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1"/>
  <workbookPr defaultThemeVersion="166925"/>
  <mc:AlternateContent xmlns:mc="http://schemas.openxmlformats.org/markup-compatibility/2006">
    <mc:Choice Requires="x15">
      <x15ac:absPath xmlns:x15ac="http://schemas.microsoft.com/office/spreadsheetml/2010/11/ac" url="/Users/triggerwu/PycharmProjects/ExcelMerge/Data/"/>
    </mc:Choice>
  </mc:AlternateContent>
  <xr:revisionPtr revIDLastSave="0" documentId="13_ncr:1_{27C176A7-68A3-F44F-9E2E-91CE24886683}" xr6:coauthVersionLast="47" xr6:coauthVersionMax="47" xr10:uidLastSave="{00000000-0000-0000-0000-000000000000}"/>
  <bookViews>
    <workbookView xWindow="0" yWindow="500" windowWidth="38400" windowHeight="19400" xr2:uid="{00000000-000D-0000-FFFF-FFFF00000000}"/>
  </bookViews>
  <sheets>
    <sheet name="7月新意向客户表" sheetId="1" r:id="rId1"/>
    <sheet name="6月成单表" sheetId="2" r:id="rId2"/>
    <sheet name="向40w冲冲冲！（刮刮卡登记）" sheetId="3" r:id="rId3"/>
    <sheet name="4星音视频任务客户明细" sheetId="4" r:id="rId4"/>
    <sheet name="问题FAQ收集" sheetId="5" state="hidden" r:id="rId5"/>
    <sheet name="音视频4-5-6月线索" sheetId="6" state="hidden" r:id="rId6"/>
    <sheet name="6月续费明细数据" sheetId="7" state="hidden" r:id="rId7"/>
    <sheet name="5月官网企业认证转化！" sheetId="8" state="hidden" r:id="rId8"/>
    <sheet name="客户声音收集" sheetId="9" state="hidden" r:id="rId9"/>
    <sheet name="6月到期任务" sheetId="10" state="hidden" r:id="rId10"/>
    <sheet name="商标客户" sheetId="11" state="hidden" r:id="rId11"/>
    <sheet name="各类任务背景及话术切入" sheetId="12" state="hidden" r:id="rId12"/>
    <sheet name="cpu利用率任务" sheetId="13" state="hidden" r:id="rId13"/>
    <sheet name="3月意向客户登记表" sheetId="14" state="hidden" r:id="rId14"/>
    <sheet name="到期任务客户触达" sheetId="15" state="hidden" r:id="rId15"/>
    <sheet name="TCC系统优化建议（吐槽）" sheetId="16" state="hidden" r:id="rId16"/>
    <sheet name="1k+意向登记表（2021年）(副本1)" sheetId="17" state="hidden" r:id="rId17"/>
    <sheet name="1k+意向登记表（2021年）(副本)" sheetId="18" state="hidden" r:id="rId18"/>
    <sheet name="质检问题反馈表" sheetId="19" state="hidden" r:id="rId19"/>
    <sheet name="2月意向客户登记表" sheetId="20" state="hidden" r:id="rId20"/>
    <sheet name="工作表1" sheetId="21" state="hidden" r:id="rId21"/>
    <sheet name="1月意向客户登记表" sheetId="22" state="hidden" r:id="rId22"/>
    <sheet name="12月意向客户登记表" sheetId="23" state="hidden" r:id="rId23"/>
    <sheet name="非电销客户登记表" sheetId="24" state="hidden" r:id="rId24"/>
    <sheet name="11月意向客户登记表" sheetId="25" state="hidden" r:id="rId25"/>
    <sheet name="8月意向客户登记表" sheetId="26" state="hidden" r:id="rId26"/>
    <sheet name="6月意向客户登记表（新）" sheetId="27" state="hidden" r:id="rId27"/>
    <sheet name="10月意向客户登记表" sheetId="28" state="hidden" r:id="rId28"/>
    <sheet name="7月意向客户登记表" sheetId="29" state="hidden" r:id="rId29"/>
    <sheet name="9月意向客户登记表" sheetId="30" state="hidden" r:id="rId30"/>
    <sheet name="腰部流失客户原因收集+应收层级显示错误案例" sheetId="31" state="hidden" r:id="rId31"/>
    <sheet name="腰部表更新（需登记）" sheetId="32" state="hidden" r:id="rId32"/>
    <sheet name="意向客户表" sheetId="33" state="hidden" r:id="rId33"/>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M1114" i="30" l="1"/>
  <c r="M1070" i="30"/>
  <c r="M1013" i="30"/>
  <c r="M860" i="30"/>
  <c r="M735" i="30"/>
  <c r="R642" i="30"/>
  <c r="M602" i="30"/>
  <c r="M518" i="30"/>
  <c r="R481" i="30"/>
  <c r="M458" i="30"/>
  <c r="M423" i="30"/>
  <c r="M377" i="30"/>
  <c r="M375" i="30"/>
  <c r="M225" i="30"/>
  <c r="K1998" i="29"/>
  <c r="K1988" i="29"/>
  <c r="K1974" i="29"/>
  <c r="K1965" i="29"/>
  <c r="K1958" i="29"/>
  <c r="K1827" i="29"/>
  <c r="C1827" i="29"/>
  <c r="K316" i="29"/>
  <c r="M493" i="28"/>
  <c r="M492" i="28"/>
  <c r="M482" i="28"/>
  <c r="M386" i="28"/>
  <c r="M312" i="28"/>
  <c r="M311" i="28"/>
  <c r="M281" i="28"/>
  <c r="M256" i="28"/>
  <c r="M230" i="28"/>
  <c r="M172" i="28"/>
  <c r="M162" i="28"/>
  <c r="M155" i="28"/>
  <c r="M109" i="28"/>
  <c r="L285" i="27"/>
  <c r="L241" i="27"/>
  <c r="O200" i="27"/>
  <c r="L200" i="27"/>
  <c r="L174" i="27"/>
  <c r="O106" i="27"/>
  <c r="L78" i="27"/>
  <c r="L56" i="27"/>
  <c r="P986" i="26"/>
  <c r="L986" i="26"/>
  <c r="L983" i="26"/>
  <c r="L878" i="26"/>
  <c r="L230" i="26"/>
  <c r="L227" i="26"/>
  <c r="L226" i="26"/>
  <c r="L128" i="26"/>
  <c r="L127" i="26"/>
  <c r="L30" i="26"/>
  <c r="L12" i="26"/>
  <c r="M602" i="25"/>
  <c r="M516" i="25"/>
  <c r="M424" i="25"/>
  <c r="M344" i="25"/>
  <c r="M343" i="25"/>
  <c r="M309" i="25"/>
  <c r="M231" i="25"/>
  <c r="M230" i="25"/>
  <c r="M119" i="25"/>
  <c r="M104" i="25"/>
  <c r="M76" i="25"/>
  <c r="P53" i="25"/>
  <c r="M24" i="25"/>
  <c r="M11" i="25"/>
  <c r="N220" i="24"/>
  <c r="N219" i="24"/>
  <c r="N218" i="24"/>
  <c r="N217" i="24"/>
  <c r="N216" i="24"/>
  <c r="N215" i="24"/>
  <c r="N214" i="24"/>
  <c r="M213" i="24"/>
  <c r="N213" i="24" s="1"/>
  <c r="N212" i="24"/>
  <c r="N211" i="24"/>
  <c r="N210" i="24"/>
  <c r="N209" i="24"/>
  <c r="N208" i="24"/>
  <c r="N207" i="24"/>
  <c r="M372" i="23"/>
  <c r="M265" i="23"/>
  <c r="M164" i="23"/>
  <c r="M16" i="23"/>
  <c r="M565" i="22"/>
  <c r="M521" i="22"/>
  <c r="M507" i="22"/>
  <c r="M446" i="22"/>
  <c r="M435" i="22"/>
  <c r="M434" i="22"/>
  <c r="M122" i="22"/>
  <c r="M353" i="20"/>
  <c r="M178" i="20"/>
  <c r="N714" i="14"/>
  <c r="N659" i="14"/>
  <c r="N533" i="14"/>
  <c r="N462" i="14"/>
  <c r="N273" i="14"/>
  <c r="N51" i="14"/>
  <c r="N19" i="14"/>
  <c r="T1" i="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8513636848</author>
    <author>5498009885</author>
    <author>9846081733</author>
  </authors>
  <commentList>
    <comment ref="D1" authorId="0" shapeId="0" xr:uid="{00000000-0006-0000-1A00-000003000000}">
      <text>
        <r>
          <rPr>
            <sz val="11"/>
            <color indexed="8"/>
            <rFont val="等线"/>
            <family val="2"/>
            <scheme val="minor"/>
          </rPr>
          <t xml:space="preserve">腾讯云客户经理: 企业/个人_x000D_
</t>
        </r>
      </text>
    </comment>
    <comment ref="F1" authorId="1" shapeId="0" xr:uid="{00000000-0006-0000-1A00-000002000000}">
      <text>
        <r>
          <rPr>
            <sz val="11"/>
            <color indexed="8"/>
            <rFont val="等线"/>
            <family val="2"/>
            <scheme val="minor"/>
          </rPr>
          <t xml:space="preserve">腾讯云客户经理: 首次有效联系的服务记录_x000D_
</t>
        </r>
      </text>
    </comment>
    <comment ref="K1" authorId="2" shapeId="0" xr:uid="{00000000-0006-0000-1A00-000001000000}">
      <text>
        <r>
          <rPr>
            <sz val="11"/>
            <color indexed="8"/>
            <rFont val="等线"/>
            <family val="2"/>
            <scheme val="minor"/>
          </rPr>
          <t xml:space="preserve">腾讯云客户经理: 写产品大类_x000D_
</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7377205098</author>
  </authors>
  <commentList>
    <comment ref="D1" authorId="0" shapeId="0" xr:uid="{00000000-0006-0000-2000-000001000000}">
      <text>
        <r>
          <rPr>
            <sz val="11"/>
            <color indexed="8"/>
            <rFont val="等线"/>
            <family val="2"/>
            <scheme val="minor"/>
          </rPr>
          <t xml:space="preserve">腾讯云客户经理: 个人、伪个人、企业_x000D_
</t>
        </r>
      </text>
    </comment>
  </commentList>
</comments>
</file>

<file path=xl/sharedStrings.xml><?xml version="1.0" encoding="utf-8"?>
<sst xmlns="http://schemas.openxmlformats.org/spreadsheetml/2006/main" count="110780" uniqueCount="12394">
  <si>
    <t>当前跟进人</t>
  </si>
  <si>
    <t>uin</t>
  </si>
  <si>
    <t>任务类型</t>
  </si>
  <si>
    <t>任务名称</t>
  </si>
  <si>
    <t>任务状态</t>
  </si>
  <si>
    <t>最近跟进记录时间</t>
  </si>
  <si>
    <t>LinHongJin</t>
  </si>
  <si>
    <t>手动分配</t>
  </si>
  <si>
    <t>20210521判单分配</t>
  </si>
  <si>
    <t>已处理</t>
  </si>
  <si>
    <t>FengYuanYuan</t>
  </si>
  <si>
    <t>ZhouXueQiao</t>
  </si>
  <si>
    <t>YuLin</t>
  </si>
  <si>
    <t>未处理</t>
  </si>
  <si>
    <t>LiuWenMin</t>
  </si>
  <si>
    <t>LvXingDi</t>
  </si>
  <si>
    <t>XueQing</t>
  </si>
  <si>
    <t>XuLin</t>
  </si>
  <si>
    <t>ZhangXinYu</t>
  </si>
  <si>
    <t>LiangZhiYong</t>
  </si>
  <si>
    <t>20210521清洗组转出商机</t>
  </si>
  <si>
    <t>无人接听</t>
  </si>
  <si>
    <t>空号</t>
  </si>
  <si>
    <t>无素质的客户，不要再联系</t>
  </si>
  <si>
    <t>跟进人</t>
  </si>
  <si>
    <t>触达时间</t>
  </si>
  <si>
    <t>接通情况</t>
  </si>
  <si>
    <t>是否意向</t>
  </si>
  <si>
    <t>成单时间</t>
  </si>
  <si>
    <t>成单金额</t>
  </si>
  <si>
    <t>拉长/升配/关联成单</t>
  </si>
  <si>
    <t>备注</t>
  </si>
  <si>
    <t>上月使用产品</t>
  </si>
  <si>
    <t>客户业务架构和组织架构</t>
  </si>
  <si>
    <t>冯媛媛（忆享云）</t>
  </si>
  <si>
    <t>否</t>
  </si>
  <si>
    <t>不愿沟通</t>
  </si>
  <si>
    <t>是</t>
  </si>
  <si>
    <t>不确定，5月底6月吧</t>
  </si>
  <si>
    <t>不确定</t>
  </si>
  <si>
    <t>查不出来账号</t>
  </si>
  <si>
    <t>考虑拉长</t>
  </si>
  <si>
    <t>具体时间不定</t>
  </si>
  <si>
    <t>客户持续续费包月IM，不考虑拉长订单</t>
  </si>
  <si>
    <t>持续按月续费</t>
  </si>
  <si>
    <t>没有到期的产品，4月联系，客户也明确告知不要再给他打电话</t>
  </si>
  <si>
    <t>7月到期续费</t>
  </si>
  <si>
    <t>已经在4月23续费成功</t>
  </si>
  <si>
    <t>已经续费</t>
  </si>
  <si>
    <t xml:space="preserve">无人接听 </t>
  </si>
  <si>
    <t>不续费了</t>
  </si>
  <si>
    <t>忙音</t>
  </si>
  <si>
    <t>无上云需求</t>
  </si>
  <si>
    <t>4.30联系，4月25日已续费</t>
  </si>
  <si>
    <t>挂机</t>
  </si>
  <si>
    <t>关联成单</t>
  </si>
  <si>
    <t>3月份已经正常续费</t>
  </si>
  <si>
    <t>号码不存在</t>
  </si>
  <si>
    <t>持续续费</t>
  </si>
  <si>
    <t>4月1日已经续费</t>
  </si>
  <si>
    <t>实时音视频,云服务器CVM,短信SMS,点播VOD</t>
  </si>
  <si>
    <t>房地产业网站</t>
  </si>
  <si>
    <t>停机</t>
  </si>
  <si>
    <t>3月已经续费</t>
  </si>
  <si>
    <t>拉长</t>
  </si>
  <si>
    <t>域名10月到期常规续费</t>
  </si>
  <si>
    <t>已经续费短期</t>
  </si>
  <si>
    <t>非决策人</t>
  </si>
  <si>
    <t>点播体量很小</t>
  </si>
  <si>
    <t>接通表明身份挂机</t>
  </si>
  <si>
    <t>4月已经续费</t>
  </si>
  <si>
    <t>不愿沟通，不需要</t>
  </si>
  <si>
    <t>续费与否不确定</t>
  </si>
  <si>
    <t>通话中</t>
  </si>
  <si>
    <t>梁志勇（忆享云）</t>
  </si>
  <si>
    <t>5月14</t>
  </si>
  <si>
    <t>接通</t>
  </si>
  <si>
    <t>到期续费</t>
  </si>
  <si>
    <t>在忙，不愿沟通，添加微信</t>
  </si>
  <si>
    <t>小业务，不考虑长期续</t>
  </si>
  <si>
    <t>域名注册,云服务器CVM,云硬盘CBS</t>
  </si>
  <si>
    <t>下周一联系</t>
  </si>
  <si>
    <t>已续费</t>
  </si>
  <si>
    <t>不用了</t>
  </si>
  <si>
    <t>不做了</t>
  </si>
  <si>
    <t>打算注销账号了</t>
  </si>
  <si>
    <t>自动续费</t>
  </si>
  <si>
    <t>到期前已续费</t>
  </si>
  <si>
    <t>无接听人</t>
  </si>
  <si>
    <t>关机</t>
  </si>
  <si>
    <t>不愿多沟通</t>
  </si>
  <si>
    <t>呼叫受限</t>
  </si>
  <si>
    <t>暂无其他需求</t>
  </si>
  <si>
    <t>域名注册,COS对象存储,云服务器CVM,短信SMS</t>
  </si>
  <si>
    <t>内容分发网络CDN,COS对象存储,云服务器CVM,云硬盘快照Snapshot,云硬盘CBS</t>
  </si>
  <si>
    <t>挂断</t>
  </si>
  <si>
    <t>域名到期续费</t>
  </si>
  <si>
    <t>林虹锦（忆享云）</t>
  </si>
  <si>
    <t>无效</t>
  </si>
  <si>
    <t>无法查询UIN</t>
  </si>
  <si>
    <t>有效</t>
  </si>
  <si>
    <t>有效1</t>
  </si>
  <si>
    <t>域名注册,云服务器CVM,短信SMS,云硬盘CBS,DNS解析</t>
  </si>
  <si>
    <t>不在名下</t>
  </si>
  <si>
    <t>客户表示服务器到期就迁移到阿里云，主要是技术综合考虑决定的，客户不愿告知技术联系方式</t>
  </si>
  <si>
    <t>刘文敏（忆享云）</t>
  </si>
  <si>
    <t>无</t>
  </si>
  <si>
    <t>已经续过了</t>
  </si>
  <si>
    <t>无到期产品</t>
  </si>
  <si>
    <t>客户已经续过费了</t>
  </si>
  <si>
    <t>云服务器CVM,SSL证书,云硬盘CBS,轻量应用服务器</t>
  </si>
  <si>
    <t>游戏测试，一直在测试，每月续费是因为还不确定需要什么配置的服务器</t>
  </si>
  <si>
    <t>停机，并且无到期产品</t>
  </si>
  <si>
    <t>6号已经续费</t>
  </si>
  <si>
    <t>今天已续费一个月，到时候续费一年</t>
  </si>
  <si>
    <t xml:space="preserve">是 </t>
  </si>
  <si>
    <t>已经重新买了一台，另一台不续费</t>
  </si>
  <si>
    <t>客户不清楚，要下来确认</t>
  </si>
  <si>
    <t>无产品到期</t>
  </si>
  <si>
    <t>已续过费</t>
  </si>
  <si>
    <t>8号已经续过费</t>
  </si>
  <si>
    <t>登记日期</t>
  </si>
  <si>
    <t>姓名</t>
  </si>
  <si>
    <t>TSSID</t>
  </si>
  <si>
    <t>客户类型</t>
  </si>
  <si>
    <t>意向类型</t>
  </si>
  <si>
    <t>客户需求</t>
  </si>
  <si>
    <t>更新日期</t>
  </si>
  <si>
    <t>新购成单日期</t>
  </si>
  <si>
    <t>下次跟进日期</t>
  </si>
  <si>
    <t>新购产品</t>
  </si>
  <si>
    <t>客户月应收</t>
  </si>
  <si>
    <t>新购成单金额</t>
  </si>
  <si>
    <t>预估金额</t>
  </si>
  <si>
    <t>续费成单日期</t>
  </si>
  <si>
    <t>续费金额</t>
  </si>
  <si>
    <t>架构师判断</t>
  </si>
  <si>
    <t>所属人分析成果</t>
  </si>
  <si>
    <t>梁志勇</t>
  </si>
  <si>
    <t>企业</t>
  </si>
  <si>
    <t>新购</t>
  </si>
  <si>
    <t>服务器数据库</t>
  </si>
  <si>
    <t>服务器</t>
  </si>
  <si>
    <t>近购买期</t>
  </si>
  <si>
    <t>陈晗胭</t>
  </si>
  <si>
    <t>本月或下月</t>
  </si>
  <si>
    <t>张馨予</t>
  </si>
  <si>
    <t>续费</t>
  </si>
  <si>
    <t>域名</t>
  </si>
  <si>
    <t>陶洁</t>
  </si>
  <si>
    <t>新购/续费</t>
  </si>
  <si>
    <t>最近</t>
  </si>
  <si>
    <t>个人</t>
  </si>
  <si>
    <t>香港服务器</t>
  </si>
  <si>
    <t>冯媛媛</t>
  </si>
  <si>
    <t>实际成单8月5日</t>
  </si>
  <si>
    <t>周雪巧</t>
  </si>
  <si>
    <t>薛卿</t>
  </si>
  <si>
    <t>SA2服务器</t>
  </si>
  <si>
    <t>实际8月10日成单</t>
  </si>
  <si>
    <t>近期购买</t>
  </si>
  <si>
    <t>已申请资源</t>
  </si>
  <si>
    <t>续费/有效</t>
  </si>
  <si>
    <t>服务器升配</t>
  </si>
  <si>
    <t>实际成单8月7日</t>
  </si>
  <si>
    <t>cdn 直播</t>
  </si>
  <si>
    <t>本月底或者下个月采购</t>
  </si>
  <si>
    <t>刘志坚</t>
  </si>
  <si>
    <t>短信</t>
  </si>
  <si>
    <t>1000-2000</t>
  </si>
  <si>
    <t>实际采购8月19日</t>
  </si>
  <si>
    <t>8月3日、8月17日、8月24日</t>
  </si>
  <si>
    <t>cos</t>
  </si>
  <si>
    <t>im</t>
  </si>
  <si>
    <t>已转非电销，8月18日</t>
  </si>
  <si>
    <t>吕星笛</t>
  </si>
  <si>
    <t>点播</t>
  </si>
  <si>
    <t>实际成单8月19日</t>
  </si>
  <si>
    <t>许琳</t>
  </si>
  <si>
    <t>实际8月5日</t>
  </si>
  <si>
    <t>实际8/14</t>
  </si>
  <si>
    <t>升配</t>
  </si>
  <si>
    <t>数据库</t>
  </si>
  <si>
    <t>数据库升级</t>
  </si>
  <si>
    <t>2000，3000</t>
  </si>
  <si>
    <t>8月24日成单</t>
  </si>
  <si>
    <t>实时音视频  互动课堂</t>
  </si>
  <si>
    <t>实时音视频</t>
  </si>
  <si>
    <t>1000,2000</t>
  </si>
  <si>
    <t>实际成单8月27日</t>
  </si>
  <si>
    <t>CDN</t>
  </si>
  <si>
    <t>实际成单8月6日</t>
  </si>
  <si>
    <t>实际8月25日成单</t>
  </si>
  <si>
    <t>实际成单8月14日</t>
  </si>
  <si>
    <t>余琳</t>
  </si>
  <si>
    <t>不确定采购时间</t>
  </si>
  <si>
    <t>8月3日-8月17日</t>
  </si>
  <si>
    <t>实际成单8月1日</t>
  </si>
  <si>
    <t>实际8/5</t>
  </si>
  <si>
    <t>服务器升级</t>
  </si>
  <si>
    <t>直播</t>
  </si>
  <si>
    <t>8月21</t>
  </si>
  <si>
    <t>1000+</t>
  </si>
  <si>
    <t>cdn 云解析</t>
  </si>
  <si>
    <t>cdn算续费*2</t>
  </si>
  <si>
    <t>申请代金券续费</t>
  </si>
  <si>
    <t>胡佳佳</t>
  </si>
  <si>
    <t>IM，TRTC</t>
  </si>
  <si>
    <t>实际成单日8月10日</t>
  </si>
  <si>
    <t>采购时间不确定</t>
  </si>
  <si>
    <t>本月采购</t>
  </si>
  <si>
    <t>200-500</t>
  </si>
  <si>
    <t>8月27日成单</t>
  </si>
  <si>
    <t>IM</t>
  </si>
  <si>
    <t>实际成单8月11日</t>
  </si>
  <si>
    <t>实际实际8月20日</t>
  </si>
  <si>
    <t>实际成单8月10日</t>
  </si>
  <si>
    <t>8.19-8.28</t>
  </si>
  <si>
    <t>不定期购买续费</t>
  </si>
  <si>
    <t>客户意向采购WAF和主机安全</t>
  </si>
  <si>
    <t>实际8/13</t>
  </si>
  <si>
    <t>实际8/19</t>
  </si>
  <si>
    <t>8.10-8.19</t>
  </si>
  <si>
    <t>CDN,COS</t>
  </si>
  <si>
    <t>实际成单8月16日</t>
  </si>
  <si>
    <t>COS</t>
  </si>
  <si>
    <t>实际成单8月21日</t>
  </si>
  <si>
    <t>向杰</t>
  </si>
  <si>
    <t>1000，2000</t>
  </si>
  <si>
    <t>服务器定期续费</t>
  </si>
  <si>
    <t>1184元</t>
  </si>
  <si>
    <t>CDN，服务器,COS</t>
  </si>
  <si>
    <t xml:space="preserve">CDN </t>
  </si>
  <si>
    <t>弹性云盘</t>
  </si>
  <si>
    <t>实际成单8月29日，8月6日</t>
  </si>
  <si>
    <t>有470的短信金额*2算续费</t>
  </si>
  <si>
    <t>车牌识别</t>
  </si>
  <si>
    <t>客户还要招标 后面再采购</t>
  </si>
  <si>
    <t>实际成单8月22日</t>
  </si>
  <si>
    <t>实际成单8月26日</t>
  </si>
  <si>
    <t>实际8月26日成单</t>
  </si>
  <si>
    <t>实际8月29日成单</t>
  </si>
  <si>
    <t>实际成单8月17日</t>
  </si>
  <si>
    <t>不定期新购续</t>
  </si>
  <si>
    <t>2H8G5M香港服务器</t>
  </si>
  <si>
    <t>实际成单8月13日</t>
  </si>
  <si>
    <t>服务器，数据库</t>
  </si>
  <si>
    <t>实际8月31日成单</t>
  </si>
  <si>
    <t>500，1000</t>
  </si>
  <si>
    <t>实际成单日期8月26日</t>
  </si>
  <si>
    <t>3000-5000</t>
  </si>
  <si>
    <t>本月</t>
  </si>
  <si>
    <t>CDN、COS</t>
  </si>
  <si>
    <t>实际成单8月19日、8月20日</t>
  </si>
  <si>
    <t>续费/升配</t>
  </si>
  <si>
    <t>调整带宽大小</t>
  </si>
  <si>
    <t>带宽大小</t>
  </si>
  <si>
    <t>实际承担8月3日</t>
  </si>
  <si>
    <t>云盘</t>
  </si>
  <si>
    <t>实际成单日期8月22日</t>
  </si>
  <si>
    <t>今天下单</t>
  </si>
  <si>
    <t>语音识别</t>
  </si>
  <si>
    <t>实际成单8月15日</t>
  </si>
  <si>
    <t>500-1000</t>
  </si>
  <si>
    <t>服务器，域名</t>
  </si>
  <si>
    <t>实际成单8月17,18，19</t>
  </si>
  <si>
    <t>实际成单8月25日</t>
  </si>
  <si>
    <t>服务器 域名 云盘</t>
  </si>
  <si>
    <t>未知</t>
  </si>
  <si>
    <t>实际成单8月4日</t>
  </si>
  <si>
    <t>这周内</t>
  </si>
  <si>
    <t>不确定购买时间</t>
  </si>
  <si>
    <t>短信后期可能买</t>
  </si>
  <si>
    <t>云镜</t>
  </si>
  <si>
    <t>升配服务器</t>
  </si>
  <si>
    <t>9月初</t>
  </si>
  <si>
    <t>TRTC,点播</t>
  </si>
  <si>
    <t>本月内购买</t>
  </si>
  <si>
    <t>升级带宽，数据库</t>
  </si>
  <si>
    <t>实际成单日期8月14日</t>
  </si>
  <si>
    <t>近期</t>
  </si>
  <si>
    <t>林虹锦</t>
  </si>
  <si>
    <t>服务器 数据库</t>
  </si>
  <si>
    <t>身份证识别</t>
  </si>
  <si>
    <t>8月24</t>
  </si>
  <si>
    <t>cos资源包</t>
  </si>
  <si>
    <t>实际8月13日成单</t>
  </si>
  <si>
    <t>商标</t>
  </si>
  <si>
    <t>实际成单8月10日/8月13日</t>
  </si>
  <si>
    <t>云服务器和云数据库</t>
  </si>
  <si>
    <t>服务器cos</t>
  </si>
  <si>
    <t>项目还在规划中</t>
  </si>
  <si>
    <t>口语测评</t>
  </si>
  <si>
    <t>今日</t>
  </si>
  <si>
    <t>cdn</t>
  </si>
  <si>
    <t>实际成单8月30日</t>
  </si>
  <si>
    <t>实际8/1，流失风险</t>
  </si>
  <si>
    <t>邵瑞华</t>
  </si>
  <si>
    <t>cdn七周年活动</t>
  </si>
  <si>
    <t>8月11日、8月17日</t>
  </si>
  <si>
    <t>域名 服务器 cdn</t>
  </si>
  <si>
    <t>1w+</t>
  </si>
  <si>
    <t>服务器、云硬盘</t>
  </si>
  <si>
    <t>cdn，cos</t>
  </si>
  <si>
    <t>实际成单8月24日</t>
  </si>
  <si>
    <t>不定期购买</t>
  </si>
  <si>
    <t>直播、点播</t>
  </si>
  <si>
    <t>三个月后开启项目计划，不确定采购时间</t>
  </si>
  <si>
    <t>实际成单8月12日</t>
  </si>
  <si>
    <t>服务器，点播</t>
  </si>
  <si>
    <t>云解析，服务器</t>
  </si>
  <si>
    <t>云解析</t>
  </si>
  <si>
    <t>2000-3000</t>
  </si>
  <si>
    <t>实际成单8月25日，9.6点播</t>
  </si>
  <si>
    <t>联系的时候域名一直是发货中的状态</t>
  </si>
  <si>
    <t>主机安全</t>
  </si>
  <si>
    <t>调整带宽</t>
  </si>
  <si>
    <t>带宽调整</t>
  </si>
  <si>
    <t>9.9+</t>
  </si>
  <si>
    <t>共享流量包</t>
  </si>
  <si>
    <t>共享流量包、CDN</t>
  </si>
  <si>
    <t>实际成单8月3日、8月8日、8月9日、8月18日</t>
  </si>
  <si>
    <t xml:space="preserve">短信 直播 点播 </t>
  </si>
  <si>
    <t>还在测试</t>
  </si>
  <si>
    <t>实际成单8月8日</t>
  </si>
  <si>
    <t>实际成单8月20日</t>
  </si>
  <si>
    <t>服务</t>
  </si>
  <si>
    <t>数据库升配</t>
  </si>
  <si>
    <t>WAF</t>
  </si>
  <si>
    <t>实际8月10日下单</t>
  </si>
  <si>
    <t>200+</t>
  </si>
  <si>
    <t>8月1日、8月11日</t>
  </si>
  <si>
    <t>实际成单日期8月30日</t>
  </si>
  <si>
    <t>服务器 短信</t>
  </si>
  <si>
    <t>九月上线小程序</t>
  </si>
  <si>
    <t>短信，cos，服务器</t>
  </si>
  <si>
    <t>服务器升级、续费</t>
  </si>
  <si>
    <t>实际成单8月18日</t>
  </si>
  <si>
    <t>云市场</t>
  </si>
  <si>
    <t>实际成单8月6日/8日</t>
  </si>
  <si>
    <t>服务器，短信</t>
  </si>
  <si>
    <t>实际8月10日采购</t>
  </si>
  <si>
    <t>人脸识别</t>
  </si>
  <si>
    <t>几个月后</t>
  </si>
  <si>
    <t>8月3日、8月14日、8月25日</t>
  </si>
  <si>
    <t>伪个人</t>
  </si>
  <si>
    <t>点播 直播</t>
  </si>
  <si>
    <t>近期暂不采购</t>
  </si>
  <si>
    <t>国外服务器</t>
  </si>
  <si>
    <t>已在订单882520942采购</t>
  </si>
  <si>
    <t>新购/升配</t>
  </si>
  <si>
    <t>非电销已转出</t>
  </si>
  <si>
    <t>专线</t>
  </si>
  <si>
    <t>5000+</t>
  </si>
  <si>
    <t>服务器、短信</t>
  </si>
  <si>
    <t>不确定采购时间  已采购882586612</t>
  </si>
  <si>
    <t>之前的服务器卡顿问题解决了就购买</t>
  </si>
  <si>
    <t>300+</t>
  </si>
  <si>
    <t>8月2日、8月31日</t>
  </si>
  <si>
    <t>服务器/数据库</t>
  </si>
  <si>
    <t>暂时够用</t>
  </si>
  <si>
    <t>直播点播</t>
  </si>
  <si>
    <t>实际8月22日成单</t>
  </si>
  <si>
    <t>短信，数据库</t>
  </si>
  <si>
    <t>短信数据库</t>
  </si>
  <si>
    <t>短信算续费*2</t>
  </si>
  <si>
    <t>近期考虑续费</t>
  </si>
  <si>
    <t>实际续费日期8月9日</t>
  </si>
  <si>
    <t>云硬盘</t>
  </si>
  <si>
    <t>后期还有计划续费</t>
  </si>
  <si>
    <t>服务器、cdn</t>
  </si>
  <si>
    <t>后期采购</t>
  </si>
  <si>
    <t>本月内</t>
  </si>
  <si>
    <t>0-20</t>
  </si>
  <si>
    <t>高防包</t>
  </si>
  <si>
    <t>DOSS高防包</t>
  </si>
  <si>
    <t>短息 语音消息</t>
  </si>
  <si>
    <t>语音消息</t>
  </si>
  <si>
    <t>实际成单8月3日</t>
  </si>
  <si>
    <t>即时通信 点播 直播</t>
  </si>
  <si>
    <t>10000+</t>
  </si>
  <si>
    <t>实时音视频、直播、点播、IM</t>
  </si>
  <si>
    <t>短信采购时间不确定</t>
  </si>
  <si>
    <t>带宽升配</t>
  </si>
  <si>
    <t>带宽升级</t>
  </si>
  <si>
    <t>不定期</t>
  </si>
  <si>
    <t>IM、域名续费</t>
  </si>
  <si>
    <t>升级/续费</t>
  </si>
  <si>
    <t>服务器、数据库</t>
  </si>
  <si>
    <t>8月16日、8月24日</t>
  </si>
  <si>
    <t>OCR</t>
  </si>
  <si>
    <t>服务器，直播</t>
  </si>
  <si>
    <t>2000+</t>
  </si>
  <si>
    <t>续费/新购</t>
  </si>
  <si>
    <t>实际采购时间8月8日</t>
  </si>
  <si>
    <t>语音号码</t>
  </si>
  <si>
    <t>人脸 识别</t>
  </si>
  <si>
    <t>这两天会采购</t>
  </si>
  <si>
    <t>网站模版</t>
  </si>
  <si>
    <t>cos，短信，cdn</t>
  </si>
  <si>
    <t xml:space="preserve">项目还在搭建 </t>
  </si>
  <si>
    <t>服务器，弹性云盘</t>
  </si>
  <si>
    <t>实际成单8月29日</t>
  </si>
  <si>
    <t>数据库、CDN</t>
  </si>
  <si>
    <t>直播点播云通信</t>
  </si>
  <si>
    <t>近期。</t>
  </si>
  <si>
    <t>实际成单8月29日，8月31日</t>
  </si>
  <si>
    <t>实际续费日期8月3日</t>
  </si>
  <si>
    <t>实际成单8月23日</t>
  </si>
  <si>
    <t>月底app上线</t>
  </si>
  <si>
    <t>500+</t>
  </si>
  <si>
    <t>8月5日-28日</t>
  </si>
  <si>
    <t>堡垒机</t>
  </si>
  <si>
    <t>跟公安确定后给回复 暂不确定时间</t>
  </si>
  <si>
    <t>2020/8/7-8月30日</t>
  </si>
  <si>
    <t>100-200</t>
  </si>
  <si>
    <t>物联卡</t>
  </si>
  <si>
    <t>近期会购买时实音视频</t>
  </si>
  <si>
    <t>实际成单8月2日，8月3日</t>
  </si>
  <si>
    <t>实际成单8月7日-8月12日</t>
  </si>
  <si>
    <t>实际成单8月13日，8月14日,8月16-18日</t>
  </si>
  <si>
    <t>实际成单8月19-21日</t>
  </si>
  <si>
    <t>实际成单8月22-25日</t>
  </si>
  <si>
    <t>服务器大约一个月续费一次</t>
  </si>
  <si>
    <t>升级</t>
  </si>
  <si>
    <t>实际成单8/7</t>
  </si>
  <si>
    <t>8月1日续费服务器</t>
  </si>
  <si>
    <t>可能采购阿里云了</t>
  </si>
  <si>
    <t>实时音视频，直播</t>
  </si>
  <si>
    <t>实际成单8月28日</t>
  </si>
  <si>
    <t>服务器配置变更</t>
  </si>
  <si>
    <t>实际成单日期8月8日</t>
  </si>
  <si>
    <t>有考虑购买年付的服务器，看项目的进展</t>
  </si>
  <si>
    <t>敏感数据处理系统</t>
  </si>
  <si>
    <t>100+</t>
  </si>
  <si>
    <t>实际成单是8月24日</t>
  </si>
  <si>
    <t>直播，短信</t>
  </si>
  <si>
    <t>服务器 域名 安全产品</t>
  </si>
  <si>
    <t>近几天</t>
  </si>
  <si>
    <t>服务器 CDN</t>
  </si>
  <si>
    <t>实际成单8月14和17号</t>
  </si>
  <si>
    <t>实际成单为8月4、5日</t>
  </si>
  <si>
    <t>云点播</t>
  </si>
  <si>
    <t>近期会采购点播做测试</t>
  </si>
  <si>
    <t>服务器 弹性云盘</t>
  </si>
  <si>
    <t>实际续费日期8月14日</t>
  </si>
  <si>
    <t>今天续费</t>
  </si>
  <si>
    <t>50+</t>
  </si>
  <si>
    <t>9.1登记</t>
  </si>
  <si>
    <t>实际8/1</t>
  </si>
  <si>
    <t>服务器，云镜</t>
  </si>
  <si>
    <t>实际成单8月10日，8月11日</t>
  </si>
  <si>
    <t>服务器 直播</t>
  </si>
  <si>
    <t>在考虑其他直播平台</t>
  </si>
  <si>
    <t>实际8/17</t>
  </si>
  <si>
    <t xml:space="preserve"> 林虹锦</t>
  </si>
  <si>
    <t xml:space="preserve">    个人</t>
  </si>
  <si>
    <t xml:space="preserve">                     实际成单日期8月24日</t>
  </si>
  <si>
    <t>有效/续费</t>
  </si>
  <si>
    <t>腾讯云图</t>
  </si>
  <si>
    <t>3000，5000</t>
  </si>
  <si>
    <t>8月3日续费</t>
  </si>
  <si>
    <t>采购时间不定</t>
  </si>
  <si>
    <t>实际8月8日采购</t>
  </si>
  <si>
    <t>直播等</t>
  </si>
  <si>
    <t>实际8月4日购买</t>
  </si>
  <si>
    <t>今天成单</t>
  </si>
  <si>
    <t>50，80</t>
  </si>
  <si>
    <t>服务器考虑2H4G5M  时长分别考虑一年和三年</t>
  </si>
  <si>
    <t>考虑从新购买还是续费一年</t>
  </si>
  <si>
    <t>实际8月2日购买</t>
  </si>
  <si>
    <t>九月采购短信</t>
  </si>
  <si>
    <t>可能下周购买</t>
  </si>
  <si>
    <t>月底之前</t>
  </si>
  <si>
    <t>3000+</t>
  </si>
  <si>
    <t>了解官网的限时秒杀活动</t>
  </si>
  <si>
    <t>点播 cdn</t>
  </si>
  <si>
    <t>暂不采购</t>
  </si>
  <si>
    <t>实际8/3</t>
  </si>
  <si>
    <t>实际8/15</t>
  </si>
  <si>
    <t>400+</t>
  </si>
  <si>
    <t>服务器，升配</t>
  </si>
  <si>
    <t>服务器/升配</t>
  </si>
  <si>
    <t>实际成单8月2日、6日</t>
  </si>
  <si>
    <t>今晚上进行采购328的服务器</t>
  </si>
  <si>
    <t>0，20</t>
  </si>
  <si>
    <t>服务器采购时间不确定</t>
  </si>
  <si>
    <t>cvm</t>
  </si>
  <si>
    <t>小程序开发，采购服务器，实际成单8月4日</t>
  </si>
  <si>
    <t>实际成单日期为8月16日</t>
  </si>
  <si>
    <t>采购日期不确定</t>
  </si>
  <si>
    <t>项目周期比较长，暂时不会采购（游戏）</t>
  </si>
  <si>
    <t>下个月</t>
  </si>
  <si>
    <t>99+</t>
  </si>
  <si>
    <t>近期采购</t>
  </si>
  <si>
    <t xml:space="preserve">近期采购香港服务器1h1g  </t>
  </si>
  <si>
    <t>续费新购日期不定费</t>
  </si>
  <si>
    <t>服务器/DDOS</t>
  </si>
  <si>
    <t>不确定采购或者续费的时间</t>
  </si>
  <si>
    <t>轻量服务器</t>
  </si>
  <si>
    <t>实际成单日期8月4日</t>
  </si>
  <si>
    <t>COS服务器</t>
  </si>
  <si>
    <t>九十月份采购，100G够用</t>
  </si>
  <si>
    <t>不定期升级带宽</t>
  </si>
  <si>
    <t>13日也有成单</t>
  </si>
  <si>
    <t>近期考虑升级服务器</t>
  </si>
  <si>
    <t>目前是按月续费有考虑直接续费一年</t>
  </si>
  <si>
    <t>COS，CDN</t>
  </si>
  <si>
    <t>实际成单日期8月16日</t>
  </si>
  <si>
    <t>客户说月底会给服务器全部续费</t>
  </si>
  <si>
    <t>实际成单日期8月24日</t>
  </si>
  <si>
    <t>不确定项目好久上线大概8-9月份</t>
  </si>
  <si>
    <t>实际购买日期8月4日</t>
  </si>
  <si>
    <t>实际成单日期8月18日</t>
  </si>
  <si>
    <t>500-100</t>
  </si>
  <si>
    <t>新购/升级</t>
  </si>
  <si>
    <t>最近两天</t>
  </si>
  <si>
    <t>11月份可能才会采购</t>
  </si>
  <si>
    <t>SSL证书</t>
  </si>
  <si>
    <t>8月5日-8月26日</t>
  </si>
  <si>
    <t>先生主要是对域名有需求，告知有优惠活动，客户问域名续费和迁入是否有优惠，加qq跟进，实际成单日期8月1日</t>
  </si>
  <si>
    <t>已采购已买  实际成单8月25日</t>
  </si>
  <si>
    <t>数据迁移</t>
  </si>
  <si>
    <t>8月19日，8月10日</t>
  </si>
  <si>
    <t>一两个月之后</t>
  </si>
  <si>
    <t>定期续费</t>
  </si>
  <si>
    <t>目前在构思阶段，不确定</t>
  </si>
  <si>
    <t>短信，数据库，服务器</t>
  </si>
  <si>
    <t>信鸽</t>
  </si>
  <si>
    <t>短信 服务器升级</t>
  </si>
  <si>
    <t>实际8月17日成单</t>
  </si>
  <si>
    <t>DDOS</t>
  </si>
  <si>
    <t>8月26日成单</t>
  </si>
  <si>
    <t>服务器 安全产品 等保</t>
  </si>
  <si>
    <t>还在关注中</t>
  </si>
  <si>
    <t>服务器  安全产品</t>
  </si>
  <si>
    <t>验证码</t>
  </si>
  <si>
    <t>实际成单在8月5日</t>
  </si>
  <si>
    <t>九月</t>
  </si>
  <si>
    <t>扩容云硬盘</t>
  </si>
  <si>
    <t>COS，直播</t>
  </si>
  <si>
    <t>直播10月份采购</t>
  </si>
  <si>
    <t>续费新购时间不确定</t>
  </si>
  <si>
    <t>实际采购时间8月4日</t>
  </si>
  <si>
    <t>20-50</t>
  </si>
  <si>
    <t>近期买服务器  2H2G</t>
  </si>
  <si>
    <t>下个月可能重新采购或者续费一年</t>
  </si>
  <si>
    <t>近期后考虑续费或新购</t>
  </si>
  <si>
    <t>要求10M带宽服务器，采购时间不定</t>
  </si>
  <si>
    <t>短信，人脸识别，数据库，orc</t>
  </si>
  <si>
    <t>直播  即时通信</t>
  </si>
  <si>
    <t>这个月或下个月</t>
  </si>
  <si>
    <t>还没开始搭建</t>
  </si>
  <si>
    <t>后期可能采购直播点播</t>
  </si>
  <si>
    <t>这个月</t>
  </si>
  <si>
    <t>服务器升配，短信</t>
  </si>
  <si>
    <t>9 10月份</t>
  </si>
  <si>
    <t>实际成单8月2日</t>
  </si>
  <si>
    <t>服务器十月左右采购</t>
  </si>
  <si>
    <t>续费或者新购服务器</t>
  </si>
  <si>
    <t>添加qq近期续费一年或者重新购买</t>
  </si>
  <si>
    <t>·</t>
  </si>
  <si>
    <t>有企业账户 可能用企业账户买点播</t>
  </si>
  <si>
    <t>点播流量</t>
  </si>
  <si>
    <t>非电销</t>
  </si>
  <si>
    <t>实际成单7月4日</t>
  </si>
  <si>
    <t>点播转码</t>
  </si>
  <si>
    <t>近期可能会采购</t>
  </si>
  <si>
    <t>近期会进行采购或者续费</t>
  </si>
  <si>
    <t>实时音视频和cos</t>
  </si>
  <si>
    <t>实时音视频和直播</t>
  </si>
  <si>
    <t>直播+直播转码</t>
  </si>
  <si>
    <t>服务器 存储</t>
  </si>
  <si>
    <t>云开发</t>
  </si>
  <si>
    <t>定期续费云开发</t>
  </si>
  <si>
    <t>准备这个月购买</t>
  </si>
  <si>
    <t>服务器 直播点播</t>
  </si>
  <si>
    <t>2000,3000</t>
  </si>
  <si>
    <t>实际8月30日成单</t>
  </si>
  <si>
    <t>苏先生，主要用腾讯云的点播功能，涉及到我们流量包和转码，存储包。
背景调查后：客户的点播主要是用于上海海智在线网络科技有限公司的官网，进行访谈类和学院视频的共享。
有注册需求，可以关注客户的网站搭建和短信使用在哪个产商，提高在腾讯云的应收，</t>
  </si>
  <si>
    <t>等保</t>
  </si>
  <si>
    <t>客户目前想要了解等保，还不确定是否采购</t>
  </si>
  <si>
    <t>直播，实时音视频</t>
  </si>
  <si>
    <t>实际成单时间8月24日</t>
  </si>
  <si>
    <t>网站管家</t>
  </si>
  <si>
    <t>服务器+服务器升配+数据库</t>
  </si>
  <si>
    <t>实际成单8月15日，8月17日</t>
  </si>
  <si>
    <t>两个月后考虑升级服务器配置</t>
  </si>
  <si>
    <t>8月12,13,14日</t>
  </si>
  <si>
    <t>实际成单8月4日,8月5日</t>
  </si>
  <si>
    <t>国际短信</t>
  </si>
  <si>
    <t>服务器\COS</t>
  </si>
  <si>
    <t>有了解服务器与COS的最新活动</t>
  </si>
  <si>
    <t>联通物联卡</t>
  </si>
  <si>
    <t>近期续费 考虑折扣力度</t>
  </si>
  <si>
    <t>实际成单8月9日、8月11日</t>
  </si>
  <si>
    <t>实际续费日期8.3</t>
  </si>
  <si>
    <t>ssl证书快到期，考虑续费或新购</t>
  </si>
  <si>
    <t>20，50</t>
  </si>
  <si>
    <t>近期考虑续费服务器</t>
  </si>
  <si>
    <t>实际8/8</t>
  </si>
  <si>
    <t>解析</t>
  </si>
  <si>
    <t>服务器 点播</t>
  </si>
  <si>
    <t>数据库 存储 短信 CDN</t>
  </si>
  <si>
    <t>客户说进度比较慢</t>
  </si>
  <si>
    <t>Serverless</t>
  </si>
  <si>
    <t>近期可能续费，服务器四千多</t>
  </si>
  <si>
    <t>实际成单日期8月27日</t>
  </si>
  <si>
    <t>不确定采购时间，已申请资源</t>
  </si>
  <si>
    <t>今天或者明天</t>
  </si>
  <si>
    <t>600+</t>
  </si>
  <si>
    <t>cos 服务器</t>
  </si>
  <si>
    <t>客户有意向按年续费，想要优惠卷</t>
  </si>
  <si>
    <t>服务器 人脸识别 数据库 短信 云呼叫中心</t>
  </si>
  <si>
    <t>服务器、域名</t>
  </si>
  <si>
    <t>点播 即时通信</t>
  </si>
  <si>
    <t>点播还够用 暂时不买</t>
  </si>
  <si>
    <t>直播，点播</t>
  </si>
  <si>
    <t>测试体验好了考虑加购，非电销</t>
  </si>
  <si>
    <t>2020/8/26日</t>
  </si>
  <si>
    <t>实际成单8月21日，8月25日</t>
  </si>
  <si>
    <t>人脸核身</t>
  </si>
  <si>
    <t>即时通信</t>
  </si>
  <si>
    <t>按月续费</t>
  </si>
  <si>
    <t>服务器，cos，CDN</t>
  </si>
  <si>
    <t>实际成单日期，8月29，8月30日</t>
  </si>
  <si>
    <t>实际成单是8月17日，8月20日</t>
  </si>
  <si>
    <t>短信采购4000元 3530新购 470算续费</t>
  </si>
  <si>
    <t>语音聊天产品</t>
  </si>
  <si>
    <t>预计这周采购</t>
  </si>
  <si>
    <t>智龄口语评测</t>
  </si>
  <si>
    <t>智聆口语评测</t>
  </si>
  <si>
    <t>实际成单8月9日</t>
  </si>
  <si>
    <t>计划采购2台海外服务器 2H8G  4H8G三年</t>
  </si>
  <si>
    <t>实际成单日期8月13日</t>
  </si>
  <si>
    <t>web防火墙，服务器</t>
  </si>
  <si>
    <t>有计划买海外服务器  考虑价格</t>
  </si>
  <si>
    <t>数据库，短信</t>
  </si>
  <si>
    <t>不确定具体采购时间</t>
  </si>
  <si>
    <t>续费提示止1年</t>
  </si>
  <si>
    <t>近期可能升配</t>
  </si>
  <si>
    <t>实际成单日期8月17日</t>
  </si>
  <si>
    <t>服务器  直播</t>
  </si>
  <si>
    <t>近期可能采购  有优惠就买</t>
  </si>
  <si>
    <t>20,50</t>
  </si>
  <si>
    <t>8月1日、8月11日、8月20日</t>
  </si>
  <si>
    <t xml:space="preserve">  </t>
  </si>
  <si>
    <t>实际8/7</t>
  </si>
  <si>
    <t>实际8/9</t>
  </si>
  <si>
    <t>等优惠活动</t>
  </si>
  <si>
    <t>户需要4H8G，5M带宽三年的服务器，三千五价格</t>
  </si>
  <si>
    <t>语音消息，短信</t>
  </si>
  <si>
    <t>实际8/18</t>
  </si>
  <si>
    <t>不定期采购</t>
  </si>
  <si>
    <t>10月份</t>
  </si>
  <si>
    <t>后期续费</t>
  </si>
  <si>
    <t xml:space="preserve">服务器 </t>
  </si>
  <si>
    <t>CDN，短信</t>
  </si>
  <si>
    <t>实际8/21</t>
  </si>
  <si>
    <t>近期，不确定采购时间</t>
  </si>
  <si>
    <t>发送营销短信，符合要求就购买</t>
  </si>
  <si>
    <t>实际成单日期8月12日</t>
  </si>
  <si>
    <t>服务器，数据库，</t>
  </si>
  <si>
    <t>带宽</t>
  </si>
  <si>
    <t>调整一天的带宽试试后期升配</t>
  </si>
  <si>
    <t>客户在8/13日采购的的</t>
  </si>
  <si>
    <t>实际成单8月19、20日</t>
  </si>
  <si>
    <t>其他新购</t>
  </si>
  <si>
    <t>实际8月11日</t>
  </si>
  <si>
    <t>直播，服务器</t>
  </si>
  <si>
    <t>8月7日-8月25日</t>
  </si>
  <si>
    <t>服务器+升配</t>
  </si>
  <si>
    <t>实际成单8月12日，8月15日</t>
  </si>
  <si>
    <t>直播+升配</t>
  </si>
  <si>
    <t>实际成单是8月25日</t>
  </si>
  <si>
    <t>实际成单是8月26日</t>
  </si>
  <si>
    <t>实际成单是8月30日</t>
  </si>
  <si>
    <t>8月21,24日</t>
  </si>
  <si>
    <t>考虑采购数据库</t>
  </si>
  <si>
    <t>直播 点播</t>
  </si>
  <si>
    <t>前期还在测试 预计8月下旬或9月</t>
  </si>
  <si>
    <t>服务器 云盘</t>
  </si>
  <si>
    <t>实际采购8月17日</t>
  </si>
  <si>
    <t>域名84</t>
  </si>
  <si>
    <t>配置调整</t>
  </si>
  <si>
    <t>8月4,26日</t>
  </si>
  <si>
    <t>商标注册</t>
  </si>
  <si>
    <t>实际采购时间8月7日</t>
  </si>
  <si>
    <t>8月5日、8月13日、8月15日、8月17日、8月18日、8月22日、8月23日</t>
  </si>
  <si>
    <t>客户代理商拉走，本月成单</t>
  </si>
  <si>
    <t>8月20日左右采购</t>
  </si>
  <si>
    <t>8月1，24日</t>
  </si>
  <si>
    <t>数据库、短信</t>
  </si>
  <si>
    <t>2H4G5M</t>
  </si>
  <si>
    <t>近期吧</t>
  </si>
  <si>
    <t>8月17,25日</t>
  </si>
  <si>
    <t>测试完了考虑加购直播</t>
  </si>
  <si>
    <t>实际8月20日成单</t>
  </si>
  <si>
    <t>实际8月21日成单</t>
  </si>
  <si>
    <t>过几天</t>
  </si>
  <si>
    <t>实际成单日期8月20日，19日</t>
  </si>
  <si>
    <t>升配，cos</t>
  </si>
  <si>
    <t>cos流量，升配</t>
  </si>
  <si>
    <t>实际成单日期8月29，8月30日</t>
  </si>
  <si>
    <t>互动白板</t>
  </si>
  <si>
    <t>安全</t>
  </si>
  <si>
    <t>开学后</t>
  </si>
  <si>
    <t>IM,短信</t>
  </si>
  <si>
    <t>3000,5000</t>
  </si>
  <si>
    <t>服务器升配、直播、点播</t>
  </si>
  <si>
    <t>实际成单8月7日、8月9日、8月10日、8月11日、8月13日</t>
  </si>
  <si>
    <t>服务器升配、直播</t>
  </si>
  <si>
    <t>实际成单8月14日、8月15日、8月18日</t>
  </si>
  <si>
    <t>实际成单8月24日、8月25日</t>
  </si>
  <si>
    <t>服务器升级、负载均衡</t>
  </si>
  <si>
    <t>负载均衡实际成单8月26日</t>
  </si>
  <si>
    <t>实际成单日8月12日</t>
  </si>
  <si>
    <t>现在使用量不大</t>
  </si>
  <si>
    <t>2020/8/7，8月26日</t>
  </si>
  <si>
    <t>服务器 人脸识别</t>
  </si>
  <si>
    <t>一个月之后</t>
  </si>
  <si>
    <t>不确定采购时间，其他账号购买</t>
  </si>
  <si>
    <t>还在搭建中 后面采购</t>
  </si>
  <si>
    <t>续费时间不确定</t>
  </si>
  <si>
    <t>不确定多久采购</t>
  </si>
  <si>
    <t>大概12月份左右续费</t>
  </si>
  <si>
    <t xml:space="preserve">主要考虑价格，想要500g   十年 </t>
  </si>
  <si>
    <t>海外服务器</t>
  </si>
  <si>
    <t>预计这周或下周采购</t>
  </si>
  <si>
    <t xml:space="preserve">预计9月初就进行采购 </t>
  </si>
  <si>
    <t>客户了解我们企业专项活动8H32G</t>
  </si>
  <si>
    <t>不确定采购时间目前需求量很少</t>
  </si>
  <si>
    <t>预计九月中旬采购</t>
  </si>
  <si>
    <t>先了解后再考虑是否采购</t>
  </si>
  <si>
    <t xml:space="preserve">COS </t>
  </si>
  <si>
    <t>希望购买年付的那种</t>
  </si>
  <si>
    <t>cos存储\下行</t>
  </si>
  <si>
    <t>cos存储、下行</t>
  </si>
  <si>
    <t>短信过段时间考虑</t>
  </si>
  <si>
    <t>最近一周</t>
  </si>
  <si>
    <t>cos，cdn</t>
  </si>
  <si>
    <t>实际成功8月27日</t>
  </si>
  <si>
    <t>智能识别 cos</t>
  </si>
  <si>
    <t>录音文件识别</t>
  </si>
  <si>
    <t>公司业务开展起来后会考虑</t>
  </si>
  <si>
    <t>升配置</t>
  </si>
  <si>
    <t>预计下个月购买服务器</t>
  </si>
  <si>
    <t>就这续费或升级</t>
  </si>
  <si>
    <t>实际8月15日成单</t>
  </si>
  <si>
    <t>一周左右吧</t>
  </si>
  <si>
    <t>服务器 网站模板</t>
  </si>
  <si>
    <t>TRTC</t>
  </si>
  <si>
    <t>实际成单日期8月2日</t>
  </si>
  <si>
    <t>建设网站。服务器采购时间不确定</t>
  </si>
  <si>
    <t>网站模板</t>
  </si>
  <si>
    <t>后期考虑采购云市场网站模板</t>
  </si>
  <si>
    <t>暂不采购了</t>
  </si>
  <si>
    <t>服务器、负载均衡</t>
  </si>
  <si>
    <t>实际8月12日成单</t>
  </si>
  <si>
    <t>实际8月13日</t>
  </si>
  <si>
    <t xml:space="preserve">不确定采购时间 </t>
  </si>
  <si>
    <t>sql server</t>
  </si>
  <si>
    <t>采购在两个月之后</t>
  </si>
  <si>
    <t>未添加上微信</t>
  </si>
  <si>
    <t>直播，短信，IM</t>
  </si>
  <si>
    <t>MANGODB</t>
  </si>
  <si>
    <t>8月29日、8月30日</t>
  </si>
  <si>
    <t>等项目成型之后直接购买一年的服务器</t>
  </si>
  <si>
    <t>直播，互动白板</t>
  </si>
  <si>
    <t>预计下个月采购一年</t>
  </si>
  <si>
    <t xml:space="preserve">向杰 </t>
  </si>
  <si>
    <t>后期有采购计划</t>
  </si>
  <si>
    <t>月末或下月</t>
  </si>
  <si>
    <t>服务器 ssl证书</t>
  </si>
  <si>
    <t>短信、COS、服务器续费</t>
  </si>
  <si>
    <t>8月2日、8月18日</t>
  </si>
  <si>
    <t>CDN数据库</t>
  </si>
  <si>
    <t>在测试中</t>
  </si>
  <si>
    <t>是否成单</t>
  </si>
  <si>
    <t>新购/续费产品</t>
  </si>
  <si>
    <t>新购成交金额</t>
  </si>
  <si>
    <t>新购420</t>
  </si>
  <si>
    <t>6月19日/6月24日</t>
  </si>
  <si>
    <t>94/41.5</t>
  </si>
  <si>
    <t>CDN、服务器</t>
  </si>
  <si>
    <t>6月20</t>
  </si>
  <si>
    <t>906+470</t>
  </si>
  <si>
    <t>cdn，短信</t>
  </si>
  <si>
    <t>联系的陈女士不清楚情况，让技术祝先生接的电话，说目前实时音视频只有在APP里录屏，IOS无法共享屏幕，安卓端可以，帮客户核实，要联系方式添加微信，介绍618活动，告知价格优惠还有代金券大礼包，微信下发链接。</t>
  </si>
  <si>
    <t>6月2日/6月3日/6月24日</t>
  </si>
  <si>
    <t>新购：实时音视频/点播</t>
  </si>
  <si>
    <t>9.9/9/9.9</t>
  </si>
  <si>
    <t>实时音视频、点播</t>
  </si>
  <si>
    <t>客户曹先生说实时直播有延时情况，有可能是网络，有在申请快直播。产品使用过程和体验感都是可以。自己技术团队搭建智能汽车线上直播APP。正在内测打代码，目前想了解直播优惠活动，告知618云聚会活动</t>
  </si>
  <si>
    <t>6.12/6.17/6.21</t>
  </si>
  <si>
    <t>新购直播</t>
  </si>
  <si>
    <t>8867/540/40920</t>
  </si>
  <si>
    <t>6.11云直播.6.15在QQ上客户咨询6.17新购540，6.21直播新购40920</t>
  </si>
  <si>
    <t>近期购买云产品</t>
  </si>
  <si>
    <t>2020/6/24日</t>
  </si>
  <si>
    <t>85/293.02/49.5</t>
  </si>
  <si>
    <t>服务器/域名</t>
  </si>
  <si>
    <t>6月21日/6月25日</t>
  </si>
  <si>
    <t>823.97/150</t>
  </si>
  <si>
    <t>服务器升配、CDN</t>
  </si>
  <si>
    <t>同事告知客户需要采购10台服务器800，需要优惠券，已致电说暂时不需要，后续会需要到时会联系我，现在还在休息。</t>
  </si>
  <si>
    <t>6月10日/6月23日</t>
  </si>
  <si>
    <t>810/810</t>
  </si>
  <si>
    <t>云服务器新购、续费</t>
  </si>
  <si>
    <t>6.6/6.8/6.9/6.27/6.28</t>
  </si>
  <si>
    <t>89.5/6544.7/3658.7/163/1372.7</t>
  </si>
  <si>
    <t>服务器续费</t>
  </si>
  <si>
    <t>6.6/6.7/6.8/6.29</t>
  </si>
  <si>
    <t>77/66.5</t>
  </si>
  <si>
    <t>77/77/190</t>
  </si>
  <si>
    <t>6月13/6月14日/6月15日/6月16日/6月17日/6月18日</t>
  </si>
  <si>
    <t>73.5/6/283.39/11.67/1579.25/971.83</t>
  </si>
  <si>
    <t>服务器、服务器升级、数据库、数据库升级、服务器续费</t>
  </si>
  <si>
    <t>六月初会购买新的服务器</t>
  </si>
  <si>
    <t>6月2日/6月23日</t>
  </si>
  <si>
    <t>qq，6.4</t>
  </si>
  <si>
    <t>711/945</t>
  </si>
  <si>
    <t>已联系上用户，用户称平时就是域名的需求，需求量很大，申请优惠券，添加QQ跟进后续</t>
  </si>
  <si>
    <t>6月4日</t>
  </si>
  <si>
    <t xml:space="preserve">6802.42
</t>
  </si>
  <si>
    <t>客户张先生说购买服务器是用于在网页里面登录一个平台，使用云服务器暂无遇到安全问题，推荐数据安全治理中心，客户说可以添加微信发送链接了解一下</t>
  </si>
  <si>
    <t>66.5/133</t>
  </si>
  <si>
    <t>6.2新购服务器6.23新购服务器</t>
  </si>
  <si>
    <t>6.5/6.12/6月30日</t>
  </si>
  <si>
    <t>64050.72/5813.96</t>
  </si>
  <si>
    <t>服务器数据库   qq跟进</t>
  </si>
  <si>
    <t>6.15/6.16</t>
  </si>
  <si>
    <t>5.62/0.03</t>
  </si>
  <si>
    <t>服务器升配、续费</t>
  </si>
  <si>
    <t>45+49.5</t>
  </si>
  <si>
    <t>6月17、18日</t>
  </si>
  <si>
    <t>214+71</t>
  </si>
  <si>
    <t>6月4日/6月18日</t>
  </si>
  <si>
    <t>433.6/859/959</t>
  </si>
  <si>
    <t>李文英</t>
  </si>
  <si>
    <t>提醒产品到期，客户已经知晓</t>
  </si>
  <si>
    <t>6.1</t>
  </si>
  <si>
    <t>422.4+7.6</t>
  </si>
  <si>
    <t>后续会购买几十台低配服务器用于亚马逊电商，推荐活动，客户表示去看看</t>
  </si>
  <si>
    <t>6月12日/6月16日</t>
  </si>
  <si>
    <t>6.9QQ</t>
  </si>
  <si>
    <t>399.98/217.8</t>
  </si>
  <si>
    <t>客户是项目负责人，使用产品上无问题，CDN配置资源满足，无问题，告知我方提供的服务，客户认可，添加qq，后续跟进</t>
  </si>
  <si>
    <t>6月8日 6月17日</t>
  </si>
  <si>
    <t>35元</t>
  </si>
  <si>
    <t>6月13日/6月18日</t>
  </si>
  <si>
    <t>338元/155.46元</t>
  </si>
  <si>
    <t>服务器  数据库 微信跟进</t>
  </si>
  <si>
    <t>3092/56</t>
  </si>
  <si>
    <t>续费/新购/升配</t>
  </si>
  <si>
    <t>3085.95+80+80</t>
  </si>
  <si>
    <t>209.5+74+820.08+74</t>
  </si>
  <si>
    <t>2020/6/18 2020/6/27</t>
  </si>
  <si>
    <t>3/480</t>
  </si>
  <si>
    <t>6月9、30日</t>
  </si>
  <si>
    <t>2930+420</t>
  </si>
  <si>
    <t>客户购买短信</t>
  </si>
  <si>
    <t>6月2日/6月15日/6月23日/6/30</t>
  </si>
  <si>
    <t>214100/109337/109824</t>
  </si>
  <si>
    <t>续费云数据库云服务器</t>
  </si>
  <si>
    <t>6月27日/6月29日/6月30日</t>
  </si>
  <si>
    <t>服务器/数据库/短信</t>
  </si>
  <si>
    <t>194/246.8/417.5</t>
  </si>
  <si>
    <t>5月9日获取意向客户，持续跟进，5月末次跟进时间是5月28日，6月首次跟进时间为6月8日。6.29云数据库+CDN</t>
  </si>
  <si>
    <t>2020/6/10-6.30</t>
  </si>
  <si>
    <t>6月21日/6月24日/6月30日</t>
  </si>
  <si>
    <t>1799/279.57/2995</t>
  </si>
  <si>
    <t>IM、服务器升配、COS</t>
  </si>
  <si>
    <t>2020/6/18/6月28日</t>
  </si>
  <si>
    <t>1761/174.3</t>
  </si>
  <si>
    <t>本月内购买服务器数据库</t>
  </si>
  <si>
    <t>169.95/56.65</t>
  </si>
  <si>
    <t>客户说这个只是个人账号，目前用于APP，具体类型没说，说就是一个个人测试使用，公司有自己的账号，不会做企业认证，目前CDN的量是够的，后续也会继续使用。</t>
  </si>
  <si>
    <t>6.1/6.11</t>
  </si>
  <si>
    <t>新购：CDN</t>
  </si>
  <si>
    <t>16/32</t>
  </si>
  <si>
    <t>购买的CDN，未扩大套餐量</t>
  </si>
  <si>
    <t>6.23、6/30</t>
  </si>
  <si>
    <t>15469.72+94</t>
  </si>
  <si>
    <t>6月17日/6月22日</t>
  </si>
  <si>
    <t>144.5/1</t>
  </si>
  <si>
    <t>服务器、COS  之前联系的客户：882129245，昨天QQ联系告知已采购服务器</t>
  </si>
  <si>
    <t>11566非电销</t>
  </si>
  <si>
    <t>2020/6/22/6月30日</t>
  </si>
  <si>
    <t>10/24</t>
  </si>
  <si>
    <t>于先生说服务器配置够，企业网站+小程序还在做，直播是准备接入小程序使用，现在还是未接入状态，点播是接入企业官网，短信现在暂时不用，让添加微信，介绍618活动</t>
  </si>
  <si>
    <t>6月4日/6月7日/6月12日</t>
  </si>
  <si>
    <t>新购：COS</t>
  </si>
  <si>
    <t>1/6/542元</t>
  </si>
  <si>
    <t>COS、CDN 、弹性云盘</t>
  </si>
  <si>
    <t>客户说在做社交类小程序，公司自己的团队开发中，负责技术，COS、CDN有需求，推荐618活动，说自己有看到，不愿意添加QQ微信</t>
  </si>
  <si>
    <t>6月8日/6月9日</t>
  </si>
  <si>
    <t>1/0.11</t>
  </si>
  <si>
    <t>服务器、弹性云盘、对象存储</t>
  </si>
  <si>
    <t>2020/6/19/6月24日</t>
  </si>
  <si>
    <t>1.97/15760.8</t>
  </si>
  <si>
    <t>熊立</t>
  </si>
  <si>
    <t>10w服务器采购计划</t>
  </si>
  <si>
    <t>@</t>
  </si>
  <si>
    <t>新购短信</t>
  </si>
  <si>
    <t>6.2/6.3</t>
  </si>
  <si>
    <t>近期要采购直播点播及服务器相关产品，发送大礼包链接</t>
  </si>
  <si>
    <t>6月8日</t>
  </si>
  <si>
    <t>负载均衡</t>
  </si>
  <si>
    <t>张婷</t>
  </si>
  <si>
    <t>批量采购服务器</t>
  </si>
  <si>
    <t>成交</t>
  </si>
  <si>
    <t>客户称会续费，是做电商的，目前使用无问题，推荐CDN免费60GB试用，添加QQ跟进</t>
  </si>
  <si>
    <t>2020/6/24，6月29日</t>
  </si>
  <si>
    <t>6.10QQ</t>
  </si>
  <si>
    <t>服务器/云硬盘/短信</t>
  </si>
  <si>
    <t>云解析企业标准版 推活动3年</t>
  </si>
  <si>
    <t>客户石先生，表示服务器和硬盘运行正常，无问题，后续可能还有续费需求，说价格太高了，已告知客户可以帮其申请优惠劵的，采购时间不定，加了微信，后续回访</t>
  </si>
  <si>
    <t>6月20日</t>
  </si>
  <si>
    <t>服务器和弹性云盘</t>
  </si>
  <si>
    <t>新购8h16g10m s2机型3年13598.1价格 通知到。</t>
  </si>
  <si>
    <t xml:space="preserve">关注mysql 8h16g高可用   im新购活动 </t>
  </si>
  <si>
    <t>用户表示具体场景不方便透露，近期不确定是否还会有其他产品需求，推荐618活动，用户认可。</t>
  </si>
  <si>
    <t>6.1/6.2</t>
  </si>
  <si>
    <t>6.19/6.24</t>
  </si>
  <si>
    <t xml:space="preserve">直播，点播，TRTC </t>
  </si>
  <si>
    <t>直播 CDN</t>
  </si>
  <si>
    <t>了解新服务器需求，推荐新服务器活动链接</t>
  </si>
  <si>
    <t>6.16</t>
  </si>
  <si>
    <t>新购服务器</t>
  </si>
  <si>
    <t>6.3/6.4/6.17/6.18</t>
  </si>
  <si>
    <t>做报价</t>
  </si>
  <si>
    <t>客户是技术，近期有搭建电商公众号，快上线了，告知我方提供的服务，客户认可，推荐618活动，推荐点播直播，短信产品，添加微信，后续跟进</t>
  </si>
  <si>
    <t>客户主要是做的一个公司的软件，监控直播，表示后续还会购买直播流量包，不愿加微信，加QQ.还未通过</t>
  </si>
  <si>
    <t>6/18</t>
  </si>
  <si>
    <t>直播，域名</t>
  </si>
  <si>
    <t>直播流量包需求</t>
  </si>
  <si>
    <t>6.4</t>
  </si>
  <si>
    <t>IM，安全产品，CDN</t>
  </si>
  <si>
    <t>6月14日，6月16日，6月23日</t>
  </si>
  <si>
    <t>告知用户CDN余量不足，了解用户CDN月度用量在30TB，建议用户考虑50TB，用户表示认可，Q上发送CDN采购链接和大礼包链接。用户表示感谢。</t>
  </si>
  <si>
    <t>非电销未打意向标签</t>
  </si>
  <si>
    <t>人脸融合</t>
  </si>
  <si>
    <t>短信采购</t>
  </si>
  <si>
    <t>2020/6/5   6月18日</t>
  </si>
  <si>
    <t>短信金额增加/服务器升配</t>
  </si>
  <si>
    <t>SSL</t>
  </si>
  <si>
    <t>企业项目 app后台类型，购买8h16g10m 广州地域 服务器s2机型推荐 有cos需求</t>
  </si>
  <si>
    <t>服务器 cos 云硬盘</t>
  </si>
  <si>
    <t>客户主要是做的小游戏，服务器到期不用了，准备新购买服务器</t>
  </si>
  <si>
    <t>6.12</t>
  </si>
  <si>
    <t>微信</t>
  </si>
  <si>
    <t>客户表示后续想购买数据库 推荐618的云数据库</t>
  </si>
  <si>
    <t>新购云数据库</t>
  </si>
  <si>
    <t>客户主要是做游戏开发，小游戏，中大型游戏都有，自己搭建的数据库在使用。推荐安全产品DDOS，告知后续保持联系</t>
  </si>
  <si>
    <t>6/8/ 6/24</t>
  </si>
  <si>
    <t>881557258/882294485</t>
  </si>
  <si>
    <t>服务器和云盘</t>
  </si>
  <si>
    <t>服务器，qq联系后成单，服务记录时间稍晚</t>
  </si>
  <si>
    <t>客户徐先生购买服务器是用于电商，后期还有服务器的需求</t>
  </si>
  <si>
    <t>6月22日</t>
  </si>
  <si>
    <t>6.22购买金额3986.64</t>
  </si>
  <si>
    <t>近期会采购短信</t>
  </si>
  <si>
    <t>6月12日</t>
  </si>
  <si>
    <t>购买短信</t>
  </si>
  <si>
    <t>新购服务器数据库</t>
  </si>
  <si>
    <t>6.3续费/6.4新购/6.7/6.8</t>
  </si>
  <si>
    <t>微信 6.5</t>
  </si>
  <si>
    <t>数据库/服务器</t>
  </si>
  <si>
    <t>552/1086.4/767.5/134</t>
  </si>
  <si>
    <t>2020/6/13   6月30日</t>
  </si>
  <si>
    <t>服务器升配   云盘升配</t>
  </si>
  <si>
    <t>6月4日/6月7日</t>
  </si>
  <si>
    <t>6月14日/6月16日</t>
  </si>
  <si>
    <t>IM，qq跟进后成单，服务记录时间稍晚</t>
  </si>
  <si>
    <t>2020/6/13   6月18日</t>
  </si>
  <si>
    <t>6.17/6.16/6.14</t>
  </si>
  <si>
    <t>客户后续有购买直播的需求，已经采购云通信产品</t>
  </si>
  <si>
    <t>6月13日</t>
  </si>
  <si>
    <t>云通信/云市场</t>
  </si>
  <si>
    <t>新购服务器4h8g</t>
  </si>
  <si>
    <t>续费服务器</t>
  </si>
  <si>
    <t>提醒用户续费，用户表示要去控制台查看一下</t>
  </si>
  <si>
    <t>6.3</t>
  </si>
  <si>
    <t>客户称目前项目因为公司原因，暂时搁置了，可能要在7,8月份开始做，是有考虑接入直播点播产品到网站中，推荐9.9直播点播体验包试用，推荐618活动，客户接受，之前有加微信，后续跟进</t>
  </si>
  <si>
    <t>6.9微信</t>
  </si>
  <si>
    <t>6月18日/6月19日</t>
  </si>
  <si>
    <t>云点播云直播，6.30直播新购</t>
  </si>
  <si>
    <t>魏先生说视频直播类APP和网站现在已经在开发了，直播产品还在做测试，目前使用没有问题，推荐618活动，告知截止时间和代金券，添加微信。</t>
  </si>
  <si>
    <t>客户咨询采购COS流量包</t>
  </si>
  <si>
    <t>COS流量包</t>
  </si>
  <si>
    <t>客户主要是做游戏开发的，随时会新购服务器。推荐安全防护，表示去看看，问问技术</t>
  </si>
  <si>
    <t>客户称目前没有问题，服务器如果配置不够会自己增加的，推荐安全产品，称不需要，推荐免费数据安全治理中心，推荐618活动了解，添加QQ</t>
  </si>
  <si>
    <t>6月23日</t>
  </si>
  <si>
    <t>QQ6.4</t>
  </si>
  <si>
    <t>客户称3台服务器各有分工，一台是做应用，一台是做数据库，一台是其他方面，总的是做的个信息查询的一个小程序，预计是在6月之内上线，推荐安全产品，称前期还用不上，没考虑到那去，后续如果有需求会考虑，后期会考虑使用到短信产品，推荐短信优惠套餐包40元1000条试用，推荐618活动，添加QQ，后续跟进</t>
  </si>
  <si>
    <t>6月28日</t>
  </si>
  <si>
    <t>李先生说流程还未走完，老板没有在，要到下周了，添加微信待通过</t>
  </si>
  <si>
    <t>6月17日</t>
  </si>
  <si>
    <t>域名、服务器，未添加意向标签</t>
  </si>
  <si>
    <t>购买服务器 打算把香港服务器迁移过来 域名在备案</t>
  </si>
  <si>
    <t>新购REDIS</t>
  </si>
  <si>
    <t>6.18</t>
  </si>
  <si>
    <t>QQ</t>
  </si>
  <si>
    <t>redis</t>
  </si>
  <si>
    <t>客户主要是做金融类的项目，具体项目不方便告知，最近服务器在重装，升级服务器配置。后续微信跟进。</t>
  </si>
  <si>
    <t>6.15</t>
  </si>
  <si>
    <t>6.5-6.24</t>
  </si>
  <si>
    <t>6月28日/6月29日</t>
  </si>
  <si>
    <t>新购SSL证书</t>
  </si>
  <si>
    <t>ssl证书</t>
  </si>
  <si>
    <t>直播，添加了微信，6.26直播新购</t>
  </si>
  <si>
    <t>cos流量包</t>
  </si>
  <si>
    <t>6月12、6月23日</t>
  </si>
  <si>
    <t>客户目前云产品使用正常，部署的一个反向代理，访问学校网站，推荐CDN加速，客户想迁移服务器地域，已解释不可以，加了微信，对CDN活动有兴趣了解</t>
  </si>
  <si>
    <t>6月1日</t>
  </si>
  <si>
    <t>6.11</t>
  </si>
  <si>
    <t>2020/6/17/6.28</t>
  </si>
  <si>
    <t>6月10日</t>
  </si>
  <si>
    <t>服务器，微信联系</t>
  </si>
  <si>
    <t>点播直播资源包</t>
  </si>
  <si>
    <t>客户称目前是做教育方面的，全业务，各种平台都涉及，目前即时通信已经体验差不多了，目前在测试视频相关，要了解相关技术方面问题，推荐即时通信1折起活动，添加微信后续跟进</t>
  </si>
  <si>
    <t>6.15/6.19</t>
  </si>
  <si>
    <t>微信6.10</t>
  </si>
  <si>
    <t>林先生说直播使用没有问题，电商直播APP现在要集成聊天，推荐IM新购99.9的活动，客户说明天采购，添加微信下发链接。</t>
  </si>
  <si>
    <t>6月3日</t>
  </si>
  <si>
    <t>新购：IM/IM 安全打击</t>
  </si>
  <si>
    <t>IM、安全打击</t>
  </si>
  <si>
    <t>服务器升配、续费；域名续费</t>
  </si>
  <si>
    <t>客户主要是做的自动续费，一直跟进，加微信沟通，告知不要总是打电话</t>
  </si>
  <si>
    <t>6.1/6.4/6.7</t>
  </si>
  <si>
    <t>域名、服务器</t>
  </si>
  <si>
    <t>COS，服务器，短信</t>
  </si>
  <si>
    <t>客户称目前使用没问题，CDN一直都在用，现在只是看到快用完了，加购的，目前没有安全产品需求，推荐数据安全治理中心，推荐618活动，添加QQ</t>
  </si>
  <si>
    <t>6月7日</t>
  </si>
  <si>
    <t>qq</t>
  </si>
  <si>
    <t>COS、数据库</t>
  </si>
  <si>
    <t>客户续费服务器</t>
  </si>
  <si>
    <t>6.17。6/28.6/29</t>
  </si>
  <si>
    <t>微信6.5</t>
  </si>
  <si>
    <t>客户需要购买服务器cdn cos</t>
  </si>
  <si>
    <t>6月15日</t>
  </si>
  <si>
    <t>QQ6.5</t>
  </si>
  <si>
    <t>服务器；直播</t>
  </si>
  <si>
    <t>新项目搭建 购买服务器</t>
  </si>
  <si>
    <t>五月底有效联系，6月2日购买服务器，后续会继续购买服务器</t>
  </si>
  <si>
    <t>Q企业</t>
  </si>
  <si>
    <t>直播流量接入</t>
  </si>
  <si>
    <t>6.11微信</t>
  </si>
  <si>
    <t>直播流量</t>
  </si>
  <si>
    <t>客户QQ上咨询海外服务器，美国的，已经QQ上做了推荐</t>
  </si>
  <si>
    <t xml:space="preserve">QQ </t>
  </si>
  <si>
    <t>需要新购短信</t>
  </si>
  <si>
    <t>尚玮</t>
  </si>
  <si>
    <t>客户咨询带宽事宜，已经电话做讲解，就是带宽不够了，在高峰期的时候，就掉包，架构师已经讲解并给到解决方案，要么CDN，要么升级带宽，客户认可，客户有咨询到服务器新购活动，告知了活动及优惠，客户表示有需要会微信联系。</t>
  </si>
  <si>
    <t>6.2</t>
  </si>
  <si>
    <t>服务器带宽升级</t>
  </si>
  <si>
    <t>新购3台服务器</t>
  </si>
  <si>
    <t>6.3/6.76.17/6.21</t>
  </si>
  <si>
    <t>客户表示目前没有项目需求，推荐618活动，续费优惠，领取优惠券，自己去了解下。</t>
  </si>
  <si>
    <t>6/16</t>
  </si>
  <si>
    <t>qq6.9</t>
  </si>
  <si>
    <t>6月2.10.18.19</t>
  </si>
  <si>
    <t>470+919</t>
  </si>
  <si>
    <t>客户微信询问优惠券 已告知优惠活动 客户认可</t>
  </si>
  <si>
    <t>6月2、8、10日</t>
  </si>
  <si>
    <t>云服务器</t>
  </si>
  <si>
    <t>6.15-6.26</t>
  </si>
  <si>
    <t>搭建新项目 购买低配置的服务器</t>
  </si>
  <si>
    <t xml:space="preserve">客户称就是用个远程IP，只是需要用到服务器，没有其他需求，就是没有什么优惠，后面问到有没有美国的服务器，称是有的，后面有需求会去了解，推荐618活动，添加QQ
</t>
  </si>
  <si>
    <t>6月5日/6月30日</t>
  </si>
  <si>
    <t>6.19购买630，客户已变为非电销</t>
  </si>
  <si>
    <t>服务器，云盘</t>
  </si>
  <si>
    <t>客户称点播产品之前只是做了测试，但是最终没有应用到场景里面，后续再看，推荐618直播点播优惠活动，告知COS优惠活动，COS还一直在用，添加微信</t>
  </si>
  <si>
    <t>微信联系</t>
  </si>
  <si>
    <t>香港服务器和对象存储</t>
  </si>
  <si>
    <t>COS/服务器</t>
  </si>
  <si>
    <t>有活动优惠 推荐秒杀活动 客户表示可以了解一下</t>
  </si>
  <si>
    <t>6月11日</t>
  </si>
  <si>
    <t>6月5日</t>
  </si>
  <si>
    <t>6.5cos</t>
  </si>
  <si>
    <t>6/23</t>
  </si>
  <si>
    <t>续费云服务器</t>
  </si>
  <si>
    <t>客户主要是做的自己公司内部的系统，之前是有自己的机房，刚转到云上，在安全这块还没有防护，推荐活动，还有短信，主要是用于验证，营销。说要去了解下。加微信，还未通过，</t>
  </si>
  <si>
    <t>客户是老板，告知客户经理更换太频繁，让我方不要总是换人，都是第五个客户经理了，让我方干久一点，产品有些问题都提了工单，主要是做电商的，一直会使用服务器，阿里云也在使用了，因为对腾讯云感知不太好了，我方表示理解，安抚客户后添加qq，后续跟进</t>
  </si>
  <si>
    <t>客户现在在做直播项目，目前是测试，不用录播，加微信不让加，添加QQ跟进</t>
  </si>
  <si>
    <t>6/1</t>
  </si>
  <si>
    <t>去电回访使用情况，推荐了618活动的视频云会场及续费，代金券，还有CDN，客户认可。</t>
  </si>
  <si>
    <t>6月9日</t>
  </si>
  <si>
    <t>6月30日</t>
  </si>
  <si>
    <t>客户搭建公司官网，后续可能会考虑新功能</t>
  </si>
  <si>
    <t>6月29日</t>
  </si>
  <si>
    <t>6月25</t>
  </si>
  <si>
    <t>CDN、弹性云盘</t>
  </si>
  <si>
    <t>客户需要采购服务器  告知618活动和代金券</t>
  </si>
  <si>
    <t>6.5/6.7</t>
  </si>
  <si>
    <t>90.5/271/96.5</t>
  </si>
  <si>
    <t>5.31</t>
  </si>
  <si>
    <t xml:space="preserve">基础服务器月均100台的需求， 需要60-6这种小额优惠券。  qq已发送优惠券链接。 </t>
  </si>
  <si>
    <t>微信跟进，后续接入数据库短信等产品</t>
  </si>
  <si>
    <t>客户做电商，不定时续费新购，活动了解，领取优惠。qqg跟进</t>
  </si>
  <si>
    <t>计划采购服务器，意向短信</t>
  </si>
  <si>
    <t>服务器，客户换账号采购，建单合并账号</t>
  </si>
  <si>
    <t>客户准备购买直播资源包</t>
  </si>
  <si>
    <t>直播流量包，转码包</t>
  </si>
  <si>
    <t xml:space="preserve">客户新购服务器 推荐云解析企业基础版  已采购 </t>
  </si>
  <si>
    <t>云解析 企业基础版</t>
  </si>
  <si>
    <t>老用户续费，申请代金券</t>
  </si>
  <si>
    <t>域名续费</t>
  </si>
  <si>
    <t>续费/升级</t>
  </si>
  <si>
    <t>升级服务器</t>
  </si>
  <si>
    <t>6.4/6.10</t>
  </si>
  <si>
    <t>对象存储cos，推荐了618云钜惠，到期前会购买</t>
  </si>
  <si>
    <t>6月07日</t>
  </si>
  <si>
    <t>10t直播流量</t>
  </si>
  <si>
    <t>企业续费服务器3年，需要报价单 。 服务器14号到期 总金额4w左右</t>
  </si>
  <si>
    <t>服务器  云硬盘</t>
  </si>
  <si>
    <t>带宽升配 续费</t>
  </si>
  <si>
    <t>短信、cos</t>
  </si>
  <si>
    <t>主要直播，公司也账号，目前遇到了问题，待技术解决</t>
  </si>
  <si>
    <t>升配/续费</t>
  </si>
  <si>
    <t>云储存、服务器、点播、短信</t>
  </si>
  <si>
    <t>回访用户视频使用情况，用户目前良好，近期不确定是否有新的需求，推荐618活动，用户表示自己去官网领优惠券，不愿添加联系方式，表示已经添加很多了联系方式。</t>
  </si>
  <si>
    <t>客户做挂载电商，会不定期购买续费服务器。告知618活动，说自己去了解</t>
  </si>
  <si>
    <t>6.5/6/24/6.25</t>
  </si>
  <si>
    <t>推荐客户使用CDN流量包，客户主要是做的小程序，会涉及到商品支付。619活动，了解</t>
  </si>
  <si>
    <t>6.25新购服务器</t>
  </si>
  <si>
    <t>不算新购意向客户</t>
  </si>
  <si>
    <t>直播延迟得很厉害 推荐客户使用cdn</t>
  </si>
  <si>
    <t>cdn 服务器</t>
  </si>
  <si>
    <t>智能家居</t>
  </si>
  <si>
    <t>域名新购</t>
  </si>
  <si>
    <t>客户表示主要是做电商，在腾讯云有用CDN加速，业务产品分布较广，在各大平台都有做，后续会考虑在腾讯云购买短信。主要还是模板的审核问题。一周大概用量十万条短信。</t>
  </si>
  <si>
    <t>微信6.1</t>
  </si>
  <si>
    <t>6月5日 6月29日</t>
  </si>
  <si>
    <t>域名 服务器会新购</t>
  </si>
  <si>
    <t>服务器新购；服务器、弹性云盘续费</t>
  </si>
  <si>
    <t>6.20/6.21</t>
  </si>
  <si>
    <t>60/203.5</t>
  </si>
  <si>
    <t>客户做挂载店铺，会新购续费服务器，微信沟通</t>
  </si>
  <si>
    <t>6.17</t>
  </si>
  <si>
    <t>客户做挂载店铺，会续费新购服务器，推荐618活动服务器，去了解</t>
  </si>
  <si>
    <t>6/28/6/29</t>
  </si>
  <si>
    <t>6.5/6.2</t>
  </si>
  <si>
    <t>客户蒋先生，准备搭建电商小程序，准备中，推荐了短信直播产品，客户表示需要会联系，加了QQ</t>
  </si>
  <si>
    <t>2020/6/7   6月22日</t>
  </si>
  <si>
    <t>域名/cdn/COS</t>
  </si>
  <si>
    <t>6.5</t>
  </si>
  <si>
    <t>去电回访了使用情况，客户表示没有问题，推荐了视频云及CDN这块，因为客户是做游戏开发的</t>
  </si>
  <si>
    <t>服务器 安全</t>
  </si>
  <si>
    <t>客户QQ上咨询互动白板收费问题，还有实时音视频，已电话做讲解，并附上了文档，还有618活动，客户告知后续会需要到点播直播，这块，到时候需要咨询到我，云解析续费</t>
  </si>
  <si>
    <t>互动白板/云解析</t>
  </si>
  <si>
    <t>客户QQ咨询实时音视频及直播点播</t>
  </si>
  <si>
    <t>电商客户 新购服务器申请优惠券 100-10  10张28日最后使用日</t>
  </si>
  <si>
    <t>6.9</t>
  </si>
  <si>
    <t>每月10张 100-10 优惠券。</t>
  </si>
  <si>
    <t>6月10日/6月11日</t>
  </si>
  <si>
    <t>服务器  云市场  微信跟进</t>
  </si>
  <si>
    <t>CDN金额增加</t>
  </si>
  <si>
    <t xml:space="preserve">冯媛媛 </t>
  </si>
  <si>
    <t>客户称对象存储用得很少，但是在用，推荐618活动，添加QQ</t>
  </si>
  <si>
    <t>6月16</t>
  </si>
  <si>
    <t>手机未接通，QQt提示服务器数据库到期</t>
  </si>
  <si>
    <t>6/27</t>
  </si>
  <si>
    <t>智能识别 cos  qq跟进</t>
  </si>
  <si>
    <t>直播资源包</t>
  </si>
  <si>
    <t xml:space="preserve">短信，qq跟进  </t>
  </si>
  <si>
    <t>提醒用户续费，用户表示会正常续费，且考虑使用人脸核身和人脸识别，推荐了618活动，服务器，短信，CDN，用户表示后期会考虑。</t>
  </si>
  <si>
    <t>项目还没有上线，后续有直播接入的需求，采购时间不确定</t>
  </si>
  <si>
    <t>客户是第三方公司，表示自己后续有需要会直接购买</t>
  </si>
  <si>
    <t>客户李先生搭建的在线教育的app但是不愿泄露项目的具体的进度，后面会需要云直播云点播产品，推荐618云视频的云聚惠活动，添加微信后续跟进</t>
  </si>
  <si>
    <t>7月8日微信</t>
  </si>
  <si>
    <t>6.22新购点播</t>
  </si>
  <si>
    <t>6.8-6.22</t>
  </si>
  <si>
    <t>CDN流量包</t>
  </si>
  <si>
    <t>目前对安全产品不需要，推荐数据安全治理中心，暂时没什么需求，用不用得到需要他们技术总监做评估</t>
  </si>
  <si>
    <t>CDN；域名、服务器、数据库续费</t>
  </si>
  <si>
    <t>6.9/6.10</t>
  </si>
  <si>
    <t>CDN/域名、服务器、数据库</t>
  </si>
  <si>
    <t>点播，cos</t>
  </si>
  <si>
    <t>es</t>
  </si>
  <si>
    <t>2762.4+260.16</t>
  </si>
  <si>
    <t>客户主要是做电商，最近几天有新购服务器的打算。推荐618优惠活动。告知领取优</t>
  </si>
  <si>
    <t>6.6</t>
  </si>
  <si>
    <t>钟先生搭建书法教育视频培训系统，公司自己搭建，他是项目负责人，已推荐采购9.9元点播资源包，在使用测试中，添加微信后续跟进</t>
  </si>
  <si>
    <t>2058.78/999</t>
  </si>
  <si>
    <t>流失</t>
  </si>
  <si>
    <t>个人转企业认证</t>
  </si>
  <si>
    <t>服务器扩容</t>
  </si>
  <si>
    <t xml:space="preserve">直播 点播 </t>
  </si>
  <si>
    <t>提醒用户续费，用户表示认可。近期不确定是否有新项目，看业务需求，之前加了用户Q，用户表示后续微信上联系。推荐618活动，用户表示认可。</t>
  </si>
  <si>
    <t>6月24日</t>
  </si>
  <si>
    <t>6.18/6.23/6.24</t>
  </si>
  <si>
    <t>服务器/短信</t>
  </si>
  <si>
    <t>有新的采购需求，CDN和COS存储包，用户表示不确定，根据客户需求来定</t>
  </si>
  <si>
    <t>6.8</t>
  </si>
  <si>
    <t>QQ6.9</t>
  </si>
  <si>
    <t>蒋先生说目前产品使用没有问题，他主要负责采购，技术电话不愿告知，介绍我们618活动，告知他关注的CDN5T 750元，比之前更优惠，说给技术说一下，现在忙，添加QQ。</t>
  </si>
  <si>
    <t>域名推荐，客户接受，表示近两天去看看</t>
  </si>
  <si>
    <t>服务器、云硬盘到期，有专门人员管理续费</t>
  </si>
  <si>
    <t>续费：3台服务器、2个弹性云盘</t>
  </si>
  <si>
    <t>弹性云盘新购；服务器、弹性云盘续费</t>
  </si>
  <si>
    <t>2315.24/708.67</t>
  </si>
  <si>
    <t>客户是学生，近期无项目搭建，有参加云+校园活动，有使用服务器，主要是学习测试，刚步入云计算不久，告知腾讯云官网的学习视频，表明我方可提供的服务，客户知晓，添加qq，后续跟进</t>
  </si>
  <si>
    <t>6.23日</t>
  </si>
  <si>
    <t>2020/6/10   6月20日</t>
  </si>
  <si>
    <t>CI数据万象/CDN</t>
  </si>
  <si>
    <t>正常回访，并推销了安全产品及直播点播，618活动</t>
  </si>
  <si>
    <t>6月13.14.17</t>
  </si>
  <si>
    <t>2020/6/23+6月14日</t>
  </si>
  <si>
    <t>241.5+999</t>
  </si>
  <si>
    <t>客户是学生，近期无其他项目，推荐云+校园活动，告知我方提供的服务，客户认可，添加qq，后续跟进</t>
  </si>
  <si>
    <t>6月2日</t>
  </si>
  <si>
    <t>6月16日</t>
  </si>
  <si>
    <t>6月24</t>
  </si>
  <si>
    <t>有数据库、短信的需求，服务器后期也会升配</t>
  </si>
  <si>
    <t>新购：域名</t>
  </si>
  <si>
    <t>6月14日</t>
  </si>
  <si>
    <t>续费服务器、新购产品</t>
  </si>
  <si>
    <t>去电推销直播点播，客户表示暂时用不到，告知后续有考虑可以趁618节点采购体验，客户认同，询问工单问题，客户说技术有联系，但是问题没有解决，是自己解决的，告知后续有技术问题，可同步发问题在VIP群，回复比工单要快一点，客户认同，已经通过QQ发送618链接，近期没有新项目，说有需要会联系我们。</t>
  </si>
  <si>
    <t>6.1/6.2/6.3/6.5/</t>
  </si>
  <si>
    <t>6.10号之前的</t>
  </si>
  <si>
    <t>客户表示立马安排去续费，目前没有新的项目，安全范护可以了解，发送618链接</t>
  </si>
  <si>
    <t>服务器、弹性云盘</t>
  </si>
  <si>
    <t>云市场模板</t>
  </si>
  <si>
    <t>数据安全审计</t>
  </si>
  <si>
    <t>28日采购4h16g服务器询问5m服务器 询问日志服务cls</t>
  </si>
  <si>
    <t xml:space="preserve">  6.2 </t>
  </si>
  <si>
    <t>消息服务/负载均衡</t>
  </si>
  <si>
    <t>安全产品需求 短信需求</t>
  </si>
  <si>
    <t>准备搭建一个培训直播的网站平台，已采购服务器，有第三方和自己团队搭建。已采购服务器，直播未采购</t>
  </si>
  <si>
    <t>暂无</t>
  </si>
  <si>
    <t>客户是公司技术，告知下个月会采购产品开始搭建项目，近期在测试中，需要用到实时音视频和即时通信，告知腾讯云9.9元实时音视频优惠活动，客户认可，会用尾号924的账号采购，无其他产品问题，工单回复满意</t>
  </si>
  <si>
    <t>唐先生，是项目负责人，告知网站app小程序都有搭建，提醒资源到期，告知我方可以提供的服务，客户知晓，无产品问题，工单回复满意，客户说使用上还可以，一般都没什么问题，添加微信</t>
  </si>
  <si>
    <t>客户在测试互动课堂PaaS方案，询问录制视频的API接口如何实现，微信跟进告知</t>
  </si>
  <si>
    <t>6.1微信</t>
  </si>
  <si>
    <t xml:space="preserve">客户是技术，近期公司有在搭建实时音视频类的项目，是app，告知了618的活动，客户想要技术人员协助解决，我方告知腾讯云有这方面的服务，添加微信，发送618活动链接，客户认可_x000D_
</t>
  </si>
  <si>
    <t>客户是技术，近期无其他项目搭建，也没有音视频或者电商类型的项目，之前使用CDN，无产品问题，工单回复满意，告知我方可提供的服务，客户认可，添加微信，后续跟进</t>
  </si>
  <si>
    <t>微信6.2</t>
  </si>
  <si>
    <t>客户表示之前采购的活动价的2h4g 两台服务器很卡顿，说配置没问题，应该是系统盘，数据盘太低了，之前是搭建展示型的网站，近期都不知道要不要采购了，想采购2H16G的广州服务器，害怕采购了活动服务器又会很难用，告知我方可以帮他排查下服务器卡顿原因，客户认可，添加qq和微信。</t>
  </si>
  <si>
    <t>qq6.1</t>
  </si>
  <si>
    <t>2h16g广州服务器</t>
  </si>
  <si>
    <t>客户是技术，之前使用直播产品，无产品问题，近期无其他项目搭建，推荐了618活动，工单回复满意，告知我方提供的服务，客户认可，添加微信，待通过</t>
  </si>
  <si>
    <t>6.2微信</t>
  </si>
  <si>
    <t>客户是项目负责人，近期无项目搭建，之前有公众号在运行中，使用产品无问题，工单回复满意，感知我方提供的服务，客户知晓，告知服务器6月25日到期，可以联系我方申请优惠券，客户表示知晓，暂时没有其他产品续费，添加微信，待通过</t>
  </si>
  <si>
    <t>微信6.3</t>
  </si>
  <si>
    <t>客户表示产品无问题，说加qq沟通，每个月可以给他发一下优惠活动</t>
  </si>
  <si>
    <t>客户是项目负责人，近期想搭建直播点播类的网站，告知618活动，需要第三方搭建，推荐云市场，添加qq，后续跟进</t>
  </si>
  <si>
    <t>6.4qq</t>
  </si>
  <si>
    <t>客户无产品问题，工单回复满意，询问近期项目，客户表示在qq沟通，添加qq，后续跟进</t>
  </si>
  <si>
    <t>客户是项目负责人，在搭建教育直播类的app，之前有使用直播和点播，项目还在测试中，产品无问题，公司有技术人员搭建，告知近期的618活动，有使用阿里云的产品，告知我方可以提供的服务，客户认可，添加微信，后续跟进</t>
  </si>
  <si>
    <t>客户近期无项目搭建，产品无问题，质疑我方身份，给到解释，客户认可，添加微信，微信上客户表示后续有采购意向，需要申请代金券</t>
  </si>
  <si>
    <t>客户近期无项目搭建，无产品问题，工单回复满意，是项目负责人，告知我方可提供的服务，客户知晓，添加qq，待通过</t>
  </si>
  <si>
    <t>客户是技术，近期无其他项目搭建，产品无问题，近期没有提供工单，之前搭建的电商小程序已经上线使用了，有其他账号，告知客户我方提供的服务，客户知晓，不愿意提供联系方式，下发qq。</t>
  </si>
  <si>
    <t>服务器到期</t>
  </si>
  <si>
    <t>6.5微信</t>
  </si>
  <si>
    <t>客户近期有项目搭建，具体类型未告知，是负责人，产品使用上无问题，近期未提交工单，告知我方提供的服务，客户知晓，对直播点播产品无需要，告知618活动，添加微信，待通过</t>
  </si>
  <si>
    <t>电话未通，下发QQ，客户添加，客户不方便接听电话，qq后续跟进</t>
  </si>
  <si>
    <t>客户是技术，主要是个人项目，服务器一直挂着，用于web上，没有问题，工单回复满意，告知我方提供的服务，客户知晓，添加qq，后续跟进</t>
  </si>
  <si>
    <t>客户是负责人，后面个人项目和企业项目都可能会有，建议企业认证，近期无其他项目服务器使用配置满意，无问题，也没有登录异常或者被攻击的情况，告知我方提供的服务，客户知晓，添加qq，后续跟进</t>
  </si>
  <si>
    <t>客户是负责人，主要是个人业务，近期无其他项目搭建，产品无问题，近期没有提交工单，告知服务器后面到期，客户知晓，表示后面回去查看，表明后续续费或者采购新产品可以联系我方，客户认可，添加qq，后续跟进</t>
  </si>
  <si>
    <t>服务器4H8G5M续费，询问官网价格打9折和参加618活动哪个更优惠</t>
  </si>
  <si>
    <t>客户询问SSL证书价格，觉得价格过高，告知帮他寻找优惠活动，添加微信，后续联系</t>
  </si>
  <si>
    <t>客户是技术，暂无其他问题，说有问题会提交工单，告知挂断回复不满意我方可以协助做工单的推动，提示资源到期，询问近期是否有其他项目，客户表示在上班不太方便继续沟通，添加qq，后续联系</t>
  </si>
  <si>
    <t>客户是采购，表示有多个客户经理联系过他，告知是否是有多个账号，每个账号都会有相应的客户经理对接，客户知晓，近期无其他项目搭建，推荐618活动cos套餐包，添加微信，后续跟进</t>
  </si>
  <si>
    <t>客户表示近期无项目搭建，因为疫情原因对公司影响挺大的，产品无问题，工单回复满意，告知我方提供的服务，客户认可，客户是技术，添加微信，后续跟进</t>
  </si>
  <si>
    <t>客户表示近期没有使用腾讯云的产品了，后期使用的时候会联系我方，主动提供微信，客户较忙，添加后续跟进</t>
  </si>
  <si>
    <t>微信6.7</t>
  </si>
  <si>
    <t>客户是技术，近期无项目搭建，产品无问题，不愿意提供其他联系方式，告知后续有需要会提工单，近期没有提供工单，下发qq</t>
  </si>
  <si>
    <t>客户近期无项目搭建，没有使用腾讯云的产品了，后期有项目不一定会选择腾讯云，添加qq，告知后续有需要可以联系，客户认可</t>
  </si>
  <si>
    <t>客户表示还在使用产品，无问题，个人没有项目，公司有，有企业账号，是技术，对象存储使用的比较多，推荐618活动，添加客户微信，客户不愿意拉群，后续跟进</t>
  </si>
  <si>
    <t>客户有项目搭建，比较忙，添加微信后续跟进</t>
  </si>
  <si>
    <t>客户是项目负责人，产品无问题，在备案中，之前审核未通过，星期四重新提交审核，告知后续有问题可以联系我方，近期有搭建小程序和网站，网站主要是做数据检索，还想实现发邮件的功能，告知腾讯云有企业邮箱，客户说只需要发送邮件的API接口接入项目中，告知后续搭建的时候可以让公司技术联系我方，客户认可，客户说项目刚开始，有些东西还需要核实一下，告知会建qq群，有什么技术方面的问题可以在群里与我方架构师沟通，客户认可，添加qq，后续跟进</t>
  </si>
  <si>
    <t>客户之前有使用音视频产品，不愿意电话沟通，添加qq，后续跟进</t>
  </si>
  <si>
    <t>客户是技术，近期公司有在搭建数据存储分析类型的网站，小程序 app都会涉及到，无产品问题，但是服务器有时候会有异常登录的情况，未提交工单，告知主机安全，客户知晓，但兴趣不大，告知我方提供的服务，客户认可，添加微信</t>
  </si>
  <si>
    <t>客户近期无项目搭建，无产品问题，未提交工单，说最近使用比较少，告知我方提供的服务，客户知晓，添加qq，待通过</t>
  </si>
  <si>
    <t>客户表示近期无项目搭建，所以没怎么使用腾讯云产品了，后期可能会有项目，还会使用腾讯云，告知我方提供的服务，客户知晓，工单回复满意，问题有得到解决，添加qq，发送618好的</t>
  </si>
  <si>
    <t>客户近期无项目搭建，产品无问题，工单回复满意，告知我方提供的服务，客户认可，添加qq，后续跟进</t>
  </si>
  <si>
    <t>公司有搭建信息广告推送系统，在测试中</t>
  </si>
  <si>
    <t>客户是技术，近期无其他项目搭建，还在使用腾讯云产品，无产品问题，工单回复满意，告知我方提供的服务，客户认可，推荐618活动，添加微信，后续跟进</t>
  </si>
  <si>
    <t>客户是项目负责人，近期在搭建电商小程序，正在备案中，告知我方提供的服务，客户知晓，不愿意提供其他联系方式，告知备案通过后会联系我方，下发qq，后续跟进</t>
  </si>
  <si>
    <t>客户是项目负责人，在腾讯云上的主要业务就是存储一些数据，告知我方提供的服务，客户提供微信，告知618活动，后续跟进</t>
  </si>
  <si>
    <t>客户之前是技术，现在是项目负责人，表示腾讯云的产品还会使用，只是近期没项目，后期有的话会用的，告知我方提供的服务，客户认可，添加微信，后续跟进</t>
  </si>
  <si>
    <t>微信6.9</t>
  </si>
  <si>
    <t>客户是技术，暂无其他项目搭建，还在使用腾讯云的产品，无产品问题，主要是个人测试，添加微信，后续跟进</t>
  </si>
  <si>
    <t>客户想搭建展示型的企业官网，并发量较少，只存储图片，说想要低配置的服务器，告知618活动1H2G1M的服务器，客户想先使用企业邮箱，使用情况好再使用腾讯云产品搭建网站，告知搭建网站的流程和备案事项，客户知晓，已采购域名，实名认证过了，现在企业邮箱在考虑使用网易还是腾讯云，告知可以领取试用腾讯云邮箱，后续有问题可以微信群里联系我方，客户公司无技术，告知云市场，并标明我方有架构师帮她解决技术问题，客户认可，微信后续跟进</t>
  </si>
  <si>
    <t>微信6.12</t>
  </si>
  <si>
    <t>服务器  企业邮箱</t>
  </si>
  <si>
    <t xml:space="preserve">客户是项目负责人，近期无项目搭建，产品使用无问题，告知我方提供的服务，客户知晓，添加微信，后续跟进_x000D_
</t>
  </si>
  <si>
    <t>客户表示自己不是主负责人，近期没有使用腾讯云的产品了，因为之前使用搭建中发现有些复杂，就直接使用了其他平台的直播软件，后期看情况不一定会有其他项目搭建，现在主要是短视频抖音的一些项目，直播也会涉及到，长视频暂时没有考虑，告知我方提供的服务，客户认可，添加微信告知后续如果有涉及到直播点播有什么问题可以联系我方。</t>
  </si>
  <si>
    <t>客户有多个账号，表示现在有项目搭建，是用另一个账号采购，询问后期不参加618活动，我方可以给多少优惠，我方告知，客户知晓，推荐618的代金券，比我方给到的优惠更大，客户提供微信，表示后期要采购很多服务器，添加微信，获得其他账号，后续跟进</t>
  </si>
  <si>
    <t>客户表示自己是项目负责人，不知道产品使用情况如何，都是技术在使用，告知我方提供的服务，客户认可，推荐618活动直播点播，添加微信，后续跟进</t>
  </si>
  <si>
    <t>客户近期没使用腾讯云产品，因为没有技术，现在还在和第三方公司协商，在考虑选择哪家第三方公司，告知云市场，客户说也有与云市场沟通，然后还有其他平台也在联系他，公司现在还在抉择考虑，告知我方提供的服务，客户认可，添加微信，后续跟进</t>
  </si>
  <si>
    <t>客户表示公司是个音视频平台，有提工单，工单回复满意。产品无问题，就是费用太高了，吐槽了很久费用很高，我方安抚告知会帮他反馈，询问除了费用高还有其他问题吗，客户表示使用的还可以无问题，说之前采购了小程序点播资格花了80000，感觉都消费不起了，添加微信，告知后面有问题可联系</t>
  </si>
  <si>
    <t>66月4日</t>
  </si>
  <si>
    <t>客户是项目负责人，近期无项目搭建，产品无问题，工单是同事提的，告知我方提供的服务，客户认可，添加微信，后续跟进</t>
  </si>
  <si>
    <t>服务器续费，申请代金券</t>
  </si>
  <si>
    <t>续费服务器   后续微信跟进</t>
  </si>
  <si>
    <t>添加微信，客户询问开发票事宜，还在使用音视频产品</t>
  </si>
  <si>
    <t>客户表示近期无项目搭建，无产品问题，工单回复较满意，告知我方提供的服务，客户知晓，推荐618活动，添加qq，后续跟进</t>
  </si>
  <si>
    <t>6.10qq</t>
  </si>
  <si>
    <t>客户是项目负责人，近期无项目搭建，使用产品无问题，告知我方提供的服务，客户知晓，工单回复满意，推荐618活动，添加qq，后续跟进</t>
  </si>
  <si>
    <t>客户是技术，近期无项目搭建，产品无问题，一直在使用即时通信和直播产品，使用上还满意，工单回复满意，告知我方提供的服务，客户认可，推荐618活动，添加客户qq，后续跟进</t>
  </si>
  <si>
    <t>客户近期无项目搭建，产品无问题，询问工单回复是否满意，客户说忘记了，告知我方提供的服务，客户知晓，添加qq，待通过</t>
  </si>
  <si>
    <t>qq6.10</t>
  </si>
  <si>
    <t>客户近期想使用车牌识别接入自己的系统中，还想了解直播的价格，添加微信告知，后续跟进</t>
  </si>
  <si>
    <t>车牌识别  直播</t>
  </si>
  <si>
    <t>域名，微信联系</t>
  </si>
  <si>
    <t>qq跟进  可推荐云视频</t>
  </si>
  <si>
    <t>点播  qq跟进</t>
  </si>
  <si>
    <t>微信跟进</t>
  </si>
  <si>
    <t>微信跟进 搭建网站</t>
  </si>
  <si>
    <t>直播 点播  服务器  QQ跟进</t>
  </si>
  <si>
    <t>短信   微信跟进</t>
  </si>
  <si>
    <t>qq跟进  服务器</t>
  </si>
  <si>
    <t xml:space="preserve">qq跟进  </t>
  </si>
  <si>
    <t>qq跟进</t>
  </si>
  <si>
    <t>16h32g50m服务器</t>
  </si>
  <si>
    <t>数据库 服务器</t>
  </si>
  <si>
    <t>服务器  数据库</t>
  </si>
  <si>
    <t xml:space="preserve">域名  </t>
  </si>
  <si>
    <t>1640.03/254.55</t>
  </si>
  <si>
    <t>位置服务 服务器</t>
  </si>
  <si>
    <t>6月15日 6月18日</t>
  </si>
  <si>
    <t>1210 1308</t>
  </si>
  <si>
    <t>6月13日/6月24日</t>
  </si>
  <si>
    <t>点播直播</t>
  </si>
  <si>
    <t>1484.79/349.83/1484.8/236.45</t>
  </si>
  <si>
    <t>6余21日</t>
  </si>
  <si>
    <t>云通信</t>
  </si>
  <si>
    <t>续费 /新购</t>
  </si>
  <si>
    <t>服务器  cos</t>
  </si>
  <si>
    <t>服务器 文字识别</t>
  </si>
  <si>
    <t>云通信续费</t>
  </si>
  <si>
    <t>405.59/52.41</t>
  </si>
  <si>
    <t>短信 点播</t>
  </si>
  <si>
    <t>251元</t>
  </si>
  <si>
    <t xml:space="preserve">云解析 </t>
  </si>
  <si>
    <t>2020/6/19/6月29日</t>
  </si>
  <si>
    <t>382.5/1380元</t>
  </si>
  <si>
    <t>企业认证 服务器  安全产品</t>
  </si>
  <si>
    <t>7与8日</t>
  </si>
  <si>
    <t>882262242/882247381</t>
  </si>
  <si>
    <t>7与12日</t>
  </si>
  <si>
    <t>新购 续费</t>
  </si>
  <si>
    <t xml:space="preserve">陈晗胭 </t>
  </si>
  <si>
    <t>陈元元</t>
  </si>
  <si>
    <t>买了COS，已推618活动。</t>
  </si>
  <si>
    <t>客户称就是后续考虑自主研发做直播平台，现在用的第三方公司的产品，试用了体验包，体验不错，具体接入时间不确定，CDN一直在用，用的按量计费的，推荐618直播，CDN产品，代金券活动，告知安全产品云镜有购买，添加微信后续跟进</t>
  </si>
  <si>
    <t>客户称目前还在编代码，开发中，上线时间还是不确定，短信方面还不确定是否需求，推荐数据库，称自己在用,推荐安全产品，免费数据安全治理中心试用，添加微信</t>
  </si>
  <si>
    <t xml:space="preserve">智能门禁，人脸识别，小程序，APP都需要接入到音视频等相关产品，推荐9.9体验，称产品已经了解了，现在就考虑接入，添加微信 </t>
  </si>
  <si>
    <t>客户称就是做个官网，计划接入直播点播，高配置服务器后期再说，因为还在搭建中，目前产品都还没有明确规划，还在备案中，添加微信后续跟进</t>
  </si>
  <si>
    <t>微信6.4</t>
  </si>
  <si>
    <t>客户称是做的个展示加营销APP，目前还在开发中，公司有技术人员，考虑接入TRTC，目前还在测试中，具体上线时间还要看测试情况，IM需要用到变声功能，但是提交了工单称需要技术开发变声功能，还在考虑，推荐618活动，添加微信后续跟进</t>
  </si>
  <si>
    <t>客户称没有相关安全产品需求，推荐免费试用数据安全治理中心，推荐CDN，推荐618活动，客户接受，后续跟进</t>
  </si>
  <si>
    <t>客户称后期还真有项目计划，目前还在构思阶段，计划是做个商城类小程序，还考虑购买一台服务器，考虑接入使用短信，还不确定，推荐短信优惠套餐包活动，推荐618活动添加微信后续跟进</t>
  </si>
  <si>
    <t>客户称就是做个内部直播APP平台，其实现在已经上线了，但是其中还是有些小问题，需要直播，点播，IM，推荐618活动，添加微信后续跟进</t>
  </si>
  <si>
    <t>客户就是称在网站里面做直播，现在忙，加微信聊吧，添加微信后续跟进</t>
  </si>
  <si>
    <t>微信6.6</t>
  </si>
  <si>
    <t>客户称就是做的官网，还有小程序，目前在开发中，公司有技术人员，没有告知具体项目类型，推荐618活动，称现在目前还处在测试中，暂时用不上，添加微信后续跟进</t>
  </si>
  <si>
    <t>客户称就是做个展示H5，目前没有其他产品需求，推荐COS，称后续可能会有需求，推荐618活动，添加微信，表示先不要拉群，后续有需求再说</t>
  </si>
  <si>
    <t>6.6微信</t>
  </si>
  <si>
    <t>确认代理商：客户称还是由我们继续跟进服务，需要IM优惠折扣，添加QQ跟进后续</t>
  </si>
  <si>
    <t>QQ6.6</t>
  </si>
  <si>
    <t>续费云通信专业版</t>
  </si>
  <si>
    <t>客户称是属于自动续费的，现在目前没有其他新需求，用得比较少，属于低消费，告知客户后期由我跟进后续服务，添加客户QQ</t>
  </si>
  <si>
    <t>6.6QQ</t>
  </si>
  <si>
    <t>客户称目前只是做测试了解，对比，后续公司会有项目计划，但是没有明确规划是做什么项目，推荐618活动，也不愿提供QQ微信联系方式，下发活动链接，我处QQ</t>
  </si>
  <si>
    <t>客户称之前服务器到期了，因为他的客户不需要用了，所以就没续费了，暂时没有新的项目计划，推荐618活动，添加QQ跟进后续</t>
  </si>
  <si>
    <t>客户称目前项目还没开始，推荐免费产品测试，推荐618活动，客户现在应该是在外面过节，很吵，称后面QQ联系，下发活动链接</t>
  </si>
  <si>
    <t>客户称目前没有使用问题，偶尔会卡下，咨询有没有存储原始视频的产品，推荐COS，客户称有空会去了解，建议个人转企业认证，推荐618活动，不方便提供QQ 微信联系方式，后续跟进</t>
  </si>
  <si>
    <t>客户称就是有几台服务器登录会卡，有时候要重启几次才能正常使用，告知客户是否是因为配置原因，客户称就只是低配置的需求，推荐数据安全治理中心，推荐618活动，用户咨询发票怎么没有寄送，告知客户提交工单，后续跟进</t>
  </si>
  <si>
    <t>客户称目前没有使用问题，后续考虑接入直播点播的计划，但是需求证书方面就觉得很繁琐，告知客户618活动，推荐直播点播体验包，添加微信后续跟进</t>
  </si>
  <si>
    <t>数据库服务器续费</t>
  </si>
  <si>
    <t>客户称目前服务器还挺好，COS因为有人送了，就没有继续使用腾讯云的了，后续还是会考虑使用的，推荐618COS产品，称好的，后期考虑客流增多，会增加服务器的配置带宽，推荐CDN产品，称有了解，推荐免费CDN试用，添加微信下发活动链接</t>
  </si>
  <si>
    <t>企微咨询，持续跟进新购意向</t>
  </si>
  <si>
    <t>客户称现在没有需求使用COS，后面有需求还是会使用的，推荐618活动，下发我处QQ活动链接</t>
  </si>
  <si>
    <t>客户称目前没有问题，COS是个人需求，有需要才用，没需要就不用，也没有项目计划，推荐618活动，下发活动链接</t>
  </si>
  <si>
    <t>客户称是做的个人网站，用于测试，没有其他产品需求，推荐618活动，称手机快没电了，下发我处QQ活动链接</t>
  </si>
  <si>
    <t>客户称不是他使用的，不懂，明显不想沟通，称有需要会找我们，下发我处QQ</t>
  </si>
  <si>
    <t>客户称算是采购吧，是公司要求申请的，具体是否有项目不清楚，问询技术人员联系方式，称不方便告知，推荐618活动，下发活动链接，后续跟进</t>
  </si>
  <si>
    <t>客户称目前项目交给第三方公司在做，目前还在开发中，不断调整中，上线时间不确定，后期有主机安全的需求，推荐618活动，称好的，先加微信，后续有需求再联系</t>
  </si>
  <si>
    <t>准备上线网站点播，已购买体验包测试，预计六月上线，后续购买</t>
  </si>
  <si>
    <t>客户称暂时用不上，目前也是先做测试了解，需求时间不确定，推荐6折起音视频活动，后续有需要再联系，申请添加QQ，待通过</t>
  </si>
  <si>
    <t>QQ6.10</t>
  </si>
  <si>
    <t>客户称找的云市场模板搭建的官网，目前还不确定是否有其他产品需求，展示最主要是图片为主，推荐COS，推荐618活动，客户听到推荐产品就不怎么愿意沟通了，说后期有需要再联系，下发我处QQ</t>
  </si>
  <si>
    <t>域名也是帮他的客户做项目，没有其他产品需求，推荐618活动，下发我处QQ活动链接</t>
  </si>
  <si>
    <t>客户称目前产品使用没有问题，问询是否后续有考虑接入直播点播音视频，称不确定，也不确定具体时间，先了解，推荐音视频1折起优惠，客户称可以发送活动链接，现在也忙，不方便沟通了，添加微信，后续跟进</t>
  </si>
  <si>
    <t>6.10微信</t>
  </si>
  <si>
    <t>客户称没有使用问题，公司也有相关技术人员维护，没考虑安全产品，推荐免费安全治理中心，下发活动链接我处QQ</t>
  </si>
  <si>
    <t>客户称目前没有使用问题，问询是否有短信需求，称没有需求，推荐短信优惠套餐包活动，推荐618活动，下发我处QQ,有需求再联系</t>
  </si>
  <si>
    <t>客户称目前是长期有短信需求的，之前直播产品测试只是点进去看了下，有构思接入直播，但是没有相关人员负责这块，所以还只是想法，推荐618活动，添加微信后续跟进</t>
  </si>
  <si>
    <t>短信4200</t>
  </si>
  <si>
    <t>客户目前没有安全产品需求，寻求新购续费优惠，告知618活动，先了解，后续跟进</t>
  </si>
  <si>
    <t>客户称目前没有遇到安全风险，但是感觉还是有兴趣，推荐客户先使用数据安全治理中心免费试用找出存在的风险，客户认可，添加微信，问询客户转企业认证的进度是否出现问题，称当时忙忘记了，然后也觉得没有什么必要，就搁置了，后续跟进</t>
  </si>
  <si>
    <t>客户称不用安全产品，目前使用我们的产品刚刚好，没有额外的需求，有需求微信联系，添加微信</t>
  </si>
  <si>
    <t>客户称就是有点贵，有点卡，说话有气无力的，听不清楚，问询之前推荐的免费的数据安全治理中心有使用吗，称没有，告知客户可以了解试用下，客户接受，添加微信后续跟进</t>
  </si>
  <si>
    <t>客户称目前在等618活动优惠，然后再续费IDC，告知618活动已经开始了，称还在观望，目前数据已经备份，不影响，推荐安全产品，称都是内部使用，不存在安全需求，推荐免费数据安全治理中心，添加QQ微信后续跟进</t>
  </si>
  <si>
    <t>QQ联系</t>
  </si>
  <si>
    <t>短信，微信联系</t>
  </si>
  <si>
    <t>不算意向客户，未推荐产品，了解场景</t>
  </si>
  <si>
    <t xml:space="preserve">直播点播IM </t>
  </si>
  <si>
    <t>语音消息，微信联系</t>
  </si>
  <si>
    <t>明确表示不要去电了</t>
  </si>
  <si>
    <t>续费服务器域名</t>
  </si>
  <si>
    <t>续费域名</t>
  </si>
  <si>
    <t>短信，域名</t>
  </si>
  <si>
    <t>服务器升级配置</t>
  </si>
  <si>
    <t>420短信</t>
  </si>
  <si>
    <t>音视频</t>
  </si>
  <si>
    <t>云直播</t>
  </si>
  <si>
    <t>6月29</t>
  </si>
  <si>
    <t xml:space="preserve">个人 </t>
  </si>
  <si>
    <t>付凤淋</t>
  </si>
  <si>
    <t>需要续费服务器/数据库/云解析套餐，目前在走财务流程</t>
  </si>
  <si>
    <t>客户表示还在走流程中，由于是政府部门，所以走完流程估计时间很长，要求向领导申请能不能延期到月底，告知反馈，但不能保证</t>
  </si>
  <si>
    <t>客户表示已购产品使用满意，近期可能会升级服务器或者重新购买</t>
  </si>
  <si>
    <t>服务器/云硬盘到期续费，公司有专门的人在负责续费事宜</t>
  </si>
  <si>
    <t>提醒用户域名续费，用户表示去看一下，推荐618活动，用户表示近期无项目需求，微信上发送链接保持联系。</t>
  </si>
  <si>
    <t>用户表示这个域名已经没在使用了，不考虑续费。6月19日的服务器考虑续费，推荐618活动，用户表示认可。加微信保持后续联系。</t>
  </si>
  <si>
    <t>用户是第三方，近期都推荐客户采购阿里云，询问其原因，用户表示其稳定性和技术性更好，告知我们和阿里云的优势对比，推荐618年中大促活动，用户表示认可。微信上发送链接。看能否流失挽回。</t>
  </si>
  <si>
    <t>用户表示近期还会购买一个域名解析，询问是否有优惠，告知618活动，用户表示让其和技术对接，用户表示后期会修改腾讯云的联系方式，修改为技术的新联系方式，后期直接和技术对接。</t>
  </si>
  <si>
    <t>推荐618CDN活动和代金券活动，用户表示特别忙，特别忙，自己会去官网看。让其不要老是打电话。</t>
  </si>
  <si>
    <t>用户表示主要是云服务器和云盘挂载淘宝客使用，不确定是否有新采购，推荐618优惠活动，用户表示认可，加微信，保持后续联系。</t>
  </si>
  <si>
    <t>用户表示可能要使用身份证识别和短信产品，用户是第三方，后期是其他账号购买。推荐618活动，用户认可，微信上发送相关链接服务给客户。</t>
  </si>
  <si>
    <t>推荐618活动，推荐5TBCDN，用户表示认可，加微信，发送相关链接。</t>
  </si>
  <si>
    <t>单子飞了</t>
  </si>
  <si>
    <t>项目还在测试阶段，点播还没有大量使用，预计还有1-2个月上线。白先生是项目管理人，运营在使用。推荐618活动，用户认可，加微信保持后续联系。</t>
  </si>
  <si>
    <t>7月份</t>
  </si>
  <si>
    <t>提醒用户续费</t>
  </si>
  <si>
    <t>5.29/6.1/6.2</t>
  </si>
  <si>
    <t>云服务器续费</t>
  </si>
  <si>
    <t>用户表示近期有采购服务器和CDN流量包的需求，推荐618活动和服务器活动，CDN活动</t>
  </si>
  <si>
    <t>CDN，服务器</t>
  </si>
  <si>
    <t>提醒用户续费，用户表示这两台会正常续费，用户多次表示友商才是未来，推荐618活动，用户表示我们的产品很弱。（该用户慎联系）</t>
  </si>
  <si>
    <t>用户电话未接，QQ上提醒续费，用户表示今天会续费。</t>
  </si>
  <si>
    <t>用户表示在云市场新购的网站模版，搭建一个展示型官网，暂不考虑其他的功能需求。推荐短信，直播，点播，加Q保持后续联系。</t>
  </si>
  <si>
    <t>推荐用户点播50T直播和连麦直播5万分钟，用户表示账号包给第三方在管理，但是近期会采购，加微信，发送618活动链接。</t>
  </si>
  <si>
    <t>点播流量包，直播连麦包</t>
  </si>
  <si>
    <t>用户要搭建一个点播教育平台，要用到点播资源包和存储包，后续可能会涉及到直播。用户表示前期量不大，先加微信发送618活动链接和点播专场活动。</t>
  </si>
  <si>
    <t>点播流量包，存储包</t>
  </si>
  <si>
    <t>用户表示项目还在搭建中，还有一个月才上线，用户表示我们的接口不好用，目前正在对比友商，告知我们的优势，用户认可，表示看一下接口文档之类的。添加微信，发送链接。</t>
  </si>
  <si>
    <t>用户表示目前点播用得比较少了，之前购买的5TB还未使用完，推荐618活动，用户表示自己有需求会去官网购买。</t>
  </si>
  <si>
    <t>用户近期购买服务器和COS外网下行流量和服务器 ，推荐618活动，用户表示感兴趣，加微信，发链接。</t>
  </si>
  <si>
    <t>用户表示服务器目前使用正常，暂无新购需求，618活动之前已经有推荐，用户已领券代金券</t>
  </si>
  <si>
    <t>用户要做一个小程序，服务器目前满足配置需求，推荐618活动和直播，点播，短信，用户表示加微信，技术在负责，看后期是否需要。</t>
  </si>
  <si>
    <t>用户表示近期只有续费服务器的需求，其他产品需求暂时不确定，推荐618活动，用户表示认可，加QQ保持后续联系。</t>
  </si>
  <si>
    <t>6.13</t>
  </si>
  <si>
    <t>发送代金券续费服务器</t>
  </si>
  <si>
    <t>服务器新购</t>
  </si>
  <si>
    <t>服务器续费，推进啊618活动，客户感兴趣，持续跟进</t>
  </si>
  <si>
    <t>提醒用户续用户自己在官网找了活动续费服务器，告知用户后续是我处提供服务，用户认可，加微信推荐618活动。</t>
  </si>
  <si>
    <t>想搭建一个内部直播平台，培训使用</t>
  </si>
  <si>
    <t>用户表示本月内还有2000多条，可能不会采购，预计要下个月采购，目前使用的是两个平台发送短信，对方可以发送链接，用户表示我们不能发送链接。</t>
  </si>
  <si>
    <t>用户近期想搭建一个监控项目，考虑慢直播，目前项目还在调研阶段，推荐618活动，加微信保持联系联系。</t>
  </si>
  <si>
    <t>服务器+域名</t>
  </si>
  <si>
    <t>用户表示目前IM主要是用在聊天室，目前使用情况良好，询问用户是否有新项目搭建，推荐618活动，加微信保持后续联系。</t>
  </si>
  <si>
    <t>用户表示点播主要是用于个人学习，推荐618活动，用户表示感兴趣加微信保持后续联系。</t>
  </si>
  <si>
    <t>用户表示不确定近期有采购需求，推荐618活动，加QQ，发送链接。</t>
  </si>
  <si>
    <t>6.4微信</t>
  </si>
  <si>
    <t>用户表示在云市场购买了小程序模版，有服务商提供服务器，目前还未上线，暂时不考虑接入其他功能，推荐618活动，用户表示有可能后期会涉及到相关项目。</t>
  </si>
  <si>
    <t>用户7月份要搭建有一个教育直播，可能会涉及到实时音视频，这个账号是测试，用户后期用企业账号采购，加微信保持后续联系。</t>
  </si>
  <si>
    <t>CDN流量包，用于游戏加速</t>
  </si>
  <si>
    <t>用户服务器主要是用在网站测试项目上，用户表示没有遇到安全问题，推荐安全治理中心，用户表示暂不考虑，推荐618年中活动，用户表示认可</t>
  </si>
  <si>
    <t>有续费需求</t>
  </si>
  <si>
    <t>用户近期要搭建实时音视频平台，目前在调试阶段，用户询问计费方式，已告知用户，推荐618活动和音视频专场活动，用户认可，加微信保持后续联系。用户表示还在测试阶段，争取本月内采购。</t>
  </si>
  <si>
    <t>6.9/6.13/6.22</t>
  </si>
  <si>
    <t>回访服务器使用情况，用户表示有异常登录提醒，推荐安全治理中心，用户认可，推荐618专场活动，用户感兴趣，加微信保持后续联系。</t>
  </si>
  <si>
    <t xml:space="preserve"> 新购</t>
  </si>
  <si>
    <t>考虑企业账号重新注册购买直播点播</t>
  </si>
  <si>
    <t>续费和升配</t>
  </si>
  <si>
    <t>用户反馈服务器卡顿，考虑阿里的服务器，建议用户提交工单查一下，用户认可，推荐618活动，推荐安全治理中心，加微信，发代金券，</t>
  </si>
  <si>
    <t>回访用户使用情况，表示良好，无遇安全问题，推荐618活动，用户表示不需要。</t>
  </si>
  <si>
    <t>6.10</t>
  </si>
  <si>
    <t>回访用户使用情况，无安全需求，无新项目搭建，推荐618活动，加微信，保持后续联系。</t>
  </si>
  <si>
    <t>语音消息号码</t>
  </si>
  <si>
    <t>6.8/6.9</t>
  </si>
  <si>
    <t>6.12.6.19</t>
  </si>
  <si>
    <t>资源池</t>
  </si>
  <si>
    <t>解析，新购服务器</t>
  </si>
  <si>
    <t>公司</t>
  </si>
  <si>
    <t>升级配置</t>
  </si>
  <si>
    <t>报价，服务器，数据</t>
  </si>
  <si>
    <t>伪企业</t>
  </si>
  <si>
    <t>短信，服务器</t>
  </si>
  <si>
    <t>6.24/6.28</t>
  </si>
  <si>
    <t>880026961/880532811</t>
  </si>
  <si>
    <t>提醒产品到期，推荐了直播点播及安全产品，还有老用户专区的续费活动及代金券领取，客户已经知晓，尝试添加QQ，客户拒绝，询问产品技术工单问题，客户表示都没有问题，已经解决</t>
  </si>
  <si>
    <t>电话提醒产品到期，并告知了618续费专场，询问客户新购服务器的业务场景，客户表示腾讯云物联卡太坑了，自建一个，已经建好了。客户前两天咨询的物联网智能视频服务 IoT Video为什么已经盛情内测，询问这边反馈后，是否有收到站内信邮件，客户说提交的哪个账号不是他使用，他下去在看看，已通过Q发送活动链接及截图</t>
  </si>
  <si>
    <t>客户咨询等保，已做讲解，后续跟进</t>
  </si>
  <si>
    <t>客户在微信上咨询服务器采购事宜，但是客户是另一个账号，第三方开发，都是帮客户做，目前这个账号下没有新业务，其他公司客户的产品也已经采购，告知了服务内容，客户认可，</t>
  </si>
  <si>
    <t>客户做的个人小程序已经上线，配置够用，推荐了618活动及直播点播安全产品，客户已经知晓</t>
  </si>
  <si>
    <t>正常回访，并推荐活动及安全产品，客户认可，</t>
  </si>
  <si>
    <t>没有产品问题，客户是第三方公司，帮客户做，但是采购师客户账号采购，有推荐618活动，客户认可，客户咨询，他申请了快直播，目前是一个什么状态，已告知下来看看，因为这个负责的是产品经理，有消息会回复。客户认可。</t>
  </si>
  <si>
    <t>电话回访，客户没有问题，没有新项目，还在开发电信运营商，告知了618活动，客户认可。已通过QQ发送链接及截图</t>
  </si>
  <si>
    <t>客户没有产品问题，使用正常，目前网站还没有的上线，有推荐直播安全产品，客户认可，已通过微信发送相关链接及截图</t>
  </si>
  <si>
    <t>去电回访，没有产品问题，告知了618活动，根据活动推荐了直播点播及安全产品，客户已知晓，已wx 发送链接，和截图，目前没有产品问题</t>
  </si>
  <si>
    <t>电话回访客户的使用情况，目前还好，询问配置这块，客户现在量小，后期肯定是会进行升配的，到时候会联系我们，已经通过微信发送活动链接及截图，客户认可。一个客户端 （软件），已经上线一个。</t>
  </si>
  <si>
    <t>回访，客户使用情况良好，告知了有关CDN最新的动态，会在下半年出1年的套餐包，没有产品问题，已经在QQ发送的截图标注了代金券及续费专场活动，客户认可</t>
  </si>
  <si>
    <t>去电提醒产品到期，客户表示要使用，会续费，没有产品问题，没有新项目，已经添加QQ，已经发送链接</t>
  </si>
  <si>
    <t>去电提醒产品到期，客户表示知晓了。没有产品问题，一下QQ上发链接及截图</t>
  </si>
  <si>
    <t>服务器/弹性云盘</t>
  </si>
  <si>
    <t>去电提醒产品到期，客户已经知晓，没有新项目，没有产品问题。</t>
  </si>
  <si>
    <t>5.25联系，6.1正常续费</t>
  </si>
  <si>
    <t>76/76/76</t>
  </si>
  <si>
    <t>提醒产品到期，并引导续费，并在后期有直播点播需求</t>
  </si>
  <si>
    <t>服务器/云硬盘</t>
  </si>
  <si>
    <t>10.5/450.3</t>
  </si>
  <si>
    <t>客户七月份会有新购需求，包含服务器，域名</t>
  </si>
  <si>
    <t>QQ提醒产品到期，</t>
  </si>
  <si>
    <t>介绍CDN，客户已经知晓，并已经QQ发送618链接及截图</t>
  </si>
  <si>
    <t>去电推荐视频云会场里的直播点播，客户认可。</t>
  </si>
  <si>
    <t>提醒客户代金券已经申请下来了，可以用于使用，并提醒代金券的到期时间。</t>
  </si>
  <si>
    <t>去电提醒客户产品到期，客户咨询能不能发送一些产品学习文件，在电话中教了客户怎样使用文档查询，还有就是接扫618活动，客户表示高度认可，已发短信，并告知服务内容</t>
  </si>
  <si>
    <t>在后期会有需求，后期跟 进</t>
  </si>
  <si>
    <t>客户续费需要优惠券，已经做申请，暂时没有其他需求，在月底回进行续费时长延长。已发短信</t>
  </si>
  <si>
    <t>提醒产品到期，续费服务器</t>
  </si>
  <si>
    <t>刚进行官网认证，后续会有需求，已经添加QQ，告知有需要联系</t>
  </si>
  <si>
    <t>去电提醒产品到期，客户表示在使用，会续费，没有问题，告知618秒杀和企业钜惠活动，客户认可，已发短信。</t>
  </si>
  <si>
    <t>QQ提醒产品到期，客户已经知晓，发送了代金券链接，客户认可</t>
  </si>
  <si>
    <t>域名/服务器</t>
  </si>
  <si>
    <t>最近有短信新购需求</t>
  </si>
  <si>
    <t>客户QQ咨询优惠卷，电话做了讲解，并引导，续费服务器一年，客户表示公司还会新购服务器，先商量一下  ，</t>
  </si>
  <si>
    <t>做在线教育，推荐了直播点播产品及618和企业钜惠活动，提醒产品到期，没有产品问题。已发短信</t>
  </si>
  <si>
    <t>客户是做公司的小程序，客户说域名在备案，服务器自己已经弄好，备案下来就直接转到上面就好了，告知了服务内容及活动，客户认可，已发短信链接</t>
  </si>
  <si>
    <t>近期有短信新购需求，</t>
  </si>
  <si>
    <t>客户咨询域名是否可以退款，并有新购需求</t>
  </si>
  <si>
    <t>客户在浏览直播点播</t>
  </si>
  <si>
    <t>正在腾讯云大学学习搭建</t>
  </si>
  <si>
    <t>137.33/206.17</t>
  </si>
  <si>
    <t>6月5日无人接听</t>
  </si>
  <si>
    <t>QQ上咨询有效沟通，已经补录</t>
  </si>
  <si>
    <t>搭建公司官网，，后续有产品需求</t>
  </si>
  <si>
    <t>正常续费</t>
  </si>
  <si>
    <t>项目测试中，预计年底上线</t>
  </si>
  <si>
    <t>推销了COS ，短信</t>
  </si>
  <si>
    <t>MongoDB</t>
  </si>
  <si>
    <t>续费服务器/数据库/云硬盘</t>
  </si>
  <si>
    <t>推荐了活动，</t>
  </si>
  <si>
    <t>880001561/881667649</t>
  </si>
  <si>
    <t>个人/企业</t>
  </si>
  <si>
    <t>客户需要新购服务器，</t>
  </si>
  <si>
    <t>续费服务器，推荐了活动</t>
  </si>
  <si>
    <t>推销了DOSS，内部电销安全活动</t>
  </si>
  <si>
    <t>推荐安全产品，</t>
  </si>
  <si>
    <t>服务器，数据库，COS，CDN，短信</t>
  </si>
  <si>
    <t>点播流量资源包</t>
  </si>
  <si>
    <t>服务器8H32G</t>
  </si>
  <si>
    <t>下半年会有打算做学校新系统，有新购打算</t>
  </si>
  <si>
    <t>电商，需要直播点播这块</t>
  </si>
  <si>
    <t>推荐了618视频云活动，客户认可</t>
  </si>
  <si>
    <t>直播点播，COS，数据库</t>
  </si>
  <si>
    <t>智能识别，COS</t>
  </si>
  <si>
    <t>关注活动</t>
  </si>
  <si>
    <t>COS下行流量包</t>
  </si>
  <si>
    <t>在八月初会有新项目</t>
  </si>
  <si>
    <t>域名到期</t>
  </si>
  <si>
    <t>在考虑做项目</t>
  </si>
  <si>
    <t>客户需要做一个智慧城市，需要在腾讯云部署，具体时间待定</t>
  </si>
  <si>
    <t>直播，点播，实时音视频</t>
  </si>
  <si>
    <t>直播，点播，短信，服务器</t>
  </si>
  <si>
    <t>客户需要服务器续费</t>
  </si>
  <si>
    <t>续费并推荐了活动</t>
  </si>
  <si>
    <t>梁冬</t>
  </si>
  <si>
    <t>客户主动咨询对象存储优惠活动，发送活动链接</t>
  </si>
  <si>
    <t>客户表示目前项目都在阿里云，公司是给客户做ERP软件的，建议客户迁移，加微信，发送618活动链接</t>
  </si>
  <si>
    <t>客户咨询直播，需要相关产品推荐，加微信沟通</t>
  </si>
  <si>
    <t>正常回访，推荐安全产品，客户表示先了解，加QQ发送链接</t>
  </si>
  <si>
    <t>客户表示之后会用到直播</t>
  </si>
  <si>
    <t>客户有服务器，云直播，备案等相关问题，加微信沟通</t>
  </si>
  <si>
    <t>客户咨询互动直播相关问题</t>
  </si>
  <si>
    <t>服务器到期正常续费</t>
  </si>
  <si>
    <t>后续搭建直播平台接入到直播点播流量</t>
  </si>
  <si>
    <t>目前直播点播接入直播平台测试，后续会正式接入</t>
  </si>
  <si>
    <t>网站搭建，后续接入数据库扥产品</t>
  </si>
  <si>
    <t>六月中旬接入直播产品，新账号购买，新账号未注册</t>
  </si>
  <si>
    <t>微信，6.5</t>
  </si>
  <si>
    <t>云硬盘续费</t>
  </si>
  <si>
    <t>询问是否后续是否有新购服务器需求，女士表示看情况，</t>
  </si>
  <si>
    <t>客户后续会新购服务器域名等产品</t>
  </si>
  <si>
    <t>推荐618云视频会场，客户让发送链接看看</t>
  </si>
  <si>
    <t>qq6.5</t>
  </si>
  <si>
    <t>客户项目上线时间未知，后续会接入直播点播等产品</t>
  </si>
  <si>
    <t>数据库到期续费</t>
  </si>
  <si>
    <t>数据库，服务器续费</t>
  </si>
  <si>
    <t>表示后续会搭建网站类项目，但是时间还不确定</t>
  </si>
  <si>
    <t>客户项目域名审核阶段，表示审核通过后会接入到一些产品测试</t>
  </si>
  <si>
    <t>推荐短信，客户表示可以先看看，目前在使用其他平台短信</t>
  </si>
  <si>
    <t>qq，6.9</t>
  </si>
  <si>
    <t>客户搭建小程序，服务器等产品还未购买，推荐618活动，客户接受</t>
  </si>
  <si>
    <t>后续有新项目搭建会采购服务器等产品</t>
  </si>
  <si>
    <t>后续看业务发展情况决定采购需求</t>
  </si>
  <si>
    <t xml:space="preserve">后续项目进入第二阶段后会接入语音识别以及智能客服等产品，
时间大概在10月份左右
</t>
  </si>
  <si>
    <t>客户后续会有新项目搭建。主要涉及服务器等产品，搭建时间未知</t>
  </si>
  <si>
    <t>微信，6.10</t>
  </si>
  <si>
    <t>使用情况良好，近期会购买几台服务器，大概七八天后</t>
  </si>
  <si>
    <t>使用情况良好，表示后续会购买新的服务器接入项目</t>
  </si>
  <si>
    <t>推荐短信，客户表示先和相关人员沟通是否需要</t>
  </si>
  <si>
    <t>客户搭建商城类网站，已购买域名，服务器等产品后续采购</t>
  </si>
  <si>
    <t>后续会购买新的服务器，qq跟进</t>
  </si>
  <si>
    <t>6.11QQ</t>
  </si>
  <si>
    <t>客户项目在七八月重新开始搭建，会接入到直播点播流量</t>
  </si>
  <si>
    <t>微信.6.30</t>
  </si>
  <si>
    <t>音视频网站测试阶段，下个月上线，后续接入数据库，点播，短信等产品</t>
  </si>
  <si>
    <t>近期购买香港服务器</t>
  </si>
  <si>
    <t>服务器新购，微信跟进</t>
  </si>
  <si>
    <t>验证码短信接入app，qq联系</t>
  </si>
  <si>
    <t>阿里云短信使用完后接入腾讯云短信</t>
  </si>
  <si>
    <t>，咨询服务器价格，推荐了618活动，客户接受，表示先去看看然后做个对比，已加qq，客户有很多账号，第三方公司</t>
  </si>
  <si>
    <t>服务器，qq联系</t>
  </si>
  <si>
    <t>安全类产品，微信联系</t>
  </si>
  <si>
    <t>实时音视频，点播资源包</t>
  </si>
  <si>
    <t>服务器转包年包月</t>
  </si>
  <si>
    <t>接入全站加速。cdn</t>
  </si>
  <si>
    <t>商城类网站搭建</t>
  </si>
  <si>
    <t>点播，实时音视频</t>
  </si>
  <si>
    <t>数据库续费</t>
  </si>
  <si>
    <t>服务器，数据库，api</t>
  </si>
  <si>
    <t>下半年会上线应用类公众号</t>
  </si>
  <si>
    <t>产品对比阶段，两个月左右时间</t>
  </si>
  <si>
    <t>直播等产品接入app，项目构思阶段</t>
  </si>
  <si>
    <t>七月份，直播，CDN流量接入</t>
  </si>
  <si>
    <t>点播短信接入教育网站</t>
  </si>
  <si>
    <t>下个月搭建刷脸支付系统，小程序，接入服务器等</t>
  </si>
  <si>
    <t>云支付，点播，短信，八九月份接入，项目测试中</t>
  </si>
  <si>
    <t>服务器。短信，直播</t>
  </si>
  <si>
    <t>直播，点播，短信</t>
  </si>
  <si>
    <t>人脸核身，卡证识别，目前审核遇到问题，需要解决</t>
  </si>
  <si>
    <t>短信，点播</t>
  </si>
  <si>
    <t>短信，服务器续费</t>
  </si>
  <si>
    <t>服务器，数据库。......教育平台</t>
  </si>
  <si>
    <t>服务器，数据库，七月搭建erp系统</t>
  </si>
  <si>
    <t>号码保护</t>
  </si>
  <si>
    <t>服务器，电商业务</t>
  </si>
  <si>
    <t>资源到期 续费服务器</t>
  </si>
  <si>
    <t>5.31好服务器到期已发送优惠链接 6.1在QQ上跟进</t>
  </si>
  <si>
    <t>客户主要是做电商的 现在直播在测试阶段 推荐活动</t>
  </si>
  <si>
    <t>客户表示想加微信 有什么问题 微信上沟通 表示会购买数据盘 添加微信</t>
  </si>
  <si>
    <t>QQ上询问优惠券</t>
  </si>
  <si>
    <t>客户咨询点播和直播产品 自己不是很懂 已告知收费模式 表示会购买 晚点QQ联系</t>
  </si>
  <si>
    <t>续费服务器和数据库</t>
  </si>
  <si>
    <t>190.1+167</t>
  </si>
  <si>
    <t>续费服务器，云盘</t>
  </si>
  <si>
    <t>6月2、3、9日</t>
  </si>
  <si>
    <t>17050.75/11712.96/3412.28</t>
  </si>
  <si>
    <t>客户一直在使用cdn 后续也会使用 推荐活动</t>
  </si>
  <si>
    <t>云通信专业版</t>
  </si>
  <si>
    <t>做教育APP的 可以了解一下直播</t>
  </si>
  <si>
    <t>客户要搭建看房直播平台 可能会购买直播 需要几个友商对比价格</t>
  </si>
  <si>
    <t>才购买了域名 后续搭建官网会用到服务器</t>
  </si>
  <si>
    <t>正常续费 资源到期</t>
  </si>
  <si>
    <t>6月5日/6月16日</t>
  </si>
  <si>
    <t>278.66+216</t>
  </si>
  <si>
    <t>客户询问文字识别和实名认证</t>
  </si>
  <si>
    <t>客户会正常续费服务器和云盘</t>
  </si>
  <si>
    <t>cos资源到期 会重新购买 推荐优惠活动</t>
  </si>
  <si>
    <t>表示会新购或者续费</t>
  </si>
  <si>
    <t>6.7</t>
  </si>
  <si>
    <t>续费云通信</t>
  </si>
  <si>
    <t>续费服务器，数据库，云盘</t>
  </si>
  <si>
    <t>微信6.11</t>
  </si>
  <si>
    <t>服务器，数据库，云盘</t>
  </si>
  <si>
    <t>配置升级</t>
  </si>
  <si>
    <t>考虑堡垒机和cdn</t>
  </si>
  <si>
    <t>8222.4+720+770</t>
  </si>
  <si>
    <t>168.5/242.5</t>
  </si>
  <si>
    <t>小程序</t>
  </si>
  <si>
    <t>CDN，web防火墙</t>
  </si>
  <si>
    <t>服务器 人脸核身</t>
  </si>
  <si>
    <t>服务器/即时通信</t>
  </si>
  <si>
    <t>6月19日/6月16日</t>
  </si>
  <si>
    <t>5152.9/4688.5</t>
  </si>
  <si>
    <t>直播点播，续费服务器</t>
  </si>
  <si>
    <t>会注册新账号购买服务器</t>
  </si>
  <si>
    <t>999*2</t>
  </si>
  <si>
    <t>数据库，服务器</t>
  </si>
  <si>
    <t>企业认证</t>
  </si>
  <si>
    <t>视频插件</t>
  </si>
  <si>
    <t>2020/6/28、29日</t>
  </si>
  <si>
    <t>1078/6300/3150/22404</t>
  </si>
  <si>
    <t>应用防火墙</t>
  </si>
  <si>
    <t>客户打算搭建直播点播，考虑选购直播方面产品，客户在开车不方便接听电话，推荐618活动</t>
  </si>
  <si>
    <t>女士需要购买服务器挂载亚马逊商家账号，已经推荐618活动并引导客户领取了企业用户优惠券</t>
  </si>
  <si>
    <t>客户咨询云产品使用场景等问题，推荐618活动链接</t>
  </si>
  <si>
    <t>客户打算关注一下618活动进行新购服务器</t>
  </si>
  <si>
    <t>客户服务器存在异常登陆问题，向客户推荐618活动中的主机安全</t>
  </si>
  <si>
    <t>客户在年初购买的点播流量包，推荐618活动客户表示关注一下长期使用</t>
  </si>
  <si>
    <t>推荐618活动，客户比较感兴趣，添加QQ客户查看</t>
  </si>
  <si>
    <t>客户是做淘宝账号挂载的，对服务器需求较大，推荐618活动，客户表示了解一下微信沟通</t>
  </si>
  <si>
    <t>1188/709.77/794.51</t>
  </si>
  <si>
    <t>客户的服务器收到病毒攻击导致数据丢失，考虑加购安全产品</t>
  </si>
  <si>
    <t>客户在搭建音视频点播APP目前在设计，已经采购服务器后期考虑加购音视频方面产品。</t>
  </si>
  <si>
    <t>客户在骑车推荐618活动客户表示晚点去领取优惠券，继续跟进</t>
  </si>
  <si>
    <t>客户目前在搭建新的直播平台目前只购买了域名及服务器</t>
  </si>
  <si>
    <t>之前购买的云产品已经到期，目前要重新开发小程序需要新购</t>
  </si>
  <si>
    <t>推荐618活动客户表示了解一下反正需要续费</t>
  </si>
  <si>
    <t>客户对CDN流量包需求较大</t>
  </si>
  <si>
    <t>微信持续跟进，今年业务重心在腾讯云</t>
  </si>
  <si>
    <t>CDN 短信与技术沟通是否需要</t>
  </si>
  <si>
    <t>服务器及升级配置</t>
  </si>
  <si>
    <t>安全产品及服务器</t>
  </si>
  <si>
    <t>服务器续费及加购</t>
  </si>
  <si>
    <t>短信，微信跟进</t>
  </si>
  <si>
    <t xml:space="preserve">客户表示自己直播用于平时做教育培训使用 每个月可能会消耗掉30T的流量 用完了还会继续采购 </t>
  </si>
  <si>
    <t>客户表示6月初会购买服务器 看了618活动感觉还可以 添加微信待跟进</t>
  </si>
  <si>
    <t>续费云服务器和云盘，后续可能会有点播产品需求</t>
  </si>
  <si>
    <t>服务器/云盘</t>
  </si>
  <si>
    <t>客户QQ上咨询代金券的领取，想要续费云服务器 推荐618活动客户认可</t>
  </si>
  <si>
    <t>客户正常续费 后续可能会有直播的新购计划 推荐618的活动客户已经看过了解 已添加微信跟进</t>
  </si>
  <si>
    <t>客户在QQ上咨询优惠券的领取 告知618活动的代金券 客户认可 已正常续费</t>
  </si>
  <si>
    <t>客户咨询服务器的活动价格 告知618活动 表示后续可能会有新购服务器的需求 已添加微信跟进</t>
  </si>
  <si>
    <t>客户做企业官网 目前还在搭建中 上线时间不确定 后续应该有升配置和扩容的需求 推荐618活动</t>
  </si>
  <si>
    <t>客户表示自己目前没有需求 推荐官网618活动 客户表示自己上去看看不确定会不会购买</t>
  </si>
  <si>
    <t>表示自己后续可能会有直播点播的需求 预计过两天就会采购 已推荐618活动</t>
  </si>
  <si>
    <t>客户在QQ上咨询直播采购的问题，预计这几天会采购</t>
  </si>
  <si>
    <t>后续有云服务器的需求</t>
  </si>
  <si>
    <t>客户表示后续有cdn的产品需求 推荐618活动 客户表示会去看一下</t>
  </si>
  <si>
    <t>客户表示有云服务器和短信的采购计划 采购时间点不确定 推荐官网的618活动和企业钜惠的活动</t>
  </si>
  <si>
    <t>客户表示后面应该有服务器的需求</t>
  </si>
  <si>
    <t>后续应该有直播产品的采购计划 具体量不确定</t>
  </si>
  <si>
    <t>下个月中旬上线</t>
  </si>
  <si>
    <t>无音视频方面的需求 推荐618活动 客户表示上去看看 短信下发链接</t>
  </si>
  <si>
    <t>客户表示直播接入用于内部培训 在测试阶段还未正式使用 后续会有直播流量资源包的需求 推荐618活动音视频产品</t>
  </si>
  <si>
    <t xml:space="preserve">客户表示服务器有受到攻击 推荐安全治理中心 客户接受 微信下发链接 表示后续有cdn和cos的需求 还有扩容服务器的需求 已推荐618活动和代金券 </t>
  </si>
  <si>
    <t>公司有在使用我们的直播产品 需求量不大 后续应该还会购买 推荐618活动音视频专场 客户认可</t>
  </si>
  <si>
    <t xml:space="preserve"> 后续应该有云产品新购需求</t>
  </si>
  <si>
    <t xml:space="preserve"> </t>
  </si>
  <si>
    <t>客户表示有受到攻击 推荐安全治理中心产品 客户认可表示要发短信链接了解一下 添加微信待通过</t>
  </si>
  <si>
    <t>客户表示后续会有新购服务器的需求 安全治理中心客户表示有链接 待会儿去看一下 短信触达</t>
  </si>
  <si>
    <t>人工智能产品</t>
  </si>
  <si>
    <t>云数据库</t>
  </si>
  <si>
    <t>云解析套餐</t>
  </si>
  <si>
    <t>服务器、云盘</t>
  </si>
  <si>
    <t>服务器数据库续费</t>
  </si>
  <si>
    <t>无新购需求</t>
  </si>
  <si>
    <t>需要新购服务器</t>
  </si>
  <si>
    <t>服务器采购需求</t>
  </si>
  <si>
    <t>做官网，需要采购服务器</t>
  </si>
  <si>
    <t>两个月之后会采购服务器</t>
  </si>
  <si>
    <t>短信、支付</t>
  </si>
  <si>
    <t>短信 直播</t>
  </si>
  <si>
    <t>短信 服务器</t>
  </si>
  <si>
    <t>云服务器 域名</t>
  </si>
  <si>
    <t>云服务器 云盘</t>
  </si>
  <si>
    <t>云服务器  云盘</t>
  </si>
  <si>
    <t>服务器 COS</t>
  </si>
  <si>
    <t>CDN  云通信</t>
  </si>
  <si>
    <t>云服务器 云数据库 云盘</t>
  </si>
  <si>
    <t>数据库扩容</t>
  </si>
  <si>
    <t>云服务器 直播点播</t>
  </si>
  <si>
    <t>预计下个月采购</t>
  </si>
  <si>
    <t>-</t>
  </si>
  <si>
    <t xml:space="preserve">主机、域名、存储、CDN，问问如何推广。 找到技术，问问具体时间，8月份上线7月份要下单
</t>
  </si>
  <si>
    <t>需要询问服务器是否要新购一台备用，负载均衡 短信用于推广，网站的内容展示，是否有图片视频，cdn，cos</t>
  </si>
  <si>
    <t>没听出了，客户想什么时候买</t>
  </si>
  <si>
    <t>给客户失落感是为什么？为什么要升级，现象是什么</t>
  </si>
  <si>
    <t>客户是做什么的，是不是被别人开发。 计划什么时间做完，有什么需要帮助的</t>
  </si>
  <si>
    <t>需要问清楚客户是否是外包公司，产品具体在哪里买的，统一在一个账号买给优惠</t>
  </si>
  <si>
    <t>服务器升配、直播点播、云市场</t>
  </si>
  <si>
    <t>直播，CDN.</t>
  </si>
  <si>
    <t>实际7/5成单</t>
  </si>
  <si>
    <t>什么时候上线？ 域名、服务器干什么用的</t>
  </si>
  <si>
    <t>-，告诉他可以给他尊贵感</t>
  </si>
  <si>
    <t>可以跟客户说这边给他匹配了一个专属的架构师，可以协助他进行业务上的优化</t>
  </si>
  <si>
    <t>本周</t>
  </si>
  <si>
    <t>八月中旬上线</t>
  </si>
  <si>
    <t>实际7月4日成单</t>
  </si>
  <si>
    <t>8月初</t>
  </si>
  <si>
    <t>采购服务器、域名、推进CLB、安全</t>
  </si>
  <si>
    <t>7月3日-7月25日</t>
  </si>
  <si>
    <t>9月份再采购</t>
  </si>
  <si>
    <t>备案没解决，上线时间不定。 本月内不会采购</t>
  </si>
  <si>
    <t>服务器 cos</t>
  </si>
  <si>
    <t>采购时间待定</t>
  </si>
  <si>
    <t>服务区旗</t>
  </si>
  <si>
    <t>实际成交7月4日</t>
  </si>
  <si>
    <t>实际7/9.7/13成单</t>
  </si>
  <si>
    <t>客户有游戏版号么？</t>
  </si>
  <si>
    <t>实际成单7月12日</t>
  </si>
  <si>
    <t>点播、直播（现在怎么做的）、导播台，客户规划是什么、痛点是什么</t>
  </si>
  <si>
    <t>（不在我名下）</t>
  </si>
  <si>
    <t>项目测试阶段需要接入到点播流量，后续月消耗大概在一百T左右</t>
  </si>
  <si>
    <t>点播，直播，</t>
  </si>
  <si>
    <t>项目试运营阶段，后续点播流量接入</t>
  </si>
  <si>
    <t>实际成单7月6日</t>
  </si>
  <si>
    <t xml:space="preserve">近期有需求 智能识别 COS </t>
  </si>
  <si>
    <t>实际成单7月7日</t>
  </si>
  <si>
    <t>服务器 域名</t>
  </si>
  <si>
    <t>实际7月12日成单</t>
  </si>
  <si>
    <t>实际7/13成单</t>
  </si>
  <si>
    <t>实际成单7月10,7月14日</t>
  </si>
  <si>
    <t>实际成单7月21日</t>
  </si>
  <si>
    <t>实际成单7月23日</t>
  </si>
  <si>
    <t>人脸比对，短信</t>
  </si>
  <si>
    <t>实际7月2日成单</t>
  </si>
  <si>
    <t>7月2日成单，报7月7号</t>
  </si>
  <si>
    <t>金额不足9.9</t>
  </si>
  <si>
    <t>实际成单7月22日</t>
  </si>
  <si>
    <t>服务器、数据库、负载均衡、弹性云盘</t>
  </si>
  <si>
    <t>服务器，域名，标准转码包</t>
  </si>
  <si>
    <t>变非电销</t>
  </si>
  <si>
    <t>实际成单7月17日</t>
  </si>
  <si>
    <t>7约2日</t>
  </si>
  <si>
    <t>营业执照识别</t>
  </si>
  <si>
    <t>实际成单7/17</t>
  </si>
  <si>
    <t>预计八月</t>
  </si>
  <si>
    <t>实际7月15日成单</t>
  </si>
  <si>
    <t>客户对费用有疑惑，月应消4k-5k</t>
  </si>
  <si>
    <t>客户不满意，需要升级</t>
  </si>
  <si>
    <t>增加VIP售后</t>
  </si>
  <si>
    <t>客户再下单的时间，要买什么？ 近30天下单较大，高质客户</t>
  </si>
  <si>
    <t>让客户买主机和CBS</t>
  </si>
  <si>
    <t>找关键人</t>
  </si>
  <si>
    <t>候妞妞</t>
  </si>
  <si>
    <t>CND</t>
  </si>
  <si>
    <t>实际7月7日成单</t>
  </si>
  <si>
    <t>是否为询价？</t>
  </si>
  <si>
    <t>申请VIP售后，组长关心一下。保证客户平滑过渡</t>
  </si>
  <si>
    <t>问客户的QQ，多关怀</t>
  </si>
  <si>
    <t>实际7月8日成单</t>
  </si>
  <si>
    <t>客户测试COS在意什么，什么时间测试完？</t>
  </si>
  <si>
    <t>客户只买了短信和SSl，其他产品看不到有没有机会</t>
  </si>
  <si>
    <t>客户是第三方 他的客户还在考虑价格</t>
  </si>
  <si>
    <t>安全运营中心</t>
  </si>
  <si>
    <t>实际7月1日成单</t>
  </si>
  <si>
    <t>实际7月10日</t>
  </si>
  <si>
    <t>没具体意向</t>
  </si>
  <si>
    <t>需要帮客户确认人脸核身的次数没有显示的问题</t>
  </si>
  <si>
    <t>被渠道回收</t>
  </si>
  <si>
    <t>流失风险客户</t>
  </si>
  <si>
    <t>实际7月18日采购</t>
  </si>
  <si>
    <t>7月2日采购即时通信</t>
  </si>
  <si>
    <t>本月或者本周</t>
  </si>
  <si>
    <t>计划搭建APP</t>
  </si>
  <si>
    <t>仅了解</t>
  </si>
  <si>
    <t>客户在做另一个方案，需要两台服务器，VPN，安全策略，后续会新注册一个账号</t>
  </si>
  <si>
    <t>短信、服务器</t>
  </si>
  <si>
    <t>实际成单7月27日</t>
  </si>
  <si>
    <t>8H32G500G硬盘服务器</t>
  </si>
  <si>
    <t>本月之内购买，不确定具体时间</t>
  </si>
  <si>
    <t>服务器，数据库，直播</t>
  </si>
  <si>
    <t>实际7月11日成单</t>
  </si>
  <si>
    <t>服务器、Redis数据库、人脸识别</t>
  </si>
  <si>
    <t>实际成单7月13日</t>
  </si>
  <si>
    <t>CDN94*2</t>
  </si>
  <si>
    <t>就这几天</t>
  </si>
  <si>
    <t>本月购买直播点播流量</t>
  </si>
  <si>
    <t>找到具体使用人的联系方式</t>
  </si>
  <si>
    <t>实际7月9日成单</t>
  </si>
  <si>
    <t>实际7月10日成单</t>
  </si>
  <si>
    <t>项目上线时间未知，后续只会接入直播点播，消耗量比较高</t>
  </si>
  <si>
    <t>等后续客户量多了再付费采购，时间不定</t>
  </si>
  <si>
    <t>实际7/4成单</t>
  </si>
  <si>
    <t>客户身份？ 下周哪天买什么？</t>
  </si>
  <si>
    <t>COS，短信</t>
  </si>
  <si>
    <t>实际7月21日成单</t>
  </si>
  <si>
    <t>9w+</t>
  </si>
  <si>
    <t>实际7月13日成单</t>
  </si>
  <si>
    <t>数据库，IM</t>
  </si>
  <si>
    <t>点播，采购时间预计在年底</t>
  </si>
  <si>
    <t>云直播点播</t>
  </si>
  <si>
    <t>实际7/3成单</t>
  </si>
  <si>
    <t>实际7/19成单</t>
  </si>
  <si>
    <t>实际7/22成单</t>
  </si>
  <si>
    <t>预计10月份采购</t>
  </si>
  <si>
    <t>实际7月20,21日成单，短信续费已经计算2倍</t>
  </si>
  <si>
    <t>7月20,21日</t>
  </si>
  <si>
    <t>安全产品</t>
  </si>
  <si>
    <t>实际成单7月29日</t>
  </si>
  <si>
    <t>实际成单是7月2日</t>
  </si>
  <si>
    <t>云硬盘 服务器</t>
  </si>
  <si>
    <t>CDN周期性采购计算续费</t>
  </si>
  <si>
    <t>16*2</t>
  </si>
  <si>
    <t>本月10号左右会购买服务器</t>
  </si>
  <si>
    <t>搭建小游戏</t>
  </si>
  <si>
    <t>短信续费计算2倍</t>
  </si>
  <si>
    <t>实际成单7月24日</t>
  </si>
  <si>
    <t>周敏</t>
  </si>
  <si>
    <t>联系人的角色，怎么让客户愿意信任你？</t>
  </si>
  <si>
    <t>实际7月16日成单</t>
  </si>
  <si>
    <t>新项目10月份搭建</t>
  </si>
  <si>
    <t>ORC-身份证识别</t>
  </si>
  <si>
    <t>不确定是否一定需要</t>
  </si>
  <si>
    <t>8.9月份</t>
  </si>
  <si>
    <t>其他账号购买，从阿里云迁移，8H以上服务器</t>
  </si>
  <si>
    <t>7月27日成单实际</t>
  </si>
  <si>
    <t>实际7月5日成单</t>
  </si>
  <si>
    <t>点播+互动白板</t>
  </si>
  <si>
    <t>实际7月7日，10日成单，7月7日和7月10日都消费</t>
  </si>
  <si>
    <t>实际7月21日</t>
  </si>
  <si>
    <t>web防火墙</t>
  </si>
  <si>
    <t>搭建小程序 需要多大配置的服务器</t>
  </si>
  <si>
    <t>备案有问题，备案完成后网站上线了再采购</t>
  </si>
  <si>
    <t>有在用云犀直播，后续采购我们的直播产品时间不确定</t>
  </si>
  <si>
    <t>7月1日也有成单</t>
  </si>
  <si>
    <t>客户项目因为市场原因暂时停滞 后面再开展</t>
  </si>
  <si>
    <t>暂无明确需求，项目刚上线</t>
  </si>
  <si>
    <t>下周</t>
  </si>
  <si>
    <t>大概下周采购1万条短信包</t>
  </si>
  <si>
    <t>IM、点播</t>
  </si>
  <si>
    <t>APP上线后采购</t>
  </si>
  <si>
    <t>每个月都会采购cdn</t>
  </si>
  <si>
    <t>实际成单7月10日</t>
  </si>
  <si>
    <t>服务器14号到期，客户不确定续费还是新购，需要问下合作方</t>
  </si>
  <si>
    <t xml:space="preserve">点播 </t>
  </si>
  <si>
    <t>客户还在写代码 后面才会进行采购</t>
  </si>
  <si>
    <t>采购cdn按2倍金额计算续费  服务器续费</t>
  </si>
  <si>
    <t>不明确</t>
  </si>
  <si>
    <t>7月17</t>
  </si>
  <si>
    <t>持续需求</t>
  </si>
  <si>
    <t>测试阶段，后续通过另一个账号购买产品，采购时间未知，</t>
  </si>
  <si>
    <t>7月3日成单，报7月6号</t>
  </si>
  <si>
    <t>客户打算7月20号前新购一台服务器，配置1核2G</t>
  </si>
  <si>
    <t>采购过直播，流量不够再联系我</t>
  </si>
  <si>
    <t>服务器，数据库，短信</t>
  </si>
  <si>
    <t>实际7月28日成单</t>
  </si>
  <si>
    <t>本月或者下个月购买短信，五十万条左右</t>
  </si>
  <si>
    <t>录音文件识别 cos</t>
  </si>
  <si>
    <t>本月或者下个月</t>
  </si>
  <si>
    <t>本周之内</t>
  </si>
  <si>
    <t>不确定采购时间，对比产品阶段，8H以上服务器</t>
  </si>
  <si>
    <t>直播 cdn</t>
  </si>
  <si>
    <t>实际7月2日到7月15日有成单</t>
  </si>
  <si>
    <t>实际7/14</t>
  </si>
  <si>
    <t>CDN，直播流量</t>
  </si>
  <si>
    <t>本月会接入到大量流量</t>
  </si>
  <si>
    <t>实际7月2、6、9日成单</t>
  </si>
  <si>
    <t>实际成单22、18日</t>
  </si>
  <si>
    <t>云服务器+服务器配置变更</t>
  </si>
  <si>
    <t>实际7月8日成单,7月9号成单</t>
  </si>
  <si>
    <t>实际7/12成单</t>
  </si>
  <si>
    <t>实际7/15成单</t>
  </si>
  <si>
    <t>服务器、安全类</t>
  </si>
  <si>
    <t>过一两个月还会有防火墙安全产品</t>
  </si>
  <si>
    <t>实际成单7月28日</t>
  </si>
  <si>
    <t>实际7月27日成单</t>
  </si>
  <si>
    <t>实际7月29日成单</t>
  </si>
  <si>
    <t>实际7月2日成单，qq17号客户咨询升配</t>
  </si>
  <si>
    <t>2020/7/6-7月31日</t>
  </si>
  <si>
    <t>需要备份数据的相关产品</t>
  </si>
  <si>
    <t>7月15日,18日也有成单</t>
  </si>
  <si>
    <t>点播流量。DNS增值服务</t>
  </si>
  <si>
    <t>实际成单日期7月18日</t>
  </si>
  <si>
    <t>接入直播到app，还在测试中，采购量不确定</t>
  </si>
  <si>
    <t>需要即时通信 还在测试 做信息交互的app</t>
  </si>
  <si>
    <t>服务器升配，云硬盘</t>
  </si>
  <si>
    <t>15日成单金额502.68</t>
  </si>
  <si>
    <t>开发商，客户的项目，还没有接入测试，采购时间不定</t>
  </si>
  <si>
    <t>根据后续业务需求采购</t>
  </si>
  <si>
    <t>数库</t>
  </si>
  <si>
    <t>实际7月1日成单，还需复核</t>
  </si>
  <si>
    <t>不算意向客户</t>
  </si>
  <si>
    <t>实际7月14日成单</t>
  </si>
  <si>
    <t>实际7月3日成单</t>
  </si>
  <si>
    <t>预估本周内</t>
  </si>
  <si>
    <t>非电销了</t>
  </si>
  <si>
    <t>预计8月1号开发完小程序就会考虑接入直播</t>
  </si>
  <si>
    <t>不是负责人，不确定采购时间</t>
  </si>
  <si>
    <t>预计是在下周采购</t>
  </si>
  <si>
    <t>文字识别</t>
  </si>
  <si>
    <t>询问公众号是否可以接入直播</t>
  </si>
  <si>
    <t>短信 人脸识别</t>
  </si>
  <si>
    <t>实际7月6日成单</t>
  </si>
  <si>
    <t>7月20</t>
  </si>
  <si>
    <t>采购时间未明确告知</t>
  </si>
  <si>
    <t>实际7/18成单</t>
  </si>
  <si>
    <t>消息队列</t>
  </si>
  <si>
    <t>直播、弹性云盘</t>
  </si>
  <si>
    <t>没有想好，不确定采购时间</t>
  </si>
  <si>
    <t>短信，cdn</t>
  </si>
  <si>
    <t>直播点播域名</t>
  </si>
  <si>
    <t>直播 点播 短信</t>
  </si>
  <si>
    <t>下个月 在测试</t>
  </si>
  <si>
    <t>实际成单7月8日</t>
  </si>
  <si>
    <t>实际7/26</t>
  </si>
  <si>
    <t>可能会搭建企业网站</t>
  </si>
  <si>
    <t>今天采购</t>
  </si>
  <si>
    <t>云服务器和数据库</t>
  </si>
  <si>
    <t>本月之内</t>
  </si>
  <si>
    <t>直播有在使用，用完了会新购</t>
  </si>
  <si>
    <t>直播用完了会考虑新购</t>
  </si>
  <si>
    <t>TRTC，号码保护</t>
  </si>
  <si>
    <t>移动连麦</t>
  </si>
  <si>
    <t>移动连麦包</t>
  </si>
  <si>
    <t>实际成单7月5日</t>
  </si>
  <si>
    <t>实际成单7月19日</t>
  </si>
  <si>
    <t>实际成单是7月17和7月20日</t>
  </si>
  <si>
    <t>小程序接入直播 目前还在测试中</t>
  </si>
  <si>
    <t>表示过两天可能会采购服务器</t>
  </si>
  <si>
    <t>实际成单日期7月4日，是否能计算新购成单？</t>
  </si>
  <si>
    <t>有兴趣，不确定采购时间</t>
  </si>
  <si>
    <t>实际成单日期7月4日</t>
  </si>
  <si>
    <t>云存储、CDN</t>
  </si>
  <si>
    <t>八月中旬前</t>
  </si>
  <si>
    <t>短信即时通信</t>
  </si>
  <si>
    <t>下周购买</t>
  </si>
  <si>
    <t>实际成单7月30日</t>
  </si>
  <si>
    <t>服务器 数据库 cos web应用防护墙 域名</t>
  </si>
  <si>
    <t>服务器 数据库 cos web应用防护墙</t>
  </si>
  <si>
    <t>实际成单7月30</t>
  </si>
  <si>
    <t>实际成单7月9日</t>
  </si>
  <si>
    <t>移动直播连麦、服务器</t>
  </si>
  <si>
    <t>移动直播连麦</t>
  </si>
  <si>
    <t>实际成单7月15日</t>
  </si>
  <si>
    <t>点播 短信</t>
  </si>
  <si>
    <t>10月份左右</t>
  </si>
  <si>
    <t>短信，升级配置</t>
  </si>
  <si>
    <t>云服务器配置变更+弹性云盘</t>
  </si>
  <si>
    <t>7月3日成单，报7月7号</t>
  </si>
  <si>
    <t>本月内，产品对比</t>
  </si>
  <si>
    <t>7月7日/7月8日</t>
  </si>
  <si>
    <t>89.5/966.96/1530</t>
  </si>
  <si>
    <t>IM、数据库</t>
  </si>
  <si>
    <t>服务器即将到期</t>
  </si>
  <si>
    <t>一个月之内</t>
  </si>
  <si>
    <t>预计这周购买服务器</t>
  </si>
  <si>
    <t>实际成单日期7月3日</t>
  </si>
  <si>
    <t>可能要10月之前</t>
  </si>
  <si>
    <t>基础版数据库</t>
  </si>
  <si>
    <t>云存储</t>
  </si>
  <si>
    <t>实际成单日期7月5日</t>
  </si>
  <si>
    <t>点播 服务器</t>
  </si>
  <si>
    <t>实际7/15</t>
  </si>
  <si>
    <t>实际成单日期7月10日</t>
  </si>
  <si>
    <t>实际成单日期7月7日</t>
  </si>
  <si>
    <t>数据库续费 短信</t>
  </si>
  <si>
    <t>IM，数据库</t>
  </si>
  <si>
    <t>实际成单7月26,21日</t>
  </si>
  <si>
    <t>口语评测</t>
  </si>
  <si>
    <t>跨境电商 不确定采购时间</t>
  </si>
  <si>
    <t>后续项目迁移完成</t>
  </si>
  <si>
    <t>项目上线后就会购买</t>
  </si>
  <si>
    <t>备案完成就会购买</t>
  </si>
  <si>
    <t>CDN*2</t>
  </si>
  <si>
    <t>云点播云直播短信</t>
  </si>
  <si>
    <t>7月23日</t>
  </si>
  <si>
    <t>短信、数据库升级</t>
  </si>
  <si>
    <t>实际成单金额7月7日</t>
  </si>
  <si>
    <t>实际成单金额7月16日</t>
  </si>
  <si>
    <t>实际成单金额7月26日</t>
  </si>
  <si>
    <t>实际成单金额7月19日</t>
  </si>
  <si>
    <t>实际成单7月5日,7月11日</t>
  </si>
  <si>
    <t>实际成单日期7月19日</t>
  </si>
  <si>
    <t>7月39日</t>
  </si>
  <si>
    <t>实际成单日期7月25日</t>
  </si>
  <si>
    <t>等项目做起来后再采购</t>
  </si>
  <si>
    <t>COS、点播</t>
  </si>
  <si>
    <t>云市场人工服务</t>
  </si>
  <si>
    <t>实际成单7月14日</t>
  </si>
  <si>
    <t>近几天采购</t>
  </si>
  <si>
    <t>实际成单7月1日</t>
  </si>
  <si>
    <t>7月2日-7月26日</t>
  </si>
  <si>
    <t>直播 服务器升配</t>
  </si>
  <si>
    <t>本月或下个月购买</t>
  </si>
  <si>
    <t>这个月或者下个月会采购</t>
  </si>
  <si>
    <t>实际成单7月2日</t>
  </si>
  <si>
    <t>实际成单7月3日</t>
  </si>
  <si>
    <t>云服务器，云数据库</t>
  </si>
  <si>
    <t>8月底活动上线</t>
  </si>
  <si>
    <t>本月底购买</t>
  </si>
  <si>
    <t>短信，COS</t>
  </si>
  <si>
    <t>数据库，智聆口语评测</t>
  </si>
  <si>
    <t>明年</t>
  </si>
  <si>
    <t>价格合适，今天会采购</t>
  </si>
  <si>
    <t>7月6日实际成单</t>
  </si>
  <si>
    <t>实际成单日7月23日</t>
  </si>
  <si>
    <t>过几个月</t>
  </si>
  <si>
    <t>Redis数据库</t>
  </si>
  <si>
    <t>这个月内</t>
  </si>
  <si>
    <t>实际7月18日成单</t>
  </si>
  <si>
    <t>下个月 在考虑阿里云</t>
  </si>
  <si>
    <t>7月到8月</t>
  </si>
  <si>
    <t>实际7/9成单</t>
  </si>
  <si>
    <t>实际7/14成单</t>
  </si>
  <si>
    <t>实际7/16成单</t>
  </si>
  <si>
    <t>服务器、数据库、COS</t>
  </si>
  <si>
    <t>本月或下月采购</t>
  </si>
  <si>
    <t>实际成单7月10、12、15、20日</t>
  </si>
  <si>
    <t>SQL SERVER</t>
  </si>
  <si>
    <t>预计一个月后采购</t>
  </si>
  <si>
    <t>八九月采购</t>
  </si>
  <si>
    <t>今天升级</t>
  </si>
  <si>
    <t>9月份</t>
  </si>
  <si>
    <t>跟朋友商量过后 看是续费还是新购 可能就是这两天</t>
  </si>
  <si>
    <t>7月16日之前采购</t>
  </si>
  <si>
    <t>域名服务器</t>
  </si>
  <si>
    <t>短信，api</t>
  </si>
  <si>
    <t>服务器 域名续费</t>
  </si>
  <si>
    <t>数据库 cos</t>
  </si>
  <si>
    <t>11月份采购</t>
  </si>
  <si>
    <t>云点播云直播</t>
  </si>
  <si>
    <t>web应用防火墙</t>
  </si>
  <si>
    <t>7月13、14日</t>
  </si>
  <si>
    <t>443+999</t>
  </si>
  <si>
    <t>本周内</t>
  </si>
  <si>
    <t>1K+</t>
  </si>
  <si>
    <t>服务器、弹性云盘续费</t>
  </si>
  <si>
    <t>一个月之后会采购服务器</t>
  </si>
  <si>
    <t>短信 CDN</t>
  </si>
  <si>
    <t>不确定采购时间，非电销了</t>
  </si>
  <si>
    <t>下个月续费 采购</t>
  </si>
  <si>
    <t>客户打算购买</t>
  </si>
  <si>
    <t>实际成单日7月7日和7月10日</t>
  </si>
  <si>
    <t>实际成单日7月8日,7月12日</t>
  </si>
  <si>
    <t>预计下月采购</t>
  </si>
  <si>
    <t>OCR、短信</t>
  </si>
  <si>
    <t>服务器，存储</t>
  </si>
  <si>
    <t>存储</t>
  </si>
  <si>
    <t>COS  云开发</t>
  </si>
  <si>
    <t>COS，人脸融合</t>
  </si>
  <si>
    <t>直播、点播、IM</t>
  </si>
  <si>
    <t>直播 CDN 服务器</t>
  </si>
  <si>
    <t>cdn续费金额已计算两倍</t>
  </si>
  <si>
    <t>7月22</t>
  </si>
  <si>
    <t>云导播</t>
  </si>
  <si>
    <t>至少一个月后</t>
  </si>
  <si>
    <t>不确定采购时间，找点三方搭建论坛平台</t>
  </si>
  <si>
    <t>COS、直播</t>
  </si>
  <si>
    <t>不确定是否会在这里采购</t>
  </si>
  <si>
    <t>实际成单7月11日</t>
  </si>
  <si>
    <t>直播、直播转码</t>
  </si>
  <si>
    <t>本月或者下月</t>
  </si>
  <si>
    <t>即时通信 TRTC 直播点播</t>
  </si>
  <si>
    <t>本月或者下月初</t>
  </si>
  <si>
    <t>服务器、COS</t>
  </si>
  <si>
    <t>8、9月份</t>
  </si>
  <si>
    <t>实际19日成单</t>
  </si>
  <si>
    <t>小程序直播</t>
  </si>
  <si>
    <t>短信，防火墙</t>
  </si>
  <si>
    <t>下月采购</t>
  </si>
  <si>
    <t>实际7月9日采购</t>
  </si>
  <si>
    <t>智聆口语评测、COS</t>
  </si>
  <si>
    <t>弹性云盘升配</t>
  </si>
  <si>
    <t>实际成单7月26日</t>
  </si>
  <si>
    <t>不确定采购时间，项目预计下个月上线</t>
  </si>
  <si>
    <t>实际成单7月20日</t>
  </si>
  <si>
    <t>语音消息新购</t>
  </si>
  <si>
    <t>之前张婷的意向客户，重新分配出来</t>
  </si>
  <si>
    <t>服务器，短信，数据库</t>
  </si>
  <si>
    <t>服务器，短信，数据库，云硬盘</t>
  </si>
  <si>
    <t>服务器 云硬盘</t>
  </si>
  <si>
    <t>实际成单日7月8日、11日</t>
  </si>
  <si>
    <t>数据库、消息队列</t>
  </si>
  <si>
    <t>实际7月23日成单</t>
  </si>
  <si>
    <t>数据库，api</t>
  </si>
  <si>
    <t>刷脸支付系统搭建</t>
  </si>
  <si>
    <t>一直在构思测试中  预计几个月之后才会采购</t>
  </si>
  <si>
    <t>七月底，八月</t>
  </si>
  <si>
    <t>本月 下个月</t>
  </si>
  <si>
    <t>7月底</t>
  </si>
  <si>
    <t>实际成单日7月6日、10日</t>
  </si>
  <si>
    <t>需要购买服务器</t>
  </si>
  <si>
    <t>服务器，硬盘</t>
  </si>
  <si>
    <t>8月20左右</t>
  </si>
  <si>
    <t>不确定采购时间，之前张婷的意向客户，重新分配出来</t>
  </si>
  <si>
    <t>服务器和CDN</t>
  </si>
  <si>
    <t>下月初采购</t>
  </si>
  <si>
    <t>服务器云盘</t>
  </si>
  <si>
    <t>实际采购7月13日</t>
  </si>
  <si>
    <t>7月13日成单 报7月14日成单</t>
  </si>
  <si>
    <t>实际成单日7月13日</t>
  </si>
  <si>
    <t>实际成单7月13日，客户微信联系新注册的账号购买服务器，由于建单延迟，导致购买时间早于下发时间</t>
  </si>
  <si>
    <t>实际成单日7月22日</t>
  </si>
  <si>
    <t>1个多月上线后采购</t>
  </si>
  <si>
    <t>手游项目未开展，一两个月后购买</t>
  </si>
  <si>
    <t>还在评估 评估完后采购</t>
  </si>
  <si>
    <t>数据库，直播</t>
  </si>
  <si>
    <t>云存储+负载均衡</t>
  </si>
  <si>
    <t>实际成单7月25日</t>
  </si>
  <si>
    <t>es新购</t>
  </si>
  <si>
    <t>7月17日-7月30日</t>
  </si>
  <si>
    <t>8月份</t>
  </si>
  <si>
    <t>后面考虑</t>
  </si>
  <si>
    <t>位置服务 服务器 短信</t>
  </si>
  <si>
    <t>不确定具体时间</t>
  </si>
  <si>
    <t>2个月后</t>
  </si>
  <si>
    <t>实际成单日7月20日</t>
  </si>
  <si>
    <t>我处估计下个月吧</t>
  </si>
  <si>
    <t>域名（实际成单7月10日）</t>
  </si>
  <si>
    <t>服务器采购时间估计两个月之后</t>
  </si>
  <si>
    <t>服务器，人脸识别，短信</t>
  </si>
  <si>
    <t>等项目上线后采购</t>
  </si>
  <si>
    <t>IM,直播</t>
  </si>
  <si>
    <t>下个月或者本月</t>
  </si>
  <si>
    <t>安全 直播</t>
  </si>
  <si>
    <t>还在评估</t>
  </si>
  <si>
    <t>CDN 直播点播</t>
  </si>
  <si>
    <t>月底</t>
  </si>
  <si>
    <t>域名 ssl证书</t>
  </si>
  <si>
    <t>下月</t>
  </si>
  <si>
    <t>主机安全/数据敏感中心</t>
  </si>
  <si>
    <t>今天</t>
  </si>
  <si>
    <t>COS，服务器升配</t>
  </si>
  <si>
    <t>今天或明天</t>
  </si>
  <si>
    <t>购买服务器，原配置</t>
  </si>
  <si>
    <t>COS、CDN</t>
  </si>
  <si>
    <t>短信 cdn</t>
  </si>
  <si>
    <t>升级，直播</t>
  </si>
  <si>
    <t>未支付</t>
  </si>
  <si>
    <t>5w</t>
  </si>
  <si>
    <t>弹性云盘，ddos</t>
  </si>
  <si>
    <t>实际成单日7月25日</t>
  </si>
  <si>
    <t>ddos</t>
  </si>
  <si>
    <t>实际成单日7月27日</t>
  </si>
  <si>
    <t>还在评估 不确定采购时间</t>
  </si>
  <si>
    <t>短信不计算新购，已计算2倍金额续费</t>
  </si>
  <si>
    <t>不确定产品</t>
  </si>
  <si>
    <t>小程序搭建，还未规划好</t>
  </si>
  <si>
    <t>实时音视频 点播 对象存储</t>
  </si>
  <si>
    <t>预计下月 还在测试中</t>
  </si>
  <si>
    <t>预计下月</t>
  </si>
  <si>
    <t>500+999</t>
  </si>
  <si>
    <t>升级预计两个月之后</t>
  </si>
  <si>
    <t>正在评估 过几天就会买</t>
  </si>
  <si>
    <t>时间成单是7月20日</t>
  </si>
  <si>
    <t>服务器降配续费</t>
  </si>
  <si>
    <t>实际成单日7月19日</t>
  </si>
  <si>
    <t>下月或本月</t>
  </si>
  <si>
    <t>短信续费，金额已计算2倍</t>
  </si>
  <si>
    <t>文字识别 数据库升配</t>
  </si>
  <si>
    <t>下月或下下月</t>
  </si>
  <si>
    <t>测试结束后迁移到腾讯云 再采购</t>
  </si>
  <si>
    <t>坐席</t>
  </si>
  <si>
    <t>采购uin</t>
  </si>
  <si>
    <t>是否变为非电销</t>
  </si>
  <si>
    <t>100010256576</t>
  </si>
  <si>
    <t>实际成单9月10日</t>
  </si>
  <si>
    <t>实际成单9月18日</t>
  </si>
  <si>
    <t xml:space="preserve">880770585
</t>
  </si>
  <si>
    <t>实际9月24日，补登</t>
  </si>
  <si>
    <t>9月11</t>
  </si>
  <si>
    <t>实际成单9月14日</t>
  </si>
  <si>
    <t>实际成单9月15日</t>
  </si>
  <si>
    <t>考虑100万条</t>
  </si>
  <si>
    <t>100009598483</t>
  </si>
  <si>
    <t>蒲尚容</t>
  </si>
  <si>
    <t>696884</t>
  </si>
  <si>
    <t>实际成单9月25日</t>
  </si>
  <si>
    <t>域名解析</t>
  </si>
  <si>
    <t>实际成单9月20日</t>
  </si>
  <si>
    <t>757746</t>
  </si>
  <si>
    <t>100008467848</t>
  </si>
  <si>
    <t>实际成单9月11日</t>
  </si>
  <si>
    <t>还在测试阶段</t>
  </si>
  <si>
    <t>100015440311</t>
  </si>
  <si>
    <t xml:space="preserve">880473975
</t>
  </si>
  <si>
    <t>100003787925</t>
  </si>
  <si>
    <t>时间买时间9月15日</t>
  </si>
  <si>
    <t>十月份采购直播做测试，20g</t>
  </si>
  <si>
    <t>这周或者下周</t>
  </si>
  <si>
    <t>100007277013</t>
  </si>
  <si>
    <t>实际成单9月27日</t>
  </si>
  <si>
    <t>100013479902</t>
  </si>
  <si>
    <t>实际成单9月4日</t>
  </si>
  <si>
    <t>9月5日、9月13日</t>
  </si>
  <si>
    <t>腾讯企微管家服务</t>
  </si>
  <si>
    <t>企微管家</t>
  </si>
  <si>
    <t>昨天成单</t>
  </si>
  <si>
    <t>15号后</t>
  </si>
  <si>
    <t>100010812387</t>
  </si>
  <si>
    <t>3502255924</t>
  </si>
  <si>
    <t>实际成单9月22日</t>
  </si>
  <si>
    <t>575553</t>
  </si>
  <si>
    <t>移动物联卡</t>
  </si>
  <si>
    <t>实际续费日期9月1日</t>
  </si>
  <si>
    <t>实际成单9月30日</t>
  </si>
  <si>
    <t>CDN/点播</t>
  </si>
  <si>
    <t>50,80</t>
  </si>
  <si>
    <t>不确定采购时间，跟进后续业务发展以及访问量</t>
  </si>
  <si>
    <t>100009341688</t>
  </si>
  <si>
    <t>补差额</t>
  </si>
  <si>
    <t>100002587063</t>
  </si>
  <si>
    <t>时间成单9月29日</t>
  </si>
  <si>
    <t>弹性ip流量包</t>
  </si>
  <si>
    <t>弹性公网ip流量包想要优惠</t>
  </si>
  <si>
    <t>100013342183</t>
  </si>
  <si>
    <t>实际成单9月6日</t>
  </si>
  <si>
    <t>100013260645</t>
  </si>
  <si>
    <t>可能今天</t>
  </si>
  <si>
    <t>7K</t>
  </si>
  <si>
    <t>实际成单9月1日</t>
  </si>
  <si>
    <t>50-80</t>
  </si>
  <si>
    <t>先测试一个月，在考虑续费或重新采购</t>
  </si>
  <si>
    <t>100015777998</t>
  </si>
  <si>
    <t>100014826726</t>
  </si>
  <si>
    <t>实际成单9月16日</t>
  </si>
  <si>
    <t>2500269512</t>
  </si>
  <si>
    <t>100013272046</t>
  </si>
  <si>
    <t>实际成单9月5日</t>
  </si>
  <si>
    <t>补登差额</t>
  </si>
  <si>
    <t>后期采购服务器一台 近期续费</t>
  </si>
  <si>
    <t>实际成单日期9月3日</t>
  </si>
  <si>
    <t>100008449822</t>
  </si>
  <si>
    <t>500,1000</t>
  </si>
  <si>
    <t>服务器 数据库 COS</t>
  </si>
  <si>
    <t>100005530792</t>
  </si>
  <si>
    <t>实际9月3日成单</t>
  </si>
  <si>
    <t>100010419002</t>
  </si>
  <si>
    <t>100000140382</t>
  </si>
  <si>
    <t>域名新购  实际成单9月4日</t>
  </si>
  <si>
    <t>100003884194</t>
  </si>
  <si>
    <t>服务器、存储</t>
  </si>
  <si>
    <t>38844443</t>
  </si>
  <si>
    <t>实际成单9月24日</t>
  </si>
  <si>
    <t>100006029355</t>
  </si>
  <si>
    <t>明天</t>
  </si>
  <si>
    <t>服务器自动续费，每月1号自动续费</t>
  </si>
  <si>
    <t>客户称要技术需要才会采购，不确定时间</t>
  </si>
  <si>
    <t>0，0</t>
  </si>
  <si>
    <t>客户有两个项目 另一个项目还未注册账号 需要4H8G100M的服务器</t>
  </si>
  <si>
    <t>服务器CDN</t>
  </si>
  <si>
    <t>客户项目本来很急但是公司缺人手 一直暂缓 估计月中才会测试</t>
  </si>
  <si>
    <t xml:space="preserve">计划采购服务器4H8G </t>
  </si>
  <si>
    <t>100013321702</t>
  </si>
  <si>
    <t>100008946914</t>
  </si>
  <si>
    <t>实际成单日期9月9日</t>
  </si>
  <si>
    <t>CynosDB</t>
  </si>
  <si>
    <t>34991734</t>
  </si>
  <si>
    <t>81594559</t>
  </si>
  <si>
    <t>100007681139</t>
  </si>
  <si>
    <t xml:space="preserve">880038243_x000D_
</t>
  </si>
  <si>
    <t>100000636439</t>
  </si>
  <si>
    <t>实际成单9月17日</t>
  </si>
  <si>
    <t>CDN，云市场</t>
  </si>
  <si>
    <t>信息</t>
  </si>
  <si>
    <t>当前状态</t>
  </si>
  <si>
    <t>其他</t>
  </si>
  <si>
    <t>UIN</t>
  </si>
  <si>
    <t>上月应收</t>
  </si>
  <si>
    <t>留存组</t>
  </si>
  <si>
    <t>最后一次联系时间</t>
  </si>
  <si>
    <t>客户状态</t>
  </si>
  <si>
    <t>冉青青小组</t>
  </si>
  <si>
    <t>无法建联</t>
  </si>
  <si>
    <t>业务正常</t>
  </si>
  <si>
    <t>QQ有联系申请代金券续费，暂无其他需要</t>
  </si>
  <si>
    <t>上周有微信下发腾讯云十周年活动未回复，致电提醒客户关注，说有看到，今天晚上回去了解，目前无需求，建议可以可以重点关注4H的服务器，会赠送150GB的数据盘，客户悉知。</t>
  </si>
  <si>
    <t>有采购需求</t>
  </si>
  <si>
    <t>暂无需求</t>
  </si>
  <si>
    <t>汪满名下</t>
  </si>
  <si>
    <t>无需求 稳定续费</t>
  </si>
  <si>
    <t>产品使用正常，已加微信</t>
  </si>
  <si>
    <t>接通后挂断</t>
  </si>
  <si>
    <t>无人接听 客户主要项目在阿里云 腾讯云的服务器不支持他的业务 所以少量业务在腾讯云</t>
  </si>
  <si>
    <t>正在通话中</t>
  </si>
  <si>
    <t>暂无需求稳定续费</t>
  </si>
  <si>
    <t>流失预警</t>
  </si>
  <si>
    <t>客户觉得我们的收费很贵 在考虑迁移到阿里云上</t>
  </si>
  <si>
    <t>客户主要用服务器  已续费 暂无其他需求</t>
  </si>
  <si>
    <t>不要经常打电话，微信沟通</t>
  </si>
  <si>
    <t>现在业务在做一些调整</t>
  </si>
  <si>
    <t>不让电话，QQ不回复</t>
  </si>
  <si>
    <t>稳定续费 无需求</t>
  </si>
  <si>
    <t>非决策人，无法获取决策人联系方式</t>
  </si>
  <si>
    <t>告知客户去领取十周年代金券，有持续升配操作，公司管理灵活，有需要就会采购，不需要申请</t>
  </si>
  <si>
    <t>联系不上</t>
  </si>
  <si>
    <t>使用正常，稳定续费</t>
  </si>
  <si>
    <t>告知十周年活动，暂无使用问题，已加QQ</t>
  </si>
  <si>
    <t>业务下滑</t>
  </si>
  <si>
    <t>暂时没有使用了</t>
  </si>
  <si>
    <t>稳定续费</t>
  </si>
  <si>
    <t>从来没有人联系上过这个客户，联系不上。</t>
  </si>
  <si>
    <t>稳定续费，目前无需求</t>
  </si>
  <si>
    <t>无需求</t>
  </si>
  <si>
    <t>每个月续费，暂无其他需求</t>
  </si>
  <si>
    <t>稳定续费，暂无新购需求</t>
  </si>
  <si>
    <t>不在我名下</t>
  </si>
  <si>
    <t>后面会采购服务器或者服务器进行升配 还会采购cdn 若确认采购 会采购1w+</t>
  </si>
  <si>
    <t>有CDN的采购需求 推荐了十周年活动，客户表示一会儿去看一下</t>
  </si>
  <si>
    <t>客户只使用即时通信</t>
  </si>
  <si>
    <t>暂无需求 有个人账号</t>
  </si>
  <si>
    <t>号码过期</t>
  </si>
  <si>
    <t>有短信需求，其他问题续费</t>
  </si>
  <si>
    <t>暂无采购需求</t>
  </si>
  <si>
    <t>接通直接挂机</t>
  </si>
  <si>
    <t>稳定续费，比较忙</t>
  </si>
  <si>
    <t>客户是三方公司，客户需要采购服务器</t>
  </si>
  <si>
    <t>打不通</t>
  </si>
  <si>
    <t>采购服务器，继续跟进</t>
  </si>
  <si>
    <t>客户不方便联系 主要用即时通信</t>
  </si>
  <si>
    <t>目前无新购，主要续费为主</t>
  </si>
  <si>
    <t>关机，从未联系上客户</t>
  </si>
  <si>
    <t xml:space="preserve">客户在开会 </t>
  </si>
  <si>
    <t>无使用问题</t>
  </si>
  <si>
    <t>只用的im，续费都是3个月续费一次，暂无需求</t>
  </si>
  <si>
    <t>微信联系告知活动</t>
  </si>
  <si>
    <t>告知十周年活动，后期有直播需要</t>
  </si>
  <si>
    <t>要明年续费，暂无需求</t>
  </si>
  <si>
    <t>人联核身这块有需求 目前还在处理问题中</t>
  </si>
  <si>
    <t>告知客户十周年活动，客户认可，告知有COS促销，已加微信</t>
  </si>
  <si>
    <t>7月28日无法联系</t>
  </si>
  <si>
    <t>8278无法接通，4481空号</t>
  </si>
  <si>
    <t xml:space="preserve">客户不愿沟通 </t>
  </si>
  <si>
    <t>稳定续费 暂无需求</t>
  </si>
  <si>
    <t>之前有测试IM，后面领导说不用了，现就服务器域名需要，已加微信</t>
  </si>
  <si>
    <t>推荐了短信 客户这方面有需求</t>
  </si>
  <si>
    <t>表明身份后挂机</t>
  </si>
  <si>
    <t>告知十周年活动，客户认可，已添加QQ</t>
  </si>
  <si>
    <t>9月份大量采购直播点播</t>
  </si>
  <si>
    <t>暂时没有产品使用问题，推荐十周年活动，已加微信</t>
  </si>
  <si>
    <t>申请代金券续费，暂时无其他需求，已添加QQ</t>
  </si>
  <si>
    <t>8月初联系过无需求，下发10周年活动，云解析要续费。</t>
  </si>
  <si>
    <t>看到云通信未续费，客户称不知道</t>
  </si>
  <si>
    <t>无法联系上客户</t>
  </si>
  <si>
    <t>暂无问题 添加qq 推荐十周年活动</t>
  </si>
  <si>
    <t>没使用问题，告知十周年活动，已加QQ</t>
  </si>
  <si>
    <t>一次性消费 暂无需求</t>
  </si>
  <si>
    <t>正常使用</t>
  </si>
  <si>
    <t>项目还未搭建</t>
  </si>
  <si>
    <t>告知客户十周年活动，客户认可，称已经去了解了，目前在测试TRTC，已加微信</t>
  </si>
  <si>
    <t>续费IM,一直跟进的客户，直播APP还是没有流量。</t>
  </si>
  <si>
    <t>告知十周年活动，也称可能暂时也不需要，已加微信</t>
  </si>
  <si>
    <t>无人接听 客户服务器用的阿里云 用的腾讯云的即时通信</t>
  </si>
  <si>
    <t>无人接听 客户使用点播都是直接充值</t>
  </si>
  <si>
    <t>无人接听 客户主要是即时通信续费</t>
  </si>
  <si>
    <t>吕星笛（忆享云）</t>
  </si>
  <si>
    <t>未接通</t>
  </si>
  <si>
    <t>项目暂停 不用了</t>
  </si>
  <si>
    <t>不需要</t>
  </si>
  <si>
    <t>客户忙 挂机</t>
  </si>
  <si>
    <t>每个月续费IM</t>
  </si>
  <si>
    <t>做在线教育培训的 推荐了互动白板和直播功能</t>
  </si>
  <si>
    <t>暂无需求 还没到期</t>
  </si>
  <si>
    <t>没人接听</t>
  </si>
  <si>
    <t>不用了 公司注销了</t>
  </si>
  <si>
    <t>接通后不说话</t>
  </si>
  <si>
    <t>不愿沟通 挂机</t>
  </si>
  <si>
    <t>6月才到期</t>
  </si>
  <si>
    <t>云服务器CVM,云硬盘快照Snapshot,短信SMS,移动直播连麦,云硬盘CBS</t>
  </si>
  <si>
    <t>拍卖类型的APP</t>
  </si>
  <si>
    <t>COS对象存储,云服务器CVM,SSL证书</t>
  </si>
  <si>
    <t>内部系统</t>
  </si>
  <si>
    <t>f</t>
  </si>
  <si>
    <t>COS对象存储,云服务器CVM,SSL证书,云硬盘快照Snapshot,云硬盘CBS</t>
  </si>
  <si>
    <t>项目搁置 不确定会不会续费</t>
  </si>
  <si>
    <t>项目暂停了</t>
  </si>
  <si>
    <t>暂无需求 没有续费的</t>
  </si>
  <si>
    <t>周雪巧（忆享云）</t>
  </si>
  <si>
    <t>无效沟通</t>
  </si>
  <si>
    <t>薛卿（忆享云）</t>
  </si>
  <si>
    <t>沟通过程挂机</t>
  </si>
  <si>
    <t>无法接通</t>
  </si>
  <si>
    <t>先按月采购，还在测试</t>
  </si>
  <si>
    <t>已经采购了网站建设，服务器不需要了</t>
  </si>
  <si>
    <t>秒挂</t>
  </si>
  <si>
    <t>项目一两个月后上线</t>
  </si>
  <si>
    <t>许琳（忆享云）</t>
  </si>
  <si>
    <t>要续费，在忙</t>
  </si>
  <si>
    <t>域名产品已经不用了</t>
  </si>
  <si>
    <t>客户不愿沟通</t>
  </si>
  <si>
    <t>接通挂断</t>
  </si>
  <si>
    <t>因为业务原因迁移</t>
  </si>
  <si>
    <t>张馨予（忆享云）</t>
  </si>
  <si>
    <t>开会不愿意沟通</t>
  </si>
  <si>
    <t>接通了但是像机器人再打挂断</t>
  </si>
  <si>
    <t>沟通拉长 考虑</t>
  </si>
  <si>
    <t>4月22日客户已续费，后续到期后会重新买服务器</t>
  </si>
  <si>
    <t>不需要挂断</t>
  </si>
  <si>
    <t>余琳（忆享云）</t>
  </si>
  <si>
    <t>已接通</t>
  </si>
  <si>
    <t>后期会关注服务器，现在比较忙让添加微信沟通</t>
  </si>
  <si>
    <t>客户暂未确定</t>
  </si>
  <si>
    <t>自动续费，正常使用</t>
  </si>
  <si>
    <t>客户之前已经采购</t>
  </si>
  <si>
    <t>项目停止</t>
  </si>
  <si>
    <t>云服务器CVM,云硬盘快照Snapshot,弹性公网IP,共享流量包</t>
  </si>
  <si>
    <t>无法联系</t>
  </si>
  <si>
    <t>项目暂止</t>
  </si>
  <si>
    <t>信号不好</t>
  </si>
  <si>
    <t>客户要继续使用</t>
  </si>
  <si>
    <t>云服务器CVM,云硬盘快照Snapshot,点播VOD,轻量应用服务器</t>
  </si>
  <si>
    <t>系统网站、面向科研人员的服务交流、APP，现在在做项目的微服务化</t>
  </si>
  <si>
    <t>无接听</t>
  </si>
  <si>
    <t>客户在忙需要确认</t>
  </si>
  <si>
    <t>原负责人离职无人接听</t>
  </si>
  <si>
    <t>没怎么在用了</t>
  </si>
  <si>
    <t>在忙</t>
  </si>
  <si>
    <t>COS对象存储,云服务器CVM,短信SMS</t>
  </si>
  <si>
    <t>收集用户信息的小程序，目前用量较小，短信只是发验证码用的</t>
  </si>
  <si>
    <t>商务</t>
  </si>
  <si>
    <t>已沟通</t>
  </si>
  <si>
    <t>之前已经续费了</t>
  </si>
  <si>
    <t>客户说先去看一下，最近比较忙</t>
  </si>
  <si>
    <t>之前已续费</t>
  </si>
  <si>
    <t>已停机</t>
  </si>
  <si>
    <t>客户还没使用</t>
  </si>
  <si>
    <t>域名注册,云服务器CVM,云硬盘快照Snapshot</t>
  </si>
  <si>
    <t>拼多多店铺</t>
  </si>
  <si>
    <t>客户在开车添加微信</t>
  </si>
  <si>
    <t>客户在开车不方便</t>
  </si>
  <si>
    <t>没有使用了</t>
  </si>
  <si>
    <t>客户现在比忙添加微信</t>
  </si>
  <si>
    <t>客户说之前已经续费了</t>
  </si>
  <si>
    <t>暂时按月续费</t>
  </si>
  <si>
    <t>未使用</t>
  </si>
  <si>
    <t>项目停了</t>
  </si>
  <si>
    <t>表明身份挂断</t>
  </si>
  <si>
    <t>换账号使用</t>
  </si>
  <si>
    <t>服务器领用后没怎么使用</t>
  </si>
  <si>
    <t>5月6日客户新购云开发</t>
  </si>
  <si>
    <t>无到期的商标</t>
  </si>
  <si>
    <t>正常月续不愿意沟通</t>
  </si>
  <si>
    <t>非负责人，应该不会再续费</t>
  </si>
  <si>
    <t>5月1日已续费</t>
  </si>
  <si>
    <t>本来就是我的意向客户</t>
  </si>
  <si>
    <t>项目亏损停滞</t>
  </si>
  <si>
    <t>不确定是否续费</t>
  </si>
  <si>
    <t>另外的账号采购了</t>
  </si>
  <si>
    <t>不需要了</t>
  </si>
  <si>
    <t>不确定是否续费，要讨论一下</t>
  </si>
  <si>
    <t>域名注册,云服务器CVM,弹性公网IP,云硬盘CBS</t>
  </si>
  <si>
    <t>会展小程序</t>
  </si>
  <si>
    <t>是，无到期的</t>
  </si>
  <si>
    <t>现在忙不愿意沟通</t>
  </si>
  <si>
    <t>正常续费，不愿意拉长</t>
  </si>
  <si>
    <t>不致电，4月份已经拉长1年续费</t>
  </si>
  <si>
    <t>不续费，新采购了一台</t>
  </si>
  <si>
    <t>5月8月</t>
  </si>
  <si>
    <t>云服务器CVM,云硬盘快照Snapshot,云硬盘CBS</t>
  </si>
  <si>
    <t>网络中转数据软件系统</t>
  </si>
  <si>
    <t>有拉长意向</t>
  </si>
  <si>
    <t>QQ对接，正常续费，之前沟通过拉长，因为业务调整频繁不愿意</t>
  </si>
  <si>
    <t>正常续费，主要是游戏测试，不确定是否会一直需要，不考虑按年续费</t>
  </si>
  <si>
    <t>5月4日、5月5日</t>
  </si>
  <si>
    <t>不致电 客户稳定续费，新春4月份新春活动就沟通过不愿意拉长，等618活动出来后再沟通一下</t>
  </si>
  <si>
    <t>朋友的项目在接入他的点播使用，目前就是按量计费</t>
  </si>
  <si>
    <t>未联系，4月25日联系过，客户觉得我们老是打电话，让不要联系。</t>
  </si>
  <si>
    <t>有付费证书，免费的不确定是否还需要</t>
  </si>
  <si>
    <t>不愿意沟通</t>
  </si>
  <si>
    <t>微信对接，客户要去确认</t>
  </si>
  <si>
    <t>有效沟通</t>
  </si>
  <si>
    <t>换账号了</t>
  </si>
  <si>
    <t>5月13</t>
  </si>
  <si>
    <t>域名55元不确定是否续费，要去控制台看下情况</t>
  </si>
  <si>
    <t>无法联系到决策人</t>
  </si>
  <si>
    <t>很凶的说现在有事儿挂断</t>
  </si>
  <si>
    <t>未接通，已续费</t>
  </si>
  <si>
    <t>客户表示没做官网</t>
  </si>
  <si>
    <t>非负责人不确定</t>
  </si>
  <si>
    <t>无法呼出</t>
  </si>
  <si>
    <t>客户表示正常用</t>
  </si>
  <si>
    <t>客户说早就没有使用了</t>
  </si>
  <si>
    <t>还在看是否继续使用</t>
  </si>
  <si>
    <t>云开发正常续费，短信不需要</t>
  </si>
  <si>
    <t>不是负责人 需要问一下</t>
  </si>
  <si>
    <t>已到期不续费，还有在使用的轻量，后续有需求</t>
  </si>
  <si>
    <t>不使用了</t>
  </si>
  <si>
    <t>不是负责人</t>
  </si>
  <si>
    <t>客户表示不确定，到时候看情况</t>
  </si>
  <si>
    <t>服务器不用了</t>
  </si>
  <si>
    <t>查不到账号</t>
  </si>
  <si>
    <t>客户只是咨询了2H4G的服务器价格，告知可以关注618活动，到时候再决定是否购买</t>
  </si>
  <si>
    <t>目前在测试，大概在2,3个月后正式应用</t>
  </si>
  <si>
    <t>项目暂时已经停了，不做了，后续服务器续费不确定</t>
  </si>
  <si>
    <t>项目停滞</t>
  </si>
  <si>
    <t>暂停服务</t>
  </si>
  <si>
    <t>客户持续续费，有拉长计划</t>
  </si>
  <si>
    <t>并无产品到期</t>
  </si>
  <si>
    <t xml:space="preserve">今天上午其他同事刚联系过 </t>
  </si>
  <si>
    <t>语音助手</t>
  </si>
  <si>
    <t>无需要，有另外的账号在使用</t>
  </si>
  <si>
    <t>要具体问技术情况</t>
  </si>
  <si>
    <t>客户不需要了</t>
  </si>
  <si>
    <t>表明身份挂机</t>
  </si>
  <si>
    <t>查不到这个账号</t>
  </si>
  <si>
    <t>SSL证书不需要，短信需求</t>
  </si>
  <si>
    <t>客户不确定</t>
  </si>
  <si>
    <t>只有COS到期未续费，其他都续了一年，不确定是否需要</t>
  </si>
  <si>
    <t>填写日期</t>
  </si>
  <si>
    <t>序号</t>
  </si>
  <si>
    <t>最后一次有效跟进时间</t>
  </si>
  <si>
    <t>转出电销时间</t>
  </si>
  <si>
    <t>采购金额（元）</t>
  </si>
  <si>
    <t>秦玉梅</t>
  </si>
  <si>
    <t>100006070020</t>
  </si>
  <si>
    <t>100000781093
100000690401</t>
  </si>
  <si>
    <t>100004302471</t>
  </si>
  <si>
    <t>100000690401
100000781093</t>
  </si>
  <si>
    <t>100003131481</t>
  </si>
  <si>
    <t>100009697332
925736950</t>
  </si>
  <si>
    <t>100000690401</t>
  </si>
  <si>
    <t>100012744332</t>
  </si>
  <si>
    <t>100007672179</t>
  </si>
  <si>
    <t>289089499
100006554236</t>
  </si>
  <si>
    <t>100001497806
100000577631</t>
  </si>
  <si>
    <t>100005521620</t>
  </si>
  <si>
    <t>蹇欣秀</t>
  </si>
  <si>
    <t>100010706075</t>
  </si>
  <si>
    <t>100012689791</t>
  </si>
  <si>
    <t>100010125975</t>
  </si>
  <si>
    <t>熊茂森</t>
  </si>
  <si>
    <t>100014158527</t>
  </si>
  <si>
    <t>100011097464</t>
  </si>
  <si>
    <t>100010520006</t>
  </si>
  <si>
    <t>100014010988</t>
  </si>
  <si>
    <t>3486+</t>
  </si>
  <si>
    <t>100000668652</t>
  </si>
  <si>
    <t>100013658566</t>
  </si>
  <si>
    <t>100013209044/6210870</t>
  </si>
  <si>
    <t>384+</t>
  </si>
  <si>
    <t>100004537542/100004620750</t>
  </si>
  <si>
    <t>100014153177</t>
  </si>
  <si>
    <t>100009576390</t>
  </si>
  <si>
    <t>100004523407</t>
  </si>
  <si>
    <t>100000528938</t>
  </si>
  <si>
    <t>100013249393</t>
  </si>
  <si>
    <t>100003448605</t>
  </si>
  <si>
    <t>881478671</t>
  </si>
  <si>
    <t>654413831/100006068775/100008912878</t>
  </si>
  <si>
    <t>100014404765</t>
  </si>
  <si>
    <t>100006707569</t>
  </si>
  <si>
    <t>100014280467</t>
  </si>
  <si>
    <t>100013781755</t>
  </si>
  <si>
    <t>100008677287</t>
  </si>
  <si>
    <t>100010346412</t>
  </si>
  <si>
    <t>100014284218</t>
  </si>
  <si>
    <t>100011446559/100012460487</t>
  </si>
  <si>
    <t xml:space="preserve">100000828594_x000D_
</t>
  </si>
  <si>
    <t>100010538311</t>
  </si>
  <si>
    <t>100013425557</t>
  </si>
  <si>
    <t>1344470245/370872955</t>
  </si>
  <si>
    <t>100013249474</t>
  </si>
  <si>
    <t>100000364293/100000346479</t>
  </si>
  <si>
    <t>100014807172</t>
  </si>
  <si>
    <t>100010288468</t>
  </si>
  <si>
    <t>100008992473</t>
  </si>
  <si>
    <t>100014071243</t>
  </si>
  <si>
    <t>100005428920</t>
  </si>
  <si>
    <t>100012221404_x000D_
100011165797</t>
  </si>
  <si>
    <t>100005699863</t>
  </si>
  <si>
    <t>陈哈胭</t>
  </si>
  <si>
    <t>100002099674/100000525976/917788793</t>
  </si>
  <si>
    <t>100013302467</t>
  </si>
  <si>
    <t>100014775155</t>
  </si>
  <si>
    <t>100010504104</t>
  </si>
  <si>
    <t>100011107441/100013142040</t>
  </si>
  <si>
    <t>6244元</t>
  </si>
  <si>
    <t>已申请</t>
  </si>
  <si>
    <t>100013317223</t>
  </si>
  <si>
    <t>100007229497</t>
  </si>
  <si>
    <t>100013665144</t>
  </si>
  <si>
    <t>100005536270</t>
  </si>
  <si>
    <t>100000828601</t>
  </si>
  <si>
    <t>100012016574</t>
  </si>
  <si>
    <t>3468302556/100011771479</t>
  </si>
  <si>
    <t>100012891676</t>
  </si>
  <si>
    <t>100013713808</t>
  </si>
  <si>
    <t>100012704153/2673158096</t>
  </si>
  <si>
    <t>100006063744</t>
  </si>
  <si>
    <t>100012544133</t>
  </si>
  <si>
    <t>100013831324</t>
  </si>
  <si>
    <t>8与10日</t>
  </si>
  <si>
    <t>100011487188</t>
  </si>
  <si>
    <t>100000671038</t>
  </si>
  <si>
    <t>100001542878/100000662156</t>
  </si>
  <si>
    <t>100014340056</t>
  </si>
  <si>
    <t>54911957/100000535374</t>
  </si>
  <si>
    <t>100012690813</t>
  </si>
  <si>
    <t>100003522863</t>
  </si>
  <si>
    <t>100005541478/100011201940</t>
  </si>
  <si>
    <t>100003358602/100004005342</t>
  </si>
  <si>
    <t>100012871289</t>
  </si>
  <si>
    <t>100011787975</t>
  </si>
  <si>
    <t>100014513079</t>
  </si>
  <si>
    <t>100011859287/100015291924</t>
  </si>
  <si>
    <t>100001053926</t>
  </si>
  <si>
    <t>100005422979</t>
  </si>
  <si>
    <t>100008774792</t>
  </si>
  <si>
    <t>100000388384</t>
  </si>
  <si>
    <t>100012341182，100010520006</t>
  </si>
  <si>
    <t>100001320865</t>
  </si>
  <si>
    <t>1041903230，100000062969</t>
  </si>
  <si>
    <t>100010582549</t>
  </si>
  <si>
    <t>100008280892</t>
  </si>
  <si>
    <t>100009156822</t>
  </si>
  <si>
    <t>100006168124</t>
  </si>
  <si>
    <t>100000653379</t>
  </si>
  <si>
    <t>100001231254</t>
  </si>
  <si>
    <t>100006259314/100009346233/100013232948</t>
  </si>
  <si>
    <t>100006651250</t>
  </si>
  <si>
    <t>100002942894</t>
  </si>
  <si>
    <t>100010323104</t>
  </si>
  <si>
    <t>100002997376</t>
  </si>
  <si>
    <t>100011329765</t>
  </si>
  <si>
    <t>100009833848</t>
  </si>
  <si>
    <t>100003597645</t>
  </si>
  <si>
    <t>100013141662</t>
  </si>
  <si>
    <t>100011784281/100012683750</t>
  </si>
  <si>
    <t>9月229日</t>
  </si>
  <si>
    <t>100005621216</t>
  </si>
  <si>
    <t>100014816157/100010615835</t>
  </si>
  <si>
    <t>张文韬</t>
  </si>
  <si>
    <t>100012984788</t>
  </si>
  <si>
    <t>100000951838</t>
  </si>
  <si>
    <t>100013606574</t>
  </si>
  <si>
    <t>100002898361</t>
  </si>
  <si>
    <t>100003465357</t>
  </si>
  <si>
    <t>100015568806</t>
  </si>
  <si>
    <t>100007799863</t>
  </si>
  <si>
    <t>100007088922</t>
  </si>
  <si>
    <t>100010337629</t>
  </si>
  <si>
    <t>2260236191/3083974626</t>
  </si>
  <si>
    <t>100014960094</t>
  </si>
  <si>
    <t>2462413886</t>
  </si>
  <si>
    <t>882871133</t>
  </si>
  <si>
    <t>100015585631</t>
  </si>
  <si>
    <t>100006688631</t>
  </si>
  <si>
    <t>100013903789</t>
  </si>
  <si>
    <t>880026091</t>
  </si>
  <si>
    <t>100010874769</t>
  </si>
  <si>
    <t>100005224142</t>
  </si>
  <si>
    <t>880510612</t>
  </si>
  <si>
    <t>100010449219</t>
  </si>
  <si>
    <t>880026890</t>
  </si>
  <si>
    <t>881640695</t>
  </si>
  <si>
    <t>880042834</t>
  </si>
  <si>
    <t>880094536</t>
  </si>
  <si>
    <t>882853603</t>
  </si>
  <si>
    <t>880025158</t>
  </si>
  <si>
    <t>100004606801</t>
  </si>
  <si>
    <t>1642713730</t>
  </si>
  <si>
    <t>102081310</t>
  </si>
  <si>
    <t>100009725400</t>
  </si>
  <si>
    <t>882106278</t>
  </si>
  <si>
    <t>100001623680</t>
  </si>
  <si>
    <t>71700097</t>
  </si>
  <si>
    <t>4533090</t>
  </si>
  <si>
    <t>100002572481</t>
  </si>
  <si>
    <t>100015601098</t>
  </si>
  <si>
    <t>3255377</t>
  </si>
  <si>
    <t>100002833928</t>
  </si>
  <si>
    <t>100002570392</t>
  </si>
  <si>
    <t>100014734492</t>
  </si>
  <si>
    <t>100011850659</t>
  </si>
  <si>
    <t>880080343</t>
  </si>
  <si>
    <t>100003872314</t>
  </si>
  <si>
    <t>100002252705</t>
  </si>
  <si>
    <t>100014774825</t>
  </si>
  <si>
    <t>100001325322</t>
  </si>
  <si>
    <t>100014019952</t>
  </si>
  <si>
    <t>100012368283</t>
  </si>
  <si>
    <t>100011804239</t>
  </si>
  <si>
    <t>100010189632</t>
  </si>
  <si>
    <t>100014813670</t>
  </si>
  <si>
    <t>100001515922</t>
  </si>
  <si>
    <t>105589486</t>
  </si>
  <si>
    <t>100007043515</t>
  </si>
  <si>
    <t>201731446</t>
  </si>
  <si>
    <t>880990591</t>
  </si>
  <si>
    <t>100014406096</t>
  </si>
  <si>
    <t>882887101</t>
  </si>
  <si>
    <t>880318159</t>
  </si>
  <si>
    <t>100010286216</t>
  </si>
  <si>
    <t>100005131289</t>
  </si>
  <si>
    <t>100003332629</t>
  </si>
  <si>
    <t>100013558935</t>
  </si>
  <si>
    <t>100010981855</t>
  </si>
  <si>
    <t>100015340758</t>
  </si>
  <si>
    <t>2663919796</t>
  </si>
  <si>
    <t>881790970</t>
  </si>
  <si>
    <t>430089979</t>
  </si>
  <si>
    <t xml:space="preserve"> 207104886</t>
  </si>
  <si>
    <t>100000536160</t>
  </si>
  <si>
    <t>880652438</t>
  </si>
  <si>
    <t>100014401978</t>
  </si>
  <si>
    <t>100011570997</t>
  </si>
  <si>
    <t>987988000</t>
  </si>
  <si>
    <t xml:space="preserve">100014252574 </t>
  </si>
  <si>
    <t xml:space="preserve">100011950235 </t>
  </si>
  <si>
    <t>100006285363</t>
  </si>
  <si>
    <t>100016137630</t>
  </si>
  <si>
    <t>100007476257</t>
  </si>
  <si>
    <t>764834962</t>
  </si>
  <si>
    <t>100004016707</t>
  </si>
  <si>
    <t xml:space="preserve">100007983416 100011063087 </t>
  </si>
  <si>
    <t xml:space="preserve">100010256576 </t>
  </si>
  <si>
    <t>100015181780</t>
  </si>
  <si>
    <t>880777064</t>
  </si>
  <si>
    <t>100014618851</t>
  </si>
  <si>
    <t xml:space="preserve">100000948251 </t>
  </si>
  <si>
    <t xml:space="preserve"> 100008695196</t>
  </si>
  <si>
    <t xml:space="preserve">100008177381 </t>
  </si>
  <si>
    <t>100012459130</t>
  </si>
  <si>
    <t xml:space="preserve"> 100009059081</t>
  </si>
  <si>
    <t xml:space="preserve">100009094809 </t>
  </si>
  <si>
    <t>100017025233</t>
  </si>
  <si>
    <t>100012144597</t>
  </si>
  <si>
    <t xml:space="preserve"> 100004369177</t>
  </si>
  <si>
    <t>100010338164</t>
  </si>
  <si>
    <t>882548009</t>
  </si>
  <si>
    <t>100008847061</t>
  </si>
  <si>
    <t xml:space="preserve">100003258604 </t>
  </si>
  <si>
    <t>100009599581</t>
  </si>
  <si>
    <t>100017332298</t>
  </si>
  <si>
    <t>100011282678</t>
  </si>
  <si>
    <t>100004655182</t>
  </si>
  <si>
    <t>100013463248</t>
  </si>
  <si>
    <t>100013966786</t>
  </si>
  <si>
    <t>100010366692</t>
  </si>
  <si>
    <t>100011921527</t>
  </si>
  <si>
    <t>100013967274</t>
  </si>
  <si>
    <t>100015588512</t>
  </si>
  <si>
    <t xml:space="preserve">100016953079 </t>
  </si>
  <si>
    <t xml:space="preserve"> 100000690334 </t>
  </si>
  <si>
    <t>100002670995</t>
  </si>
  <si>
    <t>100001121105</t>
  </si>
  <si>
    <t>100008826074</t>
  </si>
  <si>
    <t>100010179564</t>
  </si>
  <si>
    <t>100004496238</t>
  </si>
  <si>
    <t xml:space="preserve"> 3355921942</t>
  </si>
  <si>
    <t xml:space="preserve"> 3502255924</t>
  </si>
  <si>
    <t xml:space="preserve"> 100014268622</t>
  </si>
  <si>
    <t>100009708462</t>
  </si>
  <si>
    <t>100008417936</t>
  </si>
  <si>
    <t>100002697882</t>
  </si>
  <si>
    <t>100004004147</t>
  </si>
  <si>
    <t>883211637</t>
  </si>
  <si>
    <t>100003532649</t>
  </si>
  <si>
    <t>2640292216</t>
  </si>
  <si>
    <t>100008347220</t>
  </si>
  <si>
    <t>100016747704</t>
  </si>
  <si>
    <t xml:space="preserve"> 100006546360</t>
  </si>
  <si>
    <t xml:space="preserve">100016429215 </t>
  </si>
  <si>
    <t>100015527619</t>
  </si>
  <si>
    <t>100017069295</t>
  </si>
  <si>
    <t>100010045410</t>
  </si>
  <si>
    <t xml:space="preserve">100000988882 </t>
  </si>
  <si>
    <t>100013619731</t>
  </si>
  <si>
    <t>100017356123</t>
  </si>
  <si>
    <t>16664091</t>
  </si>
  <si>
    <t>100003670473</t>
  </si>
  <si>
    <t>100016451371</t>
  </si>
  <si>
    <t>100014018951</t>
  </si>
  <si>
    <t>100011710127</t>
  </si>
  <si>
    <t>100004005388</t>
  </si>
  <si>
    <t xml:space="preserve"> 100017163424</t>
  </si>
  <si>
    <t>100003643168</t>
  </si>
  <si>
    <t>100016133085</t>
  </si>
  <si>
    <t>100010639519</t>
  </si>
  <si>
    <t>100014749113</t>
  </si>
  <si>
    <t>100013912033</t>
  </si>
  <si>
    <t>100013576566</t>
  </si>
  <si>
    <t>100013543558</t>
  </si>
  <si>
    <t xml:space="preserve">100008480046 </t>
  </si>
  <si>
    <t>100013973639</t>
  </si>
  <si>
    <t>100008931046</t>
  </si>
  <si>
    <t>100002781220</t>
  </si>
  <si>
    <t xml:space="preserve"> 100010386788</t>
  </si>
  <si>
    <t>100013348190</t>
  </si>
  <si>
    <t xml:space="preserve"> 100000845423</t>
  </si>
  <si>
    <t>100015901254</t>
  </si>
  <si>
    <t>100017571313</t>
  </si>
  <si>
    <t>100011190351</t>
  </si>
  <si>
    <t xml:space="preserve"> 100002955379</t>
  </si>
  <si>
    <t>100005120018</t>
  </si>
  <si>
    <t xml:space="preserve"> 100006431716 </t>
  </si>
  <si>
    <t xml:space="preserve">100000420034 </t>
  </si>
  <si>
    <t>100011760004</t>
  </si>
  <si>
    <t>2596893408</t>
  </si>
  <si>
    <t>185252067</t>
  </si>
  <si>
    <t>100004525584</t>
  </si>
  <si>
    <t>100014880642</t>
  </si>
  <si>
    <t>100013578662</t>
  </si>
  <si>
    <t>100016883152</t>
  </si>
  <si>
    <t>100013784438</t>
  </si>
  <si>
    <t>100006497851</t>
  </si>
  <si>
    <t>758651773</t>
  </si>
  <si>
    <t xml:space="preserve"> 100011154981</t>
  </si>
  <si>
    <t>id</t>
  </si>
  <si>
    <t>新购金额</t>
  </si>
  <si>
    <t>100000257234</t>
  </si>
  <si>
    <t>弹性公网IP</t>
  </si>
  <si>
    <t>实际成单12月15日。资源池客户，15天有效沟通内</t>
  </si>
  <si>
    <t>881548220</t>
  </si>
  <si>
    <t>100012529379</t>
  </si>
  <si>
    <t>实际成单12月16日</t>
  </si>
  <si>
    <t>今日成单</t>
  </si>
  <si>
    <t>直播流量包</t>
  </si>
  <si>
    <t>财务已审批，元旦前下单</t>
  </si>
  <si>
    <t>2k+</t>
  </si>
  <si>
    <t>100003083491</t>
  </si>
  <si>
    <t>100014171576</t>
  </si>
  <si>
    <t>商标变更</t>
  </si>
  <si>
    <t>实际成单12月1日</t>
  </si>
  <si>
    <t>100016252751</t>
  </si>
  <si>
    <t>云直播云直播</t>
  </si>
  <si>
    <t>客户现在讲座不多</t>
  </si>
  <si>
    <t>实际成单12月24日</t>
  </si>
  <si>
    <t>代理商比价</t>
  </si>
  <si>
    <t>实际成单12月10日</t>
  </si>
  <si>
    <t>100007192080</t>
  </si>
  <si>
    <t>waf</t>
  </si>
  <si>
    <t>waf、主机安全</t>
  </si>
  <si>
    <t>实际成单12月22日</t>
  </si>
  <si>
    <t>redis，mysql，服务器，cos</t>
  </si>
  <si>
    <t>资源池客户，15天有效沟通内</t>
  </si>
  <si>
    <t>100014394073</t>
  </si>
  <si>
    <t>100015152428</t>
  </si>
  <si>
    <t>100013470227</t>
  </si>
  <si>
    <t>实际成单12月11日</t>
  </si>
  <si>
    <t>实际成单日期12月31日</t>
  </si>
  <si>
    <t>100017179343</t>
  </si>
  <si>
    <t>实际成单12月18日</t>
  </si>
  <si>
    <t>100016037064</t>
  </si>
  <si>
    <t>游戏多媒体引擎</t>
  </si>
  <si>
    <t>100016339313</t>
  </si>
  <si>
    <t>100005692180</t>
  </si>
  <si>
    <t>实际成单日期12月29日</t>
  </si>
  <si>
    <t>实际成单12月26日</t>
  </si>
  <si>
    <t xml:space="preserve">新购 </t>
  </si>
  <si>
    <t>实际成单12月3日</t>
  </si>
  <si>
    <t>100001329035</t>
  </si>
  <si>
    <t>10号有效联系后变非电销17号成单</t>
  </si>
  <si>
    <t>实际成单12月7日</t>
  </si>
  <si>
    <t>100014384362</t>
  </si>
  <si>
    <t>100015556727</t>
  </si>
  <si>
    <t>100015723808</t>
  </si>
  <si>
    <t>服务器，数据库，cos</t>
  </si>
  <si>
    <t>实际成单12月8日</t>
  </si>
  <si>
    <t>100013255920</t>
  </si>
  <si>
    <t>今日成单（非电销）</t>
  </si>
  <si>
    <t>100012012629</t>
  </si>
  <si>
    <t>人工服务</t>
  </si>
  <si>
    <t>实际成单12月17日</t>
  </si>
  <si>
    <t>100016755258</t>
  </si>
  <si>
    <t xml:space="preserve">企业 </t>
  </si>
  <si>
    <t>实际成单12月28日</t>
  </si>
  <si>
    <t>实际成单12月2日</t>
  </si>
  <si>
    <t>100004681083</t>
  </si>
  <si>
    <t>实际成单12月25日</t>
  </si>
  <si>
    <t>实际成单12月13日</t>
  </si>
  <si>
    <t>100015276988</t>
  </si>
  <si>
    <t>实际成单12月21日</t>
  </si>
  <si>
    <t>100015155008</t>
  </si>
  <si>
    <t>服务器，数据库，弹性ip</t>
  </si>
  <si>
    <t>实际续费12月3日</t>
  </si>
  <si>
    <t>100016435934</t>
  </si>
  <si>
    <t>通用印刷体识别</t>
  </si>
  <si>
    <t>今天 建单中采购</t>
  </si>
  <si>
    <t>服务器，视频云，短信</t>
  </si>
  <si>
    <t>12月下旬买服务器，短信，视频云等</t>
  </si>
  <si>
    <t>未确定</t>
  </si>
  <si>
    <t>100000440540</t>
  </si>
  <si>
    <t>续费日期12月3日</t>
  </si>
  <si>
    <t>今天成单。资源池客户，15天有效沟通内</t>
  </si>
  <si>
    <t>100006905908</t>
  </si>
  <si>
    <t>可能买内容安全</t>
  </si>
  <si>
    <t>直播潜在客户</t>
  </si>
  <si>
    <t>30日复呼挂断</t>
  </si>
  <si>
    <t>100013338738</t>
  </si>
  <si>
    <t>数据盘</t>
  </si>
  <si>
    <t>100013098747</t>
  </si>
  <si>
    <t>一周内升级服务器</t>
  </si>
  <si>
    <t>100014763462</t>
  </si>
  <si>
    <t>100008167914</t>
  </si>
  <si>
    <t>100000339271</t>
  </si>
  <si>
    <t>实际成单12月23日</t>
  </si>
  <si>
    <t>实际成单日期12月15日</t>
  </si>
  <si>
    <t>100011369864</t>
  </si>
  <si>
    <t>100004389295</t>
  </si>
  <si>
    <t>100016969179</t>
  </si>
  <si>
    <t>100011950235</t>
  </si>
  <si>
    <t>实际成单12月4日</t>
  </si>
  <si>
    <t>12月2日微信联系</t>
  </si>
  <si>
    <t>100015444951</t>
  </si>
  <si>
    <t>实际成单日期12月30日</t>
  </si>
  <si>
    <t>4w+</t>
  </si>
  <si>
    <t>100004157707</t>
  </si>
  <si>
    <t>实际成单12月1、2日</t>
  </si>
  <si>
    <t>实际成单12月9日</t>
  </si>
  <si>
    <t>100012532226</t>
  </si>
  <si>
    <t>域名+商标</t>
  </si>
  <si>
    <t>100001280341</t>
  </si>
  <si>
    <t>实际成单12月12日</t>
  </si>
  <si>
    <t>100015661388</t>
  </si>
  <si>
    <t>实际成单12月23</t>
  </si>
  <si>
    <t>100008939966</t>
  </si>
  <si>
    <t>实际成单12月6日</t>
  </si>
  <si>
    <t>实际12/2</t>
  </si>
  <si>
    <t>100009473836</t>
  </si>
  <si>
    <t>实际成单12月30日</t>
  </si>
  <si>
    <t>100005643294</t>
  </si>
  <si>
    <t>100003863389</t>
  </si>
  <si>
    <t>100009341192</t>
  </si>
  <si>
    <t>100000665982</t>
  </si>
  <si>
    <t>100014673260</t>
  </si>
  <si>
    <t>实际成单12月16日、12月17日</t>
  </si>
  <si>
    <t>100016993970</t>
  </si>
  <si>
    <t>100012062145</t>
  </si>
  <si>
    <t>电话沟通中成单</t>
  </si>
  <si>
    <t>100014821333</t>
  </si>
  <si>
    <t>实际成单日期12月28日</t>
  </si>
  <si>
    <t>100016119369</t>
  </si>
  <si>
    <t>实际成单12月29日</t>
  </si>
  <si>
    <t>100014812407</t>
  </si>
  <si>
    <t>实际成单12月31日</t>
  </si>
  <si>
    <t>100009281224</t>
  </si>
  <si>
    <t>100013399035</t>
  </si>
  <si>
    <t>100009059212</t>
  </si>
  <si>
    <t>100007679791</t>
  </si>
  <si>
    <t>赵建隆</t>
  </si>
  <si>
    <t>100001063135</t>
  </si>
  <si>
    <t>100003183714</t>
  </si>
  <si>
    <t>预计是下月，需要和技术确认</t>
  </si>
  <si>
    <t>100013530993</t>
  </si>
  <si>
    <t>非决策人，要确认业务情况</t>
  </si>
  <si>
    <t>100011708601</t>
  </si>
  <si>
    <t>考虑做一个H5页面直播</t>
  </si>
  <si>
    <t>100013350234</t>
  </si>
  <si>
    <t>实际成单12月4日、12月7日、12月9日</t>
  </si>
  <si>
    <t>实际成单12月14日</t>
  </si>
  <si>
    <t>语消息，短信</t>
  </si>
  <si>
    <t>100011064313</t>
  </si>
  <si>
    <t>100014861225</t>
  </si>
  <si>
    <t>实际成单12月15日</t>
  </si>
  <si>
    <t>100009216941</t>
  </si>
  <si>
    <t>100015087623</t>
  </si>
  <si>
    <t>实际成单12月22</t>
  </si>
  <si>
    <t>OA系统，需要服务器数据库，30日复呼挂断</t>
  </si>
  <si>
    <t>音视频字幕</t>
  </si>
  <si>
    <t>100014383479</t>
  </si>
  <si>
    <t>实际成单12月20日</t>
  </si>
  <si>
    <t>100006158129</t>
  </si>
  <si>
    <t>100007259507</t>
  </si>
  <si>
    <t>明年开年</t>
  </si>
  <si>
    <t>实际成单12/3日</t>
  </si>
  <si>
    <t xml:space="preserve">实际成单12月11日、12月12日 </t>
  </si>
  <si>
    <t>实际12月21日</t>
  </si>
  <si>
    <t>100002637318</t>
  </si>
  <si>
    <t>云通信扩展人数</t>
  </si>
  <si>
    <t>身份证识别测试后考虑买</t>
  </si>
  <si>
    <t>100014588461</t>
  </si>
  <si>
    <t>3年电商服务器3</t>
  </si>
  <si>
    <t>项目搭建中，待跟进</t>
  </si>
  <si>
    <t>100009120424</t>
  </si>
  <si>
    <t>实际成单12月1日.2日</t>
  </si>
  <si>
    <t xml:space="preserve">短信 </t>
  </si>
  <si>
    <t>100015966383</t>
  </si>
  <si>
    <t>朋友需求</t>
  </si>
  <si>
    <t>100011410421</t>
  </si>
  <si>
    <t>实际成单12月12日，非电销</t>
  </si>
  <si>
    <t>语音消息测试完了可能加购</t>
  </si>
  <si>
    <t>实际成单12月27日</t>
  </si>
  <si>
    <t>预计下个月</t>
  </si>
  <si>
    <t>多次</t>
  </si>
  <si>
    <t>短信，官网模板</t>
  </si>
  <si>
    <t>100013973420</t>
  </si>
  <si>
    <t>100005969794</t>
  </si>
  <si>
    <t>实成单12月2日</t>
  </si>
  <si>
    <t>100016982888</t>
  </si>
  <si>
    <t>100014060492</t>
  </si>
  <si>
    <t>100011649673</t>
  </si>
  <si>
    <t>100016024926</t>
  </si>
  <si>
    <t>100016035541</t>
  </si>
  <si>
    <t>100014159357</t>
  </si>
  <si>
    <t>100016457623</t>
  </si>
  <si>
    <t>数据万象ci</t>
  </si>
  <si>
    <t>客户微信联系引导客户采购 15天有效沟通内</t>
  </si>
  <si>
    <t>人脸检索</t>
  </si>
  <si>
    <t>100012336214</t>
  </si>
  <si>
    <t>100011197852</t>
  </si>
  <si>
    <t>实际成单12月19日</t>
  </si>
  <si>
    <t>域名注册投资</t>
  </si>
  <si>
    <t>100008437921</t>
  </si>
  <si>
    <t>轻量服务器，域名</t>
  </si>
  <si>
    <t>近期有新购计划</t>
  </si>
  <si>
    <t>移动推送</t>
  </si>
  <si>
    <t>年后买香港服务器2H4G</t>
  </si>
  <si>
    <t>月底买服务器</t>
  </si>
  <si>
    <t>100017102544</t>
  </si>
  <si>
    <t>建单客户  12月18日</t>
  </si>
  <si>
    <t>100005605103</t>
  </si>
  <si>
    <t>100004713225</t>
  </si>
  <si>
    <t>轻量应用</t>
  </si>
  <si>
    <t>100014766883</t>
  </si>
  <si>
    <t>100003316190</t>
  </si>
  <si>
    <t>软著、商标、直播</t>
  </si>
  <si>
    <t>软著暂时不用，关注直播，年后考虑</t>
  </si>
  <si>
    <t>实际成单12月22日、23日</t>
  </si>
  <si>
    <t>后期买服务器域名</t>
  </si>
  <si>
    <t>100009471298</t>
  </si>
  <si>
    <t>100011672976</t>
  </si>
  <si>
    <t>100016958136</t>
  </si>
  <si>
    <t>近两天采购</t>
  </si>
  <si>
    <t>100014688197</t>
  </si>
  <si>
    <t>100017044011</t>
  </si>
  <si>
    <t>100008123948</t>
  </si>
  <si>
    <t>100007123501</t>
  </si>
  <si>
    <t>有意向采购，还不确定</t>
  </si>
  <si>
    <t>100010289278</t>
  </si>
  <si>
    <t>100016451422</t>
  </si>
  <si>
    <t>100013942938</t>
  </si>
  <si>
    <t>主要考虑活动力度，不确定是否采购</t>
  </si>
  <si>
    <t>实际成单12月11、19日</t>
  </si>
  <si>
    <t>100014493814</t>
  </si>
  <si>
    <t>服务器，WAF，域名，短信,SSL</t>
  </si>
  <si>
    <t>100014633836</t>
  </si>
  <si>
    <t>2周左右采购</t>
  </si>
  <si>
    <t>100015719974</t>
  </si>
  <si>
    <t>100005112918</t>
  </si>
  <si>
    <t>项目还不知道什么时候上线，表示上线了联系</t>
  </si>
  <si>
    <t>不愿长期电话沟通，咨询IOS上架情况</t>
  </si>
  <si>
    <t>后期买服务器</t>
  </si>
  <si>
    <t>变续费了</t>
  </si>
  <si>
    <t>考虑升配，目前够用暂不用</t>
  </si>
  <si>
    <t>100016395705</t>
  </si>
  <si>
    <t>实际成单12月10，11，12日</t>
  </si>
  <si>
    <t>100010697720</t>
  </si>
  <si>
    <t>后续会有短信服务器需要</t>
  </si>
  <si>
    <t>今天成单服务器12月7日升配</t>
  </si>
  <si>
    <t>目前测试中，后需考虑搭建网站小程序，不确定具体时间</t>
  </si>
  <si>
    <t>云市场买企业网站</t>
  </si>
  <si>
    <t>腾讯云的短信价格太贵了，准备转移平台</t>
  </si>
  <si>
    <t>自己公司注册商标，等设计好</t>
  </si>
  <si>
    <t>服务器，音视频</t>
  </si>
  <si>
    <t>预计两三个月</t>
  </si>
  <si>
    <t>4h8g在跟代理商比价格</t>
  </si>
  <si>
    <t>100011503102</t>
  </si>
  <si>
    <t>升配云盘</t>
  </si>
  <si>
    <t>近期有新项目搭建，暂不清楚具体情况</t>
  </si>
  <si>
    <t>100007992751</t>
  </si>
  <si>
    <t>暂时够用了</t>
  </si>
  <si>
    <t>4h8g以上的服务器</t>
  </si>
  <si>
    <t>明年加购，服务器升级</t>
  </si>
  <si>
    <t>明年买服务器</t>
  </si>
  <si>
    <t>商标计划，后面做国内的</t>
  </si>
  <si>
    <t>安全意向，新购成交显示续费</t>
  </si>
  <si>
    <t>暂不考虑升级</t>
  </si>
  <si>
    <t>100016802743</t>
  </si>
  <si>
    <t>短信，直播</t>
  </si>
  <si>
    <t>项目还在前期开发中</t>
  </si>
  <si>
    <t>做游戏的，目前在测试。预计明年了</t>
  </si>
  <si>
    <t>明年买im</t>
  </si>
  <si>
    <t>100016296588</t>
  </si>
  <si>
    <t>购买云市场商品。已购买了些免费的在使用</t>
  </si>
  <si>
    <t>实际成单日期12月25日</t>
  </si>
  <si>
    <t>客户延期下个月决定</t>
  </si>
  <si>
    <t>电话挂断，qq未回复</t>
  </si>
  <si>
    <t>已注册新账户买香港服务器</t>
  </si>
  <si>
    <t>短信，语音识别</t>
  </si>
  <si>
    <t>100013094883</t>
  </si>
  <si>
    <t>100004635382</t>
  </si>
  <si>
    <t xml:space="preserve">881433759_x000D_
</t>
  </si>
  <si>
    <t>100011468222</t>
  </si>
  <si>
    <t>100013874960</t>
  </si>
  <si>
    <t>已升配</t>
  </si>
  <si>
    <t>100011948815</t>
  </si>
  <si>
    <t>12月21日续费</t>
  </si>
  <si>
    <t>100012396414</t>
  </si>
  <si>
    <t>域名、轻量服务器</t>
  </si>
  <si>
    <t>100002663353</t>
  </si>
  <si>
    <t>100013386771</t>
  </si>
  <si>
    <t>不确定采购时间，已经用其他账号</t>
  </si>
  <si>
    <t>实际成单12月14号</t>
  </si>
  <si>
    <t>100017035405</t>
  </si>
  <si>
    <t>100016931527</t>
  </si>
  <si>
    <t>100008357632</t>
  </si>
  <si>
    <t>预计月底会考虑采购或升配</t>
  </si>
  <si>
    <t>100012782304</t>
  </si>
  <si>
    <t>轻量</t>
  </si>
  <si>
    <t>最近买服务器</t>
  </si>
  <si>
    <t>100003640507</t>
  </si>
  <si>
    <t>想要采购一台没有被使用过IP的服务器</t>
  </si>
  <si>
    <t>微信已沟通，客户注册新账号购买</t>
  </si>
  <si>
    <t>服务器、直播</t>
  </si>
  <si>
    <t>直播平台搭建</t>
  </si>
  <si>
    <t>开网店的，有需要就一台一台的买</t>
  </si>
  <si>
    <t>项目测试阶段，不确定采购时间，需求是直播等产品</t>
  </si>
  <si>
    <t>加练习方式，确认公司名称</t>
  </si>
  <si>
    <t>买服务器8h32g</t>
  </si>
  <si>
    <t>卡证识别</t>
  </si>
  <si>
    <t>100011966302</t>
  </si>
  <si>
    <t>100015123723</t>
  </si>
  <si>
    <t>100013924552</t>
  </si>
  <si>
    <t>COS、商标</t>
  </si>
  <si>
    <t>商标还在设计</t>
  </si>
  <si>
    <t>100016625084</t>
  </si>
  <si>
    <t>100014553963</t>
  </si>
  <si>
    <t>等股东确认</t>
  </si>
  <si>
    <t>100011552188</t>
  </si>
  <si>
    <t>100013793062</t>
  </si>
  <si>
    <t>100016063338</t>
  </si>
  <si>
    <t>100004848842</t>
  </si>
  <si>
    <t>2级等保</t>
  </si>
  <si>
    <t>等保需求</t>
  </si>
  <si>
    <t>小程序，下个月上线</t>
  </si>
  <si>
    <t>100000388959</t>
  </si>
  <si>
    <t>100015535469</t>
  </si>
  <si>
    <t>100003917567</t>
  </si>
  <si>
    <t>100012758292</t>
  </si>
  <si>
    <t>产品对比，不确定采购时间</t>
  </si>
  <si>
    <t>100006909259</t>
  </si>
  <si>
    <t>100007772059</t>
  </si>
  <si>
    <t>100016717396</t>
  </si>
  <si>
    <t>100016953079</t>
  </si>
  <si>
    <t>100008246958</t>
  </si>
  <si>
    <t>100009707743</t>
  </si>
  <si>
    <t>100000448539</t>
  </si>
  <si>
    <t>100002782080</t>
  </si>
  <si>
    <t>100016079937</t>
  </si>
  <si>
    <t>100015585655</t>
  </si>
  <si>
    <t>元旦后可能买服务器</t>
  </si>
  <si>
    <t>100011766591</t>
  </si>
  <si>
    <t>升级带宽</t>
  </si>
  <si>
    <t>100016142536</t>
  </si>
  <si>
    <t>100010107855</t>
  </si>
  <si>
    <t>100015294648</t>
  </si>
  <si>
    <t>100003316195</t>
  </si>
  <si>
    <t>100014582003</t>
  </si>
  <si>
    <t>实际成单12月12日，客户在周末微信沟通后进行采购，补录的服务记录</t>
  </si>
  <si>
    <t>100012747398</t>
  </si>
  <si>
    <t>100016945641</t>
  </si>
  <si>
    <t>100014059204</t>
  </si>
  <si>
    <t>迁移过来，挂载亚马逊的有服务器的需求</t>
  </si>
  <si>
    <t>挂载亚马逊</t>
  </si>
  <si>
    <t>100006514531</t>
  </si>
  <si>
    <t>近期香港服务器基础配置</t>
  </si>
  <si>
    <t>春节左右买直播</t>
  </si>
  <si>
    <t>100011949730</t>
  </si>
  <si>
    <t>邮件推送</t>
  </si>
  <si>
    <t>COS，数据万象</t>
  </si>
  <si>
    <t>100016670793</t>
  </si>
  <si>
    <t>100011789046</t>
  </si>
  <si>
    <t>100011796917</t>
  </si>
  <si>
    <t>腾讯会议</t>
  </si>
  <si>
    <t>产品了解阶段</t>
  </si>
  <si>
    <t>打算元旦后采购</t>
  </si>
  <si>
    <t>100012148635</t>
  </si>
  <si>
    <t>100017007573</t>
  </si>
  <si>
    <t>实际成单12月5日</t>
  </si>
  <si>
    <t>ci数据万象</t>
  </si>
  <si>
    <t>100016828275</t>
  </si>
  <si>
    <t>100007446914</t>
  </si>
  <si>
    <t>电商网站</t>
  </si>
  <si>
    <t>100004176517</t>
  </si>
  <si>
    <t>所属二线</t>
  </si>
  <si>
    <t>首次跟进内容</t>
  </si>
  <si>
    <t>下次跟进时间</t>
  </si>
  <si>
    <t>下次跟进内容</t>
  </si>
  <si>
    <t>成单跟踪结果</t>
  </si>
  <si>
    <t>成单类型</t>
  </si>
  <si>
    <t>成单/失败原因说明</t>
  </si>
  <si>
    <t>冉青青</t>
  </si>
  <si>
    <t>资源到期</t>
  </si>
  <si>
    <t xml:space="preserve">企业做小程序这块的，表示数据库服务器这块需要考虑后操作，接受微信对接，短信触达。  已告知半年续费可以申请9折优惠。 </t>
  </si>
  <si>
    <t>成单</t>
  </si>
  <si>
    <t>多产品年续</t>
  </si>
  <si>
    <t>转化7天转留存</t>
  </si>
  <si>
    <t>为客户解答续费的合同问题，引导客户提交工单。</t>
  </si>
  <si>
    <t>主机+WAF</t>
  </si>
  <si>
    <t>客户对于安全产品有兴趣了解，表示要去开会，申请添加客户QQ或者微信跟进。</t>
  </si>
  <si>
    <t>4月视频云电销转化</t>
  </si>
  <si>
    <t>用户表示产品使用良好，预计半年后会搭建一个视频类的咨询，是自建项目，用户身份负责人，相关产品已经采购，已推云服务器+视频云联合大促和火力全开，用户认可，已添加QQ待通过，后续跟进</t>
  </si>
  <si>
    <t>回访用户，表示在半年后项目上线才知道是否需要采购新产品</t>
  </si>
  <si>
    <t>企业业务，已建议转企业认证，用户认可，一直在使用腾讯云的服务器用于连锁药房，产品快到期了需要续费，已推火力全开活动，用户认可，微信号非本机号，已计入联系人一栏，后续跟进</t>
  </si>
  <si>
    <t>用户表示产品使用良好，企业自建直播平台，用户身份负责人，已推云服务器+视频云联合大促，用户认可，预计五月初会采购，已添加QQ待通过，后续跟进</t>
  </si>
  <si>
    <t>表明姓氏挂机</t>
  </si>
  <si>
    <t>用户表示产品使用良好，，项目预计两个月以内上线，已推火力全开和企业普惠上云，用户认可，用户表示后续会需要多台服务器，已下发普惠上云的活动链接，用户身份负责人，已添加QQ待通过，后续跟进</t>
  </si>
  <si>
    <t>用户表示没空，挂机</t>
  </si>
  <si>
    <t>客户汪女士说公司业务建议做企业认证，推荐云直播和云点播客户比较感兴趣，推荐数据安全治理中心免费产品，客户说可以了解一下，添加QQ待通过</t>
  </si>
  <si>
    <t>客户康女士说服务器有时候使用起来卡，现在不卡了，公司业务建议可以做企业认证。有出现异地登录情况，建议可以了解一下我们主机安全的安全产品，推荐数据安全治理中心免费产品。添加QQ发送链接</t>
  </si>
  <si>
    <t>客户先生说个人博客运行情况还可以，之前有遇到过安全问题后面自己通过防火墙解决了，推荐数据安全治理中心免费产品，客户说可以看看。</t>
  </si>
  <si>
    <t>客户张先生说最近医院订单比较少，短信需求要不大。提醒云镜产品已经到期了建议续费。客户张先生说会续费，推荐数据安全治理中心免费产品，客户张先生说可以发链接看看，暂无没有产品需求</t>
  </si>
  <si>
    <t>客户先生咨询直播带货1小时100人高清1080p需要多少流量，告知需要50G左右，添加QQ发送流量的具体收费</t>
  </si>
  <si>
    <t>4月视频云</t>
  </si>
  <si>
    <t>企业使用直播做企业教育培训的，使用人数少，效果可以，没有接入，直接使用的。 短信触达。 后期会考虑继续采购</t>
  </si>
  <si>
    <t>失败</t>
  </si>
  <si>
    <t>表示会续费，月续。 已申请优惠券630-63  qq已对接</t>
  </si>
  <si>
    <t>4.30</t>
  </si>
  <si>
    <t xml:space="preserve">企业做软件发开的，告知目前的续费活动/安全产品活动。 客户有询问ddos高防包。告知价格客户表示偏贵，会看一下。 数据安全治理中心  免费试用推荐。 短信触达qq </t>
  </si>
  <si>
    <t>5.21</t>
  </si>
  <si>
    <t>需要的是一个相对完整的直播解决方案，包括了ppt 白板  摄像头及聊天室功能</t>
  </si>
  <si>
    <t>有多账号，另一个企业账号非电销</t>
  </si>
  <si>
    <t>视频云</t>
  </si>
  <si>
    <t>企业表示直播点播用的比较好，后续会采购。 表示有多账号，其他账号3月疫情活动购买了服务器的，专门做直播这块的。询问服务器16h32g+这种 带宽按量计费。 已微信对接。  发送了活动服务器/GPU服务器</t>
  </si>
  <si>
    <t>5.15</t>
  </si>
  <si>
    <t>客户表示产品使用良好 目前用于内部使用暂时没有安全方面的需求  后续会考虑购买三年期的服务器大概配置是4核8G的带宽50M 给客户短信下发服务器活动链接 客户接受 待后续跟进</t>
  </si>
  <si>
    <t>4.29/4.30</t>
  </si>
  <si>
    <t>提醒客户续费 客户表示自己明天会续费 暂无安全方面 的需求  已存微信后续跟进</t>
  </si>
  <si>
    <t>询问客户的产品是否有需要安全的需求 客户有询问具体的安全产品活动 告知后短信链接下发 可认可表示自己先看一下 未获取到联系方式 后续跟进</t>
  </si>
  <si>
    <t>客户表示后续无需求</t>
  </si>
  <si>
    <t>企业资源到期</t>
  </si>
  <si>
    <t>提醒续费 客户认可 产品使用良好 反馈就是服务器用着很卡 询问原因 客户表示不太清楚 添加QQ的时候电话断掉</t>
  </si>
  <si>
    <t>5.6</t>
  </si>
  <si>
    <t>客户为采购 产品是公司其他人在使用 安全问题去年遇到过今年暂时没有 推荐腾讯云的安全免费产品 客户接受 以已短信下发链接 添加微信待通过</t>
  </si>
  <si>
    <t>4.23</t>
  </si>
  <si>
    <t>主机+WAF/转化7天转留存</t>
  </si>
  <si>
    <t>产品使用良好 有咨询最近的服务器活动 告知了官网上的活动服务器价格 客户认可 发送短信链接给客户 添加客户微信待通过</t>
  </si>
  <si>
    <t>继续跟踪</t>
  </si>
  <si>
    <t xml:space="preserve"> 主机+WAF机会点</t>
  </si>
  <si>
    <t>客户做web网页类似的电商平台，咨询了自己的数据库想要升级成2017版本，但是时间设置是英文格式的，导致数据库报错，询问能不能修改成中文的，咨询我们这边有没有可以减轻前端页面并发压力的产品，告知客户先帮忙核实再给答复，添加微信待后续跟进</t>
  </si>
  <si>
    <t>客户是第三方软件开发公司，咨询我们这边做推广有没有奖励，告知客户官网的推广活动，后续有新购服务器的需求，添加QQ后续跟进</t>
  </si>
  <si>
    <t>服务器、云盘续费</t>
  </si>
  <si>
    <t>转化七天转留存</t>
  </si>
  <si>
    <t xml:space="preserve">客户表示后续应该有数据库、 es spark产品的采购计划 推荐安全产品客户表示可以先发链接看一下 ，添加微信跟进 </t>
  </si>
  <si>
    <t>5.20</t>
  </si>
  <si>
    <t>客户还没想好是要集成还是新购我们的大数据平台</t>
  </si>
  <si>
    <t>TOP触达</t>
  </si>
  <si>
    <t>客户表示想升级配置，询问优惠</t>
  </si>
  <si>
    <t>使用情况良好，近期暂无其他产品需求，服务器主要用于测试使用，咨询了续费优惠，告知添加qq发送活动链接，客户接受</t>
  </si>
  <si>
    <t>告知客户域名到期，客户表示正常续费，暂无其他产品方面需求，已加qq，接受对接</t>
  </si>
  <si>
    <t>4月视频云电销转化
示例：</t>
  </si>
  <si>
    <t>咨询是否有直播点播需求，客户表示有需求，具体接入时间得看客户的客户需求时间。已加qq，表示先发送专属链接看看，有需求会联系</t>
  </si>
  <si>
    <t>客户表示近期遇到cc攻击，推荐了高仿包产品，客户接受，表示先通过微信发送链接看看，接入时间不确定，有在考虑阿里云产品，预约五月初去电回访，客户接受</t>
  </si>
  <si>
    <t>近期会购买新的服务器以及域名</t>
  </si>
  <si>
    <t>接入人脸识别到小程序</t>
  </si>
  <si>
    <t>官网企业认证</t>
  </si>
  <si>
    <t>电话建立联系，客户提交企业认证，故去电，询问可以提供什么帮助。客户说目前没有，询问服务器是否有收到木马爬虫威胁，客户说有，故推荐了安全产品活动，客户认可，告知服务内容，并添加了QQ，还推荐了直播点播活动，客户咨询，域名在个人名下，现在要转入公司名下，是不是也要经过管局，告知客户是的，因为管局那边要做记录备案，客户已知晓，已发短信，已加QQ，暂未通过</t>
  </si>
  <si>
    <t>去电回访，之前客户有直播点播方面需求，去电推销直播点播及安全产品，客户接受，并通过QQ发送了相关链接，文档，客户并让客户留意人脸识别及白板的产品活动</t>
  </si>
  <si>
    <t>客户需要服务器挂载静态网页，不需要访问量，配置了最低配置 ，告知后续还可以升配，引导购买三年的，并告知了大概价格，客户说可以，让客户直接下单，我这边可以帮忙申请优惠，。客户同意。并发送直播和安全产品链接。</t>
  </si>
  <si>
    <t>客户提交工单次数过多，故去电邀请客户添加QQ群，客户同意添加QQ群，已加客户QQ，客户是个人账号做企业的业务，故应道个人账号转企业认证，客户接受，稍后QQ发送文档，并推荐了安全产品，客户接受，客户说优惠卷事宜，告知账号名下还有三张即将在明天到期 ，可以用于提前续费使用，客户说因为之前公司也是个人账号采购的一台服务器，但是呢个同事离职，准备新购一台取代他那台，引导按年购买，客户接受</t>
  </si>
  <si>
    <t xml:space="preserve">推销安全产品及客户有新购 </t>
  </si>
  <si>
    <t>客户隔两天就找我   没有设置复呼</t>
  </si>
  <si>
    <t>客户在月在微信上联系都有陆续采购</t>
  </si>
  <si>
    <t>李守涛</t>
  </si>
  <si>
    <t>目前还在搭建，后续对于直播点播用量还是很大的。当时因为账户里面没有钱就购买了9.9体验包，后续会跟进，添加QQ</t>
  </si>
  <si>
    <t>已给客户提供服务器配置方案，待客户和同事沟通再跟进，该服务器采购时间在五一节前后，跟进</t>
  </si>
  <si>
    <t>客户说目前的服务器要退，因为第三方帮客户搭建的小程序提供了后台服务器（客户未告知具体小程序类型），客户会将小程序挂在对方公司服务器上，自己就不需要单独购买了，后期看使用情况看是否要增加服务器，如果增加会考虑腾讯云服务器，申请了客户微信让客户  通过客户口头答应，近期无其他云产品需求</t>
  </si>
  <si>
    <t>不需要服务器了</t>
  </si>
  <si>
    <t>客户微信咨询了域名服务器价格</t>
  </si>
  <si>
    <t>428客户朋友今天来再次咨询了价格</t>
  </si>
  <si>
    <t>中长尾出海名单</t>
  </si>
  <si>
    <t>用户要新购2台香港服务器1H1G1M，已告知用户活动链接购买，用户表示认可。提醒用户用户个人转企业实名认证，用户表示明天开始操作</t>
  </si>
  <si>
    <t>5.25</t>
  </si>
  <si>
    <t>提醒用户续费，用户表示会正常续费。询问用户是否会涉及到安全类的产品，用户表示之前数据库遭受过删除的情况，推荐数据安全审计产品，用户表示了解一下。微信上发送链接</t>
  </si>
  <si>
    <t>5.13</t>
  </si>
  <si>
    <t>top任务</t>
  </si>
  <si>
    <t>回访用户短信使用情况，用户表示还有3万条左右，平均每个月用量不等，根据客户需求（到货情况）发送通知类营销类短，预计在五一节日回来后采购，留意短信活动，到时去电通知。</t>
  </si>
  <si>
    <t>空号要收费</t>
  </si>
  <si>
    <t>回访用户使用情况，用户表示使用良好，不愿告知具体项目。询问用户是否遭受过攻击，用户表示曾经遭受过攻击，已经更改过密码了，暂时没有遭受过攻击。推荐数据安全治理中心，用户询问费用，告知用户免费试用，用户表示感兴趣，加QQ，发送链接。</t>
  </si>
  <si>
    <t>用户表示近期考虑购买4H8G5M服务器，推荐星星海服务器活动，用户表示需要汇报一下领导，加微信发链接。</t>
  </si>
  <si>
    <t>客户表示已购产品满意，产品到期会进行续费的，是做小程序商城的，目前已经上线但还是会进行再次开发，个人项目，已获取姓名和QQ，暂无其他项目开展，已推荐关注公众号抢代金券的活动，客户认可。</t>
  </si>
  <si>
    <t>客户表示五一有项目部署上线，主要是做教育类的小程序，问服务器的优惠活动，到时候会购买服务器，后期会涉及到直播功能。后面再说，加 微信跟进</t>
  </si>
  <si>
    <t>5.7</t>
  </si>
  <si>
    <t>客户搭建内部管理系统，客户有这个安全需要，想购买Web应用防火墙产品就是觉得费用比较贵，介绍了Web应用防火墙功能作用，添加QQ发送优惠链接后续跟进</t>
  </si>
  <si>
    <t>已加微信，服务器节后再考虑采购</t>
  </si>
  <si>
    <t>徐先生，项目负责人，搭建的企业网站进入最后的测试阶段，但是具体什么时候上线客户还不太清楚，目前一万条左右的  验证码短信主要用于后期客户网站的注册上，已经加了客户微信，后期跟进</t>
  </si>
  <si>
    <t>忙音，有短信采购意向</t>
  </si>
  <si>
    <t>客户咨询直播，发链接，客户直接采购视频云10TB流量资源包，并推销了安全产品，也已经发送链接。</t>
  </si>
  <si>
    <t>客户经常QQ咨询，没有设置复呼</t>
  </si>
  <si>
    <t>客户表示之前有出现过攻击的案例，导致文件被篡改，丢失。做了服务器备份，建议选择主机安全提供防护，客户表示去了解下，需要优惠。加微信跟进</t>
  </si>
  <si>
    <t>微信沟通</t>
  </si>
  <si>
    <t xml:space="preserve">续费服务器申请优惠 </t>
  </si>
  <si>
    <t>客户服务器遭受过异地登录情况，推荐安全电销产品，用户表示免费的可以使用，推荐数据安全治理中心 .用户表示感兴趣，加Q发链接。</t>
  </si>
  <si>
    <t xml:space="preserve">广州16h64g100系统100数据盘 按量200m带宽  数据库2h4g200gmysql 5.1后采购 </t>
  </si>
  <si>
    <t>5.9</t>
  </si>
  <si>
    <t>客户对主机安全想要了解，问了价格，发送链接，说喊维护人员去查看下</t>
  </si>
  <si>
    <t>产品使用良好 客户后续有新购服务器的需求 添加微信跟进</t>
  </si>
  <si>
    <t>客户微信咨询直播点播的试用体验包，发送客户相关活动链接给客户，微信继续跟进</t>
  </si>
  <si>
    <t>5.7未获取到技术人员的联系方式</t>
  </si>
  <si>
    <t xml:space="preserve">客户表示主要是做远程会诊的 目前有在使用直播 在试运营当中 后期可能会大量需要 </t>
  </si>
  <si>
    <t>客户公司是做企业应用，具体的没有进一步说明，询问新项目，客户说现在没有，但是公司经常有，询问服务器安全问题，客户有出现过安全问题  偶尔，不经常，推荐了安全活动，客户表示有兴趣</t>
  </si>
  <si>
    <t>4月29</t>
  </si>
  <si>
    <t>客户表示服务器里边有重要的文件数据，同事异地登录。建议做主机安全防护，客户让发链接看看，了解，加微信，还未通过</t>
  </si>
  <si>
    <t>客户表示后续是有安全防护这方面的需求，现在暂时还不确定，由于疫情影响，项目滞后。现在只用到的服务器之类的</t>
  </si>
  <si>
    <t xml:space="preserve">实时音视频-语音需求 </t>
  </si>
  <si>
    <t>5.4</t>
  </si>
  <si>
    <t>用户做教育网站的，后续会有直播点播的需求，对于产品配置未告知，已推视频云钜惠，用户认可，添加QQ待通过，后续跟进</t>
  </si>
  <si>
    <t>客户张女士已经搭建好商城平台了，业务类似于亚马逊那种，现在有安全需求，推荐数据安全治理中心免费产品和介绍了主机安全专业版，添加QQ后续跟进</t>
  </si>
  <si>
    <t xml:space="preserve">预计在五一节节后要采购50万条 。				</t>
  </si>
  <si>
    <t>单子飞去VIP了</t>
  </si>
  <si>
    <t>五一后估计会采购云点播的需求，未确定使用量，QQ发送活动链接给客户体验，待跟进</t>
  </si>
  <si>
    <t>5.14</t>
  </si>
  <si>
    <t>客户需要16h32g10m 服务器， 500g云硬盘，靠近云南地区。</t>
  </si>
  <si>
    <t>5.6还在考虑 qq跟进</t>
  </si>
  <si>
    <t>周一去电告知用户短信套餐包活动，并告知用户活动本月底截止，用户表示考虑，今天已经采购50W条短信。后期可能要注册新账号采购短信享受新账号活动，用户表示注册新账号后发我一并管理</t>
  </si>
  <si>
    <t>用户表示新账号还没有申请，还在走流程，新账号也是用来采购短信的，到时申请新账号后微信上发给我一并进行管理。</t>
  </si>
  <si>
    <t>客户在五月三号有资源到期 需进行续费 告知优惠活动 想续费一年</t>
  </si>
  <si>
    <t>客户咨询续费问题，电话告知并讲解，客户咨询小程序审核事宜，告知了服务范围，让客户联系小程序那边的同事，并推荐了直播点播，加上27号推荐安全产品，然后客户咨询一台服务器备案多少个网站，告知服务器可以生成备案授权码5个，加上本身6个，已做电话详细讲解，客户已知晓，已QQ发送活动及文档链接</t>
  </si>
  <si>
    <t>QQ跟进</t>
  </si>
  <si>
    <t>去电询问用户短信使用量，用户表示还没有用完，预计51后采购，推荐100W短信套餐包量，用户表示使用不了那么多，让QQ发其链接，先了解一下。5.8去电提醒用户采购，用户表示短信还没有用完，用完了才采购，已告知用户本月活动截止，用户表示知悉。</t>
  </si>
  <si>
    <t>客户公司的app半个月后上线 后续会考虑接入直播点播的产品 微信上已发视频电销的活动链接 微信跟进</t>
  </si>
  <si>
    <t>客户表示在五一后打算开发小程序 可能会用到域名、服务器、短信，服务器和域名目前有 后续会不会考虑采购不确定 要看公司技术团队给答复 短信后续的需求量大概5000条一个月 后续采购时间计划未定 添加QQ跟进</t>
  </si>
  <si>
    <t>5.18</t>
  </si>
  <si>
    <t>告知客户数据库服务器到期，</t>
  </si>
  <si>
    <t>客户龙先生说搭建公司官网，就是展示还没有其他功能，已经上线使用就是发现攻击比较多有安全产品的需求，推荐了主机安全产品，添加QQ后续跟进</t>
  </si>
  <si>
    <t>留存长尾</t>
  </si>
  <si>
    <t>客户张先生技术人员说接入一个通知提醒短信微信端公众号，下周就需要购买100万条国内短信套餐包，添加微信客户告诉需要购买的账号为其申请优惠券，后续跟进</t>
  </si>
  <si>
    <t>服务器用于电商后台挂载，五月初会新购服务器，后续qq跟进</t>
  </si>
  <si>
    <t>五一后会购买一台服务器用于数据访问，</t>
  </si>
  <si>
    <t>教育直播icp申请中， 推荐了小程序云直播，暂搁浅。  新购服务器</t>
  </si>
  <si>
    <t>直播点播/项目</t>
  </si>
  <si>
    <t>客户何先生有这个安全需要，想购买Web应用防火墙产品就是觉得费用比较贵，介绍了Web应用防火墙的功能作用，添加QQ发送优惠链接后续跟进</t>
  </si>
  <si>
    <t>企业官网认证</t>
  </si>
  <si>
    <t>客户江先生换这个账号做备案，之后会购买服务器，主要做电商，大概UV500W，后期会用另一个账号购买短信</t>
  </si>
  <si>
    <t>服务器购买</t>
  </si>
  <si>
    <t>客户购买数据库咨询价格以及优惠活动，告知直接通过官网活动购买就行，客户接受</t>
  </si>
  <si>
    <t>FT-AME转化</t>
  </si>
  <si>
    <t>用户搭建微信小程序，项目已经上线使用，已推曲库直通车，用户表示询问开发团队，咨询了直通车的计费，已添加QQ待通过，后续跟进</t>
  </si>
  <si>
    <t>曲库直通车购买</t>
  </si>
  <si>
    <t>用户做系统开发的，后续还会采购新的服务器，已推企业普惠上云，用户认可，未来得及推曲库直通车用户挂机，添加QQ待通过</t>
  </si>
  <si>
    <t>云服务器新购</t>
  </si>
  <si>
    <t>数据迁移，已经迁移完毕，后续有需要新购和续费的折扣卷，后面有需要会联系，添加QQ</t>
  </si>
  <si>
    <t>服务器续费新购</t>
  </si>
  <si>
    <t>4月直播</t>
  </si>
  <si>
    <t>用户表示之前是了解直播，后面打算做点短视频，坐席表示直播点播现在都有体验包，表示可以去了解一下，短信触达</t>
  </si>
  <si>
    <t>罗舒</t>
  </si>
  <si>
    <t>叶霖</t>
  </si>
  <si>
    <t>五月下午准备采购GPU服务器，用于大数据平台，对比价格</t>
  </si>
  <si>
    <t xml:space="preserve">汪满 </t>
  </si>
  <si>
    <t>客户是帮商家做小程序的，安全没有需求，表示会用到直播流量，服务器配置够用。加qq联系</t>
  </si>
  <si>
    <t>方宗艺</t>
  </si>
  <si>
    <t>小程序要接入直播，短期会议两天，总时长16-20小时，每天8-10小时，1000人_x000D_
询问是否只需要购买流量包，赠送SDK直接接入吗，转码，连麦等不需要就不购买_x000D_
需要推荐购买规格，费用，以及使用方式_x000D_
估计两三天时间接入</t>
  </si>
  <si>
    <t>汪满</t>
  </si>
  <si>
    <t>客户表示目前产品够用，不愿告知项目，有自己的团队可以解决。询问了动态活体检测，加qq发链接了解</t>
  </si>
  <si>
    <t>赵兴瑞</t>
  </si>
  <si>
    <t>已告知客户续费，客户目前需要购买短信的产品，已告知云秒杀，客户有意向，并表示明天再联系他 购买</t>
  </si>
  <si>
    <t xml:space="preserve">880914750_x000D_
</t>
  </si>
  <si>
    <t>客户目前不需要安全类的产品，但是有短信业务需求，告知了短信三重礼活动客户比较感兴趣，其他产品在使用过程中没有遇到问题，项目已经上线了，已加q待通过，q通过后下发短信业务活动链接</t>
  </si>
  <si>
    <t>qq上联系</t>
  </si>
  <si>
    <t>曹阳</t>
  </si>
  <si>
    <t>客户预计一个月后会搭建新的项目</t>
  </si>
  <si>
    <t>杨非</t>
  </si>
  <si>
    <t>客户表示服务器配置不够用推荐了秒杀活动，发了链接在看</t>
  </si>
  <si>
    <t>汪岁胜</t>
  </si>
  <si>
    <t>有意向搭建直播平台，在开车，没多问</t>
  </si>
  <si>
    <t>胡钰</t>
  </si>
  <si>
    <t>七天转留存</t>
  </si>
  <si>
    <t>客户需要搭建一个电商小程序，想购买服务器，微信发送活动链接</t>
  </si>
  <si>
    <t>何雪行</t>
  </si>
  <si>
    <t>客户搭建直播平台，项目已经上线在测试中，配置比较低，推荐了活动客户表示去看一下</t>
  </si>
  <si>
    <t>孙小兰</t>
  </si>
  <si>
    <t>电视台做小程序直播推流，视频审核已通过有直播许可证，项目在测试中，预计5月中旬正式上线</t>
  </si>
  <si>
    <t>王新宇</t>
  </si>
  <si>
    <t>客户需要搭建一小程序接入直播的功能，提出规模要求做一个预算报备，如果满意会选择云直播产品</t>
  </si>
  <si>
    <t>电商小程序1.0版本已上线，阿里的mysol、短信这些产品。后续考虑迁到腾讯云。电商直播、安全后续也会考虑，加qq联系</t>
  </si>
  <si>
    <t>客户一直说优惠太少了在线引导了秒杀活动和优惠券领取</t>
  </si>
  <si>
    <t>客户想用人脸识别算法。询问是否支持离线widows版本，核实回复。</t>
  </si>
  <si>
    <t>客户表示做点播的教育平台，上线时间不确定。目前在测试，有其它账号，加微信跟进</t>
  </si>
  <si>
    <t>客户想做小程序直播，资质有点问题，推荐小程序直播，客户表示可以。确认是不是电商类目，加微信联系。曲库这块没什么需求。</t>
  </si>
  <si>
    <t>表示直播9.9已体验，要接入小程序，接入时间未确定，目前在调试，要求下发电销特惠链接，后续跟进</t>
  </si>
  <si>
    <t>5月初开发直播小程序，加微信推荐直播产品的优惠活动</t>
  </si>
  <si>
    <t>AME转化</t>
  </si>
  <si>
    <t>营销直播小程序，对背景音乐和直播产品活动有兴趣，加微信待通过</t>
  </si>
  <si>
    <t>最近一周购买2h4g3m服务器，留意活动价格，建议购买明天下午4点秒杀专场</t>
  </si>
  <si>
    <t>预估流失客户</t>
  </si>
  <si>
    <t>客户表示要采购短信，已下发优惠链接</t>
  </si>
  <si>
    <t>告知安全防护特惠活动及免费产品，表示下发链接要看一下有需求会选择</t>
  </si>
  <si>
    <t>安全机会点</t>
  </si>
  <si>
    <t>续费优惠券要申请，新购12台配置已发送，告知五一小长假，确定购买时长后客户再给予回复</t>
  </si>
  <si>
    <t>表示安全防护在官网了解过，还是觉得费用方面，同意下发链接，有空要再看一下最近比较忙</t>
  </si>
  <si>
    <t>视频云电销转化</t>
  </si>
  <si>
    <t>看过点播，接入时间未确定，要看小程序那边，已试验体验包，告知下发视频特惠专场和企业特惠，表示会了解，后续跟进</t>
  </si>
  <si>
    <t>询问安全防护情况表示不太清楚，告知了解数据审计免费产品试用，客户认可有空要看下</t>
  </si>
  <si>
    <t>客户想做电商直播带货，买了9.9元的直播，表示不会用，加qq发操作文档</t>
  </si>
  <si>
    <t>客户表示服务器配置不太够，想升配，已加QQ，发送服务器相关活动链接.</t>
  </si>
  <si>
    <t>客户表示近期可能会有服务器的需求，已加QQ，有需求会联系.</t>
  </si>
  <si>
    <t>购买的9.9元的直播体验版，测试中。</t>
  </si>
  <si>
    <t>客户正在部署公司会议的直播，后期可能会搭建公众直播的平台</t>
  </si>
  <si>
    <t>客户想部署过滤不当言论和图片的功能，嫌官网的过滤产品价格贵，QQ通过，用优惠来吸引客户。</t>
  </si>
  <si>
    <t>周灵</t>
  </si>
  <si>
    <t>400电话</t>
  </si>
  <si>
    <t>cdn平均一天300t来算的，一个月下来9pb，需要最低价格。之前在供应商购买</t>
  </si>
  <si>
    <t>客户搭建了类似水滴筹的平台，推荐了安全治理中心，后面可能会有安全产品的需求，已添加微信</t>
  </si>
  <si>
    <t>客户做牙科sass，咨询了存储，客户表示可能会用阿里，在开车后面联系</t>
  </si>
  <si>
    <t>主机+waf</t>
  </si>
  <si>
    <t xml:space="preserve">客户服务器需要再购买10台，但是觉得老用户优惠少了，告知可以申请代金券但还是觉得贵请不了款，客户也表示出现过流量攻击，客户让加联系方式发送秒杀链接和安全产品链接_x000D_
</t>
  </si>
  <si>
    <t>4月27</t>
  </si>
  <si>
    <t xml:space="preserve">邱先生因为自己公司贷款的，直播是用来做一些产品教学，后天小程序就快要上线了，但是就怕涉及到直播的资质审核，所以我们约好后天联系_x000D_
</t>
  </si>
  <si>
    <t>4月28</t>
  </si>
  <si>
    <t>疫情期间，客户主要做一些产品展示和讲座宣传，咨询了点播流量包，客户表示先跟领导申请下购买预算。已加Q。</t>
  </si>
  <si>
    <t>客户过段时间想购买服务器</t>
  </si>
  <si>
    <t>教育小程序,最近有考虑接入直播功能</t>
  </si>
  <si>
    <t>企业网站五月中旬上线后打算购买CDN加速</t>
  </si>
  <si>
    <t>app过几天上线，后续准备购买短信，申请优惠</t>
  </si>
  <si>
    <t>有意了解等保这一块的内容，简单介绍了数据审计安全中心和数据安全审计，想了解费用是否贵，询问是否提供等保证书/证明？</t>
  </si>
  <si>
    <t>说看了上次发送的优惠专场链接，表示主要使用安全产品是主要想保护数据，介绍了数据安全审计产品，客户认可</t>
  </si>
  <si>
    <t>企业宣传官网，自己的开发团队，目前疫情严重停工了。后期可能会用到服务器，加qq联系。</t>
  </si>
  <si>
    <t>表示没有遇到安全方面的问题，给说了数据安全治理中心，表示可以考虑一下</t>
  </si>
  <si>
    <t>客户想做内部系统，想实现数据共享，财务数据异常，工程数据，地理位置这些功能，有自己的开发团队，上线时间不确定。加qq发产品链接推荐。</t>
  </si>
  <si>
    <t>在线教育，咨询了直播，忙，后续跟进</t>
  </si>
  <si>
    <t>客户目前做的是展示官网，防火墙没做，表示不用。推荐了直播，表示可以考虑，目前用的其它直播，加qq详聊。目前没有自己的开发团队。</t>
  </si>
  <si>
    <t xml:space="preserve">   4月视频云电销转化</t>
  </si>
  <si>
    <t>想做电商直播带货，有自己的网站，买了9.9的不知道如何操作，现在用的其它直播平台，加微信发操作说明文档</t>
  </si>
  <si>
    <t>国际学生看不了直播，提示直播地址失效。客户想知道流量具体怎么产生的，一个月用量在1-2T。还咨询了流量包优惠活动，加qq核实清楚了发过来。</t>
  </si>
  <si>
    <t>搭建小程序，才购买了服务器后续有其他的需求</t>
  </si>
  <si>
    <t>客户现在域名受疫情影响还没备案，预计两个月内会上线，搭建企业系统，使用的其他品牌的服务器，后续会使用腾讯云的，也有其他的产品需求，已加q待通过</t>
  </si>
  <si>
    <t>客户现在只是搭建一个门户网站但是还没开始弄，五月份才开始，后续会使用其他的一些产品，已加Q待通过</t>
  </si>
  <si>
    <t>做教育直播app，用的本地服务器。目前用的即时通信，还在测试中，上线时间不确定。后期可能会用到点播。加qq</t>
  </si>
  <si>
    <t>表示月底之前会购买服务器，4H8G已自助购买，另30台未购</t>
  </si>
  <si>
    <t>客户询问了小程序直播的解决方案，发送了链接问了如何收费</t>
  </si>
  <si>
    <t>客户购买云存储发了优惠链接在q上保持联系</t>
  </si>
  <si>
    <t>域名备案没下来，想购买云数据库</t>
  </si>
  <si>
    <t>客户预计九月份左右会有新的项目搭建</t>
  </si>
  <si>
    <t>客户后续可能会有新的产品需求</t>
  </si>
  <si>
    <t>推荐电销直播活动，后续使用</t>
  </si>
  <si>
    <t>网站五月初上线，对服务器和数据库的活动感兴趣</t>
  </si>
  <si>
    <t>接入直播平台，现在还在测试，测试完会进行购买。暂时还没有确定上线时间</t>
  </si>
  <si>
    <t>过两天联系客户测试情况</t>
  </si>
  <si>
    <t>用户对OCR收费存在疑问，去电解释，用户目前使用后付费模式，推荐预付费资源包，用户打算新购10W资源包</t>
  </si>
  <si>
    <t>询问用户是否还考虑购买什么时间购买</t>
  </si>
  <si>
    <t>张先生，后期有购买服务器意向</t>
  </si>
  <si>
    <t>转化成单7天</t>
  </si>
  <si>
    <t>短信是用于接入网站的，目前网站上线时间未确定，表示后面有需求会上官网查看</t>
  </si>
  <si>
    <t>客户郭女士接听是联系人，说事业单位一个教育系统的网站，就是域名解析不需要其他功能，功能就是能看到就可以，没有其他要求。第三方搭建，运行情况比较不错，告知现在云解析套餐需要续费，郭女士说忘记了等会去看，添加QQ</t>
  </si>
  <si>
    <t>客户袁先生是负责人，搭建电商类的小程序正在搭建中，委托第三方搭建的，想实现淘宝直播的功能，有介绍视频云的体验包，袁先生让添加微信发送链接看看，后面微信上联系，添加微信</t>
  </si>
  <si>
    <t>客户表示不用了，需要优惠才续费，推鉴企业专属优惠活动，加qq</t>
  </si>
  <si>
    <t>2010.5.11</t>
  </si>
  <si>
    <t>客户郑先生说自己是采购人员，说是兄弟公司给你们开发的教育APP，还在搭建用于测试，目前产品使用情况还比较不错，会涉及到云点播云直播产品，介绍了现在视频云电销钜惠专场活动，客户郑先生说添加QQ发给他看看</t>
  </si>
  <si>
    <t>2020.05.19</t>
  </si>
  <si>
    <t>客户主要做直播，目前在测试阶段，后续会用到我们的直播点播。咨询直播录制的录数，加微信沟通</t>
  </si>
  <si>
    <t>客户李先生有购买短信需求，在QQ上发送短信产品优惠链接</t>
  </si>
  <si>
    <t>客户微信咨询服务器活动及私有网络是指什么？并直接采购</t>
  </si>
  <si>
    <t>协助购买数据库</t>
  </si>
  <si>
    <t>人脸识别对比咨询优惠</t>
  </si>
  <si>
    <t>推销电销专属优惠，音视频</t>
  </si>
  <si>
    <t>客户主要是做教育的，做直播。咨询直播转码，加微信发送活动链接</t>
  </si>
  <si>
    <t>客户做教育，有直播需求，之前是买的后付费，推荐活动套餐包，就购买了</t>
  </si>
  <si>
    <t>需要2H4G的服务器,100GB每月的CDN，已加QQ保持连续，推荐相关活动</t>
  </si>
  <si>
    <t>活动价</t>
  </si>
  <si>
    <t>购买点播资源包</t>
  </si>
  <si>
    <t>5-7</t>
  </si>
  <si>
    <t>转换成单7天</t>
  </si>
  <si>
    <t xml:space="preserve">客户现在域名受疫情影响还没备案，预计两个月内会上线，搭建企业系统，使用的其他品牌的服务器，后续会使用腾讯云的产品，客户5月6号在问秒杀服务器的活动，已下发链接_x000D_
</t>
  </si>
  <si>
    <t>现在购买了服务器还在备案，做视频网站，后续有直播点播需求，加了q，q上说服务器备案了以后就购买，应该半个月的样子，已下发视频云活动链接</t>
  </si>
  <si>
    <t>客户续费一年云服务器，推荐客户通过官网优惠活动链接下单</t>
  </si>
  <si>
    <t>用户新购服务器考虑做小程序</t>
  </si>
  <si>
    <t>5.8</t>
  </si>
  <si>
    <t>用户主要是使用后台通知类预警信息，每个月差不多5万的量，建议用户可以考虑10W套餐包，用户表示认可。</t>
  </si>
  <si>
    <t>了解每个月使用量在5W+，推荐用户考虑10W套餐包，建议用户可以考虑入手活动价，用户认可，马上采购付款</t>
  </si>
  <si>
    <t>公司做一个视频播放的APP需要用到短视频SDK</t>
  </si>
  <si>
    <t>客户刘女士说搭建类似个人博客，就是想分享个人生活感想，告知刘女士服务器已经到期了，查询告知服务器的情况，刘女士说待会下来去看看。</t>
  </si>
  <si>
    <t>客户武先生挂载亚马逊电商平台，是公司业务建议可以做企业认证优惠力度更大，告知企业认证步骤，客户武先生想申请优惠券，添加QQ后续跟进。</t>
  </si>
  <si>
    <t>续费云硬盘</t>
  </si>
  <si>
    <t>客户想购买文字识别产品，让申请文字识别代金卷，已申请，已经添加微信，后期直接微信上联系</t>
  </si>
  <si>
    <t>客户姚先生想购买表格识别产品，免费额度额度使用完了，给客户申请代金券</t>
  </si>
  <si>
    <t>客户表示正常续费服务器</t>
  </si>
  <si>
    <t>客户表示自己不负责，公司专人对接，介绍活动</t>
  </si>
  <si>
    <t>客户业务发展需求，引导客户新购一台服务器</t>
  </si>
  <si>
    <t>客户表示只要是做的旅游直播，自己开发APP，现在是在做内测，关注直播的产品，说价格贵，需要活动的那个，赠送一年SDK，加微信沟通</t>
  </si>
  <si>
    <t>客户要求去电，服务器续费问题，需要对服务器降配，带宽计费变成按流量计费，需要优惠，引导按照一年续费，客户先续费一个月，已经添加QQ，告知后续有需要随时联系，客户接受</t>
  </si>
  <si>
    <t>客户徐女士做企业认证就是走合同购买产品，购买云点播，很多视频存储，存储之后放在自己开发页面开放，微信是字母添加不商，添加QQ发送云点播优惠链接，等待QQ通过</t>
  </si>
  <si>
    <t>云服务器到期续费</t>
  </si>
  <si>
    <t>客户正常续费</t>
  </si>
  <si>
    <t>用户表示之前采购了一台后付费的服务器做测试使用，近期会考虑购买16H32G北京五区100M带宽的计算型服务器，服务器考虑包年包月，带宽考虑按量计费。目前用户购买时长还不确定，需要和导师沟通确定，加Q保持后续联系。</t>
  </si>
  <si>
    <t>客户表示自己主要是做的一个直播平台，做好了，还没开始推，服务器，域名，短信功能等用的阿里的，意向用我们的云开发的产品，想直接对接开发的人员，加QQ跟进，还未通过</t>
  </si>
  <si>
    <t>电话建立联系，客户公司之前做的直播平台，已经使用阿里产品搭建完成，已经上线，现在在构思新项目，打算在腾讯云部署，告知了服务内容，客户接受，并推荐视屏云活动，因为只爱钱有采购直播/点播，询问使用情况，客户说还没有开始使用</t>
  </si>
  <si>
    <t>询问项目进度</t>
  </si>
  <si>
    <t>客户游戏正在内测中 预计这个月会上线 到时候会采购数据库和CDN产品 QQ跟进</t>
  </si>
  <si>
    <t>客户表示自己做电商小程序的 已经上线了 考虑接入我们的直播产品 用户量大概5000到一万 推荐官网活动 客户接受 添加微信后续跟进</t>
  </si>
  <si>
    <t>服务器到期续费</t>
  </si>
  <si>
    <t>未接</t>
  </si>
  <si>
    <t>5.11</t>
  </si>
  <si>
    <t>服务器5月续费</t>
  </si>
  <si>
    <t>想续费一年的服务器</t>
  </si>
  <si>
    <t>5.6/5.8</t>
  </si>
  <si>
    <t>1359（总共）</t>
  </si>
  <si>
    <t>客户张先生技术人员说接入一个通知提醒短信微信端公众号，下周就需要购买100万条国内短信套餐包，添加微信告诉需要购买的账号为其申请优惠券</t>
  </si>
  <si>
    <t>张先生说可能5月初要购买短信包，已经添加微信，已介绍相关短信套餐发送相关短信包的优惠链接</t>
  </si>
  <si>
    <t>5.7号去电挂断，QQ上有提醒产品到期及短信提醒</t>
  </si>
  <si>
    <t>2111（总共）</t>
  </si>
  <si>
    <t>客户主要是做在线教育，用点播的流量包，告知活动优惠，说考虑下，看还剩多少量，会考虑购买</t>
  </si>
  <si>
    <t>到期任务</t>
  </si>
  <si>
    <t>客户续费域名</t>
  </si>
  <si>
    <t>用户表示想续费一个月想要优惠券，建议用户续费半年可以享受更低的折扣，用户表示考虑一下。加微信，保持后续联系。</t>
  </si>
  <si>
    <t>询问用户续费的时间</t>
  </si>
  <si>
    <t>5.12</t>
  </si>
  <si>
    <t>转化成单7天后自动下发留存</t>
  </si>
  <si>
    <t>客户侯先生说自己搭建教育类公司网站有个课程视频课程的销售，有些实际产品文具还有服务类生鲜果蔬，6，7月份左右准备上线，5月9日准备正式备案，后期访问量大可以做升级添加微信，微信跟进。</t>
  </si>
  <si>
    <t>客户续费服务器，云硬盘</t>
  </si>
  <si>
    <t>购买域名</t>
  </si>
  <si>
    <t>有其他企业账号可能会采购服务器/域名这块，表示公司还在注册中。  qq跟进</t>
  </si>
  <si>
    <t>静态展示网站  使用最基础的服务器，有询问服务器1h2g1m价格/学生服务器价格。 qq对接中。</t>
  </si>
  <si>
    <t>客户表示目前是做的相亲节目，在测试，还没上线。推荐直播活动套餐。说遇到有腾讯云的让其介绍客户充值，核实真实信息</t>
  </si>
  <si>
    <t>用户今天已经续费，表示近期还会购买1H1G5台上海和9台南京区域的服务器</t>
  </si>
  <si>
    <t>客户对公汇款，表示要续费8个月</t>
  </si>
  <si>
    <t>客户公司是做驾校相关的app和网页 有用到我们的短信，目前只是做内部测试用  后续应该会有新购短信的计划 已添加微信后续跟进</t>
  </si>
  <si>
    <t>续费服务器申请优惠</t>
  </si>
  <si>
    <t>引导客户通过官网活动续费</t>
  </si>
  <si>
    <t>电商客户试用服务器，8号采购，后面看情况觉得采购需求</t>
  </si>
  <si>
    <t>采购后10号就非电销了。</t>
  </si>
  <si>
    <t>  4h32g10m续费 +升配  变更企业认证 续费 6w左右</t>
  </si>
  <si>
    <t>5.19</t>
  </si>
  <si>
    <t>服务器6月中旬</t>
  </si>
  <si>
    <t>询问服务器扩容云硬盘1t价格/操作方式。</t>
  </si>
  <si>
    <t>提醒用户IM续费，用户表示认可。询问用户采购实时音视频的的时间，用户表示开发商还没有定下来。预计下周可以，5万分钟套餐包+点播存储+点播转码包。</t>
  </si>
  <si>
    <t>服务器正常续费</t>
  </si>
  <si>
    <t>5月7日</t>
  </si>
  <si>
    <t>弹性云盘续费</t>
  </si>
  <si>
    <t>5月9日</t>
  </si>
  <si>
    <t>用户QQ回找</t>
  </si>
  <si>
    <t>客户主要还在做广告视频，咨询点播活动</t>
  </si>
  <si>
    <t>10台服务器 2个数据库 3年续费，申请优惠，已走建单流程  qq跟进</t>
  </si>
  <si>
    <t>非电销直销  27w没了</t>
  </si>
  <si>
    <t>结合去年使用情况推荐点播包  流量32t 转码560h 存储1.3t
预计15号采购5000+</t>
  </si>
  <si>
    <t>官网个人认证</t>
  </si>
  <si>
    <t>快照活动触达</t>
  </si>
  <si>
    <t>客户续费3年服务器云盘申请优惠  已申请。</t>
  </si>
  <si>
    <t>5.11-5.15</t>
  </si>
  <si>
    <t>中长尾</t>
  </si>
  <si>
    <t>用户需要落实内网带宽1.5Gbps是上限还是下限，网络收发包25万PPS是上限还是下限，是内网的还是外网。用户表示我们服务比阿里好，又采购了一台服务器和硬盘</t>
  </si>
  <si>
    <t>5.9/5.11/5.14/5.15</t>
  </si>
  <si>
    <t>客户表示服务器受到攻击，需要接入安全产品</t>
  </si>
  <si>
    <t>客户后续会购买服务器，数据库等产品，项目构思阶段，购买时间未知</t>
  </si>
  <si>
    <t>客户王先生说是有自己技术团队搭建，第一版已经搭建完成后期完善具体功能，疫情还没复工，想把线下教育转为先线上教育，想了解云直播购买的资质，添加QQ后续跟进</t>
  </si>
  <si>
    <t>客户周先生说都是自动续费的，搭建的微信小程序做直播，介绍相关直播产品，添加QQ发送链接</t>
  </si>
  <si>
    <t>个人付费客户转企业客户-高潜</t>
  </si>
  <si>
    <t xml:space="preserve">有服务器续费需求 </t>
  </si>
  <si>
    <t>另一个账号在渠道</t>
  </si>
  <si>
    <t>数据库 云存储续费</t>
  </si>
  <si>
    <t>5.10</t>
  </si>
  <si>
    <t>近期会购买一千条短信接入测试</t>
  </si>
  <si>
    <t>采购16台服务器+云硬盘   已甩报价单3-8w</t>
  </si>
  <si>
    <t>客户购买的短信</t>
  </si>
  <si>
    <t>新用户转化-域名续费宽
限期用户触达</t>
  </si>
  <si>
    <t>用户咨询IM优惠价格</t>
  </si>
  <si>
    <t>5..11</t>
  </si>
  <si>
    <t>客户说马上来续费</t>
  </si>
  <si>
    <t>续费申请优惠</t>
  </si>
  <si>
    <t>im技术接入问题 工单中， 感觉有新购续费需求</t>
  </si>
  <si>
    <t>客户QQ询问续费优惠</t>
  </si>
  <si>
    <t>客户续费，</t>
  </si>
  <si>
    <t xml:space="preserve">qq </t>
  </si>
  <si>
    <t xml:space="preserve">已续费云解析，申请一个云解析优惠券。 </t>
  </si>
  <si>
    <t>4h8g 降配到2h4g  参与续费扶持活动/新购迁移</t>
  </si>
  <si>
    <t>5月底 续费服务器需求</t>
  </si>
  <si>
    <t xml:space="preserve">客户做个系统 ，第三方公司帮忙做，让采购阿里云的，已经发了报价 ， 并引导客户采购   </t>
  </si>
  <si>
    <t>QQ（5.12）</t>
  </si>
  <si>
    <t>人事接听 服务器续费 表示腾讯云产品使用较少</t>
  </si>
  <si>
    <t xml:space="preserve">云通信及服务器续费 </t>
  </si>
  <si>
    <t>客户续费服务器以及新购服务器</t>
  </si>
  <si>
    <t>5.11-512</t>
  </si>
  <si>
    <t>204.13/989</t>
  </si>
  <si>
    <t>客户新购服务器</t>
  </si>
  <si>
    <t>客户是技术，说领导的重点最近没在云上，后期是有计划全部部署这一块，包括数据库，服务器，安全产品</t>
  </si>
  <si>
    <t>客户表示这两天会购买两台8*32G5M的服务器 已添加QQ</t>
  </si>
  <si>
    <t>QQ5.14</t>
  </si>
  <si>
    <t>产品使用良好 目前用来做公司内部打卡使用 反应网速比较慢 后续应该会有续费和新购服务器的计划 已添加微信跟进</t>
  </si>
  <si>
    <t>客户表示购买的点播套餐包是要用来公司培训使用 大概3千人 的一个培训 用不同手机终端 视频可能需要3T的一个流量包 给客户发送了直播点播活动链接 客户接受 添加微信跟进</t>
  </si>
  <si>
    <t>微信5.29</t>
  </si>
  <si>
    <t>BGP高防IP续费</t>
  </si>
  <si>
    <t xml:space="preserve">客户王先生说使用实时音视频和互动白板，是接入教育使用，在线课堂，是否添加VIP群，需要和他们团队商量加入运维，技术还是售后群，现在有购买实时音视频的需求让申请代金券
</t>
  </si>
  <si>
    <t>5.11/5.19</t>
  </si>
  <si>
    <t>服务器到期申请优惠续费</t>
  </si>
  <si>
    <t xml:space="preserve"> 客户余先生说个人业务电商网站，用户链没有增长目前不会升级服务器的想法，也没有接入其他产品的想法，目前使用比较稳定，添加QQ后续跟进</t>
  </si>
  <si>
    <t>服务器等资源续费</t>
  </si>
  <si>
    <t>泛互名单</t>
  </si>
  <si>
    <t>TOP任务</t>
  </si>
  <si>
    <t>续费申请优惠 参与续费扶持</t>
  </si>
  <si>
    <t>云镜新购续费 半年</t>
  </si>
  <si>
    <t>5.11有效去电，提醒产品到期</t>
  </si>
  <si>
    <t>到期服务器云 项目原因暂不续费，表示近期可能有采购意向 qq联系</t>
  </si>
  <si>
    <t>个人付钱客户转企业客户</t>
  </si>
  <si>
    <t>续费云服务器弹性云盘</t>
  </si>
  <si>
    <t>续费服务器/新购服务器</t>
  </si>
  <si>
    <t>5.8/5.12</t>
  </si>
  <si>
    <t>230/445</t>
  </si>
  <si>
    <t>购买服务器/数据库</t>
  </si>
  <si>
    <t>购买服务器和数据库</t>
  </si>
  <si>
    <t>客户需要图像分析的 商品识别，已qq告知计费方式， 及免费调用次数</t>
  </si>
  <si>
    <t>商品识别没有离线SDK_x000D_
，没有资源包 只支持后付费</t>
  </si>
  <si>
    <t>长尾</t>
  </si>
  <si>
    <t>用户表示搭建一个电商直播平台，要用直播流量包，用户表示有新的活动可以电联他。</t>
  </si>
  <si>
    <t>5.21-5.25</t>
  </si>
  <si>
    <t>用户主要是做一个医疗的会议平台，专家讲课，患者听课的模式。目前TRTC在测试阶段，预计5月底线，后期可能会涉及直播，点播</t>
  </si>
  <si>
    <t>月底采购实时音视频</t>
  </si>
  <si>
    <t>1132.74/35</t>
  </si>
  <si>
    <t>5.16</t>
  </si>
  <si>
    <t>880014071/880508739</t>
  </si>
  <si>
    <t>7账号关联。 qq对接</t>
  </si>
  <si>
    <t>云解析套餐续费</t>
  </si>
  <si>
    <t>想搭建一个社区管理服务系统</t>
  </si>
  <si>
    <t>qq主动询问优惠券事宜 已续费600申请 4990优惠券</t>
  </si>
  <si>
    <t>400转电销</t>
  </si>
  <si>
    <t>续费云服务器云数据库</t>
  </si>
  <si>
    <t>5.7-5.12</t>
  </si>
  <si>
    <t>贵司对接的第三方搭建人员接听，表示可能会有升配的需求</t>
  </si>
  <si>
    <t>暂不升配</t>
  </si>
  <si>
    <t>表示配置这块可能有升级需求，有询问官网续费活动，告知可以帮其申请9折</t>
  </si>
  <si>
    <t>客户表示在阿里云部署的业务，主要是搭建的门户网站，买的服务器，直播点播流量包，说六千月份就要到期了，到时候考虑转移问题，加微信，还未通过</t>
  </si>
  <si>
    <t>续费服务</t>
  </si>
  <si>
    <t>用户表示还有三十多万没有用完，考虑下个月月采购。</t>
  </si>
  <si>
    <t>电商客户近期有续费，客户表示有新购服务器打算，上海1h1g1m</t>
  </si>
  <si>
    <t>云安全-主机数量10以下</t>
  </si>
  <si>
    <t>客户湛先生说不方便透露具体搭建的项目，暂时没有安全产品的需求，说有问题会直接提交工单处理</t>
  </si>
  <si>
    <t>客户需要续费</t>
  </si>
  <si>
    <t>5.3</t>
  </si>
  <si>
    <t>服务器续费扶持</t>
  </si>
  <si>
    <t>客户表示后续有直播方面的需求 大致是一千人2小时的一个观看量  添加微信下发活动链接 客户接受 微信跟进</t>
  </si>
  <si>
    <t>微信/5.22</t>
  </si>
  <si>
    <t>新购服务器和云盘</t>
  </si>
  <si>
    <t>打算购买2台服务器 用户觉得续费比较贵</t>
  </si>
  <si>
    <t>推荐客户新购服务器优惠，客户被价格吸引，重新新购服务器</t>
  </si>
  <si>
    <t>目前使用量在月度2000条左右，推荐大套餐包，用户表示太忙，微信上联系</t>
  </si>
  <si>
    <t>客户昨天有意采购短信包，昨日联系客户后，客户表示忙未采购，今日继续联系提醒，客户完成采购</t>
  </si>
  <si>
    <t>引导客户购买云服务器</t>
  </si>
  <si>
    <t>客户在本月底可能会有新购计划，准备做一个企业官网，引导客户先采购服务器</t>
  </si>
  <si>
    <t xml:space="preserve"> 客户表示有多个账号，自己也记不清楚了，服务器等业务产品在阿里云部署的，目前腾讯云没有什么业务，告知域名续费。客户也做教育类的直播，告知腾讯云的直播点播业务做活动，比较有兴趣，加微信跟进</t>
  </si>
  <si>
    <t>客户QQ咨询续费</t>
  </si>
  <si>
    <t>客户续费</t>
  </si>
  <si>
    <t>户乔先生说你们不用管产品有问题会有专人联系我们的，续费他们自己也会自己去续费的，后续需要购买弹性云盘</t>
  </si>
  <si>
    <t>客户续费服务器 优惠已申请</t>
  </si>
  <si>
    <t>5.17</t>
  </si>
  <si>
    <t>引导客户续费域名</t>
  </si>
  <si>
    <t>客户已经续费云通信产品，后续有直播和点播资源包采购需求，持续跟进</t>
  </si>
  <si>
    <t>微信/5.15</t>
  </si>
  <si>
    <t>与技术人员对接商量采购计划</t>
  </si>
  <si>
    <t>引导客户续费云通信，持续跟进直播点播需求</t>
  </si>
  <si>
    <t>云服务器升级配置</t>
  </si>
  <si>
    <t>客户配置不足，需要升级配置</t>
  </si>
  <si>
    <t>引导客户续费云服务器</t>
  </si>
  <si>
    <t>客户要购买服务器，已将对应配置的报价单告知，客户现在拿去投标，过几天联系</t>
  </si>
  <si>
    <t>5.20未接，5.21未接，5.25联系客户表示已经在当地买了，快到期的也不续费了</t>
  </si>
  <si>
    <t>前面联系客户一直不接电话，后联系上客户表示在当地买了</t>
  </si>
  <si>
    <t>im即时通信专业版采购</t>
  </si>
  <si>
    <t>2小时 转为非电销？</t>
  </si>
  <si>
    <t>提醒客户续费，客户表示知道。说没有新的项目需求，后期再说。加微信申请优惠</t>
  </si>
  <si>
    <t>短信转化</t>
  </si>
  <si>
    <t>后续会接入短信发送验证码登录信息</t>
  </si>
  <si>
    <t>5.30/QQ</t>
  </si>
  <si>
    <t>续费云数据库</t>
  </si>
  <si>
    <t>引导续费云数据库</t>
  </si>
  <si>
    <t>客户咨询优惠券</t>
  </si>
  <si>
    <t>续费云服务器，云存储，云数据库，弹性云盘</t>
  </si>
  <si>
    <t>5.1-5.14</t>
  </si>
  <si>
    <t>引导续费弹性云盘</t>
  </si>
  <si>
    <t>客户郭先生说短信还没用使用完，接入验证码使用，后期还是会继续在腾讯云采购</t>
  </si>
  <si>
    <t>客主要是做的一款APP，是找三方公司在搭建，会涉及到短信，推荐数据库和短信，说有短信需求，不确定是否用这个账号购买</t>
  </si>
  <si>
    <t>云视频</t>
  </si>
  <si>
    <t>企业有商城小程序，已上线，粉丝数量不够，在沟通中，有直播点播的想法，已告知入门及价位。</t>
  </si>
  <si>
    <t>续费服务器三台</t>
  </si>
  <si>
    <t>5.15-5.19</t>
  </si>
  <si>
    <t>5.13号提醒产品到期，并引导续费</t>
  </si>
  <si>
    <t>续费和新购服务器</t>
  </si>
  <si>
    <t>5.3-5.14</t>
  </si>
  <si>
    <t>478.24/1753.34</t>
  </si>
  <si>
    <t>已续费 推续费扶持</t>
  </si>
  <si>
    <t>企业教育培训 点播使用中 ，用量暂不清楚 后面跟</t>
  </si>
  <si>
    <t>新购云服务器</t>
  </si>
  <si>
    <t>用户需要续费服务器</t>
  </si>
  <si>
    <t>5.14号提醒产品到期，并申请代金券，引导续费</t>
  </si>
  <si>
    <t>客户需要优惠</t>
  </si>
  <si>
    <t>视频云电销转付费</t>
  </si>
  <si>
    <t>直播接入app</t>
  </si>
  <si>
    <t>客户表示不是本人在负责，</t>
  </si>
  <si>
    <t>续费以及新购服务器</t>
  </si>
  <si>
    <t>客户表示服务器用起来不错，告知安全防护，表示加微信了解</t>
  </si>
  <si>
    <t>用户表示要采购CDN流量包，想要优惠，加Q保持联系，申请优惠券。</t>
  </si>
  <si>
    <t>留存下发</t>
  </si>
  <si>
    <t>用户表示近期要使用小程序直播</t>
  </si>
  <si>
    <t>转化七天留存</t>
  </si>
  <si>
    <t>手机app接入到点播流量</t>
  </si>
  <si>
    <t>云安全-主机数量10以下（30日内有跟进）</t>
  </si>
  <si>
    <t>客户QQ咨询，客户远程登录的时候老是卡，还有掉线，是做跨境电商，客户重启过后还是这样，CPU内存都是正常的，没有跑满，已发送的远程登录文档链接，及电话里教客户怎样踢工单，并推荐了安全产品，客户认可</t>
  </si>
  <si>
    <t>升配两台服务器总金额：560.93</t>
  </si>
  <si>
    <t>云安全</t>
  </si>
  <si>
    <t>服务器、数据库、云盘续费</t>
  </si>
  <si>
    <t>资源到期，申请优惠，弹性云盘和服务器续费</t>
  </si>
  <si>
    <t>客户主要是APP，客户接收验证码，需要短信，告知短信活动，加微信跟进</t>
  </si>
  <si>
    <t>15日时候持续推进短信活动，18日客户完成采购</t>
  </si>
  <si>
    <t>资源到期，续费提醒，客户表示正常续费，后续微信跟进，暂无其他产品需求以及项目搭建计划</t>
  </si>
  <si>
    <t>资源到期，申请优惠，引导续费</t>
  </si>
  <si>
    <t>数据库到期续费提醒  qq对接</t>
  </si>
  <si>
    <t>客户需要优惠，续费</t>
  </si>
  <si>
    <t>客户是做电商的，账号多，准备再新购一台服务器。加微信，发链接</t>
  </si>
  <si>
    <t>语音识别 ASR  一句话识别接入问题 录音和断句</t>
  </si>
  <si>
    <t>提醒资源到期，客户续费</t>
  </si>
  <si>
    <t>最主要是做测试，一般都是给客户搭建项目，现在需求2H4G香港服务器，省得备案，寻求优惠，添加微信，建议个人转企业认证</t>
  </si>
  <si>
    <t>购买了流量包和转码包</t>
  </si>
  <si>
    <t>2745.92/3412.96</t>
  </si>
  <si>
    <t>张先生之前采购服务器和续费域名主要用于公众号，具体情况不清楚，账号是他管理，具体不负责，也不愿意给负责人联系方式，了解IM，推荐：即时通信IM专业版首购1折优惠 的活动，后续公司有计划搭建社交类APP，自己有技术团队，无其他产品和安全产品的需求，介绍数据安全治理中心，添加微信下发链接。说项目要几个月后才搭建，但是采购IM的话这个月应该会调研采购。</t>
  </si>
  <si>
    <t>客户在QQ上询问优惠券</t>
  </si>
  <si>
    <t>客户需要表示目前能够满足需求，咨询短信产品，告知现在的活动，加微信沟通</t>
  </si>
  <si>
    <t>客户在QQ上咨询优惠券</t>
  </si>
  <si>
    <t>忆享留存下发</t>
  </si>
  <si>
    <t>孔女士说短信已经在测试体验了，感觉还不错，目前企业类公众号快搭建完成了，上线时间不定，短信采购时间的话要等上线后再说，时间不定，上次微信未通过，重新添加。</t>
  </si>
  <si>
    <t>续费申请优惠  默契客户 。3900-390已申请</t>
  </si>
  <si>
    <t>服务器、数据库续费</t>
  </si>
  <si>
    <t>人脸对比资源包购买，客户后续应该还会有云服务器、CDN、直播产品的购买计划，添加微信跟进</t>
  </si>
  <si>
    <t>es采购</t>
  </si>
  <si>
    <t>客户说之前没有收到我的短信，重新加QQ，告知上次推荐的直播点播钜惠活动今天结束，来不及采购的话会到时候帮他看新的活动，说其他产品都不需要，服务器用的是阿里的，目前就需要直播点播，用量不确定，要项目上线后起码1个月后才能预计，想采购1T直播流量包+500G点播存储包，</t>
  </si>
  <si>
    <t>客户称后期还真有项目计划，目前还在构思阶段，计划是做个商城类小程序，考虑接入使用短信，还不确定，后续还考虑购买一台服务器，推荐短信优惠套餐包活动，添加微信后续跟进</t>
  </si>
  <si>
    <t>客户搭建直播小程序（具体性质暂时不清楚），自己有技术搭建，现在已经在测试阶段，也已经购买过一次直播10T流量包，有持续后续使用点播等产品的需要</t>
  </si>
  <si>
    <t>客户持续使用直播点播产品</t>
  </si>
  <si>
    <t>资源到期 &gt; 企业, 月应收100以下</t>
  </si>
  <si>
    <t>客户是搭建一个自己的一个桌面的下单系统，客户是有自己的物理机的，后续就是想使用到我们腾讯云的服务器可能会在不同的地区部署，暂时这边是考虑等项目达到一定的情况在采购，暂时对其他产品没有想法</t>
  </si>
  <si>
    <t>客户搭建公司的商城小程序及网站，是一直持续在运营中，是有使用不同的云产品，有考虑后期使用一些短信产品去做一些严重通知等。</t>
  </si>
  <si>
    <t>客户采购短信和云解析搭建医疗展示网站，自己公司搭建，云解析有问题，添加微信告知，从其他平台转入的</t>
  </si>
  <si>
    <t xml:space="preserve">客户称服务器就是访问量大时会有卡顿，告知客户可能是因为配置不能满足一个使用需求，称现在正在计划另外申请台服务器，进行个项目迁移，现在还在开发脚本，具体时间还不确定，具体服务器配置需求也还不确定，推荐CDN，短信优惠套餐，称后期都有可能考虑，添加微信 </t>
  </si>
  <si>
    <t>5.13号提醒客户产品到期，客户公司正在研发阶段，是做游戏，上线时间还没有确定</t>
  </si>
  <si>
    <t>QQ（几天一次到期提醒）</t>
  </si>
  <si>
    <t>是做游戏，上线时间还没有确定，回访客户之前电话里提过的数据安全中心是否有领取使用呢，客户说没有，做推荐建议领取使用，客户没有拒绝。</t>
  </si>
  <si>
    <t>客户在13号后相机续费，并在今天新购数据库</t>
  </si>
  <si>
    <t>一直跟进客户</t>
  </si>
  <si>
    <t>客户需要新购服务器，加微信优惠券</t>
  </si>
  <si>
    <t>客户要购买上海DDOS防护</t>
  </si>
  <si>
    <t>询问优惠</t>
  </si>
  <si>
    <t>5.27</t>
  </si>
  <si>
    <t>点播套餐包</t>
  </si>
  <si>
    <t>云数据库续费</t>
  </si>
  <si>
    <t>客户咨询购买即时通信，先买一个月，后续会考虑购买把半年</t>
  </si>
  <si>
    <t>在试用云开发，表示之前业务都在阿里云，做物联网平台的，公众号 都有涉及，均上线业务，表示如果腾讯云能够满足到业务需求， 会考虑迁移。  有询问物联网平台接入方式。</t>
  </si>
  <si>
    <t>拉新客户成单转留存</t>
  </si>
  <si>
    <t>身份：黄先生 技术_x000D_
项目进度： 开发中_x000D_
沟通详情：客户采购服务器使用上没有问题，主要就是用于企业网站、设备的测试，自己公司有技术团队在开发中，数据库、短信不需要，域名需要，什么后缀不清楚，说自己去看，添加微信下发活动，问了备案流程，介绍点播，后续可能会用到，推荐9.9的体验包，建议企业认证</t>
  </si>
  <si>
    <t xml:space="preserve">续费申请优惠 </t>
  </si>
  <si>
    <t>5.22</t>
  </si>
  <si>
    <t>客户称短信是接入的小程序中，目前条数还能满足需求，推荐短信优惠活动，称了解了，现在就想了解下音视频相关活动，考虑接入到小程序，推荐9.9音视频体验包，称先发下活动链接了解下，添加微信</t>
  </si>
  <si>
    <t>人工留存下发</t>
  </si>
  <si>
    <t>客户使用短信产品接入商城网站（已经搭建完成）进行验证通知。</t>
  </si>
  <si>
    <t>5.24</t>
  </si>
  <si>
    <t>持续采购跟进</t>
  </si>
  <si>
    <t xml:space="preserve">资源到期 </t>
  </si>
  <si>
    <t>人工拉新成单</t>
  </si>
  <si>
    <t>客户是做跨境电商行业的，现在是在使用云服务是做试用，具体的情况的话是要等后续一个等具体使用情况在考虑项目。</t>
  </si>
  <si>
    <t>持续跟踪</t>
  </si>
  <si>
    <t>服务器到期提醒续费</t>
  </si>
  <si>
    <t>客户介绍  亚马逊电商采购服务器</t>
  </si>
  <si>
    <t>880434649已采购</t>
  </si>
  <si>
    <t>客户想搭建直播类app，询问直播和License价格</t>
  </si>
  <si>
    <t>域名到期提醒续费</t>
  </si>
  <si>
    <t>客户QQ咨询，故去电，客户需要把物理服务器，现在全部转虚拟服务器，服务器具体配置客户没有告知，用于快递物流系统。需要四台，引导按年限采购，客户告知采购五年，需要申请优惠券，等客户发送金额</t>
  </si>
  <si>
    <t>服务器、数据库到期提醒续费</t>
  </si>
  <si>
    <t>客户告知中介app快开发完了，前期可能会采购个配置小一点的服务器，给推荐了限时秒杀活动，客户知晓，重新又加了微信，后面关注</t>
  </si>
  <si>
    <t>确认采购情况</t>
  </si>
  <si>
    <t>客户帮电商朋友采购的服务器</t>
  </si>
  <si>
    <t>续费云服务器，弹性云盘</t>
  </si>
  <si>
    <t>2276.12+70</t>
  </si>
  <si>
    <t>确认是否续费</t>
  </si>
  <si>
    <t>客户刘先生，说ssl证书目前使用比较正常，目前有考虑开发一个公众号，实现订单读取等功能，客户没有技术团队，已建议在腾讯云市场去咨询下，暂无直播方面的功能考虑，今年第四季度，客户会放一部分业务在腾讯云来，加过微信的</t>
  </si>
  <si>
    <t>正常跟进</t>
  </si>
  <si>
    <t>近期会采购服务器、数据库和域名</t>
  </si>
  <si>
    <t>短信新购</t>
  </si>
  <si>
    <t>采购50w条短信</t>
  </si>
  <si>
    <t>等保合规套餐</t>
  </si>
  <si>
    <t>确认是否采购</t>
  </si>
  <si>
    <t>新购服务器需求</t>
  </si>
  <si>
    <t>5月累计新购9000</t>
  </si>
  <si>
    <t>续费服务器和云盘</t>
  </si>
  <si>
    <t>243.3+90</t>
  </si>
  <si>
    <t>客户表示自己有受到安全方面的攻击 推荐安全治理维度中心产品使用 客户认可 表示要加微信有其他咨询的 添加微信跟进 客户在微信上咨询新购服务器和存储的问题 告知本周会给我配置</t>
  </si>
  <si>
    <t>采购1h2g  3/5m 服务器  可能新建账号</t>
  </si>
  <si>
    <t>客户表示想要新购两台新的 4H8G和8H16G的配置 硬盘200G和100G 北京三区 带宽5M 对计算能力和并发能力有要求</t>
  </si>
  <si>
    <t>新购服务器和弹性云盘</t>
  </si>
  <si>
    <t>续费服务器申请优惠 uin尾号285</t>
  </si>
  <si>
    <t>人工忆享留存下发</t>
  </si>
  <si>
    <t>客户这边就是需要一个服务器挂内部的系统，大概是需要2H4G的服务器现在是在做对比，现在测试范围较小，暂时没办法做出选择，预计月底或者六月上旬就可以给出结果。</t>
  </si>
  <si>
    <t>小程序搭建，近期新购云服务器</t>
  </si>
  <si>
    <t>客户考虑做小程序，APP，招聘，求职类，昨天申请了域名，现在还在备案中，上线时间不确定，开发中，推荐实时音视频，即时通信产品，告知客户618有优惠有代金券相关活动，客户接受，是个人项目，添加微信后续跟进</t>
  </si>
  <si>
    <t>身份： 王先生 负责人_x000D_
项目进度： 构思_x000D_
沟通详情：王先生采购域名、服务器用于企业网站，但是现在还是构思的状态，自己公司无技术人员，还未找到第三方开发商，介绍云市场，添加QQ下发链接，不清楚还未用到什么产品，有介绍短信和点播，客户了解后说后续再看吧，工单处理没问题。</t>
  </si>
  <si>
    <t>5.23</t>
  </si>
  <si>
    <t>云通信专业版续费</t>
  </si>
  <si>
    <t>SaaS活动-千帆课堂</t>
  </si>
  <si>
    <t>表示近期有服务器续费需求，qq对接  续费预估10w  尾号882</t>
  </si>
  <si>
    <t>客户是项目负责人，想用对象存储接入到自己公司的信息广告推送系统中，自己公司技术搭建，告知客户我方可以提供一些技术解决和工单推送，客户认可，添加微信</t>
  </si>
  <si>
    <t>近期表示会采购服务器 1天总访问量20000左右预估</t>
  </si>
  <si>
    <t>语音号码续费</t>
  </si>
  <si>
    <t>.</t>
  </si>
  <si>
    <t>1709+165</t>
  </si>
  <si>
    <t>高潜ES客户企业</t>
  </si>
  <si>
    <t>客户比较在乎优惠券等， 近期有续费新购需求 已发送6.18优惠券</t>
  </si>
  <si>
    <t>5.26</t>
  </si>
  <si>
    <t>客户是项目负责人，想搭建公司的推广网站，第三方搭建，正在搭建</t>
  </si>
  <si>
    <t>客户QQ咨询优惠券，续费服务器三年，推荐了618活动领取企业代金券领取续费，客户认可</t>
  </si>
  <si>
    <t>产品使用情况</t>
  </si>
  <si>
    <t>客户数据库到期想续费，但是续费价格贵，引导参与新购活动</t>
  </si>
  <si>
    <t>客户是小白，想续费但是觉得贵，于是添加客户微信用活动吸引客户新购，客户购买后不知道数据迁移，引导客户提交工单转技术帮助处理</t>
  </si>
  <si>
    <t xml:space="preserve">有续费需求，已发送6.18 活动链接 已领取优惠券。 </t>
  </si>
  <si>
    <t>持续跟进</t>
  </si>
  <si>
    <t>6.18活动介绍给客户 已领取优惠券， 推荐了服务器/数据库续费活动。</t>
  </si>
  <si>
    <t>客户是公司负责人，近期无其他项目，公司项目网站app小程序都有涉及，不方便告知qq和微信，提醒服务器续费，客户知晓</t>
  </si>
  <si>
    <t xml:space="preserve">采购短信 </t>
  </si>
  <si>
    <t>客户是技术，表示服务器无问题，已备案，网站未上线，还未搭建完成，后续还会采购其他服务器，网站具体类型未告知，告知我方可以提供的服务，客户认可，已添加微信，后续跟进</t>
  </si>
  <si>
    <t>客户称商城APP已经搭建完成了，目前还在做测试，后期考虑使用到短信直播产品，试用体验还不错，推荐短信优惠套餐活动，推荐618活动，添加微信</t>
  </si>
  <si>
    <t>企业续费申请优惠券，已发送活动链接优惠券链接， qq跟进中。</t>
  </si>
  <si>
    <t>软件还在做测试，要根据后续情况在进行使用</t>
  </si>
  <si>
    <t>告知了6.18活动 已领取优惠券，关注服务器数据库续费活动</t>
  </si>
  <si>
    <t>申请优惠券，客户使用续费</t>
  </si>
  <si>
    <t>客户续费服务器 申请优惠 已发送6.18优惠券。 60台服务器</t>
  </si>
  <si>
    <t>之前微信公众号有被封 已解决，服务器 云通信续费 qq对接</t>
  </si>
  <si>
    <t>李先生说企业网站开发得差不多了，服务器已确定好配置是2H4G5M的，大概是1年，推荐618活动，3年的服务器1449元更划算，下发活动，现在还要走流程，大概要3-5天，大老板现在也不在，说是预计的这周采购，现在还不确定，要QQ或者微信，客户不愿意，说很少用，域名也会一起采购，短信暂时不需要</t>
  </si>
  <si>
    <t>看看是否采购</t>
  </si>
  <si>
    <t>云服务器、云盘续费</t>
  </si>
  <si>
    <t>资源续费</t>
  </si>
  <si>
    <t xml:space="preserve">香港服务器暂不续费，会考虑新购国内服务器。 </t>
  </si>
  <si>
    <t>5.28</t>
  </si>
  <si>
    <t>转化成单七天</t>
  </si>
  <si>
    <t>直播接入电商平台</t>
  </si>
  <si>
    <t>短信套餐包</t>
  </si>
  <si>
    <t>新购REDIS和服务器</t>
  </si>
  <si>
    <t>5.23-5.25</t>
  </si>
  <si>
    <t>委托第三方开发商城小程序，后期涉及功能可能会有云直播、短信之类产品，加了客户微信，后面关注下</t>
  </si>
  <si>
    <t>了解项目进展</t>
  </si>
  <si>
    <t xml:space="preserve">到期服务器不续费， 20日已采购新的服务器 </t>
  </si>
  <si>
    <t>..</t>
  </si>
  <si>
    <t>用户表示使用云直播和点播直播医学健康</t>
  </si>
  <si>
    <t>询问用户短信的用量还剩余多少，用户表示不清楚，提醒用户登录控制台查看一下</t>
  </si>
  <si>
    <t>用户表示主要是使用通知类的短信，每个月在十万的使用量，去年采购的量比较大，用户表示还有十几万的短信量，预计6月底采购，留意6月份活动</t>
  </si>
  <si>
    <t>401电销转付费</t>
  </si>
  <si>
    <t>客户上周就开始咨询直播点播，有打算教育培训，还有帮朋友做电商直播这块，目前是前期了解</t>
  </si>
  <si>
    <t xml:space="preserve">已续费服务器2个月 推荐了6.18续费扶持。 </t>
  </si>
  <si>
    <t>客户续费，需要优惠券</t>
  </si>
  <si>
    <t>提醒客户续费Redis,客户表示近期会续费的</t>
  </si>
  <si>
    <t>新购服务器  申请小额优惠券</t>
  </si>
  <si>
    <t>续费服务器 询问优惠</t>
  </si>
  <si>
    <t>域名续费，后续接入数据库实时音视频等产品</t>
  </si>
  <si>
    <t>客户告知服务器暂时没怎么用了，说可能要重新买一个低配置的，推荐了618云钜惠活动，加了微信，后面关注下</t>
  </si>
  <si>
    <t>发送代金券</t>
  </si>
  <si>
    <t>客户吕先生，提醒服务器到期续费，告知项目由于开发商拖进度，一直没完成开发，预计要6月底才能完工，之前也提交了备案申请已通过，客户需要考虑下是否继续续费，推荐了618活动，加了微信，</t>
  </si>
  <si>
    <t>后期会随着业务增大，逐步扩大需求。推荐618活动，加微信，保持后续联系。</t>
  </si>
  <si>
    <t>用户主要使用点播，具体项目未透露，推荐618活动云点播专场活动，用户表示认可，加微信，保持后续联系。</t>
  </si>
  <si>
    <t>用户表示主要是使用验证码和通知类短信，一年10万左右的量，目前短信还有两万余条，除开短信无其他产品需求，用户本地有服务器。添加QQ保持联系。</t>
  </si>
  <si>
    <t>域名续费询问优惠，告知3个域名相关链接活动</t>
  </si>
  <si>
    <t>客户询问充值金额开发票。 推送6.18活动。</t>
  </si>
  <si>
    <t>用户表示短信还有余量，如果余量不够会QQ上联系我，目前想了解一下TRTC主播和观众的收费模式，主播收费已告知用户，观众计费模式需确定后反馈。</t>
  </si>
  <si>
    <t>续费数据库 申请优惠券。 已发送6.18 活动</t>
  </si>
  <si>
    <t>直播平台，推荐直播专场活动</t>
  </si>
  <si>
    <t>客户是做电子商务，说还有一个账号，觉得新购便宜，要注册新账号，准备再购买服务器，加微信跟进，是企业，告知做企业认证的优惠，说后面再看</t>
  </si>
  <si>
    <t>企业官网</t>
  </si>
  <si>
    <t>王先生说服务器采购时间不定，告知现在618云聚惠的活动比上次介绍的云产品价格更优惠，企业专区4H8G5M 2797元/3年，下发链接，告知6.30截止。</t>
  </si>
  <si>
    <t>客户表示五一有项目部署上线，主要是做教育类的小程序，问服务器的优惠活动，到时候会购买服务器，后期会涉及到直播功能。后面再说，加 微信跟进。客户说今天要买4H8G的服务器</t>
  </si>
  <si>
    <t>提醒客户续费服务器，说会继续使用</t>
  </si>
  <si>
    <t>已采购服务器 直播  还未测试</t>
  </si>
  <si>
    <t>留存待分配</t>
  </si>
  <si>
    <t>客户裴先生，云产品目前使用良好，由于疫情原因，之前搭建的外贸礼服网站暂时搁置了，推荐云直播产品，客户还是有兴趣了解的，加了QQ，发送产品链接，后续关注一下</t>
  </si>
  <si>
    <t>服务器到期 提示续费 表示月续 暂不考虑年续。 短信触达活动</t>
  </si>
  <si>
    <t>5.29</t>
  </si>
  <si>
    <t>提示域名到期，可能有服务器扩容需求</t>
  </si>
  <si>
    <t xml:space="preserve">续费服务器需求， qq发送6.18活动 </t>
  </si>
  <si>
    <t>CDN，COS购买</t>
  </si>
  <si>
    <t>客户第三方帮忙搭建APP现在基本搭建完成了，客户表示第三方要求他们对要求安全块有要求，客户表示想要线上沟通</t>
  </si>
  <si>
    <t>客户询问香港服务器卡顿问题， 引导工单，近期有采购国内服务器</t>
  </si>
  <si>
    <t>现在遇到问题，正在协助处理，后续需要采购服务器</t>
  </si>
  <si>
    <t>高潜</t>
  </si>
  <si>
    <t>购买8H16G1M上海区域服务器，享受618活动价，目前没有上海区域</t>
  </si>
  <si>
    <t>王先生知道名下有服务器和数据库即将到期，之前的客户经理联系不到了，告知后续我提供服务，客户问是否申请优惠券，告知可以，但是现在我们有最新的618的活动，有代金券可以领用，添加QQ下发链接。</t>
  </si>
  <si>
    <t>成单继续跟踪</t>
  </si>
  <si>
    <t>qq对接 询问物联卡优惠 ，已申请。</t>
  </si>
  <si>
    <t>转化成单7天后自动下发</t>
  </si>
  <si>
    <t>顾先生是负责公司技术的，采购域名和服务器使用没有问题，主要接入企业内部系统，现在还在开发中，服务器目前是测试，后续需要多大这个未定，短信也接入在测试，后续需求量不定，推荐国内短信新购三重礼，添加微信待通过。</t>
  </si>
  <si>
    <t>云视频客户</t>
  </si>
  <si>
    <t>用户表示还在测试阶段，项目还没有上线，前期预估的量不是很大，还是用实时音视频+点播录制的方法实现专家讲课，患者听课的模式。已告知用户618活动，用户表示认可。</t>
  </si>
  <si>
    <t>企业近期需要续费域名 服务器 数据库，已告知6.18活动 优惠券等</t>
  </si>
  <si>
    <t>客户有一台服务器即将到期，另有四台下个月到期，客户想一次性全部续费三年</t>
  </si>
  <si>
    <t>为客户申请优惠券进行续费</t>
  </si>
  <si>
    <t>赵先生说服务器还是会继续使用，想续费10年问是否有优惠，告知目前618的优惠券可以领用，添加微信，是公司注册，但是实际是个人音乐家展示网站实际是他父亲的网站，算个人需求。</t>
  </si>
  <si>
    <t>客户是要做个商城网站，找的第三方搭建，已经搭建完成了，现在在测试中，目前域名也在备案，推荐CDN，推荐短信，推荐安全产品，称现在网站还在前期，不确定后期的一个需求，如果有试用的，可以先试用下，服务器配置后期肯定不满足需求，后期会考虑升级配置，添加微信</t>
  </si>
  <si>
    <t>客户称目前还在测试，估计就是月底或下月初上线，现在还不确定后期会否用到直播，还看了COS，推荐直播,COS活动，称先看嘛，添加微信后续跟进</t>
  </si>
  <si>
    <t>客户是技术，之前的项目停止了，后期可能有其他项目，工单回复满意，暂无产品问题，提醒资源到期，告知我方可以提供的服务，客户认可，添加qq，后续跟进</t>
  </si>
  <si>
    <t>客户咨询备案细节，并进行升配</t>
  </si>
  <si>
    <t>推荐CDN，准备参与新客cdn三重礼活动</t>
  </si>
  <si>
    <t>客户主动询问续费优惠问题，续费金额约2000服务器</t>
  </si>
  <si>
    <t>短信余量</t>
  </si>
  <si>
    <t>续费服务器优惠</t>
  </si>
  <si>
    <t xml:space="preserve">服务器续费申请优惠 已qq告知优惠券及活动 </t>
  </si>
  <si>
    <t>客户搭建商城小程序，现在已经在搭建了，也告知需要用到服务器和域名涉及到后续备案时长问题。也告知会用到域名建议cos 直播，客户表示也有这种计划，但是现在是主要还是在等小程序的搭建。</t>
  </si>
  <si>
    <t>客户是预计后续会做一个产品展示的一个网站，但是现在还是没有计划是预计要七八月份才正式开始搭建，所以现在暂时没有考虑这么多。</t>
  </si>
  <si>
    <t>云视频客户——第二轮触达</t>
  </si>
  <si>
    <t>客户顾先生，告知想把云直播接入到小程序中，场景是做会议直播方面的，之前提示申请通不过，告知补充IT科技-多方通信类目，帮客户核实中，加了微信</t>
  </si>
  <si>
    <t>客户想用实时音视频实现会议功能，但是接入时提示需要资质证明才行，客户无法提供</t>
  </si>
  <si>
    <t>告知客户618优惠活动，客户表示之后还会有点播资源包的需要</t>
  </si>
  <si>
    <t>六月份接入点播流量互动白板等产品到在线教育平台</t>
  </si>
  <si>
    <t>客户初步预计需要即时通信、云直播和云点播</t>
  </si>
  <si>
    <t>点播流量包存储包新购</t>
  </si>
  <si>
    <t>客户现在是使用已经接入到自己的H5页面去测试，现在也是有放一些视频区去测试，但是预计的话要十月份才能正式上线了，加微信及时沟通</t>
  </si>
  <si>
    <t>CDN-优惠到期</t>
  </si>
  <si>
    <t>客户曹先生说实时直播有延时情况，有可能是网络，有在申请快直播。产品使用过程和体验感都是可以。自己技术团队搭建智能汽车线上直播APP。正在内测打代码，目前想了解直播优惠活动，客户曹先生想了解一下，添加QQ跟进</t>
  </si>
  <si>
    <t>资源到期 客户询问优惠券</t>
  </si>
  <si>
    <t xml:space="preserve">有续费需求，了解到第三方价格更低 已告知优惠券/续费活动。 </t>
  </si>
  <si>
    <t>客户表示自己的项目还在调试 后续可能会考虑接入我们的直播产品目前无其他需求 添加QQ后续跟进</t>
  </si>
  <si>
    <t>6月10</t>
  </si>
  <si>
    <t>客户是有做秀场直播类似，观看人数在一万人以内，一场两小时，预计每月1-2场，自己没有技术，希望越快接入越好，现在推荐是需要客户先去准备网站 技术及域名</t>
  </si>
  <si>
    <t>产品FT</t>
  </si>
  <si>
    <t>张女士是主要负责与第三方进行沟通的，需要开发一个带有销售性质的小程序，由第三方搭建，告知结合购买的云存储一起使用服务器等腾讯云产品性能最优，客户表示和领导沟通一下  添加QQ</t>
  </si>
  <si>
    <t>7天转留存</t>
  </si>
  <si>
    <t>客户表示项目大概在6月底7月初的时候上线，目前还在开发阶段</t>
  </si>
  <si>
    <t>客户后期业务可能会用到数据库和物联网的相关产品，无法添加QQ短信发送客服QQ客户添加，推荐618活动，客户认可</t>
  </si>
  <si>
    <t>用户表示近期有采购服务器和CDN流量包的需求，推荐618活动和服务器活动，CDN活动，用户表示感兴趣，加微信保持后续联系。</t>
  </si>
  <si>
    <t>批次ID</t>
  </si>
  <si>
    <t>ins（cpu利用率高的实例ID）</t>
  </si>
  <si>
    <t>A组</t>
  </si>
  <si>
    <t>ins-8oa1cu25</t>
  </si>
  <si>
    <t>ins-krlh7bz8</t>
  </si>
  <si>
    <t>服务器只是做测试用，没有正式使用</t>
  </si>
  <si>
    <t>ins-2b4muuob</t>
  </si>
  <si>
    <t>ins-qk9fv7og</t>
  </si>
  <si>
    <t>暂时不需要</t>
  </si>
  <si>
    <t>ins-dpa0h3mp</t>
  </si>
  <si>
    <t>ins-odaerl4a</t>
  </si>
  <si>
    <t>ins-98l455c3</t>
  </si>
  <si>
    <t>ins-ryd2mxfr</t>
  </si>
  <si>
    <t>ins-cbhnowp2</t>
  </si>
  <si>
    <t>ins-5umwhbpl</t>
  </si>
  <si>
    <t>ins-8l21rgyy</t>
  </si>
  <si>
    <t>ins-jg9466kh</t>
  </si>
  <si>
    <t>ins-rr5plt7x</t>
  </si>
  <si>
    <t>ins-3vp1ta8b</t>
  </si>
  <si>
    <t>挂断、呼叫受限</t>
  </si>
  <si>
    <t>ins-hcay22ua</t>
  </si>
  <si>
    <t>WangYun</t>
  </si>
  <si>
    <t>B组</t>
  </si>
  <si>
    <t>ins-e912r7c5</t>
  </si>
  <si>
    <t>两个电话都不是负责人，对情况不了解，其中一个留下微信，要去和技术确认</t>
  </si>
  <si>
    <t>ins-cipy6ibl</t>
  </si>
  <si>
    <t>ins-jihltyun</t>
  </si>
  <si>
    <t>ins-5dp045zc</t>
  </si>
  <si>
    <t>ins-mhijmuj2</t>
  </si>
  <si>
    <t>无业务增量，运营也没有反馈过，续费拉长意向</t>
  </si>
  <si>
    <t>ins-daca1igy</t>
  </si>
  <si>
    <t>ins-gtj4vzs3</t>
  </si>
  <si>
    <t>ins-okqidqv9</t>
  </si>
  <si>
    <t>需要下来看下情况</t>
  </si>
  <si>
    <t>ins-h07unk9b</t>
  </si>
  <si>
    <t>ins-3ahkiwqr</t>
  </si>
  <si>
    <t>不愿沟通，表示有人对接了</t>
  </si>
  <si>
    <t>ins-ijgdcey7</t>
  </si>
  <si>
    <t>ins-3resdvpp</t>
  </si>
  <si>
    <t>ins-n9c9emo9</t>
  </si>
  <si>
    <t>ins-aqrmnw1t</t>
  </si>
  <si>
    <t>ins-br0pxvhe</t>
  </si>
  <si>
    <t>这台服务器马上到期不用了，会把数据放到四月份买的这台上面</t>
  </si>
  <si>
    <t>ins-jyqicxr8</t>
  </si>
  <si>
    <t>ins-odmtfv0i</t>
  </si>
  <si>
    <t>关机、关机</t>
  </si>
  <si>
    <t>ins-1zmpxdl3</t>
  </si>
  <si>
    <t>ins-q86c8tmz</t>
  </si>
  <si>
    <t>多次未接通</t>
  </si>
  <si>
    <t>ins-r3hik4sn</t>
  </si>
  <si>
    <t>ins-rr55g3bb</t>
  </si>
  <si>
    <t>ins-1c50dvb5</t>
  </si>
  <si>
    <t>ins-88iz0asr</t>
  </si>
  <si>
    <t>客户现在比较忙</t>
  </si>
  <si>
    <t>ins-8oci31uy</t>
  </si>
  <si>
    <t>没有关注CPU告警的问题，业务也没受影响，不愿意沟通说忙挂断</t>
  </si>
  <si>
    <t>ins-ajx8lsen</t>
  </si>
  <si>
    <t>ins-0wdadxb6</t>
  </si>
  <si>
    <t>ins-gdizkama</t>
  </si>
  <si>
    <t>ins-quukhk1y</t>
  </si>
  <si>
    <t>ins-ajouc8rx</t>
  </si>
  <si>
    <t>C组</t>
  </si>
  <si>
    <t>ins-qqwm7v8g</t>
  </si>
  <si>
    <t>ins-j8cj3dnr</t>
  </si>
  <si>
    <t>服务器是做测试用</t>
  </si>
  <si>
    <t>ins-cbadm03t</t>
  </si>
  <si>
    <t>之前就打过，项目已经停了</t>
  </si>
  <si>
    <t>ins-kumskgdh</t>
  </si>
  <si>
    <t>找第三方搭建的，使用没有问题，第三方联系方式暂时没有</t>
  </si>
  <si>
    <t>ins-ln5dqjfl</t>
  </si>
  <si>
    <t>ins-hh081jzf</t>
  </si>
  <si>
    <t>ins-gvrky5sm</t>
  </si>
  <si>
    <t>多次挂断</t>
  </si>
  <si>
    <t>ins-004b68lr</t>
  </si>
  <si>
    <t>ins-iqsvztl8</t>
  </si>
  <si>
    <t>ins-kbcel3l5</t>
  </si>
  <si>
    <t>ins-mtvoaqmk</t>
  </si>
  <si>
    <t>ins-ol86ogf9</t>
  </si>
  <si>
    <t>ins-lqm3k98j</t>
  </si>
  <si>
    <t>无业务增量，技术也没有反馈过</t>
  </si>
  <si>
    <t>ins-2o87vgn4</t>
  </si>
  <si>
    <t>ins-jbrl5l3f</t>
  </si>
  <si>
    <t>客户要下来问一下，是开发那边在使用</t>
  </si>
  <si>
    <t>ins-jv0a92bl</t>
  </si>
  <si>
    <t>现在在做测试 后期项目上线后再考虑</t>
  </si>
  <si>
    <t>ins-ij8hd5on</t>
  </si>
  <si>
    <t>项目搁置了</t>
  </si>
  <si>
    <t>ins-agq6ymnd</t>
  </si>
  <si>
    <t>ins-bvyvsina</t>
  </si>
  <si>
    <t>ins-8l5feqlh</t>
  </si>
  <si>
    <t>ins-j6wx9iys</t>
  </si>
  <si>
    <t>ins-4f3phubt</t>
  </si>
  <si>
    <t>主要做测试，项目在阿里云</t>
  </si>
  <si>
    <t>ins-ik93y6cj</t>
  </si>
  <si>
    <t>ins-o5gqyxkx</t>
  </si>
  <si>
    <t>客户表示没有问题自己会处理</t>
  </si>
  <si>
    <t>ins-lyyv94mn</t>
  </si>
  <si>
    <t>ins-hdb5f53j</t>
  </si>
  <si>
    <t>ins-ca8t5n2a</t>
  </si>
  <si>
    <t>ins-2zw9dchz</t>
  </si>
  <si>
    <t>客户名称</t>
  </si>
  <si>
    <t>客户意向</t>
  </si>
  <si>
    <t>地域</t>
  </si>
  <si>
    <t>当前归属业务组</t>
  </si>
  <si>
    <t>线索创建时间</t>
  </si>
  <si>
    <t>最近变更时间</t>
  </si>
  <si>
    <t>其它信息</t>
  </si>
  <si>
    <t>注册时间</t>
  </si>
  <si>
    <t>认证时间</t>
  </si>
  <si>
    <t>外呼时间</t>
  </si>
  <si>
    <t>跟进结果</t>
  </si>
  <si>
    <t>厦门富捷迅软件科技有限公司</t>
  </si>
  <si>
    <t>已付费-未接通</t>
  </si>
  <si>
    <t>重庆市-</t>
  </si>
  <si>
    <t>忆享留存组，忆享留存组4</t>
  </si>
  <si>
    <t>DaiXia</t>
  </si>
  <si>
    <t>公司规模-;主营业务-;客户需求-;客户背景-;入选原因-;所在部门-;区域-;身份-;城市-;行业-;打点系统来源-;备注-【任务背景】：音视频cross-sell专项目标客户群体，做交叉营销。;标准-有IM点播，未买直播;推荐-推荐美颜、TPNS、短信;省份-福建省;市-厦门市;地区-华南地区;</t>
  </si>
  <si>
    <t>未接通2次</t>
  </si>
  <si>
    <t>罗福斯办公用品（滁州）有限公司</t>
  </si>
  <si>
    <t>已认证未付费-其它</t>
  </si>
  <si>
    <t>河南省-许昌市</t>
  </si>
  <si>
    <t>公司规模-;主营业务-;客户需求-;客户背景-;入选原因-;所在部门-;区域-;身份-;城市-;行业-;打点系统来源-;备注-【任务背景】：音视频cross-sell专项目标客户群体，做交叉营销。;标准-有直播点播，未买美颜;推荐-推荐TRTC、美颜、TPNS、短信;省份-安徽省;市-滁州市;地区-华东地区;</t>
  </si>
  <si>
    <t>秒挂2次</t>
  </si>
  <si>
    <t>深圳市易善缘文化传播有限公司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</si>
  <si>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深圳市;地区-华南地区;</t>
  </si>
  <si>
    <t>0000-00-00 00:00:00</t>
  </si>
  <si>
    <t>拒绝，未转化（备注未转化原因）</t>
  </si>
  <si>
    <t>5月才购买的点播包 暂时永不到其他的功能 有需要会自己在官网上购买</t>
  </si>
  <si>
    <t>泉州市洛江区马甲仰大渔梦湖工作室</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</si>
  <si>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泉州市;地区-华南地区;</t>
  </si>
  <si>
    <t>南京牛拍拍科技有限公司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</si>
  <si>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南京市;地区-华东地区;</t>
  </si>
  <si>
    <t>主要是用音视频 暂时不需要文字互动和回放视频的功能</t>
  </si>
  <si>
    <t>跨享(广东)信息科技有限公司</t>
  </si>
  <si>
    <t>河南省-省直辖县级行政区划</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</si>
  <si>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东莞市;地区-华南地区;</t>
  </si>
  <si>
    <t>空号/停机/联系方式无效</t>
  </si>
  <si>
    <t>上海优觉信息科技有限公司</t>
  </si>
  <si>
    <t>已付费-有流失风险-价格原因</t>
  </si>
  <si>
    <t>公司规模-;主营业务-;客户需求-;客户背景-;入选原因-;所在部门-;区域-;身份-;城市-;行业-;打点系统来源-;备注-【任务背景】：音视频cross-sell专项目标客户群体，做交叉营销。;标准-有直播点播，未买美颜;推荐-推荐TRTC、美颜、TPNS、短信;省份-上海市;市-市辖区;地区-华东地区;</t>
  </si>
  <si>
    <t>用户称现在没在用点播直播了 询问原因直接挂机</t>
  </si>
  <si>
    <t>北京云登金服科技有限公司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</si>
  <si>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北京市;市-市辖区;地区-华北地区;</t>
  </si>
  <si>
    <t>广州犇犇汽配信息技术有限公司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</si>
  <si>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广州市;地区-华南地区;</t>
  </si>
  <si>
    <t>用户称现在不需要采购</t>
  </si>
  <si>
    <t>重庆人力资源服务产业园运营管理有限公司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</si>
  <si>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重庆市;市-市辖区;地区-华西地区;</t>
  </si>
  <si>
    <t>广州市轻码科技有限公司</t>
  </si>
  <si>
    <t>第一个电话关机 第二个电话称打错了</t>
  </si>
  <si>
    <t>天津德甫网络科技有限公司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</si>
  <si>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天津市;市-市辖区;地区-华北地区;</t>
  </si>
  <si>
    <t>厦门二维进化网络技术有限公司</t>
  </si>
  <si>
    <t>未接通1次</t>
  </si>
  <si>
    <t>广东优佳护健康科技有限公司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</si>
  <si>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市-;地区-;</t>
  </si>
  <si>
    <t>广州将军信息技术有限公司</t>
  </si>
  <si>
    <t>公司规模-;主营业务-;客户需求-;客户背景-;入选原因-;所在部门-;区域-;身份-;城市-;行业-;打点系统来源-;备注-【任务背景】：音视频cross-sell专项目标客户群体，做交叉营销。;标准-有IM点播，未买直播;推荐-推荐美颜、TPNS、短信;省份-广东省;市-广州市;地区-华南地区;</t>
  </si>
  <si>
    <t>湖南国皓速康医药有限责任公司</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</si>
  <si>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长沙市;地区-华南地区;</t>
  </si>
  <si>
    <t>客户有其他问题在做解决</t>
  </si>
  <si>
    <t>北京道陆福星汽车技术服务有限公司</t>
  </si>
  <si>
    <t>广州韵声科技有限公司</t>
  </si>
  <si>
    <t>北京文睿网络科技有限公司</t>
  </si>
  <si>
    <t>浙江千层严选创新科技有限公司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</si>
  <si>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杭州市;地区-华东地区;</t>
  </si>
  <si>
    <t>北京派润泽科技有限公司</t>
  </si>
  <si>
    <t>广西梧州市洛英格量子科技有限公司</t>
  </si>
  <si>
    <t>不愿沟通，直接挂机</t>
  </si>
  <si>
    <t>深圳市润锦恒科技有限公司</t>
  </si>
  <si>
    <t>郑州资邦网络科技有限公司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</si>
  <si>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郑州市;地区-华北地区;</t>
  </si>
  <si>
    <t>北京话言话语教育科技有限公司</t>
  </si>
  <si>
    <t>陕西卓盈网络科技有限公司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</si>
  <si>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陕西省;市-西安市;地区-华西地区;</t>
  </si>
  <si>
    <t>青岛虹桥教育集团有限公司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</si>
  <si>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青岛市;地区-华东地区;</t>
  </si>
  <si>
    <t>客户不需要，IM要自建，点播需求量少</t>
  </si>
  <si>
    <t>重庆万像成帧科技有限公司</t>
  </si>
  <si>
    <t>联系人是采购</t>
  </si>
  <si>
    <t>上海梦腾房地产信息有限公司</t>
  </si>
  <si>
    <t>东莞市黑白灰文化传播有限公司</t>
  </si>
  <si>
    <t>不需要，谢谢，拜拜</t>
  </si>
  <si>
    <t>广州美尼美家具有限公司</t>
  </si>
  <si>
    <t>LiChen</t>
  </si>
  <si>
    <t>承德博智网络科技有限公司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</si>
  <si>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承德市;地区-华北地区;</t>
  </si>
  <si>
    <t>表明来意客户表示不需要了，该客户只是使用过短信体验包</t>
  </si>
  <si>
    <t>锦江区颜色音符广告设计工作室</t>
  </si>
  <si>
    <t>公司规模-;主营业务-;客户需求-;客户背景-;入选原因-;所在部门-;区域-;身份-;城市-;行业-;打点系统来源-;备注-【任务背景】：音视频cross-sell专项目标客户群体，做交叉营销。;标准-有直播点播，未买美颜;推荐-推荐TRTC、美颜、TPNS、短信;省份-四川省;市-成都市;地区-华西地区;</t>
  </si>
  <si>
    <t>泰州泰兴冷码网络科技有限公司</t>
  </si>
  <si>
    <t>辽宁省-</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</si>
  <si>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泰州市;地区-华东地区;</t>
  </si>
  <si>
    <t>客户1，2个月后短视频项目正式上线，现在还在测试阶段，需求量不大</t>
  </si>
  <si>
    <t>山东青瓜文化传媒有限公司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</si>
  <si>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市-;地区-;</t>
  </si>
  <si>
    <t>杭州智面科技有限公司</t>
  </si>
  <si>
    <t>客户意向不大，聊到短信询问意向挂断电话</t>
  </si>
  <si>
    <t>齐物千鸿（北京）文化传播有限公司</t>
  </si>
  <si>
    <t>天津星云时代科技有限公司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</si>
  <si>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天津市;市-市辖区;地区-华北地区;</t>
  </si>
  <si>
    <t>有采购计划，但一直未支付，继续跟进中</t>
  </si>
  <si>
    <t>西安放克巴斯特广告文化传媒有限公司</t>
  </si>
  <si>
    <t>三易(深圳)科技供应链服务有限公司</t>
  </si>
  <si>
    <t>西安艺空网络科技有限公司</t>
  </si>
  <si>
    <t>北京京创鑫业科技有限公司</t>
  </si>
  <si>
    <t>客户现在用的阿里云的点播播放官网视频，消耗不大，不太愿意因为价格优惠转到腾讯云来</t>
  </si>
  <si>
    <t>上海朗小动信息技术有限公司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</si>
  <si>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西壮族自治区;市-南宁市;地区-华南地区;</t>
  </si>
  <si>
    <t>无法接通，上次沟通记录显示有相关需求，但业务1，2个月后才上线</t>
  </si>
  <si>
    <t>上海兑幂电子商务有限公司</t>
  </si>
  <si>
    <t>阳信锐意电子商务有限公司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</si>
  <si>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滨州市;地区-华东地区;</t>
  </si>
  <si>
    <t>客户表示不需要，挂断</t>
  </si>
  <si>
    <t>英乐腾教育科技（广州）有限公司</t>
  </si>
  <si>
    <t>上海橙昕网络科技有限公司</t>
  </si>
  <si>
    <t>成都童萌早启教育科技有限公司</t>
  </si>
  <si>
    <t>未接通3次</t>
  </si>
  <si>
    <t>北京约财科技有限公司</t>
  </si>
  <si>
    <t>辽宁本昇互娱文化有限公司</t>
  </si>
  <si>
    <t>国银金控（北京）信息技术有限公司</t>
  </si>
  <si>
    <t>苏州优享教育科技有限责任公司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</si>
  <si>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苏州市;地区-华东地区;</t>
  </si>
  <si>
    <t>北京于子蛟文化发展有限公司</t>
  </si>
  <si>
    <t>客户非决策人，不愿告知相关负责人联系方式</t>
  </si>
  <si>
    <t>上海尚奇川餐饮管理有限公司</t>
  </si>
  <si>
    <t>客户是技术，主要是那用户做的项目，使用量比较小，没有什么需求</t>
  </si>
  <si>
    <t>上海麦星网络科技有限公司</t>
  </si>
  <si>
    <t>贵州捷成震宇电脑培训服务有限公司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</si>
  <si>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贵州省;市-贵阳市;地区-华西地区;</t>
  </si>
  <si>
    <t>厦门智瓴网络科技有限公司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</si>
  <si>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福州市;地区-华南地区;</t>
  </si>
  <si>
    <t>客户不愿沟通项目</t>
  </si>
  <si>
    <t>连云港华舜网络科技有限公司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</si>
  <si>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连云港市;地区-华东地区;</t>
  </si>
  <si>
    <t>重庆七龙珠科技有限公司</t>
  </si>
  <si>
    <t>徐州轻舟网络科技有限公司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</si>
  <si>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徐州市;地区-华东地区;</t>
  </si>
  <si>
    <t>广州敬信科技有限公司</t>
  </si>
  <si>
    <t>上海城市地理信息系统发展有限公司</t>
  </si>
  <si>
    <t>深圳市小果仁网络科技有限公司</t>
  </si>
  <si>
    <t>公司规模-;主营业务-;客户需求-;客户背景-;入选原因-;所在部门-;区域-;身份-;城市-;行业-;打点系统来源-;备注-【任务背景】：音视频cross-sell专项目标客户群体，做交叉营销。;标准-有直播未买点播;推荐-推荐点播、TPNS、短信;省份-广东省;市-深圳市;地区-华南地区;</t>
  </si>
  <si>
    <t>不愿沟通，忙挂断</t>
  </si>
  <si>
    <t>北京云动数字媒体技术有限公司</t>
  </si>
  <si>
    <t>杭州吉利易云科技有限公司</t>
  </si>
  <si>
    <t>公司规模-;主营业务-;客户需求-;客户背景-;入选原因-;所在部门-;区域-;身份-;城市-;行业-;打点系统来源-;备注-【任务背景】：音视频cross-sell专项目标客户群体，做交叉营销。;标准-有IM点播，未买直播;推荐-推荐美颜、TPNS、短信;省份-浙江省;市-杭州市;地区-华东地区;</t>
  </si>
  <si>
    <t>广东渔易水产科技有限责任公司</t>
  </si>
  <si>
    <t>好哇网(成都)信息技术股份有限公司</t>
  </si>
  <si>
    <t>哈尔滨冰点网络科技有限公司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</si>
  <si>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黑龙江省;市-齐齐哈尔市;地区-华北地区;</t>
  </si>
  <si>
    <t>杭州小福新材料有限公司</t>
  </si>
  <si>
    <t>佛山市翁开尔贸易有限公司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</si>
  <si>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佛山市;地区-华南地区;</t>
  </si>
  <si>
    <t>湖北阿玛里商贸有限公司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</si>
  <si>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十堰市;地区-华南地区;</t>
  </si>
  <si>
    <t>浙江欧香邻里供应链管理有限公司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</si>
  <si>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金华市;地区-华东地区;</t>
  </si>
  <si>
    <t>久远谦长（北京）技术服务有限公司</t>
  </si>
  <si>
    <t>都是客户自己注册账号使用</t>
  </si>
  <si>
    <t>北京青子优心信息科技有限公司</t>
  </si>
  <si>
    <t>广州白贝信息科技有限公司</t>
  </si>
  <si>
    <t>西安石核信息科技有限公司</t>
  </si>
  <si>
    <t>深圳市艺邦文化产业有限公司</t>
  </si>
  <si>
    <t>南京名泽科技有限公司</t>
  </si>
  <si>
    <t>滕州市亚布尔网络科技有限公司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</si>
  <si>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枣庄市;地区-华东地区;</t>
  </si>
  <si>
    <t>常州完美维度科技有限公司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</si>
  <si>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常州市;地区-华东地区;</t>
  </si>
  <si>
    <t>福建骠骑网络科技有限公司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</si>
  <si>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莆田市;地区-华南地区;</t>
  </si>
  <si>
    <t>欧泰信息科技（上海）有限公司</t>
  </si>
  <si>
    <t>河南阿木木网络科技有限公司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</si>
  <si>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黑龙江省;市-哈尔滨市;地区-华北地区;</t>
  </si>
  <si>
    <t>广州隆归电子科技有限公司</t>
  </si>
  <si>
    <t>成都芸尚网络科技有限公司</t>
  </si>
  <si>
    <t>山东智诚大数据服务有限公司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</si>
  <si>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济南市;地区-华东地区;</t>
  </si>
  <si>
    <t>甘肃柏草木社会工作服务中心</t>
  </si>
  <si>
    <t>一直呼叫受限</t>
  </si>
  <si>
    <t>昆山金视窗网络有限公司</t>
  </si>
  <si>
    <t>杭州天凌信息科技有限公司</t>
  </si>
  <si>
    <t>北京星河无疆文化传媒有限公司</t>
  </si>
  <si>
    <t>公司规模-;主营业务-;客户需求-;客户背景-;入选原因-;所在部门-;区域-;身份-;城市-;行业-;打点系统来源-;备注-【任务背景】：音视频cross-sell专项目标客户群体，做交叉营销。;标准-有直播未买点播;推荐-推荐点播、TPNS、短信;省份-北京市;市-市辖区;地区-华北地区;</t>
  </si>
  <si>
    <t>忙，再联系（备注下次跟进时间）</t>
  </si>
  <si>
    <t>郴州我爱汽车广告有限公司</t>
  </si>
  <si>
    <t>上海市-</t>
  </si>
  <si>
    <t>公司规模-;主营业务-;客户需求-;客户背景-;入选原因-;所在部门-;区域-;身份-;城市-;行业-;打点系统来源-;备注-【任务背景】：音视频cross-sell专项目标客户群体，做交叉营销。;标准-有IM点播，未买直播;推荐-推荐美颜、TPNS、短信;省份-湖南省;市-郴州市;地区-华南地区;</t>
  </si>
  <si>
    <t>上海萌幼科技有限公司</t>
  </si>
  <si>
    <t>公司规模-;主营业务-;客户需求-;客户背景-;入选原因-;所在部门-;区域-;身份-;城市-;行业-;打点系统来源-;备注-【任务背景】：音视频cross-sell专项目标客户群体，做交叉营销。;标准-有IM点播，未买直播;推荐-推荐美颜、TPNS、短信;省份-上海市;市-市辖区;地区-华东地区;</t>
  </si>
  <si>
    <t>安徽小来英才信息科技有限公司</t>
  </si>
  <si>
    <t>北京尚古创新科技有限公司</t>
  </si>
  <si>
    <t>北京暴风魔镜科技有限公司</t>
  </si>
  <si>
    <t>河南九阳网络科技有限公司</t>
  </si>
  <si>
    <t>长沙居美网络科技有限公司</t>
  </si>
  <si>
    <t>杭州二吉服饰有限公司</t>
  </si>
  <si>
    <t>泉州市百探网络科技有限公司</t>
  </si>
  <si>
    <t>广东省华探户外拓展有限公司</t>
  </si>
  <si>
    <t>河南省-</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</si>
  <si>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阳江市;地区-华南地区;</t>
  </si>
  <si>
    <t>昆明五华博众教育培训学校</t>
  </si>
  <si>
    <t>公司规模-;主营业务-;客户需求-;客户背景-;入选原因-;所在部门-;区域-;身份-;城市-;行业-;打点系统来源-;备注-【任务背景】：音视频cross-sell专项目标客户群体，做交叉营销。;标准-有直播点播，未买美颜;推荐-推荐TRTC、美颜、TPNS、短信;省份-云南省;市-昆明市;地区-华西地区;</t>
  </si>
  <si>
    <t>重庆市垫江县职业教育中心</t>
  </si>
  <si>
    <t>西安天九互娱网络科技有限公司</t>
  </si>
  <si>
    <t>内蒙古荑沃文化传媒有限责任公司</t>
  </si>
  <si>
    <t>公司规模-;主营业务-;客户需求-;客户背景-;入选原因-;所在部门-;区域-;身份-;城市-;行业-;打点系统来源-;备注-【任务背景】：音视频cross-sell专项目标客户群体，做交叉营销。;标准-有直播点播，未买美颜;推荐-推荐TRTC、美颜、TPNS、短信;省份-内蒙古自治区;市-呼和浩特市;地区-华北地区;</t>
  </si>
  <si>
    <t>短兵网(成都)文化传播有限公司</t>
  </si>
  <si>
    <t>个体户肖映霞</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</si>
  <si>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汕头市;地区-华南地区;</t>
  </si>
  <si>
    <t>成都闪销宝网络科技有限公司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</si>
  <si>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厦门市;地区-华南地区;</t>
  </si>
  <si>
    <t>成都智深科技有限公司</t>
  </si>
  <si>
    <t>广州阿拉丁物联网络科技股份有限公司</t>
  </si>
  <si>
    <t>公司倒闭了</t>
  </si>
  <si>
    <t>成都鲜味林食品有限公司</t>
  </si>
  <si>
    <t>上海学多多教育科技有限公司</t>
  </si>
  <si>
    <t>不需要 项目暂停了</t>
  </si>
  <si>
    <t>安平县保侑保险咨询服务工作室</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</si>
  <si>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衡水市;地区-华北地区;</t>
  </si>
  <si>
    <t>南京三六五极享家数据处理有限公司</t>
  </si>
  <si>
    <t>珠海美华医疗科技有限公司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</si>
  <si>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珠海市;地区-华南地区;</t>
  </si>
  <si>
    <t>天津浩洋环宇科技有限公司</t>
  </si>
  <si>
    <t>TianShuHao</t>
  </si>
  <si>
    <t>短信还够，量不多，提到直播这一块直接说不用</t>
  </si>
  <si>
    <t>货宝宝网络科技有限公司</t>
  </si>
  <si>
    <t>不做直播了，说了看短信几天都不回，今天拒接</t>
  </si>
  <si>
    <t>北京纺锤科技有限责任公司</t>
  </si>
  <si>
    <t>上午有急事说下午打，未接</t>
  </si>
  <si>
    <t>广州梦叶鸟文创科技有限公司</t>
  </si>
  <si>
    <t>广州数字吧信息科技有限公司</t>
  </si>
  <si>
    <t>说不是负责人，暂时不用，不愿加，不愿说负责人联系方式</t>
  </si>
  <si>
    <t>常州市树人教育培训中心</t>
  </si>
  <si>
    <t>说了两句挂了</t>
  </si>
  <si>
    <t>孟州市好多信息技术服务社</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</si>
  <si>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焦作市;地区-华北地区;</t>
  </si>
  <si>
    <t>在等腾讯6月份多一个产品上架，产品是放视频上去的。加微信后期了解，知道点播包必买</t>
  </si>
  <si>
    <t>北京邮电大学出版社有限公司</t>
  </si>
  <si>
    <t>有很多号，这个号不会买什么东西，邮箱发微信</t>
  </si>
  <si>
    <t>成都易见智能科技有限公司</t>
  </si>
  <si>
    <t>厦门市麟鼎信息科技有限公司</t>
  </si>
  <si>
    <t>打出去一点声音都没，一直这样</t>
  </si>
  <si>
    <t>绍兴越牛福励电子商务有限公司</t>
  </si>
  <si>
    <t>WangXinLian</t>
  </si>
  <si>
    <t>公司规模-;主营业务-;客户需求-;客户背景-;入选原因-;所在部门-;区域-;身份-;城市-;行业-;打点系统来源-;备注-【任务背景】：音视频cross-sell专项目标客户群体，做交叉营销。;标准-有直播点播，未买美颜;推荐-推荐TRTC、美颜、TPNS、短信;省份-浙江省;市-绍兴市;地区-华东地区;</t>
  </si>
  <si>
    <t>成都山茶树传媒有限公司</t>
  </si>
  <si>
    <t>深圳市金婵网络科技有限公司</t>
  </si>
  <si>
    <t>客户表示无需求</t>
  </si>
  <si>
    <t>深圳明见乐为科技有限公司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</si>
  <si>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广东省;市-深圳市;地区-华南地区;</t>
  </si>
  <si>
    <t>浙江备胎金融信息服务有限公司</t>
  </si>
  <si>
    <t>深圳市智创翼管理有限公司</t>
  </si>
  <si>
    <t>使用无需求</t>
  </si>
  <si>
    <t>汕头市优快科技有限公司</t>
  </si>
  <si>
    <t>正在搭建教育平台，准备搞直播</t>
  </si>
  <si>
    <t>杭州鸥也信息科技有限公司</t>
  </si>
  <si>
    <t>盛世创客（成都）人力资源管理有限公司</t>
  </si>
  <si>
    <t>长沙睿岩科技有限公司</t>
  </si>
  <si>
    <t>XiangJiuYi</t>
  </si>
  <si>
    <t>目前只用点播有需要的时候再看</t>
  </si>
  <si>
    <t>西安国信联合检验认证有限公司</t>
  </si>
  <si>
    <t>成都趣看文化科技有限公司</t>
  </si>
  <si>
    <t>目前没有什么需求</t>
  </si>
  <si>
    <t>四川面影文化传播有限公司</t>
  </si>
  <si>
    <t>表明身份后挂断</t>
  </si>
  <si>
    <t>新田县龙之缘文化传媒有限公司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</si>
  <si>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永州市;地区-华南地区;</t>
  </si>
  <si>
    <t>北京弘毅自强教育科技发展有限公司</t>
  </si>
  <si>
    <t>客户开车挂断电话</t>
  </si>
  <si>
    <t>四川科华天府科技有限公司</t>
  </si>
  <si>
    <t>天津市津拍平台网络科技有限公司</t>
  </si>
  <si>
    <t>客户项目目前没有上线还不需要其他产品</t>
  </si>
  <si>
    <t>陕西志硕电子科技有限公司</t>
  </si>
  <si>
    <t>成都潮玩服装有限公司</t>
  </si>
  <si>
    <t>公司规模-;主营业务-;客户需求-;客户背景-;入选原因-;所在部门-;区域-;身份-;城市-;行业-;打点系统来源-;备注-【任务背景】：音视频cross-sell专项目标客户群体，做交叉营销。;标准-有IM点播，未买直播;推荐-推荐美颜、TPNS、短信;省份-北京市;市-市辖区;地区-华北地区;</t>
  </si>
  <si>
    <t>南通伯乐人力资源有限公司</t>
  </si>
  <si>
    <t>公司规模-;主营业务-;客户需求-;客户背景-;入选原因-;所在部门-;区域-;身份-;城市-;行业-;打点系统来源-;备注-【任务背景】：音视频cross-sell专项目标客户群体，做交叉营销。;标准-有IM点播，未买直播;推荐-推荐美颜、TPNS、短信;省份-江苏省;市-南通市;地区-华东地区;</t>
  </si>
  <si>
    <t>客户在其他账号部署的</t>
  </si>
  <si>
    <t>陕西诺可可网络信息有限公司</t>
  </si>
  <si>
    <t>公司规模-;主营业务-;客户需求-;客户背景-;入选原因-;所在部门-;区域-;身份-;城市-;行业-;打点系统来源-;备注-【任务背景】：音视频cross-sell专项目标客户群体，做交叉营销。;标准-有IM点播，未买直播;推荐-推荐美颜、TPNS、短信;省份-陕西省;市-西安市;地区-华西地区;</t>
  </si>
  <si>
    <t>客户是给别人做开发直播项目不行</t>
  </si>
  <si>
    <t>苏州有戏网络科技有限公司</t>
  </si>
  <si>
    <t>北京旅聘教育科技有限公司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</si>
  <si>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海南省;市-海口市;地区-华南地区;</t>
  </si>
  <si>
    <t>深圳奥臻信息技术有限公司</t>
  </si>
  <si>
    <t>华海博君智慧科技（山东）有限公司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</si>
  <si>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东省;市-潍坊市;地区-华东地区;</t>
  </si>
  <si>
    <t>众行融资租赁（深圳）有限公司</t>
  </si>
  <si>
    <t>现在这段时间也有在用，客户视频开会还是有延时但是因为平常也不怎么用所以说观感也不好，小程序，加微信深入沟通</t>
  </si>
  <si>
    <t>汕头市宗桂网络科技有限公司</t>
  </si>
  <si>
    <t>西藏君成信息科技有限公司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</si>
  <si>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西藏自治区;市-拉萨市;地区-华西地区;</t>
  </si>
  <si>
    <t>厦门珂裕文化传媒有限公司</t>
  </si>
  <si>
    <t>河源市分乾网络科技有限公司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</si>
  <si>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河源市;地区-华南地区;</t>
  </si>
  <si>
    <t>项目现在暂停遇到卡点</t>
  </si>
  <si>
    <t>中残友科技(深圳)有限公司</t>
  </si>
  <si>
    <t>无反应</t>
  </si>
  <si>
    <t>湖南安哥未来肤生物科技有限公司</t>
  </si>
  <si>
    <t>东莞市超级智脑教育科技有限公司</t>
  </si>
  <si>
    <t>杭州迈象信息科技有限公司</t>
  </si>
  <si>
    <t>客户已经不用这个功能了</t>
  </si>
  <si>
    <t>乌鲁木齐市九聖教育培训中心</t>
  </si>
  <si>
    <t>公司规模-;主营业务-;客户需求-;客户背景-;入选原因-;所在部门-;区域-;身份-;城市-;行业-;打点系统来源-;备注-【任务背景】：音视频cross-sell专项目标客户群体，做交叉营销。;标准-有直播点播，未买美颜;推荐-推荐TRTC、美颜、TPNS、短信;省份-新疆维吾尔自治区;市-乌鲁木齐市;地区-华北地区;</t>
  </si>
  <si>
    <t>广州市九章信息科技有限公司</t>
  </si>
  <si>
    <t>上海沐督网络科技有限公司</t>
  </si>
  <si>
    <t>已经没有用腾讯云了</t>
  </si>
  <si>
    <t>南京行而知网络科技有限公司</t>
  </si>
  <si>
    <t>大连天合云网络有限公司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</si>
  <si>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辽宁省;市-大连市;地区-华北地区;</t>
  </si>
  <si>
    <t>客户表示现在在做项目重组，等老板觉决定</t>
  </si>
  <si>
    <t>成华区慕沙网络科技工作室</t>
  </si>
  <si>
    <t>南京知题教育科技有限公司</t>
  </si>
  <si>
    <t>平江县新艺广告服务有限公司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</si>
  <si>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南省;市-岳阳市;地区-华南地区;</t>
  </si>
  <si>
    <t>项目已经不做了</t>
  </si>
  <si>
    <t>通辽市技术市场促进中心</t>
  </si>
  <si>
    <t>公司规模-;主营业务-;客户需求-;客户背景-;入选原因-;所在部门-;区域-;身份-;城市-;行业-;打点系统来源-;备注-【任务背景】：音视频cross-sell专项目标客户群体，做交叉营销。;标准-有直播未买点播;推荐-推荐点播、TPNS、短信;省份-内蒙古自治区;市-通辽市;地区-华北地区;</t>
  </si>
  <si>
    <t>广州冠鹏信息技术有限公司</t>
  </si>
  <si>
    <t>YuanTao</t>
  </si>
  <si>
    <t>深圳笔游信息技术有限公司</t>
  </si>
  <si>
    <t>客户这边trtc还有两百多分钟双十一再买</t>
  </si>
  <si>
    <t>深圳爱笛生教育科技有限公司</t>
  </si>
  <si>
    <t>广东树童教育顾问有限公司</t>
  </si>
  <si>
    <t>上海安托信息技术有限公司</t>
  </si>
  <si>
    <t>客户这边没有任何音视频的需求 关注了6.18活动</t>
  </si>
  <si>
    <t>上海翰览教育科技有限公司</t>
  </si>
  <si>
    <t>四川麦喵互娱科技有限公司</t>
  </si>
  <si>
    <t>悦想语者（青岛）文化科技有限公司</t>
  </si>
  <si>
    <t>接通还没说完就挂了</t>
  </si>
  <si>
    <t>邢台米橙网络科技有限公司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</si>
  <si>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北省;市-邢台市;地区-华北地区;</t>
  </si>
  <si>
    <t>广州视享传媒有限公司</t>
  </si>
  <si>
    <t>广州市益企送信息科技有限公司</t>
  </si>
  <si>
    <t>山西雷檬网络科技有限公司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</si>
  <si>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运城市;地区-华北地区;</t>
  </si>
  <si>
    <t>河南金源创业孵化器股份有限公司</t>
  </si>
  <si>
    <t>客户这边说天天有人打电话很排斥不愿意沟通</t>
  </si>
  <si>
    <t>重庆普维斯商贸有限公司</t>
  </si>
  <si>
    <t>不是技术人员明天再打</t>
  </si>
  <si>
    <t>海南微时刻信息技术有限公司</t>
  </si>
  <si>
    <t>青岛金前程归国圈智能科技服务有限公司</t>
  </si>
  <si>
    <t>广东伍壹捌肆教育科技有限公司</t>
  </si>
  <si>
    <t>上海美格网络技术有限公司</t>
  </si>
  <si>
    <t>公司规模-;主营业务-;客户需求-;客户背景-;入选原因-;所在部门-;区域-;身份-;城市-;行业-;打点系统来源-;备注-【任务背景】：音视频cross-sell专项目标客户群体，做交叉营销。;标准-有直播未买点播;推荐-推荐点播、TPNS、短信;省份-上海市;市-市辖区;地区-华东地区;</t>
  </si>
  <si>
    <t>广州市泰旨信息技术有限公司</t>
  </si>
  <si>
    <t>IM产品用户量使用情况不理想，甲方在考虑要不要继续使用，</t>
  </si>
  <si>
    <t>紫光教育科技有限公司</t>
  </si>
  <si>
    <t>佛山市锦聚晟科技有限公司</t>
  </si>
  <si>
    <t>公司规模-;主营业务-;客户需求-;客户背景-;入选原因-;所在部门-;区域-;身份-;城市-;行业-;打点系统来源-;备注-【任务背景】：音视频cross-sell专项目标客户群体，做交叉营销。;标准-有IM点播，未买直播;推荐-推荐美颜、TPNS、短信;省份-广东省;市-佛山市;地区-华南地区;</t>
  </si>
  <si>
    <t>北京秀软科技有限公司</t>
  </si>
  <si>
    <t>点播不需要了，让给其他客户打电话，了解情况挂断</t>
  </si>
  <si>
    <t>西安市长安区金银鹤网络技术服务部</t>
  </si>
  <si>
    <t>河南禾邦文化传媒有限公司</t>
  </si>
  <si>
    <t>已经上线了一部分功能，有的功能还在优化，点播包目前是够用的， 直播用的阿里的，了解原因说是技术搞的，具体也不清楚</t>
  </si>
  <si>
    <t>深圳市派肯信息科技有限公司</t>
  </si>
  <si>
    <t>北京康创安捷信息技术有限公司</t>
  </si>
  <si>
    <t>6月3日联系过：客户说点播无需求了，无其他的需求</t>
  </si>
  <si>
    <t>维贞诺(北京)科技有限公司</t>
  </si>
  <si>
    <t>直播无需求，8月份有TRTC、IM、服务器、人脸核身</t>
  </si>
  <si>
    <t>广西壮果汇农业科技有限公司</t>
  </si>
  <si>
    <t>项目没有做了，音视频没有需要，目前合作方找了固定合作的新媒体来做了。</t>
  </si>
  <si>
    <t>天津筠轩安全工程技术有限公司</t>
  </si>
  <si>
    <t>深圳市妈妈学堂教育发展有限公司</t>
  </si>
  <si>
    <t>九逸(北京)信息技术有限公司</t>
  </si>
  <si>
    <t>盐城市盐都区滨湖街道树权织带经营部</t>
  </si>
  <si>
    <t>公司规模-;主营业务-;客户需求-;客户背景-;入选原因-;所在部门-;区域-;身份-;城市-;行业-;打点系统来源-;备注-【任务背景】：音视频cross-sell专项目标客户群体，做交叉营销。;标准-有直播点播，未买美颜;推荐-推荐TRTC、美颜、TPNS、短信;省份-江苏省;市-盐城市;地区-华东地区;</t>
  </si>
  <si>
    <t>5月联系过，点播用于企业官网，使用很少，不再致电</t>
  </si>
  <si>
    <t>福建省龙艺文化发展有限公司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</si>
  <si>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福建省;市-龙岩市;地区-华南地区;</t>
  </si>
  <si>
    <t>武汉有功科技有限公司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</si>
  <si>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湖北省;市-武汉市;地区-华南地区;</t>
  </si>
  <si>
    <t>广州链码科技有限公司</t>
  </si>
  <si>
    <t>告知618活动CDN目前没有需求，点播接入复杂、资源包比较多 没有使用了，用另外方式解决了，咨询短信发验证码，自己还有其他的方案，先了解一下。</t>
  </si>
  <si>
    <t>上海蔚意数字科技有限公司</t>
  </si>
  <si>
    <t>北京华信诚达科技有限公司</t>
  </si>
  <si>
    <t>深圳市轩云信息技术有限公司</t>
  </si>
  <si>
    <t>接通已转化</t>
  </si>
  <si>
    <t>北京爱家营企业管理有限公司</t>
  </si>
  <si>
    <t>河南厨师秀网络科技有限公司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</si>
  <si>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河南省;市-开封市;地区-华北地区;</t>
  </si>
  <si>
    <t>惠州市立雄传媒有限公司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</si>
  <si>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广东省;市-惠州市;地区-华南地区;</t>
  </si>
  <si>
    <t>东方美乐蒂(北京)教育咨询有限公司</t>
  </si>
  <si>
    <t>太原市华盛达软件科技有限公司</t>
  </si>
  <si>
    <t>公司规模-;主营业务-;客户需求-;客户背景-;入选原因-;所在部门-;区域-;身份-;城市-;行业-;打点系统来源-;备注-【任务背景】：音视频cross-sell专项目标客户群体，做交叉营销。;标准-有直播点播，未买美颜;推荐-推荐TRTC、美颜、TPNS、短信;省份-山西省;市-太原市;地区-华北地区;</t>
  </si>
  <si>
    <t>上海楚灵文化传播有限公司</t>
  </si>
  <si>
    <t>上海大始信息科技有限公司</t>
  </si>
  <si>
    <t>直播，升配</t>
  </si>
  <si>
    <t>实际成单10月1日</t>
  </si>
  <si>
    <t>实际成单10月11日</t>
  </si>
  <si>
    <t>实际成单10月23日</t>
  </si>
  <si>
    <t>实际成单10月12日</t>
  </si>
  <si>
    <t>实际成单日期10月23日，25日</t>
  </si>
  <si>
    <t>实际成单10月21日</t>
  </si>
  <si>
    <t>100002557442</t>
  </si>
  <si>
    <t>CDN,直播</t>
  </si>
  <si>
    <t>直播，CDN</t>
  </si>
  <si>
    <t>实际成单10月15日，10月16日</t>
  </si>
  <si>
    <t>实际成单10月19日</t>
  </si>
  <si>
    <t>实际成单10月27日</t>
  </si>
  <si>
    <t>100000790131</t>
  </si>
  <si>
    <t>100007710558</t>
  </si>
  <si>
    <t>实际成单10月29日</t>
  </si>
  <si>
    <t>81885202</t>
  </si>
  <si>
    <t>短信+cdn</t>
  </si>
  <si>
    <t>实际10月2日成单</t>
  </si>
  <si>
    <t>100014638777</t>
  </si>
  <si>
    <t>实际成单10月15日</t>
  </si>
  <si>
    <t>100014008763</t>
  </si>
  <si>
    <t>服务器，云硬盘</t>
  </si>
  <si>
    <t>时间成单日10月21日</t>
  </si>
  <si>
    <t>100001141670</t>
  </si>
  <si>
    <t>实际成单10月9日</t>
  </si>
  <si>
    <t>实际成单10月10日</t>
  </si>
  <si>
    <t>100012515502</t>
  </si>
  <si>
    <t>100016264097</t>
  </si>
  <si>
    <t>建单</t>
  </si>
  <si>
    <t xml:space="preserve">882193212_x000D_
</t>
  </si>
  <si>
    <t>时间成单10月26日</t>
  </si>
  <si>
    <t>100006458645</t>
  </si>
  <si>
    <t>实际成单10月22日</t>
  </si>
  <si>
    <t>379049264</t>
  </si>
  <si>
    <t>今天购买</t>
  </si>
  <si>
    <t>100015918544</t>
  </si>
  <si>
    <t>实际成单10月26日，27日</t>
  </si>
  <si>
    <t>实际成单10月29,10月30日</t>
  </si>
  <si>
    <t>实际成单10月2日</t>
  </si>
  <si>
    <t>100002974101</t>
  </si>
  <si>
    <t>100000861052</t>
  </si>
  <si>
    <t>实际成单10月6日</t>
  </si>
  <si>
    <t>短信、服务器升配</t>
  </si>
  <si>
    <t>694878006</t>
  </si>
  <si>
    <t>100010641367</t>
  </si>
  <si>
    <t>100006678266</t>
  </si>
  <si>
    <t>实际成单10月18日</t>
  </si>
  <si>
    <t>实际成单10.1-10.9日</t>
  </si>
  <si>
    <t>100013020236</t>
  </si>
  <si>
    <t>100000685877</t>
  </si>
  <si>
    <t>100016227094</t>
  </si>
  <si>
    <t>服务器+硬盘</t>
  </si>
  <si>
    <t>实际成单10月13日</t>
  </si>
  <si>
    <t>实际成单10月28日</t>
  </si>
  <si>
    <t>872584556</t>
  </si>
  <si>
    <t>实际成单10月16日</t>
  </si>
  <si>
    <t>实际成单10月24日</t>
  </si>
  <si>
    <t>100010385392</t>
  </si>
  <si>
    <t>100006383403</t>
  </si>
  <si>
    <t>实际成单10月3日</t>
  </si>
  <si>
    <t>实际成单10月2日、6日</t>
  </si>
  <si>
    <t>100001588477</t>
  </si>
  <si>
    <t>短信+升配</t>
  </si>
  <si>
    <t>100003859715</t>
  </si>
  <si>
    <t>时间成单10月30日</t>
  </si>
  <si>
    <t>已采购</t>
  </si>
  <si>
    <t>实际成单10月20日、10月21日、10月22日</t>
  </si>
  <si>
    <t>100001542480</t>
  </si>
  <si>
    <t>100004435810</t>
  </si>
  <si>
    <t>实际成单日期10月29日</t>
  </si>
  <si>
    <t>100007600562</t>
  </si>
  <si>
    <t>100014917971</t>
  </si>
  <si>
    <t>实际成单日期10月5日</t>
  </si>
  <si>
    <t>时间成单10月13日</t>
  </si>
  <si>
    <t>100012723357</t>
  </si>
  <si>
    <t>100012543744</t>
  </si>
  <si>
    <t>服务器、服务器升配</t>
  </si>
  <si>
    <t>服务器实际成单10月11日</t>
  </si>
  <si>
    <t>100001562241</t>
  </si>
  <si>
    <t>179743816</t>
  </si>
  <si>
    <t>时间成单10月16日</t>
  </si>
  <si>
    <t>100013539413</t>
  </si>
  <si>
    <t>100013350234、100015977206</t>
  </si>
  <si>
    <t>其中一台服务器升配世纪成单10月20日</t>
  </si>
  <si>
    <t>实际成单10月7日</t>
  </si>
  <si>
    <t>100016127607</t>
  </si>
  <si>
    <t>实际成单10月20日</t>
  </si>
  <si>
    <t>实际成单10月31日</t>
  </si>
  <si>
    <t>实际成单10月17日,10月18日</t>
  </si>
  <si>
    <t>100014501637</t>
  </si>
  <si>
    <t>实际成单日期10月27日</t>
  </si>
  <si>
    <t>10月30日、10月31日</t>
  </si>
  <si>
    <t>100007937990</t>
  </si>
  <si>
    <t>云盘升级</t>
  </si>
  <si>
    <t>人联核身</t>
  </si>
  <si>
    <t>100016211525</t>
  </si>
  <si>
    <t>100014423692</t>
  </si>
  <si>
    <t xml:space="preserve">882715897
</t>
  </si>
  <si>
    <t>100003741956</t>
  </si>
  <si>
    <t>100005133092</t>
  </si>
  <si>
    <t>100012878984</t>
  </si>
  <si>
    <t>变配</t>
  </si>
  <si>
    <t>实际10月4日成单</t>
  </si>
  <si>
    <t>实际10月10日、11日成单</t>
  </si>
  <si>
    <t>实际成单日期10月21日</t>
  </si>
  <si>
    <t>100008834366</t>
  </si>
  <si>
    <t>近期可能新注册企业账号采购服务器</t>
  </si>
  <si>
    <t>100016090259</t>
  </si>
  <si>
    <t>100016178561</t>
  </si>
  <si>
    <t>实际10月14日成单</t>
  </si>
  <si>
    <t>100015451405</t>
  </si>
  <si>
    <t>ES</t>
  </si>
  <si>
    <t>2805178905</t>
  </si>
  <si>
    <t>100010084140</t>
  </si>
  <si>
    <t>100003215251</t>
  </si>
  <si>
    <t>实际成单10月25日</t>
  </si>
  <si>
    <t>实际成单10月1、6日</t>
  </si>
  <si>
    <t>实际成单10月14日，10月15日</t>
  </si>
  <si>
    <t>其中一台实际成单10月24日</t>
  </si>
  <si>
    <t>100014997169</t>
  </si>
  <si>
    <t>实际成单10月7日-9日</t>
  </si>
  <si>
    <t>实际成单10月23,24日</t>
  </si>
  <si>
    <t>100014331462</t>
  </si>
  <si>
    <t>2153005698</t>
  </si>
  <si>
    <t>短信、香港轻量服务器</t>
  </si>
  <si>
    <t>实际成单10月17日</t>
  </si>
  <si>
    <t>2491314069</t>
  </si>
  <si>
    <t>100016074113</t>
  </si>
  <si>
    <t>100016072866</t>
  </si>
  <si>
    <t>100008260040</t>
  </si>
  <si>
    <t>100014288408</t>
  </si>
  <si>
    <t>100009550271</t>
  </si>
  <si>
    <t>实际成单10月5日</t>
  </si>
  <si>
    <t>100005131425</t>
  </si>
  <si>
    <t>100011281510</t>
  </si>
  <si>
    <t>100013939071</t>
  </si>
  <si>
    <t>实际成单10月26日</t>
  </si>
  <si>
    <t>100008489946</t>
  </si>
  <si>
    <t>100015114562</t>
  </si>
  <si>
    <t>9025556</t>
  </si>
  <si>
    <t>100008987992</t>
  </si>
  <si>
    <t>实际10月21日成单</t>
  </si>
  <si>
    <t>19月30日</t>
  </si>
  <si>
    <t>实际成单10月11日、13日</t>
  </si>
  <si>
    <t>100009212394</t>
  </si>
  <si>
    <t>6981869</t>
  </si>
  <si>
    <t>753264950</t>
  </si>
  <si>
    <t>100006467608</t>
  </si>
  <si>
    <t>实际成单10月16日，17日，19日，20日</t>
  </si>
  <si>
    <t>实际成单10月4日</t>
  </si>
  <si>
    <t>100003699386</t>
  </si>
  <si>
    <t>434472185</t>
  </si>
  <si>
    <t>实际成单10月14日</t>
  </si>
  <si>
    <t>100000759176</t>
  </si>
  <si>
    <t>100010759042</t>
  </si>
  <si>
    <t>实际成单10月6日，10月8日</t>
  </si>
  <si>
    <t>实际成单日期10月22日</t>
  </si>
  <si>
    <t>100012485115</t>
  </si>
  <si>
    <t>100015375212</t>
  </si>
  <si>
    <t>实际23,24日成单</t>
  </si>
  <si>
    <t>实际成单10月4日，9日，8日</t>
  </si>
  <si>
    <t>121419505</t>
  </si>
  <si>
    <t>实际10月10日成单</t>
  </si>
  <si>
    <t>实际成单10月13日-10月15日</t>
  </si>
  <si>
    <t>实际成单10月4日、8日</t>
  </si>
  <si>
    <t>100000838333</t>
  </si>
  <si>
    <t>CDN COS</t>
  </si>
  <si>
    <t>100014951616</t>
  </si>
  <si>
    <t>10月15日、10月17日、10月18日、10月30日</t>
  </si>
  <si>
    <t>实际成单日期10月20日</t>
  </si>
  <si>
    <t>1612557884</t>
  </si>
  <si>
    <t>实际10月6日成单</t>
  </si>
  <si>
    <t>19355171</t>
  </si>
  <si>
    <t>语音</t>
  </si>
  <si>
    <t>100004432499</t>
  </si>
  <si>
    <t>实际成单10月8日</t>
  </si>
  <si>
    <t>实际成单10月30日</t>
  </si>
  <si>
    <t>100012368702</t>
  </si>
  <si>
    <t xml:space="preserve">881506735_x000D_
</t>
  </si>
  <si>
    <t>实际10月21日采购</t>
  </si>
  <si>
    <t>100013515239</t>
  </si>
  <si>
    <t>100012380581</t>
  </si>
  <si>
    <t>2176701585</t>
  </si>
  <si>
    <t>100015539828</t>
  </si>
  <si>
    <t>ocr，服务器</t>
  </si>
  <si>
    <t>实际成单日期10月26日</t>
  </si>
  <si>
    <t>100008221878</t>
  </si>
  <si>
    <t>100009125375</t>
  </si>
  <si>
    <t>100005802449</t>
  </si>
  <si>
    <t>100004453009</t>
  </si>
  <si>
    <t>升配+云镜</t>
  </si>
  <si>
    <t>100014426913</t>
  </si>
  <si>
    <t xml:space="preserve">881973900_x000D_
</t>
  </si>
  <si>
    <t>实际10月22日成单</t>
  </si>
  <si>
    <t>100004738148</t>
  </si>
  <si>
    <t>100015875026</t>
  </si>
  <si>
    <t>2417121277</t>
  </si>
  <si>
    <t>100011154981</t>
  </si>
  <si>
    <t>实际10月23日成单</t>
  </si>
  <si>
    <t>100015828853</t>
  </si>
  <si>
    <t xml:space="preserve">880415491_x000D_
</t>
  </si>
  <si>
    <t>100010641010</t>
  </si>
  <si>
    <t>100007766355</t>
  </si>
  <si>
    <t>100016016229</t>
  </si>
  <si>
    <t>100015572830</t>
  </si>
  <si>
    <t>100003045413</t>
  </si>
  <si>
    <t>实际9/19</t>
  </si>
  <si>
    <t>蒲尚荣</t>
  </si>
  <si>
    <t>实际10月7日成单</t>
  </si>
  <si>
    <t>100002900545</t>
  </si>
  <si>
    <t>100011947024</t>
  </si>
  <si>
    <t>服务器，web应用防火墙</t>
  </si>
  <si>
    <t>web漏洞扫描</t>
  </si>
  <si>
    <t>568759574</t>
  </si>
  <si>
    <t>100011637379</t>
  </si>
  <si>
    <t>2951647343</t>
  </si>
  <si>
    <t>100012456934</t>
  </si>
  <si>
    <t>100009476829</t>
  </si>
  <si>
    <t>100000519948</t>
  </si>
  <si>
    <t>服务器升级 CDN</t>
  </si>
  <si>
    <t>100010261447</t>
  </si>
  <si>
    <t>100000362185</t>
  </si>
  <si>
    <t>100008120397</t>
  </si>
  <si>
    <t>882859305</t>
  </si>
  <si>
    <t>100015469031</t>
  </si>
  <si>
    <t>时间成单10月17日</t>
  </si>
  <si>
    <t>100001190947</t>
  </si>
  <si>
    <t>100005949713</t>
  </si>
  <si>
    <t>100010796928</t>
  </si>
  <si>
    <t>100001524367</t>
  </si>
  <si>
    <t>100013545658</t>
  </si>
  <si>
    <t>服务器升级、直播</t>
  </si>
  <si>
    <t>实际成单10月11日、10月12日</t>
  </si>
  <si>
    <t>李金泽</t>
  </si>
  <si>
    <t>100015373583</t>
  </si>
  <si>
    <t>实际成单日期9月30日</t>
  </si>
  <si>
    <t>100000856432</t>
  </si>
  <si>
    <t>100005769464</t>
  </si>
  <si>
    <t>100009464351</t>
  </si>
  <si>
    <t>100012037450</t>
  </si>
  <si>
    <t>100015572491</t>
  </si>
  <si>
    <t>100006719517</t>
  </si>
  <si>
    <t>100002608354</t>
  </si>
  <si>
    <t>100013149164</t>
  </si>
  <si>
    <t>100006218320</t>
  </si>
  <si>
    <t>776275279</t>
  </si>
  <si>
    <t>285790415</t>
  </si>
  <si>
    <t xml:space="preserve">881704129
</t>
  </si>
  <si>
    <t>100007198251</t>
  </si>
  <si>
    <t>实际10月10日，4日成单</t>
  </si>
  <si>
    <t>实际成单日期十月19日</t>
  </si>
  <si>
    <t>3244495</t>
  </si>
  <si>
    <t>实际成单日期10月6日</t>
  </si>
  <si>
    <t>100010654236</t>
  </si>
  <si>
    <t>直播、服务器升配</t>
  </si>
  <si>
    <t>100015603048</t>
  </si>
  <si>
    <t>100013569635</t>
  </si>
  <si>
    <t>服务器升配实际成单10月17日、10月18日</t>
  </si>
  <si>
    <t>11577870</t>
  </si>
  <si>
    <t>100009950795</t>
  </si>
  <si>
    <t>100000336400</t>
  </si>
  <si>
    <t xml:space="preserve">880317224
</t>
  </si>
  <si>
    <t>100003829113</t>
  </si>
  <si>
    <t>100009393513</t>
  </si>
  <si>
    <t>企业管家</t>
  </si>
  <si>
    <t>100011212493</t>
  </si>
  <si>
    <t>100010600286</t>
  </si>
  <si>
    <t>100013046137</t>
  </si>
  <si>
    <t>916676</t>
  </si>
  <si>
    <t>曲库</t>
  </si>
  <si>
    <t xml:space="preserve">MySQL 、Redis </t>
  </si>
  <si>
    <t>100014620241</t>
  </si>
  <si>
    <t>100009513207</t>
  </si>
  <si>
    <t>10月9日、10月20日</t>
  </si>
  <si>
    <t>100007159506</t>
  </si>
  <si>
    <t>100004717728</t>
  </si>
  <si>
    <t>服务器，数据库等</t>
  </si>
  <si>
    <t>月底或者下月初采购</t>
  </si>
  <si>
    <t>100007835152</t>
  </si>
  <si>
    <t>100008075672</t>
  </si>
  <si>
    <t>100010949882</t>
  </si>
  <si>
    <t>100010594432</t>
  </si>
  <si>
    <t>26-30日采购</t>
  </si>
  <si>
    <t>未联系上</t>
  </si>
  <si>
    <t>服务器，内容安全</t>
  </si>
  <si>
    <t>了解了内容安全</t>
  </si>
  <si>
    <t>1279453795</t>
  </si>
  <si>
    <t>云数据库MySQL</t>
  </si>
  <si>
    <t>100015946911</t>
  </si>
  <si>
    <t>暂不确定具体体量，先做前期测试</t>
  </si>
  <si>
    <t>10月25日买服务器</t>
  </si>
  <si>
    <t>在忙没联系上</t>
  </si>
  <si>
    <t>100003813717</t>
  </si>
  <si>
    <t>100000279985</t>
  </si>
  <si>
    <t>10月15日续费</t>
  </si>
  <si>
    <t>先测试一段时间，后续在考虑采购长时间的服务器</t>
  </si>
  <si>
    <t>880169052、880274848</t>
  </si>
  <si>
    <t>天御验证码</t>
  </si>
  <si>
    <t>直播、TRTC</t>
  </si>
  <si>
    <t>大概在11月份</t>
  </si>
  <si>
    <t>100013629505</t>
  </si>
  <si>
    <t>10月14日、10月21日</t>
  </si>
  <si>
    <t>100015856854</t>
  </si>
  <si>
    <t>服务器或CDN</t>
  </si>
  <si>
    <t>有可能双十一</t>
  </si>
  <si>
    <t>不确定是否会采购</t>
  </si>
  <si>
    <t>100014815772</t>
  </si>
  <si>
    <t>双十一活动通知</t>
  </si>
  <si>
    <t>100007034450</t>
  </si>
  <si>
    <t>100001607084</t>
  </si>
  <si>
    <t>不晓得</t>
  </si>
  <si>
    <t>客户问项目部，下周一落实</t>
  </si>
  <si>
    <t>8K</t>
  </si>
  <si>
    <t>客户说尽快确定</t>
  </si>
  <si>
    <t>本月内，或者下月初，一台香港的，一台国内的</t>
  </si>
  <si>
    <t>100012128238</t>
  </si>
  <si>
    <t>双十一</t>
  </si>
  <si>
    <t>100013780055</t>
  </si>
  <si>
    <t>本月使用新账号采购</t>
  </si>
  <si>
    <t>349741745</t>
  </si>
  <si>
    <t>100012088651</t>
  </si>
  <si>
    <t>1310045114</t>
  </si>
  <si>
    <t>双十一活动期间</t>
  </si>
  <si>
    <t>100002111308</t>
  </si>
  <si>
    <t>服务器、数据库、TRTC</t>
  </si>
  <si>
    <t>预计本月底或下月初购买</t>
  </si>
  <si>
    <t>100012346354</t>
  </si>
  <si>
    <t>可能买50万条短信</t>
  </si>
  <si>
    <t>另外账户买在代理商</t>
  </si>
  <si>
    <t>近期打算升配</t>
  </si>
  <si>
    <t>服务器，CDN</t>
  </si>
  <si>
    <t>100016057549</t>
  </si>
  <si>
    <t>双十一活动</t>
  </si>
  <si>
    <t>295668266</t>
  </si>
  <si>
    <t>对比其他厂商，考虑性价比</t>
  </si>
  <si>
    <t>100010006510</t>
  </si>
  <si>
    <t>不知</t>
  </si>
  <si>
    <t>100007892811</t>
  </si>
  <si>
    <t>100014657147</t>
  </si>
  <si>
    <t>双十一活动期间采购</t>
  </si>
  <si>
    <t>100013787228</t>
  </si>
  <si>
    <t>打算活动期间购买服务器</t>
  </si>
  <si>
    <t>服务器或直播</t>
  </si>
  <si>
    <t>100000520232</t>
  </si>
  <si>
    <t>100011835026</t>
  </si>
  <si>
    <t>100007853687</t>
  </si>
  <si>
    <t>批次id</t>
  </si>
  <si>
    <t>行业大类</t>
  </si>
  <si>
    <t>11月-5月实付总金额</t>
  </si>
  <si>
    <t>客户关联状态</t>
  </si>
  <si>
    <t>公共标签</t>
  </si>
  <si>
    <t>需求件数</t>
  </si>
  <si>
    <t>预估价格</t>
  </si>
  <si>
    <t>电商</t>
  </si>
  <si>
    <t>已付费-稳定且无加购需求-一次性消费</t>
  </si>
  <si>
    <t>文创</t>
  </si>
  <si>
    <t>工业云</t>
  </si>
  <si>
    <t>商标意向客户</t>
  </si>
  <si>
    <t>已付费-不愿多沟通</t>
  </si>
  <si>
    <t>已付费-稳定且无加购需求-稳定续费</t>
  </si>
  <si>
    <t>行业工具</t>
  </si>
  <si>
    <t>N</t>
  </si>
  <si>
    <t>智慧零售</t>
  </si>
  <si>
    <t>Y</t>
  </si>
  <si>
    <t>手机</t>
  </si>
  <si>
    <t>教育</t>
  </si>
  <si>
    <t>已付费-稳定且无加购需求</t>
  </si>
  <si>
    <t>生活互联</t>
  </si>
  <si>
    <t>转化组意向客户; B等级</t>
  </si>
  <si>
    <t>文旅</t>
  </si>
  <si>
    <t>还是不愿沟通，有需要再联系</t>
  </si>
  <si>
    <t>留存组意向客户</t>
  </si>
  <si>
    <t>转化组意向客户</t>
  </si>
  <si>
    <t>医疗</t>
  </si>
  <si>
    <t>转化组意向客户; A等级; 商标意向客户</t>
  </si>
  <si>
    <t>房地产</t>
  </si>
  <si>
    <t>转化组意向客户; A等级</t>
  </si>
  <si>
    <t>短期无需求</t>
  </si>
  <si>
    <t>已付费-非决策人</t>
  </si>
  <si>
    <t>已付费-直接挂断</t>
  </si>
  <si>
    <t>医药</t>
  </si>
  <si>
    <t>商标近期无需求。后续再说</t>
  </si>
  <si>
    <t>游戏</t>
  </si>
  <si>
    <t>转化组意向客户; C等级</t>
  </si>
  <si>
    <t>不愿沟通，挂机</t>
  </si>
  <si>
    <t>转化组意向客户; 商标意向客户</t>
  </si>
  <si>
    <t>已认证未付费-不愿多沟通</t>
  </si>
  <si>
    <t>已续费-有加购意向</t>
  </si>
  <si>
    <t>转化组意向客户; 商标意向客户; C等级</t>
  </si>
  <si>
    <t>近期无需求</t>
  </si>
  <si>
    <t>已付费-有加购意向</t>
  </si>
  <si>
    <t>已付费-有流失风险-其它原因</t>
  </si>
  <si>
    <t>疑似企业</t>
  </si>
  <si>
    <t>无效客户</t>
  </si>
  <si>
    <t>转化组意向客户; C等级; 商标意向客户</t>
  </si>
  <si>
    <t>金融</t>
  </si>
  <si>
    <t>转化组意向客户; 腾讯会议</t>
  </si>
  <si>
    <t>交通云</t>
  </si>
  <si>
    <t>需要两个顾问商标</t>
  </si>
  <si>
    <t>2个顾问商标</t>
  </si>
  <si>
    <t>转化组意向客户; B等级; 商标意向客户</t>
  </si>
  <si>
    <t>转化组意向客户; 留存组意向客户</t>
  </si>
  <si>
    <t>保留客户; 商标意向客户</t>
  </si>
  <si>
    <t>需求不明确</t>
  </si>
  <si>
    <t>留存组意向客户; 保留客户</t>
  </si>
  <si>
    <t>汽车</t>
  </si>
  <si>
    <t>疑似企业; 转化组意向客户</t>
  </si>
  <si>
    <t>暂时无商标需求</t>
  </si>
  <si>
    <t>转化组意向客户; 保留客户</t>
  </si>
  <si>
    <t>保留客户</t>
  </si>
  <si>
    <t>5月17</t>
  </si>
  <si>
    <t>转化组意向客户; A等级; 无效客户</t>
  </si>
  <si>
    <t>留存组意向客户; 续费意向客户; 保留客户</t>
  </si>
  <si>
    <t>此表为到期产品订单支付总金额为2000元以上客户</t>
  </si>
  <si>
    <t>个人or企业客户</t>
  </si>
  <si>
    <t>座席名字</t>
  </si>
  <si>
    <t>所属于小组</t>
  </si>
  <si>
    <t>团队</t>
  </si>
  <si>
    <t>分公司</t>
  </si>
  <si>
    <t>到期产品列表</t>
  </si>
  <si>
    <t>到期产品订单支付总金额</t>
  </si>
  <si>
    <t>触达次数</t>
  </si>
  <si>
    <t>接通次数</t>
  </si>
  <si>
    <t>成单产品数</t>
  </si>
  <si>
    <t>实付金额</t>
  </si>
  <si>
    <t>购买续费产品（续费）</t>
  </si>
  <si>
    <t>购买续费产品（复购）</t>
  </si>
  <si>
    <t>购买非续费产品（Cross Sell）</t>
  </si>
  <si>
    <t>复呼</t>
  </si>
  <si>
    <t>二次复呼备注</t>
  </si>
  <si>
    <t>金额续费率</t>
  </si>
  <si>
    <t>金额复购率</t>
  </si>
  <si>
    <t>金额 Cross</t>
  </si>
  <si>
    <t>136990</t>
  </si>
  <si>
    <t>忆享留存组,忆享留存组4</t>
  </si>
  <si>
    <t>忆享</t>
  </si>
  <si>
    <t>云服务器CVM,18</t>
  </si>
  <si>
    <t>140709</t>
  </si>
  <si>
    <t>云服务器CVM,18;云硬盘CBS,18</t>
  </si>
  <si>
    <t>806094</t>
  </si>
  <si>
    <t>云服务器CVM,26</t>
  </si>
  <si>
    <t>3265181</t>
  </si>
  <si>
    <t>域名注册,12;云服务器CVM,25;云硬盘CBS,25</t>
  </si>
  <si>
    <t>要复呼</t>
  </si>
  <si>
    <t>6130626</t>
  </si>
  <si>
    <t>云服务器CVM,04</t>
  </si>
  <si>
    <t>注册了新的账号买了服务器，就不需要续费</t>
  </si>
  <si>
    <t>6590620</t>
  </si>
  <si>
    <t>告知客户h活动去查看了</t>
  </si>
  <si>
    <t>7504522</t>
  </si>
  <si>
    <t>域名注册,04</t>
  </si>
  <si>
    <t>持续新购续费</t>
  </si>
  <si>
    <t>7960730</t>
  </si>
  <si>
    <t>DNS解析,06</t>
  </si>
  <si>
    <t>9602072</t>
  </si>
  <si>
    <t>云服务器CVM,03;云硬盘CBS,03</t>
  </si>
  <si>
    <t>客户不愿沟通，称要到期这个账号的服务器不用了，也不要给他打电话了</t>
  </si>
  <si>
    <t>10980327</t>
  </si>
  <si>
    <t>云服务器CVM,15;云硬盘CBS,15</t>
  </si>
  <si>
    <t>12611786</t>
  </si>
  <si>
    <t>点播VOD,16</t>
  </si>
  <si>
    <t>云服务器CVM,07</t>
  </si>
  <si>
    <t xml:space="preserve"> 已触达	客户表示现在在休息，设置明天上午回电	</t>
  </si>
  <si>
    <t>22817037</t>
  </si>
  <si>
    <t>云服务器CVM,30</t>
  </si>
  <si>
    <t>其他账号买了</t>
  </si>
  <si>
    <t>26518203</t>
  </si>
  <si>
    <t>云服务器CVM,12;云硬盘CBS,13</t>
  </si>
  <si>
    <t>客户说去看看</t>
  </si>
  <si>
    <t>27370064</t>
  </si>
  <si>
    <t>云服务器CVM,21</t>
  </si>
  <si>
    <t>持续呼叫受限</t>
  </si>
  <si>
    <t>30201205</t>
  </si>
  <si>
    <t>云服务器CVM,05</t>
  </si>
  <si>
    <t>30951964</t>
  </si>
  <si>
    <t>内容分发网络CDN,02;云服务器CVM,18;云数据库MySQL,18</t>
  </si>
  <si>
    <t>31741055</t>
  </si>
  <si>
    <t>云服务器CVM,11</t>
  </si>
  <si>
    <t>未触达  号码是空号</t>
  </si>
  <si>
    <t>49273715</t>
  </si>
  <si>
    <t>T-Sec-DDoS防护(Anti-DDoS),16;域名注册,21</t>
  </si>
  <si>
    <t>客户最近在外出差，要回去处理</t>
  </si>
  <si>
    <t>56740806</t>
  </si>
  <si>
    <t>云服务器CVM,27;云硬盘CBS,27</t>
  </si>
  <si>
    <t>67833578</t>
  </si>
  <si>
    <t>云服务器CVM,24</t>
  </si>
  <si>
    <t>告知618活动和续费提醒后客户马上挂断电话</t>
  </si>
  <si>
    <t>68637552</t>
  </si>
  <si>
    <t>云服务器CVM,01;云硬盘CBS,01</t>
  </si>
  <si>
    <t>85171230</t>
  </si>
  <si>
    <t>95257072</t>
  </si>
  <si>
    <t>188318558</t>
  </si>
  <si>
    <t>云服务器CVM,29;云数据库MySQL,21;云硬盘CBS,29</t>
  </si>
  <si>
    <t>6：3联系：网络这边的业务都承包给另外一家公司了，用的都是那边的服务器，所以服务器和数据库现在是属于空置状态的，没有使用的状态的，老板就让暂时不续了，建议做好备份</t>
  </si>
  <si>
    <t>190650412</t>
  </si>
  <si>
    <t>SSL证书,06;云服务器CVM,04;云硬盘CBS,13</t>
  </si>
  <si>
    <t>236863341</t>
  </si>
  <si>
    <t>云服务器CVM,19;云硬盘CBS,13</t>
  </si>
  <si>
    <t>6月4日已触达		提醒续费告知618活动</t>
  </si>
  <si>
    <t>283752126</t>
  </si>
  <si>
    <t>COS对象存储,03;云服务器CVM,21</t>
  </si>
  <si>
    <t>287319836</t>
  </si>
  <si>
    <t>域名注册,24;云服务器CVM,30;云硬盘CBS,30</t>
  </si>
  <si>
    <t>无人接听 呼叫受限忙音</t>
  </si>
  <si>
    <t>289897335</t>
  </si>
  <si>
    <t>云服务器CVM,17;云硬盘CBS,03</t>
  </si>
  <si>
    <t>没用了</t>
  </si>
  <si>
    <t>客户没用了</t>
  </si>
  <si>
    <t>303773235</t>
  </si>
  <si>
    <t>云服务器CVM,20</t>
  </si>
  <si>
    <t>告知客户续费他后续续费</t>
  </si>
  <si>
    <t>314208158</t>
  </si>
  <si>
    <t>轻主机,01;云服务器CVM,09;云硬盘CBS,21</t>
  </si>
  <si>
    <t>343258566</t>
  </si>
  <si>
    <t>DNS解析,14</t>
  </si>
  <si>
    <t>344164569</t>
  </si>
  <si>
    <t>SSL证书,30</t>
  </si>
  <si>
    <t>打不通，一直不通</t>
  </si>
  <si>
    <t>362498643</t>
  </si>
  <si>
    <t>云服务器CVM,09</t>
  </si>
  <si>
    <t>372012447</t>
  </si>
  <si>
    <t>云服务器CVM,19;云数据库MySQL,13</t>
  </si>
  <si>
    <t>数据库已续费</t>
  </si>
  <si>
    <t>395891393</t>
  </si>
  <si>
    <t>域名注册,05</t>
  </si>
  <si>
    <t>401708763</t>
  </si>
  <si>
    <t>DNS解析,10;点播VOD,03;实时音视频,30</t>
  </si>
  <si>
    <t>点播没有做了测试再阿里云叫他转过来说可以考虑一下</t>
  </si>
  <si>
    <t>416039033</t>
  </si>
  <si>
    <t>522637565</t>
  </si>
  <si>
    <t>572718675</t>
  </si>
  <si>
    <t>云服务器CVM,22</t>
  </si>
  <si>
    <t>595999302</t>
  </si>
  <si>
    <t>云服务器CVM,17</t>
  </si>
  <si>
    <t>用户表明现在没有云上需求 有需求自己会在网上看的</t>
  </si>
  <si>
    <t>告知用户6.18活动续费 用户表明现在很忙</t>
  </si>
  <si>
    <t>601026166</t>
  </si>
  <si>
    <t>域名注册,12;云服务器CVM,10</t>
  </si>
  <si>
    <t>续费一部分，根据项目周期</t>
  </si>
  <si>
    <t>707228999</t>
  </si>
  <si>
    <t>云服务器CVM,25;云硬盘CBS,25</t>
  </si>
  <si>
    <t>925606294</t>
  </si>
  <si>
    <t>云服务器CVM,14</t>
  </si>
  <si>
    <t>说已经有人联系了，联系他没有用，挂断</t>
  </si>
  <si>
    <t>983297110</t>
  </si>
  <si>
    <t>1020106363</t>
  </si>
  <si>
    <t>云服务器CVM,06</t>
  </si>
  <si>
    <t>1042026225</t>
  </si>
  <si>
    <t>1321307081</t>
  </si>
  <si>
    <t>持续忙音</t>
  </si>
  <si>
    <t>1337817185</t>
  </si>
  <si>
    <t>云服务器CVM,12</t>
  </si>
  <si>
    <t>不续费了，未告知原因</t>
  </si>
  <si>
    <t>1343086589</t>
  </si>
  <si>
    <t>1426533914</t>
  </si>
  <si>
    <t>即时通信IM,15</t>
  </si>
  <si>
    <t>1558239353</t>
  </si>
  <si>
    <t>云服务器CVM,08</t>
  </si>
  <si>
    <t>接通表明身份不需要，谢谢挂机</t>
  </si>
  <si>
    <t>1737752122</t>
  </si>
  <si>
    <t>1767083130</t>
  </si>
  <si>
    <t>语音消息,11;云服务器CVM,13</t>
  </si>
  <si>
    <t>2181756403</t>
  </si>
  <si>
    <t>云服务器CVM,02</t>
  </si>
  <si>
    <t xml:space="preserve">未触达	无人接听	</t>
  </si>
  <si>
    <t>2225972771</t>
  </si>
  <si>
    <t>云服务器CVM,10</t>
  </si>
  <si>
    <t>告知活动续费 操作</t>
  </si>
  <si>
    <t>2355273350</t>
  </si>
  <si>
    <t>COS对象存储,30;云服务器CVM,05</t>
  </si>
  <si>
    <t>近期续费，问及其他未续费原因未告知</t>
  </si>
  <si>
    <t>2628693267</t>
  </si>
  <si>
    <t>云服务器CVM,23</t>
  </si>
  <si>
    <t>拨号无反应，QQ留言</t>
  </si>
  <si>
    <t>2755752126</t>
  </si>
  <si>
    <t>2981510879</t>
  </si>
  <si>
    <t>域名注册,28;云服务器CVM,13</t>
  </si>
  <si>
    <t>3032412031</t>
  </si>
  <si>
    <t>测试机</t>
  </si>
  <si>
    <t>3143128177</t>
  </si>
  <si>
    <t>云服务器CVM,02;云硬盘CBS,03</t>
  </si>
  <si>
    <t>持续空号</t>
  </si>
  <si>
    <t>3373445356</t>
  </si>
  <si>
    <t>#N/A</t>
  </si>
  <si>
    <t>点播VOD,08;云服务器CVM,02</t>
  </si>
  <si>
    <t>100000019130</t>
  </si>
  <si>
    <t>DNS解析,03</t>
  </si>
  <si>
    <t>100000019400</t>
  </si>
  <si>
    <t>停机状态</t>
  </si>
  <si>
    <t>100000080306</t>
  </si>
  <si>
    <t>多次拨打无人接听</t>
  </si>
  <si>
    <t>接通，现在不续费使用了</t>
  </si>
  <si>
    <t>100000345164</t>
  </si>
  <si>
    <t>域名注册,02</t>
  </si>
  <si>
    <t>100000448228</t>
  </si>
  <si>
    <t>6/7续费三个月，服务器不怎么用了</t>
  </si>
  <si>
    <t>100000531871</t>
  </si>
  <si>
    <t>云服务器CVM,19</t>
  </si>
  <si>
    <t>100000660464</t>
  </si>
  <si>
    <t>T-Sec-主机安全（CWP）,06;云服务器CVM,07</t>
  </si>
  <si>
    <t>已告知客户，客户表示自己回去看一下</t>
  </si>
  <si>
    <t>100000661035</t>
  </si>
  <si>
    <t>DNS解析,18</t>
  </si>
  <si>
    <t>100000668002</t>
  </si>
  <si>
    <t>云服务器CVM,10;云数据库MySQL,21</t>
  </si>
  <si>
    <t>100000668530</t>
  </si>
  <si>
    <t>轻量应用服务器,03</t>
  </si>
  <si>
    <t>客户个人需求，项目不告知，问有没有优惠，了解需求配置，说要看了来，让我添加微信沟通，是技术</t>
  </si>
  <si>
    <t>100000688694</t>
  </si>
  <si>
    <t>要续费</t>
  </si>
  <si>
    <t>100000765691</t>
  </si>
  <si>
    <t>没联系上决策人，没有明确说明是否续费</t>
  </si>
  <si>
    <t>100000783996</t>
  </si>
  <si>
    <t>云服务器CVM,15</t>
  </si>
  <si>
    <t>100000784583</t>
  </si>
  <si>
    <t>云数据库MySQL,23</t>
  </si>
  <si>
    <t>问询数据库跟服务器到期续费情况，客户告知会续费，并做了个人转企业认证引导，客户认可，持续跟进。</t>
  </si>
  <si>
    <t>100000841444</t>
  </si>
  <si>
    <t>云服务器CVM,02;云数据库MySQL,21</t>
  </si>
  <si>
    <t>客户最近续费</t>
  </si>
  <si>
    <t>100000867301</t>
  </si>
  <si>
    <t>云服务器CVM,01</t>
  </si>
  <si>
    <t>100000940328</t>
  </si>
  <si>
    <t>已触达，客户表示后续会续费</t>
  </si>
  <si>
    <t>100000963651</t>
  </si>
  <si>
    <t>云硬盘CBS,03</t>
  </si>
  <si>
    <t>100001129383</t>
  </si>
  <si>
    <t>云市场,25</t>
  </si>
  <si>
    <t>100001141117</t>
  </si>
  <si>
    <t>云服务器CVM,05;云硬盘CBS,29</t>
  </si>
  <si>
    <t>不是本人</t>
  </si>
  <si>
    <t>100001170030</t>
  </si>
  <si>
    <t>不用了，要合并</t>
  </si>
  <si>
    <t>100001192520</t>
  </si>
  <si>
    <t>云服务器CVM,27</t>
  </si>
  <si>
    <t>拨打无人接听</t>
  </si>
  <si>
    <t>100001212806</t>
  </si>
  <si>
    <t>不愿意g沟通 直接挂了</t>
  </si>
  <si>
    <t>告知客户加了微信了</t>
  </si>
  <si>
    <t>100001356629</t>
  </si>
  <si>
    <t>点播VOD,30</t>
  </si>
  <si>
    <t>100001366305</t>
  </si>
  <si>
    <t>DNS解析,24</t>
  </si>
  <si>
    <t>五月份就续费了</t>
  </si>
  <si>
    <t>100002570681</t>
  </si>
  <si>
    <t>100002574800</t>
  </si>
  <si>
    <t>T-Sec-DDoS防护(Anti-DDoS),16</t>
  </si>
  <si>
    <t>100002721036</t>
  </si>
  <si>
    <t>点播VOD,23</t>
  </si>
  <si>
    <t>不用了，项目没做了</t>
  </si>
  <si>
    <t>100002870973</t>
  </si>
  <si>
    <t>云服务器CVM,02;云硬盘CBS,13</t>
  </si>
  <si>
    <t>多次无人接听</t>
  </si>
  <si>
    <t>100002993549</t>
  </si>
  <si>
    <t>云市场,18</t>
  </si>
  <si>
    <t>100003093895</t>
  </si>
  <si>
    <t>100003271203</t>
  </si>
  <si>
    <t>100003285608</t>
  </si>
  <si>
    <t>暂时没有需求已经采购了</t>
  </si>
  <si>
    <t>100003307792</t>
  </si>
  <si>
    <t>100003319503</t>
  </si>
  <si>
    <t>域名注册,23;云服务器CVM,24</t>
  </si>
  <si>
    <t>100003565554</t>
  </si>
  <si>
    <t>云服务器CVM,12;云数据库MySQL,01;云数据库Redis,01;云硬盘CBS,12</t>
  </si>
  <si>
    <t>客户是开发公司，只是做测试的，现在先不续，后面会在用</t>
  </si>
  <si>
    <t>100003698760</t>
  </si>
  <si>
    <t>COS对象存储,03;云服务器CVM,26;云硬盘CBS,26</t>
  </si>
  <si>
    <t xml:space="preserve">秒挂 </t>
  </si>
  <si>
    <t>100003805896</t>
  </si>
  <si>
    <t>告知活动 微信联系</t>
  </si>
  <si>
    <t>100003839165</t>
  </si>
  <si>
    <t>轻量应用服务器,14</t>
  </si>
  <si>
    <t>先测试个东西，后续考虑长期续费</t>
  </si>
  <si>
    <t>100004015135</t>
  </si>
  <si>
    <t>云数据库PostgreSQL,05</t>
  </si>
  <si>
    <t>李先生终于联系上了，负责统筹，目前也负责腾讯云，最近服务器选择3个月是因为项目变动，告知618代金券，建议也可以7月份都续2、3个月，添加维信下发。</t>
  </si>
  <si>
    <t>100004309285</t>
  </si>
  <si>
    <t>100004363689</t>
  </si>
  <si>
    <t>云服务器CVM,17;云硬盘CBS,17</t>
  </si>
  <si>
    <t>无人接听 有三台服务器要续费注册电话标记已经离职</t>
  </si>
  <si>
    <t>100004822503</t>
  </si>
  <si>
    <t>云服务器CVM,03</t>
  </si>
  <si>
    <t>每个月续费</t>
  </si>
  <si>
    <t>100005327714</t>
  </si>
  <si>
    <t>共享流量包,08;云服务器CVM,28;云数据库MySQL,23</t>
  </si>
  <si>
    <t>买了短信</t>
  </si>
  <si>
    <t>100005535075</t>
  </si>
  <si>
    <t>云服务器CVM,28;云硬盘CBS,28</t>
  </si>
  <si>
    <t>100005679085</t>
  </si>
  <si>
    <t>云服务器CVM,05;云硬盘CBS,05</t>
  </si>
  <si>
    <t>100005729803</t>
  </si>
  <si>
    <t>100005884428</t>
  </si>
  <si>
    <t>100005913623</t>
  </si>
  <si>
    <t>告知6.18活动 用户感兴趣 说过几天买</t>
  </si>
  <si>
    <t>100005964025</t>
  </si>
  <si>
    <t>业务不做了，不续费了</t>
  </si>
  <si>
    <t>100006184620</t>
  </si>
  <si>
    <t>域名注册,16;云服务器CVM,16;云数据库MySQL,21</t>
  </si>
  <si>
    <t>100006228259</t>
  </si>
  <si>
    <t>点播VOD,19;云服务器CVM,09</t>
  </si>
  <si>
    <t>表明身份后直接挂机</t>
  </si>
  <si>
    <t>100006290004</t>
  </si>
  <si>
    <t>客户表示自己回去看看</t>
  </si>
  <si>
    <t>100006303592</t>
  </si>
  <si>
    <t>100006431706</t>
  </si>
  <si>
    <t>已经续费了两台</t>
  </si>
  <si>
    <t>100006727508</t>
  </si>
  <si>
    <t>云服务器CVM,20;云硬盘CBS,20</t>
  </si>
  <si>
    <t>100006740294</t>
  </si>
  <si>
    <t>负载均衡CLB,01;商标注册,01;域名注册,01;云服务器CVM,09;云数据库MySQL,09;云硬盘CBS,09</t>
  </si>
  <si>
    <t>用户比较感兴趣 添加微信现在用户还没有恢复</t>
  </si>
  <si>
    <t>100006877146</t>
  </si>
  <si>
    <t>一直关机</t>
  </si>
  <si>
    <t>100006882608</t>
  </si>
  <si>
    <t>云服务器CVM,08;云数据库MariaDB,01;云数据库MariaDB（TDSQL）,01;云硬盘CBS,14</t>
  </si>
  <si>
    <t>100006930720</t>
  </si>
  <si>
    <t>域名注册,12;云服务器CVM,12</t>
  </si>
  <si>
    <t>账号b不是本人具体情况不清楚以告知活动知道了</t>
  </si>
  <si>
    <t>客户很高冷 表示续费自己会续的就挂了</t>
  </si>
  <si>
    <t>100007254171</t>
  </si>
  <si>
    <t>表明身份称不用了，直接挂机</t>
  </si>
  <si>
    <t>智能助理</t>
  </si>
  <si>
    <t>100007333585</t>
  </si>
  <si>
    <t>无法接听</t>
  </si>
  <si>
    <t>100007759227</t>
  </si>
  <si>
    <t>DNS解析,26</t>
  </si>
  <si>
    <t>客户已经关机</t>
  </si>
  <si>
    <t>100008034747</t>
  </si>
  <si>
    <t>云市场,04</t>
  </si>
  <si>
    <t>不是自己用</t>
  </si>
  <si>
    <t>100008218850</t>
  </si>
  <si>
    <t>域名注册,28;云服务器CVM,13;云数据库MySQL,03;云硬盘CBS,19</t>
  </si>
  <si>
    <t>客户二十几号到期</t>
  </si>
  <si>
    <t>100008890466</t>
  </si>
  <si>
    <t>100009119708</t>
  </si>
  <si>
    <t>两个电话都是空号</t>
  </si>
  <si>
    <t>100009347362</t>
  </si>
  <si>
    <t>100009359206</t>
  </si>
  <si>
    <t>云服务器CVM,10;云硬盘CBS,10</t>
  </si>
  <si>
    <t>100009378579</t>
  </si>
  <si>
    <t>云服务器CVM,08;云硬盘CBS,08</t>
  </si>
  <si>
    <t>100009470770</t>
  </si>
  <si>
    <t>客户称问下领导，不明确是否续费</t>
  </si>
  <si>
    <t>100009588969</t>
  </si>
  <si>
    <t>点播VOD,13;即时通信IM,11</t>
  </si>
  <si>
    <t>客户称项目没做了，产品暂时不用了，后续如果需要会让技术安排</t>
  </si>
  <si>
    <t>100009755560</t>
  </si>
  <si>
    <t>bug，那个8千多客户是做的配置升级，服务器要明年才到期，暂时没有新的需求。</t>
  </si>
  <si>
    <t>100009882760</t>
  </si>
  <si>
    <t>SSL证书,26</t>
  </si>
  <si>
    <t>会考虑证书 后续联系</t>
  </si>
  <si>
    <t>100010014594</t>
  </si>
  <si>
    <t>100010042842</t>
  </si>
  <si>
    <t>云市场,05</t>
  </si>
  <si>
    <t>100010051563</t>
  </si>
  <si>
    <t>T-Sec-云防火墙(CFW),01</t>
  </si>
  <si>
    <t>用户称晚点联系</t>
  </si>
  <si>
    <t>100010186397</t>
  </si>
  <si>
    <t>云服务器CVM,12;云数据库MySQL,12</t>
  </si>
  <si>
    <t>100010200957</t>
  </si>
  <si>
    <t>云服务器CVM,13</t>
  </si>
  <si>
    <t>内容分发网络CDN,01;验证码,06;云服务器CVM,03;云数据库MySQL,07;云硬盘CBS,04</t>
  </si>
  <si>
    <t>100010431480</t>
  </si>
  <si>
    <t>域名注册,07;云数据库TencentDBforMongoDB,11</t>
  </si>
  <si>
    <t>100010431618</t>
  </si>
  <si>
    <t>100010447571</t>
  </si>
  <si>
    <t>云服务器CVM,23;云硬盘CBS,23</t>
  </si>
  <si>
    <t>告知客户618续费活动，客户直接表示不与要</t>
  </si>
  <si>
    <t>拒接</t>
  </si>
  <si>
    <t>100010516587</t>
  </si>
  <si>
    <t>云服务器CVM,14;云硬盘CBS,14</t>
  </si>
  <si>
    <t>100010540166</t>
  </si>
  <si>
    <t>云数据库MySQL,09</t>
  </si>
  <si>
    <t>100010575299</t>
  </si>
  <si>
    <t>100010599066</t>
  </si>
  <si>
    <t>云服务器CVM,21;云硬盘CBS,21</t>
  </si>
  <si>
    <t>用户表明现在很忙有需求自己会联系我们的</t>
  </si>
  <si>
    <t>100010600280</t>
  </si>
  <si>
    <t>域名注册,25;云服务器CVM,30;云数据库MySQL,21</t>
  </si>
  <si>
    <t>呼叫失败，根本打不通</t>
  </si>
  <si>
    <t>100010616660</t>
  </si>
  <si>
    <t>COS对象存储,03;云服务器CVM,25</t>
  </si>
  <si>
    <t>100010653483</t>
  </si>
  <si>
    <t>100010655408</t>
  </si>
  <si>
    <t>域名注册,25;云服务器CVM,26</t>
  </si>
  <si>
    <t>100010725791</t>
  </si>
  <si>
    <t>100011192780</t>
  </si>
  <si>
    <t xml:space="preserve">已触达	提醒续费告知618活动	</t>
  </si>
  <si>
    <t>100011543745</t>
  </si>
  <si>
    <t>点播VOD,28;域名注册,02</t>
  </si>
  <si>
    <t>慢慢的在续费了</t>
  </si>
  <si>
    <t>100011814254</t>
  </si>
  <si>
    <t>云服务器CVM,28;云数据库MySQL,28</t>
  </si>
  <si>
    <t>让我今天</t>
  </si>
  <si>
    <t>100011933876</t>
  </si>
  <si>
    <t>云数据库MySQL,23;云数据库Redis,13</t>
  </si>
  <si>
    <t>100011999414</t>
  </si>
  <si>
    <t>轻量应用服务器,06;云服务器CVM,11</t>
  </si>
  <si>
    <t>100012169035</t>
  </si>
  <si>
    <t>服务器不用了，业务少</t>
  </si>
  <si>
    <t>100012212039</t>
  </si>
  <si>
    <t>未触达	客户已续费</t>
  </si>
  <si>
    <t>100012282587</t>
  </si>
  <si>
    <t>100012502108</t>
  </si>
  <si>
    <t>点播VOD,23;云服务器CVM,27;云数据库TencentDBforMongoDB,10</t>
  </si>
  <si>
    <t>即时通信IM,13</t>
  </si>
  <si>
    <t>100013142994</t>
  </si>
  <si>
    <t>昨天已申请优惠券续费3年</t>
  </si>
  <si>
    <t>100013575680</t>
  </si>
  <si>
    <t>云数据库MySQL,02</t>
  </si>
  <si>
    <t>客户已续费其他产品了</t>
  </si>
  <si>
    <t>100013774299</t>
  </si>
  <si>
    <t>表示暂时未确定</t>
  </si>
  <si>
    <t>100014044600</t>
  </si>
  <si>
    <t>6/2续费</t>
  </si>
  <si>
    <t>已经续费了</t>
  </si>
  <si>
    <t>100014075248</t>
  </si>
  <si>
    <t>云服务器CVM,29;云硬盘CBS,29</t>
  </si>
  <si>
    <t>100014185805</t>
  </si>
  <si>
    <t>弹性公网IP,05;云服务器CVM,01;云硬盘CBS,01</t>
  </si>
  <si>
    <t>无人接听，微信留言</t>
  </si>
  <si>
    <t>100014294785</t>
  </si>
  <si>
    <t>100014463168</t>
  </si>
  <si>
    <t>100014464279</t>
  </si>
  <si>
    <t>因为价格优惠问题，客户选择重新注册账号，并且不愿沟通</t>
  </si>
  <si>
    <t>100014502261</t>
  </si>
  <si>
    <t>不知注册郭账号 要注销</t>
  </si>
  <si>
    <t>100014506409</t>
  </si>
  <si>
    <t>云服务器CVM,04;云硬盘CBS,04</t>
  </si>
  <si>
    <t>100014523006</t>
  </si>
  <si>
    <t>云数据库MySQL,30</t>
  </si>
  <si>
    <t>6.2有联系，提醒数据库6月份到期，了解续费意向，问是哪一个账号和代金券，告知618活动，介绍代金券和续费回馈，客户忙着挂电话，微信下发。微信建议拉长</t>
  </si>
  <si>
    <t>100014557650</t>
  </si>
  <si>
    <t>点播VOD,11</t>
  </si>
  <si>
    <t>引导转企业下单</t>
  </si>
  <si>
    <t>100014574512</t>
  </si>
  <si>
    <t>COS对象存储,09;云服务器CVM,15;云数据库MySQL,15</t>
  </si>
  <si>
    <t>100014606456</t>
  </si>
  <si>
    <t>云服务器CVM,16</t>
  </si>
  <si>
    <t>100014646666</t>
  </si>
  <si>
    <t>100014651874</t>
  </si>
  <si>
    <t>云服务器CVM,17;云数据库MySQL,17;云数据库Redis,17</t>
  </si>
  <si>
    <t>100014661089</t>
  </si>
  <si>
    <t>100001212806
100001356629
100001366305
100004309285
100004363689</t>
  </si>
  <si>
    <t>100014771881</t>
  </si>
  <si>
    <t>100014777284</t>
  </si>
  <si>
    <t>域名注册,30;云服务器CVM,30;云硬盘CBS,30</t>
  </si>
  <si>
    <t>客户续费的一年</t>
  </si>
  <si>
    <t>100015036887</t>
  </si>
  <si>
    <t>即时通信IM,24</t>
  </si>
  <si>
    <t>100015371950</t>
  </si>
  <si>
    <t>100016187450</t>
  </si>
  <si>
    <t>100016285641</t>
  </si>
  <si>
    <t>已经续费服务器，不愿沟通</t>
  </si>
  <si>
    <t>100016919712</t>
  </si>
  <si>
    <t>100016961590</t>
  </si>
  <si>
    <t>云服务器CVM,08;云数据库TencentDBforMongoDB,14;云硬盘CBS,08</t>
  </si>
  <si>
    <t>客户持续短期续费中，给客户推荐了618活动</t>
  </si>
  <si>
    <t>100017735179</t>
  </si>
  <si>
    <t>云服务器CVM,11;云硬盘CBS,11</t>
  </si>
  <si>
    <t>客户服务器11号到期</t>
  </si>
  <si>
    <t>100018449556</t>
  </si>
  <si>
    <t>MySQL/TDSQL独享集群,09;分布式数据库TDSQLMySQL版,09;云服务器CVM,09</t>
  </si>
  <si>
    <t>不续费了，和阿里云是合作伙伴，用了阿里云</t>
  </si>
  <si>
    <t>100019041632</t>
  </si>
  <si>
    <t>100019142529</t>
  </si>
  <si>
    <t>已告知客户</t>
  </si>
  <si>
    <t>100019307469</t>
  </si>
  <si>
    <t>云服务器CVM,14;云数据库MySQL,14;云数据库Redis,14</t>
  </si>
  <si>
    <t>现在在忙，加微信，明天去电</t>
  </si>
  <si>
    <t>还在有需</t>
  </si>
  <si>
    <t>任务背景</t>
  </si>
  <si>
    <t>目标客户</t>
  </si>
  <si>
    <t>外呼目的</t>
  </si>
  <si>
    <t>活动抓手</t>
  </si>
  <si>
    <t>话术切入点</t>
  </si>
  <si>
    <t>618大促——高潜高值客户</t>
  </si>
  <si>
    <t>本次任务的客户是月应收500以上，且最近有浏览官网活动或控制台的客户</t>
  </si>
  <si>
    <t>根据客户浏览的活动针对性推荐，提升用户的ARPU值（客单价）</t>
  </si>
  <si>
    <t>618大促链接：https://cloud.tencent.com/act/618party?from=12685</t>
  </si>
  <si>
    <t>浏览记录有产品或活动记录：
您好，近期了解到您有在关注我们XXX产品/活动，目前您这边项目是有接入这里功能的计划吗？
介绍产品优势及活动内容促单。
浏览记录里只有控制台登陆记录：
您好，看到您在使用XX产品，您近期登陆了控制台查看过名下资源状态么，近期您这边管理名下资源时是否有出现问题未解决呢？（以产品切入，了解客户登陆控制台是操作什么产品，做了什么处理）</t>
  </si>
  <si>
    <t>618大促——低值活跃客户</t>
  </si>
  <si>
    <t>本次任务的客户是月应收500以下，且最近有浏览官网活动或控制台的客户</t>
  </si>
  <si>
    <t xml:space="preserve">
短信-免费套餐付费转化</t>
  </si>
  <si>
    <t>目前通过短信提供的基础数据，针对近期有活跃，但都是在使用免费短信的客户，结合短信产品运营同学共同提供相应数据：
for 拉新付费转化——截至5月1日正在使用免费体验短信且活跃的企业客户</t>
  </si>
  <si>
    <t>引导客户新购短信，提升成单金额及成单数</t>
  </si>
  <si>
    <t>国内短信618专场大促
-针对未付费客户，可以推荐其在活动：新客户秒杀https://cloud.tencent.com/act/618party?from=12481#seckill。
-针对未付费企业，可以推荐其在活动：企业客户新购https://cloud.tencent.com/act/618party?from=12481#company_sms。
-针对已付费客户，可以推荐其在活动；老客户特惠https://cloud.tencent.com/act/618party?from=12481#sms</t>
  </si>
  <si>
    <t>刚刚跟您聊到您主要是做XX业务的，那其实也是有自己的客户群的，那您平时会尝试维护客户吗？
比如节假日、会员生日发一些祝福短信，或是一些验证码服务、活动推荐之类的（视客户具体业务决定推荐哪几种场景），
您可以接入短信业务，也是一种企业宣传手段</t>
  </si>
  <si>
    <t>cos-浏览客户</t>
  </si>
  <si>
    <t>目前通过浏览数据抓取的潜在客户，针对浏览了cos页面的电销企业用户以及去年已流失用户进行针对性营销</t>
  </si>
  <si>
    <t>引导客户新购cos，提升成单金额及成单数</t>
  </si>
  <si>
    <t>COS 618大促：https://cloud.tencent.com/act/618party/product#cos
如果有购买50G或者1个月的需求，可以在这里购买：https://cloud.tencent.com/act/pro/cos?from=11021</t>
  </si>
  <si>
    <t>刚刚跟您聊到您主要是做XX业务的，您现在还有业务需要存储海量数据、超大文件吗？
比如手机 APP、网站，或 HTML5（视客户具体业务决定推荐哪几种场景），
您可以接入对象存储，可以适合大规模数据存储、支持用户存储海量数据的场景</t>
  </si>
  <si>
    <t>cos-售前工单咨询</t>
  </si>
  <si>
    <t>目前通过cos团队提供的基础数据，针对这是1-5月有过售前工单咨询用户进行针对性营销，结合cos产品运营同学共同提供相应数据：
1、截止今年正在使用cos且资源即将到期的客户</t>
  </si>
  <si>
    <t>COS 专场优惠：- https://cloud.tencent.com/act/pro/cos
如果有购买50G或者1个月的需求，可以在这里购买：https://cloud.tencent.com/act/pro/cos?from=11021</t>
  </si>
  <si>
    <t>CDN-COS组合购</t>
  </si>
  <si>
    <t>客户类型：此号码包所包含的用户是同时开通了CDN和COS，外网下行流量大于100GB，但CDN用量为0； 或者开通了cos，外网下行流量大于100GB的。但尚未开通cdn的客户</t>
  </si>
  <si>
    <t>引导客户新购cos/cdn，提升成单金额及成单数</t>
  </si>
  <si>
    <t>套餐包：CDN、COS境内流量包组合购：https://cloud.tencent.com/act/event/cdn_cos</t>
  </si>
  <si>
    <t>【推荐产品介绍】
CDN：通过将内容发布至遍布全球的加速节点，通过智能调度系统，使用户可以就近快速获取资源，避免了网络、地域、运营商等因素带来的延迟，有效提升速度、降低时延、优化用户体验。
【架构区别】：推荐单一云厂商模型
单一云厂商模型，流量费用降低13.5%以上，回源费用可降低70%。
【最惠方案】
推荐使用：单一云厂商模型（以腾讯云为例）
流量费用=CDN  回源流量+CDN流量（一般情况下命中率90%）
以刊例价为例
CDN 回源流量：0.15*（1-90%）=0.015元/GB
CDN流量：0.21-0.11元/GB（用量越大单价越低）
总流量费用=0.225-0.125元/GB</t>
  </si>
  <si>
    <t>OCR识别潜客</t>
  </si>
  <si>
    <t>任务背景：
本次任务的客户是OCR的意向客户，一部分是调用了增值税发票接口的，一部分是调用了营业执照OCR识别接口的客户。需要向客户主推OCR产品</t>
  </si>
  <si>
    <t>客户类型：调用了OCR的客户</t>
  </si>
  <si>
    <t>引导客户新购OCR</t>
  </si>
  <si>
    <t>OCR文字识别：
https://cloud.tencent.com/product/ocr-catalog</t>
  </si>
  <si>
    <t>1、产品FT-DDOS高防攻击0804-企业已付费-转化
2、产品FT-waf产品浏览客户0804-企业已付费-转化
3、产品FT-堡垒机0804-企业已付费-转化
4、产品FT-等保页面浏览客户0804-企业已付费-转化
5、产品FT-敏感数据处理0804-企业已付费-转化
6、产品FT-数据安全审计0804-企业已付费-转化
7、产品FT-主机安全0804-企业已付费-转化</t>
  </si>
  <si>
    <t>本次任务的客户是受到了安全攻击的客户，需要向用户推荐基础安全产品，包括敏感数据处理、数据安全审计、堡垒机、主机安全、DDos高防、WAF、等保，可根据用户的不同情况侧重点进行发送</t>
  </si>
  <si>
    <t>转化成单</t>
  </si>
  <si>
    <t>优惠链接（安全电销专场）：https://cloud.tencent.com/act/pro/first_purchase</t>
  </si>
  <si>
    <t>电销_直播点播专项商机_20% 授权</t>
  </si>
  <si>
    <t>1、了解、参加过trtc相关比赛，提醒填写了调研问卷的客户；
2、咨询过trtc的客户</t>
  </si>
  <si>
    <t>转化成单（trtc/音视频）</t>
  </si>
  <si>
    <t>人工智能200-500分层用户向腰部提升</t>
  </si>
  <si>
    <t>转化成单（AI）</t>
  </si>
  <si>
    <t>腾讯云神图·人脸识别（Face Recognition）基于腾讯优图强大的面部分析技术，提供包括人脸检测与分析、五官定位、人脸搜索、人脸比对、人脸验证、人员查重、活体检测等多种功能，为开发者和企业提供高性能高可用的人脸识别服务。 可应用于智慧零售、智慧社区、在线娱乐、智慧楼宇、在线身份认证等多种应用场景，充分满足各行业客户的人脸属性识别及用户身份确认等需求。</t>
  </si>
  <si>
    <t xml:space="preserve">客户类型：企业、个人_x000D_
_x000D_
客户人数：200000_x000D_
</t>
  </si>
  <si>
    <t>星星海推广，转化成单</t>
  </si>
  <si>
    <t xml:space="preserve">【商机获取场景】本次商机来源于官网正版曲库AME产品，现需进行音乐需求调研和商机吸引成单。
</t>
  </si>
  <si>
    <t>【商机背景说明】小程序客户</t>
  </si>
  <si>
    <t>音乐需求调研和商机吸引成单</t>
  </si>
  <si>
    <t>产品FT-Q3视频云访问及开通商机</t>
  </si>
  <si>
    <t>近1个月开通过的企业中长尾用户商机</t>
  </si>
  <si>
    <t>近1个月开通过视频云的用户</t>
  </si>
  <si>
    <t>了解客户需求、做付费转化</t>
  </si>
  <si>
    <t>视频云电销专场：https://cloud.tencent.com/act/pro/video-sales</t>
  </si>
  <si>
    <t>产品FT-桌面安全及流失客户</t>
  </si>
  <si>
    <t>受到了安全攻击的客户</t>
  </si>
  <si>
    <t>付费转化</t>
  </si>
  <si>
    <t>云上基础安全特惠专场：https://cloud.tencent.com/act/pro/cloudsec2020
云基础安全产品电销专场：https://cloud.tencent.com/act/pro/first_purchase
云防火墙：https://buy.cloud.tencent.com/cfw</t>
  </si>
  <si>
    <t>【线索任务】音视频</t>
  </si>
  <si>
    <t>本次任务是音视频未付费用户，可触达引导付费购买产品</t>
  </si>
  <si>
    <t>围绕模板里的问题进行沟通，在系统选项备注出来并且填写完整的服务记录。
【需要与客户确认并收集的信息】
1、先了解用户业务属性，从行业切入聊清楚需求，推荐直播点播产品及功能，优惠
2、视频云的具体业务场景：
3、业务阶段：
4、采购视频云的时间：
5、视频云的年预算：
6、异议问题：（若有，请详细记录；若无，则不填）</t>
  </si>
  <si>
    <t>产品FT-Q3视频云访问及开通商机0828</t>
  </si>
  <si>
    <t>本次商机来源于8月访问过直播点播产品页面（其中含600条开通过直播）的企业中长尾用户商机</t>
  </si>
  <si>
    <t>高活跃7月客户-0828</t>
  </si>
  <si>
    <t>本批客户是7月的已认证未付费高活跃客户，对该批客户可以尝试咨询用户业务需要什么云产品，根据用户需求进行推荐购买</t>
  </si>
  <si>
    <t>7月的已认证未付费高活跃客户</t>
  </si>
  <si>
    <t>企微管家9.9活动</t>
  </si>
  <si>
    <t>如之前企微沟通，8月24日在北京举办的企微管家媒体发布会数据已经ready，8/24-8/28，共获取活动付费数据347条，其中企业占比47%。后续会每周上传一次</t>
  </si>
  <si>
    <t>发布会后在腾讯云官网下单9.9专属活动的企业/个人客户数据</t>
  </si>
  <si>
    <t xml:space="preserve">
腾讯云企微管家（ 新品发布，首月9.9元邀请教育行业用户体验）：https://cloud.tencent.com/solution/eduserviceskits</t>
  </si>
  <si>
    <t>短信产品企业已付费用户-0827</t>
  </si>
  <si>
    <t xml:space="preserve">
针对短信产品未付费用户可尝试引导付费购买使用该产品；
针对短信已付费用户可尝试借助活动引导购买</t>
  </si>
  <si>
    <t>短信潜力客户</t>
  </si>
  <si>
    <t>转化，提升消耗金额</t>
  </si>
  <si>
    <t>十周年：https://cloud.tencent.com/act/anniversary/product?from=13102#base
国内短信首购特惠：https://cloud.tencent.com/act/pro/csms?from=12054
国际短信预付费包：https://cloud.tencent.com/act/pro/global?from=12622</t>
  </si>
  <si>
    <t>围绕模板里的问题进行沟通，在系统选项备注出来并且填写完整的服务记录，按照电销现有流程进行转化/转出
【需要与客户确认并收集的信息】
1、先了解用户业务属性，从行业切入聊清楚需求，推荐短信产品及功能，优惠
2、短信的具体业务场景：
3、业务阶段：
4、采购短信的时间：
5、短信的年预算：
6、异议问题：（若有，请详细记录；若无，则不填）</t>
  </si>
  <si>
    <t>云函数</t>
  </si>
  <si>
    <t>本次任务是云函数潜在付费用户，可尝试引导参与十周年秒杀（4元/月）或直接根据需求购买使用</t>
  </si>
  <si>
    <t>云函数潜在付费用户</t>
  </si>
  <si>
    <t>转化</t>
  </si>
  <si>
    <t>数据库-中长尾将到期触达0901</t>
  </si>
  <si>
    <t>本次任务是已购买数据库的中长尾即将到期的客户，需引导客户进行续费</t>
  </si>
  <si>
    <t>已购买数据库的中长尾即将到期的客户</t>
  </si>
  <si>
    <t>腾讯云十周年感恩回馈</t>
  </si>
  <si>
    <t>实时音视频TRTC</t>
  </si>
  <si>
    <t>本次任务是7月体验测评活动中有提交问卷的用户，其中是未付费但对TRTC有意向的客户，需要进行引导付费购买，同时也可了解客户其他有意向的产品并备注</t>
  </si>
  <si>
    <t>7月体验测评活动中有提交问卷的用户，其中是未付费但对TRTC有意向的客户</t>
  </si>
  <si>
    <t xml:space="preserve">全民六折起，价格优惠（十周年大促）_x000D_
</t>
  </si>
  <si>
    <t>产品FT-Q3视频云访问及开通商机0813</t>
  </si>
  <si>
    <t>本次商机来源于近1个月开通过视频云的用户。现需了解客户需求、做付费转化</t>
  </si>
  <si>
    <t>近2个月访问过的企业中长尾用户商机</t>
  </si>
  <si>
    <t>全民六折起，价格优惠（十周年大促）_x000D_
视频云电销专场：https://cloud.tencent.com/act/pro/video-sales</t>
  </si>
  <si>
    <t>安全产品0908-WAF</t>
  </si>
  <si>
    <t>【判断依据】浏览过WAF产品页面</t>
  </si>
  <si>
    <t>【产品优惠】低至3折</t>
  </si>
  <si>
    <t xml:space="preserve">
【产品卖点】数据防泄漏、CC攻击防护、网页防篡改、一键整合高防能力
【产品功能】防止网站被攻击、入侵、漏洞利用、挂马、篡改、后门、爬虫、域名劫持等问题
【产品优势】：多种接入防护方式、AI+规则双引擎防护、BOT行为管理、智能CC防护、IPv6安全防护
【典型案例】深圳市公安局、家乐福、QQ音乐
【典型场景】：政务网站防护、电商网站防护、金融网站防护、防数据泄密
</t>
  </si>
  <si>
    <t>安全产品0908-堡垒机</t>
  </si>
  <si>
    <t>【判断依据】浏览过堡垒机产品页面或登录过控制台</t>
  </si>
  <si>
    <t>【产品优惠】低至7折</t>
  </si>
  <si>
    <t xml:space="preserve">
【产品卖点】高效运维管理、威胁态势、强大的资源管理能力、全面的账号管理机制、超强的授权管理功能、单点登录SSO、增强的计划管理功能、审计管理、更专业的安全管理功能
【产品功能】堡垒机能够审计多种主流运维协议，对服务器、操作系统、数据库运维工作进行详尽记录，确保企业安全问题得到有效追溯。
【典型案例】互联网+业务、企业、金融行业、政务民生
</t>
  </si>
  <si>
    <t>安全产品0908-敏感数据处理</t>
  </si>
  <si>
    <t>【判断依据】登录过敏感数据处理控制台或浏览过敏感数据处理产品</t>
  </si>
  <si>
    <t xml:space="preserve">【产品优惠】9.98元体验合规版一年，单个用户限购一台。_x000D_
</t>
  </si>
  <si>
    <t xml:space="preserve">
【产品卖点】腾讯云敏感数据处理系统（Data Mask，DMask）以处理数据库文件的方式，对数据库中敏感数据进行在线屏蔽、变形、字符替换、随机替换等脱敏操作，达到企业核心数据保密效果。
【产品功能】确保敏感数据安全、脱敏数据高可用、满足合规性需求、确保泄密事件可追溯
【产品优势】：高级脱敏算法、智能化操作、首创水印追溯技术
【典型案例】内部数据脱敏、泄密事件追责
【典型场景】：金融、游戏、电商
</t>
  </si>
  <si>
    <t>安全产品0908-数据治理中心</t>
  </si>
  <si>
    <t>【判断依据】登录过数据安全处理中心或浏览过产品</t>
  </si>
  <si>
    <t>免费</t>
  </si>
  <si>
    <t xml:space="preserve">【产品卖点】精准定位企业敏感信息、数据安全集中管理、减少企业泄密事件_x000D_
_x000D_
【产品功能】敏感数据发现、数据可视化、异常行为分析、异常用户分析、风险排行_x000D_
</t>
  </si>
  <si>
    <t>安全产品0908-数据安全治理中心</t>
  </si>
  <si>
    <t>安全产品0908-DDos</t>
  </si>
  <si>
    <t>【判断依据】产生攻击流量</t>
  </si>
  <si>
    <t>【产品优惠】最低6折</t>
  </si>
  <si>
    <t xml:space="preserve">
【产品卖点】超大防护资源、领先的清洗能力、优化安全成本
【产品功能】攻击清洗能力、极速防护网络、一键为腾讯云 CVM、CLB 等云产品直接提升 DDoS 高防能力、一键整合腾讯云 Web 应用防火墙 WAF，保证用户源站不惧大流量 DDoS 攻击的同时具备网络安全能力。
【产品优势】：一键接入，零变更、支持双协议防护、超大防护资源、领先的清洗能力、极速访问体验、丰富的防护报表、优化安全成本
【典型案例】拼多多、携程、江苏省公安厅
【典型场景】：游戏、互联网、金融、政府
【目前价格】：1800元/季度起</t>
  </si>
  <si>
    <t>安全产品0908-主机安全低风险</t>
  </si>
  <si>
    <t>【判断依据】有木马、异地登录、暴力破解、主机漏洞安全风险</t>
  </si>
  <si>
    <t>【产品优惠】低至5折</t>
  </si>
  <si>
    <t>【产品卖点】包括密码破解拦截、异常登录提醒、木马文件检测、高危漏洞检测等安全功能，解决当前服务器面临的主要网络安全风险，帮助企业构建服务器安全防护体系。
【产品功能】检测黑客攻击行为、木马文件检测、异常登录提醒、高危漏洞检测
【产品优势】：基于腾讯全网威胁情报数据源，实时检测黑客攻击行为；木马文件检测；免安装和维护，无需人工维护各种安全检测脚本文件；集中维护，省去登录多台服务器的麻烦；低资源占用，自研轻量级Agent，绝大部分计算和防护在云端进行，对服务器的资源消耗占用低。
【典型案例】蔚来、广州银行、顺丰速递
【典型场景】：金融、游戏、传统企业、政府
【目前价格】：按量计费，每台主机费用3元/天；包年包月（通过购买页面选择对应的主机开通专业版）每台主机费用80元/月</t>
  </si>
  <si>
    <t>安全产品0908-主机安全高风险</t>
  </si>
  <si>
    <t>CLB-WAF-1元活动转化0917-个人已付费,</t>
  </si>
  <si>
    <t>目前负载均衡型WAF正式上线，针对新品组织了1元试用活动，目前已有44位用户参与体验，这部分用户基本上都是有明确需求的，并且了解产品的，需要做测试用户转化，引导购买正式版本相关的客户。</t>
  </si>
  <si>
    <t>已经参加了1元测试</t>
  </si>
  <si>
    <t>【产品卖点】：  通过和腾讯云负载均衡集群进行联动，将负载均衡的 HTTP/HTTPS 流量镜像到 WAF 集群，WAF 进行旁路威胁检测和清洗，将用户请求的可信状态同步到负载均衡集群进行威胁拦截或放行，实现网站安全防护。_x000D_
【 产品功能】：防御 SQL 注入、XSS 跨站脚本、木马上传、非授权访问等 OWASP 攻击。此外还可以有效过滤 CC 攻击、DNS 链路劫持检测、提供 0day 漏洞补丁、防止网页篡改_x000D_
【典型案例】：电商、政务、金融</t>
  </si>
  <si>
    <t>CLB-WAF-1元活动转化0917-个人未付费</t>
  </si>
  <si>
    <t>CLB-WAF-1元活动转化0917-企业未付费</t>
  </si>
  <si>
    <t>CLB-WAF-1元活动转化0917-企业已付费</t>
  </si>
  <si>
    <t>客户受到安全攻击，有漏洞事件（可结合客户是否登录控制台做参考，有主动登录控制台行为的客户成单可能性更大）</t>
  </si>
  <si>
    <t>云基础安全产品电销专场
https://cloud.tencent.com/act/pro/first_purchase</t>
  </si>
  <si>
    <t>该客户是桌面安全到期的客户，属于高意向客户</t>
  </si>
  <si>
    <t>桌面安全到期的客户</t>
  </si>
  <si>
    <t>【开场白】：您好我是腾讯云客户经理XX。感谢您使用腾讯云主机安全服务，您的主机安全产品将于X月X日到期，我们产品您使用还满意么？提醒您尽快续费或重新采购主机安全服务以保障您的安全。（可推荐客户加购主机安全，防护所有的主机；可引导客户采购长周期的主机安全套餐）</t>
  </si>
  <si>
    <t>视频云流失挽回0820-企业已付费</t>
  </si>
  <si>
    <t>直播点播7月流失用户，到期未续费用户</t>
  </si>
  <si>
    <t>https://cloud.tencent.com/act/anniversary/product#video</t>
  </si>
  <si>
    <t>【线索任务】预流失干预任务
10月初到期客户预流失干预</t>
  </si>
  <si>
    <t>续费、转化</t>
  </si>
  <si>
    <t>1、双十一活动；
2、续费优惠券（注意9月28号发送，部分客户不会收到）；</t>
  </si>
  <si>
    <t xml:space="preserve">【线索任务】
8月腰部客户流失挽回0924企业已付费 </t>
  </si>
  <si>
    <t>7月份是腰部客户，但8月份降级或者流失了</t>
  </si>
  <si>
    <t>每天外呼完挽回多少个，新购多少个统计id（流失挽回和付费用户新购分开统计）</t>
  </si>
  <si>
    <t>现有活动都行</t>
  </si>
  <si>
    <t>DNSPod企业已付费客户/未付费客户/已付费客户-1019</t>
  </si>
  <si>
    <t>本次任务是会用到DNSPod精准用户，可引导客户参加双十一预热活动，引导续费购买</t>
  </si>
  <si>
    <t>按照当前业内标签筛选出的,会用到DNSPod精准用户</t>
  </si>
  <si>
    <t xml:space="preserve">
话术：主推视频云直播点播
【DNS产品卖点】无限域名管理、解析自动导入、实时生效、异常告警、记录类型、云资源绑定、支持解析量统计、域名锁定、CNAME 加速等功能。
【典型案例】美团、美图、OPPO
【产品功能】域名解析就是将人们惯用的域名转换成为机器可读的IP地址的过程，腾讯 DNS 解析向全网域名提供免费的智能解析服务，拥有海量处理能力、灵活扩展性和安全能力。为您的站点提供稳定、安全、快速的解析体验。</t>
  </si>
  <si>
    <t xml:space="preserve">TRTC 浏览未付费用户 </t>
  </si>
  <si>
    <t>4月份浏览过TRTC相关页面（如产品介绍页，控制台，文档页，解决方案页面或者促销活动页）的但未付费TRTC的用户。现需了解客户需求、做付费转化。</t>
  </si>
  <si>
    <t xml:space="preserve">免费试用策略：首次在 实时音视频控制台 创建应用的腾讯云账号，可获赠一个10000分钟的免费试用包。
近期火热的cloubhouse解决方案活动页：https://cloud.tencent.com/act/pro/TRTC_CH （9.9元首购2分钟语音包）
推荐续费活动：https://cloud.tencent.com/act/appreciation#vod_package_new-1
</t>
  </si>
  <si>
    <t>TRTC 的主要场景：泛娱乐：在线K歌/语聊，互动游戏，秀场直播，视频相亲，VR看房， 教育场景：远程1V1辅导，小班课，大班课，AI课堂，其他：远程问诊，在线考试，虚拟营业厅等等 独家优势：为微信/ QQ/ 企业微信小程序提供底层音视频 SDK，小程序也能享受到与 Native 客户端一致的体验方案。 如果对客户场景比较熟悉，可以看看在TRTC及IM上的需求
开场白建议：
坐席：“ 您近期是否需要了解TRTC的产品服务，我这边可以为您提供专业的售前售后的咨询帮助，先请问下您具体业务是做什么的呢？
客户：“ 如何知道我要了解TRTC产品的？”
坐席：  ”您是我的重要客户，因此我也对您所在行业动态比较关注，同时我也为和您行业属性相近的客户进行服务，所以推测您也会关注TRTC产品服务。“</t>
  </si>
  <si>
    <t>系统自动分配</t>
  </si>
  <si>
    <t>已分配客户新线索自动下发</t>
  </si>
  <si>
    <t>企业用户到期前干预</t>
  </si>
  <si>
    <t>活动下单30分钟未支付-企业</t>
  </si>
  <si>
    <t>7类高优先级任务</t>
  </si>
  <si>
    <t>【4星】时长类产品到期任务-个人</t>
  </si>
  <si>
    <t>流失/休眠客户回恢复下单例行化任务-企业</t>
  </si>
  <si>
    <t>5月25日/已经续费</t>
  </si>
  <si>
    <t>【4星】时长类产品到期任务-企业</t>
  </si>
  <si>
    <t>问题</t>
  </si>
  <si>
    <t>答案</t>
  </si>
  <si>
    <t>处理人</t>
  </si>
  <si>
    <t>刘文敏</t>
  </si>
  <si>
    <t>客户点播需要水印随着账号进行改变，如何解决</t>
  </si>
  <si>
    <t>调用我们的接口，进行二开或者客户端处理视频时，加上本地水印，再上传到云点播</t>
  </si>
  <si>
    <t>汪吴水</t>
  </si>
  <si>
    <t>谭微微</t>
  </si>
  <si>
    <t>用户想做腾讯广告</t>
  </si>
  <si>
    <t>是腾讯系的其他产品，建议联系腾讯广告的客服哦</t>
  </si>
  <si>
    <t>可以试试后台开启OCSPStapling</t>
  </si>
  <si>
    <t>适用于在线的敏感词检测服务，用户发帖如果涉及暴力、色情、政治等敏感词的话，能快速检测出来并报警的产品</t>
  </si>
  <si>
    <t>天御文本内容安全</t>
  </si>
  <si>
    <t>如何创建子账户跟主账号管理服务器的权限分开？不给子账号看到一部分服务器</t>
  </si>
  <si>
    <t>根据业务权限创建一个项目管理的自定义策略，将创建好的自定义策略授权给子账号。</t>
  </si>
  <si>
    <t>云数据库redis标准架构是否自动开启了数据持久化的功能</t>
  </si>
  <si>
    <t>云数据库redis标准架构自动开启了数据持久化的功能，数据全部存储到磁盘</t>
  </si>
  <si>
    <t>域名是先备案再解析到服务器还是先解析再备案到服务器</t>
  </si>
  <si>
    <t>域名先备案，备案期间不能解析，否则会出现备案失败。</t>
  </si>
  <si>
    <t>免费解析和付费的区别</t>
  </si>
  <si>
    <t>客户需要采购东西，注册个人账号被代理商NAME，怎么办</t>
  </si>
  <si>
    <t>上报主管，确定资源是55商机分走，还是NAME的。
55商机分走的，可以找回</t>
  </si>
  <si>
    <t>移动应用安全有没有免费测试的版本</t>
  </si>
  <si>
    <t>有基础版可进行测试，企业版付费</t>
  </si>
  <si>
    <t>客户想要一个自己域名的邮箱需要怎么做</t>
  </si>
  <si>
    <t>如果拥有域名，只需要通过简单的设置，就能够创建以您域名作为邮箱后缀的邮箱</t>
  </si>
  <si>
    <t xml:space="preserve">谭微微 </t>
  </si>
  <si>
    <t>用户服务器被木马病毒攻击需要重新安装系统和做一个数据快照这边能帮忙操作吗？</t>
  </si>
  <si>
    <t>不行，发送相应操作文档用户自己操作。</t>
  </si>
  <si>
    <t>用户微信认证了一个企业账号，还想要一个个人账号，需要怎么做</t>
  </si>
  <si>
    <t>可以用QQ，邮箱再注册一个个人认证的账号</t>
  </si>
  <si>
    <t>客户服务器卡顿，协助排查之后发现服务器丢包严重，带宽占用较高，什么叫丢包？</t>
  </si>
  <si>
    <t>就是在数据从这端传输到另一端得时候部分数据丢失，导致接收到得数据不完整，这种情况叫丢包</t>
  </si>
  <si>
    <t>服务器卡顿，排查原因后发现带宽占用较高，本身是需要升级带宽，客户问不使用固定带宽切换为私有网络可以吗？</t>
  </si>
  <si>
    <t>带宽占用高，排查原因后，该升级就升级，和私用网络没有关系</t>
  </si>
  <si>
    <t>客户从阿里云迁移到腾讯云要做什么备案？</t>
  </si>
  <si>
    <t>从别的云迁移到腾讯云要做接入备案，如果重新注册域名要做首次备案</t>
  </si>
  <si>
    <t>短信签名一直审核不通过</t>
  </si>
  <si>
    <t>签名和主体保持一致</t>
  </si>
  <si>
    <t>轻量应用服务器可以自主升级镜像吗，用户 想用centos 7.8 的</t>
  </si>
  <si>
    <t>可以，但是只能通过重装系统镜像来实现 并且没有7.8的</t>
  </si>
  <si>
    <t>网站建设的套餐包里面有没有域名</t>
  </si>
  <si>
    <t>没有 需要单独购买域名</t>
  </si>
  <si>
    <t>阿里云的服务器是否支持更换弹性IP</t>
  </si>
  <si>
    <t>支持</t>
  </si>
  <si>
    <t>云开发需要做备案吗？</t>
  </si>
  <si>
    <t>需要</t>
  </si>
  <si>
    <t>客户在两地都有项目，如何部署服务器更方便</t>
  </si>
  <si>
    <t>1.两地都进行部署 2.根据客户的客户分布取舍</t>
  </si>
  <si>
    <t>请问服务器的云硬盘是不是已经做好了Raid5?</t>
  </si>
  <si>
    <t>腾讯云的云硬盘是采用三副本的分布式机制，可以提供安全放心的数据存储服务。数据跨机架存储，可靠性达99.9999999%，用户实在担心数据安全的话，可以 云盘 + 定期快照策略</t>
  </si>
  <si>
    <t>快照数据是否可以备份到轻量服务器</t>
  </si>
  <si>
    <t>不可以，产品不同，</t>
  </si>
  <si>
    <t>网站建设是否支持升降配</t>
  </si>
  <si>
    <t>1、体验版可升级为标准版_x000D_
2、所有版本不支持降级_x000D_
3、企业版不支持升级为尊享版（标准版无法升级到设计服务版本，设计服务版本内也无法升级）</t>
  </si>
  <si>
    <t>备案的服务器，要是到期没有续费，备案会掉吗？</t>
  </si>
  <si>
    <t>备案针对的是域名，而不是服务器，若您不进行取消接入或注销备案操作，或被管局注销，那么您的备案信息是会一直为您保留的。_x000D_
但是腾讯云备案是必须解析到腾讯云的，若不购买服务器了，这个备案域名解析非腾讯云，将会取消接入您在腾讯云的备案信息</t>
  </si>
  <si>
    <t>网站建设：
1.如果上传的文件比较大 是否有空间限制，服务器是否支持扩充；
2.提供的版本是否可以实现功能代码的编程</t>
  </si>
  <si>
    <t>1.有云资源库大小限制，版本不同，限制不同，具体可参考功能列表_x000D_
2.不提供，网站建设是模板建站，为可视化编辑模式。</t>
  </si>
  <si>
    <t>腾讯会议的rooms有没有免费测试的版本</t>
  </si>
  <si>
    <t>有的 https://meeting.tencent.com/download-center.html?from=1001&amp;from_origin=https%3A%2F%2Fmeeting.tencent.com&amp;from_pathname=%2Fcloud-rooms.html</t>
  </si>
  <si>
    <t>客户要开一个会议，会议有电话呼入的形式，比如设置某一些人能参会，那如果不是被邀请的人打那个电话能进会议吗？还是不管是否设置只要打这个电话都能参会</t>
  </si>
  <si>
    <t>邀请嘉宾只能通过app入会，暂不支持小程序及PSTN入会</t>
  </si>
  <si>
    <t>日期</t>
  </si>
  <si>
    <t>主管</t>
  </si>
  <si>
    <t>工单号
（若无，可无需填写）</t>
  </si>
  <si>
    <t>问题类型</t>
  </si>
  <si>
    <t>二类型级</t>
  </si>
  <si>
    <t>客户的声音收集</t>
  </si>
  <si>
    <t>产品类</t>
  </si>
  <si>
    <t>服务类</t>
  </si>
  <si>
    <t>人员类</t>
  </si>
  <si>
    <t>其他类</t>
  </si>
  <si>
    <t>建议类</t>
  </si>
  <si>
    <t>技术支持</t>
  </si>
  <si>
    <t>用户反馈webIM支持Websocket的通道在研发中，到现在也一直没有音信</t>
  </si>
  <si>
    <t>性能</t>
  </si>
  <si>
    <t>用户反馈同配置服务器为什么阿里云的使用访问会更快一些</t>
  </si>
  <si>
    <t>COS相关问题</t>
  </si>
  <si>
    <t>计费相关</t>
  </si>
  <si>
    <t>代理商</t>
  </si>
  <si>
    <t>代理商不满</t>
  </si>
  <si>
    <t>客户反映多次接到代理商电话，并且频繁联系，还问询客户目前在维护客户的客户经理的各种信息，客户挺忙的，总是频繁联系，客户很反感</t>
  </si>
  <si>
    <t>AI人工智能</t>
  </si>
  <si>
    <t>使用相关</t>
  </si>
  <si>
    <t>客户反映我们的图片识别没有阿里云的识别度高</t>
  </si>
  <si>
    <t>短信相关问题</t>
  </si>
  <si>
    <t>反馈腾讯云营销短信审核模板太麻烦，阿里云就可以通过腾讯云不可以</t>
  </si>
  <si>
    <t>客户经理联系频率太高</t>
  </si>
  <si>
    <t>各种代理商每天打电话</t>
  </si>
  <si>
    <t>客户对商标控制台提出建议希望能有撤单操作，因为其他平台就有</t>
  </si>
  <si>
    <t>客户说代理商联系频繁，造成骚扰</t>
  </si>
  <si>
    <t>用户反馈代理商联系频繁，都是不同的代理在打电话，造成困扰，觉得信息被泄露</t>
  </si>
  <si>
    <t>代理商频繁联系，是否是腾讯泄露客户信息，客户经理更换频率高</t>
  </si>
  <si>
    <t>客户反馈腾讯云人脸核身识别度太低</t>
  </si>
  <si>
    <t>客户希望腾讯云后续能提供类似ERP系统的产品，说现在中小企业很多都有相关的需求</t>
  </si>
  <si>
    <t>客户希望能实现充值多少金额开具多少发票，而不是消费多少开具多少，可以增加一个选项，充值金额不可提现不可退</t>
  </si>
  <si>
    <t>客户觉得代理商频繁联系对他造成打扰，感觉是我们对他信息泄露</t>
  </si>
  <si>
    <t>反馈腾讯云短信审核模板比较麻烦，很多都不能通过</t>
  </si>
  <si>
    <t>关于商标注册下证后邮费的问题，客户反馈阿里是包邮的，而我们这边是用户到付，希望能包邮（去阿里官网确认，确实是包邮的）</t>
  </si>
  <si>
    <t>对比竞品</t>
  </si>
  <si>
    <t>价格</t>
  </si>
  <si>
    <t>客户反映我们的新购和续费优惠都没有百度云大</t>
  </si>
  <si>
    <t>信息安全</t>
  </si>
  <si>
    <t>客户反馈我们服务器的安全提醒不如阿里云的详细，不会像阿里云那样发送详细的短信</t>
  </si>
  <si>
    <t>李玄宇</t>
  </si>
  <si>
    <t>活动相关</t>
  </si>
  <si>
    <t>老客户有提到折扣力度太小，远不如新客户，想新购使用上还会有很多限制，很不满</t>
  </si>
  <si>
    <t>张霖</t>
  </si>
  <si>
    <t>客户反馈服务器相比其他要贵一些</t>
  </si>
  <si>
    <t>客户今日反馈代理商频繁致电，告知很反感。</t>
  </si>
  <si>
    <t>客户反馈服务器异常卡顿，对比阿里云同配置服务器</t>
  </si>
  <si>
    <t>客户有反馈服务器有卡顿掉线的情况。之前服务器就很好</t>
  </si>
  <si>
    <t>录音识别</t>
  </si>
  <si>
    <t>反馈录音文件识别上传文件大小在5M，有时候文件大，要分多个上传比较麻烦</t>
  </si>
  <si>
    <t>客户表示腾讯云服务器价格贵，</t>
  </si>
  <si>
    <t>服务器使用会有限制，续费同配置价格高于其他云</t>
  </si>
  <si>
    <t>客户告知我们服务器价格贵</t>
  </si>
  <si>
    <t>回复不及时</t>
  </si>
  <si>
    <t>反馈关于商标注册的信息反馈比较慢，比如商标在审核的时候被驳回，我们这边在被驳回后11天才通知他，他们没有时间去驳回复审</t>
  </si>
  <si>
    <t>客户告知我们服务器续费价格贵，有没有优惠</t>
  </si>
  <si>
    <t>客户反应服务器续费价格贵，优惠力度不如阿里云</t>
  </si>
  <si>
    <t>客户表示服务器对比阿里云价格较贵</t>
  </si>
  <si>
    <t>埋怨代理商承诺不兑现，承诺了优惠但实际并没有给到</t>
  </si>
  <si>
    <t>投诉工单</t>
  </si>
  <si>
    <t>客户表示工单回复比较慢，要等很久</t>
  </si>
  <si>
    <t>客户反馈不希望有代理商联系，希望后续不要再接到代理商电话</t>
  </si>
  <si>
    <t>客户反馈阿里云服务器比我们速度快</t>
  </si>
  <si>
    <t xml:space="preserve">客户使用4H8G5M 感觉不流畅 </t>
  </si>
  <si>
    <t>性能价格</t>
  </si>
  <si>
    <t>用户在使用过程觉得功能上不够简洁 对比阿里云有性能价格劣势</t>
  </si>
  <si>
    <t>经常掉线  不稳定</t>
  </si>
  <si>
    <t>用户在使用过程中经常掉线 不稳定</t>
  </si>
  <si>
    <t>反馈录音文件识别不准确，希望后续优化</t>
  </si>
  <si>
    <t>录音识别后不能进行直接翻译，希望录音识别和翻译结合起来，这样体验会更好一些。</t>
  </si>
  <si>
    <t>对文字识别准确，表格复杂后识别不够准确</t>
  </si>
  <si>
    <t>反馈录音文件识别上传文件的入口很难找，录音转成文本的时候不方便，识别准确度不高</t>
  </si>
  <si>
    <t>客户反馈语音识别的效果不好，他们是用的会议的录音，识别出来是以词组的形式，并且不连贯</t>
  </si>
  <si>
    <t>官网</t>
  </si>
  <si>
    <t>登录</t>
  </si>
  <si>
    <t>客户反馈chrome浏览器登录官网总是报错</t>
  </si>
  <si>
    <t>用户在使用过程中没有以前快，就安装一个谷歌浏览器</t>
  </si>
  <si>
    <t>识别产品</t>
  </si>
  <si>
    <t>已经有多个客户反映识别产品不管是文字识别还是录音文件识别这些普遍存在识别严重不准确的情况。</t>
  </si>
  <si>
    <t>客户反应工单解决效率太低，不把问题一次性说清楚，而是一个一个说，等把这个问题解决了，又说其他地方不行，希望我们能把办事效率提高</t>
  </si>
  <si>
    <t>客户反映目前腾讯云各个产品的客户端sdk，都对flutter支持极其不友好，希望可以考虑增加对。flutter端sdk的支持</t>
  </si>
  <si>
    <t>觉得腾讯云这边的语音识别偏于开发类的想要针对 个人使用的有简洁方便不需要二次开发的一个语音识别功能 而且觉得性能不如讯飞。</t>
  </si>
  <si>
    <t>客户表示服务器有代理商联系过 已极低的价格去引导客户 如果官网优惠远小于代理商那边肯定不会选择官网购买</t>
  </si>
  <si>
    <t>语音识别不是很好用，体验不好，改用其他平台的产品</t>
  </si>
  <si>
    <t>希望后台管理更加细致</t>
  </si>
  <si>
    <t>官网秒杀活动</t>
  </si>
  <si>
    <t>功能</t>
  </si>
  <si>
    <t>客户吐槽官网秒杀活动没有购物车功能，活动产品订单时效太短，对企业B端客户不太方便，要走一些请款流程得时候订单时效太短，希望可以改进</t>
  </si>
  <si>
    <t>100017734365</t>
  </si>
  <si>
    <t>COS保存照片原图很大加载很慢，希望后续是缩略图这种形式保存</t>
  </si>
  <si>
    <t>成单类型（新购/续费）</t>
  </si>
  <si>
    <t>成单日期</t>
  </si>
  <si>
    <t>成单产品</t>
  </si>
  <si>
    <t>激励奖金</t>
  </si>
  <si>
    <t>943302413</t>
  </si>
  <si>
    <t>931051808</t>
  </si>
  <si>
    <t>cos、点播 实时音视频</t>
  </si>
  <si>
    <t xml:space="preserve">cos </t>
  </si>
  <si>
    <t>867191738</t>
  </si>
  <si>
    <t>840999910</t>
  </si>
  <si>
    <t>76182660</t>
  </si>
  <si>
    <t>7475458</t>
  </si>
  <si>
    <t>664228269</t>
  </si>
  <si>
    <t>632828051</t>
  </si>
  <si>
    <t>583818886</t>
  </si>
  <si>
    <t>5368158</t>
  </si>
  <si>
    <t>505728</t>
  </si>
  <si>
    <t>DDoS高防包</t>
  </si>
  <si>
    <t>434332387</t>
  </si>
  <si>
    <t>40211950</t>
  </si>
  <si>
    <t>39220018</t>
  </si>
  <si>
    <t>37454876</t>
  </si>
  <si>
    <t>358654744</t>
  </si>
  <si>
    <t>数据库，COS</t>
  </si>
  <si>
    <t>3542265842</t>
  </si>
  <si>
    <t>3493638</t>
  </si>
  <si>
    <t>3月15日，3月21日</t>
  </si>
  <si>
    <t>3394560246</t>
  </si>
  <si>
    <t>3375198380</t>
  </si>
  <si>
    <t>3月19日、3月20日、3月26日</t>
  </si>
  <si>
    <t>329379930</t>
  </si>
  <si>
    <t>3219716151</t>
  </si>
  <si>
    <t>3162171720</t>
  </si>
  <si>
    <t>3103569269</t>
  </si>
  <si>
    <t>307699503</t>
  </si>
  <si>
    <t>303000021121</t>
  </si>
  <si>
    <t>303000010481</t>
  </si>
  <si>
    <t>2954980035</t>
  </si>
  <si>
    <t>28578778</t>
  </si>
  <si>
    <t>283439270</t>
  </si>
  <si>
    <t>2461469953</t>
  </si>
  <si>
    <t>2306341526</t>
  </si>
  <si>
    <t>CDN,短信</t>
  </si>
  <si>
    <t>2164869646</t>
  </si>
  <si>
    <t>2066666648</t>
  </si>
  <si>
    <t>1828015994</t>
  </si>
  <si>
    <t>164098999</t>
  </si>
  <si>
    <t>158961078</t>
  </si>
  <si>
    <t>1274773442</t>
  </si>
  <si>
    <t>120018425</t>
  </si>
  <si>
    <t>100018407229</t>
  </si>
  <si>
    <t>消费之后变代理商了</t>
  </si>
  <si>
    <t>100018406873</t>
  </si>
  <si>
    <t>100018383673</t>
  </si>
  <si>
    <t>100018380592</t>
  </si>
  <si>
    <t>100018326752</t>
  </si>
  <si>
    <t>100018323942</t>
  </si>
  <si>
    <t>100018316446</t>
  </si>
  <si>
    <t>100018314602</t>
  </si>
  <si>
    <t>100018310835</t>
  </si>
  <si>
    <t>100018302980</t>
  </si>
  <si>
    <t>100018296299</t>
  </si>
  <si>
    <t>弹性云盘，服务器</t>
  </si>
  <si>
    <t>100018284391</t>
  </si>
  <si>
    <t>100018284143</t>
  </si>
  <si>
    <t>100018280660</t>
  </si>
  <si>
    <t>100018278830</t>
  </si>
  <si>
    <t>企业邮、域名</t>
  </si>
  <si>
    <t>100018278072</t>
  </si>
  <si>
    <t>100018275636</t>
  </si>
  <si>
    <t>100018273365</t>
  </si>
  <si>
    <t>100018270856</t>
  </si>
  <si>
    <t>100018262211</t>
  </si>
  <si>
    <t>100018259456</t>
  </si>
  <si>
    <t>100018257393</t>
  </si>
  <si>
    <t>100018255617</t>
  </si>
  <si>
    <t>100018226576</t>
  </si>
  <si>
    <t>100018223155</t>
  </si>
  <si>
    <t>域名，服务器</t>
  </si>
  <si>
    <t>100018218178</t>
  </si>
  <si>
    <t>100018217761</t>
  </si>
  <si>
    <t xml:space="preserve">
1390.80</t>
  </si>
  <si>
    <t>100018215254</t>
  </si>
  <si>
    <t>100018210563</t>
  </si>
  <si>
    <t>100018204423</t>
  </si>
  <si>
    <t>100018200772</t>
  </si>
  <si>
    <t>100018192945</t>
  </si>
  <si>
    <t>100018192105</t>
  </si>
  <si>
    <t>100018191409</t>
  </si>
  <si>
    <t>100018186823</t>
  </si>
  <si>
    <t>100018182005</t>
  </si>
  <si>
    <t>100018176462</t>
  </si>
  <si>
    <t>100018169622</t>
  </si>
  <si>
    <t>100018163949</t>
  </si>
  <si>
    <t>100018144619</t>
  </si>
  <si>
    <t>100018143526</t>
  </si>
  <si>
    <t>100018129152</t>
  </si>
  <si>
    <t>100018122069</t>
  </si>
  <si>
    <t>100018121451</t>
  </si>
  <si>
    <t>100018120008</t>
  </si>
  <si>
    <t>100018119263</t>
  </si>
  <si>
    <t>100018117732</t>
  </si>
  <si>
    <t>100018114305</t>
  </si>
  <si>
    <t>100018113713</t>
  </si>
  <si>
    <t>100018112763</t>
  </si>
  <si>
    <t>100018105406</t>
  </si>
  <si>
    <t>100018102579</t>
  </si>
  <si>
    <t>100018102075</t>
  </si>
  <si>
    <t>100018100428</t>
  </si>
  <si>
    <t>100018099910</t>
  </si>
  <si>
    <t>100018098527</t>
  </si>
  <si>
    <t>100018097621</t>
  </si>
  <si>
    <t>100018096464</t>
  </si>
  <si>
    <t>100018090393</t>
  </si>
  <si>
    <t>100018070080</t>
  </si>
  <si>
    <t>服务器 数据库 IM 实时音视频 CDN 短信</t>
  </si>
  <si>
    <t>100018068146</t>
  </si>
  <si>
    <t>100018065244</t>
  </si>
  <si>
    <t>实时语音识别</t>
  </si>
  <si>
    <t>100018052086</t>
  </si>
  <si>
    <t>建单中成单</t>
  </si>
  <si>
    <t>100018049347</t>
  </si>
  <si>
    <t>100018033665</t>
  </si>
  <si>
    <t>100018031962</t>
  </si>
  <si>
    <t>100018018717</t>
  </si>
  <si>
    <t>100017942003</t>
  </si>
  <si>
    <t>100017936284</t>
  </si>
  <si>
    <t>100017926262</t>
  </si>
  <si>
    <t>100017909748</t>
  </si>
  <si>
    <t>100017828744</t>
  </si>
  <si>
    <t>100017765192</t>
  </si>
  <si>
    <t>100017645593</t>
  </si>
  <si>
    <t>100017633932</t>
  </si>
  <si>
    <t>个转企成单/3月1日</t>
  </si>
  <si>
    <t>100017617481</t>
  </si>
  <si>
    <t>100017612369</t>
  </si>
  <si>
    <t>100017601775</t>
  </si>
  <si>
    <t>100017588612</t>
  </si>
  <si>
    <t>点播转码包</t>
  </si>
  <si>
    <t>点播存储资源包</t>
  </si>
  <si>
    <t>COS外网下行流量包</t>
  </si>
  <si>
    <t>COS标准存储</t>
  </si>
  <si>
    <t>100017586635</t>
  </si>
  <si>
    <t>服务器 云市场 数据库</t>
  </si>
  <si>
    <t>100017584765</t>
  </si>
  <si>
    <t>3月8 日</t>
  </si>
  <si>
    <t>TRTC,直播点播</t>
  </si>
  <si>
    <t>点播，服务器</t>
  </si>
  <si>
    <t>直播，TRTC</t>
  </si>
  <si>
    <t>3月9日，3月10日</t>
  </si>
  <si>
    <t>直播转码</t>
  </si>
  <si>
    <t>100017557198</t>
  </si>
  <si>
    <t>100017549579</t>
  </si>
  <si>
    <t>100017518344</t>
  </si>
  <si>
    <t>100017461078</t>
  </si>
  <si>
    <t>100017459749</t>
  </si>
  <si>
    <t>100017415069</t>
  </si>
  <si>
    <t>100017398964</t>
  </si>
  <si>
    <t>3月3日，今天</t>
  </si>
  <si>
    <t>100017290249</t>
  </si>
  <si>
    <t>顾问注册</t>
  </si>
  <si>
    <t>100017282886</t>
  </si>
  <si>
    <t>100017221167</t>
  </si>
  <si>
    <t>域名、COS</t>
  </si>
  <si>
    <t>3月4日、3月5日</t>
  </si>
  <si>
    <t>100017159624</t>
  </si>
  <si>
    <t>100017110155</t>
  </si>
  <si>
    <t>100017077145</t>
  </si>
  <si>
    <t>100017006586</t>
  </si>
  <si>
    <t>100017004627</t>
  </si>
  <si>
    <t>100016998315</t>
  </si>
  <si>
    <t>100016994755</t>
  </si>
  <si>
    <t>100016975491</t>
  </si>
  <si>
    <t>100016964629</t>
  </si>
  <si>
    <t>COS升配</t>
  </si>
  <si>
    <t>100016948609</t>
  </si>
  <si>
    <t>100016916465</t>
  </si>
  <si>
    <t>100016888246</t>
  </si>
  <si>
    <t>100016869421</t>
  </si>
  <si>
    <t>100016853453</t>
  </si>
  <si>
    <t>100016784802</t>
  </si>
  <si>
    <t>100016663505</t>
  </si>
  <si>
    <t>100016657174</t>
  </si>
  <si>
    <t>100016491101</t>
  </si>
  <si>
    <t>100016458105</t>
  </si>
  <si>
    <t>100016455000</t>
  </si>
  <si>
    <t>100016449607</t>
  </si>
  <si>
    <t>100016436901</t>
  </si>
  <si>
    <t>100016416976</t>
  </si>
  <si>
    <t>服务器续费提升体量 从3个月提升到一年</t>
  </si>
  <si>
    <t>100016411380</t>
  </si>
  <si>
    <t>100016268324</t>
  </si>
  <si>
    <t>100016212358</t>
  </si>
  <si>
    <t>100016155529</t>
  </si>
  <si>
    <t>100016021642</t>
  </si>
  <si>
    <t>100016021109</t>
  </si>
  <si>
    <t>100015989147</t>
  </si>
  <si>
    <t>100015970745</t>
  </si>
  <si>
    <t>服务器，IM,短信</t>
  </si>
  <si>
    <t>服务器，im，短信</t>
  </si>
  <si>
    <t>100015945238</t>
  </si>
  <si>
    <t>100015940458</t>
  </si>
  <si>
    <t>100015782213</t>
  </si>
  <si>
    <t>100015764272</t>
  </si>
  <si>
    <t>100015761339</t>
  </si>
  <si>
    <t>服务器，云盘，数据库</t>
  </si>
  <si>
    <t>3月22日，18日,19日,20日</t>
  </si>
  <si>
    <t>3月28日，3月31日</t>
  </si>
  <si>
    <t>100015708352</t>
  </si>
  <si>
    <t>100015571021</t>
  </si>
  <si>
    <t>100015567447</t>
  </si>
  <si>
    <t>100015550455</t>
  </si>
  <si>
    <t>TPNS</t>
  </si>
  <si>
    <t>100015548843</t>
  </si>
  <si>
    <t>100015499637</t>
  </si>
  <si>
    <t>100015493513</t>
  </si>
  <si>
    <t>100015452763</t>
  </si>
  <si>
    <t>100015450910</t>
  </si>
  <si>
    <t>100015286437</t>
  </si>
  <si>
    <t>100015112938</t>
  </si>
  <si>
    <t>人脸核身，trtc</t>
  </si>
  <si>
    <t>100015049829</t>
  </si>
  <si>
    <t xml:space="preserve">       IM</t>
  </si>
  <si>
    <t>100015011813</t>
  </si>
  <si>
    <t>100014961370</t>
  </si>
  <si>
    <t>100014879416</t>
  </si>
  <si>
    <t>对象存储</t>
  </si>
  <si>
    <t>100014713635</t>
  </si>
  <si>
    <t>100014634936</t>
  </si>
  <si>
    <t>100014574532</t>
  </si>
  <si>
    <t>拉长时长/今日成单</t>
  </si>
  <si>
    <t>100014569900</t>
  </si>
  <si>
    <t>100014493895</t>
  </si>
  <si>
    <t>100014477183</t>
  </si>
  <si>
    <t>100014430357</t>
  </si>
  <si>
    <t>Redis</t>
  </si>
  <si>
    <t>100014358423</t>
  </si>
  <si>
    <t>100014302932</t>
  </si>
  <si>
    <t>100014228074</t>
  </si>
  <si>
    <t>100014171793</t>
  </si>
  <si>
    <t>100014166261</t>
  </si>
  <si>
    <t>100014153474</t>
  </si>
  <si>
    <t>100014144378</t>
  </si>
  <si>
    <t>100014132661</t>
  </si>
  <si>
    <t>100014118202</t>
  </si>
  <si>
    <t>100014057636</t>
  </si>
  <si>
    <t>100013998857</t>
  </si>
  <si>
    <t>100013963192</t>
  </si>
  <si>
    <t>100013913679</t>
  </si>
  <si>
    <t>100013909987</t>
  </si>
  <si>
    <t>100013896820</t>
  </si>
  <si>
    <t>100013883708</t>
  </si>
  <si>
    <t>100013876389</t>
  </si>
  <si>
    <t>升配，短信</t>
  </si>
  <si>
    <t>100013833330</t>
  </si>
  <si>
    <t>100013820259</t>
  </si>
  <si>
    <t>100013758740</t>
  </si>
  <si>
    <t>实音视频时</t>
  </si>
  <si>
    <t>100013730254</t>
  </si>
  <si>
    <t>100013718973</t>
  </si>
  <si>
    <t>100013708986</t>
  </si>
  <si>
    <t>100013563306</t>
  </si>
  <si>
    <t>100013470041</t>
  </si>
  <si>
    <t>100013459357</t>
  </si>
  <si>
    <t>天御安全</t>
  </si>
  <si>
    <t xml:space="preserve">881818336_x000D_
</t>
  </si>
  <si>
    <t>100013434095</t>
  </si>
  <si>
    <t>2021/3/36</t>
  </si>
  <si>
    <t>100013375423</t>
  </si>
  <si>
    <t>100013313420</t>
  </si>
  <si>
    <t>100013254883</t>
  </si>
  <si>
    <t>100013213973</t>
  </si>
  <si>
    <t>100013190217</t>
  </si>
  <si>
    <t>100013174262</t>
  </si>
  <si>
    <t>100013137395</t>
  </si>
  <si>
    <t>100013028913</t>
  </si>
  <si>
    <t>100012974045</t>
  </si>
  <si>
    <t>100012960708</t>
  </si>
  <si>
    <t>100012945116</t>
  </si>
  <si>
    <t>3.22转入非电销</t>
  </si>
  <si>
    <t>100012922479</t>
  </si>
  <si>
    <t>100012874771</t>
  </si>
  <si>
    <t>100012833417</t>
  </si>
  <si>
    <t>100012756714</t>
  </si>
  <si>
    <t>100012690142</t>
  </si>
  <si>
    <t>100012680213</t>
  </si>
  <si>
    <t>3月26日、3月29日</t>
  </si>
  <si>
    <t>100012589465</t>
  </si>
  <si>
    <t>100012528612</t>
  </si>
  <si>
    <t>100012457480</t>
  </si>
  <si>
    <t>100012287659</t>
  </si>
  <si>
    <t>100012267311</t>
  </si>
  <si>
    <t>100012226056</t>
  </si>
  <si>
    <t>100012203279</t>
  </si>
  <si>
    <t>100012142232</t>
  </si>
  <si>
    <t>100012000468</t>
  </si>
  <si>
    <t>弹性云盘 云服务器</t>
  </si>
  <si>
    <t>弹性云盘 服务器</t>
  </si>
  <si>
    <t>100011959655</t>
  </si>
  <si>
    <t>cfs</t>
  </si>
  <si>
    <t>100011934062</t>
  </si>
  <si>
    <t>100011885651</t>
  </si>
  <si>
    <t>100011755497</t>
  </si>
  <si>
    <t>100011712171</t>
  </si>
  <si>
    <t>100011632525</t>
  </si>
  <si>
    <t>100011522841</t>
  </si>
  <si>
    <t>100011477957</t>
  </si>
  <si>
    <t>100011435595</t>
  </si>
  <si>
    <t>100011420885</t>
  </si>
  <si>
    <t>100011407837</t>
  </si>
  <si>
    <t>100011243397</t>
  </si>
  <si>
    <t>100011206088</t>
  </si>
  <si>
    <t>100011166835</t>
  </si>
  <si>
    <t>100011094862</t>
  </si>
  <si>
    <t>100011060210</t>
  </si>
  <si>
    <t>新购、续费</t>
  </si>
  <si>
    <t>3月22日、3月25日、3月29日、3月30日</t>
  </si>
  <si>
    <t>100010980414</t>
  </si>
  <si>
    <t>100010936982</t>
  </si>
  <si>
    <t>100010935156</t>
  </si>
  <si>
    <t>服务器，数据库，云硬盘</t>
  </si>
  <si>
    <t>100010902371</t>
  </si>
  <si>
    <t>升配，新购</t>
  </si>
  <si>
    <t>100010882351</t>
  </si>
  <si>
    <t>100010858421</t>
  </si>
  <si>
    <t>100010723077</t>
  </si>
  <si>
    <t>100010712550</t>
  </si>
  <si>
    <t>调整带宽模式</t>
  </si>
  <si>
    <t>100010591086</t>
  </si>
  <si>
    <t>3月17月</t>
  </si>
  <si>
    <t>100010525231</t>
  </si>
  <si>
    <t>100010485607</t>
  </si>
  <si>
    <t>流计算</t>
  </si>
  <si>
    <t>100010428403</t>
  </si>
  <si>
    <t>个转企成单/今日成单</t>
  </si>
  <si>
    <t>100010376830</t>
  </si>
  <si>
    <t>实际成单3月1日</t>
  </si>
  <si>
    <t>100010265662</t>
  </si>
  <si>
    <t>100010256210</t>
  </si>
  <si>
    <t>100010121762</t>
  </si>
  <si>
    <t>电话中成交</t>
  </si>
  <si>
    <t>100010053988</t>
  </si>
  <si>
    <t>云防火墙</t>
  </si>
  <si>
    <t>100010050458</t>
  </si>
  <si>
    <t>100010039169</t>
  </si>
  <si>
    <t>100009736883</t>
  </si>
  <si>
    <t>100009670743</t>
  </si>
  <si>
    <t>100009640552</t>
  </si>
  <si>
    <t>100009593704</t>
  </si>
  <si>
    <t>100009589848</t>
  </si>
  <si>
    <t>100009553969</t>
  </si>
  <si>
    <t>100009539217</t>
  </si>
  <si>
    <t>短信，即时通信</t>
  </si>
  <si>
    <t>拉长订单</t>
  </si>
  <si>
    <t>100009519948</t>
  </si>
  <si>
    <t>100009513301</t>
  </si>
  <si>
    <t>3月22日，3月26日，3月30日</t>
  </si>
  <si>
    <t>100009414523</t>
  </si>
  <si>
    <t>100009391261</t>
  </si>
  <si>
    <t>100009380709</t>
  </si>
  <si>
    <t>100009359543</t>
  </si>
  <si>
    <t>100009000267</t>
  </si>
  <si>
    <t>100008874440</t>
  </si>
  <si>
    <t>100008700873</t>
  </si>
  <si>
    <t>100008648671</t>
  </si>
  <si>
    <t>100008610042</t>
  </si>
  <si>
    <t>100008589090</t>
  </si>
  <si>
    <t>IM，cdn</t>
  </si>
  <si>
    <t>IM，cnd</t>
  </si>
  <si>
    <t>100008571550</t>
  </si>
  <si>
    <t>100008400578</t>
  </si>
  <si>
    <t>100008295927</t>
  </si>
  <si>
    <t>100008266725</t>
  </si>
  <si>
    <t>100008072738</t>
  </si>
  <si>
    <t>100008054542</t>
  </si>
  <si>
    <t>100008046503</t>
  </si>
  <si>
    <t>uin不在名下</t>
  </si>
  <si>
    <t>100007824802</t>
  </si>
  <si>
    <t>100007809499</t>
  </si>
  <si>
    <t>数据库，云存储</t>
  </si>
  <si>
    <t>云解析，数据库</t>
  </si>
  <si>
    <t>3月17日成单，3月18日转入非电销</t>
  </si>
  <si>
    <t>100007766737</t>
  </si>
  <si>
    <t>100007706891</t>
  </si>
  <si>
    <t>服务器，cos</t>
  </si>
  <si>
    <t>3月4，5</t>
  </si>
  <si>
    <t>100007450091</t>
  </si>
  <si>
    <t>3月11日、今天成单</t>
  </si>
  <si>
    <t>2月26日微信有联系客户，没有录服务器记录</t>
  </si>
  <si>
    <t>3月20日、3月22日、3月23日</t>
  </si>
  <si>
    <t>3月8日、3月9日</t>
  </si>
  <si>
    <t>3月29日、3月30日、3月31日</t>
  </si>
  <si>
    <t>3月18日、3月19日</t>
  </si>
  <si>
    <t>100007010890</t>
  </si>
  <si>
    <t>100006829782</t>
  </si>
  <si>
    <t>25号转为非电销</t>
  </si>
  <si>
    <t xml:space="preserve">100006821832_x000D_
</t>
  </si>
  <si>
    <t>3月3、7日</t>
  </si>
  <si>
    <t>100006821832</t>
  </si>
  <si>
    <t>服务，数据库器</t>
  </si>
  <si>
    <t>100006767259</t>
  </si>
  <si>
    <t>3月24日转入非电销</t>
  </si>
  <si>
    <t>100006633060</t>
  </si>
  <si>
    <t>100006532943</t>
  </si>
  <si>
    <t>100006526440</t>
  </si>
  <si>
    <t>100006488739</t>
  </si>
  <si>
    <t>套餐增量/今日成单</t>
  </si>
  <si>
    <t>100006353195</t>
  </si>
  <si>
    <t>100006351638</t>
  </si>
  <si>
    <t>100006305832</t>
  </si>
  <si>
    <t>100006278713</t>
  </si>
  <si>
    <t>100006245089</t>
  </si>
  <si>
    <t>100006240842</t>
  </si>
  <si>
    <t>100006183912</t>
  </si>
  <si>
    <t>100006080981</t>
  </si>
  <si>
    <t>100006014437</t>
  </si>
  <si>
    <t>100005907381</t>
  </si>
  <si>
    <t>100005623303</t>
  </si>
  <si>
    <t>2021/3/29，26日</t>
  </si>
  <si>
    <t>100005410980</t>
  </si>
  <si>
    <t>100005366795</t>
  </si>
  <si>
    <t>100005285549</t>
  </si>
  <si>
    <t>100005151105</t>
  </si>
  <si>
    <t>100004871664</t>
  </si>
  <si>
    <t>服务器、轻量服务器</t>
  </si>
  <si>
    <t>3月20日、3月21日</t>
  </si>
  <si>
    <t>100004867441</t>
  </si>
  <si>
    <t>100004726202</t>
  </si>
  <si>
    <t>100004702929</t>
  </si>
  <si>
    <t>100004504167</t>
  </si>
  <si>
    <t>3月29日，3月30日，3月31日</t>
  </si>
  <si>
    <t>100004442798</t>
  </si>
  <si>
    <t>100004441636</t>
  </si>
  <si>
    <t>100004371600</t>
  </si>
  <si>
    <t>100004368876</t>
  </si>
  <si>
    <t>100004347836</t>
  </si>
  <si>
    <t>3月6日，3月7日</t>
  </si>
  <si>
    <t>100004332812</t>
  </si>
  <si>
    <t>100004307721</t>
  </si>
  <si>
    <t>100004295511</t>
  </si>
  <si>
    <t>新购，续费</t>
  </si>
  <si>
    <t>3月21日3月24日</t>
  </si>
  <si>
    <t>100004204080</t>
  </si>
  <si>
    <t>3.26日转入非电销</t>
  </si>
  <si>
    <t>实时音视频、网站管家、web防火墙</t>
  </si>
  <si>
    <t>实时音视频、服务器</t>
  </si>
  <si>
    <t>3月5日、今天成单</t>
  </si>
  <si>
    <t>100003976329</t>
  </si>
  <si>
    <t>100003955877</t>
  </si>
  <si>
    <t>100003797163</t>
  </si>
  <si>
    <t>100003733553</t>
  </si>
  <si>
    <t>100003674509</t>
  </si>
  <si>
    <t>100003432166</t>
  </si>
  <si>
    <t>100003416918</t>
  </si>
  <si>
    <t>100003351199</t>
  </si>
  <si>
    <t>100003342214</t>
  </si>
  <si>
    <t>100003233757</t>
  </si>
  <si>
    <t>100003088905</t>
  </si>
  <si>
    <t>100003067834</t>
  </si>
  <si>
    <t>100003034851</t>
  </si>
  <si>
    <t>100003028737</t>
  </si>
  <si>
    <t>100003009311</t>
  </si>
  <si>
    <t>100003006869</t>
  </si>
  <si>
    <t>100002986256</t>
  </si>
  <si>
    <t>100002946240</t>
  </si>
  <si>
    <t>云呼叫中心</t>
  </si>
  <si>
    <t>100002913624</t>
  </si>
  <si>
    <t>100002849841</t>
  </si>
  <si>
    <t>100002786753</t>
  </si>
  <si>
    <t>3月3日，3月5日</t>
  </si>
  <si>
    <t>100002671171</t>
  </si>
  <si>
    <t>100002653993</t>
  </si>
  <si>
    <t>100002580537</t>
  </si>
  <si>
    <t>100002570731</t>
  </si>
  <si>
    <t>100002173822</t>
  </si>
  <si>
    <t>100001935253</t>
  </si>
  <si>
    <t>100001785523</t>
  </si>
  <si>
    <t>100001785269</t>
  </si>
  <si>
    <t>100001401526</t>
  </si>
  <si>
    <t>100001296137</t>
  </si>
  <si>
    <t>100001290600</t>
  </si>
  <si>
    <t>100001248387</t>
  </si>
  <si>
    <t>拉回客户TCC没有</t>
  </si>
  <si>
    <t>个转企</t>
  </si>
  <si>
    <t>100001121034</t>
  </si>
  <si>
    <t>100000995026</t>
  </si>
  <si>
    <t>100000983648</t>
  </si>
  <si>
    <t xml:space="preserve">880041037
</t>
  </si>
  <si>
    <t>100000752433</t>
  </si>
  <si>
    <t>3月8月</t>
  </si>
  <si>
    <t>100000682365</t>
  </si>
  <si>
    <t>3月2日、3月7日</t>
  </si>
  <si>
    <t>100000681625</t>
  </si>
  <si>
    <t>100000677261</t>
  </si>
  <si>
    <t>100000675453</t>
  </si>
  <si>
    <t>100000560297</t>
  </si>
  <si>
    <t>100000558183</t>
  </si>
  <si>
    <t>100000511913</t>
  </si>
  <si>
    <t>100000417942</t>
  </si>
  <si>
    <t>100000413617</t>
  </si>
  <si>
    <t>天御安全产品</t>
  </si>
  <si>
    <t>100000388372</t>
  </si>
  <si>
    <t>100000349551</t>
  </si>
  <si>
    <t>100000304695</t>
  </si>
  <si>
    <t>100000105083</t>
  </si>
  <si>
    <t>_x000D_
100018023654</t>
  </si>
  <si>
    <t>短信，CDN</t>
  </si>
  <si>
    <t>服务器升配置</t>
  </si>
  <si>
    <t>QQ沟通中采购</t>
  </si>
  <si>
    <t>100008886808</t>
  </si>
  <si>
    <t>303000017344</t>
  </si>
  <si>
    <t>1260002212</t>
  </si>
  <si>
    <t>服务器、数据库、弹性云盘</t>
  </si>
  <si>
    <t>服务器 数据库 cos</t>
  </si>
  <si>
    <t>在考虑需不需要cos</t>
  </si>
  <si>
    <t>本月加购</t>
  </si>
  <si>
    <t>客户办公室要搬迁  项目暂时暂停</t>
  </si>
  <si>
    <t>直播、服务器续费</t>
  </si>
  <si>
    <t>有直播计划，不确定采购时间</t>
  </si>
  <si>
    <t>云通信，直播</t>
  </si>
  <si>
    <t>身份信息核验</t>
  </si>
  <si>
    <t>实际成单8月19日/20日</t>
  </si>
  <si>
    <t>域名，直播</t>
  </si>
  <si>
    <t>1W+</t>
  </si>
  <si>
    <t>直播、IM续费</t>
  </si>
  <si>
    <t>MongDB升配</t>
  </si>
  <si>
    <t>服务器，云存储，mongoDB</t>
  </si>
  <si>
    <t>数据库，es，ssl证书</t>
  </si>
  <si>
    <t>等新加坡地域开通就购买</t>
  </si>
  <si>
    <t>后期会采购服务器</t>
  </si>
  <si>
    <t>COS CDN</t>
  </si>
  <si>
    <t>cos cdn</t>
  </si>
  <si>
    <t>实际8月23日成单</t>
  </si>
  <si>
    <t>点播新手套餐包</t>
  </si>
  <si>
    <t>实际8月2日</t>
  </si>
  <si>
    <t>实际成单8月13日、8月14日</t>
  </si>
  <si>
    <t>客户本月被代理商拉走，截图给的消费金额</t>
  </si>
  <si>
    <t>服务器带宽</t>
  </si>
  <si>
    <t>服务器有可能考虑升级带宽</t>
  </si>
  <si>
    <t>实际成单日期8月1日</t>
  </si>
  <si>
    <t>cos 云开发</t>
  </si>
  <si>
    <t>云开发升配</t>
  </si>
  <si>
    <t>暂不确定具体采购时间</t>
  </si>
  <si>
    <t>直播、点播、人脸识别</t>
  </si>
  <si>
    <t>点播、直播</t>
  </si>
  <si>
    <t>实际成单8月9日，8月9日、8月11日的成交总金额</t>
  </si>
  <si>
    <t>点播、数据库</t>
  </si>
  <si>
    <t>点播实际成单8月26日</t>
  </si>
  <si>
    <t>数据库、服务器</t>
  </si>
  <si>
    <t>一个月续费一次</t>
  </si>
  <si>
    <t>有了解优惠卷可能会进行购买或者升级</t>
  </si>
  <si>
    <t>2H8G5M服务器</t>
  </si>
  <si>
    <t>实时音视频、IM</t>
  </si>
  <si>
    <t>实际成单日期8月20日</t>
  </si>
  <si>
    <t>实际成单日期8月25日</t>
  </si>
  <si>
    <t>实际成单日期8月9日</t>
  </si>
  <si>
    <t>客户对香港服务器有需求，考虑价格</t>
  </si>
  <si>
    <t>服务器，短信，信鸽</t>
  </si>
  <si>
    <t>服务器、安全</t>
  </si>
  <si>
    <t>实际8月9日，8月10日</t>
  </si>
  <si>
    <t>这周末</t>
  </si>
  <si>
    <t>新手套餐包</t>
  </si>
  <si>
    <t>年底采购</t>
  </si>
  <si>
    <t>2H4G5M，3年</t>
  </si>
  <si>
    <t>服务器、实时音视频、CDN、负载均衡</t>
  </si>
  <si>
    <t>实时音视频、带宽上移</t>
  </si>
  <si>
    <t>实时音视频实际成单8月20日</t>
  </si>
  <si>
    <t xml:space="preserve">对象存储 </t>
  </si>
  <si>
    <t>新购，升配</t>
  </si>
  <si>
    <t>服务器，COS</t>
  </si>
  <si>
    <t>实际成单日期8月11日</t>
  </si>
  <si>
    <t>本月底</t>
  </si>
  <si>
    <t>套餐包还未用完，不确定采购时间</t>
  </si>
  <si>
    <t>暂时还不采购</t>
  </si>
  <si>
    <t>实际成单日期8月3日</t>
  </si>
  <si>
    <t>智聆口语、语音合成</t>
  </si>
  <si>
    <t>后期考虑采购</t>
  </si>
  <si>
    <t>国际短信 香港服，新加坡务器</t>
  </si>
  <si>
    <t>短信觉得价格贵，服务器大概半个月以后考虑买</t>
  </si>
  <si>
    <t>采购实际不定，实际成单日期8月19日</t>
  </si>
  <si>
    <t>安全运营中心SaaS</t>
  </si>
  <si>
    <t>近期就会买  考虑价格</t>
  </si>
  <si>
    <t>近期续费</t>
  </si>
  <si>
    <t>一两个月后买</t>
  </si>
  <si>
    <t>云市场普通商品</t>
  </si>
  <si>
    <t>数据库MySQL</t>
  </si>
  <si>
    <t>先生表示过两天就会购买数据库</t>
  </si>
  <si>
    <t>近期采购服务器</t>
  </si>
  <si>
    <t>实际续费日期8月4日</t>
  </si>
  <si>
    <t>实际8月3日购买</t>
  </si>
  <si>
    <t>后期消耗量大了采购</t>
  </si>
  <si>
    <t>实际成单日期8月5日</t>
  </si>
  <si>
    <t>实际成单8月6日、8月7日  非电销</t>
  </si>
  <si>
    <t>音视频语音套餐包</t>
  </si>
  <si>
    <t>后期可能考虑买短信</t>
  </si>
  <si>
    <t>验证码流量包</t>
  </si>
  <si>
    <t>短信/CDN</t>
  </si>
  <si>
    <t>服务器，数据库，cos，数据安全审计</t>
  </si>
  <si>
    <t>30w左右</t>
  </si>
  <si>
    <t>直播点播，音视频，COS</t>
  </si>
  <si>
    <t>不额定采购时间</t>
  </si>
  <si>
    <t>实际购买日期为8月4日</t>
  </si>
  <si>
    <t>实际8月8日、8月6日成单</t>
  </si>
  <si>
    <t>服务器、COS、短信</t>
  </si>
  <si>
    <t>COS 短信</t>
  </si>
  <si>
    <t>客户建单秒杀</t>
  </si>
  <si>
    <t>未添加上微信，工业类网站，目前应该是初步搭建，具体功能场景进一步了解，考虑点播，短信</t>
  </si>
  <si>
    <t>客户建单采购</t>
  </si>
  <si>
    <t>下午四点</t>
  </si>
  <si>
    <t>未添加上微信，已流失客户</t>
  </si>
  <si>
    <t xml:space="preserve">                 服务器 </t>
  </si>
  <si>
    <t>小程序模板</t>
  </si>
  <si>
    <t>881401951</t>
  </si>
  <si>
    <t>881861922</t>
  </si>
  <si>
    <t>有项目搭建，已加微信，待通过</t>
  </si>
  <si>
    <t xml:space="preserve">考虑5M带宽   主要考虑价格 </t>
  </si>
  <si>
    <t>小程序搭建，不确定采购时间以及账号</t>
  </si>
  <si>
    <t>升配/新购</t>
  </si>
  <si>
    <t>升配+新购</t>
  </si>
  <si>
    <t>服务器升级   然后考虑续费</t>
  </si>
  <si>
    <t xml:space="preserve">考虑2H4G服务器  请款还没下来  </t>
  </si>
  <si>
    <t>升级到4核8G15M带宽，预计本周</t>
  </si>
  <si>
    <t>王先生做app 用户拍摄视频上传，推荐点播</t>
  </si>
  <si>
    <t>人脸核身，短信，服务器</t>
  </si>
  <si>
    <t>实际成单8月31日</t>
  </si>
  <si>
    <t>流失客户</t>
  </si>
  <si>
    <t>实际下单日期8月28日</t>
  </si>
  <si>
    <t xml:space="preserve">实际成单8月28日 </t>
  </si>
  <si>
    <t>点播、域名</t>
  </si>
  <si>
    <t>实际成单8月26日、8月29日</t>
  </si>
  <si>
    <t>服务器，带宽调整</t>
  </si>
  <si>
    <t>近期考虑升级配置</t>
  </si>
  <si>
    <t xml:space="preserve">880830129
</t>
  </si>
  <si>
    <t>7000-8000</t>
  </si>
  <si>
    <t>成单人</t>
  </si>
  <si>
    <t>奖励类型</t>
  </si>
  <si>
    <t>提升金额差值</t>
  </si>
  <si>
    <t>中奖金额</t>
  </si>
  <si>
    <t>是否已兑换</t>
  </si>
  <si>
    <t>短信成单3000+</t>
  </si>
  <si>
    <t>李辰</t>
  </si>
  <si>
    <t>音视频成单800+</t>
  </si>
  <si>
    <t>袁滔</t>
  </si>
  <si>
    <t>100015755799</t>
  </si>
  <si>
    <t>100017572181</t>
  </si>
  <si>
    <t>100002808821</t>
  </si>
  <si>
    <t>增量</t>
  </si>
  <si>
    <t>100003082845</t>
  </si>
  <si>
    <t>100005832835</t>
  </si>
  <si>
    <t>100014378442</t>
  </si>
  <si>
    <t>100019702570</t>
  </si>
  <si>
    <t>100019339796</t>
  </si>
  <si>
    <t>王心炼</t>
  </si>
  <si>
    <t>100010938285</t>
  </si>
  <si>
    <t>100002867968</t>
  </si>
  <si>
    <t>100001707711</t>
  </si>
  <si>
    <t>代霞</t>
  </si>
  <si>
    <t>100017372549</t>
  </si>
  <si>
    <t>100000665793</t>
  </si>
  <si>
    <t>100014579314</t>
  </si>
  <si>
    <t>100004194263</t>
  </si>
  <si>
    <t>100011309021</t>
  </si>
  <si>
    <t>100016988803</t>
  </si>
  <si>
    <t>田书豪</t>
  </si>
  <si>
    <t>个转企拉长续费3900</t>
  </si>
  <si>
    <t>100018481657</t>
  </si>
  <si>
    <t>100019742949</t>
  </si>
  <si>
    <t>100015472438</t>
  </si>
  <si>
    <t>28084569</t>
  </si>
  <si>
    <t>扎气球</t>
  </si>
  <si>
    <t>100007572169</t>
  </si>
  <si>
    <t>100011371063</t>
  </si>
  <si>
    <t>100019805665</t>
  </si>
  <si>
    <t>100016275775</t>
  </si>
  <si>
    <t>100019714489</t>
  </si>
  <si>
    <t>扎气球，飞镖</t>
  </si>
  <si>
    <t>100012470379</t>
  </si>
  <si>
    <t>100004497568</t>
  </si>
  <si>
    <t>向久燚</t>
  </si>
  <si>
    <t>100014152099</t>
  </si>
  <si>
    <t>100012768034</t>
  </si>
  <si>
    <t>100005856713</t>
  </si>
  <si>
    <t>100019794970</t>
  </si>
  <si>
    <t>100011478329</t>
  </si>
  <si>
    <t>100019067356</t>
  </si>
  <si>
    <t>晨会幸运奖励</t>
  </si>
  <si>
    <t>100000917600</t>
  </si>
  <si>
    <t>早晨会</t>
  </si>
  <si>
    <t>晨会奖励</t>
  </si>
  <si>
    <t>大晨会幸运奖彩票</t>
  </si>
  <si>
    <t>100005800442</t>
  </si>
  <si>
    <t>100007206143</t>
  </si>
  <si>
    <t>100019906454</t>
  </si>
  <si>
    <t>100009087329</t>
  </si>
  <si>
    <t>100019883980</t>
  </si>
  <si>
    <t>100019249163</t>
  </si>
  <si>
    <t>100017547394</t>
  </si>
  <si>
    <t>100016296062</t>
  </si>
  <si>
    <t>100001186429</t>
  </si>
  <si>
    <t>100019968047</t>
  </si>
  <si>
    <t>100014807520</t>
  </si>
  <si>
    <t>100002713231</t>
  </si>
  <si>
    <t>100019985656</t>
  </si>
  <si>
    <t>100005664929</t>
  </si>
  <si>
    <t>100018333697</t>
  </si>
  <si>
    <t>100018486769</t>
  </si>
  <si>
    <t>100013744663</t>
  </si>
  <si>
    <t>100012917699</t>
  </si>
  <si>
    <t>100019499953</t>
  </si>
  <si>
    <t>100006003294</t>
  </si>
  <si>
    <t>任务创建时间</t>
  </si>
  <si>
    <t>最近跟进时间</t>
  </si>
  <si>
    <t>直播点播转化 - 个人</t>
  </si>
  <si>
    <t>张渭宾</t>
  </si>
  <si>
    <t>没有需求</t>
  </si>
  <si>
    <t>陈彦文</t>
  </si>
  <si>
    <t>直播点播 - 个人 - 浏览未付费</t>
  </si>
  <si>
    <t>胡舟鑫</t>
  </si>
  <si>
    <t>购买实时音视频</t>
  </si>
  <si>
    <t>王子旭</t>
  </si>
  <si>
    <t>刘国志</t>
  </si>
  <si>
    <t>直播点播套餐包余量不足-企业</t>
  </si>
  <si>
    <t>安徽魔口袋教育科技有限公司</t>
  </si>
  <si>
    <t>谢家俊</t>
  </si>
  <si>
    <t>许景翔</t>
  </si>
  <si>
    <t>罗雨</t>
  </si>
  <si>
    <t>董臣龙</t>
  </si>
  <si>
    <t>周润生</t>
  </si>
  <si>
    <t>直播点播 - 企业 - 浏览未付费</t>
  </si>
  <si>
    <t>河南校际教育发展有限公司</t>
  </si>
  <si>
    <t>已认证未付费-有上云需求-关注性能</t>
  </si>
  <si>
    <t>江圣炜</t>
  </si>
  <si>
    <t>已认证未付费-未接通</t>
  </si>
  <si>
    <t>郑仕伟</t>
  </si>
  <si>
    <t>韩语谦</t>
  </si>
  <si>
    <t>徐开原</t>
  </si>
  <si>
    <t>庄乾亮</t>
  </si>
  <si>
    <t>张若龙</t>
  </si>
  <si>
    <t>赵润涛</t>
  </si>
  <si>
    <t>吕鹏航</t>
  </si>
  <si>
    <t>姚伟</t>
  </si>
  <si>
    <t>郭红圣</t>
  </si>
  <si>
    <t>常云青</t>
  </si>
  <si>
    <t>唐甫学</t>
  </si>
  <si>
    <t>顾家有</t>
  </si>
  <si>
    <t>汤闻</t>
  </si>
  <si>
    <t>郭忠德</t>
  </si>
  <si>
    <t>已认证未付费-无上云需求</t>
  </si>
  <si>
    <t>王利军</t>
  </si>
  <si>
    <t>直播点播套餐包余量不足-个人</t>
  </si>
  <si>
    <t>张彪</t>
  </si>
  <si>
    <t>范文佳</t>
  </si>
  <si>
    <t>吴征</t>
  </si>
  <si>
    <t>程晓东</t>
  </si>
  <si>
    <t>艾登软件（上海）股份有限公司</t>
  </si>
  <si>
    <t>直播点播转化 - 企业</t>
  </si>
  <si>
    <t>日善居（厦门）网络科技有限公司</t>
  </si>
  <si>
    <t>直播点播套餐包即将到期-个人</t>
  </si>
  <si>
    <t>罗贵雄</t>
  </si>
  <si>
    <t>陈泽宇</t>
  </si>
  <si>
    <t>常慧伟</t>
  </si>
  <si>
    <t>福建省法波利酒业有限公司</t>
  </si>
  <si>
    <t>伍双权</t>
  </si>
  <si>
    <t>上海塑微网络科技有限公司</t>
  </si>
  <si>
    <t>杭州泛渼物联科技有限公司</t>
  </si>
  <si>
    <t>李清宇</t>
  </si>
  <si>
    <t>韩林林</t>
  </si>
  <si>
    <t>张博文</t>
  </si>
  <si>
    <t>王勇</t>
  </si>
  <si>
    <t>温正德</t>
  </si>
  <si>
    <t>陈银川</t>
  </si>
  <si>
    <t>李程</t>
  </si>
  <si>
    <t>张齐</t>
  </si>
  <si>
    <t>已付费-需求不明确</t>
  </si>
  <si>
    <t>唐嘉辰</t>
  </si>
  <si>
    <t>吕现森</t>
  </si>
  <si>
    <t>陈荣霞</t>
  </si>
  <si>
    <t>直播点播套餐包即将到期 -企业</t>
  </si>
  <si>
    <t>沈阳奥尼斯商贸有限公司</t>
  </si>
  <si>
    <t>赵雷</t>
  </si>
  <si>
    <t>广州蓝太计算机科技有限公司</t>
  </si>
  <si>
    <t>海港区杜庄镇鼎裕网络工作室</t>
  </si>
  <si>
    <t>成都锦鹏辉耀科技有限公司</t>
  </si>
  <si>
    <t>施建</t>
  </si>
  <si>
    <t>茹果</t>
  </si>
  <si>
    <t>臧光前</t>
  </si>
  <si>
    <t>北京朗斯伟业建材商贸有限公司</t>
  </si>
  <si>
    <t>深圳市个私电子科技有限公司</t>
  </si>
  <si>
    <t>北京唯尔科技有限公司</t>
  </si>
  <si>
    <t>刘宇聪</t>
  </si>
  <si>
    <t>洪永健</t>
  </si>
  <si>
    <t>黄治鹏</t>
  </si>
  <si>
    <t>储子轩</t>
  </si>
  <si>
    <t>王小龙</t>
  </si>
  <si>
    <t>甘孝璧</t>
  </si>
  <si>
    <t>沈建发</t>
  </si>
  <si>
    <t>启东海大聚龙新材料科技有限公司</t>
  </si>
  <si>
    <t>靳小峰</t>
  </si>
  <si>
    <t>李风棋</t>
  </si>
  <si>
    <t>北京云无忧大数据科技有限公司</t>
  </si>
  <si>
    <t>黄全涛</t>
  </si>
  <si>
    <t>四川趣童行教育科技有限公司</t>
  </si>
  <si>
    <t>康雅图（深圳）大健康产业有限公司</t>
  </si>
  <si>
    <t>王维涛</t>
  </si>
  <si>
    <t>孙振富</t>
  </si>
  <si>
    <t>秦波</t>
  </si>
  <si>
    <t>林波</t>
  </si>
  <si>
    <t>张佳</t>
  </si>
  <si>
    <t>周军</t>
  </si>
  <si>
    <t>丁志勇</t>
  </si>
  <si>
    <t>张仁祥</t>
  </si>
  <si>
    <t>蒋东梅</t>
  </si>
  <si>
    <t>深圳市祥东展览有限公司</t>
  </si>
  <si>
    <t>李洪超</t>
  </si>
  <si>
    <t>楷可信息科技(上海)有限公司</t>
  </si>
  <si>
    <t>深圳市吉途旅游有限公司</t>
  </si>
  <si>
    <t>王炜</t>
  </si>
  <si>
    <t>孟琳</t>
  </si>
  <si>
    <t>鲜昱恺</t>
  </si>
  <si>
    <t>苏佳</t>
  </si>
  <si>
    <t>李嘉</t>
  </si>
  <si>
    <t>已认证未付费-直接挂断</t>
  </si>
  <si>
    <t>李洋</t>
  </si>
  <si>
    <t>王敏慧</t>
  </si>
  <si>
    <t>黄腾宇</t>
  </si>
  <si>
    <t>茆泽浩</t>
  </si>
  <si>
    <t>武蒙葛</t>
  </si>
  <si>
    <t>新沂市佰花漫漫园艺场</t>
  </si>
  <si>
    <t>李海涛</t>
  </si>
  <si>
    <t>广州庖丁科技有限公司</t>
  </si>
  <si>
    <t>黄国栋</t>
  </si>
  <si>
    <t>齐文娟</t>
  </si>
  <si>
    <t>刘东升</t>
  </si>
  <si>
    <t>张玉霄</t>
  </si>
  <si>
    <t>刘见雄</t>
  </si>
  <si>
    <t>李亚龙</t>
  </si>
  <si>
    <t>高建祥</t>
  </si>
  <si>
    <t>识见数据科技(成都)有限公司</t>
  </si>
  <si>
    <t>邢艺缤</t>
  </si>
  <si>
    <t>吴墨染</t>
  </si>
  <si>
    <t>史晓雷</t>
  </si>
  <si>
    <t>马鹏飞</t>
  </si>
  <si>
    <t>杨林</t>
  </si>
  <si>
    <t>杨星</t>
  </si>
  <si>
    <t>陈卓凡</t>
  </si>
  <si>
    <t>康旭峰</t>
  </si>
  <si>
    <t>无锡宜通视博科技有限公司</t>
  </si>
  <si>
    <t>黄志丹</t>
  </si>
  <si>
    <t>宗超</t>
  </si>
  <si>
    <t>李桂兴</t>
  </si>
  <si>
    <t>深圳市腾佳管理咨询有限公司</t>
  </si>
  <si>
    <t>武汉华苜企业服务有限公司</t>
  </si>
  <si>
    <t>钟金平</t>
  </si>
  <si>
    <t>翁丹颖</t>
  </si>
  <si>
    <t>王忠明</t>
  </si>
  <si>
    <t>梁以铭</t>
  </si>
  <si>
    <t>尹欢</t>
  </si>
  <si>
    <t>陈伟军</t>
  </si>
  <si>
    <t>李晋益</t>
  </si>
  <si>
    <t>李景泽</t>
  </si>
  <si>
    <t>崔成志</t>
  </si>
  <si>
    <t>沈玲玲</t>
  </si>
  <si>
    <t>陈亚芃</t>
  </si>
  <si>
    <t>商丘易行网络科技有限公司</t>
  </si>
  <si>
    <t>已付费-有流失风险-产品性能原因</t>
  </si>
  <si>
    <t>车驰</t>
  </si>
  <si>
    <t>熊望贤</t>
  </si>
  <si>
    <t>南京清湛学研智能科技有限公司</t>
  </si>
  <si>
    <t>福建盏行天下网络科技有限公司</t>
  </si>
  <si>
    <t>石云</t>
  </si>
  <si>
    <t>吴子辉</t>
  </si>
  <si>
    <t>石教旺</t>
  </si>
  <si>
    <t>杨绍伟</t>
  </si>
  <si>
    <t>深圳市罗湖区有范广告设计工作室</t>
  </si>
  <si>
    <t>朱宇恒</t>
  </si>
  <si>
    <t>杨默</t>
  </si>
  <si>
    <t>福建融头拍卖有限公司</t>
  </si>
  <si>
    <t>董鹏飞</t>
  </si>
  <si>
    <t>伏阆烜</t>
  </si>
  <si>
    <t>蒋宝良</t>
  </si>
  <si>
    <t>眭建仔</t>
  </si>
  <si>
    <t>王坤</t>
  </si>
  <si>
    <t>南京童森教育科技有限公司</t>
  </si>
  <si>
    <t>广州中康资讯股份有限公司</t>
  </si>
  <si>
    <t>武汉市江天公证处</t>
  </si>
  <si>
    <t>苏州小冰网络科技有限公司</t>
  </si>
  <si>
    <t>庄心涵</t>
  </si>
  <si>
    <t>吴泽芳</t>
  </si>
  <si>
    <t>广西实天信息技术有限公司</t>
  </si>
  <si>
    <t>尹鹏</t>
  </si>
  <si>
    <t>王健</t>
  </si>
  <si>
    <t>段文杰</t>
  </si>
  <si>
    <t>刘宣平</t>
  </si>
  <si>
    <t>成都悠然阿尔法科技有限公司</t>
  </si>
  <si>
    <t>姜林</t>
  </si>
  <si>
    <t>武汉盛禾神灯教育科技有限公司</t>
  </si>
  <si>
    <t>松原市宁江区林光电子商行</t>
  </si>
  <si>
    <t>顾鹏</t>
  </si>
  <si>
    <t>深圳思帆网络科技有限公司</t>
  </si>
  <si>
    <t>黄尧</t>
  </si>
  <si>
    <t>江小龙</t>
  </si>
  <si>
    <t>内部测试员工</t>
  </si>
  <si>
    <t>解敬婷</t>
  </si>
  <si>
    <t>2021-06-08 16:54:390</t>
  </si>
  <si>
    <t>北京朗亦互动科技有限公司</t>
  </si>
  <si>
    <t>吴开敏</t>
  </si>
  <si>
    <t>黄国浩</t>
  </si>
  <si>
    <t>北京天源沐泽商贸有限责任公司</t>
  </si>
  <si>
    <t>杨建</t>
  </si>
  <si>
    <t>李青国</t>
  </si>
  <si>
    <t>唐卓</t>
  </si>
  <si>
    <t>容熙毅</t>
  </si>
  <si>
    <t>秦天</t>
  </si>
  <si>
    <t>广州中金兴粤科技有限公司</t>
  </si>
  <si>
    <t>尹畅</t>
  </si>
  <si>
    <t>邹文杰</t>
  </si>
  <si>
    <t>汪炼</t>
  </si>
  <si>
    <t>叶鹏超</t>
  </si>
  <si>
    <t>杨伟哲</t>
  </si>
  <si>
    <t>张亚红</t>
  </si>
  <si>
    <t>陶正涛</t>
  </si>
  <si>
    <t>湖南誉昌信息科技有限公司</t>
  </si>
  <si>
    <t>范彬彬</t>
  </si>
  <si>
    <t>沈天圆</t>
  </si>
  <si>
    <t>广州睿码信息技术有限公司</t>
  </si>
  <si>
    <t>崔国杰</t>
  </si>
  <si>
    <t>华伟</t>
  </si>
  <si>
    <t>陈亚伟</t>
  </si>
  <si>
    <t>东莞市德孚科技有限公司</t>
  </si>
  <si>
    <t>沈倩</t>
  </si>
  <si>
    <t>裘立弘</t>
  </si>
  <si>
    <t>陆克正</t>
  </si>
  <si>
    <t>晏朋辉</t>
  </si>
  <si>
    <t>韩翔宇</t>
  </si>
  <si>
    <t>倪冠东</t>
  </si>
  <si>
    <t>周文健</t>
  </si>
  <si>
    <t>杭州育恩科技有限公司</t>
  </si>
  <si>
    <t>苏有朋</t>
  </si>
  <si>
    <t>苏州竹子网络科技有限公司</t>
  </si>
  <si>
    <t>郭震</t>
  </si>
  <si>
    <t>黄洪阜</t>
  </si>
  <si>
    <t>栗焱凯</t>
  </si>
  <si>
    <t>严瑞</t>
  </si>
  <si>
    <t>姜荣</t>
  </si>
  <si>
    <t>香文鑫</t>
  </si>
  <si>
    <t>王旭</t>
  </si>
  <si>
    <t>刘雪娇</t>
  </si>
  <si>
    <t>汪涛</t>
  </si>
  <si>
    <t>王焱鑫</t>
  </si>
  <si>
    <t>曾洋</t>
  </si>
  <si>
    <t>已付费-已流失-其它原因</t>
  </si>
  <si>
    <t>冯钰涵</t>
  </si>
  <si>
    <t>王丰丰</t>
  </si>
  <si>
    <t>王国威</t>
  </si>
  <si>
    <t>郑宗芳</t>
  </si>
  <si>
    <t>华韩整形美容医院控股股份有限公司</t>
  </si>
  <si>
    <t>广州棱锐网络科技有限公司</t>
  </si>
  <si>
    <t>尹四玲</t>
  </si>
  <si>
    <t>杭州科润数码科技有限公司</t>
  </si>
  <si>
    <t>许国韬</t>
  </si>
  <si>
    <t>何康辉</t>
  </si>
  <si>
    <t>崔垒</t>
  </si>
  <si>
    <t>孙婧</t>
  </si>
  <si>
    <t>荷包蛋(北京)传媒发展有限公司</t>
  </si>
  <si>
    <t>杨敏</t>
  </si>
  <si>
    <t>已认证未付费-非决策人</t>
  </si>
  <si>
    <t>四川勤鲁电宝科技有限公司</t>
  </si>
  <si>
    <t>王泽鹏</t>
  </si>
  <si>
    <t>郑博</t>
  </si>
  <si>
    <t>董连国</t>
  </si>
  <si>
    <t>周斌</t>
  </si>
  <si>
    <t>云南二哈科技有限公司</t>
  </si>
  <si>
    <t>陈飞</t>
  </si>
  <si>
    <t>广州嘿极数据服务有限公司</t>
  </si>
  <si>
    <t>李润嘉</t>
  </si>
  <si>
    <t>田伟</t>
  </si>
  <si>
    <t>黄思程</t>
  </si>
  <si>
    <t>深圳市跃文林科技有限公司</t>
  </si>
  <si>
    <t>周宇</t>
  </si>
  <si>
    <t>齐山峰</t>
  </si>
  <si>
    <t>曹子俊</t>
  </si>
  <si>
    <t>钱鼎智</t>
  </si>
  <si>
    <t>密良金</t>
  </si>
  <si>
    <t>东莞市笑猿聘信息技术有限公司</t>
  </si>
  <si>
    <t>庄镇安</t>
  </si>
  <si>
    <t>汪文凭</t>
  </si>
  <si>
    <t>范钰超</t>
  </si>
  <si>
    <t>刘峥</t>
  </si>
  <si>
    <t>吴荣</t>
  </si>
  <si>
    <t>李仕成</t>
  </si>
  <si>
    <t>周明杰</t>
  </si>
  <si>
    <t>罗军荣</t>
  </si>
  <si>
    <t>上海韩创网络科技有限公司</t>
  </si>
  <si>
    <t>王爱洪</t>
  </si>
  <si>
    <t>广东上和体育发展有限公司</t>
  </si>
  <si>
    <t>RanQingQing</t>
  </si>
  <si>
    <t>支雷</t>
  </si>
  <si>
    <t>王鑫怡</t>
  </si>
  <si>
    <t>任君生</t>
  </si>
  <si>
    <t>叶晋源</t>
  </si>
  <si>
    <t>屈博</t>
  </si>
  <si>
    <t>廖凤娟</t>
  </si>
  <si>
    <t>深圳市百丰商务秘书有限公司</t>
  </si>
  <si>
    <t>侯皓文</t>
  </si>
  <si>
    <t>李振华</t>
  </si>
  <si>
    <t>董沅鑫</t>
  </si>
  <si>
    <t>吕佳锋</t>
  </si>
  <si>
    <t>叶建锋</t>
  </si>
  <si>
    <t>海口龙华区邻点点网络科技工作室</t>
  </si>
  <si>
    <t>湖北翰世网络科技有限公司</t>
  </si>
  <si>
    <t>李洪亮</t>
  </si>
  <si>
    <t>郭昌</t>
  </si>
  <si>
    <t>李文斌</t>
  </si>
  <si>
    <t>姜旭</t>
  </si>
  <si>
    <t>赵子龙</t>
  </si>
  <si>
    <t>赵新超</t>
  </si>
  <si>
    <t>朱展萱</t>
  </si>
  <si>
    <t>孙晓晓</t>
  </si>
  <si>
    <t>高松超</t>
  </si>
  <si>
    <t>张晓愚</t>
  </si>
  <si>
    <t>巨奎</t>
  </si>
  <si>
    <t>已认证未付费-需求不明确</t>
  </si>
  <si>
    <t>张子豪</t>
  </si>
  <si>
    <t>刘涵</t>
  </si>
  <si>
    <t>陈志东</t>
  </si>
  <si>
    <t>康乐</t>
  </si>
  <si>
    <t>涂显超</t>
  </si>
  <si>
    <t>丽水潜行网络科技有限公司</t>
  </si>
  <si>
    <t>浙江腾朝互联科技有限公司</t>
  </si>
  <si>
    <t>叶朋</t>
  </si>
  <si>
    <t>赵永光</t>
  </si>
  <si>
    <t>卜燕</t>
  </si>
  <si>
    <t>贺达伟</t>
  </si>
  <si>
    <t>徐学坤</t>
  </si>
  <si>
    <t>陕西中益皓阳信息技术服务有限责任公司</t>
  </si>
  <si>
    <t>云家网络科技(荆州)有限公司</t>
  </si>
  <si>
    <t>许志扬</t>
  </si>
  <si>
    <t>赵昌令</t>
  </si>
  <si>
    <t>金生辉</t>
  </si>
  <si>
    <t>赵亮</t>
  </si>
  <si>
    <t>宋佳其</t>
  </si>
  <si>
    <t>邓骏</t>
  </si>
  <si>
    <t>陈泳廷</t>
  </si>
  <si>
    <t>盛宏伟</t>
  </si>
  <si>
    <t>周正</t>
  </si>
  <si>
    <t>陆金成</t>
  </si>
  <si>
    <t>四川东拓科技有限公司</t>
  </si>
  <si>
    <t>谭凯</t>
  </si>
  <si>
    <t>吴静晖</t>
  </si>
  <si>
    <t>仪陇县立山镇蓓特瑞电子商务经营部</t>
  </si>
  <si>
    <t>怪星球科技(深圳)有限公司</t>
  </si>
  <si>
    <t>银邦科技有限公司</t>
  </si>
  <si>
    <t>WangWeiJun</t>
  </si>
  <si>
    <t>陈伟畅</t>
  </si>
  <si>
    <t>王浩然</t>
  </si>
  <si>
    <t>郝超然</t>
  </si>
  <si>
    <t>田涛</t>
  </si>
  <si>
    <t>兰斌</t>
  </si>
  <si>
    <t>凌超</t>
  </si>
  <si>
    <t>刘中元</t>
  </si>
  <si>
    <t>岳征</t>
  </si>
  <si>
    <t>吴俊希</t>
  </si>
  <si>
    <t>NBA体育文化发展(北京)有限责任公司</t>
  </si>
  <si>
    <t>汕头市金平区万雅塑胶商行</t>
  </si>
  <si>
    <t>李豪天</t>
  </si>
  <si>
    <t>李辉</t>
  </si>
  <si>
    <t>黄夏霖</t>
  </si>
  <si>
    <t>刘育鹏</t>
  </si>
  <si>
    <t>肖宏启</t>
  </si>
  <si>
    <t>辛金龙</t>
  </si>
  <si>
    <t>薛元洲</t>
  </si>
  <si>
    <t>刘克祝</t>
  </si>
  <si>
    <t>嘉兴有数网络科技有限公司</t>
  </si>
  <si>
    <t>周光仁</t>
  </si>
  <si>
    <t>已认证未付费-有上云需求-关注价格</t>
  </si>
  <si>
    <t>卢鹏程</t>
  </si>
  <si>
    <t>王向辉</t>
  </si>
  <si>
    <t>陈凯照</t>
  </si>
  <si>
    <t>周健平</t>
  </si>
  <si>
    <t>向延芳</t>
  </si>
  <si>
    <t>刘凯璐</t>
  </si>
  <si>
    <t>林小森</t>
  </si>
  <si>
    <t>直播业务了</t>
  </si>
  <si>
    <t>胡昊</t>
  </si>
  <si>
    <t>内部员工</t>
  </si>
  <si>
    <t>阎杉</t>
  </si>
  <si>
    <t>客户是个人技术，公司已经对接了</t>
  </si>
  <si>
    <t>黄浚</t>
  </si>
  <si>
    <t>个人兴趣</t>
  </si>
  <si>
    <t>李东才</t>
  </si>
  <si>
    <t>常州华芯盛软件科技有限公司</t>
  </si>
  <si>
    <t>没有定下来</t>
  </si>
  <si>
    <t>在其他账号上运营了，其他人负责，客户不清楚</t>
  </si>
  <si>
    <t>李运动</t>
  </si>
  <si>
    <t>刘文渲</t>
  </si>
  <si>
    <t>了解咨询</t>
  </si>
  <si>
    <t>何坤</t>
  </si>
  <si>
    <t>夏文</t>
  </si>
  <si>
    <t>程朝阳</t>
  </si>
  <si>
    <t>孙梓聪</t>
  </si>
  <si>
    <t>马华健</t>
  </si>
  <si>
    <t>孔祥安</t>
  </si>
  <si>
    <t>黄嘉麒</t>
  </si>
  <si>
    <t>种丁钰</t>
  </si>
  <si>
    <t>长沙南上教育科技有限公司</t>
  </si>
  <si>
    <t>王林</t>
  </si>
  <si>
    <t>黎超前</t>
  </si>
  <si>
    <t>北京维棠信息技术有限公司</t>
  </si>
  <si>
    <t>曾准司</t>
  </si>
  <si>
    <t>毛振江</t>
  </si>
  <si>
    <t>南冰奇</t>
  </si>
  <si>
    <t>张师辉</t>
  </si>
  <si>
    <t>陈倩斐</t>
  </si>
  <si>
    <t>舒悦</t>
  </si>
  <si>
    <t>襄城区古城街道红花园社区居民委员会</t>
  </si>
  <si>
    <t>李浩东</t>
  </si>
  <si>
    <t>宋超</t>
  </si>
  <si>
    <t>武媛媛</t>
  </si>
  <si>
    <t>张美焕</t>
  </si>
  <si>
    <t>归心之旅(北京)文化传播有限责任公司</t>
  </si>
  <si>
    <t>知页科技(北京)有限公司</t>
  </si>
  <si>
    <t>李威</t>
  </si>
  <si>
    <t>方二涛</t>
  </si>
  <si>
    <t>武汉优男网络科技有限公司</t>
  </si>
  <si>
    <t>周煜</t>
  </si>
  <si>
    <t>郑卓杰</t>
  </si>
  <si>
    <t>陈沛杰</t>
  </si>
  <si>
    <t>白永胜</t>
  </si>
  <si>
    <t>张沛</t>
  </si>
  <si>
    <t>知涯明录教育科技(河南)有限公司</t>
  </si>
  <si>
    <t>王永汉</t>
  </si>
  <si>
    <t>陈霖</t>
  </si>
  <si>
    <t>蒋海军</t>
  </si>
  <si>
    <t>徐国新</t>
  </si>
  <si>
    <t>张冬冬</t>
  </si>
  <si>
    <t>魏瑶</t>
  </si>
  <si>
    <t>江慧</t>
  </si>
  <si>
    <t>李彦宏</t>
  </si>
  <si>
    <t>上海车韵信息技术有限公司</t>
  </si>
  <si>
    <t>南京好咚咚电子商务有限公司</t>
  </si>
  <si>
    <t>项目没有需要就挂了</t>
  </si>
  <si>
    <t>官俊威</t>
  </si>
  <si>
    <t>吴小东</t>
  </si>
  <si>
    <t>泰安洪易文化传媒有限公司</t>
  </si>
  <si>
    <t>北京众合领航教育咨询有限责任公司</t>
  </si>
  <si>
    <t>七山二水一分田(杭州)文化有限公司</t>
  </si>
  <si>
    <t>新城区唐钰秋中医诊所</t>
  </si>
  <si>
    <t>贵州创禾软件科技有限公司</t>
  </si>
  <si>
    <t>没有需求 就挂了</t>
  </si>
  <si>
    <t>赵杰</t>
  </si>
  <si>
    <t>高伟</t>
  </si>
  <si>
    <t>祁斌</t>
  </si>
  <si>
    <t>冯斯远</t>
  </si>
  <si>
    <t>饶晋园</t>
  </si>
  <si>
    <t>深圳市欧瑞博科技股份有限公司</t>
  </si>
  <si>
    <t>福州艾迪莫网络科技有限公司</t>
  </si>
  <si>
    <t>张红庆</t>
  </si>
  <si>
    <t>河南泓瑞祥健康管理有限公司</t>
  </si>
  <si>
    <t>保定英杰网络科技有限公司</t>
  </si>
  <si>
    <t>周志恒</t>
  </si>
  <si>
    <t>方杭</t>
  </si>
  <si>
    <t>汪均</t>
  </si>
  <si>
    <t>李观鲁</t>
  </si>
  <si>
    <t>腾飞智慧(北京)科技有限公司</t>
  </si>
  <si>
    <t>广东省优光汇科技有限公司</t>
  </si>
  <si>
    <t>贺楠</t>
  </si>
  <si>
    <t>南京看山击水网络科技有限公司</t>
  </si>
  <si>
    <t>张珠峰</t>
  </si>
  <si>
    <t>四平市亚太教育培训学校有限公司</t>
  </si>
  <si>
    <t>闫旭东</t>
  </si>
  <si>
    <t>傅文鹏</t>
  </si>
  <si>
    <t>姜文田</t>
  </si>
  <si>
    <t>谷忠伟</t>
  </si>
  <si>
    <t>珠海市雅集网络科技有限公司</t>
  </si>
  <si>
    <t>凌雾阁(天津)网络科技有限公司</t>
  </si>
  <si>
    <t>陆航</t>
  </si>
  <si>
    <t>杭州芝诺科技有限公司</t>
  </si>
  <si>
    <t>卢怡枫</t>
  </si>
  <si>
    <t>林立汛</t>
  </si>
  <si>
    <t>王连加</t>
  </si>
  <si>
    <t>陈乾运</t>
  </si>
  <si>
    <t>韩逸舟</t>
  </si>
  <si>
    <t>陈梓楠</t>
  </si>
  <si>
    <t>柯建坤</t>
  </si>
  <si>
    <t>郑陈</t>
  </si>
  <si>
    <t>何依浍</t>
  </si>
  <si>
    <t>游高辉</t>
  </si>
  <si>
    <t>米多多科技（北京）有限公司</t>
  </si>
  <si>
    <t>王聪明</t>
  </si>
  <si>
    <t>宋丽芳</t>
  </si>
  <si>
    <t>北京初页科技有限责任公司</t>
  </si>
  <si>
    <t>吴忠市利通区布罗杰网络科技工作室</t>
  </si>
  <si>
    <t>王艺潼</t>
  </si>
  <si>
    <t>艾国强</t>
  </si>
  <si>
    <t>北京众合志成网络科技有限公司</t>
  </si>
  <si>
    <t>张文哲</t>
  </si>
  <si>
    <t>刘铭</t>
  </si>
  <si>
    <t>江川</t>
  </si>
  <si>
    <t>王安为</t>
  </si>
  <si>
    <t>唐小涵</t>
  </si>
  <si>
    <t>百会通达文化传媒(北京)有限公司</t>
  </si>
  <si>
    <t>张之京</t>
  </si>
  <si>
    <t>温州臻鼎网络科技有限公司</t>
  </si>
  <si>
    <t>甘涛</t>
  </si>
  <si>
    <t>迈容智能科技(上海)有限公司</t>
  </si>
  <si>
    <t>李文浩</t>
  </si>
  <si>
    <t>赵安国</t>
  </si>
  <si>
    <t>邓勇</t>
  </si>
  <si>
    <t>王曦皓</t>
  </si>
  <si>
    <t>徐坤</t>
  </si>
  <si>
    <t>张斯博</t>
  </si>
  <si>
    <t>简启敏</t>
  </si>
  <si>
    <t>徐华成</t>
  </si>
  <si>
    <t>韩林轩</t>
  </si>
  <si>
    <t>何世强</t>
  </si>
  <si>
    <t>苏鑫烽</t>
  </si>
  <si>
    <t>郭正帅</t>
  </si>
  <si>
    <t>赵凡</t>
  </si>
  <si>
    <t>郑灿坤</t>
  </si>
  <si>
    <t>安继昌</t>
  </si>
  <si>
    <t>买咖(广州)贸易有限公司</t>
  </si>
  <si>
    <t>邓景栩</t>
  </si>
  <si>
    <t>唐天逸</t>
  </si>
  <si>
    <t>牛钦</t>
  </si>
  <si>
    <t>李凌云</t>
  </si>
  <si>
    <t>龚克利</t>
  </si>
  <si>
    <t>尹家浩</t>
  </si>
  <si>
    <t>程云川</t>
  </si>
  <si>
    <t>王卓林</t>
  </si>
  <si>
    <t>李成</t>
  </si>
  <si>
    <t>合肥市蜀山区准过百货商行</t>
  </si>
  <si>
    <t>郭书岳</t>
  </si>
  <si>
    <t>徐玉美</t>
  </si>
  <si>
    <t>宫媛媛</t>
  </si>
  <si>
    <t>河南嵩正健康产业有限公司</t>
  </si>
  <si>
    <t>关志远</t>
  </si>
  <si>
    <t>*子森</t>
  </si>
  <si>
    <t>郭冰伟</t>
  </si>
  <si>
    <t>苏州傲美睿策信息科技有限公司</t>
  </si>
  <si>
    <t>钻时科技（北京）有限公司</t>
  </si>
  <si>
    <t>黄集宾</t>
  </si>
  <si>
    <t>郑州酷磐网络科技有限公司</t>
  </si>
  <si>
    <t>新疆森特尔互联网科技有限公司</t>
  </si>
  <si>
    <t>郝博宇</t>
  </si>
  <si>
    <t>广东泽诚科技有限公司</t>
  </si>
  <si>
    <t>河南省满天红植物保护有限公司</t>
  </si>
  <si>
    <t>沈阳尖峰软件开发有限公司</t>
  </si>
  <si>
    <t>吴华亮</t>
  </si>
  <si>
    <t>王珂盈</t>
  </si>
  <si>
    <t>成都风桦林科技有限公司</t>
  </si>
  <si>
    <t>张芸芸</t>
  </si>
  <si>
    <t>李宇挺</t>
  </si>
  <si>
    <t>卫宏利</t>
  </si>
  <si>
    <t>孟惠敏</t>
  </si>
  <si>
    <t>深圳更印象大数据服务有限公司</t>
  </si>
  <si>
    <t>吕文梁</t>
  </si>
  <si>
    <t>袁梦</t>
  </si>
  <si>
    <t>南京百市通数字科技有限公司</t>
  </si>
  <si>
    <t>丁梓杰</t>
  </si>
  <si>
    <t>张坚强</t>
  </si>
  <si>
    <t>郭嘉旭</t>
  </si>
  <si>
    <t>徐小龙</t>
  </si>
  <si>
    <t>姜宏亮</t>
  </si>
  <si>
    <t>胡秀丽</t>
  </si>
  <si>
    <t>谢三女</t>
  </si>
  <si>
    <t>金帅</t>
  </si>
  <si>
    <t>河南购赚购省互联网科技有限公司</t>
  </si>
  <si>
    <t>马奔奔</t>
  </si>
  <si>
    <t>黄誉玮</t>
  </si>
  <si>
    <t>浙江踏潮集团有限公司</t>
  </si>
  <si>
    <t>直播点播转化 - 个人</t>
  </si>
  <si>
    <t>直播点播套餐包余量不足</t>
  </si>
  <si>
    <t>直播点播套餐包即将到期</t>
  </si>
  <si>
    <t>直播点播 - 企业 - 浏览未付费</t>
  </si>
  <si>
    <t>机器人</t>
  </si>
  <si>
    <t>TRTC余量不足5000分钟</t>
  </si>
  <si>
    <t>直播点播转化 - 企业</t>
  </si>
  <si>
    <t>表明身份用户拒绝</t>
  </si>
  <si>
    <t>IM到期未续费客户</t>
  </si>
  <si>
    <t>下次跟进聊点</t>
  </si>
  <si>
    <t>首次拜访时间</t>
  </si>
  <si>
    <t>下次拜访时间</t>
  </si>
  <si>
    <t>Leads来源</t>
  </si>
  <si>
    <t>合作伙伴</t>
  </si>
  <si>
    <t>团队名称</t>
  </si>
  <si>
    <t>销售主管</t>
  </si>
  <si>
    <t>销售</t>
  </si>
  <si>
    <t>客户UIN</t>
  </si>
  <si>
    <t>一级产品</t>
  </si>
  <si>
    <t>订单金额（元）</t>
  </si>
  <si>
    <t>赢单概率（一线）</t>
  </si>
  <si>
    <t>赢单概率（二线）</t>
  </si>
  <si>
    <t>预计下单年份</t>
  </si>
  <si>
    <t>预计下单月份</t>
  </si>
  <si>
    <t>预计下单周度</t>
  </si>
  <si>
    <t>提成</t>
  </si>
  <si>
    <t>登记时间</t>
  </si>
  <si>
    <t>成交日期</t>
  </si>
  <si>
    <t>客户类型
企业0R个人</t>
  </si>
  <si>
    <t>是否意向客户</t>
  </si>
  <si>
    <t>联系人（角色）</t>
  </si>
  <si>
    <t>场景、需求</t>
  </si>
  <si>
    <t>我们的卡点</t>
  </si>
  <si>
    <t>客户痛点/卡点</t>
  </si>
  <si>
    <t>飞单的风险点</t>
  </si>
  <si>
    <t>上线的时间点</t>
  </si>
  <si>
    <t>可能用到的产品</t>
  </si>
  <si>
    <t>友商竞争及价格</t>
  </si>
  <si>
    <t>我们的底价</t>
  </si>
  <si>
    <t>客户心里底价</t>
  </si>
  <si>
    <t>选择腾讯云的原因</t>
  </si>
  <si>
    <t>付款进度/付款方式</t>
  </si>
  <si>
    <t>是否备案</t>
  </si>
  <si>
    <t>拜访结果</t>
  </si>
  <si>
    <t>是否明天采购</t>
  </si>
  <si>
    <t>官网认证</t>
  </si>
  <si>
    <t>忆享云-留存组-冉青青组</t>
  </si>
  <si>
    <t>韦先生</t>
  </si>
  <si>
    <t>60%</t>
  </si>
  <si>
    <t>100%</t>
  </si>
  <si>
    <t>2021年</t>
  </si>
  <si>
    <t>3月</t>
  </si>
  <si>
    <t>8-14</t>
  </si>
  <si>
    <t>目前还在审批流程中，确定不了具体时间</t>
  </si>
  <si>
    <t>100012145287</t>
  </si>
  <si>
    <t>莱美健身服务(上海)有限公司</t>
  </si>
  <si>
    <t>30%</t>
  </si>
  <si>
    <t>22-31</t>
  </si>
  <si>
    <t>1.客情维护，了解客户的短信使用情况
2.目前系统业务开展情况</t>
  </si>
  <si>
    <t>湖南颂拓信息科技有限公司</t>
  </si>
  <si>
    <t>4月</t>
  </si>
  <si>
    <t>15-21</t>
  </si>
  <si>
    <t>已经成交</t>
  </si>
  <si>
    <t>北京淘实惠信息科技有限公司</t>
  </si>
  <si>
    <t>1-7</t>
  </si>
  <si>
    <t>用户考虑价格，对比代理商，先采购20台1h2g活动服务器，在代理商采购</t>
  </si>
  <si>
    <t>1.客户首次的采购量后的测试情况</t>
  </si>
  <si>
    <t>产品商机</t>
  </si>
  <si>
    <t>others</t>
  </si>
  <si>
    <t>5月</t>
  </si>
  <si>
    <t>AI，卡在合同问题</t>
  </si>
  <si>
    <t>100000754488</t>
  </si>
  <si>
    <t>潘智杰</t>
  </si>
  <si>
    <t>0%</t>
  </si>
  <si>
    <t>目前几次联系未回复-暂无明确购买意愿 持续沟通</t>
  </si>
  <si>
    <t>1.技术群对接客户的技术服务需求，确定客户的新项目体量
2.评估客户实际业务诉求，看能否申请VIP对接群</t>
  </si>
  <si>
    <t>杭州艾迪康医学检验中心有限公司</t>
  </si>
  <si>
    <t>长期消耗客户</t>
  </si>
  <si>
    <t>100012057333</t>
  </si>
  <si>
    <t>湖南冉然科技有限公司</t>
  </si>
  <si>
    <t>注册新账号，给了采购报价方案给客户，新春活动，建议15号之前采购</t>
  </si>
  <si>
    <t>中网一号（辽宁）网络科技有限公司</t>
  </si>
  <si>
    <t>预计三月中旬测试</t>
  </si>
  <si>
    <t>100015243157</t>
  </si>
  <si>
    <t>江苏遗藏文化传媒有限公司</t>
  </si>
  <si>
    <t>软件开发，咨询商标，客户在跟公司确认</t>
  </si>
  <si>
    <t>佛山市艾维酷讯科技有限公司</t>
  </si>
  <si>
    <t>上海有鸣教育科技有限公司</t>
  </si>
  <si>
    <t>客户已采购服务器做测试</t>
  </si>
  <si>
    <t>880127110</t>
  </si>
  <si>
    <t>孙先生</t>
  </si>
  <si>
    <t>近期业务增长可能会扩容，在引导做企业认证,金额1k+</t>
  </si>
  <si>
    <t>市场商机</t>
  </si>
  <si>
    <t>长沙先领医药科技有限公司</t>
  </si>
  <si>
    <t>90%</t>
  </si>
  <si>
    <t>周先生</t>
  </si>
  <si>
    <t>需求还不明确，服务器一直在使用</t>
  </si>
  <si>
    <t>100018021086</t>
  </si>
  <si>
    <t>上海柏时国际贸易有限公司</t>
  </si>
  <si>
    <t>客户这边需要一台日本服务器，现在还在开发中，说过两周</t>
  </si>
  <si>
    <t>1.客户关怀
2.本月的云上安排
3.</t>
  </si>
  <si>
    <t>河南宸邦数据技术有限公司</t>
  </si>
  <si>
    <t>40000+</t>
  </si>
  <si>
    <t>正在走公安局流程 过几天确认后购买云资源</t>
  </si>
  <si>
    <t>李明</t>
  </si>
  <si>
    <t>近期联系客户不回复</t>
  </si>
  <si>
    <t>100016075004</t>
  </si>
  <si>
    <t>符秋燕</t>
  </si>
  <si>
    <t>客户对价格有异议</t>
  </si>
  <si>
    <t>100006538780</t>
  </si>
  <si>
    <t>广东思普瑞云科技有限公司</t>
  </si>
  <si>
    <t>审批已经走完，近期购买</t>
  </si>
  <si>
    <t>100007625187</t>
  </si>
  <si>
    <t>湖南糯米网络科技有限公司</t>
  </si>
  <si>
    <t>客户项目可能是选择腾讯云部署，预计三月中旬会进行采购</t>
  </si>
  <si>
    <t>100010595352</t>
  </si>
  <si>
    <t>深圳锐科达电子有限公司</t>
  </si>
  <si>
    <t>主要用于测试使用，需求不急切主要看优惠力度</t>
  </si>
  <si>
    <t>100011832544</t>
  </si>
  <si>
    <t>莆田市涵江区子墨食品商行</t>
  </si>
  <si>
    <t>服务器，CDN，云存储</t>
  </si>
  <si>
    <t>6月</t>
  </si>
  <si>
    <t>客户暂不明确需求时间</t>
  </si>
  <si>
    <t>具体体量还在沟通 客户一直比较忙</t>
  </si>
  <si>
    <t>100017599578</t>
  </si>
  <si>
    <t>北京索刻科技有限公司</t>
  </si>
  <si>
    <t>图片处理识别的，模型算法，使用GPU服务器做测试</t>
  </si>
  <si>
    <t>100005929481</t>
  </si>
  <si>
    <t>潍坊市垚森信息技术有限公司</t>
  </si>
  <si>
    <t>客户预计下个月采购</t>
  </si>
  <si>
    <t>2021/3/15
1.确定方案对接情况，日常关怀</t>
  </si>
  <si>
    <t>100014871172</t>
  </si>
  <si>
    <t>广东卓安物联网科技有限公司</t>
  </si>
  <si>
    <t>服务器 数据库 cos 点播</t>
  </si>
  <si>
    <t>客户广东省视频评审系统，需要系统升级方案和全国部署的方案，系统业务调整需要地级市的老师全部都参加遴选，预计2天内给出方案，需要两个方案：一个服务器+数据库+COS 第二个：服务器+数据库+cos+点播</t>
  </si>
  <si>
    <t>袁岳</t>
  </si>
  <si>
    <t>客户这边做官网，门户网站，在购服务器，在看价格，建议做企业认证</t>
  </si>
  <si>
    <t>100017598196</t>
  </si>
  <si>
    <t>岳先生</t>
  </si>
  <si>
    <t>目前想了解IM 直播这块，直播还在沟通询问体量预估，IM已经发送最新活动，有询问过IM按年价格。</t>
  </si>
  <si>
    <t>343922120</t>
  </si>
  <si>
    <t>临沂掌沃网络科技有限公司</t>
  </si>
  <si>
    <t>客户还是测试临境，服务器要等产品测试好后再考虑</t>
  </si>
  <si>
    <t>100016665921</t>
  </si>
  <si>
    <t>付英杰</t>
  </si>
  <si>
    <t>短信、云呼叫中心</t>
  </si>
  <si>
    <t>100008803067</t>
  </si>
  <si>
    <t>成都市斯达鑫辉视讯科技有限公司</t>
  </si>
  <si>
    <t>嘉勋泰景电力科技有限公司</t>
  </si>
  <si>
    <t>近期在忙其他事情 服务器的配置需等到6月项目正式上线了 才能确定下来</t>
  </si>
  <si>
    <t>882173784</t>
  </si>
  <si>
    <t>广东创合共享平台企业服务有限公司</t>
  </si>
  <si>
    <t>100016072882</t>
  </si>
  <si>
    <t>上海碧波网络科技有限公司</t>
  </si>
  <si>
    <t>软著</t>
  </si>
  <si>
    <t>100014691130</t>
  </si>
  <si>
    <t>中国航油集团新源石化有限公司茂名分公司</t>
  </si>
  <si>
    <t>客户自有IDC,上云了解专线接入，时间不确定</t>
  </si>
  <si>
    <t>已失败</t>
  </si>
  <si>
    <t>100014823640</t>
  </si>
  <si>
    <t>珠海市荣信智慧科技有限公司</t>
  </si>
  <si>
    <t>客户项目上云部署，做了报价，目前在造价。客户说项目较大，需要大概半年</t>
  </si>
  <si>
    <t>100014652014</t>
  </si>
  <si>
    <t>北京高处胜寒科技有限公司</t>
  </si>
  <si>
    <t>用户大概一年用的下行流量15T，阿里云给到的价格差不多是两万多</t>
  </si>
  <si>
    <t>浙江省建科建筑设计院有限公司</t>
  </si>
  <si>
    <t>产品领导已审批，国企流程缓慢，这个月内采购</t>
  </si>
  <si>
    <t>内蒙古自治区全民健身服务中心(内蒙古自治区体育馆)</t>
  </si>
  <si>
    <t>已经购买</t>
  </si>
  <si>
    <t>100011661950</t>
  </si>
  <si>
    <t>四川萃智环保科技有限公司</t>
  </si>
  <si>
    <t>网站建设</t>
  </si>
  <si>
    <t>1.协助解决系统问题</t>
  </si>
  <si>
    <t>30391155</t>
  </si>
  <si>
    <t>上海脉玺文化传播有限公司</t>
  </si>
  <si>
    <t>已经升级</t>
  </si>
  <si>
    <t>客户已经在阿里采购</t>
  </si>
  <si>
    <t>100000468906</t>
  </si>
  <si>
    <t>广州市铉神皮具有限公司</t>
  </si>
  <si>
    <t>服务器—域名</t>
  </si>
  <si>
    <t>网站，小程序做统一管理，采购服务器项目计划还在商量筹备，3月活动成交问题不大</t>
  </si>
  <si>
    <t>成都宜行宜停科技有限公司</t>
  </si>
  <si>
    <t>已发新春特惠，客户告知今天续费，已续费</t>
  </si>
  <si>
    <t>深圳市房大侠网络科技有限公司</t>
  </si>
  <si>
    <t>3月2日支付，续费客户</t>
  </si>
  <si>
    <t>许昌薇尔诗商贸有限公司</t>
  </si>
  <si>
    <t>已经采购</t>
  </si>
  <si>
    <t>佛山市亿泽万家商贸有限公司</t>
  </si>
  <si>
    <t>短信、移动推送</t>
  </si>
  <si>
    <t>短信在测试，有推荐5W套餐包和信鸽</t>
  </si>
  <si>
    <t>桂平市精锐眼镜二店</t>
  </si>
  <si>
    <t>成都第四餐科技有限公司</t>
  </si>
  <si>
    <t>云服务器 COS</t>
  </si>
  <si>
    <t>已付款</t>
  </si>
  <si>
    <t>100000418784</t>
  </si>
  <si>
    <t>成都四小羊科技有限公司</t>
  </si>
  <si>
    <t>等待活动上线</t>
  </si>
  <si>
    <t>100001616334</t>
  </si>
  <si>
    <t>漳州市芗城区博大电脑软件经营部</t>
  </si>
  <si>
    <t>客户是三方，说他的客户注册账号采购</t>
  </si>
  <si>
    <t>下周决定。跟领导商量下</t>
  </si>
  <si>
    <t>宜昌融诚通信服务有限责任公司</t>
  </si>
  <si>
    <t>客户采购短信，等</t>
  </si>
  <si>
    <t>2714008001</t>
  </si>
  <si>
    <t>苏州厂招信息科技有限公司</t>
  </si>
  <si>
    <t>用户相等续费专区上线之后续费，已续费</t>
  </si>
  <si>
    <t>天津浩电科技有限公司</t>
  </si>
  <si>
    <t>客户目前考虑换到腾讯云部署项目，跟技术商量一下</t>
  </si>
  <si>
    <t>许昌宅饱宝电子商务有限公司</t>
  </si>
  <si>
    <t>1.客户关怀</t>
  </si>
  <si>
    <t>已成单</t>
  </si>
  <si>
    <t>客户准备把现有项目微服务化，正在测试</t>
  </si>
  <si>
    <t>续忠文</t>
  </si>
  <si>
    <t>服务器、数据库、短信、信鸽</t>
  </si>
  <si>
    <t>伪个人，后续要采购会重新注册企业账号，有线下的自建机房，后续会全部上云，机房会撤掉。</t>
  </si>
  <si>
    <t>易诚企服(苏州)网络科技有限公司</t>
  </si>
  <si>
    <t>周末采购</t>
  </si>
  <si>
    <t>100013805221</t>
  </si>
  <si>
    <t>湖南力翔智能科技有限公司</t>
  </si>
  <si>
    <t>2022年</t>
  </si>
  <si>
    <t>不确定什么时候采购</t>
  </si>
  <si>
    <t>365930398</t>
  </si>
  <si>
    <t>张光波</t>
  </si>
  <si>
    <t>已下单</t>
  </si>
  <si>
    <t>厦门好邦伲网络科技有限公司</t>
  </si>
  <si>
    <t>方川</t>
  </si>
  <si>
    <t>广州魅熙网络科技有限公司</t>
  </si>
  <si>
    <t>杭州绘领网络科技有限公司</t>
  </si>
  <si>
    <t>im，服务器</t>
  </si>
  <si>
    <t>社交APP还在测试中</t>
  </si>
  <si>
    <t>100010756196</t>
  </si>
  <si>
    <t>陕西雄酷文化传媒有限公司</t>
  </si>
  <si>
    <t>客户在阿里购买的，要迁移需要4H8G10M带宽1-2年，就这几天购买。</t>
  </si>
  <si>
    <t>100011140275</t>
  </si>
  <si>
    <t>嘉兴市鑫贝服饰有限公司</t>
  </si>
  <si>
    <t>现在的服务器是挂靠在别人那里 有考虑做迁移</t>
  </si>
  <si>
    <t>100017795921</t>
  </si>
  <si>
    <t>昆明立雪制冷设备生产有限公司</t>
  </si>
  <si>
    <t>还在和朋友确认采购账号，采购金额不确定</t>
  </si>
  <si>
    <t>北京快客服科技发展有限公司</t>
  </si>
  <si>
    <t>北京联科中医肾病医院</t>
  </si>
  <si>
    <t xml:space="preserve">1.客户业务阿里云，腾讯云使用情况，到期时间
2.是否已经上线，项目名称
</t>
  </si>
  <si>
    <t>100013996715</t>
  </si>
  <si>
    <t>青岛云讯智能科技有限公司</t>
  </si>
  <si>
    <t>客户目前在阿里的服务器还没到期，需要去看一下才考虑是否有迁移的动作</t>
  </si>
  <si>
    <t>福建新大陆软件工程有限公司</t>
  </si>
  <si>
    <t>客户续费打算 服务器配置想要升级 价格预估具体询问客户实际金额</t>
  </si>
  <si>
    <t>100017302518</t>
  </si>
  <si>
    <t>汪宇峰</t>
  </si>
  <si>
    <t>目前在关注服务器的活动，不确定使用时间</t>
  </si>
  <si>
    <t>陈先生</t>
  </si>
  <si>
    <t>用户还在考虑是否续费还是新购 已经推送活动</t>
  </si>
  <si>
    <t>100006338717</t>
  </si>
  <si>
    <t>惠安县星野源软件开发工作室</t>
  </si>
  <si>
    <t>8月</t>
  </si>
  <si>
    <t>100006474610</t>
  </si>
  <si>
    <t>成都市天生阿财网络信息技术有限公司</t>
  </si>
  <si>
    <t>客户目前暂时还没有项目部署，可能需要等七月份左右去搭建项目，短信也会涉及</t>
  </si>
  <si>
    <t>采购账户在代理商</t>
  </si>
  <si>
    <t>100011999126</t>
  </si>
  <si>
    <t>上海银能来企业管理咨询有限公司</t>
  </si>
  <si>
    <t>客户在第三方那个账号上注册了域名</t>
  </si>
  <si>
    <t>100007310717</t>
  </si>
  <si>
    <t>铜川市人民医院</t>
  </si>
  <si>
    <t>短信/等保</t>
  </si>
  <si>
    <t>近期需要</t>
  </si>
  <si>
    <t>100006762723</t>
  </si>
  <si>
    <t>广州市嗨森网络科技有限公司</t>
  </si>
  <si>
    <t>深圳小竹熊科技有限公司</t>
  </si>
  <si>
    <t>已非电销</t>
  </si>
  <si>
    <t>崔同丽</t>
  </si>
  <si>
    <t>1.了解客户的项目类型
2.其他对接人的联系方式
3.客户公司已经注销，提醒客户及时变更公司账号信息</t>
  </si>
  <si>
    <t>深圳毛兔网络科技有限公司</t>
  </si>
  <si>
    <t>预计本月采购</t>
  </si>
  <si>
    <t>防火墙</t>
  </si>
  <si>
    <t>客户已经采购</t>
  </si>
  <si>
    <t>江阴凯佳电子商务有限公司</t>
  </si>
  <si>
    <t>3190648476</t>
  </si>
  <si>
    <t>深圳市华宝兴业进出口有限公司</t>
  </si>
  <si>
    <t>企业邮</t>
  </si>
  <si>
    <t>9月</t>
  </si>
  <si>
    <t>100017763244</t>
  </si>
  <si>
    <t>苏州实购宝互联网科技有限公司</t>
  </si>
  <si>
    <t>100005514164</t>
  </si>
  <si>
    <t>杭州种天下科技有限公司</t>
  </si>
  <si>
    <t>客户跟技术沟通后表示证书不打算使用了</t>
  </si>
  <si>
    <t>100001120194</t>
  </si>
  <si>
    <t>海口秀英亿梦网络科技工作室</t>
  </si>
  <si>
    <t>近期采购4H8G5M带宽</t>
  </si>
  <si>
    <t>上海乔诺企业管理咨询有限公司</t>
  </si>
  <si>
    <t>服务器 数据库 点播 云硬盘 短信 IM</t>
  </si>
  <si>
    <t>安徽倍而特教育科技有限公司</t>
  </si>
  <si>
    <t>提醒客户代金券明天到期，可进行升配服务器，客户表示先看一下，谢谢提醒</t>
  </si>
  <si>
    <t>成都元素科技有限公司</t>
  </si>
  <si>
    <t>芜湖八公叔叔网络科技有限公司</t>
  </si>
  <si>
    <t>883234440</t>
  </si>
  <si>
    <t>姚鑫</t>
  </si>
  <si>
    <t>有自建机房，比较老，告知活动要2h4g10M带宽1444</t>
  </si>
  <si>
    <t>深圳市大肚肚母婴顾问有限公司</t>
  </si>
  <si>
    <t>100015105224</t>
  </si>
  <si>
    <t>德爱(广州)健康产业有限公司</t>
  </si>
  <si>
    <t>9966103</t>
  </si>
  <si>
    <t>青州市坦博尔服饰股份有限公司</t>
  </si>
  <si>
    <t>客户构思做迁移，还在做前期调研</t>
  </si>
  <si>
    <t>100015842729</t>
  </si>
  <si>
    <t>新疆河码科技有限公司</t>
  </si>
  <si>
    <t>直播 服务器</t>
  </si>
  <si>
    <t>客户说APP支付申请通过之后就采购直播流量包和存储流量，服务器要升配</t>
  </si>
  <si>
    <t>100008176840</t>
  </si>
  <si>
    <t>贵州海迩西科技有限公司</t>
  </si>
  <si>
    <t>客户项目构思阶段，还未具体确定</t>
  </si>
  <si>
    <t>服务器续费，等续费专区的规则放宽</t>
  </si>
  <si>
    <t>100018181132</t>
  </si>
  <si>
    <t>李宏</t>
  </si>
  <si>
    <t>已选择代理商</t>
  </si>
  <si>
    <t>100008744125</t>
  </si>
  <si>
    <t>汇中仪表股份有限公司</t>
  </si>
  <si>
    <t>客户想测试商业版得画质清晰度，但是这边没有商业版测试版本 账户在周敏名下去了</t>
  </si>
  <si>
    <t>100005532691</t>
  </si>
  <si>
    <t>湖南新越高科技有限公司</t>
  </si>
  <si>
    <t>近期业务有扩展 需采购一台服务器来做负载均衡</t>
  </si>
  <si>
    <t>100016358318</t>
  </si>
  <si>
    <t>内蒙古迈田科技有限公司</t>
  </si>
  <si>
    <t>主要是给自己客户搭建项目，可能在一个月后看是否有项目搭建</t>
  </si>
  <si>
    <t>17359504</t>
  </si>
  <si>
    <t>东阳市融媒体中心</t>
  </si>
  <si>
    <t>客户目前采购了一个小的cos资源包测试一下，如果没有问题在考虑采购大一点</t>
  </si>
  <si>
    <t>客户不在名下</t>
  </si>
  <si>
    <t>100015621745</t>
  </si>
  <si>
    <t>客户在百度云的服务器下个月22号到期 在考虑采购一个500G的ssd云硬盘 目前在考虑中</t>
  </si>
  <si>
    <t>_x000D_
100018265650</t>
  </si>
  <si>
    <t>张斌洪</t>
  </si>
  <si>
    <t>部署个人公众号，初步有想法，不确定后续的计划</t>
  </si>
  <si>
    <t>天津江林轩明科技有限公司</t>
  </si>
  <si>
    <t>壹闪壹闪(辽宁省)网络文化传媒有限责任公司</t>
  </si>
  <si>
    <t>客户使用直播点播IM，目前体量还不大</t>
  </si>
  <si>
    <t xml:space="preserve">
100018035266</t>
  </si>
  <si>
    <t>宋浩</t>
  </si>
  <si>
    <t>王建明</t>
  </si>
  <si>
    <t>100011527406</t>
  </si>
  <si>
    <t>广州鸿彰信息科技有限公司</t>
  </si>
  <si>
    <t>客户目前想要找第三方搭建展示网站，推荐云市场</t>
  </si>
  <si>
    <t>1.了解客户现在的业务用量
2.了解是否有竞品使用</t>
  </si>
  <si>
    <t>深圳欧瑞特供应链管理有限公司</t>
  </si>
  <si>
    <t>455134669</t>
  </si>
  <si>
    <t>聊城市开发区图灵软件技术有限公司</t>
  </si>
  <si>
    <t>客户在微信上咨询商标注册的问题</t>
  </si>
  <si>
    <t>100016657753</t>
  </si>
  <si>
    <t>常州硅源新能材料有限公司</t>
  </si>
  <si>
    <t>服务器 数据库 IM 短信 点播 云硬盘 实时音视频 对象存储 CDN</t>
  </si>
  <si>
    <t>100018015921</t>
  </si>
  <si>
    <t>上海城方租赁住房运营管理有限公司</t>
  </si>
  <si>
    <t>客户只是采购，表示公司近期是有新项目搭建，但具体的项目不太清楚</t>
  </si>
  <si>
    <t>上海慧龙计算机系统有限公司</t>
  </si>
  <si>
    <t>浙江国大商贸有限公司</t>
  </si>
  <si>
    <t>北京摩迅筑路机械有限公司</t>
  </si>
  <si>
    <t>周末回找，已下单</t>
  </si>
  <si>
    <t>100013468275</t>
  </si>
  <si>
    <t>临朐阿爵教育咨询服务工作室</t>
  </si>
  <si>
    <t>客户等月底服务器到期再考虑是否继续使用或者换一个高配置一点的服务器</t>
  </si>
  <si>
    <t>武汉市辉生互融科技有限公司</t>
  </si>
  <si>
    <t>钟晓荣</t>
  </si>
  <si>
    <t>1.客户需要采购什么产品</t>
  </si>
  <si>
    <t>100018060952</t>
  </si>
  <si>
    <t>章军伟</t>
  </si>
  <si>
    <t>需要一块云硬盘，收集气象数据，需要150TB，也在对比其他家，在意价格，流程周期很长</t>
  </si>
  <si>
    <t>广州中科云图智能科技有限公司</t>
  </si>
  <si>
    <t>使用实体服务器，走内网，不考虑云端了</t>
  </si>
  <si>
    <t>河南拜特尔软件科技有限公司</t>
  </si>
  <si>
    <t>续费，建议拉长续费时间</t>
  </si>
  <si>
    <t>枣庄佰信达网络科技有限公司</t>
  </si>
  <si>
    <t>客户目前在测试，测试好了就采购服务器，一个星期左右</t>
  </si>
  <si>
    <t>100008636019</t>
  </si>
  <si>
    <t>北京灵图软件技术有限公司</t>
  </si>
  <si>
    <t>客户甲方那边表示不续了，表示用的时候在续费</t>
  </si>
  <si>
    <t>广州忆游科技有限公司</t>
  </si>
  <si>
    <t>5266778</t>
  </si>
  <si>
    <t>深圳拓邦股份有限公司</t>
  </si>
  <si>
    <t>客户目前在等领导回来商量一下腾讯会议的使用，已跟客户说清腾讯会议的功能以及是否能满足项目开展</t>
  </si>
  <si>
    <t>深圳市环球世贸电子科技有限公司</t>
  </si>
  <si>
    <t>江苏池丰科技有限公司</t>
  </si>
  <si>
    <t>客户咨询了服务器续费优惠，告知客户后在和老板商量</t>
  </si>
  <si>
    <t>100015178493</t>
  </si>
  <si>
    <t>开封速美商贸有限公司</t>
  </si>
  <si>
    <t>客户目前项目搁置了，考虑后续是否搭建，目前服务器是否需费还不确定，客户对活动比价感兴趣，告知后考虑一下</t>
  </si>
  <si>
    <t>刘中川</t>
  </si>
  <si>
    <t>引导客户做了企业认证续费成功</t>
  </si>
  <si>
    <t>音视频，短信，人脸</t>
  </si>
  <si>
    <t>客户还在前期项目规划阶段，产品还在测试</t>
  </si>
  <si>
    <t>100017821752</t>
  </si>
  <si>
    <t>厦门睿博互通物联科技有限公司</t>
  </si>
  <si>
    <t>最晚清明节后采购服务器三台，配置还要确认，从阿里云迁移到腾讯云，重新注册域名</t>
  </si>
  <si>
    <t>仪征市自然资源和规划局</t>
  </si>
  <si>
    <t>杭州毕为科技有限公司</t>
  </si>
  <si>
    <t>孟祥华</t>
  </si>
  <si>
    <t>客户买了一个月的腾讯会议，先测试效果，好的话再买</t>
  </si>
  <si>
    <t>100003335521</t>
  </si>
  <si>
    <t>广州真迹文化有限公司</t>
  </si>
  <si>
    <t>100003009015</t>
  </si>
  <si>
    <t>孙冉</t>
  </si>
  <si>
    <t>服务器12月份到期，七八月份做迁移和扩容以及安全防护</t>
  </si>
  <si>
    <t>成都查数估科技有限公司</t>
  </si>
  <si>
    <t>续费IM，推荐续费一年，考虑下</t>
  </si>
  <si>
    <t>厦门雄起商务服务有限公司</t>
  </si>
  <si>
    <t>双塔区几介艺术工作室</t>
  </si>
  <si>
    <t>有拉长续费的意向</t>
  </si>
  <si>
    <t>中北大学</t>
  </si>
  <si>
    <t>甘肃名扬天下电子商务有限公司</t>
  </si>
  <si>
    <t>近期采购20T</t>
  </si>
  <si>
    <t>北京傲邦阳光资讯有限公司</t>
  </si>
  <si>
    <t>告知客户短信优惠表示接受，直接采购</t>
  </si>
  <si>
    <t>德润环保科技(大连)有限公司</t>
  </si>
  <si>
    <t>广州市品众电子科技有限公司</t>
  </si>
  <si>
    <t>财务审批，审批后今天会支付，最迟明天</t>
  </si>
  <si>
    <t>北京华清智能科技有限公司</t>
  </si>
  <si>
    <t>续费数据库</t>
  </si>
  <si>
    <t>100003309341</t>
  </si>
  <si>
    <t>重庆交安企业管理咨询有限公司</t>
  </si>
  <si>
    <t>之前有考虑采购服务器 推荐了现在的活动 客户表示考虑一下</t>
  </si>
  <si>
    <t>最近购买吧</t>
  </si>
  <si>
    <t>100017222784</t>
  </si>
  <si>
    <t>深圳市米送科技有限公司</t>
  </si>
  <si>
    <t>目前在等公司IT部门计算数据，大概两星期后考虑服务器采购，想要做网站，小程序,APP，服务器配置在4H8G-8H16G</t>
  </si>
  <si>
    <t>深圳市颖锐网络科技有限公司</t>
  </si>
  <si>
    <t>/</t>
  </si>
  <si>
    <t>实时音视频，im</t>
  </si>
  <si>
    <t>这个月已经上线</t>
  </si>
  <si>
    <t>有代理商联系客户可以给到6折，客户对优惠政策比较清楚，客户需要优惠</t>
  </si>
  <si>
    <t>100018284681</t>
  </si>
  <si>
    <t>厦门锦荣汽车有限公司</t>
  </si>
  <si>
    <t>已做了企业认证 准备搭建小程序 这两天会确定下来服务器的配置</t>
  </si>
  <si>
    <t>1.早上联系下，发短信，若无人接听，下午再去电下
2.联系上后，告知客户移动应用安全的两个版本，了解客户APP的上线时间和上线平台，预算。若预算低于2万的，让客户先用基础班看能否满足</t>
  </si>
  <si>
    <t>100014692099</t>
  </si>
  <si>
    <t>李志袁 有企业</t>
  </si>
  <si>
    <t>移动应用安全</t>
  </si>
  <si>
    <t>已经在使用基础版本了，是否采购收费版要根据使用情况来决定</t>
  </si>
  <si>
    <t>客户用基础版在使用，若能通过就不用付费版</t>
  </si>
  <si>
    <t>100013900826</t>
  </si>
  <si>
    <t>河南息县农村商业银行股份有限公司</t>
  </si>
  <si>
    <t>无锡汇多彩贸易有限公司</t>
  </si>
  <si>
    <t>客户准备搭建商城小程序和网站，最迟下个月月底会上线，具体使用其他平台还是腾讯云还不确定</t>
  </si>
  <si>
    <t>1.确定企业建站的方案</t>
  </si>
  <si>
    <t>100018356581</t>
  </si>
  <si>
    <t>广西卿宝商贸有限公司</t>
  </si>
  <si>
    <t>最晚下周 广告公司设计好之后注册 
服务器领用了免费的服务器</t>
  </si>
  <si>
    <t>梁先生（老板））</t>
  </si>
  <si>
    <t>展示型电商网站，后续有APP，小程序业务，商标</t>
  </si>
  <si>
    <t xml:space="preserve">无专业技术搭建
</t>
  </si>
  <si>
    <t>客户目前技术力量不足，考虑找人做，推荐网站建设</t>
  </si>
  <si>
    <t>锦州市古塔区贵足天美皮具店</t>
  </si>
  <si>
    <t>客户需要采购服务器</t>
  </si>
  <si>
    <t>100012613652</t>
  </si>
  <si>
    <t>广州云山科技软件有限公司</t>
  </si>
  <si>
    <t>点播插件</t>
  </si>
  <si>
    <t>客户想采购点播插件 但是觉得价格比较贵</t>
  </si>
  <si>
    <t>100017623957</t>
  </si>
  <si>
    <t>济宁旭升信息科技有限公司</t>
  </si>
  <si>
    <t>以采购</t>
  </si>
  <si>
    <t>陈志勇</t>
  </si>
  <si>
    <t>企业邮箱</t>
  </si>
  <si>
    <t xml:space="preserve">伪个人 </t>
  </si>
  <si>
    <t>北京信加科技有限公司</t>
  </si>
  <si>
    <t>东莞市点买货运代理服务有限公司</t>
  </si>
  <si>
    <t>引导长时间续费，客户让发送活动链接先了解一下</t>
  </si>
  <si>
    <t>100003198891</t>
  </si>
  <si>
    <t>上海锐孚信息科技有限公司</t>
  </si>
  <si>
    <t>已买</t>
  </si>
  <si>
    <t xml:space="preserve">
11379302</t>
  </si>
  <si>
    <t>上海喜柚网络科技有限公司</t>
  </si>
  <si>
    <t>续费客户。不确定</t>
  </si>
  <si>
    <t>天财晨曦(北京)软件有限责任公司</t>
  </si>
  <si>
    <t>100015322924</t>
  </si>
  <si>
    <t>有需求 不确定采购时间</t>
  </si>
  <si>
    <t>南通冠勋企业征信服务有限公司</t>
  </si>
  <si>
    <t>100006479047</t>
  </si>
  <si>
    <t>深圳市趣识科技有限公司</t>
  </si>
  <si>
    <t>短信、COS</t>
  </si>
  <si>
    <t>上线后可能会加大体量，时间不定</t>
  </si>
  <si>
    <t>50337753</t>
  </si>
  <si>
    <t>上海骏雨信息技术有限公司</t>
  </si>
  <si>
    <t>100017412523</t>
  </si>
  <si>
    <t>广东清慧综合环保咨询科技有限公司</t>
  </si>
  <si>
    <t>7月</t>
  </si>
  <si>
    <t>100014672205</t>
  </si>
  <si>
    <t>云领(十堰)电子商务有限公司</t>
  </si>
  <si>
    <t>帮他客户搭建一个静态网站和公众号 目前还在规划中 还没确定最后的项目部署 项目会在8月前搭建完成</t>
  </si>
  <si>
    <t>首佳顾问咨询(北京)集团有限公司</t>
  </si>
  <si>
    <t>客户是运维工程师，在沟通今年服务器整体续费。但是现在说代理商给他的优惠较大作比较</t>
  </si>
  <si>
    <t>郑州菲之栎汽车销售有限公司</t>
  </si>
  <si>
    <t>100018250261</t>
  </si>
  <si>
    <t>江苏省电子竞技运动协会</t>
  </si>
  <si>
    <t>客户财务那边月底清账不能走请款，准备下个月一二号采购
客户4月1日已采购（客户采购时因任务派发而导致客户账号跳到其他坐席名下）</t>
  </si>
  <si>
    <t>深圳市永泰达乳胶制品有限公司</t>
  </si>
  <si>
    <t>上海瀚世信息技术有限公司</t>
  </si>
  <si>
    <t>安徽美保电器服务有限公司</t>
  </si>
  <si>
    <t>成都唯快不破网络科技有限公司</t>
  </si>
  <si>
    <t>深圳市前海比邻金融信息服务有限公司</t>
  </si>
  <si>
    <t>北京水发云天科技有限公司</t>
  </si>
  <si>
    <t>实时音视频，服务器带宽</t>
  </si>
  <si>
    <t>这个月已经上线，有代理商6折，实时音视频25万分钟一个月，带宽200M</t>
  </si>
  <si>
    <t>成都侑戏科技有限公司</t>
  </si>
  <si>
    <t>云盘，服务器续费</t>
  </si>
  <si>
    <t>100018408625</t>
  </si>
  <si>
    <t>张家港保税区瑞途网络科技有限公司</t>
  </si>
  <si>
    <t>南京乐租网络科技有限公司</t>
  </si>
  <si>
    <t>100015909767</t>
  </si>
  <si>
    <t>广东上乘网络服务有限公司</t>
  </si>
  <si>
    <t>100003580630</t>
  </si>
  <si>
    <t>北京赢点科技有限公司</t>
  </si>
  <si>
    <t>服务器 直播 互动白板 IM</t>
  </si>
  <si>
    <t>项目还在规划中 预计五六月去搭建一个在线教育类的小程序</t>
  </si>
  <si>
    <t>移动推送基础服务续费</t>
  </si>
  <si>
    <t>100015377196</t>
  </si>
  <si>
    <t>哈尔滨达仁金融服务外包有限公司</t>
  </si>
  <si>
    <t>项目还没具体落实，产品了解阶段</t>
  </si>
  <si>
    <t>北京中燕信息技术有限公司</t>
  </si>
  <si>
    <t>已购买</t>
  </si>
  <si>
    <t xml:space="preserve">
100018386728</t>
  </si>
  <si>
    <t>四川海纳鑫众电子商务有限公司</t>
  </si>
  <si>
    <t>客户需要采购服务器，域名</t>
  </si>
  <si>
    <t>100012997377</t>
  </si>
  <si>
    <t>重庆福佳轩科技有限公司</t>
  </si>
  <si>
    <t>客户还在弄账号问题</t>
  </si>
  <si>
    <t>_x000D_
2686576833</t>
  </si>
  <si>
    <t>上海秦镜网络科技有限公司</t>
  </si>
  <si>
    <t>做联机在线答题，在意长期固定的折扣</t>
  </si>
  <si>
    <t>100009994635</t>
  </si>
  <si>
    <t>100007015129</t>
  </si>
  <si>
    <t>上海跃然信息技术有限公司</t>
  </si>
  <si>
    <t>今明两天</t>
  </si>
  <si>
    <t>100008632177</t>
  </si>
  <si>
    <t>北京禧丰昌餐饮管理有限公司</t>
  </si>
  <si>
    <t>顽石信息网络科技(泰安)有限责任公司</t>
  </si>
  <si>
    <t>爱云集(威海)网络技术有限公司</t>
  </si>
  <si>
    <t>等待老板审批</t>
  </si>
  <si>
    <t>个人认证</t>
  </si>
  <si>
    <t>史智博</t>
  </si>
  <si>
    <t>北京乐奇互娱科技有限公司</t>
  </si>
  <si>
    <t>服务器、数据库、CDN</t>
  </si>
  <si>
    <t>服务器升配、CDN，晚点还要续费服务器、数据库</t>
  </si>
  <si>
    <t>首次拜访时间（登记时间）</t>
  </si>
  <si>
    <t>100019008750</t>
  </si>
  <si>
    <t>奥华软通虚拟现实可视计算技术(北京)有限公司</t>
  </si>
  <si>
    <t>模板/服务器</t>
  </si>
  <si>
    <t>100019252923</t>
  </si>
  <si>
    <t>江津区兰氏食品经营部</t>
  </si>
  <si>
    <t>模板不通过</t>
  </si>
  <si>
    <t>100011324142</t>
  </si>
  <si>
    <t>杭州融至兴科技有限公司</t>
  </si>
  <si>
    <t>不确定接入时间</t>
  </si>
  <si>
    <t>世强先进(深圳)科技股份有限公司</t>
  </si>
  <si>
    <t>广州西米信息科技有限公司</t>
  </si>
  <si>
    <t>先联系上</t>
  </si>
  <si>
    <t>现在很忙 预计七八月再来考虑</t>
  </si>
  <si>
    <t>100018500305</t>
  </si>
  <si>
    <t>广州火龙果爆品互联网科技有限公司</t>
  </si>
  <si>
    <t>有其他账号，正常发送短信</t>
  </si>
  <si>
    <t>100017019469</t>
  </si>
  <si>
    <t>宁波乐果网络科技有限公司</t>
  </si>
  <si>
    <t>100018384063</t>
  </si>
  <si>
    <t>武汉云泽惠友科技有限公司</t>
  </si>
  <si>
    <t>准备搭建一个展示型网站 购买一台服务器 有第三方搭建</t>
  </si>
  <si>
    <t>100017516574</t>
  </si>
  <si>
    <t>京城皮肤医学技术（北京）有限公司</t>
  </si>
  <si>
    <t>数据库，安全产品</t>
  </si>
  <si>
    <t>客户是找的第三方开发医院系统。还在商讨中，产品自己采购，后续第三方开发</t>
  </si>
  <si>
    <t>100017641485</t>
  </si>
  <si>
    <t>安徽丰邦物业服务有限公司</t>
  </si>
  <si>
    <t>迁移客户</t>
  </si>
  <si>
    <t>100018590696</t>
  </si>
  <si>
    <t>青海亿尔叁信息科技有限公司</t>
  </si>
  <si>
    <t>服务器域名</t>
  </si>
  <si>
    <t>客户还在考虑服务器的配置</t>
  </si>
  <si>
    <t>100018250886</t>
  </si>
  <si>
    <t>北京艾悦思文化传媒有限公司</t>
  </si>
  <si>
    <t>100018621915</t>
  </si>
  <si>
    <t>北京臻创互联信息技术有限公司</t>
  </si>
  <si>
    <t>100017845035</t>
  </si>
  <si>
    <t>运城倾述创艺文化传媒有限公司</t>
  </si>
  <si>
    <t>客户是帮客户设计商标的</t>
  </si>
  <si>
    <t>上海亘游网络科技有限公司</t>
  </si>
  <si>
    <t>打算七月份左右再续费</t>
  </si>
  <si>
    <t>100017784265</t>
  </si>
  <si>
    <t>吉林省长韩时代会展运营有限公司</t>
  </si>
  <si>
    <t>100018083867</t>
  </si>
  <si>
    <t>赵敏</t>
  </si>
  <si>
    <t>可能今天采购</t>
  </si>
  <si>
    <t>100018681455</t>
  </si>
  <si>
    <t>包头市一鸣科技有限公司</t>
  </si>
  <si>
    <t>客户表示项目还没上线</t>
  </si>
  <si>
    <t>100018103514</t>
  </si>
  <si>
    <t>浙江银火网络科技有限公司</t>
  </si>
  <si>
    <t>2021-04-16</t>
  </si>
  <si>
    <t>100002924969</t>
  </si>
  <si>
    <t>深圳市健三实业有限公司</t>
  </si>
  <si>
    <t>100018925661</t>
  </si>
  <si>
    <t>山东海圆戎创智能科技有限公司</t>
  </si>
  <si>
    <t>在开发APP，等开发完成才有服务器需求</t>
  </si>
  <si>
    <t>100013456981</t>
  </si>
  <si>
    <t>苏州点箱同文化传媒咨询有限公司</t>
  </si>
  <si>
    <t>100018903075</t>
  </si>
  <si>
    <t>王国铭</t>
  </si>
  <si>
    <t>客户服务器被攻击</t>
  </si>
  <si>
    <t>100006541603</t>
  </si>
  <si>
    <t>宋君鑫</t>
  </si>
  <si>
    <t>服务器 网站建设</t>
  </si>
  <si>
    <t>功能性官网 需找技术团队开发</t>
  </si>
  <si>
    <t>2941064014</t>
  </si>
  <si>
    <t>青岛金诺国际会展有限公司</t>
  </si>
  <si>
    <t>100010053058</t>
  </si>
  <si>
    <t>闫明杰</t>
  </si>
  <si>
    <t>转企业客户非电销</t>
  </si>
  <si>
    <t>山东绿藤网络技术有限公司</t>
  </si>
  <si>
    <t>服务器25号到期</t>
  </si>
  <si>
    <t>100017599600</t>
  </si>
  <si>
    <t>北京奇峰天下科技有限公司</t>
  </si>
  <si>
    <t>什么时候需要还不确定</t>
  </si>
  <si>
    <t>100003057473</t>
  </si>
  <si>
    <t>新知地(北京)科技有限公司</t>
  </si>
  <si>
    <t>直播/功能性产品</t>
  </si>
  <si>
    <t>北京诺一空间信息技术有限公司</t>
  </si>
  <si>
    <t>100018978959</t>
  </si>
  <si>
    <t>尧港东</t>
  </si>
  <si>
    <t>阿里云8H16G服务器还有一年到期，有迁移意向</t>
  </si>
  <si>
    <t>薛源</t>
  </si>
  <si>
    <t>100000918103</t>
  </si>
  <si>
    <t>李华</t>
  </si>
  <si>
    <t>客户做小程序，没技术</t>
  </si>
  <si>
    <t>100005120645</t>
  </si>
  <si>
    <t>北京目人生殖医学科技有限公司</t>
  </si>
  <si>
    <t>100006391638</t>
  </si>
  <si>
    <t>晋江市竞技宝传媒有限公司</t>
  </si>
  <si>
    <t>100006982235</t>
  </si>
  <si>
    <t>中山市裕永健康管理服务有限公司</t>
  </si>
  <si>
    <t>六月初应该会续费</t>
  </si>
  <si>
    <t>四川极课教育科技有限公司</t>
  </si>
  <si>
    <t>五月初应该会续费</t>
  </si>
  <si>
    <t xml:space="preserve">
100004557860</t>
  </si>
  <si>
    <t>北京宗盾建筑工程技术有限公司</t>
  </si>
  <si>
    <t>客户还不确定</t>
  </si>
  <si>
    <t>杜林</t>
  </si>
  <si>
    <t>客户有企业，在阿里有部署，说了解腾讯云的ai</t>
  </si>
  <si>
    <t>100000828443</t>
  </si>
  <si>
    <t>福建省快快加油网络科技有限公司</t>
  </si>
  <si>
    <t>IM、TRTC</t>
  </si>
  <si>
    <t>已绑定代理商</t>
  </si>
  <si>
    <t>成都寅腾智享电子商务有限公司</t>
  </si>
  <si>
    <t>5月7号到期</t>
  </si>
  <si>
    <t>100015323726</t>
  </si>
  <si>
    <t>新唐明一(北京)传媒有限公司</t>
  </si>
  <si>
    <t>在搭建一个在线培训的网站 想接入直播功能</t>
  </si>
  <si>
    <t>广告公司还没设计出图案，备案还没通过，在对比阿里和腾讯的建站模板</t>
  </si>
  <si>
    <t>无专业技术搭建</t>
  </si>
  <si>
    <t>客户目前技术力量不足，考虑找人做，推荐网站建设，未接通</t>
  </si>
  <si>
    <t>100018966044</t>
  </si>
  <si>
    <t>河北省东光县公证处</t>
  </si>
  <si>
    <t>回电客户，客户也不清楚具体搭建什么项目，是外包给第三方搭建，具体负责人联系方式没给，添加微信还没通过</t>
  </si>
  <si>
    <t>100018546914</t>
  </si>
  <si>
    <t>王莉</t>
  </si>
  <si>
    <t>人脸比对</t>
  </si>
  <si>
    <t>伪个人。在走对公汇款流程</t>
  </si>
  <si>
    <t>_x000D_
100019029623</t>
  </si>
  <si>
    <t>张浩</t>
  </si>
  <si>
    <t>需存储视频用量在1t左右 目前在了解阶段 有企业</t>
  </si>
  <si>
    <t>100018995738</t>
  </si>
  <si>
    <t>都兰县紧密型健康服务共同体</t>
  </si>
  <si>
    <t>域名等</t>
  </si>
  <si>
    <t>100018562196</t>
  </si>
  <si>
    <t>孙国鹏</t>
  </si>
  <si>
    <t>100009908248</t>
  </si>
  <si>
    <t>北京拓达伟业科技有限公司</t>
  </si>
  <si>
    <t xml:space="preserve">还不确定是那个服务器 </t>
  </si>
  <si>
    <t>100019036620</t>
  </si>
  <si>
    <t>李维立</t>
  </si>
  <si>
    <t>100019012195</t>
  </si>
  <si>
    <t>山东网金融资租赁有限公司</t>
  </si>
  <si>
    <t>100008427530</t>
  </si>
  <si>
    <t>中创(深圳)物联网有限公司</t>
  </si>
  <si>
    <t>100013249226</t>
  </si>
  <si>
    <t>广州乐葵科技有限公司</t>
  </si>
  <si>
    <t>还在做前期测试</t>
  </si>
  <si>
    <t>100001065914</t>
  </si>
  <si>
    <t>深圳市比德乘贸易有限公司</t>
  </si>
  <si>
    <t>联系说不空</t>
  </si>
  <si>
    <t>100019074727</t>
  </si>
  <si>
    <t>曾耀标</t>
  </si>
  <si>
    <t>100019081006</t>
  </si>
  <si>
    <t>颜宁</t>
  </si>
  <si>
    <t>100019075498</t>
  </si>
  <si>
    <t>王远辉</t>
  </si>
  <si>
    <t>不在库里</t>
  </si>
  <si>
    <t>100017621673</t>
  </si>
  <si>
    <t>珠海市香洲区港盛名点食品厂</t>
  </si>
  <si>
    <t>100019085474</t>
  </si>
  <si>
    <t>司非</t>
  </si>
  <si>
    <t>点播/cos</t>
  </si>
  <si>
    <t>100019079713</t>
  </si>
  <si>
    <t>山西天月婚介服务有限公司</t>
  </si>
  <si>
    <t>100005769363</t>
  </si>
  <si>
    <t>经济技术开发区沈仙猫网络技术工作室</t>
  </si>
  <si>
    <t>100018457783</t>
  </si>
  <si>
    <t>蔡铭</t>
  </si>
  <si>
    <t>100018032778</t>
  </si>
  <si>
    <t>佟帅</t>
  </si>
  <si>
    <t>已经用另外账号采购</t>
  </si>
  <si>
    <t>292461905</t>
  </si>
  <si>
    <t>北京世纪鹏博科技有限公司</t>
  </si>
  <si>
    <t>被商务拉走</t>
  </si>
  <si>
    <t>100001315433</t>
  </si>
  <si>
    <t xml:space="preserve">贝芽智能科技(苏州)有限公司_x000D_
</t>
  </si>
  <si>
    <t>明年会做2级等保</t>
  </si>
  <si>
    <t>100019160487</t>
  </si>
  <si>
    <t>何定能</t>
  </si>
  <si>
    <t>100016982905</t>
  </si>
  <si>
    <t>李虹辉</t>
  </si>
  <si>
    <t>客户不让联系了</t>
  </si>
  <si>
    <t>100014095457</t>
  </si>
  <si>
    <t>南京汇暄智能科技有限公司</t>
  </si>
  <si>
    <t>联系不上不愿沟通</t>
  </si>
  <si>
    <t>100015530851</t>
  </si>
  <si>
    <t>安阳光之谷网络科技有限公司</t>
  </si>
  <si>
    <t>被拉走</t>
  </si>
  <si>
    <t xml:space="preserve">1.客情维护，客户假期安排
</t>
  </si>
  <si>
    <t>100014618753</t>
  </si>
  <si>
    <t>IM私有化部署</t>
  </si>
  <si>
    <t>作对比，跟领导汇报价格和配置（客户表示由于投资方那边的问题，项目搁置了，暂不清楚后续是否继续部署）</t>
  </si>
  <si>
    <t>杨先生（）</t>
  </si>
  <si>
    <t>广州火星科技发展有限公司
做类OA应用，需要做IM私有化部署，目前在和环信做对比</t>
  </si>
  <si>
    <t>环信，融云</t>
  </si>
  <si>
    <t>方案老板审核中，项目进展搁置，内部考虑有可能不做，五一节后答复</t>
  </si>
  <si>
    <t>100011543259</t>
  </si>
  <si>
    <t>杭州星物种网络科技有限公司</t>
  </si>
  <si>
    <t>客户项目准备上架平台，如果上架成功就打算按年续费服务器，如果上架不了就把项目停了（客户项目搁置了，还是因为项目不能上架平台，等有需要再继续使用）</t>
  </si>
  <si>
    <t>100018685037</t>
  </si>
  <si>
    <t>戴佳伟</t>
  </si>
  <si>
    <t>客户目前需要备案，服务器还没采购，引导客户企业认证需要考虑一下（客户一直无人接听）</t>
  </si>
  <si>
    <t>100013707284</t>
  </si>
  <si>
    <t>深圳市锦云实业发展有限公司</t>
  </si>
  <si>
    <t>100017703377</t>
  </si>
  <si>
    <t>阜阳筑心网络科技有限公司</t>
  </si>
  <si>
    <t>1月</t>
  </si>
  <si>
    <t>余先生（项目经理）</t>
  </si>
  <si>
    <t>全国老师教具评审活动网站</t>
  </si>
  <si>
    <t>预计6月上线</t>
  </si>
  <si>
    <t>服务器，WAF，数据库</t>
  </si>
  <si>
    <t>150万</t>
  </si>
  <si>
    <t>服务和之前合作的项目认可高</t>
  </si>
  <si>
    <t>正常进行</t>
  </si>
  <si>
    <t>服务器 数据库 waf</t>
  </si>
  <si>
    <t>100019180549</t>
  </si>
  <si>
    <t>深圳市影双博商务有限公司</t>
  </si>
  <si>
    <t xml:space="preserve">具体到期时间
</t>
  </si>
  <si>
    <t>641723596</t>
  </si>
  <si>
    <t>成都市儒仪仪器有限公司</t>
  </si>
  <si>
    <t>展示型网站，根据优惠考虑续费三年</t>
  </si>
  <si>
    <t>100002820759</t>
  </si>
  <si>
    <t>上海创贝信息科技有限公司</t>
  </si>
  <si>
    <t>客户目前还在跟公司商量，项目可能需要等下半年才考虑去部署</t>
  </si>
  <si>
    <t>100017399279</t>
  </si>
  <si>
    <t>石家庄无与伦比网络科技有限公司</t>
  </si>
  <si>
    <t>还没有明确规划</t>
  </si>
  <si>
    <t>庆阳华宁涌泉文化传播有限公司</t>
  </si>
  <si>
    <t>25号到期</t>
  </si>
  <si>
    <t>100014201140</t>
  </si>
  <si>
    <t>杭州位小宝停车科技有限公司</t>
  </si>
  <si>
    <t>100015452434</t>
  </si>
  <si>
    <t>刘姝辰</t>
  </si>
  <si>
    <t>100017479712</t>
  </si>
  <si>
    <t>建瓯市荣栎贸易有限公司</t>
  </si>
  <si>
    <t>客户现在不需要了 因为海外项目目前比较稳定 价格也便宜</t>
  </si>
  <si>
    <t>100017546782</t>
  </si>
  <si>
    <t>上海美荣文化传媒有限公司</t>
  </si>
  <si>
    <t>100012616376</t>
  </si>
  <si>
    <t>王轻</t>
  </si>
  <si>
    <t>100014837020</t>
  </si>
  <si>
    <t>沈阳云科软件开发有限公司</t>
  </si>
  <si>
    <t>400商机</t>
  </si>
  <si>
    <t>100015522129</t>
  </si>
  <si>
    <t>未认证</t>
  </si>
  <si>
    <t>客户已经选择华为</t>
  </si>
  <si>
    <t>100001270325</t>
  </si>
  <si>
    <t>江海区博裕五金加工场</t>
  </si>
  <si>
    <t>客户表示暂时不做了</t>
  </si>
  <si>
    <t>林平才</t>
  </si>
  <si>
    <t>客户咨询服务器的优惠，表示在6月份到期，想要问一下服务器目前续费的价格（目前账号换了一个负责人，服务器等有需要再说）</t>
  </si>
  <si>
    <t>100013359477</t>
  </si>
  <si>
    <t>正安县靓机派电子产品工作室</t>
  </si>
  <si>
    <t>下个月到期，还不确定是否续费</t>
  </si>
  <si>
    <t>100009532058</t>
  </si>
  <si>
    <t>上海梨邑文化发展有限公司</t>
  </si>
  <si>
    <t>APP正在开发中，后续需求不确定</t>
  </si>
  <si>
    <t>西安升帮联创技术服务有限公司</t>
  </si>
  <si>
    <t>客户七月采购计划</t>
  </si>
  <si>
    <t>靳晓明</t>
  </si>
  <si>
    <t>100018256630</t>
  </si>
  <si>
    <t>烟台揽胜电子科技有限公司</t>
  </si>
  <si>
    <t>100000570781</t>
  </si>
  <si>
    <t>泰安和新精工科技有限公司</t>
  </si>
  <si>
    <t>10月</t>
  </si>
  <si>
    <t>客户续费6个月服务器，等到期后会重新买服务器，还有新业务</t>
  </si>
  <si>
    <t>上海至正融资租赁有限公司</t>
  </si>
  <si>
    <t>100017350811</t>
  </si>
  <si>
    <t>襄阳佳优网络科技有限公司</t>
  </si>
  <si>
    <t>客户目前直播还在测试</t>
  </si>
  <si>
    <t>100001015548</t>
  </si>
  <si>
    <t>陈龙</t>
  </si>
  <si>
    <t>客户的领导觉得成本比本地贵 暂时不考虑上云</t>
  </si>
  <si>
    <t xml:space="preserve">
100019051884</t>
  </si>
  <si>
    <t>李腾飞</t>
  </si>
  <si>
    <t>客户是做物流仓储的 需从本地迁移上云</t>
  </si>
  <si>
    <t>100011689249</t>
  </si>
  <si>
    <t>广西允执筑中科技有限公司</t>
  </si>
  <si>
    <t>推荐了互动白板功能</t>
  </si>
  <si>
    <t>100004711437</t>
  </si>
  <si>
    <t>威海火炬高技术产业开发有限公司</t>
  </si>
  <si>
    <t>参考服务器2核4G的价格</t>
  </si>
  <si>
    <t>北京联创智融信息技术有限公司</t>
  </si>
  <si>
    <t>1503215543</t>
  </si>
  <si>
    <t>长沙讯博自动识别技术开发有限公司</t>
  </si>
  <si>
    <t>100018962538</t>
  </si>
  <si>
    <t>威瑞(重庆)企业管理有限公司</t>
  </si>
  <si>
    <t>暂无服务器需求</t>
  </si>
  <si>
    <t>100004403468</t>
  </si>
  <si>
    <t>广州力控元海信息科技有限公司</t>
  </si>
  <si>
    <t>客户表示服务器不打算续费了，主要是使用过程中不稳定，已经迁移了</t>
  </si>
  <si>
    <t>100016332834</t>
  </si>
  <si>
    <t>北京趣动科技有限公司</t>
  </si>
  <si>
    <t>客户考虑月底调整移动推送峰值</t>
  </si>
  <si>
    <t>100016414485</t>
  </si>
  <si>
    <t>灵石县昊佳网络科技有限公司</t>
  </si>
  <si>
    <t>客户目前使用轻量服务器，体验不太好，咨询标准服务器免费领取的问题协助解决，先做测试，后续可能考虑采购标准服务器</t>
  </si>
  <si>
    <t>100018495146</t>
  </si>
  <si>
    <t>成都恒曜悦通科技有限公司</t>
  </si>
  <si>
    <t>客户还没开始测试，等测试好之后在考虑</t>
  </si>
  <si>
    <t>100018667746</t>
  </si>
  <si>
    <t>义乌市宇酷网络科技工作室</t>
  </si>
  <si>
    <t>客户目前先用朋友的服务器，等后续再看是否采购，告知618活动表示考虑一下</t>
  </si>
  <si>
    <t>100017401422</t>
  </si>
  <si>
    <t>北京福田电子医疗仪器有限公司</t>
  </si>
  <si>
    <t>项目在本月底前上线，后续需要接入点播，还不明确</t>
  </si>
  <si>
    <t>100017780307</t>
  </si>
  <si>
    <t>长沙领资佳课教育科技有限责任公司</t>
  </si>
  <si>
    <t>100019173844</t>
  </si>
  <si>
    <t>宁夏鸿志云科技有限公司</t>
  </si>
  <si>
    <t>在当地找了另外的代理做了</t>
  </si>
  <si>
    <t>100003794781</t>
  </si>
  <si>
    <t>高迎春</t>
  </si>
  <si>
    <t>建站模版</t>
  </si>
  <si>
    <t>想搭建一个培训网站</t>
  </si>
  <si>
    <t>客户先了解了一下，不确定是否接入</t>
  </si>
  <si>
    <t>于静</t>
  </si>
  <si>
    <t>还在想名字，可能要6.7月份购买3,4个</t>
  </si>
  <si>
    <t>深圳市喜乐工坊文化创意有限公司</t>
  </si>
  <si>
    <t>到时候续费</t>
  </si>
  <si>
    <t>100018050723</t>
  </si>
  <si>
    <t>陈燕</t>
  </si>
  <si>
    <t>已经在另外账号上买了，不是他办的，不愿意告知负责人联系方式，这个账号暂时无需要</t>
  </si>
  <si>
    <t>佛滔（福建）文化传播有限公司</t>
  </si>
  <si>
    <t>100015851111</t>
  </si>
  <si>
    <t>宁波商盟海市供应链管理有限公司</t>
  </si>
  <si>
    <t>客户已经续费不接受拉长</t>
  </si>
  <si>
    <t>100001202970</t>
  </si>
  <si>
    <t>100019176956</t>
  </si>
  <si>
    <t>朱世尧</t>
  </si>
  <si>
    <t>客户表示事情还没定下来，软件有可能不做了，因为软件那边太贵了，现在正在谈，如果谈不下来，服务器也不需要购买，有进展会联系</t>
  </si>
  <si>
    <t>100013844410</t>
  </si>
  <si>
    <t>深圳市比奇汉商贸有限公司</t>
  </si>
  <si>
    <t>纵眸科技（北京）有限责任公司</t>
  </si>
  <si>
    <t>客户考虑价格，对其其他厂商，预计下个月会考虑采购</t>
  </si>
  <si>
    <t>穆丙建</t>
  </si>
  <si>
    <t>没有明确需求时间，后续跟进</t>
  </si>
  <si>
    <t>陆晓清</t>
  </si>
  <si>
    <t>商标服务器域名</t>
  </si>
  <si>
    <t>需求时间不定</t>
  </si>
  <si>
    <t>100018903799</t>
  </si>
  <si>
    <t>安徽万合佳尔生物科技有限公司</t>
  </si>
  <si>
    <t>深圳市百协科技有限公司</t>
  </si>
  <si>
    <t>尹振华</t>
  </si>
  <si>
    <t>企业建站</t>
  </si>
  <si>
    <t>6月份后才会做网站</t>
  </si>
  <si>
    <t>100008372750</t>
  </si>
  <si>
    <t>浙地国际地产集团有限公司</t>
  </si>
  <si>
    <t>100016628605</t>
  </si>
  <si>
    <t>甄卓</t>
  </si>
  <si>
    <t>20号之前有两三件商标需求</t>
  </si>
  <si>
    <t>昆明凌硕科技有限公司</t>
  </si>
  <si>
    <t>1.客户首次的采购量后的测试情况
2.一个月使用情况
3.项目还在测试</t>
  </si>
  <si>
    <t>客户目前合同问题已经解决，已采购人脸产品，等项目正式上线再考虑多采购一些</t>
  </si>
  <si>
    <t>目前在等公司IT部门计算数据，大概两星期后考虑服务器采购，想要做网站，小程序,APP，服务器配置在4H8G-8H16G（忙音状态，近期一直联系未接通）</t>
  </si>
  <si>
    <t>100019019214</t>
  </si>
  <si>
    <t>东莞市仙泽新材料科技有限公司</t>
  </si>
  <si>
    <t>客户在等阿里云的服务器到期就考虑换到腾讯云，打算采购4H8G5M（客户服务器7月份到起，会考虑提前采购）</t>
  </si>
  <si>
    <t>100012921300</t>
  </si>
  <si>
    <t>谢林师</t>
  </si>
  <si>
    <t>客户目前考虑注册事件商标，主要是价格这一块</t>
  </si>
  <si>
    <t>刘敏鲲</t>
  </si>
  <si>
    <t>后期有建站需求，时间不确定</t>
  </si>
  <si>
    <t>陈永辉</t>
  </si>
  <si>
    <t>商标域名</t>
  </si>
  <si>
    <t>无锡心诚镁医药科技有限公司</t>
  </si>
  <si>
    <t>到期会持续续费</t>
  </si>
  <si>
    <t>郭茂春</t>
  </si>
  <si>
    <t>后续会有 需求，时间不定，数量不定</t>
  </si>
  <si>
    <t>刘娅娅</t>
  </si>
  <si>
    <t>客户不确定后期是否有商标需求</t>
  </si>
  <si>
    <t>100018632616</t>
  </si>
  <si>
    <t>兰州科昊达网络科技有限公司</t>
  </si>
  <si>
    <t>100000352925</t>
  </si>
  <si>
    <t>乌鲁木齐在线树人信息科技有限公司</t>
  </si>
  <si>
    <t>开发周期长</t>
  </si>
  <si>
    <t>100018452364</t>
  </si>
  <si>
    <t>没进展</t>
  </si>
  <si>
    <t>100017329106</t>
  </si>
  <si>
    <t>江西南洋能源科技有限公司</t>
  </si>
  <si>
    <t>100019286577</t>
  </si>
  <si>
    <t>温州瓯江口产业集聚区灵昆船长电子商务商行</t>
  </si>
  <si>
    <t>100016484137</t>
  </si>
  <si>
    <t>上海弹浪网络科技有限公司</t>
  </si>
  <si>
    <t>到期未续费，也联系到不，微信也不添加</t>
  </si>
  <si>
    <t xml:space="preserve">100000388959 </t>
  </si>
  <si>
    <t>盐源县临天电子商务有限责任公司</t>
  </si>
  <si>
    <t>100016452820</t>
  </si>
  <si>
    <t>广州市非度视觉摄影设计有限责任公司</t>
  </si>
  <si>
    <t>黄先生</t>
  </si>
  <si>
    <t>trtc</t>
  </si>
  <si>
    <t>1.客户方案的进展，是否有友商方案
2.对于方案的异议进行跟进，客户之前的预算是1万，现在的考虑是怎么样的</t>
  </si>
  <si>
    <t>100018590986</t>
  </si>
  <si>
    <t xml:space="preserve">重庆鑫源工业智能化研究院_x000D_
</t>
  </si>
  <si>
    <t>客户反馈项目推迟了 可能十月份才会去部署</t>
  </si>
  <si>
    <t>黄先生（负责人）</t>
  </si>
  <si>
    <t>车联网平台，前期预算不多</t>
  </si>
  <si>
    <t>5月底</t>
  </si>
  <si>
    <t>无友商</t>
  </si>
  <si>
    <t>客户已经将方案给领导了</t>
  </si>
  <si>
    <t>客户不需要了 电话不通</t>
  </si>
  <si>
    <t xml:space="preserve"> 100015485864 </t>
  </si>
  <si>
    <t>罗政</t>
  </si>
  <si>
    <t>需要100方的会议室需要20多个会议连接器 但绝对价格太贵 还在了解中 是用作备选方案 预算几万块一年</t>
  </si>
  <si>
    <t xml:space="preserve">业务类型：系统，系统类型？
</t>
  </si>
  <si>
    <t>客户表示项目延迟到年底10月份去了 领导决定的</t>
  </si>
  <si>
    <t>100019232514</t>
  </si>
  <si>
    <t>海南凤凰联盟科技电子商务有限公司</t>
  </si>
  <si>
    <t>客户方案改变，现在只是在原有的阿里云上简单弄个两千多试试看，后期效果好再找我们联系</t>
  </si>
  <si>
    <t>100016428695</t>
  </si>
  <si>
    <t>温江区精西服装店</t>
  </si>
  <si>
    <t>不确定具体需求时间，大概是7月份</t>
  </si>
  <si>
    <t>100019348715</t>
  </si>
  <si>
    <t>刘小锋</t>
  </si>
  <si>
    <t>现在先测试</t>
  </si>
  <si>
    <t>100015645971</t>
  </si>
  <si>
    <t>南京利盛康合生物科技有限公司</t>
  </si>
  <si>
    <t>服务器持续要用，10月到期</t>
  </si>
  <si>
    <t>100003023799</t>
  </si>
  <si>
    <t>岑溪市淘金软件科技有限公司</t>
  </si>
  <si>
    <t>2021-年</t>
  </si>
  <si>
    <t>100017033491</t>
  </si>
  <si>
    <t>郝博伟</t>
  </si>
  <si>
    <t>100014906532</t>
  </si>
  <si>
    <t>田华松</t>
  </si>
  <si>
    <t>100019307941</t>
  </si>
  <si>
    <t>谢淼凯</t>
  </si>
  <si>
    <t>还在构思状态</t>
  </si>
  <si>
    <t>100000351676</t>
  </si>
  <si>
    <t>上海圣泰信息科技有限公司</t>
  </si>
  <si>
    <t>准备搭建一个在线教育的web端</t>
  </si>
  <si>
    <t>100019318010</t>
  </si>
  <si>
    <t>上海络桦信息技术有限公司</t>
  </si>
  <si>
    <t>从阿里云迁移过来的 推荐了短信功能</t>
  </si>
  <si>
    <t>100005402481</t>
  </si>
  <si>
    <t>方冬璇</t>
  </si>
  <si>
    <t>腾讯会议商业版</t>
  </si>
  <si>
    <t>客户考虑腾讯会议客户端问题，还需要跟公司商量，具体使用还不确定</t>
  </si>
  <si>
    <t>100019270221</t>
  </si>
  <si>
    <t>吉林易活网络科技有限公司</t>
  </si>
  <si>
    <t>还是考虑在阿里云部署，主要是域名也在阿里云，价格比腾讯云划算</t>
  </si>
  <si>
    <t>贵阳易达恒志科技有限公司</t>
  </si>
  <si>
    <t>客户用另外账号采购了</t>
  </si>
  <si>
    <t>100018925935</t>
  </si>
  <si>
    <t>李淑娟</t>
  </si>
  <si>
    <t>后期考虑服务器增量包括升配</t>
  </si>
  <si>
    <t>100018122189</t>
  </si>
  <si>
    <t>宣威市欧途电子商务有限公司</t>
  </si>
  <si>
    <t>还不确定。</t>
  </si>
  <si>
    <t>100019186299</t>
  </si>
  <si>
    <t>杨坤龙</t>
  </si>
  <si>
    <t>客户称企业认证通过后会考虑再申请域名，有项目搭建计划</t>
  </si>
  <si>
    <t>100016075513</t>
  </si>
  <si>
    <t>广州澳源区块链技术有限公司</t>
  </si>
  <si>
    <t>客户后面会有短信加购需求</t>
  </si>
  <si>
    <t>北京德武奥普斯科技有限公司</t>
  </si>
  <si>
    <t>100019005083</t>
  </si>
  <si>
    <t>贵州万峰渔文化旅游发展有限公司</t>
  </si>
  <si>
    <t>小程序。线上预约。找三方公司做。三方公司报了价格，六百的一万多。建议客户自己采购产品，节省一点</t>
  </si>
  <si>
    <t>100018045812</t>
  </si>
  <si>
    <t>桃杉信息技术(上海)有限公司</t>
  </si>
  <si>
    <t>100016449533</t>
  </si>
  <si>
    <t>新北区三井桔子乐器商行</t>
  </si>
  <si>
    <t>100019302788</t>
  </si>
  <si>
    <t>100010693920</t>
  </si>
  <si>
    <t>深圳荣耀装饰设计工程有限公司</t>
  </si>
  <si>
    <t>100016476337</t>
  </si>
  <si>
    <t>上海喵思窝网络科技有限公司</t>
  </si>
  <si>
    <t>迁移</t>
  </si>
  <si>
    <t>有迁移需求，具体迁移情况要等客户发具体负责人联系方式后才能确认</t>
  </si>
  <si>
    <t>史文庭</t>
  </si>
  <si>
    <t>产品不符合要求，且客户之前对腾讯的体验非常不好，不会用腾讯的产品</t>
  </si>
  <si>
    <t>100019275714</t>
  </si>
  <si>
    <t>谢亚洲</t>
  </si>
  <si>
    <t>项目计划中</t>
  </si>
  <si>
    <t xml:space="preserve">100001013187 </t>
  </si>
  <si>
    <t>每月续费，沟通拉长表示考虑 意向不高</t>
  </si>
  <si>
    <t>12621028</t>
  </si>
  <si>
    <t>袁鹏超</t>
  </si>
  <si>
    <t>直播、服务器</t>
  </si>
  <si>
    <t>觉得直播价格贵</t>
  </si>
  <si>
    <t>深圳笔漾贸易有限公司</t>
  </si>
  <si>
    <t>黄山九点半商贸有限公司</t>
  </si>
  <si>
    <t>黄山市振典知识产权服务有限公司</t>
  </si>
  <si>
    <t>客户注册了新账号使用</t>
  </si>
  <si>
    <t xml:space="preserve">
100012617764</t>
  </si>
  <si>
    <t>北京海码信息技术有限公司</t>
  </si>
  <si>
    <t>暂时没考虑</t>
  </si>
  <si>
    <t>100019392346</t>
  </si>
  <si>
    <t>海口市琼山区行政审批服务局</t>
  </si>
  <si>
    <t>需调用人脸核身的接口</t>
  </si>
  <si>
    <t>广西经典草本养生有限责任公司</t>
  </si>
  <si>
    <t>APP还在开发阶段 后期考虑</t>
  </si>
  <si>
    <t>100019355160</t>
  </si>
  <si>
    <t>钟海</t>
  </si>
  <si>
    <t>测试短信</t>
  </si>
  <si>
    <t>100013609386</t>
  </si>
  <si>
    <t>深圳市洛非斯科技有限公司</t>
  </si>
  <si>
    <t>客户每月续费</t>
  </si>
  <si>
    <t>100019246665</t>
  </si>
  <si>
    <t>曾茗</t>
  </si>
  <si>
    <t>企业网站建设</t>
  </si>
  <si>
    <t>客户持续适用中</t>
  </si>
  <si>
    <t>100019381534</t>
  </si>
  <si>
    <t>倪宏鹏</t>
  </si>
  <si>
    <t>测试网站建设</t>
  </si>
  <si>
    <t>客户还在开发中，不确定采购时间</t>
  </si>
  <si>
    <t>北京轩郎教育科技有限公司</t>
  </si>
  <si>
    <t>文鱼科技(上海)有限公司</t>
  </si>
  <si>
    <t>客户等618采购服务器短信</t>
  </si>
  <si>
    <t>河南易境信息科技有限公司</t>
  </si>
  <si>
    <t>618活动</t>
  </si>
  <si>
    <t>100018603542</t>
  </si>
  <si>
    <t>苏州明视健康科技有限公司</t>
  </si>
  <si>
    <t>100016996782</t>
  </si>
  <si>
    <t>荆楚建设集团有限公司</t>
  </si>
  <si>
    <t>100017558673</t>
  </si>
  <si>
    <t>西安市高新区天链云图信息服务店</t>
  </si>
  <si>
    <t>cdn 云开发续费</t>
  </si>
  <si>
    <t>下个月到期续费</t>
  </si>
  <si>
    <t>100015201747</t>
  </si>
  <si>
    <t>福建爱业数网络科技有限公司</t>
  </si>
  <si>
    <t>100014711816</t>
  </si>
  <si>
    <t>黑龙江鉴成医学检验实验室有限公司</t>
  </si>
  <si>
    <t>谢正东</t>
  </si>
  <si>
    <t>陈晓荃</t>
  </si>
  <si>
    <t>客户考虑迁移腾讯云部署服务器</t>
  </si>
  <si>
    <t>100019375527</t>
  </si>
  <si>
    <t>上海柏芽电子商务有限公司</t>
  </si>
  <si>
    <t>客户表示服务器采购交给技术负责了，不愿提供联系方式</t>
  </si>
  <si>
    <t>100010427455</t>
  </si>
  <si>
    <t>江苏绿之雨农业科技有限公司</t>
  </si>
  <si>
    <t>100000686129</t>
  </si>
  <si>
    <t>赵海涛</t>
  </si>
  <si>
    <t>客户称就服务器需求，是持续用</t>
  </si>
  <si>
    <t>100001142563</t>
  </si>
  <si>
    <t>刘子树</t>
  </si>
  <si>
    <t>黄文龙</t>
  </si>
  <si>
    <t>100014422809</t>
  </si>
  <si>
    <t>李多跃</t>
  </si>
  <si>
    <t>联系不上，微信也不回复</t>
  </si>
  <si>
    <t>许锦育</t>
  </si>
  <si>
    <t>电话微信都联系不上</t>
  </si>
  <si>
    <t>一起旅行策划(深圳)有限公司</t>
  </si>
  <si>
    <t>已个转企，软著暂时不需要，商标还在想名字</t>
  </si>
  <si>
    <t>何叶</t>
  </si>
  <si>
    <t>朋友那里注册了</t>
  </si>
  <si>
    <t>100014411770</t>
  </si>
  <si>
    <t>李红明</t>
  </si>
  <si>
    <t>莫兰</t>
  </si>
  <si>
    <t>100010442647</t>
  </si>
  <si>
    <t>秦雯豪</t>
  </si>
  <si>
    <t>已到期十几天未续费，估计已迁移，联系不上</t>
  </si>
  <si>
    <t>100014758752</t>
  </si>
  <si>
    <t>杭州骏典软件有限公司</t>
  </si>
  <si>
    <t>547756566</t>
  </si>
  <si>
    <t>中国外汇交易中心(全国银行间同业拆借中心)</t>
  </si>
  <si>
    <t>30号到期</t>
  </si>
  <si>
    <t>100014406116</t>
  </si>
  <si>
    <t>天津泰达资产运营管理有限公司</t>
  </si>
  <si>
    <t>在移动云买了</t>
  </si>
  <si>
    <t>深圳市泰比特科技有限公司</t>
  </si>
  <si>
    <t>客户变非电销</t>
  </si>
  <si>
    <t>100002857773</t>
  </si>
  <si>
    <t>客户目前有新的系统需要搭建，预计5月份开始测试，6月上线（多次无人接听）</t>
  </si>
  <si>
    <t>100019452961</t>
  </si>
  <si>
    <t>朱本斌</t>
  </si>
  <si>
    <t>文旅问卷服务</t>
  </si>
  <si>
    <t>考虑采购</t>
  </si>
  <si>
    <t>100009889284</t>
  </si>
  <si>
    <t>南京快舟科技有限公司</t>
  </si>
  <si>
    <t>客户稳定按月或者季度续费</t>
  </si>
  <si>
    <t>100019462332</t>
  </si>
  <si>
    <t>无为众客网络传媒有限公司</t>
  </si>
  <si>
    <t>暂时还不确定服务器采购</t>
  </si>
  <si>
    <t>100018947009</t>
  </si>
  <si>
    <t>胡伟</t>
  </si>
  <si>
    <t>服务器/网站建设</t>
  </si>
  <si>
    <t>还在前期规划</t>
  </si>
  <si>
    <t>100006379076</t>
  </si>
  <si>
    <t>平南县博大建筑装饰工程有限公司</t>
  </si>
  <si>
    <t>阳谷春阳网络信息服务有限公司</t>
  </si>
  <si>
    <t>引导迁移上云，说价格高</t>
  </si>
  <si>
    <t>100016588199</t>
  </si>
  <si>
    <t>无锡券商网络科技有限公司</t>
  </si>
  <si>
    <t>准备做小程序，展示型的。之前的服务器到期了没有续费。后面要重新采购，五月份</t>
  </si>
  <si>
    <t>100009572204</t>
  </si>
  <si>
    <t>淄博朗风电气有限公司</t>
  </si>
  <si>
    <t>100005245609</t>
  </si>
  <si>
    <t>北京学径科技有限公司</t>
  </si>
  <si>
    <t>湖南光涛电子商务有限公司</t>
  </si>
  <si>
    <t>引导拉长</t>
  </si>
  <si>
    <t>100019257674</t>
  </si>
  <si>
    <t>深圳市智富诚网络科技有限公司</t>
  </si>
  <si>
    <t>挂载电商</t>
  </si>
  <si>
    <t>吕小虎</t>
  </si>
  <si>
    <t>100014576602</t>
  </si>
  <si>
    <t>药方便（重庆）智慧科技有限公司</t>
  </si>
  <si>
    <t>100010122236</t>
  </si>
  <si>
    <t>广州供利贸易有限公司</t>
  </si>
  <si>
    <t>伪个人，后续要采购会重新注册企业账号，有线下的自建机房，后续会全部上云，机房会撤掉。本地还有1年多才会到期</t>
  </si>
  <si>
    <t>100014495441</t>
  </si>
  <si>
    <t>通化麒艺网络科技有限公司</t>
  </si>
  <si>
    <t>服务器、移动推送</t>
  </si>
  <si>
    <t>100019028690</t>
  </si>
  <si>
    <t>山东佳链农业科技有限公司</t>
  </si>
  <si>
    <t>已引导个转企</t>
  </si>
  <si>
    <t>100019108602</t>
  </si>
  <si>
    <t>调研中</t>
  </si>
  <si>
    <t>1456871731</t>
  </si>
  <si>
    <t>张先生离职了，项目暂停了，新负责人不让把电话发给我</t>
  </si>
  <si>
    <t>82562126</t>
  </si>
  <si>
    <t>东营卡迅电子商务有限公司</t>
  </si>
  <si>
    <t>广东叁拾七度科技有限公司</t>
  </si>
  <si>
    <t>商标驳回复审</t>
  </si>
  <si>
    <t>海门臻乐医药科技有限公司</t>
  </si>
  <si>
    <t>暂时无需求</t>
  </si>
  <si>
    <t>100017294789</t>
  </si>
  <si>
    <t>阿克曼工程技术(武汉)有限公司</t>
  </si>
  <si>
    <t>有迁移意向，但是要明年才到期</t>
  </si>
  <si>
    <t>100002834736</t>
  </si>
  <si>
    <t>艺得(唐山)科技有限公司</t>
  </si>
  <si>
    <t>要重新注册账号，也有代理商一直在联系</t>
  </si>
  <si>
    <t>100019244458</t>
  </si>
  <si>
    <t>贵州岍创云科技有限公司</t>
  </si>
  <si>
    <t>100017383390</t>
  </si>
  <si>
    <t>项目推迟了</t>
  </si>
  <si>
    <t>内蒙古宝冰文化传媒有限公司</t>
  </si>
  <si>
    <t>没有项目搭建所以不用了</t>
  </si>
  <si>
    <t>100019472127</t>
  </si>
  <si>
    <t>陕西易鸿盛商贸有限公司</t>
  </si>
  <si>
    <t>搭建官网</t>
  </si>
  <si>
    <t xml:space="preserve">
100014095143</t>
  </si>
  <si>
    <t>济宁运河机械有限公司</t>
  </si>
  <si>
    <t>考虑搭建财务系统</t>
  </si>
  <si>
    <t>100019230216</t>
  </si>
  <si>
    <t>福建省漂蚁网络科技有限公司</t>
  </si>
  <si>
    <t>搭建软件类的APP 目前还在了解中</t>
  </si>
  <si>
    <t>100015777003</t>
  </si>
  <si>
    <t>北京医加保信息科技有限公司</t>
  </si>
  <si>
    <t>IM续费</t>
  </si>
  <si>
    <t>本月未续费 挂断</t>
  </si>
  <si>
    <t>客户表示目前测试，等上线再采购基础版的点播License</t>
  </si>
  <si>
    <t>圳思帆网络科技有限公司</t>
  </si>
  <si>
    <t>客户到期可能考虑按年去续费（多次挂断）</t>
  </si>
  <si>
    <t>100017168907</t>
  </si>
  <si>
    <t>义乌珂励网络科技有限公司</t>
  </si>
  <si>
    <t>100013983348</t>
  </si>
  <si>
    <t>北京金航胜泰办公家具有限公司</t>
  </si>
  <si>
    <t>没有确切需求时间</t>
  </si>
  <si>
    <t>100005860212</t>
  </si>
  <si>
    <t>比特星球科技(深圳)有限公司</t>
  </si>
  <si>
    <t>100001013109</t>
  </si>
  <si>
    <t>沂南县新云智能网络科技中心</t>
  </si>
  <si>
    <t>服务器迁移</t>
  </si>
  <si>
    <t>100006501815</t>
  </si>
  <si>
    <t>黑龙江博勤科技有限公司</t>
  </si>
  <si>
    <t>100017441673</t>
  </si>
  <si>
    <t>姜祖勇</t>
  </si>
  <si>
    <t>引导续费时间长一点</t>
  </si>
  <si>
    <t>100019377753</t>
  </si>
  <si>
    <t>枣庄嘎嘎乐电子商务有限公司</t>
  </si>
  <si>
    <t>100008225878</t>
  </si>
  <si>
    <t>泉州市泉港区星格舞蹈艺术中心</t>
  </si>
  <si>
    <t>无建站需求</t>
  </si>
  <si>
    <t>5、6月</t>
  </si>
  <si>
    <t>100019233150</t>
  </si>
  <si>
    <t>贵州迈咯科技有限公司</t>
  </si>
  <si>
    <t>573011669</t>
  </si>
  <si>
    <t>平邑县联云网络设计工作室</t>
  </si>
  <si>
    <t>短信跳转小程序要个人做，所以暂时使用不了</t>
  </si>
  <si>
    <t>100019375090</t>
  </si>
  <si>
    <t>哈尔滨龙科专利代理有限公司</t>
  </si>
  <si>
    <t>100019374581</t>
  </si>
  <si>
    <t>史丰国</t>
  </si>
  <si>
    <t>100019449166</t>
  </si>
  <si>
    <t>田旭</t>
  </si>
  <si>
    <t xml:space="preserve">1.确定身份，寻找其他KP
上云的原因：
2.直播是自己研究，服务器
3.线下机房的位置，配置，价格，线下机房带宽，线路
</t>
  </si>
  <si>
    <t>100016833524</t>
  </si>
  <si>
    <t>客户表示目前研发这一块出了问题，可能要等两个月后才考虑迁移到云上部署项目</t>
  </si>
  <si>
    <t>施先生（）</t>
  </si>
  <si>
    <t>线下是电视台的直播</t>
  </si>
  <si>
    <t>100009681564</t>
  </si>
  <si>
    <t>山东儒商信息科技有限公司</t>
  </si>
  <si>
    <t>TRTC，点播</t>
  </si>
  <si>
    <t>目前还在开发中，具体接入时间不确定</t>
  </si>
  <si>
    <t>趣点企业管理咨询(上海)有限公司</t>
  </si>
  <si>
    <t>不续了  项目取消了</t>
  </si>
  <si>
    <t>100000365427</t>
  </si>
  <si>
    <t>广州思妍生物科技有限公司</t>
  </si>
  <si>
    <t>北京瓦云科技有限公司</t>
  </si>
  <si>
    <t>云解析续费</t>
  </si>
  <si>
    <t>100000357449</t>
  </si>
  <si>
    <t>茂名市集品品牌策划有限公司</t>
  </si>
  <si>
    <t>客户目前打不打算续费了，主要是感觉网站现在用处不大</t>
  </si>
  <si>
    <t>100016908558</t>
  </si>
  <si>
    <t>杭州阿成哥网络科技有限公司</t>
  </si>
  <si>
    <t>100014687974</t>
  </si>
  <si>
    <t>绍兴金桔网络科技有限公司</t>
  </si>
  <si>
    <t>觉得太贵了 不要了</t>
  </si>
  <si>
    <t>100001079519</t>
  </si>
  <si>
    <t>苏州我来印网络科技有限公司</t>
  </si>
  <si>
    <t>100016481447</t>
  </si>
  <si>
    <t>长沙信客文化传播有限公司</t>
  </si>
  <si>
    <t>100018582283</t>
  </si>
  <si>
    <t>花禾信息技术(深圳)有限公司</t>
  </si>
  <si>
    <t>短信 COS</t>
  </si>
  <si>
    <t>1.项目的分工
2.项目阶段，然后功能预计在什么时候迭代
3，接入需求？</t>
  </si>
  <si>
    <t>100019170058</t>
  </si>
  <si>
    <t>十稣科技(上海)有限公司</t>
  </si>
  <si>
    <t>IM，TRTC，在线课堂</t>
  </si>
  <si>
    <t>客户面前还在了解产品价格功能（客户目前在对接人脸识别的功能）</t>
  </si>
  <si>
    <t>高先生（）</t>
  </si>
  <si>
    <t>教育平台，了解产品共嫩</t>
  </si>
  <si>
    <t>支付功能，接入到微信支付里面</t>
  </si>
  <si>
    <t>深圳市思倍云科技有限公司</t>
  </si>
  <si>
    <t>等保三级</t>
  </si>
  <si>
    <t>客户目前咨询等保问题以及报价</t>
  </si>
  <si>
    <t>100001503198</t>
  </si>
  <si>
    <t>邓建威</t>
  </si>
  <si>
    <t>目前在评估公司项目，考虑采购服务器（挂断不愿接听电话）</t>
  </si>
  <si>
    <t>100017733699</t>
  </si>
  <si>
    <t>河南菲游网络科技有限公司</t>
  </si>
  <si>
    <t>WAF，es升级</t>
  </si>
  <si>
    <t>具体需求时间不确定</t>
  </si>
  <si>
    <t>100019469558</t>
  </si>
  <si>
    <t>丽水三蒙电气科技有限公司</t>
  </si>
  <si>
    <t>今天付款</t>
  </si>
  <si>
    <t>100006258755</t>
  </si>
  <si>
    <t>100019436524</t>
  </si>
  <si>
    <t>河南华御云信息技术有限公司</t>
  </si>
  <si>
    <t>100012819560</t>
  </si>
  <si>
    <t>杭州高低科技有限公司</t>
  </si>
  <si>
    <t>需部署新项目 服务器比价 用另外的账号部署</t>
  </si>
  <si>
    <t>100001380485</t>
  </si>
  <si>
    <t>江苏苏氏犬业有限公司</t>
  </si>
  <si>
    <t>大概是在7月份左右需要5-10件商标</t>
  </si>
  <si>
    <t>100015244931</t>
  </si>
  <si>
    <t>东莞市瑞斯网络科技有限公司</t>
  </si>
  <si>
    <t>开发公司，建议后续项目可以在腾讯云部署，留意优惠，客户表示认可</t>
  </si>
  <si>
    <t>100019271432</t>
  </si>
  <si>
    <t>黄云筱</t>
  </si>
  <si>
    <t>100005330893</t>
  </si>
  <si>
    <t>100015546686</t>
  </si>
  <si>
    <t>唐伟</t>
  </si>
  <si>
    <t>后面有商标注册计划</t>
  </si>
  <si>
    <t>王运成</t>
  </si>
  <si>
    <t>1.月卡前企业认证</t>
  </si>
  <si>
    <t>100018939125</t>
  </si>
  <si>
    <t>路长旺</t>
  </si>
  <si>
    <t>项目搁置</t>
  </si>
  <si>
    <t>100016112649</t>
  </si>
  <si>
    <t>王淑玲</t>
  </si>
  <si>
    <t>有另外的企业账号，有采购至少2H4G服务器的需求,消费账号在代理商那里</t>
  </si>
  <si>
    <t>100018603152</t>
  </si>
  <si>
    <t>桐乡市最光阴服饰有限公司</t>
  </si>
  <si>
    <t>短信、CDN、COS</t>
  </si>
  <si>
    <t>2021/6/89</t>
  </si>
  <si>
    <t>100018120694</t>
  </si>
  <si>
    <t>东明金鑫漱玉健康大药房连锁有限公司</t>
  </si>
  <si>
    <t>项目还没有审批</t>
  </si>
  <si>
    <t>100019282575</t>
  </si>
  <si>
    <t>国电电力浙江舟山海上风电开发有限公司</t>
  </si>
  <si>
    <t>不接电话了</t>
  </si>
  <si>
    <t>黑龙江自贸区哈尔滨片区白驹信息科技有限公司</t>
  </si>
  <si>
    <t>现在在测试 后期考虑升配</t>
  </si>
  <si>
    <t>客户需要跟老板商量一下续费的问题</t>
  </si>
  <si>
    <t>100017655906</t>
  </si>
  <si>
    <t>即墨区微创联服务工作室</t>
  </si>
  <si>
    <t>客户表示目前暂时还不接入短信</t>
  </si>
  <si>
    <t>835596913</t>
  </si>
  <si>
    <t>蔡森</t>
  </si>
  <si>
    <t>了解政务云</t>
  </si>
  <si>
    <t xml:space="preserve">
100019029216</t>
  </si>
  <si>
    <t>杨浩</t>
  </si>
  <si>
    <t>目前在了解文档</t>
  </si>
  <si>
    <t>100016978928</t>
  </si>
  <si>
    <t>郭强</t>
  </si>
  <si>
    <t>客户称等领导回来再弄，过几天</t>
  </si>
  <si>
    <t>100017501534</t>
  </si>
  <si>
    <t>李迥</t>
  </si>
  <si>
    <t>服务器，网站建设，域名</t>
  </si>
  <si>
    <t>软件在做升级，大概一周的时间</t>
  </si>
  <si>
    <t>100011109471</t>
  </si>
  <si>
    <t>邱华豪</t>
  </si>
  <si>
    <t>个人项目 采购服务器</t>
  </si>
  <si>
    <t xml:space="preserve">100010376830	</t>
  </si>
  <si>
    <t>上海昊格科技有限公司</t>
  </si>
  <si>
    <t>客户觉得价格贵 新注册账号了</t>
  </si>
  <si>
    <t>100019523263</t>
  </si>
  <si>
    <t>北京亿网视觉网络科技有限公司</t>
  </si>
  <si>
    <t>泊头市蓝明五金门市部</t>
  </si>
  <si>
    <t>100019531152</t>
  </si>
  <si>
    <t>丁锋</t>
  </si>
  <si>
    <t>还在做小程序开发，公司还在注册</t>
  </si>
  <si>
    <t>客户走请款流程</t>
  </si>
  <si>
    <t>100006755114</t>
  </si>
  <si>
    <t>许盛强</t>
  </si>
  <si>
    <t>31号续费</t>
  </si>
  <si>
    <t>100019312785</t>
  </si>
  <si>
    <t>童吉民</t>
  </si>
  <si>
    <t>下周注册域名</t>
  </si>
  <si>
    <t>王瑶</t>
  </si>
  <si>
    <t>100006051506</t>
  </si>
  <si>
    <t>殷勤</t>
  </si>
  <si>
    <t>语音合成</t>
  </si>
  <si>
    <t>100019535448</t>
  </si>
  <si>
    <t>王志豪</t>
  </si>
  <si>
    <t>100019272126</t>
  </si>
  <si>
    <t>广州暗星科技有限公司</t>
  </si>
  <si>
    <t>吉林省知吾止科技有限公司</t>
  </si>
  <si>
    <t>100000457158</t>
  </si>
  <si>
    <t>上海樱酷网络科技有限公司</t>
  </si>
  <si>
    <t>北京粹美健康管理有限公司</t>
  </si>
  <si>
    <t>数据库，短信，存储，云镜等</t>
  </si>
  <si>
    <t>100004010942</t>
  </si>
  <si>
    <t>济南喜文信息科技有限公司</t>
  </si>
  <si>
    <t>数据库6/12到期</t>
  </si>
  <si>
    <t>100006083657</t>
  </si>
  <si>
    <t>泉州三联企业管理咨询有限公司</t>
  </si>
  <si>
    <t>已个转企</t>
  </si>
  <si>
    <t>项目两个月后才搭建</t>
  </si>
  <si>
    <t>无锡千米网络科技有限公司</t>
  </si>
  <si>
    <t>100017129059</t>
  </si>
  <si>
    <t>河南物桥实业有限公司</t>
  </si>
  <si>
    <t>客户在出差还不确定配置</t>
  </si>
  <si>
    <t>100008559809</t>
  </si>
  <si>
    <t>北京个个达教育科技有限公司</t>
  </si>
  <si>
    <t>直播，点播，互动白板</t>
  </si>
  <si>
    <t>客户换平台使用了</t>
  </si>
  <si>
    <t>内蒙古图顺网络科技有限公司</t>
  </si>
  <si>
    <t>商标转让</t>
  </si>
  <si>
    <t>客户考虑商标转让</t>
  </si>
  <si>
    <t>100019290182</t>
  </si>
  <si>
    <t>荣宝斋文化有限公司</t>
  </si>
  <si>
    <t>客户等领导决定后采购服务器</t>
  </si>
  <si>
    <t>100000524816</t>
  </si>
  <si>
    <t>本月已续费持续消耗</t>
  </si>
  <si>
    <t>升配服务器代表</t>
  </si>
  <si>
    <t>100019567395</t>
  </si>
  <si>
    <t>葛昌黎</t>
  </si>
  <si>
    <t>客户要做企业认证，然后在618购买点播套餐</t>
  </si>
  <si>
    <t>100000885606</t>
  </si>
  <si>
    <t>100004026420</t>
  </si>
  <si>
    <t>大连微讯网络科技有限公司</t>
  </si>
  <si>
    <t>100015777361</t>
  </si>
  <si>
    <t>吴绍敏</t>
  </si>
  <si>
    <t>100019570208</t>
  </si>
  <si>
    <t>黄伟</t>
  </si>
  <si>
    <t>短信因为要发QQ号，但是有限制，所以用不了。</t>
  </si>
  <si>
    <t>100019573132</t>
  </si>
  <si>
    <t>深圳市土人科技有限公司</t>
  </si>
  <si>
    <t>客户8月左右会新采购IM</t>
  </si>
  <si>
    <t>100019536482</t>
  </si>
  <si>
    <t>何结珍</t>
  </si>
  <si>
    <t>目前在测试，后续会持续增量使用</t>
  </si>
  <si>
    <t>100017255813</t>
  </si>
  <si>
    <t>山西城市动力新能源有限公司</t>
  </si>
  <si>
    <t>100015317708</t>
  </si>
  <si>
    <t>余姚市商陆贸易有限公司</t>
  </si>
  <si>
    <t>中国人寿保险股份有限公司广东省分公司</t>
  </si>
  <si>
    <t>一直有短信需求</t>
  </si>
  <si>
    <t>关注下域名的备案</t>
  </si>
  <si>
    <t>880694144</t>
  </si>
  <si>
    <t>项目预计6月上线</t>
  </si>
  <si>
    <t>100018622062</t>
  </si>
  <si>
    <t>天津米悠网络科技有限公司</t>
  </si>
  <si>
    <t>短信，后续有迁移意向</t>
  </si>
  <si>
    <t>100018513234</t>
  </si>
  <si>
    <t>浙江力熙德材料技术有限公司</t>
  </si>
  <si>
    <t>东营区衍梦互娱网络技术服务工作室</t>
  </si>
  <si>
    <t>轻量服务器、服务器、短信</t>
  </si>
  <si>
    <t>联系不到</t>
  </si>
  <si>
    <t>100018133935</t>
  </si>
  <si>
    <t>高新技术产业开发区鑫豪汽车美容店</t>
  </si>
  <si>
    <t>100016004528</t>
  </si>
  <si>
    <t>周霆伟</t>
  </si>
  <si>
    <t>100016484891</t>
  </si>
  <si>
    <t>广西京兆科技发展有限公司</t>
  </si>
  <si>
    <t>服务器、数据库、短信</t>
  </si>
  <si>
    <t>深圳市伶讯企业服务有限公司</t>
  </si>
  <si>
    <t>拉长续费3年</t>
  </si>
  <si>
    <t>公司领导决定共享流量包价格太贵，现在不考虑使用这个</t>
  </si>
  <si>
    <t>100019459749</t>
  </si>
  <si>
    <t>北海圣本网络科技有限公司</t>
  </si>
  <si>
    <t>还不确定服务器配置，未接听电话</t>
  </si>
  <si>
    <t>100006503055</t>
  </si>
  <si>
    <t>100007888786</t>
  </si>
  <si>
    <t>广州乐野网络科技有限公司</t>
  </si>
  <si>
    <t>不考虑年续，建议多续1-2个月</t>
  </si>
  <si>
    <t>姚丰</t>
  </si>
  <si>
    <t>续费IM</t>
  </si>
  <si>
    <t>100019580167</t>
  </si>
  <si>
    <t>叶长青</t>
  </si>
  <si>
    <t>1150376957</t>
  </si>
  <si>
    <t>金莉莉</t>
  </si>
  <si>
    <t>6月先续费，到期后要重新采购服务器</t>
  </si>
  <si>
    <t xml:space="preserve">河南宸邦数据技术有限公司_x000D_
</t>
  </si>
  <si>
    <t>100015455169</t>
  </si>
  <si>
    <t>北京莱特斯特商务咨询有限公司</t>
  </si>
  <si>
    <t>100019292660</t>
  </si>
  <si>
    <t>海南光讯海创实业有限公司</t>
  </si>
  <si>
    <t>100012163400</t>
  </si>
  <si>
    <t>临汾市德丰顺商贸有限公司</t>
  </si>
  <si>
    <t>服务器、CDN</t>
  </si>
  <si>
    <t>100018389025</t>
  </si>
  <si>
    <t>海南恒沙明信征信服务有限公司</t>
  </si>
  <si>
    <t>客户持续消耗/换账号了</t>
  </si>
  <si>
    <t>100010785561</t>
  </si>
  <si>
    <t>郝前鹏</t>
  </si>
  <si>
    <t>官网搭建</t>
  </si>
  <si>
    <t>100005262587</t>
  </si>
  <si>
    <t>王建</t>
  </si>
  <si>
    <t>TRTC、IM</t>
  </si>
  <si>
    <t xml:space="preserve">100010374014 </t>
  </si>
  <si>
    <t>北京北明兆业科技有限公司</t>
  </si>
  <si>
    <t>深圳艾普商务发展有限公司</t>
  </si>
  <si>
    <t>100016006068</t>
  </si>
  <si>
    <t>南京天一服饰有限公司</t>
  </si>
  <si>
    <t>可能参加618活动升配</t>
  </si>
  <si>
    <t>ac5a451cb13db1a10a703ae0a85bf8e9</t>
  </si>
  <si>
    <t>沈阳乐丰投资公司</t>
  </si>
  <si>
    <t>未注册账号，另一个人已经在和阿里谈价了，联系不到</t>
  </si>
  <si>
    <t>深圳幸蕴科技有限公司</t>
  </si>
  <si>
    <t>准备搭建一个官网</t>
  </si>
  <si>
    <t>100019219725</t>
  </si>
  <si>
    <t>杜成</t>
  </si>
  <si>
    <t>客户表示这个项目停了，不需要</t>
  </si>
  <si>
    <t>100002794782</t>
  </si>
  <si>
    <t>西安全栈会网络科技有限公司</t>
  </si>
  <si>
    <t>告知客户服务器优惠券问题，表示接受，考虑按年续费</t>
  </si>
  <si>
    <t>100018459962</t>
  </si>
  <si>
    <t>杭州牛柚果科技有限公司</t>
  </si>
  <si>
    <t>客户考虑成本和人工直接使用其他平台的成品，暂不考虑服务器搭建</t>
  </si>
  <si>
    <t>搭建电商网站，现在自己做项目</t>
  </si>
  <si>
    <t>张昊</t>
  </si>
  <si>
    <t>IM，游戏引擎</t>
  </si>
  <si>
    <t>300000524972</t>
  </si>
  <si>
    <t>冯健松</t>
  </si>
  <si>
    <t>客户预计下个星期搭建项目，采购时间等领导安排才知道（一直无人接听）</t>
  </si>
  <si>
    <t>100005210988</t>
  </si>
  <si>
    <t>上海政柏软件有限公司</t>
  </si>
  <si>
    <t>客户最近服务器到期</t>
  </si>
  <si>
    <t>100014340210</t>
  </si>
  <si>
    <t>哈尔滨艺品恒艺建筑模型设计有限公司</t>
  </si>
  <si>
    <t>客户服务器到期考虑续费</t>
  </si>
  <si>
    <t>100005999484</t>
  </si>
  <si>
    <t>黑龙江五环区块链科技有限公司</t>
  </si>
  <si>
    <t>不续费了，公司黄了</t>
  </si>
  <si>
    <t>100003056546</t>
  </si>
  <si>
    <t>深圳市凯乐阳光科技有限公司</t>
  </si>
  <si>
    <t>广州浩亮策划服务有限公司</t>
  </si>
  <si>
    <t>344936777</t>
  </si>
  <si>
    <t>福建鑫眼界电子科技有限公司</t>
  </si>
  <si>
    <t>100017496679</t>
  </si>
  <si>
    <t>大连汇银金融科技有限责任公司</t>
  </si>
  <si>
    <t>100001206807</t>
  </si>
  <si>
    <t>山东星梦文化传媒有限公司</t>
  </si>
  <si>
    <t>100009129394</t>
  </si>
  <si>
    <t>朱浩东</t>
  </si>
  <si>
    <t>100019589145</t>
  </si>
  <si>
    <t>阳江市人力资源管理协会</t>
  </si>
  <si>
    <t>深圳瑞湾咨询有限公司</t>
  </si>
  <si>
    <t>已续费，暂不升级</t>
  </si>
  <si>
    <t>厦门云域网络科技有限公司</t>
  </si>
  <si>
    <t>100006814584</t>
  </si>
  <si>
    <t>广州晟迈贸易有限公司</t>
  </si>
  <si>
    <t>100009464762</t>
  </si>
  <si>
    <t>环球联运物流(福建)有限公司</t>
  </si>
  <si>
    <t>100018103658</t>
  </si>
  <si>
    <t>右玉县穆林百货门市</t>
  </si>
  <si>
    <t>100012703859</t>
  </si>
  <si>
    <t>南通市阳光澳洋护理院有限公司</t>
  </si>
  <si>
    <t>广州宇中网络科技有限公司</t>
  </si>
  <si>
    <t>北京福正天下科技有限公司</t>
  </si>
  <si>
    <t>建议拉长</t>
  </si>
  <si>
    <t>100013214284</t>
  </si>
  <si>
    <t>深圳市和为博成电子商务有限责任公司</t>
  </si>
  <si>
    <t>100019606901</t>
  </si>
  <si>
    <t>张赞辉</t>
  </si>
  <si>
    <t>还不确定配置</t>
  </si>
  <si>
    <t>100019608749</t>
  </si>
  <si>
    <t>石家庄端丰网络科技有限公司</t>
  </si>
  <si>
    <t>6月中下旬测试</t>
  </si>
  <si>
    <t>100000018539</t>
  </si>
  <si>
    <t>吉林省中顺网络科技有限公司</t>
  </si>
  <si>
    <t>100009580249</t>
  </si>
  <si>
    <t>河南洛迪客电子商务有限公司</t>
  </si>
  <si>
    <t>100005729876</t>
  </si>
  <si>
    <t>广州市素问健康管理咨询有限公司</t>
  </si>
  <si>
    <t>100000836305</t>
  </si>
  <si>
    <t>烟台乾乾互联网科技有限公司</t>
  </si>
  <si>
    <t>100018470622</t>
  </si>
  <si>
    <t>侯健</t>
  </si>
  <si>
    <t>100013891700</t>
  </si>
  <si>
    <t>惠州市猩选文化传媒有限公司</t>
  </si>
  <si>
    <t>100019109379</t>
  </si>
  <si>
    <t>马纪业</t>
  </si>
  <si>
    <t>之前适用了觉得阿里的更好用</t>
  </si>
  <si>
    <t>100019123998</t>
  </si>
  <si>
    <t>石景英</t>
  </si>
  <si>
    <t>张圣平</t>
  </si>
  <si>
    <t>100017517487</t>
  </si>
  <si>
    <t>广州市琅菲农业科技有限公司</t>
  </si>
  <si>
    <t>项目还未做</t>
  </si>
  <si>
    <t>100003364676</t>
  </si>
  <si>
    <t>余新岳</t>
  </si>
  <si>
    <t>云加密机</t>
  </si>
  <si>
    <t>他客户的需求，还在调研，关注价格，后续采购会让客户注册账号，也想把客户阿里的业务迁到腾讯云</t>
  </si>
  <si>
    <t>2442427856</t>
  </si>
  <si>
    <t>担挑网(北京)网络科技股份有限公司</t>
  </si>
  <si>
    <t>IM，直播</t>
  </si>
  <si>
    <t>在做测试 测试通过后再使用</t>
  </si>
  <si>
    <t>100006462670</t>
  </si>
  <si>
    <t>刘云</t>
  </si>
  <si>
    <t>已用客户的企业账号使用短信</t>
  </si>
  <si>
    <t>100017407402</t>
  </si>
  <si>
    <t>陕西曼航文化传媒有限公司</t>
  </si>
  <si>
    <t>客户称有考虑拉长按年续费，不确定时间</t>
  </si>
  <si>
    <t>拉长客户意向</t>
  </si>
  <si>
    <t>上海追万网络科技有限公司</t>
  </si>
  <si>
    <t>山西转型综改示范区唐槐园区张亚鹏电子经销部</t>
  </si>
  <si>
    <t>客户咨询2H4G服务器，还没有确定，告知客户关注618活动</t>
  </si>
  <si>
    <t>100007019726</t>
  </si>
  <si>
    <t>刘鑫</t>
  </si>
  <si>
    <t>是公司需求，就是做IM测试，具体接入不确定</t>
  </si>
  <si>
    <t>97642885</t>
  </si>
  <si>
    <t>谢金池</t>
  </si>
  <si>
    <t>预算只有1万，想要购买64G的redis</t>
  </si>
  <si>
    <t>303000033161</t>
  </si>
  <si>
    <t>陈强</t>
  </si>
  <si>
    <t>后续还有腾讯会议的需求</t>
  </si>
  <si>
    <t>100018622449</t>
  </si>
  <si>
    <t>OCR，COS</t>
  </si>
  <si>
    <t>现在还在测试</t>
  </si>
  <si>
    <t>100013116719</t>
  </si>
  <si>
    <t>张斌</t>
  </si>
  <si>
    <t>用完就会持续加购</t>
  </si>
  <si>
    <t>100019453066</t>
  </si>
  <si>
    <t>上海鲲龙网络科技有限公司</t>
  </si>
  <si>
    <t>还没有确定具体需求时间</t>
  </si>
  <si>
    <t>100010714212</t>
  </si>
  <si>
    <t>淮南市逗号网络科技有限公司</t>
  </si>
  <si>
    <t>100012219808</t>
  </si>
  <si>
    <t>上海藏研网络科技有限公司</t>
  </si>
  <si>
    <t>100014152737</t>
  </si>
  <si>
    <t>青田侨乡展览有限公司</t>
  </si>
  <si>
    <t>辽宁当代文化艺术品产权交易中心有限公司</t>
  </si>
  <si>
    <t>100009257914</t>
  </si>
  <si>
    <t>新疆通途科技有限责任公司</t>
  </si>
  <si>
    <t>湖南讯息跳动网络科技有限公司</t>
  </si>
  <si>
    <t>月底再说</t>
  </si>
  <si>
    <t>100019075421</t>
  </si>
  <si>
    <t>广东流萤文化传媒有限公司</t>
  </si>
  <si>
    <t>100014817048</t>
  </si>
  <si>
    <t>上海观安信息技术股份有限公司</t>
  </si>
  <si>
    <t>302000004556</t>
  </si>
  <si>
    <t>现在有初步想法搭建内部管理系统，可能需要8核16G10M得服务器</t>
  </si>
  <si>
    <t>锦州市紧急医疗救援中心</t>
  </si>
  <si>
    <t>通知客户短信活动</t>
  </si>
  <si>
    <t>4号到期会续费</t>
  </si>
  <si>
    <t>江苏省工程造价管理协会</t>
  </si>
  <si>
    <t>目前在走合同请款流程，大概需求再7月中旬</t>
  </si>
  <si>
    <t>100019617623</t>
  </si>
  <si>
    <t>南京铂硕人力资源有限公司</t>
  </si>
  <si>
    <t>北京艾上智能科技有限公司</t>
  </si>
  <si>
    <t>已续费拉长</t>
  </si>
  <si>
    <t>项目取消，不续费了</t>
  </si>
  <si>
    <t>100018150918</t>
  </si>
  <si>
    <t>北京亦度教育科技有限公司</t>
  </si>
  <si>
    <t>客户测试后考虑采购</t>
  </si>
  <si>
    <t>100017628559</t>
  </si>
  <si>
    <t>砭世堂(北京)中医学研究有限责任公司</t>
  </si>
  <si>
    <t>100019621110</t>
  </si>
  <si>
    <t>抚州恩迪商贸有限公司</t>
  </si>
  <si>
    <t>续费任务</t>
  </si>
  <si>
    <t>3014299560</t>
  </si>
  <si>
    <t>广州带我飞信息科技有限公司</t>
  </si>
  <si>
    <t>100019618701</t>
  </si>
  <si>
    <t>成都李与白餐饮管理有限公司</t>
  </si>
  <si>
    <t>2249154043</t>
  </si>
  <si>
    <t>杭州掌动科技股份有限公司</t>
  </si>
  <si>
    <t>2960069467</t>
  </si>
  <si>
    <t>北京睿易信息科技有限公司</t>
  </si>
  <si>
    <t>服务器弹性云盘续费</t>
  </si>
  <si>
    <t>993868151</t>
  </si>
  <si>
    <t>厦门深厦人才服务有限公司</t>
  </si>
  <si>
    <t>未联系上 但是我想设定为意向客户</t>
  </si>
  <si>
    <t>王洪龙</t>
  </si>
  <si>
    <t>不续费使用了</t>
  </si>
  <si>
    <t>100014585731</t>
  </si>
  <si>
    <t>深圳市米可发展有限公司</t>
  </si>
  <si>
    <t>到期后再看</t>
  </si>
  <si>
    <t>1.什么APP,获取APP名称
2.IM接入项目的功能.他决定多少价格
3.IM还了解哪家
4.告诉客户社交玩法，会涉及到直播点播功能，可以引流</t>
  </si>
  <si>
    <t>100013294633</t>
  </si>
  <si>
    <t>陈永芳</t>
  </si>
  <si>
    <t>客户主要考虑IM的价格，目前公司项目需要等五月份落地后才考虑IM的采购（客户考虑价格问题）</t>
  </si>
  <si>
    <t xml:space="preserve">陈永芳（项目负责人）
</t>
  </si>
  <si>
    <t>IM接入社交APP，</t>
  </si>
  <si>
    <t>之前官网采购6折，现在8折</t>
  </si>
  <si>
    <t>在意价格</t>
  </si>
  <si>
    <t>已经上线</t>
  </si>
  <si>
    <t>阿里云</t>
  </si>
  <si>
    <t>100017730983</t>
  </si>
  <si>
    <t>上海柒巧企业顾问中心</t>
  </si>
  <si>
    <t>客户目前还在搭建项目，需要等七月份项目上线才清楚服务器是否升级和长期续费</t>
  </si>
  <si>
    <t>唐山市120急救指挥中心</t>
  </si>
  <si>
    <t>100005584464</t>
  </si>
  <si>
    <t>北京国瑞沃德商贸有限公司</t>
  </si>
  <si>
    <t>100019498250</t>
  </si>
  <si>
    <t>成都畅心聊科技有限公司</t>
  </si>
  <si>
    <t>到时候会新注册账户采购</t>
  </si>
  <si>
    <t>义乌市安格假发有限公司</t>
  </si>
  <si>
    <t>100002935301</t>
  </si>
  <si>
    <t>北京亿学牛牛科技有限公司</t>
  </si>
  <si>
    <t>100019630030</t>
  </si>
  <si>
    <t>王辉</t>
  </si>
  <si>
    <t>100019383691</t>
  </si>
  <si>
    <t>温州市鹿城区晓雯音乐(业余)学校</t>
  </si>
  <si>
    <t>电话一直打不通</t>
  </si>
  <si>
    <t>100014911308</t>
  </si>
  <si>
    <t>虎林市田园私塾电子商务有限公司</t>
  </si>
  <si>
    <t>100001297447</t>
  </si>
  <si>
    <t>广州市南沙区万顷沙成人文化技术学校</t>
  </si>
  <si>
    <t>服务器 商标</t>
  </si>
  <si>
    <t>先注册域名，后面注册产品商标，服务器晚点买</t>
  </si>
  <si>
    <t>100012326154</t>
  </si>
  <si>
    <t>东莞羊扬网络科技有限公司</t>
  </si>
  <si>
    <t>1号到期了，去电挂断</t>
  </si>
  <si>
    <t>100019626859</t>
  </si>
  <si>
    <t>天津瑞晟智城科技发展有限责任公司</t>
  </si>
  <si>
    <t>武夷山市永义百货店</t>
  </si>
  <si>
    <t>客户说等需要了在向领汇报</t>
  </si>
  <si>
    <t>往后迁移</t>
  </si>
  <si>
    <t>100014828135</t>
  </si>
  <si>
    <t>上海播贸网络技术有限责任公司</t>
  </si>
  <si>
    <t>100018549892</t>
  </si>
  <si>
    <t>抚州市东乡区自然资源局</t>
  </si>
  <si>
    <t>100007833942</t>
  </si>
  <si>
    <t>北京创芯斯通科技有限公司</t>
  </si>
  <si>
    <t>100012058411</t>
  </si>
  <si>
    <t>上海闫利信息技术有限公司</t>
  </si>
  <si>
    <t>100001017360
100000415570</t>
  </si>
  <si>
    <t>漳州烤焙网络科技有限公司</t>
  </si>
  <si>
    <t>100009236800</t>
  </si>
  <si>
    <t>南宁市深芝你心比萨店</t>
  </si>
  <si>
    <t>先做测试</t>
  </si>
  <si>
    <t>广东帮车网络有限公司</t>
  </si>
  <si>
    <t>303000049266</t>
  </si>
  <si>
    <t>北京韵之光文化传播有限公司</t>
  </si>
  <si>
    <t>100019652960</t>
  </si>
  <si>
    <t>王刚</t>
  </si>
  <si>
    <t>广州奥鹏能源科技有限公司</t>
  </si>
  <si>
    <t>成都先知者科技有限公司</t>
  </si>
  <si>
    <t>7号联系后非电销</t>
  </si>
  <si>
    <t>100019679336</t>
  </si>
  <si>
    <t>戈燕</t>
  </si>
  <si>
    <t>1369308588</t>
  </si>
  <si>
    <t>广东技才人力资源有限公司</t>
  </si>
  <si>
    <t>服务器升级配置，trtc</t>
  </si>
  <si>
    <t>东莞市丁丁猫贸易有限公司</t>
  </si>
  <si>
    <t>服务续费器</t>
  </si>
  <si>
    <t>100019674467</t>
  </si>
  <si>
    <t>天津市津南区皓德口腔门诊有限公司</t>
  </si>
  <si>
    <t>100010584568</t>
  </si>
  <si>
    <t>湖南省建筑材料研究设计院有限公司</t>
  </si>
  <si>
    <t>短信到期购买</t>
  </si>
  <si>
    <t>每月续费</t>
  </si>
  <si>
    <t>100019673943</t>
  </si>
  <si>
    <t>朱长江</t>
  </si>
  <si>
    <t>先测试，具体需求时间不确定</t>
  </si>
  <si>
    <t>100019681455</t>
  </si>
  <si>
    <t>重庆笨鸟看房网络科技有限公司</t>
  </si>
  <si>
    <t>7878575</t>
  </si>
  <si>
    <t>陕西欧必易教育咨询有限公司</t>
  </si>
  <si>
    <t>短信，TPNS</t>
  </si>
  <si>
    <t>100019677852</t>
  </si>
  <si>
    <t>太原市小店区锦星炎科技有限公司</t>
  </si>
  <si>
    <t>100019667484</t>
  </si>
  <si>
    <t>安徽迪妙科技有限公司</t>
  </si>
  <si>
    <t>儋州那大佳印打字复印店</t>
  </si>
  <si>
    <t>云点播流量包</t>
  </si>
  <si>
    <t>100014341646</t>
  </si>
  <si>
    <t>泉州市聚正商贸有限公司</t>
  </si>
  <si>
    <t>100003511760</t>
  </si>
  <si>
    <t>北京谷飞科技有限公司</t>
  </si>
  <si>
    <t>还在看优惠</t>
  </si>
  <si>
    <t>.北京摩迅筑路机械有限公司</t>
  </si>
  <si>
    <t>佛山市爱达斯科技有限公司</t>
  </si>
  <si>
    <t>100010539229</t>
  </si>
  <si>
    <t>姜西宁</t>
  </si>
  <si>
    <t>区块链</t>
  </si>
  <si>
    <t>6y月</t>
  </si>
  <si>
    <t>100019172127</t>
  </si>
  <si>
    <t>新华人寿保险股份有限公司山东分公司</t>
  </si>
  <si>
    <t>100008321896</t>
  </si>
  <si>
    <t>预计今天采购，申请代金券</t>
  </si>
  <si>
    <t>短期冲刺任务-音视频</t>
  </si>
  <si>
    <t>100010001068
100003168141</t>
  </si>
  <si>
    <t>直播点播流量包 等保</t>
  </si>
  <si>
    <t>179368946</t>
  </si>
  <si>
    <t>贵州仁货出山贸易有限公司</t>
  </si>
  <si>
    <t>2582647862</t>
  </si>
  <si>
    <t>临朐县乐创图书馆</t>
  </si>
  <si>
    <t>短信 服务器升配</t>
  </si>
  <si>
    <t>潘建先</t>
  </si>
  <si>
    <t>约3300</t>
  </si>
  <si>
    <t>点播、IM</t>
  </si>
  <si>
    <t>深圳市斐羽商贸有限公司</t>
  </si>
  <si>
    <t>100008128471</t>
  </si>
  <si>
    <t>叶城县零公里影视文化传媒有限公司</t>
  </si>
  <si>
    <t>100013621498</t>
  </si>
  <si>
    <t>100017847921</t>
  </si>
  <si>
    <t>音颂（上海）商务咨询有限公司</t>
  </si>
  <si>
    <t>100019707573</t>
  </si>
  <si>
    <t>北京网助律通科技有限公司</t>
  </si>
  <si>
    <t>TRTC直播</t>
  </si>
  <si>
    <t>北京快乐印科技有限公司</t>
  </si>
  <si>
    <t>云存储（Redis）续费</t>
  </si>
  <si>
    <t>4934552</t>
  </si>
  <si>
    <t>平南县大安镇任想日用百货经营部</t>
  </si>
  <si>
    <t>2633510285</t>
  </si>
  <si>
    <t>张晓萍</t>
  </si>
  <si>
    <t>381.6+2520</t>
  </si>
  <si>
    <t>看618</t>
  </si>
  <si>
    <t>100017357642</t>
  </si>
  <si>
    <t>太原市小店区欣悦营销策划工作室</t>
  </si>
  <si>
    <t>无效，备注错了</t>
  </si>
  <si>
    <t>北京市怀柔区长哨营满族乡卫生院</t>
  </si>
  <si>
    <t>短信拉长</t>
  </si>
  <si>
    <t>100019079658</t>
  </si>
  <si>
    <t>西安光速云科技有限公司</t>
  </si>
  <si>
    <t>服务器拉长测试中</t>
  </si>
  <si>
    <t>捧杯体育科技(杭州)有限公司</t>
  </si>
  <si>
    <t xml:space="preserve">服务器 数据库 </t>
  </si>
  <si>
    <t>桐乡旺格科技有限公司</t>
  </si>
  <si>
    <t>上海门孟华大健康科技有限公司</t>
  </si>
  <si>
    <t>买了</t>
  </si>
  <si>
    <t xml:space="preserve">上海慧龙计算机系统有限公司_x000D_
</t>
  </si>
  <si>
    <t>_x000D_
100008918960</t>
  </si>
  <si>
    <t>花森优品贸易衡水有限公司</t>
  </si>
  <si>
    <t>北京自由灵动科技有限公司</t>
  </si>
  <si>
    <t>引导的个转企</t>
  </si>
  <si>
    <t>成都智云德科网络科技有限公司</t>
  </si>
  <si>
    <t>云硬盘服务器续费</t>
  </si>
  <si>
    <t>100019001696</t>
  </si>
  <si>
    <t>义乌市义奔汽车维修服务有限公司</t>
  </si>
  <si>
    <t>先买了一万条，效果好的话月底买5万条</t>
  </si>
  <si>
    <t>100013385746</t>
  </si>
  <si>
    <t>洪振艺</t>
  </si>
  <si>
    <t>以续费</t>
  </si>
  <si>
    <t>100008627049</t>
  </si>
  <si>
    <t>深圳市联星建筑智能化工程有限公司</t>
  </si>
  <si>
    <t>100015454587</t>
  </si>
  <si>
    <t>邹泽鸿</t>
  </si>
  <si>
    <t>广州由美软件科技有限责任公司</t>
  </si>
  <si>
    <t>9847528</t>
  </si>
  <si>
    <t>苏州市世辉商务咨询有限公司</t>
  </si>
  <si>
    <t>、企业</t>
  </si>
  <si>
    <t>100019725783</t>
  </si>
  <si>
    <t>汪润中</t>
  </si>
  <si>
    <t>大连皓茗科技有限公司</t>
  </si>
  <si>
    <t>深圳市博欣奥贸易有限公司</t>
  </si>
  <si>
    <t>轻量应用服务器</t>
  </si>
  <si>
    <t>100017827111
100015995801</t>
  </si>
  <si>
    <t>朱彬彬</t>
  </si>
  <si>
    <t>服务器升级续费</t>
  </si>
  <si>
    <t>东莞市工搜电子有限公司</t>
  </si>
  <si>
    <t>重庆泽恺实业有限公司</t>
  </si>
  <si>
    <t>郝润</t>
  </si>
  <si>
    <t>100019568553</t>
  </si>
  <si>
    <t>泉州荣祺食品有限公司</t>
  </si>
  <si>
    <t xml:space="preserve">100012535699_x000D_
_x000D_
</t>
  </si>
  <si>
    <t>无锡保护伞信息技术有限公司</t>
  </si>
  <si>
    <t>IM 云直播 云点播</t>
  </si>
  <si>
    <t>成都盖亚骏科技有限公司</t>
  </si>
  <si>
    <t>易临云（深圳）科技有限公司</t>
  </si>
  <si>
    <t>服务器 Mysql  redis新购</t>
  </si>
  <si>
    <t>100018266735</t>
  </si>
  <si>
    <t>马德文</t>
  </si>
  <si>
    <t>100006082863</t>
  </si>
  <si>
    <t xml:space="preserve">                  董锋平</t>
  </si>
  <si>
    <t>MySQL续费</t>
  </si>
  <si>
    <t>格几格几（厦门）科技有限公司</t>
  </si>
  <si>
    <t>100008990292</t>
  </si>
  <si>
    <t>武汉侬点点信息服务有限公司</t>
  </si>
  <si>
    <t>MY SQL续费拉长</t>
  </si>
  <si>
    <t>自己搞不懂</t>
  </si>
  <si>
    <t>西安国兴华通信息科技有限公司</t>
  </si>
  <si>
    <t>mysql续费</t>
  </si>
  <si>
    <t>广东秋日胡杨信息科技有限公司</t>
  </si>
  <si>
    <t>100019804849</t>
  </si>
  <si>
    <t>北京大可大可科技有限公司</t>
  </si>
  <si>
    <t>IM买了，有新项目，准备变更主体</t>
  </si>
  <si>
    <t>万旭</t>
  </si>
  <si>
    <t>深圳市前海启讯科技有限公司</t>
  </si>
  <si>
    <t>云盘升配</t>
  </si>
  <si>
    <t>朵朵红(重庆)科技有限公司</t>
  </si>
  <si>
    <t>100009751911</t>
  </si>
  <si>
    <t>郑杰</t>
  </si>
  <si>
    <t>广州佰草世家药业有限公司</t>
  </si>
  <si>
    <t>im续费</t>
  </si>
  <si>
    <t>武汉辰西信息技术有限公司</t>
  </si>
  <si>
    <t>100019475470</t>
  </si>
  <si>
    <t>随州车商助手科技服务有限公司</t>
  </si>
  <si>
    <t>服务器续费拉长</t>
  </si>
  <si>
    <t>个转企已拉长续费</t>
  </si>
  <si>
    <t>100019735256</t>
  </si>
  <si>
    <t>常熟贝思特节能科技有限公司</t>
  </si>
  <si>
    <t>杭州金投互联科技有限公司</t>
  </si>
  <si>
    <t xml:space="preserve">                  北京网助律通科技有限公司</t>
  </si>
  <si>
    <t>100013919461</t>
  </si>
  <si>
    <t>广州优品汇贸易有限公司</t>
  </si>
  <si>
    <t>100019742335</t>
  </si>
  <si>
    <t>广州三皮匠教育咨询有限公司</t>
  </si>
  <si>
    <t>服务器 线上授课trtc</t>
  </si>
  <si>
    <t>使用其他平台了</t>
  </si>
  <si>
    <t>100005151242</t>
  </si>
  <si>
    <t>北京翼鑫达科技有限公司</t>
  </si>
  <si>
    <t>100011793860</t>
  </si>
  <si>
    <t>王国辉</t>
  </si>
  <si>
    <t>100010799797</t>
  </si>
  <si>
    <t>浙江安伢基因科技有限公司</t>
  </si>
  <si>
    <t>100019718889</t>
  </si>
  <si>
    <t>深圳市新马网络科技有限公司</t>
  </si>
  <si>
    <t>三亚海棠湾霖泽网络科技工作室</t>
  </si>
  <si>
    <t>ocr产品</t>
  </si>
  <si>
    <t xml:space="preserve"> 100001707711</t>
  </si>
  <si>
    <t>元镁信息科技(上海)有限公司</t>
  </si>
  <si>
    <t>服务器 MySQL续费</t>
  </si>
  <si>
    <t>李景星</t>
  </si>
  <si>
    <t>100019763086</t>
  </si>
  <si>
    <t>明哲致远(泰安)电子商务有限公司</t>
  </si>
  <si>
    <t>100019748262</t>
  </si>
  <si>
    <t>深圳市龙华区福源记餐饮店</t>
  </si>
  <si>
    <t>100019809629</t>
  </si>
  <si>
    <t>铂金顿(广东)环境技术有限公司</t>
  </si>
  <si>
    <t>消息服务</t>
  </si>
  <si>
    <t>100016146431</t>
  </si>
  <si>
    <t>中华人民共和国重庆江北机场海关</t>
  </si>
  <si>
    <t>海南长信商业保理有限公司</t>
  </si>
  <si>
    <t>深圳麦动跨境电商有限公司</t>
  </si>
  <si>
    <t>100014172221</t>
  </si>
  <si>
    <t>南通米菲企业征信服务有限公司</t>
  </si>
  <si>
    <t>12/13号采购短信</t>
  </si>
  <si>
    <t>100007139487</t>
  </si>
  <si>
    <t>厦门威伯伦科技有限公司</t>
  </si>
  <si>
    <t>100000484717</t>
  </si>
  <si>
    <t>大连鸿科软件开发有限公司</t>
  </si>
  <si>
    <t>世舶科技(武汉)有限公司</t>
  </si>
  <si>
    <t>100017333892</t>
  </si>
  <si>
    <t>中国质量认证中心</t>
  </si>
  <si>
    <t>还在内部沟通中，还不确定具体接入时间，持续跟进</t>
  </si>
  <si>
    <t>服务器、验证码、CDN、数据库</t>
  </si>
  <si>
    <t>100019740796</t>
  </si>
  <si>
    <t>西安恐龙匠文化传播有限公司</t>
  </si>
  <si>
    <t>100005869085</t>
  </si>
  <si>
    <t>北京商旅邦科技有限公司</t>
  </si>
  <si>
    <t>100019793413</t>
  </si>
  <si>
    <t>青岛琴岛搜网络传媒有限公司</t>
  </si>
  <si>
    <t>杭州斗草科技有限公司</t>
  </si>
  <si>
    <t>Mysql续费</t>
  </si>
  <si>
    <t>CDN 服务器续费</t>
  </si>
  <si>
    <t>已买 持续消耗</t>
  </si>
  <si>
    <t>广州全都行贸易有限公司</t>
  </si>
  <si>
    <t>贝芽智能科技(苏州)有限公司</t>
  </si>
  <si>
    <t>100000437235</t>
  </si>
  <si>
    <t>深圳市源流科技有限公司</t>
  </si>
  <si>
    <t>王陆</t>
  </si>
  <si>
    <t>商标购买</t>
  </si>
  <si>
    <t>100005755911</t>
  </si>
  <si>
    <t>石佳</t>
  </si>
  <si>
    <t>服务器 云硬盘 数据库</t>
  </si>
  <si>
    <t>黄了，客户那边加新的供应商成本不够，9月才部署</t>
  </si>
  <si>
    <t>100019970647</t>
  </si>
  <si>
    <t>廖记食品有限责任公司</t>
  </si>
  <si>
    <t>服务器 WEB应用防火墙 VPN</t>
  </si>
  <si>
    <t>价格卡点</t>
  </si>
  <si>
    <t>100010535544</t>
  </si>
  <si>
    <t>成都释然健身服务有限公司</t>
  </si>
  <si>
    <t>_x000D_
100005913623</t>
  </si>
  <si>
    <t>李建林</t>
  </si>
  <si>
    <t>服务器，数据库，es，容器镜像</t>
  </si>
  <si>
    <t>资弘（上海）网络科技有限公司</t>
  </si>
  <si>
    <t>服务器 MySQL</t>
  </si>
  <si>
    <t>12931421</t>
  </si>
  <si>
    <t>福州福飞创新科技有限公司</t>
  </si>
  <si>
    <t>柳州市广电新媒体有限公司</t>
  </si>
  <si>
    <t>直播新购</t>
  </si>
  <si>
    <t>100006520000</t>
  </si>
  <si>
    <t>杭州天秘科技有限公司</t>
  </si>
  <si>
    <t>100010920761</t>
  </si>
  <si>
    <t>重庆企佳礼贸易有限公司</t>
  </si>
  <si>
    <t>100019713610</t>
  </si>
  <si>
    <t>畅达国际货运代理(广东)有限公司</t>
  </si>
  <si>
    <t>183206898</t>
  </si>
  <si>
    <t>深圳市二进制互动文化娱乐有限公司</t>
  </si>
  <si>
    <t>100019805446</t>
  </si>
  <si>
    <t>广西数字认证有限公司</t>
  </si>
  <si>
    <t>自建网站和线下部署</t>
  </si>
  <si>
    <t>100005230290</t>
  </si>
  <si>
    <t>上海睿易环境科技有限公司</t>
  </si>
  <si>
    <t>新购服务器MYSQ</t>
  </si>
  <si>
    <t>北京云海协同科技有限公司</t>
  </si>
  <si>
    <t>余浩</t>
  </si>
  <si>
    <t>新购轻量应用服务器</t>
  </si>
  <si>
    <t>100018666082</t>
  </si>
  <si>
    <t>张晓峰</t>
  </si>
  <si>
    <t>100011192275</t>
  </si>
  <si>
    <t>燕彤</t>
  </si>
  <si>
    <t>续费轻量应用服务器</t>
  </si>
  <si>
    <t>100017563555</t>
  </si>
  <si>
    <t>湖南热搜文化传媒有限公司</t>
  </si>
  <si>
    <t>100011513918</t>
  </si>
  <si>
    <t>深圳市北牛新材料技术有限公司</t>
  </si>
  <si>
    <t>100016227034</t>
  </si>
  <si>
    <t>山东潇雁商贸有限公司</t>
  </si>
  <si>
    <t xml:space="preserve">
492.50</t>
  </si>
  <si>
    <t>哈尔滨宝丰大药房连锁有限公司</t>
  </si>
  <si>
    <t>江苏超数信息科技有限公司</t>
  </si>
  <si>
    <t>100005333636</t>
  </si>
  <si>
    <t>北京会易科技有限公司</t>
  </si>
  <si>
    <t>100019818668</t>
  </si>
  <si>
    <t>乐清卓鸿汽车服务有限公司</t>
  </si>
  <si>
    <t>100019836401</t>
  </si>
  <si>
    <t>北京焕乐智年科技有限公司</t>
  </si>
  <si>
    <t>100017686172</t>
  </si>
  <si>
    <t>北京中宏联工程技术有限公司</t>
  </si>
  <si>
    <t>走流程</t>
  </si>
  <si>
    <t>100019034620</t>
  </si>
  <si>
    <t>成都帆悟科技有限公司</t>
  </si>
  <si>
    <t>100019837447</t>
  </si>
  <si>
    <t>成都玛恩皮肤互联网医院有限公司</t>
  </si>
  <si>
    <t>广州超热信息科技有限公司</t>
  </si>
  <si>
    <t>100014421026</t>
  </si>
  <si>
    <t>呼和浩特市盛熙文化传播有限责任公司</t>
  </si>
  <si>
    <t>点播 COS</t>
  </si>
  <si>
    <t>保定友道企业管理咨询有限公司</t>
  </si>
  <si>
    <t>服务器域名续费</t>
  </si>
  <si>
    <t>去也</t>
  </si>
  <si>
    <t>100012532825</t>
  </si>
  <si>
    <t>广东松科新材料有限公司</t>
  </si>
  <si>
    <t>100000353846</t>
  </si>
  <si>
    <t>潍坊聚微信息科技有限公司</t>
  </si>
  <si>
    <t>100019833803</t>
  </si>
  <si>
    <t>天津博奥聚能生物科技有限公司</t>
  </si>
  <si>
    <t>网站建设 域名</t>
  </si>
  <si>
    <t>100001644907</t>
  </si>
  <si>
    <t>常州市利来密封件有限公司</t>
  </si>
  <si>
    <t>张维金</t>
  </si>
  <si>
    <t>22046822</t>
  </si>
  <si>
    <t>无锡隽永信息科技有限公司</t>
  </si>
  <si>
    <t>福建荔滔博网络科技有限公司</t>
  </si>
  <si>
    <t>成都古太萌互动科技有限公司</t>
  </si>
  <si>
    <t>100009299599</t>
  </si>
  <si>
    <t>湖北汇聚千流商务信息服务有限公司</t>
  </si>
  <si>
    <t>电话引导客户续费</t>
  </si>
  <si>
    <t>100019868439</t>
  </si>
  <si>
    <t>济南佳之音教育科技有限公司</t>
  </si>
  <si>
    <t>100011313729</t>
  </si>
  <si>
    <t>无锡陶音陶形科技有限公司</t>
  </si>
  <si>
    <t>CDN加速包</t>
  </si>
  <si>
    <t>100019861368</t>
  </si>
  <si>
    <t>苏州京睿进出口有限公司</t>
  </si>
  <si>
    <t>云南烽曼网络科技有限公司</t>
  </si>
  <si>
    <t>100017998467</t>
  </si>
  <si>
    <t>解明昭</t>
  </si>
  <si>
    <t>100006555336</t>
  </si>
  <si>
    <t>深圳市丽德宝纸品有限公司</t>
  </si>
  <si>
    <t>312370605</t>
  </si>
  <si>
    <t>中国邮政集团有限公司南通市分公司</t>
  </si>
  <si>
    <t>深圳市中德机械设备有限公司</t>
  </si>
  <si>
    <t>100019540015_x000D_
_x000D_
100019540012_x000D_
_x000D_
100019540014</t>
  </si>
  <si>
    <t>广州龚梅网络科技有限公司</t>
  </si>
  <si>
    <t>100015769780</t>
  </si>
  <si>
    <t>渡云网络咨询（深圳）有限公司</t>
  </si>
  <si>
    <t>云存储Redis</t>
  </si>
  <si>
    <t>COS  CDN</t>
  </si>
  <si>
    <t>100003692902</t>
  </si>
  <si>
    <t>北京智澎科技有限公司</t>
  </si>
  <si>
    <t>域名 服务器 数据库</t>
  </si>
  <si>
    <t>北京指橙互动科技有限公司</t>
  </si>
  <si>
    <t>轻量应用服务器新购</t>
  </si>
  <si>
    <t>100002540851</t>
  </si>
  <si>
    <t>黄荔霞</t>
  </si>
  <si>
    <t>续费加新购服务器</t>
  </si>
  <si>
    <t>100008682825_x000D_
_x000D_
28501516_x000D_
_x000D_
100008765778</t>
  </si>
  <si>
    <t>谭琦琏</t>
  </si>
  <si>
    <t>服务器云硬盘续费</t>
  </si>
  <si>
    <t>190143056</t>
  </si>
  <si>
    <t>王云鹏</t>
  </si>
  <si>
    <t>到期会续费，引导参加活动，未接通</t>
  </si>
  <si>
    <t>100000087218</t>
  </si>
  <si>
    <t>克里门森互动(北京)顾问有限公司</t>
  </si>
  <si>
    <t>345737322</t>
  </si>
  <si>
    <t>海峡石化产品交易中心有限公司</t>
  </si>
  <si>
    <t>100018378569</t>
  </si>
  <si>
    <t>点播产品</t>
  </si>
  <si>
    <t>100016252253</t>
  </si>
  <si>
    <t>山东佳语绘世网络科技有限公司</t>
  </si>
  <si>
    <t>100015022070</t>
  </si>
  <si>
    <t>朱明哲</t>
  </si>
  <si>
    <t>100000644887</t>
  </si>
  <si>
    <t>青龙生</t>
  </si>
  <si>
    <t>东莞市理工软件有限公司</t>
  </si>
  <si>
    <t>100011356162</t>
  </si>
  <si>
    <t>佛山市美潮家具有限公司</t>
  </si>
  <si>
    <t>上海扬清智能技术有限公司</t>
  </si>
  <si>
    <t>客户需要申请代金券，还要在确认下配置</t>
  </si>
  <si>
    <t>100016407630</t>
  </si>
  <si>
    <t>博锐百纳（北京）信息技术有限公司</t>
  </si>
  <si>
    <t>100016474346</t>
  </si>
  <si>
    <t>苏州优享共创文化传播有限公司</t>
  </si>
  <si>
    <t>短信 带宽</t>
  </si>
  <si>
    <t>100013822252</t>
  </si>
  <si>
    <t>深圳市星晨煦科技有限公司</t>
  </si>
  <si>
    <t>之前项目凉了，现在又开设了</t>
  </si>
  <si>
    <t>100004221206</t>
  </si>
  <si>
    <t>广州听筒文化传播有限公司</t>
  </si>
  <si>
    <t>100019898391</t>
  </si>
  <si>
    <t>张龙</t>
  </si>
  <si>
    <t>网站建设企业版</t>
  </si>
  <si>
    <t>已在另一个账号采购了标准版</t>
  </si>
  <si>
    <t>100019842116</t>
  </si>
  <si>
    <t>成都洋湃科技有限公司</t>
  </si>
  <si>
    <t>客户目前在走请款流程，具体采购时间不确定</t>
  </si>
  <si>
    <t>100019828643</t>
  </si>
  <si>
    <t>深圳市双采科技有限公司</t>
  </si>
  <si>
    <t>数据库 云硬盘</t>
  </si>
  <si>
    <t>客户有做数据迁移的考虑</t>
  </si>
  <si>
    <t>100000848150</t>
  </si>
  <si>
    <t>天津益沃科技有限公司</t>
  </si>
  <si>
    <t>984739785</t>
  </si>
  <si>
    <t>山东文源信息科技有限公司</t>
  </si>
  <si>
    <t>100010318099</t>
  </si>
  <si>
    <t>深圳市胜拓户外用品有限公司</t>
  </si>
  <si>
    <t>个转企成单</t>
  </si>
  <si>
    <t>100019710890</t>
  </si>
  <si>
    <t>元启星辰(北京)科技有限公司</t>
  </si>
  <si>
    <t>客户走招标流程，账号暂时还没认真</t>
  </si>
  <si>
    <t>歪音科技（肇庆）有限公司</t>
  </si>
  <si>
    <t>拾度投资管理(北京)有限公司</t>
  </si>
  <si>
    <t>等保合规</t>
  </si>
  <si>
    <t>100019396321</t>
  </si>
  <si>
    <t>王斌</t>
  </si>
  <si>
    <t>亚马逊挂靠服务器新购 按年1h2g3m</t>
  </si>
  <si>
    <t>100013787297</t>
  </si>
  <si>
    <t>四川六玖众安科技有限公司</t>
  </si>
  <si>
    <t>语音消息包</t>
  </si>
  <si>
    <t>154386670</t>
  </si>
  <si>
    <t>成都宇砚科技有限公司</t>
  </si>
  <si>
    <t>100007624262</t>
  </si>
  <si>
    <t>党卫</t>
  </si>
  <si>
    <t>用户有打算把线下的一部分数据迁移到云上来 现在在做测试</t>
  </si>
  <si>
    <t>100019907363</t>
  </si>
  <si>
    <t>聚合易达(海南)供应链管理有限公司</t>
  </si>
  <si>
    <t>郑州市擎云科技有限公司</t>
  </si>
  <si>
    <t>云服务</t>
  </si>
  <si>
    <t>武汉长动医院</t>
  </si>
  <si>
    <t>100006863770</t>
  </si>
  <si>
    <t>深圳快狗互动科技有限公司</t>
  </si>
  <si>
    <t>TSS续费</t>
  </si>
  <si>
    <t>深圳市哈皮游网络科技有限公司</t>
  </si>
  <si>
    <t>上海易丰国际物流有限公司</t>
  </si>
  <si>
    <t>100011755333</t>
  </si>
  <si>
    <t>中云天创（宁夏）科技有限公司</t>
  </si>
  <si>
    <t>东莞市曼唐电子科技有限公司</t>
  </si>
  <si>
    <t>100019477518</t>
  </si>
  <si>
    <t>福州锐迈泽贸易有限公司</t>
  </si>
  <si>
    <t>100017438306</t>
  </si>
  <si>
    <t>中丰二厂汽配(广州)有限公司</t>
  </si>
  <si>
    <t>客户官网89月上线，由账号登录功能 推荐短信业务</t>
  </si>
  <si>
    <t>100013672382</t>
  </si>
  <si>
    <t>吉林鑫励诚科技发展有限公司</t>
  </si>
  <si>
    <t>续费拉长</t>
  </si>
  <si>
    <t>付了，明天推短信，MY SQ</t>
  </si>
  <si>
    <t>续费 数据库新购 升配</t>
  </si>
  <si>
    <t>已续费升配</t>
  </si>
  <si>
    <t>100010697623</t>
  </si>
  <si>
    <t>深圳市山青电子商务有限公司</t>
  </si>
  <si>
    <t>加雷科技（杭州）有限公司</t>
  </si>
  <si>
    <t>100012481175</t>
  </si>
  <si>
    <t>佩福珠宝无锡有限公司</t>
  </si>
  <si>
    <t>100019928694</t>
  </si>
  <si>
    <t>西南运通公路物流有限公司</t>
  </si>
  <si>
    <t>域名、短信、等保</t>
  </si>
  <si>
    <t>等保要等网络会议系统开发好后才会需要，项目还未做，周期长</t>
  </si>
  <si>
    <t>100006388069</t>
  </si>
  <si>
    <t>北京龙马易创信息技术有限公司</t>
  </si>
  <si>
    <t>100014788130</t>
  </si>
  <si>
    <t>深圳市柠檬树科技有限公司</t>
  </si>
  <si>
    <t>拉长CVM</t>
  </si>
  <si>
    <t>青岛贻贝船海科技有限公司</t>
  </si>
  <si>
    <t>100018001274</t>
  </si>
  <si>
    <t>正大卜蜂贸易发展有限公司</t>
  </si>
  <si>
    <t>升配加续费服务器</t>
  </si>
  <si>
    <t>100010746725</t>
  </si>
  <si>
    <t>漳州市龙文区金标网络技术服务部</t>
  </si>
  <si>
    <t>服务器云硬盘</t>
  </si>
  <si>
    <t>100019933637</t>
  </si>
  <si>
    <t>莆田市璐飞思电子科技有限公司</t>
  </si>
  <si>
    <t>100008630763</t>
  </si>
  <si>
    <t>宁波微能物联科技有限公司</t>
  </si>
  <si>
    <t>非电销tss回流</t>
  </si>
  <si>
    <t>济南九天文化产业发展有限公司</t>
  </si>
  <si>
    <t>724851297</t>
  </si>
  <si>
    <t>北京优淏特医学科技股份有限公司</t>
  </si>
  <si>
    <t xml:space="preserve">已购买 </t>
  </si>
  <si>
    <t>100004482661</t>
  </si>
  <si>
    <t>镇江市创臣信息科技有限公司</t>
  </si>
  <si>
    <t>100003349655</t>
  </si>
  <si>
    <t>岚腾图文设计咨询（上海）有限公司</t>
  </si>
  <si>
    <t>100000015881</t>
  </si>
  <si>
    <t>上海禀心信息技术有限公司</t>
  </si>
  <si>
    <t>买了点播，还有短信CDN没买</t>
  </si>
  <si>
    <t>100019955084</t>
  </si>
  <si>
    <t>彭鲁青</t>
  </si>
  <si>
    <t>事业单位公众号需要数据库</t>
  </si>
  <si>
    <t>100017647528</t>
  </si>
  <si>
    <t>湖北君乐康健康科技有限公司</t>
  </si>
  <si>
    <t>100019747022</t>
  </si>
  <si>
    <t>盛世海认证有限公司</t>
  </si>
  <si>
    <t>服务器即将到期 不确定会不会用</t>
  </si>
  <si>
    <t>2087192</t>
  </si>
  <si>
    <t>北京梓木科技有限责任公司</t>
  </si>
  <si>
    <t>6000+一年</t>
  </si>
  <si>
    <t>对价格敏感</t>
  </si>
  <si>
    <t>100019957544</t>
  </si>
  <si>
    <t>黄俊森</t>
  </si>
  <si>
    <t>100013935640</t>
  </si>
  <si>
    <t>西安托帕信息技术有限公司</t>
  </si>
  <si>
    <t>长沙市灵心康复器材有限公司</t>
  </si>
  <si>
    <t>服务器续费  IM 短信</t>
  </si>
  <si>
    <t>已续费 新购</t>
  </si>
  <si>
    <t>100010856512</t>
  </si>
  <si>
    <t>秦皇岛趣云科技有限公司</t>
  </si>
  <si>
    <t>客户跟领导汇报续费情况，预计7月初续费</t>
  </si>
  <si>
    <t>100010608170</t>
  </si>
  <si>
    <t>贵州千里苗疆农业开发有限公司</t>
  </si>
  <si>
    <t>100012047166</t>
  </si>
  <si>
    <t>合肥市蜀山区不默网络科技工作室</t>
  </si>
  <si>
    <t>100019051129</t>
  </si>
  <si>
    <t>完颜许哲</t>
  </si>
  <si>
    <t>公有云上云</t>
  </si>
  <si>
    <t>公有云调研部署</t>
  </si>
  <si>
    <t>100019959692</t>
  </si>
  <si>
    <t>海南聚集家商务有限公司</t>
  </si>
  <si>
    <t>网站建设，客户推广</t>
  </si>
  <si>
    <t>还在对比</t>
  </si>
  <si>
    <t>100015827298</t>
  </si>
  <si>
    <t>重庆茂佛文化发展有限公司</t>
  </si>
  <si>
    <t>客户表示目前还需要测试一段时间，看项目的稳定程度，如果稳定下来再按年续费</t>
  </si>
  <si>
    <t>100013015104</t>
  </si>
  <si>
    <t>福建省南风物流有限公司</t>
  </si>
  <si>
    <t>还在做了解</t>
  </si>
  <si>
    <t>100019953914</t>
  </si>
  <si>
    <t>李开雄</t>
  </si>
  <si>
    <t>山东人堆网络有限公司</t>
  </si>
  <si>
    <t>催他续费</t>
  </si>
  <si>
    <t>3430029927</t>
  </si>
  <si>
    <t>100019933781</t>
  </si>
  <si>
    <t>广州华奥控股集团有限公司</t>
  </si>
  <si>
    <t>陈宽</t>
  </si>
  <si>
    <t>es 消息队列CKafka-专业版</t>
  </si>
  <si>
    <t>100019968354</t>
  </si>
  <si>
    <t>李进</t>
  </si>
  <si>
    <t>100007660379</t>
  </si>
  <si>
    <t>长沙沃印信息科技有限公司</t>
  </si>
  <si>
    <t>100018187100</t>
  </si>
  <si>
    <t>温州海联物流有限责任公司</t>
  </si>
  <si>
    <t>广州禾子科技有限公司</t>
  </si>
  <si>
    <t>4000+</t>
  </si>
  <si>
    <t>2号到期 联系了很多次了说自己知道</t>
  </si>
  <si>
    <t>100001073527</t>
  </si>
  <si>
    <t>深圳喆行科技有限公司</t>
  </si>
  <si>
    <t>100015036046</t>
  </si>
  <si>
    <t>重庆阿思克微科技有限公司</t>
  </si>
  <si>
    <t>客户表示这周会续费</t>
  </si>
  <si>
    <t>100014572918</t>
  </si>
  <si>
    <t>北京首保回龙观天使妇儿专科门诊部</t>
  </si>
  <si>
    <t>100003000239</t>
  </si>
  <si>
    <t>杨世龙</t>
  </si>
  <si>
    <t>伪个人定期需求</t>
  </si>
  <si>
    <t>100019877369</t>
  </si>
  <si>
    <t>乔行行</t>
  </si>
  <si>
    <t>服务器 cdn</t>
  </si>
  <si>
    <t>购买香港服务器 对价格敏感 对比阿里云</t>
  </si>
  <si>
    <t>100008922681</t>
  </si>
  <si>
    <t>膜坊(上海)科技发展有限公司</t>
  </si>
  <si>
    <t>推荐短信活动</t>
  </si>
  <si>
    <t>100019967882</t>
  </si>
  <si>
    <t>上海万指网络科技有限公司</t>
  </si>
  <si>
    <t>TPNs</t>
  </si>
  <si>
    <t>金寨金科智能制造科技有限公司</t>
  </si>
  <si>
    <t>拉长续费</t>
  </si>
  <si>
    <t>100015241828</t>
  </si>
  <si>
    <t>梅州市芈龙生物科技有限公司</t>
  </si>
  <si>
    <t>已打款</t>
  </si>
  <si>
    <t>短期冲刺任务-短信</t>
  </si>
  <si>
    <t>北京市五指生亚健康保健技术研发中心</t>
  </si>
  <si>
    <t>电话引导客户采购</t>
  </si>
  <si>
    <t>深圳市蓝谷电子商务有限公司</t>
  </si>
  <si>
    <t>100018525669</t>
  </si>
  <si>
    <t>点播流量包</t>
  </si>
  <si>
    <t>虚拟</t>
  </si>
  <si>
    <t>杭州海蛙艺品牌管理有限公司</t>
  </si>
  <si>
    <t>100003341073</t>
  </si>
  <si>
    <t>上海欧雅恩企家居有限公司</t>
  </si>
  <si>
    <t>414684150</t>
  </si>
  <si>
    <t>长沙霸屏传媒</t>
  </si>
  <si>
    <t>业务没做了</t>
  </si>
  <si>
    <t>100019373070</t>
  </si>
  <si>
    <t>点流量包播</t>
  </si>
  <si>
    <t>深圳市云企网络科技有限公司</t>
  </si>
  <si>
    <t>福建子鲸网络有限公司</t>
  </si>
  <si>
    <t>100019985046</t>
  </si>
  <si>
    <t>山西纯度电子商务有限公司</t>
  </si>
  <si>
    <t>云解析，点播</t>
  </si>
  <si>
    <t>634807201</t>
  </si>
  <si>
    <t>北京众诚天合科技有限公司</t>
  </si>
  <si>
    <t>100016450048</t>
  </si>
  <si>
    <t>广东力创信息技术有限公司</t>
  </si>
  <si>
    <t>20217-5</t>
  </si>
  <si>
    <t>珠海市小蓝鲸艺术培训有限公司</t>
  </si>
  <si>
    <t>新购云盘服务器</t>
  </si>
  <si>
    <t>买了，做乐器培训，后期还可开发</t>
  </si>
  <si>
    <t>现在客户在体验体验版</t>
  </si>
  <si>
    <t>100019883863</t>
  </si>
  <si>
    <t>中铁建宁夏高速公路有限公司</t>
  </si>
  <si>
    <t>已经提供报价</t>
  </si>
  <si>
    <t>100019945352</t>
  </si>
  <si>
    <t>肃州云脉网络科技有限公司</t>
  </si>
  <si>
    <t>卡在模板</t>
  </si>
  <si>
    <t>湖南安德雷斯电商有限公司</t>
  </si>
  <si>
    <t>文件存储，cos</t>
  </si>
  <si>
    <t>客户考虑价格，目前对比其他平台，告知客户折扣问题表示接受，等最近测试没问题在考虑是否采购资源包</t>
  </si>
  <si>
    <t>西安阿里贝贝进出口有限公司</t>
  </si>
  <si>
    <t>建站</t>
  </si>
  <si>
    <t>企业官网和电商网站都要做</t>
  </si>
  <si>
    <t>康达制药有限公司</t>
  </si>
  <si>
    <t>客户目前在做调研，想要把线下机房的内部系统迁移上云</t>
  </si>
  <si>
    <t>100016132861</t>
  </si>
  <si>
    <t>真视美医疗科技(深圳)有限责任公司</t>
  </si>
  <si>
    <t>100019986514</t>
  </si>
  <si>
    <t>苏清华</t>
  </si>
  <si>
    <t>企业官网还在构思</t>
  </si>
  <si>
    <t>100006364524</t>
  </si>
  <si>
    <t>杭州悦融科技有限公司</t>
  </si>
  <si>
    <t>100019205032</t>
  </si>
  <si>
    <t>湖南嘉杰信息技术有限公司</t>
  </si>
  <si>
    <t>浙江融易区块链科技有限公司</t>
  </si>
  <si>
    <t>100018425371</t>
  </si>
  <si>
    <t>莆田市城厢区东海蔡攀茶烟酒商行</t>
  </si>
  <si>
    <t>100019947366</t>
  </si>
  <si>
    <t>青岛益百创亿科技有限公司</t>
  </si>
  <si>
    <t>100017449968</t>
  </si>
  <si>
    <t>广州市花都区狮岭万健营养健康咨询服务中心</t>
  </si>
  <si>
    <t>直播产品</t>
  </si>
  <si>
    <t>客户现在在用小鹅通，一年4000，明年到期</t>
  </si>
  <si>
    <t>100012534973</t>
  </si>
  <si>
    <t>南京字符路科技有限公司</t>
  </si>
  <si>
    <t>服務器</t>
  </si>
  <si>
    <t>100019991595</t>
  </si>
  <si>
    <t>刘俊岭</t>
  </si>
  <si>
    <t>100007123146</t>
  </si>
  <si>
    <t>苏州木色良品管理咨询有限公司</t>
  </si>
  <si>
    <t>180+</t>
  </si>
  <si>
    <t>100007782292</t>
  </si>
  <si>
    <t>鄢陵县佳凯网络科技有限公司</t>
  </si>
  <si>
    <t>100019636520</t>
  </si>
  <si>
    <t>深圳市永凯达科技有限公司</t>
  </si>
  <si>
    <t>客户介绍让去注册的账号认证企业后采购的，注册后被分到代理商处，客户解绑后2个工作日才流转回来，当时急着买让客户先采购</t>
  </si>
  <si>
    <t>100001517747</t>
  </si>
  <si>
    <t>深圳市春岸科技有限公司</t>
  </si>
  <si>
    <t>官网建设续费</t>
  </si>
  <si>
    <t>1033681092</t>
  </si>
  <si>
    <t>广东云上教育科技有限公司</t>
  </si>
  <si>
    <t>客户目前在做测试，考虑是自建还是云上部署，等测试好再说</t>
  </si>
  <si>
    <t>100014735838</t>
  </si>
  <si>
    <t>海南元恺信息科技有限责任公司</t>
  </si>
  <si>
    <t>100019967071</t>
  </si>
  <si>
    <t>深圳市天健第一建设工程有限公司</t>
  </si>
  <si>
    <t>100001279449</t>
  </si>
  <si>
    <t>常州小开智能电子科技有限公司</t>
  </si>
  <si>
    <t>100001352006</t>
  </si>
  <si>
    <t>北京叠幻三维科技有限公司</t>
  </si>
  <si>
    <t>GPU服务器</t>
  </si>
  <si>
    <t>未定</t>
  </si>
  <si>
    <t>小程序AR 后台服务器3D重建，7月正式上线</t>
  </si>
  <si>
    <t>504178754</t>
  </si>
  <si>
    <t>福州夸克科技有限公司</t>
  </si>
  <si>
    <t>1831628283</t>
  </si>
  <si>
    <t>广州斐醍信息科技有限公司</t>
  </si>
  <si>
    <t>100000603824</t>
  </si>
  <si>
    <t>天津金致科技有限公司</t>
  </si>
  <si>
    <t>还没上线，暂时按月续费</t>
  </si>
  <si>
    <t>100019255929</t>
  </si>
  <si>
    <t>通江县石牛嘴岚梦孕婴店</t>
  </si>
  <si>
    <t>告知先生活动价格，客户考虑一下，主要是现在没怎么发送</t>
  </si>
  <si>
    <t>100016228539</t>
  </si>
  <si>
    <t>武汉良欣衡称重设备有限公司</t>
  </si>
  <si>
    <t xml:space="preserve">100010046369 </t>
  </si>
  <si>
    <t>明珠电气股份有限公司</t>
  </si>
  <si>
    <t>100011203438</t>
  </si>
  <si>
    <t>广州中澜科技有限公司</t>
  </si>
  <si>
    <t>文本内容安全</t>
  </si>
  <si>
    <t>客户表示目前项目在做测试，考虑使用文本内容安全</t>
  </si>
  <si>
    <t>100018602525</t>
  </si>
  <si>
    <t>诸暨苏迪亚电子商务有限公司</t>
  </si>
  <si>
    <t>公司还没有弄好</t>
  </si>
  <si>
    <t>100019999607</t>
  </si>
  <si>
    <t>杭州数途信息科技有限公司</t>
  </si>
  <si>
    <t>100015464306</t>
  </si>
  <si>
    <t>王嘉唯</t>
  </si>
  <si>
    <t>月</t>
  </si>
  <si>
    <t>还在综合考虑</t>
  </si>
  <si>
    <t>晋阳资产管理股份有限公司</t>
  </si>
  <si>
    <t>服务器+安全</t>
  </si>
  <si>
    <t>100014734582</t>
  </si>
  <si>
    <t>上海起斯网络科技有限公司</t>
  </si>
  <si>
    <t>客户还是打算继续使用IM，告知客户活动表示跟领导说一下</t>
  </si>
  <si>
    <t>100019110998</t>
  </si>
  <si>
    <t>北京智鹭科技有限公司</t>
  </si>
  <si>
    <t>7.8月</t>
  </si>
  <si>
    <t>46914096</t>
  </si>
  <si>
    <t>大连阿艺食品有限公司上海分公司</t>
  </si>
  <si>
    <t>100020010167</t>
  </si>
  <si>
    <t>刘杰</t>
  </si>
  <si>
    <t>100016029573</t>
  </si>
  <si>
    <t>河南谷瓜电子商务有限公司</t>
  </si>
  <si>
    <t>ocr资源包</t>
  </si>
  <si>
    <t>客户小程序7月15上线，现在测试，告知买志愿报划算</t>
  </si>
  <si>
    <t>100010642051</t>
  </si>
  <si>
    <t>陈海波</t>
  </si>
  <si>
    <t>沟通阶段</t>
  </si>
  <si>
    <t>100016210436</t>
  </si>
  <si>
    <t>杭州权鑫商标代理有限公司</t>
  </si>
  <si>
    <t>商标500-1000</t>
  </si>
  <si>
    <t>想要商标寄售，愿意和我们合作</t>
  </si>
  <si>
    <t>100019617375</t>
  </si>
  <si>
    <t>广州德风新征城科技有限公司</t>
  </si>
  <si>
    <t>100000841342</t>
  </si>
  <si>
    <t xml:space="preserve">上海阳淳电子股份有限公司	</t>
  </si>
  <si>
    <t>联系不上等续费</t>
  </si>
  <si>
    <t>100016241449</t>
  </si>
  <si>
    <t>老朋友广告(香河)有限责任公司</t>
  </si>
  <si>
    <t>续费+COS+cdn</t>
  </si>
  <si>
    <t>公证号卡，推荐COS或CDN，引导续费</t>
  </si>
  <si>
    <t>100005887249</t>
  </si>
  <si>
    <t>链极智能科技(上海)有限公司</t>
  </si>
  <si>
    <t>100019201923</t>
  </si>
  <si>
    <t>江苏聚合新能源科技有限公司</t>
  </si>
  <si>
    <t>100019993820</t>
  </si>
  <si>
    <t>四川华先企业管理咨询有限公司</t>
  </si>
  <si>
    <t>100018987638</t>
  </si>
  <si>
    <t>夏圣荣</t>
  </si>
  <si>
    <t>是学校，新学校，九月份下营业执照。随时跟进</t>
  </si>
  <si>
    <t>100019931435</t>
  </si>
  <si>
    <t>安塔卫企业管理咨询(上海)有限公司</t>
  </si>
  <si>
    <t>100020014549</t>
  </si>
  <si>
    <t>叶汉青</t>
  </si>
  <si>
    <t>实时音视频 IM</t>
  </si>
  <si>
    <t>测试阶段</t>
  </si>
  <si>
    <t>100020005082</t>
  </si>
  <si>
    <t>南京美研贸易有限公司</t>
  </si>
  <si>
    <t>客户选择代理商</t>
  </si>
  <si>
    <t>100001393038</t>
  </si>
  <si>
    <t>河北辰星飞宇网络技术有限公司</t>
  </si>
  <si>
    <t>杨嘉凯</t>
  </si>
  <si>
    <t>100019587771</t>
  </si>
  <si>
    <t>江西威泰通信技术有限公司</t>
  </si>
  <si>
    <t>现在不确定配置，到时候看</t>
  </si>
  <si>
    <t>100017528572</t>
  </si>
  <si>
    <t>砚山县通慧科技信息有限公司</t>
  </si>
  <si>
    <t>后续可能会用到 先了解一下用途</t>
  </si>
  <si>
    <t>100019995964</t>
  </si>
  <si>
    <t>临沂润正电子商务有限公司</t>
  </si>
  <si>
    <t>100020010943</t>
  </si>
  <si>
    <t>广州宜推网络科技有限公司</t>
  </si>
  <si>
    <t>域名 服务器</t>
  </si>
  <si>
    <t>100020009545</t>
  </si>
  <si>
    <t>宿迁得时科技有限公司</t>
  </si>
  <si>
    <t>100020008692</t>
  </si>
  <si>
    <t>淄博华星热力有限公司</t>
  </si>
  <si>
    <t>100013374924</t>
  </si>
  <si>
    <t>南宁市创舟广告有限责任公司</t>
  </si>
  <si>
    <t>100010498757</t>
  </si>
  <si>
    <t>无锡盛波科技有限公司</t>
  </si>
  <si>
    <t>企业邮箱 域名</t>
  </si>
  <si>
    <t>广州国测规划信息技术有限公司</t>
  </si>
  <si>
    <t>100018075315</t>
  </si>
  <si>
    <t>广州博悦药业有限公司</t>
  </si>
  <si>
    <t>100014093994</t>
  </si>
  <si>
    <t>企猫(山东)互联网科技有限责任公司</t>
  </si>
  <si>
    <t>1343781466</t>
  </si>
  <si>
    <t>山东太古飞机工程有限公司</t>
  </si>
  <si>
    <t>十月份到期 云解析续费</t>
  </si>
  <si>
    <t>100014139937</t>
  </si>
  <si>
    <t>西安托尼智能科技有限公司</t>
  </si>
  <si>
    <t>网站建设 APP</t>
  </si>
  <si>
    <t xml:space="preserve">正在了解 </t>
  </si>
  <si>
    <t>服务器续费升级</t>
  </si>
  <si>
    <t>已续费升级</t>
  </si>
  <si>
    <t>100017820267</t>
  </si>
  <si>
    <t>桂宏侃</t>
  </si>
  <si>
    <t>服务器这个月到期，对续费活动感兴趣</t>
  </si>
  <si>
    <t>272869058</t>
  </si>
  <si>
    <t>马振国</t>
  </si>
  <si>
    <t>想私有转共有服务器，数据库，纠结域名解析到哪个接口上</t>
  </si>
  <si>
    <t>100014967439</t>
  </si>
  <si>
    <t>上海夸夸教育科技有限公司</t>
  </si>
  <si>
    <t>续费流计算</t>
  </si>
  <si>
    <t>100010315443</t>
  </si>
  <si>
    <t>伊热帕提·艾力</t>
  </si>
  <si>
    <t>服务器续费 升级带宽</t>
  </si>
  <si>
    <t>服务器带宽升级到5M 续费</t>
  </si>
  <si>
    <t>100020025916</t>
  </si>
  <si>
    <t>福建云上针茶业有限公司</t>
  </si>
  <si>
    <t>短信无法使用</t>
  </si>
  <si>
    <t>长沙罗亚尔机电设备有限公司</t>
  </si>
  <si>
    <t>客户想要12月续费了</t>
  </si>
  <si>
    <t>100020015202</t>
  </si>
  <si>
    <t>武汉小蜜蜂生命科学技术有限公司</t>
  </si>
  <si>
    <t>龙鸿儒</t>
  </si>
  <si>
    <t>等代金券审核</t>
  </si>
  <si>
    <t>100002896795</t>
  </si>
  <si>
    <t>王子江</t>
  </si>
  <si>
    <t>100009275310</t>
  </si>
  <si>
    <t>黄家华</t>
  </si>
  <si>
    <t>引导转企业</t>
  </si>
  <si>
    <t>100014831939</t>
  </si>
  <si>
    <t>佛山市创轩文化传播有限公司</t>
  </si>
  <si>
    <t>100014822437</t>
  </si>
  <si>
    <t>100004288326</t>
  </si>
  <si>
    <t>好莱艺(北京)国际影视文化传媒有限公司</t>
  </si>
  <si>
    <t>100020013463</t>
  </si>
  <si>
    <t>山东润东嘉业建筑工程有限公司</t>
  </si>
  <si>
    <t>客户有网站项目搭建，考虑采购服务器</t>
  </si>
  <si>
    <t>100011667392</t>
  </si>
  <si>
    <t>汤友文</t>
  </si>
  <si>
    <t>渭南市网美至尚网络技术有限公司</t>
  </si>
  <si>
    <t>客户准备购买腾讯会议，预计下下周采购</t>
  </si>
  <si>
    <t>100013330271</t>
  </si>
  <si>
    <t>安徽筹客网科技有限公司</t>
  </si>
  <si>
    <t>100020025076</t>
  </si>
  <si>
    <t>潘洪飞</t>
  </si>
  <si>
    <t>采购香港服务器还在看</t>
  </si>
  <si>
    <t>100019783779</t>
  </si>
  <si>
    <t>上海獭玛希网络科技有限公司</t>
  </si>
  <si>
    <t>100005872432</t>
  </si>
  <si>
    <t>刘光明</t>
  </si>
  <si>
    <t>不定还在谈</t>
  </si>
  <si>
    <t>搭建网站，访问人数2万</t>
  </si>
  <si>
    <t>100013469752</t>
  </si>
  <si>
    <t>和技术人员碰一下</t>
  </si>
  <si>
    <t>100002813837</t>
  </si>
  <si>
    <t>王华</t>
  </si>
  <si>
    <t>8h16g服务器</t>
  </si>
  <si>
    <t>100020064264</t>
  </si>
  <si>
    <t>胡博文</t>
  </si>
  <si>
    <t>服务器等</t>
  </si>
  <si>
    <t>客户搭建游戏平台，没了</t>
  </si>
  <si>
    <t>100020034215</t>
  </si>
  <si>
    <t>北京市大数据中心</t>
  </si>
  <si>
    <t>100019712234</t>
  </si>
  <si>
    <t>山东高速建材集团有限公司</t>
  </si>
  <si>
    <t>上海范微信息科技技术有限公司</t>
  </si>
  <si>
    <t>给政府做点播功能，介绍了点播计费，要和领导核实一下.7.5：还在沟通哪个出钱，多半目前公司账号采购</t>
  </si>
  <si>
    <t>100020024568</t>
  </si>
  <si>
    <t>中国葛洲坝集团电力有限责任公司</t>
  </si>
  <si>
    <t>智慧党建</t>
  </si>
  <si>
    <t>100020071239</t>
  </si>
  <si>
    <t>宇圣智能科技(上海)有限公司</t>
  </si>
  <si>
    <t xml:space="preserve">  杭州掌动科技股份有限公司</t>
  </si>
  <si>
    <t>续费，还未支付，去电不愿多沟通</t>
  </si>
  <si>
    <t>襄阳乐步教育有限公司</t>
  </si>
  <si>
    <t>100020066591</t>
  </si>
  <si>
    <t>任延强</t>
  </si>
  <si>
    <t>客户表示目前先做测试，等测试没问题在考虑采购</t>
  </si>
  <si>
    <t>100000966128</t>
  </si>
  <si>
    <t>矫龙田</t>
  </si>
  <si>
    <t>公司账号还没注册，要帮忙算一天慢直播的量，存储量，算好了之后上报购买</t>
  </si>
  <si>
    <t>精派信息技术上海有限公司</t>
  </si>
  <si>
    <t>客户目前了解产品，搭建小程序</t>
  </si>
  <si>
    <t>100019562704</t>
  </si>
  <si>
    <t>赵秋鹏</t>
  </si>
  <si>
    <t>cos 或者 云服务器</t>
  </si>
  <si>
    <t>对价格敏感，存储1T的音乐</t>
  </si>
  <si>
    <t>100020058804</t>
  </si>
  <si>
    <t>林旭东</t>
  </si>
  <si>
    <t>2H4G服务器</t>
  </si>
  <si>
    <t>按月续费，客户是外国人，听不懂</t>
  </si>
  <si>
    <t>3354687619</t>
  </si>
  <si>
    <t>北京顽游娱乐科技有限公司</t>
  </si>
  <si>
    <t>100009738856</t>
  </si>
  <si>
    <t>绵阳海德网络科技有限公司</t>
  </si>
  <si>
    <t>反馈人</t>
  </si>
  <si>
    <t>优化板块</t>
  </si>
  <si>
    <t>优化建议</t>
  </si>
  <si>
    <t>截图</t>
  </si>
  <si>
    <t>跟进记录填写</t>
  </si>
  <si>
    <t>建议取消这个必填项，如果没有接通的，完全可以不选</t>
  </si>
  <si>
    <t>显示公司名称怎么又是官网个人认证</t>
  </si>
  <si>
    <t>短信是固定模板，建议可以更改</t>
  </si>
  <si>
    <t>最近触达时间</t>
  </si>
  <si>
    <t>销售坐席</t>
  </si>
  <si>
    <t>赢单率</t>
  </si>
  <si>
    <t>预计下单时间</t>
  </si>
  <si>
    <t>商机金额（预估）</t>
  </si>
  <si>
    <t>卡点</t>
  </si>
  <si>
    <t>客户业务</t>
  </si>
  <si>
    <t>状态（电销/SMB）</t>
  </si>
  <si>
    <t>实际下单时间</t>
  </si>
  <si>
    <t>实际金额</t>
  </si>
  <si>
    <t>是否首次采购</t>
  </si>
  <si>
    <t>Q3W15</t>
  </si>
  <si>
    <t>以流失选的线下平台</t>
  </si>
  <si>
    <t>电销</t>
  </si>
  <si>
    <t>楚雄子创科技有限公司</t>
  </si>
  <si>
    <t>Q3W1</t>
  </si>
  <si>
    <t>25%</t>
  </si>
  <si>
    <t>Q3W2</t>
  </si>
  <si>
    <t>葫芦岛晟宇房地产开发有限公司</t>
  </si>
  <si>
    <t>50%</t>
  </si>
  <si>
    <t>Q3W4</t>
  </si>
  <si>
    <t>Q3W3</t>
  </si>
  <si>
    <t>cos下行</t>
  </si>
  <si>
    <t>APP</t>
  </si>
  <si>
    <t>广州恋一生教育咨询有限公司</t>
  </si>
  <si>
    <t>发送通知短信</t>
  </si>
  <si>
    <t>520282406</t>
  </si>
  <si>
    <t>遵义酷阳贸易有限公司</t>
  </si>
  <si>
    <t>客户已付费，服务器所在地？部署情况？</t>
  </si>
  <si>
    <t>100011801333</t>
  </si>
  <si>
    <t>深圳市维创信息技术有限公司</t>
  </si>
  <si>
    <t>引导客户采购</t>
  </si>
  <si>
    <t>_x000D_
100019736381</t>
  </si>
  <si>
    <t>刘咨辰</t>
  </si>
  <si>
    <t>Q3W6</t>
  </si>
  <si>
    <t>100020226111</t>
  </si>
  <si>
    <t>荣稳稳</t>
  </si>
  <si>
    <t>Q3W5</t>
  </si>
  <si>
    <t>文件存储 远程访问</t>
  </si>
  <si>
    <t>厦门鸟行天下科技有限公司</t>
  </si>
  <si>
    <t>域名交易</t>
  </si>
  <si>
    <t>100020223083</t>
  </si>
  <si>
    <t>王传军</t>
  </si>
  <si>
    <t>100020234418</t>
  </si>
  <si>
    <t>沈健</t>
  </si>
  <si>
    <t>再对比阿里云的</t>
  </si>
  <si>
    <t>75%</t>
  </si>
  <si>
    <t>灌云县峰谷商贸经营部</t>
  </si>
  <si>
    <t>贸易平台</t>
  </si>
  <si>
    <t>100012920472</t>
  </si>
  <si>
    <t>梁波</t>
  </si>
  <si>
    <t>宜昌海博软件科技有限公司</t>
  </si>
  <si>
    <t>网站</t>
  </si>
  <si>
    <t>100007984452</t>
  </si>
  <si>
    <t>东莞市禄可网络科技有限公司</t>
  </si>
  <si>
    <t>项目还没开发所以还不着急</t>
  </si>
  <si>
    <t>目前正在审核</t>
  </si>
  <si>
    <t>100010083468</t>
  </si>
  <si>
    <t>广州有戏信息科技有限公司</t>
  </si>
  <si>
    <t>用的阿里云得短信</t>
  </si>
  <si>
    <t>100020012427</t>
  </si>
  <si>
    <t>菏泽漱玉平民大药房有限公司</t>
  </si>
  <si>
    <t>客户介绍</t>
  </si>
  <si>
    <t>嘉兴天钺微至网络科技有限公司</t>
  </si>
  <si>
    <t>伪个人 忙 项目延缓</t>
  </si>
  <si>
    <t>这个月到期续费</t>
  </si>
  <si>
    <t>8月份到期续费，暂时没考虑续费长期</t>
  </si>
  <si>
    <t>100020221426</t>
  </si>
  <si>
    <t>赵程程</t>
  </si>
  <si>
    <t>网站图片</t>
  </si>
  <si>
    <t>100017085082</t>
  </si>
  <si>
    <t>李海洋</t>
  </si>
  <si>
    <t>识别人数有限</t>
  </si>
  <si>
    <t>班级学生识别</t>
  </si>
  <si>
    <t>阿里双十一也有活动，是否有比价不迁移风险，建议客户买1-2台测试，到时候迁移过来了，这个服务器采购价格用代金券抵扣。先多和客户搞关系，给方案，吸引</t>
  </si>
  <si>
    <t>100013393220</t>
  </si>
  <si>
    <t>昆明阿依诺商贸有限公司</t>
  </si>
  <si>
    <t>Q3W11</t>
  </si>
  <si>
    <t>公司在修改名称</t>
  </si>
  <si>
    <t>100008439951</t>
  </si>
  <si>
    <t>何庆福</t>
  </si>
  <si>
    <t xml:space="preserve">物联网小程序 </t>
  </si>
  <si>
    <t>100017288823</t>
  </si>
  <si>
    <t>洪川</t>
  </si>
  <si>
    <t>100016074191</t>
  </si>
  <si>
    <t>清大友智（北京）科技咨询有限公司</t>
  </si>
  <si>
    <t>还是按月续费，继续引导转企</t>
  </si>
  <si>
    <t>100015341036</t>
  </si>
  <si>
    <t>胡佳丽</t>
  </si>
  <si>
    <t>店铺挂载</t>
  </si>
  <si>
    <t>100020109707</t>
  </si>
  <si>
    <t>重庆淘附近信息技术有限责任公司</t>
  </si>
  <si>
    <t>地方分类信息网站，后续需要短信</t>
  </si>
  <si>
    <t>100020121333</t>
  </si>
  <si>
    <t>南京善执化工有限公司</t>
  </si>
  <si>
    <t>需要和工程师对接一下</t>
  </si>
  <si>
    <t>100020114713</t>
  </si>
  <si>
    <t>黄顺峰</t>
  </si>
  <si>
    <t>挂在店铺</t>
  </si>
  <si>
    <t>引导客户企业认证再购买</t>
  </si>
  <si>
    <t>上海亚泰仪表有限公司</t>
  </si>
  <si>
    <t>海南金清药业有限公司</t>
  </si>
  <si>
    <t xml:space="preserve">100006189070 </t>
  </si>
  <si>
    <t>领道云创餐饮科技(北京)有限公司</t>
  </si>
  <si>
    <t>续费挂后台</t>
  </si>
  <si>
    <t>100020104791</t>
  </si>
  <si>
    <t>上海月奇文化艺术有限公司</t>
  </si>
  <si>
    <t>发送中</t>
  </si>
  <si>
    <t xml:space="preserve">987662_x000D_
_x000D_
</t>
  </si>
  <si>
    <t>乐清市虹桥麦集电子商务工作室</t>
  </si>
  <si>
    <t>深圳华域安网信息技术有限公司</t>
  </si>
  <si>
    <t>84907083</t>
  </si>
  <si>
    <t>东莞市知君互联科技有限公司</t>
  </si>
  <si>
    <t>武汉魔方视界科技有限公司</t>
  </si>
  <si>
    <t>Q3W7</t>
  </si>
  <si>
    <t>腾讯会仪</t>
  </si>
  <si>
    <t>有活动再续费</t>
  </si>
  <si>
    <t>Q3W9</t>
  </si>
  <si>
    <t>100013564045</t>
  </si>
  <si>
    <t>乌鲁木齐市米东区福美洁具经营部</t>
  </si>
  <si>
    <t>电话无法呼出</t>
  </si>
  <si>
    <t>CDN电商用量周期峰值，之前多，现在不多的原因？是否下一个周期用量会回升？是否可推更大的包（公司行业做彩票，且近期招聘有扩张机会，体量应该更大，需要继续挖掘）</t>
  </si>
  <si>
    <t>100002382912</t>
  </si>
  <si>
    <t>梧州高级中学</t>
  </si>
  <si>
    <t>有需要再买</t>
  </si>
  <si>
    <t>100017345278</t>
  </si>
  <si>
    <t>云南万朋建筑装饰工程有限公司</t>
  </si>
  <si>
    <t>客户有官网、小程序、公众号、APP，体量大，需要继续挖掘。短信、数据库、点播、存储是否都有？淘宝也有店铺，有推广需求，点金推广聊起来。重点营销推广</t>
  </si>
  <si>
    <t>100020122066</t>
  </si>
  <si>
    <t>广东泰达汽车服务有限公司</t>
  </si>
  <si>
    <t>Q3W14</t>
  </si>
  <si>
    <t>100019816451</t>
  </si>
  <si>
    <t>石家庄佐飞网络科技有限公司</t>
  </si>
  <si>
    <t>对短信唤醒小程序感兴趣 先做测试，只是给客户推荐了这个功能，客户比较感兴趣</t>
  </si>
  <si>
    <t>_x000D_
100000340972</t>
  </si>
  <si>
    <t>天津市百思得餐饮管理有限公司</t>
  </si>
  <si>
    <t>100020080214</t>
  </si>
  <si>
    <t>西咸新区沣东新城宏吉百货店</t>
  </si>
  <si>
    <t>客户需求不太明确，短信使用需要看总部意思</t>
  </si>
  <si>
    <t>教育宣传</t>
  </si>
  <si>
    <t>100002539084_x000D_
_x000D_
100014959840</t>
  </si>
  <si>
    <t>惠州市景申宏网络科技有限公司</t>
  </si>
  <si>
    <t>模板</t>
  </si>
  <si>
    <t>100006448360</t>
  </si>
  <si>
    <t>广州市泰富信通科技有限公司</t>
  </si>
  <si>
    <t>持续购买</t>
  </si>
  <si>
    <t>100019604498</t>
  </si>
  <si>
    <t>湖南学无界教育科技有限公司</t>
  </si>
  <si>
    <t>部署官网</t>
  </si>
  <si>
    <t>服务器已经在另一个账号购买了</t>
  </si>
  <si>
    <t>100020124463</t>
  </si>
  <si>
    <t>张仲文</t>
  </si>
  <si>
    <t>个转企加网站建设</t>
  </si>
  <si>
    <t>小程序，阅读类</t>
  </si>
  <si>
    <t>100020113229</t>
  </si>
  <si>
    <t>陶卫国</t>
  </si>
  <si>
    <t>商标 网站建设</t>
  </si>
  <si>
    <t>官网搭建 企业注册</t>
  </si>
  <si>
    <t>撒俊智</t>
  </si>
  <si>
    <t>搭建下订单小程序</t>
  </si>
  <si>
    <t>付来朝</t>
  </si>
  <si>
    <t>展示网站</t>
  </si>
  <si>
    <t>还不确定需要多大配置</t>
  </si>
  <si>
    <t>上海有农网络科技有限公司</t>
  </si>
  <si>
    <t>申请优惠</t>
  </si>
  <si>
    <t>100020219106</t>
  </si>
  <si>
    <t>上海极视云信息科技有限公司</t>
  </si>
  <si>
    <t>考虑是否从其他主体迁移</t>
  </si>
  <si>
    <t>客户目前在考虑是否从另外主体迁移到现在主体</t>
  </si>
  <si>
    <t>100015462653</t>
  </si>
  <si>
    <t>深圳市跃龙电子商务有限公司</t>
  </si>
  <si>
    <t>明年11月百度云到期</t>
  </si>
  <si>
    <t>100014081630</t>
  </si>
  <si>
    <t>赞皇宝园行农业生态产业开发有限公司</t>
  </si>
  <si>
    <t>Q3W8</t>
  </si>
  <si>
    <t>等服务器到期再考虑是否续费</t>
  </si>
  <si>
    <t>100006937870</t>
  </si>
  <si>
    <t>杨文浩</t>
  </si>
  <si>
    <t>社交类APP</t>
  </si>
  <si>
    <t>100019929082</t>
  </si>
  <si>
    <t>福建云丽投资有限公司</t>
  </si>
  <si>
    <t>项目在8.9月上线 对项目不清楚</t>
  </si>
  <si>
    <t>100006717592</t>
  </si>
  <si>
    <t>100006790682</t>
  </si>
  <si>
    <t>黄振强</t>
  </si>
  <si>
    <t>亚马逊电商</t>
  </si>
  <si>
    <t>100017320994</t>
  </si>
  <si>
    <t>四川汇视智通科技有限公司</t>
  </si>
  <si>
    <t>已经续费了没有需求了</t>
  </si>
  <si>
    <t>续费三个月</t>
  </si>
  <si>
    <t>100020224138</t>
  </si>
  <si>
    <t>芜湖赛飞电子商务有限公司</t>
  </si>
  <si>
    <t>挂亚马逊</t>
  </si>
  <si>
    <t>刘云涛</t>
  </si>
  <si>
    <t>深圳市联发科网络技术有限公司</t>
  </si>
  <si>
    <t>亚马逊店铺</t>
  </si>
  <si>
    <t>代金券审核</t>
  </si>
  <si>
    <t>在线医疗</t>
  </si>
  <si>
    <t>视频平台</t>
  </si>
  <si>
    <t>100009457179</t>
  </si>
  <si>
    <t>黄保健</t>
  </si>
  <si>
    <t>八月一号</t>
  </si>
  <si>
    <t>100020127033</t>
  </si>
  <si>
    <t>合肥锐咖健康管理咨询有限公司</t>
  </si>
  <si>
    <t>云存储续费</t>
  </si>
  <si>
    <t>1306900812</t>
  </si>
  <si>
    <t>湖北聚思医美教育科技有限公司</t>
  </si>
  <si>
    <t>医美培训</t>
  </si>
  <si>
    <t>续费一个月</t>
  </si>
  <si>
    <t>客户咨询代金券续费</t>
  </si>
  <si>
    <t>IM还在测试，账号还没有注册</t>
  </si>
  <si>
    <t>目前在测试 用另外账号部署</t>
  </si>
  <si>
    <t>电商平台</t>
  </si>
  <si>
    <t>做海外电商业务需接入IM 但是用其他账号 账号ID还没要到</t>
  </si>
  <si>
    <t>100015501160</t>
  </si>
  <si>
    <t>连城县小青果网络工作室</t>
  </si>
  <si>
    <t>Q3W12</t>
  </si>
  <si>
    <t>暂时没考虑了 后期有项目再说</t>
  </si>
  <si>
    <t>开发阶段 没有其他需求 用不到腾讯云的产品</t>
  </si>
  <si>
    <t>已经备案了，不需要了</t>
  </si>
  <si>
    <t>云开发数据库请求包到期后技术说不需要了，今年处于研发阶段业务没推广用量不大，短信暂时还用不到</t>
  </si>
  <si>
    <t>到期未续费，电话呼叫受限</t>
  </si>
  <si>
    <t>暂时无法联系上</t>
  </si>
  <si>
    <t>Q4W1</t>
  </si>
  <si>
    <t>后续需要接入点播，还不明确</t>
  </si>
  <si>
    <t xml:space="preserve">
100017410988</t>
  </si>
  <si>
    <t>已经续费了 没有需求了</t>
  </si>
  <si>
    <t>需要问下开发，还不确定。</t>
  </si>
  <si>
    <t>后续有轻量升配、服务器、短信需求</t>
  </si>
  <si>
    <t>不确定升级新购，联系不上</t>
  </si>
  <si>
    <t>服务器还未采购，多次无人接听</t>
  </si>
  <si>
    <t>客户表示还在开发，开发完成在联系</t>
  </si>
  <si>
    <t>已经转为企业了下面的宁波清能</t>
  </si>
  <si>
    <t>已经到期未续费，电话联系不上</t>
  </si>
  <si>
    <t>数据还有很多未上传</t>
  </si>
  <si>
    <t>后续可能会使用 现在不确定</t>
  </si>
  <si>
    <t>保持沉默 微信未通过</t>
  </si>
  <si>
    <t>正在了解</t>
  </si>
  <si>
    <t>具体采购时间不确定</t>
  </si>
  <si>
    <t xml:space="preserve">和其他云作对比 </t>
  </si>
  <si>
    <t>李进进意(杭州)科技有限公司</t>
  </si>
  <si>
    <t>用户交给第三方处理</t>
  </si>
  <si>
    <t>未接电话</t>
  </si>
  <si>
    <t>客户搭建游戏平台</t>
  </si>
  <si>
    <t>伪个人 被拉走了</t>
  </si>
  <si>
    <t>客户表示先用gn7wv服务器使用，后期有需要再加购</t>
  </si>
  <si>
    <t>e44f1b00615b0e147f5110050bec59e0</t>
  </si>
  <si>
    <t>客户小程序7月15上线，现在测试，告知买资源包划算</t>
  </si>
  <si>
    <t>告知活动今明两天区查看</t>
  </si>
  <si>
    <t>100004284586</t>
  </si>
  <si>
    <t>成都市锡安山科技有限公司</t>
  </si>
  <si>
    <t>直播，IM，短信</t>
  </si>
  <si>
    <t>视频直播软件</t>
  </si>
  <si>
    <t>预计9月份上线，近期就会测试</t>
  </si>
  <si>
    <t>安徽晨钟信息科技有限公司</t>
  </si>
  <si>
    <t>蔡萍</t>
  </si>
  <si>
    <t>深圳市森一贸易有限公司</t>
  </si>
  <si>
    <t>客户说等双十一再续费</t>
  </si>
  <si>
    <t>余才</t>
  </si>
  <si>
    <t>100016830556</t>
  </si>
  <si>
    <t>拼过好生活服务（深圳）有限公司</t>
  </si>
  <si>
    <t>微信验证中发送链接</t>
  </si>
  <si>
    <t>100007045585</t>
  </si>
  <si>
    <t>刘城斌</t>
  </si>
  <si>
    <t>批量注册域名</t>
  </si>
  <si>
    <t>托管域名</t>
  </si>
  <si>
    <t>100019167057</t>
  </si>
  <si>
    <t>富锦市达康医院</t>
  </si>
  <si>
    <t>智慧医疗</t>
  </si>
  <si>
    <t>王军志</t>
  </si>
  <si>
    <t>服务器或者COS</t>
  </si>
  <si>
    <t>用户先了解一下</t>
  </si>
  <si>
    <t>存储系统数据</t>
  </si>
  <si>
    <t>昆明暖汇科技有限公司</t>
  </si>
  <si>
    <t>目前在测试阶段 下个月正式上线再升配</t>
  </si>
  <si>
    <t>预计8月17日成单</t>
  </si>
  <si>
    <t>徐国栋</t>
  </si>
  <si>
    <t>吐尔洪·买买提</t>
  </si>
  <si>
    <t>端游</t>
  </si>
  <si>
    <t>蒲森林</t>
  </si>
  <si>
    <t>广州恒乾柏环保科技有限公司</t>
  </si>
  <si>
    <t>存储视频</t>
  </si>
  <si>
    <t>f35f77da161ad6d6065602ceadee0895</t>
  </si>
  <si>
    <t>400未注册，要等确认后才会注册账号</t>
  </si>
  <si>
    <t>山东法行信息科技有限公司</t>
  </si>
  <si>
    <t>还在了解询问是否有优惠</t>
  </si>
  <si>
    <t xml:space="preserve">
100020215249</t>
  </si>
  <si>
    <t>金牛区冰女人鞋业经营部</t>
  </si>
  <si>
    <t>100001054773</t>
  </si>
  <si>
    <t>至上互联(武汉)科技有限公司</t>
  </si>
  <si>
    <t>100015874133</t>
  </si>
  <si>
    <t>成都万物可期科技有限公司</t>
  </si>
  <si>
    <t>10月份续费</t>
  </si>
  <si>
    <t>100015778380</t>
  </si>
  <si>
    <t>上海纵橙科技有限公司</t>
  </si>
  <si>
    <t>9月份续费</t>
  </si>
  <si>
    <t>1690291916</t>
  </si>
  <si>
    <t xml:space="preserve">100016659161_x000D_
_x000D_
</t>
  </si>
  <si>
    <t>青海省佳农医药连锁有限公司</t>
  </si>
  <si>
    <t>项目还没上线</t>
  </si>
  <si>
    <t>做ERP系统</t>
  </si>
  <si>
    <t>项目还在测试阶段</t>
  </si>
  <si>
    <t>软件开发</t>
  </si>
  <si>
    <t>100015770537</t>
  </si>
  <si>
    <t>北京汉传中医研究院</t>
  </si>
  <si>
    <t>续服务器费</t>
  </si>
  <si>
    <t>9月续费</t>
  </si>
  <si>
    <t>100012474682</t>
  </si>
  <si>
    <t>薛令阳</t>
  </si>
  <si>
    <t>个人转企业</t>
  </si>
  <si>
    <t>物联网测试</t>
  </si>
  <si>
    <t>100005364806</t>
  </si>
  <si>
    <t>北京哎咆科技有限公司</t>
  </si>
  <si>
    <t>100016389039</t>
  </si>
  <si>
    <t>武汉特力智行科技发展有限公司</t>
  </si>
  <si>
    <t>Q3W10</t>
  </si>
  <si>
    <t>还没开展</t>
  </si>
  <si>
    <t>100011134397</t>
  </si>
  <si>
    <t>四川合一电力有限公司</t>
  </si>
  <si>
    <t>短信用的其他平台还没有用完</t>
  </si>
  <si>
    <t>100011202935</t>
  </si>
  <si>
    <t>广东易传律师事务所</t>
  </si>
  <si>
    <t>网站还在建设，后期会用到</t>
  </si>
  <si>
    <t xml:space="preserve">100019593361
</t>
  </si>
  <si>
    <t>伪个人，第三方还在测试</t>
  </si>
  <si>
    <t>100020202863</t>
  </si>
  <si>
    <t>东方钰匠(天津)家具有限公司</t>
  </si>
  <si>
    <t>服务器，域名，云呼叫中心</t>
  </si>
  <si>
    <t>公司才起步采购最起初得</t>
  </si>
  <si>
    <t>官网加客服</t>
  </si>
  <si>
    <t>100000872214</t>
  </si>
  <si>
    <t>李聪</t>
  </si>
  <si>
    <t>直播，人脸识别</t>
  </si>
  <si>
    <t>伪个人，目前在测试</t>
  </si>
  <si>
    <t>100010699911</t>
  </si>
  <si>
    <t>广州乙禾航运数据科技有限公司</t>
  </si>
  <si>
    <t>发送通知，涉及合同信息</t>
  </si>
  <si>
    <t>100020232305</t>
  </si>
  <si>
    <t>沈楷辉</t>
  </si>
  <si>
    <t>企业项目</t>
  </si>
  <si>
    <t>_x000D_
100002577483</t>
  </si>
  <si>
    <t>江西拾光信息技术有限公司</t>
  </si>
  <si>
    <t>不确定下单时间 但是说后续应该会用到</t>
  </si>
  <si>
    <t>100020047258</t>
  </si>
  <si>
    <t>谢海</t>
  </si>
  <si>
    <t>域名数据库服务器</t>
  </si>
  <si>
    <t>现在搞一个月看看，</t>
  </si>
  <si>
    <t>游戏APP</t>
  </si>
  <si>
    <t>100002863782</t>
  </si>
  <si>
    <t>昆明云苏教育信息咨询有限公司</t>
  </si>
  <si>
    <t>搭建教育程序</t>
  </si>
  <si>
    <t>100017288515</t>
  </si>
  <si>
    <t>上海翼枭航空科技有限公司</t>
  </si>
  <si>
    <t>下月中旬开展</t>
  </si>
  <si>
    <t>石狮市极客快单网络科技有限公司</t>
  </si>
  <si>
    <t>青岛泛海贸易有限公司</t>
  </si>
  <si>
    <t>100007843439</t>
  </si>
  <si>
    <t>山东非凡网络科技有限公司</t>
  </si>
  <si>
    <t>网站 小程序</t>
  </si>
  <si>
    <t>100019071127</t>
  </si>
  <si>
    <t>983140276</t>
  </si>
  <si>
    <t>武汉市天启云科技有限公司</t>
  </si>
  <si>
    <t>客户项目还没启动，等项目计划好在考虑，有对比阿里云</t>
  </si>
  <si>
    <t>广州市盛时图华影视有限公司</t>
  </si>
  <si>
    <t>南宁云驱网络科技有限公司</t>
  </si>
  <si>
    <t>成都博臻家居有限公司</t>
  </si>
  <si>
    <t>内部小程序</t>
  </si>
  <si>
    <t>客户主要是考虑性价比，如果合适会继续续费使用，如果比价贵就会选择切换到其他平台</t>
  </si>
  <si>
    <t>北京火马天驰科技发展有限公司</t>
  </si>
  <si>
    <t>上海电销要回</t>
  </si>
  <si>
    <t>国金期货有限责任公司</t>
  </si>
  <si>
    <t>八月份到期正常续费</t>
  </si>
  <si>
    <t>余量足</t>
  </si>
  <si>
    <t>用户表示需要缓一缓  目前网站还没上线  称会在11月份采购了</t>
  </si>
  <si>
    <t>100014974657</t>
  </si>
  <si>
    <t>广东生安应急安全培训有限公司</t>
  </si>
  <si>
    <t>100019885622</t>
  </si>
  <si>
    <t>北京念念不忘文化传媒有限公司</t>
  </si>
  <si>
    <t>北京市诚信兴奥商贸中心</t>
  </si>
  <si>
    <t>活动里面没有看到自己需要的那个系统</t>
  </si>
  <si>
    <t>项目没有这么快搭建</t>
  </si>
  <si>
    <t>客户电话处于无人接听</t>
  </si>
  <si>
    <t>100016414142</t>
  </si>
  <si>
    <t>深圳市棒棒实业发展有限公司</t>
  </si>
  <si>
    <t>客户项目还在搭建中，预计月底会上线</t>
  </si>
  <si>
    <t>100020188823</t>
  </si>
  <si>
    <t>石文玉</t>
  </si>
  <si>
    <t>上海徕玑文化传播有限公司</t>
  </si>
  <si>
    <t>不太愿意电话沟通</t>
  </si>
  <si>
    <t>搭建一个系统</t>
  </si>
  <si>
    <t>预计8月11日成单</t>
  </si>
  <si>
    <t>100020149323</t>
  </si>
  <si>
    <t>成都亿安嘉梦科技有限公司</t>
  </si>
  <si>
    <t>客户要进行评估</t>
  </si>
  <si>
    <t>官网搭建，充q币的2h4g以上 带宽有要求</t>
  </si>
  <si>
    <t>100014729388</t>
  </si>
  <si>
    <t>广州盛澳国际货运代理有限公司</t>
  </si>
  <si>
    <t>100017779165</t>
  </si>
  <si>
    <t>阜阳市科学技术馆</t>
  </si>
  <si>
    <t>升配带宽</t>
  </si>
  <si>
    <t>191473086</t>
  </si>
  <si>
    <t>深圳市葡萄信息科技有限公司</t>
  </si>
  <si>
    <t>价格 有代理商对接</t>
  </si>
  <si>
    <t>ERP</t>
  </si>
  <si>
    <t>4H8G</t>
  </si>
  <si>
    <t>上海昀活网络科技有限公司</t>
  </si>
  <si>
    <t>用户项目还没部署下来 所以一直没有下单</t>
  </si>
  <si>
    <t>小程序官网交互使用</t>
  </si>
  <si>
    <t>桐乡市濮院妥妥市场营销策划工作室</t>
  </si>
  <si>
    <t>100016398759</t>
  </si>
  <si>
    <t>成都飞闪网络科技有限公司</t>
  </si>
  <si>
    <t>100015078309</t>
  </si>
  <si>
    <t>义乌市涵德汽车用品有限公司</t>
  </si>
  <si>
    <t>下个月会新注册账户采购</t>
  </si>
  <si>
    <t>100012144253</t>
  </si>
  <si>
    <t>梁雨田</t>
  </si>
  <si>
    <t>不详</t>
  </si>
  <si>
    <t>引导参加续费活动</t>
  </si>
  <si>
    <t>客户已续费IM</t>
  </si>
  <si>
    <t>河源市源城区粤乡食府</t>
  </si>
  <si>
    <t>公司内部使用的网站</t>
  </si>
  <si>
    <t>客户目前需要确认一下续费的问题</t>
  </si>
  <si>
    <t>100020217345</t>
  </si>
  <si>
    <t>陈章芳</t>
  </si>
  <si>
    <t>H5</t>
  </si>
  <si>
    <t>100000523227</t>
  </si>
  <si>
    <t>北京童瞳科技有限公司</t>
  </si>
  <si>
    <t>100017435195</t>
  </si>
  <si>
    <t>诺米网络科技（武汉）有限公司</t>
  </si>
  <si>
    <t>预计10号进行续费操作</t>
  </si>
  <si>
    <t>需要优惠</t>
  </si>
  <si>
    <t>100011703183</t>
  </si>
  <si>
    <t>湖南盛世华程教育科技有限公司</t>
  </si>
  <si>
    <t>通知提醒用户</t>
  </si>
  <si>
    <t>长沙优学互动信息技术有限公司</t>
  </si>
  <si>
    <t>腾讯云搜</t>
  </si>
  <si>
    <t>等月底到期续费</t>
  </si>
  <si>
    <t>四川省茶业集团股份有限公司</t>
  </si>
  <si>
    <t>八月22号到期续费</t>
  </si>
  <si>
    <t>亚马逊跨境电商</t>
  </si>
  <si>
    <t>系统</t>
  </si>
  <si>
    <t>客户目前在等公司决定降低配置，然后再把服务器按年续费</t>
  </si>
  <si>
    <t>宁波清能科技有限公司</t>
  </si>
  <si>
    <t>个转企已续费</t>
  </si>
  <si>
    <t>刘振宇</t>
  </si>
  <si>
    <t>100020082032</t>
  </si>
  <si>
    <t>泰州市房诚信息咨询有限公司</t>
  </si>
  <si>
    <t>客户的搭建小程，打算从阿里迁过来</t>
  </si>
  <si>
    <t>客户未接听电话，微信未回复</t>
  </si>
  <si>
    <t>鱼袋先生（北京）科技有限公司</t>
  </si>
  <si>
    <t>续费互动白板</t>
  </si>
  <si>
    <t>教育类APP</t>
  </si>
  <si>
    <t>100019808888</t>
  </si>
  <si>
    <t>惠州市众营合餐饮管理有限公司</t>
  </si>
  <si>
    <t>100019832189</t>
  </si>
  <si>
    <t>深圳市圣路易箱包有限公司</t>
  </si>
  <si>
    <t>2H8G3M 3年2台</t>
  </si>
  <si>
    <t>深圳市云创信科技有限公司</t>
  </si>
  <si>
    <t>在和线下服务器对比优劣</t>
  </si>
  <si>
    <t>企业ERP系统</t>
  </si>
  <si>
    <t>觉得腾讯云价格贵 在其他云购买了</t>
  </si>
  <si>
    <t>100019892402</t>
  </si>
  <si>
    <t>吴恒鑫</t>
  </si>
  <si>
    <t>失联，无人接听</t>
  </si>
  <si>
    <t>觉得直播价格贵，近期失联</t>
  </si>
  <si>
    <t>失联，表明身份挂断</t>
  </si>
  <si>
    <t>一直忙今年都不一定做</t>
  </si>
  <si>
    <t>失联</t>
  </si>
  <si>
    <t>大概是在7月份左右需要5-10件商标，近期没联系上</t>
  </si>
  <si>
    <t>直播的问题</t>
  </si>
  <si>
    <t>4680419（客户id）</t>
  </si>
  <si>
    <t>中储智科信息技术有限公司</t>
  </si>
  <si>
    <t>需要线下的私有化部署</t>
  </si>
  <si>
    <t>大数据平台</t>
  </si>
  <si>
    <t>100004441376</t>
  </si>
  <si>
    <t>湖南语铄广告有限公司</t>
  </si>
  <si>
    <t>跟公司员工商量买那种配置</t>
  </si>
  <si>
    <t>计算型服务器测试</t>
  </si>
  <si>
    <t>徐燕</t>
  </si>
  <si>
    <t>上海凯粤投资有限公司</t>
  </si>
  <si>
    <t>100012525327</t>
  </si>
  <si>
    <t>山东象海网络科技有限公司</t>
  </si>
  <si>
    <t>软件公司，做软件测试</t>
  </si>
  <si>
    <t>江苏浩礼国际贸易有限公司</t>
  </si>
  <si>
    <t>CDN .COS</t>
  </si>
  <si>
    <t>西班牙外国人，中文说的贼6，现在服务器有点卡，外国员工访问卡，推荐COS和CDN，表示认可，加微信沟通</t>
  </si>
  <si>
    <t>重庆市南川区联华百货有限责任公司向阳超市</t>
  </si>
  <si>
    <t>温州市瓯海茶山谷立网络技术服务部</t>
  </si>
  <si>
    <t>用户需要在短信前面加logo</t>
  </si>
  <si>
    <t>小程序发送房地产信息</t>
  </si>
  <si>
    <t>100020128565</t>
  </si>
  <si>
    <t>佛山广物汽车销售服务有限公司</t>
  </si>
  <si>
    <t>_x000D_
100020195853</t>
  </si>
  <si>
    <t>四川中建鼎立建设工程有限公司</t>
  </si>
  <si>
    <t>4H8G5M挂后台系统，具体什么时候要要去核实，叫我加微信</t>
  </si>
  <si>
    <t>100020222476</t>
  </si>
  <si>
    <t>黄巧勇</t>
  </si>
  <si>
    <t>游戏app小程序搭建</t>
  </si>
  <si>
    <t>还在构思 加微信聊</t>
  </si>
  <si>
    <t>100008101477</t>
  </si>
  <si>
    <t>广州乐轻盈科技股份有限公司</t>
  </si>
  <si>
    <t xml:space="preserve">直播 人脸核身 </t>
  </si>
  <si>
    <t xml:space="preserve">还没有测试 </t>
  </si>
  <si>
    <t>高尔夫直播教学</t>
  </si>
  <si>
    <t>有另外得企业账号，记得要到另一个账号 主要是在那上面部署</t>
  </si>
  <si>
    <t>项目凉了</t>
  </si>
  <si>
    <t>im不做了，项目凉了</t>
  </si>
  <si>
    <t>要用IM，先试一下小样，搭建在小程序里</t>
  </si>
  <si>
    <t>100017534216</t>
  </si>
  <si>
    <t>金凯</t>
  </si>
  <si>
    <t>短信容易被拦截</t>
  </si>
  <si>
    <t>金融APP 验证通知</t>
  </si>
  <si>
    <t>100019913935</t>
  </si>
  <si>
    <t>林双焰</t>
  </si>
  <si>
    <t>可能有服务器或者迁移的需求，伪个人，时间不定</t>
  </si>
  <si>
    <t>100003687493</t>
  </si>
  <si>
    <t>罗庄区玖爱网络工作室</t>
  </si>
  <si>
    <t>在阿里云测试</t>
  </si>
  <si>
    <t>常规续费</t>
  </si>
  <si>
    <t>100010651256</t>
  </si>
  <si>
    <t>陕西赛文提客便利连锁有限公司</t>
  </si>
  <si>
    <t>挂Facebook</t>
  </si>
  <si>
    <t>100019286782</t>
  </si>
  <si>
    <t>上海鹦伍塔科技有限公司</t>
  </si>
  <si>
    <t xml:space="preserve">
3823654</t>
  </si>
  <si>
    <t>成都朴信科技有限公司</t>
  </si>
  <si>
    <t>100019973022</t>
  </si>
  <si>
    <t>陈建忠</t>
  </si>
  <si>
    <t>跨境电商小网站，不确定什么时候做，伪个人</t>
  </si>
  <si>
    <t>100014746305</t>
  </si>
  <si>
    <t>郑州浙里停车管理服务有限公司</t>
  </si>
  <si>
    <t>之前说腾讯云价格高</t>
  </si>
  <si>
    <t>停车服务小程序</t>
  </si>
  <si>
    <t>一天100-200条，复呼时间设置有误</t>
  </si>
  <si>
    <t>100011143703</t>
  </si>
  <si>
    <t>深圳市幼稚原创教育科技有限公司</t>
  </si>
  <si>
    <t>客户目前考虑下个月续费</t>
  </si>
  <si>
    <t>一直有短信需求，每个月采购，具体负责人不愿沟通</t>
  </si>
  <si>
    <t>手游APP</t>
  </si>
  <si>
    <t>畅景信息技术（上海）有限公司</t>
  </si>
  <si>
    <t>电商小程序</t>
  </si>
  <si>
    <t>八月三号到期</t>
  </si>
  <si>
    <t>客户表示不要打电话了，要买自己回去官网看</t>
  </si>
  <si>
    <t>已续费三个月 持续续费</t>
  </si>
  <si>
    <t>100019987310</t>
  </si>
  <si>
    <t>沈阳桃花花节点跳动网络科技有限公司</t>
  </si>
  <si>
    <t>直播，IM</t>
  </si>
  <si>
    <t>做直播平台</t>
  </si>
  <si>
    <t>客户目前接的新项目，处于前期阶段，等项目搭建好会接入直播，IM</t>
  </si>
  <si>
    <t>100013124366</t>
  </si>
  <si>
    <t>北京同创达勘测有限公司</t>
  </si>
  <si>
    <t>服务器主要是备用，8k的服务器，想要3k的</t>
  </si>
  <si>
    <t>客户已采购</t>
  </si>
  <si>
    <t>深圳市辰宝信息服务有限</t>
  </si>
  <si>
    <t>6月份后才会做网站，失联</t>
  </si>
  <si>
    <t>莫帆</t>
  </si>
  <si>
    <t>100009294019</t>
  </si>
  <si>
    <t>内蒙古奇妙科技有限公司</t>
  </si>
  <si>
    <t>深圳市星晨煦科技有限公司（目前是个人）</t>
  </si>
  <si>
    <t>之前项目凉了，现在又开设了，在测试阶段</t>
  </si>
  <si>
    <t>客户表示目前项目在做测试，考虑使用文本内容安全，近1-2月上线</t>
  </si>
  <si>
    <t>客户表示目前项目在做测试，考虑使用文本内容安全（7/12回电）</t>
  </si>
  <si>
    <t>曹兵兵</t>
  </si>
  <si>
    <t>伪个人，发财务类营销信息</t>
  </si>
  <si>
    <t>深圳市莎鸥凯创新科技有限公司</t>
  </si>
  <si>
    <t>华涛</t>
  </si>
  <si>
    <t>下个月到期正常续费</t>
  </si>
  <si>
    <t>100011976346</t>
  </si>
  <si>
    <t>上海卞辰科技有限公司</t>
  </si>
  <si>
    <t>100019833043</t>
  </si>
  <si>
    <t>宁夏众衡计量测试检验有限公司</t>
  </si>
  <si>
    <t>100000110763</t>
  </si>
  <si>
    <t>广州澳摩迪信息科技有限公司</t>
  </si>
  <si>
    <t>电话中引导成单</t>
  </si>
  <si>
    <t>客户的客户需要确定方案在考虑采购腾讯会议</t>
  </si>
  <si>
    <t>100012121043</t>
  </si>
  <si>
    <t>成都鲸鱼致远教育科技有限责任公司</t>
  </si>
  <si>
    <t>还未认证企业</t>
  </si>
  <si>
    <t>现在在做了解，需要有设计师板块得模板</t>
  </si>
  <si>
    <t>有迁移需求，具体迁移情况要等客户发具体负责人联系方式后才能确认，已在另外的账号采购，暂无迁移需求</t>
  </si>
  <si>
    <t>还在测试，月底可能测试完成</t>
  </si>
  <si>
    <t>项目还未做，近期联系不上</t>
  </si>
  <si>
    <t>客户考虑价格，目前对比其他平台，华为代理给的8折优惠，告知客户折扣问题表示接受，等最近测试没问题在考虑是否采购资源包，今日联系没回复。客户咨询内网带宽是否可更增加。6t-100t</t>
  </si>
  <si>
    <t>客户目前在做调研，erp系统，想要把线下机房的内部系统迁移上云</t>
  </si>
  <si>
    <t>有代理商在拉，已经驳回了</t>
  </si>
  <si>
    <t>跟代理商定好了</t>
  </si>
  <si>
    <t>不续费了，3年4折优惠还觉得贵，另外账号有数据库。</t>
  </si>
  <si>
    <t>SMB</t>
  </si>
  <si>
    <t>客户每天短信用量在2万左右，后期还要发送报价表</t>
  </si>
  <si>
    <t>现在流程已经走到最后一步了，财务打款就行，这周就能成单</t>
  </si>
  <si>
    <t>预计下个月会进行续费2年</t>
  </si>
  <si>
    <t>100017374533</t>
  </si>
  <si>
    <t>沃奇文冠果（北京）科技有限公司</t>
  </si>
  <si>
    <t>不考虑了</t>
  </si>
  <si>
    <t>成都大成档案管理咨询有限公司</t>
  </si>
  <si>
    <t>100001029004</t>
  </si>
  <si>
    <t>洪朝群</t>
  </si>
  <si>
    <t>北京筑梦园科技有限公司</t>
  </si>
  <si>
    <t>100016418050</t>
  </si>
  <si>
    <t>汨罗市长乐镇心连心服装店</t>
  </si>
  <si>
    <t>发送短信账号在别人手里，应该用那个号采购，客户说不一定能拿过来</t>
  </si>
  <si>
    <t>100000953320</t>
  </si>
  <si>
    <t>北京迅付金安信息技术有限公司</t>
  </si>
  <si>
    <t>Q3W13</t>
  </si>
  <si>
    <t>交易平台</t>
  </si>
  <si>
    <t>8核32G的服务器 觉得价格太贵了 没有新用户划算</t>
  </si>
  <si>
    <t>还有剩余</t>
  </si>
  <si>
    <t>再次去电沟通意愿不强</t>
  </si>
  <si>
    <t>门户网站</t>
  </si>
  <si>
    <t>100006245089_x000D_
_x000D_
100012398755</t>
  </si>
  <si>
    <t>广州金嗓音文化发展有限公司</t>
  </si>
  <si>
    <t>容器服务 微服务</t>
  </si>
  <si>
    <t>表示在做对比，技术上有小卡点</t>
  </si>
  <si>
    <t>广州会管家网络科技有限公司</t>
  </si>
  <si>
    <t>买了点播，还有短信CDN没买，近期没联系上</t>
  </si>
  <si>
    <t>想私有转共有服务器，数据库，纠结域名解析到哪个接口上，目前先考察</t>
  </si>
  <si>
    <t>陈晓莉</t>
  </si>
  <si>
    <t>还在对比友商，确定后会再1到2周接入</t>
  </si>
  <si>
    <t>深圳云油科技有限公司</t>
  </si>
  <si>
    <t>深圳市骑技科技有限公司</t>
  </si>
  <si>
    <t>七八月份准备新购一个大的服务器，短信也会用到验证码，数据库有自建，建议上云，表示要和技术沟通</t>
  </si>
  <si>
    <t>100010620794</t>
  </si>
  <si>
    <t>四川小行星互动科技有限公司</t>
  </si>
  <si>
    <t>价格问题</t>
  </si>
  <si>
    <t>100015009844</t>
  </si>
  <si>
    <t>余小胜</t>
  </si>
  <si>
    <t>价格贵</t>
  </si>
  <si>
    <t>数据系统</t>
  </si>
  <si>
    <t>重新注册了账号购买服务器</t>
  </si>
  <si>
    <t>100019541215</t>
  </si>
  <si>
    <t>广州王希网络科技有限公司</t>
  </si>
  <si>
    <t>代理商绑定</t>
  </si>
  <si>
    <t>100002801122</t>
  </si>
  <si>
    <t>汤文山</t>
  </si>
  <si>
    <t>用了朋友得服务器</t>
  </si>
  <si>
    <t>aaf3b09c940a50a271605759103165fb</t>
  </si>
  <si>
    <t>合肥市蜀山区科启利电子产品经营部</t>
  </si>
  <si>
    <t>人脸核身、短信</t>
  </si>
  <si>
    <t>甲方的需求，人脸核身1万次、短信2W条</t>
  </si>
  <si>
    <t>说就是这几天续费 然后说自己忙就挂机</t>
  </si>
  <si>
    <t>深圳市晶源健三电子有限公司</t>
  </si>
  <si>
    <t>服务器、主机安全</t>
  </si>
  <si>
    <t>企业网站</t>
  </si>
  <si>
    <t>WAF，es升级,香港服务器</t>
  </si>
  <si>
    <t>香港服务器老用户购买无优惠，想要做负载均衡，一直卡起</t>
  </si>
  <si>
    <t>联系不上，微信未通过</t>
  </si>
  <si>
    <t>项目测试要到八月份</t>
  </si>
  <si>
    <t>识别效果有问题，需要解决。自建服务器，员工打卡内部APP，已上线</t>
  </si>
  <si>
    <t>公司要改营业执照，还没有弄好，商标是后续需求</t>
  </si>
  <si>
    <t>ocr</t>
  </si>
  <si>
    <t>有新项目，准备变更主体，加购ocr</t>
  </si>
  <si>
    <t>0e0ee988a1bfea684ead89995d28dded</t>
  </si>
  <si>
    <t>上海海岑信息技术有限公司</t>
  </si>
  <si>
    <t>做一个招标项目 要在7.23日之前做好去参标 不确定能不能中</t>
  </si>
  <si>
    <t>学校系统</t>
  </si>
  <si>
    <t>是帮学校做的 客户是第三方 后期采购用第三方公司账号采购</t>
  </si>
  <si>
    <t>宜善医疗产业管理集团股份有限公司</t>
  </si>
  <si>
    <t>安全+服务器</t>
  </si>
  <si>
    <t>互联网医疗APP</t>
  </si>
  <si>
    <t>100004746624</t>
  </si>
  <si>
    <t>上海孕贝网络科技有限公司</t>
  </si>
  <si>
    <t xml:space="preserve">100010899799
</t>
  </si>
  <si>
    <t>服务器数据库，云解析</t>
  </si>
  <si>
    <t>说今天下午买</t>
  </si>
  <si>
    <t>100016844017</t>
  </si>
  <si>
    <t>程相见</t>
  </si>
  <si>
    <t>商标50件</t>
  </si>
  <si>
    <t>过几个月再买没有说具体时间</t>
  </si>
  <si>
    <t>100020145897</t>
  </si>
  <si>
    <t>黑蜂智造(深圳)科技有限公司</t>
  </si>
  <si>
    <t>商城APP活动通知</t>
  </si>
  <si>
    <t>100020124168</t>
  </si>
  <si>
    <t>常华杰</t>
  </si>
  <si>
    <t>专线接入</t>
  </si>
  <si>
    <t xml:space="preserve">客户是一个乙方 他的甲方是上海的某银行 想在九月底之前部署一个系统正式投入使用 目前是在咨询我们专线接入服务 本地用的电信的网络 很多东西还不确定 </t>
  </si>
  <si>
    <t>帮银行做一个系统</t>
  </si>
  <si>
    <t>目前只是注册账号了解</t>
  </si>
  <si>
    <t>湖南特约在线网络科技有限公司</t>
  </si>
  <si>
    <t>双11准备全面迁移到腾讯，建议提早迁移，表示加微信再说</t>
  </si>
  <si>
    <t>100013846030</t>
  </si>
  <si>
    <t>北京灰度科技有限公司</t>
  </si>
  <si>
    <t>测试项目环境</t>
  </si>
  <si>
    <t>他客户的需求，还在调研，客户自己感觉要黄了，客户现在没啥反馈，一直在推说等公司决策，业务那边说要不算了</t>
  </si>
  <si>
    <t>100017195937</t>
  </si>
  <si>
    <t>李长安</t>
  </si>
  <si>
    <t>社交app</t>
  </si>
  <si>
    <t>这个产品貌似需要商务对接</t>
  </si>
  <si>
    <t>需要跟阿里云对比价格</t>
  </si>
  <si>
    <t>线下公司有需要</t>
  </si>
  <si>
    <t>100020088958</t>
  </si>
  <si>
    <t>深圳市凯卓光电有限公司</t>
  </si>
  <si>
    <t>挂系统</t>
  </si>
  <si>
    <t>100013813779</t>
  </si>
  <si>
    <t>吉林省中联天润科技有限公司</t>
  </si>
  <si>
    <t>100013706367
100013776494</t>
  </si>
  <si>
    <t>厦门百浩信息科技有限公司</t>
  </si>
  <si>
    <t>价格 亿信报价3毛</t>
  </si>
  <si>
    <t>电商平台营销短信 美国地区</t>
  </si>
  <si>
    <t>根据用户量，设定价格总价</t>
  </si>
  <si>
    <t>日照前三岛信息科技有限公司</t>
  </si>
  <si>
    <t>商标100件</t>
  </si>
  <si>
    <t>客户走打款流程，预计今明两天采购</t>
  </si>
  <si>
    <t>767022016</t>
  </si>
  <si>
    <t>上海荣利纺织品有限公司</t>
  </si>
  <si>
    <t>河南一站通教育信息咨询有限公司</t>
  </si>
  <si>
    <t>企业邮箱，网站搭建</t>
  </si>
  <si>
    <t>先解决企业邮箱升级问题，公司准备在国外建立教育网站，英文法文的。希望我们帮忙搭建</t>
  </si>
  <si>
    <t>上海阳淳电子股份有限公司</t>
  </si>
  <si>
    <t>做区块链，内部协商发票问题/流程较长合同需要盖章，情况需要盖章</t>
  </si>
  <si>
    <t>项目搁置，还没启动</t>
  </si>
  <si>
    <t>资金管理系统</t>
  </si>
  <si>
    <t>重新走审批流程，月底最后一周采购</t>
  </si>
  <si>
    <t>成都星辰物连科技有限公司</t>
  </si>
  <si>
    <t>服务器 带宽</t>
  </si>
  <si>
    <t>现在用的阿里云服务带宽按量计费</t>
  </si>
  <si>
    <t>公众号互联网</t>
  </si>
  <si>
    <t>带宽需求一百兆左右</t>
  </si>
  <si>
    <t>小鹏</t>
  </si>
  <si>
    <t>时间不定，要请示领导</t>
  </si>
  <si>
    <t>不愿透露项目，时间不确定</t>
  </si>
  <si>
    <t>客户和南方电网合作的项目，南方电网那边用代理商账号自己已经采购，未通过客户这边</t>
  </si>
  <si>
    <t>等老板确认</t>
  </si>
  <si>
    <t>100013228859</t>
  </si>
  <si>
    <t>深圳市方瑞厨具有限公司</t>
  </si>
  <si>
    <t>服务器，数据库，存储</t>
  </si>
  <si>
    <t>周一给回复</t>
  </si>
  <si>
    <t>流失选的电信带宽</t>
  </si>
  <si>
    <t>客户计划本月月底启动等保，走线上直接下单</t>
  </si>
  <si>
    <t>100020103953</t>
  </si>
  <si>
    <t>山西奈米信息科技有限公司</t>
  </si>
  <si>
    <t>跟领导商议</t>
  </si>
  <si>
    <t>和阿里比价，等保，周五开会确认</t>
  </si>
  <si>
    <t>a95e58b4d48bafeff653d6d469e3ec0f</t>
  </si>
  <si>
    <t>北京中宏安科技发展有限公司</t>
  </si>
  <si>
    <t>语音识别 文字识别</t>
  </si>
  <si>
    <t>是帮政府做的系统项目 需要接入本地系统里面使用 需要私有化部署</t>
  </si>
  <si>
    <t>政府公安系统</t>
  </si>
  <si>
    <t>上海麦歌恩微电子股份有限公司</t>
  </si>
  <si>
    <t>云桌面</t>
  </si>
  <si>
    <t>客户目前想要做云桌面这一块，想要线下团队对接</t>
  </si>
  <si>
    <t>八月份左右确定人民日报那边更倾向腾讯云</t>
  </si>
  <si>
    <t>客户云镜估计不续费了 稳定续费服务器</t>
  </si>
  <si>
    <t>转出</t>
  </si>
  <si>
    <t>100014672371</t>
  </si>
  <si>
    <t>100019396321   100013948002</t>
  </si>
  <si>
    <t>官网登录</t>
  </si>
  <si>
    <t>客户表示短信肯定要的，但是初期用量不大</t>
  </si>
  <si>
    <t>陕西传鼎体外诊断试剂有限公司</t>
  </si>
  <si>
    <t>客户只是调研</t>
  </si>
  <si>
    <t>100017370649</t>
  </si>
  <si>
    <t>新疆启亿赢互联网科技有限公司</t>
  </si>
  <si>
    <t>目前使用的阿里云</t>
  </si>
  <si>
    <t>100014794669_x000D_
_x000D_
10001635794</t>
  </si>
  <si>
    <t>安徽寿翁园生物科技有限公司</t>
  </si>
  <si>
    <t>价格  现在在阿里云用</t>
  </si>
  <si>
    <t>100020214852</t>
  </si>
  <si>
    <t>小农数字科技(武汉)有限公司</t>
  </si>
  <si>
    <t>服务器，域名，点播</t>
  </si>
  <si>
    <t>域名被占用了要重新选定，下来了一起买</t>
  </si>
  <si>
    <t>选择了代理商</t>
  </si>
  <si>
    <t>100020253721</t>
  </si>
  <si>
    <t>马怡安</t>
  </si>
  <si>
    <t>云防火墙，web应用防火墙</t>
  </si>
  <si>
    <t>功能和操作便捷性</t>
  </si>
  <si>
    <t>363175288</t>
  </si>
  <si>
    <t>陈越洋</t>
  </si>
  <si>
    <t>陪玩APP</t>
  </si>
  <si>
    <t>100020254914</t>
  </si>
  <si>
    <t>张君</t>
  </si>
  <si>
    <t>电商挂靠</t>
  </si>
  <si>
    <t>_x000D_
524948709</t>
  </si>
  <si>
    <t>江苏固德威电源科技股份有限公司</t>
  </si>
  <si>
    <t>100011177222</t>
  </si>
  <si>
    <t>西安朗悦进出口贸易有限公司</t>
  </si>
  <si>
    <t>域名，网站建设</t>
  </si>
  <si>
    <t>企业邮箱，网站</t>
  </si>
  <si>
    <t>域名会续费，网站这一块目前先看一下，在考虑是否自己搭建使用</t>
  </si>
  <si>
    <t>100012718299</t>
  </si>
  <si>
    <t>莆田市余香贸易有限公司</t>
  </si>
  <si>
    <t>商贸</t>
  </si>
  <si>
    <t>100016414269</t>
  </si>
  <si>
    <t>商标20件</t>
  </si>
  <si>
    <t>7月底采购</t>
  </si>
  <si>
    <t>100019942555</t>
  </si>
  <si>
    <t>郝卫东</t>
  </si>
  <si>
    <t>意向不是很高 自己不是很懂</t>
  </si>
  <si>
    <t>100004111467</t>
  </si>
  <si>
    <t>深圳市南山区贵但满生饰品商行</t>
  </si>
  <si>
    <t>100012341391</t>
  </si>
  <si>
    <t>北京荣世华信息咨询服务有限公司</t>
  </si>
  <si>
    <t>网站建设等一些项目</t>
  </si>
  <si>
    <t>100001513608</t>
  </si>
  <si>
    <t>北京市公安局食堂</t>
  </si>
  <si>
    <t>做迁移</t>
  </si>
  <si>
    <t>现在是搭建在阿里云上的10月份到期，倒是后考虑对比做迁移</t>
  </si>
  <si>
    <t>273833732</t>
  </si>
  <si>
    <t>大唐财富投资管理有限公司</t>
  </si>
  <si>
    <t>TAPD企业版</t>
  </si>
  <si>
    <t>对比中</t>
  </si>
  <si>
    <t>TAPD想要私有化，建议使用企业版就可以了，他们想要测试功能，免费版的没有，还在对比中</t>
  </si>
  <si>
    <t>100009891948</t>
  </si>
  <si>
    <t>优思客科技(深圳)有限公司</t>
  </si>
  <si>
    <t>教育类的程序</t>
  </si>
  <si>
    <t>100015554128</t>
  </si>
  <si>
    <t>实际成单日期9月19日</t>
  </si>
  <si>
    <t>实际9/25</t>
  </si>
  <si>
    <t>100006975139</t>
  </si>
  <si>
    <t>9月27日成单</t>
  </si>
  <si>
    <t>100015693057</t>
  </si>
  <si>
    <t>380769361</t>
  </si>
  <si>
    <t>移动物联网卡</t>
  </si>
  <si>
    <t>最近几天</t>
  </si>
  <si>
    <t>智能识别 cos 语言处理</t>
  </si>
  <si>
    <t>下个月或者下下个月采购</t>
  </si>
  <si>
    <t xml:space="preserve">100007544626
</t>
  </si>
  <si>
    <t>100005920690</t>
  </si>
  <si>
    <t>100010386788</t>
  </si>
  <si>
    <t>实际成单9月7日</t>
  </si>
  <si>
    <t>实时音视频，服务器</t>
  </si>
  <si>
    <t xml:space="preserve">域名续费 </t>
  </si>
  <si>
    <t>现在用的后付费，不确定套餐包采购时间</t>
  </si>
  <si>
    <t>近期可能还会采购数据库</t>
  </si>
  <si>
    <t>100003690824</t>
  </si>
  <si>
    <t>3312380897</t>
  </si>
  <si>
    <t>实际成单9月8日</t>
  </si>
  <si>
    <t>100006869908</t>
  </si>
  <si>
    <t>实际成单9月12日</t>
  </si>
  <si>
    <t>服务器续费订单未支付  预计续费七千多</t>
  </si>
  <si>
    <t>AI</t>
  </si>
  <si>
    <t>先了解</t>
  </si>
  <si>
    <t>9月2日、9月18日</t>
  </si>
  <si>
    <t>图形商标</t>
  </si>
  <si>
    <t>100014452848</t>
  </si>
  <si>
    <t>100014094592</t>
  </si>
  <si>
    <t>用量极少，不定期采购</t>
  </si>
  <si>
    <t>下个月有新项目搭建</t>
  </si>
  <si>
    <t>100015070534</t>
  </si>
  <si>
    <t>服务器续费 600</t>
  </si>
  <si>
    <t>100015072444</t>
  </si>
  <si>
    <t>近期再关注服务器</t>
  </si>
  <si>
    <t>100003334025</t>
  </si>
  <si>
    <t>100006341410</t>
  </si>
  <si>
    <t>80-100</t>
  </si>
  <si>
    <t>客户咨询增值业务许可证备案转入问题，解决了就采购服务器</t>
  </si>
  <si>
    <t>100002864420</t>
  </si>
  <si>
    <t>实际成单9月21日</t>
  </si>
  <si>
    <t>9月17日成单</t>
  </si>
  <si>
    <t>9月24日成单</t>
  </si>
  <si>
    <t>100001528361</t>
  </si>
  <si>
    <t>短信 语音消息</t>
  </si>
  <si>
    <t>实际9/2</t>
  </si>
  <si>
    <t>100005350444</t>
  </si>
  <si>
    <t>服务器计划续费</t>
  </si>
  <si>
    <t>100013818603</t>
  </si>
  <si>
    <t>实际成单9月19日</t>
  </si>
  <si>
    <t>之前一直在用，不确定后续具体采购时间</t>
  </si>
  <si>
    <t>实际成单9月28日</t>
  </si>
  <si>
    <t>100001403813</t>
  </si>
  <si>
    <t>9月10日成单</t>
  </si>
  <si>
    <t>4000-5000</t>
  </si>
  <si>
    <t>100001066800</t>
  </si>
  <si>
    <t>9月11日成单</t>
  </si>
  <si>
    <t>100013820364</t>
  </si>
  <si>
    <t>100012845919</t>
  </si>
  <si>
    <t>100013951132</t>
  </si>
  <si>
    <t>实际成单9月23日</t>
  </si>
  <si>
    <t>100011969289</t>
  </si>
  <si>
    <t>100003121827</t>
  </si>
  <si>
    <t>100006271307</t>
  </si>
  <si>
    <t>续费比较多，不固定，每周都有</t>
  </si>
  <si>
    <t>时间成单9月26日</t>
  </si>
  <si>
    <t>商标注册又计划买</t>
  </si>
  <si>
    <t>100001347242</t>
  </si>
  <si>
    <t>实际成单9月6日，补登</t>
  </si>
  <si>
    <t>实际成单9月29日</t>
  </si>
  <si>
    <t>已采购cdn，实际成单8月31日</t>
  </si>
  <si>
    <t>实际成单9月13日</t>
  </si>
  <si>
    <t>下下周</t>
  </si>
  <si>
    <t>采购日期9月24日</t>
  </si>
  <si>
    <t>100015934319</t>
  </si>
  <si>
    <t>5000-6000</t>
  </si>
  <si>
    <t>9月14日成单</t>
  </si>
  <si>
    <t>实际9月20日成单</t>
  </si>
  <si>
    <t>100005516509</t>
  </si>
  <si>
    <t>实际成单9月9日</t>
  </si>
  <si>
    <t>实成成单9月14日</t>
  </si>
  <si>
    <t>实际9月16日成单</t>
  </si>
  <si>
    <t>实际9月19日成单</t>
  </si>
  <si>
    <t>100000759936</t>
  </si>
  <si>
    <t>100010426204</t>
  </si>
  <si>
    <t>100001472241</t>
  </si>
  <si>
    <t>100012352679</t>
  </si>
  <si>
    <t>9月23日成单</t>
  </si>
  <si>
    <t>考虑2H8G服务器 价格预算1400 考虑价格</t>
  </si>
  <si>
    <t>100006118091</t>
  </si>
  <si>
    <t>一个月内</t>
  </si>
  <si>
    <t>100010351540</t>
  </si>
  <si>
    <t>100000556305</t>
  </si>
  <si>
    <t>直播 trtc</t>
  </si>
  <si>
    <t>9月12日成单</t>
  </si>
  <si>
    <t>服务器，短信等</t>
  </si>
  <si>
    <t>本月内上线，目前需求服务器短信等</t>
  </si>
  <si>
    <t>实际成单9月3日</t>
  </si>
  <si>
    <t>服务器考虑续费</t>
  </si>
  <si>
    <t>近期，产品对比</t>
  </si>
  <si>
    <t>100014075816</t>
  </si>
  <si>
    <t>二级等保</t>
  </si>
  <si>
    <t>100009362717</t>
  </si>
  <si>
    <t>100015445343</t>
  </si>
  <si>
    <t>域名注册</t>
  </si>
  <si>
    <t>实际成单日期9月21日</t>
  </si>
  <si>
    <t>100004207540</t>
  </si>
  <si>
    <t>100012056959</t>
  </si>
  <si>
    <t>实际成单日期9月7日</t>
  </si>
  <si>
    <t>100001244400</t>
  </si>
  <si>
    <t>100000321800</t>
  </si>
  <si>
    <t>实际成单9月26日</t>
  </si>
  <si>
    <t>100015787939</t>
  </si>
  <si>
    <t>100014918543</t>
  </si>
  <si>
    <t>时间成单9月16日</t>
  </si>
  <si>
    <t>实际成单日期，9月20日，9月18日</t>
  </si>
  <si>
    <t>100010880852</t>
  </si>
  <si>
    <t>9月13日、9月14日、9月15日</t>
  </si>
  <si>
    <t>9月28</t>
  </si>
  <si>
    <t>9月19/20日成单</t>
  </si>
  <si>
    <t>100006683225</t>
  </si>
  <si>
    <t>前期测试，后期可能采购大批服务器</t>
  </si>
  <si>
    <t>9月26日成单</t>
  </si>
  <si>
    <t>100014846629</t>
  </si>
  <si>
    <t>859666580</t>
  </si>
  <si>
    <t>服务器升配、负载均衡、弹性云盘</t>
  </si>
  <si>
    <t>实际成单9月14日、9月16日</t>
  </si>
  <si>
    <t>实际成单9月2日</t>
  </si>
  <si>
    <t>9月3日、4日成单</t>
  </si>
  <si>
    <t xml:space="preserve">100005264619_x000D_
</t>
  </si>
  <si>
    <t>9月16日成单</t>
  </si>
  <si>
    <t>242413126</t>
  </si>
  <si>
    <t>4660119</t>
  </si>
  <si>
    <t>关注后期活动，不确定采购时间</t>
  </si>
  <si>
    <t>9月8日时间续费</t>
  </si>
  <si>
    <t>IM，文档服务</t>
  </si>
  <si>
    <t>im下个月买</t>
  </si>
  <si>
    <t>100001442613</t>
  </si>
  <si>
    <t>实际成单9/17日</t>
  </si>
  <si>
    <t>近期购买服务器</t>
  </si>
  <si>
    <t>另外的企业账号采购</t>
  </si>
  <si>
    <t>实际成单日期9月28日</t>
  </si>
  <si>
    <t>实际9月11</t>
  </si>
  <si>
    <t>九月1日成单</t>
  </si>
  <si>
    <t>100015340478</t>
  </si>
  <si>
    <t>大概12月份上线</t>
  </si>
  <si>
    <t>100002621588</t>
  </si>
  <si>
    <t>121926321</t>
  </si>
  <si>
    <t>实际成单9月18.补登</t>
  </si>
  <si>
    <t>9月8日成单</t>
  </si>
  <si>
    <t>100009590477</t>
  </si>
  <si>
    <t>100006124215</t>
  </si>
  <si>
    <t>意向了解短信，加微信还未通过</t>
  </si>
  <si>
    <t>项目还在搭建</t>
  </si>
  <si>
    <t>100011065280</t>
  </si>
  <si>
    <t>还没上线</t>
  </si>
  <si>
    <t>还在做对比，不确定采购时间</t>
  </si>
  <si>
    <t>关于网络运营商的问题</t>
  </si>
  <si>
    <t>持续在跟进，不确定采购时间</t>
  </si>
  <si>
    <t>100003551061</t>
  </si>
  <si>
    <t>服务器，web防火墙</t>
  </si>
  <si>
    <t xml:space="preserve">881905798_x000D_
</t>
  </si>
  <si>
    <t>实际成单9月9日、9月18日</t>
  </si>
  <si>
    <t>100011535001</t>
  </si>
  <si>
    <t>100003439796</t>
  </si>
  <si>
    <t>差额补登</t>
  </si>
  <si>
    <t>实际9月1日成单</t>
  </si>
  <si>
    <t>100011143735</t>
  </si>
  <si>
    <t>100015639231</t>
  </si>
  <si>
    <t>实际9/9</t>
  </si>
  <si>
    <t>实际成单9/13</t>
  </si>
  <si>
    <t>929886666</t>
  </si>
  <si>
    <t>100011577550</t>
  </si>
  <si>
    <t>呼叫中心</t>
  </si>
  <si>
    <t>cos外网下行流量</t>
  </si>
  <si>
    <t>100013101764</t>
  </si>
  <si>
    <t>9月12/13日成单</t>
  </si>
  <si>
    <t>464910956</t>
  </si>
  <si>
    <t>时间成单9月25日</t>
  </si>
  <si>
    <t>9月21日续费</t>
  </si>
  <si>
    <t>实际成单日期9月8日</t>
  </si>
  <si>
    <t>实际成单9月23日、9月24日</t>
  </si>
  <si>
    <t>100013203720</t>
  </si>
  <si>
    <t>实际9/20</t>
  </si>
  <si>
    <t>服务器，主机安全</t>
  </si>
  <si>
    <t>41480408</t>
  </si>
  <si>
    <t>9月1日成单</t>
  </si>
  <si>
    <t>100006362407</t>
  </si>
  <si>
    <t>服务器预算160，考虑价格</t>
  </si>
  <si>
    <t>未明确是否采购，先了解价格</t>
  </si>
  <si>
    <t>考虑短信</t>
  </si>
  <si>
    <t>100008442511</t>
  </si>
  <si>
    <t>100013816747</t>
  </si>
  <si>
    <t>100014597809</t>
  </si>
  <si>
    <t>100013949613</t>
  </si>
  <si>
    <t>实际成单9月23日，24日</t>
  </si>
  <si>
    <t>2636954358</t>
  </si>
  <si>
    <t>100010019047</t>
  </si>
  <si>
    <t>100006870485</t>
  </si>
  <si>
    <t>实际成单日期9月17日</t>
  </si>
  <si>
    <t>23022984</t>
  </si>
  <si>
    <t>100015778085</t>
  </si>
  <si>
    <t>100011481263</t>
  </si>
  <si>
    <t>cos回源流量包</t>
  </si>
  <si>
    <t xml:space="preserve">882353765_x000D_
</t>
  </si>
  <si>
    <t>直播点播//cos</t>
  </si>
  <si>
    <t>100012016274</t>
  </si>
  <si>
    <t xml:space="preserve">880859979_x000D_
</t>
  </si>
  <si>
    <t>3900528</t>
  </si>
  <si>
    <t>服务器，点播，主机安全</t>
  </si>
  <si>
    <t>100008994881</t>
  </si>
  <si>
    <t>100011203389</t>
  </si>
  <si>
    <t>实际成单日期9月12，13日</t>
  </si>
  <si>
    <t>100011173839</t>
  </si>
  <si>
    <t>100005394417</t>
  </si>
  <si>
    <t>9月13日成单</t>
  </si>
  <si>
    <t>100005345251</t>
  </si>
  <si>
    <t>短信/服务器</t>
  </si>
  <si>
    <t>9月2日、9月7日、9月11日、9月15、9月17日、9月18日（303.5）</t>
  </si>
  <si>
    <t>100011297064</t>
  </si>
  <si>
    <t>实际9月9日采购</t>
  </si>
  <si>
    <t>短信 人脸核身</t>
  </si>
  <si>
    <t>实际9月17日</t>
  </si>
  <si>
    <t>4432863</t>
  </si>
  <si>
    <t>100014520019</t>
  </si>
  <si>
    <t>100002994330</t>
  </si>
  <si>
    <t>100011936667</t>
  </si>
  <si>
    <t>359346249</t>
  </si>
  <si>
    <t>100012420766</t>
  </si>
  <si>
    <t>100012883507</t>
  </si>
  <si>
    <t>100011717137</t>
  </si>
  <si>
    <t>234594203</t>
  </si>
  <si>
    <t>实际成单是9月18日</t>
  </si>
  <si>
    <t xml:space="preserve">880897850
</t>
  </si>
  <si>
    <t>289326467</t>
  </si>
  <si>
    <t>实际成单26日</t>
  </si>
  <si>
    <t>实际成单27日</t>
  </si>
  <si>
    <t>人脸识别 短信 服务器</t>
  </si>
  <si>
    <t>100000841201</t>
  </si>
  <si>
    <t>近期买服务器，有项目</t>
  </si>
  <si>
    <t>100011827725</t>
  </si>
  <si>
    <t>waf续费</t>
  </si>
  <si>
    <t>先了解一下活动在考虑续费还是新购</t>
  </si>
  <si>
    <t>后台开会，近期买服务器</t>
  </si>
  <si>
    <t>3000-4000</t>
  </si>
  <si>
    <t>实际9月2日成单</t>
  </si>
  <si>
    <t>100014857309</t>
  </si>
  <si>
    <t>实际9/11</t>
  </si>
  <si>
    <t>100010090416</t>
  </si>
  <si>
    <t>实际成单9月25日，26日</t>
  </si>
  <si>
    <t>100008561229</t>
  </si>
  <si>
    <t>实际成单日期9月10日</t>
  </si>
  <si>
    <t>100010905715</t>
  </si>
  <si>
    <t>100014682454</t>
  </si>
  <si>
    <t>100011755199</t>
  </si>
  <si>
    <t>时间成单9月1日</t>
  </si>
  <si>
    <t>，数据库</t>
  </si>
  <si>
    <t>数据万象，域名</t>
  </si>
  <si>
    <t>实际9月29日成单</t>
  </si>
  <si>
    <t>实际成单9月8日、9月11日</t>
  </si>
  <si>
    <t>852688626</t>
  </si>
  <si>
    <t>建单客户，实际成单9月17日，已报备</t>
  </si>
  <si>
    <t>100004861109</t>
  </si>
  <si>
    <t>实际9/12</t>
  </si>
  <si>
    <t>服务器升配、消息服务</t>
  </si>
  <si>
    <t>100015734461</t>
  </si>
  <si>
    <t xml:space="preserve">实际9月13日成单 </t>
  </si>
  <si>
    <t>实际成单9月2日，9月3日</t>
  </si>
  <si>
    <t>100012908105</t>
  </si>
  <si>
    <t>100004450319</t>
  </si>
  <si>
    <t>时间成单9月30日</t>
  </si>
  <si>
    <t>100013964447</t>
  </si>
  <si>
    <t>直播、点播、即时通信、实时音视频</t>
  </si>
  <si>
    <t>直播。存储</t>
  </si>
  <si>
    <t>预计最快本月底采购</t>
  </si>
  <si>
    <t>T5</t>
  </si>
  <si>
    <t>几个月后再采购</t>
  </si>
  <si>
    <t>2w+</t>
  </si>
  <si>
    <t>客户想搭建网站 类型未想好</t>
  </si>
  <si>
    <t>2948357934</t>
  </si>
  <si>
    <t>100000248118</t>
  </si>
  <si>
    <t>云从业</t>
  </si>
  <si>
    <t>腾讯云架构师认证</t>
  </si>
  <si>
    <t>客户要考云从业，已发链接</t>
  </si>
  <si>
    <t>100013990093</t>
  </si>
  <si>
    <t>认证考试</t>
  </si>
  <si>
    <t>实际成单日期9月23日</t>
  </si>
  <si>
    <t>网站升级</t>
  </si>
  <si>
    <t>t1</t>
  </si>
  <si>
    <t>推荐短信 客户考虑</t>
  </si>
  <si>
    <t>T1</t>
  </si>
  <si>
    <t>推荐了短信</t>
  </si>
  <si>
    <t>9月18提</t>
  </si>
  <si>
    <t>考虑加购服务器一两台，1H2G到4H16G</t>
  </si>
  <si>
    <t>T4</t>
  </si>
  <si>
    <t>11月上线 产品还未做测试</t>
  </si>
  <si>
    <t>云硬盘升配</t>
  </si>
  <si>
    <t>实际9月12日成单</t>
  </si>
  <si>
    <t>100006754513</t>
  </si>
  <si>
    <t>不定期升配</t>
  </si>
  <si>
    <t>100011144847</t>
  </si>
  <si>
    <t>100015784795</t>
  </si>
  <si>
    <t>549972041</t>
  </si>
  <si>
    <t>100015498485</t>
  </si>
  <si>
    <t>建单途中客户购买</t>
  </si>
  <si>
    <t>实际9月15日成单</t>
  </si>
  <si>
    <t>建单录入前已经采购</t>
  </si>
  <si>
    <t>实际9月18日成单</t>
  </si>
  <si>
    <t>有比较优惠的活动时才续费或者采购</t>
  </si>
  <si>
    <t>100006619123</t>
  </si>
  <si>
    <t>实际9月17日成单，差额补登</t>
  </si>
  <si>
    <t>已采购移动物联卡</t>
  </si>
  <si>
    <t>还在部署</t>
  </si>
  <si>
    <t>实际9月21日成单</t>
  </si>
  <si>
    <t>应该就这2天还会买1台1H2G的</t>
  </si>
  <si>
    <t>100013056738</t>
  </si>
  <si>
    <t>时间成单9月28日</t>
  </si>
  <si>
    <t>实际成单9月24日，25日</t>
  </si>
  <si>
    <t>100013262417</t>
  </si>
  <si>
    <t>智能识别</t>
  </si>
  <si>
    <t>100001569688</t>
  </si>
  <si>
    <t>100012958620</t>
  </si>
  <si>
    <t>4H8G服务器，带宽按量计费200M，100G系统盘</t>
  </si>
  <si>
    <t>100006768036</t>
  </si>
  <si>
    <t>实际成单是9月21日</t>
  </si>
  <si>
    <t>本月或下月采购，价格对比</t>
  </si>
  <si>
    <t>直播/点播</t>
  </si>
  <si>
    <t>100009169227</t>
  </si>
  <si>
    <t>100001252841</t>
  </si>
  <si>
    <t>服务器变更</t>
  </si>
  <si>
    <t>实际9月24日成单</t>
  </si>
  <si>
    <t xml:space="preserve">IM </t>
  </si>
  <si>
    <t>直播、短信</t>
  </si>
  <si>
    <t>实际采购时间9月12日</t>
  </si>
  <si>
    <t>100014902602</t>
  </si>
  <si>
    <t>实际成单9月7日-9月8日</t>
  </si>
  <si>
    <t>国庆左右</t>
  </si>
  <si>
    <t>过两个月</t>
  </si>
  <si>
    <t>9月24日续费</t>
  </si>
  <si>
    <t>实际成单是9月20日</t>
  </si>
  <si>
    <t>下个月左右</t>
  </si>
  <si>
    <t>服务器，短信，点播</t>
  </si>
  <si>
    <t>运维工程师</t>
  </si>
  <si>
    <t>100001298309</t>
  </si>
  <si>
    <t>100015631417</t>
  </si>
  <si>
    <t>100015641326</t>
  </si>
  <si>
    <t>100015630170</t>
  </si>
  <si>
    <t>实际成单9月8号</t>
  </si>
  <si>
    <t>100015667268</t>
  </si>
  <si>
    <t>100015778639</t>
  </si>
  <si>
    <t>实际成单9/16</t>
  </si>
  <si>
    <t>100015778625</t>
  </si>
  <si>
    <t>100015778540</t>
  </si>
  <si>
    <t>国庆后</t>
  </si>
  <si>
    <t>100015777825</t>
  </si>
  <si>
    <t>100015778792</t>
  </si>
  <si>
    <t>100015779238</t>
  </si>
  <si>
    <t>100015778502</t>
  </si>
  <si>
    <t>服务器实际成单9月7日</t>
  </si>
  <si>
    <t>9月1日、9月2日、9月15日、9月29日</t>
  </si>
  <si>
    <t>不确定采购时间，点播需求，</t>
  </si>
  <si>
    <t>实际成单日期9月12日</t>
  </si>
  <si>
    <t>100005672347</t>
  </si>
  <si>
    <t>CDN/COS</t>
  </si>
  <si>
    <t>先了解再说</t>
  </si>
  <si>
    <t>十月份加购服务器</t>
  </si>
  <si>
    <t>服务器升配、数据库</t>
  </si>
  <si>
    <t>实际成单9月8日、9月9日、9月10日、9月11日</t>
  </si>
  <si>
    <t>实际成单9月26日、9月27日、9月28日</t>
  </si>
  <si>
    <t>100002519206</t>
  </si>
  <si>
    <t>100004210668</t>
  </si>
  <si>
    <t>100010919915</t>
  </si>
  <si>
    <t>实际成单日期9月25日</t>
  </si>
  <si>
    <t>云盘/升配</t>
  </si>
  <si>
    <t>80471469</t>
  </si>
  <si>
    <t>100006467127</t>
  </si>
  <si>
    <t>100009088889</t>
  </si>
  <si>
    <t>有限</t>
  </si>
  <si>
    <t>实际9/8</t>
  </si>
  <si>
    <t>最近采购，短信实际采购时间9月12日</t>
  </si>
  <si>
    <t>L3</t>
  </si>
  <si>
    <t>13263360</t>
  </si>
  <si>
    <t>100011341062</t>
  </si>
  <si>
    <t>十月服务器续费</t>
  </si>
  <si>
    <t>100015624670</t>
  </si>
  <si>
    <t>有新购续费计划</t>
  </si>
  <si>
    <t>100001291743</t>
  </si>
  <si>
    <t>商城网站模板</t>
  </si>
  <si>
    <t>服务器+云盘</t>
  </si>
  <si>
    <t>5001+</t>
  </si>
  <si>
    <t>9月9日成单</t>
  </si>
  <si>
    <t>6296406</t>
  </si>
  <si>
    <t>点播，TRTC</t>
  </si>
  <si>
    <t>实际成单9月21日，9月22日</t>
  </si>
  <si>
    <t>云直播css</t>
  </si>
  <si>
    <t>实际成单日期26日</t>
  </si>
  <si>
    <t>服务器+云盘+万象</t>
  </si>
  <si>
    <t>考虑香港服务器，考虑优惠</t>
  </si>
  <si>
    <t>国庆节后再考虑续费或者新购</t>
  </si>
  <si>
    <t>实际成单9月1日-9月3日</t>
  </si>
  <si>
    <t>实际成单9月4日-9月6日</t>
  </si>
  <si>
    <t>一个月买两次</t>
  </si>
  <si>
    <t>690222130</t>
  </si>
  <si>
    <t>100015542271</t>
  </si>
  <si>
    <t>100000099109</t>
  </si>
  <si>
    <t>实际成单9月24日、9月25日</t>
  </si>
  <si>
    <t>实际9月7日成单</t>
  </si>
  <si>
    <t>100014916981</t>
  </si>
  <si>
    <t>100015568014</t>
  </si>
  <si>
    <t>100012640106</t>
  </si>
  <si>
    <t>服务器续费未支付</t>
  </si>
  <si>
    <t>2K+</t>
  </si>
  <si>
    <t>100015141026</t>
  </si>
  <si>
    <t>100006467982</t>
  </si>
  <si>
    <t>100008290460</t>
  </si>
  <si>
    <t>100015616122</t>
  </si>
  <si>
    <t>国庆过后项目上线</t>
  </si>
  <si>
    <t>服务器/主机安全</t>
  </si>
  <si>
    <t>还在考虑，具体还不清楚</t>
  </si>
  <si>
    <t>100015646237</t>
  </si>
  <si>
    <t>100014626671</t>
  </si>
  <si>
    <t>实际成单9月18日-9月20日</t>
  </si>
  <si>
    <t>100008016279</t>
  </si>
  <si>
    <t>100008657792</t>
  </si>
  <si>
    <t>实际成单9月19日，9月20日</t>
  </si>
  <si>
    <t>短信，WAF</t>
  </si>
  <si>
    <t>客户还在隔离期间</t>
  </si>
  <si>
    <t>预计10月11日续费服务器。已申请代金券</t>
  </si>
  <si>
    <t>服务器十一月到期，考虑续费</t>
  </si>
  <si>
    <t>服务区</t>
  </si>
  <si>
    <t>9月22日成单</t>
  </si>
  <si>
    <t>实际成单9月11日-9月13日</t>
  </si>
  <si>
    <t xml:space="preserve"> 服务器</t>
  </si>
  <si>
    <t>100011394218</t>
  </si>
  <si>
    <t>时间成单9月4日</t>
  </si>
  <si>
    <t>3K+</t>
  </si>
  <si>
    <t>4核8G的服务器</t>
  </si>
  <si>
    <t>9月7日成单</t>
  </si>
  <si>
    <t>100014624222</t>
  </si>
  <si>
    <t>服务器，cdn</t>
  </si>
  <si>
    <t>100007544626</t>
  </si>
  <si>
    <t>实际成单日期9月18日</t>
  </si>
  <si>
    <t>先做了解，再确定采购</t>
  </si>
  <si>
    <t>100015804767</t>
  </si>
  <si>
    <t>100004220946</t>
  </si>
  <si>
    <t>100005430581</t>
  </si>
  <si>
    <t>实际9/17</t>
  </si>
  <si>
    <t>实际9/15</t>
  </si>
  <si>
    <t>100015546248</t>
  </si>
  <si>
    <t>存储，服务器</t>
  </si>
  <si>
    <t>100014155657</t>
  </si>
  <si>
    <t>域名实际成单9月15日</t>
  </si>
  <si>
    <t>100010665856</t>
  </si>
  <si>
    <t>服务器 云点播</t>
  </si>
  <si>
    <t>客户要从阿里云迁移过来</t>
  </si>
  <si>
    <t>100013713937</t>
  </si>
  <si>
    <t>实际9/29</t>
  </si>
  <si>
    <t>100003612144</t>
  </si>
  <si>
    <t>100007203660</t>
  </si>
  <si>
    <t>新购+升级</t>
  </si>
  <si>
    <t>9月23日变为非电销</t>
  </si>
  <si>
    <t>100007247106</t>
  </si>
  <si>
    <t>服务器、云镜</t>
  </si>
  <si>
    <t>9月10日、9月11日都有采购服务器</t>
  </si>
  <si>
    <t>9月10日、9月14日</t>
  </si>
  <si>
    <t>418752510</t>
  </si>
  <si>
    <t>SSL证书，域名</t>
  </si>
  <si>
    <t>近期采购cdn，cos等需求</t>
  </si>
  <si>
    <t>实际9月9日成单</t>
  </si>
  <si>
    <t>7000+</t>
  </si>
  <si>
    <t>点播、实时音视频</t>
  </si>
  <si>
    <t>9月4日成单</t>
  </si>
  <si>
    <t>服务器，服务器升级、直播</t>
  </si>
  <si>
    <t>实际成单9月28日、9月29日</t>
  </si>
  <si>
    <t>近期购买，新账号</t>
  </si>
  <si>
    <t>100009494439</t>
  </si>
  <si>
    <t>预计近几天</t>
  </si>
  <si>
    <t>699628</t>
  </si>
  <si>
    <t>DDOS高防IP</t>
  </si>
  <si>
    <t>100014568563</t>
  </si>
  <si>
    <t>实际9/16</t>
  </si>
  <si>
    <t>服务器升带宽</t>
  </si>
  <si>
    <t>卡证识别，实时音视频</t>
  </si>
  <si>
    <t>实际成单日期9月2日</t>
  </si>
  <si>
    <t>中旬</t>
  </si>
  <si>
    <t>2W+</t>
  </si>
  <si>
    <t>小程序插件</t>
  </si>
  <si>
    <t>6W</t>
  </si>
  <si>
    <t>100014401840</t>
  </si>
  <si>
    <t>9月2日-9月30日</t>
  </si>
  <si>
    <t>100003698097</t>
  </si>
  <si>
    <t>100001539064</t>
  </si>
  <si>
    <t>100001520183</t>
  </si>
  <si>
    <t>100014924865</t>
  </si>
  <si>
    <t>不确定采购时间，后续用企业账号购买</t>
  </si>
  <si>
    <t>这个月之内</t>
  </si>
  <si>
    <t>8月20日之前</t>
  </si>
  <si>
    <t>服务器升配，点播直播</t>
  </si>
  <si>
    <t>流失挽回，7/15号成单</t>
  </si>
  <si>
    <t>流失挽回，7/12号成单</t>
  </si>
  <si>
    <t>不确定采购时间 技术还未回复</t>
  </si>
  <si>
    <t>80+</t>
  </si>
  <si>
    <t>2020/8月14日</t>
  </si>
  <si>
    <t>八月中旬之前</t>
  </si>
  <si>
    <t>客户还在考虑 不确定采购时间</t>
  </si>
  <si>
    <t>机器翻译</t>
  </si>
  <si>
    <t>短信，识别产品</t>
  </si>
  <si>
    <t>实际7月13采购</t>
  </si>
  <si>
    <t>DDoS 堡垒机</t>
  </si>
  <si>
    <t>服务器配置升级，近期购买</t>
  </si>
  <si>
    <t>800左右</t>
  </si>
  <si>
    <t>8月20日前</t>
  </si>
  <si>
    <t>本月或者下月，实际成单7月16日</t>
  </si>
  <si>
    <t>服务器 直播 点播</t>
  </si>
  <si>
    <t>实际7月26日采购</t>
  </si>
  <si>
    <t>后面几个月</t>
  </si>
  <si>
    <t>下周，反正本月购买服务器</t>
  </si>
  <si>
    <t>实际成单7/20</t>
  </si>
  <si>
    <t>实际7月23日</t>
  </si>
  <si>
    <t>实际成单日期7月6日</t>
  </si>
  <si>
    <t>近期有新购服务打算，还不确定</t>
  </si>
  <si>
    <t>实际成单7月8日  cdn续费金额已计算两倍</t>
  </si>
  <si>
    <t>项目评估阶段</t>
  </si>
  <si>
    <t>实际7/17成单</t>
  </si>
  <si>
    <t>实际成单7月3日到7月12日</t>
  </si>
  <si>
    <t>新建账号</t>
  </si>
  <si>
    <t>下个月采购</t>
  </si>
  <si>
    <t>每个月7号续费</t>
  </si>
  <si>
    <t>月底服务器到期</t>
  </si>
  <si>
    <t>实际成单日期七月27日</t>
  </si>
  <si>
    <t>每个月17日续费</t>
  </si>
  <si>
    <t>云服务器升级、新购</t>
  </si>
  <si>
    <t>实际成单日7月21日</t>
  </si>
  <si>
    <t>云服务器升级</t>
  </si>
  <si>
    <t>项目上线才会采购 预计9月份</t>
  </si>
  <si>
    <t>身份证二要素 人脸识别</t>
  </si>
  <si>
    <t>7月31</t>
  </si>
  <si>
    <t>快直播 即时通信 服务器 数据库</t>
  </si>
  <si>
    <t>实际成单日7月16日</t>
  </si>
  <si>
    <t>实际成单日7月14日</t>
  </si>
  <si>
    <t>8月14</t>
  </si>
  <si>
    <t>短信 人脸识别 云呼叫中心</t>
  </si>
  <si>
    <t>下个月 或者本月月底</t>
  </si>
  <si>
    <t>轻量应用服务器+CDN</t>
  </si>
  <si>
    <t>实际成单时间7月16和7月21日</t>
  </si>
  <si>
    <t>IM,实时音视频</t>
  </si>
  <si>
    <t>考虑中 和别的平台比较</t>
  </si>
  <si>
    <t>点播直播，im</t>
  </si>
  <si>
    <t>月底前接入直播点播im</t>
  </si>
  <si>
    <t>服务器，数据</t>
  </si>
  <si>
    <t>实际7月17日成单</t>
  </si>
  <si>
    <t>实际7月20日成单</t>
  </si>
  <si>
    <t>服务器升配置，数据库</t>
  </si>
  <si>
    <t>未明确采购时间</t>
  </si>
  <si>
    <t>直播转码包</t>
  </si>
  <si>
    <t>本周之内，就这两天，主要是优惠</t>
  </si>
  <si>
    <t xml:space="preserve">数据库MySQL </t>
  </si>
  <si>
    <t>预计这周</t>
  </si>
  <si>
    <t>短信 数据库</t>
  </si>
  <si>
    <t>7月20日-7月31日</t>
  </si>
  <si>
    <t>年底</t>
  </si>
  <si>
    <t>慢直播</t>
  </si>
  <si>
    <t>实际成单7月31日</t>
  </si>
  <si>
    <t>7月26日-7月31日</t>
  </si>
  <si>
    <t>预计本月内</t>
  </si>
  <si>
    <t>企业邮箱 服务器</t>
  </si>
  <si>
    <t>8k+</t>
  </si>
  <si>
    <t>云市场、服务器</t>
  </si>
  <si>
    <t>本月或下月初</t>
  </si>
  <si>
    <t>互动直播</t>
  </si>
  <si>
    <t>11月份</t>
  </si>
  <si>
    <t>实际成单日7月17日</t>
  </si>
  <si>
    <t>ocr 服务器</t>
  </si>
  <si>
    <t>服务器续费 cos</t>
  </si>
  <si>
    <t>马上</t>
  </si>
  <si>
    <t>实际7月24日采购</t>
  </si>
  <si>
    <t>实际7月29日采购</t>
  </si>
  <si>
    <t>数据量</t>
  </si>
  <si>
    <t>实际7月30日采购</t>
  </si>
  <si>
    <t xml:space="preserve">下个月 </t>
  </si>
  <si>
    <t>TRTC 互动白板</t>
  </si>
  <si>
    <t>预计8月</t>
  </si>
  <si>
    <t>不确定采购时间，微信未通过</t>
  </si>
  <si>
    <t>暂不确定</t>
  </si>
  <si>
    <t>实际成单日7/24</t>
  </si>
  <si>
    <t>预计下个月十几号</t>
  </si>
  <si>
    <t>本月下月</t>
  </si>
  <si>
    <t>直播 即时通信</t>
  </si>
  <si>
    <t>一两个月后</t>
  </si>
  <si>
    <t>短信、云市场</t>
  </si>
  <si>
    <t>服务器升配置，短信</t>
  </si>
  <si>
    <t>实际成单7月23、25、28日</t>
  </si>
  <si>
    <t>十一月</t>
  </si>
  <si>
    <t>升配，云镜</t>
  </si>
  <si>
    <t>客户阿里云的</t>
  </si>
  <si>
    <t>语音转文字</t>
  </si>
  <si>
    <t>云盘，waf</t>
  </si>
  <si>
    <t>下半个月</t>
  </si>
  <si>
    <t>预计这几天采购</t>
  </si>
  <si>
    <t>点播插件 云解析</t>
  </si>
  <si>
    <t>客户在考虑 现在用的阿里云</t>
  </si>
  <si>
    <t>sql server数据库</t>
  </si>
  <si>
    <t>未明确具体时间，看后续需求</t>
  </si>
  <si>
    <t>下个月采购，今天续费</t>
  </si>
  <si>
    <t>cos 云解析</t>
  </si>
  <si>
    <t>这两天下单</t>
  </si>
  <si>
    <t>服务器+数据库+点播</t>
  </si>
  <si>
    <t>6月份的意向客户，实际成单7月7日</t>
  </si>
  <si>
    <t>八月中旬后</t>
  </si>
  <si>
    <t>手游开发，不确定采购时间</t>
  </si>
  <si>
    <t>十一月份</t>
  </si>
  <si>
    <t>旅游app搭建，还未确定具体产品，下个月开始搭建</t>
  </si>
  <si>
    <t>不确定升级时间</t>
  </si>
  <si>
    <t>CDN、短信</t>
  </si>
  <si>
    <t>CDN最近采购</t>
  </si>
  <si>
    <t>服务器、企业邮箱</t>
  </si>
  <si>
    <t>未来两周</t>
  </si>
  <si>
    <t>一个月</t>
  </si>
  <si>
    <t>月底或者下个月</t>
  </si>
  <si>
    <t>客户公司有政府背景，因为之前有政府的业务，用的阿里服务器，所以现在也在用阿里服务器，公司做黄页网站收集电话号码，企业入驻是要收费以此盈利，需求号码保护云产品，但觉得价格贵，2万一月太贵，想要优惠，或者按量计费，按号码保护的条数计费。目前项目刚开始，用户不是很多，短信产品也用的阿里的，月消耗几千条，用户每月增加量上万，后期服务器可能考虑换腾讯的。目前就是迫切需求号码保护产品，关注价格。</t>
  </si>
  <si>
    <t>小程序解决方案</t>
  </si>
  <si>
    <t>客户在华为云买了产品，觉得腾讯的服务差，跟进时间慢。网站，小程序，公众号都有在做，问我们做小程序要多长时间。微信没加上，后期跟进，7-16电联，今日跟进客户，客户表示小程序已经谈好了开发商，目前只是还没有去开始做技术这块，推荐了腾讯云市场的服务商，客户想要对比一下，想让我发小程序的样品，问具体价格，告知要看小程序功能来定，告知可以发送云市场链接，客户自己选择具体服务商对比。</t>
  </si>
  <si>
    <t>曹先生，当时注册账号主要是了解一下云产品，目前项目已完善，主要是针对交通类的客户群体提供项目服务，为客户购买云产品，推荐短信活动，问具体功能，在开车，明天联系。加qq，7-16电联，客户表示现在在忙，不便接电话，问短信产品还有在关注活动吗，约定明天上午十点左右联系。</t>
  </si>
  <si>
    <t>短信，腾讯移动推送</t>
  </si>
  <si>
    <t>客户是做金融行业，贷款，在搭建小程序，有个问题，想要实现在小程序上有扣款的通知推送，推荐了腾讯移动推送，客户不是很了解这个，再推送短信包，客户有自己的数据，对短信感兴趣，目前不少很知道短信包的使用方法，加qq发链接，介绍使用方法。意向客户，7-16电联，电联客户，客户表示之前发的内容链接还没看，问能不能系统自动发送，可以定时设置，发送文档给客户看，已下发。7-17电联客户，成单，但是客户用其他账号购买的，已建单处理</t>
  </si>
  <si>
    <t>客户想把数据从亚马逊的存储，迁移到腾讯云的对象存储，备份，，想用这个客户端连接腾讯云的对象存储</t>
  </si>
  <si>
    <t>客户目前已搭建官网，是自建机房，客户王女士，负责技术，了解营销渠道，推荐短信产品，客户反馈没有客户电话数据，加qq发短信活动介绍。7-16电联，无人接听</t>
  </si>
  <si>
    <t>客户表示目前已搭建官网，小程序，公众号在运营了，做软件技术开发，针对企业和个人客户，推荐拓展营销渠道，短信包产品，加微信。7月16日，电话无人接听</t>
  </si>
  <si>
    <t>腾讯移动推送</t>
  </si>
  <si>
    <t>客户表示目前已离职这家公司，现在所在的公司也是做saas软件服务的，目前有自己的公众号，小程序，微商城等等，现阶段主要是营销渠道的拓展，招商这块，服务器，短信包用的是阿里云的，推荐腾讯移动推送产品，加qq，该客户主要服装运维。</t>
  </si>
  <si>
    <t>客户表示做了公众号（对内），小程序对外客户，推荐了短信，客户有兴趣了解，加qq</t>
  </si>
  <si>
    <t>客户做电商项目，推荐短信，有意向，7-22电联，电商平台网站zeizhi.com，有涉及用户验证码登录的功能，客户在忙，挂断。</t>
  </si>
  <si>
    <t>实名认证，短信</t>
  </si>
  <si>
    <t>客户主要使用阿里云产品，推荐短信的产品，主要考虑价格，目前客户有自己的供应商提供短信包，价格大概3分5一条，后期有需要会考虑，问到是否有实名认证的产品，加微信，介绍。</t>
  </si>
  <si>
    <t>客户问服务器在香港域名是否需要备案，不需要，服务器有没有什么套餐活动，可以支持几个企业官网运营，推荐优惠活动。7月22日电联客户，客户再次问做展示型网站服务器优惠怎样，介绍2H4G2M服务器价格，客户表示先了解一下，挂断。</t>
  </si>
  <si>
    <t>即时通信，短信</t>
  </si>
  <si>
    <t>客户表示备案通过，但是还在写程序，主要是搭建小程序，做类似房屋租赁，想实现客户在线浏览支付下单，推荐即时通信，短信，短信主要考虑验证码功能。目前购买时间不确定，要等小程序做好考虑</t>
  </si>
  <si>
    <t>客户做个人网站论坛，主要用到服务器，考虑价格，问双十一有没有优惠。推荐服务器，</t>
  </si>
  <si>
    <t>今日再次联系客户，推荐短信新用户优惠，客户主要考虑价格，说需求目前不大，问金融类的短信可以发吗，告知需要审核具体内容，加微信发链接，</t>
  </si>
  <si>
    <t>客户表示自己有做小程序，公众号，再运营了，后期功能还要完善，主要做小程序的电商平台，推荐腾讯云市场小程序开发，短息产品，客户之前在其他平台购买了20万条短信，一个月消耗一万左右，加微信</t>
  </si>
  <si>
    <t>服务器2c4g</t>
  </si>
  <si>
    <t>丁先生表示用服务器来学习测试，自己学习计算机专业的，用的2C4G的服务器，目前够用，在考虑续费还是从新购买服务器，处于安全考虑，推荐主机安全。加qq</t>
  </si>
  <si>
    <t>客户对短信产品有需求，已确认最近几天会购买，跟进</t>
  </si>
  <si>
    <t>客户表示自己搭建网站，用于个人学习，会遇到卡顿延迟的问题，推荐cdn。客户问官网是否有产品介绍，告知有，可以官网查看，意向客户跟进，</t>
  </si>
  <si>
    <t>客户表示是搭建小程序，现在已经做好了，只等上线，半个月就会上线了，推广考虑线下为主，推荐短信，目前付费的不考虑，告知新用户免费试用1000条，加微信，</t>
  </si>
  <si>
    <t>客户反馈短信审核严，自己做广告传媒，有需要帮客户发送营销短信的，建议客户更改短信正文模板，客户表示短信不能满足营销需求，推荐腾讯移动推送，客户在忙，后续跟进</t>
  </si>
  <si>
    <t>用户表示自己使用服务器用于个人画图，上传文字图片有延迟，文字先出去了，几秒后图片才出去，推荐cdn，客户表示自己稍后查看，加QQ，7-22电联，客户表示图片文字卡顿现象没有了，也就不考虑cdn了</t>
  </si>
  <si>
    <t>客户表示搭建网站，已经搭建好了，具体功能会涉及到登录验证，推荐短信产品，客户对价格觉得贵，推荐免费试用的，觉得试用量太少，加qq，发链接。</t>
  </si>
  <si>
    <t>服务器，微信支付</t>
  </si>
  <si>
    <t>董先生表示开始是想做微信公众号的，目前公众号已经做好了，有自己的公司，但是官网小程序还没有，提到了后期会考虑添加微信支付功能，问具体什么时候，先生表示不确定，跟进
，有问具体服务器的活动，有自己公司，做软件开发，面向公安行业。</t>
  </si>
  <si>
    <t>客户表示自己搭建网站，域名还在备案，有遇到文字图片的存储问题，提到对象存储cos免费的使用情况，告知个人用户免费使用50g，企业用户1t，半年时间，客户提到带宽怎么计算，告知后期查询告知</t>
  </si>
  <si>
    <t>客户表示对服务器有需求，之前有1核4g的3M服务器，四千多，现在在和其他平台对比，客户是推荐给其他公司，如果购买会用其他账号，找客户要账号ID，表示确定后再给id，客户把活动链接发给对接人对比中，已告知我方优惠活动，7-17联系，客户已购买华为云服务器，</t>
  </si>
  <si>
    <t>客户表示是腾讯云的老客户，短信产品用了两年，问有么有使用问题，没有，主要用短信发生日祝福，一万条大概能用两个月，推荐短信包优惠 一万条420元，客户之前不知到活动，有加购意向</t>
  </si>
  <si>
    <t>王先生表示主要用于个人测试，之前做过小程序，后面有计划搭建网站，大概一个月后，推荐服务器活动，99一年，告知活动截止时间，加QQ跟进，</t>
  </si>
  <si>
    <t>文字识别ocr</t>
  </si>
  <si>
    <t>客户最近有使用OCR身份证和护照识别 给客户推荐目前官网的活动给客户了解 客户不愿添加联系方式告知客户发送短信给客户了解 客户接受</t>
  </si>
  <si>
    <t>客户表示有服务器加购的需求，需要1核1g，国外或者香港的服务器，主要是觉得国内域名备案太麻烦了，而且域名注册使用后，到期或者不使用时，客户问域名信息能否注销，告知客户最新服务器活动，加qq。</t>
  </si>
  <si>
    <t>服务器2核4g</t>
  </si>
  <si>
    <t>客户准备搭建网站，域名还没备案，准备采购服务器，考虑包月购买，配置考虑2核4g的，预算大概是一个月100块的预算，目前服务器和云解析都还没有采购。介绍活动，客户可能考虑域名备案完成后再采购，加微信</t>
  </si>
  <si>
    <t>激光推送</t>
  </si>
  <si>
    <t>张先生表示想要激光推送的一个产品，有了解到其他三方平台的这个产品，但是价格太贵，问我们有没有，张先生说公司有自己的app，用激光推送来推送消息，这个账号之前是个人用来做美工设计的，现在没做了，加微信，确认激光推送产品。</t>
  </si>
  <si>
    <t>周先生计划做网站 个人的，准备买服务器，推荐活动，但是客户具体购买时间还没确定，加qq跟进</t>
  </si>
  <si>
    <t>云市场网站搭建</t>
  </si>
  <si>
    <t>客户之前想着网站，但项目搁置了，自己做旅游大巴车出租，目前还是想了解搭建网站，问我们做网站多少钱，告知云市场可选择，加qq</t>
  </si>
  <si>
    <t>王先生准备搭建公司网站，但是备案遇到问题，陕西的号199开头，提示不支持该号段，问什么问题，先生长期用这个号，想就用这个号备案，问可不可以解决，后期等备案了会考虑网站具体功能，加购其他云产品。</t>
  </si>
  <si>
    <t>云支付</t>
  </si>
  <si>
    <t>徐先生做电商网站的项目，网站已搭建好，现在在完善基本功能，对在线支付功能有需求，问价格，加qq</t>
  </si>
  <si>
    <t>882356496</t>
  </si>
  <si>
    <t>客户表示自己公众号，小程序的项目在做，小程序是第三方服务商开发的，用我们的点播的资源包，目前能上传视频到微信公众号，但是有些视频上传不到小程序，问我们点播资源部对小程序，APP视频上传大小是否有限制，告知可以和小程序服务商确定具体审核要求，推荐点播优惠活动，先生表示还有看一下其他产品的需求，后续有加购计划。先生表示20M大小的视频还是长传不了平台，问题反应给服务开发商，还没解决，估计下周出结果，如果视频可以上传了，会有加购点播产品，下周跟进。</t>
  </si>
  <si>
    <t>袁先生主要负责技术，目前用服务器主考虑服务于H5页面项目，域名目前还在备案中，公司主要做留学教育，有自己的官网，推荐短信，客户表示短信有其他服务商提供。也在用阿里的存储产品，在各个友商云都有投入，主要是做比较，后期项目开展出来有加购云产品计划，问客户H5具体功能计划哪些，客户不方便告知，加qq。</t>
  </si>
  <si>
    <t>曾先生主要做app游戏，目前还在测试中，预计八月中旬上线，对语音识别有需求，客户目前没有问题，等游戏上线了再考虑加购其他产品，下次跟进可以推荐短信营销。</t>
  </si>
  <si>
    <t>客户表示域名主要是想搭建网站，服务器采购方案还在计划中，具体采购计划没定，1核2g的配置不够，推荐2核4g，客户表示是老用户，自己会自己购买，不便加qq，有服务器的需求。</t>
  </si>
  <si>
    <t>数据库MYSQL</t>
  </si>
  <si>
    <t>客户对数据库有需求，MYSQL,客户问优惠活动，新用户还用没有优惠，截止时间，告知还有，客户问具体数据库的备份功能是怎样备份的，加qq发具体文档告知，意向客户，项目主要是小程序，介绍了优惠活动的内容，客户还具体问到了硬盘的类型有哪些，问得很细。</t>
  </si>
  <si>
    <t>何女士表示要做一个小程序用于会员的下单点餐，目前备案刚把验证码发出来了，在备案中，小程序已经做好了，就等备案完成上线使用，大概还有一周左右，推荐短信的验证码登录和营销功能，加微信，客户后续可能会购买。</t>
  </si>
  <si>
    <t>云直播，云点播</t>
  </si>
  <si>
    <t>先生不太了解云直播的使用方法，下发使用文档，问计费模式，告知秒杀活动，先生主要用于教学活动，云直播，云点播，意向客户</t>
  </si>
  <si>
    <t>康女士表示后期有加购短信的需求，主要用于验证码登录，自己公司也是做云产品销售的，有自己的云服务器，具体加购的时间要等网站项目搭建好后考虑，不清楚具体时间，加微信。</t>
  </si>
  <si>
    <t>徐女士表示公司今年刚起步，做机器设备销售，用域名主要服务企业邮箱，后期考虑搭建公司网站，展示网站，具体什么时候搭建网站老板没定，告知后期有计划可以推荐服务器优惠，加qq</t>
  </si>
  <si>
    <t>谢女士表示做电商app，还在研发阶段，目前短信还有，后期用完再采购，客户国内国外都有，目前没有其他问题。</t>
  </si>
  <si>
    <t>客户提到做彩票业务，想要购买国外服务器，主要是不想备案，告知国外服务器价格，另外短信也有推荐，客户问老用户是否可以享受优惠，主要考虑价格，产品性能。</t>
  </si>
  <si>
    <t>已电联并加客户微信，拉群，确定采购需求，服务器配置具体要求，推荐具体优惠方案，</t>
  </si>
  <si>
    <t>客户表示搭建公司网站，目前还在搭建中，没有遇到什么问题，短信用于验证码登录，营销都有，域名目前还在管局备案中，等网站项目上线了会有加购短信产品需求。</t>
  </si>
  <si>
    <t>岳先生表示目前项目还没搭建好，短信主要是验证登录，项目大概在八月中旬完成，完成后考虑加购短信等产品</t>
  </si>
  <si>
    <t>短信，商标注册</t>
  </si>
  <si>
    <t>商标注册，域名</t>
  </si>
  <si>
    <t>吴先生表示服务器没有什么问题，推广渠道一般有搜索引擎，有考虑往公众号发展，目前搭建的是企业网站，对短信有需求，用于验证码登录，营销，告知活动，客户问有效时长，告知2年，客户之前用阿里云短信，价格贵，另外客户问商标注册问题，加QQ发送活动链接和商标文档，7-23电联，不是吴先生本人接的电话，女士说吴先生出差了，周一回来，在qq群跟进，7月26日客户已下单实际已付款，商标注册，但是购买记录暂时没有显示</t>
  </si>
  <si>
    <t>万女士做电子商务，准备搭建小程序项目，域名已买，准备买服务器，考虑2H4G8M的服务器，地区在九江，推荐限时秒杀活动，2H4G5M带宽，女士担心配置是否够用，告知这个配置一般小程序可以带动，后期用户量增加，也可以升级配置，加微信，发活动链接。</t>
  </si>
  <si>
    <t>先生做电商网站，目前无问题，表示大概九月开始搭建网站，告知域名备案需要关联服务器，需要提前准备，推荐服务器优惠，客户表示后期有服务器需求，需要时联系我，加qq</t>
  </si>
  <si>
    <t>先生做公众号，目前运行稳定，短信主要是用于验证码登录，目前够用，一个月消耗量小于5千条，告知目前活动，客户表示后期有需要加购联系我，加qq</t>
  </si>
  <si>
    <t>张先生做电商平台，对服务器要求比较高，推荐活动，问最近有什么活动，告知具体服务器配置，加微信，下发活动链接</t>
  </si>
  <si>
    <t>cos下行流量</t>
  </si>
  <si>
    <t>先生表示下行流量按流量包走价格太贵，问有没有按带宽计费的，后期业务量增长对cos下行流量需求很大，加qq，发活动链接</t>
  </si>
  <si>
    <t>高先生表示对短信产品有需求，目前在使用短信产品，但是在其他平台购买，介绍短信优惠，先生主要考虑到转移平台比较麻烦，表示短信消耗量加大了会考虑采购腾讯云短信优惠。</t>
  </si>
  <si>
    <t>杨先生表示准备搭建网站，小程序，有自己的客户会有服务器的需求，需要详细报价，估计八月初有采购需求，加微信，到时候给客户做报价单。</t>
  </si>
  <si>
    <t>服务器升级，短信新购</t>
  </si>
  <si>
    <t>先生表示对带宽有需求，准备升级服务器带宽，另外提到短信包产品，先生有意向，问是在官网有正常就可以购买吗，表示是活动优惠限时秒杀，加微信，发活动链接，先生国内国外都有客户</t>
  </si>
  <si>
    <t>先生表示服务器用来软件测试，感觉阿里的服务器比腾讯的服务器稳定，选腾讯服务器主要考虑成本低，一般选1h2g服务器，想要三年的时长，告知目前优惠活动还有，打算购买三年的1g2g服务器，有加购意向。但是问题在于客户想享受新用户优惠，可能有其他账号购买</t>
  </si>
  <si>
    <t>先生做游戏开发，pc端和小程序游戏都有，目前测试快结束了，测试比较稳定，不考虑cdn，游戏项目年底上线，倒是在考虑服务器配置，短信营销等产品</t>
  </si>
  <si>
    <t>先生主要是对域名有需求，告知有优惠活动，客户问域名续费和迁入是否有优惠，加qq跟进</t>
  </si>
  <si>
    <t>女士对服务器有加购计划，主要是女士自己的客户有网站，小程序的项目，但是具体的时间节点还不确定，告知限时秒杀活动。加微信</t>
  </si>
  <si>
    <t>先生表示服务器还没到期，买了三年的，主要是配置办公系统软件，推荐数据库数据备份，目前客户使用云硬盘备份，大概六七个g数据，表示如果数据库更方便，会考虑采购，加微信发文档和优惠活动</t>
  </si>
  <si>
    <t>朱先生，有自己的淘宝店铺，对服务器有需求，反馈了服务器有卡顿，告知查看cpu利用率，推荐限时秒杀活动，每天四场，客户问是否要抢购，告诉是的，加qq，下发活动链接</t>
  </si>
  <si>
    <t>后续有可能会购买，已经发送最新的活动链接</t>
  </si>
  <si>
    <t>近期有域名即将到期表示会继续使用</t>
  </si>
  <si>
    <t>ssl、cdn、</t>
  </si>
  <si>
    <t>该用户是学生用户，以及推荐了学生优惠的活动，仅供个人使用学习</t>
  </si>
  <si>
    <t>推荐了星星海的活动</t>
  </si>
  <si>
    <t>云数据迁移</t>
  </si>
  <si>
    <t>该用户在今天会进行本地迁移上云</t>
  </si>
  <si>
    <t>服务器，域名，解析，证书</t>
  </si>
  <si>
    <t>目前项目还在规划后期会进行采购产品</t>
  </si>
  <si>
    <t>移动推送、短信</t>
  </si>
  <si>
    <t>本月内会上线app</t>
  </si>
  <si>
    <t>近期会进行升配</t>
  </si>
  <si>
    <t>服务器、移动推送、短信</t>
  </si>
  <si>
    <t>（app8.15上线   下次跟进8.10）近期可能会采购VX13752249007</t>
  </si>
  <si>
    <t>短信、负载均衡、cdn</t>
  </si>
  <si>
    <t>后期会进行采购，目前在出差（添加微信）</t>
  </si>
  <si>
    <t>短信、移动推送、COS</t>
  </si>
  <si>
    <t>8月份会上线APP</t>
  </si>
  <si>
    <t>本月底上线APP</t>
  </si>
  <si>
    <t>咨询的短信发送规则以及拦截原因</t>
  </si>
  <si>
    <t>了解短信的具体情况，客户网站注册需要=验证码</t>
  </si>
  <si>
    <t>ssl证书、短信、解析、CDN</t>
  </si>
  <si>
    <t>开发小程序8月初上线，推荐了证书以及短信、后面会进行采购</t>
  </si>
  <si>
    <t>马先生</t>
  </si>
  <si>
    <t>公司搭建官网</t>
  </si>
  <si>
    <t>续费服务器搭建存储数据图片，推荐了COS对象存储</t>
  </si>
  <si>
    <t>御点</t>
  </si>
  <si>
    <t>组要以购买御点为主（终端办公系统管理）</t>
  </si>
  <si>
    <t>搭载亚马逊，长期续费</t>
  </si>
  <si>
    <t>推荐试用</t>
  </si>
  <si>
    <t>大概7.22采购</t>
  </si>
  <si>
    <t>短信等其它产品</t>
  </si>
  <si>
    <t>等阿里云产品过期了后面会整体迁移到腾讯云</t>
  </si>
  <si>
    <t>购买五台服务器做数据传输</t>
  </si>
  <si>
    <t>500g   1年 2000元 以内</t>
  </si>
  <si>
    <t>服务器或者调整配置</t>
  </si>
  <si>
    <t>挂载电商的</t>
  </si>
  <si>
    <t>本月或者下一个月会更改按年付费</t>
  </si>
  <si>
    <t>服务器（1h2g）</t>
  </si>
  <si>
    <t>告诉会购买没有说具体时间，添加了微信</t>
  </si>
  <si>
    <t>预计八月份采购</t>
  </si>
  <si>
    <t>采购大量的短信</t>
  </si>
  <si>
    <t>8月初购买</t>
  </si>
  <si>
    <t>云市场购买网站模板</t>
  </si>
  <si>
    <t>最近购买1h1g</t>
  </si>
  <si>
    <t>准备购买</t>
  </si>
  <si>
    <t>网站开发</t>
  </si>
  <si>
    <t>女士准备搭建网站，想要第三方直接开发好了直接用，</t>
  </si>
  <si>
    <t>先看下当前使用量，还不确定采购时间</t>
  </si>
  <si>
    <t>近期两个月内</t>
  </si>
  <si>
    <t>服务器升配、续费、移动物联卡</t>
  </si>
  <si>
    <t>短信、服务器数据库续费</t>
  </si>
  <si>
    <t>域名短信</t>
  </si>
  <si>
    <t>短信直播</t>
  </si>
  <si>
    <t>音视频服务</t>
  </si>
  <si>
    <t>服务器 数据库 直播 短信</t>
  </si>
  <si>
    <t>实际成单日7月18日</t>
  </si>
  <si>
    <t>电商网站预计明年上线，不确定采购时间</t>
  </si>
  <si>
    <t>在对比报价，不确定采购时间</t>
  </si>
  <si>
    <t>不确定时间</t>
  </si>
  <si>
    <t>搭建个人网站，服务器不确定采购时间</t>
  </si>
  <si>
    <t>服务器（最低配）</t>
  </si>
  <si>
    <t>晚上6点左右购买，提醒客户购买</t>
  </si>
  <si>
    <t>下午16点购买的</t>
  </si>
  <si>
    <t>域名投资，想要大量采购，有意向</t>
  </si>
  <si>
    <t>采购海外服务器，时间不确定</t>
  </si>
  <si>
    <t>服务器 数据库 ssl证书 存储 cos</t>
  </si>
  <si>
    <t>CVM</t>
  </si>
  <si>
    <t>待挖掘</t>
  </si>
  <si>
    <t>堡垒机，防火墙</t>
  </si>
  <si>
    <t>COS，服务器</t>
  </si>
  <si>
    <t>CVM升配</t>
  </si>
  <si>
    <t>CVM，数据库，直播，点播</t>
  </si>
  <si>
    <t>安全产品，数据库</t>
  </si>
  <si>
    <t>云硬盘，服务器</t>
  </si>
  <si>
    <t>云存储，数据库</t>
  </si>
  <si>
    <t>直播，短视频</t>
  </si>
  <si>
    <t>CVM，直播</t>
  </si>
  <si>
    <t>直播，CVM</t>
  </si>
  <si>
    <t>系统盘扩容</t>
  </si>
  <si>
    <t>秒杀服务器</t>
  </si>
  <si>
    <t>私有化部署</t>
  </si>
  <si>
    <t>即时通信 身份证识别</t>
  </si>
  <si>
    <t>短信，服务器升配</t>
  </si>
  <si>
    <t>近期尝试短信</t>
  </si>
  <si>
    <t>新购/ 续费</t>
  </si>
  <si>
    <t>短信 即时通信</t>
  </si>
  <si>
    <t>客户只有续费服务器，想要优惠券</t>
  </si>
  <si>
    <t>通用文字识别</t>
  </si>
  <si>
    <t>近期有采购计划</t>
  </si>
  <si>
    <t>不确定时间，云市场商品</t>
  </si>
  <si>
    <t>短信、验证码</t>
  </si>
  <si>
    <t>等阿里云消耗完了就转过来使用</t>
  </si>
  <si>
    <t>一直使用的阿里云的产品觉得我们得产品便宜可能会进行购买</t>
  </si>
  <si>
    <t xml:space="preserve">WAF </t>
  </si>
  <si>
    <t>推荐按年付费比按月便宜，表示会考虑</t>
  </si>
  <si>
    <t>小程序开发，近期采购服务器</t>
  </si>
  <si>
    <t>对服务器有需求，采购时间不确定</t>
  </si>
  <si>
    <t>升配，车牌识别</t>
  </si>
  <si>
    <t>近期打算升级服务器配置</t>
  </si>
  <si>
    <t>服务器（4H4G2M 香港）</t>
  </si>
  <si>
    <t>暂时没有该机型，有了就通知</t>
  </si>
  <si>
    <t>后期还需要服务器</t>
  </si>
  <si>
    <t>近期可能采购</t>
  </si>
  <si>
    <t>预计会购买，客户不确定购买的时间</t>
  </si>
  <si>
    <t>在考虑价格</t>
  </si>
  <si>
    <t>服务器可能采购</t>
  </si>
  <si>
    <t>短信/云市场</t>
  </si>
  <si>
    <t>先试用一下觉得可以在进行购买</t>
  </si>
  <si>
    <t>智聆口语测评</t>
  </si>
  <si>
    <t>域名采购，时间不定</t>
  </si>
  <si>
    <t>服务器升配，云直播</t>
  </si>
  <si>
    <t>调整配置</t>
  </si>
  <si>
    <t>不确定采购日期</t>
  </si>
  <si>
    <t>预计下个月在AWS进行数据迁移到Tencent</t>
  </si>
  <si>
    <t>服务器。云存储短信</t>
  </si>
  <si>
    <t>下半年</t>
  </si>
  <si>
    <t>下个月中采购</t>
  </si>
  <si>
    <t>不确定采购或升配时间</t>
  </si>
  <si>
    <t>推荐按年付费</t>
  </si>
  <si>
    <t>直播，即使通信</t>
  </si>
  <si>
    <t>教育公司，准备买直播，IM</t>
  </si>
  <si>
    <t>域名，网页模板，弹性Web空间</t>
  </si>
  <si>
    <t>下周买域名</t>
  </si>
  <si>
    <t>网站大约一个月做好，后续考虑短信营销</t>
  </si>
  <si>
    <t>短信需求 采购时间不确定</t>
  </si>
  <si>
    <t>近期进行续费</t>
  </si>
  <si>
    <t>先看目前短信的使用量，后期有可能大量采购</t>
  </si>
  <si>
    <t>服务器2台</t>
  </si>
  <si>
    <t>等保合规2级</t>
  </si>
  <si>
    <t>先看看价格</t>
  </si>
  <si>
    <t>服务器有需求，后期采购时间不确定</t>
  </si>
  <si>
    <t>8月8日之前</t>
  </si>
  <si>
    <t>服务器固定周期续费</t>
  </si>
  <si>
    <t>后期采购域名</t>
  </si>
  <si>
    <t>实际成单7月29日、21日、28日</t>
  </si>
  <si>
    <t xml:space="preserve">鱼袋先生(北京)科技有限公司_x000D_
</t>
  </si>
  <si>
    <t>9号到期 可能提前两天续费</t>
  </si>
  <si>
    <t>续费服务器需求</t>
  </si>
  <si>
    <t>企业续费服务器 数据库硬盘  有新购服务器打算</t>
  </si>
  <si>
    <t>服务器 硬盘 数据库</t>
  </si>
  <si>
    <t>已续费服务器3个月， 暂无其他产品需求，推荐了云解析 企业基础班。</t>
  </si>
  <si>
    <t>6.8 6.3</t>
  </si>
  <si>
    <t>数据安全治理中心 试用 感兴趣。</t>
  </si>
  <si>
    <t>数据安全治理中心</t>
  </si>
  <si>
    <t xml:space="preserve">新购服务器需求， 优惠券qq触达。 </t>
  </si>
  <si>
    <t>电商客户比较在乎优惠券， 短信触达 ，尝试加q</t>
  </si>
  <si>
    <t>有升级配置这块需求， 接受微信对接短信触达 在忙表示微信沟通</t>
  </si>
  <si>
    <t>伪个人 近期有扩容服务器配置，表示没有产品需求，接受微信对接 推了优惠券活动</t>
  </si>
  <si>
    <t xml:space="preserve">个人做电商，接受qq对接 短信触达  </t>
  </si>
  <si>
    <t>需要购买8h16g10m 服务器3年 ， sql server数据库 4g 200存储双机高可用。 地域不限。 自行阿里比价中</t>
  </si>
  <si>
    <t>电商客户新购续费服务器需求， 对优惠券感兴趣</t>
  </si>
  <si>
    <t>主要做戴尔分销 笔记本，商城网站的。  寻求第三方搭建公司 备案中</t>
  </si>
  <si>
    <t>服务器  云市场</t>
  </si>
  <si>
    <t xml:space="preserve">电商客户 新购续费服务器需求 需发送优惠券  微信对接。 </t>
  </si>
  <si>
    <t>企业做软件开发的，接了校园的跨校区直播项目，目前还在测试中，项目进度不明确</t>
  </si>
  <si>
    <t xml:space="preserve">因刚续费， 表示暂时没有产品需求， qq推送了数据安全治理中心。 </t>
  </si>
  <si>
    <t xml:space="preserve">企业表示短信 点播使用正常 后续会继续采购，接受微信对接短信触达。 </t>
  </si>
  <si>
    <t>5月已推了云镜，暂时没有安全产品这块需求，推数据安全治理中心暂未使用，优惠券告知</t>
  </si>
  <si>
    <t>一直在使用腾讯云产品。 想要更低价格， 已qq告知了续费活动及优惠券领取。 有跟服务商联系</t>
  </si>
  <si>
    <t xml:space="preserve">香港服务器 访问故障问题， qq对接 </t>
  </si>
  <si>
    <t>公众号持续问题 表示联系不到公众号人员</t>
  </si>
  <si>
    <t>qq对接上 优惠券触达 敷衍客户。</t>
  </si>
  <si>
    <t>电商app未上线（直播点播已采购），表示有其他账号近期可能有采购/续费</t>
  </si>
  <si>
    <t>企业使用点播，表示疫情期间用的比较多，目前使用量不太大， 推荐了数据治理安全中心</t>
  </si>
  <si>
    <t>预估1个月500G存储资源包  500小时普通转码  ， 短信可能1w的量， 有再使用其他短信渠道。</t>
  </si>
  <si>
    <t xml:space="preserve">企业续费云通信 询问优惠券使用规则等。 </t>
  </si>
  <si>
    <t>软件开发公司，暂无需协助 ，接受qq对接，推送了优惠券。</t>
  </si>
  <si>
    <t>企业负责人接听 需要询问技术是否 月续/年续 自动续费 已qq发送优惠券链接。</t>
  </si>
  <si>
    <t xml:space="preserve">qq对接，发送优惠券， 表示自己是协作者， 有需求联系。 </t>
  </si>
  <si>
    <t>优惠券</t>
  </si>
  <si>
    <t>sq server</t>
  </si>
  <si>
    <t>新账号 新购迁移</t>
  </si>
  <si>
    <t>大型直播 9月预热  7月最早</t>
  </si>
  <si>
    <t>续费5台服务器</t>
  </si>
  <si>
    <t>短信月发22w条 推300w短信</t>
  </si>
  <si>
    <t>cos 点播需求</t>
  </si>
  <si>
    <t xml:space="preserve">个人软件开发 </t>
  </si>
  <si>
    <t>政府扶持的5万元卡，表示华为云可以使用，询问我司能否使用</t>
  </si>
  <si>
    <t>水</t>
  </si>
  <si>
    <t>不续费 会新购</t>
  </si>
  <si>
    <t>15 已非电销</t>
  </si>
  <si>
    <t>非负责人 愿意转告</t>
  </si>
  <si>
    <t>海外服务器需求 外贸电商商城网站</t>
  </si>
  <si>
    <t xml:space="preserve">8月续费服务器  </t>
  </si>
  <si>
    <t>推荐优惠券领取</t>
  </si>
  <si>
    <t>续费服务器5台</t>
  </si>
  <si>
    <t>实时音视频 点播</t>
  </si>
  <si>
    <t>服务器暂不续费 项目变动</t>
  </si>
  <si>
    <t>新购服务器 /云解析</t>
  </si>
  <si>
    <t>其他账号采购服务器</t>
  </si>
  <si>
    <t>询问物联网通信服务里面的规则引擎可以转发设备上线或者掉线的消息吗</t>
  </si>
  <si>
    <t xml:space="preserve">直播点播 </t>
  </si>
  <si>
    <t>点播存储 转码</t>
  </si>
  <si>
    <t>服务器 redis存储</t>
  </si>
  <si>
    <t>客户挂挂载亚马逊店铺正常维护</t>
  </si>
  <si>
    <t>客户展示小程序已经搭建完成，找的第三方，后续的话
会搭建展示性官网预计是在八月份去搭建</t>
  </si>
  <si>
    <t>客户持续的续费需要，了解优惠券</t>
  </si>
  <si>
    <t>客户之前受到了DDoS攻击，然后IP被封掉了，然后推荐给客户一些主机安全的产品</t>
  </si>
  <si>
    <t>QQ 6.5</t>
  </si>
  <si>
    <t>想要新购服务器</t>
  </si>
  <si>
    <t>客户表示有遇到一些问题比如网比较慢，坐席建议升配，然后又表示没有优惠券坐席表示有618优惠，客户表示有点忙，后续在看，坐席下发QQ。</t>
  </si>
  <si>
    <t>客户现在是个人使用，后续会上升到公司层面可能会购买服务器</t>
  </si>
  <si>
    <t>客户合并账号日常项目使用</t>
  </si>
  <si>
    <t>6.5号QQ</t>
  </si>
  <si>
    <t>客户挂载店铺日常续费</t>
  </si>
  <si>
    <t>客户使用短信产品</t>
  </si>
  <si>
    <t>客户服务器到期</t>
  </si>
  <si>
    <t>客户服务器到期续费</t>
  </si>
  <si>
    <t>后续要搭建APP小程序会用到云产品</t>
  </si>
  <si>
    <t>客户做了一个办公设备租赁的商城网站，现在已经开发完等上线，正在等域名备案还在备案，后续项目要根据后续上线情况来确定</t>
  </si>
  <si>
    <t>客户搭建公司内部管理系统，有自己的服务器数据库</t>
  </si>
  <si>
    <t>想要服务器</t>
  </si>
  <si>
    <t>客户正常使用</t>
  </si>
  <si>
    <t>初创型公司搭建网站，后续可能会有其他的一些需求</t>
  </si>
  <si>
    <t>公司搭建网站，后续可能会有其他的一些需求</t>
  </si>
  <si>
    <t>复购</t>
  </si>
  <si>
    <t>客户买错区，想换告知不能重新换，只能退款重新购买</t>
  </si>
  <si>
    <t>服务器 IM</t>
  </si>
  <si>
    <t>变成非电销了</t>
  </si>
  <si>
    <t xml:space="preserve">许琳 </t>
  </si>
  <si>
    <t>客户秦先生是负责热说委托第三方搭建线上教育平台已完成上线使用，学生通过这个平台上学，暂无不涉及到云直播产品，现在就需要存储一些视频。宣传618活动聚惠添加微信后续跟进</t>
  </si>
  <si>
    <t>6.3挂断，6月8日查询为非电销，无法跟进</t>
  </si>
  <si>
    <t>客户先生韩先生说近期有个项目在用户需要在云部署做培训用的，搭建线上教育平台，会涉及到视频云产品，需要方案要看方案是不是贴合他们实际有涉及到人设，后期才会采购。</t>
  </si>
  <si>
    <t>微信7月14日</t>
  </si>
  <si>
    <t>6.2挂断，6.11挂断</t>
  </si>
  <si>
    <t>客户陈先生说已经搭建好了茶叶相关APP，现在微信支付的接口还没有办下来，现在可以了解云直播产品在咨询资质的问题，客户现在忙建议发相关链接到他的QQ上他看一下</t>
  </si>
  <si>
    <t>6.2已联系 6.8挂断，6.12已联系</t>
  </si>
  <si>
    <t>客户吴先生说自己就是做开发的，搭建网站已经完成上线了，不方便告知具体业务场景，表示有数据库的需求，介绍了数据库的产品，推荐618云聚惠活动，客户让添加微信后续跟进</t>
  </si>
  <si>
    <t>客户田先生说在线培训APP已经搭建完成，是自己技术团队搭建，针对行内部使用，需要上线测试一下，之前有申请网校平台没有给开放说不适合他的行业，目前比较忙添加微信后续跟进</t>
  </si>
  <si>
    <t>客户郑先生说委托第三方还没上线搭建的在线教育APP已完成,预计6月份上线，后期会了解直播产品，推荐现在618云聚惠活动。添加QQ后续跟进</t>
  </si>
  <si>
    <t>QQ6.3</t>
  </si>
  <si>
    <t>客户明先生说短信产品是用于物联网的一个快递柜使用的，后续还会有短信产品的需求，推荐618云聚惠活动。添加微信，后续跟进</t>
  </si>
  <si>
    <t>6.11挂断</t>
  </si>
  <si>
    <t>6.10-6.23</t>
  </si>
  <si>
    <t>客户师先生是项目负责人，说自己技术团队搭建的孕妇护理直播，主要给妇幼保健的孕妇学校使用，今年会做一个全国推广，后面会更多使用到云直播云点播产品，客户说后面会不会有更多优惠，告知现在618云聚惠云视频活动，添加微信后续跟进</t>
  </si>
  <si>
    <t>微信6月18号</t>
  </si>
  <si>
    <t>云点播，云直播</t>
  </si>
  <si>
    <t>客户朱先生说是项目负责人，他说商务这块他可以和我沟通，使用细节需要技术部门来提供，后续技术部门会告知他们所需要产品内容和产品情况，已添加QQ后续跟进联系</t>
  </si>
  <si>
    <t>QQ7月9日</t>
  </si>
  <si>
    <t>6.3-6.25</t>
  </si>
  <si>
    <t>客户高女士说续费更改套餐，之前是按月想改为按年续费云数据库，现在公司没有技术人员了，想咨询一些产品问题后续有新购产品的需求，添加QQ后续跟进</t>
  </si>
  <si>
    <t>6.8在开会</t>
  </si>
  <si>
    <t>客户李先生说他是直接用别人代码搭建类似于淘宝客网站，相当于个人导购，等域名备案好了再搭建，现在目前只需要云服务器后续还有需要其他产品，添加QQ后续跟进</t>
  </si>
  <si>
    <t>6.8已联系，6.29无人接听</t>
  </si>
  <si>
    <t>客户朱女士说就是给比较有意向客户发短信，一个月要使用3-4000条，类似关怀性短信，但是他们一条短信内容在我们这里要分3条发送出来，后期还会使用。添加微信后续跟进</t>
  </si>
  <si>
    <t>6.8挂断，6.22短信</t>
  </si>
  <si>
    <t>客户晏先生想了解一下云点播云直播产品，客户说添加了微信的，在微信上发送云点播云直播产品链接</t>
  </si>
  <si>
    <t>云直播云点播</t>
  </si>
  <si>
    <t>客户先生说搭建公司官网，目前产品使用情况可以现在比较忙，客户再关注云服务器优惠活动，推荐618云聚惠活动，添加QQ后续跟进</t>
  </si>
  <si>
    <t>客户谭先生说是做国外电商的，目前主要需要云服务器产品，现在再关注云服务器，推荐618云聚会活动，添加QQ后续跟进</t>
  </si>
  <si>
    <t>QQ6月18号</t>
  </si>
  <si>
    <t>客户李先生说是给建筑行业提供信息服务，目前产品使用情况可以想了解下其他产品不愿告知，推荐618云聚惠活动客户让添加QQ发送链接</t>
  </si>
  <si>
    <t>客户一直在微信上联系让申请续费云服务器代金券，致电客户了解客户产品使用情况，客户说目前配置满足现阶段的需求，推荐618云聚惠活动客户说后续去看看</t>
  </si>
  <si>
    <t>微信6月23日</t>
  </si>
  <si>
    <t>6月4日-16日</t>
  </si>
  <si>
    <t>客户郭先生说短信还没用使用完，接入验证码使用，后期还是会继续在腾讯云采购，推荐618云聚惠有短信优惠，添加QQ后续跟进</t>
  </si>
  <si>
    <t>QQ7月7日</t>
  </si>
  <si>
    <t>客户姚先生说接入工具类的小程序，目前只需要表格识别的产品，使用情况可以，后续还会有需要。</t>
  </si>
  <si>
    <t>微信7月15日</t>
  </si>
  <si>
    <t>客户刘先生说是自己技术团队搭建公安小程序，用于报警使用，用短信接入验证码使用，后续还会用短信产品。推荐618云聚惠活动</t>
  </si>
  <si>
    <t>QQ6月19日</t>
  </si>
  <si>
    <t>客户说目前需要直播点播产品让我们优惠点，客户说现在很忙，客户说添加QQ后续在QQ上交流</t>
  </si>
  <si>
    <t>客户李先生说就是类似用淘宝电商，推荐接入云直播云点播产品推荐直播体验包，客户说他先去了解一下，添加QQ后续跟进</t>
  </si>
  <si>
    <t>客户李先生是负责人告知他们是技术入股，一般跟人家合作性质的，自己技术团队搭建，现在有需要购买其他云产品，现在比较忙，添加QQ沟通</t>
  </si>
  <si>
    <t>CDN,服务器</t>
  </si>
  <si>
    <t>云服务器，下次微信联系6.23无人接听</t>
  </si>
  <si>
    <t>第二阶段根据功能需求再进行云产品的调整</t>
  </si>
  <si>
    <t>6月12</t>
  </si>
  <si>
    <t>数据库，微信联系</t>
  </si>
  <si>
    <t>推荐618</t>
  </si>
  <si>
    <t>续费一年云服务器</t>
  </si>
  <si>
    <t>6.10云直播云点播</t>
  </si>
  <si>
    <t>6.29代理商确认，选择代理商</t>
  </si>
  <si>
    <t>6.6-6.13</t>
  </si>
  <si>
    <t>服务器升配，CDN</t>
  </si>
  <si>
    <t>短信，云服务器</t>
  </si>
  <si>
    <t>仝先生，告知目前云产品使用良好，部署的企业网站，暂无其他产品需求，后期会有一个app项目搭建需求，但是要等疫情过后再说，目前还没确定是做什么类型的app，加了微信</t>
  </si>
  <si>
    <t>周先生，之前购买的服务器和域名，搭建的一个类似个人博客的网站，由于访问量不太好，客户准备暂停此项目，服务器不考虑续费，但是域名会继续续费使用，本账号注册公司也已注销，客户还有个个人账号，加了微信通过后告知ID，后面客户会有考虑做公众号方面的项目，下次跟进关注微信通过情况</t>
  </si>
  <si>
    <t>服务器和云盘续费</t>
  </si>
  <si>
    <t>需要和相关同事确认下</t>
  </si>
  <si>
    <t>客户自己会去操作续费的</t>
  </si>
  <si>
    <t>SSL证书和点播</t>
  </si>
  <si>
    <t>做直播带货，会用到腾讯云直播</t>
  </si>
  <si>
    <t>SSL证书续费</t>
  </si>
  <si>
    <t>会展小程序，会考虑用直播，接入时间不定，已推荐618</t>
  </si>
  <si>
    <t>推荐主机安全和数据安全治理中心，用于跨境电商店铺安全防护</t>
  </si>
  <si>
    <t>云数据续费</t>
  </si>
  <si>
    <t>提醒王先生续费域名和COS，表示登陆腾讯云看一下，目前使用腾讯云产品无问题，加了QQ</t>
  </si>
  <si>
    <t>续费服务器、数据库</t>
  </si>
  <si>
    <t>安全产品推荐，DDOS和主机安全</t>
  </si>
  <si>
    <t>客户告知目前云产品使用还算正常，近期可能还有MYSQL的需求，加微信，询问采购时间，客户说先看下推荐的618云钜惠活动</t>
  </si>
  <si>
    <t>客户告知服务器使用上还算正常，询问是否有采购需求，客户告知近期可能会再采购服务器，推荐了618云钜惠，是企业业务，客户有意向更改企业认证，加了微信。明天跟进看是否加上微信</t>
  </si>
  <si>
    <t>接入直播功能，要升配服务器</t>
  </si>
  <si>
    <t>网站加速，推荐了CDN</t>
  </si>
  <si>
    <t>续费服务器、云硬盘</t>
  </si>
  <si>
    <t>客户这边目前只有IM的采购需求，7月28日到期，加了微信，7月客户会新购IM资源包</t>
  </si>
  <si>
    <t>接入小程序.云直播，本月使用</t>
  </si>
  <si>
    <t>电商小程序，接入云直播</t>
  </si>
  <si>
    <t>续费和新购服务器、数据库</t>
  </si>
  <si>
    <t>云点播，视频播放</t>
  </si>
  <si>
    <t>新购服务器，7/8月份采购</t>
  </si>
  <si>
    <t>客户冀先生，是他的客户委托他开发的直播网站平台，目前还在测试中，加了微信，后期应该还会有采购需求</t>
  </si>
  <si>
    <t>流失挽回，推荐了安全产品</t>
  </si>
  <si>
    <t>客户表示服务器他已经退了，由于项目暂停了，预计会在8月份启动</t>
  </si>
  <si>
    <t>客户何先生，表示云产品目前使用正常，暂时可能无需求，项目会在7月份上线，后期可能会使用腾讯云报表类产品，加微信保持沟通，已建议客户领取618云钜惠活动代金劵</t>
  </si>
  <si>
    <t>客户是帮自己客户开发项目的，有时候会涉及到直播和监控方面的需求，加了微信，后面沟通</t>
  </si>
  <si>
    <t>客户这边电话设置了拦截，QQ告知后放开了限制，客户准备采购2H4G的，推荐了618云钜惠限时秒杀，搭建的是一个视频小程序，后面还需要用到点播产品，推荐了资源包，客户需要和技术确认下大小，QQ保持沟通</t>
  </si>
  <si>
    <t>客户表示云视频这块产品现在没用了，反馈服务器经常被攻击到网站打不开，建议客户使用主机安全以及web应用防火墙，客户有兴趣了解，加微信等待通过</t>
  </si>
  <si>
    <t>客户表示云产品使用正常，后期可能会有业务涉及到云视频方面的产品，具体场景不方便告知，接入产品时间也不确定，加微信，后期跟进</t>
  </si>
  <si>
    <t>客户谢先生，目前正在开发的是医疗类视频会诊小程序，正在申请小程序的相关资质证书，大概需要1-2个月时间，后期会用到腾讯云的直播点播产品，之前有测试过产品了，加微信</t>
  </si>
  <si>
    <t>客户卢先生，有线下多家实体店，想在小程序上播放展示介绍产品给客户看，推荐云点播，加了微信，保持沟通</t>
  </si>
  <si>
    <t>客户表示直播这块产品已经在用了，还有服务器的需求，但是项目还没对接下来，加了微信</t>
  </si>
  <si>
    <t>客户向先生，目前有一个电商网站，直接买的第三方的，已经上线运营，之前买了云直播资源包，还不知道怎么使用，已给出建议，加微信，后面可能还有相关需求</t>
  </si>
  <si>
    <t>客户表示最近比较忙，稍后去腾讯云官网看下618云钜惠活动中的COS产品，再次加了QQ</t>
  </si>
  <si>
    <t>对象存储，表示会去看618活动</t>
  </si>
  <si>
    <t>客户表示暂无云视频方面的产品需求，采购的短信，主要用于活动营销方面的，在控制台发送，客户说使用量比较少，推荐了618云钜惠的活动，建议客户本月下旬可以去采购短信的资源包，客户知晓，加微信</t>
  </si>
  <si>
    <t>短信资源包</t>
  </si>
  <si>
    <t>客户表示云产品使用正常，后期可能会有点播产品需求，但是现在还不确定，加了微信保持沟通</t>
  </si>
  <si>
    <t>IM，接入电商平台作为客服咨询的工具</t>
  </si>
  <si>
    <t>快直播用到直播转码</t>
  </si>
  <si>
    <t>提醒客户服务器到期，客户表示现在用得比较少，已建议客户去618云钜惠领劵用于续费</t>
  </si>
  <si>
    <t>提醒梁先生服务器到期续费，表示今年3月份买的这个服务器主要是用来测试直播的，想在一个电商小程序上面商家店铺加入直播功能，但是现在没资质，担心申办麻烦，建议可以去云市场咨询代办，另外咨询数据库管理方式，加微信让架构师给与答复，客户还在高速上</t>
  </si>
  <si>
    <t>续费域名和语音消息</t>
  </si>
  <si>
    <t>客户张先生，注册域名是为了备案商城小程序，单商户，暂不考虑接入直播功能，委托给第三方开发的，推荐618云钜惠活动，表示暂无产品需求，还有个企业网站，推荐了云市场的产品，客户表示去了解下</t>
  </si>
  <si>
    <t>420（短信新购）</t>
  </si>
  <si>
    <t>客户说现在服务器使用没问题，没有项目接入，就是用于存数据，短信、云解析就是做一个了解，介绍短信套餐，说没有需求，但是可以发来看看。</t>
  </si>
  <si>
    <t>张先生说还不知道今天29了，说应该这几天就会采购IM，推荐即时通信IM专业版首购1折优惠的链接，下发微信。</t>
  </si>
  <si>
    <t>提醒客户续费IM，后续会继续用，现在客户要确定之前5月份续费的是多久然后再说，反正之前采购的直播没有使用，主要是因为只能分享APP给别人，如果是安卓手机可以进入，苹果手机手机没发进入，添加微信。</t>
  </si>
  <si>
    <t>续费：云通讯专业版</t>
  </si>
  <si>
    <t>推荐主机安全，说有需求的，告知下发链接，可以根据名下的实例选择购买年限了解价格。</t>
  </si>
  <si>
    <t>提醒客户续费服务器，说会继续使用，问在哪里续费，告知控制台订单里有相关的入口，要QQ或者微信，客户说好然后挂了</t>
  </si>
  <si>
    <t>客户微信联系我咨询问题，说后面要再买一台服务器，具体配置现在还不确定，已推618活动</t>
  </si>
  <si>
    <t>王先生说短信还没有用，上周出差了，没有项目接入，就是给会员发送短信，现在忙，让添加微信。</t>
  </si>
  <si>
    <t>周先生说之前有客户经理联系，告知后续我负责，产品使用上没有什么问题，都是用在管理公司系统的对外网站，现在忙，添加微信</t>
  </si>
  <si>
    <t>曾先生说域名和服务器绑定不上，提示未备案，客户以为备案只要3天，想要相关的备案人员对接，已建议客户在控制台提交工单对接备案的人员，目前开发商还没有找到，公司相当于个体户那种，目前就他一个人，想开发商城网站，但是联系开发商要10几万觉得太贵，建议多沟通几家，添加微信。</t>
  </si>
  <si>
    <t>到期提醒，客户还是想续费，但是觉得优惠力度不大，想一次性续个几年，告知目前618有价值4188的代金券可以领用，达到金额就可以满减，力度也是相当大，添加微信下发活动。</t>
  </si>
  <si>
    <t>续费：服务器、弹性云盘</t>
  </si>
  <si>
    <t>续费20台服务器890，电话未联系上，添加的QQ对接的，需要是申请优惠券，告知618代金券更优惠</t>
  </si>
  <si>
    <t>续费：20台服务器</t>
  </si>
  <si>
    <t>客户说之前采购了1个月的服务器做测试，现在项目完成了，不再需要了所以没有续费，暂时没有其他产品和项目搭建需求，介绍618活动和代金券礼包，客户比较感兴趣，让我发给他，下发链接，添加QQ。</t>
  </si>
  <si>
    <t>续费：服务器</t>
  </si>
  <si>
    <t>赵先生之前采购的域名、领用的短信、COS都没有使用，后续主要用在内部办公系统上，自己公司的技术开发中，具体需要的产品还带商量，推荐618活动，添加微信待通过</t>
  </si>
  <si>
    <t>苏先生对直播点播无需求，服务器用在企业内部APP上，自己公司技术团队已经开发完成，在使用了，介绍618活动，对数据库SQL Server感兴趣，但是不一定现在会采购，告知有代金券礼包，添加微信</t>
  </si>
  <si>
    <t>张女士反馈在直播的时候如果作为观众进入直播间，回声噪声很大，直播的demo也一样，添加微信核实后回复，说现在就是做一个测试，因为之前也提交过工单，回复不及时而且不太满意，技术自己也在网上找相应的解决方案，现在项目就是内测阶段，告知我们的后续服务，介绍618活动的产品：服务器、数据库、短信等，说现在这块产品暂时放一放。</t>
  </si>
  <si>
    <t>客户说领用服务器、短信就是用于测试小程序后台系统，直播之前就是领用了了解，没有需求，现在也没有感兴趣的，介绍618，让我发过去看看，添加微信待通过。</t>
  </si>
  <si>
    <t>COS还在用，但是要到期了，介绍1块钱的活动，客户说可以，告知COS本身不贵，618也在做活动，添加QQ下发链接。</t>
  </si>
  <si>
    <t>推荐618活动介绍活动产品，说数据库目前有需求，用在一个小产品上，添加QQ下发链接</t>
  </si>
  <si>
    <t>不需要了，是学生觉得贵了</t>
  </si>
  <si>
    <t>杨先生说目前服务器7月份到期，产品是公司一些是自己研发部门在用，一些是公司网站和产品演示服务器，一些用给客户的服务或数据专接，客户是医疗健康行业，提前了解优惠，告知目前有618代金券可以领用，还是觉得没有新用户力度大，已解释，告知大概在6月底或者7月初的时候续费，让客户提前告知，安全产品暂时没有需求。</t>
  </si>
  <si>
    <t>服务器用于个人博客类网站，目前无其他产品需求，是自己和其他人在做，上线时间不定，推荐618活动，说可以下发给他看看，添加微信，安全类产品无需求，个人</t>
  </si>
  <si>
    <t>目前无需求</t>
  </si>
  <si>
    <t>项目6月中旬上线，上线后会采购短信和其他产品</t>
  </si>
  <si>
    <t>微信6月24日</t>
  </si>
  <si>
    <t>宋先生说服务器域名还没有怎么使用，是他们业务的问题，提醒COS马上到期，说后续如果要用的话会买的，推荐618活动，告知有代金券礼包，添加微信下发链接。</t>
  </si>
  <si>
    <t>李女士反馈目前远程服务器需要登陆5个人，但是只能登陆3个人，有提交工单，但是很费时间，还没有得到很好的解决，添加微信，告知会拉架构群里看看是否能提供技术支持，服务器用于教育网站，还在开发，说最近也特别忙也没有时间处理，公司也没有其他人处理，说先加上，后续再联系我。</t>
  </si>
  <si>
    <t>一直不接，微信也不通过</t>
  </si>
  <si>
    <t>郁先生采购服务器用于企业官网，自己公司技术团队开发中，客户是老板，介绍数据库短信点播一般会用到，客户说这个要看后续的一个情况，看技术需求吧，服务器后续可能会根据业务情况升配或者购买多台服务器，告知618活动添加微信待通过。</t>
  </si>
  <si>
    <t>寇女士使用域名服务器COS无问题，目前还未接入项目使用，备案已经做好了，咨询直播，有计划做，但是技术告知没有相关的资质，买那个资质要1000多万，推荐小程序插件授权费，说技术说只哎哟16000，告知流量计费觉得太贵了，用不起，暂时不考虑，介绍618活动，让我发个给她，他让技术看看还有什么产品需求，添加QQ</t>
  </si>
  <si>
    <t>赵先生之前QQ未通过，现在项目还在开发中，他们在办理资质证件还没有下来，所以领用的直播产品暂时还没有接入到项目中，等弄好后再说，先让客户通过QQ，有问题联系</t>
  </si>
  <si>
    <t>电商直播</t>
  </si>
  <si>
    <t>付女士还是未通过微信，致电说短信接入使用没有问题，点播还是没有接入，咨询点播有没有加密功能，重新添加微信回复</t>
  </si>
  <si>
    <t>黎先生说项目还没有上线，问上线时间说现在很忙，告知上次添加微信未通过，稍后重新添加，还未说完就挂了，有采购服务器或者升配的需求</t>
  </si>
  <si>
    <t>可能会采购服务器和直播</t>
  </si>
  <si>
    <t>江先生之前申请直播没有通过，直播接入电商APP用，还在开发中，介绍9.9的体验包和618视频云活动，添加QQ待通过。</t>
  </si>
  <si>
    <t>客户说分别有北京和广州的服务器，能否把北京转到广州，广州转到北京，告知不行，反馈在读取数据延迟高，后期可能需要用到mongoDB 数据库，添加微信</t>
  </si>
  <si>
    <t>续费服务器、弹性云盘</t>
  </si>
  <si>
    <t>200/35</t>
  </si>
  <si>
    <t>6.12/6.15</t>
  </si>
  <si>
    <t>134.96/49.5</t>
  </si>
  <si>
    <t>6月14日/6月23日</t>
  </si>
  <si>
    <t>226/260.48</t>
  </si>
  <si>
    <t>续费服务器、数据库、弹性云盘</t>
  </si>
  <si>
    <t>CDN采购金额一样，算续费*2</t>
  </si>
  <si>
    <t>6月14日/6月21日/6月25日/6月29日</t>
  </si>
  <si>
    <t>32/32/32/32</t>
  </si>
  <si>
    <t>短信采购，金额*2</t>
  </si>
  <si>
    <t>短信续费金额*2</t>
  </si>
  <si>
    <t>6月24日/6月27日</t>
  </si>
  <si>
    <t>8400/8400</t>
  </si>
  <si>
    <t>另外账号采购，在代理商名下</t>
  </si>
  <si>
    <t>非电销，未添加续费标签</t>
  </si>
  <si>
    <t xml:space="preserve">6月23日/6月28日 </t>
  </si>
  <si>
    <t>277/594.72</t>
  </si>
  <si>
    <t>客户表示自己需要做商城的网站，自己搭建，。目前还在备案，想要另一个账号做新公司的企业认证。后期再跟进</t>
  </si>
  <si>
    <t>服务器到期，说要去商量下续费问题</t>
  </si>
  <si>
    <t>告知客户续费，配置能够满足当前的需求，宣传618活动聚惠</t>
  </si>
  <si>
    <t>客户表示主要是做直播点播的，目前在做测试阶段，后期再联系跟进。推荐618活动聚惠</t>
  </si>
  <si>
    <t>客户续费服务器，目前还在开发阶段，配置能满足需求</t>
  </si>
  <si>
    <t>客户表示需费</t>
  </si>
  <si>
    <t>客户服务器续费，31号到期，这两天续费</t>
  </si>
  <si>
    <t>客户表示项目已上线，暂时没有其他项目不部署，后面跟进，推荐618活动</t>
  </si>
  <si>
    <t>客户表示目前准备做APP。找三方公司做，主要想打自己培训视频放在APP里，点播。目前还在部署，没上线。三方公司那边说前期自己购买产品，加微信跟进</t>
  </si>
  <si>
    <t>客户说点播一直有在做，推荐了618活动，说去了解</t>
  </si>
  <si>
    <t>客户表示自己做直播平台，需要用到直播点播，三方公司，也会给客户开发软件之类的，加微信，后期跟进</t>
  </si>
  <si>
    <t>客户自己是项目的负责人，主要是做的会员管理系统，目前在使用，但是还需要一步步完善系统，会员有几万人，会用到短信，后期也会考虑服务器的增加，自己很认可腾讯云</t>
  </si>
  <si>
    <t>客户表示自己有三个账号，目前准备做教育直播，找三方公司搭建，自己搭建麻烦。服务器的采购主要在个人账号。推荐了618活动，加微信跟进</t>
  </si>
  <si>
    <t>客户表示目前直播项目没有开展了，只是搭建的一个网站。推荐618活动，领取优惠券，自己去了解</t>
  </si>
  <si>
    <t>客户主要是做一个营销类的小程序，在线推广产品，有技术团队，本人不怎么懂，目前刚上线部署，后期需要的产品后续再沟通。加微信</t>
  </si>
  <si>
    <t>客户主要是做的公司的管理系统，推荐数据库，说是自己搭建的数据库，CDN还会使用，让技术去看看，加微信沟通跟进，后续服务器还会升级</t>
  </si>
  <si>
    <t>客户表示目前这台服务器不用了，也不续费，其他服务器正常使用，后续有问题沟通</t>
  </si>
  <si>
    <t>6.1/6.4</t>
  </si>
  <si>
    <t>客户主要是做小游戏，正在开发新的游戏，服务器会去续费，没有做安全防护。不让加微信，发短信618链接活动</t>
  </si>
  <si>
    <t>6.2/6.8</t>
  </si>
  <si>
    <t>服务器续费，客户自己设置的自动续费，不要打电话</t>
  </si>
  <si>
    <t>客户有兴趣了解DDOS，问了价格，加QQ跟进</t>
  </si>
  <si>
    <t>客户主要做电商挂载，需要新购续费服务器，加微信发送618活动</t>
  </si>
  <si>
    <t>后续续费，微信沟通</t>
  </si>
  <si>
    <t>推荐618活动，优惠券，去了解下，后续微信沟通</t>
  </si>
  <si>
    <t>客户白表示目前没有新的项目需求，推荐618专属活动没说自己去看看、</t>
  </si>
  <si>
    <t>客户主要是做挂载电商，告知618优惠。说去看看。</t>
  </si>
  <si>
    <t>客户开通的自动续费</t>
  </si>
  <si>
    <t>客户主要做直播项目，会用到直播套餐包，QQ沟通</t>
  </si>
  <si>
    <t>客户目前暂时没有新的项目需求，后续再说，推荐了618活动</t>
  </si>
  <si>
    <t>客户表示目前这个账号在做转移，公司有新的额账号。此台服务器续费后续再说</t>
  </si>
  <si>
    <t>客户表示目前购买服务器，具体做什么项目还没有明确，了解安全类产品waf，告知618活动，表示认可，加微信了解</t>
  </si>
  <si>
    <t>客户表示主要做电商，会不定期新购服务器、</t>
  </si>
  <si>
    <t>客户表示服务器在三点多钟卡顿，做跨境电商，不定时新购服务器</t>
  </si>
  <si>
    <t>客户续费，咨询优惠</t>
  </si>
  <si>
    <t>客户需要使用三百人以上的在线会议，正常续费</t>
  </si>
  <si>
    <t>客户做电商，不定时续费新购，活动了解，领取优惠</t>
  </si>
  <si>
    <t>客户做挂载店铺，会新购续费服务器，推荐活动，有好几个账号，qq沟通</t>
  </si>
  <si>
    <t>告知客户续费，发送618活动优惠</t>
  </si>
  <si>
    <t>客户表示主要是在腾讯云部署的直播业务，APP刚上线，目前流量不高，没人去播。暂时不购买直播产品。IM21号到期，会购买</t>
  </si>
  <si>
    <t>客户主要是做亚马逊电商，会不定期购买续费服务器，QQ跟进。推荐618专属活动，领取优惠</t>
  </si>
  <si>
    <t>做挂载电商，主要是续费。</t>
  </si>
  <si>
    <t>客户做跨境电商，主要是续费。QQ跟进沟通</t>
  </si>
  <si>
    <t>客户表示疫情过后有项目，会考虑买服务器，发送618活动加QQ跟进</t>
  </si>
  <si>
    <t>服务器够用，主要是续费。推荐活动。自己去了解</t>
  </si>
  <si>
    <t>客户表示主要是做的小程序，零售类的。会涉及到支付功能。目前是自己搭建的数据库，量级不大，后续量级大了会购买数据库，短信方面不知道剩余量，主要是用于发送验证码，服务器能够满足当前的配置。安全防护也是自己做的，推荐数据安全审计，加微信沟通了解。</t>
  </si>
  <si>
    <t>客户表示主要是做的企业内部的管理系统。推荐安全防护WAF等产品，表示自己去了解下，加QQ发送链接</t>
  </si>
  <si>
    <t>客户做跨境电商，需要新购服务器</t>
  </si>
  <si>
    <t>服务器续费，后期会新购</t>
  </si>
  <si>
    <t>数据库，短信等</t>
  </si>
  <si>
    <t>服务器，IM，云盘</t>
  </si>
  <si>
    <t>100008745612</t>
  </si>
  <si>
    <t>100016269632</t>
  </si>
  <si>
    <t>实际成单2月3日</t>
  </si>
  <si>
    <t>实际成单2月8日</t>
  </si>
  <si>
    <t>实际成单2月12日</t>
  </si>
  <si>
    <t>100014065528</t>
  </si>
  <si>
    <t>实际2/1</t>
  </si>
  <si>
    <t>实际成单2月1日</t>
  </si>
  <si>
    <t>100014010916</t>
  </si>
  <si>
    <t>100013565532</t>
  </si>
  <si>
    <t>100001154141</t>
  </si>
  <si>
    <t>2月2日</t>
  </si>
  <si>
    <t>2月7日</t>
  </si>
  <si>
    <t>实际成单2月5日</t>
  </si>
  <si>
    <t>100016643339</t>
  </si>
  <si>
    <t>2月3日</t>
  </si>
  <si>
    <t>实际成单2月2日</t>
  </si>
  <si>
    <t>100017291044</t>
  </si>
  <si>
    <t>100005643498</t>
  </si>
  <si>
    <t>何俊豪</t>
  </si>
  <si>
    <t>100017613960</t>
  </si>
  <si>
    <t>100011977712</t>
  </si>
  <si>
    <t>域名.</t>
  </si>
  <si>
    <t>100017613656</t>
  </si>
  <si>
    <t>行</t>
  </si>
  <si>
    <t>100012550143</t>
  </si>
  <si>
    <t>100017293384</t>
  </si>
  <si>
    <t>100004619739</t>
  </si>
  <si>
    <t>100004158055</t>
  </si>
  <si>
    <t>100017646629</t>
  </si>
  <si>
    <t>100009714963</t>
  </si>
  <si>
    <t>100017597976</t>
  </si>
  <si>
    <t>100000817683</t>
  </si>
  <si>
    <t>打算年后注册</t>
  </si>
  <si>
    <t>100006934465</t>
  </si>
  <si>
    <t>100014710666</t>
  </si>
  <si>
    <t>100016423288</t>
  </si>
  <si>
    <t>100017663189</t>
  </si>
  <si>
    <t>实际成单2月3日，建单过程采购</t>
  </si>
  <si>
    <t>100008033712</t>
  </si>
  <si>
    <t>100000472830</t>
  </si>
  <si>
    <t>100017320150</t>
  </si>
  <si>
    <t>IM和聊天机器人</t>
  </si>
  <si>
    <t>100008293972</t>
  </si>
  <si>
    <t>100017670883</t>
  </si>
  <si>
    <t>项目暂未确定</t>
  </si>
  <si>
    <t>100017208614</t>
  </si>
  <si>
    <t>100012003397</t>
  </si>
  <si>
    <t>100017645294</t>
  </si>
  <si>
    <t>100017646560</t>
  </si>
  <si>
    <t>实际成单2月4日</t>
  </si>
  <si>
    <t>cdn，服务器，云盘</t>
  </si>
  <si>
    <t>100017588217</t>
  </si>
  <si>
    <t>100006534687</t>
  </si>
  <si>
    <t>100017588398</t>
  </si>
  <si>
    <t>100017588526</t>
  </si>
  <si>
    <t>100016639262</t>
  </si>
  <si>
    <t>100017588052</t>
  </si>
  <si>
    <t>100014166205</t>
  </si>
  <si>
    <t>100015122793</t>
  </si>
  <si>
    <t>100013214980</t>
  </si>
  <si>
    <t>100001164882</t>
  </si>
  <si>
    <t>100006204257</t>
  </si>
  <si>
    <t>100015349095</t>
  </si>
  <si>
    <t>100015585064</t>
  </si>
  <si>
    <t>域名，COS</t>
  </si>
  <si>
    <t>实际成单2月2日，2月4日</t>
  </si>
  <si>
    <t>实际成单2月18日，2月8日</t>
  </si>
  <si>
    <t>实际成单2月22日</t>
  </si>
  <si>
    <t>实际成单2月23日</t>
  </si>
  <si>
    <t>实际成单2月24日，2月25日</t>
  </si>
  <si>
    <t>100016261601</t>
  </si>
  <si>
    <t>带宽上移</t>
  </si>
  <si>
    <t>100016998440</t>
  </si>
  <si>
    <t>实际成单2月6日</t>
  </si>
  <si>
    <t>实际成单2月25.28日</t>
  </si>
  <si>
    <t>100017572545</t>
  </si>
  <si>
    <t>100017631807</t>
  </si>
  <si>
    <t>100001134374</t>
  </si>
  <si>
    <t>100017162982</t>
  </si>
  <si>
    <t>100017441230</t>
  </si>
  <si>
    <t>100014482735</t>
  </si>
  <si>
    <t>实际成单2月6日，</t>
  </si>
  <si>
    <t>100014508310</t>
  </si>
  <si>
    <t>100016872823</t>
  </si>
  <si>
    <t>安全协议</t>
  </si>
  <si>
    <t>100011564273</t>
  </si>
  <si>
    <t>100017146274</t>
  </si>
  <si>
    <t>100017698622</t>
  </si>
  <si>
    <t>实际成单2月7日</t>
  </si>
  <si>
    <t>100011004971</t>
  </si>
  <si>
    <t xml:space="preserve">881314344_x000D_
</t>
  </si>
  <si>
    <t>100005219042</t>
  </si>
  <si>
    <t>100014398883</t>
  </si>
  <si>
    <t>100016698721</t>
  </si>
  <si>
    <t>100014166778</t>
  </si>
  <si>
    <t>100017629425</t>
  </si>
  <si>
    <t>100000840843</t>
  </si>
  <si>
    <t>100012850548</t>
  </si>
  <si>
    <t>100015653192</t>
  </si>
  <si>
    <t>云数据仓库</t>
  </si>
  <si>
    <t>100017063652</t>
  </si>
  <si>
    <t>100017437556</t>
  </si>
  <si>
    <t>100017546463</t>
  </si>
  <si>
    <t>100017519958</t>
  </si>
  <si>
    <t xml:space="preserve">100017557789 </t>
  </si>
  <si>
    <t>100017544108</t>
  </si>
  <si>
    <t>直播、腾讯会议、实时音视频</t>
  </si>
  <si>
    <t>100015580296</t>
  </si>
  <si>
    <t>100017231408</t>
  </si>
  <si>
    <t>100017078935</t>
  </si>
  <si>
    <t>100012705974</t>
  </si>
  <si>
    <t>100002803412</t>
  </si>
  <si>
    <t>100009581382</t>
  </si>
  <si>
    <t>正版图库直通车</t>
  </si>
  <si>
    <t>100009537448</t>
  </si>
  <si>
    <t>实际成单2月9日</t>
  </si>
  <si>
    <t>web扫描</t>
  </si>
  <si>
    <t>企业官网标准版</t>
  </si>
  <si>
    <t>100015676213</t>
  </si>
  <si>
    <t>实际成单2月15日</t>
  </si>
  <si>
    <t>实际成单2月10日</t>
  </si>
  <si>
    <t>100005396981</t>
  </si>
  <si>
    <t xml:space="preserve">域名 </t>
  </si>
  <si>
    <t>100016192142</t>
  </si>
  <si>
    <t>100017620017</t>
  </si>
  <si>
    <t>实际成单2月14日</t>
  </si>
  <si>
    <t>漏洞扫描</t>
  </si>
  <si>
    <t>实际成单2月18日</t>
  </si>
  <si>
    <t>云服务器配置变更</t>
  </si>
  <si>
    <t>实际成单2月13日</t>
  </si>
  <si>
    <t>100015948363</t>
  </si>
  <si>
    <t>实际成单2月19日</t>
  </si>
  <si>
    <t>100000260312</t>
  </si>
  <si>
    <t>实际成单2月11日</t>
  </si>
  <si>
    <t>100016464345</t>
  </si>
  <si>
    <t>100017168324</t>
  </si>
  <si>
    <t>沟通中采购</t>
  </si>
  <si>
    <t>100010791364</t>
  </si>
  <si>
    <t>实际成单2月20日</t>
  </si>
  <si>
    <t>100011847189</t>
  </si>
  <si>
    <t>100017615674</t>
  </si>
  <si>
    <t>100017596855</t>
  </si>
  <si>
    <t>腾讯云架构工程师认证</t>
  </si>
  <si>
    <t>100017020148</t>
  </si>
  <si>
    <t>实际成单2月16日</t>
  </si>
  <si>
    <t>100014925407</t>
  </si>
  <si>
    <t xml:space="preserve">服务器 云硬盘 </t>
  </si>
  <si>
    <t>100017630952</t>
  </si>
  <si>
    <t>100005885987</t>
  </si>
  <si>
    <t>100017586355</t>
  </si>
  <si>
    <t>100011006705</t>
  </si>
  <si>
    <t>100005597767</t>
  </si>
  <si>
    <t>实际成单2月21日</t>
  </si>
  <si>
    <t>100014639630</t>
  </si>
  <si>
    <t>100017014140</t>
  </si>
  <si>
    <t>100016990662</t>
  </si>
  <si>
    <t>882608432</t>
  </si>
  <si>
    <t>100015333770</t>
  </si>
  <si>
    <t>100015990078</t>
  </si>
  <si>
    <t>实际成单1月27日</t>
  </si>
  <si>
    <t>100003282584</t>
  </si>
  <si>
    <t>100011563178</t>
  </si>
  <si>
    <t>100017635911</t>
  </si>
  <si>
    <t>100003016764</t>
  </si>
  <si>
    <t>100017621974</t>
  </si>
  <si>
    <t>100015323675</t>
  </si>
  <si>
    <t>100012918438</t>
  </si>
  <si>
    <t>点播VOD</t>
  </si>
  <si>
    <t>100013168514</t>
  </si>
  <si>
    <t>100006082926</t>
  </si>
  <si>
    <t>100005625732</t>
  </si>
  <si>
    <t>硬盘</t>
  </si>
  <si>
    <t>        个人</t>
  </si>
  <si>
    <t>100013464626</t>
  </si>
  <si>
    <t>100006154057</t>
  </si>
  <si>
    <t>100013162257</t>
  </si>
  <si>
    <t>域名+服务器</t>
  </si>
  <si>
    <t>100013493159</t>
  </si>
  <si>
    <t xml:space="preserve">       个人</t>
  </si>
  <si>
    <t xml:space="preserve">       新购</t>
  </si>
  <si>
    <t xml:space="preserve">       服务器</t>
  </si>
  <si>
    <t>实际成单2月24日</t>
  </si>
  <si>
    <t>100017071520</t>
  </si>
  <si>
    <t>实际成单日25日</t>
  </si>
  <si>
    <t>100017833181</t>
  </si>
  <si>
    <t>100005362529</t>
  </si>
  <si>
    <t>实际成单2月25日</t>
  </si>
  <si>
    <t>100017398830</t>
  </si>
  <si>
    <t>实际成单日24日</t>
  </si>
  <si>
    <t>实际2/25</t>
  </si>
  <si>
    <t>100002248026</t>
  </si>
  <si>
    <t>100015604143</t>
  </si>
  <si>
    <t>100017515511</t>
  </si>
  <si>
    <t>100002691773</t>
  </si>
  <si>
    <t>实际成单2月16日 18日补录的服务记录</t>
  </si>
  <si>
    <t>100015401782</t>
  </si>
  <si>
    <t>（手动添加）</t>
  </si>
  <si>
    <t>100013378194</t>
  </si>
  <si>
    <t>100012983681</t>
  </si>
  <si>
    <t>实际成单日28日</t>
  </si>
  <si>
    <t>实际成单2月26日</t>
  </si>
  <si>
    <t>实际成单2月27日</t>
  </si>
  <si>
    <t>100016770998</t>
  </si>
  <si>
    <t>100005972963</t>
  </si>
  <si>
    <t>100017130460</t>
  </si>
  <si>
    <t>100001268714</t>
  </si>
  <si>
    <t>实际成单2月10日，11日</t>
  </si>
  <si>
    <t>100005335208</t>
  </si>
  <si>
    <t>100007996621</t>
  </si>
  <si>
    <t>100013769034</t>
  </si>
  <si>
    <t>100013585724</t>
  </si>
  <si>
    <t>100004693606</t>
  </si>
  <si>
    <t>100011330678</t>
  </si>
  <si>
    <t>100008785153</t>
  </si>
  <si>
    <t>100017561636</t>
  </si>
  <si>
    <t>100016455490</t>
  </si>
  <si>
    <t>实际成单2月28日</t>
  </si>
  <si>
    <t>实际成单1月1日</t>
  </si>
  <si>
    <t>短息</t>
  </si>
  <si>
    <t>实际成单1月3日</t>
  </si>
  <si>
    <t>15天内有效联系今天转为非电销</t>
  </si>
  <si>
    <t>待继续和客户沟通</t>
  </si>
  <si>
    <t>12月28日有效，实际成单1月2日</t>
  </si>
  <si>
    <t>低意向客户，配置，金额都不确定</t>
  </si>
  <si>
    <t>100016938987</t>
  </si>
  <si>
    <t>实际成单1月2日</t>
  </si>
  <si>
    <t>实际成单1月4日</t>
  </si>
  <si>
    <t>100016713687</t>
  </si>
  <si>
    <t>100007320614</t>
  </si>
  <si>
    <t>8h32g服务器</t>
  </si>
  <si>
    <t>预计月中采购</t>
  </si>
  <si>
    <t>提交了请款流程，等待审批，客户出差中</t>
  </si>
  <si>
    <t>申请下来时间不确定，建议一周跟进一次</t>
  </si>
  <si>
    <t>100017000841</t>
  </si>
  <si>
    <t>去看看使用剩余</t>
  </si>
  <si>
    <t>跟进中</t>
  </si>
  <si>
    <t>没时间，不确定</t>
  </si>
  <si>
    <t>已经升配，金额较少，可以关注客户升配的原因，推荐高配置和长期使用方案推荐</t>
  </si>
  <si>
    <t>实际成单1月4日、1月5日</t>
  </si>
  <si>
    <t>100013345304</t>
  </si>
  <si>
    <t>实际成单1月1日、1月3日</t>
  </si>
  <si>
    <t>10号以后</t>
  </si>
  <si>
    <t>低金额客户，客户短信内容不清楚，采购账号不清楚，建议是通过客户短信消耗量和活动来进行推荐</t>
  </si>
  <si>
    <t>100009404511</t>
  </si>
  <si>
    <t>实际成单日期1月5日</t>
  </si>
  <si>
    <t>只是后续有需求，具有不清楚</t>
  </si>
  <si>
    <t>潜在客户，对于客户的项目细节还不清楚</t>
  </si>
  <si>
    <t>商标注册计划，问老板</t>
  </si>
  <si>
    <t>考虑IM价格</t>
  </si>
  <si>
    <t>100015912528</t>
  </si>
  <si>
    <t>实际成单1月5日</t>
  </si>
  <si>
    <t>在备案，说有计划服务器采购</t>
  </si>
  <si>
    <t>确定是否有添加上，跟进下客户服务器配置</t>
  </si>
  <si>
    <t>已经成单</t>
  </si>
  <si>
    <t>最快年底上线，</t>
  </si>
  <si>
    <t>项目里面涉及到服务器，还有短信需求</t>
  </si>
  <si>
    <t>实际成单1月6日</t>
  </si>
  <si>
    <t>100016708506</t>
  </si>
  <si>
    <t>不确定具体使用量和采购时间</t>
  </si>
  <si>
    <t>会涉及到TRTC，不清楚具体业务场景</t>
  </si>
  <si>
    <t>实际1/6</t>
  </si>
  <si>
    <t>证书</t>
  </si>
  <si>
    <t>285002032</t>
  </si>
  <si>
    <t>100011109626</t>
  </si>
  <si>
    <t xml:space="preserve">880676080_x000D_
</t>
  </si>
  <si>
    <t>点播，短信</t>
  </si>
  <si>
    <t>今天。今天有效联系，今天变为非电销。</t>
  </si>
  <si>
    <t>云硬盘扩容</t>
  </si>
  <si>
    <t>预计2-3月份</t>
  </si>
  <si>
    <t>低意向客户，建议是在月底前在拜访一下，做好客情</t>
  </si>
  <si>
    <t>实际成单1月7日</t>
  </si>
  <si>
    <t>100003258604</t>
  </si>
  <si>
    <t>COS,云盘</t>
  </si>
  <si>
    <t>实际成单1月7日。非电销有效期内成单</t>
  </si>
  <si>
    <t>实际成单1月14日。非电销有效期内成单</t>
  </si>
  <si>
    <t>100013661439</t>
  </si>
  <si>
    <t>100001218090</t>
  </si>
  <si>
    <t>加速</t>
  </si>
  <si>
    <t xml:space="preserve">880019583_x000D_
</t>
  </si>
  <si>
    <t xml:space="preserve">100000841201_x000D_
</t>
  </si>
  <si>
    <t>1月7日、1月8日</t>
  </si>
  <si>
    <t>新购·</t>
  </si>
  <si>
    <t>下周，服务器升配，续费</t>
  </si>
  <si>
    <t>100006535989</t>
  </si>
  <si>
    <t>100015686061</t>
  </si>
  <si>
    <t>实际成单日期1月11日</t>
  </si>
  <si>
    <t>实际成单1月9日</t>
  </si>
  <si>
    <t>实际1/8</t>
  </si>
  <si>
    <t>实际1/10</t>
  </si>
  <si>
    <t>100012017278</t>
  </si>
  <si>
    <t>实际成单1月8日</t>
  </si>
  <si>
    <t>100014628956</t>
  </si>
  <si>
    <t>100017442377</t>
  </si>
  <si>
    <t>实际1/17</t>
  </si>
  <si>
    <t>实际1/16</t>
  </si>
  <si>
    <t>实际成单1月15日</t>
  </si>
  <si>
    <t>100011881846</t>
  </si>
  <si>
    <t>100003648487</t>
  </si>
  <si>
    <t>100010841866</t>
  </si>
  <si>
    <t>实际成单1月10日</t>
  </si>
  <si>
    <t>弹性云盘、COS</t>
  </si>
  <si>
    <t>实际成单1月9日、1月11日</t>
  </si>
  <si>
    <t>100017370108</t>
  </si>
  <si>
    <t>实际成单1月11日</t>
  </si>
  <si>
    <t>实际成单1月12日</t>
  </si>
  <si>
    <t>100016910754</t>
  </si>
  <si>
    <t>100002752546</t>
  </si>
  <si>
    <t>100017388489</t>
  </si>
  <si>
    <t>实际成单1/12</t>
  </si>
  <si>
    <t xml:space="preserve">881574231_x000D_
</t>
  </si>
  <si>
    <t>COS、CI</t>
  </si>
  <si>
    <t>实际成单1月11日、1月12日</t>
  </si>
  <si>
    <t>需商定产品量级</t>
  </si>
  <si>
    <t>6W+</t>
  </si>
  <si>
    <t>人脸AI那个</t>
  </si>
  <si>
    <t>业务流程繁琐</t>
  </si>
  <si>
    <t>5K+</t>
  </si>
  <si>
    <t>有想法，考虑服务器加购4h8g</t>
  </si>
  <si>
    <t>客户不着急，本周逼单</t>
  </si>
  <si>
    <t>2h4g海外服务器</t>
  </si>
  <si>
    <t>近两周</t>
  </si>
  <si>
    <t>请款中，最快今明2天</t>
  </si>
  <si>
    <t>年前</t>
  </si>
  <si>
    <t>做开发的，等他客户确认下来</t>
  </si>
  <si>
    <t>测试周期不确定，需要了解客户的功能需求，推荐专业版或旗舰版</t>
  </si>
  <si>
    <t>20件，确认优惠中</t>
  </si>
  <si>
    <t>8K+</t>
  </si>
  <si>
    <t>等领导下决定确定采购时间</t>
  </si>
  <si>
    <t>1k+</t>
  </si>
  <si>
    <t>最迟月底，等待短信活动，5w条</t>
  </si>
  <si>
    <t>不确定年前能否采购</t>
  </si>
  <si>
    <t>项目进度</t>
  </si>
  <si>
    <t>100016939414</t>
  </si>
  <si>
    <t>100010996587</t>
  </si>
  <si>
    <t>COS对象存储</t>
  </si>
  <si>
    <t>100016928838</t>
  </si>
  <si>
    <t>100015784894</t>
  </si>
  <si>
    <t>客户对小程序短信推广感兴趣</t>
  </si>
  <si>
    <t>明天采购</t>
  </si>
  <si>
    <t>3k+</t>
  </si>
  <si>
    <t>实际成单1月16日</t>
  </si>
  <si>
    <t>实际成单1月19日</t>
  </si>
  <si>
    <t>实际成单1月20日</t>
  </si>
  <si>
    <t>实际成单1月21日</t>
  </si>
  <si>
    <t>100013432831</t>
  </si>
  <si>
    <t>实际成单1月13日</t>
  </si>
  <si>
    <t>客户后续升配大概2个月后</t>
  </si>
  <si>
    <t>100017289607</t>
  </si>
  <si>
    <t>使用量不确定，产品测试中，采购时间不确定</t>
  </si>
  <si>
    <t>1K以下</t>
  </si>
  <si>
    <t>考虑春节前采购</t>
  </si>
  <si>
    <t>短信不需要了</t>
  </si>
  <si>
    <t>8H16G8M服务器，不确定什么时候需要</t>
  </si>
  <si>
    <t>4K+</t>
  </si>
  <si>
    <t>客户暂不回复了</t>
  </si>
  <si>
    <t>2h8g1m用于测试，近期</t>
  </si>
  <si>
    <t>短信自动续费，考虑多采购一点，具体时间不确定</t>
  </si>
  <si>
    <t>客户暂无时间，暂时买的250的套餐</t>
  </si>
  <si>
    <t>客户服务器被销毁，预计会新采购一台服务器</t>
  </si>
  <si>
    <t>100011498563</t>
  </si>
  <si>
    <t>实际成单日期1月8日</t>
  </si>
  <si>
    <t>实际成单日期1月12日</t>
  </si>
  <si>
    <t>配置未定，采购时间下周</t>
  </si>
  <si>
    <t>实际成单1月14日</t>
  </si>
  <si>
    <t>100008551879</t>
  </si>
  <si>
    <t>2417121277/100010654236</t>
  </si>
  <si>
    <t>100016697278</t>
  </si>
  <si>
    <t>100015094633</t>
  </si>
  <si>
    <t>100016650093</t>
  </si>
  <si>
    <t>100017001752</t>
  </si>
  <si>
    <t>100006739671</t>
  </si>
  <si>
    <t>春节后准备新项目上线采购服务器</t>
  </si>
  <si>
    <t>复呼跟进下预算比对情况</t>
  </si>
  <si>
    <t>100017431242</t>
  </si>
  <si>
    <t>4h8g服务器</t>
  </si>
  <si>
    <t>客户在做企业认证，说比较忙，不喜欢催他</t>
  </si>
  <si>
    <t>100017387413</t>
  </si>
  <si>
    <t>今天成单，非电销</t>
  </si>
  <si>
    <t>实际成单日期1月13日</t>
  </si>
  <si>
    <t>100014651399</t>
  </si>
  <si>
    <t>实际成单日期1月9日</t>
  </si>
  <si>
    <t>100014189078</t>
  </si>
  <si>
    <t>今日成单，1月12日</t>
  </si>
  <si>
    <t>100001509431</t>
  </si>
  <si>
    <t>服务器，数据库，云存储</t>
  </si>
  <si>
    <t xml:space="preserve">                                                 </t>
  </si>
  <si>
    <t>实际成单1月17日</t>
  </si>
  <si>
    <t>100016122520</t>
  </si>
  <si>
    <t>100016642851</t>
  </si>
  <si>
    <t>客户域名备案，采购服务器</t>
  </si>
  <si>
    <t>100002895543</t>
  </si>
  <si>
    <t>咨询短信包，推荐10万条，采购时间不定，要和他的客户确认</t>
  </si>
  <si>
    <t>做论坛，需要采购服务器</t>
  </si>
  <si>
    <t>EDI许可证</t>
  </si>
  <si>
    <t>100016453755</t>
  </si>
  <si>
    <t>实际成单1月18日</t>
  </si>
  <si>
    <t>cdn，数据库</t>
  </si>
  <si>
    <t>实际成单1月18日、1月19日</t>
  </si>
  <si>
    <t>实际成单1月22日</t>
  </si>
  <si>
    <t>100014686023</t>
  </si>
  <si>
    <t>100016090719</t>
  </si>
  <si>
    <t>100017457617</t>
  </si>
  <si>
    <t>100006381157</t>
  </si>
  <si>
    <t>考虑年后采购，具体金额还不确定</t>
  </si>
  <si>
    <t>服务器数据库等</t>
  </si>
  <si>
    <t>客户需求是后付费项目想要优惠 在对比阿里云价格</t>
  </si>
  <si>
    <t>1.5-2W</t>
  </si>
  <si>
    <t>客户暂不回复了，有可能选择了阿里和代理商（后付费折扣）</t>
  </si>
  <si>
    <t>100014727798</t>
  </si>
  <si>
    <t xml:space="preserve">882583381_x000D_
</t>
  </si>
  <si>
    <t xml:space="preserve">883420574_x000D_
</t>
  </si>
  <si>
    <t>100000382975</t>
  </si>
  <si>
    <t>100006781580</t>
  </si>
  <si>
    <t>100002669930</t>
  </si>
  <si>
    <t>100007687377</t>
  </si>
  <si>
    <t>标样未设计好</t>
  </si>
  <si>
    <t>100004283418</t>
  </si>
  <si>
    <t>100007527640</t>
  </si>
  <si>
    <t>100017503340</t>
  </si>
  <si>
    <t>100016947654</t>
  </si>
  <si>
    <t>实际成单1月29日</t>
  </si>
  <si>
    <t xml:space="preserve">883407939_x000D_
</t>
  </si>
  <si>
    <t>100017354438</t>
  </si>
  <si>
    <t xml:space="preserve">轻量 </t>
  </si>
  <si>
    <t>100017335231</t>
  </si>
  <si>
    <t>实际成单1月26日</t>
  </si>
  <si>
    <t>1月11日、1月21日</t>
  </si>
  <si>
    <t>100017349282</t>
  </si>
  <si>
    <t>实际成单1月23日</t>
  </si>
  <si>
    <t>实际成单1月24日</t>
  </si>
  <si>
    <t>100017394276</t>
  </si>
  <si>
    <t>100003332096</t>
  </si>
  <si>
    <t>100004853595</t>
  </si>
  <si>
    <t>100007713114</t>
  </si>
  <si>
    <t>100016596670</t>
  </si>
  <si>
    <t>100000420312</t>
  </si>
  <si>
    <t>实际成单1月23日/今天</t>
  </si>
  <si>
    <t>实际成单1月27日，1月28日</t>
  </si>
  <si>
    <t>100008669398</t>
  </si>
  <si>
    <t>100017348697</t>
  </si>
  <si>
    <t>100017512729</t>
  </si>
  <si>
    <t>实际成单1月25日</t>
  </si>
  <si>
    <t>100015393057</t>
  </si>
  <si>
    <t>100014011758</t>
  </si>
  <si>
    <t>100015298755</t>
  </si>
  <si>
    <t>100016162122</t>
  </si>
  <si>
    <t>100003368846</t>
  </si>
  <si>
    <t>100015032697</t>
  </si>
  <si>
    <t>商业智能分析BI</t>
  </si>
  <si>
    <t>100017362222</t>
  </si>
  <si>
    <t>短信SMS</t>
  </si>
  <si>
    <t>云服务器CVM</t>
  </si>
  <si>
    <t>100015269327</t>
  </si>
  <si>
    <t>100002989193</t>
  </si>
  <si>
    <t>100004475888</t>
  </si>
  <si>
    <t>实际成单1月25日，26日</t>
  </si>
  <si>
    <t>100016972318</t>
  </si>
  <si>
    <t>100017400450</t>
  </si>
  <si>
    <t>100017340628</t>
  </si>
  <si>
    <t>100002603185</t>
  </si>
  <si>
    <t>100015172534</t>
  </si>
  <si>
    <t>实际成单1月28日</t>
  </si>
  <si>
    <t>100013756859</t>
  </si>
  <si>
    <t>100007186560</t>
  </si>
  <si>
    <t>实际1/28</t>
  </si>
  <si>
    <t>100015622405</t>
  </si>
  <si>
    <t>建单途中采购</t>
  </si>
  <si>
    <t>实际1/19</t>
  </si>
  <si>
    <t>100017358490</t>
  </si>
  <si>
    <t>实际成单1月31日</t>
  </si>
  <si>
    <t>实际成单1月29日/2月1日退款</t>
  </si>
  <si>
    <t>100013146178</t>
  </si>
  <si>
    <t>100011535753</t>
  </si>
  <si>
    <t>服务器，数据库，升配</t>
  </si>
  <si>
    <t>实际成单1月30日</t>
  </si>
  <si>
    <t>品牌经营管家(BMA)</t>
  </si>
  <si>
    <t>100011268555</t>
  </si>
  <si>
    <t>100011576714</t>
  </si>
  <si>
    <t>100017088534</t>
  </si>
  <si>
    <t>100006743815</t>
  </si>
  <si>
    <t>100005223624</t>
  </si>
  <si>
    <t>案例描述</t>
  </si>
  <si>
    <t>建议改善点</t>
  </si>
  <si>
    <t>质检回复</t>
  </si>
  <si>
    <t>扣分项里的扣分值大多都是扣15分，设置不合理</t>
  </si>
  <si>
    <t>比如我问了客户网站项目，但是未了解具体功能等，这个应该少扣点</t>
  </si>
  <si>
    <t>建议扣分值降低</t>
  </si>
  <si>
    <t>每人抽听次数不平均，多的太多，少的太少，不合理</t>
  </si>
  <si>
    <t>建议平均个人抽听次数</t>
  </si>
  <si>
    <t>建议每项扣分分值降低，细分到每个问题进行扣分，而不是每项只涉及一个问题项，就扣除全部的分值。</t>
  </si>
  <si>
    <t>建议考虑留存的实际维护客户情况，是会一直维护客户的。每通录音不可能问得太过详细的细节，每15天联系一次用户，用户也会反感，这次录音可能没问得太详细，也留给我们下次联系客户有切入点。</t>
  </si>
  <si>
    <t>关于职位栏未更改联系方式而给予一否的情况，因为并不是我们录入的或者说是以前要求录入的，而现在每次联系客户，难免会看漏，但是现在我们不会主动去做录入，而且看到也肯定会改。出现一次情况就给予一否，太过苛刻了</t>
  </si>
  <si>
    <t>扣分分值太高了，需求探寻里面建议细化一下分数，不要涉及到一项没了解到就直接扣15分</t>
  </si>
  <si>
    <t>建议细化需求探寻分数</t>
  </si>
  <si>
    <t>无创新 每15天就要去电客户一次 真的问到后面不知道问什么</t>
  </si>
  <si>
    <t>建议酌情考虑</t>
  </si>
  <si>
    <t>创建_月</t>
  </si>
  <si>
    <t>用户uin</t>
  </si>
  <si>
    <t>最小创建时间</t>
  </si>
  <si>
    <t>是否触达</t>
  </si>
  <si>
    <t>是否接通</t>
  </si>
  <si>
    <t>是否有效沟通</t>
  </si>
  <si>
    <t>是否有效沟通后成单</t>
  </si>
  <si>
    <t>是否整体成单</t>
  </si>
  <si>
    <t>是否转出</t>
  </si>
  <si>
    <t>有效沟通后成单金额</t>
  </si>
  <si>
    <t>整体成单金额</t>
  </si>
  <si>
    <t>5月27日跟进进展</t>
  </si>
  <si>
    <t>已付费</t>
  </si>
  <si>
    <t>客户拒绝表示不需要</t>
  </si>
  <si>
    <t>客户愿意接受</t>
  </si>
  <si>
    <t>赠送无需要</t>
  </si>
  <si>
    <t>5月27日已付费</t>
  </si>
  <si>
    <t>代霞（忆享云）</t>
  </si>
  <si>
    <t>客户域名服务器在阿里云备案了，没有项目需求，对活动也不感兴趣</t>
  </si>
  <si>
    <t>5月消费了的</t>
  </si>
  <si>
    <t>没需要挂断</t>
  </si>
  <si>
    <t>未开通语音通话功能</t>
  </si>
  <si>
    <t>无法联系上决策人。留的号码一直是忙音，企查查号码所有无法联系上人，无法进行转化</t>
  </si>
  <si>
    <t>无需求，对赠送域名活动不感兴趣</t>
  </si>
  <si>
    <t>送免费产品不需要</t>
  </si>
  <si>
    <t>渠道</t>
  </si>
  <si>
    <t>三个电话，两个都联系不上，另一个表明身份忙挂断</t>
  </si>
  <si>
    <t>客户月底前采购</t>
  </si>
  <si>
    <t>送免费产品都不需要</t>
  </si>
  <si>
    <t>一直秒挂</t>
  </si>
  <si>
    <t>不愿沟通，直接挂断</t>
  </si>
  <si>
    <t>送免费产品不需要，可能有SSL证书需求</t>
  </si>
  <si>
    <t>袁滔（忆享云）</t>
  </si>
  <si>
    <t>表明身份说忙挂断</t>
  </si>
  <si>
    <t>这个账号，联系不上人，手机号是未开通语音通话功能，企查查查的号码打过去，去核实了，公司没有人注册过企业账号，无法联系上注册人。没办法去转化</t>
  </si>
  <si>
    <t>非负责人</t>
  </si>
  <si>
    <t>李辰（忆享云）</t>
  </si>
  <si>
    <t>客户只使用证书，不需要其他产品</t>
  </si>
  <si>
    <t>客户暂时不需要</t>
  </si>
  <si>
    <t>赠送8元域名</t>
  </si>
  <si>
    <t>客户在忙</t>
  </si>
  <si>
    <t>表明身份不说话</t>
  </si>
  <si>
    <t>实际成单11月13日</t>
  </si>
  <si>
    <t>实际成单11月3日</t>
  </si>
  <si>
    <t>IM+服务器+域名</t>
  </si>
  <si>
    <t>服务器+IM+域名</t>
  </si>
  <si>
    <t>实际成单11月21日</t>
  </si>
  <si>
    <t>100016290940</t>
  </si>
  <si>
    <t>实际成单11月20日</t>
  </si>
  <si>
    <t>100014468398</t>
  </si>
  <si>
    <t>今日成单，非电销</t>
  </si>
  <si>
    <t>实际11/22</t>
  </si>
  <si>
    <t>实际成单11月15日</t>
  </si>
  <si>
    <t>100011298563</t>
  </si>
  <si>
    <t>实际成单日期11月4日</t>
  </si>
  <si>
    <t>100016450267</t>
  </si>
  <si>
    <t>实际成单11月14日</t>
  </si>
  <si>
    <t>实际成单11月8日</t>
  </si>
  <si>
    <t>WAF安全</t>
  </si>
  <si>
    <t>实际成单11月9日</t>
  </si>
  <si>
    <t>100013422278</t>
  </si>
  <si>
    <t>实际成单11月5日</t>
  </si>
  <si>
    <t>实际成单11月23日</t>
  </si>
  <si>
    <t>100016436045</t>
  </si>
  <si>
    <t>建单下发时购买</t>
  </si>
  <si>
    <t>实际成单11月11日</t>
  </si>
  <si>
    <t>100011526844</t>
  </si>
  <si>
    <t>65161050</t>
  </si>
  <si>
    <t>100015922748</t>
  </si>
  <si>
    <t>100000667709</t>
  </si>
  <si>
    <t>100010899799</t>
  </si>
  <si>
    <t>100000758813</t>
  </si>
  <si>
    <t>2020/11/18，变成非电销</t>
  </si>
  <si>
    <t>100011607221</t>
  </si>
  <si>
    <t>实际成单11月22日</t>
  </si>
  <si>
    <t>实际成单11月30日</t>
  </si>
  <si>
    <t>实际成单11月2日</t>
  </si>
  <si>
    <t>实际成单11月10日</t>
  </si>
  <si>
    <t>COS，IM</t>
  </si>
  <si>
    <t>COS,IM</t>
  </si>
  <si>
    <t xml:space="preserve"> 实际成单11月6日</t>
  </si>
  <si>
    <t>100012151395</t>
  </si>
  <si>
    <t>实际成单11月7日</t>
  </si>
  <si>
    <t>实际11月3日成单</t>
  </si>
  <si>
    <t>100008312578</t>
  </si>
  <si>
    <t>实际成单11月24日</t>
  </si>
  <si>
    <t>100003281971</t>
  </si>
  <si>
    <t>100006074664</t>
  </si>
  <si>
    <t>实际11月2日，3日成单</t>
  </si>
  <si>
    <t>100001248408</t>
  </si>
  <si>
    <t>100008938723</t>
  </si>
  <si>
    <t>实际成单11月4日</t>
  </si>
  <si>
    <t>100013470227、100015276988</t>
  </si>
  <si>
    <t>实际成单11月6日</t>
  </si>
  <si>
    <t>100005905844</t>
  </si>
  <si>
    <t>实际成单11月26日</t>
  </si>
  <si>
    <t>100003746703</t>
  </si>
  <si>
    <t>ICP许可证</t>
  </si>
  <si>
    <t>16日下单，19日发货成功</t>
  </si>
  <si>
    <t>100009924153/100000754488</t>
  </si>
  <si>
    <t>建单客户实际成单11月23日</t>
  </si>
  <si>
    <t>实际11/7</t>
  </si>
  <si>
    <t>实际成单11月17日</t>
  </si>
  <si>
    <t>100016735150</t>
  </si>
  <si>
    <t>100016318841</t>
  </si>
  <si>
    <t>实际成单11月1日</t>
  </si>
  <si>
    <t>100016234876</t>
  </si>
  <si>
    <t>100016372841</t>
  </si>
  <si>
    <t>100016131468</t>
  </si>
  <si>
    <t>100001438805</t>
  </si>
  <si>
    <t>实际成单11月16日</t>
  </si>
  <si>
    <t>实际成单11月12日</t>
  </si>
  <si>
    <t>实际成单11月18日</t>
  </si>
  <si>
    <t>商标、软著登记</t>
  </si>
  <si>
    <t>100007141341</t>
  </si>
  <si>
    <t>100008402418</t>
  </si>
  <si>
    <t>实际11月13日成单</t>
  </si>
  <si>
    <t>实际成单11月7日，9日，10日</t>
  </si>
  <si>
    <t>772246204</t>
  </si>
  <si>
    <t>100015043698</t>
  </si>
  <si>
    <t>100004472190</t>
  </si>
  <si>
    <t>轻量服务器域名</t>
  </si>
  <si>
    <t>11月9月</t>
  </si>
  <si>
    <t>100005536852</t>
  </si>
  <si>
    <t>数据库，云盘</t>
  </si>
  <si>
    <t>实际成单日期11月6日，11月1日</t>
  </si>
  <si>
    <t>实际成单11月19日</t>
  </si>
  <si>
    <t>11/10非电销</t>
  </si>
  <si>
    <t>实际成单11月13日，11月14日</t>
  </si>
  <si>
    <t>100016652306</t>
  </si>
  <si>
    <t>实际成单11月19日，客户提供账号，客户比较急，建单时采购</t>
  </si>
  <si>
    <t>100016618333</t>
  </si>
  <si>
    <t>100011018416</t>
  </si>
  <si>
    <t>域名，升配</t>
  </si>
  <si>
    <t>实际成单11月29日</t>
  </si>
  <si>
    <t>点播存储包</t>
  </si>
  <si>
    <t>100013939216</t>
  </si>
  <si>
    <t xml:space="preserve">880722044_x000D_
</t>
  </si>
  <si>
    <t>100000394041</t>
  </si>
  <si>
    <t>100016393061</t>
  </si>
  <si>
    <t>实际成单11月13日、11月14日</t>
  </si>
  <si>
    <t>实际成单11月25日</t>
  </si>
  <si>
    <t>实际成单11月27日、11月28日</t>
  </si>
  <si>
    <t>100016265278</t>
  </si>
  <si>
    <t>100012919137</t>
  </si>
  <si>
    <t>实际成单11月27日</t>
  </si>
  <si>
    <t>100013890623</t>
  </si>
  <si>
    <t xml:space="preserve">13日下单 发货中 </t>
  </si>
  <si>
    <t>时间成单11月2日</t>
  </si>
  <si>
    <t>100014511414</t>
  </si>
  <si>
    <t>100000445412</t>
  </si>
  <si>
    <t xml:space="preserve">882805365_x000D_
</t>
  </si>
  <si>
    <t>100009126233</t>
  </si>
  <si>
    <t>实际成单11月22日，客户微信建立意向沟通后采购。今天补录服务记录</t>
  </si>
  <si>
    <t>实际成单11月28日</t>
  </si>
  <si>
    <t>服务器、服务器升级</t>
  </si>
  <si>
    <t>286165245</t>
  </si>
  <si>
    <t>服务器数据库升级</t>
  </si>
  <si>
    <t>时间成单11月4日</t>
  </si>
  <si>
    <t>100013745529</t>
  </si>
  <si>
    <t>电话引导客户采购双十一短信，客户在电话沟通过程中完成采购</t>
  </si>
  <si>
    <t>100009933719</t>
  </si>
  <si>
    <t>直播，腾讯会议</t>
  </si>
  <si>
    <t>100011480125</t>
  </si>
  <si>
    <t>实际成单11月20日，11月21日</t>
  </si>
  <si>
    <t>100012032633</t>
  </si>
  <si>
    <t>轻量，云函数</t>
  </si>
  <si>
    <t>100015723728</t>
  </si>
  <si>
    <t>100010232692</t>
  </si>
  <si>
    <t>CDN。cos</t>
  </si>
  <si>
    <t>实际成单23、24日</t>
  </si>
  <si>
    <t>465001289</t>
  </si>
  <si>
    <t>100012588694</t>
  </si>
  <si>
    <t>100016404833</t>
  </si>
  <si>
    <t>100010752754</t>
  </si>
  <si>
    <t>100008540831</t>
  </si>
  <si>
    <t>100016628123</t>
  </si>
  <si>
    <t>CDN、COS、域名</t>
  </si>
  <si>
    <t>实际成单11月5日、11月11日</t>
  </si>
  <si>
    <t>轻量服务器、CDN</t>
  </si>
  <si>
    <t>100004806763</t>
  </si>
  <si>
    <t>100014877199</t>
  </si>
  <si>
    <t>实际成单日期11月9日</t>
  </si>
  <si>
    <t>硬盘，域名</t>
  </si>
  <si>
    <t>100000913422</t>
  </si>
  <si>
    <t xml:space="preserve">882859295_x000D_
</t>
  </si>
  <si>
    <t>100013527576</t>
  </si>
  <si>
    <t>识别</t>
  </si>
  <si>
    <t>100009375161</t>
  </si>
  <si>
    <t>服务器，升级配置</t>
  </si>
  <si>
    <t>100007126785</t>
  </si>
  <si>
    <t>100013769542</t>
  </si>
  <si>
    <t>100010352752</t>
  </si>
  <si>
    <t>短信，语音消息</t>
  </si>
  <si>
    <t>11月3日、11月4日、11月5日</t>
  </si>
  <si>
    <t>100005426685</t>
  </si>
  <si>
    <t>100010923735</t>
  </si>
  <si>
    <t>实际成单11月21日、11月22日</t>
  </si>
  <si>
    <t>122671015</t>
  </si>
  <si>
    <t>实际11月16日成单</t>
  </si>
  <si>
    <t xml:space="preserve">880212364_x000D_
</t>
  </si>
  <si>
    <t>实际成单11月28日、11月29日</t>
  </si>
  <si>
    <t>100013761441</t>
  </si>
  <si>
    <t>11月6日、11月9日、11月18日</t>
  </si>
  <si>
    <t>CO</t>
  </si>
  <si>
    <t xml:space="preserve">cdn </t>
  </si>
  <si>
    <t>实际成单11月12,13日</t>
  </si>
  <si>
    <t>实际成单11月13,15日</t>
  </si>
  <si>
    <t>100016395820</t>
  </si>
  <si>
    <t>100016412934</t>
  </si>
  <si>
    <t>100011741953</t>
  </si>
  <si>
    <t>建单中采购</t>
  </si>
  <si>
    <t>100014490290</t>
  </si>
  <si>
    <t>实际11月2日成单</t>
  </si>
  <si>
    <t xml:space="preserve">880691924_x000D_
</t>
  </si>
  <si>
    <t xml:space="preserve">881942374_x000D_
</t>
  </si>
  <si>
    <t>100004355929</t>
  </si>
  <si>
    <t>100002807790</t>
  </si>
  <si>
    <t>909868357</t>
  </si>
  <si>
    <t>100012870786</t>
  </si>
  <si>
    <t>100009481254</t>
  </si>
  <si>
    <t xml:space="preserve">881487024_x000D_
</t>
  </si>
  <si>
    <t>100011430487</t>
  </si>
  <si>
    <t xml:space="preserve">881822365_x000D_
</t>
  </si>
  <si>
    <t>100011377250</t>
  </si>
  <si>
    <t>100003347284</t>
  </si>
  <si>
    <t xml:space="preserve">882041928_x000D_
</t>
  </si>
  <si>
    <t>电话沟通过程中采购</t>
  </si>
  <si>
    <t>100013566064</t>
  </si>
  <si>
    <t>实际11月4日成单</t>
  </si>
  <si>
    <t>100008464124</t>
  </si>
  <si>
    <t>时间成单11月1日</t>
  </si>
  <si>
    <t>100016131531</t>
  </si>
  <si>
    <t>100001152039</t>
  </si>
  <si>
    <t>100001146779</t>
  </si>
  <si>
    <t>100014619762</t>
  </si>
  <si>
    <t>100000810777</t>
  </si>
  <si>
    <t>100001010148</t>
  </si>
  <si>
    <t>云盘，数据库</t>
  </si>
  <si>
    <t>实际11/9</t>
  </si>
  <si>
    <t>100011948144</t>
  </si>
  <si>
    <t xml:space="preserve">TRTC，im </t>
  </si>
  <si>
    <t>引导采购</t>
  </si>
  <si>
    <t>838214611</t>
  </si>
  <si>
    <t>实际成单日期11月6日</t>
  </si>
  <si>
    <t>100000759392</t>
  </si>
  <si>
    <t>100000839654</t>
  </si>
  <si>
    <t>可能采购服务器</t>
  </si>
  <si>
    <t>考虑1H2G月流量1024G3年</t>
  </si>
  <si>
    <t>100001127819</t>
  </si>
  <si>
    <t>100001475097</t>
  </si>
  <si>
    <t>近期购买点播</t>
  </si>
  <si>
    <t>打算近期购买</t>
  </si>
  <si>
    <t>100000764804</t>
  </si>
  <si>
    <t>近期考虑买服务器新用户2H4G5M3年2台</t>
  </si>
  <si>
    <t>100010476796</t>
  </si>
  <si>
    <t>考虑香港服务器，考虑价格</t>
  </si>
  <si>
    <t>100001129790</t>
  </si>
  <si>
    <t>月底采购</t>
  </si>
  <si>
    <t>要新注册账号采购服务器，新公司名字还未想好，时间估计比较长了</t>
  </si>
  <si>
    <t>升级续费</t>
  </si>
  <si>
    <t>客户11月23日续费升级服务器</t>
  </si>
  <si>
    <t>100000992014</t>
  </si>
  <si>
    <t>微服务平台</t>
  </si>
  <si>
    <t>其他账户买了买服务器4台</t>
  </si>
  <si>
    <t>100009925269</t>
  </si>
  <si>
    <t>考虑一下</t>
  </si>
  <si>
    <t>实际11月24日成交</t>
  </si>
  <si>
    <t>350749960</t>
  </si>
  <si>
    <t>11月26日成单</t>
  </si>
  <si>
    <t>本周内采购</t>
  </si>
  <si>
    <t>服务器/COS</t>
  </si>
  <si>
    <t>100016762782</t>
  </si>
  <si>
    <t>目前了解价格在考虑采购</t>
  </si>
  <si>
    <t>100015297891</t>
  </si>
  <si>
    <t>今天采购，客户是昨天晚上聊到今天的客户，在建单过程中采购。</t>
  </si>
  <si>
    <t>2374686160</t>
  </si>
  <si>
    <t>100015671783</t>
  </si>
  <si>
    <t>100009713272</t>
  </si>
  <si>
    <t>正版曲库</t>
  </si>
  <si>
    <t>100013385468</t>
  </si>
  <si>
    <t>11月25日成单</t>
  </si>
  <si>
    <t>100005178380</t>
  </si>
  <si>
    <t>100014255476</t>
  </si>
  <si>
    <t>100014534649</t>
  </si>
  <si>
    <t>100014517551</t>
  </si>
  <si>
    <t>100015218281</t>
  </si>
  <si>
    <t>实际11月28日成单</t>
  </si>
  <si>
    <t>WAF安全，升配</t>
  </si>
  <si>
    <t>实际11/26</t>
  </si>
  <si>
    <t>100013362308</t>
  </si>
  <si>
    <t>下个月需要</t>
  </si>
  <si>
    <t>987154759</t>
  </si>
  <si>
    <t>297426577</t>
  </si>
  <si>
    <t>100011832810</t>
  </si>
  <si>
    <t>100010528080</t>
  </si>
  <si>
    <t>实际11/28</t>
  </si>
  <si>
    <t>207104886</t>
  </si>
  <si>
    <t>实际成单11月29日，计算今天</t>
  </si>
  <si>
    <t>非电销实际成单11月27日</t>
  </si>
  <si>
    <t>100016708791</t>
  </si>
  <si>
    <t>NLP，录音文件识别</t>
  </si>
  <si>
    <t xml:space="preserve">100016363225_x000D_
</t>
  </si>
  <si>
    <t>271963282</t>
  </si>
  <si>
    <t>273880043</t>
  </si>
  <si>
    <t>cdn cos</t>
  </si>
  <si>
    <t>时间成单11月28日</t>
  </si>
  <si>
    <t>100013531810</t>
  </si>
  <si>
    <t>商标+域名</t>
  </si>
  <si>
    <t>时间成单11月29日</t>
  </si>
  <si>
    <t>实际成单日期11月27日</t>
  </si>
  <si>
    <t>实际成单日期11月28日</t>
  </si>
  <si>
    <t>100003154637</t>
  </si>
  <si>
    <t>100004141722</t>
  </si>
  <si>
    <t>100016705531</t>
  </si>
  <si>
    <t>实际11/30</t>
  </si>
  <si>
    <t>服务器，服务器升配</t>
  </si>
  <si>
    <t>100016633839</t>
  </si>
  <si>
    <t>100016413884</t>
  </si>
  <si>
    <t>3457586165</t>
  </si>
  <si>
    <t>实际成单日期11月30日</t>
  </si>
  <si>
    <t>100007370616</t>
  </si>
  <si>
    <t>实际11/27</t>
  </si>
  <si>
    <t>非电销十五天成单</t>
  </si>
  <si>
    <t>8月腰部流失挽回</t>
  </si>
  <si>
    <t>应收层级显示错误客户案例</t>
  </si>
  <si>
    <t>组员</t>
  </si>
  <si>
    <t>派发数</t>
  </si>
  <si>
    <t>触达数</t>
  </si>
  <si>
    <t>接通数</t>
  </si>
  <si>
    <t>已挽回</t>
  </si>
  <si>
    <t>已流失</t>
  </si>
  <si>
    <t>流失原因</t>
  </si>
  <si>
    <t>降级原因</t>
  </si>
  <si>
    <t>客户id</t>
  </si>
  <si>
    <t>客户uin</t>
  </si>
  <si>
    <t>系统显示应收</t>
  </si>
  <si>
    <t>是否与实际应收不符</t>
  </si>
  <si>
    <t>使用竞品</t>
  </si>
  <si>
    <t>产品需求减小</t>
  </si>
  <si>
    <t>项目缩减</t>
  </si>
  <si>
    <t>产品性能不足</t>
  </si>
  <si>
    <t>880990591短信不好用，问具体情况不告知，说用了其他的产品，9月初和9月底都联系过，都是这样，不告知具体情况挂断</t>
  </si>
  <si>
    <t>电话未接通</t>
  </si>
  <si>
    <t>目前暂无需求</t>
  </si>
  <si>
    <t>公司停运</t>
  </si>
  <si>
    <t>客户流转分类II</t>
  </si>
  <si>
    <t>9月最近跟进人（20200901-20200922）</t>
  </si>
  <si>
    <t>流失/降级原因</t>
  </si>
  <si>
    <t>100005234905</t>
  </si>
  <si>
    <t>2_留存_降级</t>
  </si>
  <si>
    <t>向杰（忆享云）</t>
  </si>
  <si>
    <t>无有效建联（未接通、接通后挂断）</t>
  </si>
  <si>
    <t>100008800799</t>
  </si>
  <si>
    <t>3_流出</t>
  </si>
  <si>
    <t>张文韬（忆享云）</t>
  </si>
  <si>
    <t>100012409003</t>
  </si>
  <si>
    <t>100014151619</t>
  </si>
  <si>
    <t>业务部分迁移</t>
  </si>
  <si>
    <t>100014485358</t>
  </si>
  <si>
    <t>全部迁移</t>
  </si>
  <si>
    <t>1036205015</t>
  </si>
  <si>
    <t>企业业务下降</t>
  </si>
  <si>
    <t>客户短信内容在阿里云能通过审核使用，在腾讯云无法通过审核，就转到阿里云了。</t>
  </si>
  <si>
    <t>就只是商标注册需求</t>
  </si>
  <si>
    <t>网站涉及敏感内容，被封掉了，无法解封</t>
  </si>
  <si>
    <t>李金泽（忆享云）</t>
  </si>
  <si>
    <t>企业业务变动</t>
  </si>
  <si>
    <t>刘志坚（忆享云）</t>
  </si>
  <si>
    <t>用量类客户无消耗</t>
  </si>
  <si>
    <t>用量类客户用量下降</t>
  </si>
  <si>
    <t>陶洁（忆享云）</t>
  </si>
  <si>
    <t>折扣导致应收下降</t>
  </si>
  <si>
    <t>用量下降</t>
  </si>
  <si>
    <t>100009408225</t>
  </si>
  <si>
    <t>100004144018</t>
  </si>
  <si>
    <t>100005966896</t>
  </si>
  <si>
    <t>1541644811</t>
  </si>
  <si>
    <r>
      <rPr>
        <sz val="11"/>
        <color rgb="FF000000"/>
        <rFont val="Microsoft YaHei"/>
        <family val="2"/>
        <charset val="134"/>
      </rPr>
      <t>8-14</t>
    </r>
    <phoneticPr fontId="1" type="noConversion"/>
  </si>
  <si>
    <r>
      <rPr>
        <sz val="11"/>
        <color rgb="FF000000"/>
        <rFont val="Microsoft YaHei"/>
        <family val="2"/>
        <charset val="134"/>
      </rPr>
      <t>15-21</t>
    </r>
    <phoneticPr fontId="1" type="noConversion"/>
  </si>
  <si>
    <r>
      <rPr>
        <sz val="11"/>
        <color rgb="FF000000"/>
        <rFont val="Microsoft YaHei"/>
        <family val="2"/>
        <charset val="134"/>
      </rPr>
      <t>15-21</t>
    </r>
    <phoneticPr fontId="1" type="noConversion"/>
  </si>
  <si>
    <r>
      <rPr>
        <sz val="11"/>
        <color rgb="FF000000"/>
        <rFont val="Microsoft YaHei"/>
        <family val="2"/>
        <charset val="134"/>
      </rPr>
      <t>22-31</t>
    </r>
    <phoneticPr fontId="1" type="noConversion"/>
  </si>
  <si>
    <r>
      <rPr>
        <sz val="11"/>
        <color rgb="FF000000"/>
        <rFont val="Microsoft YaHei"/>
        <family val="2"/>
        <charset val="134"/>
      </rPr>
      <t>22-31</t>
    </r>
    <phoneticPr fontId="1" type="noConversion"/>
  </si>
  <si>
    <r>
      <rPr>
        <sz val="11"/>
        <color rgb="FF000000"/>
        <rFont val="Microsoft YaHei"/>
        <family val="2"/>
        <charset val="134"/>
      </rPr>
      <t>22-31</t>
    </r>
    <phoneticPr fontId="1" type="noConversion"/>
  </si>
  <si>
    <t>100000364924</t>
    <phoneticPr fontId="1" type="noConversion"/>
  </si>
  <si>
    <r>
      <rPr>
        <sz val="11"/>
        <color rgb="FF000000"/>
        <rFont val="Microsoft YaHei"/>
        <family val="2"/>
        <charset val="134"/>
      </rPr>
      <t>8-14</t>
    </r>
    <phoneticPr fontId="1" type="noConversion"/>
  </si>
  <si>
    <r>
      <rPr>
        <sz val="11"/>
        <color rgb="FF000000"/>
        <rFont val="Microsoft YaHei"/>
        <family val="2"/>
        <charset val="134"/>
      </rPr>
      <t>15-21</t>
    </r>
    <phoneticPr fontId="1" type="noConversion"/>
  </si>
  <si>
    <r>
      <rPr>
        <sz val="11"/>
        <color rgb="FF000000"/>
        <rFont val="Microsoft YaHei"/>
        <family val="2"/>
        <charset val="134"/>
      </rPr>
      <t>8-14</t>
    </r>
    <phoneticPr fontId="1" type="noConversion"/>
  </si>
  <si>
    <r>
      <rPr>
        <sz val="10"/>
        <color rgb="FF595959"/>
        <rFont val="SF Pro SC"/>
      </rPr>
      <t>刘峥</t>
    </r>
    <phoneticPr fontId="1" type="noConversion"/>
  </si>
  <si>
    <r>
      <rPr>
        <sz val="11"/>
        <color rgb="FF000000"/>
        <rFont val="Microsoft YaHei"/>
        <family val="2"/>
        <charset val="134"/>
      </rPr>
      <t>22-31</t>
    </r>
    <phoneticPr fontId="1" type="noConversion"/>
  </si>
  <si>
    <r>
      <rPr>
        <sz val="10"/>
        <color rgb="FF000000"/>
        <rFont val="Microsoft YaHei"/>
        <family val="2"/>
        <charset val="134"/>
      </rPr>
      <t xml:space="preserve">关注技术人力
</t>
    </r>
    <r>
      <rPr>
        <sz val="11"/>
        <color rgb="FF000000"/>
        <rFont val="Microsoft YaHei"/>
        <family val="2"/>
        <charset val="134"/>
      </rPr>
      <t>项目上线时间</t>
    </r>
    <phoneticPr fontId="1" type="noConversion"/>
  </si>
  <si>
    <r>
      <rPr>
        <sz val="11"/>
        <color rgb="FF000000"/>
        <rFont val="Microsoft YaHei"/>
        <family val="2"/>
        <charset val="134"/>
      </rPr>
      <t>8-14</t>
    </r>
    <phoneticPr fontId="1" type="noConversion"/>
  </si>
  <si>
    <r>
      <rPr>
        <sz val="11"/>
        <color rgb="FF000000"/>
        <rFont val="Microsoft YaHei"/>
        <family val="2"/>
        <charset val="134"/>
      </rPr>
      <t>15-21</t>
    </r>
    <phoneticPr fontId="1" type="noConversion"/>
  </si>
  <si>
    <r>
      <rPr>
        <sz val="11"/>
        <color rgb="FF000000"/>
        <rFont val="Microsoft YaHei"/>
        <family val="2"/>
        <charset val="134"/>
      </rPr>
      <t>8-14</t>
    </r>
    <phoneticPr fontId="1" type="noConversion"/>
  </si>
  <si>
    <r>
      <rPr>
        <sz val="11"/>
        <color rgb="FF000000"/>
        <rFont val="Microsoft YaHei"/>
        <family val="2"/>
        <charset val="134"/>
      </rPr>
      <t>22-31</t>
    </r>
    <phoneticPr fontId="1" type="noConversion"/>
  </si>
  <si>
    <r>
      <rPr>
        <sz val="11"/>
        <color rgb="FF000000"/>
        <rFont val="Microsoft YaHei"/>
        <family val="2"/>
        <charset val="134"/>
      </rPr>
      <t>15-21</t>
    </r>
    <phoneticPr fontId="1" type="noConversion"/>
  </si>
  <si>
    <t>100016414269</t>
    <phoneticPr fontId="1" type="noConversion"/>
  </si>
  <si>
    <t>100016414269</t>
    <phoneticPr fontId="1" type="noConversion"/>
  </si>
  <si>
    <t>浪潮云信息技术有限公司</t>
    <phoneticPr fontId="1" type="noConversion"/>
  </si>
  <si>
    <t>海南元恺信息科技有限责任公司</t>
    <phoneticPr fontId="1" type="noConversion"/>
  </si>
  <si>
    <t>100017011021</t>
    <phoneticPr fontId="1" type="noConversion"/>
  </si>
  <si>
    <r>
      <t>苹果系统访问</t>
    </r>
    <r>
      <rPr>
        <sz val="10"/>
        <color rgb="FF333333"/>
        <rFont val="宋体"/>
        <family val="3"/>
        <charset val="134"/>
      </rPr>
      <t>H5</t>
    </r>
    <r>
      <rPr>
        <sz val="11"/>
        <color indexed="8"/>
        <rFont val="等线"/>
        <family val="2"/>
        <scheme val="minor"/>
      </rPr>
      <t>页面加载耗时比较长</t>
    </r>
    <phoneticPr fontId="1" type="noConversion"/>
  </si>
  <si>
    <r>
      <t>客户反映</t>
    </r>
    <r>
      <rPr>
        <sz val="10"/>
        <color rgb="FF000000"/>
        <rFont val="宋体"/>
        <family val="3"/>
        <charset val="134"/>
      </rPr>
      <t>COS用量情况，称目前就是规则不合理，套餐余量没用完，但是时效到了就停用了要重新购买，因为自身业务情况不定，自己也无法明确估算每月的用量，每次到期后未使用完的就不能再用，觉得不合理</t>
    </r>
    <phoneticPr fontId="1" type="noConversion"/>
  </si>
  <si>
    <r>
      <rPr>
        <b/>
        <sz val="11"/>
        <color rgb="FF000000"/>
        <rFont val="宋体"/>
        <family val="3"/>
        <charset val="134"/>
      </rPr>
      <t>客户类型：月</t>
    </r>
    <r>
      <rPr>
        <b/>
        <sz val="11"/>
        <color rgb="FFFF0000"/>
        <rFont val="宋体"/>
        <family val="3"/>
        <charset val="134"/>
      </rPr>
      <t>应收500以上</t>
    </r>
    <r>
      <rPr>
        <b/>
        <sz val="11"/>
        <color rgb="FF000000"/>
        <rFont val="宋体"/>
        <family val="3"/>
        <charset val="134"/>
      </rPr>
      <t>，且最近有</t>
    </r>
    <r>
      <rPr>
        <b/>
        <sz val="11"/>
        <color rgb="FFFF0000"/>
        <rFont val="宋体"/>
        <family val="3"/>
        <charset val="134"/>
      </rPr>
      <t>浏览官网活动或控制台</t>
    </r>
    <r>
      <rPr>
        <b/>
        <sz val="11"/>
        <color rgb="FF000000"/>
        <rFont val="宋体"/>
        <family val="3"/>
        <charset val="134"/>
      </rPr>
      <t xml:space="preserve">的客户的客户。
套餐包：根据备注里的浏览情况和通用产品推荐
主要包括：短信（SMS）、即时通信（AVC）、cos、直播点播（live）
</t>
    </r>
    <r>
      <rPr>
        <b/>
        <u/>
        <sz val="11"/>
        <color rgb="FF000000"/>
        <rFont val="宋体"/>
        <family val="3"/>
        <charset val="134"/>
      </rPr>
      <t>客户浏览的页面和通用产品下发到备注里</t>
    </r>
    <phoneticPr fontId="1" type="noConversion"/>
  </si>
  <si>
    <r>
      <rPr>
        <b/>
        <sz val="11"/>
        <color rgb="FF000000"/>
        <rFont val="宋体"/>
        <family val="3"/>
        <charset val="134"/>
      </rPr>
      <t>客户类型：月</t>
    </r>
    <r>
      <rPr>
        <b/>
        <sz val="11"/>
        <color rgb="FFFF0000"/>
        <rFont val="宋体"/>
        <family val="3"/>
        <charset val="134"/>
      </rPr>
      <t>应收500以下</t>
    </r>
    <r>
      <rPr>
        <b/>
        <sz val="11"/>
        <color rgb="FF000000"/>
        <rFont val="宋体"/>
        <family val="3"/>
        <charset val="134"/>
      </rPr>
      <t>，且最近有</t>
    </r>
    <r>
      <rPr>
        <b/>
        <sz val="11"/>
        <color rgb="FFFF0000"/>
        <rFont val="宋体"/>
        <family val="3"/>
        <charset val="134"/>
      </rPr>
      <t>浏览官网活动</t>
    </r>
    <r>
      <rPr>
        <b/>
        <sz val="11"/>
        <color rgb="FF000000"/>
        <rFont val="宋体"/>
        <family val="3"/>
        <charset val="134"/>
      </rPr>
      <t xml:space="preserve">的客户。
套餐包：根据备注里的浏览情况和通用产品推荐
主要包括：短信（SMS）、即时通信（AVC）、cos、直播点播（live）
</t>
    </r>
    <r>
      <rPr>
        <b/>
        <u/>
        <sz val="11"/>
        <color rgb="FF000000"/>
        <rFont val="宋体"/>
        <family val="3"/>
        <charset val="134"/>
      </rPr>
      <t>客户浏览的页面和通用产品下发到备注里</t>
    </r>
    <phoneticPr fontId="1" type="noConversion"/>
  </si>
  <si>
    <r>
      <rPr>
        <b/>
        <sz val="11"/>
        <color rgb="FF000000"/>
        <rFont val="宋体"/>
        <family val="3"/>
        <charset val="134"/>
      </rPr>
      <t>在618页面上购买</t>
    </r>
    <r>
      <rPr>
        <sz val="11"/>
        <color rgb="FF000000"/>
        <rFont val="宋体"/>
        <family val="3"/>
        <charset val="134"/>
      </rPr>
      <t>：
https://cloud.tencent.com/act/618party?from=12685</t>
    </r>
    <phoneticPr fontId="1" type="noConversion"/>
  </si>
  <si>
    <r>
      <rPr>
        <b/>
        <sz val="11"/>
        <color rgb="FF000000"/>
        <rFont val="宋体"/>
        <family val="3"/>
        <charset val="134"/>
      </rPr>
      <t>客户类型：企业
套餐包：免费试用包
用户状态：活跃
客户行为：浏览短信页面或试用短信，请将具体行为附在备注里下发。名字为</t>
    </r>
    <r>
      <rPr>
        <b/>
        <sz val="11"/>
        <color rgb="FFFF0000"/>
        <rFont val="宋体"/>
        <family val="3"/>
        <charset val="134"/>
      </rPr>
      <t>618-短信的客户为浏览页面的，其余为试用未付费的</t>
    </r>
    <phoneticPr fontId="1" type="noConversion"/>
  </si>
  <si>
    <r>
      <rPr>
        <b/>
        <sz val="11"/>
        <color rgb="FF000000"/>
        <rFont val="宋体"/>
        <family val="3"/>
        <charset val="134"/>
      </rPr>
      <t>客户类型：企业
应收：</t>
    </r>
    <r>
      <rPr>
        <b/>
        <sz val="11"/>
        <color rgb="FFFF0000"/>
        <rFont val="宋体"/>
        <family val="3"/>
        <charset val="134"/>
      </rPr>
      <t>大于0</t>
    </r>
    <r>
      <rPr>
        <b/>
        <sz val="11"/>
        <color rgb="FF000000"/>
        <rFont val="宋体"/>
        <family val="3"/>
        <charset val="134"/>
      </rPr>
      <t xml:space="preserve">
特性：浏览过cos产品页</t>
    </r>
    <phoneticPr fontId="1" type="noConversion"/>
  </si>
  <si>
    <r>
      <rPr>
        <b/>
        <sz val="11"/>
        <color rgb="FF000000"/>
        <rFont val="宋体"/>
        <family val="3"/>
        <charset val="134"/>
      </rPr>
      <t>客户类型：企业及个人
应收：</t>
    </r>
    <r>
      <rPr>
        <b/>
        <sz val="11"/>
        <color rgb="FFFF0000"/>
        <rFont val="宋体"/>
        <family val="3"/>
        <charset val="134"/>
      </rPr>
      <t>大于0</t>
    </r>
    <phoneticPr fontId="1" type="noConversion"/>
  </si>
  <si>
    <r>
      <rPr>
        <b/>
        <sz val="11"/>
        <color rgb="FF000000"/>
        <rFont val="宋体"/>
        <family val="3"/>
        <charset val="134"/>
      </rPr>
      <t>客户背景</t>
    </r>
    <r>
      <rPr>
        <sz val="11"/>
        <color rgb="FF000000"/>
        <rFont val="宋体"/>
        <family val="3"/>
        <charset val="134"/>
      </rPr>
      <t>：
此号码包所包含的用户是同时开通了CDN和COS，外网下行流量大于100GB，但CDN用量为0； 或者开通了cos，外网下行流量大于100GB的。但尚未开通cdn的客户</t>
    </r>
    <phoneticPr fontId="1" type="noConversion"/>
  </si>
  <si>
    <r>
      <rPr>
        <sz val="11"/>
        <color rgb="FF000000"/>
        <rFont val="宋体"/>
        <family val="3"/>
        <charset val="134"/>
      </rPr>
      <t xml:space="preserve">【推荐产品介绍】
腾讯云OCR 产品提供将图片中的文字识别成可供编辑的文本的功能。
</t>
    </r>
    <r>
      <rPr>
        <sz val="11"/>
        <color rgb="FFFF0000"/>
        <rFont val="宋体"/>
        <family val="3"/>
        <charset val="134"/>
      </rPr>
      <t>OCR 产品的典型应用场景有</t>
    </r>
    <r>
      <rPr>
        <sz val="11"/>
        <color rgb="FF000000"/>
        <rFont val="宋体"/>
        <family val="3"/>
        <charset val="134"/>
      </rPr>
      <t>：线上业务办理中的证件审核、纸质文档电子化、网络图片内容审核、拍照报销等场景。腾讯云OCR 结合权威数据源目前提供增值税发票、营业执照信息的有效性验证。腾讯云OCR 提供条形码、二维码识别能力，可满足客户在线、离线的识别需求。
【产品卖点】
1. OCR 产品种类丰富，已支持的产品见：https://cloud.tencent.com/product/ocr-catalog。
2. 准确率高，支持手写、支持定制
3. 对模糊、光照不均匀、印章等干扰有很强的健壮性、证件类OCR 防PS、复印件、翻
拍件提供告警功能。
4. 证件信息识别是市场刚需。
【典型案例】
1. 微信ETC助手，世纪恒通，北京特微智能（阿里系）使用腾讯云身份证、行驶证、驾驶证OCR服务用户自动识别用户上传的证件信息不需要用户手动输入多个证件信息。
2.搜狗，孩子王使用腾讯云通用OCR服务识别商家上传的广告及营销图片并结合自身的业务系统判定图片识别符合商家规范。
3.江苏扬州农村商业银行股份有限公司、山东聊城润昌农村商业银行股份有限公司使用腾讯云身份证、营业执照等卡证类OCR接口识别用户上传的证件信息。
4.多地政府机关使用腾讯云身份证OCR服务用于线上民生、行政业务办理。</t>
    </r>
    <phoneticPr fontId="1" type="noConversion"/>
  </si>
  <si>
    <r>
      <rPr>
        <b/>
        <sz val="11"/>
        <color rgb="FF000000"/>
        <rFont val="宋体"/>
        <family val="3"/>
        <charset val="134"/>
      </rPr>
      <t xml:space="preserve">受到了安全攻击的客户
</t>
    </r>
    <r>
      <rPr>
        <b/>
        <sz val="11"/>
        <color rgb="FFFF0000"/>
        <rFont val="宋体"/>
        <family val="3"/>
        <charset val="134"/>
      </rPr>
      <t>优先级别为：主机安全＞waf产品浏览客户＞DDOS高防攻击＞数据安全审计＞堡垒机＞敏感数据处理＞等保页面浏览客户</t>
    </r>
    <phoneticPr fontId="1" type="noConversion"/>
  </si>
  <si>
    <r>
      <rPr>
        <b/>
        <sz val="11"/>
        <color rgb="FF000000"/>
        <rFont val="SimSun"/>
        <family val="3"/>
        <charset val="134"/>
      </rPr>
      <t>推荐产品：敏感数据处理、数据安全审计、堡垒机、主机安全、DDos高防、WAF、等保</t>
    </r>
    <r>
      <rPr>
        <sz val="11"/>
        <color rgb="FF000000"/>
        <rFont val="SimSun"/>
        <family val="3"/>
        <charset val="134"/>
      </rPr>
      <t xml:space="preserve">
产品介绍
• </t>
    </r>
    <r>
      <rPr>
        <b/>
        <sz val="11"/>
        <color rgb="FF000000"/>
        <rFont val="SimSun"/>
        <family val="3"/>
        <charset val="134"/>
      </rPr>
      <t>敏感数据处理</t>
    </r>
    <r>
      <rPr>
        <sz val="11"/>
        <color rgb="FF000000"/>
        <rFont val="SimSun"/>
        <family val="3"/>
        <charset val="134"/>
      </rPr>
      <t>：一款敏感数据脱敏与水印标记工具，可为数据系统中的敏感信息进行脱敏处理并在泄漏时提供追溯依据，为企业核心数据提供有效的安全保护措施。
产品优势：高级脱敏算法、智能化操作、首创水印追溯技术
典型场景：金融、游戏、电商
当前价格：基础版-46200元/年，高级版-148000元/年，企业版-407000元/年
• </t>
    </r>
    <r>
      <rPr>
        <b/>
        <sz val="11"/>
        <color rgb="FF000000"/>
        <rFont val="SimSun"/>
        <family val="3"/>
        <charset val="134"/>
      </rPr>
      <t>堡垒机</t>
    </r>
    <r>
      <rPr>
        <sz val="11"/>
        <color rgb="FF000000"/>
        <rFont val="SimSun"/>
        <family val="3"/>
        <charset val="134"/>
      </rPr>
      <t>：一个防护云服务器的系统，用户在登录云上服务器之前，必须先经过堡垒机，并对这些登录行为进行记录和分析，对异常行为进行告警，防止内部数据泄露。
产品优势：高效运维管理、威胁态势、强大的资源管理能力、全面的账号管理机制、超强的授权管理功能、单点登录SSO、增强的计划管理功能、审计管理、更专业的安全管理功能
典型场景：互联网+业务、企业、金融行业、政务民生
当前价格：一年以上8折优惠
• </t>
    </r>
    <r>
      <rPr>
        <b/>
        <sz val="11"/>
        <color rgb="FF000000"/>
        <rFont val="SimSun"/>
        <family val="3"/>
        <charset val="134"/>
      </rPr>
      <t>WAF</t>
    </r>
    <r>
      <rPr>
        <sz val="11"/>
        <color rgb="FF000000"/>
        <rFont val="SimSun"/>
        <family val="3"/>
        <charset val="134"/>
      </rPr>
      <t>：防止网站被攻击、入侵、漏洞利用、挂马、篡改、后门、爬虫、域名劫持等问题。
产品优势：多种接入防护方式、AI+规则双引擎防护、BOT行为管理、智能CC防护、IPv6安全防护
典型场景：政务网站防护、电商网站防护、金融网站防护、防数据泄密
目前价格：一年8.5折、2年7折、3年5折
• </t>
    </r>
    <r>
      <rPr>
        <b/>
        <sz val="11"/>
        <color rgb="FF000000"/>
        <rFont val="SimSun"/>
        <family val="3"/>
        <charset val="134"/>
      </rPr>
      <t>DDos高防</t>
    </r>
    <r>
      <rPr>
        <sz val="11"/>
        <color rgb="FF000000"/>
        <rFont val="SimSun"/>
        <family val="3"/>
        <charset val="134"/>
      </rPr>
      <t>：是一键为腾讯云内 CVM、CLB、NAT 网关等云产品提升 DDoS 防护能力的付费安全服务，具有攻击清洗能力，精准识别并清洗攻击，可以轻松防御多种攻击类型；
极速防护网络，高稳定高可用，简单便捷，一键整合腾讯云 Web 应用防火墙 WAF，支持对攻击事件、攻击流量的管理统计，让用户及时了解攻击实况。
产品优势：一键接入，零变更、支持双协议防护、超大防护资源、领先的清洗能力、极速访问体验、丰富的防护报表、优化安全成本
典型场景：游戏、互联网、金融、政府
目前价格：1800元/季度起
• </t>
    </r>
    <r>
      <rPr>
        <b/>
        <sz val="11"/>
        <color rgb="FF000000"/>
        <rFont val="SimSun"/>
        <family val="3"/>
        <charset val="134"/>
      </rPr>
      <t>云镜</t>
    </r>
    <r>
      <rPr>
        <sz val="11"/>
        <color rgb="FF000000"/>
        <rFont val="SimSun"/>
        <family val="3"/>
        <charset val="134"/>
      </rPr>
      <t>：一款针对于云上主机安全防护的产品，基于腾讯安全积累的海量威胁数据，利用机器学习为用户提供黑客入侵检测和漏洞风险预警等安全防护服务，
  主要包括密码破解拦截、异常登录提醒、木马文件检测、高危漏洞检测等安全功能，解决当前服务器面临的主要网络安全风险，帮助企业构建服务器安全防护体系。
产品优势：基于腾讯全网威胁情报数据源，实时检测黑客攻击行为；木马文件检测；免安装和维护，无需人工维护各种安全检测脚本文件；集中维护，省去登录多台服务器的麻烦；低资源占用，自研轻量级Agent，绝大部分计算和防护在云端进行，对服务器的资源消耗占用低。
典型场景：金融、游戏、传统企业、政府
目前价格：按量计费，每台主机费用3元/天；包年包月（通过购买页面选择对应的主机开通专业版）每台主机费用80元/月
• </t>
    </r>
    <r>
      <rPr>
        <b/>
        <sz val="11"/>
        <color rgb="FF000000"/>
        <rFont val="SimSun"/>
        <family val="3"/>
        <charset val="134"/>
      </rPr>
      <t>等保</t>
    </r>
    <r>
      <rPr>
        <sz val="11"/>
        <color rgb="FF000000"/>
        <rFont val="SimSun"/>
        <family val="3"/>
        <charset val="134"/>
      </rPr>
      <t>：此类为服务项目，给客户提供安全解决方案，并协助客户部署安全产品，出具国家认可的安全等级保护测试报告，安全产品需要另外收费。
产品优势：服务安全可靠、合规生态完备、防护架构严固、合规产品优质
典型场景：政务、游戏、电商
目前价格与折扣：低至7折
• </t>
    </r>
    <r>
      <rPr>
        <b/>
        <sz val="11"/>
        <color rgb="FF000000"/>
        <rFont val="SimSun"/>
        <family val="3"/>
        <charset val="134"/>
      </rPr>
      <t>云防火墙</t>
    </r>
    <r>
      <rPr>
        <sz val="11"/>
        <color rgb="FF000000"/>
        <rFont val="SimSun"/>
        <family val="3"/>
        <charset val="134"/>
      </rPr>
      <t>：腾讯云防火墙为每个租户提供统一的访问管控平面，通过概览页您可以直观清晰的查看到互联网边界、VPC 之间的流量情况、访问控制策略的命中情况、安全告警事件等全面详细的统计与详情，为用户提供统一的网络访问控制中心点。
产品优势：无需配置、一键开启、精准防护
典型场景：游戏、互联网、金融、传统企业、政府</t>
    </r>
    <phoneticPr fontId="1" type="noConversion"/>
  </si>
  <si>
    <r>
      <rPr>
        <sz val="11"/>
        <color rgb="FF000000"/>
        <rFont val="宋体"/>
        <family val="3"/>
        <charset val="134"/>
      </rPr>
      <t>本批商机来源具体背景介绍如下。
来</t>
    </r>
    <r>
      <rPr>
        <b/>
        <sz val="11"/>
        <color rgb="FF000000"/>
        <rFont val="宋体"/>
        <family val="3"/>
        <charset val="134"/>
      </rPr>
      <t>源一：</t>
    </r>
    <r>
      <rPr>
        <sz val="11"/>
        <color rgb="FF000000"/>
        <rFont val="宋体"/>
        <family val="3"/>
        <charset val="134"/>
      </rPr>
      <t>51 CTO来源：T</t>
    </r>
    <r>
      <rPr>
        <b/>
        <sz val="11"/>
        <color rgb="FF000000"/>
        <rFont val="宋体"/>
        <family val="3"/>
        <charset val="134"/>
      </rPr>
      <t>RTC开发应用大赛报</t>
    </r>
    <r>
      <rPr>
        <sz val="11"/>
        <color rgb="FF000000"/>
        <rFont val="宋体"/>
        <family val="3"/>
        <charset val="134"/>
      </rPr>
      <t>名或TRTC产品咨询，通过宣传TRTC大赛，EDM发送和电话跟进，通过调研问卷获得的客户反馈。
1. edm http://www.51cto.com/act/cloud/trtcedm
2. 官网文章链接： https://www.51cto.com/php/viewart.php?ID=61459751cto
来源</t>
    </r>
    <r>
      <rPr>
        <b/>
        <sz val="11"/>
        <color rgb="FF000000"/>
        <rFont val="宋体"/>
        <family val="3"/>
        <charset val="134"/>
      </rPr>
      <t>二：量</t>
    </r>
    <r>
      <rPr>
        <sz val="11"/>
        <color rgb="FF000000"/>
        <rFont val="宋体"/>
        <family val="3"/>
        <charset val="134"/>
      </rPr>
      <t>子位来源：TRTC产品咨询通过量子</t>
    </r>
    <r>
      <rPr>
        <b/>
        <sz val="11"/>
        <color rgb="FF000000"/>
        <rFont val="宋体"/>
        <family val="3"/>
        <charset val="134"/>
      </rPr>
      <t>位的社群推广大赛，获</t>
    </r>
    <r>
      <rPr>
        <sz val="11"/>
        <color rgb="FF000000"/>
        <rFont val="宋体"/>
        <family val="3"/>
        <charset val="134"/>
      </rPr>
      <t>取的客户咨询反馈。 https://mp.weixin.qq.com/s/0orYSK9vdIhdjwFFQKOOIw</t>
    </r>
    <phoneticPr fontId="1" type="noConversion"/>
  </si>
  <si>
    <r>
      <rPr>
        <sz val="11"/>
        <color rgb="FF000000"/>
        <rFont val="宋体"/>
        <family val="3"/>
        <charset val="134"/>
      </rPr>
      <t xml:space="preserve">可以推荐官网现有的促销活动，引导客户进行注册和试用。需求强烈的客户可以引导产品订单。
</t>
    </r>
    <r>
      <rPr>
        <b/>
        <sz val="11"/>
        <color rgb="FF000000"/>
        <rFont val="宋体"/>
        <family val="3"/>
        <charset val="134"/>
      </rPr>
      <t>视频云促销活动 </t>
    </r>
    <r>
      <rPr>
        <sz val="11"/>
        <color rgb="FF000000"/>
        <rFont val="宋体"/>
        <family val="3"/>
        <charset val="134"/>
      </rPr>
      <t>https://cloud.tencent.com/act/video-cloud
T</t>
    </r>
    <r>
      <rPr>
        <b/>
        <sz val="11"/>
        <color rgb="FF000000"/>
        <rFont val="宋体"/>
        <family val="3"/>
        <charset val="134"/>
      </rPr>
      <t>RTC促销活动h</t>
    </r>
    <r>
      <rPr>
        <sz val="11"/>
        <color rgb="FF000000"/>
        <rFont val="宋体"/>
        <family val="3"/>
        <charset val="134"/>
      </rPr>
      <t>ttps://cloud.tencent.com/act/pro/trtccx?from=12218
T</t>
    </r>
    <r>
      <rPr>
        <b/>
        <sz val="11"/>
        <color rgb="FF000000"/>
        <rFont val="宋体"/>
        <family val="3"/>
        <charset val="134"/>
      </rPr>
      <t>RTC产品相关介绍 h</t>
    </r>
    <r>
      <rPr>
        <sz val="11"/>
        <color rgb="FF000000"/>
        <rFont val="宋体"/>
        <family val="3"/>
        <charset val="134"/>
      </rPr>
      <t>ttps://cloud.tencent.com/product/trtc</t>
    </r>
    <phoneticPr fontId="1" type="noConversion"/>
  </si>
  <si>
    <r>
      <rPr>
        <b/>
        <sz val="11"/>
        <color rgb="FF000000"/>
        <rFont val="SimSun"/>
        <family val="3"/>
        <charset val="134"/>
      </rPr>
      <t xml:space="preserve">
开场白</t>
    </r>
    <r>
      <rPr>
        <sz val="11"/>
        <color rgb="FF000000"/>
        <rFont val="SimSun"/>
        <family val="3"/>
        <charset val="134"/>
      </rPr>
      <t xml:space="preserve">：
您好，我是腾讯云专属服务专家，请问您之前有参加过腾讯云组织的TRTC相关比赛的问卷调研吗？有-感谢您对本次大赛的支持；无-好的，那您之前使用TRTC的产品接入项目后使用情况如何呢？/之前您有咨询过TRTC的产品，您比较关注TRTC哪方面呢，是应用在哪类场景中呢？
</t>
    </r>
    <r>
      <rPr>
        <b/>
        <sz val="11"/>
        <color rgb="FF000000"/>
        <rFont val="SimSun"/>
        <family val="3"/>
        <charset val="134"/>
      </rPr>
      <t>trtc优势介绍</t>
    </r>
    <r>
      <rPr>
        <sz val="11"/>
        <color rgb="FF000000"/>
        <rFont val="SimSun"/>
        <family val="3"/>
        <charset val="134"/>
      </rPr>
      <t xml:space="preserve">：
TRTC全球端到端延时小于300ms，抗丢包率超过40%，抗网络抖动超过1000ms，即使在弱网环境下仍然能够保证高质量的音视频通信，确保视频通话过程顺畅稳定。TRTC采用腾讯云视频处理算法，配合ＴＢＳ内核底层兼容性支持，优化视频清晰度，降低马赛克。
</t>
    </r>
    <r>
      <rPr>
        <b/>
        <sz val="11"/>
        <color rgb="FF000000"/>
        <rFont val="SimSun"/>
        <family val="3"/>
        <charset val="134"/>
      </rPr>
      <t>实时音视频 TRTC 简介</t>
    </r>
    <r>
      <rPr>
        <sz val="11"/>
        <color rgb="FF000000"/>
        <rFont val="SimSun"/>
        <family val="3"/>
        <charset val="134"/>
      </rPr>
      <t xml:space="preserve">：
实时音视频（Tencent RTC）主打低延时互动直播和多人音视频两大解决方案，支持低延时直播观看、实时录制、屏幕分享、美颜特效、立体声等能力，还能和直播 CDN 无缝对接，适用于互动连麦、跨房PK、语音电台、K 歌、小班课、大班课、语音聊天、视频聊天、在线会议等业务场景。
·支持 iOS、Android、Windows、Mac、桌面浏览器等平台全球互通
·与微信小程序引擎深度合作，内嵌 SDK 媲美 Native 用户体验
·仅需 2 行代码即可跑通测试 Demo，10 行代码完成通用能力接入
·提供丰富的场景化定制组件，以最简单的方式快速实现功能落地
</t>
    </r>
    <phoneticPr fontId="1" type="noConversion"/>
  </si>
  <si>
    <r>
      <rPr>
        <sz val="11"/>
        <color rgb="FF000000"/>
        <rFont val="宋体"/>
        <family val="3"/>
        <charset val="134"/>
      </rPr>
      <t>本次任务的客户</t>
    </r>
    <r>
      <rPr>
        <sz val="11"/>
        <color rgb="FFFF0000"/>
        <rFont val="宋体"/>
        <family val="3"/>
        <charset val="134"/>
      </rPr>
      <t>已经付费的人工智能产品方向</t>
    </r>
    <r>
      <rPr>
        <sz val="11"/>
        <color rgb="FF000000"/>
        <rFont val="宋体"/>
        <family val="3"/>
        <charset val="134"/>
      </rPr>
      <t>的</t>
    </r>
    <r>
      <rPr>
        <b/>
        <sz val="11"/>
        <color rgb="FF000000"/>
        <rFont val="宋体"/>
        <family val="3"/>
        <charset val="134"/>
      </rPr>
      <t>月度应收在200-500区间的客户</t>
    </r>
    <r>
      <rPr>
        <sz val="11"/>
        <color rgb="FF000000"/>
        <rFont val="宋体"/>
        <family val="3"/>
        <charset val="134"/>
      </rPr>
      <t xml:space="preserve">
针对该批用户进行用户产品使用回访和促销，目的是促进这批用户购买新的人工智能产品，</t>
    </r>
    <r>
      <rPr>
        <b/>
        <sz val="11"/>
        <color rgb="FF000000"/>
        <rFont val="宋体"/>
        <family val="3"/>
        <charset val="134"/>
      </rPr>
      <t>提升月应收至500+</t>
    </r>
    <phoneticPr fontId="1" type="noConversion"/>
  </si>
  <si>
    <r>
      <rPr>
        <b/>
        <sz val="11"/>
        <color rgb="FF000000"/>
        <rFont val="宋体"/>
        <family val="3"/>
        <charset val="134"/>
      </rPr>
      <t>客户类型：官网企业注册认证已付费用户。
购买产品：所有人工智能产品，</t>
    </r>
    <r>
      <rPr>
        <b/>
        <sz val="11"/>
        <color rgb="FFFF0000"/>
        <rFont val="宋体"/>
        <family val="3"/>
        <charset val="134"/>
      </rPr>
      <t>重点推荐人脸识别</t>
    </r>
    <phoneticPr fontId="1" type="noConversion"/>
  </si>
  <si>
    <r>
      <rPr>
        <sz val="11"/>
        <color rgb="FF000000"/>
        <rFont val="SimSun"/>
        <family val="3"/>
        <charset val="134"/>
      </rPr>
      <t xml:space="preserve">人工智能产品满送，消费满1000元即可享受满送20-40%的产品额度
</t>
    </r>
    <r>
      <rPr>
        <b/>
        <sz val="11"/>
        <color rgb="FF000000"/>
        <rFont val="SimSun"/>
        <family val="3"/>
        <charset val="134"/>
      </rPr>
      <t>购买链接</t>
    </r>
    <r>
      <rPr>
        <sz val="11"/>
        <color rgb="FF000000"/>
        <rFont val="SimSun"/>
        <family val="3"/>
        <charset val="134"/>
      </rPr>
      <t>：https://buy.cloud.tencent.com/iai_face</t>
    </r>
    <phoneticPr fontId="1" type="noConversion"/>
  </si>
  <si>
    <r>
      <rPr>
        <b/>
        <sz val="11"/>
        <color rgb="FFFF0000"/>
        <rFont val="SimSun"/>
        <family val="3"/>
        <charset val="134"/>
      </rPr>
      <t>星星海任务</t>
    </r>
    <r>
      <rPr>
        <b/>
        <sz val="11"/>
        <color rgb="FF000000"/>
        <rFont val="SimSun"/>
        <family val="3"/>
        <charset val="134"/>
      </rPr>
      <t xml:space="preserve">
【线索任务】未付费个人0720、
【线索任务】已付费个人0720、
【线索任务】未付费企业0720、
【线索任务】未付费企业0720</t>
    </r>
    <phoneticPr fontId="1" type="noConversion"/>
  </si>
  <si>
    <r>
      <rPr>
        <sz val="11"/>
        <color rgb="FF000000"/>
        <rFont val="SimSun"/>
        <family val="3"/>
        <charset val="134"/>
      </rPr>
      <t>附件表格中部分客户</t>
    </r>
    <r>
      <rPr>
        <b/>
        <sz val="11"/>
        <color rgb="FF000000"/>
        <rFont val="SimSun"/>
        <family val="3"/>
        <charset val="134"/>
      </rPr>
      <t>服务器已到期</t>
    </r>
    <r>
      <rPr>
        <sz val="11"/>
        <color rgb="FF000000"/>
        <rFont val="SimSun"/>
        <family val="3"/>
        <charset val="134"/>
      </rPr>
      <t>，可尝试引导客户购买星星海SA2云服务器；
部分客户服务器</t>
    </r>
    <r>
      <rPr>
        <b/>
        <sz val="11"/>
        <color rgb="FF000000"/>
        <rFont val="SimSun"/>
        <family val="3"/>
        <charset val="134"/>
      </rPr>
      <t>还没有到期</t>
    </r>
    <r>
      <rPr>
        <sz val="11"/>
        <color rgb="FF000000"/>
        <rFont val="SimSun"/>
        <family val="3"/>
        <charset val="134"/>
      </rPr>
      <t>，可根据到期时间尝试引导客户进行迁移或续费，</t>
    </r>
    <r>
      <rPr>
        <b/>
        <sz val="11"/>
        <color rgb="FF000000"/>
        <rFont val="SimSun"/>
        <family val="3"/>
        <charset val="134"/>
      </rPr>
      <t>如都不需要先备注后续跟进</t>
    </r>
    <phoneticPr fontId="1" type="noConversion"/>
  </si>
  <si>
    <r>
      <rPr>
        <sz val="11"/>
        <color rgb="FF000000"/>
        <rFont val="SimSun"/>
        <family val="3"/>
        <charset val="134"/>
      </rPr>
      <t xml:space="preserve">价格优惠：1核2G云服务器首年99元起
</t>
    </r>
    <r>
      <rPr>
        <b/>
        <sz val="11"/>
        <color rgb="FF000000"/>
        <rFont val="SimSun"/>
        <family val="3"/>
        <charset val="134"/>
      </rPr>
      <t>购买链接</t>
    </r>
    <r>
      <rPr>
        <sz val="11"/>
        <color rgb="FF000000"/>
        <rFont val="SimSun"/>
        <family val="3"/>
        <charset val="134"/>
      </rPr>
      <t>：https://cloud.tencent.com/act/pro/starlake?from=12309</t>
    </r>
    <phoneticPr fontId="1" type="noConversion"/>
  </si>
  <si>
    <r>
      <rPr>
        <b/>
        <sz val="11"/>
        <color rgb="FF000000"/>
        <rFont val="SimSun"/>
        <family val="3"/>
        <charset val="134"/>
      </rPr>
      <t>推荐产品</t>
    </r>
    <r>
      <rPr>
        <sz val="11"/>
        <color rgb="FF000000"/>
        <rFont val="SimSun"/>
        <family val="3"/>
        <charset val="134"/>
      </rPr>
      <t xml:space="preserve">：星星海SA2
</t>
    </r>
    <r>
      <rPr>
        <b/>
        <sz val="11"/>
        <color rgb="FF000000"/>
        <rFont val="SimSun"/>
        <family val="3"/>
        <charset val="134"/>
      </rPr>
      <t>产品介绍</t>
    </r>
    <r>
      <rPr>
        <sz val="11"/>
        <color rgb="FF000000"/>
        <rFont val="SimSun"/>
        <family val="3"/>
        <charset val="134"/>
      </rPr>
      <t xml:space="preserve">：标准型 SA2 实例是最新一代采用 AMD EPYC处理器的实例，提供多种规格，具有超高性价比，提供了平衡的计算、内存和网络资源，是很多应用程序的最佳选择。
</t>
    </r>
    <r>
      <rPr>
        <b/>
        <sz val="11"/>
        <color rgb="FF000000"/>
        <rFont val="SimSun"/>
        <family val="3"/>
        <charset val="134"/>
      </rPr>
      <t>产品优势</t>
    </r>
    <r>
      <rPr>
        <sz val="11"/>
        <color rgb="FF000000"/>
        <rFont val="SimSun"/>
        <family val="3"/>
        <charset val="134"/>
      </rPr>
      <t xml:space="preserve">：提供超大的单核L3cache、基准性能和读性能更高、低成本、安全防护、运行平稳、全场景覆盖
</t>
    </r>
    <r>
      <rPr>
        <b/>
        <sz val="11"/>
        <color rgb="FF000000"/>
        <rFont val="SimSun"/>
        <family val="3"/>
        <charset val="134"/>
      </rPr>
      <t>典型场景</t>
    </r>
    <r>
      <rPr>
        <sz val="11"/>
        <color rgb="FF000000"/>
        <rFont val="SimSun"/>
        <family val="3"/>
        <charset val="134"/>
      </rPr>
      <t xml:space="preserve">：大数据、视频转码、离线渲染等计算密集型业务；电商、教育、互联网等行业常见的无状态在线业务；几乎所有以Kubernetes托管的容器应用场景
</t>
    </r>
    <r>
      <rPr>
        <b/>
        <sz val="11"/>
        <color rgb="FF000000"/>
        <rFont val="SimSun"/>
        <family val="3"/>
        <charset val="134"/>
      </rPr>
      <t>标杆客户</t>
    </r>
    <r>
      <rPr>
        <sz val="11"/>
        <color rgb="FF000000"/>
        <rFont val="SimSun"/>
        <family val="3"/>
        <charset val="134"/>
      </rPr>
      <t xml:space="preserve">：腾讯会议、QQ、腾讯广告
</t>
    </r>
    <r>
      <rPr>
        <b/>
        <sz val="11"/>
        <color rgb="FF000000"/>
        <rFont val="SimSun"/>
        <family val="3"/>
        <charset val="134"/>
      </rPr>
      <t>一、产品优势：</t>
    </r>
    <r>
      <rPr>
        <sz val="11"/>
        <color rgb="FF000000"/>
        <rFont val="SimSun"/>
        <family val="3"/>
        <charset val="134"/>
      </rPr>
      <t xml:space="preserve">
1、该服务器是腾讯第一款真正为云而生的服务器，硬件系统采用模块化设计理念，并针对云端计算、存储、网络等场景进行软硬件优化。
2、该服务器实例</t>
    </r>
    <r>
      <rPr>
        <u/>
        <sz val="11"/>
        <color rgb="FF000000"/>
        <rFont val="SimSun"/>
        <family val="3"/>
        <charset val="134"/>
      </rPr>
      <t>综合性能提升35%以上</t>
    </r>
    <r>
      <rPr>
        <sz val="11"/>
        <color rgb="FF000000"/>
        <rFont val="SimSun"/>
        <family val="3"/>
        <charset val="134"/>
      </rPr>
      <t xml:space="preserve">
3、该服务器采用腾讯云与</t>
    </r>
    <r>
      <rPr>
        <u/>
        <sz val="11"/>
        <color rgb="FF000000"/>
        <rFont val="SimSun"/>
        <family val="3"/>
        <charset val="134"/>
      </rPr>
      <t>AMD在最新ROME平台下深度定制的CPU</t>
    </r>
    <r>
      <rPr>
        <sz val="11"/>
        <color rgb="FF000000"/>
        <rFont val="SimSun"/>
        <family val="3"/>
        <charset val="134"/>
      </rPr>
      <t>，使</t>
    </r>
    <r>
      <rPr>
        <u/>
        <sz val="11"/>
        <color rgb="FF000000"/>
        <rFont val="SimSun"/>
        <family val="3"/>
        <charset val="134"/>
      </rPr>
      <t>视频处理速度提升40%，WEB服务页面QPS提升152%</t>
    </r>
    <r>
      <rPr>
        <sz val="11"/>
        <color rgb="FF000000"/>
        <rFont val="SimSun"/>
        <family val="3"/>
        <charset val="134"/>
      </rPr>
      <t>左右。
4、支持</t>
    </r>
    <r>
      <rPr>
        <u/>
        <sz val="11"/>
        <color rgb="FF000000"/>
        <rFont val="SimSun"/>
        <family val="3"/>
        <charset val="134"/>
      </rPr>
      <t>从1H到180H</t>
    </r>
    <r>
      <rPr>
        <sz val="11"/>
        <color rgb="FF000000"/>
        <rFont val="SimSun"/>
        <family val="3"/>
        <charset val="134"/>
      </rPr>
      <t>单台云服务器的自由选择配置。
5、</t>
    </r>
    <r>
      <rPr>
        <u/>
        <sz val="11"/>
        <color rgb="FF000000"/>
        <rFont val="SimSun"/>
        <family val="3"/>
        <charset val="134"/>
      </rPr>
      <t>平台兼容性与Intel无差别</t>
    </r>
    <r>
      <rPr>
        <sz val="11"/>
        <color rgb="FF000000"/>
        <rFont val="SimSun"/>
        <family val="3"/>
        <charset val="134"/>
      </rPr>
      <t xml:space="preserve">，用户的代码原来在Intel平台上，可以直接切换到SA2,不需要客户业务进行适配。
</t>
    </r>
    <r>
      <rPr>
        <b/>
        <sz val="11"/>
        <color rgb="FF000000"/>
        <rFont val="SimSun"/>
        <family val="3"/>
        <charset val="134"/>
      </rPr>
      <t>二、客户画像：</t>
    </r>
    <r>
      <rPr>
        <sz val="11"/>
        <color rgb="FF000000"/>
        <rFont val="SimSun"/>
        <family val="3"/>
        <charset val="134"/>
      </rPr>
      <t xml:space="preserve">
1、根据客户业务场景来进行推荐，例如客户的</t>
    </r>
    <r>
      <rPr>
        <sz val="11"/>
        <color rgb="FFFF0000"/>
        <rFont val="SimSun"/>
        <family val="3"/>
        <charset val="134"/>
      </rPr>
      <t>业务场景主要做视频、web服务页面相关</t>
    </r>
    <r>
      <rPr>
        <sz val="11"/>
        <color rgb="FF000000"/>
        <rFont val="SimSun"/>
        <family val="3"/>
        <charset val="134"/>
      </rPr>
      <t>的。
2、</t>
    </r>
    <r>
      <rPr>
        <sz val="11"/>
        <color rgb="FFFF0000"/>
        <rFont val="SimSun"/>
        <family val="3"/>
        <charset val="134"/>
      </rPr>
      <t>在选择云服务器时，预算不太高，注重性价比的客户</t>
    </r>
    <r>
      <rPr>
        <sz val="11"/>
        <color rgb="FF000000"/>
        <rFont val="SimSun"/>
        <family val="3"/>
        <charset val="134"/>
      </rPr>
      <t xml:space="preserve">。
</t>
    </r>
    <r>
      <rPr>
        <b/>
        <sz val="11"/>
        <color rgb="FFFF0000"/>
        <rFont val="SimSun"/>
        <family val="3"/>
        <charset val="134"/>
      </rPr>
      <t>三、推荐话术</t>
    </r>
    <r>
      <rPr>
        <b/>
        <sz val="11"/>
        <color rgb="FF000000"/>
        <rFont val="SimSun"/>
        <family val="3"/>
        <charset val="134"/>
      </rPr>
      <t xml:space="preserve">：
</t>
    </r>
    <r>
      <rPr>
        <sz val="11"/>
        <color rgb="FF000000"/>
        <rFont val="SimSun"/>
        <family val="3"/>
        <charset val="134"/>
      </rPr>
      <t xml:space="preserve"> A、您好，我是腾讯云的客户经理，我姓X，请问是xx公司的x先生/女士？
B、我是，有什么事吗。
A、是这样的，看您之前在腾讯云这边之前是购买过相关的云产品，做个简单的回访，了解一下目前云产品的使用情况，以及目前的配置是否能满足目前的云上需求。
B、目前使用良好，没有遇到什么问题。
A、那近期会有新的上云项目搭建吗？
B、分两种情况：1、有新的上云项目。了解用户近期上云项目的使用场景和项目情况，根据使用场景推荐星星海服务器，</t>
    </r>
    <r>
      <rPr>
        <b/>
        <sz val="11"/>
        <color rgb="FFFF0000"/>
        <rFont val="SimSun"/>
        <family val="3"/>
        <charset val="134"/>
      </rPr>
      <t>告知星星海服务器优势和该服务器使用的相关案例，以及用户使用情况</t>
    </r>
    <r>
      <rPr>
        <sz val="11"/>
        <color rgb="FF000000"/>
        <rFont val="SimSun"/>
        <family val="3"/>
        <charset val="134"/>
      </rPr>
      <t>。并加客户的在线沟通方式（微信、QQ），</t>
    </r>
    <r>
      <rPr>
        <sz val="11"/>
        <color rgb="FFFF0000"/>
        <rFont val="SimSun"/>
        <family val="3"/>
        <charset val="134"/>
      </rPr>
      <t>下发星星海服务器功能介绍+活动连接</t>
    </r>
    <r>
      <rPr>
        <sz val="11"/>
        <color rgb="FF000000"/>
        <rFont val="SimSun"/>
        <family val="3"/>
        <charset val="134"/>
      </rPr>
      <t>。2、近期没有新的上云项目，</t>
    </r>
    <r>
      <rPr>
        <b/>
        <sz val="11"/>
        <color rgb="FFFF0000"/>
        <rFont val="SimSun"/>
        <family val="3"/>
        <charset val="134"/>
      </rPr>
      <t>告知近期有推出一款新的服务器（星星海服务器），告知该服务器优势，以及该服务器相应的活动</t>
    </r>
    <r>
      <rPr>
        <sz val="11"/>
        <color rgb="FF000000"/>
        <rFont val="SimSun"/>
        <family val="3"/>
        <charset val="134"/>
      </rPr>
      <t>，加在线沟通方式，下发活动相关连接，引导用户知晓该产品，增加客户对该产品的熟知度。
最后就是相对应的结束语。</t>
    </r>
    <phoneticPr fontId="1" type="noConversion"/>
  </si>
  <si>
    <r>
      <rPr>
        <b/>
        <sz val="11"/>
        <color rgb="FFFF0000"/>
        <rFont val="SimSun"/>
        <family val="3"/>
        <charset val="134"/>
      </rPr>
      <t>场景1：小程序开发</t>
    </r>
    <r>
      <rPr>
        <b/>
        <sz val="11"/>
        <color rgb="FF000000"/>
        <rFont val="SimSun"/>
        <family val="3"/>
        <charset val="134"/>
      </rPr>
      <t xml:space="preserve">--【任务名称】产品FT-泛互AME-关联开发场景客户（1）
</t>
    </r>
    <r>
      <rPr>
        <b/>
        <sz val="11"/>
        <color rgb="FFFF0000"/>
        <rFont val="SimSun"/>
        <family val="3"/>
        <charset val="134"/>
      </rPr>
      <t>场景2：公众号开发</t>
    </r>
    <r>
      <rPr>
        <b/>
        <sz val="11"/>
        <color rgb="FF000000"/>
        <rFont val="SimSun"/>
        <family val="3"/>
        <charset val="134"/>
      </rPr>
      <t xml:space="preserve">--【任务名称】产品FT-泛互AME-关联开发场景客户（2）
</t>
    </r>
    <r>
      <rPr>
        <b/>
        <sz val="11"/>
        <color rgb="FFFF0000"/>
        <rFont val="SimSun"/>
        <family val="3"/>
        <charset val="134"/>
      </rPr>
      <t>场景3：微信云</t>
    </r>
    <r>
      <rPr>
        <b/>
        <sz val="11"/>
        <color rgb="FF000000"/>
        <rFont val="SimSun"/>
        <family val="3"/>
        <charset val="134"/>
      </rPr>
      <t>--【任务名称】产品FT-泛互AME-关联开发场景客户（3）</t>
    </r>
    <phoneticPr fontId="1" type="noConversion"/>
  </si>
  <si>
    <r>
      <rPr>
        <sz val="11"/>
        <color rgb="FFFF0000"/>
        <rFont val="SimSun"/>
        <family val="3"/>
        <charset val="134"/>
      </rPr>
      <t xml:space="preserve">
【推广产品及优惠活动】</t>
    </r>
    <r>
      <rPr>
        <b/>
        <sz val="11"/>
        <color rgb="FF000000"/>
        <rFont val="SimSun"/>
        <family val="3"/>
        <charset val="134"/>
      </rPr>
      <t>一、AME产品入口</t>
    </r>
    <r>
      <rPr>
        <sz val="11"/>
        <color rgb="FF000000"/>
        <rFont val="SimSun"/>
        <family val="3"/>
        <charset val="134"/>
      </rPr>
      <t xml:space="preserve">：
</t>
    </r>
    <r>
      <rPr>
        <b/>
        <sz val="11"/>
        <color rgb="FF000000"/>
        <rFont val="SimSun"/>
        <family val="3"/>
        <charset val="134"/>
      </rPr>
      <t>1、腾讯云官网正版曲库直通车：</t>
    </r>
    <r>
      <rPr>
        <sz val="11"/>
        <color rgb="FF000000"/>
        <rFont val="SimSun"/>
        <family val="3"/>
        <charset val="134"/>
      </rPr>
      <t xml:space="preserve">https://cloud.tencent.com/product/ame?from=12185
</t>
    </r>
    <r>
      <rPr>
        <b/>
        <sz val="11"/>
        <color rgb="FF000000"/>
        <rFont val="SimSun"/>
        <family val="3"/>
        <charset val="134"/>
      </rPr>
      <t>2、微信服务市场：</t>
    </r>
    <r>
      <rPr>
        <sz val="11"/>
        <color rgb="FF000000"/>
        <rFont val="SimSun"/>
        <family val="3"/>
        <charset val="134"/>
      </rPr>
      <t xml:space="preserve">https://developers.weixin.qq.com/community/servicemarket/detail/000e288c01cb38b396a9020ee52015
</t>
    </r>
    <r>
      <rPr>
        <b/>
        <sz val="11"/>
        <color rgb="FF000000"/>
        <rFont val="SimSun"/>
        <family val="3"/>
        <charset val="134"/>
      </rPr>
      <t>3、【代金券申请链接】</t>
    </r>
    <r>
      <rPr>
        <sz val="11"/>
        <color rgb="FF000000"/>
        <rFont val="SimSun"/>
        <family val="3"/>
        <charset val="134"/>
      </rPr>
      <t xml:space="preserve">：https://cloud.tencent.com/apply/p/udx74wlxdri
</t>
    </r>
    <r>
      <rPr>
        <b/>
        <sz val="11"/>
        <color rgb="FF000000"/>
        <rFont val="SimSun"/>
        <family val="3"/>
        <charset val="134"/>
      </rPr>
      <t>腾讯云定价：</t>
    </r>
    <r>
      <rPr>
        <sz val="11"/>
        <color rgb="FF000000"/>
        <rFont val="SimSun"/>
        <family val="3"/>
        <charset val="134"/>
      </rPr>
      <t xml:space="preserve">https://cloud.tencent.com/product/ame/pricing
</t>
    </r>
    <r>
      <rPr>
        <b/>
        <sz val="11"/>
        <color rgb="FF000000"/>
        <rFont val="SimSun"/>
        <family val="3"/>
        <charset val="134"/>
      </rPr>
      <t>文档：</t>
    </r>
    <r>
      <rPr>
        <sz val="11"/>
        <color rgb="FF000000"/>
        <rFont val="SimSun"/>
        <family val="3"/>
        <charset val="134"/>
      </rPr>
      <t xml:space="preserve">https://cloud.tencent.com/product/ame/developer
</t>
    </r>
    <r>
      <rPr>
        <b/>
        <sz val="11"/>
        <color rgb="FF000000"/>
        <rFont val="SimSun"/>
        <family val="3"/>
        <charset val="134"/>
      </rPr>
      <t>常见问题：</t>
    </r>
    <r>
      <rPr>
        <sz val="11"/>
        <color rgb="FF000000"/>
        <rFont val="SimSun"/>
        <family val="3"/>
        <charset val="134"/>
      </rPr>
      <t>https://cloud.tencent.com/product/ame/faqs</t>
    </r>
    <phoneticPr fontId="1" type="noConversion"/>
  </si>
  <si>
    <r>
      <rPr>
        <b/>
        <sz val="11"/>
        <color rgb="FF000000"/>
        <rFont val="SimSun"/>
        <family val="3"/>
        <charset val="134"/>
      </rPr>
      <t>-主要利益点</t>
    </r>
    <r>
      <rPr>
        <sz val="11"/>
        <color rgb="FF000000"/>
        <rFont val="SimSun"/>
        <family val="3"/>
        <charset val="134"/>
      </rPr>
      <t>：
正版曲库目前已开放</t>
    </r>
    <r>
      <rPr>
        <sz val="11"/>
        <color rgb="FFFF0000"/>
        <rFont val="SimSun"/>
        <family val="3"/>
        <charset val="134"/>
      </rPr>
      <t>【基础版】、【高级版】、【商用版】</t>
    </r>
    <r>
      <rPr>
        <sz val="11"/>
        <color rgb="FF000000"/>
        <rFont val="SimSun"/>
        <family val="3"/>
        <charset val="134"/>
      </rPr>
      <t xml:space="preserve">三种版本供选择——更多自选曲目（1000-2000首），
更高品质音乐（320kbps），更多应用场景（短视频、游戏、UGC内容创作、电商、广告）
</t>
    </r>
    <r>
      <rPr>
        <b/>
        <sz val="11"/>
        <color rgb="FFFF0000"/>
        <rFont val="SimSun"/>
        <family val="3"/>
        <charset val="134"/>
      </rPr>
      <t xml:space="preserve">【需要与客户确认并收集的信息】
</t>
    </r>
    <r>
      <rPr>
        <b/>
        <sz val="11"/>
        <color rgb="FF000000"/>
        <rFont val="SimSun"/>
        <family val="3"/>
        <charset val="134"/>
      </rPr>
      <t>开场白</t>
    </r>
    <r>
      <rPr>
        <sz val="11"/>
        <color rgb="FF000000"/>
        <rFont val="SimSun"/>
        <family val="3"/>
        <charset val="134"/>
      </rPr>
      <t xml:space="preserve">：您好，我是腾讯云曲库AME产品经理（不知晓你身份的客户，对你已有过沟通的老客户，可继续说是客户经理）。请问您目前是有在了解正版曲库，有考虑用在您的小程序项目上吗？
</t>
    </r>
    <r>
      <rPr>
        <b/>
        <sz val="11"/>
        <color rgb="FF000000"/>
        <rFont val="SimSun"/>
        <family val="3"/>
        <charset val="134"/>
      </rPr>
      <t>继续挖掘</t>
    </r>
    <r>
      <rPr>
        <sz val="11"/>
        <color rgb="FF000000"/>
        <rFont val="SimSun"/>
        <family val="3"/>
        <charset val="134"/>
      </rPr>
      <t>：
1、目前业务场景是否有背景音乐诉求？</t>
    </r>
    <r>
      <rPr>
        <u/>
        <sz val="11"/>
        <color rgb="FF000000"/>
        <rFont val="SimSun"/>
        <family val="3"/>
        <charset val="134"/>
      </rPr>
      <t>目前有100元测试代金券可以申请</t>
    </r>
    <r>
      <rPr>
        <sz val="11"/>
        <color rgb="FF000000"/>
        <rFont val="SimSun"/>
        <family val="3"/>
        <charset val="134"/>
      </rPr>
      <t xml:space="preserve">，是否要参加？数量有限，先到先得。
2、您的音乐主要应用场景是怎样的？
3、客户业务场景和诉求：如电商场景、需要直播背景音乐
4、是app还是小程序？
5、是否需要腾讯专业产品人员联系？；优先拉进微信群，或者拉进产品官方QQ群：547084042。
</t>
    </r>
    <r>
      <rPr>
        <b/>
        <sz val="11"/>
        <color rgb="FF000000"/>
        <rFont val="SimSun"/>
        <family val="3"/>
        <charset val="134"/>
      </rPr>
      <t>重点：客户有音乐相关需求就可以拉客户进群，或者拉产品接口人支持</t>
    </r>
    <r>
      <rPr>
        <u/>
        <sz val="11"/>
        <color rgb="FF000000"/>
        <rFont val="SimSun"/>
        <family val="3"/>
        <charset val="134"/>
      </rPr>
      <t>【产品接口人】mattjin/markusyi/mirandachen</t>
    </r>
    <phoneticPr fontId="1" type="noConversion"/>
  </si>
  <si>
    <r>
      <rPr>
        <sz val="11"/>
        <color rgb="FF000000"/>
        <rFont val="SimSun"/>
        <family val="3"/>
        <charset val="134"/>
      </rPr>
      <t xml:space="preserve">
开场白：您好，我是腾讯云专属客户经理我姓X，感谢您开通了视频云功能，腾讯云有多年音视频项目协助搭建经验，来电看有什么可以帮到您？
</t>
    </r>
    <r>
      <rPr>
        <b/>
        <sz val="11"/>
        <color rgb="FFFF0000"/>
        <rFont val="SimSun"/>
        <family val="3"/>
        <charset val="134"/>
      </rPr>
      <t>填写模板要求</t>
    </r>
    <r>
      <rPr>
        <sz val="11"/>
        <color rgb="FF000000"/>
        <rFont val="SimSun"/>
        <family val="3"/>
        <charset val="134"/>
      </rPr>
      <t>：【需要与客户确认并收集的信息】
1、近期是否有搭建视频应用的需求，是否需要用到直播/点播：
2、视频云的具体业务场景：
3、业务阶段：
4、采购视频云的时间：
5、视频云的年预算：
6、异议问题：（若有，请详细记录；若无，则不填）</t>
    </r>
    <phoneticPr fontId="1" type="noConversion"/>
  </si>
  <si>
    <r>
      <rPr>
        <sz val="11"/>
        <color rgb="FF000000"/>
        <rFont val="SimSun"/>
        <family val="3"/>
        <charset val="134"/>
      </rPr>
      <t>本次任务的客户是受到了安全攻击的客户，需要</t>
    </r>
    <r>
      <rPr>
        <b/>
        <sz val="11"/>
        <color rgb="FFFF0000"/>
        <rFont val="SimSun"/>
        <family val="3"/>
        <charset val="134"/>
      </rPr>
      <t xml:space="preserve">向用户推荐主机安全产品；
</t>
    </r>
    <r>
      <rPr>
        <sz val="11"/>
        <color rgb="FF000000"/>
        <rFont val="SimSun"/>
        <family val="3"/>
        <charset val="134"/>
      </rPr>
      <t>同时可</t>
    </r>
    <r>
      <rPr>
        <u/>
        <sz val="11"/>
        <color rgb="FF000000"/>
        <rFont val="SimSun"/>
        <family val="3"/>
        <charset val="134"/>
      </rPr>
      <t>给未续费用户</t>
    </r>
    <r>
      <rPr>
        <b/>
        <sz val="11"/>
        <color rgb="FFFF0000"/>
        <rFont val="SimSun"/>
        <family val="3"/>
        <charset val="134"/>
      </rPr>
      <t>推荐</t>
    </r>
    <r>
      <rPr>
        <b/>
        <u/>
        <sz val="11"/>
        <color rgb="FFFF0000"/>
        <rFont val="SimSun"/>
        <family val="3"/>
        <charset val="134"/>
      </rPr>
      <t>云防火墙（不是waf）</t>
    </r>
    <r>
      <rPr>
        <sz val="11"/>
        <color rgb="FF000000"/>
        <rFont val="SimSun"/>
        <family val="3"/>
        <charset val="134"/>
      </rPr>
      <t>，如不需要还请备注原因</t>
    </r>
    <phoneticPr fontId="1" type="noConversion"/>
  </si>
  <si>
    <r>
      <rPr>
        <sz val="11"/>
        <color rgb="FF000000"/>
        <rFont val="SimSun"/>
        <family val="3"/>
        <charset val="134"/>
      </rPr>
      <t>目前购买</t>
    </r>
    <r>
      <rPr>
        <sz val="11"/>
        <color rgb="FFFF0000"/>
        <rFont val="SimSun"/>
        <family val="3"/>
        <charset val="134"/>
      </rPr>
      <t>有价格折扣</t>
    </r>
    <r>
      <rPr>
        <sz val="11"/>
        <color rgb="FF000000"/>
        <rFont val="SimSun"/>
        <family val="3"/>
        <charset val="134"/>
      </rPr>
      <t>、</t>
    </r>
    <r>
      <rPr>
        <sz val="11"/>
        <color rgb="FFFF0000"/>
        <rFont val="SimSun"/>
        <family val="3"/>
        <charset val="134"/>
      </rPr>
      <t>频繁的安全攻击可能会让业务有所损失。</t>
    </r>
    <r>
      <rPr>
        <b/>
        <sz val="11"/>
        <color rgb="FFFF0000"/>
        <rFont val="SimSun"/>
        <family val="3"/>
        <charset val="134"/>
      </rPr>
      <t>围绕模板里的问题进行沟通（如下图，双击看大图）</t>
    </r>
    <r>
      <rPr>
        <sz val="11"/>
        <color rgb="FFFF0000"/>
        <rFont val="SimSun"/>
        <family val="3"/>
        <charset val="134"/>
      </rPr>
      <t xml:space="preserve">，在系统选项备注出来并且填写完整的服务记录。
</t>
    </r>
    <r>
      <rPr>
        <b/>
        <sz val="11"/>
        <color rgb="FF000000"/>
        <rFont val="SimSun"/>
        <family val="3"/>
        <charset val="134"/>
      </rPr>
      <t>产品推荐话术参考</t>
    </r>
    <r>
      <rPr>
        <sz val="11"/>
        <color rgb="FF000000"/>
        <rFont val="SimSun"/>
        <family val="3"/>
        <charset val="134"/>
      </rPr>
      <t xml:space="preserve">：
• </t>
    </r>
    <r>
      <rPr>
        <b/>
        <sz val="11"/>
        <color rgb="FF000000"/>
        <rFont val="SimSun"/>
        <family val="3"/>
        <charset val="134"/>
      </rPr>
      <t>云镜</t>
    </r>
    <r>
      <rPr>
        <sz val="11"/>
        <color rgb="FF000000"/>
        <rFont val="SimSun"/>
        <family val="3"/>
        <charset val="134"/>
      </rPr>
      <t xml:space="preserve">：一款针对于云上主机安全防护的产品，基于腾讯安全积累的海量威胁数据，利用机器学习为用户提供黑客入侵检测和漏洞风险预警等安全防护服务，
  主要包括密码破解拦截、异常登录提醒、木马文件检测、高危漏洞检测等安全功能，解决当前服务器面临的主要网络安全风险，帮助企业构建服务器安全防护体系。
产品优势：基于腾讯全网威胁情报数据源，实时检测黑客攻击行为；木马文件检测；免安装和维护，无需人工维护各种安全检测脚本文件；集中维护，省去登录多台服务器的麻烦；低资源占用，自研轻量级Agent，绝大部分计算和防护在云端进行，对服务器的资源消耗占用低。
典型场景：金融、游戏、传统企业、政府
目前价格：按量计费，每台主机费用3元/天；包年包月（通过购买页面选择对应的主机开通专业版）每台主机费用80元/月
• </t>
    </r>
    <r>
      <rPr>
        <b/>
        <sz val="11"/>
        <color rgb="FF000000"/>
        <rFont val="SimSun"/>
        <family val="3"/>
        <charset val="134"/>
      </rPr>
      <t>云防火墙</t>
    </r>
    <r>
      <rPr>
        <sz val="11"/>
        <color rgb="FF000000"/>
        <rFont val="SimSun"/>
        <family val="3"/>
        <charset val="134"/>
      </rPr>
      <t xml:space="preserve">：腾讯云防火墙为每个租户提供统一的访问管控平面，通过概览页您可以直观清晰的查看到互联网边界、VPC 之间的流量情况、访问控制策略的命中情况、安全告警事件等全面详细的统计与详情，为用户提供统一的网络访问控制中心点。
产品优势：无需配置、一键开启、精准防护
典型场景：游戏、互联网、金融、传统企业、政府
</t>
    </r>
    <phoneticPr fontId="1" type="noConversion"/>
  </si>
  <si>
    <r>
      <rPr>
        <sz val="11"/>
        <color rgb="FF000000"/>
        <rFont val="SimSun"/>
        <family val="3"/>
        <charset val="134"/>
      </rPr>
      <t>全民六折起，价格优惠（</t>
    </r>
    <r>
      <rPr>
        <b/>
        <sz val="11"/>
        <color rgb="FF000000"/>
        <rFont val="SimSun"/>
        <family val="3"/>
        <charset val="134"/>
      </rPr>
      <t>十周年大促</t>
    </r>
    <r>
      <rPr>
        <sz val="11"/>
        <color rgb="FF000000"/>
        <rFont val="SimSun"/>
        <family val="3"/>
        <charset val="134"/>
      </rPr>
      <t xml:space="preserve">）
</t>
    </r>
    <r>
      <rPr>
        <b/>
        <sz val="11"/>
        <color rgb="FF000000"/>
        <rFont val="SimSun"/>
        <family val="3"/>
        <charset val="134"/>
      </rPr>
      <t>视频云电销专场</t>
    </r>
    <r>
      <rPr>
        <sz val="11"/>
        <color rgb="FF000000"/>
        <rFont val="SimSun"/>
        <family val="3"/>
        <charset val="134"/>
      </rPr>
      <t>：https://cloud.tencent.com/act/pro/video-sales</t>
    </r>
    <phoneticPr fontId="1" type="noConversion"/>
  </si>
  <si>
    <r>
      <rPr>
        <b/>
        <sz val="11"/>
        <color rgb="FF000000"/>
        <rFont val="SimSun"/>
        <family val="3"/>
        <charset val="134"/>
      </rPr>
      <t>8月访问过直播点播产品页面</t>
    </r>
    <r>
      <rPr>
        <sz val="11"/>
        <color rgb="FF000000"/>
        <rFont val="SimSun"/>
        <family val="3"/>
        <charset val="134"/>
      </rPr>
      <t>（其中含600条开通过直播）的企业中长尾用户商机</t>
    </r>
    <phoneticPr fontId="1" type="noConversion"/>
  </si>
  <si>
    <r>
      <rPr>
        <sz val="11"/>
        <color rgb="FF000000"/>
        <rFont val="SimSun"/>
        <family val="3"/>
        <charset val="134"/>
      </rPr>
      <t xml:space="preserve">
通过电销触达后，</t>
    </r>
    <r>
      <rPr>
        <u/>
        <sz val="11"/>
        <color rgb="FFFF0000"/>
        <rFont val="SimSun"/>
        <family val="3"/>
        <charset val="134"/>
      </rPr>
      <t>代表腾讯云官网和客户建立客情</t>
    </r>
    <r>
      <rPr>
        <sz val="11"/>
        <color rgb="FF000000"/>
        <rFont val="SimSun"/>
        <family val="3"/>
        <charset val="134"/>
      </rPr>
      <t>，配合微盛的售后客服指导，在</t>
    </r>
    <r>
      <rPr>
        <u/>
        <sz val="11"/>
        <color rgb="FF000000"/>
        <rFont val="SimSun"/>
        <family val="3"/>
        <charset val="134"/>
      </rPr>
      <t>活动价格结束前</t>
    </r>
    <r>
      <rPr>
        <b/>
        <u/>
        <sz val="11"/>
        <color rgb="FFFF0000"/>
        <rFont val="SimSun"/>
        <family val="3"/>
        <charset val="134"/>
      </rPr>
      <t>（一个月）</t>
    </r>
    <r>
      <rPr>
        <u/>
        <sz val="11"/>
        <color rgb="FFFF0000"/>
        <rFont val="SimSun"/>
        <family val="3"/>
        <charset val="134"/>
      </rPr>
      <t>促转为正价产品订单</t>
    </r>
    <r>
      <rPr>
        <sz val="11"/>
        <color rgb="FF000000"/>
        <rFont val="SimSun"/>
        <family val="3"/>
        <charset val="134"/>
      </rPr>
      <t>。同时，利用官网活动促转</t>
    </r>
    <r>
      <rPr>
        <u/>
        <sz val="11"/>
        <color rgb="FFFF0000"/>
        <rFont val="SimSun"/>
        <family val="3"/>
        <charset val="134"/>
      </rPr>
      <t>个人客户为企业客户</t>
    </r>
    <phoneticPr fontId="1" type="noConversion"/>
  </si>
  <si>
    <r>
      <rPr>
        <sz val="11"/>
        <color rgb="FF000000"/>
        <rFont val="SimSun"/>
        <family val="3"/>
        <charset val="134"/>
      </rPr>
      <t xml:space="preserve">企业微信是微信官方的客户服务工具；企微管家API打通企业微信原生后台，安全可信赖；
</t>
    </r>
    <r>
      <rPr>
        <sz val="11"/>
        <color rgb="FFFF0000"/>
        <rFont val="SimSun"/>
        <family val="3"/>
        <charset val="134"/>
      </rPr>
      <t>10余种引流策略和社交裂变工具</t>
    </r>
    <r>
      <rPr>
        <sz val="11"/>
        <color rgb="FF000000"/>
        <rFont val="SimSun"/>
        <family val="3"/>
        <charset val="134"/>
      </rPr>
      <t xml:space="preserve">，帮助企业快速完成用户拉新，实现日增客户10万+；
自动化客户标签，千人千面的服务，打造精细化运营体系！帮助企业实现高效率的运营转化；
</t>
    </r>
    <r>
      <rPr>
        <sz val="11"/>
        <color rgb="FFFF0000"/>
        <rFont val="SimSun"/>
        <family val="3"/>
        <charset val="134"/>
      </rPr>
      <t>群裂变、群红包、聊天侧边栏等多款企微社群管理工具</t>
    </r>
    <r>
      <rPr>
        <sz val="11"/>
        <color rgb="FF000000"/>
        <rFont val="SimSun"/>
        <family val="3"/>
        <charset val="134"/>
      </rPr>
      <t>，形成拉新、留存、促活、转化闭环；</t>
    </r>
    <phoneticPr fontId="1" type="noConversion"/>
  </si>
  <si>
    <r>
      <rPr>
        <b/>
        <sz val="11"/>
        <color rgb="FF000000"/>
        <rFont val="SimSun"/>
        <family val="3"/>
        <charset val="134"/>
      </rPr>
      <t xml:space="preserve">
秒杀链接</t>
    </r>
    <r>
      <rPr>
        <sz val="11"/>
        <color rgb="FF000000"/>
        <rFont val="SimSun"/>
        <family val="3"/>
        <charset val="134"/>
      </rPr>
      <t xml:space="preserve">：https://cloud.tencent.com/act/anniversary?from=13046
</t>
    </r>
    <r>
      <rPr>
        <b/>
        <sz val="11"/>
        <color rgb="FF000000"/>
        <rFont val="SimSun"/>
        <family val="3"/>
        <charset val="134"/>
      </rPr>
      <t>云产品会场</t>
    </r>
    <r>
      <rPr>
        <sz val="11"/>
        <color rgb="FF000000"/>
        <rFont val="SimSun"/>
        <family val="3"/>
        <charset val="134"/>
      </rPr>
      <t>：https://cloud.tencent.com/act/anniversary/product</t>
    </r>
    <phoneticPr fontId="1" type="noConversion"/>
  </si>
  <si>
    <r>
      <rPr>
        <b/>
        <sz val="11"/>
        <color rgb="FF000000"/>
        <rFont val="SimSun"/>
        <family val="3"/>
        <charset val="134"/>
      </rPr>
      <t xml:space="preserve">
云函数产品是提供的无服务器执行环境，帮助您在无需购买和管理服务器的情况下运行代码，是实时文件处理和数据处理等场景下理想的计算平台
</t>
    </r>
    <r>
      <rPr>
        <b/>
        <u/>
        <sz val="11"/>
        <color rgb="FF000000"/>
        <rFont val="SimSun"/>
        <family val="3"/>
        <charset val="134"/>
      </rPr>
      <t xml:space="preserve">
切入点</t>
    </r>
    <r>
      <rPr>
        <u/>
        <sz val="11"/>
        <color rgb="FF000000"/>
        <rFont val="SimSun"/>
        <family val="3"/>
        <charset val="134"/>
      </rPr>
      <t>：十周年活动，秒杀价4元/月，对于企业新老用户，提供多个不同档次的资源组合配置和相对应的价格，可供不同需求的客户购买</t>
    </r>
    <r>
      <rPr>
        <sz val="11"/>
        <color rgb="FF000000"/>
        <rFont val="SimSun"/>
        <family val="3"/>
        <charset val="134"/>
      </rPr>
      <t xml:space="preserve">
【流转规则】</t>
    </r>
    <r>
      <rPr>
        <b/>
        <sz val="11"/>
        <color rgb="FF000000"/>
        <rFont val="SimSun"/>
        <family val="3"/>
        <charset val="134"/>
      </rPr>
      <t>围绕模板里的问题进行沟通</t>
    </r>
    <r>
      <rPr>
        <sz val="11"/>
        <color rgb="FF000000"/>
        <rFont val="SimSun"/>
        <family val="3"/>
        <charset val="134"/>
      </rPr>
      <t>，在系统选项备注出来并且填写完整的服务记录，按照电销现有流程进行转化/转出。
【备注】
1.</t>
    </r>
    <r>
      <rPr>
        <b/>
        <sz val="11"/>
        <color rgb="FF000000"/>
        <rFont val="SimSun"/>
        <family val="3"/>
        <charset val="134"/>
      </rPr>
      <t>商机获取</t>
    </r>
    <r>
      <rPr>
        <sz val="11"/>
        <color rgb="FF000000"/>
        <rFont val="SimSun"/>
        <family val="3"/>
        <charset val="134"/>
      </rPr>
      <t>：产品方
2.</t>
    </r>
    <r>
      <rPr>
        <b/>
        <sz val="11"/>
        <color rgb="FF000000"/>
        <rFont val="SimSun"/>
        <family val="3"/>
        <charset val="134"/>
      </rPr>
      <t>产品卖点</t>
    </r>
    <r>
      <rPr>
        <sz val="11"/>
        <color rgb="FF000000"/>
        <rFont val="SimSun"/>
        <family val="3"/>
        <charset val="134"/>
      </rPr>
      <t>：无需购买和管理服务器的情况下运行代码，自动扩缩容，减少组件开销，永远不为空闲时间付费，高可用部署，加速开发，复用第三方服务
3.</t>
    </r>
    <r>
      <rPr>
        <b/>
        <sz val="11"/>
        <color rgb="FF000000"/>
        <rFont val="SimSun"/>
        <family val="3"/>
        <charset val="134"/>
      </rPr>
      <t>产品功能</t>
    </r>
    <r>
      <rPr>
        <sz val="11"/>
        <color rgb="FF000000"/>
        <rFont val="SimSun"/>
        <family val="3"/>
        <charset val="134"/>
      </rPr>
      <t>：移动及 Web 应用、小程序、文件处理及通知、消息转存、业务流转
4.</t>
    </r>
    <r>
      <rPr>
        <b/>
        <sz val="11"/>
        <color rgb="FF000000"/>
        <rFont val="SimSun"/>
        <family val="3"/>
        <charset val="134"/>
      </rPr>
      <t>应用场景</t>
    </r>
    <r>
      <rPr>
        <sz val="11"/>
        <color rgb="FF000000"/>
        <rFont val="SimSun"/>
        <family val="3"/>
        <charset val="134"/>
      </rPr>
      <t>：移动及 Web 应用的后端，小程序，文件处理及通知，消息转存，业务扭转
5.</t>
    </r>
    <r>
      <rPr>
        <b/>
        <sz val="11"/>
        <color rgb="FF000000"/>
        <rFont val="SimSun"/>
        <family val="3"/>
        <charset val="134"/>
      </rPr>
      <t>典型案例</t>
    </r>
    <r>
      <rPr>
        <sz val="11"/>
        <color rgb="FF000000"/>
        <rFont val="SimSun"/>
        <family val="3"/>
        <charset val="134"/>
      </rPr>
      <t>：珍爱网、乐凯撒、喜茶、知乎、王者荣耀等
6.</t>
    </r>
    <r>
      <rPr>
        <b/>
        <sz val="11"/>
        <color rgb="FF000000"/>
        <rFont val="SimSun"/>
        <family val="3"/>
        <charset val="134"/>
      </rPr>
      <t>产品原价</t>
    </r>
    <r>
      <rPr>
        <sz val="11"/>
        <color rgb="FF000000"/>
        <rFont val="SimSun"/>
        <family val="3"/>
        <charset val="134"/>
      </rPr>
      <t xml:space="preserve">：资源使用费用+调用次数费用+外网出流量费用=实际使用付费，现有秒杀价4元/月
</t>
    </r>
    <phoneticPr fontId="1" type="noConversion"/>
  </si>
  <si>
    <r>
      <rPr>
        <sz val="11"/>
        <color rgb="FF000000"/>
        <rFont val="SimSun"/>
        <family val="3"/>
        <charset val="134"/>
      </rPr>
      <t xml:space="preserve">
【流转规则】围绕模板里的问题进行沟通，在系统选项备注出来并且填写完整的服务记录，按照电销现有流程进行转化/转出。
【备注】
1.</t>
    </r>
    <r>
      <rPr>
        <b/>
        <sz val="11"/>
        <color rgb="FF000000"/>
        <rFont val="SimSun"/>
        <family val="3"/>
        <charset val="134"/>
      </rPr>
      <t xml:space="preserve"> 商机获取</t>
    </r>
    <r>
      <rPr>
        <sz val="11"/>
        <color rgb="FF000000"/>
        <rFont val="SimSun"/>
        <family val="3"/>
        <charset val="134"/>
      </rPr>
      <t xml:space="preserve">：数据平台定期提醒
2. </t>
    </r>
    <r>
      <rPr>
        <b/>
        <sz val="11"/>
        <color rgb="FF000000"/>
        <rFont val="SimSun"/>
        <family val="3"/>
        <charset val="134"/>
      </rPr>
      <t>产品卖点</t>
    </r>
    <r>
      <rPr>
        <sz val="11"/>
        <color rgb="FF000000"/>
        <rFont val="SimSun"/>
        <family val="3"/>
        <charset val="134"/>
      </rPr>
      <t xml:space="preserve">：高性能、安全防护、弹性拓展、稳定可靠
3. </t>
    </r>
    <r>
      <rPr>
        <b/>
        <sz val="11"/>
        <color rgb="FF000000"/>
        <rFont val="SimSun"/>
        <family val="3"/>
        <charset val="134"/>
      </rPr>
      <t>产品功能</t>
    </r>
    <r>
      <rPr>
        <sz val="11"/>
        <color rgb="FF000000"/>
        <rFont val="SimSun"/>
        <family val="3"/>
        <charset val="134"/>
      </rPr>
      <t xml:space="preserve">：实时监控、安全治理、故障恢复
4. </t>
    </r>
    <r>
      <rPr>
        <b/>
        <sz val="11"/>
        <color rgb="FF000000"/>
        <rFont val="SimSun"/>
        <family val="3"/>
        <charset val="134"/>
      </rPr>
      <t>典型案例</t>
    </r>
    <r>
      <rPr>
        <sz val="11"/>
        <color rgb="FF000000"/>
        <rFont val="SimSun"/>
        <family val="3"/>
        <charset val="134"/>
      </rPr>
      <t xml:space="preserve">：微信支付、中国银行、麦当劳、锤子科技等
5. </t>
    </r>
    <r>
      <rPr>
        <b/>
        <sz val="11"/>
        <color rgb="FF000000"/>
        <rFont val="SimSun"/>
        <family val="3"/>
        <charset val="134"/>
      </rPr>
      <t>产品原价</t>
    </r>
    <r>
      <rPr>
        <sz val="11"/>
        <color rgb="FF000000"/>
        <rFont val="SimSun"/>
        <family val="3"/>
        <charset val="134"/>
      </rPr>
      <t xml:space="preserve">：十周年活动1折起购
</t>
    </r>
    <phoneticPr fontId="1" type="noConversion"/>
  </si>
  <si>
    <r>
      <rPr>
        <sz val="11"/>
        <color rgb="FF000000"/>
        <rFont val="SimSun"/>
        <family val="3"/>
        <charset val="134"/>
      </rPr>
      <t xml:space="preserve">
【流转规则】围绕模板里的问题进行沟通，在系统选项备注出来并且填写完整的服务记录，按照电销现有流程进行转化/转出。
【备注】
1. </t>
    </r>
    <r>
      <rPr>
        <b/>
        <sz val="11"/>
        <color rgb="FF000000"/>
        <rFont val="SimSun"/>
        <family val="3"/>
        <charset val="134"/>
      </rPr>
      <t>商机获取</t>
    </r>
    <r>
      <rPr>
        <sz val="11"/>
        <color rgb="FF000000"/>
        <rFont val="SimSun"/>
        <family val="3"/>
        <charset val="134"/>
      </rPr>
      <t xml:space="preserve">：产品方
2. </t>
    </r>
    <r>
      <rPr>
        <b/>
        <sz val="11"/>
        <color rgb="FF000000"/>
        <rFont val="SimSun"/>
        <family val="3"/>
        <charset val="134"/>
      </rPr>
      <t>产品卖点</t>
    </r>
    <r>
      <rPr>
        <sz val="11"/>
        <color rgb="FF000000"/>
        <rFont val="SimSun"/>
        <family val="3"/>
        <charset val="134"/>
      </rPr>
      <t xml:space="preserve">： 主打全平台互通的多人音视频通话和低延时互动直播，跨平台全球互通、小程序深度合作、低门槛快速接入、场景化定制组件、低延时、低卡顿、高品质
3. </t>
    </r>
    <r>
      <rPr>
        <b/>
        <sz val="11"/>
        <color rgb="FF000000"/>
        <rFont val="SimSun"/>
        <family val="3"/>
        <charset val="134"/>
      </rPr>
      <t>产品功能</t>
    </r>
    <r>
      <rPr>
        <sz val="11"/>
        <color rgb="FF000000"/>
        <rFont val="SimSun"/>
        <family val="3"/>
        <charset val="134"/>
      </rPr>
      <t xml:space="preserve">：视频通话、语音通话、视频互动直播、语音互动直播
4. </t>
    </r>
    <r>
      <rPr>
        <b/>
        <sz val="11"/>
        <color rgb="FF000000"/>
        <rFont val="SimSun"/>
        <family val="3"/>
        <charset val="134"/>
      </rPr>
      <t>典型案例</t>
    </r>
    <r>
      <rPr>
        <sz val="11"/>
        <color rgb="FF000000"/>
        <rFont val="SimSun"/>
        <family val="3"/>
        <charset val="134"/>
      </rPr>
      <t xml:space="preserve">：腾讯会议、陌陌、企业微信、腾讯教育
5. </t>
    </r>
    <r>
      <rPr>
        <b/>
        <sz val="11"/>
        <color rgb="FF000000"/>
        <rFont val="SimSun"/>
        <family val="3"/>
        <charset val="134"/>
      </rPr>
      <t>产品原价</t>
    </r>
    <r>
      <rPr>
        <sz val="11"/>
        <color rgb="FF000000"/>
        <rFont val="SimSun"/>
        <family val="3"/>
        <charset val="134"/>
      </rPr>
      <t xml:space="preserve">：现有六折起优惠
</t>
    </r>
    <phoneticPr fontId="1" type="noConversion"/>
  </si>
  <si>
    <r>
      <rPr>
        <sz val="11"/>
        <color rgb="FF000000"/>
        <rFont val="SimSun"/>
        <family val="3"/>
        <charset val="134"/>
      </rPr>
      <t>【需要与客户确认并收集的信息】</t>
    </r>
    <r>
      <rPr>
        <sz val="11"/>
        <color rgb="FFFF0000"/>
        <rFont val="SimSun"/>
        <family val="3"/>
        <charset val="134"/>
      </rPr>
      <t>按照通用触达模板填写</t>
    </r>
    <r>
      <rPr>
        <sz val="11"/>
        <color rgb="FF000000"/>
        <rFont val="SimSun"/>
        <family val="3"/>
        <charset val="134"/>
      </rPr>
      <t xml:space="preserve">
1、先了解用户业务属性，从行业切入聊清楚需求，推荐直播点播产品及功能，优惠
2、视频云的具体业务场景：
3、业务阶段：
4、采购视频云的时间：
5、视频云的年预算：
6、异议问题：（若有，请详细记录；若无，则不填）</t>
    </r>
    <phoneticPr fontId="1" type="noConversion"/>
  </si>
  <si>
    <r>
      <rPr>
        <b/>
        <sz val="11"/>
        <color rgb="FF000000"/>
        <rFont val="SimSun"/>
        <family val="3"/>
        <charset val="134"/>
      </rPr>
      <t>桌面安全</t>
    </r>
    <r>
      <rPr>
        <b/>
        <sz val="11"/>
        <color rgb="FFFF0000"/>
        <rFont val="SimSun"/>
        <family val="3"/>
        <charset val="134"/>
      </rPr>
      <t>高资产客户</t>
    </r>
    <r>
      <rPr>
        <b/>
        <sz val="11"/>
        <color rgb="FF000000"/>
        <rFont val="SimSun"/>
        <family val="3"/>
        <charset val="134"/>
      </rPr>
      <t>0921-企业已付费/企业未付费</t>
    </r>
    <phoneticPr fontId="1" type="noConversion"/>
  </si>
  <si>
    <r>
      <rPr>
        <b/>
        <sz val="11"/>
        <color rgb="FF000000"/>
        <rFont val="SimSun"/>
        <family val="3"/>
        <charset val="134"/>
      </rPr>
      <t>【开场白】：您好我是腾讯云客户经理XX。为了您的项目安全，温馨提醒您注意查看服务器云监控告警信息。接到系统提醒，您有安全攻击漏洞事件等情况产生，是否已经进行漏洞修复呢？建议您使用主机安全来检测漏洞，防范异地登录、木马病毒。</t>
    </r>
    <r>
      <rPr>
        <sz val="11"/>
        <color rgb="FF000000"/>
        <rFont val="SimSun"/>
        <family val="3"/>
        <charset val="134"/>
      </rPr>
      <t xml:space="preserve">
【产品卖点】：木马查杀、密码破解拦截、登陆行为审计、漏洞管理、基线检查、资产组件识别与管理
【产品功能】：木马查杀、密码破解拦截、登陆行为审计、漏洞管理、基线检查、资产组件识别与管理
【典型案例】：上汽、建行等大型客户
</t>
    </r>
    <phoneticPr fontId="1" type="noConversion"/>
  </si>
  <si>
    <r>
      <rPr>
        <b/>
        <sz val="11"/>
        <color rgb="FF000000"/>
        <rFont val="SimSun"/>
        <family val="3"/>
        <charset val="134"/>
      </rPr>
      <t>桌面安全</t>
    </r>
    <r>
      <rPr>
        <b/>
        <sz val="11"/>
        <color rgb="FFFF0000"/>
        <rFont val="SimSun"/>
        <family val="3"/>
        <charset val="134"/>
      </rPr>
      <t>低资产客户</t>
    </r>
    <r>
      <rPr>
        <b/>
        <sz val="11"/>
        <color rgb="FF000000"/>
        <rFont val="SimSun"/>
        <family val="3"/>
        <charset val="134"/>
      </rPr>
      <t>0921-个人已付费/未付费，企业已付费/未付费</t>
    </r>
    <phoneticPr fontId="1" type="noConversion"/>
  </si>
  <si>
    <r>
      <rPr>
        <b/>
        <sz val="11"/>
        <color rgb="FF000000"/>
        <rFont val="SimSun"/>
        <family val="3"/>
        <charset val="134"/>
      </rPr>
      <t>桌面安全</t>
    </r>
    <r>
      <rPr>
        <b/>
        <sz val="11"/>
        <color rgb="FFFF0000"/>
        <rFont val="SimSun"/>
        <family val="3"/>
        <charset val="134"/>
      </rPr>
      <t>预付费客户</t>
    </r>
    <r>
      <rPr>
        <b/>
        <sz val="11"/>
        <color rgb="FF000000"/>
        <rFont val="SimSun"/>
        <family val="3"/>
        <charset val="134"/>
      </rPr>
      <t>0921</t>
    </r>
    <phoneticPr fontId="1" type="noConversion"/>
  </si>
  <si>
    <r>
      <rPr>
        <b/>
        <sz val="11"/>
        <color rgb="FF000000"/>
        <rFont val="SimSun"/>
        <family val="3"/>
        <charset val="134"/>
      </rPr>
      <t>产品FT-桌面安全</t>
    </r>
    <r>
      <rPr>
        <b/>
        <sz val="11"/>
        <color rgb="FFFF0000"/>
        <rFont val="SimSun"/>
        <family val="3"/>
        <charset val="134"/>
      </rPr>
      <t>0819</t>
    </r>
    <r>
      <rPr>
        <b/>
        <sz val="11"/>
        <color rgb="FF000000"/>
        <rFont val="SimSun"/>
        <family val="3"/>
        <charset val="134"/>
      </rPr>
      <t>-企业已付费</t>
    </r>
    <phoneticPr fontId="1" type="noConversion"/>
  </si>
  <si>
    <r>
      <rPr>
        <sz val="11"/>
        <color rgb="FF000000"/>
        <rFont val="SimSun"/>
        <family val="3"/>
        <charset val="134"/>
      </rPr>
      <t>本次任务的客户是</t>
    </r>
    <r>
      <rPr>
        <b/>
        <sz val="11"/>
        <color rgb="FF000000"/>
        <rFont val="SimSun"/>
        <family val="3"/>
        <charset val="134"/>
      </rPr>
      <t>受到了安全攻击的客户</t>
    </r>
    <r>
      <rPr>
        <sz val="11"/>
        <color rgb="FF000000"/>
        <rFont val="SimSun"/>
        <family val="3"/>
        <charset val="134"/>
      </rPr>
      <t>，需要向用户推荐主机安全产品；同时可给未续费用户推荐云防火墙，如不需要还请备注原因</t>
    </r>
    <phoneticPr fontId="1" type="noConversion"/>
  </si>
  <si>
    <r>
      <rPr>
        <b/>
        <sz val="11"/>
        <color rgb="FF000000"/>
        <rFont val="SimSun"/>
        <family val="3"/>
        <charset val="134"/>
      </rPr>
      <t>【开场白】：您好我是腾讯云客户经理XX，您在腾讯云采购了云服务器，请问近期使用如何，为了您的项目安全，温馨提醒您注意查看服务器云监控告警信息，近期是否有过安全攻击方向的告警呢？建议您使用主机安全来检测漏洞，防范异地登录、木马病毒。</t>
    </r>
    <r>
      <rPr>
        <sz val="11"/>
        <color rgb="FF000000"/>
        <rFont val="SimSun"/>
        <family val="3"/>
        <charset val="134"/>
      </rPr>
      <t xml:space="preserve">
【切入点】目前购买有价格折扣、频繁的安全攻击可能会让业务有所损失</t>
    </r>
    <phoneticPr fontId="1" type="noConversion"/>
  </si>
  <si>
    <r>
      <rPr>
        <sz val="11"/>
        <color rgb="FF000000"/>
        <rFont val="SimSun"/>
        <family val="3"/>
        <charset val="134"/>
      </rPr>
      <t>本次商机来源于直播点播产品拉出来的</t>
    </r>
    <r>
      <rPr>
        <b/>
        <sz val="11"/>
        <color rgb="FF000000"/>
        <rFont val="SimSun"/>
        <family val="3"/>
        <charset val="134"/>
      </rPr>
      <t>7月流失用户以及资源到期未续费企业</t>
    </r>
    <r>
      <rPr>
        <sz val="11"/>
        <color rgb="FF000000"/>
        <rFont val="SimSun"/>
        <family val="3"/>
        <charset val="134"/>
      </rPr>
      <t>中长尾用户。现需了解客户需求，做付费转化</t>
    </r>
    <phoneticPr fontId="1" type="noConversion"/>
  </si>
  <si>
    <r>
      <rPr>
        <b/>
        <sz val="11"/>
        <color rgb="FF000000"/>
        <rFont val="SimSun"/>
        <family val="3"/>
        <charset val="134"/>
      </rPr>
      <t>【开场白】：您好我是腾讯云客户经理XX，为您提供免费咨询服务。您7月有使用我们直播点播服务，近期您还有在使用吗？对我们的音视频产品还满意吗？</t>
    </r>
    <r>
      <rPr>
        <sz val="11"/>
        <color rgb="FF000000"/>
        <rFont val="SimSun"/>
        <family val="3"/>
        <charset val="134"/>
      </rPr>
      <t xml:space="preserve">
【需要与客户确认并收集的信息】
1、询问客户是否还记得之前购买使用过直播/点播产品？使用体验如何？主要用于什么场景？
2、近期业务情况如何为什么没有再继续采购，原因是什么？
3、了解清楚原因帮客户解决问题并告知10周年大促优惠刺激购买。 
4、十周年大促下单意向？
5、异议问题：（若有，请详细记录；若无，则不填）
</t>
    </r>
    <phoneticPr fontId="1" type="noConversion"/>
  </si>
  <si>
    <r>
      <rPr>
        <sz val="11"/>
        <color rgb="FF000000"/>
        <rFont val="Microsoft YaHei"/>
        <family val="2"/>
        <charset val="134"/>
      </rPr>
      <t xml:space="preserve">1. </t>
    </r>
    <r>
      <rPr>
        <b/>
        <sz val="11"/>
        <color rgb="FF000000"/>
        <rFont val="Microsoft YaHei"/>
        <family val="2"/>
        <charset val="134"/>
      </rPr>
      <t>针对去年双十一预热活动期间下单的客户做预流失触达</t>
    </r>
    <r>
      <rPr>
        <sz val="11"/>
        <color rgb="FF000000"/>
        <rFont val="Microsoft YaHei"/>
        <family val="2"/>
        <charset val="134"/>
      </rPr>
      <t xml:space="preserve">。
2. </t>
    </r>
    <r>
      <rPr>
        <b/>
        <sz val="11"/>
        <color rgb="FF000000"/>
        <rFont val="Microsoft YaHei"/>
        <family val="2"/>
        <charset val="134"/>
      </rPr>
      <t>10月1日至14日到期的用户（数据截止9/25中午12点前还未续费）</t>
    </r>
    <r>
      <rPr>
        <sz val="11"/>
        <color rgb="FF000000"/>
        <rFont val="Microsoft YaHei"/>
        <family val="2"/>
        <charset val="134"/>
      </rPr>
      <t xml:space="preserve">，暂无续费活动支持。我们会发送代金券到客户账号（9/28发送）。（官网续费活动在10/15发布，活动看板会后续发送一线。）
</t>
    </r>
    <r>
      <rPr>
        <b/>
        <sz val="11"/>
        <color rgb="FF000000"/>
        <rFont val="Microsoft YaHei"/>
        <family val="2"/>
        <charset val="134"/>
      </rPr>
      <t>代金券详情</t>
    </r>
    <r>
      <rPr>
        <sz val="11"/>
        <color rgb="FF000000"/>
        <rFont val="Microsoft YaHei"/>
        <family val="2"/>
        <charset val="134"/>
      </rPr>
      <t xml:space="preserve">：
CVM 120减48
CVM 1000减400
域名 55减12
CDB（数据库） 300减100
</t>
    </r>
    <r>
      <rPr>
        <b/>
        <sz val="11"/>
        <color rgb="FF000000"/>
        <rFont val="Microsoft YaHei"/>
        <family val="2"/>
        <charset val="134"/>
      </rPr>
      <t>以下情况用户不会收到代金券</t>
    </r>
    <r>
      <rPr>
        <sz val="11"/>
        <color rgb="FF000000"/>
        <rFont val="Microsoft YaHei"/>
        <family val="2"/>
        <charset val="134"/>
      </rPr>
      <t xml:space="preserve">：
1）. 用户为大客户
2）. 用户为代理商（代理商本身，代客可收到）
3）. 特权用户
4）. 子用户及协作者  </t>
    </r>
    <phoneticPr fontId="1" type="noConversion"/>
  </si>
  <si>
    <r>
      <rPr>
        <sz val="11"/>
        <color rgb="FF000000"/>
        <rFont val="Microsoft YaHei"/>
        <family val="2"/>
        <charset val="134"/>
      </rPr>
      <t xml:space="preserve">1. 筛选出CVM\域名\CDB产品维度，针对性触达和续费促转
2.  提供了三类产品的到期时间、预计停服时间、销毁时间
3. </t>
    </r>
    <r>
      <rPr>
        <sz val="11"/>
        <color rgb="FFFF0000"/>
        <rFont val="Microsoft YaHei"/>
        <family val="2"/>
        <charset val="134"/>
      </rPr>
      <t>首次提供CVM产品的使用台数及使用频率</t>
    </r>
    <r>
      <rPr>
        <sz val="11"/>
        <color rgb="FF000000"/>
        <rFont val="Microsoft YaHei"/>
        <family val="2"/>
        <charset val="134"/>
      </rPr>
      <t>，用高中低来区分，提供外拨参考。
相关信息，可以在更多信息查看</t>
    </r>
    <phoneticPr fontId="1" type="noConversion"/>
  </si>
  <si>
    <r>
      <rPr>
        <sz val="11"/>
        <color rgb="FF000000"/>
        <rFont val="Microsoft YaHei"/>
        <family val="2"/>
        <charset val="134"/>
      </rPr>
      <t xml:space="preserve">1、 </t>
    </r>
    <r>
      <rPr>
        <b/>
        <sz val="11"/>
        <color rgb="FF000000"/>
        <rFont val="Microsoft YaHei"/>
        <family val="2"/>
        <charset val="134"/>
      </rPr>
      <t>针对去年双十一预热活动期间下单的客户做预流失触达</t>
    </r>
    <r>
      <rPr>
        <sz val="11"/>
        <color rgb="FF000000"/>
        <rFont val="Microsoft YaHei"/>
        <family val="2"/>
        <charset val="134"/>
      </rPr>
      <t xml:space="preserve">。
</t>
    </r>
    <r>
      <rPr>
        <b/>
        <sz val="11"/>
        <color rgb="FF000000"/>
        <rFont val="Microsoft YaHei"/>
        <family val="2"/>
        <charset val="134"/>
      </rPr>
      <t>开场白</t>
    </r>
    <r>
      <rPr>
        <sz val="11"/>
        <color rgb="FF000000"/>
        <rFont val="Microsoft YaHei"/>
        <family val="2"/>
        <charset val="134"/>
      </rPr>
      <t>：您好我是腾讯云客户经理XXX，来电提前祝您国庆愉快，提醒您国庆期间注意避免人流高峰。（停顿等客户回复）
去年您有参与我们双十一的大促活动，了解一下您对我们上次活动力度还满意吗？今年双十一活动出来，您有兴趣参与吗？您关注什么类型的活动和产品呢？我到时提前给您通知。
2、</t>
    </r>
    <r>
      <rPr>
        <b/>
        <sz val="11"/>
        <color rgb="FF000000"/>
        <rFont val="Microsoft YaHei"/>
        <family val="2"/>
        <charset val="134"/>
      </rPr>
      <t>10月1日至14日到期的用户（数据截止9/25中午12点前还未续费）
开场白</t>
    </r>
    <r>
      <rPr>
        <sz val="11"/>
        <color rgb="FF000000"/>
        <rFont val="Microsoft YaHei"/>
        <family val="2"/>
        <charset val="134"/>
      </rPr>
      <t xml:space="preserve">：您好我是腾讯云客户经理XXX，来电提前祝您国庆愉快，提醒您国庆期间注意避免人流高峰。（停顿等客户回复）
您正使用的XX产品，将于XX日到期，请问您的业务是什么？需要我们为您提供什么服务？为感谢您对腾讯云的持续支持，我们已于节前给您账号发送续费优惠券，请您注意查收。（注意针对大客户、代理商、特权用户、子用户及协作者不会下发）
</t>
    </r>
    <phoneticPr fontId="1" type="noConversion"/>
  </si>
  <si>
    <r>
      <rPr>
        <sz val="11"/>
        <color rgb="FF000000"/>
        <rFont val="Microsoft YaHei"/>
        <family val="2"/>
        <charset val="134"/>
      </rPr>
      <t>本批线索</t>
    </r>
    <r>
      <rPr>
        <b/>
        <sz val="11"/>
        <color rgb="FF000000"/>
        <rFont val="Microsoft YaHei"/>
        <family val="2"/>
        <charset val="134"/>
      </rPr>
      <t>7月份是腰部客户</t>
    </r>
    <r>
      <rPr>
        <sz val="11"/>
        <color rgb="FF000000"/>
        <rFont val="Microsoft YaHei"/>
        <family val="2"/>
        <charset val="134"/>
      </rPr>
      <t>，但8月份降级或者流失了，针对这部分客户做挽回和新购，具体信息已在备注中，需一线同学进行挽回</t>
    </r>
    <phoneticPr fontId="1" type="noConversion"/>
  </si>
  <si>
    <r>
      <rPr>
        <b/>
        <sz val="11"/>
        <color rgb="FF000000"/>
        <rFont val="Microsoft YaHei"/>
        <family val="2"/>
        <charset val="134"/>
      </rPr>
      <t>开场白</t>
    </r>
    <r>
      <rPr>
        <sz val="11"/>
        <color rgb="FF000000"/>
        <rFont val="Microsoft YaHei"/>
        <family val="2"/>
        <charset val="134"/>
      </rPr>
      <t>：您好! 我是腾讯云的专属客户经理***。来电提前祝您国庆愉快，提醒您国庆期间注意避免人流高峰。今天给您来电主要是想了解一下您之前在我们这边采购**产品目前是否还有在正常使用呢？ 
如果在使用-- -那您这边目前使用情况如何？是否需要我这边协助和配合的地方；
如果未使用--那您这边是因为什么原因未正常使用呢？看我这边能否给到您一些帮助</t>
    </r>
    <phoneticPr fontId="1" type="noConversion"/>
  </si>
  <si>
    <r>
      <rPr>
        <sz val="11"/>
        <color rgb="FF000000"/>
        <rFont val="Microsoft YaHei"/>
        <family val="2"/>
        <charset val="134"/>
      </rPr>
      <t>促转化，</t>
    </r>
    <r>
      <rPr>
        <sz val="11"/>
        <color rgb="FFFF0000"/>
        <rFont val="Microsoft YaHei"/>
        <family val="2"/>
        <charset val="134"/>
      </rPr>
      <t>推荐视频云的点播直播</t>
    </r>
    <phoneticPr fontId="1" type="noConversion"/>
  </si>
  <si>
    <r>
      <rPr>
        <b/>
        <sz val="11"/>
        <color rgb="FF000000"/>
        <rFont val="Microsoft YaHei"/>
        <family val="2"/>
        <charset val="134"/>
      </rPr>
      <t>双十一活动</t>
    </r>
    <r>
      <rPr>
        <sz val="11"/>
        <color rgb="FF000000"/>
        <rFont val="Microsoft YaHei"/>
        <family val="2"/>
        <charset val="134"/>
      </rPr>
      <t xml:space="preserve">：
https://cloud.tencent.com/act/double11/go?from=13486
</t>
    </r>
    <r>
      <rPr>
        <b/>
        <sz val="11"/>
        <color rgb="FF000000"/>
        <rFont val="Microsoft YaHei"/>
        <family val="2"/>
        <charset val="134"/>
      </rPr>
      <t>DNSPod x 视频云冰点价</t>
    </r>
    <r>
      <rPr>
        <sz val="11"/>
        <color rgb="FF000000"/>
        <rFont val="Microsoft YaHei"/>
        <family val="2"/>
        <charset val="134"/>
      </rPr>
      <t>：https://cloud.tencent.com/act/pro/dnspodlvb?from=13410</t>
    </r>
    <phoneticPr fontId="1" type="noConversion"/>
  </si>
  <si>
    <t>100010051563</t>
    <phoneticPr fontId="1" type="noConversion"/>
  </si>
  <si>
    <t>100007937990</t>
    <phoneticPr fontId="1" type="noConversion"/>
  </si>
  <si>
    <t>100004761787</t>
    <phoneticPr fontId="1" type="noConversion"/>
  </si>
  <si>
    <t>100000669401</t>
    <phoneticPr fontId="1" type="noConversion"/>
  </si>
  <si>
    <t>空号</t>
    <phoneticPr fontId="1" type="noConversion"/>
  </si>
  <si>
    <r>
      <t>格几格几</t>
    </r>
    <r>
      <rPr>
        <sz val="10"/>
        <color rgb="FF000000"/>
        <rFont val="宋体"/>
        <family val="3"/>
        <charset val="134"/>
      </rPr>
      <t>(厦门)科技有限公司</t>
    </r>
    <phoneticPr fontId="1" type="noConversion"/>
  </si>
  <si>
    <r>
      <t>今天续费</t>
    </r>
    <r>
      <rPr>
        <sz val="11"/>
        <color rgb="FF000000"/>
        <rFont val="SimSun"/>
        <family val="3"/>
        <charset val="134"/>
      </rPr>
      <t>IM一年</t>
    </r>
    <phoneticPr fontId="1" type="noConversion"/>
  </si>
  <si>
    <r>
      <rPr>
        <sz val="11"/>
        <color rgb="FF000000"/>
        <rFont val="SimSun"/>
        <family val="3"/>
        <charset val="134"/>
      </rPr>
      <t xml:space="preserve">1.系统的上线时间，配合域名备案给客户介绍。系统类型是怎么样的
</t>
    </r>
    <r>
      <rPr>
        <sz val="11"/>
        <rFont val="SimSun"/>
        <family val="3"/>
        <charset val="134"/>
      </rPr>
      <t>2.最终配置方案确定和采购时间，推荐加上主机安全产品，以及web防火墙的功能</t>
    </r>
    <phoneticPr fontId="1" type="noConversion"/>
  </si>
  <si>
    <r>
      <t>服务器</t>
    </r>
    <r>
      <rPr>
        <sz val="11"/>
        <color rgb="FF000000"/>
        <rFont val="SimSun"/>
        <family val="3"/>
        <charset val="134"/>
      </rPr>
      <t>3台</t>
    </r>
    <phoneticPr fontId="1" type="noConversion"/>
  </si>
  <si>
    <r>
      <t>实时音视频、</t>
    </r>
    <r>
      <rPr>
        <sz val="11"/>
        <color rgb="FF000000"/>
        <rFont val="SimSun"/>
        <family val="3"/>
        <charset val="134"/>
      </rPr>
      <t>SSL证书</t>
    </r>
    <phoneticPr fontId="1" type="noConversion"/>
  </si>
  <si>
    <r>
      <t>专业版</t>
    </r>
    <r>
      <rPr>
        <sz val="11"/>
        <color rgb="FF000000"/>
        <rFont val="SimSun"/>
        <family val="3"/>
        <charset val="134"/>
      </rPr>
      <t>IM</t>
    </r>
    <phoneticPr fontId="1" type="noConversion"/>
  </si>
  <si>
    <r>
      <t>在完善其他功能后会使用</t>
    </r>
    <r>
      <rPr>
        <sz val="11"/>
        <color rgb="FF000000"/>
        <rFont val="SimSun"/>
        <family val="3"/>
        <charset val="134"/>
      </rPr>
      <t>IM</t>
    </r>
    <phoneticPr fontId="1" type="noConversion"/>
  </si>
  <si>
    <r>
      <rPr>
        <sz val="11"/>
        <color rgb="FF000000"/>
        <rFont val="SimSun"/>
        <family val="3"/>
        <charset val="134"/>
      </rPr>
      <t xml:space="preserve">1.客户项目上线，项目名称获取下
</t>
    </r>
    <r>
      <rPr>
        <sz val="11"/>
        <rFont val="SimSun"/>
        <family val="3"/>
        <charset val="134"/>
      </rPr>
      <t>2.实时音视频的消耗量，推荐按年的套餐包</t>
    </r>
    <phoneticPr fontId="1" type="noConversion"/>
  </si>
  <si>
    <r>
      <t>客户正常续费，告知活动表示可以考虑续费</t>
    </r>
    <r>
      <rPr>
        <sz val="11"/>
        <color rgb="FF000000"/>
        <rFont val="SimSun"/>
        <family val="3"/>
        <charset val="134"/>
      </rPr>
      <t>3年</t>
    </r>
    <phoneticPr fontId="1" type="noConversion"/>
  </si>
  <si>
    <t>100016663505</t>
    <phoneticPr fontId="1" type="noConversion"/>
  </si>
  <si>
    <r>
      <rPr>
        <sz val="11"/>
        <color rgb="FF000000"/>
        <rFont val="SimSun"/>
        <family val="3"/>
        <charset val="134"/>
      </rPr>
      <t xml:space="preserve">1.客户项目上线，项目名称获取下
</t>
    </r>
    <r>
      <rPr>
        <sz val="11"/>
        <rFont val="SimSun"/>
        <family val="3"/>
        <charset val="134"/>
      </rPr>
      <t>2.实时音视频的消耗量，推荐按年的套餐包</t>
    </r>
    <phoneticPr fontId="1" type="noConversion"/>
  </si>
  <si>
    <t>100015548843</t>
    <phoneticPr fontId="1" type="noConversion"/>
  </si>
  <si>
    <t>深圳中成航供应链管理有限公司</t>
    <phoneticPr fontId="1" type="noConversion"/>
  </si>
  <si>
    <r>
      <t>格几格几</t>
    </r>
    <r>
      <rPr>
        <sz val="10"/>
        <color rgb="FF000000"/>
        <rFont val="宋体"/>
        <family val="3"/>
        <charset val="134"/>
      </rPr>
      <t>(厦门)科技有限公司</t>
    </r>
    <phoneticPr fontId="1" type="noConversion"/>
  </si>
  <si>
    <r>
      <t>今天续费</t>
    </r>
    <r>
      <rPr>
        <sz val="11"/>
        <color rgb="FF000000"/>
        <rFont val="SimSun"/>
        <family val="3"/>
        <charset val="134"/>
      </rPr>
      <t>IM一年</t>
    </r>
    <phoneticPr fontId="1" type="noConversion"/>
  </si>
  <si>
    <r>
      <rPr>
        <sz val="11"/>
        <color rgb="FF000000"/>
        <rFont val="SimSun"/>
        <family val="3"/>
        <charset val="134"/>
      </rPr>
      <t xml:space="preserve">1.系统的上线时间，配合域名备案给客户介绍。系统类型是怎么样的
</t>
    </r>
    <r>
      <rPr>
        <sz val="11"/>
        <rFont val="SimSun"/>
        <family val="3"/>
        <charset val="134"/>
      </rPr>
      <t>2.最终配置方案确定和采购时间，推荐加上主机安全产品，以及web防火墙的功能</t>
    </r>
    <phoneticPr fontId="1" type="noConversion"/>
  </si>
  <si>
    <r>
      <t>服务器</t>
    </r>
    <r>
      <rPr>
        <sz val="11"/>
        <color rgb="FF000000"/>
        <rFont val="SimSun"/>
        <family val="3"/>
        <charset val="134"/>
      </rPr>
      <t>3台</t>
    </r>
    <phoneticPr fontId="1" type="noConversion"/>
  </si>
  <si>
    <r>
      <t>实时音视频、</t>
    </r>
    <r>
      <rPr>
        <sz val="11"/>
        <color rgb="FF000000"/>
        <rFont val="SimSun"/>
        <family val="3"/>
        <charset val="134"/>
      </rPr>
      <t>SSL证书</t>
    </r>
    <phoneticPr fontId="1" type="noConversion"/>
  </si>
  <si>
    <r>
      <t>专业版</t>
    </r>
    <r>
      <rPr>
        <sz val="11"/>
        <color rgb="FF000000"/>
        <rFont val="SimSun"/>
        <family val="3"/>
        <charset val="134"/>
      </rPr>
      <t>IM</t>
    </r>
    <phoneticPr fontId="1" type="noConversion"/>
  </si>
  <si>
    <r>
      <t>在完善其他功能后会使用</t>
    </r>
    <r>
      <rPr>
        <sz val="11"/>
        <color rgb="FF000000"/>
        <rFont val="SimSun"/>
        <family val="3"/>
        <charset val="134"/>
      </rPr>
      <t>IM</t>
    </r>
    <phoneticPr fontId="1" type="noConversion"/>
  </si>
  <si>
    <r>
      <rPr>
        <sz val="11"/>
        <color rgb="FF000000"/>
        <rFont val="SimSun"/>
        <family val="3"/>
        <charset val="134"/>
      </rPr>
      <t xml:space="preserve">1.客户项目上线，项目名称获取下
</t>
    </r>
    <r>
      <rPr>
        <sz val="11"/>
        <rFont val="SimSun"/>
        <family val="3"/>
        <charset val="134"/>
      </rPr>
      <t>2.实时音视频的消耗量，推荐按年的套餐包</t>
    </r>
    <phoneticPr fontId="1" type="noConversion"/>
  </si>
  <si>
    <r>
      <t>客户正常续费，告知活动表示可以考虑续费</t>
    </r>
    <r>
      <rPr>
        <sz val="11"/>
        <color rgb="FF000000"/>
        <rFont val="SimSun"/>
        <family val="3"/>
        <charset val="134"/>
      </rPr>
      <t>3年</t>
    </r>
    <phoneticPr fontId="1" type="noConversion"/>
  </si>
  <si>
    <t>100016663505</t>
    <phoneticPr fontId="1" type="noConversion"/>
  </si>
  <si>
    <r>
      <rPr>
        <sz val="11"/>
        <color rgb="FF000000"/>
        <rFont val="SimSun"/>
        <family val="3"/>
        <charset val="134"/>
      </rPr>
      <t xml:space="preserve">1.客户项目上线，项目名称获取下
</t>
    </r>
    <r>
      <rPr>
        <sz val="11"/>
        <rFont val="SimSun"/>
        <family val="3"/>
        <charset val="134"/>
      </rPr>
      <t>2.实时音视频的消耗量，推荐按年的套餐包</t>
    </r>
    <phoneticPr fontId="1" type="noConversion"/>
  </si>
  <si>
    <t>100015548843</t>
    <phoneticPr fontId="1" type="noConversion"/>
  </si>
  <si>
    <t>深圳中成航供应链管理有限公司</t>
    <phoneticPr fontId="1" type="noConversion"/>
  </si>
  <si>
    <t>服务器</t>
    <phoneticPr fontId="1" type="noConversion"/>
  </si>
  <si>
    <r>
      <rPr>
        <sz val="10"/>
        <color rgb="FF000000"/>
        <rFont val="Microsoft YaHei"/>
        <family val="2"/>
        <charset val="134"/>
      </rPr>
      <t>非电销客户</t>
    </r>
    <r>
      <rPr>
        <sz val="10"/>
        <color rgb="FFFF0000"/>
        <rFont val="Microsoft YaHei"/>
        <family val="2"/>
        <charset val="134"/>
      </rPr>
      <t>UIN</t>
    </r>
    <phoneticPr fontId="1" type="noConversion"/>
  </si>
  <si>
    <t>6月3日</t>
    <phoneticPr fontId="1" type="noConversion"/>
  </si>
  <si>
    <t>6月12日</t>
    <phoneticPr fontId="1" type="noConversion"/>
  </si>
  <si>
    <r>
      <rPr>
        <sz val="11"/>
        <color rgb="FF555555"/>
        <rFont val="宋体"/>
        <family val="3"/>
        <charset val="134"/>
      </rPr>
      <t>客户搭建直播小程序（具体性质暂时不清楚），自己有技术搭建，现在已经在测试阶段了，准备先买</t>
    </r>
    <r>
      <rPr>
        <sz val="10"/>
        <color rgb="FF555555"/>
        <rFont val="Helvetica Neue"/>
        <family val="2"/>
      </rPr>
      <t>10T</t>
    </r>
    <r>
      <rPr>
        <sz val="10"/>
        <color rgb="FF555555"/>
        <rFont val="宋体"/>
        <family val="3"/>
        <charset val="134"/>
      </rPr>
      <t>在等待对公转账了。</t>
    </r>
    <phoneticPr fontId="1" type="noConversion"/>
  </si>
  <si>
    <r>
      <rPr>
        <sz val="11"/>
        <rFont val="Microsoft YaHei"/>
        <family val="2"/>
        <charset val="134"/>
      </rPr>
      <t>客户后续要购买新的服务器，未明确具体时间，推荐618</t>
    </r>
    <r>
      <rPr>
        <sz val="10"/>
        <color rgb="FF000000"/>
        <rFont val="Microsoft YaHei"/>
        <family val="2"/>
        <charset val="134"/>
      </rPr>
      <t xml:space="preserve">
活动建议近期购买，客户表示先看看活动，</t>
    </r>
    <phoneticPr fontId="1" type="noConversion"/>
  </si>
  <si>
    <r>
      <rPr>
        <sz val="11"/>
        <rFont val="Microsoft YaHei"/>
        <family val="2"/>
        <charset val="134"/>
      </rPr>
      <t>客户项目测试阶段，表示后续肯定会接入到短信验证码这方面产品，具体</t>
    </r>
    <r>
      <rPr>
        <sz val="10"/>
        <color rgb="FF000000"/>
        <rFont val="Microsoft YaHei"/>
        <family val="2"/>
        <charset val="134"/>
      </rPr>
      <t xml:space="preserve">
接入时间未知，已加qq</t>
    </r>
    <phoneticPr fontId="1" type="noConversion"/>
  </si>
  <si>
    <r>
      <rPr>
        <sz val="11"/>
        <rFont val="Microsoft YaHei"/>
        <family val="2"/>
        <charset val="134"/>
      </rPr>
      <t>客户项目在走审批流程，审批通过后会正式接入服务器等基础云产品使用</t>
    </r>
    <r>
      <rPr>
        <sz val="10"/>
        <color rgb="FF000000"/>
        <rFont val="Microsoft YaHei"/>
        <family val="2"/>
        <charset val="134"/>
      </rPr>
      <t xml:space="preserve">
，已加qq</t>
    </r>
    <phoneticPr fontId="1" type="noConversion"/>
  </si>
  <si>
    <r>
      <rPr>
        <sz val="11"/>
        <rFont val="Microsoft YaHei"/>
        <family val="2"/>
        <charset val="134"/>
      </rPr>
      <t>客户表示自己后续无需求 推荐618活动 客户表示上去看看 不确定有没</t>
    </r>
    <r>
      <rPr>
        <sz val="10"/>
        <color rgb="FF000000"/>
        <rFont val="Microsoft YaHei"/>
        <family val="2"/>
        <charset val="134"/>
      </rPr>
      <t xml:space="preserve">
有新购计划</t>
    </r>
    <phoneticPr fontId="1" type="noConversion"/>
  </si>
  <si>
    <r>
      <rPr>
        <sz val="10"/>
        <color rgb="FF000000"/>
        <rFont val="Microsoft YaHei"/>
        <family val="2"/>
        <charset val="134"/>
      </rPr>
      <t>数据库</t>
    </r>
    <phoneticPr fontId="1" type="noConversion"/>
  </si>
  <si>
    <r>
      <rPr>
        <sz val="10"/>
        <color rgb="FFFF0000"/>
        <rFont val="Microsoft YaHei"/>
        <family val="2"/>
        <charset val="134"/>
      </rPr>
      <t>实际成单7月17日</t>
    </r>
    <r>
      <rPr>
        <sz val="10"/>
        <color rgb="FF000000"/>
        <rFont val="Microsoft YaHei"/>
        <family val="2"/>
        <charset val="134"/>
      </rPr>
      <t xml:space="preserve"> 客户资源调配后变为张馨予的意向客户</t>
    </r>
    <phoneticPr fontId="1" type="noConversion"/>
  </si>
  <si>
    <r>
      <rPr>
        <sz val="10"/>
        <color rgb="FFFF0000"/>
        <rFont val="Microsoft YaHei"/>
        <family val="2"/>
        <charset val="134"/>
      </rPr>
      <t>实际成单7月16日</t>
    </r>
    <r>
      <rPr>
        <sz val="10"/>
        <color rgb="FF000000"/>
        <rFont val="Microsoft YaHei"/>
        <family val="2"/>
        <charset val="134"/>
      </rPr>
      <t xml:space="preserve">  半年后</t>
    </r>
    <phoneticPr fontId="1" type="noConversion"/>
  </si>
  <si>
    <r>
      <rPr>
        <sz val="10"/>
        <color rgb="FFFF0000"/>
        <rFont val="Microsoft YaHei"/>
        <family val="2"/>
        <charset val="134"/>
      </rPr>
      <t xml:space="preserve">实际成单7月6日 </t>
    </r>
    <r>
      <rPr>
        <sz val="10"/>
        <color rgb="FF000000"/>
        <rFont val="Microsoft YaHei"/>
        <family val="2"/>
        <charset val="134"/>
      </rPr>
      <t>CDN*2</t>
    </r>
    <phoneticPr fontId="1" type="noConversion"/>
  </si>
  <si>
    <r>
      <rPr>
        <sz val="10"/>
        <color rgb="FFFF0000"/>
        <rFont val="Microsoft YaHei"/>
        <family val="2"/>
        <charset val="134"/>
      </rPr>
      <t>实际成单7月18日</t>
    </r>
    <phoneticPr fontId="1" type="noConversion"/>
  </si>
  <si>
    <r>
      <rPr>
        <sz val="10"/>
        <color rgb="FFFF0000"/>
        <rFont val="Microsoft YaHei"/>
        <family val="2"/>
        <charset val="134"/>
      </rPr>
      <t>实际7月22日成单</t>
    </r>
    <r>
      <rPr>
        <sz val="10"/>
        <color rgb="FF000000"/>
        <rFont val="Microsoft YaHei"/>
        <family val="2"/>
        <charset val="134"/>
      </rPr>
      <t>，8月5日前，2H4G5M</t>
    </r>
    <phoneticPr fontId="1" type="noConversion"/>
  </si>
  <si>
    <t xml:space="preserve">880296452_x000D_
</t>
    <phoneticPr fontId="1" type="noConversion"/>
  </si>
  <si>
    <r>
      <rPr>
        <sz val="10"/>
        <rFont val="等线"/>
        <family val="4"/>
        <charset val="134"/>
      </rPr>
      <t>方</t>
    </r>
    <r>
      <rPr>
        <sz val="10"/>
        <color rgb="FF000000"/>
        <rFont val="Microsoft YaHei"/>
        <family val="2"/>
        <charset val="134"/>
      </rPr>
      <t>宗艺</t>
    </r>
    <phoneticPr fontId="1" type="noConversion"/>
  </si>
  <si>
    <t>4月视频云电销转化</t>
    <phoneticPr fontId="1" type="noConversion"/>
  </si>
  <si>
    <r>
      <t>项目还在测试预计一两个月会上线</t>
    </r>
    <r>
      <rPr>
        <sz val="10"/>
        <color rgb="FF555555"/>
        <rFont val="Helvetica"/>
        <family val="2"/>
      </rPr>
      <t> </t>
    </r>
    <r>
      <rPr>
        <sz val="11"/>
        <color indexed="8"/>
        <rFont val="等线"/>
        <family val="2"/>
        <scheme val="minor"/>
      </rPr>
      <t>现在暂无产品需求，后续有产品需要</t>
    </r>
    <phoneticPr fontId="1" type="noConversion"/>
  </si>
  <si>
    <t>客户微信让申请优惠券</t>
    <phoneticPr fontId="1" type="noConversion"/>
  </si>
  <si>
    <t>冉青青</t>
    <phoneticPr fontId="1" type="noConversion"/>
  </si>
  <si>
    <t>冉青青</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</si>
</sst>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1">
    <numFmt numFmtId="176" formatCode="yyyy&quot;年&quot;m&quot;月&quot;d&quot;日&quot;;@"/>
    <numFmt numFmtId="177" formatCode="0_);[Red]\(0\)"/>
    <numFmt numFmtId="178" formatCode="yyyy\-mm\-dd;@"/>
    <numFmt numFmtId="179" formatCode="0.00_);[Red]\(0.00\)"/>
    <numFmt numFmtId="180" formatCode="m&quot;月&quot;d&quot;日&quot;;@"/>
    <numFmt numFmtId="181" formatCode="0_ "/>
    <numFmt numFmtId="182" formatCode="m&quot;月&quot;d&quot;号&quot;"/>
    <numFmt numFmtId="183" formatCode="m/d/yyyy"/>
    <numFmt numFmtId="184" formatCode="0.00_ "/>
    <numFmt numFmtId="185" formatCode="#,##0.00_ "/>
    <numFmt numFmtId="186" formatCode="yyyy&quot;.&quot;m&quot;.&quot;d"/>
  </numFmts>
  <fonts count="164">
    <font>
      <sz val="11"/>
      <color indexed="8"/>
      <name val="等线"/>
      <family val="2"/>
      <scheme val="minor"/>
    </font>
    <font>
      <sz val="8"/>
      <color rgb="FF000000"/>
      <name val="微软雅黑"/>
      <family val="2"/>
      <charset val="134"/>
    </font>
    <font>
      <sz val="10"/>
      <name val="微软雅黑"/>
      <family val="2"/>
      <charset val="134"/>
    </font>
    <font>
      <b/>
      <sz val="11"/>
      <color rgb="FF000000"/>
      <name val="等线"/>
      <family val="4"/>
      <charset val="134"/>
    </font>
    <font>
      <sz val="10"/>
      <color rgb="FF000000"/>
      <name val="微软雅黑"/>
      <family val="2"/>
      <charset val="134"/>
    </font>
    <font>
      <b/>
      <sz val="11"/>
      <color rgb="FFFFFFFF"/>
      <name val="等线"/>
      <family val="4"/>
      <charset val="134"/>
    </font>
    <font>
      <sz val="11"/>
      <name val="微软雅黑"/>
      <family val="2"/>
      <charset val="134"/>
    </font>
    <font>
      <b/>
      <sz val="11"/>
      <color rgb="FF000000"/>
      <name val="微软雅黑"/>
      <family val="2"/>
      <charset val="134"/>
    </font>
    <font>
      <sz val="12"/>
      <color rgb="FF000000"/>
      <name val="等线"/>
      <family val="4"/>
      <charset val="134"/>
    </font>
    <font>
      <sz val="12"/>
      <color rgb="FF000000"/>
      <name val="微软雅黑"/>
      <family val="2"/>
      <charset val="134"/>
    </font>
    <font>
      <b/>
      <sz val="9"/>
      <color rgb="FF000000"/>
      <name val="微软雅黑"/>
      <family val="2"/>
      <charset val="134"/>
    </font>
    <font>
      <b/>
      <sz val="9"/>
      <name val="微软雅黑"/>
      <family val="2"/>
      <charset val="134"/>
    </font>
    <font>
      <sz val="12"/>
      <color rgb="FF1890FF"/>
      <name val="SF Pro SC"/>
    </font>
    <font>
      <sz val="10"/>
      <color rgb="FF1890FF"/>
      <name val="微软雅黑"/>
      <family val="2"/>
      <charset val="134"/>
    </font>
    <font>
      <sz val="10"/>
      <color rgb="FF595959"/>
      <name val="微软雅黑"/>
      <family val="2"/>
      <charset val="134"/>
    </font>
    <font>
      <sz val="10"/>
      <color rgb="FF1890FF"/>
      <name val="SF Pro SC"/>
    </font>
    <font>
      <sz val="12"/>
      <color rgb="FF000000"/>
      <name val="SF Pro SC"/>
    </font>
    <font>
      <sz val="10"/>
      <color rgb="FF595959"/>
      <name val="SF Pro SC"/>
    </font>
    <font>
      <sz val="12"/>
      <color rgb="FF000000"/>
      <name val="Helvetica Neue"/>
      <family val="2"/>
    </font>
    <font>
      <sz val="12"/>
      <color rgb="FFFF0000"/>
      <name val="等线"/>
      <family val="4"/>
      <charset val="134"/>
    </font>
    <font>
      <sz val="12"/>
      <color rgb="FFFF0000"/>
      <name val="微软雅黑"/>
      <family val="2"/>
      <charset val="134"/>
    </font>
    <font>
      <sz val="11"/>
      <color rgb="FFFFFFFF"/>
      <name val="Microsoft YaHei"/>
      <family val="2"/>
      <charset val="134"/>
    </font>
    <font>
      <b/>
      <sz val="11"/>
      <color rgb="FFFFFFFF"/>
      <name val="Microsoft YaHei"/>
      <family val="2"/>
      <charset val="134"/>
    </font>
    <font>
      <sz val="10"/>
      <color rgb="FFFFFFFF"/>
      <name val="Microsoft YaHei"/>
      <family val="2"/>
      <charset val="134"/>
    </font>
    <font>
      <sz val="10"/>
      <color rgb="FF000000"/>
      <name val="Microsoft YaHei"/>
      <family val="2"/>
      <charset val="134"/>
    </font>
    <font>
      <sz val="11"/>
      <color rgb="FF000000"/>
      <name val="Microsoft YaHei"/>
      <family val="2"/>
      <charset val="134"/>
    </font>
    <font>
      <sz val="10"/>
      <color rgb="FF000000"/>
      <name val="Microsoft YaHei"/>
      <family val="2"/>
      <charset val="134"/>
    </font>
    <font>
      <b/>
      <sz val="9"/>
      <color rgb="FF000000"/>
      <name val="Microsoft YaHei"/>
      <family val="2"/>
      <charset val="134"/>
    </font>
    <font>
      <b/>
      <sz val="11"/>
      <color rgb="FF000000"/>
      <name val="Microsoft YaHei"/>
      <family val="2"/>
      <charset val="134"/>
    </font>
    <font>
      <sz val="11"/>
      <color rgb="FFFF0000"/>
      <name val="Microsoft YaHei"/>
      <family val="2"/>
      <charset val="134"/>
    </font>
    <font>
      <sz val="10"/>
      <color rgb="FFFF0000"/>
      <name val="Microsoft YaHei"/>
      <family val="2"/>
      <charset val="134"/>
    </font>
    <font>
      <sz val="11"/>
      <name val="宋体"/>
      <family val="3"/>
      <charset val="134"/>
    </font>
    <font>
      <sz val="10"/>
      <color rgb="FF000000"/>
      <name val="Arial"/>
      <family val="2"/>
    </font>
    <font>
      <sz val="10"/>
      <color rgb="FF1890FF"/>
      <name val="Arial"/>
      <family val="2"/>
    </font>
    <font>
      <sz val="10"/>
      <color rgb="FF000000"/>
      <name val="SF Pro SC"/>
    </font>
    <font>
      <sz val="10"/>
      <color rgb="FF595959"/>
      <name val="Arial"/>
      <family val="2"/>
    </font>
    <font>
      <sz val="10"/>
      <color rgb="FF555555"/>
      <name val="Helvetica Neue"/>
      <family val="2"/>
    </font>
    <font>
      <sz val="10"/>
      <color rgb="FF40A9FF"/>
      <name val="SF Pro SC"/>
    </font>
    <font>
      <sz val="11"/>
      <color rgb="FF000000"/>
      <name val="SimSun"/>
      <family val="3"/>
      <charset val="134"/>
    </font>
    <font>
      <b/>
      <sz val="10"/>
      <color rgb="FF595959"/>
      <name val="Arial"/>
      <family val="2"/>
    </font>
    <font>
      <sz val="11"/>
      <name val="等线"/>
      <family val="4"/>
      <charset val="134"/>
    </font>
    <font>
      <b/>
      <sz val="9"/>
      <color rgb="FF000000"/>
      <name val="Arial"/>
      <family val="2"/>
    </font>
    <font>
      <b/>
      <sz val="11"/>
      <name val="宋体"/>
      <family val="3"/>
      <charset val="134"/>
    </font>
    <font>
      <b/>
      <sz val="11"/>
      <color rgb="FF000000"/>
      <name val="SimSun"/>
      <family val="3"/>
      <charset val="134"/>
    </font>
    <font>
      <b/>
      <sz val="11"/>
      <color rgb="FFFF0000"/>
      <name val="Arial"/>
      <family val="2"/>
    </font>
    <font>
      <b/>
      <sz val="11"/>
      <color rgb="FFFF0000"/>
      <name val="等线"/>
      <family val="4"/>
      <charset val="134"/>
    </font>
    <font>
      <sz val="11"/>
      <color rgb="FF000000"/>
      <name val="Arial"/>
      <family val="2"/>
    </font>
    <font>
      <sz val="11"/>
      <color rgb="FFCC0000"/>
      <name val="宋体"/>
      <family val="3"/>
      <charset val="134"/>
    </font>
    <font>
      <sz val="11"/>
      <color rgb="FFFF0000"/>
      <name val="宋体"/>
      <family val="3"/>
      <charset val="134"/>
    </font>
    <font>
      <sz val="11"/>
      <color rgb="FFFF0000"/>
      <name val="SimSun"/>
      <family val="3"/>
      <charset val="134"/>
    </font>
    <font>
      <b/>
      <sz val="10"/>
      <color rgb="FF000000"/>
      <name val="Arial"/>
      <family val="2"/>
    </font>
    <font>
      <b/>
      <sz val="11"/>
      <color rgb="FF000000"/>
      <name val="Arial"/>
      <family val="2"/>
    </font>
    <font>
      <b/>
      <sz val="11"/>
      <name val="Arial"/>
      <family val="2"/>
    </font>
    <font>
      <sz val="11"/>
      <name val="Arial"/>
      <family val="2"/>
    </font>
    <font>
      <sz val="9"/>
      <name val="微软雅黑"/>
      <family val="2"/>
      <charset val="134"/>
    </font>
    <font>
      <sz val="11"/>
      <color rgb="FFFF0000"/>
      <name val="微软雅黑"/>
      <family val="2"/>
      <charset val="134"/>
    </font>
    <font>
      <sz val="10"/>
      <name val="等线"/>
      <family val="4"/>
      <charset val="134"/>
    </font>
    <font>
      <sz val="9"/>
      <color rgb="FFFF0000"/>
      <name val="微软雅黑"/>
      <family val="2"/>
      <charset val="134"/>
    </font>
    <font>
      <sz val="11"/>
      <color rgb="FF000000"/>
      <name val="微软雅黑"/>
      <family val="2"/>
      <charset val="134"/>
    </font>
    <font>
      <sz val="9"/>
      <color rgb="FF000000"/>
      <name val="Arial"/>
      <family val="2"/>
    </font>
    <font>
      <sz val="9"/>
      <name val="宋体"/>
      <family val="3"/>
      <charset val="134"/>
    </font>
    <font>
      <sz val="9"/>
      <color rgb="FFFF0000"/>
      <name val="Arial"/>
      <family val="2"/>
    </font>
    <font>
      <sz val="9"/>
      <color rgb="FFFF0000"/>
      <name val="宋体"/>
      <family val="3"/>
      <charset val="134"/>
    </font>
    <font>
      <sz val="10"/>
      <color rgb="FFFF0000"/>
      <name val="微软雅黑"/>
      <family val="2"/>
      <charset val="134"/>
    </font>
    <font>
      <sz val="9"/>
      <color rgb="FF000000"/>
      <name val="宋体"/>
      <family val="3"/>
      <charset val="134"/>
    </font>
    <font>
      <sz val="11"/>
      <color rgb="FFFF0000"/>
      <name val="微软雅黑"/>
      <family val="2"/>
      <charset val="134"/>
    </font>
    <font>
      <sz val="9"/>
      <color rgb="FF000000"/>
      <name val="微软雅黑"/>
      <family val="2"/>
      <charset val="134"/>
    </font>
    <font>
      <sz val="10"/>
      <color rgb="FFFF0000"/>
      <name val="等线"/>
      <family val="4"/>
      <charset val="134"/>
    </font>
    <font>
      <b/>
      <sz val="11"/>
      <color rgb="FFFFFFFF"/>
      <name val="Arial"/>
      <family val="2"/>
    </font>
    <font>
      <b/>
      <sz val="11"/>
      <color rgb="FFFFFFFF"/>
      <name val="宋体"/>
      <family val="3"/>
      <charset val="134"/>
    </font>
    <font>
      <sz val="10"/>
      <name val="宋体"/>
      <family val="3"/>
      <charset val="134"/>
    </font>
    <font>
      <b/>
      <sz val="12"/>
      <name val="Arial"/>
      <family val="2"/>
    </font>
    <font>
      <b/>
      <sz val="12"/>
      <color rgb="FF000000"/>
      <name val="Arial"/>
      <family val="2"/>
    </font>
    <font>
      <b/>
      <sz val="12"/>
      <color rgb="FF000000"/>
      <name val="微软雅黑"/>
      <family val="2"/>
      <charset val="134"/>
    </font>
    <font>
      <sz val="10"/>
      <color rgb="FF000000"/>
      <name val="微软雅黑"/>
      <family val="2"/>
      <charset val="134"/>
    </font>
    <font>
      <sz val="10"/>
      <color rgb="FF000000"/>
      <name val="宋体"/>
      <family val="3"/>
      <charset val="134"/>
    </font>
    <font>
      <sz val="12"/>
      <color rgb="FF000000"/>
      <name val="宋体"/>
      <family val="3"/>
      <charset val="134"/>
    </font>
    <font>
      <sz val="10"/>
      <name val="Arial"/>
      <family val="2"/>
    </font>
    <font>
      <sz val="10"/>
      <name val="Segoe UI"/>
    </font>
    <font>
      <sz val="10"/>
      <color rgb="FFFF0000"/>
      <name val="Segoe UI"/>
    </font>
    <font>
      <sz val="10"/>
      <color rgb="FFE75200"/>
      <name val="Segoe UI"/>
    </font>
    <font>
      <sz val="10"/>
      <color rgb="FFE75200"/>
      <name val="Arial"/>
      <family val="2"/>
    </font>
    <font>
      <sz val="10"/>
      <color rgb="FFE75200"/>
      <name val="微软雅黑"/>
      <family val="2"/>
      <charset val="134"/>
    </font>
    <font>
      <sz val="10"/>
      <color rgb="FFFF0000"/>
      <name val="微软雅黑"/>
      <family val="2"/>
      <charset val="134"/>
    </font>
    <font>
      <b/>
      <sz val="12"/>
      <name val="宋体"/>
      <family val="3"/>
      <charset val="134"/>
    </font>
    <font>
      <b/>
      <sz val="11"/>
      <color rgb="FF000000"/>
      <name val="宋体"/>
      <family val="3"/>
      <charset val="134"/>
    </font>
    <font>
      <sz val="11"/>
      <color rgb="FF000000"/>
      <name val="宋体"/>
      <family val="3"/>
      <charset val="134"/>
    </font>
    <font>
      <sz val="11"/>
      <name val="SimSun"/>
      <family val="3"/>
      <charset val="134"/>
    </font>
    <font>
      <u/>
      <sz val="11"/>
      <color rgb="FF0000FF"/>
      <name val="SimSun"/>
      <family val="3"/>
      <charset val="134"/>
    </font>
    <font>
      <b/>
      <sz val="11"/>
      <color rgb="FFFF0000"/>
      <name val="Microsoft YaHei"/>
      <family val="2"/>
      <charset val="134"/>
    </font>
    <font>
      <sz val="11"/>
      <name val="Microsoft YaHei"/>
      <family val="2"/>
      <charset val="134"/>
    </font>
    <font>
      <b/>
      <sz val="10"/>
      <name val="Microsoft YaHei"/>
      <family val="2"/>
      <charset val="134"/>
    </font>
    <font>
      <sz val="10"/>
      <name val="Microsoft YaHei"/>
      <family val="2"/>
      <charset val="134"/>
    </font>
    <font>
      <sz val="12"/>
      <name val="等线"/>
      <family val="4"/>
      <charset val="134"/>
    </font>
    <font>
      <sz val="12"/>
      <color rgb="FF000000"/>
      <name val="Arial"/>
      <family val="2"/>
    </font>
    <font>
      <b/>
      <sz val="10"/>
      <color rgb="FFFF0000"/>
      <name val="微软雅黑"/>
      <family val="2"/>
      <charset val="134"/>
    </font>
    <font>
      <b/>
      <sz val="10"/>
      <color rgb="FFFF0000"/>
      <name val="Arial"/>
      <family val="2"/>
    </font>
    <font>
      <sz val="10"/>
      <color rgb="FF555555"/>
      <name val="Arial"/>
      <family val="2"/>
    </font>
    <font>
      <sz val="11"/>
      <color rgb="FF555555"/>
      <name val="Helvetica Neue"/>
      <family val="2"/>
    </font>
    <font>
      <sz val="9"/>
      <color rgb="FF2B2B2B"/>
      <name val="-apple-system"/>
    </font>
    <font>
      <sz val="10"/>
      <color rgb="FFCC0000"/>
      <name val="Arial"/>
      <family val="2"/>
    </font>
    <font>
      <sz val="11"/>
      <color rgb="FF000000"/>
      <name val="等线"/>
      <family val="4"/>
      <charset val="134"/>
    </font>
    <font>
      <sz val="11"/>
      <color rgb="FFE75200"/>
      <name val="等线"/>
      <family val="4"/>
      <charset val="134"/>
    </font>
    <font>
      <sz val="12"/>
      <color rgb="FFE75200"/>
      <name val="等线"/>
      <family val="4"/>
      <charset val="134"/>
    </font>
    <font>
      <sz val="11"/>
      <color rgb="FF98FA1C"/>
      <name val="SimSun"/>
      <family val="3"/>
      <charset val="134"/>
    </font>
    <font>
      <sz val="11"/>
      <color rgb="FFFFFFFF"/>
      <name val="SimSun"/>
      <family val="3"/>
      <charset val="134"/>
    </font>
    <font>
      <b/>
      <sz val="11"/>
      <color rgb="FFFFFFFF"/>
      <name val="SimSun"/>
      <family val="3"/>
      <charset val="134"/>
    </font>
    <font>
      <sz val="11"/>
      <color rgb="FF98FA1C"/>
      <name val="宋体"/>
      <family val="3"/>
      <charset val="134"/>
    </font>
    <font>
      <b/>
      <sz val="9"/>
      <name val="SimSun"/>
      <family val="3"/>
      <charset val="134"/>
    </font>
    <font>
      <sz val="10"/>
      <color rgb="FFFF0000"/>
      <name val="SimSun"/>
      <family val="3"/>
      <charset val="134"/>
    </font>
    <font>
      <sz val="10"/>
      <color rgb="FF000000"/>
      <name val="SimSun"/>
      <family val="3"/>
      <charset val="134"/>
    </font>
    <font>
      <b/>
      <sz val="9"/>
      <name val="宋体"/>
      <family val="3"/>
      <charset val="134"/>
    </font>
    <font>
      <b/>
      <sz val="14"/>
      <name val="宋体"/>
      <family val="3"/>
      <charset val="134"/>
    </font>
    <font>
      <b/>
      <sz val="14"/>
      <color rgb="FF000000"/>
      <name val="SimSun"/>
      <family val="3"/>
      <charset val="134"/>
    </font>
    <font>
      <sz val="10"/>
      <color rgb="FFFF0000"/>
      <name val="Arial"/>
      <family val="2"/>
    </font>
    <font>
      <sz val="10"/>
      <color rgb="FF9D9D9D"/>
      <name val="微软雅黑"/>
      <family val="2"/>
      <charset val="134"/>
    </font>
    <font>
      <sz val="10"/>
      <color rgb="FF9D9D9D"/>
      <name val="Arial"/>
      <family val="2"/>
    </font>
    <font>
      <sz val="10"/>
      <name val="Microsoft YaHei"/>
      <family val="2"/>
      <charset val="134"/>
    </font>
    <font>
      <sz val="10"/>
      <color rgb="FFC4C4C4"/>
      <name val="微软雅黑"/>
      <family val="2"/>
      <charset val="134"/>
    </font>
    <font>
      <sz val="10"/>
      <color rgb="FFC4C4C4"/>
      <name val="Arial"/>
      <family val="2"/>
    </font>
    <font>
      <sz val="11"/>
      <color rgb="FF9D9D9D"/>
      <name val="Helvetica Neue"/>
      <family val="2"/>
    </font>
    <font>
      <sz val="10"/>
      <color rgb="FFC4C4C4"/>
      <name val="Helvetica Neue"/>
      <family val="2"/>
    </font>
    <font>
      <sz val="10"/>
      <color rgb="FF000000"/>
      <name val="Helvetica Neue"/>
      <family val="2"/>
    </font>
    <font>
      <sz val="12"/>
      <name val="Microsoft YaHei"/>
      <family val="2"/>
      <charset val="134"/>
    </font>
    <font>
      <sz val="12"/>
      <name val="宋体"/>
      <family val="3"/>
      <charset val="134"/>
    </font>
    <font>
      <b/>
      <sz val="10"/>
      <name val="微软雅黑"/>
      <family val="2"/>
      <charset val="134"/>
    </font>
    <font>
      <sz val="10"/>
      <color rgb="FFCC0000"/>
      <name val="Microsoft YaHei"/>
      <family val="2"/>
      <charset val="134"/>
    </font>
    <font>
      <sz val="10"/>
      <color rgb="FFFF0000"/>
      <name val="Microsoft YaHei"/>
      <family val="2"/>
      <charset val="134"/>
    </font>
    <font>
      <b/>
      <sz val="10"/>
      <color rgb="FF000000"/>
      <name val="Microsoft YaHei"/>
      <family val="2"/>
      <charset val="134"/>
    </font>
    <font>
      <b/>
      <sz val="10"/>
      <color rgb="FF555555"/>
      <name val="Helvetica Neue"/>
      <family val="2"/>
    </font>
    <font>
      <sz val="10"/>
      <name val="宋体"/>
      <family val="3"/>
      <charset val="134"/>
    </font>
    <font>
      <sz val="10"/>
      <color rgb="FFCC0000"/>
      <name val="微软雅黑"/>
      <family val="2"/>
      <charset val="134"/>
    </font>
    <font>
      <sz val="10"/>
      <color rgb="FFFFD966"/>
      <name val="Microsoft YaHei"/>
      <family val="2"/>
      <charset val="134"/>
    </font>
    <font>
      <sz val="10"/>
      <color rgb="FFFFD966"/>
      <name val="微软雅黑"/>
      <family val="2"/>
      <charset val="134"/>
    </font>
    <font>
      <sz val="9"/>
      <color rgb="FF000000"/>
      <name val="微软雅黑"/>
      <family val="2"/>
      <charset val="134"/>
    </font>
    <font>
      <sz val="10"/>
      <color rgb="FF555555"/>
      <name val="宋体"/>
      <family val="3"/>
      <charset val="134"/>
    </font>
    <font>
      <sz val="12"/>
      <color rgb="FF000000"/>
      <name val="SimSun"/>
      <family val="3"/>
      <charset val="134"/>
    </font>
    <font>
      <sz val="9"/>
      <name val="Microsoft YaHei"/>
      <family val="2"/>
      <charset val="134"/>
    </font>
    <font>
      <sz val="9"/>
      <color rgb="FF000000"/>
      <name val="Microsoft YaHei"/>
      <family val="2"/>
      <charset val="134"/>
    </font>
    <font>
      <b/>
      <sz val="10"/>
      <color rgb="FFFF0000"/>
      <name val="Microsoft YaHei"/>
      <family val="2"/>
      <charset val="134"/>
    </font>
    <font>
      <b/>
      <sz val="10"/>
      <color rgb="FF000000"/>
      <name val="微软雅黑"/>
      <family val="2"/>
      <charset val="134"/>
    </font>
    <font>
      <sz val="10"/>
      <color rgb="FF0188FB"/>
      <name val="微软雅黑"/>
      <family val="2"/>
      <charset val="134"/>
    </font>
    <font>
      <i/>
      <sz val="10"/>
      <color rgb="FFFF0000"/>
      <name val="微软雅黑"/>
      <family val="2"/>
      <charset val="134"/>
    </font>
    <font>
      <sz val="10"/>
      <color rgb="FFE75200"/>
      <name val="Microsoft YaHei"/>
      <family val="2"/>
      <charset val="134"/>
    </font>
    <font>
      <sz val="10"/>
      <color rgb="FF0188FB"/>
      <name val="Microsoft YaHei"/>
      <family val="2"/>
      <charset val="134"/>
    </font>
    <font>
      <sz val="10"/>
      <color rgb="FFFB8D00"/>
      <name val="Microsoft YaHei"/>
      <family val="2"/>
      <charset val="134"/>
    </font>
    <font>
      <sz val="12"/>
      <color rgb="FF000000"/>
      <name val="Microsoft YaHei"/>
      <family val="2"/>
      <charset val="134"/>
    </font>
    <font>
      <sz val="10"/>
      <color rgb="FF262626"/>
      <name val="Microsoft YaHei"/>
      <family val="2"/>
      <charset val="134"/>
    </font>
    <font>
      <sz val="11"/>
      <color rgb="FF555555"/>
      <name val="Microsoft YaHei"/>
      <family val="2"/>
      <charset val="134"/>
    </font>
    <font>
      <sz val="10"/>
      <color rgb="FF555555"/>
      <name val="Microsoft YaHei"/>
      <family val="2"/>
      <charset val="134"/>
    </font>
    <font>
      <b/>
      <sz val="36"/>
      <color rgb="FFFFFFFF"/>
      <name val="Microsoft YaHei"/>
      <family val="2"/>
      <charset val="134"/>
    </font>
    <font>
      <b/>
      <sz val="14"/>
      <color rgb="FFFFFFFF"/>
      <name val="Microsoft YaHei"/>
      <family val="2"/>
      <charset val="134"/>
    </font>
    <font>
      <sz val="12"/>
      <color rgb="FFFF0000"/>
      <name val="Microsoft YaHei"/>
      <family val="2"/>
      <charset val="134"/>
    </font>
    <font>
      <sz val="10"/>
      <color rgb="FF333333"/>
      <name val="宋体"/>
      <family val="3"/>
      <charset val="134"/>
    </font>
    <font>
      <b/>
      <sz val="11"/>
      <color rgb="FFFF0000"/>
      <name val="宋体"/>
      <family val="3"/>
      <charset val="134"/>
    </font>
    <font>
      <b/>
      <u/>
      <sz val="11"/>
      <color rgb="FF000000"/>
      <name val="宋体"/>
      <family val="3"/>
      <charset val="134"/>
    </font>
    <font>
      <b/>
      <sz val="11"/>
      <color rgb="FFFF0000"/>
      <name val="SimSun"/>
      <family val="3"/>
      <charset val="134"/>
    </font>
    <font>
      <u/>
      <sz val="11"/>
      <color rgb="FF000000"/>
      <name val="SimSun"/>
      <family val="3"/>
      <charset val="134"/>
    </font>
    <font>
      <b/>
      <u/>
      <sz val="11"/>
      <color rgb="FFFF0000"/>
      <name val="SimSun"/>
      <family val="3"/>
      <charset val="134"/>
    </font>
    <font>
      <u/>
      <sz val="11"/>
      <color rgb="FFFF0000"/>
      <name val="SimSun"/>
      <family val="3"/>
      <charset val="134"/>
    </font>
    <font>
      <b/>
      <u/>
      <sz val="11"/>
      <color rgb="FF000000"/>
      <name val="SimSun"/>
      <family val="3"/>
      <charset val="134"/>
    </font>
    <font>
      <sz val="11"/>
      <color rgb="FF555555"/>
      <name val="宋体"/>
      <family val="3"/>
      <charset val="134"/>
    </font>
    <font>
      <sz val="10"/>
      <color rgb="FF555555"/>
      <name val="Helvetica"/>
      <family val="2"/>
    </font>
    <font>
      <sz val="9"/>
      <name val="等线"/>
      <family val="3"/>
      <charset val="134"/>
      <scheme val="minor"/>
    </font>
  </fonts>
  <fills count="38">
    <fill>
      <patternFill patternType="none"/>
    </fill>
    <fill>
      <patternFill patternType="gray125"/>
    </fill>
    <fill>
      <patternFill patternType="solid">
        <fgColor rgb="FFE9E9E9"/>
      </patternFill>
    </fill>
    <fill>
      <patternFill patternType="solid">
        <fgColor rgb="FFFFFFFF"/>
      </patternFill>
    </fill>
    <fill>
      <patternFill patternType="solid">
        <fgColor rgb="FF00B0F0"/>
      </patternFill>
    </fill>
    <fill>
      <patternFill patternType="solid">
        <fgColor rgb="FFFFB84D"/>
      </patternFill>
    </fill>
    <fill>
      <patternFill patternType="solid">
        <fgColor rgb="FFFFF2CC"/>
      </patternFill>
    </fill>
    <fill>
      <patternFill patternType="solid">
        <fgColor rgb="FFFFD966"/>
      </patternFill>
    </fill>
    <fill>
      <patternFill patternType="solid">
        <fgColor rgb="FF002060"/>
      </patternFill>
    </fill>
    <fill>
      <patternFill patternType="solid">
        <fgColor rgb="FFE6F7FF"/>
      </patternFill>
    </fill>
    <fill>
      <patternFill patternType="solid">
        <fgColor rgb="FFFFFF00"/>
      </patternFill>
    </fill>
    <fill>
      <patternFill patternType="solid">
        <fgColor rgb="FFE6B8B7"/>
      </patternFill>
    </fill>
    <fill>
      <patternFill patternType="solid">
        <fgColor rgb="FFD9E1F2"/>
      </patternFill>
    </fill>
    <fill>
      <patternFill patternType="solid">
        <fgColor rgb="FFB4C6E7"/>
      </patternFill>
    </fill>
    <fill>
      <patternFill patternType="solid">
        <fgColor rgb="FF4472C4"/>
      </patternFill>
    </fill>
    <fill>
      <patternFill patternType="solid">
        <fgColor rgb="FFFB8D00"/>
      </patternFill>
    </fill>
    <fill>
      <patternFill patternType="solid">
        <fgColor rgb="FFDDEBF7"/>
      </patternFill>
    </fill>
    <fill>
      <patternFill patternType="solid">
        <fgColor rgb="FFACDB7E"/>
      </patternFill>
    </fill>
    <fill>
      <patternFill patternType="solid">
        <fgColor rgb="FFE99899"/>
      </patternFill>
    </fill>
    <fill>
      <patternFill patternType="solid">
        <fgColor rgb="FFD9EAD3"/>
      </patternFill>
    </fill>
    <fill>
      <patternFill patternType="solid">
        <fgColor rgb="FFCFC7F4"/>
      </patternFill>
    </fill>
    <fill>
      <patternFill patternType="solid">
        <fgColor rgb="FFFFE59A"/>
      </patternFill>
    </fill>
    <fill>
      <patternFill patternType="solid">
        <fgColor rgb="FFFFC000"/>
      </patternFill>
    </fill>
    <fill>
      <patternFill patternType="solid">
        <fgColor rgb="FFFEE4FF"/>
      </patternFill>
    </fill>
    <fill>
      <patternFill patternType="solid">
        <fgColor rgb="FFC5D9F1"/>
      </patternFill>
    </fill>
    <fill>
      <patternFill patternType="solid">
        <fgColor rgb="FF0188FB"/>
      </patternFill>
    </fill>
    <fill>
      <patternFill patternType="solid">
        <fgColor rgb="FF5B9BD5"/>
      </patternFill>
    </fill>
    <fill>
      <patternFill patternType="solid">
        <fgColor rgb="FFFF0000"/>
      </patternFill>
    </fill>
    <fill>
      <patternFill patternType="solid">
        <fgColor rgb="FFED41FD"/>
      </patternFill>
    </fill>
    <fill>
      <patternFill patternType="solid">
        <fgColor rgb="FFFFB700"/>
      </patternFill>
    </fill>
    <fill>
      <patternFill patternType="solid">
        <fgColor rgb="FFFF9900"/>
      </patternFill>
    </fill>
    <fill>
      <patternFill patternType="solid">
        <fgColor rgb="FFCC0000"/>
      </patternFill>
    </fill>
    <fill>
      <patternFill patternType="solid">
        <fgColor rgb="FFDFF8FF"/>
      </patternFill>
    </fill>
    <fill>
      <patternFill patternType="solid">
        <fgColor rgb="FFBDD7EE"/>
      </patternFill>
    </fill>
    <fill>
      <patternFill patternType="solid">
        <fgColor rgb="FFF8CBAD"/>
      </patternFill>
    </fill>
    <fill>
      <patternFill patternType="solid">
        <fgColor rgb="FF00A558"/>
      </patternFill>
    </fill>
    <fill>
      <patternFill patternType="solid">
        <fgColor rgb="FF08BEA2"/>
      </patternFill>
    </fill>
    <fill>
      <patternFill patternType="solid">
        <fgColor rgb="FFB2F8EA"/>
      </patternFill>
    </fill>
  </fills>
  <borders count="24">
    <border>
      <left/>
      <right/>
      <top/>
      <bottom/>
      <diagonal/>
    </border>
    <border>
      <left style="thin">
        <color rgb="FF000000"/>
      </left>
      <right style="thin">
        <color rgb="FF000000"/>
      </right>
      <top style="thin">
        <color rgb="FF000000"/>
      </top>
      <bottom style="thin">
        <color rgb="FF000000"/>
      </bottom>
      <diagonal/>
    </border>
    <border>
      <left style="thin">
        <color rgb="FF000000"/>
      </left>
      <right/>
      <top/>
      <bottom/>
      <diagonal/>
    </border>
    <border>
      <left/>
      <right style="thin">
        <color rgb="FF000000"/>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top/>
      <bottom style="thin">
        <color rgb="FF000000"/>
      </bottom>
      <diagonal/>
    </border>
    <border>
      <left/>
      <right/>
      <top style="thin">
        <color rgb="FF000000"/>
      </top>
      <bottom/>
      <diagonal/>
    </border>
    <border>
      <left style="thin">
        <color rgb="FF000000"/>
      </left>
      <right style="thin">
        <color rgb="FF000000"/>
      </right>
      <top/>
      <bottom/>
      <diagonal/>
    </border>
    <border>
      <left/>
      <right/>
      <top/>
      <bottom style="thin">
        <color rgb="FF95B3D7"/>
      </bottom>
      <diagonal/>
    </border>
    <border>
      <left/>
      <right style="thin">
        <color rgb="FF000000"/>
      </right>
      <top style="thin">
        <color rgb="FF000000"/>
      </top>
      <bottom/>
      <diagonal/>
    </border>
    <border>
      <left/>
      <right style="thin">
        <color rgb="FF000000"/>
      </right>
      <top/>
      <bottom style="thin">
        <color rgb="FF000000"/>
      </bottom>
      <diagonal/>
    </border>
    <border>
      <left style="thin">
        <color rgb="FF8EA9DB"/>
      </left>
      <right/>
      <top style="thin">
        <color rgb="FF8EA9DB"/>
      </top>
      <bottom style="thin">
        <color rgb="FF8EA9DB"/>
      </bottom>
      <diagonal/>
    </border>
    <border>
      <left/>
      <right/>
      <top style="thin">
        <color rgb="FF8EA9DB"/>
      </top>
      <bottom style="thin">
        <color rgb="FF8EA9DB"/>
      </bottom>
      <diagonal/>
    </border>
    <border>
      <left/>
      <right style="thin">
        <color rgb="FF8EA9DB"/>
      </right>
      <top style="thin">
        <color rgb="FF8EA9DB"/>
      </top>
      <bottom style="thin">
        <color rgb="FF8EA9DB"/>
      </bottom>
      <diagonal/>
    </border>
    <border>
      <left/>
      <right style="thin">
        <color rgb="FF9BC2E6"/>
      </right>
      <top style="thin">
        <color rgb="FF9BC2E6"/>
      </top>
      <bottom style="thin">
        <color rgb="FF9BC2E6"/>
      </bottom>
      <diagonal/>
    </border>
    <border>
      <left/>
      <right/>
      <top/>
      <bottom style="medium">
        <color rgb="FFE8E8E8"/>
      </bottom>
      <diagonal/>
    </border>
    <border>
      <left/>
      <right/>
      <top style="thin">
        <color rgb="FF9BC2E6"/>
      </top>
      <bottom style="thin">
        <color rgb="FF9BC2E6"/>
      </bottom>
      <diagonal/>
    </border>
    <border>
      <left style="thin">
        <color rgb="FFE9E9E9"/>
      </left>
      <right style="thin">
        <color rgb="FFE9E9E9"/>
      </right>
      <top style="thin">
        <color rgb="FFE9E9E9"/>
      </top>
      <bottom style="thin">
        <color rgb="FFE9E9E9"/>
      </bottom>
      <diagonal/>
    </border>
  </borders>
  <cellStyleXfs count="1">
    <xf numFmtId="0" fontId="0" fillId="0" borderId="0">
      <alignment vertical="center"/>
    </xf>
  </cellStyleXfs>
  <cellXfs count="888">
    <xf numFmtId="0" fontId="0" fillId="0" borderId="0" xfId="0">
      <alignment vertical="center"/>
    </xf>
    <xf numFmtId="0" fontId="4" fillId="0" borderId="0" xfId="0" applyNumberFormat="1" applyFont="1" applyAlignment="1">
      <alignment horizontal="center" vertical="center" wrapText="1"/>
    </xf>
    <xf numFmtId="0" fontId="7" fillId="4" borderId="1" xfId="0" applyNumberFormat="1" applyFont="1" applyFill="1" applyBorder="1" applyAlignment="1">
      <alignment horizontal="center" vertical="center"/>
    </xf>
    <xf numFmtId="0" fontId="3" fillId="4" borderId="1" xfId="0" applyNumberFormat="1" applyFont="1" applyFill="1" applyBorder="1" applyAlignment="1">
      <alignment horizontal="center" vertical="center"/>
    </xf>
    <xf numFmtId="0" fontId="5" fillId="5" borderId="1" xfId="0" applyNumberFormat="1" applyFont="1" applyFill="1" applyBorder="1" applyAlignment="1">
      <alignment horizontal="center" vertical="center" wrapText="1"/>
    </xf>
    <xf numFmtId="0" fontId="6" fillId="0" borderId="1" xfId="0" applyNumberFormat="1" applyFont="1" applyBorder="1" applyAlignment="1">
      <alignment horizontal="center" vertical="center"/>
    </xf>
    <xf numFmtId="176" fontId="8" fillId="0" borderId="1" xfId="0" applyNumberFormat="1" applyFont="1" applyBorder="1" applyAlignment="1">
      <alignment horizontal="left" vertical="center"/>
    </xf>
    <xf numFmtId="177" fontId="8" fillId="0" borderId="1" xfId="0" applyNumberFormat="1" applyFont="1" applyBorder="1" applyAlignment="1">
      <alignment horizontal="center" vertical="center"/>
    </xf>
    <xf numFmtId="0" fontId="9" fillId="0" borderId="1" xfId="0" applyNumberFormat="1" applyFont="1" applyBorder="1" applyAlignment="1">
      <alignment horizontal="center" vertical="center"/>
    </xf>
    <xf numFmtId="0" fontId="10" fillId="0" borderId="1" xfId="0" applyNumberFormat="1" applyFont="1" applyBorder="1" applyAlignment="1">
      <alignment horizontal="center" vertical="center"/>
    </xf>
    <xf numFmtId="0" fontId="8" fillId="0" borderId="1" xfId="0" applyNumberFormat="1" applyFont="1" applyBorder="1" applyAlignment="1">
      <alignment horizontal="center" vertical="center"/>
    </xf>
    <xf numFmtId="0" fontId="11" fillId="0" borderId="1" xfId="0" applyNumberFormat="1" applyFont="1" applyBorder="1" applyAlignment="1">
      <alignment horizontal="center" vertical="center"/>
    </xf>
    <xf numFmtId="0" fontId="2" fillId="0" borderId="1" xfId="0" applyNumberFormat="1" applyFont="1" applyBorder="1" applyAlignment="1">
      <alignment horizontal="center" vertical="center"/>
    </xf>
    <xf numFmtId="176" fontId="8" fillId="0" borderId="1" xfId="0" applyNumberFormat="1" applyFont="1" applyBorder="1" applyAlignment="1">
      <alignment horizontal="center" vertical="center"/>
    </xf>
    <xf numFmtId="177" fontId="12" fillId="0" borderId="1" xfId="0" applyNumberFormat="1" applyFont="1" applyBorder="1" applyAlignment="1">
      <alignment vertical="center"/>
    </xf>
    <xf numFmtId="49" fontId="2" fillId="0" borderId="1" xfId="0" applyNumberFormat="1" applyFont="1" applyBorder="1" applyAlignment="1">
      <alignment vertical="center"/>
    </xf>
    <xf numFmtId="0" fontId="11" fillId="0" borderId="1" xfId="0" applyNumberFormat="1" applyFont="1" applyBorder="1" applyAlignment="1">
      <alignment vertical="center"/>
    </xf>
    <xf numFmtId="49" fontId="13" fillId="0" borderId="1" xfId="0" applyNumberFormat="1" applyFont="1" applyBorder="1" applyAlignment="1">
      <alignment vertical="center"/>
    </xf>
    <xf numFmtId="0" fontId="14" fillId="0" borderId="1" xfId="0" applyNumberFormat="1" applyFont="1" applyBorder="1" applyAlignment="1">
      <alignment horizontal="center" vertical="center"/>
    </xf>
    <xf numFmtId="0" fontId="0" fillId="0" borderId="1" xfId="0" applyNumberFormat="1" applyBorder="1" applyAlignment="1">
      <alignment horizontal="center" vertical="center"/>
    </xf>
    <xf numFmtId="49" fontId="9" fillId="0" borderId="1" xfId="0" applyNumberFormat="1" applyFont="1" applyBorder="1" applyAlignment="1">
      <alignment horizontal="center" vertical="center"/>
    </xf>
    <xf numFmtId="49" fontId="15" fillId="0" borderId="1" xfId="0" applyNumberFormat="1" applyFont="1" applyBorder="1" applyAlignment="1">
      <alignment vertical="center"/>
    </xf>
    <xf numFmtId="0" fontId="11" fillId="0" borderId="0" xfId="0" applyNumberFormat="1" applyFont="1" applyAlignment="1">
      <alignment horizontal="center" vertical="center"/>
    </xf>
    <xf numFmtId="0" fontId="2" fillId="0" borderId="0" xfId="0" applyNumberFormat="1" applyFont="1" applyAlignment="1">
      <alignment vertical="center"/>
    </xf>
    <xf numFmtId="49" fontId="13" fillId="0" borderId="1" xfId="0" applyNumberFormat="1" applyFont="1" applyBorder="1" applyAlignment="1">
      <alignment horizontal="center" vertical="center" wrapText="1"/>
    </xf>
    <xf numFmtId="0" fontId="14" fillId="0" borderId="1" xfId="0" applyNumberFormat="1" applyFont="1" applyBorder="1" applyAlignment="1">
      <alignment vertical="center"/>
    </xf>
    <xf numFmtId="177" fontId="9" fillId="0" borderId="1" xfId="0" applyNumberFormat="1" applyFont="1" applyBorder="1" applyAlignment="1">
      <alignment horizontal="center" vertical="center"/>
    </xf>
    <xf numFmtId="49" fontId="9" fillId="0" borderId="1" xfId="0" applyNumberFormat="1" applyFont="1" applyBorder="1" applyAlignment="1">
      <alignment vertical="center"/>
    </xf>
    <xf numFmtId="0" fontId="9" fillId="0" borderId="1" xfId="0" applyNumberFormat="1" applyFont="1" applyBorder="1" applyAlignment="1">
      <alignment vertical="center"/>
    </xf>
    <xf numFmtId="49" fontId="16" fillId="0" borderId="1" xfId="0" applyNumberFormat="1" applyFont="1" applyBorder="1" applyAlignment="1">
      <alignment vertical="center"/>
    </xf>
    <xf numFmtId="0" fontId="16" fillId="0" borderId="1" xfId="0" applyNumberFormat="1" applyFont="1" applyBorder="1" applyAlignment="1">
      <alignment vertical="center"/>
    </xf>
    <xf numFmtId="11" fontId="9" fillId="0" borderId="1" xfId="0" applyNumberFormat="1" applyFont="1" applyBorder="1" applyAlignment="1">
      <alignment horizontal="center" vertical="center" wrapText="1"/>
    </xf>
    <xf numFmtId="0" fontId="9" fillId="4" borderId="1" xfId="0" applyNumberFormat="1" applyFont="1" applyFill="1" applyBorder="1" applyAlignment="1">
      <alignment horizontal="center" vertical="center"/>
    </xf>
    <xf numFmtId="0" fontId="17" fillId="0" borderId="1" xfId="0" applyNumberFormat="1" applyFont="1" applyBorder="1" applyAlignment="1">
      <alignment vertical="center"/>
    </xf>
    <xf numFmtId="0" fontId="17" fillId="0" borderId="1" xfId="0" applyNumberFormat="1" applyFont="1" applyBorder="1" applyAlignment="1">
      <alignment horizontal="center" vertical="center"/>
    </xf>
    <xf numFmtId="49" fontId="13" fillId="0" borderId="1" xfId="0" applyNumberFormat="1" applyFont="1" applyBorder="1" applyAlignment="1">
      <alignment vertical="center" wrapText="1"/>
    </xf>
    <xf numFmtId="0" fontId="15" fillId="0" borderId="1" xfId="0" applyNumberFormat="1" applyFont="1" applyBorder="1" applyAlignment="1">
      <alignment vertical="center"/>
    </xf>
    <xf numFmtId="0" fontId="2" fillId="0" borderId="0" xfId="0" applyNumberFormat="1" applyFont="1" applyAlignment="1">
      <alignment horizontal="center" vertical="center"/>
    </xf>
    <xf numFmtId="0" fontId="8" fillId="0" borderId="0" xfId="0" applyNumberFormat="1" applyFont="1" applyAlignment="1">
      <alignment horizontal="center" vertical="center"/>
    </xf>
    <xf numFmtId="0" fontId="9" fillId="0" borderId="0" xfId="0" applyNumberFormat="1" applyFont="1" applyAlignment="1">
      <alignment horizontal="center" vertical="center"/>
    </xf>
    <xf numFmtId="49" fontId="9" fillId="0" borderId="0" xfId="0" applyNumberFormat="1" applyFont="1" applyAlignment="1">
      <alignment horizontal="center" vertical="center"/>
    </xf>
    <xf numFmtId="177" fontId="9" fillId="0" borderId="1" xfId="0" applyNumberFormat="1" applyFont="1" applyBorder="1" applyAlignment="1">
      <alignment horizontal="center" vertical="center" wrapText="1"/>
    </xf>
    <xf numFmtId="177" fontId="8" fillId="0" borderId="0" xfId="0" applyNumberFormat="1" applyFont="1" applyAlignment="1">
      <alignment horizontal="center" vertical="center"/>
    </xf>
    <xf numFmtId="176" fontId="8" fillId="0" borderId="7" xfId="0" applyNumberFormat="1" applyFont="1" applyBorder="1" applyAlignment="1">
      <alignment horizontal="left" vertical="center"/>
    </xf>
    <xf numFmtId="0" fontId="11" fillId="0" borderId="7" xfId="0" applyNumberFormat="1" applyFont="1" applyBorder="1" applyAlignment="1">
      <alignment vertical="center"/>
    </xf>
    <xf numFmtId="0" fontId="9" fillId="0" borderId="7" xfId="0" applyNumberFormat="1" applyFont="1" applyBorder="1" applyAlignment="1">
      <alignment horizontal="center" vertical="center"/>
    </xf>
    <xf numFmtId="0" fontId="8" fillId="0" borderId="7" xfId="0" applyNumberFormat="1" applyFont="1" applyBorder="1" applyAlignment="1">
      <alignment horizontal="center" vertical="center"/>
    </xf>
    <xf numFmtId="49" fontId="9" fillId="0" borderId="7" xfId="0" applyNumberFormat="1" applyFont="1" applyBorder="1" applyAlignment="1">
      <alignment horizontal="center" vertical="center"/>
    </xf>
    <xf numFmtId="177" fontId="8" fillId="0" borderId="7" xfId="0" applyNumberFormat="1" applyFont="1" applyBorder="1" applyAlignment="1">
      <alignment horizontal="center" vertical="center"/>
    </xf>
    <xf numFmtId="0" fontId="11" fillId="0" borderId="7" xfId="0" applyNumberFormat="1" applyFont="1" applyBorder="1" applyAlignment="1">
      <alignment horizontal="center" vertical="center"/>
    </xf>
    <xf numFmtId="0" fontId="2" fillId="0" borderId="7" xfId="0" applyNumberFormat="1" applyFont="1" applyBorder="1" applyAlignment="1">
      <alignment horizontal="center" vertical="center"/>
    </xf>
    <xf numFmtId="176" fontId="8" fillId="0" borderId="0" xfId="0" applyNumberFormat="1" applyFont="1" applyAlignment="1">
      <alignment horizontal="left" vertical="center"/>
    </xf>
    <xf numFmtId="49" fontId="13" fillId="0" borderId="0" xfId="0" applyNumberFormat="1" applyFont="1" applyAlignment="1">
      <alignment vertical="center"/>
    </xf>
    <xf numFmtId="0" fontId="18" fillId="0" borderId="1" xfId="0" applyNumberFormat="1" applyFont="1" applyBorder="1" applyAlignment="1">
      <alignment vertical="center"/>
    </xf>
    <xf numFmtId="176" fontId="19" fillId="0" borderId="1" xfId="0" applyNumberFormat="1" applyFont="1" applyBorder="1" applyAlignment="1">
      <alignment horizontal="left" vertical="center"/>
    </xf>
    <xf numFmtId="0" fontId="9" fillId="6" borderId="1" xfId="0" applyNumberFormat="1" applyFont="1" applyFill="1" applyBorder="1" applyAlignment="1">
      <alignment horizontal="center" vertical="center"/>
    </xf>
    <xf numFmtId="0" fontId="20" fillId="0" borderId="1" xfId="0" applyNumberFormat="1" applyFont="1" applyBorder="1" applyAlignment="1">
      <alignment horizontal="center" vertical="center"/>
    </xf>
    <xf numFmtId="0" fontId="9" fillId="0" borderId="4" xfId="0" applyNumberFormat="1" applyFont="1" applyBorder="1" applyAlignment="1">
      <alignment horizontal="center" vertical="center"/>
    </xf>
    <xf numFmtId="0" fontId="9" fillId="3" borderId="1" xfId="0" applyNumberFormat="1" applyFont="1" applyFill="1" applyBorder="1" applyAlignment="1">
      <alignment horizontal="center" vertical="center"/>
    </xf>
    <xf numFmtId="0" fontId="9" fillId="0" borderId="8" xfId="0" applyNumberFormat="1" applyFont="1" applyBorder="1" applyAlignment="1">
      <alignment horizontal="center" vertical="center"/>
    </xf>
    <xf numFmtId="0" fontId="11" fillId="0" borderId="9" xfId="0" applyNumberFormat="1" applyFont="1" applyBorder="1" applyAlignment="1">
      <alignment horizontal="center" vertical="center"/>
    </xf>
    <xf numFmtId="176" fontId="8" fillId="0" borderId="9" xfId="0" applyNumberFormat="1" applyFont="1" applyBorder="1" applyAlignment="1">
      <alignment horizontal="left" vertical="center"/>
    </xf>
    <xf numFmtId="49" fontId="13" fillId="0" borderId="9" xfId="0" applyNumberFormat="1" applyFont="1" applyBorder="1" applyAlignment="1">
      <alignment vertical="center"/>
    </xf>
    <xf numFmtId="0" fontId="14" fillId="0" borderId="9" xfId="0" applyNumberFormat="1" applyFont="1" applyBorder="1" applyAlignment="1">
      <alignment horizontal="center" vertical="center"/>
    </xf>
    <xf numFmtId="0" fontId="9" fillId="0" borderId="9" xfId="0" applyNumberFormat="1" applyFont="1" applyBorder="1" applyAlignment="1">
      <alignment horizontal="center" vertical="center"/>
    </xf>
    <xf numFmtId="0" fontId="11" fillId="0" borderId="9" xfId="0" applyNumberFormat="1" applyFont="1" applyBorder="1" applyAlignment="1">
      <alignment vertical="center"/>
    </xf>
    <xf numFmtId="0" fontId="9" fillId="0" borderId="10" xfId="0" applyNumberFormat="1" applyFont="1" applyBorder="1" applyAlignment="1">
      <alignment horizontal="center" vertical="center"/>
    </xf>
    <xf numFmtId="0" fontId="8" fillId="0" borderId="9" xfId="0" applyNumberFormat="1" applyFont="1" applyBorder="1" applyAlignment="1">
      <alignment horizontal="center" vertical="center"/>
    </xf>
    <xf numFmtId="0" fontId="10" fillId="0" borderId="1" xfId="0" applyNumberFormat="1" applyFont="1" applyBorder="1" applyAlignment="1">
      <alignment vertical="center"/>
    </xf>
    <xf numFmtId="177" fontId="13" fillId="0" borderId="1" xfId="0" applyNumberFormat="1" applyFont="1" applyBorder="1" applyAlignment="1">
      <alignment vertical="center"/>
    </xf>
    <xf numFmtId="0" fontId="9" fillId="7" borderId="1" xfId="0" applyNumberFormat="1" applyFont="1" applyFill="1" applyBorder="1" applyAlignment="1">
      <alignment horizontal="center" vertical="center"/>
    </xf>
    <xf numFmtId="0" fontId="2" fillId="0" borderId="11" xfId="0" applyNumberFormat="1" applyFont="1" applyBorder="1" applyAlignment="1">
      <alignment horizontal="center" vertical="center"/>
    </xf>
    <xf numFmtId="49" fontId="4" fillId="0" borderId="1" xfId="0" applyNumberFormat="1" applyFont="1" applyBorder="1" applyAlignment="1">
      <alignment vertical="center"/>
    </xf>
    <xf numFmtId="49" fontId="15" fillId="0" borderId="0" xfId="0" applyNumberFormat="1" applyFont="1" applyAlignment="1">
      <alignment vertical="center"/>
    </xf>
    <xf numFmtId="0" fontId="17" fillId="0" borderId="0" xfId="0" applyNumberFormat="1" applyFont="1" applyAlignment="1">
      <alignment horizontal="center" vertical="center"/>
    </xf>
    <xf numFmtId="0" fontId="11" fillId="0" borderId="0" xfId="0" applyNumberFormat="1" applyFont="1" applyAlignment="1">
      <alignment vertical="center"/>
    </xf>
    <xf numFmtId="0" fontId="17" fillId="0" borderId="0" xfId="0" applyNumberFormat="1" applyFont="1" applyAlignment="1">
      <alignment vertical="center"/>
    </xf>
    <xf numFmtId="0" fontId="14" fillId="0" borderId="0" xfId="0" applyNumberFormat="1" applyFont="1" applyAlignment="1">
      <alignment horizontal="center" vertical="center"/>
    </xf>
    <xf numFmtId="178" fontId="21" fillId="8" borderId="1" xfId="0" applyNumberFormat="1" applyFont="1" applyFill="1" applyBorder="1" applyAlignment="1">
      <alignment horizontal="center" vertical="center" wrapText="1"/>
    </xf>
    <xf numFmtId="0" fontId="21" fillId="8" borderId="1" xfId="0" applyNumberFormat="1" applyFont="1" applyFill="1" applyBorder="1" applyAlignment="1">
      <alignment horizontal="center" vertical="center" wrapText="1"/>
    </xf>
    <xf numFmtId="0" fontId="21" fillId="8" borderId="4" xfId="0" applyNumberFormat="1" applyFont="1" applyFill="1" applyBorder="1" applyAlignment="1">
      <alignment horizontal="center" vertical="center" wrapText="1"/>
    </xf>
    <xf numFmtId="179" fontId="21" fillId="8" borderId="6" xfId="0" applyNumberFormat="1" applyFont="1" applyFill="1" applyBorder="1" applyAlignment="1">
      <alignment horizontal="center" vertical="center" wrapText="1"/>
    </xf>
    <xf numFmtId="0" fontId="22" fillId="8" borderId="1" xfId="0" applyNumberFormat="1" applyFont="1" applyFill="1" applyBorder="1" applyAlignment="1">
      <alignment horizontal="center" vertical="center" wrapText="1"/>
    </xf>
    <xf numFmtId="0" fontId="23" fillId="0" borderId="1" xfId="0" applyNumberFormat="1" applyFont="1" applyBorder="1" applyAlignment="1">
      <alignment horizontal="center" vertical="center" wrapText="1"/>
    </xf>
    <xf numFmtId="0" fontId="0" fillId="0" borderId="0" xfId="0" applyNumberFormat="1"/>
    <xf numFmtId="0" fontId="24" fillId="0" borderId="1" xfId="0" applyNumberFormat="1" applyFont="1" applyBorder="1" applyAlignment="1">
      <alignment horizontal="center" vertical="center"/>
    </xf>
    <xf numFmtId="178" fontId="25" fillId="0" borderId="9" xfId="0" applyNumberFormat="1" applyFont="1" applyBorder="1" applyAlignment="1">
      <alignment horizontal="center" vertical="center"/>
    </xf>
    <xf numFmtId="0" fontId="25" fillId="0" borderId="1" xfId="0" applyNumberFormat="1" applyFont="1" applyBorder="1" applyAlignment="1">
      <alignment horizontal="center" vertical="center"/>
    </xf>
    <xf numFmtId="49" fontId="26" fillId="0" borderId="9" xfId="0" applyNumberFormat="1" applyFont="1" applyBorder="1" applyAlignment="1">
      <alignment horizontal="center" vertical="center" wrapText="1"/>
    </xf>
    <xf numFmtId="0" fontId="26" fillId="0" borderId="9" xfId="0" applyNumberFormat="1" applyFont="1" applyBorder="1" applyAlignment="1">
      <alignment horizontal="center" vertical="center"/>
    </xf>
    <xf numFmtId="0" fontId="27" fillId="0" borderId="1" xfId="0" applyNumberFormat="1" applyFont="1" applyBorder="1" applyAlignment="1">
      <alignment horizontal="center" vertical="center"/>
    </xf>
    <xf numFmtId="49" fontId="25" fillId="0" borderId="1" xfId="0" applyNumberFormat="1" applyFont="1" applyBorder="1" applyAlignment="1">
      <alignment horizontal="center" vertical="center"/>
    </xf>
    <xf numFmtId="178" fontId="25" fillId="0" borderId="1" xfId="0" applyNumberFormat="1" applyFont="1" applyBorder="1" applyAlignment="1">
      <alignment horizontal="center" vertical="center"/>
    </xf>
    <xf numFmtId="49" fontId="26" fillId="0" borderId="1" xfId="0" applyNumberFormat="1" applyFont="1" applyBorder="1" applyAlignment="1">
      <alignment horizontal="center" vertical="center" wrapText="1"/>
    </xf>
    <xf numFmtId="0" fontId="25" fillId="0" borderId="1" xfId="0" applyNumberFormat="1" applyFont="1" applyBorder="1" applyAlignment="1">
      <alignment horizontal="center" vertical="center" wrapText="1"/>
    </xf>
    <xf numFmtId="179" fontId="25" fillId="0" borderId="1" xfId="0" applyNumberFormat="1" applyFont="1" applyBorder="1" applyAlignment="1">
      <alignment horizontal="center" vertical="center"/>
    </xf>
    <xf numFmtId="9" fontId="28" fillId="0" borderId="1" xfId="0" applyNumberFormat="1" applyFont="1" applyBorder="1" applyAlignment="1">
      <alignment horizontal="center" vertical="center"/>
    </xf>
    <xf numFmtId="178" fontId="25" fillId="0" borderId="1" xfId="0" applyNumberFormat="1" applyFont="1" applyBorder="1" applyAlignment="1">
      <alignment horizontal="center" vertical="center" wrapText="1"/>
    </xf>
    <xf numFmtId="0" fontId="28" fillId="0" borderId="1" xfId="0" applyNumberFormat="1" applyFont="1" applyBorder="1" applyAlignment="1">
      <alignment horizontal="center" vertical="center"/>
    </xf>
    <xf numFmtId="49" fontId="26" fillId="0" borderId="1" xfId="0" applyNumberFormat="1" applyFont="1" applyBorder="1" applyAlignment="1">
      <alignment horizontal="center" vertical="center"/>
    </xf>
    <xf numFmtId="179" fontId="25" fillId="0" borderId="0" xfId="0" applyNumberFormat="1" applyFont="1" applyAlignment="1">
      <alignment horizontal="center" vertical="center"/>
    </xf>
    <xf numFmtId="9" fontId="27" fillId="0" borderId="1" xfId="0" applyNumberFormat="1" applyFont="1" applyBorder="1" applyAlignment="1">
      <alignment horizontal="center" vertical="center"/>
    </xf>
    <xf numFmtId="0" fontId="26" fillId="0" borderId="1" xfId="0" applyNumberFormat="1" applyFont="1" applyBorder="1" applyAlignment="1">
      <alignment horizontal="center" vertical="center" wrapText="1"/>
    </xf>
    <xf numFmtId="178" fontId="24" fillId="0" borderId="1" xfId="0" applyNumberFormat="1" applyFont="1" applyBorder="1" applyAlignment="1">
      <alignment horizontal="center" vertical="center" wrapText="1"/>
    </xf>
    <xf numFmtId="179" fontId="24" fillId="0" borderId="0" xfId="0" applyNumberFormat="1" applyFont="1" applyAlignment="1">
      <alignment horizontal="center" vertical="center"/>
    </xf>
    <xf numFmtId="178" fontId="25" fillId="0" borderId="0" xfId="0" applyNumberFormat="1" applyFont="1" applyAlignment="1">
      <alignment horizontal="center" vertical="center"/>
    </xf>
    <xf numFmtId="179" fontId="24" fillId="0" borderId="1" xfId="0" applyNumberFormat="1" applyFont="1" applyBorder="1" applyAlignment="1">
      <alignment horizontal="center" vertical="center"/>
    </xf>
    <xf numFmtId="49" fontId="29" fillId="0" borderId="1" xfId="0" applyNumberFormat="1" applyFont="1" applyBorder="1" applyAlignment="1">
      <alignment horizontal="center" vertical="center"/>
    </xf>
    <xf numFmtId="49" fontId="25" fillId="0" borderId="1" xfId="0" applyNumberFormat="1" applyFont="1" applyBorder="1" applyAlignment="1">
      <alignment horizontal="center" vertical="center" wrapText="1"/>
    </xf>
    <xf numFmtId="49" fontId="26" fillId="0" borderId="0" xfId="0" applyNumberFormat="1" applyFont="1" applyAlignment="1">
      <alignment horizontal="center" vertical="center"/>
    </xf>
    <xf numFmtId="49" fontId="26" fillId="0" borderId="0" xfId="0" applyNumberFormat="1" applyFont="1" applyAlignment="1">
      <alignment horizontal="center" vertical="center" wrapText="1"/>
    </xf>
    <xf numFmtId="179" fontId="24" fillId="0" borderId="9" xfId="0" applyNumberFormat="1" applyFont="1" applyBorder="1" applyAlignment="1">
      <alignment horizontal="center" vertical="center"/>
    </xf>
    <xf numFmtId="0" fontId="27" fillId="0" borderId="9" xfId="0" applyNumberFormat="1" applyFont="1" applyBorder="1" applyAlignment="1">
      <alignment horizontal="center" vertical="center"/>
    </xf>
    <xf numFmtId="0" fontId="26" fillId="0" borderId="9" xfId="0" applyNumberFormat="1" applyFont="1" applyBorder="1" applyAlignment="1">
      <alignment horizontal="center" vertical="center" wrapText="1"/>
    </xf>
    <xf numFmtId="0" fontId="25" fillId="0" borderId="9" xfId="0" applyNumberFormat="1" applyFont="1" applyBorder="1" applyAlignment="1">
      <alignment horizontal="center" vertical="center"/>
    </xf>
    <xf numFmtId="0" fontId="24" fillId="0" borderId="0" xfId="0" applyNumberFormat="1" applyFont="1" applyAlignment="1">
      <alignment horizontal="center" vertical="center"/>
    </xf>
    <xf numFmtId="49" fontId="30" fillId="0" borderId="1" xfId="0" applyNumberFormat="1" applyFont="1" applyBorder="1" applyAlignment="1">
      <alignment horizontal="center" vertical="center"/>
    </xf>
    <xf numFmtId="0" fontId="25" fillId="0" borderId="0" xfId="0" applyNumberFormat="1" applyFont="1" applyAlignment="1">
      <alignment horizontal="center" vertical="center"/>
    </xf>
    <xf numFmtId="0" fontId="25" fillId="0" borderId="0" xfId="0" applyNumberFormat="1" applyFont="1" applyAlignment="1">
      <alignment horizontal="center" vertical="center" wrapText="1"/>
    </xf>
    <xf numFmtId="49" fontId="15" fillId="0" borderId="0" xfId="0" applyNumberFormat="1" applyFont="1" applyAlignment="1">
      <alignment horizontal="left" vertical="center"/>
    </xf>
    <xf numFmtId="9" fontId="27" fillId="0" borderId="0" xfId="0" applyNumberFormat="1" applyFont="1" applyAlignment="1">
      <alignment horizontal="center" vertical="center"/>
    </xf>
    <xf numFmtId="0" fontId="24" fillId="0" borderId="7" xfId="0" applyNumberFormat="1" applyFont="1" applyBorder="1" applyAlignment="1">
      <alignment horizontal="center" vertical="center"/>
    </xf>
    <xf numFmtId="49" fontId="25" fillId="0" borderId="0" xfId="0" applyNumberFormat="1" applyFont="1" applyAlignment="1">
      <alignment horizontal="center" vertical="center"/>
    </xf>
    <xf numFmtId="0" fontId="25" fillId="0" borderId="7" xfId="0" applyNumberFormat="1" applyFont="1" applyBorder="1" applyAlignment="1">
      <alignment horizontal="center" vertical="center"/>
    </xf>
    <xf numFmtId="178" fontId="25" fillId="0" borderId="7" xfId="0" applyNumberFormat="1" applyFont="1" applyBorder="1" applyAlignment="1">
      <alignment horizontal="center" vertical="center"/>
    </xf>
    <xf numFmtId="49" fontId="26" fillId="0" borderId="7" xfId="0" applyNumberFormat="1" applyFont="1" applyBorder="1" applyAlignment="1">
      <alignment horizontal="center" vertical="center"/>
    </xf>
    <xf numFmtId="179" fontId="24" fillId="0" borderId="7" xfId="0" applyNumberFormat="1" applyFont="1" applyBorder="1" applyAlignment="1">
      <alignment horizontal="center" vertical="center"/>
    </xf>
    <xf numFmtId="0" fontId="24" fillId="0" borderId="6" xfId="0" applyNumberFormat="1" applyFont="1" applyBorder="1" applyAlignment="1">
      <alignment horizontal="center" vertical="center"/>
    </xf>
    <xf numFmtId="49" fontId="26" fillId="0" borderId="9" xfId="0" applyNumberFormat="1" applyFont="1" applyBorder="1" applyAlignment="1">
      <alignment horizontal="center" vertical="center"/>
    </xf>
    <xf numFmtId="9" fontId="24" fillId="0" borderId="1" xfId="0" applyNumberFormat="1" applyFont="1" applyBorder="1" applyAlignment="1">
      <alignment horizontal="center" vertical="center"/>
    </xf>
    <xf numFmtId="180" fontId="26" fillId="0" borderId="1" xfId="0" applyNumberFormat="1" applyFont="1" applyBorder="1" applyAlignment="1">
      <alignment horizontal="center" vertical="center"/>
    </xf>
    <xf numFmtId="0" fontId="27" fillId="0" borderId="7" xfId="0" applyNumberFormat="1" applyFont="1" applyBorder="1" applyAlignment="1">
      <alignment horizontal="center" vertical="center"/>
    </xf>
    <xf numFmtId="9" fontId="24" fillId="0" borderId="7" xfId="0" applyNumberFormat="1" applyFont="1" applyBorder="1" applyAlignment="1">
      <alignment horizontal="center" vertical="center"/>
    </xf>
    <xf numFmtId="178" fontId="25" fillId="0" borderId="4" xfId="0" applyNumberFormat="1" applyFont="1" applyBorder="1" applyAlignment="1">
      <alignment horizontal="center" vertical="center"/>
    </xf>
    <xf numFmtId="49" fontId="26" fillId="0" borderId="7" xfId="0" applyNumberFormat="1" applyFont="1" applyBorder="1" applyAlignment="1">
      <alignment horizontal="center" vertical="center" wrapText="1"/>
    </xf>
    <xf numFmtId="0" fontId="27" fillId="0" borderId="0" xfId="0" applyNumberFormat="1" applyFont="1" applyAlignment="1">
      <alignment horizontal="center" vertical="center"/>
    </xf>
    <xf numFmtId="9" fontId="24" fillId="0" borderId="0" xfId="0" applyNumberFormat="1" applyFont="1" applyAlignment="1">
      <alignment horizontal="center" vertical="center"/>
    </xf>
    <xf numFmtId="0" fontId="26" fillId="0" borderId="0" xfId="0" applyNumberFormat="1" applyFont="1" applyAlignment="1">
      <alignment horizontal="center" vertical="center" wrapText="1"/>
    </xf>
    <xf numFmtId="178" fontId="26" fillId="0" borderId="0" xfId="0" applyNumberFormat="1" applyFont="1" applyAlignment="1">
      <alignment horizontal="center" vertical="center" wrapText="1"/>
    </xf>
    <xf numFmtId="9" fontId="27" fillId="0" borderId="7" xfId="0" applyNumberFormat="1" applyFont="1" applyBorder="1" applyAlignment="1">
      <alignment horizontal="center" vertical="center"/>
    </xf>
    <xf numFmtId="49" fontId="25" fillId="0" borderId="9" xfId="0" applyNumberFormat="1" applyFont="1" applyBorder="1" applyAlignment="1">
      <alignment horizontal="center" vertical="center"/>
    </xf>
    <xf numFmtId="0" fontId="24" fillId="0" borderId="4" xfId="0" applyNumberFormat="1" applyFont="1" applyBorder="1" applyAlignment="1">
      <alignment horizontal="center" vertical="center"/>
    </xf>
    <xf numFmtId="178" fontId="25" fillId="0" borderId="11" xfId="0" applyNumberFormat="1" applyFont="1" applyBorder="1" applyAlignment="1">
      <alignment horizontal="center" vertical="center"/>
    </xf>
    <xf numFmtId="181" fontId="31" fillId="0" borderId="1" xfId="0" applyNumberFormat="1" applyFont="1" applyBorder="1" applyAlignment="1">
      <alignment horizontal="center"/>
    </xf>
    <xf numFmtId="181" fontId="31" fillId="0" borderId="1" xfId="0" applyNumberFormat="1" applyFont="1" applyBorder="1" applyAlignment="1">
      <alignment horizontal="center" wrapText="1"/>
    </xf>
    <xf numFmtId="0" fontId="2" fillId="0" borderId="1" xfId="0" applyNumberFormat="1" applyFont="1" applyBorder="1" applyAlignment="1">
      <alignment vertical="center"/>
    </xf>
    <xf numFmtId="14" fontId="2" fillId="0" borderId="9" xfId="0" applyNumberFormat="1" applyFont="1" applyBorder="1" applyAlignment="1">
      <alignment vertical="center"/>
    </xf>
    <xf numFmtId="0" fontId="32" fillId="0" borderId="1" xfId="0" applyNumberFormat="1" applyFont="1" applyBorder="1" applyAlignment="1">
      <alignment horizontal="center" vertical="center"/>
    </xf>
    <xf numFmtId="0" fontId="32" fillId="0" borderId="1" xfId="0" applyNumberFormat="1" applyFont="1" applyBorder="1" applyAlignment="1">
      <alignment vertical="center"/>
    </xf>
    <xf numFmtId="0" fontId="31" fillId="0" borderId="1" xfId="0" applyNumberFormat="1" applyFont="1" applyBorder="1" applyAlignment="1">
      <alignment horizontal="center"/>
    </xf>
    <xf numFmtId="180" fontId="2" fillId="0" borderId="1" xfId="0" applyNumberFormat="1" applyFont="1" applyBorder="1" applyAlignment="1">
      <alignment vertical="center"/>
    </xf>
    <xf numFmtId="49" fontId="25" fillId="0" borderId="7" xfId="0" applyNumberFormat="1" applyFont="1" applyBorder="1" applyAlignment="1">
      <alignment horizontal="center" vertical="center"/>
    </xf>
    <xf numFmtId="0" fontId="32" fillId="0" borderId="7" xfId="0" applyNumberFormat="1" applyFont="1" applyBorder="1" applyAlignment="1">
      <alignment vertical="center"/>
    </xf>
    <xf numFmtId="0" fontId="2" fillId="0" borderId="7" xfId="0" applyNumberFormat="1" applyFont="1" applyBorder="1" applyAlignment="1">
      <alignment vertical="center"/>
    </xf>
    <xf numFmtId="0" fontId="31" fillId="0" borderId="7" xfId="0" applyNumberFormat="1" applyFont="1" applyBorder="1" applyAlignment="1">
      <alignment horizontal="center"/>
    </xf>
    <xf numFmtId="181" fontId="31" fillId="0" borderId="0" xfId="0" applyNumberFormat="1" applyFont="1" applyAlignment="1">
      <alignment horizontal="center"/>
    </xf>
    <xf numFmtId="49" fontId="33" fillId="0" borderId="1" xfId="0" applyNumberFormat="1" applyFont="1" applyBorder="1" applyAlignment="1">
      <alignment vertical="center"/>
    </xf>
    <xf numFmtId="49" fontId="0" fillId="0" borderId="1" xfId="0" applyNumberFormat="1" applyBorder="1" applyAlignment="1">
      <alignment vertical="center"/>
    </xf>
    <xf numFmtId="178" fontId="25" fillId="0" borderId="7" xfId="0" applyNumberFormat="1" applyFont="1" applyBorder="1" applyAlignment="1">
      <alignment horizontal="center" vertical="center" wrapText="1"/>
    </xf>
    <xf numFmtId="0" fontId="26" fillId="0" borderId="7" xfId="0" applyNumberFormat="1" applyFont="1" applyBorder="1" applyAlignment="1">
      <alignment horizontal="center" vertical="center" wrapText="1"/>
    </xf>
    <xf numFmtId="178" fontId="25" fillId="0" borderId="12" xfId="0" applyNumberFormat="1" applyFont="1" applyBorder="1" applyAlignment="1">
      <alignment horizontal="center" vertical="center"/>
    </xf>
    <xf numFmtId="49" fontId="34" fillId="0" borderId="7" xfId="0" applyNumberFormat="1" applyFont="1" applyBorder="1" applyAlignment="1">
      <alignment vertical="center"/>
    </xf>
    <xf numFmtId="0" fontId="34" fillId="0" borderId="1" xfId="0" applyNumberFormat="1" applyFont="1" applyBorder="1" applyAlignment="1">
      <alignment horizontal="center" vertical="center"/>
    </xf>
    <xf numFmtId="179" fontId="25" fillId="0" borderId="7" xfId="0" applyNumberFormat="1" applyFont="1" applyBorder="1" applyAlignment="1">
      <alignment horizontal="center" vertical="center"/>
    </xf>
    <xf numFmtId="9" fontId="28" fillId="0" borderId="7" xfId="0" applyNumberFormat="1" applyFont="1" applyBorder="1" applyAlignment="1">
      <alignment horizontal="center" vertical="center"/>
    </xf>
    <xf numFmtId="0" fontId="25" fillId="0" borderId="7" xfId="0" applyNumberFormat="1" applyFont="1" applyBorder="1" applyAlignment="1">
      <alignment horizontal="center" vertical="center" wrapText="1"/>
    </xf>
    <xf numFmtId="49" fontId="32" fillId="0" borderId="1" xfId="0" applyNumberFormat="1" applyFont="1" applyBorder="1" applyAlignment="1">
      <alignment vertical="center"/>
    </xf>
    <xf numFmtId="49" fontId="15" fillId="0" borderId="1" xfId="0" applyNumberFormat="1" applyFont="1" applyBorder="1" applyAlignment="1">
      <alignment horizontal="center" vertical="center"/>
    </xf>
    <xf numFmtId="49" fontId="33" fillId="0" borderId="0" xfId="0" applyNumberFormat="1" applyFont="1" applyAlignment="1">
      <alignment horizontal="center" vertical="center"/>
    </xf>
    <xf numFmtId="49" fontId="34" fillId="0" borderId="1" xfId="0" applyNumberFormat="1" applyFont="1" applyBorder="1" applyAlignment="1">
      <alignment horizontal="center" vertical="center" wrapText="1"/>
    </xf>
    <xf numFmtId="49" fontId="15" fillId="0" borderId="7" xfId="0" applyNumberFormat="1" applyFont="1" applyBorder="1" applyAlignment="1">
      <alignment vertical="center"/>
    </xf>
    <xf numFmtId="181" fontId="31" fillId="0" borderId="1" xfId="0" applyNumberFormat="1" applyFont="1" applyBorder="1"/>
    <xf numFmtId="0" fontId="35" fillId="0" borderId="1" xfId="0" applyNumberFormat="1" applyFont="1" applyBorder="1" applyAlignment="1">
      <alignment horizontal="center" vertical="center"/>
    </xf>
    <xf numFmtId="9" fontId="28" fillId="0" borderId="0" xfId="0" applyNumberFormat="1" applyFont="1" applyAlignment="1">
      <alignment horizontal="center" vertical="center"/>
    </xf>
    <xf numFmtId="49" fontId="33" fillId="0" borderId="9" xfId="0" applyNumberFormat="1" applyFont="1" applyBorder="1" applyAlignment="1">
      <alignment vertical="center"/>
    </xf>
    <xf numFmtId="179" fontId="25" fillId="0" borderId="9" xfId="0" applyNumberFormat="1" applyFont="1" applyBorder="1" applyAlignment="1">
      <alignment horizontal="center" vertical="center"/>
    </xf>
    <xf numFmtId="9" fontId="28" fillId="0" borderId="9" xfId="0" applyNumberFormat="1" applyFont="1" applyBorder="1" applyAlignment="1">
      <alignment horizontal="center" vertical="center"/>
    </xf>
    <xf numFmtId="0" fontId="25" fillId="0" borderId="9" xfId="0" applyNumberFormat="1" applyFont="1" applyBorder="1" applyAlignment="1">
      <alignment horizontal="center" vertical="center" wrapText="1"/>
    </xf>
    <xf numFmtId="49" fontId="33" fillId="0" borderId="0" xfId="0" applyNumberFormat="1" applyFont="1" applyAlignment="1">
      <alignment vertical="center"/>
    </xf>
    <xf numFmtId="49" fontId="36" fillId="0" borderId="7" xfId="0" applyNumberFormat="1" applyFont="1" applyBorder="1" applyAlignment="1">
      <alignment vertical="center"/>
    </xf>
    <xf numFmtId="0" fontId="0" fillId="0" borderId="0" xfId="0" applyNumberFormat="1" applyAlignment="1">
      <alignment horizontal="center" vertical="center"/>
    </xf>
    <xf numFmtId="178" fontId="25" fillId="0" borderId="13" xfId="0" applyNumberFormat="1" applyFont="1" applyBorder="1" applyAlignment="1">
      <alignment horizontal="center" vertical="center"/>
    </xf>
    <xf numFmtId="49" fontId="33" fillId="0" borderId="7" xfId="0" applyNumberFormat="1" applyFont="1" applyBorder="1" applyAlignment="1">
      <alignment vertical="center"/>
    </xf>
    <xf numFmtId="0" fontId="15" fillId="0" borderId="0" xfId="0" applyNumberFormat="1" applyFont="1" applyAlignment="1">
      <alignment vertical="center"/>
    </xf>
    <xf numFmtId="49" fontId="26" fillId="0" borderId="14" xfId="0" applyNumberFormat="1" applyFont="1" applyBorder="1" applyAlignment="1">
      <alignment horizontal="center" vertical="center"/>
    </xf>
    <xf numFmtId="179" fontId="24" fillId="0" borderId="14" xfId="0" applyNumberFormat="1" applyFont="1" applyBorder="1" applyAlignment="1">
      <alignment horizontal="center" vertical="center"/>
    </xf>
    <xf numFmtId="49" fontId="32" fillId="0" borderId="1" xfId="0" applyNumberFormat="1" applyFont="1" applyBorder="1" applyAlignment="1">
      <alignment horizontal="center" vertical="center"/>
    </xf>
    <xf numFmtId="49" fontId="15" fillId="0" borderId="0" xfId="0" applyNumberFormat="1" applyFont="1" applyAlignment="1">
      <alignment horizontal="center" vertical="center"/>
    </xf>
    <xf numFmtId="49" fontId="33" fillId="0" borderId="1" xfId="0" applyNumberFormat="1" applyFont="1" applyBorder="1" applyAlignment="1">
      <alignment horizontal="center" vertical="center"/>
    </xf>
    <xf numFmtId="0" fontId="24" fillId="0" borderId="13" xfId="0" applyNumberFormat="1" applyFont="1" applyBorder="1" applyAlignment="1">
      <alignment horizontal="center" vertical="center"/>
    </xf>
    <xf numFmtId="49" fontId="33" fillId="0" borderId="13" xfId="0" applyNumberFormat="1" applyFont="1" applyBorder="1" applyAlignment="1">
      <alignment vertical="center"/>
    </xf>
    <xf numFmtId="0" fontId="25" fillId="0" borderId="13" xfId="0" applyNumberFormat="1" applyFont="1" applyBorder="1" applyAlignment="1">
      <alignment horizontal="center" vertical="center"/>
    </xf>
    <xf numFmtId="179" fontId="25" fillId="0" borderId="13" xfId="0" applyNumberFormat="1" applyFont="1" applyBorder="1" applyAlignment="1">
      <alignment horizontal="center" vertical="center"/>
    </xf>
    <xf numFmtId="9" fontId="28" fillId="0" borderId="13" xfId="0" applyNumberFormat="1" applyFont="1" applyBorder="1" applyAlignment="1">
      <alignment horizontal="center" vertical="center"/>
    </xf>
    <xf numFmtId="49" fontId="25" fillId="0" borderId="13" xfId="0" applyNumberFormat="1" applyFont="1" applyBorder="1" applyAlignment="1">
      <alignment horizontal="center" vertical="center"/>
    </xf>
    <xf numFmtId="0" fontId="25" fillId="0" borderId="13" xfId="0" applyNumberFormat="1" applyFont="1" applyBorder="1" applyAlignment="1">
      <alignment horizontal="center" vertical="center" wrapText="1"/>
    </xf>
    <xf numFmtId="49" fontId="34" fillId="0" borderId="1" xfId="0" applyNumberFormat="1" applyFont="1" applyBorder="1" applyAlignment="1">
      <alignment horizontal="center" vertical="center"/>
    </xf>
    <xf numFmtId="49" fontId="34" fillId="0" borderId="0" xfId="0" applyNumberFormat="1" applyFont="1" applyAlignment="1">
      <alignment vertical="center"/>
    </xf>
    <xf numFmtId="178" fontId="24" fillId="0" borderId="1" xfId="0" applyNumberFormat="1" applyFont="1" applyBorder="1" applyAlignment="1">
      <alignment horizontal="center" vertical="center"/>
    </xf>
    <xf numFmtId="49" fontId="15" fillId="0" borderId="1" xfId="0" applyNumberFormat="1" applyFont="1" applyBorder="1" applyAlignment="1">
      <alignment horizontal="center" vertical="center" wrapText="1"/>
    </xf>
    <xf numFmtId="14" fontId="25" fillId="0" borderId="1" xfId="0" applyNumberFormat="1" applyFont="1" applyBorder="1" applyAlignment="1">
      <alignment horizontal="center" vertical="center"/>
    </xf>
    <xf numFmtId="14" fontId="25" fillId="0" borderId="1" xfId="0" applyNumberFormat="1" applyFont="1" applyBorder="1" applyAlignment="1">
      <alignment vertical="center"/>
    </xf>
    <xf numFmtId="181" fontId="31" fillId="0" borderId="7" xfId="0" applyNumberFormat="1" applyFont="1" applyBorder="1" applyAlignment="1">
      <alignment horizontal="center"/>
    </xf>
    <xf numFmtId="0" fontId="37" fillId="0" borderId="1" xfId="0" applyNumberFormat="1" applyFont="1" applyBorder="1" applyAlignment="1">
      <alignment horizontal="center" vertical="center"/>
    </xf>
    <xf numFmtId="0" fontId="35" fillId="0" borderId="1" xfId="0" applyNumberFormat="1" applyFont="1" applyBorder="1" applyAlignment="1">
      <alignment horizontal="center" vertical="center" wrapText="1"/>
    </xf>
    <xf numFmtId="178" fontId="0" fillId="0" borderId="1" xfId="0" applyNumberFormat="1" applyBorder="1" applyAlignment="1">
      <alignment horizontal="center" vertical="center" wrapText="1"/>
    </xf>
    <xf numFmtId="49" fontId="33" fillId="0" borderId="9" xfId="0" applyNumberFormat="1" applyFont="1" applyBorder="1" applyAlignment="1">
      <alignment vertical="center" wrapText="1"/>
    </xf>
    <xf numFmtId="0" fontId="2" fillId="0" borderId="9" xfId="0" applyNumberFormat="1" applyFont="1" applyBorder="1" applyAlignment="1">
      <alignment vertical="center"/>
    </xf>
    <xf numFmtId="49" fontId="35" fillId="0" borderId="1" xfId="0" applyNumberFormat="1" applyFont="1" applyBorder="1" applyAlignment="1">
      <alignment horizontal="center" vertical="center"/>
    </xf>
    <xf numFmtId="49" fontId="4" fillId="0" borderId="7" xfId="0" applyNumberFormat="1" applyFont="1" applyBorder="1" applyAlignment="1">
      <alignment vertical="center"/>
    </xf>
    <xf numFmtId="0" fontId="11" fillId="0" borderId="13" xfId="0" applyNumberFormat="1" applyFont="1" applyBorder="1" applyAlignment="1">
      <alignment vertical="center"/>
    </xf>
    <xf numFmtId="0" fontId="27" fillId="0" borderId="13" xfId="0" applyNumberFormat="1" applyFont="1" applyBorder="1" applyAlignment="1">
      <alignment horizontal="center" vertical="center"/>
    </xf>
    <xf numFmtId="0" fontId="2" fillId="0" borderId="13" xfId="0" applyNumberFormat="1" applyFont="1" applyBorder="1" applyAlignment="1">
      <alignment vertical="center"/>
    </xf>
    <xf numFmtId="49" fontId="33" fillId="0" borderId="7" xfId="0" applyNumberFormat="1" applyFont="1" applyBorder="1" applyAlignment="1">
      <alignment horizontal="center" vertical="center"/>
    </xf>
    <xf numFmtId="49" fontId="33" fillId="0" borderId="9" xfId="0" applyNumberFormat="1" applyFont="1" applyBorder="1" applyAlignment="1">
      <alignment horizontal="center" vertical="center"/>
    </xf>
    <xf numFmtId="49" fontId="33" fillId="0" borderId="0" xfId="0" applyNumberFormat="1" applyFont="1" applyAlignment="1">
      <alignment vertical="center" wrapText="1"/>
    </xf>
    <xf numFmtId="0" fontId="2" fillId="0" borderId="9" xfId="0" applyNumberFormat="1" applyFont="1" applyBorder="1" applyAlignment="1">
      <alignment horizontal="center" vertical="center"/>
    </xf>
    <xf numFmtId="49" fontId="0" fillId="0" borderId="1" xfId="0" applyNumberFormat="1" applyBorder="1" applyAlignment="1">
      <alignment horizontal="center" vertical="center"/>
    </xf>
    <xf numFmtId="178" fontId="24" fillId="0" borderId="7" xfId="0" applyNumberFormat="1" applyFont="1" applyBorder="1" applyAlignment="1">
      <alignment horizontal="center" vertical="center" wrapText="1"/>
    </xf>
    <xf numFmtId="49" fontId="17" fillId="0" borderId="0" xfId="0" applyNumberFormat="1" applyFont="1" applyAlignment="1">
      <alignment horizontal="center" vertical="center"/>
    </xf>
    <xf numFmtId="49" fontId="33" fillId="0" borderId="1" xfId="0" applyNumberFormat="1" applyFont="1" applyBorder="1" applyAlignment="1">
      <alignment horizontal="center" vertical="center" wrapText="1"/>
    </xf>
    <xf numFmtId="0" fontId="35" fillId="0" borderId="0" xfId="0" applyNumberFormat="1" applyFont="1" applyAlignment="1">
      <alignment horizontal="center" vertical="center"/>
    </xf>
    <xf numFmtId="49" fontId="33" fillId="0" borderId="1" xfId="0" applyNumberFormat="1" applyFont="1" applyBorder="1" applyAlignment="1">
      <alignment vertical="center" wrapText="1"/>
    </xf>
    <xf numFmtId="0" fontId="35" fillId="0" borderId="7" xfId="0" applyNumberFormat="1" applyFont="1" applyBorder="1" applyAlignment="1">
      <alignment horizontal="center" vertical="center"/>
    </xf>
    <xf numFmtId="14" fontId="2" fillId="0" borderId="1" xfId="0" applyNumberFormat="1" applyFont="1" applyBorder="1" applyAlignment="1">
      <alignment vertical="center"/>
    </xf>
    <xf numFmtId="181" fontId="38" fillId="0" borderId="0" xfId="0" applyNumberFormat="1" applyFont="1" applyAlignment="1">
      <alignment wrapText="1"/>
    </xf>
    <xf numFmtId="49" fontId="33" fillId="0" borderId="7" xfId="0" applyNumberFormat="1" applyFont="1" applyBorder="1" applyAlignment="1">
      <alignment horizontal="center" vertical="center" wrapText="1"/>
    </xf>
    <xf numFmtId="49" fontId="35" fillId="0" borderId="1" xfId="0" applyNumberFormat="1" applyFont="1" applyBorder="1" applyAlignment="1">
      <alignment horizontal="center" vertical="center" wrapText="1"/>
    </xf>
    <xf numFmtId="49" fontId="0" fillId="0" borderId="0" xfId="0" applyNumberFormat="1" applyAlignment="1">
      <alignment vertical="center"/>
    </xf>
    <xf numFmtId="0" fontId="2" fillId="9" borderId="0" xfId="0" applyNumberFormat="1" applyFont="1" applyFill="1" applyAlignment="1">
      <alignment vertical="center"/>
    </xf>
    <xf numFmtId="49" fontId="4" fillId="0" borderId="0" xfId="0" applyNumberFormat="1" applyFont="1" applyAlignment="1">
      <alignment vertical="center"/>
    </xf>
    <xf numFmtId="0" fontId="39" fillId="0" borderId="1" xfId="0" applyNumberFormat="1" applyFont="1" applyBorder="1" applyAlignment="1">
      <alignment horizontal="center" vertical="center"/>
    </xf>
    <xf numFmtId="0" fontId="14" fillId="0" borderId="0" xfId="0" applyNumberFormat="1" applyFont="1" applyAlignment="1">
      <alignment vertical="center"/>
    </xf>
    <xf numFmtId="49" fontId="13" fillId="0" borderId="7" xfId="0" applyNumberFormat="1" applyFont="1" applyBorder="1" applyAlignment="1">
      <alignment vertical="center"/>
    </xf>
    <xf numFmtId="0" fontId="14" fillId="0" borderId="7" xfId="0" applyNumberFormat="1" applyFont="1" applyBorder="1" applyAlignment="1">
      <alignment horizontal="center" vertical="center"/>
    </xf>
    <xf numFmtId="1" fontId="40" fillId="3" borderId="0" xfId="0" applyNumberFormat="1" applyFont="1" applyFill="1" applyAlignment="1">
      <alignment horizontal="center" vertical="center"/>
    </xf>
    <xf numFmtId="0" fontId="26" fillId="0" borderId="8" xfId="0" applyNumberFormat="1" applyFont="1" applyBorder="1" applyAlignment="1">
      <alignment horizontal="center" vertical="center"/>
    </xf>
    <xf numFmtId="49" fontId="36" fillId="0" borderId="1" xfId="0" applyNumberFormat="1" applyFont="1" applyBorder="1" applyAlignment="1">
      <alignment vertical="center"/>
    </xf>
    <xf numFmtId="0" fontId="36" fillId="0" borderId="1" xfId="0" applyNumberFormat="1" applyFont="1" applyBorder="1" applyAlignment="1">
      <alignment horizontal="center" vertical="center"/>
    </xf>
    <xf numFmtId="0" fontId="26" fillId="0" borderId="15" xfId="0" applyNumberFormat="1" applyFont="1" applyBorder="1" applyAlignment="1">
      <alignment horizontal="center" vertical="center"/>
    </xf>
    <xf numFmtId="0" fontId="26" fillId="0" borderId="16" xfId="0" applyNumberFormat="1" applyFont="1" applyBorder="1" applyAlignment="1">
      <alignment horizontal="center" vertical="center"/>
    </xf>
    <xf numFmtId="49" fontId="14" fillId="0" borderId="0" xfId="0" applyNumberFormat="1" applyFont="1" applyAlignment="1">
      <alignment vertical="center"/>
    </xf>
    <xf numFmtId="0" fontId="0" fillId="0" borderId="1" xfId="0" applyNumberFormat="1" applyBorder="1" applyAlignment="1">
      <alignment vertical="center"/>
    </xf>
    <xf numFmtId="0" fontId="6" fillId="0" borderId="7" xfId="0" applyNumberFormat="1" applyFont="1" applyBorder="1" applyAlignment="1">
      <alignment horizontal="center" vertical="center"/>
    </xf>
    <xf numFmtId="49" fontId="14" fillId="0" borderId="1" xfId="0" applyNumberFormat="1" applyFont="1" applyBorder="1" applyAlignment="1">
      <alignment vertical="center"/>
    </xf>
    <xf numFmtId="0" fontId="6" fillId="0" borderId="9" xfId="0" applyNumberFormat="1" applyFont="1" applyBorder="1" applyAlignment="1">
      <alignment horizontal="center" vertical="center"/>
    </xf>
    <xf numFmtId="0" fontId="6" fillId="0" borderId="0" xfId="0" applyNumberFormat="1" applyFont="1" applyAlignment="1">
      <alignment horizontal="center" vertical="center"/>
    </xf>
    <xf numFmtId="180" fontId="2" fillId="0" borderId="1" xfId="0" applyNumberFormat="1" applyFont="1" applyBorder="1" applyAlignment="1">
      <alignment horizontal="center" vertical="center"/>
    </xf>
    <xf numFmtId="0" fontId="4" fillId="0" borderId="1" xfId="0" applyNumberFormat="1" applyFont="1" applyBorder="1" applyAlignment="1">
      <alignment horizontal="center" vertical="center"/>
    </xf>
    <xf numFmtId="49" fontId="4" fillId="0" borderId="1" xfId="0" applyNumberFormat="1" applyFont="1" applyBorder="1" applyAlignment="1">
      <alignment horizontal="center" vertical="center"/>
    </xf>
    <xf numFmtId="0" fontId="41" fillId="0" borderId="1" xfId="0" applyNumberFormat="1" applyFont="1" applyBorder="1" applyAlignment="1">
      <alignment horizontal="center" vertical="center"/>
    </xf>
    <xf numFmtId="49" fontId="4" fillId="0" borderId="1" xfId="0" applyNumberFormat="1" applyFont="1" applyBorder="1" applyAlignment="1">
      <alignment horizontal="center" vertical="center" wrapText="1"/>
    </xf>
    <xf numFmtId="177" fontId="2" fillId="0" borderId="1" xfId="0" applyNumberFormat="1" applyFont="1" applyBorder="1" applyAlignment="1">
      <alignment horizontal="center" vertical="center"/>
    </xf>
    <xf numFmtId="180" fontId="2" fillId="0" borderId="7" xfId="0" applyNumberFormat="1" applyFont="1" applyBorder="1" applyAlignment="1">
      <alignment horizontal="center" vertical="center"/>
    </xf>
    <xf numFmtId="0" fontId="4" fillId="0" borderId="7" xfId="0" applyNumberFormat="1" applyFont="1" applyBorder="1" applyAlignment="1">
      <alignment horizontal="center" vertical="center"/>
    </xf>
    <xf numFmtId="49" fontId="4" fillId="0" borderId="7" xfId="0" applyNumberFormat="1" applyFont="1" applyBorder="1" applyAlignment="1">
      <alignment horizontal="center" vertical="center"/>
    </xf>
    <xf numFmtId="177" fontId="15" fillId="0" borderId="1" xfId="0" applyNumberFormat="1" applyFont="1" applyBorder="1" applyAlignment="1">
      <alignment horizontal="center" vertical="center"/>
    </xf>
    <xf numFmtId="49" fontId="32" fillId="0" borderId="7" xfId="0" applyNumberFormat="1" applyFont="1" applyBorder="1" applyAlignment="1">
      <alignment horizontal="center" vertical="center"/>
    </xf>
    <xf numFmtId="177" fontId="2" fillId="0" borderId="7" xfId="0" applyNumberFormat="1" applyFont="1" applyBorder="1" applyAlignment="1">
      <alignment horizontal="center" vertical="center"/>
    </xf>
    <xf numFmtId="0" fontId="32" fillId="0" borderId="7" xfId="0" applyNumberFormat="1" applyFont="1" applyBorder="1" applyAlignment="1">
      <alignment horizontal="center" vertical="center"/>
    </xf>
    <xf numFmtId="0" fontId="10" fillId="0" borderId="7" xfId="0" applyNumberFormat="1" applyFont="1" applyBorder="1" applyAlignment="1">
      <alignment horizontal="center" vertical="center"/>
    </xf>
    <xf numFmtId="14" fontId="2" fillId="0" borderId="1" xfId="0" applyNumberFormat="1" applyFont="1" applyBorder="1" applyAlignment="1">
      <alignment horizontal="center" vertical="center"/>
    </xf>
    <xf numFmtId="0" fontId="4" fillId="0" borderId="0" xfId="0" applyNumberFormat="1" applyFont="1" applyAlignment="1">
      <alignment horizontal="center" vertical="center"/>
    </xf>
    <xf numFmtId="49" fontId="38" fillId="0" borderId="0" xfId="0" applyNumberFormat="1" applyFont="1"/>
    <xf numFmtId="49" fontId="4" fillId="0" borderId="0" xfId="0" applyNumberFormat="1" applyFont="1" applyAlignment="1">
      <alignment horizontal="center" vertical="center"/>
    </xf>
    <xf numFmtId="180" fontId="2" fillId="0" borderId="0" xfId="0" applyNumberFormat="1" applyFont="1" applyAlignment="1">
      <alignment horizontal="center" vertical="center"/>
    </xf>
    <xf numFmtId="0" fontId="42" fillId="0" borderId="1" xfId="0" applyNumberFormat="1" applyFont="1" applyBorder="1" applyAlignment="1">
      <alignment horizontal="center" vertical="center" wrapText="1"/>
    </xf>
    <xf numFmtId="177" fontId="43" fillId="0" borderId="1" xfId="0" applyNumberFormat="1" applyFont="1" applyBorder="1" applyAlignment="1">
      <alignment horizontal="center" vertical="center" wrapText="1"/>
    </xf>
    <xf numFmtId="0" fontId="44" fillId="0" borderId="1" xfId="0" applyNumberFormat="1" applyFont="1" applyBorder="1" applyAlignment="1">
      <alignment horizontal="center" vertical="center" wrapText="1"/>
    </xf>
    <xf numFmtId="0" fontId="0" fillId="10" borderId="1" xfId="0" applyNumberFormat="1" applyFill="1" applyBorder="1" applyAlignment="1">
      <alignment horizontal="center" vertical="center" wrapText="1"/>
    </xf>
    <xf numFmtId="0" fontId="45" fillId="0" borderId="1" xfId="0" applyNumberFormat="1" applyFont="1" applyBorder="1" applyAlignment="1">
      <alignment horizontal="center" vertical="center" wrapText="1"/>
    </xf>
    <xf numFmtId="0" fontId="45" fillId="0" borderId="0" xfId="0" applyNumberFormat="1" applyFont="1" applyAlignment="1">
      <alignment horizontal="center" vertical="center" wrapText="1"/>
    </xf>
    <xf numFmtId="0" fontId="31" fillId="0" borderId="1" xfId="0" applyNumberFormat="1" applyFont="1" applyBorder="1" applyAlignment="1">
      <alignment horizontal="center" vertical="center"/>
    </xf>
    <xf numFmtId="177" fontId="31" fillId="0" borderId="1" xfId="0" applyNumberFormat="1" applyFont="1" applyBorder="1" applyAlignment="1">
      <alignment horizontal="center" vertical="center"/>
    </xf>
    <xf numFmtId="22" fontId="31" fillId="0" borderId="1" xfId="0" applyNumberFormat="1" applyFont="1" applyBorder="1" applyAlignment="1">
      <alignment horizontal="center" vertical="center"/>
    </xf>
    <xf numFmtId="0" fontId="31" fillId="0" borderId="1" xfId="0" applyNumberFormat="1" applyFont="1" applyBorder="1" applyAlignment="1">
      <alignment horizontal="left" vertical="center"/>
    </xf>
    <xf numFmtId="180" fontId="4" fillId="0" borderId="1" xfId="0" applyNumberFormat="1" applyFont="1" applyBorder="1" applyAlignment="1">
      <alignment horizontal="center" vertical="center"/>
    </xf>
    <xf numFmtId="0" fontId="46" fillId="0" borderId="1" xfId="0" applyNumberFormat="1" applyFont="1" applyBorder="1" applyAlignment="1">
      <alignment horizontal="center" vertical="center"/>
    </xf>
    <xf numFmtId="0" fontId="32" fillId="0" borderId="0" xfId="0" applyNumberFormat="1" applyFont="1" applyAlignment="1">
      <alignment horizontal="center" vertical="center"/>
    </xf>
    <xf numFmtId="0" fontId="38" fillId="0" borderId="1" xfId="0" applyNumberFormat="1" applyFont="1" applyBorder="1" applyAlignment="1">
      <alignment horizontal="center" vertical="center"/>
    </xf>
    <xf numFmtId="177" fontId="47" fillId="0" borderId="1" xfId="0" applyNumberFormat="1" applyFont="1" applyBorder="1" applyAlignment="1">
      <alignment horizontal="center" vertical="center"/>
    </xf>
    <xf numFmtId="14" fontId="2" fillId="0" borderId="0" xfId="0" applyNumberFormat="1" applyFont="1" applyAlignment="1">
      <alignment horizontal="center" vertical="center"/>
    </xf>
    <xf numFmtId="14" fontId="4" fillId="0" borderId="1" xfId="0" applyNumberFormat="1" applyFont="1" applyBorder="1" applyAlignment="1">
      <alignment horizontal="center" vertical="center"/>
    </xf>
    <xf numFmtId="14" fontId="4" fillId="0" borderId="0" xfId="0" applyNumberFormat="1" applyFont="1" applyAlignment="1">
      <alignment horizontal="center" vertical="center"/>
    </xf>
    <xf numFmtId="0" fontId="4" fillId="0" borderId="1" xfId="0" applyNumberFormat="1" applyFont="1" applyBorder="1" applyAlignment="1">
      <alignment horizontal="center" vertical="center" wrapText="1"/>
    </xf>
    <xf numFmtId="0" fontId="31" fillId="0" borderId="0" xfId="0" applyNumberFormat="1" applyFont="1" applyAlignment="1">
      <alignment horizontal="center" vertical="center"/>
    </xf>
    <xf numFmtId="177" fontId="31" fillId="0" borderId="0" xfId="0" applyNumberFormat="1" applyFont="1" applyAlignment="1">
      <alignment horizontal="center" vertical="center"/>
    </xf>
    <xf numFmtId="22" fontId="31" fillId="0" borderId="0" xfId="0" applyNumberFormat="1" applyFont="1" applyAlignment="1">
      <alignment horizontal="center" vertical="center"/>
    </xf>
    <xf numFmtId="0" fontId="31" fillId="0" borderId="0" xfId="0" applyNumberFormat="1" applyFont="1" applyAlignment="1">
      <alignment horizontal="left" vertical="center"/>
    </xf>
    <xf numFmtId="0" fontId="32" fillId="0" borderId="1" xfId="0" applyNumberFormat="1" applyFont="1" applyBorder="1" applyAlignment="1">
      <alignment horizontal="center" vertical="center" wrapText="1"/>
    </xf>
    <xf numFmtId="0" fontId="32" fillId="0" borderId="1" xfId="0" applyNumberFormat="1" applyFont="1" applyBorder="1" applyAlignment="1">
      <alignment vertical="center" wrapText="1"/>
    </xf>
    <xf numFmtId="0" fontId="2" fillId="0" borderId="1" xfId="0" applyNumberFormat="1" applyFont="1" applyBorder="1" applyAlignment="1">
      <alignment vertical="center" wrapText="1"/>
    </xf>
    <xf numFmtId="0" fontId="32" fillId="0" borderId="0" xfId="0" applyNumberFormat="1" applyFont="1" applyAlignment="1">
      <alignment vertical="center"/>
    </xf>
    <xf numFmtId="0" fontId="32" fillId="0" borderId="0" xfId="0" applyNumberFormat="1" applyFont="1" applyAlignment="1">
      <alignment vertical="center" wrapText="1"/>
    </xf>
    <xf numFmtId="0" fontId="2" fillId="0" borderId="0" xfId="0" applyNumberFormat="1" applyFont="1" applyAlignment="1">
      <alignment vertical="center" wrapText="1"/>
    </xf>
    <xf numFmtId="0" fontId="42" fillId="11" borderId="1" xfId="0" applyNumberFormat="1" applyFont="1" applyFill="1" applyBorder="1" applyAlignment="1">
      <alignment horizontal="center" vertical="center" wrapText="1"/>
    </xf>
    <xf numFmtId="0" fontId="43" fillId="11" borderId="1" xfId="0" applyNumberFormat="1" applyFont="1" applyFill="1" applyBorder="1" applyAlignment="1">
      <alignment horizontal="center" vertical="center" wrapText="1"/>
    </xf>
    <xf numFmtId="177" fontId="42" fillId="11" borderId="1" xfId="0" applyNumberFormat="1" applyFont="1" applyFill="1" applyBorder="1" applyAlignment="1">
      <alignment horizontal="center" vertical="center" wrapText="1"/>
    </xf>
    <xf numFmtId="0" fontId="48" fillId="0" borderId="1" xfId="0" applyNumberFormat="1" applyFont="1" applyBorder="1" applyAlignment="1">
      <alignment horizontal="center" vertical="center"/>
    </xf>
    <xf numFmtId="0" fontId="49" fillId="0" borderId="1" xfId="0" applyNumberFormat="1" applyFont="1" applyBorder="1" applyAlignment="1">
      <alignment horizontal="center" vertical="center"/>
    </xf>
    <xf numFmtId="22" fontId="38" fillId="0" borderId="1" xfId="0" applyNumberFormat="1" applyFont="1" applyBorder="1" applyAlignment="1">
      <alignment horizontal="center" vertical="center"/>
    </xf>
    <xf numFmtId="0" fontId="53" fillId="13" borderId="1" xfId="0" applyNumberFormat="1" applyFont="1" applyFill="1" applyBorder="1" applyAlignment="1">
      <alignment horizontal="center" vertical="center" wrapText="1"/>
    </xf>
    <xf numFmtId="181" fontId="6" fillId="13" borderId="1" xfId="0" applyNumberFormat="1" applyFont="1" applyFill="1" applyBorder="1" applyAlignment="1">
      <alignment horizontal="center" vertical="center" wrapText="1"/>
    </xf>
    <xf numFmtId="0" fontId="6" fillId="13" borderId="1" xfId="0" applyNumberFormat="1" applyFont="1" applyFill="1" applyBorder="1" applyAlignment="1">
      <alignment horizontal="center" vertical="center" wrapText="1"/>
    </xf>
    <xf numFmtId="49" fontId="54" fillId="0" borderId="1" xfId="0" applyNumberFormat="1" applyFont="1" applyBorder="1" applyAlignment="1">
      <alignment horizontal="center" vertical="top"/>
    </xf>
    <xf numFmtId="0" fontId="54" fillId="0" borderId="1" xfId="0" applyNumberFormat="1" applyFont="1" applyBorder="1" applyAlignment="1">
      <alignment horizontal="center" vertical="top"/>
    </xf>
    <xf numFmtId="0" fontId="55" fillId="0" borderId="1" xfId="0" applyNumberFormat="1" applyFont="1" applyBorder="1" applyAlignment="1">
      <alignment horizontal="center" vertical="center"/>
    </xf>
    <xf numFmtId="10" fontId="6" fillId="0" borderId="1" xfId="0" applyNumberFormat="1" applyFont="1" applyBorder="1" applyAlignment="1">
      <alignment horizontal="center" vertical="center"/>
    </xf>
    <xf numFmtId="0" fontId="40" fillId="0" borderId="1" xfId="0" applyNumberFormat="1" applyFont="1" applyBorder="1" applyAlignment="1">
      <alignment horizontal="center" vertical="center"/>
    </xf>
    <xf numFmtId="0" fontId="56" fillId="0" borderId="0" xfId="0" applyNumberFormat="1" applyFont="1" applyAlignment="1">
      <alignment horizontal="center" vertical="center"/>
    </xf>
    <xf numFmtId="49" fontId="54" fillId="6" borderId="1" xfId="0" applyNumberFormat="1" applyFont="1" applyFill="1" applyBorder="1" applyAlignment="1">
      <alignment horizontal="center" vertical="top"/>
    </xf>
    <xf numFmtId="0" fontId="54" fillId="6" borderId="1" xfId="0" applyNumberFormat="1" applyFont="1" applyFill="1" applyBorder="1" applyAlignment="1">
      <alignment horizontal="center" vertical="top"/>
    </xf>
    <xf numFmtId="0" fontId="57" fillId="6" borderId="1" xfId="0" applyNumberFormat="1" applyFont="1" applyFill="1" applyBorder="1" applyAlignment="1">
      <alignment horizontal="center" vertical="top"/>
    </xf>
    <xf numFmtId="0" fontId="58" fillId="6" borderId="1" xfId="0" applyNumberFormat="1" applyFont="1" applyFill="1" applyBorder="1" applyAlignment="1">
      <alignment horizontal="center" vertical="center"/>
    </xf>
    <xf numFmtId="0" fontId="6" fillId="6" borderId="1" xfId="0" applyNumberFormat="1" applyFont="1" applyFill="1" applyBorder="1" applyAlignment="1">
      <alignment horizontal="center" vertical="center"/>
    </xf>
    <xf numFmtId="10" fontId="6" fillId="6" borderId="1" xfId="0" applyNumberFormat="1" applyFont="1" applyFill="1" applyBorder="1" applyAlignment="1">
      <alignment horizontal="center" vertical="center"/>
    </xf>
    <xf numFmtId="0" fontId="40" fillId="6" borderId="1" xfId="0" applyNumberFormat="1" applyFont="1" applyFill="1" applyBorder="1" applyAlignment="1">
      <alignment horizontal="center" vertical="center"/>
    </xf>
    <xf numFmtId="0" fontId="0" fillId="6" borderId="0" xfId="0" applyNumberFormat="1" applyFill="1" applyAlignment="1">
      <alignment horizontal="center" vertical="center"/>
    </xf>
    <xf numFmtId="0" fontId="2" fillId="6" borderId="0" xfId="0" applyNumberFormat="1" applyFont="1" applyFill="1" applyAlignment="1">
      <alignment horizontal="center" vertical="center"/>
    </xf>
    <xf numFmtId="3" fontId="58" fillId="6" borderId="1" xfId="0" applyNumberFormat="1" applyFont="1" applyFill="1" applyBorder="1" applyAlignment="1">
      <alignment horizontal="center" vertical="center"/>
    </xf>
    <xf numFmtId="3" fontId="6" fillId="6" borderId="1" xfId="0" applyNumberFormat="1" applyFont="1" applyFill="1" applyBorder="1" applyAlignment="1">
      <alignment horizontal="center" vertical="center"/>
    </xf>
    <xf numFmtId="0" fontId="46" fillId="6" borderId="1" xfId="0" applyNumberFormat="1" applyFont="1" applyFill="1" applyBorder="1" applyAlignment="1">
      <alignment horizontal="center" vertical="center"/>
    </xf>
    <xf numFmtId="49" fontId="59" fillId="6" borderId="1" xfId="0" applyNumberFormat="1" applyFont="1" applyFill="1" applyBorder="1" applyAlignment="1">
      <alignment horizontal="center" vertical="top"/>
    </xf>
    <xf numFmtId="3" fontId="6" fillId="0" borderId="1" xfId="0" applyNumberFormat="1" applyFont="1" applyBorder="1" applyAlignment="1">
      <alignment horizontal="center" vertical="center"/>
    </xf>
    <xf numFmtId="49" fontId="59" fillId="0" borderId="1" xfId="0" applyNumberFormat="1" applyFont="1" applyBorder="1" applyAlignment="1">
      <alignment horizontal="center" vertical="top"/>
    </xf>
    <xf numFmtId="0" fontId="60" fillId="0" borderId="1" xfId="0" applyNumberFormat="1" applyFont="1" applyBorder="1" applyAlignment="1">
      <alignment horizontal="center" vertical="top"/>
    </xf>
    <xf numFmtId="0" fontId="61" fillId="6" borderId="1" xfId="0" applyNumberFormat="1" applyFont="1" applyFill="1" applyBorder="1" applyAlignment="1">
      <alignment horizontal="center" vertical="top"/>
    </xf>
    <xf numFmtId="0" fontId="0" fillId="0" borderId="1" xfId="0" applyNumberFormat="1" applyBorder="1" applyAlignment="1">
      <alignment horizontal="center" vertical="top"/>
    </xf>
    <xf numFmtId="0" fontId="62" fillId="6" borderId="1" xfId="0" applyNumberFormat="1" applyFont="1" applyFill="1" applyBorder="1" applyAlignment="1">
      <alignment horizontal="center" vertical="top"/>
    </xf>
    <xf numFmtId="0" fontId="48" fillId="6" borderId="0" xfId="0" applyNumberFormat="1" applyFont="1" applyFill="1"/>
    <xf numFmtId="0" fontId="63" fillId="6" borderId="0" xfId="0" applyNumberFormat="1" applyFont="1" applyFill="1" applyAlignment="1">
      <alignment horizontal="center" vertical="center"/>
    </xf>
    <xf numFmtId="0" fontId="31" fillId="0" borderId="0" xfId="0" applyNumberFormat="1" applyFont="1"/>
    <xf numFmtId="0" fontId="64" fillId="0" borderId="1" xfId="0" applyNumberFormat="1" applyFont="1" applyBorder="1" applyAlignment="1">
      <alignment horizontal="center" vertical="top"/>
    </xf>
    <xf numFmtId="49" fontId="6" fillId="0" borderId="1" xfId="0" applyNumberFormat="1" applyFont="1" applyBorder="1" applyAlignment="1">
      <alignment horizontal="center" vertical="center"/>
    </xf>
    <xf numFmtId="49" fontId="46" fillId="6" borderId="1" xfId="0" applyNumberFormat="1" applyFont="1" applyFill="1" applyBorder="1" applyAlignment="1">
      <alignment horizontal="center" vertical="center"/>
    </xf>
    <xf numFmtId="49" fontId="6" fillId="6" borderId="1" xfId="0" applyNumberFormat="1" applyFont="1" applyFill="1" applyBorder="1" applyAlignment="1">
      <alignment horizontal="center" vertical="center"/>
    </xf>
    <xf numFmtId="0" fontId="65" fillId="6" borderId="1" xfId="0" applyNumberFormat="1" applyFont="1" applyFill="1" applyBorder="1" applyAlignment="1">
      <alignment horizontal="center" vertical="center"/>
    </xf>
    <xf numFmtId="49" fontId="66" fillId="6" borderId="1" xfId="0" applyNumberFormat="1" applyFont="1" applyFill="1" applyBorder="1" applyAlignment="1">
      <alignment horizontal="center" vertical="top"/>
    </xf>
    <xf numFmtId="49" fontId="46" fillId="0" borderId="1" xfId="0" applyNumberFormat="1" applyFont="1" applyBorder="1" applyAlignment="1">
      <alignment horizontal="center" vertical="center"/>
    </xf>
    <xf numFmtId="0" fontId="38" fillId="0" borderId="0" xfId="0" applyNumberFormat="1" applyFont="1"/>
    <xf numFmtId="0" fontId="58" fillId="0" borderId="1" xfId="0" applyNumberFormat="1" applyFont="1" applyBorder="1" applyAlignment="1">
      <alignment horizontal="center" vertical="center"/>
    </xf>
    <xf numFmtId="0" fontId="56" fillId="0" borderId="0" xfId="0" applyNumberFormat="1" applyFont="1" applyAlignment="1">
      <alignment horizontal="center" vertical="center" wrapText="1"/>
    </xf>
    <xf numFmtId="49" fontId="6" fillId="0" borderId="0" xfId="0" applyNumberFormat="1" applyFont="1" applyAlignment="1">
      <alignment horizontal="center" vertical="center"/>
    </xf>
    <xf numFmtId="0" fontId="54" fillId="0" borderId="0" xfId="0" applyNumberFormat="1" applyFont="1" applyAlignment="1">
      <alignment horizontal="center" vertical="top"/>
    </xf>
    <xf numFmtId="0" fontId="55" fillId="0" borderId="0" xfId="0" applyNumberFormat="1" applyFont="1" applyAlignment="1">
      <alignment horizontal="center" vertical="center"/>
    </xf>
    <xf numFmtId="0" fontId="58" fillId="0" borderId="0" xfId="0" applyNumberFormat="1" applyFont="1" applyAlignment="1">
      <alignment horizontal="center" vertical="center"/>
    </xf>
    <xf numFmtId="3" fontId="58" fillId="0" borderId="0" xfId="0" applyNumberFormat="1" applyFont="1" applyAlignment="1">
      <alignment horizontal="center" vertical="center"/>
    </xf>
    <xf numFmtId="10" fontId="6" fillId="0" borderId="0" xfId="0" applyNumberFormat="1" applyFont="1" applyAlignment="1">
      <alignment horizontal="center" vertical="center"/>
    </xf>
    <xf numFmtId="3" fontId="6" fillId="0" borderId="0" xfId="0" applyNumberFormat="1" applyFont="1" applyAlignment="1">
      <alignment horizontal="center" vertical="center"/>
    </xf>
    <xf numFmtId="0" fontId="46" fillId="0" borderId="0" xfId="0" applyNumberFormat="1" applyFont="1" applyAlignment="1">
      <alignment horizontal="center" vertical="center"/>
    </xf>
    <xf numFmtId="0" fontId="67" fillId="0" borderId="0" xfId="0" applyNumberFormat="1" applyFont="1" applyAlignment="1">
      <alignment horizontal="center" vertical="center"/>
    </xf>
    <xf numFmtId="0" fontId="5" fillId="14" borderId="17" xfId="0" applyNumberFormat="1" applyFont="1" applyFill="1" applyBorder="1" applyAlignment="1">
      <alignment horizontal="center" vertical="center" wrapText="1"/>
    </xf>
    <xf numFmtId="181" fontId="5" fillId="14" borderId="18" xfId="0" applyNumberFormat="1" applyFont="1" applyFill="1" applyBorder="1" applyAlignment="1">
      <alignment horizontal="center" vertical="center" wrapText="1"/>
    </xf>
    <xf numFmtId="0" fontId="5" fillId="14" borderId="18" xfId="0" applyNumberFormat="1" applyFont="1" applyFill="1" applyBorder="1" applyAlignment="1">
      <alignment horizontal="center" vertical="center" wrapText="1"/>
    </xf>
    <xf numFmtId="0" fontId="68" fillId="14" borderId="18" xfId="0" applyNumberFormat="1" applyFont="1" applyFill="1" applyBorder="1" applyAlignment="1">
      <alignment horizontal="center" vertical="center" wrapText="1"/>
    </xf>
    <xf numFmtId="0" fontId="5" fillId="14" borderId="19" xfId="0" applyNumberFormat="1" applyFont="1" applyFill="1" applyBorder="1" applyAlignment="1">
      <alignment horizontal="center" vertical="center" wrapText="1"/>
    </xf>
    <xf numFmtId="0" fontId="69" fillId="15" borderId="1" xfId="0" applyNumberFormat="1" applyFont="1" applyFill="1" applyBorder="1" applyAlignment="1">
      <alignment horizontal="center" vertical="center" wrapText="1"/>
    </xf>
    <xf numFmtId="0" fontId="70" fillId="0" borderId="0" xfId="0" applyNumberFormat="1" applyFont="1" applyAlignment="1">
      <alignment vertical="center" wrapText="1"/>
    </xf>
    <xf numFmtId="14" fontId="40" fillId="12" borderId="17" xfId="0" applyNumberFormat="1" applyFont="1" applyFill="1" applyBorder="1" applyAlignment="1">
      <alignment horizontal="center" vertical="center"/>
    </xf>
    <xf numFmtId="181" fontId="40" fillId="12" borderId="18" xfId="0" applyNumberFormat="1" applyFont="1" applyFill="1" applyBorder="1" applyAlignment="1">
      <alignment horizontal="center" vertical="center"/>
    </xf>
    <xf numFmtId="22" fontId="40" fillId="12" borderId="18" xfId="0" applyNumberFormat="1" applyFont="1" applyFill="1" applyBorder="1" applyAlignment="1">
      <alignment horizontal="center" vertical="center"/>
    </xf>
    <xf numFmtId="0" fontId="40" fillId="12" borderId="18" xfId="0" applyNumberFormat="1" applyFont="1" applyFill="1" applyBorder="1" applyAlignment="1">
      <alignment horizontal="center" vertical="center"/>
    </xf>
    <xf numFmtId="0" fontId="65" fillId="12" borderId="18" xfId="0" applyNumberFormat="1" applyFont="1" applyFill="1" applyBorder="1" applyAlignment="1">
      <alignment horizontal="center" vertical="center"/>
    </xf>
    <xf numFmtId="0" fontId="40" fillId="12" borderId="19" xfId="0" applyNumberFormat="1" applyFont="1" applyFill="1" applyBorder="1" applyAlignment="1">
      <alignment horizontal="center" vertical="center"/>
    </xf>
    <xf numFmtId="0" fontId="38" fillId="0" borderId="20" xfId="0" applyNumberFormat="1" applyFont="1" applyBorder="1" applyAlignment="1">
      <alignment horizontal="center" vertical="center"/>
    </xf>
    <xf numFmtId="0" fontId="70" fillId="0" borderId="0" xfId="0" applyNumberFormat="1" applyFont="1" applyAlignment="1">
      <alignment vertical="center"/>
    </xf>
    <xf numFmtId="14" fontId="40" fillId="0" borderId="17" xfId="0" applyNumberFormat="1" applyFont="1" applyBorder="1" applyAlignment="1">
      <alignment horizontal="center" vertical="center"/>
    </xf>
    <xf numFmtId="181" fontId="40" fillId="0" borderId="18" xfId="0" applyNumberFormat="1" applyFont="1" applyBorder="1" applyAlignment="1">
      <alignment horizontal="center" vertical="center"/>
    </xf>
    <xf numFmtId="22" fontId="40" fillId="0" borderId="18" xfId="0" applyNumberFormat="1" applyFont="1" applyBorder="1" applyAlignment="1">
      <alignment horizontal="center" vertical="center"/>
    </xf>
    <xf numFmtId="0" fontId="40" fillId="0" borderId="18" xfId="0" applyNumberFormat="1" applyFont="1" applyBorder="1" applyAlignment="1">
      <alignment horizontal="center" vertical="center"/>
    </xf>
    <xf numFmtId="0" fontId="65" fillId="0" borderId="18" xfId="0" applyNumberFormat="1" applyFont="1" applyBorder="1" applyAlignment="1">
      <alignment horizontal="center" vertical="center"/>
    </xf>
    <xf numFmtId="0" fontId="40" fillId="0" borderId="19" xfId="0" applyNumberFormat="1" applyFont="1" applyBorder="1" applyAlignment="1">
      <alignment horizontal="center" vertical="center"/>
    </xf>
    <xf numFmtId="0" fontId="31" fillId="0" borderId="20" xfId="0" applyNumberFormat="1" applyFont="1" applyBorder="1" applyAlignment="1">
      <alignment horizontal="center" vertical="center"/>
    </xf>
    <xf numFmtId="0" fontId="38" fillId="16" borderId="20" xfId="0" applyNumberFormat="1" applyFont="1" applyFill="1" applyBorder="1" applyAlignment="1">
      <alignment horizontal="center" vertical="center"/>
    </xf>
    <xf numFmtId="0" fontId="31" fillId="16" borderId="20" xfId="0" applyNumberFormat="1" applyFont="1" applyFill="1" applyBorder="1" applyAlignment="1">
      <alignment horizontal="center" vertical="center"/>
    </xf>
    <xf numFmtId="0" fontId="70" fillId="0" borderId="0" xfId="0" applyNumberFormat="1" applyFont="1" applyAlignment="1">
      <alignment horizontal="center" vertical="center"/>
    </xf>
    <xf numFmtId="0" fontId="46" fillId="12" borderId="18" xfId="0" applyNumberFormat="1" applyFont="1" applyFill="1" applyBorder="1" applyAlignment="1">
      <alignment horizontal="center" vertical="center"/>
    </xf>
    <xf numFmtId="0" fontId="46" fillId="0" borderId="18" xfId="0" applyNumberFormat="1" applyFont="1" applyBorder="1" applyAlignment="1">
      <alignment horizontal="center" vertical="center"/>
    </xf>
    <xf numFmtId="0" fontId="72" fillId="17" borderId="1" xfId="0" applyNumberFormat="1" applyFont="1" applyFill="1" applyBorder="1" applyAlignment="1">
      <alignment horizontal="center" vertical="center"/>
    </xf>
    <xf numFmtId="0" fontId="72" fillId="17" borderId="1" xfId="0" applyNumberFormat="1" applyFont="1" applyFill="1" applyBorder="1" applyAlignment="1">
      <alignment horizontal="center" vertical="center" wrapText="1"/>
    </xf>
    <xf numFmtId="0" fontId="73" fillId="17" borderId="1" xfId="0" applyNumberFormat="1" applyFont="1" applyFill="1" applyBorder="1" applyAlignment="1">
      <alignment horizontal="center" vertical="center" wrapText="1"/>
    </xf>
    <xf numFmtId="0" fontId="0" fillId="0" borderId="1" xfId="0" applyNumberFormat="1" applyBorder="1" applyAlignment="1">
      <alignment horizontal="center" vertical="center" wrapText="1"/>
    </xf>
    <xf numFmtId="0" fontId="75" fillId="0" borderId="1" xfId="0" applyNumberFormat="1" applyFont="1" applyBorder="1" applyAlignment="1">
      <alignment horizontal="center" vertical="center" wrapText="1"/>
    </xf>
    <xf numFmtId="0" fontId="76" fillId="0" borderId="1" xfId="0" applyNumberFormat="1" applyFont="1" applyBorder="1" applyAlignment="1">
      <alignment vertical="center"/>
    </xf>
    <xf numFmtId="0" fontId="74" fillId="0" borderId="1" xfId="0" applyNumberFormat="1" applyFont="1" applyBorder="1" applyAlignment="1">
      <alignment vertical="center"/>
    </xf>
    <xf numFmtId="0" fontId="77" fillId="0" borderId="1" xfId="0" applyNumberFormat="1" applyFont="1" applyBorder="1" applyAlignment="1">
      <alignment horizontal="center" vertical="center"/>
    </xf>
    <xf numFmtId="0" fontId="74" fillId="0" borderId="5" xfId="0" applyNumberFormat="1" applyFont="1" applyBorder="1" applyAlignment="1">
      <alignment horizontal="center" vertical="center"/>
    </xf>
    <xf numFmtId="0" fontId="74" fillId="0" borderId="6" xfId="0" applyNumberFormat="1" applyFont="1" applyBorder="1" applyAlignment="1">
      <alignment horizontal="center" vertical="center"/>
    </xf>
    <xf numFmtId="0" fontId="32" fillId="0" borderId="9" xfId="0" applyNumberFormat="1" applyFont="1" applyBorder="1" applyAlignment="1">
      <alignment horizontal="center" vertical="center"/>
    </xf>
    <xf numFmtId="180" fontId="46" fillId="0" borderId="1" xfId="0" applyNumberFormat="1" applyFont="1" applyBorder="1" applyAlignment="1">
      <alignment horizontal="center" vertical="center"/>
    </xf>
    <xf numFmtId="0" fontId="46" fillId="0" borderId="7" xfId="0" applyNumberFormat="1" applyFont="1" applyBorder="1" applyAlignment="1">
      <alignment horizontal="center" vertical="center"/>
    </xf>
    <xf numFmtId="0" fontId="46" fillId="0" borderId="4" xfId="0" applyNumberFormat="1" applyFont="1" applyBorder="1" applyAlignment="1">
      <alignment horizontal="center" vertical="center"/>
    </xf>
    <xf numFmtId="0" fontId="46" fillId="0" borderId="6" xfId="0" applyNumberFormat="1" applyFont="1" applyBorder="1" applyAlignment="1">
      <alignment horizontal="center" vertical="center"/>
    </xf>
    <xf numFmtId="0" fontId="32" fillId="0" borderId="5" xfId="0" applyNumberFormat="1" applyFont="1" applyBorder="1" applyAlignment="1">
      <alignment horizontal="center" vertical="center"/>
    </xf>
    <xf numFmtId="180" fontId="46" fillId="0" borderId="0" xfId="0" applyNumberFormat="1" applyFont="1" applyAlignment="1">
      <alignment horizontal="center" vertical="center"/>
    </xf>
    <xf numFmtId="49" fontId="46" fillId="0" borderId="0" xfId="0" applyNumberFormat="1" applyFont="1" applyAlignment="1">
      <alignment horizontal="center" vertical="center"/>
    </xf>
    <xf numFmtId="0" fontId="32" fillId="5" borderId="1" xfId="0" applyNumberFormat="1" applyFont="1" applyFill="1" applyBorder="1" applyAlignment="1">
      <alignment horizontal="center" vertical="center" wrapText="1"/>
    </xf>
    <xf numFmtId="181" fontId="78" fillId="5" borderId="1" xfId="0" applyNumberFormat="1" applyFont="1" applyFill="1" applyBorder="1" applyAlignment="1">
      <alignment horizontal="center" vertical="center" wrapText="1"/>
    </xf>
    <xf numFmtId="0" fontId="78" fillId="5" borderId="1" xfId="0" applyNumberFormat="1" applyFont="1" applyFill="1" applyBorder="1" applyAlignment="1">
      <alignment horizontal="center" vertical="center" wrapText="1"/>
    </xf>
    <xf numFmtId="0" fontId="78" fillId="3" borderId="1" xfId="0" applyNumberFormat="1" applyFont="1" applyFill="1" applyBorder="1" applyAlignment="1">
      <alignment horizontal="center" vertical="center" wrapText="1"/>
    </xf>
    <xf numFmtId="181" fontId="78" fillId="3" borderId="1" xfId="0" applyNumberFormat="1" applyFont="1" applyFill="1" applyBorder="1" applyAlignment="1">
      <alignment horizontal="center" vertical="center" wrapText="1"/>
    </xf>
    <xf numFmtId="22" fontId="78" fillId="3" borderId="1" xfId="0" applyNumberFormat="1" applyFont="1" applyFill="1" applyBorder="1" applyAlignment="1">
      <alignment horizontal="center" vertical="center" wrapText="1"/>
    </xf>
    <xf numFmtId="181" fontId="79" fillId="3" borderId="1" xfId="0" applyNumberFormat="1" applyFont="1" applyFill="1" applyBorder="1" applyAlignment="1">
      <alignment horizontal="center" vertical="center" wrapText="1"/>
    </xf>
    <xf numFmtId="180" fontId="2" fillId="0" borderId="0" xfId="0" applyNumberFormat="1" applyFont="1" applyAlignment="1">
      <alignment vertical="center"/>
    </xf>
    <xf numFmtId="0" fontId="80" fillId="3" borderId="1" xfId="0" applyNumberFormat="1" applyFont="1" applyFill="1" applyBorder="1" applyAlignment="1">
      <alignment horizontal="center" vertical="center" wrapText="1"/>
    </xf>
    <xf numFmtId="181" fontId="80" fillId="3" borderId="1" xfId="0" applyNumberFormat="1" applyFont="1" applyFill="1" applyBorder="1" applyAlignment="1">
      <alignment horizontal="center" vertical="center" wrapText="1"/>
    </xf>
    <xf numFmtId="0" fontId="81" fillId="3" borderId="1" xfId="0" applyNumberFormat="1" applyFont="1" applyFill="1" applyBorder="1" applyAlignment="1">
      <alignment horizontal="center" vertical="center" wrapText="1"/>
    </xf>
    <xf numFmtId="22" fontId="80" fillId="3" borderId="1" xfId="0" applyNumberFormat="1" applyFont="1" applyFill="1" applyBorder="1" applyAlignment="1">
      <alignment horizontal="center" vertical="center" wrapText="1"/>
    </xf>
    <xf numFmtId="0" fontId="32" fillId="3" borderId="1" xfId="0" applyNumberFormat="1" applyFont="1" applyFill="1" applyBorder="1" applyAlignment="1">
      <alignment horizontal="center" vertical="center" wrapText="1"/>
    </xf>
    <xf numFmtId="0" fontId="78" fillId="9" borderId="1" xfId="0" applyNumberFormat="1" applyFont="1" applyFill="1" applyBorder="1" applyAlignment="1">
      <alignment horizontal="center" vertical="center" wrapText="1"/>
    </xf>
    <xf numFmtId="181" fontId="78" fillId="9" borderId="1" xfId="0" applyNumberFormat="1" applyFont="1" applyFill="1" applyBorder="1" applyAlignment="1">
      <alignment horizontal="center" vertical="center" wrapText="1"/>
    </xf>
    <xf numFmtId="22" fontId="78" fillId="9" borderId="1" xfId="0" applyNumberFormat="1" applyFont="1" applyFill="1" applyBorder="1" applyAlignment="1">
      <alignment horizontal="center" vertical="center" wrapText="1"/>
    </xf>
    <xf numFmtId="0" fontId="80" fillId="9" borderId="1" xfId="0" applyNumberFormat="1" applyFont="1" applyFill="1" applyBorder="1" applyAlignment="1">
      <alignment horizontal="center" vertical="center" wrapText="1"/>
    </xf>
    <xf numFmtId="181" fontId="80" fillId="9" borderId="1" xfId="0" applyNumberFormat="1" applyFont="1" applyFill="1" applyBorder="1" applyAlignment="1">
      <alignment horizontal="center" vertical="center" wrapText="1"/>
    </xf>
    <xf numFmtId="22" fontId="80" fillId="9" borderId="1" xfId="0" applyNumberFormat="1" applyFont="1" applyFill="1" applyBorder="1" applyAlignment="1">
      <alignment horizontal="center" vertical="center" wrapText="1"/>
    </xf>
    <xf numFmtId="0" fontId="82" fillId="0" borderId="0" xfId="0" applyNumberFormat="1" applyFont="1" applyAlignment="1">
      <alignment vertical="center"/>
    </xf>
    <xf numFmtId="0" fontId="83" fillId="0" borderId="0" xfId="0" applyNumberFormat="1" applyFont="1" applyAlignment="1">
      <alignment vertical="center"/>
    </xf>
    <xf numFmtId="177" fontId="31" fillId="18" borderId="21" xfId="0" applyNumberFormat="1" applyFont="1" applyFill="1" applyBorder="1" applyAlignment="1">
      <alignment horizontal="center" vertical="center"/>
    </xf>
    <xf numFmtId="0" fontId="31" fillId="18" borderId="21" xfId="0" applyNumberFormat="1" applyFont="1" applyFill="1" applyBorder="1" applyAlignment="1">
      <alignment horizontal="center" vertical="center"/>
    </xf>
    <xf numFmtId="0" fontId="31" fillId="18" borderId="0" xfId="0" applyNumberFormat="1" applyFont="1" applyFill="1" applyAlignment="1">
      <alignment horizontal="center" vertical="center"/>
    </xf>
    <xf numFmtId="177" fontId="31" fillId="0" borderId="21" xfId="0" applyNumberFormat="1" applyFont="1" applyBorder="1" applyAlignment="1">
      <alignment horizontal="center" vertical="center"/>
    </xf>
    <xf numFmtId="0" fontId="31" fillId="0" borderId="21" xfId="0" applyNumberFormat="1" applyFont="1" applyBorder="1" applyAlignment="1">
      <alignment horizontal="center" vertical="center"/>
    </xf>
    <xf numFmtId="0" fontId="38" fillId="0" borderId="21" xfId="0" applyNumberFormat="1" applyFont="1" applyBorder="1" applyAlignment="1">
      <alignment horizontal="center" vertical="center"/>
    </xf>
    <xf numFmtId="177" fontId="78" fillId="3" borderId="21" xfId="0" applyNumberFormat="1" applyFont="1" applyFill="1" applyBorder="1" applyAlignment="1">
      <alignment horizontal="center" vertical="center"/>
    </xf>
    <xf numFmtId="0" fontId="78" fillId="3" borderId="21" xfId="0" applyNumberFormat="1" applyFont="1" applyFill="1" applyBorder="1" applyAlignment="1">
      <alignment horizontal="center" vertical="center"/>
    </xf>
    <xf numFmtId="14" fontId="32" fillId="0" borderId="0" xfId="0" applyNumberFormat="1" applyFont="1" applyAlignment="1">
      <alignment horizontal="center" vertical="center"/>
    </xf>
    <xf numFmtId="0" fontId="32" fillId="3" borderId="21" xfId="0" applyNumberFormat="1" applyFont="1" applyFill="1" applyBorder="1" applyAlignment="1">
      <alignment horizontal="center" vertical="center"/>
    </xf>
    <xf numFmtId="177" fontId="80" fillId="3" borderId="21" xfId="0" applyNumberFormat="1" applyFont="1" applyFill="1" applyBorder="1" applyAlignment="1">
      <alignment horizontal="center" vertical="center"/>
    </xf>
    <xf numFmtId="0" fontId="78" fillId="3" borderId="0" xfId="0" applyNumberFormat="1" applyFont="1" applyFill="1" applyAlignment="1">
      <alignment horizontal="center" vertical="center"/>
    </xf>
    <xf numFmtId="177" fontId="31" fillId="9" borderId="21" xfId="0" applyNumberFormat="1" applyFont="1" applyFill="1" applyBorder="1" applyAlignment="1">
      <alignment horizontal="center" vertical="center"/>
    </xf>
    <xf numFmtId="0" fontId="31" fillId="9" borderId="21" xfId="0" applyNumberFormat="1" applyFont="1" applyFill="1" applyBorder="1" applyAlignment="1">
      <alignment horizontal="center" vertical="center"/>
    </xf>
    <xf numFmtId="0" fontId="38" fillId="0" borderId="0" xfId="0" applyNumberFormat="1" applyFont="1" applyAlignment="1">
      <alignment horizontal="center" vertical="center"/>
    </xf>
    <xf numFmtId="177" fontId="78" fillId="9" borderId="21" xfId="0" applyNumberFormat="1" applyFont="1" applyFill="1" applyBorder="1" applyAlignment="1">
      <alignment horizontal="center" vertical="center"/>
    </xf>
    <xf numFmtId="0" fontId="31" fillId="3" borderId="21" xfId="0" applyNumberFormat="1" applyFont="1" applyFill="1" applyBorder="1" applyAlignment="1">
      <alignment horizontal="center" vertical="center"/>
    </xf>
    <xf numFmtId="177" fontId="31" fillId="0" borderId="0" xfId="0" applyNumberFormat="1" applyFont="1" applyAlignment="1">
      <alignment horizontal="center" vertical="center"/>
    </xf>
    <xf numFmtId="0" fontId="84" fillId="19" borderId="1" xfId="0" applyNumberFormat="1" applyFont="1" applyFill="1" applyBorder="1" applyAlignment="1">
      <alignment horizontal="center" vertical="center"/>
    </xf>
    <xf numFmtId="0" fontId="84" fillId="19" borderId="1" xfId="0" applyNumberFormat="1" applyFont="1" applyFill="1" applyBorder="1" applyAlignment="1">
      <alignment vertical="center"/>
    </xf>
    <xf numFmtId="0" fontId="31" fillId="0" borderId="1" xfId="0" applyNumberFormat="1" applyFont="1" applyBorder="1" applyAlignment="1">
      <alignment vertical="center" wrapText="1"/>
    </xf>
    <xf numFmtId="0" fontId="0" fillId="0" borderId="1" xfId="0" applyNumberFormat="1" applyBorder="1" applyAlignment="1">
      <alignment vertical="center" wrapText="1"/>
    </xf>
    <xf numFmtId="0" fontId="31" fillId="0" borderId="1" xfId="0" applyNumberFormat="1" applyFont="1" applyBorder="1" applyAlignment="1">
      <alignment horizontal="center" vertical="center" wrapText="1"/>
    </xf>
    <xf numFmtId="0" fontId="85" fillId="0" borderId="1" xfId="0" applyNumberFormat="1" applyFont="1" applyBorder="1" applyAlignment="1">
      <alignment horizontal="left" vertical="center" wrapText="1"/>
    </xf>
    <xf numFmtId="0" fontId="0" fillId="0" borderId="1" xfId="0" applyNumberFormat="1" applyBorder="1" applyAlignment="1">
      <alignment horizontal="left" vertical="center" wrapText="1"/>
    </xf>
    <xf numFmtId="0" fontId="38" fillId="0" borderId="1" xfId="0" applyNumberFormat="1" applyFont="1" applyBorder="1" applyAlignment="1">
      <alignment vertical="center" wrapText="1"/>
    </xf>
    <xf numFmtId="0" fontId="42" fillId="0" borderId="7" xfId="0" applyNumberFormat="1" applyFont="1" applyBorder="1" applyAlignment="1">
      <alignment horizontal="center" vertical="center" wrapText="1"/>
    </xf>
    <xf numFmtId="0" fontId="0" fillId="0" borderId="7" xfId="0" applyNumberFormat="1" applyBorder="1" applyAlignment="1">
      <alignment vertical="center" wrapText="1"/>
    </xf>
    <xf numFmtId="0" fontId="85" fillId="0" borderId="7" xfId="0" applyNumberFormat="1" applyFont="1" applyBorder="1" applyAlignment="1">
      <alignment vertical="center" wrapText="1"/>
    </xf>
    <xf numFmtId="0" fontId="31" fillId="0" borderId="7" xfId="0" applyNumberFormat="1" applyFont="1" applyBorder="1" applyAlignment="1">
      <alignment horizontal="center" vertical="center" wrapText="1"/>
    </xf>
    <xf numFmtId="0" fontId="85" fillId="0" borderId="7" xfId="0" applyNumberFormat="1" applyFont="1" applyBorder="1" applyAlignment="1">
      <alignment horizontal="left" vertical="center" wrapText="1"/>
    </xf>
    <xf numFmtId="0" fontId="86" fillId="0" borderId="7" xfId="0" applyNumberFormat="1" applyFont="1" applyBorder="1" applyAlignment="1">
      <alignment vertical="center" wrapText="1"/>
    </xf>
    <xf numFmtId="0" fontId="85" fillId="0" borderId="1" xfId="0" applyNumberFormat="1" applyFont="1" applyBorder="1" applyAlignment="1">
      <alignment vertical="center" wrapText="1"/>
    </xf>
    <xf numFmtId="0" fontId="31" fillId="0" borderId="1" xfId="0" applyNumberFormat="1" applyFont="1" applyBorder="1" applyAlignment="1">
      <alignment horizontal="left" vertical="center" wrapText="1"/>
    </xf>
    <xf numFmtId="0" fontId="0" fillId="0" borderId="1" xfId="0" applyNumberFormat="1" applyBorder="1" applyAlignment="1">
      <alignment vertical="top" wrapText="1"/>
    </xf>
    <xf numFmtId="0" fontId="48" fillId="0" borderId="1" xfId="0" applyNumberFormat="1" applyFont="1" applyBorder="1" applyAlignment="1">
      <alignment vertical="center" wrapText="1"/>
    </xf>
    <xf numFmtId="0" fontId="43" fillId="0" borderId="7" xfId="0" applyNumberFormat="1" applyFont="1" applyBorder="1" applyAlignment="1">
      <alignment horizontal="center" vertical="center" wrapText="1"/>
    </xf>
    <xf numFmtId="0" fontId="0" fillId="0" borderId="7" xfId="0" applyNumberFormat="1" applyBorder="1" applyAlignment="1">
      <alignment horizontal="left" vertical="center" wrapText="1"/>
    </xf>
    <xf numFmtId="0" fontId="38" fillId="0" borderId="7" xfId="0" applyNumberFormat="1" applyFont="1" applyBorder="1" applyAlignment="1">
      <alignment vertical="top" wrapText="1"/>
    </xf>
    <xf numFmtId="0" fontId="38" fillId="0" borderId="7" xfId="0" applyNumberFormat="1" applyFont="1" applyBorder="1" applyAlignment="1">
      <alignment vertical="center" wrapText="1"/>
    </xf>
    <xf numFmtId="0" fontId="87" fillId="0" borderId="7" xfId="0" applyNumberFormat="1" applyFont="1" applyBorder="1" applyAlignment="1">
      <alignment horizontal="center" vertical="center" wrapText="1"/>
    </xf>
    <xf numFmtId="0" fontId="87" fillId="0" borderId="0" xfId="0" applyNumberFormat="1" applyFont="1" applyAlignment="1">
      <alignment vertical="center" wrapText="1"/>
    </xf>
    <xf numFmtId="0" fontId="38" fillId="0" borderId="1" xfId="0" applyNumberFormat="1" applyFont="1" applyBorder="1" applyAlignment="1">
      <alignment horizontal="center" vertical="center" wrapText="1"/>
    </xf>
    <xf numFmtId="0" fontId="87" fillId="0" borderId="0" xfId="0" applyNumberFormat="1" applyFont="1" applyAlignment="1">
      <alignment vertical="center"/>
    </xf>
    <xf numFmtId="0" fontId="43" fillId="0" borderId="7" xfId="0" applyNumberFormat="1" applyFont="1" applyBorder="1" applyAlignment="1">
      <alignment vertical="center" wrapText="1"/>
    </xf>
    <xf numFmtId="0" fontId="38" fillId="0" borderId="7" xfId="0" applyNumberFormat="1" applyFont="1" applyBorder="1" applyAlignment="1">
      <alignment horizontal="center" vertical="center" wrapText="1"/>
    </xf>
    <xf numFmtId="0" fontId="38" fillId="0" borderId="7" xfId="0" applyNumberFormat="1" applyFont="1" applyBorder="1" applyAlignment="1">
      <alignment horizontal="left" vertical="center" wrapText="1"/>
    </xf>
    <xf numFmtId="0" fontId="43" fillId="0" borderId="1" xfId="0" applyNumberFormat="1" applyFont="1" applyBorder="1" applyAlignment="1">
      <alignment vertical="center" wrapText="1"/>
    </xf>
    <xf numFmtId="0" fontId="38" fillId="0" borderId="1" xfId="0" applyNumberFormat="1" applyFont="1" applyBorder="1" applyAlignment="1">
      <alignment horizontal="left" vertical="center" wrapText="1"/>
    </xf>
    <xf numFmtId="0" fontId="38" fillId="0" borderId="4" xfId="0" applyNumberFormat="1" applyFont="1" applyBorder="1" applyAlignment="1">
      <alignment vertical="center" wrapText="1"/>
    </xf>
    <xf numFmtId="0" fontId="0" fillId="0" borderId="8" xfId="0" applyNumberFormat="1" applyBorder="1" applyAlignment="1">
      <alignment vertical="center" wrapText="1"/>
    </xf>
    <xf numFmtId="0" fontId="38" fillId="0" borderId="7" xfId="0" applyNumberFormat="1" applyFont="1" applyBorder="1" applyAlignment="1">
      <alignment vertical="center"/>
    </xf>
    <xf numFmtId="0" fontId="43" fillId="0" borderId="8" xfId="0" applyNumberFormat="1" applyFont="1" applyBorder="1" applyAlignment="1">
      <alignment vertical="center" wrapText="1"/>
    </xf>
    <xf numFmtId="0" fontId="88" fillId="0" borderId="7" xfId="0" applyNumberFormat="1" applyFont="1" applyBorder="1" applyAlignment="1">
      <alignment horizontal="left" vertical="center" wrapText="1"/>
    </xf>
    <xf numFmtId="0" fontId="28" fillId="0" borderId="7" xfId="0" applyNumberFormat="1" applyFont="1" applyBorder="1" applyAlignment="1">
      <alignment vertical="center" wrapText="1"/>
    </xf>
    <xf numFmtId="0" fontId="25" fillId="0" borderId="7" xfId="0" applyNumberFormat="1" applyFont="1" applyBorder="1" applyAlignment="1">
      <alignment horizontal="left" vertical="center" wrapText="1"/>
    </xf>
    <xf numFmtId="0" fontId="25" fillId="0" borderId="7" xfId="0" applyNumberFormat="1" applyFont="1" applyBorder="1" applyAlignment="1">
      <alignment vertical="center" wrapText="1"/>
    </xf>
    <xf numFmtId="0" fontId="0" fillId="0" borderId="7" xfId="0" applyNumberFormat="1" applyBorder="1" applyAlignment="1">
      <alignment horizontal="center" vertical="center" wrapText="1"/>
    </xf>
    <xf numFmtId="0" fontId="89" fillId="0" borderId="1" xfId="0" applyNumberFormat="1" applyFont="1" applyBorder="1" applyAlignment="1">
      <alignment vertical="center" wrapText="1"/>
    </xf>
    <xf numFmtId="0" fontId="25" fillId="0" borderId="1" xfId="0" applyNumberFormat="1" applyFont="1" applyBorder="1" applyAlignment="1">
      <alignment vertical="center" wrapText="1"/>
    </xf>
    <xf numFmtId="0" fontId="90" fillId="0" borderId="1" xfId="0" applyNumberFormat="1" applyFont="1" applyBorder="1" applyAlignment="1">
      <alignment vertical="center"/>
    </xf>
    <xf numFmtId="0" fontId="90" fillId="0" borderId="1" xfId="0" applyNumberFormat="1" applyFont="1" applyBorder="1" applyAlignment="1">
      <alignment horizontal="center" vertical="center"/>
    </xf>
    <xf numFmtId="0" fontId="25" fillId="0" borderId="1" xfId="0" applyNumberFormat="1" applyFont="1" applyBorder="1" applyAlignment="1">
      <alignment horizontal="left" vertical="center" wrapText="1"/>
    </xf>
    <xf numFmtId="0" fontId="25" fillId="0" borderId="0" xfId="0" applyNumberFormat="1" applyFont="1" applyAlignment="1">
      <alignment vertical="center" wrapText="1"/>
    </xf>
    <xf numFmtId="0" fontId="90" fillId="0" borderId="0" xfId="0" applyNumberFormat="1" applyFont="1" applyAlignment="1">
      <alignment vertical="center"/>
    </xf>
    <xf numFmtId="0" fontId="90" fillId="0" borderId="0" xfId="0" applyNumberFormat="1" applyFont="1" applyAlignment="1">
      <alignment horizontal="center" vertical="center"/>
    </xf>
    <xf numFmtId="0" fontId="90" fillId="0" borderId="0" xfId="0" applyNumberFormat="1" applyFont="1" applyAlignment="1">
      <alignment horizontal="left" vertical="center"/>
    </xf>
    <xf numFmtId="0" fontId="91" fillId="0" borderId="0" xfId="0" applyNumberFormat="1" applyFont="1" applyAlignment="1">
      <alignment vertical="center"/>
    </xf>
    <xf numFmtId="0" fontId="92" fillId="0" borderId="0" xfId="0" applyNumberFormat="1" applyFont="1" applyAlignment="1">
      <alignment vertical="center"/>
    </xf>
    <xf numFmtId="0" fontId="92" fillId="0" borderId="0" xfId="0" applyNumberFormat="1" applyFont="1" applyAlignment="1">
      <alignment horizontal="center" vertical="center"/>
    </xf>
    <xf numFmtId="0" fontId="92" fillId="0" borderId="0" xfId="0" applyNumberFormat="1" applyFont="1" applyAlignment="1">
      <alignment horizontal="left" vertical="center"/>
    </xf>
    <xf numFmtId="181" fontId="93" fillId="20" borderId="0" xfId="0" applyNumberFormat="1" applyFont="1" applyFill="1" applyAlignment="1">
      <alignment horizontal="center" vertical="center"/>
    </xf>
    <xf numFmtId="181" fontId="72" fillId="21" borderId="0" xfId="0" applyNumberFormat="1" applyFont="1" applyFill="1" applyAlignment="1">
      <alignment horizontal="center" vertical="center"/>
    </xf>
    <xf numFmtId="0" fontId="32" fillId="20" borderId="0" xfId="0" applyNumberFormat="1" applyFont="1" applyFill="1" applyAlignment="1">
      <alignment horizontal="center" vertical="center"/>
    </xf>
    <xf numFmtId="0" fontId="93" fillId="0" borderId="0" xfId="0" applyNumberFormat="1" applyFont="1" applyAlignment="1">
      <alignment horizontal="center" vertical="center"/>
    </xf>
    <xf numFmtId="0" fontId="94" fillId="0" borderId="0" xfId="0" applyNumberFormat="1" applyFont="1" applyAlignment="1">
      <alignment horizontal="center" vertical="center"/>
    </xf>
    <xf numFmtId="181" fontId="93" fillId="0" borderId="0" xfId="0" applyNumberFormat="1" applyFont="1" applyAlignment="1">
      <alignment horizontal="center" vertical="center"/>
    </xf>
    <xf numFmtId="181" fontId="94" fillId="0" borderId="0" xfId="0" applyNumberFormat="1" applyFont="1" applyAlignment="1">
      <alignment horizontal="center" vertical="center"/>
    </xf>
    <xf numFmtId="177" fontId="2" fillId="0" borderId="0" xfId="0" applyNumberFormat="1" applyFont="1" applyAlignment="1">
      <alignment horizontal="center" vertical="center"/>
    </xf>
    <xf numFmtId="180" fontId="25" fillId="22" borderId="1" xfId="0" applyNumberFormat="1" applyFont="1" applyFill="1" applyBorder="1" applyAlignment="1">
      <alignment horizontal="center" vertical="center"/>
    </xf>
    <xf numFmtId="0" fontId="25" fillId="22" borderId="1" xfId="0" applyNumberFormat="1" applyFont="1" applyFill="1" applyBorder="1" applyAlignment="1">
      <alignment horizontal="center" vertical="center"/>
    </xf>
    <xf numFmtId="0" fontId="89" fillId="22" borderId="0" xfId="0" applyNumberFormat="1" applyFont="1" applyFill="1" applyAlignment="1">
      <alignment horizontal="center" vertical="center" wrapText="1"/>
    </xf>
    <xf numFmtId="0" fontId="25" fillId="22" borderId="0" xfId="0" applyNumberFormat="1" applyFont="1" applyFill="1" applyAlignment="1">
      <alignment horizontal="center" vertical="center" wrapText="1"/>
    </xf>
    <xf numFmtId="0" fontId="25" fillId="4" borderId="0" xfId="0" applyNumberFormat="1" applyFont="1" applyFill="1" applyAlignment="1">
      <alignment horizontal="center" vertical="center" wrapText="1"/>
    </xf>
    <xf numFmtId="180" fontId="25" fillId="22" borderId="0" xfId="0" applyNumberFormat="1" applyFont="1" applyFill="1" applyAlignment="1">
      <alignment horizontal="center" vertical="center" wrapText="1"/>
    </xf>
    <xf numFmtId="180" fontId="89" fillId="23" borderId="0" xfId="0" applyNumberFormat="1" applyFont="1" applyFill="1" applyAlignment="1">
      <alignment horizontal="center" vertical="center" wrapText="1"/>
    </xf>
    <xf numFmtId="0" fontId="28" fillId="24" borderId="1" xfId="0" applyNumberFormat="1" applyFont="1" applyFill="1" applyBorder="1" applyAlignment="1">
      <alignment horizontal="center" vertical="center" wrapText="1"/>
    </xf>
    <xf numFmtId="49" fontId="32" fillId="0" borderId="0" xfId="0" applyNumberFormat="1" applyFont="1" applyAlignment="1">
      <alignment horizontal="center" vertical="center"/>
    </xf>
    <xf numFmtId="180" fontId="32" fillId="0" borderId="0" xfId="0" applyNumberFormat="1" applyFont="1" applyAlignment="1">
      <alignment horizontal="center" vertical="center"/>
    </xf>
    <xf numFmtId="0" fontId="95" fillId="0" borderId="0" xfId="0" applyNumberFormat="1" applyFont="1" applyAlignment="1">
      <alignment horizontal="center" vertical="center"/>
    </xf>
    <xf numFmtId="0" fontId="96" fillId="0" borderId="0" xfId="0" applyNumberFormat="1" applyFont="1" applyAlignment="1">
      <alignment horizontal="center" vertical="center"/>
    </xf>
    <xf numFmtId="49" fontId="32" fillId="0" borderId="0" xfId="0" applyNumberFormat="1" applyFont="1" applyAlignment="1">
      <alignment horizontal="center" vertical="center" wrapText="1"/>
    </xf>
    <xf numFmtId="49" fontId="97" fillId="0" borderId="0" xfId="0" applyNumberFormat="1" applyFont="1" applyAlignment="1">
      <alignment vertical="center"/>
    </xf>
    <xf numFmtId="49" fontId="36" fillId="0" borderId="0" xfId="0" applyNumberFormat="1" applyFont="1" applyAlignment="1">
      <alignment vertical="center"/>
    </xf>
    <xf numFmtId="49" fontId="17" fillId="0" borderId="0" xfId="0" applyNumberFormat="1" applyFont="1" applyAlignment="1">
      <alignment vertical="center"/>
    </xf>
    <xf numFmtId="0" fontId="31" fillId="0" borderId="0" xfId="0" applyNumberFormat="1" applyFont="1" applyAlignment="1">
      <alignment vertical="center"/>
    </xf>
    <xf numFmtId="49" fontId="97" fillId="0" borderId="0" xfId="0" applyNumberFormat="1" applyFont="1" applyAlignment="1">
      <alignment vertical="center" wrapText="1"/>
    </xf>
    <xf numFmtId="49" fontId="98" fillId="0" borderId="0" xfId="0" applyNumberFormat="1" applyFont="1" applyAlignment="1">
      <alignment horizontal="center" vertical="center"/>
    </xf>
    <xf numFmtId="49" fontId="2" fillId="0" borderId="0" xfId="0" applyNumberFormat="1" applyFont="1" applyAlignment="1">
      <alignment vertical="center"/>
    </xf>
    <xf numFmtId="49" fontId="2" fillId="0" borderId="0" xfId="0" applyNumberFormat="1" applyFont="1" applyAlignment="1">
      <alignment horizontal="center" vertical="center"/>
    </xf>
    <xf numFmtId="49" fontId="36" fillId="0" borderId="0" xfId="0" applyNumberFormat="1" applyFont="1" applyAlignment="1">
      <alignment horizontal="center" vertical="center"/>
    </xf>
    <xf numFmtId="0" fontId="99" fillId="0" borderId="0" xfId="0" applyNumberFormat="1" applyFont="1" applyAlignment="1">
      <alignment vertical="center"/>
    </xf>
    <xf numFmtId="49" fontId="100" fillId="0" borderId="0" xfId="0" applyNumberFormat="1" applyFont="1" applyAlignment="1">
      <alignment vertical="center"/>
    </xf>
    <xf numFmtId="49" fontId="32" fillId="0" borderId="0" xfId="0" applyNumberFormat="1" applyFont="1" applyAlignment="1">
      <alignment vertical="center"/>
    </xf>
    <xf numFmtId="0" fontId="31" fillId="0" borderId="0" xfId="0" applyNumberFormat="1" applyFont="1" applyAlignment="1">
      <alignment horizontal="center"/>
    </xf>
    <xf numFmtId="49" fontId="31" fillId="0" borderId="0" xfId="0" applyNumberFormat="1" applyFont="1" applyAlignment="1">
      <alignment horizontal="center"/>
    </xf>
    <xf numFmtId="49" fontId="31" fillId="0" borderId="0" xfId="0" applyNumberFormat="1" applyFont="1"/>
    <xf numFmtId="14" fontId="32" fillId="0" borderId="0" xfId="0" applyNumberFormat="1" applyFont="1" applyAlignment="1">
      <alignment vertical="center"/>
    </xf>
    <xf numFmtId="0" fontId="32" fillId="0" borderId="0" xfId="0" applyNumberFormat="1" applyFont="1" applyAlignment="1">
      <alignment horizontal="center" vertical="center" wrapText="1"/>
    </xf>
    <xf numFmtId="49" fontId="100" fillId="0" borderId="0" xfId="0" applyNumberFormat="1" applyFont="1" applyAlignment="1">
      <alignment horizontal="center" vertical="center"/>
    </xf>
    <xf numFmtId="49" fontId="97" fillId="0" borderId="0" xfId="0" applyNumberFormat="1" applyFont="1" applyAlignment="1">
      <alignment horizontal="center" vertical="center"/>
    </xf>
    <xf numFmtId="0" fontId="2" fillId="0" borderId="0" xfId="0" applyNumberFormat="1" applyFont="1" applyAlignment="1">
      <alignment horizontal="center" vertical="center" wrapText="1"/>
    </xf>
    <xf numFmtId="49" fontId="0" fillId="0" borderId="0" xfId="0" applyNumberFormat="1" applyAlignment="1">
      <alignment horizontal="center" vertical="center"/>
    </xf>
    <xf numFmtId="0" fontId="36" fillId="0" borderId="0" xfId="0" applyNumberFormat="1" applyFont="1" applyAlignment="1">
      <alignment horizontal="center" vertical="center"/>
    </xf>
    <xf numFmtId="0" fontId="35" fillId="0" borderId="0" xfId="0" applyNumberFormat="1" applyFont="1" applyAlignment="1">
      <alignment vertical="center"/>
    </xf>
    <xf numFmtId="177" fontId="31" fillId="0" borderId="0" xfId="0" applyNumberFormat="1" applyFont="1" applyAlignment="1">
      <alignment horizontal="right" vertical="center"/>
    </xf>
    <xf numFmtId="0" fontId="15" fillId="0" borderId="0" xfId="0" applyNumberFormat="1" applyFont="1" applyAlignment="1">
      <alignment horizontal="center" vertical="center"/>
    </xf>
    <xf numFmtId="0" fontId="36" fillId="0" borderId="0" xfId="0" applyNumberFormat="1" applyFont="1" applyAlignment="1">
      <alignment vertical="center"/>
    </xf>
    <xf numFmtId="0" fontId="31" fillId="0" borderId="0" xfId="0" applyNumberFormat="1" applyFont="1" applyAlignment="1">
      <alignment horizontal="left"/>
    </xf>
    <xf numFmtId="49" fontId="32" fillId="25" borderId="0" xfId="0" applyNumberFormat="1" applyFont="1" applyFill="1" applyAlignment="1">
      <alignment vertical="center"/>
    </xf>
    <xf numFmtId="0" fontId="51" fillId="26" borderId="22" xfId="0" applyNumberFormat="1" applyFont="1" applyFill="1" applyBorder="1" applyAlignment="1">
      <alignment horizontal="center"/>
    </xf>
    <xf numFmtId="180" fontId="68" fillId="26" borderId="22" xfId="0" applyNumberFormat="1" applyFont="1" applyFill="1" applyBorder="1" applyAlignment="1">
      <alignment horizontal="center"/>
    </xf>
    <xf numFmtId="0" fontId="5" fillId="26" borderId="22" xfId="0" applyNumberFormat="1" applyFont="1" applyFill="1" applyBorder="1" applyAlignment="1">
      <alignment horizontal="center"/>
    </xf>
    <xf numFmtId="0" fontId="32" fillId="6" borderId="0" xfId="0" applyNumberFormat="1" applyFont="1" applyFill="1" applyAlignment="1">
      <alignment horizontal="center" vertical="center"/>
    </xf>
    <xf numFmtId="181" fontId="40" fillId="16" borderId="22" xfId="0" applyNumberFormat="1" applyFont="1" applyFill="1" applyBorder="1" applyAlignment="1">
      <alignment horizontal="center"/>
    </xf>
    <xf numFmtId="0" fontId="40" fillId="16" borderId="22" xfId="0" applyNumberFormat="1" applyFont="1" applyFill="1" applyBorder="1" applyAlignment="1">
      <alignment horizontal="center"/>
    </xf>
    <xf numFmtId="180" fontId="40" fillId="16" borderId="22" xfId="0" applyNumberFormat="1" applyFont="1" applyFill="1" applyBorder="1" applyAlignment="1">
      <alignment horizontal="center"/>
    </xf>
    <xf numFmtId="0" fontId="46" fillId="16" borderId="22" xfId="0" applyNumberFormat="1" applyFont="1" applyFill="1" applyBorder="1" applyAlignment="1">
      <alignment horizontal="center"/>
    </xf>
    <xf numFmtId="181" fontId="40" fillId="0" borderId="22" xfId="0" applyNumberFormat="1" applyFont="1" applyBorder="1" applyAlignment="1">
      <alignment horizontal="center"/>
    </xf>
    <xf numFmtId="0" fontId="40" fillId="0" borderId="22" xfId="0" applyNumberFormat="1" applyFont="1" applyBorder="1" applyAlignment="1">
      <alignment horizontal="center"/>
    </xf>
    <xf numFmtId="0" fontId="46" fillId="0" borderId="22" xfId="0" applyNumberFormat="1" applyFont="1" applyBorder="1" applyAlignment="1">
      <alignment horizontal="center"/>
    </xf>
    <xf numFmtId="0" fontId="101" fillId="16" borderId="22" xfId="0" applyNumberFormat="1" applyFont="1" applyFill="1" applyBorder="1" applyAlignment="1">
      <alignment horizontal="center"/>
    </xf>
    <xf numFmtId="180" fontId="40" fillId="0" borderId="22" xfId="0" applyNumberFormat="1" applyFont="1" applyBorder="1" applyAlignment="1">
      <alignment horizontal="center"/>
    </xf>
    <xf numFmtId="0" fontId="101" fillId="0" borderId="22" xfId="0" applyNumberFormat="1" applyFont="1" applyBorder="1" applyAlignment="1">
      <alignment horizontal="center"/>
    </xf>
    <xf numFmtId="181" fontId="65" fillId="0" borderId="22" xfId="0" applyNumberFormat="1" applyFont="1" applyBorder="1" applyAlignment="1">
      <alignment horizontal="center"/>
    </xf>
    <xf numFmtId="0" fontId="40" fillId="6" borderId="22" xfId="0" applyNumberFormat="1" applyFont="1" applyFill="1" applyBorder="1" applyAlignment="1">
      <alignment horizontal="center"/>
    </xf>
    <xf numFmtId="0" fontId="2" fillId="6" borderId="0" xfId="0" applyNumberFormat="1" applyFont="1" applyFill="1" applyAlignment="1">
      <alignment horizontal="left" vertical="center"/>
    </xf>
    <xf numFmtId="181" fontId="65" fillId="16" borderId="22" xfId="0" applyNumberFormat="1" applyFont="1" applyFill="1" applyBorder="1" applyAlignment="1">
      <alignment horizontal="center"/>
    </xf>
    <xf numFmtId="0" fontId="46" fillId="16" borderId="22" xfId="0" applyNumberFormat="1" applyFont="1" applyFill="1" applyBorder="1" applyAlignment="1">
      <alignment horizontal="left"/>
    </xf>
    <xf numFmtId="181" fontId="102" fillId="3" borderId="22" xfId="0" applyNumberFormat="1" applyFont="1" applyFill="1" applyBorder="1" applyAlignment="1">
      <alignment horizontal="center"/>
    </xf>
    <xf numFmtId="0" fontId="40" fillId="3" borderId="22" xfId="0" applyNumberFormat="1" applyFont="1" applyFill="1" applyBorder="1" applyAlignment="1">
      <alignment horizontal="center"/>
    </xf>
    <xf numFmtId="180" fontId="40" fillId="3" borderId="22" xfId="0" applyNumberFormat="1" applyFont="1" applyFill="1" applyBorder="1" applyAlignment="1">
      <alignment horizontal="center"/>
    </xf>
    <xf numFmtId="0" fontId="2" fillId="3" borderId="0" xfId="0" applyNumberFormat="1" applyFont="1" applyFill="1" applyAlignment="1">
      <alignment horizontal="center" vertical="center"/>
    </xf>
    <xf numFmtId="180" fontId="46" fillId="3" borderId="22" xfId="0" applyNumberFormat="1" applyFont="1" applyFill="1" applyBorder="1" applyAlignment="1">
      <alignment horizontal="center"/>
    </xf>
    <xf numFmtId="0" fontId="101" fillId="3" borderId="22" xfId="0" applyNumberFormat="1" applyFont="1" applyFill="1" applyBorder="1" applyAlignment="1">
      <alignment horizontal="center"/>
    </xf>
    <xf numFmtId="0" fontId="46" fillId="3" borderId="22" xfId="0" applyNumberFormat="1" applyFont="1" applyFill="1" applyBorder="1" applyAlignment="1">
      <alignment horizontal="center"/>
    </xf>
    <xf numFmtId="181" fontId="102" fillId="0" borderId="22" xfId="0" applyNumberFormat="1" applyFont="1" applyBorder="1" applyAlignment="1">
      <alignment horizontal="center"/>
    </xf>
    <xf numFmtId="181" fontId="102" fillId="16" borderId="22" xfId="0" applyNumberFormat="1" applyFont="1" applyFill="1" applyBorder="1" applyAlignment="1">
      <alignment horizontal="center"/>
    </xf>
    <xf numFmtId="14" fontId="40" fillId="16" borderId="22" xfId="0" applyNumberFormat="1" applyFont="1" applyFill="1" applyBorder="1" applyAlignment="1">
      <alignment horizontal="center"/>
    </xf>
    <xf numFmtId="180" fontId="46" fillId="16" borderId="22" xfId="0" applyNumberFormat="1" applyFont="1" applyFill="1" applyBorder="1" applyAlignment="1">
      <alignment horizontal="center"/>
    </xf>
    <xf numFmtId="180" fontId="46" fillId="0" borderId="22" xfId="0" applyNumberFormat="1" applyFont="1" applyBorder="1" applyAlignment="1">
      <alignment horizontal="center"/>
    </xf>
    <xf numFmtId="0" fontId="32" fillId="16" borderId="0" xfId="0" applyNumberFormat="1" applyFont="1" applyFill="1" applyAlignment="1">
      <alignment horizontal="center" vertical="center"/>
    </xf>
    <xf numFmtId="180" fontId="46" fillId="0" borderId="0" xfId="0" applyNumberFormat="1" applyFont="1" applyAlignment="1">
      <alignment horizontal="center"/>
    </xf>
    <xf numFmtId="0" fontId="46" fillId="0" borderId="0" xfId="0" applyNumberFormat="1" applyFont="1" applyAlignment="1">
      <alignment horizontal="center"/>
    </xf>
    <xf numFmtId="0" fontId="40" fillId="0" borderId="0" xfId="0" applyNumberFormat="1" applyFont="1" applyAlignment="1">
      <alignment horizontal="center"/>
    </xf>
    <xf numFmtId="0" fontId="2" fillId="0" borderId="0" xfId="0" applyNumberFormat="1" applyFont="1" applyAlignment="1">
      <alignment horizontal="left" vertical="center"/>
    </xf>
    <xf numFmtId="181" fontId="103" fillId="0" borderId="0" xfId="0" applyNumberFormat="1" applyFont="1" applyAlignment="1">
      <alignment horizontal="center" vertical="center"/>
    </xf>
    <xf numFmtId="180" fontId="40" fillId="0" borderId="0" xfId="0" applyNumberFormat="1" applyFont="1" applyAlignment="1">
      <alignment horizontal="center"/>
    </xf>
    <xf numFmtId="181" fontId="19" fillId="0" borderId="0" xfId="0" applyNumberFormat="1" applyFont="1" applyAlignment="1">
      <alignment horizontal="center" vertical="center"/>
    </xf>
    <xf numFmtId="0" fontId="19" fillId="0" borderId="0" xfId="0" applyNumberFormat="1" applyFont="1" applyAlignment="1">
      <alignment horizontal="center" vertical="center"/>
    </xf>
    <xf numFmtId="180" fontId="32" fillId="0" borderId="0" xfId="0" applyNumberFormat="1" applyFont="1" applyAlignment="1">
      <alignment vertical="center"/>
    </xf>
    <xf numFmtId="181" fontId="8" fillId="0" borderId="0" xfId="0" applyNumberFormat="1" applyFont="1" applyAlignment="1">
      <alignment horizontal="center" vertical="center"/>
    </xf>
    <xf numFmtId="0" fontId="46" fillId="17" borderId="0" xfId="0" applyNumberFormat="1" applyFont="1" applyFill="1" applyAlignment="1">
      <alignment horizontal="center" vertical="center"/>
    </xf>
    <xf numFmtId="0" fontId="32" fillId="0" borderId="0" xfId="0" applyNumberFormat="1" applyFont="1" applyAlignment="1">
      <alignment horizontal="left" vertical="center"/>
    </xf>
    <xf numFmtId="178" fontId="104" fillId="8" borderId="0" xfId="0" applyNumberFormat="1" applyFont="1" applyFill="1" applyAlignment="1">
      <alignment horizontal="center" vertical="center" wrapText="1"/>
    </xf>
    <xf numFmtId="0" fontId="105" fillId="8" borderId="0" xfId="0" applyNumberFormat="1" applyFont="1" applyFill="1" applyAlignment="1">
      <alignment horizontal="center" vertical="center" wrapText="1"/>
    </xf>
    <xf numFmtId="49" fontId="105" fillId="8" borderId="0" xfId="0" applyNumberFormat="1" applyFont="1" applyFill="1" applyAlignment="1">
      <alignment horizontal="center" vertical="center" wrapText="1"/>
    </xf>
    <xf numFmtId="181" fontId="105" fillId="8" borderId="0" xfId="0" applyNumberFormat="1" applyFont="1" applyFill="1" applyAlignment="1">
      <alignment horizontal="center" vertical="center" wrapText="1"/>
    </xf>
    <xf numFmtId="0" fontId="106" fillId="8" borderId="0" xfId="0" applyNumberFormat="1" applyFont="1" applyFill="1" applyAlignment="1">
      <alignment horizontal="center" vertical="center" wrapText="1"/>
    </xf>
    <xf numFmtId="0" fontId="107" fillId="8" borderId="1" xfId="0" applyNumberFormat="1" applyFont="1" applyFill="1" applyBorder="1" applyAlignment="1">
      <alignment horizontal="center" vertical="center" wrapText="1"/>
    </xf>
    <xf numFmtId="0" fontId="87" fillId="0" borderId="0" xfId="0" applyNumberFormat="1" applyFont="1" applyAlignment="1">
      <alignment horizontal="center" vertical="center" wrapText="1"/>
    </xf>
    <xf numFmtId="178" fontId="87" fillId="0" borderId="0" xfId="0" applyNumberFormat="1" applyFont="1" applyAlignment="1">
      <alignment horizontal="center" vertical="center"/>
    </xf>
    <xf numFmtId="0" fontId="87" fillId="0" borderId="0" xfId="0" applyNumberFormat="1" applyFont="1" applyAlignment="1">
      <alignment horizontal="center" vertical="center"/>
    </xf>
    <xf numFmtId="49" fontId="87" fillId="0" borderId="0" xfId="0" applyNumberFormat="1" applyFont="1" applyAlignment="1">
      <alignment horizontal="center" vertical="center" wrapText="1"/>
    </xf>
    <xf numFmtId="181" fontId="87" fillId="0" borderId="0" xfId="0" applyNumberFormat="1" applyFont="1" applyAlignment="1">
      <alignment horizontal="center" vertical="center"/>
    </xf>
    <xf numFmtId="49" fontId="31" fillId="0" borderId="0" xfId="0" applyNumberFormat="1" applyFont="1" applyAlignment="1">
      <alignment horizontal="center" vertical="center"/>
    </xf>
    <xf numFmtId="49" fontId="87" fillId="27" borderId="0" xfId="0" applyNumberFormat="1" applyFont="1" applyFill="1" applyAlignment="1">
      <alignment horizontal="center" vertical="center"/>
    </xf>
    <xf numFmtId="0" fontId="38" fillId="0" borderId="0" xfId="0" applyNumberFormat="1" applyFont="1" applyAlignment="1">
      <alignment horizontal="center" vertical="center" wrapText="1"/>
    </xf>
    <xf numFmtId="49" fontId="87" fillId="0" borderId="0" xfId="0" applyNumberFormat="1" applyFont="1" applyAlignment="1">
      <alignment horizontal="center" vertical="center"/>
    </xf>
    <xf numFmtId="9" fontId="108" fillId="0" borderId="0" xfId="0" applyNumberFormat="1" applyFont="1" applyAlignment="1">
      <alignment horizontal="center" vertical="center"/>
    </xf>
    <xf numFmtId="49" fontId="38" fillId="27" borderId="0" xfId="0" applyNumberFormat="1" applyFont="1" applyFill="1" applyAlignment="1">
      <alignment horizontal="center" vertical="center"/>
    </xf>
    <xf numFmtId="49" fontId="38" fillId="0" borderId="0" xfId="0" applyNumberFormat="1" applyFont="1" applyAlignment="1">
      <alignment horizontal="center" vertical="center"/>
    </xf>
    <xf numFmtId="0" fontId="49" fillId="0" borderId="0" xfId="0" applyNumberFormat="1" applyFont="1" applyAlignment="1">
      <alignment horizontal="center" vertical="center"/>
    </xf>
    <xf numFmtId="9" fontId="87" fillId="0" borderId="0" xfId="0" applyNumberFormat="1" applyFont="1" applyAlignment="1">
      <alignment horizontal="center" vertical="center"/>
    </xf>
    <xf numFmtId="178" fontId="2" fillId="0" borderId="0" xfId="0" applyNumberFormat="1" applyFont="1" applyAlignment="1">
      <alignment horizontal="center" vertical="center"/>
    </xf>
    <xf numFmtId="0" fontId="109" fillId="0" borderId="0" xfId="0" applyNumberFormat="1" applyFont="1" applyAlignment="1">
      <alignment horizontal="center" vertical="center"/>
    </xf>
    <xf numFmtId="49" fontId="110" fillId="0" borderId="0" xfId="0" applyNumberFormat="1" applyFont="1" applyAlignment="1">
      <alignment horizontal="center" vertical="center"/>
    </xf>
    <xf numFmtId="0" fontId="110" fillId="0" borderId="0" xfId="0" applyNumberFormat="1" applyFont="1" applyAlignment="1">
      <alignment horizontal="center" vertical="center"/>
    </xf>
    <xf numFmtId="178" fontId="38" fillId="0" borderId="0" xfId="0" applyNumberFormat="1" applyFont="1" applyAlignment="1">
      <alignment horizontal="center" vertical="center"/>
    </xf>
    <xf numFmtId="0" fontId="110" fillId="0" borderId="0" xfId="0" applyNumberFormat="1" applyFont="1" applyAlignment="1">
      <alignment horizontal="center" vertical="center" wrapText="1"/>
    </xf>
    <xf numFmtId="14" fontId="38" fillId="0" borderId="0" xfId="0" applyNumberFormat="1" applyFont="1" applyAlignment="1">
      <alignment vertical="center"/>
    </xf>
    <xf numFmtId="49" fontId="70" fillId="0" borderId="0" xfId="0" applyNumberFormat="1" applyFont="1" applyAlignment="1">
      <alignment horizontal="center" vertical="center"/>
    </xf>
    <xf numFmtId="0" fontId="70" fillId="0" borderId="0" xfId="0" applyNumberFormat="1" applyFont="1" applyAlignment="1">
      <alignment horizontal="center" vertical="center" wrapText="1"/>
    </xf>
    <xf numFmtId="0" fontId="0" fillId="0" borderId="0" xfId="0" applyNumberFormat="1" applyAlignment="1">
      <alignment horizontal="center" vertical="center" wrapText="1"/>
    </xf>
    <xf numFmtId="9" fontId="111" fillId="0" borderId="0" xfId="0" applyNumberFormat="1" applyFont="1" applyAlignment="1">
      <alignment horizontal="center" vertical="center"/>
    </xf>
    <xf numFmtId="49" fontId="110" fillId="0" borderId="0" xfId="0" applyNumberFormat="1" applyFont="1" applyAlignment="1">
      <alignment horizontal="center" vertical="center" wrapText="1"/>
    </xf>
    <xf numFmtId="0" fontId="97" fillId="0" borderId="0" xfId="0" applyNumberFormat="1" applyFont="1" applyAlignment="1">
      <alignment horizontal="center" vertical="center"/>
    </xf>
    <xf numFmtId="14" fontId="17" fillId="0" borderId="0" xfId="0" applyNumberFormat="1" applyFont="1" applyAlignment="1">
      <alignment vertical="center"/>
    </xf>
    <xf numFmtId="0" fontId="112" fillId="7" borderId="1" xfId="0" applyNumberFormat="1" applyFont="1" applyFill="1" applyBorder="1" applyAlignment="1">
      <alignment horizontal="center" vertical="center"/>
    </xf>
    <xf numFmtId="0" fontId="43" fillId="0" borderId="1" xfId="0" applyNumberFormat="1" applyFont="1" applyBorder="1" applyAlignment="1">
      <alignment horizontal="center" vertical="center"/>
    </xf>
    <xf numFmtId="0" fontId="42" fillId="0" borderId="1" xfId="0" applyNumberFormat="1" applyFont="1" applyBorder="1" applyAlignment="1">
      <alignment horizontal="center" vertical="center"/>
    </xf>
    <xf numFmtId="0" fontId="114" fillId="0" borderId="0" xfId="0" applyNumberFormat="1" applyFont="1" applyAlignment="1">
      <alignment horizontal="center" vertical="center"/>
    </xf>
    <xf numFmtId="49" fontId="38" fillId="0" borderId="0" xfId="0" applyNumberFormat="1" applyFont="1" applyAlignment="1">
      <alignment horizontal="center"/>
    </xf>
    <xf numFmtId="182" fontId="2" fillId="0" borderId="0" xfId="0" applyNumberFormat="1" applyFont="1" applyAlignment="1">
      <alignment horizontal="center" vertical="center"/>
    </xf>
    <xf numFmtId="0" fontId="90" fillId="0" borderId="0" xfId="0" applyNumberFormat="1" applyFont="1" applyAlignment="1">
      <alignment horizontal="center"/>
    </xf>
    <xf numFmtId="0" fontId="86" fillId="0" borderId="0" xfId="0" applyNumberFormat="1" applyFont="1"/>
    <xf numFmtId="49" fontId="86" fillId="0" borderId="0" xfId="0" applyNumberFormat="1" applyFont="1"/>
    <xf numFmtId="0" fontId="38" fillId="0" borderId="0" xfId="0" applyNumberFormat="1" applyFont="1" applyAlignment="1">
      <alignment horizontal="center"/>
    </xf>
    <xf numFmtId="49" fontId="31" fillId="0" borderId="0" xfId="0" applyNumberFormat="1" applyFont="1" applyAlignment="1">
      <alignment vertical="center"/>
    </xf>
    <xf numFmtId="0" fontId="2" fillId="28" borderId="0" xfId="0" applyNumberFormat="1" applyFont="1" applyFill="1" applyAlignment="1">
      <alignment horizontal="center" vertical="center"/>
    </xf>
    <xf numFmtId="0" fontId="31" fillId="28" borderId="0" xfId="0" applyNumberFormat="1" applyFont="1" applyFill="1" applyAlignment="1">
      <alignment horizontal="center"/>
    </xf>
    <xf numFmtId="0" fontId="46" fillId="0" borderId="0" xfId="0" applyNumberFormat="1" applyFont="1" applyAlignment="1">
      <alignment vertical="center"/>
    </xf>
    <xf numFmtId="0" fontId="83" fillId="0" borderId="0" xfId="0" applyNumberFormat="1" applyFont="1" applyAlignment="1">
      <alignment horizontal="center" vertical="center"/>
    </xf>
    <xf numFmtId="180" fontId="115" fillId="0" borderId="0" xfId="0" applyNumberFormat="1" applyFont="1" applyAlignment="1">
      <alignment horizontal="center" vertical="center"/>
    </xf>
    <xf numFmtId="0" fontId="116" fillId="0" borderId="0" xfId="0" applyNumberFormat="1" applyFont="1" applyAlignment="1">
      <alignment horizontal="center" vertical="center"/>
    </xf>
    <xf numFmtId="0" fontId="115" fillId="0" borderId="0" xfId="0" applyNumberFormat="1" applyFont="1" applyAlignment="1">
      <alignment horizontal="center" vertical="center"/>
    </xf>
    <xf numFmtId="0" fontId="116" fillId="0" borderId="0" xfId="0" applyNumberFormat="1" applyFont="1" applyAlignment="1">
      <alignment horizontal="left" vertical="center"/>
    </xf>
    <xf numFmtId="0" fontId="115" fillId="0" borderId="0" xfId="0" applyNumberFormat="1" applyFont="1" applyAlignment="1">
      <alignment horizontal="left" vertical="center"/>
    </xf>
    <xf numFmtId="0" fontId="32" fillId="0" borderId="0" xfId="0" applyNumberFormat="1" applyFont="1" applyAlignment="1">
      <alignment horizontal="center"/>
    </xf>
    <xf numFmtId="0" fontId="40" fillId="0" borderId="0" xfId="0" applyNumberFormat="1" applyFont="1" applyAlignment="1">
      <alignment vertical="center"/>
    </xf>
    <xf numFmtId="0" fontId="110" fillId="0" borderId="0" xfId="0" applyNumberFormat="1" applyFont="1" applyAlignment="1">
      <alignment horizontal="center"/>
    </xf>
    <xf numFmtId="0" fontId="77" fillId="0" borderId="0" xfId="0" applyNumberFormat="1" applyFont="1" applyAlignment="1">
      <alignment horizontal="center" vertical="center"/>
    </xf>
    <xf numFmtId="49" fontId="32" fillId="0" borderId="0" xfId="0" applyNumberFormat="1" applyFont="1" applyAlignment="1">
      <alignment horizontal="center"/>
    </xf>
    <xf numFmtId="0" fontId="86" fillId="0" borderId="0" xfId="0" applyNumberFormat="1" applyFont="1" applyAlignment="1">
      <alignment horizontal="center"/>
    </xf>
    <xf numFmtId="49" fontId="86" fillId="0" borderId="0" xfId="0" applyNumberFormat="1" applyFont="1" applyAlignment="1">
      <alignment horizontal="center"/>
    </xf>
    <xf numFmtId="180" fontId="83" fillId="0" borderId="0" xfId="0" applyNumberFormat="1" applyFont="1" applyAlignment="1">
      <alignment horizontal="center" vertical="center"/>
    </xf>
    <xf numFmtId="0" fontId="38" fillId="0" borderId="0" xfId="0" applyNumberFormat="1" applyFont="1" applyAlignment="1">
      <alignment vertical="center"/>
    </xf>
    <xf numFmtId="0" fontId="117" fillId="0" borderId="0" xfId="0" applyNumberFormat="1" applyFont="1" applyAlignment="1">
      <alignment horizontal="center"/>
    </xf>
    <xf numFmtId="180" fontId="74" fillId="0" borderId="0" xfId="0" applyNumberFormat="1" applyFont="1" applyAlignment="1">
      <alignment horizontal="center" vertical="center"/>
    </xf>
    <xf numFmtId="0" fontId="74" fillId="4" borderId="0" xfId="0" applyNumberFormat="1" applyFont="1" applyFill="1" applyAlignment="1">
      <alignment horizontal="center" vertical="center"/>
    </xf>
    <xf numFmtId="49" fontId="114" fillId="0" borderId="0" xfId="0" applyNumberFormat="1" applyFont="1" applyAlignment="1">
      <alignment horizontal="center" vertical="center"/>
    </xf>
    <xf numFmtId="0" fontId="74" fillId="0" borderId="0" xfId="0" applyNumberFormat="1" applyFont="1" applyAlignment="1">
      <alignment vertical="center"/>
    </xf>
    <xf numFmtId="180" fontId="118" fillId="0" borderId="0" xfId="0" applyNumberFormat="1" applyFont="1" applyAlignment="1">
      <alignment horizontal="center" vertical="center"/>
    </xf>
    <xf numFmtId="0" fontId="119" fillId="0" borderId="0" xfId="0" applyNumberFormat="1" applyFont="1" applyAlignment="1">
      <alignment horizontal="center" vertical="center"/>
    </xf>
    <xf numFmtId="0" fontId="118" fillId="0" borderId="0" xfId="0" applyNumberFormat="1" applyFont="1" applyAlignment="1">
      <alignment horizontal="center" vertical="center"/>
    </xf>
    <xf numFmtId="0" fontId="120" fillId="0" borderId="0" xfId="0" applyNumberFormat="1" applyFont="1" applyAlignment="1">
      <alignment horizontal="center" vertical="center"/>
    </xf>
    <xf numFmtId="49" fontId="115" fillId="0" borderId="0" xfId="0" applyNumberFormat="1" applyFont="1" applyAlignment="1">
      <alignment vertical="center"/>
    </xf>
    <xf numFmtId="0" fontId="115" fillId="0" borderId="0" xfId="0" applyNumberFormat="1" applyFont="1" applyAlignment="1">
      <alignment vertical="center"/>
    </xf>
    <xf numFmtId="49" fontId="116" fillId="0" borderId="0" xfId="0" applyNumberFormat="1" applyFont="1" applyAlignment="1">
      <alignment horizontal="center" vertical="center"/>
    </xf>
    <xf numFmtId="49" fontId="121" fillId="0" borderId="0" xfId="0" applyNumberFormat="1" applyFont="1" applyAlignment="1">
      <alignment vertical="center"/>
    </xf>
    <xf numFmtId="180" fontId="114" fillId="0" borderId="0" xfId="0" applyNumberFormat="1" applyFont="1" applyAlignment="1">
      <alignment horizontal="center" vertical="center"/>
    </xf>
    <xf numFmtId="0" fontId="50" fillId="0" borderId="0" xfId="0" applyNumberFormat="1" applyFont="1" applyAlignment="1">
      <alignment horizontal="center" vertical="center"/>
    </xf>
    <xf numFmtId="14" fontId="92" fillId="0" borderId="0" xfId="0" applyNumberFormat="1" applyFont="1" applyAlignment="1">
      <alignment horizontal="center" vertical="center"/>
    </xf>
    <xf numFmtId="49" fontId="122" fillId="0" borderId="0" xfId="0" applyNumberFormat="1" applyFont="1" applyAlignment="1">
      <alignment horizontal="center" vertical="center"/>
    </xf>
    <xf numFmtId="0" fontId="48" fillId="0" borderId="0" xfId="0" applyNumberFormat="1" applyFont="1" applyAlignment="1">
      <alignment horizontal="center" vertical="center"/>
    </xf>
    <xf numFmtId="0" fontId="123" fillId="0" borderId="0" xfId="0" applyNumberFormat="1" applyFont="1" applyAlignment="1">
      <alignment horizontal="left" vertical="center"/>
    </xf>
    <xf numFmtId="14" fontId="26" fillId="0" borderId="0" xfId="0" applyNumberFormat="1" applyFont="1" applyAlignment="1">
      <alignment horizontal="center" vertical="center"/>
    </xf>
    <xf numFmtId="0" fontId="26" fillId="0" borderId="0" xfId="0" applyNumberFormat="1" applyFont="1" applyAlignment="1">
      <alignment vertical="center"/>
    </xf>
    <xf numFmtId="180" fontId="26" fillId="0" borderId="0" xfId="0" applyNumberFormat="1" applyFont="1" applyAlignment="1">
      <alignment horizontal="center" vertical="center"/>
    </xf>
    <xf numFmtId="180" fontId="92" fillId="0" borderId="0" xfId="0" applyNumberFormat="1" applyFont="1" applyAlignment="1">
      <alignment horizontal="center" vertical="center"/>
    </xf>
    <xf numFmtId="49" fontId="36" fillId="0" borderId="0" xfId="0" applyNumberFormat="1" applyFont="1" applyAlignment="1">
      <alignment horizontal="left" vertical="center"/>
    </xf>
    <xf numFmtId="49" fontId="123" fillId="0" borderId="0" xfId="0" applyNumberFormat="1" applyFont="1" applyAlignment="1">
      <alignment horizontal="left" vertical="center"/>
    </xf>
    <xf numFmtId="0" fontId="124" fillId="0" borderId="0" xfId="0" applyNumberFormat="1" applyFont="1" applyAlignment="1">
      <alignment vertical="center"/>
    </xf>
    <xf numFmtId="0" fontId="125" fillId="0" borderId="0" xfId="0" applyNumberFormat="1" applyFont="1" applyAlignment="1">
      <alignment horizontal="center" vertical="center"/>
    </xf>
    <xf numFmtId="180" fontId="74" fillId="0" borderId="0" xfId="0" applyNumberFormat="1" applyFont="1" applyAlignment="1">
      <alignment horizontal="right" vertical="center"/>
    </xf>
    <xf numFmtId="49" fontId="32" fillId="0" borderId="0" xfId="0" applyNumberFormat="1" applyFont="1" applyAlignment="1">
      <alignment horizontal="left" vertical="center"/>
    </xf>
    <xf numFmtId="49" fontId="97" fillId="0" borderId="0" xfId="0" applyNumberFormat="1" applyFont="1" applyAlignment="1">
      <alignment horizontal="center" vertical="center" wrapText="1"/>
    </xf>
    <xf numFmtId="180" fontId="2" fillId="4" borderId="0" xfId="0" applyNumberFormat="1" applyFont="1" applyFill="1" applyAlignment="1">
      <alignment horizontal="center" vertical="center"/>
    </xf>
    <xf numFmtId="0" fontId="31" fillId="0" borderId="0" xfId="0" applyNumberFormat="1" applyFont="1" applyAlignment="1">
      <alignment horizontal="center" wrapText="1"/>
    </xf>
    <xf numFmtId="0" fontId="2" fillId="4" borderId="0" xfId="0" applyNumberFormat="1" applyFont="1" applyFill="1" applyAlignment="1">
      <alignment horizontal="center" vertical="center"/>
    </xf>
    <xf numFmtId="0" fontId="38" fillId="0" borderId="0" xfId="0" applyNumberFormat="1" applyFont="1" applyAlignment="1">
      <alignment horizontal="center" wrapText="1"/>
    </xf>
    <xf numFmtId="0" fontId="26" fillId="0" borderId="0" xfId="0" applyNumberFormat="1" applyFont="1" applyAlignment="1">
      <alignment horizontal="left" vertical="center"/>
    </xf>
    <xf numFmtId="0" fontId="126" fillId="0" borderId="0" xfId="0" applyNumberFormat="1" applyFont="1" applyAlignment="1">
      <alignment horizontal="left" vertical="center"/>
    </xf>
    <xf numFmtId="0" fontId="30" fillId="0" borderId="0" xfId="0" applyNumberFormat="1" applyFont="1" applyAlignment="1">
      <alignment horizontal="center" vertical="center"/>
    </xf>
    <xf numFmtId="180" fontId="127" fillId="0" borderId="0" xfId="0" applyNumberFormat="1" applyFont="1" applyAlignment="1">
      <alignment horizontal="center" vertical="center"/>
    </xf>
    <xf numFmtId="0" fontId="30" fillId="0" borderId="0" xfId="0" applyNumberFormat="1" applyFont="1" applyAlignment="1">
      <alignment horizontal="left" vertical="center"/>
    </xf>
    <xf numFmtId="182" fontId="92" fillId="0" borderId="0" xfId="0" applyNumberFormat="1" applyFont="1" applyAlignment="1">
      <alignment horizontal="center" vertical="center"/>
    </xf>
    <xf numFmtId="0" fontId="30" fillId="0" borderId="0" xfId="0" applyNumberFormat="1" applyFont="1" applyAlignment="1">
      <alignment vertical="center"/>
    </xf>
    <xf numFmtId="180" fontId="26" fillId="0" borderId="0" xfId="0" applyNumberFormat="1" applyFont="1" applyAlignment="1">
      <alignment vertical="center"/>
    </xf>
    <xf numFmtId="3" fontId="83" fillId="0" borderId="0" xfId="0" applyNumberFormat="1" applyFont="1" applyAlignment="1">
      <alignment horizontal="center" vertical="center"/>
    </xf>
    <xf numFmtId="180" fontId="26" fillId="0" borderId="0" xfId="0" applyNumberFormat="1" applyFont="1" applyAlignment="1">
      <alignment horizontal="center" vertical="center" wrapText="1"/>
    </xf>
    <xf numFmtId="3" fontId="2" fillId="0" borderId="0" xfId="0" applyNumberFormat="1" applyFont="1" applyAlignment="1">
      <alignment horizontal="center" vertical="center"/>
    </xf>
    <xf numFmtId="0" fontId="26" fillId="0" borderId="0" xfId="0" applyNumberFormat="1" applyFont="1" applyAlignment="1">
      <alignment horizontal="left" vertical="center" wrapText="1"/>
    </xf>
    <xf numFmtId="0" fontId="74" fillId="3" borderId="0" xfId="0" applyNumberFormat="1" applyFont="1" applyFill="1" applyAlignment="1">
      <alignment horizontal="center" vertical="center"/>
    </xf>
    <xf numFmtId="0" fontId="83" fillId="3" borderId="0" xfId="0" applyNumberFormat="1" applyFont="1" applyFill="1" applyAlignment="1">
      <alignment horizontal="center" vertical="center"/>
    </xf>
    <xf numFmtId="180" fontId="26" fillId="0" borderId="0" xfId="0" applyNumberFormat="1" applyFont="1" applyAlignment="1">
      <alignment horizontal="left" vertical="center"/>
    </xf>
    <xf numFmtId="180" fontId="125" fillId="0" borderId="0" xfId="0" applyNumberFormat="1" applyFont="1" applyAlignment="1">
      <alignment horizontal="center" vertical="center"/>
    </xf>
    <xf numFmtId="0" fontId="128" fillId="0" borderId="0" xfId="0" applyNumberFormat="1" applyFont="1" applyAlignment="1">
      <alignment horizontal="center" vertical="center"/>
    </xf>
    <xf numFmtId="0" fontId="129" fillId="0" borderId="0" xfId="0" applyNumberFormat="1" applyFont="1" applyAlignment="1">
      <alignment horizontal="left" vertical="center"/>
    </xf>
    <xf numFmtId="0" fontId="30" fillId="0" borderId="0" xfId="0" applyNumberFormat="1" applyFont="1" applyAlignment="1">
      <alignment horizontal="left" vertical="center" wrapText="1"/>
    </xf>
    <xf numFmtId="0" fontId="2" fillId="2" borderId="0" xfId="0" applyNumberFormat="1" applyFont="1" applyFill="1" applyAlignment="1">
      <alignment horizontal="center" vertical="center"/>
    </xf>
    <xf numFmtId="3" fontId="83" fillId="0" borderId="0" xfId="0" applyNumberFormat="1" applyFont="1" applyAlignment="1">
      <alignment vertical="center"/>
    </xf>
    <xf numFmtId="0" fontId="38" fillId="22" borderId="0" xfId="0" applyNumberFormat="1" applyFont="1" applyFill="1" applyAlignment="1">
      <alignment horizontal="center" vertical="center"/>
    </xf>
    <xf numFmtId="0" fontId="38" fillId="22" borderId="0" xfId="0" applyNumberFormat="1" applyFont="1" applyFill="1" applyAlignment="1">
      <alignment horizontal="center" vertical="center" wrapText="1"/>
    </xf>
    <xf numFmtId="0" fontId="49" fillId="22" borderId="0" xfId="0" applyNumberFormat="1" applyFont="1" applyFill="1" applyAlignment="1">
      <alignment horizontal="center" vertical="center" wrapText="1"/>
    </xf>
    <xf numFmtId="0" fontId="31" fillId="22" borderId="0" xfId="0" applyNumberFormat="1" applyFont="1" applyFill="1" applyAlignment="1">
      <alignment horizontal="center" vertical="center" wrapText="1"/>
    </xf>
    <xf numFmtId="49" fontId="38" fillId="22" borderId="0" xfId="0" applyNumberFormat="1" applyFont="1" applyFill="1" applyAlignment="1">
      <alignment horizontal="center" vertical="center" wrapText="1"/>
    </xf>
    <xf numFmtId="0" fontId="48" fillId="22" borderId="0" xfId="0" applyNumberFormat="1" applyFont="1" applyFill="1" applyAlignment="1">
      <alignment horizontal="center" vertical="center" wrapText="1"/>
    </xf>
    <xf numFmtId="58" fontId="2" fillId="0" borderId="0" xfId="0" applyNumberFormat="1" applyFont="1" applyAlignment="1">
      <alignment horizontal="center" vertical="center"/>
    </xf>
    <xf numFmtId="58" fontId="74" fillId="0" borderId="0" xfId="0" applyNumberFormat="1" applyFont="1" applyAlignment="1">
      <alignment horizontal="center" vertical="center"/>
    </xf>
    <xf numFmtId="58" fontId="24" fillId="0" borderId="0" xfId="0" applyNumberFormat="1" applyFont="1" applyAlignment="1">
      <alignment horizontal="center" vertical="center"/>
    </xf>
    <xf numFmtId="49" fontId="30" fillId="0" borderId="0" xfId="0" applyNumberFormat="1" applyFont="1" applyAlignment="1">
      <alignment horizontal="center" vertical="center"/>
    </xf>
    <xf numFmtId="180" fontId="83" fillId="0" borderId="0" xfId="0" applyNumberFormat="1" applyFont="1" applyAlignment="1">
      <alignment vertical="center"/>
    </xf>
    <xf numFmtId="0" fontId="30" fillId="0" borderId="0" xfId="0" applyNumberFormat="1" applyFont="1" applyAlignment="1">
      <alignment horizontal="center" vertical="center" wrapText="1"/>
    </xf>
    <xf numFmtId="180" fontId="92" fillId="6" borderId="0" xfId="0" applyNumberFormat="1" applyFont="1" applyFill="1" applyAlignment="1">
      <alignment horizontal="center" vertical="center"/>
    </xf>
    <xf numFmtId="183" fontId="26" fillId="0" borderId="0" xfId="0" applyNumberFormat="1" applyFont="1" applyAlignment="1">
      <alignment horizontal="center" vertical="center"/>
    </xf>
    <xf numFmtId="180" fontId="124" fillId="0" borderId="0" xfId="0" applyNumberFormat="1" applyFont="1" applyAlignment="1">
      <alignment vertical="center"/>
    </xf>
    <xf numFmtId="0" fontId="2" fillId="29" borderId="0" xfId="0" applyNumberFormat="1" applyFont="1" applyFill="1" applyAlignment="1">
      <alignment horizontal="center" vertical="center"/>
    </xf>
    <xf numFmtId="0" fontId="124" fillId="0" borderId="0" xfId="0" applyNumberFormat="1" applyFont="1" applyAlignment="1">
      <alignment horizontal="center" vertical="center"/>
    </xf>
    <xf numFmtId="180" fontId="130" fillId="0" borderId="0" xfId="0" applyNumberFormat="1" applyFont="1" applyAlignment="1">
      <alignment horizontal="center" vertical="center"/>
    </xf>
    <xf numFmtId="58" fontId="130" fillId="0" borderId="0" xfId="0" applyNumberFormat="1" applyFont="1" applyAlignment="1">
      <alignment horizontal="center" vertical="center"/>
    </xf>
    <xf numFmtId="0" fontId="26" fillId="17" borderId="0" xfId="0" applyNumberFormat="1" applyFont="1" applyFill="1" applyAlignment="1">
      <alignment horizontal="center" vertical="center"/>
    </xf>
    <xf numFmtId="49" fontId="92" fillId="0" borderId="0" xfId="0" applyNumberFormat="1" applyFont="1" applyAlignment="1">
      <alignment horizontal="center" vertical="center"/>
    </xf>
    <xf numFmtId="0" fontId="92" fillId="3" borderId="0" xfId="0" applyNumberFormat="1" applyFont="1" applyFill="1" applyAlignment="1">
      <alignment horizontal="center" vertical="center"/>
    </xf>
    <xf numFmtId="0" fontId="26" fillId="3" borderId="0" xfId="0" applyNumberFormat="1" applyFont="1" applyFill="1" applyAlignment="1">
      <alignment horizontal="center" vertical="center"/>
    </xf>
    <xf numFmtId="49" fontId="26" fillId="3" borderId="0" xfId="0" applyNumberFormat="1" applyFont="1" applyFill="1" applyAlignment="1">
      <alignment horizontal="center" vertical="center"/>
    </xf>
    <xf numFmtId="180" fontId="26" fillId="3" borderId="0" xfId="0" applyNumberFormat="1" applyFont="1" applyFill="1" applyAlignment="1">
      <alignment horizontal="center" vertical="center"/>
    </xf>
    <xf numFmtId="180" fontId="92" fillId="3" borderId="0" xfId="0" applyNumberFormat="1" applyFont="1" applyFill="1" applyAlignment="1">
      <alignment horizontal="center" vertical="center"/>
    </xf>
    <xf numFmtId="0" fontId="86" fillId="0" borderId="0" xfId="0" applyNumberFormat="1" applyFont="1" applyAlignment="1">
      <alignment horizontal="center" vertical="center"/>
    </xf>
    <xf numFmtId="182" fontId="83" fillId="0" borderId="0" xfId="0" applyNumberFormat="1" applyFont="1" applyAlignment="1">
      <alignment horizontal="center" vertical="center"/>
    </xf>
    <xf numFmtId="0" fontId="126" fillId="0" borderId="0" xfId="0" applyNumberFormat="1" applyFont="1" applyAlignment="1">
      <alignment horizontal="center" vertical="center"/>
    </xf>
    <xf numFmtId="0" fontId="131" fillId="0" borderId="0" xfId="0" applyNumberFormat="1" applyFont="1" applyAlignment="1">
      <alignment horizontal="center" vertical="center"/>
    </xf>
    <xf numFmtId="180" fontId="132" fillId="0" borderId="0" xfId="0" applyNumberFormat="1" applyFont="1" applyAlignment="1">
      <alignment horizontal="center" vertical="center"/>
    </xf>
    <xf numFmtId="0" fontId="132" fillId="0" borderId="0" xfId="0" applyNumberFormat="1" applyFont="1" applyAlignment="1">
      <alignment horizontal="center" vertical="center"/>
    </xf>
    <xf numFmtId="0" fontId="133" fillId="0" borderId="0" xfId="0" applyNumberFormat="1" applyFont="1" applyAlignment="1">
      <alignment horizontal="center" vertical="center"/>
    </xf>
    <xf numFmtId="180" fontId="31" fillId="0" borderId="0" xfId="0" applyNumberFormat="1" applyFont="1" applyAlignment="1">
      <alignment horizontal="center" vertical="center"/>
    </xf>
    <xf numFmtId="180" fontId="92" fillId="0" borderId="0" xfId="0" applyNumberFormat="1" applyFont="1" applyAlignment="1">
      <alignment horizontal="right" vertical="center"/>
    </xf>
    <xf numFmtId="58" fontId="86" fillId="0" borderId="0" xfId="0" applyNumberFormat="1" applyFont="1" applyAlignment="1">
      <alignment horizontal="center" vertical="center"/>
    </xf>
    <xf numFmtId="0" fontId="92" fillId="0" borderId="0" xfId="0" applyNumberFormat="1" applyFont="1" applyAlignment="1">
      <alignment horizontal="center" vertical="center" wrapText="1"/>
    </xf>
    <xf numFmtId="0" fontId="0" fillId="0" borderId="0" xfId="0" applyNumberFormat="1" applyAlignment="1">
      <alignment vertical="center"/>
    </xf>
    <xf numFmtId="0" fontId="134" fillId="0" borderId="0" xfId="0" applyNumberFormat="1" applyFont="1" applyAlignment="1">
      <alignment horizontal="center" vertical="center"/>
    </xf>
    <xf numFmtId="0" fontId="54" fillId="0" borderId="0" xfId="0" applyNumberFormat="1" applyFont="1" applyAlignment="1">
      <alignment horizontal="center" vertical="center"/>
    </xf>
    <xf numFmtId="0" fontId="123" fillId="0" borderId="0" xfId="0" applyNumberFormat="1" applyFont="1" applyAlignment="1">
      <alignment horizontal="center" vertical="center"/>
    </xf>
    <xf numFmtId="0" fontId="2" fillId="30" borderId="0" xfId="0" applyNumberFormat="1" applyFont="1" applyFill="1" applyAlignment="1">
      <alignment horizontal="center" vertical="center"/>
    </xf>
    <xf numFmtId="182" fontId="26" fillId="0" borderId="0" xfId="0" applyNumberFormat="1" applyFont="1" applyAlignment="1">
      <alignment horizontal="center" vertical="center"/>
    </xf>
    <xf numFmtId="14" fontId="2" fillId="0" borderId="0" xfId="0" applyNumberFormat="1" applyFont="1" applyAlignment="1">
      <alignment vertical="center"/>
    </xf>
    <xf numFmtId="0" fontId="136" fillId="0" borderId="0" xfId="0" applyNumberFormat="1" applyFont="1" applyAlignment="1">
      <alignment vertical="center"/>
    </xf>
    <xf numFmtId="0" fontId="92" fillId="5" borderId="0" xfId="0" applyNumberFormat="1" applyFont="1" applyFill="1" applyAlignment="1">
      <alignment horizontal="center" vertical="center"/>
    </xf>
    <xf numFmtId="14" fontId="26" fillId="0" borderId="0" xfId="0" applyNumberFormat="1" applyFont="1" applyAlignment="1">
      <alignment vertical="center"/>
    </xf>
    <xf numFmtId="0" fontId="136" fillId="0" borderId="0" xfId="0" applyNumberFormat="1" applyFont="1" applyAlignment="1">
      <alignment horizontal="center" vertical="center"/>
    </xf>
    <xf numFmtId="179" fontId="92" fillId="0" borderId="0" xfId="0" applyNumberFormat="1" applyFont="1" applyAlignment="1">
      <alignment horizontal="center" vertical="center"/>
    </xf>
    <xf numFmtId="180" fontId="134" fillId="0" borderId="0" xfId="0" applyNumberFormat="1" applyFont="1" applyAlignment="1">
      <alignment horizontal="center" vertical="center"/>
    </xf>
    <xf numFmtId="0" fontId="135" fillId="0" borderId="0" xfId="0" applyNumberFormat="1" applyFont="1" applyAlignment="1">
      <alignment horizontal="center" vertical="center"/>
    </xf>
    <xf numFmtId="0" fontId="137" fillId="0" borderId="0" xfId="0" applyNumberFormat="1" applyFont="1" applyAlignment="1">
      <alignment horizontal="center" vertical="center"/>
    </xf>
    <xf numFmtId="0" fontId="36" fillId="0" borderId="0" xfId="0" applyNumberFormat="1" applyFont="1" applyAlignment="1">
      <alignment horizontal="center" vertical="center" wrapText="1"/>
    </xf>
    <xf numFmtId="0" fontId="138" fillId="0" borderId="0" xfId="0" applyNumberFormat="1" applyFont="1" applyAlignment="1">
      <alignment horizontal="center" vertical="center"/>
    </xf>
    <xf numFmtId="0" fontId="134" fillId="0" borderId="0" xfId="0" applyNumberFormat="1" applyFont="1" applyAlignment="1">
      <alignment horizontal="center" vertical="center" wrapText="1"/>
    </xf>
    <xf numFmtId="180" fontId="110" fillId="0" borderId="0" xfId="0" applyNumberFormat="1" applyFont="1" applyAlignment="1">
      <alignment horizontal="center" vertical="center"/>
    </xf>
    <xf numFmtId="49" fontId="38" fillId="0" borderId="0" xfId="0" applyNumberFormat="1" applyFont="1" applyAlignment="1">
      <alignment wrapText="1"/>
    </xf>
    <xf numFmtId="0" fontId="31" fillId="0" borderId="0" xfId="0" applyNumberFormat="1" applyFont="1" applyAlignment="1">
      <alignment wrapText="1"/>
    </xf>
    <xf numFmtId="180" fontId="25" fillId="22" borderId="0" xfId="0" applyNumberFormat="1" applyFont="1" applyFill="1" applyAlignment="1">
      <alignment horizontal="center" vertical="center"/>
    </xf>
    <xf numFmtId="0" fontId="25" fillId="22" borderId="0" xfId="0" applyNumberFormat="1" applyFont="1" applyFill="1" applyAlignment="1">
      <alignment horizontal="center" vertical="center"/>
    </xf>
    <xf numFmtId="0" fontId="26" fillId="29" borderId="0" xfId="0" applyNumberFormat="1" applyFont="1" applyFill="1" applyAlignment="1">
      <alignment horizontal="center" vertical="center"/>
    </xf>
    <xf numFmtId="0" fontId="139" fillId="0" borderId="0" xfId="0" applyNumberFormat="1" applyFont="1" applyAlignment="1">
      <alignment horizontal="center" vertical="center"/>
    </xf>
    <xf numFmtId="180" fontId="74" fillId="3" borderId="0" xfId="0" applyNumberFormat="1" applyFont="1" applyFill="1" applyAlignment="1">
      <alignment horizontal="center" vertical="center"/>
    </xf>
    <xf numFmtId="0" fontId="140" fillId="0" borderId="0" xfId="0" applyNumberFormat="1" applyFont="1" applyAlignment="1">
      <alignment horizontal="center" vertical="center"/>
    </xf>
    <xf numFmtId="180" fontId="141" fillId="0" borderId="0" xfId="0" applyNumberFormat="1" applyFont="1" applyAlignment="1">
      <alignment horizontal="center" vertical="center"/>
    </xf>
    <xf numFmtId="0" fontId="141" fillId="0" borderId="0" xfId="0" applyNumberFormat="1" applyFont="1" applyAlignment="1">
      <alignment horizontal="center" vertical="center"/>
    </xf>
    <xf numFmtId="0" fontId="142" fillId="0" borderId="0" xfId="0" applyNumberFormat="1" applyFont="1" applyAlignment="1">
      <alignment horizontal="center" vertical="center"/>
    </xf>
    <xf numFmtId="58" fontId="30" fillId="0" borderId="0" xfId="0" applyNumberFormat="1" applyFont="1" applyAlignment="1">
      <alignment horizontal="center" vertical="center"/>
    </xf>
    <xf numFmtId="58" fontId="117" fillId="0" borderId="0" xfId="0" applyNumberFormat="1" applyFont="1" applyAlignment="1">
      <alignment horizontal="center" vertical="center"/>
    </xf>
    <xf numFmtId="0" fontId="2" fillId="31" borderId="0" xfId="0" applyNumberFormat="1" applyFont="1" applyFill="1" applyAlignment="1">
      <alignment horizontal="center" vertical="center"/>
    </xf>
    <xf numFmtId="0" fontId="143" fillId="0" borderId="0" xfId="0" applyNumberFormat="1" applyFont="1" applyAlignment="1">
      <alignment horizontal="center" vertical="center"/>
    </xf>
    <xf numFmtId="180" fontId="144" fillId="0" borderId="0" xfId="0" applyNumberFormat="1" applyFont="1" applyAlignment="1">
      <alignment horizontal="center" vertical="center"/>
    </xf>
    <xf numFmtId="0" fontId="144" fillId="0" borderId="0" xfId="0" applyNumberFormat="1" applyFont="1" applyAlignment="1">
      <alignment horizontal="center" vertical="center"/>
    </xf>
    <xf numFmtId="0" fontId="145" fillId="0" borderId="0" xfId="0" applyNumberFormat="1" applyFont="1" applyAlignment="1">
      <alignment horizontal="center" vertical="center"/>
    </xf>
    <xf numFmtId="0" fontId="146" fillId="0" borderId="0" xfId="0" applyNumberFormat="1" applyFont="1" applyAlignment="1">
      <alignment horizontal="center" vertical="center"/>
    </xf>
    <xf numFmtId="180" fontId="117" fillId="0" borderId="1" xfId="0" applyNumberFormat="1" applyFont="1" applyBorder="1" applyAlignment="1">
      <alignment horizontal="center" vertical="center"/>
    </xf>
    <xf numFmtId="0" fontId="117" fillId="0" borderId="1" xfId="0" applyNumberFormat="1" applyFont="1" applyBorder="1" applyAlignment="1">
      <alignment horizontal="center" vertical="center"/>
    </xf>
    <xf numFmtId="180" fontId="26" fillId="0" borderId="1" xfId="0" applyNumberFormat="1" applyFont="1" applyBorder="1" applyAlignment="1">
      <alignment horizontal="center" vertical="center" wrapText="1"/>
    </xf>
    <xf numFmtId="180" fontId="92" fillId="0" borderId="0" xfId="0" applyNumberFormat="1" applyFont="1" applyAlignment="1">
      <alignment horizontal="center" vertical="center" wrapText="1"/>
    </xf>
    <xf numFmtId="0" fontId="26" fillId="27" borderId="1" xfId="0" applyNumberFormat="1" applyFont="1" applyFill="1" applyBorder="1" applyAlignment="1">
      <alignment horizontal="center" vertical="center" wrapText="1"/>
    </xf>
    <xf numFmtId="180" fontId="26" fillId="27" borderId="1" xfId="0" applyNumberFormat="1" applyFont="1" applyFill="1" applyBorder="1" applyAlignment="1">
      <alignment horizontal="center" vertical="center"/>
    </xf>
    <xf numFmtId="0" fontId="26" fillId="27" borderId="1" xfId="0" applyNumberFormat="1" applyFont="1" applyFill="1" applyBorder="1" applyAlignment="1">
      <alignment horizontal="center" vertical="center"/>
    </xf>
    <xf numFmtId="49" fontId="97" fillId="0" borderId="0" xfId="0" applyNumberFormat="1" applyFont="1" applyAlignment="1">
      <alignment horizontal="left" vertical="center"/>
    </xf>
    <xf numFmtId="180" fontId="31" fillId="0" borderId="0" xfId="0" applyNumberFormat="1" applyFont="1" applyAlignment="1">
      <alignment horizontal="center"/>
    </xf>
    <xf numFmtId="3" fontId="26" fillId="0" borderId="0" xfId="0" applyNumberFormat="1" applyFont="1" applyAlignment="1">
      <alignment horizontal="center" vertical="center"/>
    </xf>
    <xf numFmtId="180" fontId="38" fillId="0" borderId="0" xfId="0" applyNumberFormat="1" applyFont="1" applyAlignment="1">
      <alignment horizontal="center"/>
    </xf>
    <xf numFmtId="0" fontId="36" fillId="0" borderId="0" xfId="0" applyNumberFormat="1" applyFont="1" applyAlignment="1">
      <alignment horizontal="left" vertical="center"/>
    </xf>
    <xf numFmtId="0" fontId="123" fillId="0" borderId="0" xfId="0" applyNumberFormat="1" applyFont="1" applyAlignment="1">
      <alignment vertical="center"/>
    </xf>
    <xf numFmtId="0" fontId="38" fillId="0" borderId="0" xfId="0" applyNumberFormat="1" applyFont="1" applyAlignment="1">
      <alignment wrapText="1"/>
    </xf>
    <xf numFmtId="0" fontId="147" fillId="0" borderId="0" xfId="0" applyNumberFormat="1" applyFont="1" applyAlignment="1">
      <alignment horizontal="center" vertical="center"/>
    </xf>
    <xf numFmtId="49" fontId="97" fillId="0" borderId="0" xfId="0" applyNumberFormat="1" applyFont="1" applyAlignment="1">
      <alignment horizontal="left" vertical="center" wrapText="1"/>
    </xf>
    <xf numFmtId="181" fontId="31" fillId="0" borderId="0" xfId="0" applyNumberFormat="1" applyFont="1" applyAlignment="1">
      <alignment horizontal="right"/>
    </xf>
    <xf numFmtId="0" fontId="31" fillId="4" borderId="0" xfId="0" applyNumberFormat="1" applyFont="1" applyFill="1"/>
    <xf numFmtId="0" fontId="90" fillId="0" borderId="0" xfId="0" applyNumberFormat="1" applyFont="1"/>
    <xf numFmtId="49" fontId="148" fillId="0" borderId="0" xfId="0" applyNumberFormat="1" applyFont="1" applyAlignment="1">
      <alignment vertical="center"/>
    </xf>
    <xf numFmtId="49" fontId="149" fillId="0" borderId="0" xfId="0" applyNumberFormat="1" applyFont="1" applyAlignment="1">
      <alignment horizontal="left" vertical="center"/>
    </xf>
    <xf numFmtId="49" fontId="26" fillId="0" borderId="0" xfId="0" applyNumberFormat="1" applyFont="1" applyAlignment="1">
      <alignment vertical="center"/>
    </xf>
    <xf numFmtId="0" fontId="86" fillId="0" borderId="0" xfId="0" applyNumberFormat="1" applyFont="1" applyAlignment="1">
      <alignment wrapText="1"/>
    </xf>
    <xf numFmtId="49" fontId="26" fillId="0" borderId="0" xfId="0" applyNumberFormat="1" applyFont="1" applyAlignment="1">
      <alignment horizontal="center"/>
    </xf>
    <xf numFmtId="184" fontId="2" fillId="0" borderId="0" xfId="0" applyNumberFormat="1" applyFont="1" applyAlignment="1">
      <alignment horizontal="center" vertical="center"/>
    </xf>
    <xf numFmtId="0" fontId="31" fillId="7" borderId="0" xfId="0" applyNumberFormat="1" applyFont="1" applyFill="1"/>
    <xf numFmtId="0" fontId="126" fillId="0" borderId="0" xfId="0" applyNumberFormat="1" applyFont="1" applyAlignment="1">
      <alignment vertical="center"/>
    </xf>
    <xf numFmtId="49" fontId="38" fillId="0" borderId="0" xfId="0" applyNumberFormat="1" applyFont="1" applyAlignment="1">
      <alignment vertical="center"/>
    </xf>
    <xf numFmtId="0" fontId="38" fillId="20" borderId="1" xfId="0" applyNumberFormat="1" applyFont="1" applyFill="1" applyBorder="1" applyAlignment="1">
      <alignment horizontal="center"/>
    </xf>
    <xf numFmtId="0" fontId="31" fillId="20" borderId="1" xfId="0" applyNumberFormat="1" applyFont="1" applyFill="1" applyBorder="1" applyAlignment="1">
      <alignment horizontal="center"/>
    </xf>
    <xf numFmtId="0" fontId="32" fillId="32" borderId="1" xfId="0" applyNumberFormat="1" applyFont="1" applyFill="1" applyBorder="1" applyAlignment="1">
      <alignment horizontal="center" vertical="center"/>
    </xf>
    <xf numFmtId="0" fontId="51" fillId="33" borderId="1" xfId="0" applyNumberFormat="1" applyFont="1" applyFill="1" applyBorder="1" applyAlignment="1">
      <alignment horizontal="center"/>
    </xf>
    <xf numFmtId="0" fontId="40" fillId="34" borderId="1" xfId="0" applyNumberFormat="1" applyFont="1" applyFill="1" applyBorder="1" applyAlignment="1">
      <alignment horizontal="center" vertical="center" wrapText="1"/>
    </xf>
    <xf numFmtId="49" fontId="46" fillId="0" borderId="1" xfId="0" applyNumberFormat="1" applyFont="1" applyBorder="1" applyAlignment="1">
      <alignment horizontal="center"/>
    </xf>
    <xf numFmtId="0" fontId="40" fillId="0" borderId="1" xfId="0" applyNumberFormat="1" applyFont="1" applyBorder="1" applyAlignment="1">
      <alignment horizontal="center"/>
    </xf>
    <xf numFmtId="0" fontId="40" fillId="0" borderId="1" xfId="0" applyNumberFormat="1" applyFont="1" applyBorder="1" applyAlignment="1">
      <alignment vertical="center"/>
    </xf>
    <xf numFmtId="49" fontId="40" fillId="0" borderId="1" xfId="0" applyNumberFormat="1" applyFont="1" applyBorder="1" applyAlignment="1">
      <alignment horizontal="center"/>
    </xf>
    <xf numFmtId="0" fontId="46" fillId="0" borderId="1" xfId="0" applyNumberFormat="1" applyFont="1" applyBorder="1" applyAlignment="1">
      <alignment vertical="center"/>
    </xf>
    <xf numFmtId="0" fontId="151" fillId="36" borderId="23" xfId="0" applyNumberFormat="1" applyFont="1" applyFill="1" applyBorder="1" applyAlignment="1">
      <alignment horizontal="center" vertical="center"/>
    </xf>
    <xf numFmtId="185" fontId="146" fillId="37" borderId="23" xfId="0" applyNumberFormat="1" applyFont="1" applyFill="1" applyBorder="1" applyAlignment="1">
      <alignment horizontal="center" vertical="center"/>
    </xf>
    <xf numFmtId="0" fontId="152" fillId="37" borderId="23" xfId="0" applyNumberFormat="1" applyFont="1" applyFill="1" applyBorder="1" applyAlignment="1">
      <alignment horizontal="center" vertical="center"/>
    </xf>
    <xf numFmtId="0" fontId="123" fillId="37" borderId="23" xfId="0" applyNumberFormat="1" applyFont="1" applyFill="1" applyBorder="1" applyAlignment="1">
      <alignment horizontal="center" vertical="center"/>
    </xf>
    <xf numFmtId="0" fontId="146" fillId="37" borderId="23" xfId="0" applyNumberFormat="1" applyFont="1" applyFill="1" applyBorder="1" applyAlignment="1">
      <alignment horizontal="center" vertical="center"/>
    </xf>
    <xf numFmtId="49" fontId="152" fillId="37" borderId="23" xfId="0" applyNumberFormat="1" applyFont="1" applyFill="1" applyBorder="1" applyAlignment="1">
      <alignment horizontal="center" vertical="center"/>
    </xf>
    <xf numFmtId="177" fontId="93" fillId="0" borderId="0" xfId="0" applyNumberFormat="1" applyFont="1" applyAlignment="1">
      <alignment horizontal="center" vertical="center"/>
    </xf>
    <xf numFmtId="0" fontId="2" fillId="0" borderId="23" xfId="0" applyNumberFormat="1" applyFont="1" applyBorder="1" applyAlignment="1">
      <alignment horizontal="center" vertical="center"/>
    </xf>
    <xf numFmtId="0" fontId="26" fillId="0" borderId="23" xfId="0" applyNumberFormat="1" applyFont="1" applyBorder="1" applyAlignment="1">
      <alignment horizontal="left" vertical="center"/>
    </xf>
    <xf numFmtId="0" fontId="2" fillId="0" borderId="23" xfId="0" applyNumberFormat="1" applyFont="1" applyBorder="1" applyAlignment="1">
      <alignment horizontal="left" vertical="center"/>
    </xf>
    <xf numFmtId="0" fontId="26" fillId="0" borderId="23" xfId="0" applyNumberFormat="1" applyFont="1" applyBorder="1" applyAlignment="1">
      <alignment horizontal="center" vertical="center"/>
    </xf>
    <xf numFmtId="0" fontId="128" fillId="21" borderId="0" xfId="0" applyNumberFormat="1" applyFont="1" applyFill="1" applyAlignment="1">
      <alignment horizontal="center" vertical="center"/>
    </xf>
    <xf numFmtId="0" fontId="128" fillId="21" borderId="0" xfId="0" applyNumberFormat="1" applyFont="1" applyFill="1" applyAlignment="1">
      <alignment horizontal="center" vertical="center" wrapText="1"/>
    </xf>
    <xf numFmtId="180" fontId="91" fillId="21" borderId="0" xfId="0" applyNumberFormat="1" applyFont="1" applyFill="1" applyAlignment="1">
      <alignment horizontal="center" vertical="center"/>
    </xf>
    <xf numFmtId="49" fontId="128" fillId="21" borderId="0" xfId="0" applyNumberFormat="1" applyFont="1" applyFill="1" applyAlignment="1">
      <alignment horizontal="center" vertical="center"/>
    </xf>
    <xf numFmtId="0" fontId="146" fillId="0" borderId="0" xfId="0" applyNumberFormat="1" applyFont="1" applyAlignment="1">
      <alignment horizontal="center" vertical="center" wrapText="1"/>
    </xf>
    <xf numFmtId="0" fontId="138" fillId="0" borderId="0" xfId="0" applyNumberFormat="1" applyFont="1" applyAlignment="1">
      <alignment horizontal="center" vertical="center" wrapText="1"/>
    </xf>
    <xf numFmtId="0" fontId="40" fillId="0" borderId="0" xfId="0" applyNumberFormat="1" applyFont="1" applyAlignment="1">
      <alignment horizontal="center" vertical="center"/>
    </xf>
    <xf numFmtId="186" fontId="40" fillId="0" borderId="0" xfId="0" applyNumberFormat="1" applyFont="1" applyAlignment="1">
      <alignment horizontal="center" vertical="center"/>
    </xf>
    <xf numFmtId="0" fontId="40" fillId="0" borderId="0" xfId="0" applyNumberFormat="1" applyFont="1" applyAlignment="1">
      <alignment horizontal="center" vertical="center" wrapText="1"/>
    </xf>
    <xf numFmtId="0" fontId="101" fillId="0" borderId="0" xfId="0" applyNumberFormat="1" applyFont="1" applyAlignment="1">
      <alignment horizontal="center" vertical="center"/>
    </xf>
    <xf numFmtId="0" fontId="122" fillId="0" borderId="0" xfId="0" applyNumberFormat="1" applyFont="1" applyAlignment="1">
      <alignment horizontal="center" vertical="center" wrapText="1"/>
    </xf>
    <xf numFmtId="0" fontId="149" fillId="0" borderId="0" xfId="0" applyNumberFormat="1" applyFont="1" applyAlignment="1">
      <alignment horizontal="center" vertical="center" wrapText="1"/>
    </xf>
    <xf numFmtId="0" fontId="0" fillId="0" borderId="2" xfId="0" applyNumberFormat="1" applyBorder="1" applyAlignment="1">
      <alignment horizontal="center" vertical="center" wrapText="1"/>
    </xf>
    <xf numFmtId="0" fontId="2" fillId="0" borderId="0" xfId="0" applyNumberFormat="1" applyFont="1" applyAlignment="1">
      <alignment vertical="center"/>
    </xf>
    <xf numFmtId="0" fontId="2" fillId="0" borderId="3" xfId="0" applyNumberFormat="1" applyFont="1" applyBorder="1" applyAlignment="1">
      <alignment vertical="center"/>
    </xf>
    <xf numFmtId="0" fontId="0" fillId="0" borderId="4" xfId="0" applyNumberFormat="1" applyBorder="1" applyAlignment="1">
      <alignment horizontal="center" vertical="center" wrapText="1"/>
    </xf>
    <xf numFmtId="0" fontId="2" fillId="0" borderId="5" xfId="0" applyNumberFormat="1" applyFont="1" applyBorder="1" applyAlignment="1">
      <alignment vertical="center"/>
    </xf>
    <xf numFmtId="0" fontId="2" fillId="0" borderId="6" xfId="0" applyNumberFormat="1" applyFont="1" applyBorder="1" applyAlignment="1">
      <alignment vertical="center"/>
    </xf>
    <xf numFmtId="49" fontId="52" fillId="12" borderId="9" xfId="0" applyNumberFormat="1" applyFont="1" applyFill="1" applyBorder="1" applyAlignment="1">
      <alignment horizontal="center" vertical="center" wrapText="1"/>
    </xf>
    <xf numFmtId="0" fontId="2" fillId="0" borderId="1" xfId="0" applyNumberFormat="1" applyFont="1" applyBorder="1" applyAlignment="1">
      <alignment vertical="center"/>
    </xf>
    <xf numFmtId="0" fontId="50" fillId="6" borderId="1" xfId="0" applyNumberFormat="1" applyFont="1" applyFill="1" applyBorder="1" applyAlignment="1">
      <alignment horizontal="center" vertical="center"/>
    </xf>
    <xf numFmtId="49" fontId="51" fillId="12" borderId="9" xfId="0" applyNumberFormat="1" applyFont="1" applyFill="1" applyBorder="1" applyAlignment="1">
      <alignment horizontal="center" vertical="center" wrapText="1"/>
    </xf>
    <xf numFmtId="0" fontId="51" fillId="12" borderId="9" xfId="0" applyNumberFormat="1" applyFont="1" applyFill="1" applyBorder="1" applyAlignment="1">
      <alignment horizontal="center" vertical="center" wrapText="1"/>
    </xf>
    <xf numFmtId="0" fontId="52" fillId="12" borderId="9" xfId="0" applyNumberFormat="1" applyFont="1" applyFill="1" applyBorder="1" applyAlignment="1">
      <alignment horizontal="center" vertical="center" wrapText="1"/>
    </xf>
    <xf numFmtId="0" fontId="42" fillId="12" borderId="9" xfId="0" applyNumberFormat="1" applyFont="1" applyFill="1" applyBorder="1" applyAlignment="1">
      <alignment horizontal="center" vertical="center" wrapText="1"/>
    </xf>
    <xf numFmtId="0" fontId="53" fillId="13" borderId="9" xfId="0" applyNumberFormat="1" applyFont="1" applyFill="1" applyBorder="1" applyAlignment="1">
      <alignment horizontal="center" vertical="center" wrapText="1"/>
    </xf>
    <xf numFmtId="0" fontId="6" fillId="13" borderId="9" xfId="0" applyNumberFormat="1" applyFont="1" applyFill="1" applyBorder="1" applyAlignment="1">
      <alignment horizontal="center" vertical="center" wrapText="1"/>
    </xf>
    <xf numFmtId="0" fontId="2" fillId="0" borderId="9" xfId="0" applyNumberFormat="1" applyFont="1" applyBorder="1" applyAlignment="1">
      <alignment vertical="center"/>
    </xf>
    <xf numFmtId="0" fontId="45" fillId="10" borderId="9" xfId="0" applyNumberFormat="1" applyFont="1" applyFill="1" applyBorder="1" applyAlignment="1">
      <alignment horizontal="center" vertical="center"/>
    </xf>
    <xf numFmtId="0" fontId="45" fillId="10" borderId="7" xfId="0" applyNumberFormat="1" applyFont="1" applyFill="1" applyBorder="1" applyAlignment="1">
      <alignment horizontal="center" vertical="center"/>
    </xf>
    <xf numFmtId="0" fontId="2" fillId="0" borderId="2" xfId="0" applyNumberFormat="1" applyFont="1" applyBorder="1" applyAlignment="1">
      <alignment vertical="center"/>
    </xf>
    <xf numFmtId="0" fontId="0" fillId="10" borderId="9" xfId="0" applyNumberFormat="1" applyFill="1" applyBorder="1" applyAlignment="1">
      <alignment horizontal="center" vertical="center"/>
    </xf>
    <xf numFmtId="0" fontId="71" fillId="17" borderId="1" xfId="0" applyNumberFormat="1" applyFont="1" applyFill="1" applyBorder="1" applyAlignment="1">
      <alignment horizontal="center" vertical="center"/>
    </xf>
    <xf numFmtId="0" fontId="72" fillId="17" borderId="1" xfId="0" applyNumberFormat="1" applyFont="1" applyFill="1" applyBorder="1" applyAlignment="1">
      <alignment horizontal="center" vertical="center"/>
    </xf>
    <xf numFmtId="0" fontId="73" fillId="17" borderId="1" xfId="0" applyNumberFormat="1" applyFont="1" applyFill="1" applyBorder="1" applyAlignment="1">
      <alignment horizontal="center" vertical="center"/>
    </xf>
    <xf numFmtId="0" fontId="72" fillId="17" borderId="1" xfId="0" applyNumberFormat="1" applyFont="1" applyFill="1" applyBorder="1" applyAlignment="1">
      <alignment horizontal="center" vertical="center" wrapText="1"/>
    </xf>
    <xf numFmtId="0" fontId="38" fillId="0" borderId="1" xfId="0" applyNumberFormat="1" applyFont="1" applyBorder="1" applyAlignment="1">
      <alignment horizontal="left" vertical="center" wrapText="1"/>
    </xf>
    <xf numFmtId="0" fontId="2" fillId="0" borderId="7" xfId="0" applyNumberFormat="1" applyFont="1" applyBorder="1" applyAlignment="1">
      <alignment vertical="center"/>
    </xf>
    <xf numFmtId="0" fontId="38" fillId="0" borderId="1" xfId="0" applyNumberFormat="1" applyFont="1" applyBorder="1" applyAlignment="1">
      <alignment vertical="center" wrapText="1"/>
    </xf>
    <xf numFmtId="0" fontId="0" fillId="0" borderId="1" xfId="0" applyNumberFormat="1" applyBorder="1" applyAlignment="1">
      <alignment vertical="center" wrapText="1"/>
    </xf>
    <xf numFmtId="0" fontId="38" fillId="0" borderId="1" xfId="0" applyNumberFormat="1" applyFont="1" applyBorder="1" applyAlignment="1">
      <alignment horizontal="center" vertical="center" wrapText="1"/>
    </xf>
    <xf numFmtId="0" fontId="38" fillId="0" borderId="4" xfId="0" applyNumberFormat="1" applyFont="1" applyBorder="1" applyAlignment="1">
      <alignment vertical="center" wrapText="1"/>
    </xf>
    <xf numFmtId="0" fontId="2" fillId="0" borderId="4" xfId="0" applyNumberFormat="1" applyFont="1" applyBorder="1" applyAlignment="1">
      <alignment vertical="center"/>
    </xf>
    <xf numFmtId="0" fontId="0" fillId="0" borderId="1" xfId="0" applyNumberFormat="1" applyBorder="1" applyAlignment="1">
      <alignment horizontal="left" vertical="center" wrapText="1"/>
    </xf>
    <xf numFmtId="0" fontId="38" fillId="0" borderId="7" xfId="0" applyNumberFormat="1" applyFont="1" applyBorder="1" applyAlignment="1">
      <alignment vertical="center" wrapText="1"/>
    </xf>
    <xf numFmtId="0" fontId="2" fillId="0" borderId="13" xfId="0" applyNumberFormat="1" applyFont="1" applyBorder="1" applyAlignment="1">
      <alignment vertical="center"/>
    </xf>
    <xf numFmtId="0" fontId="38" fillId="0" borderId="7" xfId="0" applyNumberFormat="1" applyFont="1" applyBorder="1" applyAlignment="1">
      <alignment horizontal="center" vertical="center" wrapText="1"/>
    </xf>
    <xf numFmtId="0" fontId="38" fillId="0" borderId="7" xfId="0" applyNumberFormat="1" applyFont="1" applyBorder="1" applyAlignment="1">
      <alignment horizontal="left" vertical="center" wrapText="1"/>
    </xf>
    <xf numFmtId="0" fontId="112" fillId="7" borderId="1" xfId="0" applyNumberFormat="1" applyFont="1" applyFill="1" applyBorder="1" applyAlignment="1">
      <alignment horizontal="center" vertical="center"/>
    </xf>
    <xf numFmtId="0" fontId="38" fillId="0" borderId="6" xfId="0" applyNumberFormat="1" applyFont="1" applyBorder="1" applyAlignment="1">
      <alignment horizontal="center" vertical="center"/>
    </xf>
    <xf numFmtId="0" fontId="31" fillId="0" borderId="1" xfId="0" applyNumberFormat="1" applyFont="1" applyBorder="1" applyAlignment="1">
      <alignment horizontal="center" vertical="center"/>
    </xf>
    <xf numFmtId="0" fontId="38" fillId="0" borderId="1" xfId="0" applyNumberFormat="1" applyFont="1" applyBorder="1" applyAlignment="1">
      <alignment horizontal="center" vertical="center"/>
    </xf>
    <xf numFmtId="0" fontId="112" fillId="7" borderId="6" xfId="0" applyNumberFormat="1" applyFont="1" applyFill="1" applyBorder="1" applyAlignment="1">
      <alignment horizontal="center" vertical="center"/>
    </xf>
    <xf numFmtId="0" fontId="113" fillId="7" borderId="1" xfId="0" applyNumberFormat="1" applyFont="1" applyFill="1" applyBorder="1" applyAlignment="1">
      <alignment horizontal="center" vertical="center"/>
    </xf>
    <xf numFmtId="0" fontId="31" fillId="0" borderId="6" xfId="0" applyNumberFormat="1" applyFont="1" applyBorder="1" applyAlignment="1">
      <alignment horizontal="center" vertical="center"/>
    </xf>
    <xf numFmtId="0" fontId="72" fillId="20" borderId="10" xfId="0" applyNumberFormat="1" applyFont="1" applyFill="1" applyBorder="1" applyAlignment="1">
      <alignment horizontal="center" vertical="center"/>
    </xf>
    <xf numFmtId="0" fontId="2" fillId="0" borderId="11" xfId="0" applyNumberFormat="1" applyFont="1" applyBorder="1" applyAlignment="1">
      <alignment vertical="center"/>
    </xf>
    <xf numFmtId="0" fontId="72" fillId="32" borderId="1" xfId="0" applyNumberFormat="1" applyFont="1" applyFill="1" applyBorder="1" applyAlignment="1">
      <alignment horizontal="center" vertical="center"/>
    </xf>
    <xf numFmtId="0" fontId="150" fillId="35" borderId="23" xfId="0" applyNumberFormat="1" applyFont="1" applyFill="1" applyBorder="1" applyAlignment="1">
      <alignment horizontal="center" vertical="center"/>
    </xf>
    <xf numFmtId="0" fontId="2" fillId="0" borderId="23" xfId="0" applyNumberFormat="1" applyFont="1" applyBorder="1" applyAlignment="1">
      <alignment vertical="center"/>
    </xf>
    <xf numFmtId="0" fontId="151" fillId="36" borderId="23" xfId="0" applyNumberFormat="1" applyFont="1" applyFill="1" applyBorder="1" applyAlignment="1">
      <alignment horizontal="center" vertical="center"/>
    </xf>
    <xf numFmtId="0" fontId="24" fillId="0" borderId="0" xfId="0" applyNumberFormat="1" applyFont="1" applyAlignment="1">
      <alignment horizontal="center" vertical="center"/>
    </xf>
    <xf numFmtId="0" fontId="26" fillId="0" borderId="2" xfId="0" applyNumberFormat="1" applyFont="1" applyBorder="1" applyAlignment="1">
      <alignment horizontal="center" vertical="center"/>
    </xf>
    <xf numFmtId="0" fontId="2" fillId="0" borderId="0" xfId="0" applyNumberFormat="1" applyFont="1" applyAlignment="1">
      <alignment horizontal="center" vertical="center"/>
    </xf>
    <xf numFmtId="0" fontId="24" fillId="0" borderId="7" xfId="0" applyNumberFormat="1" applyFont="1" applyBorder="1" applyAlignment="1">
      <alignment horizontal="center" vertical="center"/>
    </xf>
  </cellXfs>
  <cellStyles count="1">
    <cellStyle name="常规"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theme" Target="theme/theme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calcChain" Target="calcChain.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sharedStrings" Target="sharedStrings.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styles" Target="styles.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5.png"/></Relationships>
</file>

<file path=xl/drawings/_rels/drawing3.xml.rels><?xml version="1.0" encoding="UTF-8" standalone="yes"?>
<Relationships xmlns="http://schemas.openxmlformats.org/package/2006/relationships"><Relationship Id="rId2" Type="http://schemas.openxmlformats.org/officeDocument/2006/relationships/image" Target="../media/image7.png"/><Relationship Id="rId1" Type="http://schemas.openxmlformats.org/officeDocument/2006/relationships/image" Target="../media/image6.png"/></Relationships>
</file>

<file path=xl/drawings/_rels/drawing4.xml.rels><?xml version="1.0" encoding="UTF-8" standalone="yes"?>
<Relationships xmlns="http://schemas.openxmlformats.org/package/2006/relationships"><Relationship Id="rId1" Type="http://schemas.openxmlformats.org/officeDocument/2006/relationships/image" Target="../media/image8.png"/></Relationships>
</file>

<file path=xl/drawings/drawing1.xml><?xml version="1.0" encoding="utf-8"?>
<xdr:wsDr xmlns:xdr="http://schemas.openxmlformats.org/drawingml/2006/spreadsheetDrawing" xmlns:a="http://schemas.openxmlformats.org/drawingml/2006/main">
  <xdr:oneCellAnchor>
    <xdr:from>
      <xdr:col>5</xdr:col>
      <xdr:colOff>123825</xdr:colOff>
      <xdr:row>14</xdr:row>
      <xdr:rowOff>523875</xdr:rowOff>
    </xdr:from>
    <xdr:ext cx="8896350" cy="523875"/>
    <xdr:pic>
      <xdr:nvPicPr>
        <xdr:cNvPr id="2" name="attachment-1598408785440-430a38a4fc7cf149" descr="attachment-1598408785440-430a38a4fc7cf149">
          <a:extLst>
            <a:ext uri="{FF2B5EF4-FFF2-40B4-BE49-F238E27FC236}">
              <a16:creationId xmlns:a16="http://schemas.microsoft.com/office/drawing/2014/main" id="{00000000-0008-0000-0B00-000002000000}"/>
            </a:ext>
          </a:extLst>
        </xdr:cNvPr>
        <xdr:cNvPicPr/>
      </xdr:nvPicPr>
      <xdr:blipFill>
        <a:blip xmlns:r="http://schemas.openxmlformats.org/officeDocument/2006/relationships" r:embed="rId1" cstate="print"/>
        <a:srcRect/>
        <a:stretch>
          <a:fillRect/>
        </a:stretch>
      </xdr:blipFill>
      <xdr:spPr>
        <a:xfrm>
          <a:off x="0" y="0"/>
          <a:ext cx="8896350" cy="523875"/>
        </a:xfrm>
        <a:prstGeom prst="rect">
          <a:avLst/>
        </a:prstGeom>
        <a:noFill/>
      </xdr:spPr>
    </xdr:pic>
    <xdr:clientData/>
  </xdr:oneCellAnchor>
  <xdr:oneCellAnchor>
    <xdr:from>
      <xdr:col>6</xdr:col>
      <xdr:colOff>0</xdr:colOff>
      <xdr:row>7</xdr:row>
      <xdr:rowOff>0</xdr:rowOff>
    </xdr:from>
    <xdr:ext cx="6105525" cy="3676650"/>
    <xdr:pic>
      <xdr:nvPicPr>
        <xdr:cNvPr id="3" name="attachment-1597305565194-3b8bcacdf6121410" descr="attachment-1597305565194-3b8bcacdf6121410">
          <a:extLst>
            <a:ext uri="{FF2B5EF4-FFF2-40B4-BE49-F238E27FC236}">
              <a16:creationId xmlns:a16="http://schemas.microsoft.com/office/drawing/2014/main" id="{00000000-0008-0000-0B00-000003000000}"/>
            </a:ext>
          </a:extLst>
        </xdr:cNvPr>
        <xdr:cNvPicPr/>
      </xdr:nvPicPr>
      <xdr:blipFill>
        <a:blip xmlns:r="http://schemas.openxmlformats.org/officeDocument/2006/relationships" r:embed="rId2" cstate="print"/>
        <a:srcRect/>
        <a:stretch>
          <a:fillRect/>
        </a:stretch>
      </xdr:blipFill>
      <xdr:spPr>
        <a:xfrm>
          <a:off x="0" y="0"/>
          <a:ext cx="6105525" cy="3676650"/>
        </a:xfrm>
        <a:prstGeom prst="rect">
          <a:avLst/>
        </a:prstGeom>
        <a:noFill/>
      </xdr:spPr>
    </xdr:pic>
    <xdr:clientData/>
  </xdr:oneCellAnchor>
  <xdr:oneCellAnchor>
    <xdr:from>
      <xdr:col>5</xdr:col>
      <xdr:colOff>180975</xdr:colOff>
      <xdr:row>43</xdr:row>
      <xdr:rowOff>38100</xdr:rowOff>
    </xdr:from>
    <xdr:ext cx="5257800" cy="2943225"/>
    <xdr:pic>
      <xdr:nvPicPr>
        <xdr:cNvPr id="4" name="attachment-1603249977528-cad7337b0e0262bd" descr="attachment-1603249977528-cad7337b0e0262bd">
          <a:extLst>
            <a:ext uri="{FF2B5EF4-FFF2-40B4-BE49-F238E27FC236}">
              <a16:creationId xmlns:a16="http://schemas.microsoft.com/office/drawing/2014/main" id="{00000000-0008-0000-0B00-000004000000}"/>
            </a:ext>
          </a:extLst>
        </xdr:cNvPr>
        <xdr:cNvPicPr/>
      </xdr:nvPicPr>
      <xdr:blipFill>
        <a:blip xmlns:r="http://schemas.openxmlformats.org/officeDocument/2006/relationships" r:embed="rId3" cstate="print"/>
        <a:srcRect/>
        <a:stretch>
          <a:fillRect/>
        </a:stretch>
      </xdr:blipFill>
      <xdr:spPr>
        <a:xfrm>
          <a:off x="0" y="0"/>
          <a:ext cx="5257800" cy="2943225"/>
        </a:xfrm>
        <a:prstGeom prst="rect">
          <a:avLst/>
        </a:prstGeom>
        <a:noFill/>
      </xdr:spPr>
    </xdr:pic>
    <xdr:clientData/>
  </xdr:oneCellAnchor>
  <xdr:oneCellAnchor>
    <xdr:from>
      <xdr:col>5</xdr:col>
      <xdr:colOff>123825</xdr:colOff>
      <xdr:row>10</xdr:row>
      <xdr:rowOff>657225</xdr:rowOff>
    </xdr:from>
    <xdr:ext cx="9039225" cy="3695700"/>
    <xdr:pic>
      <xdr:nvPicPr>
        <xdr:cNvPr id="5" name="attachment-1597305565194-73f76a9649082b72" descr="attachment-1597305565194-73f76a9649082b72">
          <a:extLst>
            <a:ext uri="{FF2B5EF4-FFF2-40B4-BE49-F238E27FC236}">
              <a16:creationId xmlns:a16="http://schemas.microsoft.com/office/drawing/2014/main" id="{00000000-0008-0000-0B00-000005000000}"/>
            </a:ext>
          </a:extLst>
        </xdr:cNvPr>
        <xdr:cNvPicPr/>
      </xdr:nvPicPr>
      <xdr:blipFill>
        <a:blip xmlns:r="http://schemas.openxmlformats.org/officeDocument/2006/relationships" r:embed="rId4" cstate="print"/>
        <a:srcRect/>
        <a:stretch>
          <a:fillRect/>
        </a:stretch>
      </xdr:blipFill>
      <xdr:spPr>
        <a:xfrm>
          <a:off x="0" y="0"/>
          <a:ext cx="9039225" cy="3695700"/>
        </a:xfrm>
        <a:prstGeom prst="rect">
          <a:avLst/>
        </a:prstGeom>
        <a:noFill/>
      </xdr:spPr>
    </xdr:pic>
    <xdr:clientData/>
  </xdr:oneCellAnchor>
</xdr:wsDr>
</file>

<file path=xl/drawings/drawing2.xml><?xml version="1.0" encoding="utf-8"?>
<xdr:wsDr xmlns:xdr="http://schemas.openxmlformats.org/drawingml/2006/spreadsheetDrawing" xmlns:a="http://schemas.openxmlformats.org/drawingml/2006/main">
  <xdr:oneCellAnchor>
    <xdr:from>
      <xdr:col>25</xdr:col>
      <xdr:colOff>0</xdr:colOff>
      <xdr:row>247</xdr:row>
      <xdr:rowOff>0</xdr:rowOff>
    </xdr:from>
    <xdr:ext cx="981075" cy="171450"/>
    <xdr:pic>
      <xdr:nvPicPr>
        <xdr:cNvPr id="2" name="attachment-1615444171465-a43793bdfcf60aaf" descr="attachment-1615444171465-a43793bdfcf60aaf">
          <a:extLst>
            <a:ext uri="{FF2B5EF4-FFF2-40B4-BE49-F238E27FC236}">
              <a16:creationId xmlns:a16="http://schemas.microsoft.com/office/drawing/2014/main" id="{00000000-0008-0000-0D00-000002000000}"/>
            </a:ext>
          </a:extLst>
        </xdr:cNvPr>
        <xdr:cNvPicPr/>
      </xdr:nvPicPr>
      <xdr:blipFill>
        <a:blip xmlns:r="http://schemas.openxmlformats.org/officeDocument/2006/relationships" r:embed="rId1" cstate="print"/>
        <a:srcRect/>
        <a:stretch>
          <a:fillRect/>
        </a:stretch>
      </xdr:blipFill>
      <xdr:spPr>
        <a:xfrm>
          <a:off x="0" y="0"/>
          <a:ext cx="981075" cy="171450"/>
        </a:xfrm>
        <a:prstGeom prst="rect">
          <a:avLst/>
        </a:prstGeom>
        <a:noFill/>
      </xdr:spPr>
    </xdr:pic>
    <xdr:clientData/>
  </xdr:oneCellAnchor>
</xdr:wsDr>
</file>

<file path=xl/drawings/drawing3.xml><?xml version="1.0" encoding="utf-8"?>
<xdr:wsDr xmlns:xdr="http://schemas.openxmlformats.org/drawingml/2006/spreadsheetDrawing" xmlns:a="http://schemas.openxmlformats.org/drawingml/2006/main">
  <xdr:oneCellAnchor>
    <xdr:from>
      <xdr:col>4</xdr:col>
      <xdr:colOff>0</xdr:colOff>
      <xdr:row>2</xdr:row>
      <xdr:rowOff>0</xdr:rowOff>
    </xdr:from>
    <xdr:ext cx="1000125" cy="219075"/>
    <xdr:pic>
      <xdr:nvPicPr>
        <xdr:cNvPr id="2" name="attachment-1615446980467-bab11b9c2ff0679a" descr="attachment-1615446980467-bab11b9c2ff0679a">
          <a:extLst>
            <a:ext uri="{FF2B5EF4-FFF2-40B4-BE49-F238E27FC236}">
              <a16:creationId xmlns:a16="http://schemas.microsoft.com/office/drawing/2014/main" id="{00000000-0008-0000-0F00-000002000000}"/>
            </a:ext>
          </a:extLst>
        </xdr:cNvPr>
        <xdr:cNvPicPr/>
      </xdr:nvPicPr>
      <xdr:blipFill>
        <a:blip xmlns:r="http://schemas.openxmlformats.org/officeDocument/2006/relationships" r:embed="rId1" cstate="print"/>
        <a:srcRect/>
        <a:stretch>
          <a:fillRect/>
        </a:stretch>
      </xdr:blipFill>
      <xdr:spPr>
        <a:xfrm>
          <a:off x="0" y="0"/>
          <a:ext cx="1000125" cy="219075"/>
        </a:xfrm>
        <a:prstGeom prst="rect">
          <a:avLst/>
        </a:prstGeom>
        <a:noFill/>
      </xdr:spPr>
    </xdr:pic>
    <xdr:clientData/>
  </xdr:oneCellAnchor>
  <xdr:oneCellAnchor>
    <xdr:from>
      <xdr:col>4</xdr:col>
      <xdr:colOff>47625</xdr:colOff>
      <xdr:row>0</xdr:row>
      <xdr:rowOff>352425</xdr:rowOff>
    </xdr:from>
    <xdr:ext cx="876300" cy="200025"/>
    <xdr:pic>
      <xdr:nvPicPr>
        <xdr:cNvPr id="3" name="attachment-1615348788671-3946dbcb6d99ba2d" descr="attachment-1615348788671-3946dbcb6d99ba2d">
          <a:extLst>
            <a:ext uri="{FF2B5EF4-FFF2-40B4-BE49-F238E27FC236}">
              <a16:creationId xmlns:a16="http://schemas.microsoft.com/office/drawing/2014/main" id="{00000000-0008-0000-0F00-000003000000}"/>
            </a:ext>
          </a:extLst>
        </xdr:cNvPr>
        <xdr:cNvPicPr/>
      </xdr:nvPicPr>
      <xdr:blipFill>
        <a:blip xmlns:r="http://schemas.openxmlformats.org/officeDocument/2006/relationships" r:embed="rId2" cstate="print"/>
        <a:srcRect/>
        <a:stretch>
          <a:fillRect/>
        </a:stretch>
      </xdr:blipFill>
      <xdr:spPr>
        <a:xfrm>
          <a:off x="0" y="0"/>
          <a:ext cx="876300" cy="200025"/>
        </a:xfrm>
        <a:prstGeom prst="rect">
          <a:avLst/>
        </a:prstGeom>
        <a:noFill/>
      </xdr:spPr>
    </xdr:pic>
    <xdr:clientData/>
  </xdr:oneCellAnchor>
</xdr:wsDr>
</file>

<file path=xl/drawings/drawing4.xml><?xml version="1.0" encoding="utf-8"?>
<xdr:wsDr xmlns:xdr="http://schemas.openxmlformats.org/drawingml/2006/spreadsheetDrawing" xmlns:a="http://schemas.openxmlformats.org/drawingml/2006/main">
  <xdr:oneCellAnchor>
    <xdr:from>
      <xdr:col>16</xdr:col>
      <xdr:colOff>0</xdr:colOff>
      <xdr:row>151</xdr:row>
      <xdr:rowOff>0</xdr:rowOff>
    </xdr:from>
    <xdr:ext cx="695325" cy="257175"/>
    <xdr:pic>
      <xdr:nvPicPr>
        <xdr:cNvPr id="2" name="attachment-1607306100005-5bf65d5aba3ef0ba" descr="attachment-1607306100005-5bf65d5aba3ef0ba">
          <a:extLst>
            <a:ext uri="{FF2B5EF4-FFF2-40B4-BE49-F238E27FC236}">
              <a16:creationId xmlns:a16="http://schemas.microsoft.com/office/drawing/2014/main" id="{00000000-0008-0000-1600-000002000000}"/>
            </a:ext>
          </a:extLst>
        </xdr:cNvPr>
        <xdr:cNvPicPr/>
      </xdr:nvPicPr>
      <xdr:blipFill>
        <a:blip xmlns:r="http://schemas.openxmlformats.org/officeDocument/2006/relationships" r:embed="rId1" cstate="print"/>
        <a:srcRect/>
        <a:stretch>
          <a:fillRect/>
        </a:stretch>
      </xdr:blipFill>
      <xdr:spPr>
        <a:xfrm>
          <a:off x="0" y="0"/>
          <a:ext cx="695325" cy="2571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hyperlink" Target="https://tcc.tencent.com/customer/2221624?from=all-task" TargetMode="External"/></Relationships>
</file>

<file path=xl/worksheets/_rels/sheet2.xml.rels><?xml version="1.0" encoding="UTF-8" standalone="yes"?>
<Relationships xmlns="http://schemas.openxmlformats.org/package/2006/relationships"><Relationship Id="rId1" Type="http://schemas.openxmlformats.org/officeDocument/2006/relationships/hyperlink" Target="https://tcc.tencent.com/customer/2221624?from=all-task" TargetMode="Externa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cloud.tencent.com/act/anniversary/product" TargetMode="Externa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3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583"/>
  <sheetViews>
    <sheetView tabSelected="1" workbookViewId="0">
      <pane ySplit="1" topLeftCell="A2" activePane="bottomLeft" state="frozen"/>
      <selection pane="bottomLeft" sqref="A1:XFD1"/>
    </sheetView>
  </sheetViews>
  <sheetFormatPr baseColWidth="10" defaultRowHeight="16"/>
  <cols>
    <col min="1" max="1" width="13.1640625" customWidth="1"/>
    <col min="2" max="2" width="16" customWidth="1"/>
    <col min="3" max="3" width="14.5" customWidth="1"/>
    <col min="4" max="4" width="32.6640625" customWidth="1"/>
    <col min="5" max="5" width="10.5" customWidth="1"/>
    <col min="6" max="6" width="14.1640625" customWidth="1"/>
    <col min="7" max="8" width="9.1640625" customWidth="1"/>
    <col min="9" max="10" width="14.6640625" customWidth="1"/>
    <col min="11" max="11" width="20" customWidth="1"/>
    <col min="12" max="12" width="17.33203125" customWidth="1"/>
    <col min="13" max="13" width="22" customWidth="1"/>
    <col min="14" max="14" width="14" customWidth="1"/>
    <col min="15" max="15" width="14.1640625" customWidth="1"/>
    <col min="16" max="16" width="9.1640625" customWidth="1"/>
    <col min="17" max="17" width="11.1640625" customWidth="1"/>
    <col min="18" max="18" width="11.6640625" customWidth="1"/>
    <col min="19" max="19" width="9.1640625" customWidth="1"/>
    <col min="20" max="26" width="8"/>
  </cols>
  <sheetData>
    <row r="1" spans="1:26" ht="40" customHeight="1">
      <c r="A1" s="2" t="s">
        <v>6935</v>
      </c>
      <c r="B1" s="2" t="s">
        <v>9447</v>
      </c>
      <c r="C1" s="2" t="s">
        <v>2327</v>
      </c>
      <c r="D1" s="2" t="s">
        <v>4067</v>
      </c>
      <c r="E1" s="3" t="s">
        <v>6921</v>
      </c>
      <c r="F1" s="3" t="s">
        <v>5548</v>
      </c>
      <c r="G1" s="2" t="s">
        <v>9448</v>
      </c>
      <c r="H1" s="2" t="s">
        <v>9449</v>
      </c>
      <c r="I1" s="2" t="s">
        <v>9450</v>
      </c>
      <c r="J1" s="3" t="s">
        <v>9451</v>
      </c>
      <c r="K1" s="3" t="s">
        <v>6927</v>
      </c>
      <c r="L1" s="3" t="s">
        <v>9452</v>
      </c>
      <c r="M1" s="3" t="s">
        <v>9453</v>
      </c>
      <c r="N1" s="4" t="s">
        <v>9454</v>
      </c>
      <c r="O1" s="4" t="s">
        <v>9455</v>
      </c>
      <c r="P1" s="4" t="s">
        <v>9456</v>
      </c>
      <c r="Q1" s="4" t="s">
        <v>9457</v>
      </c>
      <c r="R1" s="4" t="s">
        <v>31</v>
      </c>
      <c r="S1" s="5"/>
      <c r="T1" s="5"/>
      <c r="U1" s="5"/>
      <c r="V1" s="5"/>
      <c r="W1" s="5"/>
      <c r="X1" s="5"/>
      <c r="Y1" s="5"/>
      <c r="Z1" s="5"/>
    </row>
    <row r="2" spans="1:26" ht="59" customHeight="1">
      <c r="A2" s="6">
        <v>44358</v>
      </c>
      <c r="B2" s="6">
        <v>44383</v>
      </c>
      <c r="C2" s="7">
        <v>100019742335</v>
      </c>
      <c r="D2" s="8" t="s">
        <v>8757</v>
      </c>
      <c r="E2" s="9" t="s">
        <v>5622</v>
      </c>
      <c r="F2" s="10" t="s">
        <v>3242</v>
      </c>
      <c r="G2" s="8" t="s">
        <v>6281</v>
      </c>
      <c r="H2" s="11" t="s">
        <v>6982</v>
      </c>
      <c r="I2" s="11" t="s">
        <v>9458</v>
      </c>
      <c r="J2" s="8">
        <v>0</v>
      </c>
      <c r="K2" s="8" t="s">
        <v>8758</v>
      </c>
      <c r="L2" s="8" t="s">
        <v>9459</v>
      </c>
      <c r="M2" s="8" t="s">
        <v>8759</v>
      </c>
      <c r="N2" s="10" t="s">
        <v>9460</v>
      </c>
      <c r="O2" s="6"/>
      <c r="P2" s="10"/>
      <c r="Q2" s="10"/>
      <c r="R2" s="10" t="s">
        <v>8759</v>
      </c>
      <c r="S2" s="12"/>
      <c r="T2" s="12"/>
      <c r="U2" s="12"/>
      <c r="V2" s="12"/>
      <c r="W2" s="12"/>
      <c r="X2" s="12"/>
      <c r="Y2" s="12"/>
      <c r="Z2" s="12"/>
    </row>
    <row r="3" spans="1:26" ht="59" customHeight="1">
      <c r="A3" s="13">
        <v>44382</v>
      </c>
      <c r="B3" s="13">
        <v>44382</v>
      </c>
      <c r="C3" s="14">
        <v>100020069086</v>
      </c>
      <c r="D3" s="8" t="s">
        <v>9461</v>
      </c>
      <c r="E3" s="11" t="s">
        <v>6954</v>
      </c>
      <c r="F3" s="10" t="s">
        <v>3242</v>
      </c>
      <c r="G3" s="8" t="s">
        <v>6295</v>
      </c>
      <c r="H3" s="11" t="s">
        <v>6958</v>
      </c>
      <c r="I3" s="11" t="s">
        <v>9462</v>
      </c>
      <c r="J3" s="10">
        <v>1</v>
      </c>
      <c r="K3" s="8" t="s">
        <v>7080</v>
      </c>
      <c r="L3" s="10"/>
      <c r="M3" s="10"/>
      <c r="N3" s="10" t="s">
        <v>9460</v>
      </c>
      <c r="O3" s="13">
        <v>44382</v>
      </c>
      <c r="P3" s="10">
        <v>1</v>
      </c>
      <c r="Q3" s="10" t="s">
        <v>37</v>
      </c>
      <c r="R3" s="10"/>
      <c r="S3" s="12"/>
      <c r="T3" s="12"/>
      <c r="U3" s="12"/>
      <c r="V3" s="12"/>
      <c r="W3" s="12"/>
      <c r="X3" s="12"/>
      <c r="Y3" s="12"/>
      <c r="Z3" s="12"/>
    </row>
    <row r="4" spans="1:26" ht="59" customHeight="1">
      <c r="A4" s="6">
        <v>44378</v>
      </c>
      <c r="B4" s="6">
        <v>44378</v>
      </c>
      <c r="C4" s="7">
        <v>100013374924</v>
      </c>
      <c r="D4" s="8" t="s">
        <v>9328</v>
      </c>
      <c r="E4" s="11" t="s">
        <v>6976</v>
      </c>
      <c r="F4" s="10" t="s">
        <v>3242</v>
      </c>
      <c r="G4" s="8" t="s">
        <v>6295</v>
      </c>
      <c r="H4" s="11" t="s">
        <v>9463</v>
      </c>
      <c r="I4" s="11" t="s">
        <v>9464</v>
      </c>
      <c r="J4" s="8">
        <v>5</v>
      </c>
      <c r="K4" s="8" t="s">
        <v>148</v>
      </c>
      <c r="L4" s="8"/>
      <c r="M4" s="8"/>
      <c r="N4" s="10"/>
      <c r="O4" s="6"/>
      <c r="P4" s="10"/>
      <c r="Q4" s="10"/>
      <c r="R4" s="10"/>
      <c r="S4" s="12"/>
      <c r="T4" s="12"/>
      <c r="U4" s="12"/>
      <c r="V4" s="12"/>
      <c r="W4" s="12"/>
      <c r="X4" s="12"/>
      <c r="Y4" s="12"/>
      <c r="Z4" s="12"/>
    </row>
    <row r="5" spans="1:26" ht="59" customHeight="1">
      <c r="A5" s="6">
        <v>44377</v>
      </c>
      <c r="B5" s="6">
        <v>44377</v>
      </c>
      <c r="C5" s="7">
        <v>100019947366</v>
      </c>
      <c r="D5" s="8" t="s">
        <v>9197</v>
      </c>
      <c r="E5" s="11" t="s">
        <v>6954</v>
      </c>
      <c r="F5" s="10" t="s">
        <v>3242</v>
      </c>
      <c r="G5" s="8" t="s">
        <v>6317</v>
      </c>
      <c r="H5" s="11" t="s">
        <v>6958</v>
      </c>
      <c r="I5" s="11" t="s">
        <v>9464</v>
      </c>
      <c r="J5" s="8">
        <v>9</v>
      </c>
      <c r="K5" s="8" t="s">
        <v>1449</v>
      </c>
      <c r="L5" s="8"/>
      <c r="M5" s="8"/>
      <c r="N5" s="10"/>
      <c r="O5" s="6"/>
      <c r="P5" s="10"/>
      <c r="Q5" s="10"/>
      <c r="R5" s="10"/>
      <c r="S5" s="12"/>
      <c r="T5" s="12"/>
      <c r="U5" s="12"/>
      <c r="V5" s="12"/>
      <c r="W5" s="12"/>
      <c r="X5" s="12"/>
      <c r="Y5" s="12"/>
      <c r="Z5" s="12"/>
    </row>
    <row r="6" spans="1:26" ht="59" customHeight="1">
      <c r="A6" s="6">
        <v>44391</v>
      </c>
      <c r="B6" s="6">
        <v>44390</v>
      </c>
      <c r="C6" s="7">
        <v>100018637956</v>
      </c>
      <c r="D6" s="8" t="s">
        <v>9465</v>
      </c>
      <c r="E6" s="11" t="s">
        <v>6954</v>
      </c>
      <c r="F6" s="10" t="s">
        <v>3242</v>
      </c>
      <c r="G6" s="8" t="s">
        <v>6295</v>
      </c>
      <c r="H6" s="11" t="s">
        <v>9466</v>
      </c>
      <c r="I6" s="11" t="s">
        <v>9467</v>
      </c>
      <c r="J6" s="8">
        <v>16</v>
      </c>
      <c r="K6" s="8" t="s">
        <v>190</v>
      </c>
      <c r="L6" s="8"/>
      <c r="M6" s="8"/>
      <c r="N6" s="10" t="s">
        <v>9460</v>
      </c>
      <c r="O6" s="6"/>
      <c r="P6" s="10"/>
      <c r="Q6" s="10" t="s">
        <v>35</v>
      </c>
      <c r="R6" s="8"/>
      <c r="S6" s="12"/>
      <c r="T6" s="12"/>
      <c r="U6" s="12"/>
      <c r="V6" s="12"/>
      <c r="W6" s="12"/>
      <c r="X6" s="12"/>
      <c r="Y6" s="12"/>
      <c r="Z6" s="12"/>
    </row>
    <row r="7" spans="1:26" ht="59" customHeight="1">
      <c r="A7" s="6">
        <v>44389</v>
      </c>
      <c r="B7" s="6">
        <v>44389</v>
      </c>
      <c r="C7" s="7">
        <v>3430029927</v>
      </c>
      <c r="D7" s="8" t="s">
        <v>4256</v>
      </c>
      <c r="E7" s="11" t="s">
        <v>6954</v>
      </c>
      <c r="F7" s="10" t="s">
        <v>3242</v>
      </c>
      <c r="G7" s="8" t="s">
        <v>175</v>
      </c>
      <c r="H7" s="11" t="s">
        <v>6958</v>
      </c>
      <c r="I7" s="11" t="s">
        <v>9468</v>
      </c>
      <c r="J7" s="8">
        <v>16.75</v>
      </c>
      <c r="K7" s="8" t="s">
        <v>9469</v>
      </c>
      <c r="L7" s="8"/>
      <c r="M7" s="8" t="s">
        <v>9470</v>
      </c>
      <c r="N7" s="10" t="s">
        <v>9460</v>
      </c>
      <c r="O7" s="6">
        <v>44389</v>
      </c>
      <c r="P7" s="10">
        <v>16.75</v>
      </c>
      <c r="Q7" s="10" t="s">
        <v>35</v>
      </c>
      <c r="R7" s="8" t="s">
        <v>7375</v>
      </c>
      <c r="S7" s="12"/>
      <c r="T7" s="12"/>
      <c r="U7" s="12"/>
      <c r="V7" s="12"/>
      <c r="W7" s="12"/>
      <c r="X7" s="12"/>
      <c r="Y7" s="12"/>
      <c r="Z7" s="12"/>
    </row>
    <row r="8" spans="1:26" ht="59" customHeight="1">
      <c r="A8" s="6">
        <v>44365</v>
      </c>
      <c r="B8" s="6">
        <v>44365</v>
      </c>
      <c r="C8" s="7">
        <v>100011192275</v>
      </c>
      <c r="D8" s="8" t="s">
        <v>8852</v>
      </c>
      <c r="E8" s="11"/>
      <c r="F8" s="10" t="s">
        <v>3242</v>
      </c>
      <c r="G8" s="8" t="s">
        <v>6317</v>
      </c>
      <c r="H8" s="11" t="s">
        <v>6958</v>
      </c>
      <c r="I8" s="11" t="s">
        <v>9458</v>
      </c>
      <c r="J8" s="8">
        <v>34</v>
      </c>
      <c r="K8" s="8" t="s">
        <v>8853</v>
      </c>
      <c r="L8" s="8"/>
      <c r="M8" s="8"/>
      <c r="N8" s="10"/>
      <c r="O8" s="6"/>
      <c r="P8" s="10"/>
      <c r="Q8" s="10"/>
      <c r="R8" s="10"/>
      <c r="S8" s="12"/>
      <c r="T8" s="12"/>
      <c r="U8" s="12"/>
      <c r="V8" s="12"/>
      <c r="W8" s="12"/>
      <c r="X8" s="12"/>
      <c r="Y8" s="12"/>
      <c r="Z8" s="12"/>
    </row>
    <row r="9" spans="1:26" ht="59" customHeight="1">
      <c r="A9" s="6">
        <v>44384</v>
      </c>
      <c r="B9" s="6">
        <v>44385</v>
      </c>
      <c r="C9" s="15" t="s">
        <v>4499</v>
      </c>
      <c r="D9" s="8" t="s">
        <v>9471</v>
      </c>
      <c r="E9" s="16" t="s">
        <v>6954</v>
      </c>
      <c r="F9" s="8" t="s">
        <v>3242</v>
      </c>
      <c r="G9" s="8" t="s">
        <v>281</v>
      </c>
      <c r="H9" s="16" t="s">
        <v>6958</v>
      </c>
      <c r="I9" s="16" t="s">
        <v>9464</v>
      </c>
      <c r="J9" s="8">
        <v>50</v>
      </c>
      <c r="K9" s="8" t="s">
        <v>168</v>
      </c>
      <c r="L9" s="8"/>
      <c r="M9" s="8" t="s">
        <v>9472</v>
      </c>
      <c r="N9" s="10" t="s">
        <v>9460</v>
      </c>
      <c r="O9" s="6">
        <v>44387</v>
      </c>
      <c r="P9" s="10">
        <v>50</v>
      </c>
      <c r="Q9" s="10"/>
      <c r="R9" s="8"/>
      <c r="S9" s="12"/>
      <c r="T9" s="12"/>
      <c r="U9" s="12"/>
      <c r="V9" s="12"/>
      <c r="W9" s="12"/>
      <c r="X9" s="12"/>
      <c r="Y9" s="12"/>
      <c r="Z9" s="12"/>
    </row>
    <row r="10" spans="1:26" ht="59" customHeight="1">
      <c r="A10" s="6">
        <v>44378</v>
      </c>
      <c r="B10" s="6">
        <v>44378</v>
      </c>
      <c r="C10" s="7">
        <v>100020008692</v>
      </c>
      <c r="D10" s="8" t="s">
        <v>9326</v>
      </c>
      <c r="E10" s="11" t="s">
        <v>6954</v>
      </c>
      <c r="F10" s="10" t="s">
        <v>3242</v>
      </c>
      <c r="G10" s="8" t="s">
        <v>156</v>
      </c>
      <c r="H10" s="11" t="s">
        <v>6958</v>
      </c>
      <c r="I10" s="11" t="s">
        <v>9462</v>
      </c>
      <c r="J10" s="8">
        <v>56</v>
      </c>
      <c r="K10" s="8" t="s">
        <v>148</v>
      </c>
      <c r="L10" s="8"/>
      <c r="M10" s="8"/>
      <c r="N10" s="10"/>
      <c r="O10" s="6">
        <v>44378</v>
      </c>
      <c r="P10" s="8">
        <v>56</v>
      </c>
      <c r="Q10" s="10"/>
      <c r="R10" s="10"/>
      <c r="S10" s="12"/>
      <c r="T10" s="12"/>
      <c r="U10" s="12"/>
      <c r="V10" s="12"/>
      <c r="W10" s="12"/>
      <c r="X10" s="12"/>
      <c r="Y10" s="12"/>
      <c r="Z10" s="12"/>
    </row>
    <row r="11" spans="1:26" ht="59" customHeight="1">
      <c r="A11" s="6">
        <v>44391</v>
      </c>
      <c r="B11" s="6">
        <v>44391</v>
      </c>
      <c r="C11" s="17" t="s">
        <v>9473</v>
      </c>
      <c r="D11" s="18" t="s">
        <v>9474</v>
      </c>
      <c r="E11" s="16" t="s">
        <v>6954</v>
      </c>
      <c r="F11" s="8" t="s">
        <v>3242</v>
      </c>
      <c r="G11" s="8" t="s">
        <v>175</v>
      </c>
      <c r="H11" s="16" t="s">
        <v>6958</v>
      </c>
      <c r="I11" s="11" t="s">
        <v>9468</v>
      </c>
      <c r="J11" s="8">
        <v>65</v>
      </c>
      <c r="K11" s="8" t="s">
        <v>148</v>
      </c>
      <c r="L11" s="8"/>
      <c r="M11" s="8"/>
      <c r="N11" s="10" t="s">
        <v>9460</v>
      </c>
      <c r="O11" s="6">
        <v>44391</v>
      </c>
      <c r="P11" s="10"/>
      <c r="Q11" s="10" t="s">
        <v>37</v>
      </c>
      <c r="R11" s="8" t="s">
        <v>82</v>
      </c>
      <c r="S11" s="19" t="s">
        <v>9475</v>
      </c>
      <c r="T11" s="12"/>
      <c r="U11" s="12"/>
      <c r="V11" s="12"/>
      <c r="W11" s="12"/>
      <c r="X11" s="12"/>
      <c r="Y11" s="12"/>
      <c r="Z11" s="12"/>
    </row>
    <row r="12" spans="1:26" ht="59" customHeight="1">
      <c r="A12" s="6">
        <v>44382</v>
      </c>
      <c r="B12" s="6">
        <v>44382</v>
      </c>
      <c r="C12" s="7">
        <v>100009738856</v>
      </c>
      <c r="D12" s="8" t="s">
        <v>9438</v>
      </c>
      <c r="E12" s="11" t="s">
        <v>6954</v>
      </c>
      <c r="F12" s="10" t="s">
        <v>3242</v>
      </c>
      <c r="G12" s="8" t="s">
        <v>6281</v>
      </c>
      <c r="H12" s="11" t="s">
        <v>6958</v>
      </c>
      <c r="I12" s="11" t="s">
        <v>9462</v>
      </c>
      <c r="J12" s="8">
        <v>79.900000000000006</v>
      </c>
      <c r="K12" s="8" t="s">
        <v>361</v>
      </c>
      <c r="L12" s="8" t="s">
        <v>7375</v>
      </c>
      <c r="M12" s="8" t="s">
        <v>7375</v>
      </c>
      <c r="N12" s="10" t="s">
        <v>9460</v>
      </c>
      <c r="O12" s="6">
        <v>44382</v>
      </c>
      <c r="P12" s="8">
        <v>79.900000000000006</v>
      </c>
      <c r="Q12" s="10"/>
      <c r="R12" s="10" t="s">
        <v>7375</v>
      </c>
      <c r="S12" s="12"/>
      <c r="T12" s="12"/>
      <c r="U12" s="12"/>
      <c r="V12" s="12"/>
      <c r="W12" s="12"/>
      <c r="X12" s="12"/>
      <c r="Y12" s="12"/>
      <c r="Z12" s="12"/>
    </row>
    <row r="13" spans="1:26" ht="59" customHeight="1">
      <c r="A13" s="6">
        <v>44368</v>
      </c>
      <c r="B13" s="6">
        <v>44379</v>
      </c>
      <c r="C13" s="7">
        <v>100002896795</v>
      </c>
      <c r="D13" s="8" t="s">
        <v>9369</v>
      </c>
      <c r="E13" s="11" t="s">
        <v>6976</v>
      </c>
      <c r="F13" s="10" t="s">
        <v>3242</v>
      </c>
      <c r="G13" s="8" t="s">
        <v>6295</v>
      </c>
      <c r="H13" s="11" t="s">
        <v>6958</v>
      </c>
      <c r="I13" s="11" t="s">
        <v>9462</v>
      </c>
      <c r="J13" s="8">
        <v>83.7</v>
      </c>
      <c r="K13" s="8" t="s">
        <v>148</v>
      </c>
      <c r="L13" s="8"/>
      <c r="M13" s="8" t="s">
        <v>7375</v>
      </c>
      <c r="N13" s="10"/>
      <c r="O13" s="6">
        <v>44379</v>
      </c>
      <c r="P13" s="8">
        <v>83.7</v>
      </c>
      <c r="Q13" s="10"/>
      <c r="R13" s="10" t="s">
        <v>7375</v>
      </c>
      <c r="S13" s="12"/>
      <c r="T13" s="12"/>
      <c r="U13" s="12"/>
      <c r="V13" s="12"/>
      <c r="W13" s="12"/>
      <c r="X13" s="12"/>
      <c r="Y13" s="12"/>
      <c r="Z13" s="12"/>
    </row>
    <row r="14" spans="1:26" ht="59" customHeight="1">
      <c r="A14" s="6">
        <v>44385</v>
      </c>
      <c r="B14" s="6">
        <v>44385</v>
      </c>
      <c r="C14" s="20" t="s">
        <v>9476</v>
      </c>
      <c r="D14" s="8" t="s">
        <v>9477</v>
      </c>
      <c r="E14" s="16" t="s">
        <v>6954</v>
      </c>
      <c r="F14" s="8" t="s">
        <v>3242</v>
      </c>
      <c r="G14" s="8" t="s">
        <v>281</v>
      </c>
      <c r="H14" s="16" t="s">
        <v>6958</v>
      </c>
      <c r="I14" s="16" t="s">
        <v>9464</v>
      </c>
      <c r="J14" s="8">
        <v>91.49</v>
      </c>
      <c r="K14" s="8" t="s">
        <v>258</v>
      </c>
      <c r="L14" s="8"/>
      <c r="M14" s="8"/>
      <c r="N14" s="10" t="s">
        <v>9460</v>
      </c>
      <c r="O14" s="6">
        <v>44385</v>
      </c>
      <c r="P14" s="10">
        <v>91.49</v>
      </c>
      <c r="Q14" s="10"/>
      <c r="R14" s="8" t="s">
        <v>9478</v>
      </c>
      <c r="S14" s="12"/>
      <c r="T14" s="12"/>
      <c r="U14" s="12"/>
      <c r="V14" s="12"/>
      <c r="W14" s="12"/>
      <c r="X14" s="12"/>
      <c r="Y14" s="12"/>
      <c r="Z14" s="12"/>
    </row>
    <row r="15" spans="1:26" ht="59" customHeight="1">
      <c r="A15" s="6">
        <v>44379</v>
      </c>
      <c r="B15" s="6">
        <v>44379</v>
      </c>
      <c r="C15" s="7">
        <v>100020013463</v>
      </c>
      <c r="D15" s="8" t="s">
        <v>9379</v>
      </c>
      <c r="E15" s="11" t="s">
        <v>6954</v>
      </c>
      <c r="F15" s="10" t="s">
        <v>3242</v>
      </c>
      <c r="G15" s="8" t="s">
        <v>281</v>
      </c>
      <c r="H15" s="11" t="s">
        <v>6958</v>
      </c>
      <c r="I15" s="11" t="s">
        <v>9462</v>
      </c>
      <c r="J15" s="8">
        <v>95</v>
      </c>
      <c r="K15" s="8" t="s">
        <v>142</v>
      </c>
      <c r="L15" s="8"/>
      <c r="M15" s="8" t="s">
        <v>9380</v>
      </c>
      <c r="N15" s="10"/>
      <c r="O15" s="6">
        <v>44379</v>
      </c>
      <c r="P15" s="8">
        <v>95</v>
      </c>
      <c r="Q15" s="10"/>
      <c r="R15" s="10" t="s">
        <v>9380</v>
      </c>
      <c r="S15" s="12"/>
      <c r="T15" s="12"/>
      <c r="U15" s="12"/>
      <c r="V15" s="12"/>
      <c r="W15" s="12"/>
      <c r="X15" s="12"/>
      <c r="Y15" s="12"/>
      <c r="Z15" s="12"/>
    </row>
    <row r="16" spans="1:26" ht="59" customHeight="1">
      <c r="A16" s="6">
        <v>44378</v>
      </c>
      <c r="B16" s="6">
        <v>44378</v>
      </c>
      <c r="C16" s="7">
        <v>100020009545</v>
      </c>
      <c r="D16" s="8" t="s">
        <v>9324</v>
      </c>
      <c r="E16" s="11" t="s">
        <v>6954</v>
      </c>
      <c r="F16" s="10" t="s">
        <v>3242</v>
      </c>
      <c r="G16" s="8" t="s">
        <v>175</v>
      </c>
      <c r="H16" s="11" t="s">
        <v>6958</v>
      </c>
      <c r="I16" s="11" t="s">
        <v>9462</v>
      </c>
      <c r="J16" s="8">
        <v>96</v>
      </c>
      <c r="K16" s="8" t="s">
        <v>264</v>
      </c>
      <c r="L16" s="8"/>
      <c r="M16" s="8" t="s">
        <v>7375</v>
      </c>
      <c r="N16" s="10"/>
      <c r="O16" s="6">
        <v>44378</v>
      </c>
      <c r="P16" s="8">
        <v>96</v>
      </c>
      <c r="Q16" s="10"/>
      <c r="R16" s="10" t="s">
        <v>7375</v>
      </c>
      <c r="S16" s="12"/>
      <c r="T16" s="12"/>
      <c r="U16" s="12"/>
      <c r="V16" s="12"/>
      <c r="W16" s="12"/>
      <c r="X16" s="12"/>
      <c r="Y16" s="12"/>
      <c r="Z16" s="12"/>
    </row>
    <row r="17" spans="1:26" ht="59" customHeight="1">
      <c r="A17" s="6">
        <v>44335</v>
      </c>
      <c r="B17" s="6">
        <v>44383</v>
      </c>
      <c r="C17" s="7">
        <v>100019307941</v>
      </c>
      <c r="D17" s="8" t="s">
        <v>7869</v>
      </c>
      <c r="E17" s="11" t="s">
        <v>6954</v>
      </c>
      <c r="F17" s="10" t="s">
        <v>3242</v>
      </c>
      <c r="G17" s="8" t="s">
        <v>146</v>
      </c>
      <c r="H17" s="11" t="s">
        <v>6982</v>
      </c>
      <c r="I17" s="16" t="s">
        <v>9467</v>
      </c>
      <c r="J17" s="8">
        <v>99</v>
      </c>
      <c r="K17" s="8" t="s">
        <v>142</v>
      </c>
      <c r="L17" s="8"/>
      <c r="M17" s="8" t="s">
        <v>2355</v>
      </c>
      <c r="N17" s="10"/>
      <c r="O17" s="6"/>
      <c r="P17" s="10"/>
      <c r="Q17" s="10"/>
      <c r="R17" s="10" t="s">
        <v>345</v>
      </c>
      <c r="S17" s="12"/>
      <c r="T17" s="12"/>
      <c r="U17" s="12"/>
      <c r="V17" s="12"/>
      <c r="W17" s="12"/>
      <c r="X17" s="12"/>
      <c r="Y17" s="12"/>
      <c r="Z17" s="12"/>
    </row>
    <row r="18" spans="1:26" ht="59" customHeight="1">
      <c r="A18" s="6">
        <v>44333</v>
      </c>
      <c r="B18" s="6">
        <v>44350</v>
      </c>
      <c r="C18" s="7">
        <v>100019000000</v>
      </c>
      <c r="D18" s="8" t="s">
        <v>8444</v>
      </c>
      <c r="E18" s="11" t="s">
        <v>6954</v>
      </c>
      <c r="F18" s="10" t="s">
        <v>3242</v>
      </c>
      <c r="G18" s="8" t="s">
        <v>146</v>
      </c>
      <c r="H18" s="11" t="s">
        <v>9463</v>
      </c>
      <c r="I18" s="11" t="s">
        <v>9458</v>
      </c>
      <c r="J18" s="8">
        <v>99</v>
      </c>
      <c r="K18" s="8" t="s">
        <v>142</v>
      </c>
      <c r="L18" s="8"/>
      <c r="M18" s="8"/>
      <c r="N18" s="10"/>
      <c r="O18" s="6"/>
      <c r="P18" s="10"/>
      <c r="Q18" s="10"/>
      <c r="R18" s="10" t="s">
        <v>345</v>
      </c>
      <c r="S18" s="12"/>
      <c r="T18" s="12"/>
      <c r="U18" s="12"/>
      <c r="V18" s="12"/>
      <c r="W18" s="12"/>
      <c r="X18" s="12"/>
      <c r="Y18" s="12"/>
      <c r="Z18" s="12"/>
    </row>
    <row r="19" spans="1:26" ht="59" customHeight="1">
      <c r="A19" s="6">
        <v>44391</v>
      </c>
      <c r="B19" s="6">
        <v>44391</v>
      </c>
      <c r="C19" s="7" t="s">
        <v>9479</v>
      </c>
      <c r="D19" s="8" t="s">
        <v>9480</v>
      </c>
      <c r="E19" s="11" t="s">
        <v>6954</v>
      </c>
      <c r="F19" s="10" t="s">
        <v>3242</v>
      </c>
      <c r="G19" s="8" t="s">
        <v>6295</v>
      </c>
      <c r="H19" s="11" t="s">
        <v>9466</v>
      </c>
      <c r="I19" s="11" t="s">
        <v>9481</v>
      </c>
      <c r="J19" s="8">
        <v>99</v>
      </c>
      <c r="K19" s="8" t="s">
        <v>1066</v>
      </c>
      <c r="L19" s="8"/>
      <c r="M19" s="8"/>
      <c r="N19" s="10" t="s">
        <v>9460</v>
      </c>
      <c r="O19" s="6"/>
      <c r="P19" s="10"/>
      <c r="Q19" s="10"/>
      <c r="R19" s="8"/>
      <c r="S19" s="12"/>
      <c r="T19" s="12"/>
      <c r="U19" s="12"/>
      <c r="V19" s="12"/>
      <c r="W19" s="12"/>
      <c r="X19" s="12"/>
      <c r="Y19" s="12"/>
      <c r="Z19" s="12"/>
    </row>
    <row r="20" spans="1:26" ht="59" customHeight="1">
      <c r="A20" s="6">
        <v>44392</v>
      </c>
      <c r="B20" s="6">
        <v>44392</v>
      </c>
      <c r="C20" s="17" t="s">
        <v>9482</v>
      </c>
      <c r="D20" s="18" t="s">
        <v>9483</v>
      </c>
      <c r="E20" s="11" t="s">
        <v>6954</v>
      </c>
      <c r="F20" s="8" t="s">
        <v>3242</v>
      </c>
      <c r="G20" s="8" t="s">
        <v>6279</v>
      </c>
      <c r="H20" s="16" t="s">
        <v>9463</v>
      </c>
      <c r="I20" s="11" t="s">
        <v>9484</v>
      </c>
      <c r="J20" s="8">
        <v>99</v>
      </c>
      <c r="K20" s="8" t="s">
        <v>142</v>
      </c>
      <c r="L20" s="8"/>
      <c r="M20" s="8" t="s">
        <v>9485</v>
      </c>
      <c r="N20" s="10" t="s">
        <v>9460</v>
      </c>
      <c r="O20" s="6"/>
      <c r="P20" s="10"/>
      <c r="Q20" s="10"/>
      <c r="R20" s="8"/>
      <c r="S20" s="12"/>
      <c r="T20" s="12"/>
      <c r="U20" s="12"/>
      <c r="V20" s="12"/>
      <c r="W20" s="12"/>
      <c r="X20" s="12"/>
      <c r="Y20" s="12"/>
      <c r="Z20" s="12"/>
    </row>
    <row r="21" spans="1:26" ht="59" customHeight="1">
      <c r="A21" s="6">
        <v>44342</v>
      </c>
      <c r="B21" s="6">
        <v>44383</v>
      </c>
      <c r="C21" s="7">
        <v>100016908558</v>
      </c>
      <c r="D21" s="8" t="s">
        <v>8139</v>
      </c>
      <c r="E21" s="11" t="s">
        <v>6954</v>
      </c>
      <c r="F21" s="10" t="s">
        <v>3242</v>
      </c>
      <c r="G21" s="8" t="s">
        <v>146</v>
      </c>
      <c r="H21" s="11" t="s">
        <v>9463</v>
      </c>
      <c r="I21" s="11" t="s">
        <v>9458</v>
      </c>
      <c r="J21" s="8">
        <v>100</v>
      </c>
      <c r="K21" s="8" t="s">
        <v>142</v>
      </c>
      <c r="L21" s="8"/>
      <c r="M21" s="8"/>
      <c r="N21" s="10"/>
      <c r="O21" s="6"/>
      <c r="P21" s="10"/>
      <c r="Q21" s="10"/>
      <c r="R21" s="10"/>
      <c r="S21" s="12"/>
      <c r="T21" s="12"/>
      <c r="U21" s="12"/>
      <c r="V21" s="12"/>
      <c r="W21" s="12"/>
      <c r="X21" s="12"/>
      <c r="Y21" s="12"/>
      <c r="Z21" s="12"/>
    </row>
    <row r="22" spans="1:26" ht="59" customHeight="1">
      <c r="A22" s="6">
        <v>44375</v>
      </c>
      <c r="B22" s="6">
        <v>44375</v>
      </c>
      <c r="C22" s="7">
        <v>100019953914</v>
      </c>
      <c r="D22" s="8" t="s">
        <v>9099</v>
      </c>
      <c r="E22" s="11" t="s">
        <v>6954</v>
      </c>
      <c r="F22" s="10" t="s">
        <v>3242</v>
      </c>
      <c r="G22" s="8" t="s">
        <v>156</v>
      </c>
      <c r="H22" s="11" t="s">
        <v>9463</v>
      </c>
      <c r="I22" s="11" t="s">
        <v>9467</v>
      </c>
      <c r="J22" s="8">
        <v>100</v>
      </c>
      <c r="K22" s="8" t="s">
        <v>142</v>
      </c>
      <c r="L22" s="8"/>
      <c r="M22" s="8"/>
      <c r="N22" s="10"/>
      <c r="O22" s="6"/>
      <c r="P22" s="10"/>
      <c r="Q22" s="10"/>
      <c r="R22" s="10" t="s">
        <v>345</v>
      </c>
      <c r="S22" s="12"/>
      <c r="T22" s="12"/>
      <c r="U22" s="12"/>
      <c r="V22" s="12"/>
      <c r="W22" s="12"/>
      <c r="X22" s="12"/>
      <c r="Y22" s="12"/>
      <c r="Z22" s="12"/>
    </row>
    <row r="23" spans="1:26" ht="59" customHeight="1">
      <c r="A23" s="6">
        <v>44354</v>
      </c>
      <c r="B23" s="6">
        <v>44382</v>
      </c>
      <c r="C23" s="7">
        <v>100016450048</v>
      </c>
      <c r="D23" s="8" t="s">
        <v>9164</v>
      </c>
      <c r="E23" s="11" t="s">
        <v>6976</v>
      </c>
      <c r="F23" s="10" t="s">
        <v>3242</v>
      </c>
      <c r="G23" s="8" t="s">
        <v>6295</v>
      </c>
      <c r="H23" s="11" t="s">
        <v>9463</v>
      </c>
      <c r="I23" s="11" t="s">
        <v>9464</v>
      </c>
      <c r="J23" s="8">
        <v>100</v>
      </c>
      <c r="K23" s="8" t="s">
        <v>163</v>
      </c>
      <c r="L23" s="8" t="s">
        <v>21</v>
      </c>
      <c r="M23" s="8"/>
      <c r="N23" s="10"/>
      <c r="O23" s="6"/>
      <c r="P23" s="10"/>
      <c r="Q23" s="10"/>
      <c r="R23" s="10"/>
      <c r="S23" s="12"/>
      <c r="T23" s="12"/>
      <c r="U23" s="12"/>
      <c r="V23" s="12"/>
      <c r="W23" s="12"/>
      <c r="X23" s="12"/>
      <c r="Y23" s="12"/>
      <c r="Z23" s="12"/>
    </row>
    <row r="24" spans="1:26" ht="59" customHeight="1">
      <c r="A24" s="6">
        <v>44391</v>
      </c>
      <c r="B24" s="6">
        <v>44391</v>
      </c>
      <c r="C24" s="7">
        <v>2288795</v>
      </c>
      <c r="D24" s="8" t="s">
        <v>9486</v>
      </c>
      <c r="E24" s="11" t="s">
        <v>7685</v>
      </c>
      <c r="F24" s="10" t="s">
        <v>3242</v>
      </c>
      <c r="G24" s="8" t="s">
        <v>178</v>
      </c>
      <c r="H24" s="11" t="s">
        <v>9463</v>
      </c>
      <c r="I24" s="11" t="s">
        <v>9458</v>
      </c>
      <c r="J24" s="8">
        <v>100</v>
      </c>
      <c r="K24" s="8" t="s">
        <v>148</v>
      </c>
      <c r="L24" s="8" t="s">
        <v>9487</v>
      </c>
      <c r="M24" s="8"/>
      <c r="N24" s="10" t="s">
        <v>9460</v>
      </c>
      <c r="O24" s="6"/>
      <c r="P24" s="10"/>
      <c r="Q24" s="10" t="s">
        <v>35</v>
      </c>
      <c r="R24" s="8"/>
      <c r="S24" s="12"/>
      <c r="T24" s="12"/>
      <c r="U24" s="12"/>
      <c r="V24" s="12"/>
      <c r="W24" s="12"/>
      <c r="X24" s="12"/>
      <c r="Y24" s="12"/>
      <c r="Z24" s="12"/>
    </row>
    <row r="25" spans="1:26" ht="59" customHeight="1">
      <c r="A25" s="6">
        <v>44391</v>
      </c>
      <c r="B25" s="6">
        <v>44391</v>
      </c>
      <c r="C25" s="17" t="s">
        <v>9488</v>
      </c>
      <c r="D25" s="18" t="s">
        <v>9489</v>
      </c>
      <c r="E25" s="11" t="s">
        <v>6954</v>
      </c>
      <c r="F25" s="8" t="s">
        <v>3242</v>
      </c>
      <c r="G25" s="8" t="s">
        <v>6295</v>
      </c>
      <c r="H25" s="11" t="s">
        <v>9463</v>
      </c>
      <c r="I25" s="9" t="s">
        <v>9484</v>
      </c>
      <c r="J25" s="8">
        <v>100</v>
      </c>
      <c r="K25" s="8" t="s">
        <v>176</v>
      </c>
      <c r="L25" s="8"/>
      <c r="M25" s="8"/>
      <c r="N25" s="10" t="s">
        <v>9460</v>
      </c>
      <c r="O25" s="6"/>
      <c r="P25" s="10"/>
      <c r="Q25" s="10"/>
      <c r="R25" s="8"/>
      <c r="S25" s="12"/>
      <c r="T25" s="12"/>
      <c r="U25" s="12"/>
      <c r="V25" s="12"/>
      <c r="W25" s="12"/>
      <c r="X25" s="12"/>
      <c r="Y25" s="12"/>
      <c r="Z25" s="12"/>
    </row>
    <row r="26" spans="1:26" ht="59" customHeight="1">
      <c r="A26" s="6">
        <v>44392</v>
      </c>
      <c r="B26" s="6">
        <v>44392</v>
      </c>
      <c r="C26" s="17" t="s">
        <v>9490</v>
      </c>
      <c r="D26" s="18" t="s">
        <v>9491</v>
      </c>
      <c r="E26" s="11"/>
      <c r="F26" s="8" t="s">
        <v>3242</v>
      </c>
      <c r="G26" s="8" t="s">
        <v>6317</v>
      </c>
      <c r="H26" s="16" t="s">
        <v>9463</v>
      </c>
      <c r="I26" s="11" t="s">
        <v>9467</v>
      </c>
      <c r="J26" s="8">
        <v>100</v>
      </c>
      <c r="K26" s="8" t="s">
        <v>929</v>
      </c>
      <c r="L26" s="8" t="s">
        <v>9492</v>
      </c>
      <c r="M26" s="8"/>
      <c r="N26" s="10"/>
      <c r="O26" s="6"/>
      <c r="P26" s="10"/>
      <c r="Q26" s="10"/>
      <c r="R26" s="8"/>
      <c r="S26" s="12"/>
      <c r="T26" s="12"/>
      <c r="U26" s="12"/>
      <c r="V26" s="12"/>
      <c r="W26" s="12"/>
      <c r="X26" s="12"/>
      <c r="Y26" s="12"/>
      <c r="Z26" s="12"/>
    </row>
    <row r="27" spans="1:26" ht="59" customHeight="1">
      <c r="A27" s="6">
        <v>44392</v>
      </c>
      <c r="B27" s="6">
        <v>44392</v>
      </c>
      <c r="C27" s="17" t="s">
        <v>8286</v>
      </c>
      <c r="D27" s="18" t="s">
        <v>8287</v>
      </c>
      <c r="E27" s="11" t="s">
        <v>8518</v>
      </c>
      <c r="F27" s="8" t="s">
        <v>3242</v>
      </c>
      <c r="G27" s="8" t="s">
        <v>156</v>
      </c>
      <c r="H27" s="16" t="s">
        <v>9493</v>
      </c>
      <c r="I27" s="11" t="s">
        <v>9484</v>
      </c>
      <c r="J27" s="8">
        <v>100</v>
      </c>
      <c r="K27" s="8" t="s">
        <v>258</v>
      </c>
      <c r="L27" s="8"/>
      <c r="M27" s="8"/>
      <c r="N27" s="10" t="s">
        <v>9460</v>
      </c>
      <c r="O27" s="6"/>
      <c r="P27" s="10"/>
      <c r="Q27" s="10"/>
      <c r="R27" s="8"/>
      <c r="S27" s="12"/>
      <c r="T27" s="12"/>
      <c r="U27" s="12"/>
      <c r="V27" s="12"/>
      <c r="W27" s="12"/>
      <c r="X27" s="12"/>
      <c r="Y27" s="12"/>
      <c r="Z27" s="12"/>
    </row>
    <row r="28" spans="1:26" ht="59" customHeight="1">
      <c r="A28" s="6">
        <v>44378</v>
      </c>
      <c r="B28" s="6">
        <v>44378</v>
      </c>
      <c r="C28" s="7">
        <v>100020010943</v>
      </c>
      <c r="D28" s="8" t="s">
        <v>9321</v>
      </c>
      <c r="E28" s="11" t="s">
        <v>6954</v>
      </c>
      <c r="F28" s="10" t="s">
        <v>3242</v>
      </c>
      <c r="G28" s="8" t="s">
        <v>175</v>
      </c>
      <c r="H28" s="11" t="s">
        <v>6958</v>
      </c>
      <c r="I28" s="11" t="s">
        <v>9462</v>
      </c>
      <c r="J28" s="8">
        <v>109.71</v>
      </c>
      <c r="K28" s="8" t="s">
        <v>9322</v>
      </c>
      <c r="L28" s="8"/>
      <c r="M28" s="8" t="s">
        <v>7375</v>
      </c>
      <c r="N28" s="10"/>
      <c r="O28" s="6">
        <v>44378</v>
      </c>
      <c r="P28" s="8">
        <v>109.71</v>
      </c>
      <c r="Q28" s="10"/>
      <c r="R28" s="10" t="s">
        <v>7375</v>
      </c>
      <c r="S28" s="12"/>
      <c r="T28" s="12"/>
      <c r="U28" s="12"/>
      <c r="V28" s="12"/>
      <c r="W28" s="12"/>
      <c r="X28" s="12"/>
      <c r="Y28" s="12"/>
      <c r="Z28" s="12"/>
    </row>
    <row r="29" spans="1:26" ht="59" customHeight="1">
      <c r="A29" s="6">
        <v>44390</v>
      </c>
      <c r="B29" s="6">
        <v>44390</v>
      </c>
      <c r="C29" s="7">
        <v>100016113174</v>
      </c>
      <c r="D29" s="8" t="s">
        <v>9494</v>
      </c>
      <c r="E29" s="11" t="s">
        <v>6954</v>
      </c>
      <c r="F29" s="10" t="s">
        <v>3242</v>
      </c>
      <c r="G29" s="8" t="s">
        <v>175</v>
      </c>
      <c r="H29" s="11" t="s">
        <v>6958</v>
      </c>
      <c r="I29" s="11" t="s">
        <v>9468</v>
      </c>
      <c r="J29" s="8">
        <v>110</v>
      </c>
      <c r="K29" s="8" t="s">
        <v>148</v>
      </c>
      <c r="L29" s="8"/>
      <c r="M29" s="8" t="s">
        <v>9495</v>
      </c>
      <c r="N29" s="10" t="s">
        <v>9460</v>
      </c>
      <c r="O29" s="6">
        <v>44390</v>
      </c>
      <c r="P29" s="10">
        <v>110</v>
      </c>
      <c r="Q29" s="10" t="s">
        <v>35</v>
      </c>
      <c r="R29" s="8" t="s">
        <v>7375</v>
      </c>
      <c r="S29" s="12"/>
      <c r="T29" s="12"/>
      <c r="U29" s="12"/>
      <c r="V29" s="12"/>
      <c r="W29" s="12"/>
      <c r="X29" s="12"/>
      <c r="Y29" s="12"/>
      <c r="Z29" s="12"/>
    </row>
    <row r="30" spans="1:26" ht="59" customHeight="1">
      <c r="A30" s="6">
        <v>44385</v>
      </c>
      <c r="B30" s="6">
        <v>44385</v>
      </c>
      <c r="C30" s="21" t="s">
        <v>9496</v>
      </c>
      <c r="D30" s="8" t="s">
        <v>9497</v>
      </c>
      <c r="E30" s="16" t="s">
        <v>8518</v>
      </c>
      <c r="F30" s="8" t="s">
        <v>3242</v>
      </c>
      <c r="G30" s="8" t="s">
        <v>6295</v>
      </c>
      <c r="H30" s="16" t="s">
        <v>9493</v>
      </c>
      <c r="I30" s="16" t="s">
        <v>9464</v>
      </c>
      <c r="J30" s="8">
        <v>117.5</v>
      </c>
      <c r="K30" s="8" t="s">
        <v>811</v>
      </c>
      <c r="L30" s="8"/>
      <c r="M30" s="8" t="s">
        <v>4837</v>
      </c>
      <c r="N30" s="10" t="s">
        <v>9460</v>
      </c>
      <c r="O30" s="6"/>
      <c r="P30" s="10"/>
      <c r="Q30" s="10"/>
      <c r="R30" s="10"/>
      <c r="S30" s="12"/>
      <c r="T30" s="12"/>
      <c r="U30" s="12"/>
      <c r="V30" s="12"/>
      <c r="W30" s="12"/>
      <c r="X30" s="12"/>
      <c r="Y30" s="12"/>
      <c r="Z30" s="12"/>
    </row>
    <row r="31" spans="1:26" ht="59" customHeight="1">
      <c r="A31" s="6">
        <v>44370</v>
      </c>
      <c r="B31" s="6">
        <v>44383</v>
      </c>
      <c r="C31" s="7">
        <v>1690291916</v>
      </c>
      <c r="D31" s="8" t="s">
        <v>8983</v>
      </c>
      <c r="E31" s="11" t="s">
        <v>8518</v>
      </c>
      <c r="F31" s="10" t="s">
        <v>3242</v>
      </c>
      <c r="G31" s="8" t="s">
        <v>6295</v>
      </c>
      <c r="H31" s="11" t="s">
        <v>9466</v>
      </c>
      <c r="I31" s="22" t="s">
        <v>9484</v>
      </c>
      <c r="J31" s="8">
        <v>120</v>
      </c>
      <c r="K31" s="8" t="s">
        <v>811</v>
      </c>
      <c r="L31" s="8" t="s">
        <v>21</v>
      </c>
      <c r="M31" s="8"/>
      <c r="N31" s="10"/>
      <c r="O31" s="6"/>
      <c r="P31" s="10"/>
      <c r="Q31" s="10"/>
      <c r="R31" s="10"/>
      <c r="S31" s="12"/>
      <c r="T31" s="12"/>
      <c r="U31" s="12"/>
      <c r="V31" s="12"/>
      <c r="W31" s="12"/>
      <c r="X31" s="12"/>
      <c r="Y31" s="12"/>
      <c r="Z31" s="12"/>
    </row>
    <row r="32" spans="1:26" ht="59" customHeight="1">
      <c r="A32" s="6">
        <v>44379</v>
      </c>
      <c r="B32" s="6">
        <v>44383</v>
      </c>
      <c r="C32" s="7">
        <v>100014093994</v>
      </c>
      <c r="D32" s="8" t="s">
        <v>9336</v>
      </c>
      <c r="E32" s="11" t="s">
        <v>6954</v>
      </c>
      <c r="F32" s="10" t="s">
        <v>3242</v>
      </c>
      <c r="G32" s="8" t="s">
        <v>6281</v>
      </c>
      <c r="H32" s="11" t="s">
        <v>6958</v>
      </c>
      <c r="I32" s="11" t="s">
        <v>9462</v>
      </c>
      <c r="J32" s="8">
        <v>140</v>
      </c>
      <c r="K32" s="8" t="s">
        <v>1108</v>
      </c>
      <c r="L32" s="8" t="s">
        <v>5270</v>
      </c>
      <c r="M32" s="8" t="s">
        <v>82</v>
      </c>
      <c r="N32" s="10" t="s">
        <v>9460</v>
      </c>
      <c r="O32" s="6">
        <v>44378</v>
      </c>
      <c r="P32" s="8">
        <v>140</v>
      </c>
      <c r="Q32" s="10"/>
      <c r="R32" s="10" t="s">
        <v>82</v>
      </c>
      <c r="S32" s="12"/>
      <c r="T32" s="12"/>
      <c r="U32" s="12"/>
      <c r="V32" s="12"/>
      <c r="W32" s="12"/>
      <c r="X32" s="12"/>
      <c r="Y32" s="12"/>
      <c r="Z32" s="12"/>
    </row>
    <row r="33" spans="1:26" ht="59" customHeight="1">
      <c r="A33" s="6">
        <v>44383</v>
      </c>
      <c r="B33" s="6">
        <v>44383</v>
      </c>
      <c r="C33" s="10">
        <v>253512948</v>
      </c>
      <c r="D33" s="8" t="s">
        <v>9498</v>
      </c>
      <c r="E33" s="16" t="s">
        <v>6954</v>
      </c>
      <c r="F33" s="8" t="s">
        <v>3242</v>
      </c>
      <c r="G33" s="8" t="s">
        <v>175</v>
      </c>
      <c r="H33" s="16" t="s">
        <v>6958</v>
      </c>
      <c r="I33" s="11" t="s">
        <v>9464</v>
      </c>
      <c r="J33" s="8">
        <v>153</v>
      </c>
      <c r="K33" s="8" t="s">
        <v>1405</v>
      </c>
      <c r="L33" s="8"/>
      <c r="M33" s="8" t="s">
        <v>9499</v>
      </c>
      <c r="N33" s="10"/>
      <c r="O33" s="6">
        <v>44383</v>
      </c>
      <c r="P33" s="8">
        <v>153</v>
      </c>
      <c r="Q33" s="10" t="s">
        <v>35</v>
      </c>
      <c r="R33" s="8" t="s">
        <v>82</v>
      </c>
      <c r="S33" s="12"/>
      <c r="T33" s="12"/>
      <c r="U33" s="12"/>
      <c r="V33" s="12"/>
      <c r="W33" s="12"/>
      <c r="X33" s="12"/>
      <c r="Y33" s="12"/>
      <c r="Z33" s="12"/>
    </row>
    <row r="34" spans="1:26" ht="59" customHeight="1">
      <c r="A34" s="6">
        <v>44392</v>
      </c>
      <c r="B34" s="6">
        <v>44392</v>
      </c>
      <c r="C34" s="17" t="s">
        <v>9500</v>
      </c>
      <c r="D34" s="18" t="s">
        <v>9501</v>
      </c>
      <c r="E34" s="11" t="s">
        <v>6954</v>
      </c>
      <c r="F34" s="8" t="s">
        <v>3242</v>
      </c>
      <c r="G34" s="8" t="s">
        <v>175</v>
      </c>
      <c r="H34" s="16" t="s">
        <v>6958</v>
      </c>
      <c r="I34" s="11" t="s">
        <v>9468</v>
      </c>
      <c r="J34" s="8">
        <v>153.5</v>
      </c>
      <c r="K34" s="8" t="s">
        <v>142</v>
      </c>
      <c r="L34" s="8"/>
      <c r="M34" s="8"/>
      <c r="N34" s="10" t="s">
        <v>9460</v>
      </c>
      <c r="O34" s="6">
        <v>44392</v>
      </c>
      <c r="P34" s="10">
        <v>153.5</v>
      </c>
      <c r="Q34" s="10" t="s">
        <v>35</v>
      </c>
      <c r="R34" s="8" t="s">
        <v>82</v>
      </c>
      <c r="S34" s="12"/>
      <c r="T34" s="12"/>
      <c r="U34" s="12"/>
      <c r="V34" s="12"/>
      <c r="W34" s="12"/>
      <c r="X34" s="12"/>
      <c r="Y34" s="12"/>
      <c r="Z34" s="12"/>
    </row>
    <row r="35" spans="1:26" ht="59" customHeight="1">
      <c r="A35" s="6">
        <v>44377</v>
      </c>
      <c r="B35" s="6">
        <v>44377</v>
      </c>
      <c r="C35" s="7">
        <v>100000603824</v>
      </c>
      <c r="D35" s="8" t="s">
        <v>9237</v>
      </c>
      <c r="E35" s="11" t="s">
        <v>6954</v>
      </c>
      <c r="F35" s="10" t="s">
        <v>3242</v>
      </c>
      <c r="G35" s="8" t="s">
        <v>5487</v>
      </c>
      <c r="H35" s="11" t="s">
        <v>9466</v>
      </c>
      <c r="I35" s="11" t="s">
        <v>9467</v>
      </c>
      <c r="J35" s="8">
        <v>165</v>
      </c>
      <c r="K35" s="8" t="s">
        <v>811</v>
      </c>
      <c r="L35" s="8"/>
      <c r="M35" s="8" t="s">
        <v>9238</v>
      </c>
      <c r="N35" s="10"/>
      <c r="O35" s="6"/>
      <c r="P35" s="10"/>
      <c r="Q35" s="10"/>
      <c r="R35" s="10" t="s">
        <v>9238</v>
      </c>
      <c r="S35" s="12"/>
      <c r="T35" s="12"/>
      <c r="U35" s="12"/>
      <c r="V35" s="12"/>
      <c r="W35" s="12"/>
      <c r="X35" s="12"/>
      <c r="Y35" s="12"/>
      <c r="Z35" s="12"/>
    </row>
    <row r="36" spans="1:26" ht="59" customHeight="1">
      <c r="A36" s="6">
        <v>44382</v>
      </c>
      <c r="B36" s="6">
        <v>44382</v>
      </c>
      <c r="C36" s="7">
        <v>3354687619</v>
      </c>
      <c r="D36" s="8" t="s">
        <v>9436</v>
      </c>
      <c r="E36" s="11" t="s">
        <v>6954</v>
      </c>
      <c r="F36" s="10" t="s">
        <v>3242</v>
      </c>
      <c r="G36" s="8" t="s">
        <v>5487</v>
      </c>
      <c r="H36" s="11" t="s">
        <v>6958</v>
      </c>
      <c r="I36" s="11" t="s">
        <v>9462</v>
      </c>
      <c r="J36" s="8">
        <v>168</v>
      </c>
      <c r="K36" s="8" t="s">
        <v>1108</v>
      </c>
      <c r="L36" s="8"/>
      <c r="M36" s="8" t="s">
        <v>82</v>
      </c>
      <c r="N36" s="10"/>
      <c r="O36" s="6">
        <v>44382</v>
      </c>
      <c r="P36" s="8">
        <v>168</v>
      </c>
      <c r="Q36" s="10"/>
      <c r="R36" s="10" t="s">
        <v>82</v>
      </c>
      <c r="S36" s="12"/>
      <c r="T36" s="12"/>
      <c r="U36" s="12"/>
      <c r="V36" s="12"/>
      <c r="W36" s="12"/>
      <c r="X36" s="12"/>
      <c r="Y36" s="12"/>
      <c r="Z36" s="12"/>
    </row>
    <row r="37" spans="1:26" ht="59" customHeight="1">
      <c r="A37" s="6">
        <v>44356</v>
      </c>
      <c r="B37" s="6">
        <v>44383</v>
      </c>
      <c r="C37" s="7">
        <v>100007123146</v>
      </c>
      <c r="D37" s="8" t="s">
        <v>9208</v>
      </c>
      <c r="E37" s="11" t="s">
        <v>6954</v>
      </c>
      <c r="F37" s="10" t="s">
        <v>3242</v>
      </c>
      <c r="G37" s="8" t="s">
        <v>6295</v>
      </c>
      <c r="H37" s="11" t="s">
        <v>9463</v>
      </c>
      <c r="I37" s="11" t="s">
        <v>9462</v>
      </c>
      <c r="J37" s="8">
        <v>180</v>
      </c>
      <c r="K37" s="8" t="s">
        <v>168</v>
      </c>
      <c r="L37" s="8" t="s">
        <v>2441</v>
      </c>
      <c r="M37" s="8"/>
      <c r="N37" s="10"/>
      <c r="O37" s="6"/>
      <c r="P37" s="10"/>
      <c r="Q37" s="10"/>
      <c r="R37" s="10"/>
      <c r="S37" s="12"/>
      <c r="T37" s="12"/>
      <c r="U37" s="12"/>
      <c r="V37" s="12"/>
      <c r="W37" s="12"/>
      <c r="X37" s="12"/>
      <c r="Y37" s="12"/>
      <c r="Z37" s="12"/>
    </row>
    <row r="38" spans="1:26" ht="59" customHeight="1">
      <c r="A38" s="6">
        <v>44365</v>
      </c>
      <c r="B38" s="6">
        <v>44383</v>
      </c>
      <c r="C38" s="7">
        <v>100019110998</v>
      </c>
      <c r="D38" s="8" t="s">
        <v>9265</v>
      </c>
      <c r="E38" s="11" t="s">
        <v>6976</v>
      </c>
      <c r="F38" s="10" t="s">
        <v>3242</v>
      </c>
      <c r="G38" s="8" t="s">
        <v>6295</v>
      </c>
      <c r="H38" s="11" t="s">
        <v>9463</v>
      </c>
      <c r="I38" s="11" t="s">
        <v>9464</v>
      </c>
      <c r="J38" s="8">
        <v>180</v>
      </c>
      <c r="K38" s="8" t="s">
        <v>168</v>
      </c>
      <c r="L38" s="8" t="s">
        <v>9502</v>
      </c>
      <c r="M38" s="8"/>
      <c r="N38" s="10"/>
      <c r="O38" s="6"/>
      <c r="P38" s="10"/>
      <c r="Q38" s="10"/>
      <c r="R38" s="10"/>
      <c r="S38" s="12"/>
      <c r="T38" s="12"/>
      <c r="U38" s="12"/>
      <c r="V38" s="12"/>
      <c r="W38" s="12"/>
      <c r="X38" s="12"/>
      <c r="Y38" s="12"/>
      <c r="Z38" s="12"/>
    </row>
    <row r="39" spans="1:26" ht="59" customHeight="1">
      <c r="A39" s="6">
        <v>44378</v>
      </c>
      <c r="B39" s="6">
        <v>44383</v>
      </c>
      <c r="C39" s="7">
        <v>100020010167</v>
      </c>
      <c r="D39" s="8" t="s">
        <v>9270</v>
      </c>
      <c r="E39" s="11" t="s">
        <v>6976</v>
      </c>
      <c r="F39" s="10" t="s">
        <v>3242</v>
      </c>
      <c r="G39" s="8" t="s">
        <v>6295</v>
      </c>
      <c r="H39" s="11" t="s">
        <v>9463</v>
      </c>
      <c r="I39" s="11" t="s">
        <v>9462</v>
      </c>
      <c r="J39" s="8">
        <v>180</v>
      </c>
      <c r="K39" s="8" t="s">
        <v>168</v>
      </c>
      <c r="L39" s="8" t="s">
        <v>9503</v>
      </c>
      <c r="M39" s="8"/>
      <c r="N39" s="10"/>
      <c r="O39" s="6"/>
      <c r="P39" s="10"/>
      <c r="Q39" s="10"/>
      <c r="R39" s="10"/>
      <c r="S39" s="12"/>
      <c r="T39" s="12"/>
      <c r="U39" s="12"/>
      <c r="V39" s="12"/>
      <c r="W39" s="12"/>
      <c r="X39" s="12"/>
      <c r="Y39" s="12"/>
      <c r="Z39" s="12"/>
    </row>
    <row r="40" spans="1:26" ht="59" customHeight="1">
      <c r="A40" s="6">
        <v>44391</v>
      </c>
      <c r="B40" s="6">
        <v>44391</v>
      </c>
      <c r="C40" s="17" t="s">
        <v>9504</v>
      </c>
      <c r="D40" s="18" t="s">
        <v>9505</v>
      </c>
      <c r="E40" s="11" t="s">
        <v>6954</v>
      </c>
      <c r="F40" s="8" t="s">
        <v>3242</v>
      </c>
      <c r="G40" s="8" t="s">
        <v>6317</v>
      </c>
      <c r="H40" s="16" t="s">
        <v>9463</v>
      </c>
      <c r="I40" s="11" t="s">
        <v>9458</v>
      </c>
      <c r="J40" s="8">
        <v>180</v>
      </c>
      <c r="K40" s="8" t="s">
        <v>3821</v>
      </c>
      <c r="L40" s="8" t="s">
        <v>9506</v>
      </c>
      <c r="M40" s="8"/>
      <c r="N40" s="10" t="s">
        <v>9460</v>
      </c>
      <c r="O40" s="6"/>
      <c r="P40" s="10"/>
      <c r="Q40" s="10"/>
      <c r="R40" s="8"/>
      <c r="S40" s="12"/>
      <c r="T40" s="12"/>
      <c r="U40" s="12"/>
      <c r="V40" s="12"/>
      <c r="W40" s="12"/>
      <c r="X40" s="12"/>
      <c r="Y40" s="12"/>
      <c r="Z40" s="12"/>
    </row>
    <row r="41" spans="1:26" ht="59" customHeight="1">
      <c r="A41" s="6">
        <v>44384</v>
      </c>
      <c r="B41" s="6">
        <v>44384</v>
      </c>
      <c r="C41" s="20" t="s">
        <v>9507</v>
      </c>
      <c r="D41" s="8" t="s">
        <v>9508</v>
      </c>
      <c r="E41" s="16" t="s">
        <v>6954</v>
      </c>
      <c r="F41" s="8" t="s">
        <v>3242</v>
      </c>
      <c r="G41" s="8" t="s">
        <v>146</v>
      </c>
      <c r="H41" s="16" t="s">
        <v>6958</v>
      </c>
      <c r="I41" s="16" t="s">
        <v>9464</v>
      </c>
      <c r="J41" s="8">
        <v>184</v>
      </c>
      <c r="K41" s="8" t="s">
        <v>614</v>
      </c>
      <c r="L41" s="8"/>
      <c r="M41" s="8"/>
      <c r="N41" s="10" t="s">
        <v>9460</v>
      </c>
      <c r="O41" s="6">
        <v>44384</v>
      </c>
      <c r="P41" s="10">
        <v>184</v>
      </c>
      <c r="Q41" s="10" t="s">
        <v>37</v>
      </c>
      <c r="R41" s="10" t="s">
        <v>9509</v>
      </c>
      <c r="S41" s="12"/>
      <c r="T41" s="12"/>
      <c r="U41" s="12"/>
      <c r="V41" s="12"/>
      <c r="W41" s="12"/>
      <c r="X41" s="12"/>
      <c r="Y41" s="12"/>
      <c r="Z41" s="12"/>
    </row>
    <row r="42" spans="1:26" ht="59" customHeight="1">
      <c r="A42" s="6">
        <v>44391</v>
      </c>
      <c r="B42" s="6">
        <v>44391</v>
      </c>
      <c r="C42" s="7">
        <v>100013672541</v>
      </c>
      <c r="D42" s="8" t="s">
        <v>9510</v>
      </c>
      <c r="E42" s="11" t="s">
        <v>6954</v>
      </c>
      <c r="F42" s="10" t="s">
        <v>3242</v>
      </c>
      <c r="G42" s="8" t="s">
        <v>175</v>
      </c>
      <c r="H42" s="11" t="s">
        <v>6958</v>
      </c>
      <c r="I42" s="11" t="s">
        <v>9468</v>
      </c>
      <c r="J42" s="8">
        <v>185</v>
      </c>
      <c r="K42" s="8" t="s">
        <v>148</v>
      </c>
      <c r="L42" s="8"/>
      <c r="M42" s="8" t="s">
        <v>9499</v>
      </c>
      <c r="N42" s="10" t="s">
        <v>9460</v>
      </c>
      <c r="O42" s="6">
        <v>44391</v>
      </c>
      <c r="P42" s="10">
        <v>185</v>
      </c>
      <c r="Q42" s="10" t="s">
        <v>35</v>
      </c>
      <c r="R42" s="8" t="s">
        <v>7425</v>
      </c>
      <c r="S42" s="12"/>
      <c r="T42" s="12"/>
      <c r="U42" s="12"/>
      <c r="V42" s="12"/>
      <c r="W42" s="12"/>
      <c r="X42" s="12"/>
      <c r="Y42" s="12"/>
      <c r="Z42" s="12"/>
    </row>
    <row r="43" spans="1:26" ht="59" customHeight="1">
      <c r="A43" s="6">
        <v>44348</v>
      </c>
      <c r="B43" s="6">
        <v>44379</v>
      </c>
      <c r="C43" s="7">
        <v>100010785561</v>
      </c>
      <c r="D43" s="8" t="s">
        <v>8352</v>
      </c>
      <c r="E43" s="11"/>
      <c r="F43" s="10" t="s">
        <v>3242</v>
      </c>
      <c r="G43" s="8" t="s">
        <v>6279</v>
      </c>
      <c r="H43" s="11" t="s">
        <v>9463</v>
      </c>
      <c r="I43" s="11" t="s">
        <v>9458</v>
      </c>
      <c r="J43" s="8">
        <v>199</v>
      </c>
      <c r="K43" s="8" t="s">
        <v>7080</v>
      </c>
      <c r="L43" s="8"/>
      <c r="M43" s="8" t="s">
        <v>8353</v>
      </c>
      <c r="N43" s="10"/>
      <c r="O43" s="6"/>
      <c r="P43" s="10"/>
      <c r="Q43" s="10"/>
      <c r="R43" s="8" t="s">
        <v>9511</v>
      </c>
      <c r="S43" s="12"/>
      <c r="T43" s="12"/>
      <c r="U43" s="12"/>
      <c r="V43" s="12"/>
      <c r="W43" s="12"/>
      <c r="X43" s="12"/>
      <c r="Y43" s="12"/>
      <c r="Z43" s="12"/>
    </row>
    <row r="44" spans="1:26" ht="59" customHeight="1">
      <c r="A44" s="6">
        <v>44337</v>
      </c>
      <c r="B44" s="6">
        <v>44383</v>
      </c>
      <c r="C44" s="7">
        <v>100017558673</v>
      </c>
      <c r="D44" s="8" t="s">
        <v>7960</v>
      </c>
      <c r="E44" s="11"/>
      <c r="F44" s="10" t="s">
        <v>3242</v>
      </c>
      <c r="G44" s="8" t="s">
        <v>175</v>
      </c>
      <c r="H44" s="11" t="s">
        <v>9463</v>
      </c>
      <c r="I44" s="11" t="s">
        <v>9484</v>
      </c>
      <c r="J44" s="8">
        <v>200</v>
      </c>
      <c r="K44" s="8" t="s">
        <v>7961</v>
      </c>
      <c r="L44" s="8"/>
      <c r="M44" s="8" t="s">
        <v>9512</v>
      </c>
      <c r="N44" s="10"/>
      <c r="O44" s="6"/>
      <c r="P44" s="10"/>
      <c r="Q44" s="10"/>
      <c r="R44" s="10" t="s">
        <v>7962</v>
      </c>
      <c r="S44" s="12"/>
      <c r="T44" s="12"/>
      <c r="U44" s="12"/>
      <c r="V44" s="12"/>
      <c r="W44" s="12"/>
      <c r="X44" s="12"/>
      <c r="Y44" s="12"/>
      <c r="Z44" s="12"/>
    </row>
    <row r="45" spans="1:26" ht="59" customHeight="1">
      <c r="A45" s="6">
        <v>44351</v>
      </c>
      <c r="B45" s="6">
        <v>44383</v>
      </c>
      <c r="C45" s="7">
        <v>100001297447</v>
      </c>
      <c r="D45" s="8" t="s">
        <v>8566</v>
      </c>
      <c r="E45" s="11"/>
      <c r="F45" s="10" t="s">
        <v>3242</v>
      </c>
      <c r="G45" s="8" t="s">
        <v>154</v>
      </c>
      <c r="H45" s="11" t="s">
        <v>9466</v>
      </c>
      <c r="I45" s="11" t="s">
        <v>9458</v>
      </c>
      <c r="J45" s="8">
        <v>200</v>
      </c>
      <c r="K45" s="8" t="s">
        <v>1066</v>
      </c>
      <c r="L45" s="8"/>
      <c r="M45" s="8" t="s">
        <v>9513</v>
      </c>
      <c r="N45" s="10"/>
      <c r="O45" s="6"/>
      <c r="P45" s="10"/>
      <c r="Q45" s="10"/>
      <c r="R45" s="10" t="s">
        <v>77</v>
      </c>
      <c r="S45" s="12"/>
      <c r="T45" s="12"/>
      <c r="U45" s="12"/>
      <c r="V45" s="12"/>
      <c r="W45" s="12"/>
      <c r="X45" s="12"/>
      <c r="Y45" s="12"/>
      <c r="Z45" s="12"/>
    </row>
    <row r="46" spans="1:26" ht="59" customHeight="1">
      <c r="A46" s="6">
        <v>44392</v>
      </c>
      <c r="B46" s="6">
        <v>44392</v>
      </c>
      <c r="C46" s="17" t="s">
        <v>9514</v>
      </c>
      <c r="D46" s="18" t="s">
        <v>9515</v>
      </c>
      <c r="E46" s="11" t="s">
        <v>6954</v>
      </c>
      <c r="F46" s="8" t="s">
        <v>3242</v>
      </c>
      <c r="G46" s="8" t="s">
        <v>6279</v>
      </c>
      <c r="H46" s="16" t="s">
        <v>9463</v>
      </c>
      <c r="I46" s="11" t="s">
        <v>9467</v>
      </c>
      <c r="J46" s="8">
        <v>200</v>
      </c>
      <c r="K46" s="8" t="s">
        <v>225</v>
      </c>
      <c r="L46" s="8" t="s">
        <v>5585</v>
      </c>
      <c r="M46" s="8" t="s">
        <v>9516</v>
      </c>
      <c r="N46" s="10" t="s">
        <v>9460</v>
      </c>
      <c r="O46" s="6"/>
      <c r="P46" s="10"/>
      <c r="Q46" s="10"/>
      <c r="R46" s="8"/>
      <c r="S46" s="12"/>
      <c r="T46" s="12"/>
      <c r="U46" s="12"/>
      <c r="V46" s="12"/>
      <c r="W46" s="12"/>
      <c r="X46" s="12"/>
      <c r="Y46" s="12"/>
      <c r="Z46" s="12"/>
    </row>
    <row r="47" spans="1:26" ht="59" customHeight="1">
      <c r="A47" s="6">
        <v>44392</v>
      </c>
      <c r="B47" s="6">
        <v>44392</v>
      </c>
      <c r="C47" s="17" t="s">
        <v>9517</v>
      </c>
      <c r="D47" s="18" t="s">
        <v>9518</v>
      </c>
      <c r="E47" s="11" t="s">
        <v>6976</v>
      </c>
      <c r="F47" s="8" t="s">
        <v>3242</v>
      </c>
      <c r="G47" s="8" t="s">
        <v>6279</v>
      </c>
      <c r="H47" s="16" t="s">
        <v>9463</v>
      </c>
      <c r="I47" s="11" t="s">
        <v>9462</v>
      </c>
      <c r="J47" s="8">
        <v>200</v>
      </c>
      <c r="K47" s="8" t="s">
        <v>3058</v>
      </c>
      <c r="L47" s="8" t="s">
        <v>9519</v>
      </c>
      <c r="M47" s="8" t="s">
        <v>9520</v>
      </c>
      <c r="N47" s="10" t="s">
        <v>9460</v>
      </c>
      <c r="O47" s="6"/>
      <c r="P47" s="10"/>
      <c r="Q47" s="10"/>
      <c r="R47" s="8"/>
      <c r="S47" s="835" t="s">
        <v>9521</v>
      </c>
      <c r="T47" s="836"/>
      <c r="U47" s="837"/>
      <c r="V47" s="12"/>
      <c r="W47" s="12"/>
      <c r="X47" s="12"/>
      <c r="Y47" s="12"/>
      <c r="Z47" s="12"/>
    </row>
    <row r="48" spans="1:26" ht="59" customHeight="1">
      <c r="A48" s="6">
        <v>44392</v>
      </c>
      <c r="B48" s="6">
        <v>44392</v>
      </c>
      <c r="C48" s="17" t="s">
        <v>9522</v>
      </c>
      <c r="D48" s="18" t="s">
        <v>9523</v>
      </c>
      <c r="E48" s="11" t="s">
        <v>6954</v>
      </c>
      <c r="F48" s="8" t="s">
        <v>3242</v>
      </c>
      <c r="G48" s="8" t="s">
        <v>6291</v>
      </c>
      <c r="H48" s="16" t="s">
        <v>9463</v>
      </c>
      <c r="I48" s="11" t="s">
        <v>9524</v>
      </c>
      <c r="J48" s="8">
        <v>200</v>
      </c>
      <c r="K48" s="8" t="s">
        <v>811</v>
      </c>
      <c r="L48" s="8" t="s">
        <v>9525</v>
      </c>
      <c r="M48" s="8"/>
      <c r="N48" s="10" t="s">
        <v>9460</v>
      </c>
      <c r="O48" s="6"/>
      <c r="P48" s="10"/>
      <c r="Q48" s="10"/>
      <c r="R48" s="8"/>
      <c r="S48" s="12"/>
      <c r="T48" s="12"/>
      <c r="U48" s="12"/>
      <c r="V48" s="12"/>
      <c r="W48" s="12"/>
      <c r="X48" s="12"/>
      <c r="Y48" s="12"/>
      <c r="Z48" s="12"/>
    </row>
    <row r="49" spans="1:26" ht="59" customHeight="1">
      <c r="A49" s="6">
        <v>44392</v>
      </c>
      <c r="B49" s="6">
        <v>44392</v>
      </c>
      <c r="C49" s="17" t="s">
        <v>9526</v>
      </c>
      <c r="D49" s="18" t="s">
        <v>9527</v>
      </c>
      <c r="E49" s="11" t="s">
        <v>7001</v>
      </c>
      <c r="F49" s="8" t="s">
        <v>3242</v>
      </c>
      <c r="G49" s="8" t="s">
        <v>6279</v>
      </c>
      <c r="H49" s="16" t="s">
        <v>9463</v>
      </c>
      <c r="I49" s="11" t="s">
        <v>9468</v>
      </c>
      <c r="J49" s="8">
        <v>200</v>
      </c>
      <c r="K49" s="8" t="s">
        <v>168</v>
      </c>
      <c r="L49" s="8"/>
      <c r="M49" s="8" t="s">
        <v>9528</v>
      </c>
      <c r="N49" s="10" t="s">
        <v>9460</v>
      </c>
      <c r="O49" s="6"/>
      <c r="P49" s="10"/>
      <c r="Q49" s="10"/>
      <c r="R49" s="8"/>
      <c r="S49" s="12"/>
      <c r="T49" s="12"/>
      <c r="U49" s="12"/>
      <c r="V49" s="12"/>
      <c r="W49" s="12"/>
      <c r="X49" s="12"/>
      <c r="Y49" s="12"/>
      <c r="Z49" s="12"/>
    </row>
    <row r="50" spans="1:26" ht="59" customHeight="1">
      <c r="A50" s="6">
        <v>44393</v>
      </c>
      <c r="B50" s="6">
        <v>44393</v>
      </c>
      <c r="C50" s="17" t="s">
        <v>9529</v>
      </c>
      <c r="D50" s="18" t="s">
        <v>9530</v>
      </c>
      <c r="E50" s="11" t="s">
        <v>6954</v>
      </c>
      <c r="F50" s="8" t="s">
        <v>3242</v>
      </c>
      <c r="G50" s="8" t="s">
        <v>6279</v>
      </c>
      <c r="H50" s="16" t="s">
        <v>9463</v>
      </c>
      <c r="I50" s="11" t="s">
        <v>9484</v>
      </c>
      <c r="J50" s="8">
        <v>200</v>
      </c>
      <c r="K50" s="8" t="s">
        <v>182</v>
      </c>
      <c r="L50" s="8"/>
      <c r="M50" s="8" t="s">
        <v>1666</v>
      </c>
      <c r="N50" s="10" t="s">
        <v>9460</v>
      </c>
      <c r="O50" s="6"/>
      <c r="P50" s="10"/>
      <c r="Q50" s="10"/>
      <c r="R50" s="8"/>
      <c r="S50" s="12"/>
      <c r="T50" s="12"/>
      <c r="U50" s="12"/>
      <c r="V50" s="12"/>
      <c r="W50" s="12"/>
      <c r="X50" s="12"/>
      <c r="Y50" s="12"/>
      <c r="Z50" s="12"/>
    </row>
    <row r="51" spans="1:26" ht="59" customHeight="1">
      <c r="A51" s="6">
        <v>44393</v>
      </c>
      <c r="B51" s="6">
        <v>44393</v>
      </c>
      <c r="C51" s="17" t="s">
        <v>9531</v>
      </c>
      <c r="D51" s="18" t="s">
        <v>9532</v>
      </c>
      <c r="E51" s="11" t="s">
        <v>8518</v>
      </c>
      <c r="F51" s="8" t="s">
        <v>3242</v>
      </c>
      <c r="G51" s="8" t="s">
        <v>156</v>
      </c>
      <c r="H51" s="16" t="s">
        <v>9463</v>
      </c>
      <c r="I51" s="11" t="s">
        <v>9484</v>
      </c>
      <c r="J51" s="8">
        <v>200</v>
      </c>
      <c r="K51" s="8" t="s">
        <v>142</v>
      </c>
      <c r="L51" s="8"/>
      <c r="M51" s="8"/>
      <c r="N51" s="10" t="s">
        <v>9460</v>
      </c>
      <c r="O51" s="6"/>
      <c r="P51" s="10"/>
      <c r="Q51" s="10"/>
      <c r="R51" s="8"/>
      <c r="S51" s="12"/>
      <c r="T51" s="12"/>
      <c r="U51" s="12"/>
      <c r="V51" s="12"/>
      <c r="W51" s="12"/>
      <c r="X51" s="12"/>
      <c r="Y51" s="12"/>
      <c r="Z51" s="12"/>
    </row>
    <row r="52" spans="1:26" ht="59" customHeight="1">
      <c r="A52" s="6">
        <v>44355</v>
      </c>
      <c r="B52" s="6">
        <v>44355</v>
      </c>
      <c r="C52" s="7">
        <v>1503215543</v>
      </c>
      <c r="D52" s="8" t="s">
        <v>7727</v>
      </c>
      <c r="E52" s="11" t="s">
        <v>6954</v>
      </c>
      <c r="F52" s="10" t="s">
        <v>3242</v>
      </c>
      <c r="G52" s="8" t="s">
        <v>5487</v>
      </c>
      <c r="H52" s="11" t="s">
        <v>9466</v>
      </c>
      <c r="I52" s="11" t="s">
        <v>9467</v>
      </c>
      <c r="J52" s="8">
        <v>209</v>
      </c>
      <c r="K52" s="8" t="s">
        <v>811</v>
      </c>
      <c r="L52" s="8"/>
      <c r="M52" s="8" t="s">
        <v>8610</v>
      </c>
      <c r="N52" s="10"/>
      <c r="O52" s="6"/>
      <c r="P52" s="10"/>
      <c r="Q52" s="10"/>
      <c r="R52" s="10" t="s">
        <v>8610</v>
      </c>
      <c r="S52" s="12"/>
      <c r="T52" s="12"/>
      <c r="U52" s="12"/>
      <c r="V52" s="12"/>
      <c r="W52" s="12"/>
      <c r="X52" s="12"/>
      <c r="Y52" s="12"/>
      <c r="Z52" s="12"/>
    </row>
    <row r="53" spans="1:26" ht="59" customHeight="1">
      <c r="A53" s="6">
        <v>44348</v>
      </c>
      <c r="B53" s="6">
        <v>44384</v>
      </c>
      <c r="C53" s="7">
        <v>1150376957</v>
      </c>
      <c r="D53" s="8" t="s">
        <v>8338</v>
      </c>
      <c r="E53" s="11"/>
      <c r="F53" s="10" t="s">
        <v>3242</v>
      </c>
      <c r="G53" s="8" t="s">
        <v>146</v>
      </c>
      <c r="H53" s="11" t="s">
        <v>9493</v>
      </c>
      <c r="I53" s="11" t="s">
        <v>9468</v>
      </c>
      <c r="J53" s="8">
        <v>250</v>
      </c>
      <c r="K53" s="8" t="s">
        <v>142</v>
      </c>
      <c r="L53" s="8"/>
      <c r="M53" s="8" t="s">
        <v>9533</v>
      </c>
      <c r="N53" s="10"/>
      <c r="O53" s="6"/>
      <c r="P53" s="10"/>
      <c r="Q53" s="10"/>
      <c r="R53" s="10" t="s">
        <v>345</v>
      </c>
      <c r="S53" s="12"/>
      <c r="T53" s="12"/>
      <c r="U53" s="12"/>
      <c r="V53" s="12"/>
      <c r="W53" s="12"/>
      <c r="X53" s="12"/>
      <c r="Y53" s="12"/>
      <c r="Z53" s="12"/>
    </row>
    <row r="54" spans="1:26" ht="59" customHeight="1">
      <c r="A54" s="6">
        <v>44391</v>
      </c>
      <c r="B54" s="6">
        <v>44391</v>
      </c>
      <c r="C54" s="24" t="s">
        <v>9534</v>
      </c>
      <c r="D54" s="18" t="s">
        <v>9535</v>
      </c>
      <c r="E54" s="16" t="s">
        <v>6954</v>
      </c>
      <c r="F54" s="8" t="s">
        <v>3242</v>
      </c>
      <c r="G54" s="8" t="s">
        <v>175</v>
      </c>
      <c r="H54" s="16" t="s">
        <v>6958</v>
      </c>
      <c r="I54" s="9" t="s">
        <v>9468</v>
      </c>
      <c r="J54" s="8">
        <v>262.5</v>
      </c>
      <c r="K54" s="8" t="s">
        <v>142</v>
      </c>
      <c r="L54" s="8"/>
      <c r="M54" s="8" t="s">
        <v>9536</v>
      </c>
      <c r="N54" s="10" t="s">
        <v>9460</v>
      </c>
      <c r="O54" s="6">
        <v>44391</v>
      </c>
      <c r="P54" s="10">
        <v>262.5</v>
      </c>
      <c r="Q54" s="10" t="s">
        <v>35</v>
      </c>
      <c r="R54" s="8" t="s">
        <v>82</v>
      </c>
      <c r="S54" s="12"/>
      <c r="T54" s="12"/>
      <c r="U54" s="12"/>
      <c r="V54" s="12"/>
      <c r="W54" s="12"/>
      <c r="X54" s="12"/>
      <c r="Y54" s="12"/>
      <c r="Z54" s="12"/>
    </row>
    <row r="55" spans="1:26" ht="59" customHeight="1">
      <c r="A55" s="6">
        <v>44391</v>
      </c>
      <c r="B55" s="6">
        <v>44391</v>
      </c>
      <c r="C55" s="17" t="s">
        <v>9537</v>
      </c>
      <c r="D55" s="18" t="s">
        <v>9538</v>
      </c>
      <c r="E55" s="16" t="s">
        <v>6954</v>
      </c>
      <c r="F55" s="8" t="s">
        <v>3242</v>
      </c>
      <c r="G55" s="8" t="s">
        <v>146</v>
      </c>
      <c r="H55" s="16" t="s">
        <v>6958</v>
      </c>
      <c r="I55" s="11"/>
      <c r="J55" s="8">
        <v>284</v>
      </c>
      <c r="K55" s="8" t="s">
        <v>1031</v>
      </c>
      <c r="L55" s="8"/>
      <c r="M55" s="8" t="s">
        <v>9539</v>
      </c>
      <c r="N55" s="10" t="s">
        <v>9460</v>
      </c>
      <c r="O55" s="6">
        <v>44391</v>
      </c>
      <c r="P55" s="10">
        <v>284</v>
      </c>
      <c r="Q55" s="10" t="s">
        <v>37</v>
      </c>
      <c r="R55" s="8"/>
      <c r="S55" s="12"/>
      <c r="T55" s="12"/>
      <c r="U55" s="12"/>
      <c r="V55" s="12"/>
      <c r="W55" s="12"/>
      <c r="X55" s="12"/>
      <c r="Y55" s="12"/>
      <c r="Z55" s="12"/>
    </row>
    <row r="56" spans="1:26" ht="59" customHeight="1">
      <c r="A56" s="6">
        <v>44385</v>
      </c>
      <c r="B56" s="6">
        <v>44385</v>
      </c>
      <c r="C56" s="17" t="s">
        <v>9540</v>
      </c>
      <c r="D56" s="25" t="s">
        <v>9541</v>
      </c>
      <c r="E56" s="16" t="s">
        <v>6954</v>
      </c>
      <c r="F56" s="8" t="s">
        <v>3242</v>
      </c>
      <c r="G56" s="8" t="s">
        <v>6281</v>
      </c>
      <c r="H56" s="16" t="s">
        <v>6958</v>
      </c>
      <c r="I56" s="16" t="s">
        <v>9464</v>
      </c>
      <c r="J56" s="8">
        <v>288</v>
      </c>
      <c r="K56" s="8" t="s">
        <v>142</v>
      </c>
      <c r="L56" s="8"/>
      <c r="M56" s="8"/>
      <c r="N56" s="10" t="s">
        <v>9460</v>
      </c>
      <c r="O56" s="6">
        <v>44385</v>
      </c>
      <c r="P56" s="10">
        <v>288</v>
      </c>
      <c r="Q56" s="10" t="s">
        <v>37</v>
      </c>
      <c r="R56" s="8"/>
      <c r="S56" s="12"/>
      <c r="T56" s="12"/>
      <c r="U56" s="12"/>
      <c r="V56" s="12"/>
      <c r="W56" s="12"/>
      <c r="X56" s="12"/>
      <c r="Y56" s="12"/>
      <c r="Z56" s="12"/>
    </row>
    <row r="57" spans="1:26" ht="59" customHeight="1">
      <c r="A57" s="6">
        <v>44369</v>
      </c>
      <c r="B57" s="6">
        <v>44383</v>
      </c>
      <c r="C57" s="7">
        <v>100016407630</v>
      </c>
      <c r="D57" s="8" t="s">
        <v>8953</v>
      </c>
      <c r="E57" s="11" t="s">
        <v>6954</v>
      </c>
      <c r="F57" s="10" t="s">
        <v>3242</v>
      </c>
      <c r="G57" s="8" t="s">
        <v>6295</v>
      </c>
      <c r="H57" s="11" t="s">
        <v>9466</v>
      </c>
      <c r="I57" s="11" t="s">
        <v>9484</v>
      </c>
      <c r="J57" s="8">
        <v>288</v>
      </c>
      <c r="K57" s="8" t="s">
        <v>142</v>
      </c>
      <c r="L57" s="8" t="s">
        <v>9542</v>
      </c>
      <c r="M57" s="8"/>
      <c r="N57" s="10"/>
      <c r="O57" s="6"/>
      <c r="P57" s="10"/>
      <c r="Q57" s="10"/>
      <c r="R57" s="10"/>
      <c r="S57" s="12"/>
      <c r="T57" s="12"/>
      <c r="U57" s="12"/>
      <c r="V57" s="12"/>
      <c r="W57" s="12"/>
      <c r="X57" s="12"/>
      <c r="Y57" s="12"/>
      <c r="Z57" s="12"/>
    </row>
    <row r="58" spans="1:26" ht="59" customHeight="1">
      <c r="A58" s="6">
        <v>44391</v>
      </c>
      <c r="B58" s="6">
        <v>44391</v>
      </c>
      <c r="C58" s="21" t="s">
        <v>9543</v>
      </c>
      <c r="D58" s="18" t="s">
        <v>9544</v>
      </c>
      <c r="E58" s="16"/>
      <c r="F58" s="8" t="s">
        <v>3242</v>
      </c>
      <c r="G58" s="8" t="s">
        <v>6317</v>
      </c>
      <c r="H58" s="11" t="s">
        <v>9463</v>
      </c>
      <c r="I58" s="11" t="s">
        <v>9458</v>
      </c>
      <c r="J58" s="8">
        <v>288</v>
      </c>
      <c r="K58" s="8" t="s">
        <v>929</v>
      </c>
      <c r="L58" s="8"/>
      <c r="M58" s="8" t="s">
        <v>9545</v>
      </c>
      <c r="N58" s="10"/>
      <c r="O58" s="6"/>
      <c r="P58" s="10"/>
      <c r="Q58" s="10"/>
      <c r="R58" s="8" t="s">
        <v>9546</v>
      </c>
      <c r="S58" s="12"/>
      <c r="T58" s="12"/>
      <c r="U58" s="12"/>
      <c r="V58" s="12"/>
      <c r="W58" s="12"/>
      <c r="X58" s="12"/>
      <c r="Y58" s="12"/>
      <c r="Z58" s="12"/>
    </row>
    <row r="59" spans="1:26" ht="59" customHeight="1">
      <c r="A59" s="6">
        <v>44386</v>
      </c>
      <c r="B59" s="6">
        <v>44386</v>
      </c>
      <c r="C59" s="7">
        <v>100016059202</v>
      </c>
      <c r="D59" s="8" t="s">
        <v>9547</v>
      </c>
      <c r="E59" s="11" t="s">
        <v>6954</v>
      </c>
      <c r="F59" s="10" t="s">
        <v>3242</v>
      </c>
      <c r="G59" s="8" t="s">
        <v>5487</v>
      </c>
      <c r="H59" s="11" t="s">
        <v>6958</v>
      </c>
      <c r="I59" s="11" t="s">
        <v>9464</v>
      </c>
      <c r="J59" s="8">
        <v>298</v>
      </c>
      <c r="K59" s="8" t="s">
        <v>981</v>
      </c>
      <c r="L59" s="8"/>
      <c r="M59" s="8" t="s">
        <v>1666</v>
      </c>
      <c r="N59" s="10" t="s">
        <v>9460</v>
      </c>
      <c r="O59" s="6">
        <v>44386</v>
      </c>
      <c r="P59" s="10">
        <v>298</v>
      </c>
      <c r="Q59" s="10"/>
      <c r="R59" s="8" t="s">
        <v>82</v>
      </c>
      <c r="S59" s="12"/>
      <c r="T59" s="12"/>
      <c r="U59" s="12"/>
      <c r="V59" s="12"/>
      <c r="W59" s="12"/>
      <c r="X59" s="12"/>
      <c r="Y59" s="12"/>
      <c r="Z59" s="12"/>
    </row>
    <row r="60" spans="1:26" ht="59" customHeight="1">
      <c r="A60" s="6">
        <v>44377</v>
      </c>
      <c r="B60" s="6">
        <v>44383</v>
      </c>
      <c r="C60" s="7">
        <v>100019986514</v>
      </c>
      <c r="D60" s="8" t="s">
        <v>9187</v>
      </c>
      <c r="E60" s="11"/>
      <c r="F60" s="10" t="s">
        <v>3242</v>
      </c>
      <c r="G60" s="8" t="s">
        <v>6279</v>
      </c>
      <c r="H60" s="11" t="s">
        <v>9463</v>
      </c>
      <c r="I60" s="11" t="s">
        <v>9462</v>
      </c>
      <c r="J60" s="8">
        <v>300</v>
      </c>
      <c r="K60" s="8" t="s">
        <v>142</v>
      </c>
      <c r="L60" s="8"/>
      <c r="M60" s="8" t="s">
        <v>9188</v>
      </c>
      <c r="N60" s="10"/>
      <c r="O60" s="6"/>
      <c r="P60" s="10"/>
      <c r="Q60" s="10"/>
      <c r="R60" s="10" t="s">
        <v>345</v>
      </c>
      <c r="S60" s="12"/>
      <c r="T60" s="12"/>
      <c r="U60" s="12"/>
      <c r="V60" s="12"/>
      <c r="W60" s="12"/>
      <c r="X60" s="12"/>
      <c r="Y60" s="12"/>
      <c r="Z60" s="12"/>
    </row>
    <row r="61" spans="1:26" ht="59" customHeight="1">
      <c r="A61" s="6">
        <v>44390</v>
      </c>
      <c r="B61" s="6">
        <v>44390</v>
      </c>
      <c r="C61" s="7">
        <v>100010328303</v>
      </c>
      <c r="D61" s="8" t="s">
        <v>9548</v>
      </c>
      <c r="E61" s="11" t="s">
        <v>7685</v>
      </c>
      <c r="F61" s="10" t="s">
        <v>3242</v>
      </c>
      <c r="G61" s="8" t="s">
        <v>6279</v>
      </c>
      <c r="H61" s="11" t="s">
        <v>9466</v>
      </c>
      <c r="I61" s="11" t="s">
        <v>9467</v>
      </c>
      <c r="J61" s="8">
        <v>300</v>
      </c>
      <c r="K61" s="8" t="s">
        <v>163</v>
      </c>
      <c r="L61" s="8"/>
      <c r="M61" s="8" t="s">
        <v>9499</v>
      </c>
      <c r="N61" s="10" t="s">
        <v>9460</v>
      </c>
      <c r="O61" s="6"/>
      <c r="P61" s="10"/>
      <c r="Q61" s="10"/>
      <c r="R61" s="8"/>
      <c r="S61" s="12"/>
      <c r="T61" s="12"/>
      <c r="U61" s="12"/>
      <c r="V61" s="12"/>
      <c r="W61" s="12"/>
      <c r="X61" s="12"/>
      <c r="Y61" s="12"/>
      <c r="Z61" s="12"/>
    </row>
    <row r="62" spans="1:26" ht="59" customHeight="1">
      <c r="A62" s="6">
        <v>44391</v>
      </c>
      <c r="B62" s="6">
        <v>44391</v>
      </c>
      <c r="C62" s="17" t="s">
        <v>9549</v>
      </c>
      <c r="D62" s="18" t="s">
        <v>9550</v>
      </c>
      <c r="E62" s="16" t="s">
        <v>6954</v>
      </c>
      <c r="F62" s="8" t="s">
        <v>3242</v>
      </c>
      <c r="G62" s="8" t="s">
        <v>6302</v>
      </c>
      <c r="H62" s="16" t="s">
        <v>6958</v>
      </c>
      <c r="I62" s="11" t="s">
        <v>9468</v>
      </c>
      <c r="J62" s="8">
        <v>300</v>
      </c>
      <c r="K62" s="8" t="s">
        <v>147</v>
      </c>
      <c r="L62" s="8"/>
      <c r="M62" s="8" t="s">
        <v>9551</v>
      </c>
      <c r="N62" s="10" t="s">
        <v>9460</v>
      </c>
      <c r="O62" s="6"/>
      <c r="P62" s="10"/>
      <c r="Q62" s="10" t="s">
        <v>37</v>
      </c>
      <c r="R62" s="8"/>
      <c r="S62" s="12"/>
      <c r="T62" s="12"/>
      <c r="U62" s="12"/>
      <c r="V62" s="12"/>
      <c r="W62" s="12"/>
      <c r="X62" s="12"/>
      <c r="Y62" s="12"/>
      <c r="Z62" s="12"/>
    </row>
    <row r="63" spans="1:26" ht="59" customHeight="1">
      <c r="A63" s="6">
        <v>44384</v>
      </c>
      <c r="B63" s="6">
        <v>44384</v>
      </c>
      <c r="C63" s="20" t="s">
        <v>9552</v>
      </c>
      <c r="D63" s="8" t="s">
        <v>9553</v>
      </c>
      <c r="E63" s="16" t="s">
        <v>6954</v>
      </c>
      <c r="F63" s="8" t="s">
        <v>3242</v>
      </c>
      <c r="G63" s="8" t="s">
        <v>6295</v>
      </c>
      <c r="H63" s="16" t="s">
        <v>9493</v>
      </c>
      <c r="I63" s="16" t="s">
        <v>9468</v>
      </c>
      <c r="J63" s="8">
        <v>320</v>
      </c>
      <c r="K63" s="8" t="s">
        <v>287</v>
      </c>
      <c r="L63" s="8" t="s">
        <v>9554</v>
      </c>
      <c r="M63" s="8" t="s">
        <v>686</v>
      </c>
      <c r="N63" s="10" t="s">
        <v>9460</v>
      </c>
      <c r="O63" s="6"/>
      <c r="P63" s="10"/>
      <c r="Q63" s="10"/>
      <c r="R63" s="10"/>
      <c r="S63" s="12"/>
      <c r="T63" s="12"/>
      <c r="U63" s="12"/>
      <c r="V63" s="12"/>
      <c r="W63" s="12"/>
      <c r="X63" s="12"/>
      <c r="Y63" s="12"/>
      <c r="Z63" s="12"/>
    </row>
    <row r="64" spans="1:26" ht="59" customHeight="1">
      <c r="A64" s="6">
        <v>44389</v>
      </c>
      <c r="B64" s="6">
        <v>44389</v>
      </c>
      <c r="C64" s="7" t="s">
        <v>9555</v>
      </c>
      <c r="D64" s="8" t="s">
        <v>9556</v>
      </c>
      <c r="E64" s="11" t="s">
        <v>6954</v>
      </c>
      <c r="F64" s="10" t="s">
        <v>3242</v>
      </c>
      <c r="G64" s="8" t="s">
        <v>6295</v>
      </c>
      <c r="H64" s="11" t="s">
        <v>9463</v>
      </c>
      <c r="I64" s="11" t="s">
        <v>9484</v>
      </c>
      <c r="J64" s="8">
        <v>320</v>
      </c>
      <c r="K64" s="8" t="s">
        <v>686</v>
      </c>
      <c r="L64" s="8"/>
      <c r="M64" s="8"/>
      <c r="N64" s="10" t="s">
        <v>9460</v>
      </c>
      <c r="O64" s="6"/>
      <c r="P64" s="10"/>
      <c r="Q64" s="10"/>
      <c r="R64" s="8"/>
      <c r="S64" s="12"/>
      <c r="T64" s="12"/>
      <c r="U64" s="12"/>
      <c r="V64" s="12"/>
      <c r="W64" s="12"/>
      <c r="X64" s="12"/>
      <c r="Y64" s="12"/>
      <c r="Z64" s="12"/>
    </row>
    <row r="65" spans="1:26" ht="59" customHeight="1">
      <c r="A65" s="6">
        <v>44385</v>
      </c>
      <c r="B65" s="6">
        <v>44385</v>
      </c>
      <c r="C65" s="7">
        <v>100017410301</v>
      </c>
      <c r="D65" s="8" t="s">
        <v>9557</v>
      </c>
      <c r="E65" s="11" t="s">
        <v>6954</v>
      </c>
      <c r="F65" s="10" t="s">
        <v>3242</v>
      </c>
      <c r="G65" s="8" t="s">
        <v>154</v>
      </c>
      <c r="H65" s="11" t="s">
        <v>6958</v>
      </c>
      <c r="I65" s="11"/>
      <c r="J65" s="8">
        <v>331.76</v>
      </c>
      <c r="K65" s="8" t="s">
        <v>142</v>
      </c>
      <c r="L65" s="8"/>
      <c r="M65" s="8"/>
      <c r="N65" s="10" t="s">
        <v>9460</v>
      </c>
      <c r="O65" s="6">
        <v>44385</v>
      </c>
      <c r="P65" s="10">
        <v>331.76</v>
      </c>
      <c r="Q65" s="10" t="s">
        <v>37</v>
      </c>
      <c r="R65" s="10" t="s">
        <v>140</v>
      </c>
      <c r="S65" s="12"/>
      <c r="T65" s="12"/>
      <c r="U65" s="12"/>
      <c r="V65" s="12"/>
      <c r="W65" s="12"/>
      <c r="X65" s="12"/>
      <c r="Y65" s="12"/>
      <c r="Z65" s="12"/>
    </row>
    <row r="66" spans="1:26" ht="59" customHeight="1">
      <c r="A66" s="6">
        <v>44378</v>
      </c>
      <c r="B66" s="6">
        <v>44378</v>
      </c>
      <c r="C66" s="7">
        <v>100019995964</v>
      </c>
      <c r="D66" s="8" t="s">
        <v>9319</v>
      </c>
      <c r="E66" s="11" t="s">
        <v>6976</v>
      </c>
      <c r="F66" s="10" t="s">
        <v>3242</v>
      </c>
      <c r="G66" s="8" t="s">
        <v>6279</v>
      </c>
      <c r="H66" s="11" t="s">
        <v>6958</v>
      </c>
      <c r="I66" s="11" t="s">
        <v>9462</v>
      </c>
      <c r="J66" s="8">
        <v>339</v>
      </c>
      <c r="K66" s="8" t="s">
        <v>142</v>
      </c>
      <c r="L66" s="8"/>
      <c r="M66" s="8" t="s">
        <v>7425</v>
      </c>
      <c r="N66" s="10"/>
      <c r="O66" s="6">
        <v>44378</v>
      </c>
      <c r="P66" s="8">
        <v>339</v>
      </c>
      <c r="Q66" s="10"/>
      <c r="R66" s="10" t="s">
        <v>7425</v>
      </c>
      <c r="S66" s="12"/>
      <c r="T66" s="12"/>
      <c r="U66" s="12"/>
      <c r="V66" s="12"/>
      <c r="W66" s="12"/>
      <c r="X66" s="12"/>
      <c r="Y66" s="12"/>
      <c r="Z66" s="12"/>
    </row>
    <row r="67" spans="1:26" ht="59" customHeight="1">
      <c r="A67" s="6">
        <v>44385</v>
      </c>
      <c r="B67" s="6">
        <v>44385</v>
      </c>
      <c r="C67" s="7">
        <v>100008922681</v>
      </c>
      <c r="D67" s="8" t="s">
        <v>9131</v>
      </c>
      <c r="E67" s="11" t="s">
        <v>6976</v>
      </c>
      <c r="F67" s="10" t="s">
        <v>3242</v>
      </c>
      <c r="G67" s="8" t="s">
        <v>175</v>
      </c>
      <c r="H67" s="11" t="s">
        <v>6982</v>
      </c>
      <c r="I67" s="11" t="s">
        <v>9464</v>
      </c>
      <c r="J67" s="8">
        <v>350</v>
      </c>
      <c r="K67" s="8" t="s">
        <v>168</v>
      </c>
      <c r="L67" s="8" t="s">
        <v>8206</v>
      </c>
      <c r="M67" s="8" t="s">
        <v>9132</v>
      </c>
      <c r="N67" s="10"/>
      <c r="O67" s="6"/>
      <c r="P67" s="10"/>
      <c r="Q67" s="10"/>
      <c r="R67" s="10" t="s">
        <v>9132</v>
      </c>
      <c r="S67" s="12"/>
      <c r="T67" s="12"/>
      <c r="U67" s="12"/>
      <c r="V67" s="12"/>
      <c r="W67" s="12"/>
      <c r="X67" s="12"/>
      <c r="Y67" s="12"/>
      <c r="Z67" s="12"/>
    </row>
    <row r="68" spans="1:26" ht="59" customHeight="1">
      <c r="A68" s="6">
        <v>44385</v>
      </c>
      <c r="B68" s="6">
        <v>44385</v>
      </c>
      <c r="C68" s="20" t="s">
        <v>9558</v>
      </c>
      <c r="D68" s="8" t="s">
        <v>9559</v>
      </c>
      <c r="E68" s="16" t="s">
        <v>6954</v>
      </c>
      <c r="F68" s="8" t="s">
        <v>3242</v>
      </c>
      <c r="G68" s="8" t="s">
        <v>6281</v>
      </c>
      <c r="H68" s="16" t="s">
        <v>6958</v>
      </c>
      <c r="I68" s="16" t="s">
        <v>9464</v>
      </c>
      <c r="J68" s="8">
        <v>350</v>
      </c>
      <c r="K68" s="8" t="s">
        <v>168</v>
      </c>
      <c r="L68" s="8"/>
      <c r="M68" s="8"/>
      <c r="N68" s="10" t="s">
        <v>9460</v>
      </c>
      <c r="O68" s="6">
        <v>44385</v>
      </c>
      <c r="P68" s="10">
        <v>350</v>
      </c>
      <c r="Q68" s="10" t="s">
        <v>35</v>
      </c>
      <c r="R68" s="8" t="s">
        <v>140</v>
      </c>
      <c r="S68" s="12"/>
      <c r="T68" s="12"/>
      <c r="U68" s="12"/>
      <c r="V68" s="12"/>
      <c r="W68" s="12"/>
      <c r="X68" s="12"/>
      <c r="Y68" s="12"/>
      <c r="Z68" s="12"/>
    </row>
    <row r="69" spans="1:26" ht="59" customHeight="1">
      <c r="A69" s="6">
        <v>44377</v>
      </c>
      <c r="B69" s="6">
        <v>44377</v>
      </c>
      <c r="C69" s="7">
        <v>100019255929</v>
      </c>
      <c r="D69" s="8" t="s">
        <v>9240</v>
      </c>
      <c r="E69" s="11" t="s">
        <v>6954</v>
      </c>
      <c r="F69" s="10" t="s">
        <v>3242</v>
      </c>
      <c r="G69" s="8" t="s">
        <v>5487</v>
      </c>
      <c r="H69" s="11" t="s">
        <v>9463</v>
      </c>
      <c r="I69" s="11" t="s">
        <v>9462</v>
      </c>
      <c r="J69" s="8">
        <v>350</v>
      </c>
      <c r="K69" s="8" t="s">
        <v>168</v>
      </c>
      <c r="L69" s="8"/>
      <c r="M69" s="8" t="s">
        <v>9241</v>
      </c>
      <c r="N69" s="10"/>
      <c r="O69" s="6"/>
      <c r="P69" s="10"/>
      <c r="Q69" s="10"/>
      <c r="R69" s="10" t="s">
        <v>9241</v>
      </c>
      <c r="S69" s="12"/>
      <c r="T69" s="12"/>
      <c r="U69" s="12"/>
      <c r="V69" s="12"/>
      <c r="W69" s="12"/>
      <c r="X69" s="12"/>
      <c r="Y69" s="12"/>
      <c r="Z69" s="12"/>
    </row>
    <row r="70" spans="1:26" ht="59" customHeight="1">
      <c r="A70" s="6">
        <v>44391</v>
      </c>
      <c r="B70" s="6">
        <v>44391</v>
      </c>
      <c r="C70" s="7">
        <v>100016489737</v>
      </c>
      <c r="D70" s="8" t="s">
        <v>9560</v>
      </c>
      <c r="E70" s="11" t="s">
        <v>6954</v>
      </c>
      <c r="F70" s="10" t="s">
        <v>3242</v>
      </c>
      <c r="G70" s="8" t="s">
        <v>175</v>
      </c>
      <c r="H70" s="11" t="s">
        <v>9463</v>
      </c>
      <c r="I70" s="11" t="s">
        <v>9561</v>
      </c>
      <c r="J70" s="8">
        <v>399</v>
      </c>
      <c r="K70" s="8" t="s">
        <v>9562</v>
      </c>
      <c r="L70" s="8"/>
      <c r="M70" s="8"/>
      <c r="N70" s="10" t="s">
        <v>9460</v>
      </c>
      <c r="O70" s="6"/>
      <c r="P70" s="10"/>
      <c r="Q70" s="10" t="s">
        <v>37</v>
      </c>
      <c r="R70" s="8"/>
      <c r="S70" s="12"/>
      <c r="T70" s="12"/>
      <c r="U70" s="12"/>
      <c r="V70" s="12"/>
      <c r="W70" s="12"/>
      <c r="X70" s="12"/>
      <c r="Y70" s="12"/>
      <c r="Z70" s="12"/>
    </row>
    <row r="71" spans="1:26" ht="59" customHeight="1">
      <c r="A71" s="6">
        <v>44365</v>
      </c>
      <c r="B71" s="6">
        <v>44365</v>
      </c>
      <c r="C71" s="7">
        <v>452076103</v>
      </c>
      <c r="D71" s="8" t="s">
        <v>8892</v>
      </c>
      <c r="E71" s="11"/>
      <c r="F71" s="10" t="s">
        <v>3242</v>
      </c>
      <c r="G71" s="8" t="s">
        <v>6317</v>
      </c>
      <c r="H71" s="11" t="s">
        <v>6982</v>
      </c>
      <c r="I71" s="11" t="s">
        <v>9458</v>
      </c>
      <c r="J71" s="8">
        <v>400</v>
      </c>
      <c r="K71" s="8" t="s">
        <v>7324</v>
      </c>
      <c r="L71" s="8" t="s">
        <v>9563</v>
      </c>
      <c r="M71" s="8"/>
      <c r="N71" s="10"/>
      <c r="O71" s="6"/>
      <c r="P71" s="10"/>
      <c r="Q71" s="10"/>
      <c r="R71" s="10"/>
      <c r="S71" s="12"/>
      <c r="T71" s="12"/>
      <c r="U71" s="12"/>
      <c r="V71" s="12"/>
      <c r="W71" s="12"/>
      <c r="X71" s="12"/>
      <c r="Y71" s="12"/>
      <c r="Z71" s="12"/>
    </row>
    <row r="72" spans="1:26" ht="59" customHeight="1">
      <c r="A72" s="6">
        <v>44375</v>
      </c>
      <c r="B72" s="6">
        <v>44384</v>
      </c>
      <c r="C72" s="7">
        <v>100018187100</v>
      </c>
      <c r="D72" s="8" t="s">
        <v>9112</v>
      </c>
      <c r="E72" s="11" t="s">
        <v>6976</v>
      </c>
      <c r="F72" s="10" t="s">
        <v>3242</v>
      </c>
      <c r="G72" s="8" t="s">
        <v>156</v>
      </c>
      <c r="H72" s="11" t="s">
        <v>9463</v>
      </c>
      <c r="I72" s="11" t="s">
        <v>9564</v>
      </c>
      <c r="J72" s="8">
        <v>400</v>
      </c>
      <c r="K72" s="8" t="s">
        <v>168</v>
      </c>
      <c r="L72" s="8"/>
      <c r="M72" s="8"/>
      <c r="N72" s="10"/>
      <c r="O72" s="6"/>
      <c r="P72" s="10"/>
      <c r="Q72" s="10"/>
      <c r="R72" s="10"/>
      <c r="S72" s="12"/>
      <c r="T72" s="12"/>
      <c r="U72" s="12"/>
      <c r="V72" s="12"/>
      <c r="W72" s="12"/>
      <c r="X72" s="12"/>
      <c r="Y72" s="12"/>
      <c r="Z72" s="12"/>
    </row>
    <row r="73" spans="1:26" ht="59" customHeight="1">
      <c r="A73" s="6">
        <v>44392</v>
      </c>
      <c r="B73" s="6">
        <v>44392</v>
      </c>
      <c r="C73" s="17" t="s">
        <v>9565</v>
      </c>
      <c r="D73" s="18" t="s">
        <v>9566</v>
      </c>
      <c r="E73" s="11" t="s">
        <v>6954</v>
      </c>
      <c r="F73" s="8" t="s">
        <v>3242</v>
      </c>
      <c r="G73" s="8" t="s">
        <v>154</v>
      </c>
      <c r="H73" s="16" t="s">
        <v>9463</v>
      </c>
      <c r="I73" s="11" t="s">
        <v>9484</v>
      </c>
      <c r="J73" s="8">
        <v>400</v>
      </c>
      <c r="K73" s="8" t="s">
        <v>7080</v>
      </c>
      <c r="L73" s="8"/>
      <c r="M73" s="8"/>
      <c r="N73" s="10" t="s">
        <v>9460</v>
      </c>
      <c r="O73" s="6"/>
      <c r="P73" s="10"/>
      <c r="Q73" s="10"/>
      <c r="R73" s="8"/>
      <c r="S73" s="12"/>
      <c r="T73" s="12"/>
      <c r="U73" s="12"/>
      <c r="V73" s="12"/>
      <c r="W73" s="12"/>
      <c r="X73" s="12"/>
      <c r="Y73" s="12"/>
      <c r="Z73" s="12"/>
    </row>
    <row r="74" spans="1:26" ht="59" customHeight="1">
      <c r="A74" s="6">
        <v>44335</v>
      </c>
      <c r="B74" s="6">
        <v>44335</v>
      </c>
      <c r="C74" s="7">
        <v>100019318010</v>
      </c>
      <c r="D74" s="8" t="s">
        <v>7875</v>
      </c>
      <c r="E74" s="11" t="s">
        <v>6954</v>
      </c>
      <c r="F74" s="10" t="s">
        <v>3242</v>
      </c>
      <c r="G74" s="8" t="s">
        <v>175</v>
      </c>
      <c r="H74" s="11" t="s">
        <v>6982</v>
      </c>
      <c r="I74" s="11" t="s">
        <v>9468</v>
      </c>
      <c r="J74" s="8">
        <v>420</v>
      </c>
      <c r="K74" s="8" t="s">
        <v>168</v>
      </c>
      <c r="L74" s="8"/>
      <c r="M74" s="8" t="s">
        <v>7876</v>
      </c>
      <c r="N74" s="10"/>
      <c r="O74" s="6"/>
      <c r="P74" s="10"/>
      <c r="Q74" s="10"/>
      <c r="R74" s="10" t="s">
        <v>7876</v>
      </c>
      <c r="S74" s="12"/>
      <c r="T74" s="12"/>
      <c r="U74" s="12"/>
      <c r="V74" s="12"/>
      <c r="W74" s="12"/>
      <c r="X74" s="12"/>
      <c r="Y74" s="12"/>
      <c r="Z74" s="12"/>
    </row>
    <row r="75" spans="1:26" ht="59" customHeight="1">
      <c r="A75" s="6">
        <v>44372</v>
      </c>
      <c r="B75" s="6">
        <v>44383</v>
      </c>
      <c r="C75" s="7">
        <v>100004482661</v>
      </c>
      <c r="D75" s="8" t="s">
        <v>9052</v>
      </c>
      <c r="E75" s="11"/>
      <c r="F75" s="10" t="s">
        <v>3242</v>
      </c>
      <c r="G75" s="8" t="s">
        <v>6279</v>
      </c>
      <c r="H75" s="11" t="s">
        <v>9466</v>
      </c>
      <c r="I75" s="11" t="s">
        <v>9458</v>
      </c>
      <c r="J75" s="8">
        <v>420</v>
      </c>
      <c r="K75" s="8" t="s">
        <v>168</v>
      </c>
      <c r="L75" s="8"/>
      <c r="M75" s="8"/>
      <c r="N75" s="10"/>
      <c r="O75" s="6"/>
      <c r="P75" s="10"/>
      <c r="Q75" s="10"/>
      <c r="R75" s="8" t="s">
        <v>9567</v>
      </c>
      <c r="S75" s="12"/>
      <c r="T75" s="12"/>
      <c r="U75" s="12"/>
      <c r="V75" s="12"/>
      <c r="W75" s="12"/>
      <c r="X75" s="12"/>
      <c r="Y75" s="12"/>
      <c r="Z75" s="12"/>
    </row>
    <row r="76" spans="1:26" ht="59" customHeight="1">
      <c r="A76" s="6">
        <v>44377</v>
      </c>
      <c r="B76" s="6">
        <v>44383</v>
      </c>
      <c r="C76" s="7">
        <v>100016228539</v>
      </c>
      <c r="D76" s="8" t="s">
        <v>9243</v>
      </c>
      <c r="E76" s="11" t="s">
        <v>6976</v>
      </c>
      <c r="F76" s="10" t="s">
        <v>3242</v>
      </c>
      <c r="G76" s="8" t="s">
        <v>6279</v>
      </c>
      <c r="H76" s="11" t="s">
        <v>9463</v>
      </c>
      <c r="I76" s="11" t="s">
        <v>9458</v>
      </c>
      <c r="J76" s="8">
        <v>420</v>
      </c>
      <c r="K76" s="8" t="s">
        <v>168</v>
      </c>
      <c r="L76" s="8"/>
      <c r="M76" s="8"/>
      <c r="N76" s="10"/>
      <c r="O76" s="6"/>
      <c r="P76" s="10"/>
      <c r="Q76" s="10"/>
      <c r="R76" s="10"/>
      <c r="S76" s="838" t="s">
        <v>9568</v>
      </c>
      <c r="T76" s="839"/>
      <c r="U76" s="840"/>
      <c r="V76" s="12"/>
      <c r="W76" s="12"/>
      <c r="X76" s="12"/>
      <c r="Y76" s="12"/>
      <c r="Z76" s="12"/>
    </row>
    <row r="77" spans="1:26" ht="59" customHeight="1">
      <c r="A77" s="6">
        <v>44392</v>
      </c>
      <c r="B77" s="6">
        <v>44392</v>
      </c>
      <c r="C77" s="17" t="s">
        <v>9569</v>
      </c>
      <c r="D77" s="18" t="s">
        <v>9570</v>
      </c>
      <c r="E77" s="11" t="s">
        <v>6954</v>
      </c>
      <c r="F77" s="8" t="s">
        <v>3242</v>
      </c>
      <c r="G77" s="8" t="s">
        <v>146</v>
      </c>
      <c r="H77" s="16" t="s">
        <v>6958</v>
      </c>
      <c r="I77" s="11" t="s">
        <v>9468</v>
      </c>
      <c r="J77" s="8">
        <v>420</v>
      </c>
      <c r="K77" s="8" t="s">
        <v>168</v>
      </c>
      <c r="L77" s="8"/>
      <c r="M77" s="8"/>
      <c r="N77" s="10" t="s">
        <v>9460</v>
      </c>
      <c r="O77" s="6">
        <v>44392</v>
      </c>
      <c r="P77" s="10">
        <v>420</v>
      </c>
      <c r="Q77" s="10" t="s">
        <v>35</v>
      </c>
      <c r="R77" s="8"/>
      <c r="S77" s="12"/>
      <c r="T77" s="12"/>
      <c r="U77" s="12"/>
      <c r="V77" s="12"/>
      <c r="W77" s="12"/>
      <c r="X77" s="12"/>
      <c r="Y77" s="12"/>
      <c r="Z77" s="12"/>
    </row>
    <row r="78" spans="1:26" ht="59" customHeight="1">
      <c r="A78" s="6">
        <v>44392</v>
      </c>
      <c r="B78" s="6">
        <v>44392</v>
      </c>
      <c r="C78" s="17" t="s">
        <v>5771</v>
      </c>
      <c r="D78" s="18" t="s">
        <v>7099</v>
      </c>
      <c r="E78" s="11" t="s">
        <v>6954</v>
      </c>
      <c r="F78" s="8" t="s">
        <v>3242</v>
      </c>
      <c r="G78" s="8" t="s">
        <v>175</v>
      </c>
      <c r="H78" s="16" t="s">
        <v>9463</v>
      </c>
      <c r="I78" s="11" t="s">
        <v>9458</v>
      </c>
      <c r="J78" s="8">
        <v>420</v>
      </c>
      <c r="K78" s="8" t="s">
        <v>168</v>
      </c>
      <c r="L78" s="8"/>
      <c r="M78" s="8" t="s">
        <v>9571</v>
      </c>
      <c r="N78" s="10" t="s">
        <v>9460</v>
      </c>
      <c r="O78" s="6"/>
      <c r="P78" s="10"/>
      <c r="Q78" s="10"/>
      <c r="R78" s="8"/>
      <c r="S78" s="12"/>
      <c r="T78" s="12"/>
      <c r="U78" s="12"/>
      <c r="V78" s="12"/>
      <c r="W78" s="12"/>
      <c r="X78" s="12"/>
      <c r="Y78" s="12"/>
      <c r="Z78" s="12"/>
    </row>
    <row r="79" spans="1:26" ht="59" customHeight="1">
      <c r="A79" s="6">
        <v>44384</v>
      </c>
      <c r="B79" s="6">
        <v>44382</v>
      </c>
      <c r="C79" s="20" t="s">
        <v>9572</v>
      </c>
      <c r="D79" s="8" t="s">
        <v>9573</v>
      </c>
      <c r="E79" s="16" t="s">
        <v>6954</v>
      </c>
      <c r="F79" s="8" t="s">
        <v>3242</v>
      </c>
      <c r="G79" s="8" t="s">
        <v>281</v>
      </c>
      <c r="H79" s="16" t="s">
        <v>6958</v>
      </c>
      <c r="I79" s="11" t="s">
        <v>9464</v>
      </c>
      <c r="J79" s="8">
        <v>435</v>
      </c>
      <c r="K79" s="8" t="s">
        <v>142</v>
      </c>
      <c r="L79" s="8"/>
      <c r="M79" s="8" t="s">
        <v>4520</v>
      </c>
      <c r="N79" s="10" t="s">
        <v>9460</v>
      </c>
      <c r="O79" s="6">
        <v>44384</v>
      </c>
      <c r="P79" s="8">
        <v>435</v>
      </c>
      <c r="Q79" s="10"/>
      <c r="R79" s="10" t="s">
        <v>4520</v>
      </c>
      <c r="S79" s="838" t="s">
        <v>9574</v>
      </c>
      <c r="T79" s="839"/>
      <c r="U79" s="840"/>
      <c r="V79" s="12"/>
      <c r="W79" s="12"/>
      <c r="X79" s="12"/>
      <c r="Y79" s="12"/>
      <c r="Z79" s="12"/>
    </row>
    <row r="80" spans="1:26" ht="59" customHeight="1">
      <c r="A80" s="6">
        <v>44382</v>
      </c>
      <c r="B80" s="6">
        <v>44382</v>
      </c>
      <c r="C80" s="7">
        <v>100017847921</v>
      </c>
      <c r="D80" s="8" t="s">
        <v>8656</v>
      </c>
      <c r="E80" s="11" t="s">
        <v>8518</v>
      </c>
      <c r="F80" s="10" t="s">
        <v>3242</v>
      </c>
      <c r="G80" s="8" t="s">
        <v>5487</v>
      </c>
      <c r="H80" s="11" t="s">
        <v>6958</v>
      </c>
      <c r="I80" s="11" t="s">
        <v>9464</v>
      </c>
      <c r="J80" s="8">
        <v>440.12</v>
      </c>
      <c r="K80" s="8" t="s">
        <v>981</v>
      </c>
      <c r="L80" s="8"/>
      <c r="M80" s="8" t="s">
        <v>9434</v>
      </c>
      <c r="N80" s="10" t="s">
        <v>9460</v>
      </c>
      <c r="O80" s="6">
        <v>44386</v>
      </c>
      <c r="P80" s="10">
        <v>440.12</v>
      </c>
      <c r="Q80" s="10"/>
      <c r="R80" s="10" t="s">
        <v>9434</v>
      </c>
      <c r="S80" s="12"/>
      <c r="T80" s="12"/>
      <c r="U80" s="12"/>
      <c r="V80" s="12"/>
      <c r="W80" s="12"/>
      <c r="X80" s="12"/>
      <c r="Y80" s="12"/>
      <c r="Z80" s="12"/>
    </row>
    <row r="81" spans="1:26" ht="59" customHeight="1">
      <c r="A81" s="6">
        <v>44364</v>
      </c>
      <c r="B81" s="6">
        <v>44383</v>
      </c>
      <c r="C81" s="7">
        <v>183206898</v>
      </c>
      <c r="D81" s="8" t="s">
        <v>8839</v>
      </c>
      <c r="E81" s="11" t="s">
        <v>8518</v>
      </c>
      <c r="F81" s="10" t="s">
        <v>3242</v>
      </c>
      <c r="G81" s="8" t="s">
        <v>6295</v>
      </c>
      <c r="H81" s="11" t="s">
        <v>9466</v>
      </c>
      <c r="I81" s="11" t="s">
        <v>9484</v>
      </c>
      <c r="J81" s="8">
        <v>448</v>
      </c>
      <c r="K81" s="8" t="s">
        <v>811</v>
      </c>
      <c r="L81" s="8" t="s">
        <v>21</v>
      </c>
      <c r="M81" s="8"/>
      <c r="N81" s="10"/>
      <c r="O81" s="6"/>
      <c r="P81" s="10"/>
      <c r="Q81" s="10"/>
      <c r="R81" s="10"/>
      <c r="S81" s="12"/>
      <c r="T81" s="12"/>
      <c r="U81" s="12"/>
      <c r="V81" s="12"/>
      <c r="W81" s="12"/>
      <c r="X81" s="12"/>
      <c r="Y81" s="12"/>
      <c r="Z81" s="12"/>
    </row>
    <row r="82" spans="1:26" ht="59" customHeight="1">
      <c r="A82" s="13">
        <v>44382</v>
      </c>
      <c r="B82" s="13">
        <v>44382</v>
      </c>
      <c r="C82" s="26">
        <v>100014803243</v>
      </c>
      <c r="D82" s="8" t="s">
        <v>4266</v>
      </c>
      <c r="E82" s="11" t="s">
        <v>6954</v>
      </c>
      <c r="F82" s="10" t="s">
        <v>3242</v>
      </c>
      <c r="G82" s="8" t="s">
        <v>175</v>
      </c>
      <c r="H82" s="11" t="s">
        <v>6958</v>
      </c>
      <c r="I82" s="11" t="s">
        <v>9462</v>
      </c>
      <c r="J82" s="10">
        <v>456</v>
      </c>
      <c r="K82" s="8" t="s">
        <v>176</v>
      </c>
      <c r="L82" s="10"/>
      <c r="M82" s="10"/>
      <c r="N82" s="10" t="s">
        <v>9460</v>
      </c>
      <c r="O82" s="13">
        <v>44382</v>
      </c>
      <c r="P82" s="10">
        <v>456</v>
      </c>
      <c r="Q82" s="10" t="s">
        <v>35</v>
      </c>
      <c r="R82" s="10"/>
      <c r="S82" s="12"/>
      <c r="T82" s="12"/>
      <c r="U82" s="12"/>
      <c r="V82" s="12"/>
      <c r="W82" s="12"/>
      <c r="X82" s="12"/>
      <c r="Y82" s="12"/>
      <c r="Z82" s="12"/>
    </row>
    <row r="83" spans="1:26" ht="59" customHeight="1">
      <c r="A83" s="6">
        <v>44335</v>
      </c>
      <c r="B83" s="6">
        <v>44383</v>
      </c>
      <c r="C83" s="7">
        <v>100016075513</v>
      </c>
      <c r="D83" s="8" t="s">
        <v>7896</v>
      </c>
      <c r="E83" s="11" t="s">
        <v>6954</v>
      </c>
      <c r="F83" s="10" t="s">
        <v>3242</v>
      </c>
      <c r="G83" s="8" t="s">
        <v>154</v>
      </c>
      <c r="H83" s="11" t="s">
        <v>9463</v>
      </c>
      <c r="I83" s="11" t="s">
        <v>9467</v>
      </c>
      <c r="J83" s="8">
        <v>470</v>
      </c>
      <c r="K83" s="8" t="s">
        <v>168</v>
      </c>
      <c r="L83" s="8"/>
      <c r="M83" s="8" t="s">
        <v>7897</v>
      </c>
      <c r="N83" s="10"/>
      <c r="O83" s="6"/>
      <c r="P83" s="10"/>
      <c r="Q83" s="10"/>
      <c r="R83" s="10" t="s">
        <v>7897</v>
      </c>
      <c r="S83" s="12"/>
      <c r="T83" s="12"/>
      <c r="U83" s="12"/>
      <c r="V83" s="12"/>
      <c r="W83" s="12"/>
      <c r="X83" s="12"/>
      <c r="Y83" s="12"/>
      <c r="Z83" s="12"/>
    </row>
    <row r="84" spans="1:26" ht="59" customHeight="1">
      <c r="A84" s="6">
        <v>44391</v>
      </c>
      <c r="B84" s="6">
        <v>44391</v>
      </c>
      <c r="C84" s="17" t="s">
        <v>9575</v>
      </c>
      <c r="D84" s="18" t="s">
        <v>9576</v>
      </c>
      <c r="E84" s="16" t="s">
        <v>6954</v>
      </c>
      <c r="F84" s="8" t="s">
        <v>3242</v>
      </c>
      <c r="G84" s="8" t="s">
        <v>154</v>
      </c>
      <c r="H84" s="11" t="s">
        <v>9463</v>
      </c>
      <c r="I84" s="11" t="s">
        <v>9577</v>
      </c>
      <c r="J84" s="8">
        <v>470</v>
      </c>
      <c r="K84" s="8" t="s">
        <v>168</v>
      </c>
      <c r="L84" s="8"/>
      <c r="M84" s="8"/>
      <c r="N84" s="10" t="s">
        <v>9460</v>
      </c>
      <c r="O84" s="6"/>
      <c r="P84" s="10"/>
      <c r="Q84" s="10"/>
      <c r="R84" s="8"/>
      <c r="S84" s="12"/>
      <c r="T84" s="12"/>
      <c r="U84" s="12"/>
      <c r="V84" s="12"/>
      <c r="W84" s="12"/>
      <c r="X84" s="12"/>
      <c r="Y84" s="12"/>
      <c r="Z84" s="12"/>
    </row>
    <row r="85" spans="1:26" ht="59" customHeight="1">
      <c r="A85" s="6">
        <v>44391</v>
      </c>
      <c r="B85" s="6">
        <v>44391</v>
      </c>
      <c r="C85" s="17" t="s">
        <v>9578</v>
      </c>
      <c r="D85" s="18" t="s">
        <v>9579</v>
      </c>
      <c r="E85" s="16" t="s">
        <v>6954</v>
      </c>
      <c r="F85" s="8" t="s">
        <v>3242</v>
      </c>
      <c r="G85" s="8" t="s">
        <v>5487</v>
      </c>
      <c r="H85" s="11" t="s">
        <v>9463</v>
      </c>
      <c r="I85" s="11" t="s">
        <v>9468</v>
      </c>
      <c r="J85" s="8">
        <v>470</v>
      </c>
      <c r="K85" s="8" t="s">
        <v>168</v>
      </c>
      <c r="L85" s="8"/>
      <c r="M85" s="8" t="s">
        <v>1666</v>
      </c>
      <c r="N85" s="10" t="s">
        <v>9460</v>
      </c>
      <c r="O85" s="6"/>
      <c r="P85" s="10"/>
      <c r="Q85" s="10"/>
      <c r="R85" s="8" t="s">
        <v>9580</v>
      </c>
      <c r="S85" s="12"/>
      <c r="T85" s="12"/>
      <c r="U85" s="12"/>
      <c r="V85" s="12"/>
      <c r="W85" s="12"/>
      <c r="X85" s="12"/>
      <c r="Y85" s="12"/>
      <c r="Z85" s="12"/>
    </row>
    <row r="86" spans="1:26" ht="59" customHeight="1">
      <c r="A86" s="6">
        <v>44391</v>
      </c>
      <c r="B86" s="6">
        <v>44391</v>
      </c>
      <c r="C86" s="17" t="s">
        <v>9581</v>
      </c>
      <c r="D86" s="18" t="s">
        <v>9582</v>
      </c>
      <c r="E86" s="16" t="s">
        <v>6954</v>
      </c>
      <c r="F86" s="8" t="s">
        <v>3242</v>
      </c>
      <c r="G86" s="8" t="s">
        <v>6295</v>
      </c>
      <c r="H86" s="11" t="s">
        <v>9463</v>
      </c>
      <c r="I86" s="11" t="s">
        <v>9458</v>
      </c>
      <c r="J86" s="8">
        <v>470</v>
      </c>
      <c r="K86" s="8" t="s">
        <v>168</v>
      </c>
      <c r="L86" s="8"/>
      <c r="M86" s="8"/>
      <c r="N86" s="10" t="s">
        <v>9460</v>
      </c>
      <c r="O86" s="6"/>
      <c r="P86" s="10"/>
      <c r="Q86" s="10"/>
      <c r="R86" s="8"/>
      <c r="S86" s="12"/>
      <c r="T86" s="12"/>
      <c r="U86" s="12"/>
      <c r="V86" s="12"/>
      <c r="W86" s="12"/>
      <c r="X86" s="12"/>
      <c r="Y86" s="12"/>
      <c r="Z86" s="12"/>
    </row>
    <row r="87" spans="1:26" ht="59" customHeight="1">
      <c r="A87" s="6">
        <v>44391</v>
      </c>
      <c r="B87" s="6">
        <v>44391</v>
      </c>
      <c r="C87" s="17" t="s">
        <v>9583</v>
      </c>
      <c r="D87" s="18" t="s">
        <v>9584</v>
      </c>
      <c r="E87" s="11" t="s">
        <v>6954</v>
      </c>
      <c r="F87" s="8" t="s">
        <v>3242</v>
      </c>
      <c r="G87" s="8" t="s">
        <v>6279</v>
      </c>
      <c r="H87" s="16" t="s">
        <v>9463</v>
      </c>
      <c r="I87" s="11" t="s">
        <v>9481</v>
      </c>
      <c r="J87" s="8">
        <v>470</v>
      </c>
      <c r="K87" s="8" t="s">
        <v>168</v>
      </c>
      <c r="L87" s="8" t="s">
        <v>9585</v>
      </c>
      <c r="M87" s="8" t="s">
        <v>9586</v>
      </c>
      <c r="N87" s="10" t="s">
        <v>9460</v>
      </c>
      <c r="O87" s="6"/>
      <c r="P87" s="10"/>
      <c r="Q87" s="10"/>
      <c r="R87" s="8"/>
      <c r="S87" s="12"/>
      <c r="T87" s="12"/>
      <c r="U87" s="12"/>
      <c r="V87" s="12"/>
      <c r="W87" s="12"/>
      <c r="X87" s="12"/>
      <c r="Y87" s="12"/>
      <c r="Z87" s="12"/>
    </row>
    <row r="88" spans="1:26" ht="59" customHeight="1">
      <c r="A88" s="6">
        <v>44392</v>
      </c>
      <c r="B88" s="6">
        <v>44392</v>
      </c>
      <c r="C88" s="17" t="s">
        <v>9587</v>
      </c>
      <c r="D88" s="18" t="s">
        <v>9588</v>
      </c>
      <c r="E88" s="11" t="s">
        <v>7001</v>
      </c>
      <c r="F88" s="8" t="s">
        <v>3242</v>
      </c>
      <c r="G88" s="8" t="s">
        <v>6279</v>
      </c>
      <c r="H88" s="16" t="s">
        <v>9463</v>
      </c>
      <c r="I88" s="11" t="s">
        <v>9467</v>
      </c>
      <c r="J88" s="8">
        <v>470</v>
      </c>
      <c r="K88" s="8" t="s">
        <v>168</v>
      </c>
      <c r="L88" s="8" t="s">
        <v>9589</v>
      </c>
      <c r="M88" s="8"/>
      <c r="N88" s="10" t="s">
        <v>9460</v>
      </c>
      <c r="O88" s="6"/>
      <c r="P88" s="10"/>
      <c r="Q88" s="10"/>
      <c r="R88" s="8"/>
      <c r="S88" s="12"/>
      <c r="T88" s="12"/>
      <c r="U88" s="12"/>
      <c r="V88" s="12"/>
      <c r="W88" s="12"/>
      <c r="X88" s="12"/>
      <c r="Y88" s="12"/>
      <c r="Z88" s="12"/>
    </row>
    <row r="89" spans="1:26" ht="59" customHeight="1">
      <c r="A89" s="6">
        <v>44393</v>
      </c>
      <c r="B89" s="6">
        <v>44393</v>
      </c>
      <c r="C89" s="17" t="s">
        <v>9590</v>
      </c>
      <c r="D89" s="18" t="s">
        <v>9591</v>
      </c>
      <c r="E89" s="11" t="s">
        <v>6954</v>
      </c>
      <c r="F89" s="8" t="s">
        <v>3242</v>
      </c>
      <c r="G89" s="8" t="s">
        <v>5487</v>
      </c>
      <c r="H89" s="16" t="s">
        <v>6958</v>
      </c>
      <c r="I89" s="11" t="s">
        <v>9468</v>
      </c>
      <c r="J89" s="8">
        <v>488</v>
      </c>
      <c r="K89" s="8" t="s">
        <v>518</v>
      </c>
      <c r="L89" s="8"/>
      <c r="M89" s="8"/>
      <c r="N89" s="10" t="s">
        <v>9460</v>
      </c>
      <c r="O89" s="6">
        <v>44392</v>
      </c>
      <c r="P89" s="10">
        <v>488</v>
      </c>
      <c r="Q89" s="10" t="s">
        <v>35</v>
      </c>
      <c r="R89" s="8" t="s">
        <v>9592</v>
      </c>
      <c r="S89" s="12"/>
      <c r="T89" s="12"/>
      <c r="U89" s="12"/>
      <c r="V89" s="12"/>
      <c r="W89" s="12"/>
      <c r="X89" s="12"/>
      <c r="Y89" s="12"/>
      <c r="Z89" s="12"/>
    </row>
    <row r="90" spans="1:26" ht="59" customHeight="1">
      <c r="A90" s="6">
        <v>44336</v>
      </c>
      <c r="B90" s="6">
        <v>44357</v>
      </c>
      <c r="C90" s="7">
        <v>100001079519</v>
      </c>
      <c r="D90" s="8" t="s">
        <v>8144</v>
      </c>
      <c r="E90" s="11" t="s">
        <v>6954</v>
      </c>
      <c r="F90" s="10" t="s">
        <v>3242</v>
      </c>
      <c r="G90" s="8" t="s">
        <v>146</v>
      </c>
      <c r="H90" s="11" t="s">
        <v>9463</v>
      </c>
      <c r="I90" s="11" t="s">
        <v>9458</v>
      </c>
      <c r="J90" s="8">
        <v>492</v>
      </c>
      <c r="K90" s="8" t="s">
        <v>7787</v>
      </c>
      <c r="L90" s="8"/>
      <c r="M90" s="8"/>
      <c r="N90" s="10"/>
      <c r="O90" s="6"/>
      <c r="P90" s="10"/>
      <c r="Q90" s="10"/>
      <c r="R90" s="10"/>
      <c r="S90" s="12"/>
      <c r="T90" s="12"/>
      <c r="U90" s="12"/>
      <c r="V90" s="12"/>
      <c r="W90" s="12"/>
      <c r="X90" s="12"/>
      <c r="Y90" s="12"/>
      <c r="Z90" s="12"/>
    </row>
    <row r="91" spans="1:26" ht="59" customHeight="1">
      <c r="A91" s="6">
        <v>44391</v>
      </c>
      <c r="B91" s="6">
        <v>44391</v>
      </c>
      <c r="C91" s="17" t="s">
        <v>9593</v>
      </c>
      <c r="D91" s="18" t="s">
        <v>9594</v>
      </c>
      <c r="E91" s="16" t="s">
        <v>6954</v>
      </c>
      <c r="F91" s="8" t="s">
        <v>3242</v>
      </c>
      <c r="G91" s="8" t="s">
        <v>175</v>
      </c>
      <c r="H91" s="11" t="s">
        <v>9463</v>
      </c>
      <c r="I91" s="11" t="s">
        <v>9458</v>
      </c>
      <c r="J91" s="8">
        <v>492</v>
      </c>
      <c r="K91" s="8" t="s">
        <v>754</v>
      </c>
      <c r="L91" s="8"/>
      <c r="M91" s="8" t="s">
        <v>9595</v>
      </c>
      <c r="N91" s="10" t="s">
        <v>9460</v>
      </c>
      <c r="O91" s="6"/>
      <c r="P91" s="10"/>
      <c r="Q91" s="10"/>
      <c r="R91" s="8"/>
      <c r="S91" s="12"/>
      <c r="T91" s="12"/>
      <c r="U91" s="12"/>
      <c r="V91" s="12"/>
      <c r="W91" s="12"/>
      <c r="X91" s="12"/>
      <c r="Y91" s="12"/>
      <c r="Z91" s="12"/>
    </row>
    <row r="92" spans="1:26" ht="59" customHeight="1">
      <c r="A92" s="6">
        <v>44378</v>
      </c>
      <c r="B92" s="6">
        <v>44383</v>
      </c>
      <c r="C92" s="7">
        <v>100017528572</v>
      </c>
      <c r="D92" s="8" t="s">
        <v>9316</v>
      </c>
      <c r="E92" s="11" t="s">
        <v>6954</v>
      </c>
      <c r="F92" s="10" t="s">
        <v>3242</v>
      </c>
      <c r="G92" s="8" t="s">
        <v>6295</v>
      </c>
      <c r="H92" s="11" t="s">
        <v>9463</v>
      </c>
      <c r="I92" s="11" t="s">
        <v>9464</v>
      </c>
      <c r="J92" s="8">
        <v>495</v>
      </c>
      <c r="K92" s="8" t="s">
        <v>333</v>
      </c>
      <c r="L92" s="8" t="s">
        <v>9317</v>
      </c>
      <c r="M92" s="8"/>
      <c r="N92" s="10"/>
      <c r="O92" s="6"/>
      <c r="P92" s="10"/>
      <c r="Q92" s="10"/>
      <c r="R92" s="10" t="s">
        <v>9317</v>
      </c>
      <c r="S92" s="12"/>
      <c r="T92" s="12"/>
      <c r="U92" s="12"/>
      <c r="V92" s="12"/>
      <c r="W92" s="12"/>
      <c r="X92" s="12"/>
      <c r="Y92" s="12"/>
      <c r="Z92" s="12"/>
    </row>
    <row r="93" spans="1:26" ht="59" customHeight="1">
      <c r="A93" s="6">
        <v>44382</v>
      </c>
      <c r="B93" s="6">
        <v>44384</v>
      </c>
      <c r="C93" s="7">
        <v>100020058804</v>
      </c>
      <c r="D93" s="8" t="s">
        <v>9432</v>
      </c>
      <c r="E93" s="11" t="s">
        <v>6954</v>
      </c>
      <c r="F93" s="10" t="s">
        <v>3242</v>
      </c>
      <c r="G93" s="8" t="s">
        <v>5487</v>
      </c>
      <c r="H93" s="11" t="s">
        <v>6982</v>
      </c>
      <c r="I93" s="11" t="s">
        <v>9464</v>
      </c>
      <c r="J93" s="8">
        <v>500</v>
      </c>
      <c r="K93" s="8" t="s">
        <v>142</v>
      </c>
      <c r="L93" s="8"/>
      <c r="M93" s="8" t="s">
        <v>9596</v>
      </c>
      <c r="N93" s="10"/>
      <c r="O93" s="6"/>
      <c r="P93" s="10"/>
      <c r="Q93" s="10"/>
      <c r="R93" s="10" t="s">
        <v>345</v>
      </c>
      <c r="S93" s="12"/>
      <c r="T93" s="12"/>
      <c r="U93" s="12"/>
      <c r="V93" s="12"/>
      <c r="W93" s="12"/>
      <c r="X93" s="12"/>
      <c r="Y93" s="12"/>
      <c r="Z93" s="12"/>
    </row>
    <row r="94" spans="1:26" ht="59" customHeight="1">
      <c r="A94" s="6">
        <v>44322</v>
      </c>
      <c r="B94" s="6">
        <v>44350</v>
      </c>
      <c r="C94" s="7">
        <v>100019123998</v>
      </c>
      <c r="D94" s="8" t="s">
        <v>8443</v>
      </c>
      <c r="E94" s="11" t="s">
        <v>6954</v>
      </c>
      <c r="F94" s="10" t="s">
        <v>3242</v>
      </c>
      <c r="G94" s="8" t="s">
        <v>146</v>
      </c>
      <c r="H94" s="11" t="s">
        <v>9463</v>
      </c>
      <c r="I94" s="11" t="s">
        <v>9458</v>
      </c>
      <c r="J94" s="8">
        <v>500</v>
      </c>
      <c r="K94" s="8" t="s">
        <v>142</v>
      </c>
      <c r="L94" s="8"/>
      <c r="M94" s="8"/>
      <c r="N94" s="10"/>
      <c r="O94" s="6"/>
      <c r="P94" s="10"/>
      <c r="Q94" s="10"/>
      <c r="R94" s="10" t="s">
        <v>345</v>
      </c>
      <c r="S94" s="12"/>
      <c r="T94" s="12"/>
      <c r="U94" s="12"/>
      <c r="V94" s="12"/>
      <c r="W94" s="12"/>
      <c r="X94" s="12"/>
      <c r="Y94" s="12"/>
      <c r="Z94" s="12"/>
    </row>
    <row r="95" spans="1:26" ht="59" customHeight="1">
      <c r="A95" s="6">
        <v>44376</v>
      </c>
      <c r="B95" s="6">
        <v>44376</v>
      </c>
      <c r="C95" s="7">
        <v>100019967882</v>
      </c>
      <c r="D95" s="8" t="s">
        <v>9134</v>
      </c>
      <c r="E95" s="11" t="s">
        <v>6954</v>
      </c>
      <c r="F95" s="10" t="s">
        <v>3242</v>
      </c>
      <c r="G95" s="8" t="s">
        <v>156</v>
      </c>
      <c r="H95" s="11" t="s">
        <v>9463</v>
      </c>
      <c r="I95" s="11" t="s">
        <v>9467</v>
      </c>
      <c r="J95" s="8">
        <v>500</v>
      </c>
      <c r="K95" s="8" t="s">
        <v>9135</v>
      </c>
      <c r="L95" s="8"/>
      <c r="M95" s="8"/>
      <c r="N95" s="10"/>
      <c r="O95" s="6"/>
      <c r="P95" s="10"/>
      <c r="Q95" s="10"/>
      <c r="R95" s="10"/>
      <c r="S95" s="12"/>
      <c r="T95" s="12"/>
      <c r="U95" s="12"/>
      <c r="V95" s="12"/>
      <c r="W95" s="12"/>
      <c r="X95" s="12"/>
      <c r="Y95" s="12"/>
      <c r="Z95" s="12"/>
    </row>
    <row r="96" spans="1:26" ht="59" customHeight="1">
      <c r="A96" s="6">
        <v>44378</v>
      </c>
      <c r="B96" s="6">
        <v>44378</v>
      </c>
      <c r="C96" s="7">
        <v>100019587771</v>
      </c>
      <c r="D96" s="8" t="s">
        <v>9313</v>
      </c>
      <c r="E96" s="11" t="s">
        <v>6954</v>
      </c>
      <c r="F96" s="10" t="s">
        <v>3242</v>
      </c>
      <c r="G96" s="8" t="s">
        <v>5487</v>
      </c>
      <c r="H96" s="11" t="s">
        <v>9463</v>
      </c>
      <c r="I96" s="11" t="s">
        <v>9464</v>
      </c>
      <c r="J96" s="8">
        <v>500</v>
      </c>
      <c r="K96" s="8" t="s">
        <v>142</v>
      </c>
      <c r="L96" s="8"/>
      <c r="M96" s="8" t="s">
        <v>9314</v>
      </c>
      <c r="N96" s="10"/>
      <c r="O96" s="6"/>
      <c r="P96" s="10"/>
      <c r="Q96" s="10"/>
      <c r="R96" s="10" t="s">
        <v>9314</v>
      </c>
      <c r="S96" s="12"/>
      <c r="T96" s="12"/>
      <c r="U96" s="12"/>
      <c r="V96" s="12"/>
      <c r="W96" s="12"/>
      <c r="X96" s="12"/>
      <c r="Y96" s="12"/>
      <c r="Z96" s="12"/>
    </row>
    <row r="97" spans="1:26" ht="59" customHeight="1">
      <c r="A97" s="6">
        <v>44385</v>
      </c>
      <c r="B97" s="6">
        <v>44385</v>
      </c>
      <c r="C97" s="20" t="s">
        <v>9597</v>
      </c>
      <c r="D97" s="8" t="s">
        <v>9598</v>
      </c>
      <c r="E97" s="16"/>
      <c r="F97" s="8" t="s">
        <v>3242</v>
      </c>
      <c r="G97" s="8" t="s">
        <v>6317</v>
      </c>
      <c r="H97" s="11" t="s">
        <v>9463</v>
      </c>
      <c r="I97" s="16" t="s">
        <v>9468</v>
      </c>
      <c r="J97" s="8">
        <v>500</v>
      </c>
      <c r="K97" s="8" t="s">
        <v>9599</v>
      </c>
      <c r="L97" s="8"/>
      <c r="M97" s="8" t="s">
        <v>9600</v>
      </c>
      <c r="N97" s="10"/>
      <c r="O97" s="6"/>
      <c r="P97" s="10"/>
      <c r="Q97" s="10"/>
      <c r="R97" s="8"/>
      <c r="S97" s="12"/>
      <c r="T97" s="12"/>
      <c r="U97" s="12"/>
      <c r="V97" s="12"/>
      <c r="W97" s="12"/>
      <c r="X97" s="12"/>
      <c r="Y97" s="12"/>
      <c r="Z97" s="12"/>
    </row>
    <row r="98" spans="1:26" ht="59" customHeight="1">
      <c r="A98" s="6">
        <v>44385</v>
      </c>
      <c r="B98" s="6">
        <v>44385</v>
      </c>
      <c r="C98" s="20" t="s">
        <v>9601</v>
      </c>
      <c r="D98" s="8" t="s">
        <v>9602</v>
      </c>
      <c r="E98" s="16" t="s">
        <v>6954</v>
      </c>
      <c r="F98" s="8" t="s">
        <v>3242</v>
      </c>
      <c r="G98" s="8" t="s">
        <v>6279</v>
      </c>
      <c r="H98" s="11" t="s">
        <v>9463</v>
      </c>
      <c r="I98" s="16" t="s">
        <v>9468</v>
      </c>
      <c r="J98" s="8">
        <v>500</v>
      </c>
      <c r="K98" s="8" t="s">
        <v>9603</v>
      </c>
      <c r="L98" s="8"/>
      <c r="M98" s="8" t="s">
        <v>9604</v>
      </c>
      <c r="N98" s="10" t="s">
        <v>9460</v>
      </c>
      <c r="O98" s="6"/>
      <c r="P98" s="10"/>
      <c r="Q98" s="10"/>
      <c r="R98" s="8"/>
      <c r="S98" s="12"/>
      <c r="T98" s="12"/>
      <c r="U98" s="12"/>
      <c r="V98" s="12"/>
      <c r="W98" s="12"/>
      <c r="X98" s="12"/>
      <c r="Y98" s="12"/>
      <c r="Z98" s="12"/>
    </row>
    <row r="99" spans="1:26" ht="59" customHeight="1">
      <c r="A99" s="6">
        <v>44386</v>
      </c>
      <c r="B99" s="6">
        <v>44386</v>
      </c>
      <c r="C99" s="7">
        <v>100020145667</v>
      </c>
      <c r="D99" s="8" t="s">
        <v>9605</v>
      </c>
      <c r="E99" s="11" t="s">
        <v>6954</v>
      </c>
      <c r="F99" s="10" t="s">
        <v>3242</v>
      </c>
      <c r="G99" s="8" t="s">
        <v>6279</v>
      </c>
      <c r="H99" s="11" t="s">
        <v>9463</v>
      </c>
      <c r="I99" s="11" t="s">
        <v>9467</v>
      </c>
      <c r="J99" s="8">
        <v>500</v>
      </c>
      <c r="K99" s="8" t="s">
        <v>7480</v>
      </c>
      <c r="L99" s="8"/>
      <c r="M99" s="8" t="s">
        <v>9606</v>
      </c>
      <c r="N99" s="10" t="s">
        <v>9460</v>
      </c>
      <c r="O99" s="6"/>
      <c r="P99" s="10"/>
      <c r="Q99" s="10"/>
      <c r="R99" s="8"/>
      <c r="S99" s="12"/>
      <c r="T99" s="12"/>
      <c r="U99" s="12"/>
      <c r="V99" s="12"/>
      <c r="W99" s="12"/>
      <c r="X99" s="12"/>
      <c r="Y99" s="12"/>
      <c r="Z99" s="12"/>
    </row>
    <row r="100" spans="1:26" ht="59" customHeight="1">
      <c r="A100" s="6">
        <v>44390</v>
      </c>
      <c r="B100" s="6">
        <v>44390</v>
      </c>
      <c r="C100" s="7">
        <v>100020188251</v>
      </c>
      <c r="D100" s="8" t="s">
        <v>9607</v>
      </c>
      <c r="E100" s="11" t="s">
        <v>6954</v>
      </c>
      <c r="F100" s="10" t="s">
        <v>3242</v>
      </c>
      <c r="G100" s="8" t="s">
        <v>5487</v>
      </c>
      <c r="H100" s="11" t="s">
        <v>9463</v>
      </c>
      <c r="I100" s="11" t="s">
        <v>9467</v>
      </c>
      <c r="J100" s="8">
        <v>500</v>
      </c>
      <c r="K100" s="8" t="s">
        <v>9322</v>
      </c>
      <c r="L100" s="8"/>
      <c r="M100" s="8" t="s">
        <v>9608</v>
      </c>
      <c r="N100" s="10" t="s">
        <v>9460</v>
      </c>
      <c r="O100" s="6"/>
      <c r="P100" s="10"/>
      <c r="Q100" s="10"/>
      <c r="R100" s="8" t="s">
        <v>9609</v>
      </c>
      <c r="S100" s="12"/>
      <c r="T100" s="12"/>
      <c r="U100" s="12"/>
      <c r="V100" s="12"/>
      <c r="W100" s="12"/>
      <c r="X100" s="12"/>
      <c r="Y100" s="12"/>
      <c r="Z100" s="12"/>
    </row>
    <row r="101" spans="1:26" ht="59" customHeight="1">
      <c r="A101" s="6">
        <v>44390</v>
      </c>
      <c r="B101" s="6">
        <v>44390</v>
      </c>
      <c r="C101" s="7">
        <v>100011933876</v>
      </c>
      <c r="D101" s="8" t="s">
        <v>9610</v>
      </c>
      <c r="E101" s="11" t="s">
        <v>8518</v>
      </c>
      <c r="F101" s="10" t="s">
        <v>3242</v>
      </c>
      <c r="G101" s="8" t="s">
        <v>6295</v>
      </c>
      <c r="H101" s="11" t="s">
        <v>9466</v>
      </c>
      <c r="I101" s="11" t="s">
        <v>9467</v>
      </c>
      <c r="J101" s="8">
        <v>500</v>
      </c>
      <c r="K101" s="8" t="s">
        <v>1616</v>
      </c>
      <c r="L101" s="8" t="s">
        <v>9611</v>
      </c>
      <c r="M101" s="8"/>
      <c r="N101" s="10" t="s">
        <v>9460</v>
      </c>
      <c r="O101" s="6"/>
      <c r="P101" s="10"/>
      <c r="Q101" s="10"/>
      <c r="R101" s="8"/>
      <c r="S101" s="12"/>
      <c r="T101" s="12"/>
      <c r="U101" s="12"/>
      <c r="V101" s="12"/>
      <c r="W101" s="12"/>
      <c r="X101" s="12"/>
      <c r="Y101" s="12"/>
      <c r="Z101" s="12"/>
    </row>
    <row r="102" spans="1:26" ht="59" customHeight="1">
      <c r="A102" s="6">
        <v>44391</v>
      </c>
      <c r="B102" s="6">
        <v>44391</v>
      </c>
      <c r="C102" s="17" t="s">
        <v>9612</v>
      </c>
      <c r="D102" s="18" t="s">
        <v>9613</v>
      </c>
      <c r="E102" s="16" t="s">
        <v>6954</v>
      </c>
      <c r="F102" s="8" t="s">
        <v>3242</v>
      </c>
      <c r="G102" s="8" t="s">
        <v>281</v>
      </c>
      <c r="H102" s="11" t="s">
        <v>9463</v>
      </c>
      <c r="I102" s="11" t="s">
        <v>9467</v>
      </c>
      <c r="J102" s="8">
        <v>500</v>
      </c>
      <c r="K102" s="8" t="s">
        <v>142</v>
      </c>
      <c r="L102" s="8" t="s">
        <v>9614</v>
      </c>
      <c r="M102" s="8" t="s">
        <v>9499</v>
      </c>
      <c r="N102" s="10" t="s">
        <v>9460</v>
      </c>
      <c r="O102" s="6"/>
      <c r="P102" s="10"/>
      <c r="Q102" s="10"/>
      <c r="R102" s="8" t="s">
        <v>9615</v>
      </c>
      <c r="S102" s="12"/>
      <c r="T102" s="12"/>
      <c r="U102" s="12"/>
      <c r="V102" s="12"/>
      <c r="W102" s="12"/>
      <c r="X102" s="12"/>
      <c r="Y102" s="12"/>
      <c r="Z102" s="12"/>
    </row>
    <row r="103" spans="1:26" ht="59" customHeight="1">
      <c r="A103" s="6">
        <v>44392</v>
      </c>
      <c r="B103" s="6">
        <v>44392</v>
      </c>
      <c r="C103" s="17" t="s">
        <v>9616</v>
      </c>
      <c r="D103" s="18" t="s">
        <v>9617</v>
      </c>
      <c r="E103" s="11" t="s">
        <v>7001</v>
      </c>
      <c r="F103" s="8" t="s">
        <v>3242</v>
      </c>
      <c r="G103" s="8" t="s">
        <v>6279</v>
      </c>
      <c r="H103" s="16" t="s">
        <v>9466</v>
      </c>
      <c r="I103" s="11" t="s">
        <v>9458</v>
      </c>
      <c r="J103" s="8">
        <v>500</v>
      </c>
      <c r="K103" s="8" t="s">
        <v>142</v>
      </c>
      <c r="L103" s="8" t="s">
        <v>7911</v>
      </c>
      <c r="M103" s="8"/>
      <c r="N103" s="10" t="s">
        <v>9460</v>
      </c>
      <c r="O103" s="6"/>
      <c r="P103" s="10"/>
      <c r="Q103" s="10"/>
      <c r="R103" s="8" t="s">
        <v>9618</v>
      </c>
      <c r="S103" s="12"/>
      <c r="T103" s="12"/>
      <c r="U103" s="12"/>
      <c r="V103" s="12"/>
      <c r="W103" s="12"/>
      <c r="X103" s="12"/>
      <c r="Y103" s="12"/>
      <c r="Z103" s="12"/>
    </row>
    <row r="104" spans="1:26" ht="59" customHeight="1">
      <c r="A104" s="6">
        <v>44392</v>
      </c>
      <c r="B104" s="6">
        <v>44392</v>
      </c>
      <c r="C104" s="17" t="s">
        <v>9619</v>
      </c>
      <c r="D104" s="18" t="s">
        <v>9620</v>
      </c>
      <c r="E104" s="11" t="s">
        <v>6954</v>
      </c>
      <c r="F104" s="8" t="s">
        <v>3242</v>
      </c>
      <c r="G104" s="8" t="s">
        <v>281</v>
      </c>
      <c r="H104" s="16" t="s">
        <v>9463</v>
      </c>
      <c r="I104" s="11" t="s">
        <v>9621</v>
      </c>
      <c r="J104" s="8">
        <v>500</v>
      </c>
      <c r="K104" s="8" t="s">
        <v>142</v>
      </c>
      <c r="L104" s="8"/>
      <c r="M104" s="8" t="s">
        <v>9499</v>
      </c>
      <c r="N104" s="10" t="s">
        <v>9460</v>
      </c>
      <c r="O104" s="6"/>
      <c r="P104" s="10"/>
      <c r="Q104" s="10"/>
      <c r="R104" s="8" t="s">
        <v>9622</v>
      </c>
      <c r="S104" s="12"/>
      <c r="T104" s="12"/>
      <c r="U104" s="12"/>
      <c r="V104" s="12"/>
      <c r="W104" s="12"/>
      <c r="X104" s="12"/>
      <c r="Y104" s="12"/>
      <c r="Z104" s="12"/>
    </row>
    <row r="105" spans="1:26" ht="59" customHeight="1">
      <c r="A105" s="6">
        <v>44392</v>
      </c>
      <c r="B105" s="6">
        <v>44392</v>
      </c>
      <c r="C105" s="17" t="s">
        <v>9623</v>
      </c>
      <c r="D105" s="18" t="s">
        <v>9624</v>
      </c>
      <c r="E105" s="11"/>
      <c r="F105" s="8" t="s">
        <v>3242</v>
      </c>
      <c r="G105" s="8" t="s">
        <v>6317</v>
      </c>
      <c r="H105" s="16" t="s">
        <v>9463</v>
      </c>
      <c r="I105" s="11" t="s">
        <v>9484</v>
      </c>
      <c r="J105" s="8">
        <v>500</v>
      </c>
      <c r="K105" s="8" t="s">
        <v>264</v>
      </c>
      <c r="L105" s="8"/>
      <c r="M105" s="8" t="s">
        <v>9625</v>
      </c>
      <c r="N105" s="10"/>
      <c r="O105" s="6"/>
      <c r="P105" s="10"/>
      <c r="Q105" s="10"/>
      <c r="R105" s="8"/>
      <c r="S105" s="12"/>
      <c r="T105" s="12"/>
      <c r="U105" s="12"/>
      <c r="V105" s="12"/>
      <c r="W105" s="12"/>
      <c r="X105" s="12"/>
      <c r="Y105" s="12"/>
      <c r="Z105" s="12"/>
    </row>
    <row r="106" spans="1:26" ht="59" customHeight="1">
      <c r="A106" s="6">
        <v>44392</v>
      </c>
      <c r="B106" s="6">
        <v>44392</v>
      </c>
      <c r="C106" s="17" t="s">
        <v>9626</v>
      </c>
      <c r="D106" s="18" t="s">
        <v>9627</v>
      </c>
      <c r="E106" s="11" t="s">
        <v>6954</v>
      </c>
      <c r="F106" s="8" t="s">
        <v>3242</v>
      </c>
      <c r="G106" s="8" t="s">
        <v>6295</v>
      </c>
      <c r="H106" s="16" t="s">
        <v>9463</v>
      </c>
      <c r="I106" s="11" t="s">
        <v>9458</v>
      </c>
      <c r="J106" s="8">
        <v>500</v>
      </c>
      <c r="K106" s="8" t="s">
        <v>142</v>
      </c>
      <c r="L106" s="8" t="s">
        <v>9628</v>
      </c>
      <c r="M106" s="8"/>
      <c r="N106" s="10" t="s">
        <v>9460</v>
      </c>
      <c r="O106" s="6"/>
      <c r="P106" s="10"/>
      <c r="Q106" s="10"/>
      <c r="R106" s="8"/>
      <c r="S106" s="12"/>
      <c r="T106" s="12"/>
      <c r="U106" s="12"/>
      <c r="V106" s="12"/>
      <c r="W106" s="12"/>
      <c r="X106" s="12"/>
      <c r="Y106" s="12"/>
      <c r="Z106" s="12"/>
    </row>
    <row r="107" spans="1:26" ht="59" customHeight="1">
      <c r="A107" s="6">
        <v>44393</v>
      </c>
      <c r="B107" s="6">
        <v>44393</v>
      </c>
      <c r="C107" s="17" t="s">
        <v>9629</v>
      </c>
      <c r="D107" s="18" t="s">
        <v>4166</v>
      </c>
      <c r="E107" s="11" t="s">
        <v>7001</v>
      </c>
      <c r="F107" s="8" t="s">
        <v>3242</v>
      </c>
      <c r="G107" s="8" t="s">
        <v>6279</v>
      </c>
      <c r="H107" s="16" t="s">
        <v>9463</v>
      </c>
      <c r="I107" s="11" t="s">
        <v>9467</v>
      </c>
      <c r="J107" s="8">
        <v>500</v>
      </c>
      <c r="K107" s="8" t="s">
        <v>142</v>
      </c>
      <c r="L107" s="8"/>
      <c r="M107" s="8" t="s">
        <v>8353</v>
      </c>
      <c r="N107" s="10" t="s">
        <v>9460</v>
      </c>
      <c r="O107" s="6"/>
      <c r="P107" s="10"/>
      <c r="Q107" s="10"/>
      <c r="R107" s="8"/>
      <c r="S107" s="12"/>
      <c r="T107" s="12"/>
      <c r="U107" s="12"/>
      <c r="V107" s="12"/>
      <c r="W107" s="12"/>
      <c r="X107" s="12"/>
      <c r="Y107" s="12"/>
      <c r="Z107" s="12"/>
    </row>
    <row r="108" spans="1:26" ht="59" customHeight="1">
      <c r="A108" s="6">
        <v>44384</v>
      </c>
      <c r="B108" s="6">
        <v>44384</v>
      </c>
      <c r="C108" s="17" t="s">
        <v>9630</v>
      </c>
      <c r="D108" s="8" t="s">
        <v>9631</v>
      </c>
      <c r="E108" s="16" t="s">
        <v>6954</v>
      </c>
      <c r="F108" s="8" t="s">
        <v>3242</v>
      </c>
      <c r="G108" s="8" t="s">
        <v>175</v>
      </c>
      <c r="H108" s="16" t="s">
        <v>6958</v>
      </c>
      <c r="I108" s="11" t="s">
        <v>9464</v>
      </c>
      <c r="J108" s="8">
        <v>524</v>
      </c>
      <c r="K108" s="8" t="s">
        <v>142</v>
      </c>
      <c r="L108" s="8"/>
      <c r="M108" s="8" t="s">
        <v>9632</v>
      </c>
      <c r="N108" s="10" t="s">
        <v>9460</v>
      </c>
      <c r="O108" s="6">
        <v>44384</v>
      </c>
      <c r="P108" s="10">
        <v>524</v>
      </c>
      <c r="Q108" s="10" t="s">
        <v>35</v>
      </c>
      <c r="R108" s="8"/>
      <c r="S108" s="12"/>
      <c r="T108" s="12"/>
      <c r="U108" s="12"/>
      <c r="V108" s="12"/>
      <c r="W108" s="12"/>
      <c r="X108" s="12"/>
      <c r="Y108" s="12"/>
      <c r="Z108" s="12"/>
    </row>
    <row r="109" spans="1:26" ht="59" customHeight="1">
      <c r="A109" s="6">
        <v>44392</v>
      </c>
      <c r="B109" s="6">
        <v>44392</v>
      </c>
      <c r="C109" s="17" t="s">
        <v>9633</v>
      </c>
      <c r="D109" s="18" t="s">
        <v>9634</v>
      </c>
      <c r="E109" s="11" t="s">
        <v>6954</v>
      </c>
      <c r="F109" s="8" t="s">
        <v>3242</v>
      </c>
      <c r="G109" s="8" t="s">
        <v>175</v>
      </c>
      <c r="H109" s="16" t="s">
        <v>6958</v>
      </c>
      <c r="I109" s="11" t="s">
        <v>9468</v>
      </c>
      <c r="J109" s="8">
        <v>539.25</v>
      </c>
      <c r="K109" s="8" t="s">
        <v>142</v>
      </c>
      <c r="L109" s="8"/>
      <c r="M109" s="8" t="s">
        <v>5622</v>
      </c>
      <c r="N109" s="10" t="s">
        <v>9460</v>
      </c>
      <c r="O109" s="6">
        <v>44392</v>
      </c>
      <c r="P109" s="10">
        <v>539.25</v>
      </c>
      <c r="Q109" s="10" t="s">
        <v>35</v>
      </c>
      <c r="R109" s="8" t="s">
        <v>82</v>
      </c>
      <c r="S109" s="12"/>
      <c r="T109" s="12"/>
      <c r="U109" s="12"/>
      <c r="V109" s="12"/>
      <c r="W109" s="12"/>
      <c r="X109" s="12"/>
      <c r="Y109" s="12"/>
      <c r="Z109" s="12"/>
    </row>
    <row r="110" spans="1:26" ht="59" customHeight="1">
      <c r="A110" s="6">
        <v>44372</v>
      </c>
      <c r="B110" s="6">
        <v>44383</v>
      </c>
      <c r="C110" s="7">
        <v>100012481175</v>
      </c>
      <c r="D110" s="8" t="s">
        <v>9025</v>
      </c>
      <c r="E110" s="11" t="s">
        <v>8518</v>
      </c>
      <c r="F110" s="10" t="s">
        <v>3242</v>
      </c>
      <c r="G110" s="8" t="s">
        <v>6281</v>
      </c>
      <c r="H110" s="11" t="s">
        <v>6958</v>
      </c>
      <c r="I110" s="11" t="s">
        <v>9462</v>
      </c>
      <c r="J110" s="8">
        <v>564</v>
      </c>
      <c r="K110" s="8" t="s">
        <v>8604</v>
      </c>
      <c r="L110" s="8" t="s">
        <v>9635</v>
      </c>
      <c r="M110" s="8"/>
      <c r="N110" s="10" t="s">
        <v>9460</v>
      </c>
      <c r="O110" s="6"/>
      <c r="P110" s="10"/>
      <c r="Q110" s="10"/>
      <c r="R110" s="10"/>
      <c r="S110" s="12"/>
      <c r="T110" s="12"/>
      <c r="U110" s="12"/>
      <c r="V110" s="12"/>
      <c r="W110" s="12"/>
      <c r="X110" s="12"/>
      <c r="Y110" s="12"/>
      <c r="Z110" s="12"/>
    </row>
    <row r="111" spans="1:26" ht="59" customHeight="1">
      <c r="A111" s="6">
        <v>44378</v>
      </c>
      <c r="B111" s="6">
        <v>44383</v>
      </c>
      <c r="C111" s="7">
        <v>100017998467</v>
      </c>
      <c r="D111" s="8" t="s">
        <v>8909</v>
      </c>
      <c r="E111" s="11"/>
      <c r="F111" s="10" t="s">
        <v>3242</v>
      </c>
      <c r="G111" s="8" t="s">
        <v>6279</v>
      </c>
      <c r="H111" s="11" t="s">
        <v>6982</v>
      </c>
      <c r="I111" s="11" t="s">
        <v>9467</v>
      </c>
      <c r="J111" s="8">
        <v>568</v>
      </c>
      <c r="K111" s="8" t="s">
        <v>142</v>
      </c>
      <c r="L111" s="8"/>
      <c r="M111" s="8"/>
      <c r="N111" s="10"/>
      <c r="O111" s="6"/>
      <c r="P111" s="10"/>
      <c r="Q111" s="10"/>
      <c r="R111" s="10"/>
      <c r="S111" s="12"/>
      <c r="T111" s="12"/>
      <c r="U111" s="12"/>
      <c r="V111" s="12"/>
      <c r="W111" s="12"/>
      <c r="X111" s="12"/>
      <c r="Y111" s="12"/>
      <c r="Z111" s="12"/>
    </row>
    <row r="112" spans="1:26" ht="59" customHeight="1">
      <c r="A112" s="6">
        <v>44300</v>
      </c>
      <c r="B112" s="6">
        <v>44375</v>
      </c>
      <c r="C112" s="7">
        <v>100004497568</v>
      </c>
      <c r="D112" s="8" t="s">
        <v>7489</v>
      </c>
      <c r="E112" s="11" t="s">
        <v>6954</v>
      </c>
      <c r="F112" s="10" t="s">
        <v>3242</v>
      </c>
      <c r="G112" s="8" t="s">
        <v>5487</v>
      </c>
      <c r="H112" s="11" t="s">
        <v>6958</v>
      </c>
      <c r="I112" s="11" t="s">
        <v>9462</v>
      </c>
      <c r="J112" s="8">
        <v>582.29999999999995</v>
      </c>
      <c r="K112" s="8" t="s">
        <v>142</v>
      </c>
      <c r="L112" s="8"/>
      <c r="M112" s="8" t="s">
        <v>9636</v>
      </c>
      <c r="N112" s="10"/>
      <c r="O112" s="6"/>
      <c r="P112" s="10"/>
      <c r="Q112" s="10"/>
      <c r="R112" s="10"/>
      <c r="S112" s="12"/>
      <c r="T112" s="12"/>
      <c r="U112" s="12"/>
      <c r="V112" s="12"/>
      <c r="W112" s="12"/>
      <c r="X112" s="12"/>
      <c r="Y112" s="12"/>
      <c r="Z112" s="12"/>
    </row>
    <row r="113" spans="1:26" ht="59" customHeight="1">
      <c r="A113" s="6">
        <v>44334</v>
      </c>
      <c r="B113" s="6">
        <v>44383</v>
      </c>
      <c r="C113" s="7">
        <v>100015645971</v>
      </c>
      <c r="D113" s="8" t="s">
        <v>7859</v>
      </c>
      <c r="E113" s="11" t="s">
        <v>6954</v>
      </c>
      <c r="F113" s="10" t="s">
        <v>3242</v>
      </c>
      <c r="G113" s="8" t="s">
        <v>154</v>
      </c>
      <c r="H113" s="11" t="s">
        <v>9463</v>
      </c>
      <c r="I113" s="11" t="s">
        <v>9458</v>
      </c>
      <c r="J113" s="8">
        <v>600</v>
      </c>
      <c r="K113" s="8" t="s">
        <v>142</v>
      </c>
      <c r="L113" s="8"/>
      <c r="M113" s="8" t="s">
        <v>7860</v>
      </c>
      <c r="N113" s="10"/>
      <c r="O113" s="6"/>
      <c r="P113" s="10"/>
      <c r="Q113" s="10"/>
      <c r="R113" s="10" t="s">
        <v>7860</v>
      </c>
      <c r="S113" s="12"/>
      <c r="T113" s="12"/>
      <c r="U113" s="12"/>
      <c r="V113" s="12"/>
      <c r="W113" s="12"/>
      <c r="X113" s="12"/>
      <c r="Y113" s="12"/>
      <c r="Z113" s="12"/>
    </row>
    <row r="114" spans="1:26" ht="59" customHeight="1">
      <c r="A114" s="6">
        <v>44391</v>
      </c>
      <c r="B114" s="6">
        <v>44391</v>
      </c>
      <c r="C114" s="17" t="s">
        <v>9637</v>
      </c>
      <c r="D114" s="18" t="s">
        <v>9638</v>
      </c>
      <c r="E114" s="16" t="s">
        <v>6954</v>
      </c>
      <c r="F114" s="8" t="s">
        <v>3242</v>
      </c>
      <c r="G114" s="8" t="s">
        <v>146</v>
      </c>
      <c r="H114" s="11" t="s">
        <v>9463</v>
      </c>
      <c r="I114" s="9" t="s">
        <v>9484</v>
      </c>
      <c r="J114" s="8">
        <v>600</v>
      </c>
      <c r="K114" s="8" t="s">
        <v>142</v>
      </c>
      <c r="L114" s="8"/>
      <c r="M114" s="8" t="s">
        <v>9639</v>
      </c>
      <c r="N114" s="10" t="s">
        <v>9460</v>
      </c>
      <c r="O114" s="6"/>
      <c r="P114" s="10"/>
      <c r="Q114" s="10"/>
      <c r="R114" s="8"/>
      <c r="S114" s="12"/>
      <c r="T114" s="12"/>
      <c r="U114" s="12"/>
      <c r="V114" s="12"/>
      <c r="W114" s="12"/>
      <c r="X114" s="12"/>
      <c r="Y114" s="12"/>
      <c r="Z114" s="12"/>
    </row>
    <row r="115" spans="1:26" ht="59" customHeight="1">
      <c r="A115" s="6">
        <v>44375</v>
      </c>
      <c r="B115" s="6">
        <v>44375</v>
      </c>
      <c r="C115" s="7">
        <v>100017647528</v>
      </c>
      <c r="D115" s="8" t="s">
        <v>9062</v>
      </c>
      <c r="E115" s="11" t="s">
        <v>8518</v>
      </c>
      <c r="F115" s="10" t="s">
        <v>3242</v>
      </c>
      <c r="G115" s="8" t="s">
        <v>175</v>
      </c>
      <c r="H115" s="11" t="s">
        <v>6958</v>
      </c>
      <c r="I115" s="11" t="s">
        <v>9462</v>
      </c>
      <c r="J115" s="8">
        <v>662</v>
      </c>
      <c r="K115" s="8" t="s">
        <v>811</v>
      </c>
      <c r="L115" s="8"/>
      <c r="M115" s="8" t="s">
        <v>3540</v>
      </c>
      <c r="N115" s="10"/>
      <c r="O115" s="6"/>
      <c r="P115" s="10"/>
      <c r="Q115" s="10"/>
      <c r="R115" s="10" t="s">
        <v>3540</v>
      </c>
      <c r="S115" s="12"/>
      <c r="T115" s="12"/>
      <c r="U115" s="12"/>
      <c r="V115" s="12"/>
      <c r="W115" s="12"/>
      <c r="X115" s="12"/>
      <c r="Y115" s="12"/>
      <c r="Z115" s="12"/>
    </row>
    <row r="116" spans="1:26" ht="59" customHeight="1">
      <c r="A116" s="6">
        <v>44379</v>
      </c>
      <c r="B116" s="6">
        <v>44379</v>
      </c>
      <c r="C116" s="7">
        <v>100009275310</v>
      </c>
      <c r="D116" s="8" t="s">
        <v>9371</v>
      </c>
      <c r="E116" s="11" t="s">
        <v>8518</v>
      </c>
      <c r="F116" s="10" t="s">
        <v>3242</v>
      </c>
      <c r="G116" s="8" t="s">
        <v>6295</v>
      </c>
      <c r="H116" s="11" t="s">
        <v>9466</v>
      </c>
      <c r="I116" s="11" t="s">
        <v>9462</v>
      </c>
      <c r="J116" s="8">
        <v>662.5</v>
      </c>
      <c r="K116" s="8" t="s">
        <v>811</v>
      </c>
      <c r="L116" s="8"/>
      <c r="M116" s="8" t="s">
        <v>9372</v>
      </c>
      <c r="N116" s="10"/>
      <c r="O116" s="6"/>
      <c r="P116" s="10"/>
      <c r="Q116" s="10"/>
      <c r="R116" s="10" t="s">
        <v>9372</v>
      </c>
      <c r="S116" s="12"/>
      <c r="T116" s="12"/>
      <c r="U116" s="12"/>
      <c r="V116" s="12"/>
      <c r="W116" s="12"/>
      <c r="X116" s="12"/>
      <c r="Y116" s="12"/>
      <c r="Z116" s="12"/>
    </row>
    <row r="117" spans="1:26" ht="59" customHeight="1">
      <c r="A117" s="13">
        <v>44382</v>
      </c>
      <c r="B117" s="13">
        <v>44382</v>
      </c>
      <c r="C117" s="26">
        <v>100019984855</v>
      </c>
      <c r="D117" s="8" t="s">
        <v>9640</v>
      </c>
      <c r="E117" s="11" t="s">
        <v>6954</v>
      </c>
      <c r="F117" s="10" t="s">
        <v>3242</v>
      </c>
      <c r="G117" s="8" t="s">
        <v>9641</v>
      </c>
      <c r="H117" s="11" t="s">
        <v>6958</v>
      </c>
      <c r="I117" s="11" t="s">
        <v>9462</v>
      </c>
      <c r="J117" s="10">
        <v>688</v>
      </c>
      <c r="K117" s="8" t="s">
        <v>142</v>
      </c>
      <c r="L117" s="10"/>
      <c r="M117" s="10"/>
      <c r="N117" s="10" t="s">
        <v>9460</v>
      </c>
      <c r="O117" s="13">
        <v>44382</v>
      </c>
      <c r="P117" s="10">
        <v>688</v>
      </c>
      <c r="Q117" s="10" t="s">
        <v>37</v>
      </c>
      <c r="R117" s="10"/>
      <c r="S117" s="12"/>
      <c r="T117" s="12"/>
      <c r="U117" s="12"/>
      <c r="V117" s="12"/>
      <c r="W117" s="12"/>
      <c r="X117" s="12"/>
      <c r="Y117" s="12"/>
      <c r="Z117" s="12"/>
    </row>
    <row r="118" spans="1:26" ht="59" customHeight="1">
      <c r="A118" s="6">
        <v>44376</v>
      </c>
      <c r="B118" s="6">
        <v>44376</v>
      </c>
      <c r="C118" s="7">
        <v>100007206143</v>
      </c>
      <c r="D118" s="8" t="s">
        <v>8950</v>
      </c>
      <c r="E118" s="11" t="s">
        <v>6954</v>
      </c>
      <c r="F118" s="10" t="s">
        <v>3242</v>
      </c>
      <c r="G118" s="8" t="s">
        <v>5487</v>
      </c>
      <c r="H118" s="11" t="s">
        <v>6982</v>
      </c>
      <c r="I118" s="11"/>
      <c r="J118" s="8">
        <v>688</v>
      </c>
      <c r="K118" s="8" t="s">
        <v>7080</v>
      </c>
      <c r="L118" s="8"/>
      <c r="M118" s="8" t="s">
        <v>9169</v>
      </c>
      <c r="N118" s="10"/>
      <c r="O118" s="6"/>
      <c r="P118" s="10"/>
      <c r="Q118" s="10"/>
      <c r="R118" s="10" t="s">
        <v>9169</v>
      </c>
      <c r="S118" s="12"/>
      <c r="T118" s="12"/>
      <c r="U118" s="12"/>
      <c r="V118" s="12"/>
      <c r="W118" s="12"/>
      <c r="X118" s="12"/>
      <c r="Y118" s="12"/>
      <c r="Z118" s="12"/>
    </row>
    <row r="119" spans="1:26" ht="59" customHeight="1">
      <c r="A119" s="6">
        <v>44375</v>
      </c>
      <c r="B119" s="6">
        <v>44383</v>
      </c>
      <c r="C119" s="7">
        <v>100013015104</v>
      </c>
      <c r="D119" s="8" t="s">
        <v>9096</v>
      </c>
      <c r="E119" s="11" t="s">
        <v>6954</v>
      </c>
      <c r="F119" s="10" t="s">
        <v>3242</v>
      </c>
      <c r="G119" s="8" t="s">
        <v>5487</v>
      </c>
      <c r="H119" s="11" t="s">
        <v>6982</v>
      </c>
      <c r="I119" s="11" t="s">
        <v>9462</v>
      </c>
      <c r="J119" s="8">
        <v>691</v>
      </c>
      <c r="K119" s="8" t="s">
        <v>7080</v>
      </c>
      <c r="L119" s="8" t="s">
        <v>36</v>
      </c>
      <c r="M119" s="8" t="s">
        <v>83</v>
      </c>
      <c r="N119" s="10" t="s">
        <v>9460</v>
      </c>
      <c r="O119" s="6"/>
      <c r="P119" s="10"/>
      <c r="Q119" s="10"/>
      <c r="R119" s="10" t="s">
        <v>9097</v>
      </c>
      <c r="S119" s="12"/>
      <c r="T119" s="12"/>
      <c r="U119" s="12"/>
      <c r="V119" s="12"/>
      <c r="W119" s="12"/>
      <c r="X119" s="12"/>
      <c r="Y119" s="12"/>
      <c r="Z119" s="12"/>
    </row>
    <row r="120" spans="1:26" ht="59" customHeight="1">
      <c r="A120" s="6">
        <v>44392</v>
      </c>
      <c r="B120" s="6">
        <v>44392</v>
      </c>
      <c r="C120" s="17" t="s">
        <v>5099</v>
      </c>
      <c r="D120" s="18" t="s">
        <v>9366</v>
      </c>
      <c r="E120" s="11" t="s">
        <v>6954</v>
      </c>
      <c r="F120" s="8" t="s">
        <v>3242</v>
      </c>
      <c r="G120" s="8" t="s">
        <v>175</v>
      </c>
      <c r="H120" s="16" t="s">
        <v>6958</v>
      </c>
      <c r="I120" s="11" t="s">
        <v>9468</v>
      </c>
      <c r="J120" s="8">
        <v>774</v>
      </c>
      <c r="K120" s="8" t="s">
        <v>142</v>
      </c>
      <c r="L120" s="8"/>
      <c r="M120" s="8" t="s">
        <v>9642</v>
      </c>
      <c r="N120" s="10" t="s">
        <v>9460</v>
      </c>
      <c r="O120" s="6">
        <v>44392</v>
      </c>
      <c r="P120" s="10">
        <v>774</v>
      </c>
      <c r="Q120" s="10" t="s">
        <v>35</v>
      </c>
      <c r="R120" s="8" t="s">
        <v>9643</v>
      </c>
      <c r="S120" s="12"/>
      <c r="T120" s="12"/>
      <c r="U120" s="12"/>
      <c r="V120" s="12"/>
      <c r="W120" s="12"/>
      <c r="X120" s="12"/>
      <c r="Y120" s="12"/>
      <c r="Z120" s="12"/>
    </row>
    <row r="121" spans="1:26" ht="59" customHeight="1">
      <c r="A121" s="6">
        <v>44389</v>
      </c>
      <c r="B121" s="6">
        <v>44390</v>
      </c>
      <c r="C121" s="7">
        <v>100005892559</v>
      </c>
      <c r="D121" s="8" t="s">
        <v>6560</v>
      </c>
      <c r="E121" s="11" t="s">
        <v>6954</v>
      </c>
      <c r="F121" s="10" t="s">
        <v>3242</v>
      </c>
      <c r="G121" s="8" t="s">
        <v>5487</v>
      </c>
      <c r="H121" s="11" t="s">
        <v>7003</v>
      </c>
      <c r="I121" s="11" t="s">
        <v>9468</v>
      </c>
      <c r="J121" s="8">
        <v>843</v>
      </c>
      <c r="K121" s="8" t="s">
        <v>163</v>
      </c>
      <c r="L121" s="8"/>
      <c r="M121" s="8" t="s">
        <v>9644</v>
      </c>
      <c r="N121" s="10" t="s">
        <v>9460</v>
      </c>
      <c r="O121" s="6"/>
      <c r="P121" s="10"/>
      <c r="Q121" s="10"/>
      <c r="R121" s="8" t="s">
        <v>8170</v>
      </c>
      <c r="S121" s="12"/>
      <c r="T121" s="12"/>
      <c r="U121" s="12"/>
      <c r="V121" s="12"/>
      <c r="W121" s="12"/>
      <c r="X121" s="12"/>
      <c r="Y121" s="12"/>
      <c r="Z121" s="12"/>
    </row>
    <row r="122" spans="1:26" ht="59" customHeight="1">
      <c r="A122" s="6">
        <v>44392</v>
      </c>
      <c r="B122" s="6">
        <v>44392</v>
      </c>
      <c r="C122" s="17" t="s">
        <v>8645</v>
      </c>
      <c r="D122" s="18" t="s">
        <v>4260</v>
      </c>
      <c r="E122" s="11" t="s">
        <v>6954</v>
      </c>
      <c r="F122" s="8" t="s">
        <v>3242</v>
      </c>
      <c r="G122" s="8" t="s">
        <v>175</v>
      </c>
      <c r="H122" s="16" t="s">
        <v>9463</v>
      </c>
      <c r="I122" s="11" t="s">
        <v>9481</v>
      </c>
      <c r="J122" s="8">
        <v>843</v>
      </c>
      <c r="K122" s="8" t="s">
        <v>176</v>
      </c>
      <c r="L122" s="8"/>
      <c r="M122" s="8" t="s">
        <v>9645</v>
      </c>
      <c r="N122" s="10" t="s">
        <v>9460</v>
      </c>
      <c r="O122" s="6"/>
      <c r="P122" s="10"/>
      <c r="Q122" s="10"/>
      <c r="R122" s="8"/>
      <c r="S122" s="12"/>
      <c r="T122" s="12"/>
      <c r="U122" s="12"/>
      <c r="V122" s="12"/>
      <c r="W122" s="12"/>
      <c r="X122" s="12"/>
      <c r="Y122" s="12"/>
      <c r="Z122" s="12"/>
    </row>
    <row r="123" spans="1:26" ht="59" customHeight="1">
      <c r="A123" s="6">
        <v>44392</v>
      </c>
      <c r="B123" s="6">
        <v>44392</v>
      </c>
      <c r="C123" s="17" t="s">
        <v>9646</v>
      </c>
      <c r="D123" s="18" t="s">
        <v>9647</v>
      </c>
      <c r="E123" s="11" t="s">
        <v>6954</v>
      </c>
      <c r="F123" s="8" t="s">
        <v>3242</v>
      </c>
      <c r="G123" s="8" t="s">
        <v>5487</v>
      </c>
      <c r="H123" s="16" t="s">
        <v>9463</v>
      </c>
      <c r="I123" s="11" t="s">
        <v>9481</v>
      </c>
      <c r="J123" s="8">
        <v>848</v>
      </c>
      <c r="K123" s="8" t="s">
        <v>142</v>
      </c>
      <c r="L123" s="8"/>
      <c r="M123" s="8" t="s">
        <v>9499</v>
      </c>
      <c r="N123" s="10" t="s">
        <v>9460</v>
      </c>
      <c r="O123" s="6"/>
      <c r="P123" s="10"/>
      <c r="Q123" s="10"/>
      <c r="R123" s="8" t="s">
        <v>9648</v>
      </c>
      <c r="S123" s="12"/>
      <c r="T123" s="12"/>
      <c r="U123" s="12"/>
      <c r="V123" s="12"/>
      <c r="W123" s="12"/>
      <c r="X123" s="12"/>
      <c r="Y123" s="12"/>
      <c r="Z123" s="12"/>
    </row>
    <row r="124" spans="1:26" ht="59" customHeight="1">
      <c r="A124" s="6">
        <v>44382</v>
      </c>
      <c r="B124" s="6">
        <v>44382</v>
      </c>
      <c r="C124" s="7">
        <v>100019562704</v>
      </c>
      <c r="D124" s="8" t="s">
        <v>9428</v>
      </c>
      <c r="E124" s="11" t="s">
        <v>6976</v>
      </c>
      <c r="F124" s="10" t="s">
        <v>3242</v>
      </c>
      <c r="G124" s="8" t="s">
        <v>6279</v>
      </c>
      <c r="H124" s="11" t="s">
        <v>9463</v>
      </c>
      <c r="I124" s="11" t="s">
        <v>9467</v>
      </c>
      <c r="J124" s="8">
        <v>900</v>
      </c>
      <c r="K124" s="8" t="s">
        <v>9429</v>
      </c>
      <c r="L124" s="8"/>
      <c r="M124" s="8" t="s">
        <v>9430</v>
      </c>
      <c r="N124" s="10"/>
      <c r="O124" s="6"/>
      <c r="P124" s="10"/>
      <c r="Q124" s="10"/>
      <c r="R124" s="10" t="s">
        <v>9430</v>
      </c>
      <c r="S124" s="12"/>
      <c r="T124" s="12"/>
      <c r="U124" s="12"/>
      <c r="V124" s="12"/>
      <c r="W124" s="12"/>
      <c r="X124" s="12"/>
      <c r="Y124" s="12"/>
      <c r="Z124" s="12"/>
    </row>
    <row r="125" spans="1:26" ht="59" customHeight="1">
      <c r="A125" s="6">
        <v>44385</v>
      </c>
      <c r="B125" s="6">
        <v>44385</v>
      </c>
      <c r="C125" s="20" t="s">
        <v>9649</v>
      </c>
      <c r="D125" s="8" t="s">
        <v>9650</v>
      </c>
      <c r="E125" s="16" t="s">
        <v>6954</v>
      </c>
      <c r="F125" s="8" t="s">
        <v>3242</v>
      </c>
      <c r="G125" s="8" t="s">
        <v>146</v>
      </c>
      <c r="H125" s="16" t="s">
        <v>6958</v>
      </c>
      <c r="I125" s="16" t="s">
        <v>9464</v>
      </c>
      <c r="J125" s="8">
        <v>909</v>
      </c>
      <c r="K125" s="8" t="s">
        <v>142</v>
      </c>
      <c r="L125" s="8"/>
      <c r="M125" s="8"/>
      <c r="N125" s="10" t="s">
        <v>9460</v>
      </c>
      <c r="O125" s="6">
        <v>44385</v>
      </c>
      <c r="P125" s="10">
        <v>909</v>
      </c>
      <c r="Q125" s="10" t="s">
        <v>37</v>
      </c>
      <c r="R125" s="8" t="s">
        <v>4520</v>
      </c>
      <c r="S125" s="12"/>
      <c r="T125" s="12"/>
      <c r="U125" s="12"/>
      <c r="V125" s="12"/>
      <c r="W125" s="12"/>
      <c r="X125" s="12"/>
      <c r="Y125" s="12"/>
      <c r="Z125" s="12"/>
    </row>
    <row r="126" spans="1:26" ht="59" customHeight="1">
      <c r="A126" s="6">
        <v>44384</v>
      </c>
      <c r="B126" s="6">
        <v>44384</v>
      </c>
      <c r="C126" s="27" t="s">
        <v>5163</v>
      </c>
      <c r="D126" s="28" t="s">
        <v>8803</v>
      </c>
      <c r="E126" s="16" t="s">
        <v>8518</v>
      </c>
      <c r="F126" s="8" t="s">
        <v>3242</v>
      </c>
      <c r="G126" s="8" t="s">
        <v>6295</v>
      </c>
      <c r="H126" s="16" t="s">
        <v>6958</v>
      </c>
      <c r="I126" s="16" t="s">
        <v>9464</v>
      </c>
      <c r="J126" s="8">
        <v>912</v>
      </c>
      <c r="K126" s="8" t="s">
        <v>9651</v>
      </c>
      <c r="L126" s="8"/>
      <c r="M126" s="8" t="s">
        <v>2019</v>
      </c>
      <c r="N126" s="10" t="s">
        <v>9460</v>
      </c>
      <c r="O126" s="6">
        <v>44383</v>
      </c>
      <c r="P126" s="10">
        <v>912</v>
      </c>
      <c r="Q126" s="10" t="s">
        <v>35</v>
      </c>
      <c r="R126" s="8" t="s">
        <v>7375</v>
      </c>
      <c r="S126" s="12"/>
      <c r="T126" s="12"/>
      <c r="U126" s="12"/>
      <c r="V126" s="12"/>
      <c r="W126" s="12"/>
      <c r="X126" s="12"/>
      <c r="Y126" s="12"/>
      <c r="Z126" s="12"/>
    </row>
    <row r="127" spans="1:26" ht="59" customHeight="1">
      <c r="A127" s="6">
        <v>44340</v>
      </c>
      <c r="B127" s="6">
        <v>44365</v>
      </c>
      <c r="C127" s="7">
        <v>100014758752</v>
      </c>
      <c r="D127" s="8" t="s">
        <v>7997</v>
      </c>
      <c r="E127" s="11" t="s">
        <v>7001</v>
      </c>
      <c r="F127" s="10" t="s">
        <v>3242</v>
      </c>
      <c r="G127" s="8" t="s">
        <v>175</v>
      </c>
      <c r="H127" s="11" t="s">
        <v>6958</v>
      </c>
      <c r="I127" s="11" t="s">
        <v>9462</v>
      </c>
      <c r="J127" s="8">
        <v>939.6</v>
      </c>
      <c r="K127" s="8" t="s">
        <v>142</v>
      </c>
      <c r="L127" s="8"/>
      <c r="M127" s="8" t="s">
        <v>82</v>
      </c>
      <c r="N127" s="10"/>
      <c r="O127" s="6">
        <v>44380</v>
      </c>
      <c r="P127" s="8">
        <v>939.6</v>
      </c>
      <c r="Q127" s="10"/>
      <c r="R127" s="10" t="s">
        <v>82</v>
      </c>
      <c r="S127" s="12"/>
      <c r="T127" s="12"/>
      <c r="U127" s="12"/>
      <c r="V127" s="12"/>
      <c r="W127" s="12"/>
      <c r="X127" s="12"/>
      <c r="Y127" s="12"/>
      <c r="Z127" s="12"/>
    </row>
    <row r="128" spans="1:26" ht="59" customHeight="1">
      <c r="A128" s="6">
        <v>44393</v>
      </c>
      <c r="B128" s="6">
        <v>44393</v>
      </c>
      <c r="C128" s="17" t="s">
        <v>9652</v>
      </c>
      <c r="D128" s="18" t="s">
        <v>9653</v>
      </c>
      <c r="E128" s="11" t="s">
        <v>6954</v>
      </c>
      <c r="F128" s="8" t="s">
        <v>3242</v>
      </c>
      <c r="G128" s="8" t="s">
        <v>5487</v>
      </c>
      <c r="H128" s="16" t="s">
        <v>6958</v>
      </c>
      <c r="I128" s="11" t="s">
        <v>9468</v>
      </c>
      <c r="J128" s="8">
        <v>940</v>
      </c>
      <c r="K128" s="8" t="s">
        <v>811</v>
      </c>
      <c r="L128" s="8"/>
      <c r="M128" s="8" t="s">
        <v>9654</v>
      </c>
      <c r="N128" s="10" t="s">
        <v>9460</v>
      </c>
      <c r="O128" s="6">
        <v>44392</v>
      </c>
      <c r="P128" s="10">
        <v>940</v>
      </c>
      <c r="Q128" s="10" t="s">
        <v>35</v>
      </c>
      <c r="R128" s="8" t="s">
        <v>9655</v>
      </c>
      <c r="S128" s="12"/>
      <c r="T128" s="12"/>
      <c r="U128" s="12"/>
      <c r="V128" s="12"/>
      <c r="W128" s="12"/>
      <c r="X128" s="12"/>
      <c r="Y128" s="12"/>
      <c r="Z128" s="12"/>
    </row>
    <row r="129" spans="1:26" ht="59" customHeight="1">
      <c r="A129" s="6">
        <v>44375</v>
      </c>
      <c r="B129" s="6">
        <v>44375</v>
      </c>
      <c r="C129" s="7">
        <v>100012457480</v>
      </c>
      <c r="D129" s="8" t="s">
        <v>8710</v>
      </c>
      <c r="E129" s="11" t="s">
        <v>8518</v>
      </c>
      <c r="F129" s="10" t="s">
        <v>3242</v>
      </c>
      <c r="G129" s="8" t="s">
        <v>175</v>
      </c>
      <c r="H129" s="11" t="s">
        <v>6958</v>
      </c>
      <c r="I129" s="11" t="s">
        <v>9462</v>
      </c>
      <c r="J129" s="8">
        <v>972</v>
      </c>
      <c r="K129" s="8" t="s">
        <v>811</v>
      </c>
      <c r="L129" s="8"/>
      <c r="M129" s="8" t="s">
        <v>9065</v>
      </c>
      <c r="N129" s="10"/>
      <c r="O129" s="6"/>
      <c r="P129" s="10"/>
      <c r="Q129" s="10"/>
      <c r="R129" s="10" t="s">
        <v>9065</v>
      </c>
      <c r="S129" s="12"/>
      <c r="T129" s="12"/>
      <c r="U129" s="12"/>
      <c r="V129" s="12"/>
      <c r="W129" s="12"/>
      <c r="X129" s="12"/>
      <c r="Y129" s="12"/>
      <c r="Z129" s="12"/>
    </row>
    <row r="130" spans="1:26" ht="59" customHeight="1">
      <c r="A130" s="6">
        <v>44365</v>
      </c>
      <c r="B130" s="6">
        <v>44365</v>
      </c>
      <c r="C130" s="7">
        <v>100018666082</v>
      </c>
      <c r="D130" s="8" t="s">
        <v>8850</v>
      </c>
      <c r="E130" s="11"/>
      <c r="F130" s="10" t="s">
        <v>3242</v>
      </c>
      <c r="G130" s="8" t="s">
        <v>6317</v>
      </c>
      <c r="H130" s="11" t="s">
        <v>9466</v>
      </c>
      <c r="I130" s="11" t="s">
        <v>9458</v>
      </c>
      <c r="J130" s="8">
        <v>973</v>
      </c>
      <c r="K130" s="8" t="s">
        <v>929</v>
      </c>
      <c r="L130" s="8"/>
      <c r="M130" s="8"/>
      <c r="N130" s="10"/>
      <c r="O130" s="6"/>
      <c r="P130" s="10"/>
      <c r="Q130" s="10"/>
      <c r="R130" s="10"/>
      <c r="S130" s="12"/>
      <c r="T130" s="12"/>
      <c r="U130" s="12"/>
      <c r="V130" s="12"/>
      <c r="W130" s="12"/>
      <c r="X130" s="12"/>
      <c r="Y130" s="12"/>
      <c r="Z130" s="12"/>
    </row>
    <row r="131" spans="1:26" ht="59" customHeight="1">
      <c r="A131" s="6">
        <v>44378</v>
      </c>
      <c r="B131" s="6">
        <v>44378</v>
      </c>
      <c r="C131" s="7">
        <v>100006003294</v>
      </c>
      <c r="D131" s="8" t="s">
        <v>9311</v>
      </c>
      <c r="E131" s="11" t="s">
        <v>6976</v>
      </c>
      <c r="F131" s="10" t="s">
        <v>3242</v>
      </c>
      <c r="G131" s="8" t="s">
        <v>6295</v>
      </c>
      <c r="H131" s="11" t="s">
        <v>6958</v>
      </c>
      <c r="I131" s="11" t="s">
        <v>9462</v>
      </c>
      <c r="J131" s="8">
        <v>979</v>
      </c>
      <c r="K131" s="8" t="s">
        <v>811</v>
      </c>
      <c r="L131" s="8"/>
      <c r="M131" s="8" t="s">
        <v>7375</v>
      </c>
      <c r="N131" s="10"/>
      <c r="O131" s="6">
        <v>44378</v>
      </c>
      <c r="P131" s="8">
        <v>979</v>
      </c>
      <c r="Q131" s="10"/>
      <c r="R131" s="10" t="s">
        <v>7375</v>
      </c>
      <c r="S131" s="12"/>
      <c r="T131" s="12"/>
      <c r="U131" s="12"/>
      <c r="V131" s="12"/>
      <c r="W131" s="12"/>
      <c r="X131" s="12"/>
      <c r="Y131" s="12"/>
      <c r="Z131" s="12"/>
    </row>
    <row r="132" spans="1:26" ht="59" customHeight="1">
      <c r="A132" s="6">
        <v>44375</v>
      </c>
      <c r="B132" s="6">
        <v>44379</v>
      </c>
      <c r="C132" s="7">
        <v>100010498757</v>
      </c>
      <c r="D132" s="8" t="s">
        <v>9330</v>
      </c>
      <c r="E132" s="11" t="s">
        <v>6954</v>
      </c>
      <c r="F132" s="10" t="s">
        <v>3242</v>
      </c>
      <c r="G132" s="8" t="s">
        <v>6295</v>
      </c>
      <c r="H132" s="11" t="s">
        <v>6958</v>
      </c>
      <c r="I132" s="11" t="s">
        <v>9462</v>
      </c>
      <c r="J132" s="8">
        <v>982</v>
      </c>
      <c r="K132" s="8" t="s">
        <v>9331</v>
      </c>
      <c r="L132" s="8"/>
      <c r="M132" s="8" t="s">
        <v>7375</v>
      </c>
      <c r="N132" s="10"/>
      <c r="O132" s="6">
        <v>44378</v>
      </c>
      <c r="P132" s="8">
        <v>982</v>
      </c>
      <c r="Q132" s="10"/>
      <c r="R132" s="10" t="s">
        <v>7375</v>
      </c>
      <c r="S132" s="12"/>
      <c r="T132" s="12"/>
      <c r="U132" s="12"/>
      <c r="V132" s="12"/>
      <c r="W132" s="12"/>
      <c r="X132" s="12"/>
      <c r="Y132" s="12"/>
      <c r="Z132" s="12"/>
    </row>
    <row r="133" spans="1:26" ht="59" customHeight="1">
      <c r="A133" s="6">
        <v>44383</v>
      </c>
      <c r="B133" s="6">
        <v>44383</v>
      </c>
      <c r="C133" s="20" t="s">
        <v>6124</v>
      </c>
      <c r="D133" s="8" t="s">
        <v>6532</v>
      </c>
      <c r="E133" s="16" t="s">
        <v>6954</v>
      </c>
      <c r="F133" s="8" t="s">
        <v>3242</v>
      </c>
      <c r="G133" s="8" t="s">
        <v>281</v>
      </c>
      <c r="H133" s="16" t="s">
        <v>6958</v>
      </c>
      <c r="I133" s="16" t="s">
        <v>9464</v>
      </c>
      <c r="J133" s="8">
        <v>988</v>
      </c>
      <c r="K133" s="8" t="s">
        <v>142</v>
      </c>
      <c r="L133" s="8"/>
      <c r="M133" s="8" t="s">
        <v>4520</v>
      </c>
      <c r="N133" s="10" t="s">
        <v>9460</v>
      </c>
      <c r="O133" s="6">
        <v>44383</v>
      </c>
      <c r="P133" s="8">
        <v>988</v>
      </c>
      <c r="Q133" s="10"/>
      <c r="R133" s="8" t="s">
        <v>9656</v>
      </c>
      <c r="S133" s="12"/>
      <c r="T133" s="12"/>
      <c r="U133" s="12"/>
      <c r="V133" s="12"/>
      <c r="W133" s="12"/>
      <c r="X133" s="12"/>
      <c r="Y133" s="12"/>
      <c r="Z133" s="12"/>
    </row>
    <row r="134" spans="1:26" ht="59" customHeight="1">
      <c r="A134" s="6">
        <v>44336</v>
      </c>
      <c r="B134" s="6">
        <v>44377</v>
      </c>
      <c r="C134" s="7">
        <v>100012287659</v>
      </c>
      <c r="D134" s="8" t="s">
        <v>7934</v>
      </c>
      <c r="E134" s="11" t="s">
        <v>6954</v>
      </c>
      <c r="F134" s="10" t="s">
        <v>3242</v>
      </c>
      <c r="G134" s="8" t="s">
        <v>175</v>
      </c>
      <c r="H134" s="11" t="s">
        <v>6982</v>
      </c>
      <c r="I134" s="11" t="s">
        <v>9621</v>
      </c>
      <c r="J134" s="8">
        <v>999</v>
      </c>
      <c r="K134" s="8" t="s">
        <v>213</v>
      </c>
      <c r="L134" s="8"/>
      <c r="M134" s="8" t="s">
        <v>7935</v>
      </c>
      <c r="N134" s="10"/>
      <c r="O134" s="6"/>
      <c r="P134" s="10"/>
      <c r="Q134" s="10"/>
      <c r="R134" s="10" t="s">
        <v>7935</v>
      </c>
      <c r="S134" s="12"/>
      <c r="T134" s="12"/>
      <c r="U134" s="12"/>
      <c r="V134" s="12"/>
      <c r="W134" s="12"/>
      <c r="X134" s="12"/>
      <c r="Y134" s="12"/>
      <c r="Z134" s="12"/>
    </row>
    <row r="135" spans="1:26" ht="59" customHeight="1">
      <c r="A135" s="6">
        <v>44341</v>
      </c>
      <c r="B135" s="6">
        <v>44383</v>
      </c>
      <c r="C135" s="7">
        <v>100015777003</v>
      </c>
      <c r="D135" s="8" t="s">
        <v>8082</v>
      </c>
      <c r="E135" s="11" t="s">
        <v>6954</v>
      </c>
      <c r="F135" s="10" t="s">
        <v>3242</v>
      </c>
      <c r="G135" s="8" t="s">
        <v>5487</v>
      </c>
      <c r="H135" s="11" t="s">
        <v>9463</v>
      </c>
      <c r="I135" s="11" t="s">
        <v>9468</v>
      </c>
      <c r="J135" s="8">
        <v>999</v>
      </c>
      <c r="K135" s="8" t="s">
        <v>8083</v>
      </c>
      <c r="L135" s="8"/>
      <c r="M135" s="8" t="s">
        <v>8084</v>
      </c>
      <c r="N135" s="10"/>
      <c r="O135" s="6"/>
      <c r="P135" s="10"/>
      <c r="Q135" s="10"/>
      <c r="R135" s="10" t="s">
        <v>8084</v>
      </c>
      <c r="S135" s="12"/>
      <c r="T135" s="12"/>
      <c r="U135" s="12"/>
      <c r="V135" s="12"/>
      <c r="W135" s="12"/>
      <c r="X135" s="12"/>
      <c r="Y135" s="12"/>
      <c r="Z135" s="12"/>
    </row>
    <row r="136" spans="1:26" ht="59" customHeight="1">
      <c r="A136" s="6">
        <v>44326</v>
      </c>
      <c r="B136" s="6">
        <v>44357</v>
      </c>
      <c r="C136" s="7">
        <v>100019233150</v>
      </c>
      <c r="D136" s="8" t="s">
        <v>8110</v>
      </c>
      <c r="E136" s="11" t="s">
        <v>6954</v>
      </c>
      <c r="F136" s="10" t="s">
        <v>3242</v>
      </c>
      <c r="G136" s="8" t="s">
        <v>146</v>
      </c>
      <c r="H136" s="11" t="s">
        <v>9463</v>
      </c>
      <c r="I136" s="11" t="s">
        <v>9458</v>
      </c>
      <c r="J136" s="8">
        <v>999</v>
      </c>
      <c r="K136" s="8" t="s">
        <v>213</v>
      </c>
      <c r="L136" s="8"/>
      <c r="M136" s="8"/>
      <c r="N136" s="10"/>
      <c r="O136" s="6"/>
      <c r="P136" s="10"/>
      <c r="Q136" s="10"/>
      <c r="R136" s="10"/>
      <c r="S136" s="12"/>
      <c r="T136" s="12"/>
      <c r="U136" s="12"/>
      <c r="V136" s="12"/>
      <c r="W136" s="12"/>
      <c r="X136" s="12"/>
      <c r="Y136" s="12"/>
      <c r="Z136" s="12"/>
    </row>
    <row r="137" spans="1:26" ht="59" customHeight="1">
      <c r="A137" s="6">
        <v>44312</v>
      </c>
      <c r="B137" s="6">
        <v>44383</v>
      </c>
      <c r="C137" s="7" t="s">
        <v>8216</v>
      </c>
      <c r="D137" s="8" t="s">
        <v>8217</v>
      </c>
      <c r="E137" s="11" t="s">
        <v>6954</v>
      </c>
      <c r="F137" s="10" t="s">
        <v>3242</v>
      </c>
      <c r="G137" s="8" t="s">
        <v>154</v>
      </c>
      <c r="H137" s="11" t="s">
        <v>9463</v>
      </c>
      <c r="I137" s="11" t="s">
        <v>9458</v>
      </c>
      <c r="J137" s="8">
        <v>999</v>
      </c>
      <c r="K137" s="8" t="s">
        <v>213</v>
      </c>
      <c r="L137" s="8"/>
      <c r="M137" s="8" t="s">
        <v>9657</v>
      </c>
      <c r="N137" s="10"/>
      <c r="O137" s="6"/>
      <c r="P137" s="10"/>
      <c r="Q137" s="10"/>
      <c r="R137" s="10" t="s">
        <v>345</v>
      </c>
      <c r="S137" s="12"/>
      <c r="T137" s="12"/>
      <c r="U137" s="12"/>
      <c r="V137" s="12"/>
      <c r="W137" s="12"/>
      <c r="X137" s="12"/>
      <c r="Y137" s="12"/>
      <c r="Z137" s="12"/>
    </row>
    <row r="138" spans="1:26" ht="59" customHeight="1">
      <c r="A138" s="6">
        <v>44384</v>
      </c>
      <c r="B138" s="6">
        <v>44384</v>
      </c>
      <c r="C138" s="17" t="s">
        <v>7617</v>
      </c>
      <c r="D138" s="8" t="s">
        <v>8808</v>
      </c>
      <c r="E138" s="16" t="s">
        <v>6954</v>
      </c>
      <c r="F138" s="8" t="s">
        <v>3242</v>
      </c>
      <c r="G138" s="8" t="s">
        <v>175</v>
      </c>
      <c r="H138" s="11" t="s">
        <v>9463</v>
      </c>
      <c r="I138" s="11" t="s">
        <v>9561</v>
      </c>
      <c r="J138" s="8">
        <v>999</v>
      </c>
      <c r="K138" s="8" t="s">
        <v>213</v>
      </c>
      <c r="L138" s="8" t="s">
        <v>9658</v>
      </c>
      <c r="M138" s="8" t="s">
        <v>9659</v>
      </c>
      <c r="N138" s="10" t="s">
        <v>9460</v>
      </c>
      <c r="O138" s="6">
        <v>44418</v>
      </c>
      <c r="P138" s="10"/>
      <c r="Q138" s="10" t="s">
        <v>37</v>
      </c>
      <c r="R138" s="8" t="s">
        <v>9660</v>
      </c>
      <c r="S138" s="12"/>
      <c r="T138" s="12"/>
      <c r="U138" s="12"/>
      <c r="V138" s="12"/>
      <c r="W138" s="12"/>
      <c r="X138" s="12"/>
      <c r="Y138" s="12"/>
      <c r="Z138" s="12"/>
    </row>
    <row r="139" spans="1:26" ht="59" customHeight="1">
      <c r="A139" s="6">
        <v>44384</v>
      </c>
      <c r="B139" s="6">
        <v>44384</v>
      </c>
      <c r="C139" s="29" t="s">
        <v>9661</v>
      </c>
      <c r="D139" s="30" t="s">
        <v>9662</v>
      </c>
      <c r="E139" s="16" t="s">
        <v>6954</v>
      </c>
      <c r="F139" s="8" t="s">
        <v>3242</v>
      </c>
      <c r="G139" s="8" t="s">
        <v>6295</v>
      </c>
      <c r="H139" s="16" t="s">
        <v>9466</v>
      </c>
      <c r="I139" s="16" t="s">
        <v>9663</v>
      </c>
      <c r="J139" s="8">
        <v>1000</v>
      </c>
      <c r="K139" s="8" t="s">
        <v>142</v>
      </c>
      <c r="L139" s="8"/>
      <c r="M139" s="8" t="s">
        <v>1666</v>
      </c>
      <c r="N139" s="10" t="s">
        <v>9460</v>
      </c>
      <c r="O139" s="6"/>
      <c r="P139" s="10"/>
      <c r="Q139" s="10"/>
      <c r="R139" s="10"/>
      <c r="S139" s="12"/>
      <c r="T139" s="12"/>
      <c r="U139" s="12"/>
      <c r="V139" s="12"/>
      <c r="W139" s="12"/>
      <c r="X139" s="12"/>
      <c r="Y139" s="12"/>
      <c r="Z139" s="12"/>
    </row>
    <row r="140" spans="1:26" ht="59" customHeight="1">
      <c r="A140" s="6">
        <v>44309</v>
      </c>
      <c r="B140" s="6">
        <v>44370</v>
      </c>
      <c r="C140" s="7">
        <v>100005120645</v>
      </c>
      <c r="D140" s="8" t="s">
        <v>7538</v>
      </c>
      <c r="E140" s="11" t="s">
        <v>6954</v>
      </c>
      <c r="F140" s="10" t="s">
        <v>3242</v>
      </c>
      <c r="G140" s="8" t="s">
        <v>178</v>
      </c>
      <c r="H140" s="11" t="s">
        <v>6982</v>
      </c>
      <c r="I140" s="11" t="s">
        <v>9564</v>
      </c>
      <c r="J140" s="8">
        <v>1000</v>
      </c>
      <c r="K140" s="8" t="s">
        <v>142</v>
      </c>
      <c r="L140" s="8" t="s">
        <v>2495</v>
      </c>
      <c r="M140" s="8"/>
      <c r="N140" s="10"/>
      <c r="O140" s="6"/>
      <c r="P140" s="10"/>
      <c r="Q140" s="10"/>
      <c r="R140" s="10"/>
      <c r="S140" s="12"/>
      <c r="T140" s="12"/>
      <c r="U140" s="12"/>
      <c r="V140" s="12"/>
      <c r="W140" s="12"/>
      <c r="X140" s="12"/>
      <c r="Y140" s="12"/>
      <c r="Z140" s="12"/>
    </row>
    <row r="141" spans="1:26" ht="59" customHeight="1">
      <c r="A141" s="6">
        <v>44326</v>
      </c>
      <c r="B141" s="6">
        <v>44383</v>
      </c>
      <c r="C141" s="7">
        <v>100000351676</v>
      </c>
      <c r="D141" s="8" t="s">
        <v>7872</v>
      </c>
      <c r="E141" s="11" t="s">
        <v>6954</v>
      </c>
      <c r="F141" s="10" t="s">
        <v>3242</v>
      </c>
      <c r="G141" s="8" t="s">
        <v>175</v>
      </c>
      <c r="H141" s="11" t="s">
        <v>6982</v>
      </c>
      <c r="I141" s="11" t="s">
        <v>9467</v>
      </c>
      <c r="J141" s="8">
        <v>1000</v>
      </c>
      <c r="K141" s="8" t="s">
        <v>200</v>
      </c>
      <c r="L141" s="8"/>
      <c r="M141" s="8" t="s">
        <v>9664</v>
      </c>
      <c r="N141" s="10"/>
      <c r="O141" s="6"/>
      <c r="P141" s="10"/>
      <c r="Q141" s="10"/>
      <c r="R141" s="10" t="s">
        <v>9665</v>
      </c>
      <c r="S141" s="12"/>
      <c r="T141" s="12"/>
      <c r="U141" s="12"/>
      <c r="V141" s="12"/>
      <c r="W141" s="12"/>
      <c r="X141" s="12"/>
      <c r="Y141" s="12"/>
      <c r="Z141" s="12"/>
    </row>
    <row r="142" spans="1:26" ht="59" customHeight="1">
      <c r="A142" s="6">
        <v>44327</v>
      </c>
      <c r="B142" s="6">
        <v>44341</v>
      </c>
      <c r="C142" s="7">
        <v>100017383390</v>
      </c>
      <c r="D142" s="8" t="s">
        <v>6633</v>
      </c>
      <c r="E142" s="11" t="s">
        <v>6954</v>
      </c>
      <c r="F142" s="10" t="s">
        <v>3242</v>
      </c>
      <c r="G142" s="8" t="s">
        <v>175</v>
      </c>
      <c r="H142" s="11" t="s">
        <v>6982</v>
      </c>
      <c r="I142" s="11" t="s">
        <v>9564</v>
      </c>
      <c r="J142" s="8">
        <v>1000</v>
      </c>
      <c r="K142" s="8" t="s">
        <v>200</v>
      </c>
      <c r="L142" s="8"/>
      <c r="M142" s="8" t="s">
        <v>8069</v>
      </c>
      <c r="N142" s="10"/>
      <c r="O142" s="6"/>
      <c r="P142" s="10"/>
      <c r="Q142" s="10"/>
      <c r="R142" s="10" t="s">
        <v>8069</v>
      </c>
      <c r="S142" s="12"/>
      <c r="T142" s="12"/>
      <c r="U142" s="12"/>
      <c r="V142" s="12"/>
      <c r="W142" s="12"/>
      <c r="X142" s="12"/>
      <c r="Y142" s="12"/>
      <c r="Z142" s="12"/>
    </row>
    <row r="143" spans="1:26" ht="59" customHeight="1">
      <c r="A143" s="6">
        <v>44286</v>
      </c>
      <c r="B143" s="6">
        <v>44383</v>
      </c>
      <c r="C143" s="7">
        <v>100014672205</v>
      </c>
      <c r="D143" s="8" t="s">
        <v>7393</v>
      </c>
      <c r="E143" s="11" t="s">
        <v>6954</v>
      </c>
      <c r="F143" s="10" t="s">
        <v>3242</v>
      </c>
      <c r="G143" s="8" t="s">
        <v>175</v>
      </c>
      <c r="H143" s="11" t="s">
        <v>6982</v>
      </c>
      <c r="I143" s="11" t="s">
        <v>9561</v>
      </c>
      <c r="J143" s="8">
        <v>1000</v>
      </c>
      <c r="K143" s="8" t="s">
        <v>142</v>
      </c>
      <c r="L143" s="8"/>
      <c r="M143" s="8" t="s">
        <v>8264</v>
      </c>
      <c r="N143" s="10"/>
      <c r="O143" s="6"/>
      <c r="P143" s="10"/>
      <c r="Q143" s="10"/>
      <c r="R143" s="10" t="s">
        <v>8264</v>
      </c>
      <c r="S143" s="12"/>
      <c r="T143" s="12"/>
      <c r="U143" s="12"/>
      <c r="V143" s="12"/>
      <c r="W143" s="12"/>
      <c r="X143" s="12"/>
      <c r="Y143" s="12"/>
      <c r="Z143" s="12"/>
    </row>
    <row r="144" spans="1:26" ht="59" customHeight="1">
      <c r="A144" s="6">
        <v>44347</v>
      </c>
      <c r="B144" s="6">
        <v>44383</v>
      </c>
      <c r="C144" s="7">
        <v>100019804849</v>
      </c>
      <c r="D144" s="8" t="s">
        <v>8289</v>
      </c>
      <c r="E144" s="11"/>
      <c r="F144" s="10" t="s">
        <v>3242</v>
      </c>
      <c r="G144" s="8" t="s">
        <v>156</v>
      </c>
      <c r="H144" s="11" t="s">
        <v>9493</v>
      </c>
      <c r="I144" s="11" t="s">
        <v>9464</v>
      </c>
      <c r="J144" s="8">
        <v>1000</v>
      </c>
      <c r="K144" s="8" t="s">
        <v>176</v>
      </c>
      <c r="L144" s="8"/>
      <c r="M144" s="8"/>
      <c r="N144" s="10"/>
      <c r="O144" s="6"/>
      <c r="P144" s="10"/>
      <c r="Q144" s="10"/>
      <c r="R144" s="10" t="s">
        <v>345</v>
      </c>
      <c r="S144" s="12"/>
      <c r="T144" s="12"/>
      <c r="U144" s="12"/>
      <c r="V144" s="12"/>
      <c r="W144" s="12"/>
      <c r="X144" s="12"/>
      <c r="Y144" s="12"/>
      <c r="Z144" s="12"/>
    </row>
    <row r="145" spans="1:26" ht="59" customHeight="1">
      <c r="A145" s="6">
        <v>44343</v>
      </c>
      <c r="B145" s="6">
        <v>44383</v>
      </c>
      <c r="C145" s="7">
        <v>100019459749</v>
      </c>
      <c r="D145" s="8" t="s">
        <v>8327</v>
      </c>
      <c r="E145" s="11" t="s">
        <v>6954</v>
      </c>
      <c r="F145" s="10" t="s">
        <v>3242</v>
      </c>
      <c r="G145" s="8" t="s">
        <v>5487</v>
      </c>
      <c r="H145" s="11" t="s">
        <v>6982</v>
      </c>
      <c r="I145" s="11" t="s">
        <v>9467</v>
      </c>
      <c r="J145" s="8">
        <v>1000</v>
      </c>
      <c r="K145" s="8" t="s">
        <v>142</v>
      </c>
      <c r="L145" s="8"/>
      <c r="M145" s="8" t="s">
        <v>9666</v>
      </c>
      <c r="N145" s="10"/>
      <c r="O145" s="6"/>
      <c r="P145" s="10"/>
      <c r="Q145" s="10"/>
      <c r="R145" s="10" t="s">
        <v>8328</v>
      </c>
      <c r="S145" s="12"/>
      <c r="T145" s="12"/>
      <c r="U145" s="12"/>
      <c r="V145" s="12"/>
      <c r="W145" s="12"/>
      <c r="X145" s="12"/>
      <c r="Y145" s="12"/>
      <c r="Z145" s="12"/>
    </row>
    <row r="146" spans="1:26" ht="59" customHeight="1">
      <c r="A146" s="6">
        <v>44349</v>
      </c>
      <c r="B146" s="6">
        <v>44357</v>
      </c>
      <c r="C146" s="7">
        <v>100018103658</v>
      </c>
      <c r="D146" s="8" t="s">
        <v>8413</v>
      </c>
      <c r="E146" s="11" t="s">
        <v>6954</v>
      </c>
      <c r="F146" s="10" t="s">
        <v>3242</v>
      </c>
      <c r="G146" s="8" t="s">
        <v>146</v>
      </c>
      <c r="H146" s="11" t="s">
        <v>6982</v>
      </c>
      <c r="I146" s="11" t="s">
        <v>9458</v>
      </c>
      <c r="J146" s="8">
        <v>1000</v>
      </c>
      <c r="K146" s="8" t="s">
        <v>168</v>
      </c>
      <c r="L146" s="8"/>
      <c r="M146" s="8"/>
      <c r="N146" s="10"/>
      <c r="O146" s="6"/>
      <c r="P146" s="10"/>
      <c r="Q146" s="10"/>
      <c r="R146" s="8" t="s">
        <v>9667</v>
      </c>
      <c r="S146" s="12"/>
      <c r="T146" s="12"/>
      <c r="U146" s="12"/>
      <c r="V146" s="12"/>
      <c r="W146" s="12"/>
      <c r="X146" s="12"/>
      <c r="Y146" s="12"/>
      <c r="Z146" s="12"/>
    </row>
    <row r="147" spans="1:26" ht="59" customHeight="1">
      <c r="A147" s="6">
        <v>44312</v>
      </c>
      <c r="B147" s="6">
        <v>44383</v>
      </c>
      <c r="C147" s="7">
        <v>2442427856</v>
      </c>
      <c r="D147" s="8" t="s">
        <v>8453</v>
      </c>
      <c r="E147" s="11" t="s">
        <v>6954</v>
      </c>
      <c r="F147" s="10" t="s">
        <v>3242</v>
      </c>
      <c r="G147" s="8" t="s">
        <v>175</v>
      </c>
      <c r="H147" s="11" t="s">
        <v>6982</v>
      </c>
      <c r="I147" s="11" t="s">
        <v>9467</v>
      </c>
      <c r="J147" s="8">
        <v>1000</v>
      </c>
      <c r="K147" s="8" t="s">
        <v>8454</v>
      </c>
      <c r="L147" s="8"/>
      <c r="M147" s="8" t="s">
        <v>8455</v>
      </c>
      <c r="N147" s="10"/>
      <c r="O147" s="6"/>
      <c r="P147" s="10"/>
      <c r="Q147" s="10"/>
      <c r="R147" s="10" t="s">
        <v>8455</v>
      </c>
      <c r="S147" s="12"/>
      <c r="T147" s="12"/>
      <c r="U147" s="12"/>
      <c r="V147" s="12"/>
      <c r="W147" s="12"/>
      <c r="X147" s="12"/>
      <c r="Y147" s="12"/>
      <c r="Z147" s="12"/>
    </row>
    <row r="148" spans="1:26" ht="59" customHeight="1">
      <c r="A148" s="6">
        <v>44328</v>
      </c>
      <c r="B148" s="6">
        <v>44383</v>
      </c>
      <c r="C148" s="7">
        <v>100011324142</v>
      </c>
      <c r="D148" s="8" t="s">
        <v>7457</v>
      </c>
      <c r="E148" s="11" t="s">
        <v>6954</v>
      </c>
      <c r="F148" s="10" t="s">
        <v>3242</v>
      </c>
      <c r="G148" s="8" t="s">
        <v>154</v>
      </c>
      <c r="H148" s="11" t="s">
        <v>9463</v>
      </c>
      <c r="I148" s="11" t="s">
        <v>9458</v>
      </c>
      <c r="J148" s="8">
        <v>1000</v>
      </c>
      <c r="K148" s="8" t="s">
        <v>1409</v>
      </c>
      <c r="L148" s="8"/>
      <c r="M148" s="8" t="s">
        <v>7458</v>
      </c>
      <c r="N148" s="10"/>
      <c r="O148" s="6"/>
      <c r="P148" s="10"/>
      <c r="Q148" s="10"/>
      <c r="R148" s="10" t="s">
        <v>7458</v>
      </c>
      <c r="S148" s="12"/>
      <c r="T148" s="12"/>
      <c r="U148" s="12"/>
      <c r="V148" s="12"/>
      <c r="W148" s="12"/>
      <c r="X148" s="12"/>
      <c r="Y148" s="12"/>
      <c r="Z148" s="12"/>
    </row>
    <row r="149" spans="1:26" ht="59" customHeight="1">
      <c r="A149" s="6">
        <v>44285</v>
      </c>
      <c r="B149" s="6">
        <v>44285</v>
      </c>
      <c r="C149" s="7">
        <v>100006479047</v>
      </c>
      <c r="D149" s="8" t="s">
        <v>7384</v>
      </c>
      <c r="E149" s="11"/>
      <c r="F149" s="10" t="s">
        <v>3242</v>
      </c>
      <c r="G149" s="8" t="s">
        <v>146</v>
      </c>
      <c r="H149" s="11" t="s">
        <v>9466</v>
      </c>
      <c r="I149" s="11" t="s">
        <v>9458</v>
      </c>
      <c r="J149" s="8">
        <v>1000</v>
      </c>
      <c r="K149" s="8" t="s">
        <v>7385</v>
      </c>
      <c r="L149" s="8"/>
      <c r="M149" s="8" t="s">
        <v>7386</v>
      </c>
      <c r="N149" s="10"/>
      <c r="O149" s="6"/>
      <c r="P149" s="10"/>
      <c r="Q149" s="10"/>
      <c r="R149" s="10" t="s">
        <v>7386</v>
      </c>
      <c r="S149" s="12"/>
      <c r="T149" s="12"/>
      <c r="U149" s="12"/>
      <c r="V149" s="12"/>
      <c r="W149" s="12"/>
      <c r="X149" s="12"/>
      <c r="Y149" s="12"/>
      <c r="Z149" s="12"/>
    </row>
    <row r="150" spans="1:26" ht="59" customHeight="1">
      <c r="A150" s="6">
        <v>44294</v>
      </c>
      <c r="B150" s="6">
        <v>44384</v>
      </c>
      <c r="C150" s="7">
        <v>100017019469</v>
      </c>
      <c r="D150" s="8" t="s">
        <v>7467</v>
      </c>
      <c r="E150" s="11" t="s">
        <v>6954</v>
      </c>
      <c r="F150" s="10" t="s">
        <v>3242</v>
      </c>
      <c r="G150" s="8" t="s">
        <v>146</v>
      </c>
      <c r="H150" s="11" t="s">
        <v>9463</v>
      </c>
      <c r="I150" s="11" t="s">
        <v>9621</v>
      </c>
      <c r="J150" s="8">
        <v>1000</v>
      </c>
      <c r="K150" s="8" t="s">
        <v>168</v>
      </c>
      <c r="L150" s="8"/>
      <c r="M150" s="8" t="s">
        <v>7129</v>
      </c>
      <c r="N150" s="10"/>
      <c r="O150" s="6"/>
      <c r="P150" s="10"/>
      <c r="Q150" s="10"/>
      <c r="R150" s="8" t="s">
        <v>7129</v>
      </c>
      <c r="S150" s="12"/>
      <c r="T150" s="12"/>
      <c r="U150" s="12"/>
      <c r="V150" s="12"/>
      <c r="W150" s="12"/>
      <c r="X150" s="12"/>
      <c r="Y150" s="12"/>
      <c r="Z150" s="12"/>
    </row>
    <row r="151" spans="1:26" ht="59" customHeight="1">
      <c r="A151" s="6">
        <v>44376</v>
      </c>
      <c r="B151" s="6">
        <v>44377</v>
      </c>
      <c r="C151" s="7">
        <v>300206</v>
      </c>
      <c r="D151" s="8" t="s">
        <v>4441</v>
      </c>
      <c r="E151" s="11" t="s">
        <v>8640</v>
      </c>
      <c r="F151" s="10" t="s">
        <v>3242</v>
      </c>
      <c r="G151" s="8" t="s">
        <v>156</v>
      </c>
      <c r="H151" s="11" t="s">
        <v>9463</v>
      </c>
      <c r="I151" s="11" t="s">
        <v>9468</v>
      </c>
      <c r="J151" s="8">
        <v>1000</v>
      </c>
      <c r="K151" s="8" t="s">
        <v>9160</v>
      </c>
      <c r="L151" s="8"/>
      <c r="M151" s="8"/>
      <c r="N151" s="10"/>
      <c r="O151" s="6"/>
      <c r="P151" s="10"/>
      <c r="Q151" s="10"/>
      <c r="R151" s="10"/>
      <c r="S151" s="12"/>
      <c r="T151" s="12"/>
      <c r="U151" s="12"/>
      <c r="V151" s="12"/>
      <c r="W151" s="12"/>
      <c r="X151" s="12"/>
      <c r="Y151" s="12"/>
      <c r="Z151" s="12"/>
    </row>
    <row r="152" spans="1:26" ht="59" customHeight="1">
      <c r="A152" s="6">
        <v>44308</v>
      </c>
      <c r="B152" s="6">
        <v>44308</v>
      </c>
      <c r="C152" s="7">
        <v>100017599600</v>
      </c>
      <c r="D152" s="8" t="s">
        <v>7524</v>
      </c>
      <c r="E152" s="11" t="s">
        <v>6954</v>
      </c>
      <c r="F152" s="10" t="s">
        <v>3242</v>
      </c>
      <c r="G152" s="8" t="s">
        <v>146</v>
      </c>
      <c r="H152" s="11" t="s">
        <v>9463</v>
      </c>
      <c r="I152" s="11" t="s">
        <v>9458</v>
      </c>
      <c r="J152" s="8">
        <v>1000</v>
      </c>
      <c r="K152" s="8" t="s">
        <v>200</v>
      </c>
      <c r="L152" s="8"/>
      <c r="M152" s="8" t="s">
        <v>7525</v>
      </c>
      <c r="N152" s="10"/>
      <c r="O152" s="6"/>
      <c r="P152" s="10"/>
      <c r="Q152" s="10"/>
      <c r="R152" s="10" t="s">
        <v>7525</v>
      </c>
      <c r="S152" s="12"/>
      <c r="T152" s="12"/>
      <c r="U152" s="12"/>
      <c r="V152" s="12"/>
      <c r="W152" s="12"/>
      <c r="X152" s="12"/>
      <c r="Y152" s="12"/>
      <c r="Z152" s="12"/>
    </row>
    <row r="153" spans="1:26" ht="59" customHeight="1">
      <c r="A153" s="6">
        <v>44309</v>
      </c>
      <c r="B153" s="6">
        <v>44383</v>
      </c>
      <c r="C153" s="7" t="s">
        <v>7546</v>
      </c>
      <c r="D153" s="8" t="s">
        <v>7547</v>
      </c>
      <c r="E153" s="11" t="s">
        <v>6954</v>
      </c>
      <c r="F153" s="10" t="s">
        <v>3242</v>
      </c>
      <c r="G153" s="8" t="s">
        <v>154</v>
      </c>
      <c r="H153" s="11" t="s">
        <v>9463</v>
      </c>
      <c r="I153" s="11" t="s">
        <v>9458</v>
      </c>
      <c r="J153" s="8">
        <v>1000</v>
      </c>
      <c r="K153" s="8" t="s">
        <v>142</v>
      </c>
      <c r="L153" s="8"/>
      <c r="M153" s="8" t="s">
        <v>9668</v>
      </c>
      <c r="N153" s="10"/>
      <c r="O153" s="6"/>
      <c r="P153" s="10"/>
      <c r="Q153" s="10"/>
      <c r="R153" s="10" t="s">
        <v>7548</v>
      </c>
      <c r="S153" s="12"/>
      <c r="T153" s="12"/>
      <c r="U153" s="12"/>
      <c r="V153" s="12"/>
      <c r="W153" s="12"/>
      <c r="X153" s="12"/>
      <c r="Y153" s="12"/>
      <c r="Z153" s="12"/>
    </row>
    <row r="154" spans="1:26" ht="59" customHeight="1">
      <c r="A154" s="6">
        <v>44313</v>
      </c>
      <c r="B154" s="6">
        <v>44383</v>
      </c>
      <c r="C154" s="7">
        <v>100013249226</v>
      </c>
      <c r="D154" s="8" t="s">
        <v>7588</v>
      </c>
      <c r="E154" s="11" t="s">
        <v>6954</v>
      </c>
      <c r="F154" s="10" t="s">
        <v>3242</v>
      </c>
      <c r="G154" s="8" t="s">
        <v>154</v>
      </c>
      <c r="H154" s="11" t="s">
        <v>9463</v>
      </c>
      <c r="I154" s="11" t="s">
        <v>9458</v>
      </c>
      <c r="J154" s="8">
        <v>1000</v>
      </c>
      <c r="K154" s="8" t="s">
        <v>764</v>
      </c>
      <c r="L154" s="8"/>
      <c r="M154" s="8" t="s">
        <v>7589</v>
      </c>
      <c r="N154" s="10"/>
      <c r="O154" s="6"/>
      <c r="P154" s="10"/>
      <c r="Q154" s="10"/>
      <c r="R154" s="10" t="s">
        <v>9669</v>
      </c>
      <c r="S154" s="12"/>
      <c r="T154" s="12"/>
      <c r="U154" s="12"/>
      <c r="V154" s="12"/>
      <c r="W154" s="12"/>
      <c r="X154" s="12"/>
      <c r="Y154" s="12"/>
      <c r="Z154" s="12"/>
    </row>
    <row r="155" spans="1:26" ht="59" customHeight="1">
      <c r="A155" s="6">
        <v>44323</v>
      </c>
      <c r="B155" s="6">
        <v>44383</v>
      </c>
      <c r="C155" s="7">
        <v>100017399279</v>
      </c>
      <c r="D155" s="8" t="s">
        <v>7668</v>
      </c>
      <c r="E155" s="11"/>
      <c r="F155" s="10" t="s">
        <v>3242</v>
      </c>
      <c r="G155" s="8" t="s">
        <v>154</v>
      </c>
      <c r="H155" s="11" t="s">
        <v>9463</v>
      </c>
      <c r="I155" s="11" t="s">
        <v>9458</v>
      </c>
      <c r="J155" s="8">
        <v>1000</v>
      </c>
      <c r="K155" s="8" t="s">
        <v>1484</v>
      </c>
      <c r="L155" s="8"/>
      <c r="M155" s="8" t="s">
        <v>7669</v>
      </c>
      <c r="N155" s="10"/>
      <c r="O155" s="6"/>
      <c r="P155" s="10"/>
      <c r="Q155" s="10"/>
      <c r="R155" s="10" t="s">
        <v>7669</v>
      </c>
      <c r="S155" s="12"/>
      <c r="T155" s="12"/>
      <c r="U155" s="12"/>
      <c r="V155" s="12"/>
      <c r="W155" s="12"/>
      <c r="X155" s="12"/>
      <c r="Y155" s="12"/>
      <c r="Z155" s="12"/>
    </row>
    <row r="156" spans="1:26" ht="59" customHeight="1">
      <c r="A156" s="6">
        <v>44327</v>
      </c>
      <c r="B156" s="6">
        <v>44355</v>
      </c>
      <c r="C156" s="7">
        <v>100000570781</v>
      </c>
      <c r="D156" s="8" t="s">
        <v>7706</v>
      </c>
      <c r="E156" s="11"/>
      <c r="F156" s="10" t="s">
        <v>3242</v>
      </c>
      <c r="G156" s="8" t="s">
        <v>146</v>
      </c>
      <c r="H156" s="11" t="s">
        <v>9463</v>
      </c>
      <c r="I156" s="9" t="s">
        <v>9670</v>
      </c>
      <c r="J156" s="8">
        <v>1000</v>
      </c>
      <c r="K156" s="8" t="s">
        <v>142</v>
      </c>
      <c r="L156" s="8"/>
      <c r="M156" s="8" t="s">
        <v>7708</v>
      </c>
      <c r="N156" s="10"/>
      <c r="O156" s="6"/>
      <c r="P156" s="10"/>
      <c r="Q156" s="10"/>
      <c r="R156" s="10" t="s">
        <v>7708</v>
      </c>
      <c r="S156" s="12"/>
      <c r="T156" s="12"/>
      <c r="U156" s="12"/>
      <c r="V156" s="12"/>
      <c r="W156" s="12"/>
      <c r="X156" s="12"/>
      <c r="Y156" s="12"/>
      <c r="Z156" s="12"/>
    </row>
    <row r="157" spans="1:26" ht="59" customHeight="1">
      <c r="A157" s="6">
        <v>44328</v>
      </c>
      <c r="B157" s="6">
        <v>44383</v>
      </c>
      <c r="C157" s="7">
        <v>100017401422</v>
      </c>
      <c r="D157" s="8" t="s">
        <v>7747</v>
      </c>
      <c r="E157" s="11" t="s">
        <v>6954</v>
      </c>
      <c r="F157" s="10" t="s">
        <v>3242</v>
      </c>
      <c r="G157" s="8" t="s">
        <v>154</v>
      </c>
      <c r="H157" s="11" t="s">
        <v>9463</v>
      </c>
      <c r="I157" s="11" t="s">
        <v>9458</v>
      </c>
      <c r="J157" s="8">
        <v>1000</v>
      </c>
      <c r="K157" s="8" t="s">
        <v>176</v>
      </c>
      <c r="L157" s="8"/>
      <c r="M157" s="8" t="s">
        <v>9671</v>
      </c>
      <c r="N157" s="10"/>
      <c r="O157" s="6"/>
      <c r="P157" s="10"/>
      <c r="Q157" s="10"/>
      <c r="R157" s="10" t="s">
        <v>7748</v>
      </c>
      <c r="S157" s="12"/>
      <c r="T157" s="12"/>
      <c r="U157" s="12"/>
      <c r="V157" s="12"/>
      <c r="W157" s="12"/>
      <c r="X157" s="12"/>
      <c r="Y157" s="12"/>
      <c r="Z157" s="12"/>
    </row>
    <row r="158" spans="1:26" ht="59" customHeight="1">
      <c r="A158" s="6">
        <v>44335</v>
      </c>
      <c r="B158" s="6">
        <v>44383</v>
      </c>
      <c r="C158" s="7">
        <v>100018122189</v>
      </c>
      <c r="D158" s="8" t="s">
        <v>7890</v>
      </c>
      <c r="E158" s="11" t="s">
        <v>6954</v>
      </c>
      <c r="F158" s="10" t="s">
        <v>3242</v>
      </c>
      <c r="G158" s="8" t="s">
        <v>154</v>
      </c>
      <c r="H158" s="11" t="s">
        <v>9463</v>
      </c>
      <c r="I158" s="11" t="s">
        <v>9458</v>
      </c>
      <c r="J158" s="8">
        <v>1000</v>
      </c>
      <c r="K158" s="8" t="s">
        <v>163</v>
      </c>
      <c r="L158" s="8"/>
      <c r="M158" s="8" t="s">
        <v>7891</v>
      </c>
      <c r="N158" s="10"/>
      <c r="O158" s="6"/>
      <c r="P158" s="10"/>
      <c r="Q158" s="10"/>
      <c r="R158" s="10" t="s">
        <v>7891</v>
      </c>
      <c r="S158" s="12"/>
      <c r="T158" s="12"/>
      <c r="U158" s="12"/>
      <c r="V158" s="12"/>
      <c r="W158" s="12"/>
      <c r="X158" s="12"/>
      <c r="Y158" s="12"/>
      <c r="Z158" s="12"/>
    </row>
    <row r="159" spans="1:26" ht="59" customHeight="1">
      <c r="A159" s="6">
        <v>44335</v>
      </c>
      <c r="B159" s="6">
        <v>44383</v>
      </c>
      <c r="C159" s="7">
        <v>100019186299</v>
      </c>
      <c r="D159" s="8" t="s">
        <v>7893</v>
      </c>
      <c r="E159" s="11" t="s">
        <v>6954</v>
      </c>
      <c r="F159" s="10" t="s">
        <v>3242</v>
      </c>
      <c r="G159" s="8" t="s">
        <v>154</v>
      </c>
      <c r="H159" s="11" t="s">
        <v>9463</v>
      </c>
      <c r="I159" s="11" t="s">
        <v>9458</v>
      </c>
      <c r="J159" s="8">
        <v>1000</v>
      </c>
      <c r="K159" s="8" t="s">
        <v>148</v>
      </c>
      <c r="L159" s="8"/>
      <c r="M159" s="8" t="s">
        <v>7894</v>
      </c>
      <c r="N159" s="10"/>
      <c r="O159" s="6"/>
      <c r="P159" s="10"/>
      <c r="Q159" s="10"/>
      <c r="R159" s="10" t="s">
        <v>345</v>
      </c>
      <c r="S159" s="12"/>
      <c r="T159" s="12"/>
      <c r="U159" s="12"/>
      <c r="V159" s="12"/>
      <c r="W159" s="12"/>
      <c r="X159" s="12"/>
      <c r="Y159" s="12"/>
      <c r="Z159" s="12"/>
    </row>
    <row r="160" spans="1:26" ht="59" customHeight="1">
      <c r="A160" s="6">
        <v>44327</v>
      </c>
      <c r="B160" s="6">
        <v>44357</v>
      </c>
      <c r="C160" s="7">
        <v>100001013187</v>
      </c>
      <c r="D160" s="8" t="s">
        <v>4434</v>
      </c>
      <c r="E160" s="11"/>
      <c r="F160" s="10" t="s">
        <v>3242</v>
      </c>
      <c r="G160" s="8" t="s">
        <v>146</v>
      </c>
      <c r="H160" s="11" t="s">
        <v>9463</v>
      </c>
      <c r="I160" s="11" t="s">
        <v>9458</v>
      </c>
      <c r="J160" s="8">
        <v>1000</v>
      </c>
      <c r="K160" s="8" t="s">
        <v>142</v>
      </c>
      <c r="L160" s="8"/>
      <c r="M160" s="8" t="s">
        <v>7919</v>
      </c>
      <c r="N160" s="10"/>
      <c r="O160" s="6"/>
      <c r="P160" s="10"/>
      <c r="Q160" s="10"/>
      <c r="R160" s="10" t="s">
        <v>7919</v>
      </c>
      <c r="S160" s="12"/>
      <c r="T160" s="12"/>
      <c r="U160" s="12"/>
      <c r="V160" s="12"/>
      <c r="W160" s="12"/>
      <c r="X160" s="12"/>
      <c r="Y160" s="12"/>
      <c r="Z160" s="12"/>
    </row>
    <row r="161" spans="1:26" ht="59" customHeight="1">
      <c r="A161" s="6">
        <v>44302</v>
      </c>
      <c r="B161" s="6">
        <v>44337</v>
      </c>
      <c r="C161" s="7">
        <v>100018603542</v>
      </c>
      <c r="D161" s="8" t="s">
        <v>7956</v>
      </c>
      <c r="E161" s="11" t="s">
        <v>6954</v>
      </c>
      <c r="F161" s="10" t="s">
        <v>3242</v>
      </c>
      <c r="G161" s="8" t="s">
        <v>146</v>
      </c>
      <c r="H161" s="11" t="s">
        <v>9466</v>
      </c>
      <c r="I161" s="11" t="s">
        <v>9458</v>
      </c>
      <c r="J161" s="8">
        <v>1000</v>
      </c>
      <c r="K161" s="8" t="s">
        <v>168</v>
      </c>
      <c r="L161" s="8"/>
      <c r="M161" s="8"/>
      <c r="N161" s="10"/>
      <c r="O161" s="6"/>
      <c r="P161" s="10"/>
      <c r="Q161" s="10"/>
      <c r="R161" s="10"/>
      <c r="S161" s="12"/>
      <c r="T161" s="12"/>
      <c r="U161" s="12"/>
      <c r="V161" s="12"/>
      <c r="W161" s="12"/>
      <c r="X161" s="12"/>
      <c r="Y161" s="12"/>
      <c r="Z161" s="12"/>
    </row>
    <row r="162" spans="1:26" ht="59" customHeight="1">
      <c r="A162" s="6">
        <v>44337</v>
      </c>
      <c r="B162" s="6">
        <v>44383</v>
      </c>
      <c r="C162" s="7">
        <v>100016996782</v>
      </c>
      <c r="D162" s="8" t="s">
        <v>7958</v>
      </c>
      <c r="E162" s="11" t="s">
        <v>6954</v>
      </c>
      <c r="F162" s="10" t="s">
        <v>3242</v>
      </c>
      <c r="G162" s="8" t="s">
        <v>146</v>
      </c>
      <c r="H162" s="11" t="s">
        <v>9463</v>
      </c>
      <c r="I162" s="11" t="s">
        <v>9458</v>
      </c>
      <c r="J162" s="8">
        <v>1000</v>
      </c>
      <c r="K162" s="8" t="s">
        <v>142</v>
      </c>
      <c r="L162" s="8"/>
      <c r="M162" s="8"/>
      <c r="N162" s="10"/>
      <c r="O162" s="6"/>
      <c r="P162" s="10"/>
      <c r="Q162" s="10"/>
      <c r="R162" s="10"/>
      <c r="S162" s="12"/>
      <c r="T162" s="12"/>
      <c r="U162" s="12"/>
      <c r="V162" s="12"/>
      <c r="W162" s="12"/>
      <c r="X162" s="12"/>
      <c r="Y162" s="12"/>
      <c r="Z162" s="12"/>
    </row>
    <row r="163" spans="1:26" ht="59" customHeight="1">
      <c r="A163" s="6">
        <v>44333</v>
      </c>
      <c r="B163" s="6">
        <v>44357</v>
      </c>
      <c r="C163" s="31" t="s">
        <v>9672</v>
      </c>
      <c r="D163" s="8" t="s">
        <v>7986</v>
      </c>
      <c r="E163" s="11" t="s">
        <v>6954</v>
      </c>
      <c r="F163" s="10" t="s">
        <v>3242</v>
      </c>
      <c r="G163" s="8" t="s">
        <v>146</v>
      </c>
      <c r="H163" s="11" t="s">
        <v>9463</v>
      </c>
      <c r="I163" s="11" t="s">
        <v>9458</v>
      </c>
      <c r="J163" s="8">
        <v>1000</v>
      </c>
      <c r="K163" s="8" t="s">
        <v>287</v>
      </c>
      <c r="L163" s="8"/>
      <c r="M163" s="8" t="s">
        <v>7987</v>
      </c>
      <c r="N163" s="10"/>
      <c r="O163" s="6"/>
      <c r="P163" s="10"/>
      <c r="Q163" s="10"/>
      <c r="R163" s="10" t="s">
        <v>7987</v>
      </c>
      <c r="S163" s="12"/>
      <c r="T163" s="12"/>
      <c r="U163" s="12"/>
      <c r="V163" s="12"/>
      <c r="W163" s="12"/>
      <c r="X163" s="12"/>
      <c r="Y163" s="12"/>
      <c r="Z163" s="12"/>
    </row>
    <row r="164" spans="1:26" ht="59" customHeight="1">
      <c r="A164" s="6">
        <v>44375</v>
      </c>
      <c r="B164" s="6">
        <v>44383</v>
      </c>
      <c r="C164" s="7">
        <v>100003000239</v>
      </c>
      <c r="D164" s="8" t="s">
        <v>9100</v>
      </c>
      <c r="E164" s="11" t="s">
        <v>6954</v>
      </c>
      <c r="F164" s="10" t="s">
        <v>3242</v>
      </c>
      <c r="G164" s="8" t="s">
        <v>6281</v>
      </c>
      <c r="H164" s="11" t="s">
        <v>6958</v>
      </c>
      <c r="I164" s="11" t="s">
        <v>9462</v>
      </c>
      <c r="J164" s="8">
        <v>1000</v>
      </c>
      <c r="K164" s="8" t="s">
        <v>141</v>
      </c>
      <c r="L164" s="8" t="s">
        <v>9673</v>
      </c>
      <c r="M164" s="8" t="s">
        <v>9101</v>
      </c>
      <c r="N164" s="10" t="s">
        <v>9460</v>
      </c>
      <c r="O164" s="6"/>
      <c r="P164" s="10"/>
      <c r="Q164" s="10"/>
      <c r="R164" s="10" t="s">
        <v>9101</v>
      </c>
      <c r="S164" s="12"/>
      <c r="T164" s="12"/>
      <c r="U164" s="12"/>
      <c r="V164" s="12"/>
      <c r="W164" s="12"/>
      <c r="X164" s="12"/>
      <c r="Y164" s="12"/>
      <c r="Z164" s="12"/>
    </row>
    <row r="165" spans="1:26" ht="59" customHeight="1">
      <c r="A165" s="6">
        <v>44340</v>
      </c>
      <c r="B165" s="6">
        <v>44355</v>
      </c>
      <c r="C165" s="7">
        <v>100014411770</v>
      </c>
      <c r="D165" s="8" t="s">
        <v>7991</v>
      </c>
      <c r="E165" s="11"/>
      <c r="F165" s="10" t="s">
        <v>3242</v>
      </c>
      <c r="G165" s="8" t="s">
        <v>146</v>
      </c>
      <c r="H165" s="11" t="s">
        <v>9463</v>
      </c>
      <c r="I165" s="11" t="s">
        <v>9458</v>
      </c>
      <c r="J165" s="8">
        <v>1000</v>
      </c>
      <c r="K165" s="8" t="s">
        <v>142</v>
      </c>
      <c r="L165" s="8"/>
      <c r="M165" s="8"/>
      <c r="N165" s="10"/>
      <c r="O165" s="6"/>
      <c r="P165" s="10"/>
      <c r="Q165" s="10"/>
      <c r="R165" s="10" t="s">
        <v>345</v>
      </c>
      <c r="S165" s="12"/>
      <c r="T165" s="12"/>
      <c r="U165" s="12"/>
      <c r="V165" s="12"/>
      <c r="W165" s="12"/>
      <c r="X165" s="12"/>
      <c r="Y165" s="12"/>
      <c r="Z165" s="12"/>
    </row>
    <row r="166" spans="1:26" ht="59" customHeight="1">
      <c r="A166" s="6">
        <v>44340</v>
      </c>
      <c r="B166" s="6">
        <v>44355</v>
      </c>
      <c r="C166" s="7">
        <v>100010616660</v>
      </c>
      <c r="D166" s="8" t="s">
        <v>7992</v>
      </c>
      <c r="E166" s="11"/>
      <c r="F166" s="10" t="s">
        <v>3242</v>
      </c>
      <c r="G166" s="8" t="s">
        <v>146</v>
      </c>
      <c r="H166" s="11" t="s">
        <v>9463</v>
      </c>
      <c r="I166" s="11" t="s">
        <v>9458</v>
      </c>
      <c r="J166" s="8">
        <v>1000</v>
      </c>
      <c r="K166" s="8" t="s">
        <v>142</v>
      </c>
      <c r="L166" s="8"/>
      <c r="M166" s="8"/>
      <c r="N166" s="10"/>
      <c r="O166" s="6"/>
      <c r="P166" s="10"/>
      <c r="Q166" s="10"/>
      <c r="R166" s="10" t="s">
        <v>345</v>
      </c>
      <c r="S166" s="12"/>
      <c r="T166" s="12"/>
      <c r="U166" s="12"/>
      <c r="V166" s="12"/>
      <c r="W166" s="12"/>
      <c r="X166" s="12"/>
      <c r="Y166" s="12"/>
      <c r="Z166" s="12"/>
    </row>
    <row r="167" spans="1:26" ht="59" customHeight="1">
      <c r="A167" s="6">
        <v>44312</v>
      </c>
      <c r="B167" s="6">
        <v>44355</v>
      </c>
      <c r="C167" s="7">
        <v>100019028690</v>
      </c>
      <c r="D167" s="8" t="s">
        <v>8048</v>
      </c>
      <c r="E167" s="11" t="s">
        <v>6954</v>
      </c>
      <c r="F167" s="10" t="s">
        <v>3242</v>
      </c>
      <c r="G167" s="8" t="s">
        <v>146</v>
      </c>
      <c r="H167" s="11" t="s">
        <v>9463</v>
      </c>
      <c r="I167" s="11" t="s">
        <v>9458</v>
      </c>
      <c r="J167" s="8">
        <v>1000</v>
      </c>
      <c r="K167" s="8" t="s">
        <v>168</v>
      </c>
      <c r="L167" s="8"/>
      <c r="M167" s="8" t="s">
        <v>8049</v>
      </c>
      <c r="N167" s="10"/>
      <c r="O167" s="6"/>
      <c r="P167" s="10"/>
      <c r="Q167" s="10"/>
      <c r="R167" s="10" t="s">
        <v>8049</v>
      </c>
      <c r="S167" s="12"/>
      <c r="T167" s="12"/>
      <c r="U167" s="12"/>
      <c r="V167" s="12"/>
      <c r="W167" s="12"/>
      <c r="X167" s="12"/>
      <c r="Y167" s="12"/>
      <c r="Z167" s="12"/>
    </row>
    <row r="168" spans="1:26" ht="59" customHeight="1">
      <c r="A168" s="6">
        <v>44316</v>
      </c>
      <c r="B168" s="6">
        <v>44357</v>
      </c>
      <c r="C168" s="7">
        <v>100019108602</v>
      </c>
      <c r="D168" s="8" t="s">
        <v>6827</v>
      </c>
      <c r="E168" s="11" t="s">
        <v>6954</v>
      </c>
      <c r="F168" s="10" t="s">
        <v>3242</v>
      </c>
      <c r="G168" s="8" t="s">
        <v>146</v>
      </c>
      <c r="H168" s="11" t="s">
        <v>9463</v>
      </c>
      <c r="I168" s="11" t="s">
        <v>9458</v>
      </c>
      <c r="J168" s="8">
        <v>1000</v>
      </c>
      <c r="K168" s="8" t="s">
        <v>200</v>
      </c>
      <c r="L168" s="8"/>
      <c r="M168" s="8" t="s">
        <v>8051</v>
      </c>
      <c r="N168" s="10"/>
      <c r="O168" s="6"/>
      <c r="P168" s="10"/>
      <c r="Q168" s="10"/>
      <c r="R168" s="10" t="s">
        <v>345</v>
      </c>
      <c r="S168" s="12"/>
      <c r="T168" s="12"/>
      <c r="U168" s="12"/>
      <c r="V168" s="12"/>
      <c r="W168" s="12"/>
      <c r="X168" s="12"/>
      <c r="Y168" s="12"/>
      <c r="Z168" s="12"/>
    </row>
    <row r="169" spans="1:26" ht="59" customHeight="1">
      <c r="A169" s="6">
        <v>44334</v>
      </c>
      <c r="B169" s="6">
        <v>44365</v>
      </c>
      <c r="C169" s="7">
        <v>100016452820</v>
      </c>
      <c r="D169" s="8" t="s">
        <v>7831</v>
      </c>
      <c r="E169" s="11" t="s">
        <v>6954</v>
      </c>
      <c r="F169" s="10" t="s">
        <v>3242</v>
      </c>
      <c r="G169" s="8" t="s">
        <v>178</v>
      </c>
      <c r="H169" s="11" t="s">
        <v>9463</v>
      </c>
      <c r="I169" s="11" t="s">
        <v>9462</v>
      </c>
      <c r="J169" s="8">
        <v>1000</v>
      </c>
      <c r="K169" s="8" t="s">
        <v>7080</v>
      </c>
      <c r="L169" s="8"/>
      <c r="M169" s="8"/>
      <c r="N169" s="10"/>
      <c r="O169" s="6"/>
      <c r="P169" s="10"/>
      <c r="Q169" s="10"/>
      <c r="R169" s="10" t="s">
        <v>345</v>
      </c>
      <c r="S169" s="12"/>
      <c r="T169" s="12"/>
      <c r="U169" s="12"/>
      <c r="V169" s="12"/>
      <c r="W169" s="12"/>
      <c r="X169" s="12"/>
      <c r="Y169" s="12"/>
      <c r="Z169" s="12"/>
    </row>
    <row r="170" spans="1:26" ht="59" customHeight="1">
      <c r="A170" s="6">
        <v>44285</v>
      </c>
      <c r="B170" s="6">
        <v>44383</v>
      </c>
      <c r="C170" s="7">
        <v>100015322924</v>
      </c>
      <c r="D170" s="8" t="s">
        <v>4424</v>
      </c>
      <c r="E170" s="11" t="s">
        <v>6954</v>
      </c>
      <c r="F170" s="10" t="s">
        <v>3242</v>
      </c>
      <c r="G170" s="8" t="s">
        <v>146</v>
      </c>
      <c r="H170" s="11" t="s">
        <v>9466</v>
      </c>
      <c r="I170" s="11" t="s">
        <v>9464</v>
      </c>
      <c r="J170" s="8">
        <v>1000</v>
      </c>
      <c r="K170" s="8" t="s">
        <v>342</v>
      </c>
      <c r="L170" s="8"/>
      <c r="M170" s="8" t="s">
        <v>8108</v>
      </c>
      <c r="N170" s="10"/>
      <c r="O170" s="6"/>
      <c r="P170" s="10"/>
      <c r="Q170" s="10"/>
      <c r="R170" s="10" t="s">
        <v>8108</v>
      </c>
      <c r="S170" s="12"/>
      <c r="T170" s="12"/>
      <c r="U170" s="12"/>
      <c r="V170" s="12"/>
      <c r="W170" s="12"/>
      <c r="X170" s="12"/>
      <c r="Y170" s="12"/>
      <c r="Z170" s="12"/>
    </row>
    <row r="171" spans="1:26" ht="59" customHeight="1">
      <c r="A171" s="6">
        <v>44342</v>
      </c>
      <c r="B171" s="6">
        <v>44383</v>
      </c>
      <c r="C171" s="7">
        <v>100009681564</v>
      </c>
      <c r="D171" s="8" t="s">
        <v>8126</v>
      </c>
      <c r="E171" s="11" t="s">
        <v>6954</v>
      </c>
      <c r="F171" s="10" t="s">
        <v>3242</v>
      </c>
      <c r="G171" s="8" t="s">
        <v>154</v>
      </c>
      <c r="H171" s="11" t="s">
        <v>9463</v>
      </c>
      <c r="I171" s="11" t="s">
        <v>9458</v>
      </c>
      <c r="J171" s="8">
        <v>1000</v>
      </c>
      <c r="K171" s="8" t="s">
        <v>8127</v>
      </c>
      <c r="L171" s="8"/>
      <c r="M171" s="8" t="s">
        <v>8128</v>
      </c>
      <c r="N171" s="10"/>
      <c r="O171" s="6"/>
      <c r="P171" s="10"/>
      <c r="Q171" s="10"/>
      <c r="R171" s="10" t="s">
        <v>8128</v>
      </c>
      <c r="S171" s="12"/>
      <c r="T171" s="12"/>
      <c r="U171" s="12"/>
      <c r="V171" s="12"/>
      <c r="W171" s="12"/>
      <c r="X171" s="12"/>
      <c r="Y171" s="12"/>
      <c r="Z171" s="12"/>
    </row>
    <row r="172" spans="1:26" ht="59" customHeight="1">
      <c r="A172" s="6">
        <v>44376</v>
      </c>
      <c r="B172" s="6">
        <v>44384</v>
      </c>
      <c r="C172" s="7">
        <v>100020174812</v>
      </c>
      <c r="D172" s="8" t="s">
        <v>9148</v>
      </c>
      <c r="E172" s="11" t="s">
        <v>7685</v>
      </c>
      <c r="F172" s="10" t="s">
        <v>3242</v>
      </c>
      <c r="G172" s="8" t="s">
        <v>178</v>
      </c>
      <c r="H172" s="11" t="s">
        <v>6958</v>
      </c>
      <c r="I172" s="11" t="s">
        <v>9467</v>
      </c>
      <c r="J172" s="8">
        <v>1000</v>
      </c>
      <c r="K172" s="8" t="s">
        <v>7787</v>
      </c>
      <c r="L172" s="8"/>
      <c r="M172" s="8"/>
      <c r="N172" s="10" t="s">
        <v>9460</v>
      </c>
      <c r="O172" s="6"/>
      <c r="P172" s="10">
        <v>1</v>
      </c>
      <c r="Q172" s="10" t="s">
        <v>37</v>
      </c>
      <c r="R172" s="10"/>
      <c r="S172" s="12"/>
      <c r="T172" s="12"/>
      <c r="U172" s="12"/>
      <c r="V172" s="12"/>
      <c r="W172" s="12"/>
      <c r="X172" s="12"/>
      <c r="Y172" s="12"/>
      <c r="Z172" s="12"/>
    </row>
    <row r="173" spans="1:26" ht="59" customHeight="1">
      <c r="A173" s="6">
        <v>44342</v>
      </c>
      <c r="B173" s="6">
        <v>44383</v>
      </c>
      <c r="C173" s="7">
        <v>100000365427</v>
      </c>
      <c r="D173" s="8" t="s">
        <v>8132</v>
      </c>
      <c r="E173" s="11"/>
      <c r="F173" s="10" t="s">
        <v>3242</v>
      </c>
      <c r="G173" s="8" t="s">
        <v>154</v>
      </c>
      <c r="H173" s="11" t="s">
        <v>9463</v>
      </c>
      <c r="I173" s="11" t="s">
        <v>9458</v>
      </c>
      <c r="J173" s="8">
        <v>1000</v>
      </c>
      <c r="K173" s="8" t="s">
        <v>2157</v>
      </c>
      <c r="L173" s="8"/>
      <c r="M173" s="8" t="s">
        <v>9674</v>
      </c>
      <c r="N173" s="10"/>
      <c r="O173" s="6"/>
      <c r="P173" s="10"/>
      <c r="Q173" s="10"/>
      <c r="R173" s="10" t="s">
        <v>77</v>
      </c>
      <c r="S173" s="12"/>
      <c r="T173" s="12"/>
      <c r="U173" s="12"/>
      <c r="V173" s="12"/>
      <c r="W173" s="12"/>
      <c r="X173" s="12"/>
      <c r="Y173" s="12"/>
      <c r="Z173" s="12"/>
    </row>
    <row r="174" spans="1:26" ht="59" customHeight="1">
      <c r="A174" s="6">
        <v>44328</v>
      </c>
      <c r="B174" s="6">
        <v>44344</v>
      </c>
      <c r="C174" s="7">
        <v>100018120694</v>
      </c>
      <c r="D174" s="8" t="s">
        <v>8202</v>
      </c>
      <c r="E174" s="11" t="s">
        <v>6954</v>
      </c>
      <c r="F174" s="10" t="s">
        <v>3242</v>
      </c>
      <c r="G174" s="8" t="s">
        <v>146</v>
      </c>
      <c r="H174" s="11" t="s">
        <v>9463</v>
      </c>
      <c r="I174" s="11" t="s">
        <v>9458</v>
      </c>
      <c r="J174" s="8">
        <v>1000</v>
      </c>
      <c r="K174" s="8" t="s">
        <v>168</v>
      </c>
      <c r="L174" s="8"/>
      <c r="M174" s="8" t="s">
        <v>8203</v>
      </c>
      <c r="N174" s="10"/>
      <c r="O174" s="6"/>
      <c r="P174" s="10"/>
      <c r="Q174" s="10"/>
      <c r="R174" s="10" t="s">
        <v>8203</v>
      </c>
      <c r="S174" s="12"/>
      <c r="T174" s="12"/>
      <c r="U174" s="12"/>
      <c r="V174" s="12"/>
      <c r="W174" s="12"/>
      <c r="X174" s="12"/>
      <c r="Y174" s="12"/>
      <c r="Z174" s="12"/>
    </row>
    <row r="175" spans="1:26" ht="59" customHeight="1">
      <c r="A175" s="6">
        <v>44340</v>
      </c>
      <c r="B175" s="6">
        <v>44368</v>
      </c>
      <c r="C175" s="7">
        <v>100017501534</v>
      </c>
      <c r="D175" s="8" t="s">
        <v>8223</v>
      </c>
      <c r="E175" s="11" t="s">
        <v>6954</v>
      </c>
      <c r="F175" s="10" t="s">
        <v>3242</v>
      </c>
      <c r="G175" s="8" t="s">
        <v>154</v>
      </c>
      <c r="H175" s="11" t="s">
        <v>9463</v>
      </c>
      <c r="I175" s="11" t="s">
        <v>9458</v>
      </c>
      <c r="J175" s="8">
        <v>1000</v>
      </c>
      <c r="K175" s="8" t="s">
        <v>8224</v>
      </c>
      <c r="L175" s="8"/>
      <c r="M175" s="8" t="s">
        <v>8225</v>
      </c>
      <c r="N175" s="10"/>
      <c r="O175" s="6"/>
      <c r="P175" s="10"/>
      <c r="Q175" s="10"/>
      <c r="R175" s="10" t="s">
        <v>345</v>
      </c>
      <c r="S175" s="12"/>
      <c r="T175" s="12"/>
      <c r="U175" s="12"/>
      <c r="V175" s="12"/>
      <c r="W175" s="12"/>
      <c r="X175" s="12"/>
      <c r="Y175" s="12"/>
      <c r="Z175" s="12"/>
    </row>
    <row r="176" spans="1:26" ht="59" customHeight="1">
      <c r="A176" s="6">
        <v>44344</v>
      </c>
      <c r="B176" s="6">
        <v>44368</v>
      </c>
      <c r="C176" s="7">
        <v>100019531152</v>
      </c>
      <c r="D176" s="8" t="s">
        <v>8236</v>
      </c>
      <c r="E176" s="11" t="s">
        <v>6954</v>
      </c>
      <c r="F176" s="10" t="s">
        <v>3242</v>
      </c>
      <c r="G176" s="8" t="s">
        <v>154</v>
      </c>
      <c r="H176" s="11" t="s">
        <v>9463</v>
      </c>
      <c r="I176" s="11" t="s">
        <v>9458</v>
      </c>
      <c r="J176" s="8">
        <v>1000</v>
      </c>
      <c r="K176" s="8" t="s">
        <v>2085</v>
      </c>
      <c r="L176" s="8"/>
      <c r="M176" s="8" t="s">
        <v>8237</v>
      </c>
      <c r="N176" s="10"/>
      <c r="O176" s="6"/>
      <c r="P176" s="10"/>
      <c r="Q176" s="10"/>
      <c r="R176" s="10" t="s">
        <v>345</v>
      </c>
      <c r="S176" s="12"/>
      <c r="T176" s="12"/>
      <c r="U176" s="12"/>
      <c r="V176" s="12"/>
      <c r="W176" s="12"/>
      <c r="X176" s="12"/>
      <c r="Y176" s="12"/>
      <c r="Z176" s="12"/>
    </row>
    <row r="177" spans="1:26" ht="59" customHeight="1">
      <c r="A177" s="6">
        <v>44313</v>
      </c>
      <c r="B177" s="6">
        <v>44357</v>
      </c>
      <c r="C177" s="7">
        <v>100006083657</v>
      </c>
      <c r="D177" s="8" t="s">
        <v>8262</v>
      </c>
      <c r="E177" s="11" t="s">
        <v>6954</v>
      </c>
      <c r="F177" s="10" t="s">
        <v>3242</v>
      </c>
      <c r="G177" s="8" t="s">
        <v>146</v>
      </c>
      <c r="H177" s="11" t="s">
        <v>9463</v>
      </c>
      <c r="I177" s="11" t="s">
        <v>9458</v>
      </c>
      <c r="J177" s="8">
        <v>1000</v>
      </c>
      <c r="K177" s="8" t="s">
        <v>153</v>
      </c>
      <c r="L177" s="8"/>
      <c r="M177" s="8" t="s">
        <v>8263</v>
      </c>
      <c r="N177" s="10"/>
      <c r="O177" s="6"/>
      <c r="P177" s="10"/>
      <c r="Q177" s="10"/>
      <c r="R177" s="10" t="s">
        <v>345</v>
      </c>
      <c r="S177" s="12"/>
      <c r="T177" s="12"/>
      <c r="U177" s="12"/>
      <c r="V177" s="12"/>
      <c r="W177" s="12"/>
      <c r="X177" s="12"/>
      <c r="Y177" s="12"/>
      <c r="Z177" s="12"/>
    </row>
    <row r="178" spans="1:26" ht="59" customHeight="1">
      <c r="A178" s="6">
        <v>44300</v>
      </c>
      <c r="B178" s="6">
        <v>44370</v>
      </c>
      <c r="C178" s="7">
        <v>100018622062</v>
      </c>
      <c r="D178" s="8" t="s">
        <v>8309</v>
      </c>
      <c r="E178" s="11" t="s">
        <v>6954</v>
      </c>
      <c r="F178" s="10" t="s">
        <v>3242</v>
      </c>
      <c r="G178" s="8" t="s">
        <v>146</v>
      </c>
      <c r="H178" s="11" t="s">
        <v>9463</v>
      </c>
      <c r="I178" s="11" t="s">
        <v>9458</v>
      </c>
      <c r="J178" s="8">
        <v>1000</v>
      </c>
      <c r="K178" s="8" t="s">
        <v>8310</v>
      </c>
      <c r="L178" s="8"/>
      <c r="M178" s="8"/>
      <c r="N178" s="10"/>
      <c r="O178" s="6"/>
      <c r="P178" s="10"/>
      <c r="Q178" s="10"/>
      <c r="R178" s="10"/>
      <c r="S178" s="12"/>
      <c r="T178" s="12"/>
      <c r="U178" s="12"/>
      <c r="V178" s="12"/>
      <c r="W178" s="12"/>
      <c r="X178" s="12"/>
      <c r="Y178" s="12"/>
      <c r="Z178" s="12"/>
    </row>
    <row r="179" spans="1:26" ht="59" customHeight="1">
      <c r="A179" s="6">
        <v>44330</v>
      </c>
      <c r="B179" s="6">
        <v>44363</v>
      </c>
      <c r="C179" s="7">
        <v>100016000000</v>
      </c>
      <c r="D179" s="8" t="s">
        <v>8313</v>
      </c>
      <c r="E179" s="11"/>
      <c r="F179" s="10" t="s">
        <v>3242</v>
      </c>
      <c r="G179" s="8" t="s">
        <v>146</v>
      </c>
      <c r="H179" s="11" t="s">
        <v>9463</v>
      </c>
      <c r="I179" s="11" t="s">
        <v>9468</v>
      </c>
      <c r="J179" s="8">
        <v>1000</v>
      </c>
      <c r="K179" s="8" t="s">
        <v>8314</v>
      </c>
      <c r="L179" s="8"/>
      <c r="M179" s="8" t="s">
        <v>9675</v>
      </c>
      <c r="N179" s="10"/>
      <c r="O179" s="6"/>
      <c r="P179" s="10"/>
      <c r="Q179" s="10"/>
      <c r="R179" s="10" t="s">
        <v>9675</v>
      </c>
      <c r="S179" s="12"/>
      <c r="T179" s="12"/>
      <c r="U179" s="12"/>
      <c r="V179" s="12"/>
      <c r="W179" s="12"/>
      <c r="X179" s="12"/>
      <c r="Y179" s="12"/>
      <c r="Z179" s="12"/>
    </row>
    <row r="180" spans="1:26" ht="59" customHeight="1">
      <c r="A180" s="6">
        <v>44344</v>
      </c>
      <c r="B180" s="6">
        <v>44355</v>
      </c>
      <c r="C180" s="7">
        <v>100006503055</v>
      </c>
      <c r="D180" s="8" t="s">
        <v>6821</v>
      </c>
      <c r="E180" s="11" t="s">
        <v>6954</v>
      </c>
      <c r="F180" s="10" t="s">
        <v>3242</v>
      </c>
      <c r="G180" s="8" t="s">
        <v>146</v>
      </c>
      <c r="H180" s="11" t="s">
        <v>9463</v>
      </c>
      <c r="I180" s="11" t="s">
        <v>9458</v>
      </c>
      <c r="J180" s="8">
        <v>1000</v>
      </c>
      <c r="K180" s="8" t="s">
        <v>4753</v>
      </c>
      <c r="L180" s="8"/>
      <c r="M180" s="8"/>
      <c r="N180" s="10"/>
      <c r="O180" s="6"/>
      <c r="P180" s="10"/>
      <c r="Q180" s="10"/>
      <c r="R180" s="10" t="s">
        <v>345</v>
      </c>
      <c r="S180" s="12"/>
      <c r="T180" s="12"/>
      <c r="U180" s="12"/>
      <c r="V180" s="12"/>
      <c r="W180" s="12"/>
      <c r="X180" s="12"/>
      <c r="Y180" s="12"/>
      <c r="Z180" s="12"/>
    </row>
    <row r="181" spans="1:26" ht="59" customHeight="1">
      <c r="A181" s="6">
        <v>44335</v>
      </c>
      <c r="B181" s="6">
        <v>44385</v>
      </c>
      <c r="C181" s="7">
        <v>100016006068</v>
      </c>
      <c r="D181" s="8" t="s">
        <v>8361</v>
      </c>
      <c r="E181" s="11" t="s">
        <v>6954</v>
      </c>
      <c r="F181" s="10" t="s">
        <v>3242</v>
      </c>
      <c r="G181" s="8" t="s">
        <v>146</v>
      </c>
      <c r="H181" s="11" t="s">
        <v>9463</v>
      </c>
      <c r="I181" s="11" t="s">
        <v>9564</v>
      </c>
      <c r="J181" s="8">
        <v>1000</v>
      </c>
      <c r="K181" s="8" t="s">
        <v>142</v>
      </c>
      <c r="L181" s="8"/>
      <c r="M181" s="8" t="s">
        <v>9676</v>
      </c>
      <c r="N181" s="10"/>
      <c r="O181" s="6"/>
      <c r="P181" s="10"/>
      <c r="Q181" s="10"/>
      <c r="R181" s="10" t="s">
        <v>8362</v>
      </c>
      <c r="S181" s="12"/>
      <c r="T181" s="12"/>
      <c r="U181" s="12"/>
      <c r="V181" s="12"/>
      <c r="W181" s="12"/>
      <c r="X181" s="12"/>
      <c r="Y181" s="12"/>
      <c r="Z181" s="12"/>
    </row>
    <row r="182" spans="1:26" ht="59" customHeight="1">
      <c r="A182" s="6">
        <v>44308</v>
      </c>
      <c r="B182" s="6">
        <v>44350</v>
      </c>
      <c r="C182" s="7">
        <v>100013891700</v>
      </c>
      <c r="D182" s="8" t="s">
        <v>8438</v>
      </c>
      <c r="E182" s="11" t="s">
        <v>6954</v>
      </c>
      <c r="F182" s="10" t="s">
        <v>3242</v>
      </c>
      <c r="G182" s="8" t="s">
        <v>146</v>
      </c>
      <c r="H182" s="11" t="s">
        <v>9463</v>
      </c>
      <c r="I182" s="11" t="s">
        <v>9458</v>
      </c>
      <c r="J182" s="8">
        <v>1000</v>
      </c>
      <c r="K182" s="8" t="s">
        <v>168</v>
      </c>
      <c r="L182" s="8"/>
      <c r="M182" s="8"/>
      <c r="N182" s="10"/>
      <c r="O182" s="6"/>
      <c r="P182" s="10"/>
      <c r="Q182" s="10"/>
      <c r="R182" s="10"/>
      <c r="S182" s="12"/>
      <c r="T182" s="12"/>
      <c r="U182" s="12"/>
      <c r="V182" s="12"/>
      <c r="W182" s="12"/>
      <c r="X182" s="12"/>
      <c r="Y182" s="12"/>
      <c r="Z182" s="12"/>
    </row>
    <row r="183" spans="1:26" ht="59" customHeight="1">
      <c r="A183" s="6">
        <v>44328</v>
      </c>
      <c r="B183" s="6">
        <v>44350</v>
      </c>
      <c r="C183" s="7">
        <v>100017407402</v>
      </c>
      <c r="D183" s="8" t="s">
        <v>8460</v>
      </c>
      <c r="E183" s="11"/>
      <c r="F183" s="10" t="s">
        <v>3242</v>
      </c>
      <c r="G183" s="8" t="s">
        <v>154</v>
      </c>
      <c r="H183" s="11" t="s">
        <v>9463</v>
      </c>
      <c r="I183" s="11" t="s">
        <v>9458</v>
      </c>
      <c r="J183" s="8">
        <v>1000</v>
      </c>
      <c r="K183" s="8" t="s">
        <v>142</v>
      </c>
      <c r="L183" s="8"/>
      <c r="M183" s="8" t="s">
        <v>8461</v>
      </c>
      <c r="N183" s="10"/>
      <c r="O183" s="6"/>
      <c r="P183" s="10"/>
      <c r="Q183" s="10"/>
      <c r="R183" s="10" t="s">
        <v>8461</v>
      </c>
      <c r="S183" s="12"/>
      <c r="T183" s="12"/>
      <c r="U183" s="12"/>
      <c r="V183" s="12"/>
      <c r="W183" s="12"/>
      <c r="X183" s="12"/>
      <c r="Y183" s="12"/>
      <c r="Z183" s="12"/>
    </row>
    <row r="184" spans="1:26" ht="59" customHeight="1">
      <c r="A184" s="6">
        <v>44330</v>
      </c>
      <c r="B184" s="6">
        <v>44383</v>
      </c>
      <c r="C184" s="7">
        <v>100014649286</v>
      </c>
      <c r="D184" s="8" t="s">
        <v>8464</v>
      </c>
      <c r="E184" s="11"/>
      <c r="F184" s="10" t="s">
        <v>3242</v>
      </c>
      <c r="G184" s="8" t="s">
        <v>154</v>
      </c>
      <c r="H184" s="11" t="s">
        <v>9463</v>
      </c>
      <c r="I184" s="11" t="s">
        <v>9458</v>
      </c>
      <c r="J184" s="8">
        <v>1000</v>
      </c>
      <c r="K184" s="8" t="s">
        <v>142</v>
      </c>
      <c r="L184" s="8"/>
      <c r="M184" s="8" t="s">
        <v>8465</v>
      </c>
      <c r="N184" s="10"/>
      <c r="O184" s="6"/>
      <c r="P184" s="10"/>
      <c r="Q184" s="10"/>
      <c r="R184" s="10" t="s">
        <v>8465</v>
      </c>
      <c r="S184" s="12"/>
      <c r="T184" s="12"/>
      <c r="U184" s="12"/>
      <c r="V184" s="12"/>
      <c r="W184" s="12"/>
      <c r="X184" s="12"/>
      <c r="Y184" s="12"/>
      <c r="Z184" s="12"/>
    </row>
    <row r="185" spans="1:26" ht="59" customHeight="1">
      <c r="A185" s="6">
        <v>44336</v>
      </c>
      <c r="B185" s="6">
        <v>44350</v>
      </c>
      <c r="C185" s="7">
        <v>100018622449</v>
      </c>
      <c r="D185" s="8" t="s">
        <v>6454</v>
      </c>
      <c r="E185" s="11" t="s">
        <v>6954</v>
      </c>
      <c r="F185" s="10" t="s">
        <v>3242</v>
      </c>
      <c r="G185" s="8" t="s">
        <v>154</v>
      </c>
      <c r="H185" s="11" t="s">
        <v>9463</v>
      </c>
      <c r="I185" s="11" t="s">
        <v>9458</v>
      </c>
      <c r="J185" s="8">
        <v>1000</v>
      </c>
      <c r="K185" s="8" t="s">
        <v>8476</v>
      </c>
      <c r="L185" s="8"/>
      <c r="M185" s="8" t="s">
        <v>8477</v>
      </c>
      <c r="N185" s="10"/>
      <c r="O185" s="6"/>
      <c r="P185" s="10"/>
      <c r="Q185" s="10"/>
      <c r="R185" s="10" t="s">
        <v>8477</v>
      </c>
      <c r="S185" s="12"/>
      <c r="T185" s="12"/>
      <c r="U185" s="12"/>
      <c r="V185" s="12"/>
      <c r="W185" s="12"/>
      <c r="X185" s="12"/>
      <c r="Y185" s="12"/>
      <c r="Z185" s="12"/>
    </row>
    <row r="186" spans="1:26" ht="59" customHeight="1">
      <c r="A186" s="6">
        <v>44337</v>
      </c>
      <c r="B186" s="6">
        <v>44383</v>
      </c>
      <c r="C186" s="7">
        <v>100013116719</v>
      </c>
      <c r="D186" s="8" t="s">
        <v>8479</v>
      </c>
      <c r="E186" s="11" t="s">
        <v>6954</v>
      </c>
      <c r="F186" s="10" t="s">
        <v>3242</v>
      </c>
      <c r="G186" s="8" t="s">
        <v>154</v>
      </c>
      <c r="H186" s="11" t="s">
        <v>9466</v>
      </c>
      <c r="I186" s="11" t="s">
        <v>9458</v>
      </c>
      <c r="J186" s="8">
        <v>1000</v>
      </c>
      <c r="K186" s="8" t="s">
        <v>200</v>
      </c>
      <c r="L186" s="8"/>
      <c r="M186" s="8" t="s">
        <v>8480</v>
      </c>
      <c r="N186" s="10"/>
      <c r="O186" s="6"/>
      <c r="P186" s="10"/>
      <c r="Q186" s="10"/>
      <c r="R186" s="10" t="s">
        <v>345</v>
      </c>
      <c r="S186" s="12"/>
      <c r="T186" s="12"/>
      <c r="U186" s="12"/>
      <c r="V186" s="12"/>
      <c r="W186" s="12"/>
      <c r="X186" s="12"/>
      <c r="Y186" s="12"/>
      <c r="Z186" s="12"/>
    </row>
    <row r="187" spans="1:26" ht="59" customHeight="1">
      <c r="A187" s="6">
        <v>44340</v>
      </c>
      <c r="B187" s="6">
        <v>44383</v>
      </c>
      <c r="C187" s="7">
        <v>100019453066</v>
      </c>
      <c r="D187" s="8" t="s">
        <v>8482</v>
      </c>
      <c r="E187" s="11" t="s">
        <v>6954</v>
      </c>
      <c r="F187" s="10" t="s">
        <v>3242</v>
      </c>
      <c r="G187" s="8" t="s">
        <v>154</v>
      </c>
      <c r="H187" s="11" t="s">
        <v>9463</v>
      </c>
      <c r="I187" s="11" t="s">
        <v>9458</v>
      </c>
      <c r="J187" s="8">
        <v>1000</v>
      </c>
      <c r="K187" s="8" t="s">
        <v>142</v>
      </c>
      <c r="L187" s="8"/>
      <c r="M187" s="8" t="s">
        <v>8483</v>
      </c>
      <c r="N187" s="10"/>
      <c r="O187" s="6"/>
      <c r="P187" s="10"/>
      <c r="Q187" s="10"/>
      <c r="R187" s="10" t="s">
        <v>8483</v>
      </c>
      <c r="S187" s="12"/>
      <c r="T187" s="12"/>
      <c r="U187" s="12"/>
      <c r="V187" s="12"/>
      <c r="W187" s="12"/>
      <c r="X187" s="12"/>
      <c r="Y187" s="12"/>
      <c r="Z187" s="12"/>
    </row>
    <row r="188" spans="1:26" ht="59" customHeight="1">
      <c r="A188" s="6">
        <v>44342</v>
      </c>
      <c r="B188" s="6">
        <v>44377</v>
      </c>
      <c r="C188" s="7">
        <v>100010714212</v>
      </c>
      <c r="D188" s="8" t="s">
        <v>8485</v>
      </c>
      <c r="E188" s="11" t="s">
        <v>6954</v>
      </c>
      <c r="F188" s="10" t="s">
        <v>3242</v>
      </c>
      <c r="G188" s="8" t="s">
        <v>146</v>
      </c>
      <c r="H188" s="11" t="s">
        <v>9463</v>
      </c>
      <c r="I188" s="11" t="s">
        <v>9458</v>
      </c>
      <c r="J188" s="8">
        <v>1000</v>
      </c>
      <c r="K188" s="8" t="s">
        <v>142</v>
      </c>
      <c r="L188" s="8"/>
      <c r="M188" s="8"/>
      <c r="N188" s="10"/>
      <c r="O188" s="6"/>
      <c r="P188" s="10"/>
      <c r="Q188" s="10"/>
      <c r="R188" s="10"/>
      <c r="S188" s="12"/>
      <c r="T188" s="12"/>
      <c r="U188" s="12"/>
      <c r="V188" s="12"/>
      <c r="W188" s="12"/>
      <c r="X188" s="12"/>
      <c r="Y188" s="12"/>
      <c r="Z188" s="12"/>
    </row>
    <row r="189" spans="1:26" ht="59" customHeight="1">
      <c r="A189" s="6">
        <v>44342</v>
      </c>
      <c r="B189" s="6">
        <v>44350</v>
      </c>
      <c r="C189" s="7">
        <v>100012219808</v>
      </c>
      <c r="D189" s="8" t="s">
        <v>8487</v>
      </c>
      <c r="E189" s="11" t="s">
        <v>6954</v>
      </c>
      <c r="F189" s="10" t="s">
        <v>3242</v>
      </c>
      <c r="G189" s="8" t="s">
        <v>154</v>
      </c>
      <c r="H189" s="11" t="s">
        <v>9463</v>
      </c>
      <c r="I189" s="11" t="s">
        <v>9458</v>
      </c>
      <c r="J189" s="8">
        <v>1000</v>
      </c>
      <c r="K189" s="8" t="s">
        <v>141</v>
      </c>
      <c r="L189" s="8"/>
      <c r="M189" s="8" t="s">
        <v>77</v>
      </c>
      <c r="N189" s="10"/>
      <c r="O189" s="6"/>
      <c r="P189" s="10"/>
      <c r="Q189" s="10"/>
      <c r="R189" s="10" t="s">
        <v>77</v>
      </c>
      <c r="S189" s="12"/>
      <c r="T189" s="12"/>
      <c r="U189" s="12"/>
      <c r="V189" s="12"/>
      <c r="W189" s="12"/>
      <c r="X189" s="12"/>
      <c r="Y189" s="12"/>
      <c r="Z189" s="12"/>
    </row>
    <row r="190" spans="1:26" ht="59" customHeight="1">
      <c r="A190" s="6">
        <v>44343</v>
      </c>
      <c r="B190" s="6">
        <v>44351</v>
      </c>
      <c r="C190" s="7">
        <v>3103569269</v>
      </c>
      <c r="D190" s="8" t="s">
        <v>8490</v>
      </c>
      <c r="E190" s="11"/>
      <c r="F190" s="10" t="s">
        <v>3242</v>
      </c>
      <c r="G190" s="8" t="s">
        <v>146</v>
      </c>
      <c r="H190" s="11" t="s">
        <v>9463</v>
      </c>
      <c r="I190" s="11" t="s">
        <v>9458</v>
      </c>
      <c r="J190" s="8">
        <v>1000</v>
      </c>
      <c r="K190" s="8" t="s">
        <v>142</v>
      </c>
      <c r="L190" s="8"/>
      <c r="M190" s="8"/>
      <c r="N190" s="10"/>
      <c r="O190" s="6"/>
      <c r="P190" s="10"/>
      <c r="Q190" s="10"/>
      <c r="R190" s="10"/>
      <c r="S190" s="12"/>
      <c r="T190" s="12"/>
      <c r="U190" s="12"/>
      <c r="V190" s="12"/>
      <c r="W190" s="12"/>
      <c r="X190" s="12"/>
      <c r="Y190" s="12"/>
      <c r="Z190" s="12"/>
    </row>
    <row r="191" spans="1:26" ht="59" customHeight="1">
      <c r="A191" s="6">
        <v>44344</v>
      </c>
      <c r="B191" s="6">
        <v>44383</v>
      </c>
      <c r="C191" s="7">
        <v>100009257914</v>
      </c>
      <c r="D191" s="8" t="s">
        <v>8492</v>
      </c>
      <c r="E191" s="11" t="s">
        <v>6954</v>
      </c>
      <c r="F191" s="10" t="s">
        <v>3242</v>
      </c>
      <c r="G191" s="8" t="s">
        <v>154</v>
      </c>
      <c r="H191" s="11" t="s">
        <v>9463</v>
      </c>
      <c r="I191" s="11" t="s">
        <v>9458</v>
      </c>
      <c r="J191" s="8">
        <v>1000</v>
      </c>
      <c r="K191" s="8" t="s">
        <v>168</v>
      </c>
      <c r="L191" s="8"/>
      <c r="M191" s="8"/>
      <c r="N191" s="10"/>
      <c r="O191" s="6"/>
      <c r="P191" s="10"/>
      <c r="Q191" s="10"/>
      <c r="R191" s="10"/>
      <c r="S191" s="12"/>
      <c r="T191" s="12"/>
      <c r="U191" s="12"/>
      <c r="V191" s="12"/>
      <c r="W191" s="12"/>
      <c r="X191" s="12"/>
      <c r="Y191" s="12"/>
      <c r="Z191" s="12"/>
    </row>
    <row r="192" spans="1:26" ht="59" customHeight="1">
      <c r="A192" s="6">
        <v>44347</v>
      </c>
      <c r="B192" s="6">
        <v>44383</v>
      </c>
      <c r="C192" s="7">
        <v>100009471298</v>
      </c>
      <c r="D192" s="8" t="s">
        <v>8493</v>
      </c>
      <c r="E192" s="11" t="s">
        <v>6954</v>
      </c>
      <c r="F192" s="10" t="s">
        <v>3242</v>
      </c>
      <c r="G192" s="8" t="s">
        <v>154</v>
      </c>
      <c r="H192" s="11" t="s">
        <v>9463</v>
      </c>
      <c r="I192" s="11" t="s">
        <v>9458</v>
      </c>
      <c r="J192" s="8">
        <v>1000</v>
      </c>
      <c r="K192" s="8" t="s">
        <v>142</v>
      </c>
      <c r="L192" s="8"/>
      <c r="M192" s="8" t="s">
        <v>8494</v>
      </c>
      <c r="N192" s="10"/>
      <c r="O192" s="6"/>
      <c r="P192" s="10"/>
      <c r="Q192" s="10"/>
      <c r="R192" s="10" t="s">
        <v>8494</v>
      </c>
      <c r="S192" s="12"/>
      <c r="T192" s="12"/>
      <c r="U192" s="12"/>
      <c r="V192" s="12"/>
      <c r="W192" s="12"/>
      <c r="X192" s="12"/>
      <c r="Y192" s="12"/>
      <c r="Z192" s="12"/>
    </row>
    <row r="193" spans="1:26" ht="59" customHeight="1">
      <c r="A193" s="6">
        <v>44350</v>
      </c>
      <c r="B193" s="6">
        <v>44350</v>
      </c>
      <c r="C193" s="7">
        <v>840999910</v>
      </c>
      <c r="D193" s="8" t="s">
        <v>6419</v>
      </c>
      <c r="E193" s="11"/>
      <c r="F193" s="10" t="s">
        <v>3242</v>
      </c>
      <c r="G193" s="8" t="s">
        <v>154</v>
      </c>
      <c r="H193" s="11" t="s">
        <v>9463</v>
      </c>
      <c r="I193" s="11" t="s">
        <v>9458</v>
      </c>
      <c r="J193" s="8">
        <v>1000</v>
      </c>
      <c r="K193" s="8" t="s">
        <v>142</v>
      </c>
      <c r="L193" s="8"/>
      <c r="M193" s="8" t="s">
        <v>8503</v>
      </c>
      <c r="N193" s="10"/>
      <c r="O193" s="6"/>
      <c r="P193" s="10"/>
      <c r="Q193" s="10"/>
      <c r="R193" s="10" t="s">
        <v>8503</v>
      </c>
      <c r="S193" s="12"/>
      <c r="T193" s="12"/>
      <c r="U193" s="12"/>
      <c r="V193" s="12"/>
      <c r="W193" s="12"/>
      <c r="X193" s="12"/>
      <c r="Y193" s="12"/>
      <c r="Z193" s="12"/>
    </row>
    <row r="194" spans="1:26" ht="59" customHeight="1">
      <c r="A194" s="6">
        <v>44312</v>
      </c>
      <c r="B194" s="6">
        <v>44351</v>
      </c>
      <c r="C194" s="7">
        <v>993868151</v>
      </c>
      <c r="D194" s="8" t="s">
        <v>8529</v>
      </c>
      <c r="E194" s="11" t="s">
        <v>6954</v>
      </c>
      <c r="F194" s="10" t="s">
        <v>3242</v>
      </c>
      <c r="G194" s="8" t="s">
        <v>146</v>
      </c>
      <c r="H194" s="11" t="s">
        <v>9463</v>
      </c>
      <c r="I194" s="11" t="s">
        <v>9458</v>
      </c>
      <c r="J194" s="8">
        <v>1000</v>
      </c>
      <c r="K194" s="8" t="s">
        <v>168</v>
      </c>
      <c r="L194" s="8"/>
      <c r="M194" s="8"/>
      <c r="N194" s="10"/>
      <c r="O194" s="6"/>
      <c r="P194" s="10"/>
      <c r="Q194" s="10"/>
      <c r="R194" s="10"/>
      <c r="S194" s="12"/>
      <c r="T194" s="12"/>
      <c r="U194" s="12"/>
      <c r="V194" s="12"/>
      <c r="W194" s="12"/>
      <c r="X194" s="12"/>
      <c r="Y194" s="12"/>
      <c r="Z194" s="12"/>
    </row>
    <row r="195" spans="1:26" ht="59" customHeight="1">
      <c r="A195" s="6">
        <v>44351</v>
      </c>
      <c r="B195" s="6">
        <v>44357</v>
      </c>
      <c r="C195" s="7">
        <v>100019630030</v>
      </c>
      <c r="D195" s="8" t="s">
        <v>8559</v>
      </c>
      <c r="E195" s="11"/>
      <c r="F195" s="10" t="s">
        <v>3242</v>
      </c>
      <c r="G195" s="8" t="s">
        <v>156</v>
      </c>
      <c r="H195" s="11" t="s">
        <v>9463</v>
      </c>
      <c r="I195" s="11" t="s">
        <v>9462</v>
      </c>
      <c r="J195" s="8">
        <v>1000</v>
      </c>
      <c r="K195" s="8" t="s">
        <v>142</v>
      </c>
      <c r="L195" s="8"/>
      <c r="M195" s="8"/>
      <c r="N195" s="10"/>
      <c r="O195" s="6"/>
      <c r="P195" s="10"/>
      <c r="Q195" s="10"/>
      <c r="R195" s="10" t="s">
        <v>345</v>
      </c>
      <c r="S195" s="12"/>
      <c r="T195" s="12"/>
      <c r="U195" s="12"/>
      <c r="V195" s="12"/>
      <c r="W195" s="12"/>
      <c r="X195" s="12"/>
      <c r="Y195" s="12"/>
      <c r="Z195" s="12"/>
    </row>
    <row r="196" spans="1:26" ht="59" customHeight="1">
      <c r="A196" s="6">
        <v>44351</v>
      </c>
      <c r="B196" s="6">
        <v>44383</v>
      </c>
      <c r="C196" s="7">
        <v>100014911308</v>
      </c>
      <c r="D196" s="8" t="s">
        <v>8564</v>
      </c>
      <c r="E196" s="11" t="s">
        <v>6954</v>
      </c>
      <c r="F196" s="10" t="s">
        <v>3242</v>
      </c>
      <c r="G196" s="8" t="s">
        <v>5487</v>
      </c>
      <c r="H196" s="11" t="s">
        <v>9463</v>
      </c>
      <c r="I196" s="11" t="s">
        <v>9464</v>
      </c>
      <c r="J196" s="8">
        <v>1000</v>
      </c>
      <c r="K196" s="8" t="s">
        <v>8567</v>
      </c>
      <c r="L196" s="8"/>
      <c r="M196" s="8" t="s">
        <v>9677</v>
      </c>
      <c r="N196" s="10" t="s">
        <v>9460</v>
      </c>
      <c r="O196" s="6"/>
      <c r="P196" s="10"/>
      <c r="Q196" s="10"/>
      <c r="R196" s="10" t="s">
        <v>8568</v>
      </c>
      <c r="S196" s="12"/>
      <c r="T196" s="12"/>
      <c r="U196" s="12"/>
      <c r="V196" s="12"/>
      <c r="W196" s="12"/>
      <c r="X196" s="12"/>
      <c r="Y196" s="12"/>
      <c r="Z196" s="12"/>
    </row>
    <row r="197" spans="1:26" ht="59" customHeight="1">
      <c r="A197" s="6">
        <v>44293</v>
      </c>
      <c r="B197" s="6">
        <v>44375</v>
      </c>
      <c r="C197" s="7">
        <v>100014828135</v>
      </c>
      <c r="D197" s="8" t="s">
        <v>8578</v>
      </c>
      <c r="E197" s="11" t="s">
        <v>6954</v>
      </c>
      <c r="F197" s="10" t="s">
        <v>3242</v>
      </c>
      <c r="G197" s="8" t="s">
        <v>178</v>
      </c>
      <c r="H197" s="11" t="s">
        <v>9463</v>
      </c>
      <c r="I197" s="11" t="s">
        <v>9458</v>
      </c>
      <c r="J197" s="8">
        <v>1000</v>
      </c>
      <c r="K197" s="8" t="s">
        <v>142</v>
      </c>
      <c r="L197" s="8" t="s">
        <v>9678</v>
      </c>
      <c r="M197" s="8"/>
      <c r="N197" s="10"/>
      <c r="O197" s="6"/>
      <c r="P197" s="10"/>
      <c r="Q197" s="10"/>
      <c r="R197" s="10"/>
      <c r="S197" s="12"/>
      <c r="T197" s="12"/>
      <c r="U197" s="12"/>
      <c r="V197" s="12"/>
      <c r="W197" s="12"/>
      <c r="X197" s="12"/>
      <c r="Y197" s="12"/>
      <c r="Z197" s="12"/>
    </row>
    <row r="198" spans="1:26" ht="59" customHeight="1">
      <c r="A198" s="6">
        <v>44295</v>
      </c>
      <c r="B198" s="6">
        <v>44384</v>
      </c>
      <c r="C198" s="7">
        <v>100018549892</v>
      </c>
      <c r="D198" s="8" t="s">
        <v>8580</v>
      </c>
      <c r="E198" s="11" t="s">
        <v>6954</v>
      </c>
      <c r="F198" s="10" t="s">
        <v>3242</v>
      </c>
      <c r="G198" s="8" t="s">
        <v>178</v>
      </c>
      <c r="H198" s="11" t="s">
        <v>9466</v>
      </c>
      <c r="I198" s="11" t="s">
        <v>9458</v>
      </c>
      <c r="J198" s="8">
        <v>1000</v>
      </c>
      <c r="K198" s="8"/>
      <c r="L198" s="8"/>
      <c r="M198" s="8"/>
      <c r="N198" s="10"/>
      <c r="O198" s="6"/>
      <c r="P198" s="10"/>
      <c r="Q198" s="10"/>
      <c r="R198" s="10"/>
      <c r="S198" s="12"/>
      <c r="T198" s="12"/>
      <c r="U198" s="12"/>
      <c r="V198" s="12"/>
      <c r="W198" s="12"/>
      <c r="X198" s="12"/>
      <c r="Y198" s="12"/>
      <c r="Z198" s="12"/>
    </row>
    <row r="199" spans="1:26" ht="59" customHeight="1">
      <c r="A199" s="6">
        <v>44378</v>
      </c>
      <c r="B199" s="6">
        <v>44378</v>
      </c>
      <c r="C199" s="7">
        <v>100014735838</v>
      </c>
      <c r="D199" s="8" t="s">
        <v>9222</v>
      </c>
      <c r="E199" s="11" t="s">
        <v>6976</v>
      </c>
      <c r="F199" s="10" t="s">
        <v>3242</v>
      </c>
      <c r="G199" s="8" t="s">
        <v>6279</v>
      </c>
      <c r="H199" s="11" t="s">
        <v>6982</v>
      </c>
      <c r="I199" s="11" t="s">
        <v>9462</v>
      </c>
      <c r="J199" s="8">
        <v>1000</v>
      </c>
      <c r="K199" s="8" t="s">
        <v>142</v>
      </c>
      <c r="L199" s="8"/>
      <c r="M199" s="8" t="s">
        <v>8748</v>
      </c>
      <c r="N199" s="10"/>
      <c r="O199" s="6"/>
      <c r="P199" s="10"/>
      <c r="Q199" s="10"/>
      <c r="R199" s="10" t="s">
        <v>8748</v>
      </c>
      <c r="S199" s="12"/>
      <c r="T199" s="12"/>
      <c r="U199" s="12"/>
      <c r="V199" s="12"/>
      <c r="W199" s="12"/>
      <c r="X199" s="12"/>
      <c r="Y199" s="12"/>
      <c r="Z199" s="12"/>
    </row>
    <row r="200" spans="1:26" ht="59" customHeight="1">
      <c r="A200" s="6">
        <v>44378</v>
      </c>
      <c r="B200" s="6">
        <v>44383</v>
      </c>
      <c r="C200" s="7">
        <v>100010642051</v>
      </c>
      <c r="D200" s="8" t="s">
        <v>9276</v>
      </c>
      <c r="E200" s="11" t="s">
        <v>6954</v>
      </c>
      <c r="F200" s="10" t="s">
        <v>3242</v>
      </c>
      <c r="G200" s="8" t="s">
        <v>6281</v>
      </c>
      <c r="H200" s="11" t="s">
        <v>6958</v>
      </c>
      <c r="I200" s="11" t="s">
        <v>9464</v>
      </c>
      <c r="J200" s="8">
        <v>1000</v>
      </c>
      <c r="K200" s="8" t="s">
        <v>142</v>
      </c>
      <c r="L200" s="8" t="s">
        <v>9679</v>
      </c>
      <c r="M200" s="8" t="s">
        <v>9277</v>
      </c>
      <c r="N200" s="10" t="s">
        <v>9460</v>
      </c>
      <c r="O200" s="6"/>
      <c r="P200" s="10"/>
      <c r="Q200" s="10"/>
      <c r="R200" s="10" t="s">
        <v>9277</v>
      </c>
      <c r="S200" s="12"/>
      <c r="T200" s="12"/>
      <c r="U200" s="12"/>
      <c r="V200" s="12"/>
      <c r="W200" s="12"/>
      <c r="X200" s="12"/>
      <c r="Y200" s="12"/>
      <c r="Z200" s="12"/>
    </row>
    <row r="201" spans="1:26" ht="59" customHeight="1">
      <c r="A201" s="6">
        <v>44355</v>
      </c>
      <c r="B201" s="6">
        <v>44355</v>
      </c>
      <c r="C201" s="7">
        <v>100010584568</v>
      </c>
      <c r="D201" s="8" t="s">
        <v>8608</v>
      </c>
      <c r="E201" s="11"/>
      <c r="F201" s="10" t="s">
        <v>3242</v>
      </c>
      <c r="G201" s="8" t="s">
        <v>154</v>
      </c>
      <c r="H201" s="11" t="s">
        <v>9463</v>
      </c>
      <c r="I201" s="11" t="s">
        <v>9524</v>
      </c>
      <c r="J201" s="8">
        <v>1000</v>
      </c>
      <c r="K201" s="8" t="s">
        <v>168</v>
      </c>
      <c r="L201" s="8"/>
      <c r="M201" s="8" t="s">
        <v>8609</v>
      </c>
      <c r="N201" s="10"/>
      <c r="O201" s="6"/>
      <c r="P201" s="10"/>
      <c r="Q201" s="10"/>
      <c r="R201" s="10" t="s">
        <v>8609</v>
      </c>
      <c r="S201" s="12"/>
      <c r="T201" s="12"/>
      <c r="U201" s="12"/>
      <c r="V201" s="12"/>
      <c r="W201" s="12"/>
      <c r="X201" s="12"/>
      <c r="Y201" s="12"/>
      <c r="Z201" s="12"/>
    </row>
    <row r="202" spans="1:26" ht="59" customHeight="1">
      <c r="A202" s="6">
        <v>44355</v>
      </c>
      <c r="B202" s="6">
        <v>44355</v>
      </c>
      <c r="C202" s="7">
        <v>100019673943</v>
      </c>
      <c r="D202" s="8" t="s">
        <v>8612</v>
      </c>
      <c r="E202" s="11"/>
      <c r="F202" s="10" t="s">
        <v>3242</v>
      </c>
      <c r="G202" s="8" t="s">
        <v>154</v>
      </c>
      <c r="H202" s="11" t="s">
        <v>9463</v>
      </c>
      <c r="I202" s="11" t="s">
        <v>9458</v>
      </c>
      <c r="J202" s="8">
        <v>1000</v>
      </c>
      <c r="K202" s="8" t="s">
        <v>342</v>
      </c>
      <c r="L202" s="8"/>
      <c r="M202" s="8" t="s">
        <v>8613</v>
      </c>
      <c r="N202" s="10"/>
      <c r="O202" s="6"/>
      <c r="P202" s="10"/>
      <c r="Q202" s="10"/>
      <c r="R202" s="10" t="s">
        <v>345</v>
      </c>
      <c r="S202" s="12"/>
      <c r="T202" s="12"/>
      <c r="U202" s="12"/>
      <c r="V202" s="12"/>
      <c r="W202" s="12"/>
      <c r="X202" s="12"/>
      <c r="Y202" s="12"/>
      <c r="Z202" s="12"/>
    </row>
    <row r="203" spans="1:26" ht="59" customHeight="1">
      <c r="A203" s="6">
        <v>44355</v>
      </c>
      <c r="B203" s="6">
        <v>44355</v>
      </c>
      <c r="C203" s="7">
        <v>7878575</v>
      </c>
      <c r="D203" s="8" t="s">
        <v>8617</v>
      </c>
      <c r="E203" s="11"/>
      <c r="F203" s="10" t="s">
        <v>3242</v>
      </c>
      <c r="G203" s="8" t="s">
        <v>154</v>
      </c>
      <c r="H203" s="11" t="s">
        <v>9463</v>
      </c>
      <c r="I203" s="11" t="s">
        <v>9468</v>
      </c>
      <c r="J203" s="8">
        <v>1000</v>
      </c>
      <c r="K203" s="8" t="s">
        <v>8618</v>
      </c>
      <c r="L203" s="8"/>
      <c r="M203" s="8"/>
      <c r="N203" s="10"/>
      <c r="O203" s="6"/>
      <c r="P203" s="10"/>
      <c r="Q203" s="10"/>
      <c r="R203" s="10"/>
      <c r="S203" s="12"/>
      <c r="T203" s="12"/>
      <c r="U203" s="12"/>
      <c r="V203" s="12"/>
      <c r="W203" s="12"/>
      <c r="X203" s="12"/>
      <c r="Y203" s="12"/>
      <c r="Z203" s="12"/>
    </row>
    <row r="204" spans="1:26" ht="59" customHeight="1">
      <c r="A204" s="6">
        <v>44355</v>
      </c>
      <c r="B204" s="6">
        <v>44383</v>
      </c>
      <c r="C204" s="7">
        <v>100003511760</v>
      </c>
      <c r="D204" s="8" t="s">
        <v>8628</v>
      </c>
      <c r="E204" s="11"/>
      <c r="F204" s="10" t="s">
        <v>3242</v>
      </c>
      <c r="G204" s="8" t="s">
        <v>154</v>
      </c>
      <c r="H204" s="11" t="s">
        <v>9463</v>
      </c>
      <c r="I204" s="11" t="s">
        <v>9458</v>
      </c>
      <c r="J204" s="8">
        <v>1000</v>
      </c>
      <c r="K204" s="8" t="s">
        <v>142</v>
      </c>
      <c r="L204" s="8"/>
      <c r="M204" s="8" t="s">
        <v>9680</v>
      </c>
      <c r="N204" s="10"/>
      <c r="O204" s="6"/>
      <c r="P204" s="10"/>
      <c r="Q204" s="10"/>
      <c r="R204" s="10" t="s">
        <v>8629</v>
      </c>
      <c r="S204" s="12"/>
      <c r="T204" s="12"/>
      <c r="U204" s="12"/>
      <c r="V204" s="12"/>
      <c r="W204" s="12"/>
      <c r="X204" s="12"/>
      <c r="Y204" s="12"/>
      <c r="Z204" s="12"/>
    </row>
    <row r="205" spans="1:26" ht="59" customHeight="1">
      <c r="A205" s="6">
        <v>44384</v>
      </c>
      <c r="B205" s="6">
        <v>44382</v>
      </c>
      <c r="C205" s="7">
        <v>100019707573</v>
      </c>
      <c r="D205" s="8" t="s">
        <v>8658</v>
      </c>
      <c r="E205" s="11"/>
      <c r="F205" s="10" t="s">
        <v>3242</v>
      </c>
      <c r="G205" s="8" t="s">
        <v>6317</v>
      </c>
      <c r="H205" s="11" t="s">
        <v>9463</v>
      </c>
      <c r="I205" s="11" t="s">
        <v>9458</v>
      </c>
      <c r="J205" s="8">
        <v>1000</v>
      </c>
      <c r="K205" s="8" t="s">
        <v>8659</v>
      </c>
      <c r="L205" s="8"/>
      <c r="M205" s="8"/>
      <c r="N205" s="10"/>
      <c r="O205" s="6"/>
      <c r="P205" s="10"/>
      <c r="Q205" s="10"/>
      <c r="R205" s="8" t="s">
        <v>139</v>
      </c>
      <c r="S205" s="12"/>
      <c r="T205" s="12"/>
      <c r="U205" s="12"/>
      <c r="V205" s="12"/>
      <c r="W205" s="12"/>
      <c r="X205" s="12"/>
      <c r="Y205" s="12"/>
      <c r="Z205" s="12"/>
    </row>
    <row r="206" spans="1:26" ht="59" customHeight="1">
      <c r="A206" s="6">
        <v>44357</v>
      </c>
      <c r="B206" s="6">
        <v>44383</v>
      </c>
      <c r="C206" s="7">
        <v>100019725783</v>
      </c>
      <c r="D206" s="8" t="s">
        <v>8703</v>
      </c>
      <c r="E206" s="11"/>
      <c r="F206" s="10" t="s">
        <v>3242</v>
      </c>
      <c r="G206" s="8" t="s">
        <v>146</v>
      </c>
      <c r="H206" s="11" t="s">
        <v>9463</v>
      </c>
      <c r="I206" s="11" t="s">
        <v>9458</v>
      </c>
      <c r="J206" s="8">
        <v>1000</v>
      </c>
      <c r="K206" s="8" t="s">
        <v>142</v>
      </c>
      <c r="L206" s="8"/>
      <c r="M206" s="8"/>
      <c r="N206" s="10"/>
      <c r="O206" s="6"/>
      <c r="P206" s="10"/>
      <c r="Q206" s="10"/>
      <c r="R206" s="10" t="s">
        <v>345</v>
      </c>
      <c r="S206" s="12"/>
      <c r="T206" s="12"/>
      <c r="U206" s="12"/>
      <c r="V206" s="12"/>
      <c r="W206" s="12"/>
      <c r="X206" s="12"/>
      <c r="Y206" s="12"/>
      <c r="Z206" s="12"/>
    </row>
    <row r="207" spans="1:26" ht="59" customHeight="1">
      <c r="A207" s="6">
        <v>44358</v>
      </c>
      <c r="B207" s="6">
        <v>44370</v>
      </c>
      <c r="C207" s="7">
        <v>100013919461</v>
      </c>
      <c r="D207" s="8" t="s">
        <v>8755</v>
      </c>
      <c r="E207" s="11"/>
      <c r="F207" s="10" t="s">
        <v>3242</v>
      </c>
      <c r="G207" s="8" t="s">
        <v>146</v>
      </c>
      <c r="H207" s="11" t="s">
        <v>9463</v>
      </c>
      <c r="I207" s="11" t="s">
        <v>9468</v>
      </c>
      <c r="J207" s="8">
        <v>1000</v>
      </c>
      <c r="K207" s="8" t="s">
        <v>200</v>
      </c>
      <c r="L207" s="8"/>
      <c r="M207" s="8"/>
      <c r="N207" s="10"/>
      <c r="O207" s="6"/>
      <c r="P207" s="10"/>
      <c r="Q207" s="10"/>
      <c r="R207" s="10"/>
      <c r="S207" s="12"/>
      <c r="T207" s="12"/>
      <c r="U207" s="12"/>
      <c r="V207" s="12"/>
      <c r="W207" s="12"/>
      <c r="X207" s="12"/>
      <c r="Y207" s="12"/>
      <c r="Z207" s="12"/>
    </row>
    <row r="208" spans="1:26" ht="59" customHeight="1">
      <c r="A208" s="6">
        <v>44365</v>
      </c>
      <c r="B208" s="6">
        <v>44383</v>
      </c>
      <c r="C208" s="7">
        <v>100019034620</v>
      </c>
      <c r="D208" s="8" t="s">
        <v>8873</v>
      </c>
      <c r="E208" s="11" t="s">
        <v>6954</v>
      </c>
      <c r="F208" s="10" t="s">
        <v>3242</v>
      </c>
      <c r="G208" s="8" t="s">
        <v>6295</v>
      </c>
      <c r="H208" s="11" t="s">
        <v>9466</v>
      </c>
      <c r="I208" s="11" t="s">
        <v>9484</v>
      </c>
      <c r="J208" s="8">
        <v>1000</v>
      </c>
      <c r="K208" s="8" t="s">
        <v>142</v>
      </c>
      <c r="L208" s="8" t="s">
        <v>9681</v>
      </c>
      <c r="M208" s="8"/>
      <c r="N208" s="10"/>
      <c r="O208" s="6"/>
      <c r="P208" s="10"/>
      <c r="Q208" s="10"/>
      <c r="R208" s="10"/>
      <c r="S208" s="12"/>
      <c r="T208" s="12"/>
      <c r="U208" s="12"/>
      <c r="V208" s="12"/>
      <c r="W208" s="12"/>
      <c r="X208" s="12"/>
      <c r="Y208" s="12"/>
      <c r="Z208" s="12"/>
    </row>
    <row r="209" spans="1:26" ht="59" customHeight="1">
      <c r="A209" s="6">
        <v>44369</v>
      </c>
      <c r="B209" s="6">
        <v>44383</v>
      </c>
      <c r="C209" s="7">
        <v>100016474346</v>
      </c>
      <c r="D209" s="8" t="s">
        <v>8955</v>
      </c>
      <c r="E209" s="11" t="s">
        <v>6954</v>
      </c>
      <c r="F209" s="10" t="s">
        <v>3242</v>
      </c>
      <c r="G209" s="8" t="s">
        <v>6295</v>
      </c>
      <c r="H209" s="11" t="s">
        <v>9463</v>
      </c>
      <c r="I209" s="11" t="s">
        <v>9484</v>
      </c>
      <c r="J209" s="8">
        <v>1000</v>
      </c>
      <c r="K209" s="8" t="s">
        <v>8956</v>
      </c>
      <c r="L209" s="8" t="s">
        <v>9682</v>
      </c>
      <c r="M209" s="8"/>
      <c r="N209" s="10"/>
      <c r="O209" s="6"/>
      <c r="P209" s="10"/>
      <c r="Q209" s="10"/>
      <c r="R209" s="10"/>
      <c r="S209" s="12"/>
      <c r="T209" s="12"/>
      <c r="U209" s="12"/>
      <c r="V209" s="12"/>
      <c r="W209" s="12"/>
      <c r="X209" s="12"/>
      <c r="Y209" s="12"/>
      <c r="Z209" s="12"/>
    </row>
    <row r="210" spans="1:26" ht="59" customHeight="1">
      <c r="A210" s="6">
        <v>44379</v>
      </c>
      <c r="B210" s="6">
        <v>44383</v>
      </c>
      <c r="C210" s="7">
        <v>100014139937</v>
      </c>
      <c r="D210" s="8" t="s">
        <v>9341</v>
      </c>
      <c r="E210" s="11" t="s">
        <v>6976</v>
      </c>
      <c r="F210" s="10" t="s">
        <v>3242</v>
      </c>
      <c r="G210" s="8" t="s">
        <v>6295</v>
      </c>
      <c r="H210" s="11" t="s">
        <v>6982</v>
      </c>
      <c r="I210" s="11" t="s">
        <v>9462</v>
      </c>
      <c r="J210" s="8">
        <v>1000</v>
      </c>
      <c r="K210" s="8" t="s">
        <v>9342</v>
      </c>
      <c r="L210" s="8" t="s">
        <v>9683</v>
      </c>
      <c r="M210" s="8" t="s">
        <v>9684</v>
      </c>
      <c r="N210" s="10"/>
      <c r="O210" s="6"/>
      <c r="P210" s="10"/>
      <c r="Q210" s="10"/>
      <c r="R210" s="10" t="s">
        <v>9684</v>
      </c>
      <c r="S210" s="12"/>
      <c r="T210" s="12"/>
      <c r="U210" s="12"/>
      <c r="V210" s="12"/>
      <c r="W210" s="12"/>
      <c r="X210" s="12"/>
      <c r="Y210" s="12"/>
      <c r="Z210" s="12"/>
    </row>
    <row r="211" spans="1:26" ht="59" customHeight="1">
      <c r="A211" s="6">
        <v>44369</v>
      </c>
      <c r="B211" s="6">
        <v>44383</v>
      </c>
      <c r="C211" s="7">
        <v>100000848150</v>
      </c>
      <c r="D211" s="8" t="s">
        <v>8974</v>
      </c>
      <c r="E211" s="11" t="s">
        <v>8518</v>
      </c>
      <c r="F211" s="10" t="s">
        <v>3242</v>
      </c>
      <c r="G211" s="8" t="s">
        <v>6295</v>
      </c>
      <c r="H211" s="11" t="s">
        <v>9463</v>
      </c>
      <c r="I211" s="11" t="s">
        <v>9484</v>
      </c>
      <c r="J211" s="8">
        <v>1000</v>
      </c>
      <c r="K211" s="8" t="s">
        <v>1449</v>
      </c>
      <c r="L211" s="8" t="s">
        <v>9685</v>
      </c>
      <c r="M211" s="8"/>
      <c r="N211" s="10"/>
      <c r="O211" s="6"/>
      <c r="P211" s="10"/>
      <c r="Q211" s="10"/>
      <c r="R211" s="10"/>
      <c r="S211" s="12"/>
      <c r="T211" s="12"/>
      <c r="U211" s="12"/>
      <c r="V211" s="12"/>
      <c r="W211" s="12"/>
      <c r="X211" s="12"/>
      <c r="Y211" s="12"/>
      <c r="Z211" s="12"/>
    </row>
    <row r="212" spans="1:26" ht="59" customHeight="1">
      <c r="A212" s="6">
        <v>44370</v>
      </c>
      <c r="B212" s="6">
        <v>44383</v>
      </c>
      <c r="C212" s="7">
        <v>984739785</v>
      </c>
      <c r="D212" s="8" t="s">
        <v>8976</v>
      </c>
      <c r="E212" s="11" t="s">
        <v>6954</v>
      </c>
      <c r="F212" s="10" t="s">
        <v>3242</v>
      </c>
      <c r="G212" s="8" t="s">
        <v>6295</v>
      </c>
      <c r="H212" s="11" t="s">
        <v>9463</v>
      </c>
      <c r="I212" s="11" t="s">
        <v>9484</v>
      </c>
      <c r="J212" s="8">
        <v>1000</v>
      </c>
      <c r="K212" s="8" t="s">
        <v>142</v>
      </c>
      <c r="L212" s="8" t="s">
        <v>9686</v>
      </c>
      <c r="M212" s="8"/>
      <c r="N212" s="10"/>
      <c r="O212" s="6"/>
      <c r="P212" s="10"/>
      <c r="Q212" s="10"/>
      <c r="R212" s="10"/>
      <c r="S212" s="12"/>
      <c r="T212" s="12"/>
      <c r="U212" s="12"/>
      <c r="V212" s="12"/>
      <c r="W212" s="12"/>
      <c r="X212" s="12"/>
      <c r="Y212" s="12"/>
      <c r="Z212" s="12"/>
    </row>
    <row r="213" spans="1:26" ht="59" customHeight="1">
      <c r="A213" s="6">
        <v>44371</v>
      </c>
      <c r="B213" s="6">
        <v>44377</v>
      </c>
      <c r="C213" s="7">
        <v>100011755333</v>
      </c>
      <c r="D213" s="8" t="s">
        <v>9008</v>
      </c>
      <c r="E213" s="11" t="s">
        <v>8518</v>
      </c>
      <c r="F213" s="10" t="s">
        <v>3242</v>
      </c>
      <c r="G213" s="8" t="s">
        <v>146</v>
      </c>
      <c r="H213" s="11" t="s">
        <v>9463</v>
      </c>
      <c r="I213" s="11" t="s">
        <v>9464</v>
      </c>
      <c r="J213" s="8">
        <v>1000</v>
      </c>
      <c r="K213" s="8" t="s">
        <v>142</v>
      </c>
      <c r="L213" s="8"/>
      <c r="M213" s="8"/>
      <c r="N213" s="10"/>
      <c r="O213" s="6"/>
      <c r="P213" s="10"/>
      <c r="Q213" s="10"/>
      <c r="R213" s="10"/>
      <c r="S213" s="12"/>
      <c r="T213" s="12"/>
      <c r="U213" s="12"/>
      <c r="V213" s="12"/>
      <c r="W213" s="12"/>
      <c r="X213" s="12"/>
      <c r="Y213" s="12"/>
      <c r="Z213" s="12"/>
    </row>
    <row r="214" spans="1:26" ht="59" customHeight="1">
      <c r="A214" s="6">
        <v>44375</v>
      </c>
      <c r="B214" s="6">
        <v>44383</v>
      </c>
      <c r="C214" s="7">
        <v>100019968354</v>
      </c>
      <c r="D214" s="8" t="s">
        <v>9687</v>
      </c>
      <c r="E214" s="11" t="s">
        <v>6954</v>
      </c>
      <c r="F214" s="10" t="s">
        <v>3242</v>
      </c>
      <c r="G214" s="8" t="s">
        <v>6295</v>
      </c>
      <c r="H214" s="11" t="s">
        <v>9463</v>
      </c>
      <c r="I214" s="11" t="s">
        <v>9484</v>
      </c>
      <c r="J214" s="8">
        <v>1000</v>
      </c>
      <c r="K214" s="8" t="s">
        <v>1449</v>
      </c>
      <c r="L214" s="8" t="s">
        <v>9688</v>
      </c>
      <c r="M214" s="8"/>
      <c r="N214" s="10"/>
      <c r="O214" s="6"/>
      <c r="P214" s="10"/>
      <c r="Q214" s="10"/>
      <c r="R214" s="10"/>
      <c r="S214" s="12"/>
      <c r="T214" s="12"/>
      <c r="U214" s="12"/>
      <c r="V214" s="12"/>
      <c r="W214" s="12"/>
      <c r="X214" s="12"/>
      <c r="Y214" s="12"/>
      <c r="Z214" s="12"/>
    </row>
    <row r="215" spans="1:26" ht="59" customHeight="1">
      <c r="A215" s="6">
        <v>44375</v>
      </c>
      <c r="B215" s="6">
        <v>44375</v>
      </c>
      <c r="C215" s="7">
        <v>100007710558</v>
      </c>
      <c r="D215" s="8" t="s">
        <v>9124</v>
      </c>
      <c r="E215" s="11"/>
      <c r="F215" s="10" t="s">
        <v>3242</v>
      </c>
      <c r="G215" s="8" t="s">
        <v>154</v>
      </c>
      <c r="H215" s="11" t="s">
        <v>9463</v>
      </c>
      <c r="I215" s="11" t="s">
        <v>9468</v>
      </c>
      <c r="J215" s="8">
        <v>1000</v>
      </c>
      <c r="K215" s="8" t="s">
        <v>200</v>
      </c>
      <c r="L215" s="8"/>
      <c r="M215" s="8" t="s">
        <v>9125</v>
      </c>
      <c r="N215" s="10"/>
      <c r="O215" s="6"/>
      <c r="P215" s="10"/>
      <c r="Q215" s="10"/>
      <c r="R215" s="10" t="s">
        <v>345</v>
      </c>
      <c r="S215" s="12"/>
      <c r="T215" s="12"/>
      <c r="U215" s="12"/>
      <c r="V215" s="12"/>
      <c r="W215" s="12"/>
      <c r="X215" s="12"/>
      <c r="Y215" s="12"/>
      <c r="Z215" s="12"/>
    </row>
    <row r="216" spans="1:26" ht="59" customHeight="1">
      <c r="A216" s="6">
        <v>44376</v>
      </c>
      <c r="B216" s="6">
        <v>44376</v>
      </c>
      <c r="C216" s="7">
        <v>100003341073</v>
      </c>
      <c r="D216" s="8" t="s">
        <v>9150</v>
      </c>
      <c r="E216" s="11" t="s">
        <v>8518</v>
      </c>
      <c r="F216" s="10" t="s">
        <v>3242</v>
      </c>
      <c r="G216" s="8" t="s">
        <v>156</v>
      </c>
      <c r="H216" s="11" t="s">
        <v>9463</v>
      </c>
      <c r="I216" s="11" t="s">
        <v>9467</v>
      </c>
      <c r="J216" s="8">
        <v>1000</v>
      </c>
      <c r="K216" s="8" t="s">
        <v>142</v>
      </c>
      <c r="L216" s="8"/>
      <c r="M216" s="8"/>
      <c r="N216" s="10"/>
      <c r="O216" s="6"/>
      <c r="P216" s="10"/>
      <c r="Q216" s="10"/>
      <c r="R216" s="10"/>
      <c r="S216" s="12"/>
      <c r="T216" s="12"/>
      <c r="U216" s="12"/>
      <c r="V216" s="12"/>
      <c r="W216" s="12"/>
      <c r="X216" s="12"/>
      <c r="Y216" s="12"/>
      <c r="Z216" s="12"/>
    </row>
    <row r="217" spans="1:26" ht="59" customHeight="1">
      <c r="A217" s="6">
        <v>44376</v>
      </c>
      <c r="B217" s="6">
        <v>44376</v>
      </c>
      <c r="C217" s="7">
        <v>2026732453</v>
      </c>
      <c r="D217" s="8" t="s">
        <v>9156</v>
      </c>
      <c r="E217" s="11" t="s">
        <v>8518</v>
      </c>
      <c r="F217" s="10" t="s">
        <v>3242</v>
      </c>
      <c r="G217" s="8" t="s">
        <v>156</v>
      </c>
      <c r="H217" s="11" t="s">
        <v>9463</v>
      </c>
      <c r="I217" s="11" t="s">
        <v>9467</v>
      </c>
      <c r="J217" s="8">
        <v>1000</v>
      </c>
      <c r="K217" s="8" t="s">
        <v>142</v>
      </c>
      <c r="L217" s="8"/>
      <c r="M217" s="8"/>
      <c r="N217" s="10"/>
      <c r="O217" s="6"/>
      <c r="P217" s="10"/>
      <c r="Q217" s="10"/>
      <c r="R217" s="10"/>
      <c r="S217" s="12"/>
      <c r="T217" s="12"/>
      <c r="U217" s="12"/>
      <c r="V217" s="12"/>
      <c r="W217" s="12"/>
      <c r="X217" s="12"/>
      <c r="Y217" s="12"/>
      <c r="Z217" s="12"/>
    </row>
    <row r="218" spans="1:26" ht="59" customHeight="1">
      <c r="A218" s="6">
        <v>44376</v>
      </c>
      <c r="B218" s="6">
        <v>44376</v>
      </c>
      <c r="C218" s="7">
        <v>100019985656</v>
      </c>
      <c r="D218" s="8" t="s">
        <v>9179</v>
      </c>
      <c r="E218" s="11" t="s">
        <v>7685</v>
      </c>
      <c r="F218" s="10" t="s">
        <v>3242</v>
      </c>
      <c r="G218" s="8" t="s">
        <v>146</v>
      </c>
      <c r="H218" s="11" t="s">
        <v>9463</v>
      </c>
      <c r="I218" s="11" t="s">
        <v>9467</v>
      </c>
      <c r="J218" s="8">
        <v>1000</v>
      </c>
      <c r="K218" s="8" t="s">
        <v>9180</v>
      </c>
      <c r="L218" s="8"/>
      <c r="M218" s="8" t="s">
        <v>9181</v>
      </c>
      <c r="N218" s="10"/>
      <c r="O218" s="6"/>
      <c r="P218" s="10"/>
      <c r="Q218" s="10"/>
      <c r="R218" s="10" t="s">
        <v>9181</v>
      </c>
      <c r="S218" s="12"/>
      <c r="T218" s="12"/>
      <c r="U218" s="12"/>
      <c r="V218" s="12"/>
      <c r="W218" s="12"/>
      <c r="X218" s="12"/>
      <c r="Y218" s="12"/>
      <c r="Z218" s="12"/>
    </row>
    <row r="219" spans="1:26" ht="59" customHeight="1">
      <c r="A219" s="6">
        <v>44376</v>
      </c>
      <c r="B219" s="6">
        <v>44383</v>
      </c>
      <c r="C219" s="7">
        <v>100016132861</v>
      </c>
      <c r="D219" s="8" t="s">
        <v>9185</v>
      </c>
      <c r="E219" s="11" t="s">
        <v>7001</v>
      </c>
      <c r="F219" s="10" t="s">
        <v>3242</v>
      </c>
      <c r="G219" s="8" t="s">
        <v>6295</v>
      </c>
      <c r="H219" s="11" t="s">
        <v>9463</v>
      </c>
      <c r="I219" s="11" t="s">
        <v>9464</v>
      </c>
      <c r="J219" s="8">
        <v>1000</v>
      </c>
      <c r="K219" s="8" t="s">
        <v>580</v>
      </c>
      <c r="L219" s="8" t="s">
        <v>9689</v>
      </c>
      <c r="M219" s="8"/>
      <c r="N219" s="10"/>
      <c r="O219" s="6"/>
      <c r="P219" s="10"/>
      <c r="Q219" s="10"/>
      <c r="R219" s="10"/>
      <c r="S219" s="12"/>
      <c r="T219" s="12"/>
      <c r="U219" s="12"/>
      <c r="V219" s="12"/>
      <c r="W219" s="12"/>
      <c r="X219" s="12"/>
      <c r="Y219" s="12"/>
      <c r="Z219" s="12"/>
    </row>
    <row r="220" spans="1:26" ht="59" customHeight="1">
      <c r="A220" s="6">
        <v>44377</v>
      </c>
      <c r="B220" s="6">
        <v>44377</v>
      </c>
      <c r="C220" s="7">
        <v>100007782292</v>
      </c>
      <c r="D220" s="8" t="s">
        <v>9211</v>
      </c>
      <c r="E220" s="11" t="s">
        <v>6954</v>
      </c>
      <c r="F220" s="10" t="s">
        <v>3242</v>
      </c>
      <c r="G220" s="8" t="s">
        <v>6291</v>
      </c>
      <c r="H220" s="11" t="s">
        <v>9463</v>
      </c>
      <c r="I220" s="11" t="s">
        <v>9464</v>
      </c>
      <c r="J220" s="8">
        <v>1000</v>
      </c>
      <c r="K220" s="8" t="s">
        <v>142</v>
      </c>
      <c r="L220" s="8"/>
      <c r="M220" s="8"/>
      <c r="N220" s="10"/>
      <c r="O220" s="6"/>
      <c r="P220" s="10"/>
      <c r="Q220" s="10"/>
      <c r="R220" s="10"/>
      <c r="S220" s="12"/>
      <c r="T220" s="12"/>
      <c r="U220" s="12"/>
      <c r="V220" s="12"/>
      <c r="W220" s="12"/>
      <c r="X220" s="12"/>
      <c r="Y220" s="12"/>
      <c r="Z220" s="12"/>
    </row>
    <row r="221" spans="1:26" ht="59" customHeight="1">
      <c r="A221" s="6">
        <v>44382</v>
      </c>
      <c r="B221" s="6">
        <v>44382</v>
      </c>
      <c r="C221" s="7">
        <v>100020064264</v>
      </c>
      <c r="D221" s="8" t="s">
        <v>9402</v>
      </c>
      <c r="E221" s="11" t="s">
        <v>6976</v>
      </c>
      <c r="F221" s="10" t="s">
        <v>3242</v>
      </c>
      <c r="G221" s="8" t="s">
        <v>6279</v>
      </c>
      <c r="H221" s="11" t="s">
        <v>6982</v>
      </c>
      <c r="I221" s="11" t="s">
        <v>9462</v>
      </c>
      <c r="J221" s="8">
        <v>1000</v>
      </c>
      <c r="K221" s="8" t="s">
        <v>9403</v>
      </c>
      <c r="L221" s="8"/>
      <c r="M221" s="8" t="s">
        <v>9690</v>
      </c>
      <c r="N221" s="10"/>
      <c r="O221" s="6"/>
      <c r="P221" s="10"/>
      <c r="Q221" s="10"/>
      <c r="R221" s="8" t="s">
        <v>9691</v>
      </c>
      <c r="S221" s="12"/>
      <c r="T221" s="12"/>
      <c r="U221" s="12"/>
      <c r="V221" s="12"/>
      <c r="W221" s="12"/>
      <c r="X221" s="12"/>
      <c r="Y221" s="12"/>
      <c r="Z221" s="12"/>
    </row>
    <row r="222" spans="1:26" ht="59" customHeight="1">
      <c r="A222" s="6">
        <v>44377</v>
      </c>
      <c r="B222" s="6">
        <v>44377</v>
      </c>
      <c r="C222" s="7">
        <v>100001517747</v>
      </c>
      <c r="D222" s="8" t="s">
        <v>9216</v>
      </c>
      <c r="E222" s="11" t="s">
        <v>6954</v>
      </c>
      <c r="F222" s="10" t="s">
        <v>3242</v>
      </c>
      <c r="G222" s="8" t="s">
        <v>6291</v>
      </c>
      <c r="H222" s="11" t="s">
        <v>9463</v>
      </c>
      <c r="I222" s="11" t="s">
        <v>9462</v>
      </c>
      <c r="J222" s="8">
        <v>1000</v>
      </c>
      <c r="K222" s="8" t="s">
        <v>9217</v>
      </c>
      <c r="L222" s="8"/>
      <c r="M222" s="8"/>
      <c r="N222" s="10"/>
      <c r="O222" s="6"/>
      <c r="P222" s="10"/>
      <c r="Q222" s="10"/>
      <c r="R222" s="10"/>
      <c r="S222" s="12"/>
      <c r="T222" s="12"/>
      <c r="U222" s="12"/>
      <c r="V222" s="12"/>
      <c r="W222" s="12"/>
      <c r="X222" s="12"/>
      <c r="Y222" s="12"/>
      <c r="Z222" s="12"/>
    </row>
    <row r="223" spans="1:26" ht="59" customHeight="1">
      <c r="A223" s="6">
        <v>44377</v>
      </c>
      <c r="B223" s="6">
        <v>44384</v>
      </c>
      <c r="C223" s="7">
        <v>100001352006</v>
      </c>
      <c r="D223" s="8" t="s">
        <v>9228</v>
      </c>
      <c r="E223" s="11" t="s">
        <v>6976</v>
      </c>
      <c r="F223" s="10" t="s">
        <v>3242</v>
      </c>
      <c r="G223" s="8" t="s">
        <v>6279</v>
      </c>
      <c r="H223" s="11" t="s">
        <v>9463</v>
      </c>
      <c r="I223" s="11" t="s">
        <v>9467</v>
      </c>
      <c r="J223" s="8">
        <v>1000</v>
      </c>
      <c r="K223" s="8" t="s">
        <v>9229</v>
      </c>
      <c r="L223" s="8"/>
      <c r="M223" s="8" t="s">
        <v>9231</v>
      </c>
      <c r="N223" s="10"/>
      <c r="O223" s="6"/>
      <c r="P223" s="10"/>
      <c r="Q223" s="10"/>
      <c r="R223" s="8" t="s">
        <v>9692</v>
      </c>
      <c r="S223" s="12"/>
      <c r="T223" s="12"/>
      <c r="U223" s="12"/>
      <c r="V223" s="12"/>
      <c r="W223" s="12"/>
      <c r="X223" s="12"/>
      <c r="Y223" s="12"/>
      <c r="Z223" s="12"/>
    </row>
    <row r="224" spans="1:26" ht="59" customHeight="1">
      <c r="A224" s="6">
        <v>44382</v>
      </c>
      <c r="B224" s="6">
        <v>44382</v>
      </c>
      <c r="C224" s="26" t="s">
        <v>9693</v>
      </c>
      <c r="D224" s="8" t="s">
        <v>9425</v>
      </c>
      <c r="E224" s="11" t="s">
        <v>7685</v>
      </c>
      <c r="F224" s="10" t="s">
        <v>3242</v>
      </c>
      <c r="G224" s="8" t="s">
        <v>281</v>
      </c>
      <c r="H224" s="11" t="s">
        <v>6982</v>
      </c>
      <c r="I224" s="11" t="s">
        <v>9468</v>
      </c>
      <c r="J224" s="8">
        <v>1000</v>
      </c>
      <c r="K224" s="8" t="s">
        <v>142</v>
      </c>
      <c r="L224" s="8"/>
      <c r="M224" s="8" t="s">
        <v>9426</v>
      </c>
      <c r="N224" s="10"/>
      <c r="O224" s="6"/>
      <c r="P224" s="10"/>
      <c r="Q224" s="10"/>
      <c r="R224" s="8" t="s">
        <v>9426</v>
      </c>
      <c r="S224" s="12"/>
      <c r="T224" s="12"/>
      <c r="U224" s="12"/>
      <c r="V224" s="12"/>
      <c r="W224" s="12"/>
      <c r="X224" s="12"/>
      <c r="Y224" s="12"/>
      <c r="Z224" s="12"/>
    </row>
    <row r="225" spans="1:26" ht="59" customHeight="1">
      <c r="A225" s="6">
        <v>44378</v>
      </c>
      <c r="B225" s="6">
        <v>44390</v>
      </c>
      <c r="C225" s="7">
        <v>100016029573</v>
      </c>
      <c r="D225" s="8" t="s">
        <v>9272</v>
      </c>
      <c r="E225" s="11" t="s">
        <v>6976</v>
      </c>
      <c r="F225" s="10" t="s">
        <v>3242</v>
      </c>
      <c r="G225" s="8" t="s">
        <v>6279</v>
      </c>
      <c r="H225" s="11" t="s">
        <v>9466</v>
      </c>
      <c r="I225" s="11" t="s">
        <v>9462</v>
      </c>
      <c r="J225" s="8">
        <v>1000</v>
      </c>
      <c r="K225" s="8" t="s">
        <v>9273</v>
      </c>
      <c r="L225" s="8"/>
      <c r="M225" s="8" t="s">
        <v>9694</v>
      </c>
      <c r="N225" s="10"/>
      <c r="O225" s="6"/>
      <c r="P225" s="10"/>
      <c r="Q225" s="10"/>
      <c r="R225" s="10" t="s">
        <v>9274</v>
      </c>
      <c r="S225" s="12"/>
      <c r="T225" s="12"/>
      <c r="U225" s="12"/>
      <c r="V225" s="12"/>
      <c r="W225" s="12"/>
      <c r="X225" s="12"/>
      <c r="Y225" s="12"/>
      <c r="Z225" s="12"/>
    </row>
    <row r="226" spans="1:26" ht="59" customHeight="1">
      <c r="A226" s="6">
        <v>44379</v>
      </c>
      <c r="B226" s="6">
        <v>44379</v>
      </c>
      <c r="C226" s="7">
        <v>100011667392</v>
      </c>
      <c r="D226" s="8" t="s">
        <v>9382</v>
      </c>
      <c r="E226" s="11" t="s">
        <v>6976</v>
      </c>
      <c r="F226" s="10" t="s">
        <v>3242</v>
      </c>
      <c r="G226" s="8" t="s">
        <v>156</v>
      </c>
      <c r="H226" s="11" t="s">
        <v>9463</v>
      </c>
      <c r="I226" s="11" t="s">
        <v>9468</v>
      </c>
      <c r="J226" s="8">
        <v>1000</v>
      </c>
      <c r="K226" s="8" t="s">
        <v>142</v>
      </c>
      <c r="L226" s="8"/>
      <c r="M226" s="8"/>
      <c r="N226" s="10"/>
      <c r="O226" s="6"/>
      <c r="P226" s="10"/>
      <c r="Q226" s="10"/>
      <c r="R226" s="10" t="s">
        <v>345</v>
      </c>
      <c r="S226" s="12"/>
      <c r="T226" s="12"/>
      <c r="U226" s="12"/>
      <c r="V226" s="12"/>
      <c r="W226" s="12"/>
      <c r="X226" s="12"/>
      <c r="Y226" s="12"/>
      <c r="Z226" s="12"/>
    </row>
    <row r="227" spans="1:26" ht="59" customHeight="1">
      <c r="A227" s="6">
        <v>44379</v>
      </c>
      <c r="B227" s="6">
        <v>44379</v>
      </c>
      <c r="C227" s="7">
        <v>100013330271</v>
      </c>
      <c r="D227" s="8" t="s">
        <v>9386</v>
      </c>
      <c r="E227" s="11" t="s">
        <v>6954</v>
      </c>
      <c r="F227" s="10" t="s">
        <v>3242</v>
      </c>
      <c r="G227" s="8" t="s">
        <v>6291</v>
      </c>
      <c r="H227" s="11" t="s">
        <v>9466</v>
      </c>
      <c r="I227" s="11" t="s">
        <v>9467</v>
      </c>
      <c r="J227" s="8">
        <v>1000</v>
      </c>
      <c r="K227" s="8" t="s">
        <v>5865</v>
      </c>
      <c r="L227" s="8"/>
      <c r="M227" s="8"/>
      <c r="N227" s="10"/>
      <c r="O227" s="6"/>
      <c r="P227" s="10"/>
      <c r="Q227" s="10"/>
      <c r="R227" s="10"/>
      <c r="S227" s="12"/>
      <c r="T227" s="12"/>
      <c r="U227" s="12"/>
      <c r="V227" s="12"/>
      <c r="W227" s="12"/>
      <c r="X227" s="12"/>
      <c r="Y227" s="12"/>
      <c r="Z227" s="12"/>
    </row>
    <row r="228" spans="1:26" ht="59" customHeight="1">
      <c r="A228" s="6">
        <v>44379</v>
      </c>
      <c r="B228" s="6">
        <v>44383</v>
      </c>
      <c r="C228" s="7">
        <v>100020025076</v>
      </c>
      <c r="D228" s="32" t="s">
        <v>9388</v>
      </c>
      <c r="E228" s="11" t="s">
        <v>6954</v>
      </c>
      <c r="F228" s="10" t="s">
        <v>3242</v>
      </c>
      <c r="G228" s="8" t="s">
        <v>6281</v>
      </c>
      <c r="H228" s="11" t="s">
        <v>9463</v>
      </c>
      <c r="I228" s="11" t="s">
        <v>9462</v>
      </c>
      <c r="J228" s="8">
        <v>1000</v>
      </c>
      <c r="K228" s="8" t="s">
        <v>142</v>
      </c>
      <c r="L228" s="8" t="s">
        <v>9695</v>
      </c>
      <c r="M228" s="8" t="s">
        <v>9389</v>
      </c>
      <c r="N228" s="10" t="s">
        <v>9460</v>
      </c>
      <c r="O228" s="6"/>
      <c r="P228" s="10"/>
      <c r="Q228" s="10"/>
      <c r="R228" s="10" t="s">
        <v>9389</v>
      </c>
      <c r="S228" s="12"/>
      <c r="T228" s="12"/>
      <c r="U228" s="12"/>
      <c r="V228" s="12"/>
      <c r="W228" s="12"/>
      <c r="X228" s="12"/>
      <c r="Y228" s="12"/>
      <c r="Z228" s="12"/>
    </row>
    <row r="229" spans="1:26" ht="59" customHeight="1">
      <c r="A229" s="6">
        <v>44384</v>
      </c>
      <c r="B229" s="6">
        <v>44384</v>
      </c>
      <c r="C229" s="20" t="s">
        <v>8251</v>
      </c>
      <c r="D229" s="33" t="s">
        <v>8252</v>
      </c>
      <c r="E229" s="16" t="s">
        <v>6954</v>
      </c>
      <c r="F229" s="8" t="s">
        <v>3242</v>
      </c>
      <c r="G229" s="8" t="s">
        <v>178</v>
      </c>
      <c r="H229" s="16" t="s">
        <v>6958</v>
      </c>
      <c r="I229" s="16" t="s">
        <v>9464</v>
      </c>
      <c r="J229" s="8">
        <v>1000</v>
      </c>
      <c r="K229" s="8" t="s">
        <v>142</v>
      </c>
      <c r="L229" s="8"/>
      <c r="M229" s="8" t="s">
        <v>4837</v>
      </c>
      <c r="N229" s="10" t="s">
        <v>9460</v>
      </c>
      <c r="O229" s="6"/>
      <c r="P229" s="10">
        <v>164.54</v>
      </c>
      <c r="Q229" s="10" t="s">
        <v>35</v>
      </c>
      <c r="R229" s="10"/>
      <c r="S229" s="12"/>
      <c r="T229" s="12"/>
      <c r="U229" s="12"/>
      <c r="V229" s="12"/>
      <c r="W229" s="12"/>
      <c r="X229" s="12"/>
      <c r="Y229" s="12"/>
      <c r="Z229" s="12"/>
    </row>
    <row r="230" spans="1:26" ht="59" customHeight="1">
      <c r="A230" s="6">
        <v>44384</v>
      </c>
      <c r="B230" s="6">
        <v>44384</v>
      </c>
      <c r="C230" s="17" t="s">
        <v>9696</v>
      </c>
      <c r="D230" s="8" t="s">
        <v>9697</v>
      </c>
      <c r="E230" s="16" t="s">
        <v>6954</v>
      </c>
      <c r="F230" s="8" t="s">
        <v>3242</v>
      </c>
      <c r="G230" s="8" t="s">
        <v>6317</v>
      </c>
      <c r="H230" s="11" t="s">
        <v>9463</v>
      </c>
      <c r="I230" s="16" t="s">
        <v>9467</v>
      </c>
      <c r="J230" s="8">
        <v>1000</v>
      </c>
      <c r="K230" s="8" t="s">
        <v>9698</v>
      </c>
      <c r="L230" s="8"/>
      <c r="M230" s="8" t="s">
        <v>9699</v>
      </c>
      <c r="N230" s="10" t="s">
        <v>9460</v>
      </c>
      <c r="O230" s="6"/>
      <c r="P230" s="10"/>
      <c r="Q230" s="10"/>
      <c r="R230" s="8" t="s">
        <v>9700</v>
      </c>
      <c r="S230" s="12"/>
      <c r="T230" s="12"/>
      <c r="U230" s="12"/>
      <c r="V230" s="12"/>
      <c r="W230" s="12"/>
      <c r="X230" s="12"/>
      <c r="Y230" s="12"/>
      <c r="Z230" s="12"/>
    </row>
    <row r="231" spans="1:26" ht="59" customHeight="1">
      <c r="A231" s="13">
        <v>44382</v>
      </c>
      <c r="B231" s="13">
        <v>44382</v>
      </c>
      <c r="C231" s="7">
        <v>100019071127</v>
      </c>
      <c r="D231" s="10" t="s">
        <v>9701</v>
      </c>
      <c r="E231" s="11" t="s">
        <v>6954</v>
      </c>
      <c r="F231" s="10" t="s">
        <v>3242</v>
      </c>
      <c r="G231" s="8" t="s">
        <v>9641</v>
      </c>
      <c r="H231" s="11" t="s">
        <v>9466</v>
      </c>
      <c r="I231" s="11" t="s">
        <v>9464</v>
      </c>
      <c r="J231" s="10">
        <v>1000</v>
      </c>
      <c r="K231" s="8" t="s">
        <v>142</v>
      </c>
      <c r="L231" s="10"/>
      <c r="M231" s="10"/>
      <c r="N231" s="10" t="s">
        <v>9460</v>
      </c>
      <c r="O231" s="13"/>
      <c r="P231" s="10"/>
      <c r="Q231" s="10"/>
      <c r="R231" s="10"/>
      <c r="S231" s="12"/>
      <c r="T231" s="12"/>
      <c r="U231" s="12"/>
      <c r="V231" s="12"/>
      <c r="W231" s="12"/>
      <c r="X231" s="12"/>
      <c r="Y231" s="12"/>
      <c r="Z231" s="12"/>
    </row>
    <row r="232" spans="1:26" ht="59" customHeight="1">
      <c r="A232" s="13">
        <v>44382</v>
      </c>
      <c r="B232" s="13">
        <v>44382</v>
      </c>
      <c r="C232" s="14">
        <v>100020044576</v>
      </c>
      <c r="D232" s="8" t="s">
        <v>9702</v>
      </c>
      <c r="E232" s="11" t="s">
        <v>6954</v>
      </c>
      <c r="F232" s="10" t="s">
        <v>3242</v>
      </c>
      <c r="G232" s="8" t="s">
        <v>6295</v>
      </c>
      <c r="H232" s="11" t="s">
        <v>9463</v>
      </c>
      <c r="I232" s="11" t="s">
        <v>9467</v>
      </c>
      <c r="J232" s="8">
        <v>1000</v>
      </c>
      <c r="K232" s="8" t="s">
        <v>727</v>
      </c>
      <c r="L232" s="10"/>
      <c r="M232" s="10"/>
      <c r="N232" s="10" t="s">
        <v>9460</v>
      </c>
      <c r="O232" s="13"/>
      <c r="P232" s="10"/>
      <c r="Q232" s="10" t="s">
        <v>37</v>
      </c>
      <c r="R232" s="10"/>
      <c r="S232" s="12"/>
      <c r="T232" s="12"/>
      <c r="U232" s="12"/>
      <c r="V232" s="12"/>
      <c r="W232" s="12"/>
      <c r="X232" s="12"/>
      <c r="Y232" s="12"/>
      <c r="Z232" s="12"/>
    </row>
    <row r="233" spans="1:26" ht="59" customHeight="1">
      <c r="A233" s="13">
        <v>44382</v>
      </c>
      <c r="B233" s="13">
        <v>44383</v>
      </c>
      <c r="C233" s="26">
        <v>100011856719</v>
      </c>
      <c r="D233" s="8" t="s">
        <v>9703</v>
      </c>
      <c r="E233" s="11" t="s">
        <v>6954</v>
      </c>
      <c r="F233" s="10" t="s">
        <v>3242</v>
      </c>
      <c r="G233" s="8" t="s">
        <v>6281</v>
      </c>
      <c r="H233" s="11" t="s">
        <v>9463</v>
      </c>
      <c r="I233" s="11" t="s">
        <v>9458</v>
      </c>
      <c r="J233" s="10">
        <v>1000</v>
      </c>
      <c r="K233" s="10" t="s">
        <v>142</v>
      </c>
      <c r="L233" s="8" t="s">
        <v>9704</v>
      </c>
      <c r="M233" s="10"/>
      <c r="N233" s="10" t="s">
        <v>9460</v>
      </c>
      <c r="O233" s="13"/>
      <c r="P233" s="10"/>
      <c r="Q233" s="10" t="s">
        <v>35</v>
      </c>
      <c r="R233" s="10"/>
      <c r="S233" s="12"/>
      <c r="T233" s="12"/>
      <c r="U233" s="12"/>
      <c r="V233" s="12"/>
      <c r="W233" s="12"/>
      <c r="X233" s="12"/>
      <c r="Y233" s="12"/>
      <c r="Z233" s="12"/>
    </row>
    <row r="234" spans="1:26" ht="59" customHeight="1">
      <c r="A234" s="13">
        <v>44382</v>
      </c>
      <c r="B234" s="13">
        <v>44382</v>
      </c>
      <c r="C234" s="7">
        <v>100001052661</v>
      </c>
      <c r="D234" s="8" t="s">
        <v>9705</v>
      </c>
      <c r="E234" s="11" t="s">
        <v>7685</v>
      </c>
      <c r="F234" s="10" t="s">
        <v>3242</v>
      </c>
      <c r="G234" s="8" t="s">
        <v>154</v>
      </c>
      <c r="H234" s="11" t="s">
        <v>9463</v>
      </c>
      <c r="I234" s="11" t="s">
        <v>9468</v>
      </c>
      <c r="J234" s="10">
        <v>1000</v>
      </c>
      <c r="K234" s="8" t="s">
        <v>621</v>
      </c>
      <c r="L234" s="10"/>
      <c r="M234" s="10"/>
      <c r="N234" s="10" t="s">
        <v>9460</v>
      </c>
      <c r="O234" s="13"/>
      <c r="P234" s="10"/>
      <c r="Q234" s="10"/>
      <c r="R234" s="8" t="s">
        <v>345</v>
      </c>
      <c r="S234" s="12"/>
      <c r="T234" s="12"/>
      <c r="U234" s="12"/>
      <c r="V234" s="12"/>
      <c r="W234" s="12"/>
      <c r="X234" s="12"/>
      <c r="Y234" s="12"/>
      <c r="Z234" s="12"/>
    </row>
    <row r="235" spans="1:26" ht="59" customHeight="1">
      <c r="A235" s="6">
        <v>44382</v>
      </c>
      <c r="B235" s="6">
        <v>44382</v>
      </c>
      <c r="C235" s="7">
        <v>100000966128</v>
      </c>
      <c r="D235" s="8" t="s">
        <v>9423</v>
      </c>
      <c r="E235" s="11" t="s">
        <v>7685</v>
      </c>
      <c r="F235" s="10" t="s">
        <v>3242</v>
      </c>
      <c r="G235" s="8" t="s">
        <v>6302</v>
      </c>
      <c r="H235" s="11" t="s">
        <v>9463</v>
      </c>
      <c r="I235" s="11" t="s">
        <v>9462</v>
      </c>
      <c r="J235" s="8">
        <v>1000</v>
      </c>
      <c r="K235" s="8" t="s">
        <v>1049</v>
      </c>
      <c r="L235" s="8"/>
      <c r="M235" s="8" t="s">
        <v>9424</v>
      </c>
      <c r="N235" s="10"/>
      <c r="O235" s="6"/>
      <c r="P235" s="10"/>
      <c r="Q235" s="10"/>
      <c r="R235" s="10" t="s">
        <v>9424</v>
      </c>
      <c r="S235" s="12"/>
      <c r="T235" s="12"/>
      <c r="U235" s="12"/>
      <c r="V235" s="12"/>
      <c r="W235" s="12"/>
      <c r="X235" s="12"/>
      <c r="Y235" s="12"/>
      <c r="Z235" s="12"/>
    </row>
    <row r="236" spans="1:26" ht="59" customHeight="1">
      <c r="A236" s="6">
        <v>44382</v>
      </c>
      <c r="B236" s="6">
        <v>44382</v>
      </c>
      <c r="C236" s="7">
        <v>100005872432</v>
      </c>
      <c r="D236" s="8" t="s">
        <v>9393</v>
      </c>
      <c r="E236" s="11" t="s">
        <v>6976</v>
      </c>
      <c r="F236" s="10" t="s">
        <v>3242</v>
      </c>
      <c r="G236" s="8" t="s">
        <v>6279</v>
      </c>
      <c r="H236" s="11" t="s">
        <v>9463</v>
      </c>
      <c r="I236" s="11" t="s">
        <v>9467</v>
      </c>
      <c r="J236" s="8">
        <v>1000</v>
      </c>
      <c r="K236" s="8" t="s">
        <v>142</v>
      </c>
      <c r="L236" s="8"/>
      <c r="M236" s="8" t="s">
        <v>9395</v>
      </c>
      <c r="N236" s="10"/>
      <c r="O236" s="6"/>
      <c r="P236" s="10"/>
      <c r="Q236" s="10"/>
      <c r="R236" s="10" t="s">
        <v>345</v>
      </c>
      <c r="S236" s="12"/>
      <c r="T236" s="12"/>
      <c r="U236" s="12"/>
      <c r="V236" s="12"/>
      <c r="W236" s="12"/>
      <c r="X236" s="12"/>
      <c r="Y236" s="12"/>
      <c r="Z236" s="12"/>
    </row>
    <row r="237" spans="1:26" ht="59" customHeight="1">
      <c r="A237" s="6">
        <v>44383</v>
      </c>
      <c r="B237" s="6">
        <v>44383</v>
      </c>
      <c r="C237" s="20" t="s">
        <v>9706</v>
      </c>
      <c r="D237" s="8" t="s">
        <v>9707</v>
      </c>
      <c r="E237" s="16" t="s">
        <v>8518</v>
      </c>
      <c r="F237" s="8" t="s">
        <v>3242</v>
      </c>
      <c r="G237" s="8" t="s">
        <v>6295</v>
      </c>
      <c r="H237" s="11" t="s">
        <v>9463</v>
      </c>
      <c r="I237" s="16" t="s">
        <v>9464</v>
      </c>
      <c r="J237" s="8">
        <v>1000</v>
      </c>
      <c r="K237" s="8" t="s">
        <v>811</v>
      </c>
      <c r="L237" s="8" t="s">
        <v>9708</v>
      </c>
      <c r="M237" s="8"/>
      <c r="N237" s="10" t="s">
        <v>9460</v>
      </c>
      <c r="O237" s="6"/>
      <c r="P237" s="10"/>
      <c r="Q237" s="10"/>
      <c r="R237" s="10"/>
      <c r="S237" s="12"/>
      <c r="T237" s="12"/>
      <c r="U237" s="12"/>
      <c r="V237" s="12"/>
      <c r="W237" s="12"/>
      <c r="X237" s="12"/>
      <c r="Y237" s="12"/>
      <c r="Z237" s="12"/>
    </row>
    <row r="238" spans="1:26" ht="59" customHeight="1">
      <c r="A238" s="6">
        <v>44385</v>
      </c>
      <c r="B238" s="6">
        <v>44385</v>
      </c>
      <c r="C238" s="20" t="s">
        <v>9709</v>
      </c>
      <c r="D238" s="8" t="s">
        <v>9710</v>
      </c>
      <c r="E238" s="16" t="s">
        <v>6954</v>
      </c>
      <c r="F238" s="8" t="s">
        <v>3242</v>
      </c>
      <c r="G238" s="8" t="s">
        <v>175</v>
      </c>
      <c r="H238" s="11" t="s">
        <v>9463</v>
      </c>
      <c r="I238" s="11" t="s">
        <v>9561</v>
      </c>
      <c r="J238" s="8">
        <v>1000</v>
      </c>
      <c r="K238" s="8" t="s">
        <v>9711</v>
      </c>
      <c r="L238" s="8"/>
      <c r="M238" s="8" t="s">
        <v>9712</v>
      </c>
      <c r="N238" s="10" t="s">
        <v>9460</v>
      </c>
      <c r="O238" s="6"/>
      <c r="P238" s="10"/>
      <c r="Q238" s="10" t="s">
        <v>35</v>
      </c>
      <c r="R238" s="8"/>
      <c r="S238" s="12"/>
      <c r="T238" s="12"/>
      <c r="U238" s="12"/>
      <c r="V238" s="12"/>
      <c r="W238" s="12"/>
      <c r="X238" s="12"/>
      <c r="Y238" s="12"/>
      <c r="Z238" s="12"/>
    </row>
    <row r="239" spans="1:26" ht="59" customHeight="1">
      <c r="A239" s="6">
        <v>44385</v>
      </c>
      <c r="B239" s="6">
        <v>44385</v>
      </c>
      <c r="C239" s="20" t="s">
        <v>9713</v>
      </c>
      <c r="D239" s="8" t="s">
        <v>9714</v>
      </c>
      <c r="E239" s="16" t="s">
        <v>6954</v>
      </c>
      <c r="F239" s="8" t="s">
        <v>3242</v>
      </c>
      <c r="G239" s="8" t="s">
        <v>178</v>
      </c>
      <c r="H239" s="11" t="s">
        <v>9463</v>
      </c>
      <c r="I239" s="16" t="s">
        <v>9458</v>
      </c>
      <c r="J239" s="8">
        <v>1000</v>
      </c>
      <c r="K239" s="8" t="s">
        <v>9715</v>
      </c>
      <c r="L239" s="8"/>
      <c r="M239" s="8"/>
      <c r="N239" s="10" t="s">
        <v>9460</v>
      </c>
      <c r="O239" s="6"/>
      <c r="P239" s="10"/>
      <c r="Q239" s="10"/>
      <c r="R239" s="8"/>
      <c r="S239" s="12"/>
      <c r="T239" s="12"/>
      <c r="U239" s="12"/>
      <c r="V239" s="12"/>
      <c r="W239" s="12"/>
      <c r="X239" s="12"/>
      <c r="Y239" s="12"/>
      <c r="Z239" s="12"/>
    </row>
    <row r="240" spans="1:26" ht="59" customHeight="1">
      <c r="A240" s="6">
        <v>44389</v>
      </c>
      <c r="B240" s="6">
        <v>44386</v>
      </c>
      <c r="C240" s="7">
        <v>100019727351</v>
      </c>
      <c r="D240" s="8" t="s">
        <v>9716</v>
      </c>
      <c r="E240" s="11" t="s">
        <v>7685</v>
      </c>
      <c r="F240" s="10" t="s">
        <v>3242</v>
      </c>
      <c r="G240" s="8" t="s">
        <v>6295</v>
      </c>
      <c r="H240" s="11" t="s">
        <v>9463</v>
      </c>
      <c r="I240" s="11" t="s">
        <v>9484</v>
      </c>
      <c r="J240" s="8">
        <v>1000</v>
      </c>
      <c r="K240" s="8" t="s">
        <v>9717</v>
      </c>
      <c r="L240" s="8" t="s">
        <v>9718</v>
      </c>
      <c r="M240" s="8" t="s">
        <v>9719</v>
      </c>
      <c r="N240" s="10" t="s">
        <v>9460</v>
      </c>
      <c r="O240" s="6"/>
      <c r="P240" s="10"/>
      <c r="Q240" s="10"/>
      <c r="R240" s="8"/>
      <c r="S240" s="12"/>
      <c r="T240" s="12"/>
      <c r="U240" s="12"/>
      <c r="V240" s="12"/>
      <c r="W240" s="12"/>
      <c r="X240" s="12"/>
      <c r="Y240" s="12"/>
      <c r="Z240" s="12"/>
    </row>
    <row r="241" spans="1:26" ht="59" customHeight="1">
      <c r="A241" s="6">
        <v>44389</v>
      </c>
      <c r="B241" s="6">
        <v>44389</v>
      </c>
      <c r="C241" s="7">
        <v>100008879432</v>
      </c>
      <c r="D241" s="8" t="s">
        <v>9720</v>
      </c>
      <c r="E241" s="11" t="s">
        <v>6954</v>
      </c>
      <c r="F241" s="10" t="s">
        <v>3242</v>
      </c>
      <c r="G241" s="8" t="s">
        <v>175</v>
      </c>
      <c r="H241" s="11" t="s">
        <v>9463</v>
      </c>
      <c r="I241" s="11" t="s">
        <v>9621</v>
      </c>
      <c r="J241" s="8">
        <v>1000</v>
      </c>
      <c r="K241" s="8" t="s">
        <v>142</v>
      </c>
      <c r="L241" s="8" t="s">
        <v>9721</v>
      </c>
      <c r="M241" s="8" t="s">
        <v>1666</v>
      </c>
      <c r="N241" s="10" t="s">
        <v>9460</v>
      </c>
      <c r="O241" s="6"/>
      <c r="P241" s="10"/>
      <c r="Q241" s="10"/>
      <c r="R241" s="8" t="s">
        <v>9722</v>
      </c>
      <c r="S241" s="12"/>
      <c r="T241" s="12"/>
      <c r="U241" s="12"/>
      <c r="V241" s="12"/>
      <c r="W241" s="12"/>
      <c r="X241" s="12"/>
      <c r="Y241" s="12"/>
      <c r="Z241" s="12"/>
    </row>
    <row r="242" spans="1:26" ht="59" customHeight="1">
      <c r="A242" s="6">
        <v>44386</v>
      </c>
      <c r="B242" s="6">
        <v>44386</v>
      </c>
      <c r="C242" s="7">
        <v>100015185246</v>
      </c>
      <c r="D242" s="8" t="s">
        <v>9723</v>
      </c>
      <c r="E242" s="11" t="s">
        <v>6954</v>
      </c>
      <c r="F242" s="10" t="s">
        <v>3242</v>
      </c>
      <c r="G242" s="8" t="s">
        <v>6295</v>
      </c>
      <c r="H242" s="11" t="s">
        <v>9463</v>
      </c>
      <c r="I242" s="11" t="s">
        <v>9481</v>
      </c>
      <c r="J242" s="8">
        <v>1000</v>
      </c>
      <c r="K242" s="8" t="s">
        <v>686</v>
      </c>
      <c r="L242" s="8"/>
      <c r="M242" s="8"/>
      <c r="N242" s="10" t="s">
        <v>9460</v>
      </c>
      <c r="O242" s="6"/>
      <c r="P242" s="10"/>
      <c r="Q242" s="10"/>
      <c r="R242" s="8"/>
      <c r="S242" s="12"/>
      <c r="T242" s="12"/>
      <c r="U242" s="12"/>
      <c r="V242" s="12"/>
      <c r="W242" s="12"/>
      <c r="X242" s="12"/>
      <c r="Y242" s="12"/>
      <c r="Z242" s="12"/>
    </row>
    <row r="243" spans="1:26" ht="59" customHeight="1">
      <c r="A243" s="6">
        <v>44390</v>
      </c>
      <c r="B243" s="6">
        <v>44390</v>
      </c>
      <c r="C243" s="7">
        <v>100016304715</v>
      </c>
      <c r="D243" s="8" t="s">
        <v>9724</v>
      </c>
      <c r="E243" s="11" t="s">
        <v>6954</v>
      </c>
      <c r="F243" s="10" t="s">
        <v>3242</v>
      </c>
      <c r="G243" s="8" t="s">
        <v>5487</v>
      </c>
      <c r="H243" s="11" t="s">
        <v>9463</v>
      </c>
      <c r="I243" s="11" t="s">
        <v>9468</v>
      </c>
      <c r="J243" s="8">
        <v>1000</v>
      </c>
      <c r="K243" s="8" t="s">
        <v>142</v>
      </c>
      <c r="L243" s="8"/>
      <c r="M243" s="8" t="s">
        <v>9725</v>
      </c>
      <c r="N243" s="10" t="s">
        <v>9460</v>
      </c>
      <c r="O243" s="6"/>
      <c r="P243" s="10"/>
      <c r="Q243" s="10"/>
      <c r="R243" s="8"/>
      <c r="S243" s="12"/>
      <c r="T243" s="12"/>
      <c r="U243" s="12"/>
      <c r="V243" s="12"/>
      <c r="W243" s="12"/>
      <c r="X243" s="12"/>
      <c r="Y243" s="12"/>
      <c r="Z243" s="12"/>
    </row>
    <row r="244" spans="1:26" ht="59" customHeight="1">
      <c r="A244" s="6">
        <v>44390</v>
      </c>
      <c r="B244" s="6">
        <v>44390</v>
      </c>
      <c r="C244" s="7">
        <v>100015099864</v>
      </c>
      <c r="D244" s="8" t="s">
        <v>9726</v>
      </c>
      <c r="E244" s="11" t="s">
        <v>6954</v>
      </c>
      <c r="F244" s="10" t="s">
        <v>3242</v>
      </c>
      <c r="G244" s="8" t="s">
        <v>6295</v>
      </c>
      <c r="H244" s="11" t="s">
        <v>9466</v>
      </c>
      <c r="I244" s="11" t="s">
        <v>9467</v>
      </c>
      <c r="J244" s="8">
        <v>1000</v>
      </c>
      <c r="K244" s="8" t="s">
        <v>811</v>
      </c>
      <c r="L244" s="8"/>
      <c r="M244" s="8"/>
      <c r="N244" s="10" t="s">
        <v>9460</v>
      </c>
      <c r="O244" s="6"/>
      <c r="P244" s="10"/>
      <c r="Q244" s="10"/>
      <c r="R244" s="8"/>
      <c r="S244" s="12"/>
      <c r="T244" s="12"/>
      <c r="U244" s="12"/>
      <c r="V244" s="12"/>
      <c r="W244" s="12"/>
      <c r="X244" s="12"/>
      <c r="Y244" s="12"/>
      <c r="Z244" s="12"/>
    </row>
    <row r="245" spans="1:26" ht="59" customHeight="1">
      <c r="A245" s="6">
        <v>44390</v>
      </c>
      <c r="B245" s="6">
        <v>44390</v>
      </c>
      <c r="C245" s="7">
        <v>100017747822</v>
      </c>
      <c r="D245" s="8" t="s">
        <v>9727</v>
      </c>
      <c r="E245" s="11" t="s">
        <v>6954</v>
      </c>
      <c r="F245" s="10" t="s">
        <v>3242</v>
      </c>
      <c r="G245" s="8" t="s">
        <v>6295</v>
      </c>
      <c r="H245" s="11" t="s">
        <v>9463</v>
      </c>
      <c r="I245" s="11" t="s">
        <v>9467</v>
      </c>
      <c r="J245" s="8">
        <v>1000</v>
      </c>
      <c r="K245" s="8" t="s">
        <v>442</v>
      </c>
      <c r="L245" s="8" t="s">
        <v>9718</v>
      </c>
      <c r="M245" s="8" t="s">
        <v>9728</v>
      </c>
      <c r="N245" s="10" t="s">
        <v>9460</v>
      </c>
      <c r="O245" s="6"/>
      <c r="P245" s="10"/>
      <c r="Q245" s="10"/>
      <c r="R245" s="8"/>
      <c r="S245" s="12"/>
      <c r="T245" s="12"/>
      <c r="U245" s="12"/>
      <c r="V245" s="12"/>
      <c r="W245" s="12"/>
      <c r="X245" s="12"/>
      <c r="Y245" s="12"/>
      <c r="Z245" s="12"/>
    </row>
    <row r="246" spans="1:26" ht="59" customHeight="1">
      <c r="A246" s="6">
        <v>44390</v>
      </c>
      <c r="B246" s="6">
        <v>44391</v>
      </c>
      <c r="C246" s="7" t="s">
        <v>9729</v>
      </c>
      <c r="D246" s="8"/>
      <c r="E246" s="11" t="s">
        <v>7685</v>
      </c>
      <c r="F246" s="10" t="s">
        <v>3242</v>
      </c>
      <c r="G246" s="8" t="s">
        <v>146</v>
      </c>
      <c r="H246" s="11" t="s">
        <v>9463</v>
      </c>
      <c r="I246" s="11" t="s">
        <v>9484</v>
      </c>
      <c r="J246" s="8">
        <v>1000</v>
      </c>
      <c r="K246" s="8" t="s">
        <v>142</v>
      </c>
      <c r="L246" s="8"/>
      <c r="M246" s="8" t="s">
        <v>9730</v>
      </c>
      <c r="N246" s="10" t="s">
        <v>9460</v>
      </c>
      <c r="O246" s="6"/>
      <c r="P246" s="10"/>
      <c r="Q246" s="10"/>
      <c r="R246" s="8"/>
      <c r="S246" s="12"/>
      <c r="T246" s="12"/>
      <c r="U246" s="12"/>
      <c r="V246" s="12"/>
      <c r="W246" s="12"/>
      <c r="X246" s="12"/>
      <c r="Y246" s="12"/>
      <c r="Z246" s="12"/>
    </row>
    <row r="247" spans="1:26" ht="59" customHeight="1">
      <c r="A247" s="6">
        <v>44390</v>
      </c>
      <c r="B247" s="6">
        <v>44390</v>
      </c>
      <c r="C247" s="7">
        <v>100012124055</v>
      </c>
      <c r="D247" s="8" t="s">
        <v>9731</v>
      </c>
      <c r="E247" s="11" t="s">
        <v>6954</v>
      </c>
      <c r="F247" s="10" t="s">
        <v>3242</v>
      </c>
      <c r="G247" s="8" t="s">
        <v>6295</v>
      </c>
      <c r="H247" s="11" t="s">
        <v>9463</v>
      </c>
      <c r="I247" s="11" t="s">
        <v>9561</v>
      </c>
      <c r="J247" s="8">
        <v>1000</v>
      </c>
      <c r="K247" s="8" t="s">
        <v>225</v>
      </c>
      <c r="L247" s="8" t="s">
        <v>9732</v>
      </c>
      <c r="M247" s="8"/>
      <c r="N247" s="10" t="s">
        <v>9460</v>
      </c>
      <c r="O247" s="6"/>
      <c r="P247" s="10"/>
      <c r="Q247" s="10"/>
      <c r="R247" s="8"/>
      <c r="S247" s="12"/>
      <c r="T247" s="12"/>
      <c r="U247" s="12"/>
      <c r="V247" s="12"/>
      <c r="W247" s="12"/>
      <c r="X247" s="12"/>
      <c r="Y247" s="12"/>
      <c r="Z247" s="12"/>
    </row>
    <row r="248" spans="1:26" ht="59" customHeight="1">
      <c r="A248" s="6">
        <v>44391</v>
      </c>
      <c r="B248" s="6">
        <v>44391</v>
      </c>
      <c r="C248" s="17" t="s">
        <v>9733</v>
      </c>
      <c r="D248" s="18" t="s">
        <v>9734</v>
      </c>
      <c r="E248" s="16" t="s">
        <v>6954</v>
      </c>
      <c r="F248" s="8" t="s">
        <v>3242</v>
      </c>
      <c r="G248" s="8" t="s">
        <v>154</v>
      </c>
      <c r="H248" s="11" t="s">
        <v>9463</v>
      </c>
      <c r="I248" s="11" t="s">
        <v>9467</v>
      </c>
      <c r="J248" s="8">
        <v>1000</v>
      </c>
      <c r="K248" s="8" t="s">
        <v>142</v>
      </c>
      <c r="L248" s="8"/>
      <c r="M248" s="8"/>
      <c r="N248" s="10" t="s">
        <v>9460</v>
      </c>
      <c r="O248" s="6"/>
      <c r="P248" s="10"/>
      <c r="Q248" s="10"/>
      <c r="R248" s="8"/>
      <c r="S248" s="12"/>
      <c r="T248" s="12"/>
      <c r="U248" s="12"/>
      <c r="V248" s="12"/>
      <c r="W248" s="12"/>
      <c r="X248" s="12"/>
      <c r="Y248" s="12"/>
      <c r="Z248" s="12"/>
    </row>
    <row r="249" spans="1:26" ht="59" customHeight="1">
      <c r="A249" s="6">
        <v>44391</v>
      </c>
      <c r="B249" s="6">
        <v>44391</v>
      </c>
      <c r="C249" s="17" t="s">
        <v>9735</v>
      </c>
      <c r="D249" s="18" t="s">
        <v>9736</v>
      </c>
      <c r="E249" s="16" t="s">
        <v>6954</v>
      </c>
      <c r="F249" s="8" t="s">
        <v>3242</v>
      </c>
      <c r="G249" s="8" t="s">
        <v>175</v>
      </c>
      <c r="H249" s="11" t="s">
        <v>9466</v>
      </c>
      <c r="I249" s="11" t="s">
        <v>9468</v>
      </c>
      <c r="J249" s="8">
        <v>1000</v>
      </c>
      <c r="K249" s="8" t="s">
        <v>981</v>
      </c>
      <c r="L249" s="8"/>
      <c r="M249" s="8"/>
      <c r="N249" s="10" t="s">
        <v>9460</v>
      </c>
      <c r="O249" s="6"/>
      <c r="P249" s="10"/>
      <c r="Q249" s="10"/>
      <c r="R249" s="8" t="s">
        <v>981</v>
      </c>
      <c r="S249" s="12"/>
      <c r="T249" s="12"/>
      <c r="U249" s="12"/>
      <c r="V249" s="12"/>
      <c r="W249" s="12"/>
      <c r="X249" s="12"/>
      <c r="Y249" s="12"/>
      <c r="Z249" s="12"/>
    </row>
    <row r="250" spans="1:26" ht="59" customHeight="1">
      <c r="A250" s="6">
        <v>44391</v>
      </c>
      <c r="B250" s="6">
        <v>44391</v>
      </c>
      <c r="C250" s="17" t="s">
        <v>9737</v>
      </c>
      <c r="D250" s="18" t="s">
        <v>9738</v>
      </c>
      <c r="E250" s="16" t="s">
        <v>6954</v>
      </c>
      <c r="F250" s="8" t="s">
        <v>3242</v>
      </c>
      <c r="G250" s="8" t="s">
        <v>6317</v>
      </c>
      <c r="H250" s="11" t="s">
        <v>9463</v>
      </c>
      <c r="I250" s="11" t="s">
        <v>9458</v>
      </c>
      <c r="J250" s="8">
        <v>1000</v>
      </c>
      <c r="K250" s="8" t="s">
        <v>981</v>
      </c>
      <c r="L250" s="8"/>
      <c r="M250" s="8"/>
      <c r="N250" s="10"/>
      <c r="O250" s="6"/>
      <c r="P250" s="10"/>
      <c r="Q250" s="10"/>
      <c r="R250" s="8" t="s">
        <v>9739</v>
      </c>
      <c r="S250" s="12"/>
      <c r="T250" s="12"/>
      <c r="U250" s="12"/>
      <c r="V250" s="12"/>
      <c r="W250" s="12"/>
      <c r="X250" s="12"/>
      <c r="Y250" s="12"/>
      <c r="Z250" s="12"/>
    </row>
    <row r="251" spans="1:26" ht="59" customHeight="1">
      <c r="A251" s="6">
        <v>44391</v>
      </c>
      <c r="B251" s="6">
        <v>44391</v>
      </c>
      <c r="C251" s="17" t="s">
        <v>9740</v>
      </c>
      <c r="D251" s="18" t="s">
        <v>9741</v>
      </c>
      <c r="E251" s="16" t="s">
        <v>6954</v>
      </c>
      <c r="F251" s="8" t="s">
        <v>3242</v>
      </c>
      <c r="G251" s="8" t="s">
        <v>6317</v>
      </c>
      <c r="H251" s="11" t="s">
        <v>9463</v>
      </c>
      <c r="I251" s="11" t="s">
        <v>9458</v>
      </c>
      <c r="J251" s="8">
        <v>1000</v>
      </c>
      <c r="K251" s="8" t="s">
        <v>981</v>
      </c>
      <c r="L251" s="8"/>
      <c r="M251" s="8"/>
      <c r="N251" s="10"/>
      <c r="O251" s="6"/>
      <c r="P251" s="10"/>
      <c r="Q251" s="10"/>
      <c r="R251" s="8" t="s">
        <v>9742</v>
      </c>
      <c r="S251" s="12"/>
      <c r="T251" s="12"/>
      <c r="U251" s="12"/>
      <c r="V251" s="12"/>
      <c r="W251" s="12"/>
      <c r="X251" s="12"/>
      <c r="Y251" s="12"/>
      <c r="Z251" s="12"/>
    </row>
    <row r="252" spans="1:26" ht="59" customHeight="1">
      <c r="A252" s="6">
        <v>44391</v>
      </c>
      <c r="B252" s="6">
        <v>44391</v>
      </c>
      <c r="C252" s="17" t="s">
        <v>9743</v>
      </c>
      <c r="D252" s="18" t="s">
        <v>8983</v>
      </c>
      <c r="E252" s="16" t="s">
        <v>6954</v>
      </c>
      <c r="F252" s="8" t="s">
        <v>3242</v>
      </c>
      <c r="G252" s="8" t="s">
        <v>6295</v>
      </c>
      <c r="H252" s="11" t="s">
        <v>9466</v>
      </c>
      <c r="I252" s="9" t="s">
        <v>9468</v>
      </c>
      <c r="J252" s="8">
        <v>1000</v>
      </c>
      <c r="K252" s="8" t="s">
        <v>811</v>
      </c>
      <c r="L252" s="8"/>
      <c r="M252" s="8"/>
      <c r="N252" s="10" t="s">
        <v>9460</v>
      </c>
      <c r="O252" s="6"/>
      <c r="P252" s="10"/>
      <c r="Q252" s="10"/>
      <c r="R252" s="8"/>
      <c r="S252" s="12"/>
      <c r="T252" s="12"/>
      <c r="U252" s="12"/>
      <c r="V252" s="12"/>
      <c r="W252" s="12"/>
      <c r="X252" s="12"/>
      <c r="Y252" s="12"/>
      <c r="Z252" s="12"/>
    </row>
    <row r="253" spans="1:26" ht="59" customHeight="1">
      <c r="A253" s="6">
        <v>44391</v>
      </c>
      <c r="B253" s="6">
        <v>44391</v>
      </c>
      <c r="C253" s="17">
        <v>100020174812</v>
      </c>
      <c r="D253" s="18" t="s">
        <v>9148</v>
      </c>
      <c r="E253" s="16" t="s">
        <v>7685</v>
      </c>
      <c r="F253" s="8" t="s">
        <v>3242</v>
      </c>
      <c r="G253" s="8" t="s">
        <v>178</v>
      </c>
      <c r="H253" s="11" t="s">
        <v>9466</v>
      </c>
      <c r="I253" s="11" t="s">
        <v>9467</v>
      </c>
      <c r="J253" s="8">
        <v>1000</v>
      </c>
      <c r="K253" s="8" t="s">
        <v>7787</v>
      </c>
      <c r="L253" s="8"/>
      <c r="M253" s="8"/>
      <c r="N253" s="10" t="s">
        <v>9460</v>
      </c>
      <c r="O253" s="6"/>
      <c r="P253" s="10"/>
      <c r="Q253" s="10" t="s">
        <v>37</v>
      </c>
      <c r="R253" s="8"/>
      <c r="S253" s="12"/>
      <c r="T253" s="12"/>
      <c r="U253" s="12"/>
      <c r="V253" s="12"/>
      <c r="W253" s="12"/>
      <c r="X253" s="12"/>
      <c r="Y253" s="12"/>
      <c r="Z253" s="12"/>
    </row>
    <row r="254" spans="1:26" ht="59" customHeight="1">
      <c r="A254" s="6">
        <v>44391</v>
      </c>
      <c r="B254" s="6">
        <v>44391</v>
      </c>
      <c r="C254" s="17" t="s">
        <v>9744</v>
      </c>
      <c r="D254" s="18" t="s">
        <v>9745</v>
      </c>
      <c r="E254" s="16" t="s">
        <v>6954</v>
      </c>
      <c r="F254" s="8" t="s">
        <v>3242</v>
      </c>
      <c r="G254" s="8" t="s">
        <v>6295</v>
      </c>
      <c r="H254" s="11" t="s">
        <v>9463</v>
      </c>
      <c r="I254" s="11" t="s">
        <v>9524</v>
      </c>
      <c r="J254" s="8">
        <v>1000</v>
      </c>
      <c r="K254" s="8" t="s">
        <v>142</v>
      </c>
      <c r="L254" s="8" t="s">
        <v>9746</v>
      </c>
      <c r="M254" s="8" t="s">
        <v>9747</v>
      </c>
      <c r="N254" s="10" t="s">
        <v>9460</v>
      </c>
      <c r="O254" s="6"/>
      <c r="P254" s="10"/>
      <c r="Q254" s="10"/>
      <c r="R254" s="8"/>
      <c r="S254" s="12"/>
      <c r="T254" s="12"/>
      <c r="U254" s="12"/>
      <c r="V254" s="12"/>
      <c r="W254" s="12"/>
      <c r="X254" s="12"/>
      <c r="Y254" s="12"/>
      <c r="Z254" s="12"/>
    </row>
    <row r="255" spans="1:26" ht="59" customHeight="1">
      <c r="A255" s="6">
        <v>44391</v>
      </c>
      <c r="B255" s="6">
        <v>44391</v>
      </c>
      <c r="C255" s="17" t="s">
        <v>7325</v>
      </c>
      <c r="D255" s="18" t="s">
        <v>7326</v>
      </c>
      <c r="E255" s="16" t="s">
        <v>6954</v>
      </c>
      <c r="F255" s="8" t="s">
        <v>3242</v>
      </c>
      <c r="G255" s="8" t="s">
        <v>175</v>
      </c>
      <c r="H255" s="11" t="s">
        <v>9463</v>
      </c>
      <c r="I255" s="11" t="s">
        <v>9621</v>
      </c>
      <c r="J255" s="8">
        <v>1000</v>
      </c>
      <c r="K255" s="8" t="s">
        <v>142</v>
      </c>
      <c r="L255" s="8" t="s">
        <v>9748</v>
      </c>
      <c r="M255" s="8" t="s">
        <v>9749</v>
      </c>
      <c r="N255" s="10" t="s">
        <v>9460</v>
      </c>
      <c r="O255" s="6"/>
      <c r="P255" s="10"/>
      <c r="Q255" s="10"/>
      <c r="R255" s="8"/>
      <c r="S255" s="12"/>
      <c r="T255" s="12"/>
      <c r="U255" s="12"/>
      <c r="V255" s="12"/>
      <c r="W255" s="12"/>
      <c r="X255" s="12"/>
      <c r="Y255" s="12"/>
      <c r="Z255" s="12"/>
    </row>
    <row r="256" spans="1:26" ht="59" customHeight="1">
      <c r="A256" s="6">
        <v>44391</v>
      </c>
      <c r="B256" s="6">
        <v>44391</v>
      </c>
      <c r="C256" s="17" t="s">
        <v>9750</v>
      </c>
      <c r="D256" s="18" t="s">
        <v>9751</v>
      </c>
      <c r="E256" s="16" t="s">
        <v>6954</v>
      </c>
      <c r="F256" s="8" t="s">
        <v>3242</v>
      </c>
      <c r="G256" s="8" t="s">
        <v>6317</v>
      </c>
      <c r="H256" s="11" t="s">
        <v>9463</v>
      </c>
      <c r="I256" s="11" t="s">
        <v>9458</v>
      </c>
      <c r="J256" s="8">
        <v>1000</v>
      </c>
      <c r="K256" s="8" t="s">
        <v>9752</v>
      </c>
      <c r="L256" s="8"/>
      <c r="M256" s="8"/>
      <c r="N256" s="10"/>
      <c r="O256" s="6"/>
      <c r="P256" s="10"/>
      <c r="Q256" s="10"/>
      <c r="R256" s="8" t="s">
        <v>9753</v>
      </c>
      <c r="S256" s="12"/>
      <c r="T256" s="12"/>
      <c r="U256" s="12"/>
      <c r="V256" s="12"/>
      <c r="W256" s="12"/>
      <c r="X256" s="12"/>
      <c r="Y256" s="12"/>
      <c r="Z256" s="12"/>
    </row>
    <row r="257" spans="1:26" ht="59" customHeight="1">
      <c r="A257" s="6">
        <v>44391</v>
      </c>
      <c r="B257" s="6">
        <v>44391</v>
      </c>
      <c r="C257" s="17" t="s">
        <v>9754</v>
      </c>
      <c r="D257" s="18" t="s">
        <v>9755</v>
      </c>
      <c r="E257" s="11" t="s">
        <v>6954</v>
      </c>
      <c r="F257" s="8" t="s">
        <v>3242</v>
      </c>
      <c r="G257" s="8" t="s">
        <v>6295</v>
      </c>
      <c r="H257" s="11" t="s">
        <v>9466</v>
      </c>
      <c r="I257" s="9" t="s">
        <v>9467</v>
      </c>
      <c r="J257" s="8">
        <v>1000</v>
      </c>
      <c r="K257" s="8" t="s">
        <v>142</v>
      </c>
      <c r="L257" s="8" t="s">
        <v>9756</v>
      </c>
      <c r="M257" s="8" t="s">
        <v>9757</v>
      </c>
      <c r="N257" s="10" t="s">
        <v>9460</v>
      </c>
      <c r="O257" s="6"/>
      <c r="P257" s="10"/>
      <c r="Q257" s="10"/>
      <c r="R257" s="8"/>
      <c r="S257" s="12"/>
      <c r="T257" s="12"/>
      <c r="U257" s="12"/>
      <c r="V257" s="12"/>
      <c r="W257" s="12"/>
      <c r="X257" s="12"/>
      <c r="Y257" s="12"/>
      <c r="Z257" s="12"/>
    </row>
    <row r="258" spans="1:26" ht="59" customHeight="1">
      <c r="A258" s="6">
        <v>44391</v>
      </c>
      <c r="B258" s="6">
        <v>44391</v>
      </c>
      <c r="C258" s="17" t="s">
        <v>9758</v>
      </c>
      <c r="D258" s="18" t="s">
        <v>9759</v>
      </c>
      <c r="E258" s="11" t="s">
        <v>6954</v>
      </c>
      <c r="F258" s="8" t="s">
        <v>3242</v>
      </c>
      <c r="G258" s="8" t="s">
        <v>6291</v>
      </c>
      <c r="H258" s="16" t="s">
        <v>6982</v>
      </c>
      <c r="I258" s="11" t="s">
        <v>9481</v>
      </c>
      <c r="J258" s="8">
        <v>1000</v>
      </c>
      <c r="K258" s="8" t="s">
        <v>182</v>
      </c>
      <c r="L258" s="8"/>
      <c r="M258" s="8" t="s">
        <v>147</v>
      </c>
      <c r="N258" s="10"/>
      <c r="O258" s="6"/>
      <c r="P258" s="10"/>
      <c r="Q258" s="10"/>
      <c r="R258" s="8"/>
      <c r="S258" s="12"/>
      <c r="T258" s="12"/>
      <c r="U258" s="12"/>
      <c r="V258" s="12"/>
      <c r="W258" s="12"/>
      <c r="X258" s="12"/>
      <c r="Y258" s="12"/>
      <c r="Z258" s="12"/>
    </row>
    <row r="259" spans="1:26" ht="59" customHeight="1">
      <c r="A259" s="6">
        <v>44392</v>
      </c>
      <c r="B259" s="6">
        <v>44392</v>
      </c>
      <c r="C259" s="17" t="s">
        <v>9760</v>
      </c>
      <c r="D259" s="18" t="s">
        <v>9761</v>
      </c>
      <c r="E259" s="11" t="s">
        <v>6954</v>
      </c>
      <c r="F259" s="8" t="s">
        <v>3242</v>
      </c>
      <c r="G259" s="8" t="s">
        <v>6291</v>
      </c>
      <c r="H259" s="16" t="s">
        <v>9463</v>
      </c>
      <c r="I259" s="11" t="s">
        <v>9762</v>
      </c>
      <c r="J259" s="8">
        <v>1000</v>
      </c>
      <c r="K259" s="8" t="s">
        <v>168</v>
      </c>
      <c r="L259" s="8" t="s">
        <v>9763</v>
      </c>
      <c r="M259" s="8"/>
      <c r="N259" s="10" t="s">
        <v>9460</v>
      </c>
      <c r="O259" s="6"/>
      <c r="P259" s="10"/>
      <c r="Q259" s="10"/>
      <c r="R259" s="8"/>
      <c r="S259" s="12"/>
      <c r="T259" s="12"/>
      <c r="U259" s="12"/>
      <c r="V259" s="12"/>
      <c r="W259" s="12"/>
      <c r="X259" s="12"/>
      <c r="Y259" s="12"/>
      <c r="Z259" s="12"/>
    </row>
    <row r="260" spans="1:26" ht="59" customHeight="1">
      <c r="A260" s="6">
        <v>44392</v>
      </c>
      <c r="B260" s="6">
        <v>44392</v>
      </c>
      <c r="C260" s="17" t="s">
        <v>9764</v>
      </c>
      <c r="D260" s="18" t="s">
        <v>9765</v>
      </c>
      <c r="E260" s="11" t="s">
        <v>6954</v>
      </c>
      <c r="F260" s="8" t="s">
        <v>3242</v>
      </c>
      <c r="G260" s="8" t="s">
        <v>6291</v>
      </c>
      <c r="H260" s="16" t="s">
        <v>9466</v>
      </c>
      <c r="I260" s="11" t="s">
        <v>9481</v>
      </c>
      <c r="J260" s="8">
        <v>1000</v>
      </c>
      <c r="K260" s="8" t="s">
        <v>168</v>
      </c>
      <c r="L260" s="8" t="s">
        <v>9766</v>
      </c>
      <c r="M260" s="8"/>
      <c r="N260" s="10" t="s">
        <v>9460</v>
      </c>
      <c r="O260" s="6"/>
      <c r="P260" s="10"/>
      <c r="Q260" s="10"/>
      <c r="R260" s="8"/>
      <c r="S260" s="12"/>
      <c r="T260" s="12"/>
      <c r="U260" s="12"/>
      <c r="V260" s="12"/>
      <c r="W260" s="12"/>
      <c r="X260" s="12"/>
      <c r="Y260" s="12"/>
      <c r="Z260" s="12"/>
    </row>
    <row r="261" spans="1:26" ht="59" customHeight="1">
      <c r="A261" s="6">
        <v>44392</v>
      </c>
      <c r="B261" s="6">
        <v>44392</v>
      </c>
      <c r="C261" s="17" t="s">
        <v>9767</v>
      </c>
      <c r="D261" s="18" t="s">
        <v>9768</v>
      </c>
      <c r="E261" s="11" t="s">
        <v>6954</v>
      </c>
      <c r="F261" s="8" t="s">
        <v>3242</v>
      </c>
      <c r="G261" s="8" t="s">
        <v>6291</v>
      </c>
      <c r="H261" s="16" t="s">
        <v>9463</v>
      </c>
      <c r="I261" s="11" t="s">
        <v>9621</v>
      </c>
      <c r="J261" s="8">
        <v>1000</v>
      </c>
      <c r="K261" s="8" t="s">
        <v>168</v>
      </c>
      <c r="L261" s="8" t="s">
        <v>9769</v>
      </c>
      <c r="M261" s="8"/>
      <c r="N261" s="10" t="s">
        <v>9460</v>
      </c>
      <c r="O261" s="6"/>
      <c r="P261" s="10"/>
      <c r="Q261" s="10"/>
      <c r="R261" s="8"/>
      <c r="S261" s="12"/>
      <c r="T261" s="12"/>
      <c r="U261" s="12"/>
      <c r="V261" s="12"/>
      <c r="W261" s="12"/>
      <c r="X261" s="12"/>
      <c r="Y261" s="12"/>
      <c r="Z261" s="12"/>
    </row>
    <row r="262" spans="1:26" ht="59" customHeight="1">
      <c r="A262" s="6">
        <v>44392</v>
      </c>
      <c r="B262" s="6">
        <v>44392</v>
      </c>
      <c r="C262" s="17" t="s">
        <v>9770</v>
      </c>
      <c r="D262" s="18" t="s">
        <v>8612</v>
      </c>
      <c r="E262" s="11" t="s">
        <v>6954</v>
      </c>
      <c r="F262" s="8" t="s">
        <v>3242</v>
      </c>
      <c r="G262" s="8" t="s">
        <v>154</v>
      </c>
      <c r="H262" s="16" t="s">
        <v>9463</v>
      </c>
      <c r="I262" s="11" t="s">
        <v>9577</v>
      </c>
      <c r="J262" s="8">
        <v>1000</v>
      </c>
      <c r="K262" s="8" t="s">
        <v>342</v>
      </c>
      <c r="L262" s="8" t="s">
        <v>9771</v>
      </c>
      <c r="M262" s="8"/>
      <c r="N262" s="10" t="s">
        <v>9460</v>
      </c>
      <c r="O262" s="6"/>
      <c r="P262" s="10"/>
      <c r="Q262" s="10"/>
      <c r="R262" s="8"/>
      <c r="S262" s="12"/>
      <c r="T262" s="12"/>
      <c r="U262" s="12"/>
      <c r="V262" s="12"/>
      <c r="W262" s="12"/>
      <c r="X262" s="12"/>
      <c r="Y262" s="12"/>
      <c r="Z262" s="12"/>
    </row>
    <row r="263" spans="1:26" ht="59" customHeight="1">
      <c r="A263" s="6">
        <v>44392</v>
      </c>
      <c r="B263" s="6">
        <v>44392</v>
      </c>
      <c r="C263" s="17" t="s">
        <v>9772</v>
      </c>
      <c r="D263" s="18" t="s">
        <v>9773</v>
      </c>
      <c r="E263" s="11" t="s">
        <v>6954</v>
      </c>
      <c r="F263" s="8" t="s">
        <v>3242</v>
      </c>
      <c r="G263" s="8" t="s">
        <v>6317</v>
      </c>
      <c r="H263" s="16" t="s">
        <v>9463</v>
      </c>
      <c r="I263" s="11" t="s">
        <v>9467</v>
      </c>
      <c r="J263" s="8">
        <v>1000</v>
      </c>
      <c r="K263" s="8" t="s">
        <v>9774</v>
      </c>
      <c r="L263" s="8" t="s">
        <v>9775</v>
      </c>
      <c r="M263" s="8" t="s">
        <v>9776</v>
      </c>
      <c r="N263" s="10"/>
      <c r="O263" s="6"/>
      <c r="P263" s="10"/>
      <c r="Q263" s="10"/>
      <c r="R263" s="8"/>
      <c r="S263" s="12"/>
      <c r="T263" s="12"/>
      <c r="U263" s="12"/>
      <c r="V263" s="12"/>
      <c r="W263" s="12"/>
      <c r="X263" s="12"/>
      <c r="Y263" s="12"/>
      <c r="Z263" s="12"/>
    </row>
    <row r="264" spans="1:26" ht="59" customHeight="1">
      <c r="A264" s="6">
        <v>44392</v>
      </c>
      <c r="B264" s="6">
        <v>44392</v>
      </c>
      <c r="C264" s="17" t="s">
        <v>9777</v>
      </c>
      <c r="D264" s="18" t="s">
        <v>9778</v>
      </c>
      <c r="E264" s="11" t="s">
        <v>6954</v>
      </c>
      <c r="F264" s="8" t="s">
        <v>3242</v>
      </c>
      <c r="G264" s="8" t="s">
        <v>154</v>
      </c>
      <c r="H264" s="16" t="s">
        <v>9463</v>
      </c>
      <c r="I264" s="11" t="s">
        <v>9663</v>
      </c>
      <c r="J264" s="8">
        <v>1000</v>
      </c>
      <c r="K264" s="8" t="s">
        <v>9779</v>
      </c>
      <c r="L264" s="8" t="s">
        <v>9780</v>
      </c>
      <c r="M264" s="8"/>
      <c r="N264" s="10" t="s">
        <v>9460</v>
      </c>
      <c r="O264" s="6"/>
      <c r="P264" s="10"/>
      <c r="Q264" s="10"/>
      <c r="R264" s="8"/>
      <c r="S264" s="12"/>
      <c r="T264" s="12"/>
      <c r="U264" s="12"/>
      <c r="V264" s="12"/>
      <c r="W264" s="12"/>
      <c r="X264" s="12"/>
      <c r="Y264" s="12"/>
      <c r="Z264" s="12"/>
    </row>
    <row r="265" spans="1:26" ht="59" customHeight="1">
      <c r="A265" s="6">
        <v>44392</v>
      </c>
      <c r="B265" s="6">
        <v>44392</v>
      </c>
      <c r="C265" s="17" t="s">
        <v>9781</v>
      </c>
      <c r="D265" s="18" t="s">
        <v>9782</v>
      </c>
      <c r="E265" s="11" t="s">
        <v>7001</v>
      </c>
      <c r="F265" s="8" t="s">
        <v>3242</v>
      </c>
      <c r="G265" s="8" t="s">
        <v>6279</v>
      </c>
      <c r="H265" s="16" t="s">
        <v>9463</v>
      </c>
      <c r="I265" s="11" t="s">
        <v>9468</v>
      </c>
      <c r="J265" s="8">
        <v>1000</v>
      </c>
      <c r="K265" s="8" t="s">
        <v>168</v>
      </c>
      <c r="L265" s="8" t="s">
        <v>5635</v>
      </c>
      <c r="M265" s="8" t="s">
        <v>9783</v>
      </c>
      <c r="N265" s="10" t="s">
        <v>9460</v>
      </c>
      <c r="O265" s="6"/>
      <c r="P265" s="10"/>
      <c r="Q265" s="10"/>
      <c r="R265" s="8"/>
      <c r="S265" s="12"/>
      <c r="T265" s="12"/>
      <c r="U265" s="12"/>
      <c r="V265" s="12"/>
      <c r="W265" s="12"/>
      <c r="X265" s="12"/>
      <c r="Y265" s="12"/>
      <c r="Z265" s="12"/>
    </row>
    <row r="266" spans="1:26" ht="59" customHeight="1">
      <c r="A266" s="6">
        <v>44392</v>
      </c>
      <c r="B266" s="6">
        <v>44392</v>
      </c>
      <c r="C266" s="21" t="s">
        <v>9784</v>
      </c>
      <c r="D266" s="34" t="s">
        <v>9785</v>
      </c>
      <c r="E266" s="11" t="s">
        <v>6954</v>
      </c>
      <c r="F266" s="8" t="s">
        <v>3242</v>
      </c>
      <c r="G266" s="8" t="s">
        <v>6279</v>
      </c>
      <c r="H266" s="16" t="s">
        <v>9463</v>
      </c>
      <c r="I266" s="11" t="s">
        <v>9481</v>
      </c>
      <c r="J266" s="8">
        <v>1000</v>
      </c>
      <c r="K266" s="8" t="s">
        <v>142</v>
      </c>
      <c r="L266" s="8"/>
      <c r="M266" s="8" t="s">
        <v>9786</v>
      </c>
      <c r="N266" s="10" t="s">
        <v>9460</v>
      </c>
      <c r="O266" s="6"/>
      <c r="P266" s="10"/>
      <c r="Q266" s="10"/>
      <c r="R266" s="8"/>
      <c r="S266" s="12"/>
      <c r="T266" s="12"/>
      <c r="U266" s="12"/>
      <c r="V266" s="12"/>
      <c r="W266" s="12"/>
      <c r="X266" s="12"/>
      <c r="Y266" s="12"/>
      <c r="Z266" s="12"/>
    </row>
    <row r="267" spans="1:26" ht="59" customHeight="1">
      <c r="A267" s="6">
        <v>44392</v>
      </c>
      <c r="B267" s="6">
        <v>44392</v>
      </c>
      <c r="C267" s="35" t="s">
        <v>9787</v>
      </c>
      <c r="D267" s="18" t="s">
        <v>9788</v>
      </c>
      <c r="E267" s="11" t="s">
        <v>6954</v>
      </c>
      <c r="F267" s="8" t="s">
        <v>3242</v>
      </c>
      <c r="G267" s="8" t="s">
        <v>6295</v>
      </c>
      <c r="H267" s="16" t="s">
        <v>9463</v>
      </c>
      <c r="I267" s="11" t="s">
        <v>9458</v>
      </c>
      <c r="J267" s="8">
        <v>1000</v>
      </c>
      <c r="K267" s="8" t="s">
        <v>142</v>
      </c>
      <c r="L267" s="8" t="s">
        <v>9789</v>
      </c>
      <c r="M267" s="8"/>
      <c r="N267" s="10" t="s">
        <v>9460</v>
      </c>
      <c r="O267" s="6"/>
      <c r="P267" s="10"/>
      <c r="Q267" s="10"/>
      <c r="R267" s="8"/>
      <c r="S267" s="12"/>
      <c r="T267" s="12"/>
      <c r="U267" s="12"/>
      <c r="V267" s="12"/>
      <c r="W267" s="12"/>
      <c r="X267" s="12"/>
      <c r="Y267" s="12"/>
      <c r="Z267" s="12"/>
    </row>
    <row r="268" spans="1:26" ht="59" customHeight="1">
      <c r="A268" s="6">
        <v>44392</v>
      </c>
      <c r="B268" s="6">
        <v>44392</v>
      </c>
      <c r="C268" s="17" t="s">
        <v>9790</v>
      </c>
      <c r="D268" s="18" t="s">
        <v>9791</v>
      </c>
      <c r="E268" s="11"/>
      <c r="F268" s="8" t="s">
        <v>3242</v>
      </c>
      <c r="G268" s="8" t="s">
        <v>6317</v>
      </c>
      <c r="H268" s="16" t="s">
        <v>9463</v>
      </c>
      <c r="I268" s="11" t="s">
        <v>9458</v>
      </c>
      <c r="J268" s="8">
        <v>1000</v>
      </c>
      <c r="K268" s="8" t="s">
        <v>9792</v>
      </c>
      <c r="L268" s="8" t="s">
        <v>9793</v>
      </c>
      <c r="M268" s="8" t="s">
        <v>9794</v>
      </c>
      <c r="N268" s="10"/>
      <c r="O268" s="6"/>
      <c r="P268" s="10"/>
      <c r="Q268" s="10"/>
      <c r="R268" s="8"/>
      <c r="S268" s="12"/>
      <c r="T268" s="12"/>
      <c r="U268" s="12"/>
      <c r="V268" s="12"/>
      <c r="W268" s="12"/>
      <c r="X268" s="12"/>
      <c r="Y268" s="12"/>
      <c r="Z268" s="12"/>
    </row>
    <row r="269" spans="1:26" ht="59" customHeight="1">
      <c r="A269" s="6">
        <v>44393</v>
      </c>
      <c r="B269" s="6">
        <v>44393</v>
      </c>
      <c r="C269" s="17" t="s">
        <v>9795</v>
      </c>
      <c r="D269" s="18" t="s">
        <v>9796</v>
      </c>
      <c r="E269" s="11" t="s">
        <v>6954</v>
      </c>
      <c r="F269" s="8" t="s">
        <v>3242</v>
      </c>
      <c r="G269" s="8" t="s">
        <v>6291</v>
      </c>
      <c r="H269" s="16" t="s">
        <v>9466</v>
      </c>
      <c r="I269" s="11" t="s">
        <v>9577</v>
      </c>
      <c r="J269" s="8">
        <v>1000</v>
      </c>
      <c r="K269" s="8" t="s">
        <v>142</v>
      </c>
      <c r="L269" s="8"/>
      <c r="M269" s="8" t="s">
        <v>9797</v>
      </c>
      <c r="N269" s="10" t="s">
        <v>9460</v>
      </c>
      <c r="O269" s="6"/>
      <c r="P269" s="10"/>
      <c r="Q269" s="10"/>
      <c r="R269" s="8"/>
      <c r="S269" s="12"/>
      <c r="T269" s="12"/>
      <c r="U269" s="12"/>
      <c r="V269" s="12"/>
      <c r="W269" s="12"/>
      <c r="X269" s="12"/>
      <c r="Y269" s="12"/>
      <c r="Z269" s="12"/>
    </row>
    <row r="270" spans="1:26" ht="59" customHeight="1">
      <c r="A270" s="6">
        <v>44393</v>
      </c>
      <c r="B270" s="6">
        <v>44393</v>
      </c>
      <c r="C270" s="17" t="s">
        <v>9798</v>
      </c>
      <c r="D270" s="18" t="s">
        <v>9799</v>
      </c>
      <c r="E270" s="11" t="s">
        <v>6954</v>
      </c>
      <c r="F270" s="8" t="s">
        <v>3242</v>
      </c>
      <c r="G270" s="8" t="s">
        <v>154</v>
      </c>
      <c r="H270" s="16" t="s">
        <v>9463</v>
      </c>
      <c r="I270" s="11" t="s">
        <v>9621</v>
      </c>
      <c r="J270" s="8">
        <v>1000</v>
      </c>
      <c r="K270" s="8" t="s">
        <v>200</v>
      </c>
      <c r="L270" s="8"/>
      <c r="M270" s="8" t="s">
        <v>9800</v>
      </c>
      <c r="N270" s="10" t="s">
        <v>9460</v>
      </c>
      <c r="O270" s="6"/>
      <c r="P270" s="10"/>
      <c r="Q270" s="10"/>
      <c r="R270" s="8"/>
      <c r="S270" s="12"/>
      <c r="T270" s="12"/>
      <c r="U270" s="12"/>
      <c r="V270" s="12"/>
      <c r="W270" s="12"/>
      <c r="X270" s="12"/>
      <c r="Y270" s="12"/>
      <c r="Z270" s="12"/>
    </row>
    <row r="271" spans="1:26" ht="59" customHeight="1">
      <c r="A271" s="6">
        <v>44379</v>
      </c>
      <c r="B271" s="6">
        <v>44379</v>
      </c>
      <c r="C271" s="7">
        <v>100019783779</v>
      </c>
      <c r="D271" s="8" t="s">
        <v>9391</v>
      </c>
      <c r="E271" s="11" t="s">
        <v>6954</v>
      </c>
      <c r="F271" s="10" t="s">
        <v>3242</v>
      </c>
      <c r="G271" s="8" t="s">
        <v>146</v>
      </c>
      <c r="H271" s="11" t="s">
        <v>6958</v>
      </c>
      <c r="I271" s="11" t="s">
        <v>9462</v>
      </c>
      <c r="J271" s="8">
        <v>1020</v>
      </c>
      <c r="K271" s="8" t="s">
        <v>499</v>
      </c>
      <c r="L271" s="8"/>
      <c r="M271" s="8" t="s">
        <v>4520</v>
      </c>
      <c r="N271" s="10"/>
      <c r="O271" s="6">
        <v>44378</v>
      </c>
      <c r="P271" s="8">
        <v>1020</v>
      </c>
      <c r="Q271" s="10"/>
      <c r="R271" s="10" t="s">
        <v>4520</v>
      </c>
      <c r="S271" s="12"/>
      <c r="T271" s="12"/>
      <c r="U271" s="12"/>
      <c r="V271" s="12"/>
      <c r="W271" s="12"/>
      <c r="X271" s="12"/>
      <c r="Y271" s="12"/>
      <c r="Z271" s="12"/>
    </row>
    <row r="272" spans="1:26" ht="59" customHeight="1">
      <c r="A272" s="13">
        <v>44382</v>
      </c>
      <c r="B272" s="13">
        <v>44382</v>
      </c>
      <c r="C272" s="26">
        <v>100015221241</v>
      </c>
      <c r="D272" s="8" t="s">
        <v>9801</v>
      </c>
      <c r="E272" s="11" t="s">
        <v>6954</v>
      </c>
      <c r="F272" s="10" t="s">
        <v>3242</v>
      </c>
      <c r="G272" s="10" t="s">
        <v>6295</v>
      </c>
      <c r="H272" s="11" t="s">
        <v>6958</v>
      </c>
      <c r="I272" s="11" t="s">
        <v>9462</v>
      </c>
      <c r="J272" s="10">
        <v>1027.8</v>
      </c>
      <c r="K272" s="8" t="s">
        <v>142</v>
      </c>
      <c r="L272" s="10"/>
      <c r="M272" s="10"/>
      <c r="N272" s="10" t="s">
        <v>9460</v>
      </c>
      <c r="O272" s="13">
        <v>44381</v>
      </c>
      <c r="P272" s="10">
        <v>1027.8</v>
      </c>
      <c r="Q272" s="10" t="s">
        <v>35</v>
      </c>
      <c r="R272" s="10"/>
      <c r="S272" s="12"/>
      <c r="T272" s="12"/>
      <c r="U272" s="12"/>
      <c r="V272" s="12"/>
      <c r="W272" s="12"/>
      <c r="X272" s="12"/>
      <c r="Y272" s="12"/>
      <c r="Z272" s="12"/>
    </row>
    <row r="273" spans="1:26" ht="59" customHeight="1">
      <c r="A273" s="6">
        <v>44385</v>
      </c>
      <c r="B273" s="6">
        <v>44385</v>
      </c>
      <c r="C273" s="10">
        <v>12931421</v>
      </c>
      <c r="D273" s="8" t="s">
        <v>8829</v>
      </c>
      <c r="E273" s="16" t="s">
        <v>6954</v>
      </c>
      <c r="F273" s="8" t="s">
        <v>3242</v>
      </c>
      <c r="G273" s="8" t="s">
        <v>6295</v>
      </c>
      <c r="H273" s="16" t="s">
        <v>6958</v>
      </c>
      <c r="I273" s="16" t="s">
        <v>9464</v>
      </c>
      <c r="J273" s="8">
        <v>1050</v>
      </c>
      <c r="K273" s="8" t="s">
        <v>187</v>
      </c>
      <c r="L273" s="8"/>
      <c r="M273" s="8"/>
      <c r="N273" s="10" t="s">
        <v>9460</v>
      </c>
      <c r="O273" s="6">
        <v>44385</v>
      </c>
      <c r="P273" s="10">
        <v>1050</v>
      </c>
      <c r="Q273" s="10" t="s">
        <v>35</v>
      </c>
      <c r="R273" s="8" t="s">
        <v>7375</v>
      </c>
      <c r="S273" s="12"/>
      <c r="T273" s="12"/>
      <c r="U273" s="12"/>
      <c r="V273" s="12"/>
      <c r="W273" s="12"/>
      <c r="X273" s="12"/>
      <c r="Y273" s="12"/>
      <c r="Z273" s="12"/>
    </row>
    <row r="274" spans="1:26" ht="59" customHeight="1">
      <c r="A274" s="6">
        <v>44385</v>
      </c>
      <c r="B274" s="6">
        <v>44385</v>
      </c>
      <c r="C274" s="20" t="s">
        <v>8222</v>
      </c>
      <c r="D274" s="8" t="s">
        <v>9802</v>
      </c>
      <c r="E274" s="16" t="s">
        <v>6954</v>
      </c>
      <c r="F274" s="8" t="s">
        <v>3242</v>
      </c>
      <c r="G274" s="8" t="s">
        <v>154</v>
      </c>
      <c r="H274" s="16" t="s">
        <v>6958</v>
      </c>
      <c r="I274" s="16" t="s">
        <v>9464</v>
      </c>
      <c r="J274" s="8">
        <v>1081</v>
      </c>
      <c r="K274" s="8" t="s">
        <v>142</v>
      </c>
      <c r="L274" s="8"/>
      <c r="M274" s="8" t="s">
        <v>8979</v>
      </c>
      <c r="N274" s="10" t="s">
        <v>9460</v>
      </c>
      <c r="O274" s="6">
        <v>44385</v>
      </c>
      <c r="P274" s="10">
        <v>1081</v>
      </c>
      <c r="Q274" s="10" t="s">
        <v>37</v>
      </c>
      <c r="R274" s="8" t="s">
        <v>140</v>
      </c>
      <c r="S274" s="12"/>
      <c r="T274" s="12"/>
      <c r="U274" s="12"/>
      <c r="V274" s="12"/>
      <c r="W274" s="12"/>
      <c r="X274" s="12"/>
      <c r="Y274" s="12"/>
      <c r="Z274" s="12"/>
    </row>
    <row r="275" spans="1:26" ht="59" customHeight="1">
      <c r="A275" s="6">
        <v>44383</v>
      </c>
      <c r="B275" s="6">
        <v>44384</v>
      </c>
      <c r="C275" s="20" t="s">
        <v>9803</v>
      </c>
      <c r="D275" s="8" t="s">
        <v>9804</v>
      </c>
      <c r="E275" s="16" t="s">
        <v>6954</v>
      </c>
      <c r="F275" s="8" t="s">
        <v>3242</v>
      </c>
      <c r="G275" s="8" t="s">
        <v>5487</v>
      </c>
      <c r="H275" s="16" t="s">
        <v>6958</v>
      </c>
      <c r="I275" s="16" t="s">
        <v>9464</v>
      </c>
      <c r="J275" s="8">
        <v>1089</v>
      </c>
      <c r="K275" s="8" t="s">
        <v>142</v>
      </c>
      <c r="L275" s="8"/>
      <c r="M275" s="8" t="s">
        <v>9805</v>
      </c>
      <c r="N275" s="10" t="s">
        <v>9460</v>
      </c>
      <c r="O275" s="6">
        <v>44384</v>
      </c>
      <c r="P275" s="10">
        <v>1089</v>
      </c>
      <c r="Q275" s="10" t="s">
        <v>37</v>
      </c>
      <c r="R275" s="8" t="s">
        <v>7375</v>
      </c>
      <c r="S275" s="12"/>
      <c r="T275" s="12"/>
      <c r="U275" s="12"/>
      <c r="V275" s="12"/>
      <c r="W275" s="12"/>
      <c r="X275" s="12"/>
      <c r="Y275" s="12"/>
      <c r="Z275" s="12"/>
    </row>
    <row r="276" spans="1:26" ht="59" customHeight="1">
      <c r="A276" s="6">
        <v>44385</v>
      </c>
      <c r="B276" s="6">
        <v>44385</v>
      </c>
      <c r="C276" s="20" t="s">
        <v>9806</v>
      </c>
      <c r="D276" s="8" t="s">
        <v>9701</v>
      </c>
      <c r="E276" s="16" t="s">
        <v>6954</v>
      </c>
      <c r="F276" s="8" t="s">
        <v>3242</v>
      </c>
      <c r="G276" s="8" t="s">
        <v>154</v>
      </c>
      <c r="H276" s="16" t="s">
        <v>6958</v>
      </c>
      <c r="I276" s="16" t="s">
        <v>9464</v>
      </c>
      <c r="J276" s="8">
        <v>1089</v>
      </c>
      <c r="K276" s="8" t="s">
        <v>142</v>
      </c>
      <c r="L276" s="8"/>
      <c r="M276" s="8"/>
      <c r="N276" s="10" t="s">
        <v>9460</v>
      </c>
      <c r="O276" s="6">
        <v>44385</v>
      </c>
      <c r="P276" s="10">
        <v>1089</v>
      </c>
      <c r="Q276" s="10" t="s">
        <v>37</v>
      </c>
      <c r="R276" s="8" t="s">
        <v>140</v>
      </c>
      <c r="S276" s="12"/>
      <c r="T276" s="12"/>
      <c r="U276" s="12"/>
      <c r="V276" s="12"/>
      <c r="W276" s="12"/>
      <c r="X276" s="12"/>
      <c r="Y276" s="12"/>
      <c r="Z276" s="12"/>
    </row>
    <row r="277" spans="1:26" ht="59" customHeight="1">
      <c r="A277" s="6">
        <v>44391</v>
      </c>
      <c r="B277" s="6">
        <v>44391</v>
      </c>
      <c r="C277" s="17" t="s">
        <v>9807</v>
      </c>
      <c r="D277" s="18" t="s">
        <v>9808</v>
      </c>
      <c r="E277" s="11" t="s">
        <v>6954</v>
      </c>
      <c r="F277" s="8" t="s">
        <v>3242</v>
      </c>
      <c r="G277" s="8" t="s">
        <v>281</v>
      </c>
      <c r="H277" s="11" t="s">
        <v>9463</v>
      </c>
      <c r="I277" s="11" t="s">
        <v>9481</v>
      </c>
      <c r="J277" s="8">
        <v>1100</v>
      </c>
      <c r="K277" s="8" t="s">
        <v>142</v>
      </c>
      <c r="L277" s="8"/>
      <c r="M277" s="8"/>
      <c r="N277" s="10" t="s">
        <v>9460</v>
      </c>
      <c r="O277" s="6"/>
      <c r="P277" s="10"/>
      <c r="Q277" s="10"/>
      <c r="R277" s="8" t="s">
        <v>9809</v>
      </c>
      <c r="S277" s="12"/>
      <c r="T277" s="12"/>
      <c r="U277" s="12"/>
      <c r="V277" s="12"/>
      <c r="W277" s="12"/>
      <c r="X277" s="12"/>
      <c r="Y277" s="12"/>
      <c r="Z277" s="12"/>
    </row>
    <row r="278" spans="1:26" ht="59" customHeight="1">
      <c r="A278" s="6">
        <v>44378</v>
      </c>
      <c r="B278" s="6">
        <v>44378</v>
      </c>
      <c r="C278" s="7">
        <v>100020005082</v>
      </c>
      <c r="D278" s="8" t="s">
        <v>9307</v>
      </c>
      <c r="E278" s="11" t="s">
        <v>6954</v>
      </c>
      <c r="F278" s="10" t="s">
        <v>3242</v>
      </c>
      <c r="G278" s="8" t="s">
        <v>281</v>
      </c>
      <c r="H278" s="11" t="s">
        <v>6982</v>
      </c>
      <c r="I278" s="11" t="s">
        <v>9462</v>
      </c>
      <c r="J278" s="8">
        <v>1100</v>
      </c>
      <c r="K278" s="8" t="s">
        <v>264</v>
      </c>
      <c r="L278" s="8"/>
      <c r="M278" s="8" t="s">
        <v>9308</v>
      </c>
      <c r="N278" s="10"/>
      <c r="O278" s="6"/>
      <c r="P278" s="10"/>
      <c r="Q278" s="10"/>
      <c r="R278" s="10" t="s">
        <v>9308</v>
      </c>
      <c r="S278" s="12"/>
      <c r="T278" s="12"/>
      <c r="U278" s="12"/>
      <c r="V278" s="12"/>
      <c r="W278" s="12"/>
      <c r="X278" s="12"/>
      <c r="Y278" s="12"/>
      <c r="Z278" s="12"/>
    </row>
    <row r="279" spans="1:26" ht="59" customHeight="1">
      <c r="A279" s="6">
        <v>44382</v>
      </c>
      <c r="B279" s="6">
        <v>44382</v>
      </c>
      <c r="C279" s="7">
        <v>100020066591</v>
      </c>
      <c r="D279" s="8" t="s">
        <v>9420</v>
      </c>
      <c r="E279" s="11" t="s">
        <v>6954</v>
      </c>
      <c r="F279" s="10" t="s">
        <v>3242</v>
      </c>
      <c r="G279" s="8" t="s">
        <v>281</v>
      </c>
      <c r="H279" s="11" t="s">
        <v>6982</v>
      </c>
      <c r="I279" s="11" t="s">
        <v>9484</v>
      </c>
      <c r="J279" s="8">
        <v>1100</v>
      </c>
      <c r="K279" s="8" t="s">
        <v>142</v>
      </c>
      <c r="L279" s="8"/>
      <c r="M279" s="8" t="s">
        <v>9421</v>
      </c>
      <c r="N279" s="10"/>
      <c r="O279" s="6"/>
      <c r="P279" s="10"/>
      <c r="Q279" s="10"/>
      <c r="R279" s="10" t="s">
        <v>345</v>
      </c>
      <c r="S279" s="12"/>
      <c r="T279" s="12"/>
      <c r="U279" s="12"/>
      <c r="V279" s="12"/>
      <c r="W279" s="12"/>
      <c r="X279" s="12"/>
      <c r="Y279" s="12"/>
      <c r="Z279" s="12"/>
    </row>
    <row r="280" spans="1:26" ht="59" customHeight="1">
      <c r="A280" s="6">
        <v>44389</v>
      </c>
      <c r="B280" s="6">
        <v>44389</v>
      </c>
      <c r="C280" s="7">
        <v>2101382627</v>
      </c>
      <c r="D280" s="8" t="s">
        <v>9810</v>
      </c>
      <c r="E280" s="11" t="s">
        <v>6954</v>
      </c>
      <c r="F280" s="10" t="s">
        <v>3242</v>
      </c>
      <c r="G280" s="8" t="s">
        <v>6281</v>
      </c>
      <c r="H280" s="11" t="s">
        <v>6958</v>
      </c>
      <c r="I280" s="11" t="s">
        <v>9464</v>
      </c>
      <c r="J280" s="8">
        <v>1160</v>
      </c>
      <c r="K280" s="8" t="s">
        <v>142</v>
      </c>
      <c r="L280" s="8"/>
      <c r="M280" s="8"/>
      <c r="N280" s="10" t="s">
        <v>9460</v>
      </c>
      <c r="O280" s="6">
        <v>44387</v>
      </c>
      <c r="P280" s="10">
        <v>1160</v>
      </c>
      <c r="Q280" s="10" t="s">
        <v>35</v>
      </c>
      <c r="R280" s="8"/>
      <c r="S280" s="12"/>
      <c r="T280" s="12"/>
      <c r="U280" s="12"/>
      <c r="V280" s="12"/>
      <c r="W280" s="12"/>
      <c r="X280" s="12"/>
      <c r="Y280" s="12"/>
      <c r="Z280" s="12"/>
    </row>
    <row r="281" spans="1:26" ht="59" customHeight="1">
      <c r="A281" s="6">
        <v>44385</v>
      </c>
      <c r="B281" s="6">
        <v>44384</v>
      </c>
      <c r="C281" s="20" t="s">
        <v>2994</v>
      </c>
      <c r="D281" s="8" t="s">
        <v>9811</v>
      </c>
      <c r="E281" s="16" t="s">
        <v>6954</v>
      </c>
      <c r="F281" s="8" t="s">
        <v>3242</v>
      </c>
      <c r="G281" s="8" t="s">
        <v>146</v>
      </c>
      <c r="H281" s="16" t="s">
        <v>6958</v>
      </c>
      <c r="I281" s="16" t="s">
        <v>9464</v>
      </c>
      <c r="J281" s="8">
        <v>1168.8</v>
      </c>
      <c r="K281" s="8" t="s">
        <v>142</v>
      </c>
      <c r="L281" s="8"/>
      <c r="M281" s="8"/>
      <c r="N281" s="10" t="s">
        <v>9460</v>
      </c>
      <c r="O281" s="6">
        <v>44384</v>
      </c>
      <c r="P281" s="10">
        <v>1168.8</v>
      </c>
      <c r="Q281" s="10" t="s">
        <v>35</v>
      </c>
      <c r="R281" s="8" t="s">
        <v>82</v>
      </c>
      <c r="S281" s="12"/>
      <c r="T281" s="12"/>
      <c r="U281" s="12"/>
      <c r="V281" s="12"/>
      <c r="W281" s="12"/>
      <c r="X281" s="12"/>
      <c r="Y281" s="12"/>
      <c r="Z281" s="12"/>
    </row>
    <row r="282" spans="1:26" ht="59" customHeight="1">
      <c r="A282" s="6">
        <v>44391</v>
      </c>
      <c r="B282" s="6">
        <v>44391</v>
      </c>
      <c r="C282" s="7">
        <v>100015100416</v>
      </c>
      <c r="D282" s="8" t="s">
        <v>9812</v>
      </c>
      <c r="E282" s="11" t="s">
        <v>6954</v>
      </c>
      <c r="F282" s="10" t="s">
        <v>3242</v>
      </c>
      <c r="G282" s="8" t="s">
        <v>281</v>
      </c>
      <c r="H282" s="11" t="s">
        <v>9463</v>
      </c>
      <c r="I282" s="11" t="s">
        <v>9481</v>
      </c>
      <c r="J282" s="8">
        <v>1200</v>
      </c>
      <c r="K282" s="8" t="s">
        <v>142</v>
      </c>
      <c r="L282" s="8" t="s">
        <v>5585</v>
      </c>
      <c r="M282" s="8" t="s">
        <v>9813</v>
      </c>
      <c r="N282" s="10" t="s">
        <v>9460</v>
      </c>
      <c r="O282" s="6"/>
      <c r="P282" s="10"/>
      <c r="Q282" s="10" t="s">
        <v>35</v>
      </c>
      <c r="R282" s="8" t="s">
        <v>9814</v>
      </c>
      <c r="S282" s="12"/>
      <c r="T282" s="12"/>
      <c r="U282" s="12"/>
      <c r="V282" s="12"/>
      <c r="W282" s="12"/>
      <c r="X282" s="12"/>
      <c r="Y282" s="12"/>
      <c r="Z282" s="12"/>
    </row>
    <row r="283" spans="1:26" ht="59" customHeight="1">
      <c r="A283" s="6">
        <v>44389</v>
      </c>
      <c r="B283" s="6">
        <v>44389</v>
      </c>
      <c r="C283" s="7">
        <v>179247951</v>
      </c>
      <c r="D283" s="8" t="s">
        <v>9815</v>
      </c>
      <c r="E283" s="11" t="s">
        <v>6954</v>
      </c>
      <c r="F283" s="10" t="s">
        <v>3242</v>
      </c>
      <c r="G283" s="8" t="s">
        <v>146</v>
      </c>
      <c r="H283" s="11" t="s">
        <v>6958</v>
      </c>
      <c r="I283" s="11" t="s">
        <v>9464</v>
      </c>
      <c r="J283" s="8">
        <v>1206</v>
      </c>
      <c r="K283" s="8" t="s">
        <v>142</v>
      </c>
      <c r="L283" s="8"/>
      <c r="M283" s="8"/>
      <c r="N283" s="10" t="s">
        <v>9460</v>
      </c>
      <c r="O283" s="6">
        <v>44387</v>
      </c>
      <c r="P283" s="10">
        <v>1206</v>
      </c>
      <c r="Q283" s="10" t="s">
        <v>35</v>
      </c>
      <c r="R283" s="8" t="s">
        <v>9816</v>
      </c>
      <c r="S283" s="12"/>
      <c r="T283" s="12"/>
      <c r="U283" s="12"/>
      <c r="V283" s="12"/>
      <c r="W283" s="12"/>
      <c r="X283" s="12"/>
      <c r="Y283" s="12"/>
      <c r="Z283" s="12"/>
    </row>
    <row r="284" spans="1:26" ht="59" customHeight="1">
      <c r="A284" s="6">
        <v>44379</v>
      </c>
      <c r="B284" s="6">
        <v>44379</v>
      </c>
      <c r="C284" s="7">
        <v>1343781466</v>
      </c>
      <c r="D284" s="8" t="s">
        <v>9338</v>
      </c>
      <c r="E284" s="11" t="s">
        <v>6954</v>
      </c>
      <c r="F284" s="10" t="s">
        <v>3242</v>
      </c>
      <c r="G284" s="8" t="s">
        <v>5487</v>
      </c>
      <c r="H284" s="11" t="s">
        <v>9463</v>
      </c>
      <c r="I284" s="11" t="s">
        <v>9484</v>
      </c>
      <c r="J284" s="8">
        <v>1288</v>
      </c>
      <c r="K284" s="8" t="s">
        <v>8134</v>
      </c>
      <c r="L284" s="8"/>
      <c r="M284" s="8" t="s">
        <v>9339</v>
      </c>
      <c r="N284" s="10"/>
      <c r="O284" s="6"/>
      <c r="P284" s="10"/>
      <c r="Q284" s="10"/>
      <c r="R284" s="10" t="s">
        <v>9339</v>
      </c>
      <c r="S284" s="12"/>
      <c r="T284" s="12"/>
      <c r="U284" s="12"/>
      <c r="V284" s="12"/>
      <c r="W284" s="12"/>
      <c r="X284" s="12"/>
      <c r="Y284" s="12"/>
      <c r="Z284" s="12"/>
    </row>
    <row r="285" spans="1:26" ht="59" customHeight="1">
      <c r="A285" s="6">
        <v>44390</v>
      </c>
      <c r="B285" s="6">
        <v>44390</v>
      </c>
      <c r="C285" s="7">
        <v>465884563</v>
      </c>
      <c r="D285" s="8" t="s">
        <v>9817</v>
      </c>
      <c r="E285" s="11" t="s">
        <v>6954</v>
      </c>
      <c r="F285" s="10" t="s">
        <v>3242</v>
      </c>
      <c r="G285" s="8" t="s">
        <v>5487</v>
      </c>
      <c r="H285" s="11" t="s">
        <v>9493</v>
      </c>
      <c r="I285" s="11" t="s">
        <v>9481</v>
      </c>
      <c r="J285" s="8">
        <v>1288</v>
      </c>
      <c r="K285" s="8" t="s">
        <v>8134</v>
      </c>
      <c r="L285" s="8"/>
      <c r="M285" s="8"/>
      <c r="N285" s="10" t="s">
        <v>9460</v>
      </c>
      <c r="O285" s="6"/>
      <c r="P285" s="10"/>
      <c r="Q285" s="10"/>
      <c r="R285" s="8" t="s">
        <v>9818</v>
      </c>
      <c r="S285" s="12"/>
      <c r="T285" s="12"/>
      <c r="U285" s="12"/>
      <c r="V285" s="12"/>
      <c r="W285" s="12"/>
      <c r="X285" s="12"/>
      <c r="Y285" s="12"/>
      <c r="Z285" s="12"/>
    </row>
    <row r="286" spans="1:26" ht="59" customHeight="1">
      <c r="A286" s="6">
        <v>44356</v>
      </c>
      <c r="B286" s="6">
        <v>44370</v>
      </c>
      <c r="C286" s="7">
        <v>100019079658</v>
      </c>
      <c r="D286" s="8" t="s">
        <v>8674</v>
      </c>
      <c r="E286" s="11"/>
      <c r="F286" s="10" t="s">
        <v>3242</v>
      </c>
      <c r="G286" s="8" t="s">
        <v>6302</v>
      </c>
      <c r="H286" s="11" t="s">
        <v>9466</v>
      </c>
      <c r="I286" s="11" t="s">
        <v>9464</v>
      </c>
      <c r="J286" s="8">
        <v>1300</v>
      </c>
      <c r="K286" s="8" t="s">
        <v>142</v>
      </c>
      <c r="L286" s="8"/>
      <c r="M286" s="8" t="s">
        <v>8675</v>
      </c>
      <c r="N286" s="10"/>
      <c r="O286" s="6"/>
      <c r="P286" s="10"/>
      <c r="Q286" s="10"/>
      <c r="R286" s="10" t="s">
        <v>8675</v>
      </c>
      <c r="S286" s="12"/>
      <c r="T286" s="12"/>
      <c r="U286" s="12"/>
      <c r="V286" s="12"/>
      <c r="W286" s="12"/>
      <c r="X286" s="12"/>
      <c r="Y286" s="12"/>
      <c r="Z286" s="12"/>
    </row>
    <row r="287" spans="1:26" ht="59" customHeight="1">
      <c r="A287" s="6">
        <v>44376</v>
      </c>
      <c r="B287" s="6">
        <v>44376</v>
      </c>
      <c r="C287" s="7">
        <v>100019373070</v>
      </c>
      <c r="D287" s="8" t="s">
        <v>4157</v>
      </c>
      <c r="E287" s="11" t="s">
        <v>8640</v>
      </c>
      <c r="F287" s="10" t="s">
        <v>3242</v>
      </c>
      <c r="G287" s="8" t="s">
        <v>6279</v>
      </c>
      <c r="H287" s="11" t="s">
        <v>9466</v>
      </c>
      <c r="I287" s="11" t="s">
        <v>9458</v>
      </c>
      <c r="J287" s="8">
        <v>1300</v>
      </c>
      <c r="K287" s="8" t="s">
        <v>9155</v>
      </c>
      <c r="L287" s="8"/>
      <c r="M287" s="8"/>
      <c r="N287" s="10"/>
      <c r="O287" s="6"/>
      <c r="P287" s="10"/>
      <c r="Q287" s="10"/>
      <c r="R287" s="10"/>
      <c r="S287" s="12"/>
      <c r="T287" s="12"/>
      <c r="U287" s="12"/>
      <c r="V287" s="12"/>
      <c r="W287" s="12"/>
      <c r="X287" s="12"/>
      <c r="Y287" s="12"/>
      <c r="Z287" s="12"/>
    </row>
    <row r="288" spans="1:26" ht="59" customHeight="1">
      <c r="A288" s="6">
        <v>44386</v>
      </c>
      <c r="B288" s="6">
        <v>44386</v>
      </c>
      <c r="C288" s="7">
        <v>100008400578</v>
      </c>
      <c r="D288" s="8" t="s">
        <v>7275</v>
      </c>
      <c r="E288" s="11" t="s">
        <v>6954</v>
      </c>
      <c r="F288" s="10" t="s">
        <v>3242</v>
      </c>
      <c r="G288" s="8" t="s">
        <v>5487</v>
      </c>
      <c r="H288" s="11" t="s">
        <v>6958</v>
      </c>
      <c r="I288" s="11" t="s">
        <v>9464</v>
      </c>
      <c r="J288" s="8">
        <v>1332</v>
      </c>
      <c r="K288" s="8" t="s">
        <v>319</v>
      </c>
      <c r="L288" s="8"/>
      <c r="M288" s="8"/>
      <c r="N288" s="10" t="s">
        <v>9460</v>
      </c>
      <c r="O288" s="6">
        <v>44386</v>
      </c>
      <c r="P288" s="10">
        <v>1332</v>
      </c>
      <c r="Q288" s="10"/>
      <c r="R288" s="10" t="s">
        <v>82</v>
      </c>
      <c r="S288" s="12"/>
      <c r="T288" s="12"/>
      <c r="U288" s="12"/>
      <c r="V288" s="12"/>
      <c r="W288" s="12"/>
      <c r="X288" s="12"/>
      <c r="Y288" s="12"/>
      <c r="Z288" s="12"/>
    </row>
    <row r="289" spans="1:26" ht="59" customHeight="1">
      <c r="A289" s="6">
        <v>44355</v>
      </c>
      <c r="B289" s="6">
        <v>44383</v>
      </c>
      <c r="C289" s="7">
        <v>100018525669</v>
      </c>
      <c r="D289" s="8" t="s">
        <v>4090</v>
      </c>
      <c r="E289" s="11" t="s">
        <v>6954</v>
      </c>
      <c r="F289" s="10" t="s">
        <v>3242</v>
      </c>
      <c r="G289" s="8" t="s">
        <v>6295</v>
      </c>
      <c r="H289" s="11" t="s">
        <v>9463</v>
      </c>
      <c r="I289" s="11" t="s">
        <v>9561</v>
      </c>
      <c r="J289" s="8">
        <v>1342</v>
      </c>
      <c r="K289" s="8" t="s">
        <v>9146</v>
      </c>
      <c r="L289" s="8" t="s">
        <v>9819</v>
      </c>
      <c r="M289" s="8"/>
      <c r="N289" s="10"/>
      <c r="O289" s="6"/>
      <c r="P289" s="10"/>
      <c r="Q289" s="10"/>
      <c r="R289" s="10"/>
      <c r="S289" s="12"/>
      <c r="T289" s="12"/>
      <c r="U289" s="12"/>
      <c r="V289" s="12"/>
      <c r="W289" s="12"/>
      <c r="X289" s="12"/>
      <c r="Y289" s="12"/>
      <c r="Z289" s="12"/>
    </row>
    <row r="290" spans="1:26" ht="59" customHeight="1">
      <c r="A290" s="6">
        <v>44368</v>
      </c>
      <c r="B290" s="6">
        <v>44383</v>
      </c>
      <c r="C290" s="7">
        <v>100011313729</v>
      </c>
      <c r="D290" s="8" t="s">
        <v>8903</v>
      </c>
      <c r="E290" s="11" t="s">
        <v>6976</v>
      </c>
      <c r="F290" s="10" t="s">
        <v>3242</v>
      </c>
      <c r="G290" s="8" t="s">
        <v>6295</v>
      </c>
      <c r="H290" s="11" t="s">
        <v>9463</v>
      </c>
      <c r="I290" s="11" t="s">
        <v>9458</v>
      </c>
      <c r="J290" s="8">
        <v>1380</v>
      </c>
      <c r="K290" s="8" t="s">
        <v>8904</v>
      </c>
      <c r="L290" s="8" t="s">
        <v>9820</v>
      </c>
      <c r="M290" s="8"/>
      <c r="N290" s="10"/>
      <c r="O290" s="6"/>
      <c r="P290" s="10"/>
      <c r="Q290" s="10"/>
      <c r="R290" s="10"/>
      <c r="S290" s="12"/>
      <c r="T290" s="12"/>
      <c r="U290" s="12"/>
      <c r="V290" s="12"/>
      <c r="W290" s="12"/>
      <c r="X290" s="12"/>
      <c r="Y290" s="12"/>
      <c r="Z290" s="12"/>
    </row>
    <row r="291" spans="1:26" ht="59" customHeight="1">
      <c r="A291" s="6">
        <v>44383</v>
      </c>
      <c r="B291" s="6">
        <v>44383</v>
      </c>
      <c r="C291" s="10">
        <v>343258566</v>
      </c>
      <c r="D291" s="8" t="s">
        <v>8133</v>
      </c>
      <c r="E291" s="16" t="s">
        <v>6954</v>
      </c>
      <c r="F291" s="8" t="s">
        <v>3242</v>
      </c>
      <c r="G291" s="8" t="s">
        <v>5487</v>
      </c>
      <c r="H291" s="16" t="s">
        <v>6958</v>
      </c>
      <c r="I291" s="16" t="s">
        <v>9464</v>
      </c>
      <c r="J291" s="8">
        <v>1380</v>
      </c>
      <c r="K291" s="8" t="s">
        <v>190</v>
      </c>
      <c r="L291" s="8"/>
      <c r="M291" s="8" t="s">
        <v>190</v>
      </c>
      <c r="N291" s="10" t="s">
        <v>9460</v>
      </c>
      <c r="O291" s="6">
        <v>44383</v>
      </c>
      <c r="P291" s="10">
        <v>1380</v>
      </c>
      <c r="Q291" s="10"/>
      <c r="R291" s="8" t="s">
        <v>7375</v>
      </c>
      <c r="S291" s="12"/>
      <c r="T291" s="12"/>
      <c r="U291" s="12"/>
      <c r="V291" s="12"/>
      <c r="W291" s="12"/>
      <c r="X291" s="12"/>
      <c r="Y291" s="12"/>
      <c r="Z291" s="12"/>
    </row>
    <row r="292" spans="1:26" ht="59" customHeight="1">
      <c r="A292" s="6">
        <v>44385</v>
      </c>
      <c r="B292" s="6">
        <v>44385</v>
      </c>
      <c r="C292" s="20" t="s">
        <v>9821</v>
      </c>
      <c r="D292" s="8" t="s">
        <v>9822</v>
      </c>
      <c r="E292" s="16" t="s">
        <v>6954</v>
      </c>
      <c r="F292" s="8" t="s">
        <v>3242</v>
      </c>
      <c r="G292" s="8" t="s">
        <v>6317</v>
      </c>
      <c r="H292" s="16" t="s">
        <v>6958</v>
      </c>
      <c r="I292" s="16" t="s">
        <v>9464</v>
      </c>
      <c r="J292" s="8">
        <v>1400</v>
      </c>
      <c r="K292" s="8" t="s">
        <v>3821</v>
      </c>
      <c r="L292" s="8"/>
      <c r="M292" s="8"/>
      <c r="N292" s="10"/>
      <c r="O292" s="6"/>
      <c r="P292" s="10"/>
      <c r="Q292" s="10"/>
      <c r="R292" s="8"/>
      <c r="S292" s="12"/>
      <c r="T292" s="12"/>
      <c r="U292" s="12"/>
      <c r="V292" s="12"/>
      <c r="W292" s="12"/>
      <c r="X292" s="12"/>
      <c r="Y292" s="12"/>
      <c r="Z292" s="12"/>
    </row>
    <row r="293" spans="1:26" ht="59" customHeight="1">
      <c r="A293" s="6">
        <v>44385</v>
      </c>
      <c r="B293" s="6">
        <v>44385</v>
      </c>
      <c r="C293" s="20" t="s">
        <v>9823</v>
      </c>
      <c r="D293" s="8" t="s">
        <v>9824</v>
      </c>
      <c r="E293" s="16" t="s">
        <v>6954</v>
      </c>
      <c r="F293" s="8" t="s">
        <v>3242</v>
      </c>
      <c r="G293" s="8" t="s">
        <v>6317</v>
      </c>
      <c r="H293" s="16" t="s">
        <v>6958</v>
      </c>
      <c r="I293" s="16" t="s">
        <v>9464</v>
      </c>
      <c r="J293" s="8">
        <v>1413</v>
      </c>
      <c r="K293" s="8" t="s">
        <v>929</v>
      </c>
      <c r="L293" s="8"/>
      <c r="M293" s="8"/>
      <c r="N293" s="10"/>
      <c r="O293" s="6"/>
      <c r="P293" s="10"/>
      <c r="Q293" s="10"/>
      <c r="R293" s="8"/>
      <c r="S293" s="12"/>
      <c r="T293" s="12"/>
      <c r="U293" s="12"/>
      <c r="V293" s="12"/>
      <c r="W293" s="12"/>
      <c r="X293" s="12"/>
      <c r="Y293" s="12"/>
      <c r="Z293" s="12"/>
    </row>
    <row r="294" spans="1:26" ht="59" customHeight="1">
      <c r="A294" s="6">
        <v>44384</v>
      </c>
      <c r="B294" s="6">
        <v>44384</v>
      </c>
      <c r="C294" s="20" t="s">
        <v>5099</v>
      </c>
      <c r="D294" s="8" t="s">
        <v>9366</v>
      </c>
      <c r="E294" s="16" t="s">
        <v>6954</v>
      </c>
      <c r="F294" s="8" t="s">
        <v>3242</v>
      </c>
      <c r="G294" s="8" t="s">
        <v>175</v>
      </c>
      <c r="H294" s="16" t="s">
        <v>6958</v>
      </c>
      <c r="I294" s="11" t="s">
        <v>9464</v>
      </c>
      <c r="J294" s="8">
        <v>1415</v>
      </c>
      <c r="K294" s="8" t="s">
        <v>142</v>
      </c>
      <c r="L294" s="8"/>
      <c r="M294" s="8" t="s">
        <v>9642</v>
      </c>
      <c r="N294" s="10" t="s">
        <v>9460</v>
      </c>
      <c r="O294" s="6">
        <v>44384</v>
      </c>
      <c r="P294" s="10">
        <v>1415</v>
      </c>
      <c r="Q294" s="10" t="s">
        <v>35</v>
      </c>
      <c r="R294" s="8" t="s">
        <v>82</v>
      </c>
      <c r="S294" s="12"/>
      <c r="T294" s="12"/>
      <c r="U294" s="12"/>
      <c r="V294" s="12"/>
      <c r="W294" s="12"/>
      <c r="X294" s="12"/>
      <c r="Y294" s="12"/>
      <c r="Z294" s="12"/>
    </row>
    <row r="295" spans="1:26" ht="59" customHeight="1">
      <c r="A295" s="6">
        <v>44379</v>
      </c>
      <c r="B295" s="6">
        <v>44383</v>
      </c>
      <c r="C295" s="7">
        <v>100014831939</v>
      </c>
      <c r="D295" s="8" t="s">
        <v>9374</v>
      </c>
      <c r="E295" s="11" t="s">
        <v>6954</v>
      </c>
      <c r="F295" s="10" t="s">
        <v>3242</v>
      </c>
      <c r="G295" s="8" t="s">
        <v>281</v>
      </c>
      <c r="H295" s="11" t="s">
        <v>6958</v>
      </c>
      <c r="I295" s="11" t="s">
        <v>9462</v>
      </c>
      <c r="J295" s="8">
        <v>1430</v>
      </c>
      <c r="K295" s="8" t="s">
        <v>573</v>
      </c>
      <c r="L295" s="8"/>
      <c r="M295" s="8" t="s">
        <v>4520</v>
      </c>
      <c r="N295" s="10"/>
      <c r="O295" s="6">
        <v>44379</v>
      </c>
      <c r="P295" s="8">
        <v>1430</v>
      </c>
      <c r="Q295" s="10"/>
      <c r="R295" s="10" t="s">
        <v>4520</v>
      </c>
      <c r="S295" s="12"/>
      <c r="T295" s="12"/>
      <c r="U295" s="12"/>
      <c r="V295" s="12"/>
      <c r="W295" s="12"/>
      <c r="X295" s="12"/>
      <c r="Y295" s="12"/>
      <c r="Z295" s="12"/>
    </row>
    <row r="296" spans="1:26" ht="59" customHeight="1">
      <c r="A296" s="6">
        <v>44384</v>
      </c>
      <c r="B296" s="6">
        <v>44385</v>
      </c>
      <c r="C296" s="36">
        <v>275562382</v>
      </c>
      <c r="D296" s="33" t="s">
        <v>9825</v>
      </c>
      <c r="E296" s="16" t="s">
        <v>6954</v>
      </c>
      <c r="F296" s="8" t="s">
        <v>3242</v>
      </c>
      <c r="G296" s="8" t="s">
        <v>6317</v>
      </c>
      <c r="H296" s="16" t="s">
        <v>6958</v>
      </c>
      <c r="I296" s="16" t="s">
        <v>9468</v>
      </c>
      <c r="J296" s="8">
        <v>1439.01</v>
      </c>
      <c r="K296" s="8" t="s">
        <v>929</v>
      </c>
      <c r="L296" s="8" t="s">
        <v>9826</v>
      </c>
      <c r="M296" s="8"/>
      <c r="N296" s="10"/>
      <c r="O296" s="6">
        <v>44385</v>
      </c>
      <c r="P296" s="10"/>
      <c r="Q296" s="10"/>
      <c r="R296" s="10"/>
      <c r="S296" s="12"/>
      <c r="T296" s="12"/>
      <c r="U296" s="12"/>
      <c r="V296" s="12"/>
      <c r="W296" s="12"/>
      <c r="X296" s="12"/>
      <c r="Y296" s="12"/>
      <c r="Z296" s="12"/>
    </row>
    <row r="297" spans="1:26" ht="59" customHeight="1">
      <c r="A297" s="6">
        <v>44385</v>
      </c>
      <c r="B297" s="6">
        <v>44385</v>
      </c>
      <c r="C297" s="20">
        <v>275562382</v>
      </c>
      <c r="D297" s="8" t="s">
        <v>9825</v>
      </c>
      <c r="E297" s="16" t="s">
        <v>6954</v>
      </c>
      <c r="F297" s="8" t="s">
        <v>3242</v>
      </c>
      <c r="G297" s="8" t="s">
        <v>6317</v>
      </c>
      <c r="H297" s="16" t="s">
        <v>6958</v>
      </c>
      <c r="I297" s="16" t="s">
        <v>9464</v>
      </c>
      <c r="J297" s="8">
        <v>1439.01</v>
      </c>
      <c r="K297" s="8" t="s">
        <v>929</v>
      </c>
      <c r="L297" s="8"/>
      <c r="M297" s="8"/>
      <c r="N297" s="10"/>
      <c r="O297" s="6"/>
      <c r="P297" s="10"/>
      <c r="Q297" s="10"/>
      <c r="R297" s="8"/>
      <c r="S297" s="12"/>
      <c r="T297" s="12"/>
      <c r="U297" s="12"/>
      <c r="V297" s="12"/>
      <c r="W297" s="12"/>
      <c r="X297" s="12"/>
      <c r="Y297" s="12"/>
      <c r="Z297" s="12"/>
    </row>
    <row r="298" spans="1:26" ht="59" customHeight="1">
      <c r="A298" s="6">
        <v>44341</v>
      </c>
      <c r="B298" s="6">
        <v>44377</v>
      </c>
      <c r="C298" s="7">
        <v>100019230216</v>
      </c>
      <c r="D298" s="8" t="s">
        <v>8079</v>
      </c>
      <c r="E298" s="11" t="s">
        <v>6954</v>
      </c>
      <c r="F298" s="10" t="s">
        <v>3242</v>
      </c>
      <c r="G298" s="8" t="s">
        <v>175</v>
      </c>
      <c r="H298" s="11" t="s">
        <v>9463</v>
      </c>
      <c r="I298" s="11" t="s">
        <v>9484</v>
      </c>
      <c r="J298" s="8">
        <v>1500</v>
      </c>
      <c r="K298" s="8" t="s">
        <v>142</v>
      </c>
      <c r="L298" s="8"/>
      <c r="M298" s="8" t="s">
        <v>9827</v>
      </c>
      <c r="N298" s="10"/>
      <c r="O298" s="6"/>
      <c r="P298" s="10"/>
      <c r="Q298" s="10"/>
      <c r="R298" s="10"/>
      <c r="S298" s="12"/>
      <c r="T298" s="12"/>
      <c r="U298" s="12"/>
      <c r="V298" s="12"/>
      <c r="W298" s="12"/>
      <c r="X298" s="12"/>
      <c r="Y298" s="12"/>
      <c r="Z298" s="12"/>
    </row>
    <row r="299" spans="1:26" ht="59" customHeight="1">
      <c r="A299" s="6">
        <v>44336</v>
      </c>
      <c r="B299" s="6">
        <v>44356</v>
      </c>
      <c r="C299" s="7">
        <v>100018217761</v>
      </c>
      <c r="D299" s="8" t="s">
        <v>7358</v>
      </c>
      <c r="E299" s="11" t="s">
        <v>6954</v>
      </c>
      <c r="F299" s="10" t="s">
        <v>3242</v>
      </c>
      <c r="G299" s="8" t="s">
        <v>146</v>
      </c>
      <c r="H299" s="11" t="s">
        <v>9466</v>
      </c>
      <c r="I299" s="11" t="s">
        <v>9458</v>
      </c>
      <c r="J299" s="8">
        <v>1500</v>
      </c>
      <c r="K299" s="8" t="s">
        <v>142</v>
      </c>
      <c r="L299" s="8"/>
      <c r="M299" s="8"/>
      <c r="N299" s="10"/>
      <c r="O299" s="6"/>
      <c r="P299" s="10"/>
      <c r="Q299" s="10"/>
      <c r="R299" s="10"/>
      <c r="S299" s="12"/>
      <c r="T299" s="12"/>
      <c r="U299" s="12"/>
      <c r="V299" s="12"/>
      <c r="W299" s="12"/>
      <c r="X299" s="12"/>
      <c r="Y299" s="12"/>
      <c r="Z299" s="12"/>
    </row>
    <row r="300" spans="1:26" ht="59" customHeight="1">
      <c r="A300" s="6">
        <v>44375</v>
      </c>
      <c r="B300" s="6">
        <v>44391</v>
      </c>
      <c r="C300" s="7">
        <v>100015036046</v>
      </c>
      <c r="D300" s="8" t="s">
        <v>9119</v>
      </c>
      <c r="E300" s="11" t="s">
        <v>8518</v>
      </c>
      <c r="F300" s="10" t="s">
        <v>3242</v>
      </c>
      <c r="G300" s="8" t="s">
        <v>281</v>
      </c>
      <c r="H300" s="11" t="s">
        <v>9463</v>
      </c>
      <c r="I300" s="11" t="s">
        <v>9481</v>
      </c>
      <c r="J300" s="8">
        <v>1500</v>
      </c>
      <c r="K300" s="8" t="s">
        <v>142</v>
      </c>
      <c r="L300" s="8"/>
      <c r="M300" s="8"/>
      <c r="N300" s="10"/>
      <c r="O300" s="6"/>
      <c r="P300" s="10"/>
      <c r="Q300" s="10"/>
      <c r="R300" s="8" t="s">
        <v>9828</v>
      </c>
      <c r="S300" s="12"/>
      <c r="T300" s="12"/>
      <c r="U300" s="12"/>
      <c r="V300" s="12"/>
      <c r="W300" s="12"/>
      <c r="X300" s="12"/>
      <c r="Y300" s="12"/>
      <c r="Z300" s="12"/>
    </row>
    <row r="301" spans="1:26" ht="59" customHeight="1">
      <c r="A301" s="6">
        <v>44385</v>
      </c>
      <c r="B301" s="6">
        <v>44385</v>
      </c>
      <c r="C301" s="20" t="s">
        <v>9829</v>
      </c>
      <c r="D301" s="8" t="s">
        <v>9830</v>
      </c>
      <c r="E301" s="16" t="s">
        <v>6954</v>
      </c>
      <c r="F301" s="8" t="s">
        <v>3242</v>
      </c>
      <c r="G301" s="8" t="s">
        <v>281</v>
      </c>
      <c r="H301" s="11" t="s">
        <v>9463</v>
      </c>
      <c r="I301" s="16" t="s">
        <v>9484</v>
      </c>
      <c r="J301" s="8">
        <v>1500</v>
      </c>
      <c r="K301" s="8" t="s">
        <v>142</v>
      </c>
      <c r="L301" s="8"/>
      <c r="M301" s="8" t="s">
        <v>9659</v>
      </c>
      <c r="N301" s="10" t="s">
        <v>9460</v>
      </c>
      <c r="O301" s="6"/>
      <c r="P301" s="10"/>
      <c r="Q301" s="10"/>
      <c r="R301" s="8" t="s">
        <v>9831</v>
      </c>
      <c r="S301" s="12"/>
      <c r="T301" s="12"/>
      <c r="U301" s="12"/>
      <c r="V301" s="12"/>
      <c r="W301" s="12"/>
      <c r="X301" s="12"/>
      <c r="Y301" s="12"/>
      <c r="Z301" s="12"/>
    </row>
    <row r="302" spans="1:26" ht="59" customHeight="1">
      <c r="A302" s="6">
        <v>44390</v>
      </c>
      <c r="B302" s="6">
        <v>44390</v>
      </c>
      <c r="C302" s="17" t="s">
        <v>9832</v>
      </c>
      <c r="D302" s="18" t="s">
        <v>9833</v>
      </c>
      <c r="E302" s="16" t="s">
        <v>6954</v>
      </c>
      <c r="F302" s="8" t="s">
        <v>3242</v>
      </c>
      <c r="G302" s="8" t="s">
        <v>175</v>
      </c>
      <c r="H302" s="11" t="s">
        <v>9463</v>
      </c>
      <c r="I302" s="11" t="s">
        <v>9561</v>
      </c>
      <c r="J302" s="8">
        <v>1500</v>
      </c>
      <c r="K302" s="8" t="s">
        <v>142</v>
      </c>
      <c r="L302" s="8"/>
      <c r="M302" s="8" t="s">
        <v>5622</v>
      </c>
      <c r="N302" s="10" t="s">
        <v>9460</v>
      </c>
      <c r="O302" s="6"/>
      <c r="P302" s="10"/>
      <c r="Q302" s="10" t="s">
        <v>37</v>
      </c>
      <c r="R302" s="8"/>
      <c r="S302" s="12"/>
      <c r="T302" s="12"/>
      <c r="U302" s="12"/>
      <c r="V302" s="12"/>
      <c r="W302" s="12"/>
      <c r="X302" s="12"/>
      <c r="Y302" s="12"/>
      <c r="Z302" s="12"/>
    </row>
    <row r="303" spans="1:26" ht="59" customHeight="1">
      <c r="A303" s="6">
        <v>44389</v>
      </c>
      <c r="B303" s="6">
        <v>44389</v>
      </c>
      <c r="C303" s="7">
        <v>100020182637</v>
      </c>
      <c r="D303" s="8" t="s">
        <v>9834</v>
      </c>
      <c r="E303" s="11" t="s">
        <v>6954</v>
      </c>
      <c r="F303" s="10" t="s">
        <v>3242</v>
      </c>
      <c r="G303" s="8" t="s">
        <v>175</v>
      </c>
      <c r="H303" s="11" t="s">
        <v>6982</v>
      </c>
      <c r="I303" s="11" t="s">
        <v>9561</v>
      </c>
      <c r="J303" s="8">
        <v>1500</v>
      </c>
      <c r="K303" s="8" t="s">
        <v>142</v>
      </c>
      <c r="L303" s="8" t="s">
        <v>9835</v>
      </c>
      <c r="M303" s="8" t="s">
        <v>9836</v>
      </c>
      <c r="N303" s="10" t="s">
        <v>9460</v>
      </c>
      <c r="O303" s="6"/>
      <c r="P303" s="10"/>
      <c r="Q303" s="10"/>
      <c r="R303" s="8" t="s">
        <v>9837</v>
      </c>
      <c r="S303" s="37"/>
      <c r="T303" s="37"/>
      <c r="U303" s="37"/>
      <c r="V303" s="37"/>
      <c r="W303" s="37"/>
      <c r="X303" s="37"/>
      <c r="Y303" s="37"/>
      <c r="Z303" s="37"/>
    </row>
    <row r="304" spans="1:26" ht="59" customHeight="1">
      <c r="A304" s="6">
        <v>44389</v>
      </c>
      <c r="B304" s="6">
        <v>44390</v>
      </c>
      <c r="C304" s="17" t="s">
        <v>9838</v>
      </c>
      <c r="D304" s="33" t="s">
        <v>9839</v>
      </c>
      <c r="E304" s="16" t="s">
        <v>6954</v>
      </c>
      <c r="F304" s="8" t="s">
        <v>3242</v>
      </c>
      <c r="G304" s="8" t="s">
        <v>6279</v>
      </c>
      <c r="H304" s="16" t="s">
        <v>6958</v>
      </c>
      <c r="I304" s="11" t="s">
        <v>9464</v>
      </c>
      <c r="J304" s="8">
        <v>1500</v>
      </c>
      <c r="K304" s="8" t="s">
        <v>142</v>
      </c>
      <c r="L304" s="8" t="s">
        <v>9840</v>
      </c>
      <c r="M304" s="8" t="s">
        <v>9841</v>
      </c>
      <c r="N304" s="10" t="s">
        <v>9460</v>
      </c>
      <c r="O304" s="6">
        <v>44390</v>
      </c>
      <c r="P304" s="10">
        <v>425</v>
      </c>
      <c r="Q304" s="10" t="s">
        <v>37</v>
      </c>
      <c r="R304" s="8"/>
      <c r="S304" s="37"/>
      <c r="T304" s="37"/>
      <c r="U304" s="37"/>
      <c r="V304" s="37"/>
      <c r="W304" s="37"/>
      <c r="X304" s="37"/>
      <c r="Y304" s="37"/>
      <c r="Z304" s="37"/>
    </row>
    <row r="305" spans="1:26" ht="59" customHeight="1">
      <c r="A305" s="6">
        <v>44385</v>
      </c>
      <c r="B305" s="6">
        <v>44385</v>
      </c>
      <c r="C305" s="20" t="s">
        <v>9842</v>
      </c>
      <c r="D305" s="8" t="s">
        <v>9843</v>
      </c>
      <c r="E305" s="16" t="s">
        <v>6954</v>
      </c>
      <c r="F305" s="8" t="s">
        <v>3242</v>
      </c>
      <c r="G305" s="8" t="s">
        <v>6317</v>
      </c>
      <c r="H305" s="16" t="s">
        <v>6958</v>
      </c>
      <c r="I305" s="16" t="s">
        <v>9464</v>
      </c>
      <c r="J305" s="8">
        <v>1528.86</v>
      </c>
      <c r="K305" s="8" t="s">
        <v>981</v>
      </c>
      <c r="L305" s="8"/>
      <c r="M305" s="8"/>
      <c r="N305" s="10"/>
      <c r="O305" s="6"/>
      <c r="P305" s="10"/>
      <c r="Q305" s="10"/>
      <c r="R305" s="8"/>
      <c r="S305" s="37"/>
      <c r="T305" s="37"/>
      <c r="U305" s="37"/>
      <c r="V305" s="37"/>
      <c r="W305" s="37"/>
      <c r="X305" s="37"/>
      <c r="Y305" s="37"/>
      <c r="Z305" s="37"/>
    </row>
    <row r="306" spans="1:26" ht="59" customHeight="1">
      <c r="A306" s="6">
        <v>44383</v>
      </c>
      <c r="B306" s="6">
        <v>44383</v>
      </c>
      <c r="C306" s="20" t="s">
        <v>9844</v>
      </c>
      <c r="D306" s="8" t="s">
        <v>9845</v>
      </c>
      <c r="E306" s="16" t="s">
        <v>6954</v>
      </c>
      <c r="F306" s="8" t="s">
        <v>3242</v>
      </c>
      <c r="G306" s="8" t="s">
        <v>175</v>
      </c>
      <c r="H306" s="16" t="s">
        <v>6958</v>
      </c>
      <c r="I306" s="11" t="s">
        <v>9464</v>
      </c>
      <c r="J306" s="8">
        <v>1555</v>
      </c>
      <c r="K306" s="8" t="s">
        <v>9846</v>
      </c>
      <c r="L306" s="8"/>
      <c r="M306" s="8"/>
      <c r="N306" s="10"/>
      <c r="O306" s="6">
        <v>44383</v>
      </c>
      <c r="P306" s="10">
        <v>1555</v>
      </c>
      <c r="Q306" s="10"/>
      <c r="R306" s="8" t="s">
        <v>7375</v>
      </c>
      <c r="S306" s="37"/>
      <c r="T306" s="37"/>
      <c r="U306" s="37"/>
      <c r="V306" s="37"/>
      <c r="W306" s="37"/>
      <c r="X306" s="37"/>
      <c r="Y306" s="37"/>
      <c r="Z306" s="37"/>
    </row>
    <row r="307" spans="1:26" ht="59" customHeight="1">
      <c r="A307" s="6">
        <v>44378</v>
      </c>
      <c r="B307" s="6">
        <v>44382</v>
      </c>
      <c r="C307" s="7">
        <v>100020014549</v>
      </c>
      <c r="D307" s="8" t="s">
        <v>9303</v>
      </c>
      <c r="E307" s="11" t="s">
        <v>6976</v>
      </c>
      <c r="F307" s="10" t="s">
        <v>3242</v>
      </c>
      <c r="G307" s="8" t="s">
        <v>6295</v>
      </c>
      <c r="H307" s="11" t="s">
        <v>9463</v>
      </c>
      <c r="I307" s="11" t="s">
        <v>9464</v>
      </c>
      <c r="J307" s="8">
        <v>1588</v>
      </c>
      <c r="K307" s="8" t="s">
        <v>9304</v>
      </c>
      <c r="L307" s="8" t="s">
        <v>21</v>
      </c>
      <c r="M307" s="8" t="s">
        <v>9305</v>
      </c>
      <c r="N307" s="10"/>
      <c r="O307" s="6"/>
      <c r="P307" s="10"/>
      <c r="Q307" s="10"/>
      <c r="R307" s="10" t="s">
        <v>9305</v>
      </c>
      <c r="S307" s="37"/>
      <c r="T307" s="37"/>
      <c r="U307" s="37"/>
      <c r="V307" s="37"/>
      <c r="W307" s="37"/>
      <c r="X307" s="37"/>
      <c r="Y307" s="37"/>
      <c r="Z307" s="37"/>
    </row>
    <row r="308" spans="1:26" ht="59" customHeight="1">
      <c r="A308" s="6">
        <v>44392</v>
      </c>
      <c r="B308" s="6">
        <v>44393</v>
      </c>
      <c r="C308" s="17" t="s">
        <v>9847</v>
      </c>
      <c r="D308" s="18" t="s">
        <v>9848</v>
      </c>
      <c r="E308" s="11" t="s">
        <v>7001</v>
      </c>
      <c r="F308" s="8" t="s">
        <v>3242</v>
      </c>
      <c r="G308" s="8" t="s">
        <v>6279</v>
      </c>
      <c r="H308" s="16" t="s">
        <v>9466</v>
      </c>
      <c r="I308" s="11" t="s">
        <v>9484</v>
      </c>
      <c r="J308" s="8">
        <v>1600</v>
      </c>
      <c r="K308" s="8" t="s">
        <v>142</v>
      </c>
      <c r="L308" s="8" t="s">
        <v>9849</v>
      </c>
      <c r="M308" s="8" t="s">
        <v>9850</v>
      </c>
      <c r="N308" s="10" t="s">
        <v>9460</v>
      </c>
      <c r="O308" s="6"/>
      <c r="P308" s="10"/>
      <c r="Q308" s="10"/>
      <c r="R308" s="8" t="s">
        <v>9851</v>
      </c>
      <c r="S308" s="37"/>
      <c r="T308" s="37"/>
      <c r="U308" s="37"/>
      <c r="V308" s="37"/>
      <c r="W308" s="37"/>
      <c r="X308" s="37"/>
      <c r="Y308" s="37"/>
      <c r="Z308" s="37"/>
    </row>
    <row r="309" spans="1:26" ht="59" customHeight="1">
      <c r="A309" s="6">
        <v>44383</v>
      </c>
      <c r="B309" s="6">
        <v>44382</v>
      </c>
      <c r="C309" s="38">
        <v>434472185</v>
      </c>
      <c r="D309" s="39" t="s">
        <v>9852</v>
      </c>
      <c r="E309" s="16" t="s">
        <v>6954</v>
      </c>
      <c r="F309" s="8" t="s">
        <v>3242</v>
      </c>
      <c r="G309" s="8" t="s">
        <v>6281</v>
      </c>
      <c r="H309" s="16" t="s">
        <v>6958</v>
      </c>
      <c r="I309" s="16" t="s">
        <v>9464</v>
      </c>
      <c r="J309" s="8">
        <v>1669</v>
      </c>
      <c r="K309" s="8" t="s">
        <v>142</v>
      </c>
      <c r="L309" s="8" t="s">
        <v>7375</v>
      </c>
      <c r="M309" s="8" t="s">
        <v>7375</v>
      </c>
      <c r="N309" s="10" t="s">
        <v>9460</v>
      </c>
      <c r="O309" s="6">
        <v>44382</v>
      </c>
      <c r="P309" s="10">
        <v>1669</v>
      </c>
      <c r="Q309" s="10"/>
      <c r="R309" s="8" t="s">
        <v>7375</v>
      </c>
      <c r="S309" s="37"/>
      <c r="T309" s="37"/>
      <c r="U309" s="37"/>
      <c r="V309" s="37"/>
      <c r="W309" s="37"/>
      <c r="X309" s="37"/>
      <c r="Y309" s="37"/>
      <c r="Z309" s="37"/>
    </row>
    <row r="310" spans="1:26" ht="59" customHeight="1">
      <c r="A310" s="6">
        <v>44363</v>
      </c>
      <c r="B310" s="6">
        <v>44382</v>
      </c>
      <c r="C310" s="7">
        <v>100013469752</v>
      </c>
      <c r="D310" s="8" t="s">
        <v>4117</v>
      </c>
      <c r="E310" s="11" t="s">
        <v>6976</v>
      </c>
      <c r="F310" s="10" t="s">
        <v>3242</v>
      </c>
      <c r="G310" s="8" t="s">
        <v>6295</v>
      </c>
      <c r="H310" s="11" t="s">
        <v>9466</v>
      </c>
      <c r="I310" s="11" t="s">
        <v>9464</v>
      </c>
      <c r="J310" s="8">
        <v>1699</v>
      </c>
      <c r="K310" s="8" t="s">
        <v>2877</v>
      </c>
      <c r="L310" s="8"/>
      <c r="M310" s="8" t="s">
        <v>9397</v>
      </c>
      <c r="N310" s="10"/>
      <c r="O310" s="6"/>
      <c r="P310" s="10"/>
      <c r="Q310" s="10"/>
      <c r="R310" s="10" t="s">
        <v>9397</v>
      </c>
      <c r="S310" s="37"/>
      <c r="T310" s="37"/>
      <c r="U310" s="37"/>
      <c r="V310" s="37"/>
      <c r="W310" s="37"/>
      <c r="X310" s="37"/>
      <c r="Y310" s="37"/>
      <c r="Z310" s="37"/>
    </row>
    <row r="311" spans="1:26" ht="59" customHeight="1">
      <c r="A311" s="6">
        <v>44344</v>
      </c>
      <c r="B311" s="6">
        <v>44383</v>
      </c>
      <c r="C311" s="7">
        <v>100019523263</v>
      </c>
      <c r="D311" s="8" t="s">
        <v>8233</v>
      </c>
      <c r="E311" s="11" t="s">
        <v>6976</v>
      </c>
      <c r="F311" s="10" t="s">
        <v>3242</v>
      </c>
      <c r="G311" s="8" t="s">
        <v>6295</v>
      </c>
      <c r="H311" s="11" t="s">
        <v>9466</v>
      </c>
      <c r="I311" s="11" t="s">
        <v>9484</v>
      </c>
      <c r="J311" s="8">
        <v>1700</v>
      </c>
      <c r="K311" s="8" t="s">
        <v>168</v>
      </c>
      <c r="L311" s="8" t="s">
        <v>9853</v>
      </c>
      <c r="M311" s="8" t="s">
        <v>9854</v>
      </c>
      <c r="N311" s="10" t="s">
        <v>9460</v>
      </c>
      <c r="O311" s="6"/>
      <c r="P311" s="10"/>
      <c r="Q311" s="10"/>
      <c r="R311" s="10"/>
      <c r="S311" s="37"/>
      <c r="T311" s="37"/>
      <c r="U311" s="37"/>
      <c r="V311" s="37"/>
      <c r="W311" s="37"/>
      <c r="X311" s="37"/>
      <c r="Y311" s="37"/>
      <c r="Z311" s="37"/>
    </row>
    <row r="312" spans="1:26" ht="59" customHeight="1">
      <c r="A312" s="6">
        <v>44258</v>
      </c>
      <c r="B312" s="6"/>
      <c r="C312" s="7">
        <v>100013805221</v>
      </c>
      <c r="D312" s="8" t="s">
        <v>7127</v>
      </c>
      <c r="E312" s="11" t="s">
        <v>6954</v>
      </c>
      <c r="F312" s="10" t="s">
        <v>3242</v>
      </c>
      <c r="G312" s="8" t="s">
        <v>146</v>
      </c>
      <c r="H312" s="11" t="s">
        <v>9466</v>
      </c>
      <c r="I312" s="11" t="s">
        <v>9458</v>
      </c>
      <c r="J312" s="8">
        <v>1700</v>
      </c>
      <c r="K312" s="8" t="s">
        <v>140</v>
      </c>
      <c r="L312" s="8"/>
      <c r="M312" s="8" t="s">
        <v>7129</v>
      </c>
      <c r="N312" s="10"/>
      <c r="O312" s="6"/>
      <c r="P312" s="10"/>
      <c r="Q312" s="10"/>
      <c r="R312" s="10" t="s">
        <v>7129</v>
      </c>
      <c r="S312" s="37"/>
      <c r="T312" s="37"/>
      <c r="U312" s="37"/>
      <c r="V312" s="37"/>
      <c r="W312" s="37"/>
      <c r="X312" s="37"/>
      <c r="Y312" s="37"/>
      <c r="Z312" s="37"/>
    </row>
    <row r="313" spans="1:26" ht="59" customHeight="1">
      <c r="A313" s="6">
        <v>44379</v>
      </c>
      <c r="B313" s="6">
        <v>44383</v>
      </c>
      <c r="C313" s="7">
        <v>100020025916</v>
      </c>
      <c r="D313" s="8" t="s">
        <v>9360</v>
      </c>
      <c r="E313" s="11" t="s">
        <v>6954</v>
      </c>
      <c r="F313" s="10" t="s">
        <v>3242</v>
      </c>
      <c r="G313" s="8" t="s">
        <v>146</v>
      </c>
      <c r="H313" s="11" t="s">
        <v>6982</v>
      </c>
      <c r="I313" s="11" t="s">
        <v>9468</v>
      </c>
      <c r="J313" s="8">
        <v>1700</v>
      </c>
      <c r="K313" s="8" t="s">
        <v>168</v>
      </c>
      <c r="L313" s="8"/>
      <c r="M313" s="8"/>
      <c r="N313" s="10"/>
      <c r="O313" s="6"/>
      <c r="P313" s="10"/>
      <c r="Q313" s="10"/>
      <c r="R313" s="8" t="s">
        <v>9361</v>
      </c>
      <c r="S313" s="37"/>
      <c r="T313" s="37"/>
      <c r="U313" s="37"/>
      <c r="V313" s="37"/>
      <c r="W313" s="37"/>
      <c r="X313" s="37"/>
      <c r="Y313" s="37"/>
      <c r="Z313" s="37"/>
    </row>
    <row r="314" spans="1:26" ht="59" customHeight="1">
      <c r="A314" s="6">
        <v>44383</v>
      </c>
      <c r="B314" s="6">
        <v>44383</v>
      </c>
      <c r="C314" s="20">
        <v>120279791</v>
      </c>
      <c r="D314" s="8" t="s">
        <v>9855</v>
      </c>
      <c r="E314" s="16" t="s">
        <v>6954</v>
      </c>
      <c r="F314" s="8" t="s">
        <v>3242</v>
      </c>
      <c r="G314" s="8" t="s">
        <v>6291</v>
      </c>
      <c r="H314" s="16" t="s">
        <v>6958</v>
      </c>
      <c r="I314" s="16" t="s">
        <v>9462</v>
      </c>
      <c r="J314" s="8">
        <v>1700</v>
      </c>
      <c r="K314" s="8" t="s">
        <v>168</v>
      </c>
      <c r="L314" s="8"/>
      <c r="M314" s="8"/>
      <c r="N314" s="10"/>
      <c r="O314" s="6">
        <v>44384</v>
      </c>
      <c r="P314" s="10">
        <v>1700</v>
      </c>
      <c r="Q314" s="10" t="s">
        <v>35</v>
      </c>
      <c r="R314" s="8" t="s">
        <v>7375</v>
      </c>
      <c r="S314" s="37"/>
      <c r="T314" s="37"/>
      <c r="U314" s="37"/>
      <c r="V314" s="37"/>
      <c r="W314" s="37"/>
      <c r="X314" s="37"/>
      <c r="Y314" s="37"/>
      <c r="Z314" s="37"/>
    </row>
    <row r="315" spans="1:26" ht="59" customHeight="1">
      <c r="A315" s="6">
        <v>44383</v>
      </c>
      <c r="B315" s="6">
        <v>44383</v>
      </c>
      <c r="C315" s="29" t="s">
        <v>9856</v>
      </c>
      <c r="D315" s="28" t="s">
        <v>9857</v>
      </c>
      <c r="E315" s="16" t="s">
        <v>8518</v>
      </c>
      <c r="F315" s="8" t="s">
        <v>3242</v>
      </c>
      <c r="G315" s="8" t="s">
        <v>6295</v>
      </c>
      <c r="H315" s="16" t="s">
        <v>6958</v>
      </c>
      <c r="I315" s="16" t="s">
        <v>9464</v>
      </c>
      <c r="J315" s="8">
        <v>1716.46</v>
      </c>
      <c r="K315" s="8" t="s">
        <v>811</v>
      </c>
      <c r="L315" s="8"/>
      <c r="M315" s="8" t="s">
        <v>142</v>
      </c>
      <c r="N315" s="10" t="s">
        <v>9460</v>
      </c>
      <c r="O315" s="6">
        <v>44383</v>
      </c>
      <c r="P315" s="10">
        <v>1716.46</v>
      </c>
      <c r="Q315" s="10"/>
      <c r="R315" s="8" t="s">
        <v>7375</v>
      </c>
      <c r="S315" s="37"/>
      <c r="T315" s="37"/>
      <c r="U315" s="37"/>
      <c r="V315" s="37"/>
      <c r="W315" s="37"/>
      <c r="X315" s="37"/>
      <c r="Y315" s="37"/>
      <c r="Z315" s="37"/>
    </row>
    <row r="316" spans="1:26" ht="59" customHeight="1">
      <c r="A316" s="6">
        <v>44385</v>
      </c>
      <c r="B316" s="6">
        <v>44385</v>
      </c>
      <c r="C316" s="20" t="s">
        <v>9858</v>
      </c>
      <c r="D316" s="8" t="s">
        <v>9859</v>
      </c>
      <c r="E316" s="16" t="s">
        <v>6954</v>
      </c>
      <c r="F316" s="8" t="s">
        <v>3242</v>
      </c>
      <c r="G316" s="8" t="s">
        <v>5487</v>
      </c>
      <c r="H316" s="16" t="s">
        <v>6958</v>
      </c>
      <c r="I316" s="16" t="s">
        <v>9464</v>
      </c>
      <c r="J316" s="8">
        <v>1741.92</v>
      </c>
      <c r="K316" s="8" t="s">
        <v>981</v>
      </c>
      <c r="L316" s="8"/>
      <c r="M316" s="8"/>
      <c r="N316" s="10" t="s">
        <v>9460</v>
      </c>
      <c r="O316" s="6">
        <v>44385</v>
      </c>
      <c r="P316" s="10">
        <v>1741.92</v>
      </c>
      <c r="Q316" s="10"/>
      <c r="R316" s="8" t="s">
        <v>82</v>
      </c>
      <c r="S316" s="37"/>
      <c r="T316" s="37"/>
      <c r="U316" s="37"/>
      <c r="V316" s="37"/>
      <c r="W316" s="37"/>
      <c r="X316" s="37"/>
      <c r="Y316" s="37"/>
      <c r="Z316" s="37"/>
    </row>
    <row r="317" spans="1:26" ht="59" customHeight="1">
      <c r="A317" s="6">
        <v>44379</v>
      </c>
      <c r="B317" s="6">
        <v>44379</v>
      </c>
      <c r="C317" s="7">
        <v>100010485607</v>
      </c>
      <c r="D317" s="8" t="s">
        <v>7010</v>
      </c>
      <c r="E317" s="11" t="s">
        <v>6954</v>
      </c>
      <c r="F317" s="10" t="s">
        <v>3242</v>
      </c>
      <c r="G317" s="8" t="s">
        <v>175</v>
      </c>
      <c r="H317" s="11" t="s">
        <v>6958</v>
      </c>
      <c r="I317" s="11" t="s">
        <v>9462</v>
      </c>
      <c r="J317" s="8">
        <v>1815</v>
      </c>
      <c r="K317" s="8" t="s">
        <v>5971</v>
      </c>
      <c r="L317" s="8"/>
      <c r="M317" s="8" t="s">
        <v>9354</v>
      </c>
      <c r="N317" s="10"/>
      <c r="O317" s="6">
        <v>44379</v>
      </c>
      <c r="P317" s="8">
        <v>1815</v>
      </c>
      <c r="Q317" s="10"/>
      <c r="R317" s="10" t="s">
        <v>9354</v>
      </c>
      <c r="S317" s="37"/>
      <c r="T317" s="37"/>
      <c r="U317" s="37"/>
      <c r="V317" s="37"/>
      <c r="W317" s="37"/>
      <c r="X317" s="37"/>
      <c r="Y317" s="37"/>
      <c r="Z317" s="37"/>
    </row>
    <row r="318" spans="1:26" ht="59" customHeight="1">
      <c r="A318" s="6">
        <v>44342</v>
      </c>
      <c r="B318" s="6">
        <v>44383</v>
      </c>
      <c r="C318" s="7">
        <v>100019498250</v>
      </c>
      <c r="D318" s="8" t="s">
        <v>8553</v>
      </c>
      <c r="E318" s="11" t="s">
        <v>6954</v>
      </c>
      <c r="F318" s="10" t="s">
        <v>3242</v>
      </c>
      <c r="G318" s="8" t="s">
        <v>5487</v>
      </c>
      <c r="H318" s="11" t="s">
        <v>9463</v>
      </c>
      <c r="I318" s="11" t="s">
        <v>9464</v>
      </c>
      <c r="J318" s="8">
        <v>1821</v>
      </c>
      <c r="K318" s="8" t="s">
        <v>142</v>
      </c>
      <c r="L318" s="8" t="s">
        <v>9860</v>
      </c>
      <c r="M318" s="8" t="s">
        <v>9499</v>
      </c>
      <c r="N318" s="10" t="s">
        <v>9460</v>
      </c>
      <c r="O318" s="6"/>
      <c r="P318" s="10"/>
      <c r="Q318" s="10"/>
      <c r="R318" s="8" t="s">
        <v>8554</v>
      </c>
      <c r="S318" s="37"/>
      <c r="T318" s="37"/>
      <c r="U318" s="37"/>
      <c r="V318" s="37"/>
      <c r="W318" s="37"/>
      <c r="X318" s="37"/>
      <c r="Y318" s="37"/>
      <c r="Z318" s="37"/>
    </row>
    <row r="319" spans="1:26" ht="59" customHeight="1">
      <c r="A319" s="6">
        <v>44384</v>
      </c>
      <c r="B319" s="6">
        <v>44384</v>
      </c>
      <c r="C319" s="40" t="s">
        <v>9861</v>
      </c>
      <c r="D319" s="8" t="s">
        <v>9862</v>
      </c>
      <c r="E319" s="16" t="s">
        <v>6954</v>
      </c>
      <c r="F319" s="8" t="s">
        <v>3242</v>
      </c>
      <c r="G319" s="8" t="s">
        <v>5487</v>
      </c>
      <c r="H319" s="11" t="s">
        <v>9466</v>
      </c>
      <c r="I319" s="16" t="s">
        <v>9481</v>
      </c>
      <c r="J319" s="8">
        <v>1920</v>
      </c>
      <c r="K319" s="8" t="s">
        <v>1616</v>
      </c>
      <c r="L319" s="8"/>
      <c r="M319" s="8" t="s">
        <v>9863</v>
      </c>
      <c r="N319" s="10" t="s">
        <v>9460</v>
      </c>
      <c r="O319" s="6"/>
      <c r="P319" s="10"/>
      <c r="Q319" s="10"/>
      <c r="R319" s="8" t="s">
        <v>9864</v>
      </c>
      <c r="S319" s="37"/>
      <c r="T319" s="37"/>
      <c r="U319" s="37"/>
      <c r="V319" s="37"/>
      <c r="W319" s="37"/>
      <c r="X319" s="37"/>
      <c r="Y319" s="37"/>
      <c r="Z319" s="37"/>
    </row>
    <row r="320" spans="1:26" ht="59" customHeight="1">
      <c r="A320" s="6">
        <v>44351</v>
      </c>
      <c r="B320" s="6">
        <v>44378</v>
      </c>
      <c r="C320" s="7">
        <v>100012326154</v>
      </c>
      <c r="D320" s="8" t="s">
        <v>8570</v>
      </c>
      <c r="E320" s="11" t="s">
        <v>6954</v>
      </c>
      <c r="F320" s="10" t="s">
        <v>3242</v>
      </c>
      <c r="G320" s="8" t="s">
        <v>5487</v>
      </c>
      <c r="H320" s="11" t="s">
        <v>9463</v>
      </c>
      <c r="I320" s="11" t="s">
        <v>9468</v>
      </c>
      <c r="J320" s="8">
        <v>1958</v>
      </c>
      <c r="K320" s="8" t="s">
        <v>811</v>
      </c>
      <c r="L320" s="8"/>
      <c r="M320" s="8" t="s">
        <v>8571</v>
      </c>
      <c r="N320" s="10"/>
      <c r="O320" s="6"/>
      <c r="P320" s="10"/>
      <c r="Q320" s="10"/>
      <c r="R320" s="10" t="s">
        <v>8571</v>
      </c>
      <c r="S320" s="37"/>
      <c r="T320" s="37"/>
      <c r="U320" s="37"/>
      <c r="V320" s="37"/>
      <c r="W320" s="37"/>
      <c r="X320" s="37"/>
      <c r="Y320" s="37"/>
      <c r="Z320" s="37"/>
    </row>
    <row r="321" spans="1:26" ht="59" customHeight="1">
      <c r="A321" s="6">
        <v>44347</v>
      </c>
      <c r="B321" s="6">
        <v>44390</v>
      </c>
      <c r="C321" s="7">
        <v>100019573132</v>
      </c>
      <c r="D321" s="8" t="s">
        <v>8294</v>
      </c>
      <c r="E321" s="11" t="s">
        <v>6954</v>
      </c>
      <c r="F321" s="10" t="s">
        <v>3242</v>
      </c>
      <c r="G321" s="8" t="s">
        <v>281</v>
      </c>
      <c r="H321" s="11" t="s">
        <v>6958</v>
      </c>
      <c r="I321" s="11" t="s">
        <v>9484</v>
      </c>
      <c r="J321" s="8">
        <v>1998</v>
      </c>
      <c r="K321" s="8" t="s">
        <v>213</v>
      </c>
      <c r="L321" s="8"/>
      <c r="M321" s="8" t="s">
        <v>8295</v>
      </c>
      <c r="N321" s="10" t="s">
        <v>9460</v>
      </c>
      <c r="O321" s="6">
        <v>44389</v>
      </c>
      <c r="P321" s="10">
        <v>1998</v>
      </c>
      <c r="Q321" s="10"/>
      <c r="R321" s="8" t="s">
        <v>9865</v>
      </c>
      <c r="S321" s="37"/>
      <c r="T321" s="37"/>
      <c r="U321" s="37"/>
      <c r="V321" s="37"/>
      <c r="W321" s="37"/>
      <c r="X321" s="37"/>
      <c r="Y321" s="37"/>
      <c r="Z321" s="37"/>
    </row>
    <row r="322" spans="1:26" ht="59" customHeight="1">
      <c r="A322" s="6">
        <v>44341</v>
      </c>
      <c r="B322" s="6">
        <v>44386</v>
      </c>
      <c r="C322" s="41" t="s">
        <v>8075</v>
      </c>
      <c r="D322" s="8" t="s">
        <v>8076</v>
      </c>
      <c r="E322" s="11" t="s">
        <v>6954</v>
      </c>
      <c r="F322" s="10" t="s">
        <v>3242</v>
      </c>
      <c r="G322" s="8" t="s">
        <v>175</v>
      </c>
      <c r="H322" s="11" t="s">
        <v>9463</v>
      </c>
      <c r="I322" s="11" t="s">
        <v>9564</v>
      </c>
      <c r="J322" s="8">
        <v>2000</v>
      </c>
      <c r="K322" s="8" t="s">
        <v>142</v>
      </c>
      <c r="L322" s="8"/>
      <c r="M322" s="8" t="s">
        <v>8077</v>
      </c>
      <c r="N322" s="10"/>
      <c r="O322" s="6"/>
      <c r="P322" s="10"/>
      <c r="Q322" s="10"/>
      <c r="R322" s="10" t="s">
        <v>8077</v>
      </c>
      <c r="S322" s="37"/>
      <c r="T322" s="37"/>
      <c r="U322" s="37"/>
      <c r="V322" s="37"/>
      <c r="W322" s="37"/>
      <c r="X322" s="37"/>
      <c r="Y322" s="37"/>
      <c r="Z322" s="37"/>
    </row>
    <row r="323" spans="1:26" ht="59" customHeight="1">
      <c r="A323" s="6">
        <v>44266</v>
      </c>
      <c r="B323" s="6">
        <v>44348</v>
      </c>
      <c r="C323" s="7">
        <v>880694144</v>
      </c>
      <c r="D323" s="8" t="s">
        <v>6995</v>
      </c>
      <c r="E323" s="11" t="s">
        <v>6954</v>
      </c>
      <c r="F323" s="10" t="s">
        <v>3242</v>
      </c>
      <c r="G323" s="8" t="s">
        <v>146</v>
      </c>
      <c r="H323" s="11" t="s">
        <v>9463</v>
      </c>
      <c r="I323" s="11" t="s">
        <v>9458</v>
      </c>
      <c r="J323" s="8">
        <v>2000</v>
      </c>
      <c r="K323" s="8" t="s">
        <v>354</v>
      </c>
      <c r="L323" s="8"/>
      <c r="M323" s="8" t="s">
        <v>8307</v>
      </c>
      <c r="N323" s="10"/>
      <c r="O323" s="6"/>
      <c r="P323" s="10"/>
      <c r="Q323" s="10"/>
      <c r="R323" s="10" t="s">
        <v>8307</v>
      </c>
      <c r="S323" s="37"/>
      <c r="T323" s="37"/>
      <c r="U323" s="37"/>
      <c r="V323" s="37"/>
      <c r="W323" s="37"/>
      <c r="X323" s="37"/>
      <c r="Y323" s="37"/>
      <c r="Z323" s="37"/>
    </row>
    <row r="324" spans="1:26" ht="59" customHeight="1">
      <c r="A324" s="6">
        <v>44344</v>
      </c>
      <c r="B324" s="6">
        <v>44368</v>
      </c>
      <c r="C324" s="7">
        <v>56740806</v>
      </c>
      <c r="D324" s="8" t="s">
        <v>8333</v>
      </c>
      <c r="E324" s="11"/>
      <c r="F324" s="10" t="s">
        <v>3242</v>
      </c>
      <c r="G324" s="8" t="s">
        <v>146</v>
      </c>
      <c r="H324" s="11" t="s">
        <v>9463</v>
      </c>
      <c r="I324" s="11" t="s">
        <v>9458</v>
      </c>
      <c r="J324" s="8">
        <v>2000</v>
      </c>
      <c r="K324" s="8" t="s">
        <v>142</v>
      </c>
      <c r="L324" s="8"/>
      <c r="M324" s="8"/>
      <c r="N324" s="10"/>
      <c r="O324" s="6"/>
      <c r="P324" s="10"/>
      <c r="Q324" s="10"/>
      <c r="R324" s="10" t="s">
        <v>345</v>
      </c>
      <c r="S324" s="12"/>
      <c r="T324" s="12"/>
      <c r="U324" s="12"/>
      <c r="V324" s="12"/>
      <c r="W324" s="12"/>
      <c r="X324" s="12"/>
      <c r="Y324" s="12"/>
      <c r="Z324" s="12"/>
    </row>
    <row r="325" spans="1:26" ht="59" customHeight="1">
      <c r="A325" s="6">
        <v>44322</v>
      </c>
      <c r="B325" s="6">
        <v>44362</v>
      </c>
      <c r="C325" s="7">
        <v>100005262587</v>
      </c>
      <c r="D325" s="8" t="s">
        <v>8355</v>
      </c>
      <c r="E325" s="11" t="s">
        <v>6954</v>
      </c>
      <c r="F325" s="10" t="s">
        <v>3242</v>
      </c>
      <c r="G325" s="8" t="s">
        <v>146</v>
      </c>
      <c r="H325" s="11" t="s">
        <v>9463</v>
      </c>
      <c r="I325" s="11" t="s">
        <v>9458</v>
      </c>
      <c r="J325" s="8">
        <v>2000</v>
      </c>
      <c r="K325" s="8" t="s">
        <v>8356</v>
      </c>
      <c r="L325" s="8"/>
      <c r="M325" s="8"/>
      <c r="N325" s="10"/>
      <c r="O325" s="6"/>
      <c r="P325" s="10"/>
      <c r="Q325" s="10"/>
      <c r="R325" s="10" t="s">
        <v>345</v>
      </c>
      <c r="S325" s="12"/>
      <c r="T325" s="12"/>
      <c r="U325" s="12"/>
      <c r="V325" s="12"/>
      <c r="W325" s="12"/>
      <c r="X325" s="12"/>
      <c r="Y325" s="12"/>
      <c r="Z325" s="12"/>
    </row>
    <row r="326" spans="1:26" ht="59" customHeight="1">
      <c r="A326" s="6">
        <v>44349</v>
      </c>
      <c r="B326" s="6">
        <v>44349</v>
      </c>
      <c r="C326" s="7">
        <v>100019608749</v>
      </c>
      <c r="D326" s="8" t="s">
        <v>8425</v>
      </c>
      <c r="E326" s="11"/>
      <c r="F326" s="10" t="s">
        <v>3242</v>
      </c>
      <c r="G326" s="8" t="s">
        <v>146</v>
      </c>
      <c r="H326" s="11" t="s">
        <v>9463</v>
      </c>
      <c r="I326" s="11" t="s">
        <v>9468</v>
      </c>
      <c r="J326" s="8">
        <v>2000</v>
      </c>
      <c r="K326" s="8" t="s">
        <v>8356</v>
      </c>
      <c r="L326" s="8"/>
      <c r="M326" s="8" t="s">
        <v>8426</v>
      </c>
      <c r="N326" s="10"/>
      <c r="O326" s="6"/>
      <c r="P326" s="10"/>
      <c r="Q326" s="10"/>
      <c r="R326" s="10" t="s">
        <v>8426</v>
      </c>
      <c r="S326" s="12"/>
      <c r="T326" s="12"/>
      <c r="U326" s="12"/>
      <c r="V326" s="12"/>
      <c r="W326" s="12"/>
      <c r="X326" s="12"/>
      <c r="Y326" s="12"/>
      <c r="Z326" s="12"/>
    </row>
    <row r="327" spans="1:26" ht="59" customHeight="1">
      <c r="A327" s="6">
        <v>44369</v>
      </c>
      <c r="B327" s="6">
        <v>44384</v>
      </c>
      <c r="C327" s="7">
        <v>190143056</v>
      </c>
      <c r="D327" s="8" t="s">
        <v>8933</v>
      </c>
      <c r="E327" s="11" t="s">
        <v>6954</v>
      </c>
      <c r="F327" s="10" t="s">
        <v>3242</v>
      </c>
      <c r="G327" s="8" t="s">
        <v>5487</v>
      </c>
      <c r="H327" s="11" t="s">
        <v>9466</v>
      </c>
      <c r="I327" s="11" t="s">
        <v>9484</v>
      </c>
      <c r="J327" s="8">
        <v>2000</v>
      </c>
      <c r="K327" s="8" t="s">
        <v>811</v>
      </c>
      <c r="L327" s="8"/>
      <c r="M327" s="8" t="s">
        <v>8934</v>
      </c>
      <c r="N327" s="10" t="s">
        <v>9460</v>
      </c>
      <c r="O327" s="6"/>
      <c r="P327" s="10"/>
      <c r="Q327" s="10"/>
      <c r="R327" s="10" t="s">
        <v>345</v>
      </c>
      <c r="S327" s="12"/>
      <c r="T327" s="12"/>
      <c r="U327" s="12"/>
      <c r="V327" s="12"/>
      <c r="W327" s="12"/>
      <c r="X327" s="12"/>
      <c r="Y327" s="12"/>
      <c r="Z327" s="12"/>
    </row>
    <row r="328" spans="1:26" ht="59" customHeight="1">
      <c r="A328" s="6">
        <v>44370</v>
      </c>
      <c r="B328" s="6">
        <v>44390</v>
      </c>
      <c r="C328" s="42">
        <v>100007624262</v>
      </c>
      <c r="D328" s="8" t="s">
        <v>8995</v>
      </c>
      <c r="E328" s="11" t="s">
        <v>6954</v>
      </c>
      <c r="F328" s="10" t="s">
        <v>3242</v>
      </c>
      <c r="G328" s="8" t="s">
        <v>175</v>
      </c>
      <c r="H328" s="11" t="s">
        <v>9463</v>
      </c>
      <c r="I328" s="11" t="s">
        <v>9468</v>
      </c>
      <c r="J328" s="8">
        <v>2000</v>
      </c>
      <c r="K328" s="8" t="s">
        <v>142</v>
      </c>
      <c r="L328" s="8"/>
      <c r="M328" s="8" t="s">
        <v>8996</v>
      </c>
      <c r="N328" s="10"/>
      <c r="O328" s="6"/>
      <c r="P328" s="10"/>
      <c r="Q328" s="10"/>
      <c r="R328" s="38" t="s">
        <v>345</v>
      </c>
      <c r="S328" s="12"/>
      <c r="T328" s="12"/>
      <c r="U328" s="12"/>
      <c r="V328" s="12"/>
      <c r="W328" s="12"/>
      <c r="X328" s="12"/>
      <c r="Y328" s="12"/>
      <c r="Z328" s="12"/>
    </row>
    <row r="329" spans="1:26" ht="59" customHeight="1">
      <c r="A329" s="6">
        <v>44389</v>
      </c>
      <c r="B329" s="6">
        <v>44389</v>
      </c>
      <c r="C329" s="7">
        <v>100015023528</v>
      </c>
      <c r="D329" s="8" t="s">
        <v>9866</v>
      </c>
      <c r="E329" s="11" t="s">
        <v>6954</v>
      </c>
      <c r="F329" s="10" t="s">
        <v>3242</v>
      </c>
      <c r="G329" s="8" t="s">
        <v>281</v>
      </c>
      <c r="H329" s="11" t="s">
        <v>9466</v>
      </c>
      <c r="I329" s="11" t="s">
        <v>9467</v>
      </c>
      <c r="J329" s="8">
        <v>2000</v>
      </c>
      <c r="K329" s="8" t="s">
        <v>142</v>
      </c>
      <c r="L329" s="8"/>
      <c r="M329" s="8" t="s">
        <v>9867</v>
      </c>
      <c r="N329" s="10" t="s">
        <v>9460</v>
      </c>
      <c r="O329" s="6"/>
      <c r="P329" s="10"/>
      <c r="Q329" s="10"/>
      <c r="R329" s="8" t="s">
        <v>9868</v>
      </c>
      <c r="S329" s="12"/>
      <c r="T329" s="12"/>
      <c r="U329" s="12"/>
      <c r="V329" s="12"/>
      <c r="W329" s="12"/>
      <c r="X329" s="12"/>
      <c r="Y329" s="12"/>
      <c r="Z329" s="12"/>
    </row>
    <row r="330" spans="1:26" ht="59" customHeight="1">
      <c r="A330" s="6">
        <v>44391</v>
      </c>
      <c r="B330" s="6">
        <v>44391</v>
      </c>
      <c r="C330" s="17" t="s">
        <v>9869</v>
      </c>
      <c r="D330" s="18" t="s">
        <v>9870</v>
      </c>
      <c r="E330" s="11" t="s">
        <v>6954</v>
      </c>
      <c r="F330" s="8" t="s">
        <v>3242</v>
      </c>
      <c r="G330" s="8" t="s">
        <v>154</v>
      </c>
      <c r="H330" s="11" t="s">
        <v>9463</v>
      </c>
      <c r="I330" s="9" t="s">
        <v>9484</v>
      </c>
      <c r="J330" s="8">
        <v>2000</v>
      </c>
      <c r="K330" s="8" t="s">
        <v>942</v>
      </c>
      <c r="L330" s="8" t="s">
        <v>345</v>
      </c>
      <c r="M330" s="8" t="s">
        <v>9871</v>
      </c>
      <c r="N330" s="10" t="s">
        <v>9460</v>
      </c>
      <c r="O330" s="6"/>
      <c r="P330" s="10"/>
      <c r="Q330" s="10"/>
      <c r="R330" s="8"/>
      <c r="S330" s="12"/>
      <c r="T330" s="12"/>
      <c r="U330" s="12"/>
      <c r="V330" s="12"/>
      <c r="W330" s="12"/>
      <c r="X330" s="12"/>
      <c r="Y330" s="12"/>
      <c r="Z330" s="12"/>
    </row>
    <row r="331" spans="1:26" ht="59" customHeight="1">
      <c r="A331" s="6">
        <v>44349</v>
      </c>
      <c r="B331" s="6">
        <v>44379</v>
      </c>
      <c r="C331" s="7">
        <v>100009129394</v>
      </c>
      <c r="D331" s="8" t="s">
        <v>8555</v>
      </c>
      <c r="E331" s="11" t="s">
        <v>6976</v>
      </c>
      <c r="F331" s="10" t="s">
        <v>3242</v>
      </c>
      <c r="G331" s="8" t="s">
        <v>6279</v>
      </c>
      <c r="H331" s="11" t="s">
        <v>6958</v>
      </c>
      <c r="I331" s="11" t="s">
        <v>9462</v>
      </c>
      <c r="J331" s="8">
        <v>2000</v>
      </c>
      <c r="K331" s="8" t="s">
        <v>9344</v>
      </c>
      <c r="L331" s="8"/>
      <c r="M331" s="8" t="s">
        <v>9345</v>
      </c>
      <c r="N331" s="10"/>
      <c r="O331" s="6">
        <v>44378</v>
      </c>
      <c r="P331" s="8">
        <v>2321.84</v>
      </c>
      <c r="Q331" s="10"/>
      <c r="R331" s="10" t="s">
        <v>9345</v>
      </c>
      <c r="S331" s="12"/>
      <c r="T331" s="12"/>
      <c r="U331" s="12"/>
      <c r="V331" s="12"/>
      <c r="W331" s="12"/>
      <c r="X331" s="12"/>
      <c r="Y331" s="12"/>
      <c r="Z331" s="12"/>
    </row>
    <row r="332" spans="1:26" ht="59" customHeight="1">
      <c r="A332" s="6">
        <v>44385</v>
      </c>
      <c r="B332" s="6">
        <v>44385</v>
      </c>
      <c r="C332" s="20" t="s">
        <v>9872</v>
      </c>
      <c r="D332" s="8" t="s">
        <v>9873</v>
      </c>
      <c r="E332" s="16" t="s">
        <v>6954</v>
      </c>
      <c r="F332" s="8" t="s">
        <v>3242</v>
      </c>
      <c r="G332" s="8" t="s">
        <v>175</v>
      </c>
      <c r="H332" s="16" t="s">
        <v>6958</v>
      </c>
      <c r="I332" s="11" t="s">
        <v>9464</v>
      </c>
      <c r="J332" s="8">
        <v>2000</v>
      </c>
      <c r="K332" s="8" t="s">
        <v>168</v>
      </c>
      <c r="L332" s="8"/>
      <c r="M332" s="8"/>
      <c r="N332" s="10" t="s">
        <v>9460</v>
      </c>
      <c r="O332" s="6">
        <v>44384</v>
      </c>
      <c r="P332" s="10">
        <v>2000</v>
      </c>
      <c r="Q332" s="10"/>
      <c r="R332" s="8" t="s">
        <v>7375</v>
      </c>
      <c r="S332" s="12"/>
      <c r="T332" s="12"/>
      <c r="U332" s="12"/>
      <c r="V332" s="12"/>
      <c r="W332" s="12"/>
      <c r="X332" s="12"/>
      <c r="Y332" s="12"/>
      <c r="Z332" s="12"/>
    </row>
    <row r="333" spans="1:26" ht="59" customHeight="1">
      <c r="A333" s="6">
        <v>44385</v>
      </c>
      <c r="B333" s="6">
        <v>44385</v>
      </c>
      <c r="C333" s="20" t="s">
        <v>9874</v>
      </c>
      <c r="D333" s="8" t="s">
        <v>9875</v>
      </c>
      <c r="E333" s="16" t="s">
        <v>6954</v>
      </c>
      <c r="F333" s="8" t="s">
        <v>3242</v>
      </c>
      <c r="G333" s="8" t="s">
        <v>6317</v>
      </c>
      <c r="H333" s="16" t="s">
        <v>9493</v>
      </c>
      <c r="I333" s="16" t="s">
        <v>9468</v>
      </c>
      <c r="J333" s="8">
        <v>2000</v>
      </c>
      <c r="K333" s="8" t="s">
        <v>981</v>
      </c>
      <c r="L333" s="8" t="s">
        <v>9876</v>
      </c>
      <c r="M333" s="8"/>
      <c r="N333" s="10"/>
      <c r="O333" s="6"/>
      <c r="P333" s="10"/>
      <c r="Q333" s="10"/>
      <c r="R333" s="8"/>
      <c r="S333" s="12"/>
      <c r="T333" s="12"/>
      <c r="U333" s="12"/>
      <c r="V333" s="12"/>
      <c r="W333" s="12"/>
      <c r="X333" s="12"/>
      <c r="Y333" s="12"/>
      <c r="Z333" s="12"/>
    </row>
    <row r="334" spans="1:26" ht="59" customHeight="1">
      <c r="A334" s="43">
        <v>44385</v>
      </c>
      <c r="B334" s="43">
        <v>44385</v>
      </c>
      <c r="C334" s="40">
        <v>48225117</v>
      </c>
      <c r="D334" s="39" t="s">
        <v>8024</v>
      </c>
      <c r="E334" s="44" t="s">
        <v>8518</v>
      </c>
      <c r="F334" s="45" t="s">
        <v>3242</v>
      </c>
      <c r="G334" s="45" t="s">
        <v>156</v>
      </c>
      <c r="H334" s="44" t="s">
        <v>6958</v>
      </c>
      <c r="I334" s="44" t="s">
        <v>9467</v>
      </c>
      <c r="J334" s="45">
        <v>2000</v>
      </c>
      <c r="K334" s="45" t="s">
        <v>311</v>
      </c>
      <c r="L334" s="45" t="s">
        <v>9877</v>
      </c>
      <c r="M334" s="45"/>
      <c r="N334" s="46" t="s">
        <v>9460</v>
      </c>
      <c r="O334" s="43">
        <v>44387</v>
      </c>
      <c r="P334" s="46">
        <v>3484</v>
      </c>
      <c r="Q334" s="46" t="s">
        <v>35</v>
      </c>
      <c r="R334" s="45"/>
      <c r="S334" s="37"/>
      <c r="T334" s="37"/>
      <c r="U334" s="37"/>
      <c r="V334" s="37"/>
      <c r="W334" s="37"/>
      <c r="X334" s="37"/>
      <c r="Y334" s="37"/>
      <c r="Z334" s="37"/>
    </row>
    <row r="335" spans="1:26" ht="59" customHeight="1">
      <c r="A335" s="43">
        <v>44385</v>
      </c>
      <c r="B335" s="43">
        <v>44385</v>
      </c>
      <c r="C335" s="47" t="s">
        <v>9878</v>
      </c>
      <c r="D335" s="45" t="s">
        <v>9879</v>
      </c>
      <c r="E335" s="44" t="s">
        <v>6954</v>
      </c>
      <c r="F335" s="45" t="s">
        <v>3242</v>
      </c>
      <c r="G335" s="45" t="s">
        <v>6291</v>
      </c>
      <c r="H335" s="44" t="s">
        <v>9493</v>
      </c>
      <c r="I335" s="44" t="s">
        <v>9462</v>
      </c>
      <c r="J335" s="45">
        <v>2000</v>
      </c>
      <c r="K335" s="45" t="s">
        <v>142</v>
      </c>
      <c r="L335" s="45"/>
      <c r="M335" s="45"/>
      <c r="N335" s="46" t="s">
        <v>9460</v>
      </c>
      <c r="O335" s="43"/>
      <c r="P335" s="46"/>
      <c r="Q335" s="46" t="s">
        <v>37</v>
      </c>
      <c r="R335" s="45"/>
      <c r="S335" s="37"/>
      <c r="T335" s="37"/>
      <c r="U335" s="37"/>
      <c r="V335" s="37"/>
      <c r="W335" s="37"/>
      <c r="X335" s="37"/>
      <c r="Y335" s="37"/>
      <c r="Z335" s="37"/>
    </row>
    <row r="336" spans="1:26" ht="59" customHeight="1">
      <c r="A336" s="6">
        <v>44392</v>
      </c>
      <c r="B336" s="6">
        <v>44391</v>
      </c>
      <c r="C336" s="21" t="s">
        <v>9758</v>
      </c>
      <c r="D336" s="34" t="s">
        <v>9759</v>
      </c>
      <c r="E336" s="11" t="s">
        <v>6954</v>
      </c>
      <c r="F336" s="8" t="s">
        <v>3242</v>
      </c>
      <c r="G336" s="8" t="s">
        <v>6291</v>
      </c>
      <c r="H336" s="16" t="s">
        <v>6982</v>
      </c>
      <c r="I336" s="11" t="s">
        <v>9462</v>
      </c>
      <c r="J336" s="8">
        <v>2000</v>
      </c>
      <c r="K336" s="8" t="s">
        <v>811</v>
      </c>
      <c r="L336" s="8" t="s">
        <v>5585</v>
      </c>
      <c r="M336" s="8"/>
      <c r="N336" s="10"/>
      <c r="O336" s="6"/>
      <c r="P336" s="10"/>
      <c r="Q336" s="10"/>
      <c r="R336" s="8"/>
      <c r="S336" s="12"/>
      <c r="T336" s="12"/>
      <c r="U336" s="12"/>
      <c r="V336" s="12"/>
      <c r="W336" s="12"/>
      <c r="X336" s="12"/>
      <c r="Y336" s="12"/>
      <c r="Z336" s="12"/>
    </row>
    <row r="337" spans="1:26" ht="59" customHeight="1">
      <c r="A337" s="6">
        <v>44390</v>
      </c>
      <c r="B337" s="6">
        <v>44390</v>
      </c>
      <c r="C337" s="42">
        <v>100013787297</v>
      </c>
      <c r="D337" s="39" t="s">
        <v>8990</v>
      </c>
      <c r="E337" s="11" t="s">
        <v>6954</v>
      </c>
      <c r="F337" s="10" t="s">
        <v>3242</v>
      </c>
      <c r="G337" s="8" t="s">
        <v>6295</v>
      </c>
      <c r="H337" s="11" t="s">
        <v>9466</v>
      </c>
      <c r="I337" s="11" t="s">
        <v>9484</v>
      </c>
      <c r="J337" s="8">
        <v>2100</v>
      </c>
      <c r="K337" s="8" t="s">
        <v>377</v>
      </c>
      <c r="L337" s="8"/>
      <c r="M337" s="8" t="s">
        <v>9880</v>
      </c>
      <c r="N337" s="10" t="s">
        <v>9460</v>
      </c>
      <c r="O337" s="6"/>
      <c r="P337" s="10"/>
      <c r="Q337" s="10"/>
      <c r="R337" s="8"/>
      <c r="S337" s="12"/>
      <c r="T337" s="12"/>
      <c r="U337" s="12"/>
      <c r="V337" s="12"/>
      <c r="W337" s="12"/>
      <c r="X337" s="12"/>
      <c r="Y337" s="12"/>
      <c r="Z337" s="12"/>
    </row>
    <row r="338" spans="1:26" ht="59" customHeight="1">
      <c r="A338" s="6">
        <v>44379</v>
      </c>
      <c r="B338" s="6">
        <v>44379</v>
      </c>
      <c r="C338" s="7">
        <v>931051808</v>
      </c>
      <c r="D338" s="39" t="s">
        <v>7262</v>
      </c>
      <c r="E338" s="11" t="s">
        <v>6954</v>
      </c>
      <c r="F338" s="10" t="s">
        <v>3242</v>
      </c>
      <c r="G338" s="8" t="s">
        <v>175</v>
      </c>
      <c r="H338" s="11" t="s">
        <v>6958</v>
      </c>
      <c r="I338" s="11" t="s">
        <v>9462</v>
      </c>
      <c r="J338" s="8">
        <v>2133</v>
      </c>
      <c r="K338" s="8" t="s">
        <v>361</v>
      </c>
      <c r="L338" s="8"/>
      <c r="M338" s="8" t="s">
        <v>7375</v>
      </c>
      <c r="N338" s="10"/>
      <c r="O338" s="6">
        <v>44378</v>
      </c>
      <c r="P338" s="8">
        <v>2133</v>
      </c>
      <c r="Q338" s="10"/>
      <c r="R338" s="10" t="s">
        <v>7375</v>
      </c>
      <c r="S338" s="12"/>
      <c r="T338" s="12"/>
      <c r="U338" s="12"/>
      <c r="V338" s="12"/>
      <c r="W338" s="12"/>
      <c r="X338" s="12"/>
      <c r="Y338" s="12"/>
      <c r="Z338" s="12"/>
    </row>
    <row r="339" spans="1:26" ht="59" customHeight="1">
      <c r="A339" s="6">
        <v>44391</v>
      </c>
      <c r="B339" s="6">
        <v>44391</v>
      </c>
      <c r="C339" s="7">
        <v>100002788567</v>
      </c>
      <c r="D339" s="8" t="s">
        <v>9881</v>
      </c>
      <c r="E339" s="11" t="s">
        <v>6954</v>
      </c>
      <c r="F339" s="10" t="s">
        <v>3242</v>
      </c>
      <c r="G339" s="8" t="s">
        <v>6281</v>
      </c>
      <c r="H339" s="11" t="s">
        <v>9466</v>
      </c>
      <c r="I339" s="11" t="s">
        <v>9468</v>
      </c>
      <c r="J339" s="8">
        <v>2280</v>
      </c>
      <c r="K339" s="8" t="s">
        <v>9882</v>
      </c>
      <c r="L339" s="8"/>
      <c r="M339" s="8"/>
      <c r="N339" s="10" t="s">
        <v>9460</v>
      </c>
      <c r="O339" s="6"/>
      <c r="P339" s="10"/>
      <c r="Q339" s="10" t="s">
        <v>35</v>
      </c>
      <c r="R339" s="8" t="s">
        <v>9883</v>
      </c>
      <c r="S339" s="12"/>
      <c r="T339" s="12"/>
      <c r="U339" s="12"/>
      <c r="V339" s="12"/>
      <c r="W339" s="12"/>
      <c r="X339" s="12"/>
      <c r="Y339" s="12"/>
      <c r="Z339" s="12"/>
    </row>
    <row r="340" spans="1:26" ht="59" customHeight="1">
      <c r="A340" s="6">
        <v>44386</v>
      </c>
      <c r="B340" s="6">
        <v>44386</v>
      </c>
      <c r="C340" s="42">
        <v>100017779165</v>
      </c>
      <c r="D340" s="39" t="s">
        <v>9845</v>
      </c>
      <c r="E340" s="11" t="s">
        <v>6954</v>
      </c>
      <c r="F340" s="10" t="s">
        <v>3242</v>
      </c>
      <c r="G340" s="8" t="s">
        <v>175</v>
      </c>
      <c r="H340" s="11" t="s">
        <v>6958</v>
      </c>
      <c r="I340" s="11" t="s">
        <v>9464</v>
      </c>
      <c r="J340" s="8">
        <v>2287.71</v>
      </c>
      <c r="K340" s="8" t="s">
        <v>274</v>
      </c>
      <c r="L340" s="8"/>
      <c r="M340" s="8"/>
      <c r="N340" s="10" t="s">
        <v>9460</v>
      </c>
      <c r="O340" s="6">
        <v>44386</v>
      </c>
      <c r="P340" s="10">
        <v>2287.71</v>
      </c>
      <c r="Q340" s="10" t="s">
        <v>35</v>
      </c>
      <c r="R340" s="8" t="s">
        <v>7375</v>
      </c>
      <c r="S340" s="12"/>
      <c r="T340" s="12"/>
      <c r="U340" s="12"/>
      <c r="V340" s="12"/>
      <c r="W340" s="12"/>
      <c r="X340" s="12"/>
      <c r="Y340" s="12"/>
      <c r="Z340" s="12"/>
    </row>
    <row r="341" spans="1:26" ht="59" customHeight="1">
      <c r="A341" s="6">
        <v>44363</v>
      </c>
      <c r="B341" s="6">
        <v>44383</v>
      </c>
      <c r="C341" s="7">
        <v>312370605</v>
      </c>
      <c r="D341" s="8" t="s">
        <v>8913</v>
      </c>
      <c r="E341" s="11" t="s">
        <v>6954</v>
      </c>
      <c r="F341" s="10" t="s">
        <v>3242</v>
      </c>
      <c r="G341" s="8" t="s">
        <v>6295</v>
      </c>
      <c r="H341" s="11" t="s">
        <v>6958</v>
      </c>
      <c r="I341" s="11" t="s">
        <v>9464</v>
      </c>
      <c r="J341" s="8">
        <v>2310</v>
      </c>
      <c r="K341" s="8" t="s">
        <v>811</v>
      </c>
      <c r="L341" s="8"/>
      <c r="M341" s="8"/>
      <c r="N341" s="10" t="s">
        <v>9460</v>
      </c>
      <c r="O341" s="6">
        <v>44384</v>
      </c>
      <c r="P341" s="10">
        <v>2310</v>
      </c>
      <c r="Q341" s="10" t="s">
        <v>35</v>
      </c>
      <c r="R341" s="8" t="s">
        <v>82</v>
      </c>
      <c r="S341" s="12"/>
      <c r="T341" s="12"/>
      <c r="U341" s="12"/>
      <c r="V341" s="12"/>
      <c r="W341" s="12"/>
      <c r="X341" s="12"/>
      <c r="Y341" s="12"/>
      <c r="Z341" s="12"/>
    </row>
    <row r="342" spans="1:26" ht="59" customHeight="1">
      <c r="A342" s="6">
        <v>44389</v>
      </c>
      <c r="B342" s="6">
        <v>44383</v>
      </c>
      <c r="C342" s="7">
        <v>100014822437</v>
      </c>
      <c r="D342" s="8" t="s">
        <v>6515</v>
      </c>
      <c r="E342" s="11" t="s">
        <v>6954</v>
      </c>
      <c r="F342" s="10" t="s">
        <v>3242</v>
      </c>
      <c r="G342" s="8" t="s">
        <v>281</v>
      </c>
      <c r="H342" s="11" t="s">
        <v>6958</v>
      </c>
      <c r="I342" s="11" t="s">
        <v>9468</v>
      </c>
      <c r="J342" s="8">
        <v>2390.4</v>
      </c>
      <c r="K342" s="8" t="s">
        <v>182</v>
      </c>
      <c r="L342" s="8"/>
      <c r="M342" s="8"/>
      <c r="N342" s="10" t="s">
        <v>9460</v>
      </c>
      <c r="O342" s="6">
        <v>44389</v>
      </c>
      <c r="P342" s="10">
        <v>2390.4</v>
      </c>
      <c r="Q342" s="10"/>
      <c r="R342" s="8" t="s">
        <v>4520</v>
      </c>
      <c r="S342" s="12"/>
      <c r="T342" s="12"/>
      <c r="U342" s="12"/>
      <c r="V342" s="12"/>
      <c r="W342" s="12"/>
      <c r="X342" s="12"/>
      <c r="Y342" s="12"/>
      <c r="Z342" s="12"/>
    </row>
    <row r="343" spans="1:26" ht="59" customHeight="1">
      <c r="A343" s="43">
        <v>44386</v>
      </c>
      <c r="B343" s="43">
        <v>44386</v>
      </c>
      <c r="C343" s="48">
        <v>100011191106</v>
      </c>
      <c r="D343" s="45" t="s">
        <v>9884</v>
      </c>
      <c r="E343" s="49" t="s">
        <v>6954</v>
      </c>
      <c r="F343" s="46" t="s">
        <v>3242</v>
      </c>
      <c r="G343" s="45" t="s">
        <v>5487</v>
      </c>
      <c r="H343" s="49" t="s">
        <v>9463</v>
      </c>
      <c r="I343" s="49" t="s">
        <v>9481</v>
      </c>
      <c r="J343" s="45">
        <v>2400</v>
      </c>
      <c r="K343" s="45" t="s">
        <v>811</v>
      </c>
      <c r="L343" s="45"/>
      <c r="M343" s="45"/>
      <c r="N343" s="46" t="s">
        <v>9460</v>
      </c>
      <c r="O343" s="43"/>
      <c r="P343" s="46"/>
      <c r="Q343" s="46"/>
      <c r="R343" s="45" t="s">
        <v>9885</v>
      </c>
      <c r="S343" s="50"/>
      <c r="T343" s="50"/>
      <c r="U343" s="50"/>
      <c r="V343" s="50"/>
      <c r="W343" s="50"/>
      <c r="X343" s="50"/>
      <c r="Y343" s="50"/>
      <c r="Z343" s="50"/>
    </row>
    <row r="344" spans="1:26" ht="59" customHeight="1">
      <c r="A344" s="6">
        <v>44379</v>
      </c>
      <c r="B344" s="6">
        <v>44383</v>
      </c>
      <c r="C344" s="7">
        <v>100017820267</v>
      </c>
      <c r="D344" s="8" t="s">
        <v>9347</v>
      </c>
      <c r="E344" s="11" t="s">
        <v>6954</v>
      </c>
      <c r="F344" s="10" t="s">
        <v>3242</v>
      </c>
      <c r="G344" s="8" t="s">
        <v>5487</v>
      </c>
      <c r="H344" s="11" t="s">
        <v>6958</v>
      </c>
      <c r="I344" s="11" t="s">
        <v>9464</v>
      </c>
      <c r="J344" s="8">
        <v>2430.25</v>
      </c>
      <c r="K344" s="8" t="s">
        <v>811</v>
      </c>
      <c r="L344" s="8"/>
      <c r="M344" s="8" t="s">
        <v>9886</v>
      </c>
      <c r="N344" s="10" t="s">
        <v>9460</v>
      </c>
      <c r="O344" s="6">
        <v>44383</v>
      </c>
      <c r="P344" s="10">
        <v>2430.5</v>
      </c>
      <c r="Q344" s="10" t="s">
        <v>35</v>
      </c>
      <c r="R344" s="10" t="s">
        <v>345</v>
      </c>
      <c r="S344" s="12"/>
      <c r="T344" s="12"/>
      <c r="U344" s="12"/>
      <c r="V344" s="12"/>
      <c r="W344" s="12"/>
      <c r="X344" s="12"/>
      <c r="Y344" s="12"/>
      <c r="Z344" s="12"/>
    </row>
    <row r="345" spans="1:26" ht="59" customHeight="1">
      <c r="A345" s="43">
        <v>44375</v>
      </c>
      <c r="B345" s="43">
        <v>44383</v>
      </c>
      <c r="C345" s="42">
        <v>100015827298</v>
      </c>
      <c r="D345" s="39" t="s">
        <v>9093</v>
      </c>
      <c r="E345" s="22" t="s">
        <v>6954</v>
      </c>
      <c r="F345" s="38" t="s">
        <v>3242</v>
      </c>
      <c r="G345" s="45" t="s">
        <v>281</v>
      </c>
      <c r="H345" s="22" t="s">
        <v>9463</v>
      </c>
      <c r="I345" s="22" t="s">
        <v>9481</v>
      </c>
      <c r="J345" s="39">
        <v>2500</v>
      </c>
      <c r="K345" s="39" t="s">
        <v>142</v>
      </c>
      <c r="L345" s="39"/>
      <c r="M345" s="39" t="s">
        <v>9094</v>
      </c>
      <c r="N345" s="38"/>
      <c r="O345" s="51"/>
      <c r="P345" s="38"/>
      <c r="Q345" s="38"/>
      <c r="R345" s="39" t="s">
        <v>9094</v>
      </c>
      <c r="S345" s="37"/>
      <c r="T345" s="37"/>
      <c r="U345" s="37"/>
      <c r="V345" s="37"/>
      <c r="W345" s="37"/>
      <c r="X345" s="37"/>
      <c r="Y345" s="37"/>
      <c r="Z345" s="37"/>
    </row>
    <row r="346" spans="1:26" ht="59" customHeight="1">
      <c r="A346" s="6">
        <v>44377</v>
      </c>
      <c r="B346" s="6">
        <v>44383</v>
      </c>
      <c r="C346" s="7">
        <v>1033681092</v>
      </c>
      <c r="D346" s="8" t="s">
        <v>9219</v>
      </c>
      <c r="E346" s="11" t="s">
        <v>6954</v>
      </c>
      <c r="F346" s="10" t="s">
        <v>3242</v>
      </c>
      <c r="G346" s="8" t="s">
        <v>281</v>
      </c>
      <c r="H346" s="11" t="s">
        <v>9463</v>
      </c>
      <c r="I346" s="11" t="s">
        <v>9484</v>
      </c>
      <c r="J346" s="8">
        <v>2500</v>
      </c>
      <c r="K346" s="8" t="s">
        <v>391</v>
      </c>
      <c r="L346" s="8"/>
      <c r="M346" s="8" t="s">
        <v>9220</v>
      </c>
      <c r="N346" s="10"/>
      <c r="O346" s="6"/>
      <c r="P346" s="10"/>
      <c r="Q346" s="10"/>
      <c r="R346" s="10" t="s">
        <v>9220</v>
      </c>
      <c r="S346" s="12"/>
      <c r="T346" s="12"/>
      <c r="U346" s="12"/>
      <c r="V346" s="12"/>
      <c r="W346" s="12"/>
      <c r="X346" s="12"/>
      <c r="Y346" s="12"/>
      <c r="Z346" s="12"/>
    </row>
    <row r="347" spans="1:26" ht="59" customHeight="1">
      <c r="A347" s="6">
        <v>44392</v>
      </c>
      <c r="B347" s="6">
        <v>44392</v>
      </c>
      <c r="C347" s="52" t="s">
        <v>4499</v>
      </c>
      <c r="D347" s="18" t="s">
        <v>9471</v>
      </c>
      <c r="E347" s="11" t="s">
        <v>6954</v>
      </c>
      <c r="F347" s="8" t="s">
        <v>3242</v>
      </c>
      <c r="G347" s="8" t="s">
        <v>281</v>
      </c>
      <c r="H347" s="16" t="s">
        <v>9463</v>
      </c>
      <c r="I347" s="11" t="s">
        <v>9621</v>
      </c>
      <c r="J347" s="8">
        <v>2500</v>
      </c>
      <c r="K347" s="8" t="s">
        <v>142</v>
      </c>
      <c r="L347" s="8"/>
      <c r="M347" s="8" t="s">
        <v>9887</v>
      </c>
      <c r="N347" s="10" t="s">
        <v>9460</v>
      </c>
      <c r="O347" s="6"/>
      <c r="P347" s="10"/>
      <c r="Q347" s="10" t="s">
        <v>35</v>
      </c>
      <c r="R347" s="8" t="s">
        <v>9888</v>
      </c>
      <c r="S347" s="12"/>
      <c r="T347" s="12"/>
      <c r="U347" s="12"/>
      <c r="V347" s="12"/>
      <c r="W347" s="12"/>
      <c r="X347" s="12"/>
      <c r="Y347" s="12"/>
      <c r="Z347" s="12"/>
    </row>
    <row r="348" spans="1:26" ht="59" customHeight="1">
      <c r="A348" s="6">
        <v>44379</v>
      </c>
      <c r="B348" s="6">
        <v>44383</v>
      </c>
      <c r="C348" s="42">
        <v>100004288326</v>
      </c>
      <c r="D348" s="8" t="s">
        <v>9377</v>
      </c>
      <c r="E348" s="11" t="s">
        <v>6954</v>
      </c>
      <c r="F348" s="10" t="s">
        <v>3242</v>
      </c>
      <c r="G348" s="8" t="s">
        <v>146</v>
      </c>
      <c r="H348" s="11" t="s">
        <v>6958</v>
      </c>
      <c r="I348" s="11" t="s">
        <v>9462</v>
      </c>
      <c r="J348" s="8">
        <v>2503</v>
      </c>
      <c r="K348" s="8" t="s">
        <v>142</v>
      </c>
      <c r="L348" s="8"/>
      <c r="M348" s="8"/>
      <c r="N348" s="10"/>
      <c r="O348" s="6">
        <v>44379</v>
      </c>
      <c r="P348" s="8">
        <v>2503</v>
      </c>
      <c r="Q348" s="10"/>
      <c r="R348" s="10"/>
      <c r="S348" s="12"/>
      <c r="T348" s="12"/>
      <c r="U348" s="12"/>
      <c r="V348" s="12"/>
      <c r="W348" s="12"/>
      <c r="X348" s="12"/>
      <c r="Y348" s="12"/>
      <c r="Z348" s="12"/>
    </row>
    <row r="349" spans="1:26" ht="59" customHeight="1">
      <c r="A349" s="6">
        <v>44377</v>
      </c>
      <c r="B349" s="6">
        <v>44384</v>
      </c>
      <c r="C349" s="7">
        <v>100015464306</v>
      </c>
      <c r="D349" s="8" t="s">
        <v>9256</v>
      </c>
      <c r="E349" s="11" t="s">
        <v>6954</v>
      </c>
      <c r="F349" s="10" t="s">
        <v>3242</v>
      </c>
      <c r="G349" s="8" t="s">
        <v>5487</v>
      </c>
      <c r="H349" s="11" t="s">
        <v>9463</v>
      </c>
      <c r="I349" s="11" t="s">
        <v>9484</v>
      </c>
      <c r="J349" s="8">
        <v>2560</v>
      </c>
      <c r="K349" s="8" t="s">
        <v>2091</v>
      </c>
      <c r="L349" s="8"/>
      <c r="M349" s="8" t="s">
        <v>9258</v>
      </c>
      <c r="N349" s="10"/>
      <c r="O349" s="6"/>
      <c r="P349" s="10"/>
      <c r="Q349" s="10"/>
      <c r="R349" s="10" t="s">
        <v>345</v>
      </c>
      <c r="S349" s="12"/>
      <c r="T349" s="12"/>
      <c r="U349" s="12"/>
      <c r="V349" s="12"/>
      <c r="W349" s="12"/>
      <c r="X349" s="12"/>
      <c r="Y349" s="12"/>
      <c r="Z349" s="12"/>
    </row>
    <row r="350" spans="1:26" ht="59" customHeight="1">
      <c r="A350" s="6">
        <v>44383</v>
      </c>
      <c r="B350" s="6">
        <v>44383</v>
      </c>
      <c r="C350" s="20" t="s">
        <v>9275</v>
      </c>
      <c r="D350" s="8" t="s">
        <v>9889</v>
      </c>
      <c r="E350" s="16" t="s">
        <v>6954</v>
      </c>
      <c r="F350" s="8" t="s">
        <v>3242</v>
      </c>
      <c r="G350" s="8" t="s">
        <v>6281</v>
      </c>
      <c r="H350" s="16" t="s">
        <v>6958</v>
      </c>
      <c r="I350" s="16" t="s">
        <v>9464</v>
      </c>
      <c r="J350" s="8">
        <v>2633</v>
      </c>
      <c r="K350" s="8" t="s">
        <v>811</v>
      </c>
      <c r="L350" s="8" t="s">
        <v>82</v>
      </c>
      <c r="M350" s="8" t="s">
        <v>142</v>
      </c>
      <c r="N350" s="10" t="s">
        <v>9460</v>
      </c>
      <c r="O350" s="6">
        <v>44383</v>
      </c>
      <c r="P350" s="10">
        <v>2633</v>
      </c>
      <c r="Q350" s="10"/>
      <c r="R350" s="8" t="s">
        <v>9890</v>
      </c>
      <c r="S350" s="12"/>
      <c r="T350" s="12"/>
      <c r="U350" s="12"/>
      <c r="V350" s="12"/>
      <c r="W350" s="12"/>
      <c r="X350" s="12"/>
      <c r="Y350" s="12"/>
      <c r="Z350" s="12"/>
    </row>
    <row r="351" spans="1:26" ht="59" customHeight="1">
      <c r="A351" s="6">
        <v>44385</v>
      </c>
      <c r="B351" s="6">
        <v>44385</v>
      </c>
      <c r="C351" s="10">
        <v>780518903</v>
      </c>
      <c r="D351" s="8" t="s">
        <v>9891</v>
      </c>
      <c r="E351" s="16" t="s">
        <v>6954</v>
      </c>
      <c r="F351" s="8" t="s">
        <v>3242</v>
      </c>
      <c r="G351" s="8" t="s">
        <v>175</v>
      </c>
      <c r="H351" s="16" t="s">
        <v>6958</v>
      </c>
      <c r="I351" s="11" t="s">
        <v>9464</v>
      </c>
      <c r="J351" s="8">
        <v>2655</v>
      </c>
      <c r="K351" s="8" t="s">
        <v>811</v>
      </c>
      <c r="L351" s="8"/>
      <c r="M351" s="8"/>
      <c r="N351" s="10" t="s">
        <v>9460</v>
      </c>
      <c r="O351" s="6">
        <v>44385</v>
      </c>
      <c r="P351" s="10">
        <v>2655</v>
      </c>
      <c r="Q351" s="10" t="s">
        <v>35</v>
      </c>
      <c r="R351" s="8" t="s">
        <v>82</v>
      </c>
      <c r="S351" s="12"/>
      <c r="T351" s="12"/>
      <c r="U351" s="12"/>
      <c r="V351" s="12"/>
      <c r="W351" s="12"/>
      <c r="X351" s="12"/>
      <c r="Y351" s="12"/>
      <c r="Z351" s="12"/>
    </row>
    <row r="352" spans="1:26" ht="59" customHeight="1">
      <c r="A352" s="6">
        <v>44376</v>
      </c>
      <c r="B352" s="6">
        <v>44379</v>
      </c>
      <c r="C352" s="7">
        <v>100019877369</v>
      </c>
      <c r="D352" s="8" t="s">
        <v>9127</v>
      </c>
      <c r="E352" s="11"/>
      <c r="F352" s="10" t="s">
        <v>3242</v>
      </c>
      <c r="G352" s="8" t="s">
        <v>6279</v>
      </c>
      <c r="H352" s="11" t="s">
        <v>9463</v>
      </c>
      <c r="I352" s="11" t="s">
        <v>9462</v>
      </c>
      <c r="J352" s="8">
        <v>2700</v>
      </c>
      <c r="K352" s="8" t="s">
        <v>9128</v>
      </c>
      <c r="L352" s="8"/>
      <c r="M352" s="8" t="s">
        <v>9129</v>
      </c>
      <c r="N352" s="10"/>
      <c r="O352" s="6"/>
      <c r="P352" s="10"/>
      <c r="Q352" s="10"/>
      <c r="R352" s="10" t="s">
        <v>345</v>
      </c>
      <c r="S352" s="12"/>
      <c r="T352" s="12"/>
      <c r="U352" s="12"/>
      <c r="V352" s="12"/>
      <c r="W352" s="12"/>
      <c r="X352" s="12"/>
      <c r="Y352" s="12"/>
      <c r="Z352" s="12"/>
    </row>
    <row r="353" spans="1:26" ht="59" customHeight="1">
      <c r="A353" s="6">
        <v>44383</v>
      </c>
      <c r="B353" s="6">
        <v>44389</v>
      </c>
      <c r="C353" s="20" t="s">
        <v>9892</v>
      </c>
      <c r="D353" s="8" t="s">
        <v>9893</v>
      </c>
      <c r="E353" s="16" t="s">
        <v>6954</v>
      </c>
      <c r="F353" s="8" t="s">
        <v>3242</v>
      </c>
      <c r="G353" s="8" t="s">
        <v>281</v>
      </c>
      <c r="H353" s="11" t="s">
        <v>9466</v>
      </c>
      <c r="I353" s="16" t="s">
        <v>9467</v>
      </c>
      <c r="J353" s="8">
        <v>2700</v>
      </c>
      <c r="K353" s="8" t="s">
        <v>142</v>
      </c>
      <c r="L353" s="8"/>
      <c r="M353" s="8" t="s">
        <v>9894</v>
      </c>
      <c r="N353" s="10" t="s">
        <v>9460</v>
      </c>
      <c r="O353" s="6"/>
      <c r="P353" s="10"/>
      <c r="Q353" s="10"/>
      <c r="R353" s="8" t="s">
        <v>9895</v>
      </c>
      <c r="S353" s="12"/>
      <c r="T353" s="12"/>
      <c r="U353" s="12"/>
      <c r="V353" s="12"/>
      <c r="W353" s="12"/>
      <c r="X353" s="12"/>
      <c r="Y353" s="12"/>
      <c r="Z353" s="12"/>
    </row>
    <row r="354" spans="1:26" ht="59" customHeight="1">
      <c r="A354" s="6">
        <v>44383</v>
      </c>
      <c r="B354" s="6">
        <v>44384</v>
      </c>
      <c r="C354" s="17" t="s">
        <v>5948</v>
      </c>
      <c r="D354" s="8" t="s">
        <v>9896</v>
      </c>
      <c r="E354" s="16" t="s">
        <v>6954</v>
      </c>
      <c r="F354" s="8" t="s">
        <v>3242</v>
      </c>
      <c r="G354" s="8" t="s">
        <v>175</v>
      </c>
      <c r="H354" s="16" t="s">
        <v>6958</v>
      </c>
      <c r="I354" s="11" t="s">
        <v>9464</v>
      </c>
      <c r="J354" s="8">
        <v>2700</v>
      </c>
      <c r="K354" s="8" t="s">
        <v>9897</v>
      </c>
      <c r="L354" s="8" t="s">
        <v>9643</v>
      </c>
      <c r="M354" s="8" t="s">
        <v>9898</v>
      </c>
      <c r="N354" s="10" t="s">
        <v>9460</v>
      </c>
      <c r="O354" s="6">
        <v>44384</v>
      </c>
      <c r="P354" s="10">
        <v>2700</v>
      </c>
      <c r="Q354" s="10" t="s">
        <v>35</v>
      </c>
      <c r="R354" s="53" t="s">
        <v>82</v>
      </c>
      <c r="S354" s="37"/>
      <c r="T354" s="37"/>
      <c r="U354" s="37"/>
      <c r="V354" s="37"/>
      <c r="W354" s="37"/>
      <c r="X354" s="37"/>
      <c r="Y354" s="37"/>
      <c r="Z354" s="37"/>
    </row>
    <row r="355" spans="1:26" ht="59" customHeight="1">
      <c r="A355" s="6">
        <v>44383</v>
      </c>
      <c r="B355" s="6">
        <v>44383</v>
      </c>
      <c r="C355" s="20" t="s">
        <v>9899</v>
      </c>
      <c r="D355" s="8" t="s">
        <v>9900</v>
      </c>
      <c r="E355" s="16" t="s">
        <v>6954</v>
      </c>
      <c r="F355" s="8" t="s">
        <v>3242</v>
      </c>
      <c r="G355" s="8" t="s">
        <v>156</v>
      </c>
      <c r="H355" s="16" t="s">
        <v>6958</v>
      </c>
      <c r="I355" s="16" t="s">
        <v>9464</v>
      </c>
      <c r="J355" s="8">
        <v>2702</v>
      </c>
      <c r="K355" s="8" t="s">
        <v>142</v>
      </c>
      <c r="L355" s="8"/>
      <c r="M355" s="8" t="s">
        <v>9499</v>
      </c>
      <c r="N355" s="10" t="s">
        <v>9460</v>
      </c>
      <c r="O355" s="6">
        <v>44384</v>
      </c>
      <c r="P355" s="8">
        <v>2702</v>
      </c>
      <c r="Q355" s="10" t="s">
        <v>37</v>
      </c>
      <c r="R355" s="10"/>
      <c r="S355" s="37"/>
      <c r="T355" s="37"/>
      <c r="U355" s="37"/>
      <c r="V355" s="37"/>
      <c r="W355" s="37"/>
      <c r="X355" s="37"/>
      <c r="Y355" s="37"/>
      <c r="Z355" s="37"/>
    </row>
    <row r="356" spans="1:26" ht="59" customHeight="1">
      <c r="A356" s="6">
        <v>44379</v>
      </c>
      <c r="B356" s="6">
        <v>44379</v>
      </c>
      <c r="C356" s="7">
        <v>100018075315</v>
      </c>
      <c r="D356" s="8" t="s">
        <v>9334</v>
      </c>
      <c r="E356" s="11" t="s">
        <v>6954</v>
      </c>
      <c r="F356" s="10" t="s">
        <v>3242</v>
      </c>
      <c r="G356" s="8" t="s">
        <v>156</v>
      </c>
      <c r="H356" s="11" t="s">
        <v>6958</v>
      </c>
      <c r="I356" s="11" t="s">
        <v>9462</v>
      </c>
      <c r="J356" s="8">
        <v>2703</v>
      </c>
      <c r="K356" s="8" t="s">
        <v>142</v>
      </c>
      <c r="L356" s="8"/>
      <c r="M356" s="8" t="s">
        <v>7375</v>
      </c>
      <c r="N356" s="10"/>
      <c r="O356" s="6">
        <v>44379</v>
      </c>
      <c r="P356" s="8">
        <v>2703</v>
      </c>
      <c r="Q356" s="10"/>
      <c r="R356" s="10" t="s">
        <v>7375</v>
      </c>
      <c r="S356" s="37"/>
      <c r="T356" s="37"/>
      <c r="U356" s="37"/>
      <c r="V356" s="37"/>
      <c r="W356" s="37"/>
      <c r="X356" s="37"/>
      <c r="Y356" s="37"/>
      <c r="Z356" s="37"/>
    </row>
    <row r="357" spans="1:26" ht="59" customHeight="1">
      <c r="A357" s="6">
        <v>44384</v>
      </c>
      <c r="B357" s="6">
        <v>44385</v>
      </c>
      <c r="C357" s="17" t="s">
        <v>9901</v>
      </c>
      <c r="D357" s="8" t="s">
        <v>9902</v>
      </c>
      <c r="E357" s="16" t="s">
        <v>6954</v>
      </c>
      <c r="F357" s="8" t="s">
        <v>3242</v>
      </c>
      <c r="G357" s="8" t="s">
        <v>146</v>
      </c>
      <c r="H357" s="11" t="s">
        <v>9493</v>
      </c>
      <c r="I357" s="16" t="s">
        <v>9464</v>
      </c>
      <c r="J357" s="8">
        <v>2710</v>
      </c>
      <c r="K357" s="8" t="s">
        <v>142</v>
      </c>
      <c r="L357" s="8"/>
      <c r="M357" s="8"/>
      <c r="N357" s="10" t="s">
        <v>9460</v>
      </c>
      <c r="O357" s="6">
        <v>44385</v>
      </c>
      <c r="P357" s="10">
        <v>2500.0100000000002</v>
      </c>
      <c r="Q357" s="10" t="s">
        <v>37</v>
      </c>
      <c r="R357" s="8" t="s">
        <v>9903</v>
      </c>
      <c r="S357" s="37"/>
      <c r="T357" s="37"/>
      <c r="U357" s="37"/>
      <c r="V357" s="37"/>
      <c r="W357" s="37"/>
      <c r="X357" s="37"/>
      <c r="Y357" s="37"/>
      <c r="Z357" s="37"/>
    </row>
    <row r="358" spans="1:26" ht="59" customHeight="1">
      <c r="A358" s="6">
        <v>44379</v>
      </c>
      <c r="B358" s="6">
        <v>44379</v>
      </c>
      <c r="C358" s="7">
        <v>100002570681</v>
      </c>
      <c r="D358" s="8" t="s">
        <v>9366</v>
      </c>
      <c r="E358" s="11" t="s">
        <v>6954</v>
      </c>
      <c r="F358" s="10" t="s">
        <v>3242</v>
      </c>
      <c r="G358" s="8" t="s">
        <v>175</v>
      </c>
      <c r="H358" s="11" t="s">
        <v>6958</v>
      </c>
      <c r="I358" s="11" t="s">
        <v>9462</v>
      </c>
      <c r="J358" s="8">
        <v>2730</v>
      </c>
      <c r="K358" s="8" t="s">
        <v>142</v>
      </c>
      <c r="L358" s="8"/>
      <c r="M358" s="8" t="s">
        <v>9367</v>
      </c>
      <c r="N358" s="10"/>
      <c r="O358" s="6">
        <v>44379</v>
      </c>
      <c r="P358" s="8">
        <v>2730</v>
      </c>
      <c r="Q358" s="10"/>
      <c r="R358" s="10" t="s">
        <v>9367</v>
      </c>
      <c r="S358" s="37"/>
      <c r="T358" s="37"/>
      <c r="U358" s="37"/>
      <c r="V358" s="37"/>
      <c r="W358" s="37"/>
      <c r="X358" s="37"/>
      <c r="Y358" s="37"/>
      <c r="Z358" s="37"/>
    </row>
    <row r="359" spans="1:26" ht="59" customHeight="1">
      <c r="A359" s="6">
        <v>44357</v>
      </c>
      <c r="B359" s="6">
        <v>44357</v>
      </c>
      <c r="C359" s="7">
        <v>100008990292</v>
      </c>
      <c r="D359" s="8" t="s">
        <v>8728</v>
      </c>
      <c r="E359" s="11"/>
      <c r="F359" s="10" t="s">
        <v>3242</v>
      </c>
      <c r="G359" s="8" t="s">
        <v>6302</v>
      </c>
      <c r="H359" s="11" t="s">
        <v>7003</v>
      </c>
      <c r="I359" s="11" t="s">
        <v>9464</v>
      </c>
      <c r="J359" s="8">
        <v>2900</v>
      </c>
      <c r="K359" s="8" t="s">
        <v>8729</v>
      </c>
      <c r="L359" s="8"/>
      <c r="M359" s="8" t="s">
        <v>8730</v>
      </c>
      <c r="N359" s="10"/>
      <c r="O359" s="6"/>
      <c r="P359" s="10"/>
      <c r="Q359" s="10"/>
      <c r="R359" s="10" t="s">
        <v>8730</v>
      </c>
      <c r="S359" s="37"/>
      <c r="T359" s="37"/>
      <c r="U359" s="37"/>
      <c r="V359" s="37"/>
      <c r="W359" s="37"/>
      <c r="X359" s="37"/>
      <c r="Y359" s="37"/>
      <c r="Z359" s="37"/>
    </row>
    <row r="360" spans="1:26" ht="59" customHeight="1">
      <c r="A360" s="6">
        <v>44386</v>
      </c>
      <c r="B360" s="6">
        <v>44390</v>
      </c>
      <c r="C360" s="7">
        <v>100017590146</v>
      </c>
      <c r="D360" s="8" t="s">
        <v>9904</v>
      </c>
      <c r="E360" s="11" t="s">
        <v>7001</v>
      </c>
      <c r="F360" s="10" t="s">
        <v>3242</v>
      </c>
      <c r="G360" s="8" t="s">
        <v>6279</v>
      </c>
      <c r="H360" s="11" t="s">
        <v>6982</v>
      </c>
      <c r="I360" s="11" t="s">
        <v>9468</v>
      </c>
      <c r="J360" s="8">
        <v>2933.28</v>
      </c>
      <c r="K360" s="8" t="s">
        <v>142</v>
      </c>
      <c r="L360" s="8" t="s">
        <v>9905</v>
      </c>
      <c r="M360" s="8" t="s">
        <v>9906</v>
      </c>
      <c r="N360" s="10" t="s">
        <v>9460</v>
      </c>
      <c r="O360" s="6"/>
      <c r="P360" s="10"/>
      <c r="Q360" s="10"/>
      <c r="R360" s="8" t="s">
        <v>9907</v>
      </c>
      <c r="S360" s="37"/>
      <c r="T360" s="37"/>
      <c r="U360" s="37"/>
      <c r="V360" s="37"/>
      <c r="W360" s="37"/>
      <c r="X360" s="37"/>
      <c r="Y360" s="37"/>
      <c r="Z360" s="37"/>
    </row>
    <row r="361" spans="1:26" ht="59" customHeight="1">
      <c r="A361" s="6">
        <v>44383</v>
      </c>
      <c r="B361" s="6">
        <v>44383</v>
      </c>
      <c r="C361" s="20" t="s">
        <v>9908</v>
      </c>
      <c r="D361" s="8" t="s">
        <v>9909</v>
      </c>
      <c r="E361" s="16" t="s">
        <v>6954</v>
      </c>
      <c r="F361" s="8" t="s">
        <v>3242</v>
      </c>
      <c r="G361" s="8" t="s">
        <v>5487</v>
      </c>
      <c r="H361" s="16" t="s">
        <v>6958</v>
      </c>
      <c r="I361" s="16" t="s">
        <v>9464</v>
      </c>
      <c r="J361" s="8">
        <v>2975</v>
      </c>
      <c r="K361" s="8" t="s">
        <v>2937</v>
      </c>
      <c r="L361" s="8"/>
      <c r="M361" s="8" t="s">
        <v>390</v>
      </c>
      <c r="N361" s="10" t="s">
        <v>9460</v>
      </c>
      <c r="O361" s="6">
        <v>44383</v>
      </c>
      <c r="P361" s="10">
        <v>2975</v>
      </c>
      <c r="Q361" s="10"/>
      <c r="R361" s="8" t="s">
        <v>7375</v>
      </c>
      <c r="S361" s="37"/>
      <c r="T361" s="37"/>
      <c r="U361" s="37"/>
      <c r="V361" s="37"/>
      <c r="W361" s="37"/>
      <c r="X361" s="37"/>
      <c r="Y361" s="37"/>
      <c r="Z361" s="37"/>
    </row>
    <row r="362" spans="1:26" ht="59" customHeight="1">
      <c r="A362" s="6">
        <v>44328</v>
      </c>
      <c r="B362" s="54">
        <v>44385</v>
      </c>
      <c r="C362" s="7">
        <v>100017780307</v>
      </c>
      <c r="D362" s="8" t="s">
        <v>7750</v>
      </c>
      <c r="E362" s="11" t="s">
        <v>6954</v>
      </c>
      <c r="F362" s="10" t="s">
        <v>3242</v>
      </c>
      <c r="G362" s="8" t="s">
        <v>146</v>
      </c>
      <c r="H362" s="11" t="s">
        <v>6982</v>
      </c>
      <c r="I362" s="11" t="s">
        <v>9564</v>
      </c>
      <c r="J362" s="8">
        <v>3000</v>
      </c>
      <c r="K362" s="8" t="s">
        <v>142</v>
      </c>
      <c r="L362" s="8"/>
      <c r="M362" s="8" t="s">
        <v>9910</v>
      </c>
      <c r="N362" s="10"/>
      <c r="O362" s="6"/>
      <c r="P362" s="10"/>
      <c r="Q362" s="10"/>
      <c r="R362" s="10"/>
      <c r="S362" s="37"/>
      <c r="T362" s="37"/>
      <c r="U362" s="37"/>
      <c r="V362" s="37"/>
      <c r="W362" s="37"/>
      <c r="X362" s="37"/>
      <c r="Y362" s="37"/>
      <c r="Z362" s="37"/>
    </row>
    <row r="363" spans="1:26" ht="59" customHeight="1">
      <c r="A363" s="6">
        <v>44336</v>
      </c>
      <c r="B363" s="54">
        <v>44369</v>
      </c>
      <c r="C363" s="7">
        <v>12621028</v>
      </c>
      <c r="D363" s="8" t="s">
        <v>7921</v>
      </c>
      <c r="E363" s="11" t="s">
        <v>6954</v>
      </c>
      <c r="F363" s="10" t="s">
        <v>3242</v>
      </c>
      <c r="G363" s="8" t="s">
        <v>146</v>
      </c>
      <c r="H363" s="11" t="s">
        <v>6982</v>
      </c>
      <c r="I363" s="11" t="s">
        <v>9458</v>
      </c>
      <c r="J363" s="8">
        <v>3000</v>
      </c>
      <c r="K363" s="8" t="s">
        <v>7922</v>
      </c>
      <c r="L363" s="8"/>
      <c r="M363" s="8" t="s">
        <v>9911</v>
      </c>
      <c r="N363" s="10"/>
      <c r="O363" s="6"/>
      <c r="P363" s="10"/>
      <c r="Q363" s="10"/>
      <c r="R363" s="10" t="s">
        <v>345</v>
      </c>
      <c r="S363" s="37"/>
      <c r="T363" s="37"/>
      <c r="U363" s="37"/>
      <c r="V363" s="37"/>
      <c r="W363" s="37"/>
      <c r="X363" s="37"/>
      <c r="Y363" s="37"/>
      <c r="Z363" s="37"/>
    </row>
    <row r="364" spans="1:26" ht="59" customHeight="1">
      <c r="A364" s="6">
        <v>44316</v>
      </c>
      <c r="B364" s="54">
        <v>44385</v>
      </c>
      <c r="C364" s="7">
        <v>100014495441</v>
      </c>
      <c r="D364" s="8" t="s">
        <v>8045</v>
      </c>
      <c r="E364" s="11" t="s">
        <v>6954</v>
      </c>
      <c r="F364" s="10" t="s">
        <v>3242</v>
      </c>
      <c r="G364" s="8" t="s">
        <v>146</v>
      </c>
      <c r="H364" s="11" t="s">
        <v>6982</v>
      </c>
      <c r="I364" s="11" t="s">
        <v>9458</v>
      </c>
      <c r="J364" s="8">
        <v>3000</v>
      </c>
      <c r="K364" s="8" t="s">
        <v>8046</v>
      </c>
      <c r="L364" s="8"/>
      <c r="M364" s="8" t="s">
        <v>9912</v>
      </c>
      <c r="N364" s="10"/>
      <c r="O364" s="6"/>
      <c r="P364" s="10"/>
      <c r="Q364" s="10"/>
      <c r="R364" s="10"/>
      <c r="S364" s="37"/>
      <c r="T364" s="37"/>
      <c r="U364" s="37"/>
      <c r="V364" s="37"/>
      <c r="W364" s="37"/>
      <c r="X364" s="37"/>
      <c r="Y364" s="37"/>
      <c r="Z364" s="37"/>
    </row>
    <row r="365" spans="1:26" ht="59" customHeight="1">
      <c r="A365" s="6">
        <v>44253</v>
      </c>
      <c r="B365" s="54">
        <v>44385</v>
      </c>
      <c r="C365" s="7">
        <v>100011661950</v>
      </c>
      <c r="D365" s="8" t="s">
        <v>7079</v>
      </c>
      <c r="E365" s="11" t="s">
        <v>6954</v>
      </c>
      <c r="F365" s="10" t="s">
        <v>3242</v>
      </c>
      <c r="G365" s="8" t="s">
        <v>146</v>
      </c>
      <c r="H365" s="11" t="s">
        <v>6982</v>
      </c>
      <c r="I365" s="11" t="s">
        <v>9458</v>
      </c>
      <c r="J365" s="8">
        <v>3000</v>
      </c>
      <c r="K365" s="8" t="s">
        <v>7080</v>
      </c>
      <c r="L365" s="8"/>
      <c r="M365" s="8" t="s">
        <v>9913</v>
      </c>
      <c r="N365" s="10"/>
      <c r="O365" s="6"/>
      <c r="P365" s="10"/>
      <c r="Q365" s="10"/>
      <c r="R365" s="10"/>
      <c r="S365" s="37"/>
      <c r="T365" s="37"/>
      <c r="U365" s="37"/>
      <c r="V365" s="37"/>
      <c r="W365" s="37"/>
      <c r="X365" s="37"/>
      <c r="Y365" s="37"/>
      <c r="Z365" s="37"/>
    </row>
    <row r="366" spans="1:26" ht="59" customHeight="1">
      <c r="A366" s="6">
        <v>44305</v>
      </c>
      <c r="B366" s="6">
        <v>44350</v>
      </c>
      <c r="C366" s="7">
        <v>100018470622</v>
      </c>
      <c r="D366" s="8" t="s">
        <v>8436</v>
      </c>
      <c r="E366" s="11" t="s">
        <v>6954</v>
      </c>
      <c r="F366" s="10" t="s">
        <v>3242</v>
      </c>
      <c r="G366" s="8" t="s">
        <v>146</v>
      </c>
      <c r="H366" s="11" t="s">
        <v>6982</v>
      </c>
      <c r="I366" s="11" t="s">
        <v>9458</v>
      </c>
      <c r="J366" s="8">
        <v>3000</v>
      </c>
      <c r="K366" s="8" t="s">
        <v>388</v>
      </c>
      <c r="L366" s="8"/>
      <c r="M366" s="8" t="s">
        <v>9914</v>
      </c>
      <c r="N366" s="10"/>
      <c r="O366" s="6"/>
      <c r="P366" s="10"/>
      <c r="Q366" s="10"/>
      <c r="R366" s="10" t="s">
        <v>345</v>
      </c>
      <c r="S366" s="37"/>
      <c r="T366" s="37"/>
      <c r="U366" s="37"/>
      <c r="V366" s="37"/>
      <c r="W366" s="37"/>
      <c r="X366" s="37"/>
      <c r="Y366" s="37"/>
      <c r="Z366" s="37"/>
    </row>
    <row r="367" spans="1:26" ht="59" customHeight="1">
      <c r="A367" s="6">
        <v>44329</v>
      </c>
      <c r="B367" s="54">
        <v>44386</v>
      </c>
      <c r="C367" s="7">
        <v>100019275714</v>
      </c>
      <c r="D367" s="8" t="s">
        <v>7916</v>
      </c>
      <c r="E367" s="11" t="s">
        <v>6954</v>
      </c>
      <c r="F367" s="10" t="s">
        <v>3242</v>
      </c>
      <c r="G367" s="8" t="s">
        <v>146</v>
      </c>
      <c r="H367" s="11" t="s">
        <v>9463</v>
      </c>
      <c r="I367" s="11" t="s">
        <v>9762</v>
      </c>
      <c r="J367" s="8">
        <v>3000</v>
      </c>
      <c r="K367" s="8" t="s">
        <v>2110</v>
      </c>
      <c r="L367" s="8"/>
      <c r="M367" s="8" t="s">
        <v>7917</v>
      </c>
      <c r="N367" s="10"/>
      <c r="O367" s="6"/>
      <c r="P367" s="10"/>
      <c r="Q367" s="10"/>
      <c r="R367" s="10" t="s">
        <v>345</v>
      </c>
      <c r="S367" s="37"/>
      <c r="T367" s="37"/>
      <c r="U367" s="37"/>
      <c r="V367" s="37"/>
      <c r="W367" s="37"/>
      <c r="X367" s="37"/>
      <c r="Y367" s="37"/>
      <c r="Z367" s="37"/>
    </row>
    <row r="368" spans="1:26" ht="59" customHeight="1">
      <c r="A368" s="6">
        <v>44343</v>
      </c>
      <c r="B368" s="6">
        <v>44383</v>
      </c>
      <c r="C368" s="7">
        <v>100001380485</v>
      </c>
      <c r="D368" s="8" t="s">
        <v>8178</v>
      </c>
      <c r="E368" s="11" t="s">
        <v>6954</v>
      </c>
      <c r="F368" s="10" t="s">
        <v>3242</v>
      </c>
      <c r="G368" s="8" t="s">
        <v>154</v>
      </c>
      <c r="H368" s="11" t="s">
        <v>9463</v>
      </c>
      <c r="I368" s="11" t="s">
        <v>9467</v>
      </c>
      <c r="J368" s="8">
        <v>3000</v>
      </c>
      <c r="K368" s="8" t="s">
        <v>287</v>
      </c>
      <c r="L368" s="8"/>
      <c r="M368" s="8" t="s">
        <v>9915</v>
      </c>
      <c r="N368" s="10"/>
      <c r="O368" s="6"/>
      <c r="P368" s="10"/>
      <c r="Q368" s="10"/>
      <c r="R368" s="10" t="s">
        <v>8179</v>
      </c>
      <c r="S368" s="37"/>
      <c r="T368" s="37"/>
      <c r="U368" s="37"/>
      <c r="V368" s="37"/>
      <c r="W368" s="37"/>
      <c r="X368" s="37"/>
      <c r="Y368" s="37"/>
      <c r="Z368" s="37"/>
    </row>
    <row r="369" spans="1:26" ht="59" customHeight="1">
      <c r="A369" s="6">
        <v>44377</v>
      </c>
      <c r="B369" s="6">
        <v>44383</v>
      </c>
      <c r="C369" s="7">
        <v>100019205032</v>
      </c>
      <c r="D369" s="8" t="s">
        <v>9192</v>
      </c>
      <c r="E369" s="11" t="s">
        <v>6976</v>
      </c>
      <c r="F369" s="10" t="s">
        <v>3242</v>
      </c>
      <c r="G369" s="8" t="s">
        <v>156</v>
      </c>
      <c r="H369" s="11" t="s">
        <v>9463</v>
      </c>
      <c r="I369" s="11" t="s">
        <v>9467</v>
      </c>
      <c r="J369" s="8">
        <v>3000</v>
      </c>
      <c r="K369" s="8" t="s">
        <v>200</v>
      </c>
      <c r="L369" s="8" t="s">
        <v>9916</v>
      </c>
      <c r="M369" s="8"/>
      <c r="N369" s="10"/>
      <c r="O369" s="6"/>
      <c r="P369" s="10"/>
      <c r="Q369" s="10"/>
      <c r="R369" s="10"/>
      <c r="S369" s="37"/>
      <c r="T369" s="37"/>
      <c r="U369" s="37"/>
      <c r="V369" s="37"/>
      <c r="W369" s="37"/>
      <c r="X369" s="37"/>
      <c r="Y369" s="37"/>
      <c r="Z369" s="37"/>
    </row>
    <row r="370" spans="1:26" ht="59" customHeight="1">
      <c r="A370" s="6">
        <v>44378</v>
      </c>
      <c r="B370" s="6">
        <v>44378</v>
      </c>
      <c r="C370" s="7">
        <v>100018987638</v>
      </c>
      <c r="D370" s="8" t="s">
        <v>9298</v>
      </c>
      <c r="E370" s="11" t="s">
        <v>6954</v>
      </c>
      <c r="F370" s="10" t="s">
        <v>3242</v>
      </c>
      <c r="G370" s="8" t="s">
        <v>6302</v>
      </c>
      <c r="H370" s="11" t="s">
        <v>9463</v>
      </c>
      <c r="I370" s="11" t="s">
        <v>9524</v>
      </c>
      <c r="J370" s="8">
        <v>3000</v>
      </c>
      <c r="K370" s="8" t="s">
        <v>168</v>
      </c>
      <c r="L370" s="8"/>
      <c r="M370" s="8" t="s">
        <v>9299</v>
      </c>
      <c r="N370" s="10"/>
      <c r="O370" s="6"/>
      <c r="P370" s="10"/>
      <c r="Q370" s="10"/>
      <c r="R370" s="10" t="s">
        <v>9299</v>
      </c>
      <c r="S370" s="37"/>
      <c r="T370" s="37"/>
      <c r="U370" s="37"/>
      <c r="V370" s="37"/>
      <c r="W370" s="37"/>
      <c r="X370" s="37"/>
      <c r="Y370" s="37"/>
      <c r="Z370" s="37"/>
    </row>
    <row r="371" spans="1:26" ht="59" customHeight="1">
      <c r="A371" s="13">
        <v>44382</v>
      </c>
      <c r="B371" s="13">
        <v>44382</v>
      </c>
      <c r="C371" s="26" t="s">
        <v>9917</v>
      </c>
      <c r="D371" s="8" t="s">
        <v>9918</v>
      </c>
      <c r="E371" s="11" t="s">
        <v>7685</v>
      </c>
      <c r="F371" s="10" t="s">
        <v>3242</v>
      </c>
      <c r="G371" s="8" t="s">
        <v>175</v>
      </c>
      <c r="H371" s="11" t="s">
        <v>9463</v>
      </c>
      <c r="I371" s="11" t="s">
        <v>9467</v>
      </c>
      <c r="J371" s="8">
        <v>3000</v>
      </c>
      <c r="K371" s="8" t="s">
        <v>459</v>
      </c>
      <c r="L371" s="8" t="s">
        <v>9919</v>
      </c>
      <c r="M371" s="8" t="s">
        <v>9920</v>
      </c>
      <c r="N371" s="10" t="s">
        <v>9460</v>
      </c>
      <c r="O371" s="13"/>
      <c r="P371" s="10"/>
      <c r="Q371" s="10" t="s">
        <v>37</v>
      </c>
      <c r="R371" s="8" t="s">
        <v>9786</v>
      </c>
      <c r="S371" s="37"/>
      <c r="T371" s="37"/>
      <c r="U371" s="37"/>
      <c r="V371" s="37"/>
      <c r="W371" s="37"/>
      <c r="X371" s="37"/>
      <c r="Y371" s="37"/>
      <c r="Z371" s="37"/>
    </row>
    <row r="372" spans="1:26" ht="59" customHeight="1">
      <c r="A372" s="6">
        <v>44383</v>
      </c>
      <c r="B372" s="6">
        <v>44383</v>
      </c>
      <c r="C372" s="20" t="s">
        <v>9921</v>
      </c>
      <c r="D372" s="8" t="s">
        <v>9922</v>
      </c>
      <c r="E372" s="16" t="s">
        <v>6954</v>
      </c>
      <c r="F372" s="8" t="s">
        <v>3242</v>
      </c>
      <c r="G372" s="8" t="s">
        <v>6281</v>
      </c>
      <c r="H372" s="11" t="s">
        <v>9463</v>
      </c>
      <c r="I372" s="16" t="s">
        <v>9464</v>
      </c>
      <c r="J372" s="8">
        <v>3000</v>
      </c>
      <c r="K372" s="8" t="s">
        <v>142</v>
      </c>
      <c r="L372" s="8" t="s">
        <v>9923</v>
      </c>
      <c r="M372" s="8" t="s">
        <v>9924</v>
      </c>
      <c r="N372" s="10" t="s">
        <v>9460</v>
      </c>
      <c r="O372" s="6"/>
      <c r="P372" s="8"/>
      <c r="Q372" s="10"/>
      <c r="R372" s="10"/>
      <c r="S372" s="37"/>
      <c r="T372" s="37"/>
      <c r="U372" s="37"/>
      <c r="V372" s="37"/>
      <c r="W372" s="37"/>
      <c r="X372" s="37"/>
      <c r="Y372" s="37"/>
      <c r="Z372" s="37"/>
    </row>
    <row r="373" spans="1:26" ht="59" customHeight="1">
      <c r="A373" s="6">
        <v>44389</v>
      </c>
      <c r="B373" s="6">
        <v>44389</v>
      </c>
      <c r="C373" s="7">
        <v>100020183089</v>
      </c>
      <c r="D373" s="8" t="s">
        <v>9925</v>
      </c>
      <c r="E373" s="11" t="s">
        <v>7685</v>
      </c>
      <c r="F373" s="10" t="s">
        <v>3242</v>
      </c>
      <c r="G373" s="8" t="s">
        <v>154</v>
      </c>
      <c r="H373" s="11" t="s">
        <v>9463</v>
      </c>
      <c r="I373" s="11" t="s">
        <v>9484</v>
      </c>
      <c r="J373" s="8">
        <v>3000</v>
      </c>
      <c r="K373" s="8" t="s">
        <v>142</v>
      </c>
      <c r="L373" s="8"/>
      <c r="M373" s="8" t="s">
        <v>9926</v>
      </c>
      <c r="N373" s="10" t="s">
        <v>9460</v>
      </c>
      <c r="O373" s="6"/>
      <c r="P373" s="10"/>
      <c r="Q373" s="10"/>
      <c r="R373" s="8"/>
      <c r="S373" s="37"/>
      <c r="T373" s="37"/>
      <c r="U373" s="37"/>
      <c r="V373" s="37"/>
      <c r="W373" s="37"/>
      <c r="X373" s="37"/>
      <c r="Y373" s="37"/>
      <c r="Z373" s="37"/>
    </row>
    <row r="374" spans="1:26" ht="59" customHeight="1">
      <c r="A374" s="6">
        <v>44390</v>
      </c>
      <c r="B374" s="6">
        <v>44390</v>
      </c>
      <c r="C374" s="17" t="s">
        <v>9927</v>
      </c>
      <c r="D374" s="18" t="s">
        <v>9928</v>
      </c>
      <c r="E374" s="16" t="s">
        <v>6954</v>
      </c>
      <c r="F374" s="8" t="s">
        <v>3242</v>
      </c>
      <c r="G374" s="8" t="s">
        <v>146</v>
      </c>
      <c r="H374" s="11" t="s">
        <v>9463</v>
      </c>
      <c r="I374" s="11" t="s">
        <v>9484</v>
      </c>
      <c r="J374" s="8">
        <v>3000</v>
      </c>
      <c r="K374" s="8" t="s">
        <v>142</v>
      </c>
      <c r="L374" s="8"/>
      <c r="M374" s="8" t="s">
        <v>9929</v>
      </c>
      <c r="N374" s="10" t="s">
        <v>9460</v>
      </c>
      <c r="O374" s="6"/>
      <c r="P374" s="10"/>
      <c r="Q374" s="10"/>
      <c r="R374" s="8"/>
      <c r="S374" s="37"/>
      <c r="T374" s="37"/>
      <c r="U374" s="37"/>
      <c r="V374" s="37"/>
      <c r="W374" s="37"/>
      <c r="X374" s="37"/>
      <c r="Y374" s="37"/>
      <c r="Z374" s="37"/>
    </row>
    <row r="375" spans="1:26" ht="59" customHeight="1">
      <c r="A375" s="6">
        <v>44390</v>
      </c>
      <c r="B375" s="6">
        <v>44393</v>
      </c>
      <c r="C375" s="7">
        <v>100011029921</v>
      </c>
      <c r="D375" s="8" t="s">
        <v>9930</v>
      </c>
      <c r="E375" s="11" t="s">
        <v>6954</v>
      </c>
      <c r="F375" s="10" t="s">
        <v>3242</v>
      </c>
      <c r="G375" s="8" t="s">
        <v>6302</v>
      </c>
      <c r="H375" s="11" t="s">
        <v>9466</v>
      </c>
      <c r="I375" s="11" t="s">
        <v>9467</v>
      </c>
      <c r="J375" s="8">
        <v>3000</v>
      </c>
      <c r="K375" s="8" t="s">
        <v>9931</v>
      </c>
      <c r="L375" s="8"/>
      <c r="M375" s="8" t="s">
        <v>9932</v>
      </c>
      <c r="N375" s="10" t="s">
        <v>9460</v>
      </c>
      <c r="O375" s="6"/>
      <c r="P375" s="10"/>
      <c r="Q375" s="10"/>
      <c r="R375" s="8"/>
      <c r="S375" s="37"/>
      <c r="T375" s="37"/>
      <c r="U375" s="37"/>
      <c r="V375" s="37"/>
      <c r="W375" s="37"/>
      <c r="X375" s="37"/>
      <c r="Y375" s="37"/>
      <c r="Z375" s="37"/>
    </row>
    <row r="376" spans="1:26" ht="59" customHeight="1">
      <c r="A376" s="6">
        <v>44390</v>
      </c>
      <c r="B376" s="6">
        <v>44390</v>
      </c>
      <c r="C376" s="7">
        <v>100010802456</v>
      </c>
      <c r="D376" s="8" t="s">
        <v>9933</v>
      </c>
      <c r="E376" s="11" t="s">
        <v>6954</v>
      </c>
      <c r="F376" s="10" t="s">
        <v>3242</v>
      </c>
      <c r="G376" s="8" t="s">
        <v>175</v>
      </c>
      <c r="H376" s="11" t="s">
        <v>9463</v>
      </c>
      <c r="I376" s="11" t="s">
        <v>9467</v>
      </c>
      <c r="J376" s="8">
        <v>3000</v>
      </c>
      <c r="K376" s="8" t="s">
        <v>142</v>
      </c>
      <c r="L376" s="8"/>
      <c r="M376" s="8" t="s">
        <v>1666</v>
      </c>
      <c r="N376" s="10" t="s">
        <v>9460</v>
      </c>
      <c r="O376" s="6"/>
      <c r="P376" s="10"/>
      <c r="Q376" s="10"/>
      <c r="R376" s="8"/>
      <c r="S376" s="37"/>
      <c r="T376" s="37"/>
      <c r="U376" s="37"/>
      <c r="V376" s="37"/>
      <c r="W376" s="37"/>
      <c r="X376" s="37"/>
      <c r="Y376" s="37"/>
      <c r="Z376" s="37"/>
    </row>
    <row r="377" spans="1:26" ht="59" customHeight="1">
      <c r="A377" s="6">
        <v>44391</v>
      </c>
      <c r="B377" s="6">
        <v>44391</v>
      </c>
      <c r="C377" s="7">
        <v>100005894312</v>
      </c>
      <c r="D377" s="8" t="s">
        <v>9934</v>
      </c>
      <c r="E377" s="11" t="s">
        <v>6954</v>
      </c>
      <c r="F377" s="10" t="s">
        <v>3242</v>
      </c>
      <c r="G377" s="8" t="s">
        <v>6295</v>
      </c>
      <c r="H377" s="11" t="s">
        <v>9466</v>
      </c>
      <c r="I377" s="11" t="s">
        <v>9481</v>
      </c>
      <c r="J377" s="8">
        <v>3000</v>
      </c>
      <c r="K377" s="8" t="s">
        <v>168</v>
      </c>
      <c r="L377" s="8" t="s">
        <v>9935</v>
      </c>
      <c r="M377" s="8" t="s">
        <v>9936</v>
      </c>
      <c r="N377" s="10" t="s">
        <v>9460</v>
      </c>
      <c r="O377" s="6"/>
      <c r="P377" s="10"/>
      <c r="Q377" s="10"/>
      <c r="R377" s="8"/>
      <c r="S377" s="12"/>
      <c r="T377" s="12"/>
      <c r="U377" s="12"/>
      <c r="V377" s="12"/>
      <c r="W377" s="12"/>
      <c r="X377" s="12"/>
      <c r="Y377" s="12"/>
      <c r="Z377" s="12"/>
    </row>
    <row r="378" spans="1:26" ht="59" customHeight="1">
      <c r="A378" s="6">
        <v>44391</v>
      </c>
      <c r="B378" s="6">
        <v>44393</v>
      </c>
      <c r="C378" s="17" t="s">
        <v>9937</v>
      </c>
      <c r="D378" s="18" t="s">
        <v>9938</v>
      </c>
      <c r="E378" s="16" t="s">
        <v>6954</v>
      </c>
      <c r="F378" s="8" t="s">
        <v>3242</v>
      </c>
      <c r="G378" s="8" t="s">
        <v>156</v>
      </c>
      <c r="H378" s="11" t="s">
        <v>9463</v>
      </c>
      <c r="I378" s="11" t="s">
        <v>9484</v>
      </c>
      <c r="J378" s="55">
        <v>3000</v>
      </c>
      <c r="K378" s="8" t="s">
        <v>168</v>
      </c>
      <c r="L378" s="8"/>
      <c r="M378" s="8"/>
      <c r="N378" s="10" t="s">
        <v>9460</v>
      </c>
      <c r="O378" s="6"/>
      <c r="P378" s="10"/>
      <c r="Q378" s="10"/>
      <c r="R378" s="8"/>
      <c r="S378" s="12"/>
      <c r="T378" s="12"/>
      <c r="U378" s="12"/>
      <c r="V378" s="12"/>
      <c r="W378" s="12"/>
      <c r="X378" s="12"/>
      <c r="Y378" s="12"/>
      <c r="Z378" s="12"/>
    </row>
    <row r="379" spans="1:26" ht="59" customHeight="1">
      <c r="A379" s="6">
        <v>44391</v>
      </c>
      <c r="B379" s="6">
        <v>44391</v>
      </c>
      <c r="C379" s="17" t="s">
        <v>9939</v>
      </c>
      <c r="D379" s="18" t="s">
        <v>9940</v>
      </c>
      <c r="E379" s="16" t="s">
        <v>6954</v>
      </c>
      <c r="F379" s="8" t="s">
        <v>3242</v>
      </c>
      <c r="G379" s="8" t="s">
        <v>6302</v>
      </c>
      <c r="H379" s="11" t="s">
        <v>9463</v>
      </c>
      <c r="I379" s="11" t="s">
        <v>9484</v>
      </c>
      <c r="J379" s="8">
        <v>3000</v>
      </c>
      <c r="K379" s="8" t="s">
        <v>142</v>
      </c>
      <c r="L379" s="8"/>
      <c r="M379" s="8" t="s">
        <v>9941</v>
      </c>
      <c r="N379" s="10" t="s">
        <v>9460</v>
      </c>
      <c r="O379" s="6"/>
      <c r="P379" s="10"/>
      <c r="Q379" s="10"/>
      <c r="R379" s="8"/>
      <c r="S379" s="37"/>
      <c r="T379" s="37"/>
      <c r="U379" s="37"/>
      <c r="V379" s="37"/>
      <c r="W379" s="37"/>
      <c r="X379" s="37"/>
      <c r="Y379" s="37"/>
      <c r="Z379" s="37"/>
    </row>
    <row r="380" spans="1:26" ht="59" customHeight="1">
      <c r="A380" s="6">
        <v>44391</v>
      </c>
      <c r="B380" s="6">
        <v>44392</v>
      </c>
      <c r="C380" s="17" t="s">
        <v>9942</v>
      </c>
      <c r="D380" s="18" t="s">
        <v>9943</v>
      </c>
      <c r="E380" s="16" t="s">
        <v>6954</v>
      </c>
      <c r="F380" s="8" t="s">
        <v>3242</v>
      </c>
      <c r="G380" s="8" t="s">
        <v>6279</v>
      </c>
      <c r="H380" s="11" t="s">
        <v>9463</v>
      </c>
      <c r="I380" s="11" t="s">
        <v>9467</v>
      </c>
      <c r="J380" s="8">
        <v>3000</v>
      </c>
      <c r="K380" s="8" t="s">
        <v>142</v>
      </c>
      <c r="L380" s="8"/>
      <c r="M380" s="8" t="s">
        <v>9944</v>
      </c>
      <c r="N380" s="10" t="s">
        <v>9460</v>
      </c>
      <c r="O380" s="6"/>
      <c r="P380" s="10"/>
      <c r="Q380" s="10"/>
      <c r="R380" s="8" t="s">
        <v>9945</v>
      </c>
      <c r="S380" s="37"/>
      <c r="T380" s="37"/>
      <c r="U380" s="37"/>
      <c r="V380" s="37"/>
      <c r="W380" s="37"/>
      <c r="X380" s="37"/>
      <c r="Y380" s="37"/>
      <c r="Z380" s="37"/>
    </row>
    <row r="381" spans="1:26" ht="59" customHeight="1">
      <c r="A381" s="6">
        <v>44391</v>
      </c>
      <c r="B381" s="6">
        <v>44391</v>
      </c>
      <c r="C381" s="17" t="s">
        <v>9946</v>
      </c>
      <c r="D381" s="18" t="s">
        <v>9947</v>
      </c>
      <c r="E381" s="16" t="s">
        <v>6954</v>
      </c>
      <c r="F381" s="8" t="s">
        <v>3242</v>
      </c>
      <c r="G381" s="8" t="s">
        <v>5487</v>
      </c>
      <c r="H381" s="11" t="s">
        <v>9463</v>
      </c>
      <c r="I381" s="11" t="s">
        <v>9467</v>
      </c>
      <c r="J381" s="8">
        <v>3000</v>
      </c>
      <c r="K381" s="8" t="s">
        <v>9948</v>
      </c>
      <c r="L381" s="8" t="s">
        <v>9949</v>
      </c>
      <c r="M381" s="8" t="s">
        <v>9950</v>
      </c>
      <c r="N381" s="10" t="s">
        <v>9460</v>
      </c>
      <c r="O381" s="6"/>
      <c r="P381" s="10"/>
      <c r="Q381" s="10"/>
      <c r="R381" s="8" t="s">
        <v>9951</v>
      </c>
      <c r="S381" s="37"/>
      <c r="T381" s="37"/>
      <c r="U381" s="37"/>
      <c r="V381" s="37"/>
      <c r="W381" s="37"/>
      <c r="X381" s="37"/>
      <c r="Y381" s="37"/>
      <c r="Z381" s="37"/>
    </row>
    <row r="382" spans="1:26" ht="59" customHeight="1">
      <c r="A382" s="6">
        <v>44375</v>
      </c>
      <c r="B382" s="6">
        <v>44383</v>
      </c>
      <c r="C382" s="7">
        <v>414684150</v>
      </c>
      <c r="D382" s="8" t="s">
        <v>9152</v>
      </c>
      <c r="E382" s="11" t="s">
        <v>7685</v>
      </c>
      <c r="F382" s="10" t="s">
        <v>3242</v>
      </c>
      <c r="G382" s="8" t="s">
        <v>6302</v>
      </c>
      <c r="H382" s="11" t="s">
        <v>6982</v>
      </c>
      <c r="I382" s="11" t="s">
        <v>9561</v>
      </c>
      <c r="J382" s="8">
        <v>3000</v>
      </c>
      <c r="K382" s="8" t="s">
        <v>213</v>
      </c>
      <c r="L382" s="8" t="s">
        <v>9952</v>
      </c>
      <c r="M382" s="8" t="s">
        <v>9953</v>
      </c>
      <c r="N382" s="10"/>
      <c r="O382" s="6"/>
      <c r="P382" s="10"/>
      <c r="Q382" s="10"/>
      <c r="R382" s="10" t="s">
        <v>9954</v>
      </c>
      <c r="S382" s="12"/>
      <c r="T382" s="12"/>
      <c r="U382" s="12"/>
      <c r="V382" s="12"/>
      <c r="W382" s="12"/>
      <c r="X382" s="12"/>
      <c r="Y382" s="12"/>
      <c r="Z382" s="12"/>
    </row>
    <row r="383" spans="1:26" ht="59" customHeight="1">
      <c r="A383" s="6">
        <v>44382</v>
      </c>
      <c r="B383" s="6">
        <v>44382</v>
      </c>
      <c r="C383" s="7">
        <v>100002813837</v>
      </c>
      <c r="D383" s="8" t="s">
        <v>9399</v>
      </c>
      <c r="E383" s="11" t="s">
        <v>6976</v>
      </c>
      <c r="F383" s="10" t="s">
        <v>3242</v>
      </c>
      <c r="G383" s="8" t="s">
        <v>6279</v>
      </c>
      <c r="H383" s="11" t="s">
        <v>6958</v>
      </c>
      <c r="I383" s="11" t="s">
        <v>9462</v>
      </c>
      <c r="J383" s="8">
        <v>3000</v>
      </c>
      <c r="K383" s="8" t="s">
        <v>142</v>
      </c>
      <c r="L383" s="8"/>
      <c r="M383" s="8" t="s">
        <v>9400</v>
      </c>
      <c r="N383" s="10"/>
      <c r="O383" s="6">
        <v>44385</v>
      </c>
      <c r="P383" s="10">
        <v>5268.38</v>
      </c>
      <c r="Q383" s="10"/>
      <c r="R383" s="10" t="s">
        <v>9400</v>
      </c>
      <c r="S383" s="37"/>
      <c r="T383" s="37"/>
      <c r="U383" s="37"/>
      <c r="V383" s="37"/>
      <c r="W383" s="37"/>
      <c r="X383" s="37"/>
      <c r="Y383" s="37"/>
      <c r="Z383" s="37"/>
    </row>
    <row r="384" spans="1:26" ht="59" customHeight="1">
      <c r="A384" s="6">
        <v>44383</v>
      </c>
      <c r="B384" s="6">
        <v>44383</v>
      </c>
      <c r="C384" s="20" t="s">
        <v>9955</v>
      </c>
      <c r="D384" s="8" t="s">
        <v>9956</v>
      </c>
      <c r="E384" s="16" t="s">
        <v>6976</v>
      </c>
      <c r="F384" s="8" t="s">
        <v>3242</v>
      </c>
      <c r="G384" s="8" t="s">
        <v>6281</v>
      </c>
      <c r="H384" s="16" t="s">
        <v>6958</v>
      </c>
      <c r="I384" s="16" t="s">
        <v>9464</v>
      </c>
      <c r="J384" s="8">
        <v>3000</v>
      </c>
      <c r="K384" s="8" t="s">
        <v>287</v>
      </c>
      <c r="L384" s="8" t="s">
        <v>7375</v>
      </c>
      <c r="M384" s="8" t="s">
        <v>7375</v>
      </c>
      <c r="N384" s="10" t="s">
        <v>9460</v>
      </c>
      <c r="O384" s="6">
        <v>44382</v>
      </c>
      <c r="P384" s="10">
        <v>3000</v>
      </c>
      <c r="Q384" s="10"/>
      <c r="R384" s="8" t="s">
        <v>7375</v>
      </c>
      <c r="S384" s="37"/>
      <c r="T384" s="37"/>
      <c r="U384" s="37"/>
      <c r="V384" s="37"/>
      <c r="W384" s="37"/>
      <c r="X384" s="37"/>
      <c r="Y384" s="37"/>
      <c r="Z384" s="37"/>
    </row>
    <row r="385" spans="1:26" ht="59" customHeight="1">
      <c r="A385" s="6">
        <v>44384</v>
      </c>
      <c r="B385" s="6">
        <v>44384</v>
      </c>
      <c r="C385" s="17" t="s">
        <v>8785</v>
      </c>
      <c r="D385" s="8" t="s">
        <v>8786</v>
      </c>
      <c r="E385" s="16" t="s">
        <v>6954</v>
      </c>
      <c r="F385" s="8" t="s">
        <v>3242</v>
      </c>
      <c r="G385" s="8" t="s">
        <v>178</v>
      </c>
      <c r="H385" s="11" t="s">
        <v>6958</v>
      </c>
      <c r="I385" s="11" t="s">
        <v>9468</v>
      </c>
      <c r="J385" s="8">
        <v>3000</v>
      </c>
      <c r="K385" s="8" t="s">
        <v>168</v>
      </c>
      <c r="L385" s="8" t="s">
        <v>9957</v>
      </c>
      <c r="M385" s="8" t="s">
        <v>9958</v>
      </c>
      <c r="N385" s="10" t="s">
        <v>9460</v>
      </c>
      <c r="O385" s="6"/>
      <c r="P385" s="10">
        <v>8400</v>
      </c>
      <c r="Q385" s="10" t="s">
        <v>35</v>
      </c>
      <c r="R385" s="8"/>
      <c r="S385" s="12"/>
      <c r="T385" s="12"/>
      <c r="U385" s="12"/>
      <c r="V385" s="12"/>
      <c r="W385" s="12"/>
      <c r="X385" s="12"/>
      <c r="Y385" s="12"/>
      <c r="Z385" s="12"/>
    </row>
    <row r="386" spans="1:26" ht="59" customHeight="1">
      <c r="A386" s="6">
        <v>44392</v>
      </c>
      <c r="B386" s="6">
        <v>44392</v>
      </c>
      <c r="C386" s="17" t="s">
        <v>9959</v>
      </c>
      <c r="D386" s="18" t="s">
        <v>9960</v>
      </c>
      <c r="E386" s="11" t="s">
        <v>6954</v>
      </c>
      <c r="F386" s="8" t="s">
        <v>3242</v>
      </c>
      <c r="G386" s="8" t="s">
        <v>146</v>
      </c>
      <c r="H386" s="16" t="s">
        <v>9463</v>
      </c>
      <c r="I386" s="11" t="s">
        <v>9564</v>
      </c>
      <c r="J386" s="8">
        <v>3000</v>
      </c>
      <c r="K386" s="8" t="s">
        <v>142</v>
      </c>
      <c r="L386" s="8"/>
      <c r="M386" s="8" t="s">
        <v>9961</v>
      </c>
      <c r="N386" s="10" t="s">
        <v>9460</v>
      </c>
      <c r="O386" s="6"/>
      <c r="P386" s="10"/>
      <c r="Q386" s="10"/>
      <c r="R386" s="8"/>
      <c r="S386" s="12"/>
      <c r="T386" s="12"/>
      <c r="U386" s="12"/>
      <c r="V386" s="12"/>
      <c r="W386" s="12"/>
      <c r="X386" s="12"/>
      <c r="Y386" s="12"/>
      <c r="Z386" s="12"/>
    </row>
    <row r="387" spans="1:26" ht="59" customHeight="1">
      <c r="A387" s="6">
        <v>44392</v>
      </c>
      <c r="B387" s="6">
        <v>44392</v>
      </c>
      <c r="C387" s="17" t="s">
        <v>9962</v>
      </c>
      <c r="D387" s="18" t="s">
        <v>9963</v>
      </c>
      <c r="E387" s="11" t="s">
        <v>7001</v>
      </c>
      <c r="F387" s="8" t="s">
        <v>3242</v>
      </c>
      <c r="G387" s="8" t="s">
        <v>6279</v>
      </c>
      <c r="H387" s="16" t="s">
        <v>9463</v>
      </c>
      <c r="I387" s="11" t="s">
        <v>9458</v>
      </c>
      <c r="J387" s="8">
        <v>3000</v>
      </c>
      <c r="K387" s="8" t="s">
        <v>142</v>
      </c>
      <c r="L387" s="8" t="s">
        <v>9964</v>
      </c>
      <c r="M387" s="8" t="s">
        <v>4837</v>
      </c>
      <c r="N387" s="10" t="s">
        <v>9460</v>
      </c>
      <c r="O387" s="6"/>
      <c r="P387" s="10"/>
      <c r="Q387" s="10"/>
      <c r="R387" s="8"/>
      <c r="S387" s="12"/>
      <c r="T387" s="12"/>
      <c r="U387" s="12"/>
      <c r="V387" s="12"/>
      <c r="W387" s="12"/>
      <c r="X387" s="12"/>
      <c r="Y387" s="12"/>
      <c r="Z387" s="12"/>
    </row>
    <row r="388" spans="1:26" ht="59" customHeight="1">
      <c r="A388" s="6">
        <v>44392</v>
      </c>
      <c r="B388" s="6">
        <v>44392</v>
      </c>
      <c r="C388" s="17" t="s">
        <v>8519</v>
      </c>
      <c r="D388" s="18" t="s">
        <v>8520</v>
      </c>
      <c r="E388" s="11" t="s">
        <v>6954</v>
      </c>
      <c r="F388" s="8" t="s">
        <v>3242</v>
      </c>
      <c r="G388" s="8" t="s">
        <v>154</v>
      </c>
      <c r="H388" s="16" t="s">
        <v>9466</v>
      </c>
      <c r="I388" s="11" t="s">
        <v>9621</v>
      </c>
      <c r="J388" s="8">
        <v>3000</v>
      </c>
      <c r="K388" s="8" t="s">
        <v>142</v>
      </c>
      <c r="L388" s="8"/>
      <c r="M388" s="8" t="s">
        <v>9965</v>
      </c>
      <c r="N388" s="10" t="s">
        <v>9460</v>
      </c>
      <c r="O388" s="6"/>
      <c r="P388" s="10"/>
      <c r="Q388" s="10"/>
      <c r="R388" s="8"/>
      <c r="S388" s="12"/>
      <c r="T388" s="12"/>
      <c r="U388" s="12"/>
      <c r="V388" s="12"/>
      <c r="W388" s="12"/>
      <c r="X388" s="12"/>
      <c r="Y388" s="12"/>
      <c r="Z388" s="12"/>
    </row>
    <row r="389" spans="1:26" ht="59" customHeight="1">
      <c r="A389" s="6">
        <v>44393</v>
      </c>
      <c r="B389" s="6">
        <v>44393</v>
      </c>
      <c r="C389" s="17" t="s">
        <v>9966</v>
      </c>
      <c r="D389" s="18" t="s">
        <v>9967</v>
      </c>
      <c r="E389" s="11" t="s">
        <v>6954</v>
      </c>
      <c r="F389" s="8" t="s">
        <v>3242</v>
      </c>
      <c r="G389" s="8" t="s">
        <v>6291</v>
      </c>
      <c r="H389" s="16" t="s">
        <v>9466</v>
      </c>
      <c r="I389" s="11" t="s">
        <v>9467</v>
      </c>
      <c r="J389" s="8">
        <v>3000</v>
      </c>
      <c r="K389" s="8" t="s">
        <v>811</v>
      </c>
      <c r="L389" s="8"/>
      <c r="M389" s="8"/>
      <c r="N389" s="10" t="s">
        <v>9460</v>
      </c>
      <c r="O389" s="6"/>
      <c r="P389" s="10"/>
      <c r="Q389" s="10"/>
      <c r="R389" s="8"/>
      <c r="S389" s="12"/>
      <c r="T389" s="12"/>
      <c r="U389" s="12"/>
      <c r="V389" s="12"/>
      <c r="W389" s="12"/>
      <c r="X389" s="12"/>
      <c r="Y389" s="12"/>
      <c r="Z389" s="12"/>
    </row>
    <row r="390" spans="1:26" ht="59" customHeight="1">
      <c r="A390" s="6">
        <v>44392</v>
      </c>
      <c r="B390" s="6">
        <v>44392</v>
      </c>
      <c r="C390" s="17" t="s">
        <v>5135</v>
      </c>
      <c r="D390" s="18" t="s">
        <v>9144</v>
      </c>
      <c r="E390" s="11" t="s">
        <v>6954</v>
      </c>
      <c r="F390" s="8" t="s">
        <v>3242</v>
      </c>
      <c r="G390" s="8" t="s">
        <v>146</v>
      </c>
      <c r="H390" s="16" t="s">
        <v>6958</v>
      </c>
      <c r="I390" s="11" t="s">
        <v>9468</v>
      </c>
      <c r="J390" s="8">
        <v>3018</v>
      </c>
      <c r="K390" s="8" t="s">
        <v>142</v>
      </c>
      <c r="L390" s="8"/>
      <c r="M390" s="8" t="s">
        <v>9968</v>
      </c>
      <c r="N390" s="10" t="s">
        <v>9460</v>
      </c>
      <c r="O390" s="6">
        <v>44392</v>
      </c>
      <c r="P390" s="10">
        <v>3018</v>
      </c>
      <c r="Q390" s="10" t="s">
        <v>35</v>
      </c>
      <c r="R390" s="8"/>
      <c r="S390" s="12"/>
      <c r="T390" s="12"/>
      <c r="U390" s="12"/>
      <c r="V390" s="12"/>
      <c r="W390" s="12"/>
      <c r="X390" s="12"/>
      <c r="Y390" s="12"/>
      <c r="Z390" s="12"/>
    </row>
    <row r="391" spans="1:26" ht="59" customHeight="1">
      <c r="A391" s="6">
        <v>44382</v>
      </c>
      <c r="B391" s="6">
        <v>44383</v>
      </c>
      <c r="C391" s="7">
        <v>2491314069</v>
      </c>
      <c r="D391" s="8" t="s">
        <v>9418</v>
      </c>
      <c r="E391" s="11" t="s">
        <v>6954</v>
      </c>
      <c r="F391" s="10" t="s">
        <v>3242</v>
      </c>
      <c r="G391" s="8" t="s">
        <v>6281</v>
      </c>
      <c r="H391" s="11" t="s">
        <v>6958</v>
      </c>
      <c r="I391" s="11" t="s">
        <v>9462</v>
      </c>
      <c r="J391" s="8">
        <v>3151</v>
      </c>
      <c r="K391" s="8" t="s">
        <v>142</v>
      </c>
      <c r="L391" s="8" t="s">
        <v>82</v>
      </c>
      <c r="M391" s="8" t="s">
        <v>82</v>
      </c>
      <c r="N391" s="10" t="s">
        <v>9460</v>
      </c>
      <c r="O391" s="6">
        <v>44380</v>
      </c>
      <c r="P391" s="8">
        <v>3151</v>
      </c>
      <c r="Q391" s="10"/>
      <c r="R391" s="10" t="s">
        <v>82</v>
      </c>
      <c r="S391" s="12"/>
      <c r="T391" s="12"/>
      <c r="U391" s="12"/>
      <c r="V391" s="12"/>
      <c r="W391" s="12"/>
      <c r="X391" s="12"/>
      <c r="Y391" s="12"/>
      <c r="Z391" s="12"/>
    </row>
    <row r="392" spans="1:26" ht="59" customHeight="1">
      <c r="A392" s="6">
        <v>44378</v>
      </c>
      <c r="B392" s="6">
        <v>44378</v>
      </c>
      <c r="C392" s="7">
        <v>100019993820</v>
      </c>
      <c r="D392" s="8" t="s">
        <v>9296</v>
      </c>
      <c r="E392" s="11" t="s">
        <v>7685</v>
      </c>
      <c r="F392" s="10" t="s">
        <v>3242</v>
      </c>
      <c r="G392" s="8" t="s">
        <v>146</v>
      </c>
      <c r="H392" s="11" t="s">
        <v>6958</v>
      </c>
      <c r="I392" s="11" t="s">
        <v>9462</v>
      </c>
      <c r="J392" s="8">
        <v>3209</v>
      </c>
      <c r="K392" s="8" t="s">
        <v>142</v>
      </c>
      <c r="L392" s="8"/>
      <c r="M392" s="8" t="s">
        <v>6122</v>
      </c>
      <c r="N392" s="10"/>
      <c r="O392" s="6">
        <v>44378</v>
      </c>
      <c r="P392" s="8">
        <v>3209</v>
      </c>
      <c r="Q392" s="10"/>
      <c r="R392" s="10" t="s">
        <v>6122</v>
      </c>
      <c r="S392" s="12"/>
      <c r="T392" s="12"/>
      <c r="U392" s="12"/>
      <c r="V392" s="12"/>
      <c r="W392" s="12"/>
      <c r="X392" s="12"/>
      <c r="Y392" s="12"/>
      <c r="Z392" s="12"/>
    </row>
    <row r="393" spans="1:26" ht="59" customHeight="1">
      <c r="A393" s="6">
        <v>44383</v>
      </c>
      <c r="B393" s="6">
        <v>44384</v>
      </c>
      <c r="C393" s="20" t="s">
        <v>9969</v>
      </c>
      <c r="D393" s="8" t="s">
        <v>9970</v>
      </c>
      <c r="E393" s="16" t="s">
        <v>6954</v>
      </c>
      <c r="F393" s="8" t="s">
        <v>3242</v>
      </c>
      <c r="G393" s="8" t="s">
        <v>6295</v>
      </c>
      <c r="H393" s="16" t="s">
        <v>6958</v>
      </c>
      <c r="I393" s="16" t="s">
        <v>9467</v>
      </c>
      <c r="J393" s="8">
        <v>3209</v>
      </c>
      <c r="K393" s="8" t="s">
        <v>142</v>
      </c>
      <c r="L393" s="8"/>
      <c r="M393" s="8" t="s">
        <v>142</v>
      </c>
      <c r="N393" s="10" t="s">
        <v>9460</v>
      </c>
      <c r="O393" s="6">
        <v>44384</v>
      </c>
      <c r="P393" s="10">
        <v>3209</v>
      </c>
      <c r="Q393" s="10"/>
      <c r="R393" s="8" t="s">
        <v>7375</v>
      </c>
      <c r="S393" s="12"/>
      <c r="T393" s="12"/>
      <c r="U393" s="12"/>
      <c r="V393" s="12"/>
      <c r="W393" s="12"/>
      <c r="X393" s="12"/>
      <c r="Y393" s="12"/>
      <c r="Z393" s="12"/>
    </row>
    <row r="394" spans="1:26" ht="59" customHeight="1">
      <c r="A394" s="6">
        <v>44385</v>
      </c>
      <c r="B394" s="6">
        <v>44385</v>
      </c>
      <c r="C394" s="7" t="s">
        <v>9971</v>
      </c>
      <c r="D394" s="8" t="s">
        <v>9972</v>
      </c>
      <c r="E394" s="11" t="s">
        <v>6954</v>
      </c>
      <c r="F394" s="10" t="s">
        <v>3242</v>
      </c>
      <c r="G394" s="8" t="s">
        <v>154</v>
      </c>
      <c r="H394" s="11" t="s">
        <v>6958</v>
      </c>
      <c r="I394" s="11"/>
      <c r="J394" s="8">
        <v>3209</v>
      </c>
      <c r="K394" s="8" t="s">
        <v>142</v>
      </c>
      <c r="L394" s="8"/>
      <c r="M394" s="8"/>
      <c r="N394" s="10" t="s">
        <v>9460</v>
      </c>
      <c r="O394" s="6">
        <v>44385</v>
      </c>
      <c r="P394" s="10">
        <v>3209</v>
      </c>
      <c r="Q394" s="10" t="s">
        <v>37</v>
      </c>
      <c r="R394" s="10" t="s">
        <v>140</v>
      </c>
      <c r="S394" s="12"/>
      <c r="T394" s="12"/>
      <c r="U394" s="12"/>
      <c r="V394" s="12"/>
      <c r="W394" s="12"/>
      <c r="X394" s="12"/>
      <c r="Y394" s="12"/>
      <c r="Z394" s="12"/>
    </row>
    <row r="395" spans="1:26" ht="59" customHeight="1">
      <c r="A395" s="6">
        <v>44393</v>
      </c>
      <c r="B395" s="6">
        <v>44393</v>
      </c>
      <c r="C395" s="17" t="s">
        <v>9973</v>
      </c>
      <c r="D395" s="18" t="s">
        <v>9974</v>
      </c>
      <c r="E395" s="11" t="s">
        <v>6954</v>
      </c>
      <c r="F395" s="8" t="s">
        <v>3242</v>
      </c>
      <c r="G395" s="8" t="s">
        <v>146</v>
      </c>
      <c r="H395" s="16" t="s">
        <v>9463</v>
      </c>
      <c r="I395" s="11" t="s">
        <v>9564</v>
      </c>
      <c r="J395" s="8">
        <v>3209</v>
      </c>
      <c r="K395" s="8" t="s">
        <v>142</v>
      </c>
      <c r="L395" s="8"/>
      <c r="M395" s="8" t="s">
        <v>9975</v>
      </c>
      <c r="N395" s="10" t="s">
        <v>9460</v>
      </c>
      <c r="O395" s="6"/>
      <c r="P395" s="10"/>
      <c r="Q395" s="10"/>
      <c r="R395" s="8"/>
      <c r="S395" s="12"/>
      <c r="T395" s="12"/>
      <c r="U395" s="12"/>
      <c r="V395" s="12"/>
      <c r="W395" s="12"/>
      <c r="X395" s="12"/>
      <c r="Y395" s="12"/>
      <c r="Z395" s="12"/>
    </row>
    <row r="396" spans="1:26" ht="59" customHeight="1">
      <c r="A396" s="6">
        <v>44391</v>
      </c>
      <c r="B396" s="6">
        <v>44391</v>
      </c>
      <c r="C396" s="17" t="s">
        <v>9976</v>
      </c>
      <c r="D396" s="18" t="s">
        <v>9977</v>
      </c>
      <c r="E396" s="16" t="s">
        <v>7001</v>
      </c>
      <c r="F396" s="8" t="s">
        <v>3242</v>
      </c>
      <c r="G396" s="8" t="s">
        <v>6279</v>
      </c>
      <c r="H396" s="11" t="s">
        <v>9466</v>
      </c>
      <c r="I396" s="11" t="s">
        <v>9484</v>
      </c>
      <c r="J396" s="55">
        <v>3276</v>
      </c>
      <c r="K396" s="8" t="s">
        <v>168</v>
      </c>
      <c r="L396" s="8" t="s">
        <v>9978</v>
      </c>
      <c r="M396" s="8" t="s">
        <v>9979</v>
      </c>
      <c r="N396" s="10" t="s">
        <v>9460</v>
      </c>
      <c r="O396" s="6"/>
      <c r="P396" s="10"/>
      <c r="Q396" s="10"/>
      <c r="R396" s="56" t="s">
        <v>9980</v>
      </c>
      <c r="S396" s="12"/>
      <c r="T396" s="12"/>
      <c r="U396" s="12"/>
      <c r="V396" s="12"/>
      <c r="W396" s="12"/>
      <c r="X396" s="12"/>
      <c r="Y396" s="12"/>
      <c r="Z396" s="12"/>
    </row>
    <row r="397" spans="1:26" ht="59" customHeight="1">
      <c r="A397" s="6">
        <v>44385</v>
      </c>
      <c r="B397" s="6">
        <v>44385</v>
      </c>
      <c r="C397" s="20" t="s">
        <v>9981</v>
      </c>
      <c r="D397" s="8" t="s">
        <v>9982</v>
      </c>
      <c r="E397" s="16" t="s">
        <v>6954</v>
      </c>
      <c r="F397" s="8" t="s">
        <v>3242</v>
      </c>
      <c r="G397" s="8" t="s">
        <v>281</v>
      </c>
      <c r="H397" s="16" t="s">
        <v>9493</v>
      </c>
      <c r="I397" s="16" t="s">
        <v>9481</v>
      </c>
      <c r="J397" s="8">
        <v>3300</v>
      </c>
      <c r="K397" s="8" t="s">
        <v>811</v>
      </c>
      <c r="L397" s="8"/>
      <c r="M397" s="8"/>
      <c r="N397" s="10" t="s">
        <v>9460</v>
      </c>
      <c r="O397" s="6"/>
      <c r="P397" s="10"/>
      <c r="Q397" s="10"/>
      <c r="R397" s="8" t="s">
        <v>9983</v>
      </c>
      <c r="S397" s="12"/>
      <c r="T397" s="12"/>
      <c r="U397" s="12"/>
      <c r="V397" s="12"/>
      <c r="W397" s="12"/>
      <c r="X397" s="12"/>
      <c r="Y397" s="12"/>
      <c r="Z397" s="12"/>
    </row>
    <row r="398" spans="1:26" ht="59" customHeight="1">
      <c r="A398" s="6">
        <v>44372</v>
      </c>
      <c r="B398" s="6">
        <v>44376</v>
      </c>
      <c r="C398" s="7">
        <v>100010746725</v>
      </c>
      <c r="D398" s="8" t="s">
        <v>9040</v>
      </c>
      <c r="E398" s="11" t="s">
        <v>8518</v>
      </c>
      <c r="F398" s="10" t="s">
        <v>3242</v>
      </c>
      <c r="G398" s="8" t="s">
        <v>6279</v>
      </c>
      <c r="H398" s="11" t="s">
        <v>6958</v>
      </c>
      <c r="I398" s="11" t="s">
        <v>7030</v>
      </c>
      <c r="J398" s="8">
        <v>3386.4</v>
      </c>
      <c r="K398" s="8" t="s">
        <v>9041</v>
      </c>
      <c r="L398" s="8"/>
      <c r="M398" s="8"/>
      <c r="N398" s="10"/>
      <c r="O398" s="6">
        <v>44382</v>
      </c>
      <c r="P398" s="10">
        <v>1800</v>
      </c>
      <c r="Q398" s="10" t="s">
        <v>35</v>
      </c>
      <c r="R398" s="10"/>
      <c r="S398" s="12"/>
      <c r="T398" s="12"/>
      <c r="U398" s="12"/>
      <c r="V398" s="12"/>
      <c r="W398" s="12"/>
      <c r="X398" s="12"/>
      <c r="Y398" s="12"/>
      <c r="Z398" s="12"/>
    </row>
    <row r="399" spans="1:26" ht="59" customHeight="1">
      <c r="A399" s="6">
        <v>44328</v>
      </c>
      <c r="B399" s="6">
        <v>44383</v>
      </c>
      <c r="C399" s="7">
        <v>2153005698</v>
      </c>
      <c r="D399" s="8" t="s">
        <v>8303</v>
      </c>
      <c r="E399" s="11" t="s">
        <v>6954</v>
      </c>
      <c r="F399" s="10" t="s">
        <v>3242</v>
      </c>
      <c r="G399" s="8" t="s">
        <v>146</v>
      </c>
      <c r="H399" s="11" t="s">
        <v>9463</v>
      </c>
      <c r="I399" s="11" t="s">
        <v>9458</v>
      </c>
      <c r="J399" s="8">
        <v>3400</v>
      </c>
      <c r="K399" s="8" t="s">
        <v>168</v>
      </c>
      <c r="L399" s="8"/>
      <c r="M399" s="8" t="s">
        <v>9984</v>
      </c>
      <c r="N399" s="10"/>
      <c r="O399" s="6"/>
      <c r="P399" s="10"/>
      <c r="Q399" s="10"/>
      <c r="R399" s="10" t="s">
        <v>8304</v>
      </c>
      <c r="S399" s="12"/>
      <c r="T399" s="12"/>
      <c r="U399" s="12"/>
      <c r="V399" s="12"/>
      <c r="W399" s="12"/>
      <c r="X399" s="12"/>
      <c r="Y399" s="12"/>
      <c r="Z399" s="12"/>
    </row>
    <row r="400" spans="1:26" ht="59" customHeight="1">
      <c r="A400" s="6">
        <v>44383</v>
      </c>
      <c r="B400" s="6">
        <v>44383</v>
      </c>
      <c r="C400" s="20" t="s">
        <v>5322</v>
      </c>
      <c r="D400" s="8" t="s">
        <v>8773</v>
      </c>
      <c r="E400" s="16" t="s">
        <v>6954</v>
      </c>
      <c r="F400" s="8" t="s">
        <v>3242</v>
      </c>
      <c r="G400" s="8" t="s">
        <v>5487</v>
      </c>
      <c r="H400" s="16" t="s">
        <v>6958</v>
      </c>
      <c r="I400" s="16" t="s">
        <v>9468</v>
      </c>
      <c r="J400" s="8">
        <v>3400.29</v>
      </c>
      <c r="K400" s="8" t="s">
        <v>1733</v>
      </c>
      <c r="L400" s="8"/>
      <c r="M400" s="8" t="s">
        <v>9985</v>
      </c>
      <c r="N400" s="10" t="s">
        <v>9460</v>
      </c>
      <c r="O400" s="6">
        <v>44388</v>
      </c>
      <c r="P400" s="10">
        <v>3400.29</v>
      </c>
      <c r="Q400" s="10"/>
      <c r="R400" s="8" t="s">
        <v>82</v>
      </c>
      <c r="S400" s="12"/>
      <c r="T400" s="12"/>
      <c r="U400" s="12"/>
      <c r="V400" s="12"/>
      <c r="W400" s="12"/>
      <c r="X400" s="12"/>
      <c r="Y400" s="12"/>
      <c r="Z400" s="12"/>
    </row>
    <row r="401" spans="1:26" ht="59" customHeight="1">
      <c r="A401" s="6">
        <v>44386</v>
      </c>
      <c r="B401" s="6">
        <v>44386</v>
      </c>
      <c r="C401" s="7">
        <v>100005483913</v>
      </c>
      <c r="D401" s="8" t="s">
        <v>9986</v>
      </c>
      <c r="E401" s="11" t="s">
        <v>6954</v>
      </c>
      <c r="F401" s="10" t="s">
        <v>3242</v>
      </c>
      <c r="G401" s="8" t="s">
        <v>5487</v>
      </c>
      <c r="H401" s="11" t="s">
        <v>9463</v>
      </c>
      <c r="I401" s="11" t="s">
        <v>9481</v>
      </c>
      <c r="J401" s="8">
        <v>3425.34</v>
      </c>
      <c r="K401" s="8" t="s">
        <v>8527</v>
      </c>
      <c r="L401" s="8"/>
      <c r="M401" s="8" t="s">
        <v>9987</v>
      </c>
      <c r="N401" s="10" t="s">
        <v>9460</v>
      </c>
      <c r="O401" s="6"/>
      <c r="P401" s="10"/>
      <c r="Q401" s="10"/>
      <c r="R401" s="8" t="s">
        <v>9988</v>
      </c>
      <c r="S401" s="12"/>
      <c r="T401" s="12"/>
      <c r="U401" s="12"/>
      <c r="V401" s="12"/>
      <c r="W401" s="12"/>
      <c r="X401" s="12"/>
      <c r="Y401" s="12"/>
      <c r="Z401" s="12"/>
    </row>
    <row r="402" spans="1:26" ht="59" customHeight="1">
      <c r="A402" s="6">
        <v>44378</v>
      </c>
      <c r="B402" s="6">
        <v>44383</v>
      </c>
      <c r="C402" s="7">
        <v>100019201923</v>
      </c>
      <c r="D402" s="8" t="s">
        <v>9294</v>
      </c>
      <c r="E402" s="11" t="s">
        <v>6976</v>
      </c>
      <c r="F402" s="10" t="s">
        <v>3242</v>
      </c>
      <c r="G402" s="8" t="s">
        <v>6279</v>
      </c>
      <c r="H402" s="11" t="s">
        <v>9463</v>
      </c>
      <c r="I402" s="11" t="s">
        <v>9462</v>
      </c>
      <c r="J402" s="8">
        <v>3500</v>
      </c>
      <c r="K402" s="8" t="s">
        <v>168</v>
      </c>
      <c r="L402" s="8"/>
      <c r="M402" s="8"/>
      <c r="N402" s="10"/>
      <c r="O402" s="6"/>
      <c r="P402" s="10"/>
      <c r="Q402" s="10"/>
      <c r="R402" s="8" t="s">
        <v>9989</v>
      </c>
      <c r="S402" s="12"/>
      <c r="T402" s="12"/>
      <c r="U402" s="12"/>
      <c r="V402" s="12"/>
      <c r="W402" s="12"/>
      <c r="X402" s="12"/>
      <c r="Y402" s="12"/>
      <c r="Z402" s="12"/>
    </row>
    <row r="403" spans="1:26" ht="59" customHeight="1">
      <c r="A403" s="6">
        <v>44393</v>
      </c>
      <c r="B403" s="6">
        <v>44393</v>
      </c>
      <c r="C403" s="17" t="s">
        <v>5251</v>
      </c>
      <c r="D403" s="18" t="s">
        <v>8896</v>
      </c>
      <c r="E403" s="11" t="s">
        <v>6954</v>
      </c>
      <c r="F403" s="8" t="s">
        <v>3242</v>
      </c>
      <c r="G403" s="8" t="s">
        <v>5487</v>
      </c>
      <c r="H403" s="16" t="s">
        <v>6958</v>
      </c>
      <c r="I403" s="11" t="s">
        <v>9468</v>
      </c>
      <c r="J403" s="8">
        <v>3593</v>
      </c>
      <c r="K403" s="8" t="s">
        <v>811</v>
      </c>
      <c r="L403" s="8"/>
      <c r="M403" s="8" t="s">
        <v>9499</v>
      </c>
      <c r="N403" s="10" t="s">
        <v>9460</v>
      </c>
      <c r="O403" s="6">
        <v>44392</v>
      </c>
      <c r="P403" s="10">
        <v>3593</v>
      </c>
      <c r="Q403" s="10" t="s">
        <v>35</v>
      </c>
      <c r="R403" s="8" t="s">
        <v>9990</v>
      </c>
      <c r="S403" s="12"/>
      <c r="T403" s="12"/>
      <c r="U403" s="12"/>
      <c r="V403" s="12"/>
      <c r="W403" s="12"/>
      <c r="X403" s="12"/>
      <c r="Y403" s="12"/>
      <c r="Z403" s="12"/>
    </row>
    <row r="404" spans="1:26" ht="59" customHeight="1">
      <c r="A404" s="6">
        <v>44385</v>
      </c>
      <c r="B404" s="6">
        <v>44389</v>
      </c>
      <c r="C404" s="20" t="s">
        <v>9991</v>
      </c>
      <c r="D404" s="8" t="s">
        <v>9992</v>
      </c>
      <c r="E404" s="16" t="s">
        <v>6954</v>
      </c>
      <c r="F404" s="8" t="s">
        <v>3242</v>
      </c>
      <c r="G404" s="8" t="s">
        <v>281</v>
      </c>
      <c r="H404" s="11" t="s">
        <v>9463</v>
      </c>
      <c r="I404" s="16" t="s">
        <v>9484</v>
      </c>
      <c r="J404" s="8">
        <v>3600</v>
      </c>
      <c r="K404" s="8" t="s">
        <v>9993</v>
      </c>
      <c r="L404" s="8"/>
      <c r="M404" s="8" t="s">
        <v>9994</v>
      </c>
      <c r="N404" s="10" t="s">
        <v>9460</v>
      </c>
      <c r="O404" s="6"/>
      <c r="P404" s="10"/>
      <c r="Q404" s="10"/>
      <c r="R404" s="8" t="s">
        <v>9995</v>
      </c>
      <c r="S404" s="12"/>
      <c r="T404" s="12"/>
      <c r="U404" s="12"/>
      <c r="V404" s="12"/>
      <c r="W404" s="12"/>
      <c r="X404" s="12"/>
      <c r="Y404" s="12"/>
      <c r="Z404" s="12"/>
    </row>
    <row r="405" spans="1:26" ht="59" customHeight="1">
      <c r="A405" s="6">
        <v>44383</v>
      </c>
      <c r="B405" s="6">
        <v>44385</v>
      </c>
      <c r="C405" s="20" t="s">
        <v>9996</v>
      </c>
      <c r="D405" s="8" t="s">
        <v>9997</v>
      </c>
      <c r="E405" s="16" t="s">
        <v>6954</v>
      </c>
      <c r="F405" s="8" t="s">
        <v>3242</v>
      </c>
      <c r="G405" s="8" t="s">
        <v>281</v>
      </c>
      <c r="H405" s="11" t="s">
        <v>6958</v>
      </c>
      <c r="I405" s="16" t="s">
        <v>9464</v>
      </c>
      <c r="J405" s="8">
        <v>3602</v>
      </c>
      <c r="K405" s="8" t="s">
        <v>142</v>
      </c>
      <c r="L405" s="8"/>
      <c r="M405" s="8" t="s">
        <v>9998</v>
      </c>
      <c r="N405" s="10" t="s">
        <v>9460</v>
      </c>
      <c r="O405" s="6">
        <v>44386</v>
      </c>
      <c r="P405" s="10">
        <v>3602</v>
      </c>
      <c r="Q405" s="10"/>
      <c r="R405" s="8" t="s">
        <v>9999</v>
      </c>
      <c r="S405" s="12"/>
      <c r="T405" s="12"/>
      <c r="U405" s="12"/>
      <c r="V405" s="12"/>
      <c r="W405" s="12"/>
      <c r="X405" s="12"/>
      <c r="Y405" s="12"/>
      <c r="Z405" s="12"/>
    </row>
    <row r="406" spans="1:26" ht="59" customHeight="1">
      <c r="A406" s="6">
        <v>44391</v>
      </c>
      <c r="B406" s="6">
        <v>44391</v>
      </c>
      <c r="C406" s="7">
        <v>100020194773</v>
      </c>
      <c r="D406" s="8" t="s">
        <v>10000</v>
      </c>
      <c r="E406" s="11" t="s">
        <v>6954</v>
      </c>
      <c r="F406" s="10" t="s">
        <v>3242</v>
      </c>
      <c r="G406" s="8" t="s">
        <v>6281</v>
      </c>
      <c r="H406" s="11" t="s">
        <v>9466</v>
      </c>
      <c r="I406" s="11" t="s">
        <v>9468</v>
      </c>
      <c r="J406" s="8">
        <v>3695</v>
      </c>
      <c r="K406" s="8" t="s">
        <v>282</v>
      </c>
      <c r="L406" s="8"/>
      <c r="M406" s="8"/>
      <c r="N406" s="10" t="s">
        <v>9460</v>
      </c>
      <c r="O406" s="6"/>
      <c r="P406" s="10"/>
      <c r="Q406" s="10" t="s">
        <v>37</v>
      </c>
      <c r="R406" s="8"/>
      <c r="S406" s="12"/>
      <c r="T406" s="12"/>
      <c r="U406" s="12"/>
      <c r="V406" s="12"/>
      <c r="W406" s="12"/>
      <c r="X406" s="12"/>
      <c r="Y406" s="12"/>
      <c r="Z406" s="12"/>
    </row>
    <row r="407" spans="1:26" ht="59" customHeight="1">
      <c r="A407" s="6">
        <v>44390</v>
      </c>
      <c r="B407" s="6">
        <v>44390</v>
      </c>
      <c r="C407" s="7">
        <v>343922120</v>
      </c>
      <c r="D407" s="8" t="s">
        <v>7050</v>
      </c>
      <c r="E407" s="11" t="s">
        <v>6954</v>
      </c>
      <c r="F407" s="10" t="s">
        <v>3242</v>
      </c>
      <c r="G407" s="8" t="s">
        <v>146</v>
      </c>
      <c r="H407" s="11" t="s">
        <v>6958</v>
      </c>
      <c r="I407" s="11" t="s">
        <v>9468</v>
      </c>
      <c r="J407" s="8">
        <v>3842</v>
      </c>
      <c r="K407" s="8" t="s">
        <v>142</v>
      </c>
      <c r="L407" s="8"/>
      <c r="M407" s="8"/>
      <c r="N407" s="10" t="s">
        <v>9460</v>
      </c>
      <c r="O407" s="6">
        <v>44390</v>
      </c>
      <c r="P407" s="10">
        <v>3337</v>
      </c>
      <c r="Q407" s="10" t="s">
        <v>35</v>
      </c>
      <c r="R407" s="8" t="s">
        <v>4520</v>
      </c>
      <c r="S407" s="12"/>
      <c r="T407" s="12"/>
      <c r="U407" s="12"/>
      <c r="V407" s="12"/>
      <c r="W407" s="12"/>
      <c r="X407" s="12"/>
      <c r="Y407" s="12"/>
      <c r="Z407" s="12"/>
    </row>
    <row r="408" spans="1:26" ht="59" customHeight="1">
      <c r="A408" s="6">
        <v>44333</v>
      </c>
      <c r="B408" s="54">
        <v>44369</v>
      </c>
      <c r="C408" s="7">
        <v>100015020025</v>
      </c>
      <c r="D408" s="8" t="s">
        <v>7786</v>
      </c>
      <c r="E408" s="11"/>
      <c r="F408" s="10" t="s">
        <v>3242</v>
      </c>
      <c r="G408" s="8" t="s">
        <v>146</v>
      </c>
      <c r="H408" s="11" t="s">
        <v>6982</v>
      </c>
      <c r="I408" s="11" t="s">
        <v>9468</v>
      </c>
      <c r="J408" s="8">
        <v>3880</v>
      </c>
      <c r="K408" s="8" t="s">
        <v>7787</v>
      </c>
      <c r="L408" s="8"/>
      <c r="M408" s="8" t="s">
        <v>10001</v>
      </c>
      <c r="N408" s="10"/>
      <c r="O408" s="6"/>
      <c r="P408" s="10"/>
      <c r="Q408" s="10"/>
      <c r="R408" s="10" t="s">
        <v>7788</v>
      </c>
      <c r="S408" s="12"/>
      <c r="T408" s="12"/>
      <c r="U408" s="12"/>
      <c r="V408" s="12"/>
      <c r="W408" s="12"/>
      <c r="X408" s="12"/>
      <c r="Y408" s="12"/>
      <c r="Z408" s="12"/>
    </row>
    <row r="409" spans="1:26" ht="59" customHeight="1">
      <c r="A409" s="6">
        <v>44314</v>
      </c>
      <c r="B409" s="6">
        <v>44383</v>
      </c>
      <c r="C409" s="7">
        <v>100008225878</v>
      </c>
      <c r="D409" s="8" t="s">
        <v>8106</v>
      </c>
      <c r="E409" s="11" t="s">
        <v>6954</v>
      </c>
      <c r="F409" s="10" t="s">
        <v>3242</v>
      </c>
      <c r="G409" s="8" t="s">
        <v>146</v>
      </c>
      <c r="H409" s="11" t="s">
        <v>6982</v>
      </c>
      <c r="I409" s="11" t="s">
        <v>9467</v>
      </c>
      <c r="J409" s="8">
        <v>3880</v>
      </c>
      <c r="K409" s="8" t="s">
        <v>7080</v>
      </c>
      <c r="L409" s="8"/>
      <c r="M409" s="8"/>
      <c r="N409" s="10"/>
      <c r="O409" s="6"/>
      <c r="P409" s="10"/>
      <c r="Q409" s="10"/>
      <c r="R409" s="8" t="s">
        <v>8107</v>
      </c>
      <c r="S409" s="12"/>
      <c r="T409" s="12"/>
      <c r="U409" s="12"/>
      <c r="V409" s="12"/>
      <c r="W409" s="12"/>
      <c r="X409" s="12"/>
      <c r="Y409" s="12"/>
      <c r="Z409" s="12"/>
    </row>
    <row r="410" spans="1:26" ht="59" customHeight="1">
      <c r="A410" s="6">
        <v>44383</v>
      </c>
      <c r="B410" s="6">
        <v>44383</v>
      </c>
      <c r="C410" s="20" t="s">
        <v>5088</v>
      </c>
      <c r="D410" s="8" t="s">
        <v>10002</v>
      </c>
      <c r="E410" s="16" t="s">
        <v>6954</v>
      </c>
      <c r="F410" s="8" t="s">
        <v>3242</v>
      </c>
      <c r="G410" s="8" t="s">
        <v>5487</v>
      </c>
      <c r="H410" s="16" t="s">
        <v>6958</v>
      </c>
      <c r="I410" s="16" t="s">
        <v>9464</v>
      </c>
      <c r="J410" s="8">
        <v>3932.2</v>
      </c>
      <c r="K410" s="8" t="s">
        <v>811</v>
      </c>
      <c r="L410" s="8"/>
      <c r="M410" s="8" t="s">
        <v>4837</v>
      </c>
      <c r="N410" s="10" t="s">
        <v>9460</v>
      </c>
      <c r="O410" s="6">
        <v>44382</v>
      </c>
      <c r="P410" s="10">
        <v>3932.2</v>
      </c>
      <c r="Q410" s="10"/>
      <c r="R410" s="8" t="s">
        <v>82</v>
      </c>
      <c r="S410" s="12"/>
      <c r="T410" s="12"/>
      <c r="U410" s="12"/>
      <c r="V410" s="12"/>
      <c r="W410" s="12"/>
      <c r="X410" s="12"/>
      <c r="Y410" s="12"/>
      <c r="Z410" s="12"/>
    </row>
    <row r="411" spans="1:26" ht="59" customHeight="1">
      <c r="A411" s="6">
        <v>44383</v>
      </c>
      <c r="B411" s="6">
        <v>44383</v>
      </c>
      <c r="C411" s="20" t="s">
        <v>10003</v>
      </c>
      <c r="D411" s="8" t="s">
        <v>10004</v>
      </c>
      <c r="E411" s="16" t="s">
        <v>6954</v>
      </c>
      <c r="F411" s="8" t="s">
        <v>3242</v>
      </c>
      <c r="G411" s="8" t="s">
        <v>6281</v>
      </c>
      <c r="H411" s="16" t="s">
        <v>6958</v>
      </c>
      <c r="I411" s="16" t="s">
        <v>9464</v>
      </c>
      <c r="J411" s="8">
        <v>3995</v>
      </c>
      <c r="K411" s="8" t="s">
        <v>142</v>
      </c>
      <c r="L411" s="8" t="s">
        <v>82</v>
      </c>
      <c r="M411" s="8" t="s">
        <v>82</v>
      </c>
      <c r="N411" s="10" t="s">
        <v>9460</v>
      </c>
      <c r="O411" s="6">
        <v>44383</v>
      </c>
      <c r="P411" s="10">
        <v>3396</v>
      </c>
      <c r="Q411" s="10"/>
      <c r="R411" s="8" t="s">
        <v>82</v>
      </c>
      <c r="S411" s="12"/>
      <c r="T411" s="12"/>
      <c r="U411" s="12"/>
      <c r="V411" s="12"/>
      <c r="W411" s="12"/>
      <c r="X411" s="12"/>
      <c r="Y411" s="12"/>
      <c r="Z411" s="12"/>
    </row>
    <row r="412" spans="1:26" ht="59" customHeight="1">
      <c r="A412" s="6">
        <v>44357</v>
      </c>
      <c r="B412" s="6">
        <v>44369</v>
      </c>
      <c r="C412" s="7">
        <v>100013822252</v>
      </c>
      <c r="D412" s="8" t="s">
        <v>10005</v>
      </c>
      <c r="E412" s="11" t="s">
        <v>6954</v>
      </c>
      <c r="F412" s="10" t="s">
        <v>3242</v>
      </c>
      <c r="G412" s="8" t="s">
        <v>6302</v>
      </c>
      <c r="H412" s="11" t="s">
        <v>9463</v>
      </c>
      <c r="I412" s="11" t="s">
        <v>9524</v>
      </c>
      <c r="J412" s="8">
        <v>4000</v>
      </c>
      <c r="K412" s="8" t="s">
        <v>142</v>
      </c>
      <c r="L412" s="8"/>
      <c r="M412" s="8" t="s">
        <v>10006</v>
      </c>
      <c r="N412" s="10"/>
      <c r="O412" s="6"/>
      <c r="P412" s="10"/>
      <c r="Q412" s="10"/>
      <c r="R412" s="10" t="s">
        <v>8959</v>
      </c>
      <c r="S412" s="12"/>
      <c r="T412" s="12"/>
      <c r="U412" s="12"/>
      <c r="V412" s="12"/>
      <c r="W412" s="12"/>
      <c r="X412" s="12"/>
      <c r="Y412" s="12"/>
      <c r="Z412" s="12"/>
    </row>
    <row r="413" spans="1:26" ht="59" customHeight="1">
      <c r="A413" s="6">
        <v>44377</v>
      </c>
      <c r="B413" s="6">
        <v>44377</v>
      </c>
      <c r="C413" s="7">
        <v>100011203438</v>
      </c>
      <c r="D413" s="8" t="s">
        <v>9247</v>
      </c>
      <c r="E413" s="11" t="s">
        <v>6954</v>
      </c>
      <c r="F413" s="10" t="s">
        <v>3242</v>
      </c>
      <c r="G413" s="8" t="s">
        <v>281</v>
      </c>
      <c r="H413" s="11" t="s">
        <v>9463</v>
      </c>
      <c r="I413" s="11" t="s">
        <v>9484</v>
      </c>
      <c r="J413" s="8">
        <v>4000</v>
      </c>
      <c r="K413" s="8" t="s">
        <v>9248</v>
      </c>
      <c r="L413" s="8"/>
      <c r="M413" s="8" t="s">
        <v>10007</v>
      </c>
      <c r="N413" s="10" t="s">
        <v>9460</v>
      </c>
      <c r="O413" s="6"/>
      <c r="P413" s="10"/>
      <c r="Q413" s="10"/>
      <c r="R413" s="8" t="s">
        <v>10008</v>
      </c>
      <c r="S413" s="12"/>
      <c r="T413" s="12"/>
      <c r="U413" s="12"/>
      <c r="V413" s="12"/>
      <c r="W413" s="12"/>
      <c r="X413" s="12"/>
      <c r="Y413" s="12"/>
      <c r="Z413" s="12"/>
    </row>
    <row r="414" spans="1:26" ht="59" customHeight="1">
      <c r="A414" s="6">
        <v>44386</v>
      </c>
      <c r="B414" s="6">
        <v>44386</v>
      </c>
      <c r="C414" s="7">
        <v>100019739646</v>
      </c>
      <c r="D414" s="8" t="s">
        <v>10009</v>
      </c>
      <c r="E414" s="11" t="s">
        <v>6954</v>
      </c>
      <c r="F414" s="10" t="s">
        <v>3242</v>
      </c>
      <c r="G414" s="8" t="s">
        <v>146</v>
      </c>
      <c r="H414" s="11" t="s">
        <v>9463</v>
      </c>
      <c r="I414" s="11" t="s">
        <v>9481</v>
      </c>
      <c r="J414" s="8">
        <v>4000</v>
      </c>
      <c r="K414" s="8" t="s">
        <v>168</v>
      </c>
      <c r="L414" s="8"/>
      <c r="M414" s="8" t="s">
        <v>10010</v>
      </c>
      <c r="N414" s="10" t="s">
        <v>9460</v>
      </c>
      <c r="O414" s="6"/>
      <c r="P414" s="10"/>
      <c r="Q414" s="10"/>
      <c r="R414" s="8"/>
      <c r="S414" s="12"/>
      <c r="T414" s="12"/>
      <c r="U414" s="12"/>
      <c r="V414" s="12"/>
      <c r="W414" s="12"/>
      <c r="X414" s="12"/>
      <c r="Y414" s="12"/>
      <c r="Z414" s="12"/>
    </row>
    <row r="415" spans="1:26" ht="59" customHeight="1">
      <c r="A415" s="6">
        <v>44390</v>
      </c>
      <c r="B415" s="6">
        <v>44390</v>
      </c>
      <c r="C415" s="7">
        <v>100011633251</v>
      </c>
      <c r="D415" s="8" t="s">
        <v>10011</v>
      </c>
      <c r="E415" s="11" t="s">
        <v>6954</v>
      </c>
      <c r="F415" s="10" t="s">
        <v>3242</v>
      </c>
      <c r="G415" s="8" t="s">
        <v>178</v>
      </c>
      <c r="H415" s="11" t="s">
        <v>6958</v>
      </c>
      <c r="I415" s="11" t="s">
        <v>9468</v>
      </c>
      <c r="J415" s="8">
        <v>4000</v>
      </c>
      <c r="K415" s="8" t="s">
        <v>168</v>
      </c>
      <c r="L415" s="8"/>
      <c r="M415" s="8" t="s">
        <v>536</v>
      </c>
      <c r="N415" s="10" t="s">
        <v>9460</v>
      </c>
      <c r="O415" s="6"/>
      <c r="P415" s="10">
        <v>4000</v>
      </c>
      <c r="Q415" s="10" t="s">
        <v>35</v>
      </c>
      <c r="R415" s="8" t="s">
        <v>7095</v>
      </c>
      <c r="S415" s="12"/>
      <c r="T415" s="12"/>
      <c r="U415" s="12"/>
      <c r="V415" s="12"/>
      <c r="W415" s="12"/>
      <c r="X415" s="12"/>
      <c r="Y415" s="12"/>
      <c r="Z415" s="12"/>
    </row>
    <row r="416" spans="1:26" ht="59" customHeight="1">
      <c r="A416" s="6">
        <v>44379</v>
      </c>
      <c r="B416" s="6">
        <v>44379</v>
      </c>
      <c r="C416" s="7">
        <v>100010485607</v>
      </c>
      <c r="D416" s="8" t="s">
        <v>7010</v>
      </c>
      <c r="E416" s="11" t="s">
        <v>6954</v>
      </c>
      <c r="F416" s="10" t="s">
        <v>3242</v>
      </c>
      <c r="G416" s="8" t="s">
        <v>175</v>
      </c>
      <c r="H416" s="11" t="s">
        <v>6958</v>
      </c>
      <c r="I416" s="11" t="s">
        <v>9462</v>
      </c>
      <c r="J416" s="8">
        <v>4060</v>
      </c>
      <c r="K416" s="8" t="s">
        <v>172</v>
      </c>
      <c r="L416" s="8"/>
      <c r="M416" s="8" t="s">
        <v>7375</v>
      </c>
      <c r="N416" s="10"/>
      <c r="O416" s="6">
        <v>44379</v>
      </c>
      <c r="P416" s="8">
        <v>4060</v>
      </c>
      <c r="Q416" s="10"/>
      <c r="R416" s="10" t="s">
        <v>7375</v>
      </c>
      <c r="S416" s="12"/>
      <c r="T416" s="12"/>
      <c r="U416" s="12"/>
      <c r="V416" s="12"/>
      <c r="W416" s="12"/>
      <c r="X416" s="12"/>
      <c r="Y416" s="12"/>
      <c r="Z416" s="12"/>
    </row>
    <row r="417" spans="1:26" ht="59" customHeight="1">
      <c r="A417" s="6">
        <v>44377</v>
      </c>
      <c r="B417" s="6">
        <v>44379</v>
      </c>
      <c r="C417" s="7">
        <v>100019999607</v>
      </c>
      <c r="D417" s="8" t="s">
        <v>9254</v>
      </c>
      <c r="E417" s="11" t="s">
        <v>7685</v>
      </c>
      <c r="F417" s="10" t="s">
        <v>3242</v>
      </c>
      <c r="G417" s="8" t="s">
        <v>146</v>
      </c>
      <c r="H417" s="11" t="s">
        <v>6958</v>
      </c>
      <c r="I417" s="11" t="s">
        <v>9462</v>
      </c>
      <c r="J417" s="8">
        <v>4125.72</v>
      </c>
      <c r="K417" s="8" t="s">
        <v>142</v>
      </c>
      <c r="L417" s="8"/>
      <c r="M417" s="8"/>
      <c r="N417" s="10"/>
      <c r="O417" s="6">
        <v>44379</v>
      </c>
      <c r="P417" s="8">
        <v>4125.72</v>
      </c>
      <c r="Q417" s="10"/>
      <c r="R417" s="10"/>
      <c r="S417" s="12"/>
      <c r="T417" s="12"/>
      <c r="U417" s="12"/>
      <c r="V417" s="12"/>
      <c r="W417" s="12"/>
      <c r="X417" s="12"/>
      <c r="Y417" s="12"/>
      <c r="Z417" s="12"/>
    </row>
    <row r="418" spans="1:26" ht="59" customHeight="1">
      <c r="A418" s="6">
        <v>44378</v>
      </c>
      <c r="B418" s="6">
        <v>44378</v>
      </c>
      <c r="C418" s="7">
        <v>100019931435</v>
      </c>
      <c r="D418" s="8" t="s">
        <v>9301</v>
      </c>
      <c r="E418" s="11" t="s">
        <v>6954</v>
      </c>
      <c r="F418" s="10" t="s">
        <v>3242</v>
      </c>
      <c r="G418" s="8" t="s">
        <v>281</v>
      </c>
      <c r="H418" s="11" t="s">
        <v>6958</v>
      </c>
      <c r="I418" s="11" t="s">
        <v>9462</v>
      </c>
      <c r="J418" s="8">
        <v>4142</v>
      </c>
      <c r="K418" s="8" t="s">
        <v>142</v>
      </c>
      <c r="L418" s="8"/>
      <c r="M418" s="8" t="s">
        <v>4520</v>
      </c>
      <c r="N418" s="10"/>
      <c r="O418" s="6">
        <v>44379</v>
      </c>
      <c r="P418" s="8">
        <v>4142</v>
      </c>
      <c r="Q418" s="10"/>
      <c r="R418" s="10" t="s">
        <v>4520</v>
      </c>
      <c r="S418" s="12"/>
      <c r="T418" s="12"/>
      <c r="U418" s="12"/>
      <c r="V418" s="12"/>
      <c r="W418" s="12"/>
      <c r="X418" s="12"/>
      <c r="Y418" s="12"/>
      <c r="Z418" s="12"/>
    </row>
    <row r="419" spans="1:26" ht="59" customHeight="1">
      <c r="A419" s="6">
        <v>44382</v>
      </c>
      <c r="B419" s="6">
        <v>44383</v>
      </c>
      <c r="C419" s="7">
        <v>2249154043</v>
      </c>
      <c r="D419" s="8" t="s">
        <v>8524</v>
      </c>
      <c r="E419" s="11" t="s">
        <v>6954</v>
      </c>
      <c r="F419" s="10" t="s">
        <v>3242</v>
      </c>
      <c r="G419" s="8" t="s">
        <v>5487</v>
      </c>
      <c r="H419" s="11" t="s">
        <v>6958</v>
      </c>
      <c r="I419" s="11" t="s">
        <v>9464</v>
      </c>
      <c r="J419" s="8">
        <v>4151</v>
      </c>
      <c r="K419" s="8" t="s">
        <v>8527</v>
      </c>
      <c r="L419" s="8"/>
      <c r="M419" s="8"/>
      <c r="N419" s="10"/>
      <c r="O419" s="6">
        <v>44386</v>
      </c>
      <c r="P419" s="10"/>
      <c r="Q419" s="10" t="s">
        <v>37</v>
      </c>
      <c r="R419" s="8" t="s">
        <v>82</v>
      </c>
      <c r="S419" s="12"/>
      <c r="T419" s="12"/>
      <c r="U419" s="12"/>
      <c r="V419" s="12"/>
      <c r="W419" s="12"/>
      <c r="X419" s="12"/>
      <c r="Y419" s="12"/>
      <c r="Z419" s="12"/>
    </row>
    <row r="420" spans="1:26" ht="59" customHeight="1">
      <c r="A420" s="6">
        <v>44386</v>
      </c>
      <c r="B420" s="6">
        <v>44386</v>
      </c>
      <c r="C420" s="7">
        <v>100006832542</v>
      </c>
      <c r="D420" s="8" t="s">
        <v>10012</v>
      </c>
      <c r="E420" s="11" t="s">
        <v>6954</v>
      </c>
      <c r="F420" s="10" t="s">
        <v>3242</v>
      </c>
      <c r="G420" s="8" t="s">
        <v>5487</v>
      </c>
      <c r="H420" s="11" t="s">
        <v>9466</v>
      </c>
      <c r="I420" s="11" t="s">
        <v>9481</v>
      </c>
      <c r="J420" s="8">
        <v>4392</v>
      </c>
      <c r="K420" s="8" t="s">
        <v>811</v>
      </c>
      <c r="L420" s="8"/>
      <c r="M420" s="8" t="s">
        <v>9470</v>
      </c>
      <c r="N420" s="10" t="s">
        <v>9460</v>
      </c>
      <c r="O420" s="6"/>
      <c r="P420" s="10"/>
      <c r="Q420" s="10"/>
      <c r="R420" s="10" t="s">
        <v>10013</v>
      </c>
      <c r="S420" s="12"/>
      <c r="T420" s="12"/>
      <c r="U420" s="12"/>
      <c r="V420" s="12"/>
      <c r="W420" s="12"/>
      <c r="X420" s="12"/>
      <c r="Y420" s="12"/>
      <c r="Z420" s="12"/>
    </row>
    <row r="421" spans="1:26" ht="59" customHeight="1">
      <c r="A421" s="6">
        <v>44383</v>
      </c>
      <c r="B421" s="6">
        <v>44383</v>
      </c>
      <c r="C421" s="20" t="s">
        <v>10014</v>
      </c>
      <c r="D421" s="8" t="s">
        <v>10015</v>
      </c>
      <c r="E421" s="16" t="s">
        <v>6954</v>
      </c>
      <c r="F421" s="8" t="s">
        <v>3242</v>
      </c>
      <c r="G421" s="8" t="s">
        <v>175</v>
      </c>
      <c r="H421" s="16" t="s">
        <v>6958</v>
      </c>
      <c r="I421" s="11" t="s">
        <v>9462</v>
      </c>
      <c r="J421" s="8">
        <v>4500</v>
      </c>
      <c r="K421" s="8" t="s">
        <v>942</v>
      </c>
      <c r="L421" s="8"/>
      <c r="M421" s="8"/>
      <c r="N421" s="10"/>
      <c r="O421" s="6">
        <v>44383</v>
      </c>
      <c r="P421" s="10">
        <v>4500</v>
      </c>
      <c r="Q421" s="10" t="s">
        <v>37</v>
      </c>
      <c r="R421" s="8" t="s">
        <v>7375</v>
      </c>
      <c r="S421" s="12"/>
      <c r="T421" s="12"/>
      <c r="U421" s="12"/>
      <c r="V421" s="12"/>
      <c r="W421" s="12"/>
      <c r="X421" s="12"/>
      <c r="Y421" s="12"/>
      <c r="Z421" s="12"/>
    </row>
    <row r="422" spans="1:26" ht="59" customHeight="1">
      <c r="A422" s="6">
        <v>44385</v>
      </c>
      <c r="B422" s="6">
        <v>44386</v>
      </c>
      <c r="C422" s="20" t="s">
        <v>10016</v>
      </c>
      <c r="D422" s="8" t="s">
        <v>10017</v>
      </c>
      <c r="E422" s="16" t="s">
        <v>6954</v>
      </c>
      <c r="F422" s="8" t="s">
        <v>3242</v>
      </c>
      <c r="G422" s="8" t="s">
        <v>6281</v>
      </c>
      <c r="H422" s="16" t="s">
        <v>6958</v>
      </c>
      <c r="I422" s="16" t="s">
        <v>9464</v>
      </c>
      <c r="J422" s="8">
        <v>4502</v>
      </c>
      <c r="K422" s="8" t="s">
        <v>929</v>
      </c>
      <c r="L422" s="8"/>
      <c r="M422" s="8"/>
      <c r="N422" s="10" t="s">
        <v>9460</v>
      </c>
      <c r="O422" s="6">
        <v>44386</v>
      </c>
      <c r="P422" s="10">
        <v>1283</v>
      </c>
      <c r="Q422" s="10" t="s">
        <v>37</v>
      </c>
      <c r="R422" s="8" t="s">
        <v>7375</v>
      </c>
      <c r="S422" s="12"/>
      <c r="T422" s="12"/>
      <c r="U422" s="12"/>
      <c r="V422" s="12"/>
      <c r="W422" s="12"/>
      <c r="X422" s="12"/>
      <c r="Y422" s="12"/>
      <c r="Z422" s="12"/>
    </row>
    <row r="423" spans="1:26" ht="59" customHeight="1">
      <c r="A423" s="6">
        <v>44385</v>
      </c>
      <c r="B423" s="6">
        <v>44385</v>
      </c>
      <c r="C423" s="17" t="s">
        <v>10018</v>
      </c>
      <c r="D423" s="25" t="s">
        <v>10019</v>
      </c>
      <c r="E423" s="16" t="s">
        <v>6954</v>
      </c>
      <c r="F423" s="8" t="s">
        <v>3242</v>
      </c>
      <c r="G423" s="8" t="s">
        <v>5487</v>
      </c>
      <c r="H423" s="16" t="s">
        <v>6958</v>
      </c>
      <c r="I423" s="16" t="s">
        <v>9464</v>
      </c>
      <c r="J423" s="8">
        <v>4530.3999999999996</v>
      </c>
      <c r="K423" s="8" t="s">
        <v>811</v>
      </c>
      <c r="L423" s="8"/>
      <c r="M423" s="8" t="s">
        <v>9499</v>
      </c>
      <c r="N423" s="10" t="s">
        <v>9460</v>
      </c>
      <c r="O423" s="6">
        <v>44385</v>
      </c>
      <c r="P423" s="10">
        <v>4530.3999999999996</v>
      </c>
      <c r="Q423" s="10"/>
      <c r="R423" s="8" t="s">
        <v>10020</v>
      </c>
      <c r="S423" s="12"/>
      <c r="T423" s="12"/>
      <c r="U423" s="12"/>
      <c r="V423" s="12"/>
      <c r="W423" s="12"/>
      <c r="X423" s="12"/>
      <c r="Y423" s="12"/>
      <c r="Z423" s="12"/>
    </row>
    <row r="424" spans="1:26" ht="59" customHeight="1">
      <c r="A424" s="6">
        <v>44372</v>
      </c>
      <c r="B424" s="6">
        <v>44382</v>
      </c>
      <c r="C424" s="7">
        <v>100008630763</v>
      </c>
      <c r="D424" s="8" t="s">
        <v>9045</v>
      </c>
      <c r="E424" s="11" t="s">
        <v>6954</v>
      </c>
      <c r="F424" s="10" t="s">
        <v>3242</v>
      </c>
      <c r="G424" s="8" t="s">
        <v>6317</v>
      </c>
      <c r="H424" s="11" t="s">
        <v>9463</v>
      </c>
      <c r="I424" s="11" t="s">
        <v>9458</v>
      </c>
      <c r="J424" s="8">
        <v>4700</v>
      </c>
      <c r="K424" s="8"/>
      <c r="L424" s="8"/>
      <c r="M424" s="8"/>
      <c r="N424" s="10"/>
      <c r="O424" s="6"/>
      <c r="P424" s="10"/>
      <c r="Q424" s="10"/>
      <c r="R424" s="10"/>
      <c r="S424" s="12"/>
      <c r="T424" s="12"/>
      <c r="U424" s="12"/>
      <c r="V424" s="12"/>
      <c r="W424" s="12"/>
      <c r="X424" s="12"/>
      <c r="Y424" s="12"/>
      <c r="Z424" s="12"/>
    </row>
    <row r="425" spans="1:26" ht="59" customHeight="1">
      <c r="A425" s="6">
        <v>44379</v>
      </c>
      <c r="B425" s="6">
        <v>44382</v>
      </c>
      <c r="C425" s="7">
        <v>250745703</v>
      </c>
      <c r="D425" s="8" t="s">
        <v>9383</v>
      </c>
      <c r="E425" s="11" t="s">
        <v>7685</v>
      </c>
      <c r="F425" s="10" t="s">
        <v>3242</v>
      </c>
      <c r="G425" s="8" t="s">
        <v>281</v>
      </c>
      <c r="H425" s="11" t="s">
        <v>9463</v>
      </c>
      <c r="I425" s="11" t="s">
        <v>9484</v>
      </c>
      <c r="J425" s="8">
        <v>4700</v>
      </c>
      <c r="K425" s="8" t="s">
        <v>3224</v>
      </c>
      <c r="L425" s="8"/>
      <c r="M425" s="8" t="s">
        <v>9384</v>
      </c>
      <c r="N425" s="10"/>
      <c r="O425" s="6"/>
      <c r="P425" s="10"/>
      <c r="Q425" s="10"/>
      <c r="R425" s="8" t="s">
        <v>10021</v>
      </c>
      <c r="S425" s="12"/>
      <c r="T425" s="12"/>
      <c r="U425" s="12"/>
      <c r="V425" s="12"/>
      <c r="W425" s="12"/>
      <c r="X425" s="12"/>
      <c r="Y425" s="12"/>
      <c r="Z425" s="12"/>
    </row>
    <row r="426" spans="1:26" ht="59" customHeight="1">
      <c r="A426" s="6">
        <v>44385</v>
      </c>
      <c r="B426" s="6">
        <v>44385</v>
      </c>
      <c r="C426" s="20" t="s">
        <v>10022</v>
      </c>
      <c r="D426" s="8" t="s">
        <v>10023</v>
      </c>
      <c r="E426" s="16" t="s">
        <v>6954</v>
      </c>
      <c r="F426" s="8" t="s">
        <v>3242</v>
      </c>
      <c r="G426" s="8" t="s">
        <v>5487</v>
      </c>
      <c r="H426" s="11" t="s">
        <v>9463</v>
      </c>
      <c r="I426" s="16" t="s">
        <v>9468</v>
      </c>
      <c r="J426" s="8">
        <v>4880</v>
      </c>
      <c r="K426" s="8" t="s">
        <v>7080</v>
      </c>
      <c r="L426" s="8" t="s">
        <v>10024</v>
      </c>
      <c r="M426" s="8" t="s">
        <v>5622</v>
      </c>
      <c r="N426" s="10" t="s">
        <v>9460</v>
      </c>
      <c r="O426" s="6"/>
      <c r="P426" s="10"/>
      <c r="Q426" s="10"/>
      <c r="R426" s="8" t="s">
        <v>10025</v>
      </c>
      <c r="S426" s="12"/>
      <c r="T426" s="12"/>
      <c r="U426" s="12"/>
      <c r="V426" s="12"/>
      <c r="W426" s="12"/>
      <c r="X426" s="12"/>
      <c r="Y426" s="12"/>
      <c r="Z426" s="12"/>
    </row>
    <row r="427" spans="1:26" ht="59" customHeight="1">
      <c r="A427" s="6">
        <v>44364</v>
      </c>
      <c r="B427" s="6">
        <v>44384</v>
      </c>
      <c r="C427" s="7">
        <v>100019805446</v>
      </c>
      <c r="D427" s="8" t="s">
        <v>8841</v>
      </c>
      <c r="E427" s="11"/>
      <c r="F427" s="10" t="s">
        <v>3242</v>
      </c>
      <c r="G427" s="8" t="s">
        <v>146</v>
      </c>
      <c r="H427" s="11" t="s">
        <v>6982</v>
      </c>
      <c r="I427" s="11" t="s">
        <v>9484</v>
      </c>
      <c r="J427" s="8">
        <v>4880</v>
      </c>
      <c r="K427" s="8" t="s">
        <v>3907</v>
      </c>
      <c r="L427" s="8"/>
      <c r="M427" s="8"/>
      <c r="N427" s="10"/>
      <c r="O427" s="6"/>
      <c r="P427" s="10"/>
      <c r="Q427" s="10"/>
      <c r="R427" s="8" t="s">
        <v>8842</v>
      </c>
      <c r="S427" s="12"/>
      <c r="T427" s="12"/>
      <c r="U427" s="12"/>
      <c r="V427" s="12"/>
      <c r="W427" s="12"/>
      <c r="X427" s="12"/>
      <c r="Y427" s="12"/>
      <c r="Z427" s="12"/>
    </row>
    <row r="428" spans="1:26" ht="59" customHeight="1">
      <c r="A428" s="6">
        <v>44306</v>
      </c>
      <c r="B428" s="6">
        <v>44379</v>
      </c>
      <c r="C428" s="7">
        <v>100016476337</v>
      </c>
      <c r="D428" s="8" t="s">
        <v>7910</v>
      </c>
      <c r="E428" s="11" t="s">
        <v>6954</v>
      </c>
      <c r="F428" s="10" t="s">
        <v>3242</v>
      </c>
      <c r="G428" s="8" t="s">
        <v>146</v>
      </c>
      <c r="H428" s="11" t="s">
        <v>6982</v>
      </c>
      <c r="I428" s="11" t="s">
        <v>9458</v>
      </c>
      <c r="J428" s="8">
        <v>5000</v>
      </c>
      <c r="K428" s="8" t="s">
        <v>7911</v>
      </c>
      <c r="L428" s="8"/>
      <c r="M428" s="8" t="s">
        <v>10026</v>
      </c>
      <c r="N428" s="10"/>
      <c r="O428" s="6"/>
      <c r="P428" s="10"/>
      <c r="Q428" s="10"/>
      <c r="R428" s="10" t="s">
        <v>7912</v>
      </c>
      <c r="S428" s="12"/>
      <c r="T428" s="12"/>
      <c r="U428" s="12"/>
      <c r="V428" s="12"/>
      <c r="W428" s="12"/>
      <c r="X428" s="12"/>
      <c r="Y428" s="12"/>
      <c r="Z428" s="12"/>
    </row>
    <row r="429" spans="1:26" ht="59" customHeight="1">
      <c r="A429" s="6">
        <v>44343</v>
      </c>
      <c r="B429" s="6">
        <v>44389</v>
      </c>
      <c r="C429" s="7">
        <v>100012819560</v>
      </c>
      <c r="D429" s="8" t="s">
        <v>8175</v>
      </c>
      <c r="E429" s="11" t="s">
        <v>6954</v>
      </c>
      <c r="F429" s="10" t="s">
        <v>3242</v>
      </c>
      <c r="G429" s="8" t="s">
        <v>175</v>
      </c>
      <c r="H429" s="11" t="s">
        <v>9463</v>
      </c>
      <c r="I429" s="9" t="s">
        <v>9670</v>
      </c>
      <c r="J429" s="55">
        <v>5000</v>
      </c>
      <c r="K429" s="8" t="s">
        <v>142</v>
      </c>
      <c r="L429" s="8"/>
      <c r="M429" s="8" t="s">
        <v>10027</v>
      </c>
      <c r="N429" s="10"/>
      <c r="O429" s="6"/>
      <c r="P429" s="10"/>
      <c r="Q429" s="10"/>
      <c r="R429" s="10" t="s">
        <v>8176</v>
      </c>
      <c r="S429" s="12"/>
      <c r="T429" s="12"/>
      <c r="U429" s="12"/>
      <c r="V429" s="12"/>
      <c r="W429" s="12"/>
      <c r="X429" s="12"/>
      <c r="Y429" s="12"/>
      <c r="Z429" s="12"/>
    </row>
    <row r="430" spans="1:26" ht="59" customHeight="1">
      <c r="A430" s="6">
        <v>44334</v>
      </c>
      <c r="B430" s="6">
        <v>44384</v>
      </c>
      <c r="C430" s="7">
        <v>100017517487</v>
      </c>
      <c r="D430" s="8" t="s">
        <v>8446</v>
      </c>
      <c r="E430" s="11" t="s">
        <v>6954</v>
      </c>
      <c r="F430" s="10" t="s">
        <v>3242</v>
      </c>
      <c r="G430" s="8" t="s">
        <v>146</v>
      </c>
      <c r="H430" s="11" t="s">
        <v>9463</v>
      </c>
      <c r="I430" s="11" t="s">
        <v>9458</v>
      </c>
      <c r="J430" s="8">
        <v>5000</v>
      </c>
      <c r="K430" s="8" t="s">
        <v>7447</v>
      </c>
      <c r="L430" s="8"/>
      <c r="M430" s="8" t="s">
        <v>10028</v>
      </c>
      <c r="N430" s="10"/>
      <c r="O430" s="6"/>
      <c r="P430" s="10"/>
      <c r="Q430" s="10"/>
      <c r="R430" s="10" t="s">
        <v>8447</v>
      </c>
      <c r="S430" s="12"/>
      <c r="T430" s="12"/>
      <c r="U430" s="12"/>
      <c r="V430" s="12"/>
      <c r="W430" s="12"/>
      <c r="X430" s="12"/>
      <c r="Y430" s="12"/>
      <c r="Z430" s="12"/>
    </row>
    <row r="431" spans="1:26" ht="59" customHeight="1">
      <c r="A431" s="6">
        <v>44376</v>
      </c>
      <c r="B431" s="6">
        <v>44384</v>
      </c>
      <c r="C431" s="7"/>
      <c r="D431" s="8" t="s">
        <v>9176</v>
      </c>
      <c r="E431" s="11" t="s">
        <v>7685</v>
      </c>
      <c r="F431" s="10" t="s">
        <v>3242</v>
      </c>
      <c r="G431" s="8" t="s">
        <v>281</v>
      </c>
      <c r="H431" s="11" t="s">
        <v>9463</v>
      </c>
      <c r="I431" s="11" t="s">
        <v>9484</v>
      </c>
      <c r="J431" s="8">
        <v>5000</v>
      </c>
      <c r="K431" s="8" t="s">
        <v>9177</v>
      </c>
      <c r="L431" s="8"/>
      <c r="M431" s="8" t="s">
        <v>10029</v>
      </c>
      <c r="N431" s="10"/>
      <c r="O431" s="6"/>
      <c r="P431" s="10"/>
      <c r="Q431" s="10"/>
      <c r="R431" s="10" t="s">
        <v>9178</v>
      </c>
      <c r="S431" s="12"/>
      <c r="T431" s="12"/>
      <c r="U431" s="12"/>
      <c r="V431" s="12"/>
      <c r="W431" s="12"/>
      <c r="X431" s="12"/>
      <c r="Y431" s="12"/>
      <c r="Z431" s="12"/>
    </row>
    <row r="432" spans="1:26" ht="59" customHeight="1">
      <c r="A432" s="6">
        <v>44369</v>
      </c>
      <c r="B432" s="6">
        <v>44369</v>
      </c>
      <c r="C432" s="7"/>
      <c r="D432" s="8" t="s">
        <v>9182</v>
      </c>
      <c r="E432" s="11" t="s">
        <v>7685</v>
      </c>
      <c r="F432" s="10" t="s">
        <v>3242</v>
      </c>
      <c r="G432" s="8" t="s">
        <v>281</v>
      </c>
      <c r="H432" s="11" t="s">
        <v>9463</v>
      </c>
      <c r="I432" s="11" t="s">
        <v>9484</v>
      </c>
      <c r="J432" s="8">
        <v>5000</v>
      </c>
      <c r="K432" s="8" t="s">
        <v>142</v>
      </c>
      <c r="L432" s="8"/>
      <c r="M432" s="8" t="s">
        <v>10030</v>
      </c>
      <c r="N432" s="10"/>
      <c r="O432" s="6"/>
      <c r="P432" s="10"/>
      <c r="Q432" s="10"/>
      <c r="R432" s="10" t="s">
        <v>9183</v>
      </c>
      <c r="S432" s="12"/>
      <c r="T432" s="12"/>
      <c r="U432" s="12"/>
      <c r="V432" s="12"/>
      <c r="W432" s="12"/>
      <c r="X432" s="12"/>
      <c r="Y432" s="12"/>
      <c r="Z432" s="12"/>
    </row>
    <row r="433" spans="1:26" ht="59" customHeight="1">
      <c r="A433" s="6">
        <v>44390</v>
      </c>
      <c r="B433" s="6">
        <v>44390</v>
      </c>
      <c r="C433" s="7">
        <v>100019210558</v>
      </c>
      <c r="D433" s="8" t="s">
        <v>6520</v>
      </c>
      <c r="E433" s="11"/>
      <c r="F433" s="10" t="s">
        <v>3242</v>
      </c>
      <c r="G433" s="8" t="s">
        <v>6317</v>
      </c>
      <c r="H433" s="11" t="s">
        <v>6982</v>
      </c>
      <c r="I433" s="11" t="s">
        <v>9468</v>
      </c>
      <c r="J433" s="8">
        <v>5000</v>
      </c>
      <c r="K433" s="8" t="s">
        <v>621</v>
      </c>
      <c r="L433" s="8" t="s">
        <v>10031</v>
      </c>
      <c r="M433" s="8"/>
      <c r="N433" s="10"/>
      <c r="O433" s="6"/>
      <c r="P433" s="10"/>
      <c r="Q433" s="10"/>
      <c r="R433" s="8" t="s">
        <v>10032</v>
      </c>
      <c r="S433" s="12"/>
      <c r="T433" s="12"/>
      <c r="U433" s="12"/>
      <c r="V433" s="12"/>
      <c r="W433" s="12"/>
      <c r="X433" s="12"/>
      <c r="Y433" s="12"/>
      <c r="Z433" s="12"/>
    </row>
    <row r="434" spans="1:26" ht="59" customHeight="1">
      <c r="A434" s="6">
        <v>44349</v>
      </c>
      <c r="B434" s="6">
        <v>44377</v>
      </c>
      <c r="C434" s="7">
        <v>100014523006</v>
      </c>
      <c r="D434" s="8" t="s">
        <v>8417</v>
      </c>
      <c r="E434" s="11"/>
      <c r="F434" s="10" t="s">
        <v>3242</v>
      </c>
      <c r="G434" s="8" t="s">
        <v>146</v>
      </c>
      <c r="H434" s="11" t="s">
        <v>6982</v>
      </c>
      <c r="I434" s="11" t="s">
        <v>9458</v>
      </c>
      <c r="J434" s="8">
        <v>5000</v>
      </c>
      <c r="K434" s="8" t="s">
        <v>182</v>
      </c>
      <c r="L434" s="8"/>
      <c r="M434" s="8"/>
      <c r="N434" s="10"/>
      <c r="O434" s="6"/>
      <c r="P434" s="10"/>
      <c r="Q434" s="10"/>
      <c r="R434" s="10" t="s">
        <v>10033</v>
      </c>
      <c r="S434" s="12"/>
      <c r="T434" s="12"/>
      <c r="U434" s="12"/>
      <c r="V434" s="12"/>
      <c r="W434" s="12"/>
      <c r="X434" s="12"/>
      <c r="Y434" s="12"/>
      <c r="Z434" s="12"/>
    </row>
    <row r="435" spans="1:26" ht="59" customHeight="1">
      <c r="A435" s="6">
        <v>44391</v>
      </c>
      <c r="B435" s="6">
        <v>44390</v>
      </c>
      <c r="C435" s="7">
        <v>100013575680</v>
      </c>
      <c r="D435" s="8" t="s">
        <v>8726</v>
      </c>
      <c r="E435" s="11" t="s">
        <v>7001</v>
      </c>
      <c r="F435" s="10" t="s">
        <v>3242</v>
      </c>
      <c r="G435" s="8" t="s">
        <v>6279</v>
      </c>
      <c r="H435" s="11" t="s">
        <v>6958</v>
      </c>
      <c r="I435" s="11" t="s">
        <v>9464</v>
      </c>
      <c r="J435" s="8">
        <v>5000</v>
      </c>
      <c r="K435" s="8" t="s">
        <v>168</v>
      </c>
      <c r="L435" s="8"/>
      <c r="M435" s="8"/>
      <c r="N435" s="10" t="s">
        <v>10034</v>
      </c>
      <c r="O435" s="6">
        <v>44390</v>
      </c>
      <c r="P435" s="10">
        <v>4000</v>
      </c>
      <c r="Q435" s="10" t="s">
        <v>35</v>
      </c>
      <c r="R435" s="8" t="s">
        <v>10035</v>
      </c>
      <c r="S435" s="12"/>
      <c r="T435" s="12"/>
      <c r="U435" s="12"/>
      <c r="V435" s="12"/>
      <c r="W435" s="12"/>
      <c r="X435" s="12"/>
      <c r="Y435" s="12"/>
      <c r="Z435" s="12"/>
    </row>
    <row r="436" spans="1:26" ht="59" customHeight="1">
      <c r="A436" s="6">
        <v>44379</v>
      </c>
      <c r="B436" s="6">
        <v>44379</v>
      </c>
      <c r="C436" s="7">
        <v>100014967439</v>
      </c>
      <c r="D436" s="8" t="s">
        <v>9353</v>
      </c>
      <c r="E436" s="11" t="s">
        <v>8518</v>
      </c>
      <c r="F436" s="10" t="s">
        <v>3242</v>
      </c>
      <c r="G436" s="8" t="s">
        <v>156</v>
      </c>
      <c r="H436" s="11" t="s">
        <v>6958</v>
      </c>
      <c r="I436" s="11" t="s">
        <v>9462</v>
      </c>
      <c r="J436" s="8">
        <v>5032</v>
      </c>
      <c r="K436" s="8" t="s">
        <v>811</v>
      </c>
      <c r="L436" s="8"/>
      <c r="M436" s="8" t="s">
        <v>9345</v>
      </c>
      <c r="N436" s="10"/>
      <c r="O436" s="6">
        <v>44378</v>
      </c>
      <c r="P436" s="8">
        <v>5032</v>
      </c>
      <c r="Q436" s="10"/>
      <c r="R436" s="10" t="s">
        <v>9345</v>
      </c>
      <c r="S436" s="12"/>
      <c r="T436" s="12"/>
      <c r="U436" s="12"/>
      <c r="V436" s="12"/>
      <c r="W436" s="12"/>
      <c r="X436" s="12"/>
      <c r="Y436" s="12"/>
      <c r="Z436" s="12"/>
    </row>
    <row r="437" spans="1:26" ht="59" customHeight="1">
      <c r="A437" s="6">
        <v>44372</v>
      </c>
      <c r="B437" s="6">
        <v>44385</v>
      </c>
      <c r="C437" s="7">
        <v>100018001274</v>
      </c>
      <c r="D437" s="8" t="s">
        <v>9037</v>
      </c>
      <c r="E437" s="11"/>
      <c r="F437" s="10" t="s">
        <v>3242</v>
      </c>
      <c r="G437" s="8" t="s">
        <v>6317</v>
      </c>
      <c r="H437" s="11" t="s">
        <v>6958</v>
      </c>
      <c r="I437" s="11" t="s">
        <v>9464</v>
      </c>
      <c r="J437" s="8">
        <v>5065.07</v>
      </c>
      <c r="K437" s="8" t="s">
        <v>181</v>
      </c>
      <c r="L437" s="8" t="s">
        <v>10036</v>
      </c>
      <c r="M437" s="8"/>
      <c r="N437" s="10"/>
      <c r="O437" s="6">
        <v>44385</v>
      </c>
      <c r="P437" s="10"/>
      <c r="Q437" s="10"/>
      <c r="R437" s="10" t="s">
        <v>10037</v>
      </c>
      <c r="S437" s="12"/>
      <c r="T437" s="12"/>
      <c r="U437" s="12"/>
      <c r="V437" s="12"/>
      <c r="W437" s="12"/>
      <c r="X437" s="12"/>
      <c r="Y437" s="12"/>
      <c r="Z437" s="12"/>
    </row>
    <row r="438" spans="1:26" ht="59" customHeight="1">
      <c r="A438" s="6">
        <v>44385</v>
      </c>
      <c r="B438" s="6">
        <v>44385</v>
      </c>
      <c r="C438" s="20" t="s">
        <v>10038</v>
      </c>
      <c r="D438" s="8" t="s">
        <v>10039</v>
      </c>
      <c r="E438" s="16" t="s">
        <v>6954</v>
      </c>
      <c r="F438" s="8" t="s">
        <v>3242</v>
      </c>
      <c r="G438" s="8" t="s">
        <v>6291</v>
      </c>
      <c r="H438" s="16" t="s">
        <v>9493</v>
      </c>
      <c r="I438" s="16" t="s">
        <v>9462</v>
      </c>
      <c r="J438" s="8">
        <v>5200</v>
      </c>
      <c r="K438" s="8" t="s">
        <v>287</v>
      </c>
      <c r="L438" s="8"/>
      <c r="M438" s="8"/>
      <c r="N438" s="10" t="s">
        <v>9460</v>
      </c>
      <c r="O438" s="6"/>
      <c r="P438" s="10"/>
      <c r="Q438" s="10" t="s">
        <v>35</v>
      </c>
      <c r="R438" s="8"/>
      <c r="S438" s="12"/>
      <c r="T438" s="12"/>
      <c r="U438" s="12"/>
      <c r="V438" s="12"/>
      <c r="W438" s="12"/>
      <c r="X438" s="12"/>
      <c r="Y438" s="12"/>
      <c r="Z438" s="12"/>
    </row>
    <row r="439" spans="1:26" ht="59" customHeight="1">
      <c r="A439" s="6">
        <v>44259</v>
      </c>
      <c r="B439" s="6">
        <v>44377</v>
      </c>
      <c r="C439" s="7">
        <v>100011140275</v>
      </c>
      <c r="D439" s="8" t="s">
        <v>7143</v>
      </c>
      <c r="E439" s="11" t="s">
        <v>6954</v>
      </c>
      <c r="F439" s="10" t="s">
        <v>3242</v>
      </c>
      <c r="G439" s="8" t="s">
        <v>175</v>
      </c>
      <c r="H439" s="11" t="s">
        <v>6982</v>
      </c>
      <c r="I439" s="11" t="s">
        <v>9468</v>
      </c>
      <c r="J439" s="8">
        <v>5211</v>
      </c>
      <c r="K439" s="8" t="s">
        <v>142</v>
      </c>
      <c r="L439" s="8"/>
      <c r="M439" s="8" t="s">
        <v>10040</v>
      </c>
      <c r="N439" s="10"/>
      <c r="O439" s="6"/>
      <c r="P439" s="10"/>
      <c r="Q439" s="10"/>
      <c r="R439" s="10" t="s">
        <v>7462</v>
      </c>
      <c r="S439" s="12"/>
      <c r="T439" s="12"/>
      <c r="U439" s="12"/>
      <c r="V439" s="12"/>
      <c r="W439" s="12"/>
      <c r="X439" s="12"/>
      <c r="Y439" s="12"/>
      <c r="Z439" s="12"/>
    </row>
    <row r="440" spans="1:26" ht="59" customHeight="1">
      <c r="A440" s="6">
        <v>44389</v>
      </c>
      <c r="B440" s="6">
        <v>44389</v>
      </c>
      <c r="C440" s="7">
        <v>100020177647</v>
      </c>
      <c r="D440" s="8" t="s">
        <v>10041</v>
      </c>
      <c r="E440" s="11" t="s">
        <v>6954</v>
      </c>
      <c r="F440" s="10" t="s">
        <v>3242</v>
      </c>
      <c r="G440" s="8" t="s">
        <v>281</v>
      </c>
      <c r="H440" s="11" t="s">
        <v>6958</v>
      </c>
      <c r="I440" s="11" t="s">
        <v>9468</v>
      </c>
      <c r="J440" s="8">
        <v>5740</v>
      </c>
      <c r="K440" s="8" t="s">
        <v>142</v>
      </c>
      <c r="L440" s="8"/>
      <c r="M440" s="8" t="s">
        <v>2431</v>
      </c>
      <c r="N440" s="10" t="s">
        <v>9460</v>
      </c>
      <c r="O440" s="6">
        <v>44389</v>
      </c>
      <c r="P440" s="10">
        <v>5740.2</v>
      </c>
      <c r="Q440" s="10" t="s">
        <v>37</v>
      </c>
      <c r="R440" s="8" t="s">
        <v>4520</v>
      </c>
      <c r="S440" s="12"/>
      <c r="T440" s="12"/>
      <c r="U440" s="12"/>
      <c r="V440" s="12"/>
      <c r="W440" s="12"/>
      <c r="X440" s="12"/>
      <c r="Y440" s="12"/>
      <c r="Z440" s="12"/>
    </row>
    <row r="441" spans="1:26" ht="59" customHeight="1">
      <c r="A441" s="6">
        <v>44385</v>
      </c>
      <c r="B441" s="6">
        <v>44385</v>
      </c>
      <c r="C441" s="20" t="s">
        <v>10042</v>
      </c>
      <c r="D441" s="8" t="s">
        <v>10043</v>
      </c>
      <c r="E441" s="16" t="s">
        <v>6954</v>
      </c>
      <c r="F441" s="8" t="s">
        <v>3242</v>
      </c>
      <c r="G441" s="8" t="s">
        <v>175</v>
      </c>
      <c r="H441" s="16" t="s">
        <v>6958</v>
      </c>
      <c r="I441" s="11" t="s">
        <v>9464</v>
      </c>
      <c r="J441" s="8">
        <v>5906.62</v>
      </c>
      <c r="K441" s="8" t="s">
        <v>811</v>
      </c>
      <c r="L441" s="8"/>
      <c r="M441" s="8"/>
      <c r="N441" s="10" t="s">
        <v>9460</v>
      </c>
      <c r="O441" s="6">
        <v>44385</v>
      </c>
      <c r="P441" s="10">
        <v>5906.62</v>
      </c>
      <c r="Q441" s="10" t="s">
        <v>35</v>
      </c>
      <c r="R441" s="8" t="s">
        <v>82</v>
      </c>
      <c r="S441" s="12"/>
      <c r="T441" s="12"/>
      <c r="U441" s="12"/>
      <c r="V441" s="12"/>
      <c r="W441" s="12"/>
      <c r="X441" s="12"/>
      <c r="Y441" s="12"/>
      <c r="Z441" s="12"/>
    </row>
    <row r="442" spans="1:26" ht="59" customHeight="1">
      <c r="A442" s="6">
        <v>44389</v>
      </c>
      <c r="B442" s="6">
        <v>44389</v>
      </c>
      <c r="C442" s="7">
        <v>100000070802</v>
      </c>
      <c r="D442" s="8" t="s">
        <v>10044</v>
      </c>
      <c r="E442" s="11" t="s">
        <v>6954</v>
      </c>
      <c r="F442" s="10" t="s">
        <v>3242</v>
      </c>
      <c r="G442" s="8" t="s">
        <v>6295</v>
      </c>
      <c r="H442" s="11" t="s">
        <v>6958</v>
      </c>
      <c r="I442" s="11" t="s">
        <v>9468</v>
      </c>
      <c r="J442" s="8">
        <v>5988</v>
      </c>
      <c r="K442" s="8" t="s">
        <v>311</v>
      </c>
      <c r="L442" s="8"/>
      <c r="M442" s="8"/>
      <c r="N442" s="10" t="s">
        <v>9460</v>
      </c>
      <c r="O442" s="6">
        <v>44389</v>
      </c>
      <c r="P442" s="10">
        <v>5988</v>
      </c>
      <c r="Q442" s="10" t="s">
        <v>35</v>
      </c>
      <c r="R442" s="8" t="s">
        <v>82</v>
      </c>
      <c r="S442" s="12"/>
      <c r="T442" s="12"/>
      <c r="U442" s="12"/>
      <c r="V442" s="12"/>
      <c r="W442" s="12"/>
      <c r="X442" s="12"/>
      <c r="Y442" s="12"/>
      <c r="Z442" s="12"/>
    </row>
    <row r="443" spans="1:26" ht="59" customHeight="1">
      <c r="A443" s="6">
        <v>44385</v>
      </c>
      <c r="B443" s="6">
        <v>44385</v>
      </c>
      <c r="C443" s="20" t="s">
        <v>10045</v>
      </c>
      <c r="D443" s="8" t="s">
        <v>10046</v>
      </c>
      <c r="E443" s="16" t="s">
        <v>6954</v>
      </c>
      <c r="F443" s="8" t="s">
        <v>3242</v>
      </c>
      <c r="G443" s="8" t="s">
        <v>6302</v>
      </c>
      <c r="H443" s="11" t="s">
        <v>6982</v>
      </c>
      <c r="I443" s="11" t="s">
        <v>9468</v>
      </c>
      <c r="J443" s="8">
        <v>6000</v>
      </c>
      <c r="K443" s="8" t="s">
        <v>168</v>
      </c>
      <c r="L443" s="8" t="s">
        <v>10047</v>
      </c>
      <c r="M443" s="8"/>
      <c r="N443" s="10"/>
      <c r="O443" s="6"/>
      <c r="P443" s="10"/>
      <c r="Q443" s="10"/>
      <c r="R443" s="8"/>
      <c r="S443" s="12"/>
      <c r="T443" s="12"/>
      <c r="U443" s="12"/>
      <c r="V443" s="12"/>
      <c r="W443" s="12"/>
      <c r="X443" s="12"/>
      <c r="Y443" s="12"/>
      <c r="Z443" s="12"/>
    </row>
    <row r="444" spans="1:26" ht="59" customHeight="1">
      <c r="A444" s="6">
        <v>44369</v>
      </c>
      <c r="B444" s="6">
        <v>44379</v>
      </c>
      <c r="C444" s="7">
        <v>100015022070</v>
      </c>
      <c r="D444" s="8" t="s">
        <v>8944</v>
      </c>
      <c r="E444" s="11" t="s">
        <v>8518</v>
      </c>
      <c r="F444" s="10" t="s">
        <v>3242</v>
      </c>
      <c r="G444" s="8" t="s">
        <v>6279</v>
      </c>
      <c r="H444" s="11" t="s">
        <v>6958</v>
      </c>
      <c r="I444" s="11" t="s">
        <v>7030</v>
      </c>
      <c r="J444" s="8">
        <v>6000</v>
      </c>
      <c r="K444" s="8" t="s">
        <v>811</v>
      </c>
      <c r="L444" s="8"/>
      <c r="M444" s="8"/>
      <c r="N444" s="10"/>
      <c r="O444" s="6">
        <v>44379</v>
      </c>
      <c r="P444" s="10">
        <v>4000</v>
      </c>
      <c r="Q444" s="10" t="s">
        <v>35</v>
      </c>
      <c r="R444" s="10"/>
      <c r="S444" s="12"/>
      <c r="T444" s="12"/>
      <c r="U444" s="12"/>
      <c r="V444" s="12"/>
      <c r="W444" s="12"/>
      <c r="X444" s="12"/>
      <c r="Y444" s="12"/>
      <c r="Z444" s="12"/>
    </row>
    <row r="445" spans="1:26" ht="59" customHeight="1">
      <c r="A445" s="6">
        <v>44375</v>
      </c>
      <c r="B445" s="6">
        <v>44375</v>
      </c>
      <c r="C445" s="7">
        <v>2087192</v>
      </c>
      <c r="D445" s="8" t="s">
        <v>9067</v>
      </c>
      <c r="E445" s="11" t="s">
        <v>8518</v>
      </c>
      <c r="F445" s="10" t="s">
        <v>3242</v>
      </c>
      <c r="G445" s="8" t="s">
        <v>6279</v>
      </c>
      <c r="H445" s="11" t="s">
        <v>6958</v>
      </c>
      <c r="I445" s="11" t="s">
        <v>7030</v>
      </c>
      <c r="J445" s="8">
        <v>6000</v>
      </c>
      <c r="K445" s="8" t="s">
        <v>811</v>
      </c>
      <c r="L445" s="8"/>
      <c r="M445" s="8" t="s">
        <v>9069</v>
      </c>
      <c r="N445" s="10"/>
      <c r="O445" s="6">
        <v>44380</v>
      </c>
      <c r="P445" s="10">
        <v>5000</v>
      </c>
      <c r="Q445" s="10"/>
      <c r="R445" s="10" t="s">
        <v>9069</v>
      </c>
      <c r="S445" s="12"/>
      <c r="T445" s="12"/>
      <c r="U445" s="12"/>
      <c r="V445" s="12"/>
      <c r="W445" s="12"/>
      <c r="X445" s="12"/>
      <c r="Y445" s="12"/>
      <c r="Z445" s="12"/>
    </row>
    <row r="446" spans="1:26" ht="59" customHeight="1">
      <c r="A446" s="6">
        <v>44379</v>
      </c>
      <c r="B446" s="6">
        <v>44379</v>
      </c>
      <c r="C446" s="7" t="s">
        <v>106</v>
      </c>
      <c r="D446" s="8" t="s">
        <v>9409</v>
      </c>
      <c r="E446" s="11" t="s">
        <v>7685</v>
      </c>
      <c r="F446" s="10" t="s">
        <v>3242</v>
      </c>
      <c r="G446" s="8" t="s">
        <v>6302</v>
      </c>
      <c r="H446" s="11" t="s">
        <v>7003</v>
      </c>
      <c r="I446" s="11" t="s">
        <v>9464</v>
      </c>
      <c r="J446" s="8">
        <v>6000</v>
      </c>
      <c r="K446" s="8" t="s">
        <v>8940</v>
      </c>
      <c r="L446" s="8"/>
      <c r="M446" s="8" t="s">
        <v>9410</v>
      </c>
      <c r="N446" s="10"/>
      <c r="O446" s="6"/>
      <c r="P446" s="10"/>
      <c r="Q446" s="10"/>
      <c r="R446" s="10" t="s">
        <v>9410</v>
      </c>
      <c r="S446" s="12"/>
      <c r="T446" s="12"/>
      <c r="U446" s="12"/>
      <c r="V446" s="12"/>
      <c r="W446" s="12"/>
      <c r="X446" s="12"/>
      <c r="Y446" s="12"/>
      <c r="Z446" s="12"/>
    </row>
    <row r="447" spans="1:26" ht="59" customHeight="1">
      <c r="A447" s="6">
        <v>44392</v>
      </c>
      <c r="B447" s="6">
        <v>44392</v>
      </c>
      <c r="C447" s="17" t="s">
        <v>10048</v>
      </c>
      <c r="D447" s="18" t="s">
        <v>10049</v>
      </c>
      <c r="E447" s="11" t="s">
        <v>6954</v>
      </c>
      <c r="F447" s="8" t="s">
        <v>3242</v>
      </c>
      <c r="G447" s="8" t="s">
        <v>175</v>
      </c>
      <c r="H447" s="16" t="s">
        <v>9463</v>
      </c>
      <c r="I447" s="11" t="s">
        <v>10050</v>
      </c>
      <c r="J447" s="8">
        <v>6000</v>
      </c>
      <c r="K447" s="8" t="s">
        <v>142</v>
      </c>
      <c r="L447" s="8" t="s">
        <v>5585</v>
      </c>
      <c r="M447" s="8" t="s">
        <v>10051</v>
      </c>
      <c r="N447" s="10" t="s">
        <v>9460</v>
      </c>
      <c r="O447" s="6"/>
      <c r="P447" s="10"/>
      <c r="Q447" s="10"/>
      <c r="R447" s="8" t="s">
        <v>10052</v>
      </c>
      <c r="S447" s="12"/>
      <c r="T447" s="12"/>
      <c r="U447" s="12"/>
      <c r="V447" s="12"/>
      <c r="W447" s="12"/>
      <c r="X447" s="12"/>
      <c r="Y447" s="12"/>
      <c r="Z447" s="12"/>
    </row>
    <row r="448" spans="1:26" ht="59" customHeight="1">
      <c r="A448" s="6">
        <v>44393</v>
      </c>
      <c r="B448" s="6">
        <v>44393</v>
      </c>
      <c r="C448" s="17" t="s">
        <v>5287</v>
      </c>
      <c r="D448" s="18" t="s">
        <v>8623</v>
      </c>
      <c r="E448" s="11" t="s">
        <v>6954</v>
      </c>
      <c r="F448" s="8" t="s">
        <v>3242</v>
      </c>
      <c r="G448" s="8" t="s">
        <v>6295</v>
      </c>
      <c r="H448" s="16" t="s">
        <v>9466</v>
      </c>
      <c r="I448" s="11" t="s">
        <v>9561</v>
      </c>
      <c r="J448" s="8">
        <v>6000</v>
      </c>
      <c r="K448" s="8" t="s">
        <v>176</v>
      </c>
      <c r="L448" s="8" t="s">
        <v>10053</v>
      </c>
      <c r="M448" s="8"/>
      <c r="N448" s="10" t="s">
        <v>9460</v>
      </c>
      <c r="O448" s="6"/>
      <c r="P448" s="10"/>
      <c r="Q448" s="10"/>
      <c r="R448" s="8"/>
      <c r="S448" s="12"/>
      <c r="T448" s="12"/>
      <c r="U448" s="12"/>
      <c r="V448" s="12"/>
      <c r="W448" s="12"/>
      <c r="X448" s="12"/>
      <c r="Y448" s="12"/>
      <c r="Z448" s="12"/>
    </row>
    <row r="449" spans="1:26" ht="59" customHeight="1">
      <c r="A449" s="6">
        <v>44343</v>
      </c>
      <c r="B449" s="6">
        <v>44383</v>
      </c>
      <c r="C449" s="7">
        <v>100016146431</v>
      </c>
      <c r="D449" s="8" t="s">
        <v>8782</v>
      </c>
      <c r="E449" s="11" t="s">
        <v>6954</v>
      </c>
      <c r="F449" s="10" t="s">
        <v>3242</v>
      </c>
      <c r="G449" s="8" t="s">
        <v>6295</v>
      </c>
      <c r="H449" s="11" t="s">
        <v>9463</v>
      </c>
      <c r="I449" s="11" t="s">
        <v>9484</v>
      </c>
      <c r="J449" s="8">
        <v>6126</v>
      </c>
      <c r="K449" s="8" t="s">
        <v>1066</v>
      </c>
      <c r="L449" s="8" t="s">
        <v>10054</v>
      </c>
      <c r="M449" s="8"/>
      <c r="N449" s="10"/>
      <c r="O449" s="6"/>
      <c r="P449" s="10"/>
      <c r="Q449" s="10"/>
      <c r="R449" s="10"/>
      <c r="S449" s="12"/>
      <c r="T449" s="12"/>
      <c r="U449" s="12"/>
      <c r="V449" s="12"/>
      <c r="W449" s="12"/>
      <c r="X449" s="12"/>
      <c r="Y449" s="12"/>
      <c r="Z449" s="12"/>
    </row>
    <row r="450" spans="1:26" ht="59" customHeight="1">
      <c r="A450" s="6">
        <v>44379</v>
      </c>
      <c r="B450" s="6">
        <v>44379</v>
      </c>
      <c r="C450" s="7">
        <v>100020015202</v>
      </c>
      <c r="D450" s="8" t="s">
        <v>9365</v>
      </c>
      <c r="E450" s="11" t="s">
        <v>6954</v>
      </c>
      <c r="F450" s="10" t="s">
        <v>3242</v>
      </c>
      <c r="G450" s="8" t="s">
        <v>146</v>
      </c>
      <c r="H450" s="11" t="s">
        <v>6958</v>
      </c>
      <c r="I450" s="11" t="s">
        <v>9462</v>
      </c>
      <c r="J450" s="8">
        <v>6253.2</v>
      </c>
      <c r="K450" s="8" t="s">
        <v>142</v>
      </c>
      <c r="L450" s="8"/>
      <c r="M450" s="8" t="s">
        <v>8871</v>
      </c>
      <c r="N450" s="10"/>
      <c r="O450" s="6">
        <v>44379</v>
      </c>
      <c r="P450" s="8">
        <v>6253.2</v>
      </c>
      <c r="Q450" s="10"/>
      <c r="R450" s="10" t="s">
        <v>8871</v>
      </c>
      <c r="S450" s="12"/>
      <c r="T450" s="12"/>
      <c r="U450" s="12"/>
      <c r="V450" s="12"/>
      <c r="W450" s="12"/>
      <c r="X450" s="12"/>
      <c r="Y450" s="12"/>
      <c r="Z450" s="12"/>
    </row>
    <row r="451" spans="1:26" ht="59" customHeight="1">
      <c r="A451" s="6">
        <v>44383</v>
      </c>
      <c r="B451" s="6">
        <v>44392</v>
      </c>
      <c r="C451" s="10">
        <v>343258566</v>
      </c>
      <c r="D451" s="8" t="s">
        <v>8133</v>
      </c>
      <c r="E451" s="16" t="s">
        <v>6954</v>
      </c>
      <c r="F451" s="8" t="s">
        <v>3242</v>
      </c>
      <c r="G451" s="8" t="s">
        <v>5487</v>
      </c>
      <c r="H451" s="11" t="s">
        <v>6958</v>
      </c>
      <c r="I451" s="11" t="s">
        <v>9468</v>
      </c>
      <c r="J451" s="55">
        <v>6557</v>
      </c>
      <c r="K451" s="8" t="s">
        <v>190</v>
      </c>
      <c r="L451" s="8"/>
      <c r="M451" s="8" t="s">
        <v>10055</v>
      </c>
      <c r="N451" s="10" t="s">
        <v>9460</v>
      </c>
      <c r="O451" s="6">
        <v>44392</v>
      </c>
      <c r="P451" s="10">
        <v>6557</v>
      </c>
      <c r="Q451" s="10" t="s">
        <v>35</v>
      </c>
      <c r="R451" s="8" t="s">
        <v>7375</v>
      </c>
      <c r="S451" s="12"/>
      <c r="T451" s="12"/>
      <c r="U451" s="12"/>
      <c r="V451" s="12"/>
      <c r="W451" s="12"/>
      <c r="X451" s="12"/>
      <c r="Y451" s="12"/>
      <c r="Z451" s="12"/>
    </row>
    <row r="452" spans="1:26" ht="59" customHeight="1">
      <c r="A452" s="6">
        <v>44385</v>
      </c>
      <c r="B452" s="6">
        <v>44385</v>
      </c>
      <c r="C452" s="20" t="s">
        <v>2967</v>
      </c>
      <c r="D452" s="8" t="s">
        <v>7302</v>
      </c>
      <c r="E452" s="16" t="s">
        <v>6954</v>
      </c>
      <c r="F452" s="8" t="s">
        <v>3242</v>
      </c>
      <c r="G452" s="8" t="s">
        <v>146</v>
      </c>
      <c r="H452" s="16" t="s">
        <v>6958</v>
      </c>
      <c r="I452" s="16" t="s">
        <v>9464</v>
      </c>
      <c r="J452" s="8">
        <v>6635.24</v>
      </c>
      <c r="K452" s="8" t="s">
        <v>388</v>
      </c>
      <c r="L452" s="8"/>
      <c r="M452" s="8"/>
      <c r="N452" s="10" t="s">
        <v>9460</v>
      </c>
      <c r="O452" s="6">
        <v>44384</v>
      </c>
      <c r="P452" s="10">
        <v>6635.25</v>
      </c>
      <c r="Q452" s="10"/>
      <c r="R452" s="8" t="s">
        <v>140</v>
      </c>
      <c r="S452" s="12"/>
      <c r="T452" s="12"/>
      <c r="U452" s="12"/>
      <c r="V452" s="12"/>
      <c r="W452" s="12"/>
      <c r="X452" s="12"/>
      <c r="Y452" s="12"/>
      <c r="Z452" s="12"/>
    </row>
    <row r="453" spans="1:26" ht="59" customHeight="1">
      <c r="A453" s="6">
        <v>44375</v>
      </c>
      <c r="B453" s="6">
        <v>44384</v>
      </c>
      <c r="C453" s="7">
        <v>100001212806</v>
      </c>
      <c r="D453" s="8" t="s">
        <v>9113</v>
      </c>
      <c r="E453" s="11" t="s">
        <v>8518</v>
      </c>
      <c r="F453" s="10" t="s">
        <v>3242</v>
      </c>
      <c r="G453" s="8" t="s">
        <v>6281</v>
      </c>
      <c r="H453" s="11" t="s">
        <v>6958</v>
      </c>
      <c r="I453" s="11" t="s">
        <v>9464</v>
      </c>
      <c r="J453" s="8">
        <v>6979</v>
      </c>
      <c r="K453" s="8" t="s">
        <v>141</v>
      </c>
      <c r="L453" s="8" t="s">
        <v>82</v>
      </c>
      <c r="M453" s="8" t="s">
        <v>9115</v>
      </c>
      <c r="N453" s="10" t="s">
        <v>9460</v>
      </c>
      <c r="O453" s="6"/>
      <c r="P453" s="10"/>
      <c r="Q453" s="10"/>
      <c r="R453" s="10" t="s">
        <v>9115</v>
      </c>
      <c r="S453" s="12"/>
      <c r="T453" s="12"/>
      <c r="U453" s="12"/>
      <c r="V453" s="12"/>
      <c r="W453" s="12"/>
      <c r="X453" s="12"/>
      <c r="Y453" s="12"/>
      <c r="Z453" s="12"/>
    </row>
    <row r="454" spans="1:26" ht="59" customHeight="1">
      <c r="A454" s="6">
        <v>44392</v>
      </c>
      <c r="B454" s="6">
        <v>44392</v>
      </c>
      <c r="C454" s="17" t="s">
        <v>10056</v>
      </c>
      <c r="D454" s="18" t="s">
        <v>10057</v>
      </c>
      <c r="E454" s="11" t="s">
        <v>7001</v>
      </c>
      <c r="F454" s="8" t="s">
        <v>3242</v>
      </c>
      <c r="G454" s="8" t="s">
        <v>6279</v>
      </c>
      <c r="H454" s="16" t="s">
        <v>9463</v>
      </c>
      <c r="I454" s="11" t="s">
        <v>9468</v>
      </c>
      <c r="J454" s="8">
        <v>7000</v>
      </c>
      <c r="K454" s="8" t="s">
        <v>10058</v>
      </c>
      <c r="L454" s="8" t="s">
        <v>10059</v>
      </c>
      <c r="M454" s="8"/>
      <c r="N454" s="10"/>
      <c r="O454" s="6"/>
      <c r="P454" s="10"/>
      <c r="Q454" s="10"/>
      <c r="R454" s="8"/>
      <c r="S454" s="12"/>
      <c r="T454" s="12"/>
      <c r="U454" s="12"/>
      <c r="V454" s="12"/>
      <c r="W454" s="12"/>
      <c r="X454" s="12"/>
      <c r="Y454" s="12"/>
      <c r="Z454" s="12"/>
    </row>
    <row r="455" spans="1:26" ht="59" customHeight="1">
      <c r="A455" s="6">
        <v>44383</v>
      </c>
      <c r="B455" s="6">
        <v>44383</v>
      </c>
      <c r="C455" s="20" t="s">
        <v>6101</v>
      </c>
      <c r="D455" s="8" t="s">
        <v>10060</v>
      </c>
      <c r="E455" s="16" t="s">
        <v>6954</v>
      </c>
      <c r="F455" s="8" t="s">
        <v>3242</v>
      </c>
      <c r="G455" s="8" t="s">
        <v>281</v>
      </c>
      <c r="H455" s="16" t="s">
        <v>6958</v>
      </c>
      <c r="I455" s="16" t="s">
        <v>9464</v>
      </c>
      <c r="J455" s="8">
        <v>7815</v>
      </c>
      <c r="K455" s="8" t="s">
        <v>142</v>
      </c>
      <c r="L455" s="8"/>
      <c r="M455" s="8" t="s">
        <v>4520</v>
      </c>
      <c r="N455" s="10" t="s">
        <v>9460</v>
      </c>
      <c r="O455" s="6">
        <v>44383</v>
      </c>
      <c r="P455" s="8">
        <v>7815</v>
      </c>
      <c r="Q455" s="10"/>
      <c r="R455" s="10"/>
      <c r="S455" s="12"/>
      <c r="T455" s="12"/>
      <c r="U455" s="12"/>
      <c r="V455" s="12"/>
      <c r="W455" s="12"/>
      <c r="X455" s="12"/>
      <c r="Y455" s="12"/>
      <c r="Z455" s="12"/>
    </row>
    <row r="456" spans="1:26" ht="59" customHeight="1">
      <c r="A456" s="6">
        <v>44375</v>
      </c>
      <c r="B456" s="6">
        <v>44376</v>
      </c>
      <c r="C456" s="7">
        <v>100000015881</v>
      </c>
      <c r="D456" s="8" t="s">
        <v>9056</v>
      </c>
      <c r="E456" s="11" t="s">
        <v>6976</v>
      </c>
      <c r="F456" s="10" t="s">
        <v>3242</v>
      </c>
      <c r="G456" s="8" t="s">
        <v>6302</v>
      </c>
      <c r="H456" s="11" t="s">
        <v>9463</v>
      </c>
      <c r="I456" s="11" t="s">
        <v>9462</v>
      </c>
      <c r="J456" s="8">
        <v>8000</v>
      </c>
      <c r="K456" s="8" t="s">
        <v>168</v>
      </c>
      <c r="L456" s="8"/>
      <c r="M456" s="8" t="s">
        <v>10061</v>
      </c>
      <c r="N456" s="10"/>
      <c r="O456" s="6"/>
      <c r="P456" s="10"/>
      <c r="Q456" s="10"/>
      <c r="R456" s="10" t="s">
        <v>9057</v>
      </c>
      <c r="S456" s="12"/>
      <c r="T456" s="12"/>
      <c r="U456" s="12"/>
      <c r="V456" s="12"/>
      <c r="W456" s="12"/>
      <c r="X456" s="12"/>
      <c r="Y456" s="12"/>
      <c r="Z456" s="12"/>
    </row>
    <row r="457" spans="1:26" ht="59" customHeight="1">
      <c r="A457" s="6">
        <v>44379</v>
      </c>
      <c r="B457" s="6">
        <v>44383</v>
      </c>
      <c r="C457" s="7">
        <v>272869058</v>
      </c>
      <c r="D457" s="8" t="s">
        <v>9350</v>
      </c>
      <c r="E457" s="11" t="s">
        <v>7685</v>
      </c>
      <c r="F457" s="10" t="s">
        <v>3242</v>
      </c>
      <c r="G457" s="8" t="s">
        <v>6302</v>
      </c>
      <c r="H457" s="11" t="s">
        <v>9463</v>
      </c>
      <c r="I457" s="11" t="s">
        <v>9561</v>
      </c>
      <c r="J457" s="8">
        <v>8000</v>
      </c>
      <c r="K457" s="57" t="s">
        <v>142</v>
      </c>
      <c r="L457" s="8"/>
      <c r="M457" s="8" t="s">
        <v>10062</v>
      </c>
      <c r="N457" s="10"/>
      <c r="O457" s="6"/>
      <c r="P457" s="10"/>
      <c r="Q457" s="10"/>
      <c r="R457" s="10" t="s">
        <v>9351</v>
      </c>
      <c r="S457" s="37"/>
      <c r="T457" s="37"/>
      <c r="U457" s="37"/>
      <c r="V457" s="37"/>
      <c r="W457" s="37"/>
      <c r="X457" s="37"/>
      <c r="Y457" s="37"/>
      <c r="Z457" s="37"/>
    </row>
    <row r="458" spans="1:26" ht="59" customHeight="1">
      <c r="A458" s="6">
        <v>44389</v>
      </c>
      <c r="B458" s="6">
        <v>44389</v>
      </c>
      <c r="C458" s="7">
        <v>100020176155</v>
      </c>
      <c r="D458" s="8" t="s">
        <v>10063</v>
      </c>
      <c r="E458" s="11" t="s">
        <v>7685</v>
      </c>
      <c r="F458" s="10" t="s">
        <v>3242</v>
      </c>
      <c r="G458" s="8" t="s">
        <v>154</v>
      </c>
      <c r="H458" s="11" t="s">
        <v>9463</v>
      </c>
      <c r="I458" s="11" t="s">
        <v>9484</v>
      </c>
      <c r="J458" s="8">
        <v>8000</v>
      </c>
      <c r="K458" s="57" t="s">
        <v>621</v>
      </c>
      <c r="L458" s="8" t="s">
        <v>10064</v>
      </c>
      <c r="M458" s="8" t="s">
        <v>10065</v>
      </c>
      <c r="N458" s="10" t="s">
        <v>9460</v>
      </c>
      <c r="O458" s="6"/>
      <c r="P458" s="10"/>
      <c r="Q458" s="10"/>
      <c r="R458" s="8"/>
      <c r="S458" s="37"/>
      <c r="T458" s="37"/>
      <c r="U458" s="37"/>
      <c r="V458" s="37"/>
      <c r="W458" s="37"/>
      <c r="X458" s="37"/>
      <c r="Y458" s="37"/>
      <c r="Z458" s="37"/>
    </row>
    <row r="459" spans="1:26" ht="59" customHeight="1">
      <c r="A459" s="6">
        <v>44390</v>
      </c>
      <c r="B459" s="6">
        <v>44390</v>
      </c>
      <c r="C459" s="7">
        <v>100014509162</v>
      </c>
      <c r="D459" s="8" t="s">
        <v>10066</v>
      </c>
      <c r="E459" s="11" t="s">
        <v>6954</v>
      </c>
      <c r="F459" s="10" t="s">
        <v>3242</v>
      </c>
      <c r="G459" s="8" t="s">
        <v>6302</v>
      </c>
      <c r="H459" s="11" t="s">
        <v>9463</v>
      </c>
      <c r="I459" s="11" t="s">
        <v>9564</v>
      </c>
      <c r="J459" s="58">
        <v>8000</v>
      </c>
      <c r="K459" s="57"/>
      <c r="L459" s="8" t="s">
        <v>10067</v>
      </c>
      <c r="M459" s="8"/>
      <c r="N459" s="10" t="s">
        <v>9460</v>
      </c>
      <c r="O459" s="6"/>
      <c r="P459" s="10"/>
      <c r="Q459" s="10"/>
      <c r="R459" s="8"/>
      <c r="S459" s="37"/>
      <c r="T459" s="37"/>
      <c r="U459" s="37"/>
      <c r="V459" s="37"/>
      <c r="W459" s="37"/>
      <c r="X459" s="37"/>
      <c r="Y459" s="37"/>
      <c r="Z459" s="37"/>
    </row>
    <row r="460" spans="1:26" ht="59" customHeight="1">
      <c r="A460" s="6">
        <v>44392</v>
      </c>
      <c r="B460" s="6">
        <v>44392</v>
      </c>
      <c r="C460" s="17" t="s">
        <v>10068</v>
      </c>
      <c r="D460" s="18" t="s">
        <v>10069</v>
      </c>
      <c r="E460" s="11" t="s">
        <v>6954</v>
      </c>
      <c r="F460" s="8" t="s">
        <v>3242</v>
      </c>
      <c r="G460" s="8" t="s">
        <v>154</v>
      </c>
      <c r="H460" s="16" t="s">
        <v>9463</v>
      </c>
      <c r="I460" s="11" t="s">
        <v>9484</v>
      </c>
      <c r="J460" s="8">
        <v>8000</v>
      </c>
      <c r="K460" s="57" t="s">
        <v>142</v>
      </c>
      <c r="L460" s="8" t="s">
        <v>10070</v>
      </c>
      <c r="M460" s="8"/>
      <c r="N460" s="10" t="s">
        <v>9460</v>
      </c>
      <c r="O460" s="6"/>
      <c r="P460" s="10"/>
      <c r="Q460" s="10"/>
      <c r="R460" s="8"/>
      <c r="S460" s="37"/>
      <c r="T460" s="37"/>
      <c r="U460" s="37"/>
      <c r="V460" s="37"/>
      <c r="W460" s="37"/>
      <c r="X460" s="37"/>
      <c r="Y460" s="37"/>
      <c r="Z460" s="37"/>
    </row>
    <row r="461" spans="1:26" ht="59" customHeight="1">
      <c r="A461" s="6">
        <v>44390</v>
      </c>
      <c r="B461" s="6">
        <v>44391</v>
      </c>
      <c r="C461" s="17" t="s">
        <v>10071</v>
      </c>
      <c r="D461" s="18" t="s">
        <v>10072</v>
      </c>
      <c r="E461" s="16" t="s">
        <v>6954</v>
      </c>
      <c r="F461" s="8" t="s">
        <v>3242</v>
      </c>
      <c r="G461" s="8" t="s">
        <v>175</v>
      </c>
      <c r="H461" s="16" t="s">
        <v>6982</v>
      </c>
      <c r="I461" s="11" t="s">
        <v>9468</v>
      </c>
      <c r="J461" s="8">
        <v>8500</v>
      </c>
      <c r="K461" s="57" t="s">
        <v>142</v>
      </c>
      <c r="L461" s="8" t="s">
        <v>10073</v>
      </c>
      <c r="M461" s="8" t="s">
        <v>10074</v>
      </c>
      <c r="N461" s="10" t="s">
        <v>9460</v>
      </c>
      <c r="O461" s="6"/>
      <c r="P461" s="10"/>
      <c r="Q461" s="10"/>
      <c r="R461" s="8" t="s">
        <v>10075</v>
      </c>
      <c r="S461" s="37"/>
      <c r="T461" s="37"/>
      <c r="U461" s="37"/>
      <c r="V461" s="37"/>
      <c r="W461" s="37"/>
      <c r="X461" s="37"/>
      <c r="Y461" s="37"/>
      <c r="Z461" s="37"/>
    </row>
    <row r="462" spans="1:26" ht="59" customHeight="1">
      <c r="A462" s="6">
        <v>44383</v>
      </c>
      <c r="B462" s="6">
        <v>44384</v>
      </c>
      <c r="C462" s="20" t="s">
        <v>10076</v>
      </c>
      <c r="D462" s="8" t="s">
        <v>10077</v>
      </c>
      <c r="E462" s="16" t="s">
        <v>6954</v>
      </c>
      <c r="F462" s="8" t="s">
        <v>3242</v>
      </c>
      <c r="G462" s="8" t="s">
        <v>6281</v>
      </c>
      <c r="H462" s="16" t="s">
        <v>6958</v>
      </c>
      <c r="I462" s="16" t="s">
        <v>9464</v>
      </c>
      <c r="J462" s="8">
        <v>8917</v>
      </c>
      <c r="K462" s="57" t="s">
        <v>142</v>
      </c>
      <c r="L462" s="8" t="s">
        <v>10078</v>
      </c>
      <c r="M462" s="8" t="s">
        <v>7366</v>
      </c>
      <c r="N462" s="10" t="s">
        <v>9460</v>
      </c>
      <c r="O462" s="6">
        <v>44383</v>
      </c>
      <c r="P462" s="10">
        <v>4600</v>
      </c>
      <c r="Q462" s="10"/>
      <c r="R462" s="8" t="s">
        <v>7375</v>
      </c>
      <c r="S462" s="37"/>
      <c r="T462" s="37"/>
      <c r="U462" s="37"/>
      <c r="V462" s="37"/>
      <c r="W462" s="37"/>
      <c r="X462" s="37"/>
      <c r="Y462" s="37"/>
      <c r="Z462" s="37"/>
    </row>
    <row r="463" spans="1:26" ht="59" customHeight="1">
      <c r="A463" s="6">
        <v>44357</v>
      </c>
      <c r="B463" s="6">
        <v>44369</v>
      </c>
      <c r="C463" s="7">
        <v>100019804849</v>
      </c>
      <c r="D463" s="8" t="s">
        <v>8735</v>
      </c>
      <c r="E463" s="11" t="s">
        <v>7001</v>
      </c>
      <c r="F463" s="10" t="s">
        <v>3242</v>
      </c>
      <c r="G463" s="8" t="s">
        <v>6302</v>
      </c>
      <c r="H463" s="11" t="s">
        <v>6958</v>
      </c>
      <c r="I463" s="11" t="s">
        <v>9462</v>
      </c>
      <c r="J463" s="8">
        <v>9000</v>
      </c>
      <c r="K463" s="57" t="s">
        <v>213</v>
      </c>
      <c r="L463" s="8"/>
      <c r="M463" s="8" t="s">
        <v>8736</v>
      </c>
      <c r="N463" s="10"/>
      <c r="O463" s="6">
        <v>44378</v>
      </c>
      <c r="P463" s="8">
        <v>9000</v>
      </c>
      <c r="Q463" s="10"/>
      <c r="R463" s="10" t="s">
        <v>8736</v>
      </c>
      <c r="S463" s="37"/>
      <c r="T463" s="37"/>
      <c r="U463" s="37"/>
      <c r="V463" s="37"/>
      <c r="W463" s="37"/>
      <c r="X463" s="37"/>
      <c r="Y463" s="37"/>
      <c r="Z463" s="37"/>
    </row>
    <row r="464" spans="1:26" ht="59" customHeight="1">
      <c r="A464" s="6">
        <v>44375</v>
      </c>
      <c r="B464" s="6">
        <v>44384</v>
      </c>
      <c r="C464" s="7">
        <v>100010856512</v>
      </c>
      <c r="D464" s="8" t="s">
        <v>9078</v>
      </c>
      <c r="E464" s="11" t="s">
        <v>8518</v>
      </c>
      <c r="F464" s="10" t="s">
        <v>3242</v>
      </c>
      <c r="G464" s="8" t="s">
        <v>281</v>
      </c>
      <c r="H464" s="11" t="s">
        <v>6958</v>
      </c>
      <c r="I464" s="11" t="s">
        <v>9464</v>
      </c>
      <c r="J464" s="8">
        <v>9077.57</v>
      </c>
      <c r="K464" s="57" t="s">
        <v>142</v>
      </c>
      <c r="L464" s="8"/>
      <c r="M464" s="8" t="s">
        <v>4520</v>
      </c>
      <c r="N464" s="10" t="s">
        <v>9460</v>
      </c>
      <c r="O464" s="6">
        <v>44384</v>
      </c>
      <c r="P464" s="8">
        <v>9077.57</v>
      </c>
      <c r="Q464" s="10"/>
      <c r="R464" s="8" t="s">
        <v>4520</v>
      </c>
      <c r="S464" s="37"/>
      <c r="T464" s="37"/>
      <c r="U464" s="37"/>
      <c r="V464" s="37"/>
      <c r="W464" s="37"/>
      <c r="X464" s="37"/>
      <c r="Y464" s="37"/>
      <c r="Z464" s="37"/>
    </row>
    <row r="465" spans="1:26" ht="59" customHeight="1">
      <c r="A465" s="6">
        <v>44384</v>
      </c>
      <c r="B465" s="6">
        <v>44384</v>
      </c>
      <c r="C465" s="20" t="s">
        <v>10079</v>
      </c>
      <c r="D465" s="8" t="s">
        <v>10080</v>
      </c>
      <c r="E465" s="16" t="s">
        <v>6954</v>
      </c>
      <c r="F465" s="8" t="s">
        <v>3242</v>
      </c>
      <c r="G465" s="8" t="s">
        <v>5487</v>
      </c>
      <c r="H465" s="16" t="s">
        <v>6958</v>
      </c>
      <c r="I465" s="16" t="s">
        <v>9464</v>
      </c>
      <c r="J465" s="8">
        <v>9433.48</v>
      </c>
      <c r="K465" s="57" t="s">
        <v>981</v>
      </c>
      <c r="L465" s="8"/>
      <c r="M465" s="8" t="s">
        <v>9470</v>
      </c>
      <c r="N465" s="10" t="s">
        <v>9460</v>
      </c>
      <c r="O465" s="6">
        <v>44384</v>
      </c>
      <c r="P465" s="10">
        <v>9433.48</v>
      </c>
      <c r="Q465" s="10"/>
      <c r="R465" s="8" t="s">
        <v>82</v>
      </c>
      <c r="S465" s="37"/>
      <c r="T465" s="37"/>
      <c r="U465" s="37"/>
      <c r="V465" s="37"/>
      <c r="W465" s="37"/>
      <c r="X465" s="37"/>
      <c r="Y465" s="37"/>
      <c r="Z465" s="37"/>
    </row>
    <row r="466" spans="1:26" ht="59" customHeight="1">
      <c r="A466" s="6">
        <v>44348</v>
      </c>
      <c r="B466" s="6">
        <v>44350</v>
      </c>
      <c r="C466" s="7">
        <v>302000004556</v>
      </c>
      <c r="D466" s="8" t="s">
        <v>6760</v>
      </c>
      <c r="E466" s="11" t="s">
        <v>6954</v>
      </c>
      <c r="F466" s="10" t="s">
        <v>3242</v>
      </c>
      <c r="G466" s="8" t="s">
        <v>5487</v>
      </c>
      <c r="H466" s="11" t="s">
        <v>6982</v>
      </c>
      <c r="I466" s="11" t="s">
        <v>9464</v>
      </c>
      <c r="J466" s="8">
        <v>9497</v>
      </c>
      <c r="K466" s="57" t="s">
        <v>142</v>
      </c>
      <c r="L466" s="8"/>
      <c r="M466" s="8" t="s">
        <v>10081</v>
      </c>
      <c r="N466" s="10"/>
      <c r="O466" s="6"/>
      <c r="P466" s="10"/>
      <c r="Q466" s="10"/>
      <c r="R466" s="10" t="s">
        <v>345</v>
      </c>
      <c r="S466" s="37"/>
      <c r="T466" s="37"/>
      <c r="U466" s="37"/>
      <c r="V466" s="37"/>
      <c r="W466" s="37"/>
      <c r="X466" s="37"/>
      <c r="Y466" s="37"/>
      <c r="Z466" s="37"/>
    </row>
    <row r="467" spans="1:26" ht="59" customHeight="1">
      <c r="A467" s="6">
        <v>44386</v>
      </c>
      <c r="B467" s="6">
        <v>44390</v>
      </c>
      <c r="C467" s="7" t="s">
        <v>10082</v>
      </c>
      <c r="D467" s="8" t="s">
        <v>10083</v>
      </c>
      <c r="E467" s="11" t="s">
        <v>7685</v>
      </c>
      <c r="F467" s="10" t="s">
        <v>3242</v>
      </c>
      <c r="G467" s="8" t="s">
        <v>146</v>
      </c>
      <c r="H467" s="11" t="s">
        <v>9463</v>
      </c>
      <c r="I467" s="11" t="s">
        <v>9484</v>
      </c>
      <c r="J467" s="8">
        <v>9520</v>
      </c>
      <c r="K467" s="57" t="s">
        <v>10084</v>
      </c>
      <c r="L467" s="8"/>
      <c r="M467" s="8" t="s">
        <v>10085</v>
      </c>
      <c r="N467" s="10" t="s">
        <v>9460</v>
      </c>
      <c r="O467" s="6"/>
      <c r="P467" s="10"/>
      <c r="Q467" s="10"/>
      <c r="R467" s="10"/>
      <c r="S467" s="37"/>
      <c r="T467" s="37"/>
      <c r="U467" s="37"/>
      <c r="V467" s="37"/>
      <c r="W467" s="37"/>
      <c r="X467" s="37"/>
      <c r="Y467" s="37"/>
      <c r="Z467" s="37"/>
    </row>
    <row r="468" spans="1:26" ht="59" customHeight="1">
      <c r="A468" s="6">
        <v>44368</v>
      </c>
      <c r="B468" s="6">
        <v>44393</v>
      </c>
      <c r="C468" s="7">
        <v>100006555336</v>
      </c>
      <c r="D468" s="8" t="s">
        <v>8911</v>
      </c>
      <c r="E468" s="11" t="s">
        <v>8518</v>
      </c>
      <c r="F468" s="10" t="s">
        <v>3242</v>
      </c>
      <c r="G468" s="8" t="s">
        <v>6295</v>
      </c>
      <c r="H468" s="11" t="s">
        <v>9463</v>
      </c>
      <c r="I468" s="11" t="s">
        <v>9484</v>
      </c>
      <c r="J468" s="55">
        <v>9750</v>
      </c>
      <c r="K468" s="57" t="s">
        <v>811</v>
      </c>
      <c r="L468" s="8" t="s">
        <v>10086</v>
      </c>
      <c r="M468" s="8"/>
      <c r="N468" s="10"/>
      <c r="O468" s="6"/>
      <c r="P468" s="10"/>
      <c r="Q468" s="10"/>
      <c r="R468" s="10"/>
      <c r="S468" s="37"/>
      <c r="T468" s="37"/>
      <c r="U468" s="37"/>
      <c r="V468" s="37"/>
      <c r="W468" s="37"/>
      <c r="X468" s="37"/>
      <c r="Y468" s="37"/>
      <c r="Z468" s="37"/>
    </row>
    <row r="469" spans="1:26" ht="59" customHeight="1">
      <c r="A469" s="6">
        <v>44389</v>
      </c>
      <c r="B469" s="6">
        <v>44389</v>
      </c>
      <c r="C469" s="7">
        <v>100019889162</v>
      </c>
      <c r="D469" s="8" t="s">
        <v>10087</v>
      </c>
      <c r="E469" s="11" t="s">
        <v>6954</v>
      </c>
      <c r="F469" s="10" t="s">
        <v>3242</v>
      </c>
      <c r="G469" s="8" t="s">
        <v>146</v>
      </c>
      <c r="H469" s="11" t="s">
        <v>6958</v>
      </c>
      <c r="I469" s="11" t="s">
        <v>9468</v>
      </c>
      <c r="J469" s="8">
        <v>9873</v>
      </c>
      <c r="K469" s="57" t="s">
        <v>10088</v>
      </c>
      <c r="L469" s="8"/>
      <c r="M469" s="8" t="s">
        <v>10089</v>
      </c>
      <c r="N469" s="10" t="s">
        <v>9460</v>
      </c>
      <c r="O469" s="6">
        <v>44389</v>
      </c>
      <c r="P469" s="10">
        <v>9873</v>
      </c>
      <c r="Q469" s="10" t="s">
        <v>37</v>
      </c>
      <c r="R469" s="8" t="s">
        <v>4520</v>
      </c>
      <c r="S469" s="37"/>
      <c r="T469" s="37"/>
      <c r="U469" s="37"/>
      <c r="V469" s="37"/>
      <c r="W469" s="37"/>
      <c r="X469" s="37"/>
      <c r="Y469" s="37"/>
      <c r="Z469" s="37"/>
    </row>
    <row r="470" spans="1:26" ht="59" customHeight="1">
      <c r="A470" s="6">
        <v>44389</v>
      </c>
      <c r="B470" s="6">
        <v>44389</v>
      </c>
      <c r="C470" s="7">
        <v>100004822503</v>
      </c>
      <c r="D470" s="8" t="s">
        <v>9144</v>
      </c>
      <c r="E470" s="11" t="s">
        <v>6954</v>
      </c>
      <c r="F470" s="10" t="s">
        <v>3242</v>
      </c>
      <c r="G470" s="8" t="s">
        <v>146</v>
      </c>
      <c r="H470" s="11" t="s">
        <v>6958</v>
      </c>
      <c r="I470" s="11" t="s">
        <v>9468</v>
      </c>
      <c r="J470" s="8">
        <v>9881.7800000000007</v>
      </c>
      <c r="K470" s="57" t="s">
        <v>142</v>
      </c>
      <c r="L470" s="8"/>
      <c r="M470" s="8" t="s">
        <v>9639</v>
      </c>
      <c r="N470" s="10" t="s">
        <v>9460</v>
      </c>
      <c r="O470" s="6">
        <v>44389</v>
      </c>
      <c r="P470" s="10">
        <v>9881.7800000000007</v>
      </c>
      <c r="Q470" s="10" t="s">
        <v>35</v>
      </c>
      <c r="R470" s="8" t="s">
        <v>82</v>
      </c>
      <c r="S470" s="37"/>
      <c r="T470" s="37"/>
      <c r="U470" s="37"/>
      <c r="V470" s="37"/>
      <c r="W470" s="37"/>
      <c r="X470" s="37"/>
      <c r="Y470" s="37"/>
      <c r="Z470" s="37"/>
    </row>
    <row r="471" spans="1:26" ht="59" customHeight="1">
      <c r="A471" s="6">
        <v>44334</v>
      </c>
      <c r="B471" s="6">
        <v>44368</v>
      </c>
      <c r="C471" s="7">
        <v>100017733699</v>
      </c>
      <c r="D471" s="8" t="s">
        <v>8165</v>
      </c>
      <c r="E471" s="11" t="s">
        <v>6954</v>
      </c>
      <c r="F471" s="10" t="s">
        <v>3242</v>
      </c>
      <c r="G471" s="8" t="s">
        <v>154</v>
      </c>
      <c r="H471" s="11" t="s">
        <v>9463</v>
      </c>
      <c r="I471" s="11" t="s">
        <v>9458</v>
      </c>
      <c r="J471" s="8">
        <v>10000</v>
      </c>
      <c r="K471" s="57" t="s">
        <v>10090</v>
      </c>
      <c r="L471" s="8" t="s">
        <v>10091</v>
      </c>
      <c r="M471" s="8" t="s">
        <v>8167</v>
      </c>
      <c r="N471" s="10"/>
      <c r="O471" s="6"/>
      <c r="P471" s="10"/>
      <c r="Q471" s="10"/>
      <c r="R471" s="10" t="s">
        <v>8167</v>
      </c>
      <c r="S471" s="37"/>
      <c r="T471" s="37"/>
      <c r="U471" s="37"/>
      <c r="V471" s="37"/>
      <c r="W471" s="37"/>
      <c r="X471" s="37"/>
      <c r="Y471" s="37"/>
      <c r="Z471" s="37"/>
    </row>
    <row r="472" spans="1:26" ht="59" customHeight="1">
      <c r="A472" s="6">
        <v>44337</v>
      </c>
      <c r="B472" s="6">
        <v>44384</v>
      </c>
      <c r="C472" s="7">
        <v>100016484891</v>
      </c>
      <c r="D472" s="8" t="s">
        <v>8321</v>
      </c>
      <c r="E472" s="11" t="s">
        <v>6954</v>
      </c>
      <c r="F472" s="10" t="s">
        <v>3242</v>
      </c>
      <c r="G472" s="8" t="s">
        <v>146</v>
      </c>
      <c r="H472" s="11" t="s">
        <v>9463</v>
      </c>
      <c r="I472" s="11" t="s">
        <v>9484</v>
      </c>
      <c r="J472" s="8">
        <v>10000</v>
      </c>
      <c r="K472" s="57" t="s">
        <v>8322</v>
      </c>
      <c r="L472" s="8"/>
      <c r="M472" s="8"/>
      <c r="N472" s="10"/>
      <c r="O472" s="6"/>
      <c r="P472" s="10"/>
      <c r="Q472" s="10"/>
      <c r="R472" s="8" t="s">
        <v>10092</v>
      </c>
      <c r="S472" s="37"/>
      <c r="T472" s="37"/>
      <c r="U472" s="37"/>
      <c r="V472" s="37"/>
      <c r="W472" s="37"/>
      <c r="X472" s="37"/>
      <c r="Y472" s="37"/>
      <c r="Z472" s="37"/>
    </row>
    <row r="473" spans="1:26" ht="59" customHeight="1">
      <c r="A473" s="6">
        <v>44336</v>
      </c>
      <c r="B473" s="6">
        <v>44350</v>
      </c>
      <c r="C473" s="7">
        <v>97642885</v>
      </c>
      <c r="D473" s="8" t="s">
        <v>8470</v>
      </c>
      <c r="E473" s="11" t="s">
        <v>6954</v>
      </c>
      <c r="F473" s="10" t="s">
        <v>3242</v>
      </c>
      <c r="G473" s="8" t="s">
        <v>154</v>
      </c>
      <c r="H473" s="11" t="s">
        <v>9463</v>
      </c>
      <c r="I473" s="11" t="s">
        <v>9458</v>
      </c>
      <c r="J473" s="8">
        <v>10000</v>
      </c>
      <c r="K473" s="57" t="s">
        <v>1004</v>
      </c>
      <c r="L473" s="8"/>
      <c r="M473" s="8" t="s">
        <v>8471</v>
      </c>
      <c r="N473" s="10"/>
      <c r="O473" s="6"/>
      <c r="P473" s="10"/>
      <c r="Q473" s="10"/>
      <c r="R473" s="10" t="s">
        <v>345</v>
      </c>
      <c r="S473" s="37"/>
      <c r="T473" s="37"/>
      <c r="U473" s="37"/>
      <c r="V473" s="37"/>
      <c r="W473" s="37"/>
      <c r="X473" s="37"/>
      <c r="Y473" s="37"/>
      <c r="Z473" s="37"/>
    </row>
    <row r="474" spans="1:26" ht="59" customHeight="1">
      <c r="A474" s="6">
        <v>44294</v>
      </c>
      <c r="B474" s="54">
        <v>44370</v>
      </c>
      <c r="C474" s="7">
        <v>100015945238</v>
      </c>
      <c r="D474" s="8" t="s">
        <v>7379</v>
      </c>
      <c r="E474" s="11" t="s">
        <v>6954</v>
      </c>
      <c r="F474" s="10" t="s">
        <v>3242</v>
      </c>
      <c r="G474" s="8" t="s">
        <v>178</v>
      </c>
      <c r="H474" s="11" t="s">
        <v>9463</v>
      </c>
      <c r="I474" s="11" t="s">
        <v>9561</v>
      </c>
      <c r="J474" s="8">
        <v>10000</v>
      </c>
      <c r="K474" s="57" t="s">
        <v>342</v>
      </c>
      <c r="L474" s="8" t="s">
        <v>10093</v>
      </c>
      <c r="M474" s="8" t="s">
        <v>10094</v>
      </c>
      <c r="N474" s="10"/>
      <c r="O474" s="6"/>
      <c r="P474" s="10"/>
      <c r="Q474" s="10"/>
      <c r="R474" s="10"/>
      <c r="S474" s="37"/>
      <c r="T474" s="37"/>
      <c r="U474" s="37"/>
      <c r="V474" s="37"/>
      <c r="W474" s="37"/>
      <c r="X474" s="37"/>
      <c r="Y474" s="37"/>
      <c r="Z474" s="37"/>
    </row>
    <row r="475" spans="1:26" ht="59" customHeight="1">
      <c r="A475" s="6">
        <v>44357</v>
      </c>
      <c r="B475" s="6">
        <v>44357</v>
      </c>
      <c r="C475" s="7">
        <v>100012535699</v>
      </c>
      <c r="D475" s="8" t="s">
        <v>8716</v>
      </c>
      <c r="E475" s="11" t="s">
        <v>6976</v>
      </c>
      <c r="F475" s="10" t="s">
        <v>3242</v>
      </c>
      <c r="G475" s="8" t="s">
        <v>6295</v>
      </c>
      <c r="H475" s="11" t="s">
        <v>9463</v>
      </c>
      <c r="I475" s="11" t="s">
        <v>9484</v>
      </c>
      <c r="J475" s="8">
        <v>10000</v>
      </c>
      <c r="K475" s="57" t="s">
        <v>8717</v>
      </c>
      <c r="L475" s="8"/>
      <c r="M475" s="8"/>
      <c r="N475" s="10" t="s">
        <v>10034</v>
      </c>
      <c r="O475" s="6"/>
      <c r="P475" s="10"/>
      <c r="Q475" s="10"/>
      <c r="R475" s="10"/>
      <c r="S475" s="37"/>
      <c r="T475" s="37"/>
      <c r="U475" s="37"/>
      <c r="V475" s="37"/>
      <c r="W475" s="37"/>
      <c r="X475" s="37"/>
      <c r="Y475" s="37"/>
      <c r="Z475" s="37"/>
    </row>
    <row r="476" spans="1:26" ht="59" customHeight="1">
      <c r="A476" s="6">
        <v>44375</v>
      </c>
      <c r="B476" s="6">
        <v>44375</v>
      </c>
      <c r="C476" s="7">
        <v>100019051129</v>
      </c>
      <c r="D476" s="8" t="s">
        <v>9085</v>
      </c>
      <c r="E476" s="11" t="s">
        <v>6954</v>
      </c>
      <c r="F476" s="10" t="s">
        <v>3242</v>
      </c>
      <c r="G476" s="8" t="s">
        <v>154</v>
      </c>
      <c r="H476" s="11" t="s">
        <v>9463</v>
      </c>
      <c r="I476" s="11" t="s">
        <v>9481</v>
      </c>
      <c r="J476" s="8">
        <v>10000</v>
      </c>
      <c r="K476" s="57" t="s">
        <v>9086</v>
      </c>
      <c r="L476" s="8"/>
      <c r="M476" s="8" t="s">
        <v>9087</v>
      </c>
      <c r="N476" s="10"/>
      <c r="O476" s="6"/>
      <c r="P476" s="10"/>
      <c r="Q476" s="10"/>
      <c r="R476" s="10" t="s">
        <v>345</v>
      </c>
      <c r="S476" s="37"/>
      <c r="T476" s="37"/>
      <c r="U476" s="37"/>
      <c r="V476" s="37"/>
      <c r="W476" s="37"/>
      <c r="X476" s="37"/>
      <c r="Y476" s="37"/>
      <c r="Z476" s="37"/>
    </row>
    <row r="477" spans="1:26" ht="59" customHeight="1">
      <c r="A477" s="6">
        <v>44377</v>
      </c>
      <c r="B477" s="6">
        <v>44377</v>
      </c>
      <c r="C477" s="7">
        <v>100018602525</v>
      </c>
      <c r="D477" s="8" t="s">
        <v>9251</v>
      </c>
      <c r="E477" s="11" t="s">
        <v>6954</v>
      </c>
      <c r="F477" s="10" t="s">
        <v>3242</v>
      </c>
      <c r="G477" s="8" t="s">
        <v>146</v>
      </c>
      <c r="H477" s="11" t="s">
        <v>9463</v>
      </c>
      <c r="I477" s="11" t="s">
        <v>9467</v>
      </c>
      <c r="J477" s="8">
        <v>10000</v>
      </c>
      <c r="K477" s="57" t="s">
        <v>287</v>
      </c>
      <c r="L477" s="8"/>
      <c r="M477" s="8" t="s">
        <v>10095</v>
      </c>
      <c r="N477" s="10"/>
      <c r="O477" s="6"/>
      <c r="P477" s="10"/>
      <c r="Q477" s="10"/>
      <c r="R477" s="10" t="s">
        <v>9252</v>
      </c>
      <c r="S477" s="37"/>
      <c r="T477" s="37"/>
      <c r="U477" s="37"/>
      <c r="V477" s="37"/>
      <c r="W477" s="37"/>
      <c r="X477" s="37"/>
      <c r="Y477" s="37"/>
      <c r="Z477" s="37"/>
    </row>
    <row r="478" spans="1:26" ht="59" customHeight="1">
      <c r="A478" s="6">
        <v>44357</v>
      </c>
      <c r="B478" s="6">
        <v>44369</v>
      </c>
      <c r="C478" s="7">
        <v>100019804849</v>
      </c>
      <c r="D478" s="8" t="s">
        <v>8735</v>
      </c>
      <c r="E478" s="11" t="s">
        <v>7001</v>
      </c>
      <c r="F478" s="10" t="s">
        <v>3242</v>
      </c>
      <c r="G478" s="8" t="s">
        <v>6302</v>
      </c>
      <c r="H478" s="11" t="s">
        <v>9466</v>
      </c>
      <c r="I478" s="11" t="s">
        <v>9464</v>
      </c>
      <c r="J478" s="8">
        <v>10000</v>
      </c>
      <c r="K478" s="57" t="s">
        <v>10096</v>
      </c>
      <c r="L478" s="8"/>
      <c r="M478" s="8" t="s">
        <v>10097</v>
      </c>
      <c r="N478" s="10"/>
      <c r="O478" s="6">
        <v>44378</v>
      </c>
      <c r="P478" s="8">
        <v>9000</v>
      </c>
      <c r="Q478" s="10"/>
      <c r="R478" s="10" t="s">
        <v>8736</v>
      </c>
      <c r="S478" s="37"/>
      <c r="T478" s="37"/>
      <c r="U478" s="37"/>
      <c r="V478" s="37"/>
      <c r="W478" s="37"/>
      <c r="X478" s="37"/>
      <c r="Y478" s="37"/>
      <c r="Z478" s="37"/>
    </row>
    <row r="479" spans="1:26" ht="59" customHeight="1">
      <c r="A479" s="43">
        <v>44386</v>
      </c>
      <c r="B479" s="43">
        <v>44386</v>
      </c>
      <c r="C479" s="48" t="s">
        <v>10098</v>
      </c>
      <c r="D479" s="45" t="s">
        <v>10099</v>
      </c>
      <c r="E479" s="49" t="s">
        <v>7685</v>
      </c>
      <c r="F479" s="46" t="s">
        <v>3242</v>
      </c>
      <c r="G479" s="45" t="s">
        <v>175</v>
      </c>
      <c r="H479" s="49" t="s">
        <v>9463</v>
      </c>
      <c r="I479" s="49" t="s">
        <v>9561</v>
      </c>
      <c r="J479" s="45">
        <v>10000</v>
      </c>
      <c r="K479" s="59" t="s">
        <v>142</v>
      </c>
      <c r="L479" s="45" t="s">
        <v>10100</v>
      </c>
      <c r="M479" s="45" t="s">
        <v>10101</v>
      </c>
      <c r="N479" s="46" t="s">
        <v>9460</v>
      </c>
      <c r="O479" s="43"/>
      <c r="P479" s="46"/>
      <c r="Q479" s="46"/>
      <c r="R479" s="45" t="s">
        <v>10102</v>
      </c>
      <c r="S479" s="37"/>
      <c r="T479" s="37"/>
      <c r="U479" s="37"/>
      <c r="V479" s="37"/>
      <c r="W479" s="37"/>
      <c r="X479" s="37"/>
      <c r="Y479" s="37"/>
      <c r="Z479" s="37"/>
    </row>
    <row r="480" spans="1:26" ht="59" customHeight="1">
      <c r="A480" s="6">
        <v>44391</v>
      </c>
      <c r="B480" s="6">
        <v>44391</v>
      </c>
      <c r="C480" s="17"/>
      <c r="D480" s="18" t="s">
        <v>10103</v>
      </c>
      <c r="E480" s="16"/>
      <c r="F480" s="8" t="s">
        <v>3242</v>
      </c>
      <c r="G480" s="8" t="s">
        <v>178</v>
      </c>
      <c r="H480" s="11" t="s">
        <v>9463</v>
      </c>
      <c r="I480" s="9" t="s">
        <v>9484</v>
      </c>
      <c r="J480" s="55">
        <v>10000</v>
      </c>
      <c r="K480" s="8" t="s">
        <v>10104</v>
      </c>
      <c r="L480" s="8"/>
      <c r="M480" s="8" t="s">
        <v>10105</v>
      </c>
      <c r="N480" s="10"/>
      <c r="O480" s="6"/>
      <c r="P480" s="10"/>
      <c r="Q480" s="10"/>
      <c r="R480" s="8"/>
      <c r="S480" s="37"/>
      <c r="T480" s="37"/>
      <c r="U480" s="37"/>
      <c r="V480" s="37"/>
      <c r="W480" s="37"/>
      <c r="X480" s="37"/>
      <c r="Y480" s="37"/>
      <c r="Z480" s="37"/>
    </row>
    <row r="481" spans="1:26" ht="59" customHeight="1">
      <c r="A481" s="6">
        <v>44350</v>
      </c>
      <c r="B481" s="6">
        <v>44350</v>
      </c>
      <c r="C481" s="7">
        <v>100019567395</v>
      </c>
      <c r="D481" s="8" t="s">
        <v>8504</v>
      </c>
      <c r="E481" s="11"/>
      <c r="F481" s="10" t="s">
        <v>3242</v>
      </c>
      <c r="G481" s="8" t="s">
        <v>154</v>
      </c>
      <c r="H481" s="11" t="s">
        <v>7003</v>
      </c>
      <c r="I481" s="11" t="s">
        <v>9467</v>
      </c>
      <c r="J481" s="8">
        <v>10000</v>
      </c>
      <c r="K481" s="8" t="s">
        <v>176</v>
      </c>
      <c r="L481" s="8"/>
      <c r="M481" s="8" t="s">
        <v>8505</v>
      </c>
      <c r="N481" s="10"/>
      <c r="O481" s="6"/>
      <c r="P481" s="10"/>
      <c r="Q481" s="10"/>
      <c r="R481" s="10" t="s">
        <v>8505</v>
      </c>
      <c r="S481" s="37"/>
      <c r="T481" s="37"/>
      <c r="U481" s="37"/>
      <c r="V481" s="37"/>
      <c r="W481" s="37"/>
      <c r="X481" s="37"/>
      <c r="Y481" s="37"/>
      <c r="Z481" s="37"/>
    </row>
    <row r="482" spans="1:26" ht="59" customHeight="1">
      <c r="A482" s="6">
        <v>44382</v>
      </c>
      <c r="B482" s="6">
        <v>44382</v>
      </c>
      <c r="C482" s="7">
        <v>100020071239</v>
      </c>
      <c r="D482" s="8" t="s">
        <v>9415</v>
      </c>
      <c r="E482" s="11" t="s">
        <v>7685</v>
      </c>
      <c r="F482" s="10" t="s">
        <v>3242</v>
      </c>
      <c r="G482" s="8" t="s">
        <v>6302</v>
      </c>
      <c r="H482" s="11" t="s">
        <v>7003</v>
      </c>
      <c r="I482" s="11" t="s">
        <v>9464</v>
      </c>
      <c r="J482" s="8">
        <v>10000</v>
      </c>
      <c r="K482" s="8" t="s">
        <v>282</v>
      </c>
      <c r="L482" s="8"/>
      <c r="M482" s="8" t="s">
        <v>142</v>
      </c>
      <c r="N482" s="10"/>
      <c r="O482" s="6"/>
      <c r="P482" s="10"/>
      <c r="Q482" s="10"/>
      <c r="R482" s="10" t="s">
        <v>142</v>
      </c>
      <c r="S482" s="37"/>
      <c r="T482" s="37"/>
      <c r="U482" s="37"/>
      <c r="V482" s="37"/>
      <c r="W482" s="37"/>
      <c r="X482" s="37"/>
      <c r="Y482" s="37"/>
      <c r="Z482" s="37"/>
    </row>
    <row r="483" spans="1:26" ht="59" customHeight="1">
      <c r="A483" s="6">
        <v>44392</v>
      </c>
      <c r="B483" s="6">
        <v>44393</v>
      </c>
      <c r="C483" s="17" t="s">
        <v>10106</v>
      </c>
      <c r="D483" s="18" t="s">
        <v>10107</v>
      </c>
      <c r="E483" s="60" t="s">
        <v>6954</v>
      </c>
      <c r="F483" s="8" t="s">
        <v>3242</v>
      </c>
      <c r="G483" s="8" t="s">
        <v>6281</v>
      </c>
      <c r="H483" s="16" t="s">
        <v>9463</v>
      </c>
      <c r="I483" s="11" t="s">
        <v>9458</v>
      </c>
      <c r="J483" s="8">
        <v>10000</v>
      </c>
      <c r="K483" s="8" t="s">
        <v>8097</v>
      </c>
      <c r="L483" s="8"/>
      <c r="M483" s="8" t="s">
        <v>1666</v>
      </c>
      <c r="N483" s="10" t="s">
        <v>9460</v>
      </c>
      <c r="O483" s="6"/>
      <c r="P483" s="10"/>
      <c r="Q483" s="10" t="s">
        <v>35</v>
      </c>
      <c r="R483" s="8"/>
      <c r="S483" s="37"/>
      <c r="T483" s="37"/>
      <c r="U483" s="37"/>
      <c r="V483" s="37"/>
      <c r="W483" s="37"/>
      <c r="X483" s="37"/>
      <c r="Y483" s="37"/>
      <c r="Z483" s="37"/>
    </row>
    <row r="484" spans="1:26" ht="59" customHeight="1">
      <c r="A484" s="61">
        <v>44393</v>
      </c>
      <c r="B484" s="61">
        <v>44393</v>
      </c>
      <c r="C484" s="62" t="s">
        <v>8874</v>
      </c>
      <c r="D484" s="63" t="s">
        <v>8875</v>
      </c>
      <c r="E484" s="60" t="s">
        <v>6954</v>
      </c>
      <c r="F484" s="64" t="s">
        <v>3242</v>
      </c>
      <c r="G484" s="8" t="s">
        <v>154</v>
      </c>
      <c r="H484" s="65" t="s">
        <v>9463</v>
      </c>
      <c r="I484" s="11" t="s">
        <v>9467</v>
      </c>
      <c r="J484" s="64">
        <v>10000</v>
      </c>
      <c r="K484" s="66" t="s">
        <v>213</v>
      </c>
      <c r="L484" s="64"/>
      <c r="M484" s="64"/>
      <c r="N484" s="67" t="s">
        <v>9460</v>
      </c>
      <c r="O484" s="61"/>
      <c r="P484" s="67"/>
      <c r="Q484" s="67"/>
      <c r="R484" s="64"/>
      <c r="S484" s="37"/>
      <c r="T484" s="37"/>
      <c r="U484" s="37"/>
      <c r="V484" s="37"/>
      <c r="W484" s="37"/>
      <c r="X484" s="37"/>
      <c r="Y484" s="37"/>
      <c r="Z484" s="37"/>
    </row>
    <row r="485" spans="1:26" ht="59" customHeight="1">
      <c r="A485" s="6">
        <v>44385</v>
      </c>
      <c r="B485" s="6">
        <v>44385</v>
      </c>
      <c r="C485" s="20" t="s">
        <v>10108</v>
      </c>
      <c r="D485" s="8" t="s">
        <v>4145</v>
      </c>
      <c r="E485" s="16" t="s">
        <v>6954</v>
      </c>
      <c r="F485" s="8" t="s">
        <v>3242</v>
      </c>
      <c r="G485" s="8" t="s">
        <v>154</v>
      </c>
      <c r="H485" s="16" t="s">
        <v>6958</v>
      </c>
      <c r="I485" s="16" t="s">
        <v>9464</v>
      </c>
      <c r="J485" s="8">
        <v>10243.620000000001</v>
      </c>
      <c r="K485" s="57" t="s">
        <v>10109</v>
      </c>
      <c r="L485" s="8"/>
      <c r="M485" s="8"/>
      <c r="N485" s="10" t="s">
        <v>9460</v>
      </c>
      <c r="O485" s="6">
        <v>44385</v>
      </c>
      <c r="P485" s="10">
        <v>10243.620000000001</v>
      </c>
      <c r="Q485" s="10" t="s">
        <v>35</v>
      </c>
      <c r="R485" s="8" t="s">
        <v>147</v>
      </c>
      <c r="S485" s="37"/>
      <c r="T485" s="37"/>
      <c r="U485" s="37"/>
      <c r="V485" s="37"/>
      <c r="W485" s="37"/>
      <c r="X485" s="37"/>
      <c r="Y485" s="37"/>
      <c r="Z485" s="37"/>
    </row>
    <row r="486" spans="1:26" ht="59" customHeight="1">
      <c r="A486" s="6">
        <v>44356</v>
      </c>
      <c r="B486" s="6">
        <v>44384</v>
      </c>
      <c r="C486" s="7">
        <v>100014394073</v>
      </c>
      <c r="D486" s="8" t="s">
        <v>7269</v>
      </c>
      <c r="E486" s="60" t="s">
        <v>6954</v>
      </c>
      <c r="F486" s="10" t="s">
        <v>3242</v>
      </c>
      <c r="G486" s="8" t="s">
        <v>146</v>
      </c>
      <c r="H486" s="11" t="s">
        <v>6958</v>
      </c>
      <c r="I486" s="11" t="s">
        <v>9464</v>
      </c>
      <c r="J486" s="8">
        <v>10590</v>
      </c>
      <c r="K486" s="57" t="s">
        <v>306</v>
      </c>
      <c r="L486" s="8"/>
      <c r="M486" s="8"/>
      <c r="N486" s="10"/>
      <c r="O486" s="6">
        <v>44384</v>
      </c>
      <c r="P486" s="10">
        <v>10590</v>
      </c>
      <c r="Q486" s="10" t="s">
        <v>35</v>
      </c>
      <c r="R486" s="8" t="s">
        <v>10110</v>
      </c>
      <c r="S486" s="37"/>
      <c r="T486" s="37"/>
      <c r="U486" s="37"/>
      <c r="V486" s="37"/>
      <c r="W486" s="37"/>
      <c r="X486" s="37"/>
      <c r="Y486" s="37"/>
      <c r="Z486" s="37"/>
    </row>
    <row r="487" spans="1:26" ht="59" customHeight="1">
      <c r="A487" s="6">
        <v>44377</v>
      </c>
      <c r="B487" s="6">
        <v>44378</v>
      </c>
      <c r="C487" s="7">
        <v>100005679085</v>
      </c>
      <c r="D487" s="8" t="s">
        <v>7306</v>
      </c>
      <c r="E487" s="11" t="s">
        <v>6954</v>
      </c>
      <c r="F487" s="10" t="s">
        <v>3242</v>
      </c>
      <c r="G487" s="8" t="s">
        <v>175</v>
      </c>
      <c r="H487" s="11" t="s">
        <v>6958</v>
      </c>
      <c r="I487" s="11" t="s">
        <v>9462</v>
      </c>
      <c r="J487" s="8">
        <v>10789.2</v>
      </c>
      <c r="K487" s="57" t="s">
        <v>8334</v>
      </c>
      <c r="L487" s="8"/>
      <c r="M487" s="8" t="s">
        <v>8334</v>
      </c>
      <c r="N487" s="10"/>
      <c r="O487" s="6">
        <v>44379</v>
      </c>
      <c r="P487" s="8">
        <v>10789.2</v>
      </c>
      <c r="Q487" s="10"/>
      <c r="R487" s="10" t="s">
        <v>8334</v>
      </c>
      <c r="S487" s="37"/>
      <c r="T487" s="37"/>
      <c r="U487" s="37"/>
      <c r="V487" s="37"/>
      <c r="W487" s="37"/>
      <c r="X487" s="37"/>
      <c r="Y487" s="37"/>
      <c r="Z487" s="37"/>
    </row>
    <row r="488" spans="1:26" ht="59" customHeight="1">
      <c r="A488" s="6">
        <v>44379</v>
      </c>
      <c r="B488" s="6">
        <v>44383</v>
      </c>
      <c r="C488" s="42">
        <v>100014879416</v>
      </c>
      <c r="D488" s="8" t="s">
        <v>9332</v>
      </c>
      <c r="E488" s="11" t="s">
        <v>6954</v>
      </c>
      <c r="F488" s="10" t="s">
        <v>3242</v>
      </c>
      <c r="G488" s="8" t="s">
        <v>6281</v>
      </c>
      <c r="H488" s="11" t="s">
        <v>6958</v>
      </c>
      <c r="I488" s="11" t="s">
        <v>9462</v>
      </c>
      <c r="J488" s="8">
        <v>11221</v>
      </c>
      <c r="K488" s="57" t="s">
        <v>811</v>
      </c>
      <c r="L488" s="8" t="s">
        <v>5270</v>
      </c>
      <c r="M488" s="8" t="s">
        <v>82</v>
      </c>
      <c r="N488" s="10" t="s">
        <v>9460</v>
      </c>
      <c r="O488" s="6">
        <v>44378</v>
      </c>
      <c r="P488" s="8">
        <v>11221</v>
      </c>
      <c r="Q488" s="10"/>
      <c r="R488" s="10" t="s">
        <v>82</v>
      </c>
      <c r="S488" s="37"/>
      <c r="T488" s="37"/>
      <c r="U488" s="37"/>
      <c r="V488" s="37"/>
      <c r="W488" s="37"/>
      <c r="X488" s="37"/>
      <c r="Y488" s="37"/>
      <c r="Z488" s="37"/>
    </row>
    <row r="489" spans="1:26" ht="59" customHeight="1">
      <c r="A489" s="6">
        <v>44379</v>
      </c>
      <c r="B489" s="6">
        <v>44383</v>
      </c>
      <c r="C489" s="7">
        <v>100014822437</v>
      </c>
      <c r="D489" s="8" t="s">
        <v>6515</v>
      </c>
      <c r="E489" s="11" t="s">
        <v>6954</v>
      </c>
      <c r="F489" s="10" t="s">
        <v>3242</v>
      </c>
      <c r="G489" s="8" t="s">
        <v>281</v>
      </c>
      <c r="H489" s="11" t="s">
        <v>6958</v>
      </c>
      <c r="I489" s="11" t="s">
        <v>9462</v>
      </c>
      <c r="J489" s="8">
        <v>11895</v>
      </c>
      <c r="K489" s="57" t="s">
        <v>811</v>
      </c>
      <c r="L489" s="8"/>
      <c r="M489" s="8" t="s">
        <v>4520</v>
      </c>
      <c r="N489" s="10"/>
      <c r="O489" s="6">
        <v>44379</v>
      </c>
      <c r="P489" s="8">
        <v>11895</v>
      </c>
      <c r="Q489" s="10"/>
      <c r="R489" s="10" t="s">
        <v>4520</v>
      </c>
      <c r="S489" s="37"/>
      <c r="T489" s="37"/>
      <c r="U489" s="37"/>
      <c r="V489" s="37"/>
      <c r="W489" s="37"/>
      <c r="X489" s="37"/>
      <c r="Y489" s="37"/>
      <c r="Z489" s="37"/>
    </row>
    <row r="490" spans="1:26" ht="59" customHeight="1">
      <c r="A490" s="6">
        <v>44391</v>
      </c>
      <c r="B490" s="6">
        <v>44391</v>
      </c>
      <c r="C490" s="17" t="s">
        <v>10111</v>
      </c>
      <c r="D490" s="18" t="s">
        <v>10112</v>
      </c>
      <c r="E490" s="68"/>
      <c r="F490" s="8" t="s">
        <v>3242</v>
      </c>
      <c r="G490" s="8" t="s">
        <v>6317</v>
      </c>
      <c r="H490" s="11" t="s">
        <v>9463</v>
      </c>
      <c r="I490" s="9" t="s">
        <v>9458</v>
      </c>
      <c r="J490" s="55">
        <v>13000</v>
      </c>
      <c r="K490" s="57" t="s">
        <v>10113</v>
      </c>
      <c r="L490" s="8"/>
      <c r="M490" s="8"/>
      <c r="N490" s="10"/>
      <c r="O490" s="6"/>
      <c r="P490" s="10"/>
      <c r="Q490" s="10"/>
      <c r="R490" s="8" t="s">
        <v>10114</v>
      </c>
      <c r="S490" s="37"/>
      <c r="T490" s="37"/>
      <c r="U490" s="37"/>
      <c r="V490" s="37"/>
      <c r="W490" s="37"/>
      <c r="X490" s="37"/>
      <c r="Y490" s="37"/>
      <c r="Z490" s="37"/>
    </row>
    <row r="491" spans="1:26" ht="59" customHeight="1">
      <c r="A491" s="6">
        <v>44390</v>
      </c>
      <c r="B491" s="6">
        <v>44390</v>
      </c>
      <c r="C491" s="17" t="s">
        <v>10115</v>
      </c>
      <c r="D491" s="18" t="s">
        <v>10116</v>
      </c>
      <c r="E491" s="16" t="s">
        <v>7685</v>
      </c>
      <c r="F491" s="8" t="s">
        <v>3242</v>
      </c>
      <c r="G491" s="8" t="s">
        <v>178</v>
      </c>
      <c r="H491" s="11" t="s">
        <v>9466</v>
      </c>
      <c r="I491" s="11" t="s">
        <v>9467</v>
      </c>
      <c r="J491" s="8">
        <v>13600</v>
      </c>
      <c r="K491" s="57" t="s">
        <v>168</v>
      </c>
      <c r="L491" s="8"/>
      <c r="M491" s="8" t="s">
        <v>10117</v>
      </c>
      <c r="N491" s="10" t="s">
        <v>9460</v>
      </c>
      <c r="O491" s="6"/>
      <c r="P491" s="10"/>
      <c r="Q491" s="10"/>
      <c r="R491" s="8"/>
      <c r="S491" s="37"/>
      <c r="T491" s="37"/>
      <c r="U491" s="37"/>
      <c r="V491" s="37"/>
      <c r="W491" s="37"/>
      <c r="X491" s="37"/>
      <c r="Y491" s="37"/>
      <c r="Z491" s="37"/>
    </row>
    <row r="492" spans="1:26" ht="59" customHeight="1">
      <c r="A492" s="6">
        <v>44378</v>
      </c>
      <c r="B492" s="6">
        <v>44378</v>
      </c>
      <c r="C492" s="7">
        <v>100016241449</v>
      </c>
      <c r="D492" s="8" t="s">
        <v>9288</v>
      </c>
      <c r="E492" s="11" t="s">
        <v>8518</v>
      </c>
      <c r="F492" s="10" t="s">
        <v>3242</v>
      </c>
      <c r="G492" s="8" t="s">
        <v>6302</v>
      </c>
      <c r="H492" s="11" t="s">
        <v>9466</v>
      </c>
      <c r="I492" s="11" t="s">
        <v>9464</v>
      </c>
      <c r="J492" s="8">
        <v>14000</v>
      </c>
      <c r="K492" s="57" t="s">
        <v>9289</v>
      </c>
      <c r="L492" s="8"/>
      <c r="M492" s="8" t="s">
        <v>9290</v>
      </c>
      <c r="N492" s="10"/>
      <c r="O492" s="6"/>
      <c r="P492" s="10"/>
      <c r="Q492" s="10"/>
      <c r="R492" s="10" t="s">
        <v>9290</v>
      </c>
      <c r="S492" s="37"/>
      <c r="T492" s="37"/>
      <c r="U492" s="37"/>
      <c r="V492" s="37"/>
      <c r="W492" s="37"/>
      <c r="X492" s="37"/>
      <c r="Y492" s="37"/>
      <c r="Z492" s="37"/>
    </row>
    <row r="493" spans="1:26" ht="59" customHeight="1">
      <c r="A493" s="6">
        <v>44385</v>
      </c>
      <c r="B493" s="6">
        <v>44385</v>
      </c>
      <c r="C493" s="20" t="s">
        <v>10118</v>
      </c>
      <c r="D493" s="8" t="s">
        <v>10119</v>
      </c>
      <c r="E493" s="16" t="s">
        <v>6954</v>
      </c>
      <c r="F493" s="8" t="s">
        <v>3242</v>
      </c>
      <c r="G493" s="8" t="s">
        <v>175</v>
      </c>
      <c r="H493" s="11" t="s">
        <v>9463</v>
      </c>
      <c r="I493" s="11" t="s">
        <v>9564</v>
      </c>
      <c r="J493" s="8">
        <v>15000</v>
      </c>
      <c r="K493" s="57" t="s">
        <v>10120</v>
      </c>
      <c r="L493" s="8" t="s">
        <v>10121</v>
      </c>
      <c r="M493" s="8" t="s">
        <v>10122</v>
      </c>
      <c r="N493" s="10" t="s">
        <v>9460</v>
      </c>
      <c r="O493" s="6"/>
      <c r="P493" s="10"/>
      <c r="Q493" s="10" t="s">
        <v>37</v>
      </c>
      <c r="R493" s="8" t="s">
        <v>10123</v>
      </c>
      <c r="S493" s="37"/>
      <c r="T493" s="37"/>
      <c r="U493" s="37"/>
      <c r="V493" s="37"/>
      <c r="W493" s="37"/>
      <c r="X493" s="37"/>
      <c r="Y493" s="37"/>
      <c r="Z493" s="37"/>
    </row>
    <row r="494" spans="1:26" ht="59" customHeight="1">
      <c r="A494" s="13">
        <v>44382</v>
      </c>
      <c r="B494" s="13">
        <v>44392</v>
      </c>
      <c r="C494" s="69">
        <v>3430029927</v>
      </c>
      <c r="D494" s="18" t="s">
        <v>4256</v>
      </c>
      <c r="E494" s="11" t="s">
        <v>6954</v>
      </c>
      <c r="F494" s="10" t="s">
        <v>3242</v>
      </c>
      <c r="G494" s="8" t="s">
        <v>175</v>
      </c>
      <c r="H494" s="11" t="s">
        <v>6958</v>
      </c>
      <c r="I494" s="11" t="s">
        <v>9467</v>
      </c>
      <c r="J494" s="55">
        <v>15099.32</v>
      </c>
      <c r="K494" s="57" t="s">
        <v>142</v>
      </c>
      <c r="L494" s="10"/>
      <c r="M494" s="10"/>
      <c r="N494" s="10" t="s">
        <v>9460</v>
      </c>
      <c r="O494" s="13">
        <v>44392</v>
      </c>
      <c r="P494" s="10">
        <v>15099.32</v>
      </c>
      <c r="Q494" s="10" t="s">
        <v>35</v>
      </c>
      <c r="R494" s="56" t="s">
        <v>82</v>
      </c>
      <c r="S494" s="37"/>
      <c r="T494" s="37"/>
      <c r="U494" s="37"/>
      <c r="V494" s="37"/>
      <c r="W494" s="37"/>
      <c r="X494" s="37"/>
      <c r="Y494" s="37"/>
      <c r="Z494" s="37"/>
    </row>
    <row r="495" spans="1:26" ht="59" customHeight="1">
      <c r="A495" s="6">
        <v>44390</v>
      </c>
      <c r="B495" s="6">
        <v>44390</v>
      </c>
      <c r="C495" s="7">
        <v>100018326116</v>
      </c>
      <c r="D495" s="8" t="s">
        <v>10124</v>
      </c>
      <c r="E495" s="11" t="s">
        <v>6954</v>
      </c>
      <c r="F495" s="10" t="s">
        <v>3242</v>
      </c>
      <c r="G495" s="8" t="s">
        <v>6302</v>
      </c>
      <c r="H495" s="11" t="s">
        <v>9463</v>
      </c>
      <c r="I495" s="11" t="s">
        <v>9458</v>
      </c>
      <c r="J495" s="55">
        <v>18000</v>
      </c>
      <c r="K495" s="57" t="s">
        <v>142</v>
      </c>
      <c r="L495" s="8"/>
      <c r="M495" s="8" t="s">
        <v>9499</v>
      </c>
      <c r="N495" s="10" t="s">
        <v>9460</v>
      </c>
      <c r="O495" s="6">
        <v>44501</v>
      </c>
      <c r="P495" s="10">
        <v>18000</v>
      </c>
      <c r="Q495" s="10" t="s">
        <v>37</v>
      </c>
      <c r="R495" s="8" t="s">
        <v>10125</v>
      </c>
      <c r="S495" s="37"/>
      <c r="T495" s="37"/>
      <c r="U495" s="37"/>
      <c r="V495" s="37"/>
      <c r="W495" s="37"/>
      <c r="X495" s="37"/>
      <c r="Y495" s="37"/>
      <c r="Z495" s="37"/>
    </row>
    <row r="496" spans="1:26" ht="59" customHeight="1">
      <c r="A496" s="6">
        <v>44390</v>
      </c>
      <c r="B496" s="6">
        <v>44390</v>
      </c>
      <c r="C496" s="17" t="s">
        <v>10126</v>
      </c>
      <c r="D496" s="18" t="s">
        <v>10127</v>
      </c>
      <c r="E496" s="16" t="s">
        <v>6954</v>
      </c>
      <c r="F496" s="8" t="s">
        <v>3242</v>
      </c>
      <c r="G496" s="8" t="s">
        <v>6281</v>
      </c>
      <c r="H496" s="16" t="s">
        <v>6958</v>
      </c>
      <c r="I496" s="11" t="s">
        <v>9464</v>
      </c>
      <c r="J496" s="8">
        <v>18677</v>
      </c>
      <c r="K496" s="57" t="s">
        <v>142</v>
      </c>
      <c r="L496" s="8"/>
      <c r="M496" s="8" t="s">
        <v>10128</v>
      </c>
      <c r="N496" s="10" t="s">
        <v>9460</v>
      </c>
      <c r="O496" s="6">
        <v>44389</v>
      </c>
      <c r="P496" s="10">
        <v>18677</v>
      </c>
      <c r="Q496" s="10" t="s">
        <v>37</v>
      </c>
      <c r="R496" s="8" t="s">
        <v>7375</v>
      </c>
      <c r="S496" s="37"/>
      <c r="T496" s="37"/>
      <c r="U496" s="37"/>
      <c r="V496" s="37"/>
      <c r="W496" s="37"/>
      <c r="X496" s="37"/>
      <c r="Y496" s="37"/>
      <c r="Z496" s="37"/>
    </row>
    <row r="497" spans="1:26" ht="59" customHeight="1">
      <c r="A497" s="6">
        <v>44315</v>
      </c>
      <c r="B497" s="6">
        <v>44370</v>
      </c>
      <c r="C497" s="7">
        <v>100001315433</v>
      </c>
      <c r="D497" s="8" t="s">
        <v>8808</v>
      </c>
      <c r="E497" s="11" t="s">
        <v>6954</v>
      </c>
      <c r="F497" s="10" t="s">
        <v>3242</v>
      </c>
      <c r="G497" s="8" t="s">
        <v>175</v>
      </c>
      <c r="H497" s="11" t="s">
        <v>9463</v>
      </c>
      <c r="I497" s="11" t="s">
        <v>9458</v>
      </c>
      <c r="J497" s="8">
        <v>20000</v>
      </c>
      <c r="K497" s="57" t="s">
        <v>3183</v>
      </c>
      <c r="L497" s="8"/>
      <c r="M497" s="8" t="s">
        <v>7619</v>
      </c>
      <c r="N497" s="10"/>
      <c r="O497" s="6"/>
      <c r="P497" s="10"/>
      <c r="Q497" s="10"/>
      <c r="R497" s="10" t="s">
        <v>7619</v>
      </c>
      <c r="S497" s="37"/>
      <c r="T497" s="37"/>
      <c r="U497" s="37"/>
      <c r="V497" s="37"/>
      <c r="W497" s="37"/>
      <c r="X497" s="37"/>
      <c r="Y497" s="37"/>
      <c r="Z497" s="37"/>
    </row>
    <row r="498" spans="1:26" ht="59" customHeight="1">
      <c r="A498" s="6">
        <v>44312</v>
      </c>
      <c r="B498" s="6">
        <v>44383</v>
      </c>
      <c r="C498" s="7">
        <v>100016833524</v>
      </c>
      <c r="D498" s="8" t="s">
        <v>6485</v>
      </c>
      <c r="E498" s="11" t="s">
        <v>6954</v>
      </c>
      <c r="F498" s="10" t="s">
        <v>3242</v>
      </c>
      <c r="G498" s="8" t="s">
        <v>281</v>
      </c>
      <c r="H498" s="11" t="s">
        <v>9463</v>
      </c>
      <c r="I498" s="11" t="s">
        <v>9484</v>
      </c>
      <c r="J498" s="8">
        <v>20000</v>
      </c>
      <c r="K498" s="57" t="s">
        <v>142</v>
      </c>
      <c r="L498" s="8"/>
      <c r="M498" s="8" t="s">
        <v>8122</v>
      </c>
      <c r="N498" s="10"/>
      <c r="O498" s="6"/>
      <c r="P498" s="10"/>
      <c r="Q498" s="10"/>
      <c r="R498" s="10" t="s">
        <v>8122</v>
      </c>
      <c r="S498" s="37"/>
      <c r="T498" s="37"/>
      <c r="U498" s="37"/>
      <c r="V498" s="37"/>
      <c r="W498" s="37"/>
      <c r="X498" s="37"/>
      <c r="Y498" s="37"/>
      <c r="Z498" s="37"/>
    </row>
    <row r="499" spans="1:26" ht="59" customHeight="1">
      <c r="A499" s="6">
        <v>44335</v>
      </c>
      <c r="B499" s="6">
        <v>44385</v>
      </c>
      <c r="C499" s="7">
        <v>100003364676</v>
      </c>
      <c r="D499" s="8" t="s">
        <v>8449</v>
      </c>
      <c r="E499" s="11" t="s">
        <v>7685</v>
      </c>
      <c r="F499" s="10" t="s">
        <v>3242</v>
      </c>
      <c r="G499" s="8" t="s">
        <v>146</v>
      </c>
      <c r="H499" s="11" t="s">
        <v>9463</v>
      </c>
      <c r="I499" s="11" t="s">
        <v>9458</v>
      </c>
      <c r="J499" s="8">
        <v>20000</v>
      </c>
      <c r="K499" s="57" t="s">
        <v>8450</v>
      </c>
      <c r="L499" s="8"/>
      <c r="M499" s="8" t="s">
        <v>10129</v>
      </c>
      <c r="N499" s="10"/>
      <c r="O499" s="6"/>
      <c r="P499" s="10"/>
      <c r="Q499" s="10"/>
      <c r="R499" s="10" t="s">
        <v>345</v>
      </c>
      <c r="S499" s="37"/>
      <c r="T499" s="37"/>
      <c r="U499" s="37"/>
      <c r="V499" s="37"/>
      <c r="W499" s="37"/>
      <c r="X499" s="37"/>
      <c r="Y499" s="37"/>
      <c r="Z499" s="37"/>
    </row>
    <row r="500" spans="1:26" ht="59" customHeight="1">
      <c r="A500" s="6">
        <v>44376</v>
      </c>
      <c r="B500" s="6">
        <v>44376</v>
      </c>
      <c r="C500" s="7">
        <v>100019945352</v>
      </c>
      <c r="D500" s="8" t="s">
        <v>9174</v>
      </c>
      <c r="E500" s="11" t="s">
        <v>7685</v>
      </c>
      <c r="F500" s="10" t="s">
        <v>3242</v>
      </c>
      <c r="G500" s="8" t="s">
        <v>6291</v>
      </c>
      <c r="H500" s="11" t="s">
        <v>9466</v>
      </c>
      <c r="I500" s="11" t="s">
        <v>9464</v>
      </c>
      <c r="J500" s="8">
        <v>20000</v>
      </c>
      <c r="K500" s="57" t="s">
        <v>168</v>
      </c>
      <c r="L500" s="8"/>
      <c r="M500" s="8" t="s">
        <v>9175</v>
      </c>
      <c r="N500" s="10"/>
      <c r="O500" s="6"/>
      <c r="P500" s="10"/>
      <c r="Q500" s="10"/>
      <c r="R500" s="10" t="s">
        <v>9175</v>
      </c>
      <c r="S500" s="37"/>
      <c r="T500" s="37"/>
      <c r="U500" s="37"/>
      <c r="V500" s="37"/>
      <c r="W500" s="37"/>
      <c r="X500" s="37"/>
      <c r="Y500" s="37"/>
      <c r="Z500" s="37"/>
    </row>
    <row r="501" spans="1:26" ht="59" customHeight="1">
      <c r="A501" s="6">
        <v>44391</v>
      </c>
      <c r="B501" s="6">
        <v>44391</v>
      </c>
      <c r="C501" s="17" t="s">
        <v>10130</v>
      </c>
      <c r="D501" s="18" t="s">
        <v>10131</v>
      </c>
      <c r="E501" s="16" t="s">
        <v>7001</v>
      </c>
      <c r="F501" s="8" t="s">
        <v>3242</v>
      </c>
      <c r="G501" s="8" t="s">
        <v>6279</v>
      </c>
      <c r="H501" s="11" t="s">
        <v>6982</v>
      </c>
      <c r="I501" s="11" t="s">
        <v>9468</v>
      </c>
      <c r="J501" s="8">
        <v>20000</v>
      </c>
      <c r="K501" s="57" t="s">
        <v>5851</v>
      </c>
      <c r="L501" s="8"/>
      <c r="M501" s="8" t="s">
        <v>10132</v>
      </c>
      <c r="N501" s="10" t="s">
        <v>9460</v>
      </c>
      <c r="O501" s="6"/>
      <c r="P501" s="10"/>
      <c r="Q501" s="10"/>
      <c r="R501" s="8" t="s">
        <v>10133</v>
      </c>
      <c r="S501" s="37"/>
      <c r="T501" s="37"/>
      <c r="U501" s="37"/>
      <c r="V501" s="37"/>
      <c r="W501" s="37"/>
      <c r="X501" s="37"/>
      <c r="Y501" s="37"/>
      <c r="Z501" s="37"/>
    </row>
    <row r="502" spans="1:26" ht="59" customHeight="1">
      <c r="A502" s="6">
        <v>44391</v>
      </c>
      <c r="B502" s="6">
        <v>44391</v>
      </c>
      <c r="C502" s="17" t="s">
        <v>7471</v>
      </c>
      <c r="D502" s="18" t="s">
        <v>7472</v>
      </c>
      <c r="E502" s="16" t="s">
        <v>6954</v>
      </c>
      <c r="F502" s="8" t="s">
        <v>3242</v>
      </c>
      <c r="G502" s="8" t="s">
        <v>154</v>
      </c>
      <c r="H502" s="11" t="s">
        <v>9463</v>
      </c>
      <c r="I502" s="11" t="s">
        <v>9564</v>
      </c>
      <c r="J502" s="55">
        <v>20000</v>
      </c>
      <c r="K502" s="8" t="s">
        <v>580</v>
      </c>
      <c r="L502" s="8" t="s">
        <v>10134</v>
      </c>
      <c r="M502" s="8" t="s">
        <v>10135</v>
      </c>
      <c r="N502" s="10" t="s">
        <v>9460</v>
      </c>
      <c r="O502" s="6"/>
      <c r="P502" s="10"/>
      <c r="Q502" s="10"/>
      <c r="R502" s="8"/>
      <c r="S502" s="12"/>
      <c r="T502" s="12"/>
      <c r="U502" s="12"/>
      <c r="V502" s="12"/>
      <c r="W502" s="12"/>
      <c r="X502" s="12"/>
      <c r="Y502" s="12"/>
      <c r="Z502" s="12"/>
    </row>
    <row r="503" spans="1:26" ht="59" customHeight="1">
      <c r="A503" s="6">
        <v>44384</v>
      </c>
      <c r="B503" s="6">
        <v>44384</v>
      </c>
      <c r="C503" s="17" t="s">
        <v>10136</v>
      </c>
      <c r="D503" s="8" t="s">
        <v>10137</v>
      </c>
      <c r="E503" s="16" t="s">
        <v>6954</v>
      </c>
      <c r="F503" s="8" t="s">
        <v>3242</v>
      </c>
      <c r="G503" s="8" t="s">
        <v>6302</v>
      </c>
      <c r="H503" s="16" t="s">
        <v>6958</v>
      </c>
      <c r="I503" s="16" t="s">
        <v>9462</v>
      </c>
      <c r="J503" s="8">
        <v>20000</v>
      </c>
      <c r="K503" s="57" t="s">
        <v>142</v>
      </c>
      <c r="L503" s="8"/>
      <c r="M503" s="8" t="s">
        <v>10138</v>
      </c>
      <c r="N503" s="10" t="s">
        <v>9460</v>
      </c>
      <c r="O503" s="6">
        <v>44384</v>
      </c>
      <c r="P503" s="10">
        <v>24000</v>
      </c>
      <c r="Q503" s="10" t="s">
        <v>35</v>
      </c>
      <c r="R503" s="8"/>
      <c r="S503" s="37"/>
      <c r="T503" s="37"/>
      <c r="U503" s="37"/>
      <c r="V503" s="37"/>
      <c r="W503" s="37"/>
      <c r="X503" s="37"/>
      <c r="Y503" s="37"/>
      <c r="Z503" s="37"/>
    </row>
    <row r="504" spans="1:26" ht="59" customHeight="1">
      <c r="A504" s="6">
        <v>44384</v>
      </c>
      <c r="B504" s="6">
        <v>44384</v>
      </c>
      <c r="C504" s="20" t="s">
        <v>10139</v>
      </c>
      <c r="D504" s="8" t="s">
        <v>10140</v>
      </c>
      <c r="E504" s="16" t="s">
        <v>6954</v>
      </c>
      <c r="F504" s="8" t="s">
        <v>3242</v>
      </c>
      <c r="G504" s="8" t="s">
        <v>175</v>
      </c>
      <c r="H504" s="16" t="s">
        <v>6958</v>
      </c>
      <c r="I504" s="11" t="s">
        <v>9464</v>
      </c>
      <c r="J504" s="8">
        <v>21822.77</v>
      </c>
      <c r="K504" s="57" t="s">
        <v>142</v>
      </c>
      <c r="L504" s="8"/>
      <c r="M504" s="8"/>
      <c r="N504" s="10" t="s">
        <v>9460</v>
      </c>
      <c r="O504" s="6">
        <v>44384</v>
      </c>
      <c r="P504" s="10">
        <v>21822.77</v>
      </c>
      <c r="Q504" s="10" t="s">
        <v>37</v>
      </c>
      <c r="R504" s="10"/>
      <c r="S504" s="37"/>
      <c r="T504" s="37"/>
      <c r="U504" s="37"/>
      <c r="V504" s="37"/>
      <c r="W504" s="37"/>
      <c r="X504" s="37"/>
      <c r="Y504" s="37"/>
      <c r="Z504" s="37"/>
    </row>
    <row r="505" spans="1:26" ht="59" customHeight="1">
      <c r="A505" s="6">
        <v>44389</v>
      </c>
      <c r="B505" s="6">
        <v>44390</v>
      </c>
      <c r="C505" s="41" t="s">
        <v>10141</v>
      </c>
      <c r="D505" s="8" t="s">
        <v>10142</v>
      </c>
      <c r="E505" s="11" t="s">
        <v>7001</v>
      </c>
      <c r="F505" s="10" t="s">
        <v>3242</v>
      </c>
      <c r="G505" s="8" t="s">
        <v>6279</v>
      </c>
      <c r="H505" s="11" t="s">
        <v>6982</v>
      </c>
      <c r="I505" s="11" t="s">
        <v>9484</v>
      </c>
      <c r="J505" s="55">
        <v>25000</v>
      </c>
      <c r="K505" s="57" t="s">
        <v>590</v>
      </c>
      <c r="L505" s="8" t="s">
        <v>10143</v>
      </c>
      <c r="M505" s="8" t="s">
        <v>10144</v>
      </c>
      <c r="N505" s="10" t="s">
        <v>9460</v>
      </c>
      <c r="O505" s="6"/>
      <c r="P505" s="10"/>
      <c r="Q505" s="10"/>
      <c r="R505" s="56" t="s">
        <v>10145</v>
      </c>
      <c r="S505" s="37"/>
      <c r="T505" s="37"/>
      <c r="U505" s="37"/>
      <c r="V505" s="37"/>
      <c r="W505" s="37"/>
      <c r="X505" s="37"/>
      <c r="Y505" s="37"/>
      <c r="Z505" s="37"/>
    </row>
    <row r="506" spans="1:26" ht="59" customHeight="1">
      <c r="A506" s="6">
        <v>44390</v>
      </c>
      <c r="B506" s="6">
        <v>44393</v>
      </c>
      <c r="C506" s="7">
        <v>100000910627</v>
      </c>
      <c r="D506" s="8" t="s">
        <v>10146</v>
      </c>
      <c r="E506" s="11" t="s">
        <v>6954</v>
      </c>
      <c r="F506" s="10" t="s">
        <v>3242</v>
      </c>
      <c r="G506" s="8" t="s">
        <v>146</v>
      </c>
      <c r="H506" s="11" t="s">
        <v>6958</v>
      </c>
      <c r="I506" s="11" t="s">
        <v>9468</v>
      </c>
      <c r="J506" s="8">
        <v>25000</v>
      </c>
      <c r="K506" s="57" t="s">
        <v>287</v>
      </c>
      <c r="L506" s="8"/>
      <c r="M506" s="8" t="s">
        <v>10147</v>
      </c>
      <c r="N506" s="10" t="s">
        <v>9460</v>
      </c>
      <c r="O506" s="6">
        <v>44393</v>
      </c>
      <c r="P506" s="10">
        <v>25000</v>
      </c>
      <c r="Q506" s="10" t="s">
        <v>35</v>
      </c>
      <c r="R506" s="8"/>
      <c r="S506" s="37"/>
      <c r="T506" s="37"/>
      <c r="U506" s="37"/>
      <c r="V506" s="37"/>
      <c r="W506" s="37"/>
      <c r="X506" s="37"/>
      <c r="Y506" s="37"/>
      <c r="Z506" s="37"/>
    </row>
    <row r="507" spans="1:26" ht="59" customHeight="1">
      <c r="A507" s="6">
        <v>44382</v>
      </c>
      <c r="B507" s="6">
        <v>44382</v>
      </c>
      <c r="C507" s="7">
        <v>100019712234</v>
      </c>
      <c r="D507" s="8" t="s">
        <v>9408</v>
      </c>
      <c r="E507" s="11" t="s">
        <v>7685</v>
      </c>
      <c r="F507" s="10" t="s">
        <v>3242</v>
      </c>
      <c r="G507" s="8" t="s">
        <v>178</v>
      </c>
      <c r="H507" s="11" t="s">
        <v>6958</v>
      </c>
      <c r="I507" s="11" t="s">
        <v>9462</v>
      </c>
      <c r="J507" s="8">
        <v>27723</v>
      </c>
      <c r="K507" s="57" t="s">
        <v>142</v>
      </c>
      <c r="L507" s="8"/>
      <c r="M507" s="8" t="s">
        <v>7184</v>
      </c>
      <c r="N507" s="10"/>
      <c r="O507" s="6">
        <v>44382</v>
      </c>
      <c r="P507" s="8">
        <v>27723</v>
      </c>
      <c r="Q507" s="10"/>
      <c r="R507" s="10" t="s">
        <v>7184</v>
      </c>
      <c r="S507" s="37"/>
      <c r="T507" s="37"/>
      <c r="U507" s="37"/>
      <c r="V507" s="37"/>
      <c r="W507" s="37"/>
      <c r="X507" s="37"/>
      <c r="Y507" s="37"/>
      <c r="Z507" s="37"/>
    </row>
    <row r="508" spans="1:26" ht="59" customHeight="1">
      <c r="A508" s="6">
        <v>44390</v>
      </c>
      <c r="B508" s="6">
        <v>44390</v>
      </c>
      <c r="C508" s="7">
        <v>100012499725</v>
      </c>
      <c r="D508" s="8" t="s">
        <v>6522</v>
      </c>
      <c r="E508" s="11" t="s">
        <v>6954</v>
      </c>
      <c r="F508" s="10" t="s">
        <v>3242</v>
      </c>
      <c r="G508" s="8" t="s">
        <v>281</v>
      </c>
      <c r="H508" s="11" t="s">
        <v>6958</v>
      </c>
      <c r="I508" s="11" t="s">
        <v>9468</v>
      </c>
      <c r="J508" s="8">
        <v>28000</v>
      </c>
      <c r="K508" s="57" t="s">
        <v>213</v>
      </c>
      <c r="L508" s="8"/>
      <c r="M508" s="8"/>
      <c r="N508" s="10" t="s">
        <v>9460</v>
      </c>
      <c r="O508" s="6">
        <v>44390</v>
      </c>
      <c r="P508" s="10">
        <v>28790.400000000001</v>
      </c>
      <c r="Q508" s="10"/>
      <c r="R508" s="8" t="s">
        <v>10148</v>
      </c>
      <c r="S508" s="37"/>
      <c r="T508" s="37"/>
      <c r="U508" s="37"/>
      <c r="V508" s="37"/>
      <c r="W508" s="37"/>
      <c r="X508" s="37"/>
      <c r="Y508" s="37"/>
      <c r="Z508" s="37"/>
    </row>
    <row r="509" spans="1:26" ht="59" customHeight="1">
      <c r="A509" s="6">
        <v>44385</v>
      </c>
      <c r="B509" s="6">
        <v>44385</v>
      </c>
      <c r="C509" s="20" t="s">
        <v>10149</v>
      </c>
      <c r="D509" s="8" t="s">
        <v>10150</v>
      </c>
      <c r="E509" s="16" t="s">
        <v>6954</v>
      </c>
      <c r="F509" s="8" t="s">
        <v>3242</v>
      </c>
      <c r="G509" s="8" t="s">
        <v>154</v>
      </c>
      <c r="H509" s="16" t="s">
        <v>9466</v>
      </c>
      <c r="I509" s="11" t="s">
        <v>9464</v>
      </c>
      <c r="J509" s="8">
        <v>30000</v>
      </c>
      <c r="K509" s="57" t="s">
        <v>141</v>
      </c>
      <c r="L509" s="8"/>
      <c r="M509" s="8"/>
      <c r="N509" s="10" t="s">
        <v>9460</v>
      </c>
      <c r="O509" s="6"/>
      <c r="P509" s="10"/>
      <c r="Q509" s="10"/>
      <c r="R509" s="8"/>
      <c r="S509" s="37"/>
      <c r="T509" s="37"/>
      <c r="U509" s="37"/>
      <c r="V509" s="37"/>
      <c r="W509" s="37"/>
      <c r="X509" s="37"/>
      <c r="Y509" s="37"/>
      <c r="Z509" s="37"/>
    </row>
    <row r="510" spans="1:26" ht="59" customHeight="1">
      <c r="A510" s="6">
        <v>44390</v>
      </c>
      <c r="B510" s="6">
        <v>44390</v>
      </c>
      <c r="C510" s="7">
        <v>100012052693</v>
      </c>
      <c r="D510" s="8" t="s">
        <v>10151</v>
      </c>
      <c r="E510" s="11" t="s">
        <v>6954</v>
      </c>
      <c r="F510" s="10" t="s">
        <v>3242</v>
      </c>
      <c r="G510" s="8" t="s">
        <v>6302</v>
      </c>
      <c r="H510" s="11" t="s">
        <v>9463</v>
      </c>
      <c r="I510" s="11" t="s">
        <v>9561</v>
      </c>
      <c r="J510" s="8">
        <v>30000</v>
      </c>
      <c r="K510" s="57" t="s">
        <v>10152</v>
      </c>
      <c r="L510" s="8"/>
      <c r="M510" s="8" t="s">
        <v>10153</v>
      </c>
      <c r="N510" s="10"/>
      <c r="O510" s="6"/>
      <c r="P510" s="10"/>
      <c r="Q510" s="10"/>
      <c r="R510" s="8"/>
      <c r="S510" s="37"/>
      <c r="T510" s="37"/>
      <c r="U510" s="37"/>
      <c r="V510" s="37"/>
      <c r="W510" s="37"/>
      <c r="X510" s="37"/>
      <c r="Y510" s="37"/>
      <c r="Z510" s="37"/>
    </row>
    <row r="511" spans="1:26" ht="59" customHeight="1">
      <c r="A511" s="6">
        <v>44378</v>
      </c>
      <c r="B511" s="6">
        <v>44390</v>
      </c>
      <c r="C511" s="7">
        <v>100000841342</v>
      </c>
      <c r="D511" s="8" t="s">
        <v>10154</v>
      </c>
      <c r="E511" s="11" t="s">
        <v>8518</v>
      </c>
      <c r="F511" s="10" t="s">
        <v>3242</v>
      </c>
      <c r="G511" s="8" t="s">
        <v>6281</v>
      </c>
      <c r="H511" s="11" t="s">
        <v>6982</v>
      </c>
      <c r="I511" s="11" t="s">
        <v>9464</v>
      </c>
      <c r="J511" s="8">
        <v>44820</v>
      </c>
      <c r="K511" s="57" t="s">
        <v>8604</v>
      </c>
      <c r="L511" s="8" t="s">
        <v>2546</v>
      </c>
      <c r="M511" s="8" t="s">
        <v>9286</v>
      </c>
      <c r="N511" s="10" t="s">
        <v>9460</v>
      </c>
      <c r="O511" s="6"/>
      <c r="P511" s="10"/>
      <c r="Q511" s="10"/>
      <c r="R511" s="10" t="s">
        <v>2546</v>
      </c>
      <c r="S511" s="37"/>
      <c r="T511" s="37"/>
      <c r="U511" s="37"/>
      <c r="V511" s="37"/>
      <c r="W511" s="37"/>
      <c r="X511" s="37"/>
      <c r="Y511" s="37"/>
      <c r="Z511" s="37"/>
    </row>
    <row r="512" spans="1:26" ht="59" customHeight="1">
      <c r="A512" s="6">
        <v>44362</v>
      </c>
      <c r="B512" s="6">
        <v>44362</v>
      </c>
      <c r="C512" s="7">
        <v>100017333892</v>
      </c>
      <c r="D512" s="8" t="s">
        <v>8794</v>
      </c>
      <c r="E512" s="11" t="s">
        <v>6954</v>
      </c>
      <c r="F512" s="10" t="s">
        <v>3242</v>
      </c>
      <c r="G512" s="8" t="s">
        <v>154</v>
      </c>
      <c r="H512" s="11" t="s">
        <v>9463</v>
      </c>
      <c r="I512" s="11" t="s">
        <v>9458</v>
      </c>
      <c r="J512" s="8">
        <v>48000</v>
      </c>
      <c r="K512" s="57" t="s">
        <v>7343</v>
      </c>
      <c r="L512" s="8"/>
      <c r="M512" s="8" t="s">
        <v>8795</v>
      </c>
      <c r="N512" s="10"/>
      <c r="O512" s="6"/>
      <c r="P512" s="10"/>
      <c r="Q512" s="10"/>
      <c r="R512" s="10" t="s">
        <v>8795</v>
      </c>
      <c r="S512" s="37"/>
      <c r="T512" s="37"/>
      <c r="U512" s="37"/>
      <c r="V512" s="37"/>
      <c r="W512" s="37"/>
      <c r="X512" s="37"/>
      <c r="Y512" s="37"/>
      <c r="Z512" s="37"/>
    </row>
    <row r="513" spans="1:26" ht="59" customHeight="1">
      <c r="A513" s="6">
        <v>44382</v>
      </c>
      <c r="B513" s="6">
        <v>44390</v>
      </c>
      <c r="C513" s="7">
        <v>100020034215</v>
      </c>
      <c r="D513" s="8" t="s">
        <v>9406</v>
      </c>
      <c r="E513" s="11" t="s">
        <v>7685</v>
      </c>
      <c r="F513" s="10" t="s">
        <v>3242</v>
      </c>
      <c r="G513" s="8" t="s">
        <v>178</v>
      </c>
      <c r="H513" s="11" t="s">
        <v>9466</v>
      </c>
      <c r="I513" s="11" t="s">
        <v>9484</v>
      </c>
      <c r="J513" s="8">
        <v>50000</v>
      </c>
      <c r="K513" s="57" t="s">
        <v>142</v>
      </c>
      <c r="L513" s="8"/>
      <c r="M513" s="8" t="s">
        <v>10155</v>
      </c>
      <c r="N513" s="10"/>
      <c r="O513" s="6"/>
      <c r="P513" s="10"/>
      <c r="Q513" s="10"/>
      <c r="R513" s="10"/>
      <c r="S513" s="37"/>
      <c r="T513" s="37"/>
      <c r="U513" s="37"/>
      <c r="V513" s="37"/>
      <c r="W513" s="37"/>
      <c r="X513" s="37"/>
      <c r="Y513" s="37"/>
      <c r="Z513" s="37"/>
    </row>
    <row r="514" spans="1:26" ht="59" customHeight="1">
      <c r="A514" s="6">
        <v>44306</v>
      </c>
      <c r="B514" s="54">
        <v>44344</v>
      </c>
      <c r="C514" s="7">
        <v>100018939125</v>
      </c>
      <c r="D514" s="8" t="s">
        <v>8192</v>
      </c>
      <c r="E514" s="11" t="s">
        <v>6954</v>
      </c>
      <c r="F514" s="10" t="s">
        <v>3242</v>
      </c>
      <c r="G514" s="8" t="s">
        <v>146</v>
      </c>
      <c r="H514" s="11" t="s">
        <v>6982</v>
      </c>
      <c r="I514" s="11" t="s">
        <v>9458</v>
      </c>
      <c r="J514" s="8">
        <v>50000</v>
      </c>
      <c r="K514" s="57" t="s">
        <v>142</v>
      </c>
      <c r="L514" s="8"/>
      <c r="M514" s="8" t="s">
        <v>10156</v>
      </c>
      <c r="N514" s="10"/>
      <c r="O514" s="6"/>
      <c r="P514" s="10"/>
      <c r="Q514" s="10"/>
      <c r="R514" s="10" t="s">
        <v>345</v>
      </c>
      <c r="S514" s="37"/>
      <c r="T514" s="37"/>
      <c r="U514" s="37"/>
      <c r="V514" s="37"/>
      <c r="W514" s="37"/>
      <c r="X514" s="37"/>
      <c r="Y514" s="37"/>
      <c r="Z514" s="37"/>
    </row>
    <row r="515" spans="1:26" ht="59" customHeight="1">
      <c r="A515" s="6">
        <v>44376</v>
      </c>
      <c r="B515" s="6">
        <v>44376</v>
      </c>
      <c r="C515" s="7">
        <v>100019883863</v>
      </c>
      <c r="D515" s="8" t="s">
        <v>9171</v>
      </c>
      <c r="E515" s="11" t="s">
        <v>7685</v>
      </c>
      <c r="F515" s="10" t="s">
        <v>3242</v>
      </c>
      <c r="G515" s="8" t="s">
        <v>6291</v>
      </c>
      <c r="H515" s="11" t="s">
        <v>9466</v>
      </c>
      <c r="I515" s="11" t="s">
        <v>9464</v>
      </c>
      <c r="J515" s="70">
        <v>80000</v>
      </c>
      <c r="K515" s="57" t="s">
        <v>141</v>
      </c>
      <c r="L515" s="8"/>
      <c r="M515" s="8" t="s">
        <v>9172</v>
      </c>
      <c r="N515" s="10"/>
      <c r="O515" s="6"/>
      <c r="P515" s="10"/>
      <c r="Q515" s="10"/>
      <c r="R515" s="10" t="s">
        <v>9172</v>
      </c>
      <c r="S515" s="71"/>
      <c r="T515" s="71"/>
      <c r="U515" s="71"/>
      <c r="V515" s="71"/>
      <c r="W515" s="71"/>
      <c r="X515" s="37"/>
      <c r="Y515" s="37"/>
      <c r="Z515" s="37"/>
    </row>
    <row r="516" spans="1:26" ht="59" customHeight="1">
      <c r="A516" s="6">
        <v>44363</v>
      </c>
      <c r="B516" s="6">
        <v>44389</v>
      </c>
      <c r="C516" s="7">
        <v>100019970647</v>
      </c>
      <c r="D516" s="8" t="s">
        <v>8818</v>
      </c>
      <c r="E516" s="11" t="s">
        <v>6954</v>
      </c>
      <c r="F516" s="10" t="s">
        <v>3242</v>
      </c>
      <c r="G516" s="8" t="s">
        <v>5487</v>
      </c>
      <c r="H516" s="11" t="s">
        <v>9466</v>
      </c>
      <c r="I516" s="11" t="s">
        <v>9484</v>
      </c>
      <c r="J516" s="8">
        <v>95000</v>
      </c>
      <c r="K516" s="57" t="s">
        <v>8819</v>
      </c>
      <c r="L516" s="8"/>
      <c r="M516" s="8" t="s">
        <v>10157</v>
      </c>
      <c r="N516" s="10" t="s">
        <v>9460</v>
      </c>
      <c r="O516" s="6"/>
      <c r="P516" s="10"/>
      <c r="Q516" s="10" t="s">
        <v>37</v>
      </c>
      <c r="R516" s="8" t="s">
        <v>10158</v>
      </c>
      <c r="S516" s="37"/>
      <c r="T516" s="37"/>
      <c r="U516" s="37"/>
      <c r="V516" s="37"/>
      <c r="W516" s="37"/>
      <c r="X516" s="12"/>
      <c r="Y516" s="12"/>
      <c r="Z516" s="12"/>
    </row>
    <row r="517" spans="1:26" ht="59" customHeight="1">
      <c r="A517" s="6">
        <v>44389</v>
      </c>
      <c r="B517" s="6">
        <v>44389</v>
      </c>
      <c r="C517" s="7">
        <v>100020152953</v>
      </c>
      <c r="D517" s="8" t="s">
        <v>10159</v>
      </c>
      <c r="E517" s="11" t="s">
        <v>6954</v>
      </c>
      <c r="F517" s="10" t="s">
        <v>3242</v>
      </c>
      <c r="G517" s="8" t="s">
        <v>6281</v>
      </c>
      <c r="H517" s="11" t="s">
        <v>9463</v>
      </c>
      <c r="I517" s="11" t="s">
        <v>9481</v>
      </c>
      <c r="J517" s="8">
        <v>100000</v>
      </c>
      <c r="K517" s="8" t="s">
        <v>10160</v>
      </c>
      <c r="L517" s="8" t="s">
        <v>10161</v>
      </c>
      <c r="M517" s="8" t="s">
        <v>10162</v>
      </c>
      <c r="N517" s="10" t="s">
        <v>9460</v>
      </c>
      <c r="O517" s="6"/>
      <c r="P517" s="10"/>
      <c r="Q517" s="10"/>
      <c r="R517" s="8" t="s">
        <v>10163</v>
      </c>
      <c r="S517" s="37"/>
      <c r="T517" s="37"/>
      <c r="U517" s="37"/>
      <c r="V517" s="37"/>
      <c r="W517" s="37"/>
      <c r="X517" s="37"/>
      <c r="Y517" s="37"/>
      <c r="Z517" s="37"/>
    </row>
    <row r="518" spans="1:26" ht="59" customHeight="1">
      <c r="A518" s="6">
        <v>44323</v>
      </c>
      <c r="B518" s="6">
        <v>44384</v>
      </c>
      <c r="C518" s="7">
        <v>100014871172</v>
      </c>
      <c r="D518" s="8" t="s">
        <v>7041</v>
      </c>
      <c r="E518" s="11"/>
      <c r="F518" s="10" t="s">
        <v>3242</v>
      </c>
      <c r="G518" s="8" t="s">
        <v>178</v>
      </c>
      <c r="H518" s="11" t="s">
        <v>9466</v>
      </c>
      <c r="I518" s="11" t="s">
        <v>9468</v>
      </c>
      <c r="J518" s="8">
        <v>100000</v>
      </c>
      <c r="K518" s="57" t="s">
        <v>7657</v>
      </c>
      <c r="L518" s="8"/>
      <c r="M518" s="8" t="s">
        <v>10164</v>
      </c>
      <c r="N518" s="10"/>
      <c r="O518" s="6"/>
      <c r="P518" s="10"/>
      <c r="Q518" s="10"/>
      <c r="R518" s="10"/>
      <c r="S518" s="37"/>
      <c r="T518" s="37"/>
      <c r="U518" s="37"/>
      <c r="V518" s="37"/>
      <c r="W518" s="37"/>
      <c r="X518" s="37"/>
      <c r="Y518" s="37"/>
      <c r="Z518" s="37"/>
    </row>
    <row r="519" spans="1:26" ht="59" customHeight="1">
      <c r="A519" s="6">
        <v>44391</v>
      </c>
      <c r="B519" s="6">
        <v>44391</v>
      </c>
      <c r="C519" s="7">
        <v>7268188</v>
      </c>
      <c r="D519" s="8" t="s">
        <v>8984</v>
      </c>
      <c r="E519" s="11"/>
      <c r="F519" s="10" t="s">
        <v>3242</v>
      </c>
      <c r="G519" s="8" t="s">
        <v>6317</v>
      </c>
      <c r="H519" s="11" t="s">
        <v>9463</v>
      </c>
      <c r="I519" s="11" t="s">
        <v>9621</v>
      </c>
      <c r="J519" s="8">
        <v>100000</v>
      </c>
      <c r="K519" s="57" t="s">
        <v>8985</v>
      </c>
      <c r="L519" s="8" t="s">
        <v>10165</v>
      </c>
      <c r="M519" s="8"/>
      <c r="N519" s="10"/>
      <c r="O519" s="6"/>
      <c r="P519" s="10"/>
      <c r="Q519" s="10"/>
      <c r="R519" s="10" t="s">
        <v>10166</v>
      </c>
      <c r="S519" s="37"/>
      <c r="T519" s="37"/>
      <c r="U519" s="37"/>
      <c r="V519" s="37"/>
      <c r="W519" s="37"/>
      <c r="X519" s="37"/>
      <c r="Y519" s="37"/>
      <c r="Z519" s="37"/>
    </row>
    <row r="520" spans="1:26" ht="59" customHeight="1">
      <c r="A520" s="6">
        <v>44340</v>
      </c>
      <c r="B520" s="6">
        <v>44386</v>
      </c>
      <c r="C520" s="26" t="s">
        <v>8363</v>
      </c>
      <c r="D520" s="8" t="s">
        <v>8364</v>
      </c>
      <c r="E520" s="11" t="s">
        <v>7685</v>
      </c>
      <c r="F520" s="10" t="s">
        <v>3242</v>
      </c>
      <c r="G520" s="8" t="s">
        <v>146</v>
      </c>
      <c r="H520" s="11" t="s">
        <v>6982</v>
      </c>
      <c r="I520" s="11" t="s">
        <v>9458</v>
      </c>
      <c r="J520" s="8">
        <v>100000</v>
      </c>
      <c r="K520" s="57" t="s">
        <v>142</v>
      </c>
      <c r="L520" s="8"/>
      <c r="M520" s="8" t="s">
        <v>8193</v>
      </c>
      <c r="N520" s="10"/>
      <c r="O520" s="6"/>
      <c r="P520" s="10"/>
      <c r="Q520" s="10"/>
      <c r="R520" s="10" t="s">
        <v>8365</v>
      </c>
      <c r="S520" s="37"/>
      <c r="T520" s="37"/>
      <c r="U520" s="37"/>
      <c r="V520" s="37"/>
      <c r="W520" s="37"/>
      <c r="X520" s="37"/>
      <c r="Y520" s="37"/>
      <c r="Z520" s="37"/>
    </row>
    <row r="521" spans="1:26" ht="59" customHeight="1">
      <c r="A521" s="6">
        <v>44378</v>
      </c>
      <c r="B521" s="6">
        <v>44390</v>
      </c>
      <c r="C521" s="7">
        <v>100019617375</v>
      </c>
      <c r="D521" s="8" t="s">
        <v>9283</v>
      </c>
      <c r="E521" s="11" t="s">
        <v>7685</v>
      </c>
      <c r="F521" s="10" t="s">
        <v>3242</v>
      </c>
      <c r="G521" s="8" t="s">
        <v>146</v>
      </c>
      <c r="H521" s="11" t="s">
        <v>6982</v>
      </c>
      <c r="I521" s="11" t="s">
        <v>9484</v>
      </c>
      <c r="J521" s="8">
        <v>100000</v>
      </c>
      <c r="K521" s="57" t="s">
        <v>142</v>
      </c>
      <c r="L521" s="8"/>
      <c r="M521" s="8" t="s">
        <v>10167</v>
      </c>
      <c r="N521" s="10" t="s">
        <v>9460</v>
      </c>
      <c r="O521" s="6"/>
      <c r="P521" s="10"/>
      <c r="Q521" s="10"/>
      <c r="R521" s="10"/>
      <c r="S521" s="37"/>
      <c r="T521" s="37"/>
      <c r="U521" s="37"/>
      <c r="V521" s="37"/>
      <c r="W521" s="37"/>
      <c r="X521" s="37"/>
      <c r="Y521" s="37"/>
      <c r="Z521" s="37"/>
    </row>
    <row r="522" spans="1:26" ht="59" customHeight="1">
      <c r="A522" s="6">
        <v>44391</v>
      </c>
      <c r="B522" s="6">
        <v>44391</v>
      </c>
      <c r="C522" s="7">
        <v>100013399035</v>
      </c>
      <c r="D522" s="8" t="s">
        <v>7218</v>
      </c>
      <c r="E522" s="11" t="s">
        <v>6954</v>
      </c>
      <c r="F522" s="10" t="s">
        <v>3242</v>
      </c>
      <c r="G522" s="8" t="s">
        <v>6281</v>
      </c>
      <c r="H522" s="11" t="s">
        <v>9466</v>
      </c>
      <c r="I522" s="11" t="s">
        <v>9467</v>
      </c>
      <c r="J522" s="8">
        <v>110000</v>
      </c>
      <c r="K522" s="57" t="s">
        <v>580</v>
      </c>
      <c r="L522" s="8"/>
      <c r="M522" s="8"/>
      <c r="N522" s="10" t="s">
        <v>9460</v>
      </c>
      <c r="O522" s="6"/>
      <c r="P522" s="10"/>
      <c r="Q522" s="10" t="s">
        <v>35</v>
      </c>
      <c r="R522" s="8" t="s">
        <v>10168</v>
      </c>
      <c r="S522" s="71"/>
      <c r="T522" s="71"/>
      <c r="U522" s="71"/>
      <c r="V522" s="71"/>
      <c r="W522" s="71"/>
      <c r="X522" s="37"/>
      <c r="Y522" s="37"/>
      <c r="Z522" s="37"/>
    </row>
    <row r="523" spans="1:26" ht="59" customHeight="1">
      <c r="A523" s="6">
        <v>44391</v>
      </c>
      <c r="B523" s="6">
        <v>44393</v>
      </c>
      <c r="C523" s="17" t="s">
        <v>10169</v>
      </c>
      <c r="D523" s="18" t="s">
        <v>10170</v>
      </c>
      <c r="E523" s="16" t="s">
        <v>7685</v>
      </c>
      <c r="F523" s="8" t="s">
        <v>3242</v>
      </c>
      <c r="G523" s="8" t="s">
        <v>281</v>
      </c>
      <c r="H523" s="16" t="s">
        <v>9463</v>
      </c>
      <c r="I523" s="11" t="s">
        <v>9467</v>
      </c>
      <c r="J523" s="55">
        <v>130000</v>
      </c>
      <c r="K523" s="57" t="s">
        <v>10171</v>
      </c>
      <c r="L523" s="8"/>
      <c r="M523" s="8" t="s">
        <v>2431</v>
      </c>
      <c r="N523" s="10" t="s">
        <v>9460</v>
      </c>
      <c r="O523" s="6"/>
      <c r="P523" s="10"/>
      <c r="Q523" s="10"/>
      <c r="R523" s="8" t="s">
        <v>10172</v>
      </c>
      <c r="S523" s="37"/>
      <c r="T523" s="37"/>
      <c r="U523" s="37"/>
      <c r="V523" s="37"/>
      <c r="W523" s="37"/>
      <c r="X523" s="37"/>
      <c r="Y523" s="37"/>
      <c r="Z523" s="37"/>
    </row>
    <row r="524" spans="1:26" ht="59" customHeight="1">
      <c r="A524" s="6">
        <v>44365</v>
      </c>
      <c r="B524" s="6">
        <v>44383</v>
      </c>
      <c r="C524" s="7">
        <v>100019818668</v>
      </c>
      <c r="D524" s="8" t="s">
        <v>8866</v>
      </c>
      <c r="E524" s="9" t="s">
        <v>5622</v>
      </c>
      <c r="F524" s="10" t="s">
        <v>3242</v>
      </c>
      <c r="G524" s="8" t="s">
        <v>6281</v>
      </c>
      <c r="H524" s="11" t="s">
        <v>6982</v>
      </c>
      <c r="I524" s="11" t="s">
        <v>9458</v>
      </c>
      <c r="J524" s="8">
        <v>135000</v>
      </c>
      <c r="K524" s="57" t="s">
        <v>142</v>
      </c>
      <c r="L524" s="8" t="s">
        <v>10173</v>
      </c>
      <c r="M524" s="8"/>
      <c r="N524" s="10" t="s">
        <v>9460</v>
      </c>
      <c r="O524" s="6"/>
      <c r="P524" s="10"/>
      <c r="Q524" s="10"/>
      <c r="R524" s="10"/>
      <c r="S524" s="37"/>
      <c r="T524" s="37"/>
      <c r="U524" s="37"/>
      <c r="V524" s="37"/>
      <c r="W524" s="37"/>
      <c r="X524" s="37"/>
      <c r="Y524" s="37"/>
      <c r="Z524" s="37"/>
    </row>
    <row r="525" spans="1:26" ht="59" customHeight="1">
      <c r="A525" s="6">
        <v>44335</v>
      </c>
      <c r="B525" s="6">
        <v>44391</v>
      </c>
      <c r="C525" s="7">
        <v>100009359206</v>
      </c>
      <c r="D525" s="8" t="s">
        <v>8158</v>
      </c>
      <c r="E525" s="11" t="s">
        <v>6954</v>
      </c>
      <c r="F525" s="10" t="s">
        <v>3242</v>
      </c>
      <c r="G525" s="8" t="s">
        <v>281</v>
      </c>
      <c r="H525" s="11" t="s">
        <v>7003</v>
      </c>
      <c r="I525" s="11" t="s">
        <v>9467</v>
      </c>
      <c r="J525" s="8">
        <v>140000</v>
      </c>
      <c r="K525" s="57" t="s">
        <v>8159</v>
      </c>
      <c r="L525" s="8"/>
      <c r="M525" s="8" t="s">
        <v>9887</v>
      </c>
      <c r="N525" s="10"/>
      <c r="O525" s="6"/>
      <c r="P525" s="10"/>
      <c r="Q525" s="10"/>
      <c r="R525" s="10" t="s">
        <v>10174</v>
      </c>
      <c r="S525" s="37"/>
      <c r="T525" s="37"/>
      <c r="U525" s="37"/>
      <c r="V525" s="37"/>
      <c r="W525" s="37"/>
      <c r="X525" s="37"/>
      <c r="Y525" s="37"/>
      <c r="Z525" s="37"/>
    </row>
    <row r="526" spans="1:26" ht="59" customHeight="1">
      <c r="A526" s="6">
        <v>44378</v>
      </c>
      <c r="B526" s="6">
        <v>44378</v>
      </c>
      <c r="C526" s="7">
        <v>100016210436</v>
      </c>
      <c r="D526" s="8" t="s">
        <v>9279</v>
      </c>
      <c r="E526" s="11" t="s">
        <v>7001</v>
      </c>
      <c r="F526" s="10" t="s">
        <v>3242</v>
      </c>
      <c r="G526" s="8" t="s">
        <v>6302</v>
      </c>
      <c r="H526" s="11" t="s">
        <v>9466</v>
      </c>
      <c r="I526" s="11" t="s">
        <v>9524</v>
      </c>
      <c r="J526" s="8">
        <v>230000</v>
      </c>
      <c r="K526" s="57" t="s">
        <v>9280</v>
      </c>
      <c r="L526" s="8"/>
      <c r="M526" s="8" t="s">
        <v>9281</v>
      </c>
      <c r="N526" s="10"/>
      <c r="O526" s="6"/>
      <c r="P526" s="10"/>
      <c r="Q526" s="10"/>
      <c r="R526" s="10" t="s">
        <v>9281</v>
      </c>
      <c r="S526" s="37"/>
      <c r="T526" s="37"/>
      <c r="U526" s="37"/>
      <c r="V526" s="37"/>
      <c r="W526" s="37"/>
      <c r="X526" s="37"/>
      <c r="Y526" s="37"/>
      <c r="Z526" s="37"/>
    </row>
    <row r="527" spans="1:26" ht="59" customHeight="1">
      <c r="A527" s="6">
        <v>44372</v>
      </c>
      <c r="B527" s="6">
        <v>44384</v>
      </c>
      <c r="C527" s="7">
        <v>100019928694</v>
      </c>
      <c r="D527" s="8" t="s">
        <v>9027</v>
      </c>
      <c r="E527" s="11" t="s">
        <v>6954</v>
      </c>
      <c r="F527" s="10" t="s">
        <v>3242</v>
      </c>
      <c r="G527" s="8" t="s">
        <v>146</v>
      </c>
      <c r="H527" s="11" t="s">
        <v>9463</v>
      </c>
      <c r="I527" s="11" t="s">
        <v>9564</v>
      </c>
      <c r="J527" s="55">
        <v>300000</v>
      </c>
      <c r="K527" s="57" t="s">
        <v>9028</v>
      </c>
      <c r="L527" s="8"/>
      <c r="M527" s="8" t="s">
        <v>9029</v>
      </c>
      <c r="N527" s="10"/>
      <c r="O527" s="6"/>
      <c r="P527" s="10"/>
      <c r="Q527" s="10"/>
      <c r="R527" s="8" t="s">
        <v>9029</v>
      </c>
      <c r="S527" s="37"/>
      <c r="T527" s="37"/>
      <c r="U527" s="37"/>
      <c r="V527" s="37"/>
      <c r="W527" s="37"/>
      <c r="X527" s="37"/>
      <c r="Y527" s="37"/>
      <c r="Z527" s="37"/>
    </row>
    <row r="528" spans="1:26" ht="59" customHeight="1">
      <c r="A528" s="6">
        <v>44384</v>
      </c>
      <c r="B528" s="6">
        <v>44391</v>
      </c>
      <c r="C528" s="72" t="s">
        <v>10175</v>
      </c>
      <c r="D528" s="8" t="s">
        <v>10176</v>
      </c>
      <c r="E528" s="16" t="s">
        <v>7685</v>
      </c>
      <c r="F528" s="8" t="s">
        <v>3242</v>
      </c>
      <c r="G528" s="8" t="s">
        <v>178</v>
      </c>
      <c r="H528" s="11" t="s">
        <v>9463</v>
      </c>
      <c r="I528" s="11" t="s">
        <v>9484</v>
      </c>
      <c r="J528" s="8">
        <v>300000</v>
      </c>
      <c r="K528" s="57" t="s">
        <v>9260</v>
      </c>
      <c r="L528" s="8" t="s">
        <v>10177</v>
      </c>
      <c r="M528" s="8" t="s">
        <v>10178</v>
      </c>
      <c r="N528" s="10" t="s">
        <v>9460</v>
      </c>
      <c r="O528" s="6"/>
      <c r="P528" s="10"/>
      <c r="Q528" s="10"/>
      <c r="R528" s="8"/>
      <c r="S528" s="37"/>
      <c r="T528" s="37"/>
      <c r="U528" s="37"/>
      <c r="V528" s="37"/>
      <c r="W528" s="37"/>
      <c r="X528" s="37"/>
      <c r="Y528" s="37"/>
      <c r="Z528" s="37"/>
    </row>
    <row r="529" spans="1:26" ht="59" customHeight="1">
      <c r="A529" s="6">
        <v>44382</v>
      </c>
      <c r="B529" s="6">
        <v>44382</v>
      </c>
      <c r="C529" s="7">
        <v>100020024568</v>
      </c>
      <c r="D529" s="8" t="s">
        <v>9412</v>
      </c>
      <c r="E529" s="11" t="s">
        <v>7685</v>
      </c>
      <c r="F529" s="10" t="s">
        <v>3242</v>
      </c>
      <c r="G529" s="8" t="s">
        <v>6302</v>
      </c>
      <c r="H529" s="11" t="s">
        <v>9466</v>
      </c>
      <c r="I529" s="11" t="s">
        <v>9524</v>
      </c>
      <c r="J529" s="8">
        <v>500000</v>
      </c>
      <c r="K529" s="8" t="s">
        <v>9413</v>
      </c>
      <c r="L529" s="8"/>
      <c r="M529" s="8" t="s">
        <v>9413</v>
      </c>
      <c r="N529" s="10"/>
      <c r="O529" s="6"/>
      <c r="P529" s="10"/>
      <c r="Q529" s="10"/>
      <c r="R529" s="10" t="s">
        <v>9413</v>
      </c>
      <c r="S529" s="12"/>
      <c r="T529" s="12"/>
      <c r="U529" s="12"/>
      <c r="V529" s="12"/>
      <c r="W529" s="12"/>
      <c r="X529" s="12"/>
      <c r="Y529" s="12"/>
      <c r="Z529" s="12"/>
    </row>
    <row r="530" spans="1:26" ht="59" customHeight="1">
      <c r="A530" s="6">
        <v>44386</v>
      </c>
      <c r="B530" s="6">
        <v>44386</v>
      </c>
      <c r="C530" s="7" t="s">
        <v>10179</v>
      </c>
      <c r="D530" s="8" t="s">
        <v>10180</v>
      </c>
      <c r="E530" s="11" t="s">
        <v>7685</v>
      </c>
      <c r="F530" s="10" t="s">
        <v>3242</v>
      </c>
      <c r="G530" s="8" t="s">
        <v>175</v>
      </c>
      <c r="H530" s="11" t="s">
        <v>9463</v>
      </c>
      <c r="I530" s="11" t="s">
        <v>9561</v>
      </c>
      <c r="J530" s="8">
        <v>600000</v>
      </c>
      <c r="K530" s="8" t="s">
        <v>10181</v>
      </c>
      <c r="L530" s="8" t="s">
        <v>10182</v>
      </c>
      <c r="M530" s="8" t="s">
        <v>10183</v>
      </c>
      <c r="N530" s="10" t="s">
        <v>10034</v>
      </c>
      <c r="O530" s="6"/>
      <c r="P530" s="10"/>
      <c r="Q530" s="10"/>
      <c r="R530" s="10"/>
      <c r="S530" s="12"/>
      <c r="T530" s="12"/>
      <c r="U530" s="12"/>
      <c r="V530" s="12"/>
      <c r="W530" s="12"/>
      <c r="X530" s="12"/>
      <c r="Y530" s="12"/>
      <c r="Z530" s="12"/>
    </row>
    <row r="531" spans="1:26" ht="59" customHeight="1">
      <c r="A531" s="6">
        <v>44390</v>
      </c>
      <c r="B531" s="6">
        <v>44390</v>
      </c>
      <c r="C531" s="7">
        <v>100007359378</v>
      </c>
      <c r="D531" s="8" t="s">
        <v>10184</v>
      </c>
      <c r="E531" s="11" t="s">
        <v>7685</v>
      </c>
      <c r="F531" s="10" t="s">
        <v>3242</v>
      </c>
      <c r="G531" s="8" t="s">
        <v>281</v>
      </c>
      <c r="H531" s="11" t="s">
        <v>9463</v>
      </c>
      <c r="I531" s="11" t="s">
        <v>9481</v>
      </c>
      <c r="J531" s="8">
        <v>900000</v>
      </c>
      <c r="K531" s="8" t="s">
        <v>10185</v>
      </c>
      <c r="L531" s="8"/>
      <c r="M531" s="8"/>
      <c r="N531" s="10" t="s">
        <v>9460</v>
      </c>
      <c r="O531" s="6"/>
      <c r="P531" s="10"/>
      <c r="Q531" s="10"/>
      <c r="R531" s="8" t="s">
        <v>10186</v>
      </c>
      <c r="S531" s="12"/>
      <c r="T531" s="12"/>
      <c r="U531" s="12"/>
      <c r="V531" s="12"/>
      <c r="W531" s="12"/>
      <c r="X531" s="12"/>
      <c r="Y531" s="12"/>
      <c r="Z531" s="12"/>
    </row>
    <row r="532" spans="1:26" ht="59" customHeight="1">
      <c r="A532" s="6">
        <v>44355</v>
      </c>
      <c r="B532" s="6">
        <v>44383</v>
      </c>
      <c r="C532" s="7">
        <v>100010539229</v>
      </c>
      <c r="D532" s="8" t="s">
        <v>8633</v>
      </c>
      <c r="E532" s="9" t="s">
        <v>152</v>
      </c>
      <c r="F532" s="10" t="s">
        <v>3242</v>
      </c>
      <c r="G532" s="8" t="s">
        <v>6281</v>
      </c>
      <c r="H532" s="11" t="s">
        <v>9463</v>
      </c>
      <c r="I532" s="11" t="s">
        <v>9458</v>
      </c>
      <c r="J532" s="8">
        <v>3000000</v>
      </c>
      <c r="K532" s="8" t="s">
        <v>8634</v>
      </c>
      <c r="L532" s="8" t="s">
        <v>10187</v>
      </c>
      <c r="M532" s="8"/>
      <c r="N532" s="10" t="s">
        <v>9460</v>
      </c>
      <c r="O532" s="6"/>
      <c r="P532" s="10"/>
      <c r="Q532" s="10"/>
      <c r="R532" s="10"/>
      <c r="S532" s="12"/>
      <c r="T532" s="12"/>
      <c r="U532" s="12"/>
      <c r="V532" s="12"/>
      <c r="W532" s="12"/>
      <c r="X532" s="12"/>
      <c r="Y532" s="12"/>
      <c r="Z532" s="12"/>
    </row>
    <row r="533" spans="1:26" ht="59" customHeight="1">
      <c r="A533" s="6">
        <v>44358</v>
      </c>
      <c r="B533" s="6">
        <v>44379</v>
      </c>
      <c r="C533" s="7">
        <v>100000660464</v>
      </c>
      <c r="D533" s="8" t="s">
        <v>8737</v>
      </c>
      <c r="E533" s="11"/>
      <c r="F533" s="10" t="s">
        <v>3242</v>
      </c>
      <c r="G533" s="8" t="s">
        <v>6279</v>
      </c>
      <c r="H533" s="11" t="s">
        <v>6982</v>
      </c>
      <c r="I533" s="11" t="s">
        <v>9467</v>
      </c>
      <c r="J533" s="8"/>
      <c r="K533" s="8" t="s">
        <v>273</v>
      </c>
      <c r="L533" s="8"/>
      <c r="M533" s="8"/>
      <c r="N533" s="10"/>
      <c r="O533" s="6"/>
      <c r="P533" s="10"/>
      <c r="Q533" s="10"/>
      <c r="R533" s="8" t="s">
        <v>10188</v>
      </c>
      <c r="S533" s="12"/>
      <c r="T533" s="12"/>
      <c r="U533" s="12"/>
      <c r="V533" s="12"/>
      <c r="W533" s="12"/>
      <c r="X533" s="12"/>
      <c r="Y533" s="12"/>
      <c r="Z533" s="12"/>
    </row>
    <row r="534" spans="1:26" ht="59" customHeight="1">
      <c r="A534" s="6">
        <v>44363</v>
      </c>
      <c r="B534" s="6">
        <v>44372</v>
      </c>
      <c r="C534" s="7">
        <v>100010385392</v>
      </c>
      <c r="D534" s="8" t="s">
        <v>7117</v>
      </c>
      <c r="E534" s="11"/>
      <c r="F534" s="10" t="s">
        <v>3242</v>
      </c>
      <c r="G534" s="8" t="s">
        <v>6279</v>
      </c>
      <c r="H534" s="11" t="s">
        <v>6982</v>
      </c>
      <c r="I534" s="11" t="s">
        <v>9467</v>
      </c>
      <c r="J534" s="8"/>
      <c r="K534" s="8" t="s">
        <v>811</v>
      </c>
      <c r="L534" s="8"/>
      <c r="M534" s="8"/>
      <c r="N534" s="10"/>
      <c r="O534" s="6"/>
      <c r="P534" s="10"/>
      <c r="Q534" s="10"/>
      <c r="R534" s="10"/>
      <c r="S534" s="12"/>
      <c r="T534" s="12"/>
      <c r="U534" s="12"/>
      <c r="V534" s="12"/>
      <c r="W534" s="12"/>
      <c r="X534" s="12"/>
      <c r="Y534" s="12"/>
      <c r="Z534" s="12"/>
    </row>
    <row r="535" spans="1:26" ht="59" customHeight="1">
      <c r="A535" s="6">
        <v>44370</v>
      </c>
      <c r="B535" s="6">
        <v>44370</v>
      </c>
      <c r="C535" s="7">
        <v>100019710890</v>
      </c>
      <c r="D535" s="8" t="s">
        <v>8981</v>
      </c>
      <c r="E535" s="11" t="s">
        <v>6954</v>
      </c>
      <c r="F535" s="10" t="s">
        <v>3242</v>
      </c>
      <c r="G535" s="8" t="s">
        <v>178</v>
      </c>
      <c r="H535" s="11" t="s">
        <v>6982</v>
      </c>
      <c r="I535" s="11" t="s">
        <v>9458</v>
      </c>
      <c r="J535" s="8"/>
      <c r="K535" s="8" t="s">
        <v>8634</v>
      </c>
      <c r="L535" s="8" t="s">
        <v>10189</v>
      </c>
      <c r="M535" s="8"/>
      <c r="N535" s="10" t="s">
        <v>10034</v>
      </c>
      <c r="O535" s="6"/>
      <c r="P535" s="10"/>
      <c r="Q535" s="10"/>
      <c r="R535" s="10"/>
      <c r="S535" s="12"/>
      <c r="T535" s="12"/>
      <c r="U535" s="12"/>
      <c r="V535" s="12"/>
      <c r="W535" s="12"/>
      <c r="X535" s="12"/>
      <c r="Y535" s="12"/>
      <c r="Z535" s="12"/>
    </row>
    <row r="536" spans="1:26" ht="59" customHeight="1">
      <c r="A536" s="6">
        <v>44383</v>
      </c>
      <c r="B536" s="6">
        <v>44383</v>
      </c>
      <c r="C536" s="20" t="s">
        <v>10190</v>
      </c>
      <c r="D536" s="8" t="s">
        <v>4413</v>
      </c>
      <c r="E536" s="16" t="s">
        <v>8518</v>
      </c>
      <c r="F536" s="8" t="s">
        <v>3242</v>
      </c>
      <c r="G536" s="8" t="s">
        <v>146</v>
      </c>
      <c r="H536" s="16" t="s">
        <v>6958</v>
      </c>
      <c r="I536" s="16" t="s">
        <v>9462</v>
      </c>
      <c r="J536" s="8"/>
      <c r="K536" s="8" t="s">
        <v>213</v>
      </c>
      <c r="L536" s="8"/>
      <c r="M536" s="8"/>
      <c r="N536" s="10"/>
      <c r="O536" s="6">
        <v>44379</v>
      </c>
      <c r="P536" s="10">
        <v>8994</v>
      </c>
      <c r="Q536" s="10"/>
      <c r="R536" s="10"/>
      <c r="S536" s="12"/>
      <c r="T536" s="12"/>
      <c r="U536" s="12"/>
      <c r="V536" s="12"/>
      <c r="W536" s="12"/>
      <c r="X536" s="12"/>
      <c r="Y536" s="12"/>
      <c r="Z536" s="12"/>
    </row>
    <row r="537" spans="1:26" ht="59" customHeight="1">
      <c r="A537" s="6">
        <v>44335</v>
      </c>
      <c r="B537" s="6">
        <v>44357</v>
      </c>
      <c r="C537" s="7">
        <v>100019375090</v>
      </c>
      <c r="D537" s="8" t="s">
        <v>8115</v>
      </c>
      <c r="E537" s="11" t="s">
        <v>6954</v>
      </c>
      <c r="F537" s="10" t="s">
        <v>3242</v>
      </c>
      <c r="G537" s="8" t="s">
        <v>146</v>
      </c>
      <c r="H537" s="11" t="s">
        <v>9463</v>
      </c>
      <c r="I537" s="11" t="s">
        <v>9458</v>
      </c>
      <c r="J537" s="8"/>
      <c r="K537" s="8" t="s">
        <v>354</v>
      </c>
      <c r="L537" s="8"/>
      <c r="M537" s="8"/>
      <c r="N537" s="10"/>
      <c r="O537" s="6"/>
      <c r="P537" s="10"/>
      <c r="Q537" s="10"/>
      <c r="R537" s="10"/>
      <c r="S537" s="12"/>
      <c r="T537" s="12"/>
      <c r="U537" s="12"/>
      <c r="V537" s="12"/>
      <c r="W537" s="12"/>
      <c r="X537" s="12"/>
      <c r="Y537" s="12"/>
      <c r="Z537" s="12"/>
    </row>
    <row r="538" spans="1:26" ht="59" customHeight="1">
      <c r="A538" s="6">
        <v>44335</v>
      </c>
      <c r="B538" s="6">
        <v>44385</v>
      </c>
      <c r="C538" s="7">
        <v>100019374581</v>
      </c>
      <c r="D538" s="8" t="s">
        <v>8117</v>
      </c>
      <c r="E538" s="11" t="s">
        <v>6954</v>
      </c>
      <c r="F538" s="10" t="s">
        <v>3242</v>
      </c>
      <c r="G538" s="8" t="s">
        <v>146</v>
      </c>
      <c r="H538" s="11" t="s">
        <v>9463</v>
      </c>
      <c r="I538" s="11" t="s">
        <v>9621</v>
      </c>
      <c r="J538" s="8"/>
      <c r="K538" s="8"/>
      <c r="L538" s="8"/>
      <c r="M538" s="8"/>
      <c r="N538" s="10"/>
      <c r="O538" s="6"/>
      <c r="P538" s="10"/>
      <c r="Q538" s="10"/>
      <c r="R538" s="10" t="s">
        <v>345</v>
      </c>
      <c r="S538" s="12"/>
      <c r="T538" s="12"/>
      <c r="U538" s="12"/>
      <c r="V538" s="12"/>
      <c r="W538" s="12"/>
      <c r="X538" s="12"/>
      <c r="Y538" s="12"/>
      <c r="Z538" s="12"/>
    </row>
    <row r="539" spans="1:26" ht="59" customHeight="1">
      <c r="A539" s="6">
        <v>44344</v>
      </c>
      <c r="B539" s="6">
        <v>44353</v>
      </c>
      <c r="C539" s="7">
        <v>100017006586</v>
      </c>
      <c r="D539" s="8" t="s">
        <v>8256</v>
      </c>
      <c r="E539" s="11" t="s">
        <v>6954</v>
      </c>
      <c r="F539" s="10" t="s">
        <v>3242</v>
      </c>
      <c r="G539" s="8" t="s">
        <v>6279</v>
      </c>
      <c r="H539" s="11" t="s">
        <v>9463</v>
      </c>
      <c r="I539" s="11" t="s">
        <v>9458</v>
      </c>
      <c r="J539" s="8"/>
      <c r="K539" s="8" t="s">
        <v>8257</v>
      </c>
      <c r="L539" s="8"/>
      <c r="M539" s="8"/>
      <c r="N539" s="10"/>
      <c r="O539" s="6"/>
      <c r="P539" s="10"/>
      <c r="Q539" s="10"/>
      <c r="R539" s="10"/>
      <c r="S539" s="12"/>
      <c r="T539" s="12"/>
      <c r="U539" s="12"/>
      <c r="V539" s="12"/>
      <c r="W539" s="12"/>
      <c r="X539" s="12"/>
      <c r="Y539" s="12"/>
      <c r="Z539" s="12"/>
    </row>
    <row r="540" spans="1:26" ht="59" customHeight="1">
      <c r="A540" s="6">
        <v>44326</v>
      </c>
      <c r="B540" s="6">
        <v>44348</v>
      </c>
      <c r="C540" s="7">
        <v>100018513234</v>
      </c>
      <c r="D540" s="8" t="s">
        <v>8312</v>
      </c>
      <c r="E540" s="11" t="s">
        <v>6954</v>
      </c>
      <c r="F540" s="10" t="s">
        <v>3242</v>
      </c>
      <c r="G540" s="8" t="s">
        <v>146</v>
      </c>
      <c r="H540" s="11" t="s">
        <v>9463</v>
      </c>
      <c r="I540" s="11" t="s">
        <v>9458</v>
      </c>
      <c r="J540" s="8"/>
      <c r="K540" s="8" t="s">
        <v>190</v>
      </c>
      <c r="L540" s="8"/>
      <c r="M540" s="8"/>
      <c r="N540" s="10"/>
      <c r="O540" s="6"/>
      <c r="P540" s="10"/>
      <c r="Q540" s="10"/>
      <c r="R540" s="10"/>
      <c r="S540" s="12"/>
      <c r="T540" s="12"/>
      <c r="U540" s="12"/>
      <c r="V540" s="12"/>
      <c r="W540" s="12"/>
      <c r="X540" s="12"/>
      <c r="Y540" s="12"/>
      <c r="Z540" s="12"/>
    </row>
    <row r="541" spans="1:26" ht="59" customHeight="1">
      <c r="A541" s="6">
        <v>44365</v>
      </c>
      <c r="B541" s="6">
        <v>44383</v>
      </c>
      <c r="C541" s="7">
        <v>100019740796</v>
      </c>
      <c r="D541" s="8" t="s">
        <v>8798</v>
      </c>
      <c r="E541" s="11"/>
      <c r="F541" s="10" t="s">
        <v>3242</v>
      </c>
      <c r="G541" s="8" t="s">
        <v>6279</v>
      </c>
      <c r="H541" s="11" t="s">
        <v>9463</v>
      </c>
      <c r="I541" s="11" t="s">
        <v>9467</v>
      </c>
      <c r="J541" s="8"/>
      <c r="K541" s="8" t="s">
        <v>8879</v>
      </c>
      <c r="L541" s="8"/>
      <c r="M541" s="8"/>
      <c r="N541" s="10"/>
      <c r="O541" s="6"/>
      <c r="P541" s="10"/>
      <c r="Q541" s="10"/>
      <c r="R541" s="10"/>
      <c r="S541" s="12"/>
      <c r="T541" s="12"/>
      <c r="U541" s="12"/>
      <c r="V541" s="12"/>
      <c r="W541" s="12"/>
      <c r="X541" s="12"/>
      <c r="Y541" s="12"/>
      <c r="Z541" s="12"/>
    </row>
    <row r="542" spans="1:26" ht="59" customHeight="1">
      <c r="A542" s="6">
        <v>44368</v>
      </c>
      <c r="B542" s="6">
        <v>44383</v>
      </c>
      <c r="C542" s="7">
        <v>100019861368</v>
      </c>
      <c r="D542" s="8" t="s">
        <v>8906</v>
      </c>
      <c r="E542" s="11" t="s">
        <v>6954</v>
      </c>
      <c r="F542" s="10" t="s">
        <v>3242</v>
      </c>
      <c r="G542" s="8" t="s">
        <v>6279</v>
      </c>
      <c r="H542" s="11" t="s">
        <v>9463</v>
      </c>
      <c r="I542" s="11" t="s">
        <v>9458</v>
      </c>
      <c r="J542" s="8"/>
      <c r="K542" s="8" t="s">
        <v>8889</v>
      </c>
      <c r="L542" s="8"/>
      <c r="M542" s="8"/>
      <c r="N542" s="10"/>
      <c r="O542" s="6"/>
      <c r="P542" s="10"/>
      <c r="Q542" s="10"/>
      <c r="R542" s="10"/>
      <c r="S542" s="12"/>
      <c r="T542" s="12"/>
      <c r="U542" s="12"/>
      <c r="V542" s="12"/>
      <c r="W542" s="12"/>
      <c r="X542" s="12"/>
      <c r="Y542" s="12"/>
      <c r="Z542" s="12"/>
    </row>
    <row r="543" spans="1:26" ht="59" customHeight="1">
      <c r="A543" s="6">
        <v>44370</v>
      </c>
      <c r="B543" s="6">
        <v>44382</v>
      </c>
      <c r="C543" s="7">
        <v>100019828643</v>
      </c>
      <c r="D543" s="8" t="s">
        <v>8970</v>
      </c>
      <c r="E543" s="11" t="s">
        <v>6954</v>
      </c>
      <c r="F543" s="10" t="s">
        <v>3242</v>
      </c>
      <c r="G543" s="8" t="s">
        <v>6279</v>
      </c>
      <c r="H543" s="11" t="s">
        <v>9463</v>
      </c>
      <c r="I543" s="11" t="s">
        <v>9468</v>
      </c>
      <c r="J543" s="8"/>
      <c r="K543" s="8" t="s">
        <v>8971</v>
      </c>
      <c r="L543" s="8"/>
      <c r="M543" s="8" t="s">
        <v>8972</v>
      </c>
      <c r="N543" s="10"/>
      <c r="O543" s="6"/>
      <c r="P543" s="10"/>
      <c r="Q543" s="10"/>
      <c r="R543" s="10" t="s">
        <v>8972</v>
      </c>
      <c r="S543" s="12"/>
      <c r="T543" s="12"/>
      <c r="U543" s="12"/>
      <c r="V543" s="12"/>
      <c r="W543" s="12"/>
      <c r="X543" s="12"/>
      <c r="Y543" s="12"/>
      <c r="Z543" s="12"/>
    </row>
    <row r="544" spans="1:26" ht="59" customHeight="1">
      <c r="A544" s="6">
        <v>44370</v>
      </c>
      <c r="B544" s="6">
        <v>44392</v>
      </c>
      <c r="C544" s="26" t="s">
        <v>10191</v>
      </c>
      <c r="D544" s="8" t="s">
        <v>8987</v>
      </c>
      <c r="E544" s="11"/>
      <c r="F544" s="10" t="s">
        <v>3242</v>
      </c>
      <c r="G544" s="8" t="s">
        <v>6279</v>
      </c>
      <c r="H544" s="11" t="s">
        <v>9463</v>
      </c>
      <c r="I544" s="11" t="s">
        <v>9458</v>
      </c>
      <c r="J544" s="8"/>
      <c r="K544" s="8" t="s">
        <v>142</v>
      </c>
      <c r="L544" s="8"/>
      <c r="M544" s="8" t="s">
        <v>8988</v>
      </c>
      <c r="N544" s="10"/>
      <c r="O544" s="6"/>
      <c r="P544" s="10"/>
      <c r="Q544" s="10"/>
      <c r="R544" s="10" t="s">
        <v>345</v>
      </c>
      <c r="S544" s="12"/>
      <c r="T544" s="12"/>
      <c r="U544" s="12"/>
      <c r="V544" s="12"/>
      <c r="W544" s="12"/>
      <c r="X544" s="12"/>
      <c r="Y544" s="12"/>
      <c r="Z544" s="12"/>
    </row>
    <row r="545" spans="1:26" ht="59" customHeight="1">
      <c r="A545" s="6">
        <v>44371</v>
      </c>
      <c r="B545" s="6">
        <v>44391</v>
      </c>
      <c r="C545" s="7">
        <v>100017438306</v>
      </c>
      <c r="D545" s="8" t="s">
        <v>9013</v>
      </c>
      <c r="E545" s="11" t="s">
        <v>6954</v>
      </c>
      <c r="F545" s="10" t="s">
        <v>3242</v>
      </c>
      <c r="G545" s="8" t="s">
        <v>6279</v>
      </c>
      <c r="H545" s="11" t="s">
        <v>9466</v>
      </c>
      <c r="I545" s="11" t="s">
        <v>9564</v>
      </c>
      <c r="J545" s="8"/>
      <c r="K545" s="8" t="s">
        <v>168</v>
      </c>
      <c r="L545" s="8"/>
      <c r="M545" s="8" t="s">
        <v>10192</v>
      </c>
      <c r="N545" s="10"/>
      <c r="O545" s="6"/>
      <c r="P545" s="10"/>
      <c r="Q545" s="10"/>
      <c r="R545" s="8" t="s">
        <v>10193</v>
      </c>
      <c r="S545" s="12"/>
      <c r="T545" s="12"/>
      <c r="U545" s="12"/>
      <c r="V545" s="12"/>
      <c r="W545" s="12"/>
      <c r="X545" s="12"/>
      <c r="Y545" s="12"/>
      <c r="Z545" s="12"/>
    </row>
    <row r="546" spans="1:26" ht="59" customHeight="1">
      <c r="A546" s="6">
        <v>44375</v>
      </c>
      <c r="B546" s="6">
        <v>44378</v>
      </c>
      <c r="C546" s="7">
        <v>100019955084</v>
      </c>
      <c r="D546" s="8" t="s">
        <v>9059</v>
      </c>
      <c r="E546" s="11"/>
      <c r="F546" s="10" t="s">
        <v>3242</v>
      </c>
      <c r="G546" s="8" t="s">
        <v>6279</v>
      </c>
      <c r="H546" s="11" t="s">
        <v>9463</v>
      </c>
      <c r="I546" s="11" t="s">
        <v>9458</v>
      </c>
      <c r="J546" s="8"/>
      <c r="K546" s="8" t="s">
        <v>182</v>
      </c>
      <c r="L546" s="8"/>
      <c r="M546" s="8" t="s">
        <v>9060</v>
      </c>
      <c r="N546" s="10"/>
      <c r="O546" s="6"/>
      <c r="P546" s="10"/>
      <c r="Q546" s="10"/>
      <c r="R546" s="10" t="s">
        <v>9060</v>
      </c>
      <c r="S546" s="12"/>
      <c r="T546" s="12"/>
      <c r="U546" s="12"/>
      <c r="V546" s="12"/>
      <c r="W546" s="12"/>
      <c r="X546" s="12"/>
      <c r="Y546" s="12"/>
      <c r="Z546" s="12"/>
    </row>
    <row r="547" spans="1:26" ht="59" customHeight="1">
      <c r="A547" s="6">
        <v>44391</v>
      </c>
      <c r="B547" s="6">
        <v>44391</v>
      </c>
      <c r="C547" s="17"/>
      <c r="D547" s="18" t="s">
        <v>10194</v>
      </c>
      <c r="E547" s="16"/>
      <c r="F547" s="8" t="s">
        <v>3242</v>
      </c>
      <c r="G547" s="8" t="s">
        <v>178</v>
      </c>
      <c r="H547" s="11" t="s">
        <v>9463</v>
      </c>
      <c r="I547" s="11" t="s">
        <v>9458</v>
      </c>
      <c r="J547" s="8"/>
      <c r="K547" s="8" t="s">
        <v>172</v>
      </c>
      <c r="L547" s="8" t="s">
        <v>10195</v>
      </c>
      <c r="M547" s="8"/>
      <c r="N547" s="10"/>
      <c r="O547" s="6"/>
      <c r="P547" s="10"/>
      <c r="Q547" s="10"/>
      <c r="R547" s="8"/>
      <c r="S547" s="12"/>
      <c r="T547" s="12"/>
      <c r="U547" s="12"/>
      <c r="V547" s="12"/>
      <c r="W547" s="12"/>
      <c r="X547" s="12"/>
      <c r="Y547" s="12"/>
      <c r="Z547" s="12"/>
    </row>
    <row r="548" spans="1:26" ht="59" customHeight="1">
      <c r="A548" s="6">
        <v>44393</v>
      </c>
      <c r="B548" s="6">
        <v>44393</v>
      </c>
      <c r="C548" s="17" t="s">
        <v>10196</v>
      </c>
      <c r="D548" s="18" t="s">
        <v>10197</v>
      </c>
      <c r="E548" s="11" t="s">
        <v>6954</v>
      </c>
      <c r="F548" s="8" t="s">
        <v>3242</v>
      </c>
      <c r="G548" s="8" t="s">
        <v>154</v>
      </c>
      <c r="H548" s="16" t="s">
        <v>9463</v>
      </c>
      <c r="I548" s="11" t="s">
        <v>9458</v>
      </c>
      <c r="J548" s="8">
        <v>4000</v>
      </c>
      <c r="K548" s="8" t="s">
        <v>168</v>
      </c>
      <c r="L548" s="8" t="s">
        <v>10198</v>
      </c>
      <c r="M548" s="8"/>
      <c r="N548" s="10" t="s">
        <v>9460</v>
      </c>
      <c r="O548" s="6"/>
      <c r="P548" s="10"/>
      <c r="Q548" s="10"/>
      <c r="R548" s="8"/>
      <c r="S548" s="12"/>
      <c r="T548" s="12"/>
      <c r="U548" s="12"/>
      <c r="V548" s="12"/>
      <c r="W548" s="12"/>
      <c r="X548" s="12"/>
      <c r="Y548" s="12"/>
      <c r="Z548" s="12"/>
    </row>
    <row r="549" spans="1:26" ht="59" customHeight="1">
      <c r="A549" s="6">
        <v>44393</v>
      </c>
      <c r="B549" s="6">
        <v>44393</v>
      </c>
      <c r="C549" s="17" t="s">
        <v>10199</v>
      </c>
      <c r="D549" s="18" t="s">
        <v>10200</v>
      </c>
      <c r="E549" s="11" t="s">
        <v>7001</v>
      </c>
      <c r="F549" s="8" t="s">
        <v>3242</v>
      </c>
      <c r="G549" s="8" t="s">
        <v>6279</v>
      </c>
      <c r="H549" s="16" t="s">
        <v>9463</v>
      </c>
      <c r="I549" s="11" t="s">
        <v>9467</v>
      </c>
      <c r="J549" s="8">
        <v>2000</v>
      </c>
      <c r="K549" s="8" t="s">
        <v>168</v>
      </c>
      <c r="L549" s="8" t="s">
        <v>10201</v>
      </c>
      <c r="M549" s="8"/>
      <c r="N549" s="10" t="s">
        <v>9460</v>
      </c>
      <c r="O549" s="6"/>
      <c r="P549" s="10"/>
      <c r="Q549" s="10"/>
      <c r="R549" s="8"/>
      <c r="S549" s="12"/>
      <c r="T549" s="12"/>
      <c r="U549" s="12"/>
      <c r="V549" s="12"/>
      <c r="W549" s="12"/>
      <c r="X549" s="12"/>
      <c r="Y549" s="12"/>
      <c r="Z549" s="12"/>
    </row>
    <row r="550" spans="1:26" ht="59" customHeight="1">
      <c r="A550" s="13">
        <v>44392</v>
      </c>
      <c r="B550" s="13">
        <v>44392</v>
      </c>
      <c r="C550" s="69">
        <v>3430029927</v>
      </c>
      <c r="D550" s="18" t="s">
        <v>4256</v>
      </c>
      <c r="E550" s="11" t="s">
        <v>6954</v>
      </c>
      <c r="F550" s="10" t="s">
        <v>3242</v>
      </c>
      <c r="G550" s="8" t="s">
        <v>175</v>
      </c>
      <c r="H550" s="11" t="s">
        <v>6958</v>
      </c>
      <c r="I550" s="11" t="s">
        <v>9467</v>
      </c>
      <c r="J550" s="55">
        <v>2835.6</v>
      </c>
      <c r="K550" s="57" t="s">
        <v>142</v>
      </c>
      <c r="L550" s="10"/>
      <c r="M550" s="10"/>
      <c r="N550" s="10" t="s">
        <v>9460</v>
      </c>
      <c r="O550" s="13">
        <v>44393</v>
      </c>
      <c r="P550" s="10">
        <v>2835.6</v>
      </c>
      <c r="Q550" s="10" t="s">
        <v>35</v>
      </c>
      <c r="R550" s="56" t="s">
        <v>82</v>
      </c>
      <c r="S550" s="37"/>
      <c r="T550" s="37"/>
      <c r="U550" s="37"/>
      <c r="V550" s="37"/>
      <c r="W550" s="37"/>
      <c r="X550" s="37"/>
      <c r="Y550" s="37"/>
      <c r="Z550" s="37"/>
    </row>
    <row r="551" spans="1:26" ht="59" customHeight="1">
      <c r="A551" s="6">
        <v>44393</v>
      </c>
      <c r="B551" s="6">
        <v>44393</v>
      </c>
      <c r="C551" s="17" t="s">
        <v>10202</v>
      </c>
      <c r="D551" s="18" t="s">
        <v>10203</v>
      </c>
      <c r="E551" s="11" t="s">
        <v>6954</v>
      </c>
      <c r="F551" s="8" t="s">
        <v>3242</v>
      </c>
      <c r="G551" s="8" t="s">
        <v>6317</v>
      </c>
      <c r="H551" s="16" t="s">
        <v>6982</v>
      </c>
      <c r="I551" s="11" t="s">
        <v>9467</v>
      </c>
      <c r="J551" s="8">
        <v>5000</v>
      </c>
      <c r="K551" s="8" t="s">
        <v>10204</v>
      </c>
      <c r="L551" s="8" t="s">
        <v>10205</v>
      </c>
      <c r="M551" s="8"/>
      <c r="N551" s="10"/>
      <c r="O551" s="6"/>
      <c r="P551" s="10"/>
      <c r="Q551" s="10"/>
      <c r="R551" s="8" t="s">
        <v>10206</v>
      </c>
      <c r="S551" s="12"/>
      <c r="T551" s="12"/>
      <c r="U551" s="12"/>
      <c r="V551" s="12"/>
      <c r="W551" s="12"/>
      <c r="X551" s="12"/>
      <c r="Y551" s="12"/>
      <c r="Z551" s="12"/>
    </row>
    <row r="552" spans="1:26" ht="59" customHeight="1">
      <c r="A552" s="6">
        <v>44393</v>
      </c>
      <c r="B552" s="6">
        <v>44393</v>
      </c>
      <c r="C552" s="17" t="s">
        <v>10207</v>
      </c>
      <c r="D552" s="18" t="s">
        <v>10208</v>
      </c>
      <c r="E552" s="11" t="s">
        <v>6954</v>
      </c>
      <c r="F552" s="8" t="s">
        <v>3242</v>
      </c>
      <c r="G552" s="8" t="s">
        <v>6291</v>
      </c>
      <c r="H552" s="16" t="s">
        <v>9463</v>
      </c>
      <c r="I552" s="11" t="s">
        <v>10050</v>
      </c>
      <c r="J552" s="8">
        <v>10000</v>
      </c>
      <c r="K552" s="8" t="s">
        <v>10209</v>
      </c>
      <c r="L552" s="8" t="s">
        <v>10210</v>
      </c>
      <c r="M552" s="8"/>
      <c r="N552" s="10" t="s">
        <v>9460</v>
      </c>
      <c r="O552" s="6"/>
      <c r="P552" s="10"/>
      <c r="Q552" s="10"/>
      <c r="R552" s="8"/>
      <c r="S552" s="12"/>
      <c r="T552" s="12"/>
      <c r="U552" s="12"/>
      <c r="V552" s="12"/>
      <c r="W552" s="12"/>
      <c r="X552" s="12"/>
      <c r="Y552" s="12"/>
      <c r="Z552" s="12"/>
    </row>
    <row r="553" spans="1:26" ht="59" customHeight="1">
      <c r="A553" s="6">
        <v>44393</v>
      </c>
      <c r="B553" s="6">
        <v>44393</v>
      </c>
      <c r="C553" s="17" t="s">
        <v>10211</v>
      </c>
      <c r="D553" s="18" t="s">
        <v>10212</v>
      </c>
      <c r="E553" s="11" t="s">
        <v>6954</v>
      </c>
      <c r="F553" s="8" t="s">
        <v>3242</v>
      </c>
      <c r="G553" s="8" t="s">
        <v>178</v>
      </c>
      <c r="H553" s="16" t="s">
        <v>9463</v>
      </c>
      <c r="I553" s="11" t="s">
        <v>9762</v>
      </c>
      <c r="J553" s="8">
        <v>1000</v>
      </c>
      <c r="K553" s="8" t="s">
        <v>213</v>
      </c>
      <c r="L553" s="8"/>
      <c r="M553" s="8" t="s">
        <v>10213</v>
      </c>
      <c r="N553" s="10"/>
      <c r="O553" s="6"/>
      <c r="P553" s="10"/>
      <c r="Q553" s="10"/>
      <c r="R553" s="8"/>
      <c r="S553" s="12"/>
      <c r="T553" s="12"/>
      <c r="U553" s="12"/>
      <c r="V553" s="12"/>
      <c r="W553" s="12"/>
      <c r="X553" s="12"/>
      <c r="Y553" s="12"/>
      <c r="Z553" s="12"/>
    </row>
    <row r="554" spans="1:26" ht="59" customHeight="1">
      <c r="A554" s="6">
        <v>44393</v>
      </c>
      <c r="B554" s="6">
        <v>44393</v>
      </c>
      <c r="C554" s="17" t="s">
        <v>10214</v>
      </c>
      <c r="D554" s="18" t="s">
        <v>10215</v>
      </c>
      <c r="E554" s="11" t="s">
        <v>6954</v>
      </c>
      <c r="F554" s="8" t="s">
        <v>3242</v>
      </c>
      <c r="G554" s="8" t="s">
        <v>6279</v>
      </c>
      <c r="H554" s="16" t="s">
        <v>9493</v>
      </c>
      <c r="I554" s="11" t="s">
        <v>9481</v>
      </c>
      <c r="J554" s="8">
        <v>99</v>
      </c>
      <c r="K554" s="8" t="s">
        <v>142</v>
      </c>
      <c r="L554" s="8"/>
      <c r="M554" s="8" t="s">
        <v>10216</v>
      </c>
      <c r="N554" s="10" t="s">
        <v>9460</v>
      </c>
      <c r="O554" s="6"/>
      <c r="P554" s="10"/>
      <c r="Q554" s="10"/>
      <c r="R554" s="8"/>
      <c r="S554" s="12"/>
      <c r="T554" s="12"/>
      <c r="U554" s="12"/>
      <c r="V554" s="12"/>
      <c r="W554" s="12"/>
      <c r="X554" s="12"/>
      <c r="Y554" s="12"/>
      <c r="Z554" s="12"/>
    </row>
    <row r="555" spans="1:26" ht="59" customHeight="1">
      <c r="A555" s="6">
        <v>44393</v>
      </c>
      <c r="B555" s="6">
        <v>44393</v>
      </c>
      <c r="C555" s="17" t="s">
        <v>10217</v>
      </c>
      <c r="D555" s="18" t="s">
        <v>10218</v>
      </c>
      <c r="E555" s="11" t="s">
        <v>6954</v>
      </c>
      <c r="F555" s="8" t="s">
        <v>3242</v>
      </c>
      <c r="G555" s="8" t="s">
        <v>6281</v>
      </c>
      <c r="H555" s="16" t="s">
        <v>9463</v>
      </c>
      <c r="I555" s="11" t="s">
        <v>9467</v>
      </c>
      <c r="J555" s="8">
        <v>11976</v>
      </c>
      <c r="K555" s="8" t="s">
        <v>311</v>
      </c>
      <c r="L555" s="8"/>
      <c r="M555" s="8"/>
      <c r="N555" s="10" t="s">
        <v>9460</v>
      </c>
      <c r="O555" s="6"/>
      <c r="P555" s="10"/>
      <c r="Q555" s="10" t="s">
        <v>35</v>
      </c>
      <c r="R555" s="8"/>
      <c r="S555" s="12"/>
      <c r="T555" s="12"/>
      <c r="U555" s="12"/>
      <c r="V555" s="12"/>
      <c r="W555" s="12"/>
      <c r="X555" s="12"/>
      <c r="Y555" s="12"/>
      <c r="Z555" s="12"/>
    </row>
    <row r="556" spans="1:26" ht="59" customHeight="1">
      <c r="A556" s="6">
        <v>44393</v>
      </c>
      <c r="B556" s="6">
        <v>44393</v>
      </c>
      <c r="C556" s="17" t="s">
        <v>10219</v>
      </c>
      <c r="D556" s="18" t="s">
        <v>10220</v>
      </c>
      <c r="E556" s="11" t="s">
        <v>6954</v>
      </c>
      <c r="F556" s="8" t="s">
        <v>3242</v>
      </c>
      <c r="G556" s="8" t="s">
        <v>281</v>
      </c>
      <c r="H556" s="16" t="s">
        <v>9463</v>
      </c>
      <c r="I556" s="11" t="s">
        <v>9481</v>
      </c>
      <c r="J556" s="8">
        <v>300</v>
      </c>
      <c r="K556" s="8" t="s">
        <v>10221</v>
      </c>
      <c r="L556" s="8"/>
      <c r="M556" s="8" t="s">
        <v>10222</v>
      </c>
      <c r="N556" s="10" t="s">
        <v>9460</v>
      </c>
      <c r="O556" s="6"/>
      <c r="P556" s="10"/>
      <c r="Q556" s="10"/>
      <c r="R556" s="8" t="s">
        <v>10223</v>
      </c>
      <c r="S556" s="12"/>
      <c r="T556" s="12"/>
      <c r="U556" s="12"/>
      <c r="V556" s="12"/>
      <c r="W556" s="12"/>
      <c r="X556" s="12"/>
      <c r="Y556" s="12"/>
      <c r="Z556" s="12"/>
    </row>
    <row r="557" spans="1:26" ht="59" customHeight="1">
      <c r="A557" s="6">
        <v>44393</v>
      </c>
      <c r="B557" s="6">
        <v>44393</v>
      </c>
      <c r="C557" s="17" t="s">
        <v>10224</v>
      </c>
      <c r="D557" s="18" t="s">
        <v>10225</v>
      </c>
      <c r="E557" s="11" t="s">
        <v>7001</v>
      </c>
      <c r="F557" s="8" t="s">
        <v>3242</v>
      </c>
      <c r="G557" s="8" t="s">
        <v>6279</v>
      </c>
      <c r="H557" s="16" t="s">
        <v>9463</v>
      </c>
      <c r="I557" s="11" t="s">
        <v>9561</v>
      </c>
      <c r="J557" s="8">
        <v>270</v>
      </c>
      <c r="K557" s="8" t="s">
        <v>168</v>
      </c>
      <c r="L557" s="8"/>
      <c r="M557" s="8" t="s">
        <v>10226</v>
      </c>
      <c r="N557" s="10" t="s">
        <v>9460</v>
      </c>
      <c r="O557" s="6"/>
      <c r="P557" s="10"/>
      <c r="Q557" s="10"/>
      <c r="R557" s="8"/>
      <c r="S557" s="12"/>
      <c r="T557" s="12"/>
      <c r="U557" s="12"/>
      <c r="V557" s="12"/>
      <c r="W557" s="12"/>
      <c r="X557" s="12"/>
      <c r="Y557" s="12"/>
      <c r="Z557" s="12"/>
    </row>
    <row r="558" spans="1:26" ht="59" customHeight="1">
      <c r="A558" s="6">
        <v>44393</v>
      </c>
      <c r="B558" s="6">
        <v>44393</v>
      </c>
      <c r="C558" s="17" t="s">
        <v>10227</v>
      </c>
      <c r="D558" s="18" t="s">
        <v>8811</v>
      </c>
      <c r="E558" s="11"/>
      <c r="F558" s="8" t="s">
        <v>3242</v>
      </c>
      <c r="G558" s="8" t="s">
        <v>6317</v>
      </c>
      <c r="H558" s="16" t="s">
        <v>9493</v>
      </c>
      <c r="I558" s="11" t="s">
        <v>9481</v>
      </c>
      <c r="J558" s="8">
        <v>5300</v>
      </c>
      <c r="K558" s="8" t="s">
        <v>10228</v>
      </c>
      <c r="L558" s="8" t="s">
        <v>10229</v>
      </c>
      <c r="M558" s="8"/>
      <c r="N558" s="10"/>
      <c r="O558" s="6"/>
      <c r="P558" s="10"/>
      <c r="Q558" s="10"/>
      <c r="R558" s="8"/>
      <c r="S558" s="12"/>
      <c r="T558" s="12"/>
      <c r="U558" s="12"/>
      <c r="V558" s="12"/>
      <c r="W558" s="12"/>
      <c r="X558" s="12"/>
      <c r="Y558" s="12"/>
      <c r="Z558" s="12"/>
    </row>
    <row r="559" spans="1:26" ht="59" customHeight="1">
      <c r="A559" s="6">
        <v>44393</v>
      </c>
      <c r="B559" s="6">
        <v>44393</v>
      </c>
      <c r="C559" s="17" t="s">
        <v>10230</v>
      </c>
      <c r="D559" s="18" t="s">
        <v>10231</v>
      </c>
      <c r="E559" s="11" t="s">
        <v>6954</v>
      </c>
      <c r="F559" s="8" t="s">
        <v>3242</v>
      </c>
      <c r="G559" s="8" t="s">
        <v>5487</v>
      </c>
      <c r="H559" s="16" t="s">
        <v>9463</v>
      </c>
      <c r="I559" s="11" t="s">
        <v>9484</v>
      </c>
      <c r="J559" s="8">
        <v>688</v>
      </c>
      <c r="K559" s="8" t="s">
        <v>7080</v>
      </c>
      <c r="L559" s="8" t="s">
        <v>10232</v>
      </c>
      <c r="M559" s="8" t="s">
        <v>9608</v>
      </c>
      <c r="N559" s="10" t="s">
        <v>9460</v>
      </c>
      <c r="O559" s="6"/>
      <c r="P559" s="10"/>
      <c r="Q559" s="10"/>
      <c r="R559" s="8"/>
      <c r="S559" s="12"/>
      <c r="T559" s="12"/>
      <c r="U559" s="12"/>
      <c r="V559" s="12"/>
      <c r="W559" s="12"/>
      <c r="X559" s="12"/>
      <c r="Y559" s="12"/>
      <c r="Z559" s="12"/>
    </row>
    <row r="560" spans="1:26" ht="59" customHeight="1">
      <c r="A560" s="6">
        <v>44393</v>
      </c>
      <c r="B560" s="6">
        <v>44393</v>
      </c>
      <c r="C560" s="17" t="s">
        <v>10233</v>
      </c>
      <c r="D560" s="18" t="s">
        <v>10234</v>
      </c>
      <c r="E560" s="11" t="s">
        <v>6954</v>
      </c>
      <c r="F560" s="8" t="s">
        <v>3242</v>
      </c>
      <c r="G560" s="8" t="s">
        <v>6281</v>
      </c>
      <c r="H560" s="16" t="s">
        <v>6958</v>
      </c>
      <c r="I560" s="11" t="s">
        <v>9468</v>
      </c>
      <c r="J560" s="8">
        <v>1955.76</v>
      </c>
      <c r="K560" s="8" t="s">
        <v>811</v>
      </c>
      <c r="L560" s="8"/>
      <c r="M560" s="8"/>
      <c r="N560" s="10" t="s">
        <v>9460</v>
      </c>
      <c r="O560" s="6"/>
      <c r="P560" s="10">
        <v>1955.76</v>
      </c>
      <c r="Q560" s="10" t="s">
        <v>35</v>
      </c>
      <c r="R560" s="8" t="s">
        <v>147</v>
      </c>
      <c r="S560" s="12"/>
      <c r="T560" s="12"/>
      <c r="U560" s="12"/>
      <c r="V560" s="12"/>
      <c r="W560" s="12"/>
      <c r="X560" s="12"/>
      <c r="Y560" s="12"/>
      <c r="Z560" s="12"/>
    </row>
    <row r="561" spans="1:26" ht="59" customHeight="1">
      <c r="A561" s="6">
        <v>44393</v>
      </c>
      <c r="B561" s="6">
        <v>44393</v>
      </c>
      <c r="C561" s="17" t="s">
        <v>10235</v>
      </c>
      <c r="D561" s="18" t="s">
        <v>10236</v>
      </c>
      <c r="E561" s="11" t="s">
        <v>6954</v>
      </c>
      <c r="F561" s="8" t="s">
        <v>3242</v>
      </c>
      <c r="G561" s="8" t="s">
        <v>6291</v>
      </c>
      <c r="H561" s="16" t="s">
        <v>9463</v>
      </c>
      <c r="I561" s="11" t="s">
        <v>9458</v>
      </c>
      <c r="J561" s="8">
        <v>4000</v>
      </c>
      <c r="K561" s="8" t="s">
        <v>10237</v>
      </c>
      <c r="L561" s="8"/>
      <c r="M561" s="8"/>
      <c r="N561" s="10" t="s">
        <v>9460</v>
      </c>
      <c r="O561" s="6"/>
      <c r="P561" s="10"/>
      <c r="Q561" s="10"/>
      <c r="R561" s="8"/>
      <c r="S561" s="12"/>
      <c r="T561" s="12"/>
      <c r="U561" s="12"/>
      <c r="V561" s="12"/>
      <c r="W561" s="12"/>
      <c r="X561" s="12"/>
      <c r="Y561" s="12"/>
      <c r="Z561" s="12"/>
    </row>
    <row r="562" spans="1:26" ht="59" customHeight="1">
      <c r="A562" s="6">
        <v>44393</v>
      </c>
      <c r="B562" s="6">
        <v>44393</v>
      </c>
      <c r="C562" s="17" t="s">
        <v>10238</v>
      </c>
      <c r="D562" s="18" t="s">
        <v>10239</v>
      </c>
      <c r="E562" s="11"/>
      <c r="F562" s="8" t="s">
        <v>3242</v>
      </c>
      <c r="G562" s="8" t="s">
        <v>6317</v>
      </c>
      <c r="H562" s="16" t="s">
        <v>9463</v>
      </c>
      <c r="I562" s="11" t="s">
        <v>9458</v>
      </c>
      <c r="J562" s="8">
        <v>2000</v>
      </c>
      <c r="K562" s="8" t="s">
        <v>10240</v>
      </c>
      <c r="L562" s="8" t="s">
        <v>10241</v>
      </c>
      <c r="M562" s="8"/>
      <c r="N562" s="10"/>
      <c r="O562" s="6"/>
      <c r="P562" s="10"/>
      <c r="Q562" s="10"/>
      <c r="R562" s="8"/>
      <c r="S562" s="12"/>
      <c r="T562" s="12"/>
      <c r="U562" s="12"/>
      <c r="V562" s="12"/>
      <c r="W562" s="12"/>
      <c r="X562" s="12"/>
      <c r="Y562" s="12"/>
      <c r="Z562" s="12"/>
    </row>
    <row r="563" spans="1:26" ht="59" customHeight="1">
      <c r="A563" s="6">
        <v>44393</v>
      </c>
      <c r="B563" s="6">
        <v>44393</v>
      </c>
      <c r="C563" s="17" t="s">
        <v>10242</v>
      </c>
      <c r="D563" s="18" t="s">
        <v>10243</v>
      </c>
      <c r="E563" s="11" t="s">
        <v>7685</v>
      </c>
      <c r="F563" s="8" t="s">
        <v>3242</v>
      </c>
      <c r="G563" s="8" t="s">
        <v>6302</v>
      </c>
      <c r="H563" s="16" t="s">
        <v>9463</v>
      </c>
      <c r="I563" s="11" t="s">
        <v>9621</v>
      </c>
      <c r="J563" s="8">
        <v>20000</v>
      </c>
      <c r="K563" s="8" t="s">
        <v>10244</v>
      </c>
      <c r="L563" s="8" t="s">
        <v>10245</v>
      </c>
      <c r="M563" s="8" t="s">
        <v>10246</v>
      </c>
      <c r="N563" s="10"/>
      <c r="O563" s="6"/>
      <c r="P563" s="10"/>
      <c r="Q563" s="10"/>
      <c r="R563" s="8"/>
      <c r="S563" s="12"/>
      <c r="T563" s="12"/>
      <c r="U563" s="12"/>
      <c r="V563" s="12"/>
      <c r="W563" s="12"/>
      <c r="X563" s="12"/>
      <c r="Y563" s="12"/>
      <c r="Z563" s="12"/>
    </row>
    <row r="564" spans="1:26" ht="59" customHeight="1">
      <c r="A564" s="6">
        <v>44393</v>
      </c>
      <c r="B564" s="6">
        <v>44393</v>
      </c>
      <c r="C564" s="17" t="s">
        <v>10247</v>
      </c>
      <c r="D564" s="18" t="s">
        <v>10248</v>
      </c>
      <c r="E564" s="11" t="s">
        <v>6954</v>
      </c>
      <c r="F564" s="8" t="s">
        <v>3242</v>
      </c>
      <c r="G564" s="8" t="s">
        <v>146</v>
      </c>
      <c r="H564" s="16" t="s">
        <v>9463</v>
      </c>
      <c r="I564" s="11" t="s">
        <v>9484</v>
      </c>
      <c r="J564" s="8">
        <v>3000</v>
      </c>
      <c r="K564" s="8" t="s">
        <v>142</v>
      </c>
      <c r="L564" s="8"/>
      <c r="M564" s="8" t="s">
        <v>10089</v>
      </c>
      <c r="N564" s="10" t="s">
        <v>9460</v>
      </c>
      <c r="O564" s="6"/>
      <c r="P564" s="10"/>
      <c r="Q564" s="10"/>
      <c r="R564" s="8"/>
      <c r="S564" s="12"/>
      <c r="T564" s="12"/>
      <c r="U564" s="12"/>
      <c r="V564" s="12"/>
      <c r="W564" s="12"/>
      <c r="X564" s="12"/>
      <c r="Y564" s="12"/>
      <c r="Z564" s="12"/>
    </row>
    <row r="565" spans="1:26" ht="59" customHeight="1">
      <c r="A565" s="51">
        <v>44393</v>
      </c>
      <c r="B565" s="51">
        <v>44393</v>
      </c>
      <c r="C565" s="73" t="s">
        <v>9795</v>
      </c>
      <c r="D565" s="74" t="s">
        <v>9796</v>
      </c>
      <c r="E565" s="22" t="s">
        <v>6954</v>
      </c>
      <c r="F565" s="39" t="s">
        <v>3242</v>
      </c>
      <c r="G565" s="39" t="s">
        <v>6291</v>
      </c>
      <c r="H565" s="75" t="s">
        <v>9463</v>
      </c>
      <c r="I565" s="22" t="s">
        <v>9577</v>
      </c>
      <c r="J565" s="39">
        <v>1000</v>
      </c>
      <c r="K565" s="39" t="s">
        <v>142</v>
      </c>
      <c r="L565" s="39"/>
      <c r="M565" s="39" t="s">
        <v>10249</v>
      </c>
      <c r="N565" s="38" t="s">
        <v>9460</v>
      </c>
      <c r="O565" s="51"/>
      <c r="P565" s="38"/>
      <c r="Q565" s="38"/>
      <c r="R565" s="39"/>
      <c r="S565" s="37"/>
      <c r="T565" s="37"/>
      <c r="U565" s="37"/>
      <c r="V565" s="37"/>
      <c r="W565" s="37"/>
      <c r="X565" s="37"/>
      <c r="Y565" s="37"/>
      <c r="Z565" s="37"/>
    </row>
    <row r="566" spans="1:26" ht="59" customHeight="1">
      <c r="A566" s="51">
        <v>44393</v>
      </c>
      <c r="B566" s="51">
        <v>44393</v>
      </c>
      <c r="C566" s="73" t="s">
        <v>9966</v>
      </c>
      <c r="D566" s="74" t="s">
        <v>9967</v>
      </c>
      <c r="E566" s="22" t="s">
        <v>6954</v>
      </c>
      <c r="F566" s="39" t="s">
        <v>3242</v>
      </c>
      <c r="G566" s="39" t="s">
        <v>6291</v>
      </c>
      <c r="H566" s="75" t="s">
        <v>9466</v>
      </c>
      <c r="I566" s="22" t="s">
        <v>9467</v>
      </c>
      <c r="J566" s="39">
        <v>3000</v>
      </c>
      <c r="K566" s="39" t="s">
        <v>811</v>
      </c>
      <c r="L566" s="39"/>
      <c r="M566" s="39"/>
      <c r="N566" s="38" t="s">
        <v>9460</v>
      </c>
      <c r="O566" s="51"/>
      <c r="P566" s="38"/>
      <c r="Q566" s="38"/>
      <c r="R566" s="39"/>
      <c r="S566" s="37"/>
      <c r="T566" s="37"/>
      <c r="U566" s="37"/>
      <c r="V566" s="37"/>
      <c r="W566" s="37"/>
      <c r="X566" s="37"/>
      <c r="Y566" s="37"/>
      <c r="Z566" s="37"/>
    </row>
    <row r="567" spans="1:26" ht="59" customHeight="1">
      <c r="A567" s="51">
        <v>44393</v>
      </c>
      <c r="B567" s="51">
        <v>44393</v>
      </c>
      <c r="C567" s="73" t="s">
        <v>9002</v>
      </c>
      <c r="D567" s="76" t="s">
        <v>9003</v>
      </c>
      <c r="E567" s="22" t="s">
        <v>8518</v>
      </c>
      <c r="F567" s="39" t="s">
        <v>3242</v>
      </c>
      <c r="G567" s="39" t="s">
        <v>156</v>
      </c>
      <c r="H567" s="75" t="s">
        <v>9466</v>
      </c>
      <c r="I567" s="22" t="s">
        <v>9484</v>
      </c>
      <c r="J567" s="39">
        <v>2000</v>
      </c>
      <c r="K567" s="39" t="s">
        <v>1616</v>
      </c>
      <c r="L567" s="39"/>
      <c r="M567" s="39"/>
      <c r="N567" s="38"/>
      <c r="O567" s="51"/>
      <c r="P567" s="38"/>
      <c r="Q567" s="38"/>
      <c r="R567" s="39"/>
      <c r="S567" s="37"/>
      <c r="T567" s="37"/>
      <c r="U567" s="37"/>
      <c r="V567" s="37"/>
      <c r="W567" s="37"/>
      <c r="X567" s="37"/>
      <c r="Y567" s="37"/>
      <c r="Z567" s="37"/>
    </row>
    <row r="568" spans="1:26" ht="59" customHeight="1">
      <c r="A568" s="51"/>
      <c r="B568" s="51"/>
      <c r="C568" s="52"/>
      <c r="D568" s="77"/>
      <c r="E568" s="22"/>
      <c r="F568" s="39"/>
      <c r="G568" s="39"/>
      <c r="H568" s="75"/>
      <c r="I568" s="22"/>
      <c r="J568" s="39"/>
      <c r="K568" s="39"/>
      <c r="L568" s="39"/>
      <c r="M568" s="39"/>
      <c r="N568" s="38"/>
      <c r="O568" s="51"/>
      <c r="P568" s="38"/>
      <c r="Q568" s="38"/>
      <c r="R568" s="39"/>
      <c r="S568" s="37"/>
      <c r="T568" s="37"/>
      <c r="U568" s="37"/>
      <c r="V568" s="37"/>
      <c r="W568" s="37"/>
      <c r="X568" s="37"/>
      <c r="Y568" s="37"/>
      <c r="Z568" s="37"/>
    </row>
    <row r="569" spans="1:26" ht="59" customHeight="1">
      <c r="A569" s="51"/>
      <c r="B569" s="51"/>
      <c r="C569" s="52"/>
      <c r="D569" s="77"/>
      <c r="E569" s="22"/>
      <c r="F569" s="39"/>
      <c r="G569" s="39"/>
      <c r="H569" s="75"/>
      <c r="I569" s="22"/>
      <c r="J569" s="39"/>
      <c r="K569" s="39"/>
      <c r="L569" s="39"/>
      <c r="M569" s="39"/>
      <c r="N569" s="38"/>
      <c r="O569" s="51"/>
      <c r="P569" s="38"/>
      <c r="Q569" s="38"/>
      <c r="R569" s="39"/>
      <c r="S569" s="37"/>
      <c r="T569" s="37"/>
      <c r="U569" s="37"/>
      <c r="V569" s="37"/>
      <c r="W569" s="37"/>
      <c r="X569" s="37"/>
      <c r="Y569" s="37"/>
      <c r="Z569" s="37"/>
    </row>
    <row r="570" spans="1:26" ht="59" customHeight="1">
      <c r="A570" s="51"/>
      <c r="B570" s="51"/>
      <c r="C570" s="52"/>
      <c r="D570" s="77"/>
      <c r="E570" s="22"/>
      <c r="F570" s="39"/>
      <c r="G570" s="39"/>
      <c r="H570" s="75"/>
      <c r="I570" s="22"/>
      <c r="J570" s="39"/>
      <c r="K570" s="39"/>
      <c r="L570" s="39"/>
      <c r="M570" s="39"/>
      <c r="N570" s="38"/>
      <c r="O570" s="51"/>
      <c r="P570" s="38"/>
      <c r="Q570" s="38"/>
      <c r="R570" s="39"/>
      <c r="S570" s="37"/>
      <c r="T570" s="37"/>
      <c r="U570" s="37"/>
      <c r="V570" s="37"/>
      <c r="W570" s="37"/>
      <c r="X570" s="37"/>
      <c r="Y570" s="37"/>
      <c r="Z570" s="37"/>
    </row>
    <row r="571" spans="1:26" ht="59" customHeight="1">
      <c r="A571" s="51"/>
      <c r="B571" s="51"/>
      <c r="C571" s="52"/>
      <c r="D571" s="77"/>
      <c r="E571" s="22"/>
      <c r="F571" s="39"/>
      <c r="G571" s="39"/>
      <c r="H571" s="75"/>
      <c r="I571" s="22"/>
      <c r="J571" s="39"/>
      <c r="K571" s="39"/>
      <c r="L571" s="39"/>
      <c r="M571" s="39"/>
      <c r="N571" s="38"/>
      <c r="O571" s="51"/>
      <c r="P571" s="38"/>
      <c r="Q571" s="38"/>
      <c r="R571" s="39"/>
      <c r="S571" s="37"/>
      <c r="T571" s="37"/>
      <c r="U571" s="37"/>
      <c r="V571" s="37"/>
      <c r="W571" s="37"/>
      <c r="X571" s="37"/>
      <c r="Y571" s="37"/>
      <c r="Z571" s="37"/>
    </row>
    <row r="572" spans="1:26" ht="59" customHeight="1">
      <c r="A572" s="51"/>
      <c r="B572" s="51"/>
      <c r="C572" s="52"/>
      <c r="D572" s="77"/>
      <c r="E572" s="22"/>
      <c r="F572" s="39"/>
      <c r="G572" s="39"/>
      <c r="H572" s="75"/>
      <c r="I572" s="22"/>
      <c r="J572" s="39"/>
      <c r="K572" s="39"/>
      <c r="L572" s="39"/>
      <c r="M572" s="39"/>
      <c r="N572" s="38"/>
      <c r="O572" s="51"/>
      <c r="P572" s="38"/>
      <c r="Q572" s="38"/>
      <c r="R572" s="39"/>
      <c r="S572" s="37"/>
      <c r="T572" s="37"/>
      <c r="U572" s="37"/>
      <c r="V572" s="37"/>
      <c r="W572" s="37"/>
      <c r="X572" s="37"/>
      <c r="Y572" s="37"/>
      <c r="Z572" s="37"/>
    </row>
    <row r="573" spans="1:26" ht="59" customHeight="1">
      <c r="A573" s="51"/>
      <c r="B573" s="51"/>
      <c r="C573" s="52"/>
      <c r="D573" s="77"/>
      <c r="E573" s="22"/>
      <c r="F573" s="39"/>
      <c r="G573" s="39"/>
      <c r="H573" s="75"/>
      <c r="I573" s="22"/>
      <c r="J573" s="39"/>
      <c r="K573" s="39"/>
      <c r="L573" s="39"/>
      <c r="M573" s="39"/>
      <c r="N573" s="38"/>
      <c r="O573" s="51"/>
      <c r="P573" s="38"/>
      <c r="Q573" s="38"/>
      <c r="R573" s="39"/>
      <c r="S573" s="37"/>
      <c r="T573" s="37"/>
      <c r="U573" s="37"/>
      <c r="V573" s="37"/>
      <c r="W573" s="37"/>
      <c r="X573" s="37"/>
      <c r="Y573" s="37"/>
      <c r="Z573" s="37"/>
    </row>
    <row r="574" spans="1:26" ht="59" customHeight="1">
      <c r="A574" s="51"/>
      <c r="B574" s="51"/>
      <c r="C574" s="52"/>
      <c r="D574" s="77"/>
      <c r="E574" s="22"/>
      <c r="F574" s="39"/>
      <c r="G574" s="39"/>
      <c r="H574" s="75"/>
      <c r="I574" s="22"/>
      <c r="J574" s="39"/>
      <c r="K574" s="39"/>
      <c r="L574" s="39"/>
      <c r="M574" s="39"/>
      <c r="N574" s="38"/>
      <c r="O574" s="51"/>
      <c r="P574" s="38"/>
      <c r="Q574" s="38"/>
      <c r="R574" s="39"/>
      <c r="S574" s="37"/>
      <c r="T574" s="37"/>
      <c r="U574" s="37"/>
      <c r="V574" s="37"/>
      <c r="W574" s="37"/>
      <c r="X574" s="37"/>
      <c r="Y574" s="37"/>
      <c r="Z574" s="37"/>
    </row>
    <row r="575" spans="1:26" ht="59" customHeight="1">
      <c r="A575" s="51"/>
      <c r="B575" s="51"/>
      <c r="C575" s="52"/>
      <c r="D575" s="77"/>
      <c r="E575" s="22"/>
      <c r="F575" s="39"/>
      <c r="G575" s="39"/>
      <c r="H575" s="75"/>
      <c r="I575" s="22"/>
      <c r="J575" s="39"/>
      <c r="K575" s="39"/>
      <c r="L575" s="39"/>
      <c r="M575" s="39"/>
      <c r="N575" s="38"/>
      <c r="O575" s="51"/>
      <c r="P575" s="38"/>
      <c r="Q575" s="38"/>
      <c r="R575" s="39"/>
      <c r="S575" s="37"/>
      <c r="T575" s="37"/>
      <c r="U575" s="37"/>
      <c r="V575" s="37"/>
      <c r="W575" s="37"/>
      <c r="X575" s="37"/>
      <c r="Y575" s="37"/>
      <c r="Z575" s="37"/>
    </row>
    <row r="576" spans="1:26" ht="59" customHeight="1">
      <c r="A576" s="51"/>
      <c r="B576" s="51"/>
      <c r="C576" s="52"/>
      <c r="D576" s="77"/>
      <c r="E576" s="22"/>
      <c r="F576" s="39"/>
      <c r="G576" s="39"/>
      <c r="H576" s="75"/>
      <c r="I576" s="22"/>
      <c r="J576" s="39"/>
      <c r="K576" s="39"/>
      <c r="L576" s="39"/>
      <c r="M576" s="39"/>
      <c r="N576" s="38"/>
      <c r="O576" s="51"/>
      <c r="P576" s="38"/>
      <c r="Q576" s="38"/>
      <c r="R576" s="39"/>
      <c r="S576" s="37"/>
      <c r="T576" s="37"/>
      <c r="U576" s="37"/>
      <c r="V576" s="37"/>
      <c r="W576" s="37"/>
      <c r="X576" s="37"/>
      <c r="Y576" s="37"/>
      <c r="Z576" s="37"/>
    </row>
    <row r="577" spans="1:26" ht="59" customHeight="1">
      <c r="A577" s="51"/>
      <c r="B577" s="51"/>
      <c r="C577" s="52"/>
      <c r="D577" s="77"/>
      <c r="E577" s="22"/>
      <c r="F577" s="39"/>
      <c r="G577" s="39"/>
      <c r="H577" s="75"/>
      <c r="I577" s="22"/>
      <c r="J577" s="39"/>
      <c r="K577" s="39"/>
      <c r="L577" s="39"/>
      <c r="M577" s="39"/>
      <c r="N577" s="38"/>
      <c r="O577" s="51"/>
      <c r="P577" s="38"/>
      <c r="Q577" s="38"/>
      <c r="R577" s="39"/>
      <c r="S577" s="37"/>
      <c r="T577" s="37"/>
      <c r="U577" s="37"/>
      <c r="V577" s="37"/>
      <c r="W577" s="37"/>
      <c r="X577" s="37"/>
      <c r="Y577" s="37"/>
      <c r="Z577" s="37"/>
    </row>
    <row r="578" spans="1:26" ht="59" customHeight="1">
      <c r="A578" s="51"/>
      <c r="B578" s="51"/>
      <c r="C578" s="52"/>
      <c r="D578" s="77"/>
      <c r="E578" s="22"/>
      <c r="F578" s="39"/>
      <c r="G578" s="39"/>
      <c r="H578" s="75"/>
      <c r="I578" s="22"/>
      <c r="J578" s="39"/>
      <c r="K578" s="39"/>
      <c r="L578" s="39"/>
      <c r="M578" s="39"/>
      <c r="N578" s="38"/>
      <c r="O578" s="51"/>
      <c r="P578" s="38"/>
      <c r="Q578" s="38"/>
      <c r="R578" s="39"/>
      <c r="S578" s="37"/>
      <c r="T578" s="37"/>
      <c r="U578" s="37"/>
      <c r="V578" s="37"/>
      <c r="W578" s="37"/>
      <c r="X578" s="37"/>
      <c r="Y578" s="37"/>
      <c r="Z578" s="37"/>
    </row>
    <row r="579" spans="1:26" ht="59" customHeight="1">
      <c r="A579" s="51"/>
      <c r="B579" s="51"/>
      <c r="C579" s="52"/>
      <c r="D579" s="77"/>
      <c r="E579" s="22"/>
      <c r="F579" s="39"/>
      <c r="G579" s="39"/>
      <c r="H579" s="75"/>
      <c r="I579" s="22"/>
      <c r="J579" s="39"/>
      <c r="K579" s="39"/>
      <c r="L579" s="39"/>
      <c r="M579" s="39"/>
      <c r="N579" s="38"/>
      <c r="O579" s="51"/>
      <c r="P579" s="38"/>
      <c r="Q579" s="38"/>
      <c r="R579" s="39"/>
      <c r="S579" s="37"/>
      <c r="T579" s="37"/>
      <c r="U579" s="37"/>
      <c r="V579" s="37"/>
      <c r="W579" s="37"/>
      <c r="X579" s="37"/>
      <c r="Y579" s="37"/>
      <c r="Z579" s="37"/>
    </row>
    <row r="580" spans="1:26" ht="59" customHeight="1">
      <c r="A580" s="51"/>
      <c r="B580" s="51"/>
      <c r="C580" s="52"/>
      <c r="D580" s="77"/>
      <c r="E580" s="22"/>
      <c r="F580" s="39"/>
      <c r="G580" s="39"/>
      <c r="H580" s="75"/>
      <c r="I580" s="22"/>
      <c r="J580" s="39"/>
      <c r="K580" s="39"/>
      <c r="L580" s="39"/>
      <c r="M580" s="39"/>
      <c r="N580" s="38"/>
      <c r="O580" s="51"/>
      <c r="P580" s="38"/>
      <c r="Q580" s="38"/>
      <c r="R580" s="39"/>
      <c r="S580" s="37"/>
      <c r="T580" s="37"/>
      <c r="U580" s="37"/>
      <c r="V580" s="37"/>
      <c r="W580" s="37"/>
      <c r="X580" s="37"/>
      <c r="Y580" s="37"/>
      <c r="Z580" s="37"/>
    </row>
    <row r="581" spans="1:26" ht="59" customHeight="1">
      <c r="A581" s="51"/>
      <c r="B581" s="51"/>
      <c r="C581" s="52"/>
      <c r="D581" s="77"/>
      <c r="E581" s="22"/>
      <c r="F581" s="39"/>
      <c r="G581" s="39"/>
      <c r="H581" s="75"/>
      <c r="I581" s="22"/>
      <c r="J581" s="39"/>
      <c r="K581" s="39"/>
      <c r="L581" s="39"/>
      <c r="M581" s="39"/>
      <c r="N581" s="38"/>
      <c r="O581" s="51"/>
      <c r="P581" s="38"/>
      <c r="Q581" s="38"/>
      <c r="R581" s="39"/>
      <c r="S581" s="37"/>
      <c r="T581" s="37"/>
      <c r="U581" s="37"/>
      <c r="V581" s="37"/>
      <c r="W581" s="37"/>
      <c r="X581" s="37"/>
      <c r="Y581" s="37"/>
      <c r="Z581" s="37"/>
    </row>
    <row r="582" spans="1:26" ht="59" customHeight="1">
      <c r="A582" s="51"/>
      <c r="B582" s="51"/>
      <c r="C582" s="52"/>
      <c r="D582" s="77"/>
      <c r="E582" s="22"/>
      <c r="F582" s="39"/>
      <c r="G582" s="39"/>
      <c r="H582" s="75"/>
      <c r="I582" s="22"/>
      <c r="J582" s="39"/>
      <c r="K582" s="39"/>
      <c r="L582" s="39"/>
      <c r="M582" s="39"/>
      <c r="N582" s="38"/>
      <c r="O582" s="51"/>
      <c r="P582" s="38"/>
      <c r="Q582" s="38"/>
      <c r="R582" s="39"/>
      <c r="S582" s="37"/>
      <c r="T582" s="37"/>
      <c r="U582" s="37"/>
      <c r="V582" s="37"/>
      <c r="W582" s="37"/>
      <c r="X582" s="37"/>
      <c r="Y582" s="37"/>
      <c r="Z582" s="37"/>
    </row>
    <row r="583" spans="1:26" ht="59" customHeight="1">
      <c r="A583" s="51"/>
      <c r="B583" s="51"/>
      <c r="C583" s="52"/>
      <c r="D583" s="77"/>
      <c r="E583" s="22"/>
      <c r="F583" s="39"/>
      <c r="G583" s="39"/>
      <c r="H583" s="75"/>
      <c r="I583" s="22"/>
      <c r="J583" s="39"/>
      <c r="K583" s="39"/>
      <c r="L583" s="39"/>
      <c r="M583" s="39"/>
      <c r="N583" s="38"/>
      <c r="O583" s="51"/>
      <c r="P583" s="38"/>
      <c r="Q583" s="38"/>
      <c r="R583" s="39"/>
      <c r="S583" s="37"/>
      <c r="T583" s="37"/>
      <c r="U583" s="37"/>
      <c r="V583" s="37"/>
      <c r="W583" s="37"/>
      <c r="X583" s="37"/>
      <c r="Y583" s="37"/>
      <c r="Z583" s="37"/>
    </row>
  </sheetData>
  <autoFilter ref="A1:R567" xr:uid="{00000000-0009-0000-0000-000000000000}"/>
  <mergeCells count="3">
    <mergeCell ref="S79:U79"/>
    <mergeCell ref="S76:U76"/>
    <mergeCell ref="S47:U47"/>
  </mergeCells>
  <phoneticPr fontId="163" type="noConversion"/>
  <dataValidations count="7">
    <dataValidation type="list" errorStyle="warning" allowBlank="1" showErrorMessage="1" sqref="F2:F583" xr:uid="{00000000-0002-0000-0000-000000000000}">
      <formula1>"冉青青,张辉霞,何雪行"</formula1>
    </dataValidation>
    <dataValidation type="list" errorStyle="warning" allowBlank="1" showErrorMessage="1" sqref="N1:N583" xr:uid="{00000000-0002-0000-0000-000001000000}">
      <formula1>"电销,SMB"</formula1>
    </dataValidation>
    <dataValidation type="list" errorStyle="warning" allowBlank="1" showErrorMessage="1" sqref="C1:C57 C59:C564 C568:C583" xr:uid="{00000000-0002-0000-0000-000003000000}">
      <formula1>".,"</formula1>
    </dataValidation>
    <dataValidation type="list" errorStyle="warning" allowBlank="1" showErrorMessage="1" promptTitle="提示" prompt="您选择的不是下拉列表中的选项" sqref="H2:H583" xr:uid="{00000000-0002-0000-0000-000004000000}">
      <formula1>"0%,25%,50%,75%,90%,100%"</formula1>
    </dataValidation>
    <dataValidation type="list" errorStyle="warning" allowBlank="1" showErrorMessage="1" promptTitle="提示" prompt="您选择的不是下拉列表中的选项" sqref="I2:I10 I12:I24 I26:I53 I55:I57 I59:I61 I63:I83 I85 I87:I90 I92:I113 I115:I155 I157:I248 I250:I251 I253 I258:I329 I331:I397 I399:I428 I430:I443 I446:I479 I482:I489 I491:I501 I503:I546 I548:I583" xr:uid="{00000000-0002-0000-0000-000005000000}">
      <formula1>"Q3W1,Q3W2,Q3W3,Q3W4,Q3W5,Q3W6,Q3W7,Q3W8,Q3W9,Q3W10,Q3W11,Q3W12,Q3W13,Q3W14,Q3W15"</formula1>
    </dataValidation>
    <dataValidation type="list" errorStyle="warning" allowBlank="1" showErrorMessage="1" promptTitle="提示" prompt="您选择的不是下拉列表中的选项" sqref="E3:E7 E9:E42 E46:E52 E54:E57 E59 E61:E70 E72:E74 E76:E110 E112:E129 E131:E143 E145:E148 E150:E154 E157:E159 E161:E164 E167:E172 E174:E178 E180:E182 E185:E189 E191:E192 E194 E196:E200 E208:E214 E216:E285 E287:E323 E325 E327:E351 E353:E358 E360:E407 E409:E426 E428:E433 E435:E436 E438:E480 E482:E489 E491:E517 E520:E523 E525:E531 E535:E540 E542:E543 E545 E548:E583" xr:uid="{00000000-0002-0000-0000-000006000000}">
      <formula1>"官网认证,400商机,续费任务,产品商机,市场商机,短期冲刺任务-短信,短期冲刺任务-音视频"</formula1>
    </dataValidation>
    <dataValidation type="list" errorStyle="warning" allowBlank="1" showErrorMessage="1" sqref="Q1:Q583" xr:uid="{00000000-0002-0000-0000-000002000000}">
      <formula1>"是,否"</formula1>
    </dataValidation>
  </dataValidations>
  <hyperlinks>
    <hyperlink ref="D539" r:id="rId1" xr:uid="{00000000-0004-0000-0000-000000000000}"/>
  </hyperlink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P992"/>
  <sheetViews>
    <sheetView workbookViewId="0">
      <pane xSplit="12" ySplit="1" topLeftCell="M2" activePane="bottomRight" state="frozen"/>
      <selection pane="topRight"/>
      <selection pane="bottomLeft"/>
      <selection pane="bottomRight"/>
    </sheetView>
  </sheetViews>
  <sheetFormatPr baseColWidth="10" defaultRowHeight="16"/>
  <cols>
    <col min="1" max="1" width="12.6640625" customWidth="1"/>
    <col min="2" max="3" width="11.5" customWidth="1"/>
    <col min="4" max="4" width="11.83203125" customWidth="1"/>
    <col min="5" max="5" width="13" customWidth="1"/>
    <col min="6" max="6" width="9.33203125" customWidth="1"/>
    <col min="7" max="7" width="9.83203125" hidden="1" customWidth="1"/>
    <col min="8" max="8" width="6.83203125" hidden="1" customWidth="1"/>
    <col min="9" max="9" width="9" hidden="1" customWidth="1"/>
    <col min="10" max="10" width="9.33203125" customWidth="1"/>
    <col min="11" max="11" width="15.5" customWidth="1"/>
    <col min="12" max="12" width="33" customWidth="1"/>
    <col min="13" max="13" width="19.5" customWidth="1"/>
    <col min="14" max="14" width="9.83203125" customWidth="1"/>
    <col min="15" max="15" width="10.6640625" customWidth="1"/>
    <col min="16" max="16" width="9.83203125" customWidth="1"/>
    <col min="17" max="17" width="8.6640625" customWidth="1"/>
    <col min="18" max="18" width="7.83203125" customWidth="1"/>
    <col min="19" max="19" width="14.33203125" customWidth="1"/>
    <col min="20" max="20" width="15.33203125" customWidth="1"/>
    <col min="21" max="21" width="17.5" hidden="1" customWidth="1"/>
    <col min="22" max="22" width="8.6640625" customWidth="1"/>
    <col min="23" max="24" width="14.83203125" customWidth="1"/>
    <col min="25" max="26" width="19.83203125" customWidth="1"/>
    <col min="27" max="27" width="32.1640625" customWidth="1"/>
    <col min="28" max="37" width="9.1640625" customWidth="1"/>
    <col min="38" max="38" width="26.33203125" customWidth="1"/>
    <col min="39" max="41" width="8.6640625" customWidth="1"/>
    <col min="42" max="42" width="8"/>
  </cols>
  <sheetData>
    <row r="1" spans="1:42" ht="57" customHeight="1">
      <c r="A1" s="78" t="s">
        <v>6918</v>
      </c>
      <c r="B1" s="78" t="s">
        <v>7449</v>
      </c>
      <c r="C1" s="78" t="s">
        <v>6920</v>
      </c>
      <c r="D1" s="78" t="s">
        <v>6936</v>
      </c>
      <c r="E1" s="78" t="s">
        <v>127</v>
      </c>
      <c r="F1" s="79" t="s">
        <v>6921</v>
      </c>
      <c r="G1" s="79" t="s">
        <v>6922</v>
      </c>
      <c r="H1" s="79" t="s">
        <v>6923</v>
      </c>
      <c r="I1" s="79" t="s">
        <v>6924</v>
      </c>
      <c r="J1" s="80" t="s">
        <v>6925</v>
      </c>
      <c r="K1" s="79" t="s">
        <v>1</v>
      </c>
      <c r="L1" s="79" t="s">
        <v>4067</v>
      </c>
      <c r="M1" s="79" t="s">
        <v>6927</v>
      </c>
      <c r="N1" s="81" t="s">
        <v>6928</v>
      </c>
      <c r="O1" s="79" t="s">
        <v>6929</v>
      </c>
      <c r="P1" s="79" t="s">
        <v>6930</v>
      </c>
      <c r="Q1" s="79" t="s">
        <v>6931</v>
      </c>
      <c r="R1" s="79" t="s">
        <v>6932</v>
      </c>
      <c r="S1" s="79" t="s">
        <v>6933</v>
      </c>
      <c r="T1" s="79" t="s">
        <v>31</v>
      </c>
      <c r="U1" s="79" t="s">
        <v>6934</v>
      </c>
      <c r="V1" s="79" t="s">
        <v>6937</v>
      </c>
      <c r="W1" s="82" t="s">
        <v>6938</v>
      </c>
      <c r="X1" s="79" t="s">
        <v>6939</v>
      </c>
      <c r="Y1" s="79" t="s">
        <v>6940</v>
      </c>
      <c r="Z1" s="79" t="s">
        <v>6941</v>
      </c>
      <c r="AA1" s="79" t="s">
        <v>6942</v>
      </c>
      <c r="AB1" s="79" t="s">
        <v>6943</v>
      </c>
      <c r="AC1" s="79" t="s">
        <v>6944</v>
      </c>
      <c r="AD1" s="79" t="s">
        <v>6945</v>
      </c>
      <c r="AE1" s="79" t="s">
        <v>6946</v>
      </c>
      <c r="AF1" s="79" t="s">
        <v>6947</v>
      </c>
      <c r="AG1" s="79" t="s">
        <v>6948</v>
      </c>
      <c r="AH1" s="79" t="s">
        <v>6949</v>
      </c>
      <c r="AI1" s="79" t="s">
        <v>6950</v>
      </c>
      <c r="AJ1" s="79" t="s">
        <v>6951</v>
      </c>
      <c r="AK1" s="79" t="s">
        <v>6952</v>
      </c>
      <c r="AL1" s="79" t="s">
        <v>6953</v>
      </c>
      <c r="AM1" s="79"/>
      <c r="AN1" s="83"/>
      <c r="AO1" s="83"/>
      <c r="AP1" s="84"/>
    </row>
    <row r="2" spans="1:42" ht="17">
      <c r="A2" s="85"/>
      <c r="B2" s="86">
        <v>44328</v>
      </c>
      <c r="C2" s="86" t="s">
        <v>7333</v>
      </c>
      <c r="D2" s="86"/>
      <c r="E2" s="86">
        <v>41041</v>
      </c>
      <c r="F2" s="16" t="s">
        <v>6954</v>
      </c>
      <c r="G2" s="5" t="s">
        <v>4890</v>
      </c>
      <c r="H2" s="87" t="s">
        <v>6955</v>
      </c>
      <c r="I2" s="87" t="s">
        <v>3242</v>
      </c>
      <c r="J2" s="85" t="s">
        <v>178</v>
      </c>
      <c r="K2" s="88" t="s">
        <v>7450</v>
      </c>
      <c r="L2" s="89" t="s">
        <v>7451</v>
      </c>
      <c r="M2" s="89" t="s">
        <v>7452</v>
      </c>
      <c r="N2" s="85">
        <v>1000</v>
      </c>
      <c r="O2" s="90" t="s">
        <v>6982</v>
      </c>
      <c r="P2" s="90"/>
      <c r="Q2" s="85" t="s">
        <v>6959</v>
      </c>
      <c r="R2" s="85" t="s">
        <v>7030</v>
      </c>
      <c r="S2" s="91" t="s">
        <v>6970</v>
      </c>
      <c r="T2" s="85"/>
      <c r="U2" s="85"/>
      <c r="V2" s="85" t="s">
        <v>139</v>
      </c>
      <c r="W2" s="85" t="s">
        <v>37</v>
      </c>
      <c r="X2" s="85"/>
      <c r="Y2" s="85"/>
      <c r="Z2" s="85"/>
      <c r="AA2" s="85"/>
      <c r="AB2" s="85"/>
      <c r="AC2" s="85"/>
      <c r="AD2" s="85"/>
      <c r="AE2" s="85"/>
      <c r="AF2" s="85"/>
      <c r="AG2" s="85"/>
      <c r="AH2" s="85"/>
      <c r="AI2" s="85"/>
      <c r="AJ2" s="85"/>
      <c r="AK2" s="85"/>
      <c r="AL2" s="85"/>
      <c r="AM2" s="85"/>
      <c r="AN2" s="85"/>
      <c r="AO2" s="85"/>
      <c r="AP2" s="84"/>
    </row>
    <row r="3" spans="1:42" ht="17">
      <c r="A3" s="85"/>
      <c r="B3" s="86">
        <v>44328</v>
      </c>
      <c r="C3" s="92" t="s">
        <v>7333</v>
      </c>
      <c r="D3" s="86"/>
      <c r="E3" s="86">
        <v>41041</v>
      </c>
      <c r="F3" s="16" t="s">
        <v>6954</v>
      </c>
      <c r="G3" s="5" t="s">
        <v>4890</v>
      </c>
      <c r="H3" s="87" t="s">
        <v>6955</v>
      </c>
      <c r="I3" s="87" t="s">
        <v>3242</v>
      </c>
      <c r="J3" s="85" t="s">
        <v>178</v>
      </c>
      <c r="K3" s="93" t="s">
        <v>7453</v>
      </c>
      <c r="L3" s="34" t="s">
        <v>7454</v>
      </c>
      <c r="M3" s="85" t="s">
        <v>168</v>
      </c>
      <c r="N3" s="85">
        <v>1000</v>
      </c>
      <c r="O3" s="90" t="s">
        <v>6982</v>
      </c>
      <c r="P3" s="90"/>
      <c r="Q3" s="85" t="s">
        <v>6959</v>
      </c>
      <c r="R3" s="85" t="s">
        <v>7030</v>
      </c>
      <c r="S3" s="91" t="s">
        <v>6970</v>
      </c>
      <c r="T3" s="85" t="s">
        <v>7455</v>
      </c>
      <c r="U3" s="85"/>
      <c r="V3" s="85" t="s">
        <v>139</v>
      </c>
      <c r="W3" s="85" t="s">
        <v>37</v>
      </c>
      <c r="X3" s="85"/>
      <c r="Y3" s="85"/>
      <c r="Z3" s="85"/>
      <c r="AA3" s="85"/>
      <c r="AB3" s="85"/>
      <c r="AC3" s="85"/>
      <c r="AD3" s="85"/>
      <c r="AE3" s="85"/>
      <c r="AF3" s="85"/>
      <c r="AG3" s="85"/>
      <c r="AH3" s="85"/>
      <c r="AI3" s="85"/>
      <c r="AJ3" s="85"/>
      <c r="AK3" s="85"/>
      <c r="AL3" s="85"/>
      <c r="AM3" s="85"/>
      <c r="AN3" s="85"/>
      <c r="AO3" s="85"/>
      <c r="AP3" s="84"/>
    </row>
    <row r="4" spans="1:42" ht="17">
      <c r="A4" s="85"/>
      <c r="B4" s="86">
        <v>44328</v>
      </c>
      <c r="C4" s="92">
        <v>44357</v>
      </c>
      <c r="D4" s="86"/>
      <c r="E4" s="86">
        <v>41041</v>
      </c>
      <c r="F4" s="16" t="s">
        <v>6954</v>
      </c>
      <c r="G4" s="5" t="s">
        <v>4890</v>
      </c>
      <c r="H4" s="87" t="s">
        <v>6955</v>
      </c>
      <c r="I4" s="87" t="s">
        <v>3242</v>
      </c>
      <c r="J4" s="85" t="s">
        <v>154</v>
      </c>
      <c r="K4" s="93" t="s">
        <v>7456</v>
      </c>
      <c r="L4" s="85" t="s">
        <v>7457</v>
      </c>
      <c r="M4" s="85" t="s">
        <v>1409</v>
      </c>
      <c r="N4" s="85">
        <v>1000</v>
      </c>
      <c r="O4" s="90" t="s">
        <v>6965</v>
      </c>
      <c r="P4" s="90" t="s">
        <v>6965</v>
      </c>
      <c r="Q4" s="85" t="s">
        <v>6959</v>
      </c>
      <c r="R4" s="85" t="s">
        <v>7030</v>
      </c>
      <c r="S4" s="85" t="s">
        <v>6966</v>
      </c>
      <c r="T4" s="85" t="s">
        <v>7458</v>
      </c>
      <c r="U4" s="85"/>
      <c r="V4" s="85" t="s">
        <v>139</v>
      </c>
      <c r="W4" s="85" t="s">
        <v>37</v>
      </c>
      <c r="X4" s="85"/>
      <c r="Y4" s="85"/>
      <c r="Z4" s="85"/>
      <c r="AA4" s="85"/>
      <c r="AB4" s="85"/>
      <c r="AC4" s="85"/>
      <c r="AD4" s="85"/>
      <c r="AE4" s="85"/>
      <c r="AF4" s="85"/>
      <c r="AG4" s="85"/>
      <c r="AH4" s="85"/>
      <c r="AI4" s="85"/>
      <c r="AJ4" s="85"/>
      <c r="AK4" s="85"/>
      <c r="AL4" s="85"/>
      <c r="AM4" s="85"/>
      <c r="AN4" s="85"/>
      <c r="AO4" s="85"/>
      <c r="AP4" s="84"/>
    </row>
    <row r="5" spans="1:42" ht="54">
      <c r="A5" s="94"/>
      <c r="B5" s="86">
        <v>44285</v>
      </c>
      <c r="C5" s="92">
        <v>44309</v>
      </c>
      <c r="D5" s="86"/>
      <c r="E5" s="86">
        <v>44285</v>
      </c>
      <c r="F5" s="16"/>
      <c r="G5" s="5" t="s">
        <v>4890</v>
      </c>
      <c r="H5" s="87" t="s">
        <v>6955</v>
      </c>
      <c r="I5" s="87" t="s">
        <v>3242</v>
      </c>
      <c r="J5" s="85" t="s">
        <v>146</v>
      </c>
      <c r="K5" s="91" t="s">
        <v>7383</v>
      </c>
      <c r="L5" s="87" t="s">
        <v>7384</v>
      </c>
      <c r="M5" s="87" t="s">
        <v>7385</v>
      </c>
      <c r="N5" s="95">
        <v>1000</v>
      </c>
      <c r="O5" s="96" t="s">
        <v>6957</v>
      </c>
      <c r="P5" s="96" t="s">
        <v>6957</v>
      </c>
      <c r="Q5" s="85" t="s">
        <v>6959</v>
      </c>
      <c r="R5" s="87" t="s">
        <v>6969</v>
      </c>
      <c r="S5" s="85" t="s">
        <v>6966</v>
      </c>
      <c r="T5" s="94" t="s">
        <v>7386</v>
      </c>
      <c r="U5" s="87"/>
      <c r="V5" s="87" t="s">
        <v>139</v>
      </c>
      <c r="W5" s="85" t="s">
        <v>37</v>
      </c>
      <c r="X5" s="87"/>
      <c r="Y5" s="87"/>
      <c r="Z5" s="87"/>
      <c r="AA5" s="87"/>
      <c r="AB5" s="87"/>
      <c r="AC5" s="87"/>
      <c r="AD5" s="87"/>
      <c r="AE5" s="87"/>
      <c r="AF5" s="87"/>
      <c r="AG5" s="87"/>
      <c r="AH5" s="87"/>
      <c r="AI5" s="87"/>
      <c r="AJ5" s="87"/>
      <c r="AK5" s="87"/>
      <c r="AL5" s="87"/>
      <c r="AM5" s="85"/>
      <c r="AN5" s="85"/>
      <c r="AO5" s="85"/>
      <c r="AP5" s="84"/>
    </row>
    <row r="6" spans="1:42" ht="17">
      <c r="A6" s="94"/>
      <c r="B6" s="86">
        <v>44285</v>
      </c>
      <c r="C6" s="92">
        <v>44299</v>
      </c>
      <c r="D6" s="86"/>
      <c r="E6" s="86">
        <v>44285</v>
      </c>
      <c r="F6" s="16" t="s">
        <v>6954</v>
      </c>
      <c r="G6" s="5" t="s">
        <v>4890</v>
      </c>
      <c r="H6" s="87" t="s">
        <v>6955</v>
      </c>
      <c r="I6" s="87" t="s">
        <v>3242</v>
      </c>
      <c r="J6" s="85" t="s">
        <v>178</v>
      </c>
      <c r="K6" s="91" t="s">
        <v>5856</v>
      </c>
      <c r="L6" s="87" t="s">
        <v>7459</v>
      </c>
      <c r="M6" s="87" t="s">
        <v>3224</v>
      </c>
      <c r="N6" s="95">
        <v>798</v>
      </c>
      <c r="O6" s="96">
        <v>1</v>
      </c>
      <c r="P6" s="96"/>
      <c r="Q6" s="85" t="s">
        <v>6959</v>
      </c>
      <c r="R6" s="87" t="s">
        <v>6969</v>
      </c>
      <c r="S6" s="85" t="s">
        <v>6973</v>
      </c>
      <c r="T6" s="94"/>
      <c r="U6" s="87"/>
      <c r="V6" s="87" t="s">
        <v>139</v>
      </c>
      <c r="W6" s="85" t="s">
        <v>37</v>
      </c>
      <c r="X6" s="87"/>
      <c r="Y6" s="87"/>
      <c r="Z6" s="87"/>
      <c r="AA6" s="87"/>
      <c r="AB6" s="87"/>
      <c r="AC6" s="87"/>
      <c r="AD6" s="87"/>
      <c r="AE6" s="87"/>
      <c r="AF6" s="87"/>
      <c r="AG6" s="87"/>
      <c r="AH6" s="87"/>
      <c r="AI6" s="87"/>
      <c r="AJ6" s="87"/>
      <c r="AK6" s="87"/>
      <c r="AL6" s="87"/>
      <c r="AM6" s="85"/>
      <c r="AN6" s="85"/>
      <c r="AO6" s="85"/>
      <c r="AP6" s="84"/>
    </row>
    <row r="7" spans="1:42" ht="17">
      <c r="A7" s="97"/>
      <c r="B7" s="86">
        <v>44286</v>
      </c>
      <c r="C7" s="92">
        <v>44300</v>
      </c>
      <c r="D7" s="86"/>
      <c r="E7" s="86">
        <v>44286</v>
      </c>
      <c r="F7" s="16"/>
      <c r="G7" s="5" t="s">
        <v>4890</v>
      </c>
      <c r="H7" s="87" t="s">
        <v>6955</v>
      </c>
      <c r="I7" s="87" t="s">
        <v>3242</v>
      </c>
      <c r="J7" s="85" t="s">
        <v>154</v>
      </c>
      <c r="K7" s="91" t="s">
        <v>7389</v>
      </c>
      <c r="L7" s="87" t="s">
        <v>7390</v>
      </c>
      <c r="M7" s="87" t="s">
        <v>142</v>
      </c>
      <c r="N7" s="95">
        <v>1000</v>
      </c>
      <c r="O7" s="96">
        <v>0.3</v>
      </c>
      <c r="P7" s="98"/>
      <c r="Q7" s="85" t="s">
        <v>6959</v>
      </c>
      <c r="R7" s="87" t="s">
        <v>7391</v>
      </c>
      <c r="S7" s="19" t="s">
        <v>12265</v>
      </c>
      <c r="T7" s="94"/>
      <c r="U7" s="87"/>
      <c r="V7" s="87" t="s">
        <v>139</v>
      </c>
      <c r="W7" s="85" t="s">
        <v>37</v>
      </c>
      <c r="X7" s="87"/>
      <c r="Y7" s="87"/>
      <c r="Z7" s="87"/>
      <c r="AA7" s="87"/>
      <c r="AB7" s="87"/>
      <c r="AC7" s="87"/>
      <c r="AD7" s="87"/>
      <c r="AE7" s="87"/>
      <c r="AF7" s="87"/>
      <c r="AG7" s="87"/>
      <c r="AH7" s="87"/>
      <c r="AI7" s="87"/>
      <c r="AJ7" s="87"/>
      <c r="AK7" s="87"/>
      <c r="AL7" s="87"/>
      <c r="AM7" s="85"/>
      <c r="AN7" s="85"/>
      <c r="AO7" s="85"/>
      <c r="AP7" s="84"/>
    </row>
    <row r="8" spans="1:42" ht="18">
      <c r="A8" s="97"/>
      <c r="B8" s="86">
        <v>44288</v>
      </c>
      <c r="C8" s="86"/>
      <c r="D8" s="86"/>
      <c r="E8" s="86">
        <v>44288</v>
      </c>
      <c r="F8" s="16" t="s">
        <v>6954</v>
      </c>
      <c r="G8" s="5" t="s">
        <v>4890</v>
      </c>
      <c r="H8" s="87" t="s">
        <v>6955</v>
      </c>
      <c r="I8" s="87" t="s">
        <v>3242</v>
      </c>
      <c r="J8" s="85" t="s">
        <v>156</v>
      </c>
      <c r="K8" s="87">
        <v>2981510879</v>
      </c>
      <c r="L8" s="87" t="s">
        <v>7460</v>
      </c>
      <c r="M8" s="87" t="s">
        <v>142</v>
      </c>
      <c r="N8" s="95">
        <v>1340</v>
      </c>
      <c r="O8" s="96">
        <v>1</v>
      </c>
      <c r="P8" s="96" t="s">
        <v>6958</v>
      </c>
      <c r="Q8" s="85" t="s">
        <v>6959</v>
      </c>
      <c r="R8" s="87" t="s">
        <v>6969</v>
      </c>
      <c r="S8" s="85" t="s">
        <v>6973</v>
      </c>
      <c r="T8" s="94" t="s">
        <v>7375</v>
      </c>
      <c r="U8" s="87"/>
      <c r="V8" s="87" t="s">
        <v>139</v>
      </c>
      <c r="W8" s="85" t="s">
        <v>37</v>
      </c>
      <c r="X8" s="87"/>
      <c r="Y8" s="87"/>
      <c r="Z8" s="87"/>
      <c r="AA8" s="87"/>
      <c r="AB8" s="87"/>
      <c r="AC8" s="87"/>
      <c r="AD8" s="87"/>
      <c r="AE8" s="87"/>
      <c r="AF8" s="87"/>
      <c r="AG8" s="87"/>
      <c r="AH8" s="87"/>
      <c r="AI8" s="87"/>
      <c r="AJ8" s="87"/>
      <c r="AK8" s="87"/>
      <c r="AL8" s="87"/>
      <c r="AM8" s="85"/>
      <c r="AN8" s="85"/>
      <c r="AO8" s="85"/>
      <c r="AP8" s="84"/>
    </row>
    <row r="9" spans="1:42" ht="18">
      <c r="A9" s="94" t="s">
        <v>7461</v>
      </c>
      <c r="B9" s="86">
        <v>44252</v>
      </c>
      <c r="C9" s="86">
        <v>44312</v>
      </c>
      <c r="D9" s="86"/>
      <c r="E9" s="86">
        <v>44292</v>
      </c>
      <c r="F9" s="16" t="s">
        <v>6954</v>
      </c>
      <c r="G9" s="5" t="s">
        <v>4890</v>
      </c>
      <c r="H9" s="87" t="s">
        <v>6955</v>
      </c>
      <c r="I9" s="87" t="s">
        <v>3242</v>
      </c>
      <c r="J9" s="85" t="s">
        <v>156</v>
      </c>
      <c r="K9" s="91" t="s">
        <v>7064</v>
      </c>
      <c r="L9" s="87" t="s">
        <v>7065</v>
      </c>
      <c r="M9" s="87" t="s">
        <v>352</v>
      </c>
      <c r="N9" s="95">
        <v>10000</v>
      </c>
      <c r="O9" s="96" t="s">
        <v>6965</v>
      </c>
      <c r="P9" s="96" t="s">
        <v>6965</v>
      </c>
      <c r="Q9" s="85" t="s">
        <v>6959</v>
      </c>
      <c r="R9" s="87" t="s">
        <v>6969</v>
      </c>
      <c r="S9" s="91" t="s">
        <v>6966</v>
      </c>
      <c r="T9" s="94" t="s">
        <v>2355</v>
      </c>
      <c r="U9" s="87"/>
      <c r="V9" s="87" t="s">
        <v>139</v>
      </c>
      <c r="W9" s="85" t="s">
        <v>37</v>
      </c>
      <c r="X9" s="87"/>
      <c r="Y9" s="87"/>
      <c r="Z9" s="87"/>
      <c r="AA9" s="87"/>
      <c r="AB9" s="87"/>
      <c r="AC9" s="87"/>
      <c r="AD9" s="87"/>
      <c r="AE9" s="87"/>
      <c r="AF9" s="87"/>
      <c r="AG9" s="87"/>
      <c r="AH9" s="87"/>
      <c r="AI9" s="87"/>
      <c r="AJ9" s="87"/>
      <c r="AK9" s="87"/>
      <c r="AL9" s="87"/>
      <c r="AM9" s="85"/>
      <c r="AN9" s="85"/>
      <c r="AO9" s="85"/>
      <c r="AP9" s="84"/>
    </row>
    <row r="10" spans="1:42" ht="36">
      <c r="A10" s="94"/>
      <c r="B10" s="86">
        <v>44259</v>
      </c>
      <c r="C10" s="86" t="s">
        <v>7333</v>
      </c>
      <c r="D10" s="86"/>
      <c r="E10" s="86">
        <v>44292</v>
      </c>
      <c r="F10" s="16" t="s">
        <v>6954</v>
      </c>
      <c r="G10" s="5" t="s">
        <v>4890</v>
      </c>
      <c r="H10" s="87" t="s">
        <v>6955</v>
      </c>
      <c r="I10" s="87" t="s">
        <v>3242</v>
      </c>
      <c r="J10" s="85" t="s">
        <v>175</v>
      </c>
      <c r="K10" s="91" t="s">
        <v>7142</v>
      </c>
      <c r="L10" s="94" t="s">
        <v>7143</v>
      </c>
      <c r="M10" s="87" t="s">
        <v>142</v>
      </c>
      <c r="N10" s="95">
        <v>5211</v>
      </c>
      <c r="O10" s="96" t="s">
        <v>6965</v>
      </c>
      <c r="P10" s="96" t="s">
        <v>6965</v>
      </c>
      <c r="Q10" s="85" t="s">
        <v>6959</v>
      </c>
      <c r="R10" s="87" t="s">
        <v>7391</v>
      </c>
      <c r="S10" s="19" t="s">
        <v>12266</v>
      </c>
      <c r="T10" s="94" t="s">
        <v>7462</v>
      </c>
      <c r="U10" s="87"/>
      <c r="V10" s="87" t="s">
        <v>139</v>
      </c>
      <c r="W10" s="85" t="s">
        <v>37</v>
      </c>
      <c r="X10" s="87"/>
      <c r="Y10" s="87"/>
      <c r="Z10" s="87"/>
      <c r="AA10" s="87"/>
      <c r="AB10" s="87"/>
      <c r="AC10" s="87"/>
      <c r="AD10" s="87"/>
      <c r="AE10" s="87"/>
      <c r="AF10" s="87"/>
      <c r="AG10" s="87"/>
      <c r="AH10" s="87"/>
      <c r="AI10" s="87"/>
      <c r="AJ10" s="87"/>
      <c r="AK10" s="87"/>
      <c r="AL10" s="87"/>
      <c r="AM10" s="85"/>
      <c r="AN10" s="85"/>
      <c r="AO10" s="85"/>
      <c r="AP10" s="84"/>
    </row>
    <row r="11" spans="1:42" ht="34">
      <c r="A11" s="94"/>
      <c r="B11" s="86">
        <v>44293</v>
      </c>
      <c r="C11" s="86"/>
      <c r="D11" s="86"/>
      <c r="E11" s="86">
        <v>44293</v>
      </c>
      <c r="F11" s="16" t="s">
        <v>6954</v>
      </c>
      <c r="G11" s="5" t="s">
        <v>4890</v>
      </c>
      <c r="H11" s="87" t="s">
        <v>6955</v>
      </c>
      <c r="I11" s="87" t="s">
        <v>3242</v>
      </c>
      <c r="J11" s="85" t="s">
        <v>156</v>
      </c>
      <c r="K11" s="99" t="s">
        <v>7463</v>
      </c>
      <c r="L11" s="85" t="s">
        <v>7464</v>
      </c>
      <c r="M11" s="87" t="s">
        <v>168</v>
      </c>
      <c r="N11" s="100">
        <v>470</v>
      </c>
      <c r="O11" s="90" t="s">
        <v>6957</v>
      </c>
      <c r="P11" s="101"/>
      <c r="Q11" s="85" t="s">
        <v>6959</v>
      </c>
      <c r="R11" s="87" t="s">
        <v>6969</v>
      </c>
      <c r="S11" s="19" t="s">
        <v>12267</v>
      </c>
      <c r="T11" s="102" t="s">
        <v>7465</v>
      </c>
      <c r="U11" s="85"/>
      <c r="V11" s="85" t="s">
        <v>139</v>
      </c>
      <c r="W11" s="85" t="s">
        <v>37</v>
      </c>
      <c r="X11" s="85"/>
      <c r="Y11" s="85"/>
      <c r="Z11" s="85"/>
      <c r="AA11" s="85"/>
      <c r="AB11" s="85"/>
      <c r="AC11" s="85"/>
      <c r="AD11" s="85"/>
      <c r="AE11" s="85"/>
      <c r="AF11" s="85"/>
      <c r="AG11" s="85"/>
      <c r="AH11" s="85"/>
      <c r="AI11" s="85"/>
      <c r="AJ11" s="85"/>
      <c r="AK11" s="85"/>
      <c r="AL11" s="102"/>
      <c r="AM11" s="85"/>
      <c r="AN11" s="85"/>
      <c r="AO11" s="85"/>
      <c r="AP11" s="84"/>
    </row>
    <row r="12" spans="1:42" ht="34">
      <c r="A12" s="103"/>
      <c r="B12" s="86">
        <v>44294</v>
      </c>
      <c r="C12" s="86">
        <v>44301</v>
      </c>
      <c r="D12" s="86"/>
      <c r="E12" s="86">
        <v>44294</v>
      </c>
      <c r="F12" s="16" t="s">
        <v>6954</v>
      </c>
      <c r="G12" s="5" t="s">
        <v>4890</v>
      </c>
      <c r="H12" s="87" t="s">
        <v>6955</v>
      </c>
      <c r="I12" s="87" t="s">
        <v>3242</v>
      </c>
      <c r="J12" s="85" t="s">
        <v>146</v>
      </c>
      <c r="K12" s="99" t="s">
        <v>7466</v>
      </c>
      <c r="L12" s="85" t="s">
        <v>7467</v>
      </c>
      <c r="M12" s="85" t="s">
        <v>168</v>
      </c>
      <c r="N12" s="104">
        <v>1000</v>
      </c>
      <c r="O12" s="90" t="s">
        <v>6965</v>
      </c>
      <c r="P12" s="90"/>
      <c r="Q12" s="85" t="s">
        <v>6959</v>
      </c>
      <c r="R12" s="85" t="s">
        <v>6978</v>
      </c>
      <c r="S12" s="85" t="s">
        <v>6966</v>
      </c>
      <c r="T12" s="102" t="s">
        <v>7129</v>
      </c>
      <c r="U12" s="85"/>
      <c r="V12" s="85" t="s">
        <v>139</v>
      </c>
      <c r="W12" s="85" t="s">
        <v>37</v>
      </c>
      <c r="X12" s="85"/>
      <c r="Y12" s="85"/>
      <c r="Z12" s="85"/>
      <c r="AA12" s="85"/>
      <c r="AB12" s="85"/>
      <c r="AC12" s="85"/>
      <c r="AD12" s="85"/>
      <c r="AE12" s="85"/>
      <c r="AF12" s="85"/>
      <c r="AG12" s="85"/>
      <c r="AH12" s="85"/>
      <c r="AI12" s="85"/>
      <c r="AJ12" s="85"/>
      <c r="AK12" s="85"/>
      <c r="AL12" s="85"/>
      <c r="AM12" s="85"/>
      <c r="AN12" s="85"/>
      <c r="AO12" s="85"/>
      <c r="AP12" s="84"/>
    </row>
    <row r="13" spans="1:42" ht="51">
      <c r="A13" s="94" t="s">
        <v>2366</v>
      </c>
      <c r="B13" s="86">
        <v>44294</v>
      </c>
      <c r="C13" s="86" t="s">
        <v>7333</v>
      </c>
      <c r="D13" s="86"/>
      <c r="E13" s="86">
        <v>44294</v>
      </c>
      <c r="F13" s="16" t="s">
        <v>6954</v>
      </c>
      <c r="G13" s="5" t="s">
        <v>4890</v>
      </c>
      <c r="H13" s="87" t="s">
        <v>6955</v>
      </c>
      <c r="I13" s="87" t="s">
        <v>3242</v>
      </c>
      <c r="J13" s="85" t="s">
        <v>175</v>
      </c>
      <c r="K13" s="99" t="s">
        <v>7468</v>
      </c>
      <c r="L13" s="87" t="s">
        <v>7469</v>
      </c>
      <c r="M13" s="85" t="s">
        <v>142</v>
      </c>
      <c r="N13" s="95">
        <v>366</v>
      </c>
      <c r="O13" s="90" t="s">
        <v>6982</v>
      </c>
      <c r="P13" s="101" t="s">
        <v>6982</v>
      </c>
      <c r="Q13" s="85" t="s">
        <v>6959</v>
      </c>
      <c r="R13" s="85" t="s">
        <v>6969</v>
      </c>
      <c r="S13" s="19" t="s">
        <v>12268</v>
      </c>
      <c r="T13" s="102" t="s">
        <v>7470</v>
      </c>
      <c r="U13" s="85"/>
      <c r="V13" s="85" t="s">
        <v>139</v>
      </c>
      <c r="W13" s="85" t="s">
        <v>37</v>
      </c>
      <c r="X13" s="87"/>
      <c r="Y13" s="85"/>
      <c r="Z13" s="85"/>
      <c r="AA13" s="85"/>
      <c r="AB13" s="85"/>
      <c r="AC13" s="85"/>
      <c r="AD13" s="85"/>
      <c r="AE13" s="85"/>
      <c r="AF13" s="85"/>
      <c r="AG13" s="85"/>
      <c r="AH13" s="85"/>
      <c r="AI13" s="85"/>
      <c r="AJ13" s="85"/>
      <c r="AK13" s="85"/>
      <c r="AL13" s="85"/>
      <c r="AM13" s="85"/>
      <c r="AN13" s="85"/>
      <c r="AO13" s="85"/>
      <c r="AP13" s="84"/>
    </row>
    <row r="14" spans="1:42" ht="85">
      <c r="A14" s="103"/>
      <c r="B14" s="86">
        <v>44294</v>
      </c>
      <c r="C14" s="105">
        <v>44301</v>
      </c>
      <c r="D14" s="86"/>
      <c r="E14" s="86">
        <v>44294</v>
      </c>
      <c r="F14" s="16" t="s">
        <v>6954</v>
      </c>
      <c r="G14" s="5" t="s">
        <v>4890</v>
      </c>
      <c r="H14" s="87" t="s">
        <v>6955</v>
      </c>
      <c r="I14" s="87" t="s">
        <v>3242</v>
      </c>
      <c r="J14" s="85" t="s">
        <v>154</v>
      </c>
      <c r="K14" s="99" t="s">
        <v>7471</v>
      </c>
      <c r="L14" s="85" t="s">
        <v>7472</v>
      </c>
      <c r="M14" s="85" t="s">
        <v>7473</v>
      </c>
      <c r="N14" s="95">
        <v>1000</v>
      </c>
      <c r="O14" s="90" t="s">
        <v>6965</v>
      </c>
      <c r="P14" s="90" t="s">
        <v>6965</v>
      </c>
      <c r="Q14" s="85" t="s">
        <v>6959</v>
      </c>
      <c r="R14" s="85" t="s">
        <v>6978</v>
      </c>
      <c r="S14" s="85" t="s">
        <v>6966</v>
      </c>
      <c r="T14" s="102" t="s">
        <v>7474</v>
      </c>
      <c r="U14" s="85"/>
      <c r="V14" s="85" t="s">
        <v>139</v>
      </c>
      <c r="W14" s="85" t="s">
        <v>37</v>
      </c>
      <c r="X14" s="85"/>
      <c r="Y14" s="85"/>
      <c r="Z14" s="85"/>
      <c r="AA14" s="85"/>
      <c r="AB14" s="85"/>
      <c r="AC14" s="85"/>
      <c r="AD14" s="85"/>
      <c r="AE14" s="85"/>
      <c r="AF14" s="85"/>
      <c r="AG14" s="85"/>
      <c r="AH14" s="85"/>
      <c r="AI14" s="85"/>
      <c r="AJ14" s="85"/>
      <c r="AK14" s="85"/>
      <c r="AL14" s="85"/>
      <c r="AM14" s="85"/>
      <c r="AN14" s="85"/>
      <c r="AO14" s="85"/>
      <c r="AP14" s="84"/>
    </row>
    <row r="15" spans="1:42" ht="17">
      <c r="A15" s="103"/>
      <c r="B15" s="86">
        <v>44294</v>
      </c>
      <c r="C15" s="105">
        <v>44301</v>
      </c>
      <c r="D15" s="86"/>
      <c r="E15" s="86">
        <v>44294</v>
      </c>
      <c r="F15" s="16" t="s">
        <v>6954</v>
      </c>
      <c r="G15" s="5" t="s">
        <v>4890</v>
      </c>
      <c r="H15" s="87" t="s">
        <v>6955</v>
      </c>
      <c r="I15" s="87" t="s">
        <v>3242</v>
      </c>
      <c r="J15" s="85" t="s">
        <v>154</v>
      </c>
      <c r="K15" s="99" t="s">
        <v>7475</v>
      </c>
      <c r="L15" s="85" t="s">
        <v>7476</v>
      </c>
      <c r="M15" s="85" t="s">
        <v>1914</v>
      </c>
      <c r="N15" s="95">
        <v>1000</v>
      </c>
      <c r="O15" s="90" t="s">
        <v>6965</v>
      </c>
      <c r="P15" s="90" t="s">
        <v>6965</v>
      </c>
      <c r="Q15" s="85" t="s">
        <v>6959</v>
      </c>
      <c r="R15" s="85" t="s">
        <v>6978</v>
      </c>
      <c r="S15" s="85" t="s">
        <v>6966</v>
      </c>
      <c r="T15" s="92" t="s">
        <v>7477</v>
      </c>
      <c r="U15" s="85"/>
      <c r="V15" s="85" t="s">
        <v>139</v>
      </c>
      <c r="W15" s="85" t="s">
        <v>37</v>
      </c>
      <c r="X15" s="85"/>
      <c r="Y15" s="85"/>
      <c r="Z15" s="85"/>
      <c r="AA15" s="85"/>
      <c r="AB15" s="85"/>
      <c r="AC15" s="85"/>
      <c r="AD15" s="85"/>
      <c r="AE15" s="85"/>
      <c r="AF15" s="85"/>
      <c r="AG15" s="85"/>
      <c r="AH15" s="85"/>
      <c r="AI15" s="85"/>
      <c r="AJ15" s="85"/>
      <c r="AK15" s="85"/>
      <c r="AL15" s="85"/>
      <c r="AM15" s="85"/>
      <c r="AN15" s="85"/>
      <c r="AO15" s="85"/>
      <c r="AP15" s="84"/>
    </row>
    <row r="16" spans="1:42" ht="36">
      <c r="A16" s="94"/>
      <c r="B16" s="86">
        <v>44252</v>
      </c>
      <c r="C16" s="105">
        <v>44301</v>
      </c>
      <c r="D16" s="86"/>
      <c r="E16" s="86">
        <v>44295</v>
      </c>
      <c r="F16" s="16" t="s">
        <v>6954</v>
      </c>
      <c r="G16" s="5" t="s">
        <v>4890</v>
      </c>
      <c r="H16" s="87" t="s">
        <v>6955</v>
      </c>
      <c r="I16" s="87" t="s">
        <v>3242</v>
      </c>
      <c r="J16" s="85" t="s">
        <v>154</v>
      </c>
      <c r="K16" s="91" t="s">
        <v>7061</v>
      </c>
      <c r="L16" s="94" t="s">
        <v>7062</v>
      </c>
      <c r="M16" s="87" t="s">
        <v>7063</v>
      </c>
      <c r="N16" s="95">
        <v>1000</v>
      </c>
      <c r="O16" s="96" t="s">
        <v>6957</v>
      </c>
      <c r="P16" s="96" t="s">
        <v>6957</v>
      </c>
      <c r="Q16" s="85" t="s">
        <v>6959</v>
      </c>
      <c r="R16" s="87" t="s">
        <v>6969</v>
      </c>
      <c r="S16" s="91" t="s">
        <v>6966</v>
      </c>
      <c r="T16" s="94" t="s">
        <v>638</v>
      </c>
      <c r="U16" s="87"/>
      <c r="V16" s="87" t="s">
        <v>139</v>
      </c>
      <c r="W16" s="85" t="s">
        <v>37</v>
      </c>
      <c r="X16" s="87"/>
      <c r="Y16" s="87"/>
      <c r="Z16" s="87"/>
      <c r="AA16" s="87"/>
      <c r="AB16" s="87"/>
      <c r="AC16" s="87"/>
      <c r="AD16" s="87"/>
      <c r="AE16" s="87"/>
      <c r="AF16" s="87"/>
      <c r="AG16" s="87"/>
      <c r="AH16" s="87"/>
      <c r="AI16" s="87"/>
      <c r="AJ16" s="87"/>
      <c r="AK16" s="87"/>
      <c r="AL16" s="87"/>
      <c r="AM16" s="85"/>
      <c r="AN16" s="85"/>
      <c r="AO16" s="85"/>
      <c r="AP16" s="84"/>
    </row>
    <row r="17" spans="1:42" ht="28" customHeight="1">
      <c r="A17" s="103"/>
      <c r="B17" s="86">
        <v>44298</v>
      </c>
      <c r="C17" s="105">
        <v>44301</v>
      </c>
      <c r="D17" s="86"/>
      <c r="E17" s="86">
        <v>44298</v>
      </c>
      <c r="F17" s="16" t="s">
        <v>6954</v>
      </c>
      <c r="G17" s="5" t="s">
        <v>4890</v>
      </c>
      <c r="H17" s="87" t="s">
        <v>6955</v>
      </c>
      <c r="I17" s="87" t="s">
        <v>3242</v>
      </c>
      <c r="J17" s="85" t="s">
        <v>154</v>
      </c>
      <c r="K17" s="99" t="s">
        <v>7478</v>
      </c>
      <c r="L17" s="85" t="s">
        <v>7479</v>
      </c>
      <c r="M17" s="85" t="s">
        <v>7480</v>
      </c>
      <c r="N17" s="106">
        <v>1000</v>
      </c>
      <c r="O17" s="90" t="s">
        <v>6957</v>
      </c>
      <c r="P17" s="90" t="s">
        <v>6957</v>
      </c>
      <c r="Q17" s="85" t="s">
        <v>6959</v>
      </c>
      <c r="R17" s="85" t="s">
        <v>6969</v>
      </c>
      <c r="S17" s="85" t="s">
        <v>6970</v>
      </c>
      <c r="T17" s="102" t="s">
        <v>7481</v>
      </c>
      <c r="U17" s="85"/>
      <c r="V17" s="85" t="s">
        <v>139</v>
      </c>
      <c r="W17" s="85" t="s">
        <v>37</v>
      </c>
      <c r="X17" s="85"/>
      <c r="Y17" s="85"/>
      <c r="Z17" s="85"/>
      <c r="AA17" s="85"/>
      <c r="AB17" s="85"/>
      <c r="AC17" s="85"/>
      <c r="AD17" s="85"/>
      <c r="AE17" s="85"/>
      <c r="AF17" s="85"/>
      <c r="AG17" s="85"/>
      <c r="AH17" s="85"/>
      <c r="AI17" s="85"/>
      <c r="AJ17" s="85"/>
      <c r="AK17" s="85"/>
      <c r="AL17" s="85"/>
      <c r="AM17" s="85"/>
      <c r="AN17" s="85"/>
      <c r="AO17" s="85"/>
      <c r="AP17" s="84"/>
    </row>
    <row r="18" spans="1:42" ht="17">
      <c r="A18" s="97"/>
      <c r="B18" s="86">
        <v>44292</v>
      </c>
      <c r="C18" s="105">
        <v>44301</v>
      </c>
      <c r="D18" s="86"/>
      <c r="E18" s="86">
        <v>44299</v>
      </c>
      <c r="F18" s="16" t="s">
        <v>6954</v>
      </c>
      <c r="G18" s="5" t="s">
        <v>4890</v>
      </c>
      <c r="H18" s="87" t="s">
        <v>6955</v>
      </c>
      <c r="I18" s="87" t="s">
        <v>3242</v>
      </c>
      <c r="J18" s="85" t="s">
        <v>154</v>
      </c>
      <c r="K18" s="91" t="s">
        <v>7482</v>
      </c>
      <c r="L18" s="87" t="s">
        <v>7483</v>
      </c>
      <c r="M18" s="87" t="s">
        <v>142</v>
      </c>
      <c r="N18" s="95">
        <v>1000</v>
      </c>
      <c r="O18" s="96" t="s">
        <v>6965</v>
      </c>
      <c r="P18" s="96" t="s">
        <v>6965</v>
      </c>
      <c r="Q18" s="85" t="s">
        <v>6959</v>
      </c>
      <c r="R18" s="87" t="s">
        <v>6969</v>
      </c>
      <c r="S18" s="91" t="s">
        <v>6961</v>
      </c>
      <c r="T18" s="94"/>
      <c r="U18" s="87"/>
      <c r="V18" s="87" t="s">
        <v>139</v>
      </c>
      <c r="W18" s="85" t="s">
        <v>37</v>
      </c>
      <c r="X18" s="87"/>
      <c r="Y18" s="87"/>
      <c r="Z18" s="87"/>
      <c r="AA18" s="87"/>
      <c r="AB18" s="87"/>
      <c r="AC18" s="87"/>
      <c r="AD18" s="87"/>
      <c r="AE18" s="87"/>
      <c r="AF18" s="87"/>
      <c r="AG18" s="87"/>
      <c r="AH18" s="87"/>
      <c r="AI18" s="87"/>
      <c r="AJ18" s="87"/>
      <c r="AK18" s="87"/>
      <c r="AL18" s="87"/>
      <c r="AM18" s="85"/>
      <c r="AN18" s="85"/>
      <c r="AO18" s="85"/>
      <c r="AP18" s="84"/>
    </row>
    <row r="19" spans="1:42" ht="17">
      <c r="A19" s="103"/>
      <c r="B19" s="86">
        <v>44299</v>
      </c>
      <c r="C19" s="105">
        <v>44315</v>
      </c>
      <c r="D19" s="86"/>
      <c r="E19" s="86">
        <v>44299</v>
      </c>
      <c r="F19" s="16" t="s">
        <v>6954</v>
      </c>
      <c r="G19" s="5" t="s">
        <v>4890</v>
      </c>
      <c r="H19" s="87" t="s">
        <v>6955</v>
      </c>
      <c r="I19" s="87" t="s">
        <v>3242</v>
      </c>
      <c r="J19" s="85" t="s">
        <v>154</v>
      </c>
      <c r="K19" s="93" t="s">
        <v>7484</v>
      </c>
      <c r="L19" s="85" t="s">
        <v>7485</v>
      </c>
      <c r="M19" s="85" t="s">
        <v>39</v>
      </c>
      <c r="N19" s="106">
        <v>1000</v>
      </c>
      <c r="O19" s="90" t="s">
        <v>6965</v>
      </c>
      <c r="P19" s="90"/>
      <c r="Q19" s="85" t="s">
        <v>6959</v>
      </c>
      <c r="R19" s="85" t="s">
        <v>6978</v>
      </c>
      <c r="S19" s="85" t="s">
        <v>6973</v>
      </c>
      <c r="T19" s="102"/>
      <c r="U19" s="85"/>
      <c r="V19" s="85" t="s">
        <v>139</v>
      </c>
      <c r="W19" s="85" t="s">
        <v>37</v>
      </c>
      <c r="X19" s="85"/>
      <c r="Y19" s="85"/>
      <c r="Z19" s="85"/>
      <c r="AA19" s="85"/>
      <c r="AB19" s="85"/>
      <c r="AC19" s="85"/>
      <c r="AD19" s="85"/>
      <c r="AE19" s="85"/>
      <c r="AF19" s="85"/>
      <c r="AG19" s="85"/>
      <c r="AH19" s="85"/>
      <c r="AI19" s="85"/>
      <c r="AJ19" s="85"/>
      <c r="AK19" s="85"/>
      <c r="AL19" s="85"/>
      <c r="AM19" s="85"/>
      <c r="AN19" s="85"/>
      <c r="AO19" s="85"/>
      <c r="AP19" s="84"/>
    </row>
    <row r="20" spans="1:42" ht="34">
      <c r="A20" s="103"/>
      <c r="B20" s="86">
        <v>44300</v>
      </c>
      <c r="C20" s="86">
        <v>44314</v>
      </c>
      <c r="D20" s="86"/>
      <c r="E20" s="92">
        <v>44300</v>
      </c>
      <c r="F20" s="16" t="s">
        <v>6954</v>
      </c>
      <c r="G20" s="5" t="s">
        <v>4890</v>
      </c>
      <c r="H20" s="87" t="s">
        <v>6955</v>
      </c>
      <c r="I20" s="87" t="s">
        <v>3242</v>
      </c>
      <c r="J20" s="85" t="s">
        <v>178</v>
      </c>
      <c r="K20" s="99" t="s">
        <v>7486</v>
      </c>
      <c r="L20" s="85" t="s">
        <v>7487</v>
      </c>
      <c r="M20" s="85" t="s">
        <v>287</v>
      </c>
      <c r="N20" s="106">
        <v>1000</v>
      </c>
      <c r="O20" s="90" t="s">
        <v>6982</v>
      </c>
      <c r="P20" s="90"/>
      <c r="Q20" s="85" t="s">
        <v>6959</v>
      </c>
      <c r="R20" s="85" t="s">
        <v>6978</v>
      </c>
      <c r="S20" s="85" t="s">
        <v>6961</v>
      </c>
      <c r="T20" s="102" t="s">
        <v>7488</v>
      </c>
      <c r="U20" s="85"/>
      <c r="V20" s="85" t="s">
        <v>139</v>
      </c>
      <c r="W20" s="85" t="s">
        <v>37</v>
      </c>
      <c r="X20" s="85"/>
      <c r="Y20" s="85"/>
      <c r="Z20" s="85"/>
      <c r="AA20" s="85"/>
      <c r="AB20" s="85"/>
      <c r="AC20" s="85"/>
      <c r="AD20" s="85"/>
      <c r="AE20" s="85"/>
      <c r="AF20" s="85"/>
      <c r="AG20" s="85"/>
      <c r="AH20" s="85"/>
      <c r="AI20" s="85"/>
      <c r="AJ20" s="85"/>
      <c r="AK20" s="85"/>
      <c r="AL20" s="85"/>
      <c r="AM20" s="85"/>
      <c r="AN20" s="85"/>
      <c r="AO20" s="85"/>
      <c r="AP20" s="84"/>
    </row>
    <row r="21" spans="1:42" ht="34">
      <c r="A21" s="103"/>
      <c r="B21" s="86">
        <v>44300</v>
      </c>
      <c r="C21" s="86" t="s">
        <v>7333</v>
      </c>
      <c r="D21" s="86"/>
      <c r="E21" s="86">
        <v>44300</v>
      </c>
      <c r="F21" s="16" t="s">
        <v>6954</v>
      </c>
      <c r="G21" s="5" t="s">
        <v>4890</v>
      </c>
      <c r="H21" s="87" t="s">
        <v>6955</v>
      </c>
      <c r="I21" s="87" t="s">
        <v>3242</v>
      </c>
      <c r="J21" s="85" t="s">
        <v>5491</v>
      </c>
      <c r="K21" s="99" t="s">
        <v>6316</v>
      </c>
      <c r="L21" s="85" t="s">
        <v>7489</v>
      </c>
      <c r="M21" s="85" t="s">
        <v>142</v>
      </c>
      <c r="N21" s="106">
        <v>1000</v>
      </c>
      <c r="O21" s="90" t="s">
        <v>6957</v>
      </c>
      <c r="P21" s="90"/>
      <c r="Q21" s="85" t="s">
        <v>6959</v>
      </c>
      <c r="R21" s="85" t="s">
        <v>7391</v>
      </c>
      <c r="S21" s="85" t="s">
        <v>6961</v>
      </c>
      <c r="T21" s="102" t="s">
        <v>7490</v>
      </c>
      <c r="U21" s="85"/>
      <c r="V21" s="85" t="s">
        <v>139</v>
      </c>
      <c r="W21" s="85" t="s">
        <v>37</v>
      </c>
      <c r="X21" s="85"/>
      <c r="Y21" s="85"/>
      <c r="Z21" s="85"/>
      <c r="AA21" s="85"/>
      <c r="AB21" s="85"/>
      <c r="AC21" s="85"/>
      <c r="AD21" s="85"/>
      <c r="AE21" s="85"/>
      <c r="AF21" s="85"/>
      <c r="AG21" s="85"/>
      <c r="AH21" s="85"/>
      <c r="AI21" s="85"/>
      <c r="AJ21" s="85"/>
      <c r="AK21" s="85"/>
      <c r="AL21" s="85"/>
      <c r="AM21" s="85"/>
      <c r="AN21" s="85"/>
      <c r="AO21" s="85"/>
      <c r="AP21" s="84"/>
    </row>
    <row r="22" spans="1:42" ht="72">
      <c r="A22" s="94"/>
      <c r="B22" s="86">
        <v>44280</v>
      </c>
      <c r="C22" s="86" t="s">
        <v>7333</v>
      </c>
      <c r="D22" s="86"/>
      <c r="E22" s="86">
        <v>44300</v>
      </c>
      <c r="F22" s="16" t="s">
        <v>6954</v>
      </c>
      <c r="G22" s="5" t="s">
        <v>4890</v>
      </c>
      <c r="H22" s="87" t="s">
        <v>6955</v>
      </c>
      <c r="I22" s="87" t="s">
        <v>3242</v>
      </c>
      <c r="J22" s="85" t="s">
        <v>175</v>
      </c>
      <c r="K22" s="107" t="s">
        <v>7337</v>
      </c>
      <c r="L22" s="87" t="s">
        <v>7338</v>
      </c>
      <c r="M22" s="87" t="s">
        <v>264</v>
      </c>
      <c r="N22" s="95">
        <v>1000</v>
      </c>
      <c r="O22" s="96" t="s">
        <v>6982</v>
      </c>
      <c r="P22" s="96" t="s">
        <v>6982</v>
      </c>
      <c r="Q22" s="85" t="s">
        <v>6959</v>
      </c>
      <c r="R22" s="87" t="s">
        <v>6969</v>
      </c>
      <c r="S22" s="91" t="s">
        <v>6966</v>
      </c>
      <c r="T22" s="94" t="s">
        <v>7339</v>
      </c>
      <c r="U22" s="87"/>
      <c r="V22" s="87" t="s">
        <v>139</v>
      </c>
      <c r="W22" s="85" t="s">
        <v>37</v>
      </c>
      <c r="X22" s="87"/>
      <c r="Y22" s="87"/>
      <c r="Z22" s="87"/>
      <c r="AA22" s="87"/>
      <c r="AB22" s="87"/>
      <c r="AC22" s="87"/>
      <c r="AD22" s="87"/>
      <c r="AE22" s="87"/>
      <c r="AF22" s="87"/>
      <c r="AG22" s="87"/>
      <c r="AH22" s="87"/>
      <c r="AI22" s="87"/>
      <c r="AJ22" s="87"/>
      <c r="AK22" s="87"/>
      <c r="AL22" s="87"/>
      <c r="AM22" s="85"/>
      <c r="AN22" s="85"/>
      <c r="AO22" s="85"/>
      <c r="AP22" s="84"/>
    </row>
    <row r="23" spans="1:42" ht="17">
      <c r="A23" s="103"/>
      <c r="B23" s="86">
        <v>44300</v>
      </c>
      <c r="C23" s="105">
        <v>44323</v>
      </c>
      <c r="D23" s="86"/>
      <c r="E23" s="86">
        <v>44300</v>
      </c>
      <c r="F23" s="16" t="s">
        <v>6954</v>
      </c>
      <c r="G23" s="5" t="s">
        <v>4890</v>
      </c>
      <c r="H23" s="87" t="s">
        <v>6955</v>
      </c>
      <c r="I23" s="87" t="s">
        <v>3242</v>
      </c>
      <c r="J23" s="85" t="s">
        <v>154</v>
      </c>
      <c r="K23" s="93" t="s">
        <v>7491</v>
      </c>
      <c r="L23" s="85" t="s">
        <v>7492</v>
      </c>
      <c r="M23" s="85" t="s">
        <v>142</v>
      </c>
      <c r="N23" s="106">
        <v>1000</v>
      </c>
      <c r="O23" s="90" t="s">
        <v>6965</v>
      </c>
      <c r="P23" s="90"/>
      <c r="Q23" s="85" t="s">
        <v>6959</v>
      </c>
      <c r="R23" s="85" t="s">
        <v>7030</v>
      </c>
      <c r="S23" s="85" t="s">
        <v>6973</v>
      </c>
      <c r="T23" s="102"/>
      <c r="U23" s="85"/>
      <c r="V23" s="85" t="s">
        <v>139</v>
      </c>
      <c r="W23" s="85" t="s">
        <v>37</v>
      </c>
      <c r="X23" s="85"/>
      <c r="Y23" s="85"/>
      <c r="Z23" s="85"/>
      <c r="AA23" s="85"/>
      <c r="AB23" s="85"/>
      <c r="AC23" s="85"/>
      <c r="AD23" s="85"/>
      <c r="AE23" s="85"/>
      <c r="AF23" s="85"/>
      <c r="AG23" s="85"/>
      <c r="AH23" s="85"/>
      <c r="AI23" s="85"/>
      <c r="AJ23" s="85"/>
      <c r="AK23" s="85"/>
      <c r="AL23" s="85"/>
      <c r="AM23" s="85"/>
      <c r="AN23" s="85"/>
      <c r="AO23" s="85"/>
      <c r="AP23" s="84"/>
    </row>
    <row r="24" spans="1:42" ht="17">
      <c r="A24" s="103"/>
      <c r="B24" s="86">
        <v>44301</v>
      </c>
      <c r="C24" s="86" t="s">
        <v>7333</v>
      </c>
      <c r="D24" s="86"/>
      <c r="E24" s="86">
        <v>44301</v>
      </c>
      <c r="F24" s="16" t="s">
        <v>6954</v>
      </c>
      <c r="G24" s="5" t="s">
        <v>4890</v>
      </c>
      <c r="H24" s="87" t="s">
        <v>6955</v>
      </c>
      <c r="I24" s="87" t="s">
        <v>3242</v>
      </c>
      <c r="J24" s="85" t="s">
        <v>5491</v>
      </c>
      <c r="K24" s="99" t="s">
        <v>7493</v>
      </c>
      <c r="L24" s="85" t="s">
        <v>7494</v>
      </c>
      <c r="M24" s="85" t="s">
        <v>148</v>
      </c>
      <c r="N24" s="106">
        <v>10</v>
      </c>
      <c r="O24" s="90" t="s">
        <v>6965</v>
      </c>
      <c r="P24" s="90"/>
      <c r="Q24" s="85" t="s">
        <v>6959</v>
      </c>
      <c r="R24" s="85" t="s">
        <v>6969</v>
      </c>
      <c r="S24" s="85" t="s">
        <v>6970</v>
      </c>
      <c r="T24" s="102" t="s">
        <v>195</v>
      </c>
      <c r="U24" s="85"/>
      <c r="V24" s="85" t="s">
        <v>152</v>
      </c>
      <c r="W24" s="85" t="s">
        <v>37</v>
      </c>
      <c r="X24" s="85"/>
      <c r="Y24" s="85"/>
      <c r="Z24" s="85"/>
      <c r="AA24" s="85"/>
      <c r="AB24" s="85"/>
      <c r="AC24" s="85"/>
      <c r="AD24" s="85"/>
      <c r="AE24" s="85"/>
      <c r="AF24" s="85"/>
      <c r="AG24" s="85"/>
      <c r="AH24" s="85"/>
      <c r="AI24" s="85"/>
      <c r="AJ24" s="85"/>
      <c r="AK24" s="85"/>
      <c r="AL24" s="85"/>
      <c r="AM24" s="85"/>
      <c r="AN24" s="85"/>
      <c r="AO24" s="85"/>
      <c r="AP24" s="84"/>
    </row>
    <row r="25" spans="1:42" ht="17">
      <c r="A25" s="103"/>
      <c r="B25" s="86">
        <v>44301</v>
      </c>
      <c r="C25" s="105">
        <v>44322</v>
      </c>
      <c r="D25" s="86"/>
      <c r="E25" s="86">
        <v>44301</v>
      </c>
      <c r="F25" s="16" t="s">
        <v>6954</v>
      </c>
      <c r="G25" s="5" t="s">
        <v>4890</v>
      </c>
      <c r="H25" s="87" t="s">
        <v>6955</v>
      </c>
      <c r="I25" s="87" t="s">
        <v>3242</v>
      </c>
      <c r="J25" s="85" t="s">
        <v>154</v>
      </c>
      <c r="K25" s="93" t="s">
        <v>7482</v>
      </c>
      <c r="L25" s="85" t="s">
        <v>7483</v>
      </c>
      <c r="M25" s="85" t="s">
        <v>142</v>
      </c>
      <c r="N25" s="106">
        <v>1000</v>
      </c>
      <c r="O25" s="90" t="s">
        <v>6965</v>
      </c>
      <c r="P25" s="90"/>
      <c r="Q25" s="85" t="s">
        <v>6959</v>
      </c>
      <c r="R25" s="85" t="s">
        <v>6969</v>
      </c>
      <c r="S25" s="85" t="s">
        <v>6970</v>
      </c>
      <c r="T25" s="102" t="s">
        <v>7495</v>
      </c>
      <c r="U25" s="85"/>
      <c r="V25" s="85" t="s">
        <v>139</v>
      </c>
      <c r="W25" s="85" t="s">
        <v>37</v>
      </c>
      <c r="X25" s="85"/>
      <c r="Y25" s="85"/>
      <c r="Z25" s="85"/>
      <c r="AA25" s="85"/>
      <c r="AB25" s="85"/>
      <c r="AC25" s="85"/>
      <c r="AD25" s="85"/>
      <c r="AE25" s="85"/>
      <c r="AF25" s="85"/>
      <c r="AG25" s="85"/>
      <c r="AH25" s="85"/>
      <c r="AI25" s="85"/>
      <c r="AJ25" s="85"/>
      <c r="AK25" s="85"/>
      <c r="AL25" s="85"/>
      <c r="AM25" s="85"/>
      <c r="AN25" s="85"/>
      <c r="AO25" s="85"/>
      <c r="AP25" s="84"/>
    </row>
    <row r="26" spans="1:42" ht="34">
      <c r="A26" s="103"/>
      <c r="B26" s="86">
        <v>44302</v>
      </c>
      <c r="C26" s="86">
        <v>44324</v>
      </c>
      <c r="D26" s="86"/>
      <c r="E26" s="86">
        <v>44302</v>
      </c>
      <c r="F26" s="16" t="s">
        <v>6954</v>
      </c>
      <c r="G26" s="5" t="s">
        <v>4890</v>
      </c>
      <c r="H26" s="87" t="s">
        <v>6955</v>
      </c>
      <c r="I26" s="87" t="s">
        <v>3242</v>
      </c>
      <c r="J26" s="85" t="s">
        <v>156</v>
      </c>
      <c r="K26" s="99" t="s">
        <v>7496</v>
      </c>
      <c r="L26" s="85" t="s">
        <v>7497</v>
      </c>
      <c r="M26" s="85" t="s">
        <v>142</v>
      </c>
      <c r="N26" s="106">
        <v>1000</v>
      </c>
      <c r="O26" s="90" t="s">
        <v>6965</v>
      </c>
      <c r="P26" s="90"/>
      <c r="Q26" s="85" t="s">
        <v>6959</v>
      </c>
      <c r="R26" s="85" t="s">
        <v>6978</v>
      </c>
      <c r="S26" s="85" t="s">
        <v>6961</v>
      </c>
      <c r="T26" s="102" t="s">
        <v>7498</v>
      </c>
      <c r="U26" s="85"/>
      <c r="V26" s="85" t="s">
        <v>139</v>
      </c>
      <c r="W26" s="85" t="s">
        <v>37</v>
      </c>
      <c r="X26" s="85"/>
      <c r="Y26" s="85"/>
      <c r="Z26" s="85"/>
      <c r="AA26" s="85"/>
      <c r="AB26" s="85"/>
      <c r="AC26" s="85"/>
      <c r="AD26" s="85"/>
      <c r="AE26" s="85"/>
      <c r="AF26" s="85"/>
      <c r="AG26" s="85"/>
      <c r="AH26" s="85"/>
      <c r="AI26" s="85"/>
      <c r="AJ26" s="85"/>
      <c r="AK26" s="85"/>
      <c r="AL26" s="85"/>
      <c r="AM26" s="85"/>
      <c r="AN26" s="85"/>
      <c r="AO26" s="85"/>
      <c r="AP26" s="84"/>
    </row>
    <row r="27" spans="1:42" ht="17">
      <c r="A27" s="103"/>
      <c r="B27" s="86">
        <v>44302</v>
      </c>
      <c r="C27" s="86">
        <v>44316</v>
      </c>
      <c r="D27" s="86"/>
      <c r="E27" s="86">
        <v>44302</v>
      </c>
      <c r="F27" s="16" t="s">
        <v>6954</v>
      </c>
      <c r="G27" s="5" t="s">
        <v>4890</v>
      </c>
      <c r="H27" s="87" t="s">
        <v>6955</v>
      </c>
      <c r="I27" s="87" t="s">
        <v>3242</v>
      </c>
      <c r="J27" s="85" t="s">
        <v>5491</v>
      </c>
      <c r="K27" s="99" t="s">
        <v>7499</v>
      </c>
      <c r="L27" s="85" t="s">
        <v>7500</v>
      </c>
      <c r="M27" s="85" t="s">
        <v>142</v>
      </c>
      <c r="N27" s="106">
        <v>1000</v>
      </c>
      <c r="O27" s="90" t="s">
        <v>6965</v>
      </c>
      <c r="P27" s="90"/>
      <c r="Q27" s="85" t="s">
        <v>6959</v>
      </c>
      <c r="R27" s="85" t="s">
        <v>6969</v>
      </c>
      <c r="S27" s="85" t="s">
        <v>6966</v>
      </c>
      <c r="T27" s="102" t="s">
        <v>195</v>
      </c>
      <c r="U27" s="85"/>
      <c r="V27" s="85" t="s">
        <v>139</v>
      </c>
      <c r="W27" s="85" t="s">
        <v>37</v>
      </c>
      <c r="X27" s="85"/>
      <c r="Y27" s="85"/>
      <c r="Z27" s="85"/>
      <c r="AA27" s="85"/>
      <c r="AB27" s="85"/>
      <c r="AC27" s="85"/>
      <c r="AD27" s="85"/>
      <c r="AE27" s="85"/>
      <c r="AF27" s="85"/>
      <c r="AG27" s="85"/>
      <c r="AH27" s="85"/>
      <c r="AI27" s="85"/>
      <c r="AJ27" s="85"/>
      <c r="AK27" s="85"/>
      <c r="AL27" s="85"/>
      <c r="AM27" s="85"/>
      <c r="AN27" s="85"/>
      <c r="AO27" s="85"/>
      <c r="AP27" s="84"/>
    </row>
    <row r="28" spans="1:42" ht="17">
      <c r="A28" s="103"/>
      <c r="B28" s="86" t="s">
        <v>7501</v>
      </c>
      <c r="C28" s="86">
        <v>44308</v>
      </c>
      <c r="D28" s="86"/>
      <c r="E28" s="86">
        <v>44303</v>
      </c>
      <c r="F28" s="16" t="s">
        <v>6954</v>
      </c>
      <c r="G28" s="5" t="s">
        <v>4890</v>
      </c>
      <c r="H28" s="87" t="s">
        <v>6955</v>
      </c>
      <c r="I28" s="87" t="s">
        <v>3242</v>
      </c>
      <c r="J28" s="85" t="s">
        <v>146</v>
      </c>
      <c r="K28" s="99" t="s">
        <v>7502</v>
      </c>
      <c r="L28" s="85" t="s">
        <v>7503</v>
      </c>
      <c r="M28" s="85" t="s">
        <v>315</v>
      </c>
      <c r="N28" s="106">
        <v>960</v>
      </c>
      <c r="O28" s="90" t="s">
        <v>6965</v>
      </c>
      <c r="P28" s="90"/>
      <c r="Q28" s="85" t="s">
        <v>6959</v>
      </c>
      <c r="R28" s="85" t="s">
        <v>6969</v>
      </c>
      <c r="S28" s="85" t="s">
        <v>6966</v>
      </c>
      <c r="T28" s="102"/>
      <c r="U28" s="85"/>
      <c r="V28" s="87" t="s">
        <v>139</v>
      </c>
      <c r="W28" s="85" t="s">
        <v>37</v>
      </c>
      <c r="X28" s="85"/>
      <c r="Y28" s="85"/>
      <c r="Z28" s="85"/>
      <c r="AA28" s="85"/>
      <c r="AB28" s="85"/>
      <c r="AC28" s="85"/>
      <c r="AD28" s="85"/>
      <c r="AE28" s="85"/>
      <c r="AF28" s="85"/>
      <c r="AG28" s="85"/>
      <c r="AH28" s="85"/>
      <c r="AI28" s="85"/>
      <c r="AJ28" s="85"/>
      <c r="AK28" s="85"/>
      <c r="AL28" s="85"/>
      <c r="AM28" s="85"/>
      <c r="AN28" s="85"/>
      <c r="AO28" s="85"/>
      <c r="AP28" s="84"/>
    </row>
    <row r="29" spans="1:42" ht="17">
      <c r="A29" s="92"/>
      <c r="B29" s="86">
        <v>44305</v>
      </c>
      <c r="C29" s="105">
        <v>44306</v>
      </c>
      <c r="D29" s="86"/>
      <c r="E29" s="86">
        <v>44305</v>
      </c>
      <c r="F29" s="16" t="s">
        <v>6954</v>
      </c>
      <c r="G29" s="5" t="s">
        <v>4890</v>
      </c>
      <c r="H29" s="87" t="s">
        <v>6955</v>
      </c>
      <c r="I29" s="87" t="s">
        <v>3242</v>
      </c>
      <c r="J29" s="85" t="s">
        <v>154</v>
      </c>
      <c r="K29" s="91" t="s">
        <v>6002</v>
      </c>
      <c r="L29" s="87" t="s">
        <v>7310</v>
      </c>
      <c r="M29" s="85" t="s">
        <v>142</v>
      </c>
      <c r="N29" s="106">
        <v>1752</v>
      </c>
      <c r="O29" s="90" t="s">
        <v>6965</v>
      </c>
      <c r="P29" s="90" t="s">
        <v>6965</v>
      </c>
      <c r="Q29" s="85" t="s">
        <v>6959</v>
      </c>
      <c r="R29" s="85" t="s">
        <v>6969</v>
      </c>
      <c r="S29" s="85" t="s">
        <v>6970</v>
      </c>
      <c r="T29" s="102"/>
      <c r="U29" s="85"/>
      <c r="V29" s="87" t="s">
        <v>139</v>
      </c>
      <c r="W29" s="85" t="s">
        <v>37</v>
      </c>
      <c r="X29" s="85"/>
      <c r="Y29" s="85"/>
      <c r="Z29" s="85"/>
      <c r="AA29" s="85"/>
      <c r="AB29" s="85"/>
      <c r="AC29" s="85"/>
      <c r="AD29" s="85"/>
      <c r="AE29" s="85"/>
      <c r="AF29" s="85"/>
      <c r="AG29" s="85"/>
      <c r="AH29" s="85"/>
      <c r="AI29" s="85"/>
      <c r="AJ29" s="85"/>
      <c r="AK29" s="85"/>
      <c r="AL29" s="85"/>
      <c r="AM29" s="85"/>
      <c r="AN29" s="85"/>
      <c r="AO29" s="85"/>
      <c r="AP29" s="84"/>
    </row>
    <row r="30" spans="1:42" ht="51">
      <c r="A30" s="92"/>
      <c r="B30" s="86">
        <v>44305</v>
      </c>
      <c r="C30" s="105">
        <v>44323</v>
      </c>
      <c r="D30" s="86"/>
      <c r="E30" s="86">
        <v>44305</v>
      </c>
      <c r="F30" s="16" t="s">
        <v>6954</v>
      </c>
      <c r="G30" s="5" t="s">
        <v>4890</v>
      </c>
      <c r="H30" s="87" t="s">
        <v>6955</v>
      </c>
      <c r="I30" s="87" t="s">
        <v>3242</v>
      </c>
      <c r="J30" s="85" t="s">
        <v>154</v>
      </c>
      <c r="K30" s="108" t="s">
        <v>7504</v>
      </c>
      <c r="L30" s="87" t="s">
        <v>7505</v>
      </c>
      <c r="M30" s="85" t="s">
        <v>142</v>
      </c>
      <c r="N30" s="106">
        <v>1000</v>
      </c>
      <c r="O30" s="90" t="s">
        <v>6965</v>
      </c>
      <c r="P30" s="90" t="s">
        <v>6965</v>
      </c>
      <c r="Q30" s="85" t="s">
        <v>6959</v>
      </c>
      <c r="R30" s="85" t="s">
        <v>7163</v>
      </c>
      <c r="S30" s="85" t="s">
        <v>6973</v>
      </c>
      <c r="T30" s="102" t="s">
        <v>7506</v>
      </c>
      <c r="U30" s="85"/>
      <c r="V30" s="87" t="s">
        <v>139</v>
      </c>
      <c r="W30" s="85" t="s">
        <v>37</v>
      </c>
      <c r="X30" s="85"/>
      <c r="Y30" s="85"/>
      <c r="Z30" s="85"/>
      <c r="AA30" s="85"/>
      <c r="AB30" s="85"/>
      <c r="AC30" s="85"/>
      <c r="AD30" s="85"/>
      <c r="AE30" s="85"/>
      <c r="AF30" s="85"/>
      <c r="AG30" s="85"/>
      <c r="AH30" s="85"/>
      <c r="AI30" s="85"/>
      <c r="AJ30" s="85"/>
      <c r="AK30" s="85"/>
      <c r="AL30" s="85"/>
      <c r="AM30" s="85"/>
      <c r="AN30" s="85"/>
      <c r="AO30" s="85"/>
      <c r="AP30" s="84"/>
    </row>
    <row r="31" spans="1:42" ht="17">
      <c r="A31" s="92"/>
      <c r="B31" s="86">
        <v>44306</v>
      </c>
      <c r="C31" s="86">
        <v>44313</v>
      </c>
      <c r="D31" s="86"/>
      <c r="E31" s="86">
        <v>44306</v>
      </c>
      <c r="F31" s="16" t="s">
        <v>6954</v>
      </c>
      <c r="G31" s="5" t="s">
        <v>4890</v>
      </c>
      <c r="H31" s="87" t="s">
        <v>6955</v>
      </c>
      <c r="I31" s="87" t="s">
        <v>3242</v>
      </c>
      <c r="J31" s="85" t="s">
        <v>146</v>
      </c>
      <c r="K31" s="91" t="s">
        <v>7507</v>
      </c>
      <c r="L31" s="87" t="s">
        <v>7508</v>
      </c>
      <c r="M31" s="85" t="s">
        <v>168</v>
      </c>
      <c r="N31" s="106">
        <v>1000</v>
      </c>
      <c r="O31" s="90" t="s">
        <v>6965</v>
      </c>
      <c r="P31" s="90"/>
      <c r="Q31" s="85" t="s">
        <v>6959</v>
      </c>
      <c r="R31" s="85" t="s">
        <v>6978</v>
      </c>
      <c r="S31" s="85" t="s">
        <v>6970</v>
      </c>
      <c r="T31" s="102"/>
      <c r="U31" s="85"/>
      <c r="V31" s="85" t="s">
        <v>139</v>
      </c>
      <c r="W31" s="85" t="s">
        <v>37</v>
      </c>
      <c r="X31" s="85"/>
      <c r="Y31" s="85"/>
      <c r="Z31" s="85"/>
      <c r="AA31" s="85"/>
      <c r="AB31" s="85"/>
      <c r="AC31" s="85"/>
      <c r="AD31" s="85"/>
      <c r="AE31" s="85"/>
      <c r="AF31" s="85"/>
      <c r="AG31" s="85"/>
      <c r="AH31" s="85"/>
      <c r="AI31" s="85"/>
      <c r="AJ31" s="85"/>
      <c r="AK31" s="85"/>
      <c r="AL31" s="85"/>
      <c r="AM31" s="85"/>
      <c r="AN31" s="85"/>
      <c r="AO31" s="85"/>
      <c r="AP31" s="84"/>
    </row>
    <row r="32" spans="1:42" ht="17">
      <c r="A32" s="92"/>
      <c r="B32" s="86">
        <v>44306</v>
      </c>
      <c r="C32" s="86" t="s">
        <v>7333</v>
      </c>
      <c r="D32" s="86"/>
      <c r="E32" s="86">
        <v>44306</v>
      </c>
      <c r="F32" s="16" t="s">
        <v>6954</v>
      </c>
      <c r="G32" s="5" t="s">
        <v>4890</v>
      </c>
      <c r="H32" s="87" t="s">
        <v>6955</v>
      </c>
      <c r="I32" s="87" t="s">
        <v>3242</v>
      </c>
      <c r="J32" s="85" t="s">
        <v>178</v>
      </c>
      <c r="K32" s="91" t="s">
        <v>7509</v>
      </c>
      <c r="L32" s="87" t="s">
        <v>7510</v>
      </c>
      <c r="M32" s="85" t="s">
        <v>142</v>
      </c>
      <c r="N32" s="106">
        <v>1000</v>
      </c>
      <c r="O32" s="90" t="s">
        <v>6982</v>
      </c>
      <c r="P32" s="90"/>
      <c r="Q32" s="85" t="s">
        <v>6959</v>
      </c>
      <c r="R32" s="85" t="s">
        <v>6978</v>
      </c>
      <c r="S32" s="85" t="s">
        <v>6966</v>
      </c>
      <c r="T32" s="102" t="s">
        <v>7511</v>
      </c>
      <c r="U32" s="85"/>
      <c r="V32" s="87" t="s">
        <v>345</v>
      </c>
      <c r="W32" s="85" t="s">
        <v>37</v>
      </c>
      <c r="X32" s="85"/>
      <c r="Y32" s="85"/>
      <c r="Z32" s="85"/>
      <c r="AA32" s="85"/>
      <c r="AB32" s="85"/>
      <c r="AC32" s="85"/>
      <c r="AD32" s="85"/>
      <c r="AE32" s="85"/>
      <c r="AF32" s="85"/>
      <c r="AG32" s="85"/>
      <c r="AH32" s="85"/>
      <c r="AI32" s="85"/>
      <c r="AJ32" s="85"/>
      <c r="AK32" s="85"/>
      <c r="AL32" s="85"/>
      <c r="AM32" s="85"/>
      <c r="AN32" s="85"/>
      <c r="AO32" s="85"/>
      <c r="AP32" s="84"/>
    </row>
    <row r="33" spans="1:42" ht="34">
      <c r="A33" s="92"/>
      <c r="B33" s="86">
        <v>44306</v>
      </c>
      <c r="C33" s="86"/>
      <c r="D33" s="86"/>
      <c r="E33" s="86">
        <v>44306</v>
      </c>
      <c r="F33" s="16" t="s">
        <v>6954</v>
      </c>
      <c r="G33" s="5" t="s">
        <v>4890</v>
      </c>
      <c r="H33" s="87" t="s">
        <v>6955</v>
      </c>
      <c r="I33" s="87" t="s">
        <v>3242</v>
      </c>
      <c r="J33" s="85" t="s">
        <v>175</v>
      </c>
      <c r="K33" s="91" t="s">
        <v>7512</v>
      </c>
      <c r="L33" s="87" t="s">
        <v>7513</v>
      </c>
      <c r="M33" s="85" t="s">
        <v>7514</v>
      </c>
      <c r="N33" s="106">
        <v>1000</v>
      </c>
      <c r="O33" s="90" t="s">
        <v>6965</v>
      </c>
      <c r="P33" s="90"/>
      <c r="Q33" s="85" t="s">
        <v>6959</v>
      </c>
      <c r="R33" s="85" t="s">
        <v>6978</v>
      </c>
      <c r="S33" s="85" t="s">
        <v>6970</v>
      </c>
      <c r="T33" s="102" t="s">
        <v>7515</v>
      </c>
      <c r="U33" s="85"/>
      <c r="V33" s="87" t="s">
        <v>345</v>
      </c>
      <c r="W33" s="85" t="s">
        <v>37</v>
      </c>
      <c r="X33" s="85"/>
      <c r="Y33" s="85"/>
      <c r="Z33" s="85"/>
      <c r="AA33" s="85"/>
      <c r="AB33" s="85"/>
      <c r="AC33" s="85"/>
      <c r="AD33" s="85"/>
      <c r="AE33" s="85"/>
      <c r="AF33" s="85"/>
      <c r="AG33" s="85"/>
      <c r="AH33" s="85"/>
      <c r="AI33" s="85"/>
      <c r="AJ33" s="85"/>
      <c r="AK33" s="85"/>
      <c r="AL33" s="85"/>
      <c r="AM33" s="85"/>
      <c r="AN33" s="85"/>
      <c r="AO33" s="85"/>
      <c r="AP33" s="84"/>
    </row>
    <row r="34" spans="1:42" ht="17">
      <c r="A34" s="92"/>
      <c r="B34" s="86">
        <v>44307</v>
      </c>
      <c r="C34" s="86">
        <v>44308</v>
      </c>
      <c r="D34" s="86"/>
      <c r="E34" s="86">
        <v>44307</v>
      </c>
      <c r="F34" s="16" t="s">
        <v>6954</v>
      </c>
      <c r="G34" s="5" t="s">
        <v>4890</v>
      </c>
      <c r="H34" s="87" t="s">
        <v>6955</v>
      </c>
      <c r="I34" s="87" t="s">
        <v>3242</v>
      </c>
      <c r="J34" s="85" t="s">
        <v>178</v>
      </c>
      <c r="K34" s="91" t="s">
        <v>7516</v>
      </c>
      <c r="L34" s="87" t="s">
        <v>7517</v>
      </c>
      <c r="M34" s="85" t="s">
        <v>142</v>
      </c>
      <c r="N34" s="106">
        <v>1000</v>
      </c>
      <c r="O34" s="90" t="s">
        <v>6982</v>
      </c>
      <c r="P34" s="90"/>
      <c r="Q34" s="85" t="s">
        <v>6959</v>
      </c>
      <c r="R34" s="85" t="s">
        <v>7391</v>
      </c>
      <c r="S34" s="85" t="s">
        <v>6961</v>
      </c>
      <c r="T34" s="102" t="s">
        <v>564</v>
      </c>
      <c r="U34" s="85"/>
      <c r="V34" s="87" t="s">
        <v>139</v>
      </c>
      <c r="W34" s="85" t="s">
        <v>37</v>
      </c>
      <c r="X34" s="85"/>
      <c r="Y34" s="85"/>
      <c r="Z34" s="85"/>
      <c r="AA34" s="85"/>
      <c r="AB34" s="85"/>
      <c r="AC34" s="85"/>
      <c r="AD34" s="85"/>
      <c r="AE34" s="85"/>
      <c r="AF34" s="85"/>
      <c r="AG34" s="85"/>
      <c r="AH34" s="85"/>
      <c r="AI34" s="85"/>
      <c r="AJ34" s="85"/>
      <c r="AK34" s="85"/>
      <c r="AL34" s="85"/>
      <c r="AM34" s="85"/>
      <c r="AN34" s="85"/>
      <c r="AO34" s="85"/>
      <c r="AP34" s="84"/>
    </row>
    <row r="35" spans="1:42" ht="17">
      <c r="A35" s="92"/>
      <c r="B35" s="86">
        <v>44307</v>
      </c>
      <c r="C35" s="86">
        <v>44338</v>
      </c>
      <c r="D35" s="86"/>
      <c r="E35" s="86">
        <v>44307</v>
      </c>
      <c r="F35" s="16" t="s">
        <v>6954</v>
      </c>
      <c r="G35" s="5" t="s">
        <v>4890</v>
      </c>
      <c r="H35" s="87" t="s">
        <v>6955</v>
      </c>
      <c r="I35" s="87" t="s">
        <v>3242</v>
      </c>
      <c r="J35" s="85" t="s">
        <v>178</v>
      </c>
      <c r="K35" s="91" t="s">
        <v>7518</v>
      </c>
      <c r="L35" s="87" t="s">
        <v>7519</v>
      </c>
      <c r="M35" s="85" t="s">
        <v>142</v>
      </c>
      <c r="N35" s="106">
        <v>1000</v>
      </c>
      <c r="O35" s="90" t="s">
        <v>6982</v>
      </c>
      <c r="P35" s="90"/>
      <c r="Q35" s="85" t="s">
        <v>6959</v>
      </c>
      <c r="R35" s="85" t="s">
        <v>6969</v>
      </c>
      <c r="S35" s="85" t="s">
        <v>6966</v>
      </c>
      <c r="T35" s="102" t="s">
        <v>7520</v>
      </c>
      <c r="U35" s="85"/>
      <c r="V35" s="87" t="s">
        <v>345</v>
      </c>
      <c r="W35" s="85" t="s">
        <v>37</v>
      </c>
      <c r="X35" s="85"/>
      <c r="Y35" s="85"/>
      <c r="Z35" s="85"/>
      <c r="AA35" s="85"/>
      <c r="AB35" s="85"/>
      <c r="AC35" s="85"/>
      <c r="AD35" s="85"/>
      <c r="AE35" s="85"/>
      <c r="AF35" s="85"/>
      <c r="AG35" s="85"/>
      <c r="AH35" s="85"/>
      <c r="AI35" s="85"/>
      <c r="AJ35" s="85"/>
      <c r="AK35" s="85"/>
      <c r="AL35" s="85"/>
      <c r="AM35" s="85"/>
      <c r="AN35" s="85"/>
      <c r="AO35" s="85"/>
      <c r="AP35" s="84"/>
    </row>
    <row r="36" spans="1:42" ht="17">
      <c r="A36" s="92"/>
      <c r="B36" s="86">
        <v>44307</v>
      </c>
      <c r="C36" s="86" t="s">
        <v>7333</v>
      </c>
      <c r="D36" s="86"/>
      <c r="E36" s="86">
        <v>44307</v>
      </c>
      <c r="F36" s="16" t="s">
        <v>6954</v>
      </c>
      <c r="G36" s="5" t="s">
        <v>4890</v>
      </c>
      <c r="H36" s="87" t="s">
        <v>6955</v>
      </c>
      <c r="I36" s="87" t="s">
        <v>3242</v>
      </c>
      <c r="J36" s="85" t="s">
        <v>5491</v>
      </c>
      <c r="K36" s="99" t="s">
        <v>5819</v>
      </c>
      <c r="L36" s="85" t="s">
        <v>7521</v>
      </c>
      <c r="M36" s="85" t="s">
        <v>142</v>
      </c>
      <c r="N36" s="106">
        <v>1000</v>
      </c>
      <c r="O36" s="90" t="s">
        <v>6965</v>
      </c>
      <c r="P36" s="90" t="s">
        <v>6965</v>
      </c>
      <c r="Q36" s="85">
        <v>2021</v>
      </c>
      <c r="R36" s="85" t="s">
        <v>6969</v>
      </c>
      <c r="S36" s="85" t="s">
        <v>6966</v>
      </c>
      <c r="T36" s="102" t="s">
        <v>7522</v>
      </c>
      <c r="U36" s="85"/>
      <c r="V36" s="87" t="s">
        <v>139</v>
      </c>
      <c r="W36" s="85" t="s">
        <v>37</v>
      </c>
      <c r="X36" s="85"/>
      <c r="Y36" s="85"/>
      <c r="Z36" s="85"/>
      <c r="AA36" s="85"/>
      <c r="AB36" s="85"/>
      <c r="AC36" s="85"/>
      <c r="AD36" s="85"/>
      <c r="AE36" s="85"/>
      <c r="AF36" s="85"/>
      <c r="AG36" s="85"/>
      <c r="AH36" s="85"/>
      <c r="AI36" s="85"/>
      <c r="AJ36" s="85"/>
      <c r="AK36" s="85"/>
      <c r="AL36" s="85"/>
      <c r="AM36" s="85"/>
      <c r="AN36" s="85"/>
      <c r="AO36" s="85"/>
      <c r="AP36" s="84"/>
    </row>
    <row r="37" spans="1:42" ht="34">
      <c r="A37" s="92"/>
      <c r="B37" s="86">
        <v>44308</v>
      </c>
      <c r="C37" s="86">
        <v>44315</v>
      </c>
      <c r="D37" s="86"/>
      <c r="E37" s="86">
        <v>44308</v>
      </c>
      <c r="F37" s="16" t="s">
        <v>6954</v>
      </c>
      <c r="G37" s="5" t="s">
        <v>4890</v>
      </c>
      <c r="H37" s="87" t="s">
        <v>6955</v>
      </c>
      <c r="I37" s="87" t="s">
        <v>3242</v>
      </c>
      <c r="J37" s="85" t="s">
        <v>146</v>
      </c>
      <c r="K37" s="99" t="s">
        <v>7523</v>
      </c>
      <c r="L37" s="87" t="s">
        <v>7524</v>
      </c>
      <c r="M37" s="85" t="s">
        <v>200</v>
      </c>
      <c r="N37" s="106">
        <v>1000</v>
      </c>
      <c r="O37" s="90" t="s">
        <v>6965</v>
      </c>
      <c r="P37" s="90"/>
      <c r="Q37" s="85">
        <v>2021</v>
      </c>
      <c r="R37" s="85" t="s">
        <v>6978</v>
      </c>
      <c r="S37" s="85" t="s">
        <v>6966</v>
      </c>
      <c r="T37" s="102" t="s">
        <v>7525</v>
      </c>
      <c r="U37" s="85"/>
      <c r="V37" s="87" t="s">
        <v>139</v>
      </c>
      <c r="W37" s="85" t="s">
        <v>37</v>
      </c>
      <c r="X37" s="85"/>
      <c r="Y37" s="85"/>
      <c r="Z37" s="85"/>
      <c r="AA37" s="85"/>
      <c r="AB37" s="85"/>
      <c r="AC37" s="85"/>
      <c r="AD37" s="85"/>
      <c r="AE37" s="85"/>
      <c r="AF37" s="85"/>
      <c r="AG37" s="85"/>
      <c r="AH37" s="85"/>
      <c r="AI37" s="85"/>
      <c r="AJ37" s="85"/>
      <c r="AK37" s="85"/>
      <c r="AL37" s="85"/>
      <c r="AM37" s="85"/>
      <c r="AN37" s="85"/>
      <c r="AO37" s="85"/>
      <c r="AP37" s="84"/>
    </row>
    <row r="38" spans="1:42" ht="17">
      <c r="A38" s="92"/>
      <c r="B38" s="86">
        <v>44308</v>
      </c>
      <c r="C38" s="86">
        <v>44338</v>
      </c>
      <c r="D38" s="86"/>
      <c r="E38" s="86">
        <v>44308</v>
      </c>
      <c r="F38" s="16" t="s">
        <v>6954</v>
      </c>
      <c r="G38" s="5" t="s">
        <v>4890</v>
      </c>
      <c r="H38" s="87" t="s">
        <v>6955</v>
      </c>
      <c r="I38" s="87" t="s">
        <v>3242</v>
      </c>
      <c r="J38" s="85" t="s">
        <v>178</v>
      </c>
      <c r="K38" s="99" t="s">
        <v>7526</v>
      </c>
      <c r="L38" s="87" t="s">
        <v>7527</v>
      </c>
      <c r="M38" s="85" t="s">
        <v>7528</v>
      </c>
      <c r="N38" s="106">
        <v>1000</v>
      </c>
      <c r="O38" s="90" t="s">
        <v>6982</v>
      </c>
      <c r="P38" s="90"/>
      <c r="Q38" s="85" t="s">
        <v>6959</v>
      </c>
      <c r="R38" s="85" t="s">
        <v>7163</v>
      </c>
      <c r="S38" s="85" t="s">
        <v>6966</v>
      </c>
      <c r="T38" s="102"/>
      <c r="U38" s="85"/>
      <c r="V38" s="87" t="s">
        <v>139</v>
      </c>
      <c r="W38" s="85" t="s">
        <v>37</v>
      </c>
      <c r="X38" s="85"/>
      <c r="Y38" s="85"/>
      <c r="Z38" s="85"/>
      <c r="AA38" s="85"/>
      <c r="AB38" s="85"/>
      <c r="AC38" s="85"/>
      <c r="AD38" s="85"/>
      <c r="AE38" s="85"/>
      <c r="AF38" s="85"/>
      <c r="AG38" s="85"/>
      <c r="AH38" s="85"/>
      <c r="AI38" s="85"/>
      <c r="AJ38" s="85"/>
      <c r="AK38" s="85"/>
      <c r="AL38" s="85"/>
      <c r="AM38" s="85"/>
      <c r="AN38" s="85"/>
      <c r="AO38" s="85"/>
      <c r="AP38" s="84"/>
    </row>
    <row r="39" spans="1:42" ht="17">
      <c r="A39" s="92"/>
      <c r="B39" s="86">
        <v>44308</v>
      </c>
      <c r="C39" s="86" t="s">
        <v>7333</v>
      </c>
      <c r="D39" s="86"/>
      <c r="E39" s="92">
        <v>44308</v>
      </c>
      <c r="F39" s="16" t="s">
        <v>6954</v>
      </c>
      <c r="G39" s="5" t="s">
        <v>4890</v>
      </c>
      <c r="H39" s="87" t="s">
        <v>6955</v>
      </c>
      <c r="I39" s="87" t="s">
        <v>3242</v>
      </c>
      <c r="J39" s="85" t="s">
        <v>178</v>
      </c>
      <c r="K39" s="85">
        <v>99220202</v>
      </c>
      <c r="L39" s="87" t="s">
        <v>7529</v>
      </c>
      <c r="M39" s="85" t="s">
        <v>168</v>
      </c>
      <c r="N39" s="106">
        <v>1000</v>
      </c>
      <c r="O39" s="90" t="s">
        <v>6982</v>
      </c>
      <c r="P39" s="90" t="s">
        <v>6982</v>
      </c>
      <c r="Q39" s="85" t="s">
        <v>6959</v>
      </c>
      <c r="R39" s="85" t="s">
        <v>6978</v>
      </c>
      <c r="S39" s="85" t="s">
        <v>6970</v>
      </c>
      <c r="T39" s="102" t="s">
        <v>7455</v>
      </c>
      <c r="U39" s="85"/>
      <c r="V39" s="87" t="s">
        <v>139</v>
      </c>
      <c r="W39" s="85" t="s">
        <v>37</v>
      </c>
      <c r="X39" s="85"/>
      <c r="Y39" s="85"/>
      <c r="Z39" s="85"/>
      <c r="AA39" s="85"/>
      <c r="AB39" s="85"/>
      <c r="AC39" s="85"/>
      <c r="AD39" s="85"/>
      <c r="AE39" s="85"/>
      <c r="AF39" s="85"/>
      <c r="AG39" s="85"/>
      <c r="AH39" s="85"/>
      <c r="AI39" s="85"/>
      <c r="AJ39" s="85"/>
      <c r="AK39" s="85"/>
      <c r="AL39" s="85"/>
      <c r="AM39" s="85"/>
      <c r="AN39" s="85"/>
      <c r="AO39" s="85"/>
      <c r="AP39" s="84"/>
    </row>
    <row r="40" spans="1:42" ht="51">
      <c r="A40" s="92"/>
      <c r="B40" s="86">
        <v>44308</v>
      </c>
      <c r="C40" s="86"/>
      <c r="D40" s="86"/>
      <c r="E40" s="86">
        <v>44308</v>
      </c>
      <c r="F40" s="16" t="s">
        <v>6954</v>
      </c>
      <c r="G40" s="5" t="s">
        <v>4890</v>
      </c>
      <c r="H40" s="87" t="s">
        <v>6955</v>
      </c>
      <c r="I40" s="87" t="s">
        <v>3242</v>
      </c>
      <c r="J40" s="85" t="s">
        <v>5487</v>
      </c>
      <c r="K40" s="99" t="s">
        <v>7530</v>
      </c>
      <c r="L40" s="87" t="s">
        <v>7531</v>
      </c>
      <c r="M40" s="85" t="s">
        <v>142</v>
      </c>
      <c r="N40" s="106">
        <v>2000</v>
      </c>
      <c r="O40" s="90" t="s">
        <v>6982</v>
      </c>
      <c r="P40" s="90"/>
      <c r="Q40" s="85" t="s">
        <v>6959</v>
      </c>
      <c r="R40" s="85" t="s">
        <v>7391</v>
      </c>
      <c r="S40" s="85" t="s">
        <v>6961</v>
      </c>
      <c r="T40" s="102" t="s">
        <v>7532</v>
      </c>
      <c r="U40" s="85"/>
      <c r="V40" s="87" t="s">
        <v>139</v>
      </c>
      <c r="W40" s="85" t="s">
        <v>37</v>
      </c>
      <c r="X40" s="85"/>
      <c r="Y40" s="85"/>
      <c r="Z40" s="85"/>
      <c r="AA40" s="85"/>
      <c r="AB40" s="85"/>
      <c r="AC40" s="85"/>
      <c r="AD40" s="85"/>
      <c r="AE40" s="85"/>
      <c r="AF40" s="85"/>
      <c r="AG40" s="85"/>
      <c r="AH40" s="85"/>
      <c r="AI40" s="85"/>
      <c r="AJ40" s="85"/>
      <c r="AK40" s="85"/>
      <c r="AL40" s="85"/>
      <c r="AM40" s="85"/>
      <c r="AN40" s="85"/>
      <c r="AO40" s="85"/>
      <c r="AP40" s="84"/>
    </row>
    <row r="41" spans="1:42" ht="17">
      <c r="A41" s="92"/>
      <c r="B41" s="86">
        <v>44309</v>
      </c>
      <c r="C41" s="86">
        <v>44316</v>
      </c>
      <c r="D41" s="86"/>
      <c r="E41" s="86">
        <v>44309</v>
      </c>
      <c r="F41" s="16" t="s">
        <v>6954</v>
      </c>
      <c r="G41" s="5" t="s">
        <v>4890</v>
      </c>
      <c r="H41" s="87" t="s">
        <v>6955</v>
      </c>
      <c r="I41" s="87" t="s">
        <v>3242</v>
      </c>
      <c r="J41" s="85" t="s">
        <v>156</v>
      </c>
      <c r="K41" s="99" t="s">
        <v>2990</v>
      </c>
      <c r="L41" s="87" t="s">
        <v>7533</v>
      </c>
      <c r="M41" s="85" t="s">
        <v>142</v>
      </c>
      <c r="N41" s="106">
        <v>3000</v>
      </c>
      <c r="O41" s="90" t="s">
        <v>6957</v>
      </c>
      <c r="P41" s="90" t="s">
        <v>6957</v>
      </c>
      <c r="Q41" s="85" t="s">
        <v>6959</v>
      </c>
      <c r="R41" s="85" t="s">
        <v>6969</v>
      </c>
      <c r="S41" s="85" t="s">
        <v>6966</v>
      </c>
      <c r="T41" s="102"/>
      <c r="U41" s="85"/>
      <c r="V41" s="87" t="s">
        <v>345</v>
      </c>
      <c r="W41" s="85" t="s">
        <v>37</v>
      </c>
      <c r="X41" s="85"/>
      <c r="Y41" s="85"/>
      <c r="Z41" s="85"/>
      <c r="AA41" s="85"/>
      <c r="AB41" s="85"/>
      <c r="AC41" s="85"/>
      <c r="AD41" s="85"/>
      <c r="AE41" s="85"/>
      <c r="AF41" s="85"/>
      <c r="AG41" s="85"/>
      <c r="AH41" s="85"/>
      <c r="AI41" s="85"/>
      <c r="AJ41" s="85"/>
      <c r="AK41" s="85"/>
      <c r="AL41" s="85"/>
      <c r="AM41" s="85"/>
      <c r="AN41" s="85"/>
      <c r="AO41" s="85"/>
      <c r="AP41" s="84"/>
    </row>
    <row r="42" spans="1:42" ht="17">
      <c r="A42" s="92"/>
      <c r="B42" s="86">
        <v>44309</v>
      </c>
      <c r="C42" s="86"/>
      <c r="D42" s="86"/>
      <c r="E42" s="86">
        <v>44309</v>
      </c>
      <c r="F42" s="16" t="s">
        <v>6954</v>
      </c>
      <c r="G42" s="5" t="s">
        <v>4890</v>
      </c>
      <c r="H42" s="87" t="s">
        <v>6955</v>
      </c>
      <c r="I42" s="87" t="s">
        <v>3242</v>
      </c>
      <c r="J42" s="85" t="s">
        <v>156</v>
      </c>
      <c r="K42" s="99">
        <v>300206</v>
      </c>
      <c r="L42" s="87" t="s">
        <v>4441</v>
      </c>
      <c r="M42" s="85" t="s">
        <v>311</v>
      </c>
      <c r="N42" s="106">
        <v>1288</v>
      </c>
      <c r="O42" s="90" t="s">
        <v>6957</v>
      </c>
      <c r="P42" s="90" t="s">
        <v>6957</v>
      </c>
      <c r="Q42" s="85" t="s">
        <v>6959</v>
      </c>
      <c r="R42" s="85" t="s">
        <v>7391</v>
      </c>
      <c r="S42" s="85" t="s">
        <v>6973</v>
      </c>
      <c r="T42" s="102" t="s">
        <v>147</v>
      </c>
      <c r="U42" s="85"/>
      <c r="V42" s="87" t="s">
        <v>139</v>
      </c>
      <c r="W42" s="85" t="s">
        <v>37</v>
      </c>
      <c r="X42" s="85"/>
      <c r="Y42" s="85"/>
      <c r="Z42" s="85"/>
      <c r="AA42" s="85"/>
      <c r="AB42" s="85"/>
      <c r="AC42" s="85"/>
      <c r="AD42" s="85"/>
      <c r="AE42" s="85"/>
      <c r="AF42" s="85"/>
      <c r="AG42" s="85"/>
      <c r="AH42" s="85"/>
      <c r="AI42" s="85"/>
      <c r="AJ42" s="85"/>
      <c r="AK42" s="85"/>
      <c r="AL42" s="85"/>
      <c r="AM42" s="85"/>
      <c r="AN42" s="85"/>
      <c r="AO42" s="85"/>
      <c r="AP42" s="84"/>
    </row>
    <row r="43" spans="1:42" ht="34">
      <c r="A43" s="92"/>
      <c r="B43" s="86">
        <v>44309</v>
      </c>
      <c r="C43" s="86">
        <v>44338</v>
      </c>
      <c r="D43" s="86"/>
      <c r="E43" s="86">
        <v>44309</v>
      </c>
      <c r="F43" s="16" t="s">
        <v>6954</v>
      </c>
      <c r="G43" s="5" t="s">
        <v>4890</v>
      </c>
      <c r="H43" s="87" t="s">
        <v>6955</v>
      </c>
      <c r="I43" s="87" t="s">
        <v>3242</v>
      </c>
      <c r="J43" s="85" t="s">
        <v>156</v>
      </c>
      <c r="K43" s="99" t="s">
        <v>7534</v>
      </c>
      <c r="L43" s="87" t="s">
        <v>7535</v>
      </c>
      <c r="M43" s="85" t="s">
        <v>142</v>
      </c>
      <c r="N43" s="106">
        <v>600</v>
      </c>
      <c r="O43" s="90" t="s">
        <v>6965</v>
      </c>
      <c r="P43" s="90" t="s">
        <v>6965</v>
      </c>
      <c r="Q43" s="85" t="s">
        <v>6959</v>
      </c>
      <c r="R43" s="85" t="s">
        <v>7030</v>
      </c>
      <c r="S43" s="85" t="s">
        <v>6966</v>
      </c>
      <c r="T43" s="102" t="s">
        <v>7536</v>
      </c>
      <c r="U43" s="85"/>
      <c r="V43" s="87" t="s">
        <v>345</v>
      </c>
      <c r="W43" s="85" t="s">
        <v>37</v>
      </c>
      <c r="X43" s="85"/>
      <c r="Y43" s="85"/>
      <c r="Z43" s="85"/>
      <c r="AA43" s="85"/>
      <c r="AB43" s="85"/>
      <c r="AC43" s="85"/>
      <c r="AD43" s="85"/>
      <c r="AE43" s="85"/>
      <c r="AF43" s="85"/>
      <c r="AG43" s="85"/>
      <c r="AH43" s="85"/>
      <c r="AI43" s="85"/>
      <c r="AJ43" s="85"/>
      <c r="AK43" s="85"/>
      <c r="AL43" s="85"/>
      <c r="AM43" s="85"/>
      <c r="AN43" s="85"/>
      <c r="AO43" s="85"/>
      <c r="AP43" s="84"/>
    </row>
    <row r="44" spans="1:42" ht="17">
      <c r="A44" s="92"/>
      <c r="B44" s="86">
        <v>44309</v>
      </c>
      <c r="C44" s="86">
        <v>44400</v>
      </c>
      <c r="D44" s="86"/>
      <c r="E44" s="86">
        <v>44309</v>
      </c>
      <c r="F44" s="16" t="s">
        <v>6954</v>
      </c>
      <c r="G44" s="5" t="s">
        <v>4890</v>
      </c>
      <c r="H44" s="87" t="s">
        <v>6955</v>
      </c>
      <c r="I44" s="87" t="s">
        <v>3242</v>
      </c>
      <c r="J44" s="85" t="s">
        <v>178</v>
      </c>
      <c r="K44" s="99" t="s">
        <v>7537</v>
      </c>
      <c r="L44" s="87" t="s">
        <v>7538</v>
      </c>
      <c r="M44" s="85" t="s">
        <v>142</v>
      </c>
      <c r="N44" s="106">
        <v>1000</v>
      </c>
      <c r="O44" s="90" t="s">
        <v>6965</v>
      </c>
      <c r="P44" s="90"/>
      <c r="Q44" s="85" t="s">
        <v>6959</v>
      </c>
      <c r="R44" s="85" t="s">
        <v>7163</v>
      </c>
      <c r="S44" s="85" t="s">
        <v>6966</v>
      </c>
      <c r="T44" s="102"/>
      <c r="U44" s="85"/>
      <c r="V44" s="87" t="s">
        <v>139</v>
      </c>
      <c r="W44" s="85" t="s">
        <v>37</v>
      </c>
      <c r="X44" s="85"/>
      <c r="Y44" s="85"/>
      <c r="Z44" s="85"/>
      <c r="AA44" s="85"/>
      <c r="AB44" s="85"/>
      <c r="AC44" s="85"/>
      <c r="AD44" s="85"/>
      <c r="AE44" s="85"/>
      <c r="AF44" s="85"/>
      <c r="AG44" s="85"/>
      <c r="AH44" s="85"/>
      <c r="AI44" s="85"/>
      <c r="AJ44" s="85"/>
      <c r="AK44" s="85"/>
      <c r="AL44" s="85"/>
      <c r="AM44" s="85"/>
      <c r="AN44" s="85"/>
      <c r="AO44" s="85"/>
      <c r="AP44" s="84"/>
    </row>
    <row r="45" spans="1:42" ht="17">
      <c r="A45" s="92"/>
      <c r="B45" s="86">
        <v>44309</v>
      </c>
      <c r="C45" s="86">
        <v>44316</v>
      </c>
      <c r="D45" s="86"/>
      <c r="E45" s="86">
        <v>44309</v>
      </c>
      <c r="F45" s="16" t="s">
        <v>6954</v>
      </c>
      <c r="G45" s="5" t="s">
        <v>4890</v>
      </c>
      <c r="H45" s="87" t="s">
        <v>6955</v>
      </c>
      <c r="I45" s="87" t="s">
        <v>3242</v>
      </c>
      <c r="J45" s="85" t="s">
        <v>5491</v>
      </c>
      <c r="K45" s="109" t="s">
        <v>7539</v>
      </c>
      <c r="L45" s="87" t="s">
        <v>7540</v>
      </c>
      <c r="M45" s="85" t="s">
        <v>142</v>
      </c>
      <c r="N45" s="106">
        <v>1000</v>
      </c>
      <c r="O45" s="90" t="s">
        <v>6965</v>
      </c>
      <c r="P45" s="90" t="s">
        <v>6965</v>
      </c>
      <c r="Q45" s="85" t="s">
        <v>6959</v>
      </c>
      <c r="R45" s="85" t="s">
        <v>6969</v>
      </c>
      <c r="S45" s="85" t="s">
        <v>6966</v>
      </c>
      <c r="T45" s="102" t="s">
        <v>147</v>
      </c>
      <c r="U45" s="85"/>
      <c r="V45" s="87" t="s">
        <v>139</v>
      </c>
      <c r="W45" s="85" t="s">
        <v>37</v>
      </c>
      <c r="X45" s="85"/>
      <c r="Y45" s="85"/>
      <c r="Z45" s="85"/>
      <c r="AA45" s="85"/>
      <c r="AB45" s="85"/>
      <c r="AC45" s="85"/>
      <c r="AD45" s="85"/>
      <c r="AE45" s="85"/>
      <c r="AF45" s="85"/>
      <c r="AG45" s="85"/>
      <c r="AH45" s="85"/>
      <c r="AI45" s="85"/>
      <c r="AJ45" s="85"/>
      <c r="AK45" s="85"/>
      <c r="AL45" s="85"/>
      <c r="AM45" s="85"/>
      <c r="AN45" s="85"/>
      <c r="AO45" s="85"/>
      <c r="AP45" s="84"/>
    </row>
    <row r="46" spans="1:42" ht="17">
      <c r="A46" s="92"/>
      <c r="B46" s="86">
        <v>44309</v>
      </c>
      <c r="C46" s="86">
        <v>44322</v>
      </c>
      <c r="D46" s="86"/>
      <c r="E46" s="86">
        <v>44309</v>
      </c>
      <c r="F46" s="16" t="s">
        <v>6954</v>
      </c>
      <c r="G46" s="5" t="s">
        <v>4890</v>
      </c>
      <c r="H46" s="87" t="s">
        <v>6955</v>
      </c>
      <c r="I46" s="87" t="s">
        <v>3242</v>
      </c>
      <c r="J46" s="85" t="s">
        <v>5491</v>
      </c>
      <c r="K46" s="99" t="s">
        <v>7541</v>
      </c>
      <c r="L46" s="85" t="s">
        <v>7542</v>
      </c>
      <c r="M46" s="85" t="s">
        <v>142</v>
      </c>
      <c r="N46" s="106">
        <v>200</v>
      </c>
      <c r="O46" s="90" t="s">
        <v>6965</v>
      </c>
      <c r="P46" s="90"/>
      <c r="Q46" s="85" t="s">
        <v>6959</v>
      </c>
      <c r="R46" s="85" t="s">
        <v>7030</v>
      </c>
      <c r="S46" s="85" t="s">
        <v>6966</v>
      </c>
      <c r="T46" s="102" t="s">
        <v>7543</v>
      </c>
      <c r="U46" s="85"/>
      <c r="V46" s="87" t="s">
        <v>139</v>
      </c>
      <c r="W46" s="85" t="s">
        <v>37</v>
      </c>
      <c r="X46" s="85"/>
      <c r="Y46" s="85"/>
      <c r="Z46" s="85"/>
      <c r="AA46" s="85"/>
      <c r="AB46" s="85"/>
      <c r="AC46" s="85"/>
      <c r="AD46" s="85"/>
      <c r="AE46" s="85"/>
      <c r="AF46" s="85"/>
      <c r="AG46" s="85"/>
      <c r="AH46" s="85"/>
      <c r="AI46" s="85"/>
      <c r="AJ46" s="85"/>
      <c r="AK46" s="85"/>
      <c r="AL46" s="85"/>
      <c r="AM46" s="85"/>
      <c r="AN46" s="85"/>
      <c r="AO46" s="85"/>
      <c r="AP46" s="84"/>
    </row>
    <row r="47" spans="1:42" ht="17">
      <c r="A47" s="92"/>
      <c r="B47" s="86">
        <v>44309</v>
      </c>
      <c r="C47" s="86" t="s">
        <v>7333</v>
      </c>
      <c r="D47" s="86"/>
      <c r="E47" s="86">
        <v>44309</v>
      </c>
      <c r="F47" s="16" t="s">
        <v>6954</v>
      </c>
      <c r="G47" s="5" t="s">
        <v>4890</v>
      </c>
      <c r="H47" s="87" t="s">
        <v>6955</v>
      </c>
      <c r="I47" s="87" t="s">
        <v>3242</v>
      </c>
      <c r="J47" s="85" t="s">
        <v>5491</v>
      </c>
      <c r="K47" s="85">
        <v>2463409982</v>
      </c>
      <c r="L47" s="85" t="s">
        <v>7544</v>
      </c>
      <c r="M47" s="85" t="s">
        <v>142</v>
      </c>
      <c r="N47" s="106">
        <v>90</v>
      </c>
      <c r="O47" s="90" t="s">
        <v>6965</v>
      </c>
      <c r="P47" s="90"/>
      <c r="Q47" s="85" t="s">
        <v>6959</v>
      </c>
      <c r="R47" s="85" t="s">
        <v>6978</v>
      </c>
      <c r="S47" s="85" t="s">
        <v>6973</v>
      </c>
      <c r="T47" s="102" t="s">
        <v>7545</v>
      </c>
      <c r="U47" s="85"/>
      <c r="V47" s="87" t="s">
        <v>139</v>
      </c>
      <c r="W47" s="85" t="s">
        <v>37</v>
      </c>
      <c r="X47" s="85"/>
      <c r="Y47" s="85"/>
      <c r="Z47" s="85"/>
      <c r="AA47" s="85"/>
      <c r="AB47" s="85"/>
      <c r="AC47" s="85"/>
      <c r="AD47" s="85"/>
      <c r="AE47" s="85"/>
      <c r="AF47" s="85"/>
      <c r="AG47" s="85"/>
      <c r="AH47" s="85"/>
      <c r="AI47" s="85"/>
      <c r="AJ47" s="85"/>
      <c r="AK47" s="85"/>
      <c r="AL47" s="85"/>
      <c r="AM47" s="85"/>
      <c r="AN47" s="85"/>
      <c r="AO47" s="85"/>
      <c r="AP47" s="84"/>
    </row>
    <row r="48" spans="1:42" ht="34">
      <c r="A48" s="92"/>
      <c r="B48" s="86">
        <v>44309</v>
      </c>
      <c r="C48" s="105">
        <v>44316</v>
      </c>
      <c r="D48" s="86"/>
      <c r="E48" s="86">
        <v>44309</v>
      </c>
      <c r="F48" s="16" t="s">
        <v>6954</v>
      </c>
      <c r="G48" s="5" t="s">
        <v>4890</v>
      </c>
      <c r="H48" s="87" t="s">
        <v>6955</v>
      </c>
      <c r="I48" s="87" t="s">
        <v>3242</v>
      </c>
      <c r="J48" s="85" t="s">
        <v>154</v>
      </c>
      <c r="K48" s="110" t="s">
        <v>7546</v>
      </c>
      <c r="L48" s="87" t="s">
        <v>7547</v>
      </c>
      <c r="M48" s="85" t="s">
        <v>142</v>
      </c>
      <c r="N48" s="106">
        <v>1000</v>
      </c>
      <c r="O48" s="90" t="s">
        <v>6965</v>
      </c>
      <c r="P48" s="90" t="s">
        <v>6965</v>
      </c>
      <c r="Q48" s="85" t="s">
        <v>6959</v>
      </c>
      <c r="R48" s="85" t="s">
        <v>6969</v>
      </c>
      <c r="S48" s="85" t="s">
        <v>6966</v>
      </c>
      <c r="T48" s="102" t="s">
        <v>7548</v>
      </c>
      <c r="U48" s="85"/>
      <c r="V48" s="87" t="s">
        <v>139</v>
      </c>
      <c r="W48" s="85" t="s">
        <v>37</v>
      </c>
      <c r="X48" s="85"/>
      <c r="Y48" s="85"/>
      <c r="Z48" s="85"/>
      <c r="AA48" s="85"/>
      <c r="AB48" s="85"/>
      <c r="AC48" s="85"/>
      <c r="AD48" s="85"/>
      <c r="AE48" s="85"/>
      <c r="AF48" s="85"/>
      <c r="AG48" s="85"/>
      <c r="AH48" s="85"/>
      <c r="AI48" s="85"/>
      <c r="AJ48" s="85"/>
      <c r="AK48" s="85"/>
      <c r="AL48" s="85"/>
      <c r="AM48" s="85"/>
      <c r="AN48" s="85"/>
      <c r="AO48" s="85"/>
      <c r="AP48" s="84"/>
    </row>
    <row r="49" spans="1:42" ht="51">
      <c r="A49" s="92"/>
      <c r="B49" s="86">
        <v>44311</v>
      </c>
      <c r="C49" s="86"/>
      <c r="D49" s="86"/>
      <c r="E49" s="86">
        <v>44311</v>
      </c>
      <c r="F49" s="16" t="s">
        <v>6954</v>
      </c>
      <c r="G49" s="5" t="s">
        <v>4890</v>
      </c>
      <c r="H49" s="87" t="s">
        <v>6955</v>
      </c>
      <c r="I49" s="87" t="s">
        <v>3242</v>
      </c>
      <c r="J49" s="85" t="s">
        <v>156</v>
      </c>
      <c r="K49" s="99"/>
      <c r="L49" s="85" t="s">
        <v>7549</v>
      </c>
      <c r="M49" s="87" t="s">
        <v>142</v>
      </c>
      <c r="N49" s="106">
        <v>500</v>
      </c>
      <c r="O49" s="90" t="s">
        <v>6965</v>
      </c>
      <c r="P49" s="90" t="s">
        <v>6965</v>
      </c>
      <c r="Q49" s="85" t="s">
        <v>6959</v>
      </c>
      <c r="R49" s="85" t="s">
        <v>7030</v>
      </c>
      <c r="S49" s="85" t="s">
        <v>6961</v>
      </c>
      <c r="T49" s="102" t="s">
        <v>7550</v>
      </c>
      <c r="U49" s="85"/>
      <c r="V49" s="87" t="s">
        <v>152</v>
      </c>
      <c r="W49" s="85" t="s">
        <v>37</v>
      </c>
      <c r="X49" s="85"/>
      <c r="Y49" s="85"/>
      <c r="Z49" s="85"/>
      <c r="AA49" s="85"/>
      <c r="AB49" s="85"/>
      <c r="AC49" s="85"/>
      <c r="AD49" s="85"/>
      <c r="AE49" s="85"/>
      <c r="AF49" s="85"/>
      <c r="AG49" s="85"/>
      <c r="AH49" s="85"/>
      <c r="AI49" s="85"/>
      <c r="AJ49" s="85"/>
      <c r="AK49" s="85"/>
      <c r="AL49" s="85"/>
      <c r="AM49" s="85"/>
      <c r="AN49" s="85"/>
      <c r="AO49" s="85"/>
      <c r="AP49" s="84"/>
    </row>
    <row r="50" spans="1:42" ht="17">
      <c r="A50" s="92"/>
      <c r="B50" s="86">
        <v>44311</v>
      </c>
      <c r="C50" s="86" t="s">
        <v>7333</v>
      </c>
      <c r="D50" s="86"/>
      <c r="E50" s="86">
        <v>44311</v>
      </c>
      <c r="F50" s="16" t="s">
        <v>6954</v>
      </c>
      <c r="G50" s="5" t="s">
        <v>4890</v>
      </c>
      <c r="H50" s="87" t="s">
        <v>6955</v>
      </c>
      <c r="I50" s="87" t="s">
        <v>3242</v>
      </c>
      <c r="J50" s="85" t="s">
        <v>146</v>
      </c>
      <c r="K50" s="99" t="s">
        <v>7551</v>
      </c>
      <c r="L50" s="87" t="s">
        <v>7552</v>
      </c>
      <c r="M50" s="85" t="s">
        <v>7553</v>
      </c>
      <c r="N50" s="106">
        <v>4000</v>
      </c>
      <c r="O50" s="90" t="s">
        <v>6982</v>
      </c>
      <c r="P50" s="90"/>
      <c r="Q50" s="85" t="s">
        <v>6959</v>
      </c>
      <c r="R50" s="85" t="s">
        <v>6978</v>
      </c>
      <c r="S50" s="85" t="s">
        <v>6973</v>
      </c>
      <c r="T50" s="102" t="s">
        <v>7554</v>
      </c>
      <c r="U50" s="85"/>
      <c r="V50" s="87" t="s">
        <v>139</v>
      </c>
      <c r="W50" s="85" t="s">
        <v>37</v>
      </c>
      <c r="X50" s="85"/>
      <c r="Y50" s="85"/>
      <c r="Z50" s="85"/>
      <c r="AA50" s="85"/>
      <c r="AB50" s="85"/>
      <c r="AC50" s="85"/>
      <c r="AD50" s="85"/>
      <c r="AE50" s="85"/>
      <c r="AF50" s="85"/>
      <c r="AG50" s="85"/>
      <c r="AH50" s="85"/>
      <c r="AI50" s="85"/>
      <c r="AJ50" s="85"/>
      <c r="AK50" s="85"/>
      <c r="AL50" s="85"/>
      <c r="AM50" s="85"/>
      <c r="AN50" s="85"/>
      <c r="AO50" s="85"/>
      <c r="AP50" s="84"/>
    </row>
    <row r="51" spans="1:42" ht="17">
      <c r="A51" s="86"/>
      <c r="B51" s="86">
        <v>44311</v>
      </c>
      <c r="C51" s="86">
        <v>44322</v>
      </c>
      <c r="D51" s="86"/>
      <c r="E51" s="86">
        <v>44311</v>
      </c>
      <c r="F51" s="16" t="s">
        <v>6954</v>
      </c>
      <c r="G51" s="5" t="s">
        <v>4890</v>
      </c>
      <c r="H51" s="87" t="s">
        <v>6955</v>
      </c>
      <c r="I51" s="87" t="s">
        <v>3242</v>
      </c>
      <c r="J51" s="85" t="s">
        <v>5491</v>
      </c>
      <c r="K51" s="89">
        <v>2450520137</v>
      </c>
      <c r="L51" s="85" t="s">
        <v>7555</v>
      </c>
      <c r="M51" s="89" t="s">
        <v>142</v>
      </c>
      <c r="N51" s="111">
        <v>145</v>
      </c>
      <c r="O51" s="112" t="s">
        <v>6965</v>
      </c>
      <c r="P51" s="112" t="s">
        <v>6965</v>
      </c>
      <c r="Q51" s="89">
        <v>2021</v>
      </c>
      <c r="R51" s="89" t="s">
        <v>6978</v>
      </c>
      <c r="S51" s="89" t="s">
        <v>6973</v>
      </c>
      <c r="T51" s="113" t="s">
        <v>7556</v>
      </c>
      <c r="U51" s="89"/>
      <c r="V51" s="114" t="s">
        <v>139</v>
      </c>
      <c r="W51" s="89" t="s">
        <v>37</v>
      </c>
      <c r="X51" s="85"/>
      <c r="Y51" s="115"/>
      <c r="Z51" s="115"/>
      <c r="AA51" s="115"/>
      <c r="AB51" s="115"/>
      <c r="AC51" s="115"/>
      <c r="AD51" s="115"/>
      <c r="AE51" s="115"/>
      <c r="AF51" s="115"/>
      <c r="AG51" s="115"/>
      <c r="AH51" s="115"/>
      <c r="AI51" s="115"/>
      <c r="AJ51" s="115"/>
      <c r="AK51" s="115"/>
      <c r="AL51" s="115"/>
      <c r="AM51" s="115"/>
      <c r="AN51" s="115"/>
      <c r="AO51" s="115"/>
      <c r="AP51" s="84"/>
    </row>
    <row r="52" spans="1:42" ht="51">
      <c r="A52" s="92"/>
      <c r="B52" s="86">
        <v>44311</v>
      </c>
      <c r="C52" s="86">
        <v>44315</v>
      </c>
      <c r="D52" s="86"/>
      <c r="E52" s="86">
        <v>44311</v>
      </c>
      <c r="F52" s="16" t="s">
        <v>6954</v>
      </c>
      <c r="G52" s="5" t="s">
        <v>4890</v>
      </c>
      <c r="H52" s="87" t="s">
        <v>6955</v>
      </c>
      <c r="I52" s="87" t="s">
        <v>3242</v>
      </c>
      <c r="J52" s="85" t="s">
        <v>175</v>
      </c>
      <c r="K52" s="116" t="s">
        <v>7557</v>
      </c>
      <c r="L52" s="87" t="s">
        <v>7558</v>
      </c>
      <c r="M52" s="85" t="s">
        <v>200</v>
      </c>
      <c r="N52" s="106">
        <v>1000</v>
      </c>
      <c r="O52" s="90" t="s">
        <v>6982</v>
      </c>
      <c r="P52" s="90"/>
      <c r="Q52" s="85" t="s">
        <v>6959</v>
      </c>
      <c r="R52" s="85" t="s">
        <v>6978</v>
      </c>
      <c r="S52" s="85" t="s">
        <v>6966</v>
      </c>
      <c r="T52" s="102" t="s">
        <v>7559</v>
      </c>
      <c r="U52" s="85"/>
      <c r="V52" s="87" t="s">
        <v>139</v>
      </c>
      <c r="W52" s="85" t="s">
        <v>37</v>
      </c>
      <c r="X52" s="85"/>
      <c r="Y52" s="85"/>
      <c r="Z52" s="85"/>
      <c r="AA52" s="85"/>
      <c r="AB52" s="85"/>
      <c r="AC52" s="85"/>
      <c r="AD52" s="85"/>
      <c r="AE52" s="85"/>
      <c r="AF52" s="85"/>
      <c r="AG52" s="85"/>
      <c r="AH52" s="85"/>
      <c r="AI52" s="85"/>
      <c r="AJ52" s="85"/>
      <c r="AK52" s="85"/>
      <c r="AL52" s="85"/>
      <c r="AM52" s="85"/>
      <c r="AN52" s="85"/>
      <c r="AO52" s="85"/>
      <c r="AP52" s="84"/>
    </row>
    <row r="53" spans="1:42" ht="90">
      <c r="A53" s="94"/>
      <c r="B53" s="86">
        <v>44284</v>
      </c>
      <c r="C53" s="86"/>
      <c r="D53" s="86"/>
      <c r="E53" s="86">
        <v>44311</v>
      </c>
      <c r="F53" s="16" t="s">
        <v>6954</v>
      </c>
      <c r="G53" s="5" t="s">
        <v>4890</v>
      </c>
      <c r="H53" s="87" t="s">
        <v>6955</v>
      </c>
      <c r="I53" s="87" t="s">
        <v>3242</v>
      </c>
      <c r="J53" s="85" t="s">
        <v>5487</v>
      </c>
      <c r="K53" s="91" t="s">
        <v>7351</v>
      </c>
      <c r="L53" s="87" t="s">
        <v>7352</v>
      </c>
      <c r="M53" s="87" t="s">
        <v>287</v>
      </c>
      <c r="N53" s="95">
        <v>2700</v>
      </c>
      <c r="O53" s="96" t="s">
        <v>6982</v>
      </c>
      <c r="P53" s="96" t="s">
        <v>6982</v>
      </c>
      <c r="Q53" s="85" t="s">
        <v>6959</v>
      </c>
      <c r="R53" s="87" t="s">
        <v>6969</v>
      </c>
      <c r="S53" s="91" t="s">
        <v>6966</v>
      </c>
      <c r="T53" s="94" t="s">
        <v>7560</v>
      </c>
      <c r="U53" s="87"/>
      <c r="V53" s="87" t="s">
        <v>139</v>
      </c>
      <c r="W53" s="85" t="s">
        <v>37</v>
      </c>
      <c r="X53" s="87" t="s">
        <v>7354</v>
      </c>
      <c r="Y53" s="117" t="s">
        <v>7355</v>
      </c>
      <c r="Z53" s="117"/>
      <c r="AA53" s="118" t="s">
        <v>7561</v>
      </c>
      <c r="AB53" s="117"/>
      <c r="AC53" s="117" t="s">
        <v>39</v>
      </c>
      <c r="AD53" s="117"/>
      <c r="AE53" s="117"/>
      <c r="AF53" s="117"/>
      <c r="AG53" s="117"/>
      <c r="AH53" s="117"/>
      <c r="AI53" s="117"/>
      <c r="AJ53" s="117" t="s">
        <v>35</v>
      </c>
      <c r="AK53" s="117" t="s">
        <v>7562</v>
      </c>
      <c r="AL53" s="117"/>
      <c r="AM53" s="115"/>
      <c r="AN53" s="115"/>
      <c r="AO53" s="115"/>
      <c r="AP53" s="84"/>
    </row>
    <row r="54" spans="1:42" ht="119">
      <c r="A54" s="92"/>
      <c r="B54" s="86">
        <v>44311</v>
      </c>
      <c r="C54" s="86" t="s">
        <v>7333</v>
      </c>
      <c r="D54" s="86"/>
      <c r="E54" s="86">
        <v>44311</v>
      </c>
      <c r="F54" s="16" t="s">
        <v>6954</v>
      </c>
      <c r="G54" s="5" t="s">
        <v>4890</v>
      </c>
      <c r="H54" s="87" t="s">
        <v>6955</v>
      </c>
      <c r="I54" s="87" t="s">
        <v>3242</v>
      </c>
      <c r="J54" s="85" t="s">
        <v>281</v>
      </c>
      <c r="K54" s="109" t="s">
        <v>7563</v>
      </c>
      <c r="L54" s="87" t="s">
        <v>7564</v>
      </c>
      <c r="M54" s="85" t="s">
        <v>264</v>
      </c>
      <c r="N54" s="106">
        <v>1000</v>
      </c>
      <c r="O54" s="90" t="s">
        <v>6982</v>
      </c>
      <c r="P54" s="90" t="s">
        <v>6982</v>
      </c>
      <c r="Q54" s="85" t="s">
        <v>6959</v>
      </c>
      <c r="R54" s="85" t="s">
        <v>7030</v>
      </c>
      <c r="S54" s="85" t="s">
        <v>6966</v>
      </c>
      <c r="T54" s="102" t="s">
        <v>7565</v>
      </c>
      <c r="U54" s="85"/>
      <c r="V54" s="87" t="s">
        <v>139</v>
      </c>
      <c r="W54" s="85" t="s">
        <v>37</v>
      </c>
      <c r="X54" s="85"/>
      <c r="Y54" s="115"/>
      <c r="Z54" s="115"/>
      <c r="AA54" s="115"/>
      <c r="AB54" s="115"/>
      <c r="AC54" s="115"/>
      <c r="AD54" s="115"/>
      <c r="AE54" s="115"/>
      <c r="AF54" s="115"/>
      <c r="AG54" s="115"/>
      <c r="AH54" s="115"/>
      <c r="AI54" s="115"/>
      <c r="AJ54" s="115"/>
      <c r="AK54" s="115"/>
      <c r="AL54" s="115"/>
      <c r="AM54" s="115"/>
      <c r="AN54" s="115"/>
      <c r="AO54" s="115"/>
      <c r="AP54" s="84"/>
    </row>
    <row r="55" spans="1:42" ht="17">
      <c r="A55" s="115"/>
      <c r="B55" s="92">
        <v>44362</v>
      </c>
      <c r="C55" s="105"/>
      <c r="D55" s="105">
        <v>44361</v>
      </c>
      <c r="E55" s="92">
        <v>44362</v>
      </c>
      <c r="F55" s="75"/>
      <c r="G55" s="5" t="s">
        <v>4890</v>
      </c>
      <c r="H55" s="87" t="s">
        <v>6955</v>
      </c>
      <c r="I55" s="87" t="s">
        <v>3242</v>
      </c>
      <c r="J55" s="85" t="s">
        <v>154</v>
      </c>
      <c r="K55" s="119" t="s">
        <v>3199</v>
      </c>
      <c r="L55" s="74" t="s">
        <v>4136</v>
      </c>
      <c r="M55" s="115" t="s">
        <v>176</v>
      </c>
      <c r="N55" s="115">
        <v>1342</v>
      </c>
      <c r="O55" s="120">
        <v>1</v>
      </c>
      <c r="P55" s="120">
        <v>1</v>
      </c>
      <c r="Q55" s="121">
        <v>2021</v>
      </c>
      <c r="R55" s="85" t="s">
        <v>7030</v>
      </c>
      <c r="S55" s="122" t="s">
        <v>6961</v>
      </c>
      <c r="T55" s="121" t="s">
        <v>4520</v>
      </c>
      <c r="U55" s="115"/>
      <c r="V55" s="123" t="s">
        <v>139</v>
      </c>
      <c r="W55" s="121" t="s">
        <v>37</v>
      </c>
      <c r="X55" s="115"/>
      <c r="Y55" s="115"/>
      <c r="Z55" s="115"/>
      <c r="AA55" s="115"/>
      <c r="AB55" s="115"/>
      <c r="AC55" s="115"/>
      <c r="AD55" s="115"/>
      <c r="AE55" s="115"/>
      <c r="AF55" s="115"/>
      <c r="AG55" s="115"/>
      <c r="AH55" s="115"/>
      <c r="AI55" s="115"/>
      <c r="AJ55" s="115"/>
      <c r="AK55" s="115"/>
      <c r="AL55" s="115"/>
      <c r="AM55" s="115"/>
      <c r="AN55" s="115"/>
      <c r="AO55" s="115"/>
      <c r="AP55" s="37"/>
    </row>
    <row r="56" spans="1:42" ht="34">
      <c r="A56" s="124"/>
      <c r="B56" s="86">
        <v>44311</v>
      </c>
      <c r="C56" s="105">
        <v>44316</v>
      </c>
      <c r="D56" s="86"/>
      <c r="E56" s="86">
        <v>44311</v>
      </c>
      <c r="F56" s="16" t="s">
        <v>6954</v>
      </c>
      <c r="G56" s="5" t="s">
        <v>4890</v>
      </c>
      <c r="H56" s="87" t="s">
        <v>6955</v>
      </c>
      <c r="I56" s="87" t="s">
        <v>3242</v>
      </c>
      <c r="J56" s="85" t="s">
        <v>154</v>
      </c>
      <c r="K56" s="125" t="s">
        <v>7566</v>
      </c>
      <c r="L56" s="87" t="s">
        <v>7567</v>
      </c>
      <c r="M56" s="121" t="s">
        <v>7568</v>
      </c>
      <c r="N56" s="126">
        <v>954</v>
      </c>
      <c r="O56" s="90" t="s">
        <v>6957</v>
      </c>
      <c r="P56" s="90"/>
      <c r="Q56" s="85">
        <v>2021</v>
      </c>
      <c r="R56" s="121" t="s">
        <v>6969</v>
      </c>
      <c r="S56" s="121" t="s">
        <v>6966</v>
      </c>
      <c r="T56" s="102" t="s">
        <v>7569</v>
      </c>
      <c r="U56" s="121"/>
      <c r="V56" s="123" t="s">
        <v>345</v>
      </c>
      <c r="W56" s="121" t="s">
        <v>37</v>
      </c>
      <c r="X56" s="85"/>
      <c r="Y56" s="115"/>
      <c r="Z56" s="115"/>
      <c r="AA56" s="115"/>
      <c r="AB56" s="115"/>
      <c r="AC56" s="115"/>
      <c r="AD56" s="115"/>
      <c r="AE56" s="115"/>
      <c r="AF56" s="115"/>
      <c r="AG56" s="115"/>
      <c r="AH56" s="115"/>
      <c r="AI56" s="115"/>
      <c r="AJ56" s="115"/>
      <c r="AK56" s="115"/>
      <c r="AL56" s="115"/>
      <c r="AM56" s="115"/>
      <c r="AN56" s="115"/>
      <c r="AO56" s="115"/>
      <c r="AP56" s="84"/>
    </row>
    <row r="57" spans="1:42" ht="51">
      <c r="A57" s="92"/>
      <c r="B57" s="86">
        <v>44311</v>
      </c>
      <c r="C57" s="86">
        <v>44322</v>
      </c>
      <c r="D57" s="86"/>
      <c r="E57" s="86">
        <v>44311</v>
      </c>
      <c r="F57" s="16" t="s">
        <v>6954</v>
      </c>
      <c r="G57" s="5" t="s">
        <v>4890</v>
      </c>
      <c r="H57" s="87" t="s">
        <v>6955</v>
      </c>
      <c r="I57" s="87" t="s">
        <v>3242</v>
      </c>
      <c r="J57" s="85"/>
      <c r="K57" s="93" t="s">
        <v>7570</v>
      </c>
      <c r="L57" s="87" t="s">
        <v>7571</v>
      </c>
      <c r="M57" s="85" t="s">
        <v>172</v>
      </c>
      <c r="N57" s="106">
        <v>500</v>
      </c>
      <c r="O57" s="90" t="s">
        <v>6965</v>
      </c>
      <c r="P57" s="90" t="s">
        <v>6965</v>
      </c>
      <c r="Q57" s="85">
        <v>2021</v>
      </c>
      <c r="R57" s="85" t="s">
        <v>6978</v>
      </c>
      <c r="S57" s="85" t="s">
        <v>6970</v>
      </c>
      <c r="T57" s="102" t="s">
        <v>7572</v>
      </c>
      <c r="U57" s="85"/>
      <c r="V57" s="87" t="s">
        <v>345</v>
      </c>
      <c r="W57" s="85" t="s">
        <v>37</v>
      </c>
      <c r="X57" s="127"/>
      <c r="Y57" s="115"/>
      <c r="Z57" s="115"/>
      <c r="AA57" s="115"/>
      <c r="AB57" s="115"/>
      <c r="AC57" s="115"/>
      <c r="AD57" s="115"/>
      <c r="AE57" s="115"/>
      <c r="AF57" s="115"/>
      <c r="AG57" s="115"/>
      <c r="AH57" s="115"/>
      <c r="AI57" s="115"/>
      <c r="AJ57" s="115"/>
      <c r="AK57" s="115"/>
      <c r="AL57" s="115"/>
      <c r="AM57" s="115"/>
      <c r="AN57" s="115"/>
      <c r="AO57" s="115"/>
      <c r="AP57" s="84"/>
    </row>
    <row r="58" spans="1:42" ht="17">
      <c r="A58" s="92"/>
      <c r="B58" s="86">
        <v>44312</v>
      </c>
      <c r="C58" s="86">
        <v>44329</v>
      </c>
      <c r="D58" s="86"/>
      <c r="E58" s="86">
        <v>44312</v>
      </c>
      <c r="F58" s="16" t="s">
        <v>6954</v>
      </c>
      <c r="G58" s="5" t="s">
        <v>4890</v>
      </c>
      <c r="H58" s="87" t="s">
        <v>6955</v>
      </c>
      <c r="I58" s="87" t="s">
        <v>3242</v>
      </c>
      <c r="J58" s="85" t="s">
        <v>156</v>
      </c>
      <c r="K58" s="99" t="s">
        <v>7573</v>
      </c>
      <c r="L58" s="85" t="s">
        <v>7574</v>
      </c>
      <c r="M58" s="85" t="s">
        <v>7575</v>
      </c>
      <c r="N58" s="106">
        <v>1000</v>
      </c>
      <c r="O58" s="90" t="s">
        <v>6965</v>
      </c>
      <c r="P58" s="90"/>
      <c r="Q58" s="85" t="s">
        <v>6959</v>
      </c>
      <c r="R58" s="85" t="s">
        <v>7030</v>
      </c>
      <c r="S58" s="85" t="s">
        <v>6970</v>
      </c>
      <c r="T58" s="102"/>
      <c r="U58" s="85"/>
      <c r="V58" s="87" t="s">
        <v>139</v>
      </c>
      <c r="W58" s="85" t="s">
        <v>37</v>
      </c>
      <c r="X58" s="127"/>
      <c r="Y58" s="115"/>
      <c r="Z58" s="115"/>
      <c r="AA58" s="115"/>
      <c r="AB58" s="115"/>
      <c r="AC58" s="115"/>
      <c r="AD58" s="115"/>
      <c r="AE58" s="115"/>
      <c r="AF58" s="115"/>
      <c r="AG58" s="115"/>
      <c r="AH58" s="115"/>
      <c r="AI58" s="115"/>
      <c r="AJ58" s="115"/>
      <c r="AK58" s="115"/>
      <c r="AL58" s="115"/>
      <c r="AM58" s="115"/>
      <c r="AN58" s="115"/>
      <c r="AO58" s="115"/>
      <c r="AP58" s="84"/>
    </row>
    <row r="59" spans="1:42" ht="17">
      <c r="A59" s="92"/>
      <c r="B59" s="86">
        <v>44312</v>
      </c>
      <c r="C59" s="86">
        <v>44327</v>
      </c>
      <c r="D59" s="86"/>
      <c r="E59" s="86">
        <v>44312</v>
      </c>
      <c r="F59" s="16" t="s">
        <v>6954</v>
      </c>
      <c r="G59" s="5" t="s">
        <v>4890</v>
      </c>
      <c r="H59" s="87" t="s">
        <v>6955</v>
      </c>
      <c r="I59" s="87" t="s">
        <v>3242</v>
      </c>
      <c r="J59" s="85" t="s">
        <v>156</v>
      </c>
      <c r="K59" s="99" t="s">
        <v>7576</v>
      </c>
      <c r="L59" s="85" t="s">
        <v>7577</v>
      </c>
      <c r="M59" s="85" t="s">
        <v>142</v>
      </c>
      <c r="N59" s="106">
        <v>500</v>
      </c>
      <c r="O59" s="90" t="s">
        <v>6965</v>
      </c>
      <c r="P59" s="90" t="s">
        <v>6965</v>
      </c>
      <c r="Q59" s="85" t="s">
        <v>6959</v>
      </c>
      <c r="R59" s="85" t="s">
        <v>7030</v>
      </c>
      <c r="S59" s="85" t="s">
        <v>6970</v>
      </c>
      <c r="T59" s="102"/>
      <c r="U59" s="85"/>
      <c r="V59" s="87" t="s">
        <v>345</v>
      </c>
      <c r="W59" s="85" t="s">
        <v>37</v>
      </c>
      <c r="X59" s="127"/>
      <c r="Y59" s="115"/>
      <c r="Z59" s="115"/>
      <c r="AA59" s="115"/>
      <c r="AB59" s="115"/>
      <c r="AC59" s="115"/>
      <c r="AD59" s="115"/>
      <c r="AE59" s="115"/>
      <c r="AF59" s="115"/>
      <c r="AG59" s="115"/>
      <c r="AH59" s="115"/>
      <c r="AI59" s="115"/>
      <c r="AJ59" s="115"/>
      <c r="AK59" s="115"/>
      <c r="AL59" s="115"/>
      <c r="AM59" s="115"/>
      <c r="AN59" s="115"/>
      <c r="AO59" s="115"/>
      <c r="AP59" s="84"/>
    </row>
    <row r="60" spans="1:42" ht="34">
      <c r="A60" s="92"/>
      <c r="B60" s="86">
        <v>44312</v>
      </c>
      <c r="C60" s="86">
        <v>44313</v>
      </c>
      <c r="D60" s="86"/>
      <c r="E60" s="86">
        <v>44312</v>
      </c>
      <c r="F60" s="16" t="s">
        <v>6954</v>
      </c>
      <c r="G60" s="5" t="s">
        <v>4890</v>
      </c>
      <c r="H60" s="87" t="s">
        <v>6955</v>
      </c>
      <c r="I60" s="87" t="s">
        <v>3242</v>
      </c>
      <c r="J60" s="85" t="s">
        <v>5491</v>
      </c>
      <c r="K60" s="125" t="s">
        <v>7578</v>
      </c>
      <c r="L60" s="85" t="s">
        <v>7579</v>
      </c>
      <c r="M60" s="85" t="s">
        <v>142</v>
      </c>
      <c r="N60" s="106">
        <v>400</v>
      </c>
      <c r="O60" s="90" t="s">
        <v>6965</v>
      </c>
      <c r="P60" s="90" t="s">
        <v>6965</v>
      </c>
      <c r="Q60" s="85" t="s">
        <v>6959</v>
      </c>
      <c r="R60" s="85" t="s">
        <v>6978</v>
      </c>
      <c r="S60" s="85" t="s">
        <v>6973</v>
      </c>
      <c r="T60" s="102" t="s">
        <v>7580</v>
      </c>
      <c r="U60" s="85"/>
      <c r="V60" s="87" t="s">
        <v>2925</v>
      </c>
      <c r="W60" s="85" t="s">
        <v>37</v>
      </c>
      <c r="X60" s="115"/>
      <c r="Y60" s="115"/>
      <c r="Z60" s="115"/>
      <c r="AA60" s="115"/>
      <c r="AB60" s="115"/>
      <c r="AC60" s="115"/>
      <c r="AD60" s="115"/>
      <c r="AE60" s="115"/>
      <c r="AF60" s="115"/>
      <c r="AG60" s="115"/>
      <c r="AH60" s="115"/>
      <c r="AI60" s="115"/>
      <c r="AJ60" s="115"/>
      <c r="AK60" s="115"/>
      <c r="AL60" s="115"/>
      <c r="AM60" s="115"/>
      <c r="AN60" s="115"/>
      <c r="AO60" s="115"/>
      <c r="AP60" s="84"/>
    </row>
    <row r="61" spans="1:42" ht="17">
      <c r="A61" s="92"/>
      <c r="B61" s="86">
        <v>44312</v>
      </c>
      <c r="C61" s="86"/>
      <c r="D61" s="86">
        <v>44371</v>
      </c>
      <c r="E61" s="86">
        <v>44377</v>
      </c>
      <c r="F61" s="16" t="s">
        <v>6954</v>
      </c>
      <c r="G61" s="5" t="s">
        <v>4890</v>
      </c>
      <c r="H61" s="87" t="s">
        <v>6955</v>
      </c>
      <c r="I61" s="87" t="s">
        <v>3242</v>
      </c>
      <c r="J61" s="85" t="s">
        <v>5487</v>
      </c>
      <c r="K61" s="99" t="s">
        <v>7581</v>
      </c>
      <c r="L61" s="87" t="s">
        <v>7582</v>
      </c>
      <c r="M61" s="127" t="s">
        <v>811</v>
      </c>
      <c r="N61" s="106">
        <v>345</v>
      </c>
      <c r="O61" s="90" t="s">
        <v>6958</v>
      </c>
      <c r="P61" s="90" t="s">
        <v>6958</v>
      </c>
      <c r="Q61" s="85" t="s">
        <v>6959</v>
      </c>
      <c r="R61" s="85" t="s">
        <v>7030</v>
      </c>
      <c r="S61" s="85" t="s">
        <v>6966</v>
      </c>
      <c r="T61" s="102" t="s">
        <v>82</v>
      </c>
      <c r="U61" s="85"/>
      <c r="V61" s="87" t="s">
        <v>345</v>
      </c>
      <c r="W61" s="85" t="s">
        <v>37</v>
      </c>
      <c r="X61" s="115"/>
      <c r="Y61" s="115"/>
      <c r="Z61" s="115"/>
      <c r="AA61" s="115"/>
      <c r="AB61" s="115"/>
      <c r="AC61" s="115"/>
      <c r="AD61" s="115"/>
      <c r="AE61" s="115"/>
      <c r="AF61" s="115"/>
      <c r="AG61" s="115"/>
      <c r="AH61" s="115"/>
      <c r="AI61" s="115"/>
      <c r="AJ61" s="115"/>
      <c r="AK61" s="115"/>
      <c r="AL61" s="115"/>
      <c r="AM61" s="115"/>
      <c r="AN61" s="115"/>
      <c r="AO61" s="115"/>
      <c r="AP61" s="84"/>
    </row>
    <row r="62" spans="1:42" ht="17">
      <c r="A62" s="92"/>
      <c r="B62" s="86">
        <v>44312</v>
      </c>
      <c r="C62" s="105">
        <v>44316</v>
      </c>
      <c r="D62" s="86"/>
      <c r="E62" s="86">
        <v>44312</v>
      </c>
      <c r="F62" s="16" t="s">
        <v>6954</v>
      </c>
      <c r="G62" s="5" t="s">
        <v>4890</v>
      </c>
      <c r="H62" s="87" t="s">
        <v>6955</v>
      </c>
      <c r="I62" s="87" t="s">
        <v>3242</v>
      </c>
      <c r="J62" s="85" t="s">
        <v>154</v>
      </c>
      <c r="K62" s="128" t="s">
        <v>7583</v>
      </c>
      <c r="L62" s="87" t="s">
        <v>7584</v>
      </c>
      <c r="M62" s="85" t="s">
        <v>7080</v>
      </c>
      <c r="N62" s="106">
        <v>1000</v>
      </c>
      <c r="O62" s="90" t="s">
        <v>6965</v>
      </c>
      <c r="P62" s="90"/>
      <c r="Q62" s="85" t="s">
        <v>6959</v>
      </c>
      <c r="R62" s="85" t="s">
        <v>6978</v>
      </c>
      <c r="S62" s="85" t="s">
        <v>6961</v>
      </c>
      <c r="T62" s="102"/>
      <c r="U62" s="85"/>
      <c r="V62" s="87" t="s">
        <v>139</v>
      </c>
      <c r="W62" s="85" t="s">
        <v>37</v>
      </c>
      <c r="X62" s="115"/>
      <c r="Y62" s="115"/>
      <c r="Z62" s="115"/>
      <c r="AA62" s="115"/>
      <c r="AB62" s="115"/>
      <c r="AC62" s="115"/>
      <c r="AD62" s="115"/>
      <c r="AE62" s="115"/>
      <c r="AF62" s="115"/>
      <c r="AG62" s="115"/>
      <c r="AH62" s="115"/>
      <c r="AI62" s="115"/>
      <c r="AJ62" s="115"/>
      <c r="AK62" s="115"/>
      <c r="AL62" s="115"/>
      <c r="AM62" s="115"/>
      <c r="AN62" s="115"/>
      <c r="AO62" s="115"/>
      <c r="AP62" s="84"/>
    </row>
    <row r="63" spans="1:42" ht="17">
      <c r="A63" s="92"/>
      <c r="B63" s="86">
        <v>44313</v>
      </c>
      <c r="C63" s="86"/>
      <c r="D63" s="86"/>
      <c r="E63" s="86">
        <v>44313</v>
      </c>
      <c r="F63" s="16" t="s">
        <v>6954</v>
      </c>
      <c r="G63" s="5" t="s">
        <v>4890</v>
      </c>
      <c r="H63" s="87" t="s">
        <v>6955</v>
      </c>
      <c r="I63" s="87" t="s">
        <v>3242</v>
      </c>
      <c r="J63" s="85" t="s">
        <v>156</v>
      </c>
      <c r="K63" s="99" t="s">
        <v>7585</v>
      </c>
      <c r="L63" s="85" t="s">
        <v>7586</v>
      </c>
      <c r="M63" s="85" t="s">
        <v>142</v>
      </c>
      <c r="N63" s="106">
        <v>1000</v>
      </c>
      <c r="O63" s="90" t="s">
        <v>6965</v>
      </c>
      <c r="P63" s="90" t="s">
        <v>6965</v>
      </c>
      <c r="Q63" s="85">
        <v>2021</v>
      </c>
      <c r="R63" s="85" t="s">
        <v>6978</v>
      </c>
      <c r="S63" s="85" t="s">
        <v>6966</v>
      </c>
      <c r="T63" s="102"/>
      <c r="U63" s="85"/>
      <c r="V63" s="85" t="s">
        <v>139</v>
      </c>
      <c r="W63" s="85" t="s">
        <v>37</v>
      </c>
      <c r="X63" s="115"/>
      <c r="Y63" s="115"/>
      <c r="Z63" s="115"/>
      <c r="AA63" s="115"/>
      <c r="AB63" s="115"/>
      <c r="AC63" s="115"/>
      <c r="AD63" s="115"/>
      <c r="AE63" s="115"/>
      <c r="AF63" s="115"/>
      <c r="AG63" s="115"/>
      <c r="AH63" s="115"/>
      <c r="AI63" s="115"/>
      <c r="AJ63" s="115"/>
      <c r="AK63" s="115"/>
      <c r="AL63" s="115"/>
      <c r="AM63" s="115"/>
      <c r="AN63" s="115"/>
      <c r="AO63" s="115"/>
      <c r="AP63" s="84"/>
    </row>
    <row r="64" spans="1:42" ht="17">
      <c r="A64" s="92"/>
      <c r="B64" s="86">
        <v>44313</v>
      </c>
      <c r="C64" s="105">
        <v>44327</v>
      </c>
      <c r="D64" s="86"/>
      <c r="E64" s="86">
        <v>44313</v>
      </c>
      <c r="F64" s="16" t="s">
        <v>6954</v>
      </c>
      <c r="G64" s="5" t="s">
        <v>4890</v>
      </c>
      <c r="H64" s="87" t="s">
        <v>6955</v>
      </c>
      <c r="I64" s="87" t="s">
        <v>3242</v>
      </c>
      <c r="J64" s="85" t="s">
        <v>154</v>
      </c>
      <c r="K64" s="93" t="s">
        <v>7587</v>
      </c>
      <c r="L64" s="87" t="s">
        <v>7588</v>
      </c>
      <c r="M64" s="85" t="s">
        <v>764</v>
      </c>
      <c r="N64" s="106">
        <v>1000</v>
      </c>
      <c r="O64" s="90" t="s">
        <v>6965</v>
      </c>
      <c r="P64" s="90" t="s">
        <v>6965</v>
      </c>
      <c r="Q64" s="85">
        <v>2021</v>
      </c>
      <c r="R64" s="85" t="s">
        <v>6978</v>
      </c>
      <c r="S64" s="85" t="s">
        <v>6966</v>
      </c>
      <c r="T64" s="102" t="s">
        <v>7589</v>
      </c>
      <c r="U64" s="85"/>
      <c r="V64" s="87" t="s">
        <v>139</v>
      </c>
      <c r="W64" s="85" t="s">
        <v>37</v>
      </c>
      <c r="X64" s="85"/>
      <c r="Y64" s="85"/>
      <c r="Z64" s="85"/>
      <c r="AA64" s="85"/>
      <c r="AB64" s="85"/>
      <c r="AC64" s="85"/>
      <c r="AD64" s="85"/>
      <c r="AE64" s="85"/>
      <c r="AF64" s="85"/>
      <c r="AG64" s="85"/>
      <c r="AH64" s="85"/>
      <c r="AI64" s="85"/>
      <c r="AJ64" s="85"/>
      <c r="AK64" s="85"/>
      <c r="AL64" s="85"/>
      <c r="AM64" s="85"/>
      <c r="AN64" s="85"/>
      <c r="AO64" s="85"/>
      <c r="AP64" s="84"/>
    </row>
    <row r="65" spans="1:42" ht="17">
      <c r="A65" s="92"/>
      <c r="B65" s="86">
        <v>44311</v>
      </c>
      <c r="C65" s="86">
        <v>44326</v>
      </c>
      <c r="D65" s="86"/>
      <c r="E65" s="86">
        <v>44314</v>
      </c>
      <c r="F65" s="16" t="s">
        <v>6954</v>
      </c>
      <c r="G65" s="5" t="s">
        <v>4890</v>
      </c>
      <c r="H65" s="87" t="s">
        <v>6955</v>
      </c>
      <c r="I65" s="87" t="s">
        <v>3242</v>
      </c>
      <c r="J65" s="85" t="s">
        <v>156</v>
      </c>
      <c r="K65" s="109" t="s">
        <v>7590</v>
      </c>
      <c r="L65" s="85" t="s">
        <v>7591</v>
      </c>
      <c r="M65" s="85" t="s">
        <v>142</v>
      </c>
      <c r="N65" s="106">
        <v>1000</v>
      </c>
      <c r="O65" s="90" t="s">
        <v>6957</v>
      </c>
      <c r="P65" s="90"/>
      <c r="Q65" s="85" t="s">
        <v>6959</v>
      </c>
      <c r="R65" s="85" t="s">
        <v>6969</v>
      </c>
      <c r="S65" s="85" t="s">
        <v>6966</v>
      </c>
      <c r="T65" s="102" t="s">
        <v>7592</v>
      </c>
      <c r="U65" s="85"/>
      <c r="V65" s="87" t="s">
        <v>139</v>
      </c>
      <c r="W65" s="85" t="s">
        <v>37</v>
      </c>
      <c r="X65" s="85"/>
      <c r="Y65" s="85"/>
      <c r="Z65" s="85"/>
      <c r="AA65" s="85"/>
      <c r="AB65" s="85"/>
      <c r="AC65" s="85"/>
      <c r="AD65" s="85"/>
      <c r="AE65" s="85"/>
      <c r="AF65" s="85"/>
      <c r="AG65" s="85"/>
      <c r="AH65" s="85"/>
      <c r="AI65" s="85"/>
      <c r="AJ65" s="85"/>
      <c r="AK65" s="85"/>
      <c r="AL65" s="85"/>
      <c r="AM65" s="85"/>
      <c r="AN65" s="85"/>
      <c r="AO65" s="85"/>
      <c r="AP65" s="84"/>
    </row>
    <row r="66" spans="1:42" ht="17">
      <c r="A66" s="92"/>
      <c r="B66" s="86">
        <v>44314</v>
      </c>
      <c r="C66" s="86">
        <v>44322</v>
      </c>
      <c r="D66" s="86"/>
      <c r="E66" s="86">
        <v>44314</v>
      </c>
      <c r="F66" s="16" t="s">
        <v>6954</v>
      </c>
      <c r="G66" s="5" t="s">
        <v>4890</v>
      </c>
      <c r="H66" s="87" t="s">
        <v>6955</v>
      </c>
      <c r="I66" s="87" t="s">
        <v>3242</v>
      </c>
      <c r="J66" s="85" t="s">
        <v>156</v>
      </c>
      <c r="K66" s="99" t="s">
        <v>7593</v>
      </c>
      <c r="L66" s="85" t="s">
        <v>7594</v>
      </c>
      <c r="M66" s="85" t="s">
        <v>142</v>
      </c>
      <c r="N66" s="106">
        <v>1000</v>
      </c>
      <c r="O66" s="90" t="s">
        <v>6965</v>
      </c>
      <c r="P66" s="90" t="s">
        <v>6965</v>
      </c>
      <c r="Q66" s="85" t="s">
        <v>6959</v>
      </c>
      <c r="R66" s="85" t="s">
        <v>6978</v>
      </c>
      <c r="S66" s="85" t="s">
        <v>6961</v>
      </c>
      <c r="T66" s="102"/>
      <c r="U66" s="85"/>
      <c r="V66" s="87" t="s">
        <v>345</v>
      </c>
      <c r="W66" s="85" t="s">
        <v>37</v>
      </c>
      <c r="X66" s="85"/>
      <c r="Y66" s="85"/>
      <c r="Z66" s="85"/>
      <c r="AA66" s="85"/>
      <c r="AB66" s="85"/>
      <c r="AC66" s="85"/>
      <c r="AD66" s="85"/>
      <c r="AE66" s="85"/>
      <c r="AF66" s="85"/>
      <c r="AG66" s="85"/>
      <c r="AH66" s="85"/>
      <c r="AI66" s="85"/>
      <c r="AJ66" s="85"/>
      <c r="AK66" s="85"/>
      <c r="AL66" s="85"/>
      <c r="AM66" s="85"/>
      <c r="AN66" s="85"/>
      <c r="AO66" s="85"/>
      <c r="AP66" s="84"/>
    </row>
    <row r="67" spans="1:42" ht="17">
      <c r="A67" s="92"/>
      <c r="B67" s="86">
        <v>44314</v>
      </c>
      <c r="C67" s="86">
        <v>44322</v>
      </c>
      <c r="D67" s="86"/>
      <c r="E67" s="86">
        <v>44314</v>
      </c>
      <c r="F67" s="16" t="s">
        <v>6954</v>
      </c>
      <c r="G67" s="5" t="s">
        <v>4890</v>
      </c>
      <c r="H67" s="87" t="s">
        <v>6955</v>
      </c>
      <c r="I67" s="87" t="s">
        <v>3242</v>
      </c>
      <c r="J67" s="85" t="s">
        <v>156</v>
      </c>
      <c r="K67" s="99" t="s">
        <v>7595</v>
      </c>
      <c r="L67" s="85" t="s">
        <v>7596</v>
      </c>
      <c r="M67" s="85" t="s">
        <v>142</v>
      </c>
      <c r="N67" s="106">
        <v>1000</v>
      </c>
      <c r="O67" s="90" t="s">
        <v>6957</v>
      </c>
      <c r="P67" s="90"/>
      <c r="Q67" s="85" t="s">
        <v>6959</v>
      </c>
      <c r="R67" s="85" t="s">
        <v>6978</v>
      </c>
      <c r="S67" s="85" t="s">
        <v>6961</v>
      </c>
      <c r="T67" s="102"/>
      <c r="U67" s="85"/>
      <c r="V67" s="87" t="s">
        <v>345</v>
      </c>
      <c r="W67" s="85" t="s">
        <v>37</v>
      </c>
      <c r="X67" s="85"/>
      <c r="Y67" s="85"/>
      <c r="Z67" s="85"/>
      <c r="AA67" s="85"/>
      <c r="AB67" s="85"/>
      <c r="AC67" s="85"/>
      <c r="AD67" s="85"/>
      <c r="AE67" s="85"/>
      <c r="AF67" s="85"/>
      <c r="AG67" s="85"/>
      <c r="AH67" s="85"/>
      <c r="AI67" s="85"/>
      <c r="AJ67" s="85"/>
      <c r="AK67" s="85"/>
      <c r="AL67" s="85"/>
      <c r="AM67" s="85"/>
      <c r="AN67" s="85"/>
      <c r="AO67" s="85"/>
      <c r="AP67" s="84"/>
    </row>
    <row r="68" spans="1:42" ht="17">
      <c r="A68" s="92"/>
      <c r="B68" s="86">
        <v>44314</v>
      </c>
      <c r="C68" s="86"/>
      <c r="D68" s="86"/>
      <c r="E68" s="86">
        <v>44314</v>
      </c>
      <c r="F68" s="16" t="s">
        <v>6954</v>
      </c>
      <c r="G68" s="5" t="s">
        <v>4890</v>
      </c>
      <c r="H68" s="87" t="s">
        <v>6955</v>
      </c>
      <c r="I68" s="87" t="s">
        <v>3242</v>
      </c>
      <c r="J68" s="85" t="s">
        <v>178</v>
      </c>
      <c r="K68" s="99" t="s">
        <v>7597</v>
      </c>
      <c r="L68" s="87" t="s">
        <v>7598</v>
      </c>
      <c r="M68" s="85" t="s">
        <v>142</v>
      </c>
      <c r="N68" s="106">
        <v>1000</v>
      </c>
      <c r="O68" s="90" t="s">
        <v>6982</v>
      </c>
      <c r="P68" s="90"/>
      <c r="Q68" s="85" t="s">
        <v>6959</v>
      </c>
      <c r="R68" s="85" t="s">
        <v>6978</v>
      </c>
      <c r="S68" s="85" t="s">
        <v>6966</v>
      </c>
      <c r="T68" s="102" t="s">
        <v>7599</v>
      </c>
      <c r="U68" s="85"/>
      <c r="V68" s="87" t="s">
        <v>345</v>
      </c>
      <c r="W68" s="85" t="s">
        <v>37</v>
      </c>
      <c r="X68" s="85"/>
      <c r="Y68" s="85"/>
      <c r="Z68" s="85"/>
      <c r="AA68" s="85"/>
      <c r="AB68" s="85"/>
      <c r="AC68" s="85"/>
      <c r="AD68" s="85"/>
      <c r="AE68" s="85"/>
      <c r="AF68" s="85"/>
      <c r="AG68" s="85"/>
      <c r="AH68" s="85"/>
      <c r="AI68" s="85"/>
      <c r="AJ68" s="85"/>
      <c r="AK68" s="85"/>
      <c r="AL68" s="85"/>
      <c r="AM68" s="85"/>
      <c r="AN68" s="85"/>
      <c r="AO68" s="85"/>
      <c r="AP68" s="84"/>
    </row>
    <row r="69" spans="1:42" ht="17">
      <c r="A69" s="92"/>
      <c r="B69" s="86">
        <v>44314</v>
      </c>
      <c r="C69" s="86"/>
      <c r="D69" s="86"/>
      <c r="E69" s="86">
        <v>44314</v>
      </c>
      <c r="F69" s="16" t="s">
        <v>6954</v>
      </c>
      <c r="G69" s="5" t="s">
        <v>4890</v>
      </c>
      <c r="H69" s="87" t="s">
        <v>6955</v>
      </c>
      <c r="I69" s="87" t="s">
        <v>3242</v>
      </c>
      <c r="J69" s="85" t="s">
        <v>178</v>
      </c>
      <c r="K69" s="99" t="s">
        <v>7600</v>
      </c>
      <c r="L69" s="87" t="s">
        <v>7601</v>
      </c>
      <c r="M69" s="85" t="s">
        <v>333</v>
      </c>
      <c r="N69" s="106">
        <v>1000</v>
      </c>
      <c r="O69" s="90" t="s">
        <v>6982</v>
      </c>
      <c r="P69" s="90"/>
      <c r="Q69" s="85" t="s">
        <v>6959</v>
      </c>
      <c r="R69" s="85" t="s">
        <v>7030</v>
      </c>
      <c r="S69" s="85" t="s">
        <v>6973</v>
      </c>
      <c r="T69" s="102" t="s">
        <v>2355</v>
      </c>
      <c r="U69" s="85"/>
      <c r="V69" s="87" t="s">
        <v>139</v>
      </c>
      <c r="W69" s="85" t="s">
        <v>37</v>
      </c>
      <c r="X69" s="85"/>
      <c r="Y69" s="115"/>
      <c r="Z69" s="115"/>
      <c r="AA69" s="115"/>
      <c r="AB69" s="115"/>
      <c r="AC69" s="115"/>
      <c r="AD69" s="115"/>
      <c r="AE69" s="115"/>
      <c r="AF69" s="115"/>
      <c r="AG69" s="115"/>
      <c r="AH69" s="115"/>
      <c r="AI69" s="115"/>
      <c r="AJ69" s="115"/>
      <c r="AK69" s="115"/>
      <c r="AL69" s="115"/>
      <c r="AM69" s="115"/>
      <c r="AN69" s="115"/>
      <c r="AO69" s="115"/>
      <c r="AP69" s="84"/>
    </row>
    <row r="70" spans="1:42" ht="17">
      <c r="A70" s="92"/>
      <c r="B70" s="86">
        <v>44314</v>
      </c>
      <c r="C70" s="86">
        <v>44327</v>
      </c>
      <c r="D70" s="86"/>
      <c r="E70" s="86">
        <v>44314</v>
      </c>
      <c r="F70" s="16" t="s">
        <v>6954</v>
      </c>
      <c r="G70" s="5" t="s">
        <v>4890</v>
      </c>
      <c r="H70" s="87" t="s">
        <v>6955</v>
      </c>
      <c r="I70" s="87" t="s">
        <v>3242</v>
      </c>
      <c r="J70" s="85" t="s">
        <v>178</v>
      </c>
      <c r="K70" s="99" t="s">
        <v>7602</v>
      </c>
      <c r="L70" s="85" t="s">
        <v>7603</v>
      </c>
      <c r="M70" s="85" t="s">
        <v>7604</v>
      </c>
      <c r="N70" s="85">
        <v>1000</v>
      </c>
      <c r="O70" s="90" t="s">
        <v>6982</v>
      </c>
      <c r="P70" s="90"/>
      <c r="Q70" s="85" t="s">
        <v>6959</v>
      </c>
      <c r="R70" s="85" t="s">
        <v>6978</v>
      </c>
      <c r="S70" s="85" t="s">
        <v>6961</v>
      </c>
      <c r="T70" s="102"/>
      <c r="U70" s="85"/>
      <c r="V70" s="85" t="s">
        <v>345</v>
      </c>
      <c r="W70" s="85" t="s">
        <v>37</v>
      </c>
      <c r="X70" s="85"/>
      <c r="Y70" s="85"/>
      <c r="Z70" s="85"/>
      <c r="AA70" s="85"/>
      <c r="AB70" s="85"/>
      <c r="AC70" s="85"/>
      <c r="AD70" s="85"/>
      <c r="AE70" s="85"/>
      <c r="AF70" s="85"/>
      <c r="AG70" s="85"/>
      <c r="AH70" s="85"/>
      <c r="AI70" s="85"/>
      <c r="AJ70" s="85"/>
      <c r="AK70" s="85"/>
      <c r="AL70" s="85"/>
      <c r="AM70" s="85"/>
      <c r="AN70" s="85"/>
      <c r="AO70" s="85"/>
      <c r="AP70" s="84"/>
    </row>
    <row r="71" spans="1:42" ht="17">
      <c r="A71" s="92"/>
      <c r="B71" s="86">
        <v>44314</v>
      </c>
      <c r="C71" s="105">
        <v>44316</v>
      </c>
      <c r="D71" s="86"/>
      <c r="E71" s="86">
        <v>44314</v>
      </c>
      <c r="F71" s="16" t="s">
        <v>6954</v>
      </c>
      <c r="G71" s="5" t="s">
        <v>4890</v>
      </c>
      <c r="H71" s="87" t="s">
        <v>6955</v>
      </c>
      <c r="I71" s="87" t="s">
        <v>3242</v>
      </c>
      <c r="J71" s="85" t="s">
        <v>154</v>
      </c>
      <c r="K71" s="99" t="s">
        <v>7605</v>
      </c>
      <c r="L71" s="87" t="s">
        <v>7606</v>
      </c>
      <c r="M71" s="85" t="s">
        <v>142</v>
      </c>
      <c r="N71" s="106">
        <v>1000</v>
      </c>
      <c r="O71" s="90" t="s">
        <v>6957</v>
      </c>
      <c r="P71" s="90"/>
      <c r="Q71" s="85" t="s">
        <v>6959</v>
      </c>
      <c r="R71" s="85" t="s">
        <v>6969</v>
      </c>
      <c r="S71" s="85" t="s">
        <v>6966</v>
      </c>
      <c r="T71" s="102"/>
      <c r="U71" s="85"/>
      <c r="V71" s="87" t="s">
        <v>139</v>
      </c>
      <c r="W71" s="85" t="s">
        <v>37</v>
      </c>
      <c r="X71" s="85"/>
      <c r="Y71" s="85"/>
      <c r="Z71" s="85"/>
      <c r="AA71" s="85"/>
      <c r="AB71" s="85"/>
      <c r="AC71" s="85"/>
      <c r="AD71" s="85"/>
      <c r="AE71" s="85"/>
      <c r="AF71" s="85"/>
      <c r="AG71" s="85"/>
      <c r="AH71" s="85"/>
      <c r="AI71" s="85"/>
      <c r="AJ71" s="85"/>
      <c r="AK71" s="85"/>
      <c r="AL71" s="85"/>
      <c r="AM71" s="85"/>
      <c r="AN71" s="85"/>
      <c r="AO71" s="85"/>
      <c r="AP71" s="84"/>
    </row>
    <row r="72" spans="1:42" ht="17">
      <c r="A72" s="92"/>
      <c r="B72" s="86">
        <v>44314</v>
      </c>
      <c r="C72" s="105">
        <v>44323</v>
      </c>
      <c r="D72" s="86"/>
      <c r="E72" s="86">
        <v>44314</v>
      </c>
      <c r="F72" s="16" t="s">
        <v>6954</v>
      </c>
      <c r="G72" s="5" t="s">
        <v>4890</v>
      </c>
      <c r="H72" s="87" t="s">
        <v>6955</v>
      </c>
      <c r="I72" s="87" t="s">
        <v>3242</v>
      </c>
      <c r="J72" s="85" t="s">
        <v>154</v>
      </c>
      <c r="K72" s="109" t="s">
        <v>7607</v>
      </c>
      <c r="L72" s="87" t="s">
        <v>7608</v>
      </c>
      <c r="M72" s="85" t="s">
        <v>7480</v>
      </c>
      <c r="N72" s="106">
        <v>1000</v>
      </c>
      <c r="O72" s="90" t="s">
        <v>6965</v>
      </c>
      <c r="P72" s="90"/>
      <c r="Q72" s="85">
        <v>2021</v>
      </c>
      <c r="R72" s="85" t="s">
        <v>6978</v>
      </c>
      <c r="S72" s="85" t="s">
        <v>6961</v>
      </c>
      <c r="T72" s="102"/>
      <c r="U72" s="85"/>
      <c r="V72" s="87" t="s">
        <v>139</v>
      </c>
      <c r="W72" s="85" t="s">
        <v>37</v>
      </c>
      <c r="X72" s="85"/>
      <c r="Y72" s="85"/>
      <c r="Z72" s="85"/>
      <c r="AA72" s="85"/>
      <c r="AB72" s="85"/>
      <c r="AC72" s="85"/>
      <c r="AD72" s="85"/>
      <c r="AE72" s="85"/>
      <c r="AF72" s="85"/>
      <c r="AG72" s="85"/>
      <c r="AH72" s="85"/>
      <c r="AI72" s="85"/>
      <c r="AJ72" s="85"/>
      <c r="AK72" s="85"/>
      <c r="AL72" s="85"/>
      <c r="AM72" s="85"/>
      <c r="AN72" s="85"/>
      <c r="AO72" s="85"/>
      <c r="AP72" s="84"/>
    </row>
    <row r="73" spans="1:42" ht="17">
      <c r="A73" s="85"/>
      <c r="B73" s="86">
        <v>44315</v>
      </c>
      <c r="C73" s="86">
        <v>44332</v>
      </c>
      <c r="D73" s="86"/>
      <c r="E73" s="86">
        <v>44315</v>
      </c>
      <c r="F73" s="16" t="s">
        <v>6954</v>
      </c>
      <c r="G73" s="5" t="s">
        <v>4890</v>
      </c>
      <c r="H73" s="87" t="s">
        <v>6955</v>
      </c>
      <c r="I73" s="87" t="s">
        <v>3242</v>
      </c>
      <c r="J73" s="85" t="s">
        <v>156</v>
      </c>
      <c r="K73" s="99" t="s">
        <v>7609</v>
      </c>
      <c r="L73" s="85" t="s">
        <v>7610</v>
      </c>
      <c r="M73" s="85" t="s">
        <v>142</v>
      </c>
      <c r="N73" s="85">
        <v>200</v>
      </c>
      <c r="O73" s="90" t="s">
        <v>6965</v>
      </c>
      <c r="P73" s="90" t="s">
        <v>6965</v>
      </c>
      <c r="Q73" s="85" t="s">
        <v>6959</v>
      </c>
      <c r="R73" s="85" t="s">
        <v>6978</v>
      </c>
      <c r="S73" s="85" t="s">
        <v>6961</v>
      </c>
      <c r="T73" s="85"/>
      <c r="U73" s="85"/>
      <c r="V73" s="85" t="s">
        <v>345</v>
      </c>
      <c r="W73" s="85" t="s">
        <v>37</v>
      </c>
      <c r="X73" s="85"/>
      <c r="Y73" s="85"/>
      <c r="Z73" s="85"/>
      <c r="AA73" s="85"/>
      <c r="AB73" s="85"/>
      <c r="AC73" s="85"/>
      <c r="AD73" s="85"/>
      <c r="AE73" s="85"/>
      <c r="AF73" s="85"/>
      <c r="AG73" s="85"/>
      <c r="AH73" s="85"/>
      <c r="AI73" s="85"/>
      <c r="AJ73" s="85"/>
      <c r="AK73" s="85"/>
      <c r="AL73" s="85"/>
      <c r="AM73" s="85"/>
      <c r="AN73" s="85"/>
      <c r="AO73" s="85"/>
      <c r="AP73" s="84"/>
    </row>
    <row r="74" spans="1:42" ht="17">
      <c r="A74" s="85"/>
      <c r="B74" s="86">
        <v>44315</v>
      </c>
      <c r="C74" s="86" t="s">
        <v>7333</v>
      </c>
      <c r="D74" s="86"/>
      <c r="E74" s="86">
        <v>44315</v>
      </c>
      <c r="F74" s="16"/>
      <c r="G74" s="5" t="s">
        <v>4890</v>
      </c>
      <c r="H74" s="87" t="s">
        <v>6955</v>
      </c>
      <c r="I74" s="87" t="s">
        <v>3242</v>
      </c>
      <c r="J74" s="85" t="s">
        <v>146</v>
      </c>
      <c r="K74" s="99" t="s">
        <v>7611</v>
      </c>
      <c r="L74" s="85" t="s">
        <v>7612</v>
      </c>
      <c r="M74" s="85" t="s">
        <v>3233</v>
      </c>
      <c r="N74" s="85">
        <v>1380</v>
      </c>
      <c r="O74" s="90" t="s">
        <v>6982</v>
      </c>
      <c r="P74" s="85"/>
      <c r="Q74" s="85" t="s">
        <v>6959</v>
      </c>
      <c r="R74" s="85" t="s">
        <v>7030</v>
      </c>
      <c r="S74" s="85" t="s">
        <v>6966</v>
      </c>
      <c r="T74" s="85" t="s">
        <v>7613</v>
      </c>
      <c r="U74" s="85"/>
      <c r="V74" s="85" t="s">
        <v>345</v>
      </c>
      <c r="W74" s="85" t="s">
        <v>37</v>
      </c>
      <c r="X74" s="85"/>
      <c r="Y74" s="85"/>
      <c r="Z74" s="85"/>
      <c r="AA74" s="85"/>
      <c r="AB74" s="85"/>
      <c r="AC74" s="85"/>
      <c r="AD74" s="85"/>
      <c r="AE74" s="85"/>
      <c r="AF74" s="85"/>
      <c r="AG74" s="85"/>
      <c r="AH74" s="85"/>
      <c r="AI74" s="85"/>
      <c r="AJ74" s="85"/>
      <c r="AK74" s="85"/>
      <c r="AL74" s="85"/>
      <c r="AM74" s="85"/>
      <c r="AN74" s="85"/>
      <c r="AO74" s="85"/>
      <c r="AP74" s="84"/>
    </row>
    <row r="75" spans="1:42" ht="17">
      <c r="A75" s="85"/>
      <c r="B75" s="86">
        <v>44315</v>
      </c>
      <c r="C75" s="86"/>
      <c r="D75" s="86"/>
      <c r="E75" s="86">
        <v>44315</v>
      </c>
      <c r="F75" s="11" t="s">
        <v>6954</v>
      </c>
      <c r="G75" s="5" t="s">
        <v>4890</v>
      </c>
      <c r="H75" s="87" t="s">
        <v>6955</v>
      </c>
      <c r="I75" s="87" t="s">
        <v>3242</v>
      </c>
      <c r="J75" s="85" t="s">
        <v>178</v>
      </c>
      <c r="K75" s="110" t="s">
        <v>7614</v>
      </c>
      <c r="L75" s="85" t="s">
        <v>7615</v>
      </c>
      <c r="M75" s="85" t="s">
        <v>142</v>
      </c>
      <c r="N75" s="115">
        <v>1000</v>
      </c>
      <c r="O75" s="101" t="s">
        <v>6982</v>
      </c>
      <c r="P75" s="85"/>
      <c r="Q75" s="85" t="s">
        <v>6959</v>
      </c>
      <c r="R75" s="85" t="s">
        <v>7030</v>
      </c>
      <c r="S75" s="85" t="s">
        <v>6966</v>
      </c>
      <c r="T75" s="85" t="s">
        <v>7616</v>
      </c>
      <c r="U75" s="85"/>
      <c r="V75" s="85" t="s">
        <v>139</v>
      </c>
      <c r="W75" s="85" t="s">
        <v>37</v>
      </c>
      <c r="X75" s="85"/>
      <c r="Y75" s="115"/>
      <c r="Z75" s="115"/>
      <c r="AA75" s="115"/>
      <c r="AB75" s="115"/>
      <c r="AC75" s="115"/>
      <c r="AD75" s="115"/>
      <c r="AE75" s="115"/>
      <c r="AF75" s="115"/>
      <c r="AG75" s="115"/>
      <c r="AH75" s="115"/>
      <c r="AI75" s="115"/>
      <c r="AJ75" s="115"/>
      <c r="AK75" s="115"/>
      <c r="AL75" s="115"/>
      <c r="AM75" s="115"/>
      <c r="AN75" s="115"/>
      <c r="AO75" s="115"/>
      <c r="AP75" s="84"/>
    </row>
    <row r="76" spans="1:42" ht="34">
      <c r="A76" s="85"/>
      <c r="B76" s="86">
        <v>44315</v>
      </c>
      <c r="C76" s="86"/>
      <c r="D76" s="86"/>
      <c r="E76" s="86">
        <v>44315</v>
      </c>
      <c r="F76" s="16" t="s">
        <v>6954</v>
      </c>
      <c r="G76" s="5" t="s">
        <v>4890</v>
      </c>
      <c r="H76" s="87" t="s">
        <v>6955</v>
      </c>
      <c r="I76" s="87" t="s">
        <v>3242</v>
      </c>
      <c r="J76" s="85" t="s">
        <v>175</v>
      </c>
      <c r="K76" s="93" t="s">
        <v>7617</v>
      </c>
      <c r="L76" s="102" t="s">
        <v>7618</v>
      </c>
      <c r="M76" s="85" t="s">
        <v>3183</v>
      </c>
      <c r="N76" s="85">
        <v>20000</v>
      </c>
      <c r="O76" s="129">
        <v>0.3</v>
      </c>
      <c r="P76" s="129">
        <v>0.3</v>
      </c>
      <c r="Q76" s="85" t="s">
        <v>7128</v>
      </c>
      <c r="R76" s="85" t="s">
        <v>7391</v>
      </c>
      <c r="S76" s="130" t="s">
        <v>6970</v>
      </c>
      <c r="T76" s="85" t="s">
        <v>7619</v>
      </c>
      <c r="U76" s="85"/>
      <c r="V76" s="85" t="s">
        <v>139</v>
      </c>
      <c r="W76" s="85" t="s">
        <v>37</v>
      </c>
      <c r="X76" s="85"/>
      <c r="Y76" s="85"/>
      <c r="Z76" s="85"/>
      <c r="AA76" s="85"/>
      <c r="AB76" s="85"/>
      <c r="AC76" s="85"/>
      <c r="AD76" s="85"/>
      <c r="AE76" s="85"/>
      <c r="AF76" s="85"/>
      <c r="AG76" s="85"/>
      <c r="AH76" s="85"/>
      <c r="AI76" s="85"/>
      <c r="AJ76" s="85"/>
      <c r="AK76" s="85"/>
      <c r="AL76" s="85"/>
      <c r="AM76" s="85"/>
      <c r="AN76" s="85"/>
      <c r="AO76" s="85"/>
      <c r="AP76" s="84"/>
    </row>
    <row r="77" spans="1:42" ht="17">
      <c r="A77" s="85"/>
      <c r="B77" s="86">
        <v>44322</v>
      </c>
      <c r="C77" s="86">
        <v>44326</v>
      </c>
      <c r="D77" s="86"/>
      <c r="E77" s="86">
        <v>44322</v>
      </c>
      <c r="F77" s="16" t="s">
        <v>6954</v>
      </c>
      <c r="G77" s="5" t="s">
        <v>4890</v>
      </c>
      <c r="H77" s="87" t="s">
        <v>6955</v>
      </c>
      <c r="I77" s="87" t="s">
        <v>3242</v>
      </c>
      <c r="J77" s="85" t="s">
        <v>156</v>
      </c>
      <c r="K77" s="109" t="s">
        <v>7620</v>
      </c>
      <c r="L77" s="85" t="s">
        <v>7621</v>
      </c>
      <c r="M77" s="121" t="s">
        <v>142</v>
      </c>
      <c r="N77" s="121">
        <v>500</v>
      </c>
      <c r="O77" s="131" t="s">
        <v>6965</v>
      </c>
      <c r="P77" s="132"/>
      <c r="Q77" s="121" t="s">
        <v>6959</v>
      </c>
      <c r="R77" s="121" t="s">
        <v>6978</v>
      </c>
      <c r="S77" s="121" t="s">
        <v>6970</v>
      </c>
      <c r="T77" s="121"/>
      <c r="U77" s="121" t="s">
        <v>37</v>
      </c>
      <c r="V77" s="121" t="s">
        <v>345</v>
      </c>
      <c r="W77" s="85" t="s">
        <v>37</v>
      </c>
      <c r="X77" s="85"/>
      <c r="Y77" s="85"/>
      <c r="Z77" s="85"/>
      <c r="AA77" s="85"/>
      <c r="AB77" s="85"/>
      <c r="AC77" s="85"/>
      <c r="AD77" s="85"/>
      <c r="AE77" s="85"/>
      <c r="AF77" s="85"/>
      <c r="AG77" s="85"/>
      <c r="AH77" s="85"/>
      <c r="AI77" s="85"/>
      <c r="AJ77" s="85"/>
      <c r="AK77" s="85"/>
      <c r="AL77" s="85"/>
      <c r="AM77" s="85"/>
      <c r="AN77" s="85"/>
      <c r="AO77" s="85"/>
      <c r="AP77" s="84"/>
    </row>
    <row r="78" spans="1:42" ht="17">
      <c r="A78" s="85"/>
      <c r="B78" s="86">
        <v>44322</v>
      </c>
      <c r="C78" s="86" t="s">
        <v>7333</v>
      </c>
      <c r="D78" s="86"/>
      <c r="E78" s="86">
        <v>44322</v>
      </c>
      <c r="F78" s="16" t="s">
        <v>6954</v>
      </c>
      <c r="G78" s="5" t="s">
        <v>4890</v>
      </c>
      <c r="H78" s="87" t="s">
        <v>6955</v>
      </c>
      <c r="I78" s="87" t="s">
        <v>3242</v>
      </c>
      <c r="J78" s="85" t="s">
        <v>146</v>
      </c>
      <c r="K78" s="93" t="s">
        <v>7622</v>
      </c>
      <c r="L78" s="85" t="s">
        <v>7623</v>
      </c>
      <c r="M78" s="85" t="s">
        <v>142</v>
      </c>
      <c r="N78" s="85">
        <v>3000</v>
      </c>
      <c r="O78" s="90" t="s">
        <v>6982</v>
      </c>
      <c r="P78" s="129"/>
      <c r="Q78" s="85" t="s">
        <v>6959</v>
      </c>
      <c r="R78" s="85" t="s">
        <v>6978</v>
      </c>
      <c r="S78" s="85" t="s">
        <v>6966</v>
      </c>
      <c r="T78" s="85" t="s">
        <v>7624</v>
      </c>
      <c r="U78" s="85"/>
      <c r="V78" s="85" t="s">
        <v>345</v>
      </c>
      <c r="W78" s="127" t="s">
        <v>37</v>
      </c>
      <c r="X78" s="85"/>
      <c r="Y78" s="85"/>
      <c r="Z78" s="85"/>
      <c r="AA78" s="85"/>
      <c r="AB78" s="85"/>
      <c r="AC78" s="85"/>
      <c r="AD78" s="85"/>
      <c r="AE78" s="85"/>
      <c r="AF78" s="85"/>
      <c r="AG78" s="85"/>
      <c r="AH78" s="85"/>
      <c r="AI78" s="85"/>
      <c r="AJ78" s="85"/>
      <c r="AK78" s="85"/>
      <c r="AL78" s="85"/>
      <c r="AM78" s="85"/>
      <c r="AN78" s="85"/>
      <c r="AO78" s="85"/>
      <c r="AP78" s="84"/>
    </row>
    <row r="79" spans="1:42" ht="17">
      <c r="A79" s="85"/>
      <c r="B79" s="86">
        <v>44322</v>
      </c>
      <c r="C79" s="86">
        <v>44323</v>
      </c>
      <c r="D79" s="86"/>
      <c r="E79" s="86">
        <v>44322</v>
      </c>
      <c r="F79" s="16" t="s">
        <v>6954</v>
      </c>
      <c r="G79" s="5" t="s">
        <v>4890</v>
      </c>
      <c r="H79" s="87" t="s">
        <v>6955</v>
      </c>
      <c r="I79" s="87" t="s">
        <v>3242</v>
      </c>
      <c r="J79" s="85" t="s">
        <v>178</v>
      </c>
      <c r="K79" s="93" t="s">
        <v>7625</v>
      </c>
      <c r="L79" s="85" t="s">
        <v>7626</v>
      </c>
      <c r="M79" s="85" t="s">
        <v>142</v>
      </c>
      <c r="N79" s="85">
        <v>1000</v>
      </c>
      <c r="O79" s="90" t="s">
        <v>6982</v>
      </c>
      <c r="P79" s="129"/>
      <c r="Q79" s="85" t="s">
        <v>6959</v>
      </c>
      <c r="R79" s="85" t="s">
        <v>6978</v>
      </c>
      <c r="S79" s="85" t="s">
        <v>6973</v>
      </c>
      <c r="T79" s="85" t="s">
        <v>7627</v>
      </c>
      <c r="U79" s="85"/>
      <c r="V79" s="85" t="s">
        <v>139</v>
      </c>
      <c r="W79" s="85" t="s">
        <v>37</v>
      </c>
      <c r="X79" s="85"/>
      <c r="Y79" s="85"/>
      <c r="Z79" s="85"/>
      <c r="AA79" s="85"/>
      <c r="AB79" s="85"/>
      <c r="AC79" s="85"/>
      <c r="AD79" s="85"/>
      <c r="AE79" s="85"/>
      <c r="AF79" s="85"/>
      <c r="AG79" s="85"/>
      <c r="AH79" s="85"/>
      <c r="AI79" s="85"/>
      <c r="AJ79" s="85"/>
      <c r="AK79" s="85"/>
      <c r="AL79" s="85"/>
      <c r="AM79" s="85"/>
      <c r="AN79" s="85"/>
      <c r="AO79" s="85"/>
      <c r="AP79" s="84"/>
    </row>
    <row r="80" spans="1:42" ht="17">
      <c r="A80" s="85"/>
      <c r="B80" s="86">
        <v>44322</v>
      </c>
      <c r="C80" s="86"/>
      <c r="D80" s="86"/>
      <c r="E80" s="86">
        <v>44322</v>
      </c>
      <c r="F80" s="16" t="s">
        <v>6954</v>
      </c>
      <c r="G80" s="5" t="s">
        <v>4890</v>
      </c>
      <c r="H80" s="87" t="s">
        <v>6955</v>
      </c>
      <c r="I80" s="87" t="s">
        <v>3242</v>
      </c>
      <c r="J80" s="85" t="s">
        <v>178</v>
      </c>
      <c r="K80" s="93" t="s">
        <v>7628</v>
      </c>
      <c r="L80" s="85" t="s">
        <v>7629</v>
      </c>
      <c r="M80" s="85" t="s">
        <v>176</v>
      </c>
      <c r="N80" s="85">
        <v>1000</v>
      </c>
      <c r="O80" s="90" t="s">
        <v>6982</v>
      </c>
      <c r="P80" s="129"/>
      <c r="Q80" s="85" t="s">
        <v>6959</v>
      </c>
      <c r="R80" s="85" t="s">
        <v>6978</v>
      </c>
      <c r="S80" s="85" t="s">
        <v>6966</v>
      </c>
      <c r="T80" s="85" t="s">
        <v>7630</v>
      </c>
      <c r="U80" s="85"/>
      <c r="V80" s="85" t="s">
        <v>139</v>
      </c>
      <c r="W80" s="85" t="s">
        <v>37</v>
      </c>
      <c r="X80" s="85"/>
      <c r="Y80" s="85"/>
      <c r="Z80" s="85"/>
      <c r="AA80" s="85"/>
      <c r="AB80" s="85"/>
      <c r="AC80" s="85"/>
      <c r="AD80" s="85"/>
      <c r="AE80" s="85"/>
      <c r="AF80" s="85"/>
      <c r="AG80" s="85"/>
      <c r="AH80" s="85"/>
      <c r="AI80" s="85"/>
      <c r="AJ80" s="85"/>
      <c r="AK80" s="85"/>
      <c r="AL80" s="85"/>
      <c r="AM80" s="85"/>
      <c r="AN80" s="85"/>
      <c r="AO80" s="85"/>
      <c r="AP80" s="84"/>
    </row>
    <row r="81" spans="1:42" ht="119">
      <c r="A81" s="103" t="s">
        <v>7631</v>
      </c>
      <c r="B81" s="86">
        <v>44301</v>
      </c>
      <c r="C81" s="86" t="s">
        <v>7333</v>
      </c>
      <c r="D81" s="86"/>
      <c r="E81" s="86">
        <v>44322</v>
      </c>
      <c r="F81" s="16" t="s">
        <v>6954</v>
      </c>
      <c r="G81" s="5" t="s">
        <v>4890</v>
      </c>
      <c r="H81" s="87" t="s">
        <v>6955</v>
      </c>
      <c r="I81" s="87" t="s">
        <v>3242</v>
      </c>
      <c r="J81" s="85" t="s">
        <v>281</v>
      </c>
      <c r="K81" s="99" t="s">
        <v>7632</v>
      </c>
      <c r="L81" s="85" t="s">
        <v>6511</v>
      </c>
      <c r="M81" s="85" t="s">
        <v>7633</v>
      </c>
      <c r="N81" s="106">
        <v>1000000</v>
      </c>
      <c r="O81" s="90" t="s">
        <v>6982</v>
      </c>
      <c r="P81" s="90" t="s">
        <v>6982</v>
      </c>
      <c r="Q81" s="85" t="s">
        <v>6959</v>
      </c>
      <c r="R81" s="85" t="s">
        <v>6978</v>
      </c>
      <c r="S81" s="85" t="s">
        <v>6966</v>
      </c>
      <c r="T81" s="102" t="s">
        <v>7634</v>
      </c>
      <c r="U81" s="85"/>
      <c r="V81" s="85" t="s">
        <v>345</v>
      </c>
      <c r="W81" s="85" t="s">
        <v>37</v>
      </c>
      <c r="X81" s="85" t="s">
        <v>7635</v>
      </c>
      <c r="Y81" s="102" t="s">
        <v>7636</v>
      </c>
      <c r="Z81" s="85"/>
      <c r="AA81" s="85"/>
      <c r="AB81" s="85"/>
      <c r="AC81" s="85"/>
      <c r="AD81" s="85"/>
      <c r="AE81" s="85" t="s">
        <v>7637</v>
      </c>
      <c r="AF81" s="85"/>
      <c r="AG81" s="85"/>
      <c r="AH81" s="85"/>
      <c r="AI81" s="85"/>
      <c r="AJ81" s="85"/>
      <c r="AK81" s="85" t="s">
        <v>7638</v>
      </c>
      <c r="AL81" s="85"/>
      <c r="AM81" s="85"/>
      <c r="AN81" s="85"/>
      <c r="AO81" s="85"/>
      <c r="AP81" s="84"/>
    </row>
    <row r="82" spans="1:42" ht="170">
      <c r="A82" s="103"/>
      <c r="B82" s="86">
        <v>44300</v>
      </c>
      <c r="C82" s="86" t="s">
        <v>7333</v>
      </c>
      <c r="D82" s="86"/>
      <c r="E82" s="86">
        <v>44322</v>
      </c>
      <c r="F82" s="16" t="s">
        <v>6954</v>
      </c>
      <c r="G82" s="5" t="s">
        <v>4890</v>
      </c>
      <c r="H82" s="87" t="s">
        <v>6955</v>
      </c>
      <c r="I82" s="87" t="s">
        <v>3242</v>
      </c>
      <c r="J82" s="85" t="s">
        <v>281</v>
      </c>
      <c r="K82" s="109" t="s">
        <v>7639</v>
      </c>
      <c r="L82" s="85" t="s">
        <v>7640</v>
      </c>
      <c r="M82" s="115" t="s">
        <v>1661</v>
      </c>
      <c r="N82" s="106">
        <v>8000</v>
      </c>
      <c r="O82" s="90" t="s">
        <v>6982</v>
      </c>
      <c r="P82" s="90" t="s">
        <v>6982</v>
      </c>
      <c r="Q82" s="85" t="s">
        <v>6959</v>
      </c>
      <c r="R82" s="85" t="s">
        <v>6978</v>
      </c>
      <c r="S82" s="85" t="s">
        <v>6973</v>
      </c>
      <c r="T82" s="102" t="s">
        <v>7641</v>
      </c>
      <c r="U82" s="85"/>
      <c r="V82" s="85" t="s">
        <v>139</v>
      </c>
      <c r="W82" s="85" t="s">
        <v>37</v>
      </c>
      <c r="X82" s="85"/>
      <c r="Y82" s="85"/>
      <c r="Z82" s="85"/>
      <c r="AA82" s="85"/>
      <c r="AB82" s="85"/>
      <c r="AC82" s="85"/>
      <c r="AD82" s="85"/>
      <c r="AE82" s="85"/>
      <c r="AF82" s="85"/>
      <c r="AG82" s="85"/>
      <c r="AH82" s="85"/>
      <c r="AI82" s="85"/>
      <c r="AJ82" s="85"/>
      <c r="AK82" s="85"/>
      <c r="AL82" s="85"/>
      <c r="AM82" s="85"/>
      <c r="AN82" s="85"/>
      <c r="AO82" s="85"/>
      <c r="AP82" s="84"/>
    </row>
    <row r="83" spans="1:42" ht="102">
      <c r="A83" s="133"/>
      <c r="B83" s="86">
        <v>44308</v>
      </c>
      <c r="C83" s="86" t="s">
        <v>7333</v>
      </c>
      <c r="D83" s="86"/>
      <c r="E83" s="86">
        <v>44322</v>
      </c>
      <c r="F83" s="16" t="s">
        <v>6954</v>
      </c>
      <c r="G83" s="5" t="s">
        <v>4890</v>
      </c>
      <c r="H83" s="87" t="s">
        <v>6955</v>
      </c>
      <c r="I83" s="87" t="s">
        <v>3242</v>
      </c>
      <c r="J83" s="85" t="s">
        <v>281</v>
      </c>
      <c r="K83" s="99" t="s">
        <v>7642</v>
      </c>
      <c r="L83" s="87" t="s">
        <v>7643</v>
      </c>
      <c r="M83" s="85" t="s">
        <v>142</v>
      </c>
      <c r="N83" s="106">
        <v>1000</v>
      </c>
      <c r="O83" s="90" t="s">
        <v>6982</v>
      </c>
      <c r="P83" s="90" t="s">
        <v>6982</v>
      </c>
      <c r="Q83" s="85" t="s">
        <v>6959</v>
      </c>
      <c r="R83" s="85" t="s">
        <v>6978</v>
      </c>
      <c r="S83" s="85" t="s">
        <v>6973</v>
      </c>
      <c r="T83" s="102" t="s">
        <v>7644</v>
      </c>
      <c r="U83" s="85"/>
      <c r="V83" s="87" t="s">
        <v>345</v>
      </c>
      <c r="W83" s="85" t="s">
        <v>37</v>
      </c>
      <c r="X83" s="85"/>
      <c r="Y83" s="127"/>
      <c r="Z83" s="85"/>
      <c r="AA83" s="85"/>
      <c r="AB83" s="85"/>
      <c r="AC83" s="85"/>
      <c r="AD83" s="85"/>
      <c r="AE83" s="85"/>
      <c r="AF83" s="85"/>
      <c r="AG83" s="85"/>
      <c r="AH83" s="85"/>
      <c r="AI83" s="85"/>
      <c r="AJ83" s="85"/>
      <c r="AK83" s="85"/>
      <c r="AL83" s="85"/>
      <c r="AM83" s="85"/>
      <c r="AN83" s="85"/>
      <c r="AO83" s="85"/>
      <c r="AP83" s="84"/>
    </row>
    <row r="84" spans="1:42" ht="17">
      <c r="A84" s="115"/>
      <c r="B84" s="86">
        <v>44323</v>
      </c>
      <c r="C84" s="86"/>
      <c r="D84" s="86"/>
      <c r="E84" s="86">
        <v>44323</v>
      </c>
      <c r="F84" s="16"/>
      <c r="G84" s="5" t="s">
        <v>4890</v>
      </c>
      <c r="H84" s="87" t="s">
        <v>6955</v>
      </c>
      <c r="I84" s="87" t="s">
        <v>3242</v>
      </c>
      <c r="J84" s="85" t="s">
        <v>156</v>
      </c>
      <c r="K84" s="99" t="s">
        <v>7645</v>
      </c>
      <c r="L84" s="85" t="s">
        <v>7646</v>
      </c>
      <c r="M84" s="85" t="s">
        <v>142</v>
      </c>
      <c r="N84" s="85">
        <v>2000</v>
      </c>
      <c r="O84" s="90" t="s">
        <v>7003</v>
      </c>
      <c r="P84" s="90" t="s">
        <v>7003</v>
      </c>
      <c r="Q84" s="85" t="s">
        <v>6959</v>
      </c>
      <c r="R84" s="85" t="s">
        <v>6978</v>
      </c>
      <c r="S84" s="85" t="s">
        <v>6973</v>
      </c>
      <c r="T84" s="85"/>
      <c r="U84" s="85"/>
      <c r="V84" s="85" t="s">
        <v>139</v>
      </c>
      <c r="W84" s="85" t="s">
        <v>37</v>
      </c>
      <c r="X84" s="85"/>
      <c r="Y84" s="115"/>
      <c r="Z84" s="115"/>
      <c r="AA84" s="115"/>
      <c r="AB84" s="115"/>
      <c r="AC84" s="115"/>
      <c r="AD84" s="115"/>
      <c r="AE84" s="115"/>
      <c r="AF84" s="115"/>
      <c r="AG84" s="115"/>
      <c r="AH84" s="115"/>
      <c r="AI84" s="115"/>
      <c r="AJ84" s="115"/>
      <c r="AK84" s="115"/>
      <c r="AL84" s="115"/>
      <c r="AM84" s="115"/>
      <c r="AN84" s="115"/>
      <c r="AO84" s="115"/>
      <c r="AP84" s="84"/>
    </row>
    <row r="85" spans="1:42" ht="17">
      <c r="A85" s="85"/>
      <c r="B85" s="86">
        <v>44323</v>
      </c>
      <c r="C85" s="86" t="s">
        <v>7333</v>
      </c>
      <c r="D85" s="86"/>
      <c r="E85" s="86">
        <v>44323</v>
      </c>
      <c r="F85" s="16" t="s">
        <v>6954</v>
      </c>
      <c r="G85" s="5" t="s">
        <v>4890</v>
      </c>
      <c r="H85" s="87" t="s">
        <v>6955</v>
      </c>
      <c r="I85" s="87" t="s">
        <v>3242</v>
      </c>
      <c r="J85" s="85" t="s">
        <v>146</v>
      </c>
      <c r="K85" s="93" t="s">
        <v>7647</v>
      </c>
      <c r="L85" s="85" t="s">
        <v>7648</v>
      </c>
      <c r="M85" s="85" t="s">
        <v>1836</v>
      </c>
      <c r="N85" s="85">
        <v>3209</v>
      </c>
      <c r="O85" s="90" t="s">
        <v>6982</v>
      </c>
      <c r="P85" s="129"/>
      <c r="Q85" s="85" t="s">
        <v>6959</v>
      </c>
      <c r="R85" s="85" t="s">
        <v>6978</v>
      </c>
      <c r="S85" s="85" t="s">
        <v>6961</v>
      </c>
      <c r="T85" s="85" t="s">
        <v>564</v>
      </c>
      <c r="U85" s="85"/>
      <c r="V85" s="85" t="s">
        <v>139</v>
      </c>
      <c r="W85" s="85" t="s">
        <v>37</v>
      </c>
      <c r="X85" s="85"/>
      <c r="Y85" s="85"/>
      <c r="Z85" s="85"/>
      <c r="AA85" s="85"/>
      <c r="AB85" s="85"/>
      <c r="AC85" s="85"/>
      <c r="AD85" s="85"/>
      <c r="AE85" s="85"/>
      <c r="AF85" s="85"/>
      <c r="AG85" s="85"/>
      <c r="AH85" s="85"/>
      <c r="AI85" s="85"/>
      <c r="AJ85" s="85"/>
      <c r="AK85" s="85"/>
      <c r="AL85" s="85"/>
      <c r="AM85" s="85"/>
      <c r="AN85" s="85"/>
      <c r="AO85" s="85"/>
      <c r="AP85" s="84"/>
    </row>
    <row r="86" spans="1:42" ht="252">
      <c r="A86" s="94" t="s">
        <v>7631</v>
      </c>
      <c r="B86" s="86">
        <v>44252</v>
      </c>
      <c r="C86" s="86">
        <v>44344</v>
      </c>
      <c r="D86" s="86"/>
      <c r="E86" s="86">
        <v>44323</v>
      </c>
      <c r="F86" s="16"/>
      <c r="G86" s="5" t="s">
        <v>4890</v>
      </c>
      <c r="H86" s="87" t="s">
        <v>6955</v>
      </c>
      <c r="I86" s="87" t="s">
        <v>3242</v>
      </c>
      <c r="J86" s="85" t="s">
        <v>178</v>
      </c>
      <c r="K86" s="91" t="s">
        <v>7040</v>
      </c>
      <c r="L86" s="87" t="s">
        <v>7041</v>
      </c>
      <c r="M86" s="87" t="s">
        <v>7042</v>
      </c>
      <c r="N86" s="95">
        <v>1400000</v>
      </c>
      <c r="O86" s="96" t="s">
        <v>6957</v>
      </c>
      <c r="P86" s="96" t="s">
        <v>6957</v>
      </c>
      <c r="Q86" s="85" t="s">
        <v>7128</v>
      </c>
      <c r="R86" s="87" t="s">
        <v>7649</v>
      </c>
      <c r="S86" s="91" t="s">
        <v>6966</v>
      </c>
      <c r="T86" s="94" t="s">
        <v>7043</v>
      </c>
      <c r="U86" s="87"/>
      <c r="V86" s="87" t="s">
        <v>139</v>
      </c>
      <c r="W86" s="85" t="s">
        <v>37</v>
      </c>
      <c r="X86" s="94" t="s">
        <v>7650</v>
      </c>
      <c r="Y86" s="94" t="s">
        <v>7651</v>
      </c>
      <c r="Z86" s="94"/>
      <c r="AA86" s="94"/>
      <c r="AB86" s="94"/>
      <c r="AC86" s="94" t="s">
        <v>7652</v>
      </c>
      <c r="AD86" s="94" t="s">
        <v>7653</v>
      </c>
      <c r="AE86" s="94"/>
      <c r="AF86" s="94"/>
      <c r="AG86" s="94" t="s">
        <v>7654</v>
      </c>
      <c r="AH86" s="94" t="s">
        <v>7655</v>
      </c>
      <c r="AI86" s="87"/>
      <c r="AJ86" s="87"/>
      <c r="AK86" s="87" t="s">
        <v>7656</v>
      </c>
      <c r="AL86" s="87"/>
      <c r="AM86" s="85"/>
      <c r="AN86" s="85"/>
      <c r="AO86" s="85"/>
      <c r="AP86" s="84"/>
    </row>
    <row r="87" spans="1:42" ht="17">
      <c r="A87" s="85"/>
      <c r="B87" s="86">
        <v>44323</v>
      </c>
      <c r="C87" s="86">
        <v>44392</v>
      </c>
      <c r="D87" s="86"/>
      <c r="E87" s="86">
        <v>44369</v>
      </c>
      <c r="F87" s="16"/>
      <c r="G87" s="5" t="s">
        <v>4890</v>
      </c>
      <c r="H87" s="87" t="s">
        <v>6955</v>
      </c>
      <c r="I87" s="87" t="s">
        <v>3242</v>
      </c>
      <c r="J87" s="85" t="s">
        <v>178</v>
      </c>
      <c r="K87" s="109" t="s">
        <v>7040</v>
      </c>
      <c r="L87" s="85" t="s">
        <v>7041</v>
      </c>
      <c r="M87" s="85" t="s">
        <v>7657</v>
      </c>
      <c r="N87" s="85">
        <v>100000</v>
      </c>
      <c r="O87" s="90" t="s">
        <v>6957</v>
      </c>
      <c r="P87" s="90"/>
      <c r="Q87" s="85" t="s">
        <v>6959</v>
      </c>
      <c r="R87" s="85" t="s">
        <v>7391</v>
      </c>
      <c r="S87" s="85" t="s">
        <v>6970</v>
      </c>
      <c r="T87" s="85"/>
      <c r="U87" s="85"/>
      <c r="V87" s="85" t="s">
        <v>139</v>
      </c>
      <c r="W87" s="85" t="s">
        <v>37</v>
      </c>
      <c r="X87" s="85"/>
      <c r="Y87" s="85"/>
      <c r="Z87" s="85"/>
      <c r="AA87" s="85"/>
      <c r="AB87" s="85"/>
      <c r="AC87" s="85"/>
      <c r="AD87" s="85"/>
      <c r="AE87" s="85"/>
      <c r="AF87" s="85"/>
      <c r="AG87" s="85"/>
      <c r="AH87" s="85"/>
      <c r="AI87" s="85"/>
      <c r="AJ87" s="85"/>
      <c r="AK87" s="85"/>
      <c r="AL87" s="85"/>
      <c r="AM87" s="85"/>
      <c r="AN87" s="85"/>
      <c r="AO87" s="85"/>
      <c r="AP87" s="84"/>
    </row>
    <row r="88" spans="1:42" ht="17">
      <c r="A88" s="85"/>
      <c r="B88" s="86">
        <v>44323</v>
      </c>
      <c r="C88" s="86"/>
      <c r="D88" s="86"/>
      <c r="E88" s="86">
        <v>44358</v>
      </c>
      <c r="F88" s="16" t="s">
        <v>6954</v>
      </c>
      <c r="G88" s="5" t="s">
        <v>4890</v>
      </c>
      <c r="H88" s="87" t="s">
        <v>6955</v>
      </c>
      <c r="I88" s="87" t="s">
        <v>3242</v>
      </c>
      <c r="J88" s="85" t="s">
        <v>178</v>
      </c>
      <c r="K88" s="134" t="s">
        <v>7658</v>
      </c>
      <c r="L88" s="85" t="s">
        <v>7659</v>
      </c>
      <c r="M88" s="85" t="s">
        <v>142</v>
      </c>
      <c r="N88" s="85">
        <v>1000</v>
      </c>
      <c r="O88" s="90" t="s">
        <v>6982</v>
      </c>
      <c r="P88" s="129"/>
      <c r="Q88" s="85" t="s">
        <v>6959</v>
      </c>
      <c r="R88" s="85" t="s">
        <v>6978</v>
      </c>
      <c r="S88" s="85" t="s">
        <v>6966</v>
      </c>
      <c r="T88" s="85" t="s">
        <v>2355</v>
      </c>
      <c r="U88" s="85"/>
      <c r="V88" s="85" t="s">
        <v>139</v>
      </c>
      <c r="W88" s="85" t="s">
        <v>37</v>
      </c>
      <c r="X88" s="85"/>
      <c r="Y88" s="85"/>
      <c r="Z88" s="85"/>
      <c r="AA88" s="85"/>
      <c r="AB88" s="85"/>
      <c r="AC88" s="85"/>
      <c r="AD88" s="85"/>
      <c r="AE88" s="85"/>
      <c r="AF88" s="85"/>
      <c r="AG88" s="85"/>
      <c r="AH88" s="85"/>
      <c r="AI88" s="85"/>
      <c r="AJ88" s="85"/>
      <c r="AK88" s="85"/>
      <c r="AL88" s="85"/>
      <c r="AM88" s="85"/>
      <c r="AN88" s="85"/>
      <c r="AO88" s="85"/>
      <c r="AP88" s="84"/>
    </row>
    <row r="89" spans="1:42" ht="68">
      <c r="A89" s="102" t="s">
        <v>7660</v>
      </c>
      <c r="B89" s="86">
        <v>44323</v>
      </c>
      <c r="C89" s="86" t="s">
        <v>7333</v>
      </c>
      <c r="D89" s="86"/>
      <c r="E89" s="86">
        <v>44323</v>
      </c>
      <c r="F89" s="16"/>
      <c r="G89" s="5" t="s">
        <v>4890</v>
      </c>
      <c r="H89" s="87" t="s">
        <v>6955</v>
      </c>
      <c r="I89" s="87" t="s">
        <v>3242</v>
      </c>
      <c r="J89" s="85" t="s">
        <v>281</v>
      </c>
      <c r="K89" s="93" t="s">
        <v>7661</v>
      </c>
      <c r="L89" s="85" t="s">
        <v>7662</v>
      </c>
      <c r="M89" s="127" t="s">
        <v>142</v>
      </c>
      <c r="N89" s="85">
        <v>2000</v>
      </c>
      <c r="O89" s="90" t="s">
        <v>6982</v>
      </c>
      <c r="P89" s="129"/>
      <c r="Q89" s="85" t="s">
        <v>6959</v>
      </c>
      <c r="R89" s="85" t="s">
        <v>7030</v>
      </c>
      <c r="S89" s="85" t="s">
        <v>6973</v>
      </c>
      <c r="T89" s="102" t="s">
        <v>564</v>
      </c>
      <c r="U89" s="85"/>
      <c r="V89" s="85" t="s">
        <v>139</v>
      </c>
      <c r="W89" s="85" t="s">
        <v>37</v>
      </c>
      <c r="X89" s="85"/>
      <c r="Y89" s="85" t="s">
        <v>7663</v>
      </c>
      <c r="Z89" s="85"/>
      <c r="AA89" s="85"/>
      <c r="AB89" s="85"/>
      <c r="AC89" s="85"/>
      <c r="AD89" s="85"/>
      <c r="AE89" s="85"/>
      <c r="AF89" s="85"/>
      <c r="AG89" s="85"/>
      <c r="AH89" s="85"/>
      <c r="AI89" s="85"/>
      <c r="AJ89" s="85"/>
      <c r="AK89" s="85"/>
      <c r="AL89" s="85"/>
      <c r="AM89" s="85"/>
      <c r="AN89" s="85"/>
      <c r="AO89" s="85"/>
      <c r="AP89" s="84"/>
    </row>
    <row r="90" spans="1:42" ht="68">
      <c r="A90" s="92"/>
      <c r="B90" s="86">
        <v>44312</v>
      </c>
      <c r="C90" s="86" t="s">
        <v>7333</v>
      </c>
      <c r="D90" s="86"/>
      <c r="E90" s="86">
        <v>44378</v>
      </c>
      <c r="F90" s="16" t="s">
        <v>6954</v>
      </c>
      <c r="G90" s="5" t="s">
        <v>4890</v>
      </c>
      <c r="H90" s="87" t="s">
        <v>6955</v>
      </c>
      <c r="I90" s="87" t="s">
        <v>3242</v>
      </c>
      <c r="J90" s="85" t="s">
        <v>281</v>
      </c>
      <c r="K90" s="99" t="s">
        <v>7664</v>
      </c>
      <c r="L90" s="87" t="s">
        <v>7665</v>
      </c>
      <c r="M90" s="85" t="s">
        <v>142</v>
      </c>
      <c r="N90" s="106">
        <v>1500</v>
      </c>
      <c r="O90" s="90" t="s">
        <v>6982</v>
      </c>
      <c r="P90" s="90" t="s">
        <v>6982</v>
      </c>
      <c r="Q90" s="85" t="s">
        <v>6959</v>
      </c>
      <c r="R90" s="85" t="s">
        <v>6978</v>
      </c>
      <c r="S90" s="85" t="s">
        <v>6966</v>
      </c>
      <c r="T90" s="102" t="s">
        <v>7666</v>
      </c>
      <c r="U90" s="85"/>
      <c r="V90" s="87" t="s">
        <v>139</v>
      </c>
      <c r="W90" s="85" t="s">
        <v>37</v>
      </c>
      <c r="X90" s="85"/>
      <c r="Y90" s="85"/>
      <c r="Z90" s="85"/>
      <c r="AA90" s="85"/>
      <c r="AB90" s="85"/>
      <c r="AC90" s="85"/>
      <c r="AD90" s="85"/>
      <c r="AE90" s="85"/>
      <c r="AF90" s="85"/>
      <c r="AG90" s="85"/>
      <c r="AH90" s="85"/>
      <c r="AI90" s="85"/>
      <c r="AJ90" s="85"/>
      <c r="AK90" s="85"/>
      <c r="AL90" s="85"/>
      <c r="AM90" s="85"/>
      <c r="AN90" s="85"/>
      <c r="AO90" s="85"/>
      <c r="AP90" s="84"/>
    </row>
    <row r="91" spans="1:42" ht="17">
      <c r="A91" s="85"/>
      <c r="B91" s="86">
        <v>44323</v>
      </c>
      <c r="C91" s="105">
        <v>44346</v>
      </c>
      <c r="D91" s="86"/>
      <c r="E91" s="86">
        <v>44323</v>
      </c>
      <c r="F91" s="16"/>
      <c r="G91" s="5" t="s">
        <v>4890</v>
      </c>
      <c r="H91" s="87" t="s">
        <v>6955</v>
      </c>
      <c r="I91" s="87" t="s">
        <v>3242</v>
      </c>
      <c r="J91" s="85" t="s">
        <v>154</v>
      </c>
      <c r="K91" s="93" t="s">
        <v>7667</v>
      </c>
      <c r="L91" s="85" t="s">
        <v>7668</v>
      </c>
      <c r="M91" s="85" t="s">
        <v>1484</v>
      </c>
      <c r="N91" s="85">
        <v>1000</v>
      </c>
      <c r="O91" s="90" t="s">
        <v>6965</v>
      </c>
      <c r="P91" s="129"/>
      <c r="Q91" s="85" t="s">
        <v>6959</v>
      </c>
      <c r="R91" s="85" t="s">
        <v>6978</v>
      </c>
      <c r="S91" s="85" t="s">
        <v>6966</v>
      </c>
      <c r="T91" s="85" t="s">
        <v>7669</v>
      </c>
      <c r="U91" s="85"/>
      <c r="V91" s="85" t="s">
        <v>139</v>
      </c>
      <c r="W91" s="85" t="s">
        <v>37</v>
      </c>
      <c r="X91" s="85"/>
      <c r="Y91" s="85"/>
      <c r="Z91" s="85"/>
      <c r="AA91" s="85"/>
      <c r="AB91" s="85"/>
      <c r="AC91" s="85"/>
      <c r="AD91" s="85"/>
      <c r="AE91" s="85"/>
      <c r="AF91" s="85"/>
      <c r="AG91" s="85"/>
      <c r="AH91" s="85"/>
      <c r="AI91" s="85"/>
      <c r="AJ91" s="85"/>
      <c r="AK91" s="85"/>
      <c r="AL91" s="85"/>
      <c r="AM91" s="85"/>
      <c r="AN91" s="85"/>
      <c r="AO91" s="85"/>
      <c r="AP91" s="84"/>
    </row>
    <row r="92" spans="1:42" ht="17">
      <c r="A92" s="85"/>
      <c r="B92" s="86">
        <v>44324</v>
      </c>
      <c r="C92" s="86">
        <v>44329</v>
      </c>
      <c r="D92" s="86"/>
      <c r="E92" s="86">
        <v>44324</v>
      </c>
      <c r="F92" s="16"/>
      <c r="G92" s="5" t="s">
        <v>4890</v>
      </c>
      <c r="H92" s="87" t="s">
        <v>6955</v>
      </c>
      <c r="I92" s="87" t="s">
        <v>3242</v>
      </c>
      <c r="J92" s="85" t="s">
        <v>156</v>
      </c>
      <c r="K92" s="85">
        <v>2709344122</v>
      </c>
      <c r="L92" s="85" t="s">
        <v>7670</v>
      </c>
      <c r="M92" s="85" t="s">
        <v>142</v>
      </c>
      <c r="N92" s="85">
        <v>1000</v>
      </c>
      <c r="O92" s="90" t="s">
        <v>6965</v>
      </c>
      <c r="P92" s="90" t="s">
        <v>6965</v>
      </c>
      <c r="Q92" s="85" t="s">
        <v>6959</v>
      </c>
      <c r="R92" s="85" t="s">
        <v>6978</v>
      </c>
      <c r="S92" s="85" t="s">
        <v>6970</v>
      </c>
      <c r="T92" s="85" t="s">
        <v>7671</v>
      </c>
      <c r="U92" s="85"/>
      <c r="V92" s="85" t="s">
        <v>139</v>
      </c>
      <c r="W92" s="85" t="s">
        <v>37</v>
      </c>
      <c r="X92" s="85"/>
      <c r="Y92" s="85"/>
      <c r="Z92" s="85"/>
      <c r="AA92" s="85"/>
      <c r="AB92" s="85"/>
      <c r="AC92" s="85"/>
      <c r="AD92" s="85"/>
      <c r="AE92" s="85"/>
      <c r="AF92" s="85"/>
      <c r="AG92" s="85"/>
      <c r="AH92" s="85"/>
      <c r="AI92" s="85"/>
      <c r="AJ92" s="85"/>
      <c r="AK92" s="85"/>
      <c r="AL92" s="85"/>
      <c r="AM92" s="85"/>
      <c r="AN92" s="85"/>
      <c r="AO92" s="85"/>
      <c r="AP92" s="84"/>
    </row>
    <row r="93" spans="1:42" ht="17">
      <c r="A93" s="85"/>
      <c r="B93" s="86">
        <v>44324</v>
      </c>
      <c r="C93" s="86">
        <v>44357</v>
      </c>
      <c r="D93" s="86"/>
      <c r="E93" s="86">
        <v>44324</v>
      </c>
      <c r="F93" s="16"/>
      <c r="G93" s="5" t="s">
        <v>4890</v>
      </c>
      <c r="H93" s="87" t="s">
        <v>6955</v>
      </c>
      <c r="I93" s="87" t="s">
        <v>3242</v>
      </c>
      <c r="J93" s="85" t="s">
        <v>156</v>
      </c>
      <c r="K93" s="99" t="s">
        <v>7672</v>
      </c>
      <c r="L93" s="85" t="s">
        <v>7673</v>
      </c>
      <c r="M93" s="85" t="s">
        <v>142</v>
      </c>
      <c r="N93" s="85">
        <v>1000</v>
      </c>
      <c r="O93" s="90" t="s">
        <v>6965</v>
      </c>
      <c r="P93" s="90" t="s">
        <v>6965</v>
      </c>
      <c r="Q93" s="85" t="s">
        <v>6959</v>
      </c>
      <c r="R93" s="85" t="s">
        <v>6978</v>
      </c>
      <c r="S93" s="85" t="s">
        <v>6970</v>
      </c>
      <c r="T93" s="85"/>
      <c r="U93" s="85"/>
      <c r="V93" s="85" t="s">
        <v>139</v>
      </c>
      <c r="W93" s="85" t="s">
        <v>37</v>
      </c>
      <c r="X93" s="85"/>
      <c r="Y93" s="85"/>
      <c r="Z93" s="85"/>
      <c r="AA93" s="85"/>
      <c r="AB93" s="85"/>
      <c r="AC93" s="85"/>
      <c r="AD93" s="85"/>
      <c r="AE93" s="85"/>
      <c r="AF93" s="85"/>
      <c r="AG93" s="85"/>
      <c r="AH93" s="85"/>
      <c r="AI93" s="85"/>
      <c r="AJ93" s="85"/>
      <c r="AK93" s="85"/>
      <c r="AL93" s="85"/>
      <c r="AM93" s="85"/>
      <c r="AN93" s="85"/>
      <c r="AO93" s="85"/>
      <c r="AP93" s="84"/>
    </row>
    <row r="94" spans="1:42" ht="17">
      <c r="A94" s="115"/>
      <c r="B94" s="86">
        <v>44324</v>
      </c>
      <c r="C94" s="86"/>
      <c r="D94" s="86"/>
      <c r="E94" s="86">
        <v>44324</v>
      </c>
      <c r="F94" s="16" t="s">
        <v>6954</v>
      </c>
      <c r="G94" s="5" t="s">
        <v>4890</v>
      </c>
      <c r="H94" s="87" t="s">
        <v>6955</v>
      </c>
      <c r="I94" s="87" t="s">
        <v>3242</v>
      </c>
      <c r="J94" s="85" t="s">
        <v>178</v>
      </c>
      <c r="K94" s="110" t="s">
        <v>7674</v>
      </c>
      <c r="L94" s="85" t="s">
        <v>7675</v>
      </c>
      <c r="M94" s="115" t="s">
        <v>142</v>
      </c>
      <c r="N94" s="115">
        <v>1000</v>
      </c>
      <c r="O94" s="135" t="s">
        <v>6982</v>
      </c>
      <c r="P94" s="136"/>
      <c r="Q94" s="115">
        <v>2021</v>
      </c>
      <c r="R94" s="115" t="s">
        <v>7030</v>
      </c>
      <c r="S94" s="115" t="s">
        <v>6961</v>
      </c>
      <c r="T94" s="137"/>
      <c r="U94" s="115"/>
      <c r="V94" s="87" t="s">
        <v>345</v>
      </c>
      <c r="W94" s="115" t="s">
        <v>37</v>
      </c>
      <c r="X94" s="115"/>
      <c r="Y94" s="115"/>
      <c r="Z94" s="115"/>
      <c r="AA94" s="115"/>
      <c r="AB94" s="115"/>
      <c r="AC94" s="115"/>
      <c r="AD94" s="115"/>
      <c r="AE94" s="115"/>
      <c r="AF94" s="115"/>
      <c r="AG94" s="115"/>
      <c r="AH94" s="115"/>
      <c r="AI94" s="115"/>
      <c r="AJ94" s="115"/>
      <c r="AK94" s="115"/>
      <c r="AL94" s="115"/>
      <c r="AM94" s="115"/>
      <c r="AN94" s="115"/>
      <c r="AO94" s="115"/>
      <c r="AP94" s="84"/>
    </row>
    <row r="95" spans="1:42" ht="17">
      <c r="A95" s="115"/>
      <c r="B95" s="86">
        <v>44324</v>
      </c>
      <c r="C95" s="86"/>
      <c r="D95" s="86"/>
      <c r="E95" s="86">
        <v>44324</v>
      </c>
      <c r="F95" s="16" t="s">
        <v>6954</v>
      </c>
      <c r="G95" s="5" t="s">
        <v>4890</v>
      </c>
      <c r="H95" s="87" t="s">
        <v>6955</v>
      </c>
      <c r="I95" s="87" t="s">
        <v>3242</v>
      </c>
      <c r="J95" s="85" t="s">
        <v>178</v>
      </c>
      <c r="K95" s="110" t="s">
        <v>7676</v>
      </c>
      <c r="L95" s="85" t="s">
        <v>7677</v>
      </c>
      <c r="M95" s="115" t="s">
        <v>142</v>
      </c>
      <c r="N95" s="115">
        <v>1000</v>
      </c>
      <c r="O95" s="135" t="s">
        <v>6982</v>
      </c>
      <c r="P95" s="136"/>
      <c r="Q95" s="115">
        <v>2021</v>
      </c>
      <c r="R95" s="115" t="s">
        <v>7391</v>
      </c>
      <c r="S95" s="115" t="s">
        <v>6961</v>
      </c>
      <c r="T95" s="137"/>
      <c r="U95" s="115"/>
      <c r="V95" s="117" t="s">
        <v>139</v>
      </c>
      <c r="W95" s="115" t="s">
        <v>37</v>
      </c>
      <c r="X95" s="115"/>
      <c r="Y95" s="115"/>
      <c r="Z95" s="115"/>
      <c r="AA95" s="115"/>
      <c r="AB95" s="115"/>
      <c r="AC95" s="115"/>
      <c r="AD95" s="115"/>
      <c r="AE95" s="115"/>
      <c r="AF95" s="115"/>
      <c r="AG95" s="115"/>
      <c r="AH95" s="115"/>
      <c r="AI95" s="115"/>
      <c r="AJ95" s="115"/>
      <c r="AK95" s="115"/>
      <c r="AL95" s="115"/>
      <c r="AM95" s="115"/>
      <c r="AN95" s="115"/>
      <c r="AO95" s="115"/>
      <c r="AP95" s="84"/>
    </row>
    <row r="96" spans="1:42" ht="68">
      <c r="A96" s="138" t="s">
        <v>7678</v>
      </c>
      <c r="B96" s="86">
        <v>44294</v>
      </c>
      <c r="C96" s="86" t="s">
        <v>7333</v>
      </c>
      <c r="D96" s="86"/>
      <c r="E96" s="86">
        <v>44324</v>
      </c>
      <c r="F96" s="16" t="s">
        <v>6954</v>
      </c>
      <c r="G96" s="5" t="s">
        <v>4890</v>
      </c>
      <c r="H96" s="87" t="s">
        <v>6955</v>
      </c>
      <c r="I96" s="87" t="s">
        <v>3242</v>
      </c>
      <c r="J96" s="85" t="s">
        <v>175</v>
      </c>
      <c r="K96" s="109" t="s">
        <v>7679</v>
      </c>
      <c r="L96" s="85" t="s">
        <v>7680</v>
      </c>
      <c r="M96" s="115" t="s">
        <v>246</v>
      </c>
      <c r="N96" s="100">
        <v>1000</v>
      </c>
      <c r="O96" s="135" t="s">
        <v>6965</v>
      </c>
      <c r="P96" s="135" t="s">
        <v>6965</v>
      </c>
      <c r="Q96" s="115" t="s">
        <v>6959</v>
      </c>
      <c r="R96" s="115" t="s">
        <v>6978</v>
      </c>
      <c r="S96" s="115" t="s">
        <v>6966</v>
      </c>
      <c r="T96" s="105" t="s">
        <v>7477</v>
      </c>
      <c r="U96" s="115"/>
      <c r="V96" s="115" t="s">
        <v>139</v>
      </c>
      <c r="W96" s="115" t="s">
        <v>37</v>
      </c>
      <c r="X96" s="115"/>
      <c r="Y96" s="115"/>
      <c r="Z96" s="115"/>
      <c r="AA96" s="115"/>
      <c r="AB96" s="115"/>
      <c r="AC96" s="115"/>
      <c r="AD96" s="115"/>
      <c r="AE96" s="115"/>
      <c r="AF96" s="115"/>
      <c r="AG96" s="115"/>
      <c r="AH96" s="115"/>
      <c r="AI96" s="115"/>
      <c r="AJ96" s="115"/>
      <c r="AK96" s="115"/>
      <c r="AL96" s="115"/>
      <c r="AM96" s="115"/>
      <c r="AN96" s="115"/>
      <c r="AO96" s="115"/>
      <c r="AP96" s="84"/>
    </row>
    <row r="97" spans="1:42" ht="17">
      <c r="A97" s="85"/>
      <c r="B97" s="86">
        <v>44324</v>
      </c>
      <c r="C97" s="105">
        <v>44351</v>
      </c>
      <c r="D97" s="86"/>
      <c r="E97" s="86">
        <v>44324</v>
      </c>
      <c r="F97" s="16" t="s">
        <v>6954</v>
      </c>
      <c r="G97" s="5" t="s">
        <v>4890</v>
      </c>
      <c r="H97" s="87" t="s">
        <v>6955</v>
      </c>
      <c r="I97" s="87" t="s">
        <v>3242</v>
      </c>
      <c r="J97" s="85" t="s">
        <v>154</v>
      </c>
      <c r="K97" s="110" t="s">
        <v>7681</v>
      </c>
      <c r="L97" s="85" t="s">
        <v>7682</v>
      </c>
      <c r="M97" s="89" t="s">
        <v>142</v>
      </c>
      <c r="N97" s="85">
        <v>1000</v>
      </c>
      <c r="O97" s="90" t="s">
        <v>6965</v>
      </c>
      <c r="P97" s="90" t="s">
        <v>6965</v>
      </c>
      <c r="Q97" s="85" t="s">
        <v>6959</v>
      </c>
      <c r="R97" s="85" t="s">
        <v>7030</v>
      </c>
      <c r="S97" s="85" t="s">
        <v>6966</v>
      </c>
      <c r="T97" s="85"/>
      <c r="U97" s="85"/>
      <c r="V97" s="89" t="s">
        <v>345</v>
      </c>
      <c r="W97" s="89" t="s">
        <v>37</v>
      </c>
      <c r="X97" s="85"/>
      <c r="Y97" s="85"/>
      <c r="Z97" s="85"/>
      <c r="AA97" s="85"/>
      <c r="AB97" s="85"/>
      <c r="AC97" s="85"/>
      <c r="AD97" s="85"/>
      <c r="AE97" s="85"/>
      <c r="AF97" s="85"/>
      <c r="AG97" s="85"/>
      <c r="AH97" s="85"/>
      <c r="AI97" s="85"/>
      <c r="AJ97" s="85"/>
      <c r="AK97" s="85"/>
      <c r="AL97" s="85"/>
      <c r="AM97" s="85"/>
      <c r="AN97" s="85"/>
      <c r="AO97" s="85"/>
      <c r="AP97" s="84"/>
    </row>
    <row r="98" spans="1:42" ht="17">
      <c r="A98" s="85"/>
      <c r="B98" s="86">
        <v>44326</v>
      </c>
      <c r="C98" s="86">
        <v>44338</v>
      </c>
      <c r="D98" s="86"/>
      <c r="E98" s="86">
        <v>44326</v>
      </c>
      <c r="F98" s="16"/>
      <c r="G98" s="5" t="s">
        <v>4890</v>
      </c>
      <c r="H98" s="87" t="s">
        <v>6955</v>
      </c>
      <c r="I98" s="87" t="s">
        <v>3242</v>
      </c>
      <c r="J98" s="85" t="s">
        <v>156</v>
      </c>
      <c r="K98" s="99" t="s">
        <v>7683</v>
      </c>
      <c r="L98" s="85" t="s">
        <v>7684</v>
      </c>
      <c r="M98" s="85" t="s">
        <v>142</v>
      </c>
      <c r="N98" s="85">
        <v>1000</v>
      </c>
      <c r="O98" s="90" t="s">
        <v>6965</v>
      </c>
      <c r="P98" s="90" t="s">
        <v>6965</v>
      </c>
      <c r="Q98" s="85">
        <v>2021</v>
      </c>
      <c r="R98" s="85" t="s">
        <v>7030</v>
      </c>
      <c r="S98" s="85" t="s">
        <v>6961</v>
      </c>
      <c r="T98" s="85" t="s">
        <v>139</v>
      </c>
      <c r="U98" s="85" t="s">
        <v>37</v>
      </c>
      <c r="V98" s="85" t="s">
        <v>139</v>
      </c>
      <c r="W98" s="85" t="s">
        <v>37</v>
      </c>
      <c r="X98" s="85"/>
      <c r="Y98" s="85"/>
      <c r="Z98" s="85"/>
      <c r="AA98" s="85"/>
      <c r="AB98" s="85"/>
      <c r="AC98" s="85"/>
      <c r="AD98" s="85"/>
      <c r="AE98" s="85"/>
      <c r="AF98" s="85"/>
      <c r="AG98" s="85"/>
      <c r="AH98" s="85"/>
      <c r="AI98" s="85"/>
      <c r="AJ98" s="85"/>
      <c r="AK98" s="85"/>
      <c r="AL98" s="85"/>
      <c r="AM98" s="85"/>
      <c r="AN98" s="85"/>
      <c r="AO98" s="85"/>
      <c r="AP98" s="84"/>
    </row>
    <row r="99" spans="1:42" ht="17">
      <c r="A99" s="85"/>
      <c r="B99" s="86">
        <v>44316</v>
      </c>
      <c r="C99" s="86">
        <v>44322</v>
      </c>
      <c r="D99" s="86"/>
      <c r="E99" s="86">
        <v>44326</v>
      </c>
      <c r="F99" s="16" t="s">
        <v>7685</v>
      </c>
      <c r="G99" s="5" t="s">
        <v>4890</v>
      </c>
      <c r="H99" s="87" t="s">
        <v>6955</v>
      </c>
      <c r="I99" s="87" t="s">
        <v>3242</v>
      </c>
      <c r="J99" s="85" t="s">
        <v>178</v>
      </c>
      <c r="K99" s="93" t="s">
        <v>7686</v>
      </c>
      <c r="L99" s="85" t="s">
        <v>7687</v>
      </c>
      <c r="M99" s="85" t="s">
        <v>142</v>
      </c>
      <c r="N99" s="85">
        <v>1000</v>
      </c>
      <c r="O99" s="131" t="s">
        <v>6982</v>
      </c>
      <c r="P99" s="129"/>
      <c r="Q99" s="121" t="s">
        <v>6959</v>
      </c>
      <c r="R99" s="121" t="s">
        <v>6978</v>
      </c>
      <c r="S99" s="85" t="s">
        <v>6966</v>
      </c>
      <c r="T99" s="102" t="s">
        <v>7688</v>
      </c>
      <c r="U99" s="85"/>
      <c r="V99" s="121" t="s">
        <v>139</v>
      </c>
      <c r="W99" s="121" t="s">
        <v>37</v>
      </c>
      <c r="X99" s="85"/>
      <c r="Y99" s="85"/>
      <c r="Z99" s="85"/>
      <c r="AA99" s="85"/>
      <c r="AB99" s="85"/>
      <c r="AC99" s="85"/>
      <c r="AD99" s="85"/>
      <c r="AE99" s="85"/>
      <c r="AF99" s="85"/>
      <c r="AG99" s="85"/>
      <c r="AH99" s="85"/>
      <c r="AI99" s="85"/>
      <c r="AJ99" s="85"/>
      <c r="AK99" s="85"/>
      <c r="AL99" s="85"/>
      <c r="AM99" s="85"/>
      <c r="AN99" s="85"/>
      <c r="AO99" s="85"/>
      <c r="AP99" s="84"/>
    </row>
    <row r="100" spans="1:42" ht="17">
      <c r="A100" s="85"/>
      <c r="B100" s="86">
        <v>44326</v>
      </c>
      <c r="C100" s="86"/>
      <c r="D100" s="86"/>
      <c r="E100" s="86">
        <v>44326</v>
      </c>
      <c r="F100" s="16" t="s">
        <v>6954</v>
      </c>
      <c r="G100" s="5" t="s">
        <v>4890</v>
      </c>
      <c r="H100" s="87" t="s">
        <v>6955</v>
      </c>
      <c r="I100" s="87" t="s">
        <v>3242</v>
      </c>
      <c r="J100" s="85" t="s">
        <v>178</v>
      </c>
      <c r="K100" s="134" t="s">
        <v>7689</v>
      </c>
      <c r="L100" s="85" t="s">
        <v>7690</v>
      </c>
      <c r="M100" s="85" t="s">
        <v>2085</v>
      </c>
      <c r="N100" s="85">
        <v>1000</v>
      </c>
      <c r="O100" s="139">
        <v>0</v>
      </c>
      <c r="P100" s="129"/>
      <c r="Q100" s="121">
        <v>2021</v>
      </c>
      <c r="R100" s="121" t="s">
        <v>6978</v>
      </c>
      <c r="S100" s="85" t="s">
        <v>6970</v>
      </c>
      <c r="T100" s="85" t="s">
        <v>7691</v>
      </c>
      <c r="U100" s="85"/>
      <c r="V100" s="121" t="s">
        <v>139</v>
      </c>
      <c r="W100" s="121" t="s">
        <v>37</v>
      </c>
      <c r="X100" s="85"/>
      <c r="Y100" s="85"/>
      <c r="Z100" s="85"/>
      <c r="AA100" s="85"/>
      <c r="AB100" s="85"/>
      <c r="AC100" s="85"/>
      <c r="AD100" s="85"/>
      <c r="AE100" s="85"/>
      <c r="AF100" s="85"/>
      <c r="AG100" s="85"/>
      <c r="AH100" s="85"/>
      <c r="AI100" s="85"/>
      <c r="AJ100" s="85"/>
      <c r="AK100" s="85"/>
      <c r="AL100" s="85"/>
      <c r="AM100" s="85"/>
      <c r="AN100" s="85"/>
      <c r="AO100" s="85"/>
      <c r="AP100" s="84"/>
    </row>
    <row r="101" spans="1:42" ht="136">
      <c r="A101" s="105"/>
      <c r="B101" s="86">
        <v>44311</v>
      </c>
      <c r="C101" s="86" t="s">
        <v>7333</v>
      </c>
      <c r="D101" s="86"/>
      <c r="E101" s="86">
        <v>44326</v>
      </c>
      <c r="F101" s="16" t="s">
        <v>6954</v>
      </c>
      <c r="G101" s="5" t="s">
        <v>4890</v>
      </c>
      <c r="H101" s="87" t="s">
        <v>6955</v>
      </c>
      <c r="I101" s="87" t="s">
        <v>3242</v>
      </c>
      <c r="J101" s="85" t="s">
        <v>281</v>
      </c>
      <c r="K101" s="109" t="s">
        <v>5271</v>
      </c>
      <c r="L101" s="87" t="s">
        <v>7692</v>
      </c>
      <c r="M101" s="85" t="s">
        <v>1072</v>
      </c>
      <c r="N101" s="104">
        <v>3000</v>
      </c>
      <c r="O101" s="135" t="s">
        <v>6982</v>
      </c>
      <c r="P101" s="135" t="s">
        <v>6982</v>
      </c>
      <c r="Q101" s="85" t="s">
        <v>6959</v>
      </c>
      <c r="R101" s="85" t="s">
        <v>7030</v>
      </c>
      <c r="S101" s="85" t="s">
        <v>6961</v>
      </c>
      <c r="T101" s="137" t="s">
        <v>7693</v>
      </c>
      <c r="U101" s="115"/>
      <c r="V101" s="87" t="s">
        <v>345</v>
      </c>
      <c r="W101" s="85" t="s">
        <v>37</v>
      </c>
      <c r="X101" s="115"/>
      <c r="Y101" s="115"/>
      <c r="Z101" s="115"/>
      <c r="AA101" s="115"/>
      <c r="AB101" s="115"/>
      <c r="AC101" s="115"/>
      <c r="AD101" s="115"/>
      <c r="AE101" s="115"/>
      <c r="AF101" s="115"/>
      <c r="AG101" s="115"/>
      <c r="AH101" s="115"/>
      <c r="AI101" s="115"/>
      <c r="AJ101" s="115"/>
      <c r="AK101" s="115"/>
      <c r="AL101" s="115"/>
      <c r="AM101" s="115"/>
      <c r="AN101" s="115"/>
      <c r="AO101" s="115"/>
      <c r="AP101" s="84"/>
    </row>
    <row r="102" spans="1:42" ht="17">
      <c r="A102" s="85"/>
      <c r="B102" s="86">
        <v>44326</v>
      </c>
      <c r="C102" s="105">
        <v>44357</v>
      </c>
      <c r="D102" s="86"/>
      <c r="E102" s="86">
        <v>44326</v>
      </c>
      <c r="F102" s="16" t="s">
        <v>6954</v>
      </c>
      <c r="G102" s="5" t="s">
        <v>4890</v>
      </c>
      <c r="H102" s="87" t="s">
        <v>6955</v>
      </c>
      <c r="I102" s="87" t="s">
        <v>3242</v>
      </c>
      <c r="J102" s="85" t="s">
        <v>154</v>
      </c>
      <c r="K102" s="93" t="s">
        <v>7694</v>
      </c>
      <c r="L102" s="85" t="s">
        <v>7695</v>
      </c>
      <c r="M102" s="85" t="s">
        <v>142</v>
      </c>
      <c r="N102" s="85">
        <v>1000</v>
      </c>
      <c r="O102" s="90" t="s">
        <v>6965</v>
      </c>
      <c r="P102" s="131" t="s">
        <v>6965</v>
      </c>
      <c r="Q102" s="121">
        <v>2021</v>
      </c>
      <c r="R102" s="121" t="s">
        <v>7030</v>
      </c>
      <c r="S102" s="85" t="s">
        <v>6961</v>
      </c>
      <c r="T102" s="85" t="s">
        <v>7696</v>
      </c>
      <c r="U102" s="85"/>
      <c r="V102" s="85" t="s">
        <v>139</v>
      </c>
      <c r="W102" s="121" t="s">
        <v>37</v>
      </c>
      <c r="X102" s="85"/>
      <c r="Y102" s="85"/>
      <c r="Z102" s="85"/>
      <c r="AA102" s="85"/>
      <c r="AB102" s="85"/>
      <c r="AC102" s="85"/>
      <c r="AD102" s="85"/>
      <c r="AE102" s="85"/>
      <c r="AF102" s="85"/>
      <c r="AG102" s="85"/>
      <c r="AH102" s="85"/>
      <c r="AI102" s="85"/>
      <c r="AJ102" s="85"/>
      <c r="AK102" s="85"/>
      <c r="AL102" s="85"/>
      <c r="AM102" s="85"/>
      <c r="AN102" s="85"/>
      <c r="AO102" s="85"/>
      <c r="AP102" s="84"/>
    </row>
    <row r="103" spans="1:42" ht="17">
      <c r="A103" s="85"/>
      <c r="B103" s="86">
        <v>44326</v>
      </c>
      <c r="C103" s="105">
        <v>44363</v>
      </c>
      <c r="D103" s="86"/>
      <c r="E103" s="86">
        <v>44326</v>
      </c>
      <c r="F103" s="44"/>
      <c r="G103" s="5" t="s">
        <v>4890</v>
      </c>
      <c r="H103" s="87" t="s">
        <v>6955</v>
      </c>
      <c r="I103" s="87" t="s">
        <v>3242</v>
      </c>
      <c r="J103" s="85" t="s">
        <v>154</v>
      </c>
      <c r="K103" s="93" t="s">
        <v>7697</v>
      </c>
      <c r="L103" s="85" t="s">
        <v>7698</v>
      </c>
      <c r="M103" s="85" t="s">
        <v>142</v>
      </c>
      <c r="N103" s="85">
        <v>1000</v>
      </c>
      <c r="O103" s="90" t="s">
        <v>6965</v>
      </c>
      <c r="P103" s="90" t="s">
        <v>6965</v>
      </c>
      <c r="Q103" s="121">
        <v>2021</v>
      </c>
      <c r="R103" s="121" t="s">
        <v>7030</v>
      </c>
      <c r="S103" s="85" t="s">
        <v>6966</v>
      </c>
      <c r="T103" s="85" t="s">
        <v>7699</v>
      </c>
      <c r="U103" s="85"/>
      <c r="V103" s="85" t="s">
        <v>139</v>
      </c>
      <c r="W103" s="121" t="s">
        <v>37</v>
      </c>
      <c r="X103" s="85"/>
      <c r="Y103" s="85"/>
      <c r="Z103" s="85"/>
      <c r="AA103" s="85"/>
      <c r="AB103" s="85"/>
      <c r="AC103" s="85"/>
      <c r="AD103" s="85"/>
      <c r="AE103" s="85"/>
      <c r="AF103" s="85"/>
      <c r="AG103" s="85"/>
      <c r="AH103" s="85"/>
      <c r="AI103" s="85"/>
      <c r="AJ103" s="85"/>
      <c r="AK103" s="85"/>
      <c r="AL103" s="85"/>
      <c r="AM103" s="85"/>
      <c r="AN103" s="85"/>
      <c r="AO103" s="85"/>
      <c r="AP103" s="84"/>
    </row>
    <row r="104" spans="1:42" ht="17">
      <c r="A104" s="89"/>
      <c r="B104" s="86">
        <v>44327</v>
      </c>
      <c r="C104" s="86">
        <v>44362</v>
      </c>
      <c r="D104" s="86">
        <v>44370</v>
      </c>
      <c r="E104" s="86">
        <v>44327</v>
      </c>
      <c r="F104" s="16" t="s">
        <v>6954</v>
      </c>
      <c r="G104" s="5" t="s">
        <v>4890</v>
      </c>
      <c r="H104" s="87" t="s">
        <v>6955</v>
      </c>
      <c r="I104" s="87" t="s">
        <v>3242</v>
      </c>
      <c r="J104" s="85" t="s">
        <v>156</v>
      </c>
      <c r="K104" s="128" t="s">
        <v>6329</v>
      </c>
      <c r="L104" s="85" t="s">
        <v>7700</v>
      </c>
      <c r="M104" s="89" t="s">
        <v>142</v>
      </c>
      <c r="N104" s="89">
        <v>4042</v>
      </c>
      <c r="O104" s="112" t="s">
        <v>6958</v>
      </c>
      <c r="P104" s="112" t="s">
        <v>6958</v>
      </c>
      <c r="Q104" s="89" t="s">
        <v>6959</v>
      </c>
      <c r="R104" s="89" t="s">
        <v>7391</v>
      </c>
      <c r="S104" s="140" t="s">
        <v>6973</v>
      </c>
      <c r="T104" s="89" t="s">
        <v>7701</v>
      </c>
      <c r="U104" s="89"/>
      <c r="V104" s="115" t="s">
        <v>139</v>
      </c>
      <c r="W104" s="89" t="s">
        <v>37</v>
      </c>
      <c r="X104" s="89"/>
      <c r="Y104" s="89"/>
      <c r="Z104" s="89"/>
      <c r="AA104" s="89"/>
      <c r="AB104" s="89"/>
      <c r="AC104" s="89"/>
      <c r="AD104" s="89"/>
      <c r="AE104" s="89"/>
      <c r="AF104" s="89"/>
      <c r="AG104" s="89"/>
      <c r="AH104" s="89"/>
      <c r="AI104" s="89"/>
      <c r="AJ104" s="89"/>
      <c r="AK104" s="89"/>
      <c r="AL104" s="89"/>
      <c r="AM104" s="89"/>
      <c r="AN104" s="89"/>
      <c r="AO104" s="89"/>
      <c r="AP104" s="84"/>
    </row>
    <row r="105" spans="1:42" ht="17">
      <c r="A105" s="85"/>
      <c r="B105" s="86">
        <v>44327</v>
      </c>
      <c r="C105" s="86">
        <v>44347</v>
      </c>
      <c r="D105" s="86"/>
      <c r="E105" s="86">
        <v>44327</v>
      </c>
      <c r="F105" s="16" t="s">
        <v>6954</v>
      </c>
      <c r="G105" s="5" t="s">
        <v>4890</v>
      </c>
      <c r="H105" s="87" t="s">
        <v>6955</v>
      </c>
      <c r="I105" s="87" t="s">
        <v>3242</v>
      </c>
      <c r="J105" s="85" t="s">
        <v>156</v>
      </c>
      <c r="K105" s="115">
        <v>10001921397</v>
      </c>
      <c r="L105" s="85" t="s">
        <v>7702</v>
      </c>
      <c r="M105" s="85" t="s">
        <v>142</v>
      </c>
      <c r="N105" s="85">
        <v>500</v>
      </c>
      <c r="O105" s="90" t="s">
        <v>6965</v>
      </c>
      <c r="P105" s="90" t="s">
        <v>6965</v>
      </c>
      <c r="Q105" s="85" t="s">
        <v>6959</v>
      </c>
      <c r="R105" s="85" t="s">
        <v>7391</v>
      </c>
      <c r="S105" s="91" t="s">
        <v>6973</v>
      </c>
      <c r="T105" s="85"/>
      <c r="U105" s="85"/>
      <c r="V105" s="85" t="s">
        <v>345</v>
      </c>
      <c r="W105" s="85" t="s">
        <v>37</v>
      </c>
      <c r="X105" s="85"/>
      <c r="Y105" s="85"/>
      <c r="Z105" s="85"/>
      <c r="AA105" s="85"/>
      <c r="AB105" s="85"/>
      <c r="AC105" s="85"/>
      <c r="AD105" s="85"/>
      <c r="AE105" s="85"/>
      <c r="AF105" s="85"/>
      <c r="AG105" s="85"/>
      <c r="AH105" s="85"/>
      <c r="AI105" s="85"/>
      <c r="AJ105" s="85"/>
      <c r="AK105" s="85"/>
      <c r="AL105" s="85"/>
      <c r="AM105" s="85"/>
      <c r="AN105" s="85"/>
      <c r="AO105" s="85"/>
      <c r="AP105" s="84"/>
    </row>
    <row r="106" spans="1:42" ht="17">
      <c r="A106" s="85"/>
      <c r="B106" s="86">
        <v>44327</v>
      </c>
      <c r="C106" s="86">
        <v>44375</v>
      </c>
      <c r="D106" s="86"/>
      <c r="E106" s="86">
        <v>44327</v>
      </c>
      <c r="F106" s="16" t="s">
        <v>6954</v>
      </c>
      <c r="G106" s="5" t="s">
        <v>4890</v>
      </c>
      <c r="H106" s="87" t="s">
        <v>6955</v>
      </c>
      <c r="I106" s="87" t="s">
        <v>3242</v>
      </c>
      <c r="J106" s="85" t="s">
        <v>156</v>
      </c>
      <c r="K106" s="99" t="s">
        <v>7703</v>
      </c>
      <c r="L106" s="85" t="s">
        <v>7704</v>
      </c>
      <c r="M106" s="85" t="s">
        <v>142</v>
      </c>
      <c r="N106" s="85">
        <v>200</v>
      </c>
      <c r="O106" s="90" t="s">
        <v>6965</v>
      </c>
      <c r="P106" s="90" t="s">
        <v>6965</v>
      </c>
      <c r="Q106" s="85" t="s">
        <v>6959</v>
      </c>
      <c r="R106" s="85" t="s">
        <v>7030</v>
      </c>
      <c r="S106" s="91" t="s">
        <v>6970</v>
      </c>
      <c r="T106" s="85"/>
      <c r="U106" s="85"/>
      <c r="V106" s="85" t="s">
        <v>139</v>
      </c>
      <c r="W106" s="85" t="s">
        <v>37</v>
      </c>
      <c r="X106" s="85"/>
      <c r="Y106" s="85"/>
      <c r="Z106" s="85"/>
      <c r="AA106" s="85"/>
      <c r="AB106" s="85"/>
      <c r="AC106" s="85"/>
      <c r="AD106" s="85"/>
      <c r="AE106" s="85"/>
      <c r="AF106" s="85"/>
      <c r="AG106" s="85"/>
      <c r="AH106" s="85"/>
      <c r="AI106" s="85"/>
      <c r="AJ106" s="85"/>
      <c r="AK106" s="85"/>
      <c r="AL106" s="85"/>
      <c r="AM106" s="85"/>
      <c r="AN106" s="85"/>
      <c r="AO106" s="85"/>
      <c r="AP106" s="84"/>
    </row>
    <row r="107" spans="1:42" ht="17">
      <c r="A107" s="85"/>
      <c r="B107" s="86">
        <v>44327</v>
      </c>
      <c r="C107" s="86">
        <v>44383</v>
      </c>
      <c r="D107" s="86"/>
      <c r="E107" s="86">
        <v>44355</v>
      </c>
      <c r="F107" s="16"/>
      <c r="G107" s="5" t="s">
        <v>4890</v>
      </c>
      <c r="H107" s="87" t="s">
        <v>6955</v>
      </c>
      <c r="I107" s="87" t="s">
        <v>3242</v>
      </c>
      <c r="J107" s="85" t="s">
        <v>146</v>
      </c>
      <c r="K107" s="93" t="s">
        <v>7705</v>
      </c>
      <c r="L107" s="85" t="s">
        <v>7706</v>
      </c>
      <c r="M107" s="85" t="s">
        <v>142</v>
      </c>
      <c r="N107" s="85">
        <v>1000</v>
      </c>
      <c r="O107" s="90" t="s">
        <v>6965</v>
      </c>
      <c r="P107" s="129"/>
      <c r="Q107" s="85" t="s">
        <v>6959</v>
      </c>
      <c r="R107" s="85" t="s">
        <v>7707</v>
      </c>
      <c r="S107" s="91" t="s">
        <v>6966</v>
      </c>
      <c r="T107" s="85" t="s">
        <v>7708</v>
      </c>
      <c r="U107" s="85"/>
      <c r="V107" s="85" t="s">
        <v>139</v>
      </c>
      <c r="W107" s="85" t="s">
        <v>37</v>
      </c>
      <c r="X107" s="85"/>
      <c r="Y107" s="85"/>
      <c r="Z107" s="85"/>
      <c r="AA107" s="85"/>
      <c r="AB107" s="85"/>
      <c r="AC107" s="85"/>
      <c r="AD107" s="85"/>
      <c r="AE107" s="85"/>
      <c r="AF107" s="85"/>
      <c r="AG107" s="85"/>
      <c r="AH107" s="85"/>
      <c r="AI107" s="85"/>
      <c r="AJ107" s="85"/>
      <c r="AK107" s="85"/>
      <c r="AL107" s="85"/>
      <c r="AM107" s="85"/>
      <c r="AN107" s="85"/>
      <c r="AO107" s="85"/>
      <c r="AP107" s="84"/>
    </row>
    <row r="108" spans="1:42" ht="17">
      <c r="A108" s="85"/>
      <c r="B108" s="92">
        <v>44327</v>
      </c>
      <c r="C108" s="92">
        <v>44351</v>
      </c>
      <c r="D108" s="86"/>
      <c r="E108" s="86">
        <v>44327</v>
      </c>
      <c r="F108" s="16" t="s">
        <v>6954</v>
      </c>
      <c r="G108" s="5" t="s">
        <v>4890</v>
      </c>
      <c r="H108" s="87" t="s">
        <v>6955</v>
      </c>
      <c r="I108" s="87" t="s">
        <v>3242</v>
      </c>
      <c r="J108" s="85" t="s">
        <v>178</v>
      </c>
      <c r="K108" s="93" t="s">
        <v>5146</v>
      </c>
      <c r="L108" s="85" t="s">
        <v>7709</v>
      </c>
      <c r="M108" s="85" t="s">
        <v>142</v>
      </c>
      <c r="N108" s="85">
        <v>2857</v>
      </c>
      <c r="O108" s="90" t="s">
        <v>6958</v>
      </c>
      <c r="P108" s="129"/>
      <c r="Q108" s="85" t="s">
        <v>6959</v>
      </c>
      <c r="R108" s="85" t="s">
        <v>7030</v>
      </c>
      <c r="S108" s="91" t="s">
        <v>6973</v>
      </c>
      <c r="T108" s="85" t="s">
        <v>48</v>
      </c>
      <c r="U108" s="85"/>
      <c r="V108" s="85" t="s">
        <v>139</v>
      </c>
      <c r="W108" s="85" t="s">
        <v>37</v>
      </c>
      <c r="X108" s="85"/>
      <c r="Y108" s="85"/>
      <c r="Z108" s="85"/>
      <c r="AA108" s="85"/>
      <c r="AB108" s="85"/>
      <c r="AC108" s="85"/>
      <c r="AD108" s="85"/>
      <c r="AE108" s="85"/>
      <c r="AF108" s="85"/>
      <c r="AG108" s="85"/>
      <c r="AH108" s="85"/>
      <c r="AI108" s="85"/>
      <c r="AJ108" s="85"/>
      <c r="AK108" s="85"/>
      <c r="AL108" s="85"/>
      <c r="AM108" s="85"/>
      <c r="AN108" s="85"/>
      <c r="AO108" s="85"/>
      <c r="AP108" s="84"/>
    </row>
    <row r="109" spans="1:42" ht="34">
      <c r="A109" s="85"/>
      <c r="B109" s="92">
        <v>44327</v>
      </c>
      <c r="C109" s="92"/>
      <c r="D109" s="86">
        <v>44358</v>
      </c>
      <c r="E109" s="86">
        <v>44369</v>
      </c>
      <c r="F109" s="16"/>
      <c r="G109" s="5" t="s">
        <v>4890</v>
      </c>
      <c r="H109" s="87" t="s">
        <v>6955</v>
      </c>
      <c r="I109" s="87" t="s">
        <v>3242</v>
      </c>
      <c r="J109" s="85" t="s">
        <v>175</v>
      </c>
      <c r="K109" s="93" t="s">
        <v>7617</v>
      </c>
      <c r="L109" s="102" t="s">
        <v>7618</v>
      </c>
      <c r="M109" s="85" t="s">
        <v>182</v>
      </c>
      <c r="N109" s="85">
        <v>2748.96</v>
      </c>
      <c r="O109" s="90" t="s">
        <v>6958</v>
      </c>
      <c r="P109" s="90" t="s">
        <v>6958</v>
      </c>
      <c r="Q109" s="85" t="s">
        <v>6959</v>
      </c>
      <c r="R109" s="85" t="s">
        <v>7030</v>
      </c>
      <c r="S109" s="85" t="s">
        <v>6973</v>
      </c>
      <c r="T109" s="85" t="s">
        <v>82</v>
      </c>
      <c r="U109" s="85"/>
      <c r="V109" s="85" t="s">
        <v>139</v>
      </c>
      <c r="W109" s="85" t="s">
        <v>37</v>
      </c>
      <c r="X109" s="85"/>
      <c r="Y109" s="85"/>
      <c r="Z109" s="85"/>
      <c r="AA109" s="85"/>
      <c r="AB109" s="85"/>
      <c r="AC109" s="85"/>
      <c r="AD109" s="85"/>
      <c r="AE109" s="85"/>
      <c r="AF109" s="85"/>
      <c r="AG109" s="85"/>
      <c r="AH109" s="85"/>
      <c r="AI109" s="85"/>
      <c r="AJ109" s="85"/>
      <c r="AK109" s="85"/>
      <c r="AL109" s="85"/>
      <c r="AM109" s="85"/>
      <c r="AN109" s="85"/>
      <c r="AO109" s="85"/>
      <c r="AP109" s="84"/>
    </row>
    <row r="110" spans="1:42" ht="17">
      <c r="A110" s="85"/>
      <c r="B110" s="92">
        <v>44327</v>
      </c>
      <c r="C110" s="92"/>
      <c r="D110" s="86"/>
      <c r="E110" s="86">
        <v>44327</v>
      </c>
      <c r="F110" s="16"/>
      <c r="G110" s="5" t="s">
        <v>4890</v>
      </c>
      <c r="H110" s="87" t="s">
        <v>6955</v>
      </c>
      <c r="I110" s="87" t="s">
        <v>3242</v>
      </c>
      <c r="J110" s="85" t="s">
        <v>5487</v>
      </c>
      <c r="K110" s="110" t="s">
        <v>7539</v>
      </c>
      <c r="L110" s="85" t="s">
        <v>7540</v>
      </c>
      <c r="M110" s="85" t="s">
        <v>811</v>
      </c>
      <c r="N110" s="85">
        <v>5288.76</v>
      </c>
      <c r="O110" s="90" t="s">
        <v>6982</v>
      </c>
      <c r="P110" s="90" t="s">
        <v>6982</v>
      </c>
      <c r="Q110" s="85" t="s">
        <v>6959</v>
      </c>
      <c r="R110" s="85" t="s">
        <v>6978</v>
      </c>
      <c r="S110" s="91" t="s">
        <v>6973</v>
      </c>
      <c r="T110" s="115" t="s">
        <v>2549</v>
      </c>
      <c r="U110" s="85"/>
      <c r="V110" s="85" t="s">
        <v>139</v>
      </c>
      <c r="W110" s="85" t="s">
        <v>37</v>
      </c>
      <c r="X110" s="85"/>
      <c r="Y110" s="85"/>
      <c r="Z110" s="85"/>
      <c r="AA110" s="85"/>
      <c r="AB110" s="85"/>
      <c r="AC110" s="85"/>
      <c r="AD110" s="85"/>
      <c r="AE110" s="85"/>
      <c r="AF110" s="85"/>
      <c r="AG110" s="85"/>
      <c r="AH110" s="85"/>
      <c r="AI110" s="85"/>
      <c r="AJ110" s="85"/>
      <c r="AK110" s="85"/>
      <c r="AL110" s="85"/>
      <c r="AM110" s="85"/>
      <c r="AN110" s="85"/>
      <c r="AO110" s="85"/>
      <c r="AP110" s="84"/>
    </row>
    <row r="111" spans="1:42" ht="17">
      <c r="A111" s="85"/>
      <c r="B111" s="92">
        <v>44327</v>
      </c>
      <c r="C111" s="92" t="s">
        <v>7333</v>
      </c>
      <c r="D111" s="86"/>
      <c r="E111" s="86">
        <v>44327</v>
      </c>
      <c r="F111" s="16" t="s">
        <v>6954</v>
      </c>
      <c r="G111" s="5" t="s">
        <v>4890</v>
      </c>
      <c r="H111" s="87" t="s">
        <v>6955</v>
      </c>
      <c r="I111" s="87" t="s">
        <v>3242</v>
      </c>
      <c r="J111" s="85" t="s">
        <v>281</v>
      </c>
      <c r="K111" s="93" t="s">
        <v>7710</v>
      </c>
      <c r="L111" s="85" t="s">
        <v>7711</v>
      </c>
      <c r="M111" s="85" t="s">
        <v>200</v>
      </c>
      <c r="N111" s="85">
        <v>800</v>
      </c>
      <c r="O111" s="90" t="s">
        <v>6982</v>
      </c>
      <c r="P111" s="90" t="s">
        <v>6982</v>
      </c>
      <c r="Q111" s="85" t="s">
        <v>6959</v>
      </c>
      <c r="R111" s="121" t="s">
        <v>7030</v>
      </c>
      <c r="S111" s="85" t="s">
        <v>6973</v>
      </c>
      <c r="T111" s="85" t="s">
        <v>7712</v>
      </c>
      <c r="U111" s="85"/>
      <c r="V111" s="121" t="s">
        <v>139</v>
      </c>
      <c r="W111" s="85" t="s">
        <v>37</v>
      </c>
      <c r="X111" s="85"/>
      <c r="Y111" s="85"/>
      <c r="Z111" s="85"/>
      <c r="AA111" s="85"/>
      <c r="AB111" s="85"/>
      <c r="AC111" s="85"/>
      <c r="AD111" s="85"/>
      <c r="AE111" s="85"/>
      <c r="AF111" s="85"/>
      <c r="AG111" s="85"/>
      <c r="AH111" s="85"/>
      <c r="AI111" s="85"/>
      <c r="AJ111" s="85"/>
      <c r="AK111" s="85"/>
      <c r="AL111" s="85"/>
      <c r="AM111" s="85"/>
      <c r="AN111" s="85"/>
      <c r="AO111" s="85"/>
      <c r="AP111" s="84"/>
    </row>
    <row r="112" spans="1:42" ht="17">
      <c r="A112" s="141"/>
      <c r="B112" s="92">
        <v>44328</v>
      </c>
      <c r="C112" s="92">
        <v>44338</v>
      </c>
      <c r="D112" s="86"/>
      <c r="E112" s="86">
        <v>44328</v>
      </c>
      <c r="F112" s="16" t="s">
        <v>6954</v>
      </c>
      <c r="G112" s="5" t="s">
        <v>4890</v>
      </c>
      <c r="H112" s="87" t="s">
        <v>6955</v>
      </c>
      <c r="I112" s="87" t="s">
        <v>3242</v>
      </c>
      <c r="J112" s="85" t="s">
        <v>156</v>
      </c>
      <c r="K112" s="21" t="s">
        <v>7713</v>
      </c>
      <c r="L112" s="34" t="s">
        <v>7714</v>
      </c>
      <c r="M112" s="85" t="s">
        <v>3219</v>
      </c>
      <c r="N112" s="85">
        <v>1000</v>
      </c>
      <c r="O112" s="90" t="s">
        <v>6965</v>
      </c>
      <c r="P112" s="90" t="s">
        <v>6965</v>
      </c>
      <c r="Q112" s="85" t="s">
        <v>6959</v>
      </c>
      <c r="R112" s="85" t="s">
        <v>7030</v>
      </c>
      <c r="S112" s="85" t="s">
        <v>6961</v>
      </c>
      <c r="T112" s="85"/>
      <c r="U112" s="85"/>
      <c r="V112" s="85" t="s">
        <v>345</v>
      </c>
      <c r="W112" s="85" t="s">
        <v>37</v>
      </c>
      <c r="X112" s="127"/>
      <c r="Y112" s="85"/>
      <c r="Z112" s="85"/>
      <c r="AA112" s="85"/>
      <c r="AB112" s="85"/>
      <c r="AC112" s="85"/>
      <c r="AD112" s="85"/>
      <c r="AE112" s="85"/>
      <c r="AF112" s="85"/>
      <c r="AG112" s="85"/>
      <c r="AH112" s="85"/>
      <c r="AI112" s="85"/>
      <c r="AJ112" s="85"/>
      <c r="AK112" s="85"/>
      <c r="AL112" s="85"/>
      <c r="AM112" s="85"/>
      <c r="AN112" s="85"/>
      <c r="AO112" s="85"/>
      <c r="AP112" s="84"/>
    </row>
    <row r="113" spans="1:42" ht="51">
      <c r="A113" s="105" t="s">
        <v>7715</v>
      </c>
      <c r="B113" s="92">
        <v>44313</v>
      </c>
      <c r="C113" s="92" t="s">
        <v>7333</v>
      </c>
      <c r="D113" s="86"/>
      <c r="E113" s="86">
        <v>44328</v>
      </c>
      <c r="F113" s="16" t="s">
        <v>6954</v>
      </c>
      <c r="G113" s="5" t="s">
        <v>4890</v>
      </c>
      <c r="H113" s="87" t="s">
        <v>6955</v>
      </c>
      <c r="I113" s="87" t="s">
        <v>3242</v>
      </c>
      <c r="J113" s="85" t="s">
        <v>175</v>
      </c>
      <c r="K113" s="93" t="s">
        <v>7716</v>
      </c>
      <c r="L113" s="87" t="s">
        <v>7717</v>
      </c>
      <c r="M113" s="85" t="s">
        <v>142</v>
      </c>
      <c r="N113" s="106">
        <v>10000</v>
      </c>
      <c r="O113" s="90" t="s">
        <v>6965</v>
      </c>
      <c r="P113" s="90" t="s">
        <v>6965</v>
      </c>
      <c r="Q113" s="85">
        <v>2021</v>
      </c>
      <c r="R113" s="85" t="s">
        <v>6978</v>
      </c>
      <c r="S113" s="85" t="s">
        <v>6966</v>
      </c>
      <c r="T113" s="102" t="s">
        <v>7718</v>
      </c>
      <c r="U113" s="85"/>
      <c r="V113" s="87" t="s">
        <v>345</v>
      </c>
      <c r="W113" s="85" t="s">
        <v>37</v>
      </c>
      <c r="X113" s="115"/>
      <c r="Y113" s="115"/>
      <c r="Z113" s="115"/>
      <c r="AA113" s="115"/>
      <c r="AB113" s="115"/>
      <c r="AC113" s="115"/>
      <c r="AD113" s="115"/>
      <c r="AE113" s="115"/>
      <c r="AF113" s="115"/>
      <c r="AG113" s="115"/>
      <c r="AH113" s="115"/>
      <c r="AI113" s="115"/>
      <c r="AJ113" s="115"/>
      <c r="AK113" s="115"/>
      <c r="AL113" s="115"/>
      <c r="AM113" s="115"/>
      <c r="AN113" s="115"/>
      <c r="AO113" s="115"/>
      <c r="AP113" s="84"/>
    </row>
    <row r="114" spans="1:42" ht="17">
      <c r="A114" s="115"/>
      <c r="B114" s="92">
        <v>44328</v>
      </c>
      <c r="C114" s="92">
        <v>44351</v>
      </c>
      <c r="D114" s="86"/>
      <c r="E114" s="86">
        <v>44328</v>
      </c>
      <c r="F114" s="16" t="s">
        <v>6954</v>
      </c>
      <c r="G114" s="5" t="s">
        <v>4890</v>
      </c>
      <c r="H114" s="87" t="s">
        <v>6955</v>
      </c>
      <c r="I114" s="87" t="s">
        <v>3242</v>
      </c>
      <c r="J114" s="85" t="s">
        <v>175</v>
      </c>
      <c r="K114" s="93" t="s">
        <v>7719</v>
      </c>
      <c r="L114" s="85" t="s">
        <v>7720</v>
      </c>
      <c r="M114" s="85" t="s">
        <v>704</v>
      </c>
      <c r="N114" s="85">
        <v>1000</v>
      </c>
      <c r="O114" s="90" t="s">
        <v>6965</v>
      </c>
      <c r="P114" s="90" t="s">
        <v>6965</v>
      </c>
      <c r="Q114" s="85">
        <v>2021</v>
      </c>
      <c r="R114" s="85" t="s">
        <v>7030</v>
      </c>
      <c r="S114" s="85" t="s">
        <v>6970</v>
      </c>
      <c r="T114" s="85" t="s">
        <v>7721</v>
      </c>
      <c r="U114" s="85"/>
      <c r="V114" s="85" t="s">
        <v>139</v>
      </c>
      <c r="W114" s="85" t="s">
        <v>37</v>
      </c>
      <c r="X114" s="115"/>
      <c r="Y114" s="115"/>
      <c r="Z114" s="115"/>
      <c r="AA114" s="115"/>
      <c r="AB114" s="115"/>
      <c r="AC114" s="115"/>
      <c r="AD114" s="115"/>
      <c r="AE114" s="115"/>
      <c r="AF114" s="115"/>
      <c r="AG114" s="115"/>
      <c r="AH114" s="115"/>
      <c r="AI114" s="115"/>
      <c r="AJ114" s="115"/>
      <c r="AK114" s="115"/>
      <c r="AL114" s="115"/>
      <c r="AM114" s="115"/>
      <c r="AN114" s="115"/>
      <c r="AO114" s="115"/>
      <c r="AP114" s="84"/>
    </row>
    <row r="115" spans="1:42" ht="17">
      <c r="A115" s="115"/>
      <c r="B115" s="92">
        <v>44328</v>
      </c>
      <c r="C115" s="92" t="s">
        <v>7333</v>
      </c>
      <c r="D115" s="86" t="s">
        <v>7333</v>
      </c>
      <c r="E115" s="86">
        <v>44328</v>
      </c>
      <c r="F115" s="16" t="s">
        <v>6954</v>
      </c>
      <c r="G115" s="5" t="s">
        <v>4890</v>
      </c>
      <c r="H115" s="87" t="s">
        <v>6955</v>
      </c>
      <c r="I115" s="87" t="s">
        <v>3242</v>
      </c>
      <c r="J115" s="85" t="s">
        <v>175</v>
      </c>
      <c r="K115" s="93" t="s">
        <v>7722</v>
      </c>
      <c r="L115" s="85" t="s">
        <v>7723</v>
      </c>
      <c r="M115" s="85" t="s">
        <v>142</v>
      </c>
      <c r="N115" s="85">
        <v>1000</v>
      </c>
      <c r="O115" s="90" t="s">
        <v>6982</v>
      </c>
      <c r="P115" s="90" t="s">
        <v>6982</v>
      </c>
      <c r="Q115" s="85">
        <v>2021</v>
      </c>
      <c r="R115" s="85" t="s">
        <v>7391</v>
      </c>
      <c r="S115" s="85" t="s">
        <v>6966</v>
      </c>
      <c r="T115" s="85" t="s">
        <v>7724</v>
      </c>
      <c r="U115" s="85"/>
      <c r="V115" s="85" t="s">
        <v>139</v>
      </c>
      <c r="W115" s="85" t="s">
        <v>37</v>
      </c>
      <c r="X115" s="115"/>
      <c r="Y115" s="115"/>
      <c r="Z115" s="115"/>
      <c r="AA115" s="115"/>
      <c r="AB115" s="115"/>
      <c r="AC115" s="115"/>
      <c r="AD115" s="115"/>
      <c r="AE115" s="115"/>
      <c r="AF115" s="115"/>
      <c r="AG115" s="115"/>
      <c r="AH115" s="115"/>
      <c r="AI115" s="115"/>
      <c r="AJ115" s="115"/>
      <c r="AK115" s="115"/>
      <c r="AL115" s="115"/>
      <c r="AM115" s="115"/>
      <c r="AN115" s="115"/>
      <c r="AO115" s="115"/>
      <c r="AP115" s="84"/>
    </row>
    <row r="116" spans="1:42" ht="17">
      <c r="A116" s="85"/>
      <c r="B116" s="92">
        <v>44328</v>
      </c>
      <c r="C116" s="92"/>
      <c r="D116" s="86"/>
      <c r="E116" s="86">
        <v>44328</v>
      </c>
      <c r="F116" s="16"/>
      <c r="G116" s="5" t="s">
        <v>4890</v>
      </c>
      <c r="H116" s="87" t="s">
        <v>6955</v>
      </c>
      <c r="I116" s="87" t="s">
        <v>3242</v>
      </c>
      <c r="J116" s="85" t="s">
        <v>5487</v>
      </c>
      <c r="K116" s="93" t="s">
        <v>5316</v>
      </c>
      <c r="L116" s="85" t="s">
        <v>7725</v>
      </c>
      <c r="M116" s="85" t="s">
        <v>811</v>
      </c>
      <c r="N116" s="85">
        <v>747.82</v>
      </c>
      <c r="O116" s="90" t="s">
        <v>6982</v>
      </c>
      <c r="P116" s="90" t="s">
        <v>6982</v>
      </c>
      <c r="Q116" s="85" t="s">
        <v>6959</v>
      </c>
      <c r="R116" s="85" t="s">
        <v>7030</v>
      </c>
      <c r="S116" s="85" t="s">
        <v>6973</v>
      </c>
      <c r="T116" s="85" t="s">
        <v>50</v>
      </c>
      <c r="U116" s="85"/>
      <c r="V116" s="85" t="s">
        <v>139</v>
      </c>
      <c r="W116" s="85" t="s">
        <v>37</v>
      </c>
      <c r="X116" s="85"/>
      <c r="Y116" s="85"/>
      <c r="Z116" s="85"/>
      <c r="AA116" s="85"/>
      <c r="AB116" s="85"/>
      <c r="AC116" s="85"/>
      <c r="AD116" s="85"/>
      <c r="AE116" s="85"/>
      <c r="AF116" s="85"/>
      <c r="AG116" s="85"/>
      <c r="AH116" s="85"/>
      <c r="AI116" s="85"/>
      <c r="AJ116" s="85"/>
      <c r="AK116" s="85"/>
      <c r="AL116" s="85"/>
      <c r="AM116" s="85"/>
      <c r="AN116" s="85"/>
      <c r="AO116" s="85"/>
      <c r="AP116" s="84"/>
    </row>
    <row r="117" spans="1:42" ht="17">
      <c r="A117" s="115"/>
      <c r="B117" s="92">
        <v>44328</v>
      </c>
      <c r="C117" s="92"/>
      <c r="D117" s="86">
        <v>44351</v>
      </c>
      <c r="E117" s="86">
        <v>44355</v>
      </c>
      <c r="F117" s="16"/>
      <c r="G117" s="5" t="s">
        <v>4890</v>
      </c>
      <c r="H117" s="87" t="s">
        <v>6955</v>
      </c>
      <c r="I117" s="87" t="s">
        <v>3242</v>
      </c>
      <c r="J117" s="85" t="s">
        <v>5487</v>
      </c>
      <c r="K117" s="110" t="s">
        <v>7726</v>
      </c>
      <c r="L117" s="85" t="s">
        <v>7727</v>
      </c>
      <c r="M117" s="115" t="s">
        <v>811</v>
      </c>
      <c r="N117" s="115">
        <v>209</v>
      </c>
      <c r="O117" s="90" t="s">
        <v>6958</v>
      </c>
      <c r="P117" s="90" t="s">
        <v>6958</v>
      </c>
      <c r="Q117" s="115" t="s">
        <v>6959</v>
      </c>
      <c r="R117" s="115" t="s">
        <v>6978</v>
      </c>
      <c r="S117" s="115" t="s">
        <v>6961</v>
      </c>
      <c r="T117" s="115" t="s">
        <v>82</v>
      </c>
      <c r="U117" s="115"/>
      <c r="V117" s="115" t="s">
        <v>139</v>
      </c>
      <c r="W117" s="115" t="s">
        <v>37</v>
      </c>
      <c r="X117" s="115"/>
      <c r="Y117" s="115"/>
      <c r="Z117" s="115"/>
      <c r="AA117" s="115"/>
      <c r="AB117" s="115"/>
      <c r="AC117" s="115"/>
      <c r="AD117" s="115"/>
      <c r="AE117" s="115"/>
      <c r="AF117" s="115"/>
      <c r="AG117" s="115"/>
      <c r="AH117" s="115"/>
      <c r="AI117" s="115"/>
      <c r="AJ117" s="115"/>
      <c r="AK117" s="115"/>
      <c r="AL117" s="115"/>
      <c r="AM117" s="115"/>
      <c r="AN117" s="115"/>
      <c r="AO117" s="115"/>
      <c r="AP117" s="84"/>
    </row>
    <row r="118" spans="1:42" ht="17">
      <c r="A118" s="115"/>
      <c r="B118" s="124">
        <v>44328</v>
      </c>
      <c r="C118" s="105"/>
      <c r="D118" s="86"/>
      <c r="E118" s="86">
        <v>44328</v>
      </c>
      <c r="F118" s="16" t="s">
        <v>6954</v>
      </c>
      <c r="G118" s="5" t="s">
        <v>4890</v>
      </c>
      <c r="H118" s="87" t="s">
        <v>6955</v>
      </c>
      <c r="I118" s="87" t="s">
        <v>3242</v>
      </c>
      <c r="J118" s="85" t="s">
        <v>5487</v>
      </c>
      <c r="K118" s="110" t="s">
        <v>7728</v>
      </c>
      <c r="L118" s="85" t="s">
        <v>7729</v>
      </c>
      <c r="M118" s="115" t="s">
        <v>142</v>
      </c>
      <c r="N118" s="115">
        <v>200</v>
      </c>
      <c r="O118" s="131" t="s">
        <v>6982</v>
      </c>
      <c r="P118" s="131" t="s">
        <v>6982</v>
      </c>
      <c r="Q118" s="115" t="s">
        <v>6959</v>
      </c>
      <c r="R118" s="115" t="s">
        <v>7030</v>
      </c>
      <c r="S118" s="122" t="s">
        <v>6970</v>
      </c>
      <c r="T118" s="115" t="s">
        <v>7730</v>
      </c>
      <c r="U118" s="115"/>
      <c r="V118" s="115" t="s">
        <v>139</v>
      </c>
      <c r="W118" s="115" t="s">
        <v>37</v>
      </c>
      <c r="X118" s="115"/>
      <c r="Y118" s="115"/>
      <c r="Z118" s="115"/>
      <c r="AA118" s="115"/>
      <c r="AB118" s="115"/>
      <c r="AC118" s="115"/>
      <c r="AD118" s="115"/>
      <c r="AE118" s="115"/>
      <c r="AF118" s="115"/>
      <c r="AG118" s="115"/>
      <c r="AH118" s="115"/>
      <c r="AI118" s="115"/>
      <c r="AJ118" s="115"/>
      <c r="AK118" s="115"/>
      <c r="AL118" s="115"/>
      <c r="AM118" s="115"/>
      <c r="AN118" s="115"/>
      <c r="AO118" s="115"/>
      <c r="AP118" s="84"/>
    </row>
    <row r="119" spans="1:42" ht="17">
      <c r="A119" s="85"/>
      <c r="B119" s="92">
        <v>44326</v>
      </c>
      <c r="C119" s="92" t="s">
        <v>7333</v>
      </c>
      <c r="D119" s="86"/>
      <c r="E119" s="86">
        <v>44328</v>
      </c>
      <c r="F119" s="16" t="s">
        <v>6954</v>
      </c>
      <c r="G119" s="5" t="s">
        <v>4890</v>
      </c>
      <c r="H119" s="87" t="s">
        <v>6955</v>
      </c>
      <c r="I119" s="87" t="s">
        <v>3242</v>
      </c>
      <c r="J119" s="85" t="s">
        <v>281</v>
      </c>
      <c r="K119" s="93" t="s">
        <v>7731</v>
      </c>
      <c r="L119" s="85" t="s">
        <v>7732</v>
      </c>
      <c r="M119" s="85" t="s">
        <v>142</v>
      </c>
      <c r="N119" s="85">
        <v>5000</v>
      </c>
      <c r="O119" s="90" t="s">
        <v>6982</v>
      </c>
      <c r="P119" s="90" t="s">
        <v>6982</v>
      </c>
      <c r="Q119" s="85">
        <v>2021</v>
      </c>
      <c r="R119" s="85" t="s">
        <v>6978</v>
      </c>
      <c r="S119" s="85" t="s">
        <v>6970</v>
      </c>
      <c r="T119" s="85" t="s">
        <v>7733</v>
      </c>
      <c r="U119" s="85"/>
      <c r="V119" s="85" t="s">
        <v>139</v>
      </c>
      <c r="W119" s="85" t="s">
        <v>37</v>
      </c>
      <c r="X119" s="85"/>
      <c r="Y119" s="85"/>
      <c r="Z119" s="85"/>
      <c r="AA119" s="85"/>
      <c r="AB119" s="85"/>
      <c r="AC119" s="85"/>
      <c r="AD119" s="85"/>
      <c r="AE119" s="85"/>
      <c r="AF119" s="85"/>
      <c r="AG119" s="85"/>
      <c r="AH119" s="85"/>
      <c r="AI119" s="85"/>
      <c r="AJ119" s="85"/>
      <c r="AK119" s="85"/>
      <c r="AL119" s="85"/>
      <c r="AM119" s="85"/>
      <c r="AN119" s="85"/>
      <c r="AO119" s="85"/>
      <c r="AP119" s="84"/>
    </row>
    <row r="120" spans="1:42" ht="34">
      <c r="A120" s="85"/>
      <c r="B120" s="92">
        <v>44328</v>
      </c>
      <c r="C120" s="92" t="s">
        <v>7333</v>
      </c>
      <c r="D120" s="86"/>
      <c r="E120" s="86">
        <v>44328</v>
      </c>
      <c r="F120" s="16"/>
      <c r="G120" s="5" t="s">
        <v>4890</v>
      </c>
      <c r="H120" s="87" t="s">
        <v>6955</v>
      </c>
      <c r="I120" s="87" t="s">
        <v>3242</v>
      </c>
      <c r="J120" s="85" t="s">
        <v>281</v>
      </c>
      <c r="K120" s="93" t="s">
        <v>7734</v>
      </c>
      <c r="L120" s="85" t="s">
        <v>7735</v>
      </c>
      <c r="M120" s="85" t="s">
        <v>3066</v>
      </c>
      <c r="N120" s="85">
        <v>2500</v>
      </c>
      <c r="O120" s="90" t="s">
        <v>6982</v>
      </c>
      <c r="P120" s="90" t="s">
        <v>6982</v>
      </c>
      <c r="Q120" s="85" t="s">
        <v>6959</v>
      </c>
      <c r="R120" s="85" t="s">
        <v>6978</v>
      </c>
      <c r="S120" s="85" t="s">
        <v>6966</v>
      </c>
      <c r="T120" s="102" t="s">
        <v>7736</v>
      </c>
      <c r="U120" s="85"/>
      <c r="V120" s="85" t="s">
        <v>139</v>
      </c>
      <c r="W120" s="85" t="s">
        <v>37</v>
      </c>
      <c r="X120" s="85"/>
      <c r="Y120" s="85"/>
      <c r="Z120" s="85"/>
      <c r="AA120" s="85"/>
      <c r="AB120" s="85"/>
      <c r="AC120" s="85"/>
      <c r="AD120" s="85"/>
      <c r="AE120" s="85"/>
      <c r="AF120" s="85"/>
      <c r="AG120" s="85"/>
      <c r="AH120" s="85"/>
      <c r="AI120" s="85"/>
      <c r="AJ120" s="85"/>
      <c r="AK120" s="85"/>
      <c r="AL120" s="85"/>
      <c r="AM120" s="85"/>
      <c r="AN120" s="85"/>
      <c r="AO120" s="85"/>
      <c r="AP120" s="84"/>
    </row>
    <row r="121" spans="1:42" ht="17">
      <c r="A121" s="85"/>
      <c r="B121" s="92">
        <v>44328</v>
      </c>
      <c r="C121" s="92" t="s">
        <v>7333</v>
      </c>
      <c r="D121" s="86"/>
      <c r="E121" s="86">
        <v>44328</v>
      </c>
      <c r="F121" s="16"/>
      <c r="G121" s="5" t="s">
        <v>4890</v>
      </c>
      <c r="H121" s="87" t="s">
        <v>6955</v>
      </c>
      <c r="I121" s="87" t="s">
        <v>3242</v>
      </c>
      <c r="J121" s="85" t="s">
        <v>281</v>
      </c>
      <c r="K121" s="93" t="s">
        <v>7737</v>
      </c>
      <c r="L121" s="85" t="s">
        <v>7738</v>
      </c>
      <c r="M121" s="85" t="s">
        <v>142</v>
      </c>
      <c r="N121" s="85">
        <v>1200</v>
      </c>
      <c r="O121" s="90" t="s">
        <v>6982</v>
      </c>
      <c r="P121" s="90" t="s">
        <v>6982</v>
      </c>
      <c r="Q121" s="85" t="s">
        <v>6959</v>
      </c>
      <c r="R121" s="85" t="s">
        <v>7030</v>
      </c>
      <c r="S121" s="85" t="s">
        <v>6966</v>
      </c>
      <c r="T121" s="85" t="s">
        <v>7739</v>
      </c>
      <c r="U121" s="85"/>
      <c r="V121" s="85" t="s">
        <v>139</v>
      </c>
      <c r="W121" s="85" t="s">
        <v>37</v>
      </c>
      <c r="X121" s="85"/>
      <c r="Y121" s="85"/>
      <c r="Z121" s="85"/>
      <c r="AA121" s="85"/>
      <c r="AB121" s="85"/>
      <c r="AC121" s="85"/>
      <c r="AD121" s="85"/>
      <c r="AE121" s="85"/>
      <c r="AF121" s="85"/>
      <c r="AG121" s="85"/>
      <c r="AH121" s="85"/>
      <c r="AI121" s="85"/>
      <c r="AJ121" s="85"/>
      <c r="AK121" s="85"/>
      <c r="AL121" s="85"/>
      <c r="AM121" s="85"/>
      <c r="AN121" s="85"/>
      <c r="AO121" s="85"/>
      <c r="AP121" s="84"/>
    </row>
    <row r="122" spans="1:42" ht="51">
      <c r="A122" s="94"/>
      <c r="B122" s="92">
        <v>44292</v>
      </c>
      <c r="C122" s="92" t="s">
        <v>7333</v>
      </c>
      <c r="D122" s="86"/>
      <c r="E122" s="86">
        <v>44328</v>
      </c>
      <c r="F122" s="16" t="s">
        <v>6954</v>
      </c>
      <c r="G122" s="5" t="s">
        <v>4890</v>
      </c>
      <c r="H122" s="87" t="s">
        <v>6955</v>
      </c>
      <c r="I122" s="87" t="s">
        <v>3242</v>
      </c>
      <c r="J122" s="85" t="s">
        <v>281</v>
      </c>
      <c r="K122" s="99" t="s">
        <v>7740</v>
      </c>
      <c r="L122" s="87" t="s">
        <v>7741</v>
      </c>
      <c r="M122" s="87" t="s">
        <v>142</v>
      </c>
      <c r="N122" s="95">
        <v>1000</v>
      </c>
      <c r="O122" s="90" t="s">
        <v>6982</v>
      </c>
      <c r="P122" s="101" t="s">
        <v>6982</v>
      </c>
      <c r="Q122" s="85" t="s">
        <v>6959</v>
      </c>
      <c r="R122" s="87" t="s">
        <v>6969</v>
      </c>
      <c r="S122" s="91" t="s">
        <v>6970</v>
      </c>
      <c r="T122" s="102" t="s">
        <v>7742</v>
      </c>
      <c r="U122" s="85"/>
      <c r="V122" s="85" t="s">
        <v>139</v>
      </c>
      <c r="W122" s="85" t="s">
        <v>37</v>
      </c>
      <c r="X122" s="85"/>
      <c r="Y122" s="85"/>
      <c r="Z122" s="85"/>
      <c r="AA122" s="85"/>
      <c r="AB122" s="85"/>
      <c r="AC122" s="85"/>
      <c r="AD122" s="85"/>
      <c r="AE122" s="85"/>
      <c r="AF122" s="85"/>
      <c r="AG122" s="85"/>
      <c r="AH122" s="85"/>
      <c r="AI122" s="85"/>
      <c r="AJ122" s="85"/>
      <c r="AK122" s="85"/>
      <c r="AL122" s="85"/>
      <c r="AM122" s="85"/>
      <c r="AN122" s="85"/>
      <c r="AO122" s="85"/>
      <c r="AP122" s="84"/>
    </row>
    <row r="123" spans="1:42" ht="85">
      <c r="A123" s="85"/>
      <c r="B123" s="92">
        <v>44323</v>
      </c>
      <c r="C123" s="92" t="s">
        <v>7333</v>
      </c>
      <c r="D123" s="86"/>
      <c r="E123" s="86">
        <v>44328</v>
      </c>
      <c r="F123" s="16" t="s">
        <v>6954</v>
      </c>
      <c r="G123" s="5" t="s">
        <v>4890</v>
      </c>
      <c r="H123" s="87" t="s">
        <v>6955</v>
      </c>
      <c r="I123" s="87" t="s">
        <v>3242</v>
      </c>
      <c r="J123" s="85" t="s">
        <v>281</v>
      </c>
      <c r="K123" s="93" t="s">
        <v>7743</v>
      </c>
      <c r="L123" s="85" t="s">
        <v>7744</v>
      </c>
      <c r="M123" s="85" t="s">
        <v>142</v>
      </c>
      <c r="N123" s="85">
        <v>500</v>
      </c>
      <c r="O123" s="90" t="s">
        <v>6982</v>
      </c>
      <c r="P123" s="90"/>
      <c r="Q123" s="85" t="s">
        <v>6959</v>
      </c>
      <c r="R123" s="85" t="s">
        <v>6978</v>
      </c>
      <c r="S123" s="85" t="s">
        <v>6961</v>
      </c>
      <c r="T123" s="102" t="s">
        <v>7745</v>
      </c>
      <c r="U123" s="85"/>
      <c r="V123" s="85" t="s">
        <v>139</v>
      </c>
      <c r="W123" s="85" t="s">
        <v>37</v>
      </c>
      <c r="X123" s="85"/>
      <c r="Y123" s="85"/>
      <c r="Z123" s="85"/>
      <c r="AA123" s="85"/>
      <c r="AB123" s="85"/>
      <c r="AC123" s="85"/>
      <c r="AD123" s="85"/>
      <c r="AE123" s="85"/>
      <c r="AF123" s="85"/>
      <c r="AG123" s="85"/>
      <c r="AH123" s="85"/>
      <c r="AI123" s="85"/>
      <c r="AJ123" s="85"/>
      <c r="AK123" s="85"/>
      <c r="AL123" s="85"/>
      <c r="AM123" s="85"/>
      <c r="AN123" s="85"/>
      <c r="AO123" s="85"/>
      <c r="AP123" s="84"/>
    </row>
    <row r="124" spans="1:42" ht="17">
      <c r="A124" s="115"/>
      <c r="B124" s="92">
        <v>44328</v>
      </c>
      <c r="C124" s="105">
        <v>44357</v>
      </c>
      <c r="D124" s="86"/>
      <c r="E124" s="86">
        <v>44328</v>
      </c>
      <c r="F124" s="16" t="s">
        <v>6954</v>
      </c>
      <c r="G124" s="5" t="s">
        <v>4890</v>
      </c>
      <c r="H124" s="87" t="s">
        <v>6955</v>
      </c>
      <c r="I124" s="87" t="s">
        <v>3242</v>
      </c>
      <c r="J124" s="85" t="s">
        <v>154</v>
      </c>
      <c r="K124" s="110" t="s">
        <v>7746</v>
      </c>
      <c r="L124" s="85" t="s">
        <v>7747</v>
      </c>
      <c r="M124" s="115" t="s">
        <v>176</v>
      </c>
      <c r="N124" s="115">
        <v>1000</v>
      </c>
      <c r="O124" s="90" t="s">
        <v>6965</v>
      </c>
      <c r="P124" s="90" t="s">
        <v>6965</v>
      </c>
      <c r="Q124" s="115" t="s">
        <v>6959</v>
      </c>
      <c r="R124" s="115" t="s">
        <v>7030</v>
      </c>
      <c r="S124" s="85" t="s">
        <v>6966</v>
      </c>
      <c r="T124" s="115" t="s">
        <v>7748</v>
      </c>
      <c r="U124" s="115"/>
      <c r="V124" s="85" t="s">
        <v>139</v>
      </c>
      <c r="W124" s="115" t="s">
        <v>37</v>
      </c>
      <c r="X124" s="115"/>
      <c r="Y124" s="115"/>
      <c r="Z124" s="115"/>
      <c r="AA124" s="115"/>
      <c r="AB124" s="115"/>
      <c r="AC124" s="115"/>
      <c r="AD124" s="115"/>
      <c r="AE124" s="115"/>
      <c r="AF124" s="115"/>
      <c r="AG124" s="115"/>
      <c r="AH124" s="115"/>
      <c r="AI124" s="115"/>
      <c r="AJ124" s="115"/>
      <c r="AK124" s="115"/>
      <c r="AL124" s="115"/>
      <c r="AM124" s="115"/>
      <c r="AN124" s="115"/>
      <c r="AO124" s="115"/>
      <c r="AP124" s="84"/>
    </row>
    <row r="125" spans="1:42" ht="17">
      <c r="A125" s="85"/>
      <c r="B125" s="92">
        <v>44328</v>
      </c>
      <c r="C125" s="92">
        <v>44378</v>
      </c>
      <c r="D125" s="86"/>
      <c r="E125" s="86">
        <v>44369</v>
      </c>
      <c r="F125" s="16" t="s">
        <v>6954</v>
      </c>
      <c r="G125" s="5" t="s">
        <v>4890</v>
      </c>
      <c r="H125" s="87" t="s">
        <v>6955</v>
      </c>
      <c r="I125" s="87" t="s">
        <v>3242</v>
      </c>
      <c r="J125" s="85" t="s">
        <v>146</v>
      </c>
      <c r="K125" s="93" t="s">
        <v>7749</v>
      </c>
      <c r="L125" s="85" t="s">
        <v>7750</v>
      </c>
      <c r="M125" s="85" t="s">
        <v>142</v>
      </c>
      <c r="N125" s="85">
        <v>3000</v>
      </c>
      <c r="O125" s="90" t="s">
        <v>6965</v>
      </c>
      <c r="P125" s="90"/>
      <c r="Q125" s="85" t="s">
        <v>6959</v>
      </c>
      <c r="R125" s="85" t="s">
        <v>7030</v>
      </c>
      <c r="S125" s="91" t="s">
        <v>6970</v>
      </c>
      <c r="T125" s="85"/>
      <c r="U125" s="85"/>
      <c r="V125" s="85" t="s">
        <v>139</v>
      </c>
      <c r="W125" s="85" t="s">
        <v>37</v>
      </c>
      <c r="X125" s="85"/>
      <c r="Y125" s="85"/>
      <c r="Z125" s="85"/>
      <c r="AA125" s="85"/>
      <c r="AB125" s="85"/>
      <c r="AC125" s="85"/>
      <c r="AD125" s="85"/>
      <c r="AE125" s="85"/>
      <c r="AF125" s="85"/>
      <c r="AG125" s="85"/>
      <c r="AH125" s="85"/>
      <c r="AI125" s="85"/>
      <c r="AJ125" s="85"/>
      <c r="AK125" s="85"/>
      <c r="AL125" s="85"/>
      <c r="AM125" s="85"/>
      <c r="AN125" s="85"/>
      <c r="AO125" s="85"/>
      <c r="AP125" s="84"/>
    </row>
    <row r="126" spans="1:42" ht="17">
      <c r="A126" s="85"/>
      <c r="B126" s="92">
        <v>44322</v>
      </c>
      <c r="C126" s="92" t="s">
        <v>7333</v>
      </c>
      <c r="D126" s="86"/>
      <c r="E126" s="86">
        <v>44329</v>
      </c>
      <c r="F126" s="16" t="s">
        <v>6954</v>
      </c>
      <c r="G126" s="5" t="s">
        <v>4890</v>
      </c>
      <c r="H126" s="87" t="s">
        <v>6955</v>
      </c>
      <c r="I126" s="87" t="s">
        <v>3242</v>
      </c>
      <c r="J126" s="85" t="s">
        <v>146</v>
      </c>
      <c r="K126" s="93" t="s">
        <v>7751</v>
      </c>
      <c r="L126" s="85" t="s">
        <v>7752</v>
      </c>
      <c r="M126" s="85" t="s">
        <v>287</v>
      </c>
      <c r="N126" s="85">
        <v>2560</v>
      </c>
      <c r="O126" s="90" t="s">
        <v>6982</v>
      </c>
      <c r="P126" s="90"/>
      <c r="Q126" s="85" t="s">
        <v>6959</v>
      </c>
      <c r="R126" s="85" t="s">
        <v>6978</v>
      </c>
      <c r="S126" s="85" t="s">
        <v>6970</v>
      </c>
      <c r="T126" s="85" t="s">
        <v>7753</v>
      </c>
      <c r="U126" s="85"/>
      <c r="V126" s="85" t="s">
        <v>139</v>
      </c>
      <c r="W126" s="85" t="s">
        <v>37</v>
      </c>
      <c r="X126" s="85"/>
      <c r="Y126" s="85"/>
      <c r="Z126" s="85"/>
      <c r="AA126" s="85"/>
      <c r="AB126" s="85"/>
      <c r="AC126" s="85"/>
      <c r="AD126" s="85"/>
      <c r="AE126" s="85"/>
      <c r="AF126" s="85"/>
      <c r="AG126" s="85"/>
      <c r="AH126" s="85"/>
      <c r="AI126" s="85"/>
      <c r="AJ126" s="85"/>
      <c r="AK126" s="85"/>
      <c r="AL126" s="85"/>
      <c r="AM126" s="85"/>
      <c r="AN126" s="85"/>
      <c r="AO126" s="85"/>
      <c r="AP126" s="84"/>
    </row>
    <row r="127" spans="1:42" ht="17">
      <c r="A127" s="85"/>
      <c r="B127" s="92">
        <v>44329</v>
      </c>
      <c r="C127" s="92">
        <v>44351</v>
      </c>
      <c r="D127" s="86"/>
      <c r="E127" s="86">
        <v>44329</v>
      </c>
      <c r="F127" s="16" t="s">
        <v>6954</v>
      </c>
      <c r="G127" s="5" t="s">
        <v>4890</v>
      </c>
      <c r="H127" s="87" t="s">
        <v>6955</v>
      </c>
      <c r="I127" s="87" t="s">
        <v>3242</v>
      </c>
      <c r="J127" s="85" t="s">
        <v>175</v>
      </c>
      <c r="K127" s="93" t="s">
        <v>7754</v>
      </c>
      <c r="L127" s="85" t="s">
        <v>7755</v>
      </c>
      <c r="M127" s="85" t="s">
        <v>7756</v>
      </c>
      <c r="N127" s="85">
        <v>492</v>
      </c>
      <c r="O127" s="90" t="s">
        <v>6965</v>
      </c>
      <c r="P127" s="90"/>
      <c r="Q127" s="85">
        <v>2021</v>
      </c>
      <c r="R127" s="85" t="s">
        <v>7030</v>
      </c>
      <c r="S127" s="91" t="s">
        <v>6970</v>
      </c>
      <c r="T127" s="85" t="s">
        <v>7757</v>
      </c>
      <c r="U127" s="85"/>
      <c r="V127" s="85" t="s">
        <v>345</v>
      </c>
      <c r="W127" s="85" t="s">
        <v>37</v>
      </c>
      <c r="X127" s="85"/>
      <c r="Y127" s="85"/>
      <c r="Z127" s="85"/>
      <c r="AA127" s="85"/>
      <c r="AB127" s="85"/>
      <c r="AC127" s="85"/>
      <c r="AD127" s="85"/>
      <c r="AE127" s="85"/>
      <c r="AF127" s="85"/>
      <c r="AG127" s="85"/>
      <c r="AH127" s="85"/>
      <c r="AI127" s="85"/>
      <c r="AJ127" s="85"/>
      <c r="AK127" s="85"/>
      <c r="AL127" s="85"/>
      <c r="AM127" s="85"/>
      <c r="AN127" s="85"/>
      <c r="AO127" s="85"/>
      <c r="AP127" s="84"/>
    </row>
    <row r="128" spans="1:42" ht="17">
      <c r="A128" s="85"/>
      <c r="B128" s="92">
        <v>44329</v>
      </c>
      <c r="C128" s="92" t="s">
        <v>7333</v>
      </c>
      <c r="D128" s="86"/>
      <c r="E128" s="86">
        <v>44329</v>
      </c>
      <c r="F128" s="16" t="s">
        <v>6954</v>
      </c>
      <c r="G128" s="5" t="s">
        <v>4890</v>
      </c>
      <c r="H128" s="87" t="s">
        <v>6955</v>
      </c>
      <c r="I128" s="87" t="s">
        <v>3242</v>
      </c>
      <c r="J128" s="85" t="s">
        <v>281</v>
      </c>
      <c r="K128" s="93" t="s">
        <v>7710</v>
      </c>
      <c r="L128" s="85" t="s">
        <v>7711</v>
      </c>
      <c r="M128" s="85" t="s">
        <v>213</v>
      </c>
      <c r="N128" s="85">
        <v>999</v>
      </c>
      <c r="O128" s="90" t="s">
        <v>6982</v>
      </c>
      <c r="P128" s="90" t="s">
        <v>6982</v>
      </c>
      <c r="Q128" s="85" t="s">
        <v>6959</v>
      </c>
      <c r="R128" s="85" t="s">
        <v>7030</v>
      </c>
      <c r="S128" s="91" t="s">
        <v>6961</v>
      </c>
      <c r="T128" s="85" t="s">
        <v>7758</v>
      </c>
      <c r="U128" s="85"/>
      <c r="V128" s="85" t="s">
        <v>139</v>
      </c>
      <c r="W128" s="85" t="s">
        <v>37</v>
      </c>
      <c r="X128" s="85"/>
      <c r="Y128" s="85"/>
      <c r="Z128" s="85"/>
      <c r="AA128" s="85"/>
      <c r="AB128" s="85"/>
      <c r="AC128" s="85"/>
      <c r="AD128" s="85"/>
      <c r="AE128" s="85"/>
      <c r="AF128" s="85"/>
      <c r="AG128" s="85"/>
      <c r="AH128" s="85"/>
      <c r="AI128" s="85"/>
      <c r="AJ128" s="85"/>
      <c r="AK128" s="85"/>
      <c r="AL128" s="85"/>
      <c r="AM128" s="85"/>
      <c r="AN128" s="85"/>
      <c r="AO128" s="85"/>
      <c r="AP128" s="84"/>
    </row>
    <row r="129" spans="1:42" ht="17">
      <c r="A129" s="85"/>
      <c r="B129" s="92">
        <v>44329</v>
      </c>
      <c r="C129" s="142">
        <v>44370</v>
      </c>
      <c r="D129" s="86"/>
      <c r="E129" s="86">
        <v>44329</v>
      </c>
      <c r="F129" s="16"/>
      <c r="G129" s="5" t="s">
        <v>4890</v>
      </c>
      <c r="H129" s="87" t="s">
        <v>6955</v>
      </c>
      <c r="I129" s="87" t="s">
        <v>3242</v>
      </c>
      <c r="J129" s="85" t="s">
        <v>154</v>
      </c>
      <c r="K129" s="143">
        <v>100016707686</v>
      </c>
      <c r="L129" s="85" t="s">
        <v>7759</v>
      </c>
      <c r="M129" s="85" t="s">
        <v>287</v>
      </c>
      <c r="N129" s="85">
        <v>1000</v>
      </c>
      <c r="O129" s="90" t="s">
        <v>6965</v>
      </c>
      <c r="P129" s="90" t="s">
        <v>6965</v>
      </c>
      <c r="Q129" s="85" t="s">
        <v>6959</v>
      </c>
      <c r="R129" s="85" t="s">
        <v>7030</v>
      </c>
      <c r="S129" s="91" t="s">
        <v>6966</v>
      </c>
      <c r="T129" s="85" t="s">
        <v>7760</v>
      </c>
      <c r="U129" s="85"/>
      <c r="V129" s="85" t="s">
        <v>345</v>
      </c>
      <c r="W129" s="85" t="s">
        <v>37</v>
      </c>
      <c r="X129" s="85"/>
      <c r="Y129" s="85"/>
      <c r="Z129" s="85"/>
      <c r="AA129" s="85"/>
      <c r="AB129" s="85"/>
      <c r="AC129" s="85"/>
      <c r="AD129" s="85"/>
      <c r="AE129" s="85"/>
      <c r="AF129" s="85"/>
      <c r="AG129" s="85"/>
      <c r="AH129" s="85"/>
      <c r="AI129" s="85"/>
      <c r="AJ129" s="85"/>
      <c r="AK129" s="85"/>
      <c r="AL129" s="85"/>
      <c r="AM129" s="85"/>
      <c r="AN129" s="85"/>
      <c r="AO129" s="85"/>
      <c r="AP129" s="84"/>
    </row>
    <row r="130" spans="1:42" ht="17">
      <c r="A130" s="85"/>
      <c r="B130" s="92">
        <v>44329</v>
      </c>
      <c r="C130" s="105">
        <v>44361</v>
      </c>
      <c r="D130" s="86"/>
      <c r="E130" s="86">
        <v>44329</v>
      </c>
      <c r="F130" s="16" t="s">
        <v>6954</v>
      </c>
      <c r="G130" s="5" t="s">
        <v>4890</v>
      </c>
      <c r="H130" s="87" t="s">
        <v>6955</v>
      </c>
      <c r="I130" s="87" t="s">
        <v>3242</v>
      </c>
      <c r="J130" s="85" t="s">
        <v>154</v>
      </c>
      <c r="K130" s="143">
        <v>100013621498</v>
      </c>
      <c r="L130" s="85" t="s">
        <v>7761</v>
      </c>
      <c r="M130" s="85" t="s">
        <v>142</v>
      </c>
      <c r="N130" s="85">
        <v>500</v>
      </c>
      <c r="O130" s="90" t="s">
        <v>6965</v>
      </c>
      <c r="P130" s="90" t="s">
        <v>6965</v>
      </c>
      <c r="Q130" s="85" t="s">
        <v>6959</v>
      </c>
      <c r="R130" s="85" t="s">
        <v>7030</v>
      </c>
      <c r="S130" s="91" t="s">
        <v>6970</v>
      </c>
      <c r="T130" s="85" t="s">
        <v>7762</v>
      </c>
      <c r="U130" s="85"/>
      <c r="V130" s="85" t="s">
        <v>139</v>
      </c>
      <c r="W130" s="85" t="s">
        <v>37</v>
      </c>
      <c r="X130" s="85"/>
      <c r="Y130" s="85"/>
      <c r="Z130" s="85"/>
      <c r="AA130" s="85"/>
      <c r="AB130" s="85"/>
      <c r="AC130" s="85"/>
      <c r="AD130" s="85"/>
      <c r="AE130" s="85"/>
      <c r="AF130" s="85"/>
      <c r="AG130" s="85"/>
      <c r="AH130" s="85"/>
      <c r="AI130" s="85"/>
      <c r="AJ130" s="85"/>
      <c r="AK130" s="85"/>
      <c r="AL130" s="85"/>
      <c r="AM130" s="85"/>
      <c r="AN130" s="85"/>
      <c r="AO130" s="85"/>
      <c r="AP130" s="84"/>
    </row>
    <row r="131" spans="1:42" ht="17">
      <c r="A131" s="92"/>
      <c r="B131" s="92">
        <v>44311</v>
      </c>
      <c r="C131" s="92" t="s">
        <v>7333</v>
      </c>
      <c r="D131" s="86"/>
      <c r="E131" s="86">
        <v>44330</v>
      </c>
      <c r="F131" s="16" t="s">
        <v>6954</v>
      </c>
      <c r="G131" s="5" t="s">
        <v>4890</v>
      </c>
      <c r="H131" s="87" t="s">
        <v>6955</v>
      </c>
      <c r="I131" s="87" t="s">
        <v>3242</v>
      </c>
      <c r="J131" s="85" t="s">
        <v>146</v>
      </c>
      <c r="K131" s="109" t="s">
        <v>7763</v>
      </c>
      <c r="L131" s="87" t="s">
        <v>7764</v>
      </c>
      <c r="M131" s="85" t="s">
        <v>142</v>
      </c>
      <c r="N131" s="106">
        <v>1000</v>
      </c>
      <c r="O131" s="90" t="s">
        <v>6982</v>
      </c>
      <c r="P131" s="90"/>
      <c r="Q131" s="85" t="s">
        <v>6959</v>
      </c>
      <c r="R131" s="85" t="s">
        <v>6978</v>
      </c>
      <c r="S131" s="85" t="s">
        <v>6961</v>
      </c>
      <c r="T131" s="85" t="s">
        <v>7765</v>
      </c>
      <c r="U131" s="85"/>
      <c r="V131" s="87" t="s">
        <v>345</v>
      </c>
      <c r="W131" s="85" t="s">
        <v>37</v>
      </c>
      <c r="X131" s="85"/>
      <c r="Y131" s="85"/>
      <c r="Z131" s="85"/>
      <c r="AA131" s="85"/>
      <c r="AB131" s="85"/>
      <c r="AC131" s="85"/>
      <c r="AD131" s="85"/>
      <c r="AE131" s="85"/>
      <c r="AF131" s="85"/>
      <c r="AG131" s="85"/>
      <c r="AH131" s="85"/>
      <c r="AI131" s="85"/>
      <c r="AJ131" s="85"/>
      <c r="AK131" s="85"/>
      <c r="AL131" s="85"/>
      <c r="AM131" s="85"/>
      <c r="AN131" s="85"/>
      <c r="AO131" s="85"/>
      <c r="AP131" s="84"/>
    </row>
    <row r="132" spans="1:42" ht="17">
      <c r="A132" s="85"/>
      <c r="B132" s="92">
        <v>44330</v>
      </c>
      <c r="C132" s="92" t="s">
        <v>7333</v>
      </c>
      <c r="D132" s="86">
        <v>44372</v>
      </c>
      <c r="E132" s="86">
        <v>44372</v>
      </c>
      <c r="F132" s="16"/>
      <c r="G132" s="5" t="s">
        <v>4890</v>
      </c>
      <c r="H132" s="87" t="s">
        <v>6955</v>
      </c>
      <c r="I132" s="87" t="s">
        <v>3242</v>
      </c>
      <c r="J132" s="85" t="s">
        <v>146</v>
      </c>
      <c r="K132" s="143">
        <v>30119947</v>
      </c>
      <c r="L132" s="85" t="s">
        <v>7766</v>
      </c>
      <c r="M132" s="85" t="s">
        <v>168</v>
      </c>
      <c r="N132" s="85">
        <v>96000</v>
      </c>
      <c r="O132" s="90" t="s">
        <v>6958</v>
      </c>
      <c r="P132" s="90"/>
      <c r="Q132" s="85" t="s">
        <v>6959</v>
      </c>
      <c r="R132" s="85" t="s">
        <v>7030</v>
      </c>
      <c r="S132" s="91" t="s">
        <v>6970</v>
      </c>
      <c r="T132" s="85"/>
      <c r="U132" s="85"/>
      <c r="V132" s="85" t="s">
        <v>139</v>
      </c>
      <c r="W132" s="85" t="s">
        <v>37</v>
      </c>
      <c r="X132" s="85"/>
      <c r="Y132" s="85"/>
      <c r="Z132" s="85"/>
      <c r="AA132" s="85"/>
      <c r="AB132" s="85"/>
      <c r="AC132" s="85"/>
      <c r="AD132" s="85"/>
      <c r="AE132" s="85"/>
      <c r="AF132" s="85"/>
      <c r="AG132" s="85"/>
      <c r="AH132" s="85"/>
      <c r="AI132" s="85"/>
      <c r="AJ132" s="85"/>
      <c r="AK132" s="85"/>
      <c r="AL132" s="85"/>
      <c r="AM132" s="85"/>
      <c r="AN132" s="85"/>
      <c r="AO132" s="85"/>
      <c r="AP132" s="84"/>
    </row>
    <row r="133" spans="1:42" ht="17">
      <c r="A133" s="85"/>
      <c r="B133" s="92">
        <v>44330</v>
      </c>
      <c r="C133" s="92"/>
      <c r="D133" s="86">
        <v>44360</v>
      </c>
      <c r="E133" s="86">
        <v>44330</v>
      </c>
      <c r="F133" s="16" t="s">
        <v>6954</v>
      </c>
      <c r="G133" s="5" t="s">
        <v>4890</v>
      </c>
      <c r="H133" s="87" t="s">
        <v>6955</v>
      </c>
      <c r="I133" s="87" t="s">
        <v>3242</v>
      </c>
      <c r="J133" s="85" t="s">
        <v>178</v>
      </c>
      <c r="K133" s="21" t="s">
        <v>7767</v>
      </c>
      <c r="L133" s="85" t="s">
        <v>7768</v>
      </c>
      <c r="M133" s="85" t="s">
        <v>213</v>
      </c>
      <c r="N133" s="85">
        <v>1999</v>
      </c>
      <c r="O133" s="90" t="s">
        <v>6958</v>
      </c>
      <c r="P133" s="90"/>
      <c r="Q133" s="85" t="s">
        <v>6959</v>
      </c>
      <c r="R133" s="85" t="s">
        <v>7030</v>
      </c>
      <c r="S133" s="91" t="s">
        <v>6961</v>
      </c>
      <c r="T133" s="85" t="s">
        <v>7769</v>
      </c>
      <c r="U133" s="85"/>
      <c r="V133" s="85" t="s">
        <v>139</v>
      </c>
      <c r="W133" s="85" t="s">
        <v>37</v>
      </c>
      <c r="X133" s="85"/>
      <c r="Y133" s="85"/>
      <c r="Z133" s="85"/>
      <c r="AA133" s="85"/>
      <c r="AB133" s="85"/>
      <c r="AC133" s="85"/>
      <c r="AD133" s="85"/>
      <c r="AE133" s="85"/>
      <c r="AF133" s="85"/>
      <c r="AG133" s="85"/>
      <c r="AH133" s="85"/>
      <c r="AI133" s="85"/>
      <c r="AJ133" s="85"/>
      <c r="AK133" s="85"/>
      <c r="AL133" s="85"/>
      <c r="AM133" s="85"/>
      <c r="AN133" s="85"/>
      <c r="AO133" s="85"/>
      <c r="AP133" s="84"/>
    </row>
    <row r="134" spans="1:42" ht="17">
      <c r="A134" s="85"/>
      <c r="B134" s="92">
        <v>44330</v>
      </c>
      <c r="C134" s="92" t="s">
        <v>7333</v>
      </c>
      <c r="D134" s="86"/>
      <c r="E134" s="86">
        <v>44330</v>
      </c>
      <c r="F134" s="16" t="s">
        <v>6954</v>
      </c>
      <c r="G134" s="5" t="s">
        <v>4890</v>
      </c>
      <c r="H134" s="87" t="s">
        <v>6955</v>
      </c>
      <c r="I134" s="87" t="s">
        <v>3242</v>
      </c>
      <c r="J134" s="85" t="s">
        <v>175</v>
      </c>
      <c r="K134" s="99" t="s">
        <v>7770</v>
      </c>
      <c r="L134" s="87" t="s">
        <v>6594</v>
      </c>
      <c r="M134" s="85" t="s">
        <v>200</v>
      </c>
      <c r="N134" s="85">
        <v>3996</v>
      </c>
      <c r="O134" s="101">
        <v>1</v>
      </c>
      <c r="P134" s="129">
        <v>1</v>
      </c>
      <c r="Q134" s="85">
        <v>2021</v>
      </c>
      <c r="R134" s="85" t="s">
        <v>6978</v>
      </c>
      <c r="S134" s="91" t="s">
        <v>6961</v>
      </c>
      <c r="T134" s="85" t="s">
        <v>4520</v>
      </c>
      <c r="U134" s="85"/>
      <c r="V134" s="85" t="s">
        <v>139</v>
      </c>
      <c r="W134" s="85" t="s">
        <v>37</v>
      </c>
      <c r="X134" s="85"/>
      <c r="Y134" s="85"/>
      <c r="Z134" s="85"/>
      <c r="AA134" s="85"/>
      <c r="AB134" s="85"/>
      <c r="AC134" s="85"/>
      <c r="AD134" s="85"/>
      <c r="AE134" s="85"/>
      <c r="AF134" s="85"/>
      <c r="AG134" s="85"/>
      <c r="AH134" s="85"/>
      <c r="AI134" s="85"/>
      <c r="AJ134" s="85"/>
      <c r="AK134" s="85"/>
      <c r="AL134" s="85"/>
      <c r="AM134" s="85"/>
      <c r="AN134" s="85"/>
      <c r="AO134" s="85"/>
      <c r="AP134" s="84"/>
    </row>
    <row r="135" spans="1:42" ht="17">
      <c r="A135" s="85"/>
      <c r="B135" s="92">
        <v>44327</v>
      </c>
      <c r="C135" s="92"/>
      <c r="D135" s="86"/>
      <c r="E135" s="86">
        <v>44330</v>
      </c>
      <c r="F135" s="16" t="s">
        <v>6954</v>
      </c>
      <c r="G135" s="5" t="s">
        <v>4890</v>
      </c>
      <c r="H135" s="87" t="s">
        <v>6955</v>
      </c>
      <c r="I135" s="87" t="s">
        <v>3242</v>
      </c>
      <c r="J135" s="85" t="s">
        <v>5487</v>
      </c>
      <c r="K135" s="93" t="s">
        <v>7771</v>
      </c>
      <c r="L135" s="85" t="s">
        <v>7772</v>
      </c>
      <c r="M135" s="85" t="s">
        <v>2140</v>
      </c>
      <c r="N135" s="85">
        <v>10619</v>
      </c>
      <c r="O135" s="90" t="s">
        <v>6982</v>
      </c>
      <c r="P135" s="129"/>
      <c r="Q135" s="85" t="s">
        <v>6959</v>
      </c>
      <c r="R135" s="85" t="s">
        <v>6978</v>
      </c>
      <c r="S135" s="85" t="s">
        <v>6973</v>
      </c>
      <c r="T135" s="85" t="s">
        <v>7773</v>
      </c>
      <c r="U135" s="85"/>
      <c r="V135" s="85" t="s">
        <v>139</v>
      </c>
      <c r="W135" s="85" t="s">
        <v>37</v>
      </c>
      <c r="X135" s="85"/>
      <c r="Y135" s="85"/>
      <c r="Z135" s="85"/>
      <c r="AA135" s="85"/>
      <c r="AB135" s="85"/>
      <c r="AC135" s="85"/>
      <c r="AD135" s="85"/>
      <c r="AE135" s="85"/>
      <c r="AF135" s="85"/>
      <c r="AG135" s="85"/>
      <c r="AH135" s="85"/>
      <c r="AI135" s="85"/>
      <c r="AJ135" s="85"/>
      <c r="AK135" s="85"/>
      <c r="AL135" s="85"/>
      <c r="AM135" s="85"/>
      <c r="AN135" s="85"/>
      <c r="AO135" s="85"/>
      <c r="AP135" s="84"/>
    </row>
    <row r="136" spans="1:42" ht="17">
      <c r="A136" s="103"/>
      <c r="B136" s="92">
        <v>44305</v>
      </c>
      <c r="C136" s="92"/>
      <c r="D136" s="86"/>
      <c r="E136" s="86">
        <v>44330</v>
      </c>
      <c r="F136" s="16" t="s">
        <v>6954</v>
      </c>
      <c r="G136" s="5" t="s">
        <v>4890</v>
      </c>
      <c r="H136" s="87" t="s">
        <v>6955</v>
      </c>
      <c r="I136" s="87" t="s">
        <v>3242</v>
      </c>
      <c r="J136" s="85" t="s">
        <v>5487</v>
      </c>
      <c r="K136" s="99" t="s">
        <v>7774</v>
      </c>
      <c r="L136" s="85" t="s">
        <v>7775</v>
      </c>
      <c r="M136" s="85" t="s">
        <v>811</v>
      </c>
      <c r="N136" s="106">
        <v>2425</v>
      </c>
      <c r="O136" s="90" t="s">
        <v>6982</v>
      </c>
      <c r="P136" s="90" t="s">
        <v>6982</v>
      </c>
      <c r="Q136" s="85" t="s">
        <v>6959</v>
      </c>
      <c r="R136" s="85" t="s">
        <v>6978</v>
      </c>
      <c r="S136" s="85" t="s">
        <v>6973</v>
      </c>
      <c r="T136" s="102" t="s">
        <v>2355</v>
      </c>
      <c r="U136" s="85"/>
      <c r="V136" s="85" t="s">
        <v>139</v>
      </c>
      <c r="W136" s="85" t="s">
        <v>37</v>
      </c>
      <c r="X136" s="85"/>
      <c r="Y136" s="85"/>
      <c r="Z136" s="85"/>
      <c r="AA136" s="85"/>
      <c r="AB136" s="85"/>
      <c r="AC136" s="85"/>
      <c r="AD136" s="85"/>
      <c r="AE136" s="85"/>
      <c r="AF136" s="85"/>
      <c r="AG136" s="85"/>
      <c r="AH136" s="85"/>
      <c r="AI136" s="85"/>
      <c r="AJ136" s="85"/>
      <c r="AK136" s="85"/>
      <c r="AL136" s="85"/>
      <c r="AM136" s="85"/>
      <c r="AN136" s="85"/>
      <c r="AO136" s="85"/>
      <c r="AP136" s="84"/>
    </row>
    <row r="137" spans="1:42" ht="17">
      <c r="A137" s="85"/>
      <c r="B137" s="92">
        <v>44330</v>
      </c>
      <c r="C137" s="92" t="s">
        <v>7333</v>
      </c>
      <c r="D137" s="86"/>
      <c r="E137" s="86">
        <v>44357</v>
      </c>
      <c r="F137" s="16" t="s">
        <v>6954</v>
      </c>
      <c r="G137" s="5" t="s">
        <v>4890</v>
      </c>
      <c r="H137" s="87" t="s">
        <v>6955</v>
      </c>
      <c r="I137" s="87" t="s">
        <v>3242</v>
      </c>
      <c r="J137" s="85" t="s">
        <v>281</v>
      </c>
      <c r="K137" s="143">
        <v>1919079133</v>
      </c>
      <c r="L137" s="85" t="s">
        <v>7776</v>
      </c>
      <c r="M137" s="85" t="s">
        <v>213</v>
      </c>
      <c r="N137" s="85">
        <v>2500</v>
      </c>
      <c r="O137" s="90" t="s">
        <v>6982</v>
      </c>
      <c r="P137" s="90" t="s">
        <v>6982</v>
      </c>
      <c r="Q137" s="85" t="s">
        <v>6959</v>
      </c>
      <c r="R137" s="85" t="s">
        <v>7030</v>
      </c>
      <c r="S137" s="91" t="s">
        <v>6966</v>
      </c>
      <c r="T137" s="85" t="s">
        <v>7777</v>
      </c>
      <c r="U137" s="85"/>
      <c r="V137" s="85" t="s">
        <v>139</v>
      </c>
      <c r="W137" s="85" t="s">
        <v>37</v>
      </c>
      <c r="X137" s="85"/>
      <c r="Y137" s="85"/>
      <c r="Z137" s="85"/>
      <c r="AA137" s="85"/>
      <c r="AB137" s="85"/>
      <c r="AC137" s="85"/>
      <c r="AD137" s="85"/>
      <c r="AE137" s="85"/>
      <c r="AF137" s="85"/>
      <c r="AG137" s="85"/>
      <c r="AH137" s="85"/>
      <c r="AI137" s="85"/>
      <c r="AJ137" s="85"/>
      <c r="AK137" s="85"/>
      <c r="AL137" s="85"/>
      <c r="AM137" s="85"/>
      <c r="AN137" s="85"/>
      <c r="AO137" s="85"/>
      <c r="AP137" s="84"/>
    </row>
    <row r="138" spans="1:42" ht="17">
      <c r="A138" s="85"/>
      <c r="B138" s="92">
        <v>44330</v>
      </c>
      <c r="C138" s="105">
        <v>44357</v>
      </c>
      <c r="D138" s="86"/>
      <c r="E138" s="86">
        <v>44330</v>
      </c>
      <c r="F138" s="16"/>
      <c r="G138" s="5" t="s">
        <v>4890</v>
      </c>
      <c r="H138" s="87" t="s">
        <v>6955</v>
      </c>
      <c r="I138" s="87" t="s">
        <v>3242</v>
      </c>
      <c r="J138" s="85" t="s">
        <v>154</v>
      </c>
      <c r="K138" s="143">
        <v>100000461033</v>
      </c>
      <c r="L138" s="85" t="s">
        <v>7778</v>
      </c>
      <c r="M138" s="85" t="s">
        <v>287</v>
      </c>
      <c r="N138" s="85">
        <v>1000</v>
      </c>
      <c r="O138" s="90" t="s">
        <v>6965</v>
      </c>
      <c r="P138" s="90" t="s">
        <v>6965</v>
      </c>
      <c r="Q138" s="85" t="s">
        <v>6959</v>
      </c>
      <c r="R138" s="85" t="s">
        <v>7030</v>
      </c>
      <c r="S138" s="91" t="s">
        <v>6966</v>
      </c>
      <c r="T138" s="85" t="s">
        <v>7779</v>
      </c>
      <c r="U138" s="85"/>
      <c r="V138" s="85" t="s">
        <v>345</v>
      </c>
      <c r="W138" s="85" t="s">
        <v>37</v>
      </c>
      <c r="X138" s="85"/>
      <c r="Y138" s="85"/>
      <c r="Z138" s="85"/>
      <c r="AA138" s="85"/>
      <c r="AB138" s="85"/>
      <c r="AC138" s="85"/>
      <c r="AD138" s="85"/>
      <c r="AE138" s="85"/>
      <c r="AF138" s="85"/>
      <c r="AG138" s="85"/>
      <c r="AH138" s="85"/>
      <c r="AI138" s="85"/>
      <c r="AJ138" s="85"/>
      <c r="AK138" s="85"/>
      <c r="AL138" s="85"/>
      <c r="AM138" s="85"/>
      <c r="AN138" s="85"/>
      <c r="AO138" s="85"/>
      <c r="AP138" s="84"/>
    </row>
    <row r="139" spans="1:42" ht="17">
      <c r="A139" s="85"/>
      <c r="B139" s="92">
        <v>44330</v>
      </c>
      <c r="C139" s="105">
        <v>44364</v>
      </c>
      <c r="D139" s="86"/>
      <c r="E139" s="86">
        <v>44330</v>
      </c>
      <c r="F139" s="16"/>
      <c r="G139" s="5" t="s">
        <v>4890</v>
      </c>
      <c r="H139" s="87" t="s">
        <v>6955</v>
      </c>
      <c r="I139" s="87" t="s">
        <v>3242</v>
      </c>
      <c r="J139" s="85" t="s">
        <v>154</v>
      </c>
      <c r="K139" s="144">
        <v>100013267997</v>
      </c>
      <c r="L139" s="85" t="s">
        <v>7780</v>
      </c>
      <c r="M139" s="85" t="s">
        <v>7781</v>
      </c>
      <c r="N139" s="85">
        <v>1000</v>
      </c>
      <c r="O139" s="90" t="s">
        <v>6965</v>
      </c>
      <c r="P139" s="90" t="s">
        <v>6965</v>
      </c>
      <c r="Q139" s="85" t="s">
        <v>6959</v>
      </c>
      <c r="R139" s="85" t="s">
        <v>7030</v>
      </c>
      <c r="S139" s="91" t="s">
        <v>6966</v>
      </c>
      <c r="T139" s="85" t="s">
        <v>7782</v>
      </c>
      <c r="U139" s="85"/>
      <c r="V139" s="85" t="s">
        <v>345</v>
      </c>
      <c r="W139" s="85" t="s">
        <v>37</v>
      </c>
      <c r="X139" s="85"/>
      <c r="Y139" s="85"/>
      <c r="Z139" s="85"/>
      <c r="AA139" s="85"/>
      <c r="AB139" s="85"/>
      <c r="AC139" s="85"/>
      <c r="AD139" s="85"/>
      <c r="AE139" s="85"/>
      <c r="AF139" s="85"/>
      <c r="AG139" s="85"/>
      <c r="AH139" s="85"/>
      <c r="AI139" s="85"/>
      <c r="AJ139" s="85"/>
      <c r="AK139" s="85"/>
      <c r="AL139" s="85"/>
      <c r="AM139" s="85"/>
      <c r="AN139" s="85"/>
      <c r="AO139" s="85"/>
      <c r="AP139" s="84"/>
    </row>
    <row r="140" spans="1:42" ht="17">
      <c r="A140" s="92"/>
      <c r="B140" s="86">
        <v>44312</v>
      </c>
      <c r="C140" s="86">
        <v>44346</v>
      </c>
      <c r="D140" s="86"/>
      <c r="E140" s="86">
        <v>44333</v>
      </c>
      <c r="F140" s="16" t="s">
        <v>6954</v>
      </c>
      <c r="G140" s="5" t="s">
        <v>4890</v>
      </c>
      <c r="H140" s="87" t="s">
        <v>6955</v>
      </c>
      <c r="I140" s="87" t="s">
        <v>3242</v>
      </c>
      <c r="J140" s="85" t="s">
        <v>156</v>
      </c>
      <c r="K140" s="99" t="s">
        <v>7783</v>
      </c>
      <c r="L140" s="85" t="s">
        <v>7784</v>
      </c>
      <c r="M140" s="85" t="s">
        <v>142</v>
      </c>
      <c r="N140" s="106">
        <v>1000</v>
      </c>
      <c r="O140" s="90" t="s">
        <v>6965</v>
      </c>
      <c r="P140" s="90" t="s">
        <v>6965</v>
      </c>
      <c r="Q140" s="85">
        <v>2021</v>
      </c>
      <c r="R140" s="85" t="s">
        <v>7030</v>
      </c>
      <c r="S140" s="85" t="s">
        <v>6961</v>
      </c>
      <c r="T140" s="102"/>
      <c r="U140" s="85"/>
      <c r="V140" s="117" t="s">
        <v>139</v>
      </c>
      <c r="W140" s="85"/>
      <c r="X140" s="85"/>
      <c r="Y140" s="85"/>
      <c r="Z140" s="85"/>
      <c r="AA140" s="85"/>
      <c r="AB140" s="85"/>
      <c r="AC140" s="85"/>
      <c r="AD140" s="85"/>
      <c r="AE140" s="85"/>
      <c r="AF140" s="85"/>
      <c r="AG140" s="85"/>
      <c r="AH140" s="85"/>
      <c r="AI140" s="85"/>
      <c r="AJ140" s="85"/>
      <c r="AK140" s="85"/>
      <c r="AL140" s="85"/>
      <c r="AM140" s="85"/>
      <c r="AN140" s="85"/>
      <c r="AO140" s="85"/>
      <c r="AP140" s="84"/>
    </row>
    <row r="141" spans="1:42" ht="17">
      <c r="A141" s="85"/>
      <c r="B141" s="92">
        <v>44333</v>
      </c>
      <c r="C141" s="92"/>
      <c r="D141" s="86"/>
      <c r="E141" s="86">
        <v>44333</v>
      </c>
      <c r="F141" s="16" t="s">
        <v>6954</v>
      </c>
      <c r="G141" s="5" t="s">
        <v>4890</v>
      </c>
      <c r="H141" s="87" t="s">
        <v>6955</v>
      </c>
      <c r="I141" s="87" t="s">
        <v>3242</v>
      </c>
      <c r="J141" s="85" t="s">
        <v>156</v>
      </c>
      <c r="K141" s="36">
        <v>1191156</v>
      </c>
      <c r="L141" s="34" t="s">
        <v>7785</v>
      </c>
      <c r="M141" s="85" t="s">
        <v>168</v>
      </c>
      <c r="N141" s="85">
        <v>470</v>
      </c>
      <c r="O141" s="90" t="s">
        <v>6965</v>
      </c>
      <c r="P141" s="90" t="s">
        <v>6965</v>
      </c>
      <c r="Q141" s="85" t="s">
        <v>6959</v>
      </c>
      <c r="R141" s="85" t="s">
        <v>7030</v>
      </c>
      <c r="S141" s="91" t="s">
        <v>6966</v>
      </c>
      <c r="T141" s="85"/>
      <c r="U141" s="85"/>
      <c r="V141" s="115" t="s">
        <v>139</v>
      </c>
      <c r="W141" s="85" t="s">
        <v>37</v>
      </c>
      <c r="X141" s="85"/>
      <c r="Y141" s="85"/>
      <c r="Z141" s="85"/>
      <c r="AA141" s="85"/>
      <c r="AB141" s="85"/>
      <c r="AC141" s="85"/>
      <c r="AD141" s="85"/>
      <c r="AE141" s="85"/>
      <c r="AF141" s="85"/>
      <c r="AG141" s="85"/>
      <c r="AH141" s="85"/>
      <c r="AI141" s="85"/>
      <c r="AJ141" s="85"/>
      <c r="AK141" s="85"/>
      <c r="AL141" s="85"/>
      <c r="AM141" s="85"/>
      <c r="AN141" s="85"/>
      <c r="AO141" s="85"/>
      <c r="AP141" s="84"/>
    </row>
    <row r="142" spans="1:42" ht="17">
      <c r="A142" s="85"/>
      <c r="B142" s="92">
        <v>44333</v>
      </c>
      <c r="C142" s="92">
        <v>44390</v>
      </c>
      <c r="D142" s="86"/>
      <c r="E142" s="86">
        <v>44369</v>
      </c>
      <c r="F142" s="16"/>
      <c r="G142" s="5" t="s">
        <v>4890</v>
      </c>
      <c r="H142" s="87" t="s">
        <v>6955</v>
      </c>
      <c r="I142" s="87" t="s">
        <v>3242</v>
      </c>
      <c r="J142" s="85" t="s">
        <v>146</v>
      </c>
      <c r="K142" s="143">
        <v>100015020025</v>
      </c>
      <c r="L142" s="85" t="s">
        <v>7786</v>
      </c>
      <c r="M142" s="85" t="s">
        <v>7787</v>
      </c>
      <c r="N142" s="85">
        <v>3880</v>
      </c>
      <c r="O142" s="90" t="s">
        <v>6965</v>
      </c>
      <c r="P142" s="90"/>
      <c r="Q142" s="85" t="s">
        <v>6959</v>
      </c>
      <c r="R142" s="85" t="s">
        <v>7391</v>
      </c>
      <c r="S142" s="91" t="s">
        <v>6970</v>
      </c>
      <c r="T142" s="85" t="s">
        <v>7788</v>
      </c>
      <c r="U142" s="85"/>
      <c r="V142" s="115" t="s">
        <v>139</v>
      </c>
      <c r="W142" s="85" t="s">
        <v>37</v>
      </c>
      <c r="X142" s="85"/>
      <c r="Y142" s="85"/>
      <c r="Z142" s="85"/>
      <c r="AA142" s="85"/>
      <c r="AB142" s="85"/>
      <c r="AC142" s="85"/>
      <c r="AD142" s="85"/>
      <c r="AE142" s="85"/>
      <c r="AF142" s="85"/>
      <c r="AG142" s="85"/>
      <c r="AH142" s="85"/>
      <c r="AI142" s="85"/>
      <c r="AJ142" s="85"/>
      <c r="AK142" s="85"/>
      <c r="AL142" s="85"/>
      <c r="AM142" s="85"/>
      <c r="AN142" s="85"/>
      <c r="AO142" s="85"/>
      <c r="AP142" s="84"/>
    </row>
    <row r="143" spans="1:42" ht="17">
      <c r="A143" s="145"/>
      <c r="B143" s="92">
        <v>44333</v>
      </c>
      <c r="C143" s="145"/>
      <c r="D143" s="86"/>
      <c r="E143" s="146">
        <v>44333</v>
      </c>
      <c r="F143" s="16" t="s">
        <v>6954</v>
      </c>
      <c r="G143" s="5" t="s">
        <v>4890</v>
      </c>
      <c r="H143" s="87" t="s">
        <v>6955</v>
      </c>
      <c r="I143" s="87" t="s">
        <v>3242</v>
      </c>
      <c r="J143" s="85" t="s">
        <v>178</v>
      </c>
      <c r="K143" s="21" t="s">
        <v>7789</v>
      </c>
      <c r="L143" s="147" t="s">
        <v>7790</v>
      </c>
      <c r="M143" s="148" t="s">
        <v>2256</v>
      </c>
      <c r="N143" s="149">
        <v>1000</v>
      </c>
      <c r="O143" s="90" t="s">
        <v>6982</v>
      </c>
      <c r="P143" s="145"/>
      <c r="Q143" s="145">
        <v>2021</v>
      </c>
      <c r="R143" s="148" t="s">
        <v>7391</v>
      </c>
      <c r="S143" s="150">
        <v>44422</v>
      </c>
      <c r="T143" s="145"/>
      <c r="U143" s="145"/>
      <c r="V143" s="85" t="s">
        <v>139</v>
      </c>
      <c r="W143" s="148" t="s">
        <v>37</v>
      </c>
      <c r="X143" s="145"/>
      <c r="Y143" s="145"/>
      <c r="Z143" s="145"/>
      <c r="AA143" s="145"/>
      <c r="AB143" s="145"/>
      <c r="AC143" s="145"/>
      <c r="AD143" s="145"/>
      <c r="AE143" s="145"/>
      <c r="AF143" s="145"/>
      <c r="AG143" s="145"/>
      <c r="AH143" s="145"/>
      <c r="AI143" s="145"/>
      <c r="AJ143" s="145"/>
      <c r="AK143" s="145"/>
      <c r="AL143" s="145"/>
      <c r="AM143" s="85"/>
      <c r="AN143" s="85"/>
      <c r="AO143" s="85"/>
      <c r="AP143" s="84"/>
    </row>
    <row r="144" spans="1:42" ht="17">
      <c r="A144" s="85"/>
      <c r="B144" s="92">
        <v>44329</v>
      </c>
      <c r="C144" s="92">
        <v>44346</v>
      </c>
      <c r="D144" s="86"/>
      <c r="E144" s="86">
        <v>44333</v>
      </c>
      <c r="F144" s="16" t="s">
        <v>6954</v>
      </c>
      <c r="G144" s="5" t="s">
        <v>4890</v>
      </c>
      <c r="H144" s="87" t="s">
        <v>6955</v>
      </c>
      <c r="I144" s="87" t="s">
        <v>3242</v>
      </c>
      <c r="J144" s="85" t="s">
        <v>175</v>
      </c>
      <c r="K144" s="93" t="s">
        <v>7791</v>
      </c>
      <c r="L144" s="85" t="s">
        <v>7792</v>
      </c>
      <c r="M144" s="85" t="s">
        <v>287</v>
      </c>
      <c r="N144" s="85">
        <v>810</v>
      </c>
      <c r="O144" s="90" t="s">
        <v>6965</v>
      </c>
      <c r="P144" s="90" t="s">
        <v>6965</v>
      </c>
      <c r="Q144" s="85">
        <v>2021</v>
      </c>
      <c r="R144" s="85" t="s">
        <v>6978</v>
      </c>
      <c r="S144" s="85" t="s">
        <v>6966</v>
      </c>
      <c r="T144" s="85" t="s">
        <v>7793</v>
      </c>
      <c r="U144" s="85"/>
      <c r="V144" s="85" t="s">
        <v>345</v>
      </c>
      <c r="W144" s="85" t="s">
        <v>37</v>
      </c>
      <c r="X144" s="85"/>
      <c r="Y144" s="85"/>
      <c r="Z144" s="85"/>
      <c r="AA144" s="85"/>
      <c r="AB144" s="85"/>
      <c r="AC144" s="85"/>
      <c r="AD144" s="85"/>
      <c r="AE144" s="85"/>
      <c r="AF144" s="85"/>
      <c r="AG144" s="85"/>
      <c r="AH144" s="85"/>
      <c r="AI144" s="85"/>
      <c r="AJ144" s="85"/>
      <c r="AK144" s="85"/>
      <c r="AL144" s="85"/>
      <c r="AM144" s="85"/>
      <c r="AN144" s="85"/>
      <c r="AO144" s="85"/>
      <c r="AP144" s="84"/>
    </row>
    <row r="145" spans="1:42" ht="17">
      <c r="A145" s="85"/>
      <c r="B145" s="92">
        <v>44333</v>
      </c>
      <c r="C145" s="92" t="s">
        <v>7333</v>
      </c>
      <c r="D145" s="86"/>
      <c r="E145" s="86">
        <v>44333</v>
      </c>
      <c r="F145" s="16" t="s">
        <v>6954</v>
      </c>
      <c r="G145" s="5" t="s">
        <v>4890</v>
      </c>
      <c r="H145" s="87" t="s">
        <v>6955</v>
      </c>
      <c r="I145" s="87" t="s">
        <v>3242</v>
      </c>
      <c r="J145" s="85" t="s">
        <v>175</v>
      </c>
      <c r="K145" s="143">
        <v>100013878501</v>
      </c>
      <c r="L145" s="85" t="s">
        <v>7794</v>
      </c>
      <c r="M145" s="85" t="s">
        <v>282</v>
      </c>
      <c r="N145" s="85">
        <v>9650</v>
      </c>
      <c r="O145" s="90" t="s">
        <v>6958</v>
      </c>
      <c r="P145" s="90" t="s">
        <v>6958</v>
      </c>
      <c r="Q145" s="85" t="s">
        <v>6959</v>
      </c>
      <c r="R145" s="85" t="s">
        <v>6978</v>
      </c>
      <c r="S145" s="91" t="s">
        <v>6970</v>
      </c>
      <c r="T145" s="85" t="s">
        <v>4520</v>
      </c>
      <c r="U145" s="85"/>
      <c r="V145" s="85" t="s">
        <v>139</v>
      </c>
      <c r="W145" s="85" t="s">
        <v>37</v>
      </c>
      <c r="X145" s="85"/>
      <c r="Y145" s="85"/>
      <c r="Z145" s="85"/>
      <c r="AA145" s="85"/>
      <c r="AB145" s="85"/>
      <c r="AC145" s="85"/>
      <c r="AD145" s="85"/>
      <c r="AE145" s="85"/>
      <c r="AF145" s="85"/>
      <c r="AG145" s="85"/>
      <c r="AH145" s="85"/>
      <c r="AI145" s="85"/>
      <c r="AJ145" s="85"/>
      <c r="AK145" s="85"/>
      <c r="AL145" s="85"/>
      <c r="AM145" s="85"/>
      <c r="AN145" s="85"/>
      <c r="AO145" s="85"/>
      <c r="AP145" s="84"/>
    </row>
    <row r="146" spans="1:42" ht="126">
      <c r="A146" s="94" t="s">
        <v>7795</v>
      </c>
      <c r="B146" s="92">
        <v>44221</v>
      </c>
      <c r="C146" s="92" t="s">
        <v>7333</v>
      </c>
      <c r="D146" s="86"/>
      <c r="E146" s="86">
        <v>44357</v>
      </c>
      <c r="F146" s="16"/>
      <c r="G146" s="5" t="s">
        <v>4890</v>
      </c>
      <c r="H146" s="87" t="s">
        <v>6955</v>
      </c>
      <c r="I146" s="87" t="s">
        <v>3242</v>
      </c>
      <c r="J146" s="85" t="s">
        <v>281</v>
      </c>
      <c r="K146" s="91" t="s">
        <v>2819</v>
      </c>
      <c r="L146" s="87" t="s">
        <v>4206</v>
      </c>
      <c r="M146" s="87" t="s">
        <v>6977</v>
      </c>
      <c r="N146" s="95">
        <v>10000</v>
      </c>
      <c r="O146" s="96" t="s">
        <v>6982</v>
      </c>
      <c r="P146" s="96" t="s">
        <v>6982</v>
      </c>
      <c r="Q146" s="85" t="s">
        <v>6959</v>
      </c>
      <c r="R146" s="87" t="s">
        <v>6978</v>
      </c>
      <c r="S146" s="19" t="s">
        <v>12269</v>
      </c>
      <c r="T146" s="94" t="s">
        <v>7796</v>
      </c>
      <c r="U146" s="87"/>
      <c r="V146" s="87" t="s">
        <v>139</v>
      </c>
      <c r="W146" s="85" t="s">
        <v>37</v>
      </c>
      <c r="X146" s="87"/>
      <c r="Y146" s="87"/>
      <c r="Z146" s="87"/>
      <c r="AA146" s="87"/>
      <c r="AB146" s="87"/>
      <c r="AC146" s="87"/>
      <c r="AD146" s="87"/>
      <c r="AE146" s="87"/>
      <c r="AF146" s="87"/>
      <c r="AG146" s="87"/>
      <c r="AH146" s="87"/>
      <c r="AI146" s="87"/>
      <c r="AJ146" s="87"/>
      <c r="AK146" s="87"/>
      <c r="AL146" s="87"/>
      <c r="AM146" s="85"/>
      <c r="AN146" s="85"/>
      <c r="AO146" s="85"/>
      <c r="AP146" s="84"/>
    </row>
    <row r="147" spans="1:42" ht="180">
      <c r="A147" s="94"/>
      <c r="B147" s="92">
        <v>44280</v>
      </c>
      <c r="C147" s="92" t="s">
        <v>7333</v>
      </c>
      <c r="D147" s="86"/>
      <c r="E147" s="86">
        <v>44333</v>
      </c>
      <c r="F147" s="16" t="s">
        <v>6954</v>
      </c>
      <c r="G147" s="5" t="s">
        <v>4890</v>
      </c>
      <c r="H147" s="87" t="s">
        <v>6955</v>
      </c>
      <c r="I147" s="87" t="s">
        <v>3242</v>
      </c>
      <c r="J147" s="85" t="s">
        <v>281</v>
      </c>
      <c r="K147" s="91" t="s">
        <v>7329</v>
      </c>
      <c r="L147" s="87" t="s">
        <v>7330</v>
      </c>
      <c r="M147" s="87" t="s">
        <v>142</v>
      </c>
      <c r="N147" s="95">
        <v>3000</v>
      </c>
      <c r="O147" s="96" t="s">
        <v>6982</v>
      </c>
      <c r="P147" s="96" t="s">
        <v>6982</v>
      </c>
      <c r="Q147" s="85" t="s">
        <v>6959</v>
      </c>
      <c r="R147" s="87" t="s">
        <v>6978</v>
      </c>
      <c r="S147" s="19" t="s">
        <v>12270</v>
      </c>
      <c r="T147" s="94" t="s">
        <v>7797</v>
      </c>
      <c r="U147" s="87"/>
      <c r="V147" s="87" t="s">
        <v>139</v>
      </c>
      <c r="W147" s="85" t="s">
        <v>37</v>
      </c>
      <c r="X147" s="87"/>
      <c r="Y147" s="87"/>
      <c r="Z147" s="87"/>
      <c r="AA147" s="87"/>
      <c r="AB147" s="87"/>
      <c r="AC147" s="87"/>
      <c r="AD147" s="87"/>
      <c r="AE147" s="87"/>
      <c r="AF147" s="87"/>
      <c r="AG147" s="87"/>
      <c r="AH147" s="87"/>
      <c r="AI147" s="87"/>
      <c r="AJ147" s="87"/>
      <c r="AK147" s="87"/>
      <c r="AL147" s="87"/>
      <c r="AM147" s="85"/>
      <c r="AN147" s="85"/>
      <c r="AO147" s="85"/>
      <c r="AP147" s="84"/>
    </row>
    <row r="148" spans="1:42" ht="119">
      <c r="A148" s="92"/>
      <c r="B148" s="92">
        <v>44311</v>
      </c>
      <c r="C148" s="92" t="s">
        <v>7333</v>
      </c>
      <c r="D148" s="92">
        <v>44365</v>
      </c>
      <c r="E148" s="86">
        <v>44365</v>
      </c>
      <c r="F148" s="16" t="s">
        <v>6954</v>
      </c>
      <c r="G148" s="5" t="s">
        <v>4890</v>
      </c>
      <c r="H148" s="87" t="s">
        <v>6955</v>
      </c>
      <c r="I148" s="87" t="s">
        <v>3242</v>
      </c>
      <c r="J148" s="85" t="s">
        <v>281</v>
      </c>
      <c r="K148" s="109" t="s">
        <v>7798</v>
      </c>
      <c r="L148" s="87" t="s">
        <v>7799</v>
      </c>
      <c r="M148" s="85" t="s">
        <v>142</v>
      </c>
      <c r="N148" s="104">
        <v>1089</v>
      </c>
      <c r="O148" s="90" t="s">
        <v>6958</v>
      </c>
      <c r="P148" s="90" t="s">
        <v>6958</v>
      </c>
      <c r="Q148" s="85" t="s">
        <v>6959</v>
      </c>
      <c r="R148" s="85" t="s">
        <v>7030</v>
      </c>
      <c r="S148" s="85" t="s">
        <v>6973</v>
      </c>
      <c r="T148" s="102" t="s">
        <v>7800</v>
      </c>
      <c r="U148" s="85"/>
      <c r="V148" s="87" t="s">
        <v>139</v>
      </c>
      <c r="W148" s="85" t="s">
        <v>37</v>
      </c>
      <c r="X148" s="85"/>
      <c r="Y148" s="85"/>
      <c r="Z148" s="85"/>
      <c r="AA148" s="85"/>
      <c r="AB148" s="85"/>
      <c r="AC148" s="85"/>
      <c r="AD148" s="85"/>
      <c r="AE148" s="85"/>
      <c r="AF148" s="85"/>
      <c r="AG148" s="85"/>
      <c r="AH148" s="85"/>
      <c r="AI148" s="85"/>
      <c r="AJ148" s="85"/>
      <c r="AK148" s="85"/>
      <c r="AL148" s="85"/>
      <c r="AM148" s="85"/>
      <c r="AN148" s="85"/>
      <c r="AO148" s="85"/>
      <c r="AP148" s="84"/>
    </row>
    <row r="149" spans="1:42" ht="54">
      <c r="A149" s="85"/>
      <c r="B149" s="92">
        <v>44333</v>
      </c>
      <c r="C149" s="92" t="s">
        <v>7333</v>
      </c>
      <c r="D149" s="92"/>
      <c r="E149" s="86">
        <v>44333</v>
      </c>
      <c r="F149" s="16" t="s">
        <v>6954</v>
      </c>
      <c r="G149" s="5" t="s">
        <v>4890</v>
      </c>
      <c r="H149" s="87" t="s">
        <v>6955</v>
      </c>
      <c r="I149" s="87" t="s">
        <v>3242</v>
      </c>
      <c r="J149" s="85" t="s">
        <v>281</v>
      </c>
      <c r="K149" s="93" t="s">
        <v>7801</v>
      </c>
      <c r="L149" s="85" t="s">
        <v>7802</v>
      </c>
      <c r="M149" s="87" t="s">
        <v>287</v>
      </c>
      <c r="N149" s="95">
        <v>268</v>
      </c>
      <c r="O149" s="96" t="s">
        <v>6982</v>
      </c>
      <c r="P149" s="96" t="s">
        <v>6982</v>
      </c>
      <c r="Q149" s="85" t="s">
        <v>6959</v>
      </c>
      <c r="R149" s="87" t="s">
        <v>7030</v>
      </c>
      <c r="S149" s="151" t="s">
        <v>6970</v>
      </c>
      <c r="T149" s="94" t="s">
        <v>7803</v>
      </c>
      <c r="U149" s="87"/>
      <c r="V149" s="87" t="s">
        <v>345</v>
      </c>
      <c r="W149" s="85" t="s">
        <v>37</v>
      </c>
      <c r="X149" s="87"/>
      <c r="Y149" s="85"/>
      <c r="Z149" s="85"/>
      <c r="AA149" s="85"/>
      <c r="AB149" s="85"/>
      <c r="AC149" s="85"/>
      <c r="AD149" s="85"/>
      <c r="AE149" s="85"/>
      <c r="AF149" s="85"/>
      <c r="AG149" s="85"/>
      <c r="AH149" s="85"/>
      <c r="AI149" s="85"/>
      <c r="AJ149" s="85"/>
      <c r="AK149" s="85"/>
      <c r="AL149" s="85"/>
      <c r="AM149" s="85"/>
      <c r="AN149" s="85"/>
      <c r="AO149" s="85"/>
      <c r="AP149" s="84"/>
    </row>
    <row r="150" spans="1:42" ht="17">
      <c r="A150" s="85"/>
      <c r="B150" s="124">
        <v>44329</v>
      </c>
      <c r="C150" s="105">
        <v>44362</v>
      </c>
      <c r="D150" s="86"/>
      <c r="E150" s="86">
        <v>44333</v>
      </c>
      <c r="F150" s="16" t="s">
        <v>6954</v>
      </c>
      <c r="G150" s="5" t="s">
        <v>4890</v>
      </c>
      <c r="H150" s="87" t="s">
        <v>6955</v>
      </c>
      <c r="I150" s="87" t="s">
        <v>3242</v>
      </c>
      <c r="J150" s="85" t="s">
        <v>154</v>
      </c>
      <c r="K150" s="143">
        <v>100011600239</v>
      </c>
      <c r="L150" s="85" t="s">
        <v>7804</v>
      </c>
      <c r="M150" s="85" t="s">
        <v>142</v>
      </c>
      <c r="N150" s="85">
        <v>1000</v>
      </c>
      <c r="O150" s="90" t="s">
        <v>6965</v>
      </c>
      <c r="P150" s="90" t="s">
        <v>6965</v>
      </c>
      <c r="Q150" s="85" t="s">
        <v>6959</v>
      </c>
      <c r="R150" s="85" t="s">
        <v>7030</v>
      </c>
      <c r="S150" s="91" t="s">
        <v>6966</v>
      </c>
      <c r="T150" s="85" t="s">
        <v>7805</v>
      </c>
      <c r="U150" s="85"/>
      <c r="V150" s="85" t="s">
        <v>345</v>
      </c>
      <c r="W150" s="85"/>
      <c r="X150" s="85"/>
      <c r="Y150" s="85"/>
      <c r="Z150" s="85"/>
      <c r="AA150" s="85"/>
      <c r="AB150" s="85"/>
      <c r="AC150" s="85"/>
      <c r="AD150" s="85"/>
      <c r="AE150" s="85"/>
      <c r="AF150" s="85"/>
      <c r="AG150" s="85"/>
      <c r="AH150" s="85"/>
      <c r="AI150" s="85"/>
      <c r="AJ150" s="85"/>
      <c r="AK150" s="85"/>
      <c r="AL150" s="85"/>
      <c r="AM150" s="85"/>
      <c r="AN150" s="85"/>
      <c r="AO150" s="85"/>
      <c r="AP150" s="84"/>
    </row>
    <row r="151" spans="1:42" ht="17">
      <c r="A151" s="145"/>
      <c r="B151" s="92">
        <v>44333</v>
      </c>
      <c r="C151" s="105">
        <v>44369</v>
      </c>
      <c r="D151" s="86"/>
      <c r="E151" s="86">
        <v>44333</v>
      </c>
      <c r="F151" s="16" t="s">
        <v>6954</v>
      </c>
      <c r="G151" s="5" t="s">
        <v>4890</v>
      </c>
      <c r="H151" s="87" t="s">
        <v>6955</v>
      </c>
      <c r="I151" s="87" t="s">
        <v>3242</v>
      </c>
      <c r="J151" s="85" t="s">
        <v>154</v>
      </c>
      <c r="K151" s="143">
        <v>100016800766</v>
      </c>
      <c r="L151" s="147" t="s">
        <v>7806</v>
      </c>
      <c r="M151" s="148" t="s">
        <v>7807</v>
      </c>
      <c r="N151" s="149">
        <v>1000</v>
      </c>
      <c r="O151" s="90" t="s">
        <v>6965</v>
      </c>
      <c r="P151" s="90" t="s">
        <v>6965</v>
      </c>
      <c r="Q151" s="85" t="s">
        <v>6959</v>
      </c>
      <c r="R151" s="85" t="s">
        <v>7030</v>
      </c>
      <c r="S151" s="148" t="s">
        <v>6966</v>
      </c>
      <c r="T151" s="145"/>
      <c r="U151" s="145"/>
      <c r="V151" s="85" t="s">
        <v>345</v>
      </c>
      <c r="W151" s="85" t="s">
        <v>37</v>
      </c>
      <c r="X151" s="145"/>
      <c r="Y151" s="145"/>
      <c r="Z151" s="145"/>
      <c r="AA151" s="145"/>
      <c r="AB151" s="145"/>
      <c r="AC151" s="145"/>
      <c r="AD151" s="145"/>
      <c r="AE151" s="145"/>
      <c r="AF151" s="145"/>
      <c r="AG151" s="145"/>
      <c r="AH151" s="145"/>
      <c r="AI151" s="145"/>
      <c r="AJ151" s="145"/>
      <c r="AK151" s="145"/>
      <c r="AL151" s="145"/>
      <c r="AM151" s="85"/>
      <c r="AN151" s="85"/>
      <c r="AO151" s="85"/>
      <c r="AP151" s="84"/>
    </row>
    <row r="152" spans="1:42" ht="17">
      <c r="A152" s="145"/>
      <c r="B152" s="92">
        <v>44333</v>
      </c>
      <c r="C152" s="105">
        <v>44368</v>
      </c>
      <c r="D152" s="86"/>
      <c r="E152" s="146">
        <v>44333</v>
      </c>
      <c r="F152" s="16" t="s">
        <v>6954</v>
      </c>
      <c r="G152" s="5" t="s">
        <v>4890</v>
      </c>
      <c r="H152" s="87" t="s">
        <v>6955</v>
      </c>
      <c r="I152" s="87" t="s">
        <v>3242</v>
      </c>
      <c r="J152" s="85" t="s">
        <v>154</v>
      </c>
      <c r="K152" s="143">
        <v>100014682080</v>
      </c>
      <c r="L152" s="147" t="s">
        <v>7808</v>
      </c>
      <c r="M152" s="148" t="s">
        <v>141</v>
      </c>
      <c r="N152" s="149">
        <v>1000</v>
      </c>
      <c r="O152" s="90" t="s">
        <v>6965</v>
      </c>
      <c r="P152" s="145"/>
      <c r="Q152" s="148" t="s">
        <v>6959</v>
      </c>
      <c r="R152" s="85" t="s">
        <v>7030</v>
      </c>
      <c r="S152" s="148" t="s">
        <v>6966</v>
      </c>
      <c r="T152" s="148" t="s">
        <v>7809</v>
      </c>
      <c r="U152" s="145"/>
      <c r="V152" s="85" t="s">
        <v>139</v>
      </c>
      <c r="W152" s="147" t="s">
        <v>37</v>
      </c>
      <c r="X152" s="145"/>
      <c r="Y152" s="145"/>
      <c r="Z152" s="145"/>
      <c r="AA152" s="145"/>
      <c r="AB152" s="145"/>
      <c r="AC152" s="145"/>
      <c r="AD152" s="145"/>
      <c r="AE152" s="145"/>
      <c r="AF152" s="145"/>
      <c r="AG152" s="145"/>
      <c r="AH152" s="145"/>
      <c r="AI152" s="145"/>
      <c r="AJ152" s="145"/>
      <c r="AK152" s="145"/>
      <c r="AL152" s="145"/>
      <c r="AM152" s="85"/>
      <c r="AN152" s="85"/>
      <c r="AO152" s="85"/>
      <c r="AP152" s="84"/>
    </row>
    <row r="153" spans="1:42" ht="17">
      <c r="A153" s="145"/>
      <c r="B153" s="92">
        <v>44333</v>
      </c>
      <c r="C153" s="105">
        <v>44371</v>
      </c>
      <c r="D153" s="86"/>
      <c r="E153" s="146">
        <v>44333</v>
      </c>
      <c r="F153" s="16" t="s">
        <v>6954</v>
      </c>
      <c r="G153" s="5" t="s">
        <v>4890</v>
      </c>
      <c r="H153" s="87" t="s">
        <v>6955</v>
      </c>
      <c r="I153" s="87" t="s">
        <v>3242</v>
      </c>
      <c r="J153" s="85" t="s">
        <v>154</v>
      </c>
      <c r="K153" s="143">
        <v>100017354993</v>
      </c>
      <c r="L153" s="147" t="s">
        <v>7810</v>
      </c>
      <c r="M153" s="148" t="s">
        <v>287</v>
      </c>
      <c r="N153" s="149">
        <v>1000</v>
      </c>
      <c r="O153" s="90" t="s">
        <v>6965</v>
      </c>
      <c r="P153" s="145"/>
      <c r="Q153" s="148" t="s">
        <v>6959</v>
      </c>
      <c r="R153" s="85" t="s">
        <v>7030</v>
      </c>
      <c r="S153" s="152" t="s">
        <v>6966</v>
      </c>
      <c r="T153" s="148" t="s">
        <v>7811</v>
      </c>
      <c r="U153" s="145"/>
      <c r="V153" s="85" t="s">
        <v>345</v>
      </c>
      <c r="W153" s="147" t="s">
        <v>37</v>
      </c>
      <c r="X153" s="145"/>
      <c r="Y153" s="145"/>
      <c r="Z153" s="145"/>
      <c r="AA153" s="145"/>
      <c r="AB153" s="145"/>
      <c r="AC153" s="145"/>
      <c r="AD153" s="145"/>
      <c r="AE153" s="145"/>
      <c r="AF153" s="145"/>
      <c r="AG153" s="145"/>
      <c r="AH153" s="145"/>
      <c r="AI153" s="145"/>
      <c r="AJ153" s="145"/>
      <c r="AK153" s="145"/>
      <c r="AL153" s="145"/>
      <c r="AM153" s="85"/>
      <c r="AN153" s="85"/>
      <c r="AO153" s="85"/>
      <c r="AP153" s="84"/>
    </row>
    <row r="154" spans="1:42" ht="17">
      <c r="A154" s="153"/>
      <c r="B154" s="124">
        <v>44333</v>
      </c>
      <c r="C154" s="105">
        <v>44369</v>
      </c>
      <c r="D154" s="86"/>
      <c r="E154" s="86">
        <v>44333</v>
      </c>
      <c r="F154" s="16" t="s">
        <v>6954</v>
      </c>
      <c r="G154" s="5" t="s">
        <v>4890</v>
      </c>
      <c r="H154" s="87" t="s">
        <v>6955</v>
      </c>
      <c r="I154" s="87" t="s">
        <v>3242</v>
      </c>
      <c r="J154" s="85" t="s">
        <v>154</v>
      </c>
      <c r="K154" s="143">
        <v>100018019172</v>
      </c>
      <c r="L154" s="147" t="s">
        <v>7812</v>
      </c>
      <c r="M154" s="152" t="s">
        <v>287</v>
      </c>
      <c r="N154" s="154">
        <v>300</v>
      </c>
      <c r="O154" s="131" t="s">
        <v>6965</v>
      </c>
      <c r="P154" s="131" t="s">
        <v>6965</v>
      </c>
      <c r="Q154" s="121" t="s">
        <v>6959</v>
      </c>
      <c r="R154" s="121" t="s">
        <v>7030</v>
      </c>
      <c r="S154" s="152" t="s">
        <v>6966</v>
      </c>
      <c r="T154" s="152" t="s">
        <v>7813</v>
      </c>
      <c r="U154" s="153"/>
      <c r="V154" s="121" t="s">
        <v>345</v>
      </c>
      <c r="W154" s="121" t="s">
        <v>37</v>
      </c>
      <c r="X154" s="153"/>
      <c r="Y154" s="153"/>
      <c r="Z154" s="153"/>
      <c r="AA154" s="153"/>
      <c r="AB154" s="153"/>
      <c r="AC154" s="153"/>
      <c r="AD154" s="153"/>
      <c r="AE154" s="153"/>
      <c r="AF154" s="153"/>
      <c r="AG154" s="153"/>
      <c r="AH154" s="153"/>
      <c r="AI154" s="153"/>
      <c r="AJ154" s="153"/>
      <c r="AK154" s="153"/>
      <c r="AL154" s="153"/>
      <c r="AM154" s="121"/>
      <c r="AN154" s="121"/>
      <c r="AO154" s="121"/>
      <c r="AP154" s="84"/>
    </row>
    <row r="155" spans="1:42" ht="17">
      <c r="A155" s="103"/>
      <c r="B155" s="92">
        <v>44301</v>
      </c>
      <c r="C155" s="92">
        <v>44365</v>
      </c>
      <c r="D155" s="86"/>
      <c r="E155" s="86">
        <v>44334</v>
      </c>
      <c r="F155" s="16" t="s">
        <v>6954</v>
      </c>
      <c r="G155" s="5" t="s">
        <v>4890</v>
      </c>
      <c r="H155" s="87" t="s">
        <v>6955</v>
      </c>
      <c r="I155" s="87" t="s">
        <v>3242</v>
      </c>
      <c r="J155" s="85" t="s">
        <v>156</v>
      </c>
      <c r="K155" s="99" t="s">
        <v>7814</v>
      </c>
      <c r="L155" s="85" t="s">
        <v>7815</v>
      </c>
      <c r="M155" s="85" t="s">
        <v>142</v>
      </c>
      <c r="N155" s="106">
        <v>5000</v>
      </c>
      <c r="O155" s="90" t="s">
        <v>6957</v>
      </c>
      <c r="P155" s="90"/>
      <c r="Q155" s="121" t="s">
        <v>6959</v>
      </c>
      <c r="R155" s="85" t="s">
        <v>6969</v>
      </c>
      <c r="S155" s="85" t="s">
        <v>6970</v>
      </c>
      <c r="T155" s="102" t="s">
        <v>2355</v>
      </c>
      <c r="U155" s="85"/>
      <c r="V155" s="121" t="s">
        <v>139</v>
      </c>
      <c r="W155" s="85" t="s">
        <v>37</v>
      </c>
      <c r="X155" s="85"/>
      <c r="Y155" s="85"/>
      <c r="Z155" s="85"/>
      <c r="AA155" s="85"/>
      <c r="AB155" s="85"/>
      <c r="AC155" s="85"/>
      <c r="AD155" s="85"/>
      <c r="AE155" s="85"/>
      <c r="AF155" s="85"/>
      <c r="AG155" s="85"/>
      <c r="AH155" s="85"/>
      <c r="AI155" s="85"/>
      <c r="AJ155" s="85"/>
      <c r="AK155" s="85"/>
      <c r="AL155" s="85"/>
      <c r="AM155" s="85"/>
      <c r="AN155" s="85"/>
      <c r="AO155" s="85"/>
      <c r="AP155" s="84"/>
    </row>
    <row r="156" spans="1:42" ht="17">
      <c r="A156" s="85"/>
      <c r="B156" s="92">
        <v>44315</v>
      </c>
      <c r="C156" s="92">
        <v>44357</v>
      </c>
      <c r="D156" s="86"/>
      <c r="E156" s="86">
        <v>44334</v>
      </c>
      <c r="F156" s="16" t="s">
        <v>6954</v>
      </c>
      <c r="G156" s="5" t="s">
        <v>4890</v>
      </c>
      <c r="H156" s="87" t="s">
        <v>6955</v>
      </c>
      <c r="I156" s="87" t="s">
        <v>3242</v>
      </c>
      <c r="J156" s="85" t="s">
        <v>156</v>
      </c>
      <c r="K156" s="99" t="s">
        <v>7816</v>
      </c>
      <c r="L156" s="85" t="s">
        <v>7817</v>
      </c>
      <c r="M156" s="85" t="s">
        <v>168</v>
      </c>
      <c r="N156" s="85">
        <v>1000</v>
      </c>
      <c r="O156" s="90" t="s">
        <v>6965</v>
      </c>
      <c r="P156" s="90" t="s">
        <v>6965</v>
      </c>
      <c r="Q156" s="121" t="s">
        <v>6959</v>
      </c>
      <c r="R156" s="85" t="s">
        <v>7391</v>
      </c>
      <c r="S156" s="85" t="s">
        <v>6966</v>
      </c>
      <c r="T156" s="85" t="s">
        <v>7818</v>
      </c>
      <c r="U156" s="85"/>
      <c r="V156" s="121" t="s">
        <v>139</v>
      </c>
      <c r="W156" s="85" t="s">
        <v>37</v>
      </c>
      <c r="X156" s="85"/>
      <c r="Y156" s="85"/>
      <c r="Z156" s="85"/>
      <c r="AA156" s="85"/>
      <c r="AB156" s="85"/>
      <c r="AC156" s="85"/>
      <c r="AD156" s="85"/>
      <c r="AE156" s="85"/>
      <c r="AF156" s="85"/>
      <c r="AG156" s="85"/>
      <c r="AH156" s="85"/>
      <c r="AI156" s="85"/>
      <c r="AJ156" s="85"/>
      <c r="AK156" s="85"/>
      <c r="AL156" s="85"/>
      <c r="AM156" s="85"/>
      <c r="AN156" s="85"/>
      <c r="AO156" s="85"/>
      <c r="AP156" s="84"/>
    </row>
    <row r="157" spans="1:42" ht="17">
      <c r="A157" s="92"/>
      <c r="B157" s="92">
        <v>44315</v>
      </c>
      <c r="C157" s="92">
        <v>44359</v>
      </c>
      <c r="D157" s="86"/>
      <c r="E157" s="86">
        <v>44334</v>
      </c>
      <c r="F157" s="16" t="s">
        <v>6954</v>
      </c>
      <c r="G157" s="5" t="s">
        <v>4890</v>
      </c>
      <c r="H157" s="87" t="s">
        <v>6955</v>
      </c>
      <c r="I157" s="87" t="s">
        <v>3242</v>
      </c>
      <c r="J157" s="85" t="s">
        <v>156</v>
      </c>
      <c r="K157" s="99" t="s">
        <v>7819</v>
      </c>
      <c r="L157" s="85" t="s">
        <v>7764</v>
      </c>
      <c r="M157" s="85" t="s">
        <v>142</v>
      </c>
      <c r="N157" s="85">
        <v>500</v>
      </c>
      <c r="O157" s="90" t="s">
        <v>6965</v>
      </c>
      <c r="P157" s="90" t="s">
        <v>6965</v>
      </c>
      <c r="Q157" s="121" t="s">
        <v>6959</v>
      </c>
      <c r="R157" s="85" t="s">
        <v>7030</v>
      </c>
      <c r="S157" s="85" t="s">
        <v>6961</v>
      </c>
      <c r="T157" s="102" t="s">
        <v>7820</v>
      </c>
      <c r="U157" s="85"/>
      <c r="V157" s="121" t="s">
        <v>345</v>
      </c>
      <c r="W157" s="85" t="s">
        <v>37</v>
      </c>
      <c r="X157" s="85"/>
      <c r="Y157" s="85"/>
      <c r="Z157" s="85"/>
      <c r="AA157" s="85"/>
      <c r="AB157" s="85"/>
      <c r="AC157" s="85"/>
      <c r="AD157" s="85"/>
      <c r="AE157" s="85"/>
      <c r="AF157" s="85"/>
      <c r="AG157" s="85"/>
      <c r="AH157" s="85"/>
      <c r="AI157" s="85"/>
      <c r="AJ157" s="85"/>
      <c r="AK157" s="85"/>
      <c r="AL157" s="85"/>
      <c r="AM157" s="85"/>
      <c r="AN157" s="85"/>
      <c r="AO157" s="85"/>
      <c r="AP157" s="84"/>
    </row>
    <row r="158" spans="1:42" ht="17">
      <c r="A158" s="85"/>
      <c r="B158" s="92">
        <v>44334</v>
      </c>
      <c r="C158" s="92">
        <v>44362</v>
      </c>
      <c r="D158" s="86"/>
      <c r="E158" s="92">
        <v>44334</v>
      </c>
      <c r="F158" s="16" t="s">
        <v>6954</v>
      </c>
      <c r="G158" s="5" t="s">
        <v>4890</v>
      </c>
      <c r="H158" s="87" t="s">
        <v>6955</v>
      </c>
      <c r="I158" s="87" t="s">
        <v>3242</v>
      </c>
      <c r="J158" s="85" t="s">
        <v>156</v>
      </c>
      <c r="K158" s="21" t="s">
        <v>7821</v>
      </c>
      <c r="L158" s="34" t="s">
        <v>7822</v>
      </c>
      <c r="M158" s="87" t="s">
        <v>168</v>
      </c>
      <c r="N158" s="95">
        <v>1000</v>
      </c>
      <c r="O158" s="96" t="s">
        <v>6965</v>
      </c>
      <c r="P158" s="96" t="s">
        <v>6965</v>
      </c>
      <c r="Q158" s="85" t="s">
        <v>6959</v>
      </c>
      <c r="R158" s="87" t="s">
        <v>7030</v>
      </c>
      <c r="S158" s="91" t="s">
        <v>6970</v>
      </c>
      <c r="T158" s="94"/>
      <c r="U158" s="87"/>
      <c r="V158" s="123" t="s">
        <v>139</v>
      </c>
      <c r="W158" s="85" t="s">
        <v>37</v>
      </c>
      <c r="X158" s="87"/>
      <c r="Y158" s="85"/>
      <c r="Z158" s="85"/>
      <c r="AA158" s="85"/>
      <c r="AB158" s="85"/>
      <c r="AC158" s="85"/>
      <c r="AD158" s="85"/>
      <c r="AE158" s="85"/>
      <c r="AF158" s="85"/>
      <c r="AG158" s="85"/>
      <c r="AH158" s="85"/>
      <c r="AI158" s="85"/>
      <c r="AJ158" s="85"/>
      <c r="AK158" s="85"/>
      <c r="AL158" s="85"/>
      <c r="AM158" s="85"/>
      <c r="AN158" s="85"/>
      <c r="AO158" s="85"/>
      <c r="AP158" s="84"/>
    </row>
    <row r="159" spans="1:42" ht="17">
      <c r="A159" s="85"/>
      <c r="B159" s="92">
        <v>44334</v>
      </c>
      <c r="C159" s="92"/>
      <c r="D159" s="86"/>
      <c r="E159" s="86">
        <v>44334</v>
      </c>
      <c r="F159" s="16" t="s">
        <v>6954</v>
      </c>
      <c r="G159" s="5" t="s">
        <v>4890</v>
      </c>
      <c r="H159" s="87" t="s">
        <v>6955</v>
      </c>
      <c r="I159" s="87" t="s">
        <v>3242</v>
      </c>
      <c r="J159" s="85" t="s">
        <v>156</v>
      </c>
      <c r="K159" s="21" t="s">
        <v>7823</v>
      </c>
      <c r="L159" s="34" t="s">
        <v>7824</v>
      </c>
      <c r="M159" s="87" t="s">
        <v>142</v>
      </c>
      <c r="N159" s="95">
        <v>500</v>
      </c>
      <c r="O159" s="96" t="s">
        <v>6965</v>
      </c>
      <c r="P159" s="96" t="s">
        <v>6965</v>
      </c>
      <c r="Q159" s="85" t="s">
        <v>6959</v>
      </c>
      <c r="R159" s="87" t="s">
        <v>7030</v>
      </c>
      <c r="S159" s="91" t="s">
        <v>6966</v>
      </c>
      <c r="T159" s="94"/>
      <c r="U159" s="87"/>
      <c r="V159" s="87" t="s">
        <v>139</v>
      </c>
      <c r="W159" s="85" t="s">
        <v>37</v>
      </c>
      <c r="X159" s="87"/>
      <c r="Y159" s="85"/>
      <c r="Z159" s="85"/>
      <c r="AA159" s="85"/>
      <c r="AB159" s="85"/>
      <c r="AC159" s="85"/>
      <c r="AD159" s="85"/>
      <c r="AE159" s="85"/>
      <c r="AF159" s="85"/>
      <c r="AG159" s="85"/>
      <c r="AH159" s="85"/>
      <c r="AI159" s="85"/>
      <c r="AJ159" s="85"/>
      <c r="AK159" s="85"/>
      <c r="AL159" s="85"/>
      <c r="AM159" s="85"/>
      <c r="AN159" s="85"/>
      <c r="AO159" s="85"/>
      <c r="AP159" s="84"/>
    </row>
    <row r="160" spans="1:42" ht="17">
      <c r="A160" s="85"/>
      <c r="B160" s="92">
        <v>44322</v>
      </c>
      <c r="C160" s="92" t="s">
        <v>7333</v>
      </c>
      <c r="D160" s="86"/>
      <c r="E160" s="86">
        <v>44334</v>
      </c>
      <c r="F160" s="16" t="s">
        <v>6954</v>
      </c>
      <c r="G160" s="5" t="s">
        <v>4890</v>
      </c>
      <c r="H160" s="87" t="s">
        <v>6955</v>
      </c>
      <c r="I160" s="87" t="s">
        <v>3242</v>
      </c>
      <c r="J160" s="85" t="s">
        <v>146</v>
      </c>
      <c r="K160" s="93" t="s">
        <v>7825</v>
      </c>
      <c r="L160" s="85" t="s">
        <v>7826</v>
      </c>
      <c r="M160" s="85" t="s">
        <v>142</v>
      </c>
      <c r="N160" s="85">
        <v>1000</v>
      </c>
      <c r="O160" s="90" t="s">
        <v>6982</v>
      </c>
      <c r="P160" s="129"/>
      <c r="Q160" s="85" t="s">
        <v>6959</v>
      </c>
      <c r="R160" s="85" t="s">
        <v>6978</v>
      </c>
      <c r="S160" s="85" t="s">
        <v>6966</v>
      </c>
      <c r="T160" s="85" t="s">
        <v>7827</v>
      </c>
      <c r="U160" s="85"/>
      <c r="V160" s="85" t="s">
        <v>139</v>
      </c>
      <c r="W160" s="85" t="s">
        <v>37</v>
      </c>
      <c r="X160" s="85"/>
      <c r="Y160" s="85"/>
      <c r="Z160" s="85"/>
      <c r="AA160" s="85"/>
      <c r="AB160" s="85"/>
      <c r="AC160" s="85"/>
      <c r="AD160" s="85"/>
      <c r="AE160" s="85"/>
      <c r="AF160" s="85"/>
      <c r="AG160" s="85"/>
      <c r="AH160" s="85"/>
      <c r="AI160" s="85"/>
      <c r="AJ160" s="85"/>
      <c r="AK160" s="85"/>
      <c r="AL160" s="85"/>
      <c r="AM160" s="85"/>
      <c r="AN160" s="85"/>
      <c r="AO160" s="85"/>
      <c r="AP160" s="84"/>
    </row>
    <row r="161" spans="1:42" ht="17">
      <c r="A161" s="85"/>
      <c r="B161" s="92">
        <v>44334</v>
      </c>
      <c r="C161" s="92">
        <v>44331</v>
      </c>
      <c r="D161" s="86"/>
      <c r="E161" s="86">
        <v>44334</v>
      </c>
      <c r="F161" s="16" t="s">
        <v>6954</v>
      </c>
      <c r="G161" s="5" t="s">
        <v>4890</v>
      </c>
      <c r="H161" s="87" t="s">
        <v>6955</v>
      </c>
      <c r="I161" s="87" t="s">
        <v>3242</v>
      </c>
      <c r="J161" s="85" t="s">
        <v>146</v>
      </c>
      <c r="K161" s="93" t="s">
        <v>7828</v>
      </c>
      <c r="L161" s="85" t="s">
        <v>4438</v>
      </c>
      <c r="M161" s="87" t="s">
        <v>190</v>
      </c>
      <c r="N161" s="95">
        <v>184</v>
      </c>
      <c r="O161" s="96" t="s">
        <v>6958</v>
      </c>
      <c r="P161" s="96"/>
      <c r="Q161" s="85" t="s">
        <v>6959</v>
      </c>
      <c r="R161" s="87" t="s">
        <v>6978</v>
      </c>
      <c r="S161" s="91" t="s">
        <v>6970</v>
      </c>
      <c r="T161" s="94"/>
      <c r="U161" s="87"/>
      <c r="V161" s="87" t="s">
        <v>139</v>
      </c>
      <c r="W161" s="85" t="s">
        <v>35</v>
      </c>
      <c r="X161" s="87"/>
      <c r="Y161" s="85"/>
      <c r="Z161" s="85"/>
      <c r="AA161" s="85"/>
      <c r="AB161" s="85"/>
      <c r="AC161" s="85"/>
      <c r="AD161" s="85"/>
      <c r="AE161" s="85"/>
      <c r="AF161" s="85"/>
      <c r="AG161" s="85"/>
      <c r="AH161" s="85"/>
      <c r="AI161" s="85"/>
      <c r="AJ161" s="85"/>
      <c r="AK161" s="85"/>
      <c r="AL161" s="85"/>
      <c r="AM161" s="85"/>
      <c r="AN161" s="85"/>
      <c r="AO161" s="85"/>
      <c r="AP161" s="84"/>
    </row>
    <row r="162" spans="1:42" ht="17">
      <c r="A162" s="85"/>
      <c r="B162" s="92">
        <v>44334</v>
      </c>
      <c r="C162" s="92"/>
      <c r="D162" s="86"/>
      <c r="E162" s="86">
        <v>44334</v>
      </c>
      <c r="F162" s="16" t="s">
        <v>6954</v>
      </c>
      <c r="G162" s="5" t="s">
        <v>4890</v>
      </c>
      <c r="H162" s="87" t="s">
        <v>6955</v>
      </c>
      <c r="I162" s="87" t="s">
        <v>3242</v>
      </c>
      <c r="J162" s="85" t="s">
        <v>178</v>
      </c>
      <c r="K162" s="155">
        <v>100018603441</v>
      </c>
      <c r="L162" s="85" t="s">
        <v>7829</v>
      </c>
      <c r="M162" s="85" t="s">
        <v>287</v>
      </c>
      <c r="N162" s="85">
        <v>270</v>
      </c>
      <c r="O162" s="90" t="s">
        <v>6982</v>
      </c>
      <c r="P162" s="90"/>
      <c r="Q162" s="85" t="s">
        <v>6959</v>
      </c>
      <c r="R162" s="85" t="s">
        <v>7030</v>
      </c>
      <c r="S162" s="91" t="s">
        <v>6970</v>
      </c>
      <c r="T162" s="85"/>
      <c r="U162" s="85"/>
      <c r="V162" s="85" t="s">
        <v>139</v>
      </c>
      <c r="W162" s="85" t="s">
        <v>37</v>
      </c>
      <c r="X162" s="85"/>
      <c r="Y162" s="85"/>
      <c r="Z162" s="85"/>
      <c r="AA162" s="85"/>
      <c r="AB162" s="85"/>
      <c r="AC162" s="85"/>
      <c r="AD162" s="85"/>
      <c r="AE162" s="85"/>
      <c r="AF162" s="85"/>
      <c r="AG162" s="85"/>
      <c r="AH162" s="85"/>
      <c r="AI162" s="85"/>
      <c r="AJ162" s="85"/>
      <c r="AK162" s="85"/>
      <c r="AL162" s="85"/>
      <c r="AM162" s="85"/>
      <c r="AN162" s="85"/>
      <c r="AO162" s="85"/>
      <c r="AP162" s="84"/>
    </row>
    <row r="163" spans="1:42" ht="17">
      <c r="A163" s="85"/>
      <c r="B163" s="92">
        <v>44334</v>
      </c>
      <c r="C163" s="92">
        <v>44395</v>
      </c>
      <c r="D163" s="86"/>
      <c r="E163" s="86">
        <v>44365</v>
      </c>
      <c r="F163" s="16" t="s">
        <v>6954</v>
      </c>
      <c r="G163" s="5" t="s">
        <v>4890</v>
      </c>
      <c r="H163" s="87" t="s">
        <v>6955</v>
      </c>
      <c r="I163" s="87" t="s">
        <v>3242</v>
      </c>
      <c r="J163" s="85" t="s">
        <v>178</v>
      </c>
      <c r="K163" s="156" t="s">
        <v>7830</v>
      </c>
      <c r="L163" s="85" t="s">
        <v>7831</v>
      </c>
      <c r="M163" s="87" t="s">
        <v>7080</v>
      </c>
      <c r="N163" s="95">
        <v>1000</v>
      </c>
      <c r="O163" s="96" t="s">
        <v>6965</v>
      </c>
      <c r="P163" s="96"/>
      <c r="Q163" s="85" t="s">
        <v>6959</v>
      </c>
      <c r="R163" s="85" t="s">
        <v>7391</v>
      </c>
      <c r="S163" s="91" t="s">
        <v>6973</v>
      </c>
      <c r="T163" s="85"/>
      <c r="U163" s="85"/>
      <c r="V163" s="85" t="s">
        <v>139</v>
      </c>
      <c r="W163" s="85" t="s">
        <v>37</v>
      </c>
      <c r="X163" s="85"/>
      <c r="Y163" s="85"/>
      <c r="Z163" s="85"/>
      <c r="AA163" s="85"/>
      <c r="AB163" s="85"/>
      <c r="AC163" s="85"/>
      <c r="AD163" s="85"/>
      <c r="AE163" s="85"/>
      <c r="AF163" s="85"/>
      <c r="AG163" s="85"/>
      <c r="AH163" s="85"/>
      <c r="AI163" s="85"/>
      <c r="AJ163" s="85"/>
      <c r="AK163" s="85"/>
      <c r="AL163" s="85"/>
      <c r="AM163" s="85"/>
      <c r="AN163" s="85"/>
      <c r="AO163" s="85"/>
      <c r="AP163" s="84"/>
    </row>
    <row r="164" spans="1:42" ht="17">
      <c r="A164" s="85"/>
      <c r="B164" s="92">
        <v>44334</v>
      </c>
      <c r="C164" s="92"/>
      <c r="D164" s="86"/>
      <c r="E164" s="86">
        <v>44334</v>
      </c>
      <c r="F164" s="16" t="s">
        <v>6954</v>
      </c>
      <c r="G164" s="5" t="s">
        <v>4890</v>
      </c>
      <c r="H164" s="87" t="s">
        <v>6955</v>
      </c>
      <c r="I164" s="87" t="s">
        <v>3242</v>
      </c>
      <c r="J164" s="85" t="s">
        <v>178</v>
      </c>
      <c r="K164" s="157" t="s">
        <v>12271</v>
      </c>
      <c r="L164" s="85" t="s">
        <v>7832</v>
      </c>
      <c r="M164" s="87" t="s">
        <v>7833</v>
      </c>
      <c r="N164" s="95">
        <v>1000</v>
      </c>
      <c r="O164" s="96" t="s">
        <v>6982</v>
      </c>
      <c r="P164" s="96"/>
      <c r="Q164" s="85" t="s">
        <v>6959</v>
      </c>
      <c r="R164" s="85" t="s">
        <v>7391</v>
      </c>
      <c r="S164" s="91" t="s">
        <v>6973</v>
      </c>
      <c r="T164" s="85"/>
      <c r="U164" s="85"/>
      <c r="V164" s="85" t="s">
        <v>139</v>
      </c>
      <c r="W164" s="85" t="s">
        <v>37</v>
      </c>
      <c r="X164" s="87"/>
      <c r="Y164" s="85"/>
      <c r="Z164" s="85"/>
      <c r="AA164" s="85"/>
      <c r="AB164" s="85"/>
      <c r="AC164" s="85"/>
      <c r="AD164" s="85"/>
      <c r="AE164" s="85"/>
      <c r="AF164" s="85"/>
      <c r="AG164" s="85"/>
      <c r="AH164" s="85"/>
      <c r="AI164" s="85"/>
      <c r="AJ164" s="85"/>
      <c r="AK164" s="85"/>
      <c r="AL164" s="85"/>
      <c r="AM164" s="85"/>
      <c r="AN164" s="85"/>
      <c r="AO164" s="85"/>
      <c r="AP164" s="84"/>
    </row>
    <row r="165" spans="1:42" ht="162">
      <c r="A165" s="158" t="s">
        <v>7834</v>
      </c>
      <c r="B165" s="124">
        <v>44307</v>
      </c>
      <c r="C165" s="124" t="s">
        <v>7333</v>
      </c>
      <c r="D165" s="86"/>
      <c r="E165" s="86">
        <v>44334</v>
      </c>
      <c r="F165" s="16" t="s">
        <v>6954</v>
      </c>
      <c r="G165" s="5" t="s">
        <v>4890</v>
      </c>
      <c r="H165" s="87" t="s">
        <v>6955</v>
      </c>
      <c r="I165" s="87" t="s">
        <v>3242</v>
      </c>
      <c r="J165" s="85" t="s">
        <v>175</v>
      </c>
      <c r="K165" s="151" t="s">
        <v>7835</v>
      </c>
      <c r="L165" s="94" t="s">
        <v>7836</v>
      </c>
      <c r="M165" s="121" t="s">
        <v>246</v>
      </c>
      <c r="N165" s="126">
        <v>70000</v>
      </c>
      <c r="O165" s="131" t="s">
        <v>6982</v>
      </c>
      <c r="P165" s="131" t="s">
        <v>6982</v>
      </c>
      <c r="Q165" s="121">
        <v>2021</v>
      </c>
      <c r="R165" s="121" t="s">
        <v>6978</v>
      </c>
      <c r="S165" s="121" t="s">
        <v>6970</v>
      </c>
      <c r="T165" s="159" t="s">
        <v>7837</v>
      </c>
      <c r="U165" s="121"/>
      <c r="V165" s="123" t="s">
        <v>139</v>
      </c>
      <c r="W165" s="121" t="s">
        <v>37</v>
      </c>
      <c r="X165" s="121" t="s">
        <v>7838</v>
      </c>
      <c r="Y165" s="121" t="s">
        <v>7839</v>
      </c>
      <c r="Z165" s="121"/>
      <c r="AA165" s="121"/>
      <c r="AB165" s="121"/>
      <c r="AC165" s="121" t="s">
        <v>7840</v>
      </c>
      <c r="AD165" s="121" t="s">
        <v>1914</v>
      </c>
      <c r="AE165" s="121" t="s">
        <v>7841</v>
      </c>
      <c r="AF165" s="121"/>
      <c r="AG165" s="121"/>
      <c r="AH165" s="121"/>
      <c r="AI165" s="121"/>
      <c r="AJ165" s="121" t="s">
        <v>35</v>
      </c>
      <c r="AK165" s="121" t="s">
        <v>7842</v>
      </c>
      <c r="AL165" s="121"/>
      <c r="AM165" s="121"/>
      <c r="AN165" s="121"/>
      <c r="AO165" s="121"/>
      <c r="AP165" s="84"/>
    </row>
    <row r="166" spans="1:42" ht="102">
      <c r="A166" s="92" t="s">
        <v>7843</v>
      </c>
      <c r="B166" s="92">
        <v>44311</v>
      </c>
      <c r="C166" s="92" t="s">
        <v>7333</v>
      </c>
      <c r="D166" s="86"/>
      <c r="E166" s="86">
        <v>44334</v>
      </c>
      <c r="F166" s="16" t="s">
        <v>6954</v>
      </c>
      <c r="G166" s="5" t="s">
        <v>4890</v>
      </c>
      <c r="H166" s="87" t="s">
        <v>6955</v>
      </c>
      <c r="I166" s="87" t="s">
        <v>3242</v>
      </c>
      <c r="J166" s="85" t="s">
        <v>175</v>
      </c>
      <c r="K166" s="99" t="s">
        <v>7844</v>
      </c>
      <c r="L166" s="87" t="s">
        <v>7845</v>
      </c>
      <c r="M166" s="85" t="s">
        <v>3224</v>
      </c>
      <c r="N166" s="106">
        <v>6500</v>
      </c>
      <c r="O166" s="90" t="s">
        <v>6982</v>
      </c>
      <c r="P166" s="90" t="s">
        <v>6965</v>
      </c>
      <c r="Q166" s="85">
        <v>2021</v>
      </c>
      <c r="R166" s="85" t="s">
        <v>6978</v>
      </c>
      <c r="S166" s="85" t="s">
        <v>6966</v>
      </c>
      <c r="T166" s="102" t="s">
        <v>7846</v>
      </c>
      <c r="U166" s="85"/>
      <c r="V166" s="87" t="s">
        <v>345</v>
      </c>
      <c r="W166" s="85" t="s">
        <v>37</v>
      </c>
      <c r="X166" s="85"/>
      <c r="Y166" s="85"/>
      <c r="Z166" s="85"/>
      <c r="AA166" s="85"/>
      <c r="AB166" s="85"/>
      <c r="AC166" s="85"/>
      <c r="AD166" s="85"/>
      <c r="AE166" s="85"/>
      <c r="AF166" s="85"/>
      <c r="AG166" s="85"/>
      <c r="AH166" s="85"/>
      <c r="AI166" s="85"/>
      <c r="AJ166" s="85"/>
      <c r="AK166" s="85"/>
      <c r="AL166" s="85"/>
      <c r="AM166" s="85"/>
      <c r="AN166" s="85"/>
      <c r="AO166" s="85"/>
      <c r="AP166" s="84"/>
    </row>
    <row r="167" spans="1:42" ht="72">
      <c r="A167" s="94" t="s">
        <v>7847</v>
      </c>
      <c r="B167" s="92">
        <v>44259</v>
      </c>
      <c r="C167" s="92" t="s">
        <v>7333</v>
      </c>
      <c r="D167" s="86"/>
      <c r="E167" s="86">
        <v>44334</v>
      </c>
      <c r="F167" s="16" t="s">
        <v>6954</v>
      </c>
      <c r="G167" s="5" t="s">
        <v>4890</v>
      </c>
      <c r="H167" s="87" t="s">
        <v>6955</v>
      </c>
      <c r="I167" s="87" t="s">
        <v>3242</v>
      </c>
      <c r="J167" s="85" t="s">
        <v>175</v>
      </c>
      <c r="K167" s="91" t="s">
        <v>7325</v>
      </c>
      <c r="L167" s="94" t="s">
        <v>7326</v>
      </c>
      <c r="M167" s="87" t="s">
        <v>142</v>
      </c>
      <c r="N167" s="95">
        <v>2703</v>
      </c>
      <c r="O167" s="96" t="s">
        <v>6982</v>
      </c>
      <c r="P167" s="96" t="s">
        <v>6965</v>
      </c>
      <c r="Q167" s="85" t="s">
        <v>6959</v>
      </c>
      <c r="R167" s="87" t="s">
        <v>7030</v>
      </c>
      <c r="S167" s="85" t="s">
        <v>6973</v>
      </c>
      <c r="T167" s="94" t="s">
        <v>7848</v>
      </c>
      <c r="U167" s="87"/>
      <c r="V167" s="87" t="s">
        <v>139</v>
      </c>
      <c r="W167" s="85" t="s">
        <v>37</v>
      </c>
      <c r="X167" s="87"/>
      <c r="Y167" s="87"/>
      <c r="Z167" s="87"/>
      <c r="AA167" s="87"/>
      <c r="AB167" s="87"/>
      <c r="AC167" s="87"/>
      <c r="AD167" s="87"/>
      <c r="AE167" s="87"/>
      <c r="AF167" s="87"/>
      <c r="AG167" s="87"/>
      <c r="AH167" s="87"/>
      <c r="AI167" s="87"/>
      <c r="AJ167" s="87"/>
      <c r="AK167" s="87"/>
      <c r="AL167" s="87"/>
      <c r="AM167" s="85"/>
      <c r="AN167" s="85"/>
      <c r="AO167" s="85"/>
      <c r="AP167" s="84"/>
    </row>
    <row r="168" spans="1:42" ht="102">
      <c r="A168" s="85"/>
      <c r="B168" s="92">
        <v>44326</v>
      </c>
      <c r="C168" s="92" t="s">
        <v>7333</v>
      </c>
      <c r="D168" s="86"/>
      <c r="E168" s="86">
        <v>44334</v>
      </c>
      <c r="F168" s="16" t="s">
        <v>6954</v>
      </c>
      <c r="G168" s="5" t="s">
        <v>4890</v>
      </c>
      <c r="H168" s="87" t="s">
        <v>6955</v>
      </c>
      <c r="I168" s="87" t="s">
        <v>3242</v>
      </c>
      <c r="J168" s="85" t="s">
        <v>281</v>
      </c>
      <c r="K168" s="110" t="s">
        <v>7849</v>
      </c>
      <c r="L168" s="85" t="s">
        <v>7850</v>
      </c>
      <c r="M168" s="85" t="s">
        <v>246</v>
      </c>
      <c r="N168" s="85">
        <v>10000</v>
      </c>
      <c r="O168" s="90" t="s">
        <v>6982</v>
      </c>
      <c r="P168" s="90"/>
      <c r="Q168" s="85" t="s">
        <v>6959</v>
      </c>
      <c r="R168" s="85" t="s">
        <v>6978</v>
      </c>
      <c r="S168" s="91" t="s">
        <v>6966</v>
      </c>
      <c r="T168" s="102" t="s">
        <v>7851</v>
      </c>
      <c r="U168" s="85"/>
      <c r="V168" s="85" t="s">
        <v>139</v>
      </c>
      <c r="W168" s="85" t="s">
        <v>37</v>
      </c>
      <c r="X168" s="85"/>
      <c r="Y168" s="85"/>
      <c r="Z168" s="85"/>
      <c r="AA168" s="85"/>
      <c r="AB168" s="85"/>
      <c r="AC168" s="85"/>
      <c r="AD168" s="85"/>
      <c r="AE168" s="85"/>
      <c r="AF168" s="85"/>
      <c r="AG168" s="85"/>
      <c r="AH168" s="85"/>
      <c r="AI168" s="85"/>
      <c r="AJ168" s="85"/>
      <c r="AK168" s="85"/>
      <c r="AL168" s="85"/>
      <c r="AM168" s="85"/>
      <c r="AN168" s="85"/>
      <c r="AO168" s="85"/>
      <c r="AP168" s="84"/>
    </row>
    <row r="169" spans="1:42" ht="34">
      <c r="A169" s="103"/>
      <c r="B169" s="92">
        <v>44302</v>
      </c>
      <c r="C169" s="160">
        <v>44369</v>
      </c>
      <c r="D169" s="92"/>
      <c r="E169" s="86">
        <v>44334</v>
      </c>
      <c r="F169" s="16" t="s">
        <v>6954</v>
      </c>
      <c r="G169" s="5" t="s">
        <v>4890</v>
      </c>
      <c r="H169" s="87" t="s">
        <v>6955</v>
      </c>
      <c r="I169" s="87" t="s">
        <v>3242</v>
      </c>
      <c r="J169" s="85" t="s">
        <v>154</v>
      </c>
      <c r="K169" s="99" t="s">
        <v>7852</v>
      </c>
      <c r="L169" s="85" t="s">
        <v>7853</v>
      </c>
      <c r="M169" s="85" t="s">
        <v>142</v>
      </c>
      <c r="N169" s="106">
        <v>1000</v>
      </c>
      <c r="O169" s="90" t="s">
        <v>6965</v>
      </c>
      <c r="P169" s="90" t="s">
        <v>6965</v>
      </c>
      <c r="Q169" s="85" t="s">
        <v>6959</v>
      </c>
      <c r="R169" s="85" t="s">
        <v>6978</v>
      </c>
      <c r="S169" s="85" t="s">
        <v>6966</v>
      </c>
      <c r="T169" s="102" t="s">
        <v>7854</v>
      </c>
      <c r="U169" s="85"/>
      <c r="V169" s="85" t="s">
        <v>139</v>
      </c>
      <c r="W169" s="85" t="s">
        <v>37</v>
      </c>
      <c r="X169" s="85"/>
      <c r="Y169" s="85"/>
      <c r="Z169" s="85"/>
      <c r="AA169" s="85"/>
      <c r="AB169" s="85"/>
      <c r="AC169" s="85"/>
      <c r="AD169" s="85"/>
      <c r="AE169" s="85"/>
      <c r="AF169" s="85"/>
      <c r="AG169" s="85"/>
      <c r="AH169" s="85"/>
      <c r="AI169" s="85"/>
      <c r="AJ169" s="85"/>
      <c r="AK169" s="85"/>
      <c r="AL169" s="85"/>
      <c r="AM169" s="85"/>
      <c r="AN169" s="85"/>
      <c r="AO169" s="85"/>
      <c r="AP169" s="84"/>
    </row>
    <row r="170" spans="1:42" ht="30" customHeight="1">
      <c r="A170" s="85"/>
      <c r="B170" s="92">
        <v>44334</v>
      </c>
      <c r="C170" s="92">
        <v>44355</v>
      </c>
      <c r="D170" s="92"/>
      <c r="E170" s="92">
        <v>44334</v>
      </c>
      <c r="F170" s="16" t="s">
        <v>6954</v>
      </c>
      <c r="G170" s="5" t="s">
        <v>4890</v>
      </c>
      <c r="H170" s="87" t="s">
        <v>6955</v>
      </c>
      <c r="I170" s="87" t="s">
        <v>3242</v>
      </c>
      <c r="J170" s="85" t="s">
        <v>154</v>
      </c>
      <c r="K170" s="93" t="s">
        <v>7855</v>
      </c>
      <c r="L170" s="85" t="s">
        <v>7856</v>
      </c>
      <c r="M170" s="87" t="s">
        <v>7833</v>
      </c>
      <c r="N170" s="95">
        <v>1000</v>
      </c>
      <c r="O170" s="96" t="s">
        <v>6965</v>
      </c>
      <c r="P170" s="96" t="s">
        <v>6965</v>
      </c>
      <c r="Q170" s="85" t="s">
        <v>6959</v>
      </c>
      <c r="R170" s="87" t="s">
        <v>7030</v>
      </c>
      <c r="S170" s="91" t="s">
        <v>6966</v>
      </c>
      <c r="T170" s="94" t="s">
        <v>7857</v>
      </c>
      <c r="U170" s="87"/>
      <c r="V170" s="87" t="s">
        <v>345</v>
      </c>
      <c r="W170" s="85" t="s">
        <v>37</v>
      </c>
      <c r="X170" s="87"/>
      <c r="Y170" s="85"/>
      <c r="Z170" s="85"/>
      <c r="AA170" s="85"/>
      <c r="AB170" s="85"/>
      <c r="AC170" s="85"/>
      <c r="AD170" s="85"/>
      <c r="AE170" s="85"/>
      <c r="AF170" s="85"/>
      <c r="AG170" s="85"/>
      <c r="AH170" s="85"/>
      <c r="AI170" s="85"/>
      <c r="AJ170" s="85"/>
      <c r="AK170" s="85"/>
      <c r="AL170" s="85"/>
      <c r="AM170" s="85"/>
      <c r="AN170" s="85"/>
      <c r="AO170" s="85"/>
      <c r="AP170" s="84"/>
    </row>
    <row r="171" spans="1:42" ht="36">
      <c r="A171" s="85"/>
      <c r="B171" s="92">
        <v>44334</v>
      </c>
      <c r="C171" s="92">
        <v>44372</v>
      </c>
      <c r="D171" s="92"/>
      <c r="E171" s="92">
        <v>44334</v>
      </c>
      <c r="F171" s="16" t="s">
        <v>6954</v>
      </c>
      <c r="G171" s="5" t="s">
        <v>4890</v>
      </c>
      <c r="H171" s="87" t="s">
        <v>6955</v>
      </c>
      <c r="I171" s="87" t="s">
        <v>3242</v>
      </c>
      <c r="J171" s="85" t="s">
        <v>154</v>
      </c>
      <c r="K171" s="93" t="s">
        <v>7858</v>
      </c>
      <c r="L171" s="85" t="s">
        <v>7859</v>
      </c>
      <c r="M171" s="87" t="s">
        <v>142</v>
      </c>
      <c r="N171" s="95">
        <v>600</v>
      </c>
      <c r="O171" s="96" t="s">
        <v>6965</v>
      </c>
      <c r="P171" s="96" t="s">
        <v>6965</v>
      </c>
      <c r="Q171" s="85" t="s">
        <v>6959</v>
      </c>
      <c r="R171" s="87" t="s">
        <v>7707</v>
      </c>
      <c r="S171" s="91" t="s">
        <v>6970</v>
      </c>
      <c r="T171" s="94" t="s">
        <v>7860</v>
      </c>
      <c r="U171" s="87"/>
      <c r="V171" s="87" t="s">
        <v>139</v>
      </c>
      <c r="W171" s="85" t="s">
        <v>37</v>
      </c>
      <c r="X171" s="87"/>
      <c r="Y171" s="85"/>
      <c r="Z171" s="85"/>
      <c r="AA171" s="85"/>
      <c r="AB171" s="85"/>
      <c r="AC171" s="85"/>
      <c r="AD171" s="85"/>
      <c r="AE171" s="85"/>
      <c r="AF171" s="85"/>
      <c r="AG171" s="85"/>
      <c r="AH171" s="85"/>
      <c r="AI171" s="85"/>
      <c r="AJ171" s="85"/>
      <c r="AK171" s="85"/>
      <c r="AL171" s="85"/>
      <c r="AM171" s="85"/>
      <c r="AN171" s="85"/>
      <c r="AO171" s="85"/>
      <c r="AP171" s="84"/>
    </row>
    <row r="172" spans="1:42" ht="17">
      <c r="A172" s="85"/>
      <c r="B172" s="92">
        <v>44334</v>
      </c>
      <c r="C172" s="92"/>
      <c r="D172" s="92"/>
      <c r="E172" s="92">
        <v>44334</v>
      </c>
      <c r="F172" s="16" t="s">
        <v>6954</v>
      </c>
      <c r="G172" s="5" t="s">
        <v>4890</v>
      </c>
      <c r="H172" s="87" t="s">
        <v>6955</v>
      </c>
      <c r="I172" s="87" t="s">
        <v>3242</v>
      </c>
      <c r="J172" s="85"/>
      <c r="K172" s="156" t="s">
        <v>7830</v>
      </c>
      <c r="L172" s="34" t="s">
        <v>7831</v>
      </c>
      <c r="M172" s="87" t="s">
        <v>7080</v>
      </c>
      <c r="N172" s="95">
        <v>1000</v>
      </c>
      <c r="O172" s="96" t="s">
        <v>6965</v>
      </c>
      <c r="P172" s="96"/>
      <c r="Q172" s="85" t="s">
        <v>6959</v>
      </c>
      <c r="R172" s="87" t="s">
        <v>7163</v>
      </c>
      <c r="S172" s="91" t="s">
        <v>6970</v>
      </c>
      <c r="T172" s="94"/>
      <c r="U172" s="87"/>
      <c r="V172" s="87" t="s">
        <v>345</v>
      </c>
      <c r="W172" s="85" t="s">
        <v>37</v>
      </c>
      <c r="X172" s="87"/>
      <c r="Y172" s="85"/>
      <c r="Z172" s="85"/>
      <c r="AA172" s="85"/>
      <c r="AB172" s="85"/>
      <c r="AC172" s="85"/>
      <c r="AD172" s="85"/>
      <c r="AE172" s="85"/>
      <c r="AF172" s="85"/>
      <c r="AG172" s="85"/>
      <c r="AH172" s="85"/>
      <c r="AI172" s="85"/>
      <c r="AJ172" s="85"/>
      <c r="AK172" s="85"/>
      <c r="AL172" s="85"/>
      <c r="AM172" s="85"/>
      <c r="AN172" s="85"/>
      <c r="AO172" s="85"/>
      <c r="AP172" s="84"/>
    </row>
    <row r="173" spans="1:42" ht="17">
      <c r="A173" s="85"/>
      <c r="B173" s="92">
        <v>44316</v>
      </c>
      <c r="C173" s="92">
        <v>44366</v>
      </c>
      <c r="D173" s="92"/>
      <c r="E173" s="92">
        <v>44335</v>
      </c>
      <c r="F173" s="16" t="s">
        <v>6954</v>
      </c>
      <c r="G173" s="5" t="s">
        <v>4890</v>
      </c>
      <c r="H173" s="87" t="s">
        <v>6955</v>
      </c>
      <c r="I173" s="87" t="s">
        <v>3242</v>
      </c>
      <c r="J173" s="85" t="s">
        <v>156</v>
      </c>
      <c r="K173" s="109" t="s">
        <v>7861</v>
      </c>
      <c r="L173" s="85" t="s">
        <v>7862</v>
      </c>
      <c r="M173" s="85" t="s">
        <v>142</v>
      </c>
      <c r="N173" s="85">
        <v>1000</v>
      </c>
      <c r="O173" s="90" t="s">
        <v>6965</v>
      </c>
      <c r="P173" s="90" t="s">
        <v>6965</v>
      </c>
      <c r="Q173" s="85" t="s">
        <v>7863</v>
      </c>
      <c r="R173" s="85" t="s">
        <v>7030</v>
      </c>
      <c r="S173" s="85" t="s">
        <v>6966</v>
      </c>
      <c r="T173" s="85"/>
      <c r="U173" s="85"/>
      <c r="V173" s="85" t="s">
        <v>139</v>
      </c>
      <c r="W173" s="85" t="s">
        <v>37</v>
      </c>
      <c r="X173" s="85"/>
      <c r="Y173" s="85"/>
      <c r="Z173" s="85"/>
      <c r="AA173" s="85"/>
      <c r="AB173" s="85"/>
      <c r="AC173" s="85"/>
      <c r="AD173" s="85"/>
      <c r="AE173" s="85"/>
      <c r="AF173" s="85"/>
      <c r="AG173" s="85"/>
      <c r="AH173" s="85"/>
      <c r="AI173" s="85"/>
      <c r="AJ173" s="85"/>
      <c r="AK173" s="85"/>
      <c r="AL173" s="85"/>
      <c r="AM173" s="85"/>
      <c r="AN173" s="85"/>
      <c r="AO173" s="85"/>
      <c r="AP173" s="84"/>
    </row>
    <row r="174" spans="1:42" ht="17">
      <c r="A174" s="85"/>
      <c r="B174" s="92">
        <v>44335</v>
      </c>
      <c r="C174" s="92">
        <v>44355</v>
      </c>
      <c r="D174" s="92"/>
      <c r="E174" s="92">
        <v>44335</v>
      </c>
      <c r="F174" s="16"/>
      <c r="G174" s="5" t="s">
        <v>4890</v>
      </c>
      <c r="H174" s="87" t="s">
        <v>6955</v>
      </c>
      <c r="I174" s="87" t="s">
        <v>3242</v>
      </c>
      <c r="J174" s="85" t="s">
        <v>156</v>
      </c>
      <c r="K174" s="73" t="s">
        <v>7864</v>
      </c>
      <c r="L174" s="34" t="s">
        <v>7865</v>
      </c>
      <c r="M174" s="87" t="s">
        <v>142</v>
      </c>
      <c r="N174" s="95">
        <v>1000</v>
      </c>
      <c r="O174" s="96" t="s">
        <v>6965</v>
      </c>
      <c r="P174" s="96" t="s">
        <v>6965</v>
      </c>
      <c r="Q174" s="85" t="s">
        <v>6959</v>
      </c>
      <c r="R174" s="85" t="s">
        <v>7030</v>
      </c>
      <c r="S174" s="91" t="s">
        <v>6970</v>
      </c>
      <c r="T174" s="94"/>
      <c r="U174" s="87"/>
      <c r="V174" s="87" t="s">
        <v>345</v>
      </c>
      <c r="W174" s="85" t="s">
        <v>37</v>
      </c>
      <c r="X174" s="87"/>
      <c r="Y174" s="85"/>
      <c r="Z174" s="85"/>
      <c r="AA174" s="85"/>
      <c r="AB174" s="85"/>
      <c r="AC174" s="85"/>
      <c r="AD174" s="85"/>
      <c r="AE174" s="85"/>
      <c r="AF174" s="85"/>
      <c r="AG174" s="85"/>
      <c r="AH174" s="85"/>
      <c r="AI174" s="85"/>
      <c r="AJ174" s="85"/>
      <c r="AK174" s="85"/>
      <c r="AL174" s="85"/>
      <c r="AM174" s="85"/>
      <c r="AN174" s="85"/>
      <c r="AO174" s="85"/>
      <c r="AP174" s="84"/>
    </row>
    <row r="175" spans="1:42" ht="17">
      <c r="A175" s="121"/>
      <c r="B175" s="124">
        <v>44335</v>
      </c>
      <c r="C175" s="124"/>
      <c r="D175" s="124"/>
      <c r="E175" s="124">
        <v>44335</v>
      </c>
      <c r="F175" s="16" t="s">
        <v>6954</v>
      </c>
      <c r="G175" s="5" t="s">
        <v>4890</v>
      </c>
      <c r="H175" s="87" t="s">
        <v>6955</v>
      </c>
      <c r="I175" s="87" t="s">
        <v>3242</v>
      </c>
      <c r="J175" s="85" t="s">
        <v>156</v>
      </c>
      <c r="K175" s="161" t="s">
        <v>7866</v>
      </c>
      <c r="L175" s="162" t="s">
        <v>7867</v>
      </c>
      <c r="M175" s="123" t="s">
        <v>142</v>
      </c>
      <c r="N175" s="163">
        <v>500</v>
      </c>
      <c r="O175" s="164" t="s">
        <v>6965</v>
      </c>
      <c r="P175" s="164" t="s">
        <v>6965</v>
      </c>
      <c r="Q175" s="121" t="s">
        <v>6959</v>
      </c>
      <c r="R175" s="123" t="s">
        <v>6978</v>
      </c>
      <c r="S175" s="151" t="s">
        <v>6970</v>
      </c>
      <c r="T175" s="165"/>
      <c r="U175" s="123"/>
      <c r="V175" s="123" t="s">
        <v>345</v>
      </c>
      <c r="W175" s="121" t="s">
        <v>37</v>
      </c>
      <c r="X175" s="123"/>
      <c r="Y175" s="121"/>
      <c r="Z175" s="121"/>
      <c r="AA175" s="121"/>
      <c r="AB175" s="121"/>
      <c r="AC175" s="121"/>
      <c r="AD175" s="121"/>
      <c r="AE175" s="121"/>
      <c r="AF175" s="121"/>
      <c r="AG175" s="121"/>
      <c r="AH175" s="121"/>
      <c r="AI175" s="121"/>
      <c r="AJ175" s="121"/>
      <c r="AK175" s="121"/>
      <c r="AL175" s="121"/>
      <c r="AM175" s="121"/>
      <c r="AN175" s="121"/>
      <c r="AO175" s="121"/>
      <c r="AP175" s="84"/>
    </row>
    <row r="176" spans="1:42" ht="18">
      <c r="A176" s="85"/>
      <c r="B176" s="92">
        <v>44335</v>
      </c>
      <c r="C176" s="92" t="s">
        <v>7333</v>
      </c>
      <c r="D176" s="92"/>
      <c r="E176" s="92">
        <v>44383</v>
      </c>
      <c r="F176" s="16" t="s">
        <v>6954</v>
      </c>
      <c r="G176" s="5" t="s">
        <v>4890</v>
      </c>
      <c r="H176" s="87" t="s">
        <v>6955</v>
      </c>
      <c r="I176" s="87" t="s">
        <v>3242</v>
      </c>
      <c r="J176" s="85" t="s">
        <v>146</v>
      </c>
      <c r="K176" s="166" t="s">
        <v>7868</v>
      </c>
      <c r="L176" s="85" t="s">
        <v>7869</v>
      </c>
      <c r="M176" s="87" t="s">
        <v>142</v>
      </c>
      <c r="N176" s="95">
        <v>99</v>
      </c>
      <c r="O176" s="96" t="s">
        <v>6982</v>
      </c>
      <c r="P176" s="96"/>
      <c r="Q176" s="85" t="s">
        <v>6959</v>
      </c>
      <c r="R176" s="87" t="s">
        <v>7030</v>
      </c>
      <c r="S176" s="91" t="s">
        <v>6970</v>
      </c>
      <c r="T176" s="94" t="s">
        <v>2355</v>
      </c>
      <c r="U176" s="87"/>
      <c r="V176" s="87" t="s">
        <v>345</v>
      </c>
      <c r="W176" s="85" t="s">
        <v>37</v>
      </c>
      <c r="X176" s="87"/>
      <c r="Y176" s="85"/>
      <c r="Z176" s="85"/>
      <c r="AA176" s="85"/>
      <c r="AB176" s="85"/>
      <c r="AC176" s="85"/>
      <c r="AD176" s="85"/>
      <c r="AE176" s="85"/>
      <c r="AF176" s="85"/>
      <c r="AG176" s="85"/>
      <c r="AH176" s="85"/>
      <c r="AI176" s="85"/>
      <c r="AJ176" s="85"/>
      <c r="AK176" s="85"/>
      <c r="AL176" s="85"/>
      <c r="AM176" s="85"/>
      <c r="AN176" s="85"/>
      <c r="AO176" s="85"/>
      <c r="AP176" s="84"/>
    </row>
    <row r="177" spans="1:42" ht="17">
      <c r="A177" s="85" t="s">
        <v>7870</v>
      </c>
      <c r="B177" s="92">
        <v>44326</v>
      </c>
      <c r="C177" s="92">
        <v>44367</v>
      </c>
      <c r="D177" s="92"/>
      <c r="E177" s="92">
        <v>44335</v>
      </c>
      <c r="F177" s="16" t="s">
        <v>6954</v>
      </c>
      <c r="G177" s="5" t="s">
        <v>4890</v>
      </c>
      <c r="H177" s="87" t="s">
        <v>6955</v>
      </c>
      <c r="I177" s="87" t="s">
        <v>3242</v>
      </c>
      <c r="J177" s="85" t="s">
        <v>175</v>
      </c>
      <c r="K177" s="93" t="s">
        <v>7871</v>
      </c>
      <c r="L177" s="85" t="s">
        <v>7872</v>
      </c>
      <c r="M177" s="85" t="s">
        <v>200</v>
      </c>
      <c r="N177" s="85">
        <v>1000</v>
      </c>
      <c r="O177" s="90" t="s">
        <v>6965</v>
      </c>
      <c r="P177" s="90" t="s">
        <v>6965</v>
      </c>
      <c r="Q177" s="85">
        <v>2021</v>
      </c>
      <c r="R177" s="85" t="s">
        <v>7030</v>
      </c>
      <c r="S177" s="85" t="s">
        <v>6970</v>
      </c>
      <c r="T177" s="85" t="s">
        <v>7873</v>
      </c>
      <c r="U177" s="85"/>
      <c r="V177" s="85" t="s">
        <v>139</v>
      </c>
      <c r="W177" s="85" t="s">
        <v>37</v>
      </c>
      <c r="X177" s="85"/>
      <c r="Y177" s="85"/>
      <c r="Z177" s="85"/>
      <c r="AA177" s="85"/>
      <c r="AB177" s="85"/>
      <c r="AC177" s="85"/>
      <c r="AD177" s="85"/>
      <c r="AE177" s="85"/>
      <c r="AF177" s="85"/>
      <c r="AG177" s="85"/>
      <c r="AH177" s="85"/>
      <c r="AI177" s="85"/>
      <c r="AJ177" s="85"/>
      <c r="AK177" s="85"/>
      <c r="AL177" s="85"/>
      <c r="AM177" s="85"/>
      <c r="AN177" s="85"/>
      <c r="AO177" s="85"/>
      <c r="AP177" s="84"/>
    </row>
    <row r="178" spans="1:42" ht="54">
      <c r="A178" s="85"/>
      <c r="B178" s="92">
        <v>44335</v>
      </c>
      <c r="C178" s="92">
        <v>44367</v>
      </c>
      <c r="D178" s="92"/>
      <c r="E178" s="92">
        <v>44335</v>
      </c>
      <c r="F178" s="16" t="s">
        <v>6954</v>
      </c>
      <c r="G178" s="5" t="s">
        <v>4890</v>
      </c>
      <c r="H178" s="87" t="s">
        <v>6955</v>
      </c>
      <c r="I178" s="87" t="s">
        <v>3242</v>
      </c>
      <c r="J178" s="85" t="s">
        <v>175</v>
      </c>
      <c r="K178" s="156" t="s">
        <v>7874</v>
      </c>
      <c r="L178" s="85" t="s">
        <v>7875</v>
      </c>
      <c r="M178" s="87" t="s">
        <v>168</v>
      </c>
      <c r="N178" s="95">
        <v>420</v>
      </c>
      <c r="O178" s="96" t="s">
        <v>6965</v>
      </c>
      <c r="P178" s="96" t="s">
        <v>6965</v>
      </c>
      <c r="Q178" s="85" t="s">
        <v>6959</v>
      </c>
      <c r="R178" s="87" t="s">
        <v>7391</v>
      </c>
      <c r="S178" s="91" t="s">
        <v>6970</v>
      </c>
      <c r="T178" s="94" t="s">
        <v>7876</v>
      </c>
      <c r="U178" s="87"/>
      <c r="V178" s="87" t="s">
        <v>139</v>
      </c>
      <c r="W178" s="85" t="s">
        <v>37</v>
      </c>
      <c r="X178" s="87"/>
      <c r="Y178" s="85"/>
      <c r="Z178" s="85"/>
      <c r="AA178" s="85"/>
      <c r="AB178" s="85"/>
      <c r="AC178" s="85"/>
      <c r="AD178" s="85"/>
      <c r="AE178" s="85"/>
      <c r="AF178" s="85"/>
      <c r="AG178" s="85"/>
      <c r="AH178" s="85"/>
      <c r="AI178" s="85"/>
      <c r="AJ178" s="85"/>
      <c r="AK178" s="85"/>
      <c r="AL178" s="85"/>
      <c r="AM178" s="85"/>
      <c r="AN178" s="85"/>
      <c r="AO178" s="85"/>
      <c r="AP178" s="84"/>
    </row>
    <row r="179" spans="1:42" ht="68">
      <c r="A179" s="85"/>
      <c r="B179" s="92">
        <v>44324</v>
      </c>
      <c r="C179" s="92" t="s">
        <v>7333</v>
      </c>
      <c r="D179" s="92"/>
      <c r="E179" s="92">
        <v>44335</v>
      </c>
      <c r="F179" s="16" t="s">
        <v>6954</v>
      </c>
      <c r="G179" s="5" t="s">
        <v>4890</v>
      </c>
      <c r="H179" s="87" t="s">
        <v>6955</v>
      </c>
      <c r="I179" s="87" t="s">
        <v>3242</v>
      </c>
      <c r="J179" s="85" t="s">
        <v>281</v>
      </c>
      <c r="K179" s="93" t="s">
        <v>7877</v>
      </c>
      <c r="L179" s="85" t="s">
        <v>7878</v>
      </c>
      <c r="M179" s="85" t="s">
        <v>7879</v>
      </c>
      <c r="N179" s="85">
        <v>500</v>
      </c>
      <c r="O179" s="90" t="s">
        <v>6982</v>
      </c>
      <c r="P179" s="129"/>
      <c r="Q179" s="85" t="s">
        <v>6959</v>
      </c>
      <c r="R179" s="85" t="s">
        <v>6978</v>
      </c>
      <c r="S179" s="85" t="s">
        <v>6970</v>
      </c>
      <c r="T179" s="102" t="s">
        <v>7880</v>
      </c>
      <c r="U179" s="85"/>
      <c r="V179" s="85" t="s">
        <v>345</v>
      </c>
      <c r="W179" s="85" t="s">
        <v>37</v>
      </c>
      <c r="X179" s="85"/>
      <c r="Y179" s="85"/>
      <c r="Z179" s="85"/>
      <c r="AA179" s="85"/>
      <c r="AB179" s="85"/>
      <c r="AC179" s="85"/>
      <c r="AD179" s="85"/>
      <c r="AE179" s="85"/>
      <c r="AF179" s="85"/>
      <c r="AG179" s="85"/>
      <c r="AH179" s="85"/>
      <c r="AI179" s="85"/>
      <c r="AJ179" s="85"/>
      <c r="AK179" s="85"/>
      <c r="AL179" s="85"/>
      <c r="AM179" s="85"/>
      <c r="AN179" s="85"/>
      <c r="AO179" s="85"/>
      <c r="AP179" s="84"/>
    </row>
    <row r="180" spans="1:42" ht="17">
      <c r="A180" s="85"/>
      <c r="B180" s="92">
        <v>44329</v>
      </c>
      <c r="C180" s="92" t="s">
        <v>7333</v>
      </c>
      <c r="D180" s="92"/>
      <c r="E180" s="92">
        <v>44335</v>
      </c>
      <c r="F180" s="16" t="s">
        <v>6954</v>
      </c>
      <c r="G180" s="5" t="s">
        <v>4890</v>
      </c>
      <c r="H180" s="87" t="s">
        <v>6955</v>
      </c>
      <c r="I180" s="87" t="s">
        <v>3242</v>
      </c>
      <c r="J180" s="85" t="s">
        <v>281</v>
      </c>
      <c r="K180" s="110" t="s">
        <v>7881</v>
      </c>
      <c r="L180" s="85" t="s">
        <v>7882</v>
      </c>
      <c r="M180" s="85" t="s">
        <v>142</v>
      </c>
      <c r="N180" s="85">
        <v>500</v>
      </c>
      <c r="O180" s="90" t="s">
        <v>6982</v>
      </c>
      <c r="P180" s="90" t="s">
        <v>6982</v>
      </c>
      <c r="Q180" s="85">
        <v>2021</v>
      </c>
      <c r="R180" s="85" t="s">
        <v>6978</v>
      </c>
      <c r="S180" s="85" t="s">
        <v>6970</v>
      </c>
      <c r="T180" s="85" t="s">
        <v>7883</v>
      </c>
      <c r="U180" s="85"/>
      <c r="V180" s="85" t="s">
        <v>139</v>
      </c>
      <c r="W180" s="85" t="s">
        <v>37</v>
      </c>
      <c r="X180" s="85"/>
      <c r="Y180" s="85"/>
      <c r="Z180" s="85"/>
      <c r="AA180" s="85"/>
      <c r="AB180" s="85"/>
      <c r="AC180" s="85"/>
      <c r="AD180" s="85"/>
      <c r="AE180" s="85"/>
      <c r="AF180" s="85"/>
      <c r="AG180" s="85"/>
      <c r="AH180" s="85"/>
      <c r="AI180" s="85"/>
      <c r="AJ180" s="85"/>
      <c r="AK180" s="85"/>
      <c r="AL180" s="85"/>
      <c r="AM180" s="85"/>
      <c r="AN180" s="85"/>
      <c r="AO180" s="85"/>
      <c r="AP180" s="84"/>
    </row>
    <row r="181" spans="1:42" ht="17">
      <c r="A181" s="85"/>
      <c r="B181" s="92">
        <v>44333</v>
      </c>
      <c r="C181" s="92" t="s">
        <v>7333</v>
      </c>
      <c r="D181" s="92"/>
      <c r="E181" s="92">
        <v>44335</v>
      </c>
      <c r="F181" s="16" t="s">
        <v>6954</v>
      </c>
      <c r="G181" s="5" t="s">
        <v>4890</v>
      </c>
      <c r="H181" s="87" t="s">
        <v>6955</v>
      </c>
      <c r="I181" s="87" t="s">
        <v>3242</v>
      </c>
      <c r="J181" s="85" t="s">
        <v>281</v>
      </c>
      <c r="K181" s="143">
        <v>173428438</v>
      </c>
      <c r="L181" s="85" t="s">
        <v>7884</v>
      </c>
      <c r="M181" s="85" t="s">
        <v>142</v>
      </c>
      <c r="N181" s="85">
        <v>1300</v>
      </c>
      <c r="O181" s="90" t="s">
        <v>6982</v>
      </c>
      <c r="P181" s="90" t="s">
        <v>6982</v>
      </c>
      <c r="Q181" s="85" t="s">
        <v>6959</v>
      </c>
      <c r="R181" s="85" t="s">
        <v>6978</v>
      </c>
      <c r="S181" s="91" t="s">
        <v>6966</v>
      </c>
      <c r="T181" s="85" t="s">
        <v>7885</v>
      </c>
      <c r="U181" s="85"/>
      <c r="V181" s="85" t="s">
        <v>139</v>
      </c>
      <c r="W181" s="85" t="s">
        <v>37</v>
      </c>
      <c r="X181" s="85"/>
      <c r="Y181" s="85"/>
      <c r="Z181" s="85"/>
      <c r="AA181" s="85"/>
      <c r="AB181" s="85"/>
      <c r="AC181" s="85"/>
      <c r="AD181" s="85"/>
      <c r="AE181" s="85"/>
      <c r="AF181" s="85"/>
      <c r="AG181" s="85"/>
      <c r="AH181" s="85"/>
      <c r="AI181" s="85"/>
      <c r="AJ181" s="85"/>
      <c r="AK181" s="85"/>
      <c r="AL181" s="85"/>
      <c r="AM181" s="85"/>
      <c r="AN181" s="85"/>
      <c r="AO181" s="85"/>
      <c r="AP181" s="84"/>
    </row>
    <row r="182" spans="1:42" ht="36">
      <c r="A182" s="85"/>
      <c r="B182" s="92">
        <v>44335</v>
      </c>
      <c r="C182" s="92">
        <v>44371</v>
      </c>
      <c r="D182" s="92"/>
      <c r="E182" s="92">
        <v>44335</v>
      </c>
      <c r="F182" s="16" t="s">
        <v>6954</v>
      </c>
      <c r="G182" s="5" t="s">
        <v>4890</v>
      </c>
      <c r="H182" s="87" t="s">
        <v>6955</v>
      </c>
      <c r="I182" s="87" t="s">
        <v>3242</v>
      </c>
      <c r="J182" s="85" t="s">
        <v>154</v>
      </c>
      <c r="K182" s="167" t="s">
        <v>7886</v>
      </c>
      <c r="L182" s="85" t="s">
        <v>7887</v>
      </c>
      <c r="M182" s="87" t="s">
        <v>142</v>
      </c>
      <c r="N182" s="95">
        <v>1000</v>
      </c>
      <c r="O182" s="96" t="s">
        <v>6965</v>
      </c>
      <c r="P182" s="96" t="s">
        <v>6965</v>
      </c>
      <c r="Q182" s="85" t="s">
        <v>6959</v>
      </c>
      <c r="R182" s="85" t="s">
        <v>7030</v>
      </c>
      <c r="S182" s="91" t="s">
        <v>6966</v>
      </c>
      <c r="T182" s="94" t="s">
        <v>7888</v>
      </c>
      <c r="U182" s="87"/>
      <c r="V182" s="87" t="s">
        <v>345</v>
      </c>
      <c r="W182" s="85" t="s">
        <v>37</v>
      </c>
      <c r="X182" s="87"/>
      <c r="Y182" s="85"/>
      <c r="Z182" s="85"/>
      <c r="AA182" s="85"/>
      <c r="AB182" s="85"/>
      <c r="AC182" s="85"/>
      <c r="AD182" s="85"/>
      <c r="AE182" s="85"/>
      <c r="AF182" s="85"/>
      <c r="AG182" s="85"/>
      <c r="AH182" s="85"/>
      <c r="AI182" s="85"/>
      <c r="AJ182" s="85"/>
      <c r="AK182" s="85"/>
      <c r="AL182" s="85"/>
      <c r="AM182" s="85"/>
      <c r="AN182" s="85"/>
      <c r="AO182" s="85"/>
      <c r="AP182" s="84"/>
    </row>
    <row r="183" spans="1:42" ht="18">
      <c r="A183" s="85"/>
      <c r="B183" s="92">
        <v>44335</v>
      </c>
      <c r="C183" s="92">
        <v>44371</v>
      </c>
      <c r="D183" s="92"/>
      <c r="E183" s="92">
        <v>44335</v>
      </c>
      <c r="F183" s="16" t="s">
        <v>6954</v>
      </c>
      <c r="G183" s="5" t="s">
        <v>4890</v>
      </c>
      <c r="H183" s="87" t="s">
        <v>6955</v>
      </c>
      <c r="I183" s="87" t="s">
        <v>3242</v>
      </c>
      <c r="J183" s="85" t="s">
        <v>154</v>
      </c>
      <c r="K183" s="167" t="s">
        <v>7889</v>
      </c>
      <c r="L183" s="85" t="s">
        <v>7890</v>
      </c>
      <c r="M183" s="87" t="s">
        <v>163</v>
      </c>
      <c r="N183" s="95">
        <v>1000</v>
      </c>
      <c r="O183" s="96" t="s">
        <v>6965</v>
      </c>
      <c r="P183" s="96" t="s">
        <v>6965</v>
      </c>
      <c r="Q183" s="85" t="s">
        <v>6959</v>
      </c>
      <c r="R183" s="85" t="s">
        <v>7030</v>
      </c>
      <c r="S183" s="91" t="s">
        <v>6966</v>
      </c>
      <c r="T183" s="94" t="s">
        <v>7891</v>
      </c>
      <c r="U183" s="87"/>
      <c r="V183" s="87" t="s">
        <v>139</v>
      </c>
      <c r="W183" s="85" t="s">
        <v>37</v>
      </c>
      <c r="X183" s="87"/>
      <c r="Y183" s="85"/>
      <c r="Z183" s="85"/>
      <c r="AA183" s="85"/>
      <c r="AB183" s="85"/>
      <c r="AC183" s="85"/>
      <c r="AD183" s="85"/>
      <c r="AE183" s="85"/>
      <c r="AF183" s="85"/>
      <c r="AG183" s="85"/>
      <c r="AH183" s="85"/>
      <c r="AI183" s="85"/>
      <c r="AJ183" s="85"/>
      <c r="AK183" s="85"/>
      <c r="AL183" s="85"/>
      <c r="AM183" s="85"/>
      <c r="AN183" s="85"/>
      <c r="AO183" s="85"/>
      <c r="AP183" s="84"/>
    </row>
    <row r="184" spans="1:42" ht="72">
      <c r="A184" s="121"/>
      <c r="B184" s="124">
        <v>44335</v>
      </c>
      <c r="C184" s="124">
        <v>44363</v>
      </c>
      <c r="D184" s="124"/>
      <c r="E184" s="124">
        <v>44335</v>
      </c>
      <c r="F184" s="16" t="s">
        <v>6954</v>
      </c>
      <c r="G184" s="5" t="s">
        <v>4890</v>
      </c>
      <c r="H184" s="87" t="s">
        <v>6955</v>
      </c>
      <c r="I184" s="87" t="s">
        <v>3242</v>
      </c>
      <c r="J184" s="85" t="s">
        <v>154</v>
      </c>
      <c r="K184" s="168" t="s">
        <v>7892</v>
      </c>
      <c r="L184" s="85" t="s">
        <v>7893</v>
      </c>
      <c r="M184" s="123" t="s">
        <v>148</v>
      </c>
      <c r="N184" s="163">
        <v>1000</v>
      </c>
      <c r="O184" s="164" t="s">
        <v>6965</v>
      </c>
      <c r="P184" s="164" t="s">
        <v>6965</v>
      </c>
      <c r="Q184" s="121" t="s">
        <v>6959</v>
      </c>
      <c r="R184" s="121" t="s">
        <v>7030</v>
      </c>
      <c r="S184" s="151" t="s">
        <v>6970</v>
      </c>
      <c r="T184" s="165" t="s">
        <v>7894</v>
      </c>
      <c r="U184" s="123"/>
      <c r="V184" s="123" t="s">
        <v>345</v>
      </c>
      <c r="W184" s="121" t="s">
        <v>37</v>
      </c>
      <c r="X184" s="123"/>
      <c r="Y184" s="121"/>
      <c r="Z184" s="121"/>
      <c r="AA184" s="121"/>
      <c r="AB184" s="121"/>
      <c r="AC184" s="121"/>
      <c r="AD184" s="121"/>
      <c r="AE184" s="121"/>
      <c r="AF184" s="121"/>
      <c r="AG184" s="121"/>
      <c r="AH184" s="121"/>
      <c r="AI184" s="121"/>
      <c r="AJ184" s="121"/>
      <c r="AK184" s="121"/>
      <c r="AL184" s="121"/>
      <c r="AM184" s="121"/>
      <c r="AN184" s="121"/>
      <c r="AO184" s="121"/>
      <c r="AP184" s="84"/>
    </row>
    <row r="185" spans="1:42" ht="36">
      <c r="A185" s="85"/>
      <c r="B185" s="92">
        <v>44335</v>
      </c>
      <c r="C185" s="105">
        <v>44371</v>
      </c>
      <c r="D185" s="92"/>
      <c r="E185" s="92">
        <v>44335</v>
      </c>
      <c r="F185" s="16" t="s">
        <v>6954</v>
      </c>
      <c r="G185" s="5" t="s">
        <v>4890</v>
      </c>
      <c r="H185" s="87" t="s">
        <v>6955</v>
      </c>
      <c r="I185" s="87" t="s">
        <v>3242</v>
      </c>
      <c r="J185" s="85" t="s">
        <v>154</v>
      </c>
      <c r="K185" s="169" t="s">
        <v>7895</v>
      </c>
      <c r="L185" s="85" t="s">
        <v>7896</v>
      </c>
      <c r="M185" s="87" t="s">
        <v>168</v>
      </c>
      <c r="N185" s="95">
        <v>470</v>
      </c>
      <c r="O185" s="96" t="s">
        <v>6965</v>
      </c>
      <c r="P185" s="96" t="s">
        <v>6965</v>
      </c>
      <c r="Q185" s="85" t="s">
        <v>6959</v>
      </c>
      <c r="R185" s="87" t="s">
        <v>7391</v>
      </c>
      <c r="S185" s="91" t="s">
        <v>6966</v>
      </c>
      <c r="T185" s="94" t="s">
        <v>7897</v>
      </c>
      <c r="U185" s="87"/>
      <c r="V185" s="87" t="s">
        <v>139</v>
      </c>
      <c r="W185" s="85" t="s">
        <v>37</v>
      </c>
      <c r="X185" s="87"/>
      <c r="Y185" s="85"/>
      <c r="Z185" s="85"/>
      <c r="AA185" s="85"/>
      <c r="AB185" s="85"/>
      <c r="AC185" s="85"/>
      <c r="AD185" s="85"/>
      <c r="AE185" s="85"/>
      <c r="AF185" s="85"/>
      <c r="AG185" s="85"/>
      <c r="AH185" s="85"/>
      <c r="AI185" s="85"/>
      <c r="AJ185" s="85"/>
      <c r="AK185" s="85"/>
      <c r="AL185" s="85"/>
      <c r="AM185" s="85"/>
      <c r="AN185" s="85"/>
      <c r="AO185" s="85"/>
      <c r="AP185" s="84"/>
    </row>
    <row r="186" spans="1:42" ht="17">
      <c r="A186" s="85"/>
      <c r="B186" s="92">
        <v>44316</v>
      </c>
      <c r="C186" s="92">
        <v>44362</v>
      </c>
      <c r="D186" s="92"/>
      <c r="E186" s="92">
        <v>44336</v>
      </c>
      <c r="F186" s="16" t="s">
        <v>6954</v>
      </c>
      <c r="G186" s="5" t="s">
        <v>4890</v>
      </c>
      <c r="H186" s="87" t="s">
        <v>6955</v>
      </c>
      <c r="I186" s="87" t="s">
        <v>3242</v>
      </c>
      <c r="J186" s="85" t="s">
        <v>156</v>
      </c>
      <c r="K186" s="85">
        <v>3747082</v>
      </c>
      <c r="L186" s="85" t="s">
        <v>7817</v>
      </c>
      <c r="M186" s="85" t="s">
        <v>142</v>
      </c>
      <c r="N186" s="85">
        <v>1000</v>
      </c>
      <c r="O186" s="90" t="s">
        <v>6965</v>
      </c>
      <c r="P186" s="90" t="s">
        <v>6965</v>
      </c>
      <c r="Q186" s="85" t="s">
        <v>6959</v>
      </c>
      <c r="R186" s="85" t="s">
        <v>7030</v>
      </c>
      <c r="S186" s="85" t="s">
        <v>6966</v>
      </c>
      <c r="T186" s="85"/>
      <c r="U186" s="85"/>
      <c r="V186" s="85" t="s">
        <v>139</v>
      </c>
      <c r="W186" s="85" t="s">
        <v>37</v>
      </c>
      <c r="X186" s="85"/>
      <c r="Y186" s="85"/>
      <c r="Z186" s="85"/>
      <c r="AA186" s="85"/>
      <c r="AB186" s="85"/>
      <c r="AC186" s="85"/>
      <c r="AD186" s="85"/>
      <c r="AE186" s="85"/>
      <c r="AF186" s="85"/>
      <c r="AG186" s="85"/>
      <c r="AH186" s="85"/>
      <c r="AI186" s="85"/>
      <c r="AJ186" s="85"/>
      <c r="AK186" s="85"/>
      <c r="AL186" s="85"/>
      <c r="AM186" s="85"/>
      <c r="AN186" s="85"/>
      <c r="AO186" s="85"/>
      <c r="AP186" s="84"/>
    </row>
    <row r="187" spans="1:42" ht="17">
      <c r="A187" s="92"/>
      <c r="B187" s="92">
        <v>44307</v>
      </c>
      <c r="C187" s="92">
        <v>44367</v>
      </c>
      <c r="D187" s="92"/>
      <c r="E187" s="92">
        <v>44336</v>
      </c>
      <c r="F187" s="16" t="s">
        <v>6954</v>
      </c>
      <c r="G187" s="5" t="s">
        <v>4890</v>
      </c>
      <c r="H187" s="87" t="s">
        <v>6955</v>
      </c>
      <c r="I187" s="87" t="s">
        <v>3242</v>
      </c>
      <c r="J187" s="85" t="s">
        <v>156</v>
      </c>
      <c r="K187" s="99" t="s">
        <v>5253</v>
      </c>
      <c r="L187" s="85" t="s">
        <v>7898</v>
      </c>
      <c r="M187" s="85" t="s">
        <v>225</v>
      </c>
      <c r="N187" s="106">
        <v>500</v>
      </c>
      <c r="O187" s="90" t="s">
        <v>6965</v>
      </c>
      <c r="P187" s="90" t="s">
        <v>6965</v>
      </c>
      <c r="Q187" s="85" t="s">
        <v>6959</v>
      </c>
      <c r="R187" s="85" t="s">
        <v>6978</v>
      </c>
      <c r="S187" s="85" t="s">
        <v>6966</v>
      </c>
      <c r="T187" s="102"/>
      <c r="U187" s="85"/>
      <c r="V187" s="87" t="s">
        <v>139</v>
      </c>
      <c r="W187" s="85" t="s">
        <v>37</v>
      </c>
      <c r="X187" s="85"/>
      <c r="Y187" s="85"/>
      <c r="Z187" s="85"/>
      <c r="AA187" s="85"/>
      <c r="AB187" s="85"/>
      <c r="AC187" s="85"/>
      <c r="AD187" s="85"/>
      <c r="AE187" s="85"/>
      <c r="AF187" s="85"/>
      <c r="AG187" s="85"/>
      <c r="AH187" s="85"/>
      <c r="AI187" s="85"/>
      <c r="AJ187" s="85"/>
      <c r="AK187" s="85"/>
      <c r="AL187" s="85"/>
      <c r="AM187" s="85"/>
      <c r="AN187" s="85"/>
      <c r="AO187" s="85"/>
      <c r="AP187" s="84"/>
    </row>
    <row r="188" spans="1:42" ht="102">
      <c r="A188" s="92"/>
      <c r="B188" s="92">
        <v>44311</v>
      </c>
      <c r="C188" s="92" t="s">
        <v>7333</v>
      </c>
      <c r="D188" s="92"/>
      <c r="E188" s="92">
        <v>44336</v>
      </c>
      <c r="F188" s="16" t="s">
        <v>6954</v>
      </c>
      <c r="G188" s="5" t="s">
        <v>4890</v>
      </c>
      <c r="H188" s="87" t="s">
        <v>6955</v>
      </c>
      <c r="I188" s="87" t="s">
        <v>3242</v>
      </c>
      <c r="J188" s="85" t="s">
        <v>156</v>
      </c>
      <c r="K188" s="109" t="s">
        <v>7899</v>
      </c>
      <c r="L188" s="85" t="s">
        <v>7900</v>
      </c>
      <c r="M188" s="85" t="s">
        <v>142</v>
      </c>
      <c r="N188" s="106">
        <v>500</v>
      </c>
      <c r="O188" s="90" t="s">
        <v>6965</v>
      </c>
      <c r="P188" s="90" t="s">
        <v>6965</v>
      </c>
      <c r="Q188" s="85">
        <v>2021</v>
      </c>
      <c r="R188" s="85" t="s">
        <v>7030</v>
      </c>
      <c r="S188" s="85" t="s">
        <v>6970</v>
      </c>
      <c r="T188" s="102" t="s">
        <v>7901</v>
      </c>
      <c r="U188" s="85"/>
      <c r="V188" s="87" t="s">
        <v>139</v>
      </c>
      <c r="W188" s="85" t="s">
        <v>37</v>
      </c>
      <c r="X188" s="85"/>
      <c r="Y188" s="85"/>
      <c r="Z188" s="85"/>
      <c r="AA188" s="85"/>
      <c r="AB188" s="85"/>
      <c r="AC188" s="85"/>
      <c r="AD188" s="85"/>
      <c r="AE188" s="85"/>
      <c r="AF188" s="85"/>
      <c r="AG188" s="85"/>
      <c r="AH188" s="85"/>
      <c r="AI188" s="85"/>
      <c r="AJ188" s="85"/>
      <c r="AK188" s="85"/>
      <c r="AL188" s="85"/>
      <c r="AM188" s="85"/>
      <c r="AN188" s="85"/>
      <c r="AO188" s="85"/>
      <c r="AP188" s="84"/>
    </row>
    <row r="189" spans="1:42" ht="17">
      <c r="A189" s="85"/>
      <c r="B189" s="92">
        <v>44323</v>
      </c>
      <c r="C189" s="92">
        <v>44362</v>
      </c>
      <c r="D189" s="92"/>
      <c r="E189" s="92">
        <v>44336</v>
      </c>
      <c r="F189" s="16" t="s">
        <v>6954</v>
      </c>
      <c r="G189" s="5" t="s">
        <v>4890</v>
      </c>
      <c r="H189" s="87" t="s">
        <v>6955</v>
      </c>
      <c r="I189" s="87" t="s">
        <v>3242</v>
      </c>
      <c r="J189" s="85" t="s">
        <v>156</v>
      </c>
      <c r="K189" s="99" t="s">
        <v>7902</v>
      </c>
      <c r="L189" s="85" t="s">
        <v>7903</v>
      </c>
      <c r="M189" s="85" t="s">
        <v>168</v>
      </c>
      <c r="N189" s="85">
        <v>470</v>
      </c>
      <c r="O189" s="90" t="s">
        <v>6965</v>
      </c>
      <c r="P189" s="90" t="s">
        <v>6965</v>
      </c>
      <c r="Q189" s="85" t="s">
        <v>6959</v>
      </c>
      <c r="R189" s="85" t="s">
        <v>7030</v>
      </c>
      <c r="S189" s="85" t="s">
        <v>6966</v>
      </c>
      <c r="T189" s="85"/>
      <c r="U189" s="85"/>
      <c r="V189" s="85" t="s">
        <v>139</v>
      </c>
      <c r="W189" s="85" t="s">
        <v>37</v>
      </c>
      <c r="X189" s="85"/>
      <c r="Y189" s="85"/>
      <c r="Z189" s="85"/>
      <c r="AA189" s="85"/>
      <c r="AB189" s="85"/>
      <c r="AC189" s="85"/>
      <c r="AD189" s="85"/>
      <c r="AE189" s="85"/>
      <c r="AF189" s="85"/>
      <c r="AG189" s="85"/>
      <c r="AH189" s="85"/>
      <c r="AI189" s="85"/>
      <c r="AJ189" s="85"/>
      <c r="AK189" s="85"/>
      <c r="AL189" s="85"/>
      <c r="AM189" s="85"/>
      <c r="AN189" s="85"/>
      <c r="AO189" s="85"/>
      <c r="AP189" s="84"/>
    </row>
    <row r="190" spans="1:42" ht="17">
      <c r="A190" s="85"/>
      <c r="B190" s="92">
        <v>44322</v>
      </c>
      <c r="C190" s="92"/>
      <c r="D190" s="92"/>
      <c r="E190" s="92">
        <v>44336</v>
      </c>
      <c r="F190" s="16" t="s">
        <v>6954</v>
      </c>
      <c r="G190" s="5" t="s">
        <v>4890</v>
      </c>
      <c r="H190" s="87" t="s">
        <v>6955</v>
      </c>
      <c r="I190" s="87" t="s">
        <v>3242</v>
      </c>
      <c r="J190" s="85" t="s">
        <v>156</v>
      </c>
      <c r="K190" s="99" t="s">
        <v>7904</v>
      </c>
      <c r="L190" s="85" t="s">
        <v>7905</v>
      </c>
      <c r="M190" s="85" t="s">
        <v>168</v>
      </c>
      <c r="N190" s="85">
        <v>400</v>
      </c>
      <c r="O190" s="90" t="s">
        <v>6965</v>
      </c>
      <c r="P190" s="129"/>
      <c r="Q190" s="85" t="s">
        <v>6959</v>
      </c>
      <c r="R190" s="85" t="s">
        <v>6978</v>
      </c>
      <c r="S190" s="85" t="s">
        <v>6966</v>
      </c>
      <c r="T190" s="85"/>
      <c r="U190" s="85"/>
      <c r="V190" s="85" t="s">
        <v>139</v>
      </c>
      <c r="W190" s="85" t="s">
        <v>37</v>
      </c>
      <c r="X190" s="85"/>
      <c r="Y190" s="85"/>
      <c r="Z190" s="85"/>
      <c r="AA190" s="85"/>
      <c r="AB190" s="85"/>
      <c r="AC190" s="85"/>
      <c r="AD190" s="85"/>
      <c r="AE190" s="85"/>
      <c r="AF190" s="85"/>
      <c r="AG190" s="85"/>
      <c r="AH190" s="85"/>
      <c r="AI190" s="85"/>
      <c r="AJ190" s="85"/>
      <c r="AK190" s="85"/>
      <c r="AL190" s="85"/>
      <c r="AM190" s="85"/>
      <c r="AN190" s="85"/>
      <c r="AO190" s="85"/>
      <c r="AP190" s="84"/>
    </row>
    <row r="191" spans="1:42" ht="17">
      <c r="A191" s="121"/>
      <c r="B191" s="124">
        <v>44336</v>
      </c>
      <c r="C191" s="124"/>
      <c r="D191" s="124"/>
      <c r="E191" s="124">
        <v>44336</v>
      </c>
      <c r="F191" s="16" t="s">
        <v>6954</v>
      </c>
      <c r="G191" s="5" t="s">
        <v>4890</v>
      </c>
      <c r="H191" s="87" t="s">
        <v>6955</v>
      </c>
      <c r="I191" s="87" t="s">
        <v>3242</v>
      </c>
      <c r="J191" s="85" t="s">
        <v>156</v>
      </c>
      <c r="K191" s="170" t="s">
        <v>7906</v>
      </c>
      <c r="L191" s="34" t="s">
        <v>7646</v>
      </c>
      <c r="M191" s="123" t="s">
        <v>168</v>
      </c>
      <c r="N191" s="163">
        <v>470</v>
      </c>
      <c r="O191" s="164" t="s">
        <v>6965</v>
      </c>
      <c r="P191" s="164" t="s">
        <v>6965</v>
      </c>
      <c r="Q191" s="121" t="s">
        <v>6959</v>
      </c>
      <c r="R191" s="123" t="s">
        <v>7030</v>
      </c>
      <c r="S191" s="151" t="s">
        <v>6973</v>
      </c>
      <c r="T191" s="165"/>
      <c r="U191" s="123"/>
      <c r="V191" s="123" t="s">
        <v>139</v>
      </c>
      <c r="W191" s="121" t="s">
        <v>37</v>
      </c>
      <c r="X191" s="123"/>
      <c r="Y191" s="121"/>
      <c r="Z191" s="121"/>
      <c r="AA191" s="121"/>
      <c r="AB191" s="121"/>
      <c r="AC191" s="121"/>
      <c r="AD191" s="121"/>
      <c r="AE191" s="121"/>
      <c r="AF191" s="121"/>
      <c r="AG191" s="121"/>
      <c r="AH191" s="121"/>
      <c r="AI191" s="121"/>
      <c r="AJ191" s="121"/>
      <c r="AK191" s="121"/>
      <c r="AL191" s="121"/>
      <c r="AM191" s="121"/>
      <c r="AN191" s="121"/>
      <c r="AO191" s="121"/>
      <c r="AP191" s="84"/>
    </row>
    <row r="192" spans="1:42" ht="17">
      <c r="A192" s="85"/>
      <c r="B192" s="92">
        <v>44336</v>
      </c>
      <c r="C192" s="92">
        <v>44348</v>
      </c>
      <c r="D192" s="92"/>
      <c r="E192" s="92">
        <v>44336</v>
      </c>
      <c r="F192" s="16" t="s">
        <v>6954</v>
      </c>
      <c r="G192" s="5" t="s">
        <v>4890</v>
      </c>
      <c r="H192" s="87" t="s">
        <v>6955</v>
      </c>
      <c r="I192" s="87" t="s">
        <v>3242</v>
      </c>
      <c r="J192" s="85" t="s">
        <v>156</v>
      </c>
      <c r="K192" s="21" t="s">
        <v>7907</v>
      </c>
      <c r="L192" s="34" t="s">
        <v>7908</v>
      </c>
      <c r="M192" s="87" t="s">
        <v>168</v>
      </c>
      <c r="N192" s="95">
        <v>420</v>
      </c>
      <c r="O192" s="96" t="s">
        <v>6965</v>
      </c>
      <c r="P192" s="96" t="s">
        <v>6965</v>
      </c>
      <c r="Q192" s="85" t="s">
        <v>6959</v>
      </c>
      <c r="R192" s="87" t="s">
        <v>7030</v>
      </c>
      <c r="S192" s="91" t="s">
        <v>6970</v>
      </c>
      <c r="T192" s="94"/>
      <c r="U192" s="87"/>
      <c r="V192" s="87" t="s">
        <v>139</v>
      </c>
      <c r="W192" s="85" t="s">
        <v>37</v>
      </c>
      <c r="X192" s="87"/>
      <c r="Y192" s="85"/>
      <c r="Z192" s="85"/>
      <c r="AA192" s="85"/>
      <c r="AB192" s="85"/>
      <c r="AC192" s="85"/>
      <c r="AD192" s="85"/>
      <c r="AE192" s="85"/>
      <c r="AF192" s="85"/>
      <c r="AG192" s="85"/>
      <c r="AH192" s="85"/>
      <c r="AI192" s="85"/>
      <c r="AJ192" s="85"/>
      <c r="AK192" s="85"/>
      <c r="AL192" s="85"/>
      <c r="AM192" s="85"/>
      <c r="AN192" s="85"/>
      <c r="AO192" s="85"/>
      <c r="AP192" s="84"/>
    </row>
    <row r="193" spans="1:42" ht="68">
      <c r="A193" s="92"/>
      <c r="B193" s="92">
        <v>44306</v>
      </c>
      <c r="C193" s="92">
        <v>44365</v>
      </c>
      <c r="D193" s="92"/>
      <c r="E193" s="92">
        <v>44362</v>
      </c>
      <c r="F193" s="16" t="s">
        <v>6954</v>
      </c>
      <c r="G193" s="5" t="s">
        <v>4890</v>
      </c>
      <c r="H193" s="87" t="s">
        <v>6955</v>
      </c>
      <c r="I193" s="87" t="s">
        <v>3242</v>
      </c>
      <c r="J193" s="85" t="s">
        <v>146</v>
      </c>
      <c r="K193" s="91" t="s">
        <v>7909</v>
      </c>
      <c r="L193" s="87" t="s">
        <v>7910</v>
      </c>
      <c r="M193" s="85" t="s">
        <v>7911</v>
      </c>
      <c r="N193" s="106">
        <v>5000</v>
      </c>
      <c r="O193" s="90" t="s">
        <v>6965</v>
      </c>
      <c r="P193" s="90"/>
      <c r="Q193" s="85" t="s">
        <v>6959</v>
      </c>
      <c r="R193" s="85" t="s">
        <v>6978</v>
      </c>
      <c r="S193" s="85" t="s">
        <v>6966</v>
      </c>
      <c r="T193" s="102" t="s">
        <v>7912</v>
      </c>
      <c r="U193" s="85"/>
      <c r="V193" s="87" t="s">
        <v>139</v>
      </c>
      <c r="W193" s="85" t="s">
        <v>37</v>
      </c>
      <c r="X193" s="85"/>
      <c r="Y193" s="85"/>
      <c r="Z193" s="85" t="s">
        <v>1726</v>
      </c>
      <c r="AA193" s="85"/>
      <c r="AB193" s="85"/>
      <c r="AC193" s="85"/>
      <c r="AD193" s="85"/>
      <c r="AE193" s="85"/>
      <c r="AF193" s="85"/>
      <c r="AG193" s="85"/>
      <c r="AH193" s="85"/>
      <c r="AI193" s="85"/>
      <c r="AJ193" s="85"/>
      <c r="AK193" s="85"/>
      <c r="AL193" s="85"/>
      <c r="AM193" s="85"/>
      <c r="AN193" s="85"/>
      <c r="AO193" s="85"/>
      <c r="AP193" s="84"/>
    </row>
    <row r="194" spans="1:42" ht="17">
      <c r="A194" s="85"/>
      <c r="B194" s="92">
        <v>44329</v>
      </c>
      <c r="C194" s="92" t="s">
        <v>7333</v>
      </c>
      <c r="D194" s="92"/>
      <c r="E194" s="92">
        <v>44336</v>
      </c>
      <c r="F194" s="16" t="s">
        <v>6954</v>
      </c>
      <c r="G194" s="5" t="s">
        <v>4890</v>
      </c>
      <c r="H194" s="87" t="s">
        <v>6955</v>
      </c>
      <c r="I194" s="87" t="s">
        <v>3242</v>
      </c>
      <c r="J194" s="85" t="s">
        <v>146</v>
      </c>
      <c r="K194" s="171">
        <v>100000846418</v>
      </c>
      <c r="L194" s="85" t="s">
        <v>7913</v>
      </c>
      <c r="M194" s="85" t="s">
        <v>142</v>
      </c>
      <c r="N194" s="85">
        <v>5000</v>
      </c>
      <c r="O194" s="90" t="s">
        <v>6982</v>
      </c>
      <c r="P194" s="90"/>
      <c r="Q194" s="85" t="s">
        <v>6959</v>
      </c>
      <c r="R194" s="85" t="s">
        <v>7391</v>
      </c>
      <c r="S194" s="91" t="s">
        <v>6966</v>
      </c>
      <c r="T194" s="85" t="s">
        <v>7914</v>
      </c>
      <c r="U194" s="85"/>
      <c r="V194" s="85" t="s">
        <v>345</v>
      </c>
      <c r="W194" s="85" t="s">
        <v>37</v>
      </c>
      <c r="X194" s="85"/>
      <c r="Y194" s="85"/>
      <c r="Z194" s="85"/>
      <c r="AA194" s="85"/>
      <c r="AB194" s="85"/>
      <c r="AC194" s="85"/>
      <c r="AD194" s="85"/>
      <c r="AE194" s="85"/>
      <c r="AF194" s="85"/>
      <c r="AG194" s="85"/>
      <c r="AH194" s="85"/>
      <c r="AI194" s="85"/>
      <c r="AJ194" s="85"/>
      <c r="AK194" s="85"/>
      <c r="AL194" s="85"/>
      <c r="AM194" s="85"/>
      <c r="AN194" s="85"/>
      <c r="AO194" s="85"/>
      <c r="AP194" s="84"/>
    </row>
    <row r="195" spans="1:42" ht="17">
      <c r="A195" s="85"/>
      <c r="B195" s="92">
        <v>44329</v>
      </c>
      <c r="C195" s="92">
        <v>44390</v>
      </c>
      <c r="D195" s="92"/>
      <c r="E195" s="92">
        <v>44362</v>
      </c>
      <c r="F195" s="16" t="s">
        <v>6954</v>
      </c>
      <c r="G195" s="5" t="s">
        <v>4890</v>
      </c>
      <c r="H195" s="87" t="s">
        <v>6955</v>
      </c>
      <c r="I195" s="87" t="s">
        <v>3242</v>
      </c>
      <c r="J195" s="85" t="s">
        <v>146</v>
      </c>
      <c r="K195" s="93" t="s">
        <v>7915</v>
      </c>
      <c r="L195" s="85" t="s">
        <v>7916</v>
      </c>
      <c r="M195" s="85" t="s">
        <v>2110</v>
      </c>
      <c r="N195" s="85">
        <v>3000</v>
      </c>
      <c r="O195" s="90" t="s">
        <v>6965</v>
      </c>
      <c r="P195" s="90"/>
      <c r="Q195" s="85" t="s">
        <v>6959</v>
      </c>
      <c r="R195" s="85" t="s">
        <v>7030</v>
      </c>
      <c r="S195" s="91" t="s">
        <v>6966</v>
      </c>
      <c r="T195" s="85" t="s">
        <v>7917</v>
      </c>
      <c r="U195" s="85"/>
      <c r="V195" s="85" t="s">
        <v>345</v>
      </c>
      <c r="W195" s="85" t="s">
        <v>37</v>
      </c>
      <c r="X195" s="85"/>
      <c r="Y195" s="85"/>
      <c r="Z195" s="85"/>
      <c r="AA195" s="85"/>
      <c r="AB195" s="85"/>
      <c r="AC195" s="85"/>
      <c r="AD195" s="85"/>
      <c r="AE195" s="85"/>
      <c r="AF195" s="85"/>
      <c r="AG195" s="85"/>
      <c r="AH195" s="85"/>
      <c r="AI195" s="85"/>
      <c r="AJ195" s="85"/>
      <c r="AK195" s="85"/>
      <c r="AL195" s="85"/>
      <c r="AM195" s="85"/>
      <c r="AN195" s="85"/>
      <c r="AO195" s="85"/>
      <c r="AP195" s="84"/>
    </row>
    <row r="196" spans="1:42" ht="17">
      <c r="A196" s="115"/>
      <c r="B196" s="105">
        <v>44327</v>
      </c>
      <c r="C196" s="105">
        <v>44364</v>
      </c>
      <c r="D196" s="105"/>
      <c r="E196" s="105">
        <v>44357</v>
      </c>
      <c r="F196" s="16"/>
      <c r="G196" s="5" t="s">
        <v>4890</v>
      </c>
      <c r="H196" s="87" t="s">
        <v>6955</v>
      </c>
      <c r="I196" s="87" t="s">
        <v>3242</v>
      </c>
      <c r="J196" s="85" t="s">
        <v>146</v>
      </c>
      <c r="K196" s="110" t="s">
        <v>7918</v>
      </c>
      <c r="L196" s="85" t="s">
        <v>4434</v>
      </c>
      <c r="M196" s="115" t="s">
        <v>142</v>
      </c>
      <c r="N196" s="115">
        <v>1000</v>
      </c>
      <c r="O196" s="135" t="s">
        <v>6965</v>
      </c>
      <c r="P196" s="136"/>
      <c r="Q196" s="85" t="s">
        <v>6959</v>
      </c>
      <c r="R196" s="85" t="s">
        <v>6978</v>
      </c>
      <c r="S196" s="122" t="s">
        <v>6966</v>
      </c>
      <c r="T196" s="115" t="s">
        <v>7919</v>
      </c>
      <c r="U196" s="115"/>
      <c r="V196" s="85" t="s">
        <v>139</v>
      </c>
      <c r="W196" s="115" t="s">
        <v>37</v>
      </c>
      <c r="X196" s="115"/>
      <c r="Y196" s="115"/>
      <c r="Z196" s="115"/>
      <c r="AA196" s="115"/>
      <c r="AB196" s="115"/>
      <c r="AC196" s="115"/>
      <c r="AD196" s="115"/>
      <c r="AE196" s="115"/>
      <c r="AF196" s="115"/>
      <c r="AG196" s="115"/>
      <c r="AH196" s="115"/>
      <c r="AI196" s="115"/>
      <c r="AJ196" s="115"/>
      <c r="AK196" s="115"/>
      <c r="AL196" s="115"/>
      <c r="AM196" s="115"/>
      <c r="AN196" s="115"/>
      <c r="AO196" s="115"/>
      <c r="AP196" s="84"/>
    </row>
    <row r="197" spans="1:42" ht="18">
      <c r="A197" s="115"/>
      <c r="B197" s="105">
        <v>44336</v>
      </c>
      <c r="C197" s="124">
        <v>44370</v>
      </c>
      <c r="D197" s="105"/>
      <c r="E197" s="105">
        <v>44369</v>
      </c>
      <c r="F197" s="16" t="s">
        <v>6954</v>
      </c>
      <c r="G197" s="5" t="s">
        <v>4890</v>
      </c>
      <c r="H197" s="87" t="s">
        <v>6955</v>
      </c>
      <c r="I197" s="87" t="s">
        <v>3242</v>
      </c>
      <c r="J197" s="121" t="s">
        <v>146</v>
      </c>
      <c r="K197" s="93" t="s">
        <v>7920</v>
      </c>
      <c r="L197" s="172" t="s">
        <v>7921</v>
      </c>
      <c r="M197" s="117" t="s">
        <v>7922</v>
      </c>
      <c r="N197" s="85">
        <v>3000</v>
      </c>
      <c r="O197" s="173" t="s">
        <v>6965</v>
      </c>
      <c r="P197" s="173"/>
      <c r="Q197" s="121" t="s">
        <v>6959</v>
      </c>
      <c r="R197" s="123" t="s">
        <v>7030</v>
      </c>
      <c r="S197" s="151" t="s">
        <v>6966</v>
      </c>
      <c r="T197" s="118" t="s">
        <v>7923</v>
      </c>
      <c r="U197" s="117"/>
      <c r="V197" s="117" t="s">
        <v>345</v>
      </c>
      <c r="W197" s="121" t="s">
        <v>37</v>
      </c>
      <c r="X197" s="117"/>
      <c r="Y197" s="115"/>
      <c r="Z197" s="115"/>
      <c r="AA197" s="115"/>
      <c r="AB197" s="115"/>
      <c r="AC197" s="115"/>
      <c r="AD197" s="115"/>
      <c r="AE197" s="115"/>
      <c r="AF197" s="115"/>
      <c r="AG197" s="115"/>
      <c r="AH197" s="115"/>
      <c r="AI197" s="115"/>
      <c r="AJ197" s="115"/>
      <c r="AK197" s="115"/>
      <c r="AL197" s="115"/>
      <c r="AM197" s="115"/>
      <c r="AN197" s="115"/>
      <c r="AO197" s="115"/>
      <c r="AP197" s="84"/>
    </row>
    <row r="198" spans="1:42" ht="18">
      <c r="A198" s="89"/>
      <c r="B198" s="86">
        <v>44336</v>
      </c>
      <c r="C198" s="86"/>
      <c r="D198" s="86"/>
      <c r="E198" s="86">
        <v>44336</v>
      </c>
      <c r="F198" s="16" t="s">
        <v>6954</v>
      </c>
      <c r="G198" s="5" t="s">
        <v>4890</v>
      </c>
      <c r="H198" s="87" t="s">
        <v>6955</v>
      </c>
      <c r="I198" s="87" t="s">
        <v>3242</v>
      </c>
      <c r="J198" s="85" t="s">
        <v>178</v>
      </c>
      <c r="K198" s="174" t="s">
        <v>5278</v>
      </c>
      <c r="L198" s="172" t="s">
        <v>7924</v>
      </c>
      <c r="M198" s="114" t="s">
        <v>142</v>
      </c>
      <c r="N198" s="175">
        <v>100</v>
      </c>
      <c r="O198" s="176" t="s">
        <v>6982</v>
      </c>
      <c r="P198" s="176"/>
      <c r="Q198" s="89" t="s">
        <v>6959</v>
      </c>
      <c r="R198" s="117" t="s">
        <v>7030</v>
      </c>
      <c r="S198" s="140" t="s">
        <v>6970</v>
      </c>
      <c r="T198" s="177" t="s">
        <v>7375</v>
      </c>
      <c r="U198" s="114"/>
      <c r="V198" s="114" t="s">
        <v>139</v>
      </c>
      <c r="W198" s="115" t="s">
        <v>37</v>
      </c>
      <c r="X198" s="114"/>
      <c r="Y198" s="89"/>
      <c r="Z198" s="89"/>
      <c r="AA198" s="89"/>
      <c r="AB198" s="89"/>
      <c r="AC198" s="89"/>
      <c r="AD198" s="89"/>
      <c r="AE198" s="89"/>
      <c r="AF198" s="89"/>
      <c r="AG198" s="89"/>
      <c r="AH198" s="89"/>
      <c r="AI198" s="89"/>
      <c r="AJ198" s="89"/>
      <c r="AK198" s="89"/>
      <c r="AL198" s="89"/>
      <c r="AM198" s="89"/>
      <c r="AN198" s="89"/>
      <c r="AO198" s="89"/>
      <c r="AP198" s="84"/>
    </row>
    <row r="199" spans="1:42" ht="18">
      <c r="A199" s="85"/>
      <c r="B199" s="92">
        <v>44336</v>
      </c>
      <c r="C199" s="92"/>
      <c r="D199" s="92"/>
      <c r="E199" s="92">
        <v>44336</v>
      </c>
      <c r="F199" s="16" t="s">
        <v>6954</v>
      </c>
      <c r="G199" s="5" t="s">
        <v>4890</v>
      </c>
      <c r="H199" s="87" t="s">
        <v>6955</v>
      </c>
      <c r="I199" s="87" t="s">
        <v>3242</v>
      </c>
      <c r="J199" s="85" t="s">
        <v>178</v>
      </c>
      <c r="K199" s="178" t="s">
        <v>5849</v>
      </c>
      <c r="L199" s="172" t="s">
        <v>7925</v>
      </c>
      <c r="M199" s="87" t="s">
        <v>287</v>
      </c>
      <c r="N199" s="95">
        <v>1000</v>
      </c>
      <c r="O199" s="96" t="s">
        <v>6982</v>
      </c>
      <c r="P199" s="96"/>
      <c r="Q199" s="121" t="s">
        <v>6959</v>
      </c>
      <c r="R199" s="87" t="s">
        <v>6978</v>
      </c>
      <c r="S199" s="91" t="s">
        <v>6966</v>
      </c>
      <c r="T199" s="94" t="s">
        <v>564</v>
      </c>
      <c r="U199" s="87"/>
      <c r="V199" s="87" t="s">
        <v>139</v>
      </c>
      <c r="W199" s="85" t="s">
        <v>37</v>
      </c>
      <c r="X199" s="87"/>
      <c r="Y199" s="85"/>
      <c r="Z199" s="85"/>
      <c r="AA199" s="85"/>
      <c r="AB199" s="85"/>
      <c r="AC199" s="85"/>
      <c r="AD199" s="85"/>
      <c r="AE199" s="85"/>
      <c r="AF199" s="85"/>
      <c r="AG199" s="85"/>
      <c r="AH199" s="85"/>
      <c r="AI199" s="85"/>
      <c r="AJ199" s="85"/>
      <c r="AK199" s="85"/>
      <c r="AL199" s="85"/>
      <c r="AM199" s="85"/>
      <c r="AN199" s="85"/>
      <c r="AO199" s="85"/>
      <c r="AP199" s="84"/>
    </row>
    <row r="200" spans="1:42" ht="18">
      <c r="A200" s="121"/>
      <c r="B200" s="124">
        <v>44336</v>
      </c>
      <c r="C200" s="124"/>
      <c r="D200" s="124"/>
      <c r="E200" s="124">
        <v>44336</v>
      </c>
      <c r="F200" s="16" t="s">
        <v>6954</v>
      </c>
      <c r="G200" s="5" t="s">
        <v>4890</v>
      </c>
      <c r="H200" s="87" t="s">
        <v>6955</v>
      </c>
      <c r="I200" s="87" t="s">
        <v>3242</v>
      </c>
      <c r="J200" s="85" t="s">
        <v>178</v>
      </c>
      <c r="K200" s="179" t="s">
        <v>5835</v>
      </c>
      <c r="L200" s="172" t="s">
        <v>7926</v>
      </c>
      <c r="M200" s="123" t="s">
        <v>287</v>
      </c>
      <c r="N200" s="163">
        <v>1000</v>
      </c>
      <c r="O200" s="164" t="s">
        <v>6982</v>
      </c>
      <c r="P200" s="164"/>
      <c r="Q200" s="121" t="s">
        <v>6959</v>
      </c>
      <c r="R200" s="123" t="s">
        <v>6978</v>
      </c>
      <c r="S200" s="151" t="s">
        <v>6966</v>
      </c>
      <c r="T200" s="165" t="s">
        <v>564</v>
      </c>
      <c r="U200" s="123"/>
      <c r="V200" s="123" t="s">
        <v>139</v>
      </c>
      <c r="W200" s="121" t="s">
        <v>37</v>
      </c>
      <c r="X200" s="123"/>
      <c r="Y200" s="121"/>
      <c r="Z200" s="121"/>
      <c r="AA200" s="121"/>
      <c r="AB200" s="121"/>
      <c r="AC200" s="121"/>
      <c r="AD200" s="121"/>
      <c r="AE200" s="121"/>
      <c r="AF200" s="121"/>
      <c r="AG200" s="121"/>
      <c r="AH200" s="121"/>
      <c r="AI200" s="121"/>
      <c r="AJ200" s="121"/>
      <c r="AK200" s="121"/>
      <c r="AL200" s="121"/>
      <c r="AM200" s="121"/>
      <c r="AN200" s="121"/>
      <c r="AO200" s="121"/>
      <c r="AP200" s="84"/>
    </row>
    <row r="201" spans="1:42" ht="36">
      <c r="A201" s="97"/>
      <c r="B201" s="92">
        <v>44287</v>
      </c>
      <c r="C201" s="92" t="s">
        <v>7333</v>
      </c>
      <c r="D201" s="92"/>
      <c r="E201" s="92">
        <v>44336</v>
      </c>
      <c r="F201" s="16" t="s">
        <v>6954</v>
      </c>
      <c r="G201" s="5" t="s">
        <v>4890</v>
      </c>
      <c r="H201" s="87" t="s">
        <v>6955</v>
      </c>
      <c r="I201" s="87" t="s">
        <v>3242</v>
      </c>
      <c r="J201" s="85" t="s">
        <v>175</v>
      </c>
      <c r="K201" s="91" t="s">
        <v>7416</v>
      </c>
      <c r="L201" s="87" t="s">
        <v>7417</v>
      </c>
      <c r="M201" s="87" t="s">
        <v>7418</v>
      </c>
      <c r="N201" s="95">
        <v>5000</v>
      </c>
      <c r="O201" s="96"/>
      <c r="P201" s="98"/>
      <c r="Q201" s="85" t="s">
        <v>6959</v>
      </c>
      <c r="R201" s="87" t="s">
        <v>7030</v>
      </c>
      <c r="S201" s="19" t="s">
        <v>12272</v>
      </c>
      <c r="T201" s="94" t="s">
        <v>7927</v>
      </c>
      <c r="U201" s="87"/>
      <c r="V201" s="87" t="s">
        <v>139</v>
      </c>
      <c r="W201" s="85" t="s">
        <v>37</v>
      </c>
      <c r="X201" s="87"/>
      <c r="Y201" s="87"/>
      <c r="Z201" s="87"/>
      <c r="AA201" s="87"/>
      <c r="AB201" s="87"/>
      <c r="AC201" s="87"/>
      <c r="AD201" s="87"/>
      <c r="AE201" s="87"/>
      <c r="AF201" s="87"/>
      <c r="AG201" s="87"/>
      <c r="AH201" s="87"/>
      <c r="AI201" s="87"/>
      <c r="AJ201" s="87"/>
      <c r="AK201" s="87"/>
      <c r="AL201" s="87"/>
      <c r="AM201" s="85"/>
      <c r="AN201" s="85"/>
      <c r="AO201" s="85"/>
      <c r="AP201" s="145"/>
    </row>
    <row r="202" spans="1:42" ht="34">
      <c r="A202" s="86"/>
      <c r="B202" s="86">
        <v>44309</v>
      </c>
      <c r="C202" s="86">
        <v>44348</v>
      </c>
      <c r="D202" s="86"/>
      <c r="E202" s="86">
        <v>44336</v>
      </c>
      <c r="F202" s="16" t="s">
        <v>6954</v>
      </c>
      <c r="G202" s="5" t="s">
        <v>4890</v>
      </c>
      <c r="H202" s="87" t="s">
        <v>6955</v>
      </c>
      <c r="I202" s="87" t="s">
        <v>3242</v>
      </c>
      <c r="J202" s="85" t="s">
        <v>175</v>
      </c>
      <c r="K202" s="88" t="s">
        <v>7928</v>
      </c>
      <c r="L202" s="87" t="s">
        <v>7929</v>
      </c>
      <c r="M202" s="89" t="s">
        <v>163</v>
      </c>
      <c r="N202" s="111">
        <v>500</v>
      </c>
      <c r="O202" s="112" t="s">
        <v>6965</v>
      </c>
      <c r="P202" s="112" t="s">
        <v>6965</v>
      </c>
      <c r="Q202" s="89">
        <v>2021</v>
      </c>
      <c r="R202" s="89" t="s">
        <v>7030</v>
      </c>
      <c r="S202" s="89" t="s">
        <v>6966</v>
      </c>
      <c r="T202" s="113" t="s">
        <v>7930</v>
      </c>
      <c r="U202" s="89"/>
      <c r="V202" s="114" t="s">
        <v>139</v>
      </c>
      <c r="W202" s="89" t="s">
        <v>37</v>
      </c>
      <c r="X202" s="89"/>
      <c r="Y202" s="89"/>
      <c r="Z202" s="89"/>
      <c r="AA202" s="89"/>
      <c r="AB202" s="89"/>
      <c r="AC202" s="89"/>
      <c r="AD202" s="89"/>
      <c r="AE202" s="89"/>
      <c r="AF202" s="89"/>
      <c r="AG202" s="89"/>
      <c r="AH202" s="89"/>
      <c r="AI202" s="89"/>
      <c r="AJ202" s="89"/>
      <c r="AK202" s="89"/>
      <c r="AL202" s="89"/>
      <c r="AM202" s="89"/>
      <c r="AN202" s="89"/>
      <c r="AO202" s="89"/>
      <c r="AP202" s="84"/>
    </row>
    <row r="203" spans="1:42" ht="36">
      <c r="A203" s="89"/>
      <c r="B203" s="86">
        <v>44336</v>
      </c>
      <c r="C203" s="86">
        <v>44357</v>
      </c>
      <c r="D203" s="86"/>
      <c r="E203" s="86">
        <v>44336</v>
      </c>
      <c r="F203" s="16" t="s">
        <v>6954</v>
      </c>
      <c r="G203" s="5" t="s">
        <v>4890</v>
      </c>
      <c r="H203" s="87" t="s">
        <v>6955</v>
      </c>
      <c r="I203" s="87" t="s">
        <v>3242</v>
      </c>
      <c r="J203" s="85" t="s">
        <v>175</v>
      </c>
      <c r="K203" s="174" t="s">
        <v>7931</v>
      </c>
      <c r="L203" s="34" t="s">
        <v>7932</v>
      </c>
      <c r="M203" s="114" t="s">
        <v>621</v>
      </c>
      <c r="N203" s="175">
        <v>279</v>
      </c>
      <c r="O203" s="176" t="s">
        <v>6965</v>
      </c>
      <c r="P203" s="176" t="s">
        <v>6965</v>
      </c>
      <c r="Q203" s="89" t="s">
        <v>6959</v>
      </c>
      <c r="R203" s="114" t="s">
        <v>7030</v>
      </c>
      <c r="S203" s="140" t="s">
        <v>6961</v>
      </c>
      <c r="T203" s="177" t="s">
        <v>7933</v>
      </c>
      <c r="U203" s="114"/>
      <c r="V203" s="114" t="s">
        <v>139</v>
      </c>
      <c r="W203" s="89" t="s">
        <v>37</v>
      </c>
      <c r="X203" s="114"/>
      <c r="Y203" s="89"/>
      <c r="Z203" s="89"/>
      <c r="AA203" s="89"/>
      <c r="AB203" s="89"/>
      <c r="AC203" s="89"/>
      <c r="AD203" s="89"/>
      <c r="AE203" s="89"/>
      <c r="AF203" s="89"/>
      <c r="AG203" s="89"/>
      <c r="AH203" s="89"/>
      <c r="AI203" s="89"/>
      <c r="AJ203" s="89"/>
      <c r="AK203" s="89"/>
      <c r="AL203" s="89"/>
      <c r="AM203" s="89"/>
      <c r="AN203" s="89"/>
      <c r="AO203" s="89"/>
      <c r="AP203" s="84"/>
    </row>
    <row r="204" spans="1:42" ht="36">
      <c r="A204" s="85"/>
      <c r="B204" s="92">
        <v>44336</v>
      </c>
      <c r="C204" s="92">
        <v>44387</v>
      </c>
      <c r="D204" s="92"/>
      <c r="E204" s="92">
        <v>44336</v>
      </c>
      <c r="F204" s="16" t="s">
        <v>6954</v>
      </c>
      <c r="G204" s="5" t="s">
        <v>4890</v>
      </c>
      <c r="H204" s="87" t="s">
        <v>6955</v>
      </c>
      <c r="I204" s="87" t="s">
        <v>3242</v>
      </c>
      <c r="J204" s="85" t="s">
        <v>175</v>
      </c>
      <c r="K204" s="156" t="s">
        <v>5929</v>
      </c>
      <c r="L204" s="172" t="s">
        <v>7934</v>
      </c>
      <c r="M204" s="87" t="s">
        <v>213</v>
      </c>
      <c r="N204" s="95">
        <v>999</v>
      </c>
      <c r="O204" s="96" t="s">
        <v>6965</v>
      </c>
      <c r="P204" s="96" t="s">
        <v>6965</v>
      </c>
      <c r="Q204" s="85" t="s">
        <v>6959</v>
      </c>
      <c r="R204" s="87" t="s">
        <v>7163</v>
      </c>
      <c r="S204" s="91" t="s">
        <v>6970</v>
      </c>
      <c r="T204" s="94" t="s">
        <v>7935</v>
      </c>
      <c r="U204" s="87"/>
      <c r="V204" s="87" t="s">
        <v>139</v>
      </c>
      <c r="W204" s="85" t="s">
        <v>37</v>
      </c>
      <c r="X204" s="87"/>
      <c r="Y204" s="85"/>
      <c r="Z204" s="85"/>
      <c r="AA204" s="85"/>
      <c r="AB204" s="85"/>
      <c r="AC204" s="85"/>
      <c r="AD204" s="85"/>
      <c r="AE204" s="85"/>
      <c r="AF204" s="85"/>
      <c r="AG204" s="85"/>
      <c r="AH204" s="85"/>
      <c r="AI204" s="85"/>
      <c r="AJ204" s="85"/>
      <c r="AK204" s="85"/>
      <c r="AL204" s="85"/>
      <c r="AM204" s="85"/>
      <c r="AN204" s="85"/>
      <c r="AO204" s="85"/>
      <c r="AP204" s="84"/>
    </row>
    <row r="205" spans="1:42" ht="18">
      <c r="A205" s="85"/>
      <c r="B205" s="92">
        <v>44336</v>
      </c>
      <c r="C205" s="92"/>
      <c r="D205" s="92"/>
      <c r="E205" s="92">
        <v>44357</v>
      </c>
      <c r="F205" s="16" t="s">
        <v>6954</v>
      </c>
      <c r="G205" s="5" t="s">
        <v>4890</v>
      </c>
      <c r="H205" s="87" t="s">
        <v>6955</v>
      </c>
      <c r="I205" s="87" t="s">
        <v>3242</v>
      </c>
      <c r="J205" s="85" t="s">
        <v>175</v>
      </c>
      <c r="K205" s="156" t="s">
        <v>7936</v>
      </c>
      <c r="L205" s="172" t="s">
        <v>7937</v>
      </c>
      <c r="M205" s="87" t="s">
        <v>168</v>
      </c>
      <c r="N205" s="95">
        <v>420</v>
      </c>
      <c r="O205" s="96" t="s">
        <v>6965</v>
      </c>
      <c r="P205" s="96" t="s">
        <v>6965</v>
      </c>
      <c r="Q205" s="85" t="s">
        <v>6959</v>
      </c>
      <c r="R205" s="87" t="s">
        <v>7030</v>
      </c>
      <c r="S205" s="91" t="s">
        <v>6970</v>
      </c>
      <c r="T205" s="94" t="s">
        <v>7938</v>
      </c>
      <c r="U205" s="87"/>
      <c r="V205" s="87" t="s">
        <v>345</v>
      </c>
      <c r="W205" s="85" t="s">
        <v>37</v>
      </c>
      <c r="X205" s="87"/>
      <c r="Y205" s="85"/>
      <c r="Z205" s="85"/>
      <c r="AA205" s="85"/>
      <c r="AB205" s="85"/>
      <c r="AC205" s="85"/>
      <c r="AD205" s="85"/>
      <c r="AE205" s="85"/>
      <c r="AF205" s="85"/>
      <c r="AG205" s="85"/>
      <c r="AH205" s="85"/>
      <c r="AI205" s="85"/>
      <c r="AJ205" s="85"/>
      <c r="AK205" s="85"/>
      <c r="AL205" s="85"/>
      <c r="AM205" s="85"/>
      <c r="AN205" s="85"/>
      <c r="AO205" s="85"/>
      <c r="AP205" s="84"/>
    </row>
    <row r="206" spans="1:42" ht="18">
      <c r="A206" s="85"/>
      <c r="B206" s="86">
        <v>44336</v>
      </c>
      <c r="C206" s="86"/>
      <c r="D206" s="86">
        <v>44350</v>
      </c>
      <c r="E206" s="86">
        <v>44364</v>
      </c>
      <c r="F206" s="16" t="s">
        <v>6954</v>
      </c>
      <c r="G206" s="5" t="s">
        <v>4890</v>
      </c>
      <c r="H206" s="87" t="s">
        <v>6955</v>
      </c>
      <c r="I206" s="87" t="s">
        <v>3242</v>
      </c>
      <c r="J206" s="85" t="s">
        <v>5487</v>
      </c>
      <c r="K206" s="93" t="s">
        <v>7939</v>
      </c>
      <c r="L206" s="85" t="s">
        <v>7940</v>
      </c>
      <c r="M206" s="87" t="s">
        <v>811</v>
      </c>
      <c r="N206" s="95">
        <v>305.89999999999998</v>
      </c>
      <c r="O206" s="96" t="s">
        <v>6958</v>
      </c>
      <c r="P206" s="96" t="s">
        <v>6958</v>
      </c>
      <c r="Q206" s="85" t="s">
        <v>6959</v>
      </c>
      <c r="R206" s="87" t="s">
        <v>7030</v>
      </c>
      <c r="S206" s="91" t="s">
        <v>6970</v>
      </c>
      <c r="T206" s="94" t="s">
        <v>7941</v>
      </c>
      <c r="U206" s="87"/>
      <c r="V206" s="87" t="s">
        <v>139</v>
      </c>
      <c r="W206" s="85" t="s">
        <v>37</v>
      </c>
      <c r="X206" s="87"/>
      <c r="Y206" s="85"/>
      <c r="Z206" s="85"/>
      <c r="AA206" s="85"/>
      <c r="AB206" s="85"/>
      <c r="AC206" s="85"/>
      <c r="AD206" s="85"/>
      <c r="AE206" s="85"/>
      <c r="AF206" s="85"/>
      <c r="AG206" s="85"/>
      <c r="AH206" s="85"/>
      <c r="AI206" s="85"/>
      <c r="AJ206" s="85"/>
      <c r="AK206" s="85"/>
      <c r="AL206" s="85"/>
      <c r="AM206" s="85"/>
      <c r="AN206" s="85"/>
      <c r="AO206" s="85"/>
      <c r="AP206" s="84"/>
    </row>
    <row r="207" spans="1:42" ht="17">
      <c r="A207" s="85"/>
      <c r="B207" s="92">
        <v>44327</v>
      </c>
      <c r="C207" s="160">
        <v>44371</v>
      </c>
      <c r="D207" s="92"/>
      <c r="E207" s="92">
        <v>44336</v>
      </c>
      <c r="F207" s="16" t="s">
        <v>6954</v>
      </c>
      <c r="G207" s="5" t="s">
        <v>4890</v>
      </c>
      <c r="H207" s="87" t="s">
        <v>6955</v>
      </c>
      <c r="I207" s="87" t="s">
        <v>3242</v>
      </c>
      <c r="J207" s="85" t="s">
        <v>154</v>
      </c>
      <c r="K207" s="93" t="s">
        <v>7942</v>
      </c>
      <c r="L207" s="85" t="s">
        <v>7943</v>
      </c>
      <c r="M207" s="85" t="s">
        <v>7944</v>
      </c>
      <c r="N207" s="85">
        <v>1000</v>
      </c>
      <c r="O207" s="90" t="s">
        <v>6965</v>
      </c>
      <c r="P207" s="90" t="s">
        <v>6965</v>
      </c>
      <c r="Q207" s="85" t="s">
        <v>6959</v>
      </c>
      <c r="R207" s="85" t="s">
        <v>7030</v>
      </c>
      <c r="S207" s="91" t="s">
        <v>6966</v>
      </c>
      <c r="T207" s="85" t="s">
        <v>7945</v>
      </c>
      <c r="U207" s="85"/>
      <c r="V207" s="85" t="s">
        <v>345</v>
      </c>
      <c r="W207" s="85" t="s">
        <v>37</v>
      </c>
      <c r="X207" s="85"/>
      <c r="Y207" s="85"/>
      <c r="Z207" s="85"/>
      <c r="AA207" s="85"/>
      <c r="AB207" s="85"/>
      <c r="AC207" s="85"/>
      <c r="AD207" s="85"/>
      <c r="AE207" s="85"/>
      <c r="AF207" s="85"/>
      <c r="AG207" s="85"/>
      <c r="AH207" s="85"/>
      <c r="AI207" s="85"/>
      <c r="AJ207" s="85"/>
      <c r="AK207" s="85"/>
      <c r="AL207" s="85"/>
      <c r="AM207" s="85"/>
      <c r="AN207" s="85"/>
      <c r="AO207" s="85"/>
      <c r="AP207" s="145"/>
    </row>
    <row r="208" spans="1:42" ht="18">
      <c r="A208" s="115"/>
      <c r="B208" s="105">
        <v>44336</v>
      </c>
      <c r="C208" s="86">
        <v>44371</v>
      </c>
      <c r="D208" s="105"/>
      <c r="E208" s="105">
        <v>44336</v>
      </c>
      <c r="F208" s="16" t="s">
        <v>6954</v>
      </c>
      <c r="G208" s="5" t="s">
        <v>4890</v>
      </c>
      <c r="H208" s="87" t="s">
        <v>6955</v>
      </c>
      <c r="I208" s="87" t="s">
        <v>3242</v>
      </c>
      <c r="J208" s="85" t="s">
        <v>154</v>
      </c>
      <c r="K208" s="168" t="s">
        <v>7946</v>
      </c>
      <c r="L208" s="34" t="s">
        <v>7947</v>
      </c>
      <c r="M208" s="117"/>
      <c r="N208" s="100">
        <v>1000</v>
      </c>
      <c r="O208" s="173" t="s">
        <v>6965</v>
      </c>
      <c r="P208" s="173" t="s">
        <v>6965</v>
      </c>
      <c r="Q208" s="89" t="s">
        <v>6959</v>
      </c>
      <c r="R208" s="117" t="s">
        <v>7030</v>
      </c>
      <c r="S208" s="122" t="s">
        <v>6966</v>
      </c>
      <c r="T208" s="118" t="s">
        <v>7948</v>
      </c>
      <c r="U208" s="117"/>
      <c r="V208" s="117" t="s">
        <v>345</v>
      </c>
      <c r="W208" s="115" t="s">
        <v>37</v>
      </c>
      <c r="X208" s="117"/>
      <c r="Y208" s="115"/>
      <c r="Z208" s="115"/>
      <c r="AA208" s="115"/>
      <c r="AB208" s="115"/>
      <c r="AC208" s="115"/>
      <c r="AD208" s="115"/>
      <c r="AE208" s="115"/>
      <c r="AF208" s="115"/>
      <c r="AG208" s="115"/>
      <c r="AH208" s="115"/>
      <c r="AI208" s="115"/>
      <c r="AJ208" s="115"/>
      <c r="AK208" s="115"/>
      <c r="AL208" s="115"/>
      <c r="AM208" s="115"/>
      <c r="AN208" s="115"/>
      <c r="AO208" s="115"/>
      <c r="AP208" s="84"/>
    </row>
    <row r="209" spans="1:42" ht="54">
      <c r="A209" s="118"/>
      <c r="B209" s="105">
        <v>44251</v>
      </c>
      <c r="C209" s="105">
        <v>46163</v>
      </c>
      <c r="D209" s="86"/>
      <c r="E209" s="105">
        <v>44337</v>
      </c>
      <c r="F209" s="16" t="s">
        <v>6954</v>
      </c>
      <c r="G209" s="5" t="s">
        <v>4890</v>
      </c>
      <c r="H209" s="87" t="s">
        <v>6955</v>
      </c>
      <c r="I209" s="87" t="s">
        <v>3242</v>
      </c>
      <c r="J209" s="85" t="s">
        <v>156</v>
      </c>
      <c r="K209" s="122" t="s">
        <v>7036</v>
      </c>
      <c r="L209" s="87" t="s">
        <v>7037</v>
      </c>
      <c r="M209" s="117" t="s">
        <v>1066</v>
      </c>
      <c r="N209" s="100">
        <v>1000</v>
      </c>
      <c r="O209" s="96" t="s">
        <v>6965</v>
      </c>
      <c r="P209" s="96" t="s">
        <v>6965</v>
      </c>
      <c r="Q209" s="115" t="s">
        <v>6959</v>
      </c>
      <c r="R209" s="117" t="s">
        <v>7030</v>
      </c>
      <c r="S209" s="180" t="s">
        <v>12273</v>
      </c>
      <c r="T209" s="118" t="s">
        <v>7949</v>
      </c>
      <c r="U209" s="117"/>
      <c r="V209" s="87" t="s">
        <v>139</v>
      </c>
      <c r="W209" s="115" t="s">
        <v>37</v>
      </c>
      <c r="X209" s="117"/>
      <c r="Y209" s="117"/>
      <c r="Z209" s="117"/>
      <c r="AA209" s="117"/>
      <c r="AB209" s="117"/>
      <c r="AC209" s="117"/>
      <c r="AD209" s="117"/>
      <c r="AE209" s="117"/>
      <c r="AF209" s="117"/>
      <c r="AG209" s="117"/>
      <c r="AH209" s="117"/>
      <c r="AI209" s="117"/>
      <c r="AJ209" s="117"/>
      <c r="AK209" s="117"/>
      <c r="AL209" s="117"/>
      <c r="AM209" s="115"/>
      <c r="AN209" s="115"/>
      <c r="AO209" s="115"/>
      <c r="AP209" s="84"/>
    </row>
    <row r="210" spans="1:42" ht="17">
      <c r="A210" s="115"/>
      <c r="B210" s="105">
        <v>44337</v>
      </c>
      <c r="C210" s="105">
        <v>44356</v>
      </c>
      <c r="D210" s="86"/>
      <c r="E210" s="105">
        <v>44337</v>
      </c>
      <c r="F210" s="75"/>
      <c r="G210" s="5" t="s">
        <v>4890</v>
      </c>
      <c r="H210" s="87" t="s">
        <v>6955</v>
      </c>
      <c r="I210" s="87" t="s">
        <v>3242</v>
      </c>
      <c r="J210" s="85" t="s">
        <v>156</v>
      </c>
      <c r="K210" s="178" t="s">
        <v>5880</v>
      </c>
      <c r="L210" s="34" t="s">
        <v>7950</v>
      </c>
      <c r="M210" s="117" t="s">
        <v>148</v>
      </c>
      <c r="N210" s="100">
        <v>70</v>
      </c>
      <c r="O210" s="96" t="s">
        <v>6965</v>
      </c>
      <c r="P210" s="96" t="s">
        <v>6965</v>
      </c>
      <c r="Q210" s="115" t="s">
        <v>6959</v>
      </c>
      <c r="R210" s="117" t="s">
        <v>7030</v>
      </c>
      <c r="S210" s="122" t="s">
        <v>6961</v>
      </c>
      <c r="T210" s="118"/>
      <c r="U210" s="117"/>
      <c r="V210" s="87" t="s">
        <v>139</v>
      </c>
      <c r="W210" s="115" t="s">
        <v>37</v>
      </c>
      <c r="X210" s="117"/>
      <c r="Y210" s="115"/>
      <c r="Z210" s="115"/>
      <c r="AA210" s="115"/>
      <c r="AB210" s="115"/>
      <c r="AC210" s="115"/>
      <c r="AD210" s="115"/>
      <c r="AE210" s="115"/>
      <c r="AF210" s="115"/>
      <c r="AG210" s="115"/>
      <c r="AH210" s="115"/>
      <c r="AI210" s="115"/>
      <c r="AJ210" s="115"/>
      <c r="AK210" s="115"/>
      <c r="AL210" s="115"/>
      <c r="AM210" s="115"/>
      <c r="AN210" s="115"/>
      <c r="AO210" s="115"/>
      <c r="AP210" s="84"/>
    </row>
    <row r="211" spans="1:42" ht="36">
      <c r="A211" s="115"/>
      <c r="B211" s="105">
        <v>44337</v>
      </c>
      <c r="C211" s="105">
        <v>44358</v>
      </c>
      <c r="D211" s="86"/>
      <c r="E211" s="105">
        <v>44337</v>
      </c>
      <c r="F211" s="16" t="s">
        <v>6954</v>
      </c>
      <c r="G211" s="5" t="s">
        <v>4890</v>
      </c>
      <c r="H211" s="87" t="s">
        <v>6955</v>
      </c>
      <c r="I211" s="87" t="s">
        <v>3242</v>
      </c>
      <c r="J211" s="85" t="s">
        <v>156</v>
      </c>
      <c r="K211" s="73" t="s">
        <v>5138</v>
      </c>
      <c r="L211" s="34" t="s">
        <v>7951</v>
      </c>
      <c r="M211" s="117" t="s">
        <v>340</v>
      </c>
      <c r="N211" s="100">
        <v>2000</v>
      </c>
      <c r="O211" s="96" t="s">
        <v>6965</v>
      </c>
      <c r="P211" s="96" t="s">
        <v>6965</v>
      </c>
      <c r="Q211" s="115" t="s">
        <v>6959</v>
      </c>
      <c r="R211" s="117" t="s">
        <v>7030</v>
      </c>
      <c r="S211" s="122" t="s">
        <v>6966</v>
      </c>
      <c r="T211" s="118" t="s">
        <v>7952</v>
      </c>
      <c r="U211" s="117"/>
      <c r="V211" s="87" t="s">
        <v>139</v>
      </c>
      <c r="W211" s="115" t="s">
        <v>37</v>
      </c>
      <c r="X211" s="117"/>
      <c r="Y211" s="115"/>
      <c r="Z211" s="115"/>
      <c r="AA211" s="115"/>
      <c r="AB211" s="115"/>
      <c r="AC211" s="115"/>
      <c r="AD211" s="115"/>
      <c r="AE211" s="115"/>
      <c r="AF211" s="115"/>
      <c r="AG211" s="115"/>
      <c r="AH211" s="115"/>
      <c r="AI211" s="115"/>
      <c r="AJ211" s="115"/>
      <c r="AK211" s="115"/>
      <c r="AL211" s="115"/>
      <c r="AM211" s="115"/>
      <c r="AN211" s="115"/>
      <c r="AO211" s="115"/>
      <c r="AP211" s="84"/>
    </row>
    <row r="212" spans="1:42" ht="18">
      <c r="A212" s="115"/>
      <c r="B212" s="105">
        <v>44337</v>
      </c>
      <c r="C212" s="105">
        <v>44358</v>
      </c>
      <c r="D212" s="86"/>
      <c r="E212" s="105">
        <v>44337</v>
      </c>
      <c r="F212" s="75"/>
      <c r="G212" s="5" t="s">
        <v>4890</v>
      </c>
      <c r="H212" s="87" t="s">
        <v>6955</v>
      </c>
      <c r="I212" s="87" t="s">
        <v>3242</v>
      </c>
      <c r="J212" s="85" t="s">
        <v>156</v>
      </c>
      <c r="K212" s="73" t="s">
        <v>5300</v>
      </c>
      <c r="L212" s="34" t="s">
        <v>7953</v>
      </c>
      <c r="M212" s="117" t="s">
        <v>142</v>
      </c>
      <c r="N212" s="100">
        <v>1000</v>
      </c>
      <c r="O212" s="96" t="s">
        <v>6965</v>
      </c>
      <c r="P212" s="96" t="s">
        <v>6965</v>
      </c>
      <c r="Q212" s="115" t="s">
        <v>6959</v>
      </c>
      <c r="R212" s="117" t="s">
        <v>7030</v>
      </c>
      <c r="S212" s="122" t="s">
        <v>6966</v>
      </c>
      <c r="T212" s="118" t="s">
        <v>7954</v>
      </c>
      <c r="U212" s="117"/>
      <c r="V212" s="87" t="s">
        <v>139</v>
      </c>
      <c r="W212" s="115" t="s">
        <v>37</v>
      </c>
      <c r="X212" s="117"/>
      <c r="Y212" s="115"/>
      <c r="Z212" s="115"/>
      <c r="AA212" s="115"/>
      <c r="AB212" s="115"/>
      <c r="AC212" s="115"/>
      <c r="AD212" s="115"/>
      <c r="AE212" s="115"/>
      <c r="AF212" s="115"/>
      <c r="AG212" s="115"/>
      <c r="AH212" s="115"/>
      <c r="AI212" s="115"/>
      <c r="AJ212" s="115"/>
      <c r="AK212" s="115"/>
      <c r="AL212" s="115"/>
      <c r="AM212" s="115"/>
      <c r="AN212" s="115"/>
      <c r="AO212" s="115"/>
      <c r="AP212" s="84"/>
    </row>
    <row r="213" spans="1:42" ht="17">
      <c r="A213" s="138"/>
      <c r="B213" s="105">
        <v>44302</v>
      </c>
      <c r="C213" s="105">
        <v>44358</v>
      </c>
      <c r="D213" s="86"/>
      <c r="E213" s="105">
        <v>44337</v>
      </c>
      <c r="F213" s="16" t="s">
        <v>6954</v>
      </c>
      <c r="G213" s="5" t="s">
        <v>4890</v>
      </c>
      <c r="H213" s="87" t="s">
        <v>6955</v>
      </c>
      <c r="I213" s="87" t="s">
        <v>3242</v>
      </c>
      <c r="J213" s="85" t="s">
        <v>146</v>
      </c>
      <c r="K213" s="109" t="s">
        <v>7955</v>
      </c>
      <c r="L213" s="85" t="s">
        <v>7956</v>
      </c>
      <c r="M213" s="115" t="s">
        <v>168</v>
      </c>
      <c r="N213" s="104">
        <v>1000</v>
      </c>
      <c r="O213" s="90" t="s">
        <v>6957</v>
      </c>
      <c r="P213" s="90"/>
      <c r="Q213" s="115" t="s">
        <v>6959</v>
      </c>
      <c r="R213" s="115" t="s">
        <v>6978</v>
      </c>
      <c r="S213" s="115" t="s">
        <v>6966</v>
      </c>
      <c r="T213" s="137"/>
      <c r="U213" s="115"/>
      <c r="V213" s="85" t="s">
        <v>139</v>
      </c>
      <c r="W213" s="115" t="s">
        <v>37</v>
      </c>
      <c r="X213" s="115"/>
      <c r="Y213" s="115"/>
      <c r="Z213" s="115"/>
      <c r="AA213" s="115"/>
      <c r="AB213" s="115"/>
      <c r="AC213" s="115"/>
      <c r="AD213" s="115"/>
      <c r="AE213" s="115"/>
      <c r="AF213" s="115"/>
      <c r="AG213" s="115"/>
      <c r="AH213" s="115"/>
      <c r="AI213" s="115"/>
      <c r="AJ213" s="115"/>
      <c r="AK213" s="115"/>
      <c r="AL213" s="115"/>
      <c r="AM213" s="115"/>
      <c r="AN213" s="115"/>
      <c r="AO213" s="115"/>
      <c r="AP213" s="84"/>
    </row>
    <row r="214" spans="1:42" ht="17">
      <c r="A214" s="115"/>
      <c r="B214" s="105">
        <v>44337</v>
      </c>
      <c r="C214" s="105">
        <v>44403</v>
      </c>
      <c r="D214" s="86"/>
      <c r="E214" s="105">
        <v>44383</v>
      </c>
      <c r="F214" s="16" t="s">
        <v>6954</v>
      </c>
      <c r="G214" s="5" t="s">
        <v>4890</v>
      </c>
      <c r="H214" s="87" t="s">
        <v>6955</v>
      </c>
      <c r="I214" s="87" t="s">
        <v>3242</v>
      </c>
      <c r="J214" s="85" t="s">
        <v>146</v>
      </c>
      <c r="K214" s="178" t="s">
        <v>7957</v>
      </c>
      <c r="L214" s="172" t="s">
        <v>7958</v>
      </c>
      <c r="M214" s="117" t="s">
        <v>142</v>
      </c>
      <c r="N214" s="100">
        <v>1000</v>
      </c>
      <c r="O214" s="96" t="s">
        <v>6965</v>
      </c>
      <c r="P214" s="96"/>
      <c r="Q214" s="115" t="s">
        <v>6959</v>
      </c>
      <c r="R214" s="117" t="s">
        <v>7030</v>
      </c>
      <c r="S214" s="122" t="s">
        <v>6966</v>
      </c>
      <c r="T214" s="118"/>
      <c r="U214" s="117"/>
      <c r="V214" s="87" t="s">
        <v>139</v>
      </c>
      <c r="W214" s="115" t="s">
        <v>37</v>
      </c>
      <c r="X214" s="117"/>
      <c r="Y214" s="115"/>
      <c r="Z214" s="115"/>
      <c r="AA214" s="115"/>
      <c r="AB214" s="115"/>
      <c r="AC214" s="115"/>
      <c r="AD214" s="115"/>
      <c r="AE214" s="115"/>
      <c r="AF214" s="115"/>
      <c r="AG214" s="115"/>
      <c r="AH214" s="115"/>
      <c r="AI214" s="115"/>
      <c r="AJ214" s="115"/>
      <c r="AK214" s="115"/>
      <c r="AL214" s="115"/>
      <c r="AM214" s="115"/>
      <c r="AN214" s="115"/>
      <c r="AO214" s="115"/>
      <c r="AP214" s="84"/>
    </row>
    <row r="215" spans="1:42" ht="18">
      <c r="A215" s="115"/>
      <c r="B215" s="105">
        <v>44337</v>
      </c>
      <c r="C215" s="105">
        <v>44356</v>
      </c>
      <c r="D215" s="86"/>
      <c r="E215" s="105">
        <v>44337</v>
      </c>
      <c r="F215" s="65"/>
      <c r="G215" s="5" t="s">
        <v>4890</v>
      </c>
      <c r="H215" s="87" t="s">
        <v>6955</v>
      </c>
      <c r="I215" s="87" t="s">
        <v>3242</v>
      </c>
      <c r="J215" s="85" t="s">
        <v>175</v>
      </c>
      <c r="K215" s="178" t="s">
        <v>7959</v>
      </c>
      <c r="L215" s="172" t="s">
        <v>7960</v>
      </c>
      <c r="M215" s="117" t="s">
        <v>7961</v>
      </c>
      <c r="N215" s="100">
        <v>200</v>
      </c>
      <c r="O215" s="176" t="s">
        <v>6965</v>
      </c>
      <c r="P215" s="176" t="s">
        <v>6965</v>
      </c>
      <c r="Q215" s="115" t="s">
        <v>6959</v>
      </c>
      <c r="R215" s="117" t="s">
        <v>7030</v>
      </c>
      <c r="S215" s="122" t="s">
        <v>6961</v>
      </c>
      <c r="T215" s="118" t="s">
        <v>7962</v>
      </c>
      <c r="U215" s="117"/>
      <c r="V215" s="114" t="s">
        <v>139</v>
      </c>
      <c r="W215" s="115" t="s">
        <v>37</v>
      </c>
      <c r="X215" s="117"/>
      <c r="Y215" s="115"/>
      <c r="Z215" s="115"/>
      <c r="AA215" s="115"/>
      <c r="AB215" s="115"/>
      <c r="AC215" s="115"/>
      <c r="AD215" s="115"/>
      <c r="AE215" s="115"/>
      <c r="AF215" s="115"/>
      <c r="AG215" s="115"/>
      <c r="AH215" s="115"/>
      <c r="AI215" s="115"/>
      <c r="AJ215" s="115"/>
      <c r="AK215" s="115"/>
      <c r="AL215" s="115"/>
      <c r="AM215" s="115"/>
      <c r="AN215" s="115"/>
      <c r="AO215" s="115"/>
      <c r="AP215" s="84"/>
    </row>
    <row r="216" spans="1:42" ht="18">
      <c r="A216" s="115"/>
      <c r="B216" s="105">
        <v>44337</v>
      </c>
      <c r="C216" s="105" t="s">
        <v>7333</v>
      </c>
      <c r="D216" s="181" t="s">
        <v>7333</v>
      </c>
      <c r="E216" s="105">
        <v>44337</v>
      </c>
      <c r="F216" s="44"/>
      <c r="G216" s="5" t="s">
        <v>4890</v>
      </c>
      <c r="H216" s="87" t="s">
        <v>6955</v>
      </c>
      <c r="I216" s="87" t="s">
        <v>3242</v>
      </c>
      <c r="J216" s="85" t="s">
        <v>175</v>
      </c>
      <c r="K216" s="168" t="s">
        <v>7963</v>
      </c>
      <c r="L216" s="172" t="s">
        <v>7964</v>
      </c>
      <c r="M216" s="117" t="s">
        <v>142</v>
      </c>
      <c r="N216" s="100">
        <v>100</v>
      </c>
      <c r="O216" s="164" t="s">
        <v>6982</v>
      </c>
      <c r="P216" s="164" t="s">
        <v>6982</v>
      </c>
      <c r="Q216" s="115" t="s">
        <v>6959</v>
      </c>
      <c r="R216" s="117" t="s">
        <v>7030</v>
      </c>
      <c r="S216" s="122" t="s">
        <v>6973</v>
      </c>
      <c r="T216" s="118" t="s">
        <v>2360</v>
      </c>
      <c r="U216" s="117"/>
      <c r="V216" s="123" t="s">
        <v>139</v>
      </c>
      <c r="W216" s="115" t="s">
        <v>37</v>
      </c>
      <c r="X216" s="117"/>
      <c r="Y216" s="115"/>
      <c r="Z216" s="115"/>
      <c r="AA216" s="115"/>
      <c r="AB216" s="115"/>
      <c r="AC216" s="115"/>
      <c r="AD216" s="115"/>
      <c r="AE216" s="115"/>
      <c r="AF216" s="115"/>
      <c r="AG216" s="115"/>
      <c r="AH216" s="115"/>
      <c r="AI216" s="115"/>
      <c r="AJ216" s="115"/>
      <c r="AK216" s="115"/>
      <c r="AL216" s="115"/>
      <c r="AM216" s="115"/>
      <c r="AN216" s="115"/>
      <c r="AO216" s="115"/>
      <c r="AP216" s="84"/>
    </row>
    <row r="217" spans="1:42" ht="18">
      <c r="A217" s="121"/>
      <c r="B217" s="124">
        <v>44337</v>
      </c>
      <c r="C217" s="124"/>
      <c r="D217" s="124">
        <v>44364</v>
      </c>
      <c r="E217" s="124">
        <v>44337</v>
      </c>
      <c r="F217" s="44"/>
      <c r="G217" s="5" t="s">
        <v>4890</v>
      </c>
      <c r="H217" s="87" t="s">
        <v>6955</v>
      </c>
      <c r="I217" s="87" t="s">
        <v>3242</v>
      </c>
      <c r="J217" s="85" t="s">
        <v>175</v>
      </c>
      <c r="K217" s="182" t="s">
        <v>7965</v>
      </c>
      <c r="L217" s="172" t="s">
        <v>7966</v>
      </c>
      <c r="M217" s="123" t="s">
        <v>148</v>
      </c>
      <c r="N217" s="163">
        <v>35</v>
      </c>
      <c r="O217" s="164" t="s">
        <v>6958</v>
      </c>
      <c r="P217" s="164" t="s">
        <v>6958</v>
      </c>
      <c r="Q217" s="121" t="s">
        <v>6959</v>
      </c>
      <c r="R217" s="123" t="s">
        <v>7030</v>
      </c>
      <c r="S217" s="151" t="s">
        <v>6970</v>
      </c>
      <c r="T217" s="165" t="s">
        <v>2360</v>
      </c>
      <c r="U217" s="123"/>
      <c r="V217" s="123" t="s">
        <v>139</v>
      </c>
      <c r="W217" s="121" t="s">
        <v>37</v>
      </c>
      <c r="X217" s="123"/>
      <c r="Y217" s="121"/>
      <c r="Z217" s="121"/>
      <c r="AA217" s="121"/>
      <c r="AB217" s="121"/>
      <c r="AC217" s="121"/>
      <c r="AD217" s="121"/>
      <c r="AE217" s="121"/>
      <c r="AF217" s="121"/>
      <c r="AG217" s="121"/>
      <c r="AH217" s="121"/>
      <c r="AI217" s="121"/>
      <c r="AJ217" s="121"/>
      <c r="AK217" s="121"/>
      <c r="AL217" s="121"/>
      <c r="AM217" s="121"/>
      <c r="AN217" s="121"/>
      <c r="AO217" s="121"/>
      <c r="AP217" s="153"/>
    </row>
    <row r="218" spans="1:42" ht="18">
      <c r="A218" s="115"/>
      <c r="B218" s="105">
        <v>44337</v>
      </c>
      <c r="C218" s="105"/>
      <c r="D218" s="86">
        <v>44351</v>
      </c>
      <c r="E218" s="105">
        <v>44356</v>
      </c>
      <c r="F218" s="16" t="s">
        <v>6954</v>
      </c>
      <c r="G218" s="5" t="s">
        <v>4890</v>
      </c>
      <c r="H218" s="87" t="s">
        <v>6955</v>
      </c>
      <c r="I218" s="87" t="s">
        <v>3242</v>
      </c>
      <c r="J218" s="85" t="s">
        <v>5487</v>
      </c>
      <c r="K218" s="178" t="s">
        <v>4975</v>
      </c>
      <c r="L218" s="172" t="s">
        <v>7967</v>
      </c>
      <c r="M218" s="117" t="s">
        <v>1616</v>
      </c>
      <c r="N218" s="100">
        <v>2211.12</v>
      </c>
      <c r="O218" s="96" t="s">
        <v>6958</v>
      </c>
      <c r="P218" s="96" t="s">
        <v>6958</v>
      </c>
      <c r="Q218" s="115" t="s">
        <v>6959</v>
      </c>
      <c r="R218" s="117" t="s">
        <v>7030</v>
      </c>
      <c r="S218" s="122" t="s">
        <v>6973</v>
      </c>
      <c r="T218" s="118" t="s">
        <v>4977</v>
      </c>
      <c r="U218" s="117"/>
      <c r="V218" s="87" t="s">
        <v>345</v>
      </c>
      <c r="W218" s="115" t="s">
        <v>37</v>
      </c>
      <c r="X218" s="117"/>
      <c r="Y218" s="115"/>
      <c r="Z218" s="115"/>
      <c r="AA218" s="115"/>
      <c r="AB218" s="115"/>
      <c r="AC218" s="115"/>
      <c r="AD218" s="115"/>
      <c r="AE218" s="115"/>
      <c r="AF218" s="115"/>
      <c r="AG218" s="115"/>
      <c r="AH218" s="115"/>
      <c r="AI218" s="115"/>
      <c r="AJ218" s="115"/>
      <c r="AK218" s="115"/>
      <c r="AL218" s="115"/>
      <c r="AM218" s="84"/>
      <c r="AN218" s="84"/>
      <c r="AO218" s="84"/>
      <c r="AP218" s="84"/>
    </row>
    <row r="219" spans="1:42" ht="17">
      <c r="A219" s="115"/>
      <c r="B219" s="105">
        <v>44333</v>
      </c>
      <c r="C219" s="105" t="s">
        <v>7333</v>
      </c>
      <c r="D219" s="86"/>
      <c r="E219" s="105">
        <v>44337</v>
      </c>
      <c r="F219" s="16" t="s">
        <v>6954</v>
      </c>
      <c r="G219" s="5" t="s">
        <v>4890</v>
      </c>
      <c r="H219" s="87" t="s">
        <v>6955</v>
      </c>
      <c r="I219" s="87" t="s">
        <v>3242</v>
      </c>
      <c r="J219" s="85" t="s">
        <v>281</v>
      </c>
      <c r="K219" s="155">
        <v>100013409437</v>
      </c>
      <c r="L219" s="85" t="s">
        <v>7968</v>
      </c>
      <c r="M219" s="115" t="s">
        <v>142</v>
      </c>
      <c r="N219" s="115">
        <v>2000</v>
      </c>
      <c r="O219" s="90" t="s">
        <v>6982</v>
      </c>
      <c r="P219" s="90" t="s">
        <v>6982</v>
      </c>
      <c r="Q219" s="115" t="s">
        <v>6959</v>
      </c>
      <c r="R219" s="115" t="s">
        <v>6978</v>
      </c>
      <c r="S219" s="122" t="s">
        <v>6966</v>
      </c>
      <c r="T219" s="115" t="s">
        <v>7969</v>
      </c>
      <c r="U219" s="115"/>
      <c r="V219" s="85" t="s">
        <v>345</v>
      </c>
      <c r="W219" s="115" t="s">
        <v>37</v>
      </c>
      <c r="X219" s="115"/>
      <c r="Y219" s="115"/>
      <c r="Z219" s="115"/>
      <c r="AA219" s="115"/>
      <c r="AB219" s="115"/>
      <c r="AC219" s="115"/>
      <c r="AD219" s="115"/>
      <c r="AE219" s="115"/>
      <c r="AF219" s="115"/>
      <c r="AG219" s="115"/>
      <c r="AH219" s="115"/>
      <c r="AI219" s="115"/>
      <c r="AJ219" s="115"/>
      <c r="AK219" s="115"/>
      <c r="AL219" s="115"/>
      <c r="AM219" s="84"/>
      <c r="AN219" s="84"/>
      <c r="AO219" s="84"/>
      <c r="AP219" s="84"/>
    </row>
    <row r="220" spans="1:42" ht="72">
      <c r="A220" s="115"/>
      <c r="B220" s="105">
        <v>44335</v>
      </c>
      <c r="C220" s="105" t="s">
        <v>7333</v>
      </c>
      <c r="D220" s="86"/>
      <c r="E220" s="105">
        <v>44337</v>
      </c>
      <c r="F220" s="16" t="s">
        <v>6954</v>
      </c>
      <c r="G220" s="5" t="s">
        <v>4890</v>
      </c>
      <c r="H220" s="87" t="s">
        <v>6955</v>
      </c>
      <c r="I220" s="87" t="s">
        <v>3242</v>
      </c>
      <c r="J220" s="85" t="s">
        <v>281</v>
      </c>
      <c r="K220" s="110" t="s">
        <v>7970</v>
      </c>
      <c r="L220" s="85" t="s">
        <v>7971</v>
      </c>
      <c r="M220" s="117" t="s">
        <v>142</v>
      </c>
      <c r="N220" s="100">
        <v>700</v>
      </c>
      <c r="O220" s="96" t="s">
        <v>6982</v>
      </c>
      <c r="P220" s="96" t="s">
        <v>6982</v>
      </c>
      <c r="Q220" s="115" t="s">
        <v>6959</v>
      </c>
      <c r="R220" s="115" t="s">
        <v>6978</v>
      </c>
      <c r="S220" s="122" t="s">
        <v>6966</v>
      </c>
      <c r="T220" s="118" t="s">
        <v>7972</v>
      </c>
      <c r="U220" s="117"/>
      <c r="V220" s="85" t="s">
        <v>139</v>
      </c>
      <c r="W220" s="115" t="s">
        <v>37</v>
      </c>
      <c r="X220" s="117"/>
      <c r="Y220" s="115"/>
      <c r="Z220" s="115"/>
      <c r="AA220" s="115"/>
      <c r="AB220" s="115"/>
      <c r="AC220" s="115"/>
      <c r="AD220" s="115"/>
      <c r="AE220" s="115"/>
      <c r="AF220" s="115"/>
      <c r="AG220" s="115"/>
      <c r="AH220" s="115"/>
      <c r="AI220" s="115"/>
      <c r="AJ220" s="115"/>
      <c r="AK220" s="115"/>
      <c r="AL220" s="115"/>
      <c r="AM220" s="84"/>
      <c r="AN220" s="84"/>
      <c r="AO220" s="84"/>
      <c r="AP220" s="84"/>
    </row>
    <row r="221" spans="1:42" ht="17">
      <c r="A221" s="115"/>
      <c r="B221" s="105">
        <v>44337</v>
      </c>
      <c r="C221" s="105">
        <v>44351</v>
      </c>
      <c r="D221" s="86"/>
      <c r="E221" s="105">
        <v>44337</v>
      </c>
      <c r="F221" s="75"/>
      <c r="G221" s="5" t="s">
        <v>4890</v>
      </c>
      <c r="H221" s="87" t="s">
        <v>6955</v>
      </c>
      <c r="I221" s="87" t="s">
        <v>3242</v>
      </c>
      <c r="J221" s="85" t="s">
        <v>154</v>
      </c>
      <c r="K221" s="168" t="s">
        <v>7973</v>
      </c>
      <c r="L221" s="172" t="s">
        <v>7974</v>
      </c>
      <c r="M221" s="117"/>
      <c r="N221" s="100">
        <v>60</v>
      </c>
      <c r="O221" s="173" t="s">
        <v>6965</v>
      </c>
      <c r="P221" s="173" t="s">
        <v>6965</v>
      </c>
      <c r="Q221" s="115" t="s">
        <v>6959</v>
      </c>
      <c r="R221" s="117" t="s">
        <v>7030</v>
      </c>
      <c r="S221" s="122" t="s">
        <v>6973</v>
      </c>
      <c r="T221" s="118"/>
      <c r="U221" s="117"/>
      <c r="V221" s="117" t="s">
        <v>139</v>
      </c>
      <c r="W221" s="115" t="s">
        <v>37</v>
      </c>
      <c r="X221" s="117"/>
      <c r="Y221" s="115"/>
      <c r="Z221" s="115"/>
      <c r="AA221" s="115"/>
      <c r="AB221" s="115"/>
      <c r="AC221" s="115"/>
      <c r="AD221" s="115"/>
      <c r="AE221" s="115"/>
      <c r="AF221" s="115"/>
      <c r="AG221" s="115"/>
      <c r="AH221" s="115"/>
      <c r="AI221" s="115"/>
      <c r="AJ221" s="115"/>
      <c r="AK221" s="115"/>
      <c r="AL221" s="115"/>
      <c r="AM221" s="84"/>
      <c r="AN221" s="84"/>
      <c r="AO221" s="84"/>
      <c r="AP221" s="84"/>
    </row>
    <row r="222" spans="1:42" ht="36">
      <c r="A222" s="115"/>
      <c r="B222" s="105">
        <v>44337</v>
      </c>
      <c r="C222" s="105">
        <v>44371</v>
      </c>
      <c r="D222" s="86"/>
      <c r="E222" s="105">
        <v>44337</v>
      </c>
      <c r="F222" s="16" t="s">
        <v>6954</v>
      </c>
      <c r="G222" s="5" t="s">
        <v>4890</v>
      </c>
      <c r="H222" s="87" t="s">
        <v>6955</v>
      </c>
      <c r="I222" s="87" t="s">
        <v>3242</v>
      </c>
      <c r="J222" s="85" t="s">
        <v>154</v>
      </c>
      <c r="K222" s="168" t="s">
        <v>7975</v>
      </c>
      <c r="L222" s="172" t="s">
        <v>7976</v>
      </c>
      <c r="M222" s="117" t="s">
        <v>142</v>
      </c>
      <c r="N222" s="100">
        <v>1000</v>
      </c>
      <c r="O222" s="173" t="s">
        <v>6965</v>
      </c>
      <c r="P222" s="173" t="s">
        <v>6965</v>
      </c>
      <c r="Q222" s="115" t="s">
        <v>6959</v>
      </c>
      <c r="R222" s="117" t="s">
        <v>7030</v>
      </c>
      <c r="S222" s="122" t="s">
        <v>6966</v>
      </c>
      <c r="T222" s="118" t="s">
        <v>7977</v>
      </c>
      <c r="U222" s="117"/>
      <c r="V222" s="117" t="s">
        <v>345</v>
      </c>
      <c r="W222" s="115" t="s">
        <v>37</v>
      </c>
      <c r="X222" s="117"/>
      <c r="Y222" s="115"/>
      <c r="Z222" s="115"/>
      <c r="AA222" s="115"/>
      <c r="AB222" s="115"/>
      <c r="AC222" s="115"/>
      <c r="AD222" s="115"/>
      <c r="AE222" s="115"/>
      <c r="AF222" s="115"/>
      <c r="AG222" s="115"/>
      <c r="AH222" s="115"/>
      <c r="AI222" s="115"/>
      <c r="AJ222" s="115"/>
      <c r="AK222" s="115"/>
      <c r="AL222" s="115"/>
      <c r="AM222" s="84"/>
      <c r="AN222" s="84"/>
      <c r="AO222" s="84"/>
      <c r="AP222" s="84"/>
    </row>
    <row r="223" spans="1:42" ht="17">
      <c r="A223" s="115"/>
      <c r="B223" s="105">
        <v>44339</v>
      </c>
      <c r="C223" s="105">
        <v>44365</v>
      </c>
      <c r="D223" s="86"/>
      <c r="E223" s="105">
        <v>44340</v>
      </c>
      <c r="F223" s="16" t="s">
        <v>6954</v>
      </c>
      <c r="G223" s="5" t="s">
        <v>4890</v>
      </c>
      <c r="H223" s="87" t="s">
        <v>6955</v>
      </c>
      <c r="I223" s="87" t="s">
        <v>3242</v>
      </c>
      <c r="J223" s="85" t="s">
        <v>156</v>
      </c>
      <c r="K223" s="73" t="s">
        <v>7978</v>
      </c>
      <c r="L223" s="34" t="s">
        <v>7979</v>
      </c>
      <c r="M223" s="117" t="s">
        <v>200</v>
      </c>
      <c r="N223" s="100">
        <v>1000</v>
      </c>
      <c r="O223" s="173" t="s">
        <v>6965</v>
      </c>
      <c r="P223" s="173" t="s">
        <v>6965</v>
      </c>
      <c r="Q223" s="115" t="s">
        <v>6959</v>
      </c>
      <c r="R223" s="117" t="s">
        <v>7030</v>
      </c>
      <c r="S223" s="122" t="s">
        <v>6966</v>
      </c>
      <c r="T223" s="118"/>
      <c r="U223" s="117"/>
      <c r="V223" s="117" t="s">
        <v>345</v>
      </c>
      <c r="W223" s="115" t="s">
        <v>37</v>
      </c>
      <c r="X223" s="117"/>
      <c r="Y223" s="115"/>
      <c r="Z223" s="115"/>
      <c r="AA223" s="115"/>
      <c r="AB223" s="115"/>
      <c r="AC223" s="115"/>
      <c r="AD223" s="115"/>
      <c r="AE223" s="115"/>
      <c r="AF223" s="115"/>
      <c r="AG223" s="115"/>
      <c r="AH223" s="115"/>
      <c r="AI223" s="115"/>
      <c r="AJ223" s="115"/>
      <c r="AK223" s="115"/>
      <c r="AL223" s="115"/>
      <c r="AM223" s="84"/>
      <c r="AN223" s="84"/>
      <c r="AO223" s="84"/>
      <c r="AP223" s="84"/>
    </row>
    <row r="224" spans="1:42" ht="17">
      <c r="A224" s="115"/>
      <c r="B224" s="105">
        <v>44340</v>
      </c>
      <c r="C224" s="105">
        <v>44371</v>
      </c>
      <c r="D224" s="86"/>
      <c r="E224" s="105">
        <v>44340</v>
      </c>
      <c r="F224" s="16" t="s">
        <v>6954</v>
      </c>
      <c r="G224" s="5" t="s">
        <v>4890</v>
      </c>
      <c r="H224" s="87" t="s">
        <v>6955</v>
      </c>
      <c r="I224" s="87" t="s">
        <v>3242</v>
      </c>
      <c r="J224" s="85" t="s">
        <v>156</v>
      </c>
      <c r="K224" s="178" t="s">
        <v>5226</v>
      </c>
      <c r="L224" s="172" t="s">
        <v>7980</v>
      </c>
      <c r="M224" s="117" t="s">
        <v>182</v>
      </c>
      <c r="N224" s="100">
        <v>1000</v>
      </c>
      <c r="O224" s="173" t="s">
        <v>6965</v>
      </c>
      <c r="P224" s="173" t="s">
        <v>6965</v>
      </c>
      <c r="Q224" s="115" t="s">
        <v>6959</v>
      </c>
      <c r="R224" s="117" t="s">
        <v>7030</v>
      </c>
      <c r="S224" s="122" t="s">
        <v>6966</v>
      </c>
      <c r="T224" s="118"/>
      <c r="U224" s="117"/>
      <c r="V224" s="117" t="s">
        <v>345</v>
      </c>
      <c r="W224" s="115" t="s">
        <v>37</v>
      </c>
      <c r="X224" s="117"/>
      <c r="Y224" s="115"/>
      <c r="Z224" s="115"/>
      <c r="AA224" s="115"/>
      <c r="AB224" s="115"/>
      <c r="AC224" s="115"/>
      <c r="AD224" s="115"/>
      <c r="AE224" s="115"/>
      <c r="AF224" s="115"/>
      <c r="AG224" s="115"/>
      <c r="AH224" s="115"/>
      <c r="AI224" s="115"/>
      <c r="AJ224" s="115"/>
      <c r="AK224" s="115"/>
      <c r="AL224" s="115"/>
      <c r="AM224" s="84"/>
      <c r="AN224" s="84"/>
      <c r="AO224" s="84"/>
      <c r="AP224" s="84"/>
    </row>
    <row r="225" spans="1:42" ht="17">
      <c r="A225" s="115"/>
      <c r="B225" s="105">
        <v>44340</v>
      </c>
      <c r="C225" s="105"/>
      <c r="D225" s="86"/>
      <c r="E225" s="105">
        <v>44340</v>
      </c>
      <c r="F225" s="75"/>
      <c r="G225" s="5" t="s">
        <v>4890</v>
      </c>
      <c r="H225" s="87" t="s">
        <v>6955</v>
      </c>
      <c r="I225" s="87" t="s">
        <v>3242</v>
      </c>
      <c r="J225" s="85" t="s">
        <v>156</v>
      </c>
      <c r="K225" s="73" t="s">
        <v>7981</v>
      </c>
      <c r="L225" s="34" t="s">
        <v>7982</v>
      </c>
      <c r="M225" s="117" t="s">
        <v>142</v>
      </c>
      <c r="N225" s="100">
        <v>296</v>
      </c>
      <c r="O225" s="173" t="s">
        <v>6958</v>
      </c>
      <c r="P225" s="173" t="s">
        <v>6958</v>
      </c>
      <c r="Q225" s="115" t="s">
        <v>6959</v>
      </c>
      <c r="R225" s="117" t="s">
        <v>6978</v>
      </c>
      <c r="S225" s="122" t="s">
        <v>6966</v>
      </c>
      <c r="T225" s="118"/>
      <c r="U225" s="117"/>
      <c r="V225" s="117" t="s">
        <v>345</v>
      </c>
      <c r="W225" s="115" t="s">
        <v>37</v>
      </c>
      <c r="X225" s="117"/>
      <c r="Y225" s="115"/>
      <c r="Z225" s="115"/>
      <c r="AA225" s="115"/>
      <c r="AB225" s="115"/>
      <c r="AC225" s="115"/>
      <c r="AD225" s="115"/>
      <c r="AE225" s="115"/>
      <c r="AF225" s="115"/>
      <c r="AG225" s="115"/>
      <c r="AH225" s="115"/>
      <c r="AI225" s="115"/>
      <c r="AJ225" s="115"/>
      <c r="AK225" s="115"/>
      <c r="AL225" s="115"/>
      <c r="AM225" s="84"/>
      <c r="AN225" s="84"/>
      <c r="AO225" s="84"/>
      <c r="AP225" s="84"/>
    </row>
    <row r="226" spans="1:42" ht="17">
      <c r="A226" s="115"/>
      <c r="B226" s="105">
        <v>44340</v>
      </c>
      <c r="C226" s="105">
        <v>44371</v>
      </c>
      <c r="D226" s="86"/>
      <c r="E226" s="105">
        <v>44340</v>
      </c>
      <c r="F226" s="75"/>
      <c r="G226" s="5" t="s">
        <v>4890</v>
      </c>
      <c r="H226" s="87" t="s">
        <v>6955</v>
      </c>
      <c r="I226" s="87" t="s">
        <v>3242</v>
      </c>
      <c r="J226" s="85" t="s">
        <v>156</v>
      </c>
      <c r="K226" s="183">
        <v>2709344122</v>
      </c>
      <c r="L226" s="34" t="s">
        <v>7670</v>
      </c>
      <c r="M226" s="117" t="s">
        <v>142</v>
      </c>
      <c r="N226" s="100">
        <v>1000</v>
      </c>
      <c r="O226" s="173" t="s">
        <v>6965</v>
      </c>
      <c r="P226" s="173" t="s">
        <v>6965</v>
      </c>
      <c r="Q226" s="115" t="s">
        <v>6959</v>
      </c>
      <c r="R226" s="117" t="s">
        <v>7030</v>
      </c>
      <c r="S226" s="122" t="s">
        <v>6966</v>
      </c>
      <c r="T226" s="118"/>
      <c r="U226" s="117"/>
      <c r="V226" s="117" t="s">
        <v>139</v>
      </c>
      <c r="W226" s="115" t="s">
        <v>37</v>
      </c>
      <c r="X226" s="117"/>
      <c r="Y226" s="115"/>
      <c r="Z226" s="115"/>
      <c r="AA226" s="115"/>
      <c r="AB226" s="115"/>
      <c r="AC226" s="115"/>
      <c r="AD226" s="115"/>
      <c r="AE226" s="115"/>
      <c r="AF226" s="115"/>
      <c r="AG226" s="115"/>
      <c r="AH226" s="115"/>
      <c r="AI226" s="115"/>
      <c r="AJ226" s="115"/>
      <c r="AK226" s="115"/>
      <c r="AL226" s="115"/>
      <c r="AM226" s="84"/>
      <c r="AN226" s="84"/>
      <c r="AO226" s="84"/>
      <c r="AP226" s="84"/>
    </row>
    <row r="227" spans="1:42" ht="34">
      <c r="A227" s="138"/>
      <c r="B227" s="105">
        <v>44295</v>
      </c>
      <c r="C227" s="105" t="s">
        <v>7333</v>
      </c>
      <c r="D227" s="86"/>
      <c r="E227" s="105">
        <v>44369</v>
      </c>
      <c r="F227" s="16" t="s">
        <v>6954</v>
      </c>
      <c r="G227" s="5" t="s">
        <v>4890</v>
      </c>
      <c r="H227" s="87" t="s">
        <v>6955</v>
      </c>
      <c r="I227" s="87" t="s">
        <v>3242</v>
      </c>
      <c r="J227" s="85" t="s">
        <v>146</v>
      </c>
      <c r="K227" s="109" t="s">
        <v>6112</v>
      </c>
      <c r="L227" s="85" t="s">
        <v>4414</v>
      </c>
      <c r="M227" s="115" t="s">
        <v>168</v>
      </c>
      <c r="N227" s="104">
        <v>10000</v>
      </c>
      <c r="O227" s="135" t="s">
        <v>6982</v>
      </c>
      <c r="P227" s="135"/>
      <c r="Q227" s="105" t="s">
        <v>6959</v>
      </c>
      <c r="R227" s="115" t="s">
        <v>6969</v>
      </c>
      <c r="S227" s="115" t="s">
        <v>6966</v>
      </c>
      <c r="T227" s="137" t="s">
        <v>7983</v>
      </c>
      <c r="U227" s="115"/>
      <c r="V227" s="115" t="s">
        <v>139</v>
      </c>
      <c r="W227" s="115" t="s">
        <v>37</v>
      </c>
      <c r="X227" s="115"/>
      <c r="Y227" s="115"/>
      <c r="Z227" s="115"/>
      <c r="AA227" s="115"/>
      <c r="AB227" s="115"/>
      <c r="AC227" s="115"/>
      <c r="AD227" s="115"/>
      <c r="AE227" s="115"/>
      <c r="AF227" s="115"/>
      <c r="AG227" s="115"/>
      <c r="AH227" s="115"/>
      <c r="AI227" s="115"/>
      <c r="AJ227" s="115"/>
      <c r="AK227" s="115"/>
      <c r="AL227" s="115"/>
      <c r="AM227" s="84"/>
      <c r="AN227" s="84"/>
      <c r="AO227" s="84"/>
      <c r="AP227" s="84"/>
    </row>
    <row r="228" spans="1:42" ht="17">
      <c r="A228" s="105"/>
      <c r="B228" s="105">
        <v>44311</v>
      </c>
      <c r="C228" s="105" t="s">
        <v>7333</v>
      </c>
      <c r="D228" s="86">
        <v>44372</v>
      </c>
      <c r="E228" s="105">
        <v>44371</v>
      </c>
      <c r="F228" s="16" t="s">
        <v>6954</v>
      </c>
      <c r="G228" s="5" t="s">
        <v>4890</v>
      </c>
      <c r="H228" s="87" t="s">
        <v>6955</v>
      </c>
      <c r="I228" s="87" t="s">
        <v>3242</v>
      </c>
      <c r="J228" s="85" t="s">
        <v>146</v>
      </c>
      <c r="K228" s="184" t="s">
        <v>5956</v>
      </c>
      <c r="L228" s="87" t="s">
        <v>4411</v>
      </c>
      <c r="M228" s="115" t="s">
        <v>213</v>
      </c>
      <c r="N228" s="185">
        <v>999</v>
      </c>
      <c r="O228" s="135" t="s">
        <v>6958</v>
      </c>
      <c r="P228" s="135"/>
      <c r="Q228" s="115">
        <v>2021</v>
      </c>
      <c r="R228" s="115" t="s">
        <v>6978</v>
      </c>
      <c r="S228" s="115" t="s">
        <v>6966</v>
      </c>
      <c r="T228" s="137" t="s">
        <v>82</v>
      </c>
      <c r="U228" s="115"/>
      <c r="V228" s="117" t="s">
        <v>139</v>
      </c>
      <c r="W228" s="115" t="s">
        <v>37</v>
      </c>
      <c r="X228" s="115"/>
      <c r="Y228" s="115"/>
      <c r="Z228" s="115"/>
      <c r="AA228" s="115"/>
      <c r="AB228" s="115"/>
      <c r="AC228" s="115"/>
      <c r="AD228" s="115"/>
      <c r="AE228" s="115"/>
      <c r="AF228" s="115"/>
      <c r="AG228" s="115"/>
      <c r="AH228" s="115"/>
      <c r="AI228" s="115"/>
      <c r="AJ228" s="115"/>
      <c r="AK228" s="115"/>
      <c r="AL228" s="115"/>
      <c r="AM228" s="84"/>
      <c r="AN228" s="84"/>
      <c r="AO228" s="84"/>
      <c r="AP228" s="84"/>
    </row>
    <row r="229" spans="1:42" ht="17">
      <c r="A229" s="115"/>
      <c r="B229" s="92">
        <v>44333</v>
      </c>
      <c r="C229" s="124" t="s">
        <v>7333</v>
      </c>
      <c r="D229" s="105"/>
      <c r="E229" s="124">
        <v>44356</v>
      </c>
      <c r="F229" s="44"/>
      <c r="G229" s="5" t="s">
        <v>4890</v>
      </c>
      <c r="H229" s="87" t="s">
        <v>6955</v>
      </c>
      <c r="I229" s="87" t="s">
        <v>3242</v>
      </c>
      <c r="J229" s="85" t="s">
        <v>146</v>
      </c>
      <c r="K229" s="155">
        <v>100016704876</v>
      </c>
      <c r="L229" s="85" t="s">
        <v>7984</v>
      </c>
      <c r="M229" s="115" t="s">
        <v>287</v>
      </c>
      <c r="N229" s="115">
        <v>2680</v>
      </c>
      <c r="O229" s="135" t="s">
        <v>6982</v>
      </c>
      <c r="P229" s="135"/>
      <c r="Q229" s="121" t="s">
        <v>6959</v>
      </c>
      <c r="R229" s="121" t="s">
        <v>6978</v>
      </c>
      <c r="S229" s="122" t="s">
        <v>6966</v>
      </c>
      <c r="T229" s="115" t="s">
        <v>7985</v>
      </c>
      <c r="U229" s="115"/>
      <c r="V229" s="115" t="s">
        <v>345</v>
      </c>
      <c r="W229" s="121" t="s">
        <v>37</v>
      </c>
      <c r="X229" s="115"/>
      <c r="Y229" s="115"/>
      <c r="Z229" s="115"/>
      <c r="AA229" s="115"/>
      <c r="AB229" s="115"/>
      <c r="AC229" s="115"/>
      <c r="AD229" s="115"/>
      <c r="AE229" s="115"/>
      <c r="AF229" s="115"/>
      <c r="AG229" s="115"/>
      <c r="AH229" s="115"/>
      <c r="AI229" s="115"/>
      <c r="AJ229" s="115"/>
      <c r="AK229" s="115"/>
      <c r="AL229" s="115"/>
      <c r="AM229" s="84"/>
      <c r="AN229" s="84"/>
      <c r="AO229" s="84"/>
      <c r="AP229" s="84"/>
    </row>
    <row r="230" spans="1:42" ht="17">
      <c r="A230" s="85"/>
      <c r="B230" s="92">
        <v>44333</v>
      </c>
      <c r="C230" s="92">
        <v>44385</v>
      </c>
      <c r="D230" s="92"/>
      <c r="E230" s="92">
        <v>44357</v>
      </c>
      <c r="F230" s="16" t="s">
        <v>6954</v>
      </c>
      <c r="G230" s="5" t="s">
        <v>4890</v>
      </c>
      <c r="H230" s="87" t="s">
        <v>6955</v>
      </c>
      <c r="I230" s="87" t="s">
        <v>3242</v>
      </c>
      <c r="J230" s="85" t="s">
        <v>146</v>
      </c>
      <c r="K230" s="143">
        <v>100017410988</v>
      </c>
      <c r="L230" s="85" t="s">
        <v>7986</v>
      </c>
      <c r="M230" s="85" t="s">
        <v>287</v>
      </c>
      <c r="N230" s="85">
        <v>1000</v>
      </c>
      <c r="O230" s="90" t="s">
        <v>6965</v>
      </c>
      <c r="P230" s="135"/>
      <c r="Q230" s="85" t="s">
        <v>6959</v>
      </c>
      <c r="R230" s="85" t="s">
        <v>6978</v>
      </c>
      <c r="S230" s="91" t="s">
        <v>6966</v>
      </c>
      <c r="T230" s="85" t="s">
        <v>7987</v>
      </c>
      <c r="U230" s="85"/>
      <c r="V230" s="85" t="s">
        <v>139</v>
      </c>
      <c r="W230" s="85" t="s">
        <v>37</v>
      </c>
      <c r="X230" s="85"/>
      <c r="Y230" s="85"/>
      <c r="Z230" s="85"/>
      <c r="AA230" s="85"/>
      <c r="AB230" s="85"/>
      <c r="AC230" s="85"/>
      <c r="AD230" s="85"/>
      <c r="AE230" s="85"/>
      <c r="AF230" s="85"/>
      <c r="AG230" s="85"/>
      <c r="AH230" s="85"/>
      <c r="AI230" s="85"/>
      <c r="AJ230" s="85"/>
      <c r="AK230" s="85"/>
      <c r="AL230" s="85"/>
      <c r="AM230" s="145"/>
      <c r="AN230" s="145"/>
      <c r="AO230" s="145"/>
      <c r="AP230" s="84"/>
    </row>
    <row r="231" spans="1:42" ht="17">
      <c r="A231" s="85"/>
      <c r="B231" s="92">
        <v>44333</v>
      </c>
      <c r="C231" s="92" t="s">
        <v>7333</v>
      </c>
      <c r="D231" s="92"/>
      <c r="E231" s="92">
        <v>44356</v>
      </c>
      <c r="F231" s="16"/>
      <c r="G231" s="5" t="s">
        <v>4890</v>
      </c>
      <c r="H231" s="87" t="s">
        <v>6955</v>
      </c>
      <c r="I231" s="87" t="s">
        <v>3242</v>
      </c>
      <c r="J231" s="85" t="s">
        <v>146</v>
      </c>
      <c r="K231" s="143">
        <v>100017199605</v>
      </c>
      <c r="L231" s="85" t="s">
        <v>7988</v>
      </c>
      <c r="M231" s="85" t="s">
        <v>287</v>
      </c>
      <c r="N231" s="85">
        <v>300</v>
      </c>
      <c r="O231" s="90" t="s">
        <v>6982</v>
      </c>
      <c r="P231" s="135"/>
      <c r="Q231" s="85" t="s">
        <v>6959</v>
      </c>
      <c r="R231" s="85" t="s">
        <v>6978</v>
      </c>
      <c r="S231" s="91" t="s">
        <v>6966</v>
      </c>
      <c r="T231" s="85" t="s">
        <v>7989</v>
      </c>
      <c r="U231" s="85"/>
      <c r="V231" s="85" t="s">
        <v>345</v>
      </c>
      <c r="W231" s="85" t="s">
        <v>37</v>
      </c>
      <c r="X231" s="85"/>
      <c r="Y231" s="85"/>
      <c r="Z231" s="85"/>
      <c r="AA231" s="85"/>
      <c r="AB231" s="85"/>
      <c r="AC231" s="85"/>
      <c r="AD231" s="85"/>
      <c r="AE231" s="85"/>
      <c r="AF231" s="85"/>
      <c r="AG231" s="85"/>
      <c r="AH231" s="85"/>
      <c r="AI231" s="85"/>
      <c r="AJ231" s="85"/>
      <c r="AK231" s="85"/>
      <c r="AL231" s="85"/>
      <c r="AM231" s="145"/>
      <c r="AN231" s="145"/>
      <c r="AO231" s="145"/>
      <c r="AP231" s="84"/>
    </row>
    <row r="232" spans="1:42" ht="17">
      <c r="A232" s="85"/>
      <c r="B232" s="92">
        <v>44340</v>
      </c>
      <c r="C232" s="92">
        <v>44368</v>
      </c>
      <c r="D232" s="92"/>
      <c r="E232" s="92">
        <v>44355</v>
      </c>
      <c r="F232" s="16"/>
      <c r="G232" s="5" t="s">
        <v>4890</v>
      </c>
      <c r="H232" s="87" t="s">
        <v>6955</v>
      </c>
      <c r="I232" s="87" t="s">
        <v>3242</v>
      </c>
      <c r="J232" s="85" t="s">
        <v>146</v>
      </c>
      <c r="K232" s="156" t="s">
        <v>7990</v>
      </c>
      <c r="L232" s="172" t="s">
        <v>7991</v>
      </c>
      <c r="M232" s="87" t="s">
        <v>142</v>
      </c>
      <c r="N232" s="95">
        <v>1000</v>
      </c>
      <c r="O232" s="96" t="s">
        <v>6965</v>
      </c>
      <c r="P232" s="96"/>
      <c r="Q232" s="85" t="s">
        <v>6959</v>
      </c>
      <c r="R232" s="87" t="s">
        <v>7030</v>
      </c>
      <c r="S232" s="91" t="s">
        <v>6966</v>
      </c>
      <c r="T232" s="94"/>
      <c r="U232" s="87"/>
      <c r="V232" s="87" t="s">
        <v>345</v>
      </c>
      <c r="W232" s="85" t="s">
        <v>37</v>
      </c>
      <c r="X232" s="87"/>
      <c r="Y232" s="85"/>
      <c r="Z232" s="85"/>
      <c r="AA232" s="85"/>
      <c r="AB232" s="85"/>
      <c r="AC232" s="85"/>
      <c r="AD232" s="85"/>
      <c r="AE232" s="85"/>
      <c r="AF232" s="85"/>
      <c r="AG232" s="85"/>
      <c r="AH232" s="85"/>
      <c r="AI232" s="85"/>
      <c r="AJ232" s="85"/>
      <c r="AK232" s="85"/>
      <c r="AL232" s="85"/>
      <c r="AM232" s="145"/>
      <c r="AN232" s="145"/>
      <c r="AO232" s="145"/>
      <c r="AP232" s="84"/>
    </row>
    <row r="233" spans="1:42" ht="17">
      <c r="A233" s="85"/>
      <c r="B233" s="92">
        <v>44340</v>
      </c>
      <c r="C233" s="92">
        <v>44370</v>
      </c>
      <c r="D233" s="92"/>
      <c r="E233" s="92">
        <v>44355</v>
      </c>
      <c r="F233" s="16"/>
      <c r="G233" s="5" t="s">
        <v>4890</v>
      </c>
      <c r="H233" s="87" t="s">
        <v>6955</v>
      </c>
      <c r="I233" s="87" t="s">
        <v>3242</v>
      </c>
      <c r="J233" s="85" t="s">
        <v>146</v>
      </c>
      <c r="K233" s="156" t="s">
        <v>5235</v>
      </c>
      <c r="L233" s="172" t="s">
        <v>7992</v>
      </c>
      <c r="M233" s="117" t="s">
        <v>142</v>
      </c>
      <c r="N233" s="95">
        <v>1000</v>
      </c>
      <c r="O233" s="96" t="s">
        <v>6965</v>
      </c>
      <c r="P233" s="96"/>
      <c r="Q233" s="85" t="s">
        <v>6959</v>
      </c>
      <c r="R233" s="87" t="s">
        <v>7030</v>
      </c>
      <c r="S233" s="91" t="s">
        <v>6966</v>
      </c>
      <c r="T233" s="94"/>
      <c r="U233" s="87"/>
      <c r="V233" s="87" t="s">
        <v>345</v>
      </c>
      <c r="W233" s="85" t="s">
        <v>37</v>
      </c>
      <c r="X233" s="87"/>
      <c r="Y233" s="85"/>
      <c r="Z233" s="85"/>
      <c r="AA233" s="85"/>
      <c r="AB233" s="85"/>
      <c r="AC233" s="85"/>
      <c r="AD233" s="85"/>
      <c r="AE233" s="85"/>
      <c r="AF233" s="85"/>
      <c r="AG233" s="85"/>
      <c r="AH233" s="85"/>
      <c r="AI233" s="85"/>
      <c r="AJ233" s="85"/>
      <c r="AK233" s="85"/>
      <c r="AL233" s="85"/>
      <c r="AM233" s="145"/>
      <c r="AN233" s="145"/>
      <c r="AO233" s="145"/>
      <c r="AP233" s="84"/>
    </row>
    <row r="234" spans="1:42" ht="54">
      <c r="A234" s="85"/>
      <c r="B234" s="92">
        <v>44340</v>
      </c>
      <c r="C234" s="92" t="s">
        <v>7333</v>
      </c>
      <c r="D234" s="92"/>
      <c r="E234" s="92">
        <v>44369</v>
      </c>
      <c r="F234" s="16"/>
      <c r="G234" s="5" t="s">
        <v>4890</v>
      </c>
      <c r="H234" s="87" t="s">
        <v>6955</v>
      </c>
      <c r="I234" s="87" t="s">
        <v>3242</v>
      </c>
      <c r="J234" s="85" t="s">
        <v>146</v>
      </c>
      <c r="K234" s="186" t="s">
        <v>7993</v>
      </c>
      <c r="L234" s="172" t="s">
        <v>7994</v>
      </c>
      <c r="M234" s="87" t="s">
        <v>142</v>
      </c>
      <c r="N234" s="95">
        <v>3000</v>
      </c>
      <c r="O234" s="96" t="s">
        <v>6982</v>
      </c>
      <c r="P234" s="173"/>
      <c r="Q234" s="85" t="s">
        <v>6959</v>
      </c>
      <c r="R234" s="87" t="s">
        <v>7030</v>
      </c>
      <c r="S234" s="91" t="s">
        <v>6973</v>
      </c>
      <c r="T234" s="94" t="s">
        <v>7995</v>
      </c>
      <c r="U234" s="87"/>
      <c r="V234" s="87" t="s">
        <v>345</v>
      </c>
      <c r="W234" s="85" t="s">
        <v>37</v>
      </c>
      <c r="X234" s="87"/>
      <c r="Y234" s="85"/>
      <c r="Z234" s="85"/>
      <c r="AA234" s="85"/>
      <c r="AB234" s="85"/>
      <c r="AC234" s="85"/>
      <c r="AD234" s="85"/>
      <c r="AE234" s="85"/>
      <c r="AF234" s="85"/>
      <c r="AG234" s="85"/>
      <c r="AH234" s="85"/>
      <c r="AI234" s="85"/>
      <c r="AJ234" s="85"/>
      <c r="AK234" s="85"/>
      <c r="AL234" s="85"/>
      <c r="AM234" s="145"/>
      <c r="AN234" s="145"/>
      <c r="AO234" s="145"/>
      <c r="AP234" s="84"/>
    </row>
    <row r="235" spans="1:42" ht="18">
      <c r="A235" s="85"/>
      <c r="B235" s="92">
        <v>44340</v>
      </c>
      <c r="C235" s="92"/>
      <c r="D235" s="92">
        <v>44380</v>
      </c>
      <c r="E235" s="92">
        <v>44365</v>
      </c>
      <c r="F235" s="44"/>
      <c r="G235" s="5" t="s">
        <v>4890</v>
      </c>
      <c r="H235" s="87" t="s">
        <v>6955</v>
      </c>
      <c r="I235" s="87" t="s">
        <v>3242</v>
      </c>
      <c r="J235" s="85" t="s">
        <v>175</v>
      </c>
      <c r="K235" s="156" t="s">
        <v>7996</v>
      </c>
      <c r="L235" s="172" t="s">
        <v>7997</v>
      </c>
      <c r="M235" s="87" t="s">
        <v>142</v>
      </c>
      <c r="N235" s="95">
        <v>939.6</v>
      </c>
      <c r="O235" s="96" t="s">
        <v>6958</v>
      </c>
      <c r="P235" s="96" t="s">
        <v>6958</v>
      </c>
      <c r="Q235" s="85" t="s">
        <v>6959</v>
      </c>
      <c r="R235" s="87" t="s">
        <v>7391</v>
      </c>
      <c r="S235" s="91" t="s">
        <v>6973</v>
      </c>
      <c r="T235" s="94" t="s">
        <v>82</v>
      </c>
      <c r="U235" s="87"/>
      <c r="V235" s="87" t="s">
        <v>139</v>
      </c>
      <c r="W235" s="85" t="s">
        <v>37</v>
      </c>
      <c r="X235" s="87"/>
      <c r="Y235" s="85"/>
      <c r="Z235" s="85"/>
      <c r="AA235" s="85"/>
      <c r="AB235" s="85"/>
      <c r="AC235" s="85"/>
      <c r="AD235" s="85"/>
      <c r="AE235" s="85"/>
      <c r="AF235" s="85"/>
      <c r="AG235" s="85"/>
      <c r="AH235" s="85"/>
      <c r="AI235" s="85"/>
      <c r="AJ235" s="85"/>
      <c r="AK235" s="85"/>
      <c r="AL235" s="85"/>
      <c r="AM235" s="85"/>
      <c r="AN235" s="85"/>
      <c r="AO235" s="85"/>
      <c r="AP235" s="84"/>
    </row>
    <row r="236" spans="1:42" ht="18">
      <c r="A236" s="85"/>
      <c r="B236" s="92">
        <v>44340</v>
      </c>
      <c r="C236" s="92"/>
      <c r="D236" s="92"/>
      <c r="E236" s="92">
        <v>44340</v>
      </c>
      <c r="F236" s="16"/>
      <c r="G236" s="5" t="s">
        <v>4890</v>
      </c>
      <c r="H236" s="87" t="s">
        <v>6955</v>
      </c>
      <c r="I236" s="87" t="s">
        <v>3242</v>
      </c>
      <c r="J236" s="85" t="s">
        <v>175</v>
      </c>
      <c r="K236" s="156" t="s">
        <v>7998</v>
      </c>
      <c r="L236" s="172" t="s">
        <v>7999</v>
      </c>
      <c r="M236" s="87" t="s">
        <v>142</v>
      </c>
      <c r="N236" s="95">
        <v>300</v>
      </c>
      <c r="O236" s="96" t="s">
        <v>6958</v>
      </c>
      <c r="P236" s="96" t="s">
        <v>6958</v>
      </c>
      <c r="Q236" s="85">
        <v>2021</v>
      </c>
      <c r="R236" s="87" t="s">
        <v>6978</v>
      </c>
      <c r="S236" s="91" t="s">
        <v>6966</v>
      </c>
      <c r="T236" s="94" t="s">
        <v>8000</v>
      </c>
      <c r="U236" s="87"/>
      <c r="V236" s="87" t="s">
        <v>2925</v>
      </c>
      <c r="W236" s="85" t="s">
        <v>37</v>
      </c>
      <c r="X236" s="87"/>
      <c r="Y236" s="85"/>
      <c r="Z236" s="85"/>
      <c r="AA236" s="85"/>
      <c r="AB236" s="85"/>
      <c r="AC236" s="85"/>
      <c r="AD236" s="85"/>
      <c r="AE236" s="85"/>
      <c r="AF236" s="85"/>
      <c r="AG236" s="85"/>
      <c r="AH236" s="85"/>
      <c r="AI236" s="85"/>
      <c r="AJ236" s="85"/>
      <c r="AK236" s="85"/>
      <c r="AL236" s="85"/>
      <c r="AM236" s="85"/>
      <c r="AN236" s="85"/>
      <c r="AO236" s="85"/>
      <c r="AP236" s="84"/>
    </row>
    <row r="237" spans="1:42" ht="18">
      <c r="A237" s="85"/>
      <c r="B237" s="92">
        <v>44337</v>
      </c>
      <c r="C237" s="92"/>
      <c r="D237" s="92"/>
      <c r="E237" s="92">
        <v>44340</v>
      </c>
      <c r="F237" s="16" t="s">
        <v>6954</v>
      </c>
      <c r="G237" s="5" t="s">
        <v>4890</v>
      </c>
      <c r="H237" s="87" t="s">
        <v>6955</v>
      </c>
      <c r="I237" s="87" t="s">
        <v>3242</v>
      </c>
      <c r="J237" s="85" t="s">
        <v>5487</v>
      </c>
      <c r="K237" s="156" t="s">
        <v>8001</v>
      </c>
      <c r="L237" s="172" t="s">
        <v>8002</v>
      </c>
      <c r="M237" s="87" t="s">
        <v>142</v>
      </c>
      <c r="N237" s="95">
        <v>2205</v>
      </c>
      <c r="O237" s="96" t="s">
        <v>6982</v>
      </c>
      <c r="P237" s="96" t="s">
        <v>6982</v>
      </c>
      <c r="Q237" s="85" t="s">
        <v>6959</v>
      </c>
      <c r="R237" s="87" t="s">
        <v>6978</v>
      </c>
      <c r="S237" s="91" t="s">
        <v>6970</v>
      </c>
      <c r="T237" s="94" t="s">
        <v>8003</v>
      </c>
      <c r="U237" s="87"/>
      <c r="V237" s="87" t="s">
        <v>139</v>
      </c>
      <c r="W237" s="85" t="s">
        <v>37</v>
      </c>
      <c r="X237" s="87"/>
      <c r="Y237" s="85"/>
      <c r="Z237" s="85"/>
      <c r="AA237" s="85"/>
      <c r="AB237" s="85"/>
      <c r="AC237" s="85"/>
      <c r="AD237" s="85"/>
      <c r="AE237" s="85"/>
      <c r="AF237" s="85"/>
      <c r="AG237" s="85"/>
      <c r="AH237" s="85"/>
      <c r="AI237" s="85"/>
      <c r="AJ237" s="85"/>
      <c r="AK237" s="85"/>
      <c r="AL237" s="85"/>
      <c r="AM237" s="85"/>
      <c r="AN237" s="85"/>
      <c r="AO237" s="85"/>
      <c r="AP237" s="84"/>
    </row>
    <row r="238" spans="1:42" ht="17">
      <c r="A238" s="85"/>
      <c r="B238" s="92">
        <v>44329</v>
      </c>
      <c r="C238" s="92" t="s">
        <v>7333</v>
      </c>
      <c r="D238" s="92"/>
      <c r="E238" s="92">
        <v>44340</v>
      </c>
      <c r="F238" s="16" t="s">
        <v>6954</v>
      </c>
      <c r="G238" s="5" t="s">
        <v>4890</v>
      </c>
      <c r="H238" s="87" t="s">
        <v>6955</v>
      </c>
      <c r="I238" s="87" t="s">
        <v>3242</v>
      </c>
      <c r="J238" s="85" t="s">
        <v>281</v>
      </c>
      <c r="K238" s="155">
        <v>100019286453</v>
      </c>
      <c r="L238" s="85" t="s">
        <v>8004</v>
      </c>
      <c r="M238" s="85" t="s">
        <v>246</v>
      </c>
      <c r="N238" s="85">
        <v>5000</v>
      </c>
      <c r="O238" s="90" t="s">
        <v>6982</v>
      </c>
      <c r="P238" s="90" t="s">
        <v>6982</v>
      </c>
      <c r="Q238" s="85" t="s">
        <v>6959</v>
      </c>
      <c r="R238" s="85" t="s">
        <v>6978</v>
      </c>
      <c r="S238" s="85" t="s">
        <v>6966</v>
      </c>
      <c r="T238" s="85" t="s">
        <v>8005</v>
      </c>
      <c r="U238" s="85"/>
      <c r="V238" s="85" t="s">
        <v>139</v>
      </c>
      <c r="W238" s="85" t="s">
        <v>37</v>
      </c>
      <c r="X238" s="85"/>
      <c r="Y238" s="85"/>
      <c r="Z238" s="85"/>
      <c r="AA238" s="85"/>
      <c r="AB238" s="85"/>
      <c r="AC238" s="85"/>
      <c r="AD238" s="85"/>
      <c r="AE238" s="85"/>
      <c r="AF238" s="85"/>
      <c r="AG238" s="85"/>
      <c r="AH238" s="85"/>
      <c r="AI238" s="85"/>
      <c r="AJ238" s="85"/>
      <c r="AK238" s="85"/>
      <c r="AL238" s="85"/>
      <c r="AM238" s="85"/>
      <c r="AN238" s="85"/>
      <c r="AO238" s="85"/>
      <c r="AP238" s="84"/>
    </row>
    <row r="239" spans="1:42" ht="85">
      <c r="A239" s="103"/>
      <c r="B239" s="92">
        <v>44302</v>
      </c>
      <c r="C239" s="92" t="s">
        <v>7333</v>
      </c>
      <c r="D239" s="92"/>
      <c r="E239" s="92">
        <v>44340</v>
      </c>
      <c r="F239" s="16" t="s">
        <v>6954</v>
      </c>
      <c r="G239" s="5" t="s">
        <v>4890</v>
      </c>
      <c r="H239" s="87" t="s">
        <v>6955</v>
      </c>
      <c r="I239" s="87" t="s">
        <v>3242</v>
      </c>
      <c r="J239" s="85" t="s">
        <v>281</v>
      </c>
      <c r="K239" s="110" t="s">
        <v>8006</v>
      </c>
      <c r="L239" s="85" t="s">
        <v>4202</v>
      </c>
      <c r="M239" s="85" t="s">
        <v>142</v>
      </c>
      <c r="N239" s="106">
        <v>1500</v>
      </c>
      <c r="O239" s="90" t="s">
        <v>6982</v>
      </c>
      <c r="P239" s="90" t="s">
        <v>6982</v>
      </c>
      <c r="Q239" s="85" t="s">
        <v>6959</v>
      </c>
      <c r="R239" s="85" t="s">
        <v>6978</v>
      </c>
      <c r="S239" s="85" t="s">
        <v>6961</v>
      </c>
      <c r="T239" s="102" t="s">
        <v>8007</v>
      </c>
      <c r="U239" s="85"/>
      <c r="V239" s="85" t="s">
        <v>139</v>
      </c>
      <c r="W239" s="85" t="s">
        <v>37</v>
      </c>
      <c r="X239" s="85"/>
      <c r="Y239" s="85"/>
      <c r="Z239" s="85"/>
      <c r="AA239" s="85"/>
      <c r="AB239" s="85"/>
      <c r="AC239" s="85"/>
      <c r="AD239" s="85"/>
      <c r="AE239" s="85"/>
      <c r="AF239" s="85"/>
      <c r="AG239" s="85"/>
      <c r="AH239" s="85"/>
      <c r="AI239" s="85"/>
      <c r="AJ239" s="85"/>
      <c r="AK239" s="85"/>
      <c r="AL239" s="85"/>
      <c r="AM239" s="85"/>
      <c r="AN239" s="85"/>
      <c r="AO239" s="85"/>
      <c r="AP239" s="84"/>
    </row>
    <row r="240" spans="1:42" ht="18">
      <c r="A240" s="85"/>
      <c r="B240" s="92">
        <v>44340</v>
      </c>
      <c r="C240" s="92" t="s">
        <v>7333</v>
      </c>
      <c r="D240" s="92"/>
      <c r="E240" s="92">
        <v>44340</v>
      </c>
      <c r="F240" s="16" t="s">
        <v>6954</v>
      </c>
      <c r="G240" s="5" t="s">
        <v>4890</v>
      </c>
      <c r="H240" s="87" t="s">
        <v>6955</v>
      </c>
      <c r="I240" s="87" t="s">
        <v>3242</v>
      </c>
      <c r="J240" s="85" t="s">
        <v>281</v>
      </c>
      <c r="K240" s="156" t="s">
        <v>8008</v>
      </c>
      <c r="L240" s="172" t="s">
        <v>8009</v>
      </c>
      <c r="M240" s="87" t="s">
        <v>8010</v>
      </c>
      <c r="N240" s="95">
        <v>2000</v>
      </c>
      <c r="O240" s="96" t="s">
        <v>6982</v>
      </c>
      <c r="P240" s="96" t="s">
        <v>6982</v>
      </c>
      <c r="Q240" s="85" t="s">
        <v>6959</v>
      </c>
      <c r="R240" s="87" t="s">
        <v>6978</v>
      </c>
      <c r="S240" s="91" t="s">
        <v>6966</v>
      </c>
      <c r="T240" s="94" t="s">
        <v>8011</v>
      </c>
      <c r="U240" s="87"/>
      <c r="V240" s="87" t="s">
        <v>345</v>
      </c>
      <c r="W240" s="85" t="s">
        <v>37</v>
      </c>
      <c r="X240" s="87"/>
      <c r="Y240" s="85"/>
      <c r="Z240" s="85"/>
      <c r="AA240" s="85"/>
      <c r="AB240" s="85"/>
      <c r="AC240" s="85"/>
      <c r="AD240" s="85"/>
      <c r="AE240" s="85"/>
      <c r="AF240" s="85"/>
      <c r="AG240" s="85"/>
      <c r="AH240" s="85"/>
      <c r="AI240" s="85"/>
      <c r="AJ240" s="85"/>
      <c r="AK240" s="85"/>
      <c r="AL240" s="85"/>
      <c r="AM240" s="85"/>
      <c r="AN240" s="85"/>
      <c r="AO240" s="85"/>
      <c r="AP240" s="84"/>
    </row>
    <row r="241" spans="1:42" ht="36">
      <c r="A241" s="85"/>
      <c r="B241" s="92">
        <v>44340</v>
      </c>
      <c r="C241" s="92" t="s">
        <v>7333</v>
      </c>
      <c r="D241" s="92"/>
      <c r="E241" s="92">
        <v>44340</v>
      </c>
      <c r="F241" s="16" t="s">
        <v>6954</v>
      </c>
      <c r="G241" s="5" t="s">
        <v>4890</v>
      </c>
      <c r="H241" s="87" t="s">
        <v>6955</v>
      </c>
      <c r="I241" s="87" t="s">
        <v>3242</v>
      </c>
      <c r="J241" s="85" t="s">
        <v>281</v>
      </c>
      <c r="K241" s="156" t="s">
        <v>8012</v>
      </c>
      <c r="L241" s="172" t="s">
        <v>8013</v>
      </c>
      <c r="M241" s="87" t="s">
        <v>142</v>
      </c>
      <c r="N241" s="95">
        <v>500</v>
      </c>
      <c r="O241" s="96" t="s">
        <v>6982</v>
      </c>
      <c r="P241" s="96" t="s">
        <v>6982</v>
      </c>
      <c r="Q241" s="85" t="s">
        <v>6959</v>
      </c>
      <c r="R241" s="87" t="s">
        <v>7030</v>
      </c>
      <c r="S241" s="91" t="s">
        <v>6961</v>
      </c>
      <c r="T241" s="94" t="s">
        <v>8014</v>
      </c>
      <c r="U241" s="87"/>
      <c r="V241" s="87" t="s">
        <v>139</v>
      </c>
      <c r="W241" s="85" t="s">
        <v>37</v>
      </c>
      <c r="X241" s="87"/>
      <c r="Y241" s="85"/>
      <c r="Z241" s="85"/>
      <c r="AA241" s="85"/>
      <c r="AB241" s="85"/>
      <c r="AC241" s="85"/>
      <c r="AD241" s="85"/>
      <c r="AE241" s="85"/>
      <c r="AF241" s="85"/>
      <c r="AG241" s="85"/>
      <c r="AH241" s="85"/>
      <c r="AI241" s="85"/>
      <c r="AJ241" s="85"/>
      <c r="AK241" s="85"/>
      <c r="AL241" s="85"/>
      <c r="AM241" s="85"/>
      <c r="AN241" s="85"/>
      <c r="AO241" s="85"/>
      <c r="AP241" s="84"/>
    </row>
    <row r="242" spans="1:42" ht="36">
      <c r="A242" s="85"/>
      <c r="B242" s="92">
        <v>44340</v>
      </c>
      <c r="C242" s="92" t="s">
        <v>7333</v>
      </c>
      <c r="D242" s="92"/>
      <c r="E242" s="92">
        <v>44340</v>
      </c>
      <c r="F242" s="16" t="s">
        <v>6954</v>
      </c>
      <c r="G242" s="5" t="s">
        <v>4890</v>
      </c>
      <c r="H242" s="87" t="s">
        <v>6955</v>
      </c>
      <c r="I242" s="87" t="s">
        <v>3242</v>
      </c>
      <c r="J242" s="85" t="s">
        <v>281</v>
      </c>
      <c r="K242" s="156" t="s">
        <v>8015</v>
      </c>
      <c r="L242" s="172" t="s">
        <v>8016</v>
      </c>
      <c r="M242" s="87" t="s">
        <v>142</v>
      </c>
      <c r="N242" s="95">
        <v>1100</v>
      </c>
      <c r="O242" s="96" t="s">
        <v>6982</v>
      </c>
      <c r="P242" s="96" t="s">
        <v>6982</v>
      </c>
      <c r="Q242" s="85" t="s">
        <v>6959</v>
      </c>
      <c r="R242" s="87" t="s">
        <v>7030</v>
      </c>
      <c r="S242" s="91" t="s">
        <v>6961</v>
      </c>
      <c r="T242" s="94" t="s">
        <v>8017</v>
      </c>
      <c r="U242" s="87"/>
      <c r="V242" s="87" t="s">
        <v>139</v>
      </c>
      <c r="W242" s="85" t="s">
        <v>37</v>
      </c>
      <c r="X242" s="87"/>
      <c r="Y242" s="85"/>
      <c r="Z242" s="85"/>
      <c r="AA242" s="85"/>
      <c r="AB242" s="85"/>
      <c r="AC242" s="85"/>
      <c r="AD242" s="85"/>
      <c r="AE242" s="85"/>
      <c r="AF242" s="85"/>
      <c r="AG242" s="85"/>
      <c r="AH242" s="85"/>
      <c r="AI242" s="85"/>
      <c r="AJ242" s="85"/>
      <c r="AK242" s="85"/>
      <c r="AL242" s="85"/>
      <c r="AM242" s="85"/>
      <c r="AN242" s="85"/>
      <c r="AO242" s="85"/>
      <c r="AP242" s="84"/>
    </row>
    <row r="243" spans="1:42" ht="18">
      <c r="A243" s="85"/>
      <c r="B243" s="92">
        <v>44337</v>
      </c>
      <c r="C243" s="142">
        <v>44349</v>
      </c>
      <c r="D243" s="92"/>
      <c r="E243" s="92">
        <v>44340</v>
      </c>
      <c r="F243" s="16" t="s">
        <v>6954</v>
      </c>
      <c r="G243" s="5" t="s">
        <v>4890</v>
      </c>
      <c r="H243" s="87" t="s">
        <v>6955</v>
      </c>
      <c r="I243" s="87" t="s">
        <v>3242</v>
      </c>
      <c r="J243" s="85" t="s">
        <v>154</v>
      </c>
      <c r="K243" s="187" t="s">
        <v>8018</v>
      </c>
      <c r="L243" s="172" t="s">
        <v>8019</v>
      </c>
      <c r="M243" s="87" t="s">
        <v>8020</v>
      </c>
      <c r="N243" s="95">
        <v>1000</v>
      </c>
      <c r="O243" s="96" t="s">
        <v>6965</v>
      </c>
      <c r="P243" s="96" t="s">
        <v>6965</v>
      </c>
      <c r="Q243" s="85" t="s">
        <v>6959</v>
      </c>
      <c r="R243" s="87" t="s">
        <v>7030</v>
      </c>
      <c r="S243" s="91" t="s">
        <v>6966</v>
      </c>
      <c r="T243" s="94" t="s">
        <v>8021</v>
      </c>
      <c r="U243" s="87"/>
      <c r="V243" s="87" t="s">
        <v>345</v>
      </c>
      <c r="W243" s="85" t="s">
        <v>37</v>
      </c>
      <c r="X243" s="87"/>
      <c r="Y243" s="85"/>
      <c r="Z243" s="85"/>
      <c r="AA243" s="85"/>
      <c r="AB243" s="85"/>
      <c r="AC243" s="85"/>
      <c r="AD243" s="85"/>
      <c r="AE243" s="85"/>
      <c r="AF243" s="85"/>
      <c r="AG243" s="85"/>
      <c r="AH243" s="85"/>
      <c r="AI243" s="85"/>
      <c r="AJ243" s="85"/>
      <c r="AK243" s="85"/>
      <c r="AL243" s="85"/>
      <c r="AM243" s="85"/>
      <c r="AN243" s="85"/>
      <c r="AO243" s="85"/>
      <c r="AP243" s="84"/>
    </row>
    <row r="244" spans="1:42" ht="18">
      <c r="A244" s="85"/>
      <c r="B244" s="92">
        <v>44340</v>
      </c>
      <c r="C244" s="105">
        <v>44365</v>
      </c>
      <c r="D244" s="92"/>
      <c r="E244" s="92">
        <v>44340</v>
      </c>
      <c r="F244" s="16" t="s">
        <v>6954</v>
      </c>
      <c r="G244" s="5" t="s">
        <v>4890</v>
      </c>
      <c r="H244" s="87" t="s">
        <v>6955</v>
      </c>
      <c r="I244" s="87" t="s">
        <v>3242</v>
      </c>
      <c r="J244" s="85" t="s">
        <v>154</v>
      </c>
      <c r="K244" s="188" t="s">
        <v>8022</v>
      </c>
      <c r="L244" s="172" t="s">
        <v>8023</v>
      </c>
      <c r="M244" s="87" t="s">
        <v>148</v>
      </c>
      <c r="N244" s="95">
        <v>60</v>
      </c>
      <c r="O244" s="96" t="s">
        <v>6957</v>
      </c>
      <c r="P244" s="96" t="s">
        <v>6957</v>
      </c>
      <c r="Q244" s="85" t="s">
        <v>6959</v>
      </c>
      <c r="R244" s="87" t="s">
        <v>7030</v>
      </c>
      <c r="S244" s="91" t="s">
        <v>6970</v>
      </c>
      <c r="T244" s="94" t="s">
        <v>86</v>
      </c>
      <c r="U244" s="87"/>
      <c r="V244" s="87" t="s">
        <v>139</v>
      </c>
      <c r="W244" s="85" t="s">
        <v>37</v>
      </c>
      <c r="X244" s="87"/>
      <c r="Y244" s="85"/>
      <c r="Z244" s="85"/>
      <c r="AA244" s="85"/>
      <c r="AB244" s="85"/>
      <c r="AC244" s="85"/>
      <c r="AD244" s="85"/>
      <c r="AE244" s="85"/>
      <c r="AF244" s="85"/>
      <c r="AG244" s="85"/>
      <c r="AH244" s="85"/>
      <c r="AI244" s="85"/>
      <c r="AJ244" s="85"/>
      <c r="AK244" s="85"/>
      <c r="AL244" s="85"/>
      <c r="AM244" s="85"/>
      <c r="AN244" s="85"/>
      <c r="AO244" s="85"/>
      <c r="AP244" s="84"/>
    </row>
    <row r="245" spans="1:42" ht="17">
      <c r="A245" s="115"/>
      <c r="B245" s="86">
        <v>44326</v>
      </c>
      <c r="C245" s="86"/>
      <c r="D245" s="86"/>
      <c r="E245" s="86">
        <v>44341</v>
      </c>
      <c r="F245" s="16"/>
      <c r="G245" s="5" t="s">
        <v>4890</v>
      </c>
      <c r="H245" s="87" t="s">
        <v>6955</v>
      </c>
      <c r="I245" s="87" t="s">
        <v>3242</v>
      </c>
      <c r="J245" s="85" t="s">
        <v>156</v>
      </c>
      <c r="K245" s="115">
        <v>48225117</v>
      </c>
      <c r="L245" s="85" t="s">
        <v>8024</v>
      </c>
      <c r="M245" s="115" t="s">
        <v>2891</v>
      </c>
      <c r="N245" s="115">
        <v>20000</v>
      </c>
      <c r="O245" s="135" t="s">
        <v>6965</v>
      </c>
      <c r="P245" s="135" t="s">
        <v>6965</v>
      </c>
      <c r="Q245" s="121">
        <v>2021</v>
      </c>
      <c r="R245" s="121" t="s">
        <v>7391</v>
      </c>
      <c r="S245" s="121" t="s">
        <v>6966</v>
      </c>
      <c r="T245" s="121" t="s">
        <v>8025</v>
      </c>
      <c r="U245" s="121"/>
      <c r="V245" s="121" t="s">
        <v>139</v>
      </c>
      <c r="W245" s="85" t="s">
        <v>37</v>
      </c>
      <c r="X245" s="85"/>
      <c r="Y245" s="115"/>
      <c r="Z245" s="115"/>
      <c r="AA245" s="115"/>
      <c r="AB245" s="115"/>
      <c r="AC245" s="115"/>
      <c r="AD245" s="115"/>
      <c r="AE245" s="115"/>
      <c r="AF245" s="115"/>
      <c r="AG245" s="115"/>
      <c r="AH245" s="115"/>
      <c r="AI245" s="115"/>
      <c r="AJ245" s="115"/>
      <c r="AK245" s="115"/>
      <c r="AL245" s="115"/>
      <c r="AM245" s="115"/>
      <c r="AN245" s="115"/>
      <c r="AO245" s="115"/>
      <c r="AP245" s="84"/>
    </row>
    <row r="246" spans="1:42" ht="85">
      <c r="A246" s="138"/>
      <c r="B246" s="86">
        <v>44302</v>
      </c>
      <c r="C246" s="86"/>
      <c r="D246" s="86"/>
      <c r="E246" s="86">
        <v>44341</v>
      </c>
      <c r="F246" s="16" t="s">
        <v>6954</v>
      </c>
      <c r="G246" s="5" t="s">
        <v>4890</v>
      </c>
      <c r="H246" s="87" t="s">
        <v>6955</v>
      </c>
      <c r="I246" s="87" t="s">
        <v>3242</v>
      </c>
      <c r="J246" s="85" t="s">
        <v>156</v>
      </c>
      <c r="K246" s="109" t="s">
        <v>8026</v>
      </c>
      <c r="L246" s="85" t="s">
        <v>8027</v>
      </c>
      <c r="M246" s="115" t="s">
        <v>246</v>
      </c>
      <c r="N246" s="104">
        <v>1000</v>
      </c>
      <c r="O246" s="135" t="s">
        <v>6965</v>
      </c>
      <c r="P246" s="135"/>
      <c r="Q246" s="121" t="s">
        <v>6959</v>
      </c>
      <c r="R246" s="121" t="s">
        <v>6978</v>
      </c>
      <c r="S246" s="121" t="s">
        <v>6970</v>
      </c>
      <c r="T246" s="159" t="s">
        <v>8028</v>
      </c>
      <c r="U246" s="121"/>
      <c r="V246" s="121" t="s">
        <v>139</v>
      </c>
      <c r="W246" s="85" t="s">
        <v>37</v>
      </c>
      <c r="X246" s="115"/>
      <c r="Y246" s="115"/>
      <c r="Z246" s="115"/>
      <c r="AA246" s="115"/>
      <c r="AB246" s="115"/>
      <c r="AC246" s="115"/>
      <c r="AD246" s="115"/>
      <c r="AE246" s="115"/>
      <c r="AF246" s="115"/>
      <c r="AG246" s="115"/>
      <c r="AH246" s="115"/>
      <c r="AI246" s="115"/>
      <c r="AJ246" s="115"/>
      <c r="AK246" s="115"/>
      <c r="AL246" s="115"/>
      <c r="AM246" s="115"/>
      <c r="AN246" s="115"/>
      <c r="AO246" s="115"/>
      <c r="AP246" s="84"/>
    </row>
    <row r="247" spans="1:42" ht="17">
      <c r="A247" s="115"/>
      <c r="B247" s="181">
        <v>44324</v>
      </c>
      <c r="C247" s="181"/>
      <c r="D247" s="181"/>
      <c r="E247" s="181">
        <v>44341</v>
      </c>
      <c r="F247" s="16" t="s">
        <v>6954</v>
      </c>
      <c r="G247" s="5" t="s">
        <v>4890</v>
      </c>
      <c r="H247" s="87" t="s">
        <v>6955</v>
      </c>
      <c r="I247" s="87" t="s">
        <v>3242</v>
      </c>
      <c r="J247" s="85" t="s">
        <v>156</v>
      </c>
      <c r="K247" s="125" t="s">
        <v>8029</v>
      </c>
      <c r="L247" s="85" t="s">
        <v>8030</v>
      </c>
      <c r="M247" s="115" t="s">
        <v>172</v>
      </c>
      <c r="N247" s="115">
        <v>1000</v>
      </c>
      <c r="O247" s="135" t="s">
        <v>6965</v>
      </c>
      <c r="P247" s="135" t="s">
        <v>6965</v>
      </c>
      <c r="Q247" s="115" t="s">
        <v>6959</v>
      </c>
      <c r="R247" s="121" t="s">
        <v>7189</v>
      </c>
      <c r="S247" s="115" t="s">
        <v>6961</v>
      </c>
      <c r="T247" s="115"/>
      <c r="U247" s="115"/>
      <c r="V247" s="121" t="s">
        <v>139</v>
      </c>
      <c r="W247" s="121" t="s">
        <v>37</v>
      </c>
      <c r="X247" s="115"/>
      <c r="Y247" s="115"/>
      <c r="Z247" s="115"/>
      <c r="AA247" s="115"/>
      <c r="AB247" s="115"/>
      <c r="AC247" s="115"/>
      <c r="AD247" s="115"/>
      <c r="AE247" s="115"/>
      <c r="AF247" s="115"/>
      <c r="AG247" s="115"/>
      <c r="AH247" s="115"/>
      <c r="AI247" s="115"/>
      <c r="AJ247" s="115"/>
      <c r="AK247" s="115"/>
      <c r="AL247" s="115"/>
      <c r="AM247" s="115"/>
      <c r="AN247" s="115"/>
      <c r="AO247" s="115"/>
      <c r="AP247" s="84"/>
    </row>
    <row r="248" spans="1:42" ht="17">
      <c r="A248" s="85"/>
      <c r="B248" s="92">
        <v>44326</v>
      </c>
      <c r="C248" s="92">
        <v>44357</v>
      </c>
      <c r="D248" s="92"/>
      <c r="E248" s="92">
        <v>44341</v>
      </c>
      <c r="F248" s="16" t="s">
        <v>6954</v>
      </c>
      <c r="G248" s="5" t="s">
        <v>4890</v>
      </c>
      <c r="H248" s="87" t="s">
        <v>6955</v>
      </c>
      <c r="I248" s="87" t="s">
        <v>3242</v>
      </c>
      <c r="J248" s="85" t="s">
        <v>156</v>
      </c>
      <c r="K248" s="99" t="s">
        <v>7902</v>
      </c>
      <c r="L248" s="85" t="s">
        <v>7903</v>
      </c>
      <c r="M248" s="85" t="s">
        <v>213</v>
      </c>
      <c r="N248" s="85">
        <v>1000</v>
      </c>
      <c r="O248" s="90" t="s">
        <v>6965</v>
      </c>
      <c r="P248" s="90" t="s">
        <v>6965</v>
      </c>
      <c r="Q248" s="85">
        <v>2021</v>
      </c>
      <c r="R248" s="85" t="s">
        <v>7030</v>
      </c>
      <c r="S248" s="85" t="s">
        <v>6961</v>
      </c>
      <c r="T248" s="85"/>
      <c r="U248" s="85"/>
      <c r="V248" s="85" t="s">
        <v>139</v>
      </c>
      <c r="W248" s="85" t="s">
        <v>37</v>
      </c>
      <c r="X248" s="85"/>
      <c r="Y248" s="85"/>
      <c r="Z248" s="85"/>
      <c r="AA248" s="85"/>
      <c r="AB248" s="85"/>
      <c r="AC248" s="85"/>
      <c r="AD248" s="85"/>
      <c r="AE248" s="85"/>
      <c r="AF248" s="85"/>
      <c r="AG248" s="85"/>
      <c r="AH248" s="85"/>
      <c r="AI248" s="85"/>
      <c r="AJ248" s="85"/>
      <c r="AK248" s="85"/>
      <c r="AL248" s="85"/>
      <c r="AM248" s="85"/>
      <c r="AN248" s="85"/>
      <c r="AO248" s="85"/>
      <c r="AP248" s="84"/>
    </row>
    <row r="249" spans="1:42" ht="17">
      <c r="A249" s="85"/>
      <c r="B249" s="92">
        <v>44326</v>
      </c>
      <c r="C249" s="92">
        <v>44359</v>
      </c>
      <c r="D249" s="92"/>
      <c r="E249" s="92">
        <v>44341</v>
      </c>
      <c r="F249" s="44"/>
      <c r="G249" s="5" t="s">
        <v>4890</v>
      </c>
      <c r="H249" s="87" t="s">
        <v>6955</v>
      </c>
      <c r="I249" s="87" t="s">
        <v>3242</v>
      </c>
      <c r="J249" s="85" t="s">
        <v>156</v>
      </c>
      <c r="K249" s="99" t="s">
        <v>8031</v>
      </c>
      <c r="L249" s="85" t="s">
        <v>8032</v>
      </c>
      <c r="M249" s="85" t="s">
        <v>142</v>
      </c>
      <c r="N249" s="85">
        <v>1000</v>
      </c>
      <c r="O249" s="90" t="s">
        <v>6965</v>
      </c>
      <c r="P249" s="129"/>
      <c r="Q249" s="85" t="s">
        <v>6959</v>
      </c>
      <c r="R249" s="85" t="s">
        <v>6978</v>
      </c>
      <c r="S249" s="91" t="s">
        <v>6966</v>
      </c>
      <c r="T249" s="85"/>
      <c r="U249" s="85"/>
      <c r="V249" s="85" t="s">
        <v>139</v>
      </c>
      <c r="W249" s="85" t="s">
        <v>37</v>
      </c>
      <c r="X249" s="85"/>
      <c r="Y249" s="85"/>
      <c r="Z249" s="85"/>
      <c r="AA249" s="85"/>
      <c r="AB249" s="85"/>
      <c r="AC249" s="85"/>
      <c r="AD249" s="85"/>
      <c r="AE249" s="85"/>
      <c r="AF249" s="85"/>
      <c r="AG249" s="85"/>
      <c r="AH249" s="85"/>
      <c r="AI249" s="85"/>
      <c r="AJ249" s="85"/>
      <c r="AK249" s="85"/>
      <c r="AL249" s="85"/>
      <c r="AM249" s="85"/>
      <c r="AN249" s="85"/>
      <c r="AO249" s="85"/>
      <c r="AP249" s="84"/>
    </row>
    <row r="250" spans="1:42" ht="17">
      <c r="A250" s="85"/>
      <c r="B250" s="92">
        <v>44327</v>
      </c>
      <c r="C250" s="92"/>
      <c r="D250" s="92"/>
      <c r="E250" s="92">
        <v>44341</v>
      </c>
      <c r="F250" s="16"/>
      <c r="G250" s="5" t="s">
        <v>4890</v>
      </c>
      <c r="H250" s="87" t="s">
        <v>6955</v>
      </c>
      <c r="I250" s="87" t="s">
        <v>3242</v>
      </c>
      <c r="J250" s="85" t="s">
        <v>156</v>
      </c>
      <c r="K250" s="115">
        <v>1145414</v>
      </c>
      <c r="L250" s="85" t="s">
        <v>8033</v>
      </c>
      <c r="M250" s="85" t="s">
        <v>811</v>
      </c>
      <c r="N250" s="85">
        <v>285</v>
      </c>
      <c r="O250" s="135" t="s">
        <v>6958</v>
      </c>
      <c r="P250" s="135" t="s">
        <v>6958</v>
      </c>
      <c r="Q250" s="85" t="s">
        <v>6959</v>
      </c>
      <c r="R250" s="85" t="s">
        <v>6978</v>
      </c>
      <c r="S250" s="91" t="s">
        <v>6970</v>
      </c>
      <c r="T250" s="85" t="s">
        <v>8034</v>
      </c>
      <c r="U250" s="85"/>
      <c r="V250" s="85" t="s">
        <v>139</v>
      </c>
      <c r="W250" s="85" t="s">
        <v>37</v>
      </c>
      <c r="X250" s="85"/>
      <c r="Y250" s="85"/>
      <c r="Z250" s="85"/>
      <c r="AA250" s="85"/>
      <c r="AB250" s="85"/>
      <c r="AC250" s="85"/>
      <c r="AD250" s="85"/>
      <c r="AE250" s="85"/>
      <c r="AF250" s="85"/>
      <c r="AG250" s="85"/>
      <c r="AH250" s="85"/>
      <c r="AI250" s="85"/>
      <c r="AJ250" s="85"/>
      <c r="AK250" s="85"/>
      <c r="AL250" s="85"/>
      <c r="AM250" s="85"/>
      <c r="AN250" s="85"/>
      <c r="AO250" s="85"/>
      <c r="AP250" s="84"/>
    </row>
    <row r="251" spans="1:42" ht="17">
      <c r="A251" s="85"/>
      <c r="B251" s="92">
        <v>44328</v>
      </c>
      <c r="C251" s="92"/>
      <c r="D251" s="92"/>
      <c r="E251" s="92">
        <v>44341</v>
      </c>
      <c r="F251" s="16" t="s">
        <v>6954</v>
      </c>
      <c r="G251" s="5" t="s">
        <v>4890</v>
      </c>
      <c r="H251" s="87" t="s">
        <v>6955</v>
      </c>
      <c r="I251" s="87" t="s">
        <v>3242</v>
      </c>
      <c r="J251" s="85" t="s">
        <v>156</v>
      </c>
      <c r="K251" s="99" t="s">
        <v>8035</v>
      </c>
      <c r="L251" s="85" t="s">
        <v>8036</v>
      </c>
      <c r="M251" s="85" t="s">
        <v>142</v>
      </c>
      <c r="N251" s="85">
        <v>1000</v>
      </c>
      <c r="O251" s="90" t="s">
        <v>6965</v>
      </c>
      <c r="P251" s="90" t="s">
        <v>6965</v>
      </c>
      <c r="Q251" s="85" t="s">
        <v>6959</v>
      </c>
      <c r="R251" s="85" t="s">
        <v>6978</v>
      </c>
      <c r="S251" s="85" t="s">
        <v>6966</v>
      </c>
      <c r="T251" s="85"/>
      <c r="U251" s="85"/>
      <c r="V251" s="85" t="s">
        <v>139</v>
      </c>
      <c r="W251" s="85" t="s">
        <v>37</v>
      </c>
      <c r="X251" s="85"/>
      <c r="Y251" s="85"/>
      <c r="Z251" s="85"/>
      <c r="AA251" s="85"/>
      <c r="AB251" s="85"/>
      <c r="AC251" s="85"/>
      <c r="AD251" s="85"/>
      <c r="AE251" s="85"/>
      <c r="AF251" s="85"/>
      <c r="AG251" s="85"/>
      <c r="AH251" s="85"/>
      <c r="AI251" s="85"/>
      <c r="AJ251" s="85"/>
      <c r="AK251" s="85"/>
      <c r="AL251" s="85"/>
      <c r="AM251" s="85"/>
      <c r="AN251" s="85"/>
      <c r="AO251" s="85"/>
      <c r="AP251" s="84"/>
    </row>
    <row r="252" spans="1:42" ht="17">
      <c r="A252" s="92"/>
      <c r="B252" s="86">
        <v>44308</v>
      </c>
      <c r="C252" s="86"/>
      <c r="D252" s="86"/>
      <c r="E252" s="86">
        <v>44341</v>
      </c>
      <c r="F252" s="16" t="s">
        <v>6954</v>
      </c>
      <c r="G252" s="5" t="s">
        <v>4890</v>
      </c>
      <c r="H252" s="87" t="s">
        <v>6955</v>
      </c>
      <c r="I252" s="87" t="s">
        <v>3242</v>
      </c>
      <c r="J252" s="85" t="s">
        <v>156</v>
      </c>
      <c r="K252" s="99" t="s">
        <v>7703</v>
      </c>
      <c r="L252" s="85" t="s">
        <v>7704</v>
      </c>
      <c r="M252" s="99" t="s">
        <v>142</v>
      </c>
      <c r="N252" s="106">
        <v>500</v>
      </c>
      <c r="O252" s="90" t="s">
        <v>6965</v>
      </c>
      <c r="P252" s="90" t="s">
        <v>6965</v>
      </c>
      <c r="Q252" s="85">
        <v>2021</v>
      </c>
      <c r="R252" s="85" t="s">
        <v>7391</v>
      </c>
      <c r="S252" s="85" t="s">
        <v>6973</v>
      </c>
      <c r="T252" s="102" t="s">
        <v>8037</v>
      </c>
      <c r="U252" s="85"/>
      <c r="V252" s="87" t="s">
        <v>139</v>
      </c>
      <c r="W252" s="85" t="s">
        <v>37</v>
      </c>
      <c r="X252" s="85"/>
      <c r="Y252" s="85"/>
      <c r="Z252" s="85"/>
      <c r="AA252" s="85"/>
      <c r="AB252" s="85"/>
      <c r="AC252" s="85"/>
      <c r="AD252" s="85"/>
      <c r="AE252" s="85"/>
      <c r="AF252" s="85"/>
      <c r="AG252" s="85"/>
      <c r="AH252" s="85"/>
      <c r="AI252" s="85"/>
      <c r="AJ252" s="85"/>
      <c r="AK252" s="85"/>
      <c r="AL252" s="85"/>
      <c r="AM252" s="85"/>
      <c r="AN252" s="85"/>
      <c r="AO252" s="85"/>
      <c r="AP252" s="84"/>
    </row>
    <row r="253" spans="1:42" ht="17">
      <c r="A253" s="85"/>
      <c r="B253" s="181">
        <v>44327</v>
      </c>
      <c r="C253" s="181"/>
      <c r="D253" s="181"/>
      <c r="E253" s="181">
        <v>44341</v>
      </c>
      <c r="F253" s="16" t="s">
        <v>6954</v>
      </c>
      <c r="G253" s="5" t="s">
        <v>4890</v>
      </c>
      <c r="H253" s="87" t="s">
        <v>6955</v>
      </c>
      <c r="I253" s="87" t="s">
        <v>3242</v>
      </c>
      <c r="J253" s="85" t="s">
        <v>156</v>
      </c>
      <c r="K253" s="99" t="s">
        <v>6297</v>
      </c>
      <c r="L253" s="85" t="s">
        <v>8038</v>
      </c>
      <c r="M253" s="85" t="s">
        <v>142</v>
      </c>
      <c r="N253" s="85">
        <v>500</v>
      </c>
      <c r="O253" s="90" t="s">
        <v>6965</v>
      </c>
      <c r="P253" s="90" t="s">
        <v>6965</v>
      </c>
      <c r="Q253" s="85" t="s">
        <v>6959</v>
      </c>
      <c r="R253" s="121" t="s">
        <v>7030</v>
      </c>
      <c r="S253" s="91" t="s">
        <v>6966</v>
      </c>
      <c r="T253" s="85"/>
      <c r="U253" s="85"/>
      <c r="V253" s="85" t="s">
        <v>345</v>
      </c>
      <c r="W253" s="85" t="s">
        <v>37</v>
      </c>
      <c r="X253" s="85"/>
      <c r="Y253" s="85"/>
      <c r="Z253" s="85"/>
      <c r="AA253" s="85"/>
      <c r="AB253" s="85"/>
      <c r="AC253" s="85"/>
      <c r="AD253" s="85"/>
      <c r="AE253" s="85"/>
      <c r="AF253" s="85"/>
      <c r="AG253" s="85"/>
      <c r="AH253" s="85"/>
      <c r="AI253" s="85"/>
      <c r="AJ253" s="85"/>
      <c r="AK253" s="85"/>
      <c r="AL253" s="85"/>
      <c r="AM253" s="85"/>
      <c r="AN253" s="85"/>
      <c r="AO253" s="85"/>
      <c r="AP253" s="84"/>
    </row>
    <row r="254" spans="1:42" ht="17">
      <c r="A254" s="85"/>
      <c r="B254" s="181">
        <v>44337</v>
      </c>
      <c r="C254" s="92">
        <v>44354</v>
      </c>
      <c r="D254" s="92"/>
      <c r="E254" s="181">
        <v>44341</v>
      </c>
      <c r="F254" s="16"/>
      <c r="G254" s="5" t="s">
        <v>4890</v>
      </c>
      <c r="H254" s="87" t="s">
        <v>6955</v>
      </c>
      <c r="I254" s="87" t="s">
        <v>3242</v>
      </c>
      <c r="J254" s="85" t="s">
        <v>156</v>
      </c>
      <c r="K254" s="73" t="s">
        <v>8039</v>
      </c>
      <c r="L254" s="34" t="s">
        <v>8040</v>
      </c>
      <c r="M254" s="87" t="s">
        <v>142</v>
      </c>
      <c r="N254" s="95">
        <v>1000</v>
      </c>
      <c r="O254" s="96" t="s">
        <v>6965</v>
      </c>
      <c r="P254" s="96" t="s">
        <v>6965</v>
      </c>
      <c r="Q254" s="85" t="s">
        <v>6959</v>
      </c>
      <c r="R254" s="87" t="s">
        <v>6978</v>
      </c>
      <c r="S254" s="91" t="s">
        <v>6966</v>
      </c>
      <c r="T254" s="94"/>
      <c r="U254" s="87"/>
      <c r="V254" s="87" t="s">
        <v>139</v>
      </c>
      <c r="W254" s="85" t="s">
        <v>37</v>
      </c>
      <c r="X254" s="87"/>
      <c r="Y254" s="85"/>
      <c r="Z254" s="85"/>
      <c r="AA254" s="85"/>
      <c r="AB254" s="85"/>
      <c r="AC254" s="85"/>
      <c r="AD254" s="85"/>
      <c r="AE254" s="85"/>
      <c r="AF254" s="85"/>
      <c r="AG254" s="85"/>
      <c r="AH254" s="85"/>
      <c r="AI254" s="85"/>
      <c r="AJ254" s="85"/>
      <c r="AK254" s="85"/>
      <c r="AL254" s="85"/>
      <c r="AM254" s="85"/>
      <c r="AN254" s="85"/>
      <c r="AO254" s="85"/>
      <c r="AP254" s="84"/>
    </row>
    <row r="255" spans="1:42" ht="17">
      <c r="A255" s="85"/>
      <c r="B255" s="181">
        <v>44341</v>
      </c>
      <c r="C255" s="92">
        <v>44362</v>
      </c>
      <c r="D255" s="92"/>
      <c r="E255" s="181">
        <v>44341</v>
      </c>
      <c r="F255" s="44"/>
      <c r="G255" s="5" t="s">
        <v>4890</v>
      </c>
      <c r="H255" s="87" t="s">
        <v>6955</v>
      </c>
      <c r="I255" s="87" t="s">
        <v>3242</v>
      </c>
      <c r="J255" s="85" t="s">
        <v>156</v>
      </c>
      <c r="K255" s="21" t="s">
        <v>5923</v>
      </c>
      <c r="L255" s="34" t="s">
        <v>6883</v>
      </c>
      <c r="M255" s="87" t="s">
        <v>142</v>
      </c>
      <c r="N255" s="95">
        <v>1000</v>
      </c>
      <c r="O255" s="96" t="s">
        <v>6965</v>
      </c>
      <c r="P255" s="96" t="s">
        <v>6965</v>
      </c>
      <c r="Q255" s="85" t="s">
        <v>6959</v>
      </c>
      <c r="R255" s="87" t="s">
        <v>7030</v>
      </c>
      <c r="S255" s="91" t="s">
        <v>6970</v>
      </c>
      <c r="T255" s="94"/>
      <c r="U255" s="87"/>
      <c r="V255" s="87" t="s">
        <v>139</v>
      </c>
      <c r="W255" s="85" t="s">
        <v>37</v>
      </c>
      <c r="X255" s="87"/>
      <c r="Y255" s="85"/>
      <c r="Z255" s="85"/>
      <c r="AA255" s="85"/>
      <c r="AB255" s="85"/>
      <c r="AC255" s="85"/>
      <c r="AD255" s="85"/>
      <c r="AE255" s="85"/>
      <c r="AF255" s="85"/>
      <c r="AG255" s="85"/>
      <c r="AH255" s="85"/>
      <c r="AI255" s="85"/>
      <c r="AJ255" s="85"/>
      <c r="AK255" s="85"/>
      <c r="AL255" s="85"/>
      <c r="AM255" s="85"/>
      <c r="AN255" s="85"/>
      <c r="AO255" s="85"/>
      <c r="AP255" s="84"/>
    </row>
    <row r="256" spans="1:42" ht="17">
      <c r="A256" s="85"/>
      <c r="B256" s="181">
        <v>44341</v>
      </c>
      <c r="C256" s="92">
        <v>44365</v>
      </c>
      <c r="D256" s="92"/>
      <c r="E256" s="181">
        <v>44341</v>
      </c>
      <c r="F256" s="16" t="s">
        <v>6954</v>
      </c>
      <c r="G256" s="5" t="s">
        <v>4890</v>
      </c>
      <c r="H256" s="87" t="s">
        <v>6955</v>
      </c>
      <c r="I256" s="87" t="s">
        <v>3242</v>
      </c>
      <c r="J256" s="85" t="s">
        <v>156</v>
      </c>
      <c r="K256" s="21" t="s">
        <v>8041</v>
      </c>
      <c r="L256" s="34" t="s">
        <v>8042</v>
      </c>
      <c r="M256" s="87" t="s">
        <v>168</v>
      </c>
      <c r="N256" s="95">
        <v>470</v>
      </c>
      <c r="O256" s="96" t="s">
        <v>6965</v>
      </c>
      <c r="P256" s="96" t="s">
        <v>6965</v>
      </c>
      <c r="Q256" s="85" t="s">
        <v>6959</v>
      </c>
      <c r="R256" s="87" t="s">
        <v>7030</v>
      </c>
      <c r="S256" s="91" t="s">
        <v>6966</v>
      </c>
      <c r="T256" s="94"/>
      <c r="U256" s="87"/>
      <c r="V256" s="87" t="s">
        <v>139</v>
      </c>
      <c r="W256" s="85" t="s">
        <v>37</v>
      </c>
      <c r="X256" s="87"/>
      <c r="Y256" s="85"/>
      <c r="Z256" s="85"/>
      <c r="AA256" s="85"/>
      <c r="AB256" s="85"/>
      <c r="AC256" s="85"/>
      <c r="AD256" s="85"/>
      <c r="AE256" s="85"/>
      <c r="AF256" s="85"/>
      <c r="AG256" s="85"/>
      <c r="AH256" s="85"/>
      <c r="AI256" s="85"/>
      <c r="AJ256" s="85"/>
      <c r="AK256" s="85"/>
      <c r="AL256" s="85"/>
      <c r="AM256" s="85"/>
      <c r="AN256" s="85"/>
      <c r="AO256" s="85"/>
      <c r="AP256" s="84"/>
    </row>
    <row r="257" spans="1:42" ht="17">
      <c r="A257" s="85"/>
      <c r="B257" s="181">
        <v>44341</v>
      </c>
      <c r="C257" s="181">
        <v>44357</v>
      </c>
      <c r="D257" s="92"/>
      <c r="E257" s="181">
        <v>44341</v>
      </c>
      <c r="F257" s="16" t="s">
        <v>6954</v>
      </c>
      <c r="G257" s="5" t="s">
        <v>4890</v>
      </c>
      <c r="H257" s="87" t="s">
        <v>6955</v>
      </c>
      <c r="I257" s="87" t="s">
        <v>3242</v>
      </c>
      <c r="J257" s="85" t="s">
        <v>156</v>
      </c>
      <c r="K257" s="183">
        <v>583993824</v>
      </c>
      <c r="L257" s="34" t="s">
        <v>6901</v>
      </c>
      <c r="M257" s="87" t="s">
        <v>751</v>
      </c>
      <c r="N257" s="95">
        <v>100</v>
      </c>
      <c r="O257" s="96" t="s">
        <v>6965</v>
      </c>
      <c r="P257" s="96"/>
      <c r="Q257" s="85" t="s">
        <v>6959</v>
      </c>
      <c r="R257" s="87" t="s">
        <v>7391</v>
      </c>
      <c r="S257" s="91" t="s">
        <v>6961</v>
      </c>
      <c r="T257" s="94"/>
      <c r="U257" s="87"/>
      <c r="V257" s="87" t="s">
        <v>345</v>
      </c>
      <c r="W257" s="85" t="s">
        <v>37</v>
      </c>
      <c r="X257" s="87"/>
      <c r="Y257" s="85"/>
      <c r="Z257" s="85"/>
      <c r="AA257" s="85"/>
      <c r="AB257" s="85"/>
      <c r="AC257" s="85"/>
      <c r="AD257" s="85"/>
      <c r="AE257" s="85"/>
      <c r="AF257" s="85"/>
      <c r="AG257" s="85"/>
      <c r="AH257" s="85"/>
      <c r="AI257" s="85"/>
      <c r="AJ257" s="85"/>
      <c r="AK257" s="85"/>
      <c r="AL257" s="85"/>
      <c r="AM257" s="85"/>
      <c r="AN257" s="85"/>
      <c r="AO257" s="85"/>
      <c r="AP257" s="84"/>
    </row>
    <row r="258" spans="1:42" ht="144">
      <c r="A258" s="94"/>
      <c r="B258" s="92">
        <v>44271</v>
      </c>
      <c r="C258" s="92" t="s">
        <v>7333</v>
      </c>
      <c r="D258" s="92"/>
      <c r="E258" s="92">
        <v>44363</v>
      </c>
      <c r="F258" s="16" t="s">
        <v>6954</v>
      </c>
      <c r="G258" s="5" t="s">
        <v>4890</v>
      </c>
      <c r="H258" s="87" t="s">
        <v>6955</v>
      </c>
      <c r="I258" s="87" t="s">
        <v>3242</v>
      </c>
      <c r="J258" s="85" t="s">
        <v>146</v>
      </c>
      <c r="K258" s="91" t="s">
        <v>5746</v>
      </c>
      <c r="L258" s="87" t="s">
        <v>7121</v>
      </c>
      <c r="M258" s="87" t="s">
        <v>7122</v>
      </c>
      <c r="N258" s="95">
        <v>10000</v>
      </c>
      <c r="O258" s="96" t="s">
        <v>6982</v>
      </c>
      <c r="P258" s="96" t="s">
        <v>6965</v>
      </c>
      <c r="Q258" s="85" t="s">
        <v>6959</v>
      </c>
      <c r="R258" s="87" t="s">
        <v>7030</v>
      </c>
      <c r="S258" s="85" t="s">
        <v>6970</v>
      </c>
      <c r="T258" s="94" t="s">
        <v>8043</v>
      </c>
      <c r="U258" s="87"/>
      <c r="V258" s="87" t="s">
        <v>345</v>
      </c>
      <c r="W258" s="85" t="s">
        <v>37</v>
      </c>
      <c r="X258" s="87"/>
      <c r="Y258" s="87"/>
      <c r="Z258" s="87"/>
      <c r="AA258" s="87"/>
      <c r="AB258" s="87"/>
      <c r="AC258" s="87"/>
      <c r="AD258" s="87"/>
      <c r="AE258" s="87"/>
      <c r="AF258" s="87"/>
      <c r="AG258" s="87"/>
      <c r="AH258" s="87"/>
      <c r="AI258" s="87"/>
      <c r="AJ258" s="87"/>
      <c r="AK258" s="87"/>
      <c r="AL258" s="87"/>
      <c r="AM258" s="85"/>
      <c r="AN258" s="85"/>
      <c r="AO258" s="85"/>
      <c r="AP258" s="84"/>
    </row>
    <row r="259" spans="1:42" ht="17">
      <c r="A259" s="85"/>
      <c r="B259" s="92">
        <v>44316</v>
      </c>
      <c r="C259" s="92">
        <v>44379</v>
      </c>
      <c r="D259" s="92"/>
      <c r="E259" s="92">
        <v>44362</v>
      </c>
      <c r="F259" s="16" t="s">
        <v>6954</v>
      </c>
      <c r="G259" s="5" t="s">
        <v>4890</v>
      </c>
      <c r="H259" s="87" t="s">
        <v>6955</v>
      </c>
      <c r="I259" s="87" t="s">
        <v>3242</v>
      </c>
      <c r="J259" s="85" t="s">
        <v>146</v>
      </c>
      <c r="K259" s="93" t="s">
        <v>8044</v>
      </c>
      <c r="L259" s="85" t="s">
        <v>8045</v>
      </c>
      <c r="M259" s="85" t="s">
        <v>8046</v>
      </c>
      <c r="N259" s="85">
        <v>3000</v>
      </c>
      <c r="O259" s="90" t="s">
        <v>6965</v>
      </c>
      <c r="P259" s="129"/>
      <c r="Q259" s="85">
        <v>2021</v>
      </c>
      <c r="R259" s="85" t="s">
        <v>7030</v>
      </c>
      <c r="S259" s="85" t="s">
        <v>6966</v>
      </c>
      <c r="T259" s="85"/>
      <c r="U259" s="85"/>
      <c r="V259" s="85" t="s">
        <v>139</v>
      </c>
      <c r="W259" s="85" t="s">
        <v>37</v>
      </c>
      <c r="X259" s="85"/>
      <c r="Y259" s="85"/>
      <c r="Z259" s="85"/>
      <c r="AA259" s="85"/>
      <c r="AB259" s="85"/>
      <c r="AC259" s="85"/>
      <c r="AD259" s="85"/>
      <c r="AE259" s="85"/>
      <c r="AF259" s="85"/>
      <c r="AG259" s="85"/>
      <c r="AH259" s="85"/>
      <c r="AI259" s="85"/>
      <c r="AJ259" s="85"/>
      <c r="AK259" s="85"/>
      <c r="AL259" s="85"/>
      <c r="AM259" s="85"/>
      <c r="AN259" s="85"/>
      <c r="AO259" s="85"/>
      <c r="AP259" s="84"/>
    </row>
    <row r="260" spans="1:42" ht="17">
      <c r="A260" s="105"/>
      <c r="B260" s="92">
        <v>44312</v>
      </c>
      <c r="C260" s="92">
        <v>44383</v>
      </c>
      <c r="D260" s="92"/>
      <c r="E260" s="92">
        <v>44355</v>
      </c>
      <c r="F260" s="16" t="s">
        <v>6954</v>
      </c>
      <c r="G260" s="5" t="s">
        <v>4890</v>
      </c>
      <c r="H260" s="87" t="s">
        <v>6955</v>
      </c>
      <c r="I260" s="87" t="s">
        <v>3242</v>
      </c>
      <c r="J260" s="85" t="s">
        <v>146</v>
      </c>
      <c r="K260" s="109" t="s">
        <v>8047</v>
      </c>
      <c r="L260" s="87" t="s">
        <v>8048</v>
      </c>
      <c r="M260" s="115" t="s">
        <v>168</v>
      </c>
      <c r="N260" s="104">
        <v>1000</v>
      </c>
      <c r="O260" s="135" t="s">
        <v>6965</v>
      </c>
      <c r="P260" s="135"/>
      <c r="Q260" s="85" t="s">
        <v>6959</v>
      </c>
      <c r="R260" s="85" t="s">
        <v>6978</v>
      </c>
      <c r="S260" s="115" t="s">
        <v>6966</v>
      </c>
      <c r="T260" s="137" t="s">
        <v>8049</v>
      </c>
      <c r="U260" s="115"/>
      <c r="V260" s="87" t="s">
        <v>139</v>
      </c>
      <c r="W260" s="115" t="s">
        <v>37</v>
      </c>
      <c r="X260" s="115"/>
      <c r="Y260" s="115"/>
      <c r="Z260" s="115"/>
      <c r="AA260" s="115"/>
      <c r="AB260" s="115"/>
      <c r="AC260" s="115"/>
      <c r="AD260" s="115"/>
      <c r="AE260" s="115"/>
      <c r="AF260" s="115"/>
      <c r="AG260" s="115"/>
      <c r="AH260" s="115"/>
      <c r="AI260" s="115"/>
      <c r="AJ260" s="115"/>
      <c r="AK260" s="115"/>
      <c r="AL260" s="115"/>
      <c r="AM260" s="115"/>
      <c r="AN260" s="115"/>
      <c r="AO260" s="115"/>
      <c r="AP260" s="84"/>
    </row>
    <row r="261" spans="1:42" ht="17">
      <c r="A261" s="115"/>
      <c r="B261" s="92">
        <v>44316</v>
      </c>
      <c r="C261" s="105">
        <v>44371</v>
      </c>
      <c r="D261" s="92"/>
      <c r="E261" s="92">
        <v>44357</v>
      </c>
      <c r="F261" s="16" t="s">
        <v>6954</v>
      </c>
      <c r="G261" s="5" t="s">
        <v>4890</v>
      </c>
      <c r="H261" s="87" t="s">
        <v>6955</v>
      </c>
      <c r="I261" s="87" t="s">
        <v>3242</v>
      </c>
      <c r="J261" s="85" t="s">
        <v>146</v>
      </c>
      <c r="K261" s="110" t="s">
        <v>8050</v>
      </c>
      <c r="L261" s="85" t="s">
        <v>6827</v>
      </c>
      <c r="M261" s="115" t="s">
        <v>200</v>
      </c>
      <c r="N261" s="115">
        <v>1000</v>
      </c>
      <c r="O261" s="90" t="s">
        <v>6965</v>
      </c>
      <c r="P261" s="129"/>
      <c r="Q261" s="85" t="s">
        <v>6959</v>
      </c>
      <c r="R261" s="85" t="s">
        <v>7030</v>
      </c>
      <c r="S261" s="85" t="s">
        <v>6966</v>
      </c>
      <c r="T261" s="115" t="s">
        <v>8051</v>
      </c>
      <c r="U261" s="115"/>
      <c r="V261" s="85" t="s">
        <v>345</v>
      </c>
      <c r="W261" s="85" t="s">
        <v>37</v>
      </c>
      <c r="X261" s="115"/>
      <c r="Y261" s="115"/>
      <c r="Z261" s="115"/>
      <c r="AA261" s="115"/>
      <c r="AB261" s="115"/>
      <c r="AC261" s="115"/>
      <c r="AD261" s="115"/>
      <c r="AE261" s="115"/>
      <c r="AF261" s="115"/>
      <c r="AG261" s="115"/>
      <c r="AH261" s="115"/>
      <c r="AI261" s="115"/>
      <c r="AJ261" s="115"/>
      <c r="AK261" s="115"/>
      <c r="AL261" s="115"/>
      <c r="AM261" s="115"/>
      <c r="AN261" s="115"/>
      <c r="AO261" s="115"/>
      <c r="AP261" s="84"/>
    </row>
    <row r="262" spans="1:42" ht="17">
      <c r="A262" s="85"/>
      <c r="B262" s="92">
        <v>44327</v>
      </c>
      <c r="C262" s="92" t="s">
        <v>7333</v>
      </c>
      <c r="D262" s="86"/>
      <c r="E262" s="86">
        <v>44341</v>
      </c>
      <c r="F262" s="16" t="s">
        <v>6954</v>
      </c>
      <c r="G262" s="5" t="s">
        <v>4890</v>
      </c>
      <c r="H262" s="87" t="s">
        <v>6955</v>
      </c>
      <c r="I262" s="87" t="s">
        <v>3242</v>
      </c>
      <c r="J262" s="85" t="s">
        <v>146</v>
      </c>
      <c r="K262" s="93" t="s">
        <v>8052</v>
      </c>
      <c r="L262" s="85" t="s">
        <v>6840</v>
      </c>
      <c r="M262" s="85" t="s">
        <v>200</v>
      </c>
      <c r="N262" s="85">
        <v>1000</v>
      </c>
      <c r="O262" s="90" t="s">
        <v>6982</v>
      </c>
      <c r="P262" s="129"/>
      <c r="Q262" s="85" t="s">
        <v>6959</v>
      </c>
      <c r="R262" s="85" t="s">
        <v>7030</v>
      </c>
      <c r="S262" s="91" t="s">
        <v>6966</v>
      </c>
      <c r="T262" s="85" t="s">
        <v>8053</v>
      </c>
      <c r="U262" s="85"/>
      <c r="V262" s="85" t="s">
        <v>345</v>
      </c>
      <c r="W262" s="85" t="s">
        <v>37</v>
      </c>
      <c r="X262" s="85"/>
      <c r="Y262" s="85"/>
      <c r="Z262" s="85"/>
      <c r="AA262" s="85"/>
      <c r="AB262" s="85"/>
      <c r="AC262" s="85"/>
      <c r="AD262" s="85"/>
      <c r="AE262" s="85"/>
      <c r="AF262" s="85"/>
      <c r="AG262" s="85"/>
      <c r="AH262" s="85"/>
      <c r="AI262" s="85"/>
      <c r="AJ262" s="85"/>
      <c r="AK262" s="85"/>
      <c r="AL262" s="85"/>
      <c r="AM262" s="85"/>
      <c r="AN262" s="85"/>
      <c r="AO262" s="85"/>
      <c r="AP262" s="84"/>
    </row>
    <row r="263" spans="1:42" ht="17">
      <c r="A263" s="105"/>
      <c r="B263" s="92">
        <v>44314</v>
      </c>
      <c r="C263" s="92" t="s">
        <v>7333</v>
      </c>
      <c r="D263" s="105"/>
      <c r="E263" s="86">
        <v>44341</v>
      </c>
      <c r="F263" s="16" t="s">
        <v>6954</v>
      </c>
      <c r="G263" s="5" t="s">
        <v>4890</v>
      </c>
      <c r="H263" s="87" t="s">
        <v>6955</v>
      </c>
      <c r="I263" s="87" t="s">
        <v>3242</v>
      </c>
      <c r="J263" s="85" t="s">
        <v>146</v>
      </c>
      <c r="K263" s="99" t="s">
        <v>8054</v>
      </c>
      <c r="L263" s="87" t="s">
        <v>8055</v>
      </c>
      <c r="M263" s="115" t="s">
        <v>148</v>
      </c>
      <c r="N263" s="104">
        <v>300</v>
      </c>
      <c r="O263" s="135" t="s">
        <v>6958</v>
      </c>
      <c r="P263" s="135"/>
      <c r="Q263" s="85" t="s">
        <v>6959</v>
      </c>
      <c r="R263" s="85" t="s">
        <v>6978</v>
      </c>
      <c r="S263" s="85" t="s">
        <v>6966</v>
      </c>
      <c r="T263" s="137" t="s">
        <v>7375</v>
      </c>
      <c r="U263" s="115"/>
      <c r="V263" s="87" t="s">
        <v>139</v>
      </c>
      <c r="W263" s="85" t="s">
        <v>37</v>
      </c>
      <c r="X263" s="115"/>
      <c r="Y263" s="115"/>
      <c r="Z263" s="115"/>
      <c r="AA263" s="115"/>
      <c r="AB263" s="115"/>
      <c r="AC263" s="115"/>
      <c r="AD263" s="115"/>
      <c r="AE263" s="115"/>
      <c r="AF263" s="115"/>
      <c r="AG263" s="115"/>
      <c r="AH263" s="115"/>
      <c r="AI263" s="115"/>
      <c r="AJ263" s="115"/>
      <c r="AK263" s="115"/>
      <c r="AL263" s="115"/>
      <c r="AM263" s="115"/>
      <c r="AN263" s="115"/>
      <c r="AO263" s="115"/>
      <c r="AP263" s="84"/>
    </row>
    <row r="264" spans="1:42" ht="17">
      <c r="A264" s="85"/>
      <c r="B264" s="92">
        <v>44329</v>
      </c>
      <c r="C264" s="92" t="s">
        <v>7333</v>
      </c>
      <c r="D264" s="92"/>
      <c r="E264" s="92">
        <v>44357</v>
      </c>
      <c r="F264" s="16" t="s">
        <v>6954</v>
      </c>
      <c r="G264" s="5" t="s">
        <v>4890</v>
      </c>
      <c r="H264" s="87" t="s">
        <v>6955</v>
      </c>
      <c r="I264" s="87" t="s">
        <v>3242</v>
      </c>
      <c r="J264" s="85" t="s">
        <v>146</v>
      </c>
      <c r="K264" s="143">
        <v>100016016856</v>
      </c>
      <c r="L264" s="85" t="s">
        <v>8056</v>
      </c>
      <c r="M264" s="85" t="s">
        <v>8057</v>
      </c>
      <c r="N264" s="85">
        <v>2250</v>
      </c>
      <c r="O264" s="90" t="s">
        <v>6982</v>
      </c>
      <c r="P264" s="90"/>
      <c r="Q264" s="85" t="s">
        <v>6959</v>
      </c>
      <c r="R264" s="85" t="s">
        <v>6978</v>
      </c>
      <c r="S264" s="85" t="s">
        <v>6970</v>
      </c>
      <c r="T264" s="85" t="s">
        <v>2355</v>
      </c>
      <c r="U264" s="85"/>
      <c r="V264" s="85" t="s">
        <v>139</v>
      </c>
      <c r="W264" s="85" t="s">
        <v>37</v>
      </c>
      <c r="X264" s="85"/>
      <c r="Y264" s="85"/>
      <c r="Z264" s="85"/>
      <c r="AA264" s="85"/>
      <c r="AB264" s="85"/>
      <c r="AC264" s="85"/>
      <c r="AD264" s="85"/>
      <c r="AE264" s="85"/>
      <c r="AF264" s="85"/>
      <c r="AG264" s="85"/>
      <c r="AH264" s="85"/>
      <c r="AI264" s="85"/>
      <c r="AJ264" s="85"/>
      <c r="AK264" s="85"/>
      <c r="AL264" s="85"/>
      <c r="AM264" s="85"/>
      <c r="AN264" s="85"/>
      <c r="AO264" s="85"/>
      <c r="AP264" s="84"/>
    </row>
    <row r="265" spans="1:42" ht="17">
      <c r="A265" s="115"/>
      <c r="B265" s="124">
        <v>44329</v>
      </c>
      <c r="C265" s="105" t="s">
        <v>7333</v>
      </c>
      <c r="D265" s="105"/>
      <c r="E265" s="124">
        <v>44358</v>
      </c>
      <c r="F265" s="16" t="s">
        <v>6954</v>
      </c>
      <c r="G265" s="5" t="s">
        <v>4890</v>
      </c>
      <c r="H265" s="87" t="s">
        <v>6955</v>
      </c>
      <c r="I265" s="87" t="s">
        <v>3242</v>
      </c>
      <c r="J265" s="85" t="s">
        <v>146</v>
      </c>
      <c r="K265" s="155">
        <v>100016003732</v>
      </c>
      <c r="L265" s="85" t="s">
        <v>8058</v>
      </c>
      <c r="M265" s="115" t="s">
        <v>287</v>
      </c>
      <c r="N265" s="115">
        <v>300</v>
      </c>
      <c r="O265" s="135" t="s">
        <v>6982</v>
      </c>
      <c r="P265" s="135"/>
      <c r="Q265" s="115" t="s">
        <v>6959</v>
      </c>
      <c r="R265" s="121" t="s">
        <v>6978</v>
      </c>
      <c r="S265" s="115" t="s">
        <v>6970</v>
      </c>
      <c r="T265" s="115" t="s">
        <v>8059</v>
      </c>
      <c r="U265" s="115"/>
      <c r="V265" s="115" t="s">
        <v>139</v>
      </c>
      <c r="W265" s="115" t="s">
        <v>37</v>
      </c>
      <c r="X265" s="115"/>
      <c r="Y265" s="115"/>
      <c r="Z265" s="115"/>
      <c r="AA265" s="115"/>
      <c r="AB265" s="115"/>
      <c r="AC265" s="115"/>
      <c r="AD265" s="115"/>
      <c r="AE265" s="115"/>
      <c r="AF265" s="115"/>
      <c r="AG265" s="115"/>
      <c r="AH265" s="115"/>
      <c r="AI265" s="115"/>
      <c r="AJ265" s="115"/>
      <c r="AK265" s="115"/>
      <c r="AL265" s="115"/>
      <c r="AM265" s="115"/>
      <c r="AN265" s="115"/>
      <c r="AO265" s="115"/>
      <c r="AP265" s="84"/>
    </row>
    <row r="266" spans="1:42" ht="36">
      <c r="A266" s="121"/>
      <c r="B266" s="124">
        <v>44334</v>
      </c>
      <c r="C266" s="124">
        <v>44359</v>
      </c>
      <c r="D266" s="124"/>
      <c r="E266" s="124">
        <v>44341</v>
      </c>
      <c r="F266" s="16" t="s">
        <v>6954</v>
      </c>
      <c r="G266" s="5" t="s">
        <v>4890</v>
      </c>
      <c r="H266" s="87" t="s">
        <v>6955</v>
      </c>
      <c r="I266" s="87" t="s">
        <v>3242</v>
      </c>
      <c r="J266" s="85" t="s">
        <v>146</v>
      </c>
      <c r="K266" s="134" t="s">
        <v>8060</v>
      </c>
      <c r="L266" s="85" t="s">
        <v>8061</v>
      </c>
      <c r="M266" s="123" t="s">
        <v>8046</v>
      </c>
      <c r="N266" s="163">
        <v>10000</v>
      </c>
      <c r="O266" s="164" t="s">
        <v>6965</v>
      </c>
      <c r="P266" s="164" t="s">
        <v>6965</v>
      </c>
      <c r="Q266" s="121" t="s">
        <v>7128</v>
      </c>
      <c r="R266" s="123" t="s">
        <v>6960</v>
      </c>
      <c r="S266" s="151" t="s">
        <v>6966</v>
      </c>
      <c r="T266" s="165" t="s">
        <v>8062</v>
      </c>
      <c r="U266" s="123"/>
      <c r="V266" s="123" t="s">
        <v>139</v>
      </c>
      <c r="W266" s="121" t="s">
        <v>37</v>
      </c>
      <c r="X266" s="123"/>
      <c r="Y266" s="121"/>
      <c r="Z266" s="121"/>
      <c r="AA266" s="121"/>
      <c r="AB266" s="121"/>
      <c r="AC266" s="121"/>
      <c r="AD266" s="121"/>
      <c r="AE266" s="121"/>
      <c r="AF266" s="121"/>
      <c r="AG266" s="121"/>
      <c r="AH266" s="121"/>
      <c r="AI266" s="121"/>
      <c r="AJ266" s="121"/>
      <c r="AK266" s="121"/>
      <c r="AL266" s="121"/>
      <c r="AM266" s="121"/>
      <c r="AN266" s="121"/>
      <c r="AO266" s="121"/>
      <c r="AP266" s="84"/>
    </row>
    <row r="267" spans="1:42" ht="54">
      <c r="A267" s="85"/>
      <c r="B267" s="92">
        <v>44335</v>
      </c>
      <c r="C267" s="92" t="s">
        <v>7333</v>
      </c>
      <c r="D267" s="92"/>
      <c r="E267" s="92">
        <v>44356</v>
      </c>
      <c r="F267" s="16" t="s">
        <v>6954</v>
      </c>
      <c r="G267" s="5" t="s">
        <v>4890</v>
      </c>
      <c r="H267" s="87" t="s">
        <v>6955</v>
      </c>
      <c r="I267" s="87" t="s">
        <v>3242</v>
      </c>
      <c r="J267" s="85" t="s">
        <v>146</v>
      </c>
      <c r="K267" s="156" t="s">
        <v>8063</v>
      </c>
      <c r="L267" s="85" t="s">
        <v>8064</v>
      </c>
      <c r="M267" s="87" t="s">
        <v>200</v>
      </c>
      <c r="N267" s="163">
        <v>1000</v>
      </c>
      <c r="O267" s="96" t="s">
        <v>6982</v>
      </c>
      <c r="P267" s="96"/>
      <c r="Q267" s="85" t="s">
        <v>6959</v>
      </c>
      <c r="R267" s="87" t="s">
        <v>6978</v>
      </c>
      <c r="S267" s="91" t="s">
        <v>6966</v>
      </c>
      <c r="T267" s="94" t="s">
        <v>8065</v>
      </c>
      <c r="U267" s="87"/>
      <c r="V267" s="87" t="s">
        <v>139</v>
      </c>
      <c r="W267" s="85" t="s">
        <v>37</v>
      </c>
      <c r="X267" s="87"/>
      <c r="Y267" s="85"/>
      <c r="Z267" s="85"/>
      <c r="AA267" s="85"/>
      <c r="AB267" s="85"/>
      <c r="AC267" s="85"/>
      <c r="AD267" s="85"/>
      <c r="AE267" s="85"/>
      <c r="AF267" s="85"/>
      <c r="AG267" s="85"/>
      <c r="AH267" s="85"/>
      <c r="AI267" s="85"/>
      <c r="AJ267" s="85"/>
      <c r="AK267" s="85"/>
      <c r="AL267" s="85"/>
      <c r="AM267" s="85"/>
      <c r="AN267" s="85"/>
      <c r="AO267" s="85"/>
      <c r="AP267" s="84"/>
    </row>
    <row r="268" spans="1:42" ht="17">
      <c r="A268" s="85"/>
      <c r="B268" s="92">
        <v>44327</v>
      </c>
      <c r="C268" s="92" t="s">
        <v>7333</v>
      </c>
      <c r="D268" s="92"/>
      <c r="E268" s="92">
        <v>44357</v>
      </c>
      <c r="F268" s="16" t="s">
        <v>6954</v>
      </c>
      <c r="G268" s="5" t="s">
        <v>4890</v>
      </c>
      <c r="H268" s="87" t="s">
        <v>6955</v>
      </c>
      <c r="I268" s="87" t="s">
        <v>3242</v>
      </c>
      <c r="J268" s="85" t="s">
        <v>175</v>
      </c>
      <c r="K268" s="93" t="s">
        <v>8066</v>
      </c>
      <c r="L268" s="85" t="s">
        <v>8067</v>
      </c>
      <c r="M268" s="85" t="s">
        <v>142</v>
      </c>
      <c r="N268" s="85">
        <v>1000</v>
      </c>
      <c r="O268" s="90" t="s">
        <v>6982</v>
      </c>
      <c r="P268" s="90" t="s">
        <v>6965</v>
      </c>
      <c r="Q268" s="85" t="s">
        <v>6959</v>
      </c>
      <c r="R268" s="85" t="s">
        <v>7030</v>
      </c>
      <c r="S268" s="91" t="s">
        <v>6961</v>
      </c>
      <c r="T268" s="85" t="s">
        <v>2418</v>
      </c>
      <c r="U268" s="85"/>
      <c r="V268" s="85" t="s">
        <v>139</v>
      </c>
      <c r="W268" s="85" t="s">
        <v>37</v>
      </c>
      <c r="X268" s="85"/>
      <c r="Y268" s="85"/>
      <c r="Z268" s="85"/>
      <c r="AA268" s="85"/>
      <c r="AB268" s="85"/>
      <c r="AC268" s="85"/>
      <c r="AD268" s="85"/>
      <c r="AE268" s="85"/>
      <c r="AF268" s="85"/>
      <c r="AG268" s="85"/>
      <c r="AH268" s="85"/>
      <c r="AI268" s="85"/>
      <c r="AJ268" s="85"/>
      <c r="AK268" s="85"/>
      <c r="AL268" s="85"/>
      <c r="AM268" s="85"/>
      <c r="AN268" s="85"/>
      <c r="AO268" s="85"/>
      <c r="AP268" s="84"/>
    </row>
    <row r="269" spans="1:42" ht="17">
      <c r="A269" s="85"/>
      <c r="B269" s="92">
        <v>44327</v>
      </c>
      <c r="C269" s="92">
        <v>44392</v>
      </c>
      <c r="D269" s="92"/>
      <c r="E269" s="92">
        <v>44341</v>
      </c>
      <c r="F269" s="16" t="s">
        <v>6954</v>
      </c>
      <c r="G269" s="5" t="s">
        <v>4890</v>
      </c>
      <c r="H269" s="87" t="s">
        <v>6955</v>
      </c>
      <c r="I269" s="87" t="s">
        <v>3242</v>
      </c>
      <c r="J269" s="85" t="s">
        <v>175</v>
      </c>
      <c r="K269" s="99" t="s">
        <v>8068</v>
      </c>
      <c r="L269" s="85" t="s">
        <v>6633</v>
      </c>
      <c r="M269" s="85" t="s">
        <v>200</v>
      </c>
      <c r="N269" s="85">
        <v>1000</v>
      </c>
      <c r="O269" s="90" t="s">
        <v>6965</v>
      </c>
      <c r="P269" s="90" t="s">
        <v>6965</v>
      </c>
      <c r="Q269" s="85" t="s">
        <v>6959</v>
      </c>
      <c r="R269" s="85" t="s">
        <v>7163</v>
      </c>
      <c r="S269" s="91" t="s">
        <v>6966</v>
      </c>
      <c r="T269" s="85" t="s">
        <v>8069</v>
      </c>
      <c r="U269" s="85"/>
      <c r="V269" s="85" t="s">
        <v>139</v>
      </c>
      <c r="W269" s="85" t="s">
        <v>37</v>
      </c>
      <c r="X269" s="85"/>
      <c r="Y269" s="85"/>
      <c r="Z269" s="85"/>
      <c r="AA269" s="85"/>
      <c r="AB269" s="85"/>
      <c r="AC269" s="85"/>
      <c r="AD269" s="85"/>
      <c r="AE269" s="85"/>
      <c r="AF269" s="85"/>
      <c r="AG269" s="85"/>
      <c r="AH269" s="85"/>
      <c r="AI269" s="85"/>
      <c r="AJ269" s="85"/>
      <c r="AK269" s="85"/>
      <c r="AL269" s="85"/>
      <c r="AM269" s="85"/>
      <c r="AN269" s="85"/>
      <c r="AO269" s="85"/>
      <c r="AP269" s="84"/>
    </row>
    <row r="270" spans="1:42" ht="36">
      <c r="A270" s="85"/>
      <c r="B270" s="92">
        <v>44334</v>
      </c>
      <c r="C270" s="92" t="s">
        <v>7333</v>
      </c>
      <c r="D270" s="92"/>
      <c r="E270" s="92">
        <v>44341</v>
      </c>
      <c r="F270" s="16"/>
      <c r="G270" s="5" t="s">
        <v>4890</v>
      </c>
      <c r="H270" s="87" t="s">
        <v>6955</v>
      </c>
      <c r="I270" s="87" t="s">
        <v>3242</v>
      </c>
      <c r="J270" s="85" t="s">
        <v>175</v>
      </c>
      <c r="K270" s="145">
        <v>274816788</v>
      </c>
      <c r="L270" s="85" t="s">
        <v>8070</v>
      </c>
      <c r="M270" s="87" t="s">
        <v>142</v>
      </c>
      <c r="N270" s="95">
        <v>300</v>
      </c>
      <c r="O270" s="96" t="s">
        <v>6982</v>
      </c>
      <c r="P270" s="96" t="s">
        <v>6957</v>
      </c>
      <c r="Q270" s="85" t="s">
        <v>6959</v>
      </c>
      <c r="R270" s="87" t="s">
        <v>6978</v>
      </c>
      <c r="S270" s="91" t="s">
        <v>6966</v>
      </c>
      <c r="T270" s="94" t="s">
        <v>8071</v>
      </c>
      <c r="U270" s="87"/>
      <c r="V270" s="87" t="s">
        <v>139</v>
      </c>
      <c r="W270" s="85" t="s">
        <v>37</v>
      </c>
      <c r="X270" s="87"/>
      <c r="Y270" s="85"/>
      <c r="Z270" s="85"/>
      <c r="AA270" s="85"/>
      <c r="AB270" s="85"/>
      <c r="AC270" s="85"/>
      <c r="AD270" s="85"/>
      <c r="AE270" s="85"/>
      <c r="AF270" s="85"/>
      <c r="AG270" s="85"/>
      <c r="AH270" s="85"/>
      <c r="AI270" s="85"/>
      <c r="AJ270" s="85"/>
      <c r="AK270" s="85"/>
      <c r="AL270" s="85"/>
      <c r="AM270" s="85"/>
      <c r="AN270" s="85"/>
      <c r="AO270" s="85"/>
      <c r="AP270" s="84"/>
    </row>
    <row r="271" spans="1:42" ht="18">
      <c r="A271" s="189"/>
      <c r="B271" s="181">
        <v>44341</v>
      </c>
      <c r="C271" s="181">
        <v>44355</v>
      </c>
      <c r="D271" s="92"/>
      <c r="E271" s="181">
        <v>44341</v>
      </c>
      <c r="F271" s="16" t="s">
        <v>6954</v>
      </c>
      <c r="G271" s="5" t="s">
        <v>4890</v>
      </c>
      <c r="H271" s="87" t="s">
        <v>6955</v>
      </c>
      <c r="I271" s="87" t="s">
        <v>3242</v>
      </c>
      <c r="J271" s="85" t="s">
        <v>175</v>
      </c>
      <c r="K271" s="190" t="s">
        <v>8072</v>
      </c>
      <c r="L271" s="172" t="s">
        <v>8073</v>
      </c>
      <c r="M271" s="191" t="s">
        <v>142</v>
      </c>
      <c r="N271" s="192">
        <v>1700</v>
      </c>
      <c r="O271" s="193" t="s">
        <v>6965</v>
      </c>
      <c r="P271" s="193" t="s">
        <v>6965</v>
      </c>
      <c r="Q271" s="189" t="s">
        <v>6959</v>
      </c>
      <c r="R271" s="191" t="s">
        <v>7030</v>
      </c>
      <c r="S271" s="194" t="s">
        <v>6970</v>
      </c>
      <c r="T271" s="195" t="s">
        <v>8074</v>
      </c>
      <c r="U271" s="191"/>
      <c r="V271" s="191" t="s">
        <v>139</v>
      </c>
      <c r="W271" s="189" t="s">
        <v>37</v>
      </c>
      <c r="X271" s="191"/>
      <c r="Y271" s="189"/>
      <c r="Z271" s="189"/>
      <c r="AA271" s="189"/>
      <c r="AB271" s="189"/>
      <c r="AC271" s="189"/>
      <c r="AD271" s="189"/>
      <c r="AE271" s="189"/>
      <c r="AF271" s="189"/>
      <c r="AG271" s="189"/>
      <c r="AH271" s="189"/>
      <c r="AI271" s="189"/>
      <c r="AJ271" s="189"/>
      <c r="AK271" s="189"/>
      <c r="AL271" s="189"/>
      <c r="AM271" s="189"/>
      <c r="AN271" s="189"/>
      <c r="AO271" s="189"/>
      <c r="AP271" s="84"/>
    </row>
    <row r="272" spans="1:42" ht="34">
      <c r="A272" s="85"/>
      <c r="B272" s="92">
        <v>44341</v>
      </c>
      <c r="C272" s="92">
        <v>44382</v>
      </c>
      <c r="D272" s="92"/>
      <c r="E272" s="92">
        <v>44369</v>
      </c>
      <c r="F272" s="16" t="s">
        <v>6954</v>
      </c>
      <c r="G272" s="5" t="s">
        <v>4890</v>
      </c>
      <c r="H272" s="87" t="s">
        <v>6955</v>
      </c>
      <c r="I272" s="87" t="s">
        <v>3242</v>
      </c>
      <c r="J272" s="85" t="s">
        <v>175</v>
      </c>
      <c r="K272" s="110" t="s">
        <v>8075</v>
      </c>
      <c r="L272" s="85" t="s">
        <v>8076</v>
      </c>
      <c r="M272" s="85" t="s">
        <v>142</v>
      </c>
      <c r="N272" s="85">
        <v>2000</v>
      </c>
      <c r="O272" s="90" t="s">
        <v>6965</v>
      </c>
      <c r="P272" s="129"/>
      <c r="Q272" s="85" t="s">
        <v>6959</v>
      </c>
      <c r="R272" s="85" t="s">
        <v>7030</v>
      </c>
      <c r="S272" s="85" t="s">
        <v>6961</v>
      </c>
      <c r="T272" s="85" t="s">
        <v>8077</v>
      </c>
      <c r="U272" s="85"/>
      <c r="V272" s="85" t="s">
        <v>139</v>
      </c>
      <c r="W272" s="85" t="s">
        <v>37</v>
      </c>
      <c r="X272" s="87"/>
      <c r="Y272" s="85"/>
      <c r="Z272" s="85"/>
      <c r="AA272" s="85"/>
      <c r="AB272" s="85"/>
      <c r="AC272" s="85"/>
      <c r="AD272" s="85"/>
      <c r="AE272" s="85"/>
      <c r="AF272" s="85"/>
      <c r="AG272" s="85"/>
      <c r="AH272" s="85"/>
      <c r="AI272" s="85"/>
      <c r="AJ272" s="85"/>
      <c r="AK272" s="85"/>
      <c r="AL272" s="85"/>
      <c r="AM272" s="85"/>
      <c r="AN272" s="85"/>
      <c r="AO272" s="85"/>
      <c r="AP272" s="84"/>
    </row>
    <row r="273" spans="1:42" ht="17">
      <c r="A273" s="85"/>
      <c r="B273" s="92">
        <v>44341</v>
      </c>
      <c r="C273" s="92">
        <v>44397</v>
      </c>
      <c r="D273" s="92"/>
      <c r="E273" s="92">
        <v>44369</v>
      </c>
      <c r="F273" s="16" t="s">
        <v>6954</v>
      </c>
      <c r="G273" s="5" t="s">
        <v>4890</v>
      </c>
      <c r="H273" s="87" t="s">
        <v>6955</v>
      </c>
      <c r="I273" s="87" t="s">
        <v>3242</v>
      </c>
      <c r="J273" s="85" t="s">
        <v>175</v>
      </c>
      <c r="K273" s="99" t="s">
        <v>8078</v>
      </c>
      <c r="L273" s="93" t="s">
        <v>8079</v>
      </c>
      <c r="M273" s="85" t="s">
        <v>142</v>
      </c>
      <c r="N273" s="85">
        <v>1500</v>
      </c>
      <c r="O273" s="90" t="s">
        <v>6965</v>
      </c>
      <c r="P273" s="90" t="s">
        <v>6965</v>
      </c>
      <c r="Q273" s="85">
        <v>2021</v>
      </c>
      <c r="R273" s="85" t="s">
        <v>7391</v>
      </c>
      <c r="S273" s="85" t="s">
        <v>6961</v>
      </c>
      <c r="T273" s="85"/>
      <c r="U273" s="85" t="s">
        <v>8080</v>
      </c>
      <c r="V273" s="85" t="s">
        <v>139</v>
      </c>
      <c r="W273" s="85" t="s">
        <v>37</v>
      </c>
      <c r="X273" s="85"/>
      <c r="Y273" s="85"/>
      <c r="Z273" s="85"/>
      <c r="AA273" s="85"/>
      <c r="AB273" s="85"/>
      <c r="AC273" s="85"/>
      <c r="AD273" s="85"/>
      <c r="AE273" s="85"/>
      <c r="AF273" s="85"/>
      <c r="AG273" s="85"/>
      <c r="AH273" s="85"/>
      <c r="AI273" s="85"/>
      <c r="AJ273" s="85"/>
      <c r="AK273" s="85"/>
      <c r="AL273" s="85"/>
      <c r="AM273" s="85"/>
      <c r="AN273" s="85"/>
      <c r="AO273" s="85"/>
      <c r="AP273" s="84"/>
    </row>
    <row r="274" spans="1:42" ht="18">
      <c r="A274" s="85"/>
      <c r="B274" s="92">
        <v>44341</v>
      </c>
      <c r="C274" s="92">
        <v>44383</v>
      </c>
      <c r="D274" s="92"/>
      <c r="E274" s="92">
        <v>44377</v>
      </c>
      <c r="F274" s="16"/>
      <c r="G274" s="5" t="s">
        <v>4890</v>
      </c>
      <c r="H274" s="87" t="s">
        <v>6955</v>
      </c>
      <c r="I274" s="87" t="s">
        <v>3242</v>
      </c>
      <c r="J274" s="85" t="s">
        <v>5487</v>
      </c>
      <c r="K274" s="178" t="s">
        <v>8081</v>
      </c>
      <c r="L274" s="172" t="s">
        <v>8082</v>
      </c>
      <c r="M274" s="87" t="s">
        <v>8083</v>
      </c>
      <c r="N274" s="95">
        <v>999</v>
      </c>
      <c r="O274" s="96" t="s">
        <v>6965</v>
      </c>
      <c r="P274" s="96" t="s">
        <v>6965</v>
      </c>
      <c r="Q274" s="85" t="s">
        <v>6959</v>
      </c>
      <c r="R274" s="87" t="s">
        <v>7030</v>
      </c>
      <c r="S274" s="91" t="s">
        <v>6973</v>
      </c>
      <c r="T274" s="94" t="s">
        <v>8084</v>
      </c>
      <c r="U274" s="87"/>
      <c r="V274" s="87" t="s">
        <v>139</v>
      </c>
      <c r="W274" s="85" t="s">
        <v>37</v>
      </c>
      <c r="X274" s="87"/>
      <c r="Y274" s="85"/>
      <c r="Z274" s="85"/>
      <c r="AA274" s="85"/>
      <c r="AB274" s="85"/>
      <c r="AC274" s="85"/>
      <c r="AD274" s="85"/>
      <c r="AE274" s="85"/>
      <c r="AF274" s="85"/>
      <c r="AG274" s="85"/>
      <c r="AH274" s="85"/>
      <c r="AI274" s="85"/>
      <c r="AJ274" s="85"/>
      <c r="AK274" s="85"/>
      <c r="AL274" s="85"/>
      <c r="AM274" s="85"/>
      <c r="AN274" s="85"/>
      <c r="AO274" s="85"/>
      <c r="AP274" s="84"/>
    </row>
    <row r="275" spans="1:42" ht="72">
      <c r="A275" s="85"/>
      <c r="B275" s="92">
        <v>44337</v>
      </c>
      <c r="C275" s="92" t="s">
        <v>7333</v>
      </c>
      <c r="D275" s="92">
        <v>44354</v>
      </c>
      <c r="E275" s="92">
        <v>44354</v>
      </c>
      <c r="F275" s="16" t="s">
        <v>6954</v>
      </c>
      <c r="G275" s="5" t="s">
        <v>4890</v>
      </c>
      <c r="H275" s="87" t="s">
        <v>6955</v>
      </c>
      <c r="I275" s="87" t="s">
        <v>3242</v>
      </c>
      <c r="J275" s="85" t="s">
        <v>281</v>
      </c>
      <c r="K275" s="156" t="s">
        <v>2914</v>
      </c>
      <c r="L275" s="172" t="s">
        <v>7243</v>
      </c>
      <c r="M275" s="87" t="s">
        <v>176</v>
      </c>
      <c r="N275" s="95">
        <v>6635</v>
      </c>
      <c r="O275" s="96" t="s">
        <v>6958</v>
      </c>
      <c r="P275" s="96" t="s">
        <v>6958</v>
      </c>
      <c r="Q275" s="85" t="s">
        <v>6959</v>
      </c>
      <c r="R275" s="87" t="s">
        <v>7030</v>
      </c>
      <c r="S275" s="91" t="s">
        <v>6973</v>
      </c>
      <c r="T275" s="94" t="s">
        <v>8085</v>
      </c>
      <c r="U275" s="87"/>
      <c r="V275" s="87" t="s">
        <v>139</v>
      </c>
      <c r="W275" s="85" t="s">
        <v>37</v>
      </c>
      <c r="X275" s="87"/>
      <c r="Y275" s="85"/>
      <c r="Z275" s="85"/>
      <c r="AA275" s="85"/>
      <c r="AB275" s="85"/>
      <c r="AC275" s="85"/>
      <c r="AD275" s="85"/>
      <c r="AE275" s="85"/>
      <c r="AF275" s="85"/>
      <c r="AG275" s="85"/>
      <c r="AH275" s="85"/>
      <c r="AI275" s="85"/>
      <c r="AJ275" s="85"/>
      <c r="AK275" s="85"/>
      <c r="AL275" s="85"/>
      <c r="AM275" s="85"/>
      <c r="AN275" s="85"/>
      <c r="AO275" s="85"/>
      <c r="AP275" s="84"/>
    </row>
    <row r="276" spans="1:42" ht="55" customHeight="1">
      <c r="A276" s="85"/>
      <c r="B276" s="92">
        <v>44341</v>
      </c>
      <c r="C276" s="92" t="s">
        <v>7333</v>
      </c>
      <c r="D276" s="92"/>
      <c r="E276" s="92">
        <v>44356</v>
      </c>
      <c r="F276" s="16" t="s">
        <v>6954</v>
      </c>
      <c r="G276" s="5" t="s">
        <v>4890</v>
      </c>
      <c r="H276" s="87" t="s">
        <v>6955</v>
      </c>
      <c r="I276" s="87" t="s">
        <v>3242</v>
      </c>
      <c r="J276" s="85" t="s">
        <v>281</v>
      </c>
      <c r="K276" s="36">
        <v>1767083130</v>
      </c>
      <c r="L276" s="34" t="s">
        <v>8086</v>
      </c>
      <c r="M276" s="87" t="s">
        <v>142</v>
      </c>
      <c r="N276" s="95">
        <v>2100</v>
      </c>
      <c r="O276" s="96" t="s">
        <v>6982</v>
      </c>
      <c r="P276" s="96" t="s">
        <v>6982</v>
      </c>
      <c r="Q276" s="85" t="s">
        <v>6959</v>
      </c>
      <c r="R276" s="87" t="s">
        <v>7030</v>
      </c>
      <c r="S276" s="91" t="s">
        <v>6961</v>
      </c>
      <c r="T276" s="94" t="s">
        <v>8087</v>
      </c>
      <c r="U276" s="87"/>
      <c r="V276" s="87" t="s">
        <v>139</v>
      </c>
      <c r="W276" s="85" t="s">
        <v>37</v>
      </c>
      <c r="X276" s="87"/>
      <c r="Y276" s="85"/>
      <c r="Z276" s="85"/>
      <c r="AA276" s="85"/>
      <c r="AB276" s="85"/>
      <c r="AC276" s="85"/>
      <c r="AD276" s="85"/>
      <c r="AE276" s="85"/>
      <c r="AF276" s="85"/>
      <c r="AG276" s="85"/>
      <c r="AH276" s="85"/>
      <c r="AI276" s="85"/>
      <c r="AJ276" s="85"/>
      <c r="AK276" s="85"/>
      <c r="AL276" s="85"/>
      <c r="AM276" s="85"/>
      <c r="AN276" s="85"/>
      <c r="AO276" s="85"/>
      <c r="AP276" s="84"/>
    </row>
    <row r="277" spans="1:42" ht="18">
      <c r="A277" s="85"/>
      <c r="B277" s="92">
        <v>44341</v>
      </c>
      <c r="C277" s="105">
        <v>44362</v>
      </c>
      <c r="D277" s="92"/>
      <c r="E277" s="92">
        <v>44341</v>
      </c>
      <c r="F277" s="16"/>
      <c r="G277" s="5" t="s">
        <v>4890</v>
      </c>
      <c r="H277" s="87" t="s">
        <v>6955</v>
      </c>
      <c r="I277" s="87" t="s">
        <v>3242</v>
      </c>
      <c r="J277" s="85" t="s">
        <v>154</v>
      </c>
      <c r="K277" s="167" t="s">
        <v>8088</v>
      </c>
      <c r="L277" s="34" t="s">
        <v>8089</v>
      </c>
      <c r="M277" s="87" t="s">
        <v>142</v>
      </c>
      <c r="N277" s="95">
        <v>1000</v>
      </c>
      <c r="O277" s="96" t="s">
        <v>6965</v>
      </c>
      <c r="P277" s="96" t="s">
        <v>6965</v>
      </c>
      <c r="Q277" s="85" t="s">
        <v>6959</v>
      </c>
      <c r="R277" s="87" t="s">
        <v>7030</v>
      </c>
      <c r="S277" s="91" t="s">
        <v>6966</v>
      </c>
      <c r="T277" s="94" t="s">
        <v>77</v>
      </c>
      <c r="U277" s="87"/>
      <c r="V277" s="87" t="s">
        <v>139</v>
      </c>
      <c r="W277" s="85" t="s">
        <v>37</v>
      </c>
      <c r="X277" s="87"/>
      <c r="Y277" s="85"/>
      <c r="Z277" s="85"/>
      <c r="AA277" s="85"/>
      <c r="AB277" s="85"/>
      <c r="AC277" s="85"/>
      <c r="AD277" s="85"/>
      <c r="AE277" s="85"/>
      <c r="AF277" s="85"/>
      <c r="AG277" s="85"/>
      <c r="AH277" s="85"/>
      <c r="AI277" s="85"/>
      <c r="AJ277" s="85"/>
      <c r="AK277" s="85"/>
      <c r="AL277" s="85"/>
      <c r="AM277" s="85"/>
      <c r="AN277" s="85"/>
      <c r="AO277" s="85"/>
      <c r="AP277" s="84"/>
    </row>
    <row r="278" spans="1:42" ht="36">
      <c r="A278" s="85"/>
      <c r="B278" s="92">
        <v>44341</v>
      </c>
      <c r="C278" s="105">
        <v>44355</v>
      </c>
      <c r="D278" s="92"/>
      <c r="E278" s="92">
        <v>44341</v>
      </c>
      <c r="F278" s="16" t="s">
        <v>6954</v>
      </c>
      <c r="G278" s="5" t="s">
        <v>4890</v>
      </c>
      <c r="H278" s="87" t="s">
        <v>6955</v>
      </c>
      <c r="I278" s="87" t="s">
        <v>3242</v>
      </c>
      <c r="J278" s="85" t="s">
        <v>154</v>
      </c>
      <c r="K278" s="167" t="s">
        <v>8090</v>
      </c>
      <c r="L278" s="34" t="s">
        <v>8091</v>
      </c>
      <c r="M278" s="87" t="s">
        <v>287</v>
      </c>
      <c r="N278" s="95">
        <v>1000</v>
      </c>
      <c r="O278" s="96" t="s">
        <v>6965</v>
      </c>
      <c r="P278" s="96" t="s">
        <v>6965</v>
      </c>
      <c r="Q278" s="85" t="s">
        <v>6959</v>
      </c>
      <c r="R278" s="87" t="s">
        <v>7391</v>
      </c>
      <c r="S278" s="91" t="s">
        <v>6970</v>
      </c>
      <c r="T278" s="94" t="s">
        <v>8092</v>
      </c>
      <c r="U278" s="87"/>
      <c r="V278" s="87" t="s">
        <v>139</v>
      </c>
      <c r="W278" s="85" t="s">
        <v>37</v>
      </c>
      <c r="X278" s="87"/>
      <c r="Y278" s="85"/>
      <c r="Z278" s="85"/>
      <c r="AA278" s="85"/>
      <c r="AB278" s="85"/>
      <c r="AC278" s="85"/>
      <c r="AD278" s="85"/>
      <c r="AE278" s="85"/>
      <c r="AF278" s="85"/>
      <c r="AG278" s="85"/>
      <c r="AH278" s="85"/>
      <c r="AI278" s="85"/>
      <c r="AJ278" s="85"/>
      <c r="AK278" s="85"/>
      <c r="AL278" s="85"/>
      <c r="AM278" s="85"/>
      <c r="AN278" s="85"/>
      <c r="AO278" s="85"/>
      <c r="AP278" s="84"/>
    </row>
    <row r="279" spans="1:42" ht="18">
      <c r="A279" s="85"/>
      <c r="B279" s="92">
        <v>44341</v>
      </c>
      <c r="C279" s="105">
        <v>44351</v>
      </c>
      <c r="D279" s="92"/>
      <c r="E279" s="92">
        <v>44341</v>
      </c>
      <c r="F279" s="16" t="s">
        <v>6954</v>
      </c>
      <c r="G279" s="5" t="s">
        <v>4890</v>
      </c>
      <c r="H279" s="87" t="s">
        <v>6955</v>
      </c>
      <c r="I279" s="87" t="s">
        <v>3242</v>
      </c>
      <c r="J279" s="85" t="s">
        <v>154</v>
      </c>
      <c r="K279" s="196" t="s">
        <v>8093</v>
      </c>
      <c r="L279" s="196" t="s">
        <v>8094</v>
      </c>
      <c r="M279" s="87" t="s">
        <v>148</v>
      </c>
      <c r="N279" s="95">
        <v>60</v>
      </c>
      <c r="O279" s="96" t="s">
        <v>6965</v>
      </c>
      <c r="P279" s="96" t="s">
        <v>6965</v>
      </c>
      <c r="Q279" s="85" t="s">
        <v>6959</v>
      </c>
      <c r="R279" s="87" t="s">
        <v>7030</v>
      </c>
      <c r="S279" s="91" t="s">
        <v>6973</v>
      </c>
      <c r="T279" s="94" t="s">
        <v>77</v>
      </c>
      <c r="U279" s="87"/>
      <c r="V279" s="87" t="s">
        <v>139</v>
      </c>
      <c r="W279" s="85" t="s">
        <v>37</v>
      </c>
      <c r="X279" s="87"/>
      <c r="Y279" s="85"/>
      <c r="Z279" s="85"/>
      <c r="AA279" s="85"/>
      <c r="AB279" s="85"/>
      <c r="AC279" s="85"/>
      <c r="AD279" s="85"/>
      <c r="AE279" s="85"/>
      <c r="AF279" s="85"/>
      <c r="AG279" s="85"/>
      <c r="AH279" s="85"/>
      <c r="AI279" s="85"/>
      <c r="AJ279" s="85"/>
      <c r="AK279" s="85"/>
      <c r="AL279" s="85"/>
      <c r="AM279" s="85"/>
      <c r="AN279" s="85"/>
      <c r="AO279" s="85"/>
      <c r="AP279" s="145"/>
    </row>
    <row r="280" spans="1:42" ht="17">
      <c r="A280" s="92"/>
      <c r="B280" s="92">
        <v>44308</v>
      </c>
      <c r="C280" s="92"/>
      <c r="D280" s="92"/>
      <c r="E280" s="92">
        <v>44342</v>
      </c>
      <c r="F280" s="16" t="s">
        <v>6954</v>
      </c>
      <c r="G280" s="5" t="s">
        <v>4890</v>
      </c>
      <c r="H280" s="87" t="s">
        <v>6955</v>
      </c>
      <c r="I280" s="87" t="s">
        <v>3242</v>
      </c>
      <c r="J280" s="85" t="s">
        <v>156</v>
      </c>
      <c r="K280" s="99" t="s">
        <v>8095</v>
      </c>
      <c r="L280" s="85" t="s">
        <v>8096</v>
      </c>
      <c r="M280" s="85" t="s">
        <v>142</v>
      </c>
      <c r="N280" s="106">
        <v>1000</v>
      </c>
      <c r="O280" s="90" t="s">
        <v>6965</v>
      </c>
      <c r="P280" s="90" t="s">
        <v>6965</v>
      </c>
      <c r="Q280" s="85">
        <v>2021</v>
      </c>
      <c r="R280" s="85" t="s">
        <v>7189</v>
      </c>
      <c r="S280" s="85" t="s">
        <v>6961</v>
      </c>
      <c r="T280" s="102" t="s">
        <v>8097</v>
      </c>
      <c r="U280" s="85"/>
      <c r="V280" s="87" t="s">
        <v>139</v>
      </c>
      <c r="W280" s="85" t="s">
        <v>37</v>
      </c>
      <c r="X280" s="85"/>
      <c r="Y280" s="85"/>
      <c r="Z280" s="85"/>
      <c r="AA280" s="85"/>
      <c r="AB280" s="85"/>
      <c r="AC280" s="85"/>
      <c r="AD280" s="85"/>
      <c r="AE280" s="85"/>
      <c r="AF280" s="85"/>
      <c r="AG280" s="85"/>
      <c r="AH280" s="85"/>
      <c r="AI280" s="85"/>
      <c r="AJ280" s="85"/>
      <c r="AK280" s="85"/>
      <c r="AL280" s="85"/>
      <c r="AM280" s="85"/>
      <c r="AN280" s="85"/>
      <c r="AO280" s="85"/>
      <c r="AP280" s="84"/>
    </row>
    <row r="281" spans="1:42" ht="17">
      <c r="A281" s="85"/>
      <c r="B281" s="92">
        <v>44333</v>
      </c>
      <c r="C281" s="92"/>
      <c r="D281" s="92"/>
      <c r="E281" s="92">
        <v>44342</v>
      </c>
      <c r="F281" s="16" t="s">
        <v>6954</v>
      </c>
      <c r="G281" s="5" t="s">
        <v>4890</v>
      </c>
      <c r="H281" s="87" t="s">
        <v>6955</v>
      </c>
      <c r="I281" s="87" t="s">
        <v>3242</v>
      </c>
      <c r="J281" s="85" t="s">
        <v>156</v>
      </c>
      <c r="K281" s="21" t="s">
        <v>8098</v>
      </c>
      <c r="L281" s="34" t="s">
        <v>8099</v>
      </c>
      <c r="M281" s="85" t="s">
        <v>142</v>
      </c>
      <c r="N281" s="85">
        <v>1000</v>
      </c>
      <c r="O281" s="90" t="s">
        <v>6965</v>
      </c>
      <c r="P281" s="90" t="s">
        <v>6965</v>
      </c>
      <c r="Q281" s="85" t="s">
        <v>6959</v>
      </c>
      <c r="R281" s="85" t="s">
        <v>6978</v>
      </c>
      <c r="S281" s="91" t="s">
        <v>6966</v>
      </c>
      <c r="T281" s="85"/>
      <c r="U281" s="85"/>
      <c r="V281" s="85" t="s">
        <v>139</v>
      </c>
      <c r="W281" s="85" t="s">
        <v>37</v>
      </c>
      <c r="X281" s="85"/>
      <c r="Y281" s="85"/>
      <c r="Z281" s="85"/>
      <c r="AA281" s="85"/>
      <c r="AB281" s="85"/>
      <c r="AC281" s="85"/>
      <c r="AD281" s="85"/>
      <c r="AE281" s="85"/>
      <c r="AF281" s="85"/>
      <c r="AG281" s="85"/>
      <c r="AH281" s="85"/>
      <c r="AI281" s="85"/>
      <c r="AJ281" s="85"/>
      <c r="AK281" s="85"/>
      <c r="AL281" s="85"/>
      <c r="AM281" s="85"/>
      <c r="AN281" s="85"/>
      <c r="AO281" s="85"/>
      <c r="AP281" s="84"/>
    </row>
    <row r="282" spans="1:42" ht="17">
      <c r="A282" s="85"/>
      <c r="B282" s="92">
        <v>44333</v>
      </c>
      <c r="C282" s="92"/>
      <c r="D282" s="92"/>
      <c r="E282" s="92">
        <v>44342</v>
      </c>
      <c r="F282" s="16"/>
      <c r="G282" s="5" t="s">
        <v>4890</v>
      </c>
      <c r="H282" s="87" t="s">
        <v>6955</v>
      </c>
      <c r="I282" s="87" t="s">
        <v>3242</v>
      </c>
      <c r="J282" s="85" t="s">
        <v>156</v>
      </c>
      <c r="K282" s="21" t="s">
        <v>8100</v>
      </c>
      <c r="L282" s="34" t="s">
        <v>8101</v>
      </c>
      <c r="M282" s="85" t="s">
        <v>142</v>
      </c>
      <c r="N282" s="85">
        <v>1000</v>
      </c>
      <c r="O282" s="90" t="s">
        <v>6965</v>
      </c>
      <c r="P282" s="90" t="s">
        <v>6965</v>
      </c>
      <c r="Q282" s="85" t="s">
        <v>6959</v>
      </c>
      <c r="R282" s="85" t="s">
        <v>7391</v>
      </c>
      <c r="S282" s="91" t="s">
        <v>6970</v>
      </c>
      <c r="T282" s="85"/>
      <c r="U282" s="85"/>
      <c r="V282" s="85" t="s">
        <v>345</v>
      </c>
      <c r="W282" s="85" t="s">
        <v>37</v>
      </c>
      <c r="X282" s="85"/>
      <c r="Y282" s="85"/>
      <c r="Z282" s="85"/>
      <c r="AA282" s="85"/>
      <c r="AB282" s="85"/>
      <c r="AC282" s="85"/>
      <c r="AD282" s="85"/>
      <c r="AE282" s="85"/>
      <c r="AF282" s="85"/>
      <c r="AG282" s="85"/>
      <c r="AH282" s="85"/>
      <c r="AI282" s="85"/>
      <c r="AJ282" s="85"/>
      <c r="AK282" s="85"/>
      <c r="AL282" s="85"/>
      <c r="AM282" s="85"/>
      <c r="AN282" s="85"/>
      <c r="AO282" s="85"/>
      <c r="AP282" s="84"/>
    </row>
    <row r="283" spans="1:42" ht="36">
      <c r="A283" s="85"/>
      <c r="B283" s="92">
        <v>44334</v>
      </c>
      <c r="C283" s="92"/>
      <c r="D283" s="92"/>
      <c r="E283" s="92">
        <v>44342</v>
      </c>
      <c r="F283" s="16"/>
      <c r="G283" s="5" t="s">
        <v>4890</v>
      </c>
      <c r="H283" s="87" t="s">
        <v>6955</v>
      </c>
      <c r="I283" s="87" t="s">
        <v>3242</v>
      </c>
      <c r="J283" s="85" t="s">
        <v>156</v>
      </c>
      <c r="K283" s="36">
        <v>2709344122</v>
      </c>
      <c r="L283" s="34" t="s">
        <v>7670</v>
      </c>
      <c r="M283" s="87" t="s">
        <v>142</v>
      </c>
      <c r="N283" s="95">
        <v>1000</v>
      </c>
      <c r="O283" s="96" t="s">
        <v>7003</v>
      </c>
      <c r="P283" s="96" t="s">
        <v>7003</v>
      </c>
      <c r="Q283" s="85" t="s">
        <v>6959</v>
      </c>
      <c r="R283" s="87" t="s">
        <v>6978</v>
      </c>
      <c r="S283" s="91" t="s">
        <v>6970</v>
      </c>
      <c r="T283" s="94" t="s">
        <v>8102</v>
      </c>
      <c r="U283" s="87"/>
      <c r="V283" s="87" t="s">
        <v>139</v>
      </c>
      <c r="W283" s="85" t="s">
        <v>37</v>
      </c>
      <c r="X283" s="87"/>
      <c r="Y283" s="85"/>
      <c r="Z283" s="85"/>
      <c r="AA283" s="85"/>
      <c r="AB283" s="85"/>
      <c r="AC283" s="85"/>
      <c r="AD283" s="85"/>
      <c r="AE283" s="85"/>
      <c r="AF283" s="85"/>
      <c r="AG283" s="85"/>
      <c r="AH283" s="85"/>
      <c r="AI283" s="85"/>
      <c r="AJ283" s="85"/>
      <c r="AK283" s="85"/>
      <c r="AL283" s="85"/>
      <c r="AM283" s="85"/>
      <c r="AN283" s="85"/>
      <c r="AO283" s="85"/>
      <c r="AP283" s="84"/>
    </row>
    <row r="284" spans="1:42" ht="17">
      <c r="A284" s="85"/>
      <c r="B284" s="92">
        <v>44335</v>
      </c>
      <c r="C284" s="92">
        <v>44356</v>
      </c>
      <c r="D284" s="92"/>
      <c r="E284" s="92">
        <v>44342</v>
      </c>
      <c r="F284" s="16" t="s">
        <v>6954</v>
      </c>
      <c r="G284" s="5" t="s">
        <v>4890</v>
      </c>
      <c r="H284" s="87" t="s">
        <v>6955</v>
      </c>
      <c r="I284" s="87" t="s">
        <v>3242</v>
      </c>
      <c r="J284" s="85" t="s">
        <v>156</v>
      </c>
      <c r="K284" s="197" t="s">
        <v>8103</v>
      </c>
      <c r="L284" s="162" t="s">
        <v>8104</v>
      </c>
      <c r="M284" s="87" t="s">
        <v>142</v>
      </c>
      <c r="N284" s="95">
        <v>1000</v>
      </c>
      <c r="O284" s="96" t="s">
        <v>6965</v>
      </c>
      <c r="P284" s="96" t="s">
        <v>6965</v>
      </c>
      <c r="Q284" s="85" t="s">
        <v>6959</v>
      </c>
      <c r="R284" s="87" t="s">
        <v>7030</v>
      </c>
      <c r="S284" s="91" t="s">
        <v>6970</v>
      </c>
      <c r="T284" s="94"/>
      <c r="U284" s="87"/>
      <c r="V284" s="87" t="s">
        <v>139</v>
      </c>
      <c r="W284" s="85" t="s">
        <v>37</v>
      </c>
      <c r="X284" s="87"/>
      <c r="Y284" s="85"/>
      <c r="Z284" s="85"/>
      <c r="AA284" s="85"/>
      <c r="AB284" s="85"/>
      <c r="AC284" s="85"/>
      <c r="AD284" s="85"/>
      <c r="AE284" s="85"/>
      <c r="AF284" s="85"/>
      <c r="AG284" s="85"/>
      <c r="AH284" s="85"/>
      <c r="AI284" s="85"/>
      <c r="AJ284" s="85"/>
      <c r="AK284" s="85"/>
      <c r="AL284" s="85"/>
      <c r="AM284" s="85"/>
      <c r="AN284" s="85"/>
      <c r="AO284" s="85"/>
      <c r="AP284" s="84"/>
    </row>
    <row r="285" spans="1:42" ht="17">
      <c r="A285" s="124"/>
      <c r="B285" s="124">
        <v>44314</v>
      </c>
      <c r="C285" s="124" t="s">
        <v>7333</v>
      </c>
      <c r="D285" s="124"/>
      <c r="E285" s="124">
        <v>44383</v>
      </c>
      <c r="F285" s="16" t="s">
        <v>6954</v>
      </c>
      <c r="G285" s="5" t="s">
        <v>4890</v>
      </c>
      <c r="H285" s="87" t="s">
        <v>6955</v>
      </c>
      <c r="I285" s="87" t="s">
        <v>3242</v>
      </c>
      <c r="J285" s="85" t="s">
        <v>146</v>
      </c>
      <c r="K285" s="125" t="s">
        <v>8105</v>
      </c>
      <c r="L285" s="87" t="s">
        <v>8106</v>
      </c>
      <c r="M285" s="121" t="s">
        <v>7080</v>
      </c>
      <c r="N285" s="126">
        <v>3880</v>
      </c>
      <c r="O285" s="131" t="s">
        <v>6982</v>
      </c>
      <c r="P285" s="131"/>
      <c r="Q285" s="121" t="s">
        <v>6959</v>
      </c>
      <c r="R285" s="121" t="s">
        <v>7030</v>
      </c>
      <c r="S285" s="121" t="s">
        <v>6966</v>
      </c>
      <c r="T285" s="159" t="s">
        <v>8107</v>
      </c>
      <c r="U285" s="121"/>
      <c r="V285" s="123" t="s">
        <v>139</v>
      </c>
      <c r="W285" s="121" t="s">
        <v>37</v>
      </c>
      <c r="X285" s="121"/>
      <c r="Y285" s="121"/>
      <c r="Z285" s="121"/>
      <c r="AA285" s="121"/>
      <c r="AB285" s="121"/>
      <c r="AC285" s="121"/>
      <c r="AD285" s="121"/>
      <c r="AE285" s="121"/>
      <c r="AF285" s="121"/>
      <c r="AG285" s="121"/>
      <c r="AH285" s="121"/>
      <c r="AI285" s="121"/>
      <c r="AJ285" s="121"/>
      <c r="AK285" s="121"/>
      <c r="AL285" s="121"/>
      <c r="AM285" s="121"/>
      <c r="AN285" s="121"/>
      <c r="AO285" s="121"/>
      <c r="AP285" s="84"/>
    </row>
    <row r="286" spans="1:42" ht="18">
      <c r="A286" s="94"/>
      <c r="B286" s="92">
        <v>44285</v>
      </c>
      <c r="C286" s="92">
        <v>44403</v>
      </c>
      <c r="D286" s="92"/>
      <c r="E286" s="92">
        <v>44383</v>
      </c>
      <c r="F286" s="16" t="s">
        <v>6954</v>
      </c>
      <c r="G286" s="5" t="s">
        <v>4890</v>
      </c>
      <c r="H286" s="87" t="s">
        <v>6955</v>
      </c>
      <c r="I286" s="87" t="s">
        <v>3242</v>
      </c>
      <c r="J286" s="85" t="s">
        <v>146</v>
      </c>
      <c r="K286" s="91" t="s">
        <v>7380</v>
      </c>
      <c r="L286" s="87" t="s">
        <v>4424</v>
      </c>
      <c r="M286" s="87" t="s">
        <v>342</v>
      </c>
      <c r="N286" s="95">
        <v>1000</v>
      </c>
      <c r="O286" s="96" t="s">
        <v>6957</v>
      </c>
      <c r="P286" s="96" t="s">
        <v>6957</v>
      </c>
      <c r="Q286" s="198" t="s">
        <v>6959</v>
      </c>
      <c r="R286" s="87" t="s">
        <v>7391</v>
      </c>
      <c r="S286" s="19" t="s">
        <v>12274</v>
      </c>
      <c r="T286" s="94" t="s">
        <v>8108</v>
      </c>
      <c r="U286" s="87"/>
      <c r="V286" s="87" t="s">
        <v>139</v>
      </c>
      <c r="W286" s="85" t="s">
        <v>37</v>
      </c>
      <c r="X286" s="87"/>
      <c r="Y286" s="87"/>
      <c r="Z286" s="87"/>
      <c r="AA286" s="87"/>
      <c r="AB286" s="87"/>
      <c r="AC286" s="87"/>
      <c r="AD286" s="87"/>
      <c r="AE286" s="87"/>
      <c r="AF286" s="87"/>
      <c r="AG286" s="87"/>
      <c r="AH286" s="87"/>
      <c r="AI286" s="87"/>
      <c r="AJ286" s="87"/>
      <c r="AK286" s="87"/>
      <c r="AL286" s="87"/>
      <c r="AM286" s="85"/>
      <c r="AN286" s="85"/>
      <c r="AO286" s="85"/>
      <c r="AP286" s="84"/>
    </row>
    <row r="287" spans="1:42" ht="17">
      <c r="A287" s="85"/>
      <c r="B287" s="92">
        <v>44326</v>
      </c>
      <c r="C287" s="92">
        <v>44372</v>
      </c>
      <c r="D287" s="92"/>
      <c r="E287" s="92">
        <v>44357</v>
      </c>
      <c r="F287" s="16" t="s">
        <v>6954</v>
      </c>
      <c r="G287" s="5" t="s">
        <v>4890</v>
      </c>
      <c r="H287" s="87" t="s">
        <v>6955</v>
      </c>
      <c r="I287" s="87" t="s">
        <v>3242</v>
      </c>
      <c r="J287" s="85" t="s">
        <v>146</v>
      </c>
      <c r="K287" s="93" t="s">
        <v>8109</v>
      </c>
      <c r="L287" s="85" t="s">
        <v>8110</v>
      </c>
      <c r="M287" s="85" t="s">
        <v>213</v>
      </c>
      <c r="N287" s="85">
        <v>999</v>
      </c>
      <c r="O287" s="90" t="s">
        <v>6965</v>
      </c>
      <c r="P287" s="129"/>
      <c r="Q287" s="85">
        <v>2021</v>
      </c>
      <c r="R287" s="85" t="s">
        <v>7030</v>
      </c>
      <c r="S287" s="85" t="s">
        <v>6966</v>
      </c>
      <c r="T287" s="85"/>
      <c r="U287" s="85"/>
      <c r="V287" s="85" t="s">
        <v>139</v>
      </c>
      <c r="W287" s="85" t="s">
        <v>37</v>
      </c>
      <c r="X287" s="85"/>
      <c r="Y287" s="85"/>
      <c r="Z287" s="85"/>
      <c r="AA287" s="85"/>
      <c r="AB287" s="85"/>
      <c r="AC287" s="85"/>
      <c r="AD287" s="85"/>
      <c r="AE287" s="85"/>
      <c r="AF287" s="85"/>
      <c r="AG287" s="85"/>
      <c r="AH287" s="85"/>
      <c r="AI287" s="85"/>
      <c r="AJ287" s="85"/>
      <c r="AK287" s="85"/>
      <c r="AL287" s="85"/>
      <c r="AM287" s="85"/>
      <c r="AN287" s="85"/>
      <c r="AO287" s="85"/>
      <c r="AP287" s="84"/>
    </row>
    <row r="288" spans="1:42" ht="17">
      <c r="A288" s="85"/>
      <c r="B288" s="92">
        <v>44326</v>
      </c>
      <c r="C288" s="92" t="s">
        <v>7333</v>
      </c>
      <c r="D288" s="92"/>
      <c r="E288" s="92">
        <v>44342</v>
      </c>
      <c r="F288" s="16"/>
      <c r="G288" s="5" t="s">
        <v>4890</v>
      </c>
      <c r="H288" s="87" t="s">
        <v>6955</v>
      </c>
      <c r="I288" s="87" t="s">
        <v>3242</v>
      </c>
      <c r="J288" s="85" t="s">
        <v>146</v>
      </c>
      <c r="K288" s="93" t="s">
        <v>8111</v>
      </c>
      <c r="L288" s="85" t="s">
        <v>8112</v>
      </c>
      <c r="M288" s="85" t="s">
        <v>168</v>
      </c>
      <c r="N288" s="85">
        <v>360</v>
      </c>
      <c r="O288" s="90" t="s">
        <v>6982</v>
      </c>
      <c r="P288" s="129"/>
      <c r="Q288" s="85" t="s">
        <v>6959</v>
      </c>
      <c r="R288" s="87" t="s">
        <v>7030</v>
      </c>
      <c r="S288" s="91" t="s">
        <v>6966</v>
      </c>
      <c r="T288" s="85" t="s">
        <v>8113</v>
      </c>
      <c r="U288" s="85"/>
      <c r="V288" s="85" t="s">
        <v>139</v>
      </c>
      <c r="W288" s="85" t="s">
        <v>37</v>
      </c>
      <c r="X288" s="85"/>
      <c r="Y288" s="85"/>
      <c r="Z288" s="85"/>
      <c r="AA288" s="85"/>
      <c r="AB288" s="85"/>
      <c r="AC288" s="85"/>
      <c r="AD288" s="85"/>
      <c r="AE288" s="85"/>
      <c r="AF288" s="85"/>
      <c r="AG288" s="85"/>
      <c r="AH288" s="85"/>
      <c r="AI288" s="85"/>
      <c r="AJ288" s="85"/>
      <c r="AK288" s="85"/>
      <c r="AL288" s="85"/>
      <c r="AM288" s="85"/>
      <c r="AN288" s="85"/>
      <c r="AO288" s="85"/>
      <c r="AP288" s="84"/>
    </row>
    <row r="289" spans="1:42" ht="17">
      <c r="A289" s="85"/>
      <c r="B289" s="92">
        <v>44335</v>
      </c>
      <c r="C289" s="92">
        <v>44393</v>
      </c>
      <c r="D289" s="92"/>
      <c r="E289" s="92">
        <v>44357</v>
      </c>
      <c r="F289" s="16" t="s">
        <v>6954</v>
      </c>
      <c r="G289" s="5" t="s">
        <v>4890</v>
      </c>
      <c r="H289" s="87" t="s">
        <v>6955</v>
      </c>
      <c r="I289" s="87" t="s">
        <v>3242</v>
      </c>
      <c r="J289" s="85" t="s">
        <v>146</v>
      </c>
      <c r="K289" s="156" t="s">
        <v>8114</v>
      </c>
      <c r="L289" s="85" t="s">
        <v>8115</v>
      </c>
      <c r="M289" s="87" t="s">
        <v>354</v>
      </c>
      <c r="N289" s="95"/>
      <c r="O289" s="96" t="s">
        <v>6965</v>
      </c>
      <c r="P289" s="96"/>
      <c r="Q289" s="85" t="s">
        <v>6959</v>
      </c>
      <c r="R289" s="85" t="s">
        <v>7030</v>
      </c>
      <c r="S289" s="91" t="s">
        <v>6966</v>
      </c>
      <c r="T289" s="94"/>
      <c r="U289" s="87"/>
      <c r="V289" s="87" t="s">
        <v>139</v>
      </c>
      <c r="W289" s="85" t="s">
        <v>37</v>
      </c>
      <c r="X289" s="87"/>
      <c r="Y289" s="85"/>
      <c r="Z289" s="85"/>
      <c r="AA289" s="85"/>
      <c r="AB289" s="85"/>
      <c r="AC289" s="85"/>
      <c r="AD289" s="85"/>
      <c r="AE289" s="85"/>
      <c r="AF289" s="85"/>
      <c r="AG289" s="85"/>
      <c r="AH289" s="85"/>
      <c r="AI289" s="85"/>
      <c r="AJ289" s="85"/>
      <c r="AK289" s="85"/>
      <c r="AL289" s="85"/>
      <c r="AM289" s="85"/>
      <c r="AN289" s="85"/>
      <c r="AO289" s="85"/>
      <c r="AP289" s="84"/>
    </row>
    <row r="290" spans="1:42" ht="17">
      <c r="A290" s="85"/>
      <c r="B290" s="92">
        <v>44335</v>
      </c>
      <c r="C290" s="92">
        <v>44385</v>
      </c>
      <c r="D290" s="92"/>
      <c r="E290" s="92">
        <v>44383</v>
      </c>
      <c r="F290" s="16" t="s">
        <v>6954</v>
      </c>
      <c r="G290" s="5" t="s">
        <v>4890</v>
      </c>
      <c r="H290" s="87" t="s">
        <v>6955</v>
      </c>
      <c r="I290" s="87" t="s">
        <v>3242</v>
      </c>
      <c r="J290" s="85" t="s">
        <v>146</v>
      </c>
      <c r="K290" s="166" t="s">
        <v>8116</v>
      </c>
      <c r="L290" s="85" t="s">
        <v>8117</v>
      </c>
      <c r="M290" s="87"/>
      <c r="N290" s="95"/>
      <c r="O290" s="96" t="s">
        <v>6965</v>
      </c>
      <c r="P290" s="96"/>
      <c r="Q290" s="85" t="s">
        <v>6959</v>
      </c>
      <c r="R290" s="87" t="s">
        <v>7391</v>
      </c>
      <c r="S290" s="91" t="s">
        <v>6966</v>
      </c>
      <c r="T290" s="94"/>
      <c r="U290" s="87"/>
      <c r="V290" s="87" t="s">
        <v>345</v>
      </c>
      <c r="W290" s="85" t="s">
        <v>37</v>
      </c>
      <c r="X290" s="87"/>
      <c r="Y290" s="85"/>
      <c r="Z290" s="85"/>
      <c r="AA290" s="85"/>
      <c r="AB290" s="85"/>
      <c r="AC290" s="85"/>
      <c r="AD290" s="85"/>
      <c r="AE290" s="85"/>
      <c r="AF290" s="85"/>
      <c r="AG290" s="85"/>
      <c r="AH290" s="85"/>
      <c r="AI290" s="85"/>
      <c r="AJ290" s="85"/>
      <c r="AK290" s="85"/>
      <c r="AL290" s="85"/>
      <c r="AM290" s="85"/>
      <c r="AN290" s="85"/>
      <c r="AO290" s="85"/>
      <c r="AP290" s="84"/>
    </row>
    <row r="291" spans="1:42" ht="17">
      <c r="A291" s="85"/>
      <c r="B291" s="92">
        <v>44336</v>
      </c>
      <c r="C291" s="92">
        <v>44363</v>
      </c>
      <c r="D291" s="92"/>
      <c r="E291" s="92">
        <v>44356</v>
      </c>
      <c r="F291" s="16" t="s">
        <v>6954</v>
      </c>
      <c r="G291" s="5" t="s">
        <v>4890</v>
      </c>
      <c r="H291" s="87" t="s">
        <v>6955</v>
      </c>
      <c r="I291" s="87" t="s">
        <v>3242</v>
      </c>
      <c r="J291" s="85" t="s">
        <v>146</v>
      </c>
      <c r="K291" s="156" t="s">
        <v>5719</v>
      </c>
      <c r="L291" s="172" t="s">
        <v>7358</v>
      </c>
      <c r="M291" s="87" t="s">
        <v>142</v>
      </c>
      <c r="N291" s="95">
        <v>1500</v>
      </c>
      <c r="O291" s="96" t="s">
        <v>6957</v>
      </c>
      <c r="P291" s="96"/>
      <c r="Q291" s="85" t="s">
        <v>6959</v>
      </c>
      <c r="R291" s="87" t="s">
        <v>6978</v>
      </c>
      <c r="S291" s="91" t="s">
        <v>6966</v>
      </c>
      <c r="T291" s="94"/>
      <c r="U291" s="87"/>
      <c r="V291" s="87" t="s">
        <v>139</v>
      </c>
      <c r="W291" s="85" t="s">
        <v>37</v>
      </c>
      <c r="X291" s="87"/>
      <c r="Y291" s="85"/>
      <c r="Z291" s="85"/>
      <c r="AA291" s="85"/>
      <c r="AB291" s="85"/>
      <c r="AC291" s="85"/>
      <c r="AD291" s="85"/>
      <c r="AE291" s="85"/>
      <c r="AF291" s="85"/>
      <c r="AG291" s="85"/>
      <c r="AH291" s="85"/>
      <c r="AI291" s="85"/>
      <c r="AJ291" s="85"/>
      <c r="AK291" s="85"/>
      <c r="AL291" s="85"/>
      <c r="AM291" s="85"/>
      <c r="AN291" s="85"/>
      <c r="AO291" s="85"/>
      <c r="AP291" s="84"/>
    </row>
    <row r="292" spans="1:42" ht="18">
      <c r="A292" s="85"/>
      <c r="B292" s="92">
        <v>44340</v>
      </c>
      <c r="C292" s="92" t="s">
        <v>7333</v>
      </c>
      <c r="D292" s="92"/>
      <c r="E292" s="92">
        <v>44369</v>
      </c>
      <c r="F292" s="16" t="s">
        <v>6954</v>
      </c>
      <c r="G292" s="5" t="s">
        <v>4890</v>
      </c>
      <c r="H292" s="87" t="s">
        <v>6955</v>
      </c>
      <c r="I292" s="87" t="s">
        <v>3242</v>
      </c>
      <c r="J292" s="85" t="s">
        <v>146</v>
      </c>
      <c r="K292" s="188" t="s">
        <v>8118</v>
      </c>
      <c r="L292" s="172" t="s">
        <v>8119</v>
      </c>
      <c r="M292" s="87" t="s">
        <v>142</v>
      </c>
      <c r="N292" s="95">
        <v>1000</v>
      </c>
      <c r="O292" s="96" t="s">
        <v>6982</v>
      </c>
      <c r="P292" s="96"/>
      <c r="Q292" s="85" t="s">
        <v>6959</v>
      </c>
      <c r="R292" s="87" t="s">
        <v>7030</v>
      </c>
      <c r="S292" s="91" t="s">
        <v>6961</v>
      </c>
      <c r="T292" s="94" t="s">
        <v>2495</v>
      </c>
      <c r="U292" s="87"/>
      <c r="V292" s="87" t="s">
        <v>345</v>
      </c>
      <c r="W292" s="85" t="s">
        <v>37</v>
      </c>
      <c r="X292" s="87"/>
      <c r="Y292" s="85"/>
      <c r="Z292" s="85"/>
      <c r="AA292" s="85"/>
      <c r="AB292" s="85"/>
      <c r="AC292" s="85"/>
      <c r="AD292" s="85"/>
      <c r="AE292" s="85"/>
      <c r="AF292" s="85"/>
      <c r="AG292" s="85"/>
      <c r="AH292" s="85"/>
      <c r="AI292" s="85"/>
      <c r="AJ292" s="85"/>
      <c r="AK292" s="85"/>
      <c r="AL292" s="85"/>
      <c r="AM292" s="85"/>
      <c r="AN292" s="85"/>
      <c r="AO292" s="85"/>
      <c r="AP292" s="84"/>
    </row>
    <row r="293" spans="1:42" ht="180">
      <c r="A293" s="97" t="s">
        <v>8120</v>
      </c>
      <c r="B293" s="92">
        <v>44312</v>
      </c>
      <c r="C293" s="92">
        <v>44390</v>
      </c>
      <c r="D293" s="92"/>
      <c r="E293" s="92">
        <v>44342</v>
      </c>
      <c r="F293" s="16" t="s">
        <v>6954</v>
      </c>
      <c r="G293" s="5" t="s">
        <v>4890</v>
      </c>
      <c r="H293" s="87" t="s">
        <v>6955</v>
      </c>
      <c r="I293" s="87" t="s">
        <v>3242</v>
      </c>
      <c r="J293" s="85" t="s">
        <v>281</v>
      </c>
      <c r="K293" s="99" t="s">
        <v>8121</v>
      </c>
      <c r="L293" s="87" t="s">
        <v>6485</v>
      </c>
      <c r="M293" s="85" t="s">
        <v>142</v>
      </c>
      <c r="N293" s="106">
        <v>20000</v>
      </c>
      <c r="O293" s="90" t="s">
        <v>6965</v>
      </c>
      <c r="P293" s="90" t="s">
        <v>6965</v>
      </c>
      <c r="Q293" s="85" t="s">
        <v>6959</v>
      </c>
      <c r="R293" s="85" t="s">
        <v>7391</v>
      </c>
      <c r="S293" s="85" t="s">
        <v>6966</v>
      </c>
      <c r="T293" s="102" t="s">
        <v>8122</v>
      </c>
      <c r="U293" s="85"/>
      <c r="V293" s="87" t="s">
        <v>139</v>
      </c>
      <c r="W293" s="85" t="s">
        <v>37</v>
      </c>
      <c r="X293" s="85" t="s">
        <v>8123</v>
      </c>
      <c r="Y293" s="85" t="s">
        <v>8124</v>
      </c>
      <c r="Z293" s="85"/>
      <c r="AA293" s="85"/>
      <c r="AB293" s="85"/>
      <c r="AC293" s="85"/>
      <c r="AD293" s="85"/>
      <c r="AE293" s="85"/>
      <c r="AF293" s="85"/>
      <c r="AG293" s="85"/>
      <c r="AH293" s="85"/>
      <c r="AI293" s="85"/>
      <c r="AJ293" s="85"/>
      <c r="AK293" s="85"/>
      <c r="AL293" s="85"/>
      <c r="AM293" s="85"/>
      <c r="AN293" s="85"/>
      <c r="AO293" s="85"/>
      <c r="AP293" s="84"/>
    </row>
    <row r="294" spans="1:42" ht="54">
      <c r="A294" s="85"/>
      <c r="B294" s="92">
        <v>44342</v>
      </c>
      <c r="C294" s="105">
        <v>44385</v>
      </c>
      <c r="D294" s="92"/>
      <c r="E294" s="92">
        <v>44368</v>
      </c>
      <c r="F294" s="16" t="s">
        <v>6954</v>
      </c>
      <c r="G294" s="5" t="s">
        <v>4890</v>
      </c>
      <c r="H294" s="87" t="s">
        <v>6955</v>
      </c>
      <c r="I294" s="87" t="s">
        <v>3242</v>
      </c>
      <c r="J294" s="85" t="s">
        <v>154</v>
      </c>
      <c r="K294" s="199" t="s">
        <v>8125</v>
      </c>
      <c r="L294" s="34" t="s">
        <v>8126</v>
      </c>
      <c r="M294" s="87" t="s">
        <v>8127</v>
      </c>
      <c r="N294" s="95">
        <v>1000</v>
      </c>
      <c r="O294" s="96" t="s">
        <v>6965</v>
      </c>
      <c r="P294" s="96" t="s">
        <v>6965</v>
      </c>
      <c r="Q294" s="85" t="s">
        <v>6959</v>
      </c>
      <c r="R294" s="87" t="s">
        <v>7030</v>
      </c>
      <c r="S294" s="91" t="s">
        <v>6966</v>
      </c>
      <c r="T294" s="94" t="s">
        <v>8128</v>
      </c>
      <c r="U294" s="87"/>
      <c r="V294" s="87" t="s">
        <v>139</v>
      </c>
      <c r="W294" s="85" t="s">
        <v>37</v>
      </c>
      <c r="X294" s="87"/>
      <c r="Y294" s="85"/>
      <c r="Z294" s="85"/>
      <c r="AA294" s="85"/>
      <c r="AB294" s="85"/>
      <c r="AC294" s="85"/>
      <c r="AD294" s="85"/>
      <c r="AE294" s="85"/>
      <c r="AF294" s="85"/>
      <c r="AG294" s="85"/>
      <c r="AH294" s="85"/>
      <c r="AI294" s="85"/>
      <c r="AJ294" s="85"/>
      <c r="AK294" s="85"/>
      <c r="AL294" s="85"/>
      <c r="AM294" s="85"/>
      <c r="AN294" s="85"/>
      <c r="AO294" s="85"/>
      <c r="AP294" s="84"/>
    </row>
    <row r="295" spans="1:42" ht="36">
      <c r="A295" s="85"/>
      <c r="B295" s="92">
        <v>44342</v>
      </c>
      <c r="C295" s="92">
        <v>44357</v>
      </c>
      <c r="D295" s="92"/>
      <c r="E295" s="92">
        <v>44342</v>
      </c>
      <c r="F295" s="16"/>
      <c r="G295" s="5" t="s">
        <v>4890</v>
      </c>
      <c r="H295" s="87" t="s">
        <v>6955</v>
      </c>
      <c r="I295" s="87" t="s">
        <v>3242</v>
      </c>
      <c r="J295" s="85" t="s">
        <v>5487</v>
      </c>
      <c r="K295" s="156" t="s">
        <v>5051</v>
      </c>
      <c r="L295" s="172" t="s">
        <v>8129</v>
      </c>
      <c r="M295" s="87" t="s">
        <v>811</v>
      </c>
      <c r="N295" s="95">
        <v>2601</v>
      </c>
      <c r="O295" s="96" t="s">
        <v>6982</v>
      </c>
      <c r="P295" s="96" t="s">
        <v>6982</v>
      </c>
      <c r="Q295" s="85" t="s">
        <v>6959</v>
      </c>
      <c r="R295" s="87" t="s">
        <v>7030</v>
      </c>
      <c r="S295" s="91" t="s">
        <v>6961</v>
      </c>
      <c r="T295" s="94" t="s">
        <v>8130</v>
      </c>
      <c r="U295" s="87"/>
      <c r="V295" s="87" t="s">
        <v>139</v>
      </c>
      <c r="W295" s="85"/>
      <c r="X295" s="87"/>
      <c r="Y295" s="85"/>
      <c r="Z295" s="85"/>
      <c r="AA295" s="85"/>
      <c r="AB295" s="85"/>
      <c r="AC295" s="85"/>
      <c r="AD295" s="85"/>
      <c r="AE295" s="85"/>
      <c r="AF295" s="85"/>
      <c r="AG295" s="85"/>
      <c r="AH295" s="85"/>
      <c r="AI295" s="85"/>
      <c r="AJ295" s="85"/>
      <c r="AK295" s="85"/>
      <c r="AL295" s="85"/>
      <c r="AM295" s="85"/>
      <c r="AN295" s="85"/>
      <c r="AO295" s="85"/>
      <c r="AP295" s="84"/>
    </row>
    <row r="296" spans="1:42" ht="18">
      <c r="A296" s="85"/>
      <c r="B296" s="92">
        <v>44342</v>
      </c>
      <c r="C296" s="92">
        <v>44349</v>
      </c>
      <c r="D296" s="92"/>
      <c r="E296" s="92">
        <v>44342</v>
      </c>
      <c r="F296" s="16"/>
      <c r="G296" s="5" t="s">
        <v>4890</v>
      </c>
      <c r="H296" s="87" t="s">
        <v>6955</v>
      </c>
      <c r="I296" s="87" t="s">
        <v>3242</v>
      </c>
      <c r="J296" s="85" t="s">
        <v>154</v>
      </c>
      <c r="K296" s="167" t="s">
        <v>8131</v>
      </c>
      <c r="L296" s="34" t="s">
        <v>8132</v>
      </c>
      <c r="M296" s="87" t="s">
        <v>2157</v>
      </c>
      <c r="N296" s="95">
        <v>1000</v>
      </c>
      <c r="O296" s="96" t="s">
        <v>6965</v>
      </c>
      <c r="P296" s="96" t="s">
        <v>6965</v>
      </c>
      <c r="Q296" s="85" t="s">
        <v>6959</v>
      </c>
      <c r="R296" s="87">
        <v>6</v>
      </c>
      <c r="S296" s="91" t="s">
        <v>6966</v>
      </c>
      <c r="T296" s="94" t="s">
        <v>77</v>
      </c>
      <c r="U296" s="87"/>
      <c r="V296" s="87" t="s">
        <v>139</v>
      </c>
      <c r="W296" s="85" t="s">
        <v>37</v>
      </c>
      <c r="X296" s="87"/>
      <c r="Y296" s="85"/>
      <c r="Z296" s="85"/>
      <c r="AA296" s="85"/>
      <c r="AB296" s="85"/>
      <c r="AC296" s="85"/>
      <c r="AD296" s="85"/>
      <c r="AE296" s="85"/>
      <c r="AF296" s="85"/>
      <c r="AG296" s="85"/>
      <c r="AH296" s="85"/>
      <c r="AI296" s="85"/>
      <c r="AJ296" s="85"/>
      <c r="AK296" s="85"/>
      <c r="AL296" s="85"/>
      <c r="AM296" s="85"/>
      <c r="AN296" s="85"/>
      <c r="AO296" s="85"/>
      <c r="AP296" s="84"/>
    </row>
    <row r="297" spans="1:42" ht="17">
      <c r="A297" s="85"/>
      <c r="B297" s="92">
        <v>44342</v>
      </c>
      <c r="C297" s="92"/>
      <c r="D297" s="92">
        <v>44376</v>
      </c>
      <c r="E297" s="92">
        <v>44377</v>
      </c>
      <c r="F297" s="16" t="s">
        <v>6954</v>
      </c>
      <c r="G297" s="5" t="s">
        <v>4890</v>
      </c>
      <c r="H297" s="87" t="s">
        <v>6955</v>
      </c>
      <c r="I297" s="87" t="s">
        <v>3242</v>
      </c>
      <c r="J297" s="85" t="s">
        <v>5487</v>
      </c>
      <c r="K297" s="93" t="s">
        <v>4968</v>
      </c>
      <c r="L297" s="85" t="s">
        <v>8133</v>
      </c>
      <c r="M297" s="85" t="s">
        <v>8134</v>
      </c>
      <c r="N297" s="85">
        <v>3628</v>
      </c>
      <c r="O297" s="90" t="s">
        <v>6958</v>
      </c>
      <c r="P297" s="90" t="s">
        <v>6958</v>
      </c>
      <c r="Q297" s="85" t="s">
        <v>6959</v>
      </c>
      <c r="R297" s="85" t="s">
        <v>7030</v>
      </c>
      <c r="S297" s="91" t="s">
        <v>6966</v>
      </c>
      <c r="T297" s="85" t="s">
        <v>82</v>
      </c>
      <c r="U297" s="85"/>
      <c r="V297" s="85" t="s">
        <v>139</v>
      </c>
      <c r="W297" s="85" t="s">
        <v>37</v>
      </c>
      <c r="X297" s="85"/>
      <c r="Y297" s="85"/>
      <c r="Z297" s="85"/>
      <c r="AA297" s="85"/>
      <c r="AB297" s="85"/>
      <c r="AC297" s="85"/>
      <c r="AD297" s="85"/>
      <c r="AE297" s="85"/>
      <c r="AF297" s="85"/>
      <c r="AG297" s="85"/>
      <c r="AH297" s="85"/>
      <c r="AI297" s="85"/>
      <c r="AJ297" s="85"/>
      <c r="AK297" s="85"/>
      <c r="AL297" s="85"/>
      <c r="AM297" s="85"/>
      <c r="AN297" s="85"/>
      <c r="AO297" s="85"/>
      <c r="AP297" s="84"/>
    </row>
    <row r="298" spans="1:42" ht="72">
      <c r="A298" s="121"/>
      <c r="B298" s="124">
        <v>44342</v>
      </c>
      <c r="C298" s="123" t="s">
        <v>7333</v>
      </c>
      <c r="D298" s="124"/>
      <c r="E298" s="181">
        <v>44357</v>
      </c>
      <c r="F298" s="16" t="s">
        <v>6954</v>
      </c>
      <c r="G298" s="5" t="s">
        <v>4890</v>
      </c>
      <c r="H298" s="87" t="s">
        <v>6955</v>
      </c>
      <c r="I298" s="87" t="s">
        <v>3242</v>
      </c>
      <c r="J298" s="85" t="s">
        <v>281</v>
      </c>
      <c r="K298" s="182" t="s">
        <v>8135</v>
      </c>
      <c r="L298" s="172" t="s">
        <v>8136</v>
      </c>
      <c r="M298" s="123" t="s">
        <v>811</v>
      </c>
      <c r="N298" s="163">
        <v>700</v>
      </c>
      <c r="O298" s="164" t="s">
        <v>6982</v>
      </c>
      <c r="P298" s="164" t="s">
        <v>6982</v>
      </c>
      <c r="Q298" s="121" t="s">
        <v>6959</v>
      </c>
      <c r="R298" s="123" t="s">
        <v>7030</v>
      </c>
      <c r="S298" s="151" t="s">
        <v>6961</v>
      </c>
      <c r="T298" s="165" t="s">
        <v>8137</v>
      </c>
      <c r="U298" s="123"/>
      <c r="V298" s="123" t="s">
        <v>139</v>
      </c>
      <c r="W298" s="121" t="s">
        <v>37</v>
      </c>
      <c r="X298" s="123"/>
      <c r="Y298" s="121"/>
      <c r="Z298" s="121"/>
      <c r="AA298" s="121"/>
      <c r="AB298" s="121"/>
      <c r="AC298" s="121"/>
      <c r="AD298" s="121"/>
      <c r="AE298" s="121"/>
      <c r="AF298" s="121"/>
      <c r="AG298" s="121"/>
      <c r="AH298" s="121"/>
      <c r="AI298" s="121"/>
      <c r="AJ298" s="121"/>
      <c r="AK298" s="121"/>
      <c r="AL298" s="121"/>
      <c r="AM298" s="121"/>
      <c r="AN298" s="121"/>
      <c r="AO298" s="121"/>
      <c r="AP298" s="84"/>
    </row>
    <row r="299" spans="1:42" ht="17">
      <c r="A299" s="85"/>
      <c r="B299" s="92">
        <v>44342</v>
      </c>
      <c r="C299" s="92">
        <v>44382</v>
      </c>
      <c r="D299" s="92"/>
      <c r="E299" s="200">
        <v>44383</v>
      </c>
      <c r="F299" s="16" t="s">
        <v>6954</v>
      </c>
      <c r="G299" s="5" t="s">
        <v>4890</v>
      </c>
      <c r="H299" s="87" t="s">
        <v>6955</v>
      </c>
      <c r="I299" s="87" t="s">
        <v>3242</v>
      </c>
      <c r="J299" s="85" t="s">
        <v>146</v>
      </c>
      <c r="K299" s="156" t="s">
        <v>8138</v>
      </c>
      <c r="L299" s="172" t="s">
        <v>8139</v>
      </c>
      <c r="M299" s="87" t="s">
        <v>142</v>
      </c>
      <c r="N299" s="95">
        <v>100</v>
      </c>
      <c r="O299" s="96" t="s">
        <v>6965</v>
      </c>
      <c r="P299" s="96" t="s">
        <v>6965</v>
      </c>
      <c r="Q299" s="85" t="s">
        <v>6959</v>
      </c>
      <c r="R299" s="87" t="s">
        <v>7030</v>
      </c>
      <c r="S299" s="91" t="s">
        <v>6970</v>
      </c>
      <c r="T299" s="94"/>
      <c r="U299" s="87"/>
      <c r="V299" s="87" t="s">
        <v>139</v>
      </c>
      <c r="W299" s="85" t="s">
        <v>37</v>
      </c>
      <c r="X299" s="87"/>
      <c r="Y299" s="85"/>
      <c r="Z299" s="85"/>
      <c r="AA299" s="85"/>
      <c r="AB299" s="85"/>
      <c r="AC299" s="85"/>
      <c r="AD299" s="85"/>
      <c r="AE299" s="85"/>
      <c r="AF299" s="85"/>
      <c r="AG299" s="85"/>
      <c r="AH299" s="85"/>
      <c r="AI299" s="85"/>
      <c r="AJ299" s="85"/>
      <c r="AK299" s="85"/>
      <c r="AL299" s="85"/>
      <c r="AM299" s="85"/>
      <c r="AN299" s="85"/>
      <c r="AO299" s="85"/>
      <c r="AP299" s="84"/>
    </row>
    <row r="300" spans="1:42" ht="36">
      <c r="A300" s="85"/>
      <c r="B300" s="92">
        <v>44342</v>
      </c>
      <c r="C300" s="201"/>
      <c r="D300" s="92"/>
      <c r="E300" s="92">
        <v>44342</v>
      </c>
      <c r="F300" s="16" t="s">
        <v>6954</v>
      </c>
      <c r="G300" s="5" t="s">
        <v>4890</v>
      </c>
      <c r="H300" s="87" t="s">
        <v>6955</v>
      </c>
      <c r="I300" s="87" t="s">
        <v>3242</v>
      </c>
      <c r="J300" s="85" t="s">
        <v>5487</v>
      </c>
      <c r="K300" s="156" t="s">
        <v>8140</v>
      </c>
      <c r="L300" s="172" t="s">
        <v>8141</v>
      </c>
      <c r="M300" s="87" t="s">
        <v>142</v>
      </c>
      <c r="N300" s="95">
        <v>1000</v>
      </c>
      <c r="O300" s="96" t="s">
        <v>6982</v>
      </c>
      <c r="P300" s="96" t="s">
        <v>6982</v>
      </c>
      <c r="Q300" s="85" t="s">
        <v>6959</v>
      </c>
      <c r="R300" s="87" t="s">
        <v>7030</v>
      </c>
      <c r="S300" s="91" t="s">
        <v>6966</v>
      </c>
      <c r="T300" s="94" t="s">
        <v>8142</v>
      </c>
      <c r="U300" s="87"/>
      <c r="V300" s="87" t="s">
        <v>139</v>
      </c>
      <c r="W300" s="85" t="s">
        <v>37</v>
      </c>
      <c r="X300" s="87"/>
      <c r="Y300" s="85"/>
      <c r="Z300" s="85"/>
      <c r="AA300" s="85"/>
      <c r="AB300" s="85"/>
      <c r="AC300" s="85"/>
      <c r="AD300" s="85"/>
      <c r="AE300" s="85"/>
      <c r="AF300" s="85"/>
      <c r="AG300" s="85"/>
      <c r="AH300" s="85"/>
      <c r="AI300" s="85"/>
      <c r="AJ300" s="85"/>
      <c r="AK300" s="85"/>
      <c r="AL300" s="85"/>
      <c r="AM300" s="85"/>
      <c r="AN300" s="85"/>
      <c r="AO300" s="85"/>
      <c r="AP300" s="84"/>
    </row>
    <row r="301" spans="1:42" ht="17">
      <c r="A301" s="85"/>
      <c r="B301" s="92">
        <v>44336</v>
      </c>
      <c r="C301" s="92">
        <v>44365</v>
      </c>
      <c r="D301" s="92"/>
      <c r="E301" s="92">
        <v>44343</v>
      </c>
      <c r="F301" s="16" t="s">
        <v>6954</v>
      </c>
      <c r="G301" s="5" t="s">
        <v>4890</v>
      </c>
      <c r="H301" s="87" t="s">
        <v>6955</v>
      </c>
      <c r="I301" s="87" t="s">
        <v>3242</v>
      </c>
      <c r="J301" s="85" t="s">
        <v>156</v>
      </c>
      <c r="K301" s="21" t="s">
        <v>7703</v>
      </c>
      <c r="L301" s="34" t="s">
        <v>7704</v>
      </c>
      <c r="M301" s="87" t="s">
        <v>225</v>
      </c>
      <c r="N301" s="95">
        <v>200</v>
      </c>
      <c r="O301" s="96" t="s">
        <v>6965</v>
      </c>
      <c r="P301" s="96" t="s">
        <v>6965</v>
      </c>
      <c r="Q301" s="85" t="s">
        <v>6959</v>
      </c>
      <c r="R301" s="87" t="s">
        <v>7030</v>
      </c>
      <c r="S301" s="91" t="s">
        <v>6966</v>
      </c>
      <c r="T301" s="94"/>
      <c r="U301" s="87"/>
      <c r="V301" s="87" t="s">
        <v>139</v>
      </c>
      <c r="W301" s="85" t="s">
        <v>37</v>
      </c>
      <c r="X301" s="87"/>
      <c r="Y301" s="85"/>
      <c r="Z301" s="85"/>
      <c r="AA301" s="85"/>
      <c r="AB301" s="85"/>
      <c r="AC301" s="85"/>
      <c r="AD301" s="85"/>
      <c r="AE301" s="85"/>
      <c r="AF301" s="85"/>
      <c r="AG301" s="85"/>
      <c r="AH301" s="85"/>
      <c r="AI301" s="85"/>
      <c r="AJ301" s="85"/>
      <c r="AK301" s="85"/>
      <c r="AL301" s="85"/>
      <c r="AM301" s="85"/>
      <c r="AN301" s="85"/>
      <c r="AO301" s="85"/>
      <c r="AP301" s="84"/>
    </row>
    <row r="302" spans="1:42" ht="17">
      <c r="A302" s="85"/>
      <c r="B302" s="92">
        <v>44336</v>
      </c>
      <c r="C302" s="92">
        <v>44369</v>
      </c>
      <c r="D302" s="92"/>
      <c r="E302" s="92">
        <v>44357</v>
      </c>
      <c r="F302" s="16" t="s">
        <v>6954</v>
      </c>
      <c r="G302" s="5" t="s">
        <v>4890</v>
      </c>
      <c r="H302" s="87" t="s">
        <v>6955</v>
      </c>
      <c r="I302" s="87" t="s">
        <v>3242</v>
      </c>
      <c r="J302" s="85" t="s">
        <v>146</v>
      </c>
      <c r="K302" s="156" t="s">
        <v>8143</v>
      </c>
      <c r="L302" s="172" t="s">
        <v>8144</v>
      </c>
      <c r="M302" s="87" t="s">
        <v>7787</v>
      </c>
      <c r="N302" s="95">
        <v>492</v>
      </c>
      <c r="O302" s="96" t="s">
        <v>6965</v>
      </c>
      <c r="P302" s="96"/>
      <c r="Q302" s="85" t="s">
        <v>6959</v>
      </c>
      <c r="R302" s="87" t="s">
        <v>7030</v>
      </c>
      <c r="S302" s="91" t="s">
        <v>6970</v>
      </c>
      <c r="T302" s="94"/>
      <c r="U302" s="87"/>
      <c r="V302" s="87" t="s">
        <v>139</v>
      </c>
      <c r="W302" s="85" t="s">
        <v>37</v>
      </c>
      <c r="X302" s="87"/>
      <c r="Y302" s="85"/>
      <c r="Z302" s="85"/>
      <c r="AA302" s="85"/>
      <c r="AB302" s="85"/>
      <c r="AC302" s="85"/>
      <c r="AD302" s="85"/>
      <c r="AE302" s="85"/>
      <c r="AF302" s="85"/>
      <c r="AG302" s="85"/>
      <c r="AH302" s="85"/>
      <c r="AI302" s="85"/>
      <c r="AJ302" s="85"/>
      <c r="AK302" s="85"/>
      <c r="AL302" s="85"/>
      <c r="AM302" s="85"/>
      <c r="AN302" s="85"/>
      <c r="AO302" s="85"/>
      <c r="AP302" s="84"/>
    </row>
    <row r="303" spans="1:42" ht="18">
      <c r="A303" s="85"/>
      <c r="B303" s="92">
        <v>44341</v>
      </c>
      <c r="C303" s="92" t="s">
        <v>7333</v>
      </c>
      <c r="D303" s="92"/>
      <c r="E303" s="92">
        <v>44343</v>
      </c>
      <c r="F303" s="16" t="s">
        <v>6954</v>
      </c>
      <c r="G303" s="5" t="s">
        <v>4890</v>
      </c>
      <c r="H303" s="87" t="s">
        <v>6955</v>
      </c>
      <c r="I303" s="87" t="s">
        <v>3242</v>
      </c>
      <c r="J303" s="85" t="s">
        <v>146</v>
      </c>
      <c r="K303" s="156" t="s">
        <v>8145</v>
      </c>
      <c r="L303" s="172" t="s">
        <v>8146</v>
      </c>
      <c r="M303" s="87" t="s">
        <v>225</v>
      </c>
      <c r="N303" s="95">
        <v>10000</v>
      </c>
      <c r="O303" s="96" t="s">
        <v>6982</v>
      </c>
      <c r="P303" s="96"/>
      <c r="Q303" s="85" t="s">
        <v>6959</v>
      </c>
      <c r="R303" s="87" t="s">
        <v>7030</v>
      </c>
      <c r="S303" s="91" t="s">
        <v>6961</v>
      </c>
      <c r="T303" s="94" t="s">
        <v>564</v>
      </c>
      <c r="U303" s="87"/>
      <c r="V303" s="87" t="s">
        <v>139</v>
      </c>
      <c r="W303" s="85" t="s">
        <v>37</v>
      </c>
      <c r="X303" s="87"/>
      <c r="Y303" s="85"/>
      <c r="Z303" s="85"/>
      <c r="AA303" s="85"/>
      <c r="AB303" s="85"/>
      <c r="AC303" s="85"/>
      <c r="AD303" s="85"/>
      <c r="AE303" s="85"/>
      <c r="AF303" s="85"/>
      <c r="AG303" s="85"/>
      <c r="AH303" s="85"/>
      <c r="AI303" s="85"/>
      <c r="AJ303" s="85"/>
      <c r="AK303" s="85"/>
      <c r="AL303" s="85"/>
      <c r="AM303" s="85"/>
      <c r="AN303" s="85"/>
      <c r="AO303" s="85"/>
      <c r="AP303" s="84"/>
    </row>
    <row r="304" spans="1:42" ht="17">
      <c r="A304" s="103"/>
      <c r="B304" s="92">
        <v>44301</v>
      </c>
      <c r="C304" s="92"/>
      <c r="D304" s="92">
        <v>44373</v>
      </c>
      <c r="E304" s="92">
        <v>44375</v>
      </c>
      <c r="F304" s="16" t="s">
        <v>6954</v>
      </c>
      <c r="G304" s="5" t="s">
        <v>4890</v>
      </c>
      <c r="H304" s="87" t="s">
        <v>6955</v>
      </c>
      <c r="I304" s="87" t="s">
        <v>3242</v>
      </c>
      <c r="J304" s="85" t="s">
        <v>5487</v>
      </c>
      <c r="K304" s="109" t="s">
        <v>8147</v>
      </c>
      <c r="L304" s="85" t="s">
        <v>8148</v>
      </c>
      <c r="M304" s="85" t="s">
        <v>8149</v>
      </c>
      <c r="N304" s="106">
        <v>1328</v>
      </c>
      <c r="O304" s="90" t="s">
        <v>6958</v>
      </c>
      <c r="P304" s="90" t="s">
        <v>6958</v>
      </c>
      <c r="Q304" s="85" t="s">
        <v>6959</v>
      </c>
      <c r="R304" s="85" t="s">
        <v>7030</v>
      </c>
      <c r="S304" s="85" t="s">
        <v>6966</v>
      </c>
      <c r="T304" s="102" t="s">
        <v>7375</v>
      </c>
      <c r="U304" s="85"/>
      <c r="V304" s="85" t="s">
        <v>139</v>
      </c>
      <c r="W304" s="85" t="s">
        <v>37</v>
      </c>
      <c r="X304" s="85"/>
      <c r="Y304" s="85"/>
      <c r="Z304" s="85"/>
      <c r="AA304" s="85"/>
      <c r="AB304" s="85"/>
      <c r="AC304" s="85"/>
      <c r="AD304" s="85"/>
      <c r="AE304" s="85"/>
      <c r="AF304" s="85"/>
      <c r="AG304" s="85"/>
      <c r="AH304" s="85"/>
      <c r="AI304" s="85"/>
      <c r="AJ304" s="85"/>
      <c r="AK304" s="85"/>
      <c r="AL304" s="85"/>
      <c r="AM304" s="85"/>
      <c r="AN304" s="85"/>
      <c r="AO304" s="85"/>
      <c r="AP304" s="84"/>
    </row>
    <row r="305" spans="1:42" ht="85">
      <c r="A305" s="102" t="s">
        <v>8150</v>
      </c>
      <c r="B305" s="92">
        <v>44322</v>
      </c>
      <c r="C305" s="92" t="s">
        <v>7333</v>
      </c>
      <c r="D305" s="92"/>
      <c r="E305" s="86">
        <v>44343</v>
      </c>
      <c r="F305" s="16" t="s">
        <v>6954</v>
      </c>
      <c r="G305" s="5" t="s">
        <v>4890</v>
      </c>
      <c r="H305" s="87" t="s">
        <v>6955</v>
      </c>
      <c r="I305" s="87" t="s">
        <v>3242</v>
      </c>
      <c r="J305" s="85" t="s">
        <v>281</v>
      </c>
      <c r="K305" s="110" t="s">
        <v>8151</v>
      </c>
      <c r="L305" s="85" t="s">
        <v>8152</v>
      </c>
      <c r="M305" s="85" t="s">
        <v>8153</v>
      </c>
      <c r="N305" s="85">
        <v>15000</v>
      </c>
      <c r="O305" s="90" t="s">
        <v>6982</v>
      </c>
      <c r="P305" s="90" t="s">
        <v>6982</v>
      </c>
      <c r="Q305" s="85" t="s">
        <v>6959</v>
      </c>
      <c r="R305" s="85" t="s">
        <v>7030</v>
      </c>
      <c r="S305" s="85" t="s">
        <v>6966</v>
      </c>
      <c r="T305" s="102" t="s">
        <v>8154</v>
      </c>
      <c r="U305" s="85"/>
      <c r="V305" s="85" t="s">
        <v>139</v>
      </c>
      <c r="W305" s="85" t="s">
        <v>37</v>
      </c>
      <c r="X305" s="85" t="s">
        <v>8155</v>
      </c>
      <c r="Y305" s="85" t="s">
        <v>8156</v>
      </c>
      <c r="Z305" s="85"/>
      <c r="AA305" s="85" t="s">
        <v>8157</v>
      </c>
      <c r="AB305" s="85"/>
      <c r="AC305" s="85"/>
      <c r="AD305" s="85"/>
      <c r="AE305" s="85"/>
      <c r="AF305" s="85"/>
      <c r="AG305" s="85"/>
      <c r="AH305" s="85"/>
      <c r="AI305" s="85"/>
      <c r="AJ305" s="85"/>
      <c r="AK305" s="85"/>
      <c r="AL305" s="85"/>
      <c r="AM305" s="85"/>
      <c r="AN305" s="85"/>
      <c r="AO305" s="85"/>
      <c r="AP305" s="84"/>
    </row>
    <row r="306" spans="1:42" ht="36">
      <c r="A306" s="85"/>
      <c r="B306" s="92">
        <v>44335</v>
      </c>
      <c r="C306" s="92">
        <v>44397</v>
      </c>
      <c r="D306" s="92"/>
      <c r="E306" s="92">
        <v>44376</v>
      </c>
      <c r="F306" s="16" t="s">
        <v>6954</v>
      </c>
      <c r="G306" s="5" t="s">
        <v>4890</v>
      </c>
      <c r="H306" s="87" t="s">
        <v>6955</v>
      </c>
      <c r="I306" s="87" t="s">
        <v>3242</v>
      </c>
      <c r="J306" s="85" t="s">
        <v>281</v>
      </c>
      <c r="K306" s="188" t="s">
        <v>5192</v>
      </c>
      <c r="L306" s="172" t="s">
        <v>8158</v>
      </c>
      <c r="M306" s="87" t="s">
        <v>8159</v>
      </c>
      <c r="N306" s="95">
        <v>140000</v>
      </c>
      <c r="O306" s="96" t="s">
        <v>6957</v>
      </c>
      <c r="P306" s="96" t="s">
        <v>6957</v>
      </c>
      <c r="Q306" s="85" t="s">
        <v>6959</v>
      </c>
      <c r="R306" s="87" t="s">
        <v>7391</v>
      </c>
      <c r="S306" s="91" t="s">
        <v>6966</v>
      </c>
      <c r="T306" s="94" t="s">
        <v>8160</v>
      </c>
      <c r="U306" s="87"/>
      <c r="V306" s="87" t="s">
        <v>139</v>
      </c>
      <c r="W306" s="85" t="s">
        <v>37</v>
      </c>
      <c r="X306" s="87"/>
      <c r="Y306" s="85"/>
      <c r="Z306" s="85"/>
      <c r="AA306" s="85"/>
      <c r="AB306" s="85"/>
      <c r="AC306" s="85"/>
      <c r="AD306" s="85"/>
      <c r="AE306" s="85"/>
      <c r="AF306" s="85"/>
      <c r="AG306" s="85"/>
      <c r="AH306" s="85"/>
      <c r="AI306" s="85"/>
      <c r="AJ306" s="85"/>
      <c r="AK306" s="85"/>
      <c r="AL306" s="85"/>
      <c r="AM306" s="85"/>
      <c r="AN306" s="85"/>
      <c r="AO306" s="85"/>
      <c r="AP306" s="84"/>
    </row>
    <row r="307" spans="1:42" ht="72">
      <c r="A307" s="85"/>
      <c r="B307" s="92">
        <v>44337</v>
      </c>
      <c r="C307" s="92" t="s">
        <v>7333</v>
      </c>
      <c r="D307" s="92"/>
      <c r="E307" s="86">
        <v>44343</v>
      </c>
      <c r="F307" s="16" t="s">
        <v>6954</v>
      </c>
      <c r="G307" s="5" t="s">
        <v>4890</v>
      </c>
      <c r="H307" s="87" t="s">
        <v>6955</v>
      </c>
      <c r="I307" s="87" t="s">
        <v>3242</v>
      </c>
      <c r="J307" s="85" t="s">
        <v>281</v>
      </c>
      <c r="K307" s="73" t="s">
        <v>8161</v>
      </c>
      <c r="L307" s="172" t="s">
        <v>8162</v>
      </c>
      <c r="M307" s="87" t="s">
        <v>142</v>
      </c>
      <c r="N307" s="95">
        <v>1100</v>
      </c>
      <c r="O307" s="96" t="s">
        <v>6982</v>
      </c>
      <c r="P307" s="96" t="s">
        <v>6982</v>
      </c>
      <c r="Q307" s="85" t="s">
        <v>6959</v>
      </c>
      <c r="R307" s="87" t="s">
        <v>6978</v>
      </c>
      <c r="S307" s="91" t="s">
        <v>6966</v>
      </c>
      <c r="T307" s="94" t="s">
        <v>8163</v>
      </c>
      <c r="U307" s="87"/>
      <c r="V307" s="87" t="s">
        <v>345</v>
      </c>
      <c r="W307" s="85" t="s">
        <v>37</v>
      </c>
      <c r="X307" s="87"/>
      <c r="Y307" s="85"/>
      <c r="Z307" s="85"/>
      <c r="AA307" s="85"/>
      <c r="AB307" s="85"/>
      <c r="AC307" s="85"/>
      <c r="AD307" s="85"/>
      <c r="AE307" s="85"/>
      <c r="AF307" s="85"/>
      <c r="AG307" s="85"/>
      <c r="AH307" s="85"/>
      <c r="AI307" s="85"/>
      <c r="AJ307" s="85"/>
      <c r="AK307" s="85"/>
      <c r="AL307" s="85"/>
      <c r="AM307" s="85"/>
      <c r="AN307" s="85"/>
      <c r="AO307" s="85"/>
      <c r="AP307" s="84"/>
    </row>
    <row r="308" spans="1:42" ht="36">
      <c r="A308" s="85"/>
      <c r="B308" s="92">
        <v>44334</v>
      </c>
      <c r="C308" s="105">
        <v>44357</v>
      </c>
      <c r="D308" s="92"/>
      <c r="E308" s="92">
        <v>44343</v>
      </c>
      <c r="F308" s="16" t="s">
        <v>6954</v>
      </c>
      <c r="G308" s="5" t="s">
        <v>4890</v>
      </c>
      <c r="H308" s="87" t="s">
        <v>6955</v>
      </c>
      <c r="I308" s="87" t="s">
        <v>3242</v>
      </c>
      <c r="J308" s="85" t="s">
        <v>154</v>
      </c>
      <c r="K308" s="93" t="s">
        <v>8164</v>
      </c>
      <c r="L308" s="85" t="s">
        <v>8165</v>
      </c>
      <c r="M308" s="87" t="s">
        <v>8166</v>
      </c>
      <c r="N308" s="95">
        <v>1000</v>
      </c>
      <c r="O308" s="96" t="s">
        <v>6965</v>
      </c>
      <c r="P308" s="96" t="s">
        <v>6965</v>
      </c>
      <c r="Q308" s="85" t="s">
        <v>6959</v>
      </c>
      <c r="R308" s="87" t="s">
        <v>7030</v>
      </c>
      <c r="S308" s="91" t="s">
        <v>6966</v>
      </c>
      <c r="T308" s="94" t="s">
        <v>8167</v>
      </c>
      <c r="U308" s="87"/>
      <c r="V308" s="87" t="s">
        <v>139</v>
      </c>
      <c r="W308" s="85" t="s">
        <v>37</v>
      </c>
      <c r="X308" s="87"/>
      <c r="Y308" s="85"/>
      <c r="Z308" s="85"/>
      <c r="AA308" s="85"/>
      <c r="AB308" s="85"/>
      <c r="AC308" s="85"/>
      <c r="AD308" s="85"/>
      <c r="AE308" s="85"/>
      <c r="AF308" s="85"/>
      <c r="AG308" s="85"/>
      <c r="AH308" s="85"/>
      <c r="AI308" s="85"/>
      <c r="AJ308" s="85"/>
      <c r="AK308" s="85"/>
      <c r="AL308" s="85"/>
      <c r="AM308" s="85"/>
      <c r="AN308" s="85"/>
      <c r="AO308" s="85"/>
      <c r="AP308" s="84"/>
    </row>
    <row r="309" spans="1:42" ht="18">
      <c r="A309" s="85"/>
      <c r="B309" s="92">
        <v>44343</v>
      </c>
      <c r="C309" s="92"/>
      <c r="D309" s="92"/>
      <c r="E309" s="92">
        <v>44343</v>
      </c>
      <c r="F309" s="16" t="s">
        <v>6954</v>
      </c>
      <c r="G309" s="5" t="s">
        <v>4890</v>
      </c>
      <c r="H309" s="87" t="s">
        <v>6955</v>
      </c>
      <c r="I309" s="87" t="s">
        <v>3242</v>
      </c>
      <c r="J309" s="85" t="s">
        <v>5487</v>
      </c>
      <c r="K309" s="156" t="s">
        <v>8168</v>
      </c>
      <c r="L309" s="172" t="s">
        <v>8169</v>
      </c>
      <c r="M309" s="87" t="s">
        <v>148</v>
      </c>
      <c r="N309" s="95">
        <v>1816</v>
      </c>
      <c r="O309" s="96" t="s">
        <v>6958</v>
      </c>
      <c r="P309" s="96" t="s">
        <v>6958</v>
      </c>
      <c r="Q309" s="85" t="s">
        <v>6959</v>
      </c>
      <c r="R309" s="87" t="s">
        <v>6978</v>
      </c>
      <c r="S309" s="91" t="s">
        <v>6966</v>
      </c>
      <c r="T309" s="94" t="s">
        <v>8170</v>
      </c>
      <c r="U309" s="87"/>
      <c r="V309" s="87" t="s">
        <v>139</v>
      </c>
      <c r="W309" s="85" t="s">
        <v>37</v>
      </c>
      <c r="X309" s="87"/>
      <c r="Y309" s="85"/>
      <c r="Z309" s="85"/>
      <c r="AA309" s="85"/>
      <c r="AB309" s="85"/>
      <c r="AC309" s="85"/>
      <c r="AD309" s="85"/>
      <c r="AE309" s="85"/>
      <c r="AF309" s="85"/>
      <c r="AG309" s="85"/>
      <c r="AH309" s="85"/>
      <c r="AI309" s="85"/>
      <c r="AJ309" s="85"/>
      <c r="AK309" s="85"/>
      <c r="AL309" s="85"/>
      <c r="AM309" s="85"/>
      <c r="AN309" s="85"/>
      <c r="AO309" s="85"/>
      <c r="AP309" s="84"/>
    </row>
    <row r="310" spans="1:42" ht="17">
      <c r="A310" s="85"/>
      <c r="B310" s="92">
        <v>44343</v>
      </c>
      <c r="C310" s="92">
        <v>44355</v>
      </c>
      <c r="D310" s="92"/>
      <c r="E310" s="92">
        <v>44343</v>
      </c>
      <c r="F310" s="16" t="s">
        <v>6954</v>
      </c>
      <c r="G310" s="5" t="s">
        <v>4890</v>
      </c>
      <c r="H310" s="87" t="s">
        <v>6955</v>
      </c>
      <c r="I310" s="87" t="s">
        <v>3242</v>
      </c>
      <c r="J310" s="85" t="s">
        <v>156</v>
      </c>
      <c r="K310" s="21" t="s">
        <v>8171</v>
      </c>
      <c r="L310" s="34" t="s">
        <v>4450</v>
      </c>
      <c r="M310" s="87" t="s">
        <v>176</v>
      </c>
      <c r="N310" s="95">
        <v>1000</v>
      </c>
      <c r="O310" s="96" t="s">
        <v>6965</v>
      </c>
      <c r="P310" s="96" t="s">
        <v>6965</v>
      </c>
      <c r="Q310" s="85" t="s">
        <v>6959</v>
      </c>
      <c r="R310" s="87" t="s">
        <v>6978</v>
      </c>
      <c r="S310" s="91" t="s">
        <v>6966</v>
      </c>
      <c r="T310" s="94"/>
      <c r="U310" s="87"/>
      <c r="V310" s="87" t="s">
        <v>139</v>
      </c>
      <c r="W310" s="85" t="s">
        <v>37</v>
      </c>
      <c r="X310" s="87"/>
      <c r="Y310" s="85"/>
      <c r="Z310" s="85"/>
      <c r="AA310" s="85"/>
      <c r="AB310" s="85"/>
      <c r="AC310" s="85"/>
      <c r="AD310" s="85"/>
      <c r="AE310" s="85"/>
      <c r="AF310" s="85"/>
      <c r="AG310" s="85"/>
      <c r="AH310" s="85"/>
      <c r="AI310" s="85"/>
      <c r="AJ310" s="85"/>
      <c r="AK310" s="85"/>
      <c r="AL310" s="85"/>
      <c r="AM310" s="85"/>
      <c r="AN310" s="85"/>
      <c r="AO310" s="85"/>
      <c r="AP310" s="84"/>
    </row>
    <row r="311" spans="1:42" ht="17">
      <c r="A311" s="85"/>
      <c r="B311" s="92">
        <v>44343</v>
      </c>
      <c r="C311" s="92"/>
      <c r="D311" s="92"/>
      <c r="E311" s="92">
        <v>44343</v>
      </c>
      <c r="F311" s="16" t="s">
        <v>6954</v>
      </c>
      <c r="G311" s="5" t="s">
        <v>4890</v>
      </c>
      <c r="H311" s="87" t="s">
        <v>6955</v>
      </c>
      <c r="I311" s="87" t="s">
        <v>3242</v>
      </c>
      <c r="J311" s="85" t="s">
        <v>156</v>
      </c>
      <c r="K311" s="21" t="s">
        <v>8172</v>
      </c>
      <c r="L311" s="34" t="s">
        <v>8173</v>
      </c>
      <c r="M311" s="87" t="s">
        <v>190</v>
      </c>
      <c r="N311" s="95">
        <v>100</v>
      </c>
      <c r="O311" s="96" t="s">
        <v>6965</v>
      </c>
      <c r="P311" s="96" t="s">
        <v>6965</v>
      </c>
      <c r="Q311" s="85" t="s">
        <v>6959</v>
      </c>
      <c r="R311" s="87" t="s">
        <v>7030</v>
      </c>
      <c r="S311" s="91" t="s">
        <v>6970</v>
      </c>
      <c r="T311" s="94"/>
      <c r="U311" s="87"/>
      <c r="V311" s="87" t="s">
        <v>139</v>
      </c>
      <c r="W311" s="85" t="s">
        <v>37</v>
      </c>
      <c r="X311" s="87"/>
      <c r="Y311" s="85"/>
      <c r="Z311" s="85"/>
      <c r="AA311" s="85"/>
      <c r="AB311" s="85"/>
      <c r="AC311" s="85"/>
      <c r="AD311" s="85"/>
      <c r="AE311" s="85"/>
      <c r="AF311" s="85"/>
      <c r="AG311" s="85"/>
      <c r="AH311" s="85"/>
      <c r="AI311" s="85"/>
      <c r="AJ311" s="85"/>
      <c r="AK311" s="85"/>
      <c r="AL311" s="85"/>
      <c r="AM311" s="85"/>
      <c r="AN311" s="85"/>
      <c r="AO311" s="85"/>
      <c r="AP311" s="84"/>
    </row>
    <row r="312" spans="1:42" ht="54">
      <c r="A312" s="85"/>
      <c r="B312" s="92">
        <v>44343</v>
      </c>
      <c r="C312" s="92">
        <v>44351</v>
      </c>
      <c r="D312" s="92"/>
      <c r="E312" s="92">
        <v>44343</v>
      </c>
      <c r="F312" s="16" t="s">
        <v>6954</v>
      </c>
      <c r="G312" s="5" t="s">
        <v>4890</v>
      </c>
      <c r="H312" s="87" t="s">
        <v>6955</v>
      </c>
      <c r="I312" s="87" t="s">
        <v>3242</v>
      </c>
      <c r="J312" s="85" t="s">
        <v>175</v>
      </c>
      <c r="K312" s="188" t="s">
        <v>8174</v>
      </c>
      <c r="L312" s="172" t="s">
        <v>8175</v>
      </c>
      <c r="M312" s="87" t="s">
        <v>142</v>
      </c>
      <c r="N312" s="95">
        <v>5000</v>
      </c>
      <c r="O312" s="96" t="s">
        <v>6965</v>
      </c>
      <c r="P312" s="96" t="s">
        <v>6965</v>
      </c>
      <c r="Q312" s="85" t="s">
        <v>6959</v>
      </c>
      <c r="R312" s="87" t="s">
        <v>7030</v>
      </c>
      <c r="S312" s="91" t="s">
        <v>6970</v>
      </c>
      <c r="T312" s="94" t="s">
        <v>8176</v>
      </c>
      <c r="U312" s="87"/>
      <c r="V312" s="87" t="s">
        <v>139</v>
      </c>
      <c r="W312" s="85" t="s">
        <v>37</v>
      </c>
      <c r="X312" s="87"/>
      <c r="Y312" s="85"/>
      <c r="Z312" s="85"/>
      <c r="AA312" s="85"/>
      <c r="AB312" s="85"/>
      <c r="AC312" s="85"/>
      <c r="AD312" s="85"/>
      <c r="AE312" s="85"/>
      <c r="AF312" s="85"/>
      <c r="AG312" s="85"/>
      <c r="AH312" s="85"/>
      <c r="AI312" s="85"/>
      <c r="AJ312" s="85"/>
      <c r="AK312" s="85"/>
      <c r="AL312" s="85"/>
      <c r="AM312" s="85"/>
      <c r="AN312" s="85"/>
      <c r="AO312" s="85"/>
      <c r="AP312" s="84"/>
    </row>
    <row r="313" spans="1:42" ht="54">
      <c r="A313" s="85"/>
      <c r="B313" s="92">
        <v>44343</v>
      </c>
      <c r="C313" s="105">
        <v>44392</v>
      </c>
      <c r="D313" s="92"/>
      <c r="E313" s="92">
        <v>44343</v>
      </c>
      <c r="F313" s="16" t="s">
        <v>6954</v>
      </c>
      <c r="G313" s="5" t="s">
        <v>4890</v>
      </c>
      <c r="H313" s="87" t="s">
        <v>6955</v>
      </c>
      <c r="I313" s="87" t="s">
        <v>3242</v>
      </c>
      <c r="J313" s="85" t="s">
        <v>154</v>
      </c>
      <c r="K313" s="188" t="s">
        <v>8177</v>
      </c>
      <c r="L313" s="172" t="s">
        <v>8178</v>
      </c>
      <c r="M313" s="87" t="s">
        <v>287</v>
      </c>
      <c r="N313" s="95">
        <v>3000</v>
      </c>
      <c r="O313" s="96" t="s">
        <v>6965</v>
      </c>
      <c r="P313" s="96"/>
      <c r="Q313" s="85" t="s">
        <v>6959</v>
      </c>
      <c r="R313" s="87" t="s">
        <v>7391</v>
      </c>
      <c r="S313" s="91" t="s">
        <v>6966</v>
      </c>
      <c r="T313" s="94" t="s">
        <v>8179</v>
      </c>
      <c r="U313" s="94"/>
      <c r="V313" s="94" t="s">
        <v>139</v>
      </c>
      <c r="W313" s="85" t="s">
        <v>37</v>
      </c>
      <c r="X313" s="87"/>
      <c r="Y313" s="85"/>
      <c r="Z313" s="85"/>
      <c r="AA313" s="85"/>
      <c r="AB313" s="85"/>
      <c r="AC313" s="85"/>
      <c r="AD313" s="85"/>
      <c r="AE313" s="85"/>
      <c r="AF313" s="85"/>
      <c r="AG313" s="85"/>
      <c r="AH313" s="85"/>
      <c r="AI313" s="85"/>
      <c r="AJ313" s="85"/>
      <c r="AK313" s="85"/>
      <c r="AL313" s="85"/>
      <c r="AM313" s="85"/>
      <c r="AN313" s="85"/>
      <c r="AO313" s="85"/>
      <c r="AP313" s="84"/>
    </row>
    <row r="314" spans="1:42" ht="68">
      <c r="A314" s="92"/>
      <c r="B314" s="92">
        <v>44306</v>
      </c>
      <c r="C314" s="92">
        <v>44344</v>
      </c>
      <c r="D314" s="92"/>
      <c r="E314" s="92">
        <v>44344</v>
      </c>
      <c r="F314" s="16" t="s">
        <v>6954</v>
      </c>
      <c r="G314" s="5" t="s">
        <v>4890</v>
      </c>
      <c r="H314" s="87" t="s">
        <v>6955</v>
      </c>
      <c r="I314" s="87" t="s">
        <v>3242</v>
      </c>
      <c r="J314" s="85" t="s">
        <v>156</v>
      </c>
      <c r="K314" s="109" t="s">
        <v>8180</v>
      </c>
      <c r="L314" s="85" t="s">
        <v>8181</v>
      </c>
      <c r="M314" s="85" t="s">
        <v>142</v>
      </c>
      <c r="N314" s="106">
        <v>1000</v>
      </c>
      <c r="O314" s="90" t="s">
        <v>6965</v>
      </c>
      <c r="P314" s="90" t="s">
        <v>6965</v>
      </c>
      <c r="Q314" s="85" t="s">
        <v>6959</v>
      </c>
      <c r="R314" s="85" t="s">
        <v>6978</v>
      </c>
      <c r="S314" s="85" t="s">
        <v>6966</v>
      </c>
      <c r="T314" s="102" t="s">
        <v>8182</v>
      </c>
      <c r="U314" s="85"/>
      <c r="V314" s="87" t="s">
        <v>139</v>
      </c>
      <c r="W314" s="85" t="s">
        <v>37</v>
      </c>
      <c r="X314" s="85"/>
      <c r="Y314" s="85"/>
      <c r="Z314" s="85"/>
      <c r="AA314" s="85"/>
      <c r="AB314" s="85"/>
      <c r="AC314" s="85"/>
      <c r="AD314" s="85"/>
      <c r="AE314" s="85"/>
      <c r="AF314" s="85"/>
      <c r="AG314" s="85"/>
      <c r="AH314" s="85"/>
      <c r="AI314" s="85"/>
      <c r="AJ314" s="85"/>
      <c r="AK314" s="85"/>
      <c r="AL314" s="85"/>
      <c r="AM314" s="85"/>
      <c r="AN314" s="85"/>
      <c r="AO314" s="85"/>
      <c r="AP314" s="84"/>
    </row>
    <row r="315" spans="1:42" ht="17">
      <c r="A315" s="85"/>
      <c r="B315" s="92">
        <v>44328</v>
      </c>
      <c r="C315" s="92">
        <v>44344</v>
      </c>
      <c r="D315" s="92"/>
      <c r="E315" s="92">
        <v>44344</v>
      </c>
      <c r="F315" s="16" t="s">
        <v>6954</v>
      </c>
      <c r="G315" s="5" t="s">
        <v>4890</v>
      </c>
      <c r="H315" s="87" t="s">
        <v>6955</v>
      </c>
      <c r="I315" s="87" t="s">
        <v>3242</v>
      </c>
      <c r="J315" s="85" t="s">
        <v>156</v>
      </c>
      <c r="K315" s="21" t="s">
        <v>8183</v>
      </c>
      <c r="L315" s="34" t="s">
        <v>8184</v>
      </c>
      <c r="M315" s="85" t="s">
        <v>142</v>
      </c>
      <c r="N315" s="85">
        <v>500</v>
      </c>
      <c r="O315" s="90" t="s">
        <v>6965</v>
      </c>
      <c r="P315" s="90" t="s">
        <v>6965</v>
      </c>
      <c r="Q315" s="85" t="s">
        <v>6959</v>
      </c>
      <c r="R315" s="85" t="s">
        <v>7391</v>
      </c>
      <c r="S315" s="85" t="s">
        <v>6966</v>
      </c>
      <c r="T315" s="85"/>
      <c r="U315" s="85"/>
      <c r="V315" s="85" t="s">
        <v>345</v>
      </c>
      <c r="W315" s="85" t="s">
        <v>37</v>
      </c>
      <c r="X315" s="85"/>
      <c r="Y315" s="85"/>
      <c r="Z315" s="85"/>
      <c r="AA315" s="85"/>
      <c r="AB315" s="85"/>
      <c r="AC315" s="85"/>
      <c r="AD315" s="85"/>
      <c r="AE315" s="85"/>
      <c r="AF315" s="85"/>
      <c r="AG315" s="85"/>
      <c r="AH315" s="85"/>
      <c r="AI315" s="85"/>
      <c r="AJ315" s="85"/>
      <c r="AK315" s="85"/>
      <c r="AL315" s="85"/>
      <c r="AM315" s="85"/>
      <c r="AN315" s="85"/>
      <c r="AO315" s="85"/>
      <c r="AP315" s="84"/>
    </row>
    <row r="316" spans="1:42" ht="17">
      <c r="A316" s="85"/>
      <c r="B316" s="92">
        <v>44328</v>
      </c>
      <c r="C316" s="92"/>
      <c r="D316" s="92"/>
      <c r="E316" s="92">
        <v>44344</v>
      </c>
      <c r="F316" s="16" t="s">
        <v>6954</v>
      </c>
      <c r="G316" s="5" t="s">
        <v>4890</v>
      </c>
      <c r="H316" s="87" t="s">
        <v>6955</v>
      </c>
      <c r="I316" s="87" t="s">
        <v>3242</v>
      </c>
      <c r="J316" s="85" t="s">
        <v>156</v>
      </c>
      <c r="K316" s="196" t="s">
        <v>8185</v>
      </c>
      <c r="L316" s="19" t="s">
        <v>12275</v>
      </c>
      <c r="M316" s="85" t="s">
        <v>142</v>
      </c>
      <c r="N316" s="85">
        <v>200</v>
      </c>
      <c r="O316" s="90" t="s">
        <v>6965</v>
      </c>
      <c r="P316" s="90" t="s">
        <v>6965</v>
      </c>
      <c r="Q316" s="85" t="s">
        <v>6959</v>
      </c>
      <c r="R316" s="85" t="s">
        <v>7030</v>
      </c>
      <c r="S316" s="85" t="s">
        <v>6970</v>
      </c>
      <c r="T316" s="85"/>
      <c r="U316" s="85"/>
      <c r="V316" s="85" t="s">
        <v>345</v>
      </c>
      <c r="W316" s="85" t="s">
        <v>37</v>
      </c>
      <c r="X316" s="85"/>
      <c r="Y316" s="85"/>
      <c r="Z316" s="85"/>
      <c r="AA316" s="85"/>
      <c r="AB316" s="85"/>
      <c r="AC316" s="85"/>
      <c r="AD316" s="85"/>
      <c r="AE316" s="85"/>
      <c r="AF316" s="85"/>
      <c r="AG316" s="85"/>
      <c r="AH316" s="85"/>
      <c r="AI316" s="85"/>
      <c r="AJ316" s="85"/>
      <c r="AK316" s="85"/>
      <c r="AL316" s="85"/>
      <c r="AM316" s="85"/>
      <c r="AN316" s="85"/>
      <c r="AO316" s="85"/>
      <c r="AP316" s="84"/>
    </row>
    <row r="317" spans="1:42" ht="17">
      <c r="A317" s="85"/>
      <c r="B317" s="92">
        <v>44333</v>
      </c>
      <c r="C317" s="92">
        <v>44375</v>
      </c>
      <c r="D317" s="92"/>
      <c r="E317" s="92">
        <v>44344</v>
      </c>
      <c r="F317" s="16"/>
      <c r="G317" s="5" t="s">
        <v>4890</v>
      </c>
      <c r="H317" s="87" t="s">
        <v>6955</v>
      </c>
      <c r="I317" s="87" t="s">
        <v>3242</v>
      </c>
      <c r="J317" s="85" t="s">
        <v>156</v>
      </c>
      <c r="K317" s="21" t="s">
        <v>8186</v>
      </c>
      <c r="L317" s="34" t="s">
        <v>8187</v>
      </c>
      <c r="M317" s="85" t="s">
        <v>287</v>
      </c>
      <c r="N317" s="85">
        <v>1000</v>
      </c>
      <c r="O317" s="90" t="s">
        <v>6965</v>
      </c>
      <c r="P317" s="90" t="s">
        <v>6965</v>
      </c>
      <c r="Q317" s="85" t="s">
        <v>6959</v>
      </c>
      <c r="R317" s="85" t="s">
        <v>7030</v>
      </c>
      <c r="S317" s="91" t="s">
        <v>6966</v>
      </c>
      <c r="T317" s="85" t="s">
        <v>8188</v>
      </c>
      <c r="U317" s="85"/>
      <c r="V317" s="85" t="s">
        <v>345</v>
      </c>
      <c r="W317" s="85" t="s">
        <v>37</v>
      </c>
      <c r="X317" s="85"/>
      <c r="Y317" s="85"/>
      <c r="Z317" s="85"/>
      <c r="AA317" s="85"/>
      <c r="AB317" s="85"/>
      <c r="AC317" s="85"/>
      <c r="AD317" s="85"/>
      <c r="AE317" s="85"/>
      <c r="AF317" s="85"/>
      <c r="AG317" s="85"/>
      <c r="AH317" s="85"/>
      <c r="AI317" s="85"/>
      <c r="AJ317" s="85"/>
      <c r="AK317" s="85"/>
      <c r="AL317" s="85"/>
      <c r="AM317" s="85"/>
      <c r="AN317" s="85"/>
      <c r="AO317" s="85"/>
      <c r="AP317" s="84"/>
    </row>
    <row r="318" spans="1:42" ht="17">
      <c r="A318" s="85"/>
      <c r="B318" s="92">
        <v>44333</v>
      </c>
      <c r="C318" s="92"/>
      <c r="D318" s="92"/>
      <c r="E318" s="92">
        <v>44344</v>
      </c>
      <c r="F318" s="16"/>
      <c r="G318" s="5" t="s">
        <v>4890</v>
      </c>
      <c r="H318" s="87" t="s">
        <v>6955</v>
      </c>
      <c r="I318" s="87" t="s">
        <v>3242</v>
      </c>
      <c r="J318" s="85" t="s">
        <v>156</v>
      </c>
      <c r="K318" s="36">
        <v>5660782</v>
      </c>
      <c r="L318" s="34" t="s">
        <v>8189</v>
      </c>
      <c r="M318" s="85" t="s">
        <v>142</v>
      </c>
      <c r="N318" s="85">
        <v>500</v>
      </c>
      <c r="O318" s="90" t="s">
        <v>6965</v>
      </c>
      <c r="P318" s="90"/>
      <c r="Q318" s="85">
        <v>2021</v>
      </c>
      <c r="R318" s="85" t="s">
        <v>7030</v>
      </c>
      <c r="S318" s="91" t="s">
        <v>6970</v>
      </c>
      <c r="T318" s="85"/>
      <c r="U318" s="85"/>
      <c r="V318" s="85" t="s">
        <v>345</v>
      </c>
      <c r="W318" s="85" t="s">
        <v>37</v>
      </c>
      <c r="X318" s="85"/>
      <c r="Y318" s="85"/>
      <c r="Z318" s="85"/>
      <c r="AA318" s="85"/>
      <c r="AB318" s="85"/>
      <c r="AC318" s="85"/>
      <c r="AD318" s="85"/>
      <c r="AE318" s="85"/>
      <c r="AF318" s="85"/>
      <c r="AG318" s="85"/>
      <c r="AH318" s="85"/>
      <c r="AI318" s="85"/>
      <c r="AJ318" s="85"/>
      <c r="AK318" s="85"/>
      <c r="AL318" s="85"/>
      <c r="AM318" s="85"/>
      <c r="AN318" s="85"/>
      <c r="AO318" s="85"/>
      <c r="AP318" s="84"/>
    </row>
    <row r="319" spans="1:42" ht="17">
      <c r="A319" s="87" t="s">
        <v>8190</v>
      </c>
      <c r="B319" s="92">
        <v>44306</v>
      </c>
      <c r="C319" s="92">
        <v>44365</v>
      </c>
      <c r="D319" s="92"/>
      <c r="E319" s="92">
        <v>44344</v>
      </c>
      <c r="F319" s="16" t="s">
        <v>6954</v>
      </c>
      <c r="G319" s="5" t="s">
        <v>4890</v>
      </c>
      <c r="H319" s="87" t="s">
        <v>6955</v>
      </c>
      <c r="I319" s="87" t="s">
        <v>3242</v>
      </c>
      <c r="J319" s="85" t="s">
        <v>146</v>
      </c>
      <c r="K319" s="91" t="s">
        <v>8191</v>
      </c>
      <c r="L319" s="87" t="s">
        <v>8192</v>
      </c>
      <c r="M319" s="85" t="s">
        <v>142</v>
      </c>
      <c r="N319" s="106">
        <v>50000</v>
      </c>
      <c r="O319" s="90" t="s">
        <v>6965</v>
      </c>
      <c r="P319" s="90"/>
      <c r="Q319" s="85" t="s">
        <v>6959</v>
      </c>
      <c r="R319" s="85" t="s">
        <v>7030</v>
      </c>
      <c r="S319" s="85" t="s">
        <v>6966</v>
      </c>
      <c r="T319" s="102" t="s">
        <v>8193</v>
      </c>
      <c r="U319" s="85"/>
      <c r="V319" s="87" t="s">
        <v>345</v>
      </c>
      <c r="W319" s="85" t="s">
        <v>37</v>
      </c>
      <c r="X319" s="85"/>
      <c r="Y319" s="85"/>
      <c r="Z319" s="85"/>
      <c r="AA319" s="85"/>
      <c r="AB319" s="85"/>
      <c r="AC319" s="85"/>
      <c r="AD319" s="85"/>
      <c r="AE319" s="85"/>
      <c r="AF319" s="85"/>
      <c r="AG319" s="85"/>
      <c r="AH319" s="85"/>
      <c r="AI319" s="85"/>
      <c r="AJ319" s="85"/>
      <c r="AK319" s="85"/>
      <c r="AL319" s="85"/>
      <c r="AM319" s="85"/>
      <c r="AN319" s="85"/>
      <c r="AO319" s="85"/>
      <c r="AP319" s="84"/>
    </row>
    <row r="320" spans="1:42" ht="17">
      <c r="A320" s="94"/>
      <c r="B320" s="92">
        <v>44253</v>
      </c>
      <c r="C320" s="92">
        <v>44372</v>
      </c>
      <c r="D320" s="92"/>
      <c r="E320" s="92">
        <v>44357</v>
      </c>
      <c r="F320" s="16" t="s">
        <v>6954</v>
      </c>
      <c r="G320" s="5" t="s">
        <v>4890</v>
      </c>
      <c r="H320" s="87" t="s">
        <v>6955</v>
      </c>
      <c r="I320" s="87" t="s">
        <v>3242</v>
      </c>
      <c r="J320" s="85" t="s">
        <v>146</v>
      </c>
      <c r="K320" s="91" t="s">
        <v>7078</v>
      </c>
      <c r="L320" s="87" t="s">
        <v>7079</v>
      </c>
      <c r="M320" s="87" t="s">
        <v>7080</v>
      </c>
      <c r="N320" s="95">
        <v>3000</v>
      </c>
      <c r="O320" s="96" t="s">
        <v>6965</v>
      </c>
      <c r="P320" s="96" t="s">
        <v>6965</v>
      </c>
      <c r="Q320" s="85" t="s">
        <v>6959</v>
      </c>
      <c r="R320" s="87" t="s">
        <v>6978</v>
      </c>
      <c r="S320" s="91" t="s">
        <v>6966</v>
      </c>
      <c r="T320" s="94"/>
      <c r="U320" s="87"/>
      <c r="V320" s="87" t="s">
        <v>139</v>
      </c>
      <c r="W320" s="85" t="s">
        <v>37</v>
      </c>
      <c r="X320" s="87"/>
      <c r="Y320" s="87"/>
      <c r="Z320" s="87"/>
      <c r="AA320" s="87"/>
      <c r="AB320" s="87"/>
      <c r="AC320" s="87"/>
      <c r="AD320" s="87"/>
      <c r="AE320" s="87"/>
      <c r="AF320" s="87"/>
      <c r="AG320" s="87"/>
      <c r="AH320" s="87"/>
      <c r="AI320" s="87"/>
      <c r="AJ320" s="87"/>
      <c r="AK320" s="87"/>
      <c r="AL320" s="87"/>
      <c r="AM320" s="85"/>
      <c r="AN320" s="85"/>
      <c r="AO320" s="85"/>
      <c r="AP320" s="84"/>
    </row>
    <row r="321" spans="1:42" ht="17">
      <c r="A321" s="85"/>
      <c r="B321" s="92">
        <v>44327</v>
      </c>
      <c r="C321" s="92" t="s">
        <v>7333</v>
      </c>
      <c r="D321" s="92"/>
      <c r="E321" s="92">
        <v>44355</v>
      </c>
      <c r="F321" s="16" t="s">
        <v>6954</v>
      </c>
      <c r="G321" s="5" t="s">
        <v>4890</v>
      </c>
      <c r="H321" s="87" t="s">
        <v>6955</v>
      </c>
      <c r="I321" s="87" t="s">
        <v>3242</v>
      </c>
      <c r="J321" s="85" t="s">
        <v>146</v>
      </c>
      <c r="K321" s="93" t="s">
        <v>8194</v>
      </c>
      <c r="L321" s="85" t="s">
        <v>8195</v>
      </c>
      <c r="M321" s="85" t="s">
        <v>142</v>
      </c>
      <c r="N321" s="85">
        <v>2000</v>
      </c>
      <c r="O321" s="90" t="s">
        <v>6982</v>
      </c>
      <c r="P321" s="129"/>
      <c r="Q321" s="85" t="s">
        <v>6959</v>
      </c>
      <c r="R321" s="85" t="s">
        <v>7030</v>
      </c>
      <c r="S321" s="91" t="s">
        <v>6970</v>
      </c>
      <c r="T321" s="85" t="s">
        <v>8196</v>
      </c>
      <c r="U321" s="85"/>
      <c r="V321" s="85" t="s">
        <v>345</v>
      </c>
      <c r="W321" s="85" t="s">
        <v>37</v>
      </c>
      <c r="X321" s="85"/>
      <c r="Y321" s="85"/>
      <c r="Z321" s="85"/>
      <c r="AA321" s="85"/>
      <c r="AB321" s="85"/>
      <c r="AC321" s="85"/>
      <c r="AD321" s="85"/>
      <c r="AE321" s="85"/>
      <c r="AF321" s="85"/>
      <c r="AG321" s="85"/>
      <c r="AH321" s="85"/>
      <c r="AI321" s="85"/>
      <c r="AJ321" s="85"/>
      <c r="AK321" s="85"/>
      <c r="AL321" s="85"/>
      <c r="AM321" s="85"/>
      <c r="AN321" s="85"/>
      <c r="AO321" s="85"/>
      <c r="AP321" s="84"/>
    </row>
    <row r="322" spans="1:42" ht="17">
      <c r="A322" s="85"/>
      <c r="B322" s="92">
        <v>44328</v>
      </c>
      <c r="C322" s="92" t="s">
        <v>7333</v>
      </c>
      <c r="D322" s="92"/>
      <c r="E322" s="92">
        <v>44356</v>
      </c>
      <c r="F322" s="16" t="s">
        <v>6954</v>
      </c>
      <c r="G322" s="5" t="s">
        <v>4890</v>
      </c>
      <c r="H322" s="87" t="s">
        <v>6955</v>
      </c>
      <c r="I322" s="87" t="s">
        <v>3242</v>
      </c>
      <c r="J322" s="85" t="s">
        <v>146</v>
      </c>
      <c r="K322" s="93" t="s">
        <v>8197</v>
      </c>
      <c r="L322" s="85" t="s">
        <v>8198</v>
      </c>
      <c r="M322" s="85" t="s">
        <v>8199</v>
      </c>
      <c r="N322" s="85">
        <v>1000</v>
      </c>
      <c r="O322" s="90" t="s">
        <v>6982</v>
      </c>
      <c r="P322" s="90"/>
      <c r="Q322" s="85" t="s">
        <v>6959</v>
      </c>
      <c r="R322" s="85" t="s">
        <v>7030</v>
      </c>
      <c r="S322" s="85" t="s">
        <v>6966</v>
      </c>
      <c r="T322" s="85" t="s">
        <v>2363</v>
      </c>
      <c r="U322" s="85"/>
      <c r="V322" s="87" t="s">
        <v>139</v>
      </c>
      <c r="W322" s="85" t="s">
        <v>37</v>
      </c>
      <c r="X322" s="85"/>
      <c r="Y322" s="85"/>
      <c r="Z322" s="85"/>
      <c r="AA322" s="85"/>
      <c r="AB322" s="85"/>
      <c r="AC322" s="85"/>
      <c r="AD322" s="85"/>
      <c r="AE322" s="85"/>
      <c r="AF322" s="85"/>
      <c r="AG322" s="85"/>
      <c r="AH322" s="85"/>
      <c r="AI322" s="85"/>
      <c r="AJ322" s="85"/>
      <c r="AK322" s="85"/>
      <c r="AL322" s="85"/>
      <c r="AM322" s="85"/>
      <c r="AN322" s="85"/>
      <c r="AO322" s="85"/>
      <c r="AP322" s="84"/>
    </row>
    <row r="323" spans="1:42" ht="17">
      <c r="A323" s="85"/>
      <c r="B323" s="92">
        <v>44328</v>
      </c>
      <c r="C323" s="92" t="s">
        <v>8200</v>
      </c>
      <c r="D323" s="92"/>
      <c r="E323" s="92">
        <v>44344</v>
      </c>
      <c r="F323" s="16" t="s">
        <v>6954</v>
      </c>
      <c r="G323" s="5" t="s">
        <v>4890</v>
      </c>
      <c r="H323" s="87" t="s">
        <v>6955</v>
      </c>
      <c r="I323" s="87" t="s">
        <v>3242</v>
      </c>
      <c r="J323" s="85" t="s">
        <v>146</v>
      </c>
      <c r="K323" s="93" t="s">
        <v>8201</v>
      </c>
      <c r="L323" s="85" t="s">
        <v>8202</v>
      </c>
      <c r="M323" s="85" t="s">
        <v>168</v>
      </c>
      <c r="N323" s="85">
        <v>1000</v>
      </c>
      <c r="O323" s="90" t="s">
        <v>6965</v>
      </c>
      <c r="P323" s="90"/>
      <c r="Q323" s="85" t="s">
        <v>6959</v>
      </c>
      <c r="R323" s="85" t="s">
        <v>7030</v>
      </c>
      <c r="S323" s="85" t="s">
        <v>6966</v>
      </c>
      <c r="T323" s="85" t="s">
        <v>8203</v>
      </c>
      <c r="U323" s="85"/>
      <c r="V323" s="87" t="s">
        <v>139</v>
      </c>
      <c r="W323" s="85" t="s">
        <v>37</v>
      </c>
      <c r="X323" s="85"/>
      <c r="Y323" s="85"/>
      <c r="Z323" s="85"/>
      <c r="AA323" s="85"/>
      <c r="AB323" s="85"/>
      <c r="AC323" s="85"/>
      <c r="AD323" s="85"/>
      <c r="AE323" s="85"/>
      <c r="AF323" s="85"/>
      <c r="AG323" s="85"/>
      <c r="AH323" s="85"/>
      <c r="AI323" s="85"/>
      <c r="AJ323" s="85"/>
      <c r="AK323" s="85"/>
      <c r="AL323" s="85"/>
      <c r="AM323" s="85"/>
      <c r="AN323" s="85"/>
      <c r="AO323" s="85"/>
      <c r="AP323" s="84"/>
    </row>
    <row r="324" spans="1:42" ht="17">
      <c r="A324" s="121"/>
      <c r="B324" s="124">
        <v>44329</v>
      </c>
      <c r="C324" s="124" t="s">
        <v>7333</v>
      </c>
      <c r="D324" s="124"/>
      <c r="E324" s="124">
        <v>44369</v>
      </c>
      <c r="F324" s="16" t="s">
        <v>6954</v>
      </c>
      <c r="G324" s="5" t="s">
        <v>4890</v>
      </c>
      <c r="H324" s="87" t="s">
        <v>6955</v>
      </c>
      <c r="I324" s="87" t="s">
        <v>3242</v>
      </c>
      <c r="J324" s="85" t="s">
        <v>175</v>
      </c>
      <c r="K324" s="134" t="s">
        <v>8204</v>
      </c>
      <c r="L324" s="85" t="s">
        <v>8205</v>
      </c>
      <c r="M324" s="121" t="s">
        <v>168</v>
      </c>
      <c r="N324" s="121">
        <v>6800</v>
      </c>
      <c r="O324" s="131" t="s">
        <v>6982</v>
      </c>
      <c r="P324" s="131" t="s">
        <v>6982</v>
      </c>
      <c r="Q324" s="121">
        <v>2021</v>
      </c>
      <c r="R324" s="121" t="s">
        <v>7030</v>
      </c>
      <c r="S324" s="121" t="s">
        <v>6966</v>
      </c>
      <c r="T324" s="121" t="s">
        <v>8206</v>
      </c>
      <c r="U324" s="121"/>
      <c r="V324" s="121" t="s">
        <v>139</v>
      </c>
      <c r="W324" s="121" t="s">
        <v>37</v>
      </c>
      <c r="X324" s="121"/>
      <c r="Y324" s="121"/>
      <c r="Z324" s="121"/>
      <c r="AA324" s="121"/>
      <c r="AB324" s="121"/>
      <c r="AC324" s="121"/>
      <c r="AD324" s="121"/>
      <c r="AE324" s="121"/>
      <c r="AF324" s="121"/>
      <c r="AG324" s="121"/>
      <c r="AH324" s="121"/>
      <c r="AI324" s="121"/>
      <c r="AJ324" s="121"/>
      <c r="AK324" s="121"/>
      <c r="AL324" s="121"/>
      <c r="AM324" s="121"/>
      <c r="AN324" s="121"/>
      <c r="AO324" s="121"/>
      <c r="AP324" s="84"/>
    </row>
    <row r="325" spans="1:42" ht="17">
      <c r="A325" s="121"/>
      <c r="B325" s="124">
        <v>44333</v>
      </c>
      <c r="C325" s="124" t="s">
        <v>7333</v>
      </c>
      <c r="D325" s="124" t="s">
        <v>7333</v>
      </c>
      <c r="E325" s="124">
        <v>44344</v>
      </c>
      <c r="F325" s="44"/>
      <c r="G325" s="5" t="s">
        <v>4890</v>
      </c>
      <c r="H325" s="87" t="s">
        <v>6955</v>
      </c>
      <c r="I325" s="87" t="s">
        <v>3242</v>
      </c>
      <c r="J325" s="85" t="s">
        <v>175</v>
      </c>
      <c r="K325" s="202">
        <v>100005903677</v>
      </c>
      <c r="L325" s="85" t="s">
        <v>8207</v>
      </c>
      <c r="M325" s="121" t="s">
        <v>142</v>
      </c>
      <c r="N325" s="121">
        <v>500</v>
      </c>
      <c r="O325" s="131" t="s">
        <v>6982</v>
      </c>
      <c r="P325" s="131" t="s">
        <v>6982</v>
      </c>
      <c r="Q325" s="121">
        <v>2021</v>
      </c>
      <c r="R325" s="121" t="s">
        <v>7391</v>
      </c>
      <c r="S325" s="151" t="s">
        <v>6966</v>
      </c>
      <c r="T325" s="121" t="s">
        <v>8208</v>
      </c>
      <c r="U325" s="121"/>
      <c r="V325" s="121" t="s">
        <v>139</v>
      </c>
      <c r="W325" s="121" t="s">
        <v>37</v>
      </c>
      <c r="X325" s="121"/>
      <c r="Y325" s="121"/>
      <c r="Z325" s="121"/>
      <c r="AA325" s="121"/>
      <c r="AB325" s="121"/>
      <c r="AC325" s="121"/>
      <c r="AD325" s="121"/>
      <c r="AE325" s="121"/>
      <c r="AF325" s="121"/>
      <c r="AG325" s="121"/>
      <c r="AH325" s="121"/>
      <c r="AI325" s="121"/>
      <c r="AJ325" s="121"/>
      <c r="AK325" s="121"/>
      <c r="AL325" s="121"/>
      <c r="AM325" s="121"/>
      <c r="AN325" s="121"/>
      <c r="AO325" s="121"/>
      <c r="AP325" s="84"/>
    </row>
    <row r="326" spans="1:42" ht="17">
      <c r="A326" s="85"/>
      <c r="B326" s="124">
        <v>44328</v>
      </c>
      <c r="C326" s="92" t="s">
        <v>7333</v>
      </c>
      <c r="D326" s="92">
        <v>44355</v>
      </c>
      <c r="E326" s="92">
        <v>44344</v>
      </c>
      <c r="F326" s="44"/>
      <c r="G326" s="5" t="s">
        <v>4890</v>
      </c>
      <c r="H326" s="87" t="s">
        <v>6955</v>
      </c>
      <c r="I326" s="87" t="s">
        <v>3242</v>
      </c>
      <c r="J326" s="85" t="s">
        <v>281</v>
      </c>
      <c r="K326" s="93" t="s">
        <v>6283</v>
      </c>
      <c r="L326" s="85" t="s">
        <v>6990</v>
      </c>
      <c r="M326" s="85" t="s">
        <v>1329</v>
      </c>
      <c r="N326" s="85">
        <v>999</v>
      </c>
      <c r="O326" s="90" t="s">
        <v>6958</v>
      </c>
      <c r="P326" s="90" t="s">
        <v>6958</v>
      </c>
      <c r="Q326" s="85" t="s">
        <v>6959</v>
      </c>
      <c r="R326" s="121" t="s">
        <v>7030</v>
      </c>
      <c r="S326" s="85" t="s">
        <v>6961</v>
      </c>
      <c r="T326" s="85" t="s">
        <v>8209</v>
      </c>
      <c r="U326" s="85"/>
      <c r="V326" s="85" t="s">
        <v>139</v>
      </c>
      <c r="W326" s="85" t="s">
        <v>37</v>
      </c>
      <c r="X326" s="85"/>
      <c r="Y326" s="85"/>
      <c r="Z326" s="85"/>
      <c r="AA326" s="85"/>
      <c r="AB326" s="85"/>
      <c r="AC326" s="85"/>
      <c r="AD326" s="85"/>
      <c r="AE326" s="85"/>
      <c r="AF326" s="85"/>
      <c r="AG326" s="85"/>
      <c r="AH326" s="85"/>
      <c r="AI326" s="85"/>
      <c r="AJ326" s="85"/>
      <c r="AK326" s="85"/>
      <c r="AL326" s="85"/>
      <c r="AM326" s="85"/>
      <c r="AN326" s="85"/>
      <c r="AO326" s="85"/>
      <c r="AP326" s="84"/>
    </row>
    <row r="327" spans="1:42" ht="36">
      <c r="A327" s="85"/>
      <c r="B327" s="92">
        <v>44336</v>
      </c>
      <c r="C327" s="92" t="s">
        <v>7333</v>
      </c>
      <c r="D327" s="92"/>
      <c r="E327" s="92">
        <v>44344</v>
      </c>
      <c r="F327" s="16" t="s">
        <v>6954</v>
      </c>
      <c r="G327" s="5" t="s">
        <v>4890</v>
      </c>
      <c r="H327" s="87" t="s">
        <v>6955</v>
      </c>
      <c r="I327" s="87" t="s">
        <v>3242</v>
      </c>
      <c r="J327" s="85" t="s">
        <v>281</v>
      </c>
      <c r="K327" s="156" t="s">
        <v>8210</v>
      </c>
      <c r="L327" s="172" t="s">
        <v>8211</v>
      </c>
      <c r="M327" s="87" t="s">
        <v>168</v>
      </c>
      <c r="N327" s="95">
        <v>340</v>
      </c>
      <c r="O327" s="96" t="s">
        <v>6982</v>
      </c>
      <c r="P327" s="96" t="s">
        <v>6982</v>
      </c>
      <c r="Q327" s="85" t="s">
        <v>6959</v>
      </c>
      <c r="R327" s="87" t="s">
        <v>7030</v>
      </c>
      <c r="S327" s="91" t="s">
        <v>6973</v>
      </c>
      <c r="T327" s="94" t="s">
        <v>8212</v>
      </c>
      <c r="U327" s="87"/>
      <c r="V327" s="87" t="s">
        <v>139</v>
      </c>
      <c r="W327" s="85" t="s">
        <v>37</v>
      </c>
      <c r="X327" s="87"/>
      <c r="Y327" s="85"/>
      <c r="Z327" s="85"/>
      <c r="AA327" s="85"/>
      <c r="AB327" s="85"/>
      <c r="AC327" s="85"/>
      <c r="AD327" s="85"/>
      <c r="AE327" s="85"/>
      <c r="AF327" s="85"/>
      <c r="AG327" s="85"/>
      <c r="AH327" s="85"/>
      <c r="AI327" s="85"/>
      <c r="AJ327" s="85"/>
      <c r="AK327" s="85"/>
      <c r="AL327" s="85"/>
      <c r="AM327" s="85"/>
      <c r="AN327" s="85"/>
      <c r="AO327" s="85"/>
      <c r="AP327" s="84"/>
    </row>
    <row r="328" spans="1:42" ht="17">
      <c r="A328" s="85"/>
      <c r="B328" s="92">
        <v>44326</v>
      </c>
      <c r="C328" s="142">
        <v>44352</v>
      </c>
      <c r="D328" s="92"/>
      <c r="E328" s="92">
        <v>44344</v>
      </c>
      <c r="F328" s="16" t="s">
        <v>6954</v>
      </c>
      <c r="G328" s="5" t="s">
        <v>4890</v>
      </c>
      <c r="H328" s="87" t="s">
        <v>6955</v>
      </c>
      <c r="I328" s="87" t="s">
        <v>3242</v>
      </c>
      <c r="J328" s="85" t="s">
        <v>154</v>
      </c>
      <c r="K328" s="93" t="s">
        <v>8213</v>
      </c>
      <c r="L328" s="85" t="s">
        <v>8214</v>
      </c>
      <c r="M328" s="85" t="s">
        <v>142</v>
      </c>
      <c r="N328" s="85">
        <v>1000</v>
      </c>
      <c r="O328" s="90" t="s">
        <v>6965</v>
      </c>
      <c r="P328" s="90" t="s">
        <v>6965</v>
      </c>
      <c r="Q328" s="85">
        <v>2021</v>
      </c>
      <c r="R328" s="85" t="s">
        <v>7030</v>
      </c>
      <c r="S328" s="85" t="s">
        <v>6966</v>
      </c>
      <c r="T328" s="85" t="s">
        <v>8215</v>
      </c>
      <c r="U328" s="85"/>
      <c r="V328" s="85" t="s">
        <v>345</v>
      </c>
      <c r="W328" s="85" t="s">
        <v>37</v>
      </c>
      <c r="X328" s="85"/>
      <c r="Y328" s="85"/>
      <c r="Z328" s="85"/>
      <c r="AA328" s="85"/>
      <c r="AB328" s="85"/>
      <c r="AC328" s="85"/>
      <c r="AD328" s="85"/>
      <c r="AE328" s="85"/>
      <c r="AF328" s="85"/>
      <c r="AG328" s="85"/>
      <c r="AH328" s="85"/>
      <c r="AI328" s="85"/>
      <c r="AJ328" s="85"/>
      <c r="AK328" s="85"/>
      <c r="AL328" s="85"/>
      <c r="AM328" s="85"/>
      <c r="AN328" s="85"/>
      <c r="AO328" s="85"/>
      <c r="AP328" s="84"/>
    </row>
    <row r="329" spans="1:42" ht="34">
      <c r="A329" s="92"/>
      <c r="B329" s="92">
        <v>44312</v>
      </c>
      <c r="C329" s="105">
        <v>44352</v>
      </c>
      <c r="D329" s="92"/>
      <c r="E329" s="92">
        <v>44344</v>
      </c>
      <c r="F329" s="16" t="s">
        <v>6954</v>
      </c>
      <c r="G329" s="5" t="s">
        <v>4890</v>
      </c>
      <c r="H329" s="87" t="s">
        <v>6955</v>
      </c>
      <c r="I329" s="87" t="s">
        <v>3242</v>
      </c>
      <c r="J329" s="85" t="s">
        <v>154</v>
      </c>
      <c r="K329" s="93" t="s">
        <v>8216</v>
      </c>
      <c r="L329" s="87" t="s">
        <v>8217</v>
      </c>
      <c r="M329" s="85" t="s">
        <v>213</v>
      </c>
      <c r="N329" s="106">
        <v>999</v>
      </c>
      <c r="O329" s="90" t="s">
        <v>6965</v>
      </c>
      <c r="P329" s="90" t="s">
        <v>6965</v>
      </c>
      <c r="Q329" s="85" t="s">
        <v>6959</v>
      </c>
      <c r="R329" s="85" t="s">
        <v>6978</v>
      </c>
      <c r="S329" s="85" t="s">
        <v>6961</v>
      </c>
      <c r="T329" s="102" t="s">
        <v>8218</v>
      </c>
      <c r="U329" s="85"/>
      <c r="V329" s="87" t="s">
        <v>345</v>
      </c>
      <c r="W329" s="85" t="s">
        <v>37</v>
      </c>
      <c r="X329" s="85"/>
      <c r="Y329" s="85"/>
      <c r="Z329" s="85"/>
      <c r="AA329" s="85"/>
      <c r="AB329" s="85"/>
      <c r="AC329" s="85"/>
      <c r="AD329" s="85"/>
      <c r="AE329" s="85"/>
      <c r="AF329" s="85"/>
      <c r="AG329" s="85"/>
      <c r="AH329" s="85"/>
      <c r="AI329" s="85"/>
      <c r="AJ329" s="85"/>
      <c r="AK329" s="85"/>
      <c r="AL329" s="85"/>
      <c r="AM329" s="85"/>
      <c r="AN329" s="85"/>
      <c r="AO329" s="85"/>
      <c r="AP329" s="84"/>
    </row>
    <row r="330" spans="1:42" ht="36">
      <c r="A330" s="85"/>
      <c r="B330" s="92">
        <v>44340</v>
      </c>
      <c r="C330" s="105">
        <v>44351</v>
      </c>
      <c r="D330" s="92"/>
      <c r="E330" s="92">
        <v>44344</v>
      </c>
      <c r="F330" s="16" t="s">
        <v>6954</v>
      </c>
      <c r="G330" s="5" t="s">
        <v>4890</v>
      </c>
      <c r="H330" s="87" t="s">
        <v>6955</v>
      </c>
      <c r="I330" s="87" t="s">
        <v>3242</v>
      </c>
      <c r="J330" s="85" t="s">
        <v>154</v>
      </c>
      <c r="K330" s="188" t="s">
        <v>8219</v>
      </c>
      <c r="L330" s="172" t="s">
        <v>8220</v>
      </c>
      <c r="M330" s="87" t="s">
        <v>142</v>
      </c>
      <c r="N330" s="95">
        <v>1000</v>
      </c>
      <c r="O330" s="96" t="s">
        <v>6965</v>
      </c>
      <c r="P330" s="96" t="s">
        <v>6965</v>
      </c>
      <c r="Q330" s="85" t="s">
        <v>6959</v>
      </c>
      <c r="R330" s="87" t="s">
        <v>6978</v>
      </c>
      <c r="S330" s="91" t="s">
        <v>6966</v>
      </c>
      <c r="T330" s="94" t="s">
        <v>8221</v>
      </c>
      <c r="U330" s="87"/>
      <c r="V330" s="87" t="s">
        <v>345</v>
      </c>
      <c r="W330" s="85" t="s">
        <v>37</v>
      </c>
      <c r="X330" s="87"/>
      <c r="Y330" s="85"/>
      <c r="Z330" s="85"/>
      <c r="AA330" s="85"/>
      <c r="AB330" s="85"/>
      <c r="AC330" s="85"/>
      <c r="AD330" s="85"/>
      <c r="AE330" s="85"/>
      <c r="AF330" s="85"/>
      <c r="AG330" s="85"/>
      <c r="AH330" s="85"/>
      <c r="AI330" s="85"/>
      <c r="AJ330" s="85"/>
      <c r="AK330" s="85"/>
      <c r="AL330" s="85"/>
      <c r="AM330" s="85"/>
      <c r="AN330" s="85"/>
      <c r="AO330" s="85"/>
      <c r="AP330" s="84"/>
    </row>
    <row r="331" spans="1:42" ht="36">
      <c r="A331" s="85"/>
      <c r="B331" s="92">
        <v>44340</v>
      </c>
      <c r="C331" s="105">
        <v>44375</v>
      </c>
      <c r="D331" s="105"/>
      <c r="E331" s="92">
        <v>44368</v>
      </c>
      <c r="F331" s="16" t="s">
        <v>6954</v>
      </c>
      <c r="G331" s="5" t="s">
        <v>4890</v>
      </c>
      <c r="H331" s="87" t="s">
        <v>6955</v>
      </c>
      <c r="I331" s="87" t="s">
        <v>3242</v>
      </c>
      <c r="J331" s="85" t="s">
        <v>154</v>
      </c>
      <c r="K331" s="167" t="s">
        <v>8222</v>
      </c>
      <c r="L331" s="34" t="s">
        <v>8223</v>
      </c>
      <c r="M331" s="87" t="s">
        <v>8224</v>
      </c>
      <c r="N331" s="95">
        <v>1000</v>
      </c>
      <c r="O331" s="96" t="s">
        <v>6965</v>
      </c>
      <c r="P331" s="96" t="s">
        <v>6965</v>
      </c>
      <c r="Q331" s="85" t="s">
        <v>6959</v>
      </c>
      <c r="R331" s="87" t="s">
        <v>6978</v>
      </c>
      <c r="S331" s="91" t="s">
        <v>6966</v>
      </c>
      <c r="T331" s="94" t="s">
        <v>8225</v>
      </c>
      <c r="U331" s="87"/>
      <c r="V331" s="87" t="s">
        <v>345</v>
      </c>
      <c r="W331" s="85" t="s">
        <v>37</v>
      </c>
      <c r="X331" s="87"/>
      <c r="Y331" s="85"/>
      <c r="Z331" s="85"/>
      <c r="AA331" s="85"/>
      <c r="AB331" s="85"/>
      <c r="AC331" s="85"/>
      <c r="AD331" s="85"/>
      <c r="AE331" s="85"/>
      <c r="AF331" s="85"/>
      <c r="AG331" s="85"/>
      <c r="AH331" s="85"/>
      <c r="AI331" s="85"/>
      <c r="AJ331" s="85"/>
      <c r="AK331" s="85"/>
      <c r="AL331" s="85"/>
      <c r="AM331" s="85"/>
      <c r="AN331" s="85"/>
      <c r="AO331" s="85"/>
      <c r="AP331" s="84"/>
    </row>
    <row r="332" spans="1:42" ht="17">
      <c r="A332" s="85"/>
      <c r="B332" s="92">
        <v>44344</v>
      </c>
      <c r="C332" s="92">
        <v>44357</v>
      </c>
      <c r="D332" s="92"/>
      <c r="E332" s="92">
        <v>44344</v>
      </c>
      <c r="F332" s="16" t="s">
        <v>6954</v>
      </c>
      <c r="G332" s="5" t="s">
        <v>4890</v>
      </c>
      <c r="H332" s="87" t="s">
        <v>6955</v>
      </c>
      <c r="I332" s="87" t="s">
        <v>3242</v>
      </c>
      <c r="J332" s="85" t="s">
        <v>175</v>
      </c>
      <c r="K332" s="93" t="s">
        <v>8226</v>
      </c>
      <c r="L332" s="172" t="s">
        <v>8227</v>
      </c>
      <c r="M332" s="85" t="s">
        <v>142</v>
      </c>
      <c r="N332" s="85">
        <v>800</v>
      </c>
      <c r="O332" s="90" t="s">
        <v>6965</v>
      </c>
      <c r="P332" s="90" t="s">
        <v>6965</v>
      </c>
      <c r="Q332" s="85" t="s">
        <v>6959</v>
      </c>
      <c r="R332" s="85" t="s">
        <v>7030</v>
      </c>
      <c r="S332" s="91" t="s">
        <v>6961</v>
      </c>
      <c r="T332" s="85" t="s">
        <v>8228</v>
      </c>
      <c r="U332" s="85"/>
      <c r="V332" s="85" t="s">
        <v>345</v>
      </c>
      <c r="W332" s="85" t="s">
        <v>37</v>
      </c>
      <c r="X332" s="85"/>
      <c r="Y332" s="85"/>
      <c r="Z332" s="85"/>
      <c r="AA332" s="85"/>
      <c r="AB332" s="85"/>
      <c r="AC332" s="85"/>
      <c r="AD332" s="85"/>
      <c r="AE332" s="85"/>
      <c r="AF332" s="85"/>
      <c r="AG332" s="85"/>
      <c r="AH332" s="85"/>
      <c r="AI332" s="85"/>
      <c r="AJ332" s="85"/>
      <c r="AK332" s="85"/>
      <c r="AL332" s="85"/>
      <c r="AM332" s="85"/>
      <c r="AN332" s="85"/>
      <c r="AO332" s="85"/>
      <c r="AP332" s="84"/>
    </row>
    <row r="333" spans="1:42" ht="17">
      <c r="A333" s="85"/>
      <c r="B333" s="92">
        <v>44344</v>
      </c>
      <c r="C333" s="92">
        <v>44365</v>
      </c>
      <c r="D333" s="92"/>
      <c r="E333" s="92">
        <v>44357</v>
      </c>
      <c r="F333" s="16"/>
      <c r="G333" s="5" t="s">
        <v>4890</v>
      </c>
      <c r="H333" s="87" t="s">
        <v>6955</v>
      </c>
      <c r="I333" s="87" t="s">
        <v>3242</v>
      </c>
      <c r="J333" s="85" t="s">
        <v>6279</v>
      </c>
      <c r="K333" s="156" t="s">
        <v>8229</v>
      </c>
      <c r="L333" s="172" t="s">
        <v>8230</v>
      </c>
      <c r="M333" s="85" t="s">
        <v>142</v>
      </c>
      <c r="N333" s="85"/>
      <c r="O333" s="90" t="s">
        <v>6982</v>
      </c>
      <c r="P333" s="90" t="s">
        <v>6982</v>
      </c>
      <c r="Q333" s="85" t="s">
        <v>6959</v>
      </c>
      <c r="R333" s="85" t="s">
        <v>7030</v>
      </c>
      <c r="S333" s="91" t="s">
        <v>6966</v>
      </c>
      <c r="T333" s="85" t="s">
        <v>8231</v>
      </c>
      <c r="U333" s="85"/>
      <c r="V333" s="85" t="s">
        <v>139</v>
      </c>
      <c r="W333" s="85" t="s">
        <v>37</v>
      </c>
      <c r="X333" s="85"/>
      <c r="Y333" s="85"/>
      <c r="Z333" s="85"/>
      <c r="AA333" s="85"/>
      <c r="AB333" s="85"/>
      <c r="AC333" s="85"/>
      <c r="AD333" s="85"/>
      <c r="AE333" s="85"/>
      <c r="AF333" s="85"/>
      <c r="AG333" s="85"/>
      <c r="AH333" s="85"/>
      <c r="AI333" s="85"/>
      <c r="AJ333" s="85"/>
      <c r="AK333" s="85"/>
      <c r="AL333" s="85"/>
      <c r="AM333" s="85"/>
      <c r="AN333" s="85"/>
      <c r="AO333" s="85"/>
      <c r="AP333" s="84"/>
    </row>
    <row r="334" spans="1:42" ht="17">
      <c r="A334" s="85"/>
      <c r="B334" s="92">
        <v>44344</v>
      </c>
      <c r="C334" s="92"/>
      <c r="D334" s="92"/>
      <c r="E334" s="92">
        <v>44344</v>
      </c>
      <c r="F334" s="44"/>
      <c r="G334" s="5" t="s">
        <v>4890</v>
      </c>
      <c r="H334" s="87" t="s">
        <v>6955</v>
      </c>
      <c r="I334" s="87" t="s">
        <v>3242</v>
      </c>
      <c r="J334" s="85" t="s">
        <v>6295</v>
      </c>
      <c r="K334" s="178" t="s">
        <v>8232</v>
      </c>
      <c r="L334" s="34" t="s">
        <v>8233</v>
      </c>
      <c r="M334" s="85" t="s">
        <v>168</v>
      </c>
      <c r="N334" s="85">
        <v>1700</v>
      </c>
      <c r="O334" s="90" t="s">
        <v>6965</v>
      </c>
      <c r="P334" s="90" t="s">
        <v>6965</v>
      </c>
      <c r="Q334" s="85" t="s">
        <v>6959</v>
      </c>
      <c r="R334" s="85" t="s">
        <v>7030</v>
      </c>
      <c r="S334" s="91" t="s">
        <v>6961</v>
      </c>
      <c r="T334" s="85"/>
      <c r="U334" s="85"/>
      <c r="V334" s="85" t="s">
        <v>139</v>
      </c>
      <c r="W334" s="85" t="s">
        <v>37</v>
      </c>
      <c r="X334" s="85"/>
      <c r="Y334" s="85"/>
      <c r="Z334" s="85"/>
      <c r="AA334" s="85"/>
      <c r="AB334" s="85"/>
      <c r="AC334" s="85"/>
      <c r="AD334" s="85"/>
      <c r="AE334" s="85"/>
      <c r="AF334" s="85"/>
      <c r="AG334" s="85"/>
      <c r="AH334" s="85"/>
      <c r="AI334" s="85"/>
      <c r="AJ334" s="85"/>
      <c r="AK334" s="85"/>
      <c r="AL334" s="85"/>
      <c r="AM334" s="85"/>
      <c r="AN334" s="85"/>
      <c r="AO334" s="85"/>
      <c r="AP334" s="84"/>
    </row>
    <row r="335" spans="1:42" ht="17">
      <c r="A335" s="85"/>
      <c r="B335" s="92">
        <v>44344</v>
      </c>
      <c r="C335" s="92"/>
      <c r="D335" s="92"/>
      <c r="E335" s="133">
        <v>44344</v>
      </c>
      <c r="F335" s="16"/>
      <c r="G335" s="5" t="s">
        <v>4890</v>
      </c>
      <c r="H335" s="87" t="s">
        <v>6955</v>
      </c>
      <c r="I335" s="87" t="s">
        <v>3242</v>
      </c>
      <c r="J335" s="85" t="s">
        <v>156</v>
      </c>
      <c r="K335" s="21" t="s">
        <v>5999</v>
      </c>
      <c r="L335" s="34" t="s">
        <v>8234</v>
      </c>
      <c r="M335" s="85" t="s">
        <v>142</v>
      </c>
      <c r="N335" s="85">
        <v>1000</v>
      </c>
      <c r="O335" s="96" t="s">
        <v>6965</v>
      </c>
      <c r="P335" s="96" t="s">
        <v>6965</v>
      </c>
      <c r="Q335" s="85" t="s">
        <v>6959</v>
      </c>
      <c r="R335" s="87" t="s">
        <v>7030</v>
      </c>
      <c r="S335" s="91" t="s">
        <v>6970</v>
      </c>
      <c r="T335" s="94"/>
      <c r="U335" s="87"/>
      <c r="V335" s="87" t="s">
        <v>139</v>
      </c>
      <c r="W335" s="85" t="s">
        <v>37</v>
      </c>
      <c r="X335" s="85"/>
      <c r="Y335" s="85"/>
      <c r="Z335" s="85"/>
      <c r="AA335" s="85"/>
      <c r="AB335" s="85"/>
      <c r="AC335" s="85"/>
      <c r="AD335" s="85"/>
      <c r="AE335" s="85"/>
      <c r="AF335" s="85"/>
      <c r="AG335" s="85"/>
      <c r="AH335" s="85"/>
      <c r="AI335" s="85"/>
      <c r="AJ335" s="85"/>
      <c r="AK335" s="85"/>
      <c r="AL335" s="85"/>
      <c r="AM335" s="85"/>
      <c r="AN335" s="85"/>
      <c r="AO335" s="85"/>
      <c r="AP335" s="84"/>
    </row>
    <row r="336" spans="1:42" ht="17">
      <c r="A336" s="85"/>
      <c r="B336" s="92">
        <v>44344</v>
      </c>
      <c r="C336" s="105">
        <v>44385</v>
      </c>
      <c r="D336" s="92"/>
      <c r="E336" s="92">
        <v>44368</v>
      </c>
      <c r="F336" s="16" t="s">
        <v>6954</v>
      </c>
      <c r="G336" s="5" t="s">
        <v>4890</v>
      </c>
      <c r="H336" s="87" t="s">
        <v>6955</v>
      </c>
      <c r="I336" s="87" t="s">
        <v>3242</v>
      </c>
      <c r="J336" s="85" t="s">
        <v>154</v>
      </c>
      <c r="K336" s="110" t="s">
        <v>8235</v>
      </c>
      <c r="L336" s="85" t="s">
        <v>8236</v>
      </c>
      <c r="M336" s="85" t="s">
        <v>2085</v>
      </c>
      <c r="N336" s="85">
        <v>1000</v>
      </c>
      <c r="O336" s="90" t="s">
        <v>6965</v>
      </c>
      <c r="P336" s="90" t="s">
        <v>6965</v>
      </c>
      <c r="Q336" s="85" t="s">
        <v>6959</v>
      </c>
      <c r="R336" s="85" t="s">
        <v>7030</v>
      </c>
      <c r="S336" s="91" t="s">
        <v>6966</v>
      </c>
      <c r="T336" s="85" t="s">
        <v>8237</v>
      </c>
      <c r="U336" s="85"/>
      <c r="V336" s="85" t="s">
        <v>345</v>
      </c>
      <c r="W336" s="85" t="s">
        <v>37</v>
      </c>
      <c r="X336" s="85"/>
      <c r="Y336" s="85"/>
      <c r="Z336" s="85"/>
      <c r="AA336" s="85"/>
      <c r="AB336" s="85"/>
      <c r="AC336" s="85"/>
      <c r="AD336" s="85"/>
      <c r="AE336" s="85"/>
      <c r="AF336" s="85"/>
      <c r="AG336" s="85"/>
      <c r="AH336" s="85"/>
      <c r="AI336" s="85"/>
      <c r="AJ336" s="85"/>
      <c r="AK336" s="85"/>
      <c r="AL336" s="85"/>
      <c r="AM336" s="85"/>
      <c r="AN336" s="85"/>
      <c r="AO336" s="85"/>
      <c r="AP336" s="84"/>
    </row>
    <row r="337" spans="1:42" ht="17">
      <c r="A337" s="85"/>
      <c r="B337" s="92">
        <v>44344</v>
      </c>
      <c r="C337" s="92" t="s">
        <v>7333</v>
      </c>
      <c r="D337" s="92">
        <v>44355</v>
      </c>
      <c r="E337" s="92">
        <v>44355</v>
      </c>
      <c r="F337" s="16" t="s">
        <v>6954</v>
      </c>
      <c r="G337" s="5" t="s">
        <v>4890</v>
      </c>
      <c r="H337" s="87" t="s">
        <v>6955</v>
      </c>
      <c r="I337" s="87" t="s">
        <v>3242</v>
      </c>
      <c r="J337" s="85" t="s">
        <v>281</v>
      </c>
      <c r="K337" s="93" t="s">
        <v>4892</v>
      </c>
      <c r="L337" s="172" t="s">
        <v>7289</v>
      </c>
      <c r="M337" s="85" t="s">
        <v>1072</v>
      </c>
      <c r="N337" s="85">
        <v>3974</v>
      </c>
      <c r="O337" s="90" t="s">
        <v>6958</v>
      </c>
      <c r="P337" s="90" t="s">
        <v>6958</v>
      </c>
      <c r="Q337" s="85" t="s">
        <v>6959</v>
      </c>
      <c r="R337" s="87" t="s">
        <v>7030</v>
      </c>
      <c r="S337" s="91" t="s">
        <v>6961</v>
      </c>
      <c r="T337" s="85" t="s">
        <v>8238</v>
      </c>
      <c r="U337" s="85"/>
      <c r="V337" s="87" t="s">
        <v>139</v>
      </c>
      <c r="W337" s="85" t="s">
        <v>37</v>
      </c>
      <c r="X337" s="85"/>
      <c r="Y337" s="85"/>
      <c r="Z337" s="85"/>
      <c r="AA337" s="85"/>
      <c r="AB337" s="85"/>
      <c r="AC337" s="85"/>
      <c r="AD337" s="85"/>
      <c r="AE337" s="85"/>
      <c r="AF337" s="85"/>
      <c r="AG337" s="85"/>
      <c r="AH337" s="85"/>
      <c r="AI337" s="85"/>
      <c r="AJ337" s="85"/>
      <c r="AK337" s="85"/>
      <c r="AL337" s="85"/>
      <c r="AM337" s="85"/>
      <c r="AN337" s="85"/>
      <c r="AO337" s="85"/>
      <c r="AP337" s="84"/>
    </row>
    <row r="338" spans="1:42" ht="17">
      <c r="A338" s="85"/>
      <c r="B338" s="92">
        <v>44344</v>
      </c>
      <c r="C338" s="92">
        <v>44347</v>
      </c>
      <c r="D338" s="92"/>
      <c r="E338" s="92">
        <v>44344</v>
      </c>
      <c r="F338" s="16" t="s">
        <v>6954</v>
      </c>
      <c r="G338" s="5" t="s">
        <v>4890</v>
      </c>
      <c r="H338" s="87" t="s">
        <v>6955</v>
      </c>
      <c r="I338" s="87" t="s">
        <v>3242</v>
      </c>
      <c r="J338" s="85" t="s">
        <v>175</v>
      </c>
      <c r="K338" s="93" t="s">
        <v>8239</v>
      </c>
      <c r="L338" s="172" t="s">
        <v>8240</v>
      </c>
      <c r="M338" s="85" t="s">
        <v>142</v>
      </c>
      <c r="N338" s="85">
        <v>500</v>
      </c>
      <c r="O338" s="90" t="s">
        <v>6965</v>
      </c>
      <c r="P338" s="90" t="s">
        <v>6965</v>
      </c>
      <c r="Q338" s="85" t="s">
        <v>6959</v>
      </c>
      <c r="R338" s="85" t="s">
        <v>6978</v>
      </c>
      <c r="S338" s="91" t="s">
        <v>6966</v>
      </c>
      <c r="T338" s="85" t="s">
        <v>8241</v>
      </c>
      <c r="U338" s="85"/>
      <c r="V338" s="85" t="s">
        <v>345</v>
      </c>
      <c r="W338" s="85" t="s">
        <v>37</v>
      </c>
      <c r="X338" s="85"/>
      <c r="Y338" s="85"/>
      <c r="Z338" s="85"/>
      <c r="AA338" s="85"/>
      <c r="AB338" s="85"/>
      <c r="AC338" s="85"/>
      <c r="AD338" s="85"/>
      <c r="AE338" s="85"/>
      <c r="AF338" s="85"/>
      <c r="AG338" s="85"/>
      <c r="AH338" s="85"/>
      <c r="AI338" s="85"/>
      <c r="AJ338" s="85"/>
      <c r="AK338" s="85"/>
      <c r="AL338" s="85"/>
      <c r="AM338" s="85"/>
      <c r="AN338" s="85"/>
      <c r="AO338" s="85"/>
      <c r="AP338" s="84"/>
    </row>
    <row r="339" spans="1:42" ht="17">
      <c r="A339" s="115"/>
      <c r="B339" s="105">
        <v>44344</v>
      </c>
      <c r="C339" s="92">
        <v>44354</v>
      </c>
      <c r="D339" s="105"/>
      <c r="E339" s="105">
        <v>44344</v>
      </c>
      <c r="F339" s="16" t="s">
        <v>6954</v>
      </c>
      <c r="G339" s="5" t="s">
        <v>4890</v>
      </c>
      <c r="H339" s="87" t="s">
        <v>6955</v>
      </c>
      <c r="I339" s="87" t="s">
        <v>3242</v>
      </c>
      <c r="J339" s="85" t="s">
        <v>175</v>
      </c>
      <c r="K339" s="110" t="s">
        <v>8242</v>
      </c>
      <c r="L339" s="172" t="s">
        <v>8243</v>
      </c>
      <c r="M339" s="115" t="s">
        <v>142</v>
      </c>
      <c r="N339" s="115">
        <v>500</v>
      </c>
      <c r="O339" s="135" t="s">
        <v>6965</v>
      </c>
      <c r="P339" s="135" t="s">
        <v>6965</v>
      </c>
      <c r="Q339" s="115" t="s">
        <v>6959</v>
      </c>
      <c r="R339" s="115" t="s">
        <v>7030</v>
      </c>
      <c r="S339" s="122" t="s">
        <v>6961</v>
      </c>
      <c r="T339" s="115" t="s">
        <v>8244</v>
      </c>
      <c r="U339" s="115"/>
      <c r="V339" s="115" t="s">
        <v>345</v>
      </c>
      <c r="W339" s="115" t="s">
        <v>37</v>
      </c>
      <c r="X339" s="115"/>
      <c r="Y339" s="115"/>
      <c r="Z339" s="115"/>
      <c r="AA339" s="115"/>
      <c r="AB339" s="115"/>
      <c r="AC339" s="115"/>
      <c r="AD339" s="115"/>
      <c r="AE339" s="115"/>
      <c r="AF339" s="115"/>
      <c r="AG339" s="115"/>
      <c r="AH339" s="115"/>
      <c r="AI339" s="115"/>
      <c r="AJ339" s="115"/>
      <c r="AK339" s="115"/>
      <c r="AL339" s="115"/>
      <c r="AM339" s="115"/>
      <c r="AN339" s="115"/>
      <c r="AO339" s="115"/>
      <c r="AP339" s="84"/>
    </row>
    <row r="340" spans="1:42" ht="17">
      <c r="A340" s="115"/>
      <c r="B340" s="92">
        <v>44344</v>
      </c>
      <c r="C340" s="105">
        <v>44363</v>
      </c>
      <c r="D340" s="105"/>
      <c r="E340" s="92">
        <v>44344</v>
      </c>
      <c r="F340" s="65"/>
      <c r="G340" s="5" t="s">
        <v>4890</v>
      </c>
      <c r="H340" s="87" t="s">
        <v>6955</v>
      </c>
      <c r="I340" s="87" t="s">
        <v>3242</v>
      </c>
      <c r="J340" s="85" t="s">
        <v>156</v>
      </c>
      <c r="K340" s="183">
        <v>7552290</v>
      </c>
      <c r="L340" s="34" t="s">
        <v>8245</v>
      </c>
      <c r="M340" s="115" t="s">
        <v>499</v>
      </c>
      <c r="N340" s="115">
        <v>1000</v>
      </c>
      <c r="O340" s="90" t="s">
        <v>6965</v>
      </c>
      <c r="P340" s="90" t="s">
        <v>6965</v>
      </c>
      <c r="Q340" s="115" t="s">
        <v>6959</v>
      </c>
      <c r="R340" s="115" t="s">
        <v>7030</v>
      </c>
      <c r="S340" s="122" t="s">
        <v>6966</v>
      </c>
      <c r="T340" s="115"/>
      <c r="U340" s="115"/>
      <c r="V340" s="115" t="s">
        <v>345</v>
      </c>
      <c r="W340" s="115" t="s">
        <v>37</v>
      </c>
      <c r="X340" s="115"/>
      <c r="Y340" s="115"/>
      <c r="Z340" s="115"/>
      <c r="AA340" s="115"/>
      <c r="AB340" s="115"/>
      <c r="AC340" s="115"/>
      <c r="AD340" s="115"/>
      <c r="AE340" s="115"/>
      <c r="AF340" s="115"/>
      <c r="AG340" s="115"/>
      <c r="AH340" s="115"/>
      <c r="AI340" s="115"/>
      <c r="AJ340" s="115"/>
      <c r="AK340" s="115"/>
      <c r="AL340" s="115"/>
      <c r="AM340" s="115"/>
      <c r="AN340" s="115"/>
      <c r="AO340" s="115"/>
      <c r="AP340" s="84"/>
    </row>
    <row r="341" spans="1:42" ht="17">
      <c r="A341" s="115"/>
      <c r="B341" s="105">
        <v>44344</v>
      </c>
      <c r="C341" s="105">
        <v>44357</v>
      </c>
      <c r="D341" s="105"/>
      <c r="E341" s="105">
        <v>44344</v>
      </c>
      <c r="F341" s="16" t="s">
        <v>6954</v>
      </c>
      <c r="G341" s="5" t="s">
        <v>4890</v>
      </c>
      <c r="H341" s="87" t="s">
        <v>6955</v>
      </c>
      <c r="I341" s="87" t="s">
        <v>3242</v>
      </c>
      <c r="J341" s="85" t="s">
        <v>156</v>
      </c>
      <c r="K341" s="73" t="s">
        <v>8246</v>
      </c>
      <c r="L341" s="34" t="s">
        <v>8247</v>
      </c>
      <c r="M341" s="115" t="s">
        <v>8248</v>
      </c>
      <c r="N341" s="115">
        <v>1000</v>
      </c>
      <c r="O341" s="135" t="s">
        <v>6965</v>
      </c>
      <c r="P341" s="135" t="s">
        <v>6965</v>
      </c>
      <c r="Q341" s="115" t="s">
        <v>6959</v>
      </c>
      <c r="R341" s="115" t="s">
        <v>7391</v>
      </c>
      <c r="S341" s="122" t="s">
        <v>6966</v>
      </c>
      <c r="T341" s="115"/>
      <c r="U341" s="115"/>
      <c r="V341" s="115" t="s">
        <v>345</v>
      </c>
      <c r="W341" s="115" t="s">
        <v>37</v>
      </c>
      <c r="X341" s="115"/>
      <c r="Y341" s="115"/>
      <c r="Z341" s="115"/>
      <c r="AA341" s="115"/>
      <c r="AB341" s="115"/>
      <c r="AC341" s="115"/>
      <c r="AD341" s="115"/>
      <c r="AE341" s="115"/>
      <c r="AF341" s="115"/>
      <c r="AG341" s="115"/>
      <c r="AH341" s="115"/>
      <c r="AI341" s="115"/>
      <c r="AJ341" s="115"/>
      <c r="AK341" s="115"/>
      <c r="AL341" s="115"/>
      <c r="AM341" s="115"/>
      <c r="AN341" s="115"/>
      <c r="AO341" s="115"/>
      <c r="AP341" s="84"/>
    </row>
    <row r="342" spans="1:42" ht="17">
      <c r="A342" s="115"/>
      <c r="B342" s="105">
        <v>44344</v>
      </c>
      <c r="C342" s="92">
        <v>44355</v>
      </c>
      <c r="D342" s="105"/>
      <c r="E342" s="92">
        <v>44344</v>
      </c>
      <c r="F342" s="16" t="s">
        <v>6954</v>
      </c>
      <c r="G342" s="5" t="s">
        <v>4890</v>
      </c>
      <c r="H342" s="87" t="s">
        <v>6955</v>
      </c>
      <c r="I342" s="87" t="s">
        <v>3242</v>
      </c>
      <c r="J342" s="85" t="s">
        <v>156</v>
      </c>
      <c r="K342" s="73" t="s">
        <v>8249</v>
      </c>
      <c r="L342" s="34" t="s">
        <v>8250</v>
      </c>
      <c r="M342" s="115" t="s">
        <v>142</v>
      </c>
      <c r="N342" s="115">
        <v>2000</v>
      </c>
      <c r="O342" s="173" t="s">
        <v>6965</v>
      </c>
      <c r="P342" s="173" t="s">
        <v>6965</v>
      </c>
      <c r="Q342" s="115" t="s">
        <v>6959</v>
      </c>
      <c r="R342" s="87" t="s">
        <v>7030</v>
      </c>
      <c r="S342" s="91" t="s">
        <v>6970</v>
      </c>
      <c r="T342" s="118"/>
      <c r="U342" s="117"/>
      <c r="V342" s="115" t="s">
        <v>345</v>
      </c>
      <c r="W342" s="115" t="s">
        <v>37</v>
      </c>
      <c r="X342" s="115"/>
      <c r="Y342" s="115"/>
      <c r="Z342" s="115"/>
      <c r="AA342" s="115"/>
      <c r="AB342" s="115"/>
      <c r="AC342" s="115"/>
      <c r="AD342" s="115"/>
      <c r="AE342" s="115"/>
      <c r="AF342" s="115"/>
      <c r="AG342" s="115"/>
      <c r="AH342" s="115"/>
      <c r="AI342" s="115"/>
      <c r="AJ342" s="115"/>
      <c r="AK342" s="115"/>
      <c r="AL342" s="115"/>
      <c r="AM342" s="115"/>
      <c r="AN342" s="115"/>
      <c r="AO342" s="115"/>
      <c r="AP342" s="84"/>
    </row>
    <row r="343" spans="1:42" ht="17">
      <c r="A343" s="115"/>
      <c r="B343" s="124">
        <v>44344</v>
      </c>
      <c r="C343" s="124">
        <v>44375</v>
      </c>
      <c r="D343" s="124"/>
      <c r="E343" s="124">
        <v>44344</v>
      </c>
      <c r="F343" s="16" t="s">
        <v>6954</v>
      </c>
      <c r="G343" s="5" t="s">
        <v>4890</v>
      </c>
      <c r="H343" s="87" t="s">
        <v>6955</v>
      </c>
      <c r="I343" s="87" t="s">
        <v>3242</v>
      </c>
      <c r="J343" s="85" t="s">
        <v>178</v>
      </c>
      <c r="K343" s="110" t="s">
        <v>8251</v>
      </c>
      <c r="L343" s="34" t="s">
        <v>8252</v>
      </c>
      <c r="M343" s="115" t="s">
        <v>142</v>
      </c>
      <c r="N343" s="115">
        <v>1000</v>
      </c>
      <c r="O343" s="135" t="s">
        <v>7003</v>
      </c>
      <c r="P343" s="135"/>
      <c r="Q343" s="115" t="s">
        <v>6959</v>
      </c>
      <c r="R343" s="115" t="s">
        <v>7391</v>
      </c>
      <c r="S343" s="122" t="s">
        <v>6973</v>
      </c>
      <c r="T343" s="115"/>
      <c r="U343" s="115"/>
      <c r="V343" s="115" t="s">
        <v>139</v>
      </c>
      <c r="W343" s="115" t="s">
        <v>37</v>
      </c>
      <c r="X343" s="115"/>
      <c r="Y343" s="115"/>
      <c r="Z343" s="115"/>
      <c r="AA343" s="115"/>
      <c r="AB343" s="115"/>
      <c r="AC343" s="115"/>
      <c r="AD343" s="115"/>
      <c r="AE343" s="115"/>
      <c r="AF343" s="115"/>
      <c r="AG343" s="115"/>
      <c r="AH343" s="115"/>
      <c r="AI343" s="115"/>
      <c r="AJ343" s="115"/>
      <c r="AK343" s="115"/>
      <c r="AL343" s="115"/>
      <c r="AM343" s="115"/>
      <c r="AN343" s="115"/>
      <c r="AO343" s="115"/>
      <c r="AP343" s="84"/>
    </row>
    <row r="344" spans="1:42" ht="17">
      <c r="A344" s="85"/>
      <c r="B344" s="92">
        <v>44344</v>
      </c>
      <c r="C344" s="92"/>
      <c r="D344" s="92"/>
      <c r="E344" s="92">
        <v>44344</v>
      </c>
      <c r="F344" s="16" t="s">
        <v>6954</v>
      </c>
      <c r="G344" s="5" t="s">
        <v>4890</v>
      </c>
      <c r="H344" s="87" t="s">
        <v>6955</v>
      </c>
      <c r="I344" s="87" t="s">
        <v>3242</v>
      </c>
      <c r="J344" s="85" t="s">
        <v>178</v>
      </c>
      <c r="K344" s="93" t="s">
        <v>5266</v>
      </c>
      <c r="L344" s="172" t="s">
        <v>8253</v>
      </c>
      <c r="M344" s="85" t="s">
        <v>142</v>
      </c>
      <c r="N344" s="85">
        <v>1000</v>
      </c>
      <c r="O344" s="90" t="s">
        <v>6957</v>
      </c>
      <c r="P344" s="90"/>
      <c r="Q344" s="85" t="s">
        <v>6959</v>
      </c>
      <c r="R344" s="85" t="s">
        <v>7391</v>
      </c>
      <c r="S344" s="91" t="s">
        <v>6973</v>
      </c>
      <c r="T344" s="85"/>
      <c r="U344" s="85"/>
      <c r="V344" s="85" t="s">
        <v>139</v>
      </c>
      <c r="W344" s="85" t="s">
        <v>37</v>
      </c>
      <c r="X344" s="85"/>
      <c r="Y344" s="85"/>
      <c r="Z344" s="85"/>
      <c r="AA344" s="85"/>
      <c r="AB344" s="85"/>
      <c r="AC344" s="85"/>
      <c r="AD344" s="85"/>
      <c r="AE344" s="85"/>
      <c r="AF344" s="85"/>
      <c r="AG344" s="85"/>
      <c r="AH344" s="85"/>
      <c r="AI344" s="85"/>
      <c r="AJ344" s="85"/>
      <c r="AK344" s="85"/>
      <c r="AL344" s="85"/>
      <c r="AM344" s="85"/>
      <c r="AN344" s="85"/>
      <c r="AO344" s="85"/>
      <c r="AP344" s="84"/>
    </row>
    <row r="345" spans="1:42" ht="17">
      <c r="A345" s="85"/>
      <c r="B345" s="92">
        <v>44344</v>
      </c>
      <c r="C345" s="92">
        <v>44369</v>
      </c>
      <c r="D345" s="92"/>
      <c r="E345" s="92">
        <v>44372</v>
      </c>
      <c r="F345" s="16" t="s">
        <v>6954</v>
      </c>
      <c r="G345" s="5" t="s">
        <v>4890</v>
      </c>
      <c r="H345" s="87" t="s">
        <v>6955</v>
      </c>
      <c r="I345" s="87" t="s">
        <v>3242</v>
      </c>
      <c r="J345" s="85" t="s">
        <v>146</v>
      </c>
      <c r="K345" s="93" t="s">
        <v>8254</v>
      </c>
      <c r="L345" s="172" t="s">
        <v>8255</v>
      </c>
      <c r="M345" s="85" t="s">
        <v>2195</v>
      </c>
      <c r="N345" s="85">
        <v>1000</v>
      </c>
      <c r="O345" s="90" t="s">
        <v>6982</v>
      </c>
      <c r="P345" s="90"/>
      <c r="Q345" s="85" t="s">
        <v>6959</v>
      </c>
      <c r="R345" s="85" t="s">
        <v>7030</v>
      </c>
      <c r="S345" s="91" t="s">
        <v>6970</v>
      </c>
      <c r="T345" s="85"/>
      <c r="U345" s="85"/>
      <c r="V345" s="85" t="s">
        <v>139</v>
      </c>
      <c r="W345" s="85" t="s">
        <v>37</v>
      </c>
      <c r="X345" s="85"/>
      <c r="Y345" s="85"/>
      <c r="Z345" s="85"/>
      <c r="AA345" s="85"/>
      <c r="AB345" s="85"/>
      <c r="AC345" s="85"/>
      <c r="AD345" s="85"/>
      <c r="AE345" s="85"/>
      <c r="AF345" s="85"/>
      <c r="AG345" s="85"/>
      <c r="AH345" s="85"/>
      <c r="AI345" s="85"/>
      <c r="AJ345" s="85"/>
      <c r="AK345" s="85"/>
      <c r="AL345" s="85"/>
      <c r="AM345" s="85"/>
      <c r="AN345" s="85"/>
      <c r="AO345" s="85"/>
      <c r="AP345" s="84"/>
    </row>
    <row r="346" spans="1:42" ht="17">
      <c r="A346" s="85"/>
      <c r="B346" s="92">
        <v>44344</v>
      </c>
      <c r="C346" s="92"/>
      <c r="D346" s="92"/>
      <c r="E346" s="92">
        <v>44344</v>
      </c>
      <c r="F346" s="16" t="s">
        <v>6954</v>
      </c>
      <c r="G346" s="5" t="s">
        <v>4890</v>
      </c>
      <c r="H346" s="87" t="s">
        <v>6955</v>
      </c>
      <c r="I346" s="87" t="s">
        <v>3242</v>
      </c>
      <c r="J346" s="85" t="s">
        <v>6279</v>
      </c>
      <c r="K346" s="72" t="s">
        <v>5807</v>
      </c>
      <c r="L346" s="203" t="s">
        <v>8256</v>
      </c>
      <c r="M346" s="85" t="s">
        <v>8257</v>
      </c>
      <c r="N346" s="85"/>
      <c r="O346" s="90" t="s">
        <v>6965</v>
      </c>
      <c r="P346" s="90" t="s">
        <v>6965</v>
      </c>
      <c r="Q346" s="85" t="s">
        <v>6959</v>
      </c>
      <c r="R346" s="85" t="s">
        <v>7030</v>
      </c>
      <c r="S346" s="91" t="s">
        <v>6966</v>
      </c>
      <c r="T346" s="85"/>
      <c r="U346" s="85"/>
      <c r="V346" s="85" t="s">
        <v>139</v>
      </c>
      <c r="W346" s="85" t="s">
        <v>37</v>
      </c>
      <c r="X346" s="85"/>
      <c r="Y346" s="85"/>
      <c r="Z346" s="85"/>
      <c r="AA346" s="85"/>
      <c r="AB346" s="85"/>
      <c r="AC346" s="85"/>
      <c r="AD346" s="85"/>
      <c r="AE346" s="85"/>
      <c r="AF346" s="85"/>
      <c r="AG346" s="85"/>
      <c r="AH346" s="85"/>
      <c r="AI346" s="85"/>
      <c r="AJ346" s="85"/>
      <c r="AK346" s="85"/>
      <c r="AL346" s="85"/>
      <c r="AM346" s="85"/>
      <c r="AN346" s="85"/>
      <c r="AO346" s="85"/>
      <c r="AP346" s="84"/>
    </row>
    <row r="347" spans="1:42" ht="18">
      <c r="A347" s="85"/>
      <c r="B347" s="92">
        <v>44340</v>
      </c>
      <c r="C347" s="92">
        <v>44362</v>
      </c>
      <c r="D347" s="92"/>
      <c r="E347" s="92">
        <v>44347</v>
      </c>
      <c r="F347" s="16"/>
      <c r="G347" s="5" t="s">
        <v>4890</v>
      </c>
      <c r="H347" s="87" t="s">
        <v>6955</v>
      </c>
      <c r="I347" s="87" t="s">
        <v>3242</v>
      </c>
      <c r="J347" s="85" t="s">
        <v>156</v>
      </c>
      <c r="K347" s="156" t="s">
        <v>8258</v>
      </c>
      <c r="L347" s="172" t="s">
        <v>8259</v>
      </c>
      <c r="M347" s="87" t="s">
        <v>182</v>
      </c>
      <c r="N347" s="95">
        <v>1000</v>
      </c>
      <c r="O347" s="96" t="s">
        <v>6965</v>
      </c>
      <c r="P347" s="96" t="s">
        <v>6965</v>
      </c>
      <c r="Q347" s="85" t="s">
        <v>6959</v>
      </c>
      <c r="R347" s="87" t="s">
        <v>7030</v>
      </c>
      <c r="S347" s="91" t="s">
        <v>6966</v>
      </c>
      <c r="T347" s="94" t="s">
        <v>8260</v>
      </c>
      <c r="U347" s="87"/>
      <c r="V347" s="87" t="s">
        <v>139</v>
      </c>
      <c r="W347" s="85" t="s">
        <v>37</v>
      </c>
      <c r="X347" s="87"/>
      <c r="Y347" s="85"/>
      <c r="Z347" s="85"/>
      <c r="AA347" s="85"/>
      <c r="AB347" s="85"/>
      <c r="AC347" s="85"/>
      <c r="AD347" s="85"/>
      <c r="AE347" s="85"/>
      <c r="AF347" s="85"/>
      <c r="AG347" s="85"/>
      <c r="AH347" s="85"/>
      <c r="AI347" s="85"/>
      <c r="AJ347" s="85"/>
      <c r="AK347" s="85"/>
      <c r="AL347" s="85"/>
      <c r="AM347" s="85"/>
      <c r="AN347" s="85"/>
      <c r="AO347" s="85"/>
      <c r="AP347" s="84"/>
    </row>
    <row r="348" spans="1:42" ht="17">
      <c r="A348" s="92"/>
      <c r="B348" s="92">
        <v>44313</v>
      </c>
      <c r="C348" s="92">
        <v>44372</v>
      </c>
      <c r="D348" s="92"/>
      <c r="E348" s="92">
        <v>44357</v>
      </c>
      <c r="F348" s="16" t="s">
        <v>6954</v>
      </c>
      <c r="G348" s="5" t="s">
        <v>4890</v>
      </c>
      <c r="H348" s="87" t="s">
        <v>6955</v>
      </c>
      <c r="I348" s="87" t="s">
        <v>3242</v>
      </c>
      <c r="J348" s="85" t="s">
        <v>146</v>
      </c>
      <c r="K348" s="99" t="s">
        <v>8261</v>
      </c>
      <c r="L348" s="87" t="s">
        <v>8262</v>
      </c>
      <c r="M348" s="85" t="s">
        <v>153</v>
      </c>
      <c r="N348" s="106">
        <v>1000</v>
      </c>
      <c r="O348" s="90" t="s">
        <v>6965</v>
      </c>
      <c r="P348" s="90"/>
      <c r="Q348" s="85">
        <v>2021</v>
      </c>
      <c r="R348" s="85" t="s">
        <v>6978</v>
      </c>
      <c r="S348" s="85" t="s">
        <v>6966</v>
      </c>
      <c r="T348" s="102" t="s">
        <v>8263</v>
      </c>
      <c r="U348" s="85"/>
      <c r="V348" s="87" t="s">
        <v>345</v>
      </c>
      <c r="W348" s="85" t="s">
        <v>37</v>
      </c>
      <c r="X348" s="85"/>
      <c r="Y348" s="85"/>
      <c r="Z348" s="85"/>
      <c r="AA348" s="85"/>
      <c r="AB348" s="85"/>
      <c r="AC348" s="85"/>
      <c r="AD348" s="85"/>
      <c r="AE348" s="85"/>
      <c r="AF348" s="85"/>
      <c r="AG348" s="85"/>
      <c r="AH348" s="85"/>
      <c r="AI348" s="85"/>
      <c r="AJ348" s="85"/>
      <c r="AK348" s="85"/>
      <c r="AL348" s="85"/>
      <c r="AM348" s="85"/>
      <c r="AN348" s="85"/>
      <c r="AO348" s="85"/>
      <c r="AP348" s="84"/>
    </row>
    <row r="349" spans="1:42" ht="36">
      <c r="A349" s="97"/>
      <c r="B349" s="92">
        <v>44286</v>
      </c>
      <c r="C349" s="92">
        <v>44402</v>
      </c>
      <c r="D349" s="92"/>
      <c r="E349" s="92">
        <v>44370</v>
      </c>
      <c r="F349" s="16" t="s">
        <v>6954</v>
      </c>
      <c r="G349" s="5" t="s">
        <v>4890</v>
      </c>
      <c r="H349" s="87" t="s">
        <v>6955</v>
      </c>
      <c r="I349" s="87" t="s">
        <v>3242</v>
      </c>
      <c r="J349" s="85" t="s">
        <v>175</v>
      </c>
      <c r="K349" s="91" t="s">
        <v>7392</v>
      </c>
      <c r="L349" s="87" t="s">
        <v>7393</v>
      </c>
      <c r="M349" s="87" t="s">
        <v>142</v>
      </c>
      <c r="N349" s="95">
        <v>1000</v>
      </c>
      <c r="O349" s="96">
        <v>0.3</v>
      </c>
      <c r="P349" s="98"/>
      <c r="Q349" s="85" t="s">
        <v>6959</v>
      </c>
      <c r="R349" s="87" t="s">
        <v>7030</v>
      </c>
      <c r="S349" s="19" t="s">
        <v>12276</v>
      </c>
      <c r="T349" s="94" t="s">
        <v>8264</v>
      </c>
      <c r="U349" s="87"/>
      <c r="V349" s="87" t="s">
        <v>139</v>
      </c>
      <c r="W349" s="85" t="s">
        <v>37</v>
      </c>
      <c r="X349" s="87"/>
      <c r="Y349" s="87"/>
      <c r="Z349" s="87"/>
      <c r="AA349" s="87"/>
      <c r="AB349" s="87"/>
      <c r="AC349" s="87"/>
      <c r="AD349" s="87"/>
      <c r="AE349" s="87"/>
      <c r="AF349" s="87"/>
      <c r="AG349" s="87"/>
      <c r="AH349" s="87"/>
      <c r="AI349" s="87"/>
      <c r="AJ349" s="87"/>
      <c r="AK349" s="87"/>
      <c r="AL349" s="87"/>
      <c r="AM349" s="85"/>
      <c r="AN349" s="85"/>
      <c r="AO349" s="85"/>
      <c r="AP349" s="84"/>
    </row>
    <row r="350" spans="1:42" ht="18">
      <c r="A350" s="85"/>
      <c r="B350" s="92">
        <v>44336</v>
      </c>
      <c r="C350" s="92">
        <v>44351</v>
      </c>
      <c r="D350" s="92">
        <v>44350</v>
      </c>
      <c r="E350" s="92">
        <v>44347</v>
      </c>
      <c r="F350" s="16" t="s">
        <v>6954</v>
      </c>
      <c r="G350" s="5" t="s">
        <v>4890</v>
      </c>
      <c r="H350" s="87" t="s">
        <v>6955</v>
      </c>
      <c r="I350" s="87" t="s">
        <v>3242</v>
      </c>
      <c r="J350" s="85" t="s">
        <v>175</v>
      </c>
      <c r="K350" s="188" t="s">
        <v>6088</v>
      </c>
      <c r="L350" s="172" t="s">
        <v>8265</v>
      </c>
      <c r="M350" s="87" t="s">
        <v>168</v>
      </c>
      <c r="N350" s="95">
        <v>470</v>
      </c>
      <c r="O350" s="96" t="s">
        <v>6958</v>
      </c>
      <c r="P350" s="96" t="s">
        <v>6958</v>
      </c>
      <c r="Q350" s="85" t="s">
        <v>6959</v>
      </c>
      <c r="R350" s="87" t="s">
        <v>7030</v>
      </c>
      <c r="S350" s="91" t="s">
        <v>6973</v>
      </c>
      <c r="T350" s="94" t="s">
        <v>964</v>
      </c>
      <c r="U350" s="87"/>
      <c r="V350" s="87" t="s">
        <v>139</v>
      </c>
      <c r="W350" s="85" t="s">
        <v>37</v>
      </c>
      <c r="X350" s="87"/>
      <c r="Y350" s="85"/>
      <c r="Z350" s="85"/>
      <c r="AA350" s="85"/>
      <c r="AB350" s="85"/>
      <c r="AC350" s="85"/>
      <c r="AD350" s="85"/>
      <c r="AE350" s="85"/>
      <c r="AF350" s="85"/>
      <c r="AG350" s="85"/>
      <c r="AH350" s="85"/>
      <c r="AI350" s="85"/>
      <c r="AJ350" s="85"/>
      <c r="AK350" s="85"/>
      <c r="AL350" s="85"/>
      <c r="AM350" s="85"/>
      <c r="AN350" s="85"/>
      <c r="AO350" s="85"/>
      <c r="AP350" s="84"/>
    </row>
    <row r="351" spans="1:42" ht="36">
      <c r="A351" s="85"/>
      <c r="B351" s="92">
        <v>44341</v>
      </c>
      <c r="C351" s="92">
        <v>44367</v>
      </c>
      <c r="D351" s="92"/>
      <c r="E351" s="92">
        <v>44357</v>
      </c>
      <c r="F351" s="16" t="s">
        <v>6954</v>
      </c>
      <c r="G351" s="5" t="s">
        <v>4890</v>
      </c>
      <c r="H351" s="87" t="s">
        <v>6955</v>
      </c>
      <c r="I351" s="87" t="s">
        <v>3242</v>
      </c>
      <c r="J351" s="85" t="s">
        <v>175</v>
      </c>
      <c r="K351" s="156" t="s">
        <v>8266</v>
      </c>
      <c r="L351" s="188" t="s">
        <v>8267</v>
      </c>
      <c r="M351" s="87" t="s">
        <v>246</v>
      </c>
      <c r="N351" s="95">
        <v>5000</v>
      </c>
      <c r="O351" s="96" t="s">
        <v>6965</v>
      </c>
      <c r="P351" s="96" t="s">
        <v>6965</v>
      </c>
      <c r="Q351" s="85" t="s">
        <v>6959</v>
      </c>
      <c r="R351" s="87" t="s">
        <v>6978</v>
      </c>
      <c r="S351" s="91" t="s">
        <v>6966</v>
      </c>
      <c r="T351" s="94" t="s">
        <v>8268</v>
      </c>
      <c r="U351" s="87"/>
      <c r="V351" s="87" t="s">
        <v>139</v>
      </c>
      <c r="W351" s="85" t="s">
        <v>37</v>
      </c>
      <c r="X351" s="87"/>
      <c r="Y351" s="85"/>
      <c r="Z351" s="85"/>
      <c r="AA351" s="85"/>
      <c r="AB351" s="85"/>
      <c r="AC351" s="85"/>
      <c r="AD351" s="85"/>
      <c r="AE351" s="85"/>
      <c r="AF351" s="85"/>
      <c r="AG351" s="85"/>
      <c r="AH351" s="85"/>
      <c r="AI351" s="85"/>
      <c r="AJ351" s="85"/>
      <c r="AK351" s="85"/>
      <c r="AL351" s="85"/>
      <c r="AM351" s="85"/>
      <c r="AN351" s="85"/>
      <c r="AO351" s="85"/>
      <c r="AP351" s="84"/>
    </row>
    <row r="352" spans="1:42" ht="17">
      <c r="A352" s="92"/>
      <c r="B352" s="92">
        <v>44307</v>
      </c>
      <c r="C352" s="92" t="s">
        <v>7333</v>
      </c>
      <c r="D352" s="92"/>
      <c r="E352" s="92">
        <v>44347</v>
      </c>
      <c r="F352" s="16" t="s">
        <v>6954</v>
      </c>
      <c r="G352" s="5" t="s">
        <v>4890</v>
      </c>
      <c r="H352" s="87" t="s">
        <v>6955</v>
      </c>
      <c r="I352" s="87" t="s">
        <v>3242</v>
      </c>
      <c r="J352" s="85" t="s">
        <v>281</v>
      </c>
      <c r="K352" s="122" t="s">
        <v>8269</v>
      </c>
      <c r="L352" s="87" t="s">
        <v>8270</v>
      </c>
      <c r="M352" s="85" t="s">
        <v>8271</v>
      </c>
      <c r="N352" s="106">
        <v>5000</v>
      </c>
      <c r="O352" s="90" t="s">
        <v>6982</v>
      </c>
      <c r="P352" s="90" t="s">
        <v>6982</v>
      </c>
      <c r="Q352" s="85">
        <v>2021</v>
      </c>
      <c r="R352" s="85" t="s">
        <v>6978</v>
      </c>
      <c r="S352" s="85" t="s">
        <v>6961</v>
      </c>
      <c r="T352" s="102" t="s">
        <v>8272</v>
      </c>
      <c r="U352" s="85"/>
      <c r="V352" s="87" t="s">
        <v>139</v>
      </c>
      <c r="W352" s="85" t="s">
        <v>37</v>
      </c>
      <c r="X352" s="85"/>
      <c r="Y352" s="85"/>
      <c r="Z352" s="85"/>
      <c r="AA352" s="85"/>
      <c r="AB352" s="85"/>
      <c r="AC352" s="85"/>
      <c r="AD352" s="85"/>
      <c r="AE352" s="85"/>
      <c r="AF352" s="85"/>
      <c r="AG352" s="85"/>
      <c r="AH352" s="85"/>
      <c r="AI352" s="85"/>
      <c r="AJ352" s="85"/>
      <c r="AK352" s="85"/>
      <c r="AL352" s="85"/>
      <c r="AM352" s="85"/>
      <c r="AN352" s="85"/>
      <c r="AO352" s="85"/>
      <c r="AP352" s="84"/>
    </row>
    <row r="353" spans="1:42" ht="17">
      <c r="A353" s="85"/>
      <c r="B353" s="92">
        <v>44328</v>
      </c>
      <c r="C353" s="92" t="s">
        <v>7333</v>
      </c>
      <c r="D353" s="92"/>
      <c r="E353" s="92">
        <v>44347</v>
      </c>
      <c r="F353" s="16"/>
      <c r="G353" s="5" t="s">
        <v>4890</v>
      </c>
      <c r="H353" s="87" t="s">
        <v>6955</v>
      </c>
      <c r="I353" s="87" t="s">
        <v>3242</v>
      </c>
      <c r="J353" s="85" t="s">
        <v>281</v>
      </c>
      <c r="K353" s="93" t="s">
        <v>6055</v>
      </c>
      <c r="L353" s="85" t="s">
        <v>8273</v>
      </c>
      <c r="M353" s="85" t="s">
        <v>8274</v>
      </c>
      <c r="N353" s="85">
        <v>850</v>
      </c>
      <c r="O353" s="90" t="s">
        <v>6982</v>
      </c>
      <c r="P353" s="90" t="s">
        <v>6982</v>
      </c>
      <c r="Q353" s="85" t="s">
        <v>6959</v>
      </c>
      <c r="R353" s="85" t="s">
        <v>7030</v>
      </c>
      <c r="S353" s="85" t="s">
        <v>6973</v>
      </c>
      <c r="T353" s="85" t="s">
        <v>8275</v>
      </c>
      <c r="U353" s="85"/>
      <c r="V353" s="85" t="s">
        <v>139</v>
      </c>
      <c r="W353" s="85" t="s">
        <v>37</v>
      </c>
      <c r="X353" s="85"/>
      <c r="Y353" s="85"/>
      <c r="Z353" s="85"/>
      <c r="AA353" s="85"/>
      <c r="AB353" s="85"/>
      <c r="AC353" s="85"/>
      <c r="AD353" s="85"/>
      <c r="AE353" s="85"/>
      <c r="AF353" s="85"/>
      <c r="AG353" s="85"/>
      <c r="AH353" s="85"/>
      <c r="AI353" s="85"/>
      <c r="AJ353" s="85"/>
      <c r="AK353" s="85"/>
      <c r="AL353" s="85"/>
      <c r="AM353" s="85"/>
      <c r="AN353" s="85"/>
      <c r="AO353" s="85"/>
      <c r="AP353" s="84"/>
    </row>
    <row r="354" spans="1:42" ht="36">
      <c r="A354" s="85"/>
      <c r="B354" s="92">
        <v>44334</v>
      </c>
      <c r="C354" s="92" t="s">
        <v>7333</v>
      </c>
      <c r="D354" s="92"/>
      <c r="E354" s="92">
        <v>44347</v>
      </c>
      <c r="F354" s="16" t="s">
        <v>6954</v>
      </c>
      <c r="G354" s="5" t="s">
        <v>4890</v>
      </c>
      <c r="H354" s="87" t="s">
        <v>6955</v>
      </c>
      <c r="I354" s="87" t="s">
        <v>3242</v>
      </c>
      <c r="J354" s="85" t="s">
        <v>281</v>
      </c>
      <c r="K354" s="93" t="s">
        <v>8276</v>
      </c>
      <c r="L354" s="85" t="s">
        <v>8277</v>
      </c>
      <c r="M354" s="87" t="s">
        <v>264</v>
      </c>
      <c r="N354" s="95">
        <v>1200</v>
      </c>
      <c r="O354" s="96" t="s">
        <v>6982</v>
      </c>
      <c r="P354" s="96" t="s">
        <v>6982</v>
      </c>
      <c r="Q354" s="85" t="s">
        <v>6959</v>
      </c>
      <c r="R354" s="87" t="s">
        <v>6978</v>
      </c>
      <c r="S354" s="91" t="s">
        <v>6966</v>
      </c>
      <c r="T354" s="94" t="s">
        <v>8278</v>
      </c>
      <c r="U354" s="87"/>
      <c r="V354" s="87" t="s">
        <v>139</v>
      </c>
      <c r="W354" s="85" t="s">
        <v>35</v>
      </c>
      <c r="X354" s="87"/>
      <c r="Y354" s="85"/>
      <c r="Z354" s="85"/>
      <c r="AA354" s="85"/>
      <c r="AB354" s="85"/>
      <c r="AC354" s="85"/>
      <c r="AD354" s="85"/>
      <c r="AE354" s="85"/>
      <c r="AF354" s="85"/>
      <c r="AG354" s="85"/>
      <c r="AH354" s="85"/>
      <c r="AI354" s="85"/>
      <c r="AJ354" s="85"/>
      <c r="AK354" s="85"/>
      <c r="AL354" s="85"/>
      <c r="AM354" s="85"/>
      <c r="AN354" s="85"/>
      <c r="AO354" s="85"/>
      <c r="AP354" s="84"/>
    </row>
    <row r="355" spans="1:42" ht="17">
      <c r="A355" s="85"/>
      <c r="B355" s="92">
        <v>44347</v>
      </c>
      <c r="C355" s="92"/>
      <c r="D355" s="92">
        <v>44373</v>
      </c>
      <c r="E355" s="92">
        <v>44377</v>
      </c>
      <c r="F355" s="16" t="s">
        <v>6954</v>
      </c>
      <c r="G355" s="5" t="s">
        <v>4890</v>
      </c>
      <c r="H355" s="87" t="s">
        <v>6955</v>
      </c>
      <c r="I355" s="87" t="s">
        <v>3242</v>
      </c>
      <c r="J355" s="85" t="s">
        <v>5487</v>
      </c>
      <c r="K355" s="93" t="s">
        <v>8279</v>
      </c>
      <c r="L355" s="85" t="s">
        <v>6562</v>
      </c>
      <c r="M355" s="85" t="s">
        <v>811</v>
      </c>
      <c r="N355" s="85">
        <v>4591</v>
      </c>
      <c r="O355" s="90" t="s">
        <v>6958</v>
      </c>
      <c r="P355" s="90" t="s">
        <v>6958</v>
      </c>
      <c r="Q355" s="85" t="s">
        <v>6959</v>
      </c>
      <c r="R355" s="85" t="s">
        <v>7030</v>
      </c>
      <c r="S355" s="91" t="s">
        <v>6966</v>
      </c>
      <c r="T355" s="85" t="s">
        <v>8280</v>
      </c>
      <c r="U355" s="85"/>
      <c r="V355" s="85" t="s">
        <v>345</v>
      </c>
      <c r="W355" s="85" t="s">
        <v>37</v>
      </c>
      <c r="X355" s="85"/>
      <c r="Y355" s="85"/>
      <c r="Z355" s="85"/>
      <c r="AA355" s="85"/>
      <c r="AB355" s="85"/>
      <c r="AC355" s="85"/>
      <c r="AD355" s="85"/>
      <c r="AE355" s="85"/>
      <c r="AF355" s="85"/>
      <c r="AG355" s="85"/>
      <c r="AH355" s="85"/>
      <c r="AI355" s="85"/>
      <c r="AJ355" s="85"/>
      <c r="AK355" s="85"/>
      <c r="AL355" s="85"/>
      <c r="AM355" s="85"/>
      <c r="AN355" s="85"/>
      <c r="AO355" s="85"/>
      <c r="AP355" s="84"/>
    </row>
    <row r="356" spans="1:42" ht="17">
      <c r="A356" s="121"/>
      <c r="B356" s="124">
        <v>44347</v>
      </c>
      <c r="C356" s="124">
        <v>44351</v>
      </c>
      <c r="D356" s="124"/>
      <c r="E356" s="124">
        <v>44347</v>
      </c>
      <c r="F356" s="16" t="s">
        <v>6954</v>
      </c>
      <c r="G356" s="5" t="s">
        <v>4890</v>
      </c>
      <c r="H356" s="87" t="s">
        <v>6955</v>
      </c>
      <c r="I356" s="87" t="s">
        <v>3242</v>
      </c>
      <c r="J356" s="85" t="s">
        <v>175</v>
      </c>
      <c r="K356" s="134" t="s">
        <v>7874</v>
      </c>
      <c r="L356" s="172" t="s">
        <v>7875</v>
      </c>
      <c r="M356" s="121" t="s">
        <v>163</v>
      </c>
      <c r="N356" s="121">
        <v>500</v>
      </c>
      <c r="O356" s="131" t="s">
        <v>6958</v>
      </c>
      <c r="P356" s="131" t="s">
        <v>6958</v>
      </c>
      <c r="Q356" s="121" t="s">
        <v>6959</v>
      </c>
      <c r="R356" s="121" t="s">
        <v>7030</v>
      </c>
      <c r="S356" s="151" t="s">
        <v>6961</v>
      </c>
      <c r="T356" s="121" t="s">
        <v>8281</v>
      </c>
      <c r="U356" s="121"/>
      <c r="V356" s="121" t="s">
        <v>139</v>
      </c>
      <c r="W356" s="121" t="s">
        <v>37</v>
      </c>
      <c r="X356" s="121"/>
      <c r="Y356" s="121"/>
      <c r="Z356" s="121"/>
      <c r="AA356" s="121"/>
      <c r="AB356" s="121"/>
      <c r="AC356" s="121"/>
      <c r="AD356" s="121"/>
      <c r="AE356" s="121"/>
      <c r="AF356" s="121"/>
      <c r="AG356" s="121"/>
      <c r="AH356" s="121"/>
      <c r="AI356" s="121"/>
      <c r="AJ356" s="121"/>
      <c r="AK356" s="121"/>
      <c r="AL356" s="121"/>
      <c r="AM356" s="121"/>
      <c r="AN356" s="121"/>
      <c r="AO356" s="121"/>
      <c r="AP356" s="84"/>
    </row>
    <row r="357" spans="1:42" ht="17">
      <c r="A357" s="85"/>
      <c r="B357" s="92">
        <v>44347</v>
      </c>
      <c r="C357" s="105">
        <v>44349</v>
      </c>
      <c r="D357" s="92"/>
      <c r="E357" s="92">
        <v>44347</v>
      </c>
      <c r="F357" s="16" t="s">
        <v>6954</v>
      </c>
      <c r="G357" s="5" t="s">
        <v>4890</v>
      </c>
      <c r="H357" s="87" t="s">
        <v>6955</v>
      </c>
      <c r="I357" s="87" t="s">
        <v>3242</v>
      </c>
      <c r="J357" s="85" t="s">
        <v>154</v>
      </c>
      <c r="K357" s="93" t="s">
        <v>8282</v>
      </c>
      <c r="L357" s="34" t="s">
        <v>8283</v>
      </c>
      <c r="M357" s="85" t="s">
        <v>176</v>
      </c>
      <c r="N357" s="85">
        <v>1000</v>
      </c>
      <c r="O357" s="90" t="s">
        <v>6965</v>
      </c>
      <c r="P357" s="90" t="s">
        <v>6965</v>
      </c>
      <c r="Q357" s="85" t="s">
        <v>6959</v>
      </c>
      <c r="R357" s="85" t="s">
        <v>7030</v>
      </c>
      <c r="S357" s="91" t="s">
        <v>6973</v>
      </c>
      <c r="T357" s="85" t="s">
        <v>8284</v>
      </c>
      <c r="U357" s="85"/>
      <c r="V357" s="85" t="s">
        <v>345</v>
      </c>
      <c r="W357" s="85" t="s">
        <v>37</v>
      </c>
      <c r="X357" s="85"/>
      <c r="Y357" s="85"/>
      <c r="Z357" s="85"/>
      <c r="AA357" s="85"/>
      <c r="AB357" s="85"/>
      <c r="AC357" s="85"/>
      <c r="AD357" s="85"/>
      <c r="AE357" s="85"/>
      <c r="AF357" s="85"/>
      <c r="AG357" s="85"/>
      <c r="AH357" s="85"/>
      <c r="AI357" s="85"/>
      <c r="AJ357" s="85"/>
      <c r="AK357" s="85"/>
      <c r="AL357" s="85"/>
      <c r="AM357" s="85"/>
      <c r="AN357" s="85"/>
      <c r="AO357" s="85"/>
      <c r="AP357" s="84"/>
    </row>
    <row r="358" spans="1:42" ht="17">
      <c r="A358" s="85"/>
      <c r="B358" s="92">
        <v>44347</v>
      </c>
      <c r="C358" s="92">
        <v>44348</v>
      </c>
      <c r="D358" s="92"/>
      <c r="E358" s="92">
        <v>44347</v>
      </c>
      <c r="F358" s="16"/>
      <c r="G358" s="5" t="s">
        <v>4890</v>
      </c>
      <c r="H358" s="87" t="s">
        <v>6955</v>
      </c>
      <c r="I358" s="87" t="s">
        <v>3242</v>
      </c>
      <c r="J358" s="85" t="s">
        <v>156</v>
      </c>
      <c r="K358" s="21" t="s">
        <v>8285</v>
      </c>
      <c r="L358" s="34" t="s">
        <v>7785</v>
      </c>
      <c r="M358" s="85" t="s">
        <v>142</v>
      </c>
      <c r="N358" s="85">
        <v>1000</v>
      </c>
      <c r="O358" s="90" t="s">
        <v>6965</v>
      </c>
      <c r="P358" s="90" t="s">
        <v>6965</v>
      </c>
      <c r="Q358" s="85" t="s">
        <v>6959</v>
      </c>
      <c r="R358" s="85" t="s">
        <v>7030</v>
      </c>
      <c r="S358" s="91" t="s">
        <v>6973</v>
      </c>
      <c r="T358" s="85"/>
      <c r="U358" s="85"/>
      <c r="V358" s="85" t="s">
        <v>139</v>
      </c>
      <c r="W358" s="85" t="s">
        <v>37</v>
      </c>
      <c r="X358" s="85"/>
      <c r="Y358" s="85"/>
      <c r="Z358" s="85"/>
      <c r="AA358" s="85"/>
      <c r="AB358" s="85"/>
      <c r="AC358" s="85"/>
      <c r="AD358" s="85"/>
      <c r="AE358" s="85"/>
      <c r="AF358" s="85"/>
      <c r="AG358" s="85"/>
      <c r="AH358" s="85"/>
      <c r="AI358" s="85"/>
      <c r="AJ358" s="85"/>
      <c r="AK358" s="85"/>
      <c r="AL358" s="85"/>
      <c r="AM358" s="85"/>
      <c r="AN358" s="85"/>
      <c r="AO358" s="85"/>
      <c r="AP358" s="84"/>
    </row>
    <row r="359" spans="1:42" ht="17">
      <c r="A359" s="85"/>
      <c r="B359" s="92">
        <v>44347</v>
      </c>
      <c r="C359" s="92"/>
      <c r="D359" s="92">
        <v>44348</v>
      </c>
      <c r="E359" s="92">
        <v>44347</v>
      </c>
      <c r="F359" s="16"/>
      <c r="G359" s="5" t="s">
        <v>4890</v>
      </c>
      <c r="H359" s="87" t="s">
        <v>6955</v>
      </c>
      <c r="I359" s="87" t="s">
        <v>3242</v>
      </c>
      <c r="J359" s="85" t="s">
        <v>156</v>
      </c>
      <c r="K359" s="21" t="s">
        <v>8286</v>
      </c>
      <c r="L359" s="34" t="s">
        <v>8287</v>
      </c>
      <c r="M359" s="85" t="s">
        <v>142</v>
      </c>
      <c r="N359" s="85">
        <v>3602</v>
      </c>
      <c r="O359" s="90" t="s">
        <v>6958</v>
      </c>
      <c r="P359" s="90" t="s">
        <v>6958</v>
      </c>
      <c r="Q359" s="85" t="s">
        <v>6959</v>
      </c>
      <c r="R359" s="85" t="s">
        <v>7030</v>
      </c>
      <c r="S359" s="91" t="s">
        <v>6973</v>
      </c>
      <c r="T359" s="85"/>
      <c r="U359" s="85"/>
      <c r="V359" s="85" t="s">
        <v>139</v>
      </c>
      <c r="W359" s="85" t="s">
        <v>37</v>
      </c>
      <c r="X359" s="85"/>
      <c r="Y359" s="85"/>
      <c r="Z359" s="85"/>
      <c r="AA359" s="85"/>
      <c r="AB359" s="85"/>
      <c r="AC359" s="85"/>
      <c r="AD359" s="85"/>
      <c r="AE359" s="85"/>
      <c r="AF359" s="85"/>
      <c r="AG359" s="85"/>
      <c r="AH359" s="85"/>
      <c r="AI359" s="85"/>
      <c r="AJ359" s="85"/>
      <c r="AK359" s="85"/>
      <c r="AL359" s="85"/>
      <c r="AM359" s="85"/>
      <c r="AN359" s="85"/>
      <c r="AO359" s="85"/>
      <c r="AP359" s="84"/>
    </row>
    <row r="360" spans="1:42" ht="17">
      <c r="A360" s="85"/>
      <c r="B360" s="92">
        <v>44347</v>
      </c>
      <c r="C360" s="92">
        <v>44357</v>
      </c>
      <c r="D360" s="92"/>
      <c r="E360" s="92">
        <v>44347</v>
      </c>
      <c r="F360" s="44"/>
      <c r="G360" s="5" t="s">
        <v>4890</v>
      </c>
      <c r="H360" s="87" t="s">
        <v>6955</v>
      </c>
      <c r="I360" s="87" t="s">
        <v>3242</v>
      </c>
      <c r="J360" s="85" t="s">
        <v>156</v>
      </c>
      <c r="K360" s="21" t="s">
        <v>8288</v>
      </c>
      <c r="L360" s="34" t="s">
        <v>8289</v>
      </c>
      <c r="M360" s="85" t="s">
        <v>176</v>
      </c>
      <c r="N360" s="85">
        <v>1000</v>
      </c>
      <c r="O360" s="90" t="s">
        <v>6965</v>
      </c>
      <c r="P360" s="90" t="s">
        <v>6965</v>
      </c>
      <c r="Q360" s="85" t="s">
        <v>6959</v>
      </c>
      <c r="R360" s="85" t="s">
        <v>7030</v>
      </c>
      <c r="S360" s="91" t="s">
        <v>6961</v>
      </c>
      <c r="T360" s="85"/>
      <c r="U360" s="85"/>
      <c r="V360" s="121" t="s">
        <v>345</v>
      </c>
      <c r="W360" s="85" t="s">
        <v>37</v>
      </c>
      <c r="X360" s="85"/>
      <c r="Y360" s="85"/>
      <c r="Z360" s="85"/>
      <c r="AA360" s="85"/>
      <c r="AB360" s="85"/>
      <c r="AC360" s="85"/>
      <c r="AD360" s="85"/>
      <c r="AE360" s="85"/>
      <c r="AF360" s="85"/>
      <c r="AG360" s="85"/>
      <c r="AH360" s="85"/>
      <c r="AI360" s="85"/>
      <c r="AJ360" s="85"/>
      <c r="AK360" s="85"/>
      <c r="AL360" s="85"/>
      <c r="AM360" s="85"/>
      <c r="AN360" s="85"/>
      <c r="AO360" s="85"/>
      <c r="AP360" s="84"/>
    </row>
    <row r="361" spans="1:42" ht="17">
      <c r="A361" s="85"/>
      <c r="B361" s="92">
        <v>44347</v>
      </c>
      <c r="C361" s="92" t="s">
        <v>7333</v>
      </c>
      <c r="D361" s="92"/>
      <c r="E361" s="92">
        <v>44351</v>
      </c>
      <c r="F361" s="16" t="s">
        <v>6954</v>
      </c>
      <c r="G361" s="5" t="s">
        <v>4890</v>
      </c>
      <c r="H361" s="87" t="s">
        <v>6955</v>
      </c>
      <c r="I361" s="87" t="s">
        <v>3242</v>
      </c>
      <c r="J361" s="85" t="s">
        <v>146</v>
      </c>
      <c r="K361" s="93" t="s">
        <v>8290</v>
      </c>
      <c r="L361" s="172" t="s">
        <v>8291</v>
      </c>
      <c r="M361" s="85" t="s">
        <v>168</v>
      </c>
      <c r="N361" s="85">
        <v>1000</v>
      </c>
      <c r="O361" s="90" t="s">
        <v>6982</v>
      </c>
      <c r="P361" s="90"/>
      <c r="Q361" s="85" t="s">
        <v>6959</v>
      </c>
      <c r="R361" s="85" t="s">
        <v>7030</v>
      </c>
      <c r="S361" s="91" t="s">
        <v>6966</v>
      </c>
      <c r="T361" s="85" t="s">
        <v>8292</v>
      </c>
      <c r="U361" s="85"/>
      <c r="V361" s="85" t="s">
        <v>345</v>
      </c>
      <c r="W361" s="85" t="s">
        <v>37</v>
      </c>
      <c r="X361" s="85"/>
      <c r="Y361" s="85"/>
      <c r="Z361" s="85"/>
      <c r="AA361" s="85"/>
      <c r="AB361" s="85"/>
      <c r="AC361" s="85"/>
      <c r="AD361" s="85"/>
      <c r="AE361" s="85"/>
      <c r="AF361" s="85"/>
      <c r="AG361" s="85"/>
      <c r="AH361" s="85"/>
      <c r="AI361" s="85"/>
      <c r="AJ361" s="85"/>
      <c r="AK361" s="85"/>
      <c r="AL361" s="85"/>
      <c r="AM361" s="85"/>
      <c r="AN361" s="85"/>
      <c r="AO361" s="85"/>
      <c r="AP361" s="84"/>
    </row>
    <row r="362" spans="1:42" ht="28" customHeight="1">
      <c r="A362" s="85"/>
      <c r="B362" s="92">
        <v>44347</v>
      </c>
      <c r="C362" s="92">
        <v>44397</v>
      </c>
      <c r="D362" s="92"/>
      <c r="E362" s="92">
        <v>44376</v>
      </c>
      <c r="F362" s="16" t="s">
        <v>6954</v>
      </c>
      <c r="G362" s="5" t="s">
        <v>4890</v>
      </c>
      <c r="H362" s="87" t="s">
        <v>6955</v>
      </c>
      <c r="I362" s="87" t="s">
        <v>3242</v>
      </c>
      <c r="J362" s="85" t="s">
        <v>281</v>
      </c>
      <c r="K362" s="93" t="s">
        <v>8293</v>
      </c>
      <c r="L362" s="172" t="s">
        <v>8294</v>
      </c>
      <c r="M362" s="85" t="s">
        <v>213</v>
      </c>
      <c r="N362" s="85">
        <v>999</v>
      </c>
      <c r="O362" s="90" t="s">
        <v>6965</v>
      </c>
      <c r="P362" s="90" t="s">
        <v>6965</v>
      </c>
      <c r="Q362" s="85" t="s">
        <v>6959</v>
      </c>
      <c r="R362" s="85" t="s">
        <v>7391</v>
      </c>
      <c r="S362" s="91" t="s">
        <v>6966</v>
      </c>
      <c r="T362" s="85" t="s">
        <v>8295</v>
      </c>
      <c r="U362" s="85"/>
      <c r="V362" s="87" t="s">
        <v>139</v>
      </c>
      <c r="W362" s="85" t="s">
        <v>37</v>
      </c>
      <c r="X362" s="85"/>
      <c r="Y362" s="85"/>
      <c r="Z362" s="85"/>
      <c r="AA362" s="85"/>
      <c r="AB362" s="85"/>
      <c r="AC362" s="85"/>
      <c r="AD362" s="85"/>
      <c r="AE362" s="85"/>
      <c r="AF362" s="85"/>
      <c r="AG362" s="85"/>
      <c r="AH362" s="85"/>
      <c r="AI362" s="85"/>
      <c r="AJ362" s="85"/>
      <c r="AK362" s="85"/>
      <c r="AL362" s="85"/>
      <c r="AM362" s="85"/>
      <c r="AN362" s="85"/>
      <c r="AO362" s="85"/>
      <c r="AP362" s="84"/>
    </row>
    <row r="363" spans="1:42" ht="17">
      <c r="A363" s="85"/>
      <c r="B363" s="92">
        <v>44347</v>
      </c>
      <c r="C363" s="105">
        <v>44364</v>
      </c>
      <c r="D363" s="92"/>
      <c r="E363" s="92">
        <v>44347</v>
      </c>
      <c r="F363" s="16" t="s">
        <v>6954</v>
      </c>
      <c r="G363" s="5" t="s">
        <v>4890</v>
      </c>
      <c r="H363" s="87" t="s">
        <v>6955</v>
      </c>
      <c r="I363" s="87" t="s">
        <v>3242</v>
      </c>
      <c r="J363" s="85" t="s">
        <v>154</v>
      </c>
      <c r="K363" s="110" t="s">
        <v>8296</v>
      </c>
      <c r="L363" s="34" t="s">
        <v>8297</v>
      </c>
      <c r="M363" s="85" t="s">
        <v>168</v>
      </c>
      <c r="N363" s="85">
        <v>1000</v>
      </c>
      <c r="O363" s="90" t="s">
        <v>6965</v>
      </c>
      <c r="P363" s="90" t="s">
        <v>6965</v>
      </c>
      <c r="Q363" s="85" t="s">
        <v>6959</v>
      </c>
      <c r="R363" s="85" t="s">
        <v>7391</v>
      </c>
      <c r="S363" s="91" t="s">
        <v>6966</v>
      </c>
      <c r="T363" s="85" t="s">
        <v>8298</v>
      </c>
      <c r="U363" s="85"/>
      <c r="V363" s="85" t="s">
        <v>345</v>
      </c>
      <c r="W363" s="85" t="s">
        <v>37</v>
      </c>
      <c r="X363" s="85"/>
      <c r="Y363" s="85"/>
      <c r="Z363" s="85"/>
      <c r="AA363" s="85"/>
      <c r="AB363" s="85"/>
      <c r="AC363" s="85"/>
      <c r="AD363" s="85"/>
      <c r="AE363" s="85"/>
      <c r="AF363" s="85"/>
      <c r="AG363" s="85"/>
      <c r="AH363" s="85"/>
      <c r="AI363" s="85"/>
      <c r="AJ363" s="85"/>
      <c r="AK363" s="85"/>
      <c r="AL363" s="85"/>
      <c r="AM363" s="85"/>
      <c r="AN363" s="85"/>
      <c r="AO363" s="85"/>
      <c r="AP363" s="84"/>
    </row>
    <row r="364" spans="1:42" ht="24" customHeight="1">
      <c r="A364" s="85"/>
      <c r="B364" s="92">
        <v>44347</v>
      </c>
      <c r="C364" s="92"/>
      <c r="D364" s="92">
        <v>44364</v>
      </c>
      <c r="E364" s="92">
        <v>44364</v>
      </c>
      <c r="F364" s="16" t="s">
        <v>6954</v>
      </c>
      <c r="G364" s="5" t="s">
        <v>4890</v>
      </c>
      <c r="H364" s="87" t="s">
        <v>6955</v>
      </c>
      <c r="I364" s="87" t="s">
        <v>3242</v>
      </c>
      <c r="J364" s="85" t="s">
        <v>146</v>
      </c>
      <c r="K364" s="93" t="s">
        <v>8299</v>
      </c>
      <c r="L364" s="172" t="s">
        <v>8300</v>
      </c>
      <c r="M364" s="85" t="s">
        <v>3907</v>
      </c>
      <c r="N364" s="85">
        <v>4880</v>
      </c>
      <c r="O364" s="90" t="s">
        <v>6958</v>
      </c>
      <c r="P364" s="90"/>
      <c r="Q364" s="85" t="s">
        <v>6959</v>
      </c>
      <c r="R364" s="85" t="s">
        <v>7030</v>
      </c>
      <c r="S364" s="91" t="s">
        <v>6970</v>
      </c>
      <c r="T364" s="85"/>
      <c r="U364" s="85"/>
      <c r="V364" s="85" t="s">
        <v>139</v>
      </c>
      <c r="W364" s="85" t="s">
        <v>37</v>
      </c>
      <c r="X364" s="85"/>
      <c r="Y364" s="85"/>
      <c r="Z364" s="85"/>
      <c r="AA364" s="85"/>
      <c r="AB364" s="85"/>
      <c r="AC364" s="85"/>
      <c r="AD364" s="85"/>
      <c r="AE364" s="85"/>
      <c r="AF364" s="85"/>
      <c r="AG364" s="85"/>
      <c r="AH364" s="85"/>
      <c r="AI364" s="85"/>
      <c r="AJ364" s="85"/>
      <c r="AK364" s="85"/>
      <c r="AL364" s="85"/>
      <c r="AM364" s="85"/>
      <c r="AN364" s="85"/>
      <c r="AO364" s="85"/>
      <c r="AP364" s="84"/>
    </row>
    <row r="365" spans="1:42" ht="17">
      <c r="A365" s="85"/>
      <c r="B365" s="92">
        <v>44347</v>
      </c>
      <c r="C365" s="92" t="s">
        <v>7333</v>
      </c>
      <c r="D365" s="92"/>
      <c r="E365" s="92">
        <v>44347</v>
      </c>
      <c r="F365" s="16" t="s">
        <v>6954</v>
      </c>
      <c r="G365" s="5" t="s">
        <v>4890</v>
      </c>
      <c r="H365" s="87" t="s">
        <v>6955</v>
      </c>
      <c r="I365" s="87" t="s">
        <v>3242</v>
      </c>
      <c r="J365" s="85" t="s">
        <v>175</v>
      </c>
      <c r="K365" s="93" t="s">
        <v>8301</v>
      </c>
      <c r="L365" s="172" t="s">
        <v>8302</v>
      </c>
      <c r="M365" s="85" t="s">
        <v>754</v>
      </c>
      <c r="N365" s="85">
        <v>6000</v>
      </c>
      <c r="O365" s="90" t="s">
        <v>6982</v>
      </c>
      <c r="P365" s="90" t="s">
        <v>6982</v>
      </c>
      <c r="Q365" s="85" t="s">
        <v>6959</v>
      </c>
      <c r="R365" s="85" t="s">
        <v>7391</v>
      </c>
      <c r="S365" s="91" t="s">
        <v>6961</v>
      </c>
      <c r="T365" s="85"/>
      <c r="U365" s="85"/>
      <c r="V365" s="85" t="s">
        <v>139</v>
      </c>
      <c r="W365" s="85" t="s">
        <v>37</v>
      </c>
      <c r="X365" s="85"/>
      <c r="Y365" s="85"/>
      <c r="Z365" s="85"/>
      <c r="AA365" s="85"/>
      <c r="AB365" s="85"/>
      <c r="AC365" s="85"/>
      <c r="AD365" s="85"/>
      <c r="AE365" s="85"/>
      <c r="AF365" s="85"/>
      <c r="AG365" s="85"/>
      <c r="AH365" s="85"/>
      <c r="AI365" s="85"/>
      <c r="AJ365" s="85"/>
      <c r="AK365" s="85"/>
      <c r="AL365" s="85"/>
      <c r="AM365" s="85"/>
      <c r="AN365" s="85"/>
      <c r="AO365" s="85"/>
      <c r="AP365" s="84"/>
    </row>
    <row r="366" spans="1:42" ht="17">
      <c r="A366" s="85"/>
      <c r="B366" s="92">
        <v>44328</v>
      </c>
      <c r="C366" s="92">
        <v>44368</v>
      </c>
      <c r="D366" s="92"/>
      <c r="E366" s="92">
        <v>44362</v>
      </c>
      <c r="F366" s="16" t="s">
        <v>6954</v>
      </c>
      <c r="G366" s="5" t="s">
        <v>4890</v>
      </c>
      <c r="H366" s="87" t="s">
        <v>6955</v>
      </c>
      <c r="I366" s="87" t="s">
        <v>3242</v>
      </c>
      <c r="J366" s="85" t="s">
        <v>146</v>
      </c>
      <c r="K366" s="93" t="s">
        <v>4578</v>
      </c>
      <c r="L366" s="85" t="s">
        <v>8303</v>
      </c>
      <c r="M366" s="85" t="s">
        <v>168</v>
      </c>
      <c r="N366" s="85">
        <v>3400</v>
      </c>
      <c r="O366" s="90" t="s">
        <v>6965</v>
      </c>
      <c r="P366" s="90"/>
      <c r="Q366" s="85" t="s">
        <v>6959</v>
      </c>
      <c r="R366" s="85" t="s">
        <v>7030</v>
      </c>
      <c r="S366" s="85" t="s">
        <v>6970</v>
      </c>
      <c r="T366" s="85" t="s">
        <v>8304</v>
      </c>
      <c r="U366" s="85"/>
      <c r="V366" s="85" t="s">
        <v>139</v>
      </c>
      <c r="W366" s="85" t="s">
        <v>37</v>
      </c>
      <c r="X366" s="85"/>
      <c r="Y366" s="85"/>
      <c r="Z366" s="85"/>
      <c r="AA366" s="85"/>
      <c r="AB366" s="85"/>
      <c r="AC366" s="85"/>
      <c r="AD366" s="85"/>
      <c r="AE366" s="85"/>
      <c r="AF366" s="85"/>
      <c r="AG366" s="85"/>
      <c r="AH366" s="85"/>
      <c r="AI366" s="85"/>
      <c r="AJ366" s="85"/>
      <c r="AK366" s="85"/>
      <c r="AL366" s="85"/>
      <c r="AM366" s="85"/>
      <c r="AN366" s="85"/>
      <c r="AO366" s="85"/>
      <c r="AP366" s="84"/>
    </row>
    <row r="367" spans="1:42" ht="36">
      <c r="A367" s="94" t="s">
        <v>8305</v>
      </c>
      <c r="B367" s="92">
        <v>44266</v>
      </c>
      <c r="C367" s="92">
        <v>44364</v>
      </c>
      <c r="D367" s="92"/>
      <c r="E367" s="92">
        <v>44348</v>
      </c>
      <c r="F367" s="16" t="s">
        <v>6954</v>
      </c>
      <c r="G367" s="5" t="s">
        <v>4890</v>
      </c>
      <c r="H367" s="87" t="s">
        <v>6955</v>
      </c>
      <c r="I367" s="87" t="s">
        <v>3242</v>
      </c>
      <c r="J367" s="85" t="s">
        <v>146</v>
      </c>
      <c r="K367" s="91" t="s">
        <v>8306</v>
      </c>
      <c r="L367" s="87" t="s">
        <v>6995</v>
      </c>
      <c r="M367" s="87" t="s">
        <v>354</v>
      </c>
      <c r="N367" s="95">
        <v>2000</v>
      </c>
      <c r="O367" s="96" t="s">
        <v>6965</v>
      </c>
      <c r="P367" s="96" t="s">
        <v>6965</v>
      </c>
      <c r="Q367" s="87" t="s">
        <v>6959</v>
      </c>
      <c r="R367" s="87" t="s">
        <v>7030</v>
      </c>
      <c r="S367" s="85" t="s">
        <v>6966</v>
      </c>
      <c r="T367" s="94" t="s">
        <v>8307</v>
      </c>
      <c r="U367" s="87"/>
      <c r="V367" s="87" t="s">
        <v>139</v>
      </c>
      <c r="W367" s="85" t="s">
        <v>37</v>
      </c>
      <c r="X367" s="87"/>
      <c r="Y367" s="87"/>
      <c r="Z367" s="87"/>
      <c r="AA367" s="87"/>
      <c r="AB367" s="87"/>
      <c r="AC367" s="87"/>
      <c r="AD367" s="87"/>
      <c r="AE367" s="87"/>
      <c r="AF367" s="87"/>
      <c r="AG367" s="87"/>
      <c r="AH367" s="87"/>
      <c r="AI367" s="87"/>
      <c r="AJ367" s="87"/>
      <c r="AK367" s="87"/>
      <c r="AL367" s="87"/>
      <c r="AM367" s="85"/>
      <c r="AN367" s="85"/>
      <c r="AO367" s="85"/>
      <c r="AP367" s="84"/>
    </row>
    <row r="368" spans="1:42" ht="19" customHeight="1">
      <c r="A368" s="103"/>
      <c r="B368" s="92">
        <v>44300</v>
      </c>
      <c r="C368" s="92">
        <v>44391</v>
      </c>
      <c r="D368" s="92"/>
      <c r="E368" s="92">
        <v>44370</v>
      </c>
      <c r="F368" s="16" t="s">
        <v>6954</v>
      </c>
      <c r="G368" s="5" t="s">
        <v>4890</v>
      </c>
      <c r="H368" s="87" t="s">
        <v>6955</v>
      </c>
      <c r="I368" s="87" t="s">
        <v>3242</v>
      </c>
      <c r="J368" s="85" t="s">
        <v>146</v>
      </c>
      <c r="K368" s="99" t="s">
        <v>8308</v>
      </c>
      <c r="L368" s="85" t="s">
        <v>8309</v>
      </c>
      <c r="M368" s="85" t="s">
        <v>8310</v>
      </c>
      <c r="N368" s="106">
        <v>1000</v>
      </c>
      <c r="O368" s="90" t="s">
        <v>6965</v>
      </c>
      <c r="P368" s="90"/>
      <c r="Q368" s="85" t="s">
        <v>6959</v>
      </c>
      <c r="R368" s="85" t="s">
        <v>7030</v>
      </c>
      <c r="S368" s="85" t="s">
        <v>6966</v>
      </c>
      <c r="T368" s="102"/>
      <c r="U368" s="85"/>
      <c r="V368" s="85" t="s">
        <v>139</v>
      </c>
      <c r="W368" s="85" t="s">
        <v>37</v>
      </c>
      <c r="X368" s="85"/>
      <c r="Y368" s="85"/>
      <c r="Z368" s="85"/>
      <c r="AA368" s="85"/>
      <c r="AB368" s="85"/>
      <c r="AC368" s="85"/>
      <c r="AD368" s="85"/>
      <c r="AE368" s="85"/>
      <c r="AF368" s="85"/>
      <c r="AG368" s="85"/>
      <c r="AH368" s="85"/>
      <c r="AI368" s="85"/>
      <c r="AJ368" s="85"/>
      <c r="AK368" s="85"/>
      <c r="AL368" s="85"/>
      <c r="AM368" s="85"/>
      <c r="AN368" s="85"/>
      <c r="AO368" s="85"/>
      <c r="AP368" s="84"/>
    </row>
    <row r="369" spans="1:42" ht="17">
      <c r="A369" s="85"/>
      <c r="B369" s="86">
        <v>44326</v>
      </c>
      <c r="C369" s="86">
        <v>44371</v>
      </c>
      <c r="D369" s="86"/>
      <c r="E369" s="86">
        <v>44348</v>
      </c>
      <c r="F369" s="16" t="s">
        <v>6954</v>
      </c>
      <c r="G369" s="5" t="s">
        <v>4890</v>
      </c>
      <c r="H369" s="87" t="s">
        <v>6955</v>
      </c>
      <c r="I369" s="87" t="s">
        <v>3242</v>
      </c>
      <c r="J369" s="85" t="s">
        <v>146</v>
      </c>
      <c r="K369" s="93" t="s">
        <v>8311</v>
      </c>
      <c r="L369" s="85" t="s">
        <v>8312</v>
      </c>
      <c r="M369" s="85" t="s">
        <v>190</v>
      </c>
      <c r="N369" s="85"/>
      <c r="O369" s="101">
        <v>0.3</v>
      </c>
      <c r="P369" s="129"/>
      <c r="Q369" s="85">
        <v>2021</v>
      </c>
      <c r="R369" s="85" t="s">
        <v>7030</v>
      </c>
      <c r="S369" s="85" t="s">
        <v>6966</v>
      </c>
      <c r="T369" s="85"/>
      <c r="U369" s="85"/>
      <c r="V369" s="85" t="s">
        <v>139</v>
      </c>
      <c r="W369" s="85" t="s">
        <v>37</v>
      </c>
      <c r="X369" s="85"/>
      <c r="Y369" s="85"/>
      <c r="Z369" s="85"/>
      <c r="AA369" s="85"/>
      <c r="AB369" s="85"/>
      <c r="AC369" s="85"/>
      <c r="AD369" s="85"/>
      <c r="AE369" s="85"/>
      <c r="AF369" s="85"/>
      <c r="AG369" s="85"/>
      <c r="AH369" s="85"/>
      <c r="AI369" s="85"/>
      <c r="AJ369" s="85"/>
      <c r="AK369" s="85"/>
      <c r="AL369" s="85"/>
      <c r="AM369" s="85"/>
      <c r="AN369" s="85"/>
      <c r="AO369" s="85"/>
      <c r="AP369" s="84"/>
    </row>
    <row r="370" spans="1:42" ht="17">
      <c r="A370" s="85"/>
      <c r="B370" s="86">
        <v>44330</v>
      </c>
      <c r="C370" s="86" t="s">
        <v>7333</v>
      </c>
      <c r="D370" s="86"/>
      <c r="E370" s="86">
        <v>44383</v>
      </c>
      <c r="F370" s="16"/>
      <c r="G370" s="5" t="s">
        <v>4890</v>
      </c>
      <c r="H370" s="87" t="s">
        <v>6955</v>
      </c>
      <c r="I370" s="87" t="s">
        <v>3242</v>
      </c>
      <c r="J370" s="85" t="s">
        <v>146</v>
      </c>
      <c r="K370" s="143">
        <v>100016100444</v>
      </c>
      <c r="L370" s="85" t="s">
        <v>8313</v>
      </c>
      <c r="M370" s="85" t="s">
        <v>8314</v>
      </c>
      <c r="N370" s="85">
        <v>1000</v>
      </c>
      <c r="O370" s="90" t="s">
        <v>6982</v>
      </c>
      <c r="P370" s="90"/>
      <c r="Q370" s="85" t="s">
        <v>6959</v>
      </c>
      <c r="R370" s="85" t="s">
        <v>7391</v>
      </c>
      <c r="S370" s="91" t="s">
        <v>6970</v>
      </c>
      <c r="T370" s="85" t="s">
        <v>8315</v>
      </c>
      <c r="U370" s="85"/>
      <c r="V370" s="85" t="s">
        <v>139</v>
      </c>
      <c r="W370" s="85" t="s">
        <v>37</v>
      </c>
      <c r="X370" s="85"/>
      <c r="Y370" s="85"/>
      <c r="Z370" s="85"/>
      <c r="AA370" s="85"/>
      <c r="AB370" s="85"/>
      <c r="AC370" s="85"/>
      <c r="AD370" s="85"/>
      <c r="AE370" s="85"/>
      <c r="AF370" s="85"/>
      <c r="AG370" s="85"/>
      <c r="AH370" s="85"/>
      <c r="AI370" s="85"/>
      <c r="AJ370" s="85"/>
      <c r="AK370" s="85"/>
      <c r="AL370" s="85"/>
      <c r="AM370" s="85"/>
      <c r="AN370" s="85"/>
      <c r="AO370" s="85"/>
      <c r="AP370" s="85"/>
    </row>
    <row r="371" spans="1:42" ht="18">
      <c r="A371" s="85"/>
      <c r="B371" s="92">
        <v>44334</v>
      </c>
      <c r="C371" s="92" t="s">
        <v>7333</v>
      </c>
      <c r="D371" s="92"/>
      <c r="E371" s="92">
        <v>44348</v>
      </c>
      <c r="F371" s="16" t="s">
        <v>6954</v>
      </c>
      <c r="G371" s="5" t="s">
        <v>4890</v>
      </c>
      <c r="H371" s="87" t="s">
        <v>6955</v>
      </c>
      <c r="I371" s="87" t="s">
        <v>3242</v>
      </c>
      <c r="J371" s="85" t="s">
        <v>146</v>
      </c>
      <c r="K371" s="93" t="s">
        <v>8316</v>
      </c>
      <c r="L371" s="85" t="s">
        <v>8317</v>
      </c>
      <c r="M371" s="87" t="s">
        <v>168</v>
      </c>
      <c r="N371" s="95">
        <v>3400</v>
      </c>
      <c r="O371" s="96" t="s">
        <v>6982</v>
      </c>
      <c r="P371" s="96"/>
      <c r="Q371" s="85" t="s">
        <v>6959</v>
      </c>
      <c r="R371" s="87" t="s">
        <v>6978</v>
      </c>
      <c r="S371" s="91" t="s">
        <v>6966</v>
      </c>
      <c r="T371" s="94" t="s">
        <v>2508</v>
      </c>
      <c r="U371" s="87"/>
      <c r="V371" s="87" t="s">
        <v>139</v>
      </c>
      <c r="W371" s="85" t="s">
        <v>37</v>
      </c>
      <c r="X371" s="87"/>
      <c r="Y371" s="85"/>
      <c r="Z371" s="85"/>
      <c r="AA371" s="85"/>
      <c r="AB371" s="85"/>
      <c r="AC371" s="85"/>
      <c r="AD371" s="85"/>
      <c r="AE371" s="85"/>
      <c r="AF371" s="85"/>
      <c r="AG371" s="85"/>
      <c r="AH371" s="85"/>
      <c r="AI371" s="85"/>
      <c r="AJ371" s="85"/>
      <c r="AK371" s="85"/>
      <c r="AL371" s="85"/>
      <c r="AM371" s="85"/>
      <c r="AN371" s="85"/>
      <c r="AO371" s="85"/>
      <c r="AP371" s="84"/>
    </row>
    <row r="372" spans="1:42" ht="18">
      <c r="A372" s="115"/>
      <c r="B372" s="105">
        <v>44336</v>
      </c>
      <c r="C372" s="105" t="s">
        <v>7333</v>
      </c>
      <c r="D372" s="105"/>
      <c r="E372" s="105">
        <v>44357</v>
      </c>
      <c r="F372" s="16" t="s">
        <v>6954</v>
      </c>
      <c r="G372" s="5" t="s">
        <v>4890</v>
      </c>
      <c r="H372" s="87" t="s">
        <v>6955</v>
      </c>
      <c r="I372" s="87" t="s">
        <v>3242</v>
      </c>
      <c r="J372" s="85" t="s">
        <v>146</v>
      </c>
      <c r="K372" s="178" t="s">
        <v>8318</v>
      </c>
      <c r="L372" s="172" t="s">
        <v>8319</v>
      </c>
      <c r="M372" s="117" t="s">
        <v>4753</v>
      </c>
      <c r="N372" s="100">
        <v>50000</v>
      </c>
      <c r="O372" s="173" t="s">
        <v>6982</v>
      </c>
      <c r="P372" s="96"/>
      <c r="Q372" s="115" t="s">
        <v>6959</v>
      </c>
      <c r="R372" s="117" t="s">
        <v>7030</v>
      </c>
      <c r="S372" s="122" t="s">
        <v>6966</v>
      </c>
      <c r="T372" s="118" t="s">
        <v>2355</v>
      </c>
      <c r="U372" s="117"/>
      <c r="V372" s="117" t="s">
        <v>345</v>
      </c>
      <c r="W372" s="115" t="s">
        <v>37</v>
      </c>
      <c r="X372" s="117"/>
      <c r="Y372" s="115"/>
      <c r="Z372" s="115"/>
      <c r="AA372" s="115"/>
      <c r="AB372" s="115"/>
      <c r="AC372" s="115"/>
      <c r="AD372" s="115"/>
      <c r="AE372" s="115"/>
      <c r="AF372" s="115"/>
      <c r="AG372" s="115"/>
      <c r="AH372" s="115"/>
      <c r="AI372" s="115"/>
      <c r="AJ372" s="115"/>
      <c r="AK372" s="115"/>
      <c r="AL372" s="115"/>
      <c r="AM372" s="115"/>
      <c r="AN372" s="115"/>
      <c r="AO372" s="115"/>
      <c r="AP372" s="84"/>
    </row>
    <row r="373" spans="1:42" ht="17">
      <c r="A373" s="115"/>
      <c r="B373" s="105">
        <v>44337</v>
      </c>
      <c r="C373" s="92">
        <v>44404</v>
      </c>
      <c r="D373" s="92"/>
      <c r="E373" s="105">
        <v>44384</v>
      </c>
      <c r="F373" s="16" t="s">
        <v>6954</v>
      </c>
      <c r="G373" s="5" t="s">
        <v>4890</v>
      </c>
      <c r="H373" s="87" t="s">
        <v>6955</v>
      </c>
      <c r="I373" s="87" t="s">
        <v>3242</v>
      </c>
      <c r="J373" s="85" t="s">
        <v>146</v>
      </c>
      <c r="K373" s="178" t="s">
        <v>8320</v>
      </c>
      <c r="L373" s="172" t="s">
        <v>8321</v>
      </c>
      <c r="M373" s="117" t="s">
        <v>8322</v>
      </c>
      <c r="N373" s="95">
        <v>10000</v>
      </c>
      <c r="O373" s="173" t="s">
        <v>6965</v>
      </c>
      <c r="P373" s="96"/>
      <c r="Q373" s="115" t="s">
        <v>6959</v>
      </c>
      <c r="R373" s="117" t="s">
        <v>7030</v>
      </c>
      <c r="S373" s="122" t="s">
        <v>6970</v>
      </c>
      <c r="T373" s="118"/>
      <c r="U373" s="117"/>
      <c r="V373" s="117" t="s">
        <v>139</v>
      </c>
      <c r="W373" s="115" t="s">
        <v>37</v>
      </c>
      <c r="X373" s="117"/>
      <c r="Y373" s="115"/>
      <c r="Z373" s="115"/>
      <c r="AA373" s="115"/>
      <c r="AB373" s="115"/>
      <c r="AC373" s="115"/>
      <c r="AD373" s="115"/>
      <c r="AE373" s="115"/>
      <c r="AF373" s="115"/>
      <c r="AG373" s="115"/>
      <c r="AH373" s="115"/>
      <c r="AI373" s="115"/>
      <c r="AJ373" s="115"/>
      <c r="AK373" s="115"/>
      <c r="AL373" s="115"/>
      <c r="AM373" s="115"/>
      <c r="AN373" s="115"/>
      <c r="AO373" s="115"/>
      <c r="AP373" s="84"/>
    </row>
    <row r="374" spans="1:42" ht="18">
      <c r="A374" s="115"/>
      <c r="B374" s="92">
        <v>44340</v>
      </c>
      <c r="C374" s="92"/>
      <c r="D374" s="86">
        <v>44355</v>
      </c>
      <c r="E374" s="86">
        <v>44355</v>
      </c>
      <c r="F374" s="16"/>
      <c r="G374" s="5" t="s">
        <v>4890</v>
      </c>
      <c r="H374" s="87" t="s">
        <v>6955</v>
      </c>
      <c r="I374" s="87" t="s">
        <v>3242</v>
      </c>
      <c r="J374" s="85" t="s">
        <v>146</v>
      </c>
      <c r="K374" s="156" t="s">
        <v>6282</v>
      </c>
      <c r="L374" s="172" t="s">
        <v>8323</v>
      </c>
      <c r="M374" s="87" t="s">
        <v>142</v>
      </c>
      <c r="N374" s="100">
        <v>3257</v>
      </c>
      <c r="O374" s="96" t="s">
        <v>6958</v>
      </c>
      <c r="P374" s="173"/>
      <c r="Q374" s="85" t="s">
        <v>6959</v>
      </c>
      <c r="R374" s="87" t="s">
        <v>7030</v>
      </c>
      <c r="S374" s="91" t="s">
        <v>6961</v>
      </c>
      <c r="T374" s="94" t="s">
        <v>8324</v>
      </c>
      <c r="U374" s="117"/>
      <c r="V374" s="87" t="s">
        <v>139</v>
      </c>
      <c r="W374" s="85" t="s">
        <v>37</v>
      </c>
      <c r="X374" s="117"/>
      <c r="Y374" s="115"/>
      <c r="Z374" s="115"/>
      <c r="AA374" s="115"/>
      <c r="AB374" s="115"/>
      <c r="AC374" s="115"/>
      <c r="AD374" s="115"/>
      <c r="AE374" s="115"/>
      <c r="AF374" s="115"/>
      <c r="AG374" s="115"/>
      <c r="AH374" s="115"/>
      <c r="AI374" s="115"/>
      <c r="AJ374" s="115"/>
      <c r="AK374" s="115"/>
      <c r="AL374" s="115"/>
      <c r="AM374" s="115"/>
      <c r="AN374" s="115"/>
      <c r="AO374" s="115"/>
      <c r="AP374" s="84"/>
    </row>
    <row r="375" spans="1:42" ht="72">
      <c r="A375" s="85"/>
      <c r="B375" s="92">
        <v>44341</v>
      </c>
      <c r="C375" s="92"/>
      <c r="D375" s="92"/>
      <c r="E375" s="92">
        <v>44348</v>
      </c>
      <c r="F375" s="16" t="s">
        <v>6954</v>
      </c>
      <c r="G375" s="5" t="s">
        <v>4890</v>
      </c>
      <c r="H375" s="87" t="s">
        <v>6955</v>
      </c>
      <c r="I375" s="87" t="s">
        <v>3242</v>
      </c>
      <c r="J375" s="85" t="s">
        <v>5487</v>
      </c>
      <c r="K375" s="156" t="s">
        <v>6009</v>
      </c>
      <c r="L375" s="172" t="s">
        <v>7275</v>
      </c>
      <c r="M375" s="87" t="s">
        <v>319</v>
      </c>
      <c r="N375" s="95">
        <v>4524</v>
      </c>
      <c r="O375" s="173" t="s">
        <v>6982</v>
      </c>
      <c r="P375" s="173" t="s">
        <v>6982</v>
      </c>
      <c r="Q375" s="85" t="s">
        <v>6959</v>
      </c>
      <c r="R375" s="87" t="s">
        <v>7030</v>
      </c>
      <c r="S375" s="91" t="s">
        <v>6966</v>
      </c>
      <c r="T375" s="94" t="s">
        <v>8325</v>
      </c>
      <c r="U375" s="87"/>
      <c r="V375" s="117" t="s">
        <v>139</v>
      </c>
      <c r="W375" s="85" t="s">
        <v>37</v>
      </c>
      <c r="X375" s="87"/>
      <c r="Y375" s="85"/>
      <c r="Z375" s="85"/>
      <c r="AA375" s="85"/>
      <c r="AB375" s="85"/>
      <c r="AC375" s="85"/>
      <c r="AD375" s="85"/>
      <c r="AE375" s="85"/>
      <c r="AF375" s="85"/>
      <c r="AG375" s="85"/>
      <c r="AH375" s="85"/>
      <c r="AI375" s="85"/>
      <c r="AJ375" s="85"/>
      <c r="AK375" s="85"/>
      <c r="AL375" s="85"/>
      <c r="AM375" s="85"/>
      <c r="AN375" s="85"/>
      <c r="AO375" s="85"/>
      <c r="AP375" s="145"/>
    </row>
    <row r="376" spans="1:42" ht="54">
      <c r="A376" s="85"/>
      <c r="B376" s="92">
        <v>44343</v>
      </c>
      <c r="C376" s="92">
        <v>44383</v>
      </c>
      <c r="D376" s="92"/>
      <c r="E376" s="92">
        <v>44382</v>
      </c>
      <c r="F376" s="16" t="s">
        <v>6954</v>
      </c>
      <c r="G376" s="5" t="s">
        <v>4890</v>
      </c>
      <c r="H376" s="87" t="s">
        <v>6955</v>
      </c>
      <c r="I376" s="87" t="s">
        <v>3242</v>
      </c>
      <c r="J376" s="85" t="s">
        <v>5487</v>
      </c>
      <c r="K376" s="156" t="s">
        <v>8326</v>
      </c>
      <c r="L376" s="172" t="s">
        <v>8327</v>
      </c>
      <c r="M376" s="87" t="s">
        <v>142</v>
      </c>
      <c r="N376" s="95">
        <v>1000</v>
      </c>
      <c r="O376" s="173" t="s">
        <v>6965</v>
      </c>
      <c r="P376" s="173" t="s">
        <v>6965</v>
      </c>
      <c r="Q376" s="85" t="s">
        <v>6959</v>
      </c>
      <c r="R376" s="87" t="s">
        <v>7030</v>
      </c>
      <c r="S376" s="91" t="s">
        <v>6970</v>
      </c>
      <c r="T376" s="94" t="s">
        <v>8328</v>
      </c>
      <c r="U376" s="87"/>
      <c r="V376" s="87" t="s">
        <v>139</v>
      </c>
      <c r="W376" s="85" t="s">
        <v>37</v>
      </c>
      <c r="X376" s="87"/>
      <c r="Y376" s="85"/>
      <c r="Z376" s="85"/>
      <c r="AA376" s="85"/>
      <c r="AB376" s="85"/>
      <c r="AC376" s="85"/>
      <c r="AD376" s="85"/>
      <c r="AE376" s="85"/>
      <c r="AF376" s="85"/>
      <c r="AG376" s="85"/>
      <c r="AH376" s="85"/>
      <c r="AI376" s="85"/>
      <c r="AJ376" s="85"/>
      <c r="AK376" s="85"/>
      <c r="AL376" s="85"/>
      <c r="AM376" s="85"/>
      <c r="AN376" s="85"/>
      <c r="AO376" s="85"/>
      <c r="AP376" s="145"/>
    </row>
    <row r="377" spans="1:42" ht="17">
      <c r="A377" s="85"/>
      <c r="B377" s="92">
        <v>44344</v>
      </c>
      <c r="C377" s="92">
        <v>44369</v>
      </c>
      <c r="D377" s="92"/>
      <c r="E377" s="92">
        <v>44355</v>
      </c>
      <c r="F377" s="16" t="s">
        <v>6954</v>
      </c>
      <c r="G377" s="5" t="s">
        <v>4890</v>
      </c>
      <c r="H377" s="87" t="s">
        <v>6955</v>
      </c>
      <c r="I377" s="87" t="s">
        <v>3242</v>
      </c>
      <c r="J377" s="85" t="s">
        <v>146</v>
      </c>
      <c r="K377" s="93" t="s">
        <v>8329</v>
      </c>
      <c r="L377" s="172" t="s">
        <v>6821</v>
      </c>
      <c r="M377" s="85" t="s">
        <v>4753</v>
      </c>
      <c r="N377" s="85">
        <v>1000</v>
      </c>
      <c r="O377" s="135" t="s">
        <v>6965</v>
      </c>
      <c r="P377" s="90"/>
      <c r="Q377" s="85" t="s">
        <v>6959</v>
      </c>
      <c r="R377" s="85" t="s">
        <v>7030</v>
      </c>
      <c r="S377" s="91" t="s">
        <v>6966</v>
      </c>
      <c r="T377" s="85"/>
      <c r="U377" s="85"/>
      <c r="V377" s="115" t="s">
        <v>345</v>
      </c>
      <c r="W377" s="85" t="s">
        <v>37</v>
      </c>
      <c r="X377" s="85"/>
      <c r="Y377" s="85"/>
      <c r="Z377" s="85"/>
      <c r="AA377" s="85"/>
      <c r="AB377" s="85"/>
      <c r="AC377" s="85"/>
      <c r="AD377" s="85"/>
      <c r="AE377" s="85"/>
      <c r="AF377" s="85"/>
      <c r="AG377" s="85"/>
      <c r="AH377" s="85"/>
      <c r="AI377" s="85"/>
      <c r="AJ377" s="85"/>
      <c r="AK377" s="85"/>
      <c r="AL377" s="85"/>
      <c r="AM377" s="85"/>
      <c r="AN377" s="85"/>
      <c r="AO377" s="85"/>
      <c r="AP377" s="145"/>
    </row>
    <row r="378" spans="1:42" ht="17">
      <c r="A378" s="85"/>
      <c r="B378" s="92">
        <v>44344</v>
      </c>
      <c r="C378" s="92"/>
      <c r="D378" s="92">
        <v>44350</v>
      </c>
      <c r="E378" s="92">
        <v>44348</v>
      </c>
      <c r="F378" s="16"/>
      <c r="G378" s="5" t="s">
        <v>4890</v>
      </c>
      <c r="H378" s="87" t="s">
        <v>6955</v>
      </c>
      <c r="I378" s="87" t="s">
        <v>3242</v>
      </c>
      <c r="J378" s="85" t="s">
        <v>146</v>
      </c>
      <c r="K378" s="110" t="s">
        <v>8330</v>
      </c>
      <c r="L378" s="85" t="s">
        <v>8331</v>
      </c>
      <c r="M378" s="85" t="s">
        <v>142</v>
      </c>
      <c r="N378" s="85">
        <v>399</v>
      </c>
      <c r="O378" s="90" t="s">
        <v>6958</v>
      </c>
      <c r="P378" s="90"/>
      <c r="Q378" s="85" t="s">
        <v>6959</v>
      </c>
      <c r="R378" s="85" t="s">
        <v>7030</v>
      </c>
      <c r="S378" s="91" t="s">
        <v>6973</v>
      </c>
      <c r="T378" s="85" t="s">
        <v>8332</v>
      </c>
      <c r="U378" s="85"/>
      <c r="V378" s="85" t="s">
        <v>139</v>
      </c>
      <c r="W378" s="85" t="s">
        <v>37</v>
      </c>
      <c r="X378" s="85"/>
      <c r="Y378" s="85"/>
      <c r="Z378" s="85"/>
      <c r="AA378" s="85"/>
      <c r="AB378" s="85"/>
      <c r="AC378" s="85"/>
      <c r="AD378" s="85"/>
      <c r="AE378" s="85"/>
      <c r="AF378" s="85"/>
      <c r="AG378" s="85"/>
      <c r="AH378" s="85"/>
      <c r="AI378" s="85"/>
      <c r="AJ378" s="85"/>
      <c r="AK378" s="85"/>
      <c r="AL378" s="85"/>
      <c r="AM378" s="85"/>
      <c r="AN378" s="85"/>
      <c r="AO378" s="85"/>
      <c r="AP378" s="145"/>
    </row>
    <row r="379" spans="1:42" ht="17">
      <c r="A379" s="85"/>
      <c r="B379" s="92">
        <v>44344</v>
      </c>
      <c r="C379" s="92">
        <v>44371</v>
      </c>
      <c r="D379" s="92"/>
      <c r="E379" s="92">
        <v>44368</v>
      </c>
      <c r="F379" s="16"/>
      <c r="G379" s="5" t="s">
        <v>4890</v>
      </c>
      <c r="H379" s="87" t="s">
        <v>6955</v>
      </c>
      <c r="I379" s="87" t="s">
        <v>3242</v>
      </c>
      <c r="J379" s="85" t="s">
        <v>146</v>
      </c>
      <c r="K379" s="93" t="s">
        <v>4937</v>
      </c>
      <c r="L379" s="172" t="s">
        <v>8333</v>
      </c>
      <c r="M379" s="85" t="s">
        <v>142</v>
      </c>
      <c r="N379" s="85">
        <v>2000</v>
      </c>
      <c r="O379" s="90" t="s">
        <v>6965</v>
      </c>
      <c r="P379" s="90"/>
      <c r="Q379" s="85" t="s">
        <v>6959</v>
      </c>
      <c r="R379" s="85" t="s">
        <v>7030</v>
      </c>
      <c r="S379" s="91" t="s">
        <v>6966</v>
      </c>
      <c r="T379" s="85"/>
      <c r="U379" s="85"/>
      <c r="V379" s="85" t="s">
        <v>345</v>
      </c>
      <c r="W379" s="85" t="s">
        <v>37</v>
      </c>
      <c r="X379" s="85"/>
      <c r="Y379" s="85"/>
      <c r="Z379" s="85"/>
      <c r="AA379" s="85"/>
      <c r="AB379" s="85"/>
      <c r="AC379" s="85"/>
      <c r="AD379" s="85"/>
      <c r="AE379" s="85"/>
      <c r="AF379" s="85"/>
      <c r="AG379" s="85"/>
      <c r="AH379" s="85"/>
      <c r="AI379" s="85"/>
      <c r="AJ379" s="85"/>
      <c r="AK379" s="85"/>
      <c r="AL379" s="85"/>
      <c r="AM379" s="85"/>
      <c r="AN379" s="85"/>
      <c r="AO379" s="85"/>
      <c r="AP379" s="145"/>
    </row>
    <row r="380" spans="1:42" ht="17">
      <c r="A380" s="85"/>
      <c r="B380" s="92">
        <v>44348</v>
      </c>
      <c r="C380" s="92" t="s">
        <v>7333</v>
      </c>
      <c r="D380" s="92">
        <v>44348</v>
      </c>
      <c r="E380" s="92">
        <v>44348</v>
      </c>
      <c r="F380" s="16" t="s">
        <v>6954</v>
      </c>
      <c r="G380" s="5" t="s">
        <v>4890</v>
      </c>
      <c r="H380" s="87" t="s">
        <v>6955</v>
      </c>
      <c r="I380" s="87" t="s">
        <v>3242</v>
      </c>
      <c r="J380" s="85" t="s">
        <v>175</v>
      </c>
      <c r="K380" s="93" t="s">
        <v>5644</v>
      </c>
      <c r="L380" s="172" t="s">
        <v>7262</v>
      </c>
      <c r="M380" s="85" t="s">
        <v>213</v>
      </c>
      <c r="N380" s="85">
        <v>5698</v>
      </c>
      <c r="O380" s="90" t="s">
        <v>6958</v>
      </c>
      <c r="P380" s="90" t="s">
        <v>6958</v>
      </c>
      <c r="Q380" s="85" t="s">
        <v>6959</v>
      </c>
      <c r="R380" s="85" t="s">
        <v>7030</v>
      </c>
      <c r="S380" s="91" t="s">
        <v>6973</v>
      </c>
      <c r="T380" s="85" t="s">
        <v>8334</v>
      </c>
      <c r="U380" s="85"/>
      <c r="V380" s="85" t="s">
        <v>139</v>
      </c>
      <c r="W380" s="85" t="s">
        <v>37</v>
      </c>
      <c r="X380" s="85"/>
      <c r="Y380" s="85"/>
      <c r="Z380" s="85"/>
      <c r="AA380" s="85"/>
      <c r="AB380" s="85"/>
      <c r="AC380" s="85"/>
      <c r="AD380" s="85"/>
      <c r="AE380" s="85"/>
      <c r="AF380" s="85"/>
      <c r="AG380" s="85"/>
      <c r="AH380" s="85"/>
      <c r="AI380" s="85"/>
      <c r="AJ380" s="85"/>
      <c r="AK380" s="85"/>
      <c r="AL380" s="85"/>
      <c r="AM380" s="85"/>
      <c r="AN380" s="85"/>
      <c r="AO380" s="85"/>
      <c r="AP380" s="145"/>
    </row>
    <row r="381" spans="1:42" ht="17">
      <c r="A381" s="85"/>
      <c r="B381" s="92">
        <v>44348</v>
      </c>
      <c r="C381" s="92" t="s">
        <v>7333</v>
      </c>
      <c r="D381" s="92">
        <v>44348</v>
      </c>
      <c r="E381" s="92">
        <v>44348</v>
      </c>
      <c r="F381" s="16" t="s">
        <v>6954</v>
      </c>
      <c r="G381" s="5" t="s">
        <v>4890</v>
      </c>
      <c r="H381" s="87" t="s">
        <v>6955</v>
      </c>
      <c r="I381" s="87" t="s">
        <v>3242</v>
      </c>
      <c r="J381" s="85" t="s">
        <v>175</v>
      </c>
      <c r="K381" s="110" t="s">
        <v>8335</v>
      </c>
      <c r="L381" s="172" t="s">
        <v>8336</v>
      </c>
      <c r="M381" s="85" t="s">
        <v>142</v>
      </c>
      <c r="N381" s="85">
        <v>1530</v>
      </c>
      <c r="O381" s="90" t="s">
        <v>6958</v>
      </c>
      <c r="P381" s="90" t="s">
        <v>6958</v>
      </c>
      <c r="Q381" s="85" t="s">
        <v>6959</v>
      </c>
      <c r="R381" s="85" t="s">
        <v>7030</v>
      </c>
      <c r="S381" s="91" t="s">
        <v>6973</v>
      </c>
      <c r="T381" s="85" t="s">
        <v>7119</v>
      </c>
      <c r="U381" s="85"/>
      <c r="V381" s="85" t="s">
        <v>152</v>
      </c>
      <c r="W381" s="85" t="s">
        <v>37</v>
      </c>
      <c r="X381" s="85"/>
      <c r="Y381" s="85"/>
      <c r="Z381" s="85"/>
      <c r="AA381" s="85"/>
      <c r="AB381" s="85"/>
      <c r="AC381" s="85"/>
      <c r="AD381" s="85"/>
      <c r="AE381" s="85"/>
      <c r="AF381" s="85"/>
      <c r="AG381" s="85"/>
      <c r="AH381" s="85"/>
      <c r="AI381" s="85"/>
      <c r="AJ381" s="85"/>
      <c r="AK381" s="85"/>
      <c r="AL381" s="85"/>
      <c r="AM381" s="85"/>
      <c r="AN381" s="85"/>
      <c r="AO381" s="85"/>
      <c r="AP381" s="145"/>
    </row>
    <row r="382" spans="1:42" ht="17">
      <c r="A382" s="85"/>
      <c r="B382" s="92">
        <v>44348</v>
      </c>
      <c r="C382" s="92"/>
      <c r="D382" s="92">
        <v>44348</v>
      </c>
      <c r="E382" s="92">
        <v>44348</v>
      </c>
      <c r="F382" s="16" t="s">
        <v>6954</v>
      </c>
      <c r="G382" s="5" t="s">
        <v>4890</v>
      </c>
      <c r="H382" s="87" t="s">
        <v>6955</v>
      </c>
      <c r="I382" s="87" t="s">
        <v>3242</v>
      </c>
      <c r="J382" s="85" t="s">
        <v>175</v>
      </c>
      <c r="K382" s="93" t="s">
        <v>5644</v>
      </c>
      <c r="L382" s="172" t="s">
        <v>7262</v>
      </c>
      <c r="M382" s="85" t="s">
        <v>200</v>
      </c>
      <c r="N382" s="85">
        <v>1699</v>
      </c>
      <c r="O382" s="90" t="s">
        <v>6958</v>
      </c>
      <c r="P382" s="90" t="s">
        <v>6958</v>
      </c>
      <c r="Q382" s="85" t="s">
        <v>6959</v>
      </c>
      <c r="R382" s="85" t="s">
        <v>7030</v>
      </c>
      <c r="S382" s="91" t="s">
        <v>6973</v>
      </c>
      <c r="T382" s="85" t="s">
        <v>7119</v>
      </c>
      <c r="U382" s="85"/>
      <c r="V382" s="85" t="s">
        <v>139</v>
      </c>
      <c r="W382" s="85" t="s">
        <v>37</v>
      </c>
      <c r="X382" s="85"/>
      <c r="Y382" s="85"/>
      <c r="Z382" s="85"/>
      <c r="AA382" s="85"/>
      <c r="AB382" s="85"/>
      <c r="AC382" s="85"/>
      <c r="AD382" s="85"/>
      <c r="AE382" s="85"/>
      <c r="AF382" s="85"/>
      <c r="AG382" s="85"/>
      <c r="AH382" s="85"/>
      <c r="AI382" s="85"/>
      <c r="AJ382" s="85"/>
      <c r="AK382" s="85"/>
      <c r="AL382" s="85"/>
      <c r="AM382" s="85"/>
      <c r="AN382" s="85"/>
      <c r="AO382" s="85"/>
      <c r="AP382" s="145"/>
    </row>
    <row r="383" spans="1:42" ht="17">
      <c r="A383" s="85"/>
      <c r="B383" s="92">
        <v>44348</v>
      </c>
      <c r="C383" s="92">
        <v>44385</v>
      </c>
      <c r="D383" s="92"/>
      <c r="E383" s="92">
        <v>44384</v>
      </c>
      <c r="F383" s="16"/>
      <c r="G383" s="5" t="s">
        <v>4890</v>
      </c>
      <c r="H383" s="87" t="s">
        <v>6955</v>
      </c>
      <c r="I383" s="87" t="s">
        <v>3242</v>
      </c>
      <c r="J383" s="85" t="s">
        <v>146</v>
      </c>
      <c r="K383" s="93" t="s">
        <v>8337</v>
      </c>
      <c r="L383" s="172" t="s">
        <v>8338</v>
      </c>
      <c r="M383" s="85" t="s">
        <v>142</v>
      </c>
      <c r="N383" s="85">
        <v>3000</v>
      </c>
      <c r="O383" s="90" t="s">
        <v>6965</v>
      </c>
      <c r="P383" s="90"/>
      <c r="Q383" s="85" t="s">
        <v>6959</v>
      </c>
      <c r="R383" s="85" t="s">
        <v>7391</v>
      </c>
      <c r="S383" s="91" t="s">
        <v>6970</v>
      </c>
      <c r="T383" s="85" t="s">
        <v>8339</v>
      </c>
      <c r="U383" s="85"/>
      <c r="V383" s="85" t="s">
        <v>345</v>
      </c>
      <c r="W383" s="85" t="s">
        <v>37</v>
      </c>
      <c r="X383" s="85"/>
      <c r="Y383" s="85"/>
      <c r="Z383" s="85"/>
      <c r="AA383" s="85"/>
      <c r="AB383" s="85"/>
      <c r="AC383" s="85"/>
      <c r="AD383" s="85"/>
      <c r="AE383" s="85"/>
      <c r="AF383" s="85"/>
      <c r="AG383" s="85"/>
      <c r="AH383" s="85"/>
      <c r="AI383" s="85"/>
      <c r="AJ383" s="85"/>
      <c r="AK383" s="85"/>
      <c r="AL383" s="85"/>
      <c r="AM383" s="85"/>
      <c r="AN383" s="85"/>
      <c r="AO383" s="85"/>
      <c r="AP383" s="145"/>
    </row>
    <row r="384" spans="1:42" ht="28">
      <c r="A384" s="85"/>
      <c r="B384" s="92">
        <v>44348</v>
      </c>
      <c r="C384" s="92"/>
      <c r="D384" s="92">
        <v>44348</v>
      </c>
      <c r="E384" s="92">
        <v>44348</v>
      </c>
      <c r="F384" s="16" t="s">
        <v>6954</v>
      </c>
      <c r="G384" s="5" t="s">
        <v>4890</v>
      </c>
      <c r="H384" s="87" t="s">
        <v>6955</v>
      </c>
      <c r="I384" s="87" t="s">
        <v>3242</v>
      </c>
      <c r="J384" s="85" t="s">
        <v>175</v>
      </c>
      <c r="K384" s="93" t="s">
        <v>5970</v>
      </c>
      <c r="L384" s="204" t="s">
        <v>8340</v>
      </c>
      <c r="M384" s="85" t="s">
        <v>142</v>
      </c>
      <c r="N384" s="85">
        <v>1218.76</v>
      </c>
      <c r="O384" s="90" t="s">
        <v>6958</v>
      </c>
      <c r="P384" s="90" t="s">
        <v>6958</v>
      </c>
      <c r="Q384" s="85" t="s">
        <v>6959</v>
      </c>
      <c r="R384" s="85" t="s">
        <v>7030</v>
      </c>
      <c r="S384" s="91" t="s">
        <v>6973</v>
      </c>
      <c r="T384" s="85" t="s">
        <v>7119</v>
      </c>
      <c r="U384" s="85"/>
      <c r="V384" s="85" t="s">
        <v>139</v>
      </c>
      <c r="W384" s="85" t="s">
        <v>37</v>
      </c>
      <c r="X384" s="85"/>
      <c r="Y384" s="85"/>
      <c r="Z384" s="85"/>
      <c r="AA384" s="85"/>
      <c r="AB384" s="85"/>
      <c r="AC384" s="85"/>
      <c r="AD384" s="85"/>
      <c r="AE384" s="85"/>
      <c r="AF384" s="85"/>
      <c r="AG384" s="85"/>
      <c r="AH384" s="85"/>
      <c r="AI384" s="85"/>
      <c r="AJ384" s="85"/>
      <c r="AK384" s="85"/>
      <c r="AL384" s="85"/>
      <c r="AM384" s="85"/>
      <c r="AN384" s="85"/>
      <c r="AO384" s="85"/>
      <c r="AP384" s="145"/>
    </row>
    <row r="385" spans="1:42" ht="17">
      <c r="A385" s="115"/>
      <c r="B385" s="86">
        <v>44348</v>
      </c>
      <c r="C385" s="92"/>
      <c r="D385" s="105">
        <v>44348</v>
      </c>
      <c r="E385" s="86">
        <v>44348</v>
      </c>
      <c r="F385" s="16" t="s">
        <v>6954</v>
      </c>
      <c r="G385" s="5" t="s">
        <v>4890</v>
      </c>
      <c r="H385" s="87" t="s">
        <v>6955</v>
      </c>
      <c r="I385" s="87" t="s">
        <v>3242</v>
      </c>
      <c r="J385" s="85" t="s">
        <v>5487</v>
      </c>
      <c r="K385" s="110" t="s">
        <v>8341</v>
      </c>
      <c r="L385" s="172" t="s">
        <v>8342</v>
      </c>
      <c r="M385" s="115" t="s">
        <v>148</v>
      </c>
      <c r="N385" s="115">
        <v>35</v>
      </c>
      <c r="O385" s="135" t="s">
        <v>6958</v>
      </c>
      <c r="P385" s="135" t="s">
        <v>6958</v>
      </c>
      <c r="Q385" s="85" t="s">
        <v>6959</v>
      </c>
      <c r="R385" s="85" t="s">
        <v>7030</v>
      </c>
      <c r="S385" s="91" t="s">
        <v>6973</v>
      </c>
      <c r="T385" s="115" t="s">
        <v>82</v>
      </c>
      <c r="U385" s="115"/>
      <c r="V385" s="115" t="s">
        <v>139</v>
      </c>
      <c r="W385" s="85" t="s">
        <v>37</v>
      </c>
      <c r="X385" s="115"/>
      <c r="Y385" s="115"/>
      <c r="Z385" s="115"/>
      <c r="AA385" s="115"/>
      <c r="AB385" s="115"/>
      <c r="AC385" s="115"/>
      <c r="AD385" s="115"/>
      <c r="AE385" s="115"/>
      <c r="AF385" s="115"/>
      <c r="AG385" s="115"/>
      <c r="AH385" s="115"/>
      <c r="AI385" s="115"/>
      <c r="AJ385" s="115"/>
      <c r="AK385" s="115"/>
      <c r="AL385" s="115"/>
      <c r="AM385" s="115"/>
      <c r="AN385" s="115"/>
      <c r="AO385" s="115"/>
      <c r="AP385" s="84"/>
    </row>
    <row r="386" spans="1:42" ht="17">
      <c r="A386" s="85"/>
      <c r="B386" s="92">
        <v>44348</v>
      </c>
      <c r="C386" s="92">
        <v>44365</v>
      </c>
      <c r="D386" s="92"/>
      <c r="E386" s="86">
        <v>44348</v>
      </c>
      <c r="F386" s="16"/>
      <c r="G386" s="5" t="s">
        <v>4890</v>
      </c>
      <c r="H386" s="87" t="s">
        <v>6955</v>
      </c>
      <c r="I386" s="87" t="s">
        <v>3242</v>
      </c>
      <c r="J386" s="85" t="s">
        <v>156</v>
      </c>
      <c r="K386" s="21" t="s">
        <v>8343</v>
      </c>
      <c r="L386" s="34" t="s">
        <v>8344</v>
      </c>
      <c r="M386" s="85" t="s">
        <v>142</v>
      </c>
      <c r="N386" s="85">
        <v>1000</v>
      </c>
      <c r="O386" s="90" t="s">
        <v>6965</v>
      </c>
      <c r="P386" s="90"/>
      <c r="Q386" s="85" t="s">
        <v>6959</v>
      </c>
      <c r="R386" s="85" t="s">
        <v>7030</v>
      </c>
      <c r="S386" s="91" t="s">
        <v>6970</v>
      </c>
      <c r="T386" s="85"/>
      <c r="U386" s="85"/>
      <c r="V386" s="115"/>
      <c r="W386" s="85"/>
      <c r="X386" s="85"/>
      <c r="Y386" s="85"/>
      <c r="Z386" s="85"/>
      <c r="AA386" s="85"/>
      <c r="AB386" s="85"/>
      <c r="AC386" s="85"/>
      <c r="AD386" s="85"/>
      <c r="AE386" s="85"/>
      <c r="AF386" s="85"/>
      <c r="AG386" s="85"/>
      <c r="AH386" s="85"/>
      <c r="AI386" s="85"/>
      <c r="AJ386" s="85"/>
      <c r="AK386" s="85"/>
      <c r="AL386" s="85"/>
      <c r="AM386" s="85"/>
      <c r="AN386" s="85"/>
      <c r="AO386" s="85"/>
      <c r="AP386" s="145"/>
    </row>
    <row r="387" spans="1:42" ht="17">
      <c r="A387" s="85"/>
      <c r="B387" s="92">
        <v>44348</v>
      </c>
      <c r="C387" s="92"/>
      <c r="D387" s="92"/>
      <c r="E387" s="86">
        <v>44348</v>
      </c>
      <c r="F387" s="16"/>
      <c r="G387" s="5" t="s">
        <v>4890</v>
      </c>
      <c r="H387" s="87" t="s">
        <v>6955</v>
      </c>
      <c r="I387" s="87" t="s">
        <v>3242</v>
      </c>
      <c r="J387" s="85" t="s">
        <v>156</v>
      </c>
      <c r="K387" s="21" t="s">
        <v>8345</v>
      </c>
      <c r="L387" s="34" t="s">
        <v>8346</v>
      </c>
      <c r="M387" s="85" t="s">
        <v>148</v>
      </c>
      <c r="N387" s="85">
        <v>200</v>
      </c>
      <c r="O387" s="90" t="s">
        <v>6965</v>
      </c>
      <c r="P387" s="90"/>
      <c r="Q387" s="85" t="s">
        <v>6959</v>
      </c>
      <c r="R387" s="85" t="s">
        <v>7030</v>
      </c>
      <c r="S387" s="91" t="s">
        <v>6966</v>
      </c>
      <c r="T387" s="85"/>
      <c r="U387" s="85"/>
      <c r="V387" s="85" t="s">
        <v>139</v>
      </c>
      <c r="W387" s="85" t="s">
        <v>37</v>
      </c>
      <c r="X387" s="85"/>
      <c r="Y387" s="85"/>
      <c r="Z387" s="85"/>
      <c r="AA387" s="85"/>
      <c r="AB387" s="85"/>
      <c r="AC387" s="85"/>
      <c r="AD387" s="85"/>
      <c r="AE387" s="85"/>
      <c r="AF387" s="85"/>
      <c r="AG387" s="85"/>
      <c r="AH387" s="85"/>
      <c r="AI387" s="85"/>
      <c r="AJ387" s="85"/>
      <c r="AK387" s="85"/>
      <c r="AL387" s="85"/>
      <c r="AM387" s="85"/>
      <c r="AN387" s="85"/>
      <c r="AO387" s="85"/>
      <c r="AP387" s="145"/>
    </row>
    <row r="388" spans="1:42" ht="17">
      <c r="A388" s="115"/>
      <c r="B388" s="181">
        <v>44348</v>
      </c>
      <c r="C388" s="124"/>
      <c r="D388" s="105">
        <v>44348</v>
      </c>
      <c r="E388" s="181">
        <v>44348</v>
      </c>
      <c r="F388" s="16" t="s">
        <v>6954</v>
      </c>
      <c r="G388" s="5" t="s">
        <v>4890</v>
      </c>
      <c r="H388" s="87" t="s">
        <v>6955</v>
      </c>
      <c r="I388" s="87" t="s">
        <v>3242</v>
      </c>
      <c r="J388" s="85" t="s">
        <v>146</v>
      </c>
      <c r="K388" s="110" t="s">
        <v>3089</v>
      </c>
      <c r="L388" s="85" t="s">
        <v>7446</v>
      </c>
      <c r="M388" s="115" t="s">
        <v>8347</v>
      </c>
      <c r="N388" s="115">
        <v>4180.7</v>
      </c>
      <c r="O388" s="135" t="s">
        <v>6958</v>
      </c>
      <c r="P388" s="135"/>
      <c r="Q388" s="121" t="s">
        <v>6959</v>
      </c>
      <c r="R388" s="121" t="s">
        <v>7030</v>
      </c>
      <c r="S388" s="151" t="s">
        <v>6973</v>
      </c>
      <c r="T388" s="115" t="s">
        <v>82</v>
      </c>
      <c r="U388" s="115"/>
      <c r="V388" s="115" t="s">
        <v>139</v>
      </c>
      <c r="W388" s="121" t="s">
        <v>37</v>
      </c>
      <c r="X388" s="115"/>
      <c r="Y388" s="115"/>
      <c r="Z388" s="115"/>
      <c r="AA388" s="115"/>
      <c r="AB388" s="115"/>
      <c r="AC388" s="115"/>
      <c r="AD388" s="115"/>
      <c r="AE388" s="115"/>
      <c r="AF388" s="115"/>
      <c r="AG388" s="115"/>
      <c r="AH388" s="115"/>
      <c r="AI388" s="115"/>
      <c r="AJ388" s="115"/>
      <c r="AK388" s="115"/>
      <c r="AL388" s="115"/>
      <c r="AM388" s="115"/>
      <c r="AN388" s="115"/>
      <c r="AO388" s="115"/>
      <c r="AP388" s="84"/>
    </row>
    <row r="389" spans="1:42" ht="36">
      <c r="A389" s="85"/>
      <c r="B389" s="92">
        <v>44348</v>
      </c>
      <c r="C389" s="92"/>
      <c r="D389" s="92"/>
      <c r="E389" s="92">
        <v>44348</v>
      </c>
      <c r="F389" s="16" t="s">
        <v>6954</v>
      </c>
      <c r="G389" s="5" t="s">
        <v>4890</v>
      </c>
      <c r="H389" s="87" t="s">
        <v>6955</v>
      </c>
      <c r="I389" s="87" t="s">
        <v>3242</v>
      </c>
      <c r="J389" s="85" t="s">
        <v>178</v>
      </c>
      <c r="K389" s="93" t="s">
        <v>8348</v>
      </c>
      <c r="L389" s="85" t="s">
        <v>8349</v>
      </c>
      <c r="M389" s="87" t="s">
        <v>168</v>
      </c>
      <c r="N389" s="95">
        <v>4200</v>
      </c>
      <c r="O389" s="96" t="s">
        <v>6982</v>
      </c>
      <c r="P389" s="96"/>
      <c r="Q389" s="85" t="s">
        <v>6959</v>
      </c>
      <c r="R389" s="87" t="s">
        <v>7030</v>
      </c>
      <c r="S389" s="91" t="s">
        <v>6966</v>
      </c>
      <c r="T389" s="94" t="s">
        <v>8350</v>
      </c>
      <c r="U389" s="87"/>
      <c r="V389" s="87" t="s">
        <v>139</v>
      </c>
      <c r="W389" s="85" t="s">
        <v>37</v>
      </c>
      <c r="X389" s="87"/>
      <c r="Y389" s="85"/>
      <c r="Z389" s="85"/>
      <c r="AA389" s="85"/>
      <c r="AB389" s="85"/>
      <c r="AC389" s="85"/>
      <c r="AD389" s="85"/>
      <c r="AE389" s="85"/>
      <c r="AF389" s="85"/>
      <c r="AG389" s="85"/>
      <c r="AH389" s="85"/>
      <c r="AI389" s="85"/>
      <c r="AJ389" s="85"/>
      <c r="AK389" s="85"/>
      <c r="AL389" s="85"/>
      <c r="AM389" s="85"/>
      <c r="AN389" s="85"/>
      <c r="AO389" s="85"/>
      <c r="AP389" s="145"/>
    </row>
    <row r="390" spans="1:42" ht="17">
      <c r="A390" s="85"/>
      <c r="B390" s="92">
        <v>44348</v>
      </c>
      <c r="C390" s="92">
        <v>44366</v>
      </c>
      <c r="D390" s="92"/>
      <c r="E390" s="92">
        <v>44348</v>
      </c>
      <c r="F390" s="16"/>
      <c r="G390" s="5" t="s">
        <v>4890</v>
      </c>
      <c r="H390" s="87" t="s">
        <v>6955</v>
      </c>
      <c r="I390" s="87" t="s">
        <v>3242</v>
      </c>
      <c r="J390" s="85" t="s">
        <v>6279</v>
      </c>
      <c r="K390" s="93" t="s">
        <v>8351</v>
      </c>
      <c r="L390" s="172" t="s">
        <v>8352</v>
      </c>
      <c r="M390" s="85" t="s">
        <v>7080</v>
      </c>
      <c r="N390" s="85">
        <v>199</v>
      </c>
      <c r="O390" s="90" t="s">
        <v>6965</v>
      </c>
      <c r="P390" s="90" t="s">
        <v>6965</v>
      </c>
      <c r="Q390" s="85" t="s">
        <v>6959</v>
      </c>
      <c r="R390" s="85" t="s">
        <v>7030</v>
      </c>
      <c r="S390" s="91" t="s">
        <v>6970</v>
      </c>
      <c r="T390" s="85" t="s">
        <v>8353</v>
      </c>
      <c r="U390" s="85"/>
      <c r="V390" s="85" t="s">
        <v>345</v>
      </c>
      <c r="W390" s="85" t="s">
        <v>37</v>
      </c>
      <c r="X390" s="85"/>
      <c r="Y390" s="85"/>
      <c r="Z390" s="85"/>
      <c r="AA390" s="85"/>
      <c r="AB390" s="85"/>
      <c r="AC390" s="85"/>
      <c r="AD390" s="85"/>
      <c r="AE390" s="85"/>
      <c r="AF390" s="85"/>
      <c r="AG390" s="85"/>
      <c r="AH390" s="85"/>
      <c r="AI390" s="85"/>
      <c r="AJ390" s="85"/>
      <c r="AK390" s="85"/>
      <c r="AL390" s="85"/>
      <c r="AM390" s="85"/>
      <c r="AN390" s="85"/>
      <c r="AO390" s="85"/>
      <c r="AP390" s="145"/>
    </row>
    <row r="391" spans="1:42" ht="17">
      <c r="A391" s="85"/>
      <c r="B391" s="92">
        <v>44322</v>
      </c>
      <c r="C391" s="92">
        <v>44376</v>
      </c>
      <c r="D391" s="92"/>
      <c r="E391" s="92">
        <v>44362</v>
      </c>
      <c r="F391" s="16" t="s">
        <v>6954</v>
      </c>
      <c r="G391" s="5" t="s">
        <v>4890</v>
      </c>
      <c r="H391" s="87" t="s">
        <v>6955</v>
      </c>
      <c r="I391" s="87" t="s">
        <v>3242</v>
      </c>
      <c r="J391" s="85" t="s">
        <v>146</v>
      </c>
      <c r="K391" s="93" t="s">
        <v>8354</v>
      </c>
      <c r="L391" s="85" t="s">
        <v>8355</v>
      </c>
      <c r="M391" s="85" t="s">
        <v>8356</v>
      </c>
      <c r="N391" s="85">
        <v>2000</v>
      </c>
      <c r="O391" s="90" t="s">
        <v>6965</v>
      </c>
      <c r="P391" s="129"/>
      <c r="Q391" s="85" t="s">
        <v>6959</v>
      </c>
      <c r="R391" s="85" t="s">
        <v>7030</v>
      </c>
      <c r="S391" s="85" t="s">
        <v>6970</v>
      </c>
      <c r="T391" s="85"/>
      <c r="U391" s="85"/>
      <c r="V391" s="85" t="s">
        <v>345</v>
      </c>
      <c r="W391" s="85" t="s">
        <v>37</v>
      </c>
      <c r="X391" s="85"/>
      <c r="Y391" s="85"/>
      <c r="Z391" s="85"/>
      <c r="AA391" s="85"/>
      <c r="AB391" s="85"/>
      <c r="AC391" s="85"/>
      <c r="AD391" s="85"/>
      <c r="AE391" s="85"/>
      <c r="AF391" s="85"/>
      <c r="AG391" s="85"/>
      <c r="AH391" s="85"/>
      <c r="AI391" s="85"/>
      <c r="AJ391" s="85"/>
      <c r="AK391" s="85"/>
      <c r="AL391" s="85"/>
      <c r="AM391" s="85"/>
      <c r="AN391" s="85"/>
      <c r="AO391" s="85"/>
      <c r="AP391" s="145"/>
    </row>
    <row r="392" spans="1:42" ht="17">
      <c r="A392" s="85"/>
      <c r="B392" s="92">
        <v>44326</v>
      </c>
      <c r="C392" s="200">
        <v>44368</v>
      </c>
      <c r="D392" s="92">
        <v>44350</v>
      </c>
      <c r="E392" s="92">
        <v>44349</v>
      </c>
      <c r="F392" s="16"/>
      <c r="G392" s="5" t="s">
        <v>4890</v>
      </c>
      <c r="H392" s="87" t="s">
        <v>6955</v>
      </c>
      <c r="I392" s="87" t="s">
        <v>3242</v>
      </c>
      <c r="J392" s="85" t="s">
        <v>146</v>
      </c>
      <c r="K392" s="93" t="s">
        <v>8357</v>
      </c>
      <c r="L392" s="85" t="s">
        <v>8358</v>
      </c>
      <c r="M392" s="85" t="s">
        <v>142</v>
      </c>
      <c r="N392" s="85">
        <v>249.5</v>
      </c>
      <c r="O392" s="90" t="s">
        <v>6958</v>
      </c>
      <c r="P392" s="129"/>
      <c r="Q392" s="85">
        <v>2021</v>
      </c>
      <c r="R392" s="85" t="s">
        <v>6978</v>
      </c>
      <c r="S392" s="85" t="s">
        <v>6966</v>
      </c>
      <c r="T392" s="85"/>
      <c r="U392" s="85"/>
      <c r="V392" s="85" t="s">
        <v>139</v>
      </c>
      <c r="W392" s="85" t="s">
        <v>37</v>
      </c>
      <c r="X392" s="85"/>
      <c r="Y392" s="85"/>
      <c r="Z392" s="85"/>
      <c r="AA392" s="85"/>
      <c r="AB392" s="85"/>
      <c r="AC392" s="85"/>
      <c r="AD392" s="85"/>
      <c r="AE392" s="85"/>
      <c r="AF392" s="85"/>
      <c r="AG392" s="85"/>
      <c r="AH392" s="85"/>
      <c r="AI392" s="85"/>
      <c r="AJ392" s="85"/>
      <c r="AK392" s="85"/>
      <c r="AL392" s="85"/>
      <c r="AM392" s="85"/>
      <c r="AN392" s="85"/>
      <c r="AO392" s="85"/>
      <c r="AP392" s="145"/>
    </row>
    <row r="393" spans="1:42" ht="17">
      <c r="A393" s="85"/>
      <c r="B393" s="92">
        <v>44333</v>
      </c>
      <c r="C393" s="92"/>
      <c r="D393" s="92">
        <v>44351</v>
      </c>
      <c r="E393" s="92">
        <v>44351</v>
      </c>
      <c r="F393" s="16" t="s">
        <v>6954</v>
      </c>
      <c r="G393" s="5" t="s">
        <v>4890</v>
      </c>
      <c r="H393" s="87" t="s">
        <v>6955</v>
      </c>
      <c r="I393" s="87" t="s">
        <v>3242</v>
      </c>
      <c r="J393" s="85" t="s">
        <v>146</v>
      </c>
      <c r="K393" s="143">
        <v>100013470227</v>
      </c>
      <c r="L393" s="85" t="s">
        <v>8359</v>
      </c>
      <c r="M393" s="85" t="s">
        <v>142</v>
      </c>
      <c r="N393" s="85">
        <v>1501.2</v>
      </c>
      <c r="O393" s="90" t="s">
        <v>6958</v>
      </c>
      <c r="P393" s="90"/>
      <c r="Q393" s="85" t="s">
        <v>6959</v>
      </c>
      <c r="R393" s="85" t="s">
        <v>7030</v>
      </c>
      <c r="S393" s="91" t="s">
        <v>6973</v>
      </c>
      <c r="T393" s="85" t="s">
        <v>82</v>
      </c>
      <c r="U393" s="85"/>
      <c r="V393" s="85" t="s">
        <v>139</v>
      </c>
      <c r="W393" s="85"/>
      <c r="X393" s="85"/>
      <c r="Y393" s="85"/>
      <c r="Z393" s="85"/>
      <c r="AA393" s="85"/>
      <c r="AB393" s="85"/>
      <c r="AC393" s="85"/>
      <c r="AD393" s="85"/>
      <c r="AE393" s="85"/>
      <c r="AF393" s="85"/>
      <c r="AG393" s="85"/>
      <c r="AH393" s="85"/>
      <c r="AI393" s="85"/>
      <c r="AJ393" s="85"/>
      <c r="AK393" s="85"/>
      <c r="AL393" s="85"/>
      <c r="AM393" s="85"/>
      <c r="AN393" s="85"/>
      <c r="AO393" s="85"/>
      <c r="AP393" s="145"/>
    </row>
    <row r="394" spans="1:42" ht="36">
      <c r="A394" s="85"/>
      <c r="B394" s="92">
        <v>44335</v>
      </c>
      <c r="C394" s="92">
        <v>44385</v>
      </c>
      <c r="D394" s="105"/>
      <c r="E394" s="92">
        <v>44379</v>
      </c>
      <c r="F394" s="16" t="s">
        <v>6954</v>
      </c>
      <c r="G394" s="5" t="s">
        <v>4890</v>
      </c>
      <c r="H394" s="87" t="s">
        <v>6955</v>
      </c>
      <c r="I394" s="87" t="s">
        <v>3242</v>
      </c>
      <c r="J394" s="85" t="s">
        <v>146</v>
      </c>
      <c r="K394" s="156" t="s">
        <v>8360</v>
      </c>
      <c r="L394" s="85" t="s">
        <v>8361</v>
      </c>
      <c r="M394" s="87" t="s">
        <v>142</v>
      </c>
      <c r="N394" s="95">
        <v>1000</v>
      </c>
      <c r="O394" s="96" t="s">
        <v>6965</v>
      </c>
      <c r="P394" s="96"/>
      <c r="Q394" s="85" t="s">
        <v>6959</v>
      </c>
      <c r="R394" s="85" t="s">
        <v>7030</v>
      </c>
      <c r="S394" s="91" t="s">
        <v>6970</v>
      </c>
      <c r="T394" s="94" t="s">
        <v>8362</v>
      </c>
      <c r="U394" s="87"/>
      <c r="V394" s="87" t="s">
        <v>139</v>
      </c>
      <c r="W394" s="85"/>
      <c r="X394" s="87"/>
      <c r="Y394" s="85"/>
      <c r="Z394" s="85"/>
      <c r="AA394" s="85"/>
      <c r="AB394" s="85"/>
      <c r="AC394" s="85"/>
      <c r="AD394" s="85"/>
      <c r="AE394" s="85"/>
      <c r="AF394" s="85"/>
      <c r="AG394" s="85"/>
      <c r="AH394" s="85"/>
      <c r="AI394" s="85"/>
      <c r="AJ394" s="85"/>
      <c r="AK394" s="85"/>
      <c r="AL394" s="85"/>
      <c r="AM394" s="145"/>
      <c r="AN394" s="145"/>
      <c r="AO394" s="145"/>
      <c r="AP394" s="145"/>
    </row>
    <row r="395" spans="1:42" ht="72">
      <c r="A395" s="121"/>
      <c r="B395" s="124">
        <v>44340</v>
      </c>
      <c r="C395" s="124">
        <v>44369</v>
      </c>
      <c r="D395" s="105"/>
      <c r="E395" s="124">
        <v>44349</v>
      </c>
      <c r="F395" s="16" t="s">
        <v>7685</v>
      </c>
      <c r="G395" s="5" t="s">
        <v>4890</v>
      </c>
      <c r="H395" s="87" t="s">
        <v>6955</v>
      </c>
      <c r="I395" s="87" t="s">
        <v>3242</v>
      </c>
      <c r="J395" s="85" t="s">
        <v>146</v>
      </c>
      <c r="K395" s="182" t="s">
        <v>8363</v>
      </c>
      <c r="L395" s="172" t="s">
        <v>8364</v>
      </c>
      <c r="M395" s="123" t="s">
        <v>142</v>
      </c>
      <c r="N395" s="95">
        <v>100000</v>
      </c>
      <c r="O395" s="164" t="s">
        <v>6965</v>
      </c>
      <c r="P395" s="164"/>
      <c r="Q395" s="121" t="s">
        <v>6959</v>
      </c>
      <c r="R395" s="123" t="s">
        <v>7030</v>
      </c>
      <c r="S395" s="151" t="s">
        <v>6966</v>
      </c>
      <c r="T395" s="165" t="s">
        <v>8365</v>
      </c>
      <c r="U395" s="123"/>
      <c r="V395" s="123" t="s">
        <v>139</v>
      </c>
      <c r="W395" s="121" t="s">
        <v>37</v>
      </c>
      <c r="X395" s="123"/>
      <c r="Y395" s="121"/>
      <c r="Z395" s="121"/>
      <c r="AA395" s="121"/>
      <c r="AB395" s="121"/>
      <c r="AC395" s="121"/>
      <c r="AD395" s="121"/>
      <c r="AE395" s="121"/>
      <c r="AF395" s="121"/>
      <c r="AG395" s="121"/>
      <c r="AH395" s="121"/>
      <c r="AI395" s="121"/>
      <c r="AJ395" s="121"/>
      <c r="AK395" s="121"/>
      <c r="AL395" s="121"/>
      <c r="AM395" s="121"/>
      <c r="AN395" s="121"/>
      <c r="AO395" s="121"/>
      <c r="AP395" s="153"/>
    </row>
    <row r="396" spans="1:42" ht="17">
      <c r="A396" s="85"/>
      <c r="B396" s="92">
        <v>44333</v>
      </c>
      <c r="C396" s="92" t="s">
        <v>7333</v>
      </c>
      <c r="D396" s="92" t="s">
        <v>7333</v>
      </c>
      <c r="E396" s="92">
        <v>44349</v>
      </c>
      <c r="F396" s="16" t="s">
        <v>6954</v>
      </c>
      <c r="G396" s="5" t="s">
        <v>4890</v>
      </c>
      <c r="H396" s="87" t="s">
        <v>6955</v>
      </c>
      <c r="I396" s="87" t="s">
        <v>3242</v>
      </c>
      <c r="J396" s="85" t="s">
        <v>175</v>
      </c>
      <c r="K396" s="143">
        <v>100019285575</v>
      </c>
      <c r="L396" s="85" t="s">
        <v>8366</v>
      </c>
      <c r="M396" s="85" t="s">
        <v>7756</v>
      </c>
      <c r="N396" s="85">
        <v>492</v>
      </c>
      <c r="O396" s="90" t="s">
        <v>6982</v>
      </c>
      <c r="P396" s="90" t="s">
        <v>6982</v>
      </c>
      <c r="Q396" s="85">
        <v>2021</v>
      </c>
      <c r="R396" s="85" t="s">
        <v>7030</v>
      </c>
      <c r="S396" s="91" t="s">
        <v>6966</v>
      </c>
      <c r="T396" s="85" t="s">
        <v>8367</v>
      </c>
      <c r="U396" s="85"/>
      <c r="V396" s="85" t="s">
        <v>139</v>
      </c>
      <c r="W396" s="85" t="s">
        <v>37</v>
      </c>
      <c r="X396" s="85"/>
      <c r="Y396" s="85"/>
      <c r="Z396" s="85"/>
      <c r="AA396" s="85"/>
      <c r="AB396" s="85"/>
      <c r="AC396" s="85"/>
      <c r="AD396" s="85"/>
      <c r="AE396" s="85"/>
      <c r="AF396" s="85"/>
      <c r="AG396" s="85"/>
      <c r="AH396" s="85"/>
      <c r="AI396" s="85"/>
      <c r="AJ396" s="85"/>
      <c r="AK396" s="85"/>
      <c r="AL396" s="85"/>
      <c r="AM396" s="85"/>
      <c r="AN396" s="85"/>
      <c r="AO396" s="85"/>
      <c r="AP396" s="145"/>
    </row>
    <row r="397" spans="1:42" ht="34">
      <c r="A397" s="85"/>
      <c r="B397" s="92">
        <v>44326</v>
      </c>
      <c r="C397" s="92" t="s">
        <v>7333</v>
      </c>
      <c r="D397" s="92"/>
      <c r="E397" s="92">
        <v>44368</v>
      </c>
      <c r="F397" s="16" t="s">
        <v>6954</v>
      </c>
      <c r="G397" s="5" t="s">
        <v>4890</v>
      </c>
      <c r="H397" s="87" t="s">
        <v>6955</v>
      </c>
      <c r="I397" s="87" t="s">
        <v>3242</v>
      </c>
      <c r="J397" s="85" t="s">
        <v>281</v>
      </c>
      <c r="K397" s="93" t="s">
        <v>8368</v>
      </c>
      <c r="L397" s="85" t="s">
        <v>8369</v>
      </c>
      <c r="M397" s="85" t="s">
        <v>142</v>
      </c>
      <c r="N397" s="85">
        <v>3000</v>
      </c>
      <c r="O397" s="90" t="s">
        <v>6982</v>
      </c>
      <c r="P397" s="90" t="s">
        <v>6982</v>
      </c>
      <c r="Q397" s="85">
        <v>2021</v>
      </c>
      <c r="R397" s="85" t="s">
        <v>7030</v>
      </c>
      <c r="S397" s="85" t="s">
        <v>6961</v>
      </c>
      <c r="T397" s="102" t="s">
        <v>8370</v>
      </c>
      <c r="U397" s="85"/>
      <c r="V397" s="85" t="s">
        <v>345</v>
      </c>
      <c r="W397" s="85" t="s">
        <v>37</v>
      </c>
      <c r="X397" s="85"/>
      <c r="Y397" s="85"/>
      <c r="Z397" s="85"/>
      <c r="AA397" s="85"/>
      <c r="AB397" s="85"/>
      <c r="AC397" s="85"/>
      <c r="AD397" s="85"/>
      <c r="AE397" s="85"/>
      <c r="AF397" s="85"/>
      <c r="AG397" s="85"/>
      <c r="AH397" s="85"/>
      <c r="AI397" s="85"/>
      <c r="AJ397" s="85"/>
      <c r="AK397" s="85"/>
      <c r="AL397" s="85"/>
      <c r="AM397" s="85"/>
      <c r="AN397" s="85"/>
      <c r="AO397" s="85"/>
      <c r="AP397" s="145"/>
    </row>
    <row r="398" spans="1:42" ht="51">
      <c r="A398" s="85"/>
      <c r="B398" s="92">
        <v>44326</v>
      </c>
      <c r="C398" s="92" t="s">
        <v>7333</v>
      </c>
      <c r="D398" s="92">
        <v>44349</v>
      </c>
      <c r="E398" s="92">
        <v>44349</v>
      </c>
      <c r="F398" s="16"/>
      <c r="G398" s="5" t="s">
        <v>4890</v>
      </c>
      <c r="H398" s="87" t="s">
        <v>6955</v>
      </c>
      <c r="I398" s="87" t="s">
        <v>3242</v>
      </c>
      <c r="J398" s="85" t="s">
        <v>281</v>
      </c>
      <c r="K398" s="99" t="s">
        <v>8371</v>
      </c>
      <c r="L398" s="85" t="s">
        <v>8372</v>
      </c>
      <c r="M398" s="85" t="s">
        <v>142</v>
      </c>
      <c r="N398" s="85">
        <v>217.5</v>
      </c>
      <c r="O398" s="90" t="s">
        <v>6958</v>
      </c>
      <c r="P398" s="90" t="s">
        <v>6958</v>
      </c>
      <c r="Q398" s="85">
        <v>2021</v>
      </c>
      <c r="R398" s="85" t="s">
        <v>6978</v>
      </c>
      <c r="S398" s="85" t="s">
        <v>6961</v>
      </c>
      <c r="T398" s="102" t="s">
        <v>8373</v>
      </c>
      <c r="U398" s="85"/>
      <c r="V398" s="85" t="s">
        <v>139</v>
      </c>
      <c r="W398" s="85" t="s">
        <v>37</v>
      </c>
      <c r="X398" s="85"/>
      <c r="Y398" s="85"/>
      <c r="Z398" s="85"/>
      <c r="AA398" s="85"/>
      <c r="AB398" s="85"/>
      <c r="AC398" s="85"/>
      <c r="AD398" s="85"/>
      <c r="AE398" s="85"/>
      <c r="AF398" s="85"/>
      <c r="AG398" s="85"/>
      <c r="AH398" s="85"/>
      <c r="AI398" s="85"/>
      <c r="AJ398" s="85"/>
      <c r="AK398" s="85"/>
      <c r="AL398" s="85"/>
      <c r="AM398" s="85"/>
      <c r="AN398" s="85"/>
      <c r="AO398" s="85"/>
      <c r="AP398" s="145"/>
    </row>
    <row r="399" spans="1:42" ht="68">
      <c r="A399" s="205" t="s">
        <v>12277</v>
      </c>
      <c r="B399" s="92" t="s">
        <v>7501</v>
      </c>
      <c r="C399" s="92" t="s">
        <v>7333</v>
      </c>
      <c r="D399" s="92"/>
      <c r="E399" s="92">
        <v>44368</v>
      </c>
      <c r="F399" s="16" t="s">
        <v>6954</v>
      </c>
      <c r="G399" s="5" t="s">
        <v>4890</v>
      </c>
      <c r="H399" s="87" t="s">
        <v>6955</v>
      </c>
      <c r="I399" s="87" t="s">
        <v>3242</v>
      </c>
      <c r="J399" s="85" t="s">
        <v>281</v>
      </c>
      <c r="K399" s="99" t="s">
        <v>8374</v>
      </c>
      <c r="L399" s="85" t="s">
        <v>8375</v>
      </c>
      <c r="M399" s="85" t="s">
        <v>142</v>
      </c>
      <c r="N399" s="106">
        <v>1000</v>
      </c>
      <c r="O399" s="90" t="s">
        <v>6982</v>
      </c>
      <c r="P399" s="90" t="s">
        <v>6982</v>
      </c>
      <c r="Q399" s="85" t="s">
        <v>6959</v>
      </c>
      <c r="R399" s="85" t="s">
        <v>7030</v>
      </c>
      <c r="S399" s="85" t="s">
        <v>6966</v>
      </c>
      <c r="T399" s="102" t="s">
        <v>8376</v>
      </c>
      <c r="U399" s="85"/>
      <c r="V399" s="87" t="s">
        <v>139</v>
      </c>
      <c r="W399" s="85" t="s">
        <v>37</v>
      </c>
      <c r="X399" s="85"/>
      <c r="Y399" s="85" t="s">
        <v>8377</v>
      </c>
      <c r="Z399" s="85"/>
      <c r="AA399" s="85"/>
      <c r="AB399" s="85"/>
      <c r="AC399" s="85"/>
      <c r="AD399" s="85"/>
      <c r="AE399" s="85"/>
      <c r="AF399" s="85"/>
      <c r="AG399" s="85"/>
      <c r="AH399" s="85"/>
      <c r="AI399" s="85"/>
      <c r="AJ399" s="85"/>
      <c r="AK399" s="85"/>
      <c r="AL399" s="85"/>
      <c r="AM399" s="85"/>
      <c r="AN399" s="85"/>
      <c r="AO399" s="85"/>
      <c r="AP399" s="145"/>
    </row>
    <row r="400" spans="1:42" ht="17">
      <c r="A400" s="121"/>
      <c r="B400" s="124">
        <v>44330</v>
      </c>
      <c r="C400" s="124" t="s">
        <v>7333</v>
      </c>
      <c r="D400" s="124"/>
      <c r="E400" s="124">
        <v>44368</v>
      </c>
      <c r="F400" s="16" t="s">
        <v>6954</v>
      </c>
      <c r="G400" s="5" t="s">
        <v>4890</v>
      </c>
      <c r="H400" s="87" t="s">
        <v>6955</v>
      </c>
      <c r="I400" s="87" t="s">
        <v>3242</v>
      </c>
      <c r="J400" s="121" t="s">
        <v>281</v>
      </c>
      <c r="K400" s="202">
        <v>100019283146</v>
      </c>
      <c r="L400" s="85" t="s">
        <v>8378</v>
      </c>
      <c r="M400" s="121" t="s">
        <v>8379</v>
      </c>
      <c r="N400" s="121">
        <v>1000</v>
      </c>
      <c r="O400" s="131" t="s">
        <v>6982</v>
      </c>
      <c r="P400" s="131" t="s">
        <v>6982</v>
      </c>
      <c r="Q400" s="121" t="s">
        <v>6959</v>
      </c>
      <c r="R400" s="121" t="s">
        <v>7030</v>
      </c>
      <c r="S400" s="151" t="s">
        <v>6961</v>
      </c>
      <c r="T400" s="121" t="s">
        <v>4039</v>
      </c>
      <c r="U400" s="121"/>
      <c r="V400" s="121" t="s">
        <v>345</v>
      </c>
      <c r="W400" s="121" t="s">
        <v>37</v>
      </c>
      <c r="X400" s="121"/>
      <c r="Y400" s="121"/>
      <c r="Z400" s="121"/>
      <c r="AA400" s="121"/>
      <c r="AB400" s="121"/>
      <c r="AC400" s="121"/>
      <c r="AD400" s="121"/>
      <c r="AE400" s="121"/>
      <c r="AF400" s="121"/>
      <c r="AG400" s="121"/>
      <c r="AH400" s="121"/>
      <c r="AI400" s="121"/>
      <c r="AJ400" s="121"/>
      <c r="AK400" s="121"/>
      <c r="AL400" s="121"/>
      <c r="AM400" s="121"/>
      <c r="AN400" s="121"/>
      <c r="AO400" s="121"/>
      <c r="AP400" s="153"/>
    </row>
    <row r="401" spans="1:42" ht="90">
      <c r="A401" s="85"/>
      <c r="B401" s="92">
        <v>44334</v>
      </c>
      <c r="C401" s="92" t="s">
        <v>7333</v>
      </c>
      <c r="D401" s="92"/>
      <c r="E401" s="92">
        <v>44349</v>
      </c>
      <c r="F401" s="16" t="s">
        <v>6954</v>
      </c>
      <c r="G401" s="5" t="s">
        <v>4890</v>
      </c>
      <c r="H401" s="87" t="s">
        <v>6955</v>
      </c>
      <c r="I401" s="87" t="s">
        <v>3242</v>
      </c>
      <c r="J401" s="85" t="s">
        <v>281</v>
      </c>
      <c r="K401" s="93" t="s">
        <v>8380</v>
      </c>
      <c r="L401" s="85" t="s">
        <v>8381</v>
      </c>
      <c r="M401" s="87" t="s">
        <v>142</v>
      </c>
      <c r="N401" s="95">
        <v>800</v>
      </c>
      <c r="O401" s="96" t="s">
        <v>6982</v>
      </c>
      <c r="P401" s="96" t="s">
        <v>6982</v>
      </c>
      <c r="Q401" s="85" t="s">
        <v>6959</v>
      </c>
      <c r="R401" s="87" t="s">
        <v>6978</v>
      </c>
      <c r="S401" s="91" t="s">
        <v>6966</v>
      </c>
      <c r="T401" s="94" t="s">
        <v>8382</v>
      </c>
      <c r="U401" s="87"/>
      <c r="V401" s="87" t="s">
        <v>345</v>
      </c>
      <c r="W401" s="85" t="s">
        <v>37</v>
      </c>
      <c r="X401" s="87"/>
      <c r="Y401" s="85"/>
      <c r="Z401" s="85"/>
      <c r="AA401" s="85"/>
      <c r="AB401" s="85"/>
      <c r="AC401" s="85"/>
      <c r="AD401" s="85"/>
      <c r="AE401" s="85"/>
      <c r="AF401" s="85"/>
      <c r="AG401" s="85"/>
      <c r="AH401" s="85"/>
      <c r="AI401" s="85"/>
      <c r="AJ401" s="85"/>
      <c r="AK401" s="85"/>
      <c r="AL401" s="85"/>
      <c r="AM401" s="85"/>
      <c r="AN401" s="85"/>
      <c r="AO401" s="85"/>
      <c r="AP401" s="145"/>
    </row>
    <row r="402" spans="1:42" ht="36">
      <c r="A402" s="89"/>
      <c r="B402" s="86">
        <v>44342</v>
      </c>
      <c r="C402" s="86" t="s">
        <v>7333</v>
      </c>
      <c r="D402" s="86">
        <v>44348</v>
      </c>
      <c r="E402" s="86">
        <v>44349</v>
      </c>
      <c r="F402" s="65"/>
      <c r="G402" s="5" t="s">
        <v>4890</v>
      </c>
      <c r="H402" s="87" t="s">
        <v>6955</v>
      </c>
      <c r="I402" s="87" t="s">
        <v>3242</v>
      </c>
      <c r="J402" s="89" t="s">
        <v>281</v>
      </c>
      <c r="K402" s="206" t="s">
        <v>8383</v>
      </c>
      <c r="L402" s="172" t="s">
        <v>8384</v>
      </c>
      <c r="M402" s="114" t="s">
        <v>811</v>
      </c>
      <c r="N402" s="175">
        <v>5651.2</v>
      </c>
      <c r="O402" s="176" t="s">
        <v>6958</v>
      </c>
      <c r="P402" s="176" t="s">
        <v>6958</v>
      </c>
      <c r="Q402" s="89" t="s">
        <v>6959</v>
      </c>
      <c r="R402" s="114" t="s">
        <v>7030</v>
      </c>
      <c r="S402" s="140" t="s">
        <v>6973</v>
      </c>
      <c r="T402" s="177" t="s">
        <v>8385</v>
      </c>
      <c r="U402" s="114"/>
      <c r="V402" s="89" t="s">
        <v>139</v>
      </c>
      <c r="W402" s="89" t="s">
        <v>37</v>
      </c>
      <c r="X402" s="114"/>
      <c r="Y402" s="89"/>
      <c r="Z402" s="89"/>
      <c r="AA402" s="89"/>
      <c r="AB402" s="89"/>
      <c r="AC402" s="89"/>
      <c r="AD402" s="89"/>
      <c r="AE402" s="89"/>
      <c r="AF402" s="89"/>
      <c r="AG402" s="89"/>
      <c r="AH402" s="89"/>
      <c r="AI402" s="89"/>
      <c r="AJ402" s="89"/>
      <c r="AK402" s="89"/>
      <c r="AL402" s="89"/>
      <c r="AM402" s="89"/>
      <c r="AN402" s="89"/>
      <c r="AO402" s="89"/>
      <c r="AP402" s="207"/>
    </row>
    <row r="403" spans="1:42" ht="17">
      <c r="A403" s="85"/>
      <c r="B403" s="92">
        <v>44344</v>
      </c>
      <c r="C403" s="92" t="s">
        <v>7333</v>
      </c>
      <c r="D403" s="92"/>
      <c r="E403" s="92">
        <v>44349</v>
      </c>
      <c r="F403" s="16" t="s">
        <v>6954</v>
      </c>
      <c r="G403" s="5" t="s">
        <v>4890</v>
      </c>
      <c r="H403" s="87" t="s">
        <v>6955</v>
      </c>
      <c r="I403" s="87" t="s">
        <v>3242</v>
      </c>
      <c r="J403" s="85" t="s">
        <v>281</v>
      </c>
      <c r="K403" s="93" t="s">
        <v>8386</v>
      </c>
      <c r="L403" s="172" t="s">
        <v>8387</v>
      </c>
      <c r="M403" s="85" t="s">
        <v>142</v>
      </c>
      <c r="N403" s="85">
        <v>800</v>
      </c>
      <c r="O403" s="90" t="s">
        <v>6982</v>
      </c>
      <c r="P403" s="90" t="s">
        <v>6982</v>
      </c>
      <c r="Q403" s="85" t="s">
        <v>6959</v>
      </c>
      <c r="R403" s="87" t="s">
        <v>7030</v>
      </c>
      <c r="S403" s="91" t="s">
        <v>6973</v>
      </c>
      <c r="T403" s="85" t="s">
        <v>8388</v>
      </c>
      <c r="U403" s="85"/>
      <c r="V403" s="87" t="s">
        <v>139</v>
      </c>
      <c r="W403" s="85" t="s">
        <v>37</v>
      </c>
      <c r="X403" s="85"/>
      <c r="Y403" s="85"/>
      <c r="Z403" s="85"/>
      <c r="AA403" s="85"/>
      <c r="AB403" s="85"/>
      <c r="AC403" s="85"/>
      <c r="AD403" s="85"/>
      <c r="AE403" s="85"/>
      <c r="AF403" s="85"/>
      <c r="AG403" s="85"/>
      <c r="AH403" s="85"/>
      <c r="AI403" s="85"/>
      <c r="AJ403" s="85"/>
      <c r="AK403" s="85"/>
      <c r="AL403" s="85"/>
      <c r="AM403" s="85"/>
      <c r="AN403" s="85"/>
      <c r="AO403" s="85"/>
      <c r="AP403" s="145"/>
    </row>
    <row r="404" spans="1:42" ht="17">
      <c r="A404" s="85"/>
      <c r="B404" s="92">
        <v>44349</v>
      </c>
      <c r="C404" s="92"/>
      <c r="D404" s="92"/>
      <c r="E404" s="92">
        <v>44349</v>
      </c>
      <c r="F404" s="16" t="s">
        <v>6954</v>
      </c>
      <c r="G404" s="5" t="s">
        <v>4890</v>
      </c>
      <c r="H404" s="87" t="s">
        <v>6955</v>
      </c>
      <c r="I404" s="87" t="s">
        <v>3242</v>
      </c>
      <c r="J404" s="85" t="s">
        <v>5487</v>
      </c>
      <c r="K404" s="93" t="s">
        <v>8389</v>
      </c>
      <c r="L404" s="172" t="s">
        <v>8390</v>
      </c>
      <c r="M404" s="85" t="s">
        <v>811</v>
      </c>
      <c r="N404" s="85">
        <v>5562</v>
      </c>
      <c r="O404" s="90" t="s">
        <v>6982</v>
      </c>
      <c r="P404" s="90" t="s">
        <v>6982</v>
      </c>
      <c r="Q404" s="85" t="s">
        <v>6959</v>
      </c>
      <c r="R404" s="85" t="s">
        <v>7030</v>
      </c>
      <c r="S404" s="91" t="s">
        <v>6973</v>
      </c>
      <c r="T404" s="85" t="s">
        <v>8391</v>
      </c>
      <c r="U404" s="85"/>
      <c r="V404" s="85" t="s">
        <v>139</v>
      </c>
      <c r="W404" s="85" t="s">
        <v>37</v>
      </c>
      <c r="X404" s="85"/>
      <c r="Y404" s="85"/>
      <c r="Z404" s="85"/>
      <c r="AA404" s="85"/>
      <c r="AB404" s="85"/>
      <c r="AC404" s="85"/>
      <c r="AD404" s="85"/>
      <c r="AE404" s="85"/>
      <c r="AF404" s="85"/>
      <c r="AG404" s="85"/>
      <c r="AH404" s="85"/>
      <c r="AI404" s="85"/>
      <c r="AJ404" s="85"/>
      <c r="AK404" s="85"/>
      <c r="AL404" s="85"/>
      <c r="AM404" s="85"/>
      <c r="AN404" s="85"/>
      <c r="AO404" s="85"/>
      <c r="AP404" s="145"/>
    </row>
    <row r="405" spans="1:42" ht="17">
      <c r="A405" s="85"/>
      <c r="B405" s="92">
        <v>44348</v>
      </c>
      <c r="C405" s="92" t="s">
        <v>7333</v>
      </c>
      <c r="D405" s="92">
        <v>44349</v>
      </c>
      <c r="E405" s="92">
        <v>44351</v>
      </c>
      <c r="F405" s="16" t="s">
        <v>6954</v>
      </c>
      <c r="G405" s="5" t="s">
        <v>4890</v>
      </c>
      <c r="H405" s="87" t="s">
        <v>6955</v>
      </c>
      <c r="I405" s="87" t="s">
        <v>3242</v>
      </c>
      <c r="J405" s="85" t="s">
        <v>146</v>
      </c>
      <c r="K405" s="93" t="s">
        <v>8392</v>
      </c>
      <c r="L405" s="172" t="s">
        <v>8393</v>
      </c>
      <c r="M405" s="85" t="s">
        <v>142</v>
      </c>
      <c r="N405" s="85">
        <v>1056</v>
      </c>
      <c r="O405" s="90" t="s">
        <v>6958</v>
      </c>
      <c r="P405" s="90"/>
      <c r="Q405" s="85" t="s">
        <v>6959</v>
      </c>
      <c r="R405" s="85" t="s">
        <v>7030</v>
      </c>
      <c r="S405" s="91" t="s">
        <v>6973</v>
      </c>
      <c r="T405" s="85" t="s">
        <v>82</v>
      </c>
      <c r="U405" s="85"/>
      <c r="V405" s="85" t="s">
        <v>139</v>
      </c>
      <c r="W405" s="85" t="s">
        <v>37</v>
      </c>
      <c r="X405" s="85"/>
      <c r="Y405" s="85"/>
      <c r="Z405" s="85"/>
      <c r="AA405" s="85"/>
      <c r="AB405" s="85"/>
      <c r="AC405" s="85"/>
      <c r="AD405" s="85"/>
      <c r="AE405" s="85"/>
      <c r="AF405" s="85"/>
      <c r="AG405" s="85"/>
      <c r="AH405" s="85"/>
      <c r="AI405" s="85"/>
      <c r="AJ405" s="85"/>
      <c r="AK405" s="85"/>
      <c r="AL405" s="85"/>
      <c r="AM405" s="85"/>
      <c r="AN405" s="85"/>
      <c r="AO405" s="85"/>
      <c r="AP405" s="145"/>
    </row>
    <row r="406" spans="1:42" ht="17">
      <c r="A406" s="85"/>
      <c r="B406" s="92">
        <v>44349</v>
      </c>
      <c r="C406" s="92"/>
      <c r="D406" s="92">
        <v>44349</v>
      </c>
      <c r="E406" s="92">
        <v>44349</v>
      </c>
      <c r="F406" s="16"/>
      <c r="G406" s="5" t="s">
        <v>4890</v>
      </c>
      <c r="H406" s="87" t="s">
        <v>6955</v>
      </c>
      <c r="I406" s="87" t="s">
        <v>3242</v>
      </c>
      <c r="J406" s="85" t="s">
        <v>146</v>
      </c>
      <c r="K406" s="93" t="s">
        <v>4481</v>
      </c>
      <c r="L406" s="172" t="s">
        <v>8394</v>
      </c>
      <c r="M406" s="85" t="s">
        <v>168</v>
      </c>
      <c r="N406" s="85">
        <v>6800</v>
      </c>
      <c r="O406" s="90" t="s">
        <v>6958</v>
      </c>
      <c r="P406" s="90"/>
      <c r="Q406" s="85" t="s">
        <v>6959</v>
      </c>
      <c r="R406" s="85" t="s">
        <v>7030</v>
      </c>
      <c r="S406" s="91" t="s">
        <v>6973</v>
      </c>
      <c r="T406" s="85" t="s">
        <v>7119</v>
      </c>
      <c r="U406" s="85"/>
      <c r="V406" s="85" t="s">
        <v>139</v>
      </c>
      <c r="W406" s="85" t="s">
        <v>37</v>
      </c>
      <c r="X406" s="85"/>
      <c r="Y406" s="85"/>
      <c r="Z406" s="85"/>
      <c r="AA406" s="85"/>
      <c r="AB406" s="85"/>
      <c r="AC406" s="85"/>
      <c r="AD406" s="85"/>
      <c r="AE406" s="85"/>
      <c r="AF406" s="85"/>
      <c r="AG406" s="85"/>
      <c r="AH406" s="85"/>
      <c r="AI406" s="85"/>
      <c r="AJ406" s="85"/>
      <c r="AK406" s="85"/>
      <c r="AL406" s="85"/>
      <c r="AM406" s="85"/>
      <c r="AN406" s="85"/>
      <c r="AO406" s="85"/>
      <c r="AP406" s="145"/>
    </row>
    <row r="407" spans="1:42" ht="17">
      <c r="A407" s="85"/>
      <c r="B407" s="92">
        <v>44349</v>
      </c>
      <c r="C407" s="92"/>
      <c r="D407" s="92"/>
      <c r="E407" s="92">
        <v>44356</v>
      </c>
      <c r="F407" s="16"/>
      <c r="G407" s="5" t="s">
        <v>4890</v>
      </c>
      <c r="H407" s="87" t="s">
        <v>6955</v>
      </c>
      <c r="I407" s="87" t="s">
        <v>3242</v>
      </c>
      <c r="J407" s="85" t="s">
        <v>6279</v>
      </c>
      <c r="K407" s="93" t="s">
        <v>8395</v>
      </c>
      <c r="L407" s="172" t="s">
        <v>8396</v>
      </c>
      <c r="M407" s="85" t="s">
        <v>142</v>
      </c>
      <c r="N407" s="85">
        <v>4652</v>
      </c>
      <c r="O407" s="90" t="s">
        <v>6958</v>
      </c>
      <c r="P407" s="90" t="s">
        <v>6958</v>
      </c>
      <c r="Q407" s="85" t="s">
        <v>6959</v>
      </c>
      <c r="R407" s="85" t="s">
        <v>7030</v>
      </c>
      <c r="S407" s="91" t="s">
        <v>6966</v>
      </c>
      <c r="T407" s="85" t="s">
        <v>82</v>
      </c>
      <c r="U407" s="85"/>
      <c r="V407" s="85" t="s">
        <v>139</v>
      </c>
      <c r="W407" s="85" t="s">
        <v>37</v>
      </c>
      <c r="X407" s="85"/>
      <c r="Y407" s="85"/>
      <c r="Z407" s="85"/>
      <c r="AA407" s="85"/>
      <c r="AB407" s="85"/>
      <c r="AC407" s="85"/>
      <c r="AD407" s="85"/>
      <c r="AE407" s="85"/>
      <c r="AF407" s="85"/>
      <c r="AG407" s="85"/>
      <c r="AH407" s="85"/>
      <c r="AI407" s="85"/>
      <c r="AJ407" s="85"/>
      <c r="AK407" s="85"/>
      <c r="AL407" s="85"/>
      <c r="AM407" s="85"/>
      <c r="AN407" s="85"/>
      <c r="AO407" s="85"/>
      <c r="AP407" s="145"/>
    </row>
    <row r="408" spans="1:42" ht="17">
      <c r="A408" s="85"/>
      <c r="B408" s="92">
        <v>44349</v>
      </c>
      <c r="C408" s="92" t="s">
        <v>7333</v>
      </c>
      <c r="D408" s="92">
        <v>44348</v>
      </c>
      <c r="E408" s="92">
        <v>44349</v>
      </c>
      <c r="F408" s="16"/>
      <c r="G408" s="5" t="s">
        <v>4890</v>
      </c>
      <c r="H408" s="87" t="s">
        <v>6955</v>
      </c>
      <c r="I408" s="87" t="s">
        <v>3242</v>
      </c>
      <c r="J408" s="85" t="s">
        <v>281</v>
      </c>
      <c r="K408" s="110" t="s">
        <v>8397</v>
      </c>
      <c r="L408" s="172" t="s">
        <v>8398</v>
      </c>
      <c r="M408" s="85" t="s">
        <v>142</v>
      </c>
      <c r="N408" s="85">
        <v>941.22</v>
      </c>
      <c r="O408" s="90" t="s">
        <v>6958</v>
      </c>
      <c r="P408" s="90" t="s">
        <v>6958</v>
      </c>
      <c r="Q408" s="85" t="s">
        <v>6959</v>
      </c>
      <c r="R408" s="85" t="s">
        <v>7030</v>
      </c>
      <c r="S408" s="91" t="s">
        <v>6973</v>
      </c>
      <c r="T408" s="85" t="s">
        <v>82</v>
      </c>
      <c r="U408" s="85"/>
      <c r="V408" s="85" t="s">
        <v>139</v>
      </c>
      <c r="W408" s="85" t="s">
        <v>35</v>
      </c>
      <c r="X408" s="85"/>
      <c r="Y408" s="85"/>
      <c r="Z408" s="85"/>
      <c r="AA408" s="85"/>
      <c r="AB408" s="85"/>
      <c r="AC408" s="85"/>
      <c r="AD408" s="85"/>
      <c r="AE408" s="85"/>
      <c r="AF408" s="85"/>
      <c r="AG408" s="85"/>
      <c r="AH408" s="85"/>
      <c r="AI408" s="85"/>
      <c r="AJ408" s="85"/>
      <c r="AK408" s="85"/>
      <c r="AL408" s="85"/>
      <c r="AM408" s="85"/>
      <c r="AN408" s="85"/>
      <c r="AO408" s="85"/>
      <c r="AP408" s="145"/>
    </row>
    <row r="409" spans="1:42" ht="17">
      <c r="A409" s="85"/>
      <c r="B409" s="92">
        <v>44349</v>
      </c>
      <c r="C409" s="92" t="s">
        <v>7333</v>
      </c>
      <c r="D409" s="92">
        <v>44349</v>
      </c>
      <c r="E409" s="92">
        <v>44349</v>
      </c>
      <c r="F409" s="16"/>
      <c r="G409" s="5" t="s">
        <v>4890</v>
      </c>
      <c r="H409" s="87" t="s">
        <v>6955</v>
      </c>
      <c r="I409" s="87" t="s">
        <v>3242</v>
      </c>
      <c r="J409" s="85" t="s">
        <v>281</v>
      </c>
      <c r="K409" s="93" t="s">
        <v>8399</v>
      </c>
      <c r="L409" s="172" t="s">
        <v>8400</v>
      </c>
      <c r="M409" s="85" t="s">
        <v>1072</v>
      </c>
      <c r="N409" s="85">
        <v>658</v>
      </c>
      <c r="O409" s="90" t="s">
        <v>6958</v>
      </c>
      <c r="P409" s="90" t="s">
        <v>6958</v>
      </c>
      <c r="Q409" s="85" t="s">
        <v>6959</v>
      </c>
      <c r="R409" s="85" t="s">
        <v>7030</v>
      </c>
      <c r="S409" s="91" t="s">
        <v>6973</v>
      </c>
      <c r="T409" s="85" t="s">
        <v>82</v>
      </c>
      <c r="U409" s="85"/>
      <c r="V409" s="85" t="s">
        <v>139</v>
      </c>
      <c r="W409" s="85" t="s">
        <v>37</v>
      </c>
      <c r="X409" s="85"/>
      <c r="Y409" s="85"/>
      <c r="Z409" s="85"/>
      <c r="AA409" s="85"/>
      <c r="AB409" s="85"/>
      <c r="AC409" s="85"/>
      <c r="AD409" s="85"/>
      <c r="AE409" s="85"/>
      <c r="AF409" s="85"/>
      <c r="AG409" s="85"/>
      <c r="AH409" s="85"/>
      <c r="AI409" s="85"/>
      <c r="AJ409" s="85"/>
      <c r="AK409" s="85"/>
      <c r="AL409" s="85"/>
      <c r="AM409" s="85"/>
      <c r="AN409" s="85"/>
      <c r="AO409" s="85"/>
      <c r="AP409" s="145"/>
    </row>
    <row r="410" spans="1:42" ht="17">
      <c r="A410" s="85"/>
      <c r="B410" s="92">
        <v>44349</v>
      </c>
      <c r="C410" s="92" t="s">
        <v>7333</v>
      </c>
      <c r="D410" s="92">
        <v>44353</v>
      </c>
      <c r="E410" s="92">
        <v>44349</v>
      </c>
      <c r="F410" s="16"/>
      <c r="G410" s="5" t="s">
        <v>4890</v>
      </c>
      <c r="H410" s="87" t="s">
        <v>6955</v>
      </c>
      <c r="I410" s="87" t="s">
        <v>3242</v>
      </c>
      <c r="J410" s="85" t="s">
        <v>281</v>
      </c>
      <c r="K410" s="110" t="s">
        <v>6124</v>
      </c>
      <c r="L410" s="172" t="s">
        <v>6532</v>
      </c>
      <c r="M410" s="85" t="s">
        <v>142</v>
      </c>
      <c r="N410" s="85">
        <v>847.6</v>
      </c>
      <c r="O410" s="90" t="s">
        <v>6958</v>
      </c>
      <c r="P410" s="90" t="s">
        <v>6958</v>
      </c>
      <c r="Q410" s="85" t="s">
        <v>6959</v>
      </c>
      <c r="R410" s="85" t="s">
        <v>7030</v>
      </c>
      <c r="S410" s="91" t="s">
        <v>6973</v>
      </c>
      <c r="T410" s="85" t="s">
        <v>77</v>
      </c>
      <c r="U410" s="85"/>
      <c r="V410" s="85" t="s">
        <v>139</v>
      </c>
      <c r="W410" s="85" t="s">
        <v>37</v>
      </c>
      <c r="X410" s="85"/>
      <c r="Y410" s="85"/>
      <c r="Z410" s="85"/>
      <c r="AA410" s="85"/>
      <c r="AB410" s="85"/>
      <c r="AC410" s="85"/>
      <c r="AD410" s="85"/>
      <c r="AE410" s="85"/>
      <c r="AF410" s="85"/>
      <c r="AG410" s="85"/>
      <c r="AH410" s="85"/>
      <c r="AI410" s="85"/>
      <c r="AJ410" s="85"/>
      <c r="AK410" s="85"/>
      <c r="AL410" s="85"/>
      <c r="AM410" s="85"/>
      <c r="AN410" s="85"/>
      <c r="AO410" s="85"/>
      <c r="AP410" s="145"/>
    </row>
    <row r="411" spans="1:42" ht="17">
      <c r="A411" s="121"/>
      <c r="B411" s="124">
        <v>44349</v>
      </c>
      <c r="C411" s="124"/>
      <c r="D411" s="124">
        <v>44349</v>
      </c>
      <c r="E411" s="124">
        <v>44349</v>
      </c>
      <c r="F411" s="44"/>
      <c r="G411" s="5" t="s">
        <v>4890</v>
      </c>
      <c r="H411" s="87" t="s">
        <v>6955</v>
      </c>
      <c r="I411" s="87" t="s">
        <v>3242</v>
      </c>
      <c r="J411" s="85" t="s">
        <v>6279</v>
      </c>
      <c r="K411" s="156" t="s">
        <v>8401</v>
      </c>
      <c r="L411" s="172" t="s">
        <v>8402</v>
      </c>
      <c r="M411" s="121" t="s">
        <v>142</v>
      </c>
      <c r="N411" s="121">
        <v>924.18</v>
      </c>
      <c r="O411" s="131" t="s">
        <v>6958</v>
      </c>
      <c r="P411" s="131" t="s">
        <v>6958</v>
      </c>
      <c r="Q411" s="121" t="s">
        <v>6959</v>
      </c>
      <c r="R411" s="121" t="s">
        <v>7030</v>
      </c>
      <c r="S411" s="151" t="s">
        <v>6973</v>
      </c>
      <c r="T411" s="121" t="s">
        <v>82</v>
      </c>
      <c r="U411" s="121"/>
      <c r="V411" s="121" t="s">
        <v>152</v>
      </c>
      <c r="W411" s="121" t="s">
        <v>37</v>
      </c>
      <c r="X411" s="121"/>
      <c r="Y411" s="121"/>
      <c r="Z411" s="121"/>
      <c r="AA411" s="121"/>
      <c r="AB411" s="121"/>
      <c r="AC411" s="121"/>
      <c r="AD411" s="121"/>
      <c r="AE411" s="121"/>
      <c r="AF411" s="121"/>
      <c r="AG411" s="121"/>
      <c r="AH411" s="121"/>
      <c r="AI411" s="121"/>
      <c r="AJ411" s="121"/>
      <c r="AK411" s="121"/>
      <c r="AL411" s="121"/>
      <c r="AM411" s="121"/>
      <c r="AN411" s="121"/>
      <c r="AO411" s="121"/>
      <c r="AP411" s="153"/>
    </row>
    <row r="412" spans="1:42" ht="17">
      <c r="A412" s="85"/>
      <c r="B412" s="92">
        <v>44349</v>
      </c>
      <c r="C412" s="92"/>
      <c r="D412" s="92"/>
      <c r="E412" s="92">
        <v>44349</v>
      </c>
      <c r="F412" s="16"/>
      <c r="G412" s="5" t="s">
        <v>4890</v>
      </c>
      <c r="H412" s="87" t="s">
        <v>6955</v>
      </c>
      <c r="I412" s="87" t="s">
        <v>3242</v>
      </c>
      <c r="J412" s="85" t="s">
        <v>156</v>
      </c>
      <c r="K412" s="21" t="s">
        <v>8403</v>
      </c>
      <c r="L412" s="34" t="s">
        <v>8404</v>
      </c>
      <c r="M412" s="85" t="s">
        <v>142</v>
      </c>
      <c r="N412" s="85">
        <v>1000</v>
      </c>
      <c r="O412" s="131" t="s">
        <v>6965</v>
      </c>
      <c r="P412" s="131" t="s">
        <v>6965</v>
      </c>
      <c r="Q412" s="85" t="s">
        <v>6959</v>
      </c>
      <c r="R412" s="85" t="s">
        <v>7030</v>
      </c>
      <c r="S412" s="151" t="s">
        <v>6961</v>
      </c>
      <c r="T412" s="85"/>
      <c r="U412" s="85"/>
      <c r="V412" s="85" t="s">
        <v>139</v>
      </c>
      <c r="W412" s="121" t="s">
        <v>37</v>
      </c>
      <c r="X412" s="85"/>
      <c r="Y412" s="85"/>
      <c r="Z412" s="85"/>
      <c r="AA412" s="85"/>
      <c r="AB412" s="85"/>
      <c r="AC412" s="85"/>
      <c r="AD412" s="85"/>
      <c r="AE412" s="85"/>
      <c r="AF412" s="85"/>
      <c r="AG412" s="85"/>
      <c r="AH412" s="85"/>
      <c r="AI412" s="85"/>
      <c r="AJ412" s="85"/>
      <c r="AK412" s="85"/>
      <c r="AL412" s="85"/>
      <c r="AM412" s="85"/>
      <c r="AN412" s="85"/>
      <c r="AO412" s="85"/>
      <c r="AP412" s="145"/>
    </row>
    <row r="413" spans="1:42" ht="17">
      <c r="A413" s="85"/>
      <c r="B413" s="92">
        <v>44349</v>
      </c>
      <c r="C413" s="92" t="s">
        <v>7333</v>
      </c>
      <c r="D413" s="92">
        <v>44349</v>
      </c>
      <c r="E413" s="92">
        <v>44356</v>
      </c>
      <c r="F413" s="16"/>
      <c r="G413" s="5" t="s">
        <v>4890</v>
      </c>
      <c r="H413" s="87" t="s">
        <v>6955</v>
      </c>
      <c r="I413" s="87" t="s">
        <v>3242</v>
      </c>
      <c r="J413" s="85" t="s">
        <v>146</v>
      </c>
      <c r="K413" s="110" t="s">
        <v>3120</v>
      </c>
      <c r="L413" s="172" t="s">
        <v>8405</v>
      </c>
      <c r="M413" s="85" t="s">
        <v>182</v>
      </c>
      <c r="N413" s="85">
        <v>3422.24</v>
      </c>
      <c r="O413" s="90" t="s">
        <v>6958</v>
      </c>
      <c r="P413" s="90"/>
      <c r="Q413" s="85" t="s">
        <v>6959</v>
      </c>
      <c r="R413" s="85" t="s">
        <v>7030</v>
      </c>
      <c r="S413" s="91" t="s">
        <v>6970</v>
      </c>
      <c r="T413" s="85" t="s">
        <v>8406</v>
      </c>
      <c r="U413" s="85"/>
      <c r="V413" s="85" t="s">
        <v>139</v>
      </c>
      <c r="W413" s="121" t="s">
        <v>37</v>
      </c>
      <c r="X413" s="85"/>
      <c r="Y413" s="85"/>
      <c r="Z413" s="85"/>
      <c r="AA413" s="85"/>
      <c r="AB413" s="85"/>
      <c r="AC413" s="85"/>
      <c r="AD413" s="85"/>
      <c r="AE413" s="85"/>
      <c r="AF413" s="85"/>
      <c r="AG413" s="85"/>
      <c r="AH413" s="85"/>
      <c r="AI413" s="85"/>
      <c r="AJ413" s="85"/>
      <c r="AK413" s="85"/>
      <c r="AL413" s="85"/>
      <c r="AM413" s="85"/>
      <c r="AN413" s="85"/>
      <c r="AO413" s="85"/>
      <c r="AP413" s="145"/>
    </row>
    <row r="414" spans="1:42" ht="17">
      <c r="A414" s="89"/>
      <c r="B414" s="92">
        <v>44349</v>
      </c>
      <c r="C414" s="86">
        <v>44383</v>
      </c>
      <c r="D414" s="86">
        <v>44349</v>
      </c>
      <c r="E414" s="92">
        <v>44349</v>
      </c>
      <c r="F414" s="16"/>
      <c r="G414" s="5" t="s">
        <v>4890</v>
      </c>
      <c r="H414" s="87" t="s">
        <v>6955</v>
      </c>
      <c r="I414" s="87" t="s">
        <v>3242</v>
      </c>
      <c r="J414" s="85" t="s">
        <v>146</v>
      </c>
      <c r="K414" s="88" t="s">
        <v>6150</v>
      </c>
      <c r="L414" s="172" t="s">
        <v>8407</v>
      </c>
      <c r="M414" s="89" t="s">
        <v>388</v>
      </c>
      <c r="N414" s="89">
        <v>6813.6</v>
      </c>
      <c r="O414" s="90" t="s">
        <v>6958</v>
      </c>
      <c r="P414" s="90"/>
      <c r="Q414" s="85" t="s">
        <v>6959</v>
      </c>
      <c r="R414" s="85" t="s">
        <v>7030</v>
      </c>
      <c r="S414" s="91" t="s">
        <v>6973</v>
      </c>
      <c r="T414" s="89" t="s">
        <v>82</v>
      </c>
      <c r="U414" s="89"/>
      <c r="V414" s="89" t="s">
        <v>139</v>
      </c>
      <c r="W414" s="89" t="s">
        <v>35</v>
      </c>
      <c r="X414" s="89"/>
      <c r="Y414" s="89"/>
      <c r="Z414" s="89"/>
      <c r="AA414" s="89"/>
      <c r="AB414" s="89"/>
      <c r="AC414" s="89"/>
      <c r="AD414" s="89"/>
      <c r="AE414" s="89"/>
      <c r="AF414" s="89"/>
      <c r="AG414" s="89"/>
      <c r="AH414" s="89"/>
      <c r="AI414" s="89"/>
      <c r="AJ414" s="89"/>
      <c r="AK414" s="89"/>
      <c r="AL414" s="89"/>
      <c r="AM414" s="89"/>
      <c r="AN414" s="89"/>
      <c r="AO414" s="89"/>
      <c r="AP414" s="207"/>
    </row>
    <row r="415" spans="1:42" ht="17">
      <c r="A415" s="85"/>
      <c r="B415" s="92">
        <v>44349</v>
      </c>
      <c r="C415" s="92" t="s">
        <v>7333</v>
      </c>
      <c r="D415" s="92"/>
      <c r="E415" s="92">
        <v>44349</v>
      </c>
      <c r="F415" s="16"/>
      <c r="G415" s="5" t="s">
        <v>4890</v>
      </c>
      <c r="H415" s="87" t="s">
        <v>6955</v>
      </c>
      <c r="I415" s="87" t="s">
        <v>3242</v>
      </c>
      <c r="J415" s="85" t="s">
        <v>175</v>
      </c>
      <c r="K415" s="93" t="s">
        <v>8408</v>
      </c>
      <c r="L415" s="208" t="s">
        <v>8409</v>
      </c>
      <c r="M415" s="85" t="s">
        <v>142</v>
      </c>
      <c r="N415" s="85">
        <v>1000</v>
      </c>
      <c r="O415" s="90" t="s">
        <v>6965</v>
      </c>
      <c r="P415" s="90" t="s">
        <v>6965</v>
      </c>
      <c r="Q415" s="85" t="s">
        <v>6959</v>
      </c>
      <c r="R415" s="85" t="s">
        <v>7030</v>
      </c>
      <c r="S415" s="91" t="s">
        <v>6961</v>
      </c>
      <c r="T415" s="85" t="s">
        <v>981</v>
      </c>
      <c r="U415" s="85"/>
      <c r="V415" s="85" t="s">
        <v>139</v>
      </c>
      <c r="W415" s="85" t="s">
        <v>37</v>
      </c>
      <c r="X415" s="85"/>
      <c r="Y415" s="85"/>
      <c r="Z415" s="85"/>
      <c r="AA415" s="85"/>
      <c r="AB415" s="85"/>
      <c r="AC415" s="85"/>
      <c r="AD415" s="85"/>
      <c r="AE415" s="85"/>
      <c r="AF415" s="85"/>
      <c r="AG415" s="85"/>
      <c r="AH415" s="85"/>
      <c r="AI415" s="85"/>
      <c r="AJ415" s="85"/>
      <c r="AK415" s="85"/>
      <c r="AL415" s="85"/>
      <c r="AM415" s="85"/>
      <c r="AN415" s="85"/>
      <c r="AO415" s="85"/>
      <c r="AP415" s="145"/>
    </row>
    <row r="416" spans="1:42" ht="17">
      <c r="A416" s="85"/>
      <c r="B416" s="92">
        <v>44349</v>
      </c>
      <c r="C416" s="92">
        <v>44357</v>
      </c>
      <c r="D416" s="92"/>
      <c r="E416" s="92">
        <v>44349</v>
      </c>
      <c r="F416" s="16"/>
      <c r="G416" s="5" t="s">
        <v>4890</v>
      </c>
      <c r="H416" s="87" t="s">
        <v>6955</v>
      </c>
      <c r="I416" s="87" t="s">
        <v>3242</v>
      </c>
      <c r="J416" s="85" t="s">
        <v>156</v>
      </c>
      <c r="K416" s="21" t="s">
        <v>8410</v>
      </c>
      <c r="L416" s="34" t="s">
        <v>8411</v>
      </c>
      <c r="M416" s="85" t="s">
        <v>390</v>
      </c>
      <c r="N416" s="85">
        <v>1000</v>
      </c>
      <c r="O416" s="131" t="s">
        <v>6965</v>
      </c>
      <c r="P416" s="131" t="s">
        <v>6965</v>
      </c>
      <c r="Q416" s="85" t="s">
        <v>6959</v>
      </c>
      <c r="R416" s="85" t="s">
        <v>7030</v>
      </c>
      <c r="S416" s="151" t="s">
        <v>6966</v>
      </c>
      <c r="T416" s="85"/>
      <c r="U416" s="85"/>
      <c r="V416" s="85" t="s">
        <v>139</v>
      </c>
      <c r="W416" s="85" t="s">
        <v>37</v>
      </c>
      <c r="X416" s="85"/>
      <c r="Y416" s="85"/>
      <c r="Z416" s="85"/>
      <c r="AA416" s="85"/>
      <c r="AB416" s="85"/>
      <c r="AC416" s="85"/>
      <c r="AD416" s="85"/>
      <c r="AE416" s="85"/>
      <c r="AF416" s="85"/>
      <c r="AG416" s="85"/>
      <c r="AH416" s="85"/>
      <c r="AI416" s="85"/>
      <c r="AJ416" s="85"/>
      <c r="AK416" s="85"/>
      <c r="AL416" s="85"/>
      <c r="AM416" s="85"/>
      <c r="AN416" s="85"/>
      <c r="AO416" s="85"/>
      <c r="AP416" s="145"/>
    </row>
    <row r="417" spans="1:42" ht="17">
      <c r="A417" s="121"/>
      <c r="B417" s="124">
        <v>44349</v>
      </c>
      <c r="C417" s="124">
        <v>44378</v>
      </c>
      <c r="D417" s="124"/>
      <c r="E417" s="124">
        <v>44357</v>
      </c>
      <c r="F417" s="44"/>
      <c r="G417" s="5" t="s">
        <v>4890</v>
      </c>
      <c r="H417" s="87" t="s">
        <v>6955</v>
      </c>
      <c r="I417" s="87" t="s">
        <v>3242</v>
      </c>
      <c r="J417" s="85" t="s">
        <v>146</v>
      </c>
      <c r="K417" s="209" t="s">
        <v>8412</v>
      </c>
      <c r="L417" s="172" t="s">
        <v>8413</v>
      </c>
      <c r="M417" s="121" t="s">
        <v>168</v>
      </c>
      <c r="N417" s="121">
        <v>1000</v>
      </c>
      <c r="O417" s="131" t="s">
        <v>6965</v>
      </c>
      <c r="P417" s="131"/>
      <c r="Q417" s="121" t="s">
        <v>6959</v>
      </c>
      <c r="R417" s="121" t="s">
        <v>7030</v>
      </c>
      <c r="S417" s="151" t="s">
        <v>6966</v>
      </c>
      <c r="T417" s="121"/>
      <c r="U417" s="121"/>
      <c r="V417" s="121" t="s">
        <v>139</v>
      </c>
      <c r="W417" s="121" t="s">
        <v>37</v>
      </c>
      <c r="X417" s="121"/>
      <c r="Y417" s="121"/>
      <c r="Z417" s="121"/>
      <c r="AA417" s="121"/>
      <c r="AB417" s="121"/>
      <c r="AC417" s="121"/>
      <c r="AD417" s="121"/>
      <c r="AE417" s="121"/>
      <c r="AF417" s="121"/>
      <c r="AG417" s="121"/>
      <c r="AH417" s="121"/>
      <c r="AI417" s="121"/>
      <c r="AJ417" s="121"/>
      <c r="AK417" s="121"/>
      <c r="AL417" s="121"/>
      <c r="AM417" s="121"/>
      <c r="AN417" s="121"/>
      <c r="AO417" s="121"/>
      <c r="AP417" s="153"/>
    </row>
    <row r="418" spans="1:42" ht="17">
      <c r="A418" s="85"/>
      <c r="B418" s="92">
        <v>44349</v>
      </c>
      <c r="C418" s="92"/>
      <c r="D418" s="92"/>
      <c r="E418" s="92">
        <v>44349</v>
      </c>
      <c r="F418" s="16"/>
      <c r="G418" s="5" t="s">
        <v>4890</v>
      </c>
      <c r="H418" s="87" t="s">
        <v>6955</v>
      </c>
      <c r="I418" s="87" t="s">
        <v>3242</v>
      </c>
      <c r="J418" s="85" t="s">
        <v>156</v>
      </c>
      <c r="K418" s="21" t="s">
        <v>8414</v>
      </c>
      <c r="L418" s="34" t="s">
        <v>8415</v>
      </c>
      <c r="M418" s="85" t="s">
        <v>168</v>
      </c>
      <c r="N418" s="85">
        <v>1700</v>
      </c>
      <c r="O418" s="90" t="s">
        <v>6965</v>
      </c>
      <c r="P418" s="90" t="s">
        <v>6965</v>
      </c>
      <c r="Q418" s="85" t="s">
        <v>6959</v>
      </c>
      <c r="R418" s="85" t="s">
        <v>7030</v>
      </c>
      <c r="S418" s="91" t="s">
        <v>6966</v>
      </c>
      <c r="T418" s="85"/>
      <c r="U418" s="85"/>
      <c r="V418" s="85" t="s">
        <v>139</v>
      </c>
      <c r="W418" s="85" t="s">
        <v>37</v>
      </c>
      <c r="X418" s="85"/>
      <c r="Y418" s="85"/>
      <c r="Z418" s="85"/>
      <c r="AA418" s="85"/>
      <c r="AB418" s="85"/>
      <c r="AC418" s="85"/>
      <c r="AD418" s="85"/>
      <c r="AE418" s="85"/>
      <c r="AF418" s="85"/>
      <c r="AG418" s="85"/>
      <c r="AH418" s="85"/>
      <c r="AI418" s="85"/>
      <c r="AJ418" s="85"/>
      <c r="AK418" s="85"/>
      <c r="AL418" s="85"/>
      <c r="AM418" s="85"/>
      <c r="AN418" s="85"/>
      <c r="AO418" s="85"/>
      <c r="AP418" s="145"/>
    </row>
    <row r="419" spans="1:42" ht="17">
      <c r="A419" s="189"/>
      <c r="B419" s="181">
        <v>44349</v>
      </c>
      <c r="C419" s="181"/>
      <c r="D419" s="181">
        <v>44348</v>
      </c>
      <c r="E419" s="181">
        <v>44349</v>
      </c>
      <c r="F419" s="210"/>
      <c r="G419" s="5" t="s">
        <v>4890</v>
      </c>
      <c r="H419" s="87" t="s">
        <v>6955</v>
      </c>
      <c r="I419" s="87" t="s">
        <v>3242</v>
      </c>
      <c r="J419" s="85" t="s">
        <v>146</v>
      </c>
      <c r="K419" s="110" t="s">
        <v>5128</v>
      </c>
      <c r="L419" s="172" t="s">
        <v>8416</v>
      </c>
      <c r="M419" s="189" t="s">
        <v>6187</v>
      </c>
      <c r="N419" s="189">
        <v>7980.9</v>
      </c>
      <c r="O419" s="211" t="s">
        <v>6958</v>
      </c>
      <c r="P419" s="211"/>
      <c r="Q419" s="189" t="s">
        <v>6959</v>
      </c>
      <c r="R419" s="189" t="s">
        <v>7030</v>
      </c>
      <c r="S419" s="194" t="s">
        <v>6973</v>
      </c>
      <c r="T419" s="189" t="s">
        <v>82</v>
      </c>
      <c r="U419" s="189"/>
      <c r="V419" s="189" t="s">
        <v>139</v>
      </c>
      <c r="W419" s="189" t="s">
        <v>37</v>
      </c>
      <c r="X419" s="189"/>
      <c r="Y419" s="189"/>
      <c r="Z419" s="189"/>
      <c r="AA419" s="189"/>
      <c r="AB419" s="189"/>
      <c r="AC419" s="189"/>
      <c r="AD419" s="189"/>
      <c r="AE419" s="189"/>
      <c r="AF419" s="189"/>
      <c r="AG419" s="189"/>
      <c r="AH419" s="189"/>
      <c r="AI419" s="189"/>
      <c r="AJ419" s="189"/>
      <c r="AK419" s="189"/>
      <c r="AL419" s="189"/>
      <c r="AM419" s="189"/>
      <c r="AN419" s="189"/>
      <c r="AO419" s="189"/>
      <c r="AP419" s="212"/>
    </row>
    <row r="420" spans="1:42" ht="17">
      <c r="A420" s="85"/>
      <c r="B420" s="92">
        <v>44349</v>
      </c>
      <c r="C420" s="92">
        <v>44377</v>
      </c>
      <c r="D420" s="92"/>
      <c r="E420" s="92">
        <v>44370</v>
      </c>
      <c r="F420" s="16"/>
      <c r="G420" s="5" t="s">
        <v>4890</v>
      </c>
      <c r="H420" s="87" t="s">
        <v>6955</v>
      </c>
      <c r="I420" s="87" t="s">
        <v>3242</v>
      </c>
      <c r="J420" s="85" t="s">
        <v>146</v>
      </c>
      <c r="K420" s="93" t="s">
        <v>5284</v>
      </c>
      <c r="L420" s="172" t="s">
        <v>8417</v>
      </c>
      <c r="M420" s="85" t="s">
        <v>182</v>
      </c>
      <c r="N420" s="85">
        <v>5000</v>
      </c>
      <c r="O420" s="90" t="s">
        <v>6965</v>
      </c>
      <c r="P420" s="131"/>
      <c r="Q420" s="85" t="s">
        <v>6959</v>
      </c>
      <c r="R420" s="85" t="s">
        <v>7030</v>
      </c>
      <c r="S420" s="91" t="s">
        <v>6966</v>
      </c>
      <c r="T420" s="85" t="s">
        <v>8418</v>
      </c>
      <c r="U420" s="85"/>
      <c r="V420" s="85" t="s">
        <v>139</v>
      </c>
      <c r="W420" s="85" t="s">
        <v>37</v>
      </c>
      <c r="X420" s="85"/>
      <c r="Y420" s="85"/>
      <c r="Z420" s="85"/>
      <c r="AA420" s="85"/>
      <c r="AB420" s="85"/>
      <c r="AC420" s="85"/>
      <c r="AD420" s="85"/>
      <c r="AE420" s="85"/>
      <c r="AF420" s="85"/>
      <c r="AG420" s="85"/>
      <c r="AH420" s="85"/>
      <c r="AI420" s="85"/>
      <c r="AJ420" s="85"/>
      <c r="AK420" s="85"/>
      <c r="AL420" s="85"/>
      <c r="AM420" s="85"/>
      <c r="AN420" s="85"/>
      <c r="AO420" s="85"/>
      <c r="AP420" s="145"/>
    </row>
    <row r="421" spans="1:42" ht="17">
      <c r="A421" s="85"/>
      <c r="B421" s="92">
        <v>44349</v>
      </c>
      <c r="C421" s="92" t="s">
        <v>7333</v>
      </c>
      <c r="D421" s="92">
        <v>44349</v>
      </c>
      <c r="E421" s="92">
        <v>44349</v>
      </c>
      <c r="F421" s="16"/>
      <c r="G421" s="5" t="s">
        <v>4890</v>
      </c>
      <c r="H421" s="87" t="s">
        <v>6955</v>
      </c>
      <c r="I421" s="87" t="s">
        <v>3242</v>
      </c>
      <c r="J421" s="85" t="s">
        <v>281</v>
      </c>
      <c r="K421" s="93" t="s">
        <v>8419</v>
      </c>
      <c r="L421" s="172" t="s">
        <v>8420</v>
      </c>
      <c r="M421" s="85" t="s">
        <v>142</v>
      </c>
      <c r="N421" s="85">
        <v>300</v>
      </c>
      <c r="O421" s="90" t="s">
        <v>6958</v>
      </c>
      <c r="P421" s="131" t="s">
        <v>6958</v>
      </c>
      <c r="Q421" s="85" t="s">
        <v>6959</v>
      </c>
      <c r="R421" s="85" t="s">
        <v>7030</v>
      </c>
      <c r="S421" s="91" t="s">
        <v>6973</v>
      </c>
      <c r="T421" s="85" t="s">
        <v>82</v>
      </c>
      <c r="U421" s="85"/>
      <c r="V421" s="85" t="s">
        <v>139</v>
      </c>
      <c r="W421" s="85" t="s">
        <v>35</v>
      </c>
      <c r="X421" s="85"/>
      <c r="Y421" s="85"/>
      <c r="Z421" s="85"/>
      <c r="AA421" s="85"/>
      <c r="AB421" s="85"/>
      <c r="AC421" s="85"/>
      <c r="AD421" s="85"/>
      <c r="AE421" s="85"/>
      <c r="AF421" s="85"/>
      <c r="AG421" s="85"/>
      <c r="AH421" s="85"/>
      <c r="AI421" s="85"/>
      <c r="AJ421" s="85"/>
      <c r="AK421" s="85"/>
      <c r="AL421" s="85"/>
      <c r="AM421" s="85"/>
      <c r="AN421" s="85"/>
      <c r="AO421" s="85"/>
      <c r="AP421" s="145"/>
    </row>
    <row r="422" spans="1:42" ht="17">
      <c r="A422" s="85"/>
      <c r="B422" s="92">
        <v>44349</v>
      </c>
      <c r="C422" s="92">
        <v>44352</v>
      </c>
      <c r="D422" s="92"/>
      <c r="E422" s="92">
        <v>44349</v>
      </c>
      <c r="F422" s="16"/>
      <c r="G422" s="5" t="s">
        <v>4890</v>
      </c>
      <c r="H422" s="87" t="s">
        <v>6955</v>
      </c>
      <c r="I422" s="87" t="s">
        <v>3242</v>
      </c>
      <c r="J422" s="85" t="s">
        <v>5487</v>
      </c>
      <c r="K422" s="93" t="s">
        <v>8421</v>
      </c>
      <c r="L422" s="172" t="s">
        <v>8422</v>
      </c>
      <c r="M422" s="85" t="s">
        <v>142</v>
      </c>
      <c r="N422" s="85">
        <v>500</v>
      </c>
      <c r="O422" s="90" t="s">
        <v>6982</v>
      </c>
      <c r="P422" s="90" t="s">
        <v>6982</v>
      </c>
      <c r="Q422" s="85" t="s">
        <v>6959</v>
      </c>
      <c r="R422" s="85" t="s">
        <v>7030</v>
      </c>
      <c r="S422" s="91" t="s">
        <v>6973</v>
      </c>
      <c r="T422" s="85" t="s">
        <v>8423</v>
      </c>
      <c r="U422" s="85"/>
      <c r="V422" s="85" t="s">
        <v>345</v>
      </c>
      <c r="W422" s="85" t="s">
        <v>37</v>
      </c>
      <c r="X422" s="85"/>
      <c r="Y422" s="85"/>
      <c r="Z422" s="85"/>
      <c r="AA422" s="85"/>
      <c r="AB422" s="85"/>
      <c r="AC422" s="85"/>
      <c r="AD422" s="85"/>
      <c r="AE422" s="85"/>
      <c r="AF422" s="85"/>
      <c r="AG422" s="85"/>
      <c r="AH422" s="85"/>
      <c r="AI422" s="85"/>
      <c r="AJ422" s="85"/>
      <c r="AK422" s="85"/>
      <c r="AL422" s="85"/>
      <c r="AM422" s="85"/>
      <c r="AN422" s="85"/>
      <c r="AO422" s="85"/>
      <c r="AP422" s="145"/>
    </row>
    <row r="423" spans="1:42" ht="17">
      <c r="A423" s="85"/>
      <c r="B423" s="92">
        <v>44349</v>
      </c>
      <c r="C423" s="92">
        <v>44368</v>
      </c>
      <c r="D423" s="92"/>
      <c r="E423" s="92">
        <v>44349</v>
      </c>
      <c r="F423" s="16"/>
      <c r="G423" s="5" t="s">
        <v>4890</v>
      </c>
      <c r="H423" s="87" t="s">
        <v>6955</v>
      </c>
      <c r="I423" s="87" t="s">
        <v>3242</v>
      </c>
      <c r="J423" s="85" t="s">
        <v>146</v>
      </c>
      <c r="K423" s="110" t="s">
        <v>8424</v>
      </c>
      <c r="L423" s="172" t="s">
        <v>8425</v>
      </c>
      <c r="M423" s="115" t="s">
        <v>8356</v>
      </c>
      <c r="N423" s="115">
        <v>2000</v>
      </c>
      <c r="O423" s="90" t="s">
        <v>6965</v>
      </c>
      <c r="P423" s="90"/>
      <c r="Q423" s="85" t="s">
        <v>6959</v>
      </c>
      <c r="R423" s="85" t="s">
        <v>7391</v>
      </c>
      <c r="S423" s="91" t="s">
        <v>6970</v>
      </c>
      <c r="T423" s="85" t="s">
        <v>8426</v>
      </c>
      <c r="U423" s="85"/>
      <c r="V423" s="85" t="s">
        <v>139</v>
      </c>
      <c r="W423" s="85" t="s">
        <v>37</v>
      </c>
      <c r="X423" s="85"/>
      <c r="Y423" s="85"/>
      <c r="Z423" s="85"/>
      <c r="AA423" s="85"/>
      <c r="AB423" s="85"/>
      <c r="AC423" s="85"/>
      <c r="AD423" s="85"/>
      <c r="AE423" s="85"/>
      <c r="AF423" s="85"/>
      <c r="AG423" s="85"/>
      <c r="AH423" s="85"/>
      <c r="AI423" s="85"/>
      <c r="AJ423" s="85"/>
      <c r="AK423" s="85"/>
      <c r="AL423" s="85"/>
      <c r="AM423" s="85"/>
      <c r="AN423" s="85"/>
      <c r="AO423" s="85"/>
      <c r="AP423" s="145"/>
    </row>
    <row r="424" spans="1:42" ht="17">
      <c r="A424" s="85"/>
      <c r="B424" s="92">
        <v>44349</v>
      </c>
      <c r="C424" s="92" t="s">
        <v>7333</v>
      </c>
      <c r="D424" s="92">
        <v>44348</v>
      </c>
      <c r="E424" s="92">
        <v>44349</v>
      </c>
      <c r="F424" s="16"/>
      <c r="G424" s="5" t="s">
        <v>4890</v>
      </c>
      <c r="H424" s="87" t="s">
        <v>6955</v>
      </c>
      <c r="I424" s="87" t="s">
        <v>3242</v>
      </c>
      <c r="J424" s="85" t="s">
        <v>281</v>
      </c>
      <c r="K424" s="93" t="s">
        <v>8427</v>
      </c>
      <c r="L424" s="172" t="s">
        <v>8428</v>
      </c>
      <c r="M424" s="85" t="s">
        <v>311</v>
      </c>
      <c r="N424" s="85">
        <v>5988</v>
      </c>
      <c r="O424" s="90" t="s">
        <v>6958</v>
      </c>
      <c r="P424" s="131" t="s">
        <v>6958</v>
      </c>
      <c r="Q424" s="85" t="s">
        <v>6959</v>
      </c>
      <c r="R424" s="85" t="s">
        <v>7030</v>
      </c>
      <c r="S424" s="91" t="s">
        <v>6973</v>
      </c>
      <c r="T424" s="85" t="s">
        <v>82</v>
      </c>
      <c r="U424" s="85"/>
      <c r="V424" s="85" t="s">
        <v>139</v>
      </c>
      <c r="W424" s="85" t="s">
        <v>37</v>
      </c>
      <c r="X424" s="85"/>
      <c r="Y424" s="85"/>
      <c r="Z424" s="85"/>
      <c r="AA424" s="85"/>
      <c r="AB424" s="85"/>
      <c r="AC424" s="85"/>
      <c r="AD424" s="85"/>
      <c r="AE424" s="85"/>
      <c r="AF424" s="85"/>
      <c r="AG424" s="85"/>
      <c r="AH424" s="85"/>
      <c r="AI424" s="85"/>
      <c r="AJ424" s="85"/>
      <c r="AK424" s="85"/>
      <c r="AL424" s="85"/>
      <c r="AM424" s="85"/>
      <c r="AN424" s="85"/>
      <c r="AO424" s="85"/>
      <c r="AP424" s="145"/>
    </row>
    <row r="425" spans="1:42" ht="17">
      <c r="A425" s="85"/>
      <c r="B425" s="92">
        <v>44349</v>
      </c>
      <c r="C425" s="92"/>
      <c r="D425" s="92">
        <v>44349</v>
      </c>
      <c r="E425" s="92">
        <v>44349</v>
      </c>
      <c r="F425" s="16"/>
      <c r="G425" s="5" t="s">
        <v>4890</v>
      </c>
      <c r="H425" s="87" t="s">
        <v>6955</v>
      </c>
      <c r="I425" s="87" t="s">
        <v>3242</v>
      </c>
      <c r="J425" s="85" t="s">
        <v>156</v>
      </c>
      <c r="K425" s="73" t="s">
        <v>5999</v>
      </c>
      <c r="L425" s="34" t="s">
        <v>8234</v>
      </c>
      <c r="M425" s="85" t="s">
        <v>142</v>
      </c>
      <c r="N425" s="85">
        <v>3222.9</v>
      </c>
      <c r="O425" s="90" t="s">
        <v>6958</v>
      </c>
      <c r="P425" s="90" t="s">
        <v>6958</v>
      </c>
      <c r="Q425" s="85" t="s">
        <v>6959</v>
      </c>
      <c r="R425" s="85" t="s">
        <v>7030</v>
      </c>
      <c r="S425" s="91" t="s">
        <v>6973</v>
      </c>
      <c r="T425" s="85" t="s">
        <v>82</v>
      </c>
      <c r="U425" s="85"/>
      <c r="V425" s="85" t="s">
        <v>139</v>
      </c>
      <c r="W425" s="85" t="s">
        <v>37</v>
      </c>
      <c r="X425" s="85"/>
      <c r="Y425" s="85"/>
      <c r="Z425" s="85"/>
      <c r="AA425" s="85"/>
      <c r="AB425" s="85"/>
      <c r="AC425" s="85"/>
      <c r="AD425" s="85"/>
      <c r="AE425" s="85"/>
      <c r="AF425" s="85"/>
      <c r="AG425" s="85"/>
      <c r="AH425" s="85"/>
      <c r="AI425" s="85"/>
      <c r="AJ425" s="85"/>
      <c r="AK425" s="85"/>
      <c r="AL425" s="85"/>
      <c r="AM425" s="85"/>
      <c r="AN425" s="85"/>
      <c r="AO425" s="85"/>
      <c r="AP425" s="145"/>
    </row>
    <row r="426" spans="1:42" ht="17">
      <c r="A426" s="85"/>
      <c r="B426" s="92">
        <v>44349</v>
      </c>
      <c r="C426" s="92"/>
      <c r="D426" s="92">
        <v>44349</v>
      </c>
      <c r="E426" s="92">
        <v>44349</v>
      </c>
      <c r="F426" s="16" t="s">
        <v>6954</v>
      </c>
      <c r="G426" s="5" t="s">
        <v>4890</v>
      </c>
      <c r="H426" s="87" t="s">
        <v>6955</v>
      </c>
      <c r="I426" s="87" t="s">
        <v>3242</v>
      </c>
      <c r="J426" s="85" t="s">
        <v>175</v>
      </c>
      <c r="K426" s="93" t="s">
        <v>5644</v>
      </c>
      <c r="L426" s="172" t="s">
        <v>7262</v>
      </c>
      <c r="M426" s="85" t="s">
        <v>200</v>
      </c>
      <c r="N426" s="85">
        <v>869</v>
      </c>
      <c r="O426" s="90" t="s">
        <v>6958</v>
      </c>
      <c r="P426" s="90" t="s">
        <v>6958</v>
      </c>
      <c r="Q426" s="85" t="s">
        <v>6959</v>
      </c>
      <c r="R426" s="85" t="s">
        <v>7030</v>
      </c>
      <c r="S426" s="91" t="s">
        <v>6973</v>
      </c>
      <c r="T426" s="85" t="s">
        <v>7119</v>
      </c>
      <c r="U426" s="85"/>
      <c r="V426" s="85" t="s">
        <v>139</v>
      </c>
      <c r="W426" s="85" t="s">
        <v>37</v>
      </c>
      <c r="X426" s="85"/>
      <c r="Y426" s="85"/>
      <c r="Z426" s="85"/>
      <c r="AA426" s="85"/>
      <c r="AB426" s="85"/>
      <c r="AC426" s="85"/>
      <c r="AD426" s="85"/>
      <c r="AE426" s="85"/>
      <c r="AF426" s="85"/>
      <c r="AG426" s="85"/>
      <c r="AH426" s="85"/>
      <c r="AI426" s="85"/>
      <c r="AJ426" s="85"/>
      <c r="AK426" s="85"/>
      <c r="AL426" s="85"/>
      <c r="AM426" s="85"/>
      <c r="AN426" s="85"/>
      <c r="AO426" s="85"/>
      <c r="AP426" s="145"/>
    </row>
    <row r="427" spans="1:42" ht="17">
      <c r="A427" s="85"/>
      <c r="B427" s="92">
        <v>44349</v>
      </c>
      <c r="C427" s="92"/>
      <c r="D427" s="86">
        <v>44349</v>
      </c>
      <c r="E427" s="86">
        <v>44349</v>
      </c>
      <c r="F427" s="16"/>
      <c r="G427" s="5" t="s">
        <v>4890</v>
      </c>
      <c r="H427" s="87" t="s">
        <v>6955</v>
      </c>
      <c r="I427" s="87" t="s">
        <v>3242</v>
      </c>
      <c r="J427" s="85" t="s">
        <v>178</v>
      </c>
      <c r="K427" s="156" t="s">
        <v>8429</v>
      </c>
      <c r="L427" s="172" t="s">
        <v>8430</v>
      </c>
      <c r="M427" s="85" t="s">
        <v>142</v>
      </c>
      <c r="N427" s="85">
        <v>729</v>
      </c>
      <c r="O427" s="90" t="s">
        <v>6958</v>
      </c>
      <c r="P427" s="90"/>
      <c r="Q427" s="85" t="s">
        <v>6959</v>
      </c>
      <c r="R427" s="85" t="s">
        <v>7030</v>
      </c>
      <c r="S427" s="91" t="s">
        <v>6973</v>
      </c>
      <c r="T427" s="85" t="s">
        <v>7119</v>
      </c>
      <c r="U427" s="85"/>
      <c r="V427" s="85" t="s">
        <v>139</v>
      </c>
      <c r="W427" s="85" t="s">
        <v>37</v>
      </c>
      <c r="X427" s="85"/>
      <c r="Y427" s="85"/>
      <c r="Z427" s="85"/>
      <c r="AA427" s="85"/>
      <c r="AB427" s="85"/>
      <c r="AC427" s="85"/>
      <c r="AD427" s="85"/>
      <c r="AE427" s="85"/>
      <c r="AF427" s="85"/>
      <c r="AG427" s="85"/>
      <c r="AH427" s="85"/>
      <c r="AI427" s="85"/>
      <c r="AJ427" s="85"/>
      <c r="AK427" s="85"/>
      <c r="AL427" s="85"/>
      <c r="AM427" s="85"/>
      <c r="AN427" s="85"/>
      <c r="AO427" s="85"/>
      <c r="AP427" s="84"/>
    </row>
    <row r="428" spans="1:42" ht="17">
      <c r="A428" s="115"/>
      <c r="B428" s="181">
        <v>44334</v>
      </c>
      <c r="C428" s="105">
        <v>44362</v>
      </c>
      <c r="D428" s="105"/>
      <c r="E428" s="181">
        <v>44350</v>
      </c>
      <c r="F428" s="16" t="s">
        <v>6954</v>
      </c>
      <c r="G428" s="5" t="s">
        <v>4890</v>
      </c>
      <c r="H428" s="87" t="s">
        <v>6955</v>
      </c>
      <c r="I428" s="87" t="s">
        <v>3242</v>
      </c>
      <c r="J428" s="85" t="s">
        <v>156</v>
      </c>
      <c r="K428" s="73" t="s">
        <v>8431</v>
      </c>
      <c r="L428" s="34" t="s">
        <v>8432</v>
      </c>
      <c r="M428" s="117" t="s">
        <v>287</v>
      </c>
      <c r="N428" s="100">
        <v>688</v>
      </c>
      <c r="O428" s="173" t="s">
        <v>6965</v>
      </c>
      <c r="P428" s="173" t="s">
        <v>6965</v>
      </c>
      <c r="Q428" s="115" t="s">
        <v>6959</v>
      </c>
      <c r="R428" s="117" t="s">
        <v>7163</v>
      </c>
      <c r="S428" s="122" t="s">
        <v>6970</v>
      </c>
      <c r="T428" s="118"/>
      <c r="U428" s="117"/>
      <c r="V428" s="117" t="s">
        <v>139</v>
      </c>
      <c r="W428" s="117" t="s">
        <v>139</v>
      </c>
      <c r="X428" s="117"/>
      <c r="Y428" s="115"/>
      <c r="Z428" s="115"/>
      <c r="AA428" s="115"/>
      <c r="AB428" s="115"/>
      <c r="AC428" s="115"/>
      <c r="AD428" s="115"/>
      <c r="AE428" s="115"/>
      <c r="AF428" s="115"/>
      <c r="AG428" s="115"/>
      <c r="AH428" s="115"/>
      <c r="AI428" s="115"/>
      <c r="AJ428" s="115"/>
      <c r="AK428" s="115"/>
      <c r="AL428" s="115"/>
      <c r="AM428" s="115"/>
      <c r="AN428" s="115"/>
      <c r="AO428" s="115"/>
      <c r="AP428" s="84"/>
    </row>
    <row r="429" spans="1:42" ht="17">
      <c r="A429" s="85"/>
      <c r="B429" s="92">
        <v>44316</v>
      </c>
      <c r="C429" s="92" t="s">
        <v>7333</v>
      </c>
      <c r="D429" s="92">
        <v>44356</v>
      </c>
      <c r="E429" s="92">
        <v>44356</v>
      </c>
      <c r="F429" s="16" t="s">
        <v>6954</v>
      </c>
      <c r="G429" s="5" t="s">
        <v>4890</v>
      </c>
      <c r="H429" s="87" t="s">
        <v>6955</v>
      </c>
      <c r="I429" s="87" t="s">
        <v>3242</v>
      </c>
      <c r="J429" s="85" t="s">
        <v>146</v>
      </c>
      <c r="K429" s="93" t="s">
        <v>8433</v>
      </c>
      <c r="L429" s="85" t="s">
        <v>8434</v>
      </c>
      <c r="M429" s="85" t="s">
        <v>142</v>
      </c>
      <c r="N429" s="85">
        <v>226.5</v>
      </c>
      <c r="O429" s="90" t="s">
        <v>6958</v>
      </c>
      <c r="P429" s="129"/>
      <c r="Q429" s="85" t="s">
        <v>6959</v>
      </c>
      <c r="R429" s="85" t="s">
        <v>7030</v>
      </c>
      <c r="S429" s="85" t="s">
        <v>6961</v>
      </c>
      <c r="T429" s="85" t="s">
        <v>82</v>
      </c>
      <c r="U429" s="85"/>
      <c r="V429" s="117" t="s">
        <v>139</v>
      </c>
      <c r="W429" s="115" t="s">
        <v>37</v>
      </c>
      <c r="X429" s="85"/>
      <c r="Y429" s="85"/>
      <c r="Z429" s="85"/>
      <c r="AA429" s="85"/>
      <c r="AB429" s="85"/>
      <c r="AC429" s="85"/>
      <c r="AD429" s="85"/>
      <c r="AE429" s="85"/>
      <c r="AF429" s="85"/>
      <c r="AG429" s="85"/>
      <c r="AH429" s="85"/>
      <c r="AI429" s="85"/>
      <c r="AJ429" s="85"/>
      <c r="AK429" s="85"/>
      <c r="AL429" s="85"/>
      <c r="AM429" s="85"/>
      <c r="AN429" s="85"/>
      <c r="AO429" s="85"/>
      <c r="AP429" s="145"/>
    </row>
    <row r="430" spans="1:42" ht="17">
      <c r="A430" s="92"/>
      <c r="B430" s="92">
        <v>44305</v>
      </c>
      <c r="C430" s="92">
        <v>44372</v>
      </c>
      <c r="D430" s="92"/>
      <c r="E430" s="92">
        <v>44350</v>
      </c>
      <c r="F430" s="16" t="s">
        <v>6954</v>
      </c>
      <c r="G430" s="5" t="s">
        <v>4890</v>
      </c>
      <c r="H430" s="87" t="s">
        <v>6955</v>
      </c>
      <c r="I430" s="87" t="s">
        <v>3242</v>
      </c>
      <c r="J430" s="85" t="s">
        <v>146</v>
      </c>
      <c r="K430" s="91" t="s">
        <v>8435</v>
      </c>
      <c r="L430" s="87" t="s">
        <v>8436</v>
      </c>
      <c r="M430" s="85" t="s">
        <v>388</v>
      </c>
      <c r="N430" s="106">
        <v>3000</v>
      </c>
      <c r="O430" s="90" t="s">
        <v>6965</v>
      </c>
      <c r="P430" s="90"/>
      <c r="Q430" s="85" t="s">
        <v>6959</v>
      </c>
      <c r="R430" s="85" t="s">
        <v>7030</v>
      </c>
      <c r="S430" s="85" t="s">
        <v>6966</v>
      </c>
      <c r="T430" s="102"/>
      <c r="U430" s="85"/>
      <c r="V430" s="87" t="s">
        <v>345</v>
      </c>
      <c r="W430" s="115" t="s">
        <v>37</v>
      </c>
      <c r="X430" s="85"/>
      <c r="Y430" s="85"/>
      <c r="Z430" s="85"/>
      <c r="AA430" s="85"/>
      <c r="AB430" s="85"/>
      <c r="AC430" s="85"/>
      <c r="AD430" s="85"/>
      <c r="AE430" s="85"/>
      <c r="AF430" s="85"/>
      <c r="AG430" s="85"/>
      <c r="AH430" s="85"/>
      <c r="AI430" s="85"/>
      <c r="AJ430" s="85"/>
      <c r="AK430" s="85"/>
      <c r="AL430" s="85"/>
      <c r="AM430" s="85"/>
      <c r="AN430" s="85"/>
      <c r="AO430" s="85"/>
      <c r="AP430" s="145"/>
    </row>
    <row r="431" spans="1:42" ht="17">
      <c r="A431" s="92"/>
      <c r="B431" s="92">
        <v>44308</v>
      </c>
      <c r="C431" s="92">
        <v>44313</v>
      </c>
      <c r="D431" s="92"/>
      <c r="E431" s="92">
        <v>44350</v>
      </c>
      <c r="F431" s="16" t="s">
        <v>6954</v>
      </c>
      <c r="G431" s="5" t="s">
        <v>4890</v>
      </c>
      <c r="H431" s="87" t="s">
        <v>6955</v>
      </c>
      <c r="I431" s="87" t="s">
        <v>3242</v>
      </c>
      <c r="J431" s="85" t="s">
        <v>146</v>
      </c>
      <c r="K431" s="99" t="s">
        <v>8437</v>
      </c>
      <c r="L431" s="87" t="s">
        <v>8438</v>
      </c>
      <c r="M431" s="85" t="s">
        <v>168</v>
      </c>
      <c r="N431" s="106">
        <v>1000</v>
      </c>
      <c r="O431" s="90" t="s">
        <v>6965</v>
      </c>
      <c r="P431" s="90"/>
      <c r="Q431" s="85">
        <v>2021</v>
      </c>
      <c r="R431" s="85" t="s">
        <v>7030</v>
      </c>
      <c r="S431" s="85" t="s">
        <v>6966</v>
      </c>
      <c r="T431" s="102"/>
      <c r="U431" s="85"/>
      <c r="V431" s="87" t="s">
        <v>139</v>
      </c>
      <c r="W431" s="85" t="s">
        <v>37</v>
      </c>
      <c r="X431" s="85"/>
      <c r="Y431" s="85"/>
      <c r="Z431" s="85"/>
      <c r="AA431" s="85"/>
      <c r="AB431" s="85"/>
      <c r="AC431" s="85"/>
      <c r="AD431" s="85"/>
      <c r="AE431" s="85"/>
      <c r="AF431" s="85"/>
      <c r="AG431" s="85"/>
      <c r="AH431" s="85"/>
      <c r="AI431" s="85"/>
      <c r="AJ431" s="85"/>
      <c r="AK431" s="85"/>
      <c r="AL431" s="85"/>
      <c r="AM431" s="85"/>
      <c r="AN431" s="85"/>
      <c r="AO431" s="85"/>
      <c r="AP431" s="145"/>
    </row>
    <row r="432" spans="1:42" ht="17">
      <c r="A432" s="85"/>
      <c r="B432" s="92">
        <v>44316</v>
      </c>
      <c r="C432" s="92" t="s">
        <v>7333</v>
      </c>
      <c r="D432" s="92"/>
      <c r="E432" s="92">
        <v>44370</v>
      </c>
      <c r="F432" s="16" t="s">
        <v>6954</v>
      </c>
      <c r="G432" s="5" t="s">
        <v>4890</v>
      </c>
      <c r="H432" s="87" t="s">
        <v>6955</v>
      </c>
      <c r="I432" s="87" t="s">
        <v>3242</v>
      </c>
      <c r="J432" s="85" t="s">
        <v>146</v>
      </c>
      <c r="K432" s="93" t="s">
        <v>8439</v>
      </c>
      <c r="L432" s="85" t="s">
        <v>8440</v>
      </c>
      <c r="M432" s="85" t="s">
        <v>459</v>
      </c>
      <c r="N432" s="85">
        <v>1000</v>
      </c>
      <c r="O432" s="90" t="s">
        <v>6982</v>
      </c>
      <c r="P432" s="129"/>
      <c r="Q432" s="85" t="s">
        <v>7863</v>
      </c>
      <c r="R432" s="85" t="s">
        <v>7030</v>
      </c>
      <c r="S432" s="85" t="s">
        <v>6966</v>
      </c>
      <c r="T432" s="85" t="s">
        <v>8441</v>
      </c>
      <c r="U432" s="85"/>
      <c r="V432" s="85" t="s">
        <v>345</v>
      </c>
      <c r="W432" s="85" t="s">
        <v>37</v>
      </c>
      <c r="X432" s="85"/>
      <c r="Y432" s="85"/>
      <c r="Z432" s="85"/>
      <c r="AA432" s="85"/>
      <c r="AB432" s="85"/>
      <c r="AC432" s="85"/>
      <c r="AD432" s="85"/>
      <c r="AE432" s="85"/>
      <c r="AF432" s="85"/>
      <c r="AG432" s="85"/>
      <c r="AH432" s="85"/>
      <c r="AI432" s="85"/>
      <c r="AJ432" s="85"/>
      <c r="AK432" s="85"/>
      <c r="AL432" s="85"/>
      <c r="AM432" s="85"/>
      <c r="AN432" s="85"/>
      <c r="AO432" s="85"/>
      <c r="AP432" s="145"/>
    </row>
    <row r="433" spans="1:42" ht="17">
      <c r="A433" s="85"/>
      <c r="B433" s="92">
        <v>44322</v>
      </c>
      <c r="C433" s="92">
        <v>44371</v>
      </c>
      <c r="D433" s="92"/>
      <c r="E433" s="92">
        <v>44350</v>
      </c>
      <c r="F433" s="16" t="s">
        <v>6954</v>
      </c>
      <c r="G433" s="5" t="s">
        <v>4890</v>
      </c>
      <c r="H433" s="87" t="s">
        <v>6955</v>
      </c>
      <c r="I433" s="87" t="s">
        <v>3242</v>
      </c>
      <c r="J433" s="85" t="s">
        <v>146</v>
      </c>
      <c r="K433" s="93" t="s">
        <v>8442</v>
      </c>
      <c r="L433" s="85" t="s">
        <v>8443</v>
      </c>
      <c r="M433" s="85" t="s">
        <v>142</v>
      </c>
      <c r="N433" s="85">
        <v>500</v>
      </c>
      <c r="O433" s="90" t="s">
        <v>6965</v>
      </c>
      <c r="P433" s="129"/>
      <c r="Q433" s="85" t="s">
        <v>6959</v>
      </c>
      <c r="R433" s="85" t="s">
        <v>7030</v>
      </c>
      <c r="S433" s="85" t="s">
        <v>6970</v>
      </c>
      <c r="T433" s="85"/>
      <c r="U433" s="85"/>
      <c r="V433" s="85" t="s">
        <v>345</v>
      </c>
      <c r="W433" s="85" t="s">
        <v>37</v>
      </c>
      <c r="X433" s="85"/>
      <c r="Y433" s="85"/>
      <c r="Z433" s="85"/>
      <c r="AA433" s="85"/>
      <c r="AB433" s="85"/>
      <c r="AC433" s="85"/>
      <c r="AD433" s="85"/>
      <c r="AE433" s="85"/>
      <c r="AF433" s="85"/>
      <c r="AG433" s="85"/>
      <c r="AH433" s="85"/>
      <c r="AI433" s="85"/>
      <c r="AJ433" s="85"/>
      <c r="AK433" s="85"/>
      <c r="AL433" s="85"/>
      <c r="AM433" s="85"/>
      <c r="AN433" s="85"/>
      <c r="AO433" s="85"/>
      <c r="AP433" s="145"/>
    </row>
    <row r="434" spans="1:42" ht="17">
      <c r="A434" s="85"/>
      <c r="B434" s="86">
        <v>44333</v>
      </c>
      <c r="C434" s="86">
        <v>44365</v>
      </c>
      <c r="D434" s="86"/>
      <c r="E434" s="86">
        <v>44350</v>
      </c>
      <c r="F434" s="16" t="s">
        <v>6954</v>
      </c>
      <c r="G434" s="5" t="s">
        <v>4890</v>
      </c>
      <c r="H434" s="87" t="s">
        <v>6955</v>
      </c>
      <c r="I434" s="87" t="s">
        <v>3242</v>
      </c>
      <c r="J434" s="85" t="s">
        <v>146</v>
      </c>
      <c r="K434" s="155">
        <v>100018654218</v>
      </c>
      <c r="L434" s="85" t="s">
        <v>8444</v>
      </c>
      <c r="M434" s="85" t="s">
        <v>142</v>
      </c>
      <c r="N434" s="85">
        <v>99</v>
      </c>
      <c r="O434" s="90" t="s">
        <v>6965</v>
      </c>
      <c r="P434" s="90"/>
      <c r="Q434" s="85" t="s">
        <v>6959</v>
      </c>
      <c r="R434" s="85" t="s">
        <v>7030</v>
      </c>
      <c r="S434" s="91" t="s">
        <v>6970</v>
      </c>
      <c r="T434" s="85"/>
      <c r="U434" s="85"/>
      <c r="V434" s="85" t="s">
        <v>345</v>
      </c>
      <c r="W434" s="85" t="s">
        <v>37</v>
      </c>
      <c r="X434" s="85"/>
      <c r="Y434" s="85"/>
      <c r="Z434" s="85"/>
      <c r="AA434" s="85"/>
      <c r="AB434" s="85"/>
      <c r="AC434" s="85"/>
      <c r="AD434" s="85"/>
      <c r="AE434" s="85"/>
      <c r="AF434" s="85"/>
      <c r="AG434" s="85"/>
      <c r="AH434" s="85"/>
      <c r="AI434" s="85"/>
      <c r="AJ434" s="85"/>
      <c r="AK434" s="85"/>
      <c r="AL434" s="85"/>
      <c r="AM434" s="85"/>
      <c r="AN434" s="85"/>
      <c r="AO434" s="85"/>
      <c r="AP434" s="145"/>
    </row>
    <row r="435" spans="1:42" ht="18">
      <c r="A435" s="85"/>
      <c r="B435" s="86">
        <v>44334</v>
      </c>
      <c r="C435" s="86">
        <v>44363</v>
      </c>
      <c r="D435" s="86"/>
      <c r="E435" s="86">
        <v>44350</v>
      </c>
      <c r="F435" s="16" t="s">
        <v>6954</v>
      </c>
      <c r="G435" s="5" t="s">
        <v>4890</v>
      </c>
      <c r="H435" s="87" t="s">
        <v>6955</v>
      </c>
      <c r="I435" s="87" t="s">
        <v>3242</v>
      </c>
      <c r="J435" s="85" t="s">
        <v>146</v>
      </c>
      <c r="K435" s="93" t="s">
        <v>8445</v>
      </c>
      <c r="L435" s="85" t="s">
        <v>8446</v>
      </c>
      <c r="M435" s="87" t="s">
        <v>7447</v>
      </c>
      <c r="N435" s="95">
        <v>5000</v>
      </c>
      <c r="O435" s="96" t="s">
        <v>6965</v>
      </c>
      <c r="P435" s="96"/>
      <c r="Q435" s="85" t="s">
        <v>6959</v>
      </c>
      <c r="R435" s="87" t="s">
        <v>7030</v>
      </c>
      <c r="S435" s="91" t="s">
        <v>6966</v>
      </c>
      <c r="T435" s="94" t="s">
        <v>8447</v>
      </c>
      <c r="U435" s="87"/>
      <c r="V435" s="87" t="s">
        <v>139</v>
      </c>
      <c r="W435" s="85" t="s">
        <v>37</v>
      </c>
      <c r="X435" s="87"/>
      <c r="Y435" s="85"/>
      <c r="Z435" s="85"/>
      <c r="AA435" s="85"/>
      <c r="AB435" s="85"/>
      <c r="AC435" s="85"/>
      <c r="AD435" s="85"/>
      <c r="AE435" s="85"/>
      <c r="AF435" s="85"/>
      <c r="AG435" s="85"/>
      <c r="AH435" s="85"/>
      <c r="AI435" s="85"/>
      <c r="AJ435" s="85"/>
      <c r="AK435" s="85"/>
      <c r="AL435" s="85"/>
      <c r="AM435" s="85"/>
      <c r="AN435" s="85"/>
      <c r="AO435" s="85"/>
      <c r="AP435" s="145"/>
    </row>
    <row r="436" spans="1:42" ht="17">
      <c r="A436" s="85"/>
      <c r="B436" s="86">
        <v>44335</v>
      </c>
      <c r="C436" s="92">
        <v>44358</v>
      </c>
      <c r="D436" s="92"/>
      <c r="E436" s="86">
        <v>44350</v>
      </c>
      <c r="F436" s="16" t="s">
        <v>7685</v>
      </c>
      <c r="G436" s="5" t="s">
        <v>4890</v>
      </c>
      <c r="H436" s="87" t="s">
        <v>6955</v>
      </c>
      <c r="I436" s="87" t="s">
        <v>3242</v>
      </c>
      <c r="J436" s="85" t="s">
        <v>146</v>
      </c>
      <c r="K436" s="178" t="s">
        <v>8448</v>
      </c>
      <c r="L436" s="172" t="s">
        <v>8449</v>
      </c>
      <c r="M436" s="87" t="s">
        <v>8450</v>
      </c>
      <c r="N436" s="95">
        <v>20000</v>
      </c>
      <c r="O436" s="96" t="s">
        <v>6965</v>
      </c>
      <c r="P436" s="96"/>
      <c r="Q436" s="85" t="s">
        <v>6959</v>
      </c>
      <c r="R436" s="87" t="s">
        <v>7030</v>
      </c>
      <c r="S436" s="91" t="s">
        <v>6966</v>
      </c>
      <c r="T436" s="87" t="s">
        <v>8451</v>
      </c>
      <c r="U436" s="87"/>
      <c r="V436" s="87" t="s">
        <v>345</v>
      </c>
      <c r="W436" s="85" t="s">
        <v>37</v>
      </c>
      <c r="X436" s="87"/>
      <c r="Y436" s="85"/>
      <c r="Z436" s="85"/>
      <c r="AA436" s="85"/>
      <c r="AB436" s="85"/>
      <c r="AC436" s="85"/>
      <c r="AD436" s="85"/>
      <c r="AE436" s="85"/>
      <c r="AF436" s="85"/>
      <c r="AG436" s="85"/>
      <c r="AH436" s="85"/>
      <c r="AI436" s="85"/>
      <c r="AJ436" s="85"/>
      <c r="AK436" s="85"/>
      <c r="AL436" s="85"/>
      <c r="AM436" s="85"/>
      <c r="AN436" s="85"/>
      <c r="AO436" s="85"/>
      <c r="AP436" s="145"/>
    </row>
    <row r="437" spans="1:42" ht="34">
      <c r="A437" s="92"/>
      <c r="B437" s="92">
        <v>44312</v>
      </c>
      <c r="C437" s="92">
        <v>44397</v>
      </c>
      <c r="D437" s="92"/>
      <c r="E437" s="92">
        <v>44369</v>
      </c>
      <c r="F437" s="90" t="s">
        <v>6954</v>
      </c>
      <c r="G437" s="5" t="s">
        <v>4890</v>
      </c>
      <c r="H437" s="87" t="s">
        <v>6955</v>
      </c>
      <c r="I437" s="87" t="s">
        <v>3242</v>
      </c>
      <c r="J437" s="85" t="s">
        <v>175</v>
      </c>
      <c r="K437" s="109" t="s">
        <v>8452</v>
      </c>
      <c r="L437" s="87" t="s">
        <v>8453</v>
      </c>
      <c r="M437" s="85" t="s">
        <v>8454</v>
      </c>
      <c r="N437" s="106">
        <v>1000</v>
      </c>
      <c r="O437" s="90" t="s">
        <v>6965</v>
      </c>
      <c r="P437" s="90" t="s">
        <v>6965</v>
      </c>
      <c r="Q437" s="85">
        <v>2021</v>
      </c>
      <c r="R437" s="85" t="s">
        <v>7030</v>
      </c>
      <c r="S437" s="85" t="s">
        <v>6966</v>
      </c>
      <c r="T437" s="102" t="s">
        <v>8455</v>
      </c>
      <c r="U437" s="85"/>
      <c r="V437" s="87" t="s">
        <v>139</v>
      </c>
      <c r="W437" s="85" t="s">
        <v>37</v>
      </c>
      <c r="X437" s="85"/>
      <c r="Y437" s="85"/>
      <c r="Z437" s="85"/>
      <c r="AA437" s="85"/>
      <c r="AB437" s="85"/>
      <c r="AC437" s="85"/>
      <c r="AD437" s="85"/>
      <c r="AE437" s="85"/>
      <c r="AF437" s="85"/>
      <c r="AG437" s="85"/>
      <c r="AH437" s="85"/>
      <c r="AI437" s="85"/>
      <c r="AJ437" s="85"/>
      <c r="AK437" s="85"/>
      <c r="AL437" s="85"/>
      <c r="AM437" s="85"/>
      <c r="AN437" s="85"/>
      <c r="AO437" s="85"/>
      <c r="AP437" s="145"/>
    </row>
    <row r="438" spans="1:42" ht="17">
      <c r="A438" s="85"/>
      <c r="B438" s="92">
        <v>44326</v>
      </c>
      <c r="C438" s="92" t="s">
        <v>7333</v>
      </c>
      <c r="D438" s="92"/>
      <c r="E438" s="92">
        <v>44350</v>
      </c>
      <c r="F438" s="90" t="s">
        <v>6954</v>
      </c>
      <c r="G438" s="5" t="s">
        <v>4890</v>
      </c>
      <c r="H438" s="87" t="s">
        <v>6955</v>
      </c>
      <c r="I438" s="87" t="s">
        <v>3242</v>
      </c>
      <c r="J438" s="85" t="s">
        <v>175</v>
      </c>
      <c r="K438" s="93" t="s">
        <v>8456</v>
      </c>
      <c r="L438" s="85" t="s">
        <v>8457</v>
      </c>
      <c r="M438" s="85" t="s">
        <v>168</v>
      </c>
      <c r="N438" s="85">
        <v>470</v>
      </c>
      <c r="O438" s="101">
        <v>0.3</v>
      </c>
      <c r="P438" s="129"/>
      <c r="Q438" s="85">
        <v>2021</v>
      </c>
      <c r="R438" s="85" t="s">
        <v>7030</v>
      </c>
      <c r="S438" s="85" t="s">
        <v>6966</v>
      </c>
      <c r="T438" s="85" t="s">
        <v>8458</v>
      </c>
      <c r="U438" s="85"/>
      <c r="V438" s="85" t="s">
        <v>345</v>
      </c>
      <c r="W438" s="85" t="s">
        <v>37</v>
      </c>
      <c r="X438" s="85"/>
      <c r="Y438" s="85"/>
      <c r="Z438" s="85"/>
      <c r="AA438" s="85"/>
      <c r="AB438" s="85"/>
      <c r="AC438" s="85"/>
      <c r="AD438" s="85"/>
      <c r="AE438" s="85"/>
      <c r="AF438" s="85"/>
      <c r="AG438" s="85"/>
      <c r="AH438" s="85"/>
      <c r="AI438" s="85"/>
      <c r="AJ438" s="85"/>
      <c r="AK438" s="85"/>
      <c r="AL438" s="85"/>
      <c r="AM438" s="85"/>
      <c r="AN438" s="85"/>
      <c r="AO438" s="85"/>
      <c r="AP438" s="145"/>
    </row>
    <row r="439" spans="1:42" ht="17">
      <c r="A439" s="85"/>
      <c r="B439" s="92">
        <v>44328</v>
      </c>
      <c r="C439" s="105">
        <v>44351</v>
      </c>
      <c r="D439" s="92"/>
      <c r="E439" s="92">
        <v>44350</v>
      </c>
      <c r="F439" s="16"/>
      <c r="G439" s="5" t="s">
        <v>4890</v>
      </c>
      <c r="H439" s="87" t="s">
        <v>6955</v>
      </c>
      <c r="I439" s="87" t="s">
        <v>3242</v>
      </c>
      <c r="J439" s="85" t="s">
        <v>154</v>
      </c>
      <c r="K439" s="110" t="s">
        <v>8459</v>
      </c>
      <c r="L439" s="85" t="s">
        <v>8460</v>
      </c>
      <c r="M439" s="85" t="s">
        <v>142</v>
      </c>
      <c r="N439" s="85">
        <v>1000</v>
      </c>
      <c r="O439" s="90" t="s">
        <v>6965</v>
      </c>
      <c r="P439" s="90" t="s">
        <v>6965</v>
      </c>
      <c r="Q439" s="85" t="s">
        <v>6959</v>
      </c>
      <c r="R439" s="85" t="s">
        <v>7030</v>
      </c>
      <c r="S439" s="85" t="s">
        <v>6966</v>
      </c>
      <c r="T439" s="85" t="s">
        <v>8461</v>
      </c>
      <c r="U439" s="85"/>
      <c r="V439" s="85" t="s">
        <v>139</v>
      </c>
      <c r="W439" s="121" t="s">
        <v>37</v>
      </c>
      <c r="X439" s="85"/>
      <c r="Y439" s="85" t="s">
        <v>8462</v>
      </c>
      <c r="Z439" s="85"/>
      <c r="AA439" s="85"/>
      <c r="AB439" s="85"/>
      <c r="AC439" s="85"/>
      <c r="AD439" s="85"/>
      <c r="AE439" s="85"/>
      <c r="AF439" s="85"/>
      <c r="AG439" s="85"/>
      <c r="AH439" s="85"/>
      <c r="AI439" s="85"/>
      <c r="AJ439" s="85"/>
      <c r="AK439" s="85"/>
      <c r="AL439" s="85"/>
      <c r="AM439" s="85"/>
      <c r="AN439" s="85"/>
      <c r="AO439" s="85"/>
      <c r="AP439" s="145"/>
    </row>
    <row r="440" spans="1:42" ht="17">
      <c r="A440" s="85"/>
      <c r="B440" s="92">
        <v>44329</v>
      </c>
      <c r="C440" s="142">
        <v>44351</v>
      </c>
      <c r="D440" s="92"/>
      <c r="E440" s="92">
        <v>44350</v>
      </c>
      <c r="F440" s="90" t="s">
        <v>6954</v>
      </c>
      <c r="G440" s="5" t="s">
        <v>4890</v>
      </c>
      <c r="H440" s="87" t="s">
        <v>6955</v>
      </c>
      <c r="I440" s="87" t="s">
        <v>3242</v>
      </c>
      <c r="J440" s="85" t="s">
        <v>154</v>
      </c>
      <c r="K440" s="143">
        <v>46914096</v>
      </c>
      <c r="L440" s="85" t="s">
        <v>8463</v>
      </c>
      <c r="M440" s="85" t="s">
        <v>168</v>
      </c>
      <c r="N440" s="85">
        <v>1000</v>
      </c>
      <c r="O440" s="90" t="s">
        <v>6965</v>
      </c>
      <c r="P440" s="90" t="s">
        <v>6965</v>
      </c>
      <c r="Q440" s="85" t="s">
        <v>6959</v>
      </c>
      <c r="R440" s="85" t="s">
        <v>7030</v>
      </c>
      <c r="S440" s="85" t="s">
        <v>6970</v>
      </c>
      <c r="T440" s="85" t="s">
        <v>7782</v>
      </c>
      <c r="U440" s="85"/>
      <c r="V440" s="85" t="s">
        <v>139</v>
      </c>
      <c r="W440" s="85" t="s">
        <v>37</v>
      </c>
      <c r="X440" s="85"/>
      <c r="Y440" s="85"/>
      <c r="Z440" s="85"/>
      <c r="AA440" s="85"/>
      <c r="AB440" s="85"/>
      <c r="AC440" s="85"/>
      <c r="AD440" s="85"/>
      <c r="AE440" s="85"/>
      <c r="AF440" s="85"/>
      <c r="AG440" s="85"/>
      <c r="AH440" s="85"/>
      <c r="AI440" s="85"/>
      <c r="AJ440" s="85"/>
      <c r="AK440" s="85"/>
      <c r="AL440" s="85"/>
      <c r="AM440" s="85"/>
      <c r="AN440" s="85"/>
      <c r="AO440" s="85"/>
      <c r="AP440" s="145"/>
    </row>
    <row r="441" spans="1:42" ht="17">
      <c r="A441" s="85"/>
      <c r="B441" s="92">
        <v>44330</v>
      </c>
      <c r="C441" s="105">
        <v>44351</v>
      </c>
      <c r="D441" s="86"/>
      <c r="E441" s="92">
        <v>44350</v>
      </c>
      <c r="F441" s="16"/>
      <c r="G441" s="5" t="s">
        <v>4890</v>
      </c>
      <c r="H441" s="87" t="s">
        <v>6955</v>
      </c>
      <c r="I441" s="87" t="s">
        <v>3242</v>
      </c>
      <c r="J441" s="85" t="s">
        <v>154</v>
      </c>
      <c r="K441" s="155">
        <v>100014649286</v>
      </c>
      <c r="L441" s="85" t="s">
        <v>8464</v>
      </c>
      <c r="M441" s="85" t="s">
        <v>142</v>
      </c>
      <c r="N441" s="85">
        <v>1000</v>
      </c>
      <c r="O441" s="90" t="s">
        <v>6965</v>
      </c>
      <c r="P441" s="90"/>
      <c r="Q441" s="85" t="s">
        <v>6959</v>
      </c>
      <c r="R441" s="85">
        <v>5</v>
      </c>
      <c r="S441" s="91" t="s">
        <v>6966</v>
      </c>
      <c r="T441" s="85" t="s">
        <v>8465</v>
      </c>
      <c r="U441" s="85"/>
      <c r="V441" s="85" t="s">
        <v>139</v>
      </c>
      <c r="W441" s="85" t="s">
        <v>37</v>
      </c>
      <c r="X441" s="85"/>
      <c r="Y441" s="85"/>
      <c r="Z441" s="85"/>
      <c r="AA441" s="85"/>
      <c r="AB441" s="85"/>
      <c r="AC441" s="85"/>
      <c r="AD441" s="85"/>
      <c r="AE441" s="85"/>
      <c r="AF441" s="85"/>
      <c r="AG441" s="85"/>
      <c r="AH441" s="85"/>
      <c r="AI441" s="85"/>
      <c r="AJ441" s="85"/>
      <c r="AK441" s="85"/>
      <c r="AL441" s="85"/>
      <c r="AM441" s="85"/>
      <c r="AN441" s="85"/>
      <c r="AO441" s="85"/>
      <c r="AP441" s="145"/>
    </row>
    <row r="442" spans="1:42" ht="54">
      <c r="A442" s="85"/>
      <c r="B442" s="92">
        <v>44334</v>
      </c>
      <c r="C442" s="105">
        <v>44351</v>
      </c>
      <c r="D442" s="92"/>
      <c r="E442" s="92">
        <v>44350</v>
      </c>
      <c r="F442" s="90" t="s">
        <v>6954</v>
      </c>
      <c r="G442" s="5" t="s">
        <v>4890</v>
      </c>
      <c r="H442" s="87" t="s">
        <v>6955</v>
      </c>
      <c r="I442" s="87" t="s">
        <v>3242</v>
      </c>
      <c r="J442" s="85" t="s">
        <v>154</v>
      </c>
      <c r="K442" s="167" t="s">
        <v>8466</v>
      </c>
      <c r="L442" s="85" t="s">
        <v>8467</v>
      </c>
      <c r="M442" s="87" t="s">
        <v>213</v>
      </c>
      <c r="N442" s="95">
        <v>999</v>
      </c>
      <c r="O442" s="96" t="s">
        <v>6965</v>
      </c>
      <c r="P442" s="96" t="s">
        <v>6965</v>
      </c>
      <c r="Q442" s="85" t="s">
        <v>6959</v>
      </c>
      <c r="R442" s="87" t="s">
        <v>7030</v>
      </c>
      <c r="S442" s="91" t="s">
        <v>6966</v>
      </c>
      <c r="T442" s="94" t="s">
        <v>8468</v>
      </c>
      <c r="U442" s="87"/>
      <c r="V442" s="87" t="s">
        <v>345</v>
      </c>
      <c r="W442" s="85" t="s">
        <v>37</v>
      </c>
      <c r="X442" s="87"/>
      <c r="Y442" s="85"/>
      <c r="Z442" s="85"/>
      <c r="AA442" s="85"/>
      <c r="AB442" s="85"/>
      <c r="AC442" s="85"/>
      <c r="AD442" s="85"/>
      <c r="AE442" s="85"/>
      <c r="AF442" s="85"/>
      <c r="AG442" s="85"/>
      <c r="AH442" s="85"/>
      <c r="AI442" s="85"/>
      <c r="AJ442" s="85"/>
      <c r="AK442" s="85"/>
      <c r="AL442" s="85"/>
      <c r="AM442" s="85"/>
      <c r="AN442" s="85"/>
      <c r="AO442" s="85"/>
      <c r="AP442" s="145"/>
    </row>
    <row r="443" spans="1:42" ht="54">
      <c r="A443" s="121"/>
      <c r="B443" s="124">
        <v>44336</v>
      </c>
      <c r="C443" s="105">
        <v>44377</v>
      </c>
      <c r="D443" s="124"/>
      <c r="E443" s="124">
        <v>44350</v>
      </c>
      <c r="F443" s="90" t="s">
        <v>6954</v>
      </c>
      <c r="G443" s="5" t="s">
        <v>4890</v>
      </c>
      <c r="H443" s="87" t="s">
        <v>6955</v>
      </c>
      <c r="I443" s="87" t="s">
        <v>3242</v>
      </c>
      <c r="J443" s="85" t="s">
        <v>154</v>
      </c>
      <c r="K443" s="213" t="s">
        <v>8469</v>
      </c>
      <c r="L443" s="34" t="s">
        <v>8470</v>
      </c>
      <c r="M443" s="123" t="s">
        <v>1004</v>
      </c>
      <c r="N443" s="163">
        <v>10000</v>
      </c>
      <c r="O443" s="164" t="s">
        <v>6965</v>
      </c>
      <c r="P443" s="164" t="s">
        <v>6965</v>
      </c>
      <c r="Q443" s="121" t="s">
        <v>6959</v>
      </c>
      <c r="R443" s="123" t="s">
        <v>6978</v>
      </c>
      <c r="S443" s="151" t="s">
        <v>6966</v>
      </c>
      <c r="T443" s="165" t="s">
        <v>8471</v>
      </c>
      <c r="U443" s="123"/>
      <c r="V443" s="123" t="s">
        <v>345</v>
      </c>
      <c r="W443" s="121" t="s">
        <v>37</v>
      </c>
      <c r="X443" s="123"/>
      <c r="Y443" s="121"/>
      <c r="Z443" s="121"/>
      <c r="AA443" s="121"/>
      <c r="AB443" s="121"/>
      <c r="AC443" s="121"/>
      <c r="AD443" s="121"/>
      <c r="AE443" s="121"/>
      <c r="AF443" s="121"/>
      <c r="AG443" s="121"/>
      <c r="AH443" s="121"/>
      <c r="AI443" s="121"/>
      <c r="AJ443" s="121"/>
      <c r="AK443" s="121"/>
      <c r="AL443" s="121"/>
      <c r="AM443" s="121"/>
      <c r="AN443" s="121"/>
      <c r="AO443" s="121"/>
      <c r="AP443" s="153"/>
    </row>
    <row r="444" spans="1:42" ht="36">
      <c r="A444" s="85"/>
      <c r="B444" s="92">
        <v>44336</v>
      </c>
      <c r="C444" s="105">
        <v>44351</v>
      </c>
      <c r="D444" s="92"/>
      <c r="E444" s="92">
        <v>44350</v>
      </c>
      <c r="F444" s="90" t="s">
        <v>6954</v>
      </c>
      <c r="G444" s="5" t="s">
        <v>4890</v>
      </c>
      <c r="H444" s="87" t="s">
        <v>6955</v>
      </c>
      <c r="I444" s="87" t="s">
        <v>3242</v>
      </c>
      <c r="J444" s="85" t="s">
        <v>154</v>
      </c>
      <c r="K444" s="188" t="s">
        <v>8472</v>
      </c>
      <c r="L444" s="172" t="s">
        <v>8473</v>
      </c>
      <c r="M444" s="87" t="s">
        <v>3224</v>
      </c>
      <c r="N444" s="95">
        <v>1000</v>
      </c>
      <c r="O444" s="96" t="s">
        <v>6965</v>
      </c>
      <c r="P444" s="96" t="s">
        <v>6965</v>
      </c>
      <c r="Q444" s="85" t="s">
        <v>6959</v>
      </c>
      <c r="R444" s="87" t="s">
        <v>7030</v>
      </c>
      <c r="S444" s="91" t="s">
        <v>6966</v>
      </c>
      <c r="T444" s="94" t="s">
        <v>8474</v>
      </c>
      <c r="U444" s="87"/>
      <c r="V444" s="87" t="s">
        <v>345</v>
      </c>
      <c r="W444" s="121" t="s">
        <v>37</v>
      </c>
      <c r="X444" s="87"/>
      <c r="Y444" s="85"/>
      <c r="Z444" s="85"/>
      <c r="AA444" s="85"/>
      <c r="AB444" s="85"/>
      <c r="AC444" s="85"/>
      <c r="AD444" s="85"/>
      <c r="AE444" s="85"/>
      <c r="AF444" s="85"/>
      <c r="AG444" s="85"/>
      <c r="AH444" s="85"/>
      <c r="AI444" s="85"/>
      <c r="AJ444" s="85"/>
      <c r="AK444" s="85"/>
      <c r="AL444" s="85"/>
      <c r="AM444" s="85"/>
      <c r="AN444" s="85"/>
      <c r="AO444" s="85"/>
      <c r="AP444" s="145"/>
    </row>
    <row r="445" spans="1:42" ht="18">
      <c r="A445" s="85"/>
      <c r="B445" s="92">
        <v>44336</v>
      </c>
      <c r="C445" s="105">
        <v>44351</v>
      </c>
      <c r="D445" s="92"/>
      <c r="E445" s="92">
        <v>44350</v>
      </c>
      <c r="F445" s="90" t="s">
        <v>6954</v>
      </c>
      <c r="G445" s="5" t="s">
        <v>4890</v>
      </c>
      <c r="H445" s="87" t="s">
        <v>6955</v>
      </c>
      <c r="I445" s="87" t="s">
        <v>3242</v>
      </c>
      <c r="J445" s="85" t="s">
        <v>154</v>
      </c>
      <c r="K445" s="188" t="s">
        <v>8475</v>
      </c>
      <c r="L445" s="34" t="s">
        <v>6454</v>
      </c>
      <c r="M445" s="87" t="s">
        <v>8476</v>
      </c>
      <c r="N445" s="95">
        <v>1000</v>
      </c>
      <c r="O445" s="96" t="s">
        <v>6965</v>
      </c>
      <c r="P445" s="96" t="s">
        <v>6965</v>
      </c>
      <c r="Q445" s="85" t="s">
        <v>6959</v>
      </c>
      <c r="R445" s="87" t="s">
        <v>7030</v>
      </c>
      <c r="S445" s="91" t="s">
        <v>6966</v>
      </c>
      <c r="T445" s="94" t="s">
        <v>8477</v>
      </c>
      <c r="U445" s="87"/>
      <c r="V445" s="87" t="s">
        <v>139</v>
      </c>
      <c r="W445" s="121" t="s">
        <v>37</v>
      </c>
      <c r="X445" s="87"/>
      <c r="Y445" s="85"/>
      <c r="Z445" s="85"/>
      <c r="AA445" s="85"/>
      <c r="AB445" s="85"/>
      <c r="AC445" s="85"/>
      <c r="AD445" s="85"/>
      <c r="AE445" s="85"/>
      <c r="AF445" s="85"/>
      <c r="AG445" s="85"/>
      <c r="AH445" s="85"/>
      <c r="AI445" s="85"/>
      <c r="AJ445" s="85"/>
      <c r="AK445" s="85"/>
      <c r="AL445" s="85"/>
      <c r="AM445" s="85"/>
      <c r="AN445" s="85"/>
      <c r="AO445" s="85"/>
      <c r="AP445" s="145"/>
    </row>
    <row r="446" spans="1:42" ht="36">
      <c r="A446" s="121"/>
      <c r="B446" s="124">
        <v>44337</v>
      </c>
      <c r="C446" s="105">
        <v>44351</v>
      </c>
      <c r="D446" s="124"/>
      <c r="E446" s="124">
        <v>44350</v>
      </c>
      <c r="F446" s="90" t="s">
        <v>6954</v>
      </c>
      <c r="G446" s="5" t="s">
        <v>4890</v>
      </c>
      <c r="H446" s="87" t="s">
        <v>6955</v>
      </c>
      <c r="I446" s="87" t="s">
        <v>3242</v>
      </c>
      <c r="J446" s="85" t="s">
        <v>154</v>
      </c>
      <c r="K446" s="213" t="s">
        <v>8478</v>
      </c>
      <c r="L446" s="172" t="s">
        <v>8479</v>
      </c>
      <c r="M446" s="123" t="s">
        <v>200</v>
      </c>
      <c r="N446" s="163">
        <v>1000</v>
      </c>
      <c r="O446" s="164" t="s">
        <v>6957</v>
      </c>
      <c r="P446" s="164" t="s">
        <v>6957</v>
      </c>
      <c r="Q446" s="121" t="s">
        <v>6959</v>
      </c>
      <c r="R446" s="123" t="s">
        <v>7030</v>
      </c>
      <c r="S446" s="151" t="s">
        <v>6970</v>
      </c>
      <c r="T446" s="165" t="s">
        <v>8480</v>
      </c>
      <c r="U446" s="123"/>
      <c r="V446" s="123" t="s">
        <v>345</v>
      </c>
      <c r="W446" s="121" t="s">
        <v>37</v>
      </c>
      <c r="X446" s="123"/>
      <c r="Y446" s="121"/>
      <c r="Z446" s="121"/>
      <c r="AA446" s="121"/>
      <c r="AB446" s="121"/>
      <c r="AC446" s="121"/>
      <c r="AD446" s="121"/>
      <c r="AE446" s="121"/>
      <c r="AF446" s="121"/>
      <c r="AG446" s="121"/>
      <c r="AH446" s="121"/>
      <c r="AI446" s="121"/>
      <c r="AJ446" s="121"/>
      <c r="AK446" s="121"/>
      <c r="AL446" s="121"/>
      <c r="AM446" s="121"/>
      <c r="AN446" s="121"/>
      <c r="AO446" s="121"/>
      <c r="AP446" s="153"/>
    </row>
    <row r="447" spans="1:42" ht="36">
      <c r="A447" s="89"/>
      <c r="B447" s="86">
        <v>44340</v>
      </c>
      <c r="C447" s="105">
        <v>44351</v>
      </c>
      <c r="D447" s="86"/>
      <c r="E447" s="86">
        <v>44350</v>
      </c>
      <c r="F447" s="90" t="s">
        <v>6954</v>
      </c>
      <c r="G447" s="5" t="s">
        <v>4890</v>
      </c>
      <c r="H447" s="87" t="s">
        <v>6955</v>
      </c>
      <c r="I447" s="87" t="s">
        <v>3242</v>
      </c>
      <c r="J447" s="85" t="s">
        <v>154</v>
      </c>
      <c r="K447" s="214" t="s">
        <v>8481</v>
      </c>
      <c r="L447" s="172" t="s">
        <v>8482</v>
      </c>
      <c r="M447" s="114" t="s">
        <v>142</v>
      </c>
      <c r="N447" s="175">
        <v>1000</v>
      </c>
      <c r="O447" s="176" t="s">
        <v>6965</v>
      </c>
      <c r="P447" s="176" t="s">
        <v>6965</v>
      </c>
      <c r="Q447" s="89" t="s">
        <v>6959</v>
      </c>
      <c r="R447" s="114" t="s">
        <v>7030</v>
      </c>
      <c r="S447" s="140" t="s">
        <v>6970</v>
      </c>
      <c r="T447" s="177" t="s">
        <v>8483</v>
      </c>
      <c r="U447" s="114"/>
      <c r="V447" s="114" t="s">
        <v>139</v>
      </c>
      <c r="W447" s="89" t="s">
        <v>37</v>
      </c>
      <c r="X447" s="114"/>
      <c r="Y447" s="89"/>
      <c r="Z447" s="89"/>
      <c r="AA447" s="89"/>
      <c r="AB447" s="89"/>
      <c r="AC447" s="89"/>
      <c r="AD447" s="89"/>
      <c r="AE447" s="89"/>
      <c r="AF447" s="89"/>
      <c r="AG447" s="89"/>
      <c r="AH447" s="89"/>
      <c r="AI447" s="89"/>
      <c r="AJ447" s="89"/>
      <c r="AK447" s="89"/>
      <c r="AL447" s="89"/>
      <c r="AM447" s="89"/>
      <c r="AN447" s="89"/>
      <c r="AO447" s="89"/>
      <c r="AP447" s="207"/>
    </row>
    <row r="448" spans="1:42" ht="17">
      <c r="A448" s="85"/>
      <c r="B448" s="92">
        <v>44342</v>
      </c>
      <c r="C448" s="92">
        <v>44378</v>
      </c>
      <c r="D448" s="92"/>
      <c r="E448" s="92">
        <v>44377</v>
      </c>
      <c r="F448" s="90" t="s">
        <v>6954</v>
      </c>
      <c r="G448" s="5" t="s">
        <v>4890</v>
      </c>
      <c r="H448" s="87" t="s">
        <v>6955</v>
      </c>
      <c r="I448" s="87" t="s">
        <v>3242</v>
      </c>
      <c r="J448" s="85" t="s">
        <v>146</v>
      </c>
      <c r="K448" s="178" t="s">
        <v>8484</v>
      </c>
      <c r="L448" s="172" t="s">
        <v>8485</v>
      </c>
      <c r="M448" s="87" t="s">
        <v>142</v>
      </c>
      <c r="N448" s="95">
        <v>1000</v>
      </c>
      <c r="O448" s="96" t="s">
        <v>6965</v>
      </c>
      <c r="P448" s="96"/>
      <c r="Q448" s="85" t="s">
        <v>6959</v>
      </c>
      <c r="R448" s="87" t="s">
        <v>7030</v>
      </c>
      <c r="S448" s="91" t="s">
        <v>6966</v>
      </c>
      <c r="T448" s="94"/>
      <c r="U448" s="87"/>
      <c r="V448" s="85" t="s">
        <v>139</v>
      </c>
      <c r="W448" s="85" t="s">
        <v>37</v>
      </c>
      <c r="X448" s="87"/>
      <c r="Y448" s="85"/>
      <c r="Z448" s="85"/>
      <c r="AA448" s="85"/>
      <c r="AB448" s="85"/>
      <c r="AC448" s="85"/>
      <c r="AD448" s="85"/>
      <c r="AE448" s="85"/>
      <c r="AF448" s="85"/>
      <c r="AG448" s="85"/>
      <c r="AH448" s="85"/>
      <c r="AI448" s="85"/>
      <c r="AJ448" s="85"/>
      <c r="AK448" s="85"/>
      <c r="AL448" s="85"/>
      <c r="AM448" s="85"/>
      <c r="AN448" s="85"/>
      <c r="AO448" s="85"/>
      <c r="AP448" s="145"/>
    </row>
    <row r="449" spans="1:42" ht="18">
      <c r="A449" s="85"/>
      <c r="B449" s="92">
        <v>44342</v>
      </c>
      <c r="C449" s="105">
        <v>44364</v>
      </c>
      <c r="D449" s="92"/>
      <c r="E449" s="92">
        <v>44350</v>
      </c>
      <c r="F449" s="90" t="s">
        <v>6954</v>
      </c>
      <c r="G449" s="5" t="s">
        <v>4890</v>
      </c>
      <c r="H449" s="87" t="s">
        <v>6955</v>
      </c>
      <c r="I449" s="87" t="s">
        <v>3242</v>
      </c>
      <c r="J449" s="85" t="s">
        <v>154</v>
      </c>
      <c r="K449" s="187" t="s">
        <v>8486</v>
      </c>
      <c r="L449" s="34" t="s">
        <v>8487</v>
      </c>
      <c r="M449" s="87" t="s">
        <v>141</v>
      </c>
      <c r="N449" s="95">
        <v>1000</v>
      </c>
      <c r="O449" s="96" t="s">
        <v>6965</v>
      </c>
      <c r="P449" s="96" t="s">
        <v>6965</v>
      </c>
      <c r="Q449" s="85" t="s">
        <v>6959</v>
      </c>
      <c r="R449" s="87" t="s">
        <v>7030</v>
      </c>
      <c r="S449" s="91" t="s">
        <v>6970</v>
      </c>
      <c r="T449" s="94" t="s">
        <v>77</v>
      </c>
      <c r="U449" s="87"/>
      <c r="V449" s="87" t="s">
        <v>139</v>
      </c>
      <c r="W449" s="85" t="s">
        <v>37</v>
      </c>
      <c r="X449" s="87"/>
      <c r="Y449" s="85"/>
      <c r="Z449" s="85"/>
      <c r="AA449" s="85"/>
      <c r="AB449" s="85"/>
      <c r="AC449" s="85"/>
      <c r="AD449" s="85"/>
      <c r="AE449" s="85"/>
      <c r="AF449" s="85"/>
      <c r="AG449" s="85"/>
      <c r="AH449" s="85"/>
      <c r="AI449" s="85"/>
      <c r="AJ449" s="85"/>
      <c r="AK449" s="85"/>
      <c r="AL449" s="85"/>
      <c r="AM449" s="85"/>
      <c r="AN449" s="85"/>
      <c r="AO449" s="85"/>
      <c r="AP449" s="145"/>
    </row>
    <row r="450" spans="1:42" ht="18">
      <c r="A450" s="85"/>
      <c r="B450" s="92">
        <v>44342</v>
      </c>
      <c r="C450" s="92"/>
      <c r="D450" s="92">
        <v>44350</v>
      </c>
      <c r="E450" s="92">
        <v>44350</v>
      </c>
      <c r="F450" s="16"/>
      <c r="G450" s="5" t="s">
        <v>4890</v>
      </c>
      <c r="H450" s="87" t="s">
        <v>6955</v>
      </c>
      <c r="I450" s="87" t="s">
        <v>3242</v>
      </c>
      <c r="J450" s="85" t="s">
        <v>146</v>
      </c>
      <c r="K450" s="178" t="s">
        <v>8488</v>
      </c>
      <c r="L450" s="172" t="s">
        <v>8489</v>
      </c>
      <c r="M450" s="87" t="s">
        <v>142</v>
      </c>
      <c r="N450" s="95">
        <v>3784.78</v>
      </c>
      <c r="O450" s="96" t="s">
        <v>6958</v>
      </c>
      <c r="P450" s="96" t="s">
        <v>6958</v>
      </c>
      <c r="Q450" s="85" t="s">
        <v>6959</v>
      </c>
      <c r="R450" s="87" t="s">
        <v>7030</v>
      </c>
      <c r="S450" s="91" t="s">
        <v>6973</v>
      </c>
      <c r="T450" s="94" t="s">
        <v>82</v>
      </c>
      <c r="U450" s="87"/>
      <c r="V450" s="87" t="s">
        <v>139</v>
      </c>
      <c r="W450" s="85" t="s">
        <v>37</v>
      </c>
      <c r="X450" s="87"/>
      <c r="Y450" s="85"/>
      <c r="Z450" s="85"/>
      <c r="AA450" s="85"/>
      <c r="AB450" s="85"/>
      <c r="AC450" s="85"/>
      <c r="AD450" s="85"/>
      <c r="AE450" s="85"/>
      <c r="AF450" s="85"/>
      <c r="AG450" s="85"/>
      <c r="AH450" s="85"/>
      <c r="AI450" s="85"/>
      <c r="AJ450" s="85"/>
      <c r="AK450" s="85"/>
      <c r="AL450" s="85"/>
      <c r="AM450" s="85"/>
      <c r="AN450" s="85"/>
      <c r="AO450" s="85"/>
      <c r="AP450" s="145"/>
    </row>
    <row r="451" spans="1:42" ht="17">
      <c r="A451" s="85"/>
      <c r="B451" s="92">
        <v>44343</v>
      </c>
      <c r="C451" s="92">
        <v>44363</v>
      </c>
      <c r="D451" s="92"/>
      <c r="E451" s="92">
        <v>44351</v>
      </c>
      <c r="F451" s="44"/>
      <c r="G451" s="5" t="s">
        <v>4890</v>
      </c>
      <c r="H451" s="87" t="s">
        <v>6955</v>
      </c>
      <c r="I451" s="87" t="s">
        <v>3242</v>
      </c>
      <c r="J451" s="85" t="s">
        <v>146</v>
      </c>
      <c r="K451" s="215" t="s">
        <v>5672</v>
      </c>
      <c r="L451" s="172" t="s">
        <v>8490</v>
      </c>
      <c r="M451" s="87" t="s">
        <v>142</v>
      </c>
      <c r="N451" s="95">
        <v>1000</v>
      </c>
      <c r="O451" s="96" t="s">
        <v>6965</v>
      </c>
      <c r="P451" s="96"/>
      <c r="Q451" s="85" t="s">
        <v>6959</v>
      </c>
      <c r="R451" s="87" t="s">
        <v>7030</v>
      </c>
      <c r="S451" s="91" t="s">
        <v>6970</v>
      </c>
      <c r="T451" s="94"/>
      <c r="U451" s="87"/>
      <c r="V451" s="87" t="s">
        <v>139</v>
      </c>
      <c r="W451" s="121" t="s">
        <v>37</v>
      </c>
      <c r="X451" s="87"/>
      <c r="Y451" s="85"/>
      <c r="Z451" s="85"/>
      <c r="AA451" s="85"/>
      <c r="AB451" s="85"/>
      <c r="AC451" s="85"/>
      <c r="AD451" s="85"/>
      <c r="AE451" s="85"/>
      <c r="AF451" s="85"/>
      <c r="AG451" s="85"/>
      <c r="AH451" s="85"/>
      <c r="AI451" s="85"/>
      <c r="AJ451" s="85"/>
      <c r="AK451" s="85"/>
      <c r="AL451" s="85"/>
      <c r="AM451" s="85"/>
      <c r="AN451" s="85"/>
      <c r="AO451" s="85"/>
      <c r="AP451" s="145"/>
    </row>
    <row r="452" spans="1:42" ht="17">
      <c r="A452" s="85"/>
      <c r="B452" s="92">
        <v>44344</v>
      </c>
      <c r="C452" s="105">
        <v>44351</v>
      </c>
      <c r="D452" s="92"/>
      <c r="E452" s="92">
        <v>44350</v>
      </c>
      <c r="F452" s="90" t="s">
        <v>6954</v>
      </c>
      <c r="G452" s="5" t="s">
        <v>4890</v>
      </c>
      <c r="H452" s="87" t="s">
        <v>6955</v>
      </c>
      <c r="I452" s="87" t="s">
        <v>3242</v>
      </c>
      <c r="J452" s="85" t="s">
        <v>154</v>
      </c>
      <c r="K452" s="110" t="s">
        <v>8491</v>
      </c>
      <c r="L452" s="172" t="s">
        <v>8492</v>
      </c>
      <c r="M452" s="85" t="s">
        <v>168</v>
      </c>
      <c r="N452" s="85">
        <v>1000</v>
      </c>
      <c r="O452" s="90" t="s">
        <v>6965</v>
      </c>
      <c r="P452" s="90" t="s">
        <v>6965</v>
      </c>
      <c r="Q452" s="85" t="s">
        <v>6959</v>
      </c>
      <c r="R452" s="85" t="s">
        <v>7030</v>
      </c>
      <c r="S452" s="91" t="s">
        <v>6966</v>
      </c>
      <c r="T452" s="85"/>
      <c r="U452" s="85"/>
      <c r="V452" s="87" t="s">
        <v>139</v>
      </c>
      <c r="W452" s="121" t="s">
        <v>37</v>
      </c>
      <c r="X452" s="85"/>
      <c r="Y452" s="85"/>
      <c r="Z452" s="85"/>
      <c r="AA452" s="85"/>
      <c r="AB452" s="85"/>
      <c r="AC452" s="85"/>
      <c r="AD452" s="85"/>
      <c r="AE452" s="85"/>
      <c r="AF452" s="85"/>
      <c r="AG452" s="85"/>
      <c r="AH452" s="85"/>
      <c r="AI452" s="85"/>
      <c r="AJ452" s="85"/>
      <c r="AK452" s="85"/>
      <c r="AL452" s="85"/>
      <c r="AM452" s="85"/>
      <c r="AN452" s="85"/>
      <c r="AO452" s="85"/>
      <c r="AP452" s="145"/>
    </row>
    <row r="453" spans="1:42" ht="17">
      <c r="A453" s="115"/>
      <c r="B453" s="92">
        <v>44347</v>
      </c>
      <c r="C453" s="105">
        <v>44377</v>
      </c>
      <c r="D453" s="86"/>
      <c r="E453" s="86">
        <v>44350</v>
      </c>
      <c r="F453" s="90" t="s">
        <v>6954</v>
      </c>
      <c r="G453" s="5" t="s">
        <v>4890</v>
      </c>
      <c r="H453" s="87" t="s">
        <v>6955</v>
      </c>
      <c r="I453" s="87" t="s">
        <v>3242</v>
      </c>
      <c r="J453" s="85" t="s">
        <v>154</v>
      </c>
      <c r="K453" s="110" t="s">
        <v>3080</v>
      </c>
      <c r="L453" s="85" t="s">
        <v>8493</v>
      </c>
      <c r="M453" s="115" t="s">
        <v>142</v>
      </c>
      <c r="N453" s="115">
        <v>1000</v>
      </c>
      <c r="O453" s="135" t="s">
        <v>6965</v>
      </c>
      <c r="P453" s="135" t="s">
        <v>6965</v>
      </c>
      <c r="Q453" s="85">
        <v>2021</v>
      </c>
      <c r="R453" s="85" t="s">
        <v>7030</v>
      </c>
      <c r="S453" s="85" t="s">
        <v>6961</v>
      </c>
      <c r="T453" s="85" t="s">
        <v>8494</v>
      </c>
      <c r="U453" s="85"/>
      <c r="V453" s="85" t="s">
        <v>139</v>
      </c>
      <c r="W453" s="85" t="s">
        <v>37</v>
      </c>
      <c r="X453" s="115"/>
      <c r="Y453" s="115"/>
      <c r="Z453" s="115"/>
      <c r="AA453" s="115"/>
      <c r="AB453" s="115"/>
      <c r="AC453" s="115"/>
      <c r="AD453" s="115"/>
      <c r="AE453" s="115"/>
      <c r="AF453" s="115"/>
      <c r="AG453" s="115"/>
      <c r="AH453" s="115"/>
      <c r="AI453" s="115"/>
      <c r="AJ453" s="115"/>
      <c r="AK453" s="115"/>
      <c r="AL453" s="115"/>
      <c r="AM453" s="115"/>
      <c r="AN453" s="115"/>
      <c r="AO453" s="115"/>
      <c r="AP453" s="23"/>
    </row>
    <row r="454" spans="1:42" ht="17">
      <c r="A454" s="115"/>
      <c r="B454" s="105">
        <v>44350</v>
      </c>
      <c r="C454" s="105"/>
      <c r="D454" s="105">
        <v>44349</v>
      </c>
      <c r="E454" s="105">
        <v>44350</v>
      </c>
      <c r="F454" s="16"/>
      <c r="G454" s="5" t="s">
        <v>4890</v>
      </c>
      <c r="H454" s="87" t="s">
        <v>6955</v>
      </c>
      <c r="I454" s="87" t="s">
        <v>3242</v>
      </c>
      <c r="J454" s="85" t="s">
        <v>5487</v>
      </c>
      <c r="K454" s="178" t="s">
        <v>8495</v>
      </c>
      <c r="L454" s="172" t="s">
        <v>8496</v>
      </c>
      <c r="M454" s="115" t="s">
        <v>168</v>
      </c>
      <c r="N454" s="115">
        <v>1050</v>
      </c>
      <c r="O454" s="135" t="s">
        <v>6958</v>
      </c>
      <c r="P454" s="135" t="s">
        <v>6958</v>
      </c>
      <c r="Q454" s="115" t="s">
        <v>6959</v>
      </c>
      <c r="R454" s="115" t="s">
        <v>7030</v>
      </c>
      <c r="S454" s="122" t="s">
        <v>6973</v>
      </c>
      <c r="T454" s="115" t="s">
        <v>7375</v>
      </c>
      <c r="U454" s="115"/>
      <c r="V454" s="115" t="s">
        <v>139</v>
      </c>
      <c r="W454" s="115" t="s">
        <v>37</v>
      </c>
      <c r="X454" s="115"/>
      <c r="Y454" s="115"/>
      <c r="Z454" s="115"/>
      <c r="AA454" s="115"/>
      <c r="AB454" s="115"/>
      <c r="AC454" s="115"/>
      <c r="AD454" s="115"/>
      <c r="AE454" s="115"/>
      <c r="AF454" s="115"/>
      <c r="AG454" s="115"/>
      <c r="AH454" s="115"/>
      <c r="AI454" s="115"/>
      <c r="AJ454" s="115"/>
      <c r="AK454" s="115"/>
      <c r="AL454" s="115"/>
      <c r="AM454" s="115"/>
      <c r="AN454" s="115"/>
      <c r="AO454" s="115"/>
      <c r="AP454" s="23"/>
    </row>
    <row r="455" spans="1:42" ht="17">
      <c r="A455" s="115"/>
      <c r="B455" s="105">
        <v>44350</v>
      </c>
      <c r="C455" s="105" t="s">
        <v>7333</v>
      </c>
      <c r="D455" s="105">
        <v>44349</v>
      </c>
      <c r="E455" s="105">
        <v>44350</v>
      </c>
      <c r="F455" s="16"/>
      <c r="G455" s="5" t="s">
        <v>4890</v>
      </c>
      <c r="H455" s="87" t="s">
        <v>6955</v>
      </c>
      <c r="I455" s="87" t="s">
        <v>3242</v>
      </c>
      <c r="J455" s="85" t="s">
        <v>281</v>
      </c>
      <c r="K455" s="215" t="s">
        <v>8497</v>
      </c>
      <c r="L455" s="172" t="s">
        <v>8498</v>
      </c>
      <c r="M455" s="115" t="s">
        <v>311</v>
      </c>
      <c r="N455" s="115">
        <v>1080</v>
      </c>
      <c r="O455" s="135" t="s">
        <v>6958</v>
      </c>
      <c r="P455" s="135" t="s">
        <v>6958</v>
      </c>
      <c r="Q455" s="115" t="s">
        <v>6959</v>
      </c>
      <c r="R455" s="115" t="s">
        <v>7030</v>
      </c>
      <c r="S455" s="122" t="s">
        <v>6973</v>
      </c>
      <c r="T455" s="115" t="s">
        <v>82</v>
      </c>
      <c r="U455" s="115"/>
      <c r="V455" s="115" t="s">
        <v>139</v>
      </c>
      <c r="W455" s="115" t="s">
        <v>35</v>
      </c>
      <c r="X455" s="115"/>
      <c r="Y455" s="115"/>
      <c r="Z455" s="115"/>
      <c r="AA455" s="115"/>
      <c r="AB455" s="115"/>
      <c r="AC455" s="115"/>
      <c r="AD455" s="115"/>
      <c r="AE455" s="115"/>
      <c r="AF455" s="115"/>
      <c r="AG455" s="115"/>
      <c r="AH455" s="115"/>
      <c r="AI455" s="115"/>
      <c r="AJ455" s="115"/>
      <c r="AK455" s="115"/>
      <c r="AL455" s="115"/>
      <c r="AM455" s="115"/>
      <c r="AN455" s="115"/>
      <c r="AO455" s="115"/>
      <c r="AP455" s="23"/>
    </row>
    <row r="456" spans="1:42" ht="17">
      <c r="A456" s="121"/>
      <c r="B456" s="124">
        <v>44348</v>
      </c>
      <c r="C456" s="124">
        <v>44365</v>
      </c>
      <c r="D456" s="181"/>
      <c r="E456" s="181">
        <v>44350</v>
      </c>
      <c r="F456" s="44"/>
      <c r="G456" s="5" t="s">
        <v>4890</v>
      </c>
      <c r="H456" s="87" t="s">
        <v>6955</v>
      </c>
      <c r="I456" s="87" t="s">
        <v>3242</v>
      </c>
      <c r="J456" s="85" t="s">
        <v>5487</v>
      </c>
      <c r="K456" s="182" t="s">
        <v>8499</v>
      </c>
      <c r="L456" s="172" t="s">
        <v>6760</v>
      </c>
      <c r="M456" s="121" t="s">
        <v>142</v>
      </c>
      <c r="N456" s="121">
        <v>9497</v>
      </c>
      <c r="O456" s="131" t="s">
        <v>6965</v>
      </c>
      <c r="P456" s="131" t="s">
        <v>6965</v>
      </c>
      <c r="Q456" s="121" t="s">
        <v>6959</v>
      </c>
      <c r="R456" s="121" t="s">
        <v>7030</v>
      </c>
      <c r="S456" s="151" t="s">
        <v>6966</v>
      </c>
      <c r="T456" s="121" t="s">
        <v>8500</v>
      </c>
      <c r="U456" s="121"/>
      <c r="V456" s="121" t="s">
        <v>345</v>
      </c>
      <c r="W456" s="121" t="s">
        <v>37</v>
      </c>
      <c r="X456" s="121"/>
      <c r="Y456" s="121"/>
      <c r="Z456" s="121"/>
      <c r="AA456" s="121"/>
      <c r="AB456" s="121"/>
      <c r="AC456" s="121"/>
      <c r="AD456" s="121"/>
      <c r="AE456" s="121"/>
      <c r="AF456" s="121"/>
      <c r="AG456" s="121"/>
      <c r="AH456" s="121"/>
      <c r="AI456" s="121"/>
      <c r="AJ456" s="121"/>
      <c r="AK456" s="121"/>
      <c r="AL456" s="121"/>
      <c r="AM456" s="121"/>
      <c r="AN456" s="121"/>
      <c r="AO456" s="121"/>
      <c r="AP456" s="23"/>
    </row>
    <row r="457" spans="1:42" ht="17">
      <c r="A457" s="85"/>
      <c r="B457" s="92">
        <v>44350</v>
      </c>
      <c r="C457" s="92" t="s">
        <v>7333</v>
      </c>
      <c r="D457" s="92"/>
      <c r="E457" s="92">
        <v>44350</v>
      </c>
      <c r="F457" s="16"/>
      <c r="G457" s="5" t="s">
        <v>4890</v>
      </c>
      <c r="H457" s="87" t="s">
        <v>6955</v>
      </c>
      <c r="I457" s="87" t="s">
        <v>3242</v>
      </c>
      <c r="J457" s="85" t="s">
        <v>175</v>
      </c>
      <c r="K457" s="156" t="s">
        <v>6098</v>
      </c>
      <c r="L457" s="172" t="s">
        <v>8501</v>
      </c>
      <c r="M457" s="85" t="s">
        <v>168</v>
      </c>
      <c r="N457" s="85">
        <v>3500</v>
      </c>
      <c r="O457" s="90" t="s">
        <v>6982</v>
      </c>
      <c r="P457" s="90" t="s">
        <v>6982</v>
      </c>
      <c r="Q457" s="85" t="s">
        <v>6959</v>
      </c>
      <c r="R457" s="85" t="s">
        <v>7030</v>
      </c>
      <c r="S457" s="91" t="s">
        <v>6970</v>
      </c>
      <c r="T457" s="85" t="s">
        <v>8502</v>
      </c>
      <c r="U457" s="85"/>
      <c r="V457" s="85" t="s">
        <v>139</v>
      </c>
      <c r="W457" s="85" t="s">
        <v>37</v>
      </c>
      <c r="X457" s="85"/>
      <c r="Y457" s="85"/>
      <c r="Z457" s="85"/>
      <c r="AA457" s="85"/>
      <c r="AB457" s="85"/>
      <c r="AC457" s="85"/>
      <c r="AD457" s="85"/>
      <c r="AE457" s="85"/>
      <c r="AF457" s="85"/>
      <c r="AG457" s="85"/>
      <c r="AH457" s="85"/>
      <c r="AI457" s="85"/>
      <c r="AJ457" s="85"/>
      <c r="AK457" s="85"/>
      <c r="AL457" s="85"/>
      <c r="AM457" s="85"/>
      <c r="AN457" s="85"/>
      <c r="AO457" s="85"/>
      <c r="AP457" s="12"/>
    </row>
    <row r="458" spans="1:42" ht="17">
      <c r="A458" s="115"/>
      <c r="B458" s="181">
        <v>44350</v>
      </c>
      <c r="C458" s="181"/>
      <c r="D458" s="105">
        <v>44350</v>
      </c>
      <c r="E458" s="181">
        <v>44350</v>
      </c>
      <c r="F458" s="90" t="s">
        <v>6954</v>
      </c>
      <c r="G458" s="5" t="s">
        <v>4890</v>
      </c>
      <c r="H458" s="87" t="s">
        <v>6955</v>
      </c>
      <c r="I458" s="87" t="s">
        <v>3242</v>
      </c>
      <c r="J458" s="85" t="s">
        <v>5487</v>
      </c>
      <c r="K458" s="110" t="s">
        <v>8341</v>
      </c>
      <c r="L458" s="172" t="s">
        <v>8342</v>
      </c>
      <c r="M458" s="115" t="s">
        <v>142</v>
      </c>
      <c r="N458" s="115">
        <v>2702</v>
      </c>
      <c r="O458" s="135" t="s">
        <v>6958</v>
      </c>
      <c r="P458" s="135" t="s">
        <v>6958</v>
      </c>
      <c r="Q458" s="115" t="s">
        <v>6959</v>
      </c>
      <c r="R458" s="115" t="s">
        <v>7030</v>
      </c>
      <c r="S458" s="122" t="s">
        <v>6973</v>
      </c>
      <c r="T458" s="115" t="s">
        <v>7375</v>
      </c>
      <c r="U458" s="115"/>
      <c r="V458" s="115" t="s">
        <v>139</v>
      </c>
      <c r="W458" s="115" t="s">
        <v>37</v>
      </c>
      <c r="X458" s="115"/>
      <c r="Y458" s="115"/>
      <c r="Z458" s="115"/>
      <c r="AA458" s="115"/>
      <c r="AB458" s="115"/>
      <c r="AC458" s="115"/>
      <c r="AD458" s="115"/>
      <c r="AE458" s="115"/>
      <c r="AF458" s="115"/>
      <c r="AG458" s="115"/>
      <c r="AH458" s="115"/>
      <c r="AI458" s="115"/>
      <c r="AJ458" s="115"/>
      <c r="AK458" s="115"/>
      <c r="AL458" s="115"/>
      <c r="AM458" s="115"/>
      <c r="AN458" s="115"/>
      <c r="AO458" s="115"/>
      <c r="AP458" s="23"/>
    </row>
    <row r="459" spans="1:42" ht="17">
      <c r="A459" s="85"/>
      <c r="B459" s="92">
        <v>44350</v>
      </c>
      <c r="C459" s="92">
        <v>44354</v>
      </c>
      <c r="D459" s="92"/>
      <c r="E459" s="92">
        <v>44350</v>
      </c>
      <c r="F459" s="16"/>
      <c r="G459" s="5" t="s">
        <v>4890</v>
      </c>
      <c r="H459" s="87" t="s">
        <v>6955</v>
      </c>
      <c r="I459" s="87" t="s">
        <v>3242</v>
      </c>
      <c r="J459" s="85" t="s">
        <v>154</v>
      </c>
      <c r="K459" s="167" t="s">
        <v>5648</v>
      </c>
      <c r="L459" s="34" t="s">
        <v>6419</v>
      </c>
      <c r="M459" s="85" t="s">
        <v>142</v>
      </c>
      <c r="N459" s="85">
        <v>1000</v>
      </c>
      <c r="O459" s="90" t="s">
        <v>6965</v>
      </c>
      <c r="P459" s="90" t="s">
        <v>6965</v>
      </c>
      <c r="Q459" s="85" t="s">
        <v>6959</v>
      </c>
      <c r="R459" s="85" t="s">
        <v>7030</v>
      </c>
      <c r="S459" s="91" t="s">
        <v>6973</v>
      </c>
      <c r="T459" s="85" t="s">
        <v>8503</v>
      </c>
      <c r="U459" s="85"/>
      <c r="V459" s="85" t="s">
        <v>139</v>
      </c>
      <c r="W459" s="85" t="s">
        <v>37</v>
      </c>
      <c r="X459" s="85"/>
      <c r="Y459" s="85"/>
      <c r="Z459" s="85"/>
      <c r="AA459" s="85"/>
      <c r="AB459" s="85"/>
      <c r="AC459" s="85"/>
      <c r="AD459" s="85"/>
      <c r="AE459" s="85"/>
      <c r="AF459" s="85"/>
      <c r="AG459" s="85"/>
      <c r="AH459" s="85"/>
      <c r="AI459" s="85"/>
      <c r="AJ459" s="85"/>
      <c r="AK459" s="85"/>
      <c r="AL459" s="85"/>
      <c r="AM459" s="85"/>
      <c r="AN459" s="85"/>
      <c r="AO459" s="85"/>
      <c r="AP459" s="145"/>
    </row>
    <row r="460" spans="1:42" ht="17">
      <c r="A460" s="115"/>
      <c r="B460" s="105">
        <v>44350</v>
      </c>
      <c r="C460" s="105">
        <v>44377</v>
      </c>
      <c r="D460" s="105"/>
      <c r="E460" s="105">
        <v>44350</v>
      </c>
      <c r="F460" s="210"/>
      <c r="G460" s="5" t="s">
        <v>4890</v>
      </c>
      <c r="H460" s="87" t="s">
        <v>6955</v>
      </c>
      <c r="I460" s="87" t="s">
        <v>3242</v>
      </c>
      <c r="J460" s="85" t="s">
        <v>154</v>
      </c>
      <c r="K460" s="187" t="s">
        <v>8282</v>
      </c>
      <c r="L460" s="34" t="s">
        <v>8504</v>
      </c>
      <c r="M460" s="115" t="s">
        <v>176</v>
      </c>
      <c r="N460" s="115">
        <v>10000</v>
      </c>
      <c r="O460" s="135" t="s">
        <v>6965</v>
      </c>
      <c r="P460" s="135" t="s">
        <v>6965</v>
      </c>
      <c r="Q460" s="189" t="s">
        <v>6959</v>
      </c>
      <c r="R460" s="189" t="s">
        <v>7030</v>
      </c>
      <c r="S460" s="194" t="s">
        <v>6961</v>
      </c>
      <c r="T460" s="115" t="s">
        <v>8505</v>
      </c>
      <c r="U460" s="115"/>
      <c r="V460" s="115" t="s">
        <v>139</v>
      </c>
      <c r="W460" s="189" t="s">
        <v>37</v>
      </c>
      <c r="X460" s="115"/>
      <c r="Y460" s="115"/>
      <c r="Z460" s="115"/>
      <c r="AA460" s="115"/>
      <c r="AB460" s="115"/>
      <c r="AC460" s="115"/>
      <c r="AD460" s="115"/>
      <c r="AE460" s="115"/>
      <c r="AF460" s="115"/>
      <c r="AG460" s="115"/>
      <c r="AH460" s="115"/>
      <c r="AI460" s="115"/>
      <c r="AJ460" s="115"/>
      <c r="AK460" s="115"/>
      <c r="AL460" s="115"/>
      <c r="AM460" s="115"/>
      <c r="AN460" s="115"/>
      <c r="AO460" s="115"/>
      <c r="AP460" s="23"/>
    </row>
    <row r="461" spans="1:42" ht="17">
      <c r="A461" s="85"/>
      <c r="B461" s="92">
        <v>44350</v>
      </c>
      <c r="C461" s="92"/>
      <c r="D461" s="92">
        <v>44350</v>
      </c>
      <c r="E461" s="92">
        <v>44350</v>
      </c>
      <c r="F461" s="16"/>
      <c r="G461" s="5" t="s">
        <v>4890</v>
      </c>
      <c r="H461" s="87" t="s">
        <v>6955</v>
      </c>
      <c r="I461" s="87" t="s">
        <v>3242</v>
      </c>
      <c r="J461" s="85" t="s">
        <v>178</v>
      </c>
      <c r="K461" s="21" t="s">
        <v>8506</v>
      </c>
      <c r="L461" s="34" t="s">
        <v>8507</v>
      </c>
      <c r="M461" s="85" t="s">
        <v>148</v>
      </c>
      <c r="N461" s="85">
        <v>27</v>
      </c>
      <c r="O461" s="90" t="s">
        <v>6958</v>
      </c>
      <c r="P461" s="90" t="s">
        <v>6958</v>
      </c>
      <c r="Q461" s="85" t="s">
        <v>6959</v>
      </c>
      <c r="R461" s="85" t="s">
        <v>7030</v>
      </c>
      <c r="S461" s="91" t="s">
        <v>6973</v>
      </c>
      <c r="T461" s="85" t="s">
        <v>7375</v>
      </c>
      <c r="U461" s="85"/>
      <c r="V461" s="85" t="s">
        <v>139</v>
      </c>
      <c r="W461" s="85" t="s">
        <v>37</v>
      </c>
      <c r="X461" s="85"/>
      <c r="Y461" s="85"/>
      <c r="Z461" s="85"/>
      <c r="AA461" s="85"/>
      <c r="AB461" s="85"/>
      <c r="AC461" s="85"/>
      <c r="AD461" s="85"/>
      <c r="AE461" s="85"/>
      <c r="AF461" s="85"/>
      <c r="AG461" s="85"/>
      <c r="AH461" s="85"/>
      <c r="AI461" s="85"/>
      <c r="AJ461" s="85"/>
      <c r="AK461" s="85"/>
      <c r="AL461" s="85"/>
      <c r="AM461" s="85"/>
      <c r="AN461" s="85"/>
      <c r="AO461" s="85"/>
      <c r="AP461" s="145"/>
    </row>
    <row r="462" spans="1:42" ht="17">
      <c r="A462" s="89"/>
      <c r="B462" s="86">
        <v>44350</v>
      </c>
      <c r="C462" s="86"/>
      <c r="D462" s="86">
        <v>44350</v>
      </c>
      <c r="E462" s="86">
        <v>44350</v>
      </c>
      <c r="F462" s="65"/>
      <c r="G462" s="5" t="s">
        <v>4890</v>
      </c>
      <c r="H462" s="87" t="s">
        <v>6955</v>
      </c>
      <c r="I462" s="87" t="s">
        <v>3242</v>
      </c>
      <c r="J462" s="85" t="s">
        <v>178</v>
      </c>
      <c r="K462" s="73" t="s">
        <v>8506</v>
      </c>
      <c r="L462" s="34" t="s">
        <v>8507</v>
      </c>
      <c r="M462" s="89" t="s">
        <v>142</v>
      </c>
      <c r="N462" s="89">
        <v>1544</v>
      </c>
      <c r="O462" s="112" t="s">
        <v>6958</v>
      </c>
      <c r="P462" s="112" t="s">
        <v>6958</v>
      </c>
      <c r="Q462" s="89" t="s">
        <v>6959</v>
      </c>
      <c r="R462" s="89" t="s">
        <v>7030</v>
      </c>
      <c r="S462" s="140" t="s">
        <v>6973</v>
      </c>
      <c r="T462" s="89"/>
      <c r="U462" s="89"/>
      <c r="V462" s="89" t="s">
        <v>139</v>
      </c>
      <c r="W462" s="89" t="s">
        <v>37</v>
      </c>
      <c r="X462" s="89"/>
      <c r="Y462" s="89"/>
      <c r="Z462" s="89"/>
      <c r="AA462" s="89"/>
      <c r="AB462" s="89"/>
      <c r="AC462" s="89"/>
      <c r="AD462" s="89"/>
      <c r="AE462" s="89"/>
      <c r="AF462" s="89"/>
      <c r="AG462" s="89"/>
      <c r="AH462" s="89"/>
      <c r="AI462" s="89"/>
      <c r="AJ462" s="89"/>
      <c r="AK462" s="89"/>
      <c r="AL462" s="89"/>
      <c r="AM462" s="89"/>
      <c r="AN462" s="89"/>
      <c r="AO462" s="89"/>
      <c r="AP462" s="216"/>
    </row>
    <row r="463" spans="1:42" ht="17">
      <c r="A463" s="89"/>
      <c r="B463" s="86">
        <v>44350</v>
      </c>
      <c r="C463" s="86"/>
      <c r="D463" s="86">
        <v>44350</v>
      </c>
      <c r="E463" s="86">
        <v>44350</v>
      </c>
      <c r="F463" s="90" t="s">
        <v>6954</v>
      </c>
      <c r="G463" s="5" t="s">
        <v>4890</v>
      </c>
      <c r="H463" s="87" t="s">
        <v>6955</v>
      </c>
      <c r="I463" s="87" t="s">
        <v>3242</v>
      </c>
      <c r="J463" s="85" t="s">
        <v>146</v>
      </c>
      <c r="K463" s="128" t="s">
        <v>5953</v>
      </c>
      <c r="L463" s="87" t="s">
        <v>8508</v>
      </c>
      <c r="M463" s="89" t="s">
        <v>142</v>
      </c>
      <c r="N463" s="89">
        <v>10593.04</v>
      </c>
      <c r="O463" s="112" t="s">
        <v>6958</v>
      </c>
      <c r="P463" s="112" t="s">
        <v>6958</v>
      </c>
      <c r="Q463" s="89">
        <v>2021</v>
      </c>
      <c r="R463" s="89" t="s">
        <v>7030</v>
      </c>
      <c r="S463" s="140" t="s">
        <v>6961</v>
      </c>
      <c r="T463" s="89" t="s">
        <v>8509</v>
      </c>
      <c r="U463" s="89"/>
      <c r="V463" s="114" t="s">
        <v>139</v>
      </c>
      <c r="W463" s="89" t="s">
        <v>37</v>
      </c>
      <c r="X463" s="89"/>
      <c r="Y463" s="89"/>
      <c r="Z463" s="89"/>
      <c r="AA463" s="89"/>
      <c r="AB463" s="89"/>
      <c r="AC463" s="89"/>
      <c r="AD463" s="89"/>
      <c r="AE463" s="89"/>
      <c r="AF463" s="89"/>
      <c r="AG463" s="89"/>
      <c r="AH463" s="89"/>
      <c r="AI463" s="89"/>
      <c r="AJ463" s="89"/>
      <c r="AK463" s="89"/>
      <c r="AL463" s="89"/>
      <c r="AM463" s="89"/>
      <c r="AN463" s="89"/>
      <c r="AO463" s="89"/>
      <c r="AP463" s="216"/>
    </row>
    <row r="464" spans="1:42" ht="17">
      <c r="A464" s="89"/>
      <c r="B464" s="86">
        <v>44350</v>
      </c>
      <c r="C464" s="86"/>
      <c r="D464" s="86"/>
      <c r="E464" s="86">
        <v>44350</v>
      </c>
      <c r="F464" s="210"/>
      <c r="G464" s="5" t="s">
        <v>4890</v>
      </c>
      <c r="H464" s="87" t="s">
        <v>6955</v>
      </c>
      <c r="I464" s="87" t="s">
        <v>3242</v>
      </c>
      <c r="J464" s="85" t="s">
        <v>5487</v>
      </c>
      <c r="K464" s="128" t="s">
        <v>5051</v>
      </c>
      <c r="L464" s="87" t="s">
        <v>8129</v>
      </c>
      <c r="M464" s="115" t="s">
        <v>811</v>
      </c>
      <c r="N464" s="89">
        <v>2601</v>
      </c>
      <c r="O464" s="112" t="s">
        <v>6982</v>
      </c>
      <c r="P464" s="112" t="s">
        <v>6982</v>
      </c>
      <c r="Q464" s="89" t="s">
        <v>6959</v>
      </c>
      <c r="R464" s="89" t="s">
        <v>7030</v>
      </c>
      <c r="S464" s="140" t="s">
        <v>6961</v>
      </c>
      <c r="T464" s="89" t="s">
        <v>8510</v>
      </c>
      <c r="U464" s="89"/>
      <c r="V464" s="117" t="s">
        <v>139</v>
      </c>
      <c r="W464" s="89" t="s">
        <v>37</v>
      </c>
      <c r="X464" s="89"/>
      <c r="Y464" s="89"/>
      <c r="Z464" s="89"/>
      <c r="AA464" s="89"/>
      <c r="AB464" s="89"/>
      <c r="AC464" s="89"/>
      <c r="AD464" s="89"/>
      <c r="AE464" s="89"/>
      <c r="AF464" s="89"/>
      <c r="AG464" s="89"/>
      <c r="AH464" s="89"/>
      <c r="AI464" s="89"/>
      <c r="AJ464" s="89"/>
      <c r="AK464" s="89"/>
      <c r="AL464" s="89"/>
      <c r="AM464" s="89"/>
      <c r="AN464" s="89"/>
      <c r="AO464" s="89"/>
      <c r="AP464" s="207"/>
    </row>
    <row r="465" spans="1:42" ht="17">
      <c r="A465" s="85"/>
      <c r="B465" s="92">
        <v>44350</v>
      </c>
      <c r="C465" s="92" t="s">
        <v>7333</v>
      </c>
      <c r="D465" s="92">
        <v>44350</v>
      </c>
      <c r="E465" s="92">
        <v>44350</v>
      </c>
      <c r="F465" s="16"/>
      <c r="G465" s="5" t="s">
        <v>4890</v>
      </c>
      <c r="H465" s="87" t="s">
        <v>6955</v>
      </c>
      <c r="I465" s="87" t="s">
        <v>3242</v>
      </c>
      <c r="J465" s="85" t="s">
        <v>281</v>
      </c>
      <c r="K465" s="99" t="s">
        <v>5192</v>
      </c>
      <c r="L465" s="87" t="s">
        <v>8158</v>
      </c>
      <c r="M465" s="85" t="s">
        <v>1072</v>
      </c>
      <c r="N465" s="85">
        <v>33048</v>
      </c>
      <c r="O465" s="90" t="s">
        <v>6958</v>
      </c>
      <c r="P465" s="90" t="s">
        <v>6958</v>
      </c>
      <c r="Q465" s="85" t="s">
        <v>6959</v>
      </c>
      <c r="R465" s="85" t="s">
        <v>7030</v>
      </c>
      <c r="S465" s="91" t="s">
        <v>6973</v>
      </c>
      <c r="T465" s="85" t="s">
        <v>82</v>
      </c>
      <c r="U465" s="85"/>
      <c r="V465" s="87" t="s">
        <v>139</v>
      </c>
      <c r="W465" s="85" t="s">
        <v>37</v>
      </c>
      <c r="X465" s="85"/>
      <c r="Y465" s="85"/>
      <c r="Z465" s="85"/>
      <c r="AA465" s="85"/>
      <c r="AB465" s="85"/>
      <c r="AC465" s="85"/>
      <c r="AD465" s="85"/>
      <c r="AE465" s="85"/>
      <c r="AF465" s="85"/>
      <c r="AG465" s="85"/>
      <c r="AH465" s="85"/>
      <c r="AI465" s="85"/>
      <c r="AJ465" s="85"/>
      <c r="AK465" s="85"/>
      <c r="AL465" s="85"/>
      <c r="AM465" s="85"/>
      <c r="AN465" s="85"/>
      <c r="AO465" s="85"/>
      <c r="AP465" s="145"/>
    </row>
    <row r="466" spans="1:42" ht="17">
      <c r="A466" s="121"/>
      <c r="B466" s="124">
        <v>44350</v>
      </c>
      <c r="C466" s="124" t="s">
        <v>7333</v>
      </c>
      <c r="D466" s="124">
        <v>44355</v>
      </c>
      <c r="E466" s="124">
        <v>44355</v>
      </c>
      <c r="F466" s="44"/>
      <c r="G466" s="5" t="s">
        <v>4890</v>
      </c>
      <c r="H466" s="87" t="s">
        <v>6955</v>
      </c>
      <c r="I466" s="87" t="s">
        <v>3242</v>
      </c>
      <c r="J466" s="85" t="s">
        <v>281</v>
      </c>
      <c r="K466" s="125" t="s">
        <v>8511</v>
      </c>
      <c r="L466" s="87" t="s">
        <v>8512</v>
      </c>
      <c r="M466" s="121" t="s">
        <v>704</v>
      </c>
      <c r="N466" s="121">
        <v>3600</v>
      </c>
      <c r="O466" s="131" t="s">
        <v>6958</v>
      </c>
      <c r="P466" s="131" t="s">
        <v>6958</v>
      </c>
      <c r="Q466" s="121" t="s">
        <v>6959</v>
      </c>
      <c r="R466" s="121" t="s">
        <v>7030</v>
      </c>
      <c r="S466" s="151" t="s">
        <v>6961</v>
      </c>
      <c r="T466" s="121" t="s">
        <v>8513</v>
      </c>
      <c r="U466" s="121"/>
      <c r="V466" s="123" t="s">
        <v>139</v>
      </c>
      <c r="W466" s="121" t="s">
        <v>37</v>
      </c>
      <c r="X466" s="121"/>
      <c r="Y466" s="121"/>
      <c r="Z466" s="121"/>
      <c r="AA466" s="121"/>
      <c r="AB466" s="121"/>
      <c r="AC466" s="121"/>
      <c r="AD466" s="121"/>
      <c r="AE466" s="121"/>
      <c r="AF466" s="121"/>
      <c r="AG466" s="121"/>
      <c r="AH466" s="121"/>
      <c r="AI466" s="121"/>
      <c r="AJ466" s="121"/>
      <c r="AK466" s="121"/>
      <c r="AL466" s="121"/>
      <c r="AM466" s="121"/>
      <c r="AN466" s="121"/>
      <c r="AO466" s="121"/>
      <c r="AP466" s="153"/>
    </row>
    <row r="467" spans="1:42" ht="17">
      <c r="A467" s="189"/>
      <c r="B467" s="181">
        <v>44350</v>
      </c>
      <c r="C467" s="181"/>
      <c r="D467" s="181">
        <v>44350</v>
      </c>
      <c r="E467" s="181">
        <v>44350</v>
      </c>
      <c r="F467" s="210"/>
      <c r="G467" s="5" t="s">
        <v>4890</v>
      </c>
      <c r="H467" s="87" t="s">
        <v>6955</v>
      </c>
      <c r="I467" s="87" t="s">
        <v>3242</v>
      </c>
      <c r="J467" s="85" t="s">
        <v>178</v>
      </c>
      <c r="K467" s="109" t="s">
        <v>8514</v>
      </c>
      <c r="L467" s="87" t="s">
        <v>8515</v>
      </c>
      <c r="M467" s="189" t="s">
        <v>172</v>
      </c>
      <c r="N467" s="189">
        <v>720</v>
      </c>
      <c r="O467" s="211" t="s">
        <v>6958</v>
      </c>
      <c r="P467" s="211" t="s">
        <v>6958</v>
      </c>
      <c r="Q467" s="189" t="s">
        <v>6959</v>
      </c>
      <c r="R467" s="189" t="s">
        <v>7030</v>
      </c>
      <c r="S467" s="194" t="s">
        <v>6973</v>
      </c>
      <c r="T467" s="189"/>
      <c r="U467" s="189"/>
      <c r="V467" s="191" t="s">
        <v>139</v>
      </c>
      <c r="W467" s="189" t="s">
        <v>37</v>
      </c>
      <c r="X467" s="189"/>
      <c r="Y467" s="189"/>
      <c r="Z467" s="189"/>
      <c r="AA467" s="189"/>
      <c r="AB467" s="189"/>
      <c r="AC467" s="189"/>
      <c r="AD467" s="189"/>
      <c r="AE467" s="189"/>
      <c r="AF467" s="189"/>
      <c r="AG467" s="189"/>
      <c r="AH467" s="189"/>
      <c r="AI467" s="189"/>
      <c r="AJ467" s="189"/>
      <c r="AK467" s="189"/>
      <c r="AL467" s="189"/>
      <c r="AM467" s="189"/>
      <c r="AN467" s="189"/>
      <c r="AO467" s="189"/>
      <c r="AP467" s="212"/>
    </row>
    <row r="468" spans="1:42" ht="17">
      <c r="A468" s="85"/>
      <c r="B468" s="92">
        <v>44350</v>
      </c>
      <c r="C468" s="92"/>
      <c r="D468" s="92">
        <v>44350</v>
      </c>
      <c r="E468" s="92">
        <v>44350</v>
      </c>
      <c r="F468" s="16"/>
      <c r="G468" s="5" t="s">
        <v>4890</v>
      </c>
      <c r="H468" s="87" t="s">
        <v>6955</v>
      </c>
      <c r="I468" s="87" t="s">
        <v>3242</v>
      </c>
      <c r="J468" s="85" t="s">
        <v>156</v>
      </c>
      <c r="K468" s="21" t="s">
        <v>5138</v>
      </c>
      <c r="L468" s="34" t="s">
        <v>7951</v>
      </c>
      <c r="M468" s="85" t="s">
        <v>168</v>
      </c>
      <c r="N468" s="85">
        <v>6800</v>
      </c>
      <c r="O468" s="90" t="s">
        <v>6958</v>
      </c>
      <c r="P468" s="90" t="s">
        <v>6958</v>
      </c>
      <c r="Q468" s="85" t="s">
        <v>6959</v>
      </c>
      <c r="R468" s="85" t="s">
        <v>7030</v>
      </c>
      <c r="S468" s="91" t="s">
        <v>6973</v>
      </c>
      <c r="T468" s="85"/>
      <c r="U468" s="85"/>
      <c r="V468" s="87" t="s">
        <v>139</v>
      </c>
      <c r="W468" s="85" t="s">
        <v>37</v>
      </c>
      <c r="X468" s="85"/>
      <c r="Y468" s="85"/>
      <c r="Z468" s="85"/>
      <c r="AA468" s="85"/>
      <c r="AB468" s="85"/>
      <c r="AC468" s="85"/>
      <c r="AD468" s="85"/>
      <c r="AE468" s="85"/>
      <c r="AF468" s="85"/>
      <c r="AG468" s="85"/>
      <c r="AH468" s="85"/>
      <c r="AI468" s="85"/>
      <c r="AJ468" s="85"/>
      <c r="AK468" s="85"/>
      <c r="AL468" s="85"/>
      <c r="AM468" s="85"/>
      <c r="AN468" s="85"/>
      <c r="AO468" s="85"/>
      <c r="AP468" s="145"/>
    </row>
    <row r="469" spans="1:42" ht="17">
      <c r="A469" s="89"/>
      <c r="B469" s="86">
        <v>44350</v>
      </c>
      <c r="C469" s="86"/>
      <c r="D469" s="86">
        <v>44350</v>
      </c>
      <c r="E469" s="86">
        <v>44350</v>
      </c>
      <c r="F469" s="65"/>
      <c r="G469" s="5" t="s">
        <v>4890</v>
      </c>
      <c r="H469" s="87" t="s">
        <v>6955</v>
      </c>
      <c r="I469" s="87" t="s">
        <v>3242</v>
      </c>
      <c r="J469" s="85" t="s">
        <v>5487</v>
      </c>
      <c r="K469" s="128" t="s">
        <v>8516</v>
      </c>
      <c r="L469" s="87" t="s">
        <v>8517</v>
      </c>
      <c r="M469" s="89" t="s">
        <v>142</v>
      </c>
      <c r="N469" s="89">
        <v>505</v>
      </c>
      <c r="O469" s="112" t="s">
        <v>6958</v>
      </c>
      <c r="P469" s="112" t="s">
        <v>6958</v>
      </c>
      <c r="Q469" s="89" t="s">
        <v>6959</v>
      </c>
      <c r="R469" s="89" t="s">
        <v>7030</v>
      </c>
      <c r="S469" s="140" t="s">
        <v>6973</v>
      </c>
      <c r="T469" s="89" t="s">
        <v>7375</v>
      </c>
      <c r="U469" s="89"/>
      <c r="V469" s="114" t="s">
        <v>139</v>
      </c>
      <c r="W469" s="89" t="s">
        <v>37</v>
      </c>
      <c r="X469" s="89"/>
      <c r="Y469" s="89"/>
      <c r="Z469" s="89"/>
      <c r="AA469" s="89"/>
      <c r="AB469" s="89"/>
      <c r="AC469" s="89"/>
      <c r="AD469" s="89"/>
      <c r="AE469" s="89"/>
      <c r="AF469" s="89"/>
      <c r="AG469" s="89"/>
      <c r="AH469" s="89"/>
      <c r="AI469" s="89"/>
      <c r="AJ469" s="89"/>
      <c r="AK469" s="89"/>
      <c r="AL469" s="89"/>
      <c r="AM469" s="89"/>
      <c r="AN469" s="89"/>
      <c r="AO469" s="89"/>
      <c r="AP469" s="207"/>
    </row>
    <row r="470" spans="1:42" ht="17">
      <c r="A470" s="85"/>
      <c r="B470" s="92">
        <v>44350</v>
      </c>
      <c r="C470" s="92"/>
      <c r="D470" s="92">
        <v>44350</v>
      </c>
      <c r="E470" s="92">
        <v>44350</v>
      </c>
      <c r="F470" s="16"/>
      <c r="G470" s="5" t="s">
        <v>4890</v>
      </c>
      <c r="H470" s="87" t="s">
        <v>6955</v>
      </c>
      <c r="I470" s="87" t="s">
        <v>3242</v>
      </c>
      <c r="J470" s="85" t="s">
        <v>175</v>
      </c>
      <c r="K470" s="99" t="s">
        <v>8239</v>
      </c>
      <c r="L470" s="87" t="s">
        <v>8240</v>
      </c>
      <c r="M470" s="85" t="s">
        <v>142</v>
      </c>
      <c r="N470" s="85">
        <v>230</v>
      </c>
      <c r="O470" s="90" t="s">
        <v>6958</v>
      </c>
      <c r="P470" s="90" t="s">
        <v>6958</v>
      </c>
      <c r="Q470" s="85" t="s">
        <v>6959</v>
      </c>
      <c r="R470" s="85" t="s">
        <v>7030</v>
      </c>
      <c r="S470" s="91" t="s">
        <v>6973</v>
      </c>
      <c r="T470" s="85" t="s">
        <v>82</v>
      </c>
      <c r="U470" s="85"/>
      <c r="V470" s="87" t="s">
        <v>345</v>
      </c>
      <c r="W470" s="85" t="s">
        <v>37</v>
      </c>
      <c r="X470" s="85"/>
      <c r="Y470" s="85"/>
      <c r="Z470" s="85"/>
      <c r="AA470" s="85"/>
      <c r="AB470" s="85"/>
      <c r="AC470" s="85"/>
      <c r="AD470" s="85"/>
      <c r="AE470" s="85"/>
      <c r="AF470" s="85"/>
      <c r="AG470" s="85"/>
      <c r="AH470" s="85"/>
      <c r="AI470" s="85"/>
      <c r="AJ470" s="85"/>
      <c r="AK470" s="85"/>
      <c r="AL470" s="85"/>
      <c r="AM470" s="85"/>
      <c r="AN470" s="85"/>
      <c r="AO470" s="85"/>
      <c r="AP470" s="145"/>
    </row>
    <row r="471" spans="1:42" ht="17">
      <c r="A471" s="85"/>
      <c r="B471" s="92">
        <v>44350</v>
      </c>
      <c r="C471" s="105"/>
      <c r="D471" s="92">
        <v>44372</v>
      </c>
      <c r="E471" s="92">
        <v>44350</v>
      </c>
      <c r="F471" s="90" t="s">
        <v>8518</v>
      </c>
      <c r="G471" s="5" t="s">
        <v>4890</v>
      </c>
      <c r="H471" s="87" t="s">
        <v>6955</v>
      </c>
      <c r="I471" s="87" t="s">
        <v>3242</v>
      </c>
      <c r="J471" s="85" t="s">
        <v>154</v>
      </c>
      <c r="K471" s="99" t="s">
        <v>8519</v>
      </c>
      <c r="L471" s="87" t="s">
        <v>8520</v>
      </c>
      <c r="M471" s="85" t="s">
        <v>142</v>
      </c>
      <c r="N471" s="85">
        <v>11152.31</v>
      </c>
      <c r="O471" s="90" t="s">
        <v>6958</v>
      </c>
      <c r="P471" s="90" t="s">
        <v>6958</v>
      </c>
      <c r="Q471" s="85" t="s">
        <v>6959</v>
      </c>
      <c r="R471" s="85" t="s">
        <v>7030</v>
      </c>
      <c r="S471" s="91" t="s">
        <v>6966</v>
      </c>
      <c r="T471" s="85" t="s">
        <v>82</v>
      </c>
      <c r="U471" s="85"/>
      <c r="V471" s="87" t="s">
        <v>139</v>
      </c>
      <c r="W471" s="85" t="s">
        <v>37</v>
      </c>
      <c r="X471" s="85"/>
      <c r="Y471" s="85"/>
      <c r="Z471" s="85"/>
      <c r="AA471" s="85"/>
      <c r="AB471" s="85"/>
      <c r="AC471" s="85"/>
      <c r="AD471" s="85"/>
      <c r="AE471" s="85"/>
      <c r="AF471" s="85"/>
      <c r="AG471" s="85"/>
      <c r="AH471" s="85"/>
      <c r="AI471" s="85"/>
      <c r="AJ471" s="85"/>
      <c r="AK471" s="85"/>
      <c r="AL471" s="85"/>
      <c r="AM471" s="85"/>
      <c r="AN471" s="85"/>
      <c r="AO471" s="85"/>
      <c r="AP471" s="145"/>
    </row>
    <row r="472" spans="1:42" ht="17">
      <c r="A472" s="85"/>
      <c r="B472" s="92">
        <v>44350</v>
      </c>
      <c r="C472" s="92"/>
      <c r="D472" s="92">
        <v>44350</v>
      </c>
      <c r="E472" s="92">
        <v>44350</v>
      </c>
      <c r="F472" s="16"/>
      <c r="G472" s="5" t="s">
        <v>4890</v>
      </c>
      <c r="H472" s="87" t="s">
        <v>6955</v>
      </c>
      <c r="I472" s="87" t="s">
        <v>3242</v>
      </c>
      <c r="J472" s="85" t="s">
        <v>146</v>
      </c>
      <c r="K472" s="99" t="s">
        <v>8521</v>
      </c>
      <c r="L472" s="87" t="s">
        <v>8522</v>
      </c>
      <c r="M472" s="85" t="s">
        <v>499</v>
      </c>
      <c r="N472" s="85">
        <v>288</v>
      </c>
      <c r="O472" s="90" t="s">
        <v>6958</v>
      </c>
      <c r="P472" s="90" t="s">
        <v>6958</v>
      </c>
      <c r="Q472" s="85" t="s">
        <v>6959</v>
      </c>
      <c r="R472" s="85" t="s">
        <v>7030</v>
      </c>
      <c r="S472" s="91" t="s">
        <v>6973</v>
      </c>
      <c r="T472" s="85" t="s">
        <v>7119</v>
      </c>
      <c r="U472" s="85"/>
      <c r="V472" s="87" t="s">
        <v>139</v>
      </c>
      <c r="W472" s="85" t="s">
        <v>35</v>
      </c>
      <c r="X472" s="85"/>
      <c r="Y472" s="85"/>
      <c r="Z472" s="85"/>
      <c r="AA472" s="85"/>
      <c r="AB472" s="85"/>
      <c r="AC472" s="85"/>
      <c r="AD472" s="85"/>
      <c r="AE472" s="85"/>
      <c r="AF472" s="85"/>
      <c r="AG472" s="85"/>
      <c r="AH472" s="85"/>
      <c r="AI472" s="85"/>
      <c r="AJ472" s="85"/>
      <c r="AK472" s="85"/>
      <c r="AL472" s="85"/>
      <c r="AM472" s="85"/>
      <c r="AN472" s="85"/>
      <c r="AO472" s="85"/>
      <c r="AP472" s="145"/>
    </row>
    <row r="473" spans="1:42" ht="17">
      <c r="A473" s="85"/>
      <c r="B473" s="92">
        <v>44350</v>
      </c>
      <c r="C473" s="92"/>
      <c r="D473" s="92">
        <v>44350</v>
      </c>
      <c r="E473" s="92">
        <v>44350</v>
      </c>
      <c r="F473" s="16"/>
      <c r="G473" s="5" t="s">
        <v>4890</v>
      </c>
      <c r="H473" s="87" t="s">
        <v>6955</v>
      </c>
      <c r="I473" s="87" t="s">
        <v>3242</v>
      </c>
      <c r="J473" s="85" t="s">
        <v>5487</v>
      </c>
      <c r="K473" s="99" t="s">
        <v>8523</v>
      </c>
      <c r="L473" s="87" t="s">
        <v>8524</v>
      </c>
      <c r="M473" s="85" t="s">
        <v>811</v>
      </c>
      <c r="N473" s="85">
        <v>2075</v>
      </c>
      <c r="O473" s="90" t="s">
        <v>6958</v>
      </c>
      <c r="P473" s="90" t="s">
        <v>6958</v>
      </c>
      <c r="Q473" s="85" t="s">
        <v>6959</v>
      </c>
      <c r="R473" s="85" t="s">
        <v>7030</v>
      </c>
      <c r="S473" s="91" t="s">
        <v>6973</v>
      </c>
      <c r="T473" s="85" t="s">
        <v>82</v>
      </c>
      <c r="U473" s="85"/>
      <c r="V473" s="87" t="s">
        <v>139</v>
      </c>
      <c r="W473" s="85" t="s">
        <v>37</v>
      </c>
      <c r="X473" s="85"/>
      <c r="Y473" s="85"/>
      <c r="Z473" s="85"/>
      <c r="AA473" s="85"/>
      <c r="AB473" s="85"/>
      <c r="AC473" s="85"/>
      <c r="AD473" s="85"/>
      <c r="AE473" s="85"/>
      <c r="AF473" s="85"/>
      <c r="AG473" s="85"/>
      <c r="AH473" s="85"/>
      <c r="AI473" s="85"/>
      <c r="AJ473" s="85"/>
      <c r="AK473" s="85"/>
      <c r="AL473" s="85"/>
      <c r="AM473" s="85"/>
      <c r="AN473" s="85"/>
      <c r="AO473" s="85"/>
      <c r="AP473" s="145"/>
    </row>
    <row r="474" spans="1:42" ht="17">
      <c r="A474" s="85"/>
      <c r="B474" s="92">
        <v>44350</v>
      </c>
      <c r="C474" s="92"/>
      <c r="D474" s="92">
        <v>44350</v>
      </c>
      <c r="E474" s="92">
        <v>44350</v>
      </c>
      <c r="F474" s="16"/>
      <c r="G474" s="5" t="s">
        <v>4890</v>
      </c>
      <c r="H474" s="87" t="s">
        <v>6955</v>
      </c>
      <c r="I474" s="87" t="s">
        <v>3242</v>
      </c>
      <c r="J474" s="85" t="s">
        <v>5487</v>
      </c>
      <c r="K474" s="109" t="s">
        <v>8525</v>
      </c>
      <c r="L474" s="87" t="s">
        <v>8526</v>
      </c>
      <c r="M474" s="85" t="s">
        <v>8527</v>
      </c>
      <c r="N474" s="85">
        <v>7938</v>
      </c>
      <c r="O474" s="90" t="s">
        <v>6958</v>
      </c>
      <c r="P474" s="90" t="s">
        <v>6958</v>
      </c>
      <c r="Q474" s="85" t="s">
        <v>6959</v>
      </c>
      <c r="R474" s="85" t="s">
        <v>7030</v>
      </c>
      <c r="S474" s="91" t="s">
        <v>6973</v>
      </c>
      <c r="T474" s="85" t="s">
        <v>82</v>
      </c>
      <c r="U474" s="85"/>
      <c r="V474" s="87" t="s">
        <v>139</v>
      </c>
      <c r="W474" s="85" t="s">
        <v>35</v>
      </c>
      <c r="X474" s="85"/>
      <c r="Y474" s="85"/>
      <c r="Z474" s="85"/>
      <c r="AA474" s="85"/>
      <c r="AB474" s="85"/>
      <c r="AC474" s="85"/>
      <c r="AD474" s="85"/>
      <c r="AE474" s="85"/>
      <c r="AF474" s="85"/>
      <c r="AG474" s="85"/>
      <c r="AH474" s="85"/>
      <c r="AI474" s="85"/>
      <c r="AJ474" s="85"/>
      <c r="AK474" s="85"/>
      <c r="AL474" s="85"/>
      <c r="AM474" s="85"/>
      <c r="AN474" s="85"/>
      <c r="AO474" s="85"/>
      <c r="AP474" s="145"/>
    </row>
    <row r="475" spans="1:42" ht="17">
      <c r="A475" s="92"/>
      <c r="B475" s="92">
        <v>44312</v>
      </c>
      <c r="C475" s="92">
        <v>44379</v>
      </c>
      <c r="D475" s="92"/>
      <c r="E475" s="92">
        <v>44351</v>
      </c>
      <c r="F475" s="90" t="s">
        <v>6954</v>
      </c>
      <c r="G475" s="5" t="s">
        <v>4890</v>
      </c>
      <c r="H475" s="87" t="s">
        <v>6955</v>
      </c>
      <c r="I475" s="87" t="s">
        <v>3242</v>
      </c>
      <c r="J475" s="85" t="s">
        <v>146</v>
      </c>
      <c r="K475" s="109" t="s">
        <v>8528</v>
      </c>
      <c r="L475" s="87" t="s">
        <v>8529</v>
      </c>
      <c r="M475" s="85" t="s">
        <v>168</v>
      </c>
      <c r="N475" s="106">
        <v>1000</v>
      </c>
      <c r="O475" s="90" t="s">
        <v>6965</v>
      </c>
      <c r="P475" s="90"/>
      <c r="Q475" s="85" t="s">
        <v>6959</v>
      </c>
      <c r="R475" s="85" t="s">
        <v>7030</v>
      </c>
      <c r="S475" s="85" t="s">
        <v>6966</v>
      </c>
      <c r="T475" s="102"/>
      <c r="U475" s="85"/>
      <c r="V475" s="87" t="s">
        <v>139</v>
      </c>
      <c r="W475" s="85" t="s">
        <v>37</v>
      </c>
      <c r="X475" s="85"/>
      <c r="Y475" s="85"/>
      <c r="Z475" s="85"/>
      <c r="AA475" s="85"/>
      <c r="AB475" s="85"/>
      <c r="AC475" s="85"/>
      <c r="AD475" s="85"/>
      <c r="AE475" s="85"/>
      <c r="AF475" s="85"/>
      <c r="AG475" s="85"/>
      <c r="AH475" s="85"/>
      <c r="AI475" s="85"/>
      <c r="AJ475" s="85"/>
      <c r="AK475" s="85"/>
      <c r="AL475" s="85"/>
      <c r="AM475" s="85"/>
      <c r="AN475" s="85"/>
      <c r="AO475" s="85"/>
      <c r="AP475" s="145"/>
    </row>
    <row r="476" spans="1:42" ht="17">
      <c r="A476" s="121" t="s">
        <v>8530</v>
      </c>
      <c r="B476" s="124">
        <v>44351</v>
      </c>
      <c r="C476" s="124"/>
      <c r="D476" s="124"/>
      <c r="E476" s="124">
        <v>44354</v>
      </c>
      <c r="F476" s="90" t="s">
        <v>6954</v>
      </c>
      <c r="G476" s="5" t="s">
        <v>4890</v>
      </c>
      <c r="H476" s="87" t="s">
        <v>6955</v>
      </c>
      <c r="I476" s="87" t="s">
        <v>3242</v>
      </c>
      <c r="J476" s="85" t="s">
        <v>5487</v>
      </c>
      <c r="K476" s="134" t="s">
        <v>5044</v>
      </c>
      <c r="L476" s="85" t="s">
        <v>8531</v>
      </c>
      <c r="M476" s="121" t="s">
        <v>8134</v>
      </c>
      <c r="N476" s="121">
        <v>5988</v>
      </c>
      <c r="O476" s="131" t="s">
        <v>6982</v>
      </c>
      <c r="P476" s="131" t="s">
        <v>6982</v>
      </c>
      <c r="Q476" s="121" t="s">
        <v>6959</v>
      </c>
      <c r="R476" s="121" t="s">
        <v>7030</v>
      </c>
      <c r="S476" s="151" t="s">
        <v>6966</v>
      </c>
      <c r="T476" s="121" t="s">
        <v>8532</v>
      </c>
      <c r="U476" s="121"/>
      <c r="V476" s="121" t="s">
        <v>152</v>
      </c>
      <c r="W476" s="121" t="s">
        <v>37</v>
      </c>
      <c r="X476" s="121"/>
      <c r="Y476" s="121"/>
      <c r="Z476" s="121"/>
      <c r="AA476" s="121"/>
      <c r="AB476" s="121"/>
      <c r="AC476" s="121"/>
      <c r="AD476" s="121"/>
      <c r="AE476" s="121"/>
      <c r="AF476" s="121"/>
      <c r="AG476" s="121"/>
      <c r="AH476" s="121"/>
      <c r="AI476" s="121"/>
      <c r="AJ476" s="121"/>
      <c r="AK476" s="121"/>
      <c r="AL476" s="121"/>
      <c r="AM476" s="121"/>
      <c r="AN476" s="121"/>
      <c r="AO476" s="121"/>
      <c r="AP476" s="153"/>
    </row>
    <row r="477" spans="1:42" ht="18">
      <c r="A477" s="85"/>
      <c r="B477" s="92">
        <v>44337</v>
      </c>
      <c r="C477" s="92"/>
      <c r="D477" s="92">
        <v>44362</v>
      </c>
      <c r="E477" s="92">
        <v>44362</v>
      </c>
      <c r="F477" s="90" t="s">
        <v>6954</v>
      </c>
      <c r="G477" s="5" t="s">
        <v>4890</v>
      </c>
      <c r="H477" s="87" t="s">
        <v>6955</v>
      </c>
      <c r="I477" s="87" t="s">
        <v>3242</v>
      </c>
      <c r="J477" s="85" t="s">
        <v>5487</v>
      </c>
      <c r="K477" s="188" t="s">
        <v>8341</v>
      </c>
      <c r="L477" s="172" t="s">
        <v>8342</v>
      </c>
      <c r="M477" s="87" t="s">
        <v>287</v>
      </c>
      <c r="N477" s="95">
        <v>850</v>
      </c>
      <c r="O477" s="96" t="s">
        <v>6958</v>
      </c>
      <c r="P477" s="96" t="s">
        <v>6958</v>
      </c>
      <c r="Q477" s="85" t="s">
        <v>6959</v>
      </c>
      <c r="R477" s="87" t="s">
        <v>7030</v>
      </c>
      <c r="S477" s="91" t="s">
        <v>6970</v>
      </c>
      <c r="T477" s="94" t="s">
        <v>7375</v>
      </c>
      <c r="U477" s="87"/>
      <c r="V477" s="87" t="s">
        <v>139</v>
      </c>
      <c r="W477" s="85" t="s">
        <v>37</v>
      </c>
      <c r="X477" s="87"/>
      <c r="Y477" s="85"/>
      <c r="Z477" s="85"/>
      <c r="AA477" s="85"/>
      <c r="AB477" s="85"/>
      <c r="AC477" s="85"/>
      <c r="AD477" s="85"/>
      <c r="AE477" s="85"/>
      <c r="AF477" s="85"/>
      <c r="AG477" s="85"/>
      <c r="AH477" s="85"/>
      <c r="AI477" s="85"/>
      <c r="AJ477" s="85"/>
      <c r="AK477" s="85"/>
      <c r="AL477" s="85"/>
      <c r="AM477" s="85"/>
      <c r="AN477" s="85"/>
      <c r="AO477" s="85"/>
      <c r="AP477" s="12"/>
    </row>
    <row r="478" spans="1:42" ht="18">
      <c r="A478" s="89"/>
      <c r="B478" s="86">
        <v>44340</v>
      </c>
      <c r="C478" s="86"/>
      <c r="D478" s="86"/>
      <c r="E478" s="86">
        <v>44351</v>
      </c>
      <c r="F478" s="65"/>
      <c r="G478" s="5" t="s">
        <v>4890</v>
      </c>
      <c r="H478" s="87" t="s">
        <v>6955</v>
      </c>
      <c r="I478" s="87" t="s">
        <v>3242</v>
      </c>
      <c r="J478" s="85" t="s">
        <v>5487</v>
      </c>
      <c r="K478" s="178" t="s">
        <v>8533</v>
      </c>
      <c r="L478" s="172" t="s">
        <v>8534</v>
      </c>
      <c r="M478" s="114" t="s">
        <v>142</v>
      </c>
      <c r="N478" s="175">
        <v>1000</v>
      </c>
      <c r="O478" s="193" t="s">
        <v>6982</v>
      </c>
      <c r="P478" s="193" t="s">
        <v>6982</v>
      </c>
      <c r="Q478" s="189" t="s">
        <v>6959</v>
      </c>
      <c r="R478" s="191" t="s">
        <v>7030</v>
      </c>
      <c r="S478" s="140" t="s">
        <v>6973</v>
      </c>
      <c r="T478" s="177" t="s">
        <v>8535</v>
      </c>
      <c r="U478" s="114"/>
      <c r="V478" s="114" t="s">
        <v>139</v>
      </c>
      <c r="W478" s="89" t="s">
        <v>37</v>
      </c>
      <c r="X478" s="114"/>
      <c r="Y478" s="89"/>
      <c r="Z478" s="89"/>
      <c r="AA478" s="89"/>
      <c r="AB478" s="89"/>
      <c r="AC478" s="89"/>
      <c r="AD478" s="89"/>
      <c r="AE478" s="89"/>
      <c r="AF478" s="89"/>
      <c r="AG478" s="89"/>
      <c r="AH478" s="89"/>
      <c r="AI478" s="89"/>
      <c r="AJ478" s="89"/>
      <c r="AK478" s="89"/>
      <c r="AL478" s="89"/>
      <c r="AM478" s="89"/>
      <c r="AN478" s="89"/>
      <c r="AO478" s="89"/>
      <c r="AP478" s="216"/>
    </row>
    <row r="479" spans="1:42" ht="170">
      <c r="A479" s="102" t="s">
        <v>8536</v>
      </c>
      <c r="B479" s="92">
        <v>44315</v>
      </c>
      <c r="C479" s="92" t="s">
        <v>7333</v>
      </c>
      <c r="D479" s="92"/>
      <c r="E479" s="92">
        <v>44351</v>
      </c>
      <c r="F479" s="90" t="s">
        <v>6954</v>
      </c>
      <c r="G479" s="5" t="s">
        <v>4890</v>
      </c>
      <c r="H479" s="87" t="s">
        <v>6955</v>
      </c>
      <c r="I479" s="87" t="s">
        <v>3242</v>
      </c>
      <c r="J479" s="85" t="s">
        <v>281</v>
      </c>
      <c r="K479" s="93" t="s">
        <v>8537</v>
      </c>
      <c r="L479" s="85" t="s">
        <v>8538</v>
      </c>
      <c r="M479" s="85" t="s">
        <v>213</v>
      </c>
      <c r="N479" s="85">
        <v>20000</v>
      </c>
      <c r="O479" s="90" t="s">
        <v>6982</v>
      </c>
      <c r="P479" s="90" t="s">
        <v>6982</v>
      </c>
      <c r="Q479" s="85" t="s">
        <v>6959</v>
      </c>
      <c r="R479" s="85" t="s">
        <v>6978</v>
      </c>
      <c r="S479" s="85" t="s">
        <v>6961</v>
      </c>
      <c r="T479" s="102" t="s">
        <v>8539</v>
      </c>
      <c r="U479" s="85"/>
      <c r="V479" s="85" t="s">
        <v>345</v>
      </c>
      <c r="W479" s="85" t="s">
        <v>37</v>
      </c>
      <c r="X479" s="102" t="s">
        <v>8540</v>
      </c>
      <c r="Y479" s="85" t="s">
        <v>8541</v>
      </c>
      <c r="Z479" s="85" t="s">
        <v>8542</v>
      </c>
      <c r="AA479" s="85" t="s">
        <v>8543</v>
      </c>
      <c r="AB479" s="85"/>
      <c r="AC479" s="85" t="s">
        <v>8544</v>
      </c>
      <c r="AD479" s="85"/>
      <c r="AE479" s="85" t="s">
        <v>8545</v>
      </c>
      <c r="AF479" s="85"/>
      <c r="AG479" s="85"/>
      <c r="AH479" s="85"/>
      <c r="AI479" s="85"/>
      <c r="AJ479" s="85"/>
      <c r="AK479" s="85"/>
      <c r="AL479" s="85"/>
      <c r="AM479" s="85"/>
      <c r="AN479" s="85"/>
      <c r="AO479" s="85"/>
      <c r="AP479" s="12"/>
    </row>
    <row r="480" spans="1:42" ht="85">
      <c r="A480" s="85"/>
      <c r="B480" s="92">
        <v>44324</v>
      </c>
      <c r="C480" s="92" t="s">
        <v>7333</v>
      </c>
      <c r="D480" s="92">
        <v>44363</v>
      </c>
      <c r="E480" s="92">
        <v>44351</v>
      </c>
      <c r="F480" s="90" t="s">
        <v>6954</v>
      </c>
      <c r="G480" s="5" t="s">
        <v>4890</v>
      </c>
      <c r="H480" s="87" t="s">
        <v>6955</v>
      </c>
      <c r="I480" s="87" t="s">
        <v>3242</v>
      </c>
      <c r="J480" s="85" t="s">
        <v>281</v>
      </c>
      <c r="K480" s="93" t="s">
        <v>8546</v>
      </c>
      <c r="L480" s="85" t="s">
        <v>8547</v>
      </c>
      <c r="M480" s="85" t="s">
        <v>142</v>
      </c>
      <c r="N480" s="85">
        <v>351</v>
      </c>
      <c r="O480" s="90" t="s">
        <v>6958</v>
      </c>
      <c r="P480" s="90" t="s">
        <v>6958</v>
      </c>
      <c r="Q480" s="85" t="s">
        <v>6959</v>
      </c>
      <c r="R480" s="85" t="s">
        <v>7030</v>
      </c>
      <c r="S480" s="85" t="s">
        <v>6970</v>
      </c>
      <c r="T480" s="102" t="s">
        <v>8548</v>
      </c>
      <c r="U480" s="85"/>
      <c r="V480" s="85" t="s">
        <v>139</v>
      </c>
      <c r="W480" s="85" t="s">
        <v>37</v>
      </c>
      <c r="X480" s="85"/>
      <c r="Y480" s="85"/>
      <c r="Z480" s="85"/>
      <c r="AA480" s="85"/>
      <c r="AB480" s="85"/>
      <c r="AC480" s="85"/>
      <c r="AD480" s="85"/>
      <c r="AE480" s="85"/>
      <c r="AF480" s="85"/>
      <c r="AG480" s="85"/>
      <c r="AH480" s="85"/>
      <c r="AI480" s="85"/>
      <c r="AJ480" s="85"/>
      <c r="AK480" s="85"/>
      <c r="AL480" s="85"/>
      <c r="AM480" s="85"/>
      <c r="AN480" s="85"/>
      <c r="AO480" s="85"/>
      <c r="AP480" s="12"/>
    </row>
    <row r="481" spans="1:42" ht="18">
      <c r="A481" s="85"/>
      <c r="B481" s="92">
        <v>44337</v>
      </c>
      <c r="C481" s="92" t="s">
        <v>7333</v>
      </c>
      <c r="D481" s="92">
        <v>44356</v>
      </c>
      <c r="E481" s="92">
        <v>44356</v>
      </c>
      <c r="F481" s="90" t="s">
        <v>6954</v>
      </c>
      <c r="G481" s="5" t="s">
        <v>4890</v>
      </c>
      <c r="H481" s="87" t="s">
        <v>6955</v>
      </c>
      <c r="I481" s="87" t="s">
        <v>3242</v>
      </c>
      <c r="J481" s="85" t="s">
        <v>281</v>
      </c>
      <c r="K481" s="188" t="s">
        <v>6288</v>
      </c>
      <c r="L481" s="172" t="s">
        <v>8549</v>
      </c>
      <c r="M481" s="87" t="s">
        <v>168</v>
      </c>
      <c r="N481" s="95">
        <v>12600</v>
      </c>
      <c r="O481" s="96" t="s">
        <v>6958</v>
      </c>
      <c r="P481" s="96" t="s">
        <v>6958</v>
      </c>
      <c r="Q481" s="85" t="s">
        <v>6959</v>
      </c>
      <c r="R481" s="87">
        <v>6</v>
      </c>
      <c r="S481" s="91" t="s">
        <v>6961</v>
      </c>
      <c r="T481" s="94" t="s">
        <v>4520</v>
      </c>
      <c r="U481" s="87"/>
      <c r="V481" s="87" t="s">
        <v>139</v>
      </c>
      <c r="W481" s="85" t="s">
        <v>37</v>
      </c>
      <c r="X481" s="87"/>
      <c r="Y481" s="85"/>
      <c r="Z481" s="85"/>
      <c r="AA481" s="85"/>
      <c r="AB481" s="85"/>
      <c r="AC481" s="85"/>
      <c r="AD481" s="85"/>
      <c r="AE481" s="85"/>
      <c r="AF481" s="85"/>
      <c r="AG481" s="85"/>
      <c r="AH481" s="85"/>
      <c r="AI481" s="85"/>
      <c r="AJ481" s="85"/>
      <c r="AK481" s="85"/>
      <c r="AL481" s="85"/>
      <c r="AM481" s="85"/>
      <c r="AN481" s="85"/>
      <c r="AO481" s="85"/>
      <c r="AP481" s="12"/>
    </row>
    <row r="482" spans="1:42" ht="18">
      <c r="A482" s="115"/>
      <c r="B482" s="105">
        <v>44342</v>
      </c>
      <c r="C482" s="105" t="s">
        <v>7333</v>
      </c>
      <c r="D482" s="105">
        <v>44356</v>
      </c>
      <c r="E482" s="105">
        <v>44356</v>
      </c>
      <c r="F482" s="90" t="s">
        <v>6954</v>
      </c>
      <c r="G482" s="5" t="s">
        <v>4890</v>
      </c>
      <c r="H482" s="87" t="s">
        <v>6955</v>
      </c>
      <c r="I482" s="87" t="s">
        <v>3242</v>
      </c>
      <c r="J482" s="85" t="s">
        <v>281</v>
      </c>
      <c r="K482" s="178" t="s">
        <v>8550</v>
      </c>
      <c r="L482" s="172" t="s">
        <v>8551</v>
      </c>
      <c r="M482" s="117" t="s">
        <v>1072</v>
      </c>
      <c r="N482" s="100">
        <v>12992</v>
      </c>
      <c r="O482" s="173" t="s">
        <v>6958</v>
      </c>
      <c r="P482" s="173" t="s">
        <v>6958</v>
      </c>
      <c r="Q482" s="115" t="s">
        <v>6959</v>
      </c>
      <c r="R482" s="117" t="s">
        <v>7030</v>
      </c>
      <c r="S482" s="122" t="s">
        <v>6961</v>
      </c>
      <c r="T482" s="118" t="s">
        <v>4520</v>
      </c>
      <c r="U482" s="117"/>
      <c r="V482" s="115" t="s">
        <v>139</v>
      </c>
      <c r="W482" s="85" t="s">
        <v>37</v>
      </c>
      <c r="X482" s="117"/>
      <c r="Y482" s="115"/>
      <c r="Z482" s="115"/>
      <c r="AA482" s="115"/>
      <c r="AB482" s="115"/>
      <c r="AC482" s="115"/>
      <c r="AD482" s="115"/>
      <c r="AE482" s="115"/>
      <c r="AF482" s="115"/>
      <c r="AG482" s="115"/>
      <c r="AH482" s="115"/>
      <c r="AI482" s="115"/>
      <c r="AJ482" s="115"/>
      <c r="AK482" s="115"/>
      <c r="AL482" s="115"/>
      <c r="AM482" s="115"/>
      <c r="AN482" s="115"/>
      <c r="AO482" s="115"/>
      <c r="AP482" s="37"/>
    </row>
    <row r="483" spans="1:42" ht="36">
      <c r="A483" s="121"/>
      <c r="B483" s="124">
        <v>44342</v>
      </c>
      <c r="C483" s="124">
        <v>44358</v>
      </c>
      <c r="D483" s="124"/>
      <c r="E483" s="124">
        <v>44354</v>
      </c>
      <c r="F483" s="90" t="s">
        <v>6954</v>
      </c>
      <c r="G483" s="5" t="s">
        <v>4890</v>
      </c>
      <c r="H483" s="87" t="s">
        <v>6955</v>
      </c>
      <c r="I483" s="87" t="s">
        <v>3242</v>
      </c>
      <c r="J483" s="85" t="s">
        <v>5487</v>
      </c>
      <c r="K483" s="213" t="s">
        <v>8552</v>
      </c>
      <c r="L483" s="172" t="s">
        <v>8553</v>
      </c>
      <c r="M483" s="123" t="s">
        <v>142</v>
      </c>
      <c r="N483" s="163">
        <v>1821</v>
      </c>
      <c r="O483" s="164" t="s">
        <v>6965</v>
      </c>
      <c r="P483" s="164" t="s">
        <v>6965</v>
      </c>
      <c r="Q483" s="121" t="s">
        <v>6959</v>
      </c>
      <c r="R483" s="117" t="s">
        <v>7030</v>
      </c>
      <c r="S483" s="151" t="s">
        <v>6970</v>
      </c>
      <c r="T483" s="165" t="s">
        <v>8554</v>
      </c>
      <c r="U483" s="123"/>
      <c r="V483" s="123" t="s">
        <v>139</v>
      </c>
      <c r="W483" s="121" t="s">
        <v>37</v>
      </c>
      <c r="X483" s="123"/>
      <c r="Y483" s="121"/>
      <c r="Z483" s="121"/>
      <c r="AA483" s="121"/>
      <c r="AB483" s="121"/>
      <c r="AC483" s="121"/>
      <c r="AD483" s="121"/>
      <c r="AE483" s="121"/>
      <c r="AF483" s="121"/>
      <c r="AG483" s="121"/>
      <c r="AH483" s="121"/>
      <c r="AI483" s="121"/>
      <c r="AJ483" s="121"/>
      <c r="AK483" s="121"/>
      <c r="AL483" s="121"/>
      <c r="AM483" s="121"/>
      <c r="AN483" s="121"/>
      <c r="AO483" s="121"/>
      <c r="AP483" s="84"/>
    </row>
    <row r="484" spans="1:42" ht="17">
      <c r="A484" s="85"/>
      <c r="B484" s="92">
        <v>44349</v>
      </c>
      <c r="C484" s="92"/>
      <c r="D484" s="92">
        <v>44351</v>
      </c>
      <c r="E484" s="92">
        <v>44351</v>
      </c>
      <c r="F484" s="44"/>
      <c r="G484" s="5" t="s">
        <v>4890</v>
      </c>
      <c r="H484" s="87" t="s">
        <v>6955</v>
      </c>
      <c r="I484" s="87" t="s">
        <v>3242</v>
      </c>
      <c r="J484" s="85" t="s">
        <v>6279</v>
      </c>
      <c r="K484" s="156" t="s">
        <v>8401</v>
      </c>
      <c r="L484" s="172" t="s">
        <v>8555</v>
      </c>
      <c r="M484" s="85" t="s">
        <v>142</v>
      </c>
      <c r="N484" s="85">
        <v>17074.240000000002</v>
      </c>
      <c r="O484" s="90" t="s">
        <v>6958</v>
      </c>
      <c r="P484" s="90" t="s">
        <v>6958</v>
      </c>
      <c r="Q484" s="85" t="s">
        <v>6959</v>
      </c>
      <c r="R484" s="85" t="s">
        <v>7030</v>
      </c>
      <c r="S484" s="91" t="s">
        <v>6973</v>
      </c>
      <c r="T484" s="85" t="s">
        <v>82</v>
      </c>
      <c r="U484" s="85"/>
      <c r="V484" s="121" t="s">
        <v>139</v>
      </c>
      <c r="W484" s="85" t="s">
        <v>37</v>
      </c>
      <c r="X484" s="85"/>
      <c r="Y484" s="85"/>
      <c r="Z484" s="85"/>
      <c r="AA484" s="85"/>
      <c r="AB484" s="85"/>
      <c r="AC484" s="85"/>
      <c r="AD484" s="85"/>
      <c r="AE484" s="85"/>
      <c r="AF484" s="85"/>
      <c r="AG484" s="85"/>
      <c r="AH484" s="85"/>
      <c r="AI484" s="85"/>
      <c r="AJ484" s="85"/>
      <c r="AK484" s="85"/>
      <c r="AL484" s="85"/>
      <c r="AM484" s="85"/>
      <c r="AN484" s="85"/>
      <c r="AO484" s="85"/>
      <c r="AP484" s="12"/>
    </row>
    <row r="485" spans="1:42" ht="17">
      <c r="A485" s="85"/>
      <c r="B485" s="86">
        <v>44351</v>
      </c>
      <c r="C485" s="86"/>
      <c r="D485" s="86"/>
      <c r="E485" s="86">
        <v>44351</v>
      </c>
      <c r="F485" s="44"/>
      <c r="G485" s="5" t="s">
        <v>4890</v>
      </c>
      <c r="H485" s="87" t="s">
        <v>6955</v>
      </c>
      <c r="I485" s="87" t="s">
        <v>3242</v>
      </c>
      <c r="J485" s="85" t="s">
        <v>6279</v>
      </c>
      <c r="K485" s="208" t="s">
        <v>6048</v>
      </c>
      <c r="L485" s="87" t="s">
        <v>7252</v>
      </c>
      <c r="M485" s="85" t="s">
        <v>168</v>
      </c>
      <c r="N485" s="85"/>
      <c r="O485" s="90" t="s">
        <v>6957</v>
      </c>
      <c r="P485" s="90"/>
      <c r="Q485" s="85" t="s">
        <v>6959</v>
      </c>
      <c r="R485" s="85" t="s">
        <v>7030</v>
      </c>
      <c r="S485" s="91" t="s">
        <v>6973</v>
      </c>
      <c r="T485" s="85"/>
      <c r="U485" s="85"/>
      <c r="V485" s="117" t="s">
        <v>139</v>
      </c>
      <c r="W485" s="85" t="s">
        <v>37</v>
      </c>
      <c r="X485" s="85"/>
      <c r="Y485" s="85"/>
      <c r="Z485" s="85"/>
      <c r="AA485" s="85"/>
      <c r="AB485" s="85"/>
      <c r="AC485" s="85"/>
      <c r="AD485" s="85"/>
      <c r="AE485" s="85"/>
      <c r="AF485" s="85"/>
      <c r="AG485" s="85"/>
      <c r="AH485" s="85"/>
      <c r="AI485" s="85"/>
      <c r="AJ485" s="85"/>
      <c r="AK485" s="85"/>
      <c r="AL485" s="85"/>
      <c r="AM485" s="85"/>
      <c r="AN485" s="85"/>
      <c r="AO485" s="85"/>
      <c r="AP485" s="84"/>
    </row>
    <row r="486" spans="1:42" ht="17">
      <c r="A486" s="85"/>
      <c r="B486" s="92">
        <v>44351</v>
      </c>
      <c r="C486" s="92"/>
      <c r="D486" s="92">
        <v>44351</v>
      </c>
      <c r="E486" s="92">
        <v>44351</v>
      </c>
      <c r="F486" s="16"/>
      <c r="G486" s="5" t="s">
        <v>4890</v>
      </c>
      <c r="H486" s="87" t="s">
        <v>6955</v>
      </c>
      <c r="I486" s="87" t="s">
        <v>3242</v>
      </c>
      <c r="J486" s="85" t="s">
        <v>156</v>
      </c>
      <c r="K486" s="156" t="s">
        <v>8556</v>
      </c>
      <c r="L486" s="172" t="s">
        <v>8557</v>
      </c>
      <c r="M486" s="85" t="s">
        <v>213</v>
      </c>
      <c r="N486" s="85">
        <v>999</v>
      </c>
      <c r="O486" s="90" t="s">
        <v>6958</v>
      </c>
      <c r="P486" s="90" t="s">
        <v>6958</v>
      </c>
      <c r="Q486" s="85" t="s">
        <v>6959</v>
      </c>
      <c r="R486" s="85" t="s">
        <v>7030</v>
      </c>
      <c r="S486" s="91" t="s">
        <v>6973</v>
      </c>
      <c r="T486" s="85" t="s">
        <v>82</v>
      </c>
      <c r="U486" s="85"/>
      <c r="V486" s="85" t="s">
        <v>139</v>
      </c>
      <c r="W486" s="85" t="s">
        <v>37</v>
      </c>
      <c r="X486" s="85"/>
      <c r="Y486" s="85"/>
      <c r="Z486" s="85"/>
      <c r="AA486" s="85"/>
      <c r="AB486" s="85"/>
      <c r="AC486" s="85"/>
      <c r="AD486" s="85"/>
      <c r="AE486" s="85"/>
      <c r="AF486" s="85"/>
      <c r="AG486" s="85"/>
      <c r="AH486" s="85"/>
      <c r="AI486" s="85"/>
      <c r="AJ486" s="85"/>
      <c r="AK486" s="85"/>
      <c r="AL486" s="85"/>
      <c r="AM486" s="85"/>
      <c r="AN486" s="85"/>
      <c r="AO486" s="85"/>
      <c r="AP486" s="12"/>
    </row>
    <row r="487" spans="1:42" ht="17">
      <c r="A487" s="85"/>
      <c r="B487" s="92">
        <v>44351</v>
      </c>
      <c r="C487" s="92"/>
      <c r="D487" s="92"/>
      <c r="E487" s="92">
        <v>44351</v>
      </c>
      <c r="F487" s="16"/>
      <c r="G487" s="5" t="s">
        <v>4890</v>
      </c>
      <c r="H487" s="87" t="s">
        <v>6955</v>
      </c>
      <c r="I487" s="87" t="s">
        <v>3242</v>
      </c>
      <c r="J487" s="85" t="s">
        <v>156</v>
      </c>
      <c r="K487" s="156" t="s">
        <v>8558</v>
      </c>
      <c r="L487" s="172" t="s">
        <v>8559</v>
      </c>
      <c r="M487" s="85" t="s">
        <v>142</v>
      </c>
      <c r="N487" s="85">
        <v>1000</v>
      </c>
      <c r="O487" s="90" t="s">
        <v>6965</v>
      </c>
      <c r="P487" s="90" t="s">
        <v>6965</v>
      </c>
      <c r="Q487" s="85" t="s">
        <v>6959</v>
      </c>
      <c r="R487" s="85" t="s">
        <v>7391</v>
      </c>
      <c r="S487" s="91" t="s">
        <v>6973</v>
      </c>
      <c r="T487" s="85"/>
      <c r="U487" s="85"/>
      <c r="V487" s="85" t="s">
        <v>345</v>
      </c>
      <c r="W487" s="85" t="s">
        <v>37</v>
      </c>
      <c r="X487" s="85"/>
      <c r="Y487" s="85"/>
      <c r="Z487" s="85"/>
      <c r="AA487" s="85"/>
      <c r="AB487" s="85"/>
      <c r="AC487" s="85"/>
      <c r="AD487" s="85"/>
      <c r="AE487" s="85"/>
      <c r="AF487" s="85"/>
      <c r="AG487" s="85"/>
      <c r="AH487" s="85"/>
      <c r="AI487" s="85"/>
      <c r="AJ487" s="85"/>
      <c r="AK487" s="85"/>
      <c r="AL487" s="85"/>
      <c r="AM487" s="85"/>
      <c r="AN487" s="85"/>
      <c r="AO487" s="85"/>
      <c r="AP487" s="12"/>
    </row>
    <row r="488" spans="1:42" ht="17">
      <c r="A488" s="121"/>
      <c r="B488" s="124">
        <v>44351</v>
      </c>
      <c r="C488" s="124">
        <v>44357</v>
      </c>
      <c r="D488" s="124"/>
      <c r="E488" s="124">
        <v>44356</v>
      </c>
      <c r="F488" s="44"/>
      <c r="G488" s="5" t="s">
        <v>4890</v>
      </c>
      <c r="H488" s="87" t="s">
        <v>6955</v>
      </c>
      <c r="I488" s="87" t="s">
        <v>3242</v>
      </c>
      <c r="J488" s="85" t="s">
        <v>5487</v>
      </c>
      <c r="K488" s="182" t="s">
        <v>8560</v>
      </c>
      <c r="L488" s="172" t="s">
        <v>8561</v>
      </c>
      <c r="M488" s="121" t="s">
        <v>213</v>
      </c>
      <c r="N488" s="121">
        <v>11988</v>
      </c>
      <c r="O488" s="131" t="s">
        <v>6982</v>
      </c>
      <c r="P488" s="131" t="s">
        <v>6982</v>
      </c>
      <c r="Q488" s="121" t="s">
        <v>6959</v>
      </c>
      <c r="R488" s="121" t="s">
        <v>7030</v>
      </c>
      <c r="S488" s="151" t="s">
        <v>6973</v>
      </c>
      <c r="T488" s="121" t="s">
        <v>8562</v>
      </c>
      <c r="U488" s="121"/>
      <c r="V488" s="121" t="s">
        <v>139</v>
      </c>
      <c r="W488" s="121" t="s">
        <v>37</v>
      </c>
      <c r="X488" s="121"/>
      <c r="Y488" s="121"/>
      <c r="Z488" s="121"/>
      <c r="AA488" s="121"/>
      <c r="AB488" s="121"/>
      <c r="AC488" s="121"/>
      <c r="AD488" s="121"/>
      <c r="AE488" s="121"/>
      <c r="AF488" s="121"/>
      <c r="AG488" s="121"/>
      <c r="AH488" s="121"/>
      <c r="AI488" s="121"/>
      <c r="AJ488" s="121"/>
      <c r="AK488" s="121"/>
      <c r="AL488" s="121"/>
      <c r="AM488" s="121"/>
      <c r="AN488" s="121"/>
      <c r="AO488" s="121"/>
      <c r="AP488" s="50"/>
    </row>
    <row r="489" spans="1:42" ht="17">
      <c r="A489" s="85"/>
      <c r="B489" s="92">
        <v>44351</v>
      </c>
      <c r="C489" s="92"/>
      <c r="D489" s="92">
        <v>44349</v>
      </c>
      <c r="E489" s="92">
        <v>44351</v>
      </c>
      <c r="F489" s="16"/>
      <c r="G489" s="5" t="s">
        <v>4890</v>
      </c>
      <c r="H489" s="87" t="s">
        <v>6955</v>
      </c>
      <c r="I489" s="87" t="s">
        <v>3242</v>
      </c>
      <c r="J489" s="85" t="s">
        <v>5487</v>
      </c>
      <c r="K489" s="156" t="s">
        <v>8563</v>
      </c>
      <c r="L489" s="172" t="s">
        <v>8564</v>
      </c>
      <c r="M489" s="85" t="s">
        <v>287</v>
      </c>
      <c r="N489" s="85">
        <v>1600</v>
      </c>
      <c r="O489" s="90" t="s">
        <v>6958</v>
      </c>
      <c r="P489" s="90" t="s">
        <v>6958</v>
      </c>
      <c r="Q489" s="85" t="s">
        <v>6959</v>
      </c>
      <c r="R489" s="85" t="s">
        <v>7030</v>
      </c>
      <c r="S489" s="91" t="s">
        <v>6973</v>
      </c>
      <c r="T489" s="85" t="s">
        <v>7375</v>
      </c>
      <c r="U489" s="85"/>
      <c r="V489" s="85" t="s">
        <v>139</v>
      </c>
      <c r="W489" s="121" t="s">
        <v>35</v>
      </c>
      <c r="X489" s="85"/>
      <c r="Y489" s="85"/>
      <c r="Z489" s="85"/>
      <c r="AA489" s="85"/>
      <c r="AB489" s="85"/>
      <c r="AC489" s="85"/>
      <c r="AD489" s="85"/>
      <c r="AE489" s="85"/>
      <c r="AF489" s="85"/>
      <c r="AG489" s="85"/>
      <c r="AH489" s="85"/>
      <c r="AI489" s="85"/>
      <c r="AJ489" s="85"/>
      <c r="AK489" s="85"/>
      <c r="AL489" s="85"/>
      <c r="AM489" s="85"/>
      <c r="AN489" s="85"/>
      <c r="AO489" s="85"/>
      <c r="AP489" s="12"/>
    </row>
    <row r="490" spans="1:42" ht="17">
      <c r="A490" s="85"/>
      <c r="B490" s="92">
        <v>44351</v>
      </c>
      <c r="C490" s="105">
        <v>44357</v>
      </c>
      <c r="D490" s="92"/>
      <c r="E490" s="92">
        <v>44351</v>
      </c>
      <c r="F490" s="16"/>
      <c r="G490" s="5" t="s">
        <v>4890</v>
      </c>
      <c r="H490" s="87" t="s">
        <v>6955</v>
      </c>
      <c r="I490" s="87" t="s">
        <v>3242</v>
      </c>
      <c r="J490" s="85" t="s">
        <v>154</v>
      </c>
      <c r="K490" s="188" t="s">
        <v>8565</v>
      </c>
      <c r="L490" s="172" t="s">
        <v>8566</v>
      </c>
      <c r="M490" s="85" t="s">
        <v>1066</v>
      </c>
      <c r="N490" s="85">
        <v>200</v>
      </c>
      <c r="O490" s="90" t="s">
        <v>6957</v>
      </c>
      <c r="P490" s="90" t="s">
        <v>6957</v>
      </c>
      <c r="Q490" s="85" t="s">
        <v>6959</v>
      </c>
      <c r="R490" s="85" t="s">
        <v>7030</v>
      </c>
      <c r="S490" s="91" t="s">
        <v>6961</v>
      </c>
      <c r="T490" s="85" t="s">
        <v>77</v>
      </c>
      <c r="U490" s="85"/>
      <c r="V490" s="85" t="s">
        <v>139</v>
      </c>
      <c r="W490" s="85" t="s">
        <v>37</v>
      </c>
      <c r="X490" s="85"/>
      <c r="Y490" s="85"/>
      <c r="Z490" s="85"/>
      <c r="AA490" s="85"/>
      <c r="AB490" s="85"/>
      <c r="AC490" s="85"/>
      <c r="AD490" s="85"/>
      <c r="AE490" s="85"/>
      <c r="AF490" s="85"/>
      <c r="AG490" s="85"/>
      <c r="AH490" s="85"/>
      <c r="AI490" s="85"/>
      <c r="AJ490" s="85"/>
      <c r="AK490" s="85"/>
      <c r="AL490" s="85"/>
      <c r="AM490" s="85"/>
      <c r="AN490" s="85"/>
      <c r="AO490" s="85"/>
      <c r="AP490" s="145"/>
    </row>
    <row r="491" spans="1:42" ht="17">
      <c r="A491" s="85"/>
      <c r="B491" s="92">
        <v>44351</v>
      </c>
      <c r="C491" s="92">
        <v>44367</v>
      </c>
      <c r="D491" s="92"/>
      <c r="E491" s="92">
        <v>44351</v>
      </c>
      <c r="F491" s="16"/>
      <c r="G491" s="5" t="s">
        <v>4890</v>
      </c>
      <c r="H491" s="87" t="s">
        <v>6955</v>
      </c>
      <c r="I491" s="87" t="s">
        <v>3242</v>
      </c>
      <c r="J491" s="85" t="s">
        <v>5487</v>
      </c>
      <c r="K491" s="156" t="s">
        <v>8563</v>
      </c>
      <c r="L491" s="172" t="s">
        <v>8564</v>
      </c>
      <c r="M491" s="85" t="s">
        <v>8567</v>
      </c>
      <c r="N491" s="85">
        <v>1000</v>
      </c>
      <c r="O491" s="90" t="s">
        <v>6965</v>
      </c>
      <c r="P491" s="90" t="s">
        <v>6965</v>
      </c>
      <c r="Q491" s="85" t="s">
        <v>6959</v>
      </c>
      <c r="R491" s="85" t="s">
        <v>7030</v>
      </c>
      <c r="S491" s="91" t="s">
        <v>6961</v>
      </c>
      <c r="T491" s="85" t="s">
        <v>8568</v>
      </c>
      <c r="U491" s="85"/>
      <c r="V491" s="85" t="s">
        <v>139</v>
      </c>
      <c r="W491" s="85" t="s">
        <v>37</v>
      </c>
      <c r="X491" s="85"/>
      <c r="Y491" s="85"/>
      <c r="Z491" s="85"/>
      <c r="AA491" s="85"/>
      <c r="AB491" s="85"/>
      <c r="AC491" s="85"/>
      <c r="AD491" s="85"/>
      <c r="AE491" s="85"/>
      <c r="AF491" s="85"/>
      <c r="AG491" s="85"/>
      <c r="AH491" s="85"/>
      <c r="AI491" s="85"/>
      <c r="AJ491" s="85"/>
      <c r="AK491" s="85"/>
      <c r="AL491" s="85"/>
      <c r="AM491" s="85"/>
      <c r="AN491" s="85"/>
      <c r="AO491" s="85"/>
      <c r="AP491" s="12"/>
    </row>
    <row r="492" spans="1:42" ht="17">
      <c r="A492" s="85"/>
      <c r="B492" s="92">
        <v>44351</v>
      </c>
      <c r="C492" s="92">
        <v>44379</v>
      </c>
      <c r="D492" s="92"/>
      <c r="E492" s="92">
        <v>44378</v>
      </c>
      <c r="F492" s="44"/>
      <c r="G492" s="5" t="s">
        <v>4890</v>
      </c>
      <c r="H492" s="87" t="s">
        <v>6955</v>
      </c>
      <c r="I492" s="87" t="s">
        <v>3242</v>
      </c>
      <c r="J492" s="85" t="s">
        <v>5487</v>
      </c>
      <c r="K492" s="178" t="s">
        <v>8569</v>
      </c>
      <c r="L492" s="172" t="s">
        <v>8570</v>
      </c>
      <c r="M492" s="85" t="s">
        <v>811</v>
      </c>
      <c r="N492" s="85">
        <v>1958</v>
      </c>
      <c r="O492" s="90" t="s">
        <v>6965</v>
      </c>
      <c r="P492" s="90" t="s">
        <v>6965</v>
      </c>
      <c r="Q492" s="85" t="s">
        <v>6959</v>
      </c>
      <c r="R492" s="85" t="s">
        <v>7391</v>
      </c>
      <c r="S492" s="151" t="s">
        <v>6970</v>
      </c>
      <c r="T492" s="85" t="s">
        <v>8571</v>
      </c>
      <c r="U492" s="85"/>
      <c r="V492" s="85" t="s">
        <v>139</v>
      </c>
      <c r="W492" s="85" t="s">
        <v>37</v>
      </c>
      <c r="X492" s="85"/>
      <c r="Y492" s="85"/>
      <c r="Z492" s="85"/>
      <c r="AA492" s="85"/>
      <c r="AB492" s="85"/>
      <c r="AC492" s="85"/>
      <c r="AD492" s="85"/>
      <c r="AE492" s="85"/>
      <c r="AF492" s="85"/>
      <c r="AG492" s="85"/>
      <c r="AH492" s="85"/>
      <c r="AI492" s="85"/>
      <c r="AJ492" s="85"/>
      <c r="AK492" s="85"/>
      <c r="AL492" s="85"/>
      <c r="AM492" s="85"/>
      <c r="AN492" s="85"/>
      <c r="AO492" s="85"/>
      <c r="AP492" s="12"/>
    </row>
    <row r="493" spans="1:42" ht="17">
      <c r="A493" s="85"/>
      <c r="B493" s="92">
        <v>44351</v>
      </c>
      <c r="C493" s="92" t="s">
        <v>7333</v>
      </c>
      <c r="D493" s="92">
        <v>44351</v>
      </c>
      <c r="E493" s="92">
        <v>44351</v>
      </c>
      <c r="F493" s="16"/>
      <c r="G493" s="5" t="s">
        <v>4890</v>
      </c>
      <c r="H493" s="87" t="s">
        <v>6955</v>
      </c>
      <c r="I493" s="87" t="s">
        <v>3242</v>
      </c>
      <c r="J493" s="85" t="s">
        <v>281</v>
      </c>
      <c r="K493" s="178" t="s">
        <v>5192</v>
      </c>
      <c r="L493" s="172" t="s">
        <v>8158</v>
      </c>
      <c r="M493" s="85" t="s">
        <v>148</v>
      </c>
      <c r="N493" s="85">
        <v>59</v>
      </c>
      <c r="O493" s="90" t="s">
        <v>6958</v>
      </c>
      <c r="P493" s="90" t="s">
        <v>6958</v>
      </c>
      <c r="Q493" s="85" t="s">
        <v>6959</v>
      </c>
      <c r="R493" s="85" t="s">
        <v>7030</v>
      </c>
      <c r="S493" s="91" t="s">
        <v>6973</v>
      </c>
      <c r="T493" s="85" t="s">
        <v>4520</v>
      </c>
      <c r="U493" s="85"/>
      <c r="V493" s="85" t="s">
        <v>139</v>
      </c>
      <c r="W493" s="85" t="s">
        <v>37</v>
      </c>
      <c r="X493" s="85"/>
      <c r="Y493" s="85"/>
      <c r="Z493" s="85"/>
      <c r="AA493" s="85"/>
      <c r="AB493" s="85"/>
      <c r="AC493" s="85"/>
      <c r="AD493" s="85"/>
      <c r="AE493" s="85"/>
      <c r="AF493" s="85"/>
      <c r="AG493" s="85"/>
      <c r="AH493" s="85"/>
      <c r="AI493" s="85"/>
      <c r="AJ493" s="85"/>
      <c r="AK493" s="85"/>
      <c r="AL493" s="85"/>
      <c r="AM493" s="85"/>
      <c r="AN493" s="85"/>
      <c r="AO493" s="85"/>
      <c r="AP493" s="12"/>
    </row>
    <row r="494" spans="1:42" ht="17">
      <c r="A494" s="85"/>
      <c r="B494" s="86">
        <v>44351</v>
      </c>
      <c r="C494" s="86"/>
      <c r="D494" s="86">
        <v>44351</v>
      </c>
      <c r="E494" s="86">
        <v>44351</v>
      </c>
      <c r="F494" s="16"/>
      <c r="G494" s="5" t="s">
        <v>4890</v>
      </c>
      <c r="H494" s="87" t="s">
        <v>6955</v>
      </c>
      <c r="I494" s="87" t="s">
        <v>3242</v>
      </c>
      <c r="J494" s="85" t="s">
        <v>5487</v>
      </c>
      <c r="K494" s="156" t="s">
        <v>8563</v>
      </c>
      <c r="L494" s="172" t="s">
        <v>8564</v>
      </c>
      <c r="M494" s="85" t="s">
        <v>148</v>
      </c>
      <c r="N494" s="85">
        <v>134</v>
      </c>
      <c r="O494" s="90" t="s">
        <v>6958</v>
      </c>
      <c r="P494" s="90" t="s">
        <v>6958</v>
      </c>
      <c r="Q494" s="85" t="s">
        <v>6959</v>
      </c>
      <c r="R494" s="85" t="s">
        <v>7030</v>
      </c>
      <c r="S494" s="91" t="s">
        <v>6973</v>
      </c>
      <c r="T494" s="85" t="s">
        <v>7375</v>
      </c>
      <c r="U494" s="85"/>
      <c r="V494" s="85" t="s">
        <v>139</v>
      </c>
      <c r="W494" s="85" t="s">
        <v>37</v>
      </c>
      <c r="X494" s="85"/>
      <c r="Y494" s="85"/>
      <c r="Z494" s="85"/>
      <c r="AA494" s="85"/>
      <c r="AB494" s="85"/>
      <c r="AC494" s="85"/>
      <c r="AD494" s="85"/>
      <c r="AE494" s="85"/>
      <c r="AF494" s="85"/>
      <c r="AG494" s="85"/>
      <c r="AH494" s="85"/>
      <c r="AI494" s="85"/>
      <c r="AJ494" s="85"/>
      <c r="AK494" s="85"/>
      <c r="AL494" s="85"/>
      <c r="AM494" s="85"/>
      <c r="AN494" s="85"/>
      <c r="AO494" s="85"/>
      <c r="AP494" s="12"/>
    </row>
    <row r="495" spans="1:42" ht="17">
      <c r="A495" s="85"/>
      <c r="B495" s="86">
        <v>44351</v>
      </c>
      <c r="C495" s="86"/>
      <c r="D495" s="86">
        <v>44351</v>
      </c>
      <c r="E495" s="86">
        <v>44351</v>
      </c>
      <c r="F495" s="44"/>
      <c r="G495" s="5" t="s">
        <v>4890</v>
      </c>
      <c r="H495" s="87" t="s">
        <v>6955</v>
      </c>
      <c r="I495" s="87" t="s">
        <v>3242</v>
      </c>
      <c r="J495" s="85" t="s">
        <v>6281</v>
      </c>
      <c r="K495" s="156" t="s">
        <v>8572</v>
      </c>
      <c r="L495" s="172" t="s">
        <v>8573</v>
      </c>
      <c r="M495" s="85" t="s">
        <v>1787</v>
      </c>
      <c r="N495" s="85">
        <v>1107</v>
      </c>
      <c r="O495" s="90" t="s">
        <v>6958</v>
      </c>
      <c r="P495" s="90" t="s">
        <v>6958</v>
      </c>
      <c r="Q495" s="85" t="s">
        <v>6959</v>
      </c>
      <c r="R495" s="85" t="s">
        <v>7030</v>
      </c>
      <c r="S495" s="91" t="s">
        <v>6973</v>
      </c>
      <c r="T495" s="85" t="s">
        <v>7375</v>
      </c>
      <c r="U495" s="85"/>
      <c r="V495" s="117" t="s">
        <v>139</v>
      </c>
      <c r="W495" s="85" t="s">
        <v>37</v>
      </c>
      <c r="X495" s="85"/>
      <c r="Y495" s="85"/>
      <c r="Z495" s="85"/>
      <c r="AA495" s="85"/>
      <c r="AB495" s="85"/>
      <c r="AC495" s="85"/>
      <c r="AD495" s="85"/>
      <c r="AE495" s="85"/>
      <c r="AF495" s="85"/>
      <c r="AG495" s="85"/>
      <c r="AH495" s="85"/>
      <c r="AI495" s="85"/>
      <c r="AJ495" s="85"/>
      <c r="AK495" s="85"/>
      <c r="AL495" s="85"/>
      <c r="AM495" s="85"/>
      <c r="AN495" s="85"/>
      <c r="AO495" s="85"/>
      <c r="AP495" s="84"/>
    </row>
    <row r="496" spans="1:42" ht="17">
      <c r="A496" s="92"/>
      <c r="B496" s="92">
        <v>44312</v>
      </c>
      <c r="C496" s="92" t="s">
        <v>7333</v>
      </c>
      <c r="D496" s="92">
        <v>44369</v>
      </c>
      <c r="E496" s="92">
        <v>44376</v>
      </c>
      <c r="F496" s="90" t="s">
        <v>6954</v>
      </c>
      <c r="G496" s="5" t="s">
        <v>4890</v>
      </c>
      <c r="H496" s="87" t="s">
        <v>6955</v>
      </c>
      <c r="I496" s="87" t="s">
        <v>3242</v>
      </c>
      <c r="J496" s="85" t="s">
        <v>146</v>
      </c>
      <c r="K496" s="99" t="s">
        <v>5825</v>
      </c>
      <c r="L496" s="87" t="s">
        <v>8574</v>
      </c>
      <c r="M496" s="85" t="s">
        <v>142</v>
      </c>
      <c r="N496" s="106">
        <v>1058.9100000000001</v>
      </c>
      <c r="O496" s="90" t="s">
        <v>6958</v>
      </c>
      <c r="P496" s="90"/>
      <c r="Q496" s="85">
        <v>2021</v>
      </c>
      <c r="R496" s="85" t="s">
        <v>7030</v>
      </c>
      <c r="S496" s="85" t="s">
        <v>6966</v>
      </c>
      <c r="T496" s="102" t="s">
        <v>82</v>
      </c>
      <c r="U496" s="85"/>
      <c r="V496" s="87" t="s">
        <v>139</v>
      </c>
      <c r="W496" s="85" t="s">
        <v>37</v>
      </c>
      <c r="X496" s="85"/>
      <c r="Y496" s="85"/>
      <c r="Z496" s="85"/>
      <c r="AA496" s="85"/>
      <c r="AB496" s="85"/>
      <c r="AC496" s="85"/>
      <c r="AD496" s="85"/>
      <c r="AE496" s="85"/>
      <c r="AF496" s="85"/>
      <c r="AG496" s="85"/>
      <c r="AH496" s="85"/>
      <c r="AI496" s="85"/>
      <c r="AJ496" s="85"/>
      <c r="AK496" s="85"/>
      <c r="AL496" s="85"/>
      <c r="AM496" s="85"/>
      <c r="AN496" s="85"/>
      <c r="AO496" s="85"/>
      <c r="AP496" s="12"/>
    </row>
    <row r="497" spans="1:42" ht="54">
      <c r="A497" s="94"/>
      <c r="B497" s="92">
        <v>44256</v>
      </c>
      <c r="C497" s="92" t="s">
        <v>7333</v>
      </c>
      <c r="D497" s="92"/>
      <c r="E497" s="92"/>
      <c r="F497" s="90" t="s">
        <v>6954</v>
      </c>
      <c r="G497" s="5" t="s">
        <v>4890</v>
      </c>
      <c r="H497" s="87" t="s">
        <v>6955</v>
      </c>
      <c r="I497" s="87" t="s">
        <v>3242</v>
      </c>
      <c r="J497" s="85" t="s">
        <v>156</v>
      </c>
      <c r="K497" s="91" t="s">
        <v>7106</v>
      </c>
      <c r="L497" s="87" t="s">
        <v>7107</v>
      </c>
      <c r="M497" s="87" t="s">
        <v>142</v>
      </c>
      <c r="N497" s="95">
        <v>1000</v>
      </c>
      <c r="O497" s="96" t="s">
        <v>6965</v>
      </c>
      <c r="P497" s="96" t="s">
        <v>6965</v>
      </c>
      <c r="Q497" s="85" t="s">
        <v>6959</v>
      </c>
      <c r="R497" s="87" t="s">
        <v>6969</v>
      </c>
      <c r="S497" s="91" t="s">
        <v>6961</v>
      </c>
      <c r="T497" s="94" t="s">
        <v>7108</v>
      </c>
      <c r="U497" s="87"/>
      <c r="V497" s="87" t="s">
        <v>139</v>
      </c>
      <c r="W497" s="85" t="s">
        <v>37</v>
      </c>
      <c r="X497" s="87"/>
      <c r="Y497" s="87"/>
      <c r="Z497" s="87"/>
      <c r="AA497" s="87"/>
      <c r="AB497" s="87"/>
      <c r="AC497" s="87"/>
      <c r="AD497" s="87"/>
      <c r="AE497" s="87"/>
      <c r="AF497" s="87"/>
      <c r="AG497" s="87"/>
      <c r="AH497" s="87"/>
      <c r="AI497" s="87"/>
      <c r="AJ497" s="87"/>
      <c r="AK497" s="87"/>
      <c r="AL497" s="87"/>
      <c r="AM497" s="85"/>
      <c r="AN497" s="85"/>
      <c r="AO497" s="85"/>
      <c r="AP497" s="12"/>
    </row>
    <row r="498" spans="1:42" ht="36">
      <c r="A498" s="94"/>
      <c r="B498" s="92">
        <v>44258</v>
      </c>
      <c r="C498" s="92">
        <v>44313</v>
      </c>
      <c r="D498" s="92"/>
      <c r="E498" s="92"/>
      <c r="F498" s="90" t="s">
        <v>6954</v>
      </c>
      <c r="G498" s="5" t="s">
        <v>4890</v>
      </c>
      <c r="H498" s="87" t="s">
        <v>6955</v>
      </c>
      <c r="I498" s="87" t="s">
        <v>3242</v>
      </c>
      <c r="J498" s="85" t="s">
        <v>146</v>
      </c>
      <c r="K498" s="91" t="s">
        <v>7126</v>
      </c>
      <c r="L498" s="87" t="s">
        <v>7127</v>
      </c>
      <c r="M498" s="87" t="s">
        <v>140</v>
      </c>
      <c r="N498" s="95">
        <v>1700</v>
      </c>
      <c r="O498" s="96" t="s">
        <v>6957</v>
      </c>
      <c r="P498" s="96" t="s">
        <v>6957</v>
      </c>
      <c r="Q498" s="85" t="s">
        <v>7128</v>
      </c>
      <c r="R498" s="87" t="s">
        <v>6969</v>
      </c>
      <c r="S498" s="19" t="s">
        <v>12278</v>
      </c>
      <c r="T498" s="94" t="s">
        <v>7129</v>
      </c>
      <c r="U498" s="87"/>
      <c r="V498" s="87" t="s">
        <v>139</v>
      </c>
      <c r="W498" s="85" t="s">
        <v>37</v>
      </c>
      <c r="X498" s="87"/>
      <c r="Y498" s="87"/>
      <c r="Z498" s="87"/>
      <c r="AA498" s="87"/>
      <c r="AB498" s="87"/>
      <c r="AC498" s="87"/>
      <c r="AD498" s="87"/>
      <c r="AE498" s="87"/>
      <c r="AF498" s="87"/>
      <c r="AG498" s="87"/>
      <c r="AH498" s="87"/>
      <c r="AI498" s="87"/>
      <c r="AJ498" s="87"/>
      <c r="AK498" s="87"/>
      <c r="AL498" s="87"/>
      <c r="AM498" s="85"/>
      <c r="AN498" s="85"/>
      <c r="AO498" s="85"/>
      <c r="AP498" s="12"/>
    </row>
    <row r="499" spans="1:42" ht="17">
      <c r="A499" s="94"/>
      <c r="B499" s="92">
        <v>44270</v>
      </c>
      <c r="C499" s="92">
        <v>44315</v>
      </c>
      <c r="D499" s="92"/>
      <c r="E499" s="92"/>
      <c r="F499" s="90" t="s">
        <v>6954</v>
      </c>
      <c r="G499" s="5" t="s">
        <v>4890</v>
      </c>
      <c r="H499" s="87" t="s">
        <v>6955</v>
      </c>
      <c r="I499" s="87" t="s">
        <v>3242</v>
      </c>
      <c r="J499" s="85" t="s">
        <v>146</v>
      </c>
      <c r="K499" s="91" t="s">
        <v>2896</v>
      </c>
      <c r="L499" s="87" t="s">
        <v>7269</v>
      </c>
      <c r="M499" s="87" t="s">
        <v>1616</v>
      </c>
      <c r="N499" s="95">
        <v>1000</v>
      </c>
      <c r="O499" s="96" t="s">
        <v>6965</v>
      </c>
      <c r="P499" s="96" t="s">
        <v>6965</v>
      </c>
      <c r="Q499" s="85" t="s">
        <v>6959</v>
      </c>
      <c r="R499" s="87" t="s">
        <v>6969</v>
      </c>
      <c r="S499" s="217" t="s">
        <v>12279</v>
      </c>
      <c r="T499" s="94"/>
      <c r="U499" s="87"/>
      <c r="V499" s="87" t="s">
        <v>139</v>
      </c>
      <c r="W499" s="85" t="s">
        <v>37</v>
      </c>
      <c r="X499" s="87"/>
      <c r="Y499" s="87"/>
      <c r="Z499" s="87"/>
      <c r="AA499" s="87"/>
      <c r="AB499" s="87"/>
      <c r="AC499" s="87"/>
      <c r="AD499" s="87"/>
      <c r="AE499" s="87"/>
      <c r="AF499" s="87"/>
      <c r="AG499" s="87"/>
      <c r="AH499" s="87"/>
      <c r="AI499" s="87"/>
      <c r="AJ499" s="87"/>
      <c r="AK499" s="87"/>
      <c r="AL499" s="87"/>
      <c r="AM499" s="85"/>
      <c r="AN499" s="85"/>
      <c r="AO499" s="85"/>
      <c r="AP499" s="12"/>
    </row>
    <row r="500" spans="1:42" ht="17">
      <c r="A500" s="94"/>
      <c r="B500" s="92">
        <v>44263</v>
      </c>
      <c r="C500" s="92">
        <v>44324</v>
      </c>
      <c r="D500" s="92"/>
      <c r="E500" s="92"/>
      <c r="F500" s="90" t="s">
        <v>6954</v>
      </c>
      <c r="G500" s="5" t="s">
        <v>4890</v>
      </c>
      <c r="H500" s="87" t="s">
        <v>6955</v>
      </c>
      <c r="I500" s="87" t="s">
        <v>3242</v>
      </c>
      <c r="J500" s="85" t="s">
        <v>178</v>
      </c>
      <c r="K500" s="91" t="s">
        <v>7186</v>
      </c>
      <c r="L500" s="87" t="s">
        <v>7187</v>
      </c>
      <c r="M500" s="87" t="s">
        <v>7188</v>
      </c>
      <c r="N500" s="95">
        <v>10000</v>
      </c>
      <c r="O500" s="96" t="s">
        <v>6982</v>
      </c>
      <c r="P500" s="96" t="s">
        <v>6982</v>
      </c>
      <c r="Q500" s="85" t="s">
        <v>6959</v>
      </c>
      <c r="R500" s="87" t="s">
        <v>7189</v>
      </c>
      <c r="S500" s="91" t="s">
        <v>6966</v>
      </c>
      <c r="T500" s="94"/>
      <c r="U500" s="87"/>
      <c r="V500" s="87" t="s">
        <v>139</v>
      </c>
      <c r="W500" s="85" t="s">
        <v>37</v>
      </c>
      <c r="X500" s="87"/>
      <c r="Y500" s="87"/>
      <c r="Z500" s="87"/>
      <c r="AA500" s="87"/>
      <c r="AB500" s="87"/>
      <c r="AC500" s="87"/>
      <c r="AD500" s="87"/>
      <c r="AE500" s="87"/>
      <c r="AF500" s="87"/>
      <c r="AG500" s="87"/>
      <c r="AH500" s="87"/>
      <c r="AI500" s="87"/>
      <c r="AJ500" s="87"/>
      <c r="AK500" s="87"/>
      <c r="AL500" s="87"/>
      <c r="AM500" s="85"/>
      <c r="AN500" s="85"/>
      <c r="AO500" s="85"/>
      <c r="AP500" s="12"/>
    </row>
    <row r="501" spans="1:42" ht="17">
      <c r="A501" s="94"/>
      <c r="B501" s="92">
        <v>44273</v>
      </c>
      <c r="C501" s="92">
        <v>44301</v>
      </c>
      <c r="D501" s="92"/>
      <c r="E501" s="92"/>
      <c r="F501" s="90" t="s">
        <v>6954</v>
      </c>
      <c r="G501" s="5" t="s">
        <v>4890</v>
      </c>
      <c r="H501" s="87" t="s">
        <v>6955</v>
      </c>
      <c r="I501" s="87" t="s">
        <v>3242</v>
      </c>
      <c r="J501" s="85" t="s">
        <v>178</v>
      </c>
      <c r="K501" s="91" t="s">
        <v>5856</v>
      </c>
      <c r="L501" s="87" t="s">
        <v>7270</v>
      </c>
      <c r="M501" s="87" t="s">
        <v>3224</v>
      </c>
      <c r="N501" s="95">
        <v>10000</v>
      </c>
      <c r="O501" s="96" t="s">
        <v>6982</v>
      </c>
      <c r="P501" s="96" t="s">
        <v>6982</v>
      </c>
      <c r="Q501" s="85" t="s">
        <v>6959</v>
      </c>
      <c r="R501" s="87" t="s">
        <v>6978</v>
      </c>
      <c r="S501" s="91" t="s">
        <v>6966</v>
      </c>
      <c r="T501" s="94"/>
      <c r="U501" s="87"/>
      <c r="V501" s="87" t="s">
        <v>152</v>
      </c>
      <c r="W501" s="85" t="s">
        <v>37</v>
      </c>
      <c r="X501" s="87"/>
      <c r="Y501" s="87"/>
      <c r="Z501" s="87"/>
      <c r="AA501" s="87"/>
      <c r="AB501" s="87"/>
      <c r="AC501" s="87"/>
      <c r="AD501" s="87"/>
      <c r="AE501" s="87"/>
      <c r="AF501" s="87"/>
      <c r="AG501" s="87"/>
      <c r="AH501" s="87"/>
      <c r="AI501" s="87"/>
      <c r="AJ501" s="87"/>
      <c r="AK501" s="87"/>
      <c r="AL501" s="87"/>
      <c r="AM501" s="85"/>
      <c r="AN501" s="85"/>
      <c r="AO501" s="85"/>
      <c r="AP501" s="12"/>
    </row>
    <row r="502" spans="1:42" ht="17">
      <c r="A502" s="97"/>
      <c r="B502" s="92">
        <v>44294</v>
      </c>
      <c r="C502" s="92">
        <v>44395</v>
      </c>
      <c r="D502" s="92"/>
      <c r="E502" s="92">
        <v>44365</v>
      </c>
      <c r="F502" s="90" t="s">
        <v>6954</v>
      </c>
      <c r="G502" s="5" t="s">
        <v>4890</v>
      </c>
      <c r="H502" s="87" t="s">
        <v>6955</v>
      </c>
      <c r="I502" s="87" t="s">
        <v>3242</v>
      </c>
      <c r="J502" s="85" t="s">
        <v>178</v>
      </c>
      <c r="K502" s="91" t="s">
        <v>5839</v>
      </c>
      <c r="L502" s="87" t="s">
        <v>7379</v>
      </c>
      <c r="M502" s="87" t="s">
        <v>342</v>
      </c>
      <c r="N502" s="87">
        <v>10000</v>
      </c>
      <c r="O502" s="96" t="s">
        <v>6965</v>
      </c>
      <c r="P502" s="96"/>
      <c r="Q502" s="85" t="s">
        <v>6959</v>
      </c>
      <c r="R502" s="87" t="s">
        <v>7030</v>
      </c>
      <c r="S502" s="19" t="s">
        <v>12280</v>
      </c>
      <c r="T502" s="94"/>
      <c r="U502" s="87"/>
      <c r="V502" s="87" t="s">
        <v>139</v>
      </c>
      <c r="W502" s="85"/>
      <c r="X502" s="87"/>
      <c r="Y502" s="87"/>
      <c r="Z502" s="87"/>
      <c r="AA502" s="87"/>
      <c r="AB502" s="87"/>
      <c r="AC502" s="87"/>
      <c r="AD502" s="87"/>
      <c r="AE502" s="87"/>
      <c r="AF502" s="87"/>
      <c r="AG502" s="87"/>
      <c r="AH502" s="87"/>
      <c r="AI502" s="87"/>
      <c r="AJ502" s="87"/>
      <c r="AK502" s="87"/>
      <c r="AL502" s="87"/>
      <c r="AM502" s="85"/>
      <c r="AN502" s="85"/>
      <c r="AO502" s="85"/>
      <c r="AP502" s="12"/>
    </row>
    <row r="503" spans="1:42" ht="36">
      <c r="A503" s="94"/>
      <c r="B503" s="92">
        <v>44281</v>
      </c>
      <c r="C503" s="92">
        <v>44307</v>
      </c>
      <c r="D503" s="92"/>
      <c r="E503" s="92"/>
      <c r="F503" s="90" t="s">
        <v>6954</v>
      </c>
      <c r="G503" s="5" t="s">
        <v>4890</v>
      </c>
      <c r="H503" s="87" t="s">
        <v>6955</v>
      </c>
      <c r="I503" s="87" t="s">
        <v>3242</v>
      </c>
      <c r="J503" s="85" t="s">
        <v>178</v>
      </c>
      <c r="K503" s="91" t="s">
        <v>7346</v>
      </c>
      <c r="L503" s="87" t="s">
        <v>7347</v>
      </c>
      <c r="M503" s="87" t="s">
        <v>3224</v>
      </c>
      <c r="N503" s="95">
        <v>4788</v>
      </c>
      <c r="O503" s="96" t="s">
        <v>6982</v>
      </c>
      <c r="P503" s="96" t="s">
        <v>6965</v>
      </c>
      <c r="Q503" s="85" t="s">
        <v>6959</v>
      </c>
      <c r="R503" s="87" t="s">
        <v>6978</v>
      </c>
      <c r="S503" s="91" t="s">
        <v>6966</v>
      </c>
      <c r="T503" s="94" t="s">
        <v>8575</v>
      </c>
      <c r="U503" s="87"/>
      <c r="V503" s="87" t="s">
        <v>139</v>
      </c>
      <c r="W503" s="85" t="s">
        <v>37</v>
      </c>
      <c r="X503" s="87"/>
      <c r="Y503" s="87"/>
      <c r="Z503" s="87"/>
      <c r="AA503" s="87"/>
      <c r="AB503" s="87"/>
      <c r="AC503" s="87"/>
      <c r="AD503" s="87"/>
      <c r="AE503" s="87"/>
      <c r="AF503" s="87"/>
      <c r="AG503" s="87"/>
      <c r="AH503" s="87"/>
      <c r="AI503" s="87"/>
      <c r="AJ503" s="87"/>
      <c r="AK503" s="87"/>
      <c r="AL503" s="87"/>
      <c r="AM503" s="85"/>
      <c r="AN503" s="85"/>
      <c r="AO503" s="85"/>
      <c r="AP503" s="12"/>
    </row>
    <row r="504" spans="1:42" ht="17">
      <c r="A504" s="94"/>
      <c r="B504" s="92">
        <v>44259</v>
      </c>
      <c r="C504" s="92">
        <v>44299</v>
      </c>
      <c r="D504" s="92"/>
      <c r="E504" s="92"/>
      <c r="F504" s="90" t="s">
        <v>6954</v>
      </c>
      <c r="G504" s="5" t="s">
        <v>4890</v>
      </c>
      <c r="H504" s="87" t="s">
        <v>6955</v>
      </c>
      <c r="I504" s="87" t="s">
        <v>3242</v>
      </c>
      <c r="J504" s="85" t="s">
        <v>178</v>
      </c>
      <c r="K504" s="91" t="s">
        <v>7161</v>
      </c>
      <c r="L504" s="87" t="s">
        <v>7162</v>
      </c>
      <c r="M504" s="87" t="s">
        <v>142</v>
      </c>
      <c r="N504" s="95">
        <v>1000</v>
      </c>
      <c r="O504" s="96" t="s">
        <v>6965</v>
      </c>
      <c r="P504" s="96" t="s">
        <v>6965</v>
      </c>
      <c r="Q504" s="85" t="s">
        <v>6959</v>
      </c>
      <c r="R504" s="87" t="s">
        <v>7163</v>
      </c>
      <c r="S504" s="85" t="s">
        <v>6966</v>
      </c>
      <c r="T504" s="94"/>
      <c r="U504" s="87"/>
      <c r="V504" s="87" t="s">
        <v>139</v>
      </c>
      <c r="W504" s="85" t="s">
        <v>37</v>
      </c>
      <c r="X504" s="87"/>
      <c r="Y504" s="87"/>
      <c r="Z504" s="87"/>
      <c r="AA504" s="87"/>
      <c r="AB504" s="87"/>
      <c r="AC504" s="87"/>
      <c r="AD504" s="87"/>
      <c r="AE504" s="87"/>
      <c r="AF504" s="87"/>
      <c r="AG504" s="87"/>
      <c r="AH504" s="87"/>
      <c r="AI504" s="87"/>
      <c r="AJ504" s="87"/>
      <c r="AK504" s="87"/>
      <c r="AL504" s="87"/>
      <c r="AM504" s="85"/>
      <c r="AN504" s="85"/>
      <c r="AO504" s="85"/>
      <c r="AP504" s="12"/>
    </row>
    <row r="505" spans="1:42" ht="18">
      <c r="A505" s="94"/>
      <c r="B505" s="92">
        <v>44267</v>
      </c>
      <c r="C505" s="92">
        <v>44309</v>
      </c>
      <c r="D505" s="92"/>
      <c r="E505" s="92"/>
      <c r="F505" s="90" t="s">
        <v>6954</v>
      </c>
      <c r="G505" s="5" t="s">
        <v>4890</v>
      </c>
      <c r="H505" s="87" t="s">
        <v>6955</v>
      </c>
      <c r="I505" s="87" t="s">
        <v>3242</v>
      </c>
      <c r="J505" s="85" t="s">
        <v>178</v>
      </c>
      <c r="K505" s="122" t="s">
        <v>7256</v>
      </c>
      <c r="L505" s="87" t="s">
        <v>7257</v>
      </c>
      <c r="M505" s="87" t="s">
        <v>7188</v>
      </c>
      <c r="N505" s="95">
        <v>1000</v>
      </c>
      <c r="O505" s="96" t="s">
        <v>6982</v>
      </c>
      <c r="P505" s="96" t="s">
        <v>6982</v>
      </c>
      <c r="Q505" s="85" t="s">
        <v>6959</v>
      </c>
      <c r="R505" s="87" t="s">
        <v>6978</v>
      </c>
      <c r="S505" s="91" t="s">
        <v>6966</v>
      </c>
      <c r="T505" s="94" t="s">
        <v>8576</v>
      </c>
      <c r="U505" s="87"/>
      <c r="V505" s="87" t="s">
        <v>139</v>
      </c>
      <c r="W505" s="85" t="s">
        <v>37</v>
      </c>
      <c r="X505" s="87"/>
      <c r="Y505" s="87"/>
      <c r="Z505" s="87"/>
      <c r="AA505" s="87"/>
      <c r="AB505" s="87"/>
      <c r="AC505" s="87"/>
      <c r="AD505" s="87"/>
      <c r="AE505" s="87"/>
      <c r="AF505" s="87"/>
      <c r="AG505" s="87"/>
      <c r="AH505" s="87"/>
      <c r="AI505" s="87"/>
      <c r="AJ505" s="87"/>
      <c r="AK505" s="87"/>
      <c r="AL505" s="87"/>
      <c r="AM505" s="85"/>
      <c r="AN505" s="85"/>
      <c r="AO505" s="85"/>
      <c r="AP505" s="12"/>
    </row>
    <row r="506" spans="1:42" ht="17">
      <c r="A506" s="94"/>
      <c r="B506" s="92">
        <v>44293</v>
      </c>
      <c r="C506" s="92">
        <v>44380</v>
      </c>
      <c r="D506" s="92"/>
      <c r="E506" s="92">
        <v>44350</v>
      </c>
      <c r="F506" s="90" t="s">
        <v>6954</v>
      </c>
      <c r="G506" s="5" t="s">
        <v>4890</v>
      </c>
      <c r="H506" s="87" t="s">
        <v>6955</v>
      </c>
      <c r="I506" s="87" t="s">
        <v>3242</v>
      </c>
      <c r="J506" s="85" t="s">
        <v>178</v>
      </c>
      <c r="K506" s="99" t="s">
        <v>8577</v>
      </c>
      <c r="L506" s="87" t="s">
        <v>8578</v>
      </c>
      <c r="M506" s="87" t="s">
        <v>142</v>
      </c>
      <c r="N506" s="95">
        <v>1000</v>
      </c>
      <c r="O506" s="90" t="s">
        <v>6965</v>
      </c>
      <c r="P506" s="101"/>
      <c r="Q506" s="85" t="s">
        <v>6959</v>
      </c>
      <c r="R506" s="85" t="s">
        <v>7030</v>
      </c>
      <c r="S506" s="19" t="s">
        <v>12281</v>
      </c>
      <c r="T506" s="102"/>
      <c r="U506" s="85"/>
      <c r="V506" s="85" t="s">
        <v>139</v>
      </c>
      <c r="W506" s="85" t="s">
        <v>37</v>
      </c>
      <c r="X506" s="85"/>
      <c r="Y506" s="85"/>
      <c r="Z506" s="85"/>
      <c r="AA506" s="85"/>
      <c r="AB506" s="85"/>
      <c r="AC506" s="85"/>
      <c r="AD506" s="85"/>
      <c r="AE506" s="85"/>
      <c r="AF506" s="85"/>
      <c r="AG506" s="85"/>
      <c r="AH506" s="85"/>
      <c r="AI506" s="85"/>
      <c r="AJ506" s="85"/>
      <c r="AK506" s="85"/>
      <c r="AL506" s="85"/>
      <c r="AM506" s="85"/>
      <c r="AN506" s="85"/>
      <c r="AO506" s="85"/>
      <c r="AP506" s="12"/>
    </row>
    <row r="507" spans="1:42" ht="17">
      <c r="A507" s="103"/>
      <c r="B507" s="92">
        <v>44295</v>
      </c>
      <c r="C507" s="92">
        <v>44394</v>
      </c>
      <c r="D507" s="92"/>
      <c r="E507" s="92">
        <v>44364</v>
      </c>
      <c r="F507" s="90" t="s">
        <v>6954</v>
      </c>
      <c r="G507" s="5" t="s">
        <v>4890</v>
      </c>
      <c r="H507" s="87" t="s">
        <v>6955</v>
      </c>
      <c r="I507" s="87" t="s">
        <v>3242</v>
      </c>
      <c r="J507" s="85" t="s">
        <v>178</v>
      </c>
      <c r="K507" s="99" t="s">
        <v>8579</v>
      </c>
      <c r="L507" s="85" t="s">
        <v>8580</v>
      </c>
      <c r="M507" s="85"/>
      <c r="N507" s="106">
        <v>1000</v>
      </c>
      <c r="O507" s="90" t="s">
        <v>6957</v>
      </c>
      <c r="P507" s="90"/>
      <c r="Q507" s="85"/>
      <c r="R507" s="85" t="s">
        <v>7030</v>
      </c>
      <c r="S507" s="85" t="s">
        <v>6966</v>
      </c>
      <c r="T507" s="102"/>
      <c r="U507" s="85"/>
      <c r="V507" s="85" t="s">
        <v>139</v>
      </c>
      <c r="W507" s="85" t="s">
        <v>37</v>
      </c>
      <c r="X507" s="85"/>
      <c r="Y507" s="85"/>
      <c r="Z507" s="85"/>
      <c r="AA507" s="85"/>
      <c r="AB507" s="85"/>
      <c r="AC507" s="85"/>
      <c r="AD507" s="85"/>
      <c r="AE507" s="85"/>
      <c r="AF507" s="85"/>
      <c r="AG507" s="85"/>
      <c r="AH507" s="85"/>
      <c r="AI507" s="85"/>
      <c r="AJ507" s="85"/>
      <c r="AK507" s="85"/>
      <c r="AL507" s="85"/>
      <c r="AM507" s="85"/>
      <c r="AN507" s="85"/>
      <c r="AO507" s="85"/>
      <c r="AP507" s="12"/>
    </row>
    <row r="508" spans="1:42" ht="17">
      <c r="A508" s="218"/>
      <c r="B508" s="124">
        <v>44295</v>
      </c>
      <c r="C508" s="124"/>
      <c r="D508" s="124"/>
      <c r="E508" s="124">
        <v>44372</v>
      </c>
      <c r="F508" s="90" t="s">
        <v>6954</v>
      </c>
      <c r="G508" s="5" t="s">
        <v>4890</v>
      </c>
      <c r="H508" s="87" t="s">
        <v>6955</v>
      </c>
      <c r="I508" s="87" t="s">
        <v>3242</v>
      </c>
      <c r="J508" s="121" t="s">
        <v>178</v>
      </c>
      <c r="K508" s="125" t="s">
        <v>8581</v>
      </c>
      <c r="L508" s="121" t="s">
        <v>8582</v>
      </c>
      <c r="M508" s="121" t="s">
        <v>142</v>
      </c>
      <c r="N508" s="126">
        <v>1000</v>
      </c>
      <c r="O508" s="131" t="s">
        <v>6982</v>
      </c>
      <c r="P508" s="131"/>
      <c r="Q508" s="121" t="s">
        <v>6959</v>
      </c>
      <c r="R508" s="121" t="s">
        <v>6978</v>
      </c>
      <c r="S508" s="121" t="s">
        <v>6966</v>
      </c>
      <c r="T508" s="159"/>
      <c r="U508" s="121"/>
      <c r="V508" s="121" t="s">
        <v>139</v>
      </c>
      <c r="W508" s="121" t="s">
        <v>37</v>
      </c>
      <c r="X508" s="121"/>
      <c r="Y508" s="121"/>
      <c r="Z508" s="121"/>
      <c r="AA508" s="121"/>
      <c r="AB508" s="121"/>
      <c r="AC508" s="121"/>
      <c r="AD508" s="121"/>
      <c r="AE508" s="121"/>
      <c r="AF508" s="121"/>
      <c r="AG508" s="121"/>
      <c r="AH508" s="121"/>
      <c r="AI508" s="121"/>
      <c r="AJ508" s="121"/>
      <c r="AK508" s="121"/>
      <c r="AL508" s="121"/>
      <c r="AM508" s="121"/>
      <c r="AN508" s="121"/>
      <c r="AO508" s="121"/>
      <c r="AP508" s="50"/>
    </row>
    <row r="509" spans="1:42" ht="108">
      <c r="A509" s="94"/>
      <c r="B509" s="92">
        <v>44260</v>
      </c>
      <c r="C509" s="92" t="s">
        <v>7333</v>
      </c>
      <c r="D509" s="92"/>
      <c r="E509" s="92" t="s">
        <v>7333</v>
      </c>
      <c r="F509" s="90" t="s">
        <v>6954</v>
      </c>
      <c r="G509" s="5" t="s">
        <v>4890</v>
      </c>
      <c r="H509" s="87" t="s">
        <v>6955</v>
      </c>
      <c r="I509" s="87" t="s">
        <v>3242</v>
      </c>
      <c r="J509" s="85" t="s">
        <v>281</v>
      </c>
      <c r="K509" s="91" t="s">
        <v>7164</v>
      </c>
      <c r="L509" s="87" t="s">
        <v>7165</v>
      </c>
      <c r="M509" s="87" t="s">
        <v>340</v>
      </c>
      <c r="N509" s="95">
        <v>5000</v>
      </c>
      <c r="O509" s="96" t="s">
        <v>6982</v>
      </c>
      <c r="P509" s="96" t="s">
        <v>6982</v>
      </c>
      <c r="Q509" s="85" t="s">
        <v>6959</v>
      </c>
      <c r="R509" s="87" t="s">
        <v>7030</v>
      </c>
      <c r="S509" s="19" t="s">
        <v>12282</v>
      </c>
      <c r="T509" s="94" t="s">
        <v>7166</v>
      </c>
      <c r="U509" s="87"/>
      <c r="V509" s="87" t="s">
        <v>139</v>
      </c>
      <c r="W509" s="85" t="s">
        <v>37</v>
      </c>
      <c r="X509" s="87"/>
      <c r="Y509" s="87"/>
      <c r="Z509" s="87"/>
      <c r="AA509" s="87"/>
      <c r="AB509" s="87"/>
      <c r="AC509" s="87"/>
      <c r="AD509" s="87"/>
      <c r="AE509" s="87"/>
      <c r="AF509" s="87"/>
      <c r="AG509" s="87"/>
      <c r="AH509" s="87"/>
      <c r="AI509" s="87"/>
      <c r="AJ509" s="87"/>
      <c r="AK509" s="87"/>
      <c r="AL509" s="87"/>
      <c r="AM509" s="85"/>
      <c r="AN509" s="85"/>
      <c r="AO509" s="85"/>
      <c r="AP509" s="12"/>
    </row>
    <row r="510" spans="1:42" ht="17">
      <c r="A510" s="85"/>
      <c r="B510" s="92"/>
      <c r="C510" s="92"/>
      <c r="D510" s="92"/>
      <c r="E510" s="92"/>
      <c r="F510" s="16"/>
      <c r="G510" s="5" t="s">
        <v>4890</v>
      </c>
      <c r="H510" s="87" t="s">
        <v>6955</v>
      </c>
      <c r="I510" s="87" t="s">
        <v>3242</v>
      </c>
      <c r="J510" s="85"/>
      <c r="K510" s="93" t="s">
        <v>8583</v>
      </c>
      <c r="L510" s="34"/>
      <c r="M510" s="85"/>
      <c r="N510" s="85">
        <v>1107</v>
      </c>
      <c r="O510" s="90"/>
      <c r="P510" s="90"/>
      <c r="Q510" s="85"/>
      <c r="R510" s="85"/>
      <c r="S510" s="91"/>
      <c r="T510" s="85"/>
      <c r="U510" s="85"/>
      <c r="V510" s="85"/>
      <c r="W510" s="85"/>
      <c r="X510" s="85"/>
      <c r="Y510" s="85"/>
      <c r="Z510" s="85"/>
      <c r="AA510" s="85"/>
      <c r="AB510" s="85"/>
      <c r="AC510" s="85"/>
      <c r="AD510" s="85"/>
      <c r="AE510" s="85"/>
      <c r="AF510" s="85"/>
      <c r="AG510" s="85"/>
      <c r="AH510" s="85"/>
      <c r="AI510" s="85"/>
      <c r="AJ510" s="85"/>
      <c r="AK510" s="85"/>
      <c r="AL510" s="85"/>
      <c r="AM510" s="85"/>
      <c r="AN510" s="85"/>
      <c r="AO510" s="85"/>
      <c r="AP510" s="12"/>
    </row>
    <row r="511" spans="1:42" ht="17">
      <c r="A511" s="85"/>
      <c r="B511" s="92">
        <v>44351</v>
      </c>
      <c r="C511" s="92" t="s">
        <v>7333</v>
      </c>
      <c r="D511" s="92">
        <v>44351</v>
      </c>
      <c r="E511" s="92">
        <v>44351</v>
      </c>
      <c r="F511" s="16"/>
      <c r="G511" s="5" t="s">
        <v>4890</v>
      </c>
      <c r="H511" s="87" t="s">
        <v>6955</v>
      </c>
      <c r="I511" s="87" t="s">
        <v>3242</v>
      </c>
      <c r="J511" s="85" t="s">
        <v>281</v>
      </c>
      <c r="K511" s="156" t="s">
        <v>5879</v>
      </c>
      <c r="L511" s="172" t="s">
        <v>8584</v>
      </c>
      <c r="M511" s="85" t="s">
        <v>327</v>
      </c>
      <c r="N511" s="85">
        <v>6055.69</v>
      </c>
      <c r="O511" s="90" t="s">
        <v>6958</v>
      </c>
      <c r="P511" s="90" t="s">
        <v>6958</v>
      </c>
      <c r="Q511" s="85" t="s">
        <v>6959</v>
      </c>
      <c r="R511" s="87" t="s">
        <v>7030</v>
      </c>
      <c r="S511" s="91" t="s">
        <v>6973</v>
      </c>
      <c r="T511" s="85" t="s">
        <v>4520</v>
      </c>
      <c r="U511" s="85"/>
      <c r="V511" s="85" t="s">
        <v>139</v>
      </c>
      <c r="W511" s="85" t="s">
        <v>37</v>
      </c>
      <c r="X511" s="85"/>
      <c r="Y511" s="85"/>
      <c r="Z511" s="85"/>
      <c r="AA511" s="85"/>
      <c r="AB511" s="85"/>
      <c r="AC511" s="85"/>
      <c r="AD511" s="85"/>
      <c r="AE511" s="85"/>
      <c r="AF511" s="85"/>
      <c r="AG511" s="85"/>
      <c r="AH511" s="85"/>
      <c r="AI511" s="85"/>
      <c r="AJ511" s="85"/>
      <c r="AK511" s="85"/>
      <c r="AL511" s="85"/>
      <c r="AM511" s="85"/>
      <c r="AN511" s="85"/>
      <c r="AO511" s="85"/>
      <c r="AP511" s="12"/>
    </row>
    <row r="512" spans="1:42" ht="17">
      <c r="A512" s="85"/>
      <c r="B512" s="92">
        <v>44351</v>
      </c>
      <c r="C512" s="92"/>
      <c r="D512" s="92">
        <v>44351</v>
      </c>
      <c r="E512" s="92">
        <v>44351</v>
      </c>
      <c r="F512" s="16"/>
      <c r="G512" s="5" t="s">
        <v>4890</v>
      </c>
      <c r="H512" s="87" t="s">
        <v>6955</v>
      </c>
      <c r="I512" s="87" t="s">
        <v>3242</v>
      </c>
      <c r="J512" s="85" t="s">
        <v>175</v>
      </c>
      <c r="K512" s="91" t="s">
        <v>5970</v>
      </c>
      <c r="L512" s="87" t="s">
        <v>7010</v>
      </c>
      <c r="M512" s="85" t="s">
        <v>5971</v>
      </c>
      <c r="N512" s="85">
        <v>1815</v>
      </c>
      <c r="O512" s="90" t="s">
        <v>6958</v>
      </c>
      <c r="P512" s="90" t="s">
        <v>6958</v>
      </c>
      <c r="Q512" s="85" t="s">
        <v>6959</v>
      </c>
      <c r="R512" s="87" t="s">
        <v>7030</v>
      </c>
      <c r="S512" s="91" t="s">
        <v>6973</v>
      </c>
      <c r="T512" s="85" t="s">
        <v>7119</v>
      </c>
      <c r="U512" s="85"/>
      <c r="V512" s="87" t="s">
        <v>139</v>
      </c>
      <c r="W512" s="85" t="s">
        <v>37</v>
      </c>
      <c r="X512" s="85"/>
      <c r="Y512" s="85"/>
      <c r="Z512" s="85"/>
      <c r="AA512" s="85"/>
      <c r="AB512" s="85"/>
      <c r="AC512" s="85"/>
      <c r="AD512" s="85"/>
      <c r="AE512" s="85"/>
      <c r="AF512" s="85"/>
      <c r="AG512" s="85"/>
      <c r="AH512" s="85"/>
      <c r="AI512" s="85"/>
      <c r="AJ512" s="85"/>
      <c r="AK512" s="85"/>
      <c r="AL512" s="85"/>
      <c r="AM512" s="85"/>
      <c r="AN512" s="85"/>
      <c r="AO512" s="85"/>
      <c r="AP512" s="12"/>
    </row>
    <row r="513" spans="1:42" ht="17">
      <c r="A513" s="85"/>
      <c r="B513" s="86">
        <v>44354</v>
      </c>
      <c r="C513" s="86"/>
      <c r="D513" s="86"/>
      <c r="E513" s="86">
        <v>44354</v>
      </c>
      <c r="F513" s="44"/>
      <c r="G513" s="5" t="s">
        <v>4890</v>
      </c>
      <c r="H513" s="87" t="s">
        <v>6955</v>
      </c>
      <c r="I513" s="87" t="s">
        <v>3242</v>
      </c>
      <c r="J513" s="85" t="s">
        <v>6279</v>
      </c>
      <c r="K513" s="208" t="s">
        <v>8585</v>
      </c>
      <c r="L513" s="87" t="s">
        <v>8586</v>
      </c>
      <c r="M513" s="85" t="s">
        <v>142</v>
      </c>
      <c r="N513" s="85"/>
      <c r="O513" s="90" t="s">
        <v>6982</v>
      </c>
      <c r="P513" s="90"/>
      <c r="Q513" s="85" t="s">
        <v>6959</v>
      </c>
      <c r="R513" s="85" t="s">
        <v>7030</v>
      </c>
      <c r="S513" s="91" t="s">
        <v>6973</v>
      </c>
      <c r="T513" s="85"/>
      <c r="U513" s="85"/>
      <c r="V513" s="117" t="s">
        <v>139</v>
      </c>
      <c r="W513" s="85" t="s">
        <v>37</v>
      </c>
      <c r="X513" s="85"/>
      <c r="Y513" s="85"/>
      <c r="Z513" s="85"/>
      <c r="AA513" s="85"/>
      <c r="AB513" s="85"/>
      <c r="AC513" s="85"/>
      <c r="AD513" s="85"/>
      <c r="AE513" s="85"/>
      <c r="AF513" s="85"/>
      <c r="AG513" s="85"/>
      <c r="AH513" s="85"/>
      <c r="AI513" s="85"/>
      <c r="AJ513" s="85"/>
      <c r="AK513" s="85"/>
      <c r="AL513" s="85"/>
      <c r="AM513" s="85"/>
      <c r="AN513" s="85"/>
      <c r="AO513" s="85"/>
      <c r="AP513" s="84"/>
    </row>
    <row r="514" spans="1:42" ht="17">
      <c r="A514" s="85"/>
      <c r="B514" s="92">
        <v>44354</v>
      </c>
      <c r="C514" s="105">
        <v>44378</v>
      </c>
      <c r="D514" s="92"/>
      <c r="E514" s="92">
        <v>44354</v>
      </c>
      <c r="F514" s="16"/>
      <c r="G514" s="5" t="s">
        <v>4890</v>
      </c>
      <c r="H514" s="87" t="s">
        <v>6955</v>
      </c>
      <c r="I514" s="87" t="s">
        <v>3242</v>
      </c>
      <c r="J514" s="85" t="s">
        <v>154</v>
      </c>
      <c r="K514" s="167" t="s">
        <v>8587</v>
      </c>
      <c r="L514" s="34" t="s">
        <v>8588</v>
      </c>
      <c r="M514" s="85" t="s">
        <v>168</v>
      </c>
      <c r="N514" s="85">
        <v>1000</v>
      </c>
      <c r="O514" s="90" t="s">
        <v>6965</v>
      </c>
      <c r="P514" s="90" t="s">
        <v>6965</v>
      </c>
      <c r="Q514" s="85" t="s">
        <v>6959</v>
      </c>
      <c r="R514" s="85" t="s">
        <v>7391</v>
      </c>
      <c r="S514" s="91" t="s">
        <v>6973</v>
      </c>
      <c r="T514" s="85" t="s">
        <v>8589</v>
      </c>
      <c r="U514" s="85"/>
      <c r="V514" s="87" t="s">
        <v>139</v>
      </c>
      <c r="W514" s="85" t="s">
        <v>37</v>
      </c>
      <c r="X514" s="85"/>
      <c r="Y514" s="85"/>
      <c r="Z514" s="85"/>
      <c r="AA514" s="85"/>
      <c r="AB514" s="85"/>
      <c r="AC514" s="85"/>
      <c r="AD514" s="85"/>
      <c r="AE514" s="85"/>
      <c r="AF514" s="85"/>
      <c r="AG514" s="85"/>
      <c r="AH514" s="85"/>
      <c r="AI514" s="85"/>
      <c r="AJ514" s="85"/>
      <c r="AK514" s="85"/>
      <c r="AL514" s="85"/>
      <c r="AM514" s="85"/>
      <c r="AN514" s="85"/>
      <c r="AO514" s="85"/>
      <c r="AP514" s="12"/>
    </row>
    <row r="515" spans="1:42" ht="17">
      <c r="A515" s="85"/>
      <c r="B515" s="92">
        <v>44354</v>
      </c>
      <c r="C515" s="92"/>
      <c r="D515" s="92">
        <v>44354</v>
      </c>
      <c r="E515" s="92">
        <v>44354</v>
      </c>
      <c r="F515" s="16"/>
      <c r="G515" s="5" t="s">
        <v>4890</v>
      </c>
      <c r="H515" s="87" t="s">
        <v>6955</v>
      </c>
      <c r="I515" s="87" t="s">
        <v>3242</v>
      </c>
      <c r="J515" s="85" t="s">
        <v>156</v>
      </c>
      <c r="K515" s="73" t="s">
        <v>5049</v>
      </c>
      <c r="L515" s="74" t="s">
        <v>8590</v>
      </c>
      <c r="M515" s="85" t="s">
        <v>142</v>
      </c>
      <c r="N515" s="85">
        <v>900</v>
      </c>
      <c r="O515" s="90" t="s">
        <v>6958</v>
      </c>
      <c r="P515" s="90" t="s">
        <v>6958</v>
      </c>
      <c r="Q515" s="85" t="s">
        <v>6959</v>
      </c>
      <c r="R515" s="87" t="s">
        <v>7030</v>
      </c>
      <c r="S515" s="91" t="s">
        <v>6973</v>
      </c>
      <c r="T515" s="85" t="s">
        <v>7119</v>
      </c>
      <c r="U515" s="85"/>
      <c r="V515" s="87" t="s">
        <v>139</v>
      </c>
      <c r="W515" s="85" t="s">
        <v>37</v>
      </c>
      <c r="X515" s="85"/>
      <c r="Y515" s="85"/>
      <c r="Z515" s="85"/>
      <c r="AA515" s="85"/>
      <c r="AB515" s="85"/>
      <c r="AC515" s="85"/>
      <c r="AD515" s="85"/>
      <c r="AE515" s="85"/>
      <c r="AF515" s="85"/>
      <c r="AG515" s="85"/>
      <c r="AH515" s="85"/>
      <c r="AI515" s="85"/>
      <c r="AJ515" s="85"/>
      <c r="AK515" s="85"/>
      <c r="AL515" s="85"/>
      <c r="AM515" s="85"/>
      <c r="AN515" s="85"/>
      <c r="AO515" s="85"/>
      <c r="AP515" s="12"/>
    </row>
    <row r="516" spans="1:42" ht="17">
      <c r="A516" s="85"/>
      <c r="B516" s="92">
        <v>44354</v>
      </c>
      <c r="C516" s="92"/>
      <c r="D516" s="92">
        <v>44354</v>
      </c>
      <c r="E516" s="92">
        <v>44354</v>
      </c>
      <c r="F516" s="16"/>
      <c r="G516" s="5" t="s">
        <v>4890</v>
      </c>
      <c r="H516" s="87" t="s">
        <v>6955</v>
      </c>
      <c r="I516" s="87" t="s">
        <v>3242</v>
      </c>
      <c r="J516" s="85" t="s">
        <v>156</v>
      </c>
      <c r="K516" s="178" t="s">
        <v>8591</v>
      </c>
      <c r="L516" s="74" t="s">
        <v>8592</v>
      </c>
      <c r="M516" s="85" t="s">
        <v>3224</v>
      </c>
      <c r="N516" s="85">
        <v>7488</v>
      </c>
      <c r="O516" s="90" t="s">
        <v>6958</v>
      </c>
      <c r="P516" s="90" t="s">
        <v>6958</v>
      </c>
      <c r="Q516" s="85" t="s">
        <v>6959</v>
      </c>
      <c r="R516" s="87" t="s">
        <v>7030</v>
      </c>
      <c r="S516" s="91" t="s">
        <v>6973</v>
      </c>
      <c r="T516" s="85" t="s">
        <v>7119</v>
      </c>
      <c r="U516" s="85"/>
      <c r="V516" s="87" t="s">
        <v>139</v>
      </c>
      <c r="W516" s="85"/>
      <c r="X516" s="85"/>
      <c r="Y516" s="85"/>
      <c r="Z516" s="85"/>
      <c r="AA516" s="85"/>
      <c r="AB516" s="85"/>
      <c r="AC516" s="85"/>
      <c r="AD516" s="85"/>
      <c r="AE516" s="85"/>
      <c r="AF516" s="85"/>
      <c r="AG516" s="85"/>
      <c r="AH516" s="85"/>
      <c r="AI516" s="85"/>
      <c r="AJ516" s="85"/>
      <c r="AK516" s="85"/>
      <c r="AL516" s="85"/>
      <c r="AM516" s="85"/>
      <c r="AN516" s="85"/>
      <c r="AO516" s="85"/>
      <c r="AP516" s="12"/>
    </row>
    <row r="517" spans="1:42" ht="17">
      <c r="A517" s="85"/>
      <c r="B517" s="92">
        <v>44354</v>
      </c>
      <c r="C517" s="105">
        <v>44357</v>
      </c>
      <c r="D517" s="92"/>
      <c r="E517" s="92">
        <v>44354</v>
      </c>
      <c r="F517" s="16"/>
      <c r="G517" s="5" t="s">
        <v>4890</v>
      </c>
      <c r="H517" s="87" t="s">
        <v>6955</v>
      </c>
      <c r="I517" s="87" t="s">
        <v>3242</v>
      </c>
      <c r="J517" s="85" t="s">
        <v>154</v>
      </c>
      <c r="K517" s="219" t="s">
        <v>8593</v>
      </c>
      <c r="L517" s="34" t="s">
        <v>8594</v>
      </c>
      <c r="M517" s="85" t="s">
        <v>7080</v>
      </c>
      <c r="N517" s="85">
        <v>492</v>
      </c>
      <c r="O517" s="90" t="s">
        <v>6965</v>
      </c>
      <c r="P517" s="90" t="s">
        <v>6965</v>
      </c>
      <c r="Q517" s="85" t="s">
        <v>6959</v>
      </c>
      <c r="R517" s="87" t="s">
        <v>7030</v>
      </c>
      <c r="S517" s="91" t="s">
        <v>6966</v>
      </c>
      <c r="T517" s="85"/>
      <c r="U517" s="85"/>
      <c r="V517" s="87" t="s">
        <v>345</v>
      </c>
      <c r="W517" s="85" t="s">
        <v>37</v>
      </c>
      <c r="X517" s="85"/>
      <c r="Y517" s="85"/>
      <c r="Z517" s="85"/>
      <c r="AA517" s="85"/>
      <c r="AB517" s="85"/>
      <c r="AC517" s="85"/>
      <c r="AD517" s="85"/>
      <c r="AE517" s="85"/>
      <c r="AF517" s="85"/>
      <c r="AG517" s="85"/>
      <c r="AH517" s="85"/>
      <c r="AI517" s="85"/>
      <c r="AJ517" s="85"/>
      <c r="AK517" s="85"/>
      <c r="AL517" s="85"/>
      <c r="AM517" s="85"/>
      <c r="AN517" s="85"/>
      <c r="AO517" s="85"/>
      <c r="AP517" s="12"/>
    </row>
    <row r="518" spans="1:42" ht="17">
      <c r="A518" s="85"/>
      <c r="B518" s="86">
        <v>44354</v>
      </c>
      <c r="C518" s="86"/>
      <c r="D518" s="86">
        <v>44354</v>
      </c>
      <c r="E518" s="86">
        <v>44354</v>
      </c>
      <c r="F518" s="90" t="s">
        <v>6954</v>
      </c>
      <c r="G518" s="5" t="s">
        <v>4890</v>
      </c>
      <c r="H518" s="87" t="s">
        <v>6955</v>
      </c>
      <c r="I518" s="87" t="s">
        <v>3242</v>
      </c>
      <c r="J518" s="85" t="s">
        <v>178</v>
      </c>
      <c r="K518" s="93" t="s">
        <v>5023</v>
      </c>
      <c r="L518" s="85" t="s">
        <v>8595</v>
      </c>
      <c r="M518" s="85" t="s">
        <v>142</v>
      </c>
      <c r="N518" s="85">
        <v>7315</v>
      </c>
      <c r="O518" s="101" t="s">
        <v>6958</v>
      </c>
      <c r="P518" s="129">
        <v>1</v>
      </c>
      <c r="Q518" s="85">
        <v>2021</v>
      </c>
      <c r="R518" s="85" t="s">
        <v>6978</v>
      </c>
      <c r="S518" s="85" t="s">
        <v>6966</v>
      </c>
      <c r="T518" s="85"/>
      <c r="U518" s="85"/>
      <c r="V518" s="85" t="s">
        <v>139</v>
      </c>
      <c r="W518" s="85" t="s">
        <v>37</v>
      </c>
      <c r="X518" s="85"/>
      <c r="Y518" s="115"/>
      <c r="Z518" s="115"/>
      <c r="AA518" s="115"/>
      <c r="AB518" s="115"/>
      <c r="AC518" s="115"/>
      <c r="AD518" s="115"/>
      <c r="AE518" s="115"/>
      <c r="AF518" s="115"/>
      <c r="AG518" s="115"/>
      <c r="AH518" s="115"/>
      <c r="AI518" s="115"/>
      <c r="AJ518" s="115"/>
      <c r="AK518" s="115"/>
      <c r="AL518" s="115"/>
      <c r="AM518" s="115"/>
      <c r="AN518" s="115"/>
      <c r="AO518" s="115"/>
      <c r="AP518" s="84"/>
    </row>
    <row r="519" spans="1:42" ht="17">
      <c r="A519" s="85"/>
      <c r="B519" s="92">
        <v>44333</v>
      </c>
      <c r="C519" s="92"/>
      <c r="D519" s="92">
        <v>44354</v>
      </c>
      <c r="E519" s="92">
        <v>44351</v>
      </c>
      <c r="F519" s="90" t="s">
        <v>6954</v>
      </c>
      <c r="G519" s="5" t="s">
        <v>4890</v>
      </c>
      <c r="H519" s="87" t="s">
        <v>6955</v>
      </c>
      <c r="I519" s="87" t="s">
        <v>3242</v>
      </c>
      <c r="J519" s="85" t="s">
        <v>146</v>
      </c>
      <c r="K519" s="143">
        <v>100013470227</v>
      </c>
      <c r="L519" s="85" t="s">
        <v>8359</v>
      </c>
      <c r="M519" s="85" t="s">
        <v>142</v>
      </c>
      <c r="N519" s="85">
        <v>38682</v>
      </c>
      <c r="O519" s="90" t="s">
        <v>6958</v>
      </c>
      <c r="P519" s="90"/>
      <c r="Q519" s="85" t="s">
        <v>6959</v>
      </c>
      <c r="R519" s="85" t="s">
        <v>7030</v>
      </c>
      <c r="S519" s="91" t="s">
        <v>6973</v>
      </c>
      <c r="T519" s="85" t="s">
        <v>82</v>
      </c>
      <c r="U519" s="85"/>
      <c r="V519" s="85" t="s">
        <v>139</v>
      </c>
      <c r="W519" s="85"/>
      <c r="X519" s="85"/>
      <c r="Y519" s="85"/>
      <c r="Z519" s="85"/>
      <c r="AA519" s="85"/>
      <c r="AB519" s="85"/>
      <c r="AC519" s="85"/>
      <c r="AD519" s="85"/>
      <c r="AE519" s="85"/>
      <c r="AF519" s="85"/>
      <c r="AG519" s="85"/>
      <c r="AH519" s="85"/>
      <c r="AI519" s="85"/>
      <c r="AJ519" s="85"/>
      <c r="AK519" s="85"/>
      <c r="AL519" s="85"/>
      <c r="AM519" s="85"/>
      <c r="AN519" s="85"/>
      <c r="AO519" s="85"/>
      <c r="AP519" s="145"/>
    </row>
    <row r="520" spans="1:42" ht="17">
      <c r="A520" s="85"/>
      <c r="B520" s="92">
        <v>44354</v>
      </c>
      <c r="C520" s="105"/>
      <c r="D520" s="92">
        <v>44352</v>
      </c>
      <c r="E520" s="92">
        <v>44354</v>
      </c>
      <c r="F520" s="16"/>
      <c r="G520" s="5" t="s">
        <v>4890</v>
      </c>
      <c r="H520" s="87" t="s">
        <v>6955</v>
      </c>
      <c r="I520" s="87" t="s">
        <v>3242</v>
      </c>
      <c r="J520" s="85" t="s">
        <v>154</v>
      </c>
      <c r="K520" s="167" t="s">
        <v>5310</v>
      </c>
      <c r="L520" s="34" t="s">
        <v>8596</v>
      </c>
      <c r="M520" s="85" t="s">
        <v>142</v>
      </c>
      <c r="N520" s="85">
        <v>1574.66</v>
      </c>
      <c r="O520" s="90" t="s">
        <v>6958</v>
      </c>
      <c r="P520" s="90" t="s">
        <v>6958</v>
      </c>
      <c r="Q520" s="85" t="s">
        <v>6959</v>
      </c>
      <c r="R520" s="85" t="s">
        <v>7030</v>
      </c>
      <c r="S520" s="91" t="s">
        <v>6973</v>
      </c>
      <c r="T520" s="85" t="s">
        <v>82</v>
      </c>
      <c r="U520" s="85"/>
      <c r="V520" s="85" t="s">
        <v>139</v>
      </c>
      <c r="W520" s="85" t="s">
        <v>37</v>
      </c>
      <c r="X520" s="85" t="s">
        <v>8597</v>
      </c>
      <c r="Y520" s="85"/>
      <c r="Z520" s="85"/>
      <c r="AA520" s="85"/>
      <c r="AB520" s="85"/>
      <c r="AC520" s="85"/>
      <c r="AD520" s="85"/>
      <c r="AE520" s="85"/>
      <c r="AF520" s="85"/>
      <c r="AG520" s="85"/>
      <c r="AH520" s="85"/>
      <c r="AI520" s="85"/>
      <c r="AJ520" s="85"/>
      <c r="AK520" s="85"/>
      <c r="AL520" s="85"/>
      <c r="AM520" s="85"/>
      <c r="AN520" s="85"/>
      <c r="AO520" s="85"/>
      <c r="AP520" s="12"/>
    </row>
    <row r="521" spans="1:42" ht="17">
      <c r="A521" s="85"/>
      <c r="B521" s="92">
        <v>44354</v>
      </c>
      <c r="C521" s="105"/>
      <c r="D521" s="92">
        <v>44354</v>
      </c>
      <c r="E521" s="92">
        <v>44354</v>
      </c>
      <c r="F521" s="16"/>
      <c r="G521" s="5" t="s">
        <v>4890</v>
      </c>
      <c r="H521" s="87" t="s">
        <v>6955</v>
      </c>
      <c r="I521" s="87" t="s">
        <v>3242</v>
      </c>
      <c r="J521" s="85" t="s">
        <v>154</v>
      </c>
      <c r="K521" s="167" t="s">
        <v>5310</v>
      </c>
      <c r="L521" s="74" t="s">
        <v>8596</v>
      </c>
      <c r="M521" s="85" t="s">
        <v>142</v>
      </c>
      <c r="N521" s="85">
        <v>2307.3200000000002</v>
      </c>
      <c r="O521" s="90" t="s">
        <v>6958</v>
      </c>
      <c r="P521" s="90" t="s">
        <v>6958</v>
      </c>
      <c r="Q521" s="85" t="s">
        <v>6959</v>
      </c>
      <c r="R521" s="85" t="s">
        <v>7030</v>
      </c>
      <c r="S521" s="91" t="s">
        <v>6973</v>
      </c>
      <c r="T521" s="85" t="s">
        <v>82</v>
      </c>
      <c r="U521" s="85"/>
      <c r="V521" s="85" t="s">
        <v>139</v>
      </c>
      <c r="W521" s="85" t="s">
        <v>37</v>
      </c>
      <c r="X521" s="85" t="s">
        <v>8597</v>
      </c>
      <c r="Y521" s="85"/>
      <c r="Z521" s="85"/>
      <c r="AA521" s="85"/>
      <c r="AB521" s="85"/>
      <c r="AC521" s="85"/>
      <c r="AD521" s="85"/>
      <c r="AE521" s="85"/>
      <c r="AF521" s="85"/>
      <c r="AG521" s="85"/>
      <c r="AH521" s="85"/>
      <c r="AI521" s="85"/>
      <c r="AJ521" s="85"/>
      <c r="AK521" s="85"/>
      <c r="AL521" s="85"/>
      <c r="AM521" s="85"/>
      <c r="AN521" s="85"/>
      <c r="AO521" s="85"/>
      <c r="AP521" s="12"/>
    </row>
    <row r="522" spans="1:42" ht="17">
      <c r="A522" s="85"/>
      <c r="B522" s="92">
        <v>44351</v>
      </c>
      <c r="C522" s="92"/>
      <c r="D522" s="92">
        <v>44354</v>
      </c>
      <c r="E522" s="92">
        <v>44351</v>
      </c>
      <c r="F522" s="16"/>
      <c r="G522" s="5" t="s">
        <v>4890</v>
      </c>
      <c r="H522" s="87" t="s">
        <v>6955</v>
      </c>
      <c r="I522" s="87" t="s">
        <v>3242</v>
      </c>
      <c r="J522" s="85" t="s">
        <v>175</v>
      </c>
      <c r="K522" s="91" t="s">
        <v>5970</v>
      </c>
      <c r="L522" s="87" t="s">
        <v>7010</v>
      </c>
      <c r="M522" s="85" t="s">
        <v>5971</v>
      </c>
      <c r="N522" s="85">
        <v>1017.6</v>
      </c>
      <c r="O522" s="90" t="s">
        <v>6958</v>
      </c>
      <c r="P522" s="90" t="s">
        <v>6958</v>
      </c>
      <c r="Q522" s="85" t="s">
        <v>6959</v>
      </c>
      <c r="R522" s="87" t="s">
        <v>7030</v>
      </c>
      <c r="S522" s="91" t="s">
        <v>6973</v>
      </c>
      <c r="T522" s="85" t="s">
        <v>7119</v>
      </c>
      <c r="U522" s="85"/>
      <c r="V522" s="87" t="s">
        <v>139</v>
      </c>
      <c r="W522" s="85" t="s">
        <v>37</v>
      </c>
      <c r="X522" s="85"/>
      <c r="Y522" s="85"/>
      <c r="Z522" s="85"/>
      <c r="AA522" s="85"/>
      <c r="AB522" s="85"/>
      <c r="AC522" s="85"/>
      <c r="AD522" s="85"/>
      <c r="AE522" s="85"/>
      <c r="AF522" s="85"/>
      <c r="AG522" s="85"/>
      <c r="AH522" s="85"/>
      <c r="AI522" s="85"/>
      <c r="AJ522" s="85"/>
      <c r="AK522" s="85"/>
      <c r="AL522" s="85"/>
      <c r="AM522" s="85"/>
      <c r="AN522" s="85"/>
      <c r="AO522" s="85"/>
      <c r="AP522" s="12"/>
    </row>
    <row r="523" spans="1:42" ht="17">
      <c r="A523" s="85"/>
      <c r="B523" s="92">
        <v>44354</v>
      </c>
      <c r="C523" s="92"/>
      <c r="D523" s="92">
        <v>44354</v>
      </c>
      <c r="E523" s="92">
        <v>44354</v>
      </c>
      <c r="F523" s="16"/>
      <c r="G523" s="5" t="s">
        <v>4890</v>
      </c>
      <c r="H523" s="87" t="s">
        <v>6955</v>
      </c>
      <c r="I523" s="87" t="s">
        <v>3242</v>
      </c>
      <c r="J523" s="85" t="s">
        <v>5487</v>
      </c>
      <c r="K523" s="156" t="s">
        <v>8598</v>
      </c>
      <c r="L523" s="172" t="s">
        <v>8599</v>
      </c>
      <c r="M523" s="85" t="s">
        <v>2140</v>
      </c>
      <c r="N523" s="85">
        <v>3209</v>
      </c>
      <c r="O523" s="90" t="s">
        <v>6958</v>
      </c>
      <c r="P523" s="90" t="s">
        <v>6958</v>
      </c>
      <c r="Q523" s="85" t="s">
        <v>6959</v>
      </c>
      <c r="R523" s="87" t="s">
        <v>7030</v>
      </c>
      <c r="S523" s="91" t="s">
        <v>6973</v>
      </c>
      <c r="T523" s="85" t="s">
        <v>7375</v>
      </c>
      <c r="U523" s="85"/>
      <c r="V523" s="87" t="s">
        <v>152</v>
      </c>
      <c r="W523" s="85" t="s">
        <v>37</v>
      </c>
      <c r="X523" s="85"/>
      <c r="Y523" s="85"/>
      <c r="Z523" s="85"/>
      <c r="AA523" s="85"/>
      <c r="AB523" s="85"/>
      <c r="AC523" s="85"/>
      <c r="AD523" s="85"/>
      <c r="AE523" s="85"/>
      <c r="AF523" s="85"/>
      <c r="AG523" s="85"/>
      <c r="AH523" s="85"/>
      <c r="AI523" s="85"/>
      <c r="AJ523" s="85"/>
      <c r="AK523" s="85"/>
      <c r="AL523" s="85"/>
      <c r="AM523" s="85"/>
      <c r="AN523" s="85"/>
      <c r="AO523" s="85"/>
      <c r="AP523" s="12"/>
    </row>
    <row r="524" spans="1:42" ht="17">
      <c r="A524" s="85"/>
      <c r="B524" s="92">
        <v>44354</v>
      </c>
      <c r="C524" s="105"/>
      <c r="D524" s="92">
        <v>44348</v>
      </c>
      <c r="E524" s="92">
        <v>44354</v>
      </c>
      <c r="F524" s="16"/>
      <c r="G524" s="5" t="s">
        <v>4890</v>
      </c>
      <c r="H524" s="87" t="s">
        <v>6955</v>
      </c>
      <c r="I524" s="87" t="s">
        <v>3242</v>
      </c>
      <c r="J524" s="85" t="s">
        <v>154</v>
      </c>
      <c r="K524" s="220" t="s">
        <v>8600</v>
      </c>
      <c r="L524" s="34" t="s">
        <v>8601</v>
      </c>
      <c r="M524" s="85" t="s">
        <v>8602</v>
      </c>
      <c r="N524" s="85">
        <v>1652.31</v>
      </c>
      <c r="O524" s="90" t="s">
        <v>6958</v>
      </c>
      <c r="P524" s="90" t="s">
        <v>6958</v>
      </c>
      <c r="Q524" s="85" t="s">
        <v>6959</v>
      </c>
      <c r="R524" s="87" t="s">
        <v>7030</v>
      </c>
      <c r="S524" s="91" t="s">
        <v>6973</v>
      </c>
      <c r="T524" s="85" t="s">
        <v>7375</v>
      </c>
      <c r="U524" s="85"/>
      <c r="V524" s="87" t="s">
        <v>139</v>
      </c>
      <c r="W524" s="85" t="s">
        <v>37</v>
      </c>
      <c r="X524" s="85"/>
      <c r="Y524" s="85"/>
      <c r="Z524" s="85"/>
      <c r="AA524" s="85"/>
      <c r="AB524" s="85"/>
      <c r="AC524" s="85"/>
      <c r="AD524" s="85"/>
      <c r="AE524" s="85"/>
      <c r="AF524" s="85"/>
      <c r="AG524" s="85"/>
      <c r="AH524" s="85"/>
      <c r="AI524" s="85"/>
      <c r="AJ524" s="85"/>
      <c r="AK524" s="85"/>
      <c r="AL524" s="85"/>
      <c r="AM524" s="85"/>
      <c r="AN524" s="85"/>
      <c r="AO524" s="85"/>
      <c r="AP524" s="12"/>
    </row>
    <row r="525" spans="1:42" ht="17">
      <c r="A525" s="85"/>
      <c r="B525" s="92">
        <v>44354</v>
      </c>
      <c r="C525" s="92"/>
      <c r="D525" s="92">
        <v>44354</v>
      </c>
      <c r="E525" s="92">
        <v>44354</v>
      </c>
      <c r="F525" s="16"/>
      <c r="G525" s="5" t="s">
        <v>4890</v>
      </c>
      <c r="H525" s="87" t="s">
        <v>6955</v>
      </c>
      <c r="I525" s="87" t="s">
        <v>3242</v>
      </c>
      <c r="J525" s="85" t="s">
        <v>6281</v>
      </c>
      <c r="K525" s="156" t="s">
        <v>3179</v>
      </c>
      <c r="L525" s="34" t="s">
        <v>8603</v>
      </c>
      <c r="M525" s="85" t="s">
        <v>8604</v>
      </c>
      <c r="N525" s="85">
        <v>218.5</v>
      </c>
      <c r="O525" s="90" t="s">
        <v>6958</v>
      </c>
      <c r="P525" s="90" t="s">
        <v>6958</v>
      </c>
      <c r="Q525" s="85" t="s">
        <v>6959</v>
      </c>
      <c r="R525" s="85" t="s">
        <v>7030</v>
      </c>
      <c r="S525" s="91" t="s">
        <v>6973</v>
      </c>
      <c r="T525" s="85" t="s">
        <v>7375</v>
      </c>
      <c r="U525" s="85"/>
      <c r="V525" s="87" t="s">
        <v>139</v>
      </c>
      <c r="W525" s="85"/>
      <c r="X525" s="85"/>
      <c r="Y525" s="85"/>
      <c r="Z525" s="85"/>
      <c r="AA525" s="85"/>
      <c r="AB525" s="85"/>
      <c r="AC525" s="85"/>
      <c r="AD525" s="85"/>
      <c r="AE525" s="85"/>
      <c r="AF525" s="85"/>
      <c r="AG525" s="85"/>
      <c r="AH525" s="85"/>
      <c r="AI525" s="85"/>
      <c r="AJ525" s="85"/>
      <c r="AK525" s="85"/>
      <c r="AL525" s="85"/>
      <c r="AM525" s="85"/>
      <c r="AN525" s="85"/>
      <c r="AO525" s="85"/>
      <c r="AP525" s="12"/>
    </row>
    <row r="526" spans="1:42" ht="17">
      <c r="A526" s="85"/>
      <c r="B526" s="92">
        <v>44355</v>
      </c>
      <c r="C526" s="92"/>
      <c r="D526" s="92">
        <v>44355</v>
      </c>
      <c r="E526" s="92">
        <v>44355</v>
      </c>
      <c r="F526" s="16"/>
      <c r="G526" s="5" t="s">
        <v>4890</v>
      </c>
      <c r="H526" s="87" t="s">
        <v>6955</v>
      </c>
      <c r="I526" s="87" t="s">
        <v>3242</v>
      </c>
      <c r="J526" s="85" t="s">
        <v>5487</v>
      </c>
      <c r="K526" s="156" t="s">
        <v>8605</v>
      </c>
      <c r="L526" s="172" t="s">
        <v>8606</v>
      </c>
      <c r="M526" s="85" t="s">
        <v>142</v>
      </c>
      <c r="N526" s="85">
        <v>847.8</v>
      </c>
      <c r="O526" s="90" t="s">
        <v>6958</v>
      </c>
      <c r="P526" s="90" t="s">
        <v>6958</v>
      </c>
      <c r="Q526" s="85" t="s">
        <v>6959</v>
      </c>
      <c r="R526" s="85" t="s">
        <v>7030</v>
      </c>
      <c r="S526" s="91" t="s">
        <v>6961</v>
      </c>
      <c r="T526" s="85" t="s">
        <v>7375</v>
      </c>
      <c r="U526" s="85"/>
      <c r="V526" s="87" t="s">
        <v>139</v>
      </c>
      <c r="W526" s="85" t="s">
        <v>37</v>
      </c>
      <c r="X526" s="85"/>
      <c r="Y526" s="85"/>
      <c r="Z526" s="85"/>
      <c r="AA526" s="85"/>
      <c r="AB526" s="85"/>
      <c r="AC526" s="85"/>
      <c r="AD526" s="85"/>
      <c r="AE526" s="85"/>
      <c r="AF526" s="85"/>
      <c r="AG526" s="85"/>
      <c r="AH526" s="85"/>
      <c r="AI526" s="85"/>
      <c r="AJ526" s="85"/>
      <c r="AK526" s="85"/>
      <c r="AL526" s="85"/>
      <c r="AM526" s="85"/>
      <c r="AN526" s="85"/>
      <c r="AO526" s="85"/>
      <c r="AP526" s="12"/>
    </row>
    <row r="527" spans="1:42" ht="17">
      <c r="A527" s="85"/>
      <c r="B527" s="92">
        <v>44355</v>
      </c>
      <c r="C527" s="105">
        <v>44435</v>
      </c>
      <c r="D527" s="92"/>
      <c r="E527" s="92">
        <v>44355</v>
      </c>
      <c r="F527" s="16"/>
      <c r="G527" s="5" t="s">
        <v>4890</v>
      </c>
      <c r="H527" s="87" t="s">
        <v>6955</v>
      </c>
      <c r="I527" s="87" t="s">
        <v>3242</v>
      </c>
      <c r="J527" s="85" t="s">
        <v>154</v>
      </c>
      <c r="K527" s="167" t="s">
        <v>8607</v>
      </c>
      <c r="L527" s="34" t="s">
        <v>8608</v>
      </c>
      <c r="M527" s="85" t="s">
        <v>168</v>
      </c>
      <c r="N527" s="85">
        <v>1000</v>
      </c>
      <c r="O527" s="90" t="s">
        <v>6965</v>
      </c>
      <c r="P527" s="90" t="s">
        <v>6965</v>
      </c>
      <c r="Q527" s="85" t="s">
        <v>6959</v>
      </c>
      <c r="R527" s="85" t="s">
        <v>7189</v>
      </c>
      <c r="S527" s="91" t="s">
        <v>6961</v>
      </c>
      <c r="T527" s="85" t="s">
        <v>8609</v>
      </c>
      <c r="U527" s="85"/>
      <c r="V527" s="87" t="s">
        <v>139</v>
      </c>
      <c r="W527" s="85" t="s">
        <v>37</v>
      </c>
      <c r="X527" s="85"/>
      <c r="Y527" s="85"/>
      <c r="Z527" s="85"/>
      <c r="AA527" s="85"/>
      <c r="AB527" s="85"/>
      <c r="AC527" s="85"/>
      <c r="AD527" s="85"/>
      <c r="AE527" s="85"/>
      <c r="AF527" s="85"/>
      <c r="AG527" s="85"/>
      <c r="AH527" s="85"/>
      <c r="AI527" s="85"/>
      <c r="AJ527" s="85"/>
      <c r="AK527" s="85"/>
      <c r="AL527" s="85"/>
      <c r="AM527" s="85"/>
      <c r="AN527" s="85"/>
      <c r="AO527" s="85"/>
      <c r="AP527" s="12"/>
    </row>
    <row r="528" spans="1:42" ht="17">
      <c r="A528" s="115"/>
      <c r="B528" s="92">
        <v>44355</v>
      </c>
      <c r="C528" s="92">
        <v>44381</v>
      </c>
      <c r="D528" s="86"/>
      <c r="E528" s="86">
        <v>44355</v>
      </c>
      <c r="F528" s="16"/>
      <c r="G528" s="5" t="s">
        <v>4890</v>
      </c>
      <c r="H528" s="87" t="s">
        <v>6955</v>
      </c>
      <c r="I528" s="87" t="s">
        <v>3242</v>
      </c>
      <c r="J528" s="85" t="s">
        <v>5487</v>
      </c>
      <c r="K528" s="110" t="s">
        <v>7726</v>
      </c>
      <c r="L528" s="85" t="s">
        <v>7727</v>
      </c>
      <c r="M528" s="115" t="s">
        <v>811</v>
      </c>
      <c r="N528" s="115">
        <v>209</v>
      </c>
      <c r="O528" s="90" t="s">
        <v>6957</v>
      </c>
      <c r="P528" s="90" t="s">
        <v>6957</v>
      </c>
      <c r="Q528" s="115" t="s">
        <v>6959</v>
      </c>
      <c r="R528" s="115" t="s">
        <v>6978</v>
      </c>
      <c r="S528" s="115" t="s">
        <v>6961</v>
      </c>
      <c r="T528" s="115" t="s">
        <v>8610</v>
      </c>
      <c r="U528" s="115"/>
      <c r="V528" s="115" t="s">
        <v>139</v>
      </c>
      <c r="W528" s="115" t="s">
        <v>37</v>
      </c>
      <c r="X528" s="115"/>
      <c r="Y528" s="115"/>
      <c r="Z528" s="115"/>
      <c r="AA528" s="115"/>
      <c r="AB528" s="115"/>
      <c r="AC528" s="115"/>
      <c r="AD528" s="115"/>
      <c r="AE528" s="115"/>
      <c r="AF528" s="115"/>
      <c r="AG528" s="115"/>
      <c r="AH528" s="115"/>
      <c r="AI528" s="115"/>
      <c r="AJ528" s="115"/>
      <c r="AK528" s="115"/>
      <c r="AL528" s="115"/>
      <c r="AM528" s="115"/>
      <c r="AN528" s="115"/>
      <c r="AO528" s="115"/>
      <c r="AP528" s="84"/>
    </row>
    <row r="529" spans="1:42" ht="17">
      <c r="A529" s="85"/>
      <c r="B529" s="86">
        <v>44355</v>
      </c>
      <c r="C529" s="105">
        <v>44376</v>
      </c>
      <c r="D529" s="92"/>
      <c r="E529" s="86">
        <v>44355</v>
      </c>
      <c r="F529" s="16"/>
      <c r="G529" s="5" t="s">
        <v>4890</v>
      </c>
      <c r="H529" s="87" t="s">
        <v>6955</v>
      </c>
      <c r="I529" s="87" t="s">
        <v>3242</v>
      </c>
      <c r="J529" s="85" t="s">
        <v>154</v>
      </c>
      <c r="K529" s="188" t="s">
        <v>8611</v>
      </c>
      <c r="L529" s="34" t="s">
        <v>8612</v>
      </c>
      <c r="M529" s="85" t="s">
        <v>342</v>
      </c>
      <c r="N529" s="85">
        <v>1000</v>
      </c>
      <c r="O529" s="90" t="s">
        <v>6965</v>
      </c>
      <c r="P529" s="90" t="s">
        <v>6965</v>
      </c>
      <c r="Q529" s="115" t="s">
        <v>6959</v>
      </c>
      <c r="R529" s="85" t="s">
        <v>7030</v>
      </c>
      <c r="S529" s="91" t="s">
        <v>6966</v>
      </c>
      <c r="T529" s="85" t="s">
        <v>8613</v>
      </c>
      <c r="U529" s="85"/>
      <c r="V529" s="87" t="s">
        <v>345</v>
      </c>
      <c r="W529" s="85" t="s">
        <v>37</v>
      </c>
      <c r="X529" s="85"/>
      <c r="Y529" s="85"/>
      <c r="Z529" s="85"/>
      <c r="AA529" s="85"/>
      <c r="AB529" s="85"/>
      <c r="AC529" s="85"/>
      <c r="AD529" s="85"/>
      <c r="AE529" s="85"/>
      <c r="AF529" s="85"/>
      <c r="AG529" s="85"/>
      <c r="AH529" s="85"/>
      <c r="AI529" s="85"/>
      <c r="AJ529" s="85"/>
      <c r="AK529" s="85"/>
      <c r="AL529" s="85"/>
      <c r="AM529" s="85"/>
      <c r="AN529" s="85"/>
      <c r="AO529" s="85"/>
      <c r="AP529" s="12"/>
    </row>
    <row r="530" spans="1:42" ht="17">
      <c r="A530" s="85"/>
      <c r="B530" s="92">
        <v>44355</v>
      </c>
      <c r="C530" s="92"/>
      <c r="D530" s="92">
        <v>44355</v>
      </c>
      <c r="E530" s="92">
        <v>44355</v>
      </c>
      <c r="F530" s="16"/>
      <c r="G530" s="5" t="s">
        <v>4890</v>
      </c>
      <c r="H530" s="87" t="s">
        <v>6955</v>
      </c>
      <c r="I530" s="87" t="s">
        <v>3242</v>
      </c>
      <c r="J530" s="85" t="s">
        <v>156</v>
      </c>
      <c r="K530" s="73" t="s">
        <v>8614</v>
      </c>
      <c r="L530" s="74" t="s">
        <v>8615</v>
      </c>
      <c r="M530" s="85" t="s">
        <v>142</v>
      </c>
      <c r="N530" s="85">
        <v>298</v>
      </c>
      <c r="O530" s="90" t="s">
        <v>6958</v>
      </c>
      <c r="P530" s="90" t="s">
        <v>6958</v>
      </c>
      <c r="Q530" s="85" t="s">
        <v>6959</v>
      </c>
      <c r="R530" s="85" t="s">
        <v>7030</v>
      </c>
      <c r="S530" s="91" t="s">
        <v>6961</v>
      </c>
      <c r="T530" s="85" t="s">
        <v>7375</v>
      </c>
      <c r="U530" s="85"/>
      <c r="V530" s="87" t="s">
        <v>139</v>
      </c>
      <c r="W530" s="85" t="s">
        <v>37</v>
      </c>
      <c r="X530" s="85"/>
      <c r="Y530" s="85"/>
      <c r="Z530" s="85"/>
      <c r="AA530" s="85"/>
      <c r="AB530" s="85"/>
      <c r="AC530" s="85"/>
      <c r="AD530" s="85"/>
      <c r="AE530" s="85"/>
      <c r="AF530" s="85"/>
      <c r="AG530" s="85"/>
      <c r="AH530" s="85"/>
      <c r="AI530" s="85"/>
      <c r="AJ530" s="85"/>
      <c r="AK530" s="85"/>
      <c r="AL530" s="85"/>
      <c r="AM530" s="85"/>
      <c r="AN530" s="85"/>
      <c r="AO530" s="85"/>
      <c r="AP530" s="12"/>
    </row>
    <row r="531" spans="1:42" ht="17">
      <c r="A531" s="85"/>
      <c r="B531" s="92">
        <v>44355</v>
      </c>
      <c r="C531" s="105">
        <v>44385</v>
      </c>
      <c r="D531" s="92"/>
      <c r="E531" s="92">
        <v>44355</v>
      </c>
      <c r="F531" s="16"/>
      <c r="G531" s="5" t="s">
        <v>4890</v>
      </c>
      <c r="H531" s="87" t="s">
        <v>6955</v>
      </c>
      <c r="I531" s="87" t="s">
        <v>3242</v>
      </c>
      <c r="J531" s="85" t="s">
        <v>154</v>
      </c>
      <c r="K531" s="167" t="s">
        <v>8616</v>
      </c>
      <c r="L531" s="34" t="s">
        <v>8617</v>
      </c>
      <c r="M531" s="85" t="s">
        <v>8618</v>
      </c>
      <c r="N531" s="85">
        <v>1000</v>
      </c>
      <c r="O531" s="90" t="s">
        <v>6965</v>
      </c>
      <c r="P531" s="90" t="s">
        <v>6965</v>
      </c>
      <c r="Q531" s="85" t="s">
        <v>6959</v>
      </c>
      <c r="R531" s="85" t="s">
        <v>7391</v>
      </c>
      <c r="S531" s="91" t="s">
        <v>6970</v>
      </c>
      <c r="T531" s="85"/>
      <c r="U531" s="85"/>
      <c r="V531" s="87" t="s">
        <v>139</v>
      </c>
      <c r="W531" s="85" t="s">
        <v>37</v>
      </c>
      <c r="X531" s="85"/>
      <c r="Y531" s="85"/>
      <c r="Z531" s="85"/>
      <c r="AA531" s="85"/>
      <c r="AB531" s="85"/>
      <c r="AC531" s="85"/>
      <c r="AD531" s="85"/>
      <c r="AE531" s="85"/>
      <c r="AF531" s="85"/>
      <c r="AG531" s="85"/>
      <c r="AH531" s="85"/>
      <c r="AI531" s="85"/>
      <c r="AJ531" s="85"/>
      <c r="AK531" s="85"/>
      <c r="AL531" s="85"/>
      <c r="AM531" s="85"/>
      <c r="AN531" s="85"/>
      <c r="AO531" s="85"/>
      <c r="AP531" s="12"/>
    </row>
    <row r="532" spans="1:42" ht="17">
      <c r="A532" s="115"/>
      <c r="B532" s="92">
        <v>44354</v>
      </c>
      <c r="C532" s="105"/>
      <c r="D532" s="105">
        <v>44354</v>
      </c>
      <c r="E532" s="105">
        <v>44355</v>
      </c>
      <c r="F532" s="75"/>
      <c r="G532" s="5" t="s">
        <v>4890</v>
      </c>
      <c r="H532" s="87" t="s">
        <v>6955</v>
      </c>
      <c r="I532" s="87" t="s">
        <v>3242</v>
      </c>
      <c r="J532" s="85" t="s">
        <v>154</v>
      </c>
      <c r="K532" s="187" t="s">
        <v>8619</v>
      </c>
      <c r="L532" s="74" t="s">
        <v>8620</v>
      </c>
      <c r="M532" s="85" t="s">
        <v>142</v>
      </c>
      <c r="N532" s="115">
        <v>3267</v>
      </c>
      <c r="O532" s="135" t="s">
        <v>6958</v>
      </c>
      <c r="P532" s="135" t="s">
        <v>6958</v>
      </c>
      <c r="Q532" s="85" t="s">
        <v>6959</v>
      </c>
      <c r="R532" s="87" t="s">
        <v>7030</v>
      </c>
      <c r="S532" s="122" t="s">
        <v>6973</v>
      </c>
      <c r="T532" s="85" t="s">
        <v>7375</v>
      </c>
      <c r="U532" s="115"/>
      <c r="V532" s="87" t="s">
        <v>139</v>
      </c>
      <c r="W532" s="115" t="s">
        <v>35</v>
      </c>
      <c r="X532" s="115"/>
      <c r="Y532" s="115"/>
      <c r="Z532" s="115"/>
      <c r="AA532" s="115"/>
      <c r="AB532" s="115"/>
      <c r="AC532" s="115"/>
      <c r="AD532" s="115"/>
      <c r="AE532" s="115"/>
      <c r="AF532" s="115"/>
      <c r="AG532" s="115"/>
      <c r="AH532" s="115"/>
      <c r="AI532" s="115"/>
      <c r="AJ532" s="115"/>
      <c r="AK532" s="115"/>
      <c r="AL532" s="115"/>
      <c r="AM532" s="115"/>
      <c r="AN532" s="115"/>
      <c r="AO532" s="115"/>
      <c r="AP532" s="37"/>
    </row>
    <row r="533" spans="1:42" ht="17">
      <c r="A533" s="115"/>
      <c r="B533" s="105">
        <v>44355</v>
      </c>
      <c r="C533" s="105"/>
      <c r="D533" s="105">
        <v>44355</v>
      </c>
      <c r="E533" s="105">
        <v>44355</v>
      </c>
      <c r="F533" s="75"/>
      <c r="G533" s="5" t="s">
        <v>4890</v>
      </c>
      <c r="H533" s="87" t="s">
        <v>6955</v>
      </c>
      <c r="I533" s="87" t="s">
        <v>3242</v>
      </c>
      <c r="J533" s="115" t="s">
        <v>154</v>
      </c>
      <c r="K533" s="187" t="s">
        <v>8621</v>
      </c>
      <c r="L533" s="74" t="s">
        <v>8622</v>
      </c>
      <c r="M533" s="85" t="s">
        <v>142</v>
      </c>
      <c r="N533" s="115">
        <v>1544</v>
      </c>
      <c r="O533" s="135" t="s">
        <v>6958</v>
      </c>
      <c r="P533" s="135" t="s">
        <v>6958</v>
      </c>
      <c r="Q533" s="85" t="s">
        <v>6959</v>
      </c>
      <c r="R533" s="87" t="s">
        <v>7030</v>
      </c>
      <c r="S533" s="122" t="s">
        <v>6961</v>
      </c>
      <c r="T533" s="85" t="s">
        <v>7375</v>
      </c>
      <c r="U533" s="115"/>
      <c r="V533" s="87" t="s">
        <v>139</v>
      </c>
      <c r="W533" s="115" t="s">
        <v>35</v>
      </c>
      <c r="X533" s="115"/>
      <c r="Y533" s="115"/>
      <c r="Z533" s="115"/>
      <c r="AA533" s="115"/>
      <c r="AB533" s="115"/>
      <c r="AC533" s="115"/>
      <c r="AD533" s="115"/>
      <c r="AE533" s="115"/>
      <c r="AF533" s="115"/>
      <c r="AG533" s="115"/>
      <c r="AH533" s="115"/>
      <c r="AI533" s="115"/>
      <c r="AJ533" s="115"/>
      <c r="AK533" s="115"/>
      <c r="AL533" s="115"/>
      <c r="AM533" s="115"/>
      <c r="AN533" s="115"/>
      <c r="AO533" s="115"/>
      <c r="AP533" s="37"/>
    </row>
    <row r="534" spans="1:42" ht="17">
      <c r="A534" s="115"/>
      <c r="B534" s="105">
        <v>44355</v>
      </c>
      <c r="C534" s="105"/>
      <c r="D534" s="105">
        <v>44358</v>
      </c>
      <c r="E534" s="105">
        <v>44355</v>
      </c>
      <c r="F534" s="75"/>
      <c r="G534" s="5" t="s">
        <v>4890</v>
      </c>
      <c r="H534" s="87" t="s">
        <v>6955</v>
      </c>
      <c r="I534" s="87" t="s">
        <v>3242</v>
      </c>
      <c r="J534" s="115" t="s">
        <v>6295</v>
      </c>
      <c r="K534" s="178" t="s">
        <v>5287</v>
      </c>
      <c r="L534" s="221" t="s">
        <v>8623</v>
      </c>
      <c r="M534" s="115" t="s">
        <v>8624</v>
      </c>
      <c r="N534" s="115">
        <v>6635</v>
      </c>
      <c r="O534" s="135" t="s">
        <v>6958</v>
      </c>
      <c r="P534" s="135" t="s">
        <v>6958</v>
      </c>
      <c r="Q534" s="85" t="s">
        <v>6959</v>
      </c>
      <c r="R534" s="87" t="s">
        <v>7030</v>
      </c>
      <c r="S534" s="122" t="s">
        <v>6961</v>
      </c>
      <c r="T534" s="115" t="s">
        <v>7375</v>
      </c>
      <c r="U534" s="115"/>
      <c r="V534" s="87" t="s">
        <v>139</v>
      </c>
      <c r="W534" s="85" t="s">
        <v>37</v>
      </c>
      <c r="X534" s="115"/>
      <c r="Y534" s="115"/>
      <c r="Z534" s="115"/>
      <c r="AA534" s="115"/>
      <c r="AB534" s="115"/>
      <c r="AC534" s="115"/>
      <c r="AD534" s="115"/>
      <c r="AE534" s="115"/>
      <c r="AF534" s="115"/>
      <c r="AG534" s="115"/>
      <c r="AH534" s="115"/>
      <c r="AI534" s="115"/>
      <c r="AJ534" s="115"/>
      <c r="AK534" s="115"/>
      <c r="AL534" s="115"/>
      <c r="AM534" s="115"/>
      <c r="AN534" s="115"/>
      <c r="AO534" s="115"/>
      <c r="AP534" s="37"/>
    </row>
    <row r="535" spans="1:42" ht="17">
      <c r="A535" s="121"/>
      <c r="B535" s="124">
        <v>44351</v>
      </c>
      <c r="C535" s="124"/>
      <c r="D535" s="105">
        <v>44355</v>
      </c>
      <c r="E535" s="124">
        <v>44351</v>
      </c>
      <c r="F535" s="44"/>
      <c r="G535" s="5" t="s">
        <v>4890</v>
      </c>
      <c r="H535" s="87" t="s">
        <v>6955</v>
      </c>
      <c r="I535" s="87" t="s">
        <v>3242</v>
      </c>
      <c r="J535" s="121" t="s">
        <v>175</v>
      </c>
      <c r="K535" s="151" t="s">
        <v>5970</v>
      </c>
      <c r="L535" s="123" t="s">
        <v>7010</v>
      </c>
      <c r="M535" s="121" t="s">
        <v>182</v>
      </c>
      <c r="N535" s="121">
        <v>29875.68</v>
      </c>
      <c r="O535" s="131" t="s">
        <v>6958</v>
      </c>
      <c r="P535" s="131" t="s">
        <v>6958</v>
      </c>
      <c r="Q535" s="121" t="s">
        <v>6959</v>
      </c>
      <c r="R535" s="123" t="s">
        <v>7030</v>
      </c>
      <c r="S535" s="151" t="s">
        <v>6973</v>
      </c>
      <c r="T535" s="121" t="s">
        <v>7119</v>
      </c>
      <c r="U535" s="121"/>
      <c r="V535" s="123" t="s">
        <v>139</v>
      </c>
      <c r="W535" s="121" t="s">
        <v>37</v>
      </c>
      <c r="X535" s="121"/>
      <c r="Y535" s="121"/>
      <c r="Z535" s="121"/>
      <c r="AA535" s="121"/>
      <c r="AB535" s="121"/>
      <c r="AC535" s="121"/>
      <c r="AD535" s="121"/>
      <c r="AE535" s="121"/>
      <c r="AF535" s="121"/>
      <c r="AG535" s="121"/>
      <c r="AH535" s="121"/>
      <c r="AI535" s="121"/>
      <c r="AJ535" s="121"/>
      <c r="AK535" s="121"/>
      <c r="AL535" s="121"/>
      <c r="AM535" s="121"/>
      <c r="AN535" s="121"/>
      <c r="AO535" s="121"/>
      <c r="AP535" s="50"/>
    </row>
    <row r="536" spans="1:42" ht="17">
      <c r="A536" s="85"/>
      <c r="B536" s="92">
        <v>44355</v>
      </c>
      <c r="C536" s="142">
        <v>44358</v>
      </c>
      <c r="D536" s="92">
        <v>44362</v>
      </c>
      <c r="E536" s="92">
        <v>44355</v>
      </c>
      <c r="F536" s="16"/>
      <c r="G536" s="5" t="s">
        <v>4890</v>
      </c>
      <c r="H536" s="87" t="s">
        <v>6955</v>
      </c>
      <c r="I536" s="87" t="s">
        <v>3242</v>
      </c>
      <c r="J536" s="85" t="s">
        <v>154</v>
      </c>
      <c r="K536" s="167" t="s">
        <v>8625</v>
      </c>
      <c r="L536" s="34" t="s">
        <v>8626</v>
      </c>
      <c r="M536" s="85" t="s">
        <v>142</v>
      </c>
      <c r="N536" s="85">
        <v>1288.8</v>
      </c>
      <c r="O536" s="90" t="s">
        <v>6958</v>
      </c>
      <c r="P536" s="90" t="s">
        <v>6958</v>
      </c>
      <c r="Q536" s="85" t="s">
        <v>6959</v>
      </c>
      <c r="R536" s="87" t="s">
        <v>7030</v>
      </c>
      <c r="S536" s="91" t="s">
        <v>6970</v>
      </c>
      <c r="T536" s="85"/>
      <c r="U536" s="85"/>
      <c r="V536" s="87" t="s">
        <v>139</v>
      </c>
      <c r="W536" s="85" t="s">
        <v>37</v>
      </c>
      <c r="X536" s="85"/>
      <c r="Y536" s="85"/>
      <c r="Z536" s="85"/>
      <c r="AA536" s="85"/>
      <c r="AB536" s="85"/>
      <c r="AC536" s="85"/>
      <c r="AD536" s="85"/>
      <c r="AE536" s="85"/>
      <c r="AF536" s="85"/>
      <c r="AG536" s="85"/>
      <c r="AH536" s="85"/>
      <c r="AI536" s="85"/>
      <c r="AJ536" s="85"/>
      <c r="AK536" s="85"/>
      <c r="AL536" s="85"/>
      <c r="AM536" s="85"/>
      <c r="AN536" s="85"/>
      <c r="AO536" s="85"/>
      <c r="AP536" s="12"/>
    </row>
    <row r="537" spans="1:42" ht="17">
      <c r="A537" s="85"/>
      <c r="B537" s="92">
        <v>44355</v>
      </c>
      <c r="C537" s="142">
        <v>44370</v>
      </c>
      <c r="D537" s="92"/>
      <c r="E537" s="92">
        <v>44355</v>
      </c>
      <c r="F537" s="16"/>
      <c r="G537" s="5" t="s">
        <v>4890</v>
      </c>
      <c r="H537" s="87" t="s">
        <v>6955</v>
      </c>
      <c r="I537" s="87" t="s">
        <v>3242</v>
      </c>
      <c r="J537" s="85" t="s">
        <v>154</v>
      </c>
      <c r="K537" s="167" t="s">
        <v>8627</v>
      </c>
      <c r="L537" s="34" t="s">
        <v>8628</v>
      </c>
      <c r="M537" s="85" t="s">
        <v>142</v>
      </c>
      <c r="N537" s="85">
        <v>1000</v>
      </c>
      <c r="O537" s="90" t="s">
        <v>6965</v>
      </c>
      <c r="P537" s="90" t="s">
        <v>6965</v>
      </c>
      <c r="Q537" s="85" t="s">
        <v>6959</v>
      </c>
      <c r="R537" s="85" t="s">
        <v>7030</v>
      </c>
      <c r="S537" s="91" t="s">
        <v>6966</v>
      </c>
      <c r="T537" s="85" t="s">
        <v>8629</v>
      </c>
      <c r="U537" s="85"/>
      <c r="V537" s="87" t="s">
        <v>139</v>
      </c>
      <c r="W537" s="85" t="s">
        <v>37</v>
      </c>
      <c r="X537" s="85"/>
      <c r="Y537" s="85"/>
      <c r="Z537" s="85"/>
      <c r="AA537" s="85"/>
      <c r="AB537" s="85"/>
      <c r="AC537" s="85"/>
      <c r="AD537" s="85"/>
      <c r="AE537" s="85"/>
      <c r="AF537" s="85"/>
      <c r="AG537" s="85"/>
      <c r="AH537" s="85"/>
      <c r="AI537" s="85"/>
      <c r="AJ537" s="85"/>
      <c r="AK537" s="85"/>
      <c r="AL537" s="85"/>
      <c r="AM537" s="85"/>
      <c r="AN537" s="85"/>
      <c r="AO537" s="85"/>
      <c r="AP537" s="12"/>
    </row>
    <row r="538" spans="1:42" ht="17">
      <c r="A538" s="85"/>
      <c r="B538" s="92">
        <v>44355</v>
      </c>
      <c r="C538" s="23"/>
      <c r="D538" s="92">
        <v>44355</v>
      </c>
      <c r="E538" s="92">
        <v>44355</v>
      </c>
      <c r="F538" s="16"/>
      <c r="G538" s="5" t="s">
        <v>4890</v>
      </c>
      <c r="H538" s="87" t="s">
        <v>6955</v>
      </c>
      <c r="I538" s="87" t="s">
        <v>3242</v>
      </c>
      <c r="J538" s="85" t="s">
        <v>6281</v>
      </c>
      <c r="K538" s="156" t="s">
        <v>5654</v>
      </c>
      <c r="L538" s="172" t="s">
        <v>8630</v>
      </c>
      <c r="M538" s="85" t="s">
        <v>168</v>
      </c>
      <c r="N538" s="85">
        <v>3500</v>
      </c>
      <c r="O538" s="90" t="s">
        <v>6958</v>
      </c>
      <c r="P538" s="90" t="s">
        <v>6958</v>
      </c>
      <c r="Q538" s="85" t="s">
        <v>6959</v>
      </c>
      <c r="R538" s="85" t="s">
        <v>7030</v>
      </c>
      <c r="S538" s="91" t="s">
        <v>6961</v>
      </c>
      <c r="T538" s="85" t="s">
        <v>7375</v>
      </c>
      <c r="U538" s="85"/>
      <c r="V538" s="87" t="s">
        <v>139</v>
      </c>
      <c r="W538" s="85" t="s">
        <v>37</v>
      </c>
      <c r="X538" s="85"/>
      <c r="Y538" s="85"/>
      <c r="Z538" s="85"/>
      <c r="AA538" s="85"/>
      <c r="AB538" s="85"/>
      <c r="AC538" s="85"/>
      <c r="AD538" s="85"/>
      <c r="AE538" s="85"/>
      <c r="AF538" s="85"/>
      <c r="AG538" s="85"/>
      <c r="AH538" s="85"/>
      <c r="AI538" s="85"/>
      <c r="AJ538" s="85"/>
      <c r="AK538" s="85"/>
      <c r="AL538" s="85"/>
      <c r="AM538" s="85"/>
      <c r="AN538" s="85"/>
      <c r="AO538" s="85"/>
      <c r="AP538" s="12"/>
    </row>
    <row r="539" spans="1:42" ht="17">
      <c r="A539" s="85"/>
      <c r="B539" s="92">
        <v>44355</v>
      </c>
      <c r="C539" s="23"/>
      <c r="D539" s="92">
        <v>44355</v>
      </c>
      <c r="E539" s="92">
        <v>44355</v>
      </c>
      <c r="F539" s="16"/>
      <c r="G539" s="5" t="s">
        <v>4890</v>
      </c>
      <c r="H539" s="87" t="s">
        <v>6955</v>
      </c>
      <c r="I539" s="87" t="s">
        <v>3242</v>
      </c>
      <c r="J539" s="85" t="s">
        <v>6281</v>
      </c>
      <c r="K539" s="21" t="s">
        <v>6284</v>
      </c>
      <c r="L539" s="34" t="s">
        <v>8631</v>
      </c>
      <c r="M539" s="85" t="s">
        <v>168</v>
      </c>
      <c r="N539" s="85">
        <v>3500</v>
      </c>
      <c r="O539" s="90" t="s">
        <v>6958</v>
      </c>
      <c r="P539" s="90" t="s">
        <v>6958</v>
      </c>
      <c r="Q539" s="85" t="s">
        <v>6959</v>
      </c>
      <c r="R539" s="85" t="s">
        <v>7030</v>
      </c>
      <c r="S539" s="91" t="s">
        <v>6961</v>
      </c>
      <c r="T539" s="85" t="s">
        <v>7375</v>
      </c>
      <c r="U539" s="85"/>
      <c r="V539" s="87" t="s">
        <v>139</v>
      </c>
      <c r="W539" s="85" t="s">
        <v>37</v>
      </c>
      <c r="X539" s="85"/>
      <c r="Y539" s="85"/>
      <c r="Z539" s="85"/>
      <c r="AA539" s="85"/>
      <c r="AB539" s="85"/>
      <c r="AC539" s="85"/>
      <c r="AD539" s="85"/>
      <c r="AE539" s="85"/>
      <c r="AF539" s="85"/>
      <c r="AG539" s="85"/>
      <c r="AH539" s="85"/>
      <c r="AI539" s="85"/>
      <c r="AJ539" s="85"/>
      <c r="AK539" s="85"/>
      <c r="AL539" s="85"/>
      <c r="AM539" s="85"/>
      <c r="AN539" s="85"/>
      <c r="AO539" s="85"/>
      <c r="AP539" s="12"/>
    </row>
    <row r="540" spans="1:42" ht="17">
      <c r="A540" s="85"/>
      <c r="B540" s="92">
        <v>44355</v>
      </c>
      <c r="C540" s="92">
        <v>44355</v>
      </c>
      <c r="D540" s="92"/>
      <c r="E540" s="92">
        <v>44355</v>
      </c>
      <c r="F540" s="16"/>
      <c r="G540" s="5" t="s">
        <v>4890</v>
      </c>
      <c r="H540" s="87" t="s">
        <v>6955</v>
      </c>
      <c r="I540" s="87" t="s">
        <v>3242</v>
      </c>
      <c r="J540" s="85" t="s">
        <v>6281</v>
      </c>
      <c r="K540" s="21" t="s">
        <v>8632</v>
      </c>
      <c r="L540" s="34" t="s">
        <v>8633</v>
      </c>
      <c r="M540" s="85" t="s">
        <v>8634</v>
      </c>
      <c r="N540" s="85">
        <v>3000000</v>
      </c>
      <c r="O540" s="90" t="s">
        <v>6965</v>
      </c>
      <c r="P540" s="90" t="s">
        <v>6965</v>
      </c>
      <c r="Q540" s="85" t="s">
        <v>6959</v>
      </c>
      <c r="R540" s="85" t="s">
        <v>8635</v>
      </c>
      <c r="S540" s="91" t="s">
        <v>6961</v>
      </c>
      <c r="T540" s="85"/>
      <c r="U540" s="85"/>
      <c r="V540" s="87" t="s">
        <v>152</v>
      </c>
      <c r="W540" s="85"/>
      <c r="X540" s="85"/>
      <c r="Y540" s="85"/>
      <c r="Z540" s="85"/>
      <c r="AA540" s="85"/>
      <c r="AB540" s="85"/>
      <c r="AC540" s="85"/>
      <c r="AD540" s="85"/>
      <c r="AE540" s="85"/>
      <c r="AF540" s="85"/>
      <c r="AG540" s="85"/>
      <c r="AH540" s="85"/>
      <c r="AI540" s="85"/>
      <c r="AJ540" s="85"/>
      <c r="AK540" s="85"/>
      <c r="AL540" s="85"/>
      <c r="AM540" s="85"/>
      <c r="AN540" s="85"/>
      <c r="AO540" s="85"/>
      <c r="AP540" s="12"/>
    </row>
    <row r="541" spans="1:42" ht="17">
      <c r="A541" s="85"/>
      <c r="B541" s="92">
        <v>44355</v>
      </c>
      <c r="C541" s="92" t="s">
        <v>7333</v>
      </c>
      <c r="D541" s="92">
        <v>44354</v>
      </c>
      <c r="E541" s="92">
        <v>44355</v>
      </c>
      <c r="F541" s="90" t="s">
        <v>6954</v>
      </c>
      <c r="G541" s="5" t="s">
        <v>4890</v>
      </c>
      <c r="H541" s="87" t="s">
        <v>6955</v>
      </c>
      <c r="I541" s="87" t="s">
        <v>3242</v>
      </c>
      <c r="J541" s="85" t="s">
        <v>146</v>
      </c>
      <c r="K541" s="93" t="s">
        <v>8636</v>
      </c>
      <c r="L541" s="85" t="s">
        <v>8637</v>
      </c>
      <c r="M541" s="85" t="s">
        <v>142</v>
      </c>
      <c r="N541" s="85">
        <v>2627.4</v>
      </c>
      <c r="O541" s="90" t="s">
        <v>6958</v>
      </c>
      <c r="P541" s="90"/>
      <c r="Q541" s="85" t="s">
        <v>6959</v>
      </c>
      <c r="R541" s="85" t="s">
        <v>7030</v>
      </c>
      <c r="S541" s="91" t="s">
        <v>6973</v>
      </c>
      <c r="T541" s="85" t="s">
        <v>4520</v>
      </c>
      <c r="U541" s="85"/>
      <c r="V541" s="85" t="s">
        <v>139</v>
      </c>
      <c r="W541" s="85" t="s">
        <v>37</v>
      </c>
      <c r="X541" s="85"/>
      <c r="Y541" s="85"/>
      <c r="Z541" s="85"/>
      <c r="AA541" s="85"/>
      <c r="AB541" s="85"/>
      <c r="AC541" s="85"/>
      <c r="AD541" s="85"/>
      <c r="AE541" s="85"/>
      <c r="AF541" s="85"/>
      <c r="AG541" s="85"/>
      <c r="AH541" s="85"/>
      <c r="AI541" s="85"/>
      <c r="AJ541" s="85"/>
      <c r="AK541" s="85"/>
      <c r="AL541" s="85"/>
      <c r="AM541" s="85"/>
      <c r="AN541" s="85"/>
      <c r="AO541" s="85"/>
      <c r="AP541" s="12"/>
    </row>
    <row r="542" spans="1:42" ht="17">
      <c r="A542" s="85"/>
      <c r="B542" s="92">
        <v>44356</v>
      </c>
      <c r="C542" s="92"/>
      <c r="D542" s="92">
        <v>44356</v>
      </c>
      <c r="E542" s="92">
        <v>44356</v>
      </c>
      <c r="F542" s="16"/>
      <c r="G542" s="5" t="s">
        <v>4890</v>
      </c>
      <c r="H542" s="87" t="s">
        <v>6955</v>
      </c>
      <c r="I542" s="87" t="s">
        <v>3242</v>
      </c>
      <c r="J542" s="85" t="s">
        <v>154</v>
      </c>
      <c r="K542" s="188" t="s">
        <v>8638</v>
      </c>
      <c r="L542" s="34" t="s">
        <v>7211</v>
      </c>
      <c r="M542" s="85" t="s">
        <v>368</v>
      </c>
      <c r="N542" s="85">
        <v>5040</v>
      </c>
      <c r="O542" s="90" t="s">
        <v>6958</v>
      </c>
      <c r="P542" s="90" t="s">
        <v>6958</v>
      </c>
      <c r="Q542" s="85" t="s">
        <v>6959</v>
      </c>
      <c r="R542" s="85" t="s">
        <v>7030</v>
      </c>
      <c r="S542" s="91" t="s">
        <v>6961</v>
      </c>
      <c r="T542" s="85" t="s">
        <v>8639</v>
      </c>
      <c r="U542" s="85"/>
      <c r="V542" s="87" t="s">
        <v>139</v>
      </c>
      <c r="W542" s="85" t="s">
        <v>37</v>
      </c>
      <c r="X542" s="85"/>
      <c r="Y542" s="85"/>
      <c r="Z542" s="85"/>
      <c r="AA542" s="85"/>
      <c r="AB542" s="85"/>
      <c r="AC542" s="85"/>
      <c r="AD542" s="85"/>
      <c r="AE542" s="85"/>
      <c r="AF542" s="85"/>
      <c r="AG542" s="85"/>
      <c r="AH542" s="85"/>
      <c r="AI542" s="85"/>
      <c r="AJ542" s="85"/>
      <c r="AK542" s="85"/>
      <c r="AL542" s="85"/>
      <c r="AM542" s="85"/>
      <c r="AN542" s="85"/>
      <c r="AO542" s="85"/>
      <c r="AP542" s="12"/>
    </row>
    <row r="543" spans="1:42" ht="42">
      <c r="A543" s="85"/>
      <c r="B543" s="92">
        <v>44356</v>
      </c>
      <c r="C543" s="92"/>
      <c r="D543" s="92">
        <v>44376</v>
      </c>
      <c r="E543" s="92">
        <v>44376</v>
      </c>
      <c r="F543" s="16" t="s">
        <v>8640</v>
      </c>
      <c r="G543" s="5" t="s">
        <v>4890</v>
      </c>
      <c r="H543" s="87" t="s">
        <v>6955</v>
      </c>
      <c r="I543" s="87" t="s">
        <v>3242</v>
      </c>
      <c r="J543" s="85" t="s">
        <v>6279</v>
      </c>
      <c r="K543" s="222" t="s">
        <v>8641</v>
      </c>
      <c r="L543" s="172" t="s">
        <v>4166</v>
      </c>
      <c r="M543" s="85" t="s">
        <v>8642</v>
      </c>
      <c r="N543" s="85">
        <v>274</v>
      </c>
      <c r="O543" s="90" t="s">
        <v>6958</v>
      </c>
      <c r="P543" s="90" t="s">
        <v>6958</v>
      </c>
      <c r="Q543" s="85" t="s">
        <v>6959</v>
      </c>
      <c r="R543" s="85" t="s">
        <v>7030</v>
      </c>
      <c r="S543" s="91" t="s">
        <v>6973</v>
      </c>
      <c r="T543" s="85" t="s">
        <v>7425</v>
      </c>
      <c r="U543" s="85"/>
      <c r="V543" s="87" t="s">
        <v>139</v>
      </c>
      <c r="W543" s="85" t="s">
        <v>37</v>
      </c>
      <c r="X543" s="85"/>
      <c r="Y543" s="85"/>
      <c r="Z543" s="85"/>
      <c r="AA543" s="85"/>
      <c r="AB543" s="85"/>
      <c r="AC543" s="85"/>
      <c r="AD543" s="85"/>
      <c r="AE543" s="85"/>
      <c r="AF543" s="85"/>
      <c r="AG543" s="85"/>
      <c r="AH543" s="85"/>
      <c r="AI543" s="85"/>
      <c r="AJ543" s="85"/>
      <c r="AK543" s="85"/>
      <c r="AL543" s="85"/>
      <c r="AM543" s="85"/>
      <c r="AN543" s="85"/>
      <c r="AO543" s="85"/>
      <c r="AP543" s="12"/>
    </row>
    <row r="544" spans="1:42" ht="17">
      <c r="A544" s="85"/>
      <c r="B544" s="92">
        <v>44356</v>
      </c>
      <c r="C544" s="92" t="s">
        <v>7333</v>
      </c>
      <c r="D544" s="92">
        <v>44355</v>
      </c>
      <c r="E544" s="92">
        <v>44356</v>
      </c>
      <c r="F544" s="90" t="s">
        <v>6954</v>
      </c>
      <c r="G544" s="5" t="s">
        <v>4890</v>
      </c>
      <c r="H544" s="87" t="s">
        <v>6955</v>
      </c>
      <c r="I544" s="87" t="s">
        <v>3242</v>
      </c>
      <c r="J544" s="85" t="s">
        <v>146</v>
      </c>
      <c r="K544" s="99" t="s">
        <v>8643</v>
      </c>
      <c r="L544" s="87" t="s">
        <v>8644</v>
      </c>
      <c r="M544" s="85" t="s">
        <v>168</v>
      </c>
      <c r="N544" s="85">
        <v>420</v>
      </c>
      <c r="O544" s="90" t="s">
        <v>6958</v>
      </c>
      <c r="P544" s="90"/>
      <c r="Q544" s="85" t="s">
        <v>6959</v>
      </c>
      <c r="R544" s="85" t="s">
        <v>7030</v>
      </c>
      <c r="S544" s="91" t="s">
        <v>6961</v>
      </c>
      <c r="T544" s="85"/>
      <c r="U544" s="85"/>
      <c r="V544" s="87" t="s">
        <v>139</v>
      </c>
      <c r="W544" s="85" t="s">
        <v>37</v>
      </c>
      <c r="X544" s="85"/>
      <c r="Y544" s="85"/>
      <c r="Z544" s="85"/>
      <c r="AA544" s="85"/>
      <c r="AB544" s="85"/>
      <c r="AC544" s="85"/>
      <c r="AD544" s="85"/>
      <c r="AE544" s="85"/>
      <c r="AF544" s="85"/>
      <c r="AG544" s="85"/>
      <c r="AH544" s="85"/>
      <c r="AI544" s="85"/>
      <c r="AJ544" s="85"/>
      <c r="AK544" s="85"/>
      <c r="AL544" s="85"/>
      <c r="AM544" s="85"/>
      <c r="AN544" s="85"/>
      <c r="AO544" s="85"/>
      <c r="AP544" s="12"/>
    </row>
    <row r="545" spans="1:42" ht="17">
      <c r="A545" s="85"/>
      <c r="B545" s="92">
        <v>44356</v>
      </c>
      <c r="C545" s="92"/>
      <c r="D545" s="92">
        <v>44355</v>
      </c>
      <c r="E545" s="92">
        <v>44356</v>
      </c>
      <c r="F545" s="16"/>
      <c r="G545" s="5" t="s">
        <v>4890</v>
      </c>
      <c r="H545" s="87" t="s">
        <v>6955</v>
      </c>
      <c r="I545" s="87" t="s">
        <v>3242</v>
      </c>
      <c r="J545" s="85" t="s">
        <v>175</v>
      </c>
      <c r="K545" s="156" t="s">
        <v>8645</v>
      </c>
      <c r="L545" s="172" t="s">
        <v>4260</v>
      </c>
      <c r="M545" s="85" t="s">
        <v>176</v>
      </c>
      <c r="N545" s="85">
        <v>670</v>
      </c>
      <c r="O545" s="90" t="s">
        <v>6958</v>
      </c>
      <c r="P545" s="90" t="s">
        <v>6958</v>
      </c>
      <c r="Q545" s="85" t="s">
        <v>6959</v>
      </c>
      <c r="R545" s="85" t="s">
        <v>7030</v>
      </c>
      <c r="S545" s="91" t="s">
        <v>6961</v>
      </c>
      <c r="T545" s="85"/>
      <c r="U545" s="85"/>
      <c r="V545" s="87" t="s">
        <v>139</v>
      </c>
      <c r="W545" s="85" t="s">
        <v>37</v>
      </c>
      <c r="X545" s="85"/>
      <c r="Y545" s="85"/>
      <c r="Z545" s="85"/>
      <c r="AA545" s="85"/>
      <c r="AB545" s="85"/>
      <c r="AC545" s="85"/>
      <c r="AD545" s="85"/>
      <c r="AE545" s="85"/>
      <c r="AF545" s="85"/>
      <c r="AG545" s="85"/>
      <c r="AH545" s="85"/>
      <c r="AI545" s="85"/>
      <c r="AJ545" s="85"/>
      <c r="AK545" s="85"/>
      <c r="AL545" s="85"/>
      <c r="AM545" s="85"/>
      <c r="AN545" s="85"/>
      <c r="AO545" s="85"/>
      <c r="AP545" s="12"/>
    </row>
    <row r="546" spans="1:42" ht="17">
      <c r="A546" s="85"/>
      <c r="B546" s="92">
        <v>44356</v>
      </c>
      <c r="C546" s="92"/>
      <c r="D546" s="92">
        <v>44356</v>
      </c>
      <c r="E546" s="92">
        <v>44356</v>
      </c>
      <c r="F546" s="16"/>
      <c r="G546" s="5" t="s">
        <v>4890</v>
      </c>
      <c r="H546" s="87" t="s">
        <v>6955</v>
      </c>
      <c r="I546" s="87" t="s">
        <v>3242</v>
      </c>
      <c r="J546" s="85" t="s">
        <v>5487</v>
      </c>
      <c r="K546" s="156" t="s">
        <v>6286</v>
      </c>
      <c r="L546" s="172" t="s">
        <v>8646</v>
      </c>
      <c r="M546" s="85" t="s">
        <v>8647</v>
      </c>
      <c r="N546" s="85">
        <v>1081.1500000000001</v>
      </c>
      <c r="O546" s="90" t="s">
        <v>6958</v>
      </c>
      <c r="P546" s="90" t="s">
        <v>6958</v>
      </c>
      <c r="Q546" s="85" t="s">
        <v>6959</v>
      </c>
      <c r="R546" s="85" t="s">
        <v>7030</v>
      </c>
      <c r="S546" s="91" t="s">
        <v>6961</v>
      </c>
      <c r="T546" s="85" t="s">
        <v>7375</v>
      </c>
      <c r="U546" s="85"/>
      <c r="V546" s="87" t="s">
        <v>139</v>
      </c>
      <c r="W546" s="85" t="s">
        <v>37</v>
      </c>
      <c r="X546" s="85"/>
      <c r="Y546" s="85"/>
      <c r="Z546" s="85"/>
      <c r="AA546" s="85"/>
      <c r="AB546" s="85"/>
      <c r="AC546" s="85"/>
      <c r="AD546" s="85"/>
      <c r="AE546" s="85"/>
      <c r="AF546" s="85"/>
      <c r="AG546" s="85"/>
      <c r="AH546" s="85"/>
      <c r="AI546" s="85"/>
      <c r="AJ546" s="85"/>
      <c r="AK546" s="85"/>
      <c r="AL546" s="85"/>
      <c r="AM546" s="85"/>
      <c r="AN546" s="85"/>
      <c r="AO546" s="85"/>
      <c r="AP546" s="12"/>
    </row>
    <row r="547" spans="1:42" ht="17">
      <c r="A547" s="85"/>
      <c r="B547" s="92">
        <v>44356</v>
      </c>
      <c r="C547" s="92"/>
      <c r="D547" s="92">
        <v>44364</v>
      </c>
      <c r="E547" s="92">
        <v>44364</v>
      </c>
      <c r="F547" s="16"/>
      <c r="G547" s="5" t="s">
        <v>4890</v>
      </c>
      <c r="H547" s="87" t="s">
        <v>6955</v>
      </c>
      <c r="I547" s="87" t="s">
        <v>3242</v>
      </c>
      <c r="J547" s="85" t="s">
        <v>6279</v>
      </c>
      <c r="K547" s="156" t="s">
        <v>4627</v>
      </c>
      <c r="L547" s="172" t="s">
        <v>8648</v>
      </c>
      <c r="M547" s="85" t="s">
        <v>811</v>
      </c>
      <c r="N547" s="85" t="s">
        <v>8649</v>
      </c>
      <c r="O547" s="90" t="s">
        <v>6958</v>
      </c>
      <c r="P547" s="90" t="s">
        <v>6958</v>
      </c>
      <c r="Q547" s="85" t="s">
        <v>6959</v>
      </c>
      <c r="R547" s="85" t="s">
        <v>7030</v>
      </c>
      <c r="S547" s="91" t="s">
        <v>6973</v>
      </c>
      <c r="T547" s="85" t="s">
        <v>82</v>
      </c>
      <c r="U547" s="85"/>
      <c r="V547" s="87" t="s">
        <v>152</v>
      </c>
      <c r="W547" s="85" t="s">
        <v>37</v>
      </c>
      <c r="X547" s="85"/>
      <c r="Y547" s="85"/>
      <c r="Z547" s="85"/>
      <c r="AA547" s="85"/>
      <c r="AB547" s="85"/>
      <c r="AC547" s="85"/>
      <c r="AD547" s="85"/>
      <c r="AE547" s="85"/>
      <c r="AF547" s="85"/>
      <c r="AG547" s="85"/>
      <c r="AH547" s="85"/>
      <c r="AI547" s="85"/>
      <c r="AJ547" s="85"/>
      <c r="AK547" s="85"/>
      <c r="AL547" s="85"/>
      <c r="AM547" s="85"/>
      <c r="AN547" s="85"/>
      <c r="AO547" s="85"/>
      <c r="AP547" s="12"/>
    </row>
    <row r="548" spans="1:42" ht="17">
      <c r="A548" s="85"/>
      <c r="B548" s="92">
        <v>44356</v>
      </c>
      <c r="C548" s="92"/>
      <c r="D548" s="92">
        <v>44355</v>
      </c>
      <c r="E548" s="92">
        <v>44356</v>
      </c>
      <c r="F548" s="90" t="s">
        <v>6954</v>
      </c>
      <c r="G548" s="5" t="s">
        <v>4890</v>
      </c>
      <c r="H548" s="87" t="s">
        <v>6955</v>
      </c>
      <c r="I548" s="87" t="s">
        <v>3242</v>
      </c>
      <c r="J548" s="85" t="s">
        <v>146</v>
      </c>
      <c r="K548" s="91" t="s">
        <v>2896</v>
      </c>
      <c r="L548" s="87" t="s">
        <v>7269</v>
      </c>
      <c r="M548" s="85" t="s">
        <v>8650</v>
      </c>
      <c r="N548" s="85">
        <v>7608.05</v>
      </c>
      <c r="O548" s="90" t="s">
        <v>6958</v>
      </c>
      <c r="P548" s="90"/>
      <c r="Q548" s="85" t="s">
        <v>6959</v>
      </c>
      <c r="R548" s="87" t="s">
        <v>7030</v>
      </c>
      <c r="S548" s="91" t="s">
        <v>6961</v>
      </c>
      <c r="T548" s="85"/>
      <c r="U548" s="85"/>
      <c r="V548" s="87" t="s">
        <v>139</v>
      </c>
      <c r="W548" s="85" t="s">
        <v>37</v>
      </c>
      <c r="X548" s="85"/>
      <c r="Y548" s="85"/>
      <c r="Z548" s="85"/>
      <c r="AA548" s="85"/>
      <c r="AB548" s="85"/>
      <c r="AC548" s="85"/>
      <c r="AD548" s="85"/>
      <c r="AE548" s="85"/>
      <c r="AF548" s="85"/>
      <c r="AG548" s="85"/>
      <c r="AH548" s="85"/>
      <c r="AI548" s="85"/>
      <c r="AJ548" s="85"/>
      <c r="AK548" s="85"/>
      <c r="AL548" s="85"/>
      <c r="AM548" s="85"/>
      <c r="AN548" s="85"/>
      <c r="AO548" s="85"/>
      <c r="AP548" s="12"/>
    </row>
    <row r="549" spans="1:42" ht="17">
      <c r="A549" s="121"/>
      <c r="B549" s="124">
        <v>44356</v>
      </c>
      <c r="C549" s="124">
        <v>44358</v>
      </c>
      <c r="D549" s="124"/>
      <c r="E549" s="124">
        <v>44356</v>
      </c>
      <c r="F549" s="90" t="s">
        <v>6954</v>
      </c>
      <c r="G549" s="5" t="s">
        <v>4890</v>
      </c>
      <c r="H549" s="87" t="s">
        <v>6955</v>
      </c>
      <c r="I549" s="87" t="s">
        <v>3242</v>
      </c>
      <c r="J549" s="121" t="s">
        <v>146</v>
      </c>
      <c r="K549" s="151" t="s">
        <v>2896</v>
      </c>
      <c r="L549" s="123" t="s">
        <v>7269</v>
      </c>
      <c r="M549" s="121" t="s">
        <v>306</v>
      </c>
      <c r="N549" s="121">
        <v>5000</v>
      </c>
      <c r="O549" s="131" t="s">
        <v>6965</v>
      </c>
      <c r="P549" s="131"/>
      <c r="Q549" s="121" t="s">
        <v>6959</v>
      </c>
      <c r="R549" s="123" t="s">
        <v>7030</v>
      </c>
      <c r="S549" s="151" t="s">
        <v>6961</v>
      </c>
      <c r="T549" s="121"/>
      <c r="U549" s="121"/>
      <c r="V549" s="123" t="s">
        <v>139</v>
      </c>
      <c r="W549" s="121" t="s">
        <v>37</v>
      </c>
      <c r="X549" s="121"/>
      <c r="Y549" s="121"/>
      <c r="Z549" s="121"/>
      <c r="AA549" s="121"/>
      <c r="AB549" s="121"/>
      <c r="AC549" s="121"/>
      <c r="AD549" s="121"/>
      <c r="AE549" s="121"/>
      <c r="AF549" s="121"/>
      <c r="AG549" s="121"/>
      <c r="AH549" s="121"/>
      <c r="AI549" s="121"/>
      <c r="AJ549" s="121"/>
      <c r="AK549" s="121"/>
      <c r="AL549" s="121"/>
      <c r="AM549" s="121"/>
      <c r="AN549" s="121"/>
      <c r="AO549" s="121"/>
      <c r="AP549" s="50"/>
    </row>
    <row r="550" spans="1:42" ht="17">
      <c r="A550" s="85"/>
      <c r="B550" s="92">
        <v>44355</v>
      </c>
      <c r="C550" s="92"/>
      <c r="D550" s="92">
        <v>44355</v>
      </c>
      <c r="E550" s="92">
        <v>44356</v>
      </c>
      <c r="F550" s="16"/>
      <c r="G550" s="5" t="s">
        <v>4890</v>
      </c>
      <c r="H550" s="87" t="s">
        <v>6955</v>
      </c>
      <c r="I550" s="87" t="s">
        <v>3242</v>
      </c>
      <c r="J550" s="85" t="s">
        <v>6279</v>
      </c>
      <c r="K550" s="156" t="s">
        <v>8401</v>
      </c>
      <c r="L550" s="172" t="s">
        <v>8555</v>
      </c>
      <c r="M550" s="85" t="s">
        <v>142</v>
      </c>
      <c r="N550" s="85">
        <v>1143</v>
      </c>
      <c r="O550" s="90" t="s">
        <v>6958</v>
      </c>
      <c r="P550" s="90" t="s">
        <v>6958</v>
      </c>
      <c r="Q550" s="85" t="s">
        <v>6959</v>
      </c>
      <c r="R550" s="85" t="s">
        <v>7030</v>
      </c>
      <c r="S550" s="91" t="s">
        <v>6973</v>
      </c>
      <c r="T550" s="85" t="s">
        <v>7425</v>
      </c>
      <c r="U550" s="85"/>
      <c r="V550" s="87" t="s">
        <v>139</v>
      </c>
      <c r="W550" s="85" t="s">
        <v>37</v>
      </c>
      <c r="X550" s="85"/>
      <c r="Y550" s="85"/>
      <c r="Z550" s="85"/>
      <c r="AA550" s="85"/>
      <c r="AB550" s="85"/>
      <c r="AC550" s="85"/>
      <c r="AD550" s="85"/>
      <c r="AE550" s="85"/>
      <c r="AF550" s="85"/>
      <c r="AG550" s="85"/>
      <c r="AH550" s="85"/>
      <c r="AI550" s="85"/>
      <c r="AJ550" s="85"/>
      <c r="AK550" s="85"/>
      <c r="AL550" s="85"/>
      <c r="AM550" s="85"/>
      <c r="AN550" s="85"/>
      <c r="AO550" s="85"/>
      <c r="AP550" s="12"/>
    </row>
    <row r="551" spans="1:42" ht="17">
      <c r="A551" s="85"/>
      <c r="B551" s="92">
        <v>44350</v>
      </c>
      <c r="C551" s="92"/>
      <c r="D551" s="92">
        <v>44355</v>
      </c>
      <c r="E551" s="92">
        <v>44356</v>
      </c>
      <c r="F551" s="16"/>
      <c r="G551" s="5" t="s">
        <v>4890</v>
      </c>
      <c r="H551" s="87" t="s">
        <v>6955</v>
      </c>
      <c r="I551" s="87" t="s">
        <v>3242</v>
      </c>
      <c r="J551" s="85" t="s">
        <v>6279</v>
      </c>
      <c r="K551" s="156" t="s">
        <v>3060</v>
      </c>
      <c r="L551" s="172" t="s">
        <v>8651</v>
      </c>
      <c r="M551" s="85" t="s">
        <v>142</v>
      </c>
      <c r="N551" s="85">
        <v>788</v>
      </c>
      <c r="O551" s="90" t="s">
        <v>6958</v>
      </c>
      <c r="P551" s="90" t="s">
        <v>6958</v>
      </c>
      <c r="Q551" s="85" t="s">
        <v>6959</v>
      </c>
      <c r="R551" s="85" t="s">
        <v>7030</v>
      </c>
      <c r="S551" s="91" t="s">
        <v>6973</v>
      </c>
      <c r="T551" s="85" t="s">
        <v>82</v>
      </c>
      <c r="U551" s="85"/>
      <c r="V551" s="87" t="s">
        <v>139</v>
      </c>
      <c r="W551" s="85" t="s">
        <v>37</v>
      </c>
      <c r="X551" s="85"/>
      <c r="Y551" s="85"/>
      <c r="Z551" s="85"/>
      <c r="AA551" s="85"/>
      <c r="AB551" s="85"/>
      <c r="AC551" s="85"/>
      <c r="AD551" s="85"/>
      <c r="AE551" s="85"/>
      <c r="AF551" s="85"/>
      <c r="AG551" s="85"/>
      <c r="AH551" s="85"/>
      <c r="AI551" s="85"/>
      <c r="AJ551" s="85"/>
      <c r="AK551" s="85"/>
      <c r="AL551" s="85"/>
      <c r="AM551" s="85"/>
      <c r="AN551" s="85"/>
      <c r="AO551" s="85"/>
      <c r="AP551" s="12"/>
    </row>
    <row r="552" spans="1:42" ht="17">
      <c r="A552" s="85"/>
      <c r="B552" s="92">
        <v>44356</v>
      </c>
      <c r="C552" s="105"/>
      <c r="D552" s="92">
        <v>44356</v>
      </c>
      <c r="E552" s="92">
        <v>44356</v>
      </c>
      <c r="F552" s="16"/>
      <c r="G552" s="5" t="s">
        <v>4890</v>
      </c>
      <c r="H552" s="87" t="s">
        <v>6955</v>
      </c>
      <c r="I552" s="87" t="s">
        <v>3242</v>
      </c>
      <c r="J552" s="85" t="s">
        <v>154</v>
      </c>
      <c r="K552" s="220" t="s">
        <v>8652</v>
      </c>
      <c r="L552" s="172" t="s">
        <v>8653</v>
      </c>
      <c r="M552" s="85" t="s">
        <v>142</v>
      </c>
      <c r="N552" s="85">
        <v>2125.5</v>
      </c>
      <c r="O552" s="90" t="s">
        <v>6958</v>
      </c>
      <c r="P552" s="90" t="s">
        <v>6958</v>
      </c>
      <c r="Q552" s="85" t="s">
        <v>6959</v>
      </c>
      <c r="R552" s="85" t="s">
        <v>7030</v>
      </c>
      <c r="S552" s="91" t="s">
        <v>6961</v>
      </c>
      <c r="T552" s="85" t="s">
        <v>82</v>
      </c>
      <c r="U552" s="85"/>
      <c r="V552" s="87" t="s">
        <v>139</v>
      </c>
      <c r="W552" s="85" t="s">
        <v>37</v>
      </c>
      <c r="X552" s="85"/>
      <c r="Y552" s="85"/>
      <c r="Z552" s="85"/>
      <c r="AA552" s="85"/>
      <c r="AB552" s="85"/>
      <c r="AC552" s="85"/>
      <c r="AD552" s="85"/>
      <c r="AE552" s="85"/>
      <c r="AF552" s="85"/>
      <c r="AG552" s="85"/>
      <c r="AH552" s="85"/>
      <c r="AI552" s="85"/>
      <c r="AJ552" s="85"/>
      <c r="AK552" s="85"/>
      <c r="AL552" s="85"/>
      <c r="AM552" s="85"/>
      <c r="AN552" s="85"/>
      <c r="AO552" s="85"/>
      <c r="AP552" s="12"/>
    </row>
    <row r="553" spans="1:42" ht="17">
      <c r="A553" s="85"/>
      <c r="B553" s="92">
        <v>44356</v>
      </c>
      <c r="C553" s="105"/>
      <c r="D553" s="92">
        <v>44356</v>
      </c>
      <c r="E553" s="92">
        <v>44356</v>
      </c>
      <c r="F553" s="16"/>
      <c r="G553" s="5" t="s">
        <v>4890</v>
      </c>
      <c r="H553" s="87" t="s">
        <v>6955</v>
      </c>
      <c r="I553" s="87" t="s">
        <v>3242</v>
      </c>
      <c r="J553" s="85" t="s">
        <v>154</v>
      </c>
      <c r="K553" s="188" t="s">
        <v>8654</v>
      </c>
      <c r="L553" s="172" t="s">
        <v>7761</v>
      </c>
      <c r="M553" s="85" t="s">
        <v>7480</v>
      </c>
      <c r="N553" s="85">
        <v>2650.1</v>
      </c>
      <c r="O553" s="90" t="s">
        <v>6958</v>
      </c>
      <c r="P553" s="90" t="s">
        <v>6958</v>
      </c>
      <c r="Q553" s="85" t="s">
        <v>6959</v>
      </c>
      <c r="R553" s="85" t="s">
        <v>7030</v>
      </c>
      <c r="S553" s="91" t="s">
        <v>6961</v>
      </c>
      <c r="T553" s="85" t="s">
        <v>7425</v>
      </c>
      <c r="U553" s="85"/>
      <c r="V553" s="87" t="s">
        <v>139</v>
      </c>
      <c r="W553" s="85" t="s">
        <v>37</v>
      </c>
      <c r="X553" s="85"/>
      <c r="Y553" s="85"/>
      <c r="Z553" s="85"/>
      <c r="AA553" s="85"/>
      <c r="AB553" s="85"/>
      <c r="AC553" s="85"/>
      <c r="AD553" s="85"/>
      <c r="AE553" s="85"/>
      <c r="AF553" s="85"/>
      <c r="AG553" s="85"/>
      <c r="AH553" s="85"/>
      <c r="AI553" s="85"/>
      <c r="AJ553" s="85"/>
      <c r="AK553" s="85"/>
      <c r="AL553" s="85"/>
      <c r="AM553" s="85"/>
      <c r="AN553" s="85"/>
      <c r="AO553" s="85"/>
      <c r="AP553" s="12"/>
    </row>
    <row r="554" spans="1:42" ht="17">
      <c r="A554" s="85"/>
      <c r="B554" s="92">
        <v>44356</v>
      </c>
      <c r="C554" s="92"/>
      <c r="D554" s="92">
        <v>44356</v>
      </c>
      <c r="E554" s="92">
        <v>44356</v>
      </c>
      <c r="F554" s="16"/>
      <c r="G554" s="5" t="s">
        <v>4890</v>
      </c>
      <c r="H554" s="87" t="s">
        <v>6955</v>
      </c>
      <c r="I554" s="87" t="s">
        <v>3242</v>
      </c>
      <c r="J554" s="85" t="s">
        <v>5487</v>
      </c>
      <c r="K554" s="156" t="s">
        <v>8655</v>
      </c>
      <c r="L554" s="172" t="s">
        <v>8656</v>
      </c>
      <c r="M554" s="85" t="s">
        <v>981</v>
      </c>
      <c r="N554" s="85">
        <v>440</v>
      </c>
      <c r="O554" s="90" t="s">
        <v>6958</v>
      </c>
      <c r="P554" s="90" t="s">
        <v>6958</v>
      </c>
      <c r="Q554" s="85" t="s">
        <v>6959</v>
      </c>
      <c r="R554" s="85" t="s">
        <v>7030</v>
      </c>
      <c r="S554" s="91" t="s">
        <v>6961</v>
      </c>
      <c r="T554" s="85" t="s">
        <v>82</v>
      </c>
      <c r="U554" s="85"/>
      <c r="V554" s="87" t="s">
        <v>139</v>
      </c>
      <c r="W554" s="85"/>
      <c r="X554" s="85"/>
      <c r="Y554" s="85"/>
      <c r="Z554" s="85"/>
      <c r="AA554" s="85"/>
      <c r="AB554" s="85"/>
      <c r="AC554" s="85"/>
      <c r="AD554" s="85"/>
      <c r="AE554" s="85"/>
      <c r="AF554" s="85"/>
      <c r="AG554" s="85"/>
      <c r="AH554" s="85"/>
      <c r="AI554" s="85"/>
      <c r="AJ554" s="85"/>
      <c r="AK554" s="85"/>
      <c r="AL554" s="85"/>
      <c r="AM554" s="85"/>
      <c r="AN554" s="85"/>
      <c r="AO554" s="85"/>
      <c r="AP554" s="12"/>
    </row>
    <row r="555" spans="1:42" ht="17">
      <c r="A555" s="85"/>
      <c r="B555" s="92">
        <v>44356</v>
      </c>
      <c r="C555" s="92">
        <v>44357</v>
      </c>
      <c r="D555" s="92"/>
      <c r="E555" s="92">
        <v>44356</v>
      </c>
      <c r="F555" s="16"/>
      <c r="G555" s="5" t="s">
        <v>4890</v>
      </c>
      <c r="H555" s="87" t="s">
        <v>6955</v>
      </c>
      <c r="I555" s="87" t="s">
        <v>3242</v>
      </c>
      <c r="J555" s="85" t="s">
        <v>6317</v>
      </c>
      <c r="K555" s="91" t="s">
        <v>8657</v>
      </c>
      <c r="L555" s="172" t="s">
        <v>8658</v>
      </c>
      <c r="M555" s="85" t="s">
        <v>8659</v>
      </c>
      <c r="N555" s="85">
        <v>1000</v>
      </c>
      <c r="O555" s="90" t="s">
        <v>6965</v>
      </c>
      <c r="P555" s="90" t="s">
        <v>6965</v>
      </c>
      <c r="Q555" s="85" t="s">
        <v>6959</v>
      </c>
      <c r="R555" s="85" t="s">
        <v>7030</v>
      </c>
      <c r="S555" s="91" t="s">
        <v>6961</v>
      </c>
      <c r="T555" s="85"/>
      <c r="U555" s="85"/>
      <c r="V555" s="87" t="s">
        <v>345</v>
      </c>
      <c r="W555" s="85" t="s">
        <v>37</v>
      </c>
      <c r="X555" s="85"/>
      <c r="Y555" s="85"/>
      <c r="Z555" s="85"/>
      <c r="AA555" s="85"/>
      <c r="AB555" s="85"/>
      <c r="AC555" s="85"/>
      <c r="AD555" s="85"/>
      <c r="AE555" s="85"/>
      <c r="AF555" s="85"/>
      <c r="AG555" s="85"/>
      <c r="AH555" s="85"/>
      <c r="AI555" s="85"/>
      <c r="AJ555" s="85"/>
      <c r="AK555" s="85"/>
      <c r="AL555" s="85"/>
      <c r="AM555" s="85"/>
      <c r="AN555" s="85"/>
      <c r="AO555" s="85"/>
      <c r="AP555" s="12"/>
    </row>
    <row r="556" spans="1:42" ht="17">
      <c r="A556" s="85"/>
      <c r="B556" s="92">
        <v>44356</v>
      </c>
      <c r="C556" s="92"/>
      <c r="D556" s="92">
        <v>44356</v>
      </c>
      <c r="E556" s="92">
        <v>44356</v>
      </c>
      <c r="F556" s="16"/>
      <c r="G556" s="5" t="s">
        <v>4890</v>
      </c>
      <c r="H556" s="87" t="s">
        <v>6955</v>
      </c>
      <c r="I556" s="87" t="s">
        <v>3242</v>
      </c>
      <c r="J556" s="85" t="s">
        <v>6291</v>
      </c>
      <c r="K556" s="183">
        <v>2440108508</v>
      </c>
      <c r="L556" s="74" t="s">
        <v>8660</v>
      </c>
      <c r="M556" s="76" t="s">
        <v>8661</v>
      </c>
      <c r="N556" s="85">
        <v>912</v>
      </c>
      <c r="O556" s="90" t="s">
        <v>6958</v>
      </c>
      <c r="P556" s="90" t="s">
        <v>6958</v>
      </c>
      <c r="Q556" s="85" t="s">
        <v>6959</v>
      </c>
      <c r="R556" s="85" t="s">
        <v>7030</v>
      </c>
      <c r="S556" s="91" t="s">
        <v>6973</v>
      </c>
      <c r="T556" s="85" t="s">
        <v>82</v>
      </c>
      <c r="U556" s="85"/>
      <c r="V556" s="87" t="s">
        <v>139</v>
      </c>
      <c r="W556" s="85"/>
      <c r="X556" s="85"/>
      <c r="Y556" s="85"/>
      <c r="Z556" s="85"/>
      <c r="AA556" s="85"/>
      <c r="AB556" s="85"/>
      <c r="AC556" s="85"/>
      <c r="AD556" s="85"/>
      <c r="AE556" s="85"/>
      <c r="AF556" s="85"/>
      <c r="AG556" s="85"/>
      <c r="AH556" s="85"/>
      <c r="AI556" s="85"/>
      <c r="AJ556" s="85"/>
      <c r="AK556" s="85"/>
      <c r="AL556" s="85"/>
      <c r="AM556" s="85"/>
      <c r="AN556" s="85"/>
      <c r="AO556" s="85"/>
      <c r="AP556" s="12"/>
    </row>
    <row r="557" spans="1:42" ht="17">
      <c r="A557" s="85"/>
      <c r="B557" s="92">
        <v>44356</v>
      </c>
      <c r="C557" s="92">
        <v>44360</v>
      </c>
      <c r="D557" s="92"/>
      <c r="E557" s="92">
        <v>44356</v>
      </c>
      <c r="F557" s="16"/>
      <c r="G557" s="5" t="s">
        <v>4890</v>
      </c>
      <c r="H557" s="87" t="s">
        <v>6955</v>
      </c>
      <c r="I557" s="87" t="s">
        <v>3242</v>
      </c>
      <c r="J557" s="85" t="s">
        <v>6302</v>
      </c>
      <c r="K557" s="156" t="s">
        <v>8662</v>
      </c>
      <c r="L557" s="172" t="s">
        <v>8663</v>
      </c>
      <c r="M557" s="85" t="s">
        <v>340</v>
      </c>
      <c r="N557" s="85">
        <v>607</v>
      </c>
      <c r="O557" s="90" t="s">
        <v>6958</v>
      </c>
      <c r="P557" s="90" t="s">
        <v>6958</v>
      </c>
      <c r="Q557" s="85" t="s">
        <v>6959</v>
      </c>
      <c r="R557" s="85" t="s">
        <v>7030</v>
      </c>
      <c r="S557" s="91" t="s">
        <v>6973</v>
      </c>
      <c r="T557" s="85"/>
      <c r="U557" s="85"/>
      <c r="V557" s="87" t="s">
        <v>139</v>
      </c>
      <c r="W557" s="85" t="s">
        <v>37</v>
      </c>
      <c r="X557" s="85"/>
      <c r="Y557" s="85"/>
      <c r="Z557" s="85"/>
      <c r="AA557" s="85"/>
      <c r="AB557" s="85"/>
      <c r="AC557" s="85"/>
      <c r="AD557" s="85"/>
      <c r="AE557" s="85"/>
      <c r="AF557" s="85"/>
      <c r="AG557" s="85"/>
      <c r="AH557" s="85"/>
      <c r="AI557" s="85"/>
      <c r="AJ557" s="85"/>
      <c r="AK557" s="85"/>
      <c r="AL557" s="85"/>
      <c r="AM557" s="85"/>
      <c r="AN557" s="85"/>
      <c r="AO557" s="85"/>
      <c r="AP557" s="12"/>
    </row>
    <row r="558" spans="1:42" ht="17">
      <c r="A558" s="85"/>
      <c r="B558" s="92">
        <v>44356</v>
      </c>
      <c r="C558" s="92"/>
      <c r="D558" s="92">
        <v>44357</v>
      </c>
      <c r="E558" s="92">
        <v>44357</v>
      </c>
      <c r="F558" s="16"/>
      <c r="G558" s="5" t="s">
        <v>4890</v>
      </c>
      <c r="H558" s="87" t="s">
        <v>6955</v>
      </c>
      <c r="I558" s="87" t="s">
        <v>3242</v>
      </c>
      <c r="J558" s="85" t="s">
        <v>6302</v>
      </c>
      <c r="K558" s="156" t="s">
        <v>8664</v>
      </c>
      <c r="L558" s="172" t="s">
        <v>8665</v>
      </c>
      <c r="M558" s="85" t="s">
        <v>811</v>
      </c>
      <c r="N558" s="85" t="s">
        <v>8666</v>
      </c>
      <c r="O558" s="90" t="s">
        <v>6958</v>
      </c>
      <c r="P558" s="90" t="s">
        <v>6958</v>
      </c>
      <c r="Q558" s="85" t="s">
        <v>6959</v>
      </c>
      <c r="R558" s="85" t="s">
        <v>7030</v>
      </c>
      <c r="S558" s="91" t="s">
        <v>6973</v>
      </c>
      <c r="T558" s="85" t="s">
        <v>8667</v>
      </c>
      <c r="U558" s="85"/>
      <c r="V558" s="87" t="s">
        <v>152</v>
      </c>
      <c r="W558" s="85" t="s">
        <v>37</v>
      </c>
      <c r="X558" s="85"/>
      <c r="Y558" s="85"/>
      <c r="Z558" s="85"/>
      <c r="AA558" s="85"/>
      <c r="AB558" s="85"/>
      <c r="AC558" s="85"/>
      <c r="AD558" s="85"/>
      <c r="AE558" s="85"/>
      <c r="AF558" s="85"/>
      <c r="AG558" s="85"/>
      <c r="AH558" s="85"/>
      <c r="AI558" s="85"/>
      <c r="AJ558" s="85"/>
      <c r="AK558" s="85"/>
      <c r="AL558" s="85"/>
      <c r="AM558" s="85"/>
      <c r="AN558" s="85"/>
      <c r="AO558" s="85"/>
      <c r="AP558" s="12"/>
    </row>
    <row r="559" spans="1:42" ht="17">
      <c r="A559" s="85"/>
      <c r="B559" s="92">
        <v>44356</v>
      </c>
      <c r="C559" s="92">
        <v>44356</v>
      </c>
      <c r="D559" s="92"/>
      <c r="E559" s="92">
        <v>44356</v>
      </c>
      <c r="F559" s="16"/>
      <c r="G559" s="5" t="s">
        <v>4890</v>
      </c>
      <c r="H559" s="87" t="s">
        <v>6955</v>
      </c>
      <c r="I559" s="87" t="s">
        <v>3242</v>
      </c>
      <c r="J559" s="85" t="s">
        <v>6302</v>
      </c>
      <c r="K559" s="156" t="s">
        <v>8668</v>
      </c>
      <c r="L559" s="172" t="s">
        <v>8669</v>
      </c>
      <c r="M559" s="85" t="s">
        <v>168</v>
      </c>
      <c r="N559" s="85">
        <v>10</v>
      </c>
      <c r="O559" s="90" t="s">
        <v>6982</v>
      </c>
      <c r="P559" s="90"/>
      <c r="Q559" s="85" t="s">
        <v>6959</v>
      </c>
      <c r="R559" s="85" t="s">
        <v>7030</v>
      </c>
      <c r="S559" s="91" t="s">
        <v>6961</v>
      </c>
      <c r="T559" s="85" t="s">
        <v>8670</v>
      </c>
      <c r="U559" s="85"/>
      <c r="V559" s="87" t="s">
        <v>139</v>
      </c>
      <c r="W559" s="85" t="s">
        <v>37</v>
      </c>
      <c r="X559" s="85"/>
      <c r="Y559" s="85"/>
      <c r="Z559" s="85"/>
      <c r="AA559" s="85"/>
      <c r="AB559" s="85"/>
      <c r="AC559" s="85"/>
      <c r="AD559" s="85"/>
      <c r="AE559" s="85"/>
      <c r="AF559" s="85"/>
      <c r="AG559" s="85"/>
      <c r="AH559" s="85"/>
      <c r="AI559" s="85"/>
      <c r="AJ559" s="85"/>
      <c r="AK559" s="85"/>
      <c r="AL559" s="85"/>
      <c r="AM559" s="85"/>
      <c r="AN559" s="85"/>
      <c r="AO559" s="85"/>
      <c r="AP559" s="12"/>
    </row>
    <row r="560" spans="1:42" ht="17">
      <c r="A560" s="121"/>
      <c r="B560" s="124">
        <v>44356</v>
      </c>
      <c r="C560" s="124" t="s">
        <v>7333</v>
      </c>
      <c r="D560" s="124">
        <v>44362</v>
      </c>
      <c r="E560" s="124">
        <v>44362</v>
      </c>
      <c r="F560" s="44"/>
      <c r="G560" s="5" t="s">
        <v>4890</v>
      </c>
      <c r="H560" s="87" t="s">
        <v>6955</v>
      </c>
      <c r="I560" s="87" t="s">
        <v>3242</v>
      </c>
      <c r="J560" s="121" t="s">
        <v>146</v>
      </c>
      <c r="K560" s="182" t="s">
        <v>6312</v>
      </c>
      <c r="L560" s="223" t="s">
        <v>8671</v>
      </c>
      <c r="M560" s="121" t="s">
        <v>168</v>
      </c>
      <c r="N560" s="121">
        <v>470</v>
      </c>
      <c r="O560" s="131" t="s">
        <v>6958</v>
      </c>
      <c r="P560" s="131"/>
      <c r="Q560" s="121" t="s">
        <v>6959</v>
      </c>
      <c r="R560" s="121" t="s">
        <v>7030</v>
      </c>
      <c r="S560" s="151" t="s">
        <v>6961</v>
      </c>
      <c r="T560" s="121" t="s">
        <v>8672</v>
      </c>
      <c r="U560" s="121"/>
      <c r="V560" s="123" t="s">
        <v>139</v>
      </c>
      <c r="W560" s="121" t="s">
        <v>37</v>
      </c>
      <c r="X560" s="121"/>
      <c r="Y560" s="121"/>
      <c r="Z560" s="121"/>
      <c r="AA560" s="121"/>
      <c r="AB560" s="121"/>
      <c r="AC560" s="121"/>
      <c r="AD560" s="121"/>
      <c r="AE560" s="121"/>
      <c r="AF560" s="121"/>
      <c r="AG560" s="121"/>
      <c r="AH560" s="121"/>
      <c r="AI560" s="121"/>
      <c r="AJ560" s="121"/>
      <c r="AK560" s="121"/>
      <c r="AL560" s="121"/>
      <c r="AM560" s="121"/>
      <c r="AN560" s="121"/>
      <c r="AO560" s="121"/>
      <c r="AP560" s="50"/>
    </row>
    <row r="561" spans="1:42" ht="17">
      <c r="A561" s="85"/>
      <c r="B561" s="92">
        <v>44356</v>
      </c>
      <c r="C561" s="92"/>
      <c r="D561" s="92"/>
      <c r="E561" s="92">
        <v>44370</v>
      </c>
      <c r="F561" s="16"/>
      <c r="G561" s="5" t="s">
        <v>4890</v>
      </c>
      <c r="H561" s="87" t="s">
        <v>6955</v>
      </c>
      <c r="I561" s="87" t="s">
        <v>3242</v>
      </c>
      <c r="J561" s="85" t="s">
        <v>6302</v>
      </c>
      <c r="K561" s="156" t="s">
        <v>8673</v>
      </c>
      <c r="L561" s="172" t="s">
        <v>8674</v>
      </c>
      <c r="M561" s="85" t="s">
        <v>142</v>
      </c>
      <c r="N561" s="85">
        <v>1300</v>
      </c>
      <c r="O561" s="90" t="s">
        <v>6957</v>
      </c>
      <c r="P561" s="90"/>
      <c r="Q561" s="85" t="s">
        <v>6959</v>
      </c>
      <c r="R561" s="85" t="s">
        <v>7391</v>
      </c>
      <c r="S561" s="91" t="s">
        <v>6961</v>
      </c>
      <c r="T561" s="85" t="s">
        <v>8675</v>
      </c>
      <c r="U561" s="85"/>
      <c r="V561" s="87" t="s">
        <v>139</v>
      </c>
      <c r="W561" s="85" t="s">
        <v>37</v>
      </c>
      <c r="X561" s="85"/>
      <c r="Y561" s="85"/>
      <c r="Z561" s="85"/>
      <c r="AA561" s="85"/>
      <c r="AB561" s="85"/>
      <c r="AC561" s="85"/>
      <c r="AD561" s="85"/>
      <c r="AE561" s="85"/>
      <c r="AF561" s="85"/>
      <c r="AG561" s="85"/>
      <c r="AH561" s="85"/>
      <c r="AI561" s="85"/>
      <c r="AJ561" s="85"/>
      <c r="AK561" s="85"/>
      <c r="AL561" s="85"/>
      <c r="AM561" s="85"/>
      <c r="AN561" s="85"/>
      <c r="AO561" s="85"/>
      <c r="AP561" s="12"/>
    </row>
    <row r="562" spans="1:42" ht="17">
      <c r="A562" s="85"/>
      <c r="B562" s="92">
        <v>44356</v>
      </c>
      <c r="C562" s="92"/>
      <c r="D562" s="92">
        <v>44356</v>
      </c>
      <c r="E562" s="92">
        <v>44356</v>
      </c>
      <c r="F562" s="16"/>
      <c r="G562" s="5" t="s">
        <v>4890</v>
      </c>
      <c r="H562" s="87" t="s">
        <v>6955</v>
      </c>
      <c r="I562" s="87" t="s">
        <v>3242</v>
      </c>
      <c r="J562" s="85" t="s">
        <v>6281</v>
      </c>
      <c r="K562" s="156" t="s">
        <v>5654</v>
      </c>
      <c r="L562" s="172" t="s">
        <v>8630</v>
      </c>
      <c r="M562" s="85" t="s">
        <v>168</v>
      </c>
      <c r="N562" s="85">
        <v>3500</v>
      </c>
      <c r="O562" s="90" t="s">
        <v>6958</v>
      </c>
      <c r="P562" s="90" t="s">
        <v>6958</v>
      </c>
      <c r="Q562" s="85" t="s">
        <v>6959</v>
      </c>
      <c r="R562" s="85" t="s">
        <v>7030</v>
      </c>
      <c r="S562" s="91" t="s">
        <v>6961</v>
      </c>
      <c r="T562" s="85" t="s">
        <v>7375</v>
      </c>
      <c r="U562" s="85"/>
      <c r="V562" s="87" t="s">
        <v>139</v>
      </c>
      <c r="W562" s="85" t="s">
        <v>37</v>
      </c>
      <c r="X562" s="85"/>
      <c r="Y562" s="85"/>
      <c r="Z562" s="85"/>
      <c r="AA562" s="85"/>
      <c r="AB562" s="85"/>
      <c r="AC562" s="85"/>
      <c r="AD562" s="85"/>
      <c r="AE562" s="85"/>
      <c r="AF562" s="85"/>
      <c r="AG562" s="85"/>
      <c r="AH562" s="85"/>
      <c r="AI562" s="85"/>
      <c r="AJ562" s="85"/>
      <c r="AK562" s="85"/>
      <c r="AL562" s="85"/>
      <c r="AM562" s="85"/>
      <c r="AN562" s="85"/>
      <c r="AO562" s="85"/>
      <c r="AP562" s="12"/>
    </row>
    <row r="563" spans="1:42" ht="17">
      <c r="A563" s="85"/>
      <c r="B563" s="92">
        <v>44356</v>
      </c>
      <c r="C563" s="92"/>
      <c r="D563" s="92">
        <v>44356</v>
      </c>
      <c r="E563" s="92">
        <v>44356</v>
      </c>
      <c r="F563" s="16"/>
      <c r="G563" s="5" t="s">
        <v>4890</v>
      </c>
      <c r="H563" s="87" t="s">
        <v>6955</v>
      </c>
      <c r="I563" s="87" t="s">
        <v>3242</v>
      </c>
      <c r="J563" s="85" t="s">
        <v>6281</v>
      </c>
      <c r="K563" s="156" t="s">
        <v>6289</v>
      </c>
      <c r="L563" s="172" t="s">
        <v>8676</v>
      </c>
      <c r="M563" s="85" t="s">
        <v>8677</v>
      </c>
      <c r="N563" s="12">
        <v>7712</v>
      </c>
      <c r="O563" s="90" t="s">
        <v>6958</v>
      </c>
      <c r="P563" s="90" t="s">
        <v>6958</v>
      </c>
      <c r="Q563" s="85" t="s">
        <v>6959</v>
      </c>
      <c r="R563" s="85" t="s">
        <v>7030</v>
      </c>
      <c r="S563" s="91" t="s">
        <v>6961</v>
      </c>
      <c r="T563" s="85" t="s">
        <v>7375</v>
      </c>
      <c r="U563" s="85"/>
      <c r="V563" s="87" t="s">
        <v>139</v>
      </c>
      <c r="W563" s="85" t="s">
        <v>37</v>
      </c>
      <c r="X563" s="85"/>
      <c r="Y563" s="85"/>
      <c r="Z563" s="85"/>
      <c r="AA563" s="85"/>
      <c r="AB563" s="85"/>
      <c r="AC563" s="85"/>
      <c r="AD563" s="85"/>
      <c r="AE563" s="85"/>
      <c r="AF563" s="85"/>
      <c r="AG563" s="85"/>
      <c r="AH563" s="85"/>
      <c r="AI563" s="85"/>
      <c r="AJ563" s="85"/>
      <c r="AK563" s="85"/>
      <c r="AL563" s="85"/>
      <c r="AM563" s="85"/>
      <c r="AN563" s="85"/>
      <c r="AO563" s="85"/>
      <c r="AP563" s="12"/>
    </row>
    <row r="564" spans="1:42" ht="17">
      <c r="A564" s="85"/>
      <c r="B564" s="92">
        <v>44356</v>
      </c>
      <c r="C564" s="92"/>
      <c r="D564" s="92">
        <v>44356</v>
      </c>
      <c r="E564" s="92">
        <v>44356</v>
      </c>
      <c r="F564" s="16"/>
      <c r="G564" s="5" t="s">
        <v>4890</v>
      </c>
      <c r="H564" s="87" t="s">
        <v>6955</v>
      </c>
      <c r="I564" s="87" t="s">
        <v>3242</v>
      </c>
      <c r="J564" s="85" t="s">
        <v>156</v>
      </c>
      <c r="K564" s="73" t="s">
        <v>6287</v>
      </c>
      <c r="L564" s="74" t="s">
        <v>8678</v>
      </c>
      <c r="M564" s="85" t="s">
        <v>8677</v>
      </c>
      <c r="N564" s="85">
        <v>12992.05</v>
      </c>
      <c r="O564" s="90" t="s">
        <v>6958</v>
      </c>
      <c r="P564" s="90" t="s">
        <v>6958</v>
      </c>
      <c r="Q564" s="85" t="s">
        <v>6959</v>
      </c>
      <c r="R564" s="85" t="s">
        <v>7030</v>
      </c>
      <c r="S564" s="91" t="s">
        <v>6961</v>
      </c>
      <c r="T564" s="85" t="s">
        <v>7375</v>
      </c>
      <c r="U564" s="85"/>
      <c r="V564" s="87" t="s">
        <v>139</v>
      </c>
      <c r="W564" s="85" t="s">
        <v>37</v>
      </c>
      <c r="X564" s="85"/>
      <c r="Y564" s="85"/>
      <c r="Z564" s="85"/>
      <c r="AA564" s="85"/>
      <c r="AB564" s="85"/>
      <c r="AC564" s="85"/>
      <c r="AD564" s="85"/>
      <c r="AE564" s="85"/>
      <c r="AF564" s="85"/>
      <c r="AG564" s="85"/>
      <c r="AH564" s="85"/>
      <c r="AI564" s="85"/>
      <c r="AJ564" s="85"/>
      <c r="AK564" s="85"/>
      <c r="AL564" s="85"/>
      <c r="AM564" s="85"/>
      <c r="AN564" s="85"/>
      <c r="AO564" s="85"/>
      <c r="AP564" s="12"/>
    </row>
    <row r="565" spans="1:42" ht="17">
      <c r="A565" s="85"/>
      <c r="B565" s="92">
        <v>44356</v>
      </c>
      <c r="C565" s="92" t="s">
        <v>7333</v>
      </c>
      <c r="D565" s="92">
        <v>44364</v>
      </c>
      <c r="E565" s="92">
        <v>44364</v>
      </c>
      <c r="F565" s="90" t="s">
        <v>6954</v>
      </c>
      <c r="G565" s="5" t="s">
        <v>4890</v>
      </c>
      <c r="H565" s="87" t="s">
        <v>6955</v>
      </c>
      <c r="I565" s="87" t="s">
        <v>3242</v>
      </c>
      <c r="J565" s="85" t="s">
        <v>146</v>
      </c>
      <c r="K565" s="156" t="s">
        <v>6313</v>
      </c>
      <c r="L565" s="172" t="s">
        <v>8679</v>
      </c>
      <c r="M565" s="85" t="s">
        <v>142</v>
      </c>
      <c r="N565" s="85">
        <v>11137</v>
      </c>
      <c r="O565" s="90" t="s">
        <v>6958</v>
      </c>
      <c r="P565" s="90"/>
      <c r="Q565" s="85" t="s">
        <v>6959</v>
      </c>
      <c r="R565" s="85" t="s">
        <v>7030</v>
      </c>
      <c r="S565" s="91" t="s">
        <v>6970</v>
      </c>
      <c r="T565" s="85"/>
      <c r="U565" s="85"/>
      <c r="V565" s="87" t="s">
        <v>139</v>
      </c>
      <c r="W565" s="85" t="s">
        <v>37</v>
      </c>
      <c r="X565" s="85"/>
      <c r="Y565" s="85"/>
      <c r="Z565" s="85"/>
      <c r="AA565" s="85"/>
      <c r="AB565" s="85"/>
      <c r="AC565" s="85"/>
      <c r="AD565" s="85"/>
      <c r="AE565" s="85"/>
      <c r="AF565" s="85"/>
      <c r="AG565" s="85"/>
      <c r="AH565" s="85"/>
      <c r="AI565" s="85"/>
      <c r="AJ565" s="85"/>
      <c r="AK565" s="85"/>
      <c r="AL565" s="85"/>
      <c r="AM565" s="85"/>
      <c r="AN565" s="85"/>
      <c r="AO565" s="85"/>
      <c r="AP565" s="12"/>
    </row>
    <row r="566" spans="1:42" ht="18">
      <c r="A566" s="115"/>
      <c r="B566" s="105">
        <v>44356</v>
      </c>
      <c r="C566" s="105"/>
      <c r="D566" s="86">
        <v>44365</v>
      </c>
      <c r="E566" s="105">
        <v>44365</v>
      </c>
      <c r="F566" s="90" t="s">
        <v>6954</v>
      </c>
      <c r="G566" s="5" t="s">
        <v>4890</v>
      </c>
      <c r="H566" s="87" t="s">
        <v>6955</v>
      </c>
      <c r="I566" s="87" t="s">
        <v>3242</v>
      </c>
      <c r="J566" s="85" t="s">
        <v>5487</v>
      </c>
      <c r="K566" s="178" t="s">
        <v>4975</v>
      </c>
      <c r="L566" s="172" t="s">
        <v>7967</v>
      </c>
      <c r="M566" s="117" t="s">
        <v>811</v>
      </c>
      <c r="N566" s="100">
        <v>2241.12</v>
      </c>
      <c r="O566" s="96" t="s">
        <v>6958</v>
      </c>
      <c r="P566" s="96" t="s">
        <v>6958</v>
      </c>
      <c r="Q566" s="115" t="s">
        <v>6959</v>
      </c>
      <c r="R566" s="117" t="s">
        <v>7030</v>
      </c>
      <c r="S566" s="122" t="s">
        <v>6961</v>
      </c>
      <c r="T566" s="118" t="s">
        <v>82</v>
      </c>
      <c r="U566" s="117"/>
      <c r="V566" s="87" t="s">
        <v>345</v>
      </c>
      <c r="W566" s="115" t="s">
        <v>37</v>
      </c>
      <c r="X566" s="117"/>
      <c r="Y566" s="115"/>
      <c r="Z566" s="115"/>
      <c r="AA566" s="115"/>
      <c r="AB566" s="115"/>
      <c r="AC566" s="115"/>
      <c r="AD566" s="115"/>
      <c r="AE566" s="115"/>
      <c r="AF566" s="115"/>
      <c r="AG566" s="115"/>
      <c r="AH566" s="115"/>
      <c r="AI566" s="115"/>
      <c r="AJ566" s="115"/>
      <c r="AK566" s="115"/>
      <c r="AL566" s="115"/>
      <c r="AM566" s="84"/>
      <c r="AN566" s="84"/>
      <c r="AO566" s="84"/>
      <c r="AP566" s="84"/>
    </row>
    <row r="567" spans="1:42" ht="17">
      <c r="A567" s="85"/>
      <c r="B567" s="92">
        <v>44356</v>
      </c>
      <c r="C567" s="92">
        <v>44370</v>
      </c>
      <c r="D567" s="92"/>
      <c r="E567" s="92">
        <v>44370</v>
      </c>
      <c r="F567" s="16"/>
      <c r="G567" s="5" t="s">
        <v>4890</v>
      </c>
      <c r="H567" s="87" t="s">
        <v>6955</v>
      </c>
      <c r="I567" s="87" t="s">
        <v>3242</v>
      </c>
      <c r="J567" s="85" t="s">
        <v>6302</v>
      </c>
      <c r="K567" s="156" t="s">
        <v>5671</v>
      </c>
      <c r="L567" s="172" t="s">
        <v>4291</v>
      </c>
      <c r="M567" s="85" t="s">
        <v>168</v>
      </c>
      <c r="N567" s="85">
        <v>5100</v>
      </c>
      <c r="O567" s="90" t="s">
        <v>6958</v>
      </c>
      <c r="P567" s="90"/>
      <c r="Q567" s="85" t="s">
        <v>6959</v>
      </c>
      <c r="R567" s="85" t="s">
        <v>7030</v>
      </c>
      <c r="S567" s="91" t="s">
        <v>6973</v>
      </c>
      <c r="T567" s="85" t="s">
        <v>8680</v>
      </c>
      <c r="U567" s="85"/>
      <c r="V567" s="87" t="s">
        <v>139</v>
      </c>
      <c r="W567" s="85" t="s">
        <v>37</v>
      </c>
      <c r="X567" s="85"/>
      <c r="Y567" s="85"/>
      <c r="Z567" s="85"/>
      <c r="AA567" s="85"/>
      <c r="AB567" s="85"/>
      <c r="AC567" s="85"/>
      <c r="AD567" s="85"/>
      <c r="AE567" s="85"/>
      <c r="AF567" s="85"/>
      <c r="AG567" s="85"/>
      <c r="AH567" s="85"/>
      <c r="AI567" s="85"/>
      <c r="AJ567" s="85"/>
      <c r="AK567" s="85"/>
      <c r="AL567" s="85"/>
      <c r="AM567" s="85"/>
      <c r="AN567" s="85"/>
      <c r="AO567" s="85"/>
      <c r="AP567" s="12"/>
    </row>
    <row r="568" spans="1:42" ht="28">
      <c r="A568" s="85"/>
      <c r="B568" s="92">
        <v>44356</v>
      </c>
      <c r="C568" s="92"/>
      <c r="D568" s="92">
        <v>44354</v>
      </c>
      <c r="E568" s="92">
        <v>44356</v>
      </c>
      <c r="F568" s="16"/>
      <c r="G568" s="5" t="s">
        <v>4890</v>
      </c>
      <c r="H568" s="87" t="s">
        <v>6955</v>
      </c>
      <c r="I568" s="87" t="s">
        <v>3242</v>
      </c>
      <c r="J568" s="85" t="s">
        <v>175</v>
      </c>
      <c r="K568" s="156" t="s">
        <v>5644</v>
      </c>
      <c r="L568" s="204" t="s">
        <v>8681</v>
      </c>
      <c r="M568" s="85" t="s">
        <v>1326</v>
      </c>
      <c r="N568" s="85">
        <v>2226</v>
      </c>
      <c r="O568" s="90" t="s">
        <v>6958</v>
      </c>
      <c r="P568" s="90" t="s">
        <v>6958</v>
      </c>
      <c r="Q568" s="85" t="s">
        <v>6959</v>
      </c>
      <c r="R568" s="85" t="s">
        <v>7030</v>
      </c>
      <c r="S568" s="91" t="s">
        <v>6973</v>
      </c>
      <c r="T568" s="85" t="s">
        <v>4520</v>
      </c>
      <c r="U568" s="85"/>
      <c r="V568" s="87" t="s">
        <v>139</v>
      </c>
      <c r="W568" s="85" t="s">
        <v>37</v>
      </c>
      <c r="X568" s="85"/>
      <c r="Y568" s="85"/>
      <c r="Z568" s="85"/>
      <c r="AA568" s="85"/>
      <c r="AB568" s="85"/>
      <c r="AC568" s="85"/>
      <c r="AD568" s="85"/>
      <c r="AE568" s="85"/>
      <c r="AF568" s="85"/>
      <c r="AG568" s="85"/>
      <c r="AH568" s="85"/>
      <c r="AI568" s="85"/>
      <c r="AJ568" s="85"/>
      <c r="AK568" s="85"/>
      <c r="AL568" s="85"/>
      <c r="AM568" s="85"/>
      <c r="AN568" s="85"/>
      <c r="AO568" s="85"/>
      <c r="AP568" s="12"/>
    </row>
    <row r="569" spans="1:42" ht="30">
      <c r="A569" s="85"/>
      <c r="B569" s="92">
        <v>44355</v>
      </c>
      <c r="C569" s="145"/>
      <c r="D569" s="92">
        <v>44357</v>
      </c>
      <c r="E569" s="224">
        <v>44357</v>
      </c>
      <c r="F569" s="16"/>
      <c r="G569" s="5" t="s">
        <v>4890</v>
      </c>
      <c r="H569" s="87" t="s">
        <v>6955</v>
      </c>
      <c r="I569" s="87" t="s">
        <v>3242</v>
      </c>
      <c r="J569" s="85" t="s">
        <v>5487</v>
      </c>
      <c r="K569" s="225" t="s">
        <v>8682</v>
      </c>
      <c r="L569" s="172" t="s">
        <v>8683</v>
      </c>
      <c r="M569" s="85" t="s">
        <v>142</v>
      </c>
      <c r="N569" s="85">
        <v>3652.96</v>
      </c>
      <c r="O569" s="90" t="s">
        <v>6958</v>
      </c>
      <c r="P569" s="90" t="s">
        <v>6958</v>
      </c>
      <c r="Q569" s="85" t="s">
        <v>6959</v>
      </c>
      <c r="R569" s="85" t="s">
        <v>7030</v>
      </c>
      <c r="S569" s="91" t="s">
        <v>6961</v>
      </c>
      <c r="T569" s="85" t="s">
        <v>7375</v>
      </c>
      <c r="U569" s="85"/>
      <c r="V569" s="87" t="s">
        <v>139</v>
      </c>
      <c r="W569" s="85" t="s">
        <v>37</v>
      </c>
      <c r="X569" s="85"/>
      <c r="Y569" s="85"/>
      <c r="Z569" s="85"/>
      <c r="AA569" s="85"/>
      <c r="AB569" s="85"/>
      <c r="AC569" s="85"/>
      <c r="AD569" s="85"/>
      <c r="AE569" s="85"/>
      <c r="AF569" s="85"/>
      <c r="AG569" s="85"/>
      <c r="AH569" s="85"/>
      <c r="AI569" s="85"/>
      <c r="AJ569" s="85"/>
      <c r="AK569" s="85"/>
      <c r="AL569" s="85"/>
      <c r="AM569" s="85"/>
      <c r="AN569" s="85"/>
      <c r="AO569" s="85"/>
      <c r="AP569" s="12"/>
    </row>
    <row r="570" spans="1:42" ht="17">
      <c r="A570" s="85"/>
      <c r="B570" s="86">
        <v>44357</v>
      </c>
      <c r="C570" s="86"/>
      <c r="D570" s="86">
        <v>44357</v>
      </c>
      <c r="E570" s="86">
        <v>44357</v>
      </c>
      <c r="F570" s="90" t="s">
        <v>6954</v>
      </c>
      <c r="G570" s="5" t="s">
        <v>4890</v>
      </c>
      <c r="H570" s="87" t="s">
        <v>6955</v>
      </c>
      <c r="I570" s="87" t="s">
        <v>3242</v>
      </c>
      <c r="J570" s="85" t="s">
        <v>178</v>
      </c>
      <c r="K570" s="93" t="s">
        <v>5023</v>
      </c>
      <c r="L570" s="85" t="s">
        <v>8595</v>
      </c>
      <c r="M570" s="85" t="s">
        <v>142</v>
      </c>
      <c r="N570" s="85">
        <v>1853</v>
      </c>
      <c r="O570" s="101" t="s">
        <v>6958</v>
      </c>
      <c r="P570" s="129">
        <v>1</v>
      </c>
      <c r="Q570" s="85">
        <v>2021</v>
      </c>
      <c r="R570" s="85" t="s">
        <v>7030</v>
      </c>
      <c r="S570" s="130">
        <v>44422</v>
      </c>
      <c r="T570" s="85" t="s">
        <v>7375</v>
      </c>
      <c r="U570" s="85"/>
      <c r="V570" s="85" t="s">
        <v>139</v>
      </c>
      <c r="W570" s="85" t="s">
        <v>37</v>
      </c>
      <c r="X570" s="85"/>
      <c r="Y570" s="115"/>
      <c r="Z570" s="115"/>
      <c r="AA570" s="115"/>
      <c r="AB570" s="115"/>
      <c r="AC570" s="115"/>
      <c r="AD570" s="115"/>
      <c r="AE570" s="115"/>
      <c r="AF570" s="115"/>
      <c r="AG570" s="115"/>
      <c r="AH570" s="115"/>
      <c r="AI570" s="115"/>
      <c r="AJ570" s="115"/>
      <c r="AK570" s="115"/>
      <c r="AL570" s="115"/>
      <c r="AM570" s="115"/>
      <c r="AN570" s="115"/>
      <c r="AO570" s="115"/>
      <c r="AP570" s="84"/>
    </row>
    <row r="571" spans="1:42" ht="17">
      <c r="A571" s="121"/>
      <c r="B571" s="86">
        <v>44357</v>
      </c>
      <c r="C571" s="105"/>
      <c r="D571" s="124">
        <v>44363</v>
      </c>
      <c r="E571" s="86">
        <v>44357</v>
      </c>
      <c r="F571" s="44"/>
      <c r="G571" s="5" t="s">
        <v>4890</v>
      </c>
      <c r="H571" s="87" t="s">
        <v>6955</v>
      </c>
      <c r="I571" s="87" t="s">
        <v>3242</v>
      </c>
      <c r="J571" s="121" t="s">
        <v>154</v>
      </c>
      <c r="K571" s="226" t="s">
        <v>5069</v>
      </c>
      <c r="L571" s="223" t="s">
        <v>8684</v>
      </c>
      <c r="M571" s="121" t="s">
        <v>141</v>
      </c>
      <c r="N571" s="121">
        <v>26593.8</v>
      </c>
      <c r="O571" s="131" t="s">
        <v>6958</v>
      </c>
      <c r="P571" s="131" t="s">
        <v>6958</v>
      </c>
      <c r="Q571" s="85">
        <v>2021</v>
      </c>
      <c r="R571" s="85" t="s">
        <v>7030</v>
      </c>
      <c r="S571" s="151" t="s">
        <v>6966</v>
      </c>
      <c r="T571" s="121" t="s">
        <v>77</v>
      </c>
      <c r="U571" s="121"/>
      <c r="V571" s="123" t="s">
        <v>139</v>
      </c>
      <c r="W571" s="85" t="s">
        <v>37</v>
      </c>
      <c r="X571" s="121" t="s">
        <v>8685</v>
      </c>
      <c r="Y571" s="121"/>
      <c r="Z571" s="121"/>
      <c r="AA571" s="121"/>
      <c r="AB571" s="121"/>
      <c r="AC571" s="121"/>
      <c r="AD571" s="121"/>
      <c r="AE571" s="121"/>
      <c r="AF571" s="121"/>
      <c r="AG571" s="121"/>
      <c r="AH571" s="121"/>
      <c r="AI571" s="121"/>
      <c r="AJ571" s="121"/>
      <c r="AK571" s="121"/>
      <c r="AL571" s="121"/>
      <c r="AM571" s="121"/>
      <c r="AN571" s="121"/>
      <c r="AO571" s="121"/>
      <c r="AP571" s="50"/>
    </row>
    <row r="572" spans="1:42" ht="17">
      <c r="A572" s="85"/>
      <c r="B572" s="92">
        <v>44356</v>
      </c>
      <c r="C572" s="92"/>
      <c r="D572" s="92">
        <v>44357</v>
      </c>
      <c r="E572" s="92">
        <v>44357</v>
      </c>
      <c r="F572" s="16"/>
      <c r="G572" s="5" t="s">
        <v>4890</v>
      </c>
      <c r="H572" s="87" t="s">
        <v>6955</v>
      </c>
      <c r="I572" s="87" t="s">
        <v>3242</v>
      </c>
      <c r="J572" s="85" t="s">
        <v>5487</v>
      </c>
      <c r="K572" s="156" t="s">
        <v>6293</v>
      </c>
      <c r="L572" s="172" t="s">
        <v>8686</v>
      </c>
      <c r="M572" s="85" t="s">
        <v>8687</v>
      </c>
      <c r="N572" s="85">
        <v>19115.46</v>
      </c>
      <c r="O572" s="90" t="s">
        <v>6958</v>
      </c>
      <c r="P572" s="90" t="s">
        <v>6958</v>
      </c>
      <c r="Q572" s="85">
        <v>2021</v>
      </c>
      <c r="R572" s="85" t="s">
        <v>7030</v>
      </c>
      <c r="S572" s="91" t="s">
        <v>6961</v>
      </c>
      <c r="T572" s="85" t="s">
        <v>82</v>
      </c>
      <c r="U572" s="85"/>
      <c r="V572" s="123" t="s">
        <v>139</v>
      </c>
      <c r="W572" s="85" t="s">
        <v>37</v>
      </c>
      <c r="X572" s="85"/>
      <c r="Y572" s="85"/>
      <c r="Z572" s="85"/>
      <c r="AA572" s="85"/>
      <c r="AB572" s="85"/>
      <c r="AC572" s="85"/>
      <c r="AD572" s="85"/>
      <c r="AE572" s="85"/>
      <c r="AF572" s="85"/>
      <c r="AG572" s="85"/>
      <c r="AH572" s="85"/>
      <c r="AI572" s="85"/>
      <c r="AJ572" s="85"/>
      <c r="AK572" s="85"/>
      <c r="AL572" s="85"/>
      <c r="AM572" s="85"/>
      <c r="AN572" s="85"/>
      <c r="AO572" s="85"/>
      <c r="AP572" s="12"/>
    </row>
    <row r="573" spans="1:42" ht="17">
      <c r="A573" s="85"/>
      <c r="B573" s="92">
        <v>44357</v>
      </c>
      <c r="C573" s="92"/>
      <c r="D573" s="92">
        <v>44357</v>
      </c>
      <c r="E573" s="92">
        <v>44357</v>
      </c>
      <c r="F573" s="16"/>
      <c r="G573" s="5" t="s">
        <v>4890</v>
      </c>
      <c r="H573" s="87" t="s">
        <v>6955</v>
      </c>
      <c r="I573" s="87" t="s">
        <v>3242</v>
      </c>
      <c r="J573" s="85" t="s">
        <v>5487</v>
      </c>
      <c r="K573" s="156" t="s">
        <v>8688</v>
      </c>
      <c r="L573" s="172" t="s">
        <v>8689</v>
      </c>
      <c r="M573" s="85" t="s">
        <v>168</v>
      </c>
      <c r="N573" s="85">
        <v>326</v>
      </c>
      <c r="O573" s="90" t="s">
        <v>6958</v>
      </c>
      <c r="P573" s="90" t="s">
        <v>6958</v>
      </c>
      <c r="Q573" s="85">
        <v>2021</v>
      </c>
      <c r="R573" s="85" t="s">
        <v>7030</v>
      </c>
      <c r="S573" s="91" t="s">
        <v>6961</v>
      </c>
      <c r="T573" s="85" t="s">
        <v>7375</v>
      </c>
      <c r="U573" s="85"/>
      <c r="V573" s="123" t="s">
        <v>139</v>
      </c>
      <c r="W573" s="85" t="s">
        <v>37</v>
      </c>
      <c r="X573" s="85"/>
      <c r="Y573" s="85"/>
      <c r="Z573" s="85"/>
      <c r="AA573" s="85"/>
      <c r="AB573" s="85"/>
      <c r="AC573" s="85"/>
      <c r="AD573" s="85"/>
      <c r="AE573" s="85"/>
      <c r="AF573" s="85"/>
      <c r="AG573" s="85"/>
      <c r="AH573" s="85"/>
      <c r="AI573" s="85"/>
      <c r="AJ573" s="85"/>
      <c r="AK573" s="85"/>
      <c r="AL573" s="85"/>
      <c r="AM573" s="85"/>
      <c r="AN573" s="85"/>
      <c r="AO573" s="85"/>
      <c r="AP573" s="12"/>
    </row>
    <row r="574" spans="1:42" ht="17">
      <c r="A574" s="85"/>
      <c r="B574" s="92">
        <v>44357</v>
      </c>
      <c r="C574" s="92">
        <v>44377</v>
      </c>
      <c r="D574" s="92"/>
      <c r="E574" s="92">
        <v>44357</v>
      </c>
      <c r="F574" s="16"/>
      <c r="G574" s="5" t="s">
        <v>4890</v>
      </c>
      <c r="H574" s="87" t="s">
        <v>6955</v>
      </c>
      <c r="I574" s="87" t="s">
        <v>3242</v>
      </c>
      <c r="J574" s="85" t="s">
        <v>5487</v>
      </c>
      <c r="K574" s="156" t="s">
        <v>8688</v>
      </c>
      <c r="L574" s="172" t="s">
        <v>8689</v>
      </c>
      <c r="M574" s="85" t="s">
        <v>168</v>
      </c>
      <c r="N574" s="85">
        <v>1700</v>
      </c>
      <c r="O574" s="90" t="s">
        <v>6965</v>
      </c>
      <c r="P574" s="90" t="s">
        <v>6965</v>
      </c>
      <c r="Q574" s="85">
        <v>2021</v>
      </c>
      <c r="R574" s="85" t="s">
        <v>7030</v>
      </c>
      <c r="S574" s="91" t="s">
        <v>6966</v>
      </c>
      <c r="T574" s="85" t="s">
        <v>8690</v>
      </c>
      <c r="U574" s="85"/>
      <c r="V574" s="123" t="s">
        <v>139</v>
      </c>
      <c r="W574" s="85" t="s">
        <v>37</v>
      </c>
      <c r="X574" s="85"/>
      <c r="Y574" s="85"/>
      <c r="Z574" s="85"/>
      <c r="AA574" s="85"/>
      <c r="AB574" s="85"/>
      <c r="AC574" s="85"/>
      <c r="AD574" s="85"/>
      <c r="AE574" s="85"/>
      <c r="AF574" s="85"/>
      <c r="AG574" s="85"/>
      <c r="AH574" s="85"/>
      <c r="AI574" s="85"/>
      <c r="AJ574" s="85"/>
      <c r="AK574" s="85"/>
      <c r="AL574" s="85"/>
      <c r="AM574" s="85"/>
      <c r="AN574" s="85"/>
      <c r="AO574" s="85"/>
      <c r="AP574" s="12"/>
    </row>
    <row r="575" spans="1:42" ht="17">
      <c r="A575" s="85"/>
      <c r="B575" s="92">
        <v>44357</v>
      </c>
      <c r="C575" s="92"/>
      <c r="D575" s="92">
        <v>44357</v>
      </c>
      <c r="E575" s="92">
        <v>44357</v>
      </c>
      <c r="F575" s="16"/>
      <c r="G575" s="5" t="s">
        <v>4890</v>
      </c>
      <c r="H575" s="87" t="s">
        <v>6955</v>
      </c>
      <c r="I575" s="87" t="s">
        <v>3242</v>
      </c>
      <c r="J575" s="85" t="s">
        <v>6317</v>
      </c>
      <c r="K575" s="73" t="s">
        <v>8691</v>
      </c>
      <c r="L575" s="172" t="s">
        <v>8692</v>
      </c>
      <c r="M575" s="85" t="s">
        <v>981</v>
      </c>
      <c r="N575" s="85">
        <v>219.54</v>
      </c>
      <c r="O575" s="90" t="s">
        <v>6958</v>
      </c>
      <c r="P575" s="90" t="s">
        <v>6958</v>
      </c>
      <c r="Q575" s="85">
        <v>2021</v>
      </c>
      <c r="R575" s="85" t="s">
        <v>7030</v>
      </c>
      <c r="S575" s="91" t="s">
        <v>6973</v>
      </c>
      <c r="T575" s="85" t="s">
        <v>8693</v>
      </c>
      <c r="U575" s="85"/>
      <c r="V575" s="87" t="s">
        <v>152</v>
      </c>
      <c r="W575" s="85" t="s">
        <v>37</v>
      </c>
      <c r="X575" s="85"/>
      <c r="Y575" s="85"/>
      <c r="Z575" s="85"/>
      <c r="AA575" s="85"/>
      <c r="AB575" s="85"/>
      <c r="AC575" s="85"/>
      <c r="AD575" s="85"/>
      <c r="AE575" s="85"/>
      <c r="AF575" s="85"/>
      <c r="AG575" s="85"/>
      <c r="AH575" s="85"/>
      <c r="AI575" s="85"/>
      <c r="AJ575" s="85"/>
      <c r="AK575" s="85"/>
      <c r="AL575" s="85"/>
      <c r="AM575" s="85"/>
      <c r="AN575" s="85"/>
      <c r="AO575" s="85"/>
      <c r="AP575" s="12"/>
    </row>
    <row r="576" spans="1:42" ht="17">
      <c r="A576" s="85"/>
      <c r="B576" s="92">
        <v>44357</v>
      </c>
      <c r="C576" s="92"/>
      <c r="D576" s="92">
        <v>44351</v>
      </c>
      <c r="E576" s="92">
        <v>44357</v>
      </c>
      <c r="F576" s="16"/>
      <c r="G576" s="5" t="s">
        <v>4890</v>
      </c>
      <c r="H576" s="87" t="s">
        <v>6955</v>
      </c>
      <c r="I576" s="87" t="s">
        <v>3242</v>
      </c>
      <c r="J576" s="85" t="s">
        <v>175</v>
      </c>
      <c r="K576" s="156" t="s">
        <v>5143</v>
      </c>
      <c r="L576" s="172" t="s">
        <v>7306</v>
      </c>
      <c r="M576" s="85" t="s">
        <v>213</v>
      </c>
      <c r="N576" s="85">
        <v>949</v>
      </c>
      <c r="O576" s="90" t="s">
        <v>6958</v>
      </c>
      <c r="P576" s="90" t="s">
        <v>6958</v>
      </c>
      <c r="Q576" s="85">
        <v>2021</v>
      </c>
      <c r="R576" s="85">
        <v>6</v>
      </c>
      <c r="S576" s="91" t="s">
        <v>6973</v>
      </c>
      <c r="T576" s="85" t="s">
        <v>8083</v>
      </c>
      <c r="U576" s="85"/>
      <c r="V576" s="87" t="s">
        <v>139</v>
      </c>
      <c r="W576" s="85" t="s">
        <v>37</v>
      </c>
      <c r="X576" s="85"/>
      <c r="Y576" s="85"/>
      <c r="Z576" s="85"/>
      <c r="AA576" s="85"/>
      <c r="AB576" s="85"/>
      <c r="AC576" s="85"/>
      <c r="AD576" s="85"/>
      <c r="AE576" s="85"/>
      <c r="AF576" s="85"/>
      <c r="AG576" s="85"/>
      <c r="AH576" s="85"/>
      <c r="AI576" s="85"/>
      <c r="AJ576" s="85"/>
      <c r="AK576" s="85"/>
      <c r="AL576" s="85"/>
      <c r="AM576" s="85"/>
      <c r="AN576" s="85"/>
      <c r="AO576" s="85"/>
      <c r="AP576" s="12"/>
    </row>
    <row r="577" spans="1:42" ht="17">
      <c r="A577" s="85"/>
      <c r="B577" s="92">
        <v>44357</v>
      </c>
      <c r="C577" s="92"/>
      <c r="D577" s="92">
        <v>44357</v>
      </c>
      <c r="E577" s="92">
        <v>44357</v>
      </c>
      <c r="F577" s="16"/>
      <c r="G577" s="5" t="s">
        <v>4890</v>
      </c>
      <c r="H577" s="87" t="s">
        <v>6955</v>
      </c>
      <c r="I577" s="87" t="s">
        <v>3242</v>
      </c>
      <c r="J577" s="85" t="s">
        <v>5487</v>
      </c>
      <c r="K577" s="156" t="s">
        <v>8694</v>
      </c>
      <c r="L577" s="172" t="s">
        <v>8695</v>
      </c>
      <c r="M577" s="85" t="s">
        <v>168</v>
      </c>
      <c r="N577" s="85">
        <v>470</v>
      </c>
      <c r="O577" s="90" t="s">
        <v>6958</v>
      </c>
      <c r="P577" s="90" t="s">
        <v>6958</v>
      </c>
      <c r="Q577" s="85">
        <v>2021</v>
      </c>
      <c r="R577" s="85" t="s">
        <v>7030</v>
      </c>
      <c r="S577" s="91" t="s">
        <v>6961</v>
      </c>
      <c r="T577" s="85" t="s">
        <v>7375</v>
      </c>
      <c r="U577" s="85"/>
      <c r="V577" s="87" t="s">
        <v>139</v>
      </c>
      <c r="W577" s="85" t="s">
        <v>35</v>
      </c>
      <c r="X577" s="85"/>
      <c r="Y577" s="85"/>
      <c r="Z577" s="85"/>
      <c r="AA577" s="85"/>
      <c r="AB577" s="85"/>
      <c r="AC577" s="85"/>
      <c r="AD577" s="85"/>
      <c r="AE577" s="85"/>
      <c r="AF577" s="85"/>
      <c r="AG577" s="85"/>
      <c r="AH577" s="85"/>
      <c r="AI577" s="85"/>
      <c r="AJ577" s="85"/>
      <c r="AK577" s="85"/>
      <c r="AL577" s="85"/>
      <c r="AM577" s="85"/>
      <c r="AN577" s="85"/>
      <c r="AO577" s="85"/>
      <c r="AP577" s="12"/>
    </row>
    <row r="578" spans="1:42" ht="17">
      <c r="A578" s="85"/>
      <c r="B578" s="92">
        <v>44357</v>
      </c>
      <c r="C578" s="92"/>
      <c r="D578" s="92">
        <v>44355</v>
      </c>
      <c r="E578" s="92">
        <v>44357</v>
      </c>
      <c r="F578" s="16"/>
      <c r="G578" s="5" t="s">
        <v>4890</v>
      </c>
      <c r="H578" s="87" t="s">
        <v>6955</v>
      </c>
      <c r="I578" s="87" t="s">
        <v>3242</v>
      </c>
      <c r="J578" s="85" t="s">
        <v>6317</v>
      </c>
      <c r="K578" s="73" t="s">
        <v>8696</v>
      </c>
      <c r="L578" s="74" t="s">
        <v>8697</v>
      </c>
      <c r="M578" s="85" t="s">
        <v>981</v>
      </c>
      <c r="N578" s="85">
        <v>135</v>
      </c>
      <c r="O578" s="90" t="s">
        <v>6958</v>
      </c>
      <c r="P578" s="90" t="s">
        <v>6958</v>
      </c>
      <c r="Q578" s="85">
        <v>2021</v>
      </c>
      <c r="R578" s="85" t="s">
        <v>7030</v>
      </c>
      <c r="S578" s="91" t="s">
        <v>6973</v>
      </c>
      <c r="T578" s="85" t="s">
        <v>82</v>
      </c>
      <c r="U578" s="85"/>
      <c r="V578" s="87" t="s">
        <v>152</v>
      </c>
      <c r="W578" s="85" t="s">
        <v>37</v>
      </c>
      <c r="X578" s="85"/>
      <c r="Y578" s="85"/>
      <c r="Z578" s="85"/>
      <c r="AA578" s="85"/>
      <c r="AB578" s="85"/>
      <c r="AC578" s="85"/>
      <c r="AD578" s="85"/>
      <c r="AE578" s="85"/>
      <c r="AF578" s="85"/>
      <c r="AG578" s="85"/>
      <c r="AH578" s="85"/>
      <c r="AI578" s="85"/>
      <c r="AJ578" s="85"/>
      <c r="AK578" s="85"/>
      <c r="AL578" s="85"/>
      <c r="AM578" s="85"/>
      <c r="AN578" s="85"/>
      <c r="AO578" s="85"/>
      <c r="AP578" s="12"/>
    </row>
    <row r="579" spans="1:42" ht="17">
      <c r="A579" s="85"/>
      <c r="B579" s="92">
        <v>44357</v>
      </c>
      <c r="C579" s="92"/>
      <c r="D579" s="92">
        <v>44356</v>
      </c>
      <c r="E579" s="92">
        <v>44357</v>
      </c>
      <c r="F579" s="16"/>
      <c r="G579" s="5" t="s">
        <v>4890</v>
      </c>
      <c r="H579" s="87" t="s">
        <v>6955</v>
      </c>
      <c r="I579" s="87" t="s">
        <v>3242</v>
      </c>
      <c r="J579" s="85" t="s">
        <v>6317</v>
      </c>
      <c r="K579" s="73" t="s">
        <v>8696</v>
      </c>
      <c r="L579" s="74" t="s">
        <v>8697</v>
      </c>
      <c r="M579" s="85" t="s">
        <v>929</v>
      </c>
      <c r="N579" s="85">
        <v>131</v>
      </c>
      <c r="O579" s="90" t="s">
        <v>6958</v>
      </c>
      <c r="P579" s="90" t="s">
        <v>6958</v>
      </c>
      <c r="Q579" s="85">
        <v>2021</v>
      </c>
      <c r="R579" s="85" t="s">
        <v>7030</v>
      </c>
      <c r="S579" s="91" t="s">
        <v>6973</v>
      </c>
      <c r="T579" s="85" t="s">
        <v>7375</v>
      </c>
      <c r="U579" s="85"/>
      <c r="V579" s="87" t="s">
        <v>152</v>
      </c>
      <c r="W579" s="85" t="s">
        <v>37</v>
      </c>
      <c r="X579" s="85"/>
      <c r="Y579" s="85"/>
      <c r="Z579" s="85"/>
      <c r="AA579" s="85"/>
      <c r="AB579" s="85"/>
      <c r="AC579" s="85"/>
      <c r="AD579" s="85"/>
      <c r="AE579" s="85"/>
      <c r="AF579" s="85"/>
      <c r="AG579" s="85"/>
      <c r="AH579" s="85"/>
      <c r="AI579" s="85"/>
      <c r="AJ579" s="85"/>
      <c r="AK579" s="85"/>
      <c r="AL579" s="85"/>
      <c r="AM579" s="85"/>
      <c r="AN579" s="85"/>
      <c r="AO579" s="85"/>
      <c r="AP579" s="12"/>
    </row>
    <row r="580" spans="1:42" ht="17">
      <c r="A580" s="85"/>
      <c r="B580" s="92">
        <v>44357</v>
      </c>
      <c r="C580" s="92"/>
      <c r="D580" s="92">
        <v>44357</v>
      </c>
      <c r="E580" s="92">
        <v>44357</v>
      </c>
      <c r="F580" s="16"/>
      <c r="G580" s="5" t="s">
        <v>4890</v>
      </c>
      <c r="H580" s="87" t="s">
        <v>6955</v>
      </c>
      <c r="I580" s="87" t="s">
        <v>3242</v>
      </c>
      <c r="J580" s="85" t="s">
        <v>156</v>
      </c>
      <c r="K580" s="73" t="s">
        <v>5072</v>
      </c>
      <c r="L580" s="74" t="s">
        <v>8698</v>
      </c>
      <c r="M580" s="85" t="s">
        <v>142</v>
      </c>
      <c r="N580" s="85">
        <v>5450</v>
      </c>
      <c r="O580" s="90" t="s">
        <v>6958</v>
      </c>
      <c r="P580" s="90" t="s">
        <v>6958</v>
      </c>
      <c r="Q580" s="85">
        <v>2021</v>
      </c>
      <c r="R580" s="85" t="s">
        <v>7030</v>
      </c>
      <c r="S580" s="91" t="s">
        <v>6961</v>
      </c>
      <c r="T580" s="85" t="s">
        <v>7375</v>
      </c>
      <c r="U580" s="85"/>
      <c r="V580" s="123" t="s">
        <v>139</v>
      </c>
      <c r="W580" s="85" t="s">
        <v>37</v>
      </c>
      <c r="X580" s="85"/>
      <c r="Y580" s="85"/>
      <c r="Z580" s="85"/>
      <c r="AA580" s="85"/>
      <c r="AB580" s="85"/>
      <c r="AC580" s="85"/>
      <c r="AD580" s="85"/>
      <c r="AE580" s="85"/>
      <c r="AF580" s="85"/>
      <c r="AG580" s="85"/>
      <c r="AH580" s="85"/>
      <c r="AI580" s="85"/>
      <c r="AJ580" s="85"/>
      <c r="AK580" s="85"/>
      <c r="AL580" s="85"/>
      <c r="AM580" s="85"/>
      <c r="AN580" s="85"/>
      <c r="AO580" s="85"/>
      <c r="AP580" s="12"/>
    </row>
    <row r="581" spans="1:42" ht="17">
      <c r="A581" s="85"/>
      <c r="B581" s="92">
        <v>44357</v>
      </c>
      <c r="C581" s="92"/>
      <c r="D581" s="92">
        <v>44356</v>
      </c>
      <c r="E581" s="92">
        <v>44357</v>
      </c>
      <c r="F581" s="16"/>
      <c r="G581" s="5" t="s">
        <v>4890</v>
      </c>
      <c r="H581" s="87" t="s">
        <v>6955</v>
      </c>
      <c r="I581" s="87" t="s">
        <v>3242</v>
      </c>
      <c r="J581" s="85" t="s">
        <v>5487</v>
      </c>
      <c r="K581" s="156" t="s">
        <v>8699</v>
      </c>
      <c r="L581" s="172" t="s">
        <v>8700</v>
      </c>
      <c r="M581" s="85" t="s">
        <v>981</v>
      </c>
      <c r="N581" s="85">
        <v>3817.8</v>
      </c>
      <c r="O581" s="90" t="s">
        <v>6958</v>
      </c>
      <c r="P581" s="90" t="s">
        <v>6958</v>
      </c>
      <c r="Q581" s="85">
        <v>2021</v>
      </c>
      <c r="R581" s="85" t="s">
        <v>7030</v>
      </c>
      <c r="S581" s="91" t="s">
        <v>6961</v>
      </c>
      <c r="T581" s="85" t="s">
        <v>82</v>
      </c>
      <c r="U581" s="85"/>
      <c r="V581" s="85" t="s">
        <v>8701</v>
      </c>
      <c r="W581" s="85" t="s">
        <v>35</v>
      </c>
      <c r="X581" s="85"/>
      <c r="Y581" s="85"/>
      <c r="Z581" s="85"/>
      <c r="AA581" s="85"/>
      <c r="AB581" s="85"/>
      <c r="AC581" s="85"/>
      <c r="AD581" s="85"/>
      <c r="AE581" s="85"/>
      <c r="AF581" s="85"/>
      <c r="AG581" s="85"/>
      <c r="AH581" s="85"/>
      <c r="AI581" s="85"/>
      <c r="AJ581" s="85"/>
      <c r="AK581" s="85"/>
      <c r="AL581" s="85"/>
      <c r="AM581" s="85"/>
      <c r="AN581" s="85"/>
      <c r="AO581" s="85"/>
      <c r="AP581" s="12"/>
    </row>
    <row r="582" spans="1:42" ht="17">
      <c r="A582" s="115"/>
      <c r="B582" s="105">
        <v>44357</v>
      </c>
      <c r="C582" s="105">
        <v>44403</v>
      </c>
      <c r="D582" s="105"/>
      <c r="E582" s="105">
        <v>44383</v>
      </c>
      <c r="F582" s="75"/>
      <c r="G582" s="5" t="s">
        <v>4890</v>
      </c>
      <c r="H582" s="87" t="s">
        <v>6955</v>
      </c>
      <c r="I582" s="87" t="s">
        <v>3242</v>
      </c>
      <c r="J582" s="115" t="s">
        <v>146</v>
      </c>
      <c r="K582" s="178" t="s">
        <v>8702</v>
      </c>
      <c r="L582" s="221" t="s">
        <v>8703</v>
      </c>
      <c r="M582" s="115" t="s">
        <v>142</v>
      </c>
      <c r="N582" s="115">
        <v>1000</v>
      </c>
      <c r="O582" s="135" t="s">
        <v>6965</v>
      </c>
      <c r="P582" s="135"/>
      <c r="Q582" s="85" t="s">
        <v>6959</v>
      </c>
      <c r="R582" s="85" t="s">
        <v>7030</v>
      </c>
      <c r="S582" s="122" t="s">
        <v>6970</v>
      </c>
      <c r="T582" s="115"/>
      <c r="U582" s="115"/>
      <c r="V582" s="117" t="s">
        <v>345</v>
      </c>
      <c r="W582" s="115" t="s">
        <v>37</v>
      </c>
      <c r="X582" s="115"/>
      <c r="Y582" s="115"/>
      <c r="Z582" s="115"/>
      <c r="AA582" s="115"/>
      <c r="AB582" s="115"/>
      <c r="AC582" s="115"/>
      <c r="AD582" s="115"/>
      <c r="AE582" s="115"/>
      <c r="AF582" s="115"/>
      <c r="AG582" s="115"/>
      <c r="AH582" s="115"/>
      <c r="AI582" s="115"/>
      <c r="AJ582" s="115"/>
      <c r="AK582" s="115"/>
      <c r="AL582" s="115"/>
      <c r="AM582" s="115"/>
      <c r="AN582" s="115"/>
      <c r="AO582" s="115"/>
      <c r="AP582" s="37"/>
    </row>
    <row r="583" spans="1:42" ht="17">
      <c r="A583" s="115"/>
      <c r="B583" s="105">
        <v>44357</v>
      </c>
      <c r="C583" s="105"/>
      <c r="D583" s="105">
        <v>44357</v>
      </c>
      <c r="E583" s="105">
        <v>44357</v>
      </c>
      <c r="F583" s="75"/>
      <c r="G583" s="5" t="s">
        <v>4890</v>
      </c>
      <c r="H583" s="87" t="s">
        <v>6955</v>
      </c>
      <c r="I583" s="87" t="s">
        <v>3242</v>
      </c>
      <c r="J583" s="115" t="s">
        <v>6291</v>
      </c>
      <c r="K583" s="73" t="s">
        <v>6292</v>
      </c>
      <c r="L583" s="74" t="s">
        <v>8704</v>
      </c>
      <c r="M583" s="85" t="s">
        <v>981</v>
      </c>
      <c r="N583" s="115">
        <v>1353.8</v>
      </c>
      <c r="O583" s="135" t="s">
        <v>6958</v>
      </c>
      <c r="P583" s="135" t="s">
        <v>6958</v>
      </c>
      <c r="Q583" s="115">
        <v>2021</v>
      </c>
      <c r="R583" s="85" t="s">
        <v>7030</v>
      </c>
      <c r="S583" s="122" t="s">
        <v>6973</v>
      </c>
      <c r="T583" s="85" t="s">
        <v>7375</v>
      </c>
      <c r="U583" s="115"/>
      <c r="V583" s="87" t="s">
        <v>139</v>
      </c>
      <c r="W583" s="115"/>
      <c r="X583" s="115"/>
      <c r="Y583" s="115"/>
      <c r="Z583" s="115"/>
      <c r="AA583" s="115"/>
      <c r="AB583" s="115"/>
      <c r="AC583" s="115"/>
      <c r="AD583" s="115"/>
      <c r="AE583" s="115"/>
      <c r="AF583" s="115"/>
      <c r="AG583" s="115"/>
      <c r="AH583" s="115"/>
      <c r="AI583" s="115"/>
      <c r="AJ583" s="115"/>
      <c r="AK583" s="115"/>
      <c r="AL583" s="115"/>
      <c r="AM583" s="115"/>
      <c r="AN583" s="115"/>
      <c r="AO583" s="115"/>
      <c r="AP583" s="37"/>
    </row>
    <row r="584" spans="1:42" ht="17">
      <c r="A584" s="115"/>
      <c r="B584" s="105">
        <v>44357</v>
      </c>
      <c r="C584" s="105"/>
      <c r="D584" s="105">
        <v>44357</v>
      </c>
      <c r="E584" s="105">
        <v>44357</v>
      </c>
      <c r="F584" s="75"/>
      <c r="G584" s="5" t="s">
        <v>4890</v>
      </c>
      <c r="H584" s="87" t="s">
        <v>6955</v>
      </c>
      <c r="I584" s="87" t="s">
        <v>3242</v>
      </c>
      <c r="J584" s="115" t="s">
        <v>6291</v>
      </c>
      <c r="K584" s="73" t="s">
        <v>5964</v>
      </c>
      <c r="L584" s="74" t="s">
        <v>8705</v>
      </c>
      <c r="M584" s="76" t="s">
        <v>8706</v>
      </c>
      <c r="N584" s="115">
        <v>420</v>
      </c>
      <c r="O584" s="135" t="s">
        <v>6958</v>
      </c>
      <c r="P584" s="135" t="s">
        <v>6958</v>
      </c>
      <c r="Q584" s="115">
        <v>2021</v>
      </c>
      <c r="R584" s="85" t="s">
        <v>7030</v>
      </c>
      <c r="S584" s="122" t="s">
        <v>6973</v>
      </c>
      <c r="T584" s="85" t="s">
        <v>7375</v>
      </c>
      <c r="U584" s="115"/>
      <c r="V584" s="87" t="s">
        <v>139</v>
      </c>
      <c r="W584" s="115"/>
      <c r="X584" s="115"/>
      <c r="Y584" s="115"/>
      <c r="Z584" s="115"/>
      <c r="AA584" s="115"/>
      <c r="AB584" s="115"/>
      <c r="AC584" s="115"/>
      <c r="AD584" s="115"/>
      <c r="AE584" s="115"/>
      <c r="AF584" s="115"/>
      <c r="AG584" s="115"/>
      <c r="AH584" s="115"/>
      <c r="AI584" s="115"/>
      <c r="AJ584" s="115"/>
      <c r="AK584" s="115"/>
      <c r="AL584" s="115"/>
      <c r="AM584" s="115"/>
      <c r="AN584" s="115"/>
      <c r="AO584" s="115"/>
      <c r="AP584" s="37"/>
    </row>
    <row r="585" spans="1:42" ht="42">
      <c r="A585" s="85"/>
      <c r="B585" s="86">
        <v>44357</v>
      </c>
      <c r="C585" s="86"/>
      <c r="D585" s="86">
        <v>44365</v>
      </c>
      <c r="E585" s="86">
        <v>44357</v>
      </c>
      <c r="F585" s="44"/>
      <c r="G585" s="5" t="s">
        <v>4890</v>
      </c>
      <c r="H585" s="87" t="s">
        <v>6955</v>
      </c>
      <c r="I585" s="87" t="s">
        <v>3242</v>
      </c>
      <c r="J585" s="85" t="s">
        <v>6279</v>
      </c>
      <c r="K585" s="227" t="s">
        <v>8707</v>
      </c>
      <c r="L585" s="87" t="s">
        <v>8708</v>
      </c>
      <c r="M585" s="85" t="s">
        <v>8709</v>
      </c>
      <c r="N585" s="85">
        <v>1381.92</v>
      </c>
      <c r="O585" s="90" t="s">
        <v>6958</v>
      </c>
      <c r="P585" s="90" t="s">
        <v>6958</v>
      </c>
      <c r="Q585" s="85" t="s">
        <v>6959</v>
      </c>
      <c r="R585" s="85" t="s">
        <v>7030</v>
      </c>
      <c r="S585" s="91" t="s">
        <v>6973</v>
      </c>
      <c r="T585" s="85"/>
      <c r="U585" s="85"/>
      <c r="V585" s="117" t="s">
        <v>152</v>
      </c>
      <c r="W585" s="85" t="s">
        <v>37</v>
      </c>
      <c r="X585" s="85"/>
      <c r="Y585" s="85"/>
      <c r="Z585" s="85"/>
      <c r="AA585" s="85"/>
      <c r="AB585" s="85"/>
      <c r="AC585" s="85"/>
      <c r="AD585" s="85"/>
      <c r="AE585" s="85"/>
      <c r="AF585" s="85"/>
      <c r="AG585" s="85"/>
      <c r="AH585" s="85"/>
      <c r="AI585" s="85"/>
      <c r="AJ585" s="85"/>
      <c r="AK585" s="85"/>
      <c r="AL585" s="85"/>
      <c r="AM585" s="85"/>
      <c r="AN585" s="85"/>
      <c r="AO585" s="85"/>
      <c r="AP585" s="84"/>
    </row>
    <row r="586" spans="1:42" ht="17">
      <c r="A586" s="85"/>
      <c r="B586" s="92">
        <v>44357</v>
      </c>
      <c r="C586" s="92"/>
      <c r="D586" s="92">
        <v>44357</v>
      </c>
      <c r="E586" s="92">
        <v>44357</v>
      </c>
      <c r="F586" s="16"/>
      <c r="G586" s="5" t="s">
        <v>4890</v>
      </c>
      <c r="H586" s="87" t="s">
        <v>6955</v>
      </c>
      <c r="I586" s="87" t="s">
        <v>3242</v>
      </c>
      <c r="J586" s="85" t="s">
        <v>175</v>
      </c>
      <c r="K586" s="156" t="s">
        <v>5928</v>
      </c>
      <c r="L586" s="172" t="s">
        <v>8710</v>
      </c>
      <c r="M586" s="85" t="s">
        <v>168</v>
      </c>
      <c r="N586" s="85">
        <v>470</v>
      </c>
      <c r="O586" s="90" t="s">
        <v>6958</v>
      </c>
      <c r="P586" s="90" t="s">
        <v>6958</v>
      </c>
      <c r="Q586" s="85">
        <v>2021</v>
      </c>
      <c r="R586" s="85">
        <v>6</v>
      </c>
      <c r="S586" s="91" t="s">
        <v>6961</v>
      </c>
      <c r="T586" s="85" t="s">
        <v>7375</v>
      </c>
      <c r="U586" s="85"/>
      <c r="V586" s="87" t="s">
        <v>139</v>
      </c>
      <c r="W586" s="85" t="s">
        <v>37</v>
      </c>
      <c r="X586" s="85"/>
      <c r="Y586" s="85"/>
      <c r="Z586" s="85"/>
      <c r="AA586" s="85"/>
      <c r="AB586" s="85"/>
      <c r="AC586" s="85"/>
      <c r="AD586" s="85"/>
      <c r="AE586" s="85"/>
      <c r="AF586" s="85"/>
      <c r="AG586" s="85"/>
      <c r="AH586" s="85"/>
      <c r="AI586" s="85"/>
      <c r="AJ586" s="85"/>
      <c r="AK586" s="85"/>
      <c r="AL586" s="85"/>
      <c r="AM586" s="85"/>
      <c r="AN586" s="85"/>
      <c r="AO586" s="85"/>
      <c r="AP586" s="12"/>
    </row>
    <row r="587" spans="1:42" ht="17">
      <c r="A587" s="85"/>
      <c r="B587" s="92">
        <v>44357</v>
      </c>
      <c r="C587" s="92"/>
      <c r="D587" s="92">
        <v>44357</v>
      </c>
      <c r="E587" s="92">
        <v>44357</v>
      </c>
      <c r="F587" s="16"/>
      <c r="G587" s="5" t="s">
        <v>4890</v>
      </c>
      <c r="H587" s="87" t="s">
        <v>6955</v>
      </c>
      <c r="I587" s="87" t="s">
        <v>3242</v>
      </c>
      <c r="J587" s="85" t="s">
        <v>6281</v>
      </c>
      <c r="K587" s="156" t="s">
        <v>6294</v>
      </c>
      <c r="L587" s="172" t="s">
        <v>8711</v>
      </c>
      <c r="M587" s="85" t="s">
        <v>142</v>
      </c>
      <c r="N587" s="85">
        <v>1346</v>
      </c>
      <c r="O587" s="90" t="s">
        <v>6958</v>
      </c>
      <c r="P587" s="90" t="s">
        <v>6958</v>
      </c>
      <c r="Q587" s="85" t="s">
        <v>6959</v>
      </c>
      <c r="R587" s="85" t="s">
        <v>7030</v>
      </c>
      <c r="S587" s="91" t="s">
        <v>6961</v>
      </c>
      <c r="T587" s="85" t="s">
        <v>7375</v>
      </c>
      <c r="U587" s="85"/>
      <c r="V587" s="87" t="s">
        <v>139</v>
      </c>
      <c r="W587" s="85" t="s">
        <v>37</v>
      </c>
      <c r="X587" s="85"/>
      <c r="Y587" s="85"/>
      <c r="Z587" s="85"/>
      <c r="AA587" s="85"/>
      <c r="AB587" s="85"/>
      <c r="AC587" s="85"/>
      <c r="AD587" s="85"/>
      <c r="AE587" s="85"/>
      <c r="AF587" s="85"/>
      <c r="AG587" s="85"/>
      <c r="AH587" s="85"/>
      <c r="AI587" s="85"/>
      <c r="AJ587" s="85"/>
      <c r="AK587" s="85"/>
      <c r="AL587" s="85"/>
      <c r="AM587" s="85"/>
      <c r="AN587" s="85"/>
      <c r="AO587" s="85"/>
      <c r="AP587" s="12"/>
    </row>
    <row r="588" spans="1:42" ht="17">
      <c r="A588" s="85"/>
      <c r="B588" s="92">
        <v>44357</v>
      </c>
      <c r="C588" s="92"/>
      <c r="D588" s="92">
        <v>44358</v>
      </c>
      <c r="E588" s="92">
        <v>44357</v>
      </c>
      <c r="F588" s="16"/>
      <c r="G588" s="5" t="s">
        <v>4890</v>
      </c>
      <c r="H588" s="87" t="s">
        <v>6955</v>
      </c>
      <c r="I588" s="87" t="s">
        <v>3242</v>
      </c>
      <c r="J588" s="85" t="s">
        <v>6295</v>
      </c>
      <c r="K588" s="73" t="s">
        <v>6300</v>
      </c>
      <c r="L588" s="172" t="s">
        <v>8712</v>
      </c>
      <c r="M588" s="85" t="s">
        <v>499</v>
      </c>
      <c r="N588" s="85">
        <v>297</v>
      </c>
      <c r="O588" s="90" t="s">
        <v>6958</v>
      </c>
      <c r="P588" s="90" t="s">
        <v>6958</v>
      </c>
      <c r="Q588" s="85">
        <v>2021</v>
      </c>
      <c r="R588" s="87" t="s">
        <v>7030</v>
      </c>
      <c r="S588" s="91" t="s">
        <v>6961</v>
      </c>
      <c r="T588" s="85" t="s">
        <v>7375</v>
      </c>
      <c r="U588" s="85"/>
      <c r="V588" s="87" t="s">
        <v>152</v>
      </c>
      <c r="W588" s="85" t="s">
        <v>37</v>
      </c>
      <c r="X588" s="85"/>
      <c r="Y588" s="85"/>
      <c r="Z588" s="85"/>
      <c r="AA588" s="85"/>
      <c r="AB588" s="85"/>
      <c r="AC588" s="85"/>
      <c r="AD588" s="85"/>
      <c r="AE588" s="85"/>
      <c r="AF588" s="85"/>
      <c r="AG588" s="85"/>
      <c r="AH588" s="85"/>
      <c r="AI588" s="85"/>
      <c r="AJ588" s="85"/>
      <c r="AK588" s="85"/>
      <c r="AL588" s="85"/>
      <c r="AM588" s="85"/>
      <c r="AN588" s="85"/>
      <c r="AO588" s="85"/>
      <c r="AP588" s="12"/>
    </row>
    <row r="589" spans="1:42" ht="17">
      <c r="A589" s="85"/>
      <c r="B589" s="92">
        <v>44357</v>
      </c>
      <c r="C589" s="92"/>
      <c r="D589" s="92">
        <v>44357</v>
      </c>
      <c r="E589" s="92">
        <v>44357</v>
      </c>
      <c r="F589" s="16"/>
      <c r="G589" s="5" t="s">
        <v>4890</v>
      </c>
      <c r="H589" s="87" t="s">
        <v>6955</v>
      </c>
      <c r="I589" s="87" t="s">
        <v>3242</v>
      </c>
      <c r="J589" s="85" t="s">
        <v>175</v>
      </c>
      <c r="K589" s="178" t="s">
        <v>8713</v>
      </c>
      <c r="L589" s="172" t="s">
        <v>8714</v>
      </c>
      <c r="M589" s="85" t="s">
        <v>148</v>
      </c>
      <c r="N589" s="85">
        <v>474</v>
      </c>
      <c r="O589" s="90" t="s">
        <v>6958</v>
      </c>
      <c r="P589" s="90" t="s">
        <v>6958</v>
      </c>
      <c r="Q589" s="85">
        <v>2021</v>
      </c>
      <c r="R589" s="85">
        <v>6</v>
      </c>
      <c r="S589" s="91" t="s">
        <v>6961</v>
      </c>
      <c r="T589" s="85" t="s">
        <v>7375</v>
      </c>
      <c r="U589" s="85"/>
      <c r="V589" s="87" t="s">
        <v>139</v>
      </c>
      <c r="W589" s="85" t="s">
        <v>37</v>
      </c>
      <c r="X589" s="85"/>
      <c r="Y589" s="85"/>
      <c r="Z589" s="85"/>
      <c r="AA589" s="85"/>
      <c r="AB589" s="85"/>
      <c r="AC589" s="85"/>
      <c r="AD589" s="85"/>
      <c r="AE589" s="85"/>
      <c r="AF589" s="85"/>
      <c r="AG589" s="85"/>
      <c r="AH589" s="85"/>
      <c r="AI589" s="85"/>
      <c r="AJ589" s="85"/>
      <c r="AK589" s="85"/>
      <c r="AL589" s="85"/>
      <c r="AM589" s="85"/>
      <c r="AN589" s="85"/>
      <c r="AO589" s="85"/>
      <c r="AP589" s="12"/>
    </row>
    <row r="590" spans="1:42" ht="42">
      <c r="A590" s="85"/>
      <c r="B590" s="92">
        <v>44357</v>
      </c>
      <c r="C590" s="92"/>
      <c r="D590" s="92"/>
      <c r="E590" s="92">
        <v>44357</v>
      </c>
      <c r="F590" s="16"/>
      <c r="G590" s="5" t="s">
        <v>4890</v>
      </c>
      <c r="H590" s="87" t="s">
        <v>6955</v>
      </c>
      <c r="I590" s="87" t="s">
        <v>3242</v>
      </c>
      <c r="J590" s="85" t="s">
        <v>6295</v>
      </c>
      <c r="K590" s="222" t="s">
        <v>8715</v>
      </c>
      <c r="L590" s="172" t="s">
        <v>8716</v>
      </c>
      <c r="M590" s="85" t="s">
        <v>8717</v>
      </c>
      <c r="N590" s="85">
        <v>10000</v>
      </c>
      <c r="O590" s="90" t="s">
        <v>6965</v>
      </c>
      <c r="P590" s="90" t="s">
        <v>6965</v>
      </c>
      <c r="Q590" s="85">
        <v>2021</v>
      </c>
      <c r="R590" s="85">
        <v>6</v>
      </c>
      <c r="S590" s="91" t="s">
        <v>6961</v>
      </c>
      <c r="T590" s="85"/>
      <c r="U590" s="85"/>
      <c r="V590" s="87" t="s">
        <v>139</v>
      </c>
      <c r="W590" s="85" t="s">
        <v>37</v>
      </c>
      <c r="X590" s="85"/>
      <c r="Y590" s="85"/>
      <c r="Z590" s="85"/>
      <c r="AA590" s="85"/>
      <c r="AB590" s="85"/>
      <c r="AC590" s="85"/>
      <c r="AD590" s="85"/>
      <c r="AE590" s="85"/>
      <c r="AF590" s="85"/>
      <c r="AG590" s="85"/>
      <c r="AH590" s="85"/>
      <c r="AI590" s="85"/>
      <c r="AJ590" s="85"/>
      <c r="AK590" s="85"/>
      <c r="AL590" s="85"/>
      <c r="AM590" s="85"/>
      <c r="AN590" s="85"/>
      <c r="AO590" s="85"/>
      <c r="AP590" s="12"/>
    </row>
    <row r="591" spans="1:42" ht="17">
      <c r="A591" s="85"/>
      <c r="B591" s="92">
        <v>44351</v>
      </c>
      <c r="C591" s="92"/>
      <c r="D591" s="92">
        <v>44354</v>
      </c>
      <c r="E591" s="92">
        <v>44357</v>
      </c>
      <c r="F591" s="16"/>
      <c r="G591" s="5" t="s">
        <v>4890</v>
      </c>
      <c r="H591" s="87" t="s">
        <v>6955</v>
      </c>
      <c r="I591" s="87" t="s">
        <v>3242</v>
      </c>
      <c r="J591" s="85" t="s">
        <v>6295</v>
      </c>
      <c r="K591" s="73" t="s">
        <v>6335</v>
      </c>
      <c r="L591" s="172" t="s">
        <v>8718</v>
      </c>
      <c r="M591" s="85" t="s">
        <v>213</v>
      </c>
      <c r="N591" s="85">
        <v>999</v>
      </c>
      <c r="O591" s="90" t="s">
        <v>6958</v>
      </c>
      <c r="P591" s="90" t="s">
        <v>6958</v>
      </c>
      <c r="Q591" s="85">
        <v>2021</v>
      </c>
      <c r="R591" s="85">
        <v>6</v>
      </c>
      <c r="S591" s="91" t="s">
        <v>6973</v>
      </c>
      <c r="T591" s="85" t="s">
        <v>7375</v>
      </c>
      <c r="U591" s="85"/>
      <c r="V591" s="87" t="s">
        <v>139</v>
      </c>
      <c r="W591" s="85" t="s">
        <v>37</v>
      </c>
      <c r="X591" s="85"/>
      <c r="Y591" s="85"/>
      <c r="Z591" s="85"/>
      <c r="AA591" s="85"/>
      <c r="AB591" s="85"/>
      <c r="AC591" s="85"/>
      <c r="AD591" s="85"/>
      <c r="AE591" s="85"/>
      <c r="AF591" s="85"/>
      <c r="AG591" s="85"/>
      <c r="AH591" s="85"/>
      <c r="AI591" s="85"/>
      <c r="AJ591" s="85"/>
      <c r="AK591" s="85"/>
      <c r="AL591" s="85"/>
      <c r="AM591" s="85"/>
      <c r="AN591" s="85"/>
      <c r="AO591" s="85"/>
      <c r="AP591" s="12"/>
    </row>
    <row r="592" spans="1:42" ht="17">
      <c r="A592" s="85"/>
      <c r="B592" s="92">
        <v>44351</v>
      </c>
      <c r="C592" s="92"/>
      <c r="D592" s="92">
        <v>44368</v>
      </c>
      <c r="E592" s="92">
        <v>44357</v>
      </c>
      <c r="F592" s="16"/>
      <c r="G592" s="5" t="s">
        <v>4890</v>
      </c>
      <c r="H592" s="87" t="s">
        <v>6955</v>
      </c>
      <c r="I592" s="87" t="s">
        <v>3242</v>
      </c>
      <c r="J592" s="85" t="s">
        <v>6295</v>
      </c>
      <c r="K592" s="73" t="s">
        <v>5863</v>
      </c>
      <c r="L592" s="172" t="s">
        <v>8719</v>
      </c>
      <c r="M592" s="85" t="s">
        <v>8720</v>
      </c>
      <c r="N592" s="85">
        <v>88222.84</v>
      </c>
      <c r="O592" s="90" t="s">
        <v>6958</v>
      </c>
      <c r="P592" s="90" t="s">
        <v>6958</v>
      </c>
      <c r="Q592" s="85">
        <v>2021</v>
      </c>
      <c r="R592" s="85">
        <v>6</v>
      </c>
      <c r="S592" s="91" t="s">
        <v>6970</v>
      </c>
      <c r="T592" s="85" t="s">
        <v>7375</v>
      </c>
      <c r="U592" s="85"/>
      <c r="V592" s="87" t="s">
        <v>139</v>
      </c>
      <c r="W592" s="85" t="s">
        <v>37</v>
      </c>
      <c r="X592" s="85"/>
      <c r="Y592" s="85"/>
      <c r="Z592" s="85"/>
      <c r="AA592" s="85"/>
      <c r="AB592" s="85"/>
      <c r="AC592" s="85"/>
      <c r="AD592" s="85"/>
      <c r="AE592" s="85"/>
      <c r="AF592" s="85"/>
      <c r="AG592" s="85"/>
      <c r="AH592" s="85"/>
      <c r="AI592" s="85"/>
      <c r="AJ592" s="85"/>
      <c r="AK592" s="85"/>
      <c r="AL592" s="85"/>
      <c r="AM592" s="85"/>
      <c r="AN592" s="85"/>
      <c r="AO592" s="85"/>
      <c r="AP592" s="12"/>
    </row>
    <row r="593" spans="1:42" ht="17">
      <c r="A593" s="85"/>
      <c r="B593" s="92">
        <v>44351</v>
      </c>
      <c r="C593" s="92"/>
      <c r="D593" s="92"/>
      <c r="E593" s="92">
        <v>44357</v>
      </c>
      <c r="F593" s="16"/>
      <c r="G593" s="5" t="s">
        <v>4890</v>
      </c>
      <c r="H593" s="87" t="s">
        <v>6955</v>
      </c>
      <c r="I593" s="87" t="s">
        <v>3242</v>
      </c>
      <c r="J593" s="85" t="s">
        <v>6295</v>
      </c>
      <c r="K593" s="178" t="s">
        <v>8721</v>
      </c>
      <c r="L593" s="172" t="s">
        <v>8722</v>
      </c>
      <c r="M593" s="85" t="s">
        <v>811</v>
      </c>
      <c r="N593" s="85">
        <v>218.5</v>
      </c>
      <c r="O593" s="90" t="s">
        <v>6965</v>
      </c>
      <c r="P593" s="90" t="s">
        <v>6965</v>
      </c>
      <c r="Q593" s="85">
        <v>2021</v>
      </c>
      <c r="R593" s="85">
        <v>6</v>
      </c>
      <c r="S593" s="91" t="s">
        <v>6961</v>
      </c>
      <c r="T593" s="85"/>
      <c r="U593" s="85"/>
      <c r="V593" s="87" t="s">
        <v>1412</v>
      </c>
      <c r="W593" s="85" t="s">
        <v>37</v>
      </c>
      <c r="X593" s="85"/>
      <c r="Y593" s="85"/>
      <c r="Z593" s="85"/>
      <c r="AA593" s="85"/>
      <c r="AB593" s="85"/>
      <c r="AC593" s="85"/>
      <c r="AD593" s="85"/>
      <c r="AE593" s="85"/>
      <c r="AF593" s="85"/>
      <c r="AG593" s="85"/>
      <c r="AH593" s="85"/>
      <c r="AI593" s="85"/>
      <c r="AJ593" s="85"/>
      <c r="AK593" s="85"/>
      <c r="AL593" s="85"/>
      <c r="AM593" s="85"/>
      <c r="AN593" s="85"/>
      <c r="AO593" s="85"/>
      <c r="AP593" s="12"/>
    </row>
    <row r="594" spans="1:42" ht="17">
      <c r="A594" s="85"/>
      <c r="B594" s="92">
        <v>44354</v>
      </c>
      <c r="C594" s="92"/>
      <c r="D594" s="92">
        <v>44359</v>
      </c>
      <c r="E594" s="92">
        <v>44357</v>
      </c>
      <c r="F594" s="16"/>
      <c r="G594" s="5" t="s">
        <v>4890</v>
      </c>
      <c r="H594" s="87" t="s">
        <v>6955</v>
      </c>
      <c r="I594" s="87" t="s">
        <v>3242</v>
      </c>
      <c r="J594" s="85" t="s">
        <v>6295</v>
      </c>
      <c r="K594" s="178" t="s">
        <v>8723</v>
      </c>
      <c r="L594" s="221" t="s">
        <v>8724</v>
      </c>
      <c r="M594" s="85" t="s">
        <v>8725</v>
      </c>
      <c r="N594" s="85">
        <v>546</v>
      </c>
      <c r="O594" s="90" t="s">
        <v>6958</v>
      </c>
      <c r="P594" s="90" t="s">
        <v>6958</v>
      </c>
      <c r="Q594" s="85">
        <v>2021</v>
      </c>
      <c r="R594" s="85">
        <v>6</v>
      </c>
      <c r="S594" s="91" t="s">
        <v>6961</v>
      </c>
      <c r="T594" s="85" t="s">
        <v>7375</v>
      </c>
      <c r="U594" s="85"/>
      <c r="V594" s="87" t="s">
        <v>152</v>
      </c>
      <c r="W594" s="85" t="s">
        <v>37</v>
      </c>
      <c r="X594" s="85"/>
      <c r="Y594" s="85"/>
      <c r="Z594" s="85"/>
      <c r="AA594" s="85"/>
      <c r="AB594" s="85"/>
      <c r="AC594" s="85"/>
      <c r="AD594" s="85"/>
      <c r="AE594" s="85"/>
      <c r="AF594" s="85"/>
      <c r="AG594" s="85"/>
      <c r="AH594" s="85"/>
      <c r="AI594" s="85"/>
      <c r="AJ594" s="85"/>
      <c r="AK594" s="85"/>
      <c r="AL594" s="85"/>
      <c r="AM594" s="85"/>
      <c r="AN594" s="85"/>
      <c r="AO594" s="85"/>
      <c r="AP594" s="12"/>
    </row>
    <row r="595" spans="1:42" ht="17">
      <c r="A595" s="85"/>
      <c r="B595" s="92">
        <v>44357</v>
      </c>
      <c r="C595" s="92"/>
      <c r="D595" s="92">
        <v>44377</v>
      </c>
      <c r="E595" s="92">
        <v>44377</v>
      </c>
      <c r="F595" s="16"/>
      <c r="G595" s="5" t="s">
        <v>4890</v>
      </c>
      <c r="H595" s="87" t="s">
        <v>6955</v>
      </c>
      <c r="I595" s="87" t="s">
        <v>3242</v>
      </c>
      <c r="J595" s="85" t="s">
        <v>6279</v>
      </c>
      <c r="K595" s="156" t="s">
        <v>5263</v>
      </c>
      <c r="L595" s="172" t="s">
        <v>8726</v>
      </c>
      <c r="M595" s="85" t="s">
        <v>182</v>
      </c>
      <c r="N595" s="85">
        <v>1256</v>
      </c>
      <c r="O595" s="90" t="s">
        <v>6958</v>
      </c>
      <c r="P595" s="90" t="s">
        <v>6958</v>
      </c>
      <c r="Q595" s="85">
        <v>2021</v>
      </c>
      <c r="R595" s="85">
        <v>6</v>
      </c>
      <c r="S595" s="91" t="s">
        <v>6973</v>
      </c>
      <c r="T595" s="85" t="s">
        <v>82</v>
      </c>
      <c r="U595" s="85"/>
      <c r="V595" s="87" t="s">
        <v>139</v>
      </c>
      <c r="W595" s="85" t="s">
        <v>37</v>
      </c>
      <c r="X595" s="85"/>
      <c r="Y595" s="85"/>
      <c r="Z595" s="85"/>
      <c r="AA595" s="85"/>
      <c r="AB595" s="85"/>
      <c r="AC595" s="85"/>
      <c r="AD595" s="85"/>
      <c r="AE595" s="85"/>
      <c r="AF595" s="85"/>
      <c r="AG595" s="85"/>
      <c r="AH595" s="85"/>
      <c r="AI595" s="85"/>
      <c r="AJ595" s="85"/>
      <c r="AK595" s="85"/>
      <c r="AL595" s="85"/>
      <c r="AM595" s="85"/>
      <c r="AN595" s="85"/>
      <c r="AO595" s="85"/>
      <c r="AP595" s="12"/>
    </row>
    <row r="596" spans="1:42" ht="17">
      <c r="A596" s="85"/>
      <c r="B596" s="92">
        <v>44357</v>
      </c>
      <c r="C596" s="92">
        <v>44357</v>
      </c>
      <c r="D596" s="92"/>
      <c r="E596" s="92">
        <v>44357</v>
      </c>
      <c r="F596" s="16"/>
      <c r="G596" s="5" t="s">
        <v>4890</v>
      </c>
      <c r="H596" s="87" t="s">
        <v>6955</v>
      </c>
      <c r="I596" s="87" t="s">
        <v>3242</v>
      </c>
      <c r="J596" s="85" t="s">
        <v>6302</v>
      </c>
      <c r="K596" s="222" t="s">
        <v>8727</v>
      </c>
      <c r="L596" s="172" t="s">
        <v>8728</v>
      </c>
      <c r="M596" s="85" t="s">
        <v>8729</v>
      </c>
      <c r="N596" s="85">
        <v>2900</v>
      </c>
      <c r="O596" s="90" t="s">
        <v>7003</v>
      </c>
      <c r="P596" s="90"/>
      <c r="Q596" s="85">
        <v>2021</v>
      </c>
      <c r="R596" s="85">
        <v>6</v>
      </c>
      <c r="S596" s="91" t="s">
        <v>6973</v>
      </c>
      <c r="T596" s="85" t="s">
        <v>8730</v>
      </c>
      <c r="U596" s="85"/>
      <c r="V596" s="87" t="s">
        <v>139</v>
      </c>
      <c r="W596" s="85" t="s">
        <v>37</v>
      </c>
      <c r="X596" s="85"/>
      <c r="Y596" s="85"/>
      <c r="Z596" s="85"/>
      <c r="AA596" s="85"/>
      <c r="AB596" s="85"/>
      <c r="AC596" s="85"/>
      <c r="AD596" s="85"/>
      <c r="AE596" s="85"/>
      <c r="AF596" s="85"/>
      <c r="AG596" s="85"/>
      <c r="AH596" s="85"/>
      <c r="AI596" s="85"/>
      <c r="AJ596" s="85"/>
      <c r="AK596" s="85"/>
      <c r="AL596" s="85"/>
      <c r="AM596" s="85"/>
      <c r="AN596" s="85"/>
      <c r="AO596" s="85"/>
      <c r="AP596" s="12"/>
    </row>
    <row r="597" spans="1:42" ht="17">
      <c r="A597" s="85"/>
      <c r="B597" s="92">
        <v>44357</v>
      </c>
      <c r="C597" s="92"/>
      <c r="D597" s="92">
        <v>44357</v>
      </c>
      <c r="E597" s="92">
        <v>44357</v>
      </c>
      <c r="F597" s="16"/>
      <c r="G597" s="5" t="s">
        <v>4890</v>
      </c>
      <c r="H597" s="87" t="s">
        <v>6955</v>
      </c>
      <c r="I597" s="87" t="s">
        <v>3242</v>
      </c>
      <c r="J597" s="85" t="s">
        <v>6281</v>
      </c>
      <c r="K597" s="156" t="s">
        <v>2984</v>
      </c>
      <c r="L597" s="172" t="s">
        <v>8731</v>
      </c>
      <c r="M597" s="85" t="s">
        <v>8732</v>
      </c>
      <c r="N597" s="85">
        <v>2880</v>
      </c>
      <c r="O597" s="90" t="s">
        <v>6958</v>
      </c>
      <c r="P597" s="90" t="s">
        <v>6958</v>
      </c>
      <c r="Q597" s="85">
        <v>2021</v>
      </c>
      <c r="R597" s="85">
        <v>6</v>
      </c>
      <c r="S597" s="91" t="s">
        <v>6961</v>
      </c>
      <c r="T597" s="85" t="s">
        <v>82</v>
      </c>
      <c r="U597" s="85"/>
      <c r="V597" s="87" t="s">
        <v>139</v>
      </c>
      <c r="W597" s="85" t="s">
        <v>37</v>
      </c>
      <c r="X597" s="85"/>
      <c r="Y597" s="85"/>
      <c r="Z597" s="85"/>
      <c r="AA597" s="85"/>
      <c r="AB597" s="85"/>
      <c r="AC597" s="85"/>
      <c r="AD597" s="85"/>
      <c r="AE597" s="85"/>
      <c r="AF597" s="85"/>
      <c r="AG597" s="85"/>
      <c r="AH597" s="85"/>
      <c r="AI597" s="85"/>
      <c r="AJ597" s="85"/>
      <c r="AK597" s="85"/>
      <c r="AL597" s="85"/>
      <c r="AM597" s="85"/>
      <c r="AN597" s="85"/>
      <c r="AO597" s="85"/>
      <c r="AP597" s="12"/>
    </row>
    <row r="598" spans="1:42" ht="17">
      <c r="A598" s="85"/>
      <c r="B598" s="92">
        <v>44354</v>
      </c>
      <c r="C598" s="92"/>
      <c r="D598" s="92">
        <v>44357</v>
      </c>
      <c r="E598" s="92">
        <v>44357</v>
      </c>
      <c r="F598" s="16"/>
      <c r="G598" s="5" t="s">
        <v>4890</v>
      </c>
      <c r="H598" s="87" t="s">
        <v>6955</v>
      </c>
      <c r="I598" s="87" t="s">
        <v>3242</v>
      </c>
      <c r="J598" s="85" t="s">
        <v>6295</v>
      </c>
      <c r="K598" s="156" t="s">
        <v>6296</v>
      </c>
      <c r="L598" s="172" t="s">
        <v>8733</v>
      </c>
      <c r="M598" s="85" t="s">
        <v>213</v>
      </c>
      <c r="N598" s="85">
        <v>999</v>
      </c>
      <c r="O598" s="90" t="s">
        <v>6958</v>
      </c>
      <c r="P598" s="90" t="s">
        <v>6958</v>
      </c>
      <c r="Q598" s="85">
        <v>2021</v>
      </c>
      <c r="R598" s="85">
        <v>6</v>
      </c>
      <c r="S598" s="91" t="s">
        <v>6961</v>
      </c>
      <c r="T598" s="85" t="s">
        <v>7375</v>
      </c>
      <c r="U598" s="85"/>
      <c r="V598" s="87" t="s">
        <v>139</v>
      </c>
      <c r="W598" s="85" t="s">
        <v>37</v>
      </c>
      <c r="X598" s="85"/>
      <c r="Y598" s="85"/>
      <c r="Z598" s="85"/>
      <c r="AA598" s="85"/>
      <c r="AB598" s="85"/>
      <c r="AC598" s="85"/>
      <c r="AD598" s="85"/>
      <c r="AE598" s="85"/>
      <c r="AF598" s="85"/>
      <c r="AG598" s="85"/>
      <c r="AH598" s="85"/>
      <c r="AI598" s="85"/>
      <c r="AJ598" s="85"/>
      <c r="AK598" s="85"/>
      <c r="AL598" s="85"/>
      <c r="AM598" s="85"/>
      <c r="AN598" s="85"/>
      <c r="AO598" s="85"/>
      <c r="AP598" s="12"/>
    </row>
    <row r="599" spans="1:42" ht="17">
      <c r="A599" s="85"/>
      <c r="B599" s="92">
        <v>44357</v>
      </c>
      <c r="C599" s="92"/>
      <c r="D599" s="92">
        <v>44378</v>
      </c>
      <c r="E599" s="92">
        <v>44369</v>
      </c>
      <c r="F599" s="16"/>
      <c r="G599" s="5" t="s">
        <v>4890</v>
      </c>
      <c r="H599" s="87" t="s">
        <v>6955</v>
      </c>
      <c r="I599" s="87" t="s">
        <v>3242</v>
      </c>
      <c r="J599" s="85" t="s">
        <v>6302</v>
      </c>
      <c r="K599" s="156" t="s">
        <v>8734</v>
      </c>
      <c r="L599" s="172" t="s">
        <v>8735</v>
      </c>
      <c r="M599" s="85" t="s">
        <v>213</v>
      </c>
      <c r="N599" s="85">
        <v>9000</v>
      </c>
      <c r="O599" s="90" t="s">
        <v>6958</v>
      </c>
      <c r="P599" s="90" t="s">
        <v>6958</v>
      </c>
      <c r="Q599" s="85">
        <v>2021</v>
      </c>
      <c r="R599" s="85">
        <v>6</v>
      </c>
      <c r="S599" s="91" t="s">
        <v>6973</v>
      </c>
      <c r="T599" s="85" t="s">
        <v>8736</v>
      </c>
      <c r="U599" s="85"/>
      <c r="V599" s="87" t="s">
        <v>139</v>
      </c>
      <c r="W599" s="85" t="s">
        <v>37</v>
      </c>
      <c r="X599" s="85"/>
      <c r="Y599" s="85"/>
      <c r="Z599" s="85"/>
      <c r="AA599" s="85"/>
      <c r="AB599" s="85"/>
      <c r="AC599" s="85"/>
      <c r="AD599" s="85"/>
      <c r="AE599" s="85"/>
      <c r="AF599" s="85"/>
      <c r="AG599" s="85"/>
      <c r="AH599" s="85"/>
      <c r="AI599" s="85"/>
      <c r="AJ599" s="85"/>
      <c r="AK599" s="85"/>
      <c r="AL599" s="85"/>
      <c r="AM599" s="85"/>
      <c r="AN599" s="85"/>
      <c r="AO599" s="85"/>
      <c r="AP599" s="12"/>
    </row>
    <row r="600" spans="1:42" ht="17">
      <c r="A600" s="121"/>
      <c r="B600" s="124">
        <v>44358</v>
      </c>
      <c r="C600" s="124"/>
      <c r="D600" s="124"/>
      <c r="E600" s="124">
        <v>44358</v>
      </c>
      <c r="F600" s="44"/>
      <c r="G600" s="5" t="s">
        <v>4890</v>
      </c>
      <c r="H600" s="87" t="s">
        <v>6955</v>
      </c>
      <c r="I600" s="87" t="s">
        <v>3242</v>
      </c>
      <c r="J600" s="121" t="s">
        <v>6279</v>
      </c>
      <c r="K600" s="182" t="s">
        <v>5053</v>
      </c>
      <c r="L600" s="223" t="s">
        <v>8737</v>
      </c>
      <c r="M600" s="121" t="s">
        <v>273</v>
      </c>
      <c r="N600" s="121"/>
      <c r="O600" s="131" t="s">
        <v>6957</v>
      </c>
      <c r="P600" s="131" t="s">
        <v>7003</v>
      </c>
      <c r="Q600" s="121">
        <v>2021</v>
      </c>
      <c r="R600" s="121">
        <v>6</v>
      </c>
      <c r="S600" s="151" t="s">
        <v>6973</v>
      </c>
      <c r="T600" s="121"/>
      <c r="U600" s="121"/>
      <c r="V600" s="123" t="s">
        <v>152</v>
      </c>
      <c r="W600" s="121" t="s">
        <v>37</v>
      </c>
      <c r="X600" s="121"/>
      <c r="Y600" s="121"/>
      <c r="Z600" s="121"/>
      <c r="AA600" s="121"/>
      <c r="AB600" s="121"/>
      <c r="AC600" s="121"/>
      <c r="AD600" s="121"/>
      <c r="AE600" s="121"/>
      <c r="AF600" s="121"/>
      <c r="AG600" s="121"/>
      <c r="AH600" s="121"/>
      <c r="AI600" s="121"/>
      <c r="AJ600" s="121"/>
      <c r="AK600" s="121"/>
      <c r="AL600" s="121"/>
      <c r="AM600" s="121"/>
      <c r="AN600" s="121"/>
      <c r="AO600" s="121"/>
      <c r="AP600" s="50"/>
    </row>
    <row r="601" spans="1:42" ht="17">
      <c r="A601" s="85"/>
      <c r="B601" s="92">
        <v>44357</v>
      </c>
      <c r="C601" s="105"/>
      <c r="D601" s="92">
        <v>44357</v>
      </c>
      <c r="E601" s="92">
        <v>44357</v>
      </c>
      <c r="F601" s="16"/>
      <c r="G601" s="5" t="s">
        <v>4890</v>
      </c>
      <c r="H601" s="87" t="s">
        <v>6955</v>
      </c>
      <c r="I601" s="87" t="s">
        <v>3242</v>
      </c>
      <c r="J601" s="85" t="s">
        <v>154</v>
      </c>
      <c r="K601" s="188" t="s">
        <v>5201</v>
      </c>
      <c r="L601" s="172" t="s">
        <v>8738</v>
      </c>
      <c r="M601" s="85" t="s">
        <v>8739</v>
      </c>
      <c r="N601" s="85">
        <v>798.04</v>
      </c>
      <c r="O601" s="90" t="s">
        <v>6958</v>
      </c>
      <c r="P601" s="90" t="s">
        <v>6958</v>
      </c>
      <c r="Q601" s="85">
        <v>2021</v>
      </c>
      <c r="R601" s="85">
        <v>6</v>
      </c>
      <c r="S601" s="91" t="s">
        <v>6961</v>
      </c>
      <c r="T601" s="85" t="s">
        <v>7375</v>
      </c>
      <c r="U601" s="85"/>
      <c r="V601" s="87" t="s">
        <v>139</v>
      </c>
      <c r="W601" s="85" t="s">
        <v>37</v>
      </c>
      <c r="X601" s="85"/>
      <c r="Y601" s="85"/>
      <c r="Z601" s="85"/>
      <c r="AA601" s="85"/>
      <c r="AB601" s="85"/>
      <c r="AC601" s="85"/>
      <c r="AD601" s="85"/>
      <c r="AE601" s="85"/>
      <c r="AF601" s="85"/>
      <c r="AG601" s="85"/>
      <c r="AH601" s="85"/>
      <c r="AI601" s="85"/>
      <c r="AJ601" s="85"/>
      <c r="AK601" s="85"/>
      <c r="AL601" s="85"/>
      <c r="AM601" s="85"/>
      <c r="AN601" s="85"/>
      <c r="AO601" s="85"/>
      <c r="AP601" s="12"/>
    </row>
    <row r="602" spans="1:42" ht="17">
      <c r="A602" s="85"/>
      <c r="B602" s="92">
        <v>44357</v>
      </c>
      <c r="C602" s="92"/>
      <c r="D602" s="92">
        <v>44357</v>
      </c>
      <c r="E602" s="92">
        <v>44357</v>
      </c>
      <c r="F602" s="16"/>
      <c r="G602" s="5" t="s">
        <v>4890</v>
      </c>
      <c r="H602" s="87" t="s">
        <v>6955</v>
      </c>
      <c r="I602" s="87" t="s">
        <v>3242</v>
      </c>
      <c r="J602" s="85" t="s">
        <v>6295</v>
      </c>
      <c r="K602" s="156" t="s">
        <v>6305</v>
      </c>
      <c r="L602" s="172" t="s">
        <v>8740</v>
      </c>
      <c r="M602" s="85" t="s">
        <v>333</v>
      </c>
      <c r="N602" s="85">
        <v>2882</v>
      </c>
      <c r="O602" s="90" t="s">
        <v>6958</v>
      </c>
      <c r="P602" s="90" t="s">
        <v>6958</v>
      </c>
      <c r="Q602" s="85">
        <v>2021</v>
      </c>
      <c r="R602" s="85">
        <v>6</v>
      </c>
      <c r="S602" s="91" t="s">
        <v>6961</v>
      </c>
      <c r="T602" s="85" t="s">
        <v>7375</v>
      </c>
      <c r="U602" s="85"/>
      <c r="V602" s="87" t="s">
        <v>139</v>
      </c>
      <c r="W602" s="85" t="s">
        <v>37</v>
      </c>
      <c r="X602" s="85"/>
      <c r="Y602" s="85"/>
      <c r="Z602" s="85"/>
      <c r="AA602" s="85"/>
      <c r="AB602" s="85"/>
      <c r="AC602" s="85"/>
      <c r="AD602" s="85"/>
      <c r="AE602" s="85"/>
      <c r="AF602" s="85"/>
      <c r="AG602" s="85"/>
      <c r="AH602" s="85"/>
      <c r="AI602" s="85"/>
      <c r="AJ602" s="85"/>
      <c r="AK602" s="85"/>
      <c r="AL602" s="85"/>
      <c r="AM602" s="85"/>
      <c r="AN602" s="85"/>
      <c r="AO602" s="85"/>
      <c r="AP602" s="12"/>
    </row>
    <row r="603" spans="1:42" ht="17">
      <c r="A603" s="85"/>
      <c r="B603" s="92">
        <v>44357</v>
      </c>
      <c r="C603" s="92"/>
      <c r="D603" s="92"/>
      <c r="E603" s="92">
        <v>44357</v>
      </c>
      <c r="F603" s="16"/>
      <c r="G603" s="5" t="s">
        <v>4890</v>
      </c>
      <c r="H603" s="87" t="s">
        <v>6955</v>
      </c>
      <c r="I603" s="87" t="s">
        <v>3242</v>
      </c>
      <c r="J603" s="85" t="s">
        <v>6295</v>
      </c>
      <c r="K603" s="156" t="s">
        <v>8741</v>
      </c>
      <c r="L603" s="172" t="s">
        <v>8742</v>
      </c>
      <c r="M603" s="85" t="s">
        <v>142</v>
      </c>
      <c r="N603" s="85">
        <v>95</v>
      </c>
      <c r="O603" s="90" t="s">
        <v>6965</v>
      </c>
      <c r="P603" s="90" t="s">
        <v>6965</v>
      </c>
      <c r="Q603" s="85">
        <v>2021</v>
      </c>
      <c r="R603" s="85">
        <v>6</v>
      </c>
      <c r="S603" s="91"/>
      <c r="T603" s="85"/>
      <c r="U603" s="85"/>
      <c r="V603" s="87" t="s">
        <v>152</v>
      </c>
      <c r="W603" s="85" t="s">
        <v>37</v>
      </c>
      <c r="X603" s="85"/>
      <c r="Y603" s="85"/>
      <c r="Z603" s="85"/>
      <c r="AA603" s="85"/>
      <c r="AB603" s="85"/>
      <c r="AC603" s="85"/>
      <c r="AD603" s="85"/>
      <c r="AE603" s="85"/>
      <c r="AF603" s="85"/>
      <c r="AG603" s="85"/>
      <c r="AH603" s="85"/>
      <c r="AI603" s="85"/>
      <c r="AJ603" s="85"/>
      <c r="AK603" s="85"/>
      <c r="AL603" s="85"/>
      <c r="AM603" s="85"/>
      <c r="AN603" s="85"/>
      <c r="AO603" s="85"/>
      <c r="AP603" s="12"/>
    </row>
    <row r="604" spans="1:42" ht="17">
      <c r="A604" s="85"/>
      <c r="B604" s="92">
        <v>44354</v>
      </c>
      <c r="C604" s="92"/>
      <c r="D604" s="92">
        <v>44358</v>
      </c>
      <c r="E604" s="92">
        <v>44357</v>
      </c>
      <c r="F604" s="16"/>
      <c r="G604" s="5" t="s">
        <v>4890</v>
      </c>
      <c r="H604" s="87" t="s">
        <v>6955</v>
      </c>
      <c r="I604" s="87" t="s">
        <v>3242</v>
      </c>
      <c r="J604" s="85" t="s">
        <v>6295</v>
      </c>
      <c r="K604" s="156" t="s">
        <v>5228</v>
      </c>
      <c r="L604" s="172" t="s">
        <v>8743</v>
      </c>
      <c r="M604" s="85" t="s">
        <v>811</v>
      </c>
      <c r="N604" s="85">
        <v>3936</v>
      </c>
      <c r="O604" s="90" t="s">
        <v>6958</v>
      </c>
      <c r="P604" s="90" t="s">
        <v>6958</v>
      </c>
      <c r="Q604" s="85">
        <v>2021</v>
      </c>
      <c r="R604" s="85">
        <v>6</v>
      </c>
      <c r="S604" s="91" t="s">
        <v>6961</v>
      </c>
      <c r="T604" s="85" t="s">
        <v>7375</v>
      </c>
      <c r="U604" s="85"/>
      <c r="V604" s="87" t="s">
        <v>139</v>
      </c>
      <c r="W604" s="85" t="s">
        <v>37</v>
      </c>
      <c r="X604" s="85"/>
      <c r="Y604" s="85"/>
      <c r="Z604" s="85"/>
      <c r="AA604" s="85"/>
      <c r="AB604" s="85"/>
      <c r="AC604" s="85"/>
      <c r="AD604" s="85"/>
      <c r="AE604" s="85"/>
      <c r="AF604" s="85"/>
      <c r="AG604" s="85"/>
      <c r="AH604" s="85"/>
      <c r="AI604" s="85"/>
      <c r="AJ604" s="85"/>
      <c r="AK604" s="85"/>
      <c r="AL604" s="85"/>
      <c r="AM604" s="85"/>
      <c r="AN604" s="85"/>
      <c r="AO604" s="85"/>
      <c r="AP604" s="12"/>
    </row>
    <row r="605" spans="1:42" ht="17">
      <c r="A605" s="85"/>
      <c r="B605" s="92">
        <v>44358</v>
      </c>
      <c r="C605" s="92"/>
      <c r="D605" s="92">
        <v>44358</v>
      </c>
      <c r="E605" s="92">
        <v>44358</v>
      </c>
      <c r="F605" s="16"/>
      <c r="G605" s="5" t="s">
        <v>4890</v>
      </c>
      <c r="H605" s="87" t="s">
        <v>6955</v>
      </c>
      <c r="I605" s="87" t="s">
        <v>3242</v>
      </c>
      <c r="J605" s="85" t="s">
        <v>6281</v>
      </c>
      <c r="K605" s="156" t="s">
        <v>6298</v>
      </c>
      <c r="L605" s="172" t="s">
        <v>4386</v>
      </c>
      <c r="M605" s="85" t="s">
        <v>8744</v>
      </c>
      <c r="N605" s="85">
        <v>10789</v>
      </c>
      <c r="O605" s="90" t="s">
        <v>6958</v>
      </c>
      <c r="P605" s="90" t="s">
        <v>6958</v>
      </c>
      <c r="Q605" s="85">
        <v>2021</v>
      </c>
      <c r="R605" s="85">
        <v>6</v>
      </c>
      <c r="S605" s="91" t="s">
        <v>6961</v>
      </c>
      <c r="T605" s="85" t="s">
        <v>82</v>
      </c>
      <c r="U605" s="85"/>
      <c r="V605" s="87" t="s">
        <v>139</v>
      </c>
      <c r="W605" s="85" t="s">
        <v>37</v>
      </c>
      <c r="X605" s="85"/>
      <c r="Y605" s="85"/>
      <c r="Z605" s="85"/>
      <c r="AA605" s="85"/>
      <c r="AB605" s="85"/>
      <c r="AC605" s="85"/>
      <c r="AD605" s="85"/>
      <c r="AE605" s="85"/>
      <c r="AF605" s="85"/>
      <c r="AG605" s="85"/>
      <c r="AH605" s="85"/>
      <c r="AI605" s="85"/>
      <c r="AJ605" s="85"/>
      <c r="AK605" s="85"/>
      <c r="AL605" s="85"/>
      <c r="AM605" s="85"/>
      <c r="AN605" s="85"/>
      <c r="AO605" s="85"/>
      <c r="AP605" s="12"/>
    </row>
    <row r="606" spans="1:42" ht="17">
      <c r="A606" s="85"/>
      <c r="B606" s="92">
        <v>44358</v>
      </c>
      <c r="C606" s="92"/>
      <c r="D606" s="92">
        <v>44358</v>
      </c>
      <c r="E606" s="92">
        <v>44358</v>
      </c>
      <c r="F606" s="16"/>
      <c r="G606" s="5" t="s">
        <v>4890</v>
      </c>
      <c r="H606" s="87" t="s">
        <v>6955</v>
      </c>
      <c r="I606" s="87" t="s">
        <v>3242</v>
      </c>
      <c r="J606" s="85" t="s">
        <v>178</v>
      </c>
      <c r="K606" s="156" t="s">
        <v>6299</v>
      </c>
      <c r="L606" s="172" t="s">
        <v>8745</v>
      </c>
      <c r="M606" s="85" t="s">
        <v>168</v>
      </c>
      <c r="N606" s="85">
        <v>5100</v>
      </c>
      <c r="O606" s="90" t="s">
        <v>6958</v>
      </c>
      <c r="P606" s="90"/>
      <c r="Q606" s="85">
        <v>2021</v>
      </c>
      <c r="R606" s="85">
        <v>6</v>
      </c>
      <c r="S606" s="91" t="s">
        <v>6961</v>
      </c>
      <c r="T606" s="85" t="s">
        <v>82</v>
      </c>
      <c r="U606" s="85"/>
      <c r="V606" s="87" t="s">
        <v>139</v>
      </c>
      <c r="W606" s="85" t="s">
        <v>37</v>
      </c>
      <c r="X606" s="85"/>
      <c r="Y606" s="85"/>
      <c r="Z606" s="85"/>
      <c r="AA606" s="85"/>
      <c r="AB606" s="85"/>
      <c r="AC606" s="85"/>
      <c r="AD606" s="85"/>
      <c r="AE606" s="85"/>
      <c r="AF606" s="85"/>
      <c r="AG606" s="85"/>
      <c r="AH606" s="85"/>
      <c r="AI606" s="85"/>
      <c r="AJ606" s="85"/>
      <c r="AK606" s="85"/>
      <c r="AL606" s="85"/>
      <c r="AM606" s="85"/>
      <c r="AN606" s="85"/>
      <c r="AO606" s="85"/>
      <c r="AP606" s="12"/>
    </row>
    <row r="607" spans="1:42" ht="17">
      <c r="A607" s="85"/>
      <c r="B607" s="92">
        <v>44358</v>
      </c>
      <c r="C607" s="92"/>
      <c r="D607" s="92">
        <v>44358</v>
      </c>
      <c r="E607" s="92">
        <v>44358</v>
      </c>
      <c r="F607" s="16"/>
      <c r="G607" s="5" t="s">
        <v>4890</v>
      </c>
      <c r="H607" s="87" t="s">
        <v>6955</v>
      </c>
      <c r="I607" s="87" t="s">
        <v>3242</v>
      </c>
      <c r="J607" s="85" t="s">
        <v>154</v>
      </c>
      <c r="K607" s="167" t="s">
        <v>8746</v>
      </c>
      <c r="L607" s="34" t="s">
        <v>4119</v>
      </c>
      <c r="M607" s="85" t="s">
        <v>213</v>
      </c>
      <c r="N607" s="85">
        <v>5994</v>
      </c>
      <c r="O607" s="101">
        <v>1</v>
      </c>
      <c r="P607" s="101">
        <v>1</v>
      </c>
      <c r="Q607" s="85">
        <v>2021</v>
      </c>
      <c r="R607" s="85">
        <v>6</v>
      </c>
      <c r="S607" s="91" t="s">
        <v>6961</v>
      </c>
      <c r="T607" s="85" t="s">
        <v>82</v>
      </c>
      <c r="U607" s="85"/>
      <c r="V607" s="87" t="s">
        <v>139</v>
      </c>
      <c r="W607" s="85" t="s">
        <v>37</v>
      </c>
      <c r="X607" s="85"/>
      <c r="Y607" s="85"/>
      <c r="Z607" s="85"/>
      <c r="AA607" s="85"/>
      <c r="AB607" s="85"/>
      <c r="AC607" s="85"/>
      <c r="AD607" s="85"/>
      <c r="AE607" s="85"/>
      <c r="AF607" s="85"/>
      <c r="AG607" s="85"/>
      <c r="AH607" s="85"/>
      <c r="AI607" s="85"/>
      <c r="AJ607" s="85"/>
      <c r="AK607" s="85"/>
      <c r="AL607" s="85"/>
      <c r="AM607" s="85"/>
      <c r="AN607" s="85"/>
      <c r="AO607" s="85"/>
      <c r="AP607" s="12"/>
    </row>
    <row r="608" spans="1:42" ht="17">
      <c r="A608" s="85"/>
      <c r="B608" s="92">
        <v>44358</v>
      </c>
      <c r="C608" s="92"/>
      <c r="D608" s="92">
        <v>44358</v>
      </c>
      <c r="E608" s="92">
        <v>44358</v>
      </c>
      <c r="F608" s="90" t="s">
        <v>6954</v>
      </c>
      <c r="G608" s="5" t="s">
        <v>4890</v>
      </c>
      <c r="H608" s="87" t="s">
        <v>6955</v>
      </c>
      <c r="I608" s="87" t="s">
        <v>3242</v>
      </c>
      <c r="J608" s="85" t="s">
        <v>178</v>
      </c>
      <c r="K608" s="93" t="s">
        <v>5867</v>
      </c>
      <c r="L608" s="85" t="s">
        <v>7284</v>
      </c>
      <c r="M608" s="85" t="s">
        <v>1787</v>
      </c>
      <c r="N608" s="85">
        <v>7740</v>
      </c>
      <c r="O608" s="90" t="s">
        <v>6958</v>
      </c>
      <c r="P608" s="90" t="s">
        <v>6958</v>
      </c>
      <c r="Q608" s="85" t="s">
        <v>6959</v>
      </c>
      <c r="R608" s="85">
        <v>6</v>
      </c>
      <c r="S608" s="130" t="s">
        <v>6970</v>
      </c>
      <c r="T608" s="85" t="s">
        <v>7375</v>
      </c>
      <c r="U608" s="85"/>
      <c r="V608" s="85" t="s">
        <v>139</v>
      </c>
      <c r="W608" s="85" t="s">
        <v>37</v>
      </c>
      <c r="X608" s="85"/>
      <c r="Y608" s="85"/>
      <c r="Z608" s="85"/>
      <c r="AA608" s="85"/>
      <c r="AB608" s="85"/>
      <c r="AC608" s="85"/>
      <c r="AD608" s="85"/>
      <c r="AE608" s="85"/>
      <c r="AF608" s="85"/>
      <c r="AG608" s="85"/>
      <c r="AH608" s="85"/>
      <c r="AI608" s="85"/>
      <c r="AJ608" s="85"/>
      <c r="AK608" s="85"/>
      <c r="AL608" s="85"/>
      <c r="AM608" s="85"/>
      <c r="AN608" s="85"/>
      <c r="AO608" s="85"/>
      <c r="AP608" s="145"/>
    </row>
    <row r="609" spans="1:42" ht="17">
      <c r="A609" s="85"/>
      <c r="B609" s="92">
        <v>44358</v>
      </c>
      <c r="C609" s="92"/>
      <c r="D609" s="92">
        <v>44358</v>
      </c>
      <c r="E609" s="92">
        <v>44358</v>
      </c>
      <c r="F609" s="16"/>
      <c r="G609" s="5" t="s">
        <v>4890</v>
      </c>
      <c r="H609" s="87" t="s">
        <v>6955</v>
      </c>
      <c r="I609" s="87" t="s">
        <v>3242</v>
      </c>
      <c r="J609" s="85" t="s">
        <v>6302</v>
      </c>
      <c r="K609" s="156" t="s">
        <v>6304</v>
      </c>
      <c r="L609" s="172" t="s">
        <v>8747</v>
      </c>
      <c r="M609" s="85" t="s">
        <v>8748</v>
      </c>
      <c r="N609" s="85">
        <v>3900</v>
      </c>
      <c r="O609" s="90" t="s">
        <v>6958</v>
      </c>
      <c r="P609" s="90"/>
      <c r="Q609" s="85">
        <v>2021</v>
      </c>
      <c r="R609" s="85">
        <v>6</v>
      </c>
      <c r="S609" s="91" t="s">
        <v>6973</v>
      </c>
      <c r="T609" s="85" t="s">
        <v>8749</v>
      </c>
      <c r="U609" s="85"/>
      <c r="V609" s="87" t="s">
        <v>139</v>
      </c>
      <c r="W609" s="85" t="s">
        <v>37</v>
      </c>
      <c r="X609" s="85"/>
      <c r="Y609" s="85"/>
      <c r="Z609" s="85"/>
      <c r="AA609" s="85"/>
      <c r="AB609" s="85"/>
      <c r="AC609" s="85"/>
      <c r="AD609" s="85"/>
      <c r="AE609" s="85"/>
      <c r="AF609" s="85"/>
      <c r="AG609" s="85"/>
      <c r="AH609" s="85"/>
      <c r="AI609" s="85"/>
      <c r="AJ609" s="85"/>
      <c r="AK609" s="85"/>
      <c r="AL609" s="85"/>
      <c r="AM609" s="85"/>
      <c r="AN609" s="85"/>
      <c r="AO609" s="85"/>
      <c r="AP609" s="12"/>
    </row>
    <row r="610" spans="1:42" ht="17">
      <c r="A610" s="85"/>
      <c r="B610" s="92">
        <v>44358</v>
      </c>
      <c r="C610" s="92"/>
      <c r="D610" s="92">
        <v>44358</v>
      </c>
      <c r="E610" s="92">
        <v>44358</v>
      </c>
      <c r="F610" s="90" t="s">
        <v>6954</v>
      </c>
      <c r="G610" s="5" t="s">
        <v>4890</v>
      </c>
      <c r="H610" s="87" t="s">
        <v>6955</v>
      </c>
      <c r="I610" s="87" t="s">
        <v>3242</v>
      </c>
      <c r="J610" s="85" t="s">
        <v>6279</v>
      </c>
      <c r="K610" s="156" t="s">
        <v>8750</v>
      </c>
      <c r="L610" s="172" t="s">
        <v>8751</v>
      </c>
      <c r="M610" s="85" t="s">
        <v>141</v>
      </c>
      <c r="N610" s="85">
        <v>1090</v>
      </c>
      <c r="O610" s="90" t="s">
        <v>6958</v>
      </c>
      <c r="P610" s="90" t="s">
        <v>6958</v>
      </c>
      <c r="Q610" s="85">
        <v>2021</v>
      </c>
      <c r="R610" s="85">
        <v>6</v>
      </c>
      <c r="S610" s="91" t="s">
        <v>6973</v>
      </c>
      <c r="T610" s="85" t="s">
        <v>7425</v>
      </c>
      <c r="U610" s="85"/>
      <c r="V610" s="87" t="s">
        <v>139</v>
      </c>
      <c r="W610" s="85" t="s">
        <v>37</v>
      </c>
      <c r="X610" s="85"/>
      <c r="Y610" s="85"/>
      <c r="Z610" s="85"/>
      <c r="AA610" s="85"/>
      <c r="AB610" s="85"/>
      <c r="AC610" s="85"/>
      <c r="AD610" s="85"/>
      <c r="AE610" s="85"/>
      <c r="AF610" s="85"/>
      <c r="AG610" s="85"/>
      <c r="AH610" s="85"/>
      <c r="AI610" s="85"/>
      <c r="AJ610" s="85"/>
      <c r="AK610" s="85"/>
      <c r="AL610" s="85"/>
      <c r="AM610" s="85"/>
      <c r="AN610" s="85"/>
      <c r="AO610" s="85"/>
      <c r="AP610" s="12"/>
    </row>
    <row r="611" spans="1:42" ht="17">
      <c r="A611" s="85"/>
      <c r="B611" s="92">
        <v>44358</v>
      </c>
      <c r="C611" s="92"/>
      <c r="D611" s="92">
        <v>44357</v>
      </c>
      <c r="E611" s="92">
        <v>44358</v>
      </c>
      <c r="F611" s="16"/>
      <c r="G611" s="5" t="s">
        <v>4890</v>
      </c>
      <c r="H611" s="87" t="s">
        <v>6955</v>
      </c>
      <c r="I611" s="87" t="s">
        <v>3242</v>
      </c>
      <c r="J611" s="85" t="s">
        <v>154</v>
      </c>
      <c r="K611" s="188" t="s">
        <v>6301</v>
      </c>
      <c r="L611" s="172" t="s">
        <v>8752</v>
      </c>
      <c r="M611" s="85" t="s">
        <v>2114</v>
      </c>
      <c r="N611" s="85">
        <v>11600</v>
      </c>
      <c r="O611" s="90" t="s">
        <v>6958</v>
      </c>
      <c r="P611" s="90" t="s">
        <v>6958</v>
      </c>
      <c r="Q611" s="85">
        <v>2021</v>
      </c>
      <c r="R611" s="85">
        <v>6</v>
      </c>
      <c r="S611" s="91" t="s">
        <v>6961</v>
      </c>
      <c r="T611" s="85" t="s">
        <v>7425</v>
      </c>
      <c r="U611" s="85"/>
      <c r="V611" s="87" t="s">
        <v>139</v>
      </c>
      <c r="W611" s="85" t="s">
        <v>37</v>
      </c>
      <c r="X611" s="85"/>
      <c r="Y611" s="85"/>
      <c r="Z611" s="85"/>
      <c r="AA611" s="85"/>
      <c r="AB611" s="85"/>
      <c r="AC611" s="85"/>
      <c r="AD611" s="85"/>
      <c r="AE611" s="85"/>
      <c r="AF611" s="85"/>
      <c r="AG611" s="85"/>
      <c r="AH611" s="85"/>
      <c r="AI611" s="85"/>
      <c r="AJ611" s="85"/>
      <c r="AK611" s="85"/>
      <c r="AL611" s="85"/>
      <c r="AM611" s="85"/>
      <c r="AN611" s="85"/>
      <c r="AO611" s="85"/>
      <c r="AP611" s="12"/>
    </row>
    <row r="612" spans="1:42" ht="17">
      <c r="A612" s="85"/>
      <c r="B612" s="92">
        <v>44358</v>
      </c>
      <c r="C612" s="92"/>
      <c r="D612" s="92">
        <v>44357</v>
      </c>
      <c r="E612" s="92">
        <v>44358</v>
      </c>
      <c r="F612" s="16"/>
      <c r="G612" s="5" t="s">
        <v>4890</v>
      </c>
      <c r="H612" s="87" t="s">
        <v>6955</v>
      </c>
      <c r="I612" s="87" t="s">
        <v>3242</v>
      </c>
      <c r="J612" s="85" t="s">
        <v>6317</v>
      </c>
      <c r="K612" s="156" t="s">
        <v>8657</v>
      </c>
      <c r="L612" s="172" t="s">
        <v>8753</v>
      </c>
      <c r="M612" s="85" t="s">
        <v>929</v>
      </c>
      <c r="N612" s="85">
        <v>2503</v>
      </c>
      <c r="O612" s="90" t="s">
        <v>6958</v>
      </c>
      <c r="P612" s="90" t="s">
        <v>6958</v>
      </c>
      <c r="Q612" s="85">
        <v>2021</v>
      </c>
      <c r="R612" s="85">
        <v>6</v>
      </c>
      <c r="S612" s="91" t="s">
        <v>6973</v>
      </c>
      <c r="T612" s="85" t="s">
        <v>7425</v>
      </c>
      <c r="U612" s="85"/>
      <c r="V612" s="87" t="s">
        <v>139</v>
      </c>
      <c r="W612" s="85" t="s">
        <v>37</v>
      </c>
      <c r="X612" s="85"/>
      <c r="Y612" s="85"/>
      <c r="Z612" s="85"/>
      <c r="AA612" s="85"/>
      <c r="AB612" s="85"/>
      <c r="AC612" s="85"/>
      <c r="AD612" s="85"/>
      <c r="AE612" s="85"/>
      <c r="AF612" s="85"/>
      <c r="AG612" s="85"/>
      <c r="AH612" s="85"/>
      <c r="AI612" s="85"/>
      <c r="AJ612" s="85"/>
      <c r="AK612" s="85"/>
      <c r="AL612" s="85"/>
      <c r="AM612" s="85"/>
      <c r="AN612" s="85"/>
      <c r="AO612" s="85"/>
      <c r="AP612" s="12"/>
    </row>
    <row r="613" spans="1:42" ht="17">
      <c r="A613" s="85"/>
      <c r="B613" s="92">
        <v>44358</v>
      </c>
      <c r="C613" s="92">
        <v>44399</v>
      </c>
      <c r="D613" s="92"/>
      <c r="E613" s="92">
        <v>44370</v>
      </c>
      <c r="F613" s="16"/>
      <c r="G613" s="5" t="s">
        <v>4890</v>
      </c>
      <c r="H613" s="87" t="s">
        <v>6955</v>
      </c>
      <c r="I613" s="87" t="s">
        <v>3242</v>
      </c>
      <c r="J613" s="85" t="s">
        <v>146</v>
      </c>
      <c r="K613" s="156" t="s">
        <v>8754</v>
      </c>
      <c r="L613" s="85" t="s">
        <v>8755</v>
      </c>
      <c r="M613" s="85" t="s">
        <v>200</v>
      </c>
      <c r="N613" s="85">
        <v>1000</v>
      </c>
      <c r="O613" s="90" t="s">
        <v>6965</v>
      </c>
      <c r="P613" s="90"/>
      <c r="Q613" s="85" t="s">
        <v>6959</v>
      </c>
      <c r="R613" s="85" t="s">
        <v>7391</v>
      </c>
      <c r="S613" s="91" t="s">
        <v>6970</v>
      </c>
      <c r="T613" s="85"/>
      <c r="U613" s="85"/>
      <c r="V613" s="87" t="s">
        <v>139</v>
      </c>
      <c r="W613" s="85" t="s">
        <v>37</v>
      </c>
      <c r="X613" s="85"/>
      <c r="Y613" s="85"/>
      <c r="Z613" s="85"/>
      <c r="AA613" s="85"/>
      <c r="AB613" s="85"/>
      <c r="AC613" s="85"/>
      <c r="AD613" s="85"/>
      <c r="AE613" s="85"/>
      <c r="AF613" s="85"/>
      <c r="AG613" s="85"/>
      <c r="AH613" s="85"/>
      <c r="AI613" s="85"/>
      <c r="AJ613" s="85"/>
      <c r="AK613" s="85"/>
      <c r="AL613" s="85"/>
      <c r="AM613" s="85"/>
      <c r="AN613" s="85"/>
      <c r="AO613" s="85"/>
      <c r="AP613" s="12"/>
    </row>
    <row r="614" spans="1:42" ht="17">
      <c r="A614" s="85"/>
      <c r="B614" s="92">
        <v>44358</v>
      </c>
      <c r="C614" s="92"/>
      <c r="D614" s="92"/>
      <c r="E614" s="92">
        <v>44358</v>
      </c>
      <c r="F614" s="16"/>
      <c r="G614" s="5" t="s">
        <v>4890</v>
      </c>
      <c r="H614" s="87" t="s">
        <v>6955</v>
      </c>
      <c r="I614" s="87" t="s">
        <v>3242</v>
      </c>
      <c r="J614" s="85" t="s">
        <v>6281</v>
      </c>
      <c r="K614" s="156" t="s">
        <v>8756</v>
      </c>
      <c r="L614" s="172" t="s">
        <v>8757</v>
      </c>
      <c r="M614" s="85" t="s">
        <v>8758</v>
      </c>
      <c r="N614" s="85"/>
      <c r="O614" s="90" t="s">
        <v>6957</v>
      </c>
      <c r="P614" s="90" t="s">
        <v>6965</v>
      </c>
      <c r="Q614" s="85">
        <v>2021</v>
      </c>
      <c r="R614" s="85">
        <v>6</v>
      </c>
      <c r="S614" s="91" t="s">
        <v>6961</v>
      </c>
      <c r="T614" s="85" t="s">
        <v>8759</v>
      </c>
      <c r="U614" s="85"/>
      <c r="V614" s="87" t="s">
        <v>139</v>
      </c>
      <c r="W614" s="85" t="s">
        <v>37</v>
      </c>
      <c r="X614" s="85"/>
      <c r="Y614" s="85"/>
      <c r="Z614" s="85"/>
      <c r="AA614" s="85"/>
      <c r="AB614" s="85"/>
      <c r="AC614" s="85"/>
      <c r="AD614" s="85"/>
      <c r="AE614" s="85"/>
      <c r="AF614" s="85"/>
      <c r="AG614" s="85"/>
      <c r="AH614" s="85"/>
      <c r="AI614" s="85"/>
      <c r="AJ614" s="85"/>
      <c r="AK614" s="85"/>
      <c r="AL614" s="85"/>
      <c r="AM614" s="85"/>
      <c r="AN614" s="85"/>
      <c r="AO614" s="85"/>
      <c r="AP614" s="12"/>
    </row>
    <row r="615" spans="1:42" ht="17">
      <c r="A615" s="85"/>
      <c r="B615" s="92">
        <v>44358</v>
      </c>
      <c r="C615" s="92"/>
      <c r="D615" s="92">
        <v>44358</v>
      </c>
      <c r="E615" s="92">
        <v>44358</v>
      </c>
      <c r="F615" s="16"/>
      <c r="G615" s="5" t="s">
        <v>4890</v>
      </c>
      <c r="H615" s="87" t="s">
        <v>6955</v>
      </c>
      <c r="I615" s="87" t="s">
        <v>3242</v>
      </c>
      <c r="J615" s="85" t="s">
        <v>6291</v>
      </c>
      <c r="K615" s="21" t="s">
        <v>8760</v>
      </c>
      <c r="L615" s="34" t="s">
        <v>8761</v>
      </c>
      <c r="M615" s="33" t="s">
        <v>3728</v>
      </c>
      <c r="N615" s="85">
        <v>1553</v>
      </c>
      <c r="O615" s="90" t="s">
        <v>6958</v>
      </c>
      <c r="P615" s="90" t="s">
        <v>6958</v>
      </c>
      <c r="Q615" s="85">
        <v>2021</v>
      </c>
      <c r="R615" s="85">
        <v>6</v>
      </c>
      <c r="S615" s="91" t="s">
        <v>6973</v>
      </c>
      <c r="T615" s="85" t="s">
        <v>7425</v>
      </c>
      <c r="U615" s="85"/>
      <c r="V615" s="87" t="s">
        <v>139</v>
      </c>
      <c r="W615" s="85" t="s">
        <v>37</v>
      </c>
      <c r="X615" s="85"/>
      <c r="Y615" s="85"/>
      <c r="Z615" s="85"/>
      <c r="AA615" s="85"/>
      <c r="AB615" s="85"/>
      <c r="AC615" s="85"/>
      <c r="AD615" s="85"/>
      <c r="AE615" s="85"/>
      <c r="AF615" s="85"/>
      <c r="AG615" s="85"/>
      <c r="AH615" s="85"/>
      <c r="AI615" s="85"/>
      <c r="AJ615" s="85"/>
      <c r="AK615" s="85"/>
      <c r="AL615" s="85"/>
      <c r="AM615" s="85"/>
      <c r="AN615" s="85"/>
      <c r="AO615" s="85"/>
      <c r="AP615" s="12"/>
    </row>
    <row r="616" spans="1:42" ht="17">
      <c r="A616" s="85"/>
      <c r="B616" s="92">
        <v>44358</v>
      </c>
      <c r="C616" s="92"/>
      <c r="D616" s="92">
        <v>44358</v>
      </c>
      <c r="E616" s="92">
        <v>44358</v>
      </c>
      <c r="F616" s="16"/>
      <c r="G616" s="5" t="s">
        <v>4890</v>
      </c>
      <c r="H616" s="87" t="s">
        <v>6955</v>
      </c>
      <c r="I616" s="87" t="s">
        <v>3242</v>
      </c>
      <c r="J616" s="85" t="s">
        <v>6317</v>
      </c>
      <c r="K616" s="21" t="s">
        <v>8762</v>
      </c>
      <c r="L616" s="172" t="s">
        <v>8763</v>
      </c>
      <c r="M616" s="85" t="s">
        <v>811</v>
      </c>
      <c r="N616" s="85">
        <v>121.1</v>
      </c>
      <c r="O616" s="90" t="s">
        <v>6958</v>
      </c>
      <c r="P616" s="90" t="s">
        <v>6958</v>
      </c>
      <c r="Q616" s="85">
        <v>2021</v>
      </c>
      <c r="R616" s="85">
        <v>6</v>
      </c>
      <c r="S616" s="91" t="s">
        <v>6973</v>
      </c>
      <c r="T616" s="85" t="s">
        <v>7425</v>
      </c>
      <c r="U616" s="85"/>
      <c r="V616" s="87" t="s">
        <v>152</v>
      </c>
      <c r="W616" s="85" t="s">
        <v>37</v>
      </c>
      <c r="X616" s="85"/>
      <c r="Y616" s="85"/>
      <c r="Z616" s="85"/>
      <c r="AA616" s="85"/>
      <c r="AB616" s="85"/>
      <c r="AC616" s="85"/>
      <c r="AD616" s="85"/>
      <c r="AE616" s="85"/>
      <c r="AF616" s="85"/>
      <c r="AG616" s="85"/>
      <c r="AH616" s="85"/>
      <c r="AI616" s="85"/>
      <c r="AJ616" s="85"/>
      <c r="AK616" s="85"/>
      <c r="AL616" s="85"/>
      <c r="AM616" s="85"/>
      <c r="AN616" s="85"/>
      <c r="AO616" s="85"/>
      <c r="AP616" s="12"/>
    </row>
    <row r="617" spans="1:42" ht="17">
      <c r="A617" s="85"/>
      <c r="B617" s="92">
        <v>44358</v>
      </c>
      <c r="C617" s="92"/>
      <c r="D617" s="92">
        <v>44377</v>
      </c>
      <c r="E617" s="92">
        <v>44377</v>
      </c>
      <c r="F617" s="16"/>
      <c r="G617" s="5" t="s">
        <v>4890</v>
      </c>
      <c r="H617" s="87" t="s">
        <v>6955</v>
      </c>
      <c r="I617" s="87" t="s">
        <v>3242</v>
      </c>
      <c r="J617" s="85" t="s">
        <v>6317</v>
      </c>
      <c r="K617" s="21" t="s">
        <v>8764</v>
      </c>
      <c r="L617" s="34" t="s">
        <v>8765</v>
      </c>
      <c r="M617" s="85" t="s">
        <v>811</v>
      </c>
      <c r="N617" s="85">
        <v>19910</v>
      </c>
      <c r="O617" s="90" t="s">
        <v>6958</v>
      </c>
      <c r="P617" s="90" t="s">
        <v>6958</v>
      </c>
      <c r="Q617" s="85">
        <v>2021</v>
      </c>
      <c r="R617" s="85">
        <v>6</v>
      </c>
      <c r="S617" s="91" t="s">
        <v>6966</v>
      </c>
      <c r="T617" s="85" t="s">
        <v>7425</v>
      </c>
      <c r="U617" s="85"/>
      <c r="V617" s="87" t="s">
        <v>139</v>
      </c>
      <c r="W617" s="85" t="s">
        <v>37</v>
      </c>
      <c r="X617" s="85"/>
      <c r="Y617" s="85"/>
      <c r="Z617" s="85"/>
      <c r="AA617" s="85"/>
      <c r="AB617" s="85"/>
      <c r="AC617" s="85"/>
      <c r="AD617" s="85"/>
      <c r="AE617" s="85"/>
      <c r="AF617" s="85"/>
      <c r="AG617" s="85"/>
      <c r="AH617" s="85"/>
      <c r="AI617" s="85"/>
      <c r="AJ617" s="85"/>
      <c r="AK617" s="85"/>
      <c r="AL617" s="85"/>
      <c r="AM617" s="85"/>
      <c r="AN617" s="85"/>
      <c r="AO617" s="85"/>
      <c r="AP617" s="12"/>
    </row>
    <row r="618" spans="1:42" ht="17">
      <c r="A618" s="85"/>
      <c r="B618" s="92">
        <v>44358</v>
      </c>
      <c r="C618" s="92"/>
      <c r="D618" s="92">
        <v>44358</v>
      </c>
      <c r="E618" s="92">
        <v>44358</v>
      </c>
      <c r="F618" s="16"/>
      <c r="G618" s="5" t="s">
        <v>4890</v>
      </c>
      <c r="H618" s="87" t="s">
        <v>6955</v>
      </c>
      <c r="I618" s="87" t="s">
        <v>3242</v>
      </c>
      <c r="J618" s="85" t="s">
        <v>178</v>
      </c>
      <c r="K618" s="156" t="s">
        <v>8766</v>
      </c>
      <c r="L618" s="172" t="s">
        <v>8767</v>
      </c>
      <c r="M618" s="85" t="s">
        <v>142</v>
      </c>
      <c r="N618" s="85">
        <v>2707</v>
      </c>
      <c r="O618" s="90" t="s">
        <v>6958</v>
      </c>
      <c r="P618" s="90"/>
      <c r="Q618" s="85">
        <v>2021</v>
      </c>
      <c r="R618" s="85">
        <v>6</v>
      </c>
      <c r="S618" s="91" t="s">
        <v>6961</v>
      </c>
      <c r="T618" s="85" t="s">
        <v>7425</v>
      </c>
      <c r="U618" s="85"/>
      <c r="V618" s="87" t="s">
        <v>139</v>
      </c>
      <c r="W618" s="85" t="s">
        <v>37</v>
      </c>
      <c r="X618" s="85"/>
      <c r="Y618" s="85"/>
      <c r="Z618" s="85"/>
      <c r="AA618" s="85"/>
      <c r="AB618" s="85"/>
      <c r="AC618" s="85"/>
      <c r="AD618" s="85"/>
      <c r="AE618" s="85"/>
      <c r="AF618" s="85"/>
      <c r="AG618" s="85"/>
      <c r="AH618" s="85"/>
      <c r="AI618" s="85"/>
      <c r="AJ618" s="85"/>
      <c r="AK618" s="85"/>
      <c r="AL618" s="85"/>
      <c r="AM618" s="85"/>
      <c r="AN618" s="85"/>
      <c r="AO618" s="85"/>
      <c r="AP618" s="12"/>
    </row>
    <row r="619" spans="1:42" ht="17">
      <c r="A619" s="85"/>
      <c r="B619" s="92">
        <v>44358</v>
      </c>
      <c r="C619" s="92"/>
      <c r="D619" s="92">
        <v>44357</v>
      </c>
      <c r="E619" s="92">
        <v>44358</v>
      </c>
      <c r="F619" s="16"/>
      <c r="G619" s="5" t="s">
        <v>4890</v>
      </c>
      <c r="H619" s="87" t="s">
        <v>6955</v>
      </c>
      <c r="I619" s="87" t="s">
        <v>3242</v>
      </c>
      <c r="J619" s="85" t="s">
        <v>6317</v>
      </c>
      <c r="K619" s="21" t="s">
        <v>5994</v>
      </c>
      <c r="L619" s="34" t="s">
        <v>8768</v>
      </c>
      <c r="M619" s="85" t="s">
        <v>1108</v>
      </c>
      <c r="N619" s="85">
        <v>60</v>
      </c>
      <c r="O619" s="90" t="s">
        <v>6958</v>
      </c>
      <c r="P619" s="90" t="s">
        <v>6958</v>
      </c>
      <c r="Q619" s="85">
        <v>2021</v>
      </c>
      <c r="R619" s="85">
        <v>6</v>
      </c>
      <c r="S619" s="91" t="s">
        <v>6973</v>
      </c>
      <c r="T619" s="85" t="s">
        <v>7425</v>
      </c>
      <c r="U619" s="85"/>
      <c r="V619" s="87" t="s">
        <v>139</v>
      </c>
      <c r="W619" s="85" t="s">
        <v>37</v>
      </c>
      <c r="X619" s="85"/>
      <c r="Y619" s="85"/>
      <c r="Z619" s="85"/>
      <c r="AA619" s="85"/>
      <c r="AB619" s="85"/>
      <c r="AC619" s="85"/>
      <c r="AD619" s="85"/>
      <c r="AE619" s="85"/>
      <c r="AF619" s="85"/>
      <c r="AG619" s="85"/>
      <c r="AH619" s="85"/>
      <c r="AI619" s="85"/>
      <c r="AJ619" s="85"/>
      <c r="AK619" s="85"/>
      <c r="AL619" s="85"/>
      <c r="AM619" s="85"/>
      <c r="AN619" s="85"/>
      <c r="AO619" s="85"/>
      <c r="AP619" s="12"/>
    </row>
    <row r="620" spans="1:42" ht="17">
      <c r="A620" s="85"/>
      <c r="B620" s="92">
        <v>44358</v>
      </c>
      <c r="C620" s="92"/>
      <c r="D620" s="92">
        <v>44358</v>
      </c>
      <c r="E620" s="92">
        <v>44358</v>
      </c>
      <c r="F620" s="16"/>
      <c r="G620" s="5" t="s">
        <v>4890</v>
      </c>
      <c r="H620" s="87" t="s">
        <v>6955</v>
      </c>
      <c r="I620" s="87" t="s">
        <v>3242</v>
      </c>
      <c r="J620" s="85" t="s">
        <v>6279</v>
      </c>
      <c r="K620" s="17" t="s">
        <v>8750</v>
      </c>
      <c r="L620" s="18" t="s">
        <v>8751</v>
      </c>
      <c r="M620" s="25" t="s">
        <v>8769</v>
      </c>
      <c r="N620" s="85">
        <v>50</v>
      </c>
      <c r="O620" s="90" t="s">
        <v>6958</v>
      </c>
      <c r="P620" s="90" t="s">
        <v>6958</v>
      </c>
      <c r="Q620" s="85">
        <v>2021</v>
      </c>
      <c r="R620" s="85">
        <v>6</v>
      </c>
      <c r="S620" s="91" t="s">
        <v>6973</v>
      </c>
      <c r="T620" s="85" t="s">
        <v>7425</v>
      </c>
      <c r="U620" s="85"/>
      <c r="V620" s="87" t="s">
        <v>139</v>
      </c>
      <c r="W620" s="85" t="s">
        <v>37</v>
      </c>
      <c r="X620" s="85"/>
      <c r="Y620" s="85"/>
      <c r="Z620" s="85"/>
      <c r="AA620" s="85"/>
      <c r="AB620" s="85"/>
      <c r="AC620" s="85"/>
      <c r="AD620" s="85"/>
      <c r="AE620" s="85"/>
      <c r="AF620" s="85"/>
      <c r="AG620" s="85"/>
      <c r="AH620" s="85"/>
      <c r="AI620" s="85"/>
      <c r="AJ620" s="85"/>
      <c r="AK620" s="85"/>
      <c r="AL620" s="85"/>
      <c r="AM620" s="85"/>
      <c r="AN620" s="85"/>
      <c r="AO620" s="85"/>
      <c r="AP620" s="12"/>
    </row>
    <row r="621" spans="1:42" ht="17">
      <c r="A621" s="85"/>
      <c r="B621" s="92">
        <v>44362</v>
      </c>
      <c r="C621" s="92"/>
      <c r="D621" s="92">
        <v>44361</v>
      </c>
      <c r="E621" s="92">
        <v>44362</v>
      </c>
      <c r="F621" s="16"/>
      <c r="G621" s="5" t="s">
        <v>4890</v>
      </c>
      <c r="H621" s="87" t="s">
        <v>6955</v>
      </c>
      <c r="I621" s="87" t="s">
        <v>3242</v>
      </c>
      <c r="J621" s="85" t="s">
        <v>5487</v>
      </c>
      <c r="K621" s="156" t="s">
        <v>8694</v>
      </c>
      <c r="L621" s="172" t="s">
        <v>8695</v>
      </c>
      <c r="M621" s="85" t="s">
        <v>811</v>
      </c>
      <c r="N621" s="85">
        <v>1735.2</v>
      </c>
      <c r="O621" s="90" t="s">
        <v>6958</v>
      </c>
      <c r="P621" s="90" t="s">
        <v>6958</v>
      </c>
      <c r="Q621" s="85">
        <v>2021</v>
      </c>
      <c r="R621" s="85" t="s">
        <v>7030</v>
      </c>
      <c r="S621" s="91" t="s">
        <v>6970</v>
      </c>
      <c r="T621" s="85" t="s">
        <v>7375</v>
      </c>
      <c r="U621" s="85"/>
      <c r="V621" s="87" t="s">
        <v>139</v>
      </c>
      <c r="W621" s="85" t="s">
        <v>35</v>
      </c>
      <c r="X621" s="85"/>
      <c r="Y621" s="85"/>
      <c r="Z621" s="85"/>
      <c r="AA621" s="85"/>
      <c r="AB621" s="85"/>
      <c r="AC621" s="85"/>
      <c r="AD621" s="85"/>
      <c r="AE621" s="85"/>
      <c r="AF621" s="85"/>
      <c r="AG621" s="85"/>
      <c r="AH621" s="85"/>
      <c r="AI621" s="85"/>
      <c r="AJ621" s="85"/>
      <c r="AK621" s="85"/>
      <c r="AL621" s="85"/>
      <c r="AM621" s="85"/>
      <c r="AN621" s="85"/>
      <c r="AO621" s="85"/>
      <c r="AP621" s="12"/>
    </row>
    <row r="622" spans="1:42" ht="17">
      <c r="A622" s="85"/>
      <c r="B622" s="92">
        <v>44362</v>
      </c>
      <c r="C622" s="92"/>
      <c r="D622" s="92">
        <v>44357</v>
      </c>
      <c r="E622" s="92">
        <v>44362</v>
      </c>
      <c r="F622" s="16"/>
      <c r="G622" s="5" t="s">
        <v>4890</v>
      </c>
      <c r="H622" s="87" t="s">
        <v>6955</v>
      </c>
      <c r="I622" s="87" t="s">
        <v>3242</v>
      </c>
      <c r="J622" s="85" t="s">
        <v>6281</v>
      </c>
      <c r="K622" s="156" t="s">
        <v>8770</v>
      </c>
      <c r="L622" s="172" t="s">
        <v>8711</v>
      </c>
      <c r="M622" s="85" t="s">
        <v>8604</v>
      </c>
      <c r="N622" s="85">
        <v>1346</v>
      </c>
      <c r="O622" s="90" t="s">
        <v>6958</v>
      </c>
      <c r="P622" s="90" t="s">
        <v>6958</v>
      </c>
      <c r="Q622" s="85">
        <v>2021</v>
      </c>
      <c r="R622" s="85">
        <v>6</v>
      </c>
      <c r="S622" s="91" t="s">
        <v>6970</v>
      </c>
      <c r="T622" s="85" t="s">
        <v>82</v>
      </c>
      <c r="U622" s="85"/>
      <c r="V622" s="87" t="s">
        <v>139</v>
      </c>
      <c r="W622" s="85" t="s">
        <v>35</v>
      </c>
      <c r="X622" s="85"/>
      <c r="Y622" s="85"/>
      <c r="Z622" s="85"/>
      <c r="AA622" s="85"/>
      <c r="AB622" s="85"/>
      <c r="AC622" s="85"/>
      <c r="AD622" s="85"/>
      <c r="AE622" s="85"/>
      <c r="AF622" s="85"/>
      <c r="AG622" s="85"/>
      <c r="AH622" s="85"/>
      <c r="AI622" s="85"/>
      <c r="AJ622" s="85"/>
      <c r="AK622" s="85"/>
      <c r="AL622" s="85"/>
      <c r="AM622" s="85"/>
      <c r="AN622" s="85"/>
      <c r="AO622" s="85"/>
      <c r="AP622" s="12"/>
    </row>
    <row r="623" spans="1:42" ht="17">
      <c r="A623" s="85"/>
      <c r="B623" s="92">
        <v>44354</v>
      </c>
      <c r="C623" s="92"/>
      <c r="D623" s="92">
        <v>44362</v>
      </c>
      <c r="E623" s="92">
        <v>44362</v>
      </c>
      <c r="F623" s="16"/>
      <c r="G623" s="5" t="s">
        <v>4890</v>
      </c>
      <c r="H623" s="87" t="s">
        <v>6955</v>
      </c>
      <c r="I623" s="87" t="s">
        <v>3242</v>
      </c>
      <c r="J623" s="85" t="s">
        <v>6295</v>
      </c>
      <c r="K623" s="156" t="s">
        <v>5151</v>
      </c>
      <c r="L623" s="172" t="s">
        <v>8771</v>
      </c>
      <c r="M623" s="85" t="s">
        <v>8772</v>
      </c>
      <c r="N623" s="85">
        <v>2641.5</v>
      </c>
      <c r="O623" s="90" t="s">
        <v>6958</v>
      </c>
      <c r="P623" s="90" t="s">
        <v>6958</v>
      </c>
      <c r="Q623" s="85">
        <v>2021</v>
      </c>
      <c r="R623" s="85">
        <v>6</v>
      </c>
      <c r="S623" s="91" t="s">
        <v>6961</v>
      </c>
      <c r="T623" s="85" t="s">
        <v>82</v>
      </c>
      <c r="U623" s="85"/>
      <c r="V623" s="87" t="s">
        <v>139</v>
      </c>
      <c r="W623" s="85" t="s">
        <v>37</v>
      </c>
      <c r="X623" s="85"/>
      <c r="Y623" s="85"/>
      <c r="Z623" s="85"/>
      <c r="AA623" s="85"/>
      <c r="AB623" s="85"/>
      <c r="AC623" s="85"/>
      <c r="AD623" s="85"/>
      <c r="AE623" s="85"/>
      <c r="AF623" s="85"/>
      <c r="AG623" s="85"/>
      <c r="AH623" s="85"/>
      <c r="AI623" s="85"/>
      <c r="AJ623" s="85"/>
      <c r="AK623" s="85"/>
      <c r="AL623" s="85"/>
      <c r="AM623" s="85"/>
      <c r="AN623" s="85"/>
      <c r="AO623" s="85"/>
      <c r="AP623" s="12"/>
    </row>
    <row r="624" spans="1:42" ht="17">
      <c r="A624" s="85"/>
      <c r="B624" s="92">
        <v>44362</v>
      </c>
      <c r="C624" s="92"/>
      <c r="D624" s="92">
        <v>44362</v>
      </c>
      <c r="E624" s="92">
        <v>44362</v>
      </c>
      <c r="F624" s="16"/>
      <c r="G624" s="5" t="s">
        <v>4890</v>
      </c>
      <c r="H624" s="87" t="s">
        <v>6955</v>
      </c>
      <c r="I624" s="87" t="s">
        <v>3242</v>
      </c>
      <c r="J624" s="85" t="s">
        <v>5487</v>
      </c>
      <c r="K624" s="156" t="s">
        <v>5322</v>
      </c>
      <c r="L624" s="172" t="s">
        <v>8773</v>
      </c>
      <c r="M624" s="85" t="s">
        <v>1616</v>
      </c>
      <c r="N624" s="85">
        <v>1104</v>
      </c>
      <c r="O624" s="90" t="s">
        <v>6958</v>
      </c>
      <c r="P624" s="90" t="s">
        <v>6958</v>
      </c>
      <c r="Q624" s="85">
        <v>2021</v>
      </c>
      <c r="R624" s="85" t="s">
        <v>7030</v>
      </c>
      <c r="S624" s="91" t="s">
        <v>6970</v>
      </c>
      <c r="T624" s="85" t="s">
        <v>82</v>
      </c>
      <c r="U624" s="85"/>
      <c r="V624" s="87" t="s">
        <v>345</v>
      </c>
      <c r="W624" s="85" t="s">
        <v>37</v>
      </c>
      <c r="X624" s="85"/>
      <c r="Y624" s="85"/>
      <c r="Z624" s="85"/>
      <c r="AA624" s="85"/>
      <c r="AB624" s="85"/>
      <c r="AC624" s="85"/>
      <c r="AD624" s="85"/>
      <c r="AE624" s="85"/>
      <c r="AF624" s="85"/>
      <c r="AG624" s="85"/>
      <c r="AH624" s="85"/>
      <c r="AI624" s="85"/>
      <c r="AJ624" s="85"/>
      <c r="AK624" s="85"/>
      <c r="AL624" s="85"/>
      <c r="AM624" s="85"/>
      <c r="AN624" s="85"/>
      <c r="AO624" s="85"/>
      <c r="AP624" s="12"/>
    </row>
    <row r="625" spans="1:42" ht="17">
      <c r="A625" s="121"/>
      <c r="B625" s="92">
        <v>44362</v>
      </c>
      <c r="C625" s="92"/>
      <c r="D625" s="92">
        <v>44362</v>
      </c>
      <c r="E625" s="92">
        <v>44362</v>
      </c>
      <c r="F625" s="44"/>
      <c r="G625" s="5" t="s">
        <v>4890</v>
      </c>
      <c r="H625" s="87" t="s">
        <v>6955</v>
      </c>
      <c r="I625" s="87" t="s">
        <v>3242</v>
      </c>
      <c r="J625" s="121" t="s">
        <v>175</v>
      </c>
      <c r="K625" s="182" t="s">
        <v>8774</v>
      </c>
      <c r="L625" s="223" t="s">
        <v>8775</v>
      </c>
      <c r="M625" s="121" t="s">
        <v>142</v>
      </c>
      <c r="N625" s="121">
        <v>1027.8</v>
      </c>
      <c r="O625" s="131" t="s">
        <v>6958</v>
      </c>
      <c r="P625" s="131" t="s">
        <v>6958</v>
      </c>
      <c r="Q625" s="121">
        <v>2021</v>
      </c>
      <c r="R625" s="121">
        <v>6</v>
      </c>
      <c r="S625" s="151" t="s">
        <v>6970</v>
      </c>
      <c r="T625" s="121" t="s">
        <v>4520</v>
      </c>
      <c r="U625" s="121"/>
      <c r="V625" s="123" t="s">
        <v>139</v>
      </c>
      <c r="W625" s="121" t="s">
        <v>37</v>
      </c>
      <c r="X625" s="121"/>
      <c r="Y625" s="121"/>
      <c r="Z625" s="121"/>
      <c r="AA625" s="121"/>
      <c r="AB625" s="121"/>
      <c r="AC625" s="121"/>
      <c r="AD625" s="121"/>
      <c r="AE625" s="121"/>
      <c r="AF625" s="121"/>
      <c r="AG625" s="121"/>
      <c r="AH625" s="121"/>
      <c r="AI625" s="121"/>
      <c r="AJ625" s="121"/>
      <c r="AK625" s="121"/>
      <c r="AL625" s="121"/>
      <c r="AM625" s="121"/>
      <c r="AN625" s="121"/>
      <c r="AO625" s="121"/>
      <c r="AP625" s="50"/>
    </row>
    <row r="626" spans="1:42" ht="17">
      <c r="A626" s="85"/>
      <c r="B626" s="92">
        <v>44358</v>
      </c>
      <c r="C626" s="92"/>
      <c r="D626" s="92">
        <v>44358</v>
      </c>
      <c r="E626" s="92">
        <v>44362</v>
      </c>
      <c r="F626" s="16"/>
      <c r="G626" s="5" t="s">
        <v>4890</v>
      </c>
      <c r="H626" s="87" t="s">
        <v>6955</v>
      </c>
      <c r="I626" s="87" t="s">
        <v>3242</v>
      </c>
      <c r="J626" s="85" t="s">
        <v>154</v>
      </c>
      <c r="K626" s="188" t="s">
        <v>8776</v>
      </c>
      <c r="L626" s="172" t="s">
        <v>8777</v>
      </c>
      <c r="M626" s="121" t="s">
        <v>142</v>
      </c>
      <c r="N626" s="85">
        <v>1089</v>
      </c>
      <c r="O626" s="90" t="s">
        <v>6958</v>
      </c>
      <c r="P626" s="90" t="s">
        <v>6958</v>
      </c>
      <c r="Q626" s="121">
        <v>2021</v>
      </c>
      <c r="R626" s="85" t="s">
        <v>7030</v>
      </c>
      <c r="S626" s="91" t="s">
        <v>6961</v>
      </c>
      <c r="T626" s="121" t="s">
        <v>4520</v>
      </c>
      <c r="U626" s="85"/>
      <c r="V626" s="123" t="s">
        <v>139</v>
      </c>
      <c r="W626" s="121" t="s">
        <v>37</v>
      </c>
      <c r="X626" s="85"/>
      <c r="Y626" s="85"/>
      <c r="Z626" s="85"/>
      <c r="AA626" s="85"/>
      <c r="AB626" s="85"/>
      <c r="AC626" s="85"/>
      <c r="AD626" s="85"/>
      <c r="AE626" s="85"/>
      <c r="AF626" s="85"/>
      <c r="AG626" s="85"/>
      <c r="AH626" s="85"/>
      <c r="AI626" s="85"/>
      <c r="AJ626" s="85"/>
      <c r="AK626" s="85"/>
      <c r="AL626" s="85"/>
      <c r="AM626" s="85"/>
      <c r="AN626" s="85"/>
      <c r="AO626" s="85"/>
      <c r="AP626" s="12"/>
    </row>
    <row r="627" spans="1:42" ht="17">
      <c r="A627" s="85"/>
      <c r="B627" s="92">
        <v>44362</v>
      </c>
      <c r="C627" s="92"/>
      <c r="D627" s="92">
        <v>44362</v>
      </c>
      <c r="E627" s="92">
        <v>44362</v>
      </c>
      <c r="F627" s="16"/>
      <c r="G627" s="5" t="s">
        <v>4890</v>
      </c>
      <c r="H627" s="87" t="s">
        <v>6955</v>
      </c>
      <c r="I627" s="87" t="s">
        <v>3242</v>
      </c>
      <c r="J627" s="85" t="s">
        <v>154</v>
      </c>
      <c r="K627" s="220" t="s">
        <v>5987</v>
      </c>
      <c r="L627" s="172" t="s">
        <v>6968</v>
      </c>
      <c r="M627" s="85" t="s">
        <v>168</v>
      </c>
      <c r="N627" s="85">
        <v>31349.98</v>
      </c>
      <c r="O627" s="90" t="s">
        <v>6958</v>
      </c>
      <c r="P627" s="90" t="s">
        <v>6958</v>
      </c>
      <c r="Q627" s="121">
        <v>2021</v>
      </c>
      <c r="R627" s="85" t="s">
        <v>7030</v>
      </c>
      <c r="S627" s="91" t="s">
        <v>6970</v>
      </c>
      <c r="T627" s="121" t="s">
        <v>4520</v>
      </c>
      <c r="U627" s="85"/>
      <c r="V627" s="123" t="s">
        <v>139</v>
      </c>
      <c r="W627" s="121" t="s">
        <v>37</v>
      </c>
      <c r="X627" s="85"/>
      <c r="Y627" s="85"/>
      <c r="Z627" s="85"/>
      <c r="AA627" s="85"/>
      <c r="AB627" s="85"/>
      <c r="AC627" s="85"/>
      <c r="AD627" s="85"/>
      <c r="AE627" s="85"/>
      <c r="AF627" s="85"/>
      <c r="AG627" s="85"/>
      <c r="AH627" s="85"/>
      <c r="AI627" s="85"/>
      <c r="AJ627" s="85"/>
      <c r="AK627" s="85"/>
      <c r="AL627" s="85"/>
      <c r="AM627" s="85"/>
      <c r="AN627" s="85"/>
      <c r="AO627" s="85"/>
      <c r="AP627" s="12"/>
    </row>
    <row r="628" spans="1:42" ht="17">
      <c r="A628" s="85"/>
      <c r="B628" s="92">
        <v>44362</v>
      </c>
      <c r="C628" s="92"/>
      <c r="D628" s="92">
        <v>44362</v>
      </c>
      <c r="E628" s="92">
        <v>44362</v>
      </c>
      <c r="F628" s="16"/>
      <c r="G628" s="5" t="s">
        <v>4890</v>
      </c>
      <c r="H628" s="87" t="s">
        <v>6955</v>
      </c>
      <c r="I628" s="87" t="s">
        <v>3242</v>
      </c>
      <c r="J628" s="85" t="s">
        <v>154</v>
      </c>
      <c r="K628" s="188" t="s">
        <v>8625</v>
      </c>
      <c r="L628" s="172" t="s">
        <v>8626</v>
      </c>
      <c r="M628" s="85" t="s">
        <v>142</v>
      </c>
      <c r="N628" s="85">
        <v>1288.8</v>
      </c>
      <c r="O628" s="90" t="s">
        <v>6958</v>
      </c>
      <c r="P628" s="90" t="s">
        <v>6958</v>
      </c>
      <c r="Q628" s="121">
        <v>2021</v>
      </c>
      <c r="R628" s="85" t="s">
        <v>7030</v>
      </c>
      <c r="S628" s="91" t="s">
        <v>6970</v>
      </c>
      <c r="T628" s="85" t="s">
        <v>82</v>
      </c>
      <c r="U628" s="85"/>
      <c r="V628" s="123" t="s">
        <v>139</v>
      </c>
      <c r="W628" s="121" t="s">
        <v>37</v>
      </c>
      <c r="X628" s="85"/>
      <c r="Y628" s="85"/>
      <c r="Z628" s="85"/>
      <c r="AA628" s="85"/>
      <c r="AB628" s="85"/>
      <c r="AC628" s="85"/>
      <c r="AD628" s="85"/>
      <c r="AE628" s="85"/>
      <c r="AF628" s="85"/>
      <c r="AG628" s="85"/>
      <c r="AH628" s="85"/>
      <c r="AI628" s="85"/>
      <c r="AJ628" s="85"/>
      <c r="AK628" s="85"/>
      <c r="AL628" s="85"/>
      <c r="AM628" s="85"/>
      <c r="AN628" s="85"/>
      <c r="AO628" s="85"/>
      <c r="AP628" s="12"/>
    </row>
    <row r="629" spans="1:42" ht="17">
      <c r="A629" s="85"/>
      <c r="B629" s="92">
        <v>44372</v>
      </c>
      <c r="C629" s="92"/>
      <c r="D629" s="92">
        <v>44372</v>
      </c>
      <c r="E629" s="92">
        <v>44372</v>
      </c>
      <c r="F629" s="16" t="s">
        <v>6954</v>
      </c>
      <c r="G629" s="5" t="s">
        <v>4890</v>
      </c>
      <c r="H629" s="87" t="s">
        <v>6955</v>
      </c>
      <c r="I629" s="87" t="s">
        <v>3242</v>
      </c>
      <c r="J629" s="85" t="s">
        <v>175</v>
      </c>
      <c r="K629" s="17" t="s">
        <v>8778</v>
      </c>
      <c r="L629" s="18" t="s">
        <v>8779</v>
      </c>
      <c r="M629" s="85" t="s">
        <v>142</v>
      </c>
      <c r="N629" s="85">
        <v>4939.59</v>
      </c>
      <c r="O629" s="90" t="s">
        <v>6958</v>
      </c>
      <c r="P629" s="90" t="s">
        <v>6958</v>
      </c>
      <c r="Q629" s="85">
        <v>2021</v>
      </c>
      <c r="R629" s="85">
        <v>6</v>
      </c>
      <c r="S629" s="91" t="s">
        <v>6966</v>
      </c>
      <c r="T629" s="85" t="s">
        <v>7425</v>
      </c>
      <c r="U629" s="85"/>
      <c r="V629" s="87" t="s">
        <v>139</v>
      </c>
      <c r="W629" s="85" t="s">
        <v>37</v>
      </c>
      <c r="X629" s="85"/>
      <c r="Y629" s="85"/>
      <c r="Z629" s="85"/>
      <c r="AA629" s="85"/>
      <c r="AB629" s="85"/>
      <c r="AC629" s="85"/>
      <c r="AD629" s="85"/>
      <c r="AE629" s="85"/>
      <c r="AF629" s="85"/>
      <c r="AG629" s="85"/>
      <c r="AH629" s="85"/>
      <c r="AI629" s="85"/>
      <c r="AJ629" s="85"/>
      <c r="AK629" s="85"/>
      <c r="AL629" s="85"/>
      <c r="AM629" s="85"/>
      <c r="AN629" s="85"/>
      <c r="AO629" s="85"/>
      <c r="AP629" s="12"/>
    </row>
    <row r="630" spans="1:42" ht="17">
      <c r="A630" s="85"/>
      <c r="B630" s="92">
        <v>44362</v>
      </c>
      <c r="C630" s="92">
        <v>44365</v>
      </c>
      <c r="D630" s="92">
        <v>44365</v>
      </c>
      <c r="E630" s="92">
        <v>44362</v>
      </c>
      <c r="F630" s="16"/>
      <c r="G630" s="5" t="s">
        <v>4890</v>
      </c>
      <c r="H630" s="87" t="s">
        <v>6955</v>
      </c>
      <c r="I630" s="87" t="s">
        <v>3242</v>
      </c>
      <c r="J630" s="85" t="s">
        <v>156</v>
      </c>
      <c r="K630" s="183">
        <v>48225117</v>
      </c>
      <c r="L630" s="74" t="s">
        <v>8024</v>
      </c>
      <c r="M630" s="85" t="s">
        <v>328</v>
      </c>
      <c r="N630" s="85">
        <v>58665</v>
      </c>
      <c r="O630" s="90" t="s">
        <v>6958</v>
      </c>
      <c r="P630" s="90" t="s">
        <v>6958</v>
      </c>
      <c r="Q630" s="85">
        <v>2021</v>
      </c>
      <c r="R630" s="85" t="s">
        <v>7030</v>
      </c>
      <c r="S630" s="91" t="s">
        <v>6970</v>
      </c>
      <c r="T630" s="85" t="s">
        <v>82</v>
      </c>
      <c r="U630" s="85"/>
      <c r="V630" s="87" t="s">
        <v>139</v>
      </c>
      <c r="W630" s="85" t="s">
        <v>37</v>
      </c>
      <c r="X630" s="85"/>
      <c r="Y630" s="85"/>
      <c r="Z630" s="85"/>
      <c r="AA630" s="85"/>
      <c r="AB630" s="85"/>
      <c r="AC630" s="85"/>
      <c r="AD630" s="85"/>
      <c r="AE630" s="85"/>
      <c r="AF630" s="85"/>
      <c r="AG630" s="85"/>
      <c r="AH630" s="85"/>
      <c r="AI630" s="85"/>
      <c r="AJ630" s="85"/>
      <c r="AK630" s="85"/>
      <c r="AL630" s="85"/>
      <c r="AM630" s="85"/>
      <c r="AN630" s="85"/>
      <c r="AO630" s="85"/>
      <c r="AP630" s="12"/>
    </row>
    <row r="631" spans="1:42" ht="17">
      <c r="A631" s="85"/>
      <c r="B631" s="92">
        <v>44362</v>
      </c>
      <c r="C631" s="92"/>
      <c r="D631" s="92">
        <v>44362</v>
      </c>
      <c r="E631" s="92">
        <v>44362</v>
      </c>
      <c r="F631" s="16"/>
      <c r="G631" s="5" t="s">
        <v>4890</v>
      </c>
      <c r="H631" s="87" t="s">
        <v>6955</v>
      </c>
      <c r="I631" s="87" t="s">
        <v>3242</v>
      </c>
      <c r="J631" s="85" t="s">
        <v>156</v>
      </c>
      <c r="K631" s="73" t="s">
        <v>5072</v>
      </c>
      <c r="L631" s="74" t="s">
        <v>8698</v>
      </c>
      <c r="M631" s="85" t="s">
        <v>142</v>
      </c>
      <c r="N631" s="76">
        <v>1511.32</v>
      </c>
      <c r="O631" s="90" t="s">
        <v>6958</v>
      </c>
      <c r="P631" s="90" t="s">
        <v>6958</v>
      </c>
      <c r="Q631" s="121">
        <v>2021</v>
      </c>
      <c r="R631" s="85" t="s">
        <v>7030</v>
      </c>
      <c r="S631" s="91" t="s">
        <v>6970</v>
      </c>
      <c r="T631" s="85" t="s">
        <v>82</v>
      </c>
      <c r="U631" s="85"/>
      <c r="V631" s="123" t="s">
        <v>139</v>
      </c>
      <c r="W631" s="121" t="s">
        <v>37</v>
      </c>
      <c r="X631" s="85"/>
      <c r="Y631" s="85"/>
      <c r="Z631" s="85"/>
      <c r="AA631" s="85"/>
      <c r="AB631" s="85"/>
      <c r="AC631" s="85"/>
      <c r="AD631" s="85"/>
      <c r="AE631" s="85"/>
      <c r="AF631" s="85"/>
      <c r="AG631" s="85"/>
      <c r="AH631" s="85"/>
      <c r="AI631" s="85"/>
      <c r="AJ631" s="85"/>
      <c r="AK631" s="85"/>
      <c r="AL631" s="85"/>
      <c r="AM631" s="85"/>
      <c r="AN631" s="85"/>
      <c r="AO631" s="85"/>
      <c r="AP631" s="12"/>
    </row>
    <row r="632" spans="1:42" ht="17">
      <c r="A632" s="85"/>
      <c r="B632" s="92">
        <v>44362</v>
      </c>
      <c r="C632" s="92"/>
      <c r="D632" s="92">
        <v>44362</v>
      </c>
      <c r="E632" s="92">
        <v>44362</v>
      </c>
      <c r="F632" s="16"/>
      <c r="G632" s="5" t="s">
        <v>4890</v>
      </c>
      <c r="H632" s="87" t="s">
        <v>6955</v>
      </c>
      <c r="I632" s="87" t="s">
        <v>3242</v>
      </c>
      <c r="J632" s="85" t="s">
        <v>175</v>
      </c>
      <c r="K632" s="156" t="s">
        <v>5970</v>
      </c>
      <c r="L632" s="172" t="s">
        <v>7010</v>
      </c>
      <c r="M632" s="85" t="s">
        <v>5874</v>
      </c>
      <c r="N632" s="85">
        <v>1263.92</v>
      </c>
      <c r="O632" s="90" t="s">
        <v>6958</v>
      </c>
      <c r="P632" s="90" t="s">
        <v>6958</v>
      </c>
      <c r="Q632" s="85">
        <v>2021</v>
      </c>
      <c r="R632" s="85">
        <v>6</v>
      </c>
      <c r="S632" s="91" t="s">
        <v>6970</v>
      </c>
      <c r="T632" s="85" t="s">
        <v>82</v>
      </c>
      <c r="U632" s="85"/>
      <c r="V632" s="87" t="s">
        <v>139</v>
      </c>
      <c r="W632" s="85" t="s">
        <v>37</v>
      </c>
      <c r="X632" s="85"/>
      <c r="Y632" s="85"/>
      <c r="Z632" s="85"/>
      <c r="AA632" s="85"/>
      <c r="AB632" s="85"/>
      <c r="AC632" s="85"/>
      <c r="AD632" s="85"/>
      <c r="AE632" s="85"/>
      <c r="AF632" s="85"/>
      <c r="AG632" s="85"/>
      <c r="AH632" s="85"/>
      <c r="AI632" s="85"/>
      <c r="AJ632" s="85"/>
      <c r="AK632" s="85"/>
      <c r="AL632" s="85"/>
      <c r="AM632" s="85"/>
      <c r="AN632" s="85"/>
      <c r="AO632" s="85"/>
      <c r="AP632" s="12"/>
    </row>
    <row r="633" spans="1:42" ht="17">
      <c r="A633" s="85"/>
      <c r="B633" s="92">
        <v>44362</v>
      </c>
      <c r="C633" s="92"/>
      <c r="D633" s="92">
        <v>44362</v>
      </c>
      <c r="E633" s="92">
        <v>44362</v>
      </c>
      <c r="F633" s="16"/>
      <c r="G633" s="5" t="s">
        <v>4890</v>
      </c>
      <c r="H633" s="87" t="s">
        <v>6955</v>
      </c>
      <c r="I633" s="87" t="s">
        <v>3242</v>
      </c>
      <c r="J633" s="85" t="s">
        <v>175</v>
      </c>
      <c r="K633" s="156" t="s">
        <v>5970</v>
      </c>
      <c r="L633" s="172" t="s">
        <v>7010</v>
      </c>
      <c r="M633" s="85" t="s">
        <v>8780</v>
      </c>
      <c r="N633" s="85">
        <v>2908</v>
      </c>
      <c r="O633" s="90" t="s">
        <v>6958</v>
      </c>
      <c r="P633" s="90" t="s">
        <v>6958</v>
      </c>
      <c r="Q633" s="85">
        <v>2021</v>
      </c>
      <c r="R633" s="85">
        <v>6</v>
      </c>
      <c r="S633" s="91" t="s">
        <v>6970</v>
      </c>
      <c r="T633" s="85" t="s">
        <v>82</v>
      </c>
      <c r="U633" s="85"/>
      <c r="V633" s="87" t="s">
        <v>139</v>
      </c>
      <c r="W633" s="85" t="s">
        <v>37</v>
      </c>
      <c r="X633" s="85"/>
      <c r="Y633" s="85"/>
      <c r="Z633" s="85"/>
      <c r="AA633" s="85"/>
      <c r="AB633" s="85"/>
      <c r="AC633" s="85"/>
      <c r="AD633" s="85"/>
      <c r="AE633" s="85"/>
      <c r="AF633" s="85"/>
      <c r="AG633" s="85"/>
      <c r="AH633" s="85"/>
      <c r="AI633" s="85"/>
      <c r="AJ633" s="85"/>
      <c r="AK633" s="85"/>
      <c r="AL633" s="85"/>
      <c r="AM633" s="85"/>
      <c r="AN633" s="85"/>
      <c r="AO633" s="85"/>
      <c r="AP633" s="12"/>
    </row>
    <row r="634" spans="1:42" ht="17">
      <c r="A634" s="85"/>
      <c r="B634" s="92">
        <v>44343</v>
      </c>
      <c r="C634" s="92"/>
      <c r="D634" s="92"/>
      <c r="E634" s="92">
        <v>44362</v>
      </c>
      <c r="F634" s="16"/>
      <c r="G634" s="5" t="s">
        <v>4890</v>
      </c>
      <c r="H634" s="87" t="s">
        <v>6955</v>
      </c>
      <c r="I634" s="87" t="s">
        <v>3242</v>
      </c>
      <c r="J634" s="85" t="s">
        <v>6295</v>
      </c>
      <c r="K634" s="156" t="s">
        <v>8781</v>
      </c>
      <c r="L634" s="172" t="s">
        <v>8782</v>
      </c>
      <c r="M634" s="85" t="s">
        <v>1066</v>
      </c>
      <c r="N634" s="85">
        <v>6126</v>
      </c>
      <c r="O634" s="90" t="s">
        <v>6957</v>
      </c>
      <c r="P634" s="90" t="s">
        <v>6957</v>
      </c>
      <c r="Q634" s="85">
        <v>2021</v>
      </c>
      <c r="R634" s="85">
        <v>6</v>
      </c>
      <c r="S634" s="91" t="s">
        <v>6961</v>
      </c>
      <c r="T634" s="85"/>
      <c r="U634" s="85"/>
      <c r="V634" s="87" t="s">
        <v>139</v>
      </c>
      <c r="W634" s="85" t="s">
        <v>37</v>
      </c>
      <c r="X634" s="85"/>
      <c r="Y634" s="85"/>
      <c r="Z634" s="85"/>
      <c r="AA634" s="85"/>
      <c r="AB634" s="85"/>
      <c r="AC634" s="85"/>
      <c r="AD634" s="85"/>
      <c r="AE634" s="85"/>
      <c r="AF634" s="85"/>
      <c r="AG634" s="85"/>
      <c r="AH634" s="85"/>
      <c r="AI634" s="85"/>
      <c r="AJ634" s="85"/>
      <c r="AK634" s="85"/>
      <c r="AL634" s="85"/>
      <c r="AM634" s="85"/>
      <c r="AN634" s="85"/>
      <c r="AO634" s="85"/>
      <c r="AP634" s="12"/>
    </row>
    <row r="635" spans="1:42" ht="17">
      <c r="A635" s="85"/>
      <c r="B635" s="92">
        <v>44362</v>
      </c>
      <c r="C635" s="92"/>
      <c r="D635" s="92">
        <v>44362</v>
      </c>
      <c r="E635" s="92">
        <v>44362</v>
      </c>
      <c r="F635" s="16"/>
      <c r="G635" s="5" t="s">
        <v>4890</v>
      </c>
      <c r="H635" s="87" t="s">
        <v>6955</v>
      </c>
      <c r="I635" s="87" t="s">
        <v>3242</v>
      </c>
      <c r="J635" s="85" t="s">
        <v>178</v>
      </c>
      <c r="K635" s="156" t="s">
        <v>6306</v>
      </c>
      <c r="L635" s="172" t="s">
        <v>8783</v>
      </c>
      <c r="M635" s="85" t="s">
        <v>168</v>
      </c>
      <c r="N635" s="85">
        <v>1700</v>
      </c>
      <c r="O635" s="90" t="s">
        <v>6958</v>
      </c>
      <c r="P635" s="90" t="s">
        <v>6958</v>
      </c>
      <c r="Q635" s="85">
        <v>2021</v>
      </c>
      <c r="R635" s="85">
        <v>6</v>
      </c>
      <c r="S635" s="91" t="s">
        <v>6970</v>
      </c>
      <c r="T635" s="85"/>
      <c r="U635" s="85"/>
      <c r="V635" s="87" t="s">
        <v>139</v>
      </c>
      <c r="W635" s="85" t="s">
        <v>37</v>
      </c>
      <c r="X635" s="85"/>
      <c r="Y635" s="85"/>
      <c r="Z635" s="85"/>
      <c r="AA635" s="85"/>
      <c r="AB635" s="85"/>
      <c r="AC635" s="85"/>
      <c r="AD635" s="85"/>
      <c r="AE635" s="85"/>
      <c r="AF635" s="85"/>
      <c r="AG635" s="85"/>
      <c r="AH635" s="85"/>
      <c r="AI635" s="85"/>
      <c r="AJ635" s="85"/>
      <c r="AK635" s="85"/>
      <c r="AL635" s="85"/>
      <c r="AM635" s="85"/>
      <c r="AN635" s="85"/>
      <c r="AO635" s="85"/>
      <c r="AP635" s="12"/>
    </row>
    <row r="636" spans="1:42" ht="17">
      <c r="A636" s="115"/>
      <c r="B636" s="105">
        <v>44362</v>
      </c>
      <c r="C636" s="105"/>
      <c r="D636" s="105">
        <v>44362</v>
      </c>
      <c r="E636" s="105">
        <v>44362</v>
      </c>
      <c r="F636" s="75"/>
      <c r="G636" s="5" t="s">
        <v>4890</v>
      </c>
      <c r="H636" s="87" t="s">
        <v>6955</v>
      </c>
      <c r="I636" s="87" t="s">
        <v>3242</v>
      </c>
      <c r="J636" s="115" t="s">
        <v>6281</v>
      </c>
      <c r="K636" s="178" t="s">
        <v>6309</v>
      </c>
      <c r="L636" s="221" t="s">
        <v>8784</v>
      </c>
      <c r="M636" s="115" t="s">
        <v>142</v>
      </c>
      <c r="N636" s="115">
        <v>1704</v>
      </c>
      <c r="O636" s="135" t="s">
        <v>6958</v>
      </c>
      <c r="P636" s="135" t="s">
        <v>6958</v>
      </c>
      <c r="Q636" s="115">
        <v>2021</v>
      </c>
      <c r="R636" s="115">
        <v>6</v>
      </c>
      <c r="S636" s="122" t="s">
        <v>6970</v>
      </c>
      <c r="T636" s="115" t="s">
        <v>82</v>
      </c>
      <c r="U636" s="115"/>
      <c r="V636" s="117" t="s">
        <v>139</v>
      </c>
      <c r="W636" s="115"/>
      <c r="X636" s="115"/>
      <c r="Y636" s="115"/>
      <c r="Z636" s="115"/>
      <c r="AA636" s="115"/>
      <c r="AB636" s="115"/>
      <c r="AC636" s="115"/>
      <c r="AD636" s="115"/>
      <c r="AE636" s="115"/>
      <c r="AF636" s="115"/>
      <c r="AG636" s="115"/>
      <c r="AH636" s="115"/>
      <c r="AI636" s="115"/>
      <c r="AJ636" s="115"/>
      <c r="AK636" s="115"/>
      <c r="AL636" s="115"/>
      <c r="AM636" s="115"/>
      <c r="AN636" s="115"/>
      <c r="AO636" s="115"/>
      <c r="AP636" s="37"/>
    </row>
    <row r="637" spans="1:42" ht="17">
      <c r="A637" s="115"/>
      <c r="B637" s="124">
        <v>44362</v>
      </c>
      <c r="C637" s="124"/>
      <c r="D637" s="124">
        <v>44362</v>
      </c>
      <c r="E637" s="124">
        <v>44362</v>
      </c>
      <c r="F637" s="75"/>
      <c r="G637" s="5" t="s">
        <v>4890</v>
      </c>
      <c r="H637" s="87" t="s">
        <v>6955</v>
      </c>
      <c r="I637" s="87" t="s">
        <v>3242</v>
      </c>
      <c r="J637" s="115" t="s">
        <v>178</v>
      </c>
      <c r="K637" s="178" t="s">
        <v>8785</v>
      </c>
      <c r="L637" s="221" t="s">
        <v>8786</v>
      </c>
      <c r="M637" s="121" t="s">
        <v>168</v>
      </c>
      <c r="N637" s="121">
        <v>1700</v>
      </c>
      <c r="O637" s="131" t="s">
        <v>6958</v>
      </c>
      <c r="P637" s="131" t="s">
        <v>6958</v>
      </c>
      <c r="Q637" s="121">
        <v>2021</v>
      </c>
      <c r="R637" s="121">
        <v>6</v>
      </c>
      <c r="S637" s="151" t="s">
        <v>6970</v>
      </c>
      <c r="T637" s="121"/>
      <c r="U637" s="121"/>
      <c r="V637" s="123" t="s">
        <v>139</v>
      </c>
      <c r="W637" s="121" t="s">
        <v>37</v>
      </c>
      <c r="X637" s="121"/>
      <c r="Y637" s="121"/>
      <c r="Z637" s="115"/>
      <c r="AA637" s="115"/>
      <c r="AB637" s="115"/>
      <c r="AC637" s="115"/>
      <c r="AD637" s="115"/>
      <c r="AE637" s="115"/>
      <c r="AF637" s="115"/>
      <c r="AG637" s="115"/>
      <c r="AH637" s="115"/>
      <c r="AI637" s="115"/>
      <c r="AJ637" s="115"/>
      <c r="AK637" s="115"/>
      <c r="AL637" s="115"/>
      <c r="AM637" s="115"/>
      <c r="AN637" s="115"/>
      <c r="AO637" s="115"/>
      <c r="AP637" s="37"/>
    </row>
    <row r="638" spans="1:42" ht="17">
      <c r="A638" s="85"/>
      <c r="B638" s="124">
        <v>44362</v>
      </c>
      <c r="C638" s="124"/>
      <c r="D638" s="124">
        <v>44362</v>
      </c>
      <c r="E638" s="124">
        <v>44362</v>
      </c>
      <c r="F638" s="90" t="s">
        <v>6954</v>
      </c>
      <c r="G638" s="5" t="s">
        <v>4890</v>
      </c>
      <c r="H638" s="87" t="s">
        <v>6955</v>
      </c>
      <c r="I638" s="87" t="s">
        <v>3242</v>
      </c>
      <c r="J638" s="85" t="s">
        <v>175</v>
      </c>
      <c r="K638" s="156" t="s">
        <v>5143</v>
      </c>
      <c r="L638" s="172" t="s">
        <v>7306</v>
      </c>
      <c r="M638" s="121" t="s">
        <v>168</v>
      </c>
      <c r="N638" s="85">
        <v>3400</v>
      </c>
      <c r="O638" s="90" t="s">
        <v>6958</v>
      </c>
      <c r="P638" s="90" t="s">
        <v>6958</v>
      </c>
      <c r="Q638" s="85">
        <v>2021</v>
      </c>
      <c r="R638" s="85">
        <v>6</v>
      </c>
      <c r="S638" s="91" t="s">
        <v>6961</v>
      </c>
      <c r="T638" s="85" t="s">
        <v>8787</v>
      </c>
      <c r="U638" s="85"/>
      <c r="V638" s="123" t="s">
        <v>139</v>
      </c>
      <c r="W638" s="85" t="s">
        <v>37</v>
      </c>
      <c r="X638" s="85"/>
      <c r="Y638" s="85"/>
      <c r="Z638" s="85"/>
      <c r="AA638" s="85"/>
      <c r="AB638" s="85"/>
      <c r="AC638" s="85"/>
      <c r="AD638" s="85"/>
      <c r="AE638" s="85"/>
      <c r="AF638" s="85"/>
      <c r="AG638" s="85"/>
      <c r="AH638" s="85"/>
      <c r="AI638" s="85"/>
      <c r="AJ638" s="85"/>
      <c r="AK638" s="85"/>
      <c r="AL638" s="85"/>
      <c r="AM638" s="85"/>
      <c r="AN638" s="85"/>
      <c r="AO638" s="85"/>
      <c r="AP638" s="12"/>
    </row>
    <row r="639" spans="1:42" ht="17">
      <c r="A639" s="85"/>
      <c r="B639" s="124">
        <v>44362</v>
      </c>
      <c r="C639" s="92"/>
      <c r="D639" s="124">
        <v>44362</v>
      </c>
      <c r="E639" s="124">
        <v>44362</v>
      </c>
      <c r="F639" s="16"/>
      <c r="G639" s="5" t="s">
        <v>4890</v>
      </c>
      <c r="H639" s="87" t="s">
        <v>6955</v>
      </c>
      <c r="I639" s="87" t="s">
        <v>3242</v>
      </c>
      <c r="J639" s="85" t="s">
        <v>6279</v>
      </c>
      <c r="K639" s="156" t="s">
        <v>8788</v>
      </c>
      <c r="L639" s="172" t="s">
        <v>8789</v>
      </c>
      <c r="M639" s="85" t="s">
        <v>142</v>
      </c>
      <c r="N639" s="85">
        <v>288</v>
      </c>
      <c r="O639" s="90" t="s">
        <v>6958</v>
      </c>
      <c r="P639" s="90" t="s">
        <v>6958</v>
      </c>
      <c r="Q639" s="85">
        <v>2021</v>
      </c>
      <c r="R639" s="85">
        <v>6</v>
      </c>
      <c r="S639" s="91" t="s">
        <v>6973</v>
      </c>
      <c r="T639" s="85" t="s">
        <v>7425</v>
      </c>
      <c r="U639" s="85"/>
      <c r="V639" s="87" t="s">
        <v>139</v>
      </c>
      <c r="W639" s="85" t="s">
        <v>37</v>
      </c>
      <c r="X639" s="85"/>
      <c r="Y639" s="85"/>
      <c r="Z639" s="85"/>
      <c r="AA639" s="85"/>
      <c r="AB639" s="85"/>
      <c r="AC639" s="85"/>
      <c r="AD639" s="85"/>
      <c r="AE639" s="85"/>
      <c r="AF639" s="85"/>
      <c r="AG639" s="85"/>
      <c r="AH639" s="85"/>
      <c r="AI639" s="85"/>
      <c r="AJ639" s="85"/>
      <c r="AK639" s="85"/>
      <c r="AL639" s="85"/>
      <c r="AM639" s="85"/>
      <c r="AN639" s="85"/>
      <c r="AO639" s="85"/>
      <c r="AP639" s="12"/>
    </row>
    <row r="640" spans="1:42" ht="17">
      <c r="A640" s="85"/>
      <c r="B640" s="124">
        <v>44362</v>
      </c>
      <c r="C640" s="92" t="s">
        <v>7333</v>
      </c>
      <c r="D640" s="124">
        <v>44362</v>
      </c>
      <c r="E640" s="124">
        <v>44362</v>
      </c>
      <c r="F640" s="90" t="s">
        <v>6954</v>
      </c>
      <c r="G640" s="5" t="s">
        <v>4890</v>
      </c>
      <c r="H640" s="87" t="s">
        <v>6955</v>
      </c>
      <c r="I640" s="87" t="s">
        <v>3242</v>
      </c>
      <c r="J640" s="85" t="s">
        <v>281</v>
      </c>
      <c r="K640" s="156" t="s">
        <v>8790</v>
      </c>
      <c r="L640" s="172" t="s">
        <v>8791</v>
      </c>
      <c r="M640" s="85" t="s">
        <v>142</v>
      </c>
      <c r="N640" s="85">
        <v>1538</v>
      </c>
      <c r="O640" s="90" t="s">
        <v>6958</v>
      </c>
      <c r="P640" s="90" t="s">
        <v>6958</v>
      </c>
      <c r="Q640" s="85" t="s">
        <v>6959</v>
      </c>
      <c r="R640" s="85" t="s">
        <v>7030</v>
      </c>
      <c r="S640" s="91" t="s">
        <v>6970</v>
      </c>
      <c r="T640" s="85" t="s">
        <v>4520</v>
      </c>
      <c r="U640" s="85"/>
      <c r="V640" s="87" t="s">
        <v>139</v>
      </c>
      <c r="W640" s="85" t="s">
        <v>35</v>
      </c>
      <c r="X640" s="85"/>
      <c r="Y640" s="85"/>
      <c r="Z640" s="85"/>
      <c r="AA640" s="85"/>
      <c r="AB640" s="85"/>
      <c r="AC640" s="85"/>
      <c r="AD640" s="85"/>
      <c r="AE640" s="85"/>
      <c r="AF640" s="85"/>
      <c r="AG640" s="85"/>
      <c r="AH640" s="85"/>
      <c r="AI640" s="85"/>
      <c r="AJ640" s="85"/>
      <c r="AK640" s="85"/>
      <c r="AL640" s="85"/>
      <c r="AM640" s="85"/>
      <c r="AN640" s="85"/>
      <c r="AO640" s="85"/>
      <c r="AP640" s="12"/>
    </row>
    <row r="641" spans="1:42" ht="17">
      <c r="A641" s="85"/>
      <c r="B641" s="124">
        <v>44362</v>
      </c>
      <c r="C641" s="92"/>
      <c r="D641" s="124">
        <v>44362</v>
      </c>
      <c r="E641" s="124">
        <v>44362</v>
      </c>
      <c r="F641" s="90" t="s">
        <v>6954</v>
      </c>
      <c r="G641" s="5" t="s">
        <v>4890</v>
      </c>
      <c r="H641" s="87" t="s">
        <v>6955</v>
      </c>
      <c r="I641" s="87" t="s">
        <v>3242</v>
      </c>
      <c r="J641" s="85" t="s">
        <v>156</v>
      </c>
      <c r="K641" s="183">
        <v>379040808</v>
      </c>
      <c r="L641" s="74" t="s">
        <v>8792</v>
      </c>
      <c r="M641" s="85" t="s">
        <v>142</v>
      </c>
      <c r="N641" s="76">
        <v>3067.02</v>
      </c>
      <c r="O641" s="90" t="s">
        <v>6958</v>
      </c>
      <c r="P641" s="90" t="s">
        <v>6958</v>
      </c>
      <c r="Q641" s="85" t="s">
        <v>6959</v>
      </c>
      <c r="R641" s="85" t="s">
        <v>7030</v>
      </c>
      <c r="S641" s="91" t="s">
        <v>6970</v>
      </c>
      <c r="T641" s="85" t="s">
        <v>4520</v>
      </c>
      <c r="U641" s="85"/>
      <c r="V641" s="87" t="s">
        <v>139</v>
      </c>
      <c r="W641" s="85" t="s">
        <v>37</v>
      </c>
      <c r="X641" s="85"/>
      <c r="Y641" s="85"/>
      <c r="Z641" s="85"/>
      <c r="AA641" s="85"/>
      <c r="AB641" s="85"/>
      <c r="AC641" s="85"/>
      <c r="AD641" s="85"/>
      <c r="AE641" s="85"/>
      <c r="AF641" s="85"/>
      <c r="AG641" s="85"/>
      <c r="AH641" s="85"/>
      <c r="AI641" s="85"/>
      <c r="AJ641" s="85"/>
      <c r="AK641" s="85"/>
      <c r="AL641" s="85"/>
      <c r="AM641" s="85"/>
      <c r="AN641" s="85"/>
      <c r="AO641" s="85"/>
      <c r="AP641" s="12"/>
    </row>
    <row r="642" spans="1:42" ht="17">
      <c r="A642" s="85"/>
      <c r="B642" s="92">
        <v>44362</v>
      </c>
      <c r="C642" s="92"/>
      <c r="D642" s="92">
        <v>44362</v>
      </c>
      <c r="E642" s="92">
        <v>44362</v>
      </c>
      <c r="F642" s="90" t="s">
        <v>6954</v>
      </c>
      <c r="G642" s="5" t="s">
        <v>4890</v>
      </c>
      <c r="H642" s="87" t="s">
        <v>6955</v>
      </c>
      <c r="I642" s="87" t="s">
        <v>3242</v>
      </c>
      <c r="J642" s="85" t="s">
        <v>175</v>
      </c>
      <c r="K642" s="156" t="s">
        <v>5970</v>
      </c>
      <c r="L642" s="172" t="s">
        <v>7010</v>
      </c>
      <c r="M642" s="85" t="s">
        <v>1010</v>
      </c>
      <c r="N642" s="85">
        <v>5242.5</v>
      </c>
      <c r="O642" s="90" t="s">
        <v>6958</v>
      </c>
      <c r="P642" s="90" t="s">
        <v>6958</v>
      </c>
      <c r="Q642" s="85">
        <v>2021</v>
      </c>
      <c r="R642" s="85">
        <v>6</v>
      </c>
      <c r="S642" s="91" t="s">
        <v>6970</v>
      </c>
      <c r="T642" s="85" t="s">
        <v>4520</v>
      </c>
      <c r="U642" s="85"/>
      <c r="V642" s="87" t="s">
        <v>139</v>
      </c>
      <c r="W642" s="85" t="s">
        <v>37</v>
      </c>
      <c r="X642" s="85"/>
      <c r="Y642" s="85"/>
      <c r="Z642" s="85"/>
      <c r="AA642" s="85"/>
      <c r="AB642" s="85"/>
      <c r="AC642" s="85"/>
      <c r="AD642" s="85"/>
      <c r="AE642" s="85"/>
      <c r="AF642" s="85"/>
      <c r="AG642" s="85"/>
      <c r="AH642" s="85"/>
      <c r="AI642" s="85"/>
      <c r="AJ642" s="85"/>
      <c r="AK642" s="85"/>
      <c r="AL642" s="85"/>
      <c r="AM642" s="85"/>
      <c r="AN642" s="85"/>
      <c r="AO642" s="85"/>
      <c r="AP642" s="12"/>
    </row>
    <row r="643" spans="1:42" ht="17">
      <c r="A643" s="85"/>
      <c r="B643" s="92">
        <v>44362</v>
      </c>
      <c r="C643" s="105">
        <v>44377</v>
      </c>
      <c r="D643" s="92"/>
      <c r="E643" s="92">
        <v>44362</v>
      </c>
      <c r="F643" s="90" t="s">
        <v>6954</v>
      </c>
      <c r="G643" s="5" t="s">
        <v>4890</v>
      </c>
      <c r="H643" s="87" t="s">
        <v>6955</v>
      </c>
      <c r="I643" s="87" t="s">
        <v>3242</v>
      </c>
      <c r="J643" s="85" t="s">
        <v>154</v>
      </c>
      <c r="K643" s="220" t="s">
        <v>8793</v>
      </c>
      <c r="L643" s="172" t="s">
        <v>8794</v>
      </c>
      <c r="M643" s="85" t="s">
        <v>7343</v>
      </c>
      <c r="N643" s="85">
        <v>48000</v>
      </c>
      <c r="O643" s="90" t="s">
        <v>6965</v>
      </c>
      <c r="P643" s="90" t="s">
        <v>6965</v>
      </c>
      <c r="Q643" s="85">
        <v>2021</v>
      </c>
      <c r="R643" s="85" t="s">
        <v>7030</v>
      </c>
      <c r="S643" s="91" t="s">
        <v>6966</v>
      </c>
      <c r="T643" s="85" t="s">
        <v>8795</v>
      </c>
      <c r="U643" s="85"/>
      <c r="V643" s="87" t="s">
        <v>139</v>
      </c>
      <c r="W643" s="85" t="s">
        <v>37</v>
      </c>
      <c r="X643" s="85"/>
      <c r="Y643" s="85"/>
      <c r="Z643" s="85"/>
      <c r="AA643" s="85"/>
      <c r="AB643" s="85"/>
      <c r="AC643" s="85"/>
      <c r="AD643" s="85"/>
      <c r="AE643" s="85"/>
      <c r="AF643" s="85"/>
      <c r="AG643" s="85"/>
      <c r="AH643" s="85"/>
      <c r="AI643" s="85"/>
      <c r="AJ643" s="85"/>
      <c r="AK643" s="85"/>
      <c r="AL643" s="85"/>
      <c r="AM643" s="85"/>
      <c r="AN643" s="85"/>
      <c r="AO643" s="85"/>
      <c r="AP643" s="12"/>
    </row>
    <row r="644" spans="1:42" ht="17">
      <c r="A644" s="85"/>
      <c r="B644" s="181">
        <v>44362</v>
      </c>
      <c r="C644" s="124"/>
      <c r="D644" s="105">
        <v>44375</v>
      </c>
      <c r="E644" s="181">
        <v>44362</v>
      </c>
      <c r="F644" s="90" t="s">
        <v>6954</v>
      </c>
      <c r="G644" s="5" t="s">
        <v>4890</v>
      </c>
      <c r="H644" s="87" t="s">
        <v>6955</v>
      </c>
      <c r="I644" s="87" t="s">
        <v>3242</v>
      </c>
      <c r="J644" s="85" t="s">
        <v>146</v>
      </c>
      <c r="K644" s="110" t="s">
        <v>3089</v>
      </c>
      <c r="L644" s="85" t="s">
        <v>7446</v>
      </c>
      <c r="M644" s="85" t="s">
        <v>8796</v>
      </c>
      <c r="N644" s="85">
        <v>3076.7</v>
      </c>
      <c r="O644" s="90" t="s">
        <v>6958</v>
      </c>
      <c r="P644" s="90"/>
      <c r="Q644" s="121" t="s">
        <v>6959</v>
      </c>
      <c r="R644" s="121" t="s">
        <v>7030</v>
      </c>
      <c r="S644" s="91" t="s">
        <v>6970</v>
      </c>
      <c r="T644" s="115" t="s">
        <v>82</v>
      </c>
      <c r="U644" s="85"/>
      <c r="V644" s="115" t="s">
        <v>139</v>
      </c>
      <c r="W644" s="85" t="s">
        <v>37</v>
      </c>
      <c r="X644" s="85"/>
      <c r="Y644" s="85"/>
      <c r="Z644" s="85"/>
      <c r="AA644" s="85"/>
      <c r="AB644" s="85"/>
      <c r="AC644" s="85"/>
      <c r="AD644" s="85"/>
      <c r="AE644" s="85"/>
      <c r="AF644" s="85"/>
      <c r="AG644" s="85"/>
      <c r="AH644" s="85"/>
      <c r="AI644" s="85"/>
      <c r="AJ644" s="85"/>
      <c r="AK644" s="85"/>
      <c r="AL644" s="85"/>
      <c r="AM644" s="85"/>
      <c r="AN644" s="85"/>
      <c r="AO644" s="85"/>
      <c r="AP644" s="12"/>
    </row>
    <row r="645" spans="1:42" ht="17">
      <c r="A645" s="115"/>
      <c r="B645" s="105">
        <v>44358</v>
      </c>
      <c r="C645" s="105"/>
      <c r="D645" s="105">
        <v>44358</v>
      </c>
      <c r="E645" s="105">
        <v>44362</v>
      </c>
      <c r="F645" s="90" t="s">
        <v>6954</v>
      </c>
      <c r="G645" s="5" t="s">
        <v>4890</v>
      </c>
      <c r="H645" s="87" t="s">
        <v>6955</v>
      </c>
      <c r="I645" s="87" t="s">
        <v>3242</v>
      </c>
      <c r="J645" s="115" t="s">
        <v>6279</v>
      </c>
      <c r="K645" s="178" t="s">
        <v>8797</v>
      </c>
      <c r="L645" s="221" t="s">
        <v>8798</v>
      </c>
      <c r="M645" s="115" t="s">
        <v>142</v>
      </c>
      <c r="N645" s="115">
        <v>1186.08</v>
      </c>
      <c r="O645" s="135" t="s">
        <v>6958</v>
      </c>
      <c r="P645" s="135" t="s">
        <v>6958</v>
      </c>
      <c r="Q645" s="115">
        <v>2021</v>
      </c>
      <c r="R645" s="115">
        <v>6</v>
      </c>
      <c r="S645" s="122" t="s">
        <v>6973</v>
      </c>
      <c r="T645" s="115" t="s">
        <v>7425</v>
      </c>
      <c r="U645" s="115"/>
      <c r="V645" s="117" t="s">
        <v>139</v>
      </c>
      <c r="W645" s="115" t="s">
        <v>37</v>
      </c>
      <c r="X645" s="115"/>
      <c r="Y645" s="115"/>
      <c r="Z645" s="115"/>
      <c r="AA645" s="115"/>
      <c r="AB645" s="115"/>
      <c r="AC645" s="115"/>
      <c r="AD645" s="115"/>
      <c r="AE645" s="115"/>
      <c r="AF645" s="115"/>
      <c r="AG645" s="115"/>
      <c r="AH645" s="115"/>
      <c r="AI645" s="115"/>
      <c r="AJ645" s="115"/>
      <c r="AK645" s="115"/>
      <c r="AL645" s="115"/>
      <c r="AM645" s="115"/>
      <c r="AN645" s="115"/>
      <c r="AO645" s="115"/>
      <c r="AP645" s="37"/>
    </row>
    <row r="646" spans="1:42" ht="17">
      <c r="A646" s="115"/>
      <c r="B646" s="105">
        <v>44362</v>
      </c>
      <c r="C646" s="105"/>
      <c r="D646" s="105">
        <v>44362</v>
      </c>
      <c r="E646" s="105">
        <v>44363</v>
      </c>
      <c r="F646" s="75"/>
      <c r="G646" s="5" t="s">
        <v>4890</v>
      </c>
      <c r="H646" s="87" t="s">
        <v>6955</v>
      </c>
      <c r="I646" s="87" t="s">
        <v>3242</v>
      </c>
      <c r="J646" s="115" t="s">
        <v>6279</v>
      </c>
      <c r="K646" s="178" t="s">
        <v>5263</v>
      </c>
      <c r="L646" s="221" t="s">
        <v>8726</v>
      </c>
      <c r="M646" s="115" t="s">
        <v>183</v>
      </c>
      <c r="N646" s="115">
        <v>4552.3500000000004</v>
      </c>
      <c r="O646" s="135" t="s">
        <v>6958</v>
      </c>
      <c r="P646" s="135" t="s">
        <v>6958</v>
      </c>
      <c r="Q646" s="115">
        <v>2021</v>
      </c>
      <c r="R646" s="115">
        <v>6</v>
      </c>
      <c r="S646" s="122" t="s">
        <v>6973</v>
      </c>
      <c r="T646" s="115" t="s">
        <v>7425</v>
      </c>
      <c r="U646" s="115"/>
      <c r="V646" s="117" t="s">
        <v>139</v>
      </c>
      <c r="W646" s="115" t="s">
        <v>37</v>
      </c>
      <c r="X646" s="115"/>
      <c r="Y646" s="115"/>
      <c r="Z646" s="115"/>
      <c r="AA646" s="115"/>
      <c r="AB646" s="115"/>
      <c r="AC646" s="115"/>
      <c r="AD646" s="115"/>
      <c r="AE646" s="115"/>
      <c r="AF646" s="115"/>
      <c r="AG646" s="115"/>
      <c r="AH646" s="115"/>
      <c r="AI646" s="115"/>
      <c r="AJ646" s="115"/>
      <c r="AK646" s="115"/>
      <c r="AL646" s="115"/>
      <c r="AM646" s="115"/>
      <c r="AN646" s="115"/>
      <c r="AO646" s="115"/>
      <c r="AP646" s="37"/>
    </row>
    <row r="647" spans="1:42" ht="17">
      <c r="A647" s="85"/>
      <c r="B647" s="92">
        <v>44363</v>
      </c>
      <c r="C647" s="92"/>
      <c r="D647" s="92">
        <v>44363</v>
      </c>
      <c r="E647" s="92">
        <v>44363</v>
      </c>
      <c r="F647" s="90" t="s">
        <v>6954</v>
      </c>
      <c r="G647" s="5" t="s">
        <v>4890</v>
      </c>
      <c r="H647" s="87" t="s">
        <v>6955</v>
      </c>
      <c r="I647" s="87" t="s">
        <v>3242</v>
      </c>
      <c r="J647" s="85" t="s">
        <v>175</v>
      </c>
      <c r="K647" s="156" t="s">
        <v>8799</v>
      </c>
      <c r="L647" s="172" t="s">
        <v>8800</v>
      </c>
      <c r="M647" s="85" t="s">
        <v>148</v>
      </c>
      <c r="N647" s="85">
        <v>115</v>
      </c>
      <c r="O647" s="90" t="s">
        <v>6958</v>
      </c>
      <c r="P647" s="90" t="s">
        <v>6958</v>
      </c>
      <c r="Q647" s="85">
        <v>2021</v>
      </c>
      <c r="R647" s="85">
        <v>6</v>
      </c>
      <c r="S647" s="91" t="s">
        <v>6970</v>
      </c>
      <c r="T647" s="85" t="s">
        <v>82</v>
      </c>
      <c r="U647" s="85"/>
      <c r="V647" s="117" t="s">
        <v>139</v>
      </c>
      <c r="W647" s="85" t="s">
        <v>37</v>
      </c>
      <c r="X647" s="85"/>
      <c r="Y647" s="85"/>
      <c r="Z647" s="85"/>
      <c r="AA647" s="85"/>
      <c r="AB647" s="85"/>
      <c r="AC647" s="85"/>
      <c r="AD647" s="85"/>
      <c r="AE647" s="85"/>
      <c r="AF647" s="85"/>
      <c r="AG647" s="85"/>
      <c r="AH647" s="85"/>
      <c r="AI647" s="85"/>
      <c r="AJ647" s="85"/>
      <c r="AK647" s="85"/>
      <c r="AL647" s="85"/>
      <c r="AM647" s="85"/>
      <c r="AN647" s="85"/>
      <c r="AO647" s="85"/>
      <c r="AP647" s="12"/>
    </row>
    <row r="648" spans="1:42" ht="17">
      <c r="A648" s="85"/>
      <c r="B648" s="92">
        <v>44363</v>
      </c>
      <c r="C648" s="92"/>
      <c r="D648" s="92">
        <v>44372</v>
      </c>
      <c r="E648" s="92">
        <v>44363</v>
      </c>
      <c r="F648" s="16"/>
      <c r="G648" s="5" t="s">
        <v>4890</v>
      </c>
      <c r="H648" s="87" t="s">
        <v>6955</v>
      </c>
      <c r="I648" s="87" t="s">
        <v>3242</v>
      </c>
      <c r="J648" s="85" t="s">
        <v>6295</v>
      </c>
      <c r="K648" s="156" t="s">
        <v>8801</v>
      </c>
      <c r="L648" s="172" t="s">
        <v>8802</v>
      </c>
      <c r="M648" s="85" t="s">
        <v>1066</v>
      </c>
      <c r="N648" s="85">
        <v>1439.01</v>
      </c>
      <c r="O648" s="90" t="s">
        <v>6958</v>
      </c>
      <c r="P648" s="90" t="s">
        <v>6958</v>
      </c>
      <c r="Q648" s="85">
        <v>2021</v>
      </c>
      <c r="R648" s="85">
        <v>6</v>
      </c>
      <c r="S648" s="91" t="s">
        <v>6966</v>
      </c>
      <c r="T648" s="85" t="s">
        <v>7375</v>
      </c>
      <c r="U648" s="85"/>
      <c r="V648" s="87" t="s">
        <v>139</v>
      </c>
      <c r="W648" s="85" t="s">
        <v>37</v>
      </c>
      <c r="X648" s="85"/>
      <c r="Y648" s="85"/>
      <c r="Z648" s="85"/>
      <c r="AA648" s="85"/>
      <c r="AB648" s="85"/>
      <c r="AC648" s="85"/>
      <c r="AD648" s="85"/>
      <c r="AE648" s="85"/>
      <c r="AF648" s="85"/>
      <c r="AG648" s="85"/>
      <c r="AH648" s="85"/>
      <c r="AI648" s="85"/>
      <c r="AJ648" s="85"/>
      <c r="AK648" s="85"/>
      <c r="AL648" s="85"/>
      <c r="AM648" s="85"/>
      <c r="AN648" s="85"/>
      <c r="AO648" s="85"/>
      <c r="AP648" s="12"/>
    </row>
    <row r="649" spans="1:42" ht="17">
      <c r="A649" s="85"/>
      <c r="B649" s="92">
        <v>44363</v>
      </c>
      <c r="C649" s="92"/>
      <c r="D649" s="92">
        <v>44363</v>
      </c>
      <c r="E649" s="92">
        <v>44363</v>
      </c>
      <c r="F649" s="90" t="s">
        <v>6954</v>
      </c>
      <c r="G649" s="5" t="s">
        <v>4890</v>
      </c>
      <c r="H649" s="87" t="s">
        <v>6955</v>
      </c>
      <c r="I649" s="87" t="s">
        <v>3242</v>
      </c>
      <c r="J649" s="85" t="s">
        <v>178</v>
      </c>
      <c r="K649" s="93" t="s">
        <v>5867</v>
      </c>
      <c r="L649" s="85" t="s">
        <v>7284</v>
      </c>
      <c r="M649" s="85" t="s">
        <v>1787</v>
      </c>
      <c r="N649" s="85">
        <v>12028</v>
      </c>
      <c r="O649" s="90" t="s">
        <v>6958</v>
      </c>
      <c r="P649" s="90" t="s">
        <v>6958</v>
      </c>
      <c r="Q649" s="85" t="s">
        <v>6959</v>
      </c>
      <c r="R649" s="85">
        <v>6</v>
      </c>
      <c r="S649" s="130" t="s">
        <v>6970</v>
      </c>
      <c r="T649" s="85" t="s">
        <v>7375</v>
      </c>
      <c r="U649" s="85"/>
      <c r="V649" s="85" t="s">
        <v>139</v>
      </c>
      <c r="W649" s="85" t="s">
        <v>37</v>
      </c>
      <c r="X649" s="85"/>
      <c r="Y649" s="85"/>
      <c r="Z649" s="85"/>
      <c r="AA649" s="85"/>
      <c r="AB649" s="85"/>
      <c r="AC649" s="85"/>
      <c r="AD649" s="85"/>
      <c r="AE649" s="85"/>
      <c r="AF649" s="85"/>
      <c r="AG649" s="85"/>
      <c r="AH649" s="85"/>
      <c r="AI649" s="85"/>
      <c r="AJ649" s="85"/>
      <c r="AK649" s="85"/>
      <c r="AL649" s="85"/>
      <c r="AM649" s="85"/>
      <c r="AN649" s="85"/>
      <c r="AO649" s="85"/>
      <c r="AP649" s="145"/>
    </row>
    <row r="650" spans="1:42" ht="17">
      <c r="A650" s="85"/>
      <c r="B650" s="92">
        <v>44363</v>
      </c>
      <c r="C650" s="92"/>
      <c r="D650" s="92">
        <v>44364</v>
      </c>
      <c r="E650" s="92">
        <v>44363</v>
      </c>
      <c r="F650" s="16"/>
      <c r="G650" s="5" t="s">
        <v>4890</v>
      </c>
      <c r="H650" s="87" t="s">
        <v>6955</v>
      </c>
      <c r="I650" s="87" t="s">
        <v>3242</v>
      </c>
      <c r="J650" s="85" t="s">
        <v>6295</v>
      </c>
      <c r="K650" s="156" t="s">
        <v>5163</v>
      </c>
      <c r="L650" s="172" t="s">
        <v>8803</v>
      </c>
      <c r="M650" s="85" t="s">
        <v>8804</v>
      </c>
      <c r="N650" s="85">
        <v>1704</v>
      </c>
      <c r="O650" s="90" t="s">
        <v>6958</v>
      </c>
      <c r="P650" s="90" t="s">
        <v>6958</v>
      </c>
      <c r="Q650" s="85">
        <v>2021</v>
      </c>
      <c r="R650" s="85">
        <v>6</v>
      </c>
      <c r="S650" s="91" t="s">
        <v>6970</v>
      </c>
      <c r="T650" s="85" t="s">
        <v>82</v>
      </c>
      <c r="U650" s="85"/>
      <c r="V650" s="87" t="s">
        <v>139</v>
      </c>
      <c r="W650" s="85" t="s">
        <v>37</v>
      </c>
      <c r="X650" s="85"/>
      <c r="Y650" s="85"/>
      <c r="Z650" s="85"/>
      <c r="AA650" s="85"/>
      <c r="AB650" s="85"/>
      <c r="AC650" s="85"/>
      <c r="AD650" s="85"/>
      <c r="AE650" s="85"/>
      <c r="AF650" s="85"/>
      <c r="AG650" s="85"/>
      <c r="AH650" s="85"/>
      <c r="AI650" s="85"/>
      <c r="AJ650" s="85"/>
      <c r="AK650" s="85"/>
      <c r="AL650" s="85"/>
      <c r="AM650" s="85"/>
      <c r="AN650" s="85"/>
      <c r="AO650" s="85"/>
      <c r="AP650" s="12"/>
    </row>
    <row r="651" spans="1:42" ht="17">
      <c r="A651" s="85"/>
      <c r="B651" s="92">
        <v>44363</v>
      </c>
      <c r="C651" s="92"/>
      <c r="D651" s="92">
        <v>44363</v>
      </c>
      <c r="E651" s="92">
        <v>44363</v>
      </c>
      <c r="F651" s="90" t="s">
        <v>6954</v>
      </c>
      <c r="G651" s="5" t="s">
        <v>4890</v>
      </c>
      <c r="H651" s="87" t="s">
        <v>6955</v>
      </c>
      <c r="I651" s="87" t="s">
        <v>3242</v>
      </c>
      <c r="J651" s="85" t="s">
        <v>5487</v>
      </c>
      <c r="K651" s="156" t="s">
        <v>4968</v>
      </c>
      <c r="L651" s="172" t="s">
        <v>8133</v>
      </c>
      <c r="M651" s="85" t="s">
        <v>8805</v>
      </c>
      <c r="N651" s="85">
        <v>1561.94</v>
      </c>
      <c r="O651" s="90" t="s">
        <v>6958</v>
      </c>
      <c r="P651" s="90" t="s">
        <v>6958</v>
      </c>
      <c r="Q651" s="85">
        <v>2021</v>
      </c>
      <c r="R651" s="85" t="s">
        <v>7030</v>
      </c>
      <c r="S651" s="91" t="s">
        <v>6970</v>
      </c>
      <c r="T651" s="85" t="s">
        <v>8806</v>
      </c>
      <c r="U651" s="85"/>
      <c r="V651" s="87" t="s">
        <v>139</v>
      </c>
      <c r="W651" s="85" t="s">
        <v>37</v>
      </c>
      <c r="X651" s="85"/>
      <c r="Y651" s="85"/>
      <c r="Z651" s="85"/>
      <c r="AA651" s="85"/>
      <c r="AB651" s="85"/>
      <c r="AC651" s="85"/>
      <c r="AD651" s="85"/>
      <c r="AE651" s="85"/>
      <c r="AF651" s="85"/>
      <c r="AG651" s="85"/>
      <c r="AH651" s="85"/>
      <c r="AI651" s="85"/>
      <c r="AJ651" s="85"/>
      <c r="AK651" s="85"/>
      <c r="AL651" s="85"/>
      <c r="AM651" s="85"/>
      <c r="AN651" s="85"/>
      <c r="AO651" s="85"/>
      <c r="AP651" s="12"/>
    </row>
    <row r="652" spans="1:42" ht="17">
      <c r="A652" s="121"/>
      <c r="B652" s="124">
        <v>44363</v>
      </c>
      <c r="C652" s="124"/>
      <c r="D652" s="124">
        <v>44363</v>
      </c>
      <c r="E652" s="124">
        <v>44363</v>
      </c>
      <c r="F652" s="90" t="s">
        <v>6954</v>
      </c>
      <c r="G652" s="5" t="s">
        <v>4890</v>
      </c>
      <c r="H652" s="87" t="s">
        <v>6955</v>
      </c>
      <c r="I652" s="87" t="s">
        <v>3242</v>
      </c>
      <c r="J652" s="121" t="s">
        <v>156</v>
      </c>
      <c r="K652" s="73" t="s">
        <v>6311</v>
      </c>
      <c r="L652" s="74" t="s">
        <v>8807</v>
      </c>
      <c r="M652" s="121" t="s">
        <v>142</v>
      </c>
      <c r="N652" s="74">
        <v>2178</v>
      </c>
      <c r="O652" s="131" t="s">
        <v>6958</v>
      </c>
      <c r="P652" s="131" t="s">
        <v>6958</v>
      </c>
      <c r="Q652" s="121">
        <v>2021</v>
      </c>
      <c r="R652" s="121" t="s">
        <v>7030</v>
      </c>
      <c r="S652" s="151" t="s">
        <v>6970</v>
      </c>
      <c r="T652" s="121"/>
      <c r="U652" s="121"/>
      <c r="V652" s="123" t="s">
        <v>139</v>
      </c>
      <c r="W652" s="121" t="s">
        <v>37</v>
      </c>
      <c r="X652" s="121"/>
      <c r="Y652" s="121"/>
      <c r="Z652" s="121"/>
      <c r="AA652" s="121"/>
      <c r="AB652" s="121"/>
      <c r="AC652" s="121"/>
      <c r="AD652" s="121"/>
      <c r="AE652" s="121"/>
      <c r="AF652" s="121"/>
      <c r="AG652" s="121"/>
      <c r="AH652" s="121"/>
      <c r="AI652" s="121"/>
      <c r="AJ652" s="121"/>
      <c r="AK652" s="121"/>
      <c r="AL652" s="121"/>
      <c r="AM652" s="121"/>
      <c r="AN652" s="121"/>
      <c r="AO652" s="121"/>
      <c r="AP652" s="50"/>
    </row>
    <row r="653" spans="1:42" ht="17">
      <c r="A653" s="85"/>
      <c r="B653" s="92">
        <v>44363</v>
      </c>
      <c r="C653" s="92"/>
      <c r="D653" s="92">
        <v>44363</v>
      </c>
      <c r="E653" s="92">
        <v>44363</v>
      </c>
      <c r="F653" s="90" t="s">
        <v>6954</v>
      </c>
      <c r="G653" s="5" t="s">
        <v>4890</v>
      </c>
      <c r="H653" s="87" t="s">
        <v>6955</v>
      </c>
      <c r="I653" s="87" t="s">
        <v>3242</v>
      </c>
      <c r="J653" s="85" t="s">
        <v>175</v>
      </c>
      <c r="K653" s="156" t="s">
        <v>7617</v>
      </c>
      <c r="L653" s="172" t="s">
        <v>8808</v>
      </c>
      <c r="M653" s="85" t="s">
        <v>168</v>
      </c>
      <c r="N653" s="85">
        <v>470</v>
      </c>
      <c r="O653" s="90" t="s">
        <v>6958</v>
      </c>
      <c r="P653" s="90" t="s">
        <v>6958</v>
      </c>
      <c r="Q653" s="121">
        <v>2021</v>
      </c>
      <c r="R653" s="121" t="s">
        <v>7030</v>
      </c>
      <c r="S653" s="91" t="s">
        <v>6970</v>
      </c>
      <c r="T653" s="85" t="s">
        <v>7425</v>
      </c>
      <c r="U653" s="85"/>
      <c r="V653" s="123" t="s">
        <v>139</v>
      </c>
      <c r="W653" s="85" t="s">
        <v>37</v>
      </c>
      <c r="X653" s="85"/>
      <c r="Y653" s="85"/>
      <c r="Z653" s="85"/>
      <c r="AA653" s="85"/>
      <c r="AB653" s="85"/>
      <c r="AC653" s="85"/>
      <c r="AD653" s="85"/>
      <c r="AE653" s="85"/>
      <c r="AF653" s="85"/>
      <c r="AG653" s="85"/>
      <c r="AH653" s="85"/>
      <c r="AI653" s="85"/>
      <c r="AJ653" s="85"/>
      <c r="AK653" s="85"/>
      <c r="AL653" s="85"/>
      <c r="AM653" s="85"/>
      <c r="AN653" s="85"/>
      <c r="AO653" s="85"/>
      <c r="AP653" s="12"/>
    </row>
    <row r="654" spans="1:42" ht="17">
      <c r="A654" s="85"/>
      <c r="B654" s="92">
        <v>44363</v>
      </c>
      <c r="C654" s="92"/>
      <c r="D654" s="92">
        <v>44363</v>
      </c>
      <c r="E654" s="92">
        <v>44363</v>
      </c>
      <c r="F654" s="90" t="s">
        <v>6954</v>
      </c>
      <c r="G654" s="5" t="s">
        <v>4890</v>
      </c>
      <c r="H654" s="87" t="s">
        <v>6955</v>
      </c>
      <c r="I654" s="87" t="s">
        <v>3242</v>
      </c>
      <c r="J654" s="121" t="s">
        <v>156</v>
      </c>
      <c r="K654" s="52" t="s">
        <v>8809</v>
      </c>
      <c r="L654" s="74" t="s">
        <v>8810</v>
      </c>
      <c r="M654" s="85" t="s">
        <v>168</v>
      </c>
      <c r="N654" s="85">
        <v>7000</v>
      </c>
      <c r="O654" s="90" t="s">
        <v>6958</v>
      </c>
      <c r="P654" s="90" t="s">
        <v>6958</v>
      </c>
      <c r="Q654" s="121">
        <v>2021</v>
      </c>
      <c r="R654" s="121" t="s">
        <v>7030</v>
      </c>
      <c r="S654" s="91" t="s">
        <v>6970</v>
      </c>
      <c r="T654" s="85" t="s">
        <v>7425</v>
      </c>
      <c r="U654" s="85"/>
      <c r="V654" s="123" t="s">
        <v>139</v>
      </c>
      <c r="W654" s="85"/>
      <c r="X654" s="85"/>
      <c r="Y654" s="85"/>
      <c r="Z654" s="85"/>
      <c r="AA654" s="85"/>
      <c r="AB654" s="85"/>
      <c r="AC654" s="85"/>
      <c r="AD654" s="85"/>
      <c r="AE654" s="85"/>
      <c r="AF654" s="85"/>
      <c r="AG654" s="85"/>
      <c r="AH654" s="85"/>
      <c r="AI654" s="85"/>
      <c r="AJ654" s="85"/>
      <c r="AK654" s="85"/>
      <c r="AL654" s="85"/>
      <c r="AM654" s="85"/>
      <c r="AN654" s="85"/>
      <c r="AO654" s="85"/>
      <c r="AP654" s="12"/>
    </row>
    <row r="655" spans="1:42" ht="17">
      <c r="A655" s="85"/>
      <c r="B655" s="92">
        <v>44353</v>
      </c>
      <c r="C655" s="92"/>
      <c r="D655" s="92">
        <v>44363</v>
      </c>
      <c r="E655" s="92">
        <v>44363</v>
      </c>
      <c r="F655" s="16"/>
      <c r="G655" s="5" t="s">
        <v>4890</v>
      </c>
      <c r="H655" s="87" t="s">
        <v>6955</v>
      </c>
      <c r="I655" s="87" t="s">
        <v>3242</v>
      </c>
      <c r="J655" s="85" t="s">
        <v>6279</v>
      </c>
      <c r="K655" s="156" t="s">
        <v>8401</v>
      </c>
      <c r="L655" s="172" t="s">
        <v>8555</v>
      </c>
      <c r="M655" s="85" t="s">
        <v>142</v>
      </c>
      <c r="N655" s="85">
        <v>1245</v>
      </c>
      <c r="O655" s="90" t="s">
        <v>6958</v>
      </c>
      <c r="P655" s="90" t="s">
        <v>6958</v>
      </c>
      <c r="Q655" s="85">
        <v>2021</v>
      </c>
      <c r="R655" s="85" t="s">
        <v>7030</v>
      </c>
      <c r="S655" s="91" t="s">
        <v>6973</v>
      </c>
      <c r="T655" s="85" t="s">
        <v>7425</v>
      </c>
      <c r="U655" s="85"/>
      <c r="V655" s="87" t="s">
        <v>139</v>
      </c>
      <c r="W655" s="85" t="s">
        <v>37</v>
      </c>
      <c r="X655" s="85"/>
      <c r="Y655" s="85"/>
      <c r="Z655" s="85"/>
      <c r="AA655" s="85"/>
      <c r="AB655" s="85"/>
      <c r="AC655" s="85"/>
      <c r="AD655" s="85"/>
      <c r="AE655" s="85"/>
      <c r="AF655" s="85"/>
      <c r="AG655" s="85"/>
      <c r="AH655" s="85"/>
      <c r="AI655" s="85"/>
      <c r="AJ655" s="85"/>
      <c r="AK655" s="85"/>
      <c r="AL655" s="85"/>
      <c r="AM655" s="85"/>
      <c r="AN655" s="85"/>
      <c r="AO655" s="85"/>
      <c r="AP655" s="12"/>
    </row>
    <row r="656" spans="1:42" ht="17">
      <c r="A656" s="85"/>
      <c r="B656" s="92">
        <v>44363</v>
      </c>
      <c r="C656" s="92"/>
      <c r="D656" s="92">
        <v>44363</v>
      </c>
      <c r="E656" s="92">
        <v>44363</v>
      </c>
      <c r="F656" s="16"/>
      <c r="G656" s="5" t="s">
        <v>4890</v>
      </c>
      <c r="H656" s="87" t="s">
        <v>6955</v>
      </c>
      <c r="I656" s="87" t="s">
        <v>3242</v>
      </c>
      <c r="J656" s="85" t="s">
        <v>6317</v>
      </c>
      <c r="K656" s="228" t="s">
        <v>12283</v>
      </c>
      <c r="L656" s="172" t="s">
        <v>8811</v>
      </c>
      <c r="M656" s="85" t="s">
        <v>8812</v>
      </c>
      <c r="N656" s="85">
        <v>265</v>
      </c>
      <c r="O656" s="90" t="s">
        <v>6958</v>
      </c>
      <c r="P656" s="90" t="s">
        <v>6958</v>
      </c>
      <c r="Q656" s="85">
        <v>2021</v>
      </c>
      <c r="R656" s="85">
        <v>6</v>
      </c>
      <c r="S656" s="91" t="s">
        <v>6973</v>
      </c>
      <c r="T656" s="85" t="s">
        <v>7425</v>
      </c>
      <c r="U656" s="85"/>
      <c r="V656" s="87" t="s">
        <v>152</v>
      </c>
      <c r="W656" s="85" t="s">
        <v>37</v>
      </c>
      <c r="X656" s="85"/>
      <c r="Y656" s="85"/>
      <c r="Z656" s="85"/>
      <c r="AA656" s="85"/>
      <c r="AB656" s="85"/>
      <c r="AC656" s="85"/>
      <c r="AD656" s="85"/>
      <c r="AE656" s="85"/>
      <c r="AF656" s="85"/>
      <c r="AG656" s="85"/>
      <c r="AH656" s="85"/>
      <c r="AI656" s="85"/>
      <c r="AJ656" s="85"/>
      <c r="AK656" s="85"/>
      <c r="AL656" s="85"/>
      <c r="AM656" s="85"/>
      <c r="AN656" s="85"/>
      <c r="AO656" s="85"/>
      <c r="AP656" s="12"/>
    </row>
    <row r="657" spans="1:42" ht="17">
      <c r="A657" s="85"/>
      <c r="B657" s="92">
        <v>44363</v>
      </c>
      <c r="C657" s="92"/>
      <c r="D657" s="92">
        <v>44364</v>
      </c>
      <c r="E657" s="92">
        <v>44363</v>
      </c>
      <c r="F657" s="16"/>
      <c r="G657" s="5" t="s">
        <v>4890</v>
      </c>
      <c r="H657" s="87" t="s">
        <v>6955</v>
      </c>
      <c r="I657" s="87" t="s">
        <v>3242</v>
      </c>
      <c r="J657" s="85" t="s">
        <v>6317</v>
      </c>
      <c r="K657" s="228" t="s">
        <v>12284</v>
      </c>
      <c r="L657" s="172" t="s">
        <v>8811</v>
      </c>
      <c r="M657" s="85" t="s">
        <v>8812</v>
      </c>
      <c r="N657" s="85">
        <v>5035</v>
      </c>
      <c r="O657" s="90" t="s">
        <v>6958</v>
      </c>
      <c r="P657" s="90" t="s">
        <v>6958</v>
      </c>
      <c r="Q657" s="85">
        <v>2021</v>
      </c>
      <c r="R657" s="85">
        <v>6</v>
      </c>
      <c r="S657" s="91" t="s">
        <v>6973</v>
      </c>
      <c r="T657" s="85" t="s">
        <v>7425</v>
      </c>
      <c r="U657" s="85"/>
      <c r="V657" s="87" t="s">
        <v>152</v>
      </c>
      <c r="W657" s="85" t="s">
        <v>37</v>
      </c>
      <c r="X657" s="85"/>
      <c r="Y657" s="85"/>
      <c r="Z657" s="85"/>
      <c r="AA657" s="85"/>
      <c r="AB657" s="85"/>
      <c r="AC657" s="85"/>
      <c r="AD657" s="85"/>
      <c r="AE657" s="85"/>
      <c r="AF657" s="85"/>
      <c r="AG657" s="85"/>
      <c r="AH657" s="85"/>
      <c r="AI657" s="85"/>
      <c r="AJ657" s="85"/>
      <c r="AK657" s="85"/>
      <c r="AL657" s="85"/>
      <c r="AM657" s="85"/>
      <c r="AN657" s="85"/>
      <c r="AO657" s="85"/>
      <c r="AP657" s="12"/>
    </row>
    <row r="658" spans="1:42" ht="17">
      <c r="A658" s="85"/>
      <c r="B658" s="92">
        <v>44363</v>
      </c>
      <c r="C658" s="92"/>
      <c r="D658" s="92"/>
      <c r="E658" s="92">
        <v>44370</v>
      </c>
      <c r="F658" s="90" t="s">
        <v>6954</v>
      </c>
      <c r="G658" s="5" t="s">
        <v>4890</v>
      </c>
      <c r="H658" s="87" t="s">
        <v>6955</v>
      </c>
      <c r="I658" s="87" t="s">
        <v>3242</v>
      </c>
      <c r="J658" s="85" t="s">
        <v>5487</v>
      </c>
      <c r="K658" s="156" t="s">
        <v>8813</v>
      </c>
      <c r="L658" s="172" t="s">
        <v>8814</v>
      </c>
      <c r="M658" s="85" t="s">
        <v>8815</v>
      </c>
      <c r="N658" s="85">
        <v>40000</v>
      </c>
      <c r="O658" s="90" t="s">
        <v>6982</v>
      </c>
      <c r="P658" s="90" t="s">
        <v>6982</v>
      </c>
      <c r="Q658" s="85">
        <v>2021</v>
      </c>
      <c r="R658" s="85" t="s">
        <v>7030</v>
      </c>
      <c r="S658" s="91" t="s">
        <v>6966</v>
      </c>
      <c r="T658" s="85" t="s">
        <v>8816</v>
      </c>
      <c r="U658" s="85"/>
      <c r="V658" s="87" t="s">
        <v>345</v>
      </c>
      <c r="W658" s="85" t="s">
        <v>37</v>
      </c>
      <c r="X658" s="85"/>
      <c r="Y658" s="85"/>
      <c r="Z658" s="85"/>
      <c r="AA658" s="85"/>
      <c r="AB658" s="85"/>
      <c r="AC658" s="85"/>
      <c r="AD658" s="85"/>
      <c r="AE658" s="85"/>
      <c r="AF658" s="85"/>
      <c r="AG658" s="85"/>
      <c r="AH658" s="85"/>
      <c r="AI658" s="85"/>
      <c r="AJ658" s="85"/>
      <c r="AK658" s="85"/>
      <c r="AL658" s="85"/>
      <c r="AM658" s="85"/>
      <c r="AN658" s="85"/>
      <c r="AO658" s="85"/>
      <c r="AP658" s="12"/>
    </row>
    <row r="659" spans="1:42" ht="17">
      <c r="A659" s="85"/>
      <c r="B659" s="92">
        <v>44363</v>
      </c>
      <c r="C659" s="92">
        <v>44372</v>
      </c>
      <c r="D659" s="92"/>
      <c r="E659" s="92">
        <v>44363</v>
      </c>
      <c r="F659" s="16"/>
      <c r="G659" s="5" t="s">
        <v>4890</v>
      </c>
      <c r="H659" s="87" t="s">
        <v>6955</v>
      </c>
      <c r="I659" s="87" t="s">
        <v>3242</v>
      </c>
      <c r="J659" s="85" t="s">
        <v>5487</v>
      </c>
      <c r="K659" s="222" t="s">
        <v>8817</v>
      </c>
      <c r="L659" s="172" t="s">
        <v>8818</v>
      </c>
      <c r="M659" s="85" t="s">
        <v>8819</v>
      </c>
      <c r="N659" s="85">
        <v>95000</v>
      </c>
      <c r="O659" s="90" t="s">
        <v>6965</v>
      </c>
      <c r="P659" s="90" t="s">
        <v>6965</v>
      </c>
      <c r="Q659" s="85">
        <v>2021</v>
      </c>
      <c r="R659" s="85" t="s">
        <v>7391</v>
      </c>
      <c r="S659" s="91" t="s">
        <v>6973</v>
      </c>
      <c r="T659" s="85" t="s">
        <v>8820</v>
      </c>
      <c r="U659" s="85"/>
      <c r="V659" s="87" t="s">
        <v>139</v>
      </c>
      <c r="W659" s="85" t="s">
        <v>37</v>
      </c>
      <c r="X659" s="85"/>
      <c r="Y659" s="85"/>
      <c r="Z659" s="85"/>
      <c r="AA659" s="85"/>
      <c r="AB659" s="85"/>
      <c r="AC659" s="85"/>
      <c r="AD659" s="85"/>
      <c r="AE659" s="85"/>
      <c r="AF659" s="85"/>
      <c r="AG659" s="85"/>
      <c r="AH659" s="85"/>
      <c r="AI659" s="85"/>
      <c r="AJ659" s="85"/>
      <c r="AK659" s="85"/>
      <c r="AL659" s="85"/>
      <c r="AM659" s="85"/>
      <c r="AN659" s="85"/>
      <c r="AO659" s="85"/>
      <c r="AP659" s="12"/>
    </row>
    <row r="660" spans="1:42" ht="17">
      <c r="A660" s="85"/>
      <c r="B660" s="92">
        <v>44364</v>
      </c>
      <c r="C660" s="92"/>
      <c r="D660" s="92">
        <v>44363</v>
      </c>
      <c r="E660" s="92">
        <v>44364</v>
      </c>
      <c r="F660" s="16"/>
      <c r="G660" s="5" t="s">
        <v>4890</v>
      </c>
      <c r="H660" s="87" t="s">
        <v>6955</v>
      </c>
      <c r="I660" s="87" t="s">
        <v>3242</v>
      </c>
      <c r="J660" s="85" t="s">
        <v>6317</v>
      </c>
      <c r="K660" s="156" t="s">
        <v>8821</v>
      </c>
      <c r="L660" s="172" t="s">
        <v>8822</v>
      </c>
      <c r="M660" s="85" t="s">
        <v>981</v>
      </c>
      <c r="N660" s="85">
        <v>898.4</v>
      </c>
      <c r="O660" s="90" t="s">
        <v>6958</v>
      </c>
      <c r="P660" s="90" t="s">
        <v>6958</v>
      </c>
      <c r="Q660" s="85">
        <v>2021</v>
      </c>
      <c r="R660" s="85">
        <v>6</v>
      </c>
      <c r="S660" s="91" t="s">
        <v>6973</v>
      </c>
      <c r="T660" s="85" t="s">
        <v>7425</v>
      </c>
      <c r="U660" s="85"/>
      <c r="V660" s="87" t="s">
        <v>139</v>
      </c>
      <c r="W660" s="85" t="s">
        <v>37</v>
      </c>
      <c r="X660" s="85"/>
      <c r="Y660" s="85"/>
      <c r="Z660" s="85"/>
      <c r="AA660" s="85"/>
      <c r="AB660" s="85"/>
      <c r="AC660" s="85"/>
      <c r="AD660" s="85"/>
      <c r="AE660" s="85"/>
      <c r="AF660" s="85"/>
      <c r="AG660" s="85"/>
      <c r="AH660" s="85"/>
      <c r="AI660" s="85"/>
      <c r="AJ660" s="85"/>
      <c r="AK660" s="85"/>
      <c r="AL660" s="85"/>
      <c r="AM660" s="85"/>
      <c r="AN660" s="85"/>
      <c r="AO660" s="85"/>
      <c r="AP660" s="12"/>
    </row>
    <row r="661" spans="1:42" ht="28">
      <c r="A661" s="85"/>
      <c r="B661" s="92">
        <v>44354</v>
      </c>
      <c r="C661" s="92"/>
      <c r="D661" s="92">
        <v>44359</v>
      </c>
      <c r="E661" s="92">
        <v>44364</v>
      </c>
      <c r="F661" s="16"/>
      <c r="G661" s="5" t="s">
        <v>4890</v>
      </c>
      <c r="H661" s="87" t="s">
        <v>6955</v>
      </c>
      <c r="I661" s="87" t="s">
        <v>3242</v>
      </c>
      <c r="J661" s="85" t="s">
        <v>6295</v>
      </c>
      <c r="K661" s="222" t="s">
        <v>8823</v>
      </c>
      <c r="L661" s="172" t="s">
        <v>8824</v>
      </c>
      <c r="M661" s="85" t="s">
        <v>811</v>
      </c>
      <c r="N661" s="85">
        <v>4746</v>
      </c>
      <c r="O661" s="90" t="s">
        <v>6958</v>
      </c>
      <c r="P661" s="90" t="s">
        <v>6958</v>
      </c>
      <c r="Q661" s="85">
        <v>2021</v>
      </c>
      <c r="R661" s="85">
        <v>6</v>
      </c>
      <c r="S661" s="91" t="s">
        <v>6961</v>
      </c>
      <c r="T661" s="85" t="s">
        <v>82</v>
      </c>
      <c r="U661" s="85"/>
      <c r="V661" s="87" t="s">
        <v>152</v>
      </c>
      <c r="W661" s="85" t="s">
        <v>37</v>
      </c>
      <c r="X661" s="85"/>
      <c r="Y661" s="85"/>
      <c r="Z661" s="85"/>
      <c r="AA661" s="85"/>
      <c r="AB661" s="85"/>
      <c r="AC661" s="85"/>
      <c r="AD661" s="85"/>
      <c r="AE661" s="85"/>
      <c r="AF661" s="85"/>
      <c r="AG661" s="85"/>
      <c r="AH661" s="85"/>
      <c r="AI661" s="85"/>
      <c r="AJ661" s="85"/>
      <c r="AK661" s="85"/>
      <c r="AL661" s="85"/>
      <c r="AM661" s="85"/>
      <c r="AN661" s="85"/>
      <c r="AO661" s="85"/>
      <c r="AP661" s="12"/>
    </row>
    <row r="662" spans="1:42" ht="17">
      <c r="A662" s="85"/>
      <c r="B662" s="92">
        <v>44363</v>
      </c>
      <c r="C662" s="92" t="s">
        <v>7333</v>
      </c>
      <c r="D662" s="92">
        <v>44363</v>
      </c>
      <c r="E662" s="92">
        <v>44363</v>
      </c>
      <c r="F662" s="90" t="s">
        <v>6954</v>
      </c>
      <c r="G662" s="5" t="s">
        <v>4890</v>
      </c>
      <c r="H662" s="87" t="s">
        <v>6955</v>
      </c>
      <c r="I662" s="87" t="s">
        <v>3242</v>
      </c>
      <c r="J662" s="85" t="s">
        <v>281</v>
      </c>
      <c r="K662" s="156" t="s">
        <v>5192</v>
      </c>
      <c r="L662" s="172" t="s">
        <v>8158</v>
      </c>
      <c r="M662" s="85" t="s">
        <v>8825</v>
      </c>
      <c r="N662" s="85">
        <v>182848</v>
      </c>
      <c r="O662" s="90" t="s">
        <v>6958</v>
      </c>
      <c r="P662" s="90" t="s">
        <v>6958</v>
      </c>
      <c r="Q662" s="85">
        <v>2021</v>
      </c>
      <c r="R662" s="85" t="s">
        <v>7030</v>
      </c>
      <c r="S662" s="91" t="s">
        <v>6970</v>
      </c>
      <c r="T662" s="85" t="s">
        <v>4520</v>
      </c>
      <c r="U662" s="85"/>
      <c r="V662" s="87" t="s">
        <v>139</v>
      </c>
      <c r="W662" s="85" t="s">
        <v>37</v>
      </c>
      <c r="X662" s="85"/>
      <c r="Y662" s="85"/>
      <c r="Z662" s="85"/>
      <c r="AA662" s="85"/>
      <c r="AB662" s="85"/>
      <c r="AC662" s="85"/>
      <c r="AD662" s="85"/>
      <c r="AE662" s="85"/>
      <c r="AF662" s="85"/>
      <c r="AG662" s="85"/>
      <c r="AH662" s="85"/>
      <c r="AI662" s="85"/>
      <c r="AJ662" s="85"/>
      <c r="AK662" s="85"/>
      <c r="AL662" s="85"/>
      <c r="AM662" s="85"/>
      <c r="AN662" s="85"/>
      <c r="AO662" s="85"/>
      <c r="AP662" s="12"/>
    </row>
    <row r="663" spans="1:42" ht="17">
      <c r="A663" s="85"/>
      <c r="B663" s="92">
        <v>44357</v>
      </c>
      <c r="C663" s="92"/>
      <c r="D663" s="92">
        <v>44363</v>
      </c>
      <c r="E663" s="92">
        <v>44364</v>
      </c>
      <c r="F663" s="16"/>
      <c r="G663" s="5" t="s">
        <v>4890</v>
      </c>
      <c r="H663" s="87" t="s">
        <v>6955</v>
      </c>
      <c r="I663" s="87" t="s">
        <v>3242</v>
      </c>
      <c r="J663" s="85" t="s">
        <v>6295</v>
      </c>
      <c r="K663" s="156" t="s">
        <v>5666</v>
      </c>
      <c r="L663" s="172" t="s">
        <v>8826</v>
      </c>
      <c r="M663" s="85" t="s">
        <v>8827</v>
      </c>
      <c r="N663" s="85">
        <v>1085</v>
      </c>
      <c r="O663" s="90" t="s">
        <v>6958</v>
      </c>
      <c r="P663" s="90" t="s">
        <v>6958</v>
      </c>
      <c r="Q663" s="85">
        <v>2021</v>
      </c>
      <c r="R663" s="85" t="s">
        <v>7030</v>
      </c>
      <c r="S663" s="91" t="s">
        <v>6970</v>
      </c>
      <c r="T663" s="85" t="s">
        <v>82</v>
      </c>
      <c r="U663" s="85"/>
      <c r="V663" s="87" t="s">
        <v>139</v>
      </c>
      <c r="W663" s="85" t="s">
        <v>37</v>
      </c>
      <c r="X663" s="85"/>
      <c r="Y663" s="85"/>
      <c r="Z663" s="85"/>
      <c r="AA663" s="85"/>
      <c r="AB663" s="85"/>
      <c r="AC663" s="85"/>
      <c r="AD663" s="85"/>
      <c r="AE663" s="85"/>
      <c r="AF663" s="85"/>
      <c r="AG663" s="85"/>
      <c r="AH663" s="85"/>
      <c r="AI663" s="85"/>
      <c r="AJ663" s="85"/>
      <c r="AK663" s="85"/>
      <c r="AL663" s="85"/>
      <c r="AM663" s="85"/>
      <c r="AN663" s="85"/>
      <c r="AO663" s="85"/>
      <c r="AP663" s="12"/>
    </row>
    <row r="664" spans="1:42" ht="17">
      <c r="A664" s="85"/>
      <c r="B664" s="92">
        <v>44350</v>
      </c>
      <c r="C664" s="92"/>
      <c r="D664" s="92">
        <v>44363</v>
      </c>
      <c r="E664" s="92">
        <v>44364</v>
      </c>
      <c r="F664" s="16"/>
      <c r="G664" s="5" t="s">
        <v>4890</v>
      </c>
      <c r="H664" s="87" t="s">
        <v>6955</v>
      </c>
      <c r="I664" s="87" t="s">
        <v>3242</v>
      </c>
      <c r="J664" s="85" t="s">
        <v>6295</v>
      </c>
      <c r="K664" s="156" t="s">
        <v>8828</v>
      </c>
      <c r="L664" s="172" t="s">
        <v>8829</v>
      </c>
      <c r="M664" s="85" t="s">
        <v>187</v>
      </c>
      <c r="N664" s="85">
        <v>504</v>
      </c>
      <c r="O664" s="90" t="s">
        <v>6958</v>
      </c>
      <c r="P664" s="90" t="s">
        <v>6958</v>
      </c>
      <c r="Q664" s="85">
        <v>2021</v>
      </c>
      <c r="R664" s="85" t="s">
        <v>7030</v>
      </c>
      <c r="S664" s="91" t="s">
        <v>6970</v>
      </c>
      <c r="T664" s="85" t="s">
        <v>7375</v>
      </c>
      <c r="U664" s="85"/>
      <c r="V664" s="87" t="s">
        <v>139</v>
      </c>
      <c r="W664" s="85" t="s">
        <v>37</v>
      </c>
      <c r="X664" s="85"/>
      <c r="Y664" s="85"/>
      <c r="Z664" s="85"/>
      <c r="AA664" s="85"/>
      <c r="AB664" s="85"/>
      <c r="AC664" s="85"/>
      <c r="AD664" s="85"/>
      <c r="AE664" s="85"/>
      <c r="AF664" s="85"/>
      <c r="AG664" s="85"/>
      <c r="AH664" s="85"/>
      <c r="AI664" s="85"/>
      <c r="AJ664" s="85"/>
      <c r="AK664" s="85"/>
      <c r="AL664" s="85"/>
      <c r="AM664" s="85"/>
      <c r="AN664" s="85"/>
      <c r="AO664" s="85"/>
      <c r="AP664" s="12"/>
    </row>
    <row r="665" spans="1:42" ht="17">
      <c r="A665" s="85"/>
      <c r="B665" s="92">
        <v>44364</v>
      </c>
      <c r="C665" s="92"/>
      <c r="D665" s="92">
        <v>44356</v>
      </c>
      <c r="E665" s="92">
        <v>44364</v>
      </c>
      <c r="F665" s="16"/>
      <c r="G665" s="5" t="s">
        <v>4890</v>
      </c>
      <c r="H665" s="87" t="s">
        <v>6955</v>
      </c>
      <c r="I665" s="87" t="s">
        <v>3242</v>
      </c>
      <c r="J665" s="85" t="s">
        <v>6317</v>
      </c>
      <c r="K665" s="183">
        <v>1828015994</v>
      </c>
      <c r="L665" s="74" t="s">
        <v>8830</v>
      </c>
      <c r="M665" s="85" t="s">
        <v>8831</v>
      </c>
      <c r="N665" s="85">
        <v>869</v>
      </c>
      <c r="O665" s="90" t="s">
        <v>6958</v>
      </c>
      <c r="P665" s="90" t="s">
        <v>6958</v>
      </c>
      <c r="Q665" s="85">
        <v>2021</v>
      </c>
      <c r="R665" s="85">
        <v>6</v>
      </c>
      <c r="S665" s="91" t="s">
        <v>6973</v>
      </c>
      <c r="T665" s="85" t="s">
        <v>7425</v>
      </c>
      <c r="U665" s="85"/>
      <c r="V665" s="87" t="s">
        <v>139</v>
      </c>
      <c r="W665" s="85" t="s">
        <v>37</v>
      </c>
      <c r="X665" s="85"/>
      <c r="Y665" s="85"/>
      <c r="Z665" s="85"/>
      <c r="AA665" s="85"/>
      <c r="AB665" s="85"/>
      <c r="AC665" s="85"/>
      <c r="AD665" s="85"/>
      <c r="AE665" s="85"/>
      <c r="AF665" s="85"/>
      <c r="AG665" s="85"/>
      <c r="AH665" s="85"/>
      <c r="AI665" s="85"/>
      <c r="AJ665" s="85"/>
      <c r="AK665" s="85"/>
      <c r="AL665" s="85"/>
      <c r="AM665" s="85"/>
      <c r="AN665" s="85"/>
      <c r="AO665" s="85"/>
      <c r="AP665" s="12"/>
    </row>
    <row r="666" spans="1:42" ht="17">
      <c r="A666" s="121"/>
      <c r="B666" s="124">
        <v>44364</v>
      </c>
      <c r="C666" s="124"/>
      <c r="D666" s="124">
        <v>44369</v>
      </c>
      <c r="E666" s="124">
        <v>44364</v>
      </c>
      <c r="F666" s="44"/>
      <c r="G666" s="5" t="s">
        <v>4890</v>
      </c>
      <c r="H666" s="87" t="s">
        <v>6955</v>
      </c>
      <c r="I666" s="87" t="s">
        <v>3242</v>
      </c>
      <c r="J666" s="121" t="s">
        <v>6295</v>
      </c>
      <c r="K666" s="182" t="s">
        <v>8832</v>
      </c>
      <c r="L666" s="223" t="s">
        <v>8833</v>
      </c>
      <c r="M666" s="121" t="s">
        <v>811</v>
      </c>
      <c r="N666" s="121">
        <v>1231.2</v>
      </c>
      <c r="O666" s="131" t="s">
        <v>6958</v>
      </c>
      <c r="P666" s="131" t="s">
        <v>6958</v>
      </c>
      <c r="Q666" s="121">
        <v>2021</v>
      </c>
      <c r="R666" s="121">
        <v>6</v>
      </c>
      <c r="S666" s="151" t="s">
        <v>6970</v>
      </c>
      <c r="T666" s="121" t="s">
        <v>7375</v>
      </c>
      <c r="U666" s="121"/>
      <c r="V666" s="123" t="s">
        <v>139</v>
      </c>
      <c r="W666" s="121" t="s">
        <v>37</v>
      </c>
      <c r="X666" s="121"/>
      <c r="Y666" s="121"/>
      <c r="Z666" s="121"/>
      <c r="AA666" s="121"/>
      <c r="AB666" s="121"/>
      <c r="AC666" s="121"/>
      <c r="AD666" s="121"/>
      <c r="AE666" s="121"/>
      <c r="AF666" s="121"/>
      <c r="AG666" s="121"/>
      <c r="AH666" s="121"/>
      <c r="AI666" s="121"/>
      <c r="AJ666" s="121"/>
      <c r="AK666" s="121"/>
      <c r="AL666" s="121"/>
      <c r="AM666" s="121"/>
      <c r="AN666" s="121"/>
      <c r="AO666" s="121"/>
      <c r="AP666" s="50"/>
    </row>
    <row r="667" spans="1:42" ht="17">
      <c r="A667" s="85"/>
      <c r="B667" s="92">
        <v>44364</v>
      </c>
      <c r="C667" s="92"/>
      <c r="D667" s="92">
        <v>44365</v>
      </c>
      <c r="E667" s="92">
        <v>44365</v>
      </c>
      <c r="F667" s="90" t="s">
        <v>6954</v>
      </c>
      <c r="G667" s="5" t="s">
        <v>4890</v>
      </c>
      <c r="H667" s="87" t="s">
        <v>6955</v>
      </c>
      <c r="I667" s="87" t="s">
        <v>3242</v>
      </c>
      <c r="J667" s="85" t="s">
        <v>5487</v>
      </c>
      <c r="K667" s="156" t="s">
        <v>8834</v>
      </c>
      <c r="L667" s="172" t="s">
        <v>8835</v>
      </c>
      <c r="M667" s="85" t="s">
        <v>142</v>
      </c>
      <c r="N667" s="85">
        <v>1089</v>
      </c>
      <c r="O667" s="90" t="s">
        <v>6958</v>
      </c>
      <c r="P667" s="90" t="s">
        <v>6958</v>
      </c>
      <c r="Q667" s="85" t="s">
        <v>6959</v>
      </c>
      <c r="R667" s="85" t="s">
        <v>7030</v>
      </c>
      <c r="S667" s="91" t="s">
        <v>6970</v>
      </c>
      <c r="T667" s="85" t="s">
        <v>7375</v>
      </c>
      <c r="U667" s="85"/>
      <c r="V667" s="87" t="s">
        <v>139</v>
      </c>
      <c r="W667" s="85" t="s">
        <v>37</v>
      </c>
      <c r="X667" s="85"/>
      <c r="Y667" s="85"/>
      <c r="Z667" s="85"/>
      <c r="AA667" s="85"/>
      <c r="AB667" s="85"/>
      <c r="AC667" s="85"/>
      <c r="AD667" s="85"/>
      <c r="AE667" s="85"/>
      <c r="AF667" s="85"/>
      <c r="AG667" s="85"/>
      <c r="AH667" s="85"/>
      <c r="AI667" s="85"/>
      <c r="AJ667" s="85"/>
      <c r="AK667" s="85"/>
      <c r="AL667" s="85"/>
      <c r="AM667" s="85"/>
      <c r="AN667" s="85"/>
      <c r="AO667" s="85"/>
      <c r="AP667" s="12"/>
    </row>
    <row r="668" spans="1:42" ht="17">
      <c r="A668" s="85"/>
      <c r="B668" s="92">
        <v>44364</v>
      </c>
      <c r="C668" s="92"/>
      <c r="D668" s="92">
        <v>44364</v>
      </c>
      <c r="E668" s="92">
        <v>44364</v>
      </c>
      <c r="F668" s="90" t="s">
        <v>6954</v>
      </c>
      <c r="G668" s="5" t="s">
        <v>4890</v>
      </c>
      <c r="H668" s="87" t="s">
        <v>6955</v>
      </c>
      <c r="I668" s="87" t="s">
        <v>3242</v>
      </c>
      <c r="J668" s="85" t="s">
        <v>154</v>
      </c>
      <c r="K668" s="188" t="s">
        <v>8836</v>
      </c>
      <c r="L668" s="172" t="s">
        <v>8837</v>
      </c>
      <c r="M668" s="85" t="s">
        <v>142</v>
      </c>
      <c r="N668" s="85">
        <v>1089</v>
      </c>
      <c r="O668" s="90" t="s">
        <v>6958</v>
      </c>
      <c r="P668" s="90" t="s">
        <v>6958</v>
      </c>
      <c r="Q668" s="85" t="s">
        <v>6959</v>
      </c>
      <c r="R668" s="85" t="s">
        <v>7030</v>
      </c>
      <c r="S668" s="91" t="s">
        <v>6970</v>
      </c>
      <c r="T668" s="85" t="s">
        <v>7375</v>
      </c>
      <c r="U668" s="85"/>
      <c r="V668" s="87" t="s">
        <v>139</v>
      </c>
      <c r="W668" s="85" t="s">
        <v>37</v>
      </c>
      <c r="X668" s="85"/>
      <c r="Y668" s="85"/>
      <c r="Z668" s="85"/>
      <c r="AA668" s="85"/>
      <c r="AB668" s="85"/>
      <c r="AC668" s="85"/>
      <c r="AD668" s="85"/>
      <c r="AE668" s="85"/>
      <c r="AF668" s="85"/>
      <c r="AG668" s="85"/>
      <c r="AH668" s="85"/>
      <c r="AI668" s="85"/>
      <c r="AJ668" s="85"/>
      <c r="AK668" s="85"/>
      <c r="AL668" s="85"/>
      <c r="AM668" s="85"/>
      <c r="AN668" s="85"/>
      <c r="AO668" s="85"/>
      <c r="AP668" s="12"/>
    </row>
    <row r="669" spans="1:42" ht="17">
      <c r="A669" s="85"/>
      <c r="B669" s="92">
        <v>44364</v>
      </c>
      <c r="C669" s="92"/>
      <c r="D669" s="92"/>
      <c r="E669" s="92">
        <v>44364</v>
      </c>
      <c r="F669" s="16"/>
      <c r="G669" s="5" t="s">
        <v>4890</v>
      </c>
      <c r="H669" s="87" t="s">
        <v>6955</v>
      </c>
      <c r="I669" s="87" t="s">
        <v>3242</v>
      </c>
      <c r="J669" s="85" t="s">
        <v>6295</v>
      </c>
      <c r="K669" s="156" t="s">
        <v>8838</v>
      </c>
      <c r="L669" s="172" t="s">
        <v>8839</v>
      </c>
      <c r="M669" s="85" t="s">
        <v>811</v>
      </c>
      <c r="N669" s="85">
        <v>448</v>
      </c>
      <c r="O669" s="90" t="s">
        <v>6957</v>
      </c>
      <c r="P669" s="90" t="s">
        <v>6957</v>
      </c>
      <c r="Q669" s="85" t="s">
        <v>6959</v>
      </c>
      <c r="R669" s="85" t="s">
        <v>7030</v>
      </c>
      <c r="S669" s="91" t="s">
        <v>6970</v>
      </c>
      <c r="T669" s="85"/>
      <c r="U669" s="85"/>
      <c r="V669" s="87" t="s">
        <v>139</v>
      </c>
      <c r="W669" s="85" t="s">
        <v>37</v>
      </c>
      <c r="X669" s="85"/>
      <c r="Y669" s="85"/>
      <c r="Z669" s="85"/>
      <c r="AA669" s="85"/>
      <c r="AB669" s="85"/>
      <c r="AC669" s="85"/>
      <c r="AD669" s="85"/>
      <c r="AE669" s="85"/>
      <c r="AF669" s="85"/>
      <c r="AG669" s="85"/>
      <c r="AH669" s="85"/>
      <c r="AI669" s="85"/>
      <c r="AJ669" s="85"/>
      <c r="AK669" s="85"/>
      <c r="AL669" s="85"/>
      <c r="AM669" s="85"/>
      <c r="AN669" s="85"/>
      <c r="AO669" s="85"/>
      <c r="AP669" s="12"/>
    </row>
    <row r="670" spans="1:42" ht="17">
      <c r="A670" s="85"/>
      <c r="B670" s="92">
        <v>44364</v>
      </c>
      <c r="C670" s="92" t="s">
        <v>7333</v>
      </c>
      <c r="D670" s="92"/>
      <c r="E670" s="92">
        <v>44384</v>
      </c>
      <c r="F670" s="16"/>
      <c r="G670" s="5" t="s">
        <v>4890</v>
      </c>
      <c r="H670" s="87" t="s">
        <v>6955</v>
      </c>
      <c r="I670" s="87" t="s">
        <v>3242</v>
      </c>
      <c r="J670" s="85" t="s">
        <v>146</v>
      </c>
      <c r="K670" s="156" t="s">
        <v>8840</v>
      </c>
      <c r="L670" s="172" t="s">
        <v>8841</v>
      </c>
      <c r="M670" s="85" t="s">
        <v>3907</v>
      </c>
      <c r="N670" s="85">
        <v>4880</v>
      </c>
      <c r="O670" s="90" t="s">
        <v>6982</v>
      </c>
      <c r="P670" s="90"/>
      <c r="Q670" s="85" t="s">
        <v>6959</v>
      </c>
      <c r="R670" s="85" t="s">
        <v>7030</v>
      </c>
      <c r="S670" s="91" t="s">
        <v>6966</v>
      </c>
      <c r="T670" s="85" t="s">
        <v>8842</v>
      </c>
      <c r="U670" s="85"/>
      <c r="V670" s="87" t="s">
        <v>139</v>
      </c>
      <c r="W670" s="85" t="s">
        <v>37</v>
      </c>
      <c r="X670" s="85"/>
      <c r="Y670" s="85"/>
      <c r="Z670" s="85"/>
      <c r="AA670" s="85"/>
      <c r="AB670" s="85"/>
      <c r="AC670" s="85"/>
      <c r="AD670" s="85"/>
      <c r="AE670" s="85"/>
      <c r="AF670" s="85"/>
      <c r="AG670" s="85"/>
      <c r="AH670" s="85"/>
      <c r="AI670" s="85"/>
      <c r="AJ670" s="85"/>
      <c r="AK670" s="85"/>
      <c r="AL670" s="85"/>
      <c r="AM670" s="85"/>
      <c r="AN670" s="85"/>
      <c r="AO670" s="85"/>
      <c r="AP670" s="12"/>
    </row>
    <row r="671" spans="1:42" ht="17">
      <c r="A671" s="85"/>
      <c r="B671" s="92">
        <v>44364</v>
      </c>
      <c r="C671" s="92" t="s">
        <v>7333</v>
      </c>
      <c r="D671" s="92">
        <v>44364</v>
      </c>
      <c r="E671" s="92">
        <v>44364</v>
      </c>
      <c r="F671" s="90" t="s">
        <v>6954</v>
      </c>
      <c r="G671" s="5" t="s">
        <v>4890</v>
      </c>
      <c r="H671" s="87" t="s">
        <v>6955</v>
      </c>
      <c r="I671" s="87" t="s">
        <v>3242</v>
      </c>
      <c r="J671" s="85" t="s">
        <v>281</v>
      </c>
      <c r="K671" s="156" t="s">
        <v>5192</v>
      </c>
      <c r="L671" s="172" t="s">
        <v>8158</v>
      </c>
      <c r="M671" s="87" t="s">
        <v>142</v>
      </c>
      <c r="N671" s="85">
        <v>57190</v>
      </c>
      <c r="O671" s="90" t="s">
        <v>6958</v>
      </c>
      <c r="P671" s="90" t="s">
        <v>6958</v>
      </c>
      <c r="Q671" s="85" t="s">
        <v>6959</v>
      </c>
      <c r="R671" s="85" t="s">
        <v>7030</v>
      </c>
      <c r="S671" s="91" t="s">
        <v>6970</v>
      </c>
      <c r="T671" s="85" t="s">
        <v>7425</v>
      </c>
      <c r="U671" s="85"/>
      <c r="V671" s="87" t="s">
        <v>139</v>
      </c>
      <c r="W671" s="85" t="s">
        <v>37</v>
      </c>
      <c r="X671" s="85"/>
      <c r="Y671" s="85"/>
      <c r="Z671" s="85"/>
      <c r="AA671" s="85"/>
      <c r="AB671" s="85"/>
      <c r="AC671" s="85"/>
      <c r="AD671" s="85"/>
      <c r="AE671" s="85"/>
      <c r="AF671" s="85"/>
      <c r="AG671" s="85"/>
      <c r="AH671" s="85"/>
      <c r="AI671" s="85"/>
      <c r="AJ671" s="85"/>
      <c r="AK671" s="85"/>
      <c r="AL671" s="85"/>
      <c r="AM671" s="85"/>
      <c r="AN671" s="85"/>
      <c r="AO671" s="85"/>
      <c r="AP671" s="12"/>
    </row>
    <row r="672" spans="1:42" ht="17">
      <c r="A672" s="85"/>
      <c r="B672" s="92">
        <v>44364</v>
      </c>
      <c r="C672" s="92"/>
      <c r="D672" s="92">
        <v>44364</v>
      </c>
      <c r="E672" s="92">
        <v>44364</v>
      </c>
      <c r="F672" s="16"/>
      <c r="G672" s="5" t="s">
        <v>4890</v>
      </c>
      <c r="H672" s="87" t="s">
        <v>6955</v>
      </c>
      <c r="I672" s="87" t="s">
        <v>3242</v>
      </c>
      <c r="J672" s="85" t="s">
        <v>6302</v>
      </c>
      <c r="K672" s="156" t="s">
        <v>8843</v>
      </c>
      <c r="L672" s="172" t="s">
        <v>8844</v>
      </c>
      <c r="M672" s="87" t="s">
        <v>8845</v>
      </c>
      <c r="N672" s="85">
        <v>2702</v>
      </c>
      <c r="O672" s="90" t="s">
        <v>6958</v>
      </c>
      <c r="P672" s="90"/>
      <c r="Q672" s="85">
        <v>2021</v>
      </c>
      <c r="R672" s="85">
        <v>6</v>
      </c>
      <c r="S672" s="91" t="s">
        <v>6973</v>
      </c>
      <c r="T672" s="85" t="s">
        <v>140</v>
      </c>
      <c r="U672" s="85"/>
      <c r="V672" s="87" t="s">
        <v>139</v>
      </c>
      <c r="W672" s="85"/>
      <c r="X672" s="85"/>
      <c r="Y672" s="85"/>
      <c r="Z672" s="85"/>
      <c r="AA672" s="85"/>
      <c r="AB672" s="85"/>
      <c r="AC672" s="85"/>
      <c r="AD672" s="85"/>
      <c r="AE672" s="85"/>
      <c r="AF672" s="85"/>
      <c r="AG672" s="85"/>
      <c r="AH672" s="85"/>
      <c r="AI672" s="85"/>
      <c r="AJ672" s="85"/>
      <c r="AK672" s="85"/>
      <c r="AL672" s="85"/>
      <c r="AM672" s="85"/>
      <c r="AN672" s="85"/>
      <c r="AO672" s="85"/>
      <c r="AP672" s="12"/>
    </row>
    <row r="673" spans="1:42" ht="17">
      <c r="A673" s="85"/>
      <c r="B673" s="92">
        <v>44364</v>
      </c>
      <c r="C673" s="92"/>
      <c r="D673" s="92">
        <v>44364</v>
      </c>
      <c r="E673" s="92">
        <v>44364</v>
      </c>
      <c r="F673" s="16"/>
      <c r="G673" s="5" t="s">
        <v>4890</v>
      </c>
      <c r="H673" s="87" t="s">
        <v>6955</v>
      </c>
      <c r="I673" s="87" t="s">
        <v>3242</v>
      </c>
      <c r="J673" s="85" t="s">
        <v>6295</v>
      </c>
      <c r="K673" s="156" t="s">
        <v>6143</v>
      </c>
      <c r="L673" s="172" t="s">
        <v>8846</v>
      </c>
      <c r="M673" s="87" t="s">
        <v>1174</v>
      </c>
      <c r="N673" s="85">
        <v>888</v>
      </c>
      <c r="O673" s="90" t="s">
        <v>6958</v>
      </c>
      <c r="P673" s="90" t="s">
        <v>6958</v>
      </c>
      <c r="Q673" s="85">
        <v>2021</v>
      </c>
      <c r="R673" s="85">
        <v>6</v>
      </c>
      <c r="S673" s="91" t="s">
        <v>6970</v>
      </c>
      <c r="T673" s="85" t="s">
        <v>7425</v>
      </c>
      <c r="U673" s="85"/>
      <c r="V673" s="87" t="s">
        <v>139</v>
      </c>
      <c r="W673" s="85" t="s">
        <v>37</v>
      </c>
      <c r="X673" s="85"/>
      <c r="Y673" s="85"/>
      <c r="Z673" s="85"/>
      <c r="AA673" s="85"/>
      <c r="AB673" s="85"/>
      <c r="AC673" s="85"/>
      <c r="AD673" s="85"/>
      <c r="AE673" s="85"/>
      <c r="AF673" s="85"/>
      <c r="AG673" s="85"/>
      <c r="AH673" s="85"/>
      <c r="AI673" s="85"/>
      <c r="AJ673" s="85"/>
      <c r="AK673" s="85"/>
      <c r="AL673" s="85"/>
      <c r="AM673" s="85"/>
      <c r="AN673" s="85"/>
      <c r="AO673" s="85"/>
      <c r="AP673" s="12"/>
    </row>
    <row r="674" spans="1:42" ht="17">
      <c r="A674" s="85"/>
      <c r="B674" s="92">
        <v>44364</v>
      </c>
      <c r="C674" s="92"/>
      <c r="D674" s="92">
        <v>44364</v>
      </c>
      <c r="E674" s="92">
        <v>44364</v>
      </c>
      <c r="F674" s="16"/>
      <c r="G674" s="5" t="s">
        <v>4890</v>
      </c>
      <c r="H674" s="87" t="s">
        <v>6955</v>
      </c>
      <c r="I674" s="87" t="s">
        <v>3242</v>
      </c>
      <c r="J674" s="85" t="s">
        <v>6317</v>
      </c>
      <c r="K674" s="36">
        <v>695533241</v>
      </c>
      <c r="L674" s="172" t="s">
        <v>8847</v>
      </c>
      <c r="M674" s="87" t="s">
        <v>8848</v>
      </c>
      <c r="N674" s="85">
        <v>40</v>
      </c>
      <c r="O674" s="90" t="s">
        <v>6958</v>
      </c>
      <c r="P674" s="90" t="s">
        <v>6958</v>
      </c>
      <c r="Q674" s="85">
        <v>2021</v>
      </c>
      <c r="R674" s="85">
        <v>6</v>
      </c>
      <c r="S674" s="91" t="s">
        <v>6973</v>
      </c>
      <c r="T674" s="85" t="s">
        <v>7425</v>
      </c>
      <c r="U674" s="85"/>
      <c r="V674" s="87" t="s">
        <v>152</v>
      </c>
      <c r="W674" s="85" t="s">
        <v>37</v>
      </c>
      <c r="X674" s="85"/>
      <c r="Y674" s="85"/>
      <c r="Z674" s="85"/>
      <c r="AA674" s="85"/>
      <c r="AB674" s="85"/>
      <c r="AC674" s="85"/>
      <c r="AD674" s="85"/>
      <c r="AE674" s="85"/>
      <c r="AF674" s="85"/>
      <c r="AG674" s="85"/>
      <c r="AH674" s="85"/>
      <c r="AI674" s="85"/>
      <c r="AJ674" s="85"/>
      <c r="AK674" s="85"/>
      <c r="AL674" s="85"/>
      <c r="AM674" s="85"/>
      <c r="AN674" s="85"/>
      <c r="AO674" s="85"/>
      <c r="AP674" s="12"/>
    </row>
    <row r="675" spans="1:42" ht="17">
      <c r="A675" s="85"/>
      <c r="B675" s="92">
        <v>44364</v>
      </c>
      <c r="C675" s="92"/>
      <c r="D675" s="92">
        <v>44364</v>
      </c>
      <c r="E675" s="92">
        <v>44364</v>
      </c>
      <c r="F675" s="90" t="s">
        <v>6954</v>
      </c>
      <c r="G675" s="5" t="s">
        <v>4890</v>
      </c>
      <c r="H675" s="87" t="s">
        <v>6955</v>
      </c>
      <c r="I675" s="87" t="s">
        <v>3242</v>
      </c>
      <c r="J675" s="85" t="s">
        <v>178</v>
      </c>
      <c r="K675" s="93" t="s">
        <v>4588</v>
      </c>
      <c r="L675" s="85" t="s">
        <v>4374</v>
      </c>
      <c r="M675" s="85" t="s">
        <v>142</v>
      </c>
      <c r="N675" s="85">
        <v>38308.199999999997</v>
      </c>
      <c r="O675" s="90" t="s">
        <v>6958</v>
      </c>
      <c r="P675" s="129"/>
      <c r="Q675" s="85">
        <v>2021</v>
      </c>
      <c r="R675" s="85" t="s">
        <v>7030</v>
      </c>
      <c r="S675" s="130" t="s">
        <v>6970</v>
      </c>
      <c r="T675" s="85"/>
      <c r="U675" s="85"/>
      <c r="V675" s="85" t="s">
        <v>139</v>
      </c>
      <c r="W675" s="85" t="s">
        <v>37</v>
      </c>
      <c r="X675" s="85"/>
      <c r="Y675" s="85"/>
      <c r="Z675" s="85"/>
      <c r="AA675" s="85"/>
      <c r="AB675" s="85"/>
      <c r="AC675" s="85"/>
      <c r="AD675" s="85"/>
      <c r="AE675" s="85"/>
      <c r="AF675" s="85"/>
      <c r="AG675" s="85"/>
      <c r="AH675" s="85"/>
      <c r="AI675" s="85"/>
      <c r="AJ675" s="85"/>
      <c r="AK675" s="85"/>
      <c r="AL675" s="85"/>
      <c r="AM675" s="85"/>
      <c r="AN675" s="85"/>
      <c r="AO675" s="85"/>
      <c r="AP675" s="145"/>
    </row>
    <row r="676" spans="1:42" ht="17">
      <c r="A676" s="85"/>
      <c r="B676" s="92">
        <v>44355</v>
      </c>
      <c r="C676" s="92"/>
      <c r="D676" s="92">
        <v>44365</v>
      </c>
      <c r="E676" s="92">
        <v>44365</v>
      </c>
      <c r="F676" s="16"/>
      <c r="G676" s="5" t="s">
        <v>4890</v>
      </c>
      <c r="H676" s="87" t="s">
        <v>6955</v>
      </c>
      <c r="I676" s="87" t="s">
        <v>3242</v>
      </c>
      <c r="J676" s="85" t="s">
        <v>5487</v>
      </c>
      <c r="K676" s="156" t="s">
        <v>6316</v>
      </c>
      <c r="L676" s="172" t="s">
        <v>7489</v>
      </c>
      <c r="M676" s="85" t="s">
        <v>981</v>
      </c>
      <c r="N676" s="85">
        <v>4483</v>
      </c>
      <c r="O676" s="90" t="s">
        <v>6958</v>
      </c>
      <c r="P676" s="90" t="s">
        <v>6958</v>
      </c>
      <c r="Q676" s="85" t="s">
        <v>6959</v>
      </c>
      <c r="R676" s="85" t="s">
        <v>7030</v>
      </c>
      <c r="S676" s="91" t="s">
        <v>6970</v>
      </c>
      <c r="T676" s="85" t="s">
        <v>82</v>
      </c>
      <c r="U676" s="85"/>
      <c r="V676" s="87" t="s">
        <v>139</v>
      </c>
      <c r="W676" s="85" t="s">
        <v>37</v>
      </c>
      <c r="X676" s="85"/>
      <c r="Y676" s="85"/>
      <c r="Z676" s="85"/>
      <c r="AA676" s="85"/>
      <c r="AB676" s="85"/>
      <c r="AC676" s="85"/>
      <c r="AD676" s="85"/>
      <c r="AE676" s="85"/>
      <c r="AF676" s="85"/>
      <c r="AG676" s="85"/>
      <c r="AH676" s="85"/>
      <c r="AI676" s="85"/>
      <c r="AJ676" s="85"/>
      <c r="AK676" s="85"/>
      <c r="AL676" s="85"/>
      <c r="AM676" s="85"/>
      <c r="AN676" s="85"/>
      <c r="AO676" s="85"/>
      <c r="AP676" s="12"/>
    </row>
    <row r="677" spans="1:42" ht="17">
      <c r="A677" s="85"/>
      <c r="B677" s="92">
        <v>44365</v>
      </c>
      <c r="C677" s="92"/>
      <c r="D677" s="92"/>
      <c r="E677" s="92">
        <v>44365</v>
      </c>
      <c r="F677" s="16"/>
      <c r="G677" s="5" t="s">
        <v>4890</v>
      </c>
      <c r="H677" s="87" t="s">
        <v>6955</v>
      </c>
      <c r="I677" s="87" t="s">
        <v>3242</v>
      </c>
      <c r="J677" s="85" t="s">
        <v>6317</v>
      </c>
      <c r="K677" s="21" t="s">
        <v>8849</v>
      </c>
      <c r="L677" s="172" t="s">
        <v>8850</v>
      </c>
      <c r="M677" s="87" t="s">
        <v>929</v>
      </c>
      <c r="N677" s="85">
        <v>973</v>
      </c>
      <c r="O677" s="90" t="s">
        <v>6957</v>
      </c>
      <c r="P677" s="90" t="s">
        <v>6957</v>
      </c>
      <c r="Q677" s="85">
        <v>2021</v>
      </c>
      <c r="R677" s="85">
        <v>6</v>
      </c>
      <c r="S677" s="91" t="s">
        <v>6961</v>
      </c>
      <c r="T677" s="85"/>
      <c r="U677" s="85"/>
      <c r="V677" s="87" t="s">
        <v>152</v>
      </c>
      <c r="W677" s="85" t="s">
        <v>37</v>
      </c>
      <c r="X677" s="85"/>
      <c r="Y677" s="85"/>
      <c r="Z677" s="85"/>
      <c r="AA677" s="85"/>
      <c r="AB677" s="85"/>
      <c r="AC677" s="85"/>
      <c r="AD677" s="85"/>
      <c r="AE677" s="85"/>
      <c r="AF677" s="85"/>
      <c r="AG677" s="85"/>
      <c r="AH677" s="85"/>
      <c r="AI677" s="85"/>
      <c r="AJ677" s="85"/>
      <c r="AK677" s="85"/>
      <c r="AL677" s="85"/>
      <c r="AM677" s="85"/>
      <c r="AN677" s="85"/>
      <c r="AO677" s="85"/>
      <c r="AP677" s="12"/>
    </row>
    <row r="678" spans="1:42" ht="17">
      <c r="A678" s="85"/>
      <c r="B678" s="92">
        <v>44365</v>
      </c>
      <c r="C678" s="92"/>
      <c r="D678" s="124">
        <v>44377</v>
      </c>
      <c r="E678" s="92">
        <v>44383</v>
      </c>
      <c r="F678" s="16"/>
      <c r="G678" s="5" t="s">
        <v>4890</v>
      </c>
      <c r="H678" s="87" t="s">
        <v>6955</v>
      </c>
      <c r="I678" s="87" t="s">
        <v>3242</v>
      </c>
      <c r="J678" s="85" t="s">
        <v>6317</v>
      </c>
      <c r="K678" s="72" t="s">
        <v>8851</v>
      </c>
      <c r="L678" s="172" t="s">
        <v>8852</v>
      </c>
      <c r="M678" s="87" t="s">
        <v>8853</v>
      </c>
      <c r="N678" s="85">
        <v>34</v>
      </c>
      <c r="O678" s="90" t="s">
        <v>6958</v>
      </c>
      <c r="P678" s="90" t="s">
        <v>6958</v>
      </c>
      <c r="Q678" s="85">
        <v>2021</v>
      </c>
      <c r="R678" s="85">
        <v>6</v>
      </c>
      <c r="S678" s="91" t="s">
        <v>6961</v>
      </c>
      <c r="T678" s="85"/>
      <c r="U678" s="85"/>
      <c r="V678" s="87" t="s">
        <v>152</v>
      </c>
      <c r="W678" s="85" t="s">
        <v>37</v>
      </c>
      <c r="X678" s="85"/>
      <c r="Y678" s="85"/>
      <c r="Z678" s="85"/>
      <c r="AA678" s="85"/>
      <c r="AB678" s="85"/>
      <c r="AC678" s="85"/>
      <c r="AD678" s="85"/>
      <c r="AE678" s="85"/>
      <c r="AF678" s="85"/>
      <c r="AG678" s="85"/>
      <c r="AH678" s="85"/>
      <c r="AI678" s="85"/>
      <c r="AJ678" s="85"/>
      <c r="AK678" s="85"/>
      <c r="AL678" s="85"/>
      <c r="AM678" s="85"/>
      <c r="AN678" s="85"/>
      <c r="AO678" s="85"/>
      <c r="AP678" s="12"/>
    </row>
    <row r="679" spans="1:42" ht="17">
      <c r="A679" s="85"/>
      <c r="B679" s="92">
        <v>44365</v>
      </c>
      <c r="C679" s="92"/>
      <c r="D679" s="92">
        <v>44364</v>
      </c>
      <c r="E679" s="92">
        <v>44365</v>
      </c>
      <c r="F679" s="16"/>
      <c r="G679" s="5" t="s">
        <v>4890</v>
      </c>
      <c r="H679" s="87" t="s">
        <v>6955</v>
      </c>
      <c r="I679" s="87" t="s">
        <v>3242</v>
      </c>
      <c r="J679" s="85" t="s">
        <v>6317</v>
      </c>
      <c r="K679" s="21" t="s">
        <v>8854</v>
      </c>
      <c r="L679" s="34" t="s">
        <v>8855</v>
      </c>
      <c r="M679" s="85" t="s">
        <v>929</v>
      </c>
      <c r="N679" s="85">
        <v>298</v>
      </c>
      <c r="O679" s="90" t="s">
        <v>6958</v>
      </c>
      <c r="P679" s="90" t="s">
        <v>6958</v>
      </c>
      <c r="Q679" s="85">
        <v>2021</v>
      </c>
      <c r="R679" s="85">
        <v>6</v>
      </c>
      <c r="S679" s="91" t="s">
        <v>6973</v>
      </c>
      <c r="T679" s="85" t="s">
        <v>7425</v>
      </c>
      <c r="U679" s="85"/>
      <c r="V679" s="87" t="s">
        <v>139</v>
      </c>
      <c r="W679" s="85" t="s">
        <v>37</v>
      </c>
      <c r="X679" s="85"/>
      <c r="Y679" s="85"/>
      <c r="Z679" s="85"/>
      <c r="AA679" s="85"/>
      <c r="AB679" s="85"/>
      <c r="AC679" s="85"/>
      <c r="AD679" s="85"/>
      <c r="AE679" s="85"/>
      <c r="AF679" s="85"/>
      <c r="AG679" s="85"/>
      <c r="AH679" s="85"/>
      <c r="AI679" s="85"/>
      <c r="AJ679" s="85"/>
      <c r="AK679" s="85"/>
      <c r="AL679" s="85"/>
      <c r="AM679" s="85"/>
      <c r="AN679" s="85"/>
      <c r="AO679" s="85"/>
      <c r="AP679" s="12"/>
    </row>
    <row r="680" spans="1:42" ht="17">
      <c r="A680" s="85"/>
      <c r="B680" s="92">
        <v>44365</v>
      </c>
      <c r="C680" s="92"/>
      <c r="D680" s="92">
        <v>44364</v>
      </c>
      <c r="E680" s="92">
        <v>44365</v>
      </c>
      <c r="F680" s="90" t="s">
        <v>6954</v>
      </c>
      <c r="G680" s="5" t="s">
        <v>4890</v>
      </c>
      <c r="H680" s="87" t="s">
        <v>6955</v>
      </c>
      <c r="I680" s="87" t="s">
        <v>3242</v>
      </c>
      <c r="J680" s="85" t="s">
        <v>5487</v>
      </c>
      <c r="K680" s="156" t="s">
        <v>8856</v>
      </c>
      <c r="L680" s="172" t="s">
        <v>8857</v>
      </c>
      <c r="M680" s="87" t="s">
        <v>287</v>
      </c>
      <c r="N680" s="85">
        <v>4220</v>
      </c>
      <c r="O680" s="90" t="s">
        <v>6958</v>
      </c>
      <c r="P680" s="90" t="s">
        <v>6958</v>
      </c>
      <c r="Q680" s="85">
        <v>2021</v>
      </c>
      <c r="R680" s="85" t="s">
        <v>7030</v>
      </c>
      <c r="S680" s="91" t="s">
        <v>6970</v>
      </c>
      <c r="T680" s="85" t="s">
        <v>7375</v>
      </c>
      <c r="U680" s="85"/>
      <c r="V680" s="87" t="s">
        <v>139</v>
      </c>
      <c r="W680" s="85" t="s">
        <v>35</v>
      </c>
      <c r="X680" s="85"/>
      <c r="Y680" s="85"/>
      <c r="Z680" s="85"/>
      <c r="AA680" s="85"/>
      <c r="AB680" s="85"/>
      <c r="AC680" s="85"/>
      <c r="AD680" s="85"/>
      <c r="AE680" s="85"/>
      <c r="AF680" s="85"/>
      <c r="AG680" s="85"/>
      <c r="AH680" s="85"/>
      <c r="AI680" s="85"/>
      <c r="AJ680" s="85"/>
      <c r="AK680" s="85"/>
      <c r="AL680" s="85"/>
      <c r="AM680" s="85"/>
      <c r="AN680" s="85"/>
      <c r="AO680" s="85"/>
      <c r="AP680" s="12"/>
    </row>
    <row r="681" spans="1:42" ht="17">
      <c r="A681" s="85"/>
      <c r="B681" s="92">
        <v>44365</v>
      </c>
      <c r="C681" s="92"/>
      <c r="D681" s="92">
        <v>44355</v>
      </c>
      <c r="E681" s="92">
        <v>44365</v>
      </c>
      <c r="F681" s="90" t="s">
        <v>6954</v>
      </c>
      <c r="G681" s="5" t="s">
        <v>4890</v>
      </c>
      <c r="H681" s="87" t="s">
        <v>6955</v>
      </c>
      <c r="I681" s="87" t="s">
        <v>3242</v>
      </c>
      <c r="J681" s="85" t="s">
        <v>5487</v>
      </c>
      <c r="K681" s="156" t="s">
        <v>8856</v>
      </c>
      <c r="L681" s="172" t="s">
        <v>8857</v>
      </c>
      <c r="M681" s="87" t="s">
        <v>287</v>
      </c>
      <c r="N681" s="85">
        <v>3090</v>
      </c>
      <c r="O681" s="90" t="s">
        <v>6958</v>
      </c>
      <c r="P681" s="90" t="s">
        <v>6958</v>
      </c>
      <c r="Q681" s="85">
        <v>2021</v>
      </c>
      <c r="R681" s="85" t="s">
        <v>7030</v>
      </c>
      <c r="S681" s="91" t="s">
        <v>6970</v>
      </c>
      <c r="T681" s="85" t="s">
        <v>7375</v>
      </c>
      <c r="U681" s="85"/>
      <c r="V681" s="87" t="s">
        <v>139</v>
      </c>
      <c r="W681" s="85" t="s">
        <v>35</v>
      </c>
      <c r="X681" s="85"/>
      <c r="Y681" s="85"/>
      <c r="Z681" s="85"/>
      <c r="AA681" s="85"/>
      <c r="AB681" s="85"/>
      <c r="AC681" s="85"/>
      <c r="AD681" s="85"/>
      <c r="AE681" s="85"/>
      <c r="AF681" s="85"/>
      <c r="AG681" s="85"/>
      <c r="AH681" s="85"/>
      <c r="AI681" s="85"/>
      <c r="AJ681" s="85"/>
      <c r="AK681" s="85"/>
      <c r="AL681" s="85"/>
      <c r="AM681" s="85"/>
      <c r="AN681" s="85"/>
      <c r="AO681" s="85"/>
      <c r="AP681" s="12"/>
    </row>
    <row r="682" spans="1:42" ht="17">
      <c r="A682" s="85"/>
      <c r="B682" s="92">
        <v>44365</v>
      </c>
      <c r="C682" s="92"/>
      <c r="D682" s="92">
        <v>44359</v>
      </c>
      <c r="E682" s="92">
        <v>44365</v>
      </c>
      <c r="F682" s="16"/>
      <c r="G682" s="5" t="s">
        <v>4890</v>
      </c>
      <c r="H682" s="87" t="s">
        <v>6955</v>
      </c>
      <c r="I682" s="87" t="s">
        <v>3242</v>
      </c>
      <c r="J682" s="85" t="s">
        <v>6317</v>
      </c>
      <c r="K682" s="73" t="s">
        <v>8858</v>
      </c>
      <c r="L682" s="74" t="s">
        <v>8859</v>
      </c>
      <c r="M682" s="85" t="s">
        <v>981</v>
      </c>
      <c r="N682" s="229" t="s">
        <v>8860</v>
      </c>
      <c r="O682" s="90" t="s">
        <v>6958</v>
      </c>
      <c r="P682" s="90" t="s">
        <v>6958</v>
      </c>
      <c r="Q682" s="85">
        <v>2021</v>
      </c>
      <c r="R682" s="85">
        <v>6</v>
      </c>
      <c r="S682" s="91" t="s">
        <v>6973</v>
      </c>
      <c r="T682" s="85" t="s">
        <v>7425</v>
      </c>
      <c r="U682" s="85"/>
      <c r="V682" s="87" t="s">
        <v>139</v>
      </c>
      <c r="W682" s="85" t="s">
        <v>37</v>
      </c>
      <c r="X682" s="85"/>
      <c r="Y682" s="85"/>
      <c r="Z682" s="85"/>
      <c r="AA682" s="85"/>
      <c r="AB682" s="85"/>
      <c r="AC682" s="85"/>
      <c r="AD682" s="85"/>
      <c r="AE682" s="85"/>
      <c r="AF682" s="85"/>
      <c r="AG682" s="85"/>
      <c r="AH682" s="85"/>
      <c r="AI682" s="85"/>
      <c r="AJ682" s="85"/>
      <c r="AK682" s="85"/>
      <c r="AL682" s="85"/>
      <c r="AM682" s="85"/>
      <c r="AN682" s="85"/>
      <c r="AO682" s="85"/>
      <c r="AP682" s="12"/>
    </row>
    <row r="683" spans="1:42" ht="17">
      <c r="A683" s="85"/>
      <c r="B683" s="92">
        <v>44357</v>
      </c>
      <c r="C683" s="92"/>
      <c r="D683" s="92">
        <v>44365</v>
      </c>
      <c r="E683" s="92">
        <v>44369</v>
      </c>
      <c r="F683" s="16"/>
      <c r="G683" s="5" t="s">
        <v>4890</v>
      </c>
      <c r="H683" s="87" t="s">
        <v>6955</v>
      </c>
      <c r="I683" s="87" t="s">
        <v>3242</v>
      </c>
      <c r="J683" s="85" t="s">
        <v>6302</v>
      </c>
      <c r="K683" s="156" t="s">
        <v>6315</v>
      </c>
      <c r="L683" s="172" t="s">
        <v>8861</v>
      </c>
      <c r="M683" s="87" t="s">
        <v>929</v>
      </c>
      <c r="N683" s="85">
        <v>2702</v>
      </c>
      <c r="O683" s="90" t="s">
        <v>6958</v>
      </c>
      <c r="P683" s="90"/>
      <c r="Q683" s="85">
        <v>2021</v>
      </c>
      <c r="R683" s="85">
        <v>6</v>
      </c>
      <c r="S683" s="91" t="s">
        <v>6973</v>
      </c>
      <c r="T683" s="85" t="s">
        <v>140</v>
      </c>
      <c r="U683" s="85"/>
      <c r="V683" s="87" t="s">
        <v>139</v>
      </c>
      <c r="W683" s="85"/>
      <c r="X683" s="85"/>
      <c r="Y683" s="85"/>
      <c r="Z683" s="85"/>
      <c r="AA683" s="85"/>
      <c r="AB683" s="85"/>
      <c r="AC683" s="85"/>
      <c r="AD683" s="85"/>
      <c r="AE683" s="85"/>
      <c r="AF683" s="85"/>
      <c r="AG683" s="85"/>
      <c r="AH683" s="85"/>
      <c r="AI683" s="85"/>
      <c r="AJ683" s="85"/>
      <c r="AK683" s="85"/>
      <c r="AL683" s="85"/>
      <c r="AM683" s="85"/>
      <c r="AN683" s="85"/>
      <c r="AO683" s="85"/>
      <c r="AP683" s="12"/>
    </row>
    <row r="684" spans="1:42" ht="17">
      <c r="A684" s="85"/>
      <c r="B684" s="92">
        <v>44365</v>
      </c>
      <c r="C684" s="92"/>
      <c r="D684" s="92">
        <v>44365</v>
      </c>
      <c r="E684" s="92">
        <v>44365</v>
      </c>
      <c r="F684" s="16"/>
      <c r="G684" s="5" t="s">
        <v>4890</v>
      </c>
      <c r="H684" s="87" t="s">
        <v>6955</v>
      </c>
      <c r="I684" s="87" t="s">
        <v>3242</v>
      </c>
      <c r="J684" s="85" t="s">
        <v>6317</v>
      </c>
      <c r="K684" s="73" t="s">
        <v>6318</v>
      </c>
      <c r="L684" s="74" t="s">
        <v>8862</v>
      </c>
      <c r="M684" s="85" t="s">
        <v>981</v>
      </c>
      <c r="N684" s="85">
        <v>2090</v>
      </c>
      <c r="O684" s="90" t="s">
        <v>6958</v>
      </c>
      <c r="P684" s="90" t="s">
        <v>6958</v>
      </c>
      <c r="Q684" s="85">
        <v>2021</v>
      </c>
      <c r="R684" s="85">
        <v>6</v>
      </c>
      <c r="S684" s="91" t="s">
        <v>6973</v>
      </c>
      <c r="T684" s="85" t="s">
        <v>7425</v>
      </c>
      <c r="U684" s="85"/>
      <c r="V684" s="87" t="s">
        <v>139</v>
      </c>
      <c r="W684" s="85" t="s">
        <v>37</v>
      </c>
      <c r="X684" s="85"/>
      <c r="Y684" s="85"/>
      <c r="Z684" s="85"/>
      <c r="AA684" s="85"/>
      <c r="AB684" s="85"/>
      <c r="AC684" s="85"/>
      <c r="AD684" s="85"/>
      <c r="AE684" s="85"/>
      <c r="AF684" s="85"/>
      <c r="AG684" s="85"/>
      <c r="AH684" s="85"/>
      <c r="AI684" s="85"/>
      <c r="AJ684" s="85"/>
      <c r="AK684" s="85"/>
      <c r="AL684" s="85"/>
      <c r="AM684" s="85"/>
      <c r="AN684" s="85"/>
      <c r="AO684" s="85"/>
      <c r="AP684" s="12"/>
    </row>
    <row r="685" spans="1:42" ht="17">
      <c r="A685" s="85"/>
      <c r="B685" s="92">
        <v>44365</v>
      </c>
      <c r="C685" s="92"/>
      <c r="D685" s="92">
        <v>44364</v>
      </c>
      <c r="E685" s="92">
        <v>44365</v>
      </c>
      <c r="F685" s="16"/>
      <c r="G685" s="5" t="s">
        <v>4890</v>
      </c>
      <c r="H685" s="87" t="s">
        <v>6955</v>
      </c>
      <c r="I685" s="87" t="s">
        <v>3242</v>
      </c>
      <c r="J685" s="85" t="s">
        <v>6317</v>
      </c>
      <c r="K685" s="73" t="s">
        <v>8863</v>
      </c>
      <c r="L685" s="172" t="s">
        <v>8864</v>
      </c>
      <c r="M685" s="85" t="s">
        <v>981</v>
      </c>
      <c r="N685" s="76">
        <v>1249.98</v>
      </c>
      <c r="O685" s="90" t="s">
        <v>6958</v>
      </c>
      <c r="P685" s="90" t="s">
        <v>6958</v>
      </c>
      <c r="Q685" s="85">
        <v>2021</v>
      </c>
      <c r="R685" s="85">
        <v>6</v>
      </c>
      <c r="S685" s="91" t="s">
        <v>6973</v>
      </c>
      <c r="T685" s="85" t="s">
        <v>7425</v>
      </c>
      <c r="U685" s="85"/>
      <c r="V685" s="87" t="s">
        <v>139</v>
      </c>
      <c r="W685" s="85" t="s">
        <v>37</v>
      </c>
      <c r="X685" s="85"/>
      <c r="Y685" s="85"/>
      <c r="Z685" s="85"/>
      <c r="AA685" s="85"/>
      <c r="AB685" s="85"/>
      <c r="AC685" s="85"/>
      <c r="AD685" s="85"/>
      <c r="AE685" s="85"/>
      <c r="AF685" s="85"/>
      <c r="AG685" s="85"/>
      <c r="AH685" s="85"/>
      <c r="AI685" s="85"/>
      <c r="AJ685" s="85"/>
      <c r="AK685" s="85"/>
      <c r="AL685" s="85"/>
      <c r="AM685" s="85"/>
      <c r="AN685" s="85"/>
      <c r="AO685" s="85"/>
      <c r="AP685" s="12"/>
    </row>
    <row r="686" spans="1:42" ht="17">
      <c r="A686" s="85"/>
      <c r="B686" s="92">
        <v>44365</v>
      </c>
      <c r="C686" s="92"/>
      <c r="D686" s="92">
        <v>44365</v>
      </c>
      <c r="E686" s="92">
        <v>44365</v>
      </c>
      <c r="F686" s="90" t="s">
        <v>6954</v>
      </c>
      <c r="G686" s="5" t="s">
        <v>4890</v>
      </c>
      <c r="H686" s="87" t="s">
        <v>6955</v>
      </c>
      <c r="I686" s="87" t="s">
        <v>3242</v>
      </c>
      <c r="J686" s="85" t="s">
        <v>175</v>
      </c>
      <c r="K686" s="230" t="s">
        <v>5143</v>
      </c>
      <c r="L686" s="172" t="s">
        <v>7306</v>
      </c>
      <c r="M686" s="87" t="s">
        <v>200</v>
      </c>
      <c r="N686" s="85">
        <v>1699</v>
      </c>
      <c r="O686" s="90" t="s">
        <v>6958</v>
      </c>
      <c r="P686" s="90" t="s">
        <v>6958</v>
      </c>
      <c r="Q686" s="85">
        <v>2021</v>
      </c>
      <c r="R686" s="85">
        <v>6</v>
      </c>
      <c r="S686" s="91" t="s">
        <v>6970</v>
      </c>
      <c r="T686" s="85" t="s">
        <v>7425</v>
      </c>
      <c r="U686" s="85"/>
      <c r="V686" s="87" t="s">
        <v>139</v>
      </c>
      <c r="W686" s="85" t="s">
        <v>37</v>
      </c>
      <c r="X686" s="85"/>
      <c r="Y686" s="85"/>
      <c r="Z686" s="85"/>
      <c r="AA686" s="85"/>
      <c r="AB686" s="85"/>
      <c r="AC686" s="85"/>
      <c r="AD686" s="85"/>
      <c r="AE686" s="85"/>
      <c r="AF686" s="85"/>
      <c r="AG686" s="85"/>
      <c r="AH686" s="85"/>
      <c r="AI686" s="85"/>
      <c r="AJ686" s="85"/>
      <c r="AK686" s="85"/>
      <c r="AL686" s="85"/>
      <c r="AM686" s="85"/>
      <c r="AN686" s="85"/>
      <c r="AO686" s="85"/>
      <c r="AP686" s="12"/>
    </row>
    <row r="687" spans="1:42" ht="17">
      <c r="A687" s="85"/>
      <c r="B687" s="92">
        <v>44365</v>
      </c>
      <c r="C687" s="92"/>
      <c r="D687" s="92"/>
      <c r="E687" s="92">
        <v>44365</v>
      </c>
      <c r="F687" s="16"/>
      <c r="G687" s="5" t="s">
        <v>4890</v>
      </c>
      <c r="H687" s="87" t="s">
        <v>6955</v>
      </c>
      <c r="I687" s="87" t="s">
        <v>3242</v>
      </c>
      <c r="J687" s="85" t="s">
        <v>6281</v>
      </c>
      <c r="K687" s="156" t="s">
        <v>8865</v>
      </c>
      <c r="L687" s="172" t="s">
        <v>8866</v>
      </c>
      <c r="M687" s="87" t="s">
        <v>142</v>
      </c>
      <c r="N687" s="85">
        <v>135000</v>
      </c>
      <c r="O687" s="90" t="s">
        <v>6957</v>
      </c>
      <c r="P687" s="90" t="s">
        <v>6957</v>
      </c>
      <c r="Q687" s="85">
        <v>2021</v>
      </c>
      <c r="R687" s="85">
        <v>6</v>
      </c>
      <c r="S687" s="91" t="s">
        <v>6970</v>
      </c>
      <c r="T687" s="85"/>
      <c r="U687" s="85"/>
      <c r="V687" s="87" t="s">
        <v>139</v>
      </c>
      <c r="W687" s="85" t="s">
        <v>37</v>
      </c>
      <c r="X687" s="85"/>
      <c r="Y687" s="85"/>
      <c r="Z687" s="85"/>
      <c r="AA687" s="85"/>
      <c r="AB687" s="85"/>
      <c r="AC687" s="85"/>
      <c r="AD687" s="85"/>
      <c r="AE687" s="85"/>
      <c r="AF687" s="85"/>
      <c r="AG687" s="85"/>
      <c r="AH687" s="85"/>
      <c r="AI687" s="85"/>
      <c r="AJ687" s="85"/>
      <c r="AK687" s="85"/>
      <c r="AL687" s="85"/>
      <c r="AM687" s="85"/>
      <c r="AN687" s="85"/>
      <c r="AO687" s="85"/>
      <c r="AP687" s="12"/>
    </row>
    <row r="688" spans="1:42" ht="17">
      <c r="A688" s="85"/>
      <c r="B688" s="92">
        <v>44365</v>
      </c>
      <c r="C688" s="92"/>
      <c r="D688" s="92">
        <v>44368</v>
      </c>
      <c r="E688" s="92">
        <v>44365</v>
      </c>
      <c r="F688" s="16"/>
      <c r="G688" s="5" t="s">
        <v>4890</v>
      </c>
      <c r="H688" s="87" t="s">
        <v>6955</v>
      </c>
      <c r="I688" s="87" t="s">
        <v>3242</v>
      </c>
      <c r="J688" s="85" t="s">
        <v>6295</v>
      </c>
      <c r="K688" s="73" t="s">
        <v>8867</v>
      </c>
      <c r="L688" s="172" t="s">
        <v>8868</v>
      </c>
      <c r="M688" s="87" t="s">
        <v>1787</v>
      </c>
      <c r="N688" s="85">
        <v>1109.8</v>
      </c>
      <c r="O688" s="90" t="s">
        <v>6958</v>
      </c>
      <c r="P688" s="90" t="s">
        <v>6958</v>
      </c>
      <c r="Q688" s="85">
        <v>2021</v>
      </c>
      <c r="R688" s="85">
        <v>6</v>
      </c>
      <c r="S688" s="91" t="s">
        <v>6970</v>
      </c>
      <c r="T688" s="85" t="s">
        <v>7425</v>
      </c>
      <c r="U688" s="85"/>
      <c r="V688" s="87" t="s">
        <v>139</v>
      </c>
      <c r="W688" s="85" t="s">
        <v>37</v>
      </c>
      <c r="X688" s="85"/>
      <c r="Y688" s="85"/>
      <c r="Z688" s="85"/>
      <c r="AA688" s="85"/>
      <c r="AB688" s="85"/>
      <c r="AC688" s="85"/>
      <c r="AD688" s="85"/>
      <c r="AE688" s="85"/>
      <c r="AF688" s="85"/>
      <c r="AG688" s="85"/>
      <c r="AH688" s="85"/>
      <c r="AI688" s="85"/>
      <c r="AJ688" s="85"/>
      <c r="AK688" s="85"/>
      <c r="AL688" s="85"/>
      <c r="AM688" s="85"/>
      <c r="AN688" s="85"/>
      <c r="AO688" s="85"/>
      <c r="AP688" s="12"/>
    </row>
    <row r="689" spans="1:42" ht="17">
      <c r="A689" s="85"/>
      <c r="B689" s="92">
        <v>44365</v>
      </c>
      <c r="C689" s="92"/>
      <c r="D689" s="92">
        <v>44369</v>
      </c>
      <c r="E689" s="92">
        <v>44365</v>
      </c>
      <c r="F689" s="16"/>
      <c r="G689" s="5" t="s">
        <v>4890</v>
      </c>
      <c r="H689" s="87" t="s">
        <v>6955</v>
      </c>
      <c r="I689" s="87" t="s">
        <v>3242</v>
      </c>
      <c r="J689" s="85" t="s">
        <v>156</v>
      </c>
      <c r="K689" s="73" t="s">
        <v>8869</v>
      </c>
      <c r="L689" s="74" t="s">
        <v>8870</v>
      </c>
      <c r="M689" s="87" t="s">
        <v>142</v>
      </c>
      <c r="N689" s="85">
        <v>26000</v>
      </c>
      <c r="O689" s="90" t="s">
        <v>6958</v>
      </c>
      <c r="P689" s="90" t="s">
        <v>6958</v>
      </c>
      <c r="Q689" s="85">
        <v>2021</v>
      </c>
      <c r="R689" s="85">
        <v>6</v>
      </c>
      <c r="S689" s="91" t="s">
        <v>6966</v>
      </c>
      <c r="T689" s="85" t="s">
        <v>8871</v>
      </c>
      <c r="U689" s="85"/>
      <c r="V689" s="87" t="s">
        <v>139</v>
      </c>
      <c r="W689" s="85" t="s">
        <v>37</v>
      </c>
      <c r="X689" s="85"/>
      <c r="Y689" s="85"/>
      <c r="Z689" s="85"/>
      <c r="AA689" s="85"/>
      <c r="AB689" s="85"/>
      <c r="AC689" s="85"/>
      <c r="AD689" s="85"/>
      <c r="AE689" s="85"/>
      <c r="AF689" s="85"/>
      <c r="AG689" s="85"/>
      <c r="AH689" s="85"/>
      <c r="AI689" s="85"/>
      <c r="AJ689" s="85"/>
      <c r="AK689" s="85"/>
      <c r="AL689" s="85"/>
      <c r="AM689" s="85"/>
      <c r="AN689" s="85"/>
      <c r="AO689" s="85"/>
      <c r="AP689" s="12"/>
    </row>
    <row r="690" spans="1:42" ht="17">
      <c r="A690" s="85"/>
      <c r="B690" s="92">
        <v>44365</v>
      </c>
      <c r="C690" s="92"/>
      <c r="D690" s="92"/>
      <c r="E690" s="92">
        <v>44365</v>
      </c>
      <c r="F690" s="16"/>
      <c r="G690" s="5" t="s">
        <v>4890</v>
      </c>
      <c r="H690" s="87" t="s">
        <v>6955</v>
      </c>
      <c r="I690" s="87" t="s">
        <v>3242</v>
      </c>
      <c r="J690" s="85" t="s">
        <v>6295</v>
      </c>
      <c r="K690" s="156" t="s">
        <v>8872</v>
      </c>
      <c r="L690" s="172" t="s">
        <v>8873</v>
      </c>
      <c r="M690" s="87" t="s">
        <v>142</v>
      </c>
      <c r="N690" s="85">
        <v>1000</v>
      </c>
      <c r="O690" s="90" t="s">
        <v>6957</v>
      </c>
      <c r="P690" s="90" t="s">
        <v>6957</v>
      </c>
      <c r="Q690" s="85">
        <v>2021</v>
      </c>
      <c r="R690" s="85"/>
      <c r="S690" s="91"/>
      <c r="T690" s="85"/>
      <c r="U690" s="85"/>
      <c r="V690" s="87" t="s">
        <v>139</v>
      </c>
      <c r="W690" s="85" t="s">
        <v>37</v>
      </c>
      <c r="X690" s="85"/>
      <c r="Y690" s="85"/>
      <c r="Z690" s="85"/>
      <c r="AA690" s="85"/>
      <c r="AB690" s="85"/>
      <c r="AC690" s="85"/>
      <c r="AD690" s="85"/>
      <c r="AE690" s="85"/>
      <c r="AF690" s="85"/>
      <c r="AG690" s="85"/>
      <c r="AH690" s="85"/>
      <c r="AI690" s="85"/>
      <c r="AJ690" s="85"/>
      <c r="AK690" s="85"/>
      <c r="AL690" s="85"/>
      <c r="AM690" s="85"/>
      <c r="AN690" s="85"/>
      <c r="AO690" s="85"/>
      <c r="AP690" s="12"/>
    </row>
    <row r="691" spans="1:42" ht="17">
      <c r="A691" s="85"/>
      <c r="B691" s="92">
        <v>44365</v>
      </c>
      <c r="C691" s="92"/>
      <c r="D691" s="92">
        <v>44365</v>
      </c>
      <c r="E691" s="92">
        <v>44365</v>
      </c>
      <c r="F691" s="16"/>
      <c r="G691" s="5" t="s">
        <v>4890</v>
      </c>
      <c r="H691" s="87" t="s">
        <v>6955</v>
      </c>
      <c r="I691" s="87" t="s">
        <v>3242</v>
      </c>
      <c r="J691" s="85" t="s">
        <v>154</v>
      </c>
      <c r="K691" s="188" t="s">
        <v>8874</v>
      </c>
      <c r="L691" s="172" t="s">
        <v>8875</v>
      </c>
      <c r="M691" s="87" t="s">
        <v>213</v>
      </c>
      <c r="N691" s="85">
        <v>99</v>
      </c>
      <c r="O691" s="90" t="s">
        <v>6958</v>
      </c>
      <c r="P691" s="90" t="s">
        <v>6958</v>
      </c>
      <c r="Q691" s="85">
        <v>2021</v>
      </c>
      <c r="R691" s="85">
        <v>6</v>
      </c>
      <c r="S691" s="91" t="s">
        <v>6970</v>
      </c>
      <c r="T691" s="85"/>
      <c r="U691" s="85"/>
      <c r="V691" s="87" t="s">
        <v>139</v>
      </c>
      <c r="W691" s="85" t="s">
        <v>37</v>
      </c>
      <c r="X691" s="85"/>
      <c r="Y691" s="85"/>
      <c r="Z691" s="85"/>
      <c r="AA691" s="85"/>
      <c r="AB691" s="85"/>
      <c r="AC691" s="85"/>
      <c r="AD691" s="85"/>
      <c r="AE691" s="85"/>
      <c r="AF691" s="85"/>
      <c r="AG691" s="85"/>
      <c r="AH691" s="85"/>
      <c r="AI691" s="85"/>
      <c r="AJ691" s="85"/>
      <c r="AK691" s="85"/>
      <c r="AL691" s="85"/>
      <c r="AM691" s="85"/>
      <c r="AN691" s="85"/>
      <c r="AO691" s="85"/>
      <c r="AP691" s="12"/>
    </row>
    <row r="692" spans="1:42" ht="17">
      <c r="A692" s="115"/>
      <c r="B692" s="92">
        <v>44365</v>
      </c>
      <c r="C692" s="105"/>
      <c r="D692" s="92">
        <v>44365</v>
      </c>
      <c r="E692" s="92">
        <v>44365</v>
      </c>
      <c r="F692" s="75"/>
      <c r="G692" s="5" t="s">
        <v>4890</v>
      </c>
      <c r="H692" s="87" t="s">
        <v>6955</v>
      </c>
      <c r="I692" s="87" t="s">
        <v>3242</v>
      </c>
      <c r="J692" s="85" t="s">
        <v>156</v>
      </c>
      <c r="K692" s="73" t="s">
        <v>5138</v>
      </c>
      <c r="L692" s="74" t="s">
        <v>7951</v>
      </c>
      <c r="M692" s="87" t="s">
        <v>142</v>
      </c>
      <c r="N692" s="76">
        <v>6676.56</v>
      </c>
      <c r="O692" s="90" t="s">
        <v>6958</v>
      </c>
      <c r="P692" s="90" t="s">
        <v>6958</v>
      </c>
      <c r="Q692" s="85">
        <v>2021</v>
      </c>
      <c r="R692" s="85">
        <v>6</v>
      </c>
      <c r="S692" s="91" t="s">
        <v>6970</v>
      </c>
      <c r="T692" s="85" t="s">
        <v>7425</v>
      </c>
      <c r="U692" s="115"/>
      <c r="V692" s="87" t="s">
        <v>139</v>
      </c>
      <c r="W692" s="85" t="s">
        <v>37</v>
      </c>
      <c r="X692" s="115"/>
      <c r="Y692" s="115"/>
      <c r="Z692" s="115"/>
      <c r="AA692" s="115"/>
      <c r="AB692" s="115"/>
      <c r="AC692" s="115"/>
      <c r="AD692" s="115"/>
      <c r="AE692" s="115"/>
      <c r="AF692" s="115"/>
      <c r="AG692" s="115"/>
      <c r="AH692" s="115"/>
      <c r="AI692" s="115"/>
      <c r="AJ692" s="115"/>
      <c r="AK692" s="115"/>
      <c r="AL692" s="115"/>
      <c r="AM692" s="115"/>
      <c r="AN692" s="115"/>
      <c r="AO692" s="115"/>
      <c r="AP692" s="37"/>
    </row>
    <row r="693" spans="1:42" ht="17">
      <c r="A693" s="115"/>
      <c r="B693" s="92">
        <v>44365</v>
      </c>
      <c r="C693" s="105"/>
      <c r="D693" s="92">
        <v>44365</v>
      </c>
      <c r="E693" s="92">
        <v>44365</v>
      </c>
      <c r="F693" s="75"/>
      <c r="G693" s="5" t="s">
        <v>4890</v>
      </c>
      <c r="H693" s="87" t="s">
        <v>6955</v>
      </c>
      <c r="I693" s="87" t="s">
        <v>3242</v>
      </c>
      <c r="J693" s="115" t="s">
        <v>154</v>
      </c>
      <c r="K693" s="168" t="s">
        <v>5683</v>
      </c>
      <c r="L693" s="221" t="s">
        <v>8876</v>
      </c>
      <c r="M693" s="117" t="s">
        <v>7480</v>
      </c>
      <c r="N693" s="115">
        <v>4148.3999999999996</v>
      </c>
      <c r="O693" s="135" t="s">
        <v>6958</v>
      </c>
      <c r="P693" s="135" t="s">
        <v>6958</v>
      </c>
      <c r="Q693" s="85">
        <v>2021</v>
      </c>
      <c r="R693" s="85">
        <v>6</v>
      </c>
      <c r="S693" s="91" t="s">
        <v>6970</v>
      </c>
      <c r="T693" s="85" t="s">
        <v>82</v>
      </c>
      <c r="U693" s="115"/>
      <c r="V693" s="87" t="s">
        <v>139</v>
      </c>
      <c r="W693" s="115" t="s">
        <v>37</v>
      </c>
      <c r="X693" s="115"/>
      <c r="Y693" s="115"/>
      <c r="Z693" s="115"/>
      <c r="AA693" s="115"/>
      <c r="AB693" s="115"/>
      <c r="AC693" s="115"/>
      <c r="AD693" s="115"/>
      <c r="AE693" s="115"/>
      <c r="AF693" s="115"/>
      <c r="AG693" s="115"/>
      <c r="AH693" s="115"/>
      <c r="AI693" s="115"/>
      <c r="AJ693" s="115"/>
      <c r="AK693" s="115"/>
      <c r="AL693" s="115"/>
      <c r="AM693" s="115"/>
      <c r="AN693" s="115"/>
      <c r="AO693" s="115"/>
      <c r="AP693" s="37"/>
    </row>
    <row r="694" spans="1:42" ht="17">
      <c r="A694" s="85"/>
      <c r="B694" s="92">
        <v>44365</v>
      </c>
      <c r="C694" s="92"/>
      <c r="D694" s="92"/>
      <c r="E694" s="92">
        <v>44365</v>
      </c>
      <c r="F694" s="16"/>
      <c r="G694" s="5" t="s">
        <v>4890</v>
      </c>
      <c r="H694" s="87" t="s">
        <v>6955</v>
      </c>
      <c r="I694" s="87" t="s">
        <v>3242</v>
      </c>
      <c r="J694" s="85" t="s">
        <v>6295</v>
      </c>
      <c r="K694" s="188" t="s">
        <v>8877</v>
      </c>
      <c r="L694" s="172" t="s">
        <v>8878</v>
      </c>
      <c r="M694" s="87" t="s">
        <v>811</v>
      </c>
      <c r="N694" s="85">
        <v>1528</v>
      </c>
      <c r="O694" s="90" t="s">
        <v>6982</v>
      </c>
      <c r="P694" s="90" t="s">
        <v>6982</v>
      </c>
      <c r="Q694" s="85">
        <v>2021</v>
      </c>
      <c r="R694" s="85">
        <v>6</v>
      </c>
      <c r="S694" s="91" t="s">
        <v>6966</v>
      </c>
      <c r="T694" s="85"/>
      <c r="U694" s="85"/>
      <c r="V694" s="87" t="s">
        <v>139</v>
      </c>
      <c r="W694" s="85" t="s">
        <v>37</v>
      </c>
      <c r="X694" s="85"/>
      <c r="Y694" s="85"/>
      <c r="Z694" s="85"/>
      <c r="AA694" s="85"/>
      <c r="AB694" s="85"/>
      <c r="AC694" s="85"/>
      <c r="AD694" s="85"/>
      <c r="AE694" s="85"/>
      <c r="AF694" s="85"/>
      <c r="AG694" s="85"/>
      <c r="AH694" s="85"/>
      <c r="AI694" s="85"/>
      <c r="AJ694" s="85"/>
      <c r="AK694" s="85"/>
      <c r="AL694" s="85"/>
      <c r="AM694" s="85"/>
      <c r="AN694" s="85"/>
      <c r="AO694" s="85"/>
      <c r="AP694" s="12"/>
    </row>
    <row r="695" spans="1:42" ht="17">
      <c r="A695" s="85"/>
      <c r="B695" s="92">
        <v>44365</v>
      </c>
      <c r="C695" s="92"/>
      <c r="D695" s="92"/>
      <c r="E695" s="92">
        <v>44365</v>
      </c>
      <c r="F695" s="16"/>
      <c r="G695" s="5" t="s">
        <v>4890</v>
      </c>
      <c r="H695" s="87" t="s">
        <v>6955</v>
      </c>
      <c r="I695" s="87" t="s">
        <v>3242</v>
      </c>
      <c r="J695" s="85" t="s">
        <v>6279</v>
      </c>
      <c r="K695" s="188" t="s">
        <v>8797</v>
      </c>
      <c r="L695" s="172" t="s">
        <v>8798</v>
      </c>
      <c r="M695" s="87" t="s">
        <v>8879</v>
      </c>
      <c r="N695" s="85"/>
      <c r="O695" s="90" t="s">
        <v>6965</v>
      </c>
      <c r="P695" s="90" t="s">
        <v>6965</v>
      </c>
      <c r="Q695" s="85">
        <v>2021</v>
      </c>
      <c r="R695" s="85">
        <v>7</v>
      </c>
      <c r="S695" s="91" t="s">
        <v>6966</v>
      </c>
      <c r="T695" s="85"/>
      <c r="U695" s="85"/>
      <c r="V695" s="87" t="s">
        <v>139</v>
      </c>
      <c r="W695" s="85" t="s">
        <v>37</v>
      </c>
      <c r="X695" s="85"/>
      <c r="Y695" s="85"/>
      <c r="Z695" s="85"/>
      <c r="AA695" s="85"/>
      <c r="AB695" s="85"/>
      <c r="AC695" s="85"/>
      <c r="AD695" s="85"/>
      <c r="AE695" s="85"/>
      <c r="AF695" s="85"/>
      <c r="AG695" s="85"/>
      <c r="AH695" s="85"/>
      <c r="AI695" s="85"/>
      <c r="AJ695" s="85"/>
      <c r="AK695" s="85"/>
      <c r="AL695" s="85"/>
      <c r="AM695" s="85"/>
      <c r="AN695" s="85"/>
      <c r="AO695" s="85"/>
      <c r="AP695" s="12"/>
    </row>
    <row r="696" spans="1:42" ht="17">
      <c r="A696" s="115"/>
      <c r="B696" s="105">
        <v>44365</v>
      </c>
      <c r="C696" s="105"/>
      <c r="D696" s="105">
        <v>44365</v>
      </c>
      <c r="E696" s="105">
        <v>44365</v>
      </c>
      <c r="F696" s="75"/>
      <c r="G696" s="5" t="s">
        <v>4890</v>
      </c>
      <c r="H696" s="87" t="s">
        <v>6955</v>
      </c>
      <c r="I696" s="87" t="s">
        <v>3242</v>
      </c>
      <c r="J696" s="115" t="s">
        <v>6281</v>
      </c>
      <c r="K696" s="178" t="s">
        <v>6320</v>
      </c>
      <c r="L696" s="221" t="s">
        <v>8880</v>
      </c>
      <c r="M696" s="117" t="s">
        <v>8881</v>
      </c>
      <c r="N696" s="115">
        <v>929</v>
      </c>
      <c r="O696" s="135" t="s">
        <v>6958</v>
      </c>
      <c r="P696" s="135" t="s">
        <v>6958</v>
      </c>
      <c r="Q696" s="115">
        <v>2021</v>
      </c>
      <c r="R696" s="115">
        <v>6</v>
      </c>
      <c r="S696" s="122" t="s">
        <v>6970</v>
      </c>
      <c r="T696" s="115" t="s">
        <v>82</v>
      </c>
      <c r="U696" s="115"/>
      <c r="V696" s="117" t="s">
        <v>8882</v>
      </c>
      <c r="W696" s="115" t="s">
        <v>37</v>
      </c>
      <c r="X696" s="115"/>
      <c r="Y696" s="115"/>
      <c r="Z696" s="115"/>
      <c r="AA696" s="115"/>
      <c r="AB696" s="115"/>
      <c r="AC696" s="115"/>
      <c r="AD696" s="115"/>
      <c r="AE696" s="115"/>
      <c r="AF696" s="115"/>
      <c r="AG696" s="115"/>
      <c r="AH696" s="115"/>
      <c r="AI696" s="115"/>
      <c r="AJ696" s="115"/>
      <c r="AK696" s="115"/>
      <c r="AL696" s="115"/>
      <c r="AM696" s="115"/>
      <c r="AN696" s="115"/>
      <c r="AO696" s="115"/>
      <c r="AP696" s="37"/>
    </row>
    <row r="697" spans="1:42" ht="28">
      <c r="A697" s="85"/>
      <c r="B697" s="92">
        <v>44365</v>
      </c>
      <c r="C697" s="92"/>
      <c r="D697" s="92">
        <v>44365</v>
      </c>
      <c r="E697" s="92">
        <v>44365</v>
      </c>
      <c r="F697" s="90" t="s">
        <v>6954</v>
      </c>
      <c r="G697" s="5" t="s">
        <v>4890</v>
      </c>
      <c r="H697" s="87" t="s">
        <v>6955</v>
      </c>
      <c r="I697" s="87" t="s">
        <v>3242</v>
      </c>
      <c r="J697" s="85" t="s">
        <v>175</v>
      </c>
      <c r="K697" s="156" t="s">
        <v>5970</v>
      </c>
      <c r="L697" s="204" t="s">
        <v>8340</v>
      </c>
      <c r="M697" s="87" t="s">
        <v>1010</v>
      </c>
      <c r="N697" s="85">
        <v>1699.15</v>
      </c>
      <c r="O697" s="90" t="s">
        <v>6958</v>
      </c>
      <c r="P697" s="90" t="s">
        <v>6958</v>
      </c>
      <c r="Q697" s="115">
        <v>2021</v>
      </c>
      <c r="R697" s="115">
        <v>6</v>
      </c>
      <c r="S697" s="91" t="s">
        <v>6970</v>
      </c>
      <c r="T697" s="85" t="s">
        <v>7375</v>
      </c>
      <c r="U697" s="85"/>
      <c r="V697" s="87" t="s">
        <v>139</v>
      </c>
      <c r="W697" s="85" t="s">
        <v>37</v>
      </c>
      <c r="X697" s="85"/>
      <c r="Y697" s="85"/>
      <c r="Z697" s="85"/>
      <c r="AA697" s="85"/>
      <c r="AB697" s="85"/>
      <c r="AC697" s="85"/>
      <c r="AD697" s="85"/>
      <c r="AE697" s="85"/>
      <c r="AF697" s="85"/>
      <c r="AG697" s="85"/>
      <c r="AH697" s="85"/>
      <c r="AI697" s="85"/>
      <c r="AJ697" s="85"/>
      <c r="AK697" s="85"/>
      <c r="AL697" s="85"/>
      <c r="AM697" s="85"/>
      <c r="AN697" s="85"/>
      <c r="AO697" s="85"/>
      <c r="AP697" s="12"/>
    </row>
    <row r="698" spans="1:42" ht="17">
      <c r="A698" s="85"/>
      <c r="B698" s="92">
        <v>44365</v>
      </c>
      <c r="C698" s="92"/>
      <c r="D698" s="92"/>
      <c r="E698" s="92">
        <v>44365</v>
      </c>
      <c r="F698" s="90" t="s">
        <v>6954</v>
      </c>
      <c r="G698" s="5" t="s">
        <v>4890</v>
      </c>
      <c r="H698" s="87" t="s">
        <v>6955</v>
      </c>
      <c r="I698" s="87" t="s">
        <v>3242</v>
      </c>
      <c r="J698" s="85" t="s">
        <v>6279</v>
      </c>
      <c r="K698" s="156" t="s">
        <v>8883</v>
      </c>
      <c r="L698" s="172" t="s">
        <v>8884</v>
      </c>
      <c r="M698" s="87" t="s">
        <v>7080</v>
      </c>
      <c r="N698" s="85">
        <v>199</v>
      </c>
      <c r="O698" s="90" t="s">
        <v>6958</v>
      </c>
      <c r="P698" s="90" t="s">
        <v>6958</v>
      </c>
      <c r="Q698" s="85">
        <v>2021</v>
      </c>
      <c r="R698" s="85">
        <v>7</v>
      </c>
      <c r="S698" s="91" t="s">
        <v>6966</v>
      </c>
      <c r="T698" s="85" t="s">
        <v>7425</v>
      </c>
      <c r="U698" s="85"/>
      <c r="V698" s="87" t="s">
        <v>139</v>
      </c>
      <c r="W698" s="85"/>
      <c r="X698" s="85"/>
      <c r="Y698" s="85"/>
      <c r="Z698" s="85"/>
      <c r="AA698" s="85"/>
      <c r="AB698" s="85"/>
      <c r="AC698" s="85"/>
      <c r="AD698" s="85"/>
      <c r="AE698" s="85"/>
      <c r="AF698" s="85"/>
      <c r="AG698" s="85"/>
      <c r="AH698" s="85"/>
      <c r="AI698" s="85"/>
      <c r="AJ698" s="85"/>
      <c r="AK698" s="85"/>
      <c r="AL698" s="85"/>
      <c r="AM698" s="85"/>
      <c r="AN698" s="85"/>
      <c r="AO698" s="85"/>
      <c r="AP698" s="12"/>
    </row>
    <row r="699" spans="1:42" ht="17">
      <c r="A699" s="85"/>
      <c r="B699" s="92">
        <v>44364</v>
      </c>
      <c r="C699" s="92"/>
      <c r="D699" s="92">
        <v>44365</v>
      </c>
      <c r="E699" s="92">
        <v>44365</v>
      </c>
      <c r="F699" s="16"/>
      <c r="G699" s="5" t="s">
        <v>4890</v>
      </c>
      <c r="H699" s="87" t="s">
        <v>6955</v>
      </c>
      <c r="I699" s="87" t="s">
        <v>3242</v>
      </c>
      <c r="J699" s="85" t="s">
        <v>6295</v>
      </c>
      <c r="K699" s="73" t="s">
        <v>8885</v>
      </c>
      <c r="L699" s="172" t="s">
        <v>8886</v>
      </c>
      <c r="M699" s="87" t="s">
        <v>1066</v>
      </c>
      <c r="N699" s="85">
        <v>3209</v>
      </c>
      <c r="O699" s="90" t="s">
        <v>6958</v>
      </c>
      <c r="P699" s="90" t="s">
        <v>6958</v>
      </c>
      <c r="Q699" s="85">
        <v>2021</v>
      </c>
      <c r="R699" s="85">
        <v>6</v>
      </c>
      <c r="S699" s="91" t="s">
        <v>6970</v>
      </c>
      <c r="T699" s="85" t="s">
        <v>7375</v>
      </c>
      <c r="U699" s="85"/>
      <c r="V699" s="87" t="s">
        <v>139</v>
      </c>
      <c r="W699" s="85" t="s">
        <v>37</v>
      </c>
      <c r="X699" s="85"/>
      <c r="Y699" s="85"/>
      <c r="Z699" s="85"/>
      <c r="AA699" s="85"/>
      <c r="AB699" s="85"/>
      <c r="AC699" s="85"/>
      <c r="AD699" s="85"/>
      <c r="AE699" s="85"/>
      <c r="AF699" s="85"/>
      <c r="AG699" s="85"/>
      <c r="AH699" s="85"/>
      <c r="AI699" s="85"/>
      <c r="AJ699" s="85"/>
      <c r="AK699" s="85"/>
      <c r="AL699" s="85"/>
      <c r="AM699" s="85"/>
      <c r="AN699" s="85"/>
      <c r="AO699" s="85"/>
      <c r="AP699" s="12"/>
    </row>
    <row r="700" spans="1:42" ht="17">
      <c r="A700" s="85"/>
      <c r="B700" s="92">
        <v>44365</v>
      </c>
      <c r="C700" s="92"/>
      <c r="D700" s="92"/>
      <c r="E700" s="92">
        <v>44376</v>
      </c>
      <c r="F700" s="90" t="s">
        <v>6954</v>
      </c>
      <c r="G700" s="5" t="s">
        <v>4890</v>
      </c>
      <c r="H700" s="87" t="s">
        <v>6955</v>
      </c>
      <c r="I700" s="87" t="s">
        <v>3242</v>
      </c>
      <c r="J700" s="85" t="s">
        <v>6279</v>
      </c>
      <c r="K700" s="156" t="s">
        <v>8887</v>
      </c>
      <c r="L700" s="172" t="s">
        <v>8888</v>
      </c>
      <c r="M700" s="87" t="s">
        <v>8889</v>
      </c>
      <c r="N700" s="85">
        <v>237</v>
      </c>
      <c r="O700" s="90" t="s">
        <v>6958</v>
      </c>
      <c r="P700" s="90" t="s">
        <v>6958</v>
      </c>
      <c r="Q700" s="85">
        <v>2021</v>
      </c>
      <c r="R700" s="85">
        <v>6</v>
      </c>
      <c r="S700" s="91" t="s">
        <v>6973</v>
      </c>
      <c r="T700" s="85"/>
      <c r="U700" s="85"/>
      <c r="V700" s="87" t="s">
        <v>139</v>
      </c>
      <c r="W700" s="85" t="s">
        <v>37</v>
      </c>
      <c r="X700" s="85"/>
      <c r="Y700" s="85"/>
      <c r="Z700" s="85"/>
      <c r="AA700" s="85"/>
      <c r="AB700" s="85"/>
      <c r="AC700" s="85"/>
      <c r="AD700" s="85"/>
      <c r="AE700" s="85"/>
      <c r="AF700" s="85"/>
      <c r="AG700" s="85"/>
      <c r="AH700" s="85"/>
      <c r="AI700" s="85"/>
      <c r="AJ700" s="85"/>
      <c r="AK700" s="85"/>
      <c r="AL700" s="85"/>
      <c r="AM700" s="85"/>
      <c r="AN700" s="85"/>
      <c r="AO700" s="85"/>
      <c r="AP700" s="12"/>
    </row>
    <row r="701" spans="1:42" ht="17">
      <c r="A701" s="85"/>
      <c r="B701" s="92">
        <v>44365</v>
      </c>
      <c r="C701" s="92"/>
      <c r="D701" s="92">
        <v>44365</v>
      </c>
      <c r="E701" s="92">
        <v>44365</v>
      </c>
      <c r="F701" s="90" t="s">
        <v>6954</v>
      </c>
      <c r="G701" s="5" t="s">
        <v>4890</v>
      </c>
      <c r="H701" s="87" t="s">
        <v>6955</v>
      </c>
      <c r="I701" s="87" t="s">
        <v>3242</v>
      </c>
      <c r="J701" s="85" t="s">
        <v>175</v>
      </c>
      <c r="K701" s="156" t="s">
        <v>8890</v>
      </c>
      <c r="L701" s="172" t="s">
        <v>8891</v>
      </c>
      <c r="M701" s="87" t="s">
        <v>168</v>
      </c>
      <c r="N701" s="85">
        <v>350</v>
      </c>
      <c r="O701" s="90" t="s">
        <v>6958</v>
      </c>
      <c r="P701" s="90" t="s">
        <v>6958</v>
      </c>
      <c r="Q701" s="85">
        <v>2021</v>
      </c>
      <c r="R701" s="85">
        <v>6</v>
      </c>
      <c r="S701" s="91" t="s">
        <v>6970</v>
      </c>
      <c r="T701" s="85" t="s">
        <v>7375</v>
      </c>
      <c r="U701" s="85"/>
      <c r="V701" s="87" t="s">
        <v>139</v>
      </c>
      <c r="W701" s="85" t="s">
        <v>37</v>
      </c>
      <c r="X701" s="85"/>
      <c r="Y701" s="85"/>
      <c r="Z701" s="85"/>
      <c r="AA701" s="85"/>
      <c r="AB701" s="85"/>
      <c r="AC701" s="85"/>
      <c r="AD701" s="85"/>
      <c r="AE701" s="85"/>
      <c r="AF701" s="85"/>
      <c r="AG701" s="85"/>
      <c r="AH701" s="85"/>
      <c r="AI701" s="85"/>
      <c r="AJ701" s="85"/>
      <c r="AK701" s="85"/>
      <c r="AL701" s="85"/>
      <c r="AM701" s="85"/>
      <c r="AN701" s="85"/>
      <c r="AO701" s="85"/>
      <c r="AP701" s="12"/>
    </row>
    <row r="702" spans="1:42" ht="17">
      <c r="A702" s="85"/>
      <c r="B702" s="92">
        <v>44365</v>
      </c>
      <c r="C702" s="92"/>
      <c r="D702" s="92"/>
      <c r="E702" s="92">
        <v>44365</v>
      </c>
      <c r="F702" s="16"/>
      <c r="G702" s="5" t="s">
        <v>4890</v>
      </c>
      <c r="H702" s="87" t="s">
        <v>6955</v>
      </c>
      <c r="I702" s="87" t="s">
        <v>3242</v>
      </c>
      <c r="J702" s="85" t="s">
        <v>6317</v>
      </c>
      <c r="K702" s="183">
        <v>452076103</v>
      </c>
      <c r="L702" s="74" t="s">
        <v>8892</v>
      </c>
      <c r="M702" s="87" t="s">
        <v>7324</v>
      </c>
      <c r="N702" s="85">
        <v>400</v>
      </c>
      <c r="O702" s="90" t="s">
        <v>6957</v>
      </c>
      <c r="P702" s="90" t="s">
        <v>6957</v>
      </c>
      <c r="Q702" s="85">
        <v>2021</v>
      </c>
      <c r="R702" s="85">
        <v>6</v>
      </c>
      <c r="S702" s="91" t="s">
        <v>6973</v>
      </c>
      <c r="T702" s="85"/>
      <c r="U702" s="85"/>
      <c r="V702" s="87" t="s">
        <v>139</v>
      </c>
      <c r="W702" s="85" t="s">
        <v>37</v>
      </c>
      <c r="X702" s="85"/>
      <c r="Y702" s="85"/>
      <c r="Z702" s="85"/>
      <c r="AA702" s="85"/>
      <c r="AB702" s="85"/>
      <c r="AC702" s="85"/>
      <c r="AD702" s="85"/>
      <c r="AE702" s="85"/>
      <c r="AF702" s="85"/>
      <c r="AG702" s="85"/>
      <c r="AH702" s="85"/>
      <c r="AI702" s="85"/>
      <c r="AJ702" s="85"/>
      <c r="AK702" s="85"/>
      <c r="AL702" s="85"/>
      <c r="AM702" s="85"/>
      <c r="AN702" s="85"/>
      <c r="AO702" s="85"/>
      <c r="AP702" s="12"/>
    </row>
    <row r="703" spans="1:42" ht="17">
      <c r="A703" s="85"/>
      <c r="B703" s="92">
        <v>44368</v>
      </c>
      <c r="C703" s="92"/>
      <c r="D703" s="92">
        <v>44367</v>
      </c>
      <c r="E703" s="92">
        <v>44368</v>
      </c>
      <c r="F703" s="90" t="s">
        <v>6954</v>
      </c>
      <c r="G703" s="5" t="s">
        <v>4890</v>
      </c>
      <c r="H703" s="87" t="s">
        <v>6955</v>
      </c>
      <c r="I703" s="87" t="s">
        <v>3242</v>
      </c>
      <c r="J703" s="85" t="s">
        <v>175</v>
      </c>
      <c r="K703" s="188" t="s">
        <v>8893</v>
      </c>
      <c r="L703" s="231" t="s">
        <v>8894</v>
      </c>
      <c r="M703" s="87" t="s">
        <v>1731</v>
      </c>
      <c r="N703" s="85">
        <v>1288</v>
      </c>
      <c r="O703" s="90" t="s">
        <v>6958</v>
      </c>
      <c r="P703" s="90" t="s">
        <v>6958</v>
      </c>
      <c r="Q703" s="85">
        <v>2021</v>
      </c>
      <c r="R703" s="85">
        <v>6</v>
      </c>
      <c r="S703" s="91" t="s">
        <v>6970</v>
      </c>
      <c r="T703" s="85" t="s">
        <v>82</v>
      </c>
      <c r="U703" s="85"/>
      <c r="V703" s="87" t="s">
        <v>139</v>
      </c>
      <c r="W703" s="85" t="s">
        <v>35</v>
      </c>
      <c r="X703" s="85"/>
      <c r="Y703" s="85"/>
      <c r="Z703" s="85"/>
      <c r="AA703" s="85"/>
      <c r="AB703" s="85"/>
      <c r="AC703" s="85"/>
      <c r="AD703" s="85"/>
      <c r="AE703" s="85"/>
      <c r="AF703" s="85"/>
      <c r="AG703" s="85"/>
      <c r="AH703" s="85"/>
      <c r="AI703" s="85"/>
      <c r="AJ703" s="85"/>
      <c r="AK703" s="85"/>
      <c r="AL703" s="85"/>
      <c r="AM703" s="85"/>
      <c r="AN703" s="85"/>
      <c r="AO703" s="85"/>
      <c r="AP703" s="12"/>
    </row>
    <row r="704" spans="1:42" ht="17">
      <c r="A704" s="85"/>
      <c r="B704" s="92">
        <v>44363</v>
      </c>
      <c r="C704" s="92"/>
      <c r="D704" s="92">
        <v>44367</v>
      </c>
      <c r="E704" s="92">
        <v>44368</v>
      </c>
      <c r="F704" s="16"/>
      <c r="G704" s="5" t="s">
        <v>4890</v>
      </c>
      <c r="H704" s="87" t="s">
        <v>6955</v>
      </c>
      <c r="I704" s="87" t="s">
        <v>3242</v>
      </c>
      <c r="J704" s="85" t="s">
        <v>6295</v>
      </c>
      <c r="K704" s="188" t="s">
        <v>5163</v>
      </c>
      <c r="L704" s="172" t="s">
        <v>8803</v>
      </c>
      <c r="M704" s="87" t="s">
        <v>1431</v>
      </c>
      <c r="N704" s="85">
        <v>977.98</v>
      </c>
      <c r="O704" s="90" t="s">
        <v>6958</v>
      </c>
      <c r="P704" s="90" t="s">
        <v>6958</v>
      </c>
      <c r="Q704" s="85">
        <v>2021</v>
      </c>
      <c r="R704" s="85">
        <v>6</v>
      </c>
      <c r="S704" s="91" t="s">
        <v>6970</v>
      </c>
      <c r="T704" s="85" t="s">
        <v>82</v>
      </c>
      <c r="U704" s="85"/>
      <c r="V704" s="87" t="s">
        <v>139</v>
      </c>
      <c r="W704" s="85" t="s">
        <v>37</v>
      </c>
      <c r="X704" s="85"/>
      <c r="Y704" s="85"/>
      <c r="Z704" s="85"/>
      <c r="AA704" s="85"/>
      <c r="AB704" s="85"/>
      <c r="AC704" s="85"/>
      <c r="AD704" s="85"/>
      <c r="AE704" s="85"/>
      <c r="AF704" s="85"/>
      <c r="AG704" s="85"/>
      <c r="AH704" s="85"/>
      <c r="AI704" s="85"/>
      <c r="AJ704" s="85"/>
      <c r="AK704" s="85"/>
      <c r="AL704" s="85"/>
      <c r="AM704" s="85"/>
      <c r="AN704" s="85"/>
      <c r="AO704" s="85"/>
      <c r="AP704" s="12"/>
    </row>
    <row r="705" spans="1:42" ht="17">
      <c r="A705" s="85"/>
      <c r="B705" s="92">
        <v>44368</v>
      </c>
      <c r="C705" s="92"/>
      <c r="D705" s="92">
        <v>44367</v>
      </c>
      <c r="E705" s="92">
        <v>44368</v>
      </c>
      <c r="F705" s="90" t="s">
        <v>6954</v>
      </c>
      <c r="G705" s="5" t="s">
        <v>4890</v>
      </c>
      <c r="H705" s="87" t="s">
        <v>6955</v>
      </c>
      <c r="I705" s="87" t="s">
        <v>3242</v>
      </c>
      <c r="J705" s="85" t="s">
        <v>5487</v>
      </c>
      <c r="K705" s="188" t="s">
        <v>6054</v>
      </c>
      <c r="L705" s="172" t="s">
        <v>8895</v>
      </c>
      <c r="M705" s="87" t="s">
        <v>1431</v>
      </c>
      <c r="N705" s="85">
        <v>5457.06</v>
      </c>
      <c r="O705" s="90" t="s">
        <v>6958</v>
      </c>
      <c r="P705" s="90" t="s">
        <v>6958</v>
      </c>
      <c r="Q705" s="85">
        <v>2021</v>
      </c>
      <c r="R705" s="85" t="s">
        <v>7030</v>
      </c>
      <c r="S705" s="91" t="s">
        <v>6970</v>
      </c>
      <c r="T705" s="85" t="s">
        <v>82</v>
      </c>
      <c r="U705" s="85"/>
      <c r="V705" s="87" t="s">
        <v>139</v>
      </c>
      <c r="W705" s="85" t="s">
        <v>35</v>
      </c>
      <c r="X705" s="85"/>
      <c r="Y705" s="85"/>
      <c r="Z705" s="85"/>
      <c r="AA705" s="85"/>
      <c r="AB705" s="85"/>
      <c r="AC705" s="85"/>
      <c r="AD705" s="85"/>
      <c r="AE705" s="85"/>
      <c r="AF705" s="85"/>
      <c r="AG705" s="85"/>
      <c r="AH705" s="85"/>
      <c r="AI705" s="85"/>
      <c r="AJ705" s="85"/>
      <c r="AK705" s="85"/>
      <c r="AL705" s="85"/>
      <c r="AM705" s="85"/>
      <c r="AN705" s="85"/>
      <c r="AO705" s="85"/>
      <c r="AP705" s="12"/>
    </row>
    <row r="706" spans="1:42" ht="17">
      <c r="A706" s="85"/>
      <c r="B706" s="92">
        <v>44368</v>
      </c>
      <c r="C706" s="92"/>
      <c r="D706" s="92">
        <v>44366</v>
      </c>
      <c r="E706" s="92">
        <v>44368</v>
      </c>
      <c r="F706" s="90" t="s">
        <v>8518</v>
      </c>
      <c r="G706" s="5" t="s">
        <v>4890</v>
      </c>
      <c r="H706" s="87" t="s">
        <v>6955</v>
      </c>
      <c r="I706" s="87" t="s">
        <v>3242</v>
      </c>
      <c r="J706" s="85" t="s">
        <v>5487</v>
      </c>
      <c r="K706" s="188" t="s">
        <v>5251</v>
      </c>
      <c r="L706" s="172" t="s">
        <v>8896</v>
      </c>
      <c r="M706" s="87" t="s">
        <v>8527</v>
      </c>
      <c r="N706" s="85">
        <v>1577</v>
      </c>
      <c r="O706" s="90" t="s">
        <v>6958</v>
      </c>
      <c r="P706" s="90" t="s">
        <v>6958</v>
      </c>
      <c r="Q706" s="85">
        <v>2021</v>
      </c>
      <c r="R706" s="85" t="s">
        <v>7030</v>
      </c>
      <c r="S706" s="91" t="s">
        <v>6970</v>
      </c>
      <c r="T706" s="85" t="s">
        <v>82</v>
      </c>
      <c r="U706" s="85"/>
      <c r="V706" s="87" t="s">
        <v>139</v>
      </c>
      <c r="W706" s="85" t="s">
        <v>37</v>
      </c>
      <c r="X706" s="85"/>
      <c r="Y706" s="85"/>
      <c r="Z706" s="85"/>
      <c r="AA706" s="85"/>
      <c r="AB706" s="85"/>
      <c r="AC706" s="85"/>
      <c r="AD706" s="85"/>
      <c r="AE706" s="85"/>
      <c r="AF706" s="85"/>
      <c r="AG706" s="85"/>
      <c r="AH706" s="85"/>
      <c r="AI706" s="85"/>
      <c r="AJ706" s="85"/>
      <c r="AK706" s="85"/>
      <c r="AL706" s="85"/>
      <c r="AM706" s="85"/>
      <c r="AN706" s="85"/>
      <c r="AO706" s="85"/>
      <c r="AP706" s="12"/>
    </row>
    <row r="707" spans="1:42" ht="17">
      <c r="A707" s="85"/>
      <c r="B707" s="92">
        <v>44354</v>
      </c>
      <c r="C707" s="92"/>
      <c r="D707" s="92">
        <v>44366</v>
      </c>
      <c r="E707" s="92">
        <v>44368</v>
      </c>
      <c r="F707" s="16"/>
      <c r="G707" s="5" t="s">
        <v>4890</v>
      </c>
      <c r="H707" s="87" t="s">
        <v>6955</v>
      </c>
      <c r="I707" s="87" t="s">
        <v>3242</v>
      </c>
      <c r="J707" s="85" t="s">
        <v>6295</v>
      </c>
      <c r="K707" s="188" t="s">
        <v>5228</v>
      </c>
      <c r="L707" s="172" t="s">
        <v>8743</v>
      </c>
      <c r="M707" s="87" t="s">
        <v>1431</v>
      </c>
      <c r="N707" s="85">
        <v>879</v>
      </c>
      <c r="O707" s="90" t="s">
        <v>6958</v>
      </c>
      <c r="P707" s="90" t="s">
        <v>6958</v>
      </c>
      <c r="Q707" s="85">
        <v>2021</v>
      </c>
      <c r="R707" s="85">
        <v>6</v>
      </c>
      <c r="S707" s="91" t="s">
        <v>6970</v>
      </c>
      <c r="T707" s="85" t="s">
        <v>82</v>
      </c>
      <c r="U707" s="85"/>
      <c r="V707" s="87" t="s">
        <v>139</v>
      </c>
      <c r="W707" s="85" t="s">
        <v>37</v>
      </c>
      <c r="X707" s="85"/>
      <c r="Y707" s="85"/>
      <c r="Z707" s="85"/>
      <c r="AA707" s="85"/>
      <c r="AB707" s="85"/>
      <c r="AC707" s="85"/>
      <c r="AD707" s="85"/>
      <c r="AE707" s="85"/>
      <c r="AF707" s="85"/>
      <c r="AG707" s="85"/>
      <c r="AH707" s="85"/>
      <c r="AI707" s="85"/>
      <c r="AJ707" s="85"/>
      <c r="AK707" s="85"/>
      <c r="AL707" s="85"/>
      <c r="AM707" s="85"/>
      <c r="AN707" s="85"/>
      <c r="AO707" s="85"/>
      <c r="AP707" s="12"/>
    </row>
    <row r="708" spans="1:42" ht="17">
      <c r="A708" s="85"/>
      <c r="B708" s="92">
        <v>44368</v>
      </c>
      <c r="C708" s="92" t="s">
        <v>7333</v>
      </c>
      <c r="D708" s="92">
        <v>44368</v>
      </c>
      <c r="E708" s="92">
        <v>44368</v>
      </c>
      <c r="F708" s="90" t="s">
        <v>6954</v>
      </c>
      <c r="G708" s="5" t="s">
        <v>4890</v>
      </c>
      <c r="H708" s="87" t="s">
        <v>6955</v>
      </c>
      <c r="I708" s="87" t="s">
        <v>3242</v>
      </c>
      <c r="J708" s="85" t="s">
        <v>281</v>
      </c>
      <c r="K708" s="188" t="s">
        <v>8897</v>
      </c>
      <c r="L708" s="172" t="s">
        <v>8898</v>
      </c>
      <c r="M708" s="87" t="s">
        <v>811</v>
      </c>
      <c r="N708" s="85">
        <v>3076.8</v>
      </c>
      <c r="O708" s="90" t="s">
        <v>6958</v>
      </c>
      <c r="P708" s="90" t="s">
        <v>6958</v>
      </c>
      <c r="Q708" s="85">
        <v>2021</v>
      </c>
      <c r="R708" s="85" t="s">
        <v>7030</v>
      </c>
      <c r="S708" s="91" t="s">
        <v>6970</v>
      </c>
      <c r="T708" s="85" t="s">
        <v>8899</v>
      </c>
      <c r="U708" s="85"/>
      <c r="V708" s="87" t="s">
        <v>139</v>
      </c>
      <c r="W708" s="85" t="s">
        <v>37</v>
      </c>
      <c r="X708" s="85"/>
      <c r="Y708" s="85"/>
      <c r="Z708" s="85"/>
      <c r="AA708" s="85"/>
      <c r="AB708" s="85"/>
      <c r="AC708" s="85"/>
      <c r="AD708" s="85"/>
      <c r="AE708" s="85"/>
      <c r="AF708" s="85"/>
      <c r="AG708" s="85"/>
      <c r="AH708" s="85"/>
      <c r="AI708" s="85"/>
      <c r="AJ708" s="85"/>
      <c r="AK708" s="85"/>
      <c r="AL708" s="85"/>
      <c r="AM708" s="85"/>
      <c r="AN708" s="85"/>
      <c r="AO708" s="85"/>
      <c r="AP708" s="12"/>
    </row>
    <row r="709" spans="1:42" ht="17">
      <c r="A709" s="85"/>
      <c r="B709" s="92">
        <v>44368</v>
      </c>
      <c r="C709" s="92"/>
      <c r="D709" s="92">
        <v>44368</v>
      </c>
      <c r="E709" s="92">
        <v>44368</v>
      </c>
      <c r="F709" s="16"/>
      <c r="G709" s="5" t="s">
        <v>4890</v>
      </c>
      <c r="H709" s="87" t="s">
        <v>6955</v>
      </c>
      <c r="I709" s="87" t="s">
        <v>3242</v>
      </c>
      <c r="J709" s="85" t="s">
        <v>156</v>
      </c>
      <c r="K709" s="73" t="s">
        <v>5820</v>
      </c>
      <c r="L709" s="74" t="s">
        <v>7406</v>
      </c>
      <c r="M709" s="87" t="s">
        <v>384</v>
      </c>
      <c r="N709" s="76">
        <v>3332.26</v>
      </c>
      <c r="O709" s="90" t="s">
        <v>6958</v>
      </c>
      <c r="P709" s="90" t="s">
        <v>6958</v>
      </c>
      <c r="Q709" s="85">
        <v>2021</v>
      </c>
      <c r="R709" s="85" t="s">
        <v>7030</v>
      </c>
      <c r="S709" s="91" t="s">
        <v>6970</v>
      </c>
      <c r="T709" s="85" t="s">
        <v>7375</v>
      </c>
      <c r="U709" s="85"/>
      <c r="V709" s="87" t="s">
        <v>139</v>
      </c>
      <c r="W709" s="85" t="s">
        <v>37</v>
      </c>
      <c r="X709" s="85"/>
      <c r="Y709" s="85"/>
      <c r="Z709" s="85"/>
      <c r="AA709" s="85"/>
      <c r="AB709" s="85"/>
      <c r="AC709" s="85"/>
      <c r="AD709" s="85"/>
      <c r="AE709" s="85"/>
      <c r="AF709" s="85"/>
      <c r="AG709" s="85"/>
      <c r="AH709" s="85"/>
      <c r="AI709" s="85"/>
      <c r="AJ709" s="85"/>
      <c r="AK709" s="85"/>
      <c r="AL709" s="85"/>
      <c r="AM709" s="85"/>
      <c r="AN709" s="85"/>
      <c r="AO709" s="85"/>
      <c r="AP709" s="12"/>
    </row>
    <row r="710" spans="1:42" ht="17">
      <c r="A710" s="121"/>
      <c r="B710" s="124">
        <v>44368</v>
      </c>
      <c r="C710" s="124"/>
      <c r="D710" s="124">
        <v>44368</v>
      </c>
      <c r="E710" s="124">
        <v>44368</v>
      </c>
      <c r="F710" s="90" t="s">
        <v>6954</v>
      </c>
      <c r="G710" s="5" t="s">
        <v>4890</v>
      </c>
      <c r="H710" s="87" t="s">
        <v>6955</v>
      </c>
      <c r="I710" s="87" t="s">
        <v>3242</v>
      </c>
      <c r="J710" s="121" t="s">
        <v>156</v>
      </c>
      <c r="K710" s="52" t="s">
        <v>8900</v>
      </c>
      <c r="L710" s="74" t="s">
        <v>8901</v>
      </c>
      <c r="M710" s="123" t="s">
        <v>1066</v>
      </c>
      <c r="N710" s="121">
        <v>289</v>
      </c>
      <c r="O710" s="131" t="s">
        <v>6958</v>
      </c>
      <c r="P710" s="131" t="s">
        <v>6958</v>
      </c>
      <c r="Q710" s="121">
        <v>2021</v>
      </c>
      <c r="R710" s="121" t="s">
        <v>7030</v>
      </c>
      <c r="S710" s="151" t="s">
        <v>6970</v>
      </c>
      <c r="T710" s="121" t="s">
        <v>7375</v>
      </c>
      <c r="U710" s="121"/>
      <c r="V710" s="123" t="s">
        <v>139</v>
      </c>
      <c r="W710" s="121" t="s">
        <v>37</v>
      </c>
      <c r="X710" s="121"/>
      <c r="Y710" s="121"/>
      <c r="Z710" s="121"/>
      <c r="AA710" s="121"/>
      <c r="AB710" s="121"/>
      <c r="AC710" s="121"/>
      <c r="AD710" s="121"/>
      <c r="AE710" s="121"/>
      <c r="AF710" s="121"/>
      <c r="AG710" s="121"/>
      <c r="AH710" s="121"/>
      <c r="AI710" s="121"/>
      <c r="AJ710" s="121"/>
      <c r="AK710" s="121"/>
      <c r="AL710" s="121"/>
      <c r="AM710" s="121"/>
      <c r="AN710" s="121"/>
      <c r="AO710" s="121"/>
      <c r="AP710" s="50"/>
    </row>
    <row r="711" spans="1:42" ht="17">
      <c r="A711" s="85"/>
      <c r="B711" s="92">
        <v>44368</v>
      </c>
      <c r="C711" s="92"/>
      <c r="D711" s="92"/>
      <c r="E711" s="92">
        <v>44368</v>
      </c>
      <c r="F711" s="16"/>
      <c r="G711" s="5" t="s">
        <v>4890</v>
      </c>
      <c r="H711" s="87" t="s">
        <v>6955</v>
      </c>
      <c r="I711" s="87" t="s">
        <v>3242</v>
      </c>
      <c r="J711" s="85" t="s">
        <v>6295</v>
      </c>
      <c r="K711" s="188" t="s">
        <v>8902</v>
      </c>
      <c r="L711" s="172" t="s">
        <v>8903</v>
      </c>
      <c r="M711" s="87" t="s">
        <v>8904</v>
      </c>
      <c r="N711" s="85">
        <v>999</v>
      </c>
      <c r="O711" s="90" t="s">
        <v>6965</v>
      </c>
      <c r="P711" s="90" t="s">
        <v>6965</v>
      </c>
      <c r="Q711" s="85">
        <v>2021</v>
      </c>
      <c r="R711" s="85" t="s">
        <v>7030</v>
      </c>
      <c r="S711" s="91" t="s">
        <v>6966</v>
      </c>
      <c r="T711" s="85"/>
      <c r="U711" s="85"/>
      <c r="V711" s="87" t="s">
        <v>139</v>
      </c>
      <c r="W711" s="85" t="s">
        <v>37</v>
      </c>
      <c r="X711" s="85"/>
      <c r="Y711" s="85"/>
      <c r="Z711" s="85"/>
      <c r="AA711" s="85"/>
      <c r="AB711" s="85"/>
      <c r="AC711" s="85"/>
      <c r="AD711" s="85"/>
      <c r="AE711" s="85"/>
      <c r="AF711" s="85"/>
      <c r="AG711" s="85"/>
      <c r="AH711" s="85"/>
      <c r="AI711" s="85"/>
      <c r="AJ711" s="85"/>
      <c r="AK711" s="85"/>
      <c r="AL711" s="85"/>
      <c r="AM711" s="85"/>
      <c r="AN711" s="85"/>
      <c r="AO711" s="85"/>
      <c r="AP711" s="12"/>
    </row>
    <row r="712" spans="1:42" ht="17">
      <c r="A712" s="85"/>
      <c r="B712" s="92">
        <v>44368</v>
      </c>
      <c r="C712" s="92"/>
      <c r="D712" s="92"/>
      <c r="E712" s="92">
        <v>44376</v>
      </c>
      <c r="F712" s="90" t="s">
        <v>6954</v>
      </c>
      <c r="G712" s="5" t="s">
        <v>4890</v>
      </c>
      <c r="H712" s="87" t="s">
        <v>6955</v>
      </c>
      <c r="I712" s="87" t="s">
        <v>3242</v>
      </c>
      <c r="J712" s="85" t="s">
        <v>6279</v>
      </c>
      <c r="K712" s="188" t="s">
        <v>8905</v>
      </c>
      <c r="L712" s="172" t="s">
        <v>8906</v>
      </c>
      <c r="M712" s="87" t="s">
        <v>8889</v>
      </c>
      <c r="N712" s="85"/>
      <c r="O712" s="90" t="s">
        <v>6965</v>
      </c>
      <c r="P712" s="90" t="s">
        <v>6965</v>
      </c>
      <c r="Q712" s="85">
        <v>2021</v>
      </c>
      <c r="R712" s="85">
        <v>6</v>
      </c>
      <c r="S712" s="91" t="s">
        <v>6973</v>
      </c>
      <c r="T712" s="85"/>
      <c r="U712" s="85"/>
      <c r="V712" s="87" t="s">
        <v>139</v>
      </c>
      <c r="W712" s="85" t="s">
        <v>37</v>
      </c>
      <c r="X712" s="85"/>
      <c r="Y712" s="85"/>
      <c r="Z712" s="85"/>
      <c r="AA712" s="85"/>
      <c r="AB712" s="85"/>
      <c r="AC712" s="85"/>
      <c r="AD712" s="85"/>
      <c r="AE712" s="85"/>
      <c r="AF712" s="85"/>
      <c r="AG712" s="85"/>
      <c r="AH712" s="85"/>
      <c r="AI712" s="85"/>
      <c r="AJ712" s="85"/>
      <c r="AK712" s="85"/>
      <c r="AL712" s="85"/>
      <c r="AM712" s="85"/>
      <c r="AN712" s="85"/>
      <c r="AO712" s="85"/>
      <c r="AP712" s="12"/>
    </row>
    <row r="713" spans="1:42" ht="17">
      <c r="A713" s="85"/>
      <c r="B713" s="92">
        <v>44368</v>
      </c>
      <c r="C713" s="92"/>
      <c r="D713" s="92"/>
      <c r="E713" s="92">
        <v>44368</v>
      </c>
      <c r="F713" s="16"/>
      <c r="G713" s="5" t="s">
        <v>4890</v>
      </c>
      <c r="H713" s="87" t="s">
        <v>6955</v>
      </c>
      <c r="I713" s="87" t="s">
        <v>3242</v>
      </c>
      <c r="J713" s="85" t="s">
        <v>6279</v>
      </c>
      <c r="K713" s="188" t="s">
        <v>5895</v>
      </c>
      <c r="L713" s="172" t="s">
        <v>8907</v>
      </c>
      <c r="M713" s="87" t="s">
        <v>751</v>
      </c>
      <c r="N713" s="85"/>
      <c r="O713" s="90" t="s">
        <v>6965</v>
      </c>
      <c r="P713" s="90" t="s">
        <v>6965</v>
      </c>
      <c r="Q713" s="85">
        <v>2021</v>
      </c>
      <c r="R713" s="85">
        <v>6</v>
      </c>
      <c r="S713" s="91" t="s">
        <v>6961</v>
      </c>
      <c r="T713" s="85"/>
      <c r="U713" s="85"/>
      <c r="V713" s="87" t="s">
        <v>139</v>
      </c>
      <c r="W713" s="85" t="s">
        <v>37</v>
      </c>
      <c r="X713" s="85"/>
      <c r="Y713" s="85"/>
      <c r="Z713" s="85"/>
      <c r="AA713" s="85"/>
      <c r="AB713" s="85"/>
      <c r="AC713" s="85"/>
      <c r="AD713" s="85"/>
      <c r="AE713" s="85"/>
      <c r="AF713" s="85"/>
      <c r="AG713" s="85"/>
      <c r="AH713" s="85"/>
      <c r="AI713" s="85"/>
      <c r="AJ713" s="85"/>
      <c r="AK713" s="85"/>
      <c r="AL713" s="85"/>
      <c r="AM713" s="85"/>
      <c r="AN713" s="85"/>
      <c r="AO713" s="85"/>
      <c r="AP713" s="12"/>
    </row>
    <row r="714" spans="1:42" ht="17">
      <c r="A714" s="85"/>
      <c r="B714" s="92">
        <v>44368</v>
      </c>
      <c r="C714" s="92"/>
      <c r="D714" s="92"/>
      <c r="E714" s="92">
        <v>44368</v>
      </c>
      <c r="F714" s="16"/>
      <c r="G714" s="5" t="s">
        <v>4890</v>
      </c>
      <c r="H714" s="87" t="s">
        <v>6955</v>
      </c>
      <c r="I714" s="87" t="s">
        <v>3242</v>
      </c>
      <c r="J714" s="85" t="s">
        <v>6279</v>
      </c>
      <c r="K714" s="188" t="s">
        <v>8908</v>
      </c>
      <c r="L714" s="172" t="s">
        <v>8909</v>
      </c>
      <c r="M714" s="87" t="s">
        <v>142</v>
      </c>
      <c r="N714" s="85">
        <v>568</v>
      </c>
      <c r="O714" s="90" t="s">
        <v>6965</v>
      </c>
      <c r="P714" s="90" t="s">
        <v>6965</v>
      </c>
      <c r="Q714" s="85">
        <v>2021</v>
      </c>
      <c r="R714" s="85">
        <v>6</v>
      </c>
      <c r="S714" s="91" t="s">
        <v>6973</v>
      </c>
      <c r="T714" s="85"/>
      <c r="U714" s="85"/>
      <c r="V714" s="87" t="s">
        <v>152</v>
      </c>
      <c r="W714" s="85" t="s">
        <v>37</v>
      </c>
      <c r="X714" s="85"/>
      <c r="Y714" s="85"/>
      <c r="Z714" s="85"/>
      <c r="AA714" s="85"/>
      <c r="AB714" s="85"/>
      <c r="AC714" s="85"/>
      <c r="AD714" s="85"/>
      <c r="AE714" s="85"/>
      <c r="AF714" s="85"/>
      <c r="AG714" s="85"/>
      <c r="AH714" s="85"/>
      <c r="AI714" s="85"/>
      <c r="AJ714" s="85"/>
      <c r="AK714" s="85"/>
      <c r="AL714" s="85"/>
      <c r="AM714" s="85"/>
      <c r="AN714" s="85"/>
      <c r="AO714" s="85"/>
      <c r="AP714" s="12"/>
    </row>
    <row r="715" spans="1:42" ht="17">
      <c r="A715" s="85"/>
      <c r="B715" s="92">
        <v>44368</v>
      </c>
      <c r="C715" s="92"/>
      <c r="D715" s="92"/>
      <c r="E715" s="92">
        <v>44368</v>
      </c>
      <c r="F715" s="90" t="s">
        <v>8518</v>
      </c>
      <c r="G715" s="5" t="s">
        <v>4890</v>
      </c>
      <c r="H715" s="87" t="s">
        <v>6955</v>
      </c>
      <c r="I715" s="87" t="s">
        <v>3242</v>
      </c>
      <c r="J715" s="85" t="s">
        <v>6295</v>
      </c>
      <c r="K715" s="188" t="s">
        <v>8910</v>
      </c>
      <c r="L715" s="172" t="s">
        <v>8911</v>
      </c>
      <c r="M715" s="87" t="s">
        <v>811</v>
      </c>
      <c r="N715" s="85">
        <v>9750</v>
      </c>
      <c r="O715" s="90" t="s">
        <v>7003</v>
      </c>
      <c r="P715" s="90" t="s">
        <v>7003</v>
      </c>
      <c r="Q715" s="85">
        <v>2021</v>
      </c>
      <c r="R715" s="85">
        <v>6</v>
      </c>
      <c r="S715" s="91" t="s">
        <v>6966</v>
      </c>
      <c r="T715" s="85"/>
      <c r="U715" s="85"/>
      <c r="V715" s="87" t="s">
        <v>139</v>
      </c>
      <c r="W715" s="85" t="s">
        <v>37</v>
      </c>
      <c r="X715" s="85"/>
      <c r="Y715" s="85"/>
      <c r="Z715" s="85"/>
      <c r="AA715" s="85"/>
      <c r="AB715" s="85"/>
      <c r="AC715" s="85"/>
      <c r="AD715" s="85"/>
      <c r="AE715" s="85"/>
      <c r="AF715" s="85"/>
      <c r="AG715" s="85"/>
      <c r="AH715" s="85"/>
      <c r="AI715" s="85"/>
      <c r="AJ715" s="85"/>
      <c r="AK715" s="85"/>
      <c r="AL715" s="85"/>
      <c r="AM715" s="85"/>
      <c r="AN715" s="85"/>
      <c r="AO715" s="85"/>
      <c r="AP715" s="12"/>
    </row>
    <row r="716" spans="1:42" ht="17">
      <c r="A716" s="85"/>
      <c r="B716" s="92">
        <v>44363</v>
      </c>
      <c r="C716" s="92"/>
      <c r="D716" s="92"/>
      <c r="E716" s="92">
        <v>44368</v>
      </c>
      <c r="F716" s="16"/>
      <c r="G716" s="5" t="s">
        <v>4890</v>
      </c>
      <c r="H716" s="87" t="s">
        <v>6955</v>
      </c>
      <c r="I716" s="87" t="s">
        <v>3242</v>
      </c>
      <c r="J716" s="85" t="s">
        <v>6295</v>
      </c>
      <c r="K716" s="188" t="s">
        <v>8912</v>
      </c>
      <c r="L716" s="172" t="s">
        <v>8913</v>
      </c>
      <c r="M716" s="87" t="s">
        <v>811</v>
      </c>
      <c r="N716" s="85">
        <v>1693</v>
      </c>
      <c r="O716" s="90" t="s">
        <v>7003</v>
      </c>
      <c r="P716" s="90" t="s">
        <v>7003</v>
      </c>
      <c r="Q716" s="85">
        <v>2021</v>
      </c>
      <c r="R716" s="85">
        <v>6</v>
      </c>
      <c r="S716" s="91" t="s">
        <v>6966</v>
      </c>
      <c r="T716" s="85"/>
      <c r="U716" s="85"/>
      <c r="V716" s="87" t="s">
        <v>139</v>
      </c>
      <c r="W716" s="85" t="s">
        <v>37</v>
      </c>
      <c r="X716" s="85"/>
      <c r="Y716" s="85"/>
      <c r="Z716" s="85"/>
      <c r="AA716" s="85"/>
      <c r="AB716" s="85"/>
      <c r="AC716" s="85"/>
      <c r="AD716" s="85"/>
      <c r="AE716" s="85"/>
      <c r="AF716" s="85"/>
      <c r="AG716" s="85"/>
      <c r="AH716" s="85"/>
      <c r="AI716" s="85"/>
      <c r="AJ716" s="85"/>
      <c r="AK716" s="85"/>
      <c r="AL716" s="85"/>
      <c r="AM716" s="85"/>
      <c r="AN716" s="85"/>
      <c r="AO716" s="85"/>
      <c r="AP716" s="12"/>
    </row>
    <row r="717" spans="1:42" ht="17">
      <c r="A717" s="85"/>
      <c r="B717" s="92">
        <v>44363</v>
      </c>
      <c r="C717" s="92"/>
      <c r="D717" s="92"/>
      <c r="E717" s="92">
        <v>44368</v>
      </c>
      <c r="F717" s="16"/>
      <c r="G717" s="5" t="s">
        <v>4890</v>
      </c>
      <c r="H717" s="87" t="s">
        <v>6955</v>
      </c>
      <c r="I717" s="87" t="s">
        <v>3242</v>
      </c>
      <c r="J717" s="85" t="s">
        <v>6279</v>
      </c>
      <c r="K717" s="188" t="s">
        <v>4512</v>
      </c>
      <c r="L717" s="172" t="s">
        <v>7117</v>
      </c>
      <c r="M717" s="87" t="s">
        <v>811</v>
      </c>
      <c r="N717" s="85"/>
      <c r="O717" s="90" t="s">
        <v>6965</v>
      </c>
      <c r="P717" s="90" t="s">
        <v>6965</v>
      </c>
      <c r="Q717" s="85">
        <v>2021</v>
      </c>
      <c r="R717" s="85">
        <v>7</v>
      </c>
      <c r="S717" s="91" t="s">
        <v>6966</v>
      </c>
      <c r="T717" s="85"/>
      <c r="U717" s="85"/>
      <c r="V717" s="87" t="s">
        <v>139</v>
      </c>
      <c r="W717" s="85" t="s">
        <v>37</v>
      </c>
      <c r="X717" s="85"/>
      <c r="Y717" s="85"/>
      <c r="Z717" s="85"/>
      <c r="AA717" s="85"/>
      <c r="AB717" s="85"/>
      <c r="AC717" s="85"/>
      <c r="AD717" s="85"/>
      <c r="AE717" s="85"/>
      <c r="AF717" s="85"/>
      <c r="AG717" s="85"/>
      <c r="AH717" s="85"/>
      <c r="AI717" s="85"/>
      <c r="AJ717" s="85"/>
      <c r="AK717" s="85"/>
      <c r="AL717" s="85"/>
      <c r="AM717" s="85"/>
      <c r="AN717" s="85"/>
      <c r="AO717" s="85"/>
      <c r="AP717" s="12"/>
    </row>
    <row r="718" spans="1:42" ht="17">
      <c r="A718" s="85"/>
      <c r="B718" s="92">
        <v>44368</v>
      </c>
      <c r="C718" s="92"/>
      <c r="D718" s="92">
        <v>44368</v>
      </c>
      <c r="E718" s="92">
        <v>44368</v>
      </c>
      <c r="F718" s="90" t="s">
        <v>6954</v>
      </c>
      <c r="G718" s="5" t="s">
        <v>4890</v>
      </c>
      <c r="H718" s="87" t="s">
        <v>6955</v>
      </c>
      <c r="I718" s="87" t="s">
        <v>3242</v>
      </c>
      <c r="J718" s="85" t="s">
        <v>154</v>
      </c>
      <c r="K718" s="188" t="s">
        <v>5065</v>
      </c>
      <c r="L718" s="172" t="s">
        <v>8914</v>
      </c>
      <c r="M718" s="87" t="s">
        <v>142</v>
      </c>
      <c r="N718" s="85">
        <v>2257.92</v>
      </c>
      <c r="O718" s="90" t="s">
        <v>6958</v>
      </c>
      <c r="P718" s="90" t="s">
        <v>6958</v>
      </c>
      <c r="Q718" s="85">
        <v>2021</v>
      </c>
      <c r="R718" s="85" t="s">
        <v>7030</v>
      </c>
      <c r="S718" s="91" t="s">
        <v>6970</v>
      </c>
      <c r="T718" s="85" t="s">
        <v>82</v>
      </c>
      <c r="U718" s="85"/>
      <c r="V718" s="87" t="s">
        <v>139</v>
      </c>
      <c r="W718" s="85" t="s">
        <v>37</v>
      </c>
      <c r="X718" s="85" t="s">
        <v>6122</v>
      </c>
      <c r="Y718" s="85"/>
      <c r="Z718" s="85"/>
      <c r="AA718" s="85"/>
      <c r="AB718" s="85"/>
      <c r="AC718" s="85"/>
      <c r="AD718" s="85"/>
      <c r="AE718" s="85"/>
      <c r="AF718" s="85"/>
      <c r="AG718" s="85"/>
      <c r="AH718" s="85"/>
      <c r="AI718" s="85"/>
      <c r="AJ718" s="85"/>
      <c r="AK718" s="85"/>
      <c r="AL718" s="85"/>
      <c r="AM718" s="85"/>
      <c r="AN718" s="85"/>
      <c r="AO718" s="85"/>
      <c r="AP718" s="12"/>
    </row>
    <row r="719" spans="1:42" ht="85">
      <c r="A719" s="85"/>
      <c r="B719" s="92">
        <v>44348</v>
      </c>
      <c r="C719" s="92"/>
      <c r="D719" s="92">
        <v>44367</v>
      </c>
      <c r="E719" s="92">
        <v>44368</v>
      </c>
      <c r="F719" s="90" t="s">
        <v>6954</v>
      </c>
      <c r="G719" s="5" t="s">
        <v>4890</v>
      </c>
      <c r="H719" s="87" t="s">
        <v>6955</v>
      </c>
      <c r="I719" s="87" t="s">
        <v>3242</v>
      </c>
      <c r="J719" s="85" t="s">
        <v>6279</v>
      </c>
      <c r="K719" s="35" t="s">
        <v>8915</v>
      </c>
      <c r="L719" s="172" t="s">
        <v>8916</v>
      </c>
      <c r="M719" s="87" t="s">
        <v>142</v>
      </c>
      <c r="N719" s="85">
        <v>3682.8</v>
      </c>
      <c r="O719" s="90" t="s">
        <v>6958</v>
      </c>
      <c r="P719" s="90" t="s">
        <v>6958</v>
      </c>
      <c r="Q719" s="85">
        <v>2021</v>
      </c>
      <c r="R719" s="85">
        <v>6</v>
      </c>
      <c r="S719" s="91" t="s">
        <v>6973</v>
      </c>
      <c r="T719" s="85" t="s">
        <v>7425</v>
      </c>
      <c r="U719" s="85"/>
      <c r="V719" s="87" t="s">
        <v>139</v>
      </c>
      <c r="W719" s="85" t="s">
        <v>35</v>
      </c>
      <c r="X719" s="85"/>
      <c r="Y719" s="85"/>
      <c r="Z719" s="85"/>
      <c r="AA719" s="85"/>
      <c r="AB719" s="85"/>
      <c r="AC719" s="85"/>
      <c r="AD719" s="85"/>
      <c r="AE719" s="85"/>
      <c r="AF719" s="85"/>
      <c r="AG719" s="85"/>
      <c r="AH719" s="85"/>
      <c r="AI719" s="85"/>
      <c r="AJ719" s="85"/>
      <c r="AK719" s="85"/>
      <c r="AL719" s="85"/>
      <c r="AM719" s="85"/>
      <c r="AN719" s="85"/>
      <c r="AO719" s="85"/>
      <c r="AP719" s="12"/>
    </row>
    <row r="720" spans="1:42" ht="17">
      <c r="A720" s="85"/>
      <c r="B720" s="92">
        <v>44368</v>
      </c>
      <c r="C720" s="92" t="s">
        <v>7333</v>
      </c>
      <c r="D720" s="92">
        <v>44368</v>
      </c>
      <c r="E720" s="92">
        <v>44368</v>
      </c>
      <c r="F720" s="90" t="s">
        <v>8518</v>
      </c>
      <c r="G720" s="5" t="s">
        <v>4890</v>
      </c>
      <c r="H720" s="87" t="s">
        <v>6955</v>
      </c>
      <c r="I720" s="87" t="s">
        <v>3242</v>
      </c>
      <c r="J720" s="85" t="s">
        <v>281</v>
      </c>
      <c r="K720" s="220" t="s">
        <v>8917</v>
      </c>
      <c r="L720" s="172" t="s">
        <v>8918</v>
      </c>
      <c r="M720" s="87" t="s">
        <v>8919</v>
      </c>
      <c r="N720" s="85">
        <v>313.27999999999997</v>
      </c>
      <c r="O720" s="90" t="s">
        <v>6958</v>
      </c>
      <c r="P720" s="90" t="s">
        <v>6958</v>
      </c>
      <c r="Q720" s="85" t="s">
        <v>6959</v>
      </c>
      <c r="R720" s="85" t="s">
        <v>7030</v>
      </c>
      <c r="S720" s="91" t="s">
        <v>6970</v>
      </c>
      <c r="T720" s="85" t="s">
        <v>4520</v>
      </c>
      <c r="U720" s="85"/>
      <c r="V720" s="87" t="s">
        <v>139</v>
      </c>
      <c r="W720" s="85" t="s">
        <v>37</v>
      </c>
      <c r="X720" s="85"/>
      <c r="Y720" s="85"/>
      <c r="Z720" s="85"/>
      <c r="AA720" s="85"/>
      <c r="AB720" s="85"/>
      <c r="AC720" s="85"/>
      <c r="AD720" s="85"/>
      <c r="AE720" s="85"/>
      <c r="AF720" s="85"/>
      <c r="AG720" s="85"/>
      <c r="AH720" s="85"/>
      <c r="AI720" s="85"/>
      <c r="AJ720" s="85"/>
      <c r="AK720" s="85"/>
      <c r="AL720" s="85"/>
      <c r="AM720" s="85"/>
      <c r="AN720" s="85"/>
      <c r="AO720" s="85"/>
      <c r="AP720" s="12"/>
    </row>
    <row r="721" spans="1:42" ht="17">
      <c r="A721" s="85"/>
      <c r="B721" s="92">
        <v>44369</v>
      </c>
      <c r="C721" s="92"/>
      <c r="D721" s="92">
        <v>44368</v>
      </c>
      <c r="E721" s="92">
        <v>44369</v>
      </c>
      <c r="F721" s="90" t="s">
        <v>6954</v>
      </c>
      <c r="G721" s="5" t="s">
        <v>4890</v>
      </c>
      <c r="H721" s="87" t="s">
        <v>6955</v>
      </c>
      <c r="I721" s="87" t="s">
        <v>3242</v>
      </c>
      <c r="J721" s="85" t="s">
        <v>6317</v>
      </c>
      <c r="K721" s="36">
        <v>1828015994</v>
      </c>
      <c r="L721" s="92" t="s">
        <v>8830</v>
      </c>
      <c r="M721" s="25" t="s">
        <v>8920</v>
      </c>
      <c r="N721" s="85">
        <v>18684</v>
      </c>
      <c r="O721" s="90" t="s">
        <v>6958</v>
      </c>
      <c r="P721" s="90" t="s">
        <v>6958</v>
      </c>
      <c r="Q721" s="85">
        <v>2021</v>
      </c>
      <c r="R721" s="85">
        <v>6</v>
      </c>
      <c r="S721" s="91" t="s">
        <v>6973</v>
      </c>
      <c r="T721" s="85" t="s">
        <v>7425</v>
      </c>
      <c r="U721" s="85"/>
      <c r="V721" s="87" t="s">
        <v>139</v>
      </c>
      <c r="W721" s="85" t="s">
        <v>37</v>
      </c>
      <c r="X721" s="85"/>
      <c r="Y721" s="85"/>
      <c r="Z721" s="85"/>
      <c r="AA721" s="85"/>
      <c r="AB721" s="85"/>
      <c r="AC721" s="85"/>
      <c r="AD721" s="85"/>
      <c r="AE721" s="85"/>
      <c r="AF721" s="85"/>
      <c r="AG721" s="85"/>
      <c r="AH721" s="85"/>
      <c r="AI721" s="85"/>
      <c r="AJ721" s="85"/>
      <c r="AK721" s="85"/>
      <c r="AL721" s="85"/>
      <c r="AM721" s="85"/>
      <c r="AN721" s="85"/>
      <c r="AO721" s="85"/>
      <c r="AP721" s="12"/>
    </row>
    <row r="722" spans="1:42" ht="17">
      <c r="A722" s="85"/>
      <c r="B722" s="92">
        <v>44369</v>
      </c>
      <c r="C722" s="92"/>
      <c r="D722" s="92">
        <v>44368</v>
      </c>
      <c r="E722" s="92">
        <v>44369</v>
      </c>
      <c r="F722" s="90" t="s">
        <v>6954</v>
      </c>
      <c r="G722" s="5" t="s">
        <v>4890</v>
      </c>
      <c r="H722" s="87" t="s">
        <v>6955</v>
      </c>
      <c r="I722" s="87" t="s">
        <v>3242</v>
      </c>
      <c r="J722" s="85" t="s">
        <v>5487</v>
      </c>
      <c r="K722" s="188" t="s">
        <v>8921</v>
      </c>
      <c r="L722" s="172" t="s">
        <v>8922</v>
      </c>
      <c r="M722" s="87" t="s">
        <v>8923</v>
      </c>
      <c r="N722" s="85">
        <v>5309.2</v>
      </c>
      <c r="O722" s="90" t="s">
        <v>6958</v>
      </c>
      <c r="P722" s="90" t="s">
        <v>6958</v>
      </c>
      <c r="Q722" s="85">
        <v>2021</v>
      </c>
      <c r="R722" s="85" t="s">
        <v>7030</v>
      </c>
      <c r="S722" s="91" t="s">
        <v>6970</v>
      </c>
      <c r="T722" s="85" t="s">
        <v>7375</v>
      </c>
      <c r="U722" s="85"/>
      <c r="V722" s="87" t="s">
        <v>139</v>
      </c>
      <c r="W722" s="85" t="s">
        <v>37</v>
      </c>
      <c r="X722" s="85"/>
      <c r="Y722" s="85"/>
      <c r="Z722" s="85"/>
      <c r="AA722" s="85"/>
      <c r="AB722" s="85"/>
      <c r="AC722" s="85"/>
      <c r="AD722" s="85"/>
      <c r="AE722" s="85"/>
      <c r="AF722" s="85"/>
      <c r="AG722" s="85"/>
      <c r="AH722" s="85"/>
      <c r="AI722" s="85"/>
      <c r="AJ722" s="85"/>
      <c r="AK722" s="85"/>
      <c r="AL722" s="85"/>
      <c r="AM722" s="85"/>
      <c r="AN722" s="85"/>
      <c r="AO722" s="85"/>
      <c r="AP722" s="12"/>
    </row>
    <row r="723" spans="1:42" ht="17">
      <c r="A723" s="85"/>
      <c r="B723" s="92">
        <v>44369</v>
      </c>
      <c r="C723" s="92"/>
      <c r="D723" s="92">
        <v>44368</v>
      </c>
      <c r="E723" s="92">
        <v>44369</v>
      </c>
      <c r="F723" s="16"/>
      <c r="G723" s="5" t="s">
        <v>4890</v>
      </c>
      <c r="H723" s="87" t="s">
        <v>6955</v>
      </c>
      <c r="I723" s="87" t="s">
        <v>3242</v>
      </c>
      <c r="J723" s="85" t="s">
        <v>6317</v>
      </c>
      <c r="K723" s="183">
        <v>549806214</v>
      </c>
      <c r="L723" s="74" t="s">
        <v>8924</v>
      </c>
      <c r="M723" s="232" t="s">
        <v>8925</v>
      </c>
      <c r="N723" s="85">
        <v>688</v>
      </c>
      <c r="O723" s="90" t="s">
        <v>6958</v>
      </c>
      <c r="P723" s="90" t="s">
        <v>6958</v>
      </c>
      <c r="Q723" s="85">
        <v>2021</v>
      </c>
      <c r="R723" s="85">
        <v>6</v>
      </c>
      <c r="S723" s="91" t="s">
        <v>6973</v>
      </c>
      <c r="T723" s="85" t="s">
        <v>7425</v>
      </c>
      <c r="U723" s="85"/>
      <c r="V723" s="87" t="s">
        <v>139</v>
      </c>
      <c r="W723" s="85" t="s">
        <v>37</v>
      </c>
      <c r="X723" s="85"/>
      <c r="Y723" s="85"/>
      <c r="Z723" s="85"/>
      <c r="AA723" s="85"/>
      <c r="AB723" s="85"/>
      <c r="AC723" s="85"/>
      <c r="AD723" s="85"/>
      <c r="AE723" s="85"/>
      <c r="AF723" s="85"/>
      <c r="AG723" s="85"/>
      <c r="AH723" s="85"/>
      <c r="AI723" s="85"/>
      <c r="AJ723" s="85"/>
      <c r="AK723" s="85"/>
      <c r="AL723" s="85"/>
      <c r="AM723" s="85"/>
      <c r="AN723" s="85"/>
      <c r="AO723" s="85"/>
      <c r="AP723" s="12"/>
    </row>
    <row r="724" spans="1:42" ht="17">
      <c r="A724" s="85"/>
      <c r="B724" s="92">
        <v>44369</v>
      </c>
      <c r="C724" s="92"/>
      <c r="D724" s="92">
        <v>44368</v>
      </c>
      <c r="E724" s="92">
        <v>44369</v>
      </c>
      <c r="F724" s="90" t="s">
        <v>8518</v>
      </c>
      <c r="G724" s="5" t="s">
        <v>4890</v>
      </c>
      <c r="H724" s="87" t="s">
        <v>6955</v>
      </c>
      <c r="I724" s="87" t="s">
        <v>3242</v>
      </c>
      <c r="J724" s="85" t="s">
        <v>5487</v>
      </c>
      <c r="K724" s="188" t="s">
        <v>5251</v>
      </c>
      <c r="L724" s="172" t="s">
        <v>8896</v>
      </c>
      <c r="M724" s="87" t="s">
        <v>8527</v>
      </c>
      <c r="N724" s="85">
        <v>2691.35</v>
      </c>
      <c r="O724" s="90" t="s">
        <v>6958</v>
      </c>
      <c r="P724" s="90" t="s">
        <v>6958</v>
      </c>
      <c r="Q724" s="85">
        <v>2021</v>
      </c>
      <c r="R724" s="85">
        <v>6</v>
      </c>
      <c r="S724" s="91" t="s">
        <v>6970</v>
      </c>
      <c r="T724" s="85" t="s">
        <v>82</v>
      </c>
      <c r="U724" s="85"/>
      <c r="V724" s="87" t="s">
        <v>139</v>
      </c>
      <c r="W724" s="85" t="s">
        <v>37</v>
      </c>
      <c r="X724" s="85"/>
      <c r="Y724" s="85"/>
      <c r="Z724" s="85"/>
      <c r="AA724" s="85"/>
      <c r="AB724" s="85"/>
      <c r="AC724" s="85"/>
      <c r="AD724" s="85"/>
      <c r="AE724" s="85"/>
      <c r="AF724" s="85"/>
      <c r="AG724" s="85"/>
      <c r="AH724" s="85"/>
      <c r="AI724" s="85"/>
      <c r="AJ724" s="85"/>
      <c r="AK724" s="85"/>
      <c r="AL724" s="85"/>
      <c r="AM724" s="85"/>
      <c r="AN724" s="85"/>
      <c r="AO724" s="85"/>
      <c r="AP724" s="12"/>
    </row>
    <row r="725" spans="1:42" ht="17">
      <c r="A725" s="85"/>
      <c r="B725" s="92">
        <v>44369</v>
      </c>
      <c r="C725" s="92"/>
      <c r="D725" s="92">
        <v>44368</v>
      </c>
      <c r="E725" s="92">
        <v>44369</v>
      </c>
      <c r="F725" s="90" t="s">
        <v>8518</v>
      </c>
      <c r="G725" s="5" t="s">
        <v>4890</v>
      </c>
      <c r="H725" s="87" t="s">
        <v>6955</v>
      </c>
      <c r="I725" s="87" t="s">
        <v>3242</v>
      </c>
      <c r="J725" s="85" t="s">
        <v>6317</v>
      </c>
      <c r="K725" s="73" t="s">
        <v>8926</v>
      </c>
      <c r="L725" s="74" t="s">
        <v>8927</v>
      </c>
      <c r="M725" s="85" t="s">
        <v>981</v>
      </c>
      <c r="N725" s="85">
        <v>927.72</v>
      </c>
      <c r="O725" s="90" t="s">
        <v>6958</v>
      </c>
      <c r="P725" s="90" t="s">
        <v>6958</v>
      </c>
      <c r="Q725" s="85">
        <v>2021</v>
      </c>
      <c r="R725" s="85">
        <v>6</v>
      </c>
      <c r="S725" s="91" t="s">
        <v>6973</v>
      </c>
      <c r="T725" s="85" t="s">
        <v>82</v>
      </c>
      <c r="U725" s="85"/>
      <c r="V725" s="87" t="s">
        <v>152</v>
      </c>
      <c r="W725" s="85" t="s">
        <v>37</v>
      </c>
      <c r="X725" s="85"/>
      <c r="Y725" s="85"/>
      <c r="Z725" s="85"/>
      <c r="AA725" s="85"/>
      <c r="AB725" s="85"/>
      <c r="AC725" s="85"/>
      <c r="AD725" s="85"/>
      <c r="AE725" s="85"/>
      <c r="AF725" s="85"/>
      <c r="AG725" s="85"/>
      <c r="AH725" s="85"/>
      <c r="AI725" s="85"/>
      <c r="AJ725" s="85"/>
      <c r="AK725" s="85"/>
      <c r="AL725" s="85"/>
      <c r="AM725" s="85"/>
      <c r="AN725" s="85"/>
      <c r="AO725" s="85"/>
      <c r="AP725" s="12"/>
    </row>
    <row r="726" spans="1:42" ht="17">
      <c r="A726" s="85"/>
      <c r="B726" s="92">
        <v>44369</v>
      </c>
      <c r="C726" s="92"/>
      <c r="D726" s="92">
        <v>44368</v>
      </c>
      <c r="E726" s="92">
        <v>44369</v>
      </c>
      <c r="F726" s="16"/>
      <c r="G726" s="5" t="s">
        <v>4890</v>
      </c>
      <c r="H726" s="87" t="s">
        <v>6955</v>
      </c>
      <c r="I726" s="87" t="s">
        <v>3242</v>
      </c>
      <c r="J726" s="85" t="s">
        <v>6295</v>
      </c>
      <c r="K726" s="183">
        <v>595999302</v>
      </c>
      <c r="L726" s="172" t="s">
        <v>7094</v>
      </c>
      <c r="M726" s="87" t="s">
        <v>811</v>
      </c>
      <c r="N726" s="85">
        <v>2614.5</v>
      </c>
      <c r="O726" s="90" t="s">
        <v>6958</v>
      </c>
      <c r="P726" s="90" t="s">
        <v>6958</v>
      </c>
      <c r="Q726" s="85">
        <v>2021</v>
      </c>
      <c r="R726" s="85">
        <v>6</v>
      </c>
      <c r="S726" s="91" t="s">
        <v>6970</v>
      </c>
      <c r="T726" s="85" t="s">
        <v>82</v>
      </c>
      <c r="U726" s="85"/>
      <c r="V726" s="87" t="s">
        <v>139</v>
      </c>
      <c r="W726" s="85" t="s">
        <v>37</v>
      </c>
      <c r="X726" s="85"/>
      <c r="Y726" s="85"/>
      <c r="Z726" s="85"/>
      <c r="AA726" s="85"/>
      <c r="AB726" s="85"/>
      <c r="AC726" s="85"/>
      <c r="AD726" s="85"/>
      <c r="AE726" s="85"/>
      <c r="AF726" s="85"/>
      <c r="AG726" s="85"/>
      <c r="AH726" s="85"/>
      <c r="AI726" s="85"/>
      <c r="AJ726" s="85"/>
      <c r="AK726" s="85"/>
      <c r="AL726" s="85"/>
      <c r="AM726" s="85"/>
      <c r="AN726" s="85"/>
      <c r="AO726" s="85"/>
      <c r="AP726" s="12"/>
    </row>
    <row r="727" spans="1:42" ht="17">
      <c r="A727" s="85"/>
      <c r="B727" s="92">
        <v>44369</v>
      </c>
      <c r="C727" s="92"/>
      <c r="D727" s="92">
        <v>44367</v>
      </c>
      <c r="E727" s="92">
        <v>44369</v>
      </c>
      <c r="F727" s="90" t="s">
        <v>8518</v>
      </c>
      <c r="G727" s="5" t="s">
        <v>4890</v>
      </c>
      <c r="H727" s="87" t="s">
        <v>6955</v>
      </c>
      <c r="I727" s="87" t="s">
        <v>3242</v>
      </c>
      <c r="J727" s="85" t="s">
        <v>6317</v>
      </c>
      <c r="K727" s="73" t="s">
        <v>8696</v>
      </c>
      <c r="L727" s="74" t="s">
        <v>8697</v>
      </c>
      <c r="M727" s="85" t="s">
        <v>981</v>
      </c>
      <c r="N727" s="85">
        <v>335.5</v>
      </c>
      <c r="O727" s="90" t="s">
        <v>6958</v>
      </c>
      <c r="P727" s="90" t="s">
        <v>6958</v>
      </c>
      <c r="Q727" s="85">
        <v>2021</v>
      </c>
      <c r="R727" s="85">
        <v>6</v>
      </c>
      <c r="S727" s="91" t="s">
        <v>6973</v>
      </c>
      <c r="T727" s="85" t="s">
        <v>82</v>
      </c>
      <c r="U727" s="85"/>
      <c r="V727" s="87" t="s">
        <v>152</v>
      </c>
      <c r="W727" s="85" t="s">
        <v>37</v>
      </c>
      <c r="X727" s="85"/>
      <c r="Y727" s="85"/>
      <c r="Z727" s="85"/>
      <c r="AA727" s="85"/>
      <c r="AB727" s="85"/>
      <c r="AC727" s="85"/>
      <c r="AD727" s="85"/>
      <c r="AE727" s="85"/>
      <c r="AF727" s="85"/>
      <c r="AG727" s="85"/>
      <c r="AH727" s="85"/>
      <c r="AI727" s="85"/>
      <c r="AJ727" s="85"/>
      <c r="AK727" s="85"/>
      <c r="AL727" s="85"/>
      <c r="AM727" s="85"/>
      <c r="AN727" s="85"/>
      <c r="AO727" s="85"/>
      <c r="AP727" s="12"/>
    </row>
    <row r="728" spans="1:42" ht="17">
      <c r="A728" s="121"/>
      <c r="B728" s="124">
        <v>44369</v>
      </c>
      <c r="C728" s="124"/>
      <c r="D728" s="124">
        <v>44368</v>
      </c>
      <c r="E728" s="124">
        <v>44369</v>
      </c>
      <c r="F728" s="90" t="s">
        <v>8518</v>
      </c>
      <c r="G728" s="5" t="s">
        <v>4890</v>
      </c>
      <c r="H728" s="87" t="s">
        <v>6955</v>
      </c>
      <c r="I728" s="87" t="s">
        <v>3242</v>
      </c>
      <c r="J728" s="121" t="s">
        <v>6317</v>
      </c>
      <c r="K728" s="73" t="s">
        <v>8691</v>
      </c>
      <c r="L728" s="74" t="s">
        <v>8692</v>
      </c>
      <c r="M728" s="121" t="s">
        <v>8928</v>
      </c>
      <c r="N728" s="121">
        <v>1177</v>
      </c>
      <c r="O728" s="131" t="s">
        <v>6958</v>
      </c>
      <c r="P728" s="131" t="s">
        <v>6958</v>
      </c>
      <c r="Q728" s="121">
        <v>2021</v>
      </c>
      <c r="R728" s="121">
        <v>6</v>
      </c>
      <c r="S728" s="151" t="s">
        <v>6973</v>
      </c>
      <c r="T728" s="121" t="s">
        <v>82</v>
      </c>
      <c r="U728" s="121"/>
      <c r="V728" s="123" t="s">
        <v>152</v>
      </c>
      <c r="W728" s="121" t="s">
        <v>37</v>
      </c>
      <c r="X728" s="121"/>
      <c r="Y728" s="121"/>
      <c r="Z728" s="121"/>
      <c r="AA728" s="121"/>
      <c r="AB728" s="121"/>
      <c r="AC728" s="121"/>
      <c r="AD728" s="121"/>
      <c r="AE728" s="121"/>
      <c r="AF728" s="121"/>
      <c r="AG728" s="121"/>
      <c r="AH728" s="121"/>
      <c r="AI728" s="121"/>
      <c r="AJ728" s="121"/>
      <c r="AK728" s="121"/>
      <c r="AL728" s="121"/>
      <c r="AM728" s="121"/>
      <c r="AN728" s="121"/>
      <c r="AO728" s="121"/>
      <c r="AP728" s="50"/>
    </row>
    <row r="729" spans="1:42" ht="85">
      <c r="A729" s="85"/>
      <c r="B729" s="92">
        <v>44369</v>
      </c>
      <c r="C729" s="92"/>
      <c r="D729" s="92">
        <v>44370</v>
      </c>
      <c r="E729" s="92">
        <v>44369</v>
      </c>
      <c r="F729" s="90" t="s">
        <v>8518</v>
      </c>
      <c r="G729" s="5" t="s">
        <v>4890</v>
      </c>
      <c r="H729" s="87" t="s">
        <v>6955</v>
      </c>
      <c r="I729" s="87" t="s">
        <v>3242</v>
      </c>
      <c r="J729" s="85" t="s">
        <v>6279</v>
      </c>
      <c r="K729" s="35" t="s">
        <v>8929</v>
      </c>
      <c r="L729" s="18" t="s">
        <v>8930</v>
      </c>
      <c r="M729" s="85" t="s">
        <v>8931</v>
      </c>
      <c r="N729" s="85">
        <v>7713</v>
      </c>
      <c r="O729" s="90" t="s">
        <v>6958</v>
      </c>
      <c r="P729" s="90" t="s">
        <v>6958</v>
      </c>
      <c r="Q729" s="85">
        <v>2021</v>
      </c>
      <c r="R729" s="85">
        <v>6</v>
      </c>
      <c r="S729" s="91" t="s">
        <v>6961</v>
      </c>
      <c r="T729" s="85" t="s">
        <v>82</v>
      </c>
      <c r="U729" s="85"/>
      <c r="V729" s="87" t="s">
        <v>152</v>
      </c>
      <c r="W729" s="85" t="s">
        <v>37</v>
      </c>
      <c r="X729" s="85"/>
      <c r="Y729" s="85"/>
      <c r="Z729" s="85"/>
      <c r="AA729" s="85"/>
      <c r="AB729" s="85"/>
      <c r="AC729" s="85"/>
      <c r="AD729" s="85"/>
      <c r="AE729" s="85"/>
      <c r="AF729" s="85"/>
      <c r="AG729" s="85"/>
      <c r="AH729" s="85"/>
      <c r="AI729" s="85"/>
      <c r="AJ729" s="85"/>
      <c r="AK729" s="85"/>
      <c r="AL729" s="85"/>
      <c r="AM729" s="85"/>
      <c r="AN729" s="85"/>
      <c r="AO729" s="85"/>
      <c r="AP729" s="12"/>
    </row>
    <row r="730" spans="1:42" ht="17">
      <c r="A730" s="85"/>
      <c r="B730" s="92">
        <v>44369</v>
      </c>
      <c r="C730" s="92">
        <v>44384</v>
      </c>
      <c r="D730" s="92"/>
      <c r="E730" s="92">
        <v>44382</v>
      </c>
      <c r="F730" s="90" t="s">
        <v>6954</v>
      </c>
      <c r="G730" s="5" t="s">
        <v>4890</v>
      </c>
      <c r="H730" s="87" t="s">
        <v>6955</v>
      </c>
      <c r="I730" s="87" t="s">
        <v>3242</v>
      </c>
      <c r="J730" s="85" t="s">
        <v>5487</v>
      </c>
      <c r="K730" s="17" t="s">
        <v>8932</v>
      </c>
      <c r="L730" s="18" t="s">
        <v>8933</v>
      </c>
      <c r="M730" s="85" t="s">
        <v>811</v>
      </c>
      <c r="N730" s="85">
        <v>2000</v>
      </c>
      <c r="O730" s="90" t="s">
        <v>6957</v>
      </c>
      <c r="P730" s="90" t="s">
        <v>6957</v>
      </c>
      <c r="Q730" s="85">
        <v>2021</v>
      </c>
      <c r="R730" s="85" t="s">
        <v>7030</v>
      </c>
      <c r="S730" s="91" t="s">
        <v>6966</v>
      </c>
      <c r="T730" s="85" t="s">
        <v>8934</v>
      </c>
      <c r="U730" s="85"/>
      <c r="V730" s="87" t="s">
        <v>345</v>
      </c>
      <c r="W730" s="85" t="s">
        <v>37</v>
      </c>
      <c r="X730" s="85"/>
      <c r="Y730" s="85"/>
      <c r="Z730" s="85"/>
      <c r="AA730" s="85"/>
      <c r="AB730" s="85"/>
      <c r="AC730" s="85"/>
      <c r="AD730" s="85"/>
      <c r="AE730" s="85"/>
      <c r="AF730" s="85"/>
      <c r="AG730" s="85"/>
      <c r="AH730" s="85"/>
      <c r="AI730" s="85"/>
      <c r="AJ730" s="85"/>
      <c r="AK730" s="85"/>
      <c r="AL730" s="85"/>
      <c r="AM730" s="85"/>
      <c r="AN730" s="85"/>
      <c r="AO730" s="85"/>
      <c r="AP730" s="12"/>
    </row>
    <row r="731" spans="1:42" ht="17">
      <c r="A731" s="85"/>
      <c r="B731" s="92">
        <v>44369</v>
      </c>
      <c r="C731" s="92"/>
      <c r="D731" s="92">
        <v>44369</v>
      </c>
      <c r="E731" s="92">
        <v>44369</v>
      </c>
      <c r="F731" s="90" t="s">
        <v>6954</v>
      </c>
      <c r="G731" s="5" t="s">
        <v>4890</v>
      </c>
      <c r="H731" s="87" t="s">
        <v>6955</v>
      </c>
      <c r="I731" s="87" t="s">
        <v>3242</v>
      </c>
      <c r="J731" s="85" t="s">
        <v>154</v>
      </c>
      <c r="K731" s="21" t="s">
        <v>8935</v>
      </c>
      <c r="L731" s="34" t="s">
        <v>8936</v>
      </c>
      <c r="M731" s="85" t="s">
        <v>311</v>
      </c>
      <c r="N731" s="85">
        <v>1288</v>
      </c>
      <c r="O731" s="90" t="s">
        <v>6958</v>
      </c>
      <c r="P731" s="90" t="s">
        <v>6958</v>
      </c>
      <c r="Q731" s="85">
        <v>2021</v>
      </c>
      <c r="R731" s="85" t="s">
        <v>7030</v>
      </c>
      <c r="S731" s="91" t="s">
        <v>6966</v>
      </c>
      <c r="T731" s="85" t="s">
        <v>48</v>
      </c>
      <c r="U731" s="85"/>
      <c r="V731" s="87" t="s">
        <v>139</v>
      </c>
      <c r="W731" s="85" t="s">
        <v>35</v>
      </c>
      <c r="X731" s="85"/>
      <c r="Y731" s="85"/>
      <c r="Z731" s="85"/>
      <c r="AA731" s="85"/>
      <c r="AB731" s="85"/>
      <c r="AC731" s="85"/>
      <c r="AD731" s="85"/>
      <c r="AE731" s="85"/>
      <c r="AF731" s="85"/>
      <c r="AG731" s="85"/>
      <c r="AH731" s="85"/>
      <c r="AI731" s="85"/>
      <c r="AJ731" s="85"/>
      <c r="AK731" s="85"/>
      <c r="AL731" s="85"/>
      <c r="AM731" s="85"/>
      <c r="AN731" s="85"/>
      <c r="AO731" s="85"/>
      <c r="AP731" s="12"/>
    </row>
    <row r="732" spans="1:42" ht="17">
      <c r="A732" s="85"/>
      <c r="B732" s="92">
        <v>44369</v>
      </c>
      <c r="C732" s="92"/>
      <c r="D732" s="92">
        <v>44369</v>
      </c>
      <c r="E732" s="92">
        <v>44369</v>
      </c>
      <c r="F732" s="90" t="s">
        <v>8518</v>
      </c>
      <c r="G732" s="5" t="s">
        <v>4890</v>
      </c>
      <c r="H732" s="87" t="s">
        <v>6955</v>
      </c>
      <c r="I732" s="87" t="s">
        <v>3242</v>
      </c>
      <c r="J732" s="85" t="s">
        <v>154</v>
      </c>
      <c r="K732" s="21" t="s">
        <v>8937</v>
      </c>
      <c r="L732" s="34" t="s">
        <v>8938</v>
      </c>
      <c r="M732" s="85" t="s">
        <v>311</v>
      </c>
      <c r="N732" s="85">
        <v>2576</v>
      </c>
      <c r="O732" s="90" t="s">
        <v>6958</v>
      </c>
      <c r="P732" s="90" t="s">
        <v>6958</v>
      </c>
      <c r="Q732" s="85">
        <v>2021</v>
      </c>
      <c r="R732" s="85" t="s">
        <v>7030</v>
      </c>
      <c r="S732" s="91" t="s">
        <v>6966</v>
      </c>
      <c r="T732" s="85" t="s">
        <v>48</v>
      </c>
      <c r="U732" s="85"/>
      <c r="V732" s="87" t="s">
        <v>139</v>
      </c>
      <c r="W732" s="85" t="s">
        <v>35</v>
      </c>
      <c r="X732" s="85"/>
      <c r="Y732" s="85"/>
      <c r="Z732" s="85"/>
      <c r="AA732" s="85"/>
      <c r="AB732" s="85"/>
      <c r="AC732" s="85"/>
      <c r="AD732" s="85"/>
      <c r="AE732" s="85"/>
      <c r="AF732" s="85"/>
      <c r="AG732" s="85"/>
      <c r="AH732" s="85"/>
      <c r="AI732" s="85"/>
      <c r="AJ732" s="85"/>
      <c r="AK732" s="85"/>
      <c r="AL732" s="85"/>
      <c r="AM732" s="85"/>
      <c r="AN732" s="85"/>
      <c r="AO732" s="85"/>
      <c r="AP732" s="12"/>
    </row>
    <row r="733" spans="1:42" ht="17">
      <c r="A733" s="85"/>
      <c r="B733" s="92">
        <v>44357</v>
      </c>
      <c r="C733" s="92"/>
      <c r="D733" s="92">
        <v>44368</v>
      </c>
      <c r="E733" s="92">
        <v>44369</v>
      </c>
      <c r="F733" s="16"/>
      <c r="G733" s="5" t="s">
        <v>4890</v>
      </c>
      <c r="H733" s="87" t="s">
        <v>6955</v>
      </c>
      <c r="I733" s="87" t="s">
        <v>3242</v>
      </c>
      <c r="J733" s="85" t="s">
        <v>6302</v>
      </c>
      <c r="K733" s="17" t="s">
        <v>8939</v>
      </c>
      <c r="L733" s="18" t="s">
        <v>4293</v>
      </c>
      <c r="M733" s="85" t="s">
        <v>8940</v>
      </c>
      <c r="N733" s="85">
        <v>30000</v>
      </c>
      <c r="O733" s="90" t="s">
        <v>6958</v>
      </c>
      <c r="P733" s="90"/>
      <c r="Q733" s="85">
        <v>2021</v>
      </c>
      <c r="R733" s="85">
        <v>6</v>
      </c>
      <c r="S733" s="91" t="s">
        <v>6973</v>
      </c>
      <c r="T733" s="85"/>
      <c r="U733" s="85"/>
      <c r="V733" s="87" t="s">
        <v>139</v>
      </c>
      <c r="W733" s="85"/>
      <c r="X733" s="85"/>
      <c r="Y733" s="85"/>
      <c r="Z733" s="85"/>
      <c r="AA733" s="85"/>
      <c r="AB733" s="85"/>
      <c r="AC733" s="85"/>
      <c r="AD733" s="85"/>
      <c r="AE733" s="85"/>
      <c r="AF733" s="85"/>
      <c r="AG733" s="85"/>
      <c r="AH733" s="85"/>
      <c r="AI733" s="85"/>
      <c r="AJ733" s="85"/>
      <c r="AK733" s="85"/>
      <c r="AL733" s="85"/>
      <c r="AM733" s="85"/>
      <c r="AN733" s="85"/>
      <c r="AO733" s="85"/>
      <c r="AP733" s="12"/>
    </row>
    <row r="734" spans="1:42" ht="17">
      <c r="A734" s="85"/>
      <c r="B734" s="92">
        <v>44369</v>
      </c>
      <c r="C734" s="92"/>
      <c r="D734" s="92">
        <v>44369</v>
      </c>
      <c r="E734" s="92">
        <v>44369</v>
      </c>
      <c r="F734" s="90" t="s">
        <v>6954</v>
      </c>
      <c r="G734" s="5" t="s">
        <v>4890</v>
      </c>
      <c r="H734" s="87" t="s">
        <v>6955</v>
      </c>
      <c r="I734" s="87" t="s">
        <v>3242</v>
      </c>
      <c r="J734" s="85" t="s">
        <v>175</v>
      </c>
      <c r="K734" s="17" t="s">
        <v>5679</v>
      </c>
      <c r="L734" s="18" t="s">
        <v>4251</v>
      </c>
      <c r="M734" s="85" t="s">
        <v>213</v>
      </c>
      <c r="N734" s="85">
        <v>999</v>
      </c>
      <c r="O734" s="90" t="s">
        <v>6958</v>
      </c>
      <c r="P734" s="90" t="s">
        <v>6958</v>
      </c>
      <c r="Q734" s="85">
        <v>2021</v>
      </c>
      <c r="R734" s="85">
        <v>6</v>
      </c>
      <c r="S734" s="91" t="s">
        <v>6966</v>
      </c>
      <c r="T734" s="85" t="s">
        <v>82</v>
      </c>
      <c r="U734" s="85"/>
      <c r="V734" s="87" t="s">
        <v>139</v>
      </c>
      <c r="W734" s="85" t="s">
        <v>37</v>
      </c>
      <c r="X734" s="85"/>
      <c r="Y734" s="85"/>
      <c r="Z734" s="85"/>
      <c r="AA734" s="85"/>
      <c r="AB734" s="85"/>
      <c r="AC734" s="85"/>
      <c r="AD734" s="85"/>
      <c r="AE734" s="85"/>
      <c r="AF734" s="85"/>
      <c r="AG734" s="85"/>
      <c r="AH734" s="85"/>
      <c r="AI734" s="85"/>
      <c r="AJ734" s="85"/>
      <c r="AK734" s="85"/>
      <c r="AL734" s="85"/>
      <c r="AM734" s="85"/>
      <c r="AN734" s="85"/>
      <c r="AO734" s="85"/>
      <c r="AP734" s="12"/>
    </row>
    <row r="735" spans="1:42" ht="17">
      <c r="A735" s="85"/>
      <c r="B735" s="92">
        <v>44369</v>
      </c>
      <c r="C735" s="92">
        <v>44372</v>
      </c>
      <c r="D735" s="92"/>
      <c r="E735" s="92">
        <v>44369</v>
      </c>
      <c r="F735" s="90" t="s">
        <v>8518</v>
      </c>
      <c r="G735" s="5" t="s">
        <v>4890</v>
      </c>
      <c r="H735" s="87" t="s">
        <v>6955</v>
      </c>
      <c r="I735" s="87" t="s">
        <v>3242</v>
      </c>
      <c r="J735" s="85" t="s">
        <v>6279</v>
      </c>
      <c r="K735" s="17" t="s">
        <v>8941</v>
      </c>
      <c r="L735" s="18" t="s">
        <v>8942</v>
      </c>
      <c r="M735" s="85" t="s">
        <v>811</v>
      </c>
      <c r="N735" s="85">
        <v>319</v>
      </c>
      <c r="O735" s="90" t="s">
        <v>6958</v>
      </c>
      <c r="P735" s="90" t="s">
        <v>6958</v>
      </c>
      <c r="Q735" s="85">
        <v>2021</v>
      </c>
      <c r="R735" s="85">
        <v>6</v>
      </c>
      <c r="S735" s="91" t="s">
        <v>6973</v>
      </c>
      <c r="T735" s="85" t="s">
        <v>82</v>
      </c>
      <c r="U735" s="85"/>
      <c r="V735" s="87" t="s">
        <v>139</v>
      </c>
      <c r="W735" s="85" t="s">
        <v>37</v>
      </c>
      <c r="X735" s="85"/>
      <c r="Y735" s="85"/>
      <c r="Z735" s="85"/>
      <c r="AA735" s="85"/>
      <c r="AB735" s="85"/>
      <c r="AC735" s="85"/>
      <c r="AD735" s="85"/>
      <c r="AE735" s="85"/>
      <c r="AF735" s="85"/>
      <c r="AG735" s="85"/>
      <c r="AH735" s="85"/>
      <c r="AI735" s="85"/>
      <c r="AJ735" s="85"/>
      <c r="AK735" s="85"/>
      <c r="AL735" s="85"/>
      <c r="AM735" s="85"/>
      <c r="AN735" s="85"/>
      <c r="AO735" s="85"/>
      <c r="AP735" s="12"/>
    </row>
    <row r="736" spans="1:42" ht="17">
      <c r="A736" s="85"/>
      <c r="B736" s="92">
        <v>44369</v>
      </c>
      <c r="C736" s="92">
        <v>44372</v>
      </c>
      <c r="D736" s="92"/>
      <c r="E736" s="92">
        <v>44369</v>
      </c>
      <c r="F736" s="90" t="s">
        <v>8518</v>
      </c>
      <c r="G736" s="5" t="s">
        <v>4890</v>
      </c>
      <c r="H736" s="87" t="s">
        <v>6955</v>
      </c>
      <c r="I736" s="87" t="s">
        <v>3242</v>
      </c>
      <c r="J736" s="85" t="s">
        <v>6279</v>
      </c>
      <c r="K736" s="17" t="s">
        <v>8943</v>
      </c>
      <c r="L736" s="18" t="s">
        <v>8944</v>
      </c>
      <c r="M736" s="85" t="s">
        <v>811</v>
      </c>
      <c r="N736" s="85">
        <v>7317.82</v>
      </c>
      <c r="O736" s="90" t="s">
        <v>6957</v>
      </c>
      <c r="P736" s="90" t="s">
        <v>7003</v>
      </c>
      <c r="Q736" s="85">
        <v>2021</v>
      </c>
      <c r="R736" s="85">
        <v>6</v>
      </c>
      <c r="S736" s="91" t="s">
        <v>6973</v>
      </c>
      <c r="T736" s="85"/>
      <c r="U736" s="85"/>
      <c r="V736" s="87" t="s">
        <v>152</v>
      </c>
      <c r="W736" s="85" t="s">
        <v>37</v>
      </c>
      <c r="X736" s="85"/>
      <c r="Y736" s="85"/>
      <c r="Z736" s="85"/>
      <c r="AA736" s="85"/>
      <c r="AB736" s="85"/>
      <c r="AC736" s="85"/>
      <c r="AD736" s="85"/>
      <c r="AE736" s="85"/>
      <c r="AF736" s="85"/>
      <c r="AG736" s="85"/>
      <c r="AH736" s="85"/>
      <c r="AI736" s="85"/>
      <c r="AJ736" s="85"/>
      <c r="AK736" s="85"/>
      <c r="AL736" s="85"/>
      <c r="AM736" s="85"/>
      <c r="AN736" s="85"/>
      <c r="AO736" s="85"/>
      <c r="AP736" s="12"/>
    </row>
    <row r="737" spans="1:42" ht="17">
      <c r="A737" s="85"/>
      <c r="B737" s="124">
        <v>44369</v>
      </c>
      <c r="C737" s="92"/>
      <c r="D737" s="124">
        <v>44369</v>
      </c>
      <c r="E737" s="124">
        <v>44369</v>
      </c>
      <c r="F737" s="16"/>
      <c r="G737" s="5" t="s">
        <v>4890</v>
      </c>
      <c r="H737" s="87" t="s">
        <v>6955</v>
      </c>
      <c r="I737" s="87" t="s">
        <v>3242</v>
      </c>
      <c r="J737" s="121" t="s">
        <v>6317</v>
      </c>
      <c r="K737" s="73" t="s">
        <v>6323</v>
      </c>
      <c r="L737" s="74" t="s">
        <v>4336</v>
      </c>
      <c r="M737" s="85" t="s">
        <v>8831</v>
      </c>
      <c r="N737" s="85">
        <v>1699</v>
      </c>
      <c r="O737" s="90" t="s">
        <v>6958</v>
      </c>
      <c r="P737" s="90" t="s">
        <v>6958</v>
      </c>
      <c r="Q737" s="121">
        <v>2021</v>
      </c>
      <c r="R737" s="85">
        <v>6</v>
      </c>
      <c r="S737" s="91" t="s">
        <v>6973</v>
      </c>
      <c r="T737" s="85" t="s">
        <v>7425</v>
      </c>
      <c r="U737" s="85"/>
      <c r="V737" s="87" t="s">
        <v>139</v>
      </c>
      <c r="W737" s="85" t="s">
        <v>37</v>
      </c>
      <c r="X737" s="85"/>
      <c r="Y737" s="85"/>
      <c r="Z737" s="85"/>
      <c r="AA737" s="85"/>
      <c r="AB737" s="85"/>
      <c r="AC737" s="85"/>
      <c r="AD737" s="85"/>
      <c r="AE737" s="85"/>
      <c r="AF737" s="85"/>
      <c r="AG737" s="85"/>
      <c r="AH737" s="85"/>
      <c r="AI737" s="85"/>
      <c r="AJ737" s="85"/>
      <c r="AK737" s="85"/>
      <c r="AL737" s="85"/>
      <c r="AM737" s="85"/>
      <c r="AN737" s="85"/>
      <c r="AO737" s="85"/>
      <c r="AP737" s="12"/>
    </row>
    <row r="738" spans="1:42" ht="17">
      <c r="A738" s="121"/>
      <c r="B738" s="124">
        <v>44369</v>
      </c>
      <c r="C738" s="124"/>
      <c r="D738" s="124"/>
      <c r="E738" s="124">
        <v>44369</v>
      </c>
      <c r="F738" s="90" t="s">
        <v>8518</v>
      </c>
      <c r="G738" s="5" t="s">
        <v>4890</v>
      </c>
      <c r="H738" s="87" t="s">
        <v>6955</v>
      </c>
      <c r="I738" s="87" t="s">
        <v>3242</v>
      </c>
      <c r="J738" s="121" t="s">
        <v>6295</v>
      </c>
      <c r="K738" s="233" t="s">
        <v>8945</v>
      </c>
      <c r="L738" s="234" t="s">
        <v>8946</v>
      </c>
      <c r="M738" s="121" t="s">
        <v>811</v>
      </c>
      <c r="N738" s="121">
        <v>1165.5</v>
      </c>
      <c r="O738" s="131" t="s">
        <v>6957</v>
      </c>
      <c r="P738" s="131" t="s">
        <v>6957</v>
      </c>
      <c r="Q738" s="121">
        <v>2021</v>
      </c>
      <c r="R738" s="121">
        <v>6</v>
      </c>
      <c r="S738" s="151" t="s">
        <v>6966</v>
      </c>
      <c r="T738" s="121"/>
      <c r="U738" s="121"/>
      <c r="V738" s="123" t="s">
        <v>152</v>
      </c>
      <c r="W738" s="121" t="s">
        <v>37</v>
      </c>
      <c r="X738" s="121"/>
      <c r="Y738" s="121"/>
      <c r="Z738" s="121"/>
      <c r="AA738" s="121"/>
      <c r="AB738" s="121"/>
      <c r="AC738" s="121"/>
      <c r="AD738" s="121"/>
      <c r="AE738" s="121"/>
      <c r="AF738" s="121"/>
      <c r="AG738" s="121"/>
      <c r="AH738" s="121"/>
      <c r="AI738" s="121"/>
      <c r="AJ738" s="121"/>
      <c r="AK738" s="121"/>
      <c r="AL738" s="121"/>
      <c r="AM738" s="121"/>
      <c r="AN738" s="121"/>
      <c r="AO738" s="121"/>
      <c r="AP738" s="50"/>
    </row>
    <row r="739" spans="1:42" ht="17">
      <c r="A739" s="85"/>
      <c r="B739" s="92">
        <v>44369</v>
      </c>
      <c r="C739" s="92"/>
      <c r="D739" s="92">
        <v>44365</v>
      </c>
      <c r="E739" s="92">
        <v>44369</v>
      </c>
      <c r="F739" s="16"/>
      <c r="G739" s="5" t="s">
        <v>4890</v>
      </c>
      <c r="H739" s="87" t="s">
        <v>6955</v>
      </c>
      <c r="I739" s="87" t="s">
        <v>3242</v>
      </c>
      <c r="J739" s="85" t="s">
        <v>6317</v>
      </c>
      <c r="K739" s="36">
        <v>2642786583</v>
      </c>
      <c r="L739" s="34" t="s">
        <v>8947</v>
      </c>
      <c r="M739" s="85" t="s">
        <v>981</v>
      </c>
      <c r="N739" s="85">
        <v>3258.72</v>
      </c>
      <c r="O739" s="90" t="s">
        <v>6958</v>
      </c>
      <c r="P739" s="90" t="s">
        <v>6958</v>
      </c>
      <c r="Q739" s="85">
        <v>2021</v>
      </c>
      <c r="R739" s="85">
        <v>6</v>
      </c>
      <c r="S739" s="91" t="s">
        <v>6973</v>
      </c>
      <c r="T739" s="85" t="s">
        <v>82</v>
      </c>
      <c r="U739" s="85"/>
      <c r="V739" s="87" t="s">
        <v>139</v>
      </c>
      <c r="W739" s="85" t="s">
        <v>37</v>
      </c>
      <c r="X739" s="85"/>
      <c r="Y739" s="85"/>
      <c r="Z739" s="85"/>
      <c r="AA739" s="85"/>
      <c r="AB739" s="85"/>
      <c r="AC739" s="85"/>
      <c r="AD739" s="85"/>
      <c r="AE739" s="85"/>
      <c r="AF739" s="85"/>
      <c r="AG739" s="85"/>
      <c r="AH739" s="85"/>
      <c r="AI739" s="85"/>
      <c r="AJ739" s="85"/>
      <c r="AK739" s="85"/>
      <c r="AL739" s="85"/>
      <c r="AM739" s="85"/>
      <c r="AN739" s="85"/>
      <c r="AO739" s="85"/>
      <c r="AP739" s="12"/>
    </row>
    <row r="740" spans="1:42" ht="17">
      <c r="A740" s="85"/>
      <c r="B740" s="92">
        <v>44356</v>
      </c>
      <c r="C740" s="92"/>
      <c r="D740" s="92">
        <v>44368</v>
      </c>
      <c r="E740" s="92">
        <v>44369</v>
      </c>
      <c r="F740" s="16"/>
      <c r="G740" s="5" t="s">
        <v>4890</v>
      </c>
      <c r="H740" s="87" t="s">
        <v>6955</v>
      </c>
      <c r="I740" s="87" t="s">
        <v>3242</v>
      </c>
      <c r="J740" s="85" t="s">
        <v>6295</v>
      </c>
      <c r="K740" s="72" t="s">
        <v>8948</v>
      </c>
      <c r="L740" s="18" t="s">
        <v>8949</v>
      </c>
      <c r="M740" s="85" t="s">
        <v>811</v>
      </c>
      <c r="N740" s="85">
        <v>492.5</v>
      </c>
      <c r="O740" s="90" t="s">
        <v>6958</v>
      </c>
      <c r="P740" s="90" t="s">
        <v>6958</v>
      </c>
      <c r="Q740" s="85">
        <v>2021</v>
      </c>
      <c r="R740" s="85">
        <v>6</v>
      </c>
      <c r="S740" s="91" t="s">
        <v>6970</v>
      </c>
      <c r="T740" s="85" t="s">
        <v>82</v>
      </c>
      <c r="U740" s="85"/>
      <c r="V740" s="87" t="s">
        <v>139</v>
      </c>
      <c r="W740" s="85" t="s">
        <v>37</v>
      </c>
      <c r="X740" s="85"/>
      <c r="Y740" s="85"/>
      <c r="Z740" s="85"/>
      <c r="AA740" s="85"/>
      <c r="AB740" s="85"/>
      <c r="AC740" s="85"/>
      <c r="AD740" s="85"/>
      <c r="AE740" s="85"/>
      <c r="AF740" s="85"/>
      <c r="AG740" s="85"/>
      <c r="AH740" s="85"/>
      <c r="AI740" s="85"/>
      <c r="AJ740" s="85"/>
      <c r="AK740" s="85"/>
      <c r="AL740" s="85"/>
      <c r="AM740" s="85"/>
      <c r="AN740" s="85"/>
      <c r="AO740" s="85"/>
      <c r="AP740" s="12"/>
    </row>
    <row r="741" spans="1:42" ht="17">
      <c r="A741" s="85"/>
      <c r="B741" s="92">
        <v>44369</v>
      </c>
      <c r="C741" s="92"/>
      <c r="D741" s="92">
        <v>44370</v>
      </c>
      <c r="E741" s="92">
        <v>44370</v>
      </c>
      <c r="F741" s="16"/>
      <c r="G741" s="5" t="s">
        <v>4890</v>
      </c>
      <c r="H741" s="87" t="s">
        <v>6955</v>
      </c>
      <c r="I741" s="87" t="s">
        <v>3242</v>
      </c>
      <c r="J741" s="85" t="s">
        <v>5487</v>
      </c>
      <c r="K741" s="17" t="s">
        <v>6330</v>
      </c>
      <c r="L741" s="18" t="s">
        <v>8950</v>
      </c>
      <c r="M741" s="85" t="s">
        <v>656</v>
      </c>
      <c r="N741" s="85">
        <v>13197.68</v>
      </c>
      <c r="O741" s="90" t="s">
        <v>6958</v>
      </c>
      <c r="P741" s="90" t="s">
        <v>6958</v>
      </c>
      <c r="Q741" s="85">
        <v>2021</v>
      </c>
      <c r="R741" s="85" t="s">
        <v>7030</v>
      </c>
      <c r="S741" s="91" t="s">
        <v>6970</v>
      </c>
      <c r="T741" s="85" t="s">
        <v>7375</v>
      </c>
      <c r="U741" s="85"/>
      <c r="V741" s="87" t="s">
        <v>139</v>
      </c>
      <c r="W741" s="85" t="s">
        <v>37</v>
      </c>
      <c r="X741" s="85"/>
      <c r="Y741" s="85"/>
      <c r="Z741" s="85"/>
      <c r="AA741" s="85"/>
      <c r="AB741" s="85"/>
      <c r="AC741" s="85"/>
      <c r="AD741" s="85"/>
      <c r="AE741" s="85"/>
      <c r="AF741" s="85"/>
      <c r="AG741" s="85"/>
      <c r="AH741" s="85"/>
      <c r="AI741" s="85"/>
      <c r="AJ741" s="85"/>
      <c r="AK741" s="85"/>
      <c r="AL741" s="85"/>
      <c r="AM741" s="85"/>
      <c r="AN741" s="85"/>
      <c r="AO741" s="85"/>
      <c r="AP741" s="12"/>
    </row>
    <row r="742" spans="1:42" ht="17">
      <c r="A742" s="85"/>
      <c r="B742" s="92">
        <v>44369</v>
      </c>
      <c r="C742" s="92"/>
      <c r="D742" s="92">
        <v>44369</v>
      </c>
      <c r="E742" s="92">
        <v>44369</v>
      </c>
      <c r="F742" s="16"/>
      <c r="G742" s="5" t="s">
        <v>4890</v>
      </c>
      <c r="H742" s="87" t="s">
        <v>6955</v>
      </c>
      <c r="I742" s="87" t="s">
        <v>3242</v>
      </c>
      <c r="J742" s="85" t="s">
        <v>178</v>
      </c>
      <c r="K742" s="17" t="s">
        <v>8251</v>
      </c>
      <c r="L742" s="18" t="s">
        <v>8252</v>
      </c>
      <c r="M742" s="85" t="s">
        <v>142</v>
      </c>
      <c r="N742" s="85">
        <v>3909</v>
      </c>
      <c r="O742" s="90" t="s">
        <v>6958</v>
      </c>
      <c r="P742" s="90"/>
      <c r="Q742" s="85">
        <v>2021</v>
      </c>
      <c r="R742" s="85" t="s">
        <v>7030</v>
      </c>
      <c r="S742" s="91" t="s">
        <v>6970</v>
      </c>
      <c r="T742" s="85" t="s">
        <v>8951</v>
      </c>
      <c r="U742" s="85"/>
      <c r="V742" s="87" t="s">
        <v>139</v>
      </c>
      <c r="W742" s="85" t="s">
        <v>37</v>
      </c>
      <c r="X742" s="85"/>
      <c r="Y742" s="85"/>
      <c r="Z742" s="85"/>
      <c r="AA742" s="85"/>
      <c r="AB742" s="85"/>
      <c r="AC742" s="85"/>
      <c r="AD742" s="85"/>
      <c r="AE742" s="85"/>
      <c r="AF742" s="85"/>
      <c r="AG742" s="85"/>
      <c r="AH742" s="85"/>
      <c r="AI742" s="85"/>
      <c r="AJ742" s="85"/>
      <c r="AK742" s="85"/>
      <c r="AL742" s="85"/>
      <c r="AM742" s="85"/>
      <c r="AN742" s="85"/>
      <c r="AO742" s="85"/>
      <c r="AP742" s="12"/>
    </row>
    <row r="743" spans="1:42" ht="17">
      <c r="A743" s="85"/>
      <c r="B743" s="92">
        <v>44369</v>
      </c>
      <c r="C743" s="92"/>
      <c r="D743" s="92">
        <v>44369</v>
      </c>
      <c r="E743" s="92">
        <v>44369</v>
      </c>
      <c r="F743" s="90" t="s">
        <v>8518</v>
      </c>
      <c r="G743" s="5" t="s">
        <v>4890</v>
      </c>
      <c r="H743" s="87" t="s">
        <v>6955</v>
      </c>
      <c r="I743" s="87" t="s">
        <v>3242</v>
      </c>
      <c r="J743" s="85" t="s">
        <v>175</v>
      </c>
      <c r="K743" s="17" t="s">
        <v>6005</v>
      </c>
      <c r="L743" s="18" t="s">
        <v>4278</v>
      </c>
      <c r="M743" s="85" t="s">
        <v>213</v>
      </c>
      <c r="N743" s="85">
        <v>2997</v>
      </c>
      <c r="O743" s="90" t="s">
        <v>6958</v>
      </c>
      <c r="P743" s="90" t="s">
        <v>6958</v>
      </c>
      <c r="Q743" s="85">
        <v>2021</v>
      </c>
      <c r="R743" s="85" t="s">
        <v>7030</v>
      </c>
      <c r="S743" s="91" t="s">
        <v>6966</v>
      </c>
      <c r="T743" s="85" t="s">
        <v>82</v>
      </c>
      <c r="U743" s="85"/>
      <c r="V743" s="87" t="s">
        <v>139</v>
      </c>
      <c r="W743" s="85" t="s">
        <v>37</v>
      </c>
      <c r="X743" s="85"/>
      <c r="Y743" s="85"/>
      <c r="Z743" s="85"/>
      <c r="AA743" s="85"/>
      <c r="AB743" s="85"/>
      <c r="AC743" s="85"/>
      <c r="AD743" s="85"/>
      <c r="AE743" s="85"/>
      <c r="AF743" s="85"/>
      <c r="AG743" s="85"/>
      <c r="AH743" s="85"/>
      <c r="AI743" s="85"/>
      <c r="AJ743" s="85"/>
      <c r="AK743" s="85"/>
      <c r="AL743" s="85"/>
      <c r="AM743" s="85"/>
      <c r="AN743" s="85"/>
      <c r="AO743" s="85"/>
      <c r="AP743" s="12"/>
    </row>
    <row r="744" spans="1:42" ht="17">
      <c r="A744" s="85"/>
      <c r="B744" s="92">
        <v>44369</v>
      </c>
      <c r="C744" s="92"/>
      <c r="D744" s="92"/>
      <c r="E744" s="92">
        <v>44369</v>
      </c>
      <c r="F744" s="90" t="s">
        <v>6954</v>
      </c>
      <c r="G744" s="5" t="s">
        <v>4890</v>
      </c>
      <c r="H744" s="87" t="s">
        <v>6955</v>
      </c>
      <c r="I744" s="87" t="s">
        <v>3242</v>
      </c>
      <c r="J744" s="85" t="s">
        <v>6295</v>
      </c>
      <c r="K744" s="17" t="s">
        <v>8952</v>
      </c>
      <c r="L744" s="18" t="s">
        <v>8953</v>
      </c>
      <c r="M744" s="85" t="s">
        <v>142</v>
      </c>
      <c r="N744" s="85">
        <v>288</v>
      </c>
      <c r="O744" s="90" t="s">
        <v>6957</v>
      </c>
      <c r="P744" s="90" t="s">
        <v>6957</v>
      </c>
      <c r="Q744" s="85">
        <v>2021</v>
      </c>
      <c r="R744" s="85">
        <v>6</v>
      </c>
      <c r="S744" s="91" t="s">
        <v>6966</v>
      </c>
      <c r="T744" s="85"/>
      <c r="U744" s="85"/>
      <c r="V744" s="87" t="s">
        <v>139</v>
      </c>
      <c r="W744" s="85" t="s">
        <v>37</v>
      </c>
      <c r="X744" s="85"/>
      <c r="Y744" s="85"/>
      <c r="Z744" s="85"/>
      <c r="AA744" s="85"/>
      <c r="AB744" s="85"/>
      <c r="AC744" s="85"/>
      <c r="AD744" s="85"/>
      <c r="AE744" s="85"/>
      <c r="AF744" s="85"/>
      <c r="AG744" s="85"/>
      <c r="AH744" s="85"/>
      <c r="AI744" s="85"/>
      <c r="AJ744" s="85"/>
      <c r="AK744" s="85"/>
      <c r="AL744" s="85"/>
      <c r="AM744" s="85"/>
      <c r="AN744" s="85"/>
      <c r="AO744" s="85"/>
      <c r="AP744" s="12"/>
    </row>
    <row r="745" spans="1:42" ht="17">
      <c r="A745" s="85"/>
      <c r="B745" s="92">
        <v>44369</v>
      </c>
      <c r="C745" s="92"/>
      <c r="D745" s="92"/>
      <c r="E745" s="92">
        <v>44369</v>
      </c>
      <c r="F745" s="90" t="s">
        <v>6954</v>
      </c>
      <c r="G745" s="5" t="s">
        <v>4890</v>
      </c>
      <c r="H745" s="87" t="s">
        <v>6955</v>
      </c>
      <c r="I745" s="87" t="s">
        <v>3242</v>
      </c>
      <c r="J745" s="85" t="s">
        <v>6295</v>
      </c>
      <c r="K745" s="52" t="s">
        <v>8954</v>
      </c>
      <c r="L745" s="18" t="s">
        <v>8955</v>
      </c>
      <c r="M745" s="85" t="s">
        <v>8956</v>
      </c>
      <c r="N745" s="85">
        <v>1000</v>
      </c>
      <c r="O745" s="90" t="s">
        <v>6965</v>
      </c>
      <c r="P745" s="90" t="s">
        <v>6965</v>
      </c>
      <c r="Q745" s="85">
        <v>2021</v>
      </c>
      <c r="R745" s="85">
        <v>6</v>
      </c>
      <c r="S745" s="91" t="s">
        <v>6966</v>
      </c>
      <c r="T745" s="85"/>
      <c r="U745" s="85"/>
      <c r="V745" s="87" t="s">
        <v>139</v>
      </c>
      <c r="W745" s="85" t="s">
        <v>37</v>
      </c>
      <c r="X745" s="85"/>
      <c r="Y745" s="85"/>
      <c r="Z745" s="85"/>
      <c r="AA745" s="85"/>
      <c r="AB745" s="85"/>
      <c r="AC745" s="85"/>
      <c r="AD745" s="85"/>
      <c r="AE745" s="85"/>
      <c r="AF745" s="85"/>
      <c r="AG745" s="85"/>
      <c r="AH745" s="85"/>
      <c r="AI745" s="85"/>
      <c r="AJ745" s="85"/>
      <c r="AK745" s="85"/>
      <c r="AL745" s="85"/>
      <c r="AM745" s="85"/>
      <c r="AN745" s="85"/>
      <c r="AO745" s="85"/>
      <c r="AP745" s="12"/>
    </row>
    <row r="746" spans="1:42" ht="17">
      <c r="A746" s="121"/>
      <c r="B746" s="124">
        <v>44357</v>
      </c>
      <c r="C746" s="124">
        <v>44369</v>
      </c>
      <c r="D746" s="124"/>
      <c r="E746" s="124">
        <v>44369</v>
      </c>
      <c r="F746" s="90" t="s">
        <v>6954</v>
      </c>
      <c r="G746" s="5" t="s">
        <v>4890</v>
      </c>
      <c r="H746" s="87" t="s">
        <v>6955</v>
      </c>
      <c r="I746" s="87" t="s">
        <v>3242</v>
      </c>
      <c r="J746" s="121" t="s">
        <v>6302</v>
      </c>
      <c r="K746" s="233" t="s">
        <v>8957</v>
      </c>
      <c r="L746" s="234" t="s">
        <v>8958</v>
      </c>
      <c r="M746" s="121"/>
      <c r="N746" s="121">
        <v>4000</v>
      </c>
      <c r="O746" s="131" t="s">
        <v>6965</v>
      </c>
      <c r="P746" s="131"/>
      <c r="Q746" s="121">
        <v>2021</v>
      </c>
      <c r="R746" s="121">
        <v>9</v>
      </c>
      <c r="S746" s="151" t="s">
        <v>6961</v>
      </c>
      <c r="T746" s="121" t="s">
        <v>8959</v>
      </c>
      <c r="U746" s="121"/>
      <c r="V746" s="123"/>
      <c r="W746" s="121"/>
      <c r="X746" s="121"/>
      <c r="Y746" s="121"/>
      <c r="Z746" s="121"/>
      <c r="AA746" s="121"/>
      <c r="AB746" s="121"/>
      <c r="AC746" s="121"/>
      <c r="AD746" s="121"/>
      <c r="AE746" s="121"/>
      <c r="AF746" s="121"/>
      <c r="AG746" s="121"/>
      <c r="AH746" s="121"/>
      <c r="AI746" s="121"/>
      <c r="AJ746" s="121"/>
      <c r="AK746" s="121"/>
      <c r="AL746" s="121"/>
      <c r="AM746" s="121"/>
      <c r="AN746" s="121"/>
      <c r="AO746" s="121"/>
      <c r="AP746" s="50"/>
    </row>
    <row r="747" spans="1:42" ht="17">
      <c r="A747" s="85"/>
      <c r="B747" s="92">
        <v>44369</v>
      </c>
      <c r="C747" s="92"/>
      <c r="D747" s="92">
        <v>44369</v>
      </c>
      <c r="E747" s="92">
        <v>44369</v>
      </c>
      <c r="F747" s="90" t="s">
        <v>8518</v>
      </c>
      <c r="G747" s="5" t="s">
        <v>4890</v>
      </c>
      <c r="H747" s="87" t="s">
        <v>6955</v>
      </c>
      <c r="I747" s="87" t="s">
        <v>3242</v>
      </c>
      <c r="J747" s="85" t="s">
        <v>154</v>
      </c>
      <c r="K747" s="17" t="s">
        <v>8960</v>
      </c>
      <c r="L747" s="18" t="s">
        <v>8961</v>
      </c>
      <c r="M747" s="85" t="s">
        <v>182</v>
      </c>
      <c r="N747" s="85">
        <v>3637.38</v>
      </c>
      <c r="O747" s="90" t="s">
        <v>6958</v>
      </c>
      <c r="P747" s="90" t="s">
        <v>6958</v>
      </c>
      <c r="Q747" s="85">
        <v>2021</v>
      </c>
      <c r="R747" s="85" t="s">
        <v>7030</v>
      </c>
      <c r="S747" s="91" t="s">
        <v>6966</v>
      </c>
      <c r="T747" s="85" t="s">
        <v>82</v>
      </c>
      <c r="U747" s="85"/>
      <c r="V747" s="87" t="s">
        <v>139</v>
      </c>
      <c r="W747" s="85" t="s">
        <v>37</v>
      </c>
      <c r="X747" s="85"/>
      <c r="Y747" s="85"/>
      <c r="Z747" s="85"/>
      <c r="AA747" s="85"/>
      <c r="AB747" s="85"/>
      <c r="AC747" s="85"/>
      <c r="AD747" s="85"/>
      <c r="AE747" s="85"/>
      <c r="AF747" s="85"/>
      <c r="AG747" s="85"/>
      <c r="AH747" s="85"/>
      <c r="AI747" s="85"/>
      <c r="AJ747" s="85"/>
      <c r="AK747" s="85"/>
      <c r="AL747" s="85"/>
      <c r="AM747" s="85"/>
      <c r="AN747" s="85"/>
      <c r="AO747" s="85"/>
      <c r="AP747" s="12"/>
    </row>
    <row r="748" spans="1:42" ht="17">
      <c r="A748" s="85"/>
      <c r="B748" s="92">
        <v>44370</v>
      </c>
      <c r="C748" s="92"/>
      <c r="D748" s="92"/>
      <c r="E748" s="92">
        <v>44370</v>
      </c>
      <c r="F748" s="90" t="s">
        <v>6954</v>
      </c>
      <c r="G748" s="5" t="s">
        <v>4890</v>
      </c>
      <c r="H748" s="87" t="s">
        <v>6955</v>
      </c>
      <c r="I748" s="87" t="s">
        <v>3242</v>
      </c>
      <c r="J748" s="85" t="s">
        <v>5487</v>
      </c>
      <c r="K748" s="17" t="s">
        <v>8962</v>
      </c>
      <c r="L748" s="18" t="s">
        <v>8963</v>
      </c>
      <c r="M748" s="85" t="s">
        <v>8964</v>
      </c>
      <c r="N748" s="85">
        <v>4880</v>
      </c>
      <c r="O748" s="90" t="s">
        <v>6982</v>
      </c>
      <c r="P748" s="90" t="s">
        <v>6982</v>
      </c>
      <c r="Q748" s="85">
        <v>2021</v>
      </c>
      <c r="R748" s="85" t="s">
        <v>7030</v>
      </c>
      <c r="S748" s="91" t="s">
        <v>6966</v>
      </c>
      <c r="T748" s="85" t="s">
        <v>8965</v>
      </c>
      <c r="U748" s="85"/>
      <c r="V748" s="87" t="s">
        <v>345</v>
      </c>
      <c r="W748" s="85" t="s">
        <v>37</v>
      </c>
      <c r="X748" s="85"/>
      <c r="Y748" s="85"/>
      <c r="Z748" s="85"/>
      <c r="AA748" s="85"/>
      <c r="AB748" s="85"/>
      <c r="AC748" s="85"/>
      <c r="AD748" s="85"/>
      <c r="AE748" s="85"/>
      <c r="AF748" s="85"/>
      <c r="AG748" s="85"/>
      <c r="AH748" s="85"/>
      <c r="AI748" s="85"/>
      <c r="AJ748" s="85"/>
      <c r="AK748" s="85"/>
      <c r="AL748" s="85"/>
      <c r="AM748" s="85"/>
      <c r="AN748" s="85"/>
      <c r="AO748" s="85"/>
      <c r="AP748" s="12"/>
    </row>
    <row r="749" spans="1:42" ht="17">
      <c r="A749" s="85"/>
      <c r="B749" s="92">
        <v>44370</v>
      </c>
      <c r="C749" s="92" t="s">
        <v>7333</v>
      </c>
      <c r="D749" s="92">
        <v>44377</v>
      </c>
      <c r="E749" s="92">
        <v>44376</v>
      </c>
      <c r="F749" s="90" t="s">
        <v>6954</v>
      </c>
      <c r="G749" s="5" t="s">
        <v>4890</v>
      </c>
      <c r="H749" s="87" t="s">
        <v>6955</v>
      </c>
      <c r="I749" s="87" t="s">
        <v>3242</v>
      </c>
      <c r="J749" s="85" t="s">
        <v>281</v>
      </c>
      <c r="K749" s="17" t="s">
        <v>8966</v>
      </c>
      <c r="L749" s="18" t="s">
        <v>8967</v>
      </c>
      <c r="M749" s="85" t="s">
        <v>142</v>
      </c>
      <c r="N749" s="85">
        <v>2503</v>
      </c>
      <c r="O749" s="90" t="s">
        <v>6958</v>
      </c>
      <c r="P749" s="90" t="s">
        <v>6958</v>
      </c>
      <c r="Q749" s="85">
        <v>2021</v>
      </c>
      <c r="R749" s="85" t="s">
        <v>7030</v>
      </c>
      <c r="S749" s="91" t="s">
        <v>6966</v>
      </c>
      <c r="T749" s="85" t="s">
        <v>8968</v>
      </c>
      <c r="U749" s="85"/>
      <c r="V749" s="87" t="s">
        <v>139</v>
      </c>
      <c r="W749" s="85" t="s">
        <v>37</v>
      </c>
      <c r="X749" s="85"/>
      <c r="Y749" s="85"/>
      <c r="Z749" s="85"/>
      <c r="AA749" s="85"/>
      <c r="AB749" s="85"/>
      <c r="AC749" s="85"/>
      <c r="AD749" s="85"/>
      <c r="AE749" s="85"/>
      <c r="AF749" s="85"/>
      <c r="AG749" s="85"/>
      <c r="AH749" s="85"/>
      <c r="AI749" s="85"/>
      <c r="AJ749" s="85"/>
      <c r="AK749" s="85"/>
      <c r="AL749" s="85"/>
      <c r="AM749" s="85"/>
      <c r="AN749" s="85"/>
      <c r="AO749" s="85"/>
      <c r="AP749" s="12"/>
    </row>
    <row r="750" spans="1:42" ht="17">
      <c r="A750" s="85"/>
      <c r="B750" s="92">
        <v>44370</v>
      </c>
      <c r="C750" s="92"/>
      <c r="D750" s="92"/>
      <c r="E750" s="92">
        <v>44376</v>
      </c>
      <c r="F750" s="90" t="s">
        <v>6954</v>
      </c>
      <c r="G750" s="5" t="s">
        <v>4890</v>
      </c>
      <c r="H750" s="87" t="s">
        <v>6955</v>
      </c>
      <c r="I750" s="87" t="s">
        <v>3242</v>
      </c>
      <c r="J750" s="85" t="s">
        <v>6279</v>
      </c>
      <c r="K750" s="17" t="s">
        <v>8969</v>
      </c>
      <c r="L750" s="18" t="s">
        <v>8970</v>
      </c>
      <c r="M750" s="85" t="s">
        <v>8971</v>
      </c>
      <c r="N750" s="85"/>
      <c r="O750" s="90" t="s">
        <v>6965</v>
      </c>
      <c r="P750" s="90"/>
      <c r="Q750" s="85">
        <v>2021</v>
      </c>
      <c r="R750" s="85">
        <v>7</v>
      </c>
      <c r="S750" s="91" t="s">
        <v>6970</v>
      </c>
      <c r="T750" s="85" t="s">
        <v>8972</v>
      </c>
      <c r="U750" s="85"/>
      <c r="V750" s="87" t="s">
        <v>139</v>
      </c>
      <c r="W750" s="85" t="s">
        <v>37</v>
      </c>
      <c r="X750" s="85"/>
      <c r="Y750" s="85"/>
      <c r="Z750" s="85"/>
      <c r="AA750" s="85"/>
      <c r="AB750" s="85"/>
      <c r="AC750" s="85"/>
      <c r="AD750" s="85"/>
      <c r="AE750" s="85"/>
      <c r="AF750" s="85"/>
      <c r="AG750" s="85"/>
      <c r="AH750" s="85"/>
      <c r="AI750" s="85"/>
      <c r="AJ750" s="85"/>
      <c r="AK750" s="85"/>
      <c r="AL750" s="85"/>
      <c r="AM750" s="85"/>
      <c r="AN750" s="85"/>
      <c r="AO750" s="85"/>
      <c r="AP750" s="12"/>
    </row>
    <row r="751" spans="1:42" ht="17">
      <c r="A751" s="85"/>
      <c r="B751" s="92">
        <v>44369</v>
      </c>
      <c r="C751" s="92"/>
      <c r="D751" s="92"/>
      <c r="E751" s="92">
        <v>44370</v>
      </c>
      <c r="F751" s="90" t="s">
        <v>8518</v>
      </c>
      <c r="G751" s="5" t="s">
        <v>4890</v>
      </c>
      <c r="H751" s="87" t="s">
        <v>6955</v>
      </c>
      <c r="I751" s="87" t="s">
        <v>3242</v>
      </c>
      <c r="J751" s="85" t="s">
        <v>6295</v>
      </c>
      <c r="K751" s="52" t="s">
        <v>8973</v>
      </c>
      <c r="L751" s="18" t="s">
        <v>8974</v>
      </c>
      <c r="M751" s="85" t="s">
        <v>1449</v>
      </c>
      <c r="N751" s="85">
        <v>1000</v>
      </c>
      <c r="O751" s="90" t="s">
        <v>6965</v>
      </c>
      <c r="P751" s="90" t="s">
        <v>6965</v>
      </c>
      <c r="Q751" s="85">
        <v>2021</v>
      </c>
      <c r="R751" s="85" t="s">
        <v>7030</v>
      </c>
      <c r="S751" s="91" t="s">
        <v>6966</v>
      </c>
      <c r="T751" s="85"/>
      <c r="U751" s="85"/>
      <c r="V751" s="87" t="s">
        <v>139</v>
      </c>
      <c r="W751" s="85" t="s">
        <v>37</v>
      </c>
      <c r="X751" s="85"/>
      <c r="Y751" s="85"/>
      <c r="Z751" s="85"/>
      <c r="AA751" s="85"/>
      <c r="AB751" s="85"/>
      <c r="AC751" s="85"/>
      <c r="AD751" s="85"/>
      <c r="AE751" s="85"/>
      <c r="AF751" s="85"/>
      <c r="AG751" s="85"/>
      <c r="AH751" s="85"/>
      <c r="AI751" s="85"/>
      <c r="AJ751" s="85"/>
      <c r="AK751" s="85"/>
      <c r="AL751" s="85"/>
      <c r="AM751" s="85"/>
      <c r="AN751" s="85"/>
      <c r="AO751" s="85"/>
      <c r="AP751" s="12"/>
    </row>
    <row r="752" spans="1:42" ht="17">
      <c r="A752" s="85"/>
      <c r="B752" s="92">
        <v>44370</v>
      </c>
      <c r="C752" s="92"/>
      <c r="D752" s="92"/>
      <c r="E752" s="92">
        <v>44370</v>
      </c>
      <c r="F752" s="16"/>
      <c r="G752" s="5" t="s">
        <v>4890</v>
      </c>
      <c r="H752" s="87" t="s">
        <v>6955</v>
      </c>
      <c r="I752" s="87" t="s">
        <v>3242</v>
      </c>
      <c r="J752" s="85" t="s">
        <v>6295</v>
      </c>
      <c r="K752" s="17" t="s">
        <v>8975</v>
      </c>
      <c r="L752" s="18" t="s">
        <v>8976</v>
      </c>
      <c r="M752" s="85" t="s">
        <v>142</v>
      </c>
      <c r="N752" s="85">
        <v>1000</v>
      </c>
      <c r="O752" s="90" t="s">
        <v>6965</v>
      </c>
      <c r="P752" s="90" t="s">
        <v>6965</v>
      </c>
      <c r="Q752" s="85">
        <v>2021</v>
      </c>
      <c r="R752" s="85"/>
      <c r="S752" s="91"/>
      <c r="T752" s="85"/>
      <c r="U752" s="85"/>
      <c r="V752" s="87" t="s">
        <v>139</v>
      </c>
      <c r="W752" s="85" t="s">
        <v>37</v>
      </c>
      <c r="X752" s="85"/>
      <c r="Y752" s="85"/>
      <c r="Z752" s="85"/>
      <c r="AA752" s="85"/>
      <c r="AB752" s="85"/>
      <c r="AC752" s="85"/>
      <c r="AD752" s="85"/>
      <c r="AE752" s="85"/>
      <c r="AF752" s="85"/>
      <c r="AG752" s="85"/>
      <c r="AH752" s="85"/>
      <c r="AI752" s="85"/>
      <c r="AJ752" s="85"/>
      <c r="AK752" s="85"/>
      <c r="AL752" s="85"/>
      <c r="AM752" s="85"/>
      <c r="AN752" s="85"/>
      <c r="AO752" s="85"/>
      <c r="AP752" s="12"/>
    </row>
    <row r="753" spans="1:42" ht="17">
      <c r="A753" s="85"/>
      <c r="B753" s="92">
        <v>44370</v>
      </c>
      <c r="C753" s="92"/>
      <c r="D753" s="92">
        <v>44370</v>
      </c>
      <c r="E753" s="92">
        <v>44370</v>
      </c>
      <c r="F753" s="90" t="s">
        <v>6954</v>
      </c>
      <c r="G753" s="5" t="s">
        <v>4890</v>
      </c>
      <c r="H753" s="87" t="s">
        <v>6955</v>
      </c>
      <c r="I753" s="87" t="s">
        <v>3242</v>
      </c>
      <c r="J753" s="85" t="s">
        <v>154</v>
      </c>
      <c r="K753" s="17" t="s">
        <v>8977</v>
      </c>
      <c r="L753" s="18" t="s">
        <v>8978</v>
      </c>
      <c r="M753" s="85" t="s">
        <v>142</v>
      </c>
      <c r="N753" s="85">
        <v>3005</v>
      </c>
      <c r="O753" s="90" t="s">
        <v>6958</v>
      </c>
      <c r="P753" s="90" t="s">
        <v>6958</v>
      </c>
      <c r="Q753" s="85">
        <v>2021</v>
      </c>
      <c r="R753" s="85" t="s">
        <v>7030</v>
      </c>
      <c r="S753" s="91" t="s">
        <v>6966</v>
      </c>
      <c r="T753" s="85" t="s">
        <v>8979</v>
      </c>
      <c r="U753" s="85"/>
      <c r="V753" s="87" t="s">
        <v>139</v>
      </c>
      <c r="W753" s="85" t="s">
        <v>37</v>
      </c>
      <c r="X753" s="85"/>
      <c r="Y753" s="85"/>
      <c r="Z753" s="85"/>
      <c r="AA753" s="85"/>
      <c r="AB753" s="85"/>
      <c r="AC753" s="85"/>
      <c r="AD753" s="85"/>
      <c r="AE753" s="85"/>
      <c r="AF753" s="85"/>
      <c r="AG753" s="85"/>
      <c r="AH753" s="85"/>
      <c r="AI753" s="85"/>
      <c r="AJ753" s="85"/>
      <c r="AK753" s="85"/>
      <c r="AL753" s="85"/>
      <c r="AM753" s="85"/>
      <c r="AN753" s="85"/>
      <c r="AO753" s="85"/>
      <c r="AP753" s="12"/>
    </row>
    <row r="754" spans="1:42" ht="17">
      <c r="A754" s="85"/>
      <c r="B754" s="92">
        <v>44364</v>
      </c>
      <c r="C754" s="92"/>
      <c r="D754" s="92">
        <v>44369</v>
      </c>
      <c r="E754" s="92">
        <v>44370</v>
      </c>
      <c r="F754" s="16"/>
      <c r="G754" s="5" t="s">
        <v>4890</v>
      </c>
      <c r="H754" s="87" t="s">
        <v>6955</v>
      </c>
      <c r="I754" s="87" t="s">
        <v>3242</v>
      </c>
      <c r="J754" s="85" t="s">
        <v>6295</v>
      </c>
      <c r="K754" s="17" t="s">
        <v>8832</v>
      </c>
      <c r="L754" s="18" t="s">
        <v>8833</v>
      </c>
      <c r="M754" s="85" t="s">
        <v>811</v>
      </c>
      <c r="N754" s="85">
        <v>1231.2</v>
      </c>
      <c r="O754" s="90" t="s">
        <v>6958</v>
      </c>
      <c r="P754" s="90" t="s">
        <v>6958</v>
      </c>
      <c r="Q754" s="85">
        <v>2021</v>
      </c>
      <c r="R754" s="85" t="s">
        <v>7030</v>
      </c>
      <c r="S754" s="91" t="s">
        <v>6966</v>
      </c>
      <c r="T754" s="85" t="s">
        <v>82</v>
      </c>
      <c r="U754" s="85"/>
      <c r="V754" s="87" t="s">
        <v>139</v>
      </c>
      <c r="W754" s="85" t="s">
        <v>37</v>
      </c>
      <c r="X754" s="85"/>
      <c r="Y754" s="85"/>
      <c r="Z754" s="85"/>
      <c r="AA754" s="85"/>
      <c r="AB754" s="85"/>
      <c r="AC754" s="85"/>
      <c r="AD754" s="85"/>
      <c r="AE754" s="85"/>
      <c r="AF754" s="85"/>
      <c r="AG754" s="85"/>
      <c r="AH754" s="85"/>
      <c r="AI754" s="85"/>
      <c r="AJ754" s="85"/>
      <c r="AK754" s="85"/>
      <c r="AL754" s="85"/>
      <c r="AM754" s="85"/>
      <c r="AN754" s="85"/>
      <c r="AO754" s="85"/>
      <c r="AP754" s="12"/>
    </row>
    <row r="755" spans="1:42" ht="17">
      <c r="A755" s="85"/>
      <c r="B755" s="92">
        <v>44370</v>
      </c>
      <c r="C755" s="92"/>
      <c r="D755" s="92"/>
      <c r="E755" s="92">
        <v>44370</v>
      </c>
      <c r="F755" s="90" t="s">
        <v>6954</v>
      </c>
      <c r="G755" s="5" t="s">
        <v>4890</v>
      </c>
      <c r="H755" s="87" t="s">
        <v>6955</v>
      </c>
      <c r="I755" s="87" t="s">
        <v>3242</v>
      </c>
      <c r="J755" s="85" t="s">
        <v>178</v>
      </c>
      <c r="K755" s="17" t="s">
        <v>8980</v>
      </c>
      <c r="L755" s="18" t="s">
        <v>8981</v>
      </c>
      <c r="M755" s="85" t="s">
        <v>8634</v>
      </c>
      <c r="N755" s="85"/>
      <c r="O755" s="90" t="s">
        <v>6965</v>
      </c>
      <c r="P755" s="90"/>
      <c r="Q755" s="85">
        <v>2021</v>
      </c>
      <c r="R755" s="85" t="s">
        <v>7030</v>
      </c>
      <c r="S755" s="91" t="s">
        <v>6966</v>
      </c>
      <c r="T755" s="85"/>
      <c r="U755" s="85"/>
      <c r="V755" s="87" t="s">
        <v>139</v>
      </c>
      <c r="W755" s="85" t="s">
        <v>37</v>
      </c>
      <c r="X755" s="85"/>
      <c r="Y755" s="85"/>
      <c r="Z755" s="85"/>
      <c r="AA755" s="85"/>
      <c r="AB755" s="85"/>
      <c r="AC755" s="85"/>
      <c r="AD755" s="85"/>
      <c r="AE755" s="85"/>
      <c r="AF755" s="85"/>
      <c r="AG755" s="85"/>
      <c r="AH755" s="85"/>
      <c r="AI755" s="85"/>
      <c r="AJ755" s="85"/>
      <c r="AK755" s="85"/>
      <c r="AL755" s="85"/>
      <c r="AM755" s="85"/>
      <c r="AN755" s="85"/>
      <c r="AO755" s="85"/>
      <c r="AP755" s="12"/>
    </row>
    <row r="756" spans="1:42" ht="17">
      <c r="A756" s="85"/>
      <c r="B756" s="92">
        <v>44370</v>
      </c>
      <c r="C756" s="92" t="s">
        <v>7333</v>
      </c>
      <c r="D756" s="92"/>
      <c r="E756" s="92">
        <v>44370</v>
      </c>
      <c r="F756" s="16"/>
      <c r="G756" s="5" t="s">
        <v>4890</v>
      </c>
      <c r="H756" s="87" t="s">
        <v>6955</v>
      </c>
      <c r="I756" s="87" t="s">
        <v>3242</v>
      </c>
      <c r="J756" s="85" t="s">
        <v>281</v>
      </c>
      <c r="K756" s="17"/>
      <c r="L756" s="180" t="s">
        <v>12285</v>
      </c>
      <c r="M756" s="85" t="s">
        <v>168</v>
      </c>
      <c r="N756" s="85">
        <v>100000</v>
      </c>
      <c r="O756" s="90" t="s">
        <v>6982</v>
      </c>
      <c r="P756" s="90" t="s">
        <v>6982</v>
      </c>
      <c r="Q756" s="85">
        <v>2021</v>
      </c>
      <c r="R756" s="85" t="s">
        <v>7391</v>
      </c>
      <c r="S756" s="91" t="s">
        <v>6961</v>
      </c>
      <c r="T756" s="85" t="s">
        <v>8982</v>
      </c>
      <c r="U756" s="85"/>
      <c r="V756" s="87" t="s">
        <v>139</v>
      </c>
      <c r="W756" s="85" t="s">
        <v>37</v>
      </c>
      <c r="X756" s="85"/>
      <c r="Y756" s="85"/>
      <c r="Z756" s="85"/>
      <c r="AA756" s="85"/>
      <c r="AB756" s="85"/>
      <c r="AC756" s="85"/>
      <c r="AD756" s="85"/>
      <c r="AE756" s="85"/>
      <c r="AF756" s="85"/>
      <c r="AG756" s="85"/>
      <c r="AH756" s="85"/>
      <c r="AI756" s="85"/>
      <c r="AJ756" s="85"/>
      <c r="AK756" s="85"/>
      <c r="AL756" s="85"/>
      <c r="AM756" s="85"/>
      <c r="AN756" s="85"/>
      <c r="AO756" s="85"/>
      <c r="AP756" s="12"/>
    </row>
    <row r="757" spans="1:42" ht="17">
      <c r="A757" s="85"/>
      <c r="B757" s="92">
        <v>44370</v>
      </c>
      <c r="C757" s="92"/>
      <c r="D757" s="92"/>
      <c r="E757" s="92">
        <v>44370</v>
      </c>
      <c r="F757" s="16"/>
      <c r="G757" s="5" t="s">
        <v>4890</v>
      </c>
      <c r="H757" s="87" t="s">
        <v>6955</v>
      </c>
      <c r="I757" s="87" t="s">
        <v>3242</v>
      </c>
      <c r="J757" s="85" t="s">
        <v>6295</v>
      </c>
      <c r="K757" s="183">
        <v>1690291916</v>
      </c>
      <c r="L757" s="18" t="s">
        <v>8983</v>
      </c>
      <c r="M757" s="85" t="s">
        <v>811</v>
      </c>
      <c r="N757" s="85">
        <v>120</v>
      </c>
      <c r="O757" s="90" t="s">
        <v>6957</v>
      </c>
      <c r="P757" s="90" t="s">
        <v>6957</v>
      </c>
      <c r="Q757" s="85">
        <v>2021</v>
      </c>
      <c r="R757" s="85" t="s">
        <v>7030</v>
      </c>
      <c r="S757" s="91" t="s">
        <v>6966</v>
      </c>
      <c r="T757" s="85"/>
      <c r="U757" s="85"/>
      <c r="V757" s="87" t="s">
        <v>139</v>
      </c>
      <c r="W757" s="85" t="s">
        <v>37</v>
      </c>
      <c r="X757" s="85"/>
      <c r="Y757" s="85"/>
      <c r="Z757" s="85"/>
      <c r="AA757" s="85"/>
      <c r="AB757" s="85"/>
      <c r="AC757" s="85"/>
      <c r="AD757" s="85"/>
      <c r="AE757" s="85"/>
      <c r="AF757" s="85"/>
      <c r="AG757" s="85"/>
      <c r="AH757" s="85"/>
      <c r="AI757" s="85"/>
      <c r="AJ757" s="85"/>
      <c r="AK757" s="85"/>
      <c r="AL757" s="85"/>
      <c r="AM757" s="85"/>
      <c r="AN757" s="85"/>
      <c r="AO757" s="85"/>
      <c r="AP757" s="12"/>
    </row>
    <row r="758" spans="1:42" ht="17">
      <c r="A758" s="85"/>
      <c r="B758" s="92">
        <v>44370</v>
      </c>
      <c r="C758" s="92"/>
      <c r="D758" s="92"/>
      <c r="E758" s="92">
        <v>44383</v>
      </c>
      <c r="F758" s="16"/>
      <c r="G758" s="5" t="s">
        <v>4890</v>
      </c>
      <c r="H758" s="87" t="s">
        <v>6955</v>
      </c>
      <c r="I758" s="87" t="s">
        <v>3242</v>
      </c>
      <c r="J758" s="85" t="s">
        <v>6317</v>
      </c>
      <c r="K758" s="235">
        <v>7268188</v>
      </c>
      <c r="L758" s="92" t="s">
        <v>8984</v>
      </c>
      <c r="M758" s="85" t="s">
        <v>8985</v>
      </c>
      <c r="N758" s="85">
        <v>100000</v>
      </c>
      <c r="O758" s="90" t="s">
        <v>6982</v>
      </c>
      <c r="P758" s="90" t="s">
        <v>6982</v>
      </c>
      <c r="Q758" s="85">
        <v>2021</v>
      </c>
      <c r="R758" s="85">
        <v>7</v>
      </c>
      <c r="S758" s="91" t="s">
        <v>6961</v>
      </c>
      <c r="T758" s="85"/>
      <c r="U758" s="85"/>
      <c r="V758" s="87" t="s">
        <v>139</v>
      </c>
      <c r="W758" s="85" t="s">
        <v>37</v>
      </c>
      <c r="X758" s="85"/>
      <c r="Y758" s="85"/>
      <c r="Z758" s="85"/>
      <c r="AA758" s="85"/>
      <c r="AB758" s="85"/>
      <c r="AC758" s="85"/>
      <c r="AD758" s="85"/>
      <c r="AE758" s="85"/>
      <c r="AF758" s="85"/>
      <c r="AG758" s="85"/>
      <c r="AH758" s="85"/>
      <c r="AI758" s="85"/>
      <c r="AJ758" s="85"/>
      <c r="AK758" s="85"/>
      <c r="AL758" s="85"/>
      <c r="AM758" s="85"/>
      <c r="AN758" s="85"/>
      <c r="AO758" s="85"/>
      <c r="AP758" s="12"/>
    </row>
    <row r="759" spans="1:42" ht="17">
      <c r="A759" s="85"/>
      <c r="B759" s="92">
        <v>44370</v>
      </c>
      <c r="C759" s="92"/>
      <c r="D759" s="92"/>
      <c r="E759" s="92">
        <v>44370</v>
      </c>
      <c r="F759" s="16"/>
      <c r="G759" s="5" t="s">
        <v>4890</v>
      </c>
      <c r="H759" s="87" t="s">
        <v>6955</v>
      </c>
      <c r="I759" s="87" t="s">
        <v>3242</v>
      </c>
      <c r="J759" s="85" t="s">
        <v>6279</v>
      </c>
      <c r="K759" s="17" t="s">
        <v>8986</v>
      </c>
      <c r="L759" s="18" t="s">
        <v>8987</v>
      </c>
      <c r="M759" s="85" t="s">
        <v>142</v>
      </c>
      <c r="N759" s="85"/>
      <c r="O759" s="90" t="s">
        <v>6965</v>
      </c>
      <c r="P759" s="90"/>
      <c r="Q759" s="85">
        <v>2021</v>
      </c>
      <c r="R759" s="85"/>
      <c r="S759" s="91" t="s">
        <v>6966</v>
      </c>
      <c r="T759" s="85" t="s">
        <v>8988</v>
      </c>
      <c r="U759" s="85"/>
      <c r="V759" s="87" t="s">
        <v>345</v>
      </c>
      <c r="W759" s="85" t="s">
        <v>37</v>
      </c>
      <c r="X759" s="85"/>
      <c r="Y759" s="85"/>
      <c r="Z759" s="85"/>
      <c r="AA759" s="85"/>
      <c r="AB759" s="85"/>
      <c r="AC759" s="85"/>
      <c r="AD759" s="85"/>
      <c r="AE759" s="85"/>
      <c r="AF759" s="85"/>
      <c r="AG759" s="85"/>
      <c r="AH759" s="85"/>
      <c r="AI759" s="85"/>
      <c r="AJ759" s="85"/>
      <c r="AK759" s="85"/>
      <c r="AL759" s="85"/>
      <c r="AM759" s="85"/>
      <c r="AN759" s="85"/>
      <c r="AO759" s="85"/>
      <c r="AP759" s="12"/>
    </row>
    <row r="760" spans="1:42" ht="17">
      <c r="A760" s="85"/>
      <c r="B760" s="92">
        <v>44370</v>
      </c>
      <c r="C760" s="92"/>
      <c r="D760" s="92">
        <v>44370</v>
      </c>
      <c r="E760" s="92">
        <v>44370</v>
      </c>
      <c r="F760" s="16"/>
      <c r="G760" s="5" t="s">
        <v>4890</v>
      </c>
      <c r="H760" s="87" t="s">
        <v>6955</v>
      </c>
      <c r="I760" s="87" t="s">
        <v>3242</v>
      </c>
      <c r="J760" s="85" t="s">
        <v>156</v>
      </c>
      <c r="K760" s="73" t="s">
        <v>8869</v>
      </c>
      <c r="L760" s="74" t="s">
        <v>8870</v>
      </c>
      <c r="M760" s="85" t="s">
        <v>258</v>
      </c>
      <c r="N760" s="85">
        <v>1920</v>
      </c>
      <c r="O760" s="90" t="s">
        <v>6958</v>
      </c>
      <c r="P760" s="90" t="s">
        <v>6958</v>
      </c>
      <c r="Q760" s="85">
        <v>2021</v>
      </c>
      <c r="R760" s="85" t="s">
        <v>7030</v>
      </c>
      <c r="S760" s="91" t="s">
        <v>6966</v>
      </c>
      <c r="T760" s="85" t="s">
        <v>82</v>
      </c>
      <c r="U760" s="85"/>
      <c r="V760" s="87" t="s">
        <v>139</v>
      </c>
      <c r="W760" s="85" t="s">
        <v>37</v>
      </c>
      <c r="X760" s="85"/>
      <c r="Y760" s="85"/>
      <c r="Z760" s="85"/>
      <c r="AA760" s="85"/>
      <c r="AB760" s="85"/>
      <c r="AC760" s="85"/>
      <c r="AD760" s="85"/>
      <c r="AE760" s="85"/>
      <c r="AF760" s="85"/>
      <c r="AG760" s="85"/>
      <c r="AH760" s="85"/>
      <c r="AI760" s="85"/>
      <c r="AJ760" s="85"/>
      <c r="AK760" s="85"/>
      <c r="AL760" s="85"/>
      <c r="AM760" s="85"/>
      <c r="AN760" s="85"/>
      <c r="AO760" s="85"/>
      <c r="AP760" s="12"/>
    </row>
    <row r="761" spans="1:42" ht="17">
      <c r="A761" s="85"/>
      <c r="B761" s="92">
        <v>44354</v>
      </c>
      <c r="C761" s="92"/>
      <c r="D761" s="92">
        <v>44368</v>
      </c>
      <c r="E761" s="92">
        <v>44370</v>
      </c>
      <c r="F761" s="16"/>
      <c r="G761" s="5" t="s">
        <v>4890</v>
      </c>
      <c r="H761" s="87" t="s">
        <v>6955</v>
      </c>
      <c r="I761" s="87" t="s">
        <v>3242</v>
      </c>
      <c r="J761" s="85" t="s">
        <v>6295</v>
      </c>
      <c r="K761" s="17" t="s">
        <v>8989</v>
      </c>
      <c r="L761" s="18" t="s">
        <v>8990</v>
      </c>
      <c r="M761" s="85" t="s">
        <v>8991</v>
      </c>
      <c r="N761" s="85">
        <v>2100</v>
      </c>
      <c r="O761" s="90" t="s">
        <v>6958</v>
      </c>
      <c r="P761" s="90" t="s">
        <v>6958</v>
      </c>
      <c r="Q761" s="85">
        <v>2021</v>
      </c>
      <c r="R761" s="85" t="s">
        <v>7030</v>
      </c>
      <c r="S761" s="91" t="s">
        <v>6970</v>
      </c>
      <c r="T761" s="85" t="s">
        <v>7375</v>
      </c>
      <c r="U761" s="85"/>
      <c r="V761" s="87" t="s">
        <v>139</v>
      </c>
      <c r="W761" s="85" t="s">
        <v>37</v>
      </c>
      <c r="X761" s="85"/>
      <c r="Y761" s="85"/>
      <c r="Z761" s="85"/>
      <c r="AA761" s="85"/>
      <c r="AB761" s="85"/>
      <c r="AC761" s="85"/>
      <c r="AD761" s="85"/>
      <c r="AE761" s="85"/>
      <c r="AF761" s="85"/>
      <c r="AG761" s="85"/>
      <c r="AH761" s="85"/>
      <c r="AI761" s="85"/>
      <c r="AJ761" s="85"/>
      <c r="AK761" s="85"/>
      <c r="AL761" s="85"/>
      <c r="AM761" s="85"/>
      <c r="AN761" s="85"/>
      <c r="AO761" s="85"/>
      <c r="AP761" s="12"/>
    </row>
    <row r="762" spans="1:42" ht="17">
      <c r="A762" s="85"/>
      <c r="B762" s="92">
        <v>44370</v>
      </c>
      <c r="C762" s="92"/>
      <c r="D762" s="92"/>
      <c r="E762" s="92">
        <v>44370</v>
      </c>
      <c r="F762" s="90" t="s">
        <v>8518</v>
      </c>
      <c r="G762" s="5" t="s">
        <v>4890</v>
      </c>
      <c r="H762" s="87" t="s">
        <v>6955</v>
      </c>
      <c r="I762" s="87" t="s">
        <v>3242</v>
      </c>
      <c r="J762" s="85" t="s">
        <v>6279</v>
      </c>
      <c r="K762" s="17" t="s">
        <v>8992</v>
      </c>
      <c r="L762" s="18" t="s">
        <v>8993</v>
      </c>
      <c r="M762" s="85" t="s">
        <v>1108</v>
      </c>
      <c r="N762" s="85">
        <v>62</v>
      </c>
      <c r="O762" s="90" t="s">
        <v>6958</v>
      </c>
      <c r="P762" s="90" t="s">
        <v>6958</v>
      </c>
      <c r="Q762" s="85">
        <v>2021</v>
      </c>
      <c r="R762" s="85">
        <v>6</v>
      </c>
      <c r="S762" s="91" t="s">
        <v>6973</v>
      </c>
      <c r="T762" s="85" t="s">
        <v>82</v>
      </c>
      <c r="U762" s="85"/>
      <c r="V762" s="87" t="s">
        <v>139</v>
      </c>
      <c r="W762" s="85" t="s">
        <v>37</v>
      </c>
      <c r="X762" s="85"/>
      <c r="Y762" s="85"/>
      <c r="Z762" s="85"/>
      <c r="AA762" s="85"/>
      <c r="AB762" s="85"/>
      <c r="AC762" s="85"/>
      <c r="AD762" s="85"/>
      <c r="AE762" s="85"/>
      <c r="AF762" s="85"/>
      <c r="AG762" s="85"/>
      <c r="AH762" s="85"/>
      <c r="AI762" s="85"/>
      <c r="AJ762" s="85"/>
      <c r="AK762" s="85"/>
      <c r="AL762" s="85"/>
      <c r="AM762" s="85"/>
      <c r="AN762" s="85"/>
      <c r="AO762" s="85"/>
      <c r="AP762" s="12"/>
    </row>
    <row r="763" spans="1:42" ht="17">
      <c r="A763" s="85"/>
      <c r="B763" s="92"/>
      <c r="C763" s="92"/>
      <c r="D763" s="92"/>
      <c r="E763" s="92"/>
      <c r="F763" s="90"/>
      <c r="G763" s="5" t="s">
        <v>4890</v>
      </c>
      <c r="H763" s="87" t="s">
        <v>6955</v>
      </c>
      <c r="I763" s="87" t="s">
        <v>3242</v>
      </c>
      <c r="J763" s="85"/>
      <c r="K763" s="73"/>
      <c r="L763" s="74"/>
      <c r="M763" s="85"/>
      <c r="N763" s="85"/>
      <c r="O763" s="90"/>
      <c r="P763" s="90"/>
      <c r="Q763" s="85"/>
      <c r="R763" s="85"/>
      <c r="S763" s="91"/>
      <c r="T763" s="85"/>
      <c r="U763" s="85"/>
      <c r="V763" s="87"/>
      <c r="W763" s="85"/>
      <c r="X763" s="85"/>
      <c r="Y763" s="85"/>
      <c r="Z763" s="85"/>
      <c r="AA763" s="85"/>
      <c r="AB763" s="85"/>
      <c r="AC763" s="85"/>
      <c r="AD763" s="85"/>
      <c r="AE763" s="85"/>
      <c r="AF763" s="85"/>
      <c r="AG763" s="85"/>
      <c r="AH763" s="85"/>
      <c r="AI763" s="85"/>
      <c r="AJ763" s="85"/>
      <c r="AK763" s="85"/>
      <c r="AL763" s="85"/>
      <c r="AM763" s="85"/>
      <c r="AN763" s="85"/>
      <c r="AO763" s="85"/>
      <c r="AP763" s="12"/>
    </row>
    <row r="764" spans="1:42" ht="17">
      <c r="A764" s="85"/>
      <c r="B764" s="92">
        <v>44370</v>
      </c>
      <c r="C764" s="92"/>
      <c r="D764" s="92">
        <v>44369</v>
      </c>
      <c r="E764" s="92">
        <v>44370</v>
      </c>
      <c r="F764" s="90" t="s">
        <v>6954</v>
      </c>
      <c r="G764" s="5" t="s">
        <v>4890</v>
      </c>
      <c r="H764" s="87" t="s">
        <v>6955</v>
      </c>
      <c r="I764" s="87" t="s">
        <v>3242</v>
      </c>
      <c r="J764" s="85" t="s">
        <v>175</v>
      </c>
      <c r="K764" s="17" t="s">
        <v>5899</v>
      </c>
      <c r="L764" s="18" t="s">
        <v>7057</v>
      </c>
      <c r="M764" s="85" t="s">
        <v>168</v>
      </c>
      <c r="N764" s="85">
        <v>470</v>
      </c>
      <c r="O764" s="90" t="s">
        <v>6958</v>
      </c>
      <c r="P764" s="90" t="s">
        <v>6958</v>
      </c>
      <c r="Q764" s="85">
        <v>2021</v>
      </c>
      <c r="R764" s="85">
        <v>6</v>
      </c>
      <c r="S764" s="91" t="s">
        <v>6966</v>
      </c>
      <c r="T764" s="85" t="s">
        <v>7375</v>
      </c>
      <c r="U764" s="85"/>
      <c r="V764" s="87" t="s">
        <v>139</v>
      </c>
      <c r="W764" s="85" t="s">
        <v>37</v>
      </c>
      <c r="X764" s="85"/>
      <c r="Y764" s="85"/>
      <c r="Z764" s="85"/>
      <c r="AA764" s="85"/>
      <c r="AB764" s="85"/>
      <c r="AC764" s="85"/>
      <c r="AD764" s="85"/>
      <c r="AE764" s="85"/>
      <c r="AF764" s="85"/>
      <c r="AG764" s="85"/>
      <c r="AH764" s="85"/>
      <c r="AI764" s="85"/>
      <c r="AJ764" s="85"/>
      <c r="AK764" s="85"/>
      <c r="AL764" s="85"/>
      <c r="AM764" s="85"/>
      <c r="AN764" s="85"/>
      <c r="AO764" s="85"/>
      <c r="AP764" s="12"/>
    </row>
    <row r="765" spans="1:42" ht="17">
      <c r="A765" s="85"/>
      <c r="B765" s="92">
        <v>44370</v>
      </c>
      <c r="C765" s="92"/>
      <c r="D765" s="92"/>
      <c r="E765" s="92">
        <v>44370</v>
      </c>
      <c r="F765" s="90" t="s">
        <v>6954</v>
      </c>
      <c r="G765" s="5" t="s">
        <v>4890</v>
      </c>
      <c r="H765" s="87" t="s">
        <v>6955</v>
      </c>
      <c r="I765" s="87" t="s">
        <v>3242</v>
      </c>
      <c r="J765" s="85" t="s">
        <v>175</v>
      </c>
      <c r="K765" s="17" t="s">
        <v>8994</v>
      </c>
      <c r="L765" s="18" t="s">
        <v>8995</v>
      </c>
      <c r="M765" s="85" t="s">
        <v>142</v>
      </c>
      <c r="N765" s="85">
        <v>2000</v>
      </c>
      <c r="O765" s="90" t="s">
        <v>6965</v>
      </c>
      <c r="P765" s="90" t="s">
        <v>6965</v>
      </c>
      <c r="Q765" s="85">
        <v>2021</v>
      </c>
      <c r="R765" s="85">
        <v>7</v>
      </c>
      <c r="S765" s="91" t="s">
        <v>6970</v>
      </c>
      <c r="T765" s="85" t="s">
        <v>8996</v>
      </c>
      <c r="U765" s="85"/>
      <c r="V765" s="87" t="s">
        <v>345</v>
      </c>
      <c r="W765" s="85" t="s">
        <v>37</v>
      </c>
      <c r="X765" s="85"/>
      <c r="Y765" s="85"/>
      <c r="Z765" s="85"/>
      <c r="AA765" s="85"/>
      <c r="AB765" s="85"/>
      <c r="AC765" s="85"/>
      <c r="AD765" s="85"/>
      <c r="AE765" s="85"/>
      <c r="AF765" s="85"/>
      <c r="AG765" s="85"/>
      <c r="AH765" s="85"/>
      <c r="AI765" s="85"/>
      <c r="AJ765" s="85"/>
      <c r="AK765" s="85"/>
      <c r="AL765" s="85"/>
      <c r="AM765" s="85"/>
      <c r="AN765" s="85"/>
      <c r="AO765" s="85"/>
      <c r="AP765" s="12"/>
    </row>
    <row r="766" spans="1:42" ht="17">
      <c r="A766" s="85"/>
      <c r="B766" s="92">
        <v>44370</v>
      </c>
      <c r="C766" s="92"/>
      <c r="D766" s="92">
        <v>44370</v>
      </c>
      <c r="E766" s="92">
        <v>44370</v>
      </c>
      <c r="F766" s="16"/>
      <c r="G766" s="5" t="s">
        <v>4890</v>
      </c>
      <c r="H766" s="87" t="s">
        <v>6955</v>
      </c>
      <c r="I766" s="87" t="s">
        <v>3242</v>
      </c>
      <c r="J766" s="85" t="s">
        <v>6295</v>
      </c>
      <c r="K766" s="73" t="s">
        <v>8997</v>
      </c>
      <c r="L766" s="18" t="s">
        <v>8998</v>
      </c>
      <c r="M766" s="85" t="s">
        <v>1066</v>
      </c>
      <c r="N766" s="85">
        <v>1355</v>
      </c>
      <c r="O766" s="90" t="s">
        <v>6958</v>
      </c>
      <c r="P766" s="90" t="s">
        <v>6958</v>
      </c>
      <c r="Q766" s="85">
        <v>2021</v>
      </c>
      <c r="R766" s="85" t="s">
        <v>7030</v>
      </c>
      <c r="S766" s="91" t="s">
        <v>6966</v>
      </c>
      <c r="T766" s="85" t="s">
        <v>7375</v>
      </c>
      <c r="U766" s="85"/>
      <c r="V766" s="87" t="s">
        <v>139</v>
      </c>
      <c r="W766" s="85" t="s">
        <v>37</v>
      </c>
      <c r="X766" s="85"/>
      <c r="Y766" s="85"/>
      <c r="Z766" s="85"/>
      <c r="AA766" s="85"/>
      <c r="AB766" s="85"/>
      <c r="AC766" s="85"/>
      <c r="AD766" s="85"/>
      <c r="AE766" s="85"/>
      <c r="AF766" s="85"/>
      <c r="AG766" s="85"/>
      <c r="AH766" s="85"/>
      <c r="AI766" s="85"/>
      <c r="AJ766" s="85"/>
      <c r="AK766" s="85"/>
      <c r="AL766" s="85"/>
      <c r="AM766" s="85"/>
      <c r="AN766" s="85"/>
      <c r="AO766" s="85"/>
      <c r="AP766" s="12"/>
    </row>
    <row r="767" spans="1:42" ht="17">
      <c r="A767" s="85"/>
      <c r="B767" s="92">
        <v>44370</v>
      </c>
      <c r="C767" s="92"/>
      <c r="D767" s="92">
        <v>44370</v>
      </c>
      <c r="E767" s="92">
        <v>44370</v>
      </c>
      <c r="F767" s="90" t="s">
        <v>6954</v>
      </c>
      <c r="G767" s="5" t="s">
        <v>4890</v>
      </c>
      <c r="H767" s="87" t="s">
        <v>6955</v>
      </c>
      <c r="I767" s="87" t="s">
        <v>3242</v>
      </c>
      <c r="J767" s="85" t="s">
        <v>178</v>
      </c>
      <c r="K767" s="17" t="s">
        <v>4991</v>
      </c>
      <c r="L767" s="18" t="s">
        <v>8999</v>
      </c>
      <c r="M767" s="85" t="s">
        <v>9000</v>
      </c>
      <c r="N767" s="85">
        <v>901</v>
      </c>
      <c r="O767" s="90" t="s">
        <v>6958</v>
      </c>
      <c r="P767" s="90"/>
      <c r="Q767" s="85">
        <v>2021</v>
      </c>
      <c r="R767" s="85" t="s">
        <v>7030</v>
      </c>
      <c r="S767" s="91" t="s">
        <v>6966</v>
      </c>
      <c r="T767" s="85" t="s">
        <v>7375</v>
      </c>
      <c r="U767" s="85"/>
      <c r="V767" s="87" t="s">
        <v>139</v>
      </c>
      <c r="W767" s="85" t="s">
        <v>37</v>
      </c>
      <c r="X767" s="85"/>
      <c r="Y767" s="85"/>
      <c r="Z767" s="85"/>
      <c r="AA767" s="85"/>
      <c r="AB767" s="85"/>
      <c r="AC767" s="85"/>
      <c r="AD767" s="85"/>
      <c r="AE767" s="85"/>
      <c r="AF767" s="85"/>
      <c r="AG767" s="85"/>
      <c r="AH767" s="85"/>
      <c r="AI767" s="85"/>
      <c r="AJ767" s="85"/>
      <c r="AK767" s="85"/>
      <c r="AL767" s="85"/>
      <c r="AM767" s="85"/>
      <c r="AN767" s="85"/>
      <c r="AO767" s="85"/>
      <c r="AP767" s="12"/>
    </row>
    <row r="768" spans="1:42" ht="17">
      <c r="A768" s="85"/>
      <c r="B768" s="92">
        <v>44371</v>
      </c>
      <c r="C768" s="92"/>
      <c r="D768" s="92">
        <v>44371</v>
      </c>
      <c r="E768" s="92">
        <v>44371</v>
      </c>
      <c r="F768" s="90" t="s">
        <v>6954</v>
      </c>
      <c r="G768" s="5" t="s">
        <v>4890</v>
      </c>
      <c r="H768" s="87" t="s">
        <v>6955</v>
      </c>
      <c r="I768" s="87" t="s">
        <v>3242</v>
      </c>
      <c r="J768" s="85" t="s">
        <v>175</v>
      </c>
      <c r="K768" s="233" t="s">
        <v>6333</v>
      </c>
      <c r="L768" s="234" t="s">
        <v>9001</v>
      </c>
      <c r="M768" s="121" t="s">
        <v>168</v>
      </c>
      <c r="N768" s="85">
        <v>326</v>
      </c>
      <c r="O768" s="90" t="s">
        <v>6958</v>
      </c>
      <c r="P768" s="90" t="s">
        <v>6958</v>
      </c>
      <c r="Q768" s="85">
        <v>2021</v>
      </c>
      <c r="R768" s="85">
        <v>6</v>
      </c>
      <c r="S768" s="91" t="s">
        <v>6966</v>
      </c>
      <c r="T768" s="85" t="s">
        <v>7375</v>
      </c>
      <c r="U768" s="85"/>
      <c r="V768" s="87" t="s">
        <v>139</v>
      </c>
      <c r="W768" s="85" t="s">
        <v>37</v>
      </c>
      <c r="X768" s="85"/>
      <c r="Y768" s="85"/>
      <c r="Z768" s="85"/>
      <c r="AA768" s="85"/>
      <c r="AB768" s="85"/>
      <c r="AC768" s="85"/>
      <c r="AD768" s="85"/>
      <c r="AE768" s="85"/>
      <c r="AF768" s="85"/>
      <c r="AG768" s="85"/>
      <c r="AH768" s="85"/>
      <c r="AI768" s="85"/>
      <c r="AJ768" s="85"/>
      <c r="AK768" s="85"/>
      <c r="AL768" s="85"/>
      <c r="AM768" s="85"/>
      <c r="AN768" s="85"/>
      <c r="AO768" s="85"/>
      <c r="AP768" s="12"/>
    </row>
    <row r="769" spans="1:42" ht="17">
      <c r="A769" s="121"/>
      <c r="B769" s="124">
        <v>44371</v>
      </c>
      <c r="C769" s="124"/>
      <c r="D769" s="124">
        <v>44369</v>
      </c>
      <c r="E769" s="124">
        <v>44371</v>
      </c>
      <c r="F769" s="90" t="s">
        <v>8518</v>
      </c>
      <c r="G769" s="5" t="s">
        <v>4890</v>
      </c>
      <c r="H769" s="87" t="s">
        <v>6955</v>
      </c>
      <c r="I769" s="87" t="s">
        <v>3242</v>
      </c>
      <c r="J769" s="236" t="s">
        <v>156</v>
      </c>
      <c r="K769" s="237" t="s">
        <v>9002</v>
      </c>
      <c r="L769" s="238" t="s">
        <v>9003</v>
      </c>
      <c r="M769" s="85" t="s">
        <v>182</v>
      </c>
      <c r="N769" s="239">
        <v>670</v>
      </c>
      <c r="O769" s="131" t="s">
        <v>6958</v>
      </c>
      <c r="P769" s="131" t="s">
        <v>6958</v>
      </c>
      <c r="Q769" s="121">
        <v>2021</v>
      </c>
      <c r="R769" s="121">
        <v>6</v>
      </c>
      <c r="S769" s="151" t="s">
        <v>6966</v>
      </c>
      <c r="T769" s="121" t="s">
        <v>9004</v>
      </c>
      <c r="U769" s="121"/>
      <c r="V769" s="123" t="s">
        <v>139</v>
      </c>
      <c r="W769" s="121" t="s">
        <v>37</v>
      </c>
      <c r="X769" s="121"/>
      <c r="Y769" s="121"/>
      <c r="Z769" s="121"/>
      <c r="AA769" s="121"/>
      <c r="AB769" s="121"/>
      <c r="AC769" s="121"/>
      <c r="AD769" s="121"/>
      <c r="AE769" s="121"/>
      <c r="AF769" s="121"/>
      <c r="AG769" s="121"/>
      <c r="AH769" s="121"/>
      <c r="AI769" s="121"/>
      <c r="AJ769" s="121"/>
      <c r="AK769" s="121"/>
      <c r="AL769" s="121"/>
      <c r="AM769" s="121"/>
      <c r="AN769" s="121"/>
      <c r="AO769" s="121"/>
      <c r="AP769" s="50"/>
    </row>
    <row r="770" spans="1:42" ht="17">
      <c r="A770" s="85"/>
      <c r="B770" s="92">
        <v>44371</v>
      </c>
      <c r="C770" s="92"/>
      <c r="D770" s="92">
        <v>44371</v>
      </c>
      <c r="E770" s="124">
        <v>44371</v>
      </c>
      <c r="F770" s="90" t="s">
        <v>6954</v>
      </c>
      <c r="G770" s="5" t="s">
        <v>4890</v>
      </c>
      <c r="H770" s="87" t="s">
        <v>6955</v>
      </c>
      <c r="I770" s="87" t="s">
        <v>3242</v>
      </c>
      <c r="J770" s="85" t="s">
        <v>175</v>
      </c>
      <c r="K770" s="62" t="s">
        <v>5650</v>
      </c>
      <c r="L770" s="63" t="s">
        <v>9005</v>
      </c>
      <c r="M770" s="89" t="s">
        <v>142</v>
      </c>
      <c r="N770" s="85">
        <v>996</v>
      </c>
      <c r="O770" s="90" t="s">
        <v>6958</v>
      </c>
      <c r="P770" s="90" t="s">
        <v>6958</v>
      </c>
      <c r="Q770" s="121">
        <v>2021</v>
      </c>
      <c r="R770" s="85">
        <v>6</v>
      </c>
      <c r="S770" s="91" t="s">
        <v>6966</v>
      </c>
      <c r="T770" s="85" t="s">
        <v>82</v>
      </c>
      <c r="U770" s="85"/>
      <c r="V770" s="123" t="s">
        <v>139</v>
      </c>
      <c r="W770" s="85" t="s">
        <v>37</v>
      </c>
      <c r="X770" s="85"/>
      <c r="Y770" s="85"/>
      <c r="Z770" s="85"/>
      <c r="AA770" s="85"/>
      <c r="AB770" s="85"/>
      <c r="AC770" s="85"/>
      <c r="AD770" s="85"/>
      <c r="AE770" s="85"/>
      <c r="AF770" s="85"/>
      <c r="AG770" s="85"/>
      <c r="AH770" s="85"/>
      <c r="AI770" s="85"/>
      <c r="AJ770" s="85"/>
      <c r="AK770" s="85"/>
      <c r="AL770" s="85"/>
      <c r="AM770" s="85"/>
      <c r="AN770" s="85"/>
      <c r="AO770" s="85"/>
      <c r="AP770" s="12"/>
    </row>
    <row r="771" spans="1:42" ht="17">
      <c r="A771" s="85"/>
      <c r="B771" s="92">
        <v>44371</v>
      </c>
      <c r="C771" s="92"/>
      <c r="D771" s="92">
        <v>44369</v>
      </c>
      <c r="E771" s="92">
        <v>44369</v>
      </c>
      <c r="F771" s="90" t="s">
        <v>6954</v>
      </c>
      <c r="G771" s="5" t="s">
        <v>4890</v>
      </c>
      <c r="H771" s="87" t="s">
        <v>6955</v>
      </c>
      <c r="I771" s="87" t="s">
        <v>3242</v>
      </c>
      <c r="J771" s="85" t="s">
        <v>146</v>
      </c>
      <c r="K771" s="233" t="s">
        <v>2890</v>
      </c>
      <c r="L771" s="234" t="s">
        <v>9006</v>
      </c>
      <c r="M771" s="121" t="s">
        <v>168</v>
      </c>
      <c r="N771" s="85">
        <v>49339.99</v>
      </c>
      <c r="O771" s="90" t="s">
        <v>6958</v>
      </c>
      <c r="P771" s="90"/>
      <c r="Q771" s="121">
        <v>2021</v>
      </c>
      <c r="R771" s="85" t="s">
        <v>7030</v>
      </c>
      <c r="S771" s="91" t="s">
        <v>6966</v>
      </c>
      <c r="T771" s="85" t="s">
        <v>7119</v>
      </c>
      <c r="U771" s="85"/>
      <c r="V771" s="87" t="s">
        <v>139</v>
      </c>
      <c r="W771" s="85" t="s">
        <v>37</v>
      </c>
      <c r="X771" s="85"/>
      <c r="Y771" s="85"/>
      <c r="Z771" s="85"/>
      <c r="AA771" s="85"/>
      <c r="AB771" s="85"/>
      <c r="AC771" s="85"/>
      <c r="AD771" s="85"/>
      <c r="AE771" s="85"/>
      <c r="AF771" s="85"/>
      <c r="AG771" s="85"/>
      <c r="AH771" s="85"/>
      <c r="AI771" s="85"/>
      <c r="AJ771" s="85"/>
      <c r="AK771" s="85"/>
      <c r="AL771" s="85"/>
      <c r="AM771" s="85"/>
      <c r="AN771" s="85"/>
      <c r="AO771" s="85"/>
      <c r="AP771" s="12"/>
    </row>
    <row r="772" spans="1:42" ht="17">
      <c r="A772" s="121"/>
      <c r="B772" s="124">
        <v>44371</v>
      </c>
      <c r="C772" s="124">
        <v>44390</v>
      </c>
      <c r="D772" s="124"/>
      <c r="E772" s="124">
        <v>44377</v>
      </c>
      <c r="F772" s="90" t="s">
        <v>8518</v>
      </c>
      <c r="G772" s="5" t="s">
        <v>4890</v>
      </c>
      <c r="H772" s="87" t="s">
        <v>6955</v>
      </c>
      <c r="I772" s="87" t="s">
        <v>3242</v>
      </c>
      <c r="J772" s="236" t="s">
        <v>146</v>
      </c>
      <c r="K772" s="237" t="s">
        <v>9007</v>
      </c>
      <c r="L772" s="238" t="s">
        <v>9008</v>
      </c>
      <c r="M772" s="85" t="s">
        <v>142</v>
      </c>
      <c r="N772" s="239">
        <v>1000</v>
      </c>
      <c r="O772" s="131" t="s">
        <v>6965</v>
      </c>
      <c r="P772" s="131"/>
      <c r="Q772" s="121">
        <v>2021</v>
      </c>
      <c r="R772" s="121" t="s">
        <v>7391</v>
      </c>
      <c r="S772" s="151" t="s">
        <v>6961</v>
      </c>
      <c r="T772" s="121"/>
      <c r="U772" s="121"/>
      <c r="V772" s="123" t="s">
        <v>139</v>
      </c>
      <c r="W772" s="121" t="s">
        <v>37</v>
      </c>
      <c r="X772" s="121"/>
      <c r="Y772" s="121"/>
      <c r="Z772" s="121"/>
      <c r="AA772" s="121"/>
      <c r="AB772" s="121"/>
      <c r="AC772" s="121"/>
      <c r="AD772" s="121"/>
      <c r="AE772" s="121"/>
      <c r="AF772" s="121"/>
      <c r="AG772" s="121"/>
      <c r="AH772" s="121"/>
      <c r="AI772" s="121"/>
      <c r="AJ772" s="121"/>
      <c r="AK772" s="121"/>
      <c r="AL772" s="121"/>
      <c r="AM772" s="121"/>
      <c r="AN772" s="121"/>
      <c r="AO772" s="121"/>
      <c r="AP772" s="50"/>
    </row>
    <row r="773" spans="1:42" ht="17">
      <c r="A773" s="121"/>
      <c r="B773" s="124">
        <v>44371</v>
      </c>
      <c r="C773" s="124"/>
      <c r="D773" s="124">
        <v>44371</v>
      </c>
      <c r="E773" s="124">
        <v>44371</v>
      </c>
      <c r="F773" s="90" t="s">
        <v>8518</v>
      </c>
      <c r="G773" s="5" t="s">
        <v>4890</v>
      </c>
      <c r="H773" s="87" t="s">
        <v>6955</v>
      </c>
      <c r="I773" s="87" t="s">
        <v>3242</v>
      </c>
      <c r="J773" s="236" t="s">
        <v>6317</v>
      </c>
      <c r="K773" s="237" t="s">
        <v>8691</v>
      </c>
      <c r="L773" s="238" t="s">
        <v>8692</v>
      </c>
      <c r="M773" s="85" t="s">
        <v>981</v>
      </c>
      <c r="N773" s="239">
        <v>374.5</v>
      </c>
      <c r="O773" s="131" t="s">
        <v>6958</v>
      </c>
      <c r="P773" s="131" t="s">
        <v>6958</v>
      </c>
      <c r="Q773" s="121">
        <v>2021</v>
      </c>
      <c r="R773" s="121">
        <v>6</v>
      </c>
      <c r="S773" s="151" t="s">
        <v>6973</v>
      </c>
      <c r="T773" s="121" t="s">
        <v>82</v>
      </c>
      <c r="U773" s="121"/>
      <c r="V773" s="123" t="s">
        <v>152</v>
      </c>
      <c r="W773" s="121" t="s">
        <v>37</v>
      </c>
      <c r="X773" s="121"/>
      <c r="Y773" s="121"/>
      <c r="Z773" s="121"/>
      <c r="AA773" s="121"/>
      <c r="AB773" s="121"/>
      <c r="AC773" s="121"/>
      <c r="AD773" s="121"/>
      <c r="AE773" s="121"/>
      <c r="AF773" s="121"/>
      <c r="AG773" s="121"/>
      <c r="AH773" s="121"/>
      <c r="AI773" s="121"/>
      <c r="AJ773" s="121"/>
      <c r="AK773" s="121"/>
      <c r="AL773" s="121"/>
      <c r="AM773" s="121"/>
      <c r="AN773" s="121"/>
      <c r="AO773" s="121"/>
      <c r="AP773" s="50"/>
    </row>
    <row r="774" spans="1:42" ht="17">
      <c r="A774" s="121"/>
      <c r="B774" s="124">
        <v>44371</v>
      </c>
      <c r="C774" s="124"/>
      <c r="D774" s="124">
        <v>44371</v>
      </c>
      <c r="E774" s="124">
        <v>44371</v>
      </c>
      <c r="F774" s="90" t="s">
        <v>8518</v>
      </c>
      <c r="G774" s="5" t="s">
        <v>4890</v>
      </c>
      <c r="H774" s="87" t="s">
        <v>6955</v>
      </c>
      <c r="I774" s="87" t="s">
        <v>3242</v>
      </c>
      <c r="J774" s="236" t="s">
        <v>6317</v>
      </c>
      <c r="K774" s="237">
        <v>1600773882</v>
      </c>
      <c r="L774" s="238" t="s">
        <v>9009</v>
      </c>
      <c r="M774" s="85" t="s">
        <v>1404</v>
      </c>
      <c r="N774" s="239">
        <v>135</v>
      </c>
      <c r="O774" s="131" t="s">
        <v>6958</v>
      </c>
      <c r="P774" s="131" t="s">
        <v>6958</v>
      </c>
      <c r="Q774" s="121">
        <v>2021</v>
      </c>
      <c r="R774" s="121">
        <v>6</v>
      </c>
      <c r="S774" s="151" t="s">
        <v>6973</v>
      </c>
      <c r="T774" s="121" t="s">
        <v>82</v>
      </c>
      <c r="U774" s="121"/>
      <c r="V774" s="123" t="s">
        <v>139</v>
      </c>
      <c r="W774" s="121" t="s">
        <v>37</v>
      </c>
      <c r="X774" s="121"/>
      <c r="Y774" s="121"/>
      <c r="Z774" s="121"/>
      <c r="AA774" s="121"/>
      <c r="AB774" s="121"/>
      <c r="AC774" s="121"/>
      <c r="AD774" s="121"/>
      <c r="AE774" s="121"/>
      <c r="AF774" s="121"/>
      <c r="AG774" s="121"/>
      <c r="AH774" s="121"/>
      <c r="AI774" s="121"/>
      <c r="AJ774" s="121"/>
      <c r="AK774" s="121"/>
      <c r="AL774" s="121"/>
      <c r="AM774" s="121"/>
      <c r="AN774" s="121"/>
      <c r="AO774" s="121"/>
      <c r="AP774" s="50"/>
    </row>
    <row r="775" spans="1:42" ht="17">
      <c r="A775" s="85"/>
      <c r="B775" s="92">
        <v>44347</v>
      </c>
      <c r="C775" s="92"/>
      <c r="D775" s="92">
        <v>44372</v>
      </c>
      <c r="E775" s="92">
        <v>44371</v>
      </c>
      <c r="F775" s="16" t="s">
        <v>6976</v>
      </c>
      <c r="G775" s="5" t="s">
        <v>4890</v>
      </c>
      <c r="H775" s="87" t="s">
        <v>6955</v>
      </c>
      <c r="I775" s="87" t="s">
        <v>3242</v>
      </c>
      <c r="J775" s="85" t="s">
        <v>6295</v>
      </c>
      <c r="K775" s="62" t="s">
        <v>9010</v>
      </c>
      <c r="L775" s="63" t="s">
        <v>9011</v>
      </c>
      <c r="M775" s="89" t="s">
        <v>163</v>
      </c>
      <c r="N775" s="85">
        <v>2863.79</v>
      </c>
      <c r="O775" s="90" t="s">
        <v>6958</v>
      </c>
      <c r="P775" s="90" t="s">
        <v>6958</v>
      </c>
      <c r="Q775" s="85">
        <v>2021</v>
      </c>
      <c r="R775" s="85">
        <v>6</v>
      </c>
      <c r="S775" s="91" t="s">
        <v>6966</v>
      </c>
      <c r="T775" s="85" t="s">
        <v>3145</v>
      </c>
      <c r="U775" s="85"/>
      <c r="V775" s="87" t="s">
        <v>139</v>
      </c>
      <c r="W775" s="85" t="s">
        <v>37</v>
      </c>
      <c r="X775" s="85"/>
      <c r="Y775" s="85"/>
      <c r="Z775" s="85"/>
      <c r="AA775" s="85"/>
      <c r="AB775" s="85"/>
      <c r="AC775" s="85"/>
      <c r="AD775" s="85"/>
      <c r="AE775" s="85"/>
      <c r="AF775" s="85"/>
      <c r="AG775" s="85"/>
      <c r="AH775" s="85"/>
      <c r="AI775" s="85"/>
      <c r="AJ775" s="85"/>
      <c r="AK775" s="85"/>
      <c r="AL775" s="85"/>
      <c r="AM775" s="85"/>
      <c r="AN775" s="85"/>
      <c r="AO775" s="85"/>
      <c r="AP775" s="12"/>
    </row>
    <row r="776" spans="1:42" ht="17">
      <c r="A776" s="85"/>
      <c r="B776" s="92">
        <v>44371</v>
      </c>
      <c r="C776" s="92">
        <v>44409</v>
      </c>
      <c r="D776" s="92"/>
      <c r="E776" s="92">
        <v>44371</v>
      </c>
      <c r="F776" s="90" t="s">
        <v>6954</v>
      </c>
      <c r="G776" s="5" t="s">
        <v>4890</v>
      </c>
      <c r="H776" s="87" t="s">
        <v>6955</v>
      </c>
      <c r="I776" s="87" t="s">
        <v>3242</v>
      </c>
      <c r="J776" s="85" t="s">
        <v>6279</v>
      </c>
      <c r="K776" s="17" t="s">
        <v>9012</v>
      </c>
      <c r="L776" s="18" t="s">
        <v>9013</v>
      </c>
      <c r="M776" s="85" t="s">
        <v>168</v>
      </c>
      <c r="N776" s="85"/>
      <c r="O776" s="90" t="s">
        <v>6965</v>
      </c>
      <c r="P776" s="90"/>
      <c r="Q776" s="85">
        <v>2021</v>
      </c>
      <c r="R776" s="85">
        <v>8</v>
      </c>
      <c r="S776" s="91" t="s">
        <v>6966</v>
      </c>
      <c r="T776" s="85" t="s">
        <v>9014</v>
      </c>
      <c r="U776" s="85"/>
      <c r="V776" s="87" t="s">
        <v>139</v>
      </c>
      <c r="W776" s="85" t="s">
        <v>37</v>
      </c>
      <c r="X776" s="85"/>
      <c r="Y776" s="85"/>
      <c r="Z776" s="85"/>
      <c r="AA776" s="85"/>
      <c r="AB776" s="85"/>
      <c r="AC776" s="85"/>
      <c r="AD776" s="85"/>
      <c r="AE776" s="85"/>
      <c r="AF776" s="85"/>
      <c r="AG776" s="85"/>
      <c r="AH776" s="85"/>
      <c r="AI776" s="85"/>
      <c r="AJ776" s="85"/>
      <c r="AK776" s="85"/>
      <c r="AL776" s="85"/>
      <c r="AM776" s="85"/>
      <c r="AN776" s="85"/>
      <c r="AO776" s="85"/>
      <c r="AP776" s="12"/>
    </row>
    <row r="777" spans="1:42" ht="17">
      <c r="A777" s="85"/>
      <c r="B777" s="86">
        <v>44371</v>
      </c>
      <c r="C777" s="86"/>
      <c r="D777" s="86">
        <v>44370</v>
      </c>
      <c r="E777" s="86">
        <v>44371</v>
      </c>
      <c r="F777" s="90" t="s">
        <v>8518</v>
      </c>
      <c r="G777" s="5" t="s">
        <v>4890</v>
      </c>
      <c r="H777" s="87" t="s">
        <v>6955</v>
      </c>
      <c r="I777" s="87" t="s">
        <v>3242</v>
      </c>
      <c r="J777" s="85" t="s">
        <v>146</v>
      </c>
      <c r="K777" s="128" t="s">
        <v>5953</v>
      </c>
      <c r="L777" s="87" t="s">
        <v>8508</v>
      </c>
      <c r="M777" s="89" t="s">
        <v>142</v>
      </c>
      <c r="N777" s="85">
        <v>8012.24</v>
      </c>
      <c r="O777" s="90" t="s">
        <v>6958</v>
      </c>
      <c r="P777" s="90"/>
      <c r="Q777" s="89">
        <v>2021</v>
      </c>
      <c r="R777" s="85" t="s">
        <v>7030</v>
      </c>
      <c r="S777" s="91"/>
      <c r="T777" s="85" t="s">
        <v>82</v>
      </c>
      <c r="U777" s="85"/>
      <c r="V777" s="114" t="s">
        <v>139</v>
      </c>
      <c r="W777" s="85" t="s">
        <v>37</v>
      </c>
      <c r="X777" s="85"/>
      <c r="Y777" s="85"/>
      <c r="Z777" s="85"/>
      <c r="AA777" s="85"/>
      <c r="AB777" s="85"/>
      <c r="AC777" s="85"/>
      <c r="AD777" s="85"/>
      <c r="AE777" s="85"/>
      <c r="AF777" s="85"/>
      <c r="AG777" s="85"/>
      <c r="AH777" s="85"/>
      <c r="AI777" s="85"/>
      <c r="AJ777" s="85"/>
      <c r="AK777" s="85"/>
      <c r="AL777" s="85"/>
      <c r="AM777" s="85"/>
      <c r="AN777" s="85"/>
      <c r="AO777" s="85"/>
      <c r="AP777" s="12"/>
    </row>
    <row r="778" spans="1:42" ht="17">
      <c r="A778" s="85"/>
      <c r="B778" s="86">
        <v>44371</v>
      </c>
      <c r="C778" s="86"/>
      <c r="D778" s="86">
        <v>44371</v>
      </c>
      <c r="E778" s="86">
        <v>44371</v>
      </c>
      <c r="F778" s="90" t="s">
        <v>6954</v>
      </c>
      <c r="G778" s="5" t="s">
        <v>4890</v>
      </c>
      <c r="H778" s="87" t="s">
        <v>6955</v>
      </c>
      <c r="I778" s="87" t="s">
        <v>3242</v>
      </c>
      <c r="J778" s="85" t="s">
        <v>146</v>
      </c>
      <c r="K778" s="128" t="s">
        <v>5953</v>
      </c>
      <c r="L778" s="87" t="s">
        <v>8508</v>
      </c>
      <c r="M778" s="89" t="s">
        <v>142</v>
      </c>
      <c r="N778" s="85">
        <v>4105.46</v>
      </c>
      <c r="O778" s="90" t="s">
        <v>6958</v>
      </c>
      <c r="P778" s="90"/>
      <c r="Q778" s="89">
        <v>2021</v>
      </c>
      <c r="R778" s="85" t="s">
        <v>7030</v>
      </c>
      <c r="S778" s="91" t="s">
        <v>6966</v>
      </c>
      <c r="T778" s="85" t="s">
        <v>82</v>
      </c>
      <c r="U778" s="85"/>
      <c r="V778" s="114" t="s">
        <v>139</v>
      </c>
      <c r="W778" s="85" t="s">
        <v>37</v>
      </c>
      <c r="X778" s="85"/>
      <c r="Y778" s="85"/>
      <c r="Z778" s="85"/>
      <c r="AA778" s="85"/>
      <c r="AB778" s="85"/>
      <c r="AC778" s="85"/>
      <c r="AD778" s="85"/>
      <c r="AE778" s="85"/>
      <c r="AF778" s="85"/>
      <c r="AG778" s="85"/>
      <c r="AH778" s="85"/>
      <c r="AI778" s="85"/>
      <c r="AJ778" s="85"/>
      <c r="AK778" s="85"/>
      <c r="AL778" s="85"/>
      <c r="AM778" s="85"/>
      <c r="AN778" s="85"/>
      <c r="AO778" s="85"/>
      <c r="AP778" s="12"/>
    </row>
    <row r="779" spans="1:42" ht="17">
      <c r="A779" s="85"/>
      <c r="B779" s="92">
        <v>44371</v>
      </c>
      <c r="C779" s="92"/>
      <c r="D779" s="92">
        <v>44371</v>
      </c>
      <c r="E779" s="92">
        <v>44380</v>
      </c>
      <c r="F779" s="90" t="s">
        <v>8518</v>
      </c>
      <c r="G779" s="5" t="s">
        <v>4890</v>
      </c>
      <c r="H779" s="87" t="s">
        <v>6955</v>
      </c>
      <c r="I779" s="87" t="s">
        <v>3242</v>
      </c>
      <c r="J779" s="85" t="s">
        <v>6302</v>
      </c>
      <c r="K779" s="233" t="s">
        <v>9015</v>
      </c>
      <c r="L779" s="234" t="s">
        <v>9016</v>
      </c>
      <c r="M779" s="121" t="s">
        <v>9017</v>
      </c>
      <c r="N779" s="85">
        <v>2100</v>
      </c>
      <c r="O779" s="90" t="s">
        <v>6958</v>
      </c>
      <c r="P779" s="90"/>
      <c r="Q779" s="85">
        <v>2021</v>
      </c>
      <c r="R779" s="85">
        <v>6</v>
      </c>
      <c r="S779" s="91" t="s">
        <v>6973</v>
      </c>
      <c r="T779" s="85" t="s">
        <v>9018</v>
      </c>
      <c r="U779" s="85"/>
      <c r="V779" s="87" t="s">
        <v>139</v>
      </c>
      <c r="W779" s="85"/>
      <c r="X779" s="85"/>
      <c r="Y779" s="85"/>
      <c r="Z779" s="85"/>
      <c r="AA779" s="85"/>
      <c r="AB779" s="85"/>
      <c r="AC779" s="85"/>
      <c r="AD779" s="85"/>
      <c r="AE779" s="85"/>
      <c r="AF779" s="85"/>
      <c r="AG779" s="85"/>
      <c r="AH779" s="85"/>
      <c r="AI779" s="85"/>
      <c r="AJ779" s="85"/>
      <c r="AK779" s="85"/>
      <c r="AL779" s="85"/>
      <c r="AM779" s="85"/>
      <c r="AN779" s="85"/>
      <c r="AO779" s="85"/>
      <c r="AP779" s="12"/>
    </row>
    <row r="780" spans="1:42" ht="17">
      <c r="A780" s="85"/>
      <c r="B780" s="92">
        <v>44371</v>
      </c>
      <c r="C780" s="92"/>
      <c r="D780" s="92">
        <v>44375</v>
      </c>
      <c r="E780" s="92">
        <v>44371</v>
      </c>
      <c r="F780" s="16" t="s">
        <v>8518</v>
      </c>
      <c r="G780" s="5" t="s">
        <v>4890</v>
      </c>
      <c r="H780" s="87" t="s">
        <v>6955</v>
      </c>
      <c r="I780" s="87" t="s">
        <v>3242</v>
      </c>
      <c r="J780" s="141" t="s">
        <v>6281</v>
      </c>
      <c r="K780" s="17" t="s">
        <v>2997</v>
      </c>
      <c r="L780" s="18" t="s">
        <v>7218</v>
      </c>
      <c r="M780" s="85" t="s">
        <v>9019</v>
      </c>
      <c r="N780" s="127">
        <v>48979</v>
      </c>
      <c r="O780" s="90" t="s">
        <v>6958</v>
      </c>
      <c r="P780" s="90" t="s">
        <v>6958</v>
      </c>
      <c r="Q780" s="85">
        <v>2021</v>
      </c>
      <c r="R780" s="85" t="s">
        <v>7030</v>
      </c>
      <c r="S780" s="91" t="s">
        <v>6966</v>
      </c>
      <c r="T780" s="85" t="s">
        <v>9020</v>
      </c>
      <c r="U780" s="85"/>
      <c r="V780" s="87" t="s">
        <v>139</v>
      </c>
      <c r="W780" s="85"/>
      <c r="X780" s="85"/>
      <c r="Y780" s="85"/>
      <c r="Z780" s="85"/>
      <c r="AA780" s="85"/>
      <c r="AB780" s="85"/>
      <c r="AC780" s="85"/>
      <c r="AD780" s="85"/>
      <c r="AE780" s="85"/>
      <c r="AF780" s="85"/>
      <c r="AG780" s="85"/>
      <c r="AH780" s="85"/>
      <c r="AI780" s="85"/>
      <c r="AJ780" s="85"/>
      <c r="AK780" s="85"/>
      <c r="AL780" s="85"/>
      <c r="AM780" s="85"/>
      <c r="AN780" s="85"/>
      <c r="AO780" s="85"/>
      <c r="AP780" s="12"/>
    </row>
    <row r="781" spans="1:42" ht="17">
      <c r="A781" s="85"/>
      <c r="B781" s="92">
        <v>44371</v>
      </c>
      <c r="C781" s="92">
        <v>44375</v>
      </c>
      <c r="D781" s="92"/>
      <c r="E781" s="92">
        <v>44371</v>
      </c>
      <c r="F781" s="16" t="s">
        <v>8518</v>
      </c>
      <c r="G781" s="5" t="s">
        <v>4890</v>
      </c>
      <c r="H781" s="87" t="s">
        <v>6955</v>
      </c>
      <c r="I781" s="87" t="s">
        <v>3242</v>
      </c>
      <c r="J781" s="141" t="s">
        <v>156</v>
      </c>
      <c r="K781" s="73" t="s">
        <v>9021</v>
      </c>
      <c r="L781" s="74" t="s">
        <v>9022</v>
      </c>
      <c r="M781" s="240" t="s">
        <v>142</v>
      </c>
      <c r="N781" s="85">
        <v>2000</v>
      </c>
      <c r="O781" s="90" t="s">
        <v>6965</v>
      </c>
      <c r="P781" s="90" t="s">
        <v>6965</v>
      </c>
      <c r="Q781" s="85">
        <v>2021</v>
      </c>
      <c r="R781" s="85" t="s">
        <v>7030</v>
      </c>
      <c r="S781" s="91" t="s">
        <v>6966</v>
      </c>
      <c r="T781" s="85"/>
      <c r="U781" s="85"/>
      <c r="V781" s="87" t="s">
        <v>139</v>
      </c>
      <c r="W781" s="85" t="s">
        <v>37</v>
      </c>
      <c r="X781" s="85"/>
      <c r="Y781" s="85"/>
      <c r="Z781" s="85"/>
      <c r="AA781" s="85"/>
      <c r="AB781" s="85"/>
      <c r="AC781" s="85"/>
      <c r="AD781" s="85"/>
      <c r="AE781" s="85"/>
      <c r="AF781" s="85"/>
      <c r="AG781" s="85"/>
      <c r="AH781" s="85"/>
      <c r="AI781" s="85"/>
      <c r="AJ781" s="85"/>
      <c r="AK781" s="85"/>
      <c r="AL781" s="85"/>
      <c r="AM781" s="85"/>
      <c r="AN781" s="85"/>
      <c r="AO781" s="85"/>
      <c r="AP781" s="12"/>
    </row>
    <row r="782" spans="1:42" ht="17">
      <c r="A782" s="85"/>
      <c r="B782" s="92">
        <v>44371</v>
      </c>
      <c r="C782" s="92"/>
      <c r="D782" s="92">
        <v>44371</v>
      </c>
      <c r="E782" s="92">
        <v>44371</v>
      </c>
      <c r="F782" s="16" t="s">
        <v>8518</v>
      </c>
      <c r="G782" s="5" t="s">
        <v>4890</v>
      </c>
      <c r="H782" s="87" t="s">
        <v>6955</v>
      </c>
      <c r="I782" s="87" t="s">
        <v>3242</v>
      </c>
      <c r="J782" s="141" t="s">
        <v>178</v>
      </c>
      <c r="K782" s="17" t="s">
        <v>5266</v>
      </c>
      <c r="L782" s="18" t="s">
        <v>8253</v>
      </c>
      <c r="M782" s="127" t="s">
        <v>142</v>
      </c>
      <c r="N782" s="85">
        <v>495</v>
      </c>
      <c r="O782" s="90" t="s">
        <v>6958</v>
      </c>
      <c r="P782" s="90"/>
      <c r="Q782" s="85">
        <v>2021</v>
      </c>
      <c r="R782" s="85" t="s">
        <v>7030</v>
      </c>
      <c r="S782" s="91" t="s">
        <v>6966</v>
      </c>
      <c r="T782" s="85"/>
      <c r="U782" s="85"/>
      <c r="V782" s="87" t="s">
        <v>139</v>
      </c>
      <c r="W782" s="85" t="s">
        <v>37</v>
      </c>
      <c r="X782" s="85"/>
      <c r="Y782" s="85"/>
      <c r="Z782" s="85"/>
      <c r="AA782" s="85"/>
      <c r="AB782" s="85"/>
      <c r="AC782" s="85"/>
      <c r="AD782" s="85"/>
      <c r="AE782" s="85"/>
      <c r="AF782" s="85"/>
      <c r="AG782" s="85"/>
      <c r="AH782" s="85"/>
      <c r="AI782" s="85"/>
      <c r="AJ782" s="85"/>
      <c r="AK782" s="85"/>
      <c r="AL782" s="85"/>
      <c r="AM782" s="85"/>
      <c r="AN782" s="85"/>
      <c r="AO782" s="85"/>
      <c r="AP782" s="12"/>
    </row>
    <row r="783" spans="1:42" ht="17">
      <c r="A783" s="85"/>
      <c r="B783" s="92">
        <v>44372</v>
      </c>
      <c r="C783" s="92"/>
      <c r="D783" s="92">
        <v>44372</v>
      </c>
      <c r="E783" s="92">
        <v>44372</v>
      </c>
      <c r="F783" s="16" t="s">
        <v>6954</v>
      </c>
      <c r="G783" s="5" t="s">
        <v>4890</v>
      </c>
      <c r="H783" s="87" t="s">
        <v>6955</v>
      </c>
      <c r="I783" s="87" t="s">
        <v>3242</v>
      </c>
      <c r="J783" s="141" t="s">
        <v>175</v>
      </c>
      <c r="K783" s="17" t="s">
        <v>5970</v>
      </c>
      <c r="L783" s="18" t="s">
        <v>7010</v>
      </c>
      <c r="M783" s="127" t="s">
        <v>368</v>
      </c>
      <c r="N783" s="85">
        <v>3276.1</v>
      </c>
      <c r="O783" s="90" t="s">
        <v>6958</v>
      </c>
      <c r="P783" s="90" t="s">
        <v>6958</v>
      </c>
      <c r="Q783" s="85">
        <v>2021</v>
      </c>
      <c r="R783" s="85">
        <v>6</v>
      </c>
      <c r="S783" s="91" t="s">
        <v>6966</v>
      </c>
      <c r="T783" s="85" t="s">
        <v>82</v>
      </c>
      <c r="U783" s="85"/>
      <c r="V783" s="87" t="s">
        <v>139</v>
      </c>
      <c r="W783" s="85" t="s">
        <v>37</v>
      </c>
      <c r="X783" s="85"/>
      <c r="Y783" s="85"/>
      <c r="Z783" s="85"/>
      <c r="AA783" s="85"/>
      <c r="AB783" s="85"/>
      <c r="AC783" s="85"/>
      <c r="AD783" s="85"/>
      <c r="AE783" s="85"/>
      <c r="AF783" s="85"/>
      <c r="AG783" s="85"/>
      <c r="AH783" s="85"/>
      <c r="AI783" s="85"/>
      <c r="AJ783" s="85"/>
      <c r="AK783" s="85"/>
      <c r="AL783" s="85"/>
      <c r="AM783" s="85"/>
      <c r="AN783" s="85"/>
      <c r="AO783" s="85"/>
      <c r="AP783" s="12"/>
    </row>
    <row r="784" spans="1:42" ht="17">
      <c r="A784" s="121"/>
      <c r="B784" s="124">
        <v>44351</v>
      </c>
      <c r="C784" s="124"/>
      <c r="D784" s="92">
        <v>44371</v>
      </c>
      <c r="E784" s="92">
        <v>44372</v>
      </c>
      <c r="F784" s="44"/>
      <c r="G784" s="5" t="s">
        <v>4890</v>
      </c>
      <c r="H784" s="87" t="s">
        <v>6955</v>
      </c>
      <c r="I784" s="87" t="s">
        <v>3242</v>
      </c>
      <c r="J784" s="121" t="s">
        <v>6295</v>
      </c>
      <c r="K784" s="73" t="s">
        <v>4486</v>
      </c>
      <c r="L784" s="77" t="s">
        <v>9023</v>
      </c>
      <c r="M784" s="121" t="s">
        <v>213</v>
      </c>
      <c r="N784" s="121">
        <v>1999</v>
      </c>
      <c r="O784" s="131" t="s">
        <v>6958</v>
      </c>
      <c r="P784" s="131" t="s">
        <v>6958</v>
      </c>
      <c r="Q784" s="121">
        <v>2021</v>
      </c>
      <c r="R784" s="121" t="s">
        <v>7030</v>
      </c>
      <c r="S784" s="151" t="s">
        <v>6966</v>
      </c>
      <c r="T784" s="121" t="s">
        <v>7375</v>
      </c>
      <c r="U784" s="121"/>
      <c r="V784" s="123" t="s">
        <v>139</v>
      </c>
      <c r="W784" s="121" t="s">
        <v>37</v>
      </c>
      <c r="X784" s="121"/>
      <c r="Y784" s="121"/>
      <c r="Z784" s="121"/>
      <c r="AA784" s="121"/>
      <c r="AB784" s="121"/>
      <c r="AC784" s="121"/>
      <c r="AD784" s="121"/>
      <c r="AE784" s="121"/>
      <c r="AF784" s="121"/>
      <c r="AG784" s="121"/>
      <c r="AH784" s="121"/>
      <c r="AI784" s="121"/>
      <c r="AJ784" s="121"/>
      <c r="AK784" s="121"/>
      <c r="AL784" s="121"/>
      <c r="AM784" s="121"/>
      <c r="AN784" s="121"/>
      <c r="AO784" s="121"/>
      <c r="AP784" s="50"/>
    </row>
    <row r="785" spans="1:42" ht="17">
      <c r="A785" s="85"/>
      <c r="B785" s="92">
        <v>44372</v>
      </c>
      <c r="C785" s="92"/>
      <c r="D785" s="92"/>
      <c r="E785" s="92">
        <v>44372</v>
      </c>
      <c r="F785" s="16" t="s">
        <v>8518</v>
      </c>
      <c r="G785" s="5" t="s">
        <v>4890</v>
      </c>
      <c r="H785" s="87" t="s">
        <v>6955</v>
      </c>
      <c r="I785" s="87" t="s">
        <v>3242</v>
      </c>
      <c r="J785" s="85" t="s">
        <v>6281</v>
      </c>
      <c r="K785" s="17" t="s">
        <v>9024</v>
      </c>
      <c r="L785" s="18" t="s">
        <v>9025</v>
      </c>
      <c r="M785" s="85" t="s">
        <v>8604</v>
      </c>
      <c r="N785" s="85">
        <v>564</v>
      </c>
      <c r="O785" s="90" t="s">
        <v>6957</v>
      </c>
      <c r="P785" s="90" t="s">
        <v>6957</v>
      </c>
      <c r="Q785" s="85">
        <v>2021</v>
      </c>
      <c r="R785" s="85">
        <v>6</v>
      </c>
      <c r="S785" s="91" t="s">
        <v>6966</v>
      </c>
      <c r="T785" s="85"/>
      <c r="U785" s="85"/>
      <c r="V785" s="87" t="s">
        <v>139</v>
      </c>
      <c r="W785" s="85" t="s">
        <v>37</v>
      </c>
      <c r="X785" s="85"/>
      <c r="Y785" s="85"/>
      <c r="Z785" s="85"/>
      <c r="AA785" s="85"/>
      <c r="AB785" s="85"/>
      <c r="AC785" s="85"/>
      <c r="AD785" s="85"/>
      <c r="AE785" s="85"/>
      <c r="AF785" s="85"/>
      <c r="AG785" s="85"/>
      <c r="AH785" s="85"/>
      <c r="AI785" s="85"/>
      <c r="AJ785" s="85"/>
      <c r="AK785" s="85"/>
      <c r="AL785" s="85"/>
      <c r="AM785" s="85"/>
      <c r="AN785" s="85"/>
      <c r="AO785" s="85"/>
      <c r="AP785" s="12"/>
    </row>
    <row r="786" spans="1:42" ht="17">
      <c r="A786" s="85"/>
      <c r="B786" s="92">
        <v>44372</v>
      </c>
      <c r="C786" s="92">
        <v>44396</v>
      </c>
      <c r="D786" s="92"/>
      <c r="E786" s="92">
        <v>44384</v>
      </c>
      <c r="F786" s="16" t="s">
        <v>6954</v>
      </c>
      <c r="G786" s="5" t="s">
        <v>4890</v>
      </c>
      <c r="H786" s="87" t="s">
        <v>6955</v>
      </c>
      <c r="I786" s="87" t="s">
        <v>3242</v>
      </c>
      <c r="J786" s="85" t="s">
        <v>146</v>
      </c>
      <c r="K786" s="17" t="s">
        <v>9026</v>
      </c>
      <c r="L786" s="18" t="s">
        <v>9027</v>
      </c>
      <c r="M786" s="85" t="s">
        <v>9028</v>
      </c>
      <c r="N786" s="85">
        <v>300000</v>
      </c>
      <c r="O786" s="90" t="s">
        <v>6965</v>
      </c>
      <c r="P786" s="90"/>
      <c r="Q786" s="85">
        <v>2021</v>
      </c>
      <c r="R786" s="85" t="s">
        <v>7163</v>
      </c>
      <c r="S786" s="91" t="s">
        <v>6966</v>
      </c>
      <c r="T786" s="85" t="s">
        <v>9029</v>
      </c>
      <c r="U786" s="85"/>
      <c r="V786" s="87" t="s">
        <v>139</v>
      </c>
      <c r="W786" s="85" t="s">
        <v>37</v>
      </c>
      <c r="X786" s="85"/>
      <c r="Y786" s="85"/>
      <c r="Z786" s="85"/>
      <c r="AA786" s="85"/>
      <c r="AB786" s="85"/>
      <c r="AC786" s="85"/>
      <c r="AD786" s="85"/>
      <c r="AE786" s="85"/>
      <c r="AF786" s="85"/>
      <c r="AG786" s="85"/>
      <c r="AH786" s="85"/>
      <c r="AI786" s="85"/>
      <c r="AJ786" s="85"/>
      <c r="AK786" s="85"/>
      <c r="AL786" s="85"/>
      <c r="AM786" s="85"/>
      <c r="AN786" s="85"/>
      <c r="AO786" s="85"/>
      <c r="AP786" s="12"/>
    </row>
    <row r="787" spans="1:42" ht="17">
      <c r="A787" s="85"/>
      <c r="B787" s="86">
        <v>44372</v>
      </c>
      <c r="C787" s="92"/>
      <c r="D787" s="86">
        <v>44369</v>
      </c>
      <c r="E787" s="86">
        <v>44372</v>
      </c>
      <c r="F787" s="16" t="s">
        <v>6954</v>
      </c>
      <c r="G787" s="5" t="s">
        <v>4890</v>
      </c>
      <c r="H787" s="87" t="s">
        <v>6955</v>
      </c>
      <c r="I787" s="87" t="s">
        <v>3242</v>
      </c>
      <c r="J787" s="85" t="s">
        <v>146</v>
      </c>
      <c r="K787" s="17" t="s">
        <v>9030</v>
      </c>
      <c r="L787" s="18" t="s">
        <v>9031</v>
      </c>
      <c r="M787" s="85" t="s">
        <v>142</v>
      </c>
      <c r="N787" s="85">
        <v>4572</v>
      </c>
      <c r="O787" s="90" t="s">
        <v>6958</v>
      </c>
      <c r="P787" s="90"/>
      <c r="Q787" s="89">
        <v>2021</v>
      </c>
      <c r="R787" s="85" t="s">
        <v>7030</v>
      </c>
      <c r="S787" s="91" t="s">
        <v>6966</v>
      </c>
      <c r="T787" s="85" t="s">
        <v>82</v>
      </c>
      <c r="U787" s="85"/>
      <c r="V787" s="114" t="s">
        <v>139</v>
      </c>
      <c r="W787" s="85" t="s">
        <v>37</v>
      </c>
      <c r="X787" s="85"/>
      <c r="Y787" s="85"/>
      <c r="Z787" s="85"/>
      <c r="AA787" s="85"/>
      <c r="AB787" s="85"/>
      <c r="AC787" s="85"/>
      <c r="AD787" s="85"/>
      <c r="AE787" s="85"/>
      <c r="AF787" s="85"/>
      <c r="AG787" s="85"/>
      <c r="AH787" s="85"/>
      <c r="AI787" s="85"/>
      <c r="AJ787" s="85"/>
      <c r="AK787" s="85"/>
      <c r="AL787" s="85"/>
      <c r="AM787" s="85"/>
      <c r="AN787" s="85"/>
      <c r="AO787" s="85"/>
      <c r="AP787" s="12"/>
    </row>
    <row r="788" spans="1:42" ht="17">
      <c r="A788" s="85"/>
      <c r="B788" s="92">
        <v>44357</v>
      </c>
      <c r="C788" s="92"/>
      <c r="D788" s="92">
        <v>44371</v>
      </c>
      <c r="E788" s="92">
        <v>44381</v>
      </c>
      <c r="F788" s="16" t="s">
        <v>8518</v>
      </c>
      <c r="G788" s="5" t="s">
        <v>4890</v>
      </c>
      <c r="H788" s="87" t="s">
        <v>6955</v>
      </c>
      <c r="I788" s="87" t="s">
        <v>3242</v>
      </c>
      <c r="J788" s="85" t="s">
        <v>6302</v>
      </c>
      <c r="K788" s="17" t="s">
        <v>9032</v>
      </c>
      <c r="L788" s="18" t="s">
        <v>9033</v>
      </c>
      <c r="M788" s="85" t="s">
        <v>9034</v>
      </c>
      <c r="N788" s="85">
        <v>3800</v>
      </c>
      <c r="O788" s="90" t="s">
        <v>6958</v>
      </c>
      <c r="P788" s="90"/>
      <c r="Q788" s="85">
        <v>2021</v>
      </c>
      <c r="R788" s="85">
        <v>6</v>
      </c>
      <c r="S788" s="91" t="s">
        <v>6973</v>
      </c>
      <c r="T788" s="85" t="s">
        <v>8680</v>
      </c>
      <c r="U788" s="85"/>
      <c r="V788" s="87" t="s">
        <v>139</v>
      </c>
      <c r="W788" s="85" t="s">
        <v>37</v>
      </c>
      <c r="X788" s="85"/>
      <c r="Y788" s="85"/>
      <c r="Z788" s="85"/>
      <c r="AA788" s="85"/>
      <c r="AB788" s="85"/>
      <c r="AC788" s="85"/>
      <c r="AD788" s="85"/>
      <c r="AE788" s="85"/>
      <c r="AF788" s="85"/>
      <c r="AG788" s="85"/>
      <c r="AH788" s="85"/>
      <c r="AI788" s="85"/>
      <c r="AJ788" s="85"/>
      <c r="AK788" s="85"/>
      <c r="AL788" s="85"/>
      <c r="AM788" s="85"/>
      <c r="AN788" s="85"/>
      <c r="AO788" s="85"/>
      <c r="AP788" s="12"/>
    </row>
    <row r="789" spans="1:42" ht="17">
      <c r="A789" s="85"/>
      <c r="B789" s="92">
        <v>44354</v>
      </c>
      <c r="C789" s="92"/>
      <c r="D789" s="92">
        <v>44373</v>
      </c>
      <c r="E789" s="92">
        <v>44375</v>
      </c>
      <c r="F789" s="16" t="s">
        <v>6976</v>
      </c>
      <c r="G789" s="5" t="s">
        <v>4890</v>
      </c>
      <c r="H789" s="87" t="s">
        <v>6955</v>
      </c>
      <c r="I789" s="87" t="s">
        <v>3242</v>
      </c>
      <c r="J789" s="85" t="s">
        <v>6295</v>
      </c>
      <c r="K789" s="17" t="s">
        <v>6334</v>
      </c>
      <c r="L789" s="18" t="s">
        <v>9035</v>
      </c>
      <c r="M789" s="85" t="s">
        <v>213</v>
      </c>
      <c r="N789" s="85">
        <v>999</v>
      </c>
      <c r="O789" s="90" t="s">
        <v>6958</v>
      </c>
      <c r="P789" s="90" t="s">
        <v>6958</v>
      </c>
      <c r="Q789" s="85">
        <v>2021</v>
      </c>
      <c r="R789" s="85" t="s">
        <v>7030</v>
      </c>
      <c r="S789" s="91" t="s">
        <v>6966</v>
      </c>
      <c r="T789" s="85" t="s">
        <v>7375</v>
      </c>
      <c r="U789" s="85"/>
      <c r="V789" s="87" t="s">
        <v>139</v>
      </c>
      <c r="W789" s="85" t="s">
        <v>37</v>
      </c>
      <c r="X789" s="85"/>
      <c r="Y789" s="85"/>
      <c r="Z789" s="85"/>
      <c r="AA789" s="85"/>
      <c r="AB789" s="85"/>
      <c r="AC789" s="85"/>
      <c r="AD789" s="85"/>
      <c r="AE789" s="85"/>
      <c r="AF789" s="85"/>
      <c r="AG789" s="85"/>
      <c r="AH789" s="85"/>
      <c r="AI789" s="85"/>
      <c r="AJ789" s="85"/>
      <c r="AK789" s="85"/>
      <c r="AL789" s="85"/>
      <c r="AM789" s="85"/>
      <c r="AN789" s="85"/>
      <c r="AO789" s="85"/>
      <c r="AP789" s="12"/>
    </row>
    <row r="790" spans="1:42" ht="17">
      <c r="A790" s="85"/>
      <c r="B790" s="124">
        <v>44372</v>
      </c>
      <c r="C790" s="92"/>
      <c r="D790" s="92"/>
      <c r="E790" s="92">
        <v>44383</v>
      </c>
      <c r="F790" s="16"/>
      <c r="G790" s="5" t="s">
        <v>4890</v>
      </c>
      <c r="H790" s="87" t="s">
        <v>6955</v>
      </c>
      <c r="I790" s="87" t="s">
        <v>3242</v>
      </c>
      <c r="J790" s="236" t="s">
        <v>6317</v>
      </c>
      <c r="K790" s="73" t="s">
        <v>9036</v>
      </c>
      <c r="L790" s="74" t="s">
        <v>9037</v>
      </c>
      <c r="M790" s="85" t="s">
        <v>9038</v>
      </c>
      <c r="N790" s="85">
        <v>11000</v>
      </c>
      <c r="O790" s="90" t="s">
        <v>7003</v>
      </c>
      <c r="P790" s="90" t="s">
        <v>7003</v>
      </c>
      <c r="Q790" s="121">
        <v>2021</v>
      </c>
      <c r="R790" s="85">
        <v>7</v>
      </c>
      <c r="S790" s="91" t="s">
        <v>6961</v>
      </c>
      <c r="T790" s="85"/>
      <c r="U790" s="85"/>
      <c r="V790" s="87" t="s">
        <v>139</v>
      </c>
      <c r="W790" s="85" t="s">
        <v>37</v>
      </c>
      <c r="X790" s="85"/>
      <c r="Y790" s="85"/>
      <c r="Z790" s="85"/>
      <c r="AA790" s="85"/>
      <c r="AB790" s="85"/>
      <c r="AC790" s="85"/>
      <c r="AD790" s="85"/>
      <c r="AE790" s="85"/>
      <c r="AF790" s="85"/>
      <c r="AG790" s="85"/>
      <c r="AH790" s="85"/>
      <c r="AI790" s="85"/>
      <c r="AJ790" s="85"/>
      <c r="AK790" s="85"/>
      <c r="AL790" s="85"/>
      <c r="AM790" s="85"/>
      <c r="AN790" s="85"/>
      <c r="AO790" s="85"/>
      <c r="AP790" s="12"/>
    </row>
    <row r="791" spans="1:42" ht="17">
      <c r="A791" s="85"/>
      <c r="B791" s="124">
        <v>44372</v>
      </c>
      <c r="C791" s="92">
        <v>44376</v>
      </c>
      <c r="D791" s="92"/>
      <c r="E791" s="124">
        <v>44376</v>
      </c>
      <c r="F791" s="16" t="s">
        <v>8518</v>
      </c>
      <c r="G791" s="5" t="s">
        <v>4890</v>
      </c>
      <c r="H791" s="87" t="s">
        <v>6955</v>
      </c>
      <c r="I791" s="87" t="s">
        <v>3242</v>
      </c>
      <c r="J791" s="85" t="s">
        <v>6279</v>
      </c>
      <c r="K791" s="17" t="s">
        <v>9039</v>
      </c>
      <c r="L791" s="18" t="s">
        <v>9040</v>
      </c>
      <c r="M791" s="85" t="s">
        <v>9041</v>
      </c>
      <c r="N791" s="85">
        <v>3386.4</v>
      </c>
      <c r="O791" s="90" t="s">
        <v>7003</v>
      </c>
      <c r="P791" s="90"/>
      <c r="Q791" s="85">
        <v>2021</v>
      </c>
      <c r="R791" s="85">
        <v>6</v>
      </c>
      <c r="S791" s="91" t="s">
        <v>6973</v>
      </c>
      <c r="T791" s="85"/>
      <c r="U791" s="85"/>
      <c r="V791" s="87" t="s">
        <v>139</v>
      </c>
      <c r="W791" s="85" t="s">
        <v>37</v>
      </c>
      <c r="X791" s="85"/>
      <c r="Y791" s="85"/>
      <c r="Z791" s="85"/>
      <c r="AA791" s="85"/>
      <c r="AB791" s="85"/>
      <c r="AC791" s="85"/>
      <c r="AD791" s="85"/>
      <c r="AE791" s="85"/>
      <c r="AF791" s="85"/>
      <c r="AG791" s="85"/>
      <c r="AH791" s="85"/>
      <c r="AI791" s="85"/>
      <c r="AJ791" s="85"/>
      <c r="AK791" s="85"/>
      <c r="AL791" s="85"/>
      <c r="AM791" s="85"/>
      <c r="AN791" s="85"/>
      <c r="AO791" s="85"/>
      <c r="AP791" s="12"/>
    </row>
    <row r="792" spans="1:42" ht="17">
      <c r="A792" s="85"/>
      <c r="B792" s="92">
        <v>44372</v>
      </c>
      <c r="C792" s="92"/>
      <c r="D792" s="92">
        <v>44372</v>
      </c>
      <c r="E792" s="92">
        <v>44372</v>
      </c>
      <c r="F792" s="16" t="s">
        <v>6954</v>
      </c>
      <c r="G792" s="5" t="s">
        <v>4890</v>
      </c>
      <c r="H792" s="87" t="s">
        <v>6955</v>
      </c>
      <c r="I792" s="87" t="s">
        <v>3242</v>
      </c>
      <c r="J792" s="85" t="s">
        <v>175</v>
      </c>
      <c r="K792" s="17" t="s">
        <v>7931</v>
      </c>
      <c r="L792" s="18" t="s">
        <v>7932</v>
      </c>
      <c r="M792" s="85" t="s">
        <v>142</v>
      </c>
      <c r="N792" s="85">
        <v>2432</v>
      </c>
      <c r="O792" s="90" t="s">
        <v>6958</v>
      </c>
      <c r="P792" s="90" t="s">
        <v>6958</v>
      </c>
      <c r="Q792" s="85">
        <v>2021</v>
      </c>
      <c r="R792" s="85">
        <v>6</v>
      </c>
      <c r="S792" s="91" t="s">
        <v>6966</v>
      </c>
      <c r="T792" s="85" t="s">
        <v>7425</v>
      </c>
      <c r="U792" s="85"/>
      <c r="V792" s="87" t="s">
        <v>139</v>
      </c>
      <c r="W792" s="85" t="s">
        <v>37</v>
      </c>
      <c r="X792" s="85"/>
      <c r="Y792" s="85"/>
      <c r="Z792" s="85"/>
      <c r="AA792" s="85"/>
      <c r="AB792" s="85"/>
      <c r="AC792" s="85"/>
      <c r="AD792" s="85"/>
      <c r="AE792" s="85"/>
      <c r="AF792" s="85"/>
      <c r="AG792" s="85"/>
      <c r="AH792" s="85"/>
      <c r="AI792" s="85"/>
      <c r="AJ792" s="85"/>
      <c r="AK792" s="85"/>
      <c r="AL792" s="85"/>
      <c r="AM792" s="85"/>
      <c r="AN792" s="85"/>
      <c r="AO792" s="85"/>
      <c r="AP792" s="12"/>
    </row>
    <row r="793" spans="1:42" ht="17">
      <c r="A793" s="85"/>
      <c r="B793" s="92">
        <v>44372</v>
      </c>
      <c r="C793" s="92"/>
      <c r="D793" s="92">
        <v>44372</v>
      </c>
      <c r="E793" s="92">
        <v>44372</v>
      </c>
      <c r="F793" s="16" t="s">
        <v>6954</v>
      </c>
      <c r="G793" s="5" t="s">
        <v>4890</v>
      </c>
      <c r="H793" s="87" t="s">
        <v>6955</v>
      </c>
      <c r="I793" s="87" t="s">
        <v>3242</v>
      </c>
      <c r="J793" s="85" t="s">
        <v>154</v>
      </c>
      <c r="K793" s="17" t="s">
        <v>9042</v>
      </c>
      <c r="L793" s="18" t="s">
        <v>9043</v>
      </c>
      <c r="M793" s="85" t="s">
        <v>142</v>
      </c>
      <c r="N793" s="85">
        <v>2178</v>
      </c>
      <c r="O793" s="90" t="s">
        <v>6958</v>
      </c>
      <c r="P793" s="90" t="s">
        <v>6958</v>
      </c>
      <c r="Q793" s="85">
        <v>2021</v>
      </c>
      <c r="R793" s="85" t="s">
        <v>7030</v>
      </c>
      <c r="S793" s="91" t="s">
        <v>6966</v>
      </c>
      <c r="T793" s="85" t="s">
        <v>7375</v>
      </c>
      <c r="U793" s="85"/>
      <c r="V793" s="87" t="s">
        <v>139</v>
      </c>
      <c r="W793" s="85" t="s">
        <v>37</v>
      </c>
      <c r="X793" s="85"/>
      <c r="Y793" s="85"/>
      <c r="Z793" s="85"/>
      <c r="AA793" s="85"/>
      <c r="AB793" s="85"/>
      <c r="AC793" s="85"/>
      <c r="AD793" s="85"/>
      <c r="AE793" s="85"/>
      <c r="AF793" s="85"/>
      <c r="AG793" s="85"/>
      <c r="AH793" s="85"/>
      <c r="AI793" s="85"/>
      <c r="AJ793" s="85"/>
      <c r="AK793" s="85"/>
      <c r="AL793" s="85"/>
      <c r="AM793" s="85"/>
      <c r="AN793" s="85"/>
      <c r="AO793" s="85"/>
      <c r="AP793" s="12"/>
    </row>
    <row r="794" spans="1:42" ht="17">
      <c r="A794" s="85"/>
      <c r="B794" s="92">
        <v>44372</v>
      </c>
      <c r="C794" s="92"/>
      <c r="D794" s="92">
        <v>44372</v>
      </c>
      <c r="E794" s="92">
        <v>44372</v>
      </c>
      <c r="F794" s="16" t="s">
        <v>6954</v>
      </c>
      <c r="G794" s="5" t="s">
        <v>4890</v>
      </c>
      <c r="H794" s="87" t="s">
        <v>6955</v>
      </c>
      <c r="I794" s="87" t="s">
        <v>3242</v>
      </c>
      <c r="J794" s="236" t="s">
        <v>6317</v>
      </c>
      <c r="K794" s="73" t="s">
        <v>9044</v>
      </c>
      <c r="L794" s="74" t="s">
        <v>9045</v>
      </c>
      <c r="M794" s="85" t="s">
        <v>929</v>
      </c>
      <c r="N794" s="85">
        <v>5716.98</v>
      </c>
      <c r="O794" s="90" t="s">
        <v>6958</v>
      </c>
      <c r="P794" s="90" t="s">
        <v>6958</v>
      </c>
      <c r="Q794" s="121">
        <v>2021</v>
      </c>
      <c r="R794" s="85">
        <v>6</v>
      </c>
      <c r="S794" s="91" t="s">
        <v>6966</v>
      </c>
      <c r="T794" s="85" t="s">
        <v>7425</v>
      </c>
      <c r="U794" s="85"/>
      <c r="V794" s="87" t="s">
        <v>139</v>
      </c>
      <c r="W794" s="85" t="s">
        <v>37</v>
      </c>
      <c r="X794" s="85"/>
      <c r="Y794" s="85"/>
      <c r="Z794" s="85"/>
      <c r="AA794" s="85"/>
      <c r="AB794" s="85"/>
      <c r="AC794" s="85"/>
      <c r="AD794" s="85"/>
      <c r="AE794" s="85"/>
      <c r="AF794" s="85"/>
      <c r="AG794" s="85"/>
      <c r="AH794" s="85"/>
      <c r="AI794" s="85"/>
      <c r="AJ794" s="85"/>
      <c r="AK794" s="85"/>
      <c r="AL794" s="85"/>
      <c r="AM794" s="85"/>
      <c r="AN794" s="85"/>
      <c r="AO794" s="85"/>
      <c r="AP794" s="12"/>
    </row>
    <row r="795" spans="1:42" ht="17">
      <c r="A795" s="85"/>
      <c r="B795" s="92">
        <v>44372</v>
      </c>
      <c r="C795" s="92"/>
      <c r="D795" s="92">
        <v>44368</v>
      </c>
      <c r="E795" s="92">
        <v>44372</v>
      </c>
      <c r="F795" s="16" t="s">
        <v>6954</v>
      </c>
      <c r="G795" s="5" t="s">
        <v>4890</v>
      </c>
      <c r="H795" s="87" t="s">
        <v>6955</v>
      </c>
      <c r="I795" s="87" t="s">
        <v>3242</v>
      </c>
      <c r="J795" s="236" t="s">
        <v>178</v>
      </c>
      <c r="K795" s="17" t="s">
        <v>8429</v>
      </c>
      <c r="L795" s="74" t="s">
        <v>8430</v>
      </c>
      <c r="M795" s="85" t="s">
        <v>142</v>
      </c>
      <c r="N795" s="85">
        <v>7942</v>
      </c>
      <c r="O795" s="90" t="s">
        <v>6958</v>
      </c>
      <c r="P795" s="90"/>
      <c r="Q795" s="121">
        <v>2021</v>
      </c>
      <c r="R795" s="85">
        <v>6</v>
      </c>
      <c r="S795" s="91" t="s">
        <v>6973</v>
      </c>
      <c r="T795" s="85" t="s">
        <v>9046</v>
      </c>
      <c r="U795" s="85"/>
      <c r="V795" s="87" t="s">
        <v>139</v>
      </c>
      <c r="W795" s="85" t="s">
        <v>37</v>
      </c>
      <c r="X795" s="85"/>
      <c r="Y795" s="85"/>
      <c r="Z795" s="85"/>
      <c r="AA795" s="85"/>
      <c r="AB795" s="85"/>
      <c r="AC795" s="85"/>
      <c r="AD795" s="85"/>
      <c r="AE795" s="85"/>
      <c r="AF795" s="85"/>
      <c r="AG795" s="85"/>
      <c r="AH795" s="85"/>
      <c r="AI795" s="85"/>
      <c r="AJ795" s="85"/>
      <c r="AK795" s="85"/>
      <c r="AL795" s="85"/>
      <c r="AM795" s="85"/>
      <c r="AN795" s="85"/>
      <c r="AO795" s="85"/>
      <c r="AP795" s="12"/>
    </row>
    <row r="796" spans="1:42" ht="17">
      <c r="A796" s="85"/>
      <c r="B796" s="92">
        <v>44372</v>
      </c>
      <c r="C796" s="92"/>
      <c r="D796" s="92">
        <v>44372</v>
      </c>
      <c r="E796" s="92">
        <v>44372</v>
      </c>
      <c r="F796" s="16" t="s">
        <v>6954</v>
      </c>
      <c r="G796" s="5" t="s">
        <v>4890</v>
      </c>
      <c r="H796" s="87" t="s">
        <v>6955</v>
      </c>
      <c r="I796" s="87" t="s">
        <v>3242</v>
      </c>
      <c r="J796" s="85" t="s">
        <v>154</v>
      </c>
      <c r="K796" s="17" t="s">
        <v>2790</v>
      </c>
      <c r="L796" s="18" t="s">
        <v>9047</v>
      </c>
      <c r="M796" s="85" t="s">
        <v>142</v>
      </c>
      <c r="N796" s="85">
        <v>882.75</v>
      </c>
      <c r="O796" s="90" t="s">
        <v>6958</v>
      </c>
      <c r="P796" s="90" t="s">
        <v>6958</v>
      </c>
      <c r="Q796" s="121">
        <v>2021</v>
      </c>
      <c r="R796" s="85" t="s">
        <v>7030</v>
      </c>
      <c r="S796" s="91" t="s">
        <v>6966</v>
      </c>
      <c r="T796" s="85" t="s">
        <v>82</v>
      </c>
      <c r="U796" s="85"/>
      <c r="V796" s="87" t="s">
        <v>139</v>
      </c>
      <c r="W796" s="85" t="s">
        <v>37</v>
      </c>
      <c r="X796" s="85"/>
      <c r="Y796" s="85"/>
      <c r="Z796" s="85"/>
      <c r="AA796" s="85"/>
      <c r="AB796" s="85"/>
      <c r="AC796" s="85"/>
      <c r="AD796" s="85"/>
      <c r="AE796" s="85"/>
      <c r="AF796" s="85"/>
      <c r="AG796" s="85"/>
      <c r="AH796" s="85"/>
      <c r="AI796" s="85"/>
      <c r="AJ796" s="85"/>
      <c r="AK796" s="85"/>
      <c r="AL796" s="85"/>
      <c r="AM796" s="85"/>
      <c r="AN796" s="85"/>
      <c r="AO796" s="85"/>
      <c r="AP796" s="12"/>
    </row>
    <row r="797" spans="1:42" ht="17">
      <c r="A797" s="85"/>
      <c r="B797" s="92">
        <v>44362</v>
      </c>
      <c r="C797" s="92"/>
      <c r="D797" s="92">
        <v>44372</v>
      </c>
      <c r="E797" s="92">
        <v>44372</v>
      </c>
      <c r="F797" s="16"/>
      <c r="G797" s="5" t="s">
        <v>4890</v>
      </c>
      <c r="H797" s="87" t="s">
        <v>6955</v>
      </c>
      <c r="I797" s="87" t="s">
        <v>3242</v>
      </c>
      <c r="J797" s="85" t="s">
        <v>6279</v>
      </c>
      <c r="K797" s="156" t="s">
        <v>9048</v>
      </c>
      <c r="L797" s="172" t="s">
        <v>9049</v>
      </c>
      <c r="M797" s="85" t="s">
        <v>142</v>
      </c>
      <c r="N797" s="85">
        <v>297</v>
      </c>
      <c r="O797" s="90" t="s">
        <v>6958</v>
      </c>
      <c r="P797" s="90" t="s">
        <v>6958</v>
      </c>
      <c r="Q797" s="121">
        <v>2021</v>
      </c>
      <c r="R797" s="85" t="s">
        <v>7030</v>
      </c>
      <c r="S797" s="91" t="s">
        <v>6973</v>
      </c>
      <c r="T797" s="85" t="s">
        <v>9050</v>
      </c>
      <c r="U797" s="85"/>
      <c r="V797" s="87" t="s">
        <v>139</v>
      </c>
      <c r="W797" s="85" t="s">
        <v>37</v>
      </c>
      <c r="X797" s="85"/>
      <c r="Y797" s="85"/>
      <c r="Z797" s="85"/>
      <c r="AA797" s="85"/>
      <c r="AB797" s="85"/>
      <c r="AC797" s="85"/>
      <c r="AD797" s="85"/>
      <c r="AE797" s="85"/>
      <c r="AF797" s="85"/>
      <c r="AG797" s="85"/>
      <c r="AH797" s="85"/>
      <c r="AI797" s="85"/>
      <c r="AJ797" s="85"/>
      <c r="AK797" s="85"/>
      <c r="AL797" s="85"/>
      <c r="AM797" s="85"/>
      <c r="AN797" s="85"/>
      <c r="AO797" s="85"/>
      <c r="AP797" s="12"/>
    </row>
    <row r="798" spans="1:42" ht="17">
      <c r="A798" s="85"/>
      <c r="B798" s="92">
        <v>44372</v>
      </c>
      <c r="C798" s="92"/>
      <c r="D798" s="92"/>
      <c r="E798" s="92">
        <v>44372</v>
      </c>
      <c r="F798" s="16"/>
      <c r="G798" s="5" t="s">
        <v>4890</v>
      </c>
      <c r="H798" s="87" t="s">
        <v>6955</v>
      </c>
      <c r="I798" s="87" t="s">
        <v>3242</v>
      </c>
      <c r="J798" s="85" t="s">
        <v>6279</v>
      </c>
      <c r="K798" s="17" t="s">
        <v>9051</v>
      </c>
      <c r="L798" s="18" t="s">
        <v>9052</v>
      </c>
      <c r="M798" s="85" t="s">
        <v>168</v>
      </c>
      <c r="N798" s="85"/>
      <c r="O798" s="90" t="s">
        <v>7003</v>
      </c>
      <c r="P798" s="90"/>
      <c r="Q798" s="85">
        <v>2021</v>
      </c>
      <c r="R798" s="85">
        <v>6</v>
      </c>
      <c r="S798" s="91" t="s">
        <v>6973</v>
      </c>
      <c r="T798" s="85"/>
      <c r="U798" s="85"/>
      <c r="V798" s="87" t="s">
        <v>139</v>
      </c>
      <c r="W798" s="85" t="s">
        <v>37</v>
      </c>
      <c r="X798" s="85"/>
      <c r="Y798" s="85"/>
      <c r="Z798" s="85"/>
      <c r="AA798" s="85"/>
      <c r="AB798" s="85"/>
      <c r="AC798" s="85"/>
      <c r="AD798" s="85"/>
      <c r="AE798" s="85"/>
      <c r="AF798" s="85"/>
      <c r="AG798" s="85"/>
      <c r="AH798" s="85"/>
      <c r="AI798" s="85"/>
      <c r="AJ798" s="85"/>
      <c r="AK798" s="85"/>
      <c r="AL798" s="85"/>
      <c r="AM798" s="85"/>
      <c r="AN798" s="85"/>
      <c r="AO798" s="85"/>
      <c r="AP798" s="12"/>
    </row>
    <row r="799" spans="1:42" ht="17">
      <c r="A799" s="85"/>
      <c r="B799" s="92">
        <v>44364</v>
      </c>
      <c r="C799" s="92"/>
      <c r="D799" s="92">
        <v>44373</v>
      </c>
      <c r="E799" s="92">
        <v>44364</v>
      </c>
      <c r="F799" s="90" t="s">
        <v>6954</v>
      </c>
      <c r="G799" s="5" t="s">
        <v>4890</v>
      </c>
      <c r="H799" s="87" t="s">
        <v>6955</v>
      </c>
      <c r="I799" s="87" t="s">
        <v>3242</v>
      </c>
      <c r="J799" s="85" t="s">
        <v>281</v>
      </c>
      <c r="K799" s="17" t="s">
        <v>6044</v>
      </c>
      <c r="L799" s="18" t="s">
        <v>7403</v>
      </c>
      <c r="M799" s="85" t="s">
        <v>168</v>
      </c>
      <c r="N799" s="85">
        <v>4200</v>
      </c>
      <c r="O799" s="90" t="s">
        <v>6958</v>
      </c>
      <c r="P799" s="90" t="s">
        <v>6958</v>
      </c>
      <c r="Q799" s="85">
        <v>2021</v>
      </c>
      <c r="R799" s="85" t="s">
        <v>7030</v>
      </c>
      <c r="S799" s="91" t="s">
        <v>6966</v>
      </c>
      <c r="T799" s="85" t="s">
        <v>4520</v>
      </c>
      <c r="U799" s="85"/>
      <c r="V799" s="87" t="s">
        <v>139</v>
      </c>
      <c r="W799" s="85" t="s">
        <v>37</v>
      </c>
      <c r="X799" s="85"/>
      <c r="Y799" s="85"/>
      <c r="Z799" s="85"/>
      <c r="AA799" s="85"/>
      <c r="AB799" s="85"/>
      <c r="AC799" s="85"/>
      <c r="AD799" s="85"/>
      <c r="AE799" s="85"/>
      <c r="AF799" s="85"/>
      <c r="AG799" s="85"/>
      <c r="AH799" s="85"/>
      <c r="AI799" s="85"/>
      <c r="AJ799" s="85"/>
      <c r="AK799" s="85"/>
      <c r="AL799" s="85"/>
      <c r="AM799" s="85"/>
      <c r="AN799" s="85"/>
      <c r="AO799" s="85"/>
      <c r="AP799" s="12"/>
    </row>
    <row r="800" spans="1:42" ht="17">
      <c r="A800" s="115"/>
      <c r="B800" s="105">
        <v>44375</v>
      </c>
      <c r="C800" s="105"/>
      <c r="D800" s="105">
        <v>44372</v>
      </c>
      <c r="E800" s="105">
        <v>44375</v>
      </c>
      <c r="F800" s="210" t="s">
        <v>8518</v>
      </c>
      <c r="G800" s="5" t="s">
        <v>4890</v>
      </c>
      <c r="H800" s="87" t="s">
        <v>6955</v>
      </c>
      <c r="I800" s="87" t="s">
        <v>3242</v>
      </c>
      <c r="J800" s="115" t="s">
        <v>6281</v>
      </c>
      <c r="K800" s="52" t="s">
        <v>9053</v>
      </c>
      <c r="L800" s="77" t="s">
        <v>9054</v>
      </c>
      <c r="M800" s="115" t="s">
        <v>142</v>
      </c>
      <c r="N800" s="115">
        <v>5832</v>
      </c>
      <c r="O800" s="135" t="s">
        <v>6958</v>
      </c>
      <c r="P800" s="135" t="s">
        <v>6958</v>
      </c>
      <c r="Q800" s="115">
        <v>212</v>
      </c>
      <c r="R800" s="115">
        <v>6</v>
      </c>
      <c r="S800" s="122" t="s">
        <v>6966</v>
      </c>
      <c r="T800" s="115" t="s">
        <v>82</v>
      </c>
      <c r="U800" s="115"/>
      <c r="V800" s="117" t="s">
        <v>139</v>
      </c>
      <c r="W800" s="115" t="s">
        <v>37</v>
      </c>
      <c r="X800" s="115"/>
      <c r="Y800" s="115"/>
      <c r="Z800" s="115"/>
      <c r="AA800" s="115"/>
      <c r="AB800" s="115"/>
      <c r="AC800" s="115"/>
      <c r="AD800" s="115"/>
      <c r="AE800" s="115"/>
      <c r="AF800" s="115"/>
      <c r="AG800" s="115"/>
      <c r="AH800" s="115"/>
      <c r="AI800" s="115"/>
      <c r="AJ800" s="115"/>
      <c r="AK800" s="115"/>
      <c r="AL800" s="115"/>
      <c r="AM800" s="115"/>
      <c r="AN800" s="115"/>
      <c r="AO800" s="115"/>
      <c r="AP800" s="37"/>
    </row>
    <row r="801" spans="1:42" ht="17">
      <c r="A801" s="85"/>
      <c r="B801" s="92">
        <v>44375</v>
      </c>
      <c r="C801" s="92"/>
      <c r="D801" s="92">
        <v>44374</v>
      </c>
      <c r="E801" s="92">
        <v>44375</v>
      </c>
      <c r="F801" s="90" t="s">
        <v>6954</v>
      </c>
      <c r="G801" s="5" t="s">
        <v>4890</v>
      </c>
      <c r="H801" s="87" t="s">
        <v>6955</v>
      </c>
      <c r="I801" s="87" t="s">
        <v>3242</v>
      </c>
      <c r="J801" s="85" t="s">
        <v>5487</v>
      </c>
      <c r="K801" s="188" t="s">
        <v>6054</v>
      </c>
      <c r="L801" s="172" t="s">
        <v>8895</v>
      </c>
      <c r="M801" s="87" t="s">
        <v>1431</v>
      </c>
      <c r="N801" s="85">
        <v>7613.28</v>
      </c>
      <c r="O801" s="90" t="s">
        <v>6958</v>
      </c>
      <c r="P801" s="90" t="s">
        <v>6958</v>
      </c>
      <c r="Q801" s="85">
        <v>2021</v>
      </c>
      <c r="R801" s="85" t="s">
        <v>7030</v>
      </c>
      <c r="S801" s="91" t="s">
        <v>6970</v>
      </c>
      <c r="T801" s="85" t="s">
        <v>82</v>
      </c>
      <c r="U801" s="85"/>
      <c r="V801" s="87" t="s">
        <v>139</v>
      </c>
      <c r="W801" s="85" t="s">
        <v>35</v>
      </c>
      <c r="X801" s="85"/>
      <c r="Y801" s="85"/>
      <c r="Z801" s="85"/>
      <c r="AA801" s="85"/>
      <c r="AB801" s="85"/>
      <c r="AC801" s="85"/>
      <c r="AD801" s="85"/>
      <c r="AE801" s="85"/>
      <c r="AF801" s="85"/>
      <c r="AG801" s="85"/>
      <c r="AH801" s="85"/>
      <c r="AI801" s="85"/>
      <c r="AJ801" s="85"/>
      <c r="AK801" s="85"/>
      <c r="AL801" s="85"/>
      <c r="AM801" s="85"/>
      <c r="AN801" s="85"/>
      <c r="AO801" s="85"/>
      <c r="AP801" s="12"/>
    </row>
    <row r="802" spans="1:42" ht="17">
      <c r="A802" s="85"/>
      <c r="B802" s="92">
        <v>44375</v>
      </c>
      <c r="C802" s="92"/>
      <c r="D802" s="92">
        <v>44373</v>
      </c>
      <c r="E802" s="92">
        <v>44375</v>
      </c>
      <c r="F802" s="16" t="s">
        <v>6954</v>
      </c>
      <c r="G802" s="5" t="s">
        <v>4890</v>
      </c>
      <c r="H802" s="87" t="s">
        <v>6955</v>
      </c>
      <c r="I802" s="87" t="s">
        <v>3242</v>
      </c>
      <c r="J802" s="85" t="s">
        <v>175</v>
      </c>
      <c r="K802" s="17" t="s">
        <v>6333</v>
      </c>
      <c r="L802" s="18" t="s">
        <v>9001</v>
      </c>
      <c r="M802" s="85" t="s">
        <v>168</v>
      </c>
      <c r="N802" s="85">
        <v>3500</v>
      </c>
      <c r="O802" s="90" t="s">
        <v>6958</v>
      </c>
      <c r="P802" s="90" t="s">
        <v>6958</v>
      </c>
      <c r="Q802" s="85">
        <v>2021</v>
      </c>
      <c r="R802" s="85">
        <v>6</v>
      </c>
      <c r="S802" s="91" t="s">
        <v>6966</v>
      </c>
      <c r="T802" s="85" t="s">
        <v>7375</v>
      </c>
      <c r="U802" s="85"/>
      <c r="V802" s="87" t="s">
        <v>139</v>
      </c>
      <c r="W802" s="85" t="s">
        <v>37</v>
      </c>
      <c r="X802" s="85"/>
      <c r="Y802" s="85"/>
      <c r="Z802" s="85"/>
      <c r="AA802" s="85"/>
      <c r="AB802" s="85"/>
      <c r="AC802" s="85"/>
      <c r="AD802" s="85"/>
      <c r="AE802" s="85"/>
      <c r="AF802" s="85"/>
      <c r="AG802" s="85"/>
      <c r="AH802" s="85"/>
      <c r="AI802" s="85"/>
      <c r="AJ802" s="85"/>
      <c r="AK802" s="85"/>
      <c r="AL802" s="85"/>
      <c r="AM802" s="85"/>
      <c r="AN802" s="85"/>
      <c r="AO802" s="85"/>
      <c r="AP802" s="12"/>
    </row>
    <row r="803" spans="1:42" ht="17">
      <c r="A803" s="85"/>
      <c r="B803" s="92">
        <v>44375</v>
      </c>
      <c r="C803" s="92">
        <v>44376</v>
      </c>
      <c r="D803" s="92">
        <v>44375</v>
      </c>
      <c r="E803" s="92">
        <v>44376</v>
      </c>
      <c r="F803" s="16" t="s">
        <v>6976</v>
      </c>
      <c r="G803" s="5" t="s">
        <v>4890</v>
      </c>
      <c r="H803" s="87" t="s">
        <v>6955</v>
      </c>
      <c r="I803" s="87" t="s">
        <v>3242</v>
      </c>
      <c r="J803" s="85" t="s">
        <v>6302</v>
      </c>
      <c r="K803" s="17" t="s">
        <v>9055</v>
      </c>
      <c r="L803" s="18" t="s">
        <v>9056</v>
      </c>
      <c r="M803" s="85" t="s">
        <v>168</v>
      </c>
      <c r="N803" s="85">
        <v>8000</v>
      </c>
      <c r="O803" s="90" t="s">
        <v>7003</v>
      </c>
      <c r="P803" s="90"/>
      <c r="Q803" s="85">
        <v>2021</v>
      </c>
      <c r="R803" s="85">
        <v>7</v>
      </c>
      <c r="S803" s="91" t="s">
        <v>6973</v>
      </c>
      <c r="T803" s="85" t="s">
        <v>9057</v>
      </c>
      <c r="U803" s="85"/>
      <c r="V803" s="87" t="s">
        <v>139</v>
      </c>
      <c r="W803" s="85" t="s">
        <v>37</v>
      </c>
      <c r="X803" s="85"/>
      <c r="Y803" s="85"/>
      <c r="Z803" s="85"/>
      <c r="AA803" s="85"/>
      <c r="AB803" s="85"/>
      <c r="AC803" s="85"/>
      <c r="AD803" s="85"/>
      <c r="AE803" s="85"/>
      <c r="AF803" s="85"/>
      <c r="AG803" s="85"/>
      <c r="AH803" s="85"/>
      <c r="AI803" s="85"/>
      <c r="AJ803" s="85"/>
      <c r="AK803" s="85"/>
      <c r="AL803" s="85"/>
      <c r="AM803" s="85"/>
      <c r="AN803" s="85"/>
      <c r="AO803" s="85"/>
      <c r="AP803" s="12"/>
    </row>
    <row r="804" spans="1:42" ht="17">
      <c r="A804" s="85"/>
      <c r="B804" s="92">
        <v>44375</v>
      </c>
      <c r="C804" s="92"/>
      <c r="D804" s="92"/>
      <c r="E804" s="92">
        <v>44375</v>
      </c>
      <c r="F804" s="16"/>
      <c r="G804" s="5" t="s">
        <v>4890</v>
      </c>
      <c r="H804" s="87" t="s">
        <v>6955</v>
      </c>
      <c r="I804" s="87" t="s">
        <v>3242</v>
      </c>
      <c r="J804" s="85" t="s">
        <v>6279</v>
      </c>
      <c r="K804" s="52" t="s">
        <v>9058</v>
      </c>
      <c r="L804" s="18" t="s">
        <v>9059</v>
      </c>
      <c r="M804" s="85" t="s">
        <v>182</v>
      </c>
      <c r="N804" s="85"/>
      <c r="O804" s="90" t="s">
        <v>6965</v>
      </c>
      <c r="P804" s="90"/>
      <c r="Q804" s="85">
        <v>2021</v>
      </c>
      <c r="R804" s="85">
        <v>6</v>
      </c>
      <c r="S804" s="91" t="s">
        <v>6973</v>
      </c>
      <c r="T804" s="85" t="s">
        <v>9060</v>
      </c>
      <c r="U804" s="85"/>
      <c r="V804" s="87" t="s">
        <v>139</v>
      </c>
      <c r="W804" s="85" t="s">
        <v>37</v>
      </c>
      <c r="X804" s="85"/>
      <c r="Y804" s="85"/>
      <c r="Z804" s="85"/>
      <c r="AA804" s="85"/>
      <c r="AB804" s="85"/>
      <c r="AC804" s="85"/>
      <c r="AD804" s="85"/>
      <c r="AE804" s="85"/>
      <c r="AF804" s="85"/>
      <c r="AG804" s="85"/>
      <c r="AH804" s="85"/>
      <c r="AI804" s="85"/>
      <c r="AJ804" s="85"/>
      <c r="AK804" s="85"/>
      <c r="AL804" s="85"/>
      <c r="AM804" s="85"/>
      <c r="AN804" s="85"/>
      <c r="AO804" s="85"/>
      <c r="AP804" s="12"/>
    </row>
    <row r="805" spans="1:42" ht="17">
      <c r="A805" s="85"/>
      <c r="B805" s="92">
        <v>44375</v>
      </c>
      <c r="C805" s="92">
        <v>44380</v>
      </c>
      <c r="D805" s="92"/>
      <c r="E805" s="92">
        <v>44375</v>
      </c>
      <c r="F805" s="16" t="s">
        <v>8518</v>
      </c>
      <c r="G805" s="5" t="s">
        <v>4890</v>
      </c>
      <c r="H805" s="87" t="s">
        <v>6955</v>
      </c>
      <c r="I805" s="87" t="s">
        <v>3242</v>
      </c>
      <c r="J805" s="85" t="s">
        <v>175</v>
      </c>
      <c r="K805" s="17" t="s">
        <v>9061</v>
      </c>
      <c r="L805" s="18" t="s">
        <v>9062</v>
      </c>
      <c r="M805" s="85" t="s">
        <v>811</v>
      </c>
      <c r="N805" s="85" t="s">
        <v>410</v>
      </c>
      <c r="O805" s="90" t="s">
        <v>6957</v>
      </c>
      <c r="P805" s="90" t="s">
        <v>6957</v>
      </c>
      <c r="Q805" s="85">
        <v>2021</v>
      </c>
      <c r="R805" s="85">
        <v>7</v>
      </c>
      <c r="S805" s="91" t="s">
        <v>6973</v>
      </c>
      <c r="T805" s="85" t="s">
        <v>3540</v>
      </c>
      <c r="U805" s="85"/>
      <c r="V805" s="87" t="s">
        <v>139</v>
      </c>
      <c r="W805" s="85" t="s">
        <v>37</v>
      </c>
      <c r="X805" s="85"/>
      <c r="Y805" s="85"/>
      <c r="Z805" s="85"/>
      <c r="AA805" s="85"/>
      <c r="AB805" s="85"/>
      <c r="AC805" s="85"/>
      <c r="AD805" s="85"/>
      <c r="AE805" s="85"/>
      <c r="AF805" s="85"/>
      <c r="AG805" s="85"/>
      <c r="AH805" s="85"/>
      <c r="AI805" s="85"/>
      <c r="AJ805" s="85"/>
      <c r="AK805" s="85"/>
      <c r="AL805" s="85"/>
      <c r="AM805" s="85"/>
      <c r="AN805" s="85"/>
      <c r="AO805" s="85"/>
      <c r="AP805" s="12"/>
    </row>
    <row r="806" spans="1:42" ht="17">
      <c r="A806" s="85"/>
      <c r="B806" s="92">
        <v>44375</v>
      </c>
      <c r="C806" s="92"/>
      <c r="D806" s="92">
        <v>44377</v>
      </c>
      <c r="E806" s="92">
        <v>44375</v>
      </c>
      <c r="F806" s="16" t="s">
        <v>6954</v>
      </c>
      <c r="G806" s="5" t="s">
        <v>4890</v>
      </c>
      <c r="H806" s="87" t="s">
        <v>6955</v>
      </c>
      <c r="I806" s="87" t="s">
        <v>3242</v>
      </c>
      <c r="J806" s="85" t="s">
        <v>6295</v>
      </c>
      <c r="K806" s="73" t="s">
        <v>9063</v>
      </c>
      <c r="L806" s="76" t="s">
        <v>9064</v>
      </c>
      <c r="M806" s="85" t="s">
        <v>148</v>
      </c>
      <c r="N806" s="85">
        <v>185</v>
      </c>
      <c r="O806" s="90" t="s">
        <v>6958</v>
      </c>
      <c r="P806" s="90" t="s">
        <v>6958</v>
      </c>
      <c r="Q806" s="85">
        <v>2021</v>
      </c>
      <c r="R806" s="85" t="s">
        <v>7030</v>
      </c>
      <c r="S806" s="91" t="s">
        <v>6966</v>
      </c>
      <c r="T806" s="85" t="s">
        <v>7375</v>
      </c>
      <c r="U806" s="85"/>
      <c r="V806" s="87" t="s">
        <v>139</v>
      </c>
      <c r="W806" s="85" t="s">
        <v>37</v>
      </c>
      <c r="X806" s="85"/>
      <c r="Y806" s="85"/>
      <c r="Z806" s="85"/>
      <c r="AA806" s="85"/>
      <c r="AB806" s="85"/>
      <c r="AC806" s="85"/>
      <c r="AD806" s="85"/>
      <c r="AE806" s="85"/>
      <c r="AF806" s="85"/>
      <c r="AG806" s="85"/>
      <c r="AH806" s="85"/>
      <c r="AI806" s="85"/>
      <c r="AJ806" s="85"/>
      <c r="AK806" s="85"/>
      <c r="AL806" s="85"/>
      <c r="AM806" s="85"/>
      <c r="AN806" s="85"/>
      <c r="AO806" s="85"/>
      <c r="AP806" s="12"/>
    </row>
    <row r="807" spans="1:42" ht="17">
      <c r="A807" s="85"/>
      <c r="B807" s="92">
        <v>44375</v>
      </c>
      <c r="C807" s="92">
        <v>44382</v>
      </c>
      <c r="D807" s="92"/>
      <c r="E807" s="92">
        <v>44375</v>
      </c>
      <c r="F807" s="16" t="s">
        <v>8518</v>
      </c>
      <c r="G807" s="5" t="s">
        <v>4890</v>
      </c>
      <c r="H807" s="87" t="s">
        <v>6955</v>
      </c>
      <c r="I807" s="87" t="s">
        <v>3242</v>
      </c>
      <c r="J807" s="99" t="s">
        <v>175</v>
      </c>
      <c r="K807" s="17" t="s">
        <v>5928</v>
      </c>
      <c r="L807" s="18" t="s">
        <v>8710</v>
      </c>
      <c r="M807" s="85" t="s">
        <v>811</v>
      </c>
      <c r="N807" s="85" t="s">
        <v>410</v>
      </c>
      <c r="O807" s="90" t="s">
        <v>6965</v>
      </c>
      <c r="P807" s="90" t="s">
        <v>6965</v>
      </c>
      <c r="Q807" s="85">
        <v>2021</v>
      </c>
      <c r="R807" s="85">
        <v>7</v>
      </c>
      <c r="S807" s="91" t="s">
        <v>6973</v>
      </c>
      <c r="T807" s="85" t="s">
        <v>9065</v>
      </c>
      <c r="U807" s="85"/>
      <c r="V807" s="87" t="s">
        <v>139</v>
      </c>
      <c r="W807" s="85" t="s">
        <v>37</v>
      </c>
      <c r="X807" s="85"/>
      <c r="Y807" s="85"/>
      <c r="Z807" s="85"/>
      <c r="AA807" s="85"/>
      <c r="AB807" s="85"/>
      <c r="AC807" s="85"/>
      <c r="AD807" s="85"/>
      <c r="AE807" s="85"/>
      <c r="AF807" s="85"/>
      <c r="AG807" s="85"/>
      <c r="AH807" s="85"/>
      <c r="AI807" s="85"/>
      <c r="AJ807" s="85"/>
      <c r="AK807" s="85"/>
      <c r="AL807" s="85"/>
      <c r="AM807" s="85"/>
      <c r="AN807" s="85"/>
      <c r="AO807" s="85"/>
      <c r="AP807" s="12"/>
    </row>
    <row r="808" spans="1:42" ht="17">
      <c r="A808" s="85"/>
      <c r="B808" s="92">
        <v>44375</v>
      </c>
      <c r="C808" s="92"/>
      <c r="D808" s="92"/>
      <c r="E808" s="92">
        <v>44375</v>
      </c>
      <c r="F808" s="16" t="s">
        <v>8518</v>
      </c>
      <c r="G808" s="5" t="s">
        <v>4890</v>
      </c>
      <c r="H808" s="87" t="s">
        <v>6955</v>
      </c>
      <c r="I808" s="87" t="s">
        <v>3242</v>
      </c>
      <c r="J808" s="85" t="s">
        <v>6279</v>
      </c>
      <c r="K808" s="17" t="s">
        <v>9066</v>
      </c>
      <c r="L808" s="18" t="s">
        <v>9067</v>
      </c>
      <c r="M808" s="85" t="s">
        <v>811</v>
      </c>
      <c r="N808" s="85" t="s">
        <v>9068</v>
      </c>
      <c r="O808" s="90" t="s">
        <v>6965</v>
      </c>
      <c r="P808" s="90"/>
      <c r="Q808" s="85">
        <v>2021</v>
      </c>
      <c r="R808" s="85">
        <v>6</v>
      </c>
      <c r="S808" s="91" t="s">
        <v>6973</v>
      </c>
      <c r="T808" s="85" t="s">
        <v>9069</v>
      </c>
      <c r="U808" s="85"/>
      <c r="V808" s="87" t="s">
        <v>139</v>
      </c>
      <c r="W808" s="85" t="s">
        <v>37</v>
      </c>
      <c r="X808" s="85"/>
      <c r="Y808" s="85"/>
      <c r="Z808" s="85"/>
      <c r="AA808" s="85"/>
      <c r="AB808" s="85"/>
      <c r="AC808" s="85"/>
      <c r="AD808" s="85"/>
      <c r="AE808" s="85"/>
      <c r="AF808" s="85"/>
      <c r="AG808" s="85"/>
      <c r="AH808" s="85"/>
      <c r="AI808" s="85"/>
      <c r="AJ808" s="85"/>
      <c r="AK808" s="85"/>
      <c r="AL808" s="85"/>
      <c r="AM808" s="85"/>
      <c r="AN808" s="85"/>
      <c r="AO808" s="85"/>
      <c r="AP808" s="12"/>
    </row>
    <row r="809" spans="1:42" ht="17">
      <c r="A809" s="85"/>
      <c r="B809" s="92">
        <v>44375</v>
      </c>
      <c r="C809" s="92"/>
      <c r="D809" s="92">
        <v>44375</v>
      </c>
      <c r="E809" s="92">
        <v>44375</v>
      </c>
      <c r="F809" s="16" t="s">
        <v>6954</v>
      </c>
      <c r="G809" s="5" t="s">
        <v>4890</v>
      </c>
      <c r="H809" s="87" t="s">
        <v>6955</v>
      </c>
      <c r="I809" s="87" t="s">
        <v>3242</v>
      </c>
      <c r="J809" s="85" t="s">
        <v>175</v>
      </c>
      <c r="K809" s="17" t="s">
        <v>9070</v>
      </c>
      <c r="L809" s="18" t="s">
        <v>9071</v>
      </c>
      <c r="M809" s="85" t="s">
        <v>142</v>
      </c>
      <c r="N809" s="85">
        <v>2076.84</v>
      </c>
      <c r="O809" s="90" t="s">
        <v>6958</v>
      </c>
      <c r="P809" s="90" t="s">
        <v>6958</v>
      </c>
      <c r="Q809" s="85">
        <v>2021</v>
      </c>
      <c r="R809" s="85">
        <v>6</v>
      </c>
      <c r="S809" s="91" t="s">
        <v>6973</v>
      </c>
      <c r="T809" s="85" t="s">
        <v>7375</v>
      </c>
      <c r="U809" s="85"/>
      <c r="V809" s="87" t="s">
        <v>152</v>
      </c>
      <c r="W809" s="85" t="s">
        <v>37</v>
      </c>
      <c r="X809" s="85"/>
      <c r="Y809" s="85"/>
      <c r="Z809" s="85"/>
      <c r="AA809" s="85"/>
      <c r="AB809" s="85"/>
      <c r="AC809" s="85"/>
      <c r="AD809" s="85"/>
      <c r="AE809" s="85"/>
      <c r="AF809" s="85"/>
      <c r="AG809" s="85"/>
      <c r="AH809" s="85"/>
      <c r="AI809" s="85"/>
      <c r="AJ809" s="85"/>
      <c r="AK809" s="85"/>
      <c r="AL809" s="85"/>
      <c r="AM809" s="85"/>
      <c r="AN809" s="85"/>
      <c r="AO809" s="85"/>
      <c r="AP809" s="12"/>
    </row>
    <row r="810" spans="1:42" ht="17">
      <c r="A810" s="85"/>
      <c r="B810" s="92">
        <v>44375</v>
      </c>
      <c r="C810" s="92"/>
      <c r="D810" s="92">
        <v>44375</v>
      </c>
      <c r="E810" s="92">
        <v>44375</v>
      </c>
      <c r="F810" s="16" t="s">
        <v>6954</v>
      </c>
      <c r="G810" s="5" t="s">
        <v>4890</v>
      </c>
      <c r="H810" s="87" t="s">
        <v>6955</v>
      </c>
      <c r="I810" s="87" t="s">
        <v>3242</v>
      </c>
      <c r="J810" s="85" t="s">
        <v>156</v>
      </c>
      <c r="K810" s="73" t="s">
        <v>8285</v>
      </c>
      <c r="L810" s="76" t="s">
        <v>7785</v>
      </c>
      <c r="M810" s="85" t="s">
        <v>142</v>
      </c>
      <c r="N810" s="85">
        <v>2974</v>
      </c>
      <c r="O810" s="90" t="s">
        <v>6958</v>
      </c>
      <c r="P810" s="90" t="s">
        <v>6958</v>
      </c>
      <c r="Q810" s="85">
        <v>2021</v>
      </c>
      <c r="R810" s="85">
        <v>6</v>
      </c>
      <c r="S810" s="91" t="s">
        <v>6966</v>
      </c>
      <c r="T810" s="85"/>
      <c r="U810" s="85"/>
      <c r="V810" s="87" t="s">
        <v>139</v>
      </c>
      <c r="W810" s="85" t="s">
        <v>37</v>
      </c>
      <c r="X810" s="85"/>
      <c r="Y810" s="85"/>
      <c r="Z810" s="85"/>
      <c r="AA810" s="85"/>
      <c r="AB810" s="85"/>
      <c r="AC810" s="85"/>
      <c r="AD810" s="85"/>
      <c r="AE810" s="85"/>
      <c r="AF810" s="85"/>
      <c r="AG810" s="85"/>
      <c r="AH810" s="85"/>
      <c r="AI810" s="85"/>
      <c r="AJ810" s="85"/>
      <c r="AK810" s="85"/>
      <c r="AL810" s="85"/>
      <c r="AM810" s="85"/>
      <c r="AN810" s="85"/>
      <c r="AO810" s="85"/>
      <c r="AP810" s="12"/>
    </row>
    <row r="811" spans="1:42" ht="17">
      <c r="A811" s="85"/>
      <c r="B811" s="92">
        <v>44364</v>
      </c>
      <c r="C811" s="92"/>
      <c r="D811" s="92">
        <v>44374</v>
      </c>
      <c r="E811" s="92">
        <v>44375</v>
      </c>
      <c r="F811" s="16"/>
      <c r="G811" s="5" t="s">
        <v>4890</v>
      </c>
      <c r="H811" s="87" t="s">
        <v>6955</v>
      </c>
      <c r="I811" s="87" t="s">
        <v>3242</v>
      </c>
      <c r="J811" s="85" t="s">
        <v>6295</v>
      </c>
      <c r="K811" s="73" t="s">
        <v>9072</v>
      </c>
      <c r="L811" s="18" t="s">
        <v>9073</v>
      </c>
      <c r="M811" s="85" t="s">
        <v>811</v>
      </c>
      <c r="N811" s="85">
        <v>478</v>
      </c>
      <c r="O811" s="90" t="s">
        <v>6958</v>
      </c>
      <c r="P811" s="90" t="s">
        <v>6958</v>
      </c>
      <c r="Q811" s="85">
        <v>2021</v>
      </c>
      <c r="R811" s="85" t="s">
        <v>7030</v>
      </c>
      <c r="S811" s="91" t="s">
        <v>6966</v>
      </c>
      <c r="T811" s="85" t="s">
        <v>82</v>
      </c>
      <c r="U811" s="85"/>
      <c r="V811" s="87" t="s">
        <v>139</v>
      </c>
      <c r="W811" s="85" t="s">
        <v>37</v>
      </c>
      <c r="X811" s="85"/>
      <c r="Y811" s="85"/>
      <c r="Z811" s="85"/>
      <c r="AA811" s="85"/>
      <c r="AB811" s="85"/>
      <c r="AC811" s="85"/>
      <c r="AD811" s="85"/>
      <c r="AE811" s="85"/>
      <c r="AF811" s="85"/>
      <c r="AG811" s="85"/>
      <c r="AH811" s="85"/>
      <c r="AI811" s="85"/>
      <c r="AJ811" s="85"/>
      <c r="AK811" s="85"/>
      <c r="AL811" s="85"/>
      <c r="AM811" s="85"/>
      <c r="AN811" s="85"/>
      <c r="AO811" s="85"/>
      <c r="AP811" s="12"/>
    </row>
    <row r="812" spans="1:42" ht="17">
      <c r="A812" s="85"/>
      <c r="B812" s="92">
        <v>44375</v>
      </c>
      <c r="C812" s="92"/>
      <c r="D812" s="92">
        <v>44375</v>
      </c>
      <c r="E812" s="92">
        <v>44375</v>
      </c>
      <c r="F812" s="16" t="s">
        <v>8518</v>
      </c>
      <c r="G812" s="5" t="s">
        <v>4890</v>
      </c>
      <c r="H812" s="87" t="s">
        <v>6955</v>
      </c>
      <c r="I812" s="87" t="s">
        <v>3242</v>
      </c>
      <c r="J812" s="85" t="s">
        <v>175</v>
      </c>
      <c r="K812" s="17" t="s">
        <v>6336</v>
      </c>
      <c r="L812" s="18" t="s">
        <v>9074</v>
      </c>
      <c r="M812" s="85" t="s">
        <v>811</v>
      </c>
      <c r="N812" s="85">
        <v>832.8</v>
      </c>
      <c r="O812" s="90" t="s">
        <v>6958</v>
      </c>
      <c r="P812" s="90" t="s">
        <v>6958</v>
      </c>
      <c r="Q812" s="85">
        <v>2021</v>
      </c>
      <c r="R812" s="85">
        <v>6</v>
      </c>
      <c r="S812" s="91" t="s">
        <v>6966</v>
      </c>
      <c r="T812" s="85" t="s">
        <v>82</v>
      </c>
      <c r="U812" s="85"/>
      <c r="V812" s="87" t="s">
        <v>139</v>
      </c>
      <c r="W812" s="85" t="s">
        <v>37</v>
      </c>
      <c r="X812" s="85"/>
      <c r="Y812" s="85"/>
      <c r="Z812" s="85"/>
      <c r="AA812" s="85"/>
      <c r="AB812" s="85"/>
      <c r="AC812" s="85"/>
      <c r="AD812" s="85"/>
      <c r="AE812" s="85"/>
      <c r="AF812" s="85"/>
      <c r="AG812" s="85"/>
      <c r="AH812" s="85"/>
      <c r="AI812" s="85"/>
      <c r="AJ812" s="85"/>
      <c r="AK812" s="85"/>
      <c r="AL812" s="85"/>
      <c r="AM812" s="85"/>
      <c r="AN812" s="85"/>
      <c r="AO812" s="85"/>
      <c r="AP812" s="12"/>
    </row>
    <row r="813" spans="1:42" ht="17">
      <c r="A813" s="85"/>
      <c r="B813" s="92">
        <v>44371</v>
      </c>
      <c r="C813" s="92"/>
      <c r="D813" s="92">
        <v>44374</v>
      </c>
      <c r="E813" s="92">
        <v>44375</v>
      </c>
      <c r="F813" s="16"/>
      <c r="G813" s="5" t="s">
        <v>4890</v>
      </c>
      <c r="H813" s="87" t="s">
        <v>6955</v>
      </c>
      <c r="I813" s="87" t="s">
        <v>3242</v>
      </c>
      <c r="J813" s="85" t="s">
        <v>6295</v>
      </c>
      <c r="K813" s="73" t="s">
        <v>6335</v>
      </c>
      <c r="L813" s="18" t="s">
        <v>8718</v>
      </c>
      <c r="M813" s="85" t="s">
        <v>9075</v>
      </c>
      <c r="N813" s="85">
        <v>1448.9</v>
      </c>
      <c r="O813" s="90" t="s">
        <v>6958</v>
      </c>
      <c r="P813" s="90" t="s">
        <v>6958</v>
      </c>
      <c r="Q813" s="85">
        <v>2021</v>
      </c>
      <c r="R813" s="85" t="s">
        <v>7030</v>
      </c>
      <c r="S813" s="91" t="s">
        <v>6966</v>
      </c>
      <c r="T813" s="85" t="s">
        <v>9076</v>
      </c>
      <c r="U813" s="85"/>
      <c r="V813" s="87" t="s">
        <v>139</v>
      </c>
      <c r="W813" s="85" t="s">
        <v>37</v>
      </c>
      <c r="X813" s="85"/>
      <c r="Y813" s="85"/>
      <c r="Z813" s="85"/>
      <c r="AA813" s="85"/>
      <c r="AB813" s="85"/>
      <c r="AC813" s="85"/>
      <c r="AD813" s="85"/>
      <c r="AE813" s="85"/>
      <c r="AF813" s="85"/>
      <c r="AG813" s="85"/>
      <c r="AH813" s="85"/>
      <c r="AI813" s="85"/>
      <c r="AJ813" s="85"/>
      <c r="AK813" s="85"/>
      <c r="AL813" s="85"/>
      <c r="AM813" s="85"/>
      <c r="AN813" s="85"/>
      <c r="AO813" s="85"/>
      <c r="AP813" s="12"/>
    </row>
    <row r="814" spans="1:42" ht="17">
      <c r="A814" s="85"/>
      <c r="B814" s="92">
        <v>44375</v>
      </c>
      <c r="C814" s="92">
        <v>44383</v>
      </c>
      <c r="D814" s="92"/>
      <c r="E814" s="92">
        <v>44382</v>
      </c>
      <c r="F814" s="16" t="s">
        <v>8518</v>
      </c>
      <c r="G814" s="5" t="s">
        <v>4890</v>
      </c>
      <c r="H814" s="87" t="s">
        <v>6955</v>
      </c>
      <c r="I814" s="87" t="s">
        <v>3242</v>
      </c>
      <c r="J814" s="85" t="s">
        <v>281</v>
      </c>
      <c r="K814" s="17" t="s">
        <v>9077</v>
      </c>
      <c r="L814" s="18" t="s">
        <v>9078</v>
      </c>
      <c r="M814" s="85" t="s">
        <v>142</v>
      </c>
      <c r="N814" s="85">
        <v>2800</v>
      </c>
      <c r="O814" s="90" t="s">
        <v>6965</v>
      </c>
      <c r="P814" s="90" t="s">
        <v>6965</v>
      </c>
      <c r="Q814" s="85">
        <v>2021</v>
      </c>
      <c r="R814" s="85" t="s">
        <v>7391</v>
      </c>
      <c r="S814" s="91" t="s">
        <v>6973</v>
      </c>
      <c r="T814" s="85" t="s">
        <v>9079</v>
      </c>
      <c r="U814" s="85"/>
      <c r="V814" s="87" t="s">
        <v>139</v>
      </c>
      <c r="W814" s="85" t="s">
        <v>37</v>
      </c>
      <c r="X814" s="85"/>
      <c r="Y814" s="85"/>
      <c r="Z814" s="85"/>
      <c r="AA814" s="85"/>
      <c r="AB814" s="85"/>
      <c r="AC814" s="85"/>
      <c r="AD814" s="85"/>
      <c r="AE814" s="85"/>
      <c r="AF814" s="85"/>
      <c r="AG814" s="85"/>
      <c r="AH814" s="85"/>
      <c r="AI814" s="85"/>
      <c r="AJ814" s="85"/>
      <c r="AK814" s="85"/>
      <c r="AL814" s="85"/>
      <c r="AM814" s="85"/>
      <c r="AN814" s="85"/>
      <c r="AO814" s="85"/>
      <c r="AP814" s="12"/>
    </row>
    <row r="815" spans="1:42" ht="17">
      <c r="A815" s="85"/>
      <c r="B815" s="92">
        <v>44348</v>
      </c>
      <c r="C815" s="92"/>
      <c r="D815" s="92">
        <v>44374</v>
      </c>
      <c r="E815" s="92">
        <v>44375</v>
      </c>
      <c r="F815" s="16"/>
      <c r="G815" s="5" t="s">
        <v>4890</v>
      </c>
      <c r="H815" s="87" t="s">
        <v>6955</v>
      </c>
      <c r="I815" s="87" t="s">
        <v>3242</v>
      </c>
      <c r="J815" s="85" t="s">
        <v>6295</v>
      </c>
      <c r="K815" s="73" t="s">
        <v>9080</v>
      </c>
      <c r="L815" s="18" t="s">
        <v>9081</v>
      </c>
      <c r="M815" s="85" t="s">
        <v>811</v>
      </c>
      <c r="N815" s="85">
        <v>1728.06</v>
      </c>
      <c r="O815" s="90" t="s">
        <v>6958</v>
      </c>
      <c r="P815" s="90" t="s">
        <v>6958</v>
      </c>
      <c r="Q815" s="85">
        <v>2021</v>
      </c>
      <c r="R815" s="85" t="s">
        <v>7030</v>
      </c>
      <c r="S815" s="91" t="s">
        <v>6966</v>
      </c>
      <c r="T815" s="85" t="s">
        <v>82</v>
      </c>
      <c r="U815" s="85"/>
      <c r="V815" s="87" t="s">
        <v>139</v>
      </c>
      <c r="W815" s="85" t="s">
        <v>37</v>
      </c>
      <c r="X815" s="85"/>
      <c r="Y815" s="85"/>
      <c r="Z815" s="85"/>
      <c r="AA815" s="85"/>
      <c r="AB815" s="85"/>
      <c r="AC815" s="85"/>
      <c r="AD815" s="85"/>
      <c r="AE815" s="85"/>
      <c r="AF815" s="85"/>
      <c r="AG815" s="85"/>
      <c r="AH815" s="85"/>
      <c r="AI815" s="85"/>
      <c r="AJ815" s="85"/>
      <c r="AK815" s="85"/>
      <c r="AL815" s="85"/>
      <c r="AM815" s="85"/>
      <c r="AN815" s="85"/>
      <c r="AO815" s="85"/>
      <c r="AP815" s="12"/>
    </row>
    <row r="816" spans="1:42" ht="17">
      <c r="A816" s="85"/>
      <c r="B816" s="92">
        <v>44376</v>
      </c>
      <c r="C816" s="92"/>
      <c r="D816" s="92">
        <v>44377</v>
      </c>
      <c r="E816" s="92">
        <v>44377</v>
      </c>
      <c r="F816" s="16" t="s">
        <v>8518</v>
      </c>
      <c r="G816" s="5" t="s">
        <v>4890</v>
      </c>
      <c r="H816" s="87" t="s">
        <v>6955</v>
      </c>
      <c r="I816" s="87" t="s">
        <v>3242</v>
      </c>
      <c r="J816" s="85" t="s">
        <v>5487</v>
      </c>
      <c r="K816" s="17" t="s">
        <v>7939</v>
      </c>
      <c r="L816" s="18" t="s">
        <v>7940</v>
      </c>
      <c r="M816" s="85" t="s">
        <v>811</v>
      </c>
      <c r="N816" s="85">
        <v>747.85</v>
      </c>
      <c r="O816" s="90" t="s">
        <v>6958</v>
      </c>
      <c r="P816" s="90" t="s">
        <v>6958</v>
      </c>
      <c r="Q816" s="85">
        <v>2021</v>
      </c>
      <c r="R816" s="85" t="s">
        <v>7030</v>
      </c>
      <c r="S816" s="91" t="s">
        <v>6966</v>
      </c>
      <c r="T816" s="85" t="s">
        <v>82</v>
      </c>
      <c r="U816" s="85"/>
      <c r="V816" s="87" t="s">
        <v>139</v>
      </c>
      <c r="W816" s="85" t="s">
        <v>37</v>
      </c>
      <c r="X816" s="85"/>
      <c r="Y816" s="85"/>
      <c r="Z816" s="85"/>
      <c r="AA816" s="85"/>
      <c r="AB816" s="85"/>
      <c r="AC816" s="85"/>
      <c r="AD816" s="85"/>
      <c r="AE816" s="85"/>
      <c r="AF816" s="85"/>
      <c r="AG816" s="85"/>
      <c r="AH816" s="85"/>
      <c r="AI816" s="85"/>
      <c r="AJ816" s="85"/>
      <c r="AK816" s="85"/>
      <c r="AL816" s="85"/>
      <c r="AM816" s="85"/>
      <c r="AN816" s="85"/>
      <c r="AO816" s="85"/>
      <c r="AP816" s="12"/>
    </row>
    <row r="817" spans="1:42" ht="17">
      <c r="A817" s="85"/>
      <c r="B817" s="92">
        <v>44376</v>
      </c>
      <c r="C817" s="92"/>
      <c r="D817" s="92">
        <v>44377</v>
      </c>
      <c r="E817" s="92">
        <v>44377</v>
      </c>
      <c r="F817" s="16" t="s">
        <v>8518</v>
      </c>
      <c r="G817" s="5" t="s">
        <v>4890</v>
      </c>
      <c r="H817" s="87" t="s">
        <v>6955</v>
      </c>
      <c r="I817" s="87" t="s">
        <v>3242</v>
      </c>
      <c r="J817" s="85" t="s">
        <v>5487</v>
      </c>
      <c r="K817" s="17" t="s">
        <v>9082</v>
      </c>
      <c r="L817" s="18" t="s">
        <v>9083</v>
      </c>
      <c r="M817" s="85" t="s">
        <v>811</v>
      </c>
      <c r="N817" s="85">
        <v>852</v>
      </c>
      <c r="O817" s="90" t="s">
        <v>6958</v>
      </c>
      <c r="P817" s="90" t="s">
        <v>6958</v>
      </c>
      <c r="Q817" s="85">
        <v>2021</v>
      </c>
      <c r="R817" s="85" t="s">
        <v>7030</v>
      </c>
      <c r="S817" s="91" t="s">
        <v>6966</v>
      </c>
      <c r="T817" s="85" t="s">
        <v>7375</v>
      </c>
      <c r="U817" s="85"/>
      <c r="V817" s="87" t="s">
        <v>139</v>
      </c>
      <c r="W817" s="85" t="s">
        <v>37</v>
      </c>
      <c r="X817" s="85"/>
      <c r="Y817" s="85"/>
      <c r="Z817" s="85"/>
      <c r="AA817" s="85"/>
      <c r="AB817" s="85"/>
      <c r="AC817" s="85"/>
      <c r="AD817" s="85"/>
      <c r="AE817" s="85"/>
      <c r="AF817" s="85"/>
      <c r="AG817" s="85"/>
      <c r="AH817" s="85"/>
      <c r="AI817" s="85"/>
      <c r="AJ817" s="85"/>
      <c r="AK817" s="85"/>
      <c r="AL817" s="85"/>
      <c r="AM817" s="85"/>
      <c r="AN817" s="85"/>
      <c r="AO817" s="85"/>
      <c r="AP817" s="12"/>
    </row>
    <row r="818" spans="1:42" ht="17">
      <c r="A818" s="85"/>
      <c r="B818" s="92">
        <v>44375</v>
      </c>
      <c r="C818" s="92">
        <v>44382</v>
      </c>
      <c r="D818" s="92"/>
      <c r="E818" s="92">
        <v>44375</v>
      </c>
      <c r="F818" s="16" t="s">
        <v>6954</v>
      </c>
      <c r="G818" s="5" t="s">
        <v>4890</v>
      </c>
      <c r="H818" s="87" t="s">
        <v>6955</v>
      </c>
      <c r="I818" s="87" t="s">
        <v>3242</v>
      </c>
      <c r="J818" s="85" t="s">
        <v>154</v>
      </c>
      <c r="K818" s="17" t="s">
        <v>9084</v>
      </c>
      <c r="L818" s="18" t="s">
        <v>9085</v>
      </c>
      <c r="M818" s="85" t="s">
        <v>9086</v>
      </c>
      <c r="N818" s="85">
        <v>10000</v>
      </c>
      <c r="O818" s="90" t="s">
        <v>6965</v>
      </c>
      <c r="P818" s="90" t="s">
        <v>6965</v>
      </c>
      <c r="Q818" s="85">
        <v>2021</v>
      </c>
      <c r="R818" s="85" t="s">
        <v>7163</v>
      </c>
      <c r="S818" s="91" t="s">
        <v>6973</v>
      </c>
      <c r="T818" s="85" t="s">
        <v>9087</v>
      </c>
      <c r="U818" s="85"/>
      <c r="V818" s="87" t="s">
        <v>345</v>
      </c>
      <c r="W818" s="85" t="s">
        <v>37</v>
      </c>
      <c r="X818" s="85"/>
      <c r="Y818" s="85"/>
      <c r="Z818" s="85"/>
      <c r="AA818" s="85"/>
      <c r="AB818" s="85"/>
      <c r="AC818" s="85"/>
      <c r="AD818" s="85"/>
      <c r="AE818" s="85"/>
      <c r="AF818" s="85"/>
      <c r="AG818" s="85"/>
      <c r="AH818" s="85"/>
      <c r="AI818" s="85"/>
      <c r="AJ818" s="85"/>
      <c r="AK818" s="85"/>
      <c r="AL818" s="85"/>
      <c r="AM818" s="85"/>
      <c r="AN818" s="85"/>
      <c r="AO818" s="85"/>
      <c r="AP818" s="12"/>
    </row>
    <row r="819" spans="1:42" ht="17">
      <c r="A819" s="85"/>
      <c r="B819" s="92">
        <v>44375</v>
      </c>
      <c r="C819" s="92">
        <v>44382</v>
      </c>
      <c r="D819" s="92"/>
      <c r="E819" s="92">
        <v>44375</v>
      </c>
      <c r="F819" s="16" t="s">
        <v>7685</v>
      </c>
      <c r="G819" s="5" t="s">
        <v>4890</v>
      </c>
      <c r="H819" s="87" t="s">
        <v>6955</v>
      </c>
      <c r="I819" s="87" t="s">
        <v>3242</v>
      </c>
      <c r="J819" s="85" t="s">
        <v>154</v>
      </c>
      <c r="K819" s="17" t="s">
        <v>9088</v>
      </c>
      <c r="L819" s="18" t="s">
        <v>9089</v>
      </c>
      <c r="M819" s="85" t="s">
        <v>9090</v>
      </c>
      <c r="N819" s="85">
        <v>1000</v>
      </c>
      <c r="O819" s="90" t="s">
        <v>6965</v>
      </c>
      <c r="P819" s="90" t="s">
        <v>6965</v>
      </c>
      <c r="Q819" s="85">
        <v>2021</v>
      </c>
      <c r="R819" s="85" t="s">
        <v>7391</v>
      </c>
      <c r="S819" s="91" t="s">
        <v>6961</v>
      </c>
      <c r="T819" s="85" t="s">
        <v>9091</v>
      </c>
      <c r="U819" s="85"/>
      <c r="V819" s="87" t="s">
        <v>139</v>
      </c>
      <c r="W819" s="85" t="s">
        <v>37</v>
      </c>
      <c r="X819" s="85"/>
      <c r="Y819" s="85"/>
      <c r="Z819" s="85"/>
      <c r="AA819" s="85"/>
      <c r="AB819" s="85"/>
      <c r="AC819" s="85"/>
      <c r="AD819" s="85"/>
      <c r="AE819" s="85"/>
      <c r="AF819" s="85"/>
      <c r="AG819" s="85"/>
      <c r="AH819" s="85"/>
      <c r="AI819" s="85"/>
      <c r="AJ819" s="85"/>
      <c r="AK819" s="85"/>
      <c r="AL819" s="85"/>
      <c r="AM819" s="85"/>
      <c r="AN819" s="85"/>
      <c r="AO819" s="85"/>
      <c r="AP819" s="12"/>
    </row>
    <row r="820" spans="1:42" ht="17">
      <c r="A820" s="85"/>
      <c r="B820" s="92">
        <v>44375</v>
      </c>
      <c r="C820" s="92">
        <v>44405</v>
      </c>
      <c r="D820" s="92"/>
      <c r="E820" s="92">
        <v>44375</v>
      </c>
      <c r="F820" s="16" t="s">
        <v>6954</v>
      </c>
      <c r="G820" s="5" t="s">
        <v>4890</v>
      </c>
      <c r="H820" s="87" t="s">
        <v>6955</v>
      </c>
      <c r="I820" s="87" t="s">
        <v>3242</v>
      </c>
      <c r="J820" s="85" t="s">
        <v>281</v>
      </c>
      <c r="K820" s="17" t="s">
        <v>9092</v>
      </c>
      <c r="L820" s="18" t="s">
        <v>9093</v>
      </c>
      <c r="M820" s="85" t="s">
        <v>142</v>
      </c>
      <c r="N820" s="85">
        <v>2500</v>
      </c>
      <c r="O820" s="90" t="s">
        <v>6965</v>
      </c>
      <c r="P820" s="90" t="s">
        <v>6965</v>
      </c>
      <c r="Q820" s="85">
        <v>2021</v>
      </c>
      <c r="R820" s="85" t="s">
        <v>7163</v>
      </c>
      <c r="S820" s="91" t="s">
        <v>6973</v>
      </c>
      <c r="T820" s="85" t="s">
        <v>9094</v>
      </c>
      <c r="U820" s="85"/>
      <c r="V820" s="87" t="s">
        <v>139</v>
      </c>
      <c r="W820" s="85" t="s">
        <v>37</v>
      </c>
      <c r="X820" s="85"/>
      <c r="Y820" s="85"/>
      <c r="Z820" s="85"/>
      <c r="AA820" s="85"/>
      <c r="AB820" s="85"/>
      <c r="AC820" s="85"/>
      <c r="AD820" s="85"/>
      <c r="AE820" s="85"/>
      <c r="AF820" s="85"/>
      <c r="AG820" s="85"/>
      <c r="AH820" s="85"/>
      <c r="AI820" s="85"/>
      <c r="AJ820" s="85"/>
      <c r="AK820" s="85"/>
      <c r="AL820" s="85"/>
      <c r="AM820" s="85"/>
      <c r="AN820" s="85"/>
      <c r="AO820" s="85"/>
      <c r="AP820" s="12"/>
    </row>
    <row r="821" spans="1:42" ht="17">
      <c r="A821" s="85"/>
      <c r="B821" s="92">
        <v>44375</v>
      </c>
      <c r="C821" s="92">
        <v>44377</v>
      </c>
      <c r="D821" s="92"/>
      <c r="E821" s="92">
        <v>44375</v>
      </c>
      <c r="F821" s="16" t="s">
        <v>6954</v>
      </c>
      <c r="G821" s="5" t="s">
        <v>4890</v>
      </c>
      <c r="H821" s="87" t="s">
        <v>6955</v>
      </c>
      <c r="I821" s="87" t="s">
        <v>3242</v>
      </c>
      <c r="J821" s="85" t="s">
        <v>5487</v>
      </c>
      <c r="K821" s="17" t="s">
        <v>9095</v>
      </c>
      <c r="L821" s="18" t="s">
        <v>9096</v>
      </c>
      <c r="M821" s="85" t="s">
        <v>7080</v>
      </c>
      <c r="N821" s="85">
        <v>691</v>
      </c>
      <c r="O821" s="90" t="s">
        <v>6965</v>
      </c>
      <c r="P821" s="90" t="s">
        <v>6965</v>
      </c>
      <c r="Q821" s="85">
        <v>2021</v>
      </c>
      <c r="R821" s="85" t="s">
        <v>7391</v>
      </c>
      <c r="S821" s="91" t="s">
        <v>6973</v>
      </c>
      <c r="T821" s="85" t="s">
        <v>9097</v>
      </c>
      <c r="U821" s="85"/>
      <c r="V821" s="87" t="s">
        <v>139</v>
      </c>
      <c r="W821" s="85" t="s">
        <v>37</v>
      </c>
      <c r="X821" s="85"/>
      <c r="Y821" s="85"/>
      <c r="Z821" s="85"/>
      <c r="AA821" s="85"/>
      <c r="AB821" s="85"/>
      <c r="AC821" s="85"/>
      <c r="AD821" s="85"/>
      <c r="AE821" s="85"/>
      <c r="AF821" s="85"/>
      <c r="AG821" s="85"/>
      <c r="AH821" s="85"/>
      <c r="AI821" s="85"/>
      <c r="AJ821" s="85"/>
      <c r="AK821" s="85"/>
      <c r="AL821" s="85"/>
      <c r="AM821" s="85"/>
      <c r="AN821" s="85"/>
      <c r="AO821" s="85"/>
      <c r="AP821" s="12"/>
    </row>
    <row r="822" spans="1:42" ht="17">
      <c r="A822" s="85"/>
      <c r="B822" s="92">
        <v>44375</v>
      </c>
      <c r="C822" s="92">
        <v>44383</v>
      </c>
      <c r="D822" s="92"/>
      <c r="E822" s="92">
        <v>44375</v>
      </c>
      <c r="F822" s="16" t="s">
        <v>6954</v>
      </c>
      <c r="G822" s="5" t="s">
        <v>4890</v>
      </c>
      <c r="H822" s="87" t="s">
        <v>6955</v>
      </c>
      <c r="I822" s="87" t="s">
        <v>3242</v>
      </c>
      <c r="J822" s="85" t="s">
        <v>156</v>
      </c>
      <c r="K822" s="73" t="s">
        <v>9098</v>
      </c>
      <c r="L822" s="76" t="s">
        <v>9099</v>
      </c>
      <c r="M822" s="85" t="s">
        <v>142</v>
      </c>
      <c r="N822" s="85">
        <v>100</v>
      </c>
      <c r="O822" s="90" t="s">
        <v>6965</v>
      </c>
      <c r="P822" s="90" t="s">
        <v>6965</v>
      </c>
      <c r="Q822" s="85">
        <v>2021</v>
      </c>
      <c r="R822" s="85" t="s">
        <v>7391</v>
      </c>
      <c r="S822" s="91" t="s">
        <v>6966</v>
      </c>
      <c r="T822" s="85"/>
      <c r="U822" s="85"/>
      <c r="V822" s="87" t="s">
        <v>345</v>
      </c>
      <c r="W822" s="85" t="s">
        <v>37</v>
      </c>
      <c r="X822" s="85"/>
      <c r="Y822" s="85"/>
      <c r="Z822" s="85"/>
      <c r="AA822" s="85"/>
      <c r="AB822" s="85"/>
      <c r="AC822" s="85"/>
      <c r="AD822" s="85"/>
      <c r="AE822" s="85"/>
      <c r="AF822" s="85"/>
      <c r="AG822" s="85"/>
      <c r="AH822" s="85"/>
      <c r="AI822" s="85"/>
      <c r="AJ822" s="85"/>
      <c r="AK822" s="85"/>
      <c r="AL822" s="85"/>
      <c r="AM822" s="85"/>
      <c r="AN822" s="85"/>
      <c r="AO822" s="85"/>
      <c r="AP822" s="12"/>
    </row>
    <row r="823" spans="1:42" ht="17">
      <c r="A823" s="85"/>
      <c r="B823" s="92">
        <v>44375</v>
      </c>
      <c r="C823" s="92"/>
      <c r="D823" s="92"/>
      <c r="E823" s="92">
        <v>44375</v>
      </c>
      <c r="F823" s="16" t="s">
        <v>6954</v>
      </c>
      <c r="G823" s="5" t="s">
        <v>4890</v>
      </c>
      <c r="H823" s="87" t="s">
        <v>6955</v>
      </c>
      <c r="I823" s="87" t="s">
        <v>3242</v>
      </c>
      <c r="J823" s="85" t="s">
        <v>6281</v>
      </c>
      <c r="K823" s="17"/>
      <c r="L823" s="18" t="s">
        <v>9100</v>
      </c>
      <c r="M823" s="85" t="s">
        <v>141</v>
      </c>
      <c r="N823" s="85" t="s">
        <v>202</v>
      </c>
      <c r="O823" s="90" t="s">
        <v>6965</v>
      </c>
      <c r="P823" s="90" t="s">
        <v>6965</v>
      </c>
      <c r="Q823" s="85">
        <v>2021</v>
      </c>
      <c r="R823" s="85">
        <v>6</v>
      </c>
      <c r="S823" s="91" t="s">
        <v>6966</v>
      </c>
      <c r="T823" s="85" t="s">
        <v>9101</v>
      </c>
      <c r="U823" s="85"/>
      <c r="V823" s="87" t="s">
        <v>139</v>
      </c>
      <c r="W823" s="85"/>
      <c r="X823" s="85"/>
      <c r="Y823" s="85"/>
      <c r="Z823" s="85"/>
      <c r="AA823" s="85"/>
      <c r="AB823" s="85"/>
      <c r="AC823" s="85"/>
      <c r="AD823" s="85"/>
      <c r="AE823" s="85"/>
      <c r="AF823" s="85"/>
      <c r="AG823" s="85"/>
      <c r="AH823" s="85"/>
      <c r="AI823" s="85"/>
      <c r="AJ823" s="85"/>
      <c r="AK823" s="85"/>
      <c r="AL823" s="85"/>
      <c r="AM823" s="85"/>
      <c r="AN823" s="85"/>
      <c r="AO823" s="85"/>
      <c r="AP823" s="12"/>
    </row>
    <row r="824" spans="1:42" ht="17">
      <c r="A824" s="85"/>
      <c r="B824" s="92">
        <v>44375</v>
      </c>
      <c r="C824" s="92">
        <v>44382</v>
      </c>
      <c r="D824" s="92"/>
      <c r="E824" s="92">
        <v>44378</v>
      </c>
      <c r="F824" s="16" t="s">
        <v>6954</v>
      </c>
      <c r="G824" s="5" t="s">
        <v>4890</v>
      </c>
      <c r="H824" s="87" t="s">
        <v>6955</v>
      </c>
      <c r="I824" s="87" t="s">
        <v>3242</v>
      </c>
      <c r="J824" s="85" t="s">
        <v>175</v>
      </c>
      <c r="K824" s="17" t="s">
        <v>9102</v>
      </c>
      <c r="L824" s="18" t="s">
        <v>4256</v>
      </c>
      <c r="M824" s="85" t="s">
        <v>811</v>
      </c>
      <c r="N824" s="85" t="s">
        <v>380</v>
      </c>
      <c r="O824" s="90" t="s">
        <v>6957</v>
      </c>
      <c r="P824" s="90" t="s">
        <v>6957</v>
      </c>
      <c r="Q824" s="85">
        <v>2021</v>
      </c>
      <c r="R824" s="85">
        <v>7</v>
      </c>
      <c r="S824" s="91" t="s">
        <v>6973</v>
      </c>
      <c r="T824" s="85" t="s">
        <v>811</v>
      </c>
      <c r="U824" s="85"/>
      <c r="V824" s="87" t="s">
        <v>139</v>
      </c>
      <c r="W824" s="85" t="s">
        <v>37</v>
      </c>
      <c r="X824" s="85"/>
      <c r="Y824" s="85"/>
      <c r="Z824" s="85"/>
      <c r="AA824" s="85"/>
      <c r="AB824" s="85"/>
      <c r="AC824" s="85"/>
      <c r="AD824" s="85"/>
      <c r="AE824" s="85"/>
      <c r="AF824" s="85"/>
      <c r="AG824" s="85"/>
      <c r="AH824" s="85"/>
      <c r="AI824" s="85"/>
      <c r="AJ824" s="85"/>
      <c r="AK824" s="85"/>
      <c r="AL824" s="85"/>
      <c r="AM824" s="85"/>
      <c r="AN824" s="85"/>
      <c r="AO824" s="85"/>
      <c r="AP824" s="12"/>
    </row>
    <row r="825" spans="1:42" ht="17">
      <c r="A825" s="85"/>
      <c r="B825" s="92">
        <v>44375</v>
      </c>
      <c r="C825" s="92"/>
      <c r="D825" s="92">
        <v>44375</v>
      </c>
      <c r="E825" s="92">
        <v>44375</v>
      </c>
      <c r="F825" s="16" t="s">
        <v>6954</v>
      </c>
      <c r="G825" s="5" t="s">
        <v>4890</v>
      </c>
      <c r="H825" s="87" t="s">
        <v>6955</v>
      </c>
      <c r="I825" s="87" t="s">
        <v>3242</v>
      </c>
      <c r="J825" s="85" t="s">
        <v>5487</v>
      </c>
      <c r="K825" s="17" t="s">
        <v>9103</v>
      </c>
      <c r="L825" s="18" t="s">
        <v>9104</v>
      </c>
      <c r="M825" s="85" t="s">
        <v>142</v>
      </c>
      <c r="N825" s="85">
        <v>2702</v>
      </c>
      <c r="O825" s="90" t="s">
        <v>6958</v>
      </c>
      <c r="P825" s="90" t="s">
        <v>6958</v>
      </c>
      <c r="Q825" s="85">
        <v>2021</v>
      </c>
      <c r="R825" s="85">
        <v>6</v>
      </c>
      <c r="S825" s="91" t="s">
        <v>6966</v>
      </c>
      <c r="T825" s="85" t="s">
        <v>7375</v>
      </c>
      <c r="U825" s="85"/>
      <c r="V825" s="87" t="s">
        <v>139</v>
      </c>
      <c r="W825" s="85" t="s">
        <v>37</v>
      </c>
      <c r="X825" s="85"/>
      <c r="Y825" s="85"/>
      <c r="Z825" s="85"/>
      <c r="AA825" s="85"/>
      <c r="AB825" s="85"/>
      <c r="AC825" s="85"/>
      <c r="AD825" s="85"/>
      <c r="AE825" s="85"/>
      <c r="AF825" s="85"/>
      <c r="AG825" s="85"/>
      <c r="AH825" s="85"/>
      <c r="AI825" s="85"/>
      <c r="AJ825" s="85"/>
      <c r="AK825" s="85"/>
      <c r="AL825" s="85"/>
      <c r="AM825" s="85"/>
      <c r="AN825" s="85"/>
      <c r="AO825" s="85"/>
      <c r="AP825" s="12"/>
    </row>
    <row r="826" spans="1:42" ht="17">
      <c r="A826" s="85"/>
      <c r="B826" s="92">
        <v>44375</v>
      </c>
      <c r="C826" s="92"/>
      <c r="D826" s="92">
        <v>44375</v>
      </c>
      <c r="E826" s="92">
        <v>44375</v>
      </c>
      <c r="F826" s="16"/>
      <c r="G826" s="5" t="s">
        <v>4890</v>
      </c>
      <c r="H826" s="87" t="s">
        <v>6955</v>
      </c>
      <c r="I826" s="87" t="s">
        <v>3242</v>
      </c>
      <c r="J826" s="85" t="s">
        <v>6317</v>
      </c>
      <c r="K826" s="17" t="s">
        <v>6337</v>
      </c>
      <c r="L826" s="18" t="s">
        <v>9105</v>
      </c>
      <c r="M826" s="85" t="s">
        <v>981</v>
      </c>
      <c r="N826" s="85">
        <v>1404.88</v>
      </c>
      <c r="O826" s="90" t="s">
        <v>6958</v>
      </c>
      <c r="P826" s="90" t="s">
        <v>6958</v>
      </c>
      <c r="Q826" s="85">
        <v>2021</v>
      </c>
      <c r="R826" s="85">
        <v>6</v>
      </c>
      <c r="S826" s="91" t="s">
        <v>6973</v>
      </c>
      <c r="T826" s="85" t="s">
        <v>82</v>
      </c>
      <c r="U826" s="85"/>
      <c r="V826" s="87" t="s">
        <v>152</v>
      </c>
      <c r="W826" s="85" t="s">
        <v>37</v>
      </c>
      <c r="X826" s="85"/>
      <c r="Y826" s="85"/>
      <c r="Z826" s="85"/>
      <c r="AA826" s="85"/>
      <c r="AB826" s="85"/>
      <c r="AC826" s="85"/>
      <c r="AD826" s="85"/>
      <c r="AE826" s="85"/>
      <c r="AF826" s="85"/>
      <c r="AG826" s="85"/>
      <c r="AH826" s="85"/>
      <c r="AI826" s="85"/>
      <c r="AJ826" s="85"/>
      <c r="AK826" s="85"/>
      <c r="AL826" s="85"/>
      <c r="AM826" s="85"/>
      <c r="AN826" s="85"/>
      <c r="AO826" s="85"/>
      <c r="AP826" s="12"/>
    </row>
    <row r="827" spans="1:42" ht="17">
      <c r="A827" s="85"/>
      <c r="B827" s="92">
        <v>44354</v>
      </c>
      <c r="C827" s="92"/>
      <c r="D827" s="92">
        <v>44373</v>
      </c>
      <c r="E827" s="92">
        <v>44375</v>
      </c>
      <c r="F827" s="16" t="s">
        <v>8518</v>
      </c>
      <c r="G827" s="5" t="s">
        <v>4890</v>
      </c>
      <c r="H827" s="87" t="s">
        <v>6955</v>
      </c>
      <c r="I827" s="87" t="s">
        <v>3242</v>
      </c>
      <c r="J827" s="85" t="s">
        <v>6295</v>
      </c>
      <c r="K827" s="17" t="s">
        <v>5163</v>
      </c>
      <c r="L827" s="18" t="s">
        <v>8803</v>
      </c>
      <c r="M827" s="85" t="s">
        <v>9106</v>
      </c>
      <c r="N827" s="85">
        <v>1672</v>
      </c>
      <c r="O827" s="90" t="s">
        <v>6958</v>
      </c>
      <c r="P827" s="90" t="s">
        <v>6958</v>
      </c>
      <c r="Q827" s="85">
        <v>2021</v>
      </c>
      <c r="R827" s="85">
        <v>6</v>
      </c>
      <c r="S827" s="91" t="s">
        <v>6966</v>
      </c>
      <c r="T827" s="85" t="s">
        <v>82</v>
      </c>
      <c r="U827" s="85"/>
      <c r="V827" s="87" t="s">
        <v>139</v>
      </c>
      <c r="W827" s="85" t="s">
        <v>37</v>
      </c>
      <c r="X827" s="85"/>
      <c r="Y827" s="85"/>
      <c r="Z827" s="85"/>
      <c r="AA827" s="85"/>
      <c r="AB827" s="85"/>
      <c r="AC827" s="85"/>
      <c r="AD827" s="85"/>
      <c r="AE827" s="85"/>
      <c r="AF827" s="85"/>
      <c r="AG827" s="85"/>
      <c r="AH827" s="85"/>
      <c r="AI827" s="85"/>
      <c r="AJ827" s="85"/>
      <c r="AK827" s="85"/>
      <c r="AL827" s="85"/>
      <c r="AM827" s="85"/>
      <c r="AN827" s="85"/>
      <c r="AO827" s="85"/>
      <c r="AP827" s="12"/>
    </row>
    <row r="828" spans="1:42" ht="17">
      <c r="A828" s="85"/>
      <c r="B828" s="92">
        <v>44375</v>
      </c>
      <c r="C828" s="92"/>
      <c r="D828" s="92"/>
      <c r="E828" s="92">
        <v>44375</v>
      </c>
      <c r="F828" s="16" t="s">
        <v>6954</v>
      </c>
      <c r="G828" s="5" t="s">
        <v>4890</v>
      </c>
      <c r="H828" s="87" t="s">
        <v>6955</v>
      </c>
      <c r="I828" s="87" t="s">
        <v>3242</v>
      </c>
      <c r="J828" s="85" t="s">
        <v>6295</v>
      </c>
      <c r="K828" s="17" t="s">
        <v>9107</v>
      </c>
      <c r="L828" s="18" t="s">
        <v>9108</v>
      </c>
      <c r="M828" s="85" t="s">
        <v>1449</v>
      </c>
      <c r="N828" s="85">
        <v>1000</v>
      </c>
      <c r="O828" s="90" t="s">
        <v>6965</v>
      </c>
      <c r="P828" s="90" t="s">
        <v>6965</v>
      </c>
      <c r="Q828" s="85">
        <v>2021</v>
      </c>
      <c r="R828" s="85">
        <v>6</v>
      </c>
      <c r="S828" s="91" t="s">
        <v>6966</v>
      </c>
      <c r="T828" s="85"/>
      <c r="U828" s="85"/>
      <c r="V828" s="87" t="s">
        <v>152</v>
      </c>
      <c r="W828" s="85" t="s">
        <v>37</v>
      </c>
      <c r="X828" s="85"/>
      <c r="Y828" s="85"/>
      <c r="Z828" s="85"/>
      <c r="AA828" s="85"/>
      <c r="AB828" s="85"/>
      <c r="AC828" s="85"/>
      <c r="AD828" s="85"/>
      <c r="AE828" s="85"/>
      <c r="AF828" s="85"/>
      <c r="AG828" s="85"/>
      <c r="AH828" s="85"/>
      <c r="AI828" s="85"/>
      <c r="AJ828" s="85"/>
      <c r="AK828" s="85"/>
      <c r="AL828" s="85"/>
      <c r="AM828" s="85"/>
      <c r="AN828" s="85"/>
      <c r="AO828" s="85"/>
      <c r="AP828" s="12"/>
    </row>
    <row r="829" spans="1:42" ht="17">
      <c r="A829" s="85"/>
      <c r="B829" s="92">
        <v>44375</v>
      </c>
      <c r="C829" s="92"/>
      <c r="D829" s="92">
        <v>44375</v>
      </c>
      <c r="E829" s="92">
        <v>44375</v>
      </c>
      <c r="F829" s="16" t="s">
        <v>6954</v>
      </c>
      <c r="G829" s="5" t="s">
        <v>4890</v>
      </c>
      <c r="H829" s="87" t="s">
        <v>6955</v>
      </c>
      <c r="I829" s="87" t="s">
        <v>3242</v>
      </c>
      <c r="J829" s="85" t="s">
        <v>154</v>
      </c>
      <c r="K829" s="17" t="s">
        <v>6347</v>
      </c>
      <c r="L829" s="18" t="s">
        <v>4129</v>
      </c>
      <c r="M829" s="85" t="s">
        <v>142</v>
      </c>
      <c r="N829" s="85">
        <v>2702</v>
      </c>
      <c r="O829" s="90" t="s">
        <v>6958</v>
      </c>
      <c r="P829" s="90" t="s">
        <v>6958</v>
      </c>
      <c r="Q829" s="85">
        <v>2021</v>
      </c>
      <c r="R829" s="85">
        <v>6</v>
      </c>
      <c r="S829" s="91" t="s">
        <v>6966</v>
      </c>
      <c r="T829" s="85" t="s">
        <v>7375</v>
      </c>
      <c r="U829" s="85"/>
      <c r="V829" s="87" t="s">
        <v>139</v>
      </c>
      <c r="W829" s="85" t="s">
        <v>37</v>
      </c>
      <c r="X829" s="85"/>
      <c r="Y829" s="85"/>
      <c r="Z829" s="85"/>
      <c r="AA829" s="85"/>
      <c r="AB829" s="85"/>
      <c r="AC829" s="85"/>
      <c r="AD829" s="85"/>
      <c r="AE829" s="85"/>
      <c r="AF829" s="85"/>
      <c r="AG829" s="85"/>
      <c r="AH829" s="85"/>
      <c r="AI829" s="85"/>
      <c r="AJ829" s="85"/>
      <c r="AK829" s="85"/>
      <c r="AL829" s="85"/>
      <c r="AM829" s="85"/>
      <c r="AN829" s="85"/>
      <c r="AO829" s="85"/>
      <c r="AP829" s="12"/>
    </row>
    <row r="830" spans="1:42" ht="17">
      <c r="A830" s="85"/>
      <c r="B830" s="92">
        <v>44375</v>
      </c>
      <c r="C830" s="92"/>
      <c r="D830" s="92">
        <v>44376</v>
      </c>
      <c r="E830" s="92">
        <v>44376</v>
      </c>
      <c r="F830" s="16" t="s">
        <v>6954</v>
      </c>
      <c r="G830" s="5" t="s">
        <v>4890</v>
      </c>
      <c r="H830" s="87" t="s">
        <v>6955</v>
      </c>
      <c r="I830" s="87" t="s">
        <v>3242</v>
      </c>
      <c r="J830" s="85" t="s">
        <v>5487</v>
      </c>
      <c r="K830" s="17" t="s">
        <v>9109</v>
      </c>
      <c r="L830" s="18" t="s">
        <v>9110</v>
      </c>
      <c r="M830" s="85" t="s">
        <v>142</v>
      </c>
      <c r="N830" s="85">
        <v>9497</v>
      </c>
      <c r="O830" s="90" t="s">
        <v>6958</v>
      </c>
      <c r="P830" s="90" t="s">
        <v>6958</v>
      </c>
      <c r="Q830" s="85">
        <v>2021</v>
      </c>
      <c r="R830" s="85" t="s">
        <v>7030</v>
      </c>
      <c r="S830" s="91" t="s">
        <v>6966</v>
      </c>
      <c r="T830" s="85" t="s">
        <v>7375</v>
      </c>
      <c r="U830" s="85"/>
      <c r="V830" s="87" t="s">
        <v>139</v>
      </c>
      <c r="W830" s="85" t="s">
        <v>37</v>
      </c>
      <c r="X830" s="85"/>
      <c r="Y830" s="85"/>
      <c r="Z830" s="85"/>
      <c r="AA830" s="85"/>
      <c r="AB830" s="85"/>
      <c r="AC830" s="85"/>
      <c r="AD830" s="85"/>
      <c r="AE830" s="85"/>
      <c r="AF830" s="85"/>
      <c r="AG830" s="85"/>
      <c r="AH830" s="85"/>
      <c r="AI830" s="85"/>
      <c r="AJ830" s="85"/>
      <c r="AK830" s="85"/>
      <c r="AL830" s="85"/>
      <c r="AM830" s="85"/>
      <c r="AN830" s="85"/>
      <c r="AO830" s="85"/>
      <c r="AP830" s="12"/>
    </row>
    <row r="831" spans="1:42" ht="17">
      <c r="A831" s="85"/>
      <c r="B831" s="92">
        <v>44375</v>
      </c>
      <c r="C831" s="92">
        <v>44384</v>
      </c>
      <c r="D831" s="92"/>
      <c r="E831" s="92">
        <v>44375</v>
      </c>
      <c r="F831" s="16" t="s">
        <v>6976</v>
      </c>
      <c r="G831" s="5" t="s">
        <v>4890</v>
      </c>
      <c r="H831" s="87" t="s">
        <v>6955</v>
      </c>
      <c r="I831" s="87" t="s">
        <v>3242</v>
      </c>
      <c r="J831" s="85" t="s">
        <v>156</v>
      </c>
      <c r="K831" s="17" t="s">
        <v>9111</v>
      </c>
      <c r="L831" s="18" t="s">
        <v>9112</v>
      </c>
      <c r="M831" s="85" t="s">
        <v>168</v>
      </c>
      <c r="N831" s="85">
        <v>400</v>
      </c>
      <c r="O831" s="90" t="s">
        <v>6965</v>
      </c>
      <c r="P831" s="90" t="s">
        <v>6965</v>
      </c>
      <c r="Q831" s="85">
        <v>2021</v>
      </c>
      <c r="R831" s="85">
        <v>7</v>
      </c>
      <c r="S831" s="91" t="s">
        <v>6966</v>
      </c>
      <c r="T831" s="85"/>
      <c r="U831" s="85"/>
      <c r="V831" s="87" t="s">
        <v>139</v>
      </c>
      <c r="W831" s="85" t="s">
        <v>37</v>
      </c>
      <c r="X831" s="85"/>
      <c r="Y831" s="85"/>
      <c r="Z831" s="85"/>
      <c r="AA831" s="85"/>
      <c r="AB831" s="85"/>
      <c r="AC831" s="85"/>
      <c r="AD831" s="85"/>
      <c r="AE831" s="85"/>
      <c r="AF831" s="85"/>
      <c r="AG831" s="85"/>
      <c r="AH831" s="85"/>
      <c r="AI831" s="85"/>
      <c r="AJ831" s="85"/>
      <c r="AK831" s="85"/>
      <c r="AL831" s="85"/>
      <c r="AM831" s="85"/>
      <c r="AN831" s="85"/>
      <c r="AO831" s="85"/>
      <c r="AP831" s="12"/>
    </row>
    <row r="832" spans="1:42" ht="17">
      <c r="A832" s="85"/>
      <c r="B832" s="92">
        <v>44375</v>
      </c>
      <c r="C832" s="92"/>
      <c r="D832" s="92"/>
      <c r="E832" s="92">
        <v>44375</v>
      </c>
      <c r="F832" s="16" t="s">
        <v>8518</v>
      </c>
      <c r="G832" s="5" t="s">
        <v>4890</v>
      </c>
      <c r="H832" s="87" t="s">
        <v>6955</v>
      </c>
      <c r="I832" s="87" t="s">
        <v>3242</v>
      </c>
      <c r="J832" s="85" t="s">
        <v>156</v>
      </c>
      <c r="K832" s="17" t="s">
        <v>9021</v>
      </c>
      <c r="L832" s="76" t="s">
        <v>9022</v>
      </c>
      <c r="M832" s="85" t="s">
        <v>142</v>
      </c>
      <c r="N832" s="85">
        <v>1000</v>
      </c>
      <c r="O832" s="90" t="s">
        <v>6965</v>
      </c>
      <c r="P832" s="90" t="s">
        <v>6965</v>
      </c>
      <c r="Q832" s="85">
        <v>2021</v>
      </c>
      <c r="R832" s="85" t="s">
        <v>7030</v>
      </c>
      <c r="S832" s="91" t="s">
        <v>6966</v>
      </c>
      <c r="T832" s="85"/>
      <c r="U832" s="85"/>
      <c r="V832" s="87" t="s">
        <v>139</v>
      </c>
      <c r="W832" s="85" t="s">
        <v>37</v>
      </c>
      <c r="X832" s="85"/>
      <c r="Y832" s="85"/>
      <c r="Z832" s="85"/>
      <c r="AA832" s="85"/>
      <c r="AB832" s="85"/>
      <c r="AC832" s="85"/>
      <c r="AD832" s="85"/>
      <c r="AE832" s="85"/>
      <c r="AF832" s="85"/>
      <c r="AG832" s="85"/>
      <c r="AH832" s="85"/>
      <c r="AI832" s="85"/>
      <c r="AJ832" s="85"/>
      <c r="AK832" s="85"/>
      <c r="AL832" s="85"/>
      <c r="AM832" s="85"/>
      <c r="AN832" s="85"/>
      <c r="AO832" s="85"/>
      <c r="AP832" s="12"/>
    </row>
    <row r="833" spans="1:42" ht="17">
      <c r="A833" s="85"/>
      <c r="B833" s="92">
        <v>44375</v>
      </c>
      <c r="C833" s="92"/>
      <c r="D833" s="92">
        <v>44375</v>
      </c>
      <c r="E833" s="92">
        <v>44372</v>
      </c>
      <c r="F833" s="16" t="s">
        <v>8518</v>
      </c>
      <c r="G833" s="5" t="s">
        <v>4890</v>
      </c>
      <c r="H833" s="87" t="s">
        <v>6955</v>
      </c>
      <c r="I833" s="87" t="s">
        <v>3242</v>
      </c>
      <c r="J833" s="85" t="s">
        <v>281</v>
      </c>
      <c r="K833" s="17" t="s">
        <v>5879</v>
      </c>
      <c r="L833" s="18" t="s">
        <v>8584</v>
      </c>
      <c r="M833" s="85" t="s">
        <v>327</v>
      </c>
      <c r="N833" s="85">
        <v>615.45000000000005</v>
      </c>
      <c r="O833" s="90" t="s">
        <v>6958</v>
      </c>
      <c r="P833" s="90" t="s">
        <v>6958</v>
      </c>
      <c r="Q833" s="85">
        <v>2021</v>
      </c>
      <c r="R833" s="85" t="s">
        <v>7030</v>
      </c>
      <c r="S833" s="91" t="s">
        <v>6966</v>
      </c>
      <c r="T833" s="85" t="s">
        <v>4520</v>
      </c>
      <c r="U833" s="85"/>
      <c r="V833" s="87" t="s">
        <v>139</v>
      </c>
      <c r="W833" s="85" t="s">
        <v>35</v>
      </c>
      <c r="X833" s="85"/>
      <c r="Y833" s="85"/>
      <c r="Z833" s="85"/>
      <c r="AA833" s="85"/>
      <c r="AB833" s="85"/>
      <c r="AC833" s="85"/>
      <c r="AD833" s="85"/>
      <c r="AE833" s="85"/>
      <c r="AF833" s="85"/>
      <c r="AG833" s="85"/>
      <c r="AH833" s="85"/>
      <c r="AI833" s="85"/>
      <c r="AJ833" s="85"/>
      <c r="AK833" s="85"/>
      <c r="AL833" s="85"/>
      <c r="AM833" s="85"/>
      <c r="AN833" s="85"/>
      <c r="AO833" s="85"/>
      <c r="AP833" s="12"/>
    </row>
    <row r="834" spans="1:42" ht="17">
      <c r="A834" s="85"/>
      <c r="B834" s="92">
        <v>44375</v>
      </c>
      <c r="C834" s="92"/>
      <c r="D834" s="92"/>
      <c r="E834" s="92">
        <v>44375</v>
      </c>
      <c r="F834" s="16" t="s">
        <v>8518</v>
      </c>
      <c r="G834" s="5" t="s">
        <v>4890</v>
      </c>
      <c r="H834" s="87" t="s">
        <v>6955</v>
      </c>
      <c r="I834" s="87" t="s">
        <v>3242</v>
      </c>
      <c r="J834" s="85" t="s">
        <v>6281</v>
      </c>
      <c r="K834" s="52" t="s">
        <v>5091</v>
      </c>
      <c r="L834" s="18" t="s">
        <v>9113</v>
      </c>
      <c r="M834" s="85" t="s">
        <v>141</v>
      </c>
      <c r="N834" s="85" t="s">
        <v>9114</v>
      </c>
      <c r="O834" s="90" t="s">
        <v>6965</v>
      </c>
      <c r="P834" s="90" t="s">
        <v>6965</v>
      </c>
      <c r="Q834" s="85">
        <v>2021</v>
      </c>
      <c r="R834" s="85">
        <v>6</v>
      </c>
      <c r="S834" s="91" t="s">
        <v>6966</v>
      </c>
      <c r="T834" s="85" t="s">
        <v>9115</v>
      </c>
      <c r="U834" s="85"/>
      <c r="V834" s="87" t="s">
        <v>139</v>
      </c>
      <c r="W834" s="85"/>
      <c r="X834" s="85"/>
      <c r="Y834" s="85"/>
      <c r="Z834" s="85"/>
      <c r="AA834" s="85"/>
      <c r="AB834" s="85"/>
      <c r="AC834" s="85"/>
      <c r="AD834" s="85"/>
      <c r="AE834" s="85"/>
      <c r="AF834" s="85"/>
      <c r="AG834" s="85"/>
      <c r="AH834" s="85"/>
      <c r="AI834" s="85"/>
      <c r="AJ834" s="85"/>
      <c r="AK834" s="85"/>
      <c r="AL834" s="85"/>
      <c r="AM834" s="85"/>
      <c r="AN834" s="85"/>
      <c r="AO834" s="85"/>
      <c r="AP834" s="12"/>
    </row>
    <row r="835" spans="1:42" ht="17">
      <c r="A835" s="85"/>
      <c r="B835" s="92">
        <v>44354</v>
      </c>
      <c r="C835" s="92"/>
      <c r="D835" s="92"/>
      <c r="E835" s="92">
        <v>44375</v>
      </c>
      <c r="F835" s="16"/>
      <c r="G835" s="5" t="s">
        <v>4890</v>
      </c>
      <c r="H835" s="87" t="s">
        <v>6955</v>
      </c>
      <c r="I835" s="87" t="s">
        <v>3242</v>
      </c>
      <c r="J835" s="85" t="s">
        <v>6295</v>
      </c>
      <c r="K835" s="17" t="s">
        <v>9116</v>
      </c>
      <c r="L835" s="18" t="s">
        <v>9117</v>
      </c>
      <c r="M835" s="85" t="s">
        <v>811</v>
      </c>
      <c r="N835" s="85">
        <v>664</v>
      </c>
      <c r="O835" s="90" t="s">
        <v>6957</v>
      </c>
      <c r="P835" s="90" t="s">
        <v>6957</v>
      </c>
      <c r="Q835" s="85">
        <v>2021</v>
      </c>
      <c r="R835" s="85">
        <v>6</v>
      </c>
      <c r="S835" s="91" t="s">
        <v>6966</v>
      </c>
      <c r="T835" s="85"/>
      <c r="U835" s="85"/>
      <c r="V835" s="87" t="s">
        <v>139</v>
      </c>
      <c r="W835" s="85" t="s">
        <v>37</v>
      </c>
      <c r="X835" s="85"/>
      <c r="Y835" s="85"/>
      <c r="Z835" s="85"/>
      <c r="AA835" s="85"/>
      <c r="AB835" s="85"/>
      <c r="AC835" s="85"/>
      <c r="AD835" s="85"/>
      <c r="AE835" s="85"/>
      <c r="AF835" s="85"/>
      <c r="AG835" s="85"/>
      <c r="AH835" s="85"/>
      <c r="AI835" s="85"/>
      <c r="AJ835" s="85"/>
      <c r="AK835" s="85"/>
      <c r="AL835" s="85"/>
      <c r="AM835" s="85"/>
      <c r="AN835" s="85"/>
      <c r="AO835" s="85"/>
      <c r="AP835" s="12"/>
    </row>
    <row r="836" spans="1:42" ht="17">
      <c r="A836" s="85"/>
      <c r="B836" s="92">
        <v>44375</v>
      </c>
      <c r="C836" s="92">
        <v>44384</v>
      </c>
      <c r="D836" s="92"/>
      <c r="E836" s="92">
        <v>44382</v>
      </c>
      <c r="F836" s="16" t="s">
        <v>8518</v>
      </c>
      <c r="G836" s="5" t="s">
        <v>4890</v>
      </c>
      <c r="H836" s="87" t="s">
        <v>6955</v>
      </c>
      <c r="I836" s="87" t="s">
        <v>3242</v>
      </c>
      <c r="J836" s="85" t="s">
        <v>281</v>
      </c>
      <c r="K836" s="17" t="s">
        <v>9118</v>
      </c>
      <c r="L836" s="18" t="s">
        <v>9119</v>
      </c>
      <c r="M836" s="85" t="s">
        <v>142</v>
      </c>
      <c r="N836" s="85">
        <v>1500</v>
      </c>
      <c r="O836" s="90" t="s">
        <v>6965</v>
      </c>
      <c r="P836" s="90" t="s">
        <v>6965</v>
      </c>
      <c r="Q836" s="85">
        <v>2021</v>
      </c>
      <c r="R836" s="85" t="s">
        <v>7391</v>
      </c>
      <c r="S836" s="91" t="s">
        <v>6973</v>
      </c>
      <c r="T836" s="85" t="s">
        <v>9120</v>
      </c>
      <c r="U836" s="85"/>
      <c r="V836" s="87" t="s">
        <v>139</v>
      </c>
      <c r="W836" s="85" t="s">
        <v>37</v>
      </c>
      <c r="X836" s="85"/>
      <c r="Y836" s="85"/>
      <c r="Z836" s="85"/>
      <c r="AA836" s="85"/>
      <c r="AB836" s="85"/>
      <c r="AC836" s="85"/>
      <c r="AD836" s="85"/>
      <c r="AE836" s="85"/>
      <c r="AF836" s="85"/>
      <c r="AG836" s="85"/>
      <c r="AH836" s="85"/>
      <c r="AI836" s="85"/>
      <c r="AJ836" s="85"/>
      <c r="AK836" s="85"/>
      <c r="AL836" s="85"/>
      <c r="AM836" s="85"/>
      <c r="AN836" s="85"/>
      <c r="AO836" s="85"/>
      <c r="AP836" s="12"/>
    </row>
    <row r="837" spans="1:42" ht="17">
      <c r="A837" s="85"/>
      <c r="B837" s="92">
        <v>44354</v>
      </c>
      <c r="C837" s="92"/>
      <c r="D837" s="92">
        <v>44358</v>
      </c>
      <c r="E837" s="92">
        <v>44375</v>
      </c>
      <c r="F837" s="16"/>
      <c r="G837" s="5" t="s">
        <v>4890</v>
      </c>
      <c r="H837" s="87" t="s">
        <v>6955</v>
      </c>
      <c r="I837" s="87" t="s">
        <v>3242</v>
      </c>
      <c r="J837" s="85" t="s">
        <v>6295</v>
      </c>
      <c r="K837" s="73" t="s">
        <v>9121</v>
      </c>
      <c r="L837" s="18" t="s">
        <v>9122</v>
      </c>
      <c r="M837" s="85" t="s">
        <v>811</v>
      </c>
      <c r="N837" s="85">
        <v>2985.02</v>
      </c>
      <c r="O837" s="90" t="s">
        <v>6958</v>
      </c>
      <c r="P837" s="90" t="s">
        <v>6958</v>
      </c>
      <c r="Q837" s="85">
        <v>2021</v>
      </c>
      <c r="R837" s="85" t="s">
        <v>7030</v>
      </c>
      <c r="S837" s="91" t="s">
        <v>6961</v>
      </c>
      <c r="T837" s="85" t="s">
        <v>82</v>
      </c>
      <c r="U837" s="85"/>
      <c r="V837" s="87" t="s">
        <v>139</v>
      </c>
      <c r="W837" s="85" t="s">
        <v>37</v>
      </c>
      <c r="X837" s="85"/>
      <c r="Y837" s="85"/>
      <c r="Z837" s="85"/>
      <c r="AA837" s="85"/>
      <c r="AB837" s="85"/>
      <c r="AC837" s="85"/>
      <c r="AD837" s="85"/>
      <c r="AE837" s="85"/>
      <c r="AF837" s="85"/>
      <c r="AG837" s="85"/>
      <c r="AH837" s="85"/>
      <c r="AI837" s="85"/>
      <c r="AJ837" s="85"/>
      <c r="AK837" s="85"/>
      <c r="AL837" s="85"/>
      <c r="AM837" s="85"/>
      <c r="AN837" s="85"/>
      <c r="AO837" s="85"/>
      <c r="AP837" s="12"/>
    </row>
    <row r="838" spans="1:42" ht="17">
      <c r="A838" s="85"/>
      <c r="B838" s="92">
        <v>44375</v>
      </c>
      <c r="C838" s="92"/>
      <c r="D838" s="92">
        <v>44375</v>
      </c>
      <c r="E838" s="92">
        <v>44375</v>
      </c>
      <c r="F838" s="16"/>
      <c r="G838" s="5" t="s">
        <v>4890</v>
      </c>
      <c r="H838" s="87" t="s">
        <v>6955</v>
      </c>
      <c r="I838" s="87" t="s">
        <v>3242</v>
      </c>
      <c r="J838" s="85" t="s">
        <v>6281</v>
      </c>
      <c r="K838" s="17" t="s">
        <v>9123</v>
      </c>
      <c r="L838" s="18" t="s">
        <v>9100</v>
      </c>
      <c r="M838" s="85" t="s">
        <v>282</v>
      </c>
      <c r="N838" s="85">
        <v>3880</v>
      </c>
      <c r="O838" s="90" t="s">
        <v>6958</v>
      </c>
      <c r="P838" s="90" t="s">
        <v>6958</v>
      </c>
      <c r="Q838" s="85">
        <v>2021</v>
      </c>
      <c r="R838" s="85">
        <v>6</v>
      </c>
      <c r="S838" s="91" t="s">
        <v>6966</v>
      </c>
      <c r="T838" s="85" t="s">
        <v>82</v>
      </c>
      <c r="U838" s="85"/>
      <c r="V838" s="87" t="s">
        <v>139</v>
      </c>
      <c r="W838" s="85" t="s">
        <v>37</v>
      </c>
      <c r="X838" s="85"/>
      <c r="Y838" s="85"/>
      <c r="Z838" s="85"/>
      <c r="AA838" s="85"/>
      <c r="AB838" s="85"/>
      <c r="AC838" s="85"/>
      <c r="AD838" s="85"/>
      <c r="AE838" s="85"/>
      <c r="AF838" s="85"/>
      <c r="AG838" s="85"/>
      <c r="AH838" s="85"/>
      <c r="AI838" s="85"/>
      <c r="AJ838" s="85"/>
      <c r="AK838" s="85"/>
      <c r="AL838" s="85"/>
      <c r="AM838" s="85"/>
      <c r="AN838" s="85"/>
      <c r="AO838" s="85"/>
      <c r="AP838" s="12"/>
    </row>
    <row r="839" spans="1:42" ht="17">
      <c r="A839" s="121"/>
      <c r="B839" s="92">
        <v>44375</v>
      </c>
      <c r="C839" s="92">
        <v>44382</v>
      </c>
      <c r="D839" s="124"/>
      <c r="E839" s="92">
        <v>44375</v>
      </c>
      <c r="F839" s="44"/>
      <c r="G839" s="5" t="s">
        <v>4890</v>
      </c>
      <c r="H839" s="87" t="s">
        <v>6955</v>
      </c>
      <c r="I839" s="87" t="s">
        <v>3242</v>
      </c>
      <c r="J839" s="121" t="s">
        <v>154</v>
      </c>
      <c r="K839" s="233" t="s">
        <v>4468</v>
      </c>
      <c r="L839" s="234" t="s">
        <v>9124</v>
      </c>
      <c r="M839" s="121" t="s">
        <v>200</v>
      </c>
      <c r="N839" s="121">
        <v>1000</v>
      </c>
      <c r="O839" s="131" t="s">
        <v>6965</v>
      </c>
      <c r="P839" s="131" t="s">
        <v>6965</v>
      </c>
      <c r="Q839" s="85">
        <v>2021</v>
      </c>
      <c r="R839" s="85" t="s">
        <v>7391</v>
      </c>
      <c r="S839" s="151" t="s">
        <v>6970</v>
      </c>
      <c r="T839" s="121" t="s">
        <v>9125</v>
      </c>
      <c r="U839" s="121"/>
      <c r="V839" s="87" t="s">
        <v>345</v>
      </c>
      <c r="W839" s="121" t="s">
        <v>37</v>
      </c>
      <c r="X839" s="121"/>
      <c r="Y839" s="121"/>
      <c r="Z839" s="121"/>
      <c r="AA839" s="121"/>
      <c r="AB839" s="121"/>
      <c r="AC839" s="121"/>
      <c r="AD839" s="121"/>
      <c r="AE839" s="121"/>
      <c r="AF839" s="121"/>
      <c r="AG839" s="121"/>
      <c r="AH839" s="121"/>
      <c r="AI839" s="121"/>
      <c r="AJ839" s="121"/>
      <c r="AK839" s="121"/>
      <c r="AL839" s="121"/>
      <c r="AM839" s="121"/>
      <c r="AN839" s="121"/>
      <c r="AO839" s="121"/>
      <c r="AP839" s="50"/>
    </row>
    <row r="840" spans="1:42" ht="17">
      <c r="A840" s="85"/>
      <c r="B840" s="86">
        <v>44375</v>
      </c>
      <c r="C840" s="86"/>
      <c r="D840" s="86">
        <v>44377</v>
      </c>
      <c r="E840" s="86">
        <v>44375</v>
      </c>
      <c r="F840" s="90" t="s">
        <v>6954</v>
      </c>
      <c r="G840" s="5" t="s">
        <v>4890</v>
      </c>
      <c r="H840" s="87" t="s">
        <v>6955</v>
      </c>
      <c r="I840" s="87" t="s">
        <v>3242</v>
      </c>
      <c r="J840" s="85" t="s">
        <v>178</v>
      </c>
      <c r="K840" s="93" t="s">
        <v>5023</v>
      </c>
      <c r="L840" s="85" t="s">
        <v>8595</v>
      </c>
      <c r="M840" s="85" t="s">
        <v>142</v>
      </c>
      <c r="N840" s="85">
        <v>4065</v>
      </c>
      <c r="O840" s="101" t="s">
        <v>6958</v>
      </c>
      <c r="P840" s="129">
        <v>1</v>
      </c>
      <c r="Q840" s="85">
        <v>2021</v>
      </c>
      <c r="R840" s="85" t="s">
        <v>7030</v>
      </c>
      <c r="S840" s="85" t="s">
        <v>6966</v>
      </c>
      <c r="T840" s="85"/>
      <c r="U840" s="85"/>
      <c r="V840" s="85" t="s">
        <v>139</v>
      </c>
      <c r="W840" s="85" t="s">
        <v>37</v>
      </c>
      <c r="X840" s="85"/>
      <c r="Y840" s="115"/>
      <c r="Z840" s="115"/>
      <c r="AA840" s="115"/>
      <c r="AB840" s="115"/>
      <c r="AC840" s="115"/>
      <c r="AD840" s="115"/>
      <c r="AE840" s="115"/>
      <c r="AF840" s="115"/>
      <c r="AG840" s="115"/>
      <c r="AH840" s="115"/>
      <c r="AI840" s="115"/>
      <c r="AJ840" s="115"/>
      <c r="AK840" s="115"/>
      <c r="AL840" s="115"/>
      <c r="AM840" s="115"/>
      <c r="AN840" s="115"/>
      <c r="AO840" s="115"/>
      <c r="AP840" s="84"/>
    </row>
    <row r="841" spans="1:42" ht="17">
      <c r="A841" s="85"/>
      <c r="B841" s="92">
        <v>44376</v>
      </c>
      <c r="C841" s="92">
        <v>44377</v>
      </c>
      <c r="D841" s="92"/>
      <c r="E841" s="92">
        <v>44377</v>
      </c>
      <c r="F841" s="16"/>
      <c r="G841" s="5" t="s">
        <v>4890</v>
      </c>
      <c r="H841" s="87" t="s">
        <v>6955</v>
      </c>
      <c r="I841" s="87" t="s">
        <v>3242</v>
      </c>
      <c r="J841" s="85" t="s">
        <v>6279</v>
      </c>
      <c r="K841" s="17" t="s">
        <v>9126</v>
      </c>
      <c r="L841" s="18" t="s">
        <v>9127</v>
      </c>
      <c r="M841" s="85" t="s">
        <v>9128</v>
      </c>
      <c r="N841" s="85">
        <v>2700</v>
      </c>
      <c r="O841" s="90" t="s">
        <v>6965</v>
      </c>
      <c r="P841" s="90"/>
      <c r="Q841" s="85">
        <v>2021</v>
      </c>
      <c r="R841" s="85">
        <v>7</v>
      </c>
      <c r="S841" s="91" t="s">
        <v>6973</v>
      </c>
      <c r="T841" s="85" t="s">
        <v>9129</v>
      </c>
      <c r="U841" s="85"/>
      <c r="V841" s="87" t="s">
        <v>345</v>
      </c>
      <c r="W841" s="85" t="s">
        <v>37</v>
      </c>
      <c r="X841" s="85"/>
      <c r="Y841" s="85"/>
      <c r="Z841" s="85"/>
      <c r="AA841" s="85"/>
      <c r="AB841" s="85"/>
      <c r="AC841" s="85"/>
      <c r="AD841" s="85"/>
      <c r="AE841" s="85"/>
      <c r="AF841" s="85"/>
      <c r="AG841" s="85"/>
      <c r="AH841" s="85"/>
      <c r="AI841" s="85"/>
      <c r="AJ841" s="85"/>
      <c r="AK841" s="85"/>
      <c r="AL841" s="85"/>
      <c r="AM841" s="85"/>
      <c r="AN841" s="85"/>
      <c r="AO841" s="85"/>
      <c r="AP841" s="12"/>
    </row>
    <row r="842" spans="1:42" ht="17">
      <c r="A842" s="85"/>
      <c r="B842" s="92">
        <v>44376</v>
      </c>
      <c r="C842" s="92">
        <v>44385</v>
      </c>
      <c r="D842" s="92"/>
      <c r="E842" s="92">
        <v>44376</v>
      </c>
      <c r="F842" s="16" t="s">
        <v>6976</v>
      </c>
      <c r="G842" s="5" t="s">
        <v>4890</v>
      </c>
      <c r="H842" s="87" t="s">
        <v>6955</v>
      </c>
      <c r="I842" s="87" t="s">
        <v>3242</v>
      </c>
      <c r="J842" s="85" t="s">
        <v>175</v>
      </c>
      <c r="K842" s="17" t="s">
        <v>9130</v>
      </c>
      <c r="L842" s="18" t="s">
        <v>9131</v>
      </c>
      <c r="M842" s="85" t="s">
        <v>168</v>
      </c>
      <c r="N842" s="85">
        <v>350</v>
      </c>
      <c r="O842" s="90" t="s">
        <v>6965</v>
      </c>
      <c r="P842" s="90" t="s">
        <v>6965</v>
      </c>
      <c r="Q842" s="85">
        <v>2021</v>
      </c>
      <c r="R842" s="85">
        <v>7</v>
      </c>
      <c r="S842" s="91" t="s">
        <v>6961</v>
      </c>
      <c r="T842" s="85" t="s">
        <v>9132</v>
      </c>
      <c r="U842" s="85"/>
      <c r="V842" s="87" t="s">
        <v>139</v>
      </c>
      <c r="W842" s="85" t="s">
        <v>37</v>
      </c>
      <c r="X842" s="85"/>
      <c r="Y842" s="85"/>
      <c r="Z842" s="85"/>
      <c r="AA842" s="85"/>
      <c r="AB842" s="85"/>
      <c r="AC842" s="85"/>
      <c r="AD842" s="85"/>
      <c r="AE842" s="85"/>
      <c r="AF842" s="85"/>
      <c r="AG842" s="85"/>
      <c r="AH842" s="85"/>
      <c r="AI842" s="85"/>
      <c r="AJ842" s="85"/>
      <c r="AK842" s="85"/>
      <c r="AL842" s="85"/>
      <c r="AM842" s="85"/>
      <c r="AN842" s="85"/>
      <c r="AO842" s="85"/>
      <c r="AP842" s="12"/>
    </row>
    <row r="843" spans="1:42" ht="17">
      <c r="A843" s="85"/>
      <c r="B843" s="92">
        <v>44376</v>
      </c>
      <c r="C843" s="92">
        <v>44385</v>
      </c>
      <c r="D843" s="92"/>
      <c r="E843" s="92">
        <v>44376</v>
      </c>
      <c r="F843" s="16" t="s">
        <v>6954</v>
      </c>
      <c r="G843" s="5" t="s">
        <v>4890</v>
      </c>
      <c r="H843" s="87" t="s">
        <v>6955</v>
      </c>
      <c r="I843" s="87" t="s">
        <v>3242</v>
      </c>
      <c r="J843" s="85" t="s">
        <v>156</v>
      </c>
      <c r="K843" s="73" t="s">
        <v>9133</v>
      </c>
      <c r="L843" s="33" t="s">
        <v>9134</v>
      </c>
      <c r="M843" s="85" t="s">
        <v>9135</v>
      </c>
      <c r="N843" s="85">
        <v>500</v>
      </c>
      <c r="O843" s="90" t="s">
        <v>6965</v>
      </c>
      <c r="P843" s="90" t="s">
        <v>6965</v>
      </c>
      <c r="Q843" s="85">
        <v>2021</v>
      </c>
      <c r="R843" s="85">
        <v>7</v>
      </c>
      <c r="S843" s="91" t="s">
        <v>6966</v>
      </c>
      <c r="T843" s="85"/>
      <c r="U843" s="85"/>
      <c r="V843" s="87" t="s">
        <v>139</v>
      </c>
      <c r="W843" s="85" t="s">
        <v>37</v>
      </c>
      <c r="X843" s="85"/>
      <c r="Y843" s="85"/>
      <c r="Z843" s="85"/>
      <c r="AA843" s="85"/>
      <c r="AB843" s="85"/>
      <c r="AC843" s="85"/>
      <c r="AD843" s="85"/>
      <c r="AE843" s="85"/>
      <c r="AF843" s="85"/>
      <c r="AG843" s="85"/>
      <c r="AH843" s="85"/>
      <c r="AI843" s="85"/>
      <c r="AJ843" s="85"/>
      <c r="AK843" s="85"/>
      <c r="AL843" s="85"/>
      <c r="AM843" s="85"/>
      <c r="AN843" s="85"/>
      <c r="AO843" s="85"/>
      <c r="AP843" s="12"/>
    </row>
    <row r="844" spans="1:42" ht="17">
      <c r="A844" s="85"/>
      <c r="B844" s="92">
        <v>44376</v>
      </c>
      <c r="C844" s="92"/>
      <c r="D844" s="92">
        <v>44375</v>
      </c>
      <c r="E844" s="92">
        <v>44376</v>
      </c>
      <c r="F844" s="16" t="s">
        <v>8518</v>
      </c>
      <c r="G844" s="5" t="s">
        <v>4890</v>
      </c>
      <c r="H844" s="87" t="s">
        <v>6955</v>
      </c>
      <c r="I844" s="87" t="s">
        <v>3242</v>
      </c>
      <c r="J844" s="85" t="s">
        <v>175</v>
      </c>
      <c r="K844" s="17" t="s">
        <v>6339</v>
      </c>
      <c r="L844" s="18" t="s">
        <v>9136</v>
      </c>
      <c r="M844" s="85" t="s">
        <v>1405</v>
      </c>
      <c r="N844" s="85">
        <v>250</v>
      </c>
      <c r="O844" s="90" t="s">
        <v>6958</v>
      </c>
      <c r="P844" s="90" t="s">
        <v>6958</v>
      </c>
      <c r="Q844" s="85">
        <v>2021</v>
      </c>
      <c r="R844" s="85">
        <v>6</v>
      </c>
      <c r="S844" s="91" t="s">
        <v>6966</v>
      </c>
      <c r="T844" s="85" t="s">
        <v>9137</v>
      </c>
      <c r="U844" s="85"/>
      <c r="V844" s="87" t="s">
        <v>139</v>
      </c>
      <c r="W844" s="85" t="s">
        <v>37</v>
      </c>
      <c r="X844" s="85"/>
      <c r="Y844" s="85"/>
      <c r="Z844" s="85"/>
      <c r="AA844" s="85"/>
      <c r="AB844" s="85"/>
      <c r="AC844" s="85"/>
      <c r="AD844" s="85"/>
      <c r="AE844" s="85"/>
      <c r="AF844" s="85"/>
      <c r="AG844" s="85"/>
      <c r="AH844" s="85"/>
      <c r="AI844" s="85"/>
      <c r="AJ844" s="85"/>
      <c r="AK844" s="85"/>
      <c r="AL844" s="85"/>
      <c r="AM844" s="85"/>
      <c r="AN844" s="85"/>
      <c r="AO844" s="85"/>
      <c r="AP844" s="12"/>
    </row>
    <row r="845" spans="1:42" ht="17">
      <c r="A845" s="85"/>
      <c r="B845" s="92">
        <v>44376</v>
      </c>
      <c r="C845" s="92"/>
      <c r="D845" s="92">
        <v>44375</v>
      </c>
      <c r="E845" s="92">
        <v>44376</v>
      </c>
      <c r="F845" s="16" t="s">
        <v>6954</v>
      </c>
      <c r="G845" s="5" t="s">
        <v>4890</v>
      </c>
      <c r="H845" s="87" t="s">
        <v>6955</v>
      </c>
      <c r="I845" s="87" t="s">
        <v>3242</v>
      </c>
      <c r="J845" s="85" t="s">
        <v>6281</v>
      </c>
      <c r="K845" s="17" t="s">
        <v>9123</v>
      </c>
      <c r="L845" s="18" t="s">
        <v>9100</v>
      </c>
      <c r="M845" s="85" t="s">
        <v>141</v>
      </c>
      <c r="N845" s="85">
        <v>3880</v>
      </c>
      <c r="O845" s="90" t="s">
        <v>6958</v>
      </c>
      <c r="P845" s="90" t="s">
        <v>6958</v>
      </c>
      <c r="Q845" s="85">
        <v>2021</v>
      </c>
      <c r="R845" s="85">
        <v>6</v>
      </c>
      <c r="S845" s="91" t="s">
        <v>6966</v>
      </c>
      <c r="T845" s="85" t="s">
        <v>82</v>
      </c>
      <c r="U845" s="85"/>
      <c r="V845" s="87" t="s">
        <v>139</v>
      </c>
      <c r="W845" s="85"/>
      <c r="X845" s="85"/>
      <c r="Y845" s="85"/>
      <c r="Z845" s="85"/>
      <c r="AA845" s="85"/>
      <c r="AB845" s="85"/>
      <c r="AC845" s="85"/>
      <c r="AD845" s="85"/>
      <c r="AE845" s="85"/>
      <c r="AF845" s="85"/>
      <c r="AG845" s="85"/>
      <c r="AH845" s="85"/>
      <c r="AI845" s="85"/>
      <c r="AJ845" s="85"/>
      <c r="AK845" s="85"/>
      <c r="AL845" s="85"/>
      <c r="AM845" s="85"/>
      <c r="AN845" s="85"/>
      <c r="AO845" s="85"/>
      <c r="AP845" s="12"/>
    </row>
    <row r="846" spans="1:42" ht="17">
      <c r="A846" s="85"/>
      <c r="B846" s="92">
        <v>44376</v>
      </c>
      <c r="C846" s="92"/>
      <c r="D846" s="92">
        <v>44376</v>
      </c>
      <c r="E846" s="92">
        <v>44376</v>
      </c>
      <c r="F846" s="16" t="s">
        <v>6954</v>
      </c>
      <c r="G846" s="5" t="s">
        <v>4890</v>
      </c>
      <c r="H846" s="87" t="s">
        <v>6955</v>
      </c>
      <c r="I846" s="87" t="s">
        <v>3242</v>
      </c>
      <c r="J846" s="85" t="s">
        <v>175</v>
      </c>
      <c r="K846" s="17" t="s">
        <v>9138</v>
      </c>
      <c r="L846" s="18" t="s">
        <v>9139</v>
      </c>
      <c r="M846" s="85" t="s">
        <v>287</v>
      </c>
      <c r="N846" s="85">
        <v>2700</v>
      </c>
      <c r="O846" s="90" t="s">
        <v>6958</v>
      </c>
      <c r="P846" s="90" t="s">
        <v>6958</v>
      </c>
      <c r="Q846" s="85">
        <v>2021</v>
      </c>
      <c r="R846" s="85">
        <v>6</v>
      </c>
      <c r="S846" s="91" t="s">
        <v>6966</v>
      </c>
      <c r="T846" s="85" t="s">
        <v>9140</v>
      </c>
      <c r="U846" s="85"/>
      <c r="V846" s="87" t="s">
        <v>139</v>
      </c>
      <c r="W846" s="85" t="s">
        <v>37</v>
      </c>
      <c r="X846" s="85"/>
      <c r="Y846" s="85"/>
      <c r="Z846" s="85"/>
      <c r="AA846" s="85"/>
      <c r="AB846" s="85"/>
      <c r="AC846" s="85"/>
      <c r="AD846" s="85"/>
      <c r="AE846" s="85"/>
      <c r="AF846" s="85"/>
      <c r="AG846" s="85"/>
      <c r="AH846" s="85"/>
      <c r="AI846" s="85"/>
      <c r="AJ846" s="85"/>
      <c r="AK846" s="85"/>
      <c r="AL846" s="85"/>
      <c r="AM846" s="85"/>
      <c r="AN846" s="85"/>
      <c r="AO846" s="85"/>
      <c r="AP846" s="12"/>
    </row>
    <row r="847" spans="1:42" ht="17">
      <c r="A847" s="85"/>
      <c r="B847" s="92">
        <v>44376</v>
      </c>
      <c r="C847" s="92"/>
      <c r="D847" s="92">
        <v>44376</v>
      </c>
      <c r="E847" s="92">
        <v>44376</v>
      </c>
      <c r="F847" s="16" t="s">
        <v>9141</v>
      </c>
      <c r="G847" s="5" t="s">
        <v>4890</v>
      </c>
      <c r="H847" s="87" t="s">
        <v>6955</v>
      </c>
      <c r="I847" s="87" t="s">
        <v>3242</v>
      </c>
      <c r="J847" s="85" t="s">
        <v>281</v>
      </c>
      <c r="K847" s="17" t="s">
        <v>6340</v>
      </c>
      <c r="L847" s="18" t="s">
        <v>9142</v>
      </c>
      <c r="M847" s="85" t="s">
        <v>168</v>
      </c>
      <c r="N847" s="85">
        <v>700</v>
      </c>
      <c r="O847" s="90" t="s">
        <v>6958</v>
      </c>
      <c r="P847" s="90" t="s">
        <v>6958</v>
      </c>
      <c r="Q847" s="85">
        <v>2021</v>
      </c>
      <c r="R847" s="85" t="s">
        <v>7030</v>
      </c>
      <c r="S847" s="91" t="s">
        <v>6966</v>
      </c>
      <c r="T847" s="85" t="s">
        <v>9143</v>
      </c>
      <c r="U847" s="85"/>
      <c r="V847" s="87" t="s">
        <v>139</v>
      </c>
      <c r="W847" s="85" t="s">
        <v>37</v>
      </c>
      <c r="X847" s="85"/>
      <c r="Y847" s="85"/>
      <c r="Z847" s="85"/>
      <c r="AA847" s="85"/>
      <c r="AB847" s="85"/>
      <c r="AC847" s="85"/>
      <c r="AD847" s="85"/>
      <c r="AE847" s="85"/>
      <c r="AF847" s="85"/>
      <c r="AG847" s="85"/>
      <c r="AH847" s="85"/>
      <c r="AI847" s="85"/>
      <c r="AJ847" s="85"/>
      <c r="AK847" s="85"/>
      <c r="AL847" s="85"/>
      <c r="AM847" s="85"/>
      <c r="AN847" s="85"/>
      <c r="AO847" s="85"/>
      <c r="AP847" s="12"/>
    </row>
    <row r="848" spans="1:42" ht="17">
      <c r="A848" s="85"/>
      <c r="B848" s="92">
        <v>44376</v>
      </c>
      <c r="C848" s="92"/>
      <c r="D848" s="92">
        <v>44376</v>
      </c>
      <c r="E848" s="92">
        <v>44376</v>
      </c>
      <c r="F848" s="16" t="s">
        <v>6954</v>
      </c>
      <c r="G848" s="5" t="s">
        <v>4890</v>
      </c>
      <c r="H848" s="87" t="s">
        <v>6955</v>
      </c>
      <c r="I848" s="87" t="s">
        <v>3242</v>
      </c>
      <c r="J848" s="85" t="s">
        <v>146</v>
      </c>
      <c r="K848" s="17" t="s">
        <v>5135</v>
      </c>
      <c r="L848" s="18" t="s">
        <v>9144</v>
      </c>
      <c r="M848" s="85" t="s">
        <v>142</v>
      </c>
      <c r="N848" s="85">
        <v>6555.84</v>
      </c>
      <c r="O848" s="90" t="s">
        <v>6958</v>
      </c>
      <c r="P848" s="90"/>
      <c r="Q848" s="85">
        <v>2021</v>
      </c>
      <c r="R848" s="85" t="s">
        <v>7030</v>
      </c>
      <c r="S848" s="91" t="s">
        <v>6966</v>
      </c>
      <c r="T848" s="85" t="s">
        <v>6122</v>
      </c>
      <c r="U848" s="85"/>
      <c r="V848" s="87" t="s">
        <v>139</v>
      </c>
      <c r="W848" s="85" t="s">
        <v>37</v>
      </c>
      <c r="X848" s="85"/>
      <c r="Y848" s="85"/>
      <c r="Z848" s="85"/>
      <c r="AA848" s="85"/>
      <c r="AB848" s="85"/>
      <c r="AC848" s="85"/>
      <c r="AD848" s="85"/>
      <c r="AE848" s="85"/>
      <c r="AF848" s="85"/>
      <c r="AG848" s="85"/>
      <c r="AH848" s="85"/>
      <c r="AI848" s="85"/>
      <c r="AJ848" s="85"/>
      <c r="AK848" s="85"/>
      <c r="AL848" s="85"/>
      <c r="AM848" s="85"/>
      <c r="AN848" s="85"/>
      <c r="AO848" s="85"/>
      <c r="AP848" s="12"/>
    </row>
    <row r="849" spans="1:42" ht="17">
      <c r="A849" s="85"/>
      <c r="B849" s="92">
        <v>44355</v>
      </c>
      <c r="C849" s="92"/>
      <c r="D849" s="92"/>
      <c r="E849" s="92">
        <v>44376</v>
      </c>
      <c r="F849" s="16"/>
      <c r="G849" s="5" t="s">
        <v>4890</v>
      </c>
      <c r="H849" s="87" t="s">
        <v>6955</v>
      </c>
      <c r="I849" s="87" t="s">
        <v>3242</v>
      </c>
      <c r="J849" s="85" t="s">
        <v>6295</v>
      </c>
      <c r="K849" s="17" t="s">
        <v>9145</v>
      </c>
      <c r="L849" s="18" t="s">
        <v>4090</v>
      </c>
      <c r="M849" s="85" t="s">
        <v>9146</v>
      </c>
      <c r="N849" s="85">
        <v>1342</v>
      </c>
      <c r="O849" s="90" t="s">
        <v>6965</v>
      </c>
      <c r="P849" s="90" t="s">
        <v>6965</v>
      </c>
      <c r="Q849" s="85">
        <v>2021</v>
      </c>
      <c r="R849" s="85" t="s">
        <v>7030</v>
      </c>
      <c r="S849" s="91" t="s">
        <v>6966</v>
      </c>
      <c r="T849" s="85"/>
      <c r="U849" s="85"/>
      <c r="V849" s="87" t="s">
        <v>139</v>
      </c>
      <c r="W849" s="85" t="s">
        <v>37</v>
      </c>
      <c r="X849" s="85"/>
      <c r="Y849" s="85"/>
      <c r="Z849" s="85"/>
      <c r="AA849" s="85"/>
      <c r="AB849" s="85"/>
      <c r="AC849" s="85"/>
      <c r="AD849" s="85"/>
      <c r="AE849" s="85"/>
      <c r="AF849" s="85"/>
      <c r="AG849" s="85"/>
      <c r="AH849" s="85"/>
      <c r="AI849" s="85"/>
      <c r="AJ849" s="85"/>
      <c r="AK849" s="85"/>
      <c r="AL849" s="85"/>
      <c r="AM849" s="85"/>
      <c r="AN849" s="85"/>
      <c r="AO849" s="85"/>
      <c r="AP849" s="12"/>
    </row>
    <row r="850" spans="1:42" ht="17">
      <c r="A850" s="85"/>
      <c r="B850" s="92">
        <v>44376</v>
      </c>
      <c r="C850" s="92"/>
      <c r="D850" s="92"/>
      <c r="E850" s="92">
        <v>44377</v>
      </c>
      <c r="F850" s="16" t="s">
        <v>7685</v>
      </c>
      <c r="G850" s="5" t="s">
        <v>4890</v>
      </c>
      <c r="H850" s="87" t="s">
        <v>6955</v>
      </c>
      <c r="I850" s="87" t="s">
        <v>3242</v>
      </c>
      <c r="J850" s="85" t="s">
        <v>178</v>
      </c>
      <c r="K850" s="17" t="s">
        <v>9147</v>
      </c>
      <c r="L850" s="18" t="s">
        <v>9148</v>
      </c>
      <c r="M850" s="85"/>
      <c r="N850" s="85"/>
      <c r="O850" s="90"/>
      <c r="P850" s="90" t="s">
        <v>6965</v>
      </c>
      <c r="Q850" s="85">
        <v>2021</v>
      </c>
      <c r="R850" s="85" t="s">
        <v>7391</v>
      </c>
      <c r="S850" s="91" t="s">
        <v>6966</v>
      </c>
      <c r="T850" s="85"/>
      <c r="U850" s="85"/>
      <c r="V850" s="87"/>
      <c r="W850" s="85"/>
      <c r="X850" s="85"/>
      <c r="Y850" s="85"/>
      <c r="Z850" s="85"/>
      <c r="AA850" s="85"/>
      <c r="AB850" s="85"/>
      <c r="AC850" s="85"/>
      <c r="AD850" s="85"/>
      <c r="AE850" s="85"/>
      <c r="AF850" s="85"/>
      <c r="AG850" s="85"/>
      <c r="AH850" s="85"/>
      <c r="AI850" s="85"/>
      <c r="AJ850" s="85"/>
      <c r="AK850" s="85"/>
      <c r="AL850" s="85"/>
      <c r="AM850" s="85"/>
      <c r="AN850" s="85"/>
      <c r="AO850" s="85"/>
      <c r="AP850" s="12"/>
    </row>
    <row r="851" spans="1:42" ht="17">
      <c r="A851" s="85"/>
      <c r="B851" s="92">
        <v>44376</v>
      </c>
      <c r="C851" s="92"/>
      <c r="D851" s="92">
        <v>44376</v>
      </c>
      <c r="E851" s="92">
        <v>44376</v>
      </c>
      <c r="F851" s="16" t="s">
        <v>6954</v>
      </c>
      <c r="G851" s="5" t="s">
        <v>4890</v>
      </c>
      <c r="H851" s="87" t="s">
        <v>6955</v>
      </c>
      <c r="I851" s="87" t="s">
        <v>3242</v>
      </c>
      <c r="J851" s="85" t="s">
        <v>146</v>
      </c>
      <c r="K851" s="17" t="s">
        <v>3089</v>
      </c>
      <c r="L851" s="18" t="s">
        <v>7446</v>
      </c>
      <c r="M851" s="85" t="s">
        <v>142</v>
      </c>
      <c r="N851" s="85">
        <v>1867.7</v>
      </c>
      <c r="O851" s="90" t="s">
        <v>6958</v>
      </c>
      <c r="P851" s="90"/>
      <c r="Q851" s="85" t="s">
        <v>6959</v>
      </c>
      <c r="R851" s="85" t="s">
        <v>7030</v>
      </c>
      <c r="S851" s="91" t="s">
        <v>6966</v>
      </c>
      <c r="T851" s="85" t="s">
        <v>82</v>
      </c>
      <c r="U851" s="85"/>
      <c r="V851" s="87" t="s">
        <v>139</v>
      </c>
      <c r="W851" s="85" t="s">
        <v>37</v>
      </c>
      <c r="X851" s="85"/>
      <c r="Y851" s="85"/>
      <c r="Z851" s="85"/>
      <c r="AA851" s="85"/>
      <c r="AB851" s="85"/>
      <c r="AC851" s="85"/>
      <c r="AD851" s="85"/>
      <c r="AE851" s="85"/>
      <c r="AF851" s="85"/>
      <c r="AG851" s="85"/>
      <c r="AH851" s="85"/>
      <c r="AI851" s="85"/>
      <c r="AJ851" s="85"/>
      <c r="AK851" s="85"/>
      <c r="AL851" s="85"/>
      <c r="AM851" s="85"/>
      <c r="AN851" s="85"/>
      <c r="AO851" s="85"/>
      <c r="AP851" s="12"/>
    </row>
    <row r="852" spans="1:42" ht="17">
      <c r="A852" s="85"/>
      <c r="B852" s="92">
        <v>44376</v>
      </c>
      <c r="C852" s="92">
        <v>44384</v>
      </c>
      <c r="D852" s="92"/>
      <c r="E852" s="92">
        <v>44376</v>
      </c>
      <c r="F852" s="16" t="s">
        <v>8518</v>
      </c>
      <c r="G852" s="5" t="s">
        <v>4890</v>
      </c>
      <c r="H852" s="87" t="s">
        <v>6955</v>
      </c>
      <c r="I852" s="87" t="s">
        <v>3242</v>
      </c>
      <c r="J852" s="85" t="s">
        <v>156</v>
      </c>
      <c r="K852" s="17" t="s">
        <v>9149</v>
      </c>
      <c r="L852" s="18" t="s">
        <v>9150</v>
      </c>
      <c r="M852" s="85" t="s">
        <v>142</v>
      </c>
      <c r="N852" s="85">
        <v>1000</v>
      </c>
      <c r="O852" s="90" t="s">
        <v>6965</v>
      </c>
      <c r="P852" s="90" t="s">
        <v>6965</v>
      </c>
      <c r="Q852" s="85">
        <v>2021</v>
      </c>
      <c r="R852" s="85">
        <v>7</v>
      </c>
      <c r="S852" s="91" t="s">
        <v>6966</v>
      </c>
      <c r="T852" s="85"/>
      <c r="U852" s="85"/>
      <c r="V852" s="87" t="s">
        <v>139</v>
      </c>
      <c r="W852" s="85" t="s">
        <v>37</v>
      </c>
      <c r="X852" s="85"/>
      <c r="Y852" s="85"/>
      <c r="Z852" s="85"/>
      <c r="AA852" s="85"/>
      <c r="AB852" s="85"/>
      <c r="AC852" s="85"/>
      <c r="AD852" s="85"/>
      <c r="AE852" s="85"/>
      <c r="AF852" s="85"/>
      <c r="AG852" s="85"/>
      <c r="AH852" s="85"/>
      <c r="AI852" s="85"/>
      <c r="AJ852" s="85"/>
      <c r="AK852" s="85"/>
      <c r="AL852" s="85"/>
      <c r="AM852" s="85"/>
      <c r="AN852" s="85"/>
      <c r="AO852" s="85"/>
      <c r="AP852" s="12"/>
    </row>
    <row r="853" spans="1:42" ht="17">
      <c r="A853" s="85"/>
      <c r="B853" s="92">
        <v>44375</v>
      </c>
      <c r="C853" s="92"/>
      <c r="D853" s="92"/>
      <c r="E853" s="92">
        <v>44382</v>
      </c>
      <c r="F853" s="16" t="s">
        <v>7685</v>
      </c>
      <c r="G853" s="5" t="s">
        <v>4890</v>
      </c>
      <c r="H853" s="87" t="s">
        <v>6955</v>
      </c>
      <c r="I853" s="87" t="s">
        <v>3242</v>
      </c>
      <c r="J853" s="85" t="s">
        <v>6302</v>
      </c>
      <c r="K853" s="17" t="s">
        <v>9151</v>
      </c>
      <c r="L853" s="18" t="s">
        <v>9152</v>
      </c>
      <c r="M853" s="85"/>
      <c r="N853" s="85"/>
      <c r="O853" s="90" t="s">
        <v>6982</v>
      </c>
      <c r="P853" s="90"/>
      <c r="Q853" s="85">
        <v>2021</v>
      </c>
      <c r="R853" s="85">
        <v>0</v>
      </c>
      <c r="S853" s="91" t="s">
        <v>6966</v>
      </c>
      <c r="T853" s="85" t="s">
        <v>9153</v>
      </c>
      <c r="U853" s="85"/>
      <c r="V853" s="87"/>
      <c r="W853" s="85" t="s">
        <v>37</v>
      </c>
      <c r="X853" s="85"/>
      <c r="Y853" s="85"/>
      <c r="Z853" s="85"/>
      <c r="AA853" s="85"/>
      <c r="AB853" s="85"/>
      <c r="AC853" s="85"/>
      <c r="AD853" s="85"/>
      <c r="AE853" s="85"/>
      <c r="AF853" s="85"/>
      <c r="AG853" s="85"/>
      <c r="AH853" s="85"/>
      <c r="AI853" s="85"/>
      <c r="AJ853" s="85"/>
      <c r="AK853" s="85"/>
      <c r="AL853" s="85"/>
      <c r="AM853" s="85"/>
      <c r="AN853" s="85"/>
      <c r="AO853" s="85"/>
      <c r="AP853" s="12"/>
    </row>
    <row r="854" spans="1:42" ht="17">
      <c r="A854" s="85"/>
      <c r="B854" s="92">
        <v>44376</v>
      </c>
      <c r="C854" s="92">
        <v>44377</v>
      </c>
      <c r="D854" s="92"/>
      <c r="E854" s="92">
        <v>44376</v>
      </c>
      <c r="F854" s="16" t="s">
        <v>8640</v>
      </c>
      <c r="G854" s="5" t="s">
        <v>4890</v>
      </c>
      <c r="H854" s="87" t="s">
        <v>6955</v>
      </c>
      <c r="I854" s="87" t="s">
        <v>3242</v>
      </c>
      <c r="J854" s="85" t="s">
        <v>6279</v>
      </c>
      <c r="K854" s="17" t="s">
        <v>9154</v>
      </c>
      <c r="L854" s="18" t="s">
        <v>4157</v>
      </c>
      <c r="M854" s="85" t="s">
        <v>9155</v>
      </c>
      <c r="N854" s="85">
        <v>1300</v>
      </c>
      <c r="O854" s="90" t="s">
        <v>6957</v>
      </c>
      <c r="P854" s="90"/>
      <c r="Q854" s="85">
        <v>2021</v>
      </c>
      <c r="R854" s="85">
        <v>6</v>
      </c>
      <c r="S854" s="91" t="s">
        <v>6973</v>
      </c>
      <c r="T854" s="85"/>
      <c r="U854" s="85"/>
      <c r="V854" s="87" t="s">
        <v>139</v>
      </c>
      <c r="W854" s="85" t="s">
        <v>37</v>
      </c>
      <c r="X854" s="85"/>
      <c r="Y854" s="85"/>
      <c r="Z854" s="85"/>
      <c r="AA854" s="85"/>
      <c r="AB854" s="85"/>
      <c r="AC854" s="85"/>
      <c r="AD854" s="85"/>
      <c r="AE854" s="85"/>
      <c r="AF854" s="85"/>
      <c r="AG854" s="85"/>
      <c r="AH854" s="85"/>
      <c r="AI854" s="85"/>
      <c r="AJ854" s="85"/>
      <c r="AK854" s="85"/>
      <c r="AL854" s="85"/>
      <c r="AM854" s="85"/>
      <c r="AN854" s="85"/>
      <c r="AO854" s="85"/>
      <c r="AP854" s="12"/>
    </row>
    <row r="855" spans="1:42" ht="17">
      <c r="A855" s="85"/>
      <c r="B855" s="92">
        <v>44376</v>
      </c>
      <c r="C855" s="92"/>
      <c r="D855" s="92"/>
      <c r="E855" s="92">
        <v>44376</v>
      </c>
      <c r="F855" s="16" t="s">
        <v>8518</v>
      </c>
      <c r="G855" s="5" t="s">
        <v>4890</v>
      </c>
      <c r="H855" s="87" t="s">
        <v>6955</v>
      </c>
      <c r="I855" s="87" t="s">
        <v>3242</v>
      </c>
      <c r="J855" s="85" t="s">
        <v>156</v>
      </c>
      <c r="K855" s="183">
        <v>2026732453</v>
      </c>
      <c r="L855" s="76" t="s">
        <v>9156</v>
      </c>
      <c r="M855" s="85" t="s">
        <v>142</v>
      </c>
      <c r="N855" s="85">
        <v>1000</v>
      </c>
      <c r="O855" s="90" t="s">
        <v>6965</v>
      </c>
      <c r="P855" s="90" t="s">
        <v>6965</v>
      </c>
      <c r="Q855" s="85" t="s">
        <v>6959</v>
      </c>
      <c r="R855" s="85" t="s">
        <v>7391</v>
      </c>
      <c r="S855" s="91" t="s">
        <v>6966</v>
      </c>
      <c r="T855" s="85"/>
      <c r="U855" s="85"/>
      <c r="V855" s="87"/>
      <c r="W855" s="85"/>
      <c r="X855" s="85"/>
      <c r="Y855" s="85"/>
      <c r="Z855" s="85"/>
      <c r="AA855" s="85"/>
      <c r="AB855" s="85"/>
      <c r="AC855" s="85"/>
      <c r="AD855" s="85"/>
      <c r="AE855" s="85"/>
      <c r="AF855" s="85"/>
      <c r="AG855" s="85"/>
      <c r="AH855" s="85"/>
      <c r="AI855" s="85"/>
      <c r="AJ855" s="85"/>
      <c r="AK855" s="85"/>
      <c r="AL855" s="85"/>
      <c r="AM855" s="85"/>
      <c r="AN855" s="85"/>
      <c r="AO855" s="85"/>
      <c r="AP855" s="12"/>
    </row>
    <row r="856" spans="1:42" ht="17">
      <c r="A856" s="85"/>
      <c r="B856" s="92">
        <v>44376</v>
      </c>
      <c r="C856" s="92" t="s">
        <v>7333</v>
      </c>
      <c r="D856" s="92">
        <v>44376</v>
      </c>
      <c r="E856" s="92">
        <v>44376</v>
      </c>
      <c r="F856" s="16" t="s">
        <v>6954</v>
      </c>
      <c r="G856" s="5" t="s">
        <v>4890</v>
      </c>
      <c r="H856" s="87" t="s">
        <v>6955</v>
      </c>
      <c r="I856" s="87" t="s">
        <v>3242</v>
      </c>
      <c r="J856" s="85" t="s">
        <v>281</v>
      </c>
      <c r="K856" s="17" t="s">
        <v>5319</v>
      </c>
      <c r="L856" s="18" t="s">
        <v>9157</v>
      </c>
      <c r="M856" s="85" t="s">
        <v>142</v>
      </c>
      <c r="N856" s="85">
        <v>737</v>
      </c>
      <c r="O856" s="90" t="s">
        <v>6958</v>
      </c>
      <c r="P856" s="90" t="s">
        <v>6958</v>
      </c>
      <c r="Q856" s="85" t="s">
        <v>6959</v>
      </c>
      <c r="R856" s="85" t="s">
        <v>7030</v>
      </c>
      <c r="S856" s="91" t="s">
        <v>6966</v>
      </c>
      <c r="T856" s="85" t="s">
        <v>4520</v>
      </c>
      <c r="U856" s="85"/>
      <c r="V856" s="87" t="s">
        <v>139</v>
      </c>
      <c r="W856" s="85" t="s">
        <v>37</v>
      </c>
      <c r="X856" s="85"/>
      <c r="Y856" s="85"/>
      <c r="Z856" s="85"/>
      <c r="AA856" s="85"/>
      <c r="AB856" s="85"/>
      <c r="AC856" s="85"/>
      <c r="AD856" s="85"/>
      <c r="AE856" s="85"/>
      <c r="AF856" s="85"/>
      <c r="AG856" s="85"/>
      <c r="AH856" s="85"/>
      <c r="AI856" s="85"/>
      <c r="AJ856" s="85"/>
      <c r="AK856" s="85"/>
      <c r="AL856" s="85"/>
      <c r="AM856" s="85"/>
      <c r="AN856" s="85"/>
      <c r="AO856" s="85"/>
      <c r="AP856" s="12"/>
    </row>
    <row r="857" spans="1:42" ht="17">
      <c r="A857" s="85"/>
      <c r="B857" s="92">
        <v>44376</v>
      </c>
      <c r="C857" s="92"/>
      <c r="D857" s="92">
        <v>44376</v>
      </c>
      <c r="E857" s="92">
        <v>44376</v>
      </c>
      <c r="F857" s="16" t="s">
        <v>6954</v>
      </c>
      <c r="G857" s="5" t="s">
        <v>4890</v>
      </c>
      <c r="H857" s="87" t="s">
        <v>6955</v>
      </c>
      <c r="I857" s="87" t="s">
        <v>3242</v>
      </c>
      <c r="J857" s="85" t="s">
        <v>281</v>
      </c>
      <c r="K857" s="17" t="s">
        <v>2914</v>
      </c>
      <c r="L857" s="18" t="s">
        <v>7243</v>
      </c>
      <c r="M857" s="85" t="s">
        <v>225</v>
      </c>
      <c r="N857" s="85">
        <v>716.66</v>
      </c>
      <c r="O857" s="90" t="s">
        <v>6958</v>
      </c>
      <c r="P857" s="90" t="s">
        <v>6958</v>
      </c>
      <c r="Q857" s="85" t="s">
        <v>6959</v>
      </c>
      <c r="R857" s="85" t="s">
        <v>7030</v>
      </c>
      <c r="S857" s="91" t="s">
        <v>6966</v>
      </c>
      <c r="T857" s="85" t="s">
        <v>4520</v>
      </c>
      <c r="U857" s="85"/>
      <c r="V857" s="87" t="s">
        <v>139</v>
      </c>
      <c r="W857" s="85" t="s">
        <v>37</v>
      </c>
      <c r="X857" s="85"/>
      <c r="Y857" s="85"/>
      <c r="Z857" s="85"/>
      <c r="AA857" s="85"/>
      <c r="AB857" s="85"/>
      <c r="AC857" s="85"/>
      <c r="AD857" s="85"/>
      <c r="AE857" s="85"/>
      <c r="AF857" s="85"/>
      <c r="AG857" s="85"/>
      <c r="AH857" s="85"/>
      <c r="AI857" s="85"/>
      <c r="AJ857" s="85"/>
      <c r="AK857" s="85"/>
      <c r="AL857" s="85"/>
      <c r="AM857" s="85"/>
      <c r="AN857" s="85"/>
      <c r="AO857" s="85"/>
      <c r="AP857" s="12"/>
    </row>
    <row r="858" spans="1:42" ht="17">
      <c r="A858" s="85"/>
      <c r="B858" s="92">
        <v>44376</v>
      </c>
      <c r="C858" s="92"/>
      <c r="D858" s="92">
        <v>44376</v>
      </c>
      <c r="E858" s="92">
        <v>44376</v>
      </c>
      <c r="F858" s="90" t="s">
        <v>6954</v>
      </c>
      <c r="G858" s="5" t="s">
        <v>4890</v>
      </c>
      <c r="H858" s="87" t="s">
        <v>6955</v>
      </c>
      <c r="I858" s="87" t="s">
        <v>3242</v>
      </c>
      <c r="J858" s="85" t="s">
        <v>5487</v>
      </c>
      <c r="K858" s="188" t="s">
        <v>6054</v>
      </c>
      <c r="L858" s="172" t="s">
        <v>8895</v>
      </c>
      <c r="M858" s="87" t="s">
        <v>142</v>
      </c>
      <c r="N858" s="85">
        <v>2130.96</v>
      </c>
      <c r="O858" s="90" t="s">
        <v>6958</v>
      </c>
      <c r="P858" s="90" t="s">
        <v>6958</v>
      </c>
      <c r="Q858" s="85">
        <v>2021</v>
      </c>
      <c r="R858" s="85" t="s">
        <v>7030</v>
      </c>
      <c r="S858" s="91" t="s">
        <v>6966</v>
      </c>
      <c r="T858" s="85" t="s">
        <v>7375</v>
      </c>
      <c r="U858" s="85"/>
      <c r="V858" s="87" t="s">
        <v>139</v>
      </c>
      <c r="W858" s="85" t="s">
        <v>35</v>
      </c>
      <c r="X858" s="85"/>
      <c r="Y858" s="85"/>
      <c r="Z858" s="85"/>
      <c r="AA858" s="85"/>
      <c r="AB858" s="85"/>
      <c r="AC858" s="85"/>
      <c r="AD858" s="85"/>
      <c r="AE858" s="85"/>
      <c r="AF858" s="85"/>
      <c r="AG858" s="85"/>
      <c r="AH858" s="85"/>
      <c r="AI858" s="85"/>
      <c r="AJ858" s="85"/>
      <c r="AK858" s="85"/>
      <c r="AL858" s="85"/>
      <c r="AM858" s="85"/>
      <c r="AN858" s="85"/>
      <c r="AO858" s="85"/>
      <c r="AP858" s="12"/>
    </row>
    <row r="859" spans="1:42" ht="17">
      <c r="A859" s="85"/>
      <c r="B859" s="92">
        <v>44376</v>
      </c>
      <c r="C859" s="92"/>
      <c r="D859" s="92">
        <v>44377</v>
      </c>
      <c r="E859" s="92">
        <v>44376</v>
      </c>
      <c r="F859" s="16" t="s">
        <v>6954</v>
      </c>
      <c r="G859" s="5" t="s">
        <v>4890</v>
      </c>
      <c r="H859" s="87" t="s">
        <v>6955</v>
      </c>
      <c r="I859" s="87" t="s">
        <v>3242</v>
      </c>
      <c r="J859" s="85" t="s">
        <v>6295</v>
      </c>
      <c r="K859" s="73" t="s">
        <v>9158</v>
      </c>
      <c r="L859" s="18" t="s">
        <v>9159</v>
      </c>
      <c r="M859" s="85" t="s">
        <v>142</v>
      </c>
      <c r="N859" s="85">
        <v>222</v>
      </c>
      <c r="O859" s="90" t="s">
        <v>6958</v>
      </c>
      <c r="P859" s="90" t="s">
        <v>6958</v>
      </c>
      <c r="Q859" s="85">
        <v>2021</v>
      </c>
      <c r="R859" s="85" t="s">
        <v>7030</v>
      </c>
      <c r="S859" s="91" t="s">
        <v>6966</v>
      </c>
      <c r="T859" s="85" t="s">
        <v>7375</v>
      </c>
      <c r="U859" s="85"/>
      <c r="V859" s="87" t="s">
        <v>139</v>
      </c>
      <c r="W859" s="85" t="s">
        <v>37</v>
      </c>
      <c r="X859" s="85"/>
      <c r="Y859" s="85"/>
      <c r="Z859" s="85"/>
      <c r="AA859" s="85"/>
      <c r="AB859" s="85"/>
      <c r="AC859" s="85"/>
      <c r="AD859" s="85"/>
      <c r="AE859" s="85"/>
      <c r="AF859" s="85"/>
      <c r="AG859" s="85"/>
      <c r="AH859" s="85"/>
      <c r="AI859" s="85"/>
      <c r="AJ859" s="85"/>
      <c r="AK859" s="85"/>
      <c r="AL859" s="85"/>
      <c r="AM859" s="85"/>
      <c r="AN859" s="85"/>
      <c r="AO859" s="85"/>
      <c r="AP859" s="12"/>
    </row>
    <row r="860" spans="1:42" ht="17">
      <c r="A860" s="85"/>
      <c r="B860" s="92">
        <v>44376</v>
      </c>
      <c r="C860" s="92"/>
      <c r="D860" s="92"/>
      <c r="E860" s="92">
        <v>44376</v>
      </c>
      <c r="F860" s="16" t="s">
        <v>8640</v>
      </c>
      <c r="G860" s="5" t="s">
        <v>4890</v>
      </c>
      <c r="H860" s="87" t="s">
        <v>6955</v>
      </c>
      <c r="I860" s="87" t="s">
        <v>3242</v>
      </c>
      <c r="J860" s="85" t="s">
        <v>156</v>
      </c>
      <c r="K860" s="183">
        <v>300206</v>
      </c>
      <c r="L860" s="76" t="s">
        <v>4441</v>
      </c>
      <c r="M860" s="85" t="s">
        <v>9160</v>
      </c>
      <c r="N860" s="85">
        <v>1000</v>
      </c>
      <c r="O860" s="90" t="s">
        <v>6965</v>
      </c>
      <c r="P860" s="90" t="s">
        <v>6965</v>
      </c>
      <c r="Q860" s="85" t="s">
        <v>6959</v>
      </c>
      <c r="R860" s="85" t="s">
        <v>7391</v>
      </c>
      <c r="S860" s="91" t="s">
        <v>6966</v>
      </c>
      <c r="T860" s="85"/>
      <c r="U860" s="85"/>
      <c r="V860" s="87"/>
      <c r="W860" s="85"/>
      <c r="X860" s="85"/>
      <c r="Y860" s="85"/>
      <c r="Z860" s="85"/>
      <c r="AA860" s="85"/>
      <c r="AB860" s="85"/>
      <c r="AC860" s="85"/>
      <c r="AD860" s="85"/>
      <c r="AE860" s="85"/>
      <c r="AF860" s="85"/>
      <c r="AG860" s="85"/>
      <c r="AH860" s="85"/>
      <c r="AI860" s="85"/>
      <c r="AJ860" s="85"/>
      <c r="AK860" s="85"/>
      <c r="AL860" s="85"/>
      <c r="AM860" s="85"/>
      <c r="AN860" s="85"/>
      <c r="AO860" s="85"/>
      <c r="AP860" s="12"/>
    </row>
    <row r="861" spans="1:42" ht="17">
      <c r="A861" s="85"/>
      <c r="B861" s="92">
        <v>44376</v>
      </c>
      <c r="C861" s="92"/>
      <c r="D861" s="92"/>
      <c r="E861" s="92">
        <v>44377</v>
      </c>
      <c r="F861" s="16" t="s">
        <v>7685</v>
      </c>
      <c r="G861" s="5" t="s">
        <v>4890</v>
      </c>
      <c r="H861" s="87" t="s">
        <v>6955</v>
      </c>
      <c r="I861" s="87" t="s">
        <v>3242</v>
      </c>
      <c r="J861" s="85" t="s">
        <v>178</v>
      </c>
      <c r="K861" s="17">
        <v>4660225</v>
      </c>
      <c r="L861" s="18"/>
      <c r="M861" s="85"/>
      <c r="N861" s="85"/>
      <c r="O861" s="90" t="s">
        <v>6982</v>
      </c>
      <c r="P861" s="90" t="s">
        <v>6982</v>
      </c>
      <c r="Q861" s="85">
        <v>2021</v>
      </c>
      <c r="R861" s="85" t="s">
        <v>7391</v>
      </c>
      <c r="S861" s="91" t="s">
        <v>6966</v>
      </c>
      <c r="T861" s="85"/>
      <c r="U861" s="85"/>
      <c r="V861" s="87"/>
      <c r="W861" s="85"/>
      <c r="X861" s="85"/>
      <c r="Y861" s="85"/>
      <c r="Z861" s="85"/>
      <c r="AA861" s="85"/>
      <c r="AB861" s="85"/>
      <c r="AC861" s="85"/>
      <c r="AD861" s="85"/>
      <c r="AE861" s="85"/>
      <c r="AF861" s="85"/>
      <c r="AG861" s="85"/>
      <c r="AH861" s="85"/>
      <c r="AI861" s="85"/>
      <c r="AJ861" s="85"/>
      <c r="AK861" s="85"/>
      <c r="AL861" s="85"/>
      <c r="AM861" s="85"/>
      <c r="AN861" s="85"/>
      <c r="AO861" s="85"/>
      <c r="AP861" s="12"/>
    </row>
    <row r="862" spans="1:42" ht="17">
      <c r="A862" s="85"/>
      <c r="B862" s="92">
        <v>44376</v>
      </c>
      <c r="C862" s="92" t="s">
        <v>7333</v>
      </c>
      <c r="D862" s="92">
        <v>44376</v>
      </c>
      <c r="E862" s="92">
        <v>44376</v>
      </c>
      <c r="F862" s="16" t="s">
        <v>6954</v>
      </c>
      <c r="G862" s="5" t="s">
        <v>4890</v>
      </c>
      <c r="H862" s="87" t="s">
        <v>6955</v>
      </c>
      <c r="I862" s="87" t="s">
        <v>3242</v>
      </c>
      <c r="J862" s="85" t="s">
        <v>281</v>
      </c>
      <c r="K862" s="17" t="s">
        <v>9161</v>
      </c>
      <c r="L862" s="18" t="s">
        <v>9162</v>
      </c>
      <c r="M862" s="85" t="s">
        <v>142</v>
      </c>
      <c r="N862" s="85">
        <v>1407</v>
      </c>
      <c r="O862" s="90" t="s">
        <v>6958</v>
      </c>
      <c r="P862" s="90" t="s">
        <v>6958</v>
      </c>
      <c r="Q862" s="85">
        <v>2021</v>
      </c>
      <c r="R862" s="85" t="s">
        <v>7030</v>
      </c>
      <c r="S862" s="91" t="s">
        <v>6966</v>
      </c>
      <c r="T862" s="85" t="s">
        <v>4520</v>
      </c>
      <c r="U862" s="85"/>
      <c r="V862" s="87" t="s">
        <v>139</v>
      </c>
      <c r="W862" s="85" t="s">
        <v>37</v>
      </c>
      <c r="X862" s="85"/>
      <c r="Y862" s="85"/>
      <c r="Z862" s="85"/>
      <c r="AA862" s="85"/>
      <c r="AB862" s="85"/>
      <c r="AC862" s="85"/>
      <c r="AD862" s="85"/>
      <c r="AE862" s="85"/>
      <c r="AF862" s="85"/>
      <c r="AG862" s="85"/>
      <c r="AH862" s="85"/>
      <c r="AI862" s="85"/>
      <c r="AJ862" s="85"/>
      <c r="AK862" s="85"/>
      <c r="AL862" s="85"/>
      <c r="AM862" s="85"/>
      <c r="AN862" s="85"/>
      <c r="AO862" s="85"/>
      <c r="AP862" s="12"/>
    </row>
    <row r="863" spans="1:42" ht="17">
      <c r="A863" s="85"/>
      <c r="B863" s="92">
        <v>44354</v>
      </c>
      <c r="C863" s="92"/>
      <c r="D863" s="92"/>
      <c r="E863" s="92">
        <v>44376</v>
      </c>
      <c r="F863" s="16" t="s">
        <v>6976</v>
      </c>
      <c r="G863" s="5" t="s">
        <v>4890</v>
      </c>
      <c r="H863" s="87" t="s">
        <v>6955</v>
      </c>
      <c r="I863" s="87" t="s">
        <v>3242</v>
      </c>
      <c r="J863" s="85" t="s">
        <v>6295</v>
      </c>
      <c r="K863" s="17" t="s">
        <v>9163</v>
      </c>
      <c r="L863" s="18" t="s">
        <v>9164</v>
      </c>
      <c r="M863" s="85" t="s">
        <v>163</v>
      </c>
      <c r="N863" s="85" t="s">
        <v>434</v>
      </c>
      <c r="O863" s="90" t="s">
        <v>6965</v>
      </c>
      <c r="P863" s="90" t="s">
        <v>6965</v>
      </c>
      <c r="Q863" s="85">
        <v>2021</v>
      </c>
      <c r="R863" s="85" t="s">
        <v>7391</v>
      </c>
      <c r="S863" s="91" t="s">
        <v>6961</v>
      </c>
      <c r="T863" s="85"/>
      <c r="U863" s="85"/>
      <c r="V863" s="87" t="s">
        <v>139</v>
      </c>
      <c r="W863" s="85" t="s">
        <v>37</v>
      </c>
      <c r="X863" s="85"/>
      <c r="Y863" s="85"/>
      <c r="Z863" s="85"/>
      <c r="AA863" s="85"/>
      <c r="AB863" s="85"/>
      <c r="AC863" s="85"/>
      <c r="AD863" s="85"/>
      <c r="AE863" s="85"/>
      <c r="AF863" s="85"/>
      <c r="AG863" s="85"/>
      <c r="AH863" s="85"/>
      <c r="AI863" s="85"/>
      <c r="AJ863" s="85"/>
      <c r="AK863" s="85"/>
      <c r="AL863" s="85"/>
      <c r="AM863" s="85"/>
      <c r="AN863" s="85"/>
      <c r="AO863" s="85"/>
      <c r="AP863" s="12"/>
    </row>
    <row r="864" spans="1:42" ht="17">
      <c r="A864" s="85"/>
      <c r="B864" s="92">
        <v>44376</v>
      </c>
      <c r="C864" s="92"/>
      <c r="D864" s="92">
        <v>44376</v>
      </c>
      <c r="E864" s="92" t="s">
        <v>9165</v>
      </c>
      <c r="F864" s="16" t="s">
        <v>6954</v>
      </c>
      <c r="G864" s="5" t="s">
        <v>4890</v>
      </c>
      <c r="H864" s="87" t="s">
        <v>6955</v>
      </c>
      <c r="I864" s="87" t="s">
        <v>3242</v>
      </c>
      <c r="J864" s="85" t="s">
        <v>6302</v>
      </c>
      <c r="K864" s="17" t="s">
        <v>6342</v>
      </c>
      <c r="L864" s="18" t="s">
        <v>9166</v>
      </c>
      <c r="M864" s="85" t="s">
        <v>9167</v>
      </c>
      <c r="N864" s="85">
        <v>4800</v>
      </c>
      <c r="O864" s="90" t="s">
        <v>6958</v>
      </c>
      <c r="P864" s="90"/>
      <c r="Q864" s="85">
        <v>2021</v>
      </c>
      <c r="R864" s="85">
        <v>6</v>
      </c>
      <c r="S864" s="91" t="s">
        <v>6973</v>
      </c>
      <c r="T864" s="85" t="s">
        <v>9168</v>
      </c>
      <c r="U864" s="85"/>
      <c r="V864" s="87" t="s">
        <v>139</v>
      </c>
      <c r="W864" s="85" t="s">
        <v>37</v>
      </c>
      <c r="X864" s="85"/>
      <c r="Y864" s="85"/>
      <c r="Z864" s="85"/>
      <c r="AA864" s="85"/>
      <c r="AB864" s="85"/>
      <c r="AC864" s="85"/>
      <c r="AD864" s="85"/>
      <c r="AE864" s="85"/>
      <c r="AF864" s="85"/>
      <c r="AG864" s="85"/>
      <c r="AH864" s="85"/>
      <c r="AI864" s="85"/>
      <c r="AJ864" s="85"/>
      <c r="AK864" s="85"/>
      <c r="AL864" s="85"/>
      <c r="AM864" s="85"/>
      <c r="AN864" s="85"/>
      <c r="AO864" s="85"/>
      <c r="AP864" s="12"/>
    </row>
    <row r="865" spans="1:42" ht="17">
      <c r="A865" s="85"/>
      <c r="B865" s="92">
        <v>44376</v>
      </c>
      <c r="C865" s="92">
        <v>44380</v>
      </c>
      <c r="D865" s="92"/>
      <c r="E865" s="92">
        <v>44376</v>
      </c>
      <c r="F865" s="16" t="s">
        <v>6954</v>
      </c>
      <c r="G865" s="5" t="s">
        <v>4890</v>
      </c>
      <c r="H865" s="87" t="s">
        <v>6955</v>
      </c>
      <c r="I865" s="87" t="s">
        <v>3242</v>
      </c>
      <c r="J865" s="85" t="s">
        <v>5487</v>
      </c>
      <c r="K865" s="17" t="s">
        <v>6330</v>
      </c>
      <c r="L865" s="18" t="s">
        <v>8950</v>
      </c>
      <c r="M865" s="85" t="s">
        <v>7080</v>
      </c>
      <c r="N865" s="85">
        <v>688</v>
      </c>
      <c r="O865" s="90" t="s">
        <v>6965</v>
      </c>
      <c r="P865" s="90" t="s">
        <v>6965</v>
      </c>
      <c r="Q865" s="85">
        <v>2021</v>
      </c>
      <c r="R865" s="85" t="s">
        <v>7391</v>
      </c>
      <c r="S865" s="91" t="s">
        <v>6973</v>
      </c>
      <c r="T865" s="85" t="s">
        <v>9169</v>
      </c>
      <c r="U865" s="85"/>
      <c r="V865" s="87" t="s">
        <v>139</v>
      </c>
      <c r="W865" s="85" t="s">
        <v>37</v>
      </c>
      <c r="X865" s="85"/>
      <c r="Y865" s="85"/>
      <c r="Z865" s="85"/>
      <c r="AA865" s="85"/>
      <c r="AB865" s="85"/>
      <c r="AC865" s="85"/>
      <c r="AD865" s="85"/>
      <c r="AE865" s="85"/>
      <c r="AF865" s="85"/>
      <c r="AG865" s="85"/>
      <c r="AH865" s="85"/>
      <c r="AI865" s="85"/>
      <c r="AJ865" s="85"/>
      <c r="AK865" s="85"/>
      <c r="AL865" s="85"/>
      <c r="AM865" s="85"/>
      <c r="AN865" s="85"/>
      <c r="AO865" s="85"/>
      <c r="AP865" s="12"/>
    </row>
    <row r="866" spans="1:42" ht="17">
      <c r="A866" s="85"/>
      <c r="B866" s="92">
        <v>44376</v>
      </c>
      <c r="C866" s="92"/>
      <c r="D866" s="92"/>
      <c r="E866" s="92">
        <v>44376</v>
      </c>
      <c r="F866" s="16" t="s">
        <v>7685</v>
      </c>
      <c r="G866" s="5" t="s">
        <v>4890</v>
      </c>
      <c r="H866" s="87" t="s">
        <v>6955</v>
      </c>
      <c r="I866" s="87" t="s">
        <v>3242</v>
      </c>
      <c r="J866" s="85" t="s">
        <v>6291</v>
      </c>
      <c r="K866" s="73" t="s">
        <v>9170</v>
      </c>
      <c r="L866" s="76" t="s">
        <v>9171</v>
      </c>
      <c r="M866" s="85" t="s">
        <v>141</v>
      </c>
      <c r="N866" s="85">
        <v>40000</v>
      </c>
      <c r="O866" s="90"/>
      <c r="P866" s="90"/>
      <c r="Q866" s="85">
        <v>2021</v>
      </c>
      <c r="R866" s="85" t="s">
        <v>7391</v>
      </c>
      <c r="S866" s="91" t="s">
        <v>6961</v>
      </c>
      <c r="T866" s="85" t="s">
        <v>9172</v>
      </c>
      <c r="U866" s="85"/>
      <c r="V866" s="87" t="s">
        <v>139</v>
      </c>
      <c r="W866" s="85"/>
      <c r="X866" s="85"/>
      <c r="Y866" s="85"/>
      <c r="Z866" s="85"/>
      <c r="AA866" s="85"/>
      <c r="AB866" s="85"/>
      <c r="AC866" s="85"/>
      <c r="AD866" s="85"/>
      <c r="AE866" s="85"/>
      <c r="AF866" s="85"/>
      <c r="AG866" s="85"/>
      <c r="AH866" s="85"/>
      <c r="AI866" s="85"/>
      <c r="AJ866" s="85"/>
      <c r="AK866" s="85"/>
      <c r="AL866" s="85"/>
      <c r="AM866" s="85"/>
      <c r="AN866" s="85"/>
      <c r="AO866" s="85"/>
      <c r="AP866" s="12"/>
    </row>
    <row r="867" spans="1:42" ht="17">
      <c r="A867" s="85"/>
      <c r="B867" s="92">
        <v>44376</v>
      </c>
      <c r="C867" s="92"/>
      <c r="D867" s="92"/>
      <c r="E867" s="92">
        <v>44376</v>
      </c>
      <c r="F867" s="16" t="s">
        <v>7685</v>
      </c>
      <c r="G867" s="5" t="s">
        <v>4890</v>
      </c>
      <c r="H867" s="87" t="s">
        <v>6955</v>
      </c>
      <c r="I867" s="87" t="s">
        <v>3242</v>
      </c>
      <c r="J867" s="85" t="s">
        <v>6291</v>
      </c>
      <c r="K867" s="73" t="s">
        <v>9173</v>
      </c>
      <c r="L867" s="76" t="s">
        <v>9174</v>
      </c>
      <c r="M867" s="85" t="s">
        <v>168</v>
      </c>
      <c r="N867" s="85">
        <v>20000</v>
      </c>
      <c r="O867" s="90"/>
      <c r="P867" s="90"/>
      <c r="Q867" s="85">
        <v>2021</v>
      </c>
      <c r="R867" s="85" t="s">
        <v>7391</v>
      </c>
      <c r="S867" s="91" t="s">
        <v>6961</v>
      </c>
      <c r="T867" s="85" t="s">
        <v>9175</v>
      </c>
      <c r="U867" s="85"/>
      <c r="V867" s="87" t="s">
        <v>139</v>
      </c>
      <c r="W867" s="85"/>
      <c r="X867" s="85"/>
      <c r="Y867" s="85"/>
      <c r="Z867" s="85"/>
      <c r="AA867" s="85"/>
      <c r="AB867" s="85"/>
      <c r="AC867" s="85"/>
      <c r="AD867" s="85"/>
      <c r="AE867" s="85"/>
      <c r="AF867" s="85"/>
      <c r="AG867" s="85"/>
      <c r="AH867" s="85"/>
      <c r="AI867" s="85"/>
      <c r="AJ867" s="85"/>
      <c r="AK867" s="85"/>
      <c r="AL867" s="85"/>
      <c r="AM867" s="85"/>
      <c r="AN867" s="85"/>
      <c r="AO867" s="85"/>
      <c r="AP867" s="12"/>
    </row>
    <row r="868" spans="1:42" ht="17">
      <c r="A868" s="85"/>
      <c r="B868" s="92">
        <v>44376</v>
      </c>
      <c r="C868" s="92">
        <v>44397</v>
      </c>
      <c r="D868" s="92"/>
      <c r="E868" s="92">
        <v>44376</v>
      </c>
      <c r="F868" s="16" t="s">
        <v>7685</v>
      </c>
      <c r="G868" s="5" t="s">
        <v>4890</v>
      </c>
      <c r="H868" s="87" t="s">
        <v>6955</v>
      </c>
      <c r="I868" s="87" t="s">
        <v>3242</v>
      </c>
      <c r="J868" s="85" t="s">
        <v>281</v>
      </c>
      <c r="K868" s="17"/>
      <c r="L868" s="18" t="s">
        <v>9176</v>
      </c>
      <c r="M868" s="85" t="s">
        <v>9177</v>
      </c>
      <c r="N868" s="85">
        <v>5000</v>
      </c>
      <c r="O868" s="90" t="s">
        <v>6965</v>
      </c>
      <c r="P868" s="90" t="s">
        <v>6965</v>
      </c>
      <c r="Q868" s="85">
        <v>2021</v>
      </c>
      <c r="R868" s="85" t="s">
        <v>7391</v>
      </c>
      <c r="S868" s="91" t="s">
        <v>6966</v>
      </c>
      <c r="T868" s="115" t="s">
        <v>9178</v>
      </c>
      <c r="U868" s="115"/>
      <c r="V868" s="87" t="s">
        <v>139</v>
      </c>
      <c r="W868" s="85" t="s">
        <v>37</v>
      </c>
      <c r="X868" s="115"/>
      <c r="Y868" s="115"/>
      <c r="Z868" s="115"/>
      <c r="AA868" s="115"/>
      <c r="AB868" s="115"/>
      <c r="AC868" s="115"/>
      <c r="AD868" s="115"/>
      <c r="AE868" s="115"/>
      <c r="AF868" s="115"/>
      <c r="AG868" s="115"/>
      <c r="AH868" s="115"/>
      <c r="AI868" s="115"/>
      <c r="AJ868" s="115"/>
      <c r="AK868" s="115"/>
      <c r="AL868" s="115"/>
      <c r="AM868" s="115"/>
      <c r="AN868" s="115"/>
      <c r="AO868" s="115"/>
      <c r="AP868" s="37"/>
    </row>
    <row r="869" spans="1:42" ht="17">
      <c r="A869" s="85"/>
      <c r="B869" s="92">
        <v>44376</v>
      </c>
      <c r="C869" s="92"/>
      <c r="D869" s="92">
        <v>44376</v>
      </c>
      <c r="E869" s="92">
        <v>44376</v>
      </c>
      <c r="F869" s="16" t="s">
        <v>7685</v>
      </c>
      <c r="G869" s="5" t="s">
        <v>4890</v>
      </c>
      <c r="H869" s="87" t="s">
        <v>6955</v>
      </c>
      <c r="I869" s="87" t="s">
        <v>3242</v>
      </c>
      <c r="J869" s="85" t="s">
        <v>146</v>
      </c>
      <c r="K869" s="17" t="s">
        <v>6341</v>
      </c>
      <c r="L869" s="18" t="s">
        <v>9179</v>
      </c>
      <c r="M869" s="85" t="s">
        <v>148</v>
      </c>
      <c r="N869" s="85">
        <v>234.21</v>
      </c>
      <c r="O869" s="90" t="s">
        <v>6958</v>
      </c>
      <c r="P869" s="90"/>
      <c r="Q869" s="85">
        <v>2021</v>
      </c>
      <c r="R869" s="85" t="s">
        <v>7030</v>
      </c>
      <c r="S869" s="91" t="s">
        <v>6966</v>
      </c>
      <c r="T869" s="115" t="s">
        <v>6122</v>
      </c>
      <c r="U869" s="115"/>
      <c r="V869" s="117" t="s">
        <v>139</v>
      </c>
      <c r="W869" s="115"/>
      <c r="X869" s="115"/>
      <c r="Y869" s="115"/>
      <c r="Z869" s="115"/>
      <c r="AA869" s="115"/>
      <c r="AB869" s="115"/>
      <c r="AC869" s="115"/>
      <c r="AD869" s="115"/>
      <c r="AE869" s="115"/>
      <c r="AF869" s="115"/>
      <c r="AG869" s="115"/>
      <c r="AH869" s="115"/>
      <c r="AI869" s="115"/>
      <c r="AJ869" s="115"/>
      <c r="AK869" s="115"/>
      <c r="AL869" s="115"/>
      <c r="AM869" s="115"/>
      <c r="AN869" s="115"/>
      <c r="AO869" s="115"/>
      <c r="AP869" s="37"/>
    </row>
    <row r="870" spans="1:42" ht="17">
      <c r="A870" s="85"/>
      <c r="B870" s="92">
        <v>44376</v>
      </c>
      <c r="C870" s="92">
        <v>44378</v>
      </c>
      <c r="D870" s="92"/>
      <c r="E870" s="92">
        <v>44376</v>
      </c>
      <c r="F870" s="16" t="s">
        <v>7685</v>
      </c>
      <c r="G870" s="5" t="s">
        <v>4890</v>
      </c>
      <c r="H870" s="87" t="s">
        <v>6955</v>
      </c>
      <c r="I870" s="87" t="s">
        <v>3242</v>
      </c>
      <c r="J870" s="85" t="s">
        <v>146</v>
      </c>
      <c r="K870" s="17" t="s">
        <v>6341</v>
      </c>
      <c r="L870" s="18" t="s">
        <v>9179</v>
      </c>
      <c r="M870" s="85" t="s">
        <v>9180</v>
      </c>
      <c r="N870" s="85">
        <v>1000</v>
      </c>
      <c r="O870" s="90" t="s">
        <v>6965</v>
      </c>
      <c r="P870" s="90"/>
      <c r="Q870" s="85">
        <v>2021</v>
      </c>
      <c r="R870" s="85" t="s">
        <v>7391</v>
      </c>
      <c r="S870" s="91" t="s">
        <v>6966</v>
      </c>
      <c r="T870" s="115" t="s">
        <v>9181</v>
      </c>
      <c r="U870" s="115"/>
      <c r="V870" s="117" t="s">
        <v>139</v>
      </c>
      <c r="W870" s="115" t="s">
        <v>37</v>
      </c>
      <c r="X870" s="115"/>
      <c r="Y870" s="115"/>
      <c r="Z870" s="115"/>
      <c r="AA870" s="115"/>
      <c r="AB870" s="115"/>
      <c r="AC870" s="115"/>
      <c r="AD870" s="115"/>
      <c r="AE870" s="115"/>
      <c r="AF870" s="115"/>
      <c r="AG870" s="115"/>
      <c r="AH870" s="115"/>
      <c r="AI870" s="115"/>
      <c r="AJ870" s="115"/>
      <c r="AK870" s="115"/>
      <c r="AL870" s="115"/>
      <c r="AM870" s="115"/>
      <c r="AN870" s="115"/>
      <c r="AO870" s="115"/>
      <c r="AP870" s="37"/>
    </row>
    <row r="871" spans="1:42" ht="17">
      <c r="A871" s="85"/>
      <c r="B871" s="92">
        <v>44369</v>
      </c>
      <c r="C871" s="92"/>
      <c r="D871" s="92"/>
      <c r="E871" s="92">
        <v>44369</v>
      </c>
      <c r="F871" s="16" t="s">
        <v>7685</v>
      </c>
      <c r="G871" s="5" t="s">
        <v>4890</v>
      </c>
      <c r="H871" s="87" t="s">
        <v>6955</v>
      </c>
      <c r="I871" s="87" t="s">
        <v>3242</v>
      </c>
      <c r="J871" s="85" t="s">
        <v>281</v>
      </c>
      <c r="K871" s="17"/>
      <c r="L871" s="18" t="s">
        <v>9182</v>
      </c>
      <c r="M871" s="85" t="s">
        <v>142</v>
      </c>
      <c r="N871" s="85">
        <v>5000</v>
      </c>
      <c r="O871" s="90" t="s">
        <v>6965</v>
      </c>
      <c r="P871" s="90" t="s">
        <v>6965</v>
      </c>
      <c r="Q871" s="85">
        <v>2021</v>
      </c>
      <c r="R871" s="85" t="s">
        <v>7391</v>
      </c>
      <c r="S871" s="91" t="s">
        <v>6966</v>
      </c>
      <c r="T871" s="115" t="s">
        <v>9183</v>
      </c>
      <c r="U871" s="115"/>
      <c r="V871" s="117" t="s">
        <v>139</v>
      </c>
      <c r="W871" s="115" t="s">
        <v>37</v>
      </c>
      <c r="X871" s="115"/>
      <c r="Y871" s="115"/>
      <c r="Z871" s="115"/>
      <c r="AA871" s="115"/>
      <c r="AB871" s="115"/>
      <c r="AC871" s="115"/>
      <c r="AD871" s="115"/>
      <c r="AE871" s="115"/>
      <c r="AF871" s="115"/>
      <c r="AG871" s="115"/>
      <c r="AH871" s="115"/>
      <c r="AI871" s="115"/>
      <c r="AJ871" s="115"/>
      <c r="AK871" s="115"/>
      <c r="AL871" s="115"/>
      <c r="AM871" s="115"/>
      <c r="AN871" s="115"/>
      <c r="AO871" s="115"/>
      <c r="AP871" s="37"/>
    </row>
    <row r="872" spans="1:42" ht="17">
      <c r="A872" s="85"/>
      <c r="B872" s="92">
        <v>44376</v>
      </c>
      <c r="C872" s="92"/>
      <c r="D872" s="92"/>
      <c r="E872" s="92">
        <v>44376</v>
      </c>
      <c r="F872" s="16"/>
      <c r="G872" s="5" t="s">
        <v>4890</v>
      </c>
      <c r="H872" s="87" t="s">
        <v>6955</v>
      </c>
      <c r="I872" s="87" t="s">
        <v>3242</v>
      </c>
      <c r="J872" s="85" t="s">
        <v>6295</v>
      </c>
      <c r="K872" s="17" t="s">
        <v>9184</v>
      </c>
      <c r="L872" s="18" t="s">
        <v>9185</v>
      </c>
      <c r="M872" s="85" t="s">
        <v>580</v>
      </c>
      <c r="N872" s="85" t="s">
        <v>202</v>
      </c>
      <c r="O872" s="90"/>
      <c r="P872" s="90"/>
      <c r="Q872" s="115">
        <v>2021</v>
      </c>
      <c r="R872" s="115" t="s">
        <v>7391</v>
      </c>
      <c r="S872" s="122" t="s">
        <v>6961</v>
      </c>
      <c r="T872" s="115"/>
      <c r="U872" s="115"/>
      <c r="V872" s="117" t="s">
        <v>139</v>
      </c>
      <c r="W872" s="115" t="s">
        <v>37</v>
      </c>
      <c r="X872" s="115"/>
      <c r="Y872" s="115"/>
      <c r="Z872" s="115"/>
      <c r="AA872" s="115"/>
      <c r="AB872" s="115"/>
      <c r="AC872" s="115"/>
      <c r="AD872" s="115"/>
      <c r="AE872" s="115"/>
      <c r="AF872" s="115"/>
      <c r="AG872" s="115"/>
      <c r="AH872" s="115"/>
      <c r="AI872" s="115"/>
      <c r="AJ872" s="115"/>
      <c r="AK872" s="115"/>
      <c r="AL872" s="115"/>
      <c r="AM872" s="115"/>
      <c r="AN872" s="115"/>
      <c r="AO872" s="115"/>
      <c r="AP872" s="37"/>
    </row>
    <row r="873" spans="1:42" ht="17">
      <c r="A873" s="85"/>
      <c r="B873" s="92">
        <v>44377</v>
      </c>
      <c r="C873" s="92">
        <v>44383</v>
      </c>
      <c r="D873" s="92"/>
      <c r="E873" s="92">
        <v>44376</v>
      </c>
      <c r="F873" s="16"/>
      <c r="G873" s="5" t="s">
        <v>4890</v>
      </c>
      <c r="H873" s="87" t="s">
        <v>6955</v>
      </c>
      <c r="I873" s="87" t="s">
        <v>3242</v>
      </c>
      <c r="J873" s="85" t="s">
        <v>6279</v>
      </c>
      <c r="K873" s="17" t="s">
        <v>9186</v>
      </c>
      <c r="L873" s="18" t="s">
        <v>9187</v>
      </c>
      <c r="M873" s="85" t="s">
        <v>142</v>
      </c>
      <c r="N873" s="85">
        <v>300</v>
      </c>
      <c r="O873" s="90" t="s">
        <v>6965</v>
      </c>
      <c r="P873" s="90" t="s">
        <v>6965</v>
      </c>
      <c r="Q873" s="115">
        <v>2021</v>
      </c>
      <c r="R873" s="115">
        <v>7</v>
      </c>
      <c r="S873" s="91" t="s">
        <v>6973</v>
      </c>
      <c r="T873" s="115" t="s">
        <v>9188</v>
      </c>
      <c r="U873" s="115"/>
      <c r="V873" s="117" t="s">
        <v>345</v>
      </c>
      <c r="W873" s="115" t="s">
        <v>37</v>
      </c>
      <c r="X873" s="115"/>
      <c r="Y873" s="115"/>
      <c r="Z873" s="115"/>
      <c r="AA873" s="115"/>
      <c r="AB873" s="115"/>
      <c r="AC873" s="115"/>
      <c r="AD873" s="115"/>
      <c r="AE873" s="115"/>
      <c r="AF873" s="115"/>
      <c r="AG873" s="115"/>
      <c r="AH873" s="115"/>
      <c r="AI873" s="115"/>
      <c r="AJ873" s="115"/>
      <c r="AK873" s="115"/>
      <c r="AL873" s="115"/>
      <c r="AM873" s="115"/>
      <c r="AN873" s="115"/>
      <c r="AO873" s="115"/>
      <c r="AP873" s="37"/>
    </row>
    <row r="874" spans="1:42" ht="17">
      <c r="A874" s="85"/>
      <c r="B874" s="92">
        <v>44377</v>
      </c>
      <c r="C874" s="92"/>
      <c r="D874" s="92">
        <v>44375</v>
      </c>
      <c r="E874" s="92">
        <v>44377</v>
      </c>
      <c r="F874" s="16"/>
      <c r="G874" s="5" t="s">
        <v>4890</v>
      </c>
      <c r="H874" s="87" t="s">
        <v>6955</v>
      </c>
      <c r="I874" s="87" t="s">
        <v>3242</v>
      </c>
      <c r="J874" s="85" t="s">
        <v>6317</v>
      </c>
      <c r="K874" s="17" t="s">
        <v>9189</v>
      </c>
      <c r="L874" s="18" t="s">
        <v>9190</v>
      </c>
      <c r="M874" s="85" t="s">
        <v>3821</v>
      </c>
      <c r="N874" s="85">
        <v>470</v>
      </c>
      <c r="O874" s="90" t="s">
        <v>6958</v>
      </c>
      <c r="P874" s="90" t="s">
        <v>6958</v>
      </c>
      <c r="Q874" s="85">
        <v>2021</v>
      </c>
      <c r="R874" s="115">
        <v>6</v>
      </c>
      <c r="S874" s="91" t="s">
        <v>6966</v>
      </c>
      <c r="T874" s="85" t="s">
        <v>7425</v>
      </c>
      <c r="U874" s="115"/>
      <c r="V874" s="117" t="s">
        <v>139</v>
      </c>
      <c r="W874" s="85" t="s">
        <v>37</v>
      </c>
      <c r="X874" s="115"/>
      <c r="Y874" s="115"/>
      <c r="Z874" s="115"/>
      <c r="AA874" s="115"/>
      <c r="AB874" s="115"/>
      <c r="AC874" s="115"/>
      <c r="AD874" s="115"/>
      <c r="AE874" s="115"/>
      <c r="AF874" s="115"/>
      <c r="AG874" s="115"/>
      <c r="AH874" s="115"/>
      <c r="AI874" s="115"/>
      <c r="AJ874" s="115"/>
      <c r="AK874" s="115"/>
      <c r="AL874" s="115"/>
      <c r="AM874" s="115"/>
      <c r="AN874" s="115"/>
      <c r="AO874" s="115"/>
      <c r="AP874" s="37"/>
    </row>
    <row r="875" spans="1:42" ht="17">
      <c r="A875" s="85"/>
      <c r="B875" s="92">
        <v>44377</v>
      </c>
      <c r="C875" s="92">
        <v>44383</v>
      </c>
      <c r="D875" s="92"/>
      <c r="E875" s="92">
        <v>44377</v>
      </c>
      <c r="F875" s="16" t="s">
        <v>6976</v>
      </c>
      <c r="G875" s="5" t="s">
        <v>4890</v>
      </c>
      <c r="H875" s="87" t="s">
        <v>6955</v>
      </c>
      <c r="I875" s="87" t="s">
        <v>3242</v>
      </c>
      <c r="J875" s="85" t="s">
        <v>156</v>
      </c>
      <c r="K875" s="17" t="s">
        <v>9191</v>
      </c>
      <c r="L875" s="18" t="s">
        <v>9192</v>
      </c>
      <c r="M875" s="85" t="s">
        <v>200</v>
      </c>
      <c r="N875" s="85">
        <v>3000</v>
      </c>
      <c r="O875" s="90" t="s">
        <v>6965</v>
      </c>
      <c r="P875" s="90" t="s">
        <v>6965</v>
      </c>
      <c r="Q875" s="115">
        <v>2021</v>
      </c>
      <c r="R875" s="85" t="s">
        <v>7391</v>
      </c>
      <c r="S875" s="91" t="s">
        <v>6966</v>
      </c>
      <c r="T875" s="115"/>
      <c r="U875" s="115"/>
      <c r="V875" s="117" t="s">
        <v>139</v>
      </c>
      <c r="W875" s="115" t="s">
        <v>37</v>
      </c>
      <c r="X875" s="115"/>
      <c r="Y875" s="115"/>
      <c r="Z875" s="115"/>
      <c r="AA875" s="115"/>
      <c r="AB875" s="115"/>
      <c r="AC875" s="115"/>
      <c r="AD875" s="115"/>
      <c r="AE875" s="115"/>
      <c r="AF875" s="115"/>
      <c r="AG875" s="115"/>
      <c r="AH875" s="115"/>
      <c r="AI875" s="115"/>
      <c r="AJ875" s="115"/>
      <c r="AK875" s="115"/>
      <c r="AL875" s="115"/>
      <c r="AM875" s="115"/>
      <c r="AN875" s="115"/>
      <c r="AO875" s="115"/>
      <c r="AP875" s="37"/>
    </row>
    <row r="876" spans="1:42" ht="17">
      <c r="A876" s="85"/>
      <c r="B876" s="92">
        <v>44354</v>
      </c>
      <c r="C876" s="92"/>
      <c r="D876" s="92"/>
      <c r="E876" s="92">
        <v>44377</v>
      </c>
      <c r="F876" s="16"/>
      <c r="G876" s="5" t="s">
        <v>4890</v>
      </c>
      <c r="H876" s="87" t="s">
        <v>6955</v>
      </c>
      <c r="I876" s="87" t="s">
        <v>3242</v>
      </c>
      <c r="J876" s="85" t="s">
        <v>6295</v>
      </c>
      <c r="K876" s="17" t="s">
        <v>8721</v>
      </c>
      <c r="L876" s="18" t="s">
        <v>8722</v>
      </c>
      <c r="M876" s="85" t="s">
        <v>811</v>
      </c>
      <c r="N876" s="85">
        <v>218.5</v>
      </c>
      <c r="O876" s="90" t="s">
        <v>6965</v>
      </c>
      <c r="P876" s="90" t="s">
        <v>6965</v>
      </c>
      <c r="Q876" s="115">
        <v>2021</v>
      </c>
      <c r="R876" s="115" t="s">
        <v>7030</v>
      </c>
      <c r="S876" s="122" t="s">
        <v>6966</v>
      </c>
      <c r="T876" s="115"/>
      <c r="U876" s="115"/>
      <c r="V876" s="117" t="s">
        <v>152</v>
      </c>
      <c r="W876" s="115" t="s">
        <v>37</v>
      </c>
      <c r="X876" s="115"/>
      <c r="Y876" s="115"/>
      <c r="Z876" s="115"/>
      <c r="AA876" s="115"/>
      <c r="AB876" s="115"/>
      <c r="AC876" s="115"/>
      <c r="AD876" s="115"/>
      <c r="AE876" s="115"/>
      <c r="AF876" s="115"/>
      <c r="AG876" s="115"/>
      <c r="AH876" s="115"/>
      <c r="AI876" s="115"/>
      <c r="AJ876" s="115"/>
      <c r="AK876" s="115"/>
      <c r="AL876" s="115"/>
      <c r="AM876" s="115"/>
      <c r="AN876" s="115"/>
      <c r="AO876" s="115"/>
      <c r="AP876" s="37"/>
    </row>
    <row r="877" spans="1:42" ht="17">
      <c r="A877" s="85"/>
      <c r="B877" s="92">
        <v>44377</v>
      </c>
      <c r="C877" s="92"/>
      <c r="D877" s="92">
        <v>44377</v>
      </c>
      <c r="E877" s="92">
        <v>44377</v>
      </c>
      <c r="F877" s="16" t="s">
        <v>7001</v>
      </c>
      <c r="G877" s="5" t="s">
        <v>4890</v>
      </c>
      <c r="H877" s="87" t="s">
        <v>6955</v>
      </c>
      <c r="I877" s="87" t="s">
        <v>3242</v>
      </c>
      <c r="J877" s="85" t="s">
        <v>156</v>
      </c>
      <c r="K877" s="17">
        <v>30391155</v>
      </c>
      <c r="L877" s="18" t="s">
        <v>7083</v>
      </c>
      <c r="M877" s="85" t="s">
        <v>3203</v>
      </c>
      <c r="N877" s="85">
        <v>3880</v>
      </c>
      <c r="O877" s="90" t="s">
        <v>6958</v>
      </c>
      <c r="P877" s="90" t="s">
        <v>6958</v>
      </c>
      <c r="Q877" s="85">
        <v>2021</v>
      </c>
      <c r="R877" s="115" t="s">
        <v>7030</v>
      </c>
      <c r="S877" s="122" t="s">
        <v>6966</v>
      </c>
      <c r="T877" s="115"/>
      <c r="U877" s="115"/>
      <c r="V877" s="117" t="s">
        <v>139</v>
      </c>
      <c r="W877" s="115" t="s">
        <v>37</v>
      </c>
      <c r="X877" s="115"/>
      <c r="Y877" s="115"/>
      <c r="Z877" s="115"/>
      <c r="AA877" s="115"/>
      <c r="AB877" s="115"/>
      <c r="AC877" s="115"/>
      <c r="AD877" s="115"/>
      <c r="AE877" s="115"/>
      <c r="AF877" s="115"/>
      <c r="AG877" s="115"/>
      <c r="AH877" s="115"/>
      <c r="AI877" s="115"/>
      <c r="AJ877" s="115"/>
      <c r="AK877" s="115"/>
      <c r="AL877" s="115"/>
      <c r="AM877" s="115"/>
      <c r="AN877" s="115"/>
      <c r="AO877" s="115"/>
      <c r="AP877" s="37"/>
    </row>
    <row r="878" spans="1:42" ht="17">
      <c r="A878" s="115"/>
      <c r="B878" s="124">
        <v>44377</v>
      </c>
      <c r="C878" s="105"/>
      <c r="D878" s="124">
        <v>44377</v>
      </c>
      <c r="E878" s="124">
        <v>44377</v>
      </c>
      <c r="F878" s="75" t="s">
        <v>9141</v>
      </c>
      <c r="G878" s="5" t="s">
        <v>4890</v>
      </c>
      <c r="H878" s="87" t="s">
        <v>6955</v>
      </c>
      <c r="I878" s="87" t="s">
        <v>3242</v>
      </c>
      <c r="J878" s="121" t="s">
        <v>6317</v>
      </c>
      <c r="K878" s="52" t="s">
        <v>6343</v>
      </c>
      <c r="L878" s="76" t="s">
        <v>9193</v>
      </c>
      <c r="M878" s="115" t="s">
        <v>3821</v>
      </c>
      <c r="N878" s="115">
        <v>1700</v>
      </c>
      <c r="O878" s="135" t="s">
        <v>6958</v>
      </c>
      <c r="P878" s="135" t="s">
        <v>6958</v>
      </c>
      <c r="Q878" s="121">
        <v>2021</v>
      </c>
      <c r="R878" s="115">
        <v>6</v>
      </c>
      <c r="S878" s="122" t="s">
        <v>6966</v>
      </c>
      <c r="T878" s="121" t="s">
        <v>7425</v>
      </c>
      <c r="U878" s="115"/>
      <c r="V878" s="117" t="s">
        <v>139</v>
      </c>
      <c r="W878" s="115" t="s">
        <v>37</v>
      </c>
      <c r="X878" s="115"/>
      <c r="Y878" s="115"/>
      <c r="Z878" s="115"/>
      <c r="AA878" s="115"/>
      <c r="AB878" s="115"/>
      <c r="AC878" s="115"/>
      <c r="AD878" s="115"/>
      <c r="AE878" s="115"/>
      <c r="AF878" s="115"/>
      <c r="AG878" s="115"/>
      <c r="AH878" s="115"/>
      <c r="AI878" s="115"/>
      <c r="AJ878" s="115"/>
      <c r="AK878" s="115"/>
      <c r="AL878" s="115"/>
      <c r="AM878" s="115"/>
      <c r="AN878" s="115"/>
      <c r="AO878" s="115"/>
      <c r="AP878" s="37"/>
    </row>
    <row r="879" spans="1:42" ht="17">
      <c r="A879" s="115"/>
      <c r="B879" s="124">
        <v>44377</v>
      </c>
      <c r="C879" s="105"/>
      <c r="D879" s="124">
        <v>44377</v>
      </c>
      <c r="E879" s="124">
        <v>44377</v>
      </c>
      <c r="F879" s="75" t="s">
        <v>6954</v>
      </c>
      <c r="G879" s="5" t="s">
        <v>4890</v>
      </c>
      <c r="H879" s="87" t="s">
        <v>6955</v>
      </c>
      <c r="I879" s="87" t="s">
        <v>3242</v>
      </c>
      <c r="J879" s="121" t="s">
        <v>175</v>
      </c>
      <c r="K879" s="73" t="s">
        <v>9194</v>
      </c>
      <c r="L879" s="76" t="s">
        <v>9195</v>
      </c>
      <c r="M879" s="115" t="s">
        <v>142</v>
      </c>
      <c r="N879" s="115">
        <v>95</v>
      </c>
      <c r="O879" s="135" t="s">
        <v>6958</v>
      </c>
      <c r="P879" s="135" t="s">
        <v>6958</v>
      </c>
      <c r="Q879" s="121">
        <v>2021</v>
      </c>
      <c r="R879" s="115">
        <v>6</v>
      </c>
      <c r="S879" s="122" t="s">
        <v>6966</v>
      </c>
      <c r="T879" s="121" t="s">
        <v>7425</v>
      </c>
      <c r="U879" s="115"/>
      <c r="V879" s="117" t="s">
        <v>139</v>
      </c>
      <c r="W879" s="115" t="s">
        <v>37</v>
      </c>
      <c r="X879" s="115"/>
      <c r="Y879" s="115"/>
      <c r="Z879" s="115"/>
      <c r="AA879" s="115"/>
      <c r="AB879" s="115"/>
      <c r="AC879" s="115"/>
      <c r="AD879" s="115"/>
      <c r="AE879" s="115"/>
      <c r="AF879" s="115"/>
      <c r="AG879" s="115"/>
      <c r="AH879" s="115"/>
      <c r="AI879" s="115"/>
      <c r="AJ879" s="115"/>
      <c r="AK879" s="115"/>
      <c r="AL879" s="115"/>
      <c r="AM879" s="115"/>
      <c r="AN879" s="115"/>
      <c r="AO879" s="115"/>
      <c r="AP879" s="37"/>
    </row>
    <row r="880" spans="1:42" ht="17">
      <c r="A880" s="115"/>
      <c r="B880" s="124">
        <v>44377</v>
      </c>
      <c r="C880" s="105"/>
      <c r="D880" s="124"/>
      <c r="E880" s="124">
        <v>44377</v>
      </c>
      <c r="F880" s="75" t="s">
        <v>6954</v>
      </c>
      <c r="G880" s="5" t="s">
        <v>4890</v>
      </c>
      <c r="H880" s="87" t="s">
        <v>6955</v>
      </c>
      <c r="I880" s="87" t="s">
        <v>3242</v>
      </c>
      <c r="J880" s="121" t="s">
        <v>6317</v>
      </c>
      <c r="K880" s="73" t="s">
        <v>9196</v>
      </c>
      <c r="L880" s="76" t="s">
        <v>9197</v>
      </c>
      <c r="M880" s="115" t="s">
        <v>1449</v>
      </c>
      <c r="N880" s="115">
        <v>288</v>
      </c>
      <c r="O880" s="135" t="s">
        <v>7003</v>
      </c>
      <c r="P880" s="135" t="s">
        <v>7003</v>
      </c>
      <c r="Q880" s="121">
        <v>2021</v>
      </c>
      <c r="R880" s="115">
        <v>6</v>
      </c>
      <c r="S880" s="122" t="s">
        <v>6966</v>
      </c>
      <c r="T880" s="121"/>
      <c r="U880" s="115"/>
      <c r="V880" s="117" t="s">
        <v>139</v>
      </c>
      <c r="W880" s="115" t="s">
        <v>37</v>
      </c>
      <c r="X880" s="115"/>
      <c r="Y880" s="115"/>
      <c r="Z880" s="115"/>
      <c r="AA880" s="115"/>
      <c r="AB880" s="115"/>
      <c r="AC880" s="115"/>
      <c r="AD880" s="115"/>
      <c r="AE880" s="115"/>
      <c r="AF880" s="115"/>
      <c r="AG880" s="115"/>
      <c r="AH880" s="115"/>
      <c r="AI880" s="115"/>
      <c r="AJ880" s="115"/>
      <c r="AK880" s="115"/>
      <c r="AL880" s="115"/>
      <c r="AM880" s="115"/>
      <c r="AN880" s="115"/>
      <c r="AO880" s="115"/>
      <c r="AP880" s="37"/>
    </row>
    <row r="881" spans="1:42" ht="17">
      <c r="A881" s="115"/>
      <c r="B881" s="124">
        <v>44376</v>
      </c>
      <c r="C881" s="105"/>
      <c r="D881" s="124"/>
      <c r="E881" s="124">
        <v>44377</v>
      </c>
      <c r="F881" s="75" t="s">
        <v>8640</v>
      </c>
      <c r="G881" s="5" t="s">
        <v>4890</v>
      </c>
      <c r="H881" s="87" t="s">
        <v>6955</v>
      </c>
      <c r="I881" s="87" t="s">
        <v>3242</v>
      </c>
      <c r="J881" s="121" t="s">
        <v>6279</v>
      </c>
      <c r="K881" s="73" t="s">
        <v>9198</v>
      </c>
      <c r="L881" s="76" t="s">
        <v>9199</v>
      </c>
      <c r="M881" s="115" t="s">
        <v>9200</v>
      </c>
      <c r="N881" s="115">
        <v>4000</v>
      </c>
      <c r="O881" s="135" t="s">
        <v>6965</v>
      </c>
      <c r="P881" s="135"/>
      <c r="Q881" s="121">
        <v>2022</v>
      </c>
      <c r="R881" s="115">
        <v>5</v>
      </c>
      <c r="S881" s="122" t="s">
        <v>6966</v>
      </c>
      <c r="T881" s="121" t="s">
        <v>9201</v>
      </c>
      <c r="U881" s="115"/>
      <c r="V881" s="117" t="s">
        <v>139</v>
      </c>
      <c r="W881" s="115" t="s">
        <v>37</v>
      </c>
      <c r="X881" s="115"/>
      <c r="Y881" s="115"/>
      <c r="Z881" s="115"/>
      <c r="AA881" s="115"/>
      <c r="AB881" s="115"/>
      <c r="AC881" s="115"/>
      <c r="AD881" s="115"/>
      <c r="AE881" s="115"/>
      <c r="AF881" s="115"/>
      <c r="AG881" s="115"/>
      <c r="AH881" s="115"/>
      <c r="AI881" s="115"/>
      <c r="AJ881" s="115"/>
      <c r="AK881" s="115"/>
      <c r="AL881" s="115"/>
      <c r="AM881" s="115"/>
      <c r="AN881" s="115"/>
      <c r="AO881" s="115"/>
      <c r="AP881" s="37"/>
    </row>
    <row r="882" spans="1:42" ht="17">
      <c r="A882" s="85"/>
      <c r="B882" s="124">
        <v>44377</v>
      </c>
      <c r="C882" s="92" t="s">
        <v>7333</v>
      </c>
      <c r="D882" s="124">
        <v>44377</v>
      </c>
      <c r="E882" s="124">
        <v>44377</v>
      </c>
      <c r="F882" s="16" t="s">
        <v>6954</v>
      </c>
      <c r="G882" s="5" t="s">
        <v>4890</v>
      </c>
      <c r="H882" s="87" t="s">
        <v>6955</v>
      </c>
      <c r="I882" s="87" t="s">
        <v>3242</v>
      </c>
      <c r="J882" s="85" t="s">
        <v>281</v>
      </c>
      <c r="K882" s="17" t="s">
        <v>9202</v>
      </c>
      <c r="L882" s="18" t="s">
        <v>9203</v>
      </c>
      <c r="M882" s="85" t="s">
        <v>9204</v>
      </c>
      <c r="N882" s="85">
        <v>3792</v>
      </c>
      <c r="O882" s="90" t="s">
        <v>6958</v>
      </c>
      <c r="P882" s="90" t="s">
        <v>6958</v>
      </c>
      <c r="Q882" s="85">
        <v>2021</v>
      </c>
      <c r="R882" s="115" t="s">
        <v>7030</v>
      </c>
      <c r="S882" s="91" t="s">
        <v>6966</v>
      </c>
      <c r="T882" s="85" t="s">
        <v>4520</v>
      </c>
      <c r="U882" s="85"/>
      <c r="V882" s="117" t="s">
        <v>139</v>
      </c>
      <c r="W882" s="115" t="s">
        <v>37</v>
      </c>
      <c r="X882" s="85"/>
      <c r="Y882" s="85"/>
      <c r="Z882" s="85"/>
      <c r="AA882" s="85"/>
      <c r="AB882" s="85"/>
      <c r="AC882" s="85"/>
      <c r="AD882" s="85"/>
      <c r="AE882" s="85"/>
      <c r="AF882" s="85"/>
      <c r="AG882" s="85"/>
      <c r="AH882" s="85"/>
      <c r="AI882" s="85"/>
      <c r="AJ882" s="85"/>
      <c r="AK882" s="85"/>
      <c r="AL882" s="85"/>
      <c r="AM882" s="85"/>
      <c r="AN882" s="85"/>
      <c r="AO882" s="85"/>
      <c r="AP882" s="12"/>
    </row>
    <row r="883" spans="1:42" ht="17">
      <c r="A883" s="85"/>
      <c r="B883" s="92">
        <v>44377</v>
      </c>
      <c r="C883" s="92"/>
      <c r="D883" s="92">
        <v>44379</v>
      </c>
      <c r="E883" s="92">
        <v>44378</v>
      </c>
      <c r="F883" s="16" t="s">
        <v>6954</v>
      </c>
      <c r="G883" s="5" t="s">
        <v>4890</v>
      </c>
      <c r="H883" s="87" t="s">
        <v>6955</v>
      </c>
      <c r="I883" s="87" t="s">
        <v>3242</v>
      </c>
      <c r="J883" s="85" t="s">
        <v>175</v>
      </c>
      <c r="K883" s="17" t="s">
        <v>5143</v>
      </c>
      <c r="L883" s="18" t="s">
        <v>7306</v>
      </c>
      <c r="M883" s="85" t="s">
        <v>8334</v>
      </c>
      <c r="N883" s="85">
        <v>10789.2</v>
      </c>
      <c r="O883" s="90" t="s">
        <v>6958</v>
      </c>
      <c r="P883" s="90" t="s">
        <v>6958</v>
      </c>
      <c r="Q883" s="85">
        <v>2021</v>
      </c>
      <c r="R883" s="85">
        <v>7</v>
      </c>
      <c r="S883" s="91" t="s">
        <v>6973</v>
      </c>
      <c r="T883" s="85" t="s">
        <v>8334</v>
      </c>
      <c r="U883" s="85"/>
      <c r="V883" s="117" t="s">
        <v>139</v>
      </c>
      <c r="W883" s="85" t="s">
        <v>37</v>
      </c>
      <c r="X883" s="85"/>
      <c r="Y883" s="85"/>
      <c r="Z883" s="85"/>
      <c r="AA883" s="85"/>
      <c r="AB883" s="85"/>
      <c r="AC883" s="85"/>
      <c r="AD883" s="85"/>
      <c r="AE883" s="85"/>
      <c r="AF883" s="85"/>
      <c r="AG883" s="85"/>
      <c r="AH883" s="85"/>
      <c r="AI883" s="85"/>
      <c r="AJ883" s="85"/>
      <c r="AK883" s="85"/>
      <c r="AL883" s="85"/>
      <c r="AM883" s="85"/>
      <c r="AN883" s="85"/>
      <c r="AO883" s="85"/>
      <c r="AP883" s="12"/>
    </row>
    <row r="884" spans="1:42" ht="17">
      <c r="A884" s="85"/>
      <c r="B884" s="92">
        <v>44377</v>
      </c>
      <c r="C884" s="92"/>
      <c r="D884" s="92">
        <v>44377</v>
      </c>
      <c r="E884" s="92">
        <v>44377</v>
      </c>
      <c r="F884" s="16" t="s">
        <v>6954</v>
      </c>
      <c r="G884" s="5" t="s">
        <v>4890</v>
      </c>
      <c r="H884" s="87" t="s">
        <v>6955</v>
      </c>
      <c r="I884" s="87" t="s">
        <v>3242</v>
      </c>
      <c r="J884" s="85" t="s">
        <v>175</v>
      </c>
      <c r="K884" s="17" t="s">
        <v>9205</v>
      </c>
      <c r="L884" s="18" t="s">
        <v>9206</v>
      </c>
      <c r="M884" s="85" t="s">
        <v>142</v>
      </c>
      <c r="N884" s="85">
        <v>95</v>
      </c>
      <c r="O884" s="90" t="s">
        <v>6958</v>
      </c>
      <c r="P884" s="90" t="s">
        <v>6958</v>
      </c>
      <c r="Q884" s="85">
        <v>2021</v>
      </c>
      <c r="R884" s="85">
        <v>6</v>
      </c>
      <c r="S884" s="91" t="s">
        <v>6966</v>
      </c>
      <c r="T884" s="85" t="s">
        <v>7375</v>
      </c>
      <c r="U884" s="85"/>
      <c r="V884" s="87" t="s">
        <v>152</v>
      </c>
      <c r="W884" s="85" t="s">
        <v>37</v>
      </c>
      <c r="X884" s="85"/>
      <c r="Y884" s="85"/>
      <c r="Z884" s="85"/>
      <c r="AA884" s="85"/>
      <c r="AB884" s="85"/>
      <c r="AC884" s="85"/>
      <c r="AD884" s="85"/>
      <c r="AE884" s="85"/>
      <c r="AF884" s="85"/>
      <c r="AG884" s="85"/>
      <c r="AH884" s="85"/>
      <c r="AI884" s="85"/>
      <c r="AJ884" s="85"/>
      <c r="AK884" s="85"/>
      <c r="AL884" s="85"/>
      <c r="AM884" s="85"/>
      <c r="AN884" s="85"/>
      <c r="AO884" s="85"/>
      <c r="AP884" s="12"/>
    </row>
    <row r="885" spans="1:42" ht="17">
      <c r="A885" s="85"/>
      <c r="B885" s="92">
        <v>44356</v>
      </c>
      <c r="C885" s="92"/>
      <c r="D885" s="92"/>
      <c r="E885" s="92">
        <v>44377</v>
      </c>
      <c r="F885" s="16" t="s">
        <v>6954</v>
      </c>
      <c r="G885" s="5" t="s">
        <v>4890</v>
      </c>
      <c r="H885" s="87" t="s">
        <v>6955</v>
      </c>
      <c r="I885" s="87" t="s">
        <v>3242</v>
      </c>
      <c r="J885" s="85" t="s">
        <v>6295</v>
      </c>
      <c r="K885" s="73" t="s">
        <v>9207</v>
      </c>
      <c r="L885" s="18" t="s">
        <v>9208</v>
      </c>
      <c r="M885" s="85" t="s">
        <v>168</v>
      </c>
      <c r="N885" s="85" t="s">
        <v>9209</v>
      </c>
      <c r="O885" s="90" t="s">
        <v>6965</v>
      </c>
      <c r="P885" s="90" t="s">
        <v>6965</v>
      </c>
      <c r="Q885" s="85">
        <v>2021</v>
      </c>
      <c r="R885" s="85">
        <v>7</v>
      </c>
      <c r="S885" s="91" t="s">
        <v>6973</v>
      </c>
      <c r="T885" s="85"/>
      <c r="U885" s="85"/>
      <c r="V885" s="87" t="s">
        <v>139</v>
      </c>
      <c r="W885" s="85" t="s">
        <v>37</v>
      </c>
      <c r="X885" s="85"/>
      <c r="Y885" s="85"/>
      <c r="Z885" s="85"/>
      <c r="AA885" s="85"/>
      <c r="AB885" s="85"/>
      <c r="AC885" s="85"/>
      <c r="AD885" s="85"/>
      <c r="AE885" s="85"/>
      <c r="AF885" s="85"/>
      <c r="AG885" s="85"/>
      <c r="AH885" s="85"/>
      <c r="AI885" s="85"/>
      <c r="AJ885" s="85"/>
      <c r="AK885" s="85"/>
      <c r="AL885" s="85"/>
      <c r="AM885" s="85"/>
      <c r="AN885" s="85"/>
      <c r="AO885" s="85"/>
      <c r="AP885" s="12"/>
    </row>
    <row r="886" spans="1:42" ht="17">
      <c r="A886" s="85"/>
      <c r="B886" s="92">
        <v>44377</v>
      </c>
      <c r="C886" s="92"/>
      <c r="D886" s="92"/>
      <c r="E886" s="92">
        <v>44377</v>
      </c>
      <c r="F886" s="16" t="s">
        <v>6954</v>
      </c>
      <c r="G886" s="5" t="s">
        <v>4890</v>
      </c>
      <c r="H886" s="87" t="s">
        <v>6955</v>
      </c>
      <c r="I886" s="87" t="s">
        <v>3242</v>
      </c>
      <c r="J886" s="85" t="s">
        <v>6291</v>
      </c>
      <c r="K886" s="73" t="s">
        <v>9210</v>
      </c>
      <c r="L886" s="76" t="s">
        <v>9211</v>
      </c>
      <c r="M886" s="85" t="s">
        <v>142</v>
      </c>
      <c r="N886" s="85">
        <v>1000</v>
      </c>
      <c r="O886" s="90" t="s">
        <v>6965</v>
      </c>
      <c r="P886" s="90" t="s">
        <v>6965</v>
      </c>
      <c r="Q886" s="85">
        <v>2021</v>
      </c>
      <c r="R886" s="85">
        <v>7</v>
      </c>
      <c r="S886" s="122" t="s">
        <v>6961</v>
      </c>
      <c r="T886" s="85"/>
      <c r="U886" s="85"/>
      <c r="V886" s="87" t="s">
        <v>139</v>
      </c>
      <c r="W886" s="85" t="s">
        <v>37</v>
      </c>
      <c r="X886" s="85"/>
      <c r="Y886" s="85"/>
      <c r="Z886" s="85"/>
      <c r="AA886" s="85"/>
      <c r="AB886" s="85"/>
      <c r="AC886" s="85"/>
      <c r="AD886" s="85"/>
      <c r="AE886" s="85"/>
      <c r="AF886" s="85"/>
      <c r="AG886" s="85"/>
      <c r="AH886" s="85"/>
      <c r="AI886" s="85"/>
      <c r="AJ886" s="85"/>
      <c r="AK886" s="85"/>
      <c r="AL886" s="85"/>
      <c r="AM886" s="85"/>
      <c r="AN886" s="85"/>
      <c r="AO886" s="85"/>
      <c r="AP886" s="12"/>
    </row>
    <row r="887" spans="1:42" ht="17">
      <c r="A887" s="85"/>
      <c r="B887" s="92">
        <v>44377</v>
      </c>
      <c r="C887" s="92"/>
      <c r="D887" s="92">
        <v>44377</v>
      </c>
      <c r="E887" s="92">
        <v>44377</v>
      </c>
      <c r="F887" s="16" t="s">
        <v>6954</v>
      </c>
      <c r="G887" s="5" t="s">
        <v>4890</v>
      </c>
      <c r="H887" s="87" t="s">
        <v>6955</v>
      </c>
      <c r="I887" s="87" t="s">
        <v>3242</v>
      </c>
      <c r="J887" s="85" t="s">
        <v>175</v>
      </c>
      <c r="K887" s="17" t="s">
        <v>7998</v>
      </c>
      <c r="L887" s="18" t="s">
        <v>7999</v>
      </c>
      <c r="M887" s="85" t="s">
        <v>981</v>
      </c>
      <c r="N887" s="85">
        <v>233</v>
      </c>
      <c r="O887" s="90" t="s">
        <v>6958</v>
      </c>
      <c r="P887" s="90" t="s">
        <v>6958</v>
      </c>
      <c r="Q887" s="85">
        <v>2021</v>
      </c>
      <c r="R887" s="85">
        <v>6</v>
      </c>
      <c r="S887" s="91" t="s">
        <v>6966</v>
      </c>
      <c r="T887" s="85" t="s">
        <v>82</v>
      </c>
      <c r="U887" s="85"/>
      <c r="V887" s="87" t="s">
        <v>139</v>
      </c>
      <c r="W887" s="85" t="s">
        <v>37</v>
      </c>
      <c r="X887" s="85"/>
      <c r="Y887" s="85"/>
      <c r="Z887" s="85"/>
      <c r="AA887" s="85"/>
      <c r="AB887" s="85"/>
      <c r="AC887" s="85"/>
      <c r="AD887" s="85"/>
      <c r="AE887" s="85"/>
      <c r="AF887" s="85"/>
      <c r="AG887" s="85"/>
      <c r="AH887" s="85"/>
      <c r="AI887" s="85"/>
      <c r="AJ887" s="85"/>
      <c r="AK887" s="85"/>
      <c r="AL887" s="85"/>
      <c r="AM887" s="85"/>
      <c r="AN887" s="85"/>
      <c r="AO887" s="85"/>
      <c r="AP887" s="12"/>
    </row>
    <row r="888" spans="1:42" ht="17">
      <c r="A888" s="85"/>
      <c r="B888" s="92">
        <v>44377</v>
      </c>
      <c r="C888" s="92"/>
      <c r="D888" s="92">
        <v>44351</v>
      </c>
      <c r="E888" s="92">
        <v>44377</v>
      </c>
      <c r="F888" s="16" t="s">
        <v>6954</v>
      </c>
      <c r="G888" s="5" t="s">
        <v>4890</v>
      </c>
      <c r="H888" s="87" t="s">
        <v>6955</v>
      </c>
      <c r="I888" s="87" t="s">
        <v>3242</v>
      </c>
      <c r="J888" s="85" t="s">
        <v>146</v>
      </c>
      <c r="K888" s="17" t="s">
        <v>9212</v>
      </c>
      <c r="L888" s="18" t="s">
        <v>9213</v>
      </c>
      <c r="M888" s="85" t="s">
        <v>142</v>
      </c>
      <c r="N888" s="85">
        <v>534</v>
      </c>
      <c r="O888" s="90" t="s">
        <v>6958</v>
      </c>
      <c r="P888" s="90"/>
      <c r="Q888" s="85">
        <v>2021</v>
      </c>
      <c r="R888" s="85">
        <v>6</v>
      </c>
      <c r="S888" s="91" t="s">
        <v>6973</v>
      </c>
      <c r="T888" s="85" t="s">
        <v>9214</v>
      </c>
      <c r="U888" s="85"/>
      <c r="V888" s="87" t="s">
        <v>139</v>
      </c>
      <c r="W888" s="85" t="s">
        <v>37</v>
      </c>
      <c r="X888" s="85"/>
      <c r="Y888" s="85"/>
      <c r="Z888" s="85"/>
      <c r="AA888" s="85"/>
      <c r="AB888" s="85"/>
      <c r="AC888" s="85"/>
      <c r="AD888" s="85"/>
      <c r="AE888" s="85"/>
      <c r="AF888" s="85"/>
      <c r="AG888" s="85"/>
      <c r="AH888" s="85"/>
      <c r="AI888" s="85"/>
      <c r="AJ888" s="85"/>
      <c r="AK888" s="85"/>
      <c r="AL888" s="85"/>
      <c r="AM888" s="85"/>
      <c r="AN888" s="85"/>
      <c r="AO888" s="85"/>
      <c r="AP888" s="12"/>
    </row>
    <row r="889" spans="1:42" ht="17">
      <c r="A889" s="121"/>
      <c r="B889" s="124">
        <v>44377</v>
      </c>
      <c r="C889" s="124"/>
      <c r="D889" s="124"/>
      <c r="E889" s="124">
        <v>44377</v>
      </c>
      <c r="F889" s="44" t="s">
        <v>6954</v>
      </c>
      <c r="G889" s="5" t="s">
        <v>4890</v>
      </c>
      <c r="H889" s="87" t="s">
        <v>6955</v>
      </c>
      <c r="I889" s="87" t="s">
        <v>3242</v>
      </c>
      <c r="J889" s="121" t="s">
        <v>6291</v>
      </c>
      <c r="K889" s="73" t="s">
        <v>9215</v>
      </c>
      <c r="L889" s="76" t="s">
        <v>9216</v>
      </c>
      <c r="M889" s="121" t="s">
        <v>9217</v>
      </c>
      <c r="N889" s="121" t="s">
        <v>202</v>
      </c>
      <c r="O889" s="131" t="s">
        <v>6965</v>
      </c>
      <c r="P889" s="131" t="s">
        <v>6965</v>
      </c>
      <c r="Q889" s="121">
        <v>2021</v>
      </c>
      <c r="R889" s="121">
        <v>7</v>
      </c>
      <c r="S889" s="151" t="s">
        <v>6973</v>
      </c>
      <c r="T889" s="121"/>
      <c r="U889" s="121"/>
      <c r="V889" s="123" t="s">
        <v>139</v>
      </c>
      <c r="W889" s="121" t="s">
        <v>37</v>
      </c>
      <c r="X889" s="121"/>
      <c r="Y889" s="121"/>
      <c r="Z889" s="121"/>
      <c r="AA889" s="121"/>
      <c r="AB889" s="121"/>
      <c r="AC889" s="121"/>
      <c r="AD889" s="121"/>
      <c r="AE889" s="121"/>
      <c r="AF889" s="121"/>
      <c r="AG889" s="121"/>
      <c r="AH889" s="121"/>
      <c r="AI889" s="121"/>
      <c r="AJ889" s="121"/>
      <c r="AK889" s="121"/>
      <c r="AL889" s="121"/>
      <c r="AM889" s="121"/>
      <c r="AN889" s="121"/>
      <c r="AO889" s="121"/>
      <c r="AP889" s="50"/>
    </row>
    <row r="890" spans="1:42" ht="17">
      <c r="A890" s="85"/>
      <c r="B890" s="92">
        <v>44377</v>
      </c>
      <c r="C890" s="92">
        <v>44396</v>
      </c>
      <c r="D890" s="92"/>
      <c r="E890" s="92">
        <v>44377</v>
      </c>
      <c r="F890" s="16" t="s">
        <v>6954</v>
      </c>
      <c r="G890" s="5" t="s">
        <v>4890</v>
      </c>
      <c r="H890" s="87" t="s">
        <v>6955</v>
      </c>
      <c r="I890" s="87" t="s">
        <v>3242</v>
      </c>
      <c r="J890" s="85" t="s">
        <v>281</v>
      </c>
      <c r="K890" s="17" t="s">
        <v>9218</v>
      </c>
      <c r="L890" s="18" t="s">
        <v>9219</v>
      </c>
      <c r="M890" s="85" t="s">
        <v>391</v>
      </c>
      <c r="N890" s="85">
        <v>2500</v>
      </c>
      <c r="O890" s="90" t="s">
        <v>6965</v>
      </c>
      <c r="P890" s="90" t="s">
        <v>6965</v>
      </c>
      <c r="Q890" s="85">
        <v>2021</v>
      </c>
      <c r="R890" s="85" t="s">
        <v>7391</v>
      </c>
      <c r="S890" s="91" t="s">
        <v>6966</v>
      </c>
      <c r="T890" s="85" t="s">
        <v>9220</v>
      </c>
      <c r="U890" s="85"/>
      <c r="V890" s="87" t="s">
        <v>139</v>
      </c>
      <c r="W890" s="85" t="s">
        <v>37</v>
      </c>
      <c r="X890" s="85"/>
      <c r="Y890" s="85"/>
      <c r="Z890" s="85"/>
      <c r="AA890" s="85"/>
      <c r="AB890" s="85"/>
      <c r="AC890" s="85"/>
      <c r="AD890" s="85"/>
      <c r="AE890" s="85"/>
      <c r="AF890" s="85"/>
      <c r="AG890" s="85"/>
      <c r="AH890" s="85"/>
      <c r="AI890" s="85"/>
      <c r="AJ890" s="85"/>
      <c r="AK890" s="85"/>
      <c r="AL890" s="85"/>
      <c r="AM890" s="85"/>
      <c r="AN890" s="85"/>
      <c r="AO890" s="85"/>
      <c r="AP890" s="12"/>
    </row>
    <row r="891" spans="1:42" ht="17">
      <c r="A891" s="85"/>
      <c r="B891" s="92">
        <v>44377</v>
      </c>
      <c r="C891" s="92"/>
      <c r="D891" s="92">
        <v>44377</v>
      </c>
      <c r="E891" s="92">
        <v>44377</v>
      </c>
      <c r="F891" s="16" t="s">
        <v>6976</v>
      </c>
      <c r="G891" s="5" t="s">
        <v>4890</v>
      </c>
      <c r="H891" s="87" t="s">
        <v>6955</v>
      </c>
      <c r="I891" s="87" t="s">
        <v>3242</v>
      </c>
      <c r="J891" s="85" t="s">
        <v>6279</v>
      </c>
      <c r="K891" s="17" t="s">
        <v>9221</v>
      </c>
      <c r="L891" s="33" t="s">
        <v>9222</v>
      </c>
      <c r="M891" s="85" t="s">
        <v>811</v>
      </c>
      <c r="N891" s="85">
        <v>208</v>
      </c>
      <c r="O891" s="90" t="s">
        <v>6958</v>
      </c>
      <c r="P891" s="90" t="s">
        <v>6958</v>
      </c>
      <c r="Q891" s="85">
        <v>2021</v>
      </c>
      <c r="R891" s="85">
        <v>6</v>
      </c>
      <c r="S891" s="91" t="s">
        <v>6973</v>
      </c>
      <c r="T891" s="85" t="s">
        <v>82</v>
      </c>
      <c r="U891" s="85"/>
      <c r="V891" s="87" t="s">
        <v>139</v>
      </c>
      <c r="W891" s="85" t="s">
        <v>37</v>
      </c>
      <c r="X891" s="85"/>
      <c r="Y891" s="85"/>
      <c r="Z891" s="85"/>
      <c r="AA891" s="85"/>
      <c r="AB891" s="85"/>
      <c r="AC891" s="85"/>
      <c r="AD891" s="85"/>
      <c r="AE891" s="85"/>
      <c r="AF891" s="85"/>
      <c r="AG891" s="85"/>
      <c r="AH891" s="85"/>
      <c r="AI891" s="85"/>
      <c r="AJ891" s="85"/>
      <c r="AK891" s="85"/>
      <c r="AL891" s="85"/>
      <c r="AM891" s="85"/>
      <c r="AN891" s="85"/>
      <c r="AO891" s="85"/>
      <c r="AP891" s="12"/>
    </row>
    <row r="892" spans="1:42" ht="17">
      <c r="A892" s="85"/>
      <c r="B892" s="92">
        <v>44377</v>
      </c>
      <c r="C892" s="92"/>
      <c r="D892" s="92">
        <v>44377</v>
      </c>
      <c r="E892" s="92">
        <v>44377</v>
      </c>
      <c r="F892" s="16" t="s">
        <v>6954</v>
      </c>
      <c r="G892" s="5" t="s">
        <v>4890</v>
      </c>
      <c r="H892" s="87" t="s">
        <v>6955</v>
      </c>
      <c r="I892" s="87" t="s">
        <v>3242</v>
      </c>
      <c r="J892" s="85" t="s">
        <v>6281</v>
      </c>
      <c r="K892" s="17" t="s">
        <v>9223</v>
      </c>
      <c r="L892" s="18" t="s">
        <v>9224</v>
      </c>
      <c r="M892" s="85" t="s">
        <v>142</v>
      </c>
      <c r="N892" s="85">
        <v>2397</v>
      </c>
      <c r="O892" s="90" t="s">
        <v>6958</v>
      </c>
      <c r="P892" s="90" t="s">
        <v>6958</v>
      </c>
      <c r="Q892" s="85">
        <v>2021</v>
      </c>
      <c r="R892" s="85">
        <v>6</v>
      </c>
      <c r="S892" s="91" t="s">
        <v>6966</v>
      </c>
      <c r="T892" s="85" t="s">
        <v>7375</v>
      </c>
      <c r="U892" s="85"/>
      <c r="V892" s="87" t="s">
        <v>139</v>
      </c>
      <c r="W892" s="85" t="s">
        <v>37</v>
      </c>
      <c r="X892" s="85"/>
      <c r="Y892" s="85"/>
      <c r="Z892" s="85"/>
      <c r="AA892" s="85"/>
      <c r="AB892" s="85"/>
      <c r="AC892" s="85"/>
      <c r="AD892" s="85"/>
      <c r="AE892" s="85"/>
      <c r="AF892" s="85"/>
      <c r="AG892" s="85"/>
      <c r="AH892" s="85"/>
      <c r="AI892" s="85"/>
      <c r="AJ892" s="85"/>
      <c r="AK892" s="85"/>
      <c r="AL892" s="85"/>
      <c r="AM892" s="85"/>
      <c r="AN892" s="85"/>
      <c r="AO892" s="85"/>
      <c r="AP892" s="12"/>
    </row>
    <row r="893" spans="1:42" ht="17">
      <c r="A893" s="85"/>
      <c r="B893" s="92">
        <v>44377</v>
      </c>
      <c r="C893" s="92"/>
      <c r="D893" s="92">
        <v>44376</v>
      </c>
      <c r="E893" s="92">
        <v>44377</v>
      </c>
      <c r="F893" s="16" t="s">
        <v>6954</v>
      </c>
      <c r="G893" s="5" t="s">
        <v>4890</v>
      </c>
      <c r="H893" s="87" t="s">
        <v>6955</v>
      </c>
      <c r="I893" s="87" t="s">
        <v>3242</v>
      </c>
      <c r="J893" s="85" t="s">
        <v>6281</v>
      </c>
      <c r="K893" s="17" t="s">
        <v>9225</v>
      </c>
      <c r="L893" s="18" t="s">
        <v>9226</v>
      </c>
      <c r="M893" s="85" t="s">
        <v>168</v>
      </c>
      <c r="N893" s="85">
        <v>470</v>
      </c>
      <c r="O893" s="90" t="s">
        <v>6958</v>
      </c>
      <c r="P893" s="90" t="s">
        <v>6958</v>
      </c>
      <c r="Q893" s="85">
        <v>2021</v>
      </c>
      <c r="R893" s="85">
        <v>6</v>
      </c>
      <c r="S893" s="91" t="s">
        <v>6966</v>
      </c>
      <c r="T893" s="85" t="s">
        <v>7375</v>
      </c>
      <c r="U893" s="85"/>
      <c r="V893" s="87" t="s">
        <v>139</v>
      </c>
      <c r="W893" s="85" t="s">
        <v>37</v>
      </c>
      <c r="X893" s="85"/>
      <c r="Y893" s="85"/>
      <c r="Z893" s="85"/>
      <c r="AA893" s="85"/>
      <c r="AB893" s="85"/>
      <c r="AC893" s="85"/>
      <c r="AD893" s="85"/>
      <c r="AE893" s="85"/>
      <c r="AF893" s="85"/>
      <c r="AG893" s="85"/>
      <c r="AH893" s="85"/>
      <c r="AI893" s="85"/>
      <c r="AJ893" s="85"/>
      <c r="AK893" s="85"/>
      <c r="AL893" s="85"/>
      <c r="AM893" s="85"/>
      <c r="AN893" s="85"/>
      <c r="AO893" s="85"/>
      <c r="AP893" s="12"/>
    </row>
    <row r="894" spans="1:42" ht="17">
      <c r="A894" s="85"/>
      <c r="B894" s="92">
        <v>44377</v>
      </c>
      <c r="C894" s="92"/>
      <c r="D894" s="92"/>
      <c r="E894" s="92">
        <v>44377</v>
      </c>
      <c r="F894" s="16" t="s">
        <v>6976</v>
      </c>
      <c r="G894" s="5" t="s">
        <v>4890</v>
      </c>
      <c r="H894" s="87" t="s">
        <v>6955</v>
      </c>
      <c r="I894" s="87" t="s">
        <v>3242</v>
      </c>
      <c r="J894" s="85" t="s">
        <v>6279</v>
      </c>
      <c r="K894" s="17" t="s">
        <v>9227</v>
      </c>
      <c r="L894" s="33" t="s">
        <v>9228</v>
      </c>
      <c r="M894" s="85" t="s">
        <v>9229</v>
      </c>
      <c r="N894" s="85" t="s">
        <v>9230</v>
      </c>
      <c r="O894" s="90" t="s">
        <v>6957</v>
      </c>
      <c r="P894" s="90" t="s">
        <v>6957</v>
      </c>
      <c r="Q894" s="85">
        <v>2021</v>
      </c>
      <c r="R894" s="85">
        <v>7</v>
      </c>
      <c r="S894" s="91" t="s">
        <v>6966</v>
      </c>
      <c r="T894" s="85" t="s">
        <v>9231</v>
      </c>
      <c r="U894" s="85"/>
      <c r="V894" s="87" t="s">
        <v>139</v>
      </c>
      <c r="W894" s="85" t="s">
        <v>37</v>
      </c>
      <c r="X894" s="85"/>
      <c r="Y894" s="85"/>
      <c r="Z894" s="85"/>
      <c r="AA894" s="85"/>
      <c r="AB894" s="85"/>
      <c r="AC894" s="85"/>
      <c r="AD894" s="85"/>
      <c r="AE894" s="85"/>
      <c r="AF894" s="85"/>
      <c r="AG894" s="85"/>
      <c r="AH894" s="85"/>
      <c r="AI894" s="85"/>
      <c r="AJ894" s="85"/>
      <c r="AK894" s="85"/>
      <c r="AL894" s="85"/>
      <c r="AM894" s="85"/>
      <c r="AN894" s="85"/>
      <c r="AO894" s="85"/>
      <c r="AP894" s="12"/>
    </row>
    <row r="895" spans="1:42" ht="17">
      <c r="A895" s="85"/>
      <c r="B895" s="92">
        <v>44377</v>
      </c>
      <c r="C895" s="92"/>
      <c r="D895" s="92">
        <v>44376</v>
      </c>
      <c r="E895" s="92">
        <v>44377</v>
      </c>
      <c r="F895" s="16" t="s">
        <v>6954</v>
      </c>
      <c r="G895" s="5" t="s">
        <v>4890</v>
      </c>
      <c r="H895" s="87" t="s">
        <v>6955</v>
      </c>
      <c r="I895" s="87" t="s">
        <v>3242</v>
      </c>
      <c r="J895" s="85" t="s">
        <v>6281</v>
      </c>
      <c r="K895" s="17" t="s">
        <v>9232</v>
      </c>
      <c r="L895" s="18" t="s">
        <v>9233</v>
      </c>
      <c r="M895" s="85" t="s">
        <v>811</v>
      </c>
      <c r="N895" s="85">
        <v>861</v>
      </c>
      <c r="O895" s="90" t="s">
        <v>6958</v>
      </c>
      <c r="P895" s="90" t="s">
        <v>6958</v>
      </c>
      <c r="Q895" s="85">
        <v>2021</v>
      </c>
      <c r="R895" s="85">
        <v>6</v>
      </c>
      <c r="S895" s="91" t="s">
        <v>6966</v>
      </c>
      <c r="T895" s="85" t="s">
        <v>82</v>
      </c>
      <c r="U895" s="85"/>
      <c r="V895" s="87" t="s">
        <v>139</v>
      </c>
      <c r="W895" s="85" t="s">
        <v>37</v>
      </c>
      <c r="X895" s="85"/>
      <c r="Y895" s="85"/>
      <c r="Z895" s="85"/>
      <c r="AA895" s="85"/>
      <c r="AB895" s="85"/>
      <c r="AC895" s="85"/>
      <c r="AD895" s="85"/>
      <c r="AE895" s="85"/>
      <c r="AF895" s="85"/>
      <c r="AG895" s="85"/>
      <c r="AH895" s="85"/>
      <c r="AI895" s="85"/>
      <c r="AJ895" s="85"/>
      <c r="AK895" s="85"/>
      <c r="AL895" s="85"/>
      <c r="AM895" s="85"/>
      <c r="AN895" s="85"/>
      <c r="AO895" s="85"/>
      <c r="AP895" s="12"/>
    </row>
    <row r="896" spans="1:42" ht="17">
      <c r="A896" s="85"/>
      <c r="B896" s="92">
        <v>44377</v>
      </c>
      <c r="C896" s="92"/>
      <c r="D896" s="92">
        <v>44376</v>
      </c>
      <c r="E896" s="92">
        <v>44377</v>
      </c>
      <c r="F896" s="16" t="s">
        <v>6954</v>
      </c>
      <c r="G896" s="5" t="s">
        <v>4890</v>
      </c>
      <c r="H896" s="87" t="s">
        <v>6955</v>
      </c>
      <c r="I896" s="87" t="s">
        <v>3242</v>
      </c>
      <c r="J896" s="85" t="s">
        <v>6281</v>
      </c>
      <c r="K896" s="17" t="s">
        <v>9234</v>
      </c>
      <c r="L896" s="18" t="s">
        <v>9235</v>
      </c>
      <c r="M896" s="85" t="s">
        <v>168</v>
      </c>
      <c r="N896" s="85">
        <v>350</v>
      </c>
      <c r="O896" s="90" t="s">
        <v>6958</v>
      </c>
      <c r="P896" s="90" t="s">
        <v>6958</v>
      </c>
      <c r="Q896" s="85">
        <v>2021</v>
      </c>
      <c r="R896" s="85">
        <v>6</v>
      </c>
      <c r="S896" s="91" t="s">
        <v>6966</v>
      </c>
      <c r="T896" s="85" t="s">
        <v>7375</v>
      </c>
      <c r="U896" s="85"/>
      <c r="V896" s="87" t="s">
        <v>139</v>
      </c>
      <c r="W896" s="85" t="s">
        <v>37</v>
      </c>
      <c r="X896" s="85"/>
      <c r="Y896" s="85"/>
      <c r="Z896" s="85"/>
      <c r="AA896" s="85"/>
      <c r="AB896" s="85"/>
      <c r="AC896" s="85"/>
      <c r="AD896" s="85"/>
      <c r="AE896" s="85"/>
      <c r="AF896" s="85"/>
      <c r="AG896" s="85"/>
      <c r="AH896" s="85"/>
      <c r="AI896" s="85"/>
      <c r="AJ896" s="85"/>
      <c r="AK896" s="85"/>
      <c r="AL896" s="85"/>
      <c r="AM896" s="85"/>
      <c r="AN896" s="85"/>
      <c r="AO896" s="85"/>
      <c r="AP896" s="12"/>
    </row>
    <row r="897" spans="1:42" ht="17">
      <c r="A897" s="85"/>
      <c r="B897" s="92">
        <v>44377</v>
      </c>
      <c r="C897" s="92">
        <v>44397</v>
      </c>
      <c r="D897" s="92"/>
      <c r="E897" s="92">
        <v>44377</v>
      </c>
      <c r="F897" s="16" t="s">
        <v>6954</v>
      </c>
      <c r="G897" s="5" t="s">
        <v>4890</v>
      </c>
      <c r="H897" s="87" t="s">
        <v>6955</v>
      </c>
      <c r="I897" s="87" t="s">
        <v>3242</v>
      </c>
      <c r="J897" s="85" t="s">
        <v>5487</v>
      </c>
      <c r="K897" s="17" t="s">
        <v>9236</v>
      </c>
      <c r="L897" s="18" t="s">
        <v>9237</v>
      </c>
      <c r="M897" s="85" t="s">
        <v>811</v>
      </c>
      <c r="N897" s="85">
        <v>165</v>
      </c>
      <c r="O897" s="90" t="s">
        <v>6957</v>
      </c>
      <c r="P897" s="90" t="s">
        <v>6957</v>
      </c>
      <c r="Q897" s="85">
        <v>2021</v>
      </c>
      <c r="R897" s="85" t="s">
        <v>7391</v>
      </c>
      <c r="S897" s="91" t="s">
        <v>6966</v>
      </c>
      <c r="T897" s="85" t="s">
        <v>9238</v>
      </c>
      <c r="U897" s="85"/>
      <c r="V897" s="87" t="s">
        <v>139</v>
      </c>
      <c r="W897" s="85" t="s">
        <v>37</v>
      </c>
      <c r="X897" s="85"/>
      <c r="Y897" s="85"/>
      <c r="Z897" s="85"/>
      <c r="AA897" s="85"/>
      <c r="AB897" s="85"/>
      <c r="AC897" s="85"/>
      <c r="AD897" s="85"/>
      <c r="AE897" s="85"/>
      <c r="AF897" s="85"/>
      <c r="AG897" s="85"/>
      <c r="AH897" s="85"/>
      <c r="AI897" s="85"/>
      <c r="AJ897" s="85"/>
      <c r="AK897" s="85"/>
      <c r="AL897" s="85"/>
      <c r="AM897" s="85"/>
      <c r="AN897" s="85"/>
      <c r="AO897" s="85"/>
      <c r="AP897" s="12"/>
    </row>
    <row r="898" spans="1:42" ht="17">
      <c r="A898" s="115"/>
      <c r="B898" s="92">
        <v>44377</v>
      </c>
      <c r="C898" s="92">
        <v>44381</v>
      </c>
      <c r="D898" s="86"/>
      <c r="E898" s="86">
        <v>44377</v>
      </c>
      <c r="F898" s="16" t="s">
        <v>6954</v>
      </c>
      <c r="G898" s="5" t="s">
        <v>4890</v>
      </c>
      <c r="H898" s="87" t="s">
        <v>6955</v>
      </c>
      <c r="I898" s="87" t="s">
        <v>3242</v>
      </c>
      <c r="J898" s="85" t="s">
        <v>5487</v>
      </c>
      <c r="K898" s="93" t="s">
        <v>9239</v>
      </c>
      <c r="L898" s="85" t="s">
        <v>9240</v>
      </c>
      <c r="M898" s="85" t="s">
        <v>168</v>
      </c>
      <c r="N898" s="85">
        <v>350</v>
      </c>
      <c r="O898" s="90" t="s">
        <v>6965</v>
      </c>
      <c r="P898" s="90" t="s">
        <v>6965</v>
      </c>
      <c r="Q898" s="85" t="s">
        <v>6959</v>
      </c>
      <c r="R898" s="85" t="s">
        <v>7391</v>
      </c>
      <c r="S898" s="85" t="s">
        <v>6973</v>
      </c>
      <c r="T898" s="85" t="s">
        <v>9241</v>
      </c>
      <c r="U898" s="85"/>
      <c r="V898" s="85" t="s">
        <v>139</v>
      </c>
      <c r="W898" s="85" t="s">
        <v>37</v>
      </c>
      <c r="X898" s="115"/>
      <c r="Y898" s="115"/>
      <c r="Z898" s="115"/>
      <c r="AA898" s="115"/>
      <c r="AB898" s="115"/>
      <c r="AC898" s="115"/>
      <c r="AD898" s="115"/>
      <c r="AE898" s="115"/>
      <c r="AF898" s="115"/>
      <c r="AG898" s="115"/>
      <c r="AH898" s="115"/>
      <c r="AI898" s="115"/>
      <c r="AJ898" s="115"/>
      <c r="AK898" s="115"/>
      <c r="AL898" s="115"/>
      <c r="AM898" s="115"/>
      <c r="AN898" s="115"/>
      <c r="AO898" s="115"/>
      <c r="AP898" s="84"/>
    </row>
    <row r="899" spans="1:42" ht="17">
      <c r="A899" s="85"/>
      <c r="B899" s="92">
        <v>44377</v>
      </c>
      <c r="C899" s="92"/>
      <c r="D899" s="92"/>
      <c r="E899" s="86">
        <v>44377</v>
      </c>
      <c r="F899" s="16" t="s">
        <v>6976</v>
      </c>
      <c r="G899" s="5" t="s">
        <v>4890</v>
      </c>
      <c r="H899" s="87" t="s">
        <v>6955</v>
      </c>
      <c r="I899" s="87" t="s">
        <v>3242</v>
      </c>
      <c r="J899" s="85" t="s">
        <v>6279</v>
      </c>
      <c r="K899" s="241" t="s">
        <v>9242</v>
      </c>
      <c r="L899" s="18" t="s">
        <v>9243</v>
      </c>
      <c r="M899" s="85" t="s">
        <v>168</v>
      </c>
      <c r="N899" s="85">
        <v>420</v>
      </c>
      <c r="O899" s="90" t="s">
        <v>6957</v>
      </c>
      <c r="P899" s="90"/>
      <c r="Q899" s="85">
        <v>2021</v>
      </c>
      <c r="R899" s="85">
        <v>6</v>
      </c>
      <c r="S899" s="91" t="s">
        <v>6973</v>
      </c>
      <c r="T899" s="85"/>
      <c r="U899" s="85"/>
      <c r="V899" s="87" t="s">
        <v>139</v>
      </c>
      <c r="W899" s="85" t="s">
        <v>37</v>
      </c>
      <c r="X899" s="85"/>
      <c r="Y899" s="85"/>
      <c r="Z899" s="85"/>
      <c r="AA899" s="85"/>
      <c r="AB899" s="85"/>
      <c r="AC899" s="85"/>
      <c r="AD899" s="85"/>
      <c r="AE899" s="85"/>
      <c r="AF899" s="85"/>
      <c r="AG899" s="85"/>
      <c r="AH899" s="85"/>
      <c r="AI899" s="85"/>
      <c r="AJ899" s="85"/>
      <c r="AK899" s="85"/>
      <c r="AL899" s="85"/>
      <c r="AM899" s="85"/>
      <c r="AN899" s="85"/>
      <c r="AO899" s="85"/>
      <c r="AP899" s="12"/>
    </row>
    <row r="900" spans="1:42" ht="17">
      <c r="A900" s="85"/>
      <c r="B900" s="86">
        <v>44356</v>
      </c>
      <c r="C900" s="92"/>
      <c r="D900" s="92"/>
      <c r="E900" s="92">
        <v>44377</v>
      </c>
      <c r="F900" s="16" t="s">
        <v>8518</v>
      </c>
      <c r="G900" s="5" t="s">
        <v>4890</v>
      </c>
      <c r="H900" s="87" t="s">
        <v>6955</v>
      </c>
      <c r="I900" s="87" t="s">
        <v>3242</v>
      </c>
      <c r="J900" s="85" t="s">
        <v>6295</v>
      </c>
      <c r="K900" s="17" t="s">
        <v>7024</v>
      </c>
      <c r="L900" s="18" t="s">
        <v>7025</v>
      </c>
      <c r="M900" s="85" t="s">
        <v>811</v>
      </c>
      <c r="N900" s="85" t="s">
        <v>434</v>
      </c>
      <c r="O900" s="90" t="s">
        <v>6965</v>
      </c>
      <c r="P900" s="90" t="s">
        <v>6965</v>
      </c>
      <c r="Q900" s="85">
        <v>2021</v>
      </c>
      <c r="R900" s="85" t="s">
        <v>7391</v>
      </c>
      <c r="S900" s="91" t="s">
        <v>6973</v>
      </c>
      <c r="T900" s="85"/>
      <c r="U900" s="85"/>
      <c r="V900" s="87" t="s">
        <v>139</v>
      </c>
      <c r="W900" s="85" t="s">
        <v>37</v>
      </c>
      <c r="X900" s="85"/>
      <c r="Y900" s="85"/>
      <c r="Z900" s="85"/>
      <c r="AA900" s="85"/>
      <c r="AB900" s="85"/>
      <c r="AC900" s="85"/>
      <c r="AD900" s="85"/>
      <c r="AE900" s="85"/>
      <c r="AF900" s="85"/>
      <c r="AG900" s="85"/>
      <c r="AH900" s="85"/>
      <c r="AI900" s="85"/>
      <c r="AJ900" s="85"/>
      <c r="AK900" s="85"/>
      <c r="AL900" s="85"/>
      <c r="AM900" s="85"/>
      <c r="AN900" s="85"/>
      <c r="AO900" s="85"/>
      <c r="AP900" s="12"/>
    </row>
    <row r="901" spans="1:42" ht="17">
      <c r="A901" s="85"/>
      <c r="B901" s="92">
        <v>44377</v>
      </c>
      <c r="C901" s="92"/>
      <c r="D901" s="92">
        <v>44377</v>
      </c>
      <c r="E901" s="92">
        <v>44377</v>
      </c>
      <c r="F901" s="16" t="s">
        <v>6954</v>
      </c>
      <c r="G901" s="5" t="s">
        <v>4890</v>
      </c>
      <c r="H901" s="87" t="s">
        <v>6955</v>
      </c>
      <c r="I901" s="87" t="s">
        <v>3242</v>
      </c>
      <c r="J901" s="85" t="s">
        <v>175</v>
      </c>
      <c r="K901" s="17" t="s">
        <v>9244</v>
      </c>
      <c r="L901" s="18" t="s">
        <v>9245</v>
      </c>
      <c r="M901" s="85" t="s">
        <v>168</v>
      </c>
      <c r="N901" s="85">
        <v>700</v>
      </c>
      <c r="O901" s="90" t="s">
        <v>6958</v>
      </c>
      <c r="P901" s="90" t="s">
        <v>6958</v>
      </c>
      <c r="Q901" s="85">
        <v>2021</v>
      </c>
      <c r="R901" s="85">
        <v>6</v>
      </c>
      <c r="S901" s="91" t="s">
        <v>6966</v>
      </c>
      <c r="T901" s="85" t="s">
        <v>7375</v>
      </c>
      <c r="U901" s="85"/>
      <c r="V901" s="87" t="s">
        <v>139</v>
      </c>
      <c r="W901" s="85" t="s">
        <v>37</v>
      </c>
      <c r="X901" s="85"/>
      <c r="Y901" s="85"/>
      <c r="Z901" s="85"/>
      <c r="AA901" s="85"/>
      <c r="AB901" s="85"/>
      <c r="AC901" s="85"/>
      <c r="AD901" s="85"/>
      <c r="AE901" s="85"/>
      <c r="AF901" s="85"/>
      <c r="AG901" s="85"/>
      <c r="AH901" s="85"/>
      <c r="AI901" s="85"/>
      <c r="AJ901" s="85"/>
      <c r="AK901" s="85"/>
      <c r="AL901" s="85"/>
      <c r="AM901" s="85"/>
      <c r="AN901" s="85"/>
      <c r="AO901" s="85"/>
      <c r="AP901" s="12"/>
    </row>
    <row r="902" spans="1:42" ht="17">
      <c r="A902" s="85"/>
      <c r="B902" s="92">
        <v>44377</v>
      </c>
      <c r="C902" s="92">
        <v>44389</v>
      </c>
      <c r="D902" s="92"/>
      <c r="E902" s="92">
        <v>44377</v>
      </c>
      <c r="F902" s="16" t="s">
        <v>6954</v>
      </c>
      <c r="G902" s="5" t="s">
        <v>4890</v>
      </c>
      <c r="H902" s="87" t="s">
        <v>6955</v>
      </c>
      <c r="I902" s="87" t="s">
        <v>3242</v>
      </c>
      <c r="J902" s="85" t="s">
        <v>281</v>
      </c>
      <c r="K902" s="17" t="s">
        <v>9246</v>
      </c>
      <c r="L902" s="18" t="s">
        <v>9247</v>
      </c>
      <c r="M902" s="85" t="s">
        <v>9248</v>
      </c>
      <c r="N902" s="85">
        <v>4000</v>
      </c>
      <c r="O902" s="90" t="s">
        <v>6965</v>
      </c>
      <c r="P902" s="90" t="s">
        <v>6965</v>
      </c>
      <c r="Q902" s="85">
        <v>2021</v>
      </c>
      <c r="R902" s="85" t="s">
        <v>7391</v>
      </c>
      <c r="S902" s="91" t="s">
        <v>6966</v>
      </c>
      <c r="T902" s="85" t="s">
        <v>9249</v>
      </c>
      <c r="U902" s="85"/>
      <c r="V902" s="87" t="s">
        <v>139</v>
      </c>
      <c r="W902" s="85" t="s">
        <v>37</v>
      </c>
      <c r="X902" s="85"/>
      <c r="Y902" s="85"/>
      <c r="Z902" s="85"/>
      <c r="AA902" s="85"/>
      <c r="AB902" s="85"/>
      <c r="AC902" s="85"/>
      <c r="AD902" s="85"/>
      <c r="AE902" s="85"/>
      <c r="AF902" s="85"/>
      <c r="AG902" s="85"/>
      <c r="AH902" s="85"/>
      <c r="AI902" s="85"/>
      <c r="AJ902" s="85"/>
      <c r="AK902" s="85"/>
      <c r="AL902" s="85"/>
      <c r="AM902" s="85"/>
      <c r="AN902" s="85"/>
      <c r="AO902" s="85"/>
      <c r="AP902" s="12"/>
    </row>
    <row r="903" spans="1:42" ht="17">
      <c r="A903" s="85"/>
      <c r="B903" s="92">
        <v>44377</v>
      </c>
      <c r="C903" s="92"/>
      <c r="D903" s="92">
        <v>44377</v>
      </c>
      <c r="E903" s="92">
        <v>44377</v>
      </c>
      <c r="F903" s="16" t="s">
        <v>6954</v>
      </c>
      <c r="G903" s="5" t="s">
        <v>4890</v>
      </c>
      <c r="H903" s="87" t="s">
        <v>6955</v>
      </c>
      <c r="I903" s="87" t="s">
        <v>3242</v>
      </c>
      <c r="J903" s="85" t="s">
        <v>5487</v>
      </c>
      <c r="K903" s="17" t="s">
        <v>9103</v>
      </c>
      <c r="L903" s="18" t="s">
        <v>9104</v>
      </c>
      <c r="M903" s="85" t="s">
        <v>142</v>
      </c>
      <c r="N903" s="85">
        <v>688</v>
      </c>
      <c r="O903" s="90" t="s">
        <v>6958</v>
      </c>
      <c r="P903" s="90" t="s">
        <v>6958</v>
      </c>
      <c r="Q903" s="85">
        <v>2021</v>
      </c>
      <c r="R903" s="85" t="s">
        <v>7030</v>
      </c>
      <c r="S903" s="91" t="s">
        <v>6966</v>
      </c>
      <c r="T903" s="85" t="s">
        <v>7375</v>
      </c>
      <c r="U903" s="85"/>
      <c r="V903" s="87" t="s">
        <v>139</v>
      </c>
      <c r="W903" s="85" t="s">
        <v>37</v>
      </c>
      <c r="X903" s="85"/>
      <c r="Y903" s="85"/>
      <c r="Z903" s="85"/>
      <c r="AA903" s="85"/>
      <c r="AB903" s="85"/>
      <c r="AC903" s="85"/>
      <c r="AD903" s="85"/>
      <c r="AE903" s="85"/>
      <c r="AF903" s="85"/>
      <c r="AG903" s="85"/>
      <c r="AH903" s="85"/>
      <c r="AI903" s="85"/>
      <c r="AJ903" s="85"/>
      <c r="AK903" s="85"/>
      <c r="AL903" s="85"/>
      <c r="AM903" s="85"/>
      <c r="AN903" s="85"/>
      <c r="AO903" s="85"/>
      <c r="AP903" s="12"/>
    </row>
    <row r="904" spans="1:42" ht="17">
      <c r="A904" s="85"/>
      <c r="B904" s="92">
        <v>44377</v>
      </c>
      <c r="C904" s="92">
        <v>44393</v>
      </c>
      <c r="D904" s="92"/>
      <c r="E904" s="92">
        <v>44377</v>
      </c>
      <c r="F904" s="16" t="s">
        <v>6954</v>
      </c>
      <c r="G904" s="5" t="s">
        <v>4890</v>
      </c>
      <c r="H904" s="87" t="s">
        <v>6955</v>
      </c>
      <c r="I904" s="87" t="s">
        <v>3242</v>
      </c>
      <c r="J904" s="85" t="s">
        <v>146</v>
      </c>
      <c r="K904" s="17" t="s">
        <v>9250</v>
      </c>
      <c r="L904" s="18" t="s">
        <v>9251</v>
      </c>
      <c r="M904" s="85" t="s">
        <v>287</v>
      </c>
      <c r="N904" s="85">
        <v>10000</v>
      </c>
      <c r="O904" s="90" t="s">
        <v>6965</v>
      </c>
      <c r="P904" s="90"/>
      <c r="Q904" s="85">
        <v>2021</v>
      </c>
      <c r="R904" s="85" t="s">
        <v>7391</v>
      </c>
      <c r="S904" s="91" t="s">
        <v>6966</v>
      </c>
      <c r="T904" s="85" t="s">
        <v>9252</v>
      </c>
      <c r="U904" s="85"/>
      <c r="V904" s="87" t="s">
        <v>139</v>
      </c>
      <c r="W904" s="85" t="s">
        <v>37</v>
      </c>
      <c r="X904" s="85"/>
      <c r="Y904" s="85"/>
      <c r="Z904" s="85"/>
      <c r="AA904" s="85"/>
      <c r="AB904" s="85"/>
      <c r="AC904" s="85"/>
      <c r="AD904" s="85"/>
      <c r="AE904" s="85"/>
      <c r="AF904" s="85"/>
      <c r="AG904" s="85"/>
      <c r="AH904" s="85"/>
      <c r="AI904" s="85"/>
      <c r="AJ904" s="85"/>
      <c r="AK904" s="85"/>
      <c r="AL904" s="85"/>
      <c r="AM904" s="85"/>
      <c r="AN904" s="85"/>
      <c r="AO904" s="85"/>
      <c r="AP904" s="12"/>
    </row>
    <row r="905" spans="1:42" ht="17">
      <c r="A905" s="121"/>
      <c r="B905" s="124">
        <v>44377</v>
      </c>
      <c r="C905" s="124"/>
      <c r="D905" s="124">
        <v>44379</v>
      </c>
      <c r="E905" s="124">
        <v>44379</v>
      </c>
      <c r="F905" s="44" t="s">
        <v>7685</v>
      </c>
      <c r="G905" s="5" t="s">
        <v>4890</v>
      </c>
      <c r="H905" s="87" t="s">
        <v>6955</v>
      </c>
      <c r="I905" s="87" t="s">
        <v>3242</v>
      </c>
      <c r="J905" s="121" t="s">
        <v>146</v>
      </c>
      <c r="K905" s="233" t="s">
        <v>9253</v>
      </c>
      <c r="L905" s="234" t="s">
        <v>9254</v>
      </c>
      <c r="M905" s="121" t="s">
        <v>142</v>
      </c>
      <c r="N905" s="121">
        <v>4125.72</v>
      </c>
      <c r="O905" s="131" t="s">
        <v>6958</v>
      </c>
      <c r="P905" s="131"/>
      <c r="Q905" s="121">
        <v>2021</v>
      </c>
      <c r="R905" s="121" t="s">
        <v>7391</v>
      </c>
      <c r="S905" s="151" t="s">
        <v>6973</v>
      </c>
      <c r="T905" s="121"/>
      <c r="U905" s="121"/>
      <c r="V905" s="123" t="s">
        <v>139</v>
      </c>
      <c r="W905" s="121" t="s">
        <v>37</v>
      </c>
      <c r="X905" s="121"/>
      <c r="Y905" s="121"/>
      <c r="Z905" s="121"/>
      <c r="AA905" s="121"/>
      <c r="AB905" s="121"/>
      <c r="AC905" s="121"/>
      <c r="AD905" s="121"/>
      <c r="AE905" s="121"/>
      <c r="AF905" s="121"/>
      <c r="AG905" s="121"/>
      <c r="AH905" s="121"/>
      <c r="AI905" s="121"/>
      <c r="AJ905" s="121"/>
      <c r="AK905" s="121"/>
      <c r="AL905" s="121"/>
      <c r="AM905" s="121"/>
      <c r="AN905" s="121"/>
      <c r="AO905" s="121"/>
      <c r="AP905" s="50"/>
    </row>
    <row r="906" spans="1:42" ht="17">
      <c r="A906" s="85"/>
      <c r="B906" s="92">
        <v>44377</v>
      </c>
      <c r="C906" s="92"/>
      <c r="D906" s="92">
        <v>44377</v>
      </c>
      <c r="E906" s="92">
        <v>44377</v>
      </c>
      <c r="F906" s="16" t="s">
        <v>6954</v>
      </c>
      <c r="G906" s="5" t="s">
        <v>4890</v>
      </c>
      <c r="H906" s="87" t="s">
        <v>6955</v>
      </c>
      <c r="I906" s="87" t="s">
        <v>3242</v>
      </c>
      <c r="J906" s="85" t="s">
        <v>6281</v>
      </c>
      <c r="K906" s="17" t="s">
        <v>6334</v>
      </c>
      <c r="L906" s="18" t="s">
        <v>9035</v>
      </c>
      <c r="M906" s="85" t="s">
        <v>173</v>
      </c>
      <c r="N906" s="85">
        <v>10189</v>
      </c>
      <c r="O906" s="90" t="s">
        <v>6958</v>
      </c>
      <c r="P906" s="90" t="s">
        <v>6958</v>
      </c>
      <c r="Q906" s="85">
        <v>2021</v>
      </c>
      <c r="R906" s="85">
        <v>7</v>
      </c>
      <c r="S906" s="91" t="s">
        <v>6966</v>
      </c>
      <c r="T906" s="85" t="s">
        <v>82</v>
      </c>
      <c r="U906" s="85"/>
      <c r="V906" s="87" t="s">
        <v>139</v>
      </c>
      <c r="W906" s="85" t="s">
        <v>37</v>
      </c>
      <c r="X906" s="85"/>
      <c r="Y906" s="85"/>
      <c r="Z906" s="85"/>
      <c r="AA906" s="85"/>
      <c r="AB906" s="85"/>
      <c r="AC906" s="85"/>
      <c r="AD906" s="85"/>
      <c r="AE906" s="85"/>
      <c r="AF906" s="85"/>
      <c r="AG906" s="85"/>
      <c r="AH906" s="85"/>
      <c r="AI906" s="85"/>
      <c r="AJ906" s="85"/>
      <c r="AK906" s="85"/>
      <c r="AL906" s="85"/>
      <c r="AM906" s="85"/>
      <c r="AN906" s="85"/>
      <c r="AO906" s="85"/>
      <c r="AP906" s="12"/>
    </row>
    <row r="907" spans="1:42" ht="17">
      <c r="A907" s="85"/>
      <c r="B907" s="92">
        <v>44377</v>
      </c>
      <c r="C907" s="92">
        <v>44382</v>
      </c>
      <c r="D907" s="92"/>
      <c r="E907" s="92">
        <v>44377</v>
      </c>
      <c r="F907" s="16" t="s">
        <v>6954</v>
      </c>
      <c r="G907" s="5" t="s">
        <v>4890</v>
      </c>
      <c r="H907" s="87" t="s">
        <v>6955</v>
      </c>
      <c r="I907" s="87" t="s">
        <v>3242</v>
      </c>
      <c r="J907" s="85" t="s">
        <v>5487</v>
      </c>
      <c r="K907" s="17" t="s">
        <v>9255</v>
      </c>
      <c r="L907" s="18" t="s">
        <v>9256</v>
      </c>
      <c r="M907" s="85" t="s">
        <v>2091</v>
      </c>
      <c r="N907" s="85">
        <v>2560</v>
      </c>
      <c r="O907" s="90" t="s">
        <v>6965</v>
      </c>
      <c r="P907" s="90" t="s">
        <v>6965</v>
      </c>
      <c r="Q907" s="85">
        <v>2021</v>
      </c>
      <c r="R907" s="85" t="s">
        <v>9257</v>
      </c>
      <c r="S907" s="91" t="s">
        <v>6970</v>
      </c>
      <c r="T907" s="85" t="s">
        <v>9258</v>
      </c>
      <c r="U907" s="85"/>
      <c r="V907" s="87" t="s">
        <v>345</v>
      </c>
      <c r="W907" s="85" t="s">
        <v>37</v>
      </c>
      <c r="X907" s="85"/>
      <c r="Y907" s="85"/>
      <c r="Z907" s="85"/>
      <c r="AA907" s="85"/>
      <c r="AB907" s="85"/>
      <c r="AC907" s="85"/>
      <c r="AD907" s="85"/>
      <c r="AE907" s="85"/>
      <c r="AF907" s="85"/>
      <c r="AG907" s="85"/>
      <c r="AH907" s="85"/>
      <c r="AI907" s="85"/>
      <c r="AJ907" s="85"/>
      <c r="AK907" s="85"/>
      <c r="AL907" s="85"/>
      <c r="AM907" s="85"/>
      <c r="AN907" s="85"/>
      <c r="AO907" s="85"/>
      <c r="AP907" s="12"/>
    </row>
    <row r="908" spans="1:42" ht="17">
      <c r="A908" s="85"/>
      <c r="B908" s="124">
        <v>44377</v>
      </c>
      <c r="C908" s="124"/>
      <c r="D908" s="124"/>
      <c r="E908" s="124">
        <v>44377</v>
      </c>
      <c r="F908" s="16" t="s">
        <v>7685</v>
      </c>
      <c r="G908" s="5" t="s">
        <v>4890</v>
      </c>
      <c r="H908" s="87" t="s">
        <v>6955</v>
      </c>
      <c r="I908" s="87" t="s">
        <v>3242</v>
      </c>
      <c r="J908" s="85" t="s">
        <v>178</v>
      </c>
      <c r="K908" s="17"/>
      <c r="L908" s="18" t="s">
        <v>9259</v>
      </c>
      <c r="M908" s="85" t="s">
        <v>9260</v>
      </c>
      <c r="N908" s="85">
        <v>1000</v>
      </c>
      <c r="O908" s="90"/>
      <c r="P908" s="90"/>
      <c r="Q908" s="85"/>
      <c r="R908" s="85"/>
      <c r="S908" s="91"/>
      <c r="T908" s="85"/>
      <c r="U908" s="85"/>
      <c r="V908" s="87"/>
      <c r="W908" s="85"/>
      <c r="X908" s="85"/>
      <c r="Y908" s="85"/>
      <c r="Z908" s="85"/>
      <c r="AA908" s="85"/>
      <c r="AB908" s="85"/>
      <c r="AC908" s="85"/>
      <c r="AD908" s="85"/>
      <c r="AE908" s="85"/>
      <c r="AF908" s="85"/>
      <c r="AG908" s="85"/>
      <c r="AH908" s="85"/>
      <c r="AI908" s="85"/>
      <c r="AJ908" s="85"/>
      <c r="AK908" s="85"/>
      <c r="AL908" s="85"/>
      <c r="AM908" s="85"/>
      <c r="AN908" s="85"/>
      <c r="AO908" s="85"/>
      <c r="AP908" s="12"/>
    </row>
    <row r="909" spans="1:42" ht="17">
      <c r="A909" s="85"/>
      <c r="B909" s="92">
        <v>44377</v>
      </c>
      <c r="C909" s="92" t="s">
        <v>7333</v>
      </c>
      <c r="D909" s="92">
        <v>44377</v>
      </c>
      <c r="E909" s="92">
        <v>44377</v>
      </c>
      <c r="F909" s="16" t="s">
        <v>6954</v>
      </c>
      <c r="G909" s="5" t="s">
        <v>4890</v>
      </c>
      <c r="H909" s="87" t="s">
        <v>6955</v>
      </c>
      <c r="I909" s="87" t="s">
        <v>3242</v>
      </c>
      <c r="J909" s="85" t="s">
        <v>281</v>
      </c>
      <c r="K909" s="17" t="s">
        <v>9261</v>
      </c>
      <c r="L909" s="18" t="s">
        <v>9262</v>
      </c>
      <c r="M909" s="85" t="s">
        <v>1329</v>
      </c>
      <c r="N909" s="85">
        <v>1898</v>
      </c>
      <c r="O909" s="90" t="s">
        <v>6958</v>
      </c>
      <c r="P909" s="90" t="s">
        <v>6958</v>
      </c>
      <c r="Q909" s="85">
        <v>2021</v>
      </c>
      <c r="R909" s="115" t="s">
        <v>7030</v>
      </c>
      <c r="S909" s="91" t="s">
        <v>6966</v>
      </c>
      <c r="T909" s="85" t="s">
        <v>9263</v>
      </c>
      <c r="U909" s="85"/>
      <c r="V909" s="87" t="s">
        <v>139</v>
      </c>
      <c r="W909" s="85" t="s">
        <v>37</v>
      </c>
      <c r="X909" s="85"/>
      <c r="Y909" s="85"/>
      <c r="Z909" s="85"/>
      <c r="AA909" s="85"/>
      <c r="AB909" s="85"/>
      <c r="AC909" s="85"/>
      <c r="AD909" s="85"/>
      <c r="AE909" s="85"/>
      <c r="AF909" s="85"/>
      <c r="AG909" s="85"/>
      <c r="AH909" s="85"/>
      <c r="AI909" s="85"/>
      <c r="AJ909" s="85"/>
      <c r="AK909" s="85"/>
      <c r="AL909" s="85"/>
      <c r="AM909" s="85"/>
      <c r="AN909" s="85"/>
      <c r="AO909" s="85"/>
      <c r="AP909" s="12"/>
    </row>
    <row r="910" spans="1:42" ht="17">
      <c r="A910" s="85"/>
      <c r="B910" s="92">
        <v>44365</v>
      </c>
      <c r="C910" s="92"/>
      <c r="D910" s="92"/>
      <c r="E910" s="92">
        <v>44377</v>
      </c>
      <c r="F910" s="16" t="s">
        <v>6976</v>
      </c>
      <c r="G910" s="5" t="s">
        <v>4890</v>
      </c>
      <c r="H910" s="87" t="s">
        <v>6955</v>
      </c>
      <c r="I910" s="87" t="s">
        <v>3242</v>
      </c>
      <c r="J910" s="85" t="s">
        <v>6295</v>
      </c>
      <c r="K910" s="73" t="s">
        <v>9264</v>
      </c>
      <c r="L910" s="18" t="s">
        <v>9265</v>
      </c>
      <c r="M910" s="85" t="s">
        <v>168</v>
      </c>
      <c r="N910" s="85" t="s">
        <v>9209</v>
      </c>
      <c r="O910" s="90" t="s">
        <v>6965</v>
      </c>
      <c r="P910" s="90" t="s">
        <v>6965</v>
      </c>
      <c r="Q910" s="85">
        <v>2021</v>
      </c>
      <c r="R910" s="85" t="s">
        <v>9266</v>
      </c>
      <c r="S910" s="91" t="s">
        <v>6961</v>
      </c>
      <c r="T910" s="85"/>
      <c r="U910" s="85"/>
      <c r="V910" s="87" t="s">
        <v>139</v>
      </c>
      <c r="W910" s="85" t="s">
        <v>37</v>
      </c>
      <c r="X910" s="85"/>
      <c r="Y910" s="85"/>
      <c r="Z910" s="85"/>
      <c r="AA910" s="85"/>
      <c r="AB910" s="85"/>
      <c r="AC910" s="85"/>
      <c r="AD910" s="85"/>
      <c r="AE910" s="85"/>
      <c r="AF910" s="85"/>
      <c r="AG910" s="85"/>
      <c r="AH910" s="85"/>
      <c r="AI910" s="85"/>
      <c r="AJ910" s="85"/>
      <c r="AK910" s="85"/>
      <c r="AL910" s="85"/>
      <c r="AM910" s="85"/>
      <c r="AN910" s="85"/>
      <c r="AO910" s="85"/>
      <c r="AP910" s="12"/>
    </row>
    <row r="911" spans="1:42" ht="17">
      <c r="A911" s="85"/>
      <c r="B911" s="92">
        <v>44377</v>
      </c>
      <c r="C911" s="92"/>
      <c r="D911" s="92">
        <v>44377</v>
      </c>
      <c r="E911" s="92">
        <v>44377</v>
      </c>
      <c r="F911" s="90" t="s">
        <v>6954</v>
      </c>
      <c r="G911" s="5" t="s">
        <v>4890</v>
      </c>
      <c r="H911" s="87" t="s">
        <v>6955</v>
      </c>
      <c r="I911" s="87" t="s">
        <v>3242</v>
      </c>
      <c r="J911" s="85" t="s">
        <v>5487</v>
      </c>
      <c r="K911" s="188" t="s">
        <v>6054</v>
      </c>
      <c r="L911" s="172" t="s">
        <v>8895</v>
      </c>
      <c r="M911" s="87" t="s">
        <v>142</v>
      </c>
      <c r="N911" s="85">
        <v>1065.48</v>
      </c>
      <c r="O911" s="90" t="s">
        <v>6958</v>
      </c>
      <c r="P911" s="90" t="s">
        <v>6958</v>
      </c>
      <c r="Q911" s="85">
        <v>2021</v>
      </c>
      <c r="R911" s="85" t="s">
        <v>7030</v>
      </c>
      <c r="S911" s="91" t="s">
        <v>6966</v>
      </c>
      <c r="T911" s="85" t="s">
        <v>7375</v>
      </c>
      <c r="U911" s="85"/>
      <c r="V911" s="87" t="s">
        <v>139</v>
      </c>
      <c r="W911" s="85" t="s">
        <v>35</v>
      </c>
      <c r="X911" s="85"/>
      <c r="Y911" s="85"/>
      <c r="Z911" s="85"/>
      <c r="AA911" s="85"/>
      <c r="AB911" s="85"/>
      <c r="AC911" s="85"/>
      <c r="AD911" s="85"/>
      <c r="AE911" s="85"/>
      <c r="AF911" s="85"/>
      <c r="AG911" s="85"/>
      <c r="AH911" s="85"/>
      <c r="AI911" s="85"/>
      <c r="AJ911" s="85"/>
      <c r="AK911" s="85"/>
      <c r="AL911" s="85"/>
      <c r="AM911" s="85"/>
      <c r="AN911" s="85"/>
      <c r="AO911" s="85"/>
      <c r="AP911" s="12"/>
    </row>
    <row r="912" spans="1:42" ht="17">
      <c r="A912" s="85"/>
      <c r="B912" s="92">
        <v>44377</v>
      </c>
      <c r="C912" s="92"/>
      <c r="D912" s="92">
        <v>44377</v>
      </c>
      <c r="E912" s="92">
        <v>44377</v>
      </c>
      <c r="F912" s="90" t="s">
        <v>6954</v>
      </c>
      <c r="G912" s="5" t="s">
        <v>4890</v>
      </c>
      <c r="H912" s="87" t="s">
        <v>6955</v>
      </c>
      <c r="I912" s="87" t="s">
        <v>3242</v>
      </c>
      <c r="J912" s="85" t="s">
        <v>154</v>
      </c>
      <c r="K912" s="17" t="s">
        <v>9267</v>
      </c>
      <c r="L912" s="18" t="s">
        <v>8463</v>
      </c>
      <c r="M912" s="85" t="s">
        <v>168</v>
      </c>
      <c r="N912" s="85">
        <v>15036</v>
      </c>
      <c r="O912" s="90" t="s">
        <v>6958</v>
      </c>
      <c r="P912" s="90" t="s">
        <v>6958</v>
      </c>
      <c r="Q912" s="85">
        <v>2021</v>
      </c>
      <c r="R912" s="85" t="s">
        <v>7030</v>
      </c>
      <c r="S912" s="91" t="s">
        <v>6966</v>
      </c>
      <c r="T912" s="85" t="s">
        <v>7375</v>
      </c>
      <c r="U912" s="85"/>
      <c r="V912" s="87" t="s">
        <v>139</v>
      </c>
      <c r="W912" s="85" t="s">
        <v>37</v>
      </c>
      <c r="X912" s="85"/>
      <c r="Y912" s="85"/>
      <c r="Z912" s="85"/>
      <c r="AA912" s="85"/>
      <c r="AB912" s="85"/>
      <c r="AC912" s="85"/>
      <c r="AD912" s="85"/>
      <c r="AE912" s="85"/>
      <c r="AF912" s="85"/>
      <c r="AG912" s="85"/>
      <c r="AH912" s="85"/>
      <c r="AI912" s="85"/>
      <c r="AJ912" s="85"/>
      <c r="AK912" s="85"/>
      <c r="AL912" s="85"/>
      <c r="AM912" s="85"/>
      <c r="AN912" s="85"/>
      <c r="AO912" s="85"/>
      <c r="AP912" s="12"/>
    </row>
    <row r="913" spans="1:42" ht="17">
      <c r="A913" s="85"/>
      <c r="B913" s="92">
        <v>44377</v>
      </c>
      <c r="C913" s="92"/>
      <c r="D913" s="92">
        <v>44377</v>
      </c>
      <c r="E913" s="92">
        <v>44377</v>
      </c>
      <c r="F913" s="90" t="s">
        <v>6954</v>
      </c>
      <c r="G913" s="5" t="s">
        <v>4890</v>
      </c>
      <c r="H913" s="87" t="s">
        <v>6955</v>
      </c>
      <c r="I913" s="87" t="s">
        <v>3242</v>
      </c>
      <c r="J913" s="85" t="s">
        <v>154</v>
      </c>
      <c r="K913" s="17" t="s">
        <v>5783</v>
      </c>
      <c r="L913" s="18" t="s">
        <v>4130</v>
      </c>
      <c r="M913" s="85" t="s">
        <v>1481</v>
      </c>
      <c r="N913" s="85">
        <v>606.05999999999995</v>
      </c>
      <c r="O913" s="90" t="s">
        <v>6958</v>
      </c>
      <c r="P913" s="90" t="s">
        <v>6958</v>
      </c>
      <c r="Q913" s="85">
        <v>2021</v>
      </c>
      <c r="R913" s="85" t="s">
        <v>7030</v>
      </c>
      <c r="S913" s="91" t="s">
        <v>6966</v>
      </c>
      <c r="T913" s="85" t="s">
        <v>7375</v>
      </c>
      <c r="U913" s="85"/>
      <c r="V913" s="87" t="s">
        <v>139</v>
      </c>
      <c r="W913" s="85" t="s">
        <v>35</v>
      </c>
      <c r="X913" s="85"/>
      <c r="Y913" s="85"/>
      <c r="Z913" s="85"/>
      <c r="AA913" s="85"/>
      <c r="AB913" s="85"/>
      <c r="AC913" s="85"/>
      <c r="AD913" s="85"/>
      <c r="AE913" s="85"/>
      <c r="AF913" s="85"/>
      <c r="AG913" s="85"/>
      <c r="AH913" s="85"/>
      <c r="AI913" s="85"/>
      <c r="AJ913" s="85"/>
      <c r="AK913" s="85"/>
      <c r="AL913" s="85"/>
      <c r="AM913" s="85"/>
      <c r="AN913" s="85"/>
      <c r="AO913" s="85"/>
      <c r="AP913" s="12"/>
    </row>
    <row r="914" spans="1:42" ht="17">
      <c r="A914" s="85"/>
      <c r="B914" s="92">
        <v>44377</v>
      </c>
      <c r="C914" s="92"/>
      <c r="D914" s="92">
        <v>44377</v>
      </c>
      <c r="E914" s="92">
        <v>44377</v>
      </c>
      <c r="F914" s="16" t="s">
        <v>6954</v>
      </c>
      <c r="G914" s="5" t="s">
        <v>4890</v>
      </c>
      <c r="H914" s="87" t="s">
        <v>6955</v>
      </c>
      <c r="I914" s="87" t="s">
        <v>3242</v>
      </c>
      <c r="J914" s="85" t="s">
        <v>154</v>
      </c>
      <c r="K914" s="17" t="s">
        <v>6346</v>
      </c>
      <c r="L914" s="18" t="s">
        <v>9268</v>
      </c>
      <c r="M914" s="85" t="s">
        <v>168</v>
      </c>
      <c r="N914" s="85">
        <v>15036</v>
      </c>
      <c r="O914" s="90" t="s">
        <v>6958</v>
      </c>
      <c r="P914" s="90" t="s">
        <v>6958</v>
      </c>
      <c r="Q914" s="85">
        <v>2021</v>
      </c>
      <c r="R914" s="85" t="s">
        <v>7030</v>
      </c>
      <c r="S914" s="91" t="s">
        <v>6966</v>
      </c>
      <c r="T914" s="85" t="s">
        <v>7375</v>
      </c>
      <c r="U914" s="85"/>
      <c r="V914" s="87" t="s">
        <v>139</v>
      </c>
      <c r="W914" s="85" t="s">
        <v>37</v>
      </c>
      <c r="X914" s="85"/>
      <c r="Y914" s="85"/>
      <c r="Z914" s="85"/>
      <c r="AA914" s="85"/>
      <c r="AB914" s="85"/>
      <c r="AC914" s="85"/>
      <c r="AD914" s="85"/>
      <c r="AE914" s="85"/>
      <c r="AF914" s="85"/>
      <c r="AG914" s="85"/>
      <c r="AH914" s="85"/>
      <c r="AI914" s="85"/>
      <c r="AJ914" s="85"/>
      <c r="AK914" s="85"/>
      <c r="AL914" s="85"/>
      <c r="AM914" s="85"/>
      <c r="AN914" s="85"/>
      <c r="AO914" s="85"/>
      <c r="AP914" s="12"/>
    </row>
    <row r="915" spans="1:42" ht="17">
      <c r="A915" s="121"/>
      <c r="B915" s="124">
        <v>44378</v>
      </c>
      <c r="C915" s="124">
        <v>44382</v>
      </c>
      <c r="D915" s="124"/>
      <c r="E915" s="124">
        <v>44378</v>
      </c>
      <c r="F915" s="44" t="s">
        <v>6976</v>
      </c>
      <c r="G915" s="5" t="s">
        <v>4890</v>
      </c>
      <c r="H915" s="87" t="s">
        <v>6955</v>
      </c>
      <c r="I915" s="87" t="s">
        <v>3242</v>
      </c>
      <c r="J915" s="121" t="s">
        <v>6295</v>
      </c>
      <c r="K915" s="52" t="s">
        <v>9269</v>
      </c>
      <c r="L915" s="77" t="s">
        <v>9270</v>
      </c>
      <c r="M915" s="121" t="s">
        <v>168</v>
      </c>
      <c r="N915" s="121">
        <v>180</v>
      </c>
      <c r="O915" s="90" t="s">
        <v>6965</v>
      </c>
      <c r="P915" s="90" t="s">
        <v>6965</v>
      </c>
      <c r="Q915" s="85">
        <v>2021</v>
      </c>
      <c r="R915" s="121" t="s">
        <v>7391</v>
      </c>
      <c r="S915" s="151" t="s">
        <v>6973</v>
      </c>
      <c r="T915" s="121"/>
      <c r="U915" s="121"/>
      <c r="V915" s="87" t="s">
        <v>152</v>
      </c>
      <c r="W915" s="85" t="s">
        <v>37</v>
      </c>
      <c r="X915" s="121"/>
      <c r="Y915" s="121"/>
      <c r="Z915" s="121"/>
      <c r="AA915" s="121"/>
      <c r="AB915" s="121"/>
      <c r="AC915" s="121"/>
      <c r="AD915" s="121"/>
      <c r="AE915" s="121"/>
      <c r="AF915" s="121"/>
      <c r="AG915" s="121"/>
      <c r="AH915" s="121"/>
      <c r="AI915" s="121"/>
      <c r="AJ915" s="121"/>
      <c r="AK915" s="121"/>
      <c r="AL915" s="121"/>
      <c r="AM915" s="121"/>
      <c r="AN915" s="121"/>
      <c r="AO915" s="121"/>
      <c r="AP915" s="50"/>
    </row>
    <row r="916" spans="1:42" ht="17">
      <c r="A916" s="85"/>
      <c r="B916" s="124">
        <v>44378</v>
      </c>
      <c r="C916" s="92">
        <v>44390</v>
      </c>
      <c r="D916" s="92"/>
      <c r="E916" s="124">
        <v>44378</v>
      </c>
      <c r="F916" s="16" t="s">
        <v>6976</v>
      </c>
      <c r="G916" s="5" t="s">
        <v>4890</v>
      </c>
      <c r="H916" s="87" t="s">
        <v>6955</v>
      </c>
      <c r="I916" s="87" t="s">
        <v>3242</v>
      </c>
      <c r="J916" s="85" t="s">
        <v>6279</v>
      </c>
      <c r="K916" s="17" t="s">
        <v>9271</v>
      </c>
      <c r="L916" s="33" t="s">
        <v>9272</v>
      </c>
      <c r="M916" s="85" t="s">
        <v>9273</v>
      </c>
      <c r="N916" s="85">
        <v>1000</v>
      </c>
      <c r="O916" s="90" t="s">
        <v>6957</v>
      </c>
      <c r="P916" s="90"/>
      <c r="Q916" s="85">
        <v>2021</v>
      </c>
      <c r="R916" s="121" t="s">
        <v>7391</v>
      </c>
      <c r="S916" s="151" t="s">
        <v>6973</v>
      </c>
      <c r="T916" s="85" t="s">
        <v>9274</v>
      </c>
      <c r="U916" s="85"/>
      <c r="V916" s="87" t="s">
        <v>139</v>
      </c>
      <c r="W916" s="85" t="s">
        <v>37</v>
      </c>
      <c r="X916" s="85"/>
      <c r="Y916" s="85"/>
      <c r="Z916" s="85"/>
      <c r="AA916" s="85"/>
      <c r="AB916" s="85"/>
      <c r="AC916" s="85"/>
      <c r="AD916" s="85"/>
      <c r="AE916" s="85"/>
      <c r="AF916" s="85"/>
      <c r="AG916" s="85"/>
      <c r="AH916" s="85"/>
      <c r="AI916" s="85"/>
      <c r="AJ916" s="85"/>
      <c r="AK916" s="85"/>
      <c r="AL916" s="85"/>
      <c r="AM916" s="85"/>
      <c r="AN916" s="85"/>
      <c r="AO916" s="85"/>
      <c r="AP916" s="12"/>
    </row>
    <row r="917" spans="1:42" ht="17">
      <c r="A917" s="85"/>
      <c r="B917" s="124">
        <v>44378</v>
      </c>
      <c r="C917" s="92"/>
      <c r="D917" s="92"/>
      <c r="E917" s="124">
        <v>44378</v>
      </c>
      <c r="F917" s="16" t="s">
        <v>6976</v>
      </c>
      <c r="G917" s="5" t="s">
        <v>4890</v>
      </c>
      <c r="H917" s="87" t="s">
        <v>6955</v>
      </c>
      <c r="I917" s="87" t="s">
        <v>3242</v>
      </c>
      <c r="J917" s="85" t="s">
        <v>6279</v>
      </c>
      <c r="K917" s="17" t="s">
        <v>9221</v>
      </c>
      <c r="L917" s="242" t="s">
        <v>12286</v>
      </c>
      <c r="M917" s="85" t="s">
        <v>142</v>
      </c>
      <c r="N917" s="85">
        <v>1000</v>
      </c>
      <c r="O917" s="90" t="s">
        <v>7003</v>
      </c>
      <c r="P917" s="90"/>
      <c r="Q917" s="85">
        <v>2021</v>
      </c>
      <c r="R917" s="85">
        <v>7</v>
      </c>
      <c r="S917" s="91" t="s">
        <v>6973</v>
      </c>
      <c r="T917" s="85" t="s">
        <v>8748</v>
      </c>
      <c r="U917" s="85"/>
      <c r="V917" s="87" t="s">
        <v>139</v>
      </c>
      <c r="W917" s="85" t="s">
        <v>37</v>
      </c>
      <c r="X917" s="85"/>
      <c r="Y917" s="85"/>
      <c r="Z917" s="85"/>
      <c r="AA917" s="85"/>
      <c r="AB917" s="85"/>
      <c r="AC917" s="85"/>
      <c r="AD917" s="85"/>
      <c r="AE917" s="85"/>
      <c r="AF917" s="85"/>
      <c r="AG917" s="85"/>
      <c r="AH917" s="85"/>
      <c r="AI917" s="85"/>
      <c r="AJ917" s="85"/>
      <c r="AK917" s="85"/>
      <c r="AL917" s="85"/>
      <c r="AM917" s="85"/>
      <c r="AN917" s="85"/>
      <c r="AO917" s="85"/>
      <c r="AP917" s="12"/>
    </row>
    <row r="918" spans="1:42" ht="17">
      <c r="A918" s="85"/>
      <c r="B918" s="92">
        <v>44378</v>
      </c>
      <c r="C918" s="92"/>
      <c r="D918" s="92"/>
      <c r="E918" s="92">
        <v>44378</v>
      </c>
      <c r="F918" s="16" t="s">
        <v>6954</v>
      </c>
      <c r="G918" s="5" t="s">
        <v>4890</v>
      </c>
      <c r="H918" s="87" t="s">
        <v>6955</v>
      </c>
      <c r="I918" s="87" t="s">
        <v>3242</v>
      </c>
      <c r="J918" s="85" t="s">
        <v>6281</v>
      </c>
      <c r="K918" s="17" t="s">
        <v>9275</v>
      </c>
      <c r="L918" s="85" t="s">
        <v>9276</v>
      </c>
      <c r="M918" s="85" t="s">
        <v>142</v>
      </c>
      <c r="N918" s="85">
        <v>1000</v>
      </c>
      <c r="O918" s="90" t="s">
        <v>6965</v>
      </c>
      <c r="P918" s="90" t="s">
        <v>6965</v>
      </c>
      <c r="Q918" s="85">
        <v>2021</v>
      </c>
      <c r="R918" s="85">
        <v>7</v>
      </c>
      <c r="S918" s="91" t="s">
        <v>6973</v>
      </c>
      <c r="T918" s="85" t="s">
        <v>9277</v>
      </c>
      <c r="U918" s="85"/>
      <c r="V918" s="87" t="s">
        <v>152</v>
      </c>
      <c r="W918" s="85" t="s">
        <v>37</v>
      </c>
      <c r="X918" s="85"/>
      <c r="Y918" s="85"/>
      <c r="Z918" s="85"/>
      <c r="AA918" s="85"/>
      <c r="AB918" s="85"/>
      <c r="AC918" s="85"/>
      <c r="AD918" s="85"/>
      <c r="AE918" s="85"/>
      <c r="AF918" s="85"/>
      <c r="AG918" s="85"/>
      <c r="AH918" s="85"/>
      <c r="AI918" s="85"/>
      <c r="AJ918" s="85"/>
      <c r="AK918" s="85"/>
      <c r="AL918" s="85"/>
      <c r="AM918" s="85"/>
      <c r="AN918" s="85"/>
      <c r="AO918" s="85"/>
      <c r="AP918" s="12"/>
    </row>
    <row r="919" spans="1:42" ht="17">
      <c r="A919" s="85"/>
      <c r="B919" s="92">
        <v>44378</v>
      </c>
      <c r="C919" s="92">
        <v>44385</v>
      </c>
      <c r="D919" s="92"/>
      <c r="E919" s="92">
        <v>44379</v>
      </c>
      <c r="F919" s="16" t="s">
        <v>7001</v>
      </c>
      <c r="G919" s="5" t="s">
        <v>4890</v>
      </c>
      <c r="H919" s="87" t="s">
        <v>6955</v>
      </c>
      <c r="I919" s="87" t="s">
        <v>3242</v>
      </c>
      <c r="J919" s="85" t="s">
        <v>6302</v>
      </c>
      <c r="K919" s="17" t="s">
        <v>9278</v>
      </c>
      <c r="L919" s="85" t="s">
        <v>9279</v>
      </c>
      <c r="M919" s="85" t="s">
        <v>9280</v>
      </c>
      <c r="N919" s="85">
        <v>230000</v>
      </c>
      <c r="O919" s="90" t="s">
        <v>6957</v>
      </c>
      <c r="P919" s="90"/>
      <c r="Q919" s="85">
        <v>2021</v>
      </c>
      <c r="R919" s="85">
        <v>9</v>
      </c>
      <c r="S919" s="91" t="s">
        <v>6961</v>
      </c>
      <c r="T919" s="85" t="s">
        <v>9281</v>
      </c>
      <c r="U919" s="85"/>
      <c r="V919" s="87" t="s">
        <v>139</v>
      </c>
      <c r="W919" s="85" t="s">
        <v>37</v>
      </c>
      <c r="X919" s="85"/>
      <c r="Y919" s="85"/>
      <c r="Z919" s="85"/>
      <c r="AA919" s="85"/>
      <c r="AB919" s="85"/>
      <c r="AC919" s="85"/>
      <c r="AD919" s="85"/>
      <c r="AE919" s="85"/>
      <c r="AF919" s="85"/>
      <c r="AG919" s="85"/>
      <c r="AH919" s="85"/>
      <c r="AI919" s="85"/>
      <c r="AJ919" s="85"/>
      <c r="AK919" s="85"/>
      <c r="AL919" s="85"/>
      <c r="AM919" s="85"/>
      <c r="AN919" s="85"/>
      <c r="AO919" s="85"/>
      <c r="AP919" s="12"/>
    </row>
    <row r="920" spans="1:42" ht="17">
      <c r="A920" s="85"/>
      <c r="B920" s="92">
        <v>44378</v>
      </c>
      <c r="C920" s="92">
        <v>44386</v>
      </c>
      <c r="D920" s="92"/>
      <c r="E920" s="92">
        <v>44383</v>
      </c>
      <c r="F920" s="16" t="s">
        <v>7685</v>
      </c>
      <c r="G920" s="5" t="s">
        <v>4890</v>
      </c>
      <c r="H920" s="87" t="s">
        <v>6955</v>
      </c>
      <c r="I920" s="87" t="s">
        <v>3242</v>
      </c>
      <c r="J920" s="85" t="s">
        <v>146</v>
      </c>
      <c r="K920" s="17" t="s">
        <v>9282</v>
      </c>
      <c r="L920" s="115" t="s">
        <v>9283</v>
      </c>
      <c r="M920" s="85" t="s">
        <v>142</v>
      </c>
      <c r="N920" s="85">
        <v>100000</v>
      </c>
      <c r="O920" s="90" t="s">
        <v>6965</v>
      </c>
      <c r="P920" s="90"/>
      <c r="Q920" s="85">
        <v>2021</v>
      </c>
      <c r="R920" s="85">
        <v>7</v>
      </c>
      <c r="S920" s="91" t="s">
        <v>6961</v>
      </c>
      <c r="T920" s="85"/>
      <c r="U920" s="85"/>
      <c r="V920" s="87" t="s">
        <v>139</v>
      </c>
      <c r="W920" s="85" t="s">
        <v>37</v>
      </c>
      <c r="X920" s="85"/>
      <c r="Y920" s="85"/>
      <c r="Z920" s="85"/>
      <c r="AA920" s="85"/>
      <c r="AB920" s="85"/>
      <c r="AC920" s="85"/>
      <c r="AD920" s="85"/>
      <c r="AE920" s="85"/>
      <c r="AF920" s="85"/>
      <c r="AG920" s="85"/>
      <c r="AH920" s="85"/>
      <c r="AI920" s="85"/>
      <c r="AJ920" s="85"/>
      <c r="AK920" s="85"/>
      <c r="AL920" s="85"/>
      <c r="AM920" s="85"/>
      <c r="AN920" s="85"/>
      <c r="AO920" s="85"/>
      <c r="AP920" s="12"/>
    </row>
    <row r="921" spans="1:42" ht="17">
      <c r="A921" s="85"/>
      <c r="B921" s="92">
        <v>44378</v>
      </c>
      <c r="C921" s="92"/>
      <c r="D921" s="92"/>
      <c r="E921" s="92">
        <v>44378</v>
      </c>
      <c r="F921" s="16" t="s">
        <v>8518</v>
      </c>
      <c r="G921" s="5" t="s">
        <v>4890</v>
      </c>
      <c r="H921" s="87" t="s">
        <v>6955</v>
      </c>
      <c r="I921" s="87" t="s">
        <v>3242</v>
      </c>
      <c r="J921" s="85" t="s">
        <v>6281</v>
      </c>
      <c r="K921" s="17" t="s">
        <v>9284</v>
      </c>
      <c r="L921" s="85" t="s">
        <v>9285</v>
      </c>
      <c r="M921" s="85" t="s">
        <v>8604</v>
      </c>
      <c r="N921" s="85">
        <v>44820</v>
      </c>
      <c r="O921" s="90" t="s">
        <v>6957</v>
      </c>
      <c r="P921" s="90" t="s">
        <v>6957</v>
      </c>
      <c r="Q921" s="85">
        <v>2021</v>
      </c>
      <c r="R921" s="85">
        <v>6</v>
      </c>
      <c r="S921" s="91" t="s">
        <v>6973</v>
      </c>
      <c r="T921" s="85" t="s">
        <v>9286</v>
      </c>
      <c r="U921" s="85"/>
      <c r="V921" s="87" t="s">
        <v>139</v>
      </c>
      <c r="W921" s="85" t="s">
        <v>37</v>
      </c>
      <c r="X921" s="85"/>
      <c r="Y921" s="85"/>
      <c r="Z921" s="85"/>
      <c r="AA921" s="85"/>
      <c r="AB921" s="85"/>
      <c r="AC921" s="85"/>
      <c r="AD921" s="85"/>
      <c r="AE921" s="85"/>
      <c r="AF921" s="85"/>
      <c r="AG921" s="85"/>
      <c r="AH921" s="85"/>
      <c r="AI921" s="85"/>
      <c r="AJ921" s="85"/>
      <c r="AK921" s="85"/>
      <c r="AL921" s="85"/>
      <c r="AM921" s="85"/>
      <c r="AN921" s="85"/>
      <c r="AO921" s="85"/>
      <c r="AP921" s="12"/>
    </row>
    <row r="922" spans="1:42" ht="17">
      <c r="A922" s="85"/>
      <c r="B922" s="92">
        <v>44378</v>
      </c>
      <c r="C922" s="92">
        <v>44385</v>
      </c>
      <c r="D922" s="92"/>
      <c r="E922" s="105">
        <v>44380</v>
      </c>
      <c r="F922" s="16" t="s">
        <v>8518</v>
      </c>
      <c r="G922" s="5" t="s">
        <v>4890</v>
      </c>
      <c r="H922" s="87" t="s">
        <v>6955</v>
      </c>
      <c r="I922" s="87" t="s">
        <v>3242</v>
      </c>
      <c r="J922" s="85" t="s">
        <v>6302</v>
      </c>
      <c r="K922" s="17" t="s">
        <v>9287</v>
      </c>
      <c r="L922" s="85" t="s">
        <v>9288</v>
      </c>
      <c r="M922" s="85" t="s">
        <v>9289</v>
      </c>
      <c r="N922" s="85">
        <v>14000</v>
      </c>
      <c r="O922" s="90" t="s">
        <v>6957</v>
      </c>
      <c r="P922" s="90"/>
      <c r="Q922" s="85">
        <v>2021</v>
      </c>
      <c r="R922" s="85">
        <v>6</v>
      </c>
      <c r="S922" s="91" t="s">
        <v>6973</v>
      </c>
      <c r="T922" s="85" t="s">
        <v>9290</v>
      </c>
      <c r="U922" s="85"/>
      <c r="V922" s="87"/>
      <c r="W922" s="85" t="s">
        <v>37</v>
      </c>
      <c r="X922" s="85"/>
      <c r="Y922" s="85"/>
      <c r="Z922" s="85"/>
      <c r="AA922" s="85"/>
      <c r="AB922" s="85"/>
      <c r="AC922" s="85"/>
      <c r="AD922" s="85"/>
      <c r="AE922" s="85"/>
      <c r="AF922" s="85"/>
      <c r="AG922" s="85"/>
      <c r="AH922" s="85"/>
      <c r="AI922" s="85"/>
      <c r="AJ922" s="85"/>
      <c r="AK922" s="85"/>
      <c r="AL922" s="85"/>
      <c r="AM922" s="85"/>
      <c r="AN922" s="85"/>
      <c r="AO922" s="85"/>
      <c r="AP922" s="12"/>
    </row>
    <row r="923" spans="1:42" ht="17">
      <c r="A923" s="85"/>
      <c r="B923" s="92">
        <v>44378</v>
      </c>
      <c r="C923" s="92"/>
      <c r="D923" s="92">
        <v>44377</v>
      </c>
      <c r="E923" s="92">
        <v>44378</v>
      </c>
      <c r="F923" s="16" t="s">
        <v>6954</v>
      </c>
      <c r="G923" s="5" t="s">
        <v>4890</v>
      </c>
      <c r="H923" s="87" t="s">
        <v>6955</v>
      </c>
      <c r="I923" s="87" t="s">
        <v>3242</v>
      </c>
      <c r="J923" s="85" t="s">
        <v>6281</v>
      </c>
      <c r="K923" s="52" t="s">
        <v>9291</v>
      </c>
      <c r="L923" s="85" t="s">
        <v>9292</v>
      </c>
      <c r="M923" s="85" t="s">
        <v>811</v>
      </c>
      <c r="N923" s="85">
        <v>6860</v>
      </c>
      <c r="O923" s="90" t="s">
        <v>6958</v>
      </c>
      <c r="P923" s="90" t="s">
        <v>6958</v>
      </c>
      <c r="Q923" s="85">
        <v>2021</v>
      </c>
      <c r="R923" s="85">
        <v>7</v>
      </c>
      <c r="S923" s="91" t="s">
        <v>6973</v>
      </c>
      <c r="T923" s="85" t="s">
        <v>82</v>
      </c>
      <c r="U923" s="85"/>
      <c r="V923" s="87" t="s">
        <v>139</v>
      </c>
      <c r="W923" s="85" t="s">
        <v>37</v>
      </c>
      <c r="X923" s="85"/>
      <c r="Y923" s="85"/>
      <c r="Z923" s="85"/>
      <c r="AA923" s="85"/>
      <c r="AB923" s="85"/>
      <c r="AC923" s="85"/>
      <c r="AD923" s="85"/>
      <c r="AE923" s="85"/>
      <c r="AF923" s="85"/>
      <c r="AG923" s="85"/>
      <c r="AH923" s="85"/>
      <c r="AI923" s="85"/>
      <c r="AJ923" s="85"/>
      <c r="AK923" s="85"/>
      <c r="AL923" s="85"/>
      <c r="AM923" s="85"/>
      <c r="AN923" s="85"/>
      <c r="AO923" s="85"/>
      <c r="AP923" s="12"/>
    </row>
    <row r="924" spans="1:42" ht="17">
      <c r="A924" s="85"/>
      <c r="B924" s="92">
        <v>44378</v>
      </c>
      <c r="C924" s="92"/>
      <c r="D924" s="92"/>
      <c r="E924" s="92">
        <v>44378</v>
      </c>
      <c r="F924" s="16" t="s">
        <v>6976</v>
      </c>
      <c r="G924" s="5" t="s">
        <v>4890</v>
      </c>
      <c r="H924" s="87" t="s">
        <v>6955</v>
      </c>
      <c r="I924" s="87" t="s">
        <v>3242</v>
      </c>
      <c r="J924" s="85" t="s">
        <v>6279</v>
      </c>
      <c r="K924" s="17" t="s">
        <v>9293</v>
      </c>
      <c r="L924" s="18" t="s">
        <v>9294</v>
      </c>
      <c r="M924" s="85" t="s">
        <v>168</v>
      </c>
      <c r="N924" s="85">
        <v>3500</v>
      </c>
      <c r="O924" s="90" t="s">
        <v>6957</v>
      </c>
      <c r="P924" s="90"/>
      <c r="Q924" s="85">
        <v>2021</v>
      </c>
      <c r="R924" s="85" t="s">
        <v>7391</v>
      </c>
      <c r="S924" s="91" t="s">
        <v>6973</v>
      </c>
      <c r="T924" s="85"/>
      <c r="U924" s="85"/>
      <c r="V924" s="87" t="s">
        <v>139</v>
      </c>
      <c r="W924" s="85" t="s">
        <v>37</v>
      </c>
      <c r="X924" s="85"/>
      <c r="Y924" s="85"/>
      <c r="Z924" s="85"/>
      <c r="AA924" s="85"/>
      <c r="AB924" s="85"/>
      <c r="AC924" s="85"/>
      <c r="AD924" s="85"/>
      <c r="AE924" s="85"/>
      <c r="AF924" s="85"/>
      <c r="AG924" s="85"/>
      <c r="AH924" s="85"/>
      <c r="AI924" s="85"/>
      <c r="AJ924" s="85"/>
      <c r="AK924" s="85"/>
      <c r="AL924" s="85"/>
      <c r="AM924" s="85"/>
      <c r="AN924" s="85"/>
      <c r="AO924" s="85"/>
      <c r="AP924" s="12"/>
    </row>
    <row r="925" spans="1:42" ht="17">
      <c r="A925" s="121"/>
      <c r="B925" s="124">
        <v>44378</v>
      </c>
      <c r="C925" s="124"/>
      <c r="D925" s="124">
        <v>44378</v>
      </c>
      <c r="E925" s="124">
        <v>44378</v>
      </c>
      <c r="F925" s="44" t="s">
        <v>7685</v>
      </c>
      <c r="G925" s="243" t="s">
        <v>4890</v>
      </c>
      <c r="H925" s="123" t="s">
        <v>6955</v>
      </c>
      <c r="I925" s="123" t="s">
        <v>3242</v>
      </c>
      <c r="J925" s="121" t="s">
        <v>146</v>
      </c>
      <c r="K925" s="52" t="s">
        <v>9295</v>
      </c>
      <c r="L925" s="121" t="s">
        <v>9296</v>
      </c>
      <c r="M925" s="121" t="s">
        <v>142</v>
      </c>
      <c r="N925" s="121">
        <v>3209</v>
      </c>
      <c r="O925" s="131" t="s">
        <v>6958</v>
      </c>
      <c r="P925" s="131"/>
      <c r="Q925" s="121">
        <v>2021</v>
      </c>
      <c r="R925" s="121">
        <v>7</v>
      </c>
      <c r="S925" s="151" t="s">
        <v>6973</v>
      </c>
      <c r="T925" s="121" t="s">
        <v>6122</v>
      </c>
      <c r="U925" s="121"/>
      <c r="V925" s="123" t="s">
        <v>139</v>
      </c>
      <c r="W925" s="121" t="s">
        <v>37</v>
      </c>
      <c r="X925" s="121"/>
      <c r="Y925" s="121"/>
      <c r="Z925" s="121"/>
      <c r="AA925" s="121"/>
      <c r="AB925" s="121"/>
      <c r="AC925" s="121"/>
      <c r="AD925" s="121"/>
      <c r="AE925" s="121"/>
      <c r="AF925" s="121"/>
      <c r="AG925" s="121"/>
      <c r="AH925" s="121"/>
      <c r="AI925" s="121"/>
      <c r="AJ925" s="121"/>
      <c r="AK925" s="121"/>
      <c r="AL925" s="121"/>
      <c r="AM925" s="121"/>
      <c r="AN925" s="121"/>
      <c r="AO925" s="121"/>
      <c r="AP925" s="50"/>
    </row>
    <row r="926" spans="1:42" ht="17">
      <c r="A926" s="85"/>
      <c r="B926" s="92">
        <v>44378</v>
      </c>
      <c r="C926" s="92"/>
      <c r="D926" s="92"/>
      <c r="E926" s="92">
        <v>44380</v>
      </c>
      <c r="F926" s="16" t="s">
        <v>6954</v>
      </c>
      <c r="G926" s="5" t="s">
        <v>4890</v>
      </c>
      <c r="H926" s="87" t="s">
        <v>6955</v>
      </c>
      <c r="I926" s="87" t="s">
        <v>3242</v>
      </c>
      <c r="J926" s="85" t="s">
        <v>6302</v>
      </c>
      <c r="K926" s="17" t="s">
        <v>9297</v>
      </c>
      <c r="L926" s="85" t="s">
        <v>9298</v>
      </c>
      <c r="M926" s="85" t="s">
        <v>168</v>
      </c>
      <c r="N926" s="85">
        <v>3000</v>
      </c>
      <c r="O926" s="90" t="s">
        <v>7003</v>
      </c>
      <c r="P926" s="90"/>
      <c r="Q926" s="85"/>
      <c r="R926" s="85">
        <v>9</v>
      </c>
      <c r="S926" s="91" t="s">
        <v>6961</v>
      </c>
      <c r="T926" s="85" t="s">
        <v>9299</v>
      </c>
      <c r="U926" s="85"/>
      <c r="V926" s="87"/>
      <c r="W926" s="85" t="s">
        <v>37</v>
      </c>
      <c r="X926" s="85"/>
      <c r="Y926" s="85"/>
      <c r="Z926" s="85"/>
      <c r="AA926" s="85"/>
      <c r="AB926" s="85"/>
      <c r="AC926" s="85"/>
      <c r="AD926" s="85"/>
      <c r="AE926" s="85"/>
      <c r="AF926" s="85"/>
      <c r="AG926" s="85"/>
      <c r="AH926" s="85"/>
      <c r="AI926" s="85"/>
      <c r="AJ926" s="85"/>
      <c r="AK926" s="85"/>
      <c r="AL926" s="85"/>
      <c r="AM926" s="85"/>
      <c r="AN926" s="85"/>
      <c r="AO926" s="85"/>
      <c r="AP926" s="12"/>
    </row>
    <row r="927" spans="1:42" ht="17">
      <c r="A927" s="85"/>
      <c r="B927" s="92">
        <v>44378</v>
      </c>
      <c r="C927" s="92" t="s">
        <v>7333</v>
      </c>
      <c r="D927" s="92">
        <v>44379</v>
      </c>
      <c r="E927" s="92">
        <v>44378</v>
      </c>
      <c r="F927" s="16" t="s">
        <v>6954</v>
      </c>
      <c r="G927" s="5" t="s">
        <v>4890</v>
      </c>
      <c r="H927" s="87" t="s">
        <v>6955</v>
      </c>
      <c r="I927" s="87" t="s">
        <v>3242</v>
      </c>
      <c r="J927" s="85" t="s">
        <v>281</v>
      </c>
      <c r="K927" s="17" t="s">
        <v>9300</v>
      </c>
      <c r="L927" s="85" t="s">
        <v>9301</v>
      </c>
      <c r="M927" s="85" t="s">
        <v>142</v>
      </c>
      <c r="N927" s="85">
        <v>4142</v>
      </c>
      <c r="O927" s="90" t="s">
        <v>6958</v>
      </c>
      <c r="P927" s="90" t="s">
        <v>6958</v>
      </c>
      <c r="Q927" s="85">
        <v>2021</v>
      </c>
      <c r="R927" s="85" t="s">
        <v>7391</v>
      </c>
      <c r="S927" s="91" t="s">
        <v>6973</v>
      </c>
      <c r="T927" s="85" t="s">
        <v>4520</v>
      </c>
      <c r="U927" s="85"/>
      <c r="V927" s="87" t="s">
        <v>139</v>
      </c>
      <c r="W927" s="85" t="s">
        <v>37</v>
      </c>
      <c r="X927" s="85"/>
      <c r="Y927" s="85"/>
      <c r="Z927" s="85"/>
      <c r="AA927" s="85"/>
      <c r="AB927" s="85"/>
      <c r="AC927" s="85"/>
      <c r="AD927" s="85"/>
      <c r="AE927" s="85"/>
      <c r="AF927" s="85"/>
      <c r="AG927" s="85"/>
      <c r="AH927" s="85"/>
      <c r="AI927" s="85"/>
      <c r="AJ927" s="85"/>
      <c r="AK927" s="85"/>
      <c r="AL927" s="85"/>
      <c r="AM927" s="85"/>
      <c r="AN927" s="85"/>
      <c r="AO927" s="85"/>
      <c r="AP927" s="12"/>
    </row>
    <row r="928" spans="1:42" ht="17">
      <c r="A928" s="85"/>
      <c r="B928" s="92">
        <v>44378</v>
      </c>
      <c r="C928" s="92"/>
      <c r="D928" s="92"/>
      <c r="E928" s="92">
        <v>44378</v>
      </c>
      <c r="F928" s="16" t="s">
        <v>6976</v>
      </c>
      <c r="G928" s="5" t="s">
        <v>4890</v>
      </c>
      <c r="H928" s="87" t="s">
        <v>6955</v>
      </c>
      <c r="I928" s="87" t="s">
        <v>3242</v>
      </c>
      <c r="J928" s="85" t="s">
        <v>6295</v>
      </c>
      <c r="K928" s="21" t="s">
        <v>9302</v>
      </c>
      <c r="L928" s="85" t="s">
        <v>9303</v>
      </c>
      <c r="M928" s="85" t="s">
        <v>9304</v>
      </c>
      <c r="N928" s="85">
        <v>1588</v>
      </c>
      <c r="O928" s="90" t="s">
        <v>6965</v>
      </c>
      <c r="P928" s="90" t="s">
        <v>6965</v>
      </c>
      <c r="Q928" s="85">
        <v>2021</v>
      </c>
      <c r="R928" s="85">
        <v>7</v>
      </c>
      <c r="S928" s="91" t="s">
        <v>6961</v>
      </c>
      <c r="T928" s="85" t="s">
        <v>9305</v>
      </c>
      <c r="U928" s="85"/>
      <c r="V928" s="87" t="s">
        <v>152</v>
      </c>
      <c r="W928" s="85" t="s">
        <v>37</v>
      </c>
      <c r="X928" s="85"/>
      <c r="Y928" s="85"/>
      <c r="Z928" s="85"/>
      <c r="AA928" s="85"/>
      <c r="AB928" s="85"/>
      <c r="AC928" s="85"/>
      <c r="AD928" s="85"/>
      <c r="AE928" s="85"/>
      <c r="AF928" s="85"/>
      <c r="AG928" s="85"/>
      <c r="AH928" s="85"/>
      <c r="AI928" s="85"/>
      <c r="AJ928" s="85"/>
      <c r="AK928" s="85"/>
      <c r="AL928" s="85"/>
      <c r="AM928" s="85"/>
      <c r="AN928" s="85"/>
      <c r="AO928" s="85"/>
      <c r="AP928" s="12"/>
    </row>
    <row r="929" spans="1:42" ht="17">
      <c r="A929" s="85"/>
      <c r="B929" s="92">
        <v>44378</v>
      </c>
      <c r="C929" s="92" t="s">
        <v>7333</v>
      </c>
      <c r="D929" s="92"/>
      <c r="E929" s="92">
        <v>44378</v>
      </c>
      <c r="F929" s="16" t="s">
        <v>6954</v>
      </c>
      <c r="G929" s="5" t="s">
        <v>4890</v>
      </c>
      <c r="H929" s="87" t="s">
        <v>6955</v>
      </c>
      <c r="I929" s="87" t="s">
        <v>3242</v>
      </c>
      <c r="J929" s="85" t="s">
        <v>281</v>
      </c>
      <c r="K929" s="17" t="s">
        <v>9306</v>
      </c>
      <c r="L929" s="18" t="s">
        <v>9307</v>
      </c>
      <c r="M929" s="85" t="s">
        <v>264</v>
      </c>
      <c r="N929" s="85">
        <v>1100</v>
      </c>
      <c r="O929" s="90" t="s">
        <v>6965</v>
      </c>
      <c r="P929" s="90" t="s">
        <v>6965</v>
      </c>
      <c r="Q929" s="85">
        <v>2021</v>
      </c>
      <c r="R929" s="85" t="s">
        <v>7391</v>
      </c>
      <c r="S929" s="91" t="s">
        <v>6973</v>
      </c>
      <c r="T929" s="85" t="s">
        <v>9308</v>
      </c>
      <c r="U929" s="85"/>
      <c r="V929" s="87" t="s">
        <v>139</v>
      </c>
      <c r="W929" s="85" t="s">
        <v>37</v>
      </c>
      <c r="X929" s="85"/>
      <c r="Y929" s="85"/>
      <c r="Z929" s="85"/>
      <c r="AA929" s="85"/>
      <c r="AB929" s="85"/>
      <c r="AC929" s="85"/>
      <c r="AD929" s="85"/>
      <c r="AE929" s="85"/>
      <c r="AF929" s="85"/>
      <c r="AG929" s="85"/>
      <c r="AH929" s="85"/>
      <c r="AI929" s="85"/>
      <c r="AJ929" s="85"/>
      <c r="AK929" s="85"/>
      <c r="AL929" s="85"/>
      <c r="AM929" s="85"/>
      <c r="AN929" s="85"/>
      <c r="AO929" s="85"/>
      <c r="AP929" s="12"/>
    </row>
    <row r="930" spans="1:42" ht="17">
      <c r="A930" s="85"/>
      <c r="B930" s="92">
        <v>44365</v>
      </c>
      <c r="C930" s="92"/>
      <c r="D930" s="92">
        <v>44377</v>
      </c>
      <c r="E930" s="92">
        <v>44378</v>
      </c>
      <c r="F930" s="16" t="s">
        <v>8518</v>
      </c>
      <c r="G930" s="5" t="s">
        <v>4890</v>
      </c>
      <c r="H930" s="87" t="s">
        <v>6955</v>
      </c>
      <c r="I930" s="87" t="s">
        <v>3242</v>
      </c>
      <c r="J930" s="85" t="s">
        <v>6295</v>
      </c>
      <c r="K930" s="21" t="s">
        <v>9309</v>
      </c>
      <c r="L930" s="85" t="s">
        <v>9310</v>
      </c>
      <c r="M930" s="85" t="s">
        <v>311</v>
      </c>
      <c r="N930" s="85">
        <v>360</v>
      </c>
      <c r="O930" s="90" t="s">
        <v>6958</v>
      </c>
      <c r="P930" s="90" t="s">
        <v>6958</v>
      </c>
      <c r="Q930" s="85">
        <v>2021</v>
      </c>
      <c r="R930" s="85">
        <v>6</v>
      </c>
      <c r="S930" s="91" t="s">
        <v>6966</v>
      </c>
      <c r="T930" s="85" t="s">
        <v>7375</v>
      </c>
      <c r="U930" s="85"/>
      <c r="V930" s="87" t="s">
        <v>139</v>
      </c>
      <c r="W930" s="85" t="s">
        <v>37</v>
      </c>
      <c r="X930" s="85"/>
      <c r="Y930" s="85"/>
      <c r="Z930" s="85"/>
      <c r="AA930" s="85"/>
      <c r="AB930" s="85"/>
      <c r="AC930" s="85"/>
      <c r="AD930" s="85"/>
      <c r="AE930" s="85"/>
      <c r="AF930" s="85"/>
      <c r="AG930" s="85"/>
      <c r="AH930" s="85"/>
      <c r="AI930" s="85"/>
      <c r="AJ930" s="85"/>
      <c r="AK930" s="85"/>
      <c r="AL930" s="85"/>
      <c r="AM930" s="85"/>
      <c r="AN930" s="85"/>
      <c r="AO930" s="85"/>
      <c r="AP930" s="12"/>
    </row>
    <row r="931" spans="1:42" ht="17">
      <c r="A931" s="85"/>
      <c r="B931" s="92">
        <v>44378</v>
      </c>
      <c r="C931" s="92"/>
      <c r="D931" s="92">
        <v>44378</v>
      </c>
      <c r="E931" s="92">
        <v>44378</v>
      </c>
      <c r="F931" s="16" t="s">
        <v>6976</v>
      </c>
      <c r="G931" s="5" t="s">
        <v>4890</v>
      </c>
      <c r="H931" s="87" t="s">
        <v>6955</v>
      </c>
      <c r="I931" s="87" t="s">
        <v>3242</v>
      </c>
      <c r="J931" s="85" t="s">
        <v>6295</v>
      </c>
      <c r="K931" s="21" t="s">
        <v>6348</v>
      </c>
      <c r="L931" s="85" t="s">
        <v>9311</v>
      </c>
      <c r="M931" s="85" t="s">
        <v>811</v>
      </c>
      <c r="N931" s="85">
        <v>979</v>
      </c>
      <c r="O931" s="90" t="s">
        <v>6958</v>
      </c>
      <c r="P931" s="90" t="s">
        <v>6958</v>
      </c>
      <c r="Q931" s="85">
        <v>2021</v>
      </c>
      <c r="R931" s="85" t="s">
        <v>7391</v>
      </c>
      <c r="S931" s="91" t="s">
        <v>6973</v>
      </c>
      <c r="T931" s="85" t="s">
        <v>7375</v>
      </c>
      <c r="U931" s="85"/>
      <c r="V931" s="87" t="s">
        <v>139</v>
      </c>
      <c r="W931" s="85" t="s">
        <v>37</v>
      </c>
      <c r="X931" s="85"/>
      <c r="Y931" s="85"/>
      <c r="Z931" s="85"/>
      <c r="AA931" s="85"/>
      <c r="AB931" s="85"/>
      <c r="AC931" s="85"/>
      <c r="AD931" s="85"/>
      <c r="AE931" s="85"/>
      <c r="AF931" s="85"/>
      <c r="AG931" s="85"/>
      <c r="AH931" s="85"/>
      <c r="AI931" s="85"/>
      <c r="AJ931" s="85"/>
      <c r="AK931" s="85"/>
      <c r="AL931" s="85"/>
      <c r="AM931" s="85"/>
      <c r="AN931" s="85"/>
      <c r="AO931" s="85"/>
      <c r="AP931" s="12"/>
    </row>
    <row r="932" spans="1:42" ht="17">
      <c r="A932" s="85"/>
      <c r="B932" s="92">
        <v>44378</v>
      </c>
      <c r="C932" s="92">
        <v>44385</v>
      </c>
      <c r="D932" s="92"/>
      <c r="E932" s="201">
        <v>44378</v>
      </c>
      <c r="F932" s="16" t="s">
        <v>6954</v>
      </c>
      <c r="G932" s="5" t="s">
        <v>4890</v>
      </c>
      <c r="H932" s="87" t="s">
        <v>6955</v>
      </c>
      <c r="I932" s="87" t="s">
        <v>3242</v>
      </c>
      <c r="J932" s="85" t="s">
        <v>5487</v>
      </c>
      <c r="K932" s="17" t="s">
        <v>9312</v>
      </c>
      <c r="L932" s="18" t="s">
        <v>9313</v>
      </c>
      <c r="M932" s="85" t="s">
        <v>142</v>
      </c>
      <c r="N932" s="85">
        <v>500</v>
      </c>
      <c r="O932" s="90" t="s">
        <v>6965</v>
      </c>
      <c r="P932" s="90" t="s">
        <v>6965</v>
      </c>
      <c r="Q932" s="85">
        <v>2021</v>
      </c>
      <c r="R932" s="85" t="s">
        <v>7391</v>
      </c>
      <c r="S932" s="91" t="s">
        <v>6961</v>
      </c>
      <c r="T932" s="85" t="s">
        <v>9314</v>
      </c>
      <c r="U932" s="85"/>
      <c r="V932" s="87" t="s">
        <v>139</v>
      </c>
      <c r="W932" s="85" t="s">
        <v>37</v>
      </c>
      <c r="X932" s="85"/>
      <c r="Y932" s="85"/>
      <c r="Z932" s="85"/>
      <c r="AA932" s="85"/>
      <c r="AB932" s="85"/>
      <c r="AC932" s="85"/>
      <c r="AD932" s="85"/>
      <c r="AE932" s="85"/>
      <c r="AF932" s="85"/>
      <c r="AG932" s="85"/>
      <c r="AH932" s="85"/>
      <c r="AI932" s="85"/>
      <c r="AJ932" s="85"/>
      <c r="AK932" s="85"/>
      <c r="AL932" s="85"/>
      <c r="AM932" s="85"/>
      <c r="AN932" s="85"/>
      <c r="AO932" s="85"/>
      <c r="AP932" s="12"/>
    </row>
    <row r="933" spans="1:42" ht="17">
      <c r="A933" s="85"/>
      <c r="B933" s="92">
        <v>44378</v>
      </c>
      <c r="C933" s="92"/>
      <c r="D933" s="92"/>
      <c r="E933" s="92">
        <v>44378</v>
      </c>
      <c r="F933" s="16" t="s">
        <v>6954</v>
      </c>
      <c r="G933" s="5" t="s">
        <v>4890</v>
      </c>
      <c r="H933" s="87" t="s">
        <v>6955</v>
      </c>
      <c r="I933" s="87" t="s">
        <v>3242</v>
      </c>
      <c r="J933" s="85" t="s">
        <v>6295</v>
      </c>
      <c r="K933" s="21" t="s">
        <v>9315</v>
      </c>
      <c r="L933" s="18" t="s">
        <v>9316</v>
      </c>
      <c r="M933" s="85" t="s">
        <v>333</v>
      </c>
      <c r="N933" s="85">
        <v>495</v>
      </c>
      <c r="O933" s="90" t="s">
        <v>6965</v>
      </c>
      <c r="P933" s="90" t="s">
        <v>6965</v>
      </c>
      <c r="Q933" s="85">
        <v>2021</v>
      </c>
      <c r="R933" s="85" t="s">
        <v>7391</v>
      </c>
      <c r="S933" s="91" t="s">
        <v>6961</v>
      </c>
      <c r="T933" s="85" t="s">
        <v>9317</v>
      </c>
      <c r="U933" s="85"/>
      <c r="V933" s="87" t="s">
        <v>139</v>
      </c>
      <c r="W933" s="85" t="s">
        <v>37</v>
      </c>
      <c r="X933" s="85"/>
      <c r="Y933" s="85"/>
      <c r="Z933" s="85"/>
      <c r="AA933" s="85"/>
      <c r="AB933" s="85"/>
      <c r="AC933" s="85"/>
      <c r="AD933" s="85"/>
      <c r="AE933" s="85"/>
      <c r="AF933" s="85"/>
      <c r="AG933" s="85"/>
      <c r="AH933" s="85"/>
      <c r="AI933" s="85"/>
      <c r="AJ933" s="85"/>
      <c r="AK933" s="85"/>
      <c r="AL933" s="85"/>
      <c r="AM933" s="85"/>
      <c r="AN933" s="85"/>
      <c r="AO933" s="85"/>
      <c r="AP933" s="12"/>
    </row>
    <row r="934" spans="1:42" ht="17">
      <c r="A934" s="85"/>
      <c r="B934" s="92">
        <v>44378</v>
      </c>
      <c r="C934" s="92"/>
      <c r="D934" s="92">
        <v>44378</v>
      </c>
      <c r="E934" s="92">
        <v>44378</v>
      </c>
      <c r="F934" s="16" t="s">
        <v>6976</v>
      </c>
      <c r="G934" s="5" t="s">
        <v>4890</v>
      </c>
      <c r="H934" s="87" t="s">
        <v>6955</v>
      </c>
      <c r="I934" s="87" t="s">
        <v>3242</v>
      </c>
      <c r="J934" s="85" t="s">
        <v>6279</v>
      </c>
      <c r="K934" s="244" t="s">
        <v>9318</v>
      </c>
      <c r="L934" s="85" t="s">
        <v>9319</v>
      </c>
      <c r="M934" s="85" t="s">
        <v>142</v>
      </c>
      <c r="N934" s="85">
        <v>339</v>
      </c>
      <c r="O934" s="90" t="s">
        <v>6958</v>
      </c>
      <c r="P934" s="90" t="s">
        <v>6958</v>
      </c>
      <c r="Q934" s="85">
        <v>2021</v>
      </c>
      <c r="R934" s="85">
        <v>7</v>
      </c>
      <c r="S934" s="91" t="s">
        <v>6973</v>
      </c>
      <c r="T934" s="85" t="s">
        <v>7425</v>
      </c>
      <c r="U934" s="85"/>
      <c r="V934" s="87" t="s">
        <v>139</v>
      </c>
      <c r="W934" s="85" t="s">
        <v>37</v>
      </c>
      <c r="X934" s="85"/>
      <c r="Y934" s="85"/>
      <c r="Z934" s="85"/>
      <c r="AA934" s="85"/>
      <c r="AB934" s="85"/>
      <c r="AC934" s="85"/>
      <c r="AD934" s="85"/>
      <c r="AE934" s="85"/>
      <c r="AF934" s="85"/>
      <c r="AG934" s="85"/>
      <c r="AH934" s="85"/>
      <c r="AI934" s="85"/>
      <c r="AJ934" s="85"/>
      <c r="AK934" s="85"/>
      <c r="AL934" s="85"/>
      <c r="AM934" s="85"/>
      <c r="AN934" s="85"/>
      <c r="AO934" s="85"/>
      <c r="AP934" s="12"/>
    </row>
    <row r="935" spans="1:42" ht="17">
      <c r="A935" s="85"/>
      <c r="B935" s="92">
        <v>44378</v>
      </c>
      <c r="C935" s="92"/>
      <c r="D935" s="92">
        <v>44378</v>
      </c>
      <c r="E935" s="92">
        <v>44378</v>
      </c>
      <c r="F935" s="16" t="s">
        <v>6954</v>
      </c>
      <c r="G935" s="5" t="s">
        <v>4890</v>
      </c>
      <c r="H935" s="87" t="s">
        <v>6955</v>
      </c>
      <c r="I935" s="87" t="s">
        <v>3242</v>
      </c>
      <c r="J935" s="85" t="s">
        <v>175</v>
      </c>
      <c r="K935" s="17" t="s">
        <v>9320</v>
      </c>
      <c r="L935" s="18" t="s">
        <v>9321</v>
      </c>
      <c r="M935" s="85" t="s">
        <v>9322</v>
      </c>
      <c r="N935" s="85">
        <v>109.71</v>
      </c>
      <c r="O935" s="90" t="s">
        <v>6958</v>
      </c>
      <c r="P935" s="90" t="s">
        <v>6958</v>
      </c>
      <c r="Q935" s="85">
        <v>2021</v>
      </c>
      <c r="R935" s="85" t="s">
        <v>7391</v>
      </c>
      <c r="S935" s="91" t="s">
        <v>6973</v>
      </c>
      <c r="T935" s="85" t="s">
        <v>7375</v>
      </c>
      <c r="U935" s="85"/>
      <c r="V935" s="87" t="s">
        <v>139</v>
      </c>
      <c r="W935" s="85" t="s">
        <v>37</v>
      </c>
      <c r="X935" s="85"/>
      <c r="Y935" s="85"/>
      <c r="Z935" s="85"/>
      <c r="AA935" s="85"/>
      <c r="AB935" s="85"/>
      <c r="AC935" s="85"/>
      <c r="AD935" s="85"/>
      <c r="AE935" s="85"/>
      <c r="AF935" s="85"/>
      <c r="AG935" s="85"/>
      <c r="AH935" s="85"/>
      <c r="AI935" s="85"/>
      <c r="AJ935" s="85"/>
      <c r="AK935" s="85"/>
      <c r="AL935" s="85"/>
      <c r="AM935" s="85"/>
      <c r="AN935" s="85"/>
      <c r="AO935" s="85"/>
      <c r="AP935" s="12"/>
    </row>
    <row r="936" spans="1:42" ht="17">
      <c r="A936" s="85"/>
      <c r="B936" s="92">
        <v>44378</v>
      </c>
      <c r="C936" s="92"/>
      <c r="D936" s="92">
        <v>44378</v>
      </c>
      <c r="E936" s="92">
        <v>44378</v>
      </c>
      <c r="F936" s="16" t="s">
        <v>6954</v>
      </c>
      <c r="G936" s="5" t="s">
        <v>4890</v>
      </c>
      <c r="H936" s="87" t="s">
        <v>6955</v>
      </c>
      <c r="I936" s="87" t="s">
        <v>3242</v>
      </c>
      <c r="J936" s="85" t="s">
        <v>175</v>
      </c>
      <c r="K936" s="17" t="s">
        <v>9323</v>
      </c>
      <c r="L936" s="18" t="s">
        <v>9324</v>
      </c>
      <c r="M936" s="85" t="s">
        <v>264</v>
      </c>
      <c r="N936" s="85">
        <v>96</v>
      </c>
      <c r="O936" s="90" t="s">
        <v>6958</v>
      </c>
      <c r="P936" s="90" t="s">
        <v>6958</v>
      </c>
      <c r="Q936" s="85">
        <v>2021</v>
      </c>
      <c r="R936" s="85">
        <v>7</v>
      </c>
      <c r="S936" s="91" t="s">
        <v>6973</v>
      </c>
      <c r="T936" s="85" t="s">
        <v>7375</v>
      </c>
      <c r="U936" s="85"/>
      <c r="V936" s="87" t="s">
        <v>139</v>
      </c>
      <c r="W936" s="85" t="s">
        <v>37</v>
      </c>
      <c r="X936" s="85"/>
      <c r="Y936" s="85"/>
      <c r="Z936" s="85"/>
      <c r="AA936" s="85"/>
      <c r="AB936" s="85"/>
      <c r="AC936" s="85"/>
      <c r="AD936" s="85"/>
      <c r="AE936" s="85"/>
      <c r="AF936" s="85"/>
      <c r="AG936" s="85"/>
      <c r="AH936" s="85"/>
      <c r="AI936" s="85"/>
      <c r="AJ936" s="85"/>
      <c r="AK936" s="85"/>
      <c r="AL936" s="85"/>
      <c r="AM936" s="85"/>
      <c r="AN936" s="85"/>
      <c r="AO936" s="85"/>
      <c r="AP936" s="12"/>
    </row>
    <row r="937" spans="1:42" ht="17">
      <c r="A937" s="85"/>
      <c r="B937" s="92">
        <v>44378</v>
      </c>
      <c r="C937" s="92"/>
      <c r="D937" s="92">
        <v>44378</v>
      </c>
      <c r="E937" s="92">
        <v>44378</v>
      </c>
      <c r="F937" s="16" t="s">
        <v>6954</v>
      </c>
      <c r="G937" s="5" t="s">
        <v>4890</v>
      </c>
      <c r="H937" s="87" t="s">
        <v>6955</v>
      </c>
      <c r="I937" s="87" t="s">
        <v>3242</v>
      </c>
      <c r="J937" s="85" t="s">
        <v>156</v>
      </c>
      <c r="K937" s="17" t="s">
        <v>9325</v>
      </c>
      <c r="L937" s="33" t="s">
        <v>9326</v>
      </c>
      <c r="M937" s="85" t="s">
        <v>148</v>
      </c>
      <c r="N937" s="85">
        <v>56</v>
      </c>
      <c r="O937" s="90" t="s">
        <v>6958</v>
      </c>
      <c r="P937" s="90" t="s">
        <v>6958</v>
      </c>
      <c r="Q937" s="85">
        <v>2021</v>
      </c>
      <c r="R937" s="85" t="s">
        <v>7391</v>
      </c>
      <c r="S937" s="91" t="s">
        <v>6973</v>
      </c>
      <c r="T937" s="85"/>
      <c r="U937" s="85"/>
      <c r="V937" s="87" t="s">
        <v>139</v>
      </c>
      <c r="W937" s="85" t="s">
        <v>37</v>
      </c>
      <c r="X937" s="85"/>
      <c r="Y937" s="85"/>
      <c r="Z937" s="85"/>
      <c r="AA937" s="85"/>
      <c r="AB937" s="85"/>
      <c r="AC937" s="85"/>
      <c r="AD937" s="85"/>
      <c r="AE937" s="85"/>
      <c r="AF937" s="85"/>
      <c r="AG937" s="85"/>
      <c r="AH937" s="85"/>
      <c r="AI937" s="85"/>
      <c r="AJ937" s="85"/>
      <c r="AK937" s="85"/>
      <c r="AL937" s="85"/>
      <c r="AM937" s="85"/>
      <c r="AN937" s="85"/>
      <c r="AO937" s="85"/>
      <c r="AP937" s="12"/>
    </row>
    <row r="938" spans="1:42" ht="17">
      <c r="A938" s="85"/>
      <c r="B938" s="92">
        <v>44378</v>
      </c>
      <c r="C938" s="92"/>
      <c r="D938" s="92"/>
      <c r="E938" s="92">
        <v>44378</v>
      </c>
      <c r="F938" s="16" t="s">
        <v>6976</v>
      </c>
      <c r="G938" s="5" t="s">
        <v>4890</v>
      </c>
      <c r="H938" s="87" t="s">
        <v>6955</v>
      </c>
      <c r="I938" s="87" t="s">
        <v>3242</v>
      </c>
      <c r="J938" s="85" t="s">
        <v>6295</v>
      </c>
      <c r="K938" s="17" t="s">
        <v>9327</v>
      </c>
      <c r="L938" s="18" t="s">
        <v>9328</v>
      </c>
      <c r="M938" s="85" t="s">
        <v>148</v>
      </c>
      <c r="N938" s="85">
        <v>5</v>
      </c>
      <c r="O938" s="90" t="s">
        <v>6965</v>
      </c>
      <c r="P938" s="90" t="s">
        <v>6965</v>
      </c>
      <c r="Q938" s="85">
        <v>2021</v>
      </c>
      <c r="R938" s="85" t="s">
        <v>7391</v>
      </c>
      <c r="S938" s="91" t="s">
        <v>6961</v>
      </c>
      <c r="T938" s="85"/>
      <c r="U938" s="85"/>
      <c r="V938" s="87" t="s">
        <v>139</v>
      </c>
      <c r="W938" s="85" t="s">
        <v>37</v>
      </c>
      <c r="X938" s="85"/>
      <c r="Y938" s="85"/>
      <c r="Z938" s="85"/>
      <c r="AA938" s="85"/>
      <c r="AB938" s="85"/>
      <c r="AC938" s="85"/>
      <c r="AD938" s="85"/>
      <c r="AE938" s="85"/>
      <c r="AF938" s="85"/>
      <c r="AG938" s="85"/>
      <c r="AH938" s="85"/>
      <c r="AI938" s="85"/>
      <c r="AJ938" s="85"/>
      <c r="AK938" s="85"/>
      <c r="AL938" s="85"/>
      <c r="AM938" s="85"/>
      <c r="AN938" s="85"/>
      <c r="AO938" s="85"/>
      <c r="AP938" s="12"/>
    </row>
    <row r="939" spans="1:42" ht="17">
      <c r="A939" s="85"/>
      <c r="B939" s="92">
        <v>44375</v>
      </c>
      <c r="C939" s="92"/>
      <c r="D939" s="92">
        <v>44378</v>
      </c>
      <c r="E939" s="92">
        <v>44379</v>
      </c>
      <c r="F939" s="16" t="s">
        <v>6954</v>
      </c>
      <c r="G939" s="5" t="s">
        <v>4890</v>
      </c>
      <c r="H939" s="87" t="s">
        <v>6955</v>
      </c>
      <c r="I939" s="87" t="s">
        <v>3242</v>
      </c>
      <c r="J939" s="85" t="s">
        <v>6295</v>
      </c>
      <c r="K939" s="21" t="s">
        <v>9329</v>
      </c>
      <c r="L939" s="33" t="s">
        <v>9330</v>
      </c>
      <c r="M939" s="85" t="s">
        <v>9331</v>
      </c>
      <c r="N939" s="85">
        <v>982</v>
      </c>
      <c r="O939" s="90" t="s">
        <v>6958</v>
      </c>
      <c r="P939" s="90" t="s">
        <v>6958</v>
      </c>
      <c r="Q939" s="85">
        <v>2021</v>
      </c>
      <c r="R939" s="85">
        <v>7</v>
      </c>
      <c r="S939" s="91" t="s">
        <v>6973</v>
      </c>
      <c r="T939" s="85" t="s">
        <v>7375</v>
      </c>
      <c r="U939" s="85"/>
      <c r="V939" s="87" t="s">
        <v>139</v>
      </c>
      <c r="W939" s="85" t="s">
        <v>37</v>
      </c>
      <c r="X939" s="85"/>
      <c r="Y939" s="85"/>
      <c r="Z939" s="85"/>
      <c r="AA939" s="85"/>
      <c r="AB939" s="85"/>
      <c r="AC939" s="85"/>
      <c r="AD939" s="85"/>
      <c r="AE939" s="85"/>
      <c r="AF939" s="85"/>
      <c r="AG939" s="85"/>
      <c r="AH939" s="85"/>
      <c r="AI939" s="85"/>
      <c r="AJ939" s="85"/>
      <c r="AK939" s="85"/>
      <c r="AL939" s="85"/>
      <c r="AM939" s="85"/>
      <c r="AN939" s="85"/>
      <c r="AO939" s="85"/>
      <c r="AP939" s="12"/>
    </row>
    <row r="940" spans="1:42" ht="17">
      <c r="A940" s="85"/>
      <c r="B940" s="92">
        <v>44379</v>
      </c>
      <c r="C940" s="92"/>
      <c r="D940" s="92">
        <v>44378</v>
      </c>
      <c r="E940" s="92">
        <v>44379</v>
      </c>
      <c r="F940" s="16" t="s">
        <v>6954</v>
      </c>
      <c r="G940" s="5" t="s">
        <v>4890</v>
      </c>
      <c r="H940" s="87" t="s">
        <v>6955</v>
      </c>
      <c r="I940" s="87" t="s">
        <v>3242</v>
      </c>
      <c r="J940" s="85" t="s">
        <v>175</v>
      </c>
      <c r="K940" s="17" t="s">
        <v>5644</v>
      </c>
      <c r="L940" s="85" t="s">
        <v>7262</v>
      </c>
      <c r="M940" s="85" t="s">
        <v>361</v>
      </c>
      <c r="N940" s="85">
        <v>2133</v>
      </c>
      <c r="O940" s="90" t="s">
        <v>6958</v>
      </c>
      <c r="P940" s="90" t="s">
        <v>6958</v>
      </c>
      <c r="Q940" s="85">
        <v>2021</v>
      </c>
      <c r="R940" s="85">
        <v>7</v>
      </c>
      <c r="S940" s="91" t="s">
        <v>6973</v>
      </c>
      <c r="T940" s="85" t="s">
        <v>7375</v>
      </c>
      <c r="U940" s="85"/>
      <c r="V940" s="87" t="s">
        <v>139</v>
      </c>
      <c r="W940" s="85" t="s">
        <v>37</v>
      </c>
      <c r="X940" s="85"/>
      <c r="Y940" s="85"/>
      <c r="Z940" s="85"/>
      <c r="AA940" s="85"/>
      <c r="AB940" s="85"/>
      <c r="AC940" s="85"/>
      <c r="AD940" s="85"/>
      <c r="AE940" s="85"/>
      <c r="AF940" s="85"/>
      <c r="AG940" s="85"/>
      <c r="AH940" s="85"/>
      <c r="AI940" s="85"/>
      <c r="AJ940" s="85"/>
      <c r="AK940" s="85"/>
      <c r="AL940" s="85"/>
      <c r="AM940" s="85"/>
      <c r="AN940" s="85"/>
      <c r="AO940" s="85"/>
      <c r="AP940" s="12"/>
    </row>
    <row r="941" spans="1:42" ht="17">
      <c r="A941" s="85"/>
      <c r="B941" s="92">
        <v>44379</v>
      </c>
      <c r="C941" s="92"/>
      <c r="D941" s="92">
        <v>44378</v>
      </c>
      <c r="E941" s="92">
        <v>44379</v>
      </c>
      <c r="F941" s="16" t="s">
        <v>6954</v>
      </c>
      <c r="G941" s="5" t="s">
        <v>4890</v>
      </c>
      <c r="H941" s="87" t="s">
        <v>6955</v>
      </c>
      <c r="I941" s="87" t="s">
        <v>3242</v>
      </c>
      <c r="J941" s="85" t="s">
        <v>6281</v>
      </c>
      <c r="K941" s="17" t="s">
        <v>5864</v>
      </c>
      <c r="L941" s="85" t="s">
        <v>9332</v>
      </c>
      <c r="M941" s="85" t="s">
        <v>811</v>
      </c>
      <c r="N941" s="85">
        <v>11221</v>
      </c>
      <c r="O941" s="90" t="s">
        <v>6958</v>
      </c>
      <c r="P941" s="90" t="s">
        <v>6958</v>
      </c>
      <c r="Q941" s="85">
        <v>2021</v>
      </c>
      <c r="R941" s="85">
        <v>7</v>
      </c>
      <c r="S941" s="91" t="s">
        <v>6973</v>
      </c>
      <c r="T941" s="85" t="s">
        <v>82</v>
      </c>
      <c r="U941" s="85"/>
      <c r="V941" s="87" t="s">
        <v>139</v>
      </c>
      <c r="W941" s="85" t="s">
        <v>37</v>
      </c>
      <c r="X941" s="85"/>
      <c r="Y941" s="85"/>
      <c r="Z941" s="85"/>
      <c r="AA941" s="85"/>
      <c r="AB941" s="85"/>
      <c r="AC941" s="85"/>
      <c r="AD941" s="85"/>
      <c r="AE941" s="85"/>
      <c r="AF941" s="85"/>
      <c r="AG941" s="85"/>
      <c r="AH941" s="85"/>
      <c r="AI941" s="85"/>
      <c r="AJ941" s="85"/>
      <c r="AK941" s="85"/>
      <c r="AL941" s="85"/>
      <c r="AM941" s="85"/>
      <c r="AN941" s="85"/>
      <c r="AO941" s="85"/>
      <c r="AP941" s="12"/>
    </row>
    <row r="942" spans="1:42" ht="17">
      <c r="A942" s="85"/>
      <c r="B942" s="92">
        <v>44379</v>
      </c>
      <c r="C942" s="92"/>
      <c r="D942" s="92">
        <v>44379</v>
      </c>
      <c r="E942" s="92">
        <v>44379</v>
      </c>
      <c r="F942" s="16" t="s">
        <v>6954</v>
      </c>
      <c r="G942" s="5" t="s">
        <v>4890</v>
      </c>
      <c r="H942" s="87" t="s">
        <v>6955</v>
      </c>
      <c r="I942" s="87" t="s">
        <v>3242</v>
      </c>
      <c r="J942" s="85" t="s">
        <v>156</v>
      </c>
      <c r="K942" s="21" t="s">
        <v>9333</v>
      </c>
      <c r="L942" s="33" t="s">
        <v>9334</v>
      </c>
      <c r="M942" s="85" t="s">
        <v>142</v>
      </c>
      <c r="N942" s="85">
        <v>2703</v>
      </c>
      <c r="O942" s="90" t="s">
        <v>6958</v>
      </c>
      <c r="P942" s="90" t="s">
        <v>6958</v>
      </c>
      <c r="Q942" s="85">
        <v>2021</v>
      </c>
      <c r="R942" s="85">
        <v>7</v>
      </c>
      <c r="S942" s="91" t="s">
        <v>6973</v>
      </c>
      <c r="T942" s="85" t="s">
        <v>7375</v>
      </c>
      <c r="U942" s="85" t="s">
        <v>37</v>
      </c>
      <c r="V942" s="87" t="s">
        <v>139</v>
      </c>
      <c r="W942" s="85" t="s">
        <v>37</v>
      </c>
      <c r="X942" s="85"/>
      <c r="Y942" s="85"/>
      <c r="Z942" s="85"/>
      <c r="AA942" s="85"/>
      <c r="AB942" s="85"/>
      <c r="AC942" s="85"/>
      <c r="AD942" s="85"/>
      <c r="AE942" s="85"/>
      <c r="AF942" s="85"/>
      <c r="AG942" s="85"/>
      <c r="AH942" s="85"/>
      <c r="AI942" s="85"/>
      <c r="AJ942" s="85"/>
      <c r="AK942" s="85"/>
      <c r="AL942" s="85"/>
      <c r="AM942" s="85"/>
      <c r="AN942" s="85"/>
      <c r="AO942" s="85"/>
      <c r="AP942" s="12"/>
    </row>
    <row r="943" spans="1:42" ht="17">
      <c r="A943" s="85"/>
      <c r="B943" s="92">
        <v>44379</v>
      </c>
      <c r="C943" s="92"/>
      <c r="D943" s="92">
        <v>44378</v>
      </c>
      <c r="E943" s="92">
        <v>44379</v>
      </c>
      <c r="F943" s="16" t="s">
        <v>6954</v>
      </c>
      <c r="G943" s="5" t="s">
        <v>4890</v>
      </c>
      <c r="H943" s="87" t="s">
        <v>6955</v>
      </c>
      <c r="I943" s="87" t="s">
        <v>3242</v>
      </c>
      <c r="J943" s="85" t="s">
        <v>6281</v>
      </c>
      <c r="K943" s="17" t="s">
        <v>9335</v>
      </c>
      <c r="L943" s="85" t="s">
        <v>9336</v>
      </c>
      <c r="M943" s="85" t="s">
        <v>1108</v>
      </c>
      <c r="N943" s="85">
        <v>140</v>
      </c>
      <c r="O943" s="90" t="s">
        <v>6958</v>
      </c>
      <c r="P943" s="90" t="s">
        <v>6958</v>
      </c>
      <c r="Q943" s="85">
        <v>2021</v>
      </c>
      <c r="R943" s="85">
        <v>7</v>
      </c>
      <c r="S943" s="91" t="s">
        <v>6973</v>
      </c>
      <c r="T943" s="85" t="s">
        <v>82</v>
      </c>
      <c r="U943" s="85"/>
      <c r="V943" s="87" t="s">
        <v>139</v>
      </c>
      <c r="W943" s="85" t="s">
        <v>37</v>
      </c>
      <c r="X943" s="85"/>
      <c r="Y943" s="85"/>
      <c r="Z943" s="85"/>
      <c r="AA943" s="85"/>
      <c r="AB943" s="85"/>
      <c r="AC943" s="85"/>
      <c r="AD943" s="85"/>
      <c r="AE943" s="85"/>
      <c r="AF943" s="85"/>
      <c r="AG943" s="85"/>
      <c r="AH943" s="85"/>
      <c r="AI943" s="85"/>
      <c r="AJ943" s="85"/>
      <c r="AK943" s="85"/>
      <c r="AL943" s="85"/>
      <c r="AM943" s="85"/>
      <c r="AN943" s="85"/>
      <c r="AO943" s="85"/>
      <c r="AP943" s="12"/>
    </row>
    <row r="944" spans="1:42" ht="17">
      <c r="A944" s="85"/>
      <c r="B944" s="92">
        <v>44379</v>
      </c>
      <c r="C944" s="92">
        <v>44441</v>
      </c>
      <c r="D944" s="92"/>
      <c r="E944" s="92">
        <v>44379</v>
      </c>
      <c r="F944" s="16" t="s">
        <v>6954</v>
      </c>
      <c r="G944" s="5" t="s">
        <v>4890</v>
      </c>
      <c r="H944" s="87" t="s">
        <v>6955</v>
      </c>
      <c r="I944" s="87" t="s">
        <v>3242</v>
      </c>
      <c r="J944" s="85" t="s">
        <v>5487</v>
      </c>
      <c r="K944" s="17" t="s">
        <v>9337</v>
      </c>
      <c r="L944" s="85" t="s">
        <v>9338</v>
      </c>
      <c r="M944" s="85" t="s">
        <v>8134</v>
      </c>
      <c r="N944" s="85">
        <v>1288</v>
      </c>
      <c r="O944" s="90" t="s">
        <v>6965</v>
      </c>
      <c r="P944" s="90" t="s">
        <v>6965</v>
      </c>
      <c r="Q944" s="85">
        <v>2021</v>
      </c>
      <c r="R944" s="85" t="s">
        <v>7707</v>
      </c>
      <c r="S944" s="91" t="s">
        <v>6973</v>
      </c>
      <c r="T944" s="85" t="s">
        <v>9339</v>
      </c>
      <c r="U944" s="85"/>
      <c r="V944" s="87" t="s">
        <v>139</v>
      </c>
      <c r="W944" s="85" t="s">
        <v>37</v>
      </c>
      <c r="X944" s="85"/>
      <c r="Y944" s="85"/>
      <c r="Z944" s="85"/>
      <c r="AA944" s="85"/>
      <c r="AB944" s="85"/>
      <c r="AC944" s="85"/>
      <c r="AD944" s="85"/>
      <c r="AE944" s="85"/>
      <c r="AF944" s="85"/>
      <c r="AG944" s="85"/>
      <c r="AH944" s="85"/>
      <c r="AI944" s="85"/>
      <c r="AJ944" s="85"/>
      <c r="AK944" s="85"/>
      <c r="AL944" s="85"/>
      <c r="AM944" s="85"/>
      <c r="AN944" s="85"/>
      <c r="AO944" s="85"/>
      <c r="AP944" s="12"/>
    </row>
    <row r="945" spans="1:42" ht="17">
      <c r="A945" s="85"/>
      <c r="B945" s="92">
        <v>44379</v>
      </c>
      <c r="C945" s="92"/>
      <c r="D945" s="92"/>
      <c r="E945" s="92">
        <v>44379</v>
      </c>
      <c r="F945" s="16" t="s">
        <v>6976</v>
      </c>
      <c r="G945" s="5" t="s">
        <v>4890</v>
      </c>
      <c r="H945" s="87" t="s">
        <v>6955</v>
      </c>
      <c r="I945" s="87" t="s">
        <v>3242</v>
      </c>
      <c r="J945" s="85" t="s">
        <v>6295</v>
      </c>
      <c r="K945" s="52" t="s">
        <v>9340</v>
      </c>
      <c r="L945" s="85" t="s">
        <v>9341</v>
      </c>
      <c r="M945" s="85" t="s">
        <v>9342</v>
      </c>
      <c r="N945" s="85" t="s">
        <v>202</v>
      </c>
      <c r="O945" s="90" t="s">
        <v>6965</v>
      </c>
      <c r="P945" s="90" t="s">
        <v>6965</v>
      </c>
      <c r="Q945" s="85">
        <v>2021</v>
      </c>
      <c r="R945" s="85">
        <v>7</v>
      </c>
      <c r="S945" s="91" t="s">
        <v>6973</v>
      </c>
      <c r="T945" s="85" t="s">
        <v>9343</v>
      </c>
      <c r="U945" s="85"/>
      <c r="V945" s="87" t="s">
        <v>139</v>
      </c>
      <c r="W945" s="85" t="s">
        <v>37</v>
      </c>
      <c r="X945" s="85"/>
      <c r="Y945" s="85"/>
      <c r="Z945" s="85"/>
      <c r="AA945" s="85"/>
      <c r="AB945" s="85"/>
      <c r="AC945" s="85"/>
      <c r="AD945" s="85"/>
      <c r="AE945" s="85"/>
      <c r="AF945" s="85"/>
      <c r="AG945" s="85"/>
      <c r="AH945" s="85"/>
      <c r="AI945" s="85"/>
      <c r="AJ945" s="85"/>
      <c r="AK945" s="85"/>
      <c r="AL945" s="85"/>
      <c r="AM945" s="85"/>
      <c r="AN945" s="85"/>
      <c r="AO945" s="85"/>
      <c r="AP945" s="12"/>
    </row>
    <row r="946" spans="1:42" ht="17">
      <c r="A946" s="85"/>
      <c r="B946" s="92">
        <v>44349</v>
      </c>
      <c r="C946" s="92"/>
      <c r="D946" s="92">
        <v>44378</v>
      </c>
      <c r="E946" s="92">
        <v>44379</v>
      </c>
      <c r="F946" s="16" t="s">
        <v>6976</v>
      </c>
      <c r="G946" s="5" t="s">
        <v>4890</v>
      </c>
      <c r="H946" s="87" t="s">
        <v>6955</v>
      </c>
      <c r="I946" s="87" t="s">
        <v>3242</v>
      </c>
      <c r="J946" s="85" t="s">
        <v>6279</v>
      </c>
      <c r="K946" s="17" t="s">
        <v>8401</v>
      </c>
      <c r="L946" s="85" t="s">
        <v>8555</v>
      </c>
      <c r="M946" s="85" t="s">
        <v>9344</v>
      </c>
      <c r="N946" s="85" t="s">
        <v>392</v>
      </c>
      <c r="O946" s="90" t="s">
        <v>6958</v>
      </c>
      <c r="P946" s="90" t="s">
        <v>6958</v>
      </c>
      <c r="Q946" s="85">
        <v>2021</v>
      </c>
      <c r="R946" s="85">
        <v>7</v>
      </c>
      <c r="S946" s="91" t="s">
        <v>6973</v>
      </c>
      <c r="T946" s="85" t="s">
        <v>9345</v>
      </c>
      <c r="U946" s="85"/>
      <c r="V946" s="87" t="s">
        <v>139</v>
      </c>
      <c r="W946" s="85" t="s">
        <v>37</v>
      </c>
      <c r="X946" s="85"/>
      <c r="Y946" s="85"/>
      <c r="Z946" s="85"/>
      <c r="AA946" s="85"/>
      <c r="AB946" s="85"/>
      <c r="AC946" s="85"/>
      <c r="AD946" s="85"/>
      <c r="AE946" s="85"/>
      <c r="AF946" s="85"/>
      <c r="AG946" s="85"/>
      <c r="AH946" s="85"/>
      <c r="AI946" s="85"/>
      <c r="AJ946" s="85"/>
      <c r="AK946" s="85"/>
      <c r="AL946" s="85"/>
      <c r="AM946" s="85"/>
      <c r="AN946" s="85"/>
      <c r="AO946" s="85"/>
      <c r="AP946" s="12"/>
    </row>
    <row r="947" spans="1:42" ht="17">
      <c r="A947" s="85"/>
      <c r="B947" s="92">
        <v>44379</v>
      </c>
      <c r="C947" s="92">
        <v>44382</v>
      </c>
      <c r="D947" s="92"/>
      <c r="E947" s="92">
        <v>44379</v>
      </c>
      <c r="F947" s="16" t="s">
        <v>6954</v>
      </c>
      <c r="G947" s="5" t="s">
        <v>4890</v>
      </c>
      <c r="H947" s="87" t="s">
        <v>6955</v>
      </c>
      <c r="I947" s="87" t="s">
        <v>3242</v>
      </c>
      <c r="J947" s="85" t="s">
        <v>5487</v>
      </c>
      <c r="K947" s="17" t="s">
        <v>9346</v>
      </c>
      <c r="L947" s="85" t="s">
        <v>9347</v>
      </c>
      <c r="M947" s="85" t="s">
        <v>811</v>
      </c>
      <c r="N947" s="85">
        <v>1000</v>
      </c>
      <c r="O947" s="90" t="s">
        <v>6965</v>
      </c>
      <c r="P947" s="90" t="s">
        <v>6965</v>
      </c>
      <c r="Q947" s="85">
        <v>2021</v>
      </c>
      <c r="R947" s="85" t="s">
        <v>7391</v>
      </c>
      <c r="S947" s="91" t="s">
        <v>6973</v>
      </c>
      <c r="T947" s="85" t="s">
        <v>9348</v>
      </c>
      <c r="U947" s="85"/>
      <c r="V947" s="87" t="s">
        <v>345</v>
      </c>
      <c r="W947" s="85" t="s">
        <v>37</v>
      </c>
      <c r="X947" s="85"/>
      <c r="Y947" s="85"/>
      <c r="Z947" s="85"/>
      <c r="AA947" s="85"/>
      <c r="AB947" s="85"/>
      <c r="AC947" s="85"/>
      <c r="AD947" s="85"/>
      <c r="AE947" s="85"/>
      <c r="AF947" s="85"/>
      <c r="AG947" s="85"/>
      <c r="AH947" s="85"/>
      <c r="AI947" s="85"/>
      <c r="AJ947" s="85"/>
      <c r="AK947" s="85"/>
      <c r="AL947" s="85"/>
      <c r="AM947" s="85"/>
      <c r="AN947" s="85"/>
      <c r="AO947" s="85"/>
      <c r="AP947" s="12"/>
    </row>
    <row r="948" spans="1:42" ht="17">
      <c r="A948" s="85"/>
      <c r="B948" s="92">
        <v>44379</v>
      </c>
      <c r="C948" s="92"/>
      <c r="D948" s="92"/>
      <c r="E948" s="92">
        <v>44382</v>
      </c>
      <c r="F948" s="16" t="s">
        <v>7685</v>
      </c>
      <c r="G948" s="5" t="s">
        <v>4890</v>
      </c>
      <c r="H948" s="87" t="s">
        <v>6955</v>
      </c>
      <c r="I948" s="87" t="s">
        <v>3242</v>
      </c>
      <c r="J948" s="85" t="s">
        <v>6302</v>
      </c>
      <c r="K948" s="17" t="s">
        <v>9349</v>
      </c>
      <c r="L948" s="85" t="s">
        <v>9350</v>
      </c>
      <c r="M948" s="85" t="s">
        <v>142</v>
      </c>
      <c r="N948" s="85">
        <v>8000</v>
      </c>
      <c r="O948" s="90" t="s">
        <v>6965</v>
      </c>
      <c r="P948" s="90" t="s">
        <v>6965</v>
      </c>
      <c r="Q948" s="85">
        <v>2021</v>
      </c>
      <c r="R948" s="85">
        <v>8</v>
      </c>
      <c r="S948" s="91" t="s">
        <v>6961</v>
      </c>
      <c r="T948" s="85" t="s">
        <v>9351</v>
      </c>
      <c r="U948" s="85"/>
      <c r="V948" s="87"/>
      <c r="W948" s="85" t="s">
        <v>37</v>
      </c>
      <c r="X948" s="85"/>
      <c r="Y948" s="85"/>
      <c r="Z948" s="85"/>
      <c r="AA948" s="85"/>
      <c r="AB948" s="85"/>
      <c r="AC948" s="85"/>
      <c r="AD948" s="85"/>
      <c r="AE948" s="85"/>
      <c r="AF948" s="85"/>
      <c r="AG948" s="85"/>
      <c r="AH948" s="85"/>
      <c r="AI948" s="85"/>
      <c r="AJ948" s="85"/>
      <c r="AK948" s="85"/>
      <c r="AL948" s="85"/>
      <c r="AM948" s="85"/>
      <c r="AN948" s="85"/>
      <c r="AO948" s="85"/>
      <c r="AP948" s="12"/>
    </row>
    <row r="949" spans="1:42" ht="17">
      <c r="A949" s="85"/>
      <c r="B949" s="92">
        <v>44379</v>
      </c>
      <c r="C949" s="92"/>
      <c r="D949" s="92">
        <v>44378</v>
      </c>
      <c r="E949" s="92">
        <v>44379</v>
      </c>
      <c r="F949" s="16" t="s">
        <v>8518</v>
      </c>
      <c r="G949" s="5" t="s">
        <v>4890</v>
      </c>
      <c r="H949" s="87" t="s">
        <v>6955</v>
      </c>
      <c r="I949" s="87" t="s">
        <v>3242</v>
      </c>
      <c r="J949" s="85" t="s">
        <v>156</v>
      </c>
      <c r="K949" s="73" t="s">
        <v>9352</v>
      </c>
      <c r="L949" s="76" t="s">
        <v>9353</v>
      </c>
      <c r="M949" s="85" t="s">
        <v>811</v>
      </c>
      <c r="N949" s="85">
        <v>5032</v>
      </c>
      <c r="O949" s="90" t="s">
        <v>6958</v>
      </c>
      <c r="P949" s="90" t="s">
        <v>6958</v>
      </c>
      <c r="Q949" s="85">
        <v>2021</v>
      </c>
      <c r="R949" s="85">
        <v>7</v>
      </c>
      <c r="S949" s="91" t="s">
        <v>6973</v>
      </c>
      <c r="T949" s="85" t="s">
        <v>9345</v>
      </c>
      <c r="U949" s="85"/>
      <c r="V949" s="87" t="s">
        <v>139</v>
      </c>
      <c r="W949" s="85" t="s">
        <v>37</v>
      </c>
      <c r="X949" s="85"/>
      <c r="Y949" s="85"/>
      <c r="Z949" s="85"/>
      <c r="AA949" s="85"/>
      <c r="AB949" s="85"/>
      <c r="AC949" s="85"/>
      <c r="AD949" s="85"/>
      <c r="AE949" s="85"/>
      <c r="AF949" s="85"/>
      <c r="AG949" s="85"/>
      <c r="AH949" s="85"/>
      <c r="AI949" s="85"/>
      <c r="AJ949" s="85"/>
      <c r="AK949" s="85"/>
      <c r="AL949" s="85"/>
      <c r="AM949" s="85"/>
      <c r="AN949" s="85"/>
      <c r="AO949" s="85"/>
      <c r="AP949" s="12"/>
    </row>
    <row r="950" spans="1:42" ht="17">
      <c r="A950" s="85"/>
      <c r="B950" s="92">
        <v>44379</v>
      </c>
      <c r="C950" s="92"/>
      <c r="D950" s="92">
        <v>44379</v>
      </c>
      <c r="E950" s="92">
        <v>44379</v>
      </c>
      <c r="F950" s="16" t="s">
        <v>6954</v>
      </c>
      <c r="G950" s="5" t="s">
        <v>4890</v>
      </c>
      <c r="H950" s="87" t="s">
        <v>6955</v>
      </c>
      <c r="I950" s="87" t="s">
        <v>3242</v>
      </c>
      <c r="J950" s="85" t="s">
        <v>175</v>
      </c>
      <c r="K950" s="17" t="s">
        <v>5970</v>
      </c>
      <c r="L950" s="85" t="s">
        <v>7010</v>
      </c>
      <c r="M950" s="85" t="s">
        <v>5971</v>
      </c>
      <c r="N950" s="85">
        <v>1815</v>
      </c>
      <c r="O950" s="90" t="s">
        <v>6958</v>
      </c>
      <c r="P950" s="90" t="s">
        <v>6958</v>
      </c>
      <c r="Q950" s="85">
        <v>2021</v>
      </c>
      <c r="R950" s="85">
        <v>7</v>
      </c>
      <c r="S950" s="91" t="s">
        <v>6973</v>
      </c>
      <c r="T950" s="85" t="s">
        <v>9354</v>
      </c>
      <c r="U950" s="85"/>
      <c r="V950" s="87" t="s">
        <v>139</v>
      </c>
      <c r="W950" s="85" t="s">
        <v>37</v>
      </c>
      <c r="X950" s="85"/>
      <c r="Y950" s="85"/>
      <c r="Z950" s="85"/>
      <c r="AA950" s="85"/>
      <c r="AB950" s="85"/>
      <c r="AC950" s="85"/>
      <c r="AD950" s="85"/>
      <c r="AE950" s="85"/>
      <c r="AF950" s="85"/>
      <c r="AG950" s="85"/>
      <c r="AH950" s="85"/>
      <c r="AI950" s="85"/>
      <c r="AJ950" s="85"/>
      <c r="AK950" s="85"/>
      <c r="AL950" s="85"/>
      <c r="AM950" s="85"/>
      <c r="AN950" s="85"/>
      <c r="AO950" s="85"/>
      <c r="AP950" s="12"/>
    </row>
    <row r="951" spans="1:42" ht="17">
      <c r="A951" s="85"/>
      <c r="B951" s="92">
        <v>44379</v>
      </c>
      <c r="C951" s="92">
        <v>44382</v>
      </c>
      <c r="D951" s="92"/>
      <c r="E951" s="92">
        <v>44379</v>
      </c>
      <c r="F951" s="16" t="s">
        <v>6954</v>
      </c>
      <c r="G951" s="5" t="s">
        <v>4890</v>
      </c>
      <c r="H951" s="87" t="s">
        <v>6955</v>
      </c>
      <c r="I951" s="87" t="s">
        <v>3242</v>
      </c>
      <c r="J951" s="85" t="s">
        <v>5487</v>
      </c>
      <c r="K951" s="17" t="s">
        <v>9355</v>
      </c>
      <c r="L951" s="85" t="s">
        <v>9356</v>
      </c>
      <c r="M951" s="85" t="s">
        <v>9357</v>
      </c>
      <c r="N951" s="85">
        <v>1000</v>
      </c>
      <c r="O951" s="90" t="s">
        <v>6965</v>
      </c>
      <c r="P951" s="90" t="s">
        <v>6965</v>
      </c>
      <c r="Q951" s="85">
        <v>2021</v>
      </c>
      <c r="R951" s="85" t="s">
        <v>7391</v>
      </c>
      <c r="S951" s="91" t="s">
        <v>6973</v>
      </c>
      <c r="T951" s="85" t="s">
        <v>9358</v>
      </c>
      <c r="U951" s="85"/>
      <c r="V951" s="87" t="s">
        <v>152</v>
      </c>
      <c r="W951" s="85" t="s">
        <v>37</v>
      </c>
      <c r="X951" s="85"/>
      <c r="Y951" s="85"/>
      <c r="Z951" s="85"/>
      <c r="AA951" s="85"/>
      <c r="AB951" s="85"/>
      <c r="AC951" s="85"/>
      <c r="AD951" s="85"/>
      <c r="AE951" s="85"/>
      <c r="AF951" s="85"/>
      <c r="AG951" s="85"/>
      <c r="AH951" s="85"/>
      <c r="AI951" s="85"/>
      <c r="AJ951" s="85"/>
      <c r="AK951" s="85"/>
      <c r="AL951" s="85"/>
      <c r="AM951" s="85"/>
      <c r="AN951" s="85"/>
      <c r="AO951" s="85"/>
      <c r="AP951" s="12"/>
    </row>
    <row r="952" spans="1:42" ht="17">
      <c r="A952" s="85"/>
      <c r="B952" s="92">
        <v>44379</v>
      </c>
      <c r="C952" s="92" t="s">
        <v>7333</v>
      </c>
      <c r="D952" s="92"/>
      <c r="E952" s="92">
        <v>44383</v>
      </c>
      <c r="F952" s="16" t="s">
        <v>6954</v>
      </c>
      <c r="G952" s="5" t="s">
        <v>4890</v>
      </c>
      <c r="H952" s="87" t="s">
        <v>6955</v>
      </c>
      <c r="I952" s="87" t="s">
        <v>3242</v>
      </c>
      <c r="J952" s="85" t="s">
        <v>146</v>
      </c>
      <c r="K952" s="17" t="s">
        <v>9359</v>
      </c>
      <c r="L952" s="85" t="s">
        <v>9360</v>
      </c>
      <c r="M952" s="85" t="s">
        <v>168</v>
      </c>
      <c r="N952" s="85">
        <v>1700</v>
      </c>
      <c r="O952" s="90" t="s">
        <v>6982</v>
      </c>
      <c r="P952" s="90"/>
      <c r="Q952" s="85">
        <v>2021</v>
      </c>
      <c r="R952" s="85" t="s">
        <v>7391</v>
      </c>
      <c r="S952" s="91" t="s">
        <v>6970</v>
      </c>
      <c r="T952" s="85" t="s">
        <v>9361</v>
      </c>
      <c r="U952" s="85"/>
      <c r="V952" s="87" t="s">
        <v>139</v>
      </c>
      <c r="W952" s="85" t="s">
        <v>37</v>
      </c>
      <c r="X952" s="85"/>
      <c r="Y952" s="85"/>
      <c r="Z952" s="85"/>
      <c r="AA952" s="85"/>
      <c r="AB952" s="85"/>
      <c r="AC952" s="85"/>
      <c r="AD952" s="85"/>
      <c r="AE952" s="85"/>
      <c r="AF952" s="85"/>
      <c r="AG952" s="85"/>
      <c r="AH952" s="85"/>
      <c r="AI952" s="85"/>
      <c r="AJ952" s="85"/>
      <c r="AK952" s="85"/>
      <c r="AL952" s="85"/>
      <c r="AM952" s="85"/>
      <c r="AN952" s="85"/>
      <c r="AO952" s="85"/>
      <c r="AP952" s="12"/>
    </row>
    <row r="953" spans="1:42" ht="17">
      <c r="A953" s="85"/>
      <c r="B953" s="92">
        <v>44379</v>
      </c>
      <c r="C953" s="92"/>
      <c r="D953" s="92"/>
      <c r="E953" s="92">
        <v>44379</v>
      </c>
      <c r="F953" s="16" t="s">
        <v>6976</v>
      </c>
      <c r="G953" s="5" t="s">
        <v>4890</v>
      </c>
      <c r="H953" s="87" t="s">
        <v>6955</v>
      </c>
      <c r="I953" s="87" t="s">
        <v>3242</v>
      </c>
      <c r="J953" s="85" t="s">
        <v>6279</v>
      </c>
      <c r="K953" s="228" t="s">
        <v>12287</v>
      </c>
      <c r="L953" s="85" t="s">
        <v>9362</v>
      </c>
      <c r="M953" s="85" t="s">
        <v>3393</v>
      </c>
      <c r="N953" s="85">
        <v>3000</v>
      </c>
      <c r="O953" s="90" t="s">
        <v>6982</v>
      </c>
      <c r="P953" s="90" t="s">
        <v>6982</v>
      </c>
      <c r="Q953" s="85">
        <v>2021</v>
      </c>
      <c r="R953" s="85" t="s">
        <v>7391</v>
      </c>
      <c r="S953" s="91" t="s">
        <v>6973</v>
      </c>
      <c r="T953" s="85" t="s">
        <v>9363</v>
      </c>
      <c r="U953" s="85"/>
      <c r="V953" s="87" t="s">
        <v>139</v>
      </c>
      <c r="W953" s="85" t="s">
        <v>37</v>
      </c>
      <c r="X953" s="85"/>
      <c r="Y953" s="85"/>
      <c r="Z953" s="85"/>
      <c r="AA953" s="85"/>
      <c r="AB953" s="85"/>
      <c r="AC953" s="85"/>
      <c r="AD953" s="85"/>
      <c r="AE953" s="85"/>
      <c r="AF953" s="85"/>
      <c r="AG953" s="85"/>
      <c r="AH953" s="85"/>
      <c r="AI953" s="85"/>
      <c r="AJ953" s="85"/>
      <c r="AK953" s="85"/>
      <c r="AL953" s="85"/>
      <c r="AM953" s="85"/>
      <c r="AN953" s="85"/>
      <c r="AO953" s="85"/>
      <c r="AP953" s="12"/>
    </row>
    <row r="954" spans="1:42" ht="17">
      <c r="A954" s="85"/>
      <c r="B954" s="92">
        <v>44379</v>
      </c>
      <c r="C954" s="92">
        <v>44382</v>
      </c>
      <c r="D954" s="92">
        <v>44379</v>
      </c>
      <c r="E954" s="92">
        <v>44379</v>
      </c>
      <c r="F954" s="16" t="s">
        <v>6954</v>
      </c>
      <c r="G954" s="5" t="s">
        <v>4890</v>
      </c>
      <c r="H954" s="87" t="s">
        <v>6955</v>
      </c>
      <c r="I954" s="87" t="s">
        <v>3242</v>
      </c>
      <c r="J954" s="85" t="s">
        <v>146</v>
      </c>
      <c r="K954" s="17" t="s">
        <v>9364</v>
      </c>
      <c r="L954" s="85" t="s">
        <v>9365</v>
      </c>
      <c r="M954" s="85" t="s">
        <v>142</v>
      </c>
      <c r="N954" s="85">
        <v>6253.2</v>
      </c>
      <c r="O954" s="90" t="s">
        <v>6958</v>
      </c>
      <c r="P954" s="90"/>
      <c r="Q954" s="85">
        <v>2021</v>
      </c>
      <c r="R954" s="85" t="s">
        <v>7391</v>
      </c>
      <c r="S954" s="91" t="s">
        <v>6973</v>
      </c>
      <c r="T954" s="85" t="s">
        <v>8871</v>
      </c>
      <c r="U954" s="85"/>
      <c r="V954" s="87" t="s">
        <v>139</v>
      </c>
      <c r="W954" s="85" t="s">
        <v>37</v>
      </c>
      <c r="X954" s="85"/>
      <c r="Y954" s="85"/>
      <c r="Z954" s="85"/>
      <c r="AA954" s="85"/>
      <c r="AB954" s="85"/>
      <c r="AC954" s="85"/>
      <c r="AD954" s="85"/>
      <c r="AE954" s="85"/>
      <c r="AF954" s="85"/>
      <c r="AG954" s="85"/>
      <c r="AH954" s="85"/>
      <c r="AI954" s="85"/>
      <c r="AJ954" s="85"/>
      <c r="AK954" s="85"/>
      <c r="AL954" s="85"/>
      <c r="AM954" s="85"/>
      <c r="AN954" s="85"/>
      <c r="AO954" s="85"/>
      <c r="AP954" s="12"/>
    </row>
    <row r="955" spans="1:42" ht="17">
      <c r="A955" s="85"/>
      <c r="B955" s="92">
        <v>44379</v>
      </c>
      <c r="C955" s="92"/>
      <c r="D955" s="92"/>
      <c r="E955" s="92">
        <v>44379</v>
      </c>
      <c r="F955" s="16" t="s">
        <v>6954</v>
      </c>
      <c r="G955" s="5" t="s">
        <v>4890</v>
      </c>
      <c r="H955" s="87" t="s">
        <v>6955</v>
      </c>
      <c r="I955" s="87" t="s">
        <v>3242</v>
      </c>
      <c r="J955" s="85" t="s">
        <v>175</v>
      </c>
      <c r="K955" s="17" t="s">
        <v>5099</v>
      </c>
      <c r="L955" s="85" t="s">
        <v>9366</v>
      </c>
      <c r="M955" s="85" t="s">
        <v>142</v>
      </c>
      <c r="N955" s="85">
        <v>2730</v>
      </c>
      <c r="O955" s="90" t="s">
        <v>6958</v>
      </c>
      <c r="P955" s="90" t="s">
        <v>6958</v>
      </c>
      <c r="Q955" s="85">
        <v>2021</v>
      </c>
      <c r="R955" s="85" t="s">
        <v>7391</v>
      </c>
      <c r="S955" s="91" t="s">
        <v>6973</v>
      </c>
      <c r="T955" s="85" t="s">
        <v>9367</v>
      </c>
      <c r="U955" s="85"/>
      <c r="V955" s="87" t="s">
        <v>152</v>
      </c>
      <c r="W955" s="85" t="s">
        <v>37</v>
      </c>
      <c r="X955" s="85"/>
      <c r="Y955" s="85"/>
      <c r="Z955" s="85"/>
      <c r="AA955" s="85"/>
      <c r="AB955" s="85"/>
      <c r="AC955" s="85"/>
      <c r="AD955" s="85"/>
      <c r="AE955" s="85"/>
      <c r="AF955" s="85"/>
      <c r="AG955" s="85"/>
      <c r="AH955" s="85"/>
      <c r="AI955" s="85"/>
      <c r="AJ955" s="85"/>
      <c r="AK955" s="85"/>
      <c r="AL955" s="85"/>
      <c r="AM955" s="85"/>
      <c r="AN955" s="85"/>
      <c r="AO955" s="85"/>
      <c r="AP955" s="12"/>
    </row>
    <row r="956" spans="1:42" ht="17">
      <c r="A956" s="85"/>
      <c r="B956" s="92">
        <v>44368</v>
      </c>
      <c r="C956" s="92"/>
      <c r="D956" s="92">
        <v>44379</v>
      </c>
      <c r="E956" s="92">
        <v>44379</v>
      </c>
      <c r="F956" s="16" t="s">
        <v>6976</v>
      </c>
      <c r="G956" s="5" t="s">
        <v>4890</v>
      </c>
      <c r="H956" s="87" t="s">
        <v>6955</v>
      </c>
      <c r="I956" s="87" t="s">
        <v>3242</v>
      </c>
      <c r="J956" s="85" t="s">
        <v>6295</v>
      </c>
      <c r="K956" s="73" t="s">
        <v>9368</v>
      </c>
      <c r="L956" s="232" t="s">
        <v>9369</v>
      </c>
      <c r="M956" s="85" t="s">
        <v>148</v>
      </c>
      <c r="N956" s="85">
        <v>83.7</v>
      </c>
      <c r="O956" s="90" t="s">
        <v>6958</v>
      </c>
      <c r="P956" s="90" t="s">
        <v>6958</v>
      </c>
      <c r="Q956" s="85">
        <v>2021</v>
      </c>
      <c r="R956" s="85" t="s">
        <v>7391</v>
      </c>
      <c r="S956" s="91" t="s">
        <v>6973</v>
      </c>
      <c r="T956" s="85" t="s">
        <v>7375</v>
      </c>
      <c r="U956" s="85"/>
      <c r="V956" s="87" t="s">
        <v>152</v>
      </c>
      <c r="W956" s="85" t="s">
        <v>37</v>
      </c>
      <c r="X956" s="85"/>
      <c r="Y956" s="85"/>
      <c r="Z956" s="85"/>
      <c r="AA956" s="85"/>
      <c r="AB956" s="85"/>
      <c r="AC956" s="85"/>
      <c r="AD956" s="85"/>
      <c r="AE956" s="85"/>
      <c r="AF956" s="85"/>
      <c r="AG956" s="85"/>
      <c r="AH956" s="85"/>
      <c r="AI956" s="85"/>
      <c r="AJ956" s="85"/>
      <c r="AK956" s="85"/>
      <c r="AL956" s="85"/>
      <c r="AM956" s="85"/>
      <c r="AN956" s="85"/>
      <c r="AO956" s="85"/>
      <c r="AP956" s="12"/>
    </row>
    <row r="957" spans="1:42" ht="17">
      <c r="A957" s="85"/>
      <c r="B957" s="92">
        <v>44379</v>
      </c>
      <c r="C957" s="92"/>
      <c r="D957" s="92"/>
      <c r="E957" s="92">
        <v>44379</v>
      </c>
      <c r="F957" s="16" t="s">
        <v>8518</v>
      </c>
      <c r="G957" s="5" t="s">
        <v>4890</v>
      </c>
      <c r="H957" s="87" t="s">
        <v>6955</v>
      </c>
      <c r="I957" s="87" t="s">
        <v>3242</v>
      </c>
      <c r="J957" s="85" t="s">
        <v>6295</v>
      </c>
      <c r="K957" s="73" t="s">
        <v>9370</v>
      </c>
      <c r="L957" s="85" t="s">
        <v>9371</v>
      </c>
      <c r="M957" s="85" t="s">
        <v>811</v>
      </c>
      <c r="N957" s="85">
        <v>662.5</v>
      </c>
      <c r="O957" s="90" t="s">
        <v>6957</v>
      </c>
      <c r="P957" s="90" t="s">
        <v>6957</v>
      </c>
      <c r="Q957" s="85">
        <v>2021</v>
      </c>
      <c r="R957" s="85" t="s">
        <v>7391</v>
      </c>
      <c r="S957" s="91" t="s">
        <v>6973</v>
      </c>
      <c r="T957" s="85" t="s">
        <v>9372</v>
      </c>
      <c r="U957" s="85"/>
      <c r="V957" s="87" t="s">
        <v>152</v>
      </c>
      <c r="W957" s="85" t="s">
        <v>37</v>
      </c>
      <c r="X957" s="85"/>
      <c r="Y957" s="85"/>
      <c r="Z957" s="85"/>
      <c r="AA957" s="85"/>
      <c r="AB957" s="85"/>
      <c r="AC957" s="85"/>
      <c r="AD957" s="85"/>
      <c r="AE957" s="85"/>
      <c r="AF957" s="85"/>
      <c r="AG957" s="85"/>
      <c r="AH957" s="85"/>
      <c r="AI957" s="85"/>
      <c r="AJ957" s="85"/>
      <c r="AK957" s="85"/>
      <c r="AL957" s="85"/>
      <c r="AM957" s="85"/>
      <c r="AN957" s="85"/>
      <c r="AO957" s="85"/>
      <c r="AP957" s="12"/>
    </row>
    <row r="958" spans="1:42" ht="17">
      <c r="A958" s="85"/>
      <c r="B958" s="92">
        <v>44379</v>
      </c>
      <c r="C958" s="92"/>
      <c r="D958" s="92">
        <v>44379</v>
      </c>
      <c r="E958" s="92">
        <v>44379</v>
      </c>
      <c r="F958" s="16" t="s">
        <v>6954</v>
      </c>
      <c r="G958" s="5" t="s">
        <v>4890</v>
      </c>
      <c r="H958" s="87" t="s">
        <v>6955</v>
      </c>
      <c r="I958" s="87" t="s">
        <v>3242</v>
      </c>
      <c r="J958" s="85" t="s">
        <v>175</v>
      </c>
      <c r="K958" s="17" t="s">
        <v>5970</v>
      </c>
      <c r="L958" s="85" t="s">
        <v>7010</v>
      </c>
      <c r="M958" s="85" t="s">
        <v>172</v>
      </c>
      <c r="N958" s="85">
        <v>4060</v>
      </c>
      <c r="O958" s="90" t="s">
        <v>6958</v>
      </c>
      <c r="P958" s="90" t="s">
        <v>6958</v>
      </c>
      <c r="Q958" s="85">
        <v>2021</v>
      </c>
      <c r="R958" s="85" t="s">
        <v>7391</v>
      </c>
      <c r="S958" s="91" t="s">
        <v>6973</v>
      </c>
      <c r="T958" s="85" t="s">
        <v>7375</v>
      </c>
      <c r="U958" s="85"/>
      <c r="V958" s="87" t="s">
        <v>139</v>
      </c>
      <c r="W958" s="85" t="s">
        <v>37</v>
      </c>
      <c r="X958" s="85"/>
      <c r="Y958" s="85"/>
      <c r="Z958" s="85"/>
      <c r="AA958" s="85"/>
      <c r="AB958" s="85"/>
      <c r="AC958" s="85"/>
      <c r="AD958" s="85"/>
      <c r="AE958" s="85"/>
      <c r="AF958" s="85"/>
      <c r="AG958" s="85"/>
      <c r="AH958" s="85"/>
      <c r="AI958" s="85"/>
      <c r="AJ958" s="85"/>
      <c r="AK958" s="85"/>
      <c r="AL958" s="85"/>
      <c r="AM958" s="85"/>
      <c r="AN958" s="85"/>
      <c r="AO958" s="85"/>
      <c r="AP958" s="12"/>
    </row>
    <row r="959" spans="1:42" ht="17">
      <c r="A959" s="85"/>
      <c r="B959" s="92">
        <v>44379</v>
      </c>
      <c r="C959" s="92"/>
      <c r="D959" s="92">
        <v>44379</v>
      </c>
      <c r="E959" s="92">
        <v>44379</v>
      </c>
      <c r="F959" s="16" t="s">
        <v>6954</v>
      </c>
      <c r="G959" s="5" t="s">
        <v>4890</v>
      </c>
      <c r="H959" s="87" t="s">
        <v>6955</v>
      </c>
      <c r="I959" s="87" t="s">
        <v>3242</v>
      </c>
      <c r="J959" s="85" t="s">
        <v>281</v>
      </c>
      <c r="K959" s="17" t="s">
        <v>9373</v>
      </c>
      <c r="L959" s="85" t="s">
        <v>9374</v>
      </c>
      <c r="M959" s="85" t="s">
        <v>573</v>
      </c>
      <c r="N959" s="85">
        <v>1430</v>
      </c>
      <c r="O959" s="90" t="s">
        <v>6958</v>
      </c>
      <c r="P959" s="90" t="s">
        <v>6958</v>
      </c>
      <c r="Q959" s="85">
        <v>2021</v>
      </c>
      <c r="R959" s="85" t="s">
        <v>7391</v>
      </c>
      <c r="S959" s="91" t="s">
        <v>6973</v>
      </c>
      <c r="T959" s="85" t="s">
        <v>4520</v>
      </c>
      <c r="U959" s="85"/>
      <c r="V959" s="87" t="s">
        <v>139</v>
      </c>
      <c r="W959" s="85" t="s">
        <v>35</v>
      </c>
      <c r="X959" s="85"/>
      <c r="Y959" s="85"/>
      <c r="Z959" s="85"/>
      <c r="AA959" s="85"/>
      <c r="AB959" s="85"/>
      <c r="AC959" s="85"/>
      <c r="AD959" s="85"/>
      <c r="AE959" s="85"/>
      <c r="AF959" s="85"/>
      <c r="AG959" s="85"/>
      <c r="AH959" s="85"/>
      <c r="AI959" s="85"/>
      <c r="AJ959" s="85"/>
      <c r="AK959" s="85"/>
      <c r="AL959" s="85"/>
      <c r="AM959" s="85"/>
      <c r="AN959" s="85"/>
      <c r="AO959" s="85"/>
      <c r="AP959" s="12"/>
    </row>
    <row r="960" spans="1:42" ht="17">
      <c r="A960" s="85"/>
      <c r="B960" s="92">
        <v>44379</v>
      </c>
      <c r="C960" s="92"/>
      <c r="D960" s="92">
        <v>44379</v>
      </c>
      <c r="E960" s="92">
        <v>44379</v>
      </c>
      <c r="F960" s="16" t="s">
        <v>6954</v>
      </c>
      <c r="G960" s="5" t="s">
        <v>4890</v>
      </c>
      <c r="H960" s="87" t="s">
        <v>6955</v>
      </c>
      <c r="I960" s="87" t="s">
        <v>3242</v>
      </c>
      <c r="J960" s="85" t="s">
        <v>281</v>
      </c>
      <c r="K960" s="17" t="s">
        <v>9375</v>
      </c>
      <c r="L960" s="85" t="s">
        <v>6515</v>
      </c>
      <c r="M960" s="85" t="s">
        <v>811</v>
      </c>
      <c r="N960" s="85">
        <v>11895</v>
      </c>
      <c r="O960" s="90" t="s">
        <v>6958</v>
      </c>
      <c r="P960" s="90" t="s">
        <v>6958</v>
      </c>
      <c r="Q960" s="85">
        <v>2021</v>
      </c>
      <c r="R960" s="85" t="s">
        <v>7391</v>
      </c>
      <c r="S960" s="91" t="s">
        <v>6973</v>
      </c>
      <c r="T960" s="85" t="s">
        <v>4520</v>
      </c>
      <c r="U960" s="85"/>
      <c r="V960" s="87" t="s">
        <v>139</v>
      </c>
      <c r="W960" s="85" t="s">
        <v>37</v>
      </c>
      <c r="X960" s="85"/>
      <c r="Y960" s="85"/>
      <c r="Z960" s="85"/>
      <c r="AA960" s="85"/>
      <c r="AB960" s="85"/>
      <c r="AC960" s="85"/>
      <c r="AD960" s="85"/>
      <c r="AE960" s="85"/>
      <c r="AF960" s="85"/>
      <c r="AG960" s="85"/>
      <c r="AH960" s="85"/>
      <c r="AI960" s="85"/>
      <c r="AJ960" s="85"/>
      <c r="AK960" s="85"/>
      <c r="AL960" s="85"/>
      <c r="AM960" s="85"/>
      <c r="AN960" s="85"/>
      <c r="AO960" s="85"/>
      <c r="AP960" s="12"/>
    </row>
    <row r="961" spans="1:42" ht="17">
      <c r="A961" s="89"/>
      <c r="B961" s="86">
        <v>44379</v>
      </c>
      <c r="C961" s="86" t="s">
        <v>7333</v>
      </c>
      <c r="D961" s="86">
        <v>44379</v>
      </c>
      <c r="E961" s="86">
        <v>44379</v>
      </c>
      <c r="F961" s="65" t="s">
        <v>6954</v>
      </c>
      <c r="G961" s="245" t="s">
        <v>4890</v>
      </c>
      <c r="H961" s="114" t="s">
        <v>6955</v>
      </c>
      <c r="I961" s="114" t="s">
        <v>3242</v>
      </c>
      <c r="J961" s="89" t="s">
        <v>146</v>
      </c>
      <c r="K961" s="62" t="s">
        <v>9376</v>
      </c>
      <c r="L961" s="89" t="s">
        <v>9377</v>
      </c>
      <c r="M961" s="89" t="s">
        <v>142</v>
      </c>
      <c r="N961" s="89">
        <v>2503</v>
      </c>
      <c r="O961" s="112" t="s">
        <v>6958</v>
      </c>
      <c r="P961" s="112"/>
      <c r="Q961" s="85">
        <v>2021</v>
      </c>
      <c r="R961" s="89" t="s">
        <v>7391</v>
      </c>
      <c r="S961" s="140" t="s">
        <v>6973</v>
      </c>
      <c r="T961" s="89"/>
      <c r="U961" s="89"/>
      <c r="V961" s="114" t="s">
        <v>139</v>
      </c>
      <c r="W961" s="89" t="s">
        <v>37</v>
      </c>
      <c r="X961" s="89"/>
      <c r="Y961" s="89"/>
      <c r="Z961" s="89"/>
      <c r="AA961" s="89"/>
      <c r="AB961" s="89"/>
      <c r="AC961" s="89"/>
      <c r="AD961" s="89"/>
      <c r="AE961" s="89"/>
      <c r="AF961" s="89"/>
      <c r="AG961" s="89"/>
      <c r="AH961" s="89"/>
      <c r="AI961" s="89"/>
      <c r="AJ961" s="89"/>
      <c r="AK961" s="89"/>
      <c r="AL961" s="89"/>
      <c r="AM961" s="89"/>
      <c r="AN961" s="89"/>
      <c r="AO961" s="89"/>
      <c r="AP961" s="216"/>
    </row>
    <row r="962" spans="1:42" ht="17">
      <c r="A962" s="85"/>
      <c r="B962" s="86">
        <v>44379</v>
      </c>
      <c r="C962" s="92" t="s">
        <v>7333</v>
      </c>
      <c r="D962" s="86">
        <v>44379</v>
      </c>
      <c r="E962" s="86">
        <v>44379</v>
      </c>
      <c r="F962" s="16" t="s">
        <v>6954</v>
      </c>
      <c r="G962" s="5" t="s">
        <v>4890</v>
      </c>
      <c r="H962" s="87" t="s">
        <v>6955</v>
      </c>
      <c r="I962" s="87" t="s">
        <v>3242</v>
      </c>
      <c r="J962" s="85" t="s">
        <v>281</v>
      </c>
      <c r="K962" s="17" t="s">
        <v>9378</v>
      </c>
      <c r="L962" s="85" t="s">
        <v>9379</v>
      </c>
      <c r="M962" s="85" t="s">
        <v>142</v>
      </c>
      <c r="N962" s="85">
        <v>95</v>
      </c>
      <c r="O962" s="90" t="s">
        <v>6958</v>
      </c>
      <c r="P962" s="90" t="s">
        <v>6958</v>
      </c>
      <c r="Q962" s="85">
        <v>2021</v>
      </c>
      <c r="R962" s="89" t="s">
        <v>7391</v>
      </c>
      <c r="S962" s="140" t="s">
        <v>6973</v>
      </c>
      <c r="T962" s="85" t="s">
        <v>9380</v>
      </c>
      <c r="U962" s="85"/>
      <c r="V962" s="114" t="s">
        <v>139</v>
      </c>
      <c r="W962" s="89" t="s">
        <v>37</v>
      </c>
      <c r="X962" s="85"/>
      <c r="Y962" s="85"/>
      <c r="Z962" s="85"/>
      <c r="AA962" s="85"/>
      <c r="AB962" s="85"/>
      <c r="AC962" s="85"/>
      <c r="AD962" s="85"/>
      <c r="AE962" s="85"/>
      <c r="AF962" s="85"/>
      <c r="AG962" s="85"/>
      <c r="AH962" s="85"/>
      <c r="AI962" s="85"/>
      <c r="AJ962" s="85"/>
      <c r="AK962" s="85"/>
      <c r="AL962" s="85"/>
      <c r="AM962" s="85"/>
      <c r="AN962" s="85"/>
      <c r="AO962" s="85"/>
      <c r="AP962" s="12"/>
    </row>
    <row r="963" spans="1:42" ht="17">
      <c r="A963" s="85"/>
      <c r="B963" s="86">
        <v>44379</v>
      </c>
      <c r="C963" s="92">
        <v>44391</v>
      </c>
      <c r="D963" s="92"/>
      <c r="E963" s="86">
        <v>44379</v>
      </c>
      <c r="F963" s="16" t="s">
        <v>6976</v>
      </c>
      <c r="G963" s="5" t="s">
        <v>4890</v>
      </c>
      <c r="H963" s="87" t="s">
        <v>6955</v>
      </c>
      <c r="I963" s="87" t="s">
        <v>3242</v>
      </c>
      <c r="J963" s="85" t="s">
        <v>156</v>
      </c>
      <c r="K963" s="73" t="s">
        <v>9381</v>
      </c>
      <c r="L963" s="76" t="s">
        <v>9382</v>
      </c>
      <c r="M963" s="85" t="s">
        <v>142</v>
      </c>
      <c r="N963" s="85">
        <v>1000</v>
      </c>
      <c r="O963" s="90" t="s">
        <v>6965</v>
      </c>
      <c r="P963" s="90" t="s">
        <v>6965</v>
      </c>
      <c r="Q963" s="85">
        <v>2021</v>
      </c>
      <c r="R963" s="89" t="s">
        <v>7391</v>
      </c>
      <c r="S963" s="91" t="s">
        <v>6970</v>
      </c>
      <c r="T963" s="85"/>
      <c r="U963" s="85"/>
      <c r="V963" s="87" t="s">
        <v>345</v>
      </c>
      <c r="W963" s="85" t="s">
        <v>37</v>
      </c>
      <c r="X963" s="85"/>
      <c r="Y963" s="85"/>
      <c r="Z963" s="85"/>
      <c r="AA963" s="85"/>
      <c r="AB963" s="85"/>
      <c r="AC963" s="85"/>
      <c r="AD963" s="85"/>
      <c r="AE963" s="85"/>
      <c r="AF963" s="85"/>
      <c r="AG963" s="85"/>
      <c r="AH963" s="85"/>
      <c r="AI963" s="85"/>
      <c r="AJ963" s="85"/>
      <c r="AK963" s="85"/>
      <c r="AL963" s="85"/>
      <c r="AM963" s="85"/>
      <c r="AN963" s="85"/>
      <c r="AO963" s="85"/>
      <c r="AP963" s="12"/>
    </row>
    <row r="964" spans="1:42" ht="17">
      <c r="A964" s="85"/>
      <c r="B964" s="86">
        <v>44379</v>
      </c>
      <c r="C964" s="92">
        <v>44391</v>
      </c>
      <c r="D964" s="92"/>
      <c r="E964" s="86">
        <v>44382</v>
      </c>
      <c r="F964" s="16" t="s">
        <v>6954</v>
      </c>
      <c r="G964" s="5" t="s">
        <v>4890</v>
      </c>
      <c r="H964" s="87" t="s">
        <v>6955</v>
      </c>
      <c r="I964" s="87" t="s">
        <v>3242</v>
      </c>
      <c r="J964" s="85" t="s">
        <v>281</v>
      </c>
      <c r="K964" s="84"/>
      <c r="L964" s="85" t="s">
        <v>9383</v>
      </c>
      <c r="M964" s="85" t="s">
        <v>3224</v>
      </c>
      <c r="N964" s="85">
        <v>4700</v>
      </c>
      <c r="O964" s="90" t="s">
        <v>6965</v>
      </c>
      <c r="P964" s="90" t="s">
        <v>6965</v>
      </c>
      <c r="Q964" s="85">
        <v>2021</v>
      </c>
      <c r="R964" s="89" t="s">
        <v>7391</v>
      </c>
      <c r="S964" s="91" t="s">
        <v>6970</v>
      </c>
      <c r="T964" s="85" t="s">
        <v>9384</v>
      </c>
      <c r="U964" s="85"/>
      <c r="V964" s="114" t="s">
        <v>139</v>
      </c>
      <c r="W964" s="89" t="s">
        <v>37</v>
      </c>
      <c r="X964" s="85"/>
      <c r="Y964" s="85"/>
      <c r="Z964" s="85"/>
      <c r="AA964" s="85"/>
      <c r="AB964" s="85"/>
      <c r="AC964" s="85"/>
      <c r="AD964" s="85"/>
      <c r="AE964" s="85"/>
      <c r="AF964" s="85"/>
      <c r="AG964" s="85"/>
      <c r="AH964" s="85"/>
      <c r="AI964" s="85"/>
      <c r="AJ964" s="85"/>
      <c r="AK964" s="85"/>
      <c r="AL964" s="85"/>
      <c r="AM964" s="85"/>
      <c r="AN964" s="85"/>
      <c r="AO964" s="85"/>
      <c r="AP964" s="12"/>
    </row>
    <row r="965" spans="1:42" ht="17">
      <c r="A965" s="85"/>
      <c r="B965" s="86">
        <v>44379</v>
      </c>
      <c r="C965" s="92"/>
      <c r="D965" s="92"/>
      <c r="E965" s="86">
        <v>44379</v>
      </c>
      <c r="F965" s="16" t="s">
        <v>6954</v>
      </c>
      <c r="G965" s="5" t="s">
        <v>4890</v>
      </c>
      <c r="H965" s="87" t="s">
        <v>6955</v>
      </c>
      <c r="I965" s="87" t="s">
        <v>3242</v>
      </c>
      <c r="J965" s="85" t="s">
        <v>6291</v>
      </c>
      <c r="K965" s="73" t="s">
        <v>9385</v>
      </c>
      <c r="L965" s="76" t="s">
        <v>9386</v>
      </c>
      <c r="M965" s="85" t="s">
        <v>5865</v>
      </c>
      <c r="N965" s="85">
        <v>1000</v>
      </c>
      <c r="O965" s="90" t="s">
        <v>6957</v>
      </c>
      <c r="P965" s="90" t="s">
        <v>6957</v>
      </c>
      <c r="Q965" s="85">
        <v>2021</v>
      </c>
      <c r="R965" s="89" t="s">
        <v>7391</v>
      </c>
      <c r="S965" s="91" t="s">
        <v>6966</v>
      </c>
      <c r="T965" s="85"/>
      <c r="U965" s="85"/>
      <c r="V965" s="114" t="s">
        <v>139</v>
      </c>
      <c r="W965" s="85" t="s">
        <v>37</v>
      </c>
      <c r="X965" s="85"/>
      <c r="Y965" s="85"/>
      <c r="Z965" s="85"/>
      <c r="AA965" s="85"/>
      <c r="AB965" s="85"/>
      <c r="AC965" s="85"/>
      <c r="AD965" s="85"/>
      <c r="AE965" s="85"/>
      <c r="AF965" s="85"/>
      <c r="AG965" s="85"/>
      <c r="AH965" s="85"/>
      <c r="AI965" s="85"/>
      <c r="AJ965" s="85"/>
      <c r="AK965" s="85"/>
      <c r="AL965" s="85"/>
      <c r="AM965" s="85"/>
      <c r="AN965" s="85"/>
      <c r="AO965" s="85"/>
      <c r="AP965" s="12"/>
    </row>
    <row r="966" spans="1:42" ht="17">
      <c r="A966" s="85"/>
      <c r="B966" s="92">
        <v>44379</v>
      </c>
      <c r="C966" s="92"/>
      <c r="D966" s="92"/>
      <c r="E966" s="92">
        <v>44379</v>
      </c>
      <c r="F966" s="16" t="s">
        <v>6954</v>
      </c>
      <c r="G966" s="5" t="s">
        <v>4890</v>
      </c>
      <c r="H966" s="87" t="s">
        <v>6955</v>
      </c>
      <c r="I966" s="87" t="s">
        <v>3242</v>
      </c>
      <c r="J966" s="85" t="s">
        <v>6281</v>
      </c>
      <c r="K966" s="17" t="s">
        <v>9387</v>
      </c>
      <c r="L966" s="85" t="s">
        <v>9388</v>
      </c>
      <c r="M966" s="85" t="s">
        <v>142</v>
      </c>
      <c r="N966" s="85" t="s">
        <v>202</v>
      </c>
      <c r="O966" s="90" t="s">
        <v>6965</v>
      </c>
      <c r="P966" s="90" t="s">
        <v>6965</v>
      </c>
      <c r="Q966" s="85">
        <v>2021</v>
      </c>
      <c r="R966" s="85">
        <v>7</v>
      </c>
      <c r="S966" s="91" t="s">
        <v>6973</v>
      </c>
      <c r="T966" s="85" t="s">
        <v>9389</v>
      </c>
      <c r="U966" s="85"/>
      <c r="V966" s="87" t="s">
        <v>152</v>
      </c>
      <c r="W966" s="85" t="s">
        <v>37</v>
      </c>
      <c r="X966" s="85"/>
      <c r="Y966" s="85"/>
      <c r="Z966" s="85"/>
      <c r="AA966" s="85"/>
      <c r="AB966" s="85"/>
      <c r="AC966" s="85"/>
      <c r="AD966" s="85"/>
      <c r="AE966" s="85"/>
      <c r="AF966" s="85"/>
      <c r="AG966" s="85"/>
      <c r="AH966" s="85"/>
      <c r="AI966" s="85"/>
      <c r="AJ966" s="85"/>
      <c r="AK966" s="85"/>
      <c r="AL966" s="85"/>
      <c r="AM966" s="85"/>
      <c r="AN966" s="85"/>
      <c r="AO966" s="85"/>
      <c r="AP966" s="12"/>
    </row>
    <row r="967" spans="1:42" ht="17">
      <c r="A967" s="85"/>
      <c r="B967" s="92">
        <v>44379</v>
      </c>
      <c r="C967" s="92"/>
      <c r="D967" s="92">
        <v>44378</v>
      </c>
      <c r="E967" s="92">
        <v>44379</v>
      </c>
      <c r="F967" s="16" t="s">
        <v>6954</v>
      </c>
      <c r="G967" s="5" t="s">
        <v>4890</v>
      </c>
      <c r="H967" s="87" t="s">
        <v>6955</v>
      </c>
      <c r="I967" s="87" t="s">
        <v>3242</v>
      </c>
      <c r="J967" s="85" t="s">
        <v>146</v>
      </c>
      <c r="K967" s="17" t="s">
        <v>9390</v>
      </c>
      <c r="L967" s="85" t="s">
        <v>9391</v>
      </c>
      <c r="M967" s="85" t="s">
        <v>499</v>
      </c>
      <c r="N967" s="85">
        <v>1020</v>
      </c>
      <c r="O967" s="90" t="s">
        <v>6958</v>
      </c>
      <c r="P967" s="90"/>
      <c r="Q967" s="85">
        <v>2021</v>
      </c>
      <c r="R967" s="85" t="s">
        <v>7391</v>
      </c>
      <c r="S967" s="91" t="s">
        <v>6973</v>
      </c>
      <c r="T967" s="85" t="s">
        <v>4520</v>
      </c>
      <c r="U967" s="85"/>
      <c r="V967" s="87" t="s">
        <v>152</v>
      </c>
      <c r="W967" s="85" t="s">
        <v>37</v>
      </c>
      <c r="X967" s="85"/>
      <c r="Y967" s="85"/>
      <c r="Z967" s="85"/>
      <c r="AA967" s="85"/>
      <c r="AB967" s="85"/>
      <c r="AC967" s="85"/>
      <c r="AD967" s="85"/>
      <c r="AE967" s="85"/>
      <c r="AF967" s="85"/>
      <c r="AG967" s="85"/>
      <c r="AH967" s="85"/>
      <c r="AI967" s="85"/>
      <c r="AJ967" s="85"/>
      <c r="AK967" s="85"/>
      <c r="AL967" s="85"/>
      <c r="AM967" s="85"/>
      <c r="AN967" s="85"/>
      <c r="AO967" s="85"/>
      <c r="AP967" s="12"/>
    </row>
    <row r="968" spans="1:42" ht="17">
      <c r="A968" s="85"/>
      <c r="B968" s="92">
        <v>44382</v>
      </c>
      <c r="C968" s="92">
        <v>44389</v>
      </c>
      <c r="D968" s="92"/>
      <c r="E968" s="92">
        <v>44382</v>
      </c>
      <c r="F968" s="16" t="s">
        <v>6976</v>
      </c>
      <c r="G968" s="5"/>
      <c r="H968" s="87"/>
      <c r="I968" s="87"/>
      <c r="J968" s="85" t="s">
        <v>6279</v>
      </c>
      <c r="K968" s="17" t="s">
        <v>9392</v>
      </c>
      <c r="L968" s="85" t="s">
        <v>9393</v>
      </c>
      <c r="M968" s="85" t="s">
        <v>142</v>
      </c>
      <c r="N968" s="85" t="s">
        <v>9394</v>
      </c>
      <c r="O968" s="90" t="s">
        <v>6965</v>
      </c>
      <c r="P968" s="90"/>
      <c r="Q968" s="85">
        <v>2021</v>
      </c>
      <c r="R968" s="85">
        <v>7</v>
      </c>
      <c r="S968" s="91" t="s">
        <v>6966</v>
      </c>
      <c r="T968" s="85" t="s">
        <v>9395</v>
      </c>
      <c r="U968" s="85"/>
      <c r="V968" s="87" t="s">
        <v>345</v>
      </c>
      <c r="W968" s="85" t="s">
        <v>37</v>
      </c>
      <c r="X968" s="85"/>
      <c r="Y968" s="85"/>
      <c r="Z968" s="85"/>
      <c r="AA968" s="85"/>
      <c r="AB968" s="85"/>
      <c r="AC968" s="85"/>
      <c r="AD968" s="85"/>
      <c r="AE968" s="85"/>
      <c r="AF968" s="85"/>
      <c r="AG968" s="85"/>
      <c r="AH968" s="85"/>
      <c r="AI968" s="85"/>
      <c r="AJ968" s="85"/>
      <c r="AK968" s="85"/>
      <c r="AL968" s="85"/>
      <c r="AM968" s="85"/>
      <c r="AN968" s="85"/>
      <c r="AO968" s="85"/>
      <c r="AP968" s="12"/>
    </row>
    <row r="969" spans="1:42" ht="17">
      <c r="A969" s="121"/>
      <c r="B969" s="124">
        <v>44363</v>
      </c>
      <c r="C969" s="124"/>
      <c r="D969" s="124"/>
      <c r="E969" s="124">
        <v>44382</v>
      </c>
      <c r="F969" s="44" t="s">
        <v>6976</v>
      </c>
      <c r="G969" s="243" t="s">
        <v>4890</v>
      </c>
      <c r="H969" s="123" t="s">
        <v>6955</v>
      </c>
      <c r="I969" s="123" t="s">
        <v>3242</v>
      </c>
      <c r="J969" s="121" t="s">
        <v>6295</v>
      </c>
      <c r="K969" s="233" t="s">
        <v>9396</v>
      </c>
      <c r="L969" s="121" t="s">
        <v>4117</v>
      </c>
      <c r="M969" s="121" t="s">
        <v>2877</v>
      </c>
      <c r="N969" s="121">
        <v>1699</v>
      </c>
      <c r="O969" s="131" t="s">
        <v>6957</v>
      </c>
      <c r="P969" s="131"/>
      <c r="Q969" s="121">
        <v>2021</v>
      </c>
      <c r="R969" s="121" t="s">
        <v>7391</v>
      </c>
      <c r="S969" s="151" t="s">
        <v>6961</v>
      </c>
      <c r="T969" s="121" t="s">
        <v>9397</v>
      </c>
      <c r="U969" s="121"/>
      <c r="V969" s="123" t="s">
        <v>139</v>
      </c>
      <c r="W969" s="121" t="s">
        <v>37</v>
      </c>
      <c r="X969" s="121"/>
      <c r="Y969" s="121"/>
      <c r="Z969" s="121"/>
      <c r="AA969" s="121"/>
      <c r="AB969" s="121"/>
      <c r="AC969" s="121"/>
      <c r="AD969" s="121"/>
      <c r="AE969" s="121"/>
      <c r="AF969" s="121"/>
      <c r="AG969" s="121"/>
      <c r="AH969" s="121"/>
      <c r="AI969" s="121"/>
      <c r="AJ969" s="121"/>
      <c r="AK969" s="121"/>
      <c r="AL969" s="121"/>
      <c r="AM969" s="121"/>
      <c r="AN969" s="121"/>
      <c r="AO969" s="121"/>
      <c r="AP969" s="50"/>
    </row>
    <row r="970" spans="1:42" ht="17">
      <c r="A970" s="85"/>
      <c r="B970" s="92">
        <v>44382</v>
      </c>
      <c r="C970" s="92"/>
      <c r="D970" s="92">
        <v>44385</v>
      </c>
      <c r="E970" s="92">
        <v>44384</v>
      </c>
      <c r="F970" s="16" t="s">
        <v>6976</v>
      </c>
      <c r="G970" s="5"/>
      <c r="H970" s="87"/>
      <c r="I970" s="87"/>
      <c r="J970" s="85" t="s">
        <v>6279</v>
      </c>
      <c r="K970" s="35" t="s">
        <v>9398</v>
      </c>
      <c r="L970" s="85" t="s">
        <v>9399</v>
      </c>
      <c r="M970" s="85" t="s">
        <v>142</v>
      </c>
      <c r="N970" s="85">
        <v>5268.38</v>
      </c>
      <c r="O970" s="90" t="s">
        <v>6958</v>
      </c>
      <c r="P970" s="90" t="s">
        <v>6958</v>
      </c>
      <c r="Q970" s="85">
        <v>2021</v>
      </c>
      <c r="R970" s="85">
        <v>7</v>
      </c>
      <c r="S970" s="91" t="s">
        <v>6973</v>
      </c>
      <c r="T970" s="85" t="s">
        <v>9400</v>
      </c>
      <c r="U970" s="85"/>
      <c r="V970" s="87" t="s">
        <v>152</v>
      </c>
      <c r="W970" s="85" t="s">
        <v>37</v>
      </c>
      <c r="X970" s="85"/>
      <c r="Y970" s="85"/>
      <c r="Z970" s="85"/>
      <c r="AA970" s="85"/>
      <c r="AB970" s="85"/>
      <c r="AC970" s="85"/>
      <c r="AD970" s="85"/>
      <c r="AE970" s="85"/>
      <c r="AF970" s="85"/>
      <c r="AG970" s="85"/>
      <c r="AH970" s="85"/>
      <c r="AI970" s="85"/>
      <c r="AJ970" s="85"/>
      <c r="AK970" s="85"/>
      <c r="AL970" s="85"/>
      <c r="AM970" s="85"/>
      <c r="AN970" s="85"/>
      <c r="AO970" s="85"/>
      <c r="AP970" s="12"/>
    </row>
    <row r="971" spans="1:42" ht="17">
      <c r="A971" s="85"/>
      <c r="B971" s="92">
        <v>44382</v>
      </c>
      <c r="C971" s="92">
        <v>44384</v>
      </c>
      <c r="D971" s="92"/>
      <c r="E971" s="92">
        <v>44382</v>
      </c>
      <c r="F971" s="16" t="s">
        <v>6976</v>
      </c>
      <c r="G971" s="5"/>
      <c r="H971" s="87"/>
      <c r="I971" s="87"/>
      <c r="J971" s="85" t="s">
        <v>6279</v>
      </c>
      <c r="K971" s="17" t="s">
        <v>9401</v>
      </c>
      <c r="L971" s="85" t="s">
        <v>9402</v>
      </c>
      <c r="M971" s="85" t="s">
        <v>9403</v>
      </c>
      <c r="N971" s="85" t="s">
        <v>202</v>
      </c>
      <c r="O971" s="90" t="s">
        <v>6982</v>
      </c>
      <c r="P971" s="90" t="s">
        <v>6982</v>
      </c>
      <c r="Q971" s="85">
        <v>2021</v>
      </c>
      <c r="R971" s="85">
        <v>7</v>
      </c>
      <c r="S971" s="91" t="s">
        <v>6973</v>
      </c>
      <c r="T971" s="85" t="s">
        <v>9404</v>
      </c>
      <c r="U971" s="85"/>
      <c r="V971" s="87" t="s">
        <v>345</v>
      </c>
      <c r="W971" s="85" t="s">
        <v>37</v>
      </c>
      <c r="X971" s="85"/>
      <c r="Y971" s="85"/>
      <c r="Z971" s="85"/>
      <c r="AA971" s="85"/>
      <c r="AB971" s="85"/>
      <c r="AC971" s="85"/>
      <c r="AD971" s="85"/>
      <c r="AE971" s="85"/>
      <c r="AF971" s="85"/>
      <c r="AG971" s="85"/>
      <c r="AH971" s="85"/>
      <c r="AI971" s="85"/>
      <c r="AJ971" s="85"/>
      <c r="AK971" s="85"/>
      <c r="AL971" s="85"/>
      <c r="AM971" s="85"/>
      <c r="AN971" s="85"/>
      <c r="AO971" s="85"/>
      <c r="AP971" s="12"/>
    </row>
    <row r="972" spans="1:42" ht="17">
      <c r="A972" s="85"/>
      <c r="B972" s="92">
        <v>44382</v>
      </c>
      <c r="C972" s="92"/>
      <c r="D972" s="92"/>
      <c r="E972" s="92">
        <v>44382</v>
      </c>
      <c r="F972" s="16" t="s">
        <v>7685</v>
      </c>
      <c r="G972" s="5" t="s">
        <v>4890</v>
      </c>
      <c r="H972" s="87" t="s">
        <v>6955</v>
      </c>
      <c r="I972" s="87" t="s">
        <v>3242</v>
      </c>
      <c r="J972" s="85" t="s">
        <v>178</v>
      </c>
      <c r="K972" s="17" t="s">
        <v>9405</v>
      </c>
      <c r="L972" s="85" t="s">
        <v>9406</v>
      </c>
      <c r="M972" s="85" t="s">
        <v>142</v>
      </c>
      <c r="N972" s="85">
        <v>60000</v>
      </c>
      <c r="O972" s="90" t="s">
        <v>6957</v>
      </c>
      <c r="P972" s="90"/>
      <c r="Q972" s="85">
        <v>2021</v>
      </c>
      <c r="R972" s="85" t="s">
        <v>7391</v>
      </c>
      <c r="S972" s="91" t="s">
        <v>6966</v>
      </c>
      <c r="T972" s="85"/>
      <c r="U972" s="85"/>
      <c r="V972" s="87"/>
      <c r="W972" s="85"/>
      <c r="X972" s="85"/>
      <c r="Y972" s="85"/>
      <c r="Z972" s="85"/>
      <c r="AA972" s="85"/>
      <c r="AB972" s="85"/>
      <c r="AC972" s="85"/>
      <c r="AD972" s="85"/>
      <c r="AE972" s="85"/>
      <c r="AF972" s="85"/>
      <c r="AG972" s="85"/>
      <c r="AH972" s="85"/>
      <c r="AI972" s="85"/>
      <c r="AJ972" s="85"/>
      <c r="AK972" s="85"/>
      <c r="AL972" s="85"/>
      <c r="AM972" s="85"/>
      <c r="AN972" s="85"/>
      <c r="AO972" s="85"/>
      <c r="AP972" s="12"/>
    </row>
    <row r="973" spans="1:42" ht="17">
      <c r="A973" s="121"/>
      <c r="B973" s="124">
        <v>44382</v>
      </c>
      <c r="C973" s="124"/>
      <c r="D973" s="124">
        <v>44382</v>
      </c>
      <c r="E973" s="124">
        <v>44382</v>
      </c>
      <c r="F973" s="44" t="s">
        <v>7685</v>
      </c>
      <c r="G973" s="243" t="s">
        <v>4890</v>
      </c>
      <c r="H973" s="123" t="s">
        <v>6955</v>
      </c>
      <c r="I973" s="123" t="s">
        <v>3242</v>
      </c>
      <c r="J973" s="121" t="s">
        <v>178</v>
      </c>
      <c r="K973" s="233" t="s">
        <v>9407</v>
      </c>
      <c r="L973" s="121" t="s">
        <v>9408</v>
      </c>
      <c r="M973" s="121" t="s">
        <v>142</v>
      </c>
      <c r="N973" s="121">
        <v>27723</v>
      </c>
      <c r="O973" s="131" t="s">
        <v>6958</v>
      </c>
      <c r="P973" s="131" t="s">
        <v>6958</v>
      </c>
      <c r="Q973" s="121">
        <v>2021</v>
      </c>
      <c r="R973" s="121">
        <v>7</v>
      </c>
      <c r="S973" s="151" t="s">
        <v>6973</v>
      </c>
      <c r="T973" s="121" t="s">
        <v>7184</v>
      </c>
      <c r="U973" s="121"/>
      <c r="V973" s="123" t="s">
        <v>139</v>
      </c>
      <c r="W973" s="121" t="s">
        <v>37</v>
      </c>
      <c r="X973" s="121"/>
      <c r="Y973" s="121"/>
      <c r="Z973" s="121"/>
      <c r="AA973" s="121"/>
      <c r="AB973" s="121"/>
      <c r="AC973" s="121"/>
      <c r="AD973" s="121"/>
      <c r="AE973" s="121"/>
      <c r="AF973" s="121"/>
      <c r="AG973" s="121"/>
      <c r="AH973" s="121"/>
      <c r="AI973" s="121"/>
      <c r="AJ973" s="121"/>
      <c r="AK973" s="121"/>
      <c r="AL973" s="121"/>
      <c r="AM973" s="121"/>
      <c r="AN973" s="121"/>
      <c r="AO973" s="121"/>
      <c r="AP973" s="50"/>
    </row>
    <row r="974" spans="1:42" ht="17">
      <c r="A974" s="85"/>
      <c r="B974" s="92">
        <v>44379</v>
      </c>
      <c r="C974" s="92">
        <v>44382</v>
      </c>
      <c r="D974" s="92"/>
      <c r="E974" s="92">
        <v>44382</v>
      </c>
      <c r="F974" s="16" t="s">
        <v>7685</v>
      </c>
      <c r="G974" s="5"/>
      <c r="H974" s="87"/>
      <c r="I974" s="87"/>
      <c r="J974" s="85" t="s">
        <v>6302</v>
      </c>
      <c r="K974" s="17" t="s">
        <v>106</v>
      </c>
      <c r="L974" s="85" t="s">
        <v>9409</v>
      </c>
      <c r="M974" s="85" t="s">
        <v>8940</v>
      </c>
      <c r="N974" s="85">
        <v>6000</v>
      </c>
      <c r="O974" s="90" t="s">
        <v>7003</v>
      </c>
      <c r="P974" s="90"/>
      <c r="Q974" s="85">
        <v>2021</v>
      </c>
      <c r="R974" s="85">
        <v>7</v>
      </c>
      <c r="S974" s="91" t="s">
        <v>6973</v>
      </c>
      <c r="T974" s="85" t="s">
        <v>9410</v>
      </c>
      <c r="U974" s="85"/>
      <c r="V974" s="87"/>
      <c r="W974" s="85" t="s">
        <v>37</v>
      </c>
      <c r="X974" s="85"/>
      <c r="Y974" s="85"/>
      <c r="Z974" s="85"/>
      <c r="AA974" s="85"/>
      <c r="AB974" s="85"/>
      <c r="AC974" s="85"/>
      <c r="AD974" s="85"/>
      <c r="AE974" s="85"/>
      <c r="AF974" s="85"/>
      <c r="AG974" s="85"/>
      <c r="AH974" s="85"/>
      <c r="AI974" s="85"/>
      <c r="AJ974" s="85"/>
      <c r="AK974" s="85"/>
      <c r="AL974" s="85"/>
      <c r="AM974" s="85"/>
      <c r="AN974" s="85"/>
      <c r="AO974" s="85"/>
      <c r="AP974" s="12"/>
    </row>
    <row r="975" spans="1:42" ht="17">
      <c r="A975" s="85"/>
      <c r="B975" s="92">
        <v>44382</v>
      </c>
      <c r="C975" s="92"/>
      <c r="D975" s="92"/>
      <c r="E975" s="92">
        <v>44382</v>
      </c>
      <c r="F975" s="16" t="s">
        <v>7685</v>
      </c>
      <c r="G975" s="5"/>
      <c r="H975" s="87"/>
      <c r="I975" s="87"/>
      <c r="J975" s="85" t="s">
        <v>6302</v>
      </c>
      <c r="K975" s="35" t="s">
        <v>9411</v>
      </c>
      <c r="L975" s="85" t="s">
        <v>9412</v>
      </c>
      <c r="M975" s="85" t="s">
        <v>9413</v>
      </c>
      <c r="N975" s="85">
        <v>20000</v>
      </c>
      <c r="O975" s="90" t="s">
        <v>6957</v>
      </c>
      <c r="P975" s="90"/>
      <c r="Q975" s="85">
        <v>2021</v>
      </c>
      <c r="R975" s="85">
        <v>9</v>
      </c>
      <c r="S975" s="91" t="s">
        <v>6961</v>
      </c>
      <c r="T975" s="85" t="s">
        <v>9413</v>
      </c>
      <c r="U975" s="85"/>
      <c r="V975" s="87" t="s">
        <v>139</v>
      </c>
      <c r="W975" s="85" t="s">
        <v>37</v>
      </c>
      <c r="X975" s="85"/>
      <c r="Y975" s="85"/>
      <c r="Z975" s="85"/>
      <c r="AA975" s="85"/>
      <c r="AB975" s="85"/>
      <c r="AC975" s="85"/>
      <c r="AD975" s="85"/>
      <c r="AE975" s="85"/>
      <c r="AF975" s="85"/>
      <c r="AG975" s="85"/>
      <c r="AH975" s="85"/>
      <c r="AI975" s="85"/>
      <c r="AJ975" s="85"/>
      <c r="AK975" s="85"/>
      <c r="AL975" s="85"/>
      <c r="AM975" s="85"/>
      <c r="AN975" s="85"/>
      <c r="AO975" s="85"/>
      <c r="AP975" s="12"/>
    </row>
    <row r="976" spans="1:42" ht="17">
      <c r="A976" s="85"/>
      <c r="B976" s="92">
        <v>44382</v>
      </c>
      <c r="C976" s="92"/>
      <c r="D976" s="92"/>
      <c r="E976" s="92">
        <v>44382</v>
      </c>
      <c r="F976" s="16" t="s">
        <v>7685</v>
      </c>
      <c r="G976" s="5"/>
      <c r="H976" s="87"/>
      <c r="I976" s="87"/>
      <c r="J976" s="85" t="s">
        <v>6302</v>
      </c>
      <c r="K976" s="35" t="s">
        <v>9414</v>
      </c>
      <c r="L976" s="85" t="s">
        <v>9415</v>
      </c>
      <c r="M976" s="85" t="s">
        <v>246</v>
      </c>
      <c r="N976" s="85">
        <v>10000</v>
      </c>
      <c r="O976" s="90" t="s">
        <v>7003</v>
      </c>
      <c r="P976" s="90"/>
      <c r="Q976" s="85">
        <v>2021</v>
      </c>
      <c r="R976" s="85">
        <v>7</v>
      </c>
      <c r="S976" s="91" t="s">
        <v>6973</v>
      </c>
      <c r="T976" s="85" t="s">
        <v>142</v>
      </c>
      <c r="U976" s="85"/>
      <c r="V976" s="87" t="s">
        <v>139</v>
      </c>
      <c r="W976" s="85" t="s">
        <v>37</v>
      </c>
      <c r="X976" s="85"/>
      <c r="Y976" s="85"/>
      <c r="Z976" s="85"/>
      <c r="AA976" s="85"/>
      <c r="AB976" s="85"/>
      <c r="AC976" s="85"/>
      <c r="AD976" s="85"/>
      <c r="AE976" s="85"/>
      <c r="AF976" s="85"/>
      <c r="AG976" s="85"/>
      <c r="AH976" s="85"/>
      <c r="AI976" s="85"/>
      <c r="AJ976" s="85"/>
      <c r="AK976" s="85"/>
      <c r="AL976" s="85"/>
      <c r="AM976" s="85"/>
      <c r="AN976" s="85"/>
      <c r="AO976" s="85"/>
      <c r="AP976" s="12"/>
    </row>
    <row r="977" spans="1:42" ht="17">
      <c r="A977" s="85"/>
      <c r="B977" s="92">
        <v>44382</v>
      </c>
      <c r="C977" s="92">
        <v>44383</v>
      </c>
      <c r="D977" s="92"/>
      <c r="E977" s="92">
        <v>44382</v>
      </c>
      <c r="F977" s="16" t="s">
        <v>6954</v>
      </c>
      <c r="G977" s="5"/>
      <c r="H977" s="87"/>
      <c r="I977" s="87"/>
      <c r="J977" s="85" t="s">
        <v>5487</v>
      </c>
      <c r="K977" s="17" t="s">
        <v>8523</v>
      </c>
      <c r="L977" s="85" t="s">
        <v>9416</v>
      </c>
      <c r="M977" s="85" t="s">
        <v>8527</v>
      </c>
      <c r="N977" s="85">
        <v>4151</v>
      </c>
      <c r="O977" s="90" t="s">
        <v>6965</v>
      </c>
      <c r="P977" s="90" t="s">
        <v>6965</v>
      </c>
      <c r="Q977" s="85">
        <v>2021</v>
      </c>
      <c r="R977" s="85">
        <v>7</v>
      </c>
      <c r="S977" s="91" t="s">
        <v>6973</v>
      </c>
      <c r="T977" s="85" t="s">
        <v>9417</v>
      </c>
      <c r="U977" s="85"/>
      <c r="V977" s="87" t="s">
        <v>139</v>
      </c>
      <c r="W977" s="85" t="s">
        <v>37</v>
      </c>
      <c r="X977" s="85"/>
      <c r="Y977" s="85"/>
      <c r="Z977" s="85"/>
      <c r="AA977" s="85"/>
      <c r="AB977" s="85"/>
      <c r="AC977" s="85"/>
      <c r="AD977" s="85"/>
      <c r="AE977" s="85"/>
      <c r="AF977" s="85"/>
      <c r="AG977" s="85"/>
      <c r="AH977" s="85"/>
      <c r="AI977" s="85"/>
      <c r="AJ977" s="85"/>
      <c r="AK977" s="85"/>
      <c r="AL977" s="85"/>
      <c r="AM977" s="85"/>
      <c r="AN977" s="85"/>
      <c r="AO977" s="85"/>
      <c r="AP977" s="12"/>
    </row>
    <row r="978" spans="1:42" ht="17">
      <c r="A978" s="85"/>
      <c r="B978" s="92">
        <v>44382</v>
      </c>
      <c r="C978" s="92"/>
      <c r="D978" s="92">
        <v>44380</v>
      </c>
      <c r="E978" s="92">
        <v>44382</v>
      </c>
      <c r="F978" s="16" t="s">
        <v>6954</v>
      </c>
      <c r="G978" s="5" t="s">
        <v>4890</v>
      </c>
      <c r="H978" s="87" t="s">
        <v>6955</v>
      </c>
      <c r="I978" s="87" t="s">
        <v>3242</v>
      </c>
      <c r="J978" s="85" t="s">
        <v>6281</v>
      </c>
      <c r="K978" s="17" t="s">
        <v>4581</v>
      </c>
      <c r="L978" s="85" t="s">
        <v>9418</v>
      </c>
      <c r="M978" s="85" t="s">
        <v>142</v>
      </c>
      <c r="N978" s="85">
        <v>3151</v>
      </c>
      <c r="O978" s="90" t="s">
        <v>6958</v>
      </c>
      <c r="P978" s="90" t="s">
        <v>6958</v>
      </c>
      <c r="Q978" s="85">
        <v>2021</v>
      </c>
      <c r="R978" s="85">
        <v>7</v>
      </c>
      <c r="S978" s="91" t="s">
        <v>6973</v>
      </c>
      <c r="T978" s="85" t="s">
        <v>82</v>
      </c>
      <c r="U978" s="85"/>
      <c r="V978" s="87" t="s">
        <v>139</v>
      </c>
      <c r="W978" s="85" t="s">
        <v>37</v>
      </c>
      <c r="X978" s="85"/>
      <c r="Y978" s="85"/>
      <c r="Z978" s="85"/>
      <c r="AA978" s="85"/>
      <c r="AB978" s="85"/>
      <c r="AC978" s="85"/>
      <c r="AD978" s="85"/>
      <c r="AE978" s="85"/>
      <c r="AF978" s="85"/>
      <c r="AG978" s="85"/>
      <c r="AH978" s="85"/>
      <c r="AI978" s="85"/>
      <c r="AJ978" s="85"/>
      <c r="AK978" s="85"/>
      <c r="AL978" s="85"/>
      <c r="AM978" s="85"/>
      <c r="AN978" s="85"/>
      <c r="AO978" s="85"/>
      <c r="AP978" s="12"/>
    </row>
    <row r="979" spans="1:42" ht="17">
      <c r="A979" s="85"/>
      <c r="B979" s="92">
        <v>44382</v>
      </c>
      <c r="C979" s="92">
        <v>44397</v>
      </c>
      <c r="D979" s="92"/>
      <c r="E979" s="92">
        <v>44382</v>
      </c>
      <c r="F979" s="16" t="s">
        <v>6954</v>
      </c>
      <c r="G979" s="5"/>
      <c r="H979" s="87"/>
      <c r="I979" s="87"/>
      <c r="J979" s="85" t="s">
        <v>281</v>
      </c>
      <c r="K979" s="17" t="s">
        <v>9419</v>
      </c>
      <c r="L979" s="85" t="s">
        <v>9420</v>
      </c>
      <c r="M979" s="85" t="s">
        <v>142</v>
      </c>
      <c r="N979" s="85">
        <v>1100</v>
      </c>
      <c r="O979" s="90" t="s">
        <v>6965</v>
      </c>
      <c r="P979" s="90" t="s">
        <v>6965</v>
      </c>
      <c r="Q979" s="85">
        <v>2021</v>
      </c>
      <c r="R979" s="85" t="s">
        <v>7391</v>
      </c>
      <c r="S979" s="91" t="s">
        <v>6966</v>
      </c>
      <c r="T979" s="85" t="s">
        <v>9421</v>
      </c>
      <c r="U979" s="85"/>
      <c r="V979" s="87" t="s">
        <v>345</v>
      </c>
      <c r="W979" s="85" t="s">
        <v>37</v>
      </c>
      <c r="X979" s="85"/>
      <c r="Y979" s="85"/>
      <c r="Z979" s="85"/>
      <c r="AA979" s="85"/>
      <c r="AB979" s="85"/>
      <c r="AC979" s="85"/>
      <c r="AD979" s="85"/>
      <c r="AE979" s="85"/>
      <c r="AF979" s="85"/>
      <c r="AG979" s="85"/>
      <c r="AH979" s="85"/>
      <c r="AI979" s="85"/>
      <c r="AJ979" s="85"/>
      <c r="AK979" s="85"/>
      <c r="AL979" s="85"/>
      <c r="AM979" s="85"/>
      <c r="AN979" s="85"/>
      <c r="AO979" s="85"/>
      <c r="AP979" s="12"/>
    </row>
    <row r="980" spans="1:42" ht="17">
      <c r="A980" s="85"/>
      <c r="B980" s="92">
        <v>44382</v>
      </c>
      <c r="C980" s="92"/>
      <c r="D980" s="92"/>
      <c r="E980" s="92">
        <v>44382</v>
      </c>
      <c r="F980" s="16" t="s">
        <v>7685</v>
      </c>
      <c r="G980" s="5"/>
      <c r="H980" s="87"/>
      <c r="I980" s="87"/>
      <c r="J980" s="85" t="s">
        <v>6302</v>
      </c>
      <c r="K980" s="17" t="s">
        <v>9422</v>
      </c>
      <c r="L980" s="85" t="s">
        <v>9423</v>
      </c>
      <c r="M980" s="85" t="s">
        <v>1049</v>
      </c>
      <c r="N980" s="85">
        <v>1000</v>
      </c>
      <c r="O980" s="90" t="s">
        <v>6957</v>
      </c>
      <c r="P980" s="90"/>
      <c r="Q980" s="85">
        <v>2021</v>
      </c>
      <c r="R980" s="85">
        <v>7</v>
      </c>
      <c r="S980" s="91" t="s">
        <v>6973</v>
      </c>
      <c r="T980" s="85" t="s">
        <v>9424</v>
      </c>
      <c r="U980" s="85"/>
      <c r="V980" s="87"/>
      <c r="W980" s="85" t="s">
        <v>37</v>
      </c>
      <c r="X980" s="85"/>
      <c r="Y980" s="85"/>
      <c r="Z980" s="85"/>
      <c r="AA980" s="85"/>
      <c r="AB980" s="85"/>
      <c r="AC980" s="85"/>
      <c r="AD980" s="85"/>
      <c r="AE980" s="85"/>
      <c r="AF980" s="85"/>
      <c r="AG980" s="85"/>
      <c r="AH980" s="85"/>
      <c r="AI980" s="85"/>
      <c r="AJ980" s="85"/>
      <c r="AK980" s="85"/>
      <c r="AL980" s="85"/>
      <c r="AM980" s="85"/>
      <c r="AN980" s="85"/>
      <c r="AO980" s="85"/>
      <c r="AP980" s="12"/>
    </row>
    <row r="981" spans="1:42" ht="17">
      <c r="A981" s="85"/>
      <c r="B981" s="92">
        <v>44382</v>
      </c>
      <c r="C981" s="92">
        <v>44384</v>
      </c>
      <c r="D981" s="92"/>
      <c r="E981" s="92">
        <v>44382</v>
      </c>
      <c r="F981" s="16" t="s">
        <v>7685</v>
      </c>
      <c r="G981" s="5"/>
      <c r="H981" s="87"/>
      <c r="I981" s="87"/>
      <c r="J981" s="85" t="s">
        <v>281</v>
      </c>
      <c r="K981" s="21"/>
      <c r="L981" s="85" t="s">
        <v>9425</v>
      </c>
      <c r="M981" s="85" t="s">
        <v>142</v>
      </c>
      <c r="N981" s="85">
        <v>1000</v>
      </c>
      <c r="O981" s="90" t="s">
        <v>6965</v>
      </c>
      <c r="P981" s="90" t="s">
        <v>6965</v>
      </c>
      <c r="Q981" s="85">
        <v>2021</v>
      </c>
      <c r="R981" s="85" t="s">
        <v>7391</v>
      </c>
      <c r="S981" s="91" t="s">
        <v>6970</v>
      </c>
      <c r="T981" s="85" t="s">
        <v>9426</v>
      </c>
      <c r="U981" s="85"/>
      <c r="V981" s="87" t="s">
        <v>139</v>
      </c>
      <c r="W981" s="85" t="s">
        <v>37</v>
      </c>
      <c r="X981" s="85"/>
      <c r="Y981" s="85"/>
      <c r="Z981" s="85"/>
      <c r="AA981" s="85"/>
      <c r="AB981" s="85"/>
      <c r="AC981" s="85"/>
      <c r="AD981" s="85"/>
      <c r="AE981" s="85"/>
      <c r="AF981" s="85"/>
      <c r="AG981" s="85"/>
      <c r="AH981" s="85"/>
      <c r="AI981" s="85"/>
      <c r="AJ981" s="85"/>
      <c r="AK981" s="85"/>
      <c r="AL981" s="85"/>
      <c r="AM981" s="85"/>
      <c r="AN981" s="85"/>
      <c r="AO981" s="85"/>
      <c r="AP981" s="12"/>
    </row>
    <row r="982" spans="1:42" ht="17">
      <c r="A982" s="85"/>
      <c r="B982" s="92">
        <v>44382</v>
      </c>
      <c r="C982" s="92"/>
      <c r="D982" s="92"/>
      <c r="E982" s="92">
        <v>44382</v>
      </c>
      <c r="F982" s="16" t="s">
        <v>6976</v>
      </c>
      <c r="G982" s="5"/>
      <c r="H982" s="87"/>
      <c r="I982" s="87"/>
      <c r="J982" s="85" t="s">
        <v>6279</v>
      </c>
      <c r="K982" s="17" t="s">
        <v>9427</v>
      </c>
      <c r="L982" s="85" t="s">
        <v>9428</v>
      </c>
      <c r="M982" s="85" t="s">
        <v>9429</v>
      </c>
      <c r="N982" s="85">
        <v>900</v>
      </c>
      <c r="O982" s="90" t="s">
        <v>6965</v>
      </c>
      <c r="P982" s="90"/>
      <c r="Q982" s="85">
        <v>2021</v>
      </c>
      <c r="R982" s="85">
        <v>7</v>
      </c>
      <c r="S982" s="91" t="s">
        <v>6966</v>
      </c>
      <c r="T982" s="85" t="s">
        <v>9430</v>
      </c>
      <c r="U982" s="85"/>
      <c r="V982" s="87" t="s">
        <v>152</v>
      </c>
      <c r="W982" s="85" t="s">
        <v>37</v>
      </c>
      <c r="X982" s="85"/>
      <c r="Y982" s="85"/>
      <c r="Z982" s="85"/>
      <c r="AA982" s="85"/>
      <c r="AB982" s="85"/>
      <c r="AC982" s="85"/>
      <c r="AD982" s="85"/>
      <c r="AE982" s="85"/>
      <c r="AF982" s="85"/>
      <c r="AG982" s="85"/>
      <c r="AH982" s="85"/>
      <c r="AI982" s="85"/>
      <c r="AJ982" s="85"/>
      <c r="AK982" s="85"/>
      <c r="AL982" s="85"/>
      <c r="AM982" s="85"/>
      <c r="AN982" s="85"/>
      <c r="AO982" s="85"/>
      <c r="AP982" s="12"/>
    </row>
    <row r="983" spans="1:42" ht="17">
      <c r="A983" s="85"/>
      <c r="B983" s="92">
        <v>44382</v>
      </c>
      <c r="C983" s="92">
        <v>44384</v>
      </c>
      <c r="D983" s="92"/>
      <c r="E983" s="92">
        <v>44382</v>
      </c>
      <c r="F983" s="16" t="s">
        <v>6954</v>
      </c>
      <c r="G983" s="5" t="s">
        <v>4890</v>
      </c>
      <c r="H983" s="87" t="s">
        <v>6955</v>
      </c>
      <c r="I983" s="87" t="s">
        <v>3242</v>
      </c>
      <c r="J983" s="85" t="s">
        <v>5487</v>
      </c>
      <c r="K983" s="17" t="s">
        <v>9431</v>
      </c>
      <c r="L983" s="85" t="s">
        <v>9432</v>
      </c>
      <c r="M983" s="85" t="s">
        <v>656</v>
      </c>
      <c r="N983" s="85">
        <v>500</v>
      </c>
      <c r="O983" s="90" t="s">
        <v>6965</v>
      </c>
      <c r="P983" s="90" t="s">
        <v>6965</v>
      </c>
      <c r="Q983" s="85">
        <v>2021</v>
      </c>
      <c r="R983" s="85" t="s">
        <v>7391</v>
      </c>
      <c r="S983" s="91" t="s">
        <v>6961</v>
      </c>
      <c r="T983" s="85" t="s">
        <v>9433</v>
      </c>
      <c r="U983" s="85"/>
      <c r="V983" s="87" t="s">
        <v>345</v>
      </c>
      <c r="W983" s="85" t="s">
        <v>37</v>
      </c>
      <c r="X983" s="85"/>
      <c r="Y983" s="85"/>
      <c r="Z983" s="85"/>
      <c r="AA983" s="85"/>
      <c r="AB983" s="85"/>
      <c r="AC983" s="85"/>
      <c r="AD983" s="85"/>
      <c r="AE983" s="85"/>
      <c r="AF983" s="85"/>
      <c r="AG983" s="85"/>
      <c r="AH983" s="85"/>
      <c r="AI983" s="85"/>
      <c r="AJ983" s="85"/>
      <c r="AK983" s="85"/>
      <c r="AL983" s="85"/>
      <c r="AM983" s="85"/>
      <c r="AN983" s="85"/>
      <c r="AO983" s="85"/>
      <c r="AP983" s="12"/>
    </row>
    <row r="984" spans="1:42" ht="17">
      <c r="A984" s="85"/>
      <c r="B984" s="92">
        <v>44382</v>
      </c>
      <c r="C984" s="92">
        <v>44385</v>
      </c>
      <c r="D984" s="92"/>
      <c r="E984" s="92">
        <v>44382</v>
      </c>
      <c r="F984" s="16" t="s">
        <v>8518</v>
      </c>
      <c r="G984" s="5" t="s">
        <v>4890</v>
      </c>
      <c r="H984" s="87" t="s">
        <v>6955</v>
      </c>
      <c r="I984" s="87" t="s">
        <v>3242</v>
      </c>
      <c r="J984" s="85" t="s">
        <v>5487</v>
      </c>
      <c r="K984" s="156" t="s">
        <v>8655</v>
      </c>
      <c r="L984" s="172" t="s">
        <v>8656</v>
      </c>
      <c r="M984" s="85" t="s">
        <v>981</v>
      </c>
      <c r="N984" s="85">
        <v>440</v>
      </c>
      <c r="O984" s="90" t="s">
        <v>6965</v>
      </c>
      <c r="P984" s="90" t="s">
        <v>6965</v>
      </c>
      <c r="Q984" s="85">
        <v>2021</v>
      </c>
      <c r="R984" s="85" t="s">
        <v>7391</v>
      </c>
      <c r="S984" s="91" t="s">
        <v>6961</v>
      </c>
      <c r="T984" s="85" t="s">
        <v>9434</v>
      </c>
      <c r="U984" s="85"/>
      <c r="V984" s="87" t="s">
        <v>139</v>
      </c>
      <c r="W984" s="85" t="s">
        <v>37</v>
      </c>
      <c r="X984" s="85"/>
      <c r="Y984" s="85"/>
      <c r="Z984" s="85"/>
      <c r="AA984" s="85"/>
      <c r="AB984" s="85"/>
      <c r="AC984" s="85"/>
      <c r="AD984" s="85"/>
      <c r="AE984" s="85"/>
      <c r="AF984" s="85"/>
      <c r="AG984" s="85"/>
      <c r="AH984" s="85"/>
      <c r="AI984" s="85"/>
      <c r="AJ984" s="85"/>
      <c r="AK984" s="85"/>
      <c r="AL984" s="85"/>
      <c r="AM984" s="85"/>
      <c r="AN984" s="85"/>
      <c r="AO984" s="85"/>
      <c r="AP984" s="12"/>
    </row>
    <row r="985" spans="1:42" ht="17">
      <c r="A985" s="85"/>
      <c r="B985" s="92">
        <v>44382</v>
      </c>
      <c r="C985" s="92"/>
      <c r="D985" s="92">
        <v>44382</v>
      </c>
      <c r="E985" s="92">
        <v>44382</v>
      </c>
      <c r="F985" s="16" t="s">
        <v>6954</v>
      </c>
      <c r="G985" s="5"/>
      <c r="H985" s="87"/>
      <c r="I985" s="87"/>
      <c r="J985" s="85" t="s">
        <v>5487</v>
      </c>
      <c r="K985" s="17" t="s">
        <v>9435</v>
      </c>
      <c r="L985" s="85" t="s">
        <v>9436</v>
      </c>
      <c r="M985" s="85" t="s">
        <v>1108</v>
      </c>
      <c r="N985" s="85">
        <v>168</v>
      </c>
      <c r="O985" s="90" t="s">
        <v>6958</v>
      </c>
      <c r="P985" s="90" t="s">
        <v>6958</v>
      </c>
      <c r="Q985" s="85">
        <v>2021</v>
      </c>
      <c r="R985" s="85">
        <v>7</v>
      </c>
      <c r="S985" s="91" t="s">
        <v>6973</v>
      </c>
      <c r="T985" s="85" t="s">
        <v>82</v>
      </c>
      <c r="U985" s="85"/>
      <c r="V985" s="87" t="s">
        <v>139</v>
      </c>
      <c r="W985" s="85" t="s">
        <v>37</v>
      </c>
      <c r="X985" s="85"/>
      <c r="Y985" s="85"/>
      <c r="Z985" s="85"/>
      <c r="AA985" s="85"/>
      <c r="AB985" s="85"/>
      <c r="AC985" s="85"/>
      <c r="AD985" s="85"/>
      <c r="AE985" s="85"/>
      <c r="AF985" s="85"/>
      <c r="AG985" s="85"/>
      <c r="AH985" s="85"/>
      <c r="AI985" s="85"/>
      <c r="AJ985" s="85"/>
      <c r="AK985" s="85"/>
      <c r="AL985" s="85"/>
      <c r="AM985" s="85"/>
      <c r="AN985" s="85"/>
      <c r="AO985" s="85"/>
      <c r="AP985" s="12"/>
    </row>
    <row r="986" spans="1:42" ht="17">
      <c r="A986" s="85"/>
      <c r="B986" s="92">
        <v>44382</v>
      </c>
      <c r="C986" s="92"/>
      <c r="D986" s="92">
        <v>44382</v>
      </c>
      <c r="E986" s="92">
        <v>44382</v>
      </c>
      <c r="F986" s="16" t="s">
        <v>6954</v>
      </c>
      <c r="G986" s="5" t="s">
        <v>4890</v>
      </c>
      <c r="H986" s="87" t="s">
        <v>6955</v>
      </c>
      <c r="I986" s="87" t="s">
        <v>3242</v>
      </c>
      <c r="J986" s="85" t="s">
        <v>6281</v>
      </c>
      <c r="K986" s="17" t="s">
        <v>9437</v>
      </c>
      <c r="L986" s="85" t="s">
        <v>9438</v>
      </c>
      <c r="M986" s="85" t="s">
        <v>361</v>
      </c>
      <c r="N986" s="85">
        <v>79.900000000000006</v>
      </c>
      <c r="O986" s="90" t="s">
        <v>6958</v>
      </c>
      <c r="P986" s="90" t="s">
        <v>6958</v>
      </c>
      <c r="Q986" s="85">
        <v>2021</v>
      </c>
      <c r="R986" s="85">
        <v>7</v>
      </c>
      <c r="S986" s="91" t="s">
        <v>6973</v>
      </c>
      <c r="T986" s="85" t="s">
        <v>7375</v>
      </c>
      <c r="U986" s="85"/>
      <c r="V986" s="87" t="s">
        <v>139</v>
      </c>
      <c r="W986" s="85" t="s">
        <v>37</v>
      </c>
      <c r="X986" s="85"/>
      <c r="Y986" s="85"/>
      <c r="Z986" s="85"/>
      <c r="AA986" s="85"/>
      <c r="AB986" s="85"/>
      <c r="AC986" s="85"/>
      <c r="AD986" s="85"/>
      <c r="AE986" s="85"/>
      <c r="AF986" s="85"/>
      <c r="AG986" s="85"/>
      <c r="AH986" s="85"/>
      <c r="AI986" s="85"/>
      <c r="AJ986" s="85"/>
      <c r="AK986" s="85"/>
      <c r="AL986" s="85"/>
      <c r="AM986" s="85"/>
      <c r="AN986" s="85"/>
      <c r="AO986" s="85"/>
      <c r="AP986" s="12"/>
    </row>
    <row r="987" spans="1:42" ht="17">
      <c r="A987" s="85"/>
      <c r="B987" s="92"/>
      <c r="C987" s="92"/>
      <c r="D987" s="92"/>
      <c r="E987" s="92"/>
      <c r="F987" s="16"/>
      <c r="G987" s="5"/>
      <c r="H987" s="87"/>
      <c r="I987" s="87"/>
      <c r="J987" s="85"/>
      <c r="K987" s="17"/>
      <c r="L987" s="85"/>
      <c r="M987" s="85"/>
      <c r="N987" s="85"/>
      <c r="O987" s="90"/>
      <c r="P987" s="90"/>
      <c r="Q987" s="85"/>
      <c r="R987" s="85"/>
      <c r="S987" s="91"/>
      <c r="T987" s="85"/>
      <c r="U987" s="85"/>
      <c r="V987" s="87"/>
      <c r="W987" s="85"/>
      <c r="X987" s="85"/>
      <c r="Y987" s="85"/>
      <c r="Z987" s="85"/>
      <c r="AA987" s="85"/>
      <c r="AB987" s="85"/>
      <c r="AC987" s="85"/>
      <c r="AD987" s="85"/>
      <c r="AE987" s="85"/>
      <c r="AF987" s="85"/>
      <c r="AG987" s="85"/>
      <c r="AH987" s="85"/>
      <c r="AI987" s="85"/>
      <c r="AJ987" s="85"/>
      <c r="AK987" s="85"/>
      <c r="AL987" s="85"/>
      <c r="AM987" s="85"/>
      <c r="AN987" s="85"/>
      <c r="AO987" s="85"/>
      <c r="AP987" s="12"/>
    </row>
    <row r="988" spans="1:42" ht="17">
      <c r="A988" s="85"/>
      <c r="B988" s="92"/>
      <c r="C988" s="92"/>
      <c r="D988" s="92"/>
      <c r="E988" s="92"/>
      <c r="F988" s="16"/>
      <c r="G988" s="5"/>
      <c r="H988" s="87"/>
      <c r="I988" s="87"/>
      <c r="J988" s="85"/>
      <c r="K988" s="21"/>
      <c r="L988" s="85"/>
      <c r="M988" s="85"/>
      <c r="N988" s="85"/>
      <c r="O988" s="90"/>
      <c r="P988" s="90"/>
      <c r="Q988" s="85"/>
      <c r="R988" s="85"/>
      <c r="S988" s="91"/>
      <c r="T988" s="85"/>
      <c r="U988" s="85"/>
      <c r="V988" s="87"/>
      <c r="W988" s="85"/>
      <c r="X988" s="85"/>
      <c r="Y988" s="85"/>
      <c r="Z988" s="85"/>
      <c r="AA988" s="85"/>
      <c r="AB988" s="85"/>
      <c r="AC988" s="85"/>
      <c r="AD988" s="85"/>
      <c r="AE988" s="85"/>
      <c r="AF988" s="85"/>
      <c r="AG988" s="85"/>
      <c r="AH988" s="85"/>
      <c r="AI988" s="85"/>
      <c r="AJ988" s="85"/>
      <c r="AK988" s="85"/>
      <c r="AL988" s="85"/>
      <c r="AM988" s="85"/>
      <c r="AN988" s="85"/>
      <c r="AO988" s="85"/>
      <c r="AP988" s="12"/>
    </row>
    <row r="989" spans="1:42" ht="17">
      <c r="A989" s="85"/>
      <c r="B989" s="92"/>
      <c r="C989" s="92"/>
      <c r="D989" s="92"/>
      <c r="E989" s="92"/>
      <c r="F989" s="16"/>
      <c r="G989" s="5"/>
      <c r="H989" s="87"/>
      <c r="I989" s="87"/>
      <c r="J989" s="85"/>
      <c r="K989" s="21"/>
      <c r="L989" s="85"/>
      <c r="M989" s="85"/>
      <c r="N989" s="85"/>
      <c r="O989" s="90"/>
      <c r="P989" s="90"/>
      <c r="Q989" s="85"/>
      <c r="R989" s="85"/>
      <c r="S989" s="91"/>
      <c r="T989" s="85"/>
      <c r="U989" s="85"/>
      <c r="V989" s="87"/>
      <c r="W989" s="85"/>
      <c r="X989" s="85"/>
      <c r="Y989" s="85"/>
      <c r="Z989" s="85"/>
      <c r="AA989" s="85"/>
      <c r="AB989" s="85"/>
      <c r="AC989" s="85"/>
      <c r="AD989" s="85"/>
      <c r="AE989" s="85"/>
      <c r="AF989" s="85"/>
      <c r="AG989" s="85"/>
      <c r="AH989" s="85"/>
      <c r="AI989" s="85"/>
      <c r="AJ989" s="85"/>
      <c r="AK989" s="85"/>
      <c r="AL989" s="85"/>
      <c r="AM989" s="85"/>
      <c r="AN989" s="85"/>
      <c r="AO989" s="85"/>
      <c r="AP989" s="12"/>
    </row>
    <row r="990" spans="1:42" ht="17">
      <c r="A990" s="115"/>
      <c r="B990" s="105"/>
      <c r="C990" s="105"/>
      <c r="D990" s="105"/>
      <c r="E990" s="105"/>
      <c r="F990" s="75"/>
      <c r="G990" s="246"/>
      <c r="H990" s="117"/>
      <c r="I990" s="117"/>
      <c r="J990" s="115"/>
      <c r="K990" s="73"/>
      <c r="L990" s="115"/>
      <c r="M990" s="115"/>
      <c r="N990" s="115"/>
      <c r="O990" s="135"/>
      <c r="P990" s="135"/>
      <c r="Q990" s="115"/>
      <c r="R990" s="115"/>
      <c r="S990" s="122"/>
      <c r="T990" s="115"/>
      <c r="U990" s="115"/>
      <c r="V990" s="117"/>
      <c r="W990" s="115"/>
      <c r="X990" s="115"/>
      <c r="Y990" s="115"/>
      <c r="Z990" s="115"/>
      <c r="AA990" s="115"/>
      <c r="AB990" s="115"/>
      <c r="AC990" s="115"/>
      <c r="AD990" s="115"/>
      <c r="AE990" s="115"/>
      <c r="AF990" s="115"/>
      <c r="AG990" s="115"/>
      <c r="AH990" s="115"/>
      <c r="AI990" s="115"/>
      <c r="AJ990" s="115"/>
      <c r="AK990" s="115"/>
      <c r="AL990" s="115"/>
      <c r="AM990" s="115"/>
      <c r="AN990" s="115"/>
      <c r="AO990" s="115"/>
      <c r="AP990" s="37"/>
    </row>
    <row r="991" spans="1:42" ht="17">
      <c r="A991" s="115"/>
      <c r="B991" s="105"/>
      <c r="C991" s="105"/>
      <c r="D991" s="105"/>
      <c r="E991" s="105"/>
      <c r="F991" s="75"/>
      <c r="G991" s="246"/>
      <c r="H991" s="117"/>
      <c r="I991" s="117"/>
      <c r="J991" s="115"/>
      <c r="K991" s="73"/>
      <c r="L991" s="115"/>
      <c r="M991" s="115"/>
      <c r="N991" s="115"/>
      <c r="O991" s="135"/>
      <c r="P991" s="135"/>
      <c r="Q991" s="115"/>
      <c r="R991" s="115"/>
      <c r="S991" s="122"/>
      <c r="T991" s="115"/>
      <c r="U991" s="115"/>
      <c r="V991" s="117"/>
      <c r="W991" s="115"/>
      <c r="X991" s="115"/>
      <c r="Y991" s="115"/>
      <c r="Z991" s="115"/>
      <c r="AA991" s="115"/>
      <c r="AB991" s="115"/>
      <c r="AC991" s="115"/>
      <c r="AD991" s="115"/>
      <c r="AE991" s="115"/>
      <c r="AF991" s="115"/>
      <c r="AG991" s="115"/>
      <c r="AH991" s="115"/>
      <c r="AI991" s="115"/>
      <c r="AJ991" s="115"/>
      <c r="AK991" s="115"/>
      <c r="AL991" s="115"/>
      <c r="AM991" s="115"/>
      <c r="AN991" s="115"/>
      <c r="AO991" s="115"/>
      <c r="AP991" s="37"/>
    </row>
    <row r="992" spans="1:42" ht="17">
      <c r="A992" s="115"/>
      <c r="B992" s="105"/>
      <c r="C992" s="105"/>
      <c r="D992" s="105"/>
      <c r="E992" s="105"/>
      <c r="F992" s="75"/>
      <c r="G992" s="246"/>
      <c r="H992" s="117"/>
      <c r="I992" s="117"/>
      <c r="J992" s="115"/>
      <c r="K992" s="73"/>
      <c r="L992" s="115"/>
      <c r="M992" s="115"/>
      <c r="N992" s="115"/>
      <c r="O992" s="135"/>
      <c r="P992" s="135"/>
      <c r="Q992" s="115"/>
      <c r="R992" s="115"/>
      <c r="S992" s="122"/>
      <c r="T992" s="115"/>
      <c r="U992" s="115"/>
      <c r="V992" s="117"/>
      <c r="W992" s="115"/>
      <c r="X992" s="115"/>
      <c r="Y992" s="115"/>
      <c r="Z992" s="115"/>
      <c r="AA992" s="115"/>
      <c r="AB992" s="115"/>
      <c r="AC992" s="115"/>
      <c r="AD992" s="115"/>
      <c r="AE992" s="115"/>
      <c r="AF992" s="115"/>
      <c r="AG992" s="115"/>
      <c r="AH992" s="115"/>
      <c r="AI992" s="115"/>
      <c r="AJ992" s="115"/>
      <c r="AK992" s="115"/>
      <c r="AL992" s="115"/>
      <c r="AM992" s="115"/>
      <c r="AN992" s="115"/>
      <c r="AO992" s="115"/>
      <c r="AP992" s="37"/>
    </row>
  </sheetData>
  <autoFilter ref="A1:AL987" xr:uid="{00000000-0009-0000-0000-000001000000}"/>
  <phoneticPr fontId="163" type="noConversion"/>
  <dataValidations count="6">
    <dataValidation type="list" errorStyle="warning" allowBlank="1" showErrorMessage="1" promptTitle="提示" prompt="您选择的不是下拉列表中的选项" sqref="Q5:Q33 Q35 Q41:Q42 Q45 Q48 Q53:Q54 Q65 Q70 Q73:Q74 Q81:Q82 Q86 Q93 Q96 Q99 Q122 Q125 Q133 Q136 Q142 Q146:Q147 Q149 Q155:Q156 Q158:Q159 Q161 Q163:Q164 Q167 Q169:Q172 Q174:Q176 Q178 Q182:Q187 Q191:Q193 Q195:Q201 Q203:Q206 Q208:Q218 Q221:Q227 Q230 Q232:Q235 Q237 Q239:Q244 Q246 Q249 Q254:Q258 Q260 Q266:Q267 Q270:Q271 Q274:Q279 Q283:Q284 Q286 Q288:Q292 Q295:Q296 Q298:Q304 Q306:Q310 Q314 Q319:Q320 Q327 Q329:Q334 Q336:Q338 Q343:Q347 Q349:Q351 Q354 Q356:Q365 Q367:Q368 Q371:Q375 Q377:Q384 Q386:Q390 Q394:Q395 Q399:Q401 Q403:Q428 Q430 Q434:Q436 Q442:Q452 Q454:Q457 Q459:Q460 Q471:Q472 Q477:Q478 Q480:Q484 Q497:Q506 Q508:Q512 Q515:Q517 Q522:Q524 Q532:Q536 Q548:Q549 Q566 Q613 Q644 Q720 Q851 Q855:Q857 Q860" xr:uid="{00000000-0002-0000-0100-000000000000}">
      <formula1>"2021年,2022年"</formula1>
    </dataValidation>
    <dataValidation type="list" errorStyle="warning" allowBlank="1" showErrorMessage="1" promptTitle="提示" prompt="您选择的不是下拉列表中的选项" sqref="F2:F871 F875 F877:F992" xr:uid="{00000000-0002-0000-0100-000001000000}">
      <formula1>"官网认证,400商机,续费任务,产品商机,市场商机,短期冲刺任务-短信,短期冲刺任务-音视频"</formula1>
    </dataValidation>
    <dataValidation type="list" errorStyle="warning" allowBlank="1" showErrorMessage="1" promptTitle="提示" prompt="您选择的不是下拉列表中的选项" sqref="U942 W5:W74 W78 W81:W83 W86 W90 W94:W96 W99 W101 W105 W107:W108 W112:W113 W122 W128 W130:W131 W133 W136 W140:W141 W146:W149 W155 W157:W159 W161:W162 W165:W167 W169:W172 W174:W176 W178:W179 W181:W188 W191:W193 W195 W197:W206 W208:W219 W221:W228 W230 W232:W237 W239:W244 W246 W252:W258 W260 W263 W266:W267 W270:W271 W274:W280 W282:W286 W289:W293 W298:W304 W306:W311 W314:W315 W319:W320 W322:W323 W327 W329:W332 W335 W337:W338 W342 W347:W352 W354 W362:W365 W367:W368 W371:W375 W377 W381:W384 W386:W390 W394:W395 W399 W401 W403 W405:W427 W429:W431 W435:W437 W442:W448 W450:W452 W454:W457 W459:W470 W472:W475 W477:W478 W481 W483:W509 W511:W517 W520:W527 W529:W569 W572:W607 W609:W648 W650:W674 W676:W839 W841:W868 W874 W878:W897 W899:W992 X11:X12 X14:X15 X17:X21 X23:X52 X54 X56:X72 X82:X83 X90 X96 X101 X113 X122 X131 X136 X140 X148:X149 X155 X158:X159 X161 X164 X166 X169:X172 X174:X176 X178 X182:X185 X187:X188 X191:X193 X197:X200 X202:X206 X208 X210:X218 X220:X228 X232:X235 X237 X239:X244 X246 X252 X254:X257 X260 X263 X266:X267 X270:X272 X274:X280 X283:X285 X289:X292 X295:X296 X298:X304 X306:X310 X314 X319 X327 X329:X331 X347:X348 X350:X352 X354 X368 X371:X375 X389 X394:X395 X399 X401 X428 X430:X431 X435:X437 X442:X451 X475 X477:X478 X481:X483 X496 X502 X506:X508 X566" xr:uid="{00000000-0002-0000-0100-000002000000}">
      <formula1>"是,否"</formula1>
    </dataValidation>
    <dataValidation type="list" errorStyle="warning" allowBlank="1" showErrorMessage="1" promptTitle="提示" prompt="您选择的不是下拉列表中的选项" sqref="S2:S73 S77:S113 S116:S142 S145:S150 S155:S179 S181:S237 S239:S258 S260:S311 S313:S323 S325:S368 S370:S375 S377:S437 S440:S517 S519:S569 S571:S607 S609:S648 S650:S674 S676:S839 S841:S871 S873:S875 S878:S885 S887:S992 T273" xr:uid="{00000000-0002-0000-0100-000003000000}">
      <formula1>"1-7,8-14,15-21,22-31"</formula1>
    </dataValidation>
    <dataValidation type="list" errorStyle="warning" allowBlank="1" showErrorMessage="1" promptTitle="提示" prompt="您选择的不是下拉列表中的选项" sqref="R12 R14:R15 R17 R19:R21 R23:R36 R38:R52 R54 R56:R73 R81:R83 R90 R93:R96 R99 R101 R113 R118 R125 R131 R136 R140 R142 R148 R155:R157 R163:R166 R169 R174 R179 R182:R184 R186:R188 R193 R195:R196 R202 R213 R227:R228 R239 R246 R249 R252 R260:R261 R263 R280 R282 R285 R289 R293 R304 R314 R319 R322:R323 R329 R332:R334 R336 R338 R341 R343:R346 R348 R352 R356:R365 R368 R377:R384 R386:R388 R390 R394 R399 R404:R427 R429:R431 R437 R452:R457 R459:R460 R471 R475 R484 R496 R507:R508 R510 R544:R546 R613 R644" xr:uid="{00000000-0002-0000-0100-000004000000}">
      <formula1>"3月,4月,5月,6月,7月,8月,9月,10月,11月,12月,明年"</formula1>
    </dataValidation>
    <dataValidation type="list" errorStyle="warning" allowBlank="1" showErrorMessage="1" promptTitle="提示" prompt="您选择的不是下拉列表中的选项" sqref="O2:O5 O9:O75 O77:O99 O101:O133 O135:O200 O202:O348 O350:O368 O370:O437 O439:O871 O873:O992 P2:P5 P8:P73 P81:P84 P86:P87 P90 P92:P93 P96:P98 P101:P106 P109:P133 P136:P142 P144:P151 P154:P159 P161:P178 P180:P189 P191:P195 P197:P200 P202:P248 P250:P258 P260 P263:P271 P273:P286 P289:P312 P314:P320 P322:P348 P350:P368 P370:P390 P393:P428 P430:P431 P434:P437 P439:P512 P514:P517 P519:P569 P571:P674 P676:P839 P841:P868 P871 P873:P992" xr:uid="{00000000-0002-0000-0100-000005000000}">
      <formula1>"0%,30%,60%,90%,100%"</formula1>
    </dataValidation>
  </dataValidations>
  <hyperlinks>
    <hyperlink ref="L346" r:id="rId1" xr:uid="{00000000-0004-0000-0100-000000000000}"/>
  </hyperlink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99"/>
  <sheetViews>
    <sheetView workbookViewId="0">
      <pane ySplit="1" topLeftCell="A2" activePane="bottomLeft" state="frozen"/>
      <selection pane="bottomLeft"/>
    </sheetView>
  </sheetViews>
  <sheetFormatPr baseColWidth="10" defaultRowHeight="16"/>
  <cols>
    <col min="1" max="1" width="9.5" customWidth="1"/>
    <col min="2" max="2" width="12.6640625" customWidth="1"/>
    <col min="3" max="3" width="8"/>
    <col min="4" max="4" width="15" customWidth="1"/>
    <col min="5" max="6" width="8"/>
    <col min="7" max="7" width="15.5" customWidth="1"/>
    <col min="8" max="8" width="8"/>
    <col min="9" max="9" width="25.6640625" customWidth="1"/>
    <col min="10" max="27" width="8"/>
  </cols>
  <sheetData>
    <row r="1" spans="1:27" ht="33" customHeight="1">
      <c r="A1" s="78" t="s">
        <v>28</v>
      </c>
      <c r="B1" s="78" t="s">
        <v>6273</v>
      </c>
      <c r="C1" s="78" t="s">
        <v>6274</v>
      </c>
      <c r="D1" s="78" t="s">
        <v>1</v>
      </c>
      <c r="E1" s="78" t="s">
        <v>29</v>
      </c>
      <c r="F1" s="78" t="s">
        <v>6275</v>
      </c>
      <c r="G1" s="78" t="s">
        <v>6276</v>
      </c>
      <c r="H1" s="78" t="s">
        <v>6277</v>
      </c>
      <c r="I1" s="78" t="s">
        <v>31</v>
      </c>
      <c r="J1" s="37"/>
      <c r="K1" s="37"/>
      <c r="L1" s="37"/>
      <c r="M1" s="37"/>
      <c r="N1" s="37"/>
      <c r="O1" s="37"/>
      <c r="P1" s="37"/>
      <c r="Q1" s="37"/>
      <c r="R1" s="37"/>
      <c r="S1" s="37"/>
      <c r="T1" s="37"/>
      <c r="U1" s="37"/>
      <c r="V1" s="37"/>
      <c r="W1" s="37"/>
      <c r="X1" s="37"/>
      <c r="Y1" s="37"/>
      <c r="Z1" s="84"/>
      <c r="AA1" s="84"/>
    </row>
    <row r="2" spans="1:27" hidden="1">
      <c r="A2" s="247">
        <v>44351</v>
      </c>
      <c r="B2" s="147" t="s">
        <v>178</v>
      </c>
      <c r="C2" s="147" t="s">
        <v>6278</v>
      </c>
      <c r="D2" s="12"/>
      <c r="E2" s="12">
        <v>6800</v>
      </c>
      <c r="F2" s="12">
        <v>0</v>
      </c>
      <c r="G2" s="12">
        <v>5</v>
      </c>
      <c r="H2" s="11" t="s">
        <v>37</v>
      </c>
      <c r="I2" s="11"/>
      <c r="J2" s="37"/>
      <c r="K2" s="37"/>
      <c r="L2" s="37"/>
      <c r="M2" s="37"/>
      <c r="N2" s="37"/>
      <c r="O2" s="37"/>
      <c r="P2" s="37"/>
      <c r="Q2" s="37"/>
      <c r="R2" s="37"/>
      <c r="S2" s="37"/>
      <c r="T2" s="37"/>
      <c r="U2" s="37"/>
      <c r="V2" s="37"/>
      <c r="W2" s="37"/>
      <c r="X2" s="37"/>
      <c r="Y2" s="37"/>
      <c r="Z2" s="84"/>
      <c r="AA2" s="84"/>
    </row>
    <row r="3" spans="1:27" hidden="1">
      <c r="A3" s="247">
        <v>44351</v>
      </c>
      <c r="B3" s="147" t="s">
        <v>6279</v>
      </c>
      <c r="C3" s="147" t="s">
        <v>6122</v>
      </c>
      <c r="D3" s="12"/>
      <c r="E3" s="12">
        <v>17000</v>
      </c>
      <c r="F3" s="12">
        <v>17000</v>
      </c>
      <c r="G3" s="248" t="s">
        <v>106</v>
      </c>
      <c r="H3" s="11" t="s">
        <v>37</v>
      </c>
      <c r="I3" s="11"/>
      <c r="J3" s="37"/>
      <c r="K3" s="37"/>
      <c r="L3" s="37"/>
      <c r="M3" s="37"/>
      <c r="N3" s="37"/>
      <c r="O3" s="37"/>
      <c r="P3" s="37"/>
      <c r="Q3" s="37"/>
      <c r="R3" s="37"/>
      <c r="S3" s="37"/>
      <c r="T3" s="37"/>
      <c r="U3" s="37"/>
      <c r="V3" s="37"/>
      <c r="W3" s="37"/>
      <c r="X3" s="37"/>
      <c r="Y3" s="37"/>
      <c r="Z3" s="84"/>
      <c r="AA3" s="84"/>
    </row>
    <row r="4" spans="1:27" hidden="1">
      <c r="A4" s="247">
        <v>44354</v>
      </c>
      <c r="B4" s="147" t="s">
        <v>281</v>
      </c>
      <c r="C4" s="12" t="s">
        <v>6280</v>
      </c>
      <c r="D4" s="12"/>
      <c r="E4" s="12">
        <v>6635</v>
      </c>
      <c r="F4" s="12">
        <v>0</v>
      </c>
      <c r="G4" s="12">
        <v>5</v>
      </c>
      <c r="H4" s="11" t="s">
        <v>37</v>
      </c>
      <c r="I4" s="11"/>
      <c r="J4" s="37"/>
      <c r="K4" s="37"/>
      <c r="L4" s="37"/>
      <c r="M4" s="37"/>
      <c r="N4" s="37"/>
      <c r="O4" s="37"/>
      <c r="P4" s="37"/>
      <c r="Q4" s="37"/>
      <c r="R4" s="37"/>
      <c r="S4" s="37"/>
      <c r="T4" s="37"/>
      <c r="U4" s="37"/>
      <c r="V4" s="37"/>
      <c r="W4" s="37"/>
      <c r="X4" s="37"/>
      <c r="Y4" s="37"/>
      <c r="Z4" s="84"/>
      <c r="AA4" s="84"/>
    </row>
    <row r="5" spans="1:27" hidden="1">
      <c r="A5" s="247">
        <v>44354</v>
      </c>
      <c r="B5" s="248" t="s">
        <v>6281</v>
      </c>
      <c r="C5" s="248" t="s">
        <v>6122</v>
      </c>
      <c r="D5" s="12"/>
      <c r="E5" s="12">
        <v>218.5</v>
      </c>
      <c r="F5" s="12">
        <v>218.5</v>
      </c>
      <c r="G5" s="12">
        <v>30</v>
      </c>
      <c r="H5" s="11" t="s">
        <v>37</v>
      </c>
      <c r="I5" s="11"/>
      <c r="J5" s="37"/>
      <c r="K5" s="37"/>
      <c r="L5" s="37"/>
      <c r="M5" s="37"/>
      <c r="N5" s="37"/>
      <c r="O5" s="37"/>
      <c r="P5" s="37"/>
      <c r="Q5" s="37"/>
      <c r="R5" s="37"/>
      <c r="S5" s="37"/>
      <c r="T5" s="37"/>
      <c r="U5" s="37"/>
      <c r="V5" s="37"/>
      <c r="W5" s="37"/>
      <c r="X5" s="37"/>
      <c r="Y5" s="37"/>
      <c r="Z5" s="84"/>
      <c r="AA5" s="84"/>
    </row>
    <row r="6" spans="1:27" hidden="1">
      <c r="A6" s="247">
        <v>44355</v>
      </c>
      <c r="B6" s="147" t="s">
        <v>5487</v>
      </c>
      <c r="C6" s="147" t="s">
        <v>6122</v>
      </c>
      <c r="D6" s="12"/>
      <c r="E6" s="12">
        <v>847.8</v>
      </c>
      <c r="F6" s="12">
        <v>847.8</v>
      </c>
      <c r="G6" s="248" t="s">
        <v>106</v>
      </c>
      <c r="H6" s="11" t="s">
        <v>37</v>
      </c>
      <c r="I6" s="11"/>
      <c r="J6" s="37"/>
      <c r="K6" s="37"/>
      <c r="L6" s="37"/>
      <c r="M6" s="37"/>
      <c r="N6" s="37"/>
      <c r="O6" s="37"/>
      <c r="P6" s="37"/>
      <c r="Q6" s="37"/>
      <c r="R6" s="37"/>
      <c r="S6" s="37"/>
      <c r="T6" s="37"/>
      <c r="U6" s="37"/>
      <c r="V6" s="37"/>
      <c r="W6" s="37"/>
      <c r="X6" s="37"/>
      <c r="Y6" s="37"/>
      <c r="Z6" s="84"/>
      <c r="AA6" s="84"/>
    </row>
    <row r="7" spans="1:27" hidden="1">
      <c r="A7" s="247">
        <v>44355</v>
      </c>
      <c r="B7" s="248" t="s">
        <v>146</v>
      </c>
      <c r="C7" s="12" t="s">
        <v>64</v>
      </c>
      <c r="D7" s="186" t="s">
        <v>6282</v>
      </c>
      <c r="E7" s="12">
        <v>3257</v>
      </c>
      <c r="F7" s="12">
        <v>2709</v>
      </c>
      <c r="G7" s="12">
        <v>10</v>
      </c>
      <c r="H7" s="11" t="s">
        <v>37</v>
      </c>
      <c r="I7" s="11"/>
      <c r="J7" s="37"/>
      <c r="K7" s="37"/>
      <c r="L7" s="37"/>
      <c r="M7" s="37"/>
      <c r="N7" s="37"/>
      <c r="O7" s="37"/>
      <c r="P7" s="37"/>
      <c r="Q7" s="37"/>
      <c r="R7" s="37"/>
      <c r="S7" s="37"/>
      <c r="T7" s="37"/>
      <c r="U7" s="37"/>
      <c r="V7" s="37"/>
      <c r="W7" s="37"/>
      <c r="X7" s="37"/>
      <c r="Y7" s="37"/>
      <c r="Z7" s="84"/>
      <c r="AA7" s="84"/>
    </row>
    <row r="8" spans="1:27" hidden="1">
      <c r="A8" s="247">
        <v>44355</v>
      </c>
      <c r="B8" s="147" t="s">
        <v>281</v>
      </c>
      <c r="C8" s="147" t="s">
        <v>6280</v>
      </c>
      <c r="D8" s="186" t="s">
        <v>6283</v>
      </c>
      <c r="E8" s="12">
        <v>999</v>
      </c>
      <c r="F8" s="12">
        <v>0</v>
      </c>
      <c r="G8" s="12">
        <v>10</v>
      </c>
      <c r="H8" s="11" t="s">
        <v>37</v>
      </c>
      <c r="I8" s="11"/>
      <c r="J8" s="37"/>
      <c r="K8" s="37"/>
      <c r="L8" s="37"/>
      <c r="M8" s="37"/>
      <c r="N8" s="37"/>
      <c r="O8" s="37"/>
      <c r="P8" s="37"/>
      <c r="Q8" s="37"/>
      <c r="R8" s="37"/>
      <c r="S8" s="37"/>
      <c r="T8" s="37"/>
      <c r="U8" s="37"/>
      <c r="V8" s="37"/>
      <c r="W8" s="37"/>
      <c r="X8" s="37"/>
      <c r="Y8" s="37"/>
      <c r="Z8" s="84"/>
      <c r="AA8" s="84"/>
    </row>
    <row r="9" spans="1:27" hidden="1">
      <c r="A9" s="247">
        <v>44355</v>
      </c>
      <c r="B9" s="248" t="s">
        <v>6281</v>
      </c>
      <c r="C9" s="147" t="s">
        <v>6278</v>
      </c>
      <c r="D9" s="186" t="s">
        <v>6284</v>
      </c>
      <c r="E9" s="12">
        <v>3500</v>
      </c>
      <c r="F9" s="12">
        <v>0</v>
      </c>
      <c r="G9" s="147" t="s">
        <v>106</v>
      </c>
      <c r="H9" s="11" t="s">
        <v>37</v>
      </c>
      <c r="I9" s="11"/>
      <c r="J9" s="37"/>
      <c r="K9" s="37"/>
      <c r="L9" s="37"/>
      <c r="M9" s="37"/>
      <c r="N9" s="37"/>
      <c r="O9" s="37"/>
      <c r="P9" s="37"/>
      <c r="Q9" s="37"/>
      <c r="R9" s="37"/>
      <c r="S9" s="37"/>
      <c r="T9" s="37"/>
      <c r="U9" s="37"/>
      <c r="V9" s="37"/>
      <c r="W9" s="37"/>
      <c r="X9" s="37"/>
      <c r="Y9" s="37"/>
      <c r="Z9" s="84"/>
      <c r="AA9" s="84"/>
    </row>
    <row r="10" spans="1:27" hidden="1">
      <c r="A10" s="247">
        <v>44355</v>
      </c>
      <c r="B10" s="147" t="s">
        <v>6281</v>
      </c>
      <c r="C10" s="12" t="s">
        <v>6278</v>
      </c>
      <c r="D10" s="12">
        <v>5368158</v>
      </c>
      <c r="E10" s="12">
        <v>3500</v>
      </c>
      <c r="F10" s="12">
        <v>0</v>
      </c>
      <c r="G10" s="147" t="s">
        <v>106</v>
      </c>
      <c r="H10" s="11" t="s">
        <v>37</v>
      </c>
      <c r="I10" s="11"/>
      <c r="J10" s="37"/>
      <c r="K10" s="37"/>
      <c r="L10" s="37"/>
      <c r="M10" s="37"/>
      <c r="N10" s="37"/>
      <c r="O10" s="37"/>
      <c r="P10" s="37"/>
      <c r="Q10" s="37"/>
      <c r="R10" s="37"/>
      <c r="S10" s="37"/>
      <c r="T10" s="37"/>
      <c r="U10" s="37"/>
      <c r="V10" s="37"/>
      <c r="W10" s="37"/>
      <c r="X10" s="37"/>
      <c r="Y10" s="37"/>
      <c r="Z10" s="84"/>
      <c r="AA10" s="84"/>
    </row>
    <row r="11" spans="1:27" hidden="1">
      <c r="A11" s="247">
        <v>44356</v>
      </c>
      <c r="B11" s="147" t="s">
        <v>6281</v>
      </c>
      <c r="C11" s="147" t="s">
        <v>6278</v>
      </c>
      <c r="D11" s="12">
        <v>5368158</v>
      </c>
      <c r="E11" s="12">
        <v>3500</v>
      </c>
      <c r="F11" s="12">
        <v>0</v>
      </c>
      <c r="G11" s="147" t="s">
        <v>106</v>
      </c>
      <c r="H11" s="11" t="s">
        <v>37</v>
      </c>
      <c r="I11" s="11"/>
      <c r="J11" s="37"/>
      <c r="K11" s="37"/>
      <c r="L11" s="37"/>
      <c r="M11" s="37"/>
      <c r="N11" s="37"/>
      <c r="O11" s="37"/>
      <c r="P11" s="37"/>
      <c r="Q11" s="37"/>
      <c r="R11" s="37"/>
      <c r="S11" s="37"/>
      <c r="T11" s="37"/>
      <c r="U11" s="37"/>
      <c r="V11" s="37"/>
      <c r="W11" s="37"/>
      <c r="X11" s="37"/>
      <c r="Y11" s="37"/>
      <c r="Z11" s="84"/>
      <c r="AA11" s="84"/>
    </row>
    <row r="12" spans="1:27" hidden="1">
      <c r="A12" s="247">
        <v>44356</v>
      </c>
      <c r="B12" s="147" t="s">
        <v>5487</v>
      </c>
      <c r="C12" s="147" t="s">
        <v>6285</v>
      </c>
      <c r="D12" s="186" t="s">
        <v>6286</v>
      </c>
      <c r="E12" s="12">
        <v>1801</v>
      </c>
      <c r="F12" s="12">
        <v>700</v>
      </c>
      <c r="G12" s="12">
        <v>20</v>
      </c>
      <c r="H12" s="11" t="s">
        <v>37</v>
      </c>
      <c r="I12" s="11"/>
      <c r="J12" s="37"/>
      <c r="K12" s="37"/>
      <c r="L12" s="37"/>
      <c r="M12" s="37"/>
      <c r="N12" s="37"/>
      <c r="O12" s="37"/>
      <c r="P12" s="37"/>
      <c r="Q12" s="37"/>
      <c r="R12" s="37"/>
      <c r="S12" s="37"/>
      <c r="T12" s="37"/>
      <c r="U12" s="37"/>
      <c r="V12" s="37"/>
      <c r="W12" s="37"/>
      <c r="X12" s="37"/>
      <c r="Y12" s="37"/>
      <c r="Z12" s="84"/>
      <c r="AA12" s="84"/>
    </row>
    <row r="13" spans="1:27" hidden="1">
      <c r="A13" s="247">
        <v>44356</v>
      </c>
      <c r="B13" s="147" t="s">
        <v>156</v>
      </c>
      <c r="C13" s="147" t="s">
        <v>6122</v>
      </c>
      <c r="D13" s="73" t="s">
        <v>6287</v>
      </c>
      <c r="E13" s="12">
        <v>146.25</v>
      </c>
      <c r="F13" s="12">
        <v>146.25</v>
      </c>
      <c r="G13" s="147" t="s">
        <v>106</v>
      </c>
      <c r="H13" s="11" t="s">
        <v>37</v>
      </c>
      <c r="I13" s="11"/>
      <c r="J13" s="37"/>
      <c r="K13" s="37"/>
      <c r="L13" s="37"/>
      <c r="M13" s="37"/>
      <c r="N13" s="37"/>
      <c r="O13" s="37"/>
      <c r="P13" s="37"/>
      <c r="Q13" s="37"/>
      <c r="R13" s="37"/>
      <c r="S13" s="37"/>
      <c r="T13" s="37"/>
      <c r="U13" s="37"/>
      <c r="V13" s="37"/>
      <c r="W13" s="37"/>
      <c r="X13" s="37"/>
      <c r="Y13" s="37"/>
      <c r="Z13" s="84"/>
      <c r="AA13" s="84"/>
    </row>
    <row r="14" spans="1:27" hidden="1">
      <c r="A14" s="247">
        <v>44356</v>
      </c>
      <c r="B14" s="147" t="s">
        <v>281</v>
      </c>
      <c r="C14" s="147" t="s">
        <v>6278</v>
      </c>
      <c r="D14" s="186" t="s">
        <v>6288</v>
      </c>
      <c r="E14" s="12">
        <v>12600</v>
      </c>
      <c r="F14" s="12">
        <v>0</v>
      </c>
      <c r="G14" s="12">
        <v>100</v>
      </c>
      <c r="H14" s="11" t="s">
        <v>37</v>
      </c>
      <c r="I14" s="11"/>
      <c r="J14" s="37"/>
      <c r="K14" s="37"/>
      <c r="L14" s="37"/>
      <c r="M14" s="37"/>
      <c r="N14" s="37"/>
      <c r="O14" s="37"/>
      <c r="P14" s="37"/>
      <c r="Q14" s="37"/>
      <c r="R14" s="37"/>
      <c r="S14" s="37"/>
      <c r="T14" s="37"/>
      <c r="U14" s="37"/>
      <c r="V14" s="37"/>
      <c r="W14" s="37"/>
      <c r="X14" s="37"/>
      <c r="Y14" s="37"/>
      <c r="Z14" s="84"/>
      <c r="AA14" s="84"/>
    </row>
    <row r="15" spans="1:27" hidden="1">
      <c r="A15" s="247">
        <v>44356</v>
      </c>
      <c r="B15" s="147" t="s">
        <v>6281</v>
      </c>
      <c r="C15" s="12" t="s">
        <v>64</v>
      </c>
      <c r="D15" s="186" t="s">
        <v>6289</v>
      </c>
      <c r="E15" s="12">
        <v>3267</v>
      </c>
      <c r="F15" s="12">
        <v>1305</v>
      </c>
      <c r="G15" s="147">
        <v>10</v>
      </c>
      <c r="H15" s="11" t="s">
        <v>37</v>
      </c>
      <c r="I15" s="11"/>
      <c r="J15" s="37"/>
      <c r="K15" s="37"/>
      <c r="L15" s="37"/>
      <c r="M15" s="37"/>
      <c r="N15" s="37"/>
      <c r="O15" s="37"/>
      <c r="P15" s="37"/>
      <c r="Q15" s="37"/>
      <c r="R15" s="37"/>
      <c r="S15" s="37"/>
      <c r="T15" s="37"/>
      <c r="U15" s="37"/>
      <c r="V15" s="37"/>
      <c r="W15" s="37"/>
      <c r="X15" s="37"/>
      <c r="Y15" s="37"/>
      <c r="Z15" s="84"/>
      <c r="AA15" s="84"/>
    </row>
    <row r="16" spans="1:27" hidden="1">
      <c r="A16" s="247">
        <v>44356</v>
      </c>
      <c r="B16" s="147" t="s">
        <v>281</v>
      </c>
      <c r="C16" s="12" t="s">
        <v>64</v>
      </c>
      <c r="D16" s="186" t="s">
        <v>6290</v>
      </c>
      <c r="E16" s="12">
        <v>12992.4</v>
      </c>
      <c r="F16" s="12">
        <v>12187.4</v>
      </c>
      <c r="G16" s="147" t="s">
        <v>106</v>
      </c>
      <c r="H16" s="11" t="s">
        <v>37</v>
      </c>
      <c r="I16" s="11"/>
      <c r="J16" s="37"/>
      <c r="K16" s="37"/>
      <c r="L16" s="37"/>
      <c r="M16" s="37"/>
      <c r="N16" s="37"/>
      <c r="O16" s="37"/>
      <c r="P16" s="37"/>
      <c r="Q16" s="37"/>
      <c r="R16" s="37"/>
      <c r="S16" s="37"/>
      <c r="T16" s="37"/>
      <c r="U16" s="37"/>
      <c r="V16" s="37"/>
      <c r="W16" s="37"/>
      <c r="X16" s="37"/>
      <c r="Y16" s="37"/>
      <c r="Z16" s="84"/>
      <c r="AA16" s="84"/>
    </row>
    <row r="17" spans="1:27" hidden="1">
      <c r="A17" s="247">
        <v>44356</v>
      </c>
      <c r="B17" s="147" t="s">
        <v>156</v>
      </c>
      <c r="C17" s="12" t="s">
        <v>64</v>
      </c>
      <c r="D17" s="73" t="s">
        <v>6287</v>
      </c>
      <c r="E17" s="85">
        <v>12992.05</v>
      </c>
      <c r="F17" s="85">
        <v>11025</v>
      </c>
      <c r="G17" s="147" t="s">
        <v>106</v>
      </c>
      <c r="H17" s="11" t="s">
        <v>37</v>
      </c>
      <c r="I17" s="11"/>
      <c r="J17" s="37"/>
      <c r="K17" s="37"/>
      <c r="L17" s="37"/>
      <c r="M17" s="37"/>
      <c r="N17" s="37"/>
      <c r="O17" s="37"/>
      <c r="P17" s="37"/>
      <c r="Q17" s="37"/>
      <c r="R17" s="37"/>
      <c r="S17" s="37"/>
      <c r="T17" s="37"/>
      <c r="U17" s="37"/>
      <c r="V17" s="37"/>
      <c r="W17" s="37"/>
      <c r="X17" s="37"/>
      <c r="Y17" s="37"/>
      <c r="Z17" s="84"/>
      <c r="AA17" s="84"/>
    </row>
    <row r="18" spans="1:27" hidden="1">
      <c r="A18" s="247">
        <v>44357</v>
      </c>
      <c r="B18" s="147" t="s">
        <v>175</v>
      </c>
      <c r="C18" s="147" t="s">
        <v>6280</v>
      </c>
      <c r="D18" s="12">
        <v>931051808</v>
      </c>
      <c r="E18" s="12">
        <v>2226</v>
      </c>
      <c r="F18" s="12">
        <v>0</v>
      </c>
      <c r="G18" s="12">
        <v>15</v>
      </c>
      <c r="H18" s="11" t="s">
        <v>37</v>
      </c>
      <c r="I18" s="11"/>
      <c r="J18" s="37"/>
      <c r="K18" s="37"/>
      <c r="L18" s="37"/>
      <c r="M18" s="37"/>
      <c r="N18" s="37"/>
      <c r="O18" s="37"/>
      <c r="P18" s="37"/>
      <c r="Q18" s="37"/>
      <c r="R18" s="37"/>
      <c r="S18" s="37"/>
      <c r="T18" s="37"/>
      <c r="U18" s="37"/>
      <c r="V18" s="37"/>
      <c r="W18" s="37"/>
      <c r="X18" s="37"/>
      <c r="Y18" s="37"/>
      <c r="Z18" s="84"/>
      <c r="AA18" s="84"/>
    </row>
    <row r="19" spans="1:27" hidden="1">
      <c r="A19" s="247">
        <v>44357</v>
      </c>
      <c r="B19" s="147" t="s">
        <v>6291</v>
      </c>
      <c r="C19" s="12" t="s">
        <v>6122</v>
      </c>
      <c r="D19" s="73" t="s">
        <v>6292</v>
      </c>
      <c r="E19" s="12">
        <v>1027.8</v>
      </c>
      <c r="F19" s="12">
        <v>1027.8</v>
      </c>
      <c r="G19" s="147" t="s">
        <v>106</v>
      </c>
      <c r="H19" s="11" t="s">
        <v>37</v>
      </c>
      <c r="I19" s="11"/>
      <c r="J19" s="37"/>
      <c r="K19" s="37"/>
      <c r="L19" s="37"/>
      <c r="M19" s="37"/>
      <c r="N19" s="37"/>
      <c r="O19" s="37"/>
      <c r="P19" s="37"/>
      <c r="Q19" s="37"/>
      <c r="R19" s="37"/>
      <c r="S19" s="37"/>
      <c r="T19" s="37"/>
      <c r="U19" s="37"/>
      <c r="V19" s="37"/>
      <c r="W19" s="37"/>
      <c r="X19" s="37"/>
      <c r="Y19" s="37"/>
      <c r="Z19" s="84"/>
      <c r="AA19" s="84"/>
    </row>
    <row r="20" spans="1:27" hidden="1">
      <c r="A20" s="247">
        <v>44357</v>
      </c>
      <c r="B20" s="147" t="s">
        <v>5487</v>
      </c>
      <c r="C20" s="147" t="s">
        <v>64</v>
      </c>
      <c r="D20" s="186" t="s">
        <v>6293</v>
      </c>
      <c r="E20" s="12">
        <v>19115.46</v>
      </c>
      <c r="F20" s="12">
        <v>17604.46</v>
      </c>
      <c r="G20" s="147" t="s">
        <v>106</v>
      </c>
      <c r="H20" s="11" t="s">
        <v>37</v>
      </c>
      <c r="I20" s="11"/>
      <c r="J20" s="37"/>
      <c r="K20" s="37"/>
      <c r="L20" s="37"/>
      <c r="M20" s="37"/>
      <c r="N20" s="37"/>
      <c r="O20" s="37"/>
      <c r="P20" s="37"/>
      <c r="Q20" s="37"/>
      <c r="R20" s="37"/>
      <c r="S20" s="37"/>
      <c r="T20" s="37"/>
      <c r="U20" s="37"/>
      <c r="V20" s="37"/>
      <c r="W20" s="37"/>
      <c r="X20" s="37"/>
      <c r="Y20" s="37"/>
      <c r="Z20" s="84"/>
      <c r="AA20" s="84"/>
    </row>
    <row r="21" spans="1:27" hidden="1">
      <c r="A21" s="247">
        <v>44357</v>
      </c>
      <c r="B21" s="147" t="s">
        <v>175</v>
      </c>
      <c r="C21" s="147" t="s">
        <v>6280</v>
      </c>
      <c r="D21" s="186" t="s">
        <v>5143</v>
      </c>
      <c r="E21" s="12">
        <v>949</v>
      </c>
      <c r="F21" s="12">
        <v>0</v>
      </c>
      <c r="G21" s="147" t="s">
        <v>106</v>
      </c>
      <c r="H21" s="11" t="s">
        <v>37</v>
      </c>
      <c r="I21" s="11"/>
      <c r="J21" s="37"/>
      <c r="K21" s="37"/>
      <c r="L21" s="37"/>
      <c r="M21" s="37"/>
      <c r="N21" s="37"/>
      <c r="O21" s="37"/>
      <c r="P21" s="37"/>
      <c r="Q21" s="37"/>
      <c r="R21" s="37"/>
      <c r="S21" s="37"/>
      <c r="T21" s="37"/>
      <c r="U21" s="37"/>
      <c r="V21" s="37"/>
      <c r="W21" s="37"/>
      <c r="X21" s="37"/>
      <c r="Y21" s="37"/>
      <c r="Z21" s="84"/>
      <c r="AA21" s="84"/>
    </row>
    <row r="22" spans="1:27" hidden="1">
      <c r="A22" s="247">
        <v>44357</v>
      </c>
      <c r="B22" s="147" t="s">
        <v>6291</v>
      </c>
      <c r="C22" s="12" t="s">
        <v>6122</v>
      </c>
      <c r="D22" s="73" t="s">
        <v>5964</v>
      </c>
      <c r="E22" s="12">
        <v>420</v>
      </c>
      <c r="F22" s="12">
        <v>420</v>
      </c>
      <c r="G22" s="147" t="s">
        <v>106</v>
      </c>
      <c r="H22" s="11" t="s">
        <v>37</v>
      </c>
      <c r="I22" s="11"/>
      <c r="J22" s="37"/>
      <c r="K22" s="37"/>
      <c r="L22" s="37"/>
      <c r="M22" s="37"/>
      <c r="N22" s="37"/>
      <c r="O22" s="37"/>
      <c r="P22" s="37"/>
      <c r="Q22" s="37"/>
      <c r="R22" s="37"/>
      <c r="S22" s="37"/>
      <c r="T22" s="37"/>
      <c r="U22" s="37"/>
      <c r="V22" s="37"/>
      <c r="W22" s="37"/>
      <c r="X22" s="37"/>
      <c r="Y22" s="37"/>
      <c r="Z22" s="84"/>
      <c r="AA22" s="84"/>
    </row>
    <row r="23" spans="1:27" hidden="1">
      <c r="A23" s="247">
        <v>44357</v>
      </c>
      <c r="B23" s="147" t="s">
        <v>6281</v>
      </c>
      <c r="C23" s="147" t="s">
        <v>64</v>
      </c>
      <c r="D23" s="186" t="s">
        <v>6294</v>
      </c>
      <c r="E23" s="12">
        <v>1346.88</v>
      </c>
      <c r="F23" s="12">
        <v>1080</v>
      </c>
      <c r="G23" s="147" t="s">
        <v>106</v>
      </c>
      <c r="H23" s="11" t="s">
        <v>37</v>
      </c>
      <c r="I23" s="11"/>
      <c r="J23" s="37"/>
      <c r="K23" s="37"/>
      <c r="L23" s="37"/>
      <c r="M23" s="37"/>
      <c r="N23" s="37"/>
      <c r="O23" s="37"/>
      <c r="P23" s="37"/>
      <c r="Q23" s="37"/>
      <c r="R23" s="37"/>
      <c r="S23" s="37"/>
      <c r="T23" s="37"/>
      <c r="U23" s="37"/>
      <c r="V23" s="37"/>
      <c r="W23" s="37"/>
      <c r="X23" s="37"/>
      <c r="Y23" s="37"/>
      <c r="Z23" s="84"/>
      <c r="AA23" s="84"/>
    </row>
    <row r="24" spans="1:27" hidden="1">
      <c r="A24" s="247">
        <v>44357</v>
      </c>
      <c r="B24" s="147" t="s">
        <v>6295</v>
      </c>
      <c r="C24" s="12" t="s">
        <v>6280</v>
      </c>
      <c r="D24" s="186" t="s">
        <v>6296</v>
      </c>
      <c r="E24" s="12">
        <v>999</v>
      </c>
      <c r="F24" s="12">
        <v>0</v>
      </c>
      <c r="G24" s="12">
        <v>10</v>
      </c>
      <c r="H24" s="11" t="s">
        <v>37</v>
      </c>
      <c r="I24" s="11"/>
      <c r="J24" s="37"/>
      <c r="K24" s="37"/>
      <c r="L24" s="37"/>
      <c r="M24" s="37"/>
      <c r="N24" s="37"/>
      <c r="O24" s="37"/>
      <c r="P24" s="37"/>
      <c r="Q24" s="37"/>
      <c r="R24" s="37"/>
      <c r="S24" s="37"/>
      <c r="T24" s="37"/>
      <c r="U24" s="37"/>
      <c r="V24" s="37"/>
      <c r="W24" s="37"/>
      <c r="X24" s="37"/>
      <c r="Y24" s="37"/>
      <c r="Z24" s="84"/>
      <c r="AA24" s="84"/>
    </row>
    <row r="25" spans="1:27" hidden="1">
      <c r="A25" s="247">
        <v>44357</v>
      </c>
      <c r="B25" s="147" t="s">
        <v>156</v>
      </c>
      <c r="C25" s="12" t="s">
        <v>6122</v>
      </c>
      <c r="D25" s="73" t="s">
        <v>6297</v>
      </c>
      <c r="E25" s="12">
        <v>12132</v>
      </c>
      <c r="F25" s="12">
        <v>12132</v>
      </c>
      <c r="G25" s="12">
        <v>5</v>
      </c>
      <c r="H25" s="11" t="s">
        <v>37</v>
      </c>
      <c r="I25" s="11"/>
      <c r="J25" s="37"/>
      <c r="K25" s="37"/>
      <c r="L25" s="37"/>
      <c r="M25" s="37"/>
      <c r="N25" s="37"/>
      <c r="O25" s="37"/>
      <c r="P25" s="37"/>
      <c r="Q25" s="37"/>
      <c r="R25" s="37"/>
      <c r="S25" s="37"/>
      <c r="T25" s="37"/>
      <c r="U25" s="37"/>
      <c r="V25" s="37"/>
      <c r="W25" s="37"/>
      <c r="X25" s="37"/>
      <c r="Y25" s="37"/>
      <c r="Z25" s="84"/>
      <c r="AA25" s="84"/>
    </row>
    <row r="26" spans="1:27" hidden="1">
      <c r="A26" s="247">
        <v>44358</v>
      </c>
      <c r="B26" s="248" t="s">
        <v>6281</v>
      </c>
      <c r="C26" s="12" t="s">
        <v>6280</v>
      </c>
      <c r="D26" s="249" t="s">
        <v>6298</v>
      </c>
      <c r="E26" s="12">
        <v>10789</v>
      </c>
      <c r="F26" s="12">
        <v>0</v>
      </c>
      <c r="G26" s="147" t="s">
        <v>106</v>
      </c>
      <c r="H26" s="11" t="s">
        <v>37</v>
      </c>
      <c r="I26" s="11"/>
      <c r="J26" s="37"/>
      <c r="K26" s="37"/>
      <c r="L26" s="37"/>
      <c r="M26" s="37"/>
      <c r="N26" s="37"/>
      <c r="O26" s="37"/>
      <c r="P26" s="37"/>
      <c r="Q26" s="37"/>
      <c r="R26" s="37"/>
      <c r="S26" s="37"/>
      <c r="T26" s="37"/>
      <c r="U26" s="37"/>
      <c r="V26" s="37"/>
      <c r="W26" s="37"/>
      <c r="X26" s="37"/>
      <c r="Y26" s="37"/>
      <c r="Z26" s="84"/>
      <c r="AA26" s="84"/>
    </row>
    <row r="27" spans="1:27" hidden="1">
      <c r="A27" s="247">
        <v>44358</v>
      </c>
      <c r="B27" s="248" t="s">
        <v>178</v>
      </c>
      <c r="C27" s="12" t="s">
        <v>6278</v>
      </c>
      <c r="D27" s="249" t="s">
        <v>6299</v>
      </c>
      <c r="E27" s="12">
        <v>5100</v>
      </c>
      <c r="F27" s="12">
        <v>0</v>
      </c>
      <c r="G27" s="147" t="s">
        <v>106</v>
      </c>
      <c r="H27" s="11" t="s">
        <v>37</v>
      </c>
      <c r="I27" s="11"/>
      <c r="J27" s="37"/>
      <c r="K27" s="37"/>
      <c r="L27" s="37"/>
      <c r="M27" s="37"/>
      <c r="N27" s="37"/>
      <c r="O27" s="37"/>
      <c r="P27" s="37"/>
      <c r="Q27" s="37"/>
      <c r="R27" s="37"/>
      <c r="S27" s="37"/>
      <c r="T27" s="37"/>
      <c r="U27" s="37"/>
      <c r="V27" s="37"/>
      <c r="W27" s="37"/>
      <c r="X27" s="37"/>
      <c r="Y27" s="37"/>
      <c r="Z27" s="84"/>
      <c r="AA27" s="84"/>
    </row>
    <row r="28" spans="1:27" hidden="1">
      <c r="A28" s="247">
        <v>44358</v>
      </c>
      <c r="B28" s="248" t="s">
        <v>6295</v>
      </c>
      <c r="C28" s="12" t="s">
        <v>64</v>
      </c>
      <c r="D28" s="249" t="s">
        <v>6300</v>
      </c>
      <c r="E28" s="12">
        <v>297</v>
      </c>
      <c r="F28" s="12">
        <v>198</v>
      </c>
      <c r="G28" s="147">
        <v>10</v>
      </c>
      <c r="H28" s="11" t="s">
        <v>37</v>
      </c>
      <c r="I28" s="11"/>
      <c r="J28" s="37"/>
      <c r="K28" s="37"/>
      <c r="L28" s="37"/>
      <c r="M28" s="37"/>
      <c r="N28" s="37"/>
      <c r="O28" s="37"/>
      <c r="P28" s="37"/>
      <c r="Q28" s="37"/>
      <c r="R28" s="37"/>
      <c r="S28" s="37"/>
      <c r="T28" s="37"/>
      <c r="U28" s="37"/>
      <c r="V28" s="37"/>
      <c r="W28" s="37"/>
      <c r="X28" s="37"/>
      <c r="Y28" s="37"/>
      <c r="Z28" s="84"/>
      <c r="AA28" s="84"/>
    </row>
    <row r="29" spans="1:27" hidden="1">
      <c r="A29" s="247">
        <v>44358</v>
      </c>
      <c r="B29" s="248" t="s">
        <v>154</v>
      </c>
      <c r="C29" s="147" t="s">
        <v>6280</v>
      </c>
      <c r="D29" s="249" t="s">
        <v>6301</v>
      </c>
      <c r="E29" s="12">
        <v>11600</v>
      </c>
      <c r="F29" s="12">
        <v>0</v>
      </c>
      <c r="G29" s="147" t="s">
        <v>106</v>
      </c>
      <c r="H29" s="11" t="s">
        <v>37</v>
      </c>
      <c r="I29" s="250"/>
      <c r="J29" s="37"/>
      <c r="K29" s="37"/>
      <c r="L29" s="37"/>
      <c r="M29" s="37"/>
      <c r="N29" s="37"/>
      <c r="O29" s="37"/>
      <c r="P29" s="37"/>
      <c r="Q29" s="37"/>
      <c r="R29" s="37"/>
      <c r="S29" s="37"/>
      <c r="T29" s="37"/>
      <c r="U29" s="37"/>
      <c r="V29" s="37"/>
      <c r="W29" s="37"/>
      <c r="X29" s="37"/>
      <c r="Y29" s="37"/>
      <c r="Z29" s="84"/>
      <c r="AA29" s="84"/>
    </row>
    <row r="30" spans="1:27" hidden="1">
      <c r="A30" s="247">
        <v>44358</v>
      </c>
      <c r="B30" s="248" t="s">
        <v>6302</v>
      </c>
      <c r="C30" s="147" t="s">
        <v>6303</v>
      </c>
      <c r="D30" s="249" t="s">
        <v>6304</v>
      </c>
      <c r="E30" s="12">
        <v>3900</v>
      </c>
      <c r="F30" s="12">
        <v>3556.42</v>
      </c>
      <c r="G30" s="147">
        <v>30</v>
      </c>
      <c r="H30" s="11" t="s">
        <v>37</v>
      </c>
      <c r="I30" s="11"/>
      <c r="J30" s="37"/>
      <c r="K30" s="37"/>
      <c r="L30" s="37"/>
      <c r="M30" s="37"/>
      <c r="N30" s="37"/>
      <c r="O30" s="37"/>
      <c r="P30" s="37"/>
      <c r="Q30" s="37"/>
      <c r="R30" s="37"/>
      <c r="S30" s="37"/>
      <c r="T30" s="37"/>
      <c r="U30" s="37"/>
      <c r="V30" s="37"/>
      <c r="W30" s="37"/>
      <c r="X30" s="37"/>
      <c r="Y30" s="37"/>
      <c r="Z30" s="84"/>
      <c r="AA30" s="84"/>
    </row>
    <row r="31" spans="1:27" hidden="1">
      <c r="A31" s="247">
        <v>44358</v>
      </c>
      <c r="B31" s="147" t="s">
        <v>6295</v>
      </c>
      <c r="C31" s="12" t="s">
        <v>6280</v>
      </c>
      <c r="D31" s="186" t="s">
        <v>5287</v>
      </c>
      <c r="E31" s="12">
        <v>6635</v>
      </c>
      <c r="F31" s="12">
        <v>6635</v>
      </c>
      <c r="G31" s="147" t="s">
        <v>106</v>
      </c>
      <c r="H31" s="11" t="s">
        <v>37</v>
      </c>
      <c r="I31" s="250"/>
      <c r="J31" s="37"/>
      <c r="K31" s="37"/>
      <c r="L31" s="37"/>
      <c r="M31" s="37"/>
      <c r="N31" s="37"/>
      <c r="O31" s="37"/>
      <c r="P31" s="37"/>
      <c r="Q31" s="37"/>
      <c r="R31" s="37"/>
      <c r="S31" s="37"/>
      <c r="T31" s="37"/>
      <c r="U31" s="37"/>
      <c r="V31" s="37"/>
      <c r="W31" s="37"/>
      <c r="X31" s="37"/>
      <c r="Y31" s="37"/>
      <c r="Z31" s="84"/>
      <c r="AA31" s="84"/>
    </row>
    <row r="32" spans="1:27" hidden="1">
      <c r="A32" s="247">
        <v>44358</v>
      </c>
      <c r="B32" s="147" t="s">
        <v>6295</v>
      </c>
      <c r="C32" s="12" t="s">
        <v>6122</v>
      </c>
      <c r="D32" s="186" t="s">
        <v>6305</v>
      </c>
      <c r="E32" s="12">
        <v>2702</v>
      </c>
      <c r="F32" s="12">
        <v>2702</v>
      </c>
      <c r="G32" s="147" t="s">
        <v>106</v>
      </c>
      <c r="H32" s="11" t="s">
        <v>37</v>
      </c>
      <c r="I32" s="250"/>
      <c r="J32" s="37"/>
      <c r="K32" s="37"/>
      <c r="L32" s="37"/>
      <c r="M32" s="37"/>
      <c r="N32" s="37"/>
      <c r="O32" s="37"/>
      <c r="P32" s="37"/>
      <c r="Q32" s="37"/>
      <c r="R32" s="37"/>
      <c r="S32" s="37"/>
      <c r="T32" s="37"/>
      <c r="U32" s="37"/>
      <c r="V32" s="37"/>
      <c r="W32" s="37"/>
      <c r="X32" s="37"/>
      <c r="Y32" s="37"/>
      <c r="Z32" s="84"/>
      <c r="AA32" s="84"/>
    </row>
    <row r="33" spans="1:27" hidden="1">
      <c r="A33" s="247">
        <v>44362</v>
      </c>
      <c r="B33" s="248" t="s">
        <v>6281</v>
      </c>
      <c r="C33" s="248" t="s">
        <v>64</v>
      </c>
      <c r="D33" s="249" t="s">
        <v>6294</v>
      </c>
      <c r="E33" s="12">
        <v>1346.88</v>
      </c>
      <c r="F33" s="12">
        <v>785</v>
      </c>
      <c r="G33" s="147">
        <v>0</v>
      </c>
      <c r="H33" s="11" t="s">
        <v>37</v>
      </c>
      <c r="I33" s="11"/>
      <c r="J33" s="37"/>
      <c r="K33" s="37"/>
      <c r="L33" s="37"/>
      <c r="M33" s="37"/>
      <c r="N33" s="37"/>
      <c r="O33" s="37"/>
      <c r="P33" s="37"/>
      <c r="Q33" s="37"/>
      <c r="R33" s="37"/>
      <c r="S33" s="37"/>
      <c r="T33" s="37"/>
      <c r="U33" s="37"/>
      <c r="V33" s="37"/>
      <c r="W33" s="37"/>
      <c r="X33" s="37"/>
      <c r="Y33" s="37"/>
      <c r="Z33" s="84"/>
      <c r="AA33" s="84"/>
    </row>
    <row r="34" spans="1:27" hidden="1">
      <c r="A34" s="247">
        <v>44358</v>
      </c>
      <c r="B34" s="248" t="s">
        <v>178</v>
      </c>
      <c r="C34" s="12" t="s">
        <v>6278</v>
      </c>
      <c r="D34" s="249" t="s">
        <v>6306</v>
      </c>
      <c r="E34" s="12">
        <v>3400</v>
      </c>
      <c r="F34" s="12">
        <v>0</v>
      </c>
      <c r="G34" s="147">
        <v>0</v>
      </c>
      <c r="H34" s="11" t="s">
        <v>37</v>
      </c>
      <c r="I34" s="11"/>
      <c r="J34" s="37"/>
      <c r="K34" s="37"/>
      <c r="L34" s="37"/>
      <c r="M34" s="37"/>
      <c r="N34" s="37"/>
      <c r="O34" s="37"/>
      <c r="P34" s="37"/>
      <c r="Q34" s="37"/>
      <c r="R34" s="37"/>
      <c r="S34" s="37"/>
      <c r="T34" s="37"/>
      <c r="U34" s="37"/>
      <c r="V34" s="37"/>
      <c r="W34" s="37"/>
      <c r="X34" s="37"/>
      <c r="Y34" s="37"/>
      <c r="Z34" s="37"/>
      <c r="AA34" s="37"/>
    </row>
    <row r="35" spans="1:27" hidden="1">
      <c r="A35" s="247">
        <v>44362</v>
      </c>
      <c r="B35" s="147" t="s">
        <v>175</v>
      </c>
      <c r="C35" s="147" t="s">
        <v>6278</v>
      </c>
      <c r="D35" s="186" t="s">
        <v>5143</v>
      </c>
      <c r="E35" s="12">
        <v>3400</v>
      </c>
      <c r="F35" s="12">
        <v>0</v>
      </c>
      <c r="G35" s="147">
        <v>0</v>
      </c>
      <c r="H35" s="11" t="s">
        <v>37</v>
      </c>
      <c r="I35" s="11"/>
      <c r="J35" s="37"/>
      <c r="K35" s="37"/>
      <c r="L35" s="37"/>
      <c r="M35" s="37"/>
      <c r="N35" s="37"/>
      <c r="O35" s="37"/>
      <c r="P35" s="37"/>
      <c r="Q35" s="37"/>
      <c r="R35" s="37"/>
      <c r="S35" s="37"/>
      <c r="T35" s="37"/>
      <c r="U35" s="37"/>
      <c r="V35" s="37"/>
      <c r="W35" s="37"/>
      <c r="X35" s="37"/>
      <c r="Y35" s="37"/>
      <c r="Z35" s="84"/>
      <c r="AA35" s="84"/>
    </row>
    <row r="36" spans="1:27" ht="17" hidden="1">
      <c r="A36" s="247">
        <v>44362</v>
      </c>
      <c r="B36" s="248" t="s">
        <v>6302</v>
      </c>
      <c r="C36" s="12" t="s">
        <v>64</v>
      </c>
      <c r="D36" s="251" t="s">
        <v>6307</v>
      </c>
      <c r="E36" s="12">
        <v>2500</v>
      </c>
      <c r="F36" s="12">
        <v>1600</v>
      </c>
      <c r="G36" s="147">
        <v>5</v>
      </c>
      <c r="H36" s="11" t="s">
        <v>37</v>
      </c>
      <c r="I36" s="250" t="s">
        <v>6308</v>
      </c>
      <c r="J36" s="37"/>
      <c r="K36" s="37"/>
      <c r="L36" s="37"/>
      <c r="M36" s="37"/>
      <c r="N36" s="37"/>
      <c r="O36" s="37"/>
      <c r="P36" s="37"/>
      <c r="Q36" s="37"/>
      <c r="R36" s="37"/>
      <c r="S36" s="37"/>
      <c r="T36" s="37"/>
      <c r="U36" s="37"/>
      <c r="V36" s="37"/>
      <c r="W36" s="37"/>
      <c r="X36" s="37"/>
      <c r="Y36" s="37"/>
      <c r="Z36" s="84"/>
      <c r="AA36" s="84"/>
    </row>
    <row r="37" spans="1:27" hidden="1">
      <c r="A37" s="247">
        <v>44362</v>
      </c>
      <c r="B37" s="147" t="s">
        <v>154</v>
      </c>
      <c r="C37" s="12" t="s">
        <v>6278</v>
      </c>
      <c r="D37" s="186" t="s">
        <v>5987</v>
      </c>
      <c r="E37" s="12">
        <v>13999.99</v>
      </c>
      <c r="F37" s="12">
        <v>0</v>
      </c>
      <c r="G37" s="147">
        <v>50</v>
      </c>
      <c r="H37" s="11" t="s">
        <v>37</v>
      </c>
      <c r="I37" s="250" t="s">
        <v>6308</v>
      </c>
      <c r="J37" s="37"/>
      <c r="K37" s="37"/>
      <c r="L37" s="37"/>
      <c r="M37" s="37"/>
      <c r="N37" s="37"/>
      <c r="O37" s="37"/>
      <c r="P37" s="37"/>
      <c r="Q37" s="37"/>
      <c r="R37" s="37"/>
      <c r="S37" s="37"/>
      <c r="T37" s="37"/>
      <c r="U37" s="37"/>
      <c r="V37" s="37"/>
      <c r="W37" s="37"/>
      <c r="X37" s="37"/>
      <c r="Y37" s="37"/>
      <c r="Z37" s="84"/>
      <c r="AA37" s="84"/>
    </row>
    <row r="38" spans="1:27" hidden="1">
      <c r="A38" s="247">
        <v>44362</v>
      </c>
      <c r="B38" s="147" t="s">
        <v>154</v>
      </c>
      <c r="C38" s="12" t="s">
        <v>6278</v>
      </c>
      <c r="D38" s="186" t="s">
        <v>5987</v>
      </c>
      <c r="E38" s="12">
        <v>16999.990000000002</v>
      </c>
      <c r="F38" s="12">
        <v>0</v>
      </c>
      <c r="G38" s="147">
        <v>5</v>
      </c>
      <c r="H38" s="11" t="s">
        <v>37</v>
      </c>
      <c r="I38" s="250" t="s">
        <v>6308</v>
      </c>
      <c r="J38" s="37"/>
      <c r="K38" s="37"/>
      <c r="L38" s="37"/>
      <c r="M38" s="37"/>
      <c r="N38" s="37"/>
      <c r="O38" s="37"/>
      <c r="P38" s="37"/>
      <c r="Q38" s="37"/>
      <c r="R38" s="37"/>
      <c r="S38" s="37"/>
      <c r="T38" s="37"/>
      <c r="U38" s="37"/>
      <c r="V38" s="37"/>
      <c r="W38" s="37"/>
      <c r="X38" s="37"/>
      <c r="Y38" s="37"/>
      <c r="Z38" s="84"/>
      <c r="AA38" s="84"/>
    </row>
    <row r="39" spans="1:27" hidden="1">
      <c r="A39" s="247">
        <v>44362</v>
      </c>
      <c r="B39" s="147" t="s">
        <v>6281</v>
      </c>
      <c r="C39" s="248" t="s">
        <v>6122</v>
      </c>
      <c r="D39" s="186" t="s">
        <v>6309</v>
      </c>
      <c r="E39" s="12">
        <v>1704</v>
      </c>
      <c r="F39" s="12">
        <v>1704</v>
      </c>
      <c r="G39" s="147">
        <v>1</v>
      </c>
      <c r="H39" s="11" t="s">
        <v>37</v>
      </c>
      <c r="I39" s="250" t="s">
        <v>6308</v>
      </c>
      <c r="J39" s="37"/>
      <c r="K39" s="37"/>
      <c r="L39" s="37"/>
      <c r="M39" s="37"/>
      <c r="N39" s="37"/>
      <c r="O39" s="37"/>
      <c r="P39" s="37"/>
      <c r="Q39" s="37"/>
      <c r="R39" s="37"/>
      <c r="S39" s="37"/>
      <c r="T39" s="37"/>
      <c r="U39" s="37"/>
      <c r="V39" s="37"/>
      <c r="W39" s="37"/>
      <c r="X39" s="37"/>
      <c r="Y39" s="37"/>
      <c r="Z39" s="84"/>
      <c r="AA39" s="84"/>
    </row>
    <row r="40" spans="1:27" hidden="1">
      <c r="A40" s="247">
        <v>44361</v>
      </c>
      <c r="B40" s="147" t="s">
        <v>146</v>
      </c>
      <c r="C40" s="12" t="s">
        <v>6278</v>
      </c>
      <c r="D40" s="186"/>
      <c r="E40" s="12">
        <v>5670</v>
      </c>
      <c r="F40" s="12">
        <v>0</v>
      </c>
      <c r="G40" s="147">
        <v>1</v>
      </c>
      <c r="H40" s="11" t="s">
        <v>37</v>
      </c>
      <c r="I40" s="250" t="s">
        <v>6308</v>
      </c>
      <c r="J40" s="37"/>
      <c r="K40" s="37"/>
      <c r="L40" s="37"/>
      <c r="M40" s="37"/>
      <c r="N40" s="37"/>
      <c r="O40" s="37"/>
      <c r="P40" s="37"/>
      <c r="Q40" s="37"/>
      <c r="R40" s="37"/>
      <c r="S40" s="37"/>
      <c r="T40" s="37"/>
      <c r="U40" s="37"/>
      <c r="V40" s="37"/>
      <c r="W40" s="37"/>
      <c r="X40" s="37"/>
      <c r="Y40" s="37"/>
      <c r="Z40" s="84"/>
      <c r="AA40" s="84"/>
    </row>
    <row r="41" spans="1:27" hidden="1">
      <c r="A41" s="247">
        <v>44361</v>
      </c>
      <c r="B41" s="147" t="s">
        <v>6302</v>
      </c>
      <c r="C41" s="248" t="s">
        <v>64</v>
      </c>
      <c r="D41" s="186" t="s">
        <v>6310</v>
      </c>
      <c r="E41" s="12">
        <v>680</v>
      </c>
      <c r="F41" s="12">
        <v>600</v>
      </c>
      <c r="G41" s="147">
        <v>5</v>
      </c>
      <c r="H41" s="11" t="s">
        <v>37</v>
      </c>
      <c r="I41" s="250" t="s">
        <v>6308</v>
      </c>
      <c r="J41" s="37"/>
      <c r="K41" s="37"/>
      <c r="L41" s="37"/>
      <c r="M41" s="37"/>
      <c r="N41" s="37"/>
      <c r="O41" s="37"/>
      <c r="P41" s="37"/>
      <c r="Q41" s="37"/>
      <c r="R41" s="37"/>
      <c r="S41" s="37"/>
      <c r="T41" s="37"/>
      <c r="U41" s="37"/>
      <c r="V41" s="37"/>
      <c r="W41" s="37"/>
      <c r="X41" s="37"/>
      <c r="Y41" s="37"/>
      <c r="Z41" s="84"/>
      <c r="AA41" s="84"/>
    </row>
    <row r="42" spans="1:27" hidden="1">
      <c r="A42" s="247">
        <v>44362</v>
      </c>
      <c r="B42" s="147" t="s">
        <v>6291</v>
      </c>
      <c r="C42" s="248" t="s">
        <v>64</v>
      </c>
      <c r="D42" s="186" t="s">
        <v>5964</v>
      </c>
      <c r="E42" s="12">
        <v>1418.2</v>
      </c>
      <c r="F42" s="12">
        <v>509.96</v>
      </c>
      <c r="G42" s="147">
        <v>100</v>
      </c>
      <c r="H42" s="11" t="s">
        <v>37</v>
      </c>
      <c r="I42" s="250"/>
      <c r="J42" s="37"/>
      <c r="K42" s="37"/>
      <c r="L42" s="37"/>
      <c r="M42" s="37"/>
      <c r="N42" s="37"/>
      <c r="O42" s="37"/>
      <c r="P42" s="37"/>
      <c r="Q42" s="37"/>
      <c r="R42" s="37"/>
      <c r="S42" s="37"/>
      <c r="T42" s="37"/>
      <c r="U42" s="37"/>
      <c r="V42" s="37"/>
      <c r="W42" s="37"/>
      <c r="X42" s="37"/>
      <c r="Y42" s="37"/>
      <c r="Z42" s="84"/>
      <c r="AA42" s="84"/>
    </row>
    <row r="43" spans="1:27" hidden="1">
      <c r="A43" s="247">
        <v>44363</v>
      </c>
      <c r="B43" s="147" t="s">
        <v>156</v>
      </c>
      <c r="C43" s="248" t="s">
        <v>6122</v>
      </c>
      <c r="D43" s="186" t="s">
        <v>6311</v>
      </c>
      <c r="E43" s="12">
        <v>2178</v>
      </c>
      <c r="F43" s="12">
        <v>2178</v>
      </c>
      <c r="G43" s="147">
        <v>1</v>
      </c>
      <c r="H43" s="11" t="s">
        <v>37</v>
      </c>
      <c r="I43" s="250"/>
      <c r="J43" s="37"/>
      <c r="K43" s="37"/>
      <c r="L43" s="37"/>
      <c r="M43" s="37"/>
      <c r="N43" s="37"/>
      <c r="O43" s="37"/>
      <c r="P43" s="37"/>
      <c r="Q43" s="37"/>
      <c r="R43" s="37"/>
      <c r="S43" s="37"/>
      <c r="T43" s="37"/>
      <c r="U43" s="37"/>
      <c r="V43" s="37"/>
      <c r="W43" s="37"/>
      <c r="X43" s="37"/>
      <c r="Y43" s="37"/>
      <c r="Z43" s="84"/>
      <c r="AA43" s="84"/>
    </row>
    <row r="44" spans="1:27" hidden="1">
      <c r="A44" s="247">
        <v>44362</v>
      </c>
      <c r="B44" s="147" t="s">
        <v>146</v>
      </c>
      <c r="C44" s="248" t="s">
        <v>6285</v>
      </c>
      <c r="D44" s="186" t="s">
        <v>6312</v>
      </c>
      <c r="E44" s="12">
        <v>470</v>
      </c>
      <c r="F44" s="12">
        <v>290</v>
      </c>
      <c r="G44" s="147">
        <v>5</v>
      </c>
      <c r="H44" s="11" t="s">
        <v>37</v>
      </c>
      <c r="I44" s="250"/>
      <c r="J44" s="37"/>
      <c r="K44" s="37"/>
      <c r="L44" s="37"/>
      <c r="M44" s="37"/>
      <c r="N44" s="37"/>
      <c r="O44" s="37"/>
      <c r="P44" s="37"/>
      <c r="Q44" s="37"/>
      <c r="R44" s="37"/>
      <c r="S44" s="37"/>
      <c r="T44" s="37"/>
      <c r="U44" s="37"/>
      <c r="V44" s="37"/>
      <c r="W44" s="37"/>
      <c r="X44" s="37"/>
      <c r="Y44" s="37"/>
      <c r="Z44" s="84"/>
      <c r="AA44" s="84"/>
    </row>
    <row r="45" spans="1:27" hidden="1">
      <c r="A45" s="247">
        <v>44363</v>
      </c>
      <c r="B45" s="147" t="s">
        <v>281</v>
      </c>
      <c r="C45" s="12" t="s">
        <v>64</v>
      </c>
      <c r="D45" s="186" t="s">
        <v>5192</v>
      </c>
      <c r="E45" s="12">
        <v>182848</v>
      </c>
      <c r="F45" s="12">
        <v>85079</v>
      </c>
      <c r="G45" s="147">
        <v>8</v>
      </c>
      <c r="H45" s="11" t="s">
        <v>37</v>
      </c>
      <c r="I45" s="250"/>
      <c r="J45" s="37"/>
      <c r="K45" s="37"/>
      <c r="L45" s="37"/>
      <c r="M45" s="37"/>
      <c r="N45" s="37"/>
      <c r="O45" s="37"/>
      <c r="P45" s="37"/>
      <c r="Q45" s="37"/>
      <c r="R45" s="37"/>
      <c r="S45" s="37"/>
      <c r="T45" s="37"/>
      <c r="U45" s="37"/>
      <c r="V45" s="37"/>
      <c r="W45" s="37"/>
      <c r="X45" s="37"/>
      <c r="Y45" s="37"/>
      <c r="Z45" s="84"/>
      <c r="AA45" s="84"/>
    </row>
    <row r="46" spans="1:27" hidden="1">
      <c r="A46" s="247"/>
      <c r="B46" s="147" t="s">
        <v>154</v>
      </c>
      <c r="C46" s="12"/>
      <c r="D46" s="186"/>
      <c r="E46" s="12"/>
      <c r="F46" s="12"/>
      <c r="G46" s="147">
        <v>1</v>
      </c>
      <c r="H46" s="11" t="s">
        <v>37</v>
      </c>
      <c r="I46" s="250"/>
      <c r="J46" s="37"/>
      <c r="K46" s="37"/>
      <c r="L46" s="37"/>
      <c r="M46" s="37"/>
      <c r="N46" s="37"/>
      <c r="O46" s="37"/>
      <c r="P46" s="37"/>
      <c r="Q46" s="37"/>
      <c r="R46" s="37"/>
      <c r="S46" s="37"/>
      <c r="T46" s="37"/>
      <c r="U46" s="37"/>
      <c r="V46" s="37"/>
      <c r="W46" s="37"/>
      <c r="X46" s="37"/>
      <c r="Y46" s="37"/>
      <c r="Z46" s="84"/>
      <c r="AA46" s="84"/>
    </row>
    <row r="47" spans="1:27" hidden="1">
      <c r="A47" s="247">
        <v>44364</v>
      </c>
      <c r="B47" s="147" t="s">
        <v>281</v>
      </c>
      <c r="C47" s="12" t="s">
        <v>64</v>
      </c>
      <c r="D47" s="186" t="s">
        <v>5192</v>
      </c>
      <c r="E47" s="12">
        <v>57190</v>
      </c>
      <c r="F47" s="12">
        <v>25544</v>
      </c>
      <c r="G47" s="147">
        <v>121</v>
      </c>
      <c r="H47" s="11" t="s">
        <v>37</v>
      </c>
      <c r="I47" s="250" t="s">
        <v>6308</v>
      </c>
      <c r="J47" s="37"/>
      <c r="K47" s="37"/>
      <c r="L47" s="37"/>
      <c r="M47" s="37"/>
      <c r="N47" s="37"/>
      <c r="O47" s="37"/>
      <c r="P47" s="37"/>
      <c r="Q47" s="37"/>
      <c r="R47" s="37"/>
      <c r="S47" s="37"/>
      <c r="T47" s="37"/>
      <c r="U47" s="37"/>
      <c r="V47" s="37"/>
      <c r="W47" s="37"/>
      <c r="X47" s="37"/>
      <c r="Y47" s="37"/>
      <c r="Z47" s="84"/>
      <c r="AA47" s="84"/>
    </row>
    <row r="48" spans="1:27" hidden="1">
      <c r="A48" s="247">
        <v>44364</v>
      </c>
      <c r="B48" s="147" t="s">
        <v>6295</v>
      </c>
      <c r="C48" s="147" t="s">
        <v>6285</v>
      </c>
      <c r="D48" s="186" t="s">
        <v>6143</v>
      </c>
      <c r="E48" s="12">
        <v>888</v>
      </c>
      <c r="F48" s="12">
        <v>800</v>
      </c>
      <c r="G48" s="147">
        <v>5</v>
      </c>
      <c r="H48" s="11" t="s">
        <v>37</v>
      </c>
      <c r="I48" s="250" t="s">
        <v>6308</v>
      </c>
      <c r="J48" s="37"/>
      <c r="K48" s="37"/>
      <c r="L48" s="37"/>
      <c r="M48" s="37"/>
      <c r="N48" s="37"/>
      <c r="O48" s="37"/>
      <c r="P48" s="37"/>
      <c r="Q48" s="37"/>
      <c r="R48" s="37"/>
      <c r="S48" s="37"/>
      <c r="T48" s="37"/>
      <c r="U48" s="37"/>
      <c r="V48" s="37"/>
      <c r="W48" s="37"/>
      <c r="X48" s="37"/>
      <c r="Y48" s="37"/>
      <c r="Z48" s="84"/>
      <c r="AA48" s="84"/>
    </row>
    <row r="49" spans="1:27" hidden="1">
      <c r="A49" s="247">
        <v>44364</v>
      </c>
      <c r="B49" s="147" t="s">
        <v>146</v>
      </c>
      <c r="C49" s="248" t="s">
        <v>64</v>
      </c>
      <c r="D49" s="186" t="s">
        <v>6313</v>
      </c>
      <c r="E49" s="12">
        <v>11137</v>
      </c>
      <c r="F49" s="12">
        <v>5858</v>
      </c>
      <c r="G49" s="147">
        <v>5</v>
      </c>
      <c r="H49" s="11" t="s">
        <v>37</v>
      </c>
      <c r="I49" s="250" t="s">
        <v>6308</v>
      </c>
      <c r="J49" s="37"/>
      <c r="K49" s="37"/>
      <c r="L49" s="37"/>
      <c r="M49" s="37"/>
      <c r="N49" s="37"/>
      <c r="O49" s="37"/>
      <c r="P49" s="37"/>
      <c r="Q49" s="37"/>
      <c r="R49" s="37"/>
      <c r="S49" s="37"/>
      <c r="T49" s="37"/>
      <c r="U49" s="37"/>
      <c r="V49" s="37"/>
      <c r="W49" s="37"/>
      <c r="X49" s="37"/>
      <c r="Y49" s="37"/>
      <c r="Z49" s="84"/>
      <c r="AA49" s="84"/>
    </row>
    <row r="50" spans="1:27" hidden="1">
      <c r="A50" s="247">
        <v>44365</v>
      </c>
      <c r="B50" s="147" t="s">
        <v>156</v>
      </c>
      <c r="C50" s="12" t="s">
        <v>64</v>
      </c>
      <c r="D50" s="186">
        <v>48225117</v>
      </c>
      <c r="E50" s="12">
        <v>58665</v>
      </c>
      <c r="F50" s="12">
        <v>27065</v>
      </c>
      <c r="G50" s="147">
        <v>61</v>
      </c>
      <c r="H50" s="11" t="s">
        <v>37</v>
      </c>
      <c r="I50" s="250" t="s">
        <v>6314</v>
      </c>
      <c r="J50" s="37"/>
      <c r="K50" s="37"/>
      <c r="L50" s="37"/>
      <c r="M50" s="37"/>
      <c r="N50" s="37"/>
      <c r="O50" s="37"/>
      <c r="P50" s="37"/>
      <c r="Q50" s="37"/>
      <c r="R50" s="37"/>
      <c r="S50" s="37"/>
      <c r="T50" s="37"/>
      <c r="U50" s="37"/>
      <c r="V50" s="37"/>
      <c r="W50" s="37"/>
      <c r="X50" s="37"/>
      <c r="Y50" s="37"/>
      <c r="Z50" s="84"/>
      <c r="AA50" s="84"/>
    </row>
    <row r="51" spans="1:27" hidden="1">
      <c r="A51" s="247">
        <v>44365</v>
      </c>
      <c r="B51" s="147" t="s">
        <v>6302</v>
      </c>
      <c r="C51" s="248" t="s">
        <v>64</v>
      </c>
      <c r="D51" s="186" t="s">
        <v>6315</v>
      </c>
      <c r="E51" s="12">
        <v>2482</v>
      </c>
      <c r="F51" s="12">
        <v>700</v>
      </c>
      <c r="G51" s="147">
        <v>10</v>
      </c>
      <c r="H51" s="11" t="s">
        <v>37</v>
      </c>
      <c r="I51" s="250" t="s">
        <v>6308</v>
      </c>
      <c r="J51" s="37"/>
      <c r="K51" s="37"/>
      <c r="L51" s="37"/>
      <c r="M51" s="37"/>
      <c r="N51" s="37"/>
      <c r="O51" s="37"/>
      <c r="P51" s="37"/>
      <c r="Q51" s="37"/>
      <c r="R51" s="37"/>
      <c r="S51" s="37"/>
      <c r="T51" s="37"/>
      <c r="U51" s="37"/>
      <c r="V51" s="37"/>
      <c r="W51" s="37"/>
      <c r="X51" s="37"/>
      <c r="Y51" s="37"/>
      <c r="Z51" s="84"/>
      <c r="AA51" s="84"/>
    </row>
    <row r="52" spans="1:27" hidden="1">
      <c r="A52" s="247">
        <v>44365</v>
      </c>
      <c r="B52" s="147" t="s">
        <v>6302</v>
      </c>
      <c r="C52" s="248" t="s">
        <v>6278</v>
      </c>
      <c r="D52" s="186" t="s">
        <v>5671</v>
      </c>
      <c r="E52" s="12">
        <v>5100</v>
      </c>
      <c r="F52" s="12">
        <v>4700</v>
      </c>
      <c r="G52" s="147">
        <v>15</v>
      </c>
      <c r="H52" s="11" t="s">
        <v>37</v>
      </c>
      <c r="I52" s="250" t="s">
        <v>6308</v>
      </c>
      <c r="J52" s="37"/>
      <c r="K52" s="37"/>
      <c r="L52" s="37"/>
      <c r="M52" s="37"/>
      <c r="N52" s="37"/>
      <c r="O52" s="37"/>
      <c r="P52" s="37"/>
      <c r="Q52" s="37"/>
      <c r="R52" s="37"/>
      <c r="S52" s="37"/>
      <c r="T52" s="37"/>
      <c r="U52" s="37"/>
      <c r="V52" s="37"/>
      <c r="W52" s="37"/>
      <c r="X52" s="37"/>
      <c r="Y52" s="37"/>
      <c r="Z52" s="84"/>
      <c r="AA52" s="84"/>
    </row>
    <row r="53" spans="1:27" hidden="1">
      <c r="A53" s="247">
        <v>44365</v>
      </c>
      <c r="B53" s="147" t="s">
        <v>5487</v>
      </c>
      <c r="C53" s="248" t="s">
        <v>64</v>
      </c>
      <c r="D53" s="186" t="s">
        <v>6316</v>
      </c>
      <c r="E53" s="12">
        <v>4483</v>
      </c>
      <c r="F53" s="12">
        <v>3901</v>
      </c>
      <c r="G53" s="147">
        <v>10</v>
      </c>
      <c r="H53" s="11" t="s">
        <v>37</v>
      </c>
      <c r="I53" s="9" t="s">
        <v>6308</v>
      </c>
      <c r="J53" s="37"/>
      <c r="K53" s="37"/>
      <c r="L53" s="37"/>
      <c r="M53" s="37"/>
      <c r="N53" s="37"/>
      <c r="O53" s="37"/>
      <c r="P53" s="37"/>
      <c r="Q53" s="37"/>
      <c r="R53" s="37"/>
      <c r="S53" s="37"/>
      <c r="T53" s="37"/>
      <c r="U53" s="37"/>
      <c r="V53" s="37"/>
      <c r="W53" s="37"/>
      <c r="X53" s="37"/>
      <c r="Y53" s="37"/>
      <c r="Z53" s="84"/>
      <c r="AA53" s="84"/>
    </row>
    <row r="54" spans="1:27" hidden="1">
      <c r="A54" s="247">
        <v>44365</v>
      </c>
      <c r="B54" s="147" t="s">
        <v>6317</v>
      </c>
      <c r="C54" s="248" t="s">
        <v>64</v>
      </c>
      <c r="D54" s="186" t="s">
        <v>6318</v>
      </c>
      <c r="E54" s="12">
        <v>2090</v>
      </c>
      <c r="F54" s="12">
        <v>795.2</v>
      </c>
      <c r="G54" s="147">
        <v>20</v>
      </c>
      <c r="H54" s="11" t="s">
        <v>37</v>
      </c>
      <c r="I54" s="9" t="s">
        <v>6308</v>
      </c>
      <c r="J54" s="37"/>
      <c r="K54" s="37"/>
      <c r="L54" s="37"/>
      <c r="M54" s="37"/>
      <c r="N54" s="37"/>
      <c r="O54" s="37"/>
      <c r="P54" s="37"/>
      <c r="Q54" s="37"/>
      <c r="R54" s="37"/>
      <c r="S54" s="37"/>
      <c r="T54" s="37"/>
      <c r="U54" s="37"/>
      <c r="V54" s="37"/>
      <c r="W54" s="37"/>
      <c r="X54" s="37"/>
      <c r="Y54" s="37"/>
      <c r="Z54" s="84"/>
      <c r="AA54" s="84"/>
    </row>
    <row r="55" spans="1:27" hidden="1">
      <c r="A55" s="247">
        <v>44365</v>
      </c>
      <c r="B55" s="147" t="s">
        <v>175</v>
      </c>
      <c r="C55" s="248" t="s">
        <v>6280</v>
      </c>
      <c r="D55" s="186" t="s">
        <v>5143</v>
      </c>
      <c r="E55" s="12">
        <v>1699</v>
      </c>
      <c r="F55" s="12"/>
      <c r="G55" s="147">
        <v>25</v>
      </c>
      <c r="H55" s="11" t="s">
        <v>37</v>
      </c>
      <c r="I55" s="9" t="s">
        <v>6308</v>
      </c>
      <c r="J55" s="37"/>
      <c r="K55" s="37"/>
      <c r="L55" s="37"/>
      <c r="M55" s="37"/>
      <c r="N55" s="37"/>
      <c r="O55" s="37"/>
      <c r="P55" s="37"/>
      <c r="Q55" s="37"/>
      <c r="R55" s="37"/>
      <c r="S55" s="37"/>
      <c r="T55" s="37"/>
      <c r="U55" s="37"/>
      <c r="V55" s="37"/>
      <c r="W55" s="37"/>
      <c r="X55" s="37"/>
      <c r="Y55" s="37"/>
      <c r="Z55" s="84"/>
      <c r="AA55" s="84"/>
    </row>
    <row r="56" spans="1:27" hidden="1">
      <c r="A56" s="247">
        <v>44365</v>
      </c>
      <c r="B56" s="147" t="s">
        <v>6291</v>
      </c>
      <c r="C56" s="248" t="s">
        <v>64</v>
      </c>
      <c r="D56" s="186" t="s">
        <v>6319</v>
      </c>
      <c r="E56" s="12">
        <v>747</v>
      </c>
      <c r="F56" s="12">
        <v>449</v>
      </c>
      <c r="G56" s="147">
        <v>6</v>
      </c>
      <c r="H56" s="11" t="s">
        <v>37</v>
      </c>
      <c r="I56" s="9" t="s">
        <v>6308</v>
      </c>
      <c r="J56" s="37"/>
      <c r="K56" s="37"/>
      <c r="L56" s="37"/>
      <c r="M56" s="37"/>
      <c r="N56" s="37"/>
      <c r="O56" s="37"/>
      <c r="P56" s="37"/>
      <c r="Q56" s="37"/>
      <c r="R56" s="37"/>
      <c r="S56" s="37"/>
      <c r="T56" s="37"/>
      <c r="U56" s="37"/>
      <c r="V56" s="37"/>
      <c r="W56" s="37"/>
      <c r="X56" s="37"/>
      <c r="Y56" s="37"/>
      <c r="Z56" s="84"/>
      <c r="AA56" s="84"/>
    </row>
    <row r="57" spans="1:27" hidden="1">
      <c r="A57" s="247">
        <v>44365</v>
      </c>
      <c r="B57" s="147" t="s">
        <v>154</v>
      </c>
      <c r="C57" s="248" t="s">
        <v>6280</v>
      </c>
      <c r="D57" s="186" t="s">
        <v>3199</v>
      </c>
      <c r="E57" s="12">
        <v>1342</v>
      </c>
      <c r="F57" s="12">
        <v>1342</v>
      </c>
      <c r="G57" s="147">
        <v>5</v>
      </c>
      <c r="H57" s="11" t="s">
        <v>37</v>
      </c>
      <c r="I57" s="9" t="s">
        <v>6308</v>
      </c>
      <c r="J57" s="37"/>
      <c r="K57" s="37"/>
      <c r="L57" s="37"/>
      <c r="M57" s="37"/>
      <c r="N57" s="37"/>
      <c r="O57" s="37"/>
      <c r="P57" s="37"/>
      <c r="Q57" s="37"/>
      <c r="R57" s="37"/>
      <c r="S57" s="37"/>
      <c r="T57" s="37"/>
      <c r="U57" s="37"/>
      <c r="V57" s="37"/>
      <c r="W57" s="37"/>
      <c r="X57" s="37"/>
      <c r="Y57" s="37"/>
      <c r="Z57" s="84"/>
      <c r="AA57" s="84"/>
    </row>
    <row r="58" spans="1:27" hidden="1">
      <c r="A58" s="247">
        <v>44364</v>
      </c>
      <c r="B58" s="147" t="s">
        <v>154</v>
      </c>
      <c r="C58" s="248" t="s">
        <v>6122</v>
      </c>
      <c r="D58" s="186" t="s">
        <v>5069</v>
      </c>
      <c r="E58" s="12">
        <v>26593.8</v>
      </c>
      <c r="F58" s="12"/>
      <c r="G58" s="147">
        <v>1</v>
      </c>
      <c r="H58" s="11" t="s">
        <v>37</v>
      </c>
      <c r="I58" s="9" t="s">
        <v>6308</v>
      </c>
      <c r="J58" s="37"/>
      <c r="K58" s="37"/>
      <c r="L58" s="37"/>
      <c r="M58" s="37"/>
      <c r="N58" s="37"/>
      <c r="O58" s="37"/>
      <c r="P58" s="37"/>
      <c r="Q58" s="37"/>
      <c r="R58" s="37"/>
      <c r="S58" s="37"/>
      <c r="T58" s="37"/>
      <c r="U58" s="37"/>
      <c r="V58" s="37"/>
      <c r="W58" s="37"/>
      <c r="X58" s="37"/>
      <c r="Y58" s="37"/>
      <c r="Z58" s="84"/>
      <c r="AA58" s="84"/>
    </row>
    <row r="59" spans="1:27">
      <c r="A59" s="247">
        <v>44365</v>
      </c>
      <c r="B59" s="147" t="s">
        <v>6281</v>
      </c>
      <c r="C59" s="248" t="s">
        <v>64</v>
      </c>
      <c r="D59" s="186" t="s">
        <v>6320</v>
      </c>
      <c r="E59" s="12">
        <v>929</v>
      </c>
      <c r="F59" s="12">
        <v>270</v>
      </c>
      <c r="G59" s="147"/>
      <c r="H59" s="11" t="s">
        <v>35</v>
      </c>
      <c r="I59" s="9"/>
      <c r="J59" s="37"/>
      <c r="K59" s="37"/>
      <c r="L59" s="37"/>
      <c r="M59" s="37"/>
      <c r="N59" s="37"/>
      <c r="O59" s="37"/>
      <c r="P59" s="37"/>
      <c r="Q59" s="37"/>
      <c r="R59" s="37"/>
      <c r="S59" s="37"/>
      <c r="T59" s="37"/>
      <c r="U59" s="37"/>
      <c r="V59" s="37"/>
      <c r="W59" s="37"/>
      <c r="X59" s="37"/>
      <c r="Y59" s="37"/>
      <c r="Z59" s="84"/>
      <c r="AA59" s="84"/>
    </row>
    <row r="60" spans="1:27" hidden="1">
      <c r="A60" s="247">
        <v>44368</v>
      </c>
      <c r="B60" s="147" t="s">
        <v>6279</v>
      </c>
      <c r="C60" s="248" t="s">
        <v>6122</v>
      </c>
      <c r="D60" s="186" t="s">
        <v>6321</v>
      </c>
      <c r="E60" s="12"/>
      <c r="F60" s="12"/>
      <c r="G60" s="147">
        <v>1</v>
      </c>
      <c r="H60" s="11" t="s">
        <v>37</v>
      </c>
      <c r="I60" s="9" t="s">
        <v>6308</v>
      </c>
      <c r="J60" s="37"/>
      <c r="K60" s="37"/>
      <c r="L60" s="37"/>
      <c r="M60" s="37"/>
      <c r="N60" s="37"/>
      <c r="O60" s="37"/>
      <c r="P60" s="37"/>
      <c r="Q60" s="37"/>
      <c r="R60" s="37"/>
      <c r="S60" s="37"/>
      <c r="T60" s="37"/>
      <c r="U60" s="37"/>
      <c r="V60" s="37"/>
      <c r="W60" s="37"/>
      <c r="X60" s="37"/>
      <c r="Y60" s="37"/>
      <c r="Z60" s="84"/>
      <c r="AA60" s="84"/>
    </row>
    <row r="61" spans="1:27" hidden="1">
      <c r="A61" s="247">
        <v>44369</v>
      </c>
      <c r="B61" s="147" t="s">
        <v>154</v>
      </c>
      <c r="C61" s="12" t="s">
        <v>6122</v>
      </c>
      <c r="D61" s="186" t="s">
        <v>5065</v>
      </c>
      <c r="E61" s="12">
        <v>2257.92</v>
      </c>
      <c r="F61" s="12"/>
      <c r="G61" s="147">
        <v>50</v>
      </c>
      <c r="H61" s="11" t="s">
        <v>37</v>
      </c>
      <c r="I61" s="9" t="s">
        <v>6308</v>
      </c>
      <c r="J61" s="37"/>
      <c r="K61" s="37"/>
      <c r="L61" s="37"/>
      <c r="M61" s="37"/>
      <c r="N61" s="37"/>
      <c r="O61" s="37"/>
      <c r="P61" s="37"/>
      <c r="Q61" s="37"/>
      <c r="R61" s="37"/>
      <c r="S61" s="37"/>
      <c r="T61" s="37"/>
      <c r="U61" s="37"/>
      <c r="V61" s="37"/>
      <c r="W61" s="37"/>
      <c r="X61" s="37"/>
      <c r="Y61" s="37"/>
      <c r="Z61" s="84"/>
      <c r="AA61" s="84"/>
    </row>
    <row r="62" spans="1:27" hidden="1">
      <c r="A62" s="247">
        <v>44369</v>
      </c>
      <c r="B62" s="147" t="s">
        <v>5487</v>
      </c>
      <c r="C62" s="248" t="s">
        <v>64</v>
      </c>
      <c r="D62" s="178" t="s">
        <v>5251</v>
      </c>
      <c r="E62" s="12">
        <v>2650.66</v>
      </c>
      <c r="F62" s="12">
        <v>2028.41</v>
      </c>
      <c r="G62" s="147">
        <v>1</v>
      </c>
      <c r="H62" s="11" t="s">
        <v>37</v>
      </c>
      <c r="I62" s="9" t="s">
        <v>6308</v>
      </c>
      <c r="J62" s="37"/>
      <c r="K62" s="37"/>
      <c r="L62" s="37"/>
      <c r="M62" s="37"/>
      <c r="N62" s="37"/>
      <c r="O62" s="37"/>
      <c r="P62" s="37"/>
      <c r="Q62" s="37"/>
      <c r="R62" s="37"/>
      <c r="S62" s="37"/>
      <c r="T62" s="37"/>
      <c r="U62" s="37"/>
      <c r="V62" s="37"/>
      <c r="W62" s="37"/>
      <c r="X62" s="37"/>
      <c r="Y62" s="37"/>
      <c r="Z62" s="84"/>
      <c r="AA62" s="84"/>
    </row>
    <row r="63" spans="1:27" hidden="1">
      <c r="A63" s="247">
        <v>44369</v>
      </c>
      <c r="B63" s="147" t="s">
        <v>156</v>
      </c>
      <c r="C63" s="12" t="s">
        <v>6122</v>
      </c>
      <c r="D63" s="73" t="s">
        <v>6322</v>
      </c>
      <c r="E63" s="12">
        <v>27.9</v>
      </c>
      <c r="F63" s="12"/>
      <c r="G63" s="147">
        <v>5</v>
      </c>
      <c r="H63" s="11" t="s">
        <v>37</v>
      </c>
      <c r="I63" s="9" t="s">
        <v>6308</v>
      </c>
      <c r="J63" s="37"/>
      <c r="K63" s="37"/>
      <c r="L63" s="37"/>
      <c r="M63" s="37"/>
      <c r="N63" s="37"/>
      <c r="O63" s="37"/>
      <c r="P63" s="37"/>
      <c r="Q63" s="37"/>
      <c r="R63" s="37"/>
      <c r="S63" s="37"/>
      <c r="T63" s="37"/>
      <c r="U63" s="37"/>
      <c r="V63" s="37"/>
      <c r="W63" s="37"/>
      <c r="X63" s="37"/>
      <c r="Y63" s="37"/>
      <c r="Z63" s="84"/>
      <c r="AA63" s="84"/>
    </row>
    <row r="64" spans="1:27" hidden="1">
      <c r="A64" s="247">
        <v>44369</v>
      </c>
      <c r="B64" s="147" t="s">
        <v>175</v>
      </c>
      <c r="C64" s="248" t="s">
        <v>6280</v>
      </c>
      <c r="D64" s="186" t="s">
        <v>5679</v>
      </c>
      <c r="E64" s="12">
        <v>999</v>
      </c>
      <c r="F64" s="12"/>
      <c r="G64" s="147">
        <v>5</v>
      </c>
      <c r="H64" s="11" t="s">
        <v>37</v>
      </c>
      <c r="I64" s="9" t="s">
        <v>6308</v>
      </c>
      <c r="J64" s="37"/>
      <c r="K64" s="37"/>
      <c r="L64" s="37"/>
      <c r="M64" s="37"/>
      <c r="N64" s="37"/>
      <c r="O64" s="37"/>
      <c r="P64" s="37"/>
      <c r="Q64" s="37"/>
      <c r="R64" s="37"/>
      <c r="S64" s="37"/>
      <c r="T64" s="37"/>
      <c r="U64" s="37"/>
      <c r="V64" s="37"/>
      <c r="W64" s="37"/>
      <c r="X64" s="37"/>
      <c r="Y64" s="37"/>
      <c r="Z64" s="84"/>
      <c r="AA64" s="84"/>
    </row>
    <row r="65" spans="1:27" hidden="1">
      <c r="A65" s="247">
        <v>44369</v>
      </c>
      <c r="B65" s="147" t="s">
        <v>6317</v>
      </c>
      <c r="C65" s="248" t="s">
        <v>6280</v>
      </c>
      <c r="D65" s="73" t="s">
        <v>6323</v>
      </c>
      <c r="E65" s="12">
        <v>1699</v>
      </c>
      <c r="F65" s="12"/>
      <c r="G65" s="147">
        <v>10</v>
      </c>
      <c r="H65" s="11" t="s">
        <v>37</v>
      </c>
      <c r="I65" s="9" t="s">
        <v>6308</v>
      </c>
      <c r="J65" s="37"/>
      <c r="K65" s="37"/>
      <c r="L65" s="37"/>
      <c r="M65" s="37"/>
      <c r="N65" s="37"/>
      <c r="O65" s="37"/>
      <c r="P65" s="37"/>
      <c r="Q65" s="37"/>
      <c r="R65" s="37"/>
      <c r="S65" s="37"/>
      <c r="T65" s="37"/>
      <c r="U65" s="37"/>
      <c r="V65" s="37"/>
      <c r="W65" s="37"/>
      <c r="X65" s="37"/>
      <c r="Y65" s="37"/>
      <c r="Z65" s="84"/>
      <c r="AA65" s="84"/>
    </row>
    <row r="66" spans="1:27" hidden="1">
      <c r="A66" s="247">
        <v>44370</v>
      </c>
      <c r="B66" s="147" t="s">
        <v>6302</v>
      </c>
      <c r="C66" s="12"/>
      <c r="D66" s="186"/>
      <c r="E66" s="12"/>
      <c r="F66" s="12"/>
      <c r="G66" s="147">
        <v>100</v>
      </c>
      <c r="H66" s="11" t="s">
        <v>37</v>
      </c>
      <c r="I66" s="11" t="s">
        <v>6324</v>
      </c>
      <c r="J66" s="37"/>
      <c r="K66" s="37"/>
      <c r="L66" s="37"/>
      <c r="M66" s="37"/>
      <c r="N66" s="37"/>
      <c r="O66" s="37"/>
      <c r="P66" s="37"/>
      <c r="Q66" s="37"/>
      <c r="R66" s="37"/>
      <c r="S66" s="37"/>
      <c r="T66" s="37"/>
      <c r="U66" s="37"/>
      <c r="V66" s="37"/>
      <c r="W66" s="37"/>
      <c r="X66" s="37"/>
      <c r="Y66" s="37"/>
      <c r="Z66" s="84"/>
      <c r="AA66" s="84"/>
    </row>
    <row r="67" spans="1:27" hidden="1">
      <c r="A67" s="247">
        <v>44369</v>
      </c>
      <c r="B67" s="147" t="s">
        <v>6279</v>
      </c>
      <c r="C67" s="248" t="s">
        <v>6122</v>
      </c>
      <c r="D67" s="186" t="s">
        <v>6325</v>
      </c>
      <c r="E67" s="12"/>
      <c r="F67" s="12"/>
      <c r="G67" s="147">
        <v>5</v>
      </c>
      <c r="H67" s="11" t="s">
        <v>37</v>
      </c>
      <c r="I67" s="11" t="s">
        <v>6308</v>
      </c>
      <c r="J67" s="37"/>
      <c r="K67" s="37"/>
      <c r="L67" s="37"/>
      <c r="M67" s="37"/>
      <c r="N67" s="37"/>
      <c r="O67" s="37"/>
      <c r="P67" s="37"/>
      <c r="Q67" s="37"/>
      <c r="R67" s="37"/>
      <c r="S67" s="37"/>
      <c r="T67" s="37"/>
      <c r="U67" s="37"/>
      <c r="V67" s="37"/>
      <c r="W67" s="37"/>
      <c r="X67" s="37"/>
      <c r="Y67" s="37"/>
      <c r="Z67" s="84"/>
      <c r="AA67" s="84"/>
    </row>
    <row r="68" spans="1:27" hidden="1">
      <c r="A68" s="247">
        <v>44369</v>
      </c>
      <c r="B68" s="248" t="s">
        <v>156</v>
      </c>
      <c r="C68" s="186" t="s">
        <v>6122</v>
      </c>
      <c r="D68" s="252">
        <v>100019891892</v>
      </c>
      <c r="E68" s="12">
        <v>822</v>
      </c>
      <c r="F68" s="147"/>
      <c r="G68" s="11">
        <v>1</v>
      </c>
      <c r="H68" s="11" t="s">
        <v>37</v>
      </c>
      <c r="I68" s="9" t="s">
        <v>6308</v>
      </c>
      <c r="J68" s="37"/>
      <c r="K68" s="37"/>
      <c r="L68" s="37"/>
      <c r="M68" s="37"/>
      <c r="N68" s="37"/>
      <c r="O68" s="37"/>
      <c r="P68" s="37"/>
      <c r="Q68" s="37"/>
      <c r="R68" s="37"/>
      <c r="S68" s="37"/>
      <c r="T68" s="37"/>
      <c r="U68" s="37"/>
      <c r="V68" s="37"/>
      <c r="W68" s="37"/>
      <c r="X68" s="37"/>
      <c r="Y68" s="37"/>
      <c r="Z68" s="84"/>
      <c r="AA68" s="84"/>
    </row>
    <row r="69" spans="1:27" hidden="1">
      <c r="A69" s="247">
        <v>44370</v>
      </c>
      <c r="B69" s="147" t="s">
        <v>6295</v>
      </c>
      <c r="C69" s="248" t="s">
        <v>6326</v>
      </c>
      <c r="D69" s="186"/>
      <c r="E69" s="12"/>
      <c r="F69" s="12"/>
      <c r="G69" s="147">
        <v>5</v>
      </c>
      <c r="H69" s="11" t="s">
        <v>37</v>
      </c>
      <c r="I69" s="11" t="s">
        <v>6327</v>
      </c>
      <c r="J69" s="37"/>
      <c r="K69" s="37"/>
      <c r="L69" s="37"/>
      <c r="M69" s="37"/>
      <c r="N69" s="37"/>
      <c r="O69" s="37"/>
      <c r="P69" s="37"/>
      <c r="Q69" s="37"/>
      <c r="R69" s="37"/>
      <c r="S69" s="37"/>
      <c r="T69" s="37"/>
      <c r="U69" s="37"/>
      <c r="V69" s="37"/>
      <c r="W69" s="37"/>
      <c r="X69" s="37"/>
      <c r="Y69" s="37"/>
      <c r="Z69" s="84"/>
      <c r="AA69" s="84"/>
    </row>
    <row r="70" spans="1:27" hidden="1">
      <c r="A70" s="253">
        <v>44369</v>
      </c>
      <c r="B70" s="254" t="s">
        <v>175</v>
      </c>
      <c r="C70" s="254" t="s">
        <v>6280</v>
      </c>
      <c r="D70" s="255" t="s">
        <v>6005</v>
      </c>
      <c r="E70" s="50">
        <v>2997</v>
      </c>
      <c r="F70" s="50"/>
      <c r="G70" s="50">
        <v>5</v>
      </c>
      <c r="H70" s="11" t="s">
        <v>37</v>
      </c>
      <c r="I70" s="254" t="s">
        <v>6308</v>
      </c>
      <c r="J70" s="50"/>
      <c r="K70" s="50"/>
      <c r="L70" s="50"/>
      <c r="M70" s="50"/>
      <c r="N70" s="50"/>
      <c r="O70" s="50"/>
      <c r="P70" s="50"/>
      <c r="Q70" s="50"/>
      <c r="R70" s="50"/>
      <c r="S70" s="50"/>
      <c r="T70" s="50"/>
      <c r="U70" s="50"/>
      <c r="V70" s="50"/>
      <c r="W70" s="50"/>
      <c r="X70" s="50"/>
      <c r="Y70" s="50"/>
      <c r="Z70" s="153"/>
      <c r="AA70" s="153"/>
    </row>
    <row r="71" spans="1:27" hidden="1">
      <c r="A71" s="253">
        <v>44370</v>
      </c>
      <c r="B71" s="248" t="s">
        <v>146</v>
      </c>
      <c r="C71" s="186"/>
      <c r="D71" s="252"/>
      <c r="E71" s="12"/>
      <c r="F71" s="147"/>
      <c r="G71" s="11">
        <v>25</v>
      </c>
      <c r="H71" s="11" t="s">
        <v>37</v>
      </c>
      <c r="I71" s="9" t="s">
        <v>6328</v>
      </c>
      <c r="J71" s="12"/>
      <c r="K71" s="12"/>
      <c r="L71" s="12"/>
      <c r="M71" s="12"/>
      <c r="N71" s="12"/>
      <c r="O71" s="12"/>
      <c r="P71" s="12"/>
      <c r="Q71" s="12"/>
      <c r="R71" s="12"/>
      <c r="S71" s="12"/>
      <c r="T71" s="12"/>
      <c r="U71" s="12"/>
      <c r="V71" s="12"/>
      <c r="W71" s="12"/>
      <c r="X71" s="12"/>
      <c r="Y71" s="12"/>
      <c r="Z71" s="145"/>
      <c r="AA71" s="145"/>
    </row>
    <row r="72" spans="1:27" hidden="1">
      <c r="A72" s="253">
        <v>44369</v>
      </c>
      <c r="B72" s="248" t="s">
        <v>6295</v>
      </c>
      <c r="C72" s="186" t="s">
        <v>64</v>
      </c>
      <c r="D72" s="252">
        <v>100006520000</v>
      </c>
      <c r="E72" s="12">
        <v>1231.2</v>
      </c>
      <c r="F72" s="147">
        <v>684</v>
      </c>
      <c r="G72" s="11">
        <v>5</v>
      </c>
      <c r="H72" s="11" t="s">
        <v>37</v>
      </c>
      <c r="I72" s="9" t="s">
        <v>6308</v>
      </c>
      <c r="J72" s="12"/>
      <c r="K72" s="12"/>
      <c r="L72" s="12"/>
      <c r="M72" s="12"/>
      <c r="N72" s="12"/>
      <c r="O72" s="12"/>
      <c r="P72" s="12"/>
      <c r="Q72" s="12"/>
      <c r="R72" s="12"/>
      <c r="S72" s="12"/>
      <c r="T72" s="12"/>
      <c r="U72" s="12"/>
      <c r="V72" s="12"/>
      <c r="W72" s="12"/>
      <c r="X72" s="12"/>
      <c r="Y72" s="12"/>
      <c r="Z72" s="145"/>
      <c r="AA72" s="145"/>
    </row>
    <row r="73" spans="1:27" hidden="1">
      <c r="A73" s="253">
        <v>44370</v>
      </c>
      <c r="B73" s="248" t="s">
        <v>281</v>
      </c>
      <c r="C73" s="186"/>
      <c r="D73" s="252"/>
      <c r="E73" s="12"/>
      <c r="F73" s="147"/>
      <c r="G73" s="11">
        <v>5</v>
      </c>
      <c r="H73" s="11" t="s">
        <v>37</v>
      </c>
      <c r="I73" s="9" t="s">
        <v>6324</v>
      </c>
      <c r="J73" s="12"/>
      <c r="K73" s="12"/>
      <c r="L73" s="12"/>
      <c r="M73" s="12"/>
      <c r="N73" s="12"/>
      <c r="O73" s="12"/>
      <c r="P73" s="12"/>
      <c r="Q73" s="12"/>
      <c r="R73" s="12"/>
      <c r="S73" s="12"/>
      <c r="T73" s="12"/>
      <c r="U73" s="12"/>
      <c r="V73" s="12"/>
      <c r="W73" s="12"/>
      <c r="X73" s="12"/>
      <c r="Y73" s="12"/>
      <c r="Z73" s="145"/>
      <c r="AA73" s="145"/>
    </row>
    <row r="74" spans="1:27" hidden="1">
      <c r="A74" s="253">
        <v>44370</v>
      </c>
      <c r="B74" s="248" t="s">
        <v>154</v>
      </c>
      <c r="C74" s="186" t="s">
        <v>6122</v>
      </c>
      <c r="D74" s="256">
        <v>100010318099</v>
      </c>
      <c r="E74" s="12">
        <v>3005</v>
      </c>
      <c r="F74" s="147"/>
      <c r="G74" s="11">
        <v>1</v>
      </c>
      <c r="H74" s="11" t="s">
        <v>37</v>
      </c>
      <c r="I74" s="9" t="s">
        <v>6308</v>
      </c>
      <c r="J74" s="12"/>
      <c r="K74" s="12"/>
      <c r="L74" s="12"/>
      <c r="M74" s="12"/>
      <c r="N74" s="12"/>
      <c r="O74" s="12"/>
      <c r="P74" s="12"/>
      <c r="Q74" s="12"/>
      <c r="R74" s="12"/>
      <c r="S74" s="12"/>
      <c r="T74" s="12"/>
      <c r="U74" s="12"/>
      <c r="V74" s="12"/>
      <c r="W74" s="12"/>
      <c r="X74" s="12"/>
      <c r="Y74" s="12"/>
      <c r="Z74" s="145"/>
      <c r="AA74" s="145"/>
    </row>
    <row r="75" spans="1:27" hidden="1">
      <c r="A75" s="253">
        <v>44365</v>
      </c>
      <c r="B75" s="254" t="s">
        <v>6317</v>
      </c>
      <c r="C75" s="257" t="s">
        <v>64</v>
      </c>
      <c r="D75" s="258">
        <v>2642786583</v>
      </c>
      <c r="E75" s="50">
        <v>3258.72</v>
      </c>
      <c r="F75" s="259">
        <v>910.36</v>
      </c>
      <c r="G75" s="49">
        <v>6</v>
      </c>
      <c r="H75" s="11" t="s">
        <v>37</v>
      </c>
      <c r="I75" s="260" t="s">
        <v>6308</v>
      </c>
      <c r="J75" s="12"/>
      <c r="K75" s="12"/>
      <c r="L75" s="12"/>
      <c r="M75" s="12"/>
      <c r="N75" s="12"/>
      <c r="O75" s="12"/>
      <c r="P75" s="12"/>
      <c r="Q75" s="12"/>
      <c r="R75" s="12"/>
      <c r="S75" s="12"/>
      <c r="T75" s="12"/>
      <c r="U75" s="12"/>
      <c r="V75" s="12"/>
      <c r="W75" s="12"/>
      <c r="X75" s="12"/>
      <c r="Y75" s="12"/>
      <c r="Z75" s="145"/>
      <c r="AA75" s="145"/>
    </row>
    <row r="76" spans="1:27" hidden="1">
      <c r="A76" s="253">
        <v>44370</v>
      </c>
      <c r="B76" s="254" t="s">
        <v>156</v>
      </c>
      <c r="C76" s="257" t="s">
        <v>64</v>
      </c>
      <c r="D76" s="170" t="s">
        <v>6329</v>
      </c>
      <c r="E76" s="50">
        <v>4042</v>
      </c>
      <c r="F76" s="50">
        <v>1512</v>
      </c>
      <c r="G76" s="50">
        <v>1</v>
      </c>
      <c r="H76" s="11" t="s">
        <v>37</v>
      </c>
      <c r="I76" s="260" t="s">
        <v>6308</v>
      </c>
      <c r="J76" s="37"/>
      <c r="K76" s="37"/>
      <c r="L76" s="37"/>
      <c r="M76" s="37"/>
      <c r="N76" s="37"/>
      <c r="O76" s="37"/>
      <c r="P76" s="37"/>
      <c r="Q76" s="37"/>
      <c r="R76" s="37"/>
      <c r="S76" s="37"/>
      <c r="T76" s="37"/>
      <c r="U76" s="37"/>
      <c r="V76" s="37"/>
      <c r="W76" s="37"/>
      <c r="X76" s="37"/>
      <c r="Y76" s="37"/>
      <c r="Z76" s="84"/>
      <c r="AA76" s="84"/>
    </row>
    <row r="77" spans="1:27" hidden="1">
      <c r="A77" s="261">
        <v>44370</v>
      </c>
      <c r="B77" s="248" t="s">
        <v>5487</v>
      </c>
      <c r="C77" s="248" t="s">
        <v>64</v>
      </c>
      <c r="D77" s="249" t="s">
        <v>6330</v>
      </c>
      <c r="E77" s="12">
        <v>12732.68</v>
      </c>
      <c r="F77" s="12">
        <v>7427</v>
      </c>
      <c r="G77" s="12">
        <v>1</v>
      </c>
      <c r="H77" s="11" t="s">
        <v>37</v>
      </c>
      <c r="I77" s="248" t="s">
        <v>6308</v>
      </c>
      <c r="J77" s="37"/>
      <c r="K77" s="37"/>
      <c r="L77" s="37"/>
      <c r="M77" s="37"/>
      <c r="N77" s="37"/>
      <c r="O77" s="37"/>
      <c r="P77" s="37"/>
      <c r="Q77" s="37"/>
      <c r="R77" s="37"/>
      <c r="S77" s="37"/>
      <c r="T77" s="37"/>
      <c r="U77" s="37"/>
      <c r="V77" s="37"/>
      <c r="W77" s="37"/>
      <c r="X77" s="37"/>
      <c r="Y77" s="37"/>
      <c r="Z77" s="84"/>
      <c r="AA77" s="84"/>
    </row>
    <row r="78" spans="1:27" hidden="1">
      <c r="A78" s="247">
        <v>44370</v>
      </c>
      <c r="B78" s="248" t="s">
        <v>156</v>
      </c>
      <c r="C78" s="186" t="s">
        <v>6122</v>
      </c>
      <c r="D78" s="21" t="s">
        <v>6331</v>
      </c>
      <c r="E78" s="12">
        <v>1081</v>
      </c>
      <c r="F78" s="12"/>
      <c r="G78" s="12">
        <v>1</v>
      </c>
      <c r="H78" s="11" t="s">
        <v>37</v>
      </c>
      <c r="I78" s="248" t="s">
        <v>6308</v>
      </c>
      <c r="J78" s="37"/>
      <c r="K78" s="37"/>
      <c r="L78" s="37"/>
      <c r="M78" s="37"/>
      <c r="N78" s="37"/>
      <c r="O78" s="37"/>
      <c r="P78" s="37"/>
      <c r="Q78" s="37"/>
      <c r="R78" s="37"/>
      <c r="S78" s="37"/>
      <c r="T78" s="37"/>
      <c r="U78" s="37"/>
      <c r="V78" s="37"/>
      <c r="W78" s="37"/>
      <c r="X78" s="37"/>
      <c r="Y78" s="37"/>
      <c r="Z78" s="84"/>
      <c r="AA78" s="84"/>
    </row>
    <row r="79" spans="1:27" hidden="1">
      <c r="A79" s="253">
        <v>44370</v>
      </c>
      <c r="B79" s="262" t="s">
        <v>6291</v>
      </c>
      <c r="C79" s="254" t="s">
        <v>6280</v>
      </c>
      <c r="D79" s="263" t="s">
        <v>6332</v>
      </c>
      <c r="E79" s="37">
        <v>2999</v>
      </c>
      <c r="F79" s="37"/>
      <c r="G79" s="37">
        <v>1</v>
      </c>
      <c r="H79" s="11" t="s">
        <v>37</v>
      </c>
      <c r="I79" s="254" t="s">
        <v>6308</v>
      </c>
      <c r="J79" s="37"/>
      <c r="K79" s="37"/>
      <c r="L79" s="37"/>
      <c r="M79" s="37"/>
      <c r="N79" s="37"/>
      <c r="O79" s="37"/>
      <c r="P79" s="37"/>
      <c r="Q79" s="37"/>
      <c r="R79" s="37"/>
      <c r="S79" s="37"/>
      <c r="T79" s="37"/>
      <c r="U79" s="37"/>
      <c r="V79" s="37"/>
      <c r="W79" s="37"/>
      <c r="X79" s="37"/>
      <c r="Y79" s="37"/>
      <c r="Z79" s="84"/>
      <c r="AA79" s="84"/>
    </row>
    <row r="80" spans="1:27" hidden="1">
      <c r="A80" s="247">
        <v>44371</v>
      </c>
      <c r="B80" s="248" t="s">
        <v>175</v>
      </c>
      <c r="C80" s="248" t="s">
        <v>6122</v>
      </c>
      <c r="D80" s="249" t="s">
        <v>6333</v>
      </c>
      <c r="E80" s="12">
        <v>326</v>
      </c>
      <c r="F80" s="12"/>
      <c r="G80" s="12">
        <v>5</v>
      </c>
      <c r="H80" s="11" t="s">
        <v>37</v>
      </c>
      <c r="I80" s="254" t="s">
        <v>6308</v>
      </c>
      <c r="J80" s="12"/>
      <c r="K80" s="12"/>
      <c r="L80" s="12"/>
      <c r="M80" s="12"/>
      <c r="N80" s="12"/>
      <c r="O80" s="12"/>
      <c r="P80" s="12"/>
      <c r="Q80" s="12"/>
      <c r="R80" s="12"/>
      <c r="S80" s="12"/>
      <c r="T80" s="12"/>
      <c r="U80" s="12"/>
      <c r="V80" s="12"/>
      <c r="W80" s="12"/>
      <c r="X80" s="12"/>
      <c r="Y80" s="12"/>
      <c r="Z80" s="145"/>
      <c r="AA80" s="145"/>
    </row>
    <row r="81" spans="1:27" hidden="1">
      <c r="A81" s="247">
        <v>44369</v>
      </c>
      <c r="B81" s="248" t="s">
        <v>146</v>
      </c>
      <c r="C81" s="248" t="s">
        <v>168</v>
      </c>
      <c r="D81" s="249" t="s">
        <v>2890</v>
      </c>
      <c r="E81" s="12">
        <v>43669.99</v>
      </c>
      <c r="F81" s="12"/>
      <c r="G81" s="12">
        <v>11</v>
      </c>
      <c r="H81" s="11" t="s">
        <v>37</v>
      </c>
      <c r="I81" s="254" t="s">
        <v>6308</v>
      </c>
      <c r="J81" s="12"/>
      <c r="K81" s="12"/>
      <c r="L81" s="12"/>
      <c r="M81" s="12"/>
      <c r="N81" s="12"/>
      <c r="O81" s="12"/>
      <c r="P81" s="12"/>
      <c r="Q81" s="12"/>
      <c r="R81" s="12"/>
      <c r="S81" s="12"/>
      <c r="T81" s="12"/>
      <c r="U81" s="12"/>
      <c r="V81" s="12"/>
      <c r="W81" s="12"/>
      <c r="X81" s="12"/>
      <c r="Y81" s="12"/>
      <c r="Z81" s="145"/>
      <c r="AA81" s="145"/>
    </row>
    <row r="82" spans="1:27" hidden="1">
      <c r="A82" s="247">
        <v>44371</v>
      </c>
      <c r="B82" s="248" t="s">
        <v>6295</v>
      </c>
      <c r="C82" s="248" t="s">
        <v>6280</v>
      </c>
      <c r="D82" s="249" t="s">
        <v>4486</v>
      </c>
      <c r="E82" s="12">
        <v>1999</v>
      </c>
      <c r="F82" s="12"/>
      <c r="G82" s="12">
        <v>5</v>
      </c>
      <c r="H82" s="11" t="s">
        <v>37</v>
      </c>
      <c r="I82" s="248" t="s">
        <v>6308</v>
      </c>
      <c r="J82" s="12"/>
      <c r="K82" s="12"/>
      <c r="L82" s="12"/>
      <c r="M82" s="12"/>
      <c r="N82" s="12"/>
      <c r="O82" s="12"/>
      <c r="P82" s="12"/>
      <c r="Q82" s="12"/>
      <c r="R82" s="12"/>
      <c r="S82" s="12"/>
      <c r="T82" s="12"/>
      <c r="U82" s="12"/>
      <c r="V82" s="12"/>
      <c r="W82" s="12"/>
      <c r="X82" s="12"/>
      <c r="Y82" s="12"/>
      <c r="Z82" s="145"/>
      <c r="AA82" s="145"/>
    </row>
    <row r="83" spans="1:27" hidden="1">
      <c r="A83" s="247">
        <v>44372</v>
      </c>
      <c r="B83" s="248" t="s">
        <v>146</v>
      </c>
      <c r="C83" s="248" t="s">
        <v>168</v>
      </c>
      <c r="D83" s="12">
        <v>30119947</v>
      </c>
      <c r="E83" s="12">
        <v>96000</v>
      </c>
      <c r="F83" s="12"/>
      <c r="G83" s="12">
        <v>1</v>
      </c>
      <c r="H83" s="11" t="s">
        <v>37</v>
      </c>
      <c r="I83" s="248" t="s">
        <v>6308</v>
      </c>
      <c r="J83" s="12"/>
      <c r="K83" s="12"/>
      <c r="L83" s="12"/>
      <c r="M83" s="12"/>
      <c r="N83" s="12"/>
      <c r="O83" s="12"/>
      <c r="P83" s="12"/>
      <c r="Q83" s="12"/>
      <c r="R83" s="12"/>
      <c r="S83" s="12"/>
      <c r="T83" s="12"/>
      <c r="U83" s="12"/>
      <c r="V83" s="12"/>
      <c r="W83" s="12"/>
      <c r="X83" s="12"/>
      <c r="Y83" s="12"/>
      <c r="Z83" s="145"/>
      <c r="AA83" s="145"/>
    </row>
    <row r="84" spans="1:27" hidden="1">
      <c r="A84" s="247">
        <v>44373</v>
      </c>
      <c r="B84" s="248" t="s">
        <v>6295</v>
      </c>
      <c r="C84" s="248" t="s">
        <v>6280</v>
      </c>
      <c r="D84" s="249" t="s">
        <v>6334</v>
      </c>
      <c r="E84" s="12">
        <v>999</v>
      </c>
      <c r="F84" s="12"/>
      <c r="G84" s="12">
        <v>50</v>
      </c>
      <c r="H84" s="11" t="s">
        <v>37</v>
      </c>
      <c r="I84" s="248" t="s">
        <v>6308</v>
      </c>
      <c r="J84" s="12"/>
      <c r="K84" s="12"/>
      <c r="L84" s="12"/>
      <c r="M84" s="12"/>
      <c r="N84" s="12"/>
      <c r="O84" s="12"/>
      <c r="P84" s="12"/>
      <c r="Q84" s="12"/>
      <c r="R84" s="12"/>
      <c r="S84" s="12"/>
      <c r="T84" s="12"/>
      <c r="U84" s="12"/>
      <c r="V84" s="12"/>
      <c r="W84" s="12"/>
      <c r="X84" s="12"/>
      <c r="Y84" s="12"/>
      <c r="Z84" s="145"/>
      <c r="AA84" s="145"/>
    </row>
    <row r="85" spans="1:27" hidden="1">
      <c r="A85" s="247">
        <v>44373</v>
      </c>
      <c r="B85" s="248" t="s">
        <v>175</v>
      </c>
      <c r="C85" s="248" t="s">
        <v>168</v>
      </c>
      <c r="D85" s="249" t="s">
        <v>6333</v>
      </c>
      <c r="E85" s="12">
        <v>3500</v>
      </c>
      <c r="F85" s="12"/>
      <c r="G85" s="12">
        <v>1</v>
      </c>
      <c r="H85" s="11" t="s">
        <v>37</v>
      </c>
      <c r="I85" s="248" t="s">
        <v>6308</v>
      </c>
      <c r="J85" s="12"/>
      <c r="K85" s="12"/>
      <c r="L85" s="12"/>
      <c r="M85" s="12"/>
      <c r="N85" s="12"/>
      <c r="O85" s="12"/>
      <c r="P85" s="12"/>
      <c r="Q85" s="12"/>
      <c r="R85" s="12"/>
      <c r="S85" s="12"/>
      <c r="T85" s="12"/>
      <c r="U85" s="12"/>
      <c r="V85" s="12"/>
      <c r="W85" s="12"/>
      <c r="X85" s="12"/>
      <c r="Y85" s="12"/>
      <c r="Z85" s="145"/>
      <c r="AA85" s="145"/>
    </row>
    <row r="86" spans="1:27" hidden="1">
      <c r="A86" s="247">
        <v>44373</v>
      </c>
      <c r="B86" s="248" t="s">
        <v>6295</v>
      </c>
      <c r="C86" s="248" t="s">
        <v>6280</v>
      </c>
      <c r="D86" s="249" t="s">
        <v>6335</v>
      </c>
      <c r="E86" s="12">
        <v>999</v>
      </c>
      <c r="F86" s="12"/>
      <c r="G86" s="12">
        <v>5</v>
      </c>
      <c r="H86" s="11" t="s">
        <v>37</v>
      </c>
      <c r="I86" s="248" t="s">
        <v>6308</v>
      </c>
      <c r="J86" s="12"/>
      <c r="K86" s="12"/>
      <c r="L86" s="12"/>
      <c r="M86" s="12"/>
      <c r="N86" s="12"/>
      <c r="O86" s="12"/>
      <c r="P86" s="12"/>
      <c r="Q86" s="12"/>
      <c r="R86" s="12"/>
      <c r="S86" s="12"/>
      <c r="T86" s="12"/>
      <c r="U86" s="12"/>
      <c r="V86" s="12"/>
      <c r="W86" s="12"/>
      <c r="X86" s="12"/>
      <c r="Y86" s="12"/>
      <c r="Z86" s="145"/>
      <c r="AA86" s="145"/>
    </row>
    <row r="87" spans="1:27" hidden="1">
      <c r="A87" s="247">
        <v>44373</v>
      </c>
      <c r="B87" s="248" t="s">
        <v>281</v>
      </c>
      <c r="C87" s="248" t="s">
        <v>168</v>
      </c>
      <c r="D87" s="249" t="s">
        <v>6044</v>
      </c>
      <c r="E87" s="12">
        <v>4200</v>
      </c>
      <c r="F87" s="12"/>
      <c r="G87" s="12">
        <v>5</v>
      </c>
      <c r="H87" s="11" t="s">
        <v>37</v>
      </c>
      <c r="I87" s="248" t="s">
        <v>6308</v>
      </c>
      <c r="J87" s="12"/>
      <c r="K87" s="12"/>
      <c r="L87" s="12"/>
      <c r="M87" s="12"/>
      <c r="N87" s="12"/>
      <c r="O87" s="12"/>
      <c r="P87" s="12"/>
      <c r="Q87" s="12"/>
      <c r="R87" s="12"/>
      <c r="S87" s="12"/>
      <c r="T87" s="12"/>
      <c r="U87" s="12"/>
      <c r="V87" s="12"/>
      <c r="W87" s="12"/>
      <c r="X87" s="12"/>
      <c r="Y87" s="12"/>
      <c r="Z87" s="145"/>
      <c r="AA87" s="145"/>
    </row>
    <row r="88" spans="1:27" hidden="1">
      <c r="A88" s="247">
        <v>44375</v>
      </c>
      <c r="B88" s="248" t="s">
        <v>175</v>
      </c>
      <c r="C88" s="248" t="s">
        <v>64</v>
      </c>
      <c r="D88" s="249" t="s">
        <v>6336</v>
      </c>
      <c r="E88" s="12">
        <v>832.8</v>
      </c>
      <c r="F88" s="12">
        <v>397.8</v>
      </c>
      <c r="G88" s="12">
        <v>5</v>
      </c>
      <c r="H88" s="11" t="s">
        <v>37</v>
      </c>
      <c r="I88" s="248" t="s">
        <v>6308</v>
      </c>
      <c r="J88" s="12"/>
      <c r="K88" s="12"/>
      <c r="L88" s="12"/>
      <c r="M88" s="12"/>
      <c r="N88" s="12"/>
      <c r="O88" s="12"/>
      <c r="P88" s="12"/>
      <c r="Q88" s="12"/>
      <c r="R88" s="12"/>
      <c r="S88" s="12"/>
      <c r="T88" s="12"/>
      <c r="U88" s="12"/>
      <c r="V88" s="12"/>
      <c r="W88" s="12"/>
      <c r="X88" s="12"/>
      <c r="Y88" s="12"/>
      <c r="Z88" s="145"/>
      <c r="AA88" s="145"/>
    </row>
    <row r="89" spans="1:27" hidden="1">
      <c r="A89" s="247">
        <v>44375</v>
      </c>
      <c r="B89" s="248" t="s">
        <v>6317</v>
      </c>
      <c r="C89" s="248" t="s">
        <v>64</v>
      </c>
      <c r="D89" s="73" t="s">
        <v>6337</v>
      </c>
      <c r="E89" s="12">
        <v>652.38</v>
      </c>
      <c r="F89" s="12">
        <v>82.88</v>
      </c>
      <c r="G89" s="12">
        <v>1</v>
      </c>
      <c r="H89" s="11" t="s">
        <v>37</v>
      </c>
      <c r="I89" s="248" t="s">
        <v>6308</v>
      </c>
      <c r="J89" s="12"/>
      <c r="K89" s="12"/>
      <c r="L89" s="12"/>
      <c r="M89" s="12"/>
      <c r="N89" s="12"/>
      <c r="O89" s="12"/>
      <c r="P89" s="12"/>
      <c r="Q89" s="12"/>
      <c r="R89" s="12"/>
      <c r="S89" s="12"/>
      <c r="T89" s="12"/>
      <c r="U89" s="12"/>
      <c r="V89" s="12"/>
      <c r="W89" s="12"/>
      <c r="X89" s="12"/>
      <c r="Y89" s="12"/>
      <c r="Z89" s="145"/>
      <c r="AA89" s="145"/>
    </row>
    <row r="90" spans="1:27">
      <c r="A90" s="247">
        <v>44375</v>
      </c>
      <c r="B90" s="248" t="s">
        <v>6281</v>
      </c>
      <c r="C90" s="248" t="s">
        <v>64</v>
      </c>
      <c r="D90" s="249" t="s">
        <v>2997</v>
      </c>
      <c r="E90" s="12">
        <v>39487</v>
      </c>
      <c r="F90" s="12">
        <v>32183</v>
      </c>
      <c r="G90" s="12"/>
      <c r="H90" s="11" t="s">
        <v>35</v>
      </c>
      <c r="I90" s="248" t="s">
        <v>6308</v>
      </c>
      <c r="J90" s="12"/>
      <c r="K90" s="12"/>
      <c r="L90" s="12"/>
      <c r="M90" s="12"/>
      <c r="N90" s="12"/>
      <c r="O90" s="12"/>
      <c r="P90" s="12"/>
      <c r="Q90" s="12"/>
      <c r="R90" s="12"/>
      <c r="S90" s="12"/>
      <c r="T90" s="12"/>
      <c r="U90" s="12"/>
      <c r="V90" s="12"/>
      <c r="W90" s="12"/>
      <c r="X90" s="12"/>
      <c r="Y90" s="12"/>
      <c r="Z90" s="145"/>
      <c r="AA90" s="145"/>
    </row>
    <row r="91" spans="1:27" hidden="1">
      <c r="A91" s="247">
        <v>44376</v>
      </c>
      <c r="B91" s="248" t="s">
        <v>175</v>
      </c>
      <c r="C91" s="248" t="s">
        <v>6122</v>
      </c>
      <c r="D91" s="249" t="s">
        <v>6338</v>
      </c>
      <c r="E91" s="12">
        <v>3.57</v>
      </c>
      <c r="F91" s="12"/>
      <c r="G91" s="12">
        <v>5</v>
      </c>
      <c r="H91" s="11" t="s">
        <v>37</v>
      </c>
      <c r="I91" s="248" t="s">
        <v>6308</v>
      </c>
      <c r="J91" s="12"/>
      <c r="K91" s="12"/>
      <c r="L91" s="12"/>
      <c r="M91" s="12"/>
      <c r="N91" s="12"/>
      <c r="O91" s="12"/>
      <c r="P91" s="12"/>
      <c r="Q91" s="12"/>
      <c r="R91" s="12"/>
      <c r="S91" s="12"/>
      <c r="T91" s="12"/>
      <c r="U91" s="12"/>
      <c r="V91" s="12"/>
      <c r="W91" s="12"/>
      <c r="X91" s="12"/>
      <c r="Y91" s="12"/>
      <c r="Z91" s="145"/>
      <c r="AA91" s="145"/>
    </row>
    <row r="92" spans="1:27" hidden="1">
      <c r="A92" s="247">
        <v>44376</v>
      </c>
      <c r="B92" s="248" t="s">
        <v>175</v>
      </c>
      <c r="C92" s="248" t="s">
        <v>64</v>
      </c>
      <c r="D92" s="249" t="s">
        <v>6339</v>
      </c>
      <c r="E92" s="12">
        <v>250</v>
      </c>
      <c r="F92" s="12">
        <v>187</v>
      </c>
      <c r="G92" s="12">
        <v>5</v>
      </c>
      <c r="H92" s="11" t="s">
        <v>37</v>
      </c>
      <c r="I92" s="248" t="s">
        <v>6308</v>
      </c>
      <c r="J92" s="12"/>
      <c r="K92" s="12"/>
      <c r="L92" s="12"/>
      <c r="M92" s="12"/>
      <c r="N92" s="12"/>
      <c r="O92" s="12"/>
      <c r="P92" s="12"/>
      <c r="Q92" s="12"/>
      <c r="R92" s="12"/>
      <c r="S92" s="12"/>
      <c r="T92" s="12"/>
      <c r="U92" s="12"/>
      <c r="V92" s="12"/>
      <c r="W92" s="12"/>
      <c r="X92" s="12"/>
      <c r="Y92" s="12"/>
      <c r="Z92" s="145"/>
      <c r="AA92" s="145"/>
    </row>
    <row r="93" spans="1:27" hidden="1">
      <c r="A93" s="247">
        <v>44376</v>
      </c>
      <c r="B93" s="248" t="s">
        <v>281</v>
      </c>
      <c r="C93" s="248" t="s">
        <v>168</v>
      </c>
      <c r="D93" s="249" t="s">
        <v>6340</v>
      </c>
      <c r="E93" s="12">
        <v>700</v>
      </c>
      <c r="F93" s="12">
        <v>230</v>
      </c>
      <c r="G93" s="12">
        <v>5</v>
      </c>
      <c r="H93" s="11" t="s">
        <v>37</v>
      </c>
      <c r="I93" s="248" t="s">
        <v>6308</v>
      </c>
      <c r="J93" s="12"/>
      <c r="K93" s="12"/>
      <c r="L93" s="12"/>
      <c r="M93" s="12"/>
      <c r="N93" s="12"/>
      <c r="O93" s="12"/>
      <c r="P93" s="12"/>
      <c r="Q93" s="12"/>
      <c r="R93" s="12"/>
      <c r="S93" s="12"/>
      <c r="T93" s="12"/>
      <c r="U93" s="12"/>
      <c r="V93" s="12"/>
      <c r="W93" s="12"/>
      <c r="X93" s="12"/>
      <c r="Y93" s="12"/>
      <c r="Z93" s="145"/>
      <c r="AA93" s="145"/>
    </row>
    <row r="94" spans="1:27" hidden="1">
      <c r="A94" s="247">
        <v>44376</v>
      </c>
      <c r="B94" s="248" t="s">
        <v>146</v>
      </c>
      <c r="C94" s="248" t="s">
        <v>6122</v>
      </c>
      <c r="D94" s="249" t="s">
        <v>5135</v>
      </c>
      <c r="E94" s="12">
        <v>3150</v>
      </c>
      <c r="F94" s="12"/>
      <c r="G94" s="12">
        <v>5</v>
      </c>
      <c r="H94" s="11" t="s">
        <v>37</v>
      </c>
      <c r="I94" s="248" t="s">
        <v>6308</v>
      </c>
      <c r="J94" s="12"/>
      <c r="K94" s="12"/>
      <c r="L94" s="12"/>
      <c r="M94" s="12"/>
      <c r="N94" s="12"/>
      <c r="O94" s="12"/>
      <c r="P94" s="12"/>
      <c r="Q94" s="12"/>
      <c r="R94" s="12"/>
      <c r="S94" s="12"/>
      <c r="T94" s="12"/>
      <c r="U94" s="12"/>
      <c r="V94" s="12"/>
      <c r="W94" s="12"/>
      <c r="X94" s="12"/>
      <c r="Y94" s="12"/>
      <c r="Z94" s="145"/>
      <c r="AA94" s="145"/>
    </row>
    <row r="95" spans="1:27" hidden="1">
      <c r="A95" s="247">
        <v>44376</v>
      </c>
      <c r="B95" s="248" t="s">
        <v>146</v>
      </c>
      <c r="C95" s="248" t="s">
        <v>6122</v>
      </c>
      <c r="D95" s="249" t="s">
        <v>6341</v>
      </c>
      <c r="E95" s="12">
        <v>234.21</v>
      </c>
      <c r="F95" s="12"/>
      <c r="G95" s="12">
        <v>5</v>
      </c>
      <c r="H95" s="11" t="s">
        <v>37</v>
      </c>
      <c r="I95" s="248" t="s">
        <v>6308</v>
      </c>
      <c r="J95" s="12"/>
      <c r="K95" s="12"/>
      <c r="L95" s="12"/>
      <c r="M95" s="12"/>
      <c r="N95" s="12"/>
      <c r="O95" s="12"/>
      <c r="P95" s="12"/>
      <c r="Q95" s="12"/>
      <c r="R95" s="12"/>
      <c r="S95" s="12"/>
      <c r="T95" s="12"/>
      <c r="U95" s="12"/>
      <c r="V95" s="12"/>
      <c r="W95" s="12"/>
      <c r="X95" s="12"/>
      <c r="Y95" s="12"/>
      <c r="Z95" s="145"/>
      <c r="AA95" s="145"/>
    </row>
    <row r="96" spans="1:27" hidden="1">
      <c r="A96" s="247">
        <v>44377</v>
      </c>
      <c r="B96" s="248" t="s">
        <v>6302</v>
      </c>
      <c r="C96" s="248" t="s">
        <v>6122</v>
      </c>
      <c r="D96" s="249" t="s">
        <v>6342</v>
      </c>
      <c r="E96" s="12">
        <v>4800</v>
      </c>
      <c r="F96" s="12">
        <v>4800</v>
      </c>
      <c r="G96" s="12">
        <v>50</v>
      </c>
      <c r="H96" s="11" t="s">
        <v>37</v>
      </c>
      <c r="I96" s="248" t="s">
        <v>6308</v>
      </c>
      <c r="J96" s="12"/>
      <c r="K96" s="12"/>
      <c r="L96" s="12"/>
      <c r="M96" s="12"/>
      <c r="N96" s="12"/>
      <c r="O96" s="12"/>
      <c r="P96" s="12"/>
      <c r="Q96" s="12"/>
      <c r="R96" s="12"/>
      <c r="S96" s="12"/>
      <c r="T96" s="12"/>
      <c r="U96" s="12"/>
      <c r="V96" s="12"/>
      <c r="W96" s="12"/>
      <c r="X96" s="12"/>
      <c r="Y96" s="12"/>
      <c r="Z96" s="145"/>
      <c r="AA96" s="145"/>
    </row>
    <row r="97" spans="1:27" hidden="1">
      <c r="A97" s="247">
        <v>44377</v>
      </c>
      <c r="B97" s="248" t="s">
        <v>6317</v>
      </c>
      <c r="C97" s="262" t="s">
        <v>64</v>
      </c>
      <c r="D97" s="73" t="s">
        <v>6343</v>
      </c>
      <c r="E97" s="37">
        <v>1700</v>
      </c>
      <c r="F97" s="37">
        <v>1340</v>
      </c>
      <c r="G97" s="37">
        <v>5</v>
      </c>
      <c r="H97" s="11" t="s">
        <v>37</v>
      </c>
      <c r="I97" s="262" t="s">
        <v>6308</v>
      </c>
      <c r="J97" s="37"/>
      <c r="K97" s="37"/>
      <c r="L97" s="37"/>
      <c r="M97" s="37"/>
      <c r="N97" s="37"/>
      <c r="O97" s="37"/>
      <c r="P97" s="37"/>
      <c r="Q97" s="37"/>
      <c r="R97" s="37"/>
      <c r="S97" s="37"/>
      <c r="T97" s="37"/>
      <c r="U97" s="37"/>
      <c r="V97" s="37"/>
      <c r="W97" s="37"/>
      <c r="X97" s="37"/>
      <c r="Y97" s="37"/>
      <c r="Z97" s="84"/>
      <c r="AA97" s="84"/>
    </row>
    <row r="98" spans="1:27" hidden="1">
      <c r="A98" s="247">
        <v>44377</v>
      </c>
      <c r="B98" s="248" t="s">
        <v>6317</v>
      </c>
      <c r="C98" s="262" t="s">
        <v>64</v>
      </c>
      <c r="D98" s="73" t="s">
        <v>6344</v>
      </c>
      <c r="E98" s="37">
        <v>552.78</v>
      </c>
      <c r="F98" s="37">
        <v>386.28</v>
      </c>
      <c r="G98" s="37">
        <v>50</v>
      </c>
      <c r="H98" s="11" t="s">
        <v>37</v>
      </c>
      <c r="I98" s="262" t="s">
        <v>6308</v>
      </c>
      <c r="J98" s="37"/>
      <c r="K98" s="37"/>
      <c r="L98" s="37"/>
      <c r="M98" s="37"/>
      <c r="N98" s="37"/>
      <c r="O98" s="37"/>
      <c r="P98" s="37"/>
      <c r="Q98" s="37"/>
      <c r="R98" s="37"/>
      <c r="S98" s="37"/>
      <c r="T98" s="37"/>
      <c r="U98" s="37"/>
      <c r="V98" s="37"/>
      <c r="W98" s="37"/>
      <c r="X98" s="37"/>
      <c r="Y98" s="37"/>
      <c r="Z98" s="84"/>
      <c r="AA98" s="84"/>
    </row>
    <row r="99" spans="1:27" hidden="1">
      <c r="A99" s="247">
        <v>44377</v>
      </c>
      <c r="B99" s="262" t="s">
        <v>146</v>
      </c>
      <c r="C99" s="262" t="s">
        <v>6280</v>
      </c>
      <c r="D99" s="264" t="s">
        <v>6345</v>
      </c>
      <c r="E99" s="37">
        <v>999</v>
      </c>
      <c r="F99" s="37"/>
      <c r="G99" s="37">
        <v>5</v>
      </c>
      <c r="H99" s="11" t="s">
        <v>37</v>
      </c>
      <c r="I99" s="262" t="s">
        <v>6308</v>
      </c>
      <c r="J99" s="37"/>
      <c r="K99" s="37"/>
      <c r="L99" s="37"/>
      <c r="M99" s="37"/>
      <c r="N99" s="37"/>
      <c r="O99" s="37"/>
      <c r="P99" s="37"/>
      <c r="Q99" s="37"/>
      <c r="R99" s="37"/>
      <c r="S99" s="37"/>
      <c r="T99" s="37"/>
      <c r="U99" s="37"/>
      <c r="V99" s="37"/>
      <c r="W99" s="37"/>
      <c r="X99" s="37"/>
      <c r="Y99" s="37"/>
      <c r="Z99" s="84"/>
      <c r="AA99" s="84"/>
    </row>
    <row r="100" spans="1:27">
      <c r="A100" s="265">
        <v>44377</v>
      </c>
      <c r="B100" s="262" t="s">
        <v>154</v>
      </c>
      <c r="C100" s="262" t="s">
        <v>168</v>
      </c>
      <c r="D100" s="37">
        <v>46914096</v>
      </c>
      <c r="E100" s="37">
        <v>15036</v>
      </c>
      <c r="F100" s="37"/>
      <c r="G100" s="37">
        <v>5</v>
      </c>
      <c r="H100" s="11" t="s">
        <v>35</v>
      </c>
      <c r="I100" s="248" t="s">
        <v>6308</v>
      </c>
      <c r="J100" s="37"/>
      <c r="K100" s="37"/>
      <c r="L100" s="37"/>
      <c r="M100" s="37"/>
      <c r="N100" s="37"/>
      <c r="O100" s="37"/>
      <c r="P100" s="37"/>
      <c r="Q100" s="37"/>
      <c r="R100" s="37"/>
      <c r="S100" s="37"/>
      <c r="T100" s="37"/>
      <c r="U100" s="37"/>
      <c r="V100" s="37"/>
      <c r="W100" s="37"/>
      <c r="X100" s="37"/>
      <c r="Y100" s="37"/>
      <c r="Z100" s="84"/>
      <c r="AA100" s="84"/>
    </row>
    <row r="101" spans="1:27">
      <c r="A101" s="265">
        <v>44377</v>
      </c>
      <c r="B101" s="262" t="s">
        <v>154</v>
      </c>
      <c r="C101" s="262" t="s">
        <v>168</v>
      </c>
      <c r="D101" s="264" t="s">
        <v>6346</v>
      </c>
      <c r="E101" s="76">
        <v>15036</v>
      </c>
      <c r="F101" s="37"/>
      <c r="G101" s="37">
        <v>5</v>
      </c>
      <c r="H101" s="11" t="s">
        <v>35</v>
      </c>
      <c r="I101" s="248" t="s">
        <v>6308</v>
      </c>
      <c r="J101" s="37"/>
      <c r="K101" s="37"/>
      <c r="L101" s="37"/>
      <c r="M101" s="37"/>
      <c r="N101" s="37"/>
      <c r="O101" s="37"/>
      <c r="P101" s="37"/>
      <c r="Q101" s="37"/>
      <c r="R101" s="37"/>
      <c r="S101" s="37"/>
      <c r="T101" s="37"/>
      <c r="U101" s="37"/>
      <c r="V101" s="37"/>
      <c r="W101" s="37"/>
      <c r="X101" s="37"/>
      <c r="Y101" s="37"/>
      <c r="Z101" s="84"/>
      <c r="AA101" s="84"/>
    </row>
    <row r="102" spans="1:27">
      <c r="A102" s="265">
        <v>44377</v>
      </c>
      <c r="B102" s="262" t="s">
        <v>154</v>
      </c>
      <c r="C102" s="262" t="s">
        <v>213</v>
      </c>
      <c r="D102" s="264" t="s">
        <v>6347</v>
      </c>
      <c r="E102" s="37">
        <v>10069</v>
      </c>
      <c r="F102" s="37"/>
      <c r="G102" s="37">
        <v>1</v>
      </c>
      <c r="H102" s="11" t="s">
        <v>35</v>
      </c>
      <c r="I102" s="248" t="s">
        <v>6308</v>
      </c>
      <c r="J102" s="37"/>
      <c r="K102" s="37"/>
      <c r="L102" s="37"/>
      <c r="M102" s="37"/>
      <c r="N102" s="37"/>
      <c r="O102" s="37"/>
      <c r="P102" s="37"/>
      <c r="Q102" s="37"/>
      <c r="R102" s="37"/>
      <c r="S102" s="37"/>
      <c r="T102" s="37"/>
      <c r="U102" s="37"/>
      <c r="V102" s="37"/>
      <c r="W102" s="37"/>
      <c r="X102" s="37"/>
      <c r="Y102" s="37"/>
      <c r="Z102" s="84"/>
      <c r="AA102" s="84"/>
    </row>
    <row r="103" spans="1:27">
      <c r="A103" s="265">
        <v>44377</v>
      </c>
      <c r="B103" s="262" t="s">
        <v>175</v>
      </c>
      <c r="C103" s="262" t="s">
        <v>64</v>
      </c>
      <c r="D103" s="264" t="s">
        <v>5928</v>
      </c>
      <c r="E103" s="37">
        <v>972</v>
      </c>
      <c r="F103" s="37">
        <v>673</v>
      </c>
      <c r="G103" s="37"/>
      <c r="H103" s="37"/>
      <c r="I103" s="248" t="s">
        <v>6308</v>
      </c>
      <c r="J103" s="37"/>
      <c r="K103" s="37"/>
      <c r="L103" s="37"/>
      <c r="M103" s="37"/>
      <c r="N103" s="37"/>
      <c r="O103" s="37"/>
      <c r="P103" s="37"/>
      <c r="Q103" s="37"/>
      <c r="R103" s="37"/>
      <c r="S103" s="37"/>
      <c r="T103" s="37"/>
      <c r="U103" s="37"/>
      <c r="V103" s="37"/>
      <c r="W103" s="37"/>
      <c r="X103" s="37"/>
      <c r="Y103" s="37"/>
      <c r="Z103" s="84"/>
      <c r="AA103" s="84"/>
    </row>
    <row r="104" spans="1:27">
      <c r="A104" s="265">
        <v>44378</v>
      </c>
      <c r="B104" s="262" t="s">
        <v>6295</v>
      </c>
      <c r="C104" s="262" t="s">
        <v>64</v>
      </c>
      <c r="D104" s="264" t="s">
        <v>6348</v>
      </c>
      <c r="E104" s="37">
        <v>974</v>
      </c>
      <c r="F104" s="37">
        <v>566</v>
      </c>
      <c r="G104" s="37"/>
      <c r="H104" s="37"/>
      <c r="I104" s="37"/>
      <c r="J104" s="37"/>
      <c r="K104" s="37"/>
      <c r="L104" s="37"/>
      <c r="M104" s="37"/>
      <c r="N104" s="37"/>
      <c r="O104" s="37"/>
      <c r="P104" s="37"/>
      <c r="Q104" s="37"/>
      <c r="R104" s="37"/>
      <c r="S104" s="37"/>
      <c r="T104" s="37"/>
      <c r="U104" s="37"/>
      <c r="V104" s="37"/>
      <c r="W104" s="37"/>
      <c r="X104" s="37"/>
      <c r="Y104" s="37"/>
      <c r="Z104" s="84"/>
      <c r="AA104" s="84"/>
    </row>
    <row r="105" spans="1:27">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84"/>
      <c r="AA105" s="84"/>
    </row>
    <row r="106" spans="1:27">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84"/>
      <c r="AA106" s="84"/>
    </row>
    <row r="107" spans="1:27">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84"/>
      <c r="AA107" s="84"/>
    </row>
    <row r="108" spans="1:27">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84"/>
      <c r="AA108" s="84"/>
    </row>
    <row r="109" spans="1:27">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84"/>
      <c r="AA109" s="84"/>
    </row>
    <row r="110" spans="1:27">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84"/>
      <c r="AA110" s="84"/>
    </row>
    <row r="111" spans="1:27">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84"/>
      <c r="AA111" s="84"/>
    </row>
    <row r="112" spans="1:27">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84"/>
      <c r="AA112" s="84"/>
    </row>
    <row r="113" spans="1:27">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84"/>
      <c r="AA113" s="84"/>
    </row>
    <row r="114" spans="1:27">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84"/>
      <c r="AA114" s="84"/>
    </row>
    <row r="115" spans="1:27">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84"/>
      <c r="AA115" s="84"/>
    </row>
    <row r="116" spans="1:27">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84"/>
      <c r="AA116" s="84"/>
    </row>
    <row r="117" spans="1:27">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84"/>
      <c r="AA117" s="84"/>
    </row>
    <row r="118" spans="1:27">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84"/>
      <c r="AA118" s="84"/>
    </row>
    <row r="119" spans="1:27">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84"/>
      <c r="AA119" s="84"/>
    </row>
    <row r="120" spans="1:27">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84"/>
      <c r="AA120" s="84"/>
    </row>
    <row r="121" spans="1:27">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84"/>
      <c r="AA121" s="84"/>
    </row>
    <row r="122" spans="1:27">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84"/>
      <c r="AA122" s="84"/>
    </row>
    <row r="123" spans="1:27">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84"/>
      <c r="AA123" s="84"/>
    </row>
    <row r="124" spans="1:27">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84"/>
      <c r="AA124" s="84"/>
    </row>
    <row r="125" spans="1:27">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84"/>
      <c r="AA125" s="84"/>
    </row>
    <row r="126" spans="1:27">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84"/>
      <c r="AA126" s="84"/>
    </row>
    <row r="127" spans="1:27">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84"/>
      <c r="AA127" s="84"/>
    </row>
    <row r="128" spans="1:27">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84"/>
      <c r="AA128" s="84"/>
    </row>
    <row r="129" spans="1:27">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84"/>
      <c r="AA129" s="84"/>
    </row>
    <row r="130" spans="1:27">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84"/>
      <c r="AA130" s="84"/>
    </row>
    <row r="131" spans="1:27">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84"/>
      <c r="AA131" s="84"/>
    </row>
    <row r="132" spans="1:27">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84"/>
      <c r="AA132" s="84"/>
    </row>
    <row r="133" spans="1:27">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84"/>
      <c r="AA133" s="84"/>
    </row>
    <row r="134" spans="1:27">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84"/>
      <c r="AA134" s="84"/>
    </row>
    <row r="135" spans="1:27">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84"/>
      <c r="AA135" s="84"/>
    </row>
    <row r="136" spans="1:27">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84"/>
      <c r="AA136" s="84"/>
    </row>
    <row r="137" spans="1:27">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84"/>
      <c r="AA137" s="84"/>
    </row>
    <row r="138" spans="1:27">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84"/>
      <c r="AA138" s="84"/>
    </row>
    <row r="139" spans="1:27">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84"/>
      <c r="AA139" s="84"/>
    </row>
    <row r="140" spans="1:27">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84"/>
      <c r="AA140" s="84"/>
    </row>
    <row r="141" spans="1:27">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84"/>
      <c r="AA141" s="84"/>
    </row>
    <row r="142" spans="1:27">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84"/>
      <c r="AA142" s="84"/>
    </row>
    <row r="143" spans="1:27">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84"/>
      <c r="AA143" s="84"/>
    </row>
    <row r="144" spans="1:27">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84"/>
      <c r="AA144" s="84"/>
    </row>
    <row r="145" spans="1:27">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84"/>
      <c r="AA145" s="84"/>
    </row>
    <row r="146" spans="1:27">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84"/>
      <c r="AA146" s="84"/>
    </row>
    <row r="147" spans="1:27">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84"/>
      <c r="AA147" s="84"/>
    </row>
    <row r="148" spans="1:27">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84"/>
      <c r="AA148" s="84"/>
    </row>
    <row r="149" spans="1:27">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84"/>
      <c r="AA149" s="84"/>
    </row>
    <row r="150" spans="1:27">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84"/>
      <c r="AA150" s="84"/>
    </row>
    <row r="151" spans="1:27">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84"/>
      <c r="AA151" s="84"/>
    </row>
    <row r="152" spans="1:27">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84"/>
      <c r="AA152" s="84"/>
    </row>
    <row r="153" spans="1:27">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84"/>
      <c r="AA153" s="84"/>
    </row>
    <row r="154" spans="1:27">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84"/>
      <c r="AA154" s="84"/>
    </row>
    <row r="155" spans="1:27">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84"/>
      <c r="AA155" s="84"/>
    </row>
    <row r="156" spans="1:27">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84"/>
      <c r="AA156" s="84"/>
    </row>
    <row r="157" spans="1:27">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84"/>
      <c r="AA157" s="84"/>
    </row>
    <row r="158" spans="1:27">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84"/>
      <c r="AA158" s="84"/>
    </row>
    <row r="159" spans="1:27">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84"/>
      <c r="AA159" s="84"/>
    </row>
    <row r="160" spans="1:27">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84"/>
      <c r="AA160" s="84"/>
    </row>
    <row r="161" spans="1:27">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84"/>
      <c r="AA161" s="84"/>
    </row>
    <row r="162" spans="1:27">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84"/>
      <c r="AA162" s="84"/>
    </row>
    <row r="163" spans="1:27">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84"/>
      <c r="AA163" s="84"/>
    </row>
    <row r="164" spans="1:27">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84"/>
      <c r="AA164" s="84"/>
    </row>
    <row r="165" spans="1:27">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84"/>
      <c r="AA165" s="84"/>
    </row>
    <row r="166" spans="1:27">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84"/>
      <c r="AA166" s="84"/>
    </row>
    <row r="167" spans="1:27">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84"/>
      <c r="AA167" s="84"/>
    </row>
    <row r="168" spans="1:27">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84"/>
      <c r="AA168" s="84"/>
    </row>
    <row r="169" spans="1:27">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84"/>
      <c r="AA169" s="84"/>
    </row>
    <row r="170" spans="1:27">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84"/>
      <c r="AA170" s="84"/>
    </row>
    <row r="171" spans="1:27">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84"/>
      <c r="AA171" s="84"/>
    </row>
    <row r="172" spans="1:27">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84"/>
      <c r="AA172" s="84"/>
    </row>
    <row r="173" spans="1:27">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84"/>
      <c r="AA173" s="84"/>
    </row>
    <row r="174" spans="1:27">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84"/>
      <c r="AA174" s="84"/>
    </row>
    <row r="175" spans="1:27">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84"/>
      <c r="AA175" s="84"/>
    </row>
    <row r="176" spans="1:27">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84"/>
      <c r="AA176" s="84"/>
    </row>
    <row r="177" spans="1:27">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84"/>
      <c r="AA177" s="84"/>
    </row>
    <row r="178" spans="1:27">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84"/>
      <c r="AA178" s="84"/>
    </row>
    <row r="179" spans="1:27">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84"/>
      <c r="AA179" s="84"/>
    </row>
    <row r="180" spans="1:27">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84"/>
      <c r="AA180" s="84"/>
    </row>
    <row r="181" spans="1:27">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84"/>
      <c r="AA181" s="84"/>
    </row>
    <row r="182" spans="1:27">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84"/>
      <c r="AA182" s="84"/>
    </row>
    <row r="183" spans="1:27">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84"/>
      <c r="AA183" s="84"/>
    </row>
    <row r="184" spans="1:27">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84"/>
      <c r="AA184" s="84"/>
    </row>
    <row r="185" spans="1:27">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84"/>
      <c r="AA185" s="84"/>
    </row>
    <row r="186" spans="1:27">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84"/>
      <c r="AA186" s="84"/>
    </row>
    <row r="187" spans="1:27">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84"/>
      <c r="AA187" s="84"/>
    </row>
    <row r="188" spans="1:27">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84"/>
      <c r="AA188" s="84"/>
    </row>
    <row r="189" spans="1:27">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84"/>
      <c r="AA189" s="84"/>
    </row>
    <row r="190" spans="1:27">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84"/>
      <c r="AA190" s="84"/>
    </row>
    <row r="191" spans="1:27">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84"/>
      <c r="AA191" s="84"/>
    </row>
    <row r="192" spans="1:27">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84"/>
      <c r="AA192" s="84"/>
    </row>
    <row r="193" spans="1:27">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84"/>
      <c r="AA193" s="84"/>
    </row>
    <row r="194" spans="1:27">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84"/>
      <c r="AA194" s="84"/>
    </row>
    <row r="195" spans="1:27">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84"/>
      <c r="AA195" s="84"/>
    </row>
    <row r="196" spans="1:27">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84"/>
      <c r="AA196" s="84"/>
    </row>
    <row r="197" spans="1:27">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84"/>
      <c r="AA197" s="84"/>
    </row>
    <row r="198" spans="1:27">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84"/>
      <c r="AA198" s="84"/>
    </row>
    <row r="199" spans="1:27">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84"/>
      <c r="AA199" s="84"/>
    </row>
  </sheetData>
  <autoFilter ref="A1:I104" xr:uid="{00000000-0009-0000-0000-000002000000}"/>
  <phoneticPr fontId="163" type="noConversion"/>
  <dataValidations count="4">
    <dataValidation type="list" errorStyle="warning" allowBlank="1" showErrorMessage="1" sqref="C2:C67 C69" xr:uid="{00000000-0002-0000-0200-000000000000}">
      <formula1>"个转企,拉长,增量,关联推荐,音视频成单800+,短信成单3000+"</formula1>
    </dataValidation>
    <dataValidation type="decimal" errorStyle="warning" allowBlank="1" showErrorMessage="1" promptTitle="提示" prompt="$=拉长/增量/关联后实付金额-拉长/增量/关联前应付金额" sqref="F2 F4:F5 F7:F12 F14:F16 F18 F20:F21 F23:F24 F26:F38 F40 F44:F67 F69" xr:uid="{00000000-0002-0000-0200-000001000000}">
      <formula1>0</formula1>
      <formula2>10000000</formula2>
    </dataValidation>
    <dataValidation type="decimal" errorStyle="warning" allowBlank="1" showErrorMessage="1" promptTitle="提示" prompt="$没中奖就写“无”" sqref="G2:G67 G69" xr:uid="{00000000-0002-0000-0200-000002000000}">
      <formula1>0</formula1>
      <formula2>10000000</formula2>
    </dataValidation>
    <dataValidation type="list" errorStyle="warning" allowBlank="1" showErrorMessage="1" promptTitle="提示" prompt="您选择的不是下拉列表中的选项" sqref="H2:H102" xr:uid="{00000000-0002-0000-0200-000003000000}">
      <formula1>"是,否"</formula1>
    </dataValidation>
  </dataValidation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P228"/>
  <sheetViews>
    <sheetView workbookViewId="0">
      <pane ySplit="1" topLeftCell="A2" activePane="bottomLeft" state="frozen"/>
      <selection pane="bottomLeft"/>
    </sheetView>
  </sheetViews>
  <sheetFormatPr baseColWidth="10" defaultRowHeight="16"/>
  <cols>
    <col min="1" max="1" width="25.5" customWidth="1"/>
    <col min="2" max="2" width="15.5" customWidth="1"/>
    <col min="3" max="3" width="17.33203125" customWidth="1"/>
    <col min="4" max="4" width="9.1640625" hidden="1" customWidth="1"/>
    <col min="5" max="5" width="9.5" hidden="1" customWidth="1"/>
    <col min="6" max="6" width="9.1640625" customWidth="1"/>
    <col min="7" max="8" width="16" hidden="1" customWidth="1"/>
    <col min="9" max="9" width="55.5" customWidth="1"/>
    <col min="10" max="10" width="9.1640625" hidden="1" customWidth="1"/>
    <col min="11" max="12" width="17" hidden="1" customWidth="1"/>
    <col min="13" max="13" width="13" customWidth="1"/>
    <col min="14" max="14" width="14.83203125" customWidth="1"/>
    <col min="15" max="16" width="26.6640625" customWidth="1"/>
  </cols>
  <sheetData>
    <row r="1" spans="1:16" ht="30">
      <c r="A1" s="266" t="s">
        <v>4067</v>
      </c>
      <c r="B1" s="267" t="s">
        <v>1</v>
      </c>
      <c r="C1" s="266" t="s">
        <v>4068</v>
      </c>
      <c r="D1" s="266" t="s">
        <v>4069</v>
      </c>
      <c r="E1" s="266" t="s">
        <v>4070</v>
      </c>
      <c r="F1" s="266" t="s">
        <v>0</v>
      </c>
      <c r="G1" s="266" t="s">
        <v>4071</v>
      </c>
      <c r="H1" s="266" t="s">
        <v>4072</v>
      </c>
      <c r="I1" s="266" t="s">
        <v>4073</v>
      </c>
      <c r="J1" s="266" t="s">
        <v>3967</v>
      </c>
      <c r="K1" s="266" t="s">
        <v>4074</v>
      </c>
      <c r="L1" s="266" t="s">
        <v>4075</v>
      </c>
      <c r="M1" s="268" t="s">
        <v>4076</v>
      </c>
      <c r="N1" s="269" t="s">
        <v>4077</v>
      </c>
      <c r="O1" s="270" t="s">
        <v>31</v>
      </c>
      <c r="P1" s="271"/>
    </row>
    <row r="2" spans="1:16">
      <c r="A2" s="272" t="s">
        <v>4078</v>
      </c>
      <c r="B2" s="273">
        <v>100010053988</v>
      </c>
      <c r="C2" s="272" t="s">
        <v>4079</v>
      </c>
      <c r="D2" s="272" t="s">
        <v>4080</v>
      </c>
      <c r="E2" s="272" t="s">
        <v>4081</v>
      </c>
      <c r="F2" s="272" t="s">
        <v>4082</v>
      </c>
      <c r="G2" s="274">
        <v>44358.777083333334</v>
      </c>
      <c r="H2" s="274">
        <v>44358.78402777778</v>
      </c>
      <c r="I2" s="275" t="s">
        <v>4083</v>
      </c>
      <c r="J2" s="272">
        <v>260</v>
      </c>
      <c r="K2" s="274">
        <v>43584.420833333337</v>
      </c>
      <c r="L2" s="274">
        <v>43585.472222222219</v>
      </c>
      <c r="M2" s="276">
        <v>44363</v>
      </c>
      <c r="N2" s="277" t="s">
        <v>4084</v>
      </c>
      <c r="O2" s="147" t="s">
        <v>91</v>
      </c>
      <c r="P2" s="278"/>
    </row>
    <row r="3" spans="1:16">
      <c r="A3" s="272" t="s">
        <v>4085</v>
      </c>
      <c r="B3" s="273">
        <v>58360081</v>
      </c>
      <c r="C3" s="272" t="s">
        <v>4086</v>
      </c>
      <c r="D3" s="272" t="s">
        <v>4087</v>
      </c>
      <c r="E3" s="272" t="s">
        <v>4081</v>
      </c>
      <c r="F3" s="272" t="s">
        <v>4082</v>
      </c>
      <c r="G3" s="274">
        <v>44358.775694444441</v>
      </c>
      <c r="H3" s="274">
        <v>44358.783333333333</v>
      </c>
      <c r="I3" s="275" t="s">
        <v>4088</v>
      </c>
      <c r="J3" s="272">
        <v>260</v>
      </c>
      <c r="K3" s="274">
        <v>42151.39444444445</v>
      </c>
      <c r="L3" s="274">
        <v>42151.482638888891</v>
      </c>
      <c r="M3" s="276">
        <v>44363</v>
      </c>
      <c r="N3" s="248" t="s">
        <v>4084</v>
      </c>
      <c r="O3" s="248" t="s">
        <v>4089</v>
      </c>
      <c r="P3" s="262"/>
    </row>
    <row r="4" spans="1:16">
      <c r="A4" s="272" t="s">
        <v>4090</v>
      </c>
      <c r="B4" s="273">
        <v>100018525669</v>
      </c>
      <c r="C4" s="272" t="s">
        <v>1751</v>
      </c>
      <c r="D4" s="272" t="s">
        <v>1751</v>
      </c>
      <c r="E4" s="272" t="s">
        <v>4081</v>
      </c>
      <c r="F4" s="272" t="s">
        <v>4082</v>
      </c>
      <c r="G4" s="274">
        <v>44358.771527777775</v>
      </c>
      <c r="H4" s="274">
        <v>44358.774305555555</v>
      </c>
      <c r="I4" s="275" t="s">
        <v>4091</v>
      </c>
      <c r="J4" s="272">
        <v>260</v>
      </c>
      <c r="K4" s="274">
        <v>44294.390277777777</v>
      </c>
      <c r="L4" s="272" t="s">
        <v>4092</v>
      </c>
      <c r="M4" s="276">
        <v>44363</v>
      </c>
      <c r="N4" s="12" t="s">
        <v>4093</v>
      </c>
      <c r="O4" s="248" t="s">
        <v>4094</v>
      </c>
      <c r="P4" s="262"/>
    </row>
    <row r="5" spans="1:16">
      <c r="A5" s="272" t="s">
        <v>4095</v>
      </c>
      <c r="B5" s="273">
        <v>100016771204</v>
      </c>
      <c r="C5" s="272" t="s">
        <v>1751</v>
      </c>
      <c r="D5" s="272" t="s">
        <v>4080</v>
      </c>
      <c r="E5" s="272" t="s">
        <v>4081</v>
      </c>
      <c r="F5" s="272" t="s">
        <v>4082</v>
      </c>
      <c r="G5" s="274">
        <v>44358.770138888889</v>
      </c>
      <c r="H5" s="274">
        <v>44358.770833333328</v>
      </c>
      <c r="I5" s="275" t="s">
        <v>4096</v>
      </c>
      <c r="J5" s="272">
        <v>260</v>
      </c>
      <c r="K5" s="274">
        <v>44159.948611111111</v>
      </c>
      <c r="L5" s="274">
        <v>44162.834027777775</v>
      </c>
      <c r="M5" s="276">
        <v>44363</v>
      </c>
      <c r="N5" s="248" t="s">
        <v>4084</v>
      </c>
      <c r="O5" s="248" t="s">
        <v>21</v>
      </c>
      <c r="P5" s="262"/>
    </row>
    <row r="6" spans="1:16">
      <c r="A6" s="272" t="s">
        <v>4097</v>
      </c>
      <c r="B6" s="273">
        <v>100015112938</v>
      </c>
      <c r="C6" s="272" t="s">
        <v>1751</v>
      </c>
      <c r="D6" s="272" t="s">
        <v>1751</v>
      </c>
      <c r="E6" s="272" t="s">
        <v>4081</v>
      </c>
      <c r="F6" s="272" t="s">
        <v>4082</v>
      </c>
      <c r="G6" s="274">
        <v>44358.766666666663</v>
      </c>
      <c r="H6" s="274">
        <v>44358.767361111109</v>
      </c>
      <c r="I6" s="275" t="s">
        <v>4098</v>
      </c>
      <c r="J6" s="272">
        <v>260</v>
      </c>
      <c r="K6" s="274">
        <v>44039.745138888888</v>
      </c>
      <c r="L6" s="274">
        <v>44040.380555555559</v>
      </c>
      <c r="M6" s="276">
        <v>44363</v>
      </c>
      <c r="N6" s="248" t="s">
        <v>4093</v>
      </c>
      <c r="O6" s="248" t="s">
        <v>4099</v>
      </c>
      <c r="P6" s="262"/>
    </row>
    <row r="7" spans="1:16">
      <c r="A7" s="272" t="s">
        <v>4100</v>
      </c>
      <c r="B7" s="273">
        <v>100014136202</v>
      </c>
      <c r="C7" s="272" t="s">
        <v>1751</v>
      </c>
      <c r="D7" s="272" t="s">
        <v>4101</v>
      </c>
      <c r="E7" s="272" t="s">
        <v>4081</v>
      </c>
      <c r="F7" s="272" t="s">
        <v>4082</v>
      </c>
      <c r="G7" s="274">
        <v>44358.765277777777</v>
      </c>
      <c r="H7" s="274">
        <v>44358.767361111109</v>
      </c>
      <c r="I7" s="275" t="s">
        <v>4102</v>
      </c>
      <c r="J7" s="272">
        <v>260</v>
      </c>
      <c r="K7" s="274">
        <v>43960.641666666663</v>
      </c>
      <c r="L7" s="274">
        <v>43960.658333333333</v>
      </c>
      <c r="M7" s="276">
        <v>44363</v>
      </c>
      <c r="N7" s="248" t="s">
        <v>4103</v>
      </c>
      <c r="O7" s="248" t="s">
        <v>89</v>
      </c>
      <c r="P7" s="262"/>
    </row>
    <row r="8" spans="1:16">
      <c r="A8" s="272" t="s">
        <v>4104</v>
      </c>
      <c r="B8" s="273">
        <v>100005853272</v>
      </c>
      <c r="C8" s="272" t="s">
        <v>4105</v>
      </c>
      <c r="D8" s="272" t="s">
        <v>1751</v>
      </c>
      <c r="E8" s="272" t="s">
        <v>4081</v>
      </c>
      <c r="F8" s="272" t="s">
        <v>4082</v>
      </c>
      <c r="G8" s="274">
        <v>44358.756944444445</v>
      </c>
      <c r="H8" s="274">
        <v>44358.765972222223</v>
      </c>
      <c r="I8" s="275" t="s">
        <v>4106</v>
      </c>
      <c r="J8" s="272">
        <v>260</v>
      </c>
      <c r="K8" s="274">
        <v>43248.57430555555</v>
      </c>
      <c r="L8" s="274">
        <v>43248.576388888891</v>
      </c>
      <c r="M8" s="276">
        <v>44363</v>
      </c>
      <c r="N8" s="248" t="s">
        <v>4093</v>
      </c>
      <c r="O8" s="248" t="s">
        <v>4107</v>
      </c>
      <c r="P8" s="262"/>
    </row>
    <row r="9" spans="1:16">
      <c r="A9" s="272" t="s">
        <v>4108</v>
      </c>
      <c r="B9" s="273">
        <v>100013665492</v>
      </c>
      <c r="C9" s="272" t="s">
        <v>1751</v>
      </c>
      <c r="D9" s="272" t="s">
        <v>1751</v>
      </c>
      <c r="E9" s="272" t="s">
        <v>4081</v>
      </c>
      <c r="F9" s="272" t="s">
        <v>4082</v>
      </c>
      <c r="G9" s="274">
        <v>44358.764583333337</v>
      </c>
      <c r="H9" s="274">
        <v>44358.765277777777</v>
      </c>
      <c r="I9" s="275" t="s">
        <v>4109</v>
      </c>
      <c r="J9" s="272">
        <v>260</v>
      </c>
      <c r="K9" s="274">
        <v>43923.703472222223</v>
      </c>
      <c r="L9" s="274">
        <v>44181.847916666666</v>
      </c>
      <c r="M9" s="276">
        <v>44363</v>
      </c>
      <c r="N9" s="248" t="s">
        <v>4084</v>
      </c>
      <c r="O9" s="248" t="s">
        <v>2416</v>
      </c>
      <c r="P9" s="262"/>
    </row>
    <row r="10" spans="1:16">
      <c r="A10" s="272" t="s">
        <v>4110</v>
      </c>
      <c r="B10" s="273">
        <v>100005224413</v>
      </c>
      <c r="C10" s="272" t="s">
        <v>1751</v>
      </c>
      <c r="D10" s="272" t="s">
        <v>1751</v>
      </c>
      <c r="E10" s="272" t="s">
        <v>4081</v>
      </c>
      <c r="F10" s="272" t="s">
        <v>4082</v>
      </c>
      <c r="G10" s="274">
        <v>44358.756944444445</v>
      </c>
      <c r="H10" s="274">
        <v>44358.760416666672</v>
      </c>
      <c r="I10" s="275" t="s">
        <v>4111</v>
      </c>
      <c r="J10" s="272">
        <v>260</v>
      </c>
      <c r="K10" s="274">
        <v>43208.60555555555</v>
      </c>
      <c r="L10" s="274">
        <v>43208.615972222222</v>
      </c>
      <c r="M10" s="276">
        <v>44363</v>
      </c>
      <c r="N10" s="12" t="s">
        <v>4093</v>
      </c>
      <c r="O10" s="248" t="s">
        <v>4112</v>
      </c>
      <c r="P10" s="262"/>
    </row>
    <row r="11" spans="1:16">
      <c r="A11" s="272" t="s">
        <v>4113</v>
      </c>
      <c r="B11" s="273">
        <v>100000545710</v>
      </c>
      <c r="C11" s="272" t="s">
        <v>4079</v>
      </c>
      <c r="D11" s="272" t="s">
        <v>1751</v>
      </c>
      <c r="E11" s="272" t="s">
        <v>4081</v>
      </c>
      <c r="F11" s="272" t="s">
        <v>4082</v>
      </c>
      <c r="G11" s="274">
        <v>44358.75277777778</v>
      </c>
      <c r="H11" s="274">
        <v>44358.759722222225</v>
      </c>
      <c r="I11" s="275" t="s">
        <v>4114</v>
      </c>
      <c r="J11" s="272">
        <v>260</v>
      </c>
      <c r="K11" s="274">
        <v>42832.672222222223</v>
      </c>
      <c r="L11" s="274">
        <v>42832.673611111109</v>
      </c>
      <c r="M11" s="276">
        <v>44363</v>
      </c>
      <c r="N11" s="248" t="s">
        <v>4103</v>
      </c>
      <c r="O11" s="248" t="s">
        <v>22</v>
      </c>
      <c r="P11" s="262"/>
    </row>
    <row r="12" spans="1:16">
      <c r="A12" s="272" t="s">
        <v>4115</v>
      </c>
      <c r="B12" s="273">
        <v>100003029677</v>
      </c>
      <c r="C12" s="272" t="s">
        <v>1751</v>
      </c>
      <c r="D12" s="272" t="s">
        <v>1751</v>
      </c>
      <c r="E12" s="272" t="s">
        <v>4081</v>
      </c>
      <c r="F12" s="272" t="s">
        <v>4082</v>
      </c>
      <c r="G12" s="274">
        <v>44358.755555555559</v>
      </c>
      <c r="H12" s="274">
        <v>44358.756944444445</v>
      </c>
      <c r="I12" s="275" t="s">
        <v>4111</v>
      </c>
      <c r="J12" s="272">
        <v>260</v>
      </c>
      <c r="K12" s="274">
        <v>43071.05</v>
      </c>
      <c r="L12" s="274">
        <v>43102.62777777778</v>
      </c>
      <c r="M12" s="276">
        <v>44363</v>
      </c>
      <c r="N12" s="12" t="s">
        <v>4103</v>
      </c>
      <c r="O12" s="147" t="s">
        <v>4116</v>
      </c>
      <c r="P12" s="278"/>
    </row>
    <row r="13" spans="1:16">
      <c r="A13" s="272" t="s">
        <v>4117</v>
      </c>
      <c r="B13" s="273">
        <v>100013469752</v>
      </c>
      <c r="C13" s="272" t="s">
        <v>1751</v>
      </c>
      <c r="D13" s="272" t="s">
        <v>1751</v>
      </c>
      <c r="E13" s="272" t="s">
        <v>4081</v>
      </c>
      <c r="F13" s="272" t="s">
        <v>4082</v>
      </c>
      <c r="G13" s="274">
        <v>44358.751388888893</v>
      </c>
      <c r="H13" s="274">
        <v>44358.753472222219</v>
      </c>
      <c r="I13" s="275" t="s">
        <v>4118</v>
      </c>
      <c r="J13" s="272">
        <v>260</v>
      </c>
      <c r="K13" s="274">
        <v>43909.713888888888</v>
      </c>
      <c r="L13" s="274">
        <v>43910.638888888891</v>
      </c>
      <c r="M13" s="276">
        <v>44363</v>
      </c>
      <c r="N13" s="248" t="s">
        <v>4084</v>
      </c>
      <c r="O13" s="248" t="s">
        <v>21</v>
      </c>
      <c r="P13" s="262"/>
    </row>
    <row r="14" spans="1:16">
      <c r="A14" s="272" t="s">
        <v>4119</v>
      </c>
      <c r="B14" s="273">
        <v>100019475470</v>
      </c>
      <c r="C14" s="272" t="s">
        <v>1751</v>
      </c>
      <c r="D14" s="272" t="s">
        <v>4080</v>
      </c>
      <c r="E14" s="272" t="s">
        <v>4081</v>
      </c>
      <c r="F14" s="272" t="s">
        <v>10</v>
      </c>
      <c r="G14" s="274">
        <v>44358.777777777781</v>
      </c>
      <c r="H14" s="274">
        <v>44358.78125</v>
      </c>
      <c r="I14" s="275" t="s">
        <v>4083</v>
      </c>
      <c r="J14" s="272">
        <v>260</v>
      </c>
      <c r="K14" s="274">
        <v>44341.579166666663</v>
      </c>
      <c r="L14" s="274">
        <v>44341.625694444447</v>
      </c>
      <c r="M14" s="247">
        <v>44363</v>
      </c>
      <c r="N14" s="12" t="s">
        <v>4120</v>
      </c>
      <c r="O14" s="12"/>
      <c r="P14" s="37"/>
    </row>
    <row r="15" spans="1:16">
      <c r="A15" s="272" t="s">
        <v>4121</v>
      </c>
      <c r="B15" s="273">
        <v>100009539217</v>
      </c>
      <c r="C15" s="272" t="s">
        <v>1751</v>
      </c>
      <c r="D15" s="272" t="s">
        <v>1751</v>
      </c>
      <c r="E15" s="272" t="s">
        <v>4081</v>
      </c>
      <c r="F15" s="272" t="s">
        <v>10</v>
      </c>
      <c r="G15" s="274">
        <v>44358.776388888888</v>
      </c>
      <c r="H15" s="274">
        <v>44358.777777777781</v>
      </c>
      <c r="I15" s="275" t="s">
        <v>4122</v>
      </c>
      <c r="J15" s="272">
        <v>260</v>
      </c>
      <c r="K15" s="274">
        <v>43543.482638888891</v>
      </c>
      <c r="L15" s="272">
        <v>44068.636111111111</v>
      </c>
      <c r="M15" s="247">
        <v>44363</v>
      </c>
      <c r="N15" s="12" t="s">
        <v>4120</v>
      </c>
      <c r="O15" s="248"/>
      <c r="P15" s="262"/>
    </row>
    <row r="16" spans="1:16">
      <c r="A16" s="272" t="s">
        <v>4123</v>
      </c>
      <c r="B16" s="273">
        <v>100006432011</v>
      </c>
      <c r="C16" s="272" t="s">
        <v>1751</v>
      </c>
      <c r="D16" s="272" t="s">
        <v>1751</v>
      </c>
      <c r="E16" s="272" t="s">
        <v>4081</v>
      </c>
      <c r="F16" s="272" t="s">
        <v>10</v>
      </c>
      <c r="G16" s="274">
        <v>44358.776388888888</v>
      </c>
      <c r="H16" s="274">
        <v>44358.777777777781</v>
      </c>
      <c r="I16" s="275" t="s">
        <v>4124</v>
      </c>
      <c r="J16" s="272">
        <v>260</v>
      </c>
      <c r="K16" s="274">
        <v>43290.615972222222</v>
      </c>
      <c r="L16" s="274">
        <v>43290.618750000001</v>
      </c>
      <c r="M16" s="247">
        <v>44363</v>
      </c>
      <c r="N16" s="12" t="s">
        <v>4120</v>
      </c>
      <c r="O16" s="12"/>
      <c r="P16" s="37"/>
    </row>
    <row r="17" spans="1:16">
      <c r="A17" s="272" t="s">
        <v>4125</v>
      </c>
      <c r="B17" s="273">
        <v>583818886</v>
      </c>
      <c r="C17" s="272" t="s">
        <v>1751</v>
      </c>
      <c r="D17" s="272" t="s">
        <v>1751</v>
      </c>
      <c r="E17" s="272" t="s">
        <v>4081</v>
      </c>
      <c r="F17" s="272" t="s">
        <v>10</v>
      </c>
      <c r="G17" s="274">
        <v>44358.775694444441</v>
      </c>
      <c r="H17" s="274">
        <v>44358.777777777781</v>
      </c>
      <c r="I17" s="275" t="s">
        <v>4126</v>
      </c>
      <c r="J17" s="272">
        <v>260</v>
      </c>
      <c r="K17" s="274">
        <v>42443.45</v>
      </c>
      <c r="L17" s="274">
        <v>44194.59652777778</v>
      </c>
      <c r="M17" s="247">
        <v>44363</v>
      </c>
      <c r="N17" s="12" t="s">
        <v>4093</v>
      </c>
      <c r="O17" s="248" t="s">
        <v>4127</v>
      </c>
      <c r="P17" s="262"/>
    </row>
    <row r="18" spans="1:16">
      <c r="A18" s="272" t="s">
        <v>4128</v>
      </c>
      <c r="B18" s="273">
        <v>1583189038</v>
      </c>
      <c r="C18" s="272" t="s">
        <v>1751</v>
      </c>
      <c r="D18" s="272" t="s">
        <v>1751</v>
      </c>
      <c r="E18" s="272" t="s">
        <v>4081</v>
      </c>
      <c r="F18" s="272" t="s">
        <v>10</v>
      </c>
      <c r="G18" s="274">
        <v>44358.772916666669</v>
      </c>
      <c r="H18" s="274">
        <v>44358.774305555555</v>
      </c>
      <c r="I18" s="275" t="s">
        <v>4109</v>
      </c>
      <c r="J18" s="272">
        <v>260</v>
      </c>
      <c r="K18" s="274">
        <v>42703.415277777778</v>
      </c>
      <c r="L18" s="274">
        <v>42704.409722222219</v>
      </c>
      <c r="M18" s="247">
        <v>44363</v>
      </c>
      <c r="N18" s="12" t="s">
        <v>4120</v>
      </c>
      <c r="O18" s="12"/>
      <c r="P18" s="37"/>
    </row>
    <row r="19" spans="1:16">
      <c r="A19" s="272" t="s">
        <v>4129</v>
      </c>
      <c r="B19" s="273">
        <v>100019499953</v>
      </c>
      <c r="C19" s="272" t="s">
        <v>1751</v>
      </c>
      <c r="D19" s="272" t="s">
        <v>1751</v>
      </c>
      <c r="E19" s="272" t="s">
        <v>4081</v>
      </c>
      <c r="F19" s="272" t="s">
        <v>10</v>
      </c>
      <c r="G19" s="274">
        <v>44358.772222222222</v>
      </c>
      <c r="H19" s="274">
        <v>44358.774305555555</v>
      </c>
      <c r="I19" s="275" t="s">
        <v>4111</v>
      </c>
      <c r="J19" s="272">
        <v>260</v>
      </c>
      <c r="K19" s="274">
        <v>44342.697916666672</v>
      </c>
      <c r="L19" s="274">
        <v>44342.710416666669</v>
      </c>
      <c r="M19" s="247">
        <v>44362</v>
      </c>
      <c r="N19" s="12" t="s">
        <v>4093</v>
      </c>
      <c r="O19" s="248" t="s">
        <v>36</v>
      </c>
      <c r="P19" s="262"/>
    </row>
    <row r="20" spans="1:16">
      <c r="A20" s="272" t="s">
        <v>4130</v>
      </c>
      <c r="B20" s="273">
        <v>100017584765</v>
      </c>
      <c r="C20" s="272" t="s">
        <v>1751</v>
      </c>
      <c r="D20" s="272" t="s">
        <v>1751</v>
      </c>
      <c r="E20" s="272" t="s">
        <v>4081</v>
      </c>
      <c r="F20" s="272" t="s">
        <v>10</v>
      </c>
      <c r="G20" s="274">
        <v>44358.770833333328</v>
      </c>
      <c r="H20" s="274">
        <v>44358.774305555555</v>
      </c>
      <c r="I20" s="275" t="s">
        <v>4109</v>
      </c>
      <c r="J20" s="272">
        <v>260</v>
      </c>
      <c r="K20" s="274">
        <v>44224.454166666663</v>
      </c>
      <c r="L20" s="274">
        <v>44224.472916666666</v>
      </c>
      <c r="M20" s="247">
        <v>44363</v>
      </c>
      <c r="N20" s="12" t="s">
        <v>4120</v>
      </c>
      <c r="O20" s="12"/>
      <c r="P20" s="37"/>
    </row>
    <row r="21" spans="1:16">
      <c r="A21" s="272" t="s">
        <v>4131</v>
      </c>
      <c r="B21" s="273">
        <v>100017384073</v>
      </c>
      <c r="C21" s="272" t="s">
        <v>1751</v>
      </c>
      <c r="D21" s="272" t="s">
        <v>1751</v>
      </c>
      <c r="E21" s="272" t="s">
        <v>4081</v>
      </c>
      <c r="F21" s="272" t="s">
        <v>10</v>
      </c>
      <c r="G21" s="274">
        <v>44358.770833333328</v>
      </c>
      <c r="H21" s="274">
        <v>44358.774305555555</v>
      </c>
      <c r="I21" s="275" t="s">
        <v>4132</v>
      </c>
      <c r="J21" s="272">
        <v>260</v>
      </c>
      <c r="K21" s="274">
        <v>44208.454861111109</v>
      </c>
      <c r="L21" s="274">
        <v>44208.711111111115</v>
      </c>
      <c r="M21" s="247">
        <v>44363</v>
      </c>
      <c r="N21" s="12" t="s">
        <v>4120</v>
      </c>
      <c r="O21" s="12"/>
      <c r="P21" s="37"/>
    </row>
    <row r="22" spans="1:16">
      <c r="A22" s="272" t="s">
        <v>4133</v>
      </c>
      <c r="B22" s="273">
        <v>100017492562</v>
      </c>
      <c r="C22" s="272" t="s">
        <v>1751</v>
      </c>
      <c r="D22" s="272" t="s">
        <v>1751</v>
      </c>
      <c r="E22" s="272" t="s">
        <v>4081</v>
      </c>
      <c r="F22" s="272" t="s">
        <v>10</v>
      </c>
      <c r="G22" s="274">
        <v>44358.770833333328</v>
      </c>
      <c r="H22" s="274">
        <v>44358.774305555555</v>
      </c>
      <c r="I22" s="275" t="s">
        <v>4109</v>
      </c>
      <c r="J22" s="272">
        <v>260</v>
      </c>
      <c r="K22" s="274">
        <v>44216.797916666663</v>
      </c>
      <c r="L22" s="274">
        <v>44216.810416666667</v>
      </c>
      <c r="M22" s="247">
        <v>44363</v>
      </c>
      <c r="N22" s="12" t="s">
        <v>4120</v>
      </c>
      <c r="O22" s="12"/>
      <c r="P22" s="37"/>
    </row>
    <row r="23" spans="1:16">
      <c r="A23" s="272" t="s">
        <v>4134</v>
      </c>
      <c r="B23" s="273">
        <v>100016077358</v>
      </c>
      <c r="C23" s="272" t="s">
        <v>1751</v>
      </c>
      <c r="D23" s="272" t="s">
        <v>4101</v>
      </c>
      <c r="E23" s="272" t="s">
        <v>4081</v>
      </c>
      <c r="F23" s="272" t="s">
        <v>10</v>
      </c>
      <c r="G23" s="274">
        <v>44358.768750000003</v>
      </c>
      <c r="H23" s="274">
        <v>44358.770833333328</v>
      </c>
      <c r="I23" s="275" t="s">
        <v>4102</v>
      </c>
      <c r="J23" s="272">
        <v>260</v>
      </c>
      <c r="K23" s="274">
        <v>44118.725694444445</v>
      </c>
      <c r="L23" s="274">
        <v>44119.37777777778</v>
      </c>
      <c r="M23" s="247">
        <v>44363</v>
      </c>
      <c r="N23" s="12" t="s">
        <v>4093</v>
      </c>
      <c r="O23" s="248" t="s">
        <v>4135</v>
      </c>
      <c r="P23" s="262"/>
    </row>
    <row r="24" spans="1:16">
      <c r="A24" s="272" t="s">
        <v>4136</v>
      </c>
      <c r="B24" s="273">
        <v>100016079937</v>
      </c>
      <c r="C24" s="272" t="s">
        <v>1751</v>
      </c>
      <c r="D24" s="272" t="s">
        <v>1751</v>
      </c>
      <c r="E24" s="272" t="s">
        <v>4081</v>
      </c>
      <c r="F24" s="272" t="s">
        <v>10</v>
      </c>
      <c r="G24" s="274">
        <v>44358.768750000003</v>
      </c>
      <c r="H24" s="274">
        <v>44358.770833333328</v>
      </c>
      <c r="I24" s="275" t="s">
        <v>4091</v>
      </c>
      <c r="J24" s="272">
        <v>260</v>
      </c>
      <c r="K24" s="274">
        <v>44118.909722222219</v>
      </c>
      <c r="L24" s="274">
        <v>44118.914583333331</v>
      </c>
      <c r="M24" s="247">
        <v>44363</v>
      </c>
      <c r="N24" s="12" t="s">
        <v>4120</v>
      </c>
      <c r="O24" s="12"/>
      <c r="P24" s="37"/>
    </row>
    <row r="25" spans="1:16">
      <c r="A25" s="272" t="s">
        <v>4137</v>
      </c>
      <c r="B25" s="273">
        <v>100015406524</v>
      </c>
      <c r="C25" s="272" t="s">
        <v>1751</v>
      </c>
      <c r="D25" s="272" t="s">
        <v>1751</v>
      </c>
      <c r="E25" s="272" t="s">
        <v>4081</v>
      </c>
      <c r="F25" s="272" t="s">
        <v>10</v>
      </c>
      <c r="G25" s="274">
        <v>44358.768055555549</v>
      </c>
      <c r="H25" s="274">
        <v>44358.770833333328</v>
      </c>
      <c r="I25" s="275" t="s">
        <v>4138</v>
      </c>
      <c r="J25" s="272">
        <v>260</v>
      </c>
      <c r="K25" s="274">
        <v>44065.527777777781</v>
      </c>
      <c r="L25" s="274">
        <v>44114.625</v>
      </c>
      <c r="M25" s="247">
        <v>44363</v>
      </c>
      <c r="N25" s="12" t="s">
        <v>4120</v>
      </c>
      <c r="O25" s="12"/>
      <c r="P25" s="37"/>
    </row>
    <row r="26" spans="1:16">
      <c r="A26" s="272" t="s">
        <v>4139</v>
      </c>
      <c r="B26" s="273">
        <v>100015152428</v>
      </c>
      <c r="C26" s="272" t="s">
        <v>1751</v>
      </c>
      <c r="D26" s="272" t="s">
        <v>1751</v>
      </c>
      <c r="E26" s="272" t="s">
        <v>4081</v>
      </c>
      <c r="F26" s="272" t="s">
        <v>10</v>
      </c>
      <c r="G26" s="274">
        <v>44358.767361111109</v>
      </c>
      <c r="H26" s="274">
        <v>44358.767361111109</v>
      </c>
      <c r="I26" s="275" t="s">
        <v>4109</v>
      </c>
      <c r="J26" s="272">
        <v>260</v>
      </c>
      <c r="K26" s="274">
        <v>44043.418749999997</v>
      </c>
      <c r="L26" s="274">
        <v>44043.577777777777</v>
      </c>
      <c r="M26" s="247">
        <v>44363</v>
      </c>
      <c r="N26" s="12" t="s">
        <v>4120</v>
      </c>
      <c r="O26" s="12"/>
      <c r="P26" s="37"/>
    </row>
    <row r="27" spans="1:16">
      <c r="A27" s="272" t="s">
        <v>4140</v>
      </c>
      <c r="B27" s="273">
        <v>100014943028</v>
      </c>
      <c r="C27" s="272" t="s">
        <v>1751</v>
      </c>
      <c r="D27" s="272" t="s">
        <v>1751</v>
      </c>
      <c r="E27" s="272" t="s">
        <v>4081</v>
      </c>
      <c r="F27" s="272" t="s">
        <v>10</v>
      </c>
      <c r="G27" s="274">
        <v>44358.766666666663</v>
      </c>
      <c r="H27" s="274">
        <v>44358.767361111109</v>
      </c>
      <c r="I27" s="275" t="s">
        <v>4141</v>
      </c>
      <c r="J27" s="272">
        <v>260</v>
      </c>
      <c r="K27" s="274">
        <v>44023.62222222222</v>
      </c>
      <c r="L27" s="274">
        <v>44023.633333333331</v>
      </c>
      <c r="M27" s="247">
        <v>44363</v>
      </c>
      <c r="N27" s="12" t="s">
        <v>4120</v>
      </c>
      <c r="O27" s="12"/>
      <c r="P27" s="37"/>
    </row>
    <row r="28" spans="1:16">
      <c r="A28" s="272" t="s">
        <v>4142</v>
      </c>
      <c r="B28" s="273">
        <v>100014695846</v>
      </c>
      <c r="C28" s="272" t="s">
        <v>1751</v>
      </c>
      <c r="D28" s="272" t="s">
        <v>1751</v>
      </c>
      <c r="E28" s="272" t="s">
        <v>4081</v>
      </c>
      <c r="F28" s="279" t="s">
        <v>10</v>
      </c>
      <c r="G28" s="274">
        <v>44358.765972222223</v>
      </c>
      <c r="H28" s="274">
        <v>44358.767361111109</v>
      </c>
      <c r="I28" s="275" t="s">
        <v>4143</v>
      </c>
      <c r="J28" s="272">
        <v>260</v>
      </c>
      <c r="K28" s="274">
        <v>44002.381249999999</v>
      </c>
      <c r="L28" s="274">
        <v>44002.385416666672</v>
      </c>
      <c r="M28" s="247">
        <v>44363</v>
      </c>
      <c r="N28" s="12" t="s">
        <v>4093</v>
      </c>
      <c r="O28" s="248" t="s">
        <v>4144</v>
      </c>
      <c r="P28" s="262"/>
    </row>
    <row r="29" spans="1:16">
      <c r="A29" s="272" t="s">
        <v>4145</v>
      </c>
      <c r="B29" s="273">
        <v>100010899799</v>
      </c>
      <c r="C29" s="272" t="s">
        <v>1751</v>
      </c>
      <c r="D29" s="272" t="s">
        <v>1751</v>
      </c>
      <c r="E29" s="272" t="s">
        <v>4081</v>
      </c>
      <c r="F29" s="272" t="s">
        <v>10</v>
      </c>
      <c r="G29" s="274">
        <v>44358.761111111111</v>
      </c>
      <c r="H29" s="274">
        <v>44358.765277777777</v>
      </c>
      <c r="I29" s="275" t="s">
        <v>4114</v>
      </c>
      <c r="J29" s="272">
        <v>260</v>
      </c>
      <c r="K29" s="274">
        <v>43668.464583333334</v>
      </c>
      <c r="L29" s="274">
        <v>43675.506944444445</v>
      </c>
      <c r="M29" s="247">
        <v>44363</v>
      </c>
      <c r="N29" s="12" t="s">
        <v>4093</v>
      </c>
      <c r="O29" s="248" t="s">
        <v>4146</v>
      </c>
      <c r="P29" s="262"/>
    </row>
    <row r="30" spans="1:16">
      <c r="A30" s="272" t="s">
        <v>4147</v>
      </c>
      <c r="B30" s="273">
        <v>100009994635</v>
      </c>
      <c r="C30" s="272" t="s">
        <v>1751</v>
      </c>
      <c r="D30" s="272" t="s">
        <v>1751</v>
      </c>
      <c r="E30" s="272" t="s">
        <v>4081</v>
      </c>
      <c r="F30" s="272" t="s">
        <v>10</v>
      </c>
      <c r="G30" s="274">
        <v>44358.760416666672</v>
      </c>
      <c r="H30" s="274">
        <v>44358.760416666672</v>
      </c>
      <c r="I30" s="275" t="s">
        <v>4106</v>
      </c>
      <c r="J30" s="272">
        <v>260</v>
      </c>
      <c r="K30" s="274">
        <v>43578.645833333328</v>
      </c>
      <c r="L30" s="274">
        <v>43578.654166666667</v>
      </c>
      <c r="M30" s="247">
        <v>44363</v>
      </c>
      <c r="N30" s="12" t="s">
        <v>4120</v>
      </c>
      <c r="O30" s="12"/>
      <c r="P30" s="37"/>
    </row>
    <row r="31" spans="1:16">
      <c r="A31" s="272" t="s">
        <v>4148</v>
      </c>
      <c r="B31" s="273">
        <v>100007070900</v>
      </c>
      <c r="C31" s="272" t="s">
        <v>1751</v>
      </c>
      <c r="D31" s="272" t="s">
        <v>4101</v>
      </c>
      <c r="E31" s="272" t="s">
        <v>4081</v>
      </c>
      <c r="F31" s="272" t="s">
        <v>10</v>
      </c>
      <c r="G31" s="274">
        <v>44358.758333333331</v>
      </c>
      <c r="H31" s="274">
        <v>44358.760416666672</v>
      </c>
      <c r="I31" s="275" t="s">
        <v>4102</v>
      </c>
      <c r="J31" s="272">
        <v>260</v>
      </c>
      <c r="K31" s="274">
        <v>44172.643055555549</v>
      </c>
      <c r="L31" s="274">
        <v>44172.73819444445</v>
      </c>
      <c r="M31" s="247">
        <v>44363</v>
      </c>
      <c r="N31" s="12" t="s">
        <v>4093</v>
      </c>
      <c r="O31" s="248" t="s">
        <v>4149</v>
      </c>
      <c r="P31" s="262"/>
    </row>
    <row r="32" spans="1:16">
      <c r="A32" s="272" t="s">
        <v>4150</v>
      </c>
      <c r="B32" s="273">
        <v>858541332</v>
      </c>
      <c r="C32" s="272" t="s">
        <v>1751</v>
      </c>
      <c r="D32" s="272" t="s">
        <v>1751</v>
      </c>
      <c r="E32" s="272" t="s">
        <v>4081</v>
      </c>
      <c r="F32" s="272" t="s">
        <v>4151</v>
      </c>
      <c r="G32" s="274">
        <v>44358.776388888888</v>
      </c>
      <c r="H32" s="274">
        <v>44358.777777777781</v>
      </c>
      <c r="I32" s="275" t="s">
        <v>4111</v>
      </c>
      <c r="J32" s="272">
        <v>260</v>
      </c>
      <c r="K32" s="274">
        <v>42595.724305555559</v>
      </c>
      <c r="L32" s="274">
        <v>44146.424305555549</v>
      </c>
      <c r="M32" s="247">
        <v>44362</v>
      </c>
      <c r="N32" s="12" t="s">
        <v>4103</v>
      </c>
      <c r="O32" s="248" t="s">
        <v>2539</v>
      </c>
      <c r="P32" s="262"/>
    </row>
    <row r="33" spans="1:16">
      <c r="A33" s="272" t="s">
        <v>4152</v>
      </c>
      <c r="B33" s="273">
        <v>1314778</v>
      </c>
      <c r="C33" s="272" t="s">
        <v>1751</v>
      </c>
      <c r="D33" s="272" t="s">
        <v>1751</v>
      </c>
      <c r="E33" s="272" t="s">
        <v>4081</v>
      </c>
      <c r="F33" s="272" t="s">
        <v>4151</v>
      </c>
      <c r="G33" s="274">
        <v>44358.772222222222</v>
      </c>
      <c r="H33" s="274">
        <v>44358.774305555555</v>
      </c>
      <c r="I33" s="275" t="s">
        <v>4153</v>
      </c>
      <c r="J33" s="272">
        <v>260</v>
      </c>
      <c r="K33" s="274">
        <v>42804.643055555549</v>
      </c>
      <c r="L33" s="274">
        <v>43048.84652777778</v>
      </c>
      <c r="M33" s="276">
        <v>44362</v>
      </c>
      <c r="N33" s="12" t="s">
        <v>4093</v>
      </c>
      <c r="O33" s="248" t="s">
        <v>4154</v>
      </c>
      <c r="P33" s="262"/>
    </row>
    <row r="34" spans="1:16">
      <c r="A34" s="272" t="s">
        <v>4155</v>
      </c>
      <c r="B34" s="273">
        <v>100018554045</v>
      </c>
      <c r="C34" s="272" t="s">
        <v>1751</v>
      </c>
      <c r="D34" s="272" t="s">
        <v>1751</v>
      </c>
      <c r="E34" s="272" t="s">
        <v>4081</v>
      </c>
      <c r="F34" s="272" t="s">
        <v>4151</v>
      </c>
      <c r="G34" s="274">
        <v>44358.771527777775</v>
      </c>
      <c r="H34" s="274">
        <v>44358.774305555555</v>
      </c>
      <c r="I34" s="275" t="s">
        <v>4156</v>
      </c>
      <c r="J34" s="272">
        <v>260</v>
      </c>
      <c r="K34" s="274">
        <v>44295.638194444451</v>
      </c>
      <c r="L34" s="272" t="s">
        <v>4092</v>
      </c>
      <c r="M34" s="247">
        <v>44362</v>
      </c>
      <c r="N34" s="12" t="s">
        <v>4120</v>
      </c>
      <c r="O34" s="248" t="s">
        <v>21</v>
      </c>
      <c r="P34" s="262"/>
    </row>
    <row r="35" spans="1:16">
      <c r="A35" s="279" t="s">
        <v>4157</v>
      </c>
      <c r="B35" s="273">
        <v>100019373070</v>
      </c>
      <c r="C35" s="272" t="s">
        <v>1751</v>
      </c>
      <c r="D35" s="272" t="s">
        <v>4158</v>
      </c>
      <c r="E35" s="272" t="s">
        <v>4081</v>
      </c>
      <c r="F35" s="272" t="s">
        <v>4151</v>
      </c>
      <c r="G35" s="274">
        <v>44358.772222222222</v>
      </c>
      <c r="H35" s="274">
        <v>44358.774305555555</v>
      </c>
      <c r="I35" s="275" t="s">
        <v>4159</v>
      </c>
      <c r="J35" s="272">
        <v>260</v>
      </c>
      <c r="K35" s="274">
        <v>44335.40902777778</v>
      </c>
      <c r="L35" s="274">
        <v>44335.418749999997</v>
      </c>
      <c r="M35" s="276">
        <v>44362</v>
      </c>
      <c r="N35" s="12" t="s">
        <v>4093</v>
      </c>
      <c r="O35" s="248" t="s">
        <v>4160</v>
      </c>
      <c r="P35" s="262"/>
    </row>
    <row r="36" spans="1:16">
      <c r="A36" s="272" t="s">
        <v>4161</v>
      </c>
      <c r="B36" s="273">
        <v>100019520079</v>
      </c>
      <c r="C36" s="272" t="s">
        <v>1751</v>
      </c>
      <c r="D36" s="272" t="s">
        <v>1751</v>
      </c>
      <c r="E36" s="272" t="s">
        <v>4081</v>
      </c>
      <c r="F36" s="272" t="s">
        <v>4151</v>
      </c>
      <c r="G36" s="274">
        <v>44358.772222222222</v>
      </c>
      <c r="H36" s="274">
        <v>44358.774305555555</v>
      </c>
      <c r="I36" s="275" t="s">
        <v>4162</v>
      </c>
      <c r="J36" s="272">
        <v>260</v>
      </c>
      <c r="K36" s="274">
        <v>44343.710416666669</v>
      </c>
      <c r="L36" s="274">
        <v>44343.710416666669</v>
      </c>
      <c r="M36" s="276">
        <v>44363</v>
      </c>
      <c r="N36" s="12" t="s">
        <v>4103</v>
      </c>
      <c r="O36" s="248" t="s">
        <v>51</v>
      </c>
      <c r="P36" s="262"/>
    </row>
    <row r="37" spans="1:16">
      <c r="A37" s="272" t="s">
        <v>4163</v>
      </c>
      <c r="B37" s="273">
        <v>100016380782</v>
      </c>
      <c r="C37" s="272" t="s">
        <v>1751</v>
      </c>
      <c r="D37" s="272" t="s">
        <v>1751</v>
      </c>
      <c r="E37" s="272" t="s">
        <v>4081</v>
      </c>
      <c r="F37" s="272" t="s">
        <v>4151</v>
      </c>
      <c r="G37" s="274">
        <v>44358.76944444445</v>
      </c>
      <c r="H37" s="274">
        <v>44358.770833333328</v>
      </c>
      <c r="I37" s="275" t="s">
        <v>4132</v>
      </c>
      <c r="J37" s="272">
        <v>260</v>
      </c>
      <c r="K37" s="274">
        <v>44139.695833333331</v>
      </c>
      <c r="L37" s="274">
        <v>44139.76180555555</v>
      </c>
      <c r="M37" s="276">
        <v>44362</v>
      </c>
      <c r="N37" s="12" t="s">
        <v>4093</v>
      </c>
      <c r="O37" s="248" t="s">
        <v>4164</v>
      </c>
      <c r="P37" s="262"/>
    </row>
    <row r="38" spans="1:16">
      <c r="A38" s="272" t="s">
        <v>4165</v>
      </c>
      <c r="B38" s="273">
        <v>100016818329</v>
      </c>
      <c r="C38" s="272" t="s">
        <v>1751</v>
      </c>
      <c r="D38" s="272" t="s">
        <v>1751</v>
      </c>
      <c r="E38" s="272" t="s">
        <v>4081</v>
      </c>
      <c r="F38" s="272" t="s">
        <v>4151</v>
      </c>
      <c r="G38" s="274">
        <v>44358.770138888889</v>
      </c>
      <c r="H38" s="274">
        <v>44358.770833333328</v>
      </c>
      <c r="I38" s="275" t="s">
        <v>4109</v>
      </c>
      <c r="J38" s="272">
        <v>260</v>
      </c>
      <c r="K38" s="274">
        <v>44162.591666666667</v>
      </c>
      <c r="L38" s="274">
        <v>44210.396527777775</v>
      </c>
      <c r="M38" s="247">
        <v>44362</v>
      </c>
      <c r="N38" s="12" t="s">
        <v>4103</v>
      </c>
      <c r="O38" s="12"/>
      <c r="P38" s="37"/>
    </row>
    <row r="39" spans="1:16">
      <c r="A39" s="272" t="s">
        <v>4166</v>
      </c>
      <c r="B39" s="273">
        <v>100010001068</v>
      </c>
      <c r="C39" s="272" t="s">
        <v>1751</v>
      </c>
      <c r="D39" s="272" t="s">
        <v>1751</v>
      </c>
      <c r="E39" s="272" t="s">
        <v>4081</v>
      </c>
      <c r="F39" s="272" t="s">
        <v>4151</v>
      </c>
      <c r="G39" s="274">
        <v>44358.760416666672</v>
      </c>
      <c r="H39" s="274">
        <v>44358.760416666672</v>
      </c>
      <c r="I39" s="275" t="s">
        <v>4167</v>
      </c>
      <c r="J39" s="272">
        <v>260</v>
      </c>
      <c r="K39" s="274">
        <v>43579.398611111115</v>
      </c>
      <c r="L39" s="274">
        <v>43579.446527777778</v>
      </c>
      <c r="M39" s="247">
        <v>44363</v>
      </c>
      <c r="N39" s="12" t="s">
        <v>4093</v>
      </c>
      <c r="O39" s="248" t="s">
        <v>4168</v>
      </c>
      <c r="P39" s="37"/>
    </row>
    <row r="40" spans="1:16">
      <c r="A40" s="272" t="s">
        <v>4169</v>
      </c>
      <c r="B40" s="273">
        <v>100008427530</v>
      </c>
      <c r="C40" s="272" t="s">
        <v>1751</v>
      </c>
      <c r="D40" s="272" t="s">
        <v>1751</v>
      </c>
      <c r="E40" s="272" t="s">
        <v>4081</v>
      </c>
      <c r="F40" s="272" t="s">
        <v>4151</v>
      </c>
      <c r="G40" s="274">
        <v>44358.759027777778</v>
      </c>
      <c r="H40" s="274">
        <v>44358.760416666672</v>
      </c>
      <c r="I40" s="275" t="s">
        <v>4141</v>
      </c>
      <c r="J40" s="272">
        <v>260</v>
      </c>
      <c r="K40" s="274">
        <v>44187.795833333337</v>
      </c>
      <c r="L40" s="274">
        <v>44231.052083333328</v>
      </c>
      <c r="M40" s="247">
        <v>44363</v>
      </c>
      <c r="N40" s="12" t="s">
        <v>4120</v>
      </c>
      <c r="O40" s="12"/>
      <c r="P40" s="37"/>
    </row>
    <row r="41" spans="1:16">
      <c r="A41" s="272" t="s">
        <v>4170</v>
      </c>
      <c r="B41" s="273">
        <v>100007863435</v>
      </c>
      <c r="C41" s="272" t="s">
        <v>1751</v>
      </c>
      <c r="D41" s="272" t="s">
        <v>1751</v>
      </c>
      <c r="E41" s="272" t="s">
        <v>4081</v>
      </c>
      <c r="F41" s="272" t="s">
        <v>4151</v>
      </c>
      <c r="G41" s="274">
        <v>44358.759027777778</v>
      </c>
      <c r="H41" s="274">
        <v>44358.760416666672</v>
      </c>
      <c r="I41" s="275" t="s">
        <v>4091</v>
      </c>
      <c r="J41" s="272">
        <v>260</v>
      </c>
      <c r="K41" s="274">
        <v>43386.506944444445</v>
      </c>
      <c r="L41" s="274">
        <v>43386.548611111109</v>
      </c>
      <c r="M41" s="247">
        <v>44362</v>
      </c>
      <c r="N41" s="12" t="s">
        <v>4103</v>
      </c>
      <c r="O41" s="12"/>
      <c r="P41" s="37"/>
    </row>
    <row r="42" spans="1:16">
      <c r="A42" s="272" t="s">
        <v>4171</v>
      </c>
      <c r="B42" s="273">
        <v>100005811305</v>
      </c>
      <c r="C42" s="272" t="s">
        <v>1751</v>
      </c>
      <c r="D42" s="272" t="s">
        <v>1751</v>
      </c>
      <c r="E42" s="272" t="s">
        <v>4081</v>
      </c>
      <c r="F42" s="272" t="s">
        <v>4151</v>
      </c>
      <c r="G42" s="274">
        <v>44358.756944444445</v>
      </c>
      <c r="H42" s="274">
        <v>44358.760416666672</v>
      </c>
      <c r="I42" s="275" t="s">
        <v>4141</v>
      </c>
      <c r="J42" s="272">
        <v>260</v>
      </c>
      <c r="K42" s="274">
        <v>43245.427083333328</v>
      </c>
      <c r="L42" s="274">
        <v>43322.619444444441</v>
      </c>
      <c r="M42" s="247">
        <v>44362</v>
      </c>
      <c r="N42" s="248" t="s">
        <v>4120</v>
      </c>
      <c r="O42" s="12"/>
      <c r="P42" s="37"/>
    </row>
    <row r="43" spans="1:16">
      <c r="A43" s="272" t="s">
        <v>4172</v>
      </c>
      <c r="B43" s="273">
        <v>100003092263</v>
      </c>
      <c r="C43" s="272" t="s">
        <v>1751</v>
      </c>
      <c r="D43" s="272" t="s">
        <v>1751</v>
      </c>
      <c r="E43" s="272" t="s">
        <v>4081</v>
      </c>
      <c r="F43" s="272" t="s">
        <v>4151</v>
      </c>
      <c r="G43" s="274">
        <v>44358.755555555559</v>
      </c>
      <c r="H43" s="274">
        <v>44358.756944444445</v>
      </c>
      <c r="I43" s="275" t="s">
        <v>4109</v>
      </c>
      <c r="J43" s="272">
        <v>260</v>
      </c>
      <c r="K43" s="274">
        <v>43076.648611111115</v>
      </c>
      <c r="L43" s="274">
        <v>43076.65</v>
      </c>
      <c r="M43" s="276">
        <v>44362</v>
      </c>
      <c r="N43" s="12" t="s">
        <v>4093</v>
      </c>
      <c r="O43" s="248" t="s">
        <v>4173</v>
      </c>
      <c r="P43" s="262"/>
    </row>
    <row r="44" spans="1:16">
      <c r="A44" s="272" t="s">
        <v>4174</v>
      </c>
      <c r="B44" s="273">
        <v>100001638596</v>
      </c>
      <c r="C44" s="272" t="s">
        <v>1751</v>
      </c>
      <c r="D44" s="272" t="s">
        <v>4080</v>
      </c>
      <c r="E44" s="272" t="s">
        <v>4081</v>
      </c>
      <c r="F44" s="272" t="s">
        <v>4151</v>
      </c>
      <c r="G44" s="274">
        <v>44358.754861111112</v>
      </c>
      <c r="H44" s="274">
        <v>44358.756944444445</v>
      </c>
      <c r="I44" s="275" t="s">
        <v>4175</v>
      </c>
      <c r="J44" s="272">
        <v>260</v>
      </c>
      <c r="K44" s="274">
        <v>43018.973611111112</v>
      </c>
      <c r="L44" s="274">
        <v>44145.862500000003</v>
      </c>
      <c r="M44" s="247">
        <v>44362</v>
      </c>
      <c r="N44" s="12" t="s">
        <v>4120</v>
      </c>
      <c r="O44" s="248" t="s">
        <v>4176</v>
      </c>
      <c r="P44" s="262"/>
    </row>
    <row r="45" spans="1:16">
      <c r="A45" s="272" t="s">
        <v>4177</v>
      </c>
      <c r="B45" s="273">
        <v>545807638</v>
      </c>
      <c r="C45" s="272" t="s">
        <v>1751</v>
      </c>
      <c r="D45" s="272" t="s">
        <v>1751</v>
      </c>
      <c r="E45" s="272" t="s">
        <v>4081</v>
      </c>
      <c r="F45" s="272" t="s">
        <v>6</v>
      </c>
      <c r="G45" s="274">
        <v>44358.775694444441</v>
      </c>
      <c r="H45" s="274">
        <v>44358.777777777781</v>
      </c>
      <c r="I45" s="275" t="s">
        <v>4106</v>
      </c>
      <c r="J45" s="272">
        <v>260</v>
      </c>
      <c r="K45" s="274">
        <v>42841.476388888885</v>
      </c>
      <c r="L45" s="274">
        <v>44138.915277777778</v>
      </c>
      <c r="M45" s="247">
        <v>44363</v>
      </c>
      <c r="N45" s="12" t="s">
        <v>4120</v>
      </c>
      <c r="O45" s="248" t="s">
        <v>21</v>
      </c>
      <c r="P45" s="262"/>
    </row>
    <row r="46" spans="1:16">
      <c r="A46" s="272" t="s">
        <v>4178</v>
      </c>
      <c r="B46" s="273">
        <v>344289678</v>
      </c>
      <c r="C46" s="272" t="s">
        <v>1751</v>
      </c>
      <c r="D46" s="272" t="s">
        <v>1751</v>
      </c>
      <c r="E46" s="272" t="s">
        <v>4081</v>
      </c>
      <c r="F46" s="272" t="s">
        <v>6</v>
      </c>
      <c r="G46" s="274">
        <v>44358.775000000001</v>
      </c>
      <c r="H46" s="274">
        <v>44358.777777777781</v>
      </c>
      <c r="I46" s="275" t="s">
        <v>4179</v>
      </c>
      <c r="J46" s="272">
        <v>260</v>
      </c>
      <c r="K46" s="274">
        <v>41778.347222222219</v>
      </c>
      <c r="L46" s="274">
        <v>42749.936111111107</v>
      </c>
      <c r="M46" s="247">
        <v>44363</v>
      </c>
      <c r="N46" s="12" t="s">
        <v>4093</v>
      </c>
      <c r="O46" s="248" t="s">
        <v>4180</v>
      </c>
      <c r="P46" s="262"/>
    </row>
    <row r="47" spans="1:16">
      <c r="A47" s="272" t="s">
        <v>4181</v>
      </c>
      <c r="B47" s="273">
        <v>306061930</v>
      </c>
      <c r="C47" s="272" t="s">
        <v>1751</v>
      </c>
      <c r="D47" s="272" t="s">
        <v>1751</v>
      </c>
      <c r="E47" s="272" t="s">
        <v>4081</v>
      </c>
      <c r="F47" s="272" t="s">
        <v>6</v>
      </c>
      <c r="G47" s="274">
        <v>44358.774305555555</v>
      </c>
      <c r="H47" s="274">
        <v>44358.774305555555</v>
      </c>
      <c r="I47" s="275" t="s">
        <v>4111</v>
      </c>
      <c r="J47" s="272">
        <v>260</v>
      </c>
      <c r="K47" s="274">
        <v>42580.481944444451</v>
      </c>
      <c r="L47" s="274">
        <v>43592.700694444451</v>
      </c>
      <c r="M47" s="247">
        <v>44362</v>
      </c>
      <c r="N47" s="12" t="s">
        <v>4084</v>
      </c>
      <c r="O47" s="248" t="s">
        <v>21</v>
      </c>
      <c r="P47" s="262"/>
    </row>
    <row r="48" spans="1:16">
      <c r="A48" s="272" t="s">
        <v>4182</v>
      </c>
      <c r="B48" s="273">
        <v>12943184</v>
      </c>
      <c r="C48" s="272" t="s">
        <v>1751</v>
      </c>
      <c r="D48" s="272" t="s">
        <v>1751</v>
      </c>
      <c r="E48" s="272" t="s">
        <v>4081</v>
      </c>
      <c r="F48" s="272" t="s">
        <v>6</v>
      </c>
      <c r="G48" s="274">
        <v>44358.772222222222</v>
      </c>
      <c r="H48" s="274">
        <v>44358.774305555555</v>
      </c>
      <c r="I48" s="275" t="s">
        <v>4106</v>
      </c>
      <c r="J48" s="272">
        <v>260</v>
      </c>
      <c r="K48" s="274">
        <v>42345.504166666666</v>
      </c>
      <c r="L48" s="274">
        <v>44230.600694444445</v>
      </c>
      <c r="M48" s="247">
        <v>44363</v>
      </c>
      <c r="N48" s="12" t="s">
        <v>4120</v>
      </c>
      <c r="O48" s="248" t="s">
        <v>2559</v>
      </c>
      <c r="P48" s="262"/>
    </row>
    <row r="49" spans="1:16">
      <c r="A49" s="272" t="s">
        <v>4183</v>
      </c>
      <c r="B49" s="273">
        <v>100017328699</v>
      </c>
      <c r="C49" s="272" t="s">
        <v>1751</v>
      </c>
      <c r="D49" s="272" t="s">
        <v>1751</v>
      </c>
      <c r="E49" s="272" t="s">
        <v>4081</v>
      </c>
      <c r="F49" s="272" t="s">
        <v>6</v>
      </c>
      <c r="G49" s="274">
        <v>44358.770833333328</v>
      </c>
      <c r="H49" s="274">
        <v>44358.770833333328</v>
      </c>
      <c r="I49" s="275" t="s">
        <v>4156</v>
      </c>
      <c r="J49" s="272">
        <v>260</v>
      </c>
      <c r="K49" s="274">
        <v>44203.453472222223</v>
      </c>
      <c r="L49" s="274">
        <v>44203.456250000003</v>
      </c>
      <c r="M49" s="247">
        <v>44363</v>
      </c>
      <c r="N49" s="12" t="s">
        <v>4184</v>
      </c>
      <c r="O49" s="248" t="s">
        <v>91</v>
      </c>
      <c r="P49" s="262"/>
    </row>
    <row r="50" spans="1:16">
      <c r="A50" s="272" t="s">
        <v>4185</v>
      </c>
      <c r="B50" s="273">
        <v>100017328831</v>
      </c>
      <c r="C50" s="272" t="s">
        <v>1751</v>
      </c>
      <c r="D50" s="272" t="s">
        <v>1751</v>
      </c>
      <c r="E50" s="272" t="s">
        <v>4081</v>
      </c>
      <c r="F50" s="272" t="s">
        <v>6</v>
      </c>
      <c r="G50" s="274">
        <v>44358.770833333328</v>
      </c>
      <c r="H50" s="274">
        <v>44358.770833333328</v>
      </c>
      <c r="I50" s="275" t="s">
        <v>4109</v>
      </c>
      <c r="J50" s="272">
        <v>260</v>
      </c>
      <c r="K50" s="274">
        <v>44203.459027777775</v>
      </c>
      <c r="L50" s="274">
        <v>44203.461805555555</v>
      </c>
      <c r="M50" s="247">
        <v>44363</v>
      </c>
      <c r="N50" s="12" t="s">
        <v>4120</v>
      </c>
      <c r="O50" s="248" t="s">
        <v>95</v>
      </c>
      <c r="P50" s="262"/>
    </row>
    <row r="51" spans="1:16">
      <c r="A51" s="272" t="s">
        <v>4186</v>
      </c>
      <c r="B51" s="273">
        <v>100017079139</v>
      </c>
      <c r="C51" s="272" t="s">
        <v>1751</v>
      </c>
      <c r="D51" s="272" t="s">
        <v>1751</v>
      </c>
      <c r="E51" s="272" t="s">
        <v>4081</v>
      </c>
      <c r="F51" s="272" t="s">
        <v>6</v>
      </c>
      <c r="G51" s="274">
        <v>44358.770138888889</v>
      </c>
      <c r="H51" s="274">
        <v>44358.770833333328</v>
      </c>
      <c r="I51" s="275" t="s">
        <v>4111</v>
      </c>
      <c r="J51" s="272">
        <v>260</v>
      </c>
      <c r="K51" s="274">
        <v>44181.89444444445</v>
      </c>
      <c r="L51" s="274">
        <v>44187.52847222222</v>
      </c>
      <c r="M51" s="247">
        <v>44362</v>
      </c>
      <c r="N51" s="12" t="s">
        <v>4103</v>
      </c>
      <c r="O51" s="248" t="s">
        <v>62</v>
      </c>
      <c r="P51" s="262"/>
    </row>
    <row r="52" spans="1:16">
      <c r="A52" s="272" t="s">
        <v>4187</v>
      </c>
      <c r="B52" s="273">
        <v>100017315688</v>
      </c>
      <c r="C52" s="272" t="s">
        <v>1751</v>
      </c>
      <c r="D52" s="272" t="s">
        <v>1751</v>
      </c>
      <c r="E52" s="272" t="s">
        <v>4081</v>
      </c>
      <c r="F52" s="272" t="s">
        <v>6</v>
      </c>
      <c r="G52" s="274">
        <v>44358.770833333328</v>
      </c>
      <c r="H52" s="274">
        <v>44358.770833333328</v>
      </c>
      <c r="I52" s="275" t="s">
        <v>4109</v>
      </c>
      <c r="J52" s="272">
        <v>260</v>
      </c>
      <c r="K52" s="274">
        <v>44202.443055555559</v>
      </c>
      <c r="L52" s="274">
        <v>44204.737500000003</v>
      </c>
      <c r="M52" s="247">
        <v>44362</v>
      </c>
      <c r="N52" s="248" t="s">
        <v>4120</v>
      </c>
      <c r="O52" s="248" t="s">
        <v>21</v>
      </c>
      <c r="P52" s="262"/>
    </row>
    <row r="53" spans="1:16">
      <c r="A53" s="272" t="s">
        <v>4188</v>
      </c>
      <c r="B53" s="273">
        <v>100016395705</v>
      </c>
      <c r="C53" s="272" t="s">
        <v>1751</v>
      </c>
      <c r="D53" s="272" t="s">
        <v>1751</v>
      </c>
      <c r="E53" s="272" t="s">
        <v>4081</v>
      </c>
      <c r="F53" s="272" t="s">
        <v>6</v>
      </c>
      <c r="G53" s="274">
        <v>44358.76944444445</v>
      </c>
      <c r="H53" s="274">
        <v>44358.770833333328</v>
      </c>
      <c r="I53" s="275" t="s">
        <v>4189</v>
      </c>
      <c r="J53" s="272">
        <v>260</v>
      </c>
      <c r="K53" s="274">
        <v>44140.680555555555</v>
      </c>
      <c r="L53" s="274">
        <v>44141.384722222225</v>
      </c>
      <c r="M53" s="247">
        <v>44363</v>
      </c>
      <c r="N53" s="12" t="s">
        <v>4084</v>
      </c>
      <c r="O53" s="248" t="s">
        <v>2539</v>
      </c>
      <c r="P53" s="262"/>
    </row>
    <row r="54" spans="1:16">
      <c r="A54" s="272" t="s">
        <v>4190</v>
      </c>
      <c r="B54" s="273">
        <v>100016418999</v>
      </c>
      <c r="C54" s="272" t="s">
        <v>1751</v>
      </c>
      <c r="D54" s="272" t="s">
        <v>1751</v>
      </c>
      <c r="E54" s="272" t="s">
        <v>4081</v>
      </c>
      <c r="F54" s="272" t="s">
        <v>6</v>
      </c>
      <c r="G54" s="274">
        <v>44358.76944444445</v>
      </c>
      <c r="H54" s="274">
        <v>44358.770833333328</v>
      </c>
      <c r="I54" s="275" t="s">
        <v>4109</v>
      </c>
      <c r="J54" s="272">
        <v>260</v>
      </c>
      <c r="K54" s="274">
        <v>44142.631249999999</v>
      </c>
      <c r="L54" s="274">
        <v>44142.655555555553</v>
      </c>
      <c r="M54" s="247">
        <v>44363</v>
      </c>
      <c r="N54" s="12" t="s">
        <v>4093</v>
      </c>
      <c r="O54" s="248" t="s">
        <v>4191</v>
      </c>
      <c r="P54" s="262"/>
    </row>
    <row r="55" spans="1:16">
      <c r="A55" s="272" t="s">
        <v>4192</v>
      </c>
      <c r="B55" s="273">
        <v>100015325237</v>
      </c>
      <c r="C55" s="272" t="s">
        <v>1751</v>
      </c>
      <c r="D55" s="272" t="s">
        <v>1751</v>
      </c>
      <c r="E55" s="272" t="s">
        <v>4081</v>
      </c>
      <c r="F55" s="272" t="s">
        <v>6</v>
      </c>
      <c r="G55" s="274">
        <v>44358.767361111109</v>
      </c>
      <c r="H55" s="274">
        <v>44358.770833333328</v>
      </c>
      <c r="I55" s="275" t="s">
        <v>4106</v>
      </c>
      <c r="J55" s="272">
        <v>260</v>
      </c>
      <c r="K55" s="274">
        <v>44060.610416666663</v>
      </c>
      <c r="L55" s="274">
        <v>44060.79305555555</v>
      </c>
      <c r="M55" s="247">
        <v>44363</v>
      </c>
      <c r="N55" s="12" t="s">
        <v>4093</v>
      </c>
      <c r="O55" s="248" t="s">
        <v>4193</v>
      </c>
      <c r="P55" s="262"/>
    </row>
    <row r="56" spans="1:16">
      <c r="A56" s="272" t="s">
        <v>4194</v>
      </c>
      <c r="B56" s="273">
        <v>100015094740</v>
      </c>
      <c r="C56" s="272" t="s">
        <v>1751</v>
      </c>
      <c r="D56" s="272" t="s">
        <v>1751</v>
      </c>
      <c r="E56" s="272" t="s">
        <v>4081</v>
      </c>
      <c r="F56" s="272" t="s">
        <v>6</v>
      </c>
      <c r="G56" s="274">
        <v>44358.766666666663</v>
      </c>
      <c r="H56" s="274">
        <v>44358.767361111109</v>
      </c>
      <c r="I56" s="275" t="s">
        <v>4106</v>
      </c>
      <c r="J56" s="272">
        <v>260</v>
      </c>
      <c r="K56" s="274">
        <v>44037.78125</v>
      </c>
      <c r="L56" s="274">
        <v>44210.461805555555</v>
      </c>
      <c r="M56" s="276">
        <v>44363</v>
      </c>
      <c r="N56" s="12" t="s">
        <v>4084</v>
      </c>
      <c r="O56" s="248" t="s">
        <v>2559</v>
      </c>
      <c r="P56" s="262"/>
    </row>
    <row r="57" spans="1:16">
      <c r="A57" s="272" t="s">
        <v>4195</v>
      </c>
      <c r="B57" s="273">
        <v>100015141260</v>
      </c>
      <c r="C57" s="272" t="s">
        <v>1751</v>
      </c>
      <c r="D57" s="272" t="s">
        <v>1751</v>
      </c>
      <c r="E57" s="272" t="s">
        <v>4081</v>
      </c>
      <c r="F57" s="272" t="s">
        <v>6</v>
      </c>
      <c r="G57" s="274">
        <v>44358.767361111109</v>
      </c>
      <c r="H57" s="274">
        <v>44358.767361111109</v>
      </c>
      <c r="I57" s="275" t="s">
        <v>4196</v>
      </c>
      <c r="J57" s="272">
        <v>260</v>
      </c>
      <c r="K57" s="274">
        <v>44042.435416666667</v>
      </c>
      <c r="L57" s="274">
        <v>44042.439583333333</v>
      </c>
      <c r="M57" s="247">
        <v>44363</v>
      </c>
      <c r="N57" s="12" t="s">
        <v>4084</v>
      </c>
      <c r="O57" s="248" t="s">
        <v>95</v>
      </c>
      <c r="P57" s="262"/>
    </row>
    <row r="58" spans="1:16">
      <c r="A58" s="272" t="s">
        <v>4197</v>
      </c>
      <c r="B58" s="273">
        <v>100014780327</v>
      </c>
      <c r="C58" s="272" t="s">
        <v>1751</v>
      </c>
      <c r="D58" s="272" t="s">
        <v>4080</v>
      </c>
      <c r="E58" s="272" t="s">
        <v>4081</v>
      </c>
      <c r="F58" s="272" t="s">
        <v>6</v>
      </c>
      <c r="G58" s="274">
        <v>44358.765972222223</v>
      </c>
      <c r="H58" s="274">
        <v>44358.767361111109</v>
      </c>
      <c r="I58" s="275" t="s">
        <v>4198</v>
      </c>
      <c r="J58" s="272">
        <v>260</v>
      </c>
      <c r="K58" s="274">
        <v>44010.729166666672</v>
      </c>
      <c r="L58" s="274">
        <v>44033.413888888885</v>
      </c>
      <c r="M58" s="247">
        <v>44362</v>
      </c>
      <c r="N58" s="12" t="s">
        <v>4093</v>
      </c>
      <c r="O58" s="248" t="s">
        <v>4199</v>
      </c>
      <c r="P58" s="262"/>
    </row>
    <row r="59" spans="1:16">
      <c r="A59" s="272" t="s">
        <v>4200</v>
      </c>
      <c r="B59" s="273">
        <v>100007492770</v>
      </c>
      <c r="C59" s="272" t="s">
        <v>1751</v>
      </c>
      <c r="D59" s="272" t="s">
        <v>1751</v>
      </c>
      <c r="E59" s="272" t="s">
        <v>4081</v>
      </c>
      <c r="F59" s="272" t="s">
        <v>6</v>
      </c>
      <c r="G59" s="274">
        <v>44358.758333333331</v>
      </c>
      <c r="H59" s="274">
        <v>44358.760416666672</v>
      </c>
      <c r="I59" s="275" t="s">
        <v>4201</v>
      </c>
      <c r="J59" s="272">
        <v>260</v>
      </c>
      <c r="K59" s="274">
        <v>43357.417361111111</v>
      </c>
      <c r="L59" s="274">
        <v>43357.421527777777</v>
      </c>
      <c r="M59" s="247">
        <v>44363</v>
      </c>
      <c r="N59" s="12" t="s">
        <v>4084</v>
      </c>
      <c r="O59" s="248" t="s">
        <v>95</v>
      </c>
      <c r="P59" s="262"/>
    </row>
    <row r="60" spans="1:16">
      <c r="A60" s="272" t="s">
        <v>4202</v>
      </c>
      <c r="B60" s="273">
        <v>100002857773</v>
      </c>
      <c r="C60" s="272" t="s">
        <v>1751</v>
      </c>
      <c r="D60" s="272" t="s">
        <v>1751</v>
      </c>
      <c r="E60" s="272" t="s">
        <v>4081</v>
      </c>
      <c r="F60" s="272" t="s">
        <v>6</v>
      </c>
      <c r="G60" s="274">
        <v>44358.754861111112</v>
      </c>
      <c r="H60" s="274">
        <v>44358.756944444445</v>
      </c>
      <c r="I60" s="275" t="s">
        <v>4114</v>
      </c>
      <c r="J60" s="272">
        <v>260</v>
      </c>
      <c r="K60" s="274">
        <v>43088.929166666669</v>
      </c>
      <c r="L60" s="274">
        <v>43243.77847222222</v>
      </c>
      <c r="M60" s="247">
        <v>44363</v>
      </c>
      <c r="N60" s="12" t="s">
        <v>4184</v>
      </c>
      <c r="O60" s="248" t="s">
        <v>21</v>
      </c>
      <c r="P60" s="262"/>
    </row>
    <row r="61" spans="1:16">
      <c r="A61" s="272" t="s">
        <v>4203</v>
      </c>
      <c r="B61" s="273">
        <v>100003183347</v>
      </c>
      <c r="C61" s="272" t="s">
        <v>1751</v>
      </c>
      <c r="D61" s="272" t="s">
        <v>1751</v>
      </c>
      <c r="E61" s="272" t="s">
        <v>4081</v>
      </c>
      <c r="F61" s="272" t="s">
        <v>6</v>
      </c>
      <c r="G61" s="274">
        <v>44358.755555555559</v>
      </c>
      <c r="H61" s="274">
        <v>44358.756944444445</v>
      </c>
      <c r="I61" s="275" t="s">
        <v>4204</v>
      </c>
      <c r="J61" s="272">
        <v>260</v>
      </c>
      <c r="K61" s="274">
        <v>43083.438194444447</v>
      </c>
      <c r="L61" s="274">
        <v>43083.439583333333</v>
      </c>
      <c r="M61" s="247">
        <v>44363</v>
      </c>
      <c r="N61" s="12" t="s">
        <v>4084</v>
      </c>
      <c r="O61" s="248" t="s">
        <v>21</v>
      </c>
      <c r="P61" s="262"/>
    </row>
    <row r="62" spans="1:16">
      <c r="A62" s="272" t="s">
        <v>4205</v>
      </c>
      <c r="B62" s="273">
        <v>100002147598</v>
      </c>
      <c r="C62" s="272" t="s">
        <v>1751</v>
      </c>
      <c r="D62" s="272" t="s">
        <v>1751</v>
      </c>
      <c r="E62" s="272" t="s">
        <v>4081</v>
      </c>
      <c r="F62" s="272" t="s">
        <v>6</v>
      </c>
      <c r="G62" s="274">
        <v>44358.754861111112</v>
      </c>
      <c r="H62" s="274">
        <v>44358.756944444445</v>
      </c>
      <c r="I62" s="275" t="s">
        <v>4111</v>
      </c>
      <c r="J62" s="272">
        <v>260</v>
      </c>
      <c r="K62" s="274">
        <v>43024.745138888888</v>
      </c>
      <c r="L62" s="274">
        <v>43042.484027777777</v>
      </c>
      <c r="M62" s="247">
        <v>44363</v>
      </c>
      <c r="N62" s="12" t="s">
        <v>4120</v>
      </c>
      <c r="O62" s="248" t="s">
        <v>21</v>
      </c>
      <c r="P62" s="262"/>
    </row>
    <row r="63" spans="1:16">
      <c r="A63" s="272" t="s">
        <v>4206</v>
      </c>
      <c r="B63" s="273">
        <v>100000810777</v>
      </c>
      <c r="C63" s="272" t="s">
        <v>1751</v>
      </c>
      <c r="D63" s="272" t="s">
        <v>1751</v>
      </c>
      <c r="E63" s="272" t="s">
        <v>4081</v>
      </c>
      <c r="F63" s="272" t="s">
        <v>6</v>
      </c>
      <c r="G63" s="274">
        <v>44358.753472222219</v>
      </c>
      <c r="H63" s="274">
        <v>44358.753472222219</v>
      </c>
      <c r="I63" s="275" t="s">
        <v>4106</v>
      </c>
      <c r="J63" s="272">
        <v>260</v>
      </c>
      <c r="K63" s="274">
        <v>42909.573611111111</v>
      </c>
      <c r="L63" s="274">
        <v>42909.57430555555</v>
      </c>
      <c r="M63" s="247">
        <v>44362</v>
      </c>
      <c r="N63" s="12" t="s">
        <v>4120</v>
      </c>
      <c r="O63" s="248" t="s">
        <v>21</v>
      </c>
      <c r="P63" s="262"/>
    </row>
    <row r="64" spans="1:16">
      <c r="A64" s="272" t="s">
        <v>4207</v>
      </c>
      <c r="B64" s="273">
        <v>100007862692</v>
      </c>
      <c r="C64" s="272" t="s">
        <v>1751</v>
      </c>
      <c r="D64" s="272" t="s">
        <v>1751</v>
      </c>
      <c r="E64" s="272" t="s">
        <v>4081</v>
      </c>
      <c r="F64" s="272" t="s">
        <v>6</v>
      </c>
      <c r="G64" s="274">
        <v>44358.751388888893</v>
      </c>
      <c r="H64" s="274">
        <v>44358.753472222219</v>
      </c>
      <c r="I64" s="275" t="s">
        <v>4208</v>
      </c>
      <c r="J64" s="272">
        <v>260</v>
      </c>
      <c r="K64" s="274">
        <v>43386.467361111107</v>
      </c>
      <c r="L64" s="274">
        <v>44046.911111111112</v>
      </c>
      <c r="M64" s="247">
        <v>44363</v>
      </c>
      <c r="N64" s="12" t="s">
        <v>4093</v>
      </c>
      <c r="O64" s="248" t="s">
        <v>4209</v>
      </c>
      <c r="P64" s="262"/>
    </row>
    <row r="65" spans="1:16">
      <c r="A65" s="272" t="s">
        <v>4210</v>
      </c>
      <c r="B65" s="280">
        <v>184370427</v>
      </c>
      <c r="C65" s="272" t="s">
        <v>1751</v>
      </c>
      <c r="D65" s="272" t="s">
        <v>1751</v>
      </c>
      <c r="E65" s="272" t="s">
        <v>4081</v>
      </c>
      <c r="F65" s="272" t="s">
        <v>14</v>
      </c>
      <c r="G65" s="274">
        <v>44358.772916666669</v>
      </c>
      <c r="H65" s="274">
        <v>44362.385416666672</v>
      </c>
      <c r="I65" s="275" t="s">
        <v>4109</v>
      </c>
      <c r="J65" s="272">
        <v>260</v>
      </c>
      <c r="K65" s="274">
        <v>42531.913888888885</v>
      </c>
      <c r="L65" s="274">
        <v>43119.441666666666</v>
      </c>
      <c r="M65" s="247">
        <v>44362</v>
      </c>
      <c r="N65" s="248" t="s">
        <v>4120</v>
      </c>
      <c r="O65" s="12"/>
      <c r="P65" s="37"/>
    </row>
    <row r="66" spans="1:16">
      <c r="A66" s="272" t="s">
        <v>4211</v>
      </c>
      <c r="B66" s="280">
        <v>3412514255</v>
      </c>
      <c r="C66" s="272" t="s">
        <v>1751</v>
      </c>
      <c r="D66" s="272" t="s">
        <v>1751</v>
      </c>
      <c r="E66" s="272" t="s">
        <v>4081</v>
      </c>
      <c r="F66" s="272" t="s">
        <v>14</v>
      </c>
      <c r="G66" s="274">
        <v>44358.777777777781</v>
      </c>
      <c r="H66" s="274">
        <v>44358.78125</v>
      </c>
      <c r="I66" s="275" t="s">
        <v>4212</v>
      </c>
      <c r="J66" s="272">
        <v>260</v>
      </c>
      <c r="K66" s="274">
        <v>42495.567361111112</v>
      </c>
      <c r="L66" s="274">
        <v>42496.459722222222</v>
      </c>
      <c r="M66" s="247">
        <v>44362</v>
      </c>
      <c r="N66" s="248" t="s">
        <v>4120</v>
      </c>
      <c r="O66" s="12"/>
      <c r="P66" s="37"/>
    </row>
    <row r="67" spans="1:16">
      <c r="A67" s="272" t="s">
        <v>4213</v>
      </c>
      <c r="B67" s="280">
        <v>100016900671</v>
      </c>
      <c r="C67" s="272" t="s">
        <v>1751</v>
      </c>
      <c r="D67" s="272" t="s">
        <v>1751</v>
      </c>
      <c r="E67" s="272" t="s">
        <v>4081</v>
      </c>
      <c r="F67" s="272" t="s">
        <v>14</v>
      </c>
      <c r="G67" s="274">
        <v>44358.777777777781</v>
      </c>
      <c r="H67" s="274">
        <v>44358.777777777781</v>
      </c>
      <c r="I67" s="275" t="s">
        <v>4124</v>
      </c>
      <c r="J67" s="272">
        <v>260</v>
      </c>
      <c r="K67" s="274">
        <v>44167.584722222222</v>
      </c>
      <c r="L67" s="274">
        <v>44167.590277777781</v>
      </c>
      <c r="M67" s="247">
        <v>44362</v>
      </c>
      <c r="N67" s="12" t="s">
        <v>4120</v>
      </c>
      <c r="O67" s="12"/>
      <c r="P67" s="37"/>
    </row>
    <row r="68" spans="1:16">
      <c r="A68" s="272" t="s">
        <v>4214</v>
      </c>
      <c r="B68" s="280">
        <v>403968</v>
      </c>
      <c r="C68" s="272" t="s">
        <v>1751</v>
      </c>
      <c r="D68" s="272" t="s">
        <v>1751</v>
      </c>
      <c r="E68" s="272" t="s">
        <v>4081</v>
      </c>
      <c r="F68" s="272" t="s">
        <v>14</v>
      </c>
      <c r="G68" s="274">
        <v>44358.775000000001</v>
      </c>
      <c r="H68" s="274">
        <v>44358.777777777781</v>
      </c>
      <c r="I68" s="275" t="s">
        <v>4156</v>
      </c>
      <c r="J68" s="272">
        <v>260</v>
      </c>
      <c r="K68" s="274">
        <v>41769.695833333331</v>
      </c>
      <c r="L68" s="274">
        <v>43237.435416666667</v>
      </c>
      <c r="M68" s="247">
        <v>44362</v>
      </c>
      <c r="N68" s="248" t="s">
        <v>4120</v>
      </c>
      <c r="O68" s="12"/>
      <c r="P68" s="37"/>
    </row>
    <row r="69" spans="1:16">
      <c r="A69" s="272" t="s">
        <v>4215</v>
      </c>
      <c r="B69" s="280">
        <v>457012766</v>
      </c>
      <c r="C69" s="272" t="s">
        <v>1751</v>
      </c>
      <c r="D69" s="272" t="s">
        <v>1751</v>
      </c>
      <c r="E69" s="272" t="s">
        <v>4081</v>
      </c>
      <c r="F69" s="272" t="s">
        <v>14</v>
      </c>
      <c r="G69" s="274">
        <v>44358.775000000001</v>
      </c>
      <c r="H69" s="274">
        <v>44358.777777777781</v>
      </c>
      <c r="I69" s="275" t="s">
        <v>4216</v>
      </c>
      <c r="J69" s="272">
        <v>260</v>
      </c>
      <c r="K69" s="274">
        <v>41898.59652777778</v>
      </c>
      <c r="L69" s="274">
        <v>42756.729166666672</v>
      </c>
      <c r="M69" s="247">
        <v>44362</v>
      </c>
      <c r="N69" s="248" t="s">
        <v>4120</v>
      </c>
      <c r="O69" s="12"/>
      <c r="P69" s="37"/>
    </row>
    <row r="70" spans="1:16">
      <c r="A70" s="272" t="s">
        <v>4217</v>
      </c>
      <c r="B70" s="280">
        <v>195022647</v>
      </c>
      <c r="C70" s="272" t="s">
        <v>1751</v>
      </c>
      <c r="D70" s="272" t="s">
        <v>1751</v>
      </c>
      <c r="E70" s="272" t="s">
        <v>4081</v>
      </c>
      <c r="F70" s="272" t="s">
        <v>14</v>
      </c>
      <c r="G70" s="274">
        <v>44358.772916666669</v>
      </c>
      <c r="H70" s="274">
        <v>44358.774305555555</v>
      </c>
      <c r="I70" s="275" t="s">
        <v>4132</v>
      </c>
      <c r="J70" s="272">
        <v>260</v>
      </c>
      <c r="K70" s="274">
        <v>42612.665277777778</v>
      </c>
      <c r="L70" s="274">
        <v>44193.481249999997</v>
      </c>
      <c r="M70" s="247">
        <v>44362</v>
      </c>
      <c r="N70" s="248" t="s">
        <v>4120</v>
      </c>
      <c r="O70" s="12"/>
      <c r="P70" s="37"/>
    </row>
    <row r="71" spans="1:16">
      <c r="A71" s="272" t="s">
        <v>4218</v>
      </c>
      <c r="B71" s="280">
        <v>1463114669</v>
      </c>
      <c r="C71" s="272" t="s">
        <v>1751</v>
      </c>
      <c r="D71" s="272" t="s">
        <v>1751</v>
      </c>
      <c r="E71" s="272" t="s">
        <v>4081</v>
      </c>
      <c r="F71" s="272" t="s">
        <v>14</v>
      </c>
      <c r="G71" s="274">
        <v>44358.772916666669</v>
      </c>
      <c r="H71" s="274">
        <v>44358.774305555555</v>
      </c>
      <c r="I71" s="275" t="s">
        <v>4219</v>
      </c>
      <c r="J71" s="272">
        <v>260</v>
      </c>
      <c r="K71" s="274">
        <v>42814.591666666667</v>
      </c>
      <c r="L71" s="274">
        <v>42815.774305555555</v>
      </c>
      <c r="M71" s="247">
        <v>44362</v>
      </c>
      <c r="N71" s="248" t="s">
        <v>4120</v>
      </c>
      <c r="O71" s="12"/>
      <c r="P71" s="37"/>
    </row>
    <row r="72" spans="1:16">
      <c r="A72" s="272" t="s">
        <v>4220</v>
      </c>
      <c r="B72" s="280">
        <v>100017662723</v>
      </c>
      <c r="C72" s="272" t="s">
        <v>1751</v>
      </c>
      <c r="D72" s="272" t="s">
        <v>1751</v>
      </c>
      <c r="E72" s="272" t="s">
        <v>4081</v>
      </c>
      <c r="F72" s="272" t="s">
        <v>14</v>
      </c>
      <c r="G72" s="274">
        <v>44358.770833333328</v>
      </c>
      <c r="H72" s="274">
        <v>44358.774305555555</v>
      </c>
      <c r="I72" s="275" t="s">
        <v>4221</v>
      </c>
      <c r="J72" s="272">
        <v>260</v>
      </c>
      <c r="K72" s="274">
        <v>44230.661111111112</v>
      </c>
      <c r="L72" s="274">
        <v>44236.01944444445</v>
      </c>
      <c r="M72" s="247">
        <v>44362</v>
      </c>
      <c r="N72" s="248" t="s">
        <v>4120</v>
      </c>
      <c r="O72" s="12"/>
      <c r="P72" s="37"/>
    </row>
    <row r="73" spans="1:16">
      <c r="A73" s="272" t="s">
        <v>4222</v>
      </c>
      <c r="B73" s="280">
        <v>100018079001</v>
      </c>
      <c r="C73" s="272" t="s">
        <v>1751</v>
      </c>
      <c r="D73" s="272" t="s">
        <v>1751</v>
      </c>
      <c r="E73" s="272" t="s">
        <v>4081</v>
      </c>
      <c r="F73" s="272" t="s">
        <v>14</v>
      </c>
      <c r="G73" s="274">
        <v>44358.771527777775</v>
      </c>
      <c r="H73" s="274">
        <v>44358.774305555555</v>
      </c>
      <c r="I73" s="275" t="s">
        <v>4223</v>
      </c>
      <c r="J73" s="272">
        <v>260</v>
      </c>
      <c r="K73" s="274">
        <v>44268.663194444445</v>
      </c>
      <c r="L73" s="274">
        <v>44268.672222222223</v>
      </c>
      <c r="M73" s="247">
        <v>44362</v>
      </c>
      <c r="N73" s="248" t="s">
        <v>4084</v>
      </c>
      <c r="O73" s="12"/>
      <c r="P73" s="37"/>
    </row>
    <row r="74" spans="1:16">
      <c r="A74" s="272" t="s">
        <v>4224</v>
      </c>
      <c r="B74" s="280">
        <v>100017491025</v>
      </c>
      <c r="C74" s="272" t="s">
        <v>1751</v>
      </c>
      <c r="D74" s="272" t="s">
        <v>1751</v>
      </c>
      <c r="E74" s="272" t="s">
        <v>4081</v>
      </c>
      <c r="F74" s="272" t="s">
        <v>14</v>
      </c>
      <c r="G74" s="274">
        <v>44358.770833333328</v>
      </c>
      <c r="H74" s="274">
        <v>44358.774305555555</v>
      </c>
      <c r="I74" s="275" t="s">
        <v>4109</v>
      </c>
      <c r="J74" s="272">
        <v>260</v>
      </c>
      <c r="K74" s="274">
        <v>44216.713194444441</v>
      </c>
      <c r="L74" s="274">
        <v>44216.72152777778</v>
      </c>
      <c r="M74" s="247">
        <v>44362</v>
      </c>
      <c r="N74" s="248" t="s">
        <v>4093</v>
      </c>
      <c r="O74" s="248" t="s">
        <v>4225</v>
      </c>
      <c r="P74" s="262"/>
    </row>
    <row r="75" spans="1:16">
      <c r="A75" s="272" t="s">
        <v>4226</v>
      </c>
      <c r="B75" s="280">
        <v>100017520336</v>
      </c>
      <c r="C75" s="272" t="s">
        <v>1751</v>
      </c>
      <c r="D75" s="272" t="s">
        <v>1751</v>
      </c>
      <c r="E75" s="272" t="s">
        <v>4081</v>
      </c>
      <c r="F75" s="272" t="s">
        <v>14</v>
      </c>
      <c r="G75" s="274">
        <v>44358.770833333328</v>
      </c>
      <c r="H75" s="274">
        <v>44358.774305555555</v>
      </c>
      <c r="I75" s="275" t="s">
        <v>4109</v>
      </c>
      <c r="J75" s="272">
        <v>260</v>
      </c>
      <c r="K75" s="274">
        <v>44218.850694444445</v>
      </c>
      <c r="L75" s="274">
        <v>44218.852777777778</v>
      </c>
      <c r="M75" s="247">
        <v>44362</v>
      </c>
      <c r="N75" s="248" t="s">
        <v>4120</v>
      </c>
      <c r="O75" s="12"/>
      <c r="P75" s="37"/>
    </row>
    <row r="76" spans="1:16">
      <c r="A76" s="272" t="s">
        <v>4227</v>
      </c>
      <c r="B76" s="280">
        <v>100017178492</v>
      </c>
      <c r="C76" s="272" t="s">
        <v>1751</v>
      </c>
      <c r="D76" s="272" t="s">
        <v>1751</v>
      </c>
      <c r="E76" s="272" t="s">
        <v>4081</v>
      </c>
      <c r="F76" s="272" t="s">
        <v>14</v>
      </c>
      <c r="G76" s="274">
        <v>44358.770138888889</v>
      </c>
      <c r="H76" s="274">
        <v>44358.770833333328</v>
      </c>
      <c r="I76" s="275" t="s">
        <v>4111</v>
      </c>
      <c r="J76" s="272">
        <v>260</v>
      </c>
      <c r="K76" s="274">
        <v>44190.431944444441</v>
      </c>
      <c r="L76" s="274">
        <v>44250.40625</v>
      </c>
      <c r="M76" s="247">
        <v>44362</v>
      </c>
      <c r="N76" s="248" t="s">
        <v>4120</v>
      </c>
      <c r="O76" s="12"/>
      <c r="P76" s="37"/>
    </row>
    <row r="77" spans="1:16">
      <c r="A77" s="272" t="s">
        <v>4228</v>
      </c>
      <c r="B77" s="280">
        <v>100015866090</v>
      </c>
      <c r="C77" s="272" t="s">
        <v>1751</v>
      </c>
      <c r="D77" s="272" t="s">
        <v>1751</v>
      </c>
      <c r="E77" s="272" t="s">
        <v>4081</v>
      </c>
      <c r="F77" s="272" t="s">
        <v>14</v>
      </c>
      <c r="G77" s="274">
        <v>44358.768750000003</v>
      </c>
      <c r="H77" s="274">
        <v>44358.770833333328</v>
      </c>
      <c r="I77" s="275" t="s">
        <v>4162</v>
      </c>
      <c r="J77" s="272">
        <v>260</v>
      </c>
      <c r="K77" s="274">
        <v>44097.634027777778</v>
      </c>
      <c r="L77" s="274">
        <v>44097.634027777778</v>
      </c>
      <c r="M77" s="247">
        <v>44362</v>
      </c>
      <c r="N77" s="12" t="s">
        <v>4120</v>
      </c>
      <c r="O77" s="12"/>
      <c r="P77" s="37"/>
    </row>
    <row r="78" spans="1:16">
      <c r="A78" s="272" t="s">
        <v>4229</v>
      </c>
      <c r="B78" s="280">
        <v>100016036087</v>
      </c>
      <c r="C78" s="272" t="s">
        <v>1751</v>
      </c>
      <c r="D78" s="272" t="s">
        <v>1751</v>
      </c>
      <c r="E78" s="272" t="s">
        <v>4081</v>
      </c>
      <c r="F78" s="272" t="s">
        <v>14</v>
      </c>
      <c r="G78" s="274">
        <v>44358.768750000003</v>
      </c>
      <c r="H78" s="274">
        <v>44358.770833333328</v>
      </c>
      <c r="I78" s="275" t="s">
        <v>4091</v>
      </c>
      <c r="J78" s="272">
        <v>260</v>
      </c>
      <c r="K78" s="274">
        <v>44116.473611111112</v>
      </c>
      <c r="L78" s="274">
        <v>44116.493750000001</v>
      </c>
      <c r="M78" s="247">
        <v>44362</v>
      </c>
      <c r="N78" s="248" t="s">
        <v>4120</v>
      </c>
      <c r="O78" s="12"/>
      <c r="P78" s="37"/>
    </row>
    <row r="79" spans="1:16">
      <c r="A79" s="272" t="s">
        <v>4230</v>
      </c>
      <c r="B79" s="280">
        <v>100015626112</v>
      </c>
      <c r="C79" s="272" t="s">
        <v>1751</v>
      </c>
      <c r="D79" s="272" t="s">
        <v>1751</v>
      </c>
      <c r="E79" s="272" t="s">
        <v>4081</v>
      </c>
      <c r="F79" s="272" t="s">
        <v>14</v>
      </c>
      <c r="G79" s="274">
        <v>44358.768055555549</v>
      </c>
      <c r="H79" s="274">
        <v>44358.770833333328</v>
      </c>
      <c r="I79" s="275" t="s">
        <v>4098</v>
      </c>
      <c r="J79" s="272">
        <v>260</v>
      </c>
      <c r="K79" s="274">
        <v>44081.634722222225</v>
      </c>
      <c r="L79" s="274">
        <v>44081.645138888889</v>
      </c>
      <c r="M79" s="247">
        <v>44362</v>
      </c>
      <c r="N79" s="248" t="s">
        <v>4120</v>
      </c>
      <c r="O79" s="12"/>
      <c r="P79" s="37"/>
    </row>
    <row r="80" spans="1:16">
      <c r="A80" s="272" t="s">
        <v>4231</v>
      </c>
      <c r="B80" s="280">
        <v>100015710798</v>
      </c>
      <c r="C80" s="272" t="s">
        <v>1751</v>
      </c>
      <c r="D80" s="272" t="s">
        <v>1751</v>
      </c>
      <c r="E80" s="272" t="s">
        <v>4081</v>
      </c>
      <c r="F80" s="272" t="s">
        <v>14</v>
      </c>
      <c r="G80" s="274">
        <v>44358.768055555549</v>
      </c>
      <c r="H80" s="274">
        <v>44358.770833333328</v>
      </c>
      <c r="I80" s="275" t="s">
        <v>4232</v>
      </c>
      <c r="J80" s="272">
        <v>260</v>
      </c>
      <c r="K80" s="274">
        <v>44085.116666666669</v>
      </c>
      <c r="L80" s="274">
        <v>44088.994444444441</v>
      </c>
      <c r="M80" s="247">
        <v>44362</v>
      </c>
      <c r="N80" s="248" t="s">
        <v>4120</v>
      </c>
      <c r="O80" s="12"/>
      <c r="P80" s="37"/>
    </row>
    <row r="81" spans="1:16">
      <c r="A81" s="272" t="s">
        <v>4233</v>
      </c>
      <c r="B81" s="280">
        <v>100015380636</v>
      </c>
      <c r="C81" s="272" t="s">
        <v>1751</v>
      </c>
      <c r="D81" s="272" t="s">
        <v>1751</v>
      </c>
      <c r="E81" s="272" t="s">
        <v>4081</v>
      </c>
      <c r="F81" s="272" t="s">
        <v>14</v>
      </c>
      <c r="G81" s="274">
        <v>44358.768055555549</v>
      </c>
      <c r="H81" s="274">
        <v>44358.770833333328</v>
      </c>
      <c r="I81" s="275" t="s">
        <v>4234</v>
      </c>
      <c r="J81" s="272">
        <v>260</v>
      </c>
      <c r="K81" s="274">
        <v>44216.413888888885</v>
      </c>
      <c r="L81" s="274">
        <v>44216.420833333337</v>
      </c>
      <c r="M81" s="247">
        <v>44362</v>
      </c>
      <c r="N81" s="248" t="s">
        <v>4120</v>
      </c>
      <c r="O81" s="12"/>
      <c r="P81" s="37"/>
    </row>
    <row r="82" spans="1:16">
      <c r="A82" s="272" t="s">
        <v>4235</v>
      </c>
      <c r="B82" s="280">
        <v>100013804758</v>
      </c>
      <c r="C82" s="272" t="s">
        <v>1751</v>
      </c>
      <c r="D82" s="272" t="s">
        <v>4080</v>
      </c>
      <c r="E82" s="272" t="s">
        <v>4081</v>
      </c>
      <c r="F82" s="272" t="s">
        <v>14</v>
      </c>
      <c r="G82" s="274">
        <v>44358.764583333337</v>
      </c>
      <c r="H82" s="274">
        <v>44358.765277777777</v>
      </c>
      <c r="I82" s="275" t="s">
        <v>4236</v>
      </c>
      <c r="J82" s="272">
        <v>260</v>
      </c>
      <c r="K82" s="274">
        <v>43935.604166666672</v>
      </c>
      <c r="L82" s="274">
        <v>43937.459722222222</v>
      </c>
      <c r="M82" s="247">
        <v>44362</v>
      </c>
      <c r="N82" s="248" t="s">
        <v>4120</v>
      </c>
      <c r="O82" s="12"/>
      <c r="P82" s="37"/>
    </row>
    <row r="83" spans="1:16">
      <c r="A83" s="272" t="s">
        <v>4237</v>
      </c>
      <c r="B83" s="280">
        <v>100013759125</v>
      </c>
      <c r="C83" s="272" t="s">
        <v>1751</v>
      </c>
      <c r="D83" s="272" t="s">
        <v>1751</v>
      </c>
      <c r="E83" s="272" t="s">
        <v>4081</v>
      </c>
      <c r="F83" s="272" t="s">
        <v>14</v>
      </c>
      <c r="G83" s="274">
        <v>44358.764583333337</v>
      </c>
      <c r="H83" s="274">
        <v>44358.765277777777</v>
      </c>
      <c r="I83" s="275" t="s">
        <v>4106</v>
      </c>
      <c r="J83" s="272">
        <v>260</v>
      </c>
      <c r="K83" s="274">
        <v>43931.60555555555</v>
      </c>
      <c r="L83" s="274">
        <v>44074.396527777775</v>
      </c>
      <c r="M83" s="247">
        <v>44362</v>
      </c>
      <c r="N83" s="248" t="s">
        <v>4120</v>
      </c>
      <c r="O83" s="12"/>
      <c r="P83" s="37"/>
    </row>
    <row r="84" spans="1:16">
      <c r="A84" s="272" t="s">
        <v>4238</v>
      </c>
      <c r="B84" s="280">
        <v>100013243018</v>
      </c>
      <c r="C84" s="272" t="s">
        <v>1751</v>
      </c>
      <c r="D84" s="272" t="s">
        <v>1751</v>
      </c>
      <c r="E84" s="272" t="s">
        <v>4081</v>
      </c>
      <c r="F84" s="272" t="s">
        <v>14</v>
      </c>
      <c r="G84" s="274">
        <v>44358.763194444451</v>
      </c>
      <c r="H84" s="274">
        <v>44358.765277777777</v>
      </c>
      <c r="I84" s="275" t="s">
        <v>4239</v>
      </c>
      <c r="J84" s="272">
        <v>260</v>
      </c>
      <c r="K84" s="274">
        <v>43894.547916666663</v>
      </c>
      <c r="L84" s="274">
        <v>43908.723611111112</v>
      </c>
      <c r="M84" s="247">
        <v>44362</v>
      </c>
      <c r="N84" s="248" t="s">
        <v>4120</v>
      </c>
      <c r="O84" s="12"/>
      <c r="P84" s="37"/>
    </row>
    <row r="85" spans="1:16">
      <c r="A85" s="272" t="s">
        <v>4240</v>
      </c>
      <c r="B85" s="273">
        <v>100011835228</v>
      </c>
      <c r="C85" s="272" t="s">
        <v>1751</v>
      </c>
      <c r="D85" s="272" t="s">
        <v>1751</v>
      </c>
      <c r="E85" s="272" t="s">
        <v>4081</v>
      </c>
      <c r="F85" s="272" t="s">
        <v>14</v>
      </c>
      <c r="G85" s="274">
        <v>44358.76180555555</v>
      </c>
      <c r="H85" s="274">
        <v>44358.765277777777</v>
      </c>
      <c r="I85" s="275" t="s">
        <v>4111</v>
      </c>
      <c r="J85" s="272">
        <v>260</v>
      </c>
      <c r="K85" s="274">
        <v>43761.45694444445</v>
      </c>
      <c r="L85" s="274">
        <v>43847.737500000003</v>
      </c>
      <c r="M85" s="276">
        <v>44363</v>
      </c>
      <c r="N85" s="248" t="s">
        <v>4184</v>
      </c>
      <c r="O85" s="12"/>
      <c r="P85" s="37"/>
    </row>
    <row r="86" spans="1:16">
      <c r="A86" s="272" t="s">
        <v>4241</v>
      </c>
      <c r="B86" s="273">
        <v>100011604272</v>
      </c>
      <c r="C86" s="272" t="s">
        <v>1751</v>
      </c>
      <c r="D86" s="272" t="s">
        <v>1751</v>
      </c>
      <c r="E86" s="272" t="s">
        <v>4081</v>
      </c>
      <c r="F86" s="272" t="s">
        <v>14</v>
      </c>
      <c r="G86" s="274">
        <v>44358.76180555555</v>
      </c>
      <c r="H86" s="274">
        <v>44358.765277777777</v>
      </c>
      <c r="I86" s="275" t="s">
        <v>4091</v>
      </c>
      <c r="J86" s="272">
        <v>260</v>
      </c>
      <c r="K86" s="274">
        <v>43737.551388888889</v>
      </c>
      <c r="L86" s="274">
        <v>44261.711805555555</v>
      </c>
      <c r="M86" s="276">
        <v>44363</v>
      </c>
      <c r="N86" s="248" t="s">
        <v>4093</v>
      </c>
      <c r="O86" s="261">
        <v>44364</v>
      </c>
      <c r="P86" s="281"/>
    </row>
    <row r="87" spans="1:16">
      <c r="A87" s="272" t="s">
        <v>4242</v>
      </c>
      <c r="B87" s="273">
        <v>100010700230</v>
      </c>
      <c r="C87" s="272" t="s">
        <v>1751</v>
      </c>
      <c r="D87" s="272" t="s">
        <v>1751</v>
      </c>
      <c r="E87" s="272" t="s">
        <v>4081</v>
      </c>
      <c r="F87" s="272" t="s">
        <v>14</v>
      </c>
      <c r="G87" s="274">
        <v>44358.761111111111</v>
      </c>
      <c r="H87" s="274">
        <v>44358.765277777777</v>
      </c>
      <c r="I87" s="275" t="s">
        <v>4243</v>
      </c>
      <c r="J87" s="272">
        <v>260</v>
      </c>
      <c r="K87" s="274">
        <v>43647.633333333331</v>
      </c>
      <c r="L87" s="274">
        <v>43647.802083333328</v>
      </c>
      <c r="M87" s="276">
        <v>44363</v>
      </c>
      <c r="N87" s="248" t="s">
        <v>4093</v>
      </c>
      <c r="O87" s="248" t="s">
        <v>95</v>
      </c>
      <c r="P87" s="262"/>
    </row>
    <row r="88" spans="1:16">
      <c r="A88" s="272" t="s">
        <v>4244</v>
      </c>
      <c r="B88" s="273">
        <v>100008229814</v>
      </c>
      <c r="C88" s="272" t="s">
        <v>1751</v>
      </c>
      <c r="D88" s="272" t="s">
        <v>1751</v>
      </c>
      <c r="E88" s="272" t="s">
        <v>4081</v>
      </c>
      <c r="F88" s="272" t="s">
        <v>14</v>
      </c>
      <c r="G88" s="274">
        <v>44358.759027777778</v>
      </c>
      <c r="H88" s="274">
        <v>44358.760416666672</v>
      </c>
      <c r="I88" s="275" t="s">
        <v>4111</v>
      </c>
      <c r="J88" s="272">
        <v>260</v>
      </c>
      <c r="K88" s="274">
        <v>43414.686111111107</v>
      </c>
      <c r="L88" s="274">
        <v>43471.927777777775</v>
      </c>
      <c r="M88" s="276">
        <v>44363</v>
      </c>
      <c r="N88" s="248" t="s">
        <v>4184</v>
      </c>
      <c r="O88" s="282" t="s">
        <v>4245</v>
      </c>
      <c r="P88" s="283"/>
    </row>
    <row r="89" spans="1:16">
      <c r="A89" s="272" t="s">
        <v>4246</v>
      </c>
      <c r="B89" s="273">
        <v>100004364410</v>
      </c>
      <c r="C89" s="272" t="s">
        <v>1751</v>
      </c>
      <c r="D89" s="272" t="s">
        <v>1751</v>
      </c>
      <c r="E89" s="272" t="s">
        <v>4081</v>
      </c>
      <c r="F89" s="272" t="s">
        <v>14</v>
      </c>
      <c r="G89" s="274">
        <v>44358.756249999999</v>
      </c>
      <c r="H89" s="274">
        <v>44358.756944444445</v>
      </c>
      <c r="I89" s="275" t="s">
        <v>4189</v>
      </c>
      <c r="J89" s="272">
        <v>260</v>
      </c>
      <c r="K89" s="274">
        <v>43171.401388888888</v>
      </c>
      <c r="L89" s="274">
        <v>43171.404861111107</v>
      </c>
      <c r="M89" s="276">
        <v>44363</v>
      </c>
      <c r="N89" s="248" t="s">
        <v>4103</v>
      </c>
      <c r="O89" s="12"/>
      <c r="P89" s="37"/>
    </row>
    <row r="90" spans="1:16">
      <c r="A90" s="272" t="s">
        <v>4247</v>
      </c>
      <c r="B90" s="273">
        <v>100004674505</v>
      </c>
      <c r="C90" s="272" t="s">
        <v>1751</v>
      </c>
      <c r="D90" s="272" t="s">
        <v>1751</v>
      </c>
      <c r="E90" s="272" t="s">
        <v>4081</v>
      </c>
      <c r="F90" s="272" t="s">
        <v>14</v>
      </c>
      <c r="G90" s="274">
        <v>44358.756249999999</v>
      </c>
      <c r="H90" s="274">
        <v>44358.756944444445</v>
      </c>
      <c r="I90" s="275" t="s">
        <v>4132</v>
      </c>
      <c r="J90" s="272">
        <v>260</v>
      </c>
      <c r="K90" s="274">
        <v>43390.908333333333</v>
      </c>
      <c r="L90" s="274">
        <v>43390.913888888885</v>
      </c>
      <c r="M90" s="276">
        <v>44363</v>
      </c>
      <c r="N90" s="248" t="s">
        <v>4120</v>
      </c>
      <c r="O90" s="12"/>
      <c r="P90" s="37"/>
    </row>
    <row r="91" spans="1:16">
      <c r="A91" s="272" t="s">
        <v>4248</v>
      </c>
      <c r="B91" s="273">
        <v>100016605252</v>
      </c>
      <c r="C91" s="272" t="s">
        <v>1751</v>
      </c>
      <c r="D91" s="272" t="s">
        <v>1751</v>
      </c>
      <c r="E91" s="272" t="s">
        <v>4081</v>
      </c>
      <c r="F91" s="272" t="s">
        <v>14</v>
      </c>
      <c r="G91" s="274">
        <v>44358.752083333333</v>
      </c>
      <c r="H91" s="274">
        <v>44358.753472222219</v>
      </c>
      <c r="I91" s="275" t="s">
        <v>4249</v>
      </c>
      <c r="J91" s="272">
        <v>260</v>
      </c>
      <c r="K91" s="274">
        <v>44149.809027777781</v>
      </c>
      <c r="L91" s="274">
        <v>44149.84375</v>
      </c>
      <c r="M91" s="276">
        <v>44363</v>
      </c>
      <c r="N91" s="248" t="s">
        <v>4250</v>
      </c>
      <c r="O91" s="261">
        <v>44364</v>
      </c>
      <c r="P91" s="281"/>
    </row>
    <row r="92" spans="1:16">
      <c r="A92" s="272" t="s">
        <v>4251</v>
      </c>
      <c r="B92" s="273">
        <v>2461469953</v>
      </c>
      <c r="C92" s="272" t="s">
        <v>1751</v>
      </c>
      <c r="D92" s="272" t="s">
        <v>4252</v>
      </c>
      <c r="E92" s="272" t="s">
        <v>4081</v>
      </c>
      <c r="F92" s="272" t="s">
        <v>15</v>
      </c>
      <c r="G92" s="274">
        <v>44358.777777777781</v>
      </c>
      <c r="H92" s="274">
        <v>44358.78125</v>
      </c>
      <c r="I92" s="275" t="s">
        <v>4253</v>
      </c>
      <c r="J92" s="272">
        <v>260</v>
      </c>
      <c r="K92" s="274">
        <v>42734.463194444441</v>
      </c>
      <c r="L92" s="274">
        <v>41869.445138888885</v>
      </c>
      <c r="M92" s="247">
        <v>44363</v>
      </c>
      <c r="N92" s="248" t="s">
        <v>4120</v>
      </c>
      <c r="O92" s="12"/>
      <c r="P92" s="37"/>
    </row>
    <row r="93" spans="1:16">
      <c r="A93" s="272" t="s">
        <v>4254</v>
      </c>
      <c r="B93" s="273">
        <v>100000666020</v>
      </c>
      <c r="C93" s="272" t="s">
        <v>1751</v>
      </c>
      <c r="D93" s="272" t="s">
        <v>1751</v>
      </c>
      <c r="E93" s="272" t="s">
        <v>4081</v>
      </c>
      <c r="F93" s="272" t="s">
        <v>15</v>
      </c>
      <c r="G93" s="274">
        <v>44358.776388888888</v>
      </c>
      <c r="H93" s="274">
        <v>44358.777777777781</v>
      </c>
      <c r="I93" s="275" t="s">
        <v>4255</v>
      </c>
      <c r="J93" s="272">
        <v>260</v>
      </c>
      <c r="K93" s="274">
        <v>42872.686805555553</v>
      </c>
      <c r="L93" s="274">
        <v>43726.609027777777</v>
      </c>
      <c r="M93" s="247">
        <v>44362</v>
      </c>
      <c r="N93" s="147" t="s">
        <v>4103</v>
      </c>
      <c r="O93" s="12"/>
      <c r="P93" s="37"/>
    </row>
    <row r="94" spans="1:16">
      <c r="A94" s="272" t="s">
        <v>4256</v>
      </c>
      <c r="B94" s="273">
        <v>3430029927</v>
      </c>
      <c r="C94" s="272" t="s">
        <v>1751</v>
      </c>
      <c r="D94" s="272" t="s">
        <v>1751</v>
      </c>
      <c r="E94" s="272" t="s">
        <v>4081</v>
      </c>
      <c r="F94" s="272" t="s">
        <v>15</v>
      </c>
      <c r="G94" s="274">
        <v>44358.775000000001</v>
      </c>
      <c r="H94" s="274">
        <v>44358.777777777781</v>
      </c>
      <c r="I94" s="275" t="s">
        <v>4109</v>
      </c>
      <c r="J94" s="272">
        <v>260</v>
      </c>
      <c r="K94" s="274">
        <v>42559.561805555553</v>
      </c>
      <c r="L94" s="274">
        <v>44126.60555555555</v>
      </c>
      <c r="M94" s="247">
        <v>44363</v>
      </c>
      <c r="N94" s="248" t="s">
        <v>4120</v>
      </c>
      <c r="O94" s="12"/>
      <c r="P94" s="37"/>
    </row>
    <row r="95" spans="1:16">
      <c r="A95" s="272" t="s">
        <v>4257</v>
      </c>
      <c r="B95" s="273">
        <v>26230647</v>
      </c>
      <c r="C95" s="272" t="s">
        <v>1751</v>
      </c>
      <c r="D95" s="272" t="s">
        <v>1751</v>
      </c>
      <c r="E95" s="272" t="s">
        <v>4081</v>
      </c>
      <c r="F95" s="272" t="s">
        <v>15</v>
      </c>
      <c r="G95" s="274">
        <v>44358.773611111115</v>
      </c>
      <c r="H95" s="274">
        <v>44358.774305555555</v>
      </c>
      <c r="I95" s="275" t="s">
        <v>4109</v>
      </c>
      <c r="J95" s="272">
        <v>260</v>
      </c>
      <c r="K95" s="274">
        <v>42168.003472222219</v>
      </c>
      <c r="L95" s="274">
        <v>43990.997916666667</v>
      </c>
      <c r="M95" s="247">
        <v>44362</v>
      </c>
      <c r="N95" s="147" t="s">
        <v>4103</v>
      </c>
      <c r="O95" s="12"/>
      <c r="P95" s="37"/>
    </row>
    <row r="96" spans="1:16">
      <c r="A96" s="272" t="s">
        <v>4258</v>
      </c>
      <c r="B96" s="273">
        <v>2818162896</v>
      </c>
      <c r="C96" s="272" t="s">
        <v>1751</v>
      </c>
      <c r="D96" s="272" t="s">
        <v>1751</v>
      </c>
      <c r="E96" s="272" t="s">
        <v>4081</v>
      </c>
      <c r="F96" s="272" t="s">
        <v>15</v>
      </c>
      <c r="G96" s="274">
        <v>44358.773611111115</v>
      </c>
      <c r="H96" s="274">
        <v>44358.774305555555</v>
      </c>
      <c r="I96" s="275" t="s">
        <v>4109</v>
      </c>
      <c r="J96" s="272">
        <v>260</v>
      </c>
      <c r="K96" s="274">
        <v>42317.741666666669</v>
      </c>
      <c r="L96" s="274">
        <v>42319.66805555555</v>
      </c>
      <c r="M96" s="247">
        <v>44362</v>
      </c>
      <c r="N96" s="147" t="s">
        <v>4120</v>
      </c>
      <c r="O96" s="12"/>
      <c r="P96" s="37"/>
    </row>
    <row r="97" spans="1:16">
      <c r="A97" s="272" t="s">
        <v>4259</v>
      </c>
      <c r="B97" s="273">
        <v>2145425651</v>
      </c>
      <c r="C97" s="272" t="s">
        <v>1751</v>
      </c>
      <c r="D97" s="272" t="s">
        <v>1751</v>
      </c>
      <c r="E97" s="272" t="s">
        <v>4081</v>
      </c>
      <c r="F97" s="272" t="s">
        <v>15</v>
      </c>
      <c r="G97" s="274">
        <v>44358.772916666669</v>
      </c>
      <c r="H97" s="274">
        <v>44358.774305555555</v>
      </c>
      <c r="I97" s="275" t="s">
        <v>4138</v>
      </c>
      <c r="J97" s="272">
        <v>260</v>
      </c>
      <c r="K97" s="274">
        <v>42808.390972222223</v>
      </c>
      <c r="L97" s="274">
        <v>43448.661805555559</v>
      </c>
      <c r="M97" s="247">
        <v>44362</v>
      </c>
      <c r="N97" s="147" t="s">
        <v>4103</v>
      </c>
      <c r="O97" s="12"/>
      <c r="P97" s="37"/>
    </row>
    <row r="98" spans="1:16">
      <c r="A98" s="272" t="s">
        <v>4260</v>
      </c>
      <c r="B98" s="273">
        <v>2582647862</v>
      </c>
      <c r="C98" s="272" t="s">
        <v>1751</v>
      </c>
      <c r="D98" s="272" t="s">
        <v>1751</v>
      </c>
      <c r="E98" s="272" t="s">
        <v>4081</v>
      </c>
      <c r="F98" s="272" t="s">
        <v>15</v>
      </c>
      <c r="G98" s="274">
        <v>44358.773611111115</v>
      </c>
      <c r="H98" s="274">
        <v>44358.774305555555</v>
      </c>
      <c r="I98" s="275" t="s">
        <v>4126</v>
      </c>
      <c r="J98" s="272">
        <v>260</v>
      </c>
      <c r="K98" s="274">
        <v>42204.066666666666</v>
      </c>
      <c r="L98" s="274">
        <v>43272.679861111115</v>
      </c>
      <c r="M98" s="247">
        <v>44362</v>
      </c>
      <c r="N98" s="147" t="s">
        <v>4103</v>
      </c>
      <c r="O98" s="12"/>
      <c r="P98" s="37"/>
    </row>
    <row r="99" spans="1:16">
      <c r="A99" s="272" t="s">
        <v>4261</v>
      </c>
      <c r="B99" s="273">
        <v>100017264316</v>
      </c>
      <c r="C99" s="272" t="s">
        <v>1751</v>
      </c>
      <c r="D99" s="272" t="s">
        <v>1751</v>
      </c>
      <c r="E99" s="272" t="s">
        <v>4081</v>
      </c>
      <c r="F99" s="272" t="s">
        <v>15</v>
      </c>
      <c r="G99" s="274">
        <v>44358.770833333328</v>
      </c>
      <c r="H99" s="274">
        <v>44358.770833333328</v>
      </c>
      <c r="I99" s="275" t="s">
        <v>4132</v>
      </c>
      <c r="J99" s="272">
        <v>260</v>
      </c>
      <c r="K99" s="274">
        <v>44197.46875</v>
      </c>
      <c r="L99" s="274">
        <v>44198.777777777781</v>
      </c>
      <c r="M99" s="247">
        <v>44362</v>
      </c>
      <c r="N99" s="147" t="s">
        <v>4103</v>
      </c>
      <c r="O99" s="12"/>
      <c r="P99" s="37"/>
    </row>
    <row r="100" spans="1:16">
      <c r="A100" s="272" t="s">
        <v>4262</v>
      </c>
      <c r="B100" s="273">
        <v>100016602066</v>
      </c>
      <c r="C100" s="272" t="s">
        <v>1751</v>
      </c>
      <c r="D100" s="272" t="s">
        <v>4080</v>
      </c>
      <c r="E100" s="272" t="s">
        <v>4081</v>
      </c>
      <c r="F100" s="272" t="s">
        <v>15</v>
      </c>
      <c r="G100" s="274">
        <v>44358.76944444445</v>
      </c>
      <c r="H100" s="274">
        <v>44358.770833333328</v>
      </c>
      <c r="I100" s="275" t="s">
        <v>4096</v>
      </c>
      <c r="J100" s="272">
        <v>260</v>
      </c>
      <c r="K100" s="274">
        <v>44149.590277777781</v>
      </c>
      <c r="L100" s="274">
        <v>44165.498611111107</v>
      </c>
      <c r="M100" s="247">
        <v>44362</v>
      </c>
      <c r="N100" s="147" t="s">
        <v>4120</v>
      </c>
      <c r="O100" s="12"/>
      <c r="P100" s="37"/>
    </row>
    <row r="101" spans="1:16">
      <c r="A101" s="272" t="s">
        <v>4263</v>
      </c>
      <c r="B101" s="273">
        <v>100015923259</v>
      </c>
      <c r="C101" s="272" t="s">
        <v>1751</v>
      </c>
      <c r="D101" s="272" t="s">
        <v>4264</v>
      </c>
      <c r="E101" s="272" t="s">
        <v>4081</v>
      </c>
      <c r="F101" s="272" t="s">
        <v>15</v>
      </c>
      <c r="G101" s="274">
        <v>44358.768750000003</v>
      </c>
      <c r="H101" s="274">
        <v>44358.770833333328</v>
      </c>
      <c r="I101" s="275" t="s">
        <v>4265</v>
      </c>
      <c r="J101" s="272">
        <v>260</v>
      </c>
      <c r="K101" s="274">
        <v>44102.600694444445</v>
      </c>
      <c r="L101" s="274">
        <v>44102.614583333328</v>
      </c>
      <c r="M101" s="247">
        <v>44362</v>
      </c>
      <c r="N101" s="147" t="s">
        <v>4103</v>
      </c>
      <c r="O101" s="12"/>
      <c r="P101" s="37"/>
    </row>
    <row r="102" spans="1:16">
      <c r="A102" s="272" t="s">
        <v>4266</v>
      </c>
      <c r="B102" s="273">
        <v>100014803243</v>
      </c>
      <c r="C102" s="272" t="s">
        <v>1751</v>
      </c>
      <c r="D102" s="272" t="s">
        <v>1751</v>
      </c>
      <c r="E102" s="272" t="s">
        <v>4081</v>
      </c>
      <c r="F102" s="272" t="s">
        <v>15</v>
      </c>
      <c r="G102" s="274">
        <v>44358.765972222223</v>
      </c>
      <c r="H102" s="274">
        <v>44358.767361111109</v>
      </c>
      <c r="I102" s="275" t="s">
        <v>4267</v>
      </c>
      <c r="J102" s="272">
        <v>260</v>
      </c>
      <c r="K102" s="274">
        <v>44012.620138888888</v>
      </c>
      <c r="L102" s="274">
        <v>44012.663194444445</v>
      </c>
      <c r="M102" s="247">
        <v>44362</v>
      </c>
      <c r="N102" s="147" t="s">
        <v>4120</v>
      </c>
      <c r="O102" s="12"/>
      <c r="P102" s="37"/>
    </row>
    <row r="103" spans="1:16">
      <c r="A103" s="272" t="s">
        <v>4268</v>
      </c>
      <c r="B103" s="273">
        <v>100014849422</v>
      </c>
      <c r="C103" s="272" t="s">
        <v>1751</v>
      </c>
      <c r="D103" s="272" t="s">
        <v>1751</v>
      </c>
      <c r="E103" s="272" t="s">
        <v>4081</v>
      </c>
      <c r="F103" s="272" t="s">
        <v>15</v>
      </c>
      <c r="G103" s="274">
        <v>44358.765972222223</v>
      </c>
      <c r="H103" s="274">
        <v>44358.767361111109</v>
      </c>
      <c r="I103" s="275" t="s">
        <v>4162</v>
      </c>
      <c r="J103" s="272">
        <v>260</v>
      </c>
      <c r="K103" s="274">
        <v>44016.371527777781</v>
      </c>
      <c r="L103" s="274">
        <v>44016.371527777781</v>
      </c>
      <c r="M103" s="247">
        <v>44362</v>
      </c>
      <c r="N103" s="147" t="s">
        <v>4120</v>
      </c>
      <c r="O103" s="12"/>
      <c r="P103" s="37"/>
    </row>
    <row r="104" spans="1:16">
      <c r="A104" s="272" t="s">
        <v>4269</v>
      </c>
      <c r="B104" s="273">
        <v>100014175282</v>
      </c>
      <c r="C104" s="272" t="s">
        <v>1751</v>
      </c>
      <c r="D104" s="272" t="s">
        <v>1751</v>
      </c>
      <c r="E104" s="272" t="s">
        <v>4081</v>
      </c>
      <c r="F104" s="272" t="s">
        <v>15</v>
      </c>
      <c r="G104" s="274">
        <v>44358.765277777777</v>
      </c>
      <c r="H104" s="274">
        <v>44358.767361111109</v>
      </c>
      <c r="I104" s="275" t="s">
        <v>4141</v>
      </c>
      <c r="J104" s="272">
        <v>260</v>
      </c>
      <c r="K104" s="274">
        <v>43963.815972222219</v>
      </c>
      <c r="L104" s="274">
        <v>44000.709722222222</v>
      </c>
      <c r="M104" s="247">
        <v>44362</v>
      </c>
      <c r="N104" s="147" t="s">
        <v>4120</v>
      </c>
      <c r="O104" s="12"/>
      <c r="P104" s="37"/>
    </row>
    <row r="105" spans="1:16">
      <c r="A105" s="272" t="s">
        <v>4270</v>
      </c>
      <c r="B105" s="273">
        <v>100014018671</v>
      </c>
      <c r="C105" s="272" t="s">
        <v>1751</v>
      </c>
      <c r="D105" s="272" t="s">
        <v>4080</v>
      </c>
      <c r="E105" s="272" t="s">
        <v>4081</v>
      </c>
      <c r="F105" s="272" t="s">
        <v>15</v>
      </c>
      <c r="G105" s="274">
        <v>44358.764583333337</v>
      </c>
      <c r="H105" s="274">
        <v>44358.765277777777</v>
      </c>
      <c r="I105" s="275" t="s">
        <v>4271</v>
      </c>
      <c r="J105" s="272">
        <v>260</v>
      </c>
      <c r="K105" s="274">
        <v>43951.395138888889</v>
      </c>
      <c r="L105" s="274">
        <v>43951.443749999999</v>
      </c>
      <c r="M105" s="247">
        <v>44362</v>
      </c>
      <c r="N105" s="147" t="s">
        <v>4103</v>
      </c>
      <c r="O105" s="12"/>
      <c r="P105" s="37"/>
    </row>
    <row r="106" spans="1:16">
      <c r="A106" s="272" t="s">
        <v>4272</v>
      </c>
      <c r="B106" s="273">
        <v>100013437279</v>
      </c>
      <c r="C106" s="272" t="s">
        <v>1751</v>
      </c>
      <c r="D106" s="272" t="s">
        <v>1751</v>
      </c>
      <c r="E106" s="272" t="s">
        <v>4081</v>
      </c>
      <c r="F106" s="272" t="s">
        <v>15</v>
      </c>
      <c r="G106" s="274">
        <v>44358.763888888891</v>
      </c>
      <c r="H106" s="274">
        <v>44358.765277777777</v>
      </c>
      <c r="I106" s="275" t="s">
        <v>4156</v>
      </c>
      <c r="J106" s="272">
        <v>260</v>
      </c>
      <c r="K106" s="274">
        <v>43907.589583333334</v>
      </c>
      <c r="L106" s="274">
        <v>43907.59375</v>
      </c>
      <c r="M106" s="247">
        <v>44362</v>
      </c>
      <c r="N106" s="147" t="s">
        <v>4120</v>
      </c>
      <c r="O106" s="12"/>
      <c r="P106" s="37"/>
    </row>
    <row r="107" spans="1:16">
      <c r="A107" s="272" t="s">
        <v>4273</v>
      </c>
      <c r="B107" s="273">
        <v>100013235087</v>
      </c>
      <c r="C107" s="272" t="s">
        <v>1751</v>
      </c>
      <c r="D107" s="272" t="s">
        <v>1751</v>
      </c>
      <c r="E107" s="272" t="s">
        <v>4081</v>
      </c>
      <c r="F107" s="272" t="s">
        <v>15</v>
      </c>
      <c r="G107" s="274">
        <v>44358.763194444451</v>
      </c>
      <c r="H107" s="274">
        <v>44358.765277777777</v>
      </c>
      <c r="I107" s="275" t="s">
        <v>4274</v>
      </c>
      <c r="J107" s="272">
        <v>260</v>
      </c>
      <c r="K107" s="274">
        <v>43893.852777777778</v>
      </c>
      <c r="L107" s="274">
        <v>43906.665972222225</v>
      </c>
      <c r="M107" s="247">
        <v>44362</v>
      </c>
      <c r="N107" s="147" t="s">
        <v>4120</v>
      </c>
      <c r="O107" s="12"/>
      <c r="P107" s="37"/>
    </row>
    <row r="108" spans="1:16">
      <c r="A108" s="272" t="s">
        <v>4275</v>
      </c>
      <c r="B108" s="273">
        <v>100013254883</v>
      </c>
      <c r="C108" s="272" t="s">
        <v>1751</v>
      </c>
      <c r="D108" s="272" t="s">
        <v>4080</v>
      </c>
      <c r="E108" s="272" t="s">
        <v>4081</v>
      </c>
      <c r="F108" s="272" t="s">
        <v>15</v>
      </c>
      <c r="G108" s="274">
        <v>44358.763888888891</v>
      </c>
      <c r="H108" s="274">
        <v>44358.765277777777</v>
      </c>
      <c r="I108" s="275" t="s">
        <v>4276</v>
      </c>
      <c r="J108" s="272">
        <v>260</v>
      </c>
      <c r="K108" s="274">
        <v>43895.404166666667</v>
      </c>
      <c r="L108" s="274">
        <v>43902.79305555555</v>
      </c>
      <c r="M108" s="247">
        <v>44362</v>
      </c>
      <c r="N108" s="147" t="s">
        <v>4103</v>
      </c>
      <c r="O108" s="12"/>
      <c r="P108" s="37"/>
    </row>
    <row r="109" spans="1:16">
      <c r="A109" s="272" t="s">
        <v>4259</v>
      </c>
      <c r="B109" s="273">
        <v>100012862532</v>
      </c>
      <c r="C109" s="272" t="s">
        <v>1751</v>
      </c>
      <c r="D109" s="272" t="s">
        <v>1751</v>
      </c>
      <c r="E109" s="272" t="s">
        <v>4081</v>
      </c>
      <c r="F109" s="272" t="s">
        <v>15</v>
      </c>
      <c r="G109" s="274">
        <v>44358.763194444451</v>
      </c>
      <c r="H109" s="274">
        <v>44358.765277777777</v>
      </c>
      <c r="I109" s="275" t="s">
        <v>4138</v>
      </c>
      <c r="J109" s="272">
        <v>260</v>
      </c>
      <c r="K109" s="274">
        <v>43863.76180555555</v>
      </c>
      <c r="L109" s="274">
        <v>43915.411111111112</v>
      </c>
      <c r="M109" s="247">
        <v>44362</v>
      </c>
      <c r="N109" s="248" t="s">
        <v>4103</v>
      </c>
      <c r="O109" s="12"/>
      <c r="P109" s="37"/>
    </row>
    <row r="110" spans="1:16">
      <c r="A110" s="272" t="s">
        <v>4277</v>
      </c>
      <c r="B110" s="273">
        <v>100010937290</v>
      </c>
      <c r="C110" s="272" t="s">
        <v>1751</v>
      </c>
      <c r="D110" s="272" t="s">
        <v>1751</v>
      </c>
      <c r="E110" s="272" t="s">
        <v>4081</v>
      </c>
      <c r="F110" s="272" t="s">
        <v>15</v>
      </c>
      <c r="G110" s="274">
        <v>44358.761111111111</v>
      </c>
      <c r="H110" s="274">
        <v>44358.765277777777</v>
      </c>
      <c r="I110" s="275" t="s">
        <v>4156</v>
      </c>
      <c r="J110" s="272">
        <v>260</v>
      </c>
      <c r="K110" s="274">
        <v>43671.684027777781</v>
      </c>
      <c r="L110" s="274">
        <v>43967.404166666667</v>
      </c>
      <c r="M110" s="247">
        <v>44362</v>
      </c>
      <c r="N110" s="248" t="s">
        <v>4120</v>
      </c>
      <c r="O110" s="12"/>
      <c r="P110" s="37"/>
    </row>
    <row r="111" spans="1:16">
      <c r="A111" s="272" t="s">
        <v>4278</v>
      </c>
      <c r="B111" s="273">
        <v>100008589090</v>
      </c>
      <c r="C111" s="272" t="s">
        <v>1751</v>
      </c>
      <c r="D111" s="272" t="s">
        <v>1751</v>
      </c>
      <c r="E111" s="272" t="s">
        <v>4081</v>
      </c>
      <c r="F111" s="272" t="s">
        <v>15</v>
      </c>
      <c r="G111" s="274">
        <v>44358.759027777778</v>
      </c>
      <c r="H111" s="274">
        <v>44358.760416666672</v>
      </c>
      <c r="I111" s="275" t="s">
        <v>4111</v>
      </c>
      <c r="J111" s="272">
        <v>260</v>
      </c>
      <c r="K111" s="274">
        <v>43441.662499999999</v>
      </c>
      <c r="L111" s="274">
        <v>43903.468055555553</v>
      </c>
      <c r="M111" s="247">
        <v>44362</v>
      </c>
      <c r="N111" s="147" t="s">
        <v>4093</v>
      </c>
      <c r="O111" s="147" t="s">
        <v>4279</v>
      </c>
      <c r="P111" s="278"/>
    </row>
    <row r="112" spans="1:16">
      <c r="A112" s="272" t="s">
        <v>4280</v>
      </c>
      <c r="B112" s="273">
        <v>100007803579</v>
      </c>
      <c r="C112" s="272" t="s">
        <v>1751</v>
      </c>
      <c r="D112" s="272" t="s">
        <v>1751</v>
      </c>
      <c r="E112" s="272" t="s">
        <v>4081</v>
      </c>
      <c r="F112" s="272" t="s">
        <v>15</v>
      </c>
      <c r="G112" s="274">
        <v>44358.758333333331</v>
      </c>
      <c r="H112" s="274">
        <v>44358.760416666672</v>
      </c>
      <c r="I112" s="275" t="s">
        <v>4156</v>
      </c>
      <c r="J112" s="272">
        <v>260</v>
      </c>
      <c r="K112" s="274">
        <v>43382.388194444451</v>
      </c>
      <c r="L112" s="274">
        <v>43382.47152777778</v>
      </c>
      <c r="M112" s="247">
        <v>44362</v>
      </c>
      <c r="N112" s="147" t="s">
        <v>4120</v>
      </c>
      <c r="O112" s="12"/>
      <c r="P112" s="37"/>
    </row>
    <row r="113" spans="1:16">
      <c r="A113" s="272" t="s">
        <v>4281</v>
      </c>
      <c r="B113" s="273">
        <v>100008127031</v>
      </c>
      <c r="C113" s="272" t="s">
        <v>1751</v>
      </c>
      <c r="D113" s="272" t="s">
        <v>1751</v>
      </c>
      <c r="E113" s="272" t="s">
        <v>4081</v>
      </c>
      <c r="F113" s="272" t="s">
        <v>15</v>
      </c>
      <c r="G113" s="274">
        <v>44358.759027777778</v>
      </c>
      <c r="H113" s="274">
        <v>44358.760416666672</v>
      </c>
      <c r="I113" s="275" t="s">
        <v>4106</v>
      </c>
      <c r="J113" s="272">
        <v>260</v>
      </c>
      <c r="K113" s="274">
        <v>43907.45</v>
      </c>
      <c r="L113" s="274">
        <v>43943.543749999997</v>
      </c>
      <c r="M113" s="247">
        <v>44362</v>
      </c>
      <c r="N113" s="147" t="s">
        <v>4093</v>
      </c>
      <c r="O113" s="147" t="s">
        <v>4282</v>
      </c>
      <c r="P113" s="278"/>
    </row>
    <row r="114" spans="1:16">
      <c r="A114" s="272" t="s">
        <v>4256</v>
      </c>
      <c r="B114" s="273">
        <v>100007178450</v>
      </c>
      <c r="C114" s="272" t="s">
        <v>1751</v>
      </c>
      <c r="D114" s="272" t="s">
        <v>1751</v>
      </c>
      <c r="E114" s="272" t="s">
        <v>4081</v>
      </c>
      <c r="F114" s="272" t="s">
        <v>15</v>
      </c>
      <c r="G114" s="274">
        <v>44358.758333333331</v>
      </c>
      <c r="H114" s="274">
        <v>44358.760416666672</v>
      </c>
      <c r="I114" s="275" t="s">
        <v>4109</v>
      </c>
      <c r="J114" s="272">
        <v>260</v>
      </c>
      <c r="K114" s="274">
        <v>43342.839583333334</v>
      </c>
      <c r="L114" s="274">
        <v>43930.634027777778</v>
      </c>
      <c r="M114" s="247">
        <v>44363</v>
      </c>
      <c r="N114" s="248" t="s">
        <v>4120</v>
      </c>
      <c r="O114" s="12"/>
      <c r="P114" s="37"/>
    </row>
    <row r="115" spans="1:16">
      <c r="A115" s="272" t="s">
        <v>4283</v>
      </c>
      <c r="B115" s="273">
        <v>100003740618</v>
      </c>
      <c r="C115" s="272" t="s">
        <v>1751</v>
      </c>
      <c r="D115" s="272" t="s">
        <v>4252</v>
      </c>
      <c r="E115" s="272" t="s">
        <v>4081</v>
      </c>
      <c r="F115" s="272" t="s">
        <v>15</v>
      </c>
      <c r="G115" s="274">
        <v>44358.755555555559</v>
      </c>
      <c r="H115" s="274">
        <v>44358.756944444445</v>
      </c>
      <c r="I115" s="275" t="s">
        <v>4284</v>
      </c>
      <c r="J115" s="272">
        <v>260</v>
      </c>
      <c r="K115" s="274">
        <v>44231.611111111109</v>
      </c>
      <c r="L115" s="274">
        <v>44271.601388888885</v>
      </c>
      <c r="M115" s="247">
        <v>44362</v>
      </c>
      <c r="N115" s="147" t="s">
        <v>4120</v>
      </c>
      <c r="O115" s="12"/>
      <c r="P115" s="37"/>
    </row>
    <row r="116" spans="1:16">
      <c r="A116" s="272" t="s">
        <v>4285</v>
      </c>
      <c r="B116" s="273">
        <v>100001441123</v>
      </c>
      <c r="C116" s="272" t="s">
        <v>1751</v>
      </c>
      <c r="D116" s="272" t="s">
        <v>1751</v>
      </c>
      <c r="E116" s="272" t="s">
        <v>4081</v>
      </c>
      <c r="F116" s="272" t="s">
        <v>15</v>
      </c>
      <c r="G116" s="274">
        <v>44358.754166666666</v>
      </c>
      <c r="H116" s="274">
        <v>44358.756944444445</v>
      </c>
      <c r="I116" s="275" t="s">
        <v>4098</v>
      </c>
      <c r="J116" s="272">
        <v>260</v>
      </c>
      <c r="K116" s="274">
        <v>43199.663194444445</v>
      </c>
      <c r="L116" s="274">
        <v>43199.664583333331</v>
      </c>
      <c r="M116" s="247">
        <v>44362</v>
      </c>
      <c r="N116" s="147" t="s">
        <v>4103</v>
      </c>
      <c r="O116" s="12"/>
      <c r="P116" s="37"/>
    </row>
    <row r="117" spans="1:16">
      <c r="A117" s="272" t="s">
        <v>4286</v>
      </c>
      <c r="B117" s="273">
        <v>100001200515</v>
      </c>
      <c r="C117" s="272" t="s">
        <v>1751</v>
      </c>
      <c r="D117" s="272" t="s">
        <v>1751</v>
      </c>
      <c r="E117" s="272" t="s">
        <v>4081</v>
      </c>
      <c r="F117" s="272" t="s">
        <v>15</v>
      </c>
      <c r="G117" s="274">
        <v>44358.754166666666</v>
      </c>
      <c r="H117" s="274">
        <v>44358.756944444445</v>
      </c>
      <c r="I117" s="275" t="s">
        <v>4287</v>
      </c>
      <c r="J117" s="272">
        <v>260</v>
      </c>
      <c r="K117" s="274">
        <v>42964.677777777775</v>
      </c>
      <c r="L117" s="274">
        <v>42964.677777777775</v>
      </c>
      <c r="M117" s="247">
        <v>44362</v>
      </c>
      <c r="N117" s="147" t="s">
        <v>4120</v>
      </c>
      <c r="O117" s="12"/>
      <c r="P117" s="37"/>
    </row>
    <row r="118" spans="1:16">
      <c r="A118" s="279" t="s">
        <v>4288</v>
      </c>
      <c r="B118" s="273">
        <v>374267390</v>
      </c>
      <c r="C118" s="272" t="s">
        <v>1751</v>
      </c>
      <c r="D118" s="272" t="s">
        <v>1751</v>
      </c>
      <c r="E118" s="272" t="s">
        <v>4081</v>
      </c>
      <c r="F118" s="272" t="s">
        <v>4289</v>
      </c>
      <c r="G118" s="274">
        <v>44358.775000000001</v>
      </c>
      <c r="H118" s="274">
        <v>44358.777777777781</v>
      </c>
      <c r="I118" s="275" t="s">
        <v>4167</v>
      </c>
      <c r="J118" s="272">
        <v>260</v>
      </c>
      <c r="K118" s="274">
        <v>42212.975694444445</v>
      </c>
      <c r="L118" s="274">
        <v>42863.641666666663</v>
      </c>
      <c r="M118" s="247">
        <v>44362</v>
      </c>
      <c r="N118" s="12" t="s">
        <v>4093</v>
      </c>
      <c r="O118" s="248" t="s">
        <v>4290</v>
      </c>
      <c r="P118" s="262"/>
    </row>
    <row r="119" spans="1:16">
      <c r="A119" s="279" t="s">
        <v>4291</v>
      </c>
      <c r="B119" s="273">
        <v>3162171720</v>
      </c>
      <c r="C119" s="272" t="s">
        <v>1751</v>
      </c>
      <c r="D119" s="272" t="s">
        <v>1751</v>
      </c>
      <c r="E119" s="272" t="s">
        <v>4081</v>
      </c>
      <c r="F119" s="272" t="s">
        <v>4289</v>
      </c>
      <c r="G119" s="274">
        <v>44358.774305555555</v>
      </c>
      <c r="H119" s="274">
        <v>44358.777777777781</v>
      </c>
      <c r="I119" s="275" t="s">
        <v>4111</v>
      </c>
      <c r="J119" s="272">
        <v>260</v>
      </c>
      <c r="K119" s="274">
        <v>42436.398611111115</v>
      </c>
      <c r="L119" s="274">
        <v>42438.633333333331</v>
      </c>
      <c r="M119" s="247">
        <v>44362</v>
      </c>
      <c r="N119" s="12" t="s">
        <v>4093</v>
      </c>
      <c r="O119" s="248" t="s">
        <v>4292</v>
      </c>
      <c r="P119" s="262"/>
    </row>
    <row r="120" spans="1:16">
      <c r="A120" s="279" t="s">
        <v>4293</v>
      </c>
      <c r="B120" s="273">
        <v>100018378569</v>
      </c>
      <c r="C120" s="272" t="s">
        <v>1751</v>
      </c>
      <c r="D120" s="272" t="s">
        <v>1751</v>
      </c>
      <c r="E120" s="272" t="s">
        <v>4081</v>
      </c>
      <c r="F120" s="272" t="s">
        <v>4289</v>
      </c>
      <c r="G120" s="274">
        <v>44358.771527777775</v>
      </c>
      <c r="H120" s="274">
        <v>44358.774305555555</v>
      </c>
      <c r="I120" s="275" t="s">
        <v>4162</v>
      </c>
      <c r="J120" s="272">
        <v>260</v>
      </c>
      <c r="K120" s="274">
        <v>44285.334027777775</v>
      </c>
      <c r="L120" s="274">
        <v>44285.334027777775</v>
      </c>
      <c r="M120" s="247">
        <v>44362</v>
      </c>
      <c r="N120" s="248" t="s">
        <v>4250</v>
      </c>
      <c r="O120" s="248" t="s">
        <v>4294</v>
      </c>
      <c r="P120" s="262"/>
    </row>
    <row r="121" spans="1:16">
      <c r="A121" s="279" t="s">
        <v>4295</v>
      </c>
      <c r="B121" s="273">
        <v>100017110340</v>
      </c>
      <c r="C121" s="272" t="s">
        <v>1751</v>
      </c>
      <c r="D121" s="272" t="s">
        <v>1751</v>
      </c>
      <c r="E121" s="272" t="s">
        <v>4081</v>
      </c>
      <c r="F121" s="272" t="s">
        <v>4289</v>
      </c>
      <c r="G121" s="274">
        <v>44358.770138888889</v>
      </c>
      <c r="H121" s="274">
        <v>44358.770833333328</v>
      </c>
      <c r="I121" s="275" t="s">
        <v>4111</v>
      </c>
      <c r="J121" s="272">
        <v>260</v>
      </c>
      <c r="K121" s="274">
        <v>44184.701388888891</v>
      </c>
      <c r="L121" s="274">
        <v>44206.902083333334</v>
      </c>
      <c r="M121" s="247">
        <v>44362</v>
      </c>
      <c r="N121" s="248" t="s">
        <v>4084</v>
      </c>
      <c r="O121" s="12"/>
      <c r="P121" s="37"/>
    </row>
    <row r="122" spans="1:16">
      <c r="A122" s="279" t="s">
        <v>4296</v>
      </c>
      <c r="B122" s="273">
        <v>100013458134</v>
      </c>
      <c r="C122" s="272" t="s">
        <v>1751</v>
      </c>
      <c r="D122" s="272" t="s">
        <v>1751</v>
      </c>
      <c r="E122" s="272" t="s">
        <v>4081</v>
      </c>
      <c r="F122" s="272" t="s">
        <v>4289</v>
      </c>
      <c r="G122" s="274">
        <v>44358.763888888891</v>
      </c>
      <c r="H122" s="274">
        <v>44358.765277777777</v>
      </c>
      <c r="I122" s="275" t="s">
        <v>4111</v>
      </c>
      <c r="J122" s="272">
        <v>260</v>
      </c>
      <c r="K122" s="274">
        <v>43908.834027777775</v>
      </c>
      <c r="L122" s="274">
        <v>43948.822222222225</v>
      </c>
      <c r="M122" s="247">
        <v>44362</v>
      </c>
      <c r="N122" s="12" t="s">
        <v>4093</v>
      </c>
      <c r="O122" s="248" t="s">
        <v>4297</v>
      </c>
      <c r="P122" s="262"/>
    </row>
    <row r="123" spans="1:16">
      <c r="A123" s="279" t="s">
        <v>4298</v>
      </c>
      <c r="B123" s="273">
        <v>100012904136</v>
      </c>
      <c r="C123" s="272" t="s">
        <v>1751</v>
      </c>
      <c r="D123" s="272" t="s">
        <v>1751</v>
      </c>
      <c r="E123" s="272" t="s">
        <v>4081</v>
      </c>
      <c r="F123" s="272" t="s">
        <v>4289</v>
      </c>
      <c r="G123" s="274">
        <v>44358.763194444451</v>
      </c>
      <c r="H123" s="274">
        <v>44358.765277777777</v>
      </c>
      <c r="I123" s="275" t="s">
        <v>4234</v>
      </c>
      <c r="J123" s="272">
        <v>260</v>
      </c>
      <c r="K123" s="274">
        <v>43867.878472222219</v>
      </c>
      <c r="L123" s="274">
        <v>43867.879861111112</v>
      </c>
      <c r="M123" s="247">
        <v>44362</v>
      </c>
      <c r="N123" s="248" t="s">
        <v>4093</v>
      </c>
      <c r="O123" s="248" t="s">
        <v>4299</v>
      </c>
      <c r="P123" s="262"/>
    </row>
    <row r="124" spans="1:16">
      <c r="A124" s="279" t="s">
        <v>4300</v>
      </c>
      <c r="B124" s="273">
        <v>100012292553</v>
      </c>
      <c r="C124" s="272" t="s">
        <v>1751</v>
      </c>
      <c r="D124" s="272" t="s">
        <v>1751</v>
      </c>
      <c r="E124" s="272" t="s">
        <v>4081</v>
      </c>
      <c r="F124" s="272" t="s">
        <v>4289</v>
      </c>
      <c r="G124" s="274">
        <v>44358.762499999997</v>
      </c>
      <c r="H124" s="274">
        <v>44358.765277777777</v>
      </c>
      <c r="I124" s="275" t="s">
        <v>4301</v>
      </c>
      <c r="J124" s="272">
        <v>260</v>
      </c>
      <c r="K124" s="274">
        <v>43800.928472222222</v>
      </c>
      <c r="L124" s="274">
        <v>44129.40902777778</v>
      </c>
      <c r="M124" s="247">
        <v>44362</v>
      </c>
      <c r="N124" s="12" t="s">
        <v>4093</v>
      </c>
      <c r="O124" s="248" t="s">
        <v>4302</v>
      </c>
      <c r="P124" s="262"/>
    </row>
    <row r="125" spans="1:16">
      <c r="A125" s="279" t="s">
        <v>4303</v>
      </c>
      <c r="B125" s="273">
        <v>100006343290</v>
      </c>
      <c r="C125" s="272" t="s">
        <v>1751</v>
      </c>
      <c r="D125" s="272" t="s">
        <v>1751</v>
      </c>
      <c r="E125" s="272" t="s">
        <v>4081</v>
      </c>
      <c r="F125" s="272" t="s">
        <v>4289</v>
      </c>
      <c r="G125" s="274">
        <v>44358.757638888885</v>
      </c>
      <c r="H125" s="274">
        <v>44358.760416666672</v>
      </c>
      <c r="I125" s="275" t="s">
        <v>4109</v>
      </c>
      <c r="J125" s="272">
        <v>260</v>
      </c>
      <c r="K125" s="274">
        <v>43283.750694444447</v>
      </c>
      <c r="L125" s="274">
        <v>43284.64444444445</v>
      </c>
      <c r="M125" s="247">
        <v>44362</v>
      </c>
      <c r="N125" s="12" t="s">
        <v>4093</v>
      </c>
      <c r="O125" s="248" t="s">
        <v>4304</v>
      </c>
      <c r="P125" s="262"/>
    </row>
    <row r="126" spans="1:16">
      <c r="A126" s="279" t="s">
        <v>4305</v>
      </c>
      <c r="B126" s="273">
        <v>100001281392</v>
      </c>
      <c r="C126" s="272" t="s">
        <v>1751</v>
      </c>
      <c r="D126" s="272" t="s">
        <v>1751</v>
      </c>
      <c r="E126" s="272" t="s">
        <v>4081</v>
      </c>
      <c r="F126" s="272" t="s">
        <v>4289</v>
      </c>
      <c r="G126" s="274">
        <v>44358.754166666666</v>
      </c>
      <c r="H126" s="274">
        <v>44358.756944444445</v>
      </c>
      <c r="I126" s="275" t="s">
        <v>4156</v>
      </c>
      <c r="J126" s="272">
        <v>260</v>
      </c>
      <c r="K126" s="274">
        <v>42976.695138888885</v>
      </c>
      <c r="L126" s="274">
        <v>42976.697222222225</v>
      </c>
      <c r="M126" s="247">
        <v>44362</v>
      </c>
      <c r="N126" s="12" t="s">
        <v>4103</v>
      </c>
      <c r="O126" s="248" t="s">
        <v>91</v>
      </c>
      <c r="P126" s="262"/>
    </row>
    <row r="127" spans="1:16">
      <c r="A127" s="272" t="s">
        <v>4306</v>
      </c>
      <c r="B127" s="273">
        <v>100000780662</v>
      </c>
      <c r="C127" s="272" t="s">
        <v>1751</v>
      </c>
      <c r="D127" s="272" t="s">
        <v>4080</v>
      </c>
      <c r="E127" s="272" t="s">
        <v>4081</v>
      </c>
      <c r="F127" s="272" t="s">
        <v>4289</v>
      </c>
      <c r="G127" s="274">
        <v>44358.753472222219</v>
      </c>
      <c r="H127" s="274">
        <v>44358.753472222219</v>
      </c>
      <c r="I127" s="275" t="s">
        <v>4276</v>
      </c>
      <c r="J127" s="272">
        <v>260</v>
      </c>
      <c r="K127" s="274">
        <v>42899.656944444447</v>
      </c>
      <c r="L127" s="274">
        <v>42907.957638888889</v>
      </c>
      <c r="M127" s="247">
        <v>44362</v>
      </c>
      <c r="N127" s="12" t="s">
        <v>4184</v>
      </c>
      <c r="O127" s="248" t="s">
        <v>4307</v>
      </c>
      <c r="P127" s="262"/>
    </row>
    <row r="128" spans="1:16">
      <c r="A128" s="272" t="s">
        <v>4308</v>
      </c>
      <c r="B128" s="273">
        <v>100015327327</v>
      </c>
      <c r="C128" s="272" t="s">
        <v>1751</v>
      </c>
      <c r="D128" s="272" t="s">
        <v>1751</v>
      </c>
      <c r="E128" s="272" t="s">
        <v>4081</v>
      </c>
      <c r="F128" s="272" t="s">
        <v>4309</v>
      </c>
      <c r="G128" s="274">
        <v>44358.767361111109</v>
      </c>
      <c r="H128" s="274">
        <v>44358.770833333328</v>
      </c>
      <c r="I128" s="275" t="s">
        <v>4310</v>
      </c>
      <c r="J128" s="272">
        <v>260</v>
      </c>
      <c r="K128" s="274">
        <v>44060.69930555555</v>
      </c>
      <c r="L128" s="274">
        <v>44060.707638888889</v>
      </c>
      <c r="M128" s="247">
        <v>44364</v>
      </c>
      <c r="N128" s="12" t="s">
        <v>4093</v>
      </c>
      <c r="O128" s="12"/>
      <c r="P128" s="37"/>
    </row>
    <row r="129" spans="1:16">
      <c r="A129" s="272" t="s">
        <v>4311</v>
      </c>
      <c r="B129" s="273">
        <v>100015068700</v>
      </c>
      <c r="C129" s="272" t="s">
        <v>1751</v>
      </c>
      <c r="D129" s="272" t="s">
        <v>1751</v>
      </c>
      <c r="E129" s="272" t="s">
        <v>4081</v>
      </c>
      <c r="F129" s="272" t="s">
        <v>4309</v>
      </c>
      <c r="G129" s="274">
        <v>44358.766666666663</v>
      </c>
      <c r="H129" s="274">
        <v>44358.767361111109</v>
      </c>
      <c r="I129" s="275" t="s">
        <v>4156</v>
      </c>
      <c r="J129" s="272">
        <v>260</v>
      </c>
      <c r="K129" s="274">
        <v>44035.524305555555</v>
      </c>
      <c r="L129" s="274">
        <v>44035.52847222222</v>
      </c>
      <c r="M129" s="247">
        <v>44363</v>
      </c>
      <c r="N129" s="12" t="s">
        <v>4120</v>
      </c>
      <c r="O129" s="12"/>
      <c r="P129" s="37"/>
    </row>
    <row r="130" spans="1:16">
      <c r="A130" s="272" t="s">
        <v>4312</v>
      </c>
      <c r="B130" s="273">
        <v>100014136361</v>
      </c>
      <c r="C130" s="272" t="s">
        <v>1751</v>
      </c>
      <c r="D130" s="272" t="s">
        <v>1751</v>
      </c>
      <c r="E130" s="272" t="s">
        <v>4081</v>
      </c>
      <c r="F130" s="279" t="s">
        <v>4309</v>
      </c>
      <c r="G130" s="274">
        <v>44358.765277777777</v>
      </c>
      <c r="H130" s="274">
        <v>44358.767361111109</v>
      </c>
      <c r="I130" s="275" t="s">
        <v>4091</v>
      </c>
      <c r="J130" s="272">
        <v>260</v>
      </c>
      <c r="K130" s="274">
        <v>43960.65</v>
      </c>
      <c r="L130" s="274">
        <v>43962.477083333331</v>
      </c>
      <c r="M130" s="247">
        <v>44356</v>
      </c>
      <c r="N130" s="147" t="s">
        <v>4093</v>
      </c>
      <c r="O130" s="248" t="s">
        <v>4313</v>
      </c>
      <c r="P130" s="37"/>
    </row>
    <row r="131" spans="1:16">
      <c r="A131" s="272" t="s">
        <v>4314</v>
      </c>
      <c r="B131" s="273">
        <v>100009087329</v>
      </c>
      <c r="C131" s="272" t="s">
        <v>1751</v>
      </c>
      <c r="D131" s="272" t="s">
        <v>1751</v>
      </c>
      <c r="E131" s="272" t="s">
        <v>4081</v>
      </c>
      <c r="F131" s="272" t="s">
        <v>4309</v>
      </c>
      <c r="G131" s="274">
        <v>44358.776388888888</v>
      </c>
      <c r="H131" s="274">
        <v>44362.385416666672</v>
      </c>
      <c r="I131" s="275" t="s">
        <v>4315</v>
      </c>
      <c r="J131" s="272">
        <v>260</v>
      </c>
      <c r="K131" s="274">
        <v>44312.942361111112</v>
      </c>
      <c r="L131" s="274">
        <v>44313.413194444445</v>
      </c>
      <c r="M131" s="247">
        <v>44363</v>
      </c>
      <c r="N131" s="147" t="s">
        <v>4184</v>
      </c>
      <c r="O131" s="12"/>
      <c r="P131" s="37"/>
    </row>
    <row r="132" spans="1:16">
      <c r="A132" s="272" t="s">
        <v>4316</v>
      </c>
      <c r="B132" s="273">
        <v>3099774901</v>
      </c>
      <c r="C132" s="272" t="s">
        <v>1751</v>
      </c>
      <c r="D132" s="272" t="s">
        <v>1751</v>
      </c>
      <c r="E132" s="272" t="s">
        <v>4081</v>
      </c>
      <c r="F132" s="272" t="s">
        <v>4309</v>
      </c>
      <c r="G132" s="274">
        <v>44358.774305555555</v>
      </c>
      <c r="H132" s="274">
        <v>44358.777777777781</v>
      </c>
      <c r="I132" s="275" t="s">
        <v>4132</v>
      </c>
      <c r="J132" s="272">
        <v>260</v>
      </c>
      <c r="K132" s="274">
        <v>42548.431250000001</v>
      </c>
      <c r="L132" s="274">
        <v>42586.728472222225</v>
      </c>
      <c r="M132" s="247">
        <v>44363</v>
      </c>
      <c r="N132" s="12" t="s">
        <v>4120</v>
      </c>
      <c r="O132" s="12"/>
      <c r="P132" s="37"/>
    </row>
    <row r="133" spans="1:16">
      <c r="A133" s="272" t="s">
        <v>4317</v>
      </c>
      <c r="B133" s="273">
        <v>100017570929</v>
      </c>
      <c r="C133" s="272" t="s">
        <v>1751</v>
      </c>
      <c r="D133" s="272" t="s">
        <v>1751</v>
      </c>
      <c r="E133" s="272" t="s">
        <v>4081</v>
      </c>
      <c r="F133" s="272" t="s">
        <v>4309</v>
      </c>
      <c r="G133" s="274">
        <v>44358.770833333328</v>
      </c>
      <c r="H133" s="274">
        <v>44358.774305555555</v>
      </c>
      <c r="I133" s="275" t="s">
        <v>4091</v>
      </c>
      <c r="J133" s="272">
        <v>260</v>
      </c>
      <c r="K133" s="274">
        <v>44223.413194444445</v>
      </c>
      <c r="L133" s="274">
        <v>44223.41805555555</v>
      </c>
      <c r="M133" s="247">
        <v>44362</v>
      </c>
      <c r="N133" s="12" t="s">
        <v>4093</v>
      </c>
      <c r="O133" s="248" t="s">
        <v>4318</v>
      </c>
      <c r="P133" s="37"/>
    </row>
    <row r="134" spans="1:16">
      <c r="A134" s="272" t="s">
        <v>4319</v>
      </c>
      <c r="B134" s="273">
        <v>100017693462</v>
      </c>
      <c r="C134" s="272" t="s">
        <v>1751</v>
      </c>
      <c r="D134" s="272" t="s">
        <v>1751</v>
      </c>
      <c r="E134" s="272" t="s">
        <v>4081</v>
      </c>
      <c r="F134" s="272" t="s">
        <v>4309</v>
      </c>
      <c r="G134" s="274">
        <v>44358.770833333328</v>
      </c>
      <c r="H134" s="274">
        <v>44358.774305555555</v>
      </c>
      <c r="I134" s="275" t="s">
        <v>4274</v>
      </c>
      <c r="J134" s="272">
        <v>260</v>
      </c>
      <c r="K134" s="274">
        <v>44233.047916666663</v>
      </c>
      <c r="L134" s="274">
        <v>44233.072916666672</v>
      </c>
      <c r="M134" s="247">
        <v>44362</v>
      </c>
      <c r="N134" s="147" t="s">
        <v>4093</v>
      </c>
      <c r="O134" s="147" t="s">
        <v>4320</v>
      </c>
      <c r="P134" s="37"/>
    </row>
    <row r="135" spans="1:16">
      <c r="A135" s="272" t="s">
        <v>4321</v>
      </c>
      <c r="B135" s="273">
        <v>100017374043</v>
      </c>
      <c r="C135" s="272" t="s">
        <v>1751</v>
      </c>
      <c r="D135" s="272" t="s">
        <v>1751</v>
      </c>
      <c r="E135" s="272" t="s">
        <v>4081</v>
      </c>
      <c r="F135" s="272" t="s">
        <v>4309</v>
      </c>
      <c r="G135" s="274">
        <v>44358.770833333328</v>
      </c>
      <c r="H135" s="274">
        <v>44358.774305555555</v>
      </c>
      <c r="I135" s="275" t="s">
        <v>4132</v>
      </c>
      <c r="J135" s="272">
        <v>260</v>
      </c>
      <c r="K135" s="274">
        <v>44207.615277777775</v>
      </c>
      <c r="L135" s="274">
        <v>44259.591666666667</v>
      </c>
      <c r="M135" s="247">
        <v>44363</v>
      </c>
      <c r="N135" s="147" t="s">
        <v>4184</v>
      </c>
      <c r="O135" s="12"/>
      <c r="P135" s="37"/>
    </row>
    <row r="136" spans="1:16">
      <c r="A136" s="272" t="s">
        <v>4322</v>
      </c>
      <c r="B136" s="273">
        <v>100016622355</v>
      </c>
      <c r="C136" s="272" t="s">
        <v>1751</v>
      </c>
      <c r="D136" s="272" t="s">
        <v>1751</v>
      </c>
      <c r="E136" s="272" t="s">
        <v>4081</v>
      </c>
      <c r="F136" s="272" t="s">
        <v>4309</v>
      </c>
      <c r="G136" s="274">
        <v>44358.76944444445</v>
      </c>
      <c r="H136" s="274">
        <v>44358.770833333328</v>
      </c>
      <c r="I136" s="275" t="s">
        <v>4156</v>
      </c>
      <c r="J136" s="272">
        <v>260</v>
      </c>
      <c r="K136" s="274">
        <v>44151.614583333328</v>
      </c>
      <c r="L136" s="274">
        <v>44152.422222222223</v>
      </c>
      <c r="M136" s="247">
        <v>44363</v>
      </c>
      <c r="N136" s="12" t="s">
        <v>4184</v>
      </c>
      <c r="O136" s="12"/>
      <c r="P136" s="37"/>
    </row>
    <row r="137" spans="1:16">
      <c r="A137" s="272" t="s">
        <v>4323</v>
      </c>
      <c r="B137" s="273">
        <v>124286889</v>
      </c>
      <c r="C137" s="272" t="s">
        <v>1751</v>
      </c>
      <c r="D137" s="272" t="s">
        <v>1751</v>
      </c>
      <c r="E137" s="272" t="s">
        <v>4081</v>
      </c>
      <c r="F137" s="272" t="s">
        <v>4324</v>
      </c>
      <c r="G137" s="274">
        <v>44358.772222222222</v>
      </c>
      <c r="H137" s="274">
        <v>44358.774305555555</v>
      </c>
      <c r="I137" s="275" t="s">
        <v>4091</v>
      </c>
      <c r="J137" s="272">
        <v>260</v>
      </c>
      <c r="K137" s="274">
        <v>42373.584027777775</v>
      </c>
      <c r="L137" s="274">
        <v>42362.411111111112</v>
      </c>
      <c r="M137" s="276">
        <v>44363</v>
      </c>
      <c r="N137" s="12" t="s">
        <v>4093</v>
      </c>
      <c r="O137" s="147" t="s">
        <v>4325</v>
      </c>
      <c r="P137" s="278"/>
    </row>
    <row r="138" spans="1:16">
      <c r="A138" s="279" t="s">
        <v>4326</v>
      </c>
      <c r="B138" s="273">
        <v>100017561636</v>
      </c>
      <c r="C138" s="272" t="s">
        <v>1751</v>
      </c>
      <c r="D138" s="272" t="s">
        <v>1751</v>
      </c>
      <c r="E138" s="272" t="s">
        <v>4081</v>
      </c>
      <c r="F138" s="272" t="s">
        <v>4324</v>
      </c>
      <c r="G138" s="274">
        <v>44358.770833333328</v>
      </c>
      <c r="H138" s="274">
        <v>44358.774305555555</v>
      </c>
      <c r="I138" s="275" t="s">
        <v>4141</v>
      </c>
      <c r="J138" s="272">
        <v>260</v>
      </c>
      <c r="K138" s="274">
        <v>44222.692361111112</v>
      </c>
      <c r="L138" s="274">
        <v>44223.745833333334</v>
      </c>
      <c r="M138" s="276">
        <v>44363</v>
      </c>
      <c r="N138" s="12" t="s">
        <v>4184</v>
      </c>
      <c r="O138" s="12"/>
      <c r="P138" s="37"/>
    </row>
    <row r="139" spans="1:16">
      <c r="A139" s="279" t="s">
        <v>4327</v>
      </c>
      <c r="B139" s="273">
        <v>100016264761</v>
      </c>
      <c r="C139" s="272" t="s">
        <v>1751</v>
      </c>
      <c r="D139" s="272" t="s">
        <v>1751</v>
      </c>
      <c r="E139" s="272" t="s">
        <v>4081</v>
      </c>
      <c r="F139" s="272" t="s">
        <v>4324</v>
      </c>
      <c r="G139" s="274">
        <v>44358.76944444445</v>
      </c>
      <c r="H139" s="274">
        <v>44358.770833333328</v>
      </c>
      <c r="I139" s="275" t="s">
        <v>4156</v>
      </c>
      <c r="J139" s="272">
        <v>260</v>
      </c>
      <c r="K139" s="274">
        <v>44132.570138888885</v>
      </c>
      <c r="L139" s="274">
        <v>44165.604166666672</v>
      </c>
      <c r="M139" s="276">
        <v>44363</v>
      </c>
      <c r="N139" s="12" t="s">
        <v>4093</v>
      </c>
      <c r="O139" s="147" t="s">
        <v>4328</v>
      </c>
      <c r="P139" s="278"/>
    </row>
    <row r="140" spans="1:16">
      <c r="A140" s="279" t="s">
        <v>4329</v>
      </c>
      <c r="B140" s="273">
        <v>100011472332</v>
      </c>
      <c r="C140" s="272" t="s">
        <v>1751</v>
      </c>
      <c r="D140" s="272" t="s">
        <v>1751</v>
      </c>
      <c r="E140" s="272" t="s">
        <v>4081</v>
      </c>
      <c r="F140" s="272" t="s">
        <v>4324</v>
      </c>
      <c r="G140" s="274">
        <v>44358.76180555555</v>
      </c>
      <c r="H140" s="274">
        <v>44358.765277777777</v>
      </c>
      <c r="I140" s="275" t="s">
        <v>4156</v>
      </c>
      <c r="J140" s="272">
        <v>260</v>
      </c>
      <c r="K140" s="274">
        <v>43725.928472222222</v>
      </c>
      <c r="L140" s="274">
        <v>44006.501388888893</v>
      </c>
      <c r="M140" s="276">
        <v>44363</v>
      </c>
      <c r="N140" s="12" t="s">
        <v>4093</v>
      </c>
      <c r="O140" s="147" t="s">
        <v>4330</v>
      </c>
      <c r="P140" s="278"/>
    </row>
    <row r="141" spans="1:16">
      <c r="A141" s="279" t="s">
        <v>4331</v>
      </c>
      <c r="B141" s="273">
        <v>100010900316</v>
      </c>
      <c r="C141" s="272" t="s">
        <v>1751</v>
      </c>
      <c r="D141" s="272" t="s">
        <v>4252</v>
      </c>
      <c r="E141" s="272" t="s">
        <v>4081</v>
      </c>
      <c r="F141" s="272" t="s">
        <v>4324</v>
      </c>
      <c r="G141" s="274">
        <v>44358.761111111111</v>
      </c>
      <c r="H141" s="274">
        <v>44358.765277777777</v>
      </c>
      <c r="I141" s="275" t="s">
        <v>4332</v>
      </c>
      <c r="J141" s="272">
        <v>260</v>
      </c>
      <c r="K141" s="274">
        <v>43668.486805555549</v>
      </c>
      <c r="L141" s="274">
        <v>43668.489583333328</v>
      </c>
      <c r="M141" s="276">
        <v>44363</v>
      </c>
      <c r="N141" s="12" t="s">
        <v>4093</v>
      </c>
      <c r="O141" s="147" t="s">
        <v>4330</v>
      </c>
      <c r="P141" s="278"/>
    </row>
    <row r="142" spans="1:16">
      <c r="A142" s="279" t="s">
        <v>4333</v>
      </c>
      <c r="B142" s="273">
        <v>100010185183</v>
      </c>
      <c r="C142" s="272" t="s">
        <v>1751</v>
      </c>
      <c r="D142" s="272" t="s">
        <v>1751</v>
      </c>
      <c r="E142" s="272" t="s">
        <v>4081</v>
      </c>
      <c r="F142" s="272" t="s">
        <v>4324</v>
      </c>
      <c r="G142" s="274">
        <v>44358.760416666672</v>
      </c>
      <c r="H142" s="274">
        <v>44358.765277777777</v>
      </c>
      <c r="I142" s="275" t="s">
        <v>4109</v>
      </c>
      <c r="J142" s="272">
        <v>260</v>
      </c>
      <c r="K142" s="274">
        <v>43597.631944444445</v>
      </c>
      <c r="L142" s="274">
        <v>43987.406944444447</v>
      </c>
      <c r="M142" s="276">
        <v>44363</v>
      </c>
      <c r="N142" s="12" t="s">
        <v>4093</v>
      </c>
      <c r="O142" s="147" t="s">
        <v>4334</v>
      </c>
      <c r="P142" s="278"/>
    </row>
    <row r="143" spans="1:16">
      <c r="A143" s="272" t="s">
        <v>4335</v>
      </c>
      <c r="B143" s="273">
        <v>100004307721</v>
      </c>
      <c r="C143" s="272" t="s">
        <v>1751</v>
      </c>
      <c r="D143" s="272" t="s">
        <v>1751</v>
      </c>
      <c r="E143" s="272" t="s">
        <v>4081</v>
      </c>
      <c r="F143" s="272" t="s">
        <v>4324</v>
      </c>
      <c r="G143" s="274">
        <v>44358.756249999999</v>
      </c>
      <c r="H143" s="274">
        <v>44358.756944444445</v>
      </c>
      <c r="I143" s="275" t="s">
        <v>4156</v>
      </c>
      <c r="J143" s="272">
        <v>260</v>
      </c>
      <c r="K143" s="274">
        <v>43167.606249999997</v>
      </c>
      <c r="L143" s="274">
        <v>43171.589583333334</v>
      </c>
      <c r="M143" s="276">
        <v>44363</v>
      </c>
      <c r="N143" s="12" t="s">
        <v>4120</v>
      </c>
      <c r="O143" s="12"/>
      <c r="P143" s="37"/>
    </row>
    <row r="144" spans="1:16">
      <c r="A144" s="272" t="s">
        <v>4336</v>
      </c>
      <c r="B144" s="273">
        <v>100019067356</v>
      </c>
      <c r="C144" s="272" t="s">
        <v>1751</v>
      </c>
      <c r="D144" s="272" t="s">
        <v>1751</v>
      </c>
      <c r="E144" s="272" t="s">
        <v>4081</v>
      </c>
      <c r="F144" s="272" t="s">
        <v>4324</v>
      </c>
      <c r="G144" s="274">
        <v>44358.752083333333</v>
      </c>
      <c r="H144" s="274">
        <v>44358.753472222219</v>
      </c>
      <c r="I144" s="275" t="s">
        <v>4118</v>
      </c>
      <c r="J144" s="272">
        <v>260</v>
      </c>
      <c r="K144" s="274">
        <v>44313.609722222223</v>
      </c>
      <c r="L144" s="272" t="s">
        <v>4092</v>
      </c>
      <c r="M144" s="276">
        <v>44363</v>
      </c>
      <c r="N144" s="12" t="s">
        <v>4093</v>
      </c>
      <c r="O144" s="147" t="s">
        <v>4337</v>
      </c>
      <c r="P144" s="278"/>
    </row>
    <row r="145" spans="1:16">
      <c r="A145" s="279" t="s">
        <v>4338</v>
      </c>
      <c r="B145" s="273">
        <v>100008938369</v>
      </c>
      <c r="C145" s="272" t="s">
        <v>1751</v>
      </c>
      <c r="D145" s="272" t="s">
        <v>1751</v>
      </c>
      <c r="E145" s="272" t="s">
        <v>4081</v>
      </c>
      <c r="F145" s="272" t="s">
        <v>4324</v>
      </c>
      <c r="G145" s="274">
        <v>44358.759722222225</v>
      </c>
      <c r="H145" s="274">
        <v>44358.760416666672</v>
      </c>
      <c r="I145" s="275" t="s">
        <v>4141</v>
      </c>
      <c r="J145" s="272">
        <v>260</v>
      </c>
      <c r="K145" s="274">
        <v>43469.755555555559</v>
      </c>
      <c r="L145" s="274">
        <v>43993.463194444441</v>
      </c>
      <c r="M145" s="276">
        <v>44363</v>
      </c>
      <c r="N145" s="12" t="s">
        <v>4103</v>
      </c>
      <c r="O145" s="12"/>
      <c r="P145" s="37"/>
    </row>
    <row r="146" spans="1:16">
      <c r="A146" s="272" t="s">
        <v>4339</v>
      </c>
      <c r="B146" s="273">
        <v>100019021094</v>
      </c>
      <c r="C146" s="272" t="s">
        <v>1751</v>
      </c>
      <c r="D146" s="272" t="s">
        <v>1751</v>
      </c>
      <c r="E146" s="272" t="s">
        <v>4081</v>
      </c>
      <c r="F146" s="272" t="s">
        <v>17</v>
      </c>
      <c r="G146" s="274">
        <v>44358.777777777781</v>
      </c>
      <c r="H146" s="274">
        <v>44358.78125</v>
      </c>
      <c r="I146" s="275" t="s">
        <v>4340</v>
      </c>
      <c r="J146" s="272">
        <v>260</v>
      </c>
      <c r="K146" s="274">
        <v>44310.897916666669</v>
      </c>
      <c r="L146" s="274">
        <v>44311.875694444447</v>
      </c>
      <c r="M146" s="247">
        <v>44362</v>
      </c>
      <c r="N146" s="12" t="s">
        <v>4120</v>
      </c>
      <c r="O146" s="12"/>
      <c r="P146" s="37"/>
    </row>
    <row r="147" spans="1:16">
      <c r="A147" s="272" t="s">
        <v>4341</v>
      </c>
      <c r="B147" s="273">
        <v>100001548052</v>
      </c>
      <c r="C147" s="272" t="s">
        <v>1751</v>
      </c>
      <c r="D147" s="272" t="s">
        <v>1751</v>
      </c>
      <c r="E147" s="272" t="s">
        <v>4081</v>
      </c>
      <c r="F147" s="272" t="s">
        <v>17</v>
      </c>
      <c r="G147" s="274">
        <v>44358.776388888888</v>
      </c>
      <c r="H147" s="274">
        <v>44358.777777777781</v>
      </c>
      <c r="I147" s="275" t="s">
        <v>4342</v>
      </c>
      <c r="J147" s="272">
        <v>260</v>
      </c>
      <c r="K147" s="274">
        <v>43005.411111111112</v>
      </c>
      <c r="L147" s="274">
        <v>43005.411111111112</v>
      </c>
      <c r="M147" s="247">
        <v>44363</v>
      </c>
      <c r="N147" s="12" t="s">
        <v>4093</v>
      </c>
      <c r="O147" s="248" t="s">
        <v>4343</v>
      </c>
      <c r="P147" s="262"/>
    </row>
    <row r="148" spans="1:16">
      <c r="A148" s="272" t="s">
        <v>4344</v>
      </c>
      <c r="B148" s="273">
        <v>100002653993</v>
      </c>
      <c r="C148" s="272" t="s">
        <v>1751</v>
      </c>
      <c r="D148" s="272" t="s">
        <v>1751</v>
      </c>
      <c r="E148" s="272" t="s">
        <v>4081</v>
      </c>
      <c r="F148" s="272" t="s">
        <v>17</v>
      </c>
      <c r="G148" s="274">
        <v>44358.776388888888</v>
      </c>
      <c r="H148" s="274">
        <v>44358.777777777781</v>
      </c>
      <c r="I148" s="275" t="s">
        <v>4345</v>
      </c>
      <c r="J148" s="272">
        <v>260</v>
      </c>
      <c r="K148" s="274">
        <v>43039.689583333333</v>
      </c>
      <c r="L148" s="274">
        <v>43039.69027777778</v>
      </c>
      <c r="M148" s="247">
        <v>44363</v>
      </c>
      <c r="N148" s="12" t="s">
        <v>4093</v>
      </c>
      <c r="O148" s="248" t="s">
        <v>4346</v>
      </c>
      <c r="P148" s="262"/>
    </row>
    <row r="149" spans="1:16">
      <c r="A149" s="272" t="s">
        <v>4347</v>
      </c>
      <c r="B149" s="273">
        <v>79492103</v>
      </c>
      <c r="C149" s="272" t="s">
        <v>1751</v>
      </c>
      <c r="D149" s="272" t="s">
        <v>1751</v>
      </c>
      <c r="E149" s="272" t="s">
        <v>4081</v>
      </c>
      <c r="F149" s="272" t="s">
        <v>17</v>
      </c>
      <c r="G149" s="274">
        <v>44358.775694444441</v>
      </c>
      <c r="H149" s="274">
        <v>44358.777777777781</v>
      </c>
      <c r="I149" s="275" t="s">
        <v>4189</v>
      </c>
      <c r="J149" s="272">
        <v>260</v>
      </c>
      <c r="K149" s="274">
        <v>41718.499305555553</v>
      </c>
      <c r="L149" s="274">
        <v>43405.729166666672</v>
      </c>
      <c r="M149" s="247">
        <v>44363</v>
      </c>
      <c r="N149" s="12" t="s">
        <v>4120</v>
      </c>
      <c r="O149" s="12"/>
      <c r="P149" s="37"/>
    </row>
    <row r="150" spans="1:16">
      <c r="A150" s="272" t="s">
        <v>4348</v>
      </c>
      <c r="B150" s="273">
        <v>1909750004</v>
      </c>
      <c r="C150" s="272" t="s">
        <v>1751</v>
      </c>
      <c r="D150" s="272" t="s">
        <v>1751</v>
      </c>
      <c r="E150" s="272" t="s">
        <v>4081</v>
      </c>
      <c r="F150" s="272" t="s">
        <v>17</v>
      </c>
      <c r="G150" s="274">
        <v>44358.772916666669</v>
      </c>
      <c r="H150" s="274">
        <v>44358.774305555555</v>
      </c>
      <c r="I150" s="275" t="s">
        <v>4349</v>
      </c>
      <c r="J150" s="272">
        <v>260</v>
      </c>
      <c r="K150" s="274">
        <v>42734.426388888889</v>
      </c>
      <c r="L150" s="274">
        <v>42735.95</v>
      </c>
      <c r="M150" s="247">
        <v>44362</v>
      </c>
      <c r="N150" s="12" t="s">
        <v>4120</v>
      </c>
      <c r="O150" s="12"/>
      <c r="P150" s="37"/>
    </row>
    <row r="151" spans="1:16">
      <c r="A151" s="272" t="s">
        <v>4350</v>
      </c>
      <c r="B151" s="273">
        <v>116267054</v>
      </c>
      <c r="C151" s="272" t="s">
        <v>1751</v>
      </c>
      <c r="D151" s="272" t="s">
        <v>1751</v>
      </c>
      <c r="E151" s="272" t="s">
        <v>4081</v>
      </c>
      <c r="F151" s="272" t="s">
        <v>17</v>
      </c>
      <c r="G151" s="274">
        <v>44358.772222222222</v>
      </c>
      <c r="H151" s="274">
        <v>44358.774305555555</v>
      </c>
      <c r="I151" s="275" t="s">
        <v>4091</v>
      </c>
      <c r="J151" s="272">
        <v>260</v>
      </c>
      <c r="K151" s="274">
        <v>41878.789583333331</v>
      </c>
      <c r="L151" s="274">
        <v>43146.925000000003</v>
      </c>
      <c r="M151" s="247">
        <v>44363</v>
      </c>
      <c r="N151" s="12" t="s">
        <v>4120</v>
      </c>
      <c r="O151" s="12"/>
      <c r="P151" s="37"/>
    </row>
    <row r="152" spans="1:16">
      <c r="A152" s="272" t="s">
        <v>4351</v>
      </c>
      <c r="B152" s="273">
        <v>100017081335</v>
      </c>
      <c r="C152" s="272" t="s">
        <v>1751</v>
      </c>
      <c r="D152" s="272" t="s">
        <v>1751</v>
      </c>
      <c r="E152" s="272" t="s">
        <v>4081</v>
      </c>
      <c r="F152" s="272" t="s">
        <v>17</v>
      </c>
      <c r="G152" s="274">
        <v>44358.770138888889</v>
      </c>
      <c r="H152" s="274">
        <v>44358.770833333328</v>
      </c>
      <c r="I152" s="275" t="s">
        <v>4352</v>
      </c>
      <c r="J152" s="272">
        <v>260</v>
      </c>
      <c r="K152" s="274">
        <v>44182.379861111112</v>
      </c>
      <c r="L152" s="274">
        <v>44182.589583333334</v>
      </c>
      <c r="M152" s="247">
        <v>44363</v>
      </c>
      <c r="N152" s="12" t="s">
        <v>4120</v>
      </c>
      <c r="O152" s="12"/>
      <c r="P152" s="37"/>
    </row>
    <row r="153" spans="1:16">
      <c r="A153" s="272" t="s">
        <v>4353</v>
      </c>
      <c r="B153" s="273">
        <v>100017307763</v>
      </c>
      <c r="C153" s="272" t="s">
        <v>1751</v>
      </c>
      <c r="D153" s="272" t="s">
        <v>1751</v>
      </c>
      <c r="E153" s="272" t="s">
        <v>4081</v>
      </c>
      <c r="F153" s="272" t="s">
        <v>17</v>
      </c>
      <c r="G153" s="274">
        <v>44358.770833333328</v>
      </c>
      <c r="H153" s="274">
        <v>44358.770833333328</v>
      </c>
      <c r="I153" s="275" t="s">
        <v>4109</v>
      </c>
      <c r="J153" s="272">
        <v>260</v>
      </c>
      <c r="K153" s="274">
        <v>44201.703472222223</v>
      </c>
      <c r="L153" s="274">
        <v>44202.464583333334</v>
      </c>
      <c r="M153" s="247">
        <v>44363</v>
      </c>
      <c r="N153" s="12" t="s">
        <v>4093</v>
      </c>
      <c r="O153" s="248" t="s">
        <v>4354</v>
      </c>
      <c r="P153" s="262"/>
    </row>
    <row r="154" spans="1:16">
      <c r="A154" s="272" t="s">
        <v>4355</v>
      </c>
      <c r="B154" s="273">
        <v>100016301972</v>
      </c>
      <c r="C154" s="272" t="s">
        <v>1751</v>
      </c>
      <c r="D154" s="272" t="s">
        <v>1751</v>
      </c>
      <c r="E154" s="272" t="s">
        <v>4081</v>
      </c>
      <c r="F154" s="272" t="s">
        <v>17</v>
      </c>
      <c r="G154" s="274">
        <v>44358.76944444445</v>
      </c>
      <c r="H154" s="274">
        <v>44358.770833333328</v>
      </c>
      <c r="I154" s="275" t="s">
        <v>4274</v>
      </c>
      <c r="J154" s="272">
        <v>260</v>
      </c>
      <c r="K154" s="274">
        <v>44134.658333333333</v>
      </c>
      <c r="L154" s="274">
        <v>44134.90902777778</v>
      </c>
      <c r="M154" s="247">
        <v>44363</v>
      </c>
      <c r="N154" s="12" t="s">
        <v>4120</v>
      </c>
      <c r="O154" s="12"/>
      <c r="P154" s="37"/>
    </row>
    <row r="155" spans="1:16">
      <c r="A155" s="272" t="s">
        <v>4356</v>
      </c>
      <c r="B155" s="273">
        <v>100016445595</v>
      </c>
      <c r="C155" s="272" t="s">
        <v>1751</v>
      </c>
      <c r="D155" s="272" t="s">
        <v>1751</v>
      </c>
      <c r="E155" s="272" t="s">
        <v>4081</v>
      </c>
      <c r="F155" s="272" t="s">
        <v>17</v>
      </c>
      <c r="G155" s="274">
        <v>44358.76944444445</v>
      </c>
      <c r="H155" s="274">
        <v>44358.770833333328</v>
      </c>
      <c r="I155" s="275" t="s">
        <v>4357</v>
      </c>
      <c r="J155" s="272">
        <v>260</v>
      </c>
      <c r="K155" s="274">
        <v>44144.822916666672</v>
      </c>
      <c r="L155" s="274">
        <v>44145.5</v>
      </c>
      <c r="M155" s="247">
        <v>44363</v>
      </c>
      <c r="N155" s="12" t="s">
        <v>4250</v>
      </c>
      <c r="O155" s="12"/>
      <c r="P155" s="37"/>
    </row>
    <row r="156" spans="1:16">
      <c r="A156" s="272" t="s">
        <v>4358</v>
      </c>
      <c r="B156" s="273">
        <v>100015913973</v>
      </c>
      <c r="C156" s="272" t="s">
        <v>1751</v>
      </c>
      <c r="D156" s="272" t="s">
        <v>4080</v>
      </c>
      <c r="E156" s="272" t="s">
        <v>4081</v>
      </c>
      <c r="F156" s="272" t="s">
        <v>17</v>
      </c>
      <c r="G156" s="274">
        <v>44358.768750000003</v>
      </c>
      <c r="H156" s="274">
        <v>44358.770833333328</v>
      </c>
      <c r="I156" s="275" t="s">
        <v>4276</v>
      </c>
      <c r="J156" s="272">
        <v>260</v>
      </c>
      <c r="K156" s="274">
        <v>44101.704861111109</v>
      </c>
      <c r="L156" s="274">
        <v>44101.793749999997</v>
      </c>
      <c r="M156" s="247">
        <v>44363</v>
      </c>
      <c r="N156" s="12" t="s">
        <v>4093</v>
      </c>
      <c r="O156" s="248" t="s">
        <v>2449</v>
      </c>
      <c r="P156" s="262"/>
    </row>
    <row r="157" spans="1:16">
      <c r="A157" s="272" t="s">
        <v>4359</v>
      </c>
      <c r="B157" s="273">
        <v>100015123099</v>
      </c>
      <c r="C157" s="272" t="s">
        <v>1751</v>
      </c>
      <c r="D157" s="272" t="s">
        <v>4264</v>
      </c>
      <c r="E157" s="272" t="s">
        <v>4081</v>
      </c>
      <c r="F157" s="272" t="s">
        <v>17</v>
      </c>
      <c r="G157" s="274">
        <v>44358.766666666663</v>
      </c>
      <c r="H157" s="274">
        <v>44358.767361111109</v>
      </c>
      <c r="I157" s="275" t="s">
        <v>4360</v>
      </c>
      <c r="J157" s="272">
        <v>260</v>
      </c>
      <c r="K157" s="274">
        <v>44040.681944444441</v>
      </c>
      <c r="L157" s="274">
        <v>44044.481249999997</v>
      </c>
      <c r="M157" s="247">
        <v>44363</v>
      </c>
      <c r="N157" s="12" t="s">
        <v>4093</v>
      </c>
      <c r="O157" s="248" t="s">
        <v>4361</v>
      </c>
      <c r="P157" s="262"/>
    </row>
    <row r="158" spans="1:16">
      <c r="A158" s="272" t="s">
        <v>4362</v>
      </c>
      <c r="B158" s="273">
        <v>100014284703</v>
      </c>
      <c r="C158" s="272" t="s">
        <v>1751</v>
      </c>
      <c r="D158" s="272" t="s">
        <v>1751</v>
      </c>
      <c r="E158" s="272" t="s">
        <v>4081</v>
      </c>
      <c r="F158" s="272" t="s">
        <v>17</v>
      </c>
      <c r="G158" s="274">
        <v>44358.765277777777</v>
      </c>
      <c r="H158" s="274">
        <v>44358.767361111109</v>
      </c>
      <c r="I158" s="275" t="s">
        <v>4091</v>
      </c>
      <c r="J158" s="272">
        <v>260</v>
      </c>
      <c r="K158" s="274">
        <v>43970.594444444447</v>
      </c>
      <c r="L158" s="274">
        <v>43970.607638888891</v>
      </c>
      <c r="M158" s="247">
        <v>44363</v>
      </c>
      <c r="N158" s="12" t="s">
        <v>4120</v>
      </c>
      <c r="O158" s="248" t="s">
        <v>4363</v>
      </c>
      <c r="P158" s="262"/>
    </row>
    <row r="159" spans="1:16">
      <c r="A159" s="272" t="s">
        <v>4364</v>
      </c>
      <c r="B159" s="273">
        <v>100013532446</v>
      </c>
      <c r="C159" s="272" t="s">
        <v>1751</v>
      </c>
      <c r="D159" s="272" t="s">
        <v>1751</v>
      </c>
      <c r="E159" s="272" t="s">
        <v>4081</v>
      </c>
      <c r="F159" s="272" t="s">
        <v>17</v>
      </c>
      <c r="G159" s="274">
        <v>44358.763888888891</v>
      </c>
      <c r="H159" s="274">
        <v>44358.765277777777</v>
      </c>
      <c r="I159" s="275" t="s">
        <v>4126</v>
      </c>
      <c r="J159" s="272">
        <v>260</v>
      </c>
      <c r="K159" s="274">
        <v>43914.634027777778</v>
      </c>
      <c r="L159" s="274">
        <v>43914.639583333337</v>
      </c>
      <c r="M159" s="247">
        <v>44363</v>
      </c>
      <c r="N159" s="12" t="s">
        <v>4120</v>
      </c>
      <c r="O159" s="12"/>
      <c r="P159" s="37"/>
    </row>
    <row r="160" spans="1:16">
      <c r="A160" s="272" t="s">
        <v>4365</v>
      </c>
      <c r="B160" s="273">
        <v>100011910522</v>
      </c>
      <c r="C160" s="272" t="s">
        <v>1751</v>
      </c>
      <c r="D160" s="272" t="s">
        <v>4101</v>
      </c>
      <c r="E160" s="272" t="s">
        <v>4081</v>
      </c>
      <c r="F160" s="272" t="s">
        <v>17</v>
      </c>
      <c r="G160" s="274">
        <v>44358.76180555555</v>
      </c>
      <c r="H160" s="274">
        <v>44358.765277777777</v>
      </c>
      <c r="I160" s="275" t="s">
        <v>4102</v>
      </c>
      <c r="J160" s="272">
        <v>260</v>
      </c>
      <c r="K160" s="274">
        <v>43767.593055555553</v>
      </c>
      <c r="L160" s="274">
        <v>43767.598611111112</v>
      </c>
      <c r="M160" s="247">
        <v>44363</v>
      </c>
      <c r="N160" s="248" t="s">
        <v>4250</v>
      </c>
      <c r="O160" s="12"/>
      <c r="P160" s="37"/>
    </row>
    <row r="161" spans="1:16">
      <c r="A161" s="272" t="s">
        <v>4366</v>
      </c>
      <c r="B161" s="273">
        <v>100011489363</v>
      </c>
      <c r="C161" s="272" t="s">
        <v>1751</v>
      </c>
      <c r="D161" s="272" t="s">
        <v>1751</v>
      </c>
      <c r="E161" s="272" t="s">
        <v>4081</v>
      </c>
      <c r="F161" s="272" t="s">
        <v>17</v>
      </c>
      <c r="G161" s="274">
        <v>44358.76180555555</v>
      </c>
      <c r="H161" s="274">
        <v>44358.765277777777</v>
      </c>
      <c r="I161" s="275" t="s">
        <v>4132</v>
      </c>
      <c r="J161" s="272">
        <v>260</v>
      </c>
      <c r="K161" s="274">
        <v>43727.485416666663</v>
      </c>
      <c r="L161" s="274">
        <v>43887.512499999997</v>
      </c>
      <c r="M161" s="247">
        <v>44363</v>
      </c>
      <c r="N161" s="12" t="s">
        <v>4093</v>
      </c>
      <c r="O161" s="248" t="s">
        <v>4367</v>
      </c>
      <c r="P161" s="262"/>
    </row>
    <row r="162" spans="1:16">
      <c r="A162" s="272" t="s">
        <v>4368</v>
      </c>
      <c r="B162" s="273">
        <v>100010597209</v>
      </c>
      <c r="C162" s="272" t="s">
        <v>1751</v>
      </c>
      <c r="D162" s="272" t="s">
        <v>4080</v>
      </c>
      <c r="E162" s="272" t="s">
        <v>4081</v>
      </c>
      <c r="F162" s="272" t="s">
        <v>17</v>
      </c>
      <c r="G162" s="274">
        <v>44358.761111111111</v>
      </c>
      <c r="H162" s="274">
        <v>44358.765277777777</v>
      </c>
      <c r="I162" s="275" t="s">
        <v>4369</v>
      </c>
      <c r="J162" s="272">
        <v>260</v>
      </c>
      <c r="K162" s="274">
        <v>43637.46875</v>
      </c>
      <c r="L162" s="274">
        <v>43637.473611111112</v>
      </c>
      <c r="M162" s="247">
        <v>44363</v>
      </c>
      <c r="N162" s="12" t="s">
        <v>4120</v>
      </c>
      <c r="O162" s="12"/>
      <c r="P162" s="37"/>
    </row>
    <row r="163" spans="1:16">
      <c r="A163" s="272" t="s">
        <v>4370</v>
      </c>
      <c r="B163" s="273">
        <v>100010008226</v>
      </c>
      <c r="C163" s="272" t="s">
        <v>1751</v>
      </c>
      <c r="D163" s="272" t="s">
        <v>1751</v>
      </c>
      <c r="E163" s="272" t="s">
        <v>4081</v>
      </c>
      <c r="F163" s="272" t="s">
        <v>17</v>
      </c>
      <c r="G163" s="274">
        <v>44358.760416666672</v>
      </c>
      <c r="H163" s="274">
        <v>44358.760416666672</v>
      </c>
      <c r="I163" s="275" t="s">
        <v>4111</v>
      </c>
      <c r="J163" s="272">
        <v>260</v>
      </c>
      <c r="K163" s="274">
        <v>43579.743055555555</v>
      </c>
      <c r="L163" s="274">
        <v>43579.749305555553</v>
      </c>
      <c r="M163" s="247">
        <v>44363</v>
      </c>
      <c r="N163" s="12" t="s">
        <v>4120</v>
      </c>
      <c r="O163" s="12"/>
      <c r="P163" s="37"/>
    </row>
    <row r="164" spans="1:16">
      <c r="A164" s="272" t="s">
        <v>4371</v>
      </c>
      <c r="B164" s="273">
        <v>100005954579</v>
      </c>
      <c r="C164" s="272" t="s">
        <v>1751</v>
      </c>
      <c r="D164" s="272" t="s">
        <v>1751</v>
      </c>
      <c r="E164" s="272" t="s">
        <v>4081</v>
      </c>
      <c r="F164" s="272" t="s">
        <v>17</v>
      </c>
      <c r="G164" s="274">
        <v>44358.757638888885</v>
      </c>
      <c r="H164" s="274">
        <v>44358.760416666672</v>
      </c>
      <c r="I164" s="275" t="s">
        <v>4109</v>
      </c>
      <c r="J164" s="272">
        <v>260</v>
      </c>
      <c r="K164" s="274">
        <v>43255.639583333337</v>
      </c>
      <c r="L164" s="274">
        <v>43824.657638888893</v>
      </c>
      <c r="M164" s="247">
        <v>44363</v>
      </c>
      <c r="N164" s="12" t="s">
        <v>4093</v>
      </c>
      <c r="O164" s="248" t="s">
        <v>4372</v>
      </c>
      <c r="P164" s="262"/>
    </row>
    <row r="165" spans="1:16">
      <c r="A165" s="272" t="s">
        <v>4373</v>
      </c>
      <c r="B165" s="273">
        <v>100005328912</v>
      </c>
      <c r="C165" s="272" t="s">
        <v>1751</v>
      </c>
      <c r="D165" s="272" t="s">
        <v>1751</v>
      </c>
      <c r="E165" s="272" t="s">
        <v>4081</v>
      </c>
      <c r="F165" s="272" t="s">
        <v>17</v>
      </c>
      <c r="G165" s="274">
        <v>44358.756944444445</v>
      </c>
      <c r="H165" s="274">
        <v>44358.760416666672</v>
      </c>
      <c r="I165" s="275" t="s">
        <v>4098</v>
      </c>
      <c r="J165" s="272">
        <v>260</v>
      </c>
      <c r="K165" s="274">
        <v>43213.495833333334</v>
      </c>
      <c r="L165" s="274">
        <v>43213.59097222222</v>
      </c>
      <c r="M165" s="247">
        <v>44363</v>
      </c>
      <c r="N165" s="12" t="s">
        <v>4093</v>
      </c>
      <c r="O165" s="248" t="s">
        <v>2450</v>
      </c>
      <c r="P165" s="262"/>
    </row>
    <row r="166" spans="1:16">
      <c r="A166" s="272" t="s">
        <v>4374</v>
      </c>
      <c r="B166" s="273">
        <v>100005131425</v>
      </c>
      <c r="C166" s="272" t="s">
        <v>1751</v>
      </c>
      <c r="D166" s="272" t="s">
        <v>1751</v>
      </c>
      <c r="E166" s="272" t="s">
        <v>4081</v>
      </c>
      <c r="F166" s="272" t="s">
        <v>17</v>
      </c>
      <c r="G166" s="274">
        <v>44358.756944444445</v>
      </c>
      <c r="H166" s="274">
        <v>44358.756944444445</v>
      </c>
      <c r="I166" s="275" t="s">
        <v>4375</v>
      </c>
      <c r="J166" s="272">
        <v>260</v>
      </c>
      <c r="K166" s="274">
        <v>43202.607638888891</v>
      </c>
      <c r="L166" s="274">
        <v>43202.611805555549</v>
      </c>
      <c r="M166" s="247">
        <v>44363</v>
      </c>
      <c r="N166" s="12" t="s">
        <v>4093</v>
      </c>
      <c r="O166" s="248" t="s">
        <v>4376</v>
      </c>
      <c r="P166" s="262"/>
    </row>
    <row r="167" spans="1:16">
      <c r="A167" s="272" t="s">
        <v>4377</v>
      </c>
      <c r="B167" s="273">
        <v>100004032507</v>
      </c>
      <c r="C167" s="272" t="s">
        <v>1751</v>
      </c>
      <c r="D167" s="272" t="s">
        <v>1751</v>
      </c>
      <c r="E167" s="272" t="s">
        <v>4081</v>
      </c>
      <c r="F167" s="272" t="s">
        <v>17</v>
      </c>
      <c r="G167" s="274">
        <v>44358.756249999999</v>
      </c>
      <c r="H167" s="274">
        <v>44358.756944444445</v>
      </c>
      <c r="I167" s="275" t="s">
        <v>4156</v>
      </c>
      <c r="J167" s="272">
        <v>260</v>
      </c>
      <c r="K167" s="274">
        <v>43140.422222222223</v>
      </c>
      <c r="L167" s="274">
        <v>43140.438194444447</v>
      </c>
      <c r="M167" s="247">
        <v>44363</v>
      </c>
      <c r="N167" s="12" t="s">
        <v>4120</v>
      </c>
      <c r="O167" s="12"/>
      <c r="P167" s="37"/>
    </row>
    <row r="168" spans="1:16">
      <c r="A168" s="272" t="s">
        <v>4378</v>
      </c>
      <c r="B168" s="273">
        <v>100003054562</v>
      </c>
      <c r="C168" s="272" t="s">
        <v>1751</v>
      </c>
      <c r="D168" s="272" t="s">
        <v>1751</v>
      </c>
      <c r="E168" s="272" t="s">
        <v>4081</v>
      </c>
      <c r="F168" s="272" t="s">
        <v>17</v>
      </c>
      <c r="G168" s="274">
        <v>44358.755555555559</v>
      </c>
      <c r="H168" s="274">
        <v>44358.756944444445</v>
      </c>
      <c r="I168" s="275" t="s">
        <v>4106</v>
      </c>
      <c r="J168" s="272">
        <v>260</v>
      </c>
      <c r="K168" s="274">
        <v>43073.672222222223</v>
      </c>
      <c r="L168" s="274">
        <v>43073.688194444447</v>
      </c>
      <c r="M168" s="247">
        <v>44363</v>
      </c>
      <c r="N168" s="12" t="s">
        <v>4120</v>
      </c>
      <c r="O168" s="12"/>
      <c r="P168" s="37"/>
    </row>
    <row r="169" spans="1:16">
      <c r="A169" s="272" t="s">
        <v>4379</v>
      </c>
      <c r="B169" s="273">
        <v>100001292845</v>
      </c>
      <c r="C169" s="272" t="s">
        <v>1751</v>
      </c>
      <c r="D169" s="272" t="s">
        <v>1751</v>
      </c>
      <c r="E169" s="272" t="s">
        <v>4081</v>
      </c>
      <c r="F169" s="272" t="s">
        <v>17</v>
      </c>
      <c r="G169" s="274">
        <v>44358.754166666666</v>
      </c>
      <c r="H169" s="274">
        <v>44358.756944444445</v>
      </c>
      <c r="I169" s="275" t="s">
        <v>4380</v>
      </c>
      <c r="J169" s="272">
        <v>260</v>
      </c>
      <c r="K169" s="274">
        <v>42977.996527777781</v>
      </c>
      <c r="L169" s="274">
        <v>42977.996527777781</v>
      </c>
      <c r="M169" s="247">
        <v>44363</v>
      </c>
      <c r="N169" s="12" t="s">
        <v>4093</v>
      </c>
      <c r="O169" s="248" t="s">
        <v>4381</v>
      </c>
      <c r="P169" s="262"/>
    </row>
    <row r="170" spans="1:16">
      <c r="A170" s="272" t="s">
        <v>4382</v>
      </c>
      <c r="B170" s="273">
        <v>100014826738</v>
      </c>
      <c r="C170" s="272" t="s">
        <v>1751</v>
      </c>
      <c r="D170" s="272" t="s">
        <v>4080</v>
      </c>
      <c r="E170" s="272" t="s">
        <v>4081</v>
      </c>
      <c r="F170" s="272" t="s">
        <v>17</v>
      </c>
      <c r="G170" s="274">
        <v>44358.751388888893</v>
      </c>
      <c r="H170" s="274">
        <v>44358.753472222219</v>
      </c>
      <c r="I170" s="275" t="s">
        <v>4383</v>
      </c>
      <c r="J170" s="272">
        <v>260</v>
      </c>
      <c r="K170" s="274">
        <v>44014.594444444447</v>
      </c>
      <c r="L170" s="274">
        <v>44014.616666666669</v>
      </c>
      <c r="M170" s="247">
        <v>44363</v>
      </c>
      <c r="N170" s="12" t="s">
        <v>4250</v>
      </c>
      <c r="O170" s="247">
        <v>44364</v>
      </c>
      <c r="P170" s="265"/>
    </row>
    <row r="171" spans="1:16">
      <c r="A171" s="272" t="s">
        <v>4384</v>
      </c>
      <c r="B171" s="273">
        <v>281486503</v>
      </c>
      <c r="C171" s="272" t="s">
        <v>1751</v>
      </c>
      <c r="D171" s="272" t="s">
        <v>1751</v>
      </c>
      <c r="E171" s="272" t="s">
        <v>4081</v>
      </c>
      <c r="F171" s="272" t="s">
        <v>4385</v>
      </c>
      <c r="G171" s="274">
        <v>44358.777777777781</v>
      </c>
      <c r="H171" s="274">
        <v>44358.78125</v>
      </c>
      <c r="I171" s="275" t="s">
        <v>4124</v>
      </c>
      <c r="J171" s="272">
        <v>260</v>
      </c>
      <c r="K171" s="274">
        <v>42620.677777777775</v>
      </c>
      <c r="L171" s="274">
        <v>43927.860416666663</v>
      </c>
      <c r="M171" s="247">
        <v>44362</v>
      </c>
      <c r="N171" s="12" t="s">
        <v>4120</v>
      </c>
      <c r="O171" s="248" t="s">
        <v>21</v>
      </c>
      <c r="P171" s="262"/>
    </row>
    <row r="172" spans="1:16">
      <c r="A172" s="272" t="s">
        <v>4386</v>
      </c>
      <c r="B172" s="273">
        <v>100014579314</v>
      </c>
      <c r="C172" s="272" t="s">
        <v>1751</v>
      </c>
      <c r="D172" s="272" t="s">
        <v>1751</v>
      </c>
      <c r="E172" s="272" t="s">
        <v>4081</v>
      </c>
      <c r="F172" s="272" t="s">
        <v>4385</v>
      </c>
      <c r="G172" s="274">
        <v>44358.777083333334</v>
      </c>
      <c r="H172" s="274">
        <v>44358.777777777781</v>
      </c>
      <c r="I172" s="275" t="s">
        <v>4315</v>
      </c>
      <c r="J172" s="272">
        <v>260</v>
      </c>
      <c r="K172" s="274">
        <v>43992.411111111112</v>
      </c>
      <c r="L172" s="274">
        <v>43992.473611111112</v>
      </c>
      <c r="M172" s="276">
        <v>44363</v>
      </c>
      <c r="N172" s="12" t="s">
        <v>4250</v>
      </c>
      <c r="O172" s="248" t="s">
        <v>4387</v>
      </c>
      <c r="P172" s="262"/>
    </row>
    <row r="173" spans="1:16">
      <c r="A173" s="272" t="s">
        <v>4388</v>
      </c>
      <c r="B173" s="273">
        <v>63543583</v>
      </c>
      <c r="C173" s="272" t="s">
        <v>1751</v>
      </c>
      <c r="D173" s="272" t="s">
        <v>1751</v>
      </c>
      <c r="E173" s="272" t="s">
        <v>4081</v>
      </c>
      <c r="F173" s="272" t="s">
        <v>4385</v>
      </c>
      <c r="G173" s="274">
        <v>44358.775694444441</v>
      </c>
      <c r="H173" s="274">
        <v>44358.777777777781</v>
      </c>
      <c r="I173" s="275" t="s">
        <v>4091</v>
      </c>
      <c r="J173" s="272">
        <v>260</v>
      </c>
      <c r="K173" s="274">
        <v>42718.375</v>
      </c>
      <c r="L173" s="274">
        <v>42718.872916666667</v>
      </c>
      <c r="M173" s="247">
        <v>44362</v>
      </c>
      <c r="N173" s="12" t="s">
        <v>4084</v>
      </c>
      <c r="O173" s="248" t="s">
        <v>21</v>
      </c>
      <c r="P173" s="262"/>
    </row>
    <row r="174" spans="1:16" ht="17">
      <c r="A174" s="272" t="s">
        <v>4389</v>
      </c>
      <c r="B174" s="273">
        <v>100018984218</v>
      </c>
      <c r="C174" s="272" t="s">
        <v>1751</v>
      </c>
      <c r="D174" s="272" t="s">
        <v>1751</v>
      </c>
      <c r="E174" s="272" t="s">
        <v>4081</v>
      </c>
      <c r="F174" s="272" t="s">
        <v>4385</v>
      </c>
      <c r="G174" s="274">
        <v>44358.771527777775</v>
      </c>
      <c r="H174" s="274">
        <v>44358.774305555555</v>
      </c>
      <c r="I174" s="275" t="s">
        <v>4111</v>
      </c>
      <c r="J174" s="272">
        <v>260</v>
      </c>
      <c r="K174" s="274">
        <v>44308.635416666672</v>
      </c>
      <c r="L174" s="274">
        <v>44308.656944444447</v>
      </c>
      <c r="M174" s="247">
        <v>44362</v>
      </c>
      <c r="N174" s="12" t="s">
        <v>4120</v>
      </c>
      <c r="O174" s="284" t="s">
        <v>21</v>
      </c>
      <c r="P174" s="1"/>
    </row>
    <row r="175" spans="1:16">
      <c r="A175" s="272" t="s">
        <v>4390</v>
      </c>
      <c r="B175" s="273">
        <v>100017671712</v>
      </c>
      <c r="C175" s="272" t="s">
        <v>1751</v>
      </c>
      <c r="D175" s="272" t="s">
        <v>1751</v>
      </c>
      <c r="E175" s="272" t="s">
        <v>4081</v>
      </c>
      <c r="F175" s="272" t="s">
        <v>4385</v>
      </c>
      <c r="G175" s="274">
        <v>44358.770833333328</v>
      </c>
      <c r="H175" s="274">
        <v>44358.774305555555</v>
      </c>
      <c r="I175" s="275" t="s">
        <v>4106</v>
      </c>
      <c r="J175" s="272">
        <v>260</v>
      </c>
      <c r="K175" s="274">
        <v>44231.454166666663</v>
      </c>
      <c r="L175" s="274">
        <v>44250.701388888891</v>
      </c>
      <c r="M175" s="276">
        <v>44363</v>
      </c>
      <c r="N175" s="248" t="s">
        <v>4250</v>
      </c>
      <c r="O175" s="248" t="s">
        <v>4391</v>
      </c>
      <c r="P175" s="262"/>
    </row>
    <row r="176" spans="1:16">
      <c r="A176" s="272" t="s">
        <v>4392</v>
      </c>
      <c r="B176" s="273">
        <v>100018098447</v>
      </c>
      <c r="C176" s="272" t="s">
        <v>1751</v>
      </c>
      <c r="D176" s="272" t="s">
        <v>1751</v>
      </c>
      <c r="E176" s="272" t="s">
        <v>4081</v>
      </c>
      <c r="F176" s="272" t="s">
        <v>4385</v>
      </c>
      <c r="G176" s="274">
        <v>44358.771527777775</v>
      </c>
      <c r="H176" s="274">
        <v>44358.774305555555</v>
      </c>
      <c r="I176" s="275" t="s">
        <v>4162</v>
      </c>
      <c r="J176" s="272">
        <v>260</v>
      </c>
      <c r="K176" s="274">
        <v>44270.502083333333</v>
      </c>
      <c r="L176" s="274">
        <v>44270.502083333333</v>
      </c>
      <c r="M176" s="247">
        <v>44362</v>
      </c>
      <c r="N176" s="248" t="s">
        <v>4120</v>
      </c>
      <c r="O176" s="248" t="s">
        <v>21</v>
      </c>
      <c r="P176" s="262"/>
    </row>
    <row r="177" spans="1:16">
      <c r="A177" s="272" t="s">
        <v>4393</v>
      </c>
      <c r="B177" s="273">
        <v>100017424270</v>
      </c>
      <c r="C177" s="272" t="s">
        <v>1751</v>
      </c>
      <c r="D177" s="272" t="s">
        <v>1751</v>
      </c>
      <c r="E177" s="272" t="s">
        <v>4081</v>
      </c>
      <c r="F177" s="272" t="s">
        <v>4385</v>
      </c>
      <c r="G177" s="274">
        <v>44358.770833333328</v>
      </c>
      <c r="H177" s="274">
        <v>44358.774305555555</v>
      </c>
      <c r="I177" s="275" t="s">
        <v>4156</v>
      </c>
      <c r="J177" s="272">
        <v>260</v>
      </c>
      <c r="K177" s="274">
        <v>44211.40625</v>
      </c>
      <c r="L177" s="274">
        <v>44211.417361111111</v>
      </c>
      <c r="M177" s="247">
        <v>44362</v>
      </c>
      <c r="N177" s="248" t="s">
        <v>4120</v>
      </c>
      <c r="O177" s="248" t="s">
        <v>21</v>
      </c>
      <c r="P177" s="262"/>
    </row>
    <row r="178" spans="1:16">
      <c r="A178" s="272" t="s">
        <v>4394</v>
      </c>
      <c r="B178" s="273">
        <v>100016471782</v>
      </c>
      <c r="C178" s="272" t="s">
        <v>1751</v>
      </c>
      <c r="D178" s="272" t="s">
        <v>1751</v>
      </c>
      <c r="E178" s="272" t="s">
        <v>4081</v>
      </c>
      <c r="F178" s="272" t="s">
        <v>4385</v>
      </c>
      <c r="G178" s="274">
        <v>44358.76944444445</v>
      </c>
      <c r="H178" s="274">
        <v>44358.770833333328</v>
      </c>
      <c r="I178" s="275" t="s">
        <v>4143</v>
      </c>
      <c r="J178" s="272">
        <v>260</v>
      </c>
      <c r="K178" s="274">
        <v>44146.62222222222</v>
      </c>
      <c r="L178" s="274">
        <v>44146.62777777778</v>
      </c>
      <c r="M178" s="276">
        <v>44363</v>
      </c>
      <c r="N178" s="12" t="s">
        <v>4093</v>
      </c>
      <c r="O178" s="248" t="s">
        <v>4395</v>
      </c>
      <c r="P178" s="262"/>
    </row>
    <row r="179" spans="1:16">
      <c r="A179" s="272" t="s">
        <v>4396</v>
      </c>
      <c r="B179" s="273">
        <v>100016760052</v>
      </c>
      <c r="C179" s="272" t="s">
        <v>1751</v>
      </c>
      <c r="D179" s="272" t="s">
        <v>1751</v>
      </c>
      <c r="E179" s="272" t="s">
        <v>4081</v>
      </c>
      <c r="F179" s="272" t="s">
        <v>4385</v>
      </c>
      <c r="G179" s="274">
        <v>44358.770138888889</v>
      </c>
      <c r="H179" s="274">
        <v>44358.770833333328</v>
      </c>
      <c r="I179" s="275" t="s">
        <v>4397</v>
      </c>
      <c r="J179" s="272">
        <v>260</v>
      </c>
      <c r="K179" s="274">
        <v>44159.628472222219</v>
      </c>
      <c r="L179" s="274">
        <v>44159.640277777777</v>
      </c>
      <c r="M179" s="276">
        <v>44363</v>
      </c>
      <c r="N179" s="12" t="s">
        <v>4120</v>
      </c>
      <c r="O179" s="248" t="s">
        <v>51</v>
      </c>
      <c r="P179" s="262"/>
    </row>
    <row r="180" spans="1:16">
      <c r="A180" s="279" t="s">
        <v>4398</v>
      </c>
      <c r="B180" s="273">
        <v>100015993813</v>
      </c>
      <c r="C180" s="272" t="s">
        <v>1751</v>
      </c>
      <c r="D180" s="272" t="s">
        <v>1751</v>
      </c>
      <c r="E180" s="272" t="s">
        <v>4081</v>
      </c>
      <c r="F180" s="272" t="s">
        <v>4385</v>
      </c>
      <c r="G180" s="274">
        <v>44358.768750000003</v>
      </c>
      <c r="H180" s="274">
        <v>44358.770833333328</v>
      </c>
      <c r="I180" s="275" t="s">
        <v>4111</v>
      </c>
      <c r="J180" s="272">
        <v>260</v>
      </c>
      <c r="K180" s="274">
        <v>44111.871527777781</v>
      </c>
      <c r="L180" s="274">
        <v>44111.959722222222</v>
      </c>
      <c r="M180" s="276">
        <v>44363</v>
      </c>
      <c r="N180" s="12" t="s">
        <v>4120</v>
      </c>
      <c r="O180" s="248" t="s">
        <v>49</v>
      </c>
      <c r="P180" s="262"/>
    </row>
    <row r="181" spans="1:16">
      <c r="A181" s="272" t="s">
        <v>4399</v>
      </c>
      <c r="B181" s="273">
        <v>100014609569</v>
      </c>
      <c r="C181" s="272" t="s">
        <v>1751</v>
      </c>
      <c r="D181" s="272" t="s">
        <v>1751</v>
      </c>
      <c r="E181" s="272" t="s">
        <v>4081</v>
      </c>
      <c r="F181" s="272" t="s">
        <v>4385</v>
      </c>
      <c r="G181" s="274">
        <v>44358.765972222223</v>
      </c>
      <c r="H181" s="274">
        <v>44358.767361111109</v>
      </c>
      <c r="I181" s="275" t="s">
        <v>4111</v>
      </c>
      <c r="J181" s="272">
        <v>260</v>
      </c>
      <c r="K181" s="274">
        <v>43994.509722222225</v>
      </c>
      <c r="L181" s="274">
        <v>43994.514583333337</v>
      </c>
      <c r="M181" s="276">
        <v>44363</v>
      </c>
      <c r="N181" s="12" t="s">
        <v>4120</v>
      </c>
      <c r="O181" s="248" t="s">
        <v>21</v>
      </c>
      <c r="P181" s="262"/>
    </row>
    <row r="182" spans="1:16">
      <c r="A182" s="272" t="s">
        <v>4400</v>
      </c>
      <c r="B182" s="273">
        <v>100013790698</v>
      </c>
      <c r="C182" s="272" t="s">
        <v>1751</v>
      </c>
      <c r="D182" s="272" t="s">
        <v>1751</v>
      </c>
      <c r="E182" s="272" t="s">
        <v>4081</v>
      </c>
      <c r="F182" s="272" t="s">
        <v>4385</v>
      </c>
      <c r="G182" s="274">
        <v>44358.764583333337</v>
      </c>
      <c r="H182" s="274">
        <v>44358.765277777777</v>
      </c>
      <c r="I182" s="275" t="s">
        <v>4401</v>
      </c>
      <c r="J182" s="272">
        <v>260</v>
      </c>
      <c r="K182" s="274">
        <v>43934.587500000001</v>
      </c>
      <c r="L182" s="274">
        <v>43934.654166666667</v>
      </c>
      <c r="M182" s="276">
        <v>44363</v>
      </c>
      <c r="N182" s="12" t="s">
        <v>4103</v>
      </c>
      <c r="O182" s="248" t="s">
        <v>22</v>
      </c>
      <c r="P182" s="262"/>
    </row>
    <row r="183" spans="1:16">
      <c r="A183" s="272" t="s">
        <v>4402</v>
      </c>
      <c r="B183" s="273">
        <v>100013255319</v>
      </c>
      <c r="C183" s="272" t="s">
        <v>1751</v>
      </c>
      <c r="D183" s="272" t="s">
        <v>1751</v>
      </c>
      <c r="E183" s="272" t="s">
        <v>4081</v>
      </c>
      <c r="F183" s="272" t="s">
        <v>4385</v>
      </c>
      <c r="G183" s="274">
        <v>44358.763888888891</v>
      </c>
      <c r="H183" s="274">
        <v>44358.765277777777</v>
      </c>
      <c r="I183" s="275" t="s">
        <v>4138</v>
      </c>
      <c r="J183" s="272">
        <v>260</v>
      </c>
      <c r="K183" s="274">
        <v>43895.423611111109</v>
      </c>
      <c r="L183" s="274">
        <v>43895.428472222222</v>
      </c>
      <c r="M183" s="247">
        <v>44362</v>
      </c>
      <c r="N183" s="12" t="s">
        <v>4093</v>
      </c>
      <c r="O183" s="248" t="s">
        <v>4403</v>
      </c>
      <c r="P183" s="262"/>
    </row>
    <row r="184" spans="1:16">
      <c r="A184" s="279" t="s">
        <v>4404</v>
      </c>
      <c r="B184" s="273">
        <v>100011190047</v>
      </c>
      <c r="C184" s="272" t="s">
        <v>1751</v>
      </c>
      <c r="D184" s="272" t="s">
        <v>1751</v>
      </c>
      <c r="E184" s="272" t="s">
        <v>4081</v>
      </c>
      <c r="F184" s="272" t="s">
        <v>4385</v>
      </c>
      <c r="G184" s="274">
        <v>44358.761111111111</v>
      </c>
      <c r="H184" s="274">
        <v>44358.765277777777</v>
      </c>
      <c r="I184" s="275" t="s">
        <v>4114</v>
      </c>
      <c r="J184" s="272">
        <v>260</v>
      </c>
      <c r="K184" s="274">
        <v>43698.63680555555</v>
      </c>
      <c r="L184" s="274">
        <v>43698.638194444451</v>
      </c>
      <c r="M184" s="276">
        <v>44363</v>
      </c>
      <c r="N184" s="12" t="s">
        <v>4250</v>
      </c>
      <c r="O184" s="248" t="s">
        <v>4405</v>
      </c>
      <c r="P184" s="262"/>
    </row>
    <row r="185" spans="1:16">
      <c r="A185" s="272" t="s">
        <v>4406</v>
      </c>
      <c r="B185" s="273">
        <v>100008312578</v>
      </c>
      <c r="C185" s="272" t="s">
        <v>1751</v>
      </c>
      <c r="D185" s="272" t="s">
        <v>1751</v>
      </c>
      <c r="E185" s="272" t="s">
        <v>4081</v>
      </c>
      <c r="F185" s="272" t="s">
        <v>4385</v>
      </c>
      <c r="G185" s="274">
        <v>44358.759027777778</v>
      </c>
      <c r="H185" s="274">
        <v>44358.760416666672</v>
      </c>
      <c r="I185" s="275" t="s">
        <v>4349</v>
      </c>
      <c r="J185" s="272">
        <v>260</v>
      </c>
      <c r="K185" s="274">
        <v>43420.760416666672</v>
      </c>
      <c r="L185" s="274">
        <v>43420.764583333337</v>
      </c>
      <c r="M185" s="276">
        <v>44363</v>
      </c>
      <c r="N185" s="248" t="s">
        <v>4120</v>
      </c>
      <c r="O185" s="248" t="s">
        <v>21</v>
      </c>
      <c r="P185" s="262"/>
    </row>
    <row r="186" spans="1:16">
      <c r="A186" s="272" t="s">
        <v>4407</v>
      </c>
      <c r="B186" s="273">
        <v>100004407070</v>
      </c>
      <c r="C186" s="272" t="s">
        <v>1751</v>
      </c>
      <c r="D186" s="272" t="s">
        <v>1751</v>
      </c>
      <c r="E186" s="272" t="s">
        <v>4081</v>
      </c>
      <c r="F186" s="272" t="s">
        <v>4385</v>
      </c>
      <c r="G186" s="274">
        <v>44358.756249999999</v>
      </c>
      <c r="H186" s="274">
        <v>44358.756944444445</v>
      </c>
      <c r="I186" s="275" t="s">
        <v>4143</v>
      </c>
      <c r="J186" s="272">
        <v>260</v>
      </c>
      <c r="K186" s="274">
        <v>43173.720138888893</v>
      </c>
      <c r="L186" s="274">
        <v>43207.763194444451</v>
      </c>
      <c r="M186" s="276">
        <v>44363</v>
      </c>
      <c r="N186" s="12" t="s">
        <v>4120</v>
      </c>
      <c r="O186" s="248" t="s">
        <v>2555</v>
      </c>
      <c r="P186" s="262"/>
    </row>
    <row r="187" spans="1:16">
      <c r="A187" s="272" t="s">
        <v>4408</v>
      </c>
      <c r="B187" s="273">
        <v>100003503522</v>
      </c>
      <c r="C187" s="272" t="s">
        <v>1751</v>
      </c>
      <c r="D187" s="272" t="s">
        <v>1751</v>
      </c>
      <c r="E187" s="272" t="s">
        <v>4081</v>
      </c>
      <c r="F187" s="272" t="s">
        <v>4385</v>
      </c>
      <c r="G187" s="274">
        <v>44358.755555555559</v>
      </c>
      <c r="H187" s="274">
        <v>44358.756944444445</v>
      </c>
      <c r="I187" s="275" t="s">
        <v>4111</v>
      </c>
      <c r="J187" s="272">
        <v>260</v>
      </c>
      <c r="K187" s="274">
        <v>43104.700694444451</v>
      </c>
      <c r="L187" s="274">
        <v>43528.676388888889</v>
      </c>
      <c r="M187" s="276">
        <v>44363</v>
      </c>
      <c r="N187" s="12" t="s">
        <v>4120</v>
      </c>
      <c r="O187" s="248" t="s">
        <v>21</v>
      </c>
      <c r="P187" s="262"/>
    </row>
    <row r="188" spans="1:16">
      <c r="A188" s="272" t="s">
        <v>4409</v>
      </c>
      <c r="B188" s="273">
        <v>100009750023</v>
      </c>
      <c r="C188" s="272" t="s">
        <v>1751</v>
      </c>
      <c r="D188" s="272" t="s">
        <v>1751</v>
      </c>
      <c r="E188" s="272" t="s">
        <v>4081</v>
      </c>
      <c r="F188" s="272" t="s">
        <v>4385</v>
      </c>
      <c r="G188" s="274">
        <v>44358.751388888893</v>
      </c>
      <c r="H188" s="274">
        <v>44358.753472222219</v>
      </c>
      <c r="I188" s="275" t="s">
        <v>4410</v>
      </c>
      <c r="J188" s="272">
        <v>260</v>
      </c>
      <c r="K188" s="274">
        <v>43562.669444444451</v>
      </c>
      <c r="L188" s="274">
        <v>44341.91805555555</v>
      </c>
      <c r="M188" s="276">
        <v>44363</v>
      </c>
      <c r="N188" s="12" t="s">
        <v>4084</v>
      </c>
      <c r="O188" s="248" t="s">
        <v>21</v>
      </c>
      <c r="P188" s="262"/>
    </row>
    <row r="189" spans="1:16">
      <c r="A189" s="272" t="s">
        <v>4411</v>
      </c>
      <c r="B189" s="273">
        <v>100010980414</v>
      </c>
      <c r="C189" s="272" t="s">
        <v>1751</v>
      </c>
      <c r="D189" s="272" t="s">
        <v>1751</v>
      </c>
      <c r="E189" s="272" t="s">
        <v>4081</v>
      </c>
      <c r="F189" s="272" t="s">
        <v>18</v>
      </c>
      <c r="G189" s="274">
        <v>44358.777083333334</v>
      </c>
      <c r="H189" s="274">
        <v>44358.777777777781</v>
      </c>
      <c r="I189" s="275" t="s">
        <v>4124</v>
      </c>
      <c r="J189" s="272">
        <v>260</v>
      </c>
      <c r="K189" s="274">
        <v>43676.46597222222</v>
      </c>
      <c r="L189" s="274">
        <v>43679.470833333333</v>
      </c>
      <c r="M189" s="247">
        <v>44363</v>
      </c>
      <c r="N189" s="12" t="s">
        <v>4093</v>
      </c>
      <c r="O189" s="147" t="s">
        <v>4412</v>
      </c>
      <c r="P189" s="278"/>
    </row>
    <row r="190" spans="1:16">
      <c r="A190" s="272" t="s">
        <v>4413</v>
      </c>
      <c r="B190" s="273">
        <v>100014672371</v>
      </c>
      <c r="C190" s="272" t="s">
        <v>1751</v>
      </c>
      <c r="D190" s="272" t="s">
        <v>1751</v>
      </c>
      <c r="E190" s="272" t="s">
        <v>4081</v>
      </c>
      <c r="F190" s="272" t="s">
        <v>18</v>
      </c>
      <c r="G190" s="274">
        <v>44358.777083333334</v>
      </c>
      <c r="H190" s="274">
        <v>44358.777777777781</v>
      </c>
      <c r="I190" s="275" t="s">
        <v>4340</v>
      </c>
      <c r="J190" s="272">
        <v>260</v>
      </c>
      <c r="K190" s="274">
        <v>44000.40347222222</v>
      </c>
      <c r="L190" s="274">
        <v>44092.427083333328</v>
      </c>
      <c r="M190" s="247">
        <v>44363</v>
      </c>
      <c r="N190" s="12" t="s">
        <v>4120</v>
      </c>
      <c r="O190" s="147" t="s">
        <v>21</v>
      </c>
      <c r="P190" s="278"/>
    </row>
    <row r="191" spans="1:16">
      <c r="A191" s="272" t="s">
        <v>4414</v>
      </c>
      <c r="B191" s="273">
        <v>100002570731</v>
      </c>
      <c r="C191" s="272" t="s">
        <v>1751</v>
      </c>
      <c r="D191" s="272" t="s">
        <v>1751</v>
      </c>
      <c r="E191" s="272" t="s">
        <v>4081</v>
      </c>
      <c r="F191" s="272" t="s">
        <v>18</v>
      </c>
      <c r="G191" s="274">
        <v>44358.776388888888</v>
      </c>
      <c r="H191" s="274">
        <v>44358.777777777781</v>
      </c>
      <c r="I191" s="275" t="s">
        <v>4415</v>
      </c>
      <c r="J191" s="272">
        <v>260</v>
      </c>
      <c r="K191" s="274">
        <v>43032.467361111107</v>
      </c>
      <c r="L191" s="274">
        <v>43370.444444444445</v>
      </c>
      <c r="M191" s="247">
        <v>44363</v>
      </c>
      <c r="N191" s="12" t="s">
        <v>4120</v>
      </c>
      <c r="O191" s="147" t="s">
        <v>95</v>
      </c>
      <c r="P191" s="278"/>
    </row>
    <row r="192" spans="1:16">
      <c r="A192" s="272" t="s">
        <v>4416</v>
      </c>
      <c r="B192" s="273">
        <v>2563700543</v>
      </c>
      <c r="C192" s="272" t="s">
        <v>1751</v>
      </c>
      <c r="D192" s="272" t="s">
        <v>1751</v>
      </c>
      <c r="E192" s="272" t="s">
        <v>4081</v>
      </c>
      <c r="F192" s="272" t="s">
        <v>18</v>
      </c>
      <c r="G192" s="274">
        <v>44358.773611111115</v>
      </c>
      <c r="H192" s="274">
        <v>44358.774305555555</v>
      </c>
      <c r="I192" s="275" t="s">
        <v>4109</v>
      </c>
      <c r="J192" s="272">
        <v>260</v>
      </c>
      <c r="K192" s="274">
        <v>41839.638888888891</v>
      </c>
      <c r="L192" s="274">
        <v>43049.847916666666</v>
      </c>
      <c r="M192" s="247">
        <v>44363</v>
      </c>
      <c r="N192" s="12" t="s">
        <v>4093</v>
      </c>
      <c r="O192" s="12" t="s">
        <v>4417</v>
      </c>
      <c r="P192" s="37"/>
    </row>
    <row r="193" spans="1:16">
      <c r="A193" s="272" t="s">
        <v>4418</v>
      </c>
      <c r="B193" s="273">
        <v>100017787729</v>
      </c>
      <c r="C193" s="272" t="s">
        <v>1751</v>
      </c>
      <c r="D193" s="272" t="s">
        <v>1751</v>
      </c>
      <c r="E193" s="272" t="s">
        <v>4081</v>
      </c>
      <c r="F193" s="272" t="s">
        <v>18</v>
      </c>
      <c r="G193" s="274">
        <v>44358.771527777775</v>
      </c>
      <c r="H193" s="274">
        <v>44358.774305555555</v>
      </c>
      <c r="I193" s="275" t="s">
        <v>4141</v>
      </c>
      <c r="J193" s="272">
        <v>260</v>
      </c>
      <c r="K193" s="274">
        <v>44246.901388888888</v>
      </c>
      <c r="L193" s="274">
        <v>44246.928472222222</v>
      </c>
      <c r="M193" s="247">
        <v>44363</v>
      </c>
      <c r="N193" s="12" t="s">
        <v>4120</v>
      </c>
      <c r="O193" s="147" t="s">
        <v>21</v>
      </c>
      <c r="P193" s="278"/>
    </row>
    <row r="194" spans="1:16">
      <c r="A194" s="272" t="s">
        <v>4419</v>
      </c>
      <c r="B194" s="273">
        <v>100016708506</v>
      </c>
      <c r="C194" s="272" t="s">
        <v>1751</v>
      </c>
      <c r="D194" s="272" t="s">
        <v>1751</v>
      </c>
      <c r="E194" s="272" t="s">
        <v>4081</v>
      </c>
      <c r="F194" s="272" t="s">
        <v>18</v>
      </c>
      <c r="G194" s="274">
        <v>44358.770138888889</v>
      </c>
      <c r="H194" s="274">
        <v>44358.770833333328</v>
      </c>
      <c r="I194" s="275" t="s">
        <v>4109</v>
      </c>
      <c r="J194" s="272">
        <v>260</v>
      </c>
      <c r="K194" s="274">
        <v>44155.6875</v>
      </c>
      <c r="L194" s="274">
        <v>44155.736805555549</v>
      </c>
      <c r="M194" s="247">
        <v>44363</v>
      </c>
      <c r="N194" s="12" t="s">
        <v>4093</v>
      </c>
      <c r="O194" s="147" t="s">
        <v>4420</v>
      </c>
      <c r="P194" s="278"/>
    </row>
    <row r="195" spans="1:16">
      <c r="A195" s="272" t="s">
        <v>4421</v>
      </c>
      <c r="B195" s="273">
        <v>100015977505</v>
      </c>
      <c r="C195" s="272" t="s">
        <v>1751</v>
      </c>
      <c r="D195" s="272" t="s">
        <v>1751</v>
      </c>
      <c r="E195" s="272" t="s">
        <v>4081</v>
      </c>
      <c r="F195" s="272" t="s">
        <v>18</v>
      </c>
      <c r="G195" s="274">
        <v>44358.768750000003</v>
      </c>
      <c r="H195" s="274">
        <v>44358.770833333328</v>
      </c>
      <c r="I195" s="275" t="s">
        <v>4091</v>
      </c>
      <c r="J195" s="272">
        <v>260</v>
      </c>
      <c r="K195" s="274">
        <v>44109.556250000001</v>
      </c>
      <c r="L195" s="274">
        <v>44109.557638888888</v>
      </c>
      <c r="M195" s="247">
        <v>44363</v>
      </c>
      <c r="N195" s="12" t="s">
        <v>4103</v>
      </c>
      <c r="O195" s="147" t="s">
        <v>62</v>
      </c>
      <c r="P195" s="278"/>
    </row>
    <row r="196" spans="1:16">
      <c r="A196" s="272" t="s">
        <v>4422</v>
      </c>
      <c r="B196" s="273">
        <v>100016229998</v>
      </c>
      <c r="C196" s="272" t="s">
        <v>1751</v>
      </c>
      <c r="D196" s="272" t="s">
        <v>1751</v>
      </c>
      <c r="E196" s="272" t="s">
        <v>4081</v>
      </c>
      <c r="F196" s="272" t="s">
        <v>18</v>
      </c>
      <c r="G196" s="274">
        <v>44358.76944444445</v>
      </c>
      <c r="H196" s="274">
        <v>44358.770833333328</v>
      </c>
      <c r="I196" s="275" t="s">
        <v>4109</v>
      </c>
      <c r="J196" s="272">
        <v>260</v>
      </c>
      <c r="K196" s="274">
        <v>44130.5</v>
      </c>
      <c r="L196" s="274">
        <v>44130.50277777778</v>
      </c>
      <c r="M196" s="247">
        <v>44363</v>
      </c>
      <c r="N196" s="12" t="s">
        <v>4093</v>
      </c>
      <c r="O196" s="147" t="s">
        <v>4423</v>
      </c>
      <c r="P196" s="278"/>
    </row>
    <row r="197" spans="1:16">
      <c r="A197" s="272" t="s">
        <v>4424</v>
      </c>
      <c r="B197" s="273">
        <v>100015322924</v>
      </c>
      <c r="C197" s="272" t="s">
        <v>1751</v>
      </c>
      <c r="D197" s="272" t="s">
        <v>1751</v>
      </c>
      <c r="E197" s="272" t="s">
        <v>4081</v>
      </c>
      <c r="F197" s="272" t="s">
        <v>18</v>
      </c>
      <c r="G197" s="274">
        <v>44358.767361111109</v>
      </c>
      <c r="H197" s="274">
        <v>44358.770833333328</v>
      </c>
      <c r="I197" s="275" t="s">
        <v>4109</v>
      </c>
      <c r="J197" s="272">
        <v>260</v>
      </c>
      <c r="K197" s="274">
        <v>44060.465277777781</v>
      </c>
      <c r="L197" s="274">
        <v>44283.913888888885</v>
      </c>
      <c r="M197" s="247">
        <v>44363</v>
      </c>
      <c r="N197" s="12" t="s">
        <v>4093</v>
      </c>
      <c r="O197" s="147" t="s">
        <v>4425</v>
      </c>
      <c r="P197" s="278"/>
    </row>
    <row r="198" spans="1:16">
      <c r="A198" s="272" t="s">
        <v>4426</v>
      </c>
      <c r="B198" s="273">
        <v>100014667871</v>
      </c>
      <c r="C198" s="272" t="s">
        <v>1751</v>
      </c>
      <c r="D198" s="272" t="s">
        <v>4080</v>
      </c>
      <c r="E198" s="272" t="s">
        <v>4081</v>
      </c>
      <c r="F198" s="272" t="s">
        <v>18</v>
      </c>
      <c r="G198" s="274">
        <v>44358.765972222223</v>
      </c>
      <c r="H198" s="274">
        <v>44358.767361111109</v>
      </c>
      <c r="I198" s="275" t="s">
        <v>4175</v>
      </c>
      <c r="J198" s="272">
        <v>260</v>
      </c>
      <c r="K198" s="274">
        <v>43999.797916666663</v>
      </c>
      <c r="L198" s="274">
        <v>44000.756944444445</v>
      </c>
      <c r="M198" s="247">
        <v>44363</v>
      </c>
      <c r="N198" s="12" t="s">
        <v>4093</v>
      </c>
      <c r="O198" s="147" t="s">
        <v>4427</v>
      </c>
      <c r="P198" s="278"/>
    </row>
    <row r="199" spans="1:16">
      <c r="A199" s="272" t="s">
        <v>4428</v>
      </c>
      <c r="B199" s="273">
        <v>100012877163</v>
      </c>
      <c r="C199" s="272" t="s">
        <v>1751</v>
      </c>
      <c r="D199" s="272" t="s">
        <v>1751</v>
      </c>
      <c r="E199" s="272" t="s">
        <v>4081</v>
      </c>
      <c r="F199" s="272" t="s">
        <v>18</v>
      </c>
      <c r="G199" s="274">
        <v>44358.763194444451</v>
      </c>
      <c r="H199" s="274">
        <v>44358.765277777777</v>
      </c>
      <c r="I199" s="275" t="s">
        <v>4167</v>
      </c>
      <c r="J199" s="272">
        <v>260</v>
      </c>
      <c r="K199" s="274">
        <v>43865.447916666672</v>
      </c>
      <c r="L199" s="274">
        <v>43865.472916666666</v>
      </c>
      <c r="M199" s="247">
        <v>44363</v>
      </c>
      <c r="N199" s="12" t="s">
        <v>4093</v>
      </c>
      <c r="O199" s="147" t="s">
        <v>2496</v>
      </c>
      <c r="P199" s="278"/>
    </row>
    <row r="200" spans="1:16">
      <c r="A200" s="272" t="s">
        <v>4429</v>
      </c>
      <c r="B200" s="273">
        <v>100013214980</v>
      </c>
      <c r="C200" s="272" t="s">
        <v>1751</v>
      </c>
      <c r="D200" s="272" t="s">
        <v>1751</v>
      </c>
      <c r="E200" s="272" t="s">
        <v>4081</v>
      </c>
      <c r="F200" s="272" t="s">
        <v>18</v>
      </c>
      <c r="G200" s="274">
        <v>44358.763194444451</v>
      </c>
      <c r="H200" s="274">
        <v>44358.765277777777</v>
      </c>
      <c r="I200" s="275" t="s">
        <v>4091</v>
      </c>
      <c r="J200" s="272">
        <v>260</v>
      </c>
      <c r="K200" s="274">
        <v>43892.703472222223</v>
      </c>
      <c r="L200" s="274">
        <v>43892.706250000003</v>
      </c>
      <c r="M200" s="247">
        <v>44363</v>
      </c>
      <c r="N200" s="147" t="s">
        <v>4120</v>
      </c>
      <c r="O200" s="147" t="s">
        <v>95</v>
      </c>
      <c r="P200" s="278"/>
    </row>
    <row r="201" spans="1:16">
      <c r="A201" s="272" t="s">
        <v>4430</v>
      </c>
      <c r="B201" s="273">
        <v>100005540599</v>
      </c>
      <c r="C201" s="272" t="s">
        <v>1751</v>
      </c>
      <c r="D201" s="272" t="s">
        <v>1751</v>
      </c>
      <c r="E201" s="272" t="s">
        <v>4081</v>
      </c>
      <c r="F201" s="272" t="s">
        <v>18</v>
      </c>
      <c r="G201" s="274">
        <v>44358.756944444445</v>
      </c>
      <c r="H201" s="274">
        <v>44358.760416666672</v>
      </c>
      <c r="I201" s="275" t="s">
        <v>4109</v>
      </c>
      <c r="J201" s="272">
        <v>260</v>
      </c>
      <c r="K201" s="274">
        <v>43227.574999999997</v>
      </c>
      <c r="L201" s="274">
        <v>43227.578472222223</v>
      </c>
      <c r="M201" s="247">
        <v>44363</v>
      </c>
      <c r="N201" s="12" t="s">
        <v>4120</v>
      </c>
      <c r="O201" s="147" t="s">
        <v>95</v>
      </c>
      <c r="P201" s="278"/>
    </row>
    <row r="202" spans="1:16">
      <c r="A202" s="272" t="s">
        <v>4431</v>
      </c>
      <c r="B202" s="273">
        <v>100001446208</v>
      </c>
      <c r="C202" s="272" t="s">
        <v>1751</v>
      </c>
      <c r="D202" s="272" t="s">
        <v>1751</v>
      </c>
      <c r="E202" s="272" t="s">
        <v>4081</v>
      </c>
      <c r="F202" s="272" t="s">
        <v>18</v>
      </c>
      <c r="G202" s="274">
        <v>44358.754166666666</v>
      </c>
      <c r="H202" s="274">
        <v>44358.756944444445</v>
      </c>
      <c r="I202" s="275" t="s">
        <v>4432</v>
      </c>
      <c r="J202" s="272">
        <v>260</v>
      </c>
      <c r="K202" s="274">
        <v>42993.829861111109</v>
      </c>
      <c r="L202" s="274">
        <v>43095.445833333331</v>
      </c>
      <c r="M202" s="247">
        <v>44363</v>
      </c>
      <c r="N202" s="12" t="s">
        <v>4093</v>
      </c>
      <c r="O202" s="147" t="s">
        <v>4433</v>
      </c>
      <c r="P202" s="278"/>
    </row>
    <row r="203" spans="1:16">
      <c r="A203" s="272" t="s">
        <v>4434</v>
      </c>
      <c r="B203" s="273">
        <v>100001013187</v>
      </c>
      <c r="C203" s="272" t="s">
        <v>1751</v>
      </c>
      <c r="D203" s="272" t="s">
        <v>4080</v>
      </c>
      <c r="E203" s="272" t="s">
        <v>4081</v>
      </c>
      <c r="F203" s="272" t="s">
        <v>18</v>
      </c>
      <c r="G203" s="274">
        <v>44358.753472222219</v>
      </c>
      <c r="H203" s="274">
        <v>44358.756944444445</v>
      </c>
      <c r="I203" s="275" t="s">
        <v>4435</v>
      </c>
      <c r="J203" s="272">
        <v>260</v>
      </c>
      <c r="K203" s="274">
        <v>42944.987500000003</v>
      </c>
      <c r="L203" s="274">
        <v>42944.987500000003</v>
      </c>
      <c r="M203" s="247">
        <v>44363</v>
      </c>
      <c r="N203" s="147" t="s">
        <v>4120</v>
      </c>
      <c r="O203" s="147" t="s">
        <v>21</v>
      </c>
      <c r="P203" s="278"/>
    </row>
    <row r="204" spans="1:16">
      <c r="A204" s="272" t="s">
        <v>4436</v>
      </c>
      <c r="B204" s="273">
        <v>100000491020</v>
      </c>
      <c r="C204" s="272" t="s">
        <v>1751</v>
      </c>
      <c r="D204" s="272" t="s">
        <v>1751</v>
      </c>
      <c r="E204" s="272" t="s">
        <v>4081</v>
      </c>
      <c r="F204" s="272" t="s">
        <v>18</v>
      </c>
      <c r="G204" s="274">
        <v>44358.75277777778</v>
      </c>
      <c r="H204" s="274">
        <v>44358.753472222219</v>
      </c>
      <c r="I204" s="275" t="s">
        <v>4437</v>
      </c>
      <c r="J204" s="272">
        <v>260</v>
      </c>
      <c r="K204" s="274">
        <v>42818.646527777775</v>
      </c>
      <c r="L204" s="274">
        <v>43087.486111111109</v>
      </c>
      <c r="M204" s="247">
        <v>44363</v>
      </c>
      <c r="N204" s="147" t="s">
        <v>4103</v>
      </c>
      <c r="O204" s="147" t="s">
        <v>62</v>
      </c>
      <c r="P204" s="278"/>
    </row>
    <row r="205" spans="1:16">
      <c r="A205" s="272" t="s">
        <v>4438</v>
      </c>
      <c r="B205" s="273">
        <v>100000388959</v>
      </c>
      <c r="C205" s="272" t="s">
        <v>1751</v>
      </c>
      <c r="D205" s="272" t="s">
        <v>1751</v>
      </c>
      <c r="E205" s="272" t="s">
        <v>4081</v>
      </c>
      <c r="F205" s="272" t="s">
        <v>18</v>
      </c>
      <c r="G205" s="274">
        <v>44358.75277777778</v>
      </c>
      <c r="H205" s="274">
        <v>44358.753472222219</v>
      </c>
      <c r="I205" s="275" t="s">
        <v>4111</v>
      </c>
      <c r="J205" s="272">
        <v>260</v>
      </c>
      <c r="K205" s="274">
        <v>42770.478472222225</v>
      </c>
      <c r="L205" s="274">
        <v>43170.52847222222</v>
      </c>
      <c r="M205" s="247">
        <v>44363</v>
      </c>
      <c r="N205" s="12" t="s">
        <v>4093</v>
      </c>
      <c r="O205" s="147" t="s">
        <v>4439</v>
      </c>
      <c r="P205" s="278"/>
    </row>
    <row r="206" spans="1:16">
      <c r="A206" s="272" t="s">
        <v>4440</v>
      </c>
      <c r="B206" s="273">
        <v>420065037</v>
      </c>
      <c r="C206" s="272" t="s">
        <v>1751</v>
      </c>
      <c r="D206" s="272" t="s">
        <v>1751</v>
      </c>
      <c r="E206" s="272" t="s">
        <v>4081</v>
      </c>
      <c r="F206" s="272" t="s">
        <v>11</v>
      </c>
      <c r="G206" s="274">
        <v>44358.775000000001</v>
      </c>
      <c r="H206" s="274">
        <v>44358.777777777781</v>
      </c>
      <c r="I206" s="275" t="s">
        <v>4106</v>
      </c>
      <c r="J206" s="272">
        <v>260</v>
      </c>
      <c r="K206" s="274">
        <v>42872.76180555555</v>
      </c>
      <c r="L206" s="274">
        <v>43124.772222222222</v>
      </c>
      <c r="M206" s="247">
        <v>44363</v>
      </c>
      <c r="N206" s="248" t="s">
        <v>4084</v>
      </c>
      <c r="O206" s="12"/>
      <c r="P206" s="37"/>
    </row>
    <row r="207" spans="1:16">
      <c r="A207" s="272" t="s">
        <v>4441</v>
      </c>
      <c r="B207" s="273">
        <v>300206</v>
      </c>
      <c r="C207" s="272" t="s">
        <v>1751</v>
      </c>
      <c r="D207" s="272" t="s">
        <v>1751</v>
      </c>
      <c r="E207" s="272" t="s">
        <v>4081</v>
      </c>
      <c r="F207" s="272" t="s">
        <v>11</v>
      </c>
      <c r="G207" s="274">
        <v>44358.774305555555</v>
      </c>
      <c r="H207" s="274">
        <v>44358.774305555555</v>
      </c>
      <c r="I207" s="275" t="s">
        <v>4109</v>
      </c>
      <c r="J207" s="272">
        <v>260</v>
      </c>
      <c r="K207" s="274">
        <v>42081.526388888888</v>
      </c>
      <c r="L207" s="274">
        <v>42844.679166666669</v>
      </c>
      <c r="M207" s="247">
        <v>44363</v>
      </c>
      <c r="N207" s="248" t="s">
        <v>4084</v>
      </c>
      <c r="O207" s="12"/>
      <c r="P207" s="37"/>
    </row>
    <row r="208" spans="1:16">
      <c r="A208" s="272" t="s">
        <v>4442</v>
      </c>
      <c r="B208" s="273">
        <v>2529465700</v>
      </c>
      <c r="C208" s="272" t="s">
        <v>1751</v>
      </c>
      <c r="D208" s="272" t="s">
        <v>1751</v>
      </c>
      <c r="E208" s="272" t="s">
        <v>4081</v>
      </c>
      <c r="F208" s="272" t="s">
        <v>11</v>
      </c>
      <c r="G208" s="274">
        <v>44358.773611111115</v>
      </c>
      <c r="H208" s="274">
        <v>44358.774305555555</v>
      </c>
      <c r="I208" s="275" t="s">
        <v>4091</v>
      </c>
      <c r="J208" s="272">
        <v>260</v>
      </c>
      <c r="K208" s="274">
        <v>42047.652777777781</v>
      </c>
      <c r="L208" s="274">
        <v>43177.385416666672</v>
      </c>
      <c r="M208" s="247">
        <v>44363</v>
      </c>
      <c r="N208" s="12" t="s">
        <v>4443</v>
      </c>
      <c r="O208" s="12"/>
      <c r="P208" s="37"/>
    </row>
    <row r="209" spans="1:16">
      <c r="A209" s="272" t="s">
        <v>4444</v>
      </c>
      <c r="B209" s="273">
        <v>100016361870</v>
      </c>
      <c r="C209" s="272" t="s">
        <v>1751</v>
      </c>
      <c r="D209" s="272" t="s">
        <v>1751</v>
      </c>
      <c r="E209" s="272" t="s">
        <v>4081</v>
      </c>
      <c r="F209" s="272" t="s">
        <v>11</v>
      </c>
      <c r="G209" s="274">
        <v>44358.76944444445</v>
      </c>
      <c r="H209" s="274">
        <v>44358.770833333328</v>
      </c>
      <c r="I209" s="275" t="s">
        <v>4109</v>
      </c>
      <c r="J209" s="272">
        <v>260</v>
      </c>
      <c r="K209" s="274">
        <v>44138.595138888893</v>
      </c>
      <c r="L209" s="274">
        <v>44138.717361111107</v>
      </c>
      <c r="M209" s="247">
        <v>44362</v>
      </c>
      <c r="N209" s="12" t="s">
        <v>4084</v>
      </c>
      <c r="O209" s="12"/>
      <c r="P209" s="37"/>
    </row>
    <row r="210" spans="1:16">
      <c r="A210" s="272" t="s">
        <v>4445</v>
      </c>
      <c r="B210" s="273">
        <v>100016147654</v>
      </c>
      <c r="C210" s="272" t="s">
        <v>1751</v>
      </c>
      <c r="D210" s="272" t="s">
        <v>1751</v>
      </c>
      <c r="E210" s="272" t="s">
        <v>4081</v>
      </c>
      <c r="F210" s="272" t="s">
        <v>11</v>
      </c>
      <c r="G210" s="274">
        <v>44358.76944444445</v>
      </c>
      <c r="H210" s="274">
        <v>44358.770833333328</v>
      </c>
      <c r="I210" s="275" t="s">
        <v>4446</v>
      </c>
      <c r="J210" s="272">
        <v>260</v>
      </c>
      <c r="K210" s="274">
        <v>44124.713194444441</v>
      </c>
      <c r="L210" s="274">
        <v>44124.799305555549</v>
      </c>
      <c r="M210" s="247">
        <v>44363</v>
      </c>
      <c r="N210" s="12" t="s">
        <v>4084</v>
      </c>
      <c r="O210" s="12"/>
      <c r="P210" s="37"/>
    </row>
    <row r="211" spans="1:16">
      <c r="A211" s="272" t="s">
        <v>4447</v>
      </c>
      <c r="B211" s="273">
        <v>100014964437</v>
      </c>
      <c r="C211" s="272" t="s">
        <v>1751</v>
      </c>
      <c r="D211" s="272" t="s">
        <v>4264</v>
      </c>
      <c r="E211" s="272" t="s">
        <v>4081</v>
      </c>
      <c r="F211" s="272" t="s">
        <v>11</v>
      </c>
      <c r="G211" s="274">
        <v>44358.766666666663</v>
      </c>
      <c r="H211" s="274">
        <v>44358.767361111109</v>
      </c>
      <c r="I211" s="275" t="s">
        <v>4448</v>
      </c>
      <c r="J211" s="272">
        <v>260</v>
      </c>
      <c r="K211" s="274">
        <v>44025.71597222222</v>
      </c>
      <c r="L211" s="274">
        <v>44055.895833333328</v>
      </c>
      <c r="M211" s="247">
        <v>44362</v>
      </c>
      <c r="N211" s="12" t="s">
        <v>4084</v>
      </c>
      <c r="O211" s="12"/>
      <c r="P211" s="37"/>
    </row>
    <row r="212" spans="1:16">
      <c r="A212" s="272" t="s">
        <v>4449</v>
      </c>
      <c r="B212" s="273">
        <v>100007262538</v>
      </c>
      <c r="C212" s="272" t="s">
        <v>1751</v>
      </c>
      <c r="D212" s="272" t="s">
        <v>1751</v>
      </c>
      <c r="E212" s="272" t="s">
        <v>4081</v>
      </c>
      <c r="F212" s="272" t="s">
        <v>11</v>
      </c>
      <c r="G212" s="274">
        <v>44358.758333333331</v>
      </c>
      <c r="H212" s="274">
        <v>44358.760416666672</v>
      </c>
      <c r="I212" s="275" t="s">
        <v>4109</v>
      </c>
      <c r="J212" s="272">
        <v>260</v>
      </c>
      <c r="K212" s="274">
        <v>43348.617361111115</v>
      </c>
      <c r="L212" s="274">
        <v>43348.618750000001</v>
      </c>
      <c r="M212" s="247">
        <v>44363</v>
      </c>
      <c r="N212" s="248" t="s">
        <v>4084</v>
      </c>
      <c r="O212" s="12"/>
      <c r="P212" s="37"/>
    </row>
    <row r="213" spans="1:16">
      <c r="A213" s="272" t="s">
        <v>4450</v>
      </c>
      <c r="B213" s="273">
        <v>100006258755</v>
      </c>
      <c r="C213" s="272" t="s">
        <v>1751</v>
      </c>
      <c r="D213" s="272" t="s">
        <v>1751</v>
      </c>
      <c r="E213" s="272" t="s">
        <v>4081</v>
      </c>
      <c r="F213" s="272" t="s">
        <v>11</v>
      </c>
      <c r="G213" s="274">
        <v>44358.757638888885</v>
      </c>
      <c r="H213" s="274">
        <v>44358.760416666672</v>
      </c>
      <c r="I213" s="275" t="s">
        <v>4451</v>
      </c>
      <c r="J213" s="272">
        <v>260</v>
      </c>
      <c r="K213" s="274">
        <v>43277.645138888889</v>
      </c>
      <c r="L213" s="274">
        <v>43277.646527777775</v>
      </c>
      <c r="M213" s="247">
        <v>44362</v>
      </c>
      <c r="N213" s="12" t="s">
        <v>4084</v>
      </c>
      <c r="O213" s="12"/>
      <c r="P213" s="37"/>
    </row>
    <row r="214" spans="1:16">
      <c r="A214" s="272" t="s">
        <v>4452</v>
      </c>
      <c r="B214" s="273">
        <v>100001205609</v>
      </c>
      <c r="C214" s="272" t="s">
        <v>1751</v>
      </c>
      <c r="D214" s="272" t="s">
        <v>1751</v>
      </c>
      <c r="E214" s="272" t="s">
        <v>4081</v>
      </c>
      <c r="F214" s="272" t="s">
        <v>11</v>
      </c>
      <c r="G214" s="274">
        <v>44358.754166666666</v>
      </c>
      <c r="H214" s="274">
        <v>44358.756944444445</v>
      </c>
      <c r="I214" s="275" t="s">
        <v>4106</v>
      </c>
      <c r="J214" s="272">
        <v>260</v>
      </c>
      <c r="K214" s="274">
        <v>42965.485416666663</v>
      </c>
      <c r="L214" s="274">
        <v>42965.48819444445</v>
      </c>
      <c r="M214" s="247">
        <v>44362</v>
      </c>
      <c r="N214" s="12" t="s">
        <v>4084</v>
      </c>
      <c r="O214" s="12"/>
      <c r="P214" s="37"/>
    </row>
    <row r="215" spans="1:16">
      <c r="A215" s="272" t="s">
        <v>4453</v>
      </c>
      <c r="B215" s="273">
        <v>100000803561</v>
      </c>
      <c r="C215" s="272" t="s">
        <v>1751</v>
      </c>
      <c r="D215" s="272" t="s">
        <v>1751</v>
      </c>
      <c r="E215" s="272" t="s">
        <v>4081</v>
      </c>
      <c r="F215" s="272" t="s">
        <v>11</v>
      </c>
      <c r="G215" s="274">
        <v>44358.753472222219</v>
      </c>
      <c r="H215" s="274">
        <v>44358.753472222219</v>
      </c>
      <c r="I215" s="275" t="s">
        <v>4106</v>
      </c>
      <c r="J215" s="272">
        <v>260</v>
      </c>
      <c r="K215" s="274">
        <v>42907.681944444441</v>
      </c>
      <c r="L215" s="274">
        <v>42908.443055555559</v>
      </c>
      <c r="M215" s="247">
        <v>44362</v>
      </c>
      <c r="N215" s="12" t="s">
        <v>4084</v>
      </c>
      <c r="O215" s="12"/>
      <c r="P215" s="37"/>
    </row>
    <row r="216" spans="1:16">
      <c r="A216" s="285"/>
      <c r="B216" s="286"/>
      <c r="C216" s="285"/>
      <c r="D216" s="285"/>
      <c r="E216" s="285"/>
      <c r="F216" s="285"/>
      <c r="G216" s="287"/>
      <c r="H216" s="287"/>
      <c r="I216" s="288"/>
      <c r="J216" s="285"/>
      <c r="K216" s="287"/>
      <c r="L216" s="287"/>
      <c r="M216" s="265"/>
      <c r="N216" s="37"/>
      <c r="O216" s="37"/>
      <c r="P216" s="37"/>
    </row>
    <row r="217" spans="1:16">
      <c r="A217" s="285"/>
      <c r="B217" s="286"/>
      <c r="C217" s="285"/>
      <c r="D217" s="285"/>
      <c r="E217" s="285"/>
      <c r="F217" s="285"/>
      <c r="G217" s="287"/>
      <c r="H217" s="287"/>
      <c r="I217" s="288"/>
      <c r="J217" s="285"/>
      <c r="K217" s="287"/>
      <c r="L217" s="287"/>
      <c r="M217" s="265"/>
      <c r="N217" s="37"/>
      <c r="O217" s="37"/>
      <c r="P217" s="37"/>
    </row>
    <row r="218" spans="1:16">
      <c r="A218" s="285"/>
      <c r="B218" s="286"/>
      <c r="C218" s="285"/>
      <c r="D218" s="285"/>
      <c r="E218" s="285"/>
      <c r="F218" s="285"/>
      <c r="G218" s="287"/>
      <c r="H218" s="287"/>
      <c r="I218" s="288"/>
      <c r="J218" s="285"/>
      <c r="K218" s="287"/>
      <c r="L218" s="287"/>
      <c r="M218" s="265"/>
      <c r="N218" s="37"/>
      <c r="O218" s="37"/>
      <c r="P218" s="37"/>
    </row>
    <row r="219" spans="1:16">
      <c r="A219" s="285"/>
      <c r="B219" s="286"/>
      <c r="C219" s="285"/>
      <c r="D219" s="285"/>
      <c r="E219" s="285"/>
      <c r="F219" s="285"/>
      <c r="G219" s="287"/>
      <c r="H219" s="287"/>
      <c r="I219" s="288"/>
      <c r="J219" s="285"/>
      <c r="K219" s="287"/>
      <c r="L219" s="287"/>
      <c r="M219" s="265"/>
      <c r="N219" s="37"/>
      <c r="O219" s="37"/>
      <c r="P219" s="37"/>
    </row>
    <row r="220" spans="1:16">
      <c r="A220" s="285"/>
      <c r="B220" s="286"/>
      <c r="C220" s="285"/>
      <c r="D220" s="285"/>
      <c r="E220" s="285"/>
      <c r="F220" s="285"/>
      <c r="G220" s="287"/>
      <c r="H220" s="287"/>
      <c r="I220" s="288"/>
      <c r="J220" s="285"/>
      <c r="K220" s="287"/>
      <c r="L220" s="287"/>
      <c r="M220" s="265"/>
      <c r="N220" s="37"/>
      <c r="O220" s="37"/>
      <c r="P220" s="37"/>
    </row>
    <row r="221" spans="1:16">
      <c r="A221" s="285"/>
      <c r="B221" s="286"/>
      <c r="C221" s="285"/>
      <c r="D221" s="285"/>
      <c r="E221" s="285"/>
      <c r="F221" s="285"/>
      <c r="G221" s="287"/>
      <c r="H221" s="287"/>
      <c r="I221" s="288"/>
      <c r="J221" s="285"/>
      <c r="K221" s="287"/>
      <c r="L221" s="287"/>
      <c r="M221" s="265"/>
      <c r="N221" s="37"/>
      <c r="O221" s="37"/>
      <c r="P221" s="37"/>
    </row>
    <row r="222" spans="1:16">
      <c r="A222" s="285"/>
      <c r="B222" s="286"/>
      <c r="C222" s="285"/>
      <c r="D222" s="285"/>
      <c r="E222" s="285"/>
      <c r="F222" s="285"/>
      <c r="G222" s="287"/>
      <c r="H222" s="287"/>
      <c r="I222" s="288"/>
      <c r="J222" s="285"/>
      <c r="K222" s="287"/>
      <c r="L222" s="287"/>
      <c r="M222" s="265"/>
      <c r="N222" s="37"/>
      <c r="O222" s="37"/>
      <c r="P222" s="37"/>
    </row>
    <row r="223" spans="1:16">
      <c r="A223" s="285"/>
      <c r="B223" s="286"/>
      <c r="C223" s="285"/>
      <c r="D223" s="285"/>
      <c r="E223" s="285"/>
      <c r="F223" s="285"/>
      <c r="G223" s="287"/>
      <c r="H223" s="287"/>
      <c r="I223" s="288"/>
      <c r="J223" s="285"/>
      <c r="K223" s="287"/>
      <c r="L223" s="287"/>
      <c r="M223" s="265"/>
      <c r="N223" s="37"/>
      <c r="O223" s="37"/>
      <c r="P223" s="37"/>
    </row>
    <row r="224" spans="1:16">
      <c r="A224" s="285"/>
      <c r="B224" s="286"/>
      <c r="C224" s="285"/>
      <c r="D224" s="285"/>
      <c r="E224" s="285"/>
      <c r="F224" s="285"/>
      <c r="G224" s="287"/>
      <c r="H224" s="287"/>
      <c r="I224" s="288"/>
      <c r="J224" s="285"/>
      <c r="K224" s="287"/>
      <c r="L224" s="287"/>
      <c r="M224" s="265"/>
      <c r="N224" s="37"/>
      <c r="O224" s="37"/>
      <c r="P224" s="37"/>
    </row>
    <row r="225" spans="1:16">
      <c r="A225" s="285"/>
      <c r="B225" s="286"/>
      <c r="C225" s="285"/>
      <c r="D225" s="285"/>
      <c r="E225" s="285"/>
      <c r="F225" s="285"/>
      <c r="G225" s="287"/>
      <c r="H225" s="287"/>
      <c r="I225" s="288"/>
      <c r="J225" s="285"/>
      <c r="K225" s="287"/>
      <c r="L225" s="287"/>
      <c r="M225" s="265"/>
      <c r="N225" s="37"/>
      <c r="O225" s="37"/>
      <c r="P225" s="37"/>
    </row>
    <row r="226" spans="1:16">
      <c r="A226" s="285"/>
      <c r="B226" s="286"/>
      <c r="C226" s="285"/>
      <c r="D226" s="285"/>
      <c r="E226" s="285"/>
      <c r="F226" s="285"/>
      <c r="G226" s="287"/>
      <c r="H226" s="287"/>
      <c r="I226" s="288"/>
      <c r="J226" s="285"/>
      <c r="K226" s="287"/>
      <c r="L226" s="287"/>
      <c r="M226" s="265"/>
      <c r="N226" s="37"/>
      <c r="O226" s="37"/>
      <c r="P226" s="37"/>
    </row>
    <row r="227" spans="1:16">
      <c r="A227" s="285"/>
      <c r="B227" s="286"/>
      <c r="C227" s="285"/>
      <c r="D227" s="285"/>
      <c r="E227" s="285"/>
      <c r="F227" s="285"/>
      <c r="G227" s="287"/>
      <c r="H227" s="287"/>
      <c r="I227" s="288"/>
      <c r="J227" s="285"/>
      <c r="K227" s="287"/>
      <c r="L227" s="287"/>
      <c r="M227" s="265"/>
      <c r="N227" s="37"/>
      <c r="O227" s="37"/>
      <c r="P227" s="37"/>
    </row>
    <row r="228" spans="1:16">
      <c r="A228" s="285"/>
      <c r="B228" s="286"/>
      <c r="C228" s="285"/>
      <c r="D228" s="285"/>
      <c r="E228" s="285"/>
      <c r="F228" s="285"/>
      <c r="G228" s="287"/>
      <c r="H228" s="287"/>
      <c r="I228" s="288"/>
      <c r="J228" s="285"/>
      <c r="K228" s="287"/>
      <c r="L228" s="287"/>
      <c r="M228" s="265"/>
      <c r="N228" s="37"/>
      <c r="O228" s="37"/>
      <c r="P228" s="37"/>
    </row>
  </sheetData>
  <autoFilter ref="A1:O215" xr:uid="{00000000-0009-0000-0000-000003000000}"/>
  <phoneticPr fontId="163" type="noConversion"/>
  <dataValidations count="1">
    <dataValidation type="list" errorStyle="warning" allowBlank="1" showErrorMessage="1" promptTitle="提示" prompt="请选择下拉列表中的选项。" sqref="N2:N228" xr:uid="{00000000-0002-0000-0300-000000000000}">
      <formula1>"未接通1次,未接通2次,未接通3次,接通已转化,拒绝，未转化（备注未转化原因）,忙，再联系（备注下次跟进时间）,空号/停机/联系方式无效"</formula1>
    </dataValidation>
  </dataValidation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Z200"/>
  <sheetViews>
    <sheetView workbookViewId="0">
      <pane ySplit="1" topLeftCell="A2" activePane="bottomLeft" state="frozen"/>
      <selection pane="bottomLeft"/>
    </sheetView>
  </sheetViews>
  <sheetFormatPr baseColWidth="10" defaultRowHeight="16"/>
  <cols>
    <col min="1" max="1" width="8"/>
    <col min="2" max="2" width="32" customWidth="1"/>
    <col min="3" max="3" width="37.5" customWidth="1"/>
    <col min="4" max="4" width="20.6640625" customWidth="1"/>
    <col min="5" max="26" width="8"/>
  </cols>
  <sheetData>
    <row r="1" spans="1:26" ht="15">
      <c r="A1" s="289" t="s">
        <v>2222</v>
      </c>
      <c r="B1" s="289" t="s">
        <v>5484</v>
      </c>
      <c r="C1" s="289" t="s">
        <v>5485</v>
      </c>
      <c r="D1" s="289" t="s">
        <v>5486</v>
      </c>
      <c r="E1" s="84"/>
      <c r="F1" s="84"/>
      <c r="G1" s="84"/>
      <c r="H1" s="84"/>
      <c r="I1" s="84"/>
      <c r="J1" s="84"/>
      <c r="K1" s="84"/>
      <c r="L1" s="84"/>
      <c r="M1" s="84"/>
      <c r="N1" s="84"/>
      <c r="O1" s="84"/>
      <c r="P1" s="84"/>
      <c r="Q1" s="84"/>
      <c r="R1" s="84"/>
      <c r="S1" s="84"/>
      <c r="T1" s="84"/>
      <c r="U1" s="84"/>
      <c r="V1" s="84"/>
      <c r="W1" s="84"/>
      <c r="X1" s="84"/>
      <c r="Y1" s="84"/>
      <c r="Z1" s="84"/>
    </row>
    <row r="2" spans="1:26" ht="28">
      <c r="A2" s="290" t="s">
        <v>5487</v>
      </c>
      <c r="B2" s="290" t="s">
        <v>5488</v>
      </c>
      <c r="C2" s="290" t="s">
        <v>5489</v>
      </c>
      <c r="D2" s="290" t="s">
        <v>5490</v>
      </c>
      <c r="E2" s="84"/>
      <c r="F2" s="84"/>
      <c r="G2" s="84"/>
      <c r="H2" s="84"/>
      <c r="I2" s="84"/>
      <c r="J2" s="84"/>
      <c r="K2" s="84"/>
      <c r="L2" s="84"/>
      <c r="M2" s="84"/>
      <c r="N2" s="84"/>
      <c r="O2" s="84"/>
      <c r="P2" s="84"/>
      <c r="Q2" s="84"/>
      <c r="R2" s="84"/>
      <c r="S2" s="84"/>
      <c r="T2" s="84"/>
      <c r="U2" s="84"/>
      <c r="V2" s="84"/>
      <c r="W2" s="84"/>
      <c r="X2" s="84"/>
      <c r="Y2" s="84"/>
      <c r="Z2" s="84"/>
    </row>
    <row r="3" spans="1:26" ht="15">
      <c r="A3" s="290" t="s">
        <v>5491</v>
      </c>
      <c r="B3" s="290" t="s">
        <v>5492</v>
      </c>
      <c r="C3" s="290" t="s">
        <v>5493</v>
      </c>
      <c r="D3" s="290" t="s">
        <v>5490</v>
      </c>
      <c r="E3" s="84"/>
      <c r="F3" s="84"/>
      <c r="G3" s="84"/>
      <c r="H3" s="84"/>
      <c r="I3" s="84"/>
      <c r="J3" s="84"/>
      <c r="K3" s="84"/>
      <c r="L3" s="84"/>
      <c r="M3" s="84"/>
      <c r="N3" s="84"/>
      <c r="O3" s="84"/>
      <c r="P3" s="84"/>
      <c r="Q3" s="84"/>
      <c r="R3" s="84"/>
      <c r="S3" s="84"/>
      <c r="T3" s="84"/>
      <c r="U3" s="84"/>
      <c r="V3" s="84"/>
      <c r="W3" s="84"/>
      <c r="X3" s="84"/>
      <c r="Y3" s="84"/>
      <c r="Z3" s="84"/>
    </row>
    <row r="4" spans="1:26">
      <c r="A4" s="290" t="s">
        <v>156</v>
      </c>
      <c r="B4" s="84" t="s">
        <v>12288</v>
      </c>
      <c r="C4" s="290" t="s">
        <v>5494</v>
      </c>
      <c r="D4" s="291"/>
      <c r="E4" s="84"/>
      <c r="F4" s="84"/>
      <c r="G4" s="84"/>
      <c r="H4" s="84"/>
      <c r="I4" s="84"/>
      <c r="J4" s="84"/>
      <c r="K4" s="84"/>
      <c r="L4" s="84"/>
      <c r="M4" s="84"/>
      <c r="N4" s="84"/>
      <c r="O4" s="84"/>
      <c r="P4" s="84"/>
      <c r="Q4" s="84"/>
      <c r="R4" s="84"/>
      <c r="S4" s="84"/>
      <c r="T4" s="84"/>
      <c r="U4" s="84"/>
      <c r="V4" s="84"/>
      <c r="W4" s="84"/>
      <c r="X4" s="84"/>
      <c r="Y4" s="84"/>
      <c r="Z4" s="84"/>
    </row>
    <row r="5" spans="1:26" ht="42">
      <c r="A5" s="290" t="s">
        <v>156</v>
      </c>
      <c r="B5" s="290" t="s">
        <v>5495</v>
      </c>
      <c r="C5" s="290" t="s">
        <v>5496</v>
      </c>
      <c r="D5" s="291"/>
      <c r="E5" s="84"/>
      <c r="F5" s="84"/>
      <c r="G5" s="84"/>
      <c r="H5" s="84"/>
      <c r="I5" s="84"/>
      <c r="J5" s="84"/>
      <c r="K5" s="84"/>
      <c r="L5" s="84"/>
      <c r="M5" s="84"/>
      <c r="N5" s="84"/>
      <c r="O5" s="84"/>
      <c r="P5" s="84"/>
      <c r="Q5" s="84"/>
      <c r="R5" s="84"/>
      <c r="S5" s="84"/>
      <c r="T5" s="84"/>
      <c r="U5" s="84"/>
      <c r="V5" s="84"/>
      <c r="W5" s="84"/>
      <c r="X5" s="84"/>
      <c r="Y5" s="84"/>
      <c r="Z5" s="84"/>
    </row>
    <row r="6" spans="1:26" ht="28">
      <c r="A6" s="290" t="s">
        <v>156</v>
      </c>
      <c r="B6" s="290" t="s">
        <v>5497</v>
      </c>
      <c r="C6" s="290" t="s">
        <v>5498</v>
      </c>
      <c r="D6" s="291"/>
      <c r="E6" s="84"/>
      <c r="F6" s="84"/>
      <c r="G6" s="84"/>
      <c r="H6" s="84"/>
      <c r="I6" s="84"/>
      <c r="J6" s="84"/>
      <c r="K6" s="84"/>
      <c r="L6" s="84"/>
      <c r="M6" s="84"/>
      <c r="N6" s="84"/>
      <c r="O6" s="84"/>
      <c r="P6" s="84"/>
      <c r="Q6" s="84"/>
      <c r="R6" s="84"/>
      <c r="S6" s="84"/>
      <c r="T6" s="84"/>
      <c r="U6" s="84"/>
      <c r="V6" s="84"/>
      <c r="W6" s="84"/>
      <c r="X6" s="84"/>
      <c r="Y6" s="84"/>
      <c r="Z6" s="84"/>
    </row>
    <row r="7" spans="1:26" ht="28">
      <c r="A7" s="290" t="s">
        <v>156</v>
      </c>
      <c r="B7" s="290" t="s">
        <v>5499</v>
      </c>
      <c r="C7" s="290" t="s">
        <v>5500</v>
      </c>
      <c r="D7" s="291"/>
      <c r="E7" s="84"/>
      <c r="F7" s="84"/>
      <c r="G7" s="84"/>
      <c r="H7" s="84"/>
      <c r="I7" s="84"/>
      <c r="J7" s="84"/>
      <c r="K7" s="84"/>
      <c r="L7" s="84"/>
      <c r="M7" s="84"/>
      <c r="N7" s="84"/>
      <c r="O7" s="84"/>
      <c r="P7" s="84"/>
      <c r="Q7" s="84"/>
      <c r="R7" s="84"/>
      <c r="S7" s="84"/>
      <c r="T7" s="84"/>
      <c r="U7" s="84"/>
      <c r="V7" s="84"/>
      <c r="W7" s="84"/>
      <c r="X7" s="84"/>
      <c r="Y7" s="84"/>
      <c r="Z7" s="84"/>
    </row>
    <row r="8" spans="1:26" ht="28">
      <c r="A8" s="290" t="s">
        <v>194</v>
      </c>
      <c r="B8" s="290" t="s">
        <v>5501</v>
      </c>
      <c r="C8" s="290" t="s">
        <v>5502</v>
      </c>
      <c r="D8" s="291"/>
      <c r="E8" s="84"/>
      <c r="F8" s="84"/>
      <c r="G8" s="84"/>
      <c r="H8" s="84"/>
      <c r="I8" s="84"/>
      <c r="J8" s="84"/>
      <c r="K8" s="84"/>
      <c r="L8" s="84"/>
      <c r="M8" s="84"/>
      <c r="N8" s="84"/>
      <c r="O8" s="84"/>
      <c r="P8" s="84"/>
      <c r="Q8" s="84"/>
      <c r="R8" s="84"/>
      <c r="S8" s="84"/>
      <c r="T8" s="84"/>
      <c r="U8" s="84"/>
      <c r="V8" s="84"/>
      <c r="W8" s="84"/>
      <c r="X8" s="84"/>
      <c r="Y8" s="84"/>
      <c r="Z8" s="84"/>
    </row>
    <row r="9" spans="1:26">
      <c r="A9" s="290" t="s">
        <v>194</v>
      </c>
      <c r="B9" s="290" t="s">
        <v>5503</v>
      </c>
      <c r="C9" s="290"/>
      <c r="D9" s="291"/>
      <c r="E9" s="84"/>
      <c r="F9" s="84"/>
      <c r="G9" s="84"/>
      <c r="H9" s="84"/>
      <c r="I9" s="84"/>
      <c r="J9" s="84"/>
      <c r="K9" s="84"/>
      <c r="L9" s="84"/>
      <c r="M9" s="84"/>
      <c r="N9" s="84"/>
      <c r="O9" s="84"/>
      <c r="P9" s="84"/>
      <c r="Q9" s="84"/>
      <c r="R9" s="84"/>
      <c r="S9" s="84"/>
      <c r="T9" s="84"/>
      <c r="U9" s="84"/>
      <c r="V9" s="84"/>
      <c r="W9" s="84"/>
      <c r="X9" s="84"/>
      <c r="Y9" s="84"/>
      <c r="Z9" s="84"/>
    </row>
    <row r="10" spans="1:26" ht="42">
      <c r="A10" s="290" t="s">
        <v>154</v>
      </c>
      <c r="B10" s="290" t="s">
        <v>5504</v>
      </c>
      <c r="C10" s="290" t="s">
        <v>5505</v>
      </c>
      <c r="D10" s="291"/>
      <c r="E10" s="84"/>
      <c r="F10" s="84"/>
      <c r="G10" s="84"/>
      <c r="H10" s="84"/>
      <c r="I10" s="84"/>
      <c r="J10" s="84"/>
      <c r="K10" s="84"/>
      <c r="L10" s="84"/>
      <c r="M10" s="84"/>
      <c r="N10" s="84"/>
      <c r="O10" s="84"/>
      <c r="P10" s="84"/>
      <c r="Q10" s="84"/>
      <c r="R10" s="84"/>
      <c r="S10" s="84"/>
      <c r="T10" s="84"/>
      <c r="U10" s="84"/>
      <c r="V10" s="84"/>
      <c r="W10" s="84"/>
      <c r="X10" s="84"/>
      <c r="Y10" s="84"/>
      <c r="Z10" s="84"/>
    </row>
    <row r="11" spans="1:26">
      <c r="A11" s="290" t="s">
        <v>5487</v>
      </c>
      <c r="B11" s="290" t="s">
        <v>5506</v>
      </c>
      <c r="C11" s="290" t="s">
        <v>5507</v>
      </c>
      <c r="D11" s="291"/>
      <c r="E11" s="84"/>
      <c r="F11" s="84"/>
      <c r="G11" s="84"/>
      <c r="H11" s="84"/>
      <c r="I11" s="84"/>
      <c r="J11" s="84"/>
      <c r="K11" s="84"/>
      <c r="L11" s="84"/>
      <c r="M11" s="84"/>
      <c r="N11" s="84"/>
      <c r="O11" s="84"/>
      <c r="P11" s="84"/>
      <c r="Q11" s="84"/>
      <c r="R11" s="84"/>
      <c r="S11" s="84"/>
      <c r="T11" s="84"/>
      <c r="U11" s="84"/>
      <c r="V11" s="84"/>
      <c r="W11" s="84"/>
      <c r="X11" s="84"/>
      <c r="Y11" s="84"/>
      <c r="Z11" s="84"/>
    </row>
    <row r="12" spans="1:26" ht="28">
      <c r="A12" s="290" t="s">
        <v>281</v>
      </c>
      <c r="B12" s="292" t="s">
        <v>5508</v>
      </c>
      <c r="C12" s="293" t="s">
        <v>5509</v>
      </c>
      <c r="D12" s="291"/>
      <c r="E12" s="84"/>
      <c r="F12" s="84"/>
      <c r="G12" s="84"/>
      <c r="H12" s="84"/>
      <c r="I12" s="84"/>
      <c r="J12" s="84"/>
      <c r="K12" s="84"/>
      <c r="L12" s="84"/>
      <c r="M12" s="84"/>
      <c r="N12" s="84"/>
      <c r="O12" s="84"/>
      <c r="P12" s="84"/>
      <c r="Q12" s="84"/>
      <c r="R12" s="84"/>
      <c r="S12" s="84"/>
      <c r="T12" s="84"/>
      <c r="U12" s="84"/>
      <c r="V12" s="84"/>
      <c r="W12" s="84"/>
      <c r="X12" s="84"/>
      <c r="Y12" s="84"/>
      <c r="Z12" s="84"/>
    </row>
    <row r="13" spans="1:26" ht="42">
      <c r="A13" s="290" t="s">
        <v>5510</v>
      </c>
      <c r="B13" s="290" t="s">
        <v>5511</v>
      </c>
      <c r="C13" s="290" t="s">
        <v>5512</v>
      </c>
      <c r="D13" s="291"/>
      <c r="E13" s="84"/>
      <c r="F13" s="84"/>
      <c r="G13" s="84"/>
      <c r="H13" s="84"/>
      <c r="I13" s="84"/>
      <c r="J13" s="84"/>
      <c r="K13" s="84"/>
      <c r="L13" s="84"/>
      <c r="M13" s="84"/>
      <c r="N13" s="84"/>
      <c r="O13" s="84"/>
      <c r="P13" s="84"/>
      <c r="Q13" s="84"/>
      <c r="R13" s="84"/>
      <c r="S13" s="84"/>
      <c r="T13" s="84"/>
      <c r="U13" s="84"/>
      <c r="V13" s="84"/>
      <c r="W13" s="84"/>
      <c r="X13" s="84"/>
      <c r="Y13" s="84"/>
      <c r="Z13" s="84"/>
    </row>
    <row r="14" spans="1:26" ht="28">
      <c r="A14" s="290" t="s">
        <v>5491</v>
      </c>
      <c r="B14" s="290" t="s">
        <v>5513</v>
      </c>
      <c r="C14" s="290" t="s">
        <v>5514</v>
      </c>
      <c r="D14" s="291"/>
      <c r="E14" s="84"/>
      <c r="F14" s="84"/>
      <c r="G14" s="84"/>
      <c r="H14" s="84"/>
      <c r="I14" s="84"/>
      <c r="J14" s="84"/>
      <c r="K14" s="84"/>
      <c r="L14" s="84"/>
      <c r="M14" s="84"/>
      <c r="N14" s="84"/>
      <c r="O14" s="84"/>
      <c r="P14" s="84"/>
      <c r="Q14" s="84"/>
      <c r="R14" s="84"/>
      <c r="S14" s="84"/>
      <c r="T14" s="84"/>
      <c r="U14" s="84"/>
      <c r="V14" s="84"/>
      <c r="W14" s="84"/>
      <c r="X14" s="84"/>
      <c r="Y14" s="84"/>
      <c r="Z14" s="84"/>
    </row>
    <row r="15" spans="1:26" ht="42">
      <c r="A15" s="290" t="s">
        <v>5487</v>
      </c>
      <c r="B15" s="290" t="s">
        <v>5515</v>
      </c>
      <c r="C15" s="290" t="s">
        <v>5516</v>
      </c>
      <c r="D15" s="291"/>
      <c r="E15" s="84"/>
      <c r="F15" s="84"/>
      <c r="G15" s="84"/>
      <c r="H15" s="84"/>
      <c r="I15" s="84"/>
      <c r="J15" s="84"/>
      <c r="K15" s="84"/>
      <c r="L15" s="84"/>
      <c r="M15" s="84"/>
      <c r="N15" s="84"/>
      <c r="O15" s="84"/>
      <c r="P15" s="84"/>
      <c r="Q15" s="84"/>
      <c r="R15" s="84"/>
      <c r="S15" s="84"/>
      <c r="T15" s="84"/>
      <c r="U15" s="84"/>
      <c r="V15" s="84"/>
      <c r="W15" s="84"/>
      <c r="X15" s="84"/>
      <c r="Y15" s="84"/>
      <c r="Z15" s="84"/>
    </row>
    <row r="16" spans="1:26" ht="42">
      <c r="A16" s="290" t="s">
        <v>5487</v>
      </c>
      <c r="B16" s="290" t="s">
        <v>5517</v>
      </c>
      <c r="C16" s="290" t="s">
        <v>5518</v>
      </c>
      <c r="D16" s="291"/>
      <c r="E16" s="84"/>
      <c r="F16" s="84"/>
      <c r="G16" s="84"/>
      <c r="H16" s="84"/>
      <c r="I16" s="84"/>
      <c r="J16" s="84"/>
      <c r="K16" s="84"/>
      <c r="L16" s="84"/>
      <c r="M16" s="84"/>
      <c r="N16" s="84"/>
      <c r="O16" s="84"/>
      <c r="P16" s="84"/>
      <c r="Q16" s="84"/>
      <c r="R16" s="84"/>
      <c r="S16" s="84"/>
      <c r="T16" s="84"/>
      <c r="U16" s="84"/>
      <c r="V16" s="84"/>
      <c r="W16" s="84"/>
      <c r="X16" s="84"/>
      <c r="Y16" s="84"/>
      <c r="Z16" s="84"/>
    </row>
    <row r="17" spans="1:26" ht="28">
      <c r="A17" s="290" t="s">
        <v>5487</v>
      </c>
      <c r="B17" s="290" t="s">
        <v>5519</v>
      </c>
      <c r="C17" s="290" t="s">
        <v>5520</v>
      </c>
      <c r="D17" s="291"/>
      <c r="E17" s="84"/>
      <c r="F17" s="84"/>
      <c r="G17" s="84"/>
      <c r="H17" s="84"/>
      <c r="I17" s="84"/>
      <c r="J17" s="84"/>
      <c r="K17" s="84"/>
      <c r="L17" s="84"/>
      <c r="M17" s="84"/>
      <c r="N17" s="84"/>
      <c r="O17" s="84"/>
      <c r="P17" s="84"/>
      <c r="Q17" s="84"/>
      <c r="R17" s="84"/>
      <c r="S17" s="84"/>
      <c r="T17" s="84"/>
      <c r="U17" s="84"/>
      <c r="V17" s="84"/>
      <c r="W17" s="84"/>
      <c r="X17" s="84"/>
      <c r="Y17" s="84"/>
      <c r="Z17" s="84"/>
    </row>
    <row r="18" spans="1:26">
      <c r="A18" s="290" t="s">
        <v>194</v>
      </c>
      <c r="B18" s="292" t="s">
        <v>5521</v>
      </c>
      <c r="C18" s="290" t="s">
        <v>5522</v>
      </c>
      <c r="D18" s="291"/>
      <c r="E18" s="84"/>
      <c r="F18" s="84"/>
      <c r="G18" s="84"/>
      <c r="H18" s="84"/>
      <c r="I18" s="84"/>
      <c r="J18" s="84"/>
      <c r="K18" s="84"/>
      <c r="L18" s="84"/>
      <c r="M18" s="84"/>
      <c r="N18" s="84"/>
      <c r="O18" s="84"/>
      <c r="P18" s="84"/>
      <c r="Q18" s="84"/>
      <c r="R18" s="84"/>
      <c r="S18" s="84"/>
      <c r="T18" s="84"/>
      <c r="U18" s="84"/>
      <c r="V18" s="84"/>
      <c r="W18" s="84"/>
      <c r="X18" s="84"/>
      <c r="Y18" s="84"/>
      <c r="Z18" s="84"/>
    </row>
    <row r="19" spans="1:26" ht="28">
      <c r="A19" s="290" t="s">
        <v>5491</v>
      </c>
      <c r="B19" s="290" t="s">
        <v>5523</v>
      </c>
      <c r="C19" s="292" t="s">
        <v>5524</v>
      </c>
      <c r="D19" s="291"/>
      <c r="E19" s="84"/>
      <c r="F19" s="84"/>
      <c r="G19" s="84"/>
      <c r="H19" s="84"/>
      <c r="I19" s="84"/>
      <c r="J19" s="84"/>
      <c r="K19" s="84"/>
      <c r="L19" s="84"/>
      <c r="M19" s="84"/>
      <c r="N19" s="84"/>
      <c r="O19" s="84"/>
      <c r="P19" s="84"/>
      <c r="Q19" s="84"/>
      <c r="R19" s="84"/>
      <c r="S19" s="84"/>
      <c r="T19" s="84"/>
      <c r="U19" s="84"/>
      <c r="V19" s="84"/>
      <c r="W19" s="84"/>
      <c r="X19" s="84"/>
      <c r="Y19" s="84"/>
      <c r="Z19" s="84"/>
    </row>
    <row r="20" spans="1:26">
      <c r="A20" s="290" t="s">
        <v>175</v>
      </c>
      <c r="B20" s="290" t="s">
        <v>5525</v>
      </c>
      <c r="C20" s="290" t="s">
        <v>5526</v>
      </c>
      <c r="D20" s="291"/>
      <c r="E20" s="84"/>
      <c r="F20" s="84"/>
      <c r="G20" s="84"/>
      <c r="H20" s="84"/>
      <c r="I20" s="84"/>
      <c r="J20" s="84"/>
      <c r="K20" s="84"/>
      <c r="L20" s="84"/>
      <c r="M20" s="84"/>
      <c r="N20" s="84"/>
      <c r="O20" s="84"/>
      <c r="P20" s="84"/>
      <c r="Q20" s="84"/>
      <c r="R20" s="84"/>
      <c r="S20" s="84"/>
      <c r="T20" s="84"/>
      <c r="U20" s="84"/>
      <c r="V20" s="84"/>
      <c r="W20" s="84"/>
      <c r="X20" s="84"/>
      <c r="Y20" s="84"/>
      <c r="Z20" s="84"/>
    </row>
    <row r="21" spans="1:26">
      <c r="A21" s="290" t="s">
        <v>157</v>
      </c>
      <c r="B21" s="290" t="s">
        <v>5527</v>
      </c>
      <c r="C21" s="290" t="s">
        <v>5528</v>
      </c>
      <c r="D21" s="291"/>
      <c r="E21" s="84"/>
      <c r="F21" s="84"/>
      <c r="G21" s="84"/>
      <c r="H21" s="84"/>
      <c r="I21" s="84"/>
      <c r="J21" s="84"/>
      <c r="K21" s="84"/>
      <c r="L21" s="84"/>
      <c r="M21" s="84"/>
      <c r="N21" s="84"/>
      <c r="O21" s="84"/>
      <c r="P21" s="84"/>
      <c r="Q21" s="84"/>
      <c r="R21" s="84"/>
      <c r="S21" s="84"/>
      <c r="T21" s="84"/>
      <c r="U21" s="84"/>
      <c r="V21" s="84"/>
      <c r="W21" s="84"/>
      <c r="X21" s="84"/>
      <c r="Y21" s="84"/>
      <c r="Z21" s="84"/>
    </row>
    <row r="22" spans="1:26">
      <c r="A22" s="290" t="s">
        <v>194</v>
      </c>
      <c r="B22" s="291"/>
      <c r="C22" s="291"/>
      <c r="D22" s="291"/>
      <c r="E22" s="84"/>
      <c r="F22" s="84"/>
      <c r="G22" s="84"/>
      <c r="H22" s="84"/>
      <c r="I22" s="84"/>
      <c r="J22" s="84"/>
      <c r="K22" s="84"/>
      <c r="L22" s="84"/>
      <c r="M22" s="84"/>
      <c r="N22" s="84"/>
      <c r="O22" s="84"/>
      <c r="P22" s="84"/>
      <c r="Q22" s="84"/>
      <c r="R22" s="84"/>
      <c r="S22" s="84"/>
      <c r="T22" s="84"/>
      <c r="U22" s="84"/>
      <c r="V22" s="84"/>
      <c r="W22" s="84"/>
      <c r="X22" s="84"/>
      <c r="Y22" s="84"/>
      <c r="Z22" s="84"/>
    </row>
    <row r="23" spans="1:26">
      <c r="A23" s="290" t="s">
        <v>5487</v>
      </c>
      <c r="B23" s="291"/>
      <c r="C23" s="291"/>
      <c r="D23" s="291"/>
      <c r="E23" s="84"/>
      <c r="F23" s="84"/>
      <c r="G23" s="84"/>
      <c r="H23" s="84"/>
      <c r="I23" s="84"/>
      <c r="J23" s="84"/>
      <c r="K23" s="84"/>
      <c r="L23" s="84"/>
      <c r="M23" s="84"/>
      <c r="N23" s="84"/>
      <c r="O23" s="84"/>
      <c r="P23" s="84"/>
      <c r="Q23" s="84"/>
      <c r="R23" s="84"/>
      <c r="S23" s="84"/>
      <c r="T23" s="84"/>
      <c r="U23" s="84"/>
      <c r="V23" s="84"/>
      <c r="W23" s="84"/>
      <c r="X23" s="84"/>
      <c r="Y23" s="84"/>
      <c r="Z23" s="84"/>
    </row>
    <row r="24" spans="1:26">
      <c r="A24" s="290" t="s">
        <v>175</v>
      </c>
      <c r="B24" s="290" t="s">
        <v>5529</v>
      </c>
      <c r="C24" s="290" t="s">
        <v>5530</v>
      </c>
      <c r="D24" s="291"/>
      <c r="E24" s="84"/>
      <c r="F24" s="84"/>
      <c r="G24" s="84"/>
      <c r="H24" s="84"/>
      <c r="I24" s="84"/>
      <c r="J24" s="84"/>
      <c r="K24" s="84"/>
      <c r="L24" s="84"/>
      <c r="M24" s="84"/>
      <c r="N24" s="84"/>
      <c r="O24" s="84"/>
      <c r="P24" s="84"/>
      <c r="Q24" s="84"/>
      <c r="R24" s="84"/>
      <c r="S24" s="84"/>
      <c r="T24" s="84"/>
      <c r="U24" s="84"/>
      <c r="V24" s="84"/>
      <c r="W24" s="84"/>
      <c r="X24" s="84"/>
      <c r="Y24" s="84"/>
      <c r="Z24" s="84"/>
    </row>
    <row r="25" spans="1:26" ht="28">
      <c r="A25" s="290" t="s">
        <v>178</v>
      </c>
      <c r="B25" s="290" t="s">
        <v>5531</v>
      </c>
      <c r="C25" s="290" t="s">
        <v>5532</v>
      </c>
      <c r="D25" s="291"/>
      <c r="E25" s="84"/>
      <c r="F25" s="84"/>
      <c r="G25" s="84"/>
      <c r="H25" s="84"/>
      <c r="I25" s="84"/>
      <c r="J25" s="84"/>
      <c r="K25" s="84"/>
      <c r="L25" s="84"/>
      <c r="M25" s="84"/>
      <c r="N25" s="84"/>
      <c r="O25" s="84"/>
      <c r="P25" s="84"/>
      <c r="Q25" s="84"/>
      <c r="R25" s="84"/>
      <c r="S25" s="84"/>
      <c r="T25" s="84"/>
      <c r="U25" s="84"/>
      <c r="V25" s="84"/>
      <c r="W25" s="84"/>
      <c r="X25" s="84"/>
      <c r="Y25" s="84"/>
      <c r="Z25" s="84"/>
    </row>
    <row r="26" spans="1:26" ht="56">
      <c r="A26" s="290" t="s">
        <v>154</v>
      </c>
      <c r="B26" s="290" t="s">
        <v>5533</v>
      </c>
      <c r="C26" s="290" t="s">
        <v>5534</v>
      </c>
      <c r="D26" s="291"/>
      <c r="E26" s="84"/>
      <c r="F26" s="84"/>
      <c r="G26" s="84"/>
      <c r="H26" s="84"/>
      <c r="I26" s="84"/>
      <c r="J26" s="84"/>
      <c r="K26" s="84"/>
      <c r="L26" s="84"/>
      <c r="M26" s="84"/>
      <c r="N26" s="84"/>
      <c r="O26" s="84"/>
      <c r="P26" s="84"/>
      <c r="Q26" s="84"/>
      <c r="R26" s="84"/>
      <c r="S26" s="84"/>
      <c r="T26" s="84"/>
      <c r="U26" s="84"/>
      <c r="V26" s="84"/>
      <c r="W26" s="84"/>
      <c r="X26" s="84"/>
      <c r="Y26" s="84"/>
      <c r="Z26" s="84"/>
    </row>
    <row r="27" spans="1:26">
      <c r="A27" s="290" t="s">
        <v>5491</v>
      </c>
      <c r="B27" s="290" t="s">
        <v>5535</v>
      </c>
      <c r="C27" s="290" t="s">
        <v>5536</v>
      </c>
      <c r="D27" s="291"/>
      <c r="E27" s="84"/>
      <c r="F27" s="84"/>
      <c r="G27" s="84"/>
      <c r="H27" s="84"/>
      <c r="I27" s="84"/>
      <c r="J27" s="84"/>
      <c r="K27" s="84"/>
      <c r="L27" s="84"/>
      <c r="M27" s="84"/>
      <c r="N27" s="84"/>
      <c r="O27" s="84"/>
      <c r="P27" s="84"/>
      <c r="Q27" s="84"/>
      <c r="R27" s="84"/>
      <c r="S27" s="84"/>
      <c r="T27" s="84"/>
      <c r="U27" s="84"/>
      <c r="V27" s="84"/>
      <c r="W27" s="84"/>
      <c r="X27" s="84"/>
      <c r="Y27" s="84"/>
      <c r="Z27" s="84"/>
    </row>
    <row r="28" spans="1:26" ht="56">
      <c r="A28" s="290" t="s">
        <v>175</v>
      </c>
      <c r="B28" s="290" t="s">
        <v>5537</v>
      </c>
      <c r="C28" s="290" t="s">
        <v>5538</v>
      </c>
      <c r="D28" s="291"/>
      <c r="E28" s="84"/>
      <c r="F28" s="84"/>
      <c r="G28" s="84"/>
      <c r="H28" s="84"/>
      <c r="I28" s="84"/>
      <c r="J28" s="84"/>
      <c r="K28" s="84"/>
      <c r="L28" s="84"/>
      <c r="M28" s="84"/>
      <c r="N28" s="84"/>
      <c r="O28" s="84"/>
      <c r="P28" s="84"/>
      <c r="Q28" s="84"/>
      <c r="R28" s="84"/>
      <c r="S28" s="84"/>
      <c r="T28" s="84"/>
      <c r="U28" s="84"/>
      <c r="V28" s="84"/>
      <c r="W28" s="84"/>
      <c r="X28" s="84"/>
      <c r="Y28" s="84"/>
      <c r="Z28" s="84"/>
    </row>
    <row r="29" spans="1:26" ht="84">
      <c r="A29" s="290" t="s">
        <v>281</v>
      </c>
      <c r="B29" s="290" t="s">
        <v>5539</v>
      </c>
      <c r="C29" s="290" t="s">
        <v>5540</v>
      </c>
      <c r="D29" s="291"/>
      <c r="E29" s="84"/>
      <c r="F29" s="84"/>
      <c r="G29" s="84"/>
      <c r="H29" s="84"/>
      <c r="I29" s="84"/>
      <c r="J29" s="84"/>
      <c r="K29" s="84"/>
      <c r="L29" s="84"/>
      <c r="M29" s="84"/>
      <c r="N29" s="84"/>
      <c r="O29" s="84"/>
      <c r="P29" s="84"/>
      <c r="Q29" s="84"/>
      <c r="R29" s="84"/>
      <c r="S29" s="84"/>
      <c r="T29" s="84"/>
      <c r="U29" s="84"/>
      <c r="V29" s="84"/>
      <c r="W29" s="84"/>
      <c r="X29" s="84"/>
      <c r="Y29" s="84"/>
      <c r="Z29" s="84"/>
    </row>
    <row r="30" spans="1:26" ht="70">
      <c r="A30" s="290" t="s">
        <v>146</v>
      </c>
      <c r="B30" s="290" t="s">
        <v>5541</v>
      </c>
      <c r="C30" s="290" t="s">
        <v>5542</v>
      </c>
      <c r="D30" s="291"/>
      <c r="E30" s="84"/>
      <c r="F30" s="84"/>
      <c r="G30" s="84"/>
      <c r="H30" s="84"/>
      <c r="I30" s="84"/>
      <c r="J30" s="84"/>
      <c r="K30" s="84"/>
      <c r="L30" s="84"/>
      <c r="M30" s="84"/>
      <c r="N30" s="84"/>
      <c r="O30" s="84"/>
      <c r="P30" s="84"/>
      <c r="Q30" s="84"/>
      <c r="R30" s="84"/>
      <c r="S30" s="84"/>
      <c r="T30" s="84"/>
      <c r="U30" s="84"/>
      <c r="V30" s="84"/>
      <c r="W30" s="84"/>
      <c r="X30" s="84"/>
      <c r="Y30" s="84"/>
      <c r="Z30" s="84"/>
    </row>
    <row r="31" spans="1:26" ht="56">
      <c r="A31" s="290" t="s">
        <v>175</v>
      </c>
      <c r="B31" s="290" t="s">
        <v>5543</v>
      </c>
      <c r="C31" s="290" t="s">
        <v>5544</v>
      </c>
      <c r="D31" s="291"/>
      <c r="E31" s="84"/>
      <c r="F31" s="84"/>
      <c r="G31" s="84"/>
      <c r="H31" s="84"/>
      <c r="I31" s="84"/>
      <c r="J31" s="84"/>
      <c r="K31" s="84"/>
      <c r="L31" s="84"/>
      <c r="M31" s="84"/>
      <c r="N31" s="84"/>
      <c r="O31" s="84"/>
      <c r="P31" s="84"/>
      <c r="Q31" s="84"/>
      <c r="R31" s="84"/>
      <c r="S31" s="84"/>
      <c r="T31" s="84"/>
      <c r="U31" s="84"/>
      <c r="V31" s="84"/>
      <c r="W31" s="84"/>
      <c r="X31" s="84"/>
      <c r="Y31" s="84"/>
      <c r="Z31" s="84"/>
    </row>
    <row r="32" spans="1:26" ht="56">
      <c r="A32" s="290" t="s">
        <v>281</v>
      </c>
      <c r="B32" s="290" t="s">
        <v>5545</v>
      </c>
      <c r="C32" s="290" t="s">
        <v>5546</v>
      </c>
      <c r="D32" s="291"/>
      <c r="E32" s="84"/>
      <c r="F32" s="84"/>
      <c r="G32" s="292"/>
      <c r="H32" s="84"/>
      <c r="I32" s="84"/>
      <c r="J32" s="84"/>
      <c r="K32" s="84"/>
      <c r="L32" s="84"/>
      <c r="M32" s="84"/>
      <c r="N32" s="84"/>
      <c r="O32" s="84"/>
      <c r="P32" s="84"/>
      <c r="Q32" s="84"/>
      <c r="R32" s="84"/>
      <c r="S32" s="84"/>
      <c r="T32" s="84"/>
      <c r="U32" s="84"/>
      <c r="V32" s="84"/>
      <c r="W32" s="84"/>
      <c r="X32" s="84"/>
      <c r="Y32" s="84"/>
      <c r="Z32" s="84"/>
    </row>
    <row r="33" spans="1:26">
      <c r="A33" s="291"/>
      <c r="B33" s="291"/>
      <c r="C33" s="291"/>
      <c r="D33" s="291"/>
      <c r="E33" s="84"/>
      <c r="F33" s="84"/>
      <c r="G33" s="84"/>
      <c r="H33" s="84"/>
      <c r="I33" s="84"/>
      <c r="J33" s="84"/>
      <c r="K33" s="84"/>
      <c r="L33" s="84"/>
      <c r="M33" s="84"/>
      <c r="N33" s="84"/>
      <c r="O33" s="84"/>
      <c r="P33" s="84"/>
      <c r="Q33" s="84"/>
      <c r="R33" s="84"/>
      <c r="S33" s="84"/>
      <c r="T33" s="84"/>
      <c r="U33" s="84"/>
      <c r="V33" s="84"/>
      <c r="W33" s="84"/>
      <c r="X33" s="84"/>
      <c r="Y33" s="84"/>
      <c r="Z33" s="84"/>
    </row>
    <row r="34" spans="1:26">
      <c r="A34" s="291"/>
      <c r="B34" s="291"/>
      <c r="C34" s="291"/>
      <c r="D34" s="291"/>
      <c r="E34" s="84"/>
      <c r="F34" s="84"/>
      <c r="G34" s="84"/>
      <c r="H34" s="84"/>
      <c r="I34" s="84"/>
      <c r="J34" s="84"/>
      <c r="K34" s="84"/>
      <c r="L34" s="84"/>
      <c r="M34" s="84"/>
      <c r="N34" s="84"/>
      <c r="O34" s="84"/>
      <c r="P34" s="84"/>
      <c r="Q34" s="84"/>
      <c r="R34" s="84"/>
      <c r="S34" s="84"/>
      <c r="T34" s="84"/>
      <c r="U34" s="84"/>
      <c r="V34" s="84"/>
      <c r="W34" s="84"/>
      <c r="X34" s="84"/>
      <c r="Y34" s="84"/>
      <c r="Z34" s="84"/>
    </row>
    <row r="35" spans="1:26">
      <c r="A35" s="291"/>
      <c r="B35" s="291"/>
      <c r="C35" s="291"/>
      <c r="D35" s="291"/>
      <c r="E35" s="84"/>
      <c r="F35" s="84"/>
      <c r="G35" s="84"/>
      <c r="H35" s="84"/>
      <c r="I35" s="84"/>
      <c r="J35" s="84"/>
      <c r="K35" s="84"/>
      <c r="L35" s="84"/>
      <c r="M35" s="84"/>
      <c r="N35" s="84"/>
      <c r="O35" s="84"/>
      <c r="P35" s="84"/>
      <c r="Q35" s="84"/>
      <c r="R35" s="84"/>
      <c r="S35" s="84"/>
      <c r="T35" s="84"/>
      <c r="U35" s="84"/>
      <c r="V35" s="84"/>
      <c r="W35" s="84"/>
      <c r="X35" s="84"/>
      <c r="Y35" s="84"/>
      <c r="Z35" s="84"/>
    </row>
    <row r="36" spans="1:26">
      <c r="A36" s="294"/>
      <c r="B36" s="294"/>
      <c r="C36" s="294"/>
      <c r="D36" s="294"/>
      <c r="E36" s="84"/>
      <c r="F36" s="84"/>
      <c r="G36" s="84"/>
      <c r="H36" s="84"/>
      <c r="I36" s="84"/>
      <c r="J36" s="84"/>
      <c r="K36" s="84"/>
      <c r="L36" s="84"/>
      <c r="M36" s="84"/>
      <c r="N36" s="84"/>
      <c r="O36" s="84"/>
      <c r="P36" s="84"/>
      <c r="Q36" s="84"/>
      <c r="R36" s="84"/>
      <c r="S36" s="84"/>
      <c r="T36" s="84"/>
      <c r="U36" s="84"/>
      <c r="V36" s="84"/>
      <c r="W36" s="84"/>
      <c r="X36" s="84"/>
      <c r="Y36" s="84"/>
      <c r="Z36" s="84"/>
    </row>
    <row r="37" spans="1:26">
      <c r="A37" s="294"/>
      <c r="B37" s="294"/>
      <c r="C37" s="294"/>
      <c r="D37" s="294"/>
      <c r="E37" s="84"/>
      <c r="F37" s="84"/>
      <c r="G37" s="84"/>
      <c r="H37" s="84"/>
      <c r="I37" s="84"/>
      <c r="J37" s="84"/>
      <c r="K37" s="84"/>
      <c r="L37" s="84"/>
      <c r="M37" s="84"/>
      <c r="N37" s="84"/>
      <c r="O37" s="84"/>
      <c r="P37" s="84"/>
      <c r="Q37" s="84"/>
      <c r="R37" s="84"/>
      <c r="S37" s="84"/>
      <c r="T37" s="84"/>
      <c r="U37" s="84"/>
      <c r="V37" s="84"/>
      <c r="W37" s="84"/>
      <c r="X37" s="84"/>
      <c r="Y37" s="84"/>
      <c r="Z37" s="84"/>
    </row>
    <row r="38" spans="1:26">
      <c r="A38" s="294"/>
      <c r="B38" s="294"/>
      <c r="C38" s="294"/>
      <c r="D38" s="294"/>
      <c r="E38" s="84"/>
      <c r="F38" s="84"/>
      <c r="G38" s="84"/>
      <c r="H38" s="84"/>
      <c r="I38" s="84"/>
      <c r="J38" s="84"/>
      <c r="K38" s="84"/>
      <c r="L38" s="84"/>
      <c r="M38" s="84"/>
      <c r="N38" s="84"/>
      <c r="O38" s="84"/>
      <c r="P38" s="84"/>
      <c r="Q38" s="84"/>
      <c r="R38" s="84"/>
      <c r="S38" s="84"/>
      <c r="T38" s="84"/>
      <c r="U38" s="84"/>
      <c r="V38" s="84"/>
      <c r="W38" s="84"/>
      <c r="X38" s="84"/>
      <c r="Y38" s="84"/>
      <c r="Z38" s="84"/>
    </row>
    <row r="39" spans="1:26">
      <c r="A39" s="294"/>
      <c r="B39" s="294"/>
      <c r="C39" s="294"/>
      <c r="D39" s="294"/>
      <c r="E39" s="84"/>
      <c r="F39" s="84"/>
      <c r="G39" s="84"/>
      <c r="H39" s="84"/>
      <c r="I39" s="84"/>
      <c r="J39" s="84"/>
      <c r="K39" s="84"/>
      <c r="L39" s="84"/>
      <c r="M39" s="84"/>
      <c r="N39" s="84"/>
      <c r="O39" s="84"/>
      <c r="P39" s="84"/>
      <c r="Q39" s="84"/>
      <c r="R39" s="84"/>
      <c r="S39" s="84"/>
      <c r="T39" s="84"/>
      <c r="U39" s="84"/>
      <c r="V39" s="84"/>
      <c r="W39" s="84"/>
      <c r="X39" s="84"/>
      <c r="Y39" s="84"/>
      <c r="Z39" s="84"/>
    </row>
    <row r="40" spans="1:26">
      <c r="A40" s="294"/>
      <c r="B40" s="294"/>
      <c r="C40" s="294"/>
      <c r="D40" s="294"/>
      <c r="E40" s="84"/>
      <c r="F40" s="84"/>
      <c r="G40" s="84"/>
      <c r="H40" s="84"/>
      <c r="I40" s="84"/>
      <c r="J40" s="84"/>
      <c r="K40" s="84"/>
      <c r="L40" s="84"/>
      <c r="M40" s="84"/>
      <c r="N40" s="84"/>
      <c r="O40" s="84"/>
      <c r="P40" s="84"/>
      <c r="Q40" s="84"/>
      <c r="R40" s="84"/>
      <c r="S40" s="84"/>
      <c r="T40" s="84"/>
      <c r="U40" s="84"/>
      <c r="V40" s="84"/>
      <c r="W40" s="84"/>
      <c r="X40" s="84"/>
      <c r="Y40" s="84"/>
      <c r="Z40" s="84"/>
    </row>
    <row r="41" spans="1:26">
      <c r="A41" s="294"/>
      <c r="B41" s="294"/>
      <c r="C41" s="294"/>
      <c r="D41" s="294"/>
      <c r="E41" s="84"/>
      <c r="F41" s="84"/>
      <c r="G41" s="84"/>
      <c r="H41" s="84"/>
      <c r="I41" s="84"/>
      <c r="J41" s="84"/>
      <c r="K41" s="84"/>
      <c r="L41" s="84"/>
      <c r="M41" s="84"/>
      <c r="N41" s="84"/>
      <c r="O41" s="84"/>
      <c r="P41" s="84"/>
      <c r="Q41" s="84"/>
      <c r="R41" s="84"/>
      <c r="S41" s="84"/>
      <c r="T41" s="84"/>
      <c r="U41" s="84"/>
      <c r="V41" s="84"/>
      <c r="W41" s="84"/>
      <c r="X41" s="84"/>
      <c r="Y41" s="84"/>
      <c r="Z41" s="84"/>
    </row>
    <row r="42" spans="1:26">
      <c r="A42" s="294"/>
      <c r="B42" s="294"/>
      <c r="C42" s="294"/>
      <c r="D42" s="294"/>
      <c r="E42" s="84"/>
      <c r="F42" s="84"/>
      <c r="G42" s="84"/>
      <c r="H42" s="84"/>
      <c r="I42" s="84"/>
      <c r="J42" s="84"/>
      <c r="K42" s="84"/>
      <c r="L42" s="84"/>
      <c r="M42" s="84"/>
      <c r="N42" s="84"/>
      <c r="O42" s="84"/>
      <c r="P42" s="84"/>
      <c r="Q42" s="84"/>
      <c r="R42" s="84"/>
      <c r="S42" s="84"/>
      <c r="T42" s="84"/>
      <c r="U42" s="84"/>
      <c r="V42" s="84"/>
      <c r="W42" s="84"/>
      <c r="X42" s="84"/>
      <c r="Y42" s="84"/>
      <c r="Z42" s="84"/>
    </row>
    <row r="43" spans="1:26">
      <c r="A43" s="294"/>
      <c r="B43" s="294"/>
      <c r="C43" s="294"/>
      <c r="D43" s="294"/>
      <c r="E43" s="84"/>
      <c r="F43" s="84"/>
      <c r="G43" s="84"/>
      <c r="H43" s="84"/>
      <c r="I43" s="84"/>
      <c r="J43" s="84"/>
      <c r="K43" s="84"/>
      <c r="L43" s="84"/>
      <c r="M43" s="84"/>
      <c r="N43" s="84"/>
      <c r="O43" s="84"/>
      <c r="P43" s="84"/>
      <c r="Q43" s="84"/>
      <c r="R43" s="84"/>
      <c r="S43" s="84"/>
      <c r="T43" s="84"/>
      <c r="U43" s="84"/>
      <c r="V43" s="84"/>
      <c r="W43" s="84"/>
      <c r="X43" s="84"/>
      <c r="Y43" s="84"/>
      <c r="Z43" s="84"/>
    </row>
    <row r="44" spans="1:26">
      <c r="A44" s="294"/>
      <c r="B44" s="294"/>
      <c r="C44" s="294"/>
      <c r="D44" s="294"/>
      <c r="E44" s="84"/>
      <c r="F44" s="84"/>
      <c r="G44" s="84"/>
      <c r="H44" s="84"/>
      <c r="I44" s="84"/>
      <c r="J44" s="84"/>
      <c r="K44" s="84"/>
      <c r="L44" s="84"/>
      <c r="M44" s="84"/>
      <c r="N44" s="84"/>
      <c r="O44" s="84"/>
      <c r="P44" s="84"/>
      <c r="Q44" s="84"/>
      <c r="R44" s="84"/>
      <c r="S44" s="84"/>
      <c r="T44" s="84"/>
      <c r="U44" s="84"/>
      <c r="V44" s="84"/>
      <c r="W44" s="84"/>
      <c r="X44" s="84"/>
      <c r="Y44" s="84"/>
      <c r="Z44" s="84"/>
    </row>
    <row r="45" spans="1:26">
      <c r="A45" s="294"/>
      <c r="B45" s="294"/>
      <c r="C45" s="294"/>
      <c r="D45" s="294"/>
      <c r="E45" s="84"/>
      <c r="F45" s="84"/>
      <c r="G45" s="84"/>
      <c r="H45" s="84"/>
      <c r="I45" s="84"/>
      <c r="J45" s="84"/>
      <c r="K45" s="84"/>
      <c r="L45" s="84"/>
      <c r="M45" s="84"/>
      <c r="N45" s="84"/>
      <c r="O45" s="84"/>
      <c r="P45" s="84"/>
      <c r="Q45" s="84"/>
      <c r="R45" s="84"/>
      <c r="S45" s="84"/>
      <c r="T45" s="84"/>
      <c r="U45" s="84"/>
      <c r="V45" s="84"/>
      <c r="W45" s="84"/>
      <c r="X45" s="84"/>
      <c r="Y45" s="84"/>
      <c r="Z45" s="84"/>
    </row>
    <row r="46" spans="1:26">
      <c r="A46" s="294"/>
      <c r="B46" s="294"/>
      <c r="C46" s="294"/>
      <c r="D46" s="294"/>
      <c r="E46" s="84"/>
      <c r="F46" s="84"/>
      <c r="G46" s="84"/>
      <c r="H46" s="84"/>
      <c r="I46" s="84"/>
      <c r="J46" s="84"/>
      <c r="K46" s="84"/>
      <c r="L46" s="84"/>
      <c r="M46" s="84"/>
      <c r="N46" s="84"/>
      <c r="O46" s="84"/>
      <c r="P46" s="84"/>
      <c r="Q46" s="84"/>
      <c r="R46" s="84"/>
      <c r="S46" s="84"/>
      <c r="T46" s="84"/>
      <c r="U46" s="84"/>
      <c r="V46" s="84"/>
      <c r="W46" s="84"/>
      <c r="X46" s="84"/>
      <c r="Y46" s="84"/>
      <c r="Z46" s="84"/>
    </row>
    <row r="47" spans="1:26">
      <c r="A47" s="294"/>
      <c r="B47" s="294"/>
      <c r="C47" s="294"/>
      <c r="D47" s="294"/>
      <c r="E47" s="84"/>
      <c r="F47" s="84"/>
      <c r="G47" s="84"/>
      <c r="H47" s="84"/>
      <c r="I47" s="84"/>
      <c r="J47" s="84"/>
      <c r="K47" s="84"/>
      <c r="L47" s="84"/>
      <c r="M47" s="84"/>
      <c r="N47" s="84"/>
      <c r="O47" s="84"/>
      <c r="P47" s="84"/>
      <c r="Q47" s="84"/>
      <c r="R47" s="84"/>
      <c r="S47" s="84"/>
      <c r="T47" s="84"/>
      <c r="U47" s="84"/>
      <c r="V47" s="84"/>
      <c r="W47" s="84"/>
      <c r="X47" s="84"/>
      <c r="Y47" s="84"/>
      <c r="Z47" s="84"/>
    </row>
    <row r="48" spans="1:26">
      <c r="A48" s="294"/>
      <c r="B48" s="294"/>
      <c r="C48" s="294"/>
      <c r="D48" s="294"/>
      <c r="E48" s="84"/>
      <c r="F48" s="84"/>
      <c r="G48" s="84"/>
      <c r="H48" s="84"/>
      <c r="I48" s="84"/>
      <c r="J48" s="84"/>
      <c r="K48" s="84"/>
      <c r="L48" s="84"/>
      <c r="M48" s="84"/>
      <c r="N48" s="84"/>
      <c r="O48" s="84"/>
      <c r="P48" s="84"/>
      <c r="Q48" s="84"/>
      <c r="R48" s="84"/>
      <c r="S48" s="84"/>
      <c r="T48" s="84"/>
      <c r="U48" s="84"/>
      <c r="V48" s="84"/>
      <c r="W48" s="84"/>
      <c r="X48" s="84"/>
      <c r="Y48" s="84"/>
      <c r="Z48" s="84"/>
    </row>
    <row r="49" spans="1:26">
      <c r="A49" s="294"/>
      <c r="B49" s="294"/>
      <c r="C49" s="294"/>
      <c r="D49" s="294"/>
      <c r="E49" s="84"/>
      <c r="F49" s="84"/>
      <c r="G49" s="84"/>
      <c r="H49" s="84"/>
      <c r="I49" s="84"/>
      <c r="J49" s="84"/>
      <c r="K49" s="84"/>
      <c r="L49" s="84"/>
      <c r="M49" s="84"/>
      <c r="N49" s="84"/>
      <c r="O49" s="84"/>
      <c r="P49" s="84"/>
      <c r="Q49" s="84"/>
      <c r="R49" s="84"/>
      <c r="S49" s="84"/>
      <c r="T49" s="84"/>
      <c r="U49" s="84"/>
      <c r="V49" s="84"/>
      <c r="W49" s="84"/>
      <c r="X49" s="84"/>
      <c r="Y49" s="84"/>
      <c r="Z49" s="84"/>
    </row>
    <row r="50" spans="1:26">
      <c r="A50" s="294"/>
      <c r="B50" s="294"/>
      <c r="C50" s="294"/>
      <c r="D50" s="294"/>
      <c r="E50" s="84"/>
      <c r="F50" s="84"/>
      <c r="G50" s="84"/>
      <c r="H50" s="84"/>
      <c r="I50" s="84"/>
      <c r="J50" s="84"/>
      <c r="K50" s="84"/>
      <c r="L50" s="84"/>
      <c r="M50" s="84"/>
      <c r="N50" s="84"/>
      <c r="O50" s="84"/>
      <c r="P50" s="84"/>
      <c r="Q50" s="84"/>
      <c r="R50" s="84"/>
      <c r="S50" s="84"/>
      <c r="T50" s="84"/>
      <c r="U50" s="84"/>
      <c r="V50" s="84"/>
      <c r="W50" s="84"/>
      <c r="X50" s="84"/>
      <c r="Y50" s="84"/>
      <c r="Z50" s="84"/>
    </row>
    <row r="51" spans="1:26">
      <c r="A51" s="294"/>
      <c r="B51" s="294"/>
      <c r="C51" s="294"/>
      <c r="D51" s="294"/>
      <c r="E51" s="84"/>
      <c r="F51" s="84"/>
      <c r="G51" s="84"/>
      <c r="H51" s="84"/>
      <c r="I51" s="84"/>
      <c r="J51" s="84"/>
      <c r="K51" s="84"/>
      <c r="L51" s="84"/>
      <c r="M51" s="84"/>
      <c r="N51" s="84"/>
      <c r="O51" s="84"/>
      <c r="P51" s="84"/>
      <c r="Q51" s="84"/>
      <c r="R51" s="84"/>
      <c r="S51" s="84"/>
      <c r="T51" s="84"/>
      <c r="U51" s="84"/>
      <c r="V51" s="84"/>
      <c r="W51" s="84"/>
      <c r="X51" s="84"/>
      <c r="Y51" s="84"/>
      <c r="Z51" s="84"/>
    </row>
    <row r="52" spans="1:26">
      <c r="A52" s="294"/>
      <c r="B52" s="294"/>
      <c r="C52" s="294"/>
      <c r="D52" s="294"/>
      <c r="E52" s="84"/>
      <c r="F52" s="84"/>
      <c r="G52" s="84"/>
      <c r="H52" s="84"/>
      <c r="I52" s="84"/>
      <c r="J52" s="84"/>
      <c r="K52" s="84"/>
      <c r="L52" s="84"/>
      <c r="M52" s="84"/>
      <c r="N52" s="84"/>
      <c r="O52" s="84"/>
      <c r="P52" s="84"/>
      <c r="Q52" s="84"/>
      <c r="R52" s="84"/>
      <c r="S52" s="84"/>
      <c r="T52" s="84"/>
      <c r="U52" s="84"/>
      <c r="V52" s="84"/>
      <c r="W52" s="84"/>
      <c r="X52" s="84"/>
      <c r="Y52" s="84"/>
      <c r="Z52" s="84"/>
    </row>
    <row r="53" spans="1:26">
      <c r="A53" s="294"/>
      <c r="B53" s="294"/>
      <c r="C53" s="294"/>
      <c r="D53" s="294"/>
      <c r="E53" s="84"/>
      <c r="F53" s="84"/>
      <c r="G53" s="84"/>
      <c r="H53" s="84"/>
      <c r="I53" s="84"/>
      <c r="J53" s="84"/>
      <c r="K53" s="84"/>
      <c r="L53" s="84"/>
      <c r="M53" s="84"/>
      <c r="N53" s="84"/>
      <c r="O53" s="84"/>
      <c r="P53" s="84"/>
      <c r="Q53" s="84"/>
      <c r="R53" s="84"/>
      <c r="S53" s="84"/>
      <c r="T53" s="84"/>
      <c r="U53" s="84"/>
      <c r="V53" s="84"/>
      <c r="W53" s="84"/>
      <c r="X53" s="84"/>
      <c r="Y53" s="84"/>
      <c r="Z53" s="84"/>
    </row>
    <row r="54" spans="1:26">
      <c r="A54" s="294"/>
      <c r="B54" s="294"/>
      <c r="C54" s="294"/>
      <c r="D54" s="294"/>
      <c r="E54" s="84"/>
      <c r="F54" s="84"/>
      <c r="G54" s="84"/>
      <c r="H54" s="84"/>
      <c r="I54" s="84"/>
      <c r="J54" s="84"/>
      <c r="K54" s="84"/>
      <c r="L54" s="84"/>
      <c r="M54" s="84"/>
      <c r="N54" s="84"/>
      <c r="O54" s="84"/>
      <c r="P54" s="84"/>
      <c r="Q54" s="84"/>
      <c r="R54" s="84"/>
      <c r="S54" s="84"/>
      <c r="T54" s="84"/>
      <c r="U54" s="84"/>
      <c r="V54" s="84"/>
      <c r="W54" s="84"/>
      <c r="X54" s="84"/>
      <c r="Y54" s="84"/>
      <c r="Z54" s="84"/>
    </row>
    <row r="55" spans="1:26">
      <c r="A55" s="294"/>
      <c r="B55" s="294"/>
      <c r="C55" s="294"/>
      <c r="D55" s="294"/>
      <c r="E55" s="84"/>
      <c r="F55" s="84"/>
      <c r="G55" s="84"/>
      <c r="H55" s="84"/>
      <c r="I55" s="84"/>
      <c r="J55" s="84"/>
      <c r="K55" s="84"/>
      <c r="L55" s="84"/>
      <c r="M55" s="84"/>
      <c r="N55" s="84"/>
      <c r="O55" s="84"/>
      <c r="P55" s="84"/>
      <c r="Q55" s="84"/>
      <c r="R55" s="84"/>
      <c r="S55" s="84"/>
      <c r="T55" s="84"/>
      <c r="U55" s="84"/>
      <c r="V55" s="84"/>
      <c r="W55" s="84"/>
      <c r="X55" s="84"/>
      <c r="Y55" s="84"/>
      <c r="Z55" s="84"/>
    </row>
    <row r="56" spans="1:26">
      <c r="A56" s="294"/>
      <c r="B56" s="294"/>
      <c r="C56" s="294"/>
      <c r="D56" s="294"/>
      <c r="E56" s="84"/>
      <c r="F56" s="84"/>
      <c r="G56" s="84"/>
      <c r="H56" s="84"/>
      <c r="I56" s="84"/>
      <c r="J56" s="84"/>
      <c r="K56" s="84"/>
      <c r="L56" s="84"/>
      <c r="M56" s="84"/>
      <c r="N56" s="84"/>
      <c r="O56" s="84"/>
      <c r="P56" s="84"/>
      <c r="Q56" s="84"/>
      <c r="R56" s="84"/>
      <c r="S56" s="84"/>
      <c r="T56" s="84"/>
      <c r="U56" s="84"/>
      <c r="V56" s="84"/>
      <c r="W56" s="84"/>
      <c r="X56" s="84"/>
      <c r="Y56" s="84"/>
      <c r="Z56" s="84"/>
    </row>
    <row r="57" spans="1:26">
      <c r="A57" s="294"/>
      <c r="B57" s="294"/>
      <c r="C57" s="294"/>
      <c r="D57" s="294"/>
      <c r="E57" s="84"/>
      <c r="F57" s="84"/>
      <c r="G57" s="84"/>
      <c r="H57" s="84"/>
      <c r="I57" s="84"/>
      <c r="J57" s="84"/>
      <c r="K57" s="84"/>
      <c r="L57" s="84"/>
      <c r="M57" s="84"/>
      <c r="N57" s="84"/>
      <c r="O57" s="84"/>
      <c r="P57" s="84"/>
      <c r="Q57" s="84"/>
      <c r="R57" s="84"/>
      <c r="S57" s="84"/>
      <c r="T57" s="84"/>
      <c r="U57" s="84"/>
      <c r="V57" s="84"/>
      <c r="W57" s="84"/>
      <c r="X57" s="84"/>
      <c r="Y57" s="84"/>
      <c r="Z57" s="84"/>
    </row>
    <row r="58" spans="1:26">
      <c r="A58" s="294"/>
      <c r="B58" s="294"/>
      <c r="C58" s="294"/>
      <c r="D58" s="294"/>
      <c r="E58" s="84"/>
      <c r="F58" s="84"/>
      <c r="G58" s="84"/>
      <c r="H58" s="84"/>
      <c r="I58" s="84"/>
      <c r="J58" s="84"/>
      <c r="K58" s="84"/>
      <c r="L58" s="84"/>
      <c r="M58" s="84"/>
      <c r="N58" s="84"/>
      <c r="O58" s="84"/>
      <c r="P58" s="84"/>
      <c r="Q58" s="84"/>
      <c r="R58" s="84"/>
      <c r="S58" s="84"/>
      <c r="T58" s="84"/>
      <c r="U58" s="84"/>
      <c r="V58" s="84"/>
      <c r="W58" s="84"/>
      <c r="X58" s="84"/>
      <c r="Y58" s="84"/>
      <c r="Z58" s="84"/>
    </row>
    <row r="59" spans="1:26">
      <c r="A59" s="294"/>
      <c r="B59" s="294"/>
      <c r="C59" s="294"/>
      <c r="D59" s="294"/>
      <c r="E59" s="84"/>
      <c r="F59" s="84"/>
      <c r="G59" s="84"/>
      <c r="H59" s="84"/>
      <c r="I59" s="84"/>
      <c r="J59" s="84"/>
      <c r="K59" s="84"/>
      <c r="L59" s="84"/>
      <c r="M59" s="84"/>
      <c r="N59" s="84"/>
      <c r="O59" s="84"/>
      <c r="P59" s="84"/>
      <c r="Q59" s="84"/>
      <c r="R59" s="84"/>
      <c r="S59" s="84"/>
      <c r="T59" s="84"/>
      <c r="U59" s="84"/>
      <c r="V59" s="84"/>
      <c r="W59" s="84"/>
      <c r="X59" s="84"/>
      <c r="Y59" s="84"/>
      <c r="Z59" s="84"/>
    </row>
    <row r="60" spans="1:26">
      <c r="A60" s="294"/>
      <c r="B60" s="294"/>
      <c r="C60" s="294"/>
      <c r="D60" s="294"/>
      <c r="E60" s="84"/>
      <c r="F60" s="84"/>
      <c r="G60" s="84"/>
      <c r="H60" s="84"/>
      <c r="I60" s="84"/>
      <c r="J60" s="84"/>
      <c r="K60" s="84"/>
      <c r="L60" s="84"/>
      <c r="M60" s="84"/>
      <c r="N60" s="84"/>
      <c r="O60" s="84"/>
      <c r="P60" s="84"/>
      <c r="Q60" s="84"/>
      <c r="R60" s="84"/>
      <c r="S60" s="84"/>
      <c r="T60" s="84"/>
      <c r="U60" s="84"/>
      <c r="V60" s="84"/>
      <c r="W60" s="84"/>
      <c r="X60" s="84"/>
      <c r="Y60" s="84"/>
      <c r="Z60" s="84"/>
    </row>
    <row r="61" spans="1:26">
      <c r="A61" s="294"/>
      <c r="B61" s="294"/>
      <c r="C61" s="294"/>
      <c r="D61" s="294"/>
      <c r="E61" s="84"/>
      <c r="F61" s="84"/>
      <c r="G61" s="84"/>
      <c r="H61" s="84"/>
      <c r="I61" s="84"/>
      <c r="J61" s="84"/>
      <c r="K61" s="84"/>
      <c r="L61" s="84"/>
      <c r="M61" s="84"/>
      <c r="N61" s="84"/>
      <c r="O61" s="84"/>
      <c r="P61" s="84"/>
      <c r="Q61" s="84"/>
      <c r="R61" s="84"/>
      <c r="S61" s="84"/>
      <c r="T61" s="84"/>
      <c r="U61" s="84"/>
      <c r="V61" s="84"/>
      <c r="W61" s="84"/>
      <c r="X61" s="84"/>
      <c r="Y61" s="84"/>
      <c r="Z61" s="84"/>
    </row>
    <row r="62" spans="1:26">
      <c r="A62" s="294"/>
      <c r="B62" s="294"/>
      <c r="C62" s="294"/>
      <c r="D62" s="294"/>
      <c r="E62" s="84"/>
      <c r="F62" s="84"/>
      <c r="G62" s="84"/>
      <c r="H62" s="84"/>
      <c r="I62" s="84"/>
      <c r="J62" s="84"/>
      <c r="K62" s="84"/>
      <c r="L62" s="84"/>
      <c r="M62" s="84"/>
      <c r="N62" s="84"/>
      <c r="O62" s="84"/>
      <c r="P62" s="84"/>
      <c r="Q62" s="84"/>
      <c r="R62" s="84"/>
      <c r="S62" s="84"/>
      <c r="T62" s="84"/>
      <c r="U62" s="84"/>
      <c r="V62" s="84"/>
      <c r="W62" s="84"/>
      <c r="X62" s="84"/>
      <c r="Y62" s="84"/>
      <c r="Z62" s="84"/>
    </row>
    <row r="63" spans="1:26">
      <c r="A63" s="294"/>
      <c r="B63" s="294"/>
      <c r="C63" s="294"/>
      <c r="D63" s="294"/>
      <c r="E63" s="84"/>
      <c r="F63" s="84"/>
      <c r="G63" s="84"/>
      <c r="H63" s="84"/>
      <c r="I63" s="84"/>
      <c r="J63" s="84"/>
      <c r="K63" s="84"/>
      <c r="L63" s="84"/>
      <c r="M63" s="84"/>
      <c r="N63" s="84"/>
      <c r="O63" s="84"/>
      <c r="P63" s="84"/>
      <c r="Q63" s="84"/>
      <c r="R63" s="84"/>
      <c r="S63" s="84"/>
      <c r="T63" s="84"/>
      <c r="U63" s="84"/>
      <c r="V63" s="84"/>
      <c r="W63" s="84"/>
      <c r="X63" s="84"/>
      <c r="Y63" s="84"/>
      <c r="Z63" s="84"/>
    </row>
    <row r="64" spans="1:26">
      <c r="A64" s="294"/>
      <c r="B64" s="294"/>
      <c r="C64" s="294"/>
      <c r="D64" s="294"/>
      <c r="E64" s="84"/>
      <c r="F64" s="84"/>
      <c r="G64" s="84"/>
      <c r="H64" s="84"/>
      <c r="I64" s="84"/>
      <c r="J64" s="84"/>
      <c r="K64" s="84"/>
      <c r="L64" s="84"/>
      <c r="M64" s="84"/>
      <c r="N64" s="84"/>
      <c r="O64" s="84"/>
      <c r="P64" s="84"/>
      <c r="Q64" s="84"/>
      <c r="R64" s="84"/>
      <c r="S64" s="84"/>
      <c r="T64" s="84"/>
      <c r="U64" s="84"/>
      <c r="V64" s="84"/>
      <c r="W64" s="84"/>
      <c r="X64" s="84"/>
      <c r="Y64" s="84"/>
      <c r="Z64" s="84"/>
    </row>
    <row r="65" spans="1:26">
      <c r="A65" s="294"/>
      <c r="B65" s="294"/>
      <c r="C65" s="294"/>
      <c r="D65" s="294"/>
      <c r="E65" s="84"/>
      <c r="F65" s="84"/>
      <c r="G65" s="84"/>
      <c r="H65" s="84"/>
      <c r="I65" s="84"/>
      <c r="J65" s="84"/>
      <c r="K65" s="84"/>
      <c r="L65" s="84"/>
      <c r="M65" s="84"/>
      <c r="N65" s="84"/>
      <c r="O65" s="84"/>
      <c r="P65" s="84"/>
      <c r="Q65" s="84"/>
      <c r="R65" s="84"/>
      <c r="S65" s="84"/>
      <c r="T65" s="84"/>
      <c r="U65" s="84"/>
      <c r="V65" s="84"/>
      <c r="W65" s="84"/>
      <c r="X65" s="84"/>
      <c r="Y65" s="84"/>
      <c r="Z65" s="84"/>
    </row>
    <row r="66" spans="1:26">
      <c r="A66" s="294"/>
      <c r="B66" s="294"/>
      <c r="C66" s="294"/>
      <c r="D66" s="294"/>
      <c r="E66" s="84"/>
      <c r="F66" s="84"/>
      <c r="G66" s="84"/>
      <c r="H66" s="84"/>
      <c r="I66" s="84"/>
      <c r="J66" s="84"/>
      <c r="K66" s="84"/>
      <c r="L66" s="84"/>
      <c r="M66" s="84"/>
      <c r="N66" s="84"/>
      <c r="O66" s="84"/>
      <c r="P66" s="84"/>
      <c r="Q66" s="84"/>
      <c r="R66" s="84"/>
      <c r="S66" s="84"/>
      <c r="T66" s="84"/>
      <c r="U66" s="84"/>
      <c r="V66" s="84"/>
      <c r="W66" s="84"/>
      <c r="X66" s="84"/>
      <c r="Y66" s="84"/>
      <c r="Z66" s="84"/>
    </row>
    <row r="67" spans="1:26">
      <c r="A67" s="294"/>
      <c r="B67" s="294"/>
      <c r="C67" s="294"/>
      <c r="D67" s="294"/>
      <c r="E67" s="84"/>
      <c r="F67" s="84"/>
      <c r="G67" s="84"/>
      <c r="H67" s="84"/>
      <c r="I67" s="84"/>
      <c r="J67" s="84"/>
      <c r="K67" s="84"/>
      <c r="L67" s="84"/>
      <c r="M67" s="84"/>
      <c r="N67" s="84"/>
      <c r="O67" s="84"/>
      <c r="P67" s="84"/>
      <c r="Q67" s="84"/>
      <c r="R67" s="84"/>
      <c r="S67" s="84"/>
      <c r="T67" s="84"/>
      <c r="U67" s="84"/>
      <c r="V67" s="84"/>
      <c r="W67" s="84"/>
      <c r="X67" s="84"/>
      <c r="Y67" s="84"/>
      <c r="Z67" s="84"/>
    </row>
    <row r="68" spans="1:26">
      <c r="A68" s="294"/>
      <c r="B68" s="294"/>
      <c r="C68" s="294"/>
      <c r="D68" s="294"/>
      <c r="E68" s="84"/>
      <c r="F68" s="84"/>
      <c r="G68" s="84"/>
      <c r="H68" s="84"/>
      <c r="I68" s="84"/>
      <c r="J68" s="84"/>
      <c r="K68" s="84"/>
      <c r="L68" s="84"/>
      <c r="M68" s="84"/>
      <c r="N68" s="84"/>
      <c r="O68" s="84"/>
      <c r="P68" s="84"/>
      <c r="Q68" s="84"/>
      <c r="R68" s="84"/>
      <c r="S68" s="84"/>
      <c r="T68" s="84"/>
      <c r="U68" s="84"/>
      <c r="V68" s="84"/>
      <c r="W68" s="84"/>
      <c r="X68" s="84"/>
      <c r="Y68" s="84"/>
      <c r="Z68" s="84"/>
    </row>
    <row r="69" spans="1:26">
      <c r="A69" s="294"/>
      <c r="B69" s="294"/>
      <c r="C69" s="294"/>
      <c r="D69" s="294"/>
      <c r="E69" s="84"/>
      <c r="F69" s="84"/>
      <c r="G69" s="84"/>
      <c r="H69" s="84"/>
      <c r="I69" s="84"/>
      <c r="J69" s="84"/>
      <c r="K69" s="84"/>
      <c r="L69" s="84"/>
      <c r="M69" s="84"/>
      <c r="N69" s="84"/>
      <c r="O69" s="84"/>
      <c r="P69" s="84"/>
      <c r="Q69" s="84"/>
      <c r="R69" s="84"/>
      <c r="S69" s="84"/>
      <c r="T69" s="84"/>
      <c r="U69" s="84"/>
      <c r="V69" s="84"/>
      <c r="W69" s="84"/>
      <c r="X69" s="84"/>
      <c r="Y69" s="84"/>
      <c r="Z69" s="84"/>
    </row>
    <row r="70" spans="1:26">
      <c r="A70" s="294"/>
      <c r="B70" s="294"/>
      <c r="C70" s="294"/>
      <c r="D70" s="294"/>
      <c r="E70" s="84"/>
      <c r="F70" s="84"/>
      <c r="G70" s="84"/>
      <c r="H70" s="84"/>
      <c r="I70" s="84"/>
      <c r="J70" s="84"/>
      <c r="K70" s="84"/>
      <c r="L70" s="84"/>
      <c r="M70" s="84"/>
      <c r="N70" s="84"/>
      <c r="O70" s="84"/>
      <c r="P70" s="84"/>
      <c r="Q70" s="84"/>
      <c r="R70" s="84"/>
      <c r="S70" s="84"/>
      <c r="T70" s="84"/>
      <c r="U70" s="84"/>
      <c r="V70" s="84"/>
      <c r="W70" s="84"/>
      <c r="X70" s="84"/>
      <c r="Y70" s="84"/>
      <c r="Z70" s="84"/>
    </row>
    <row r="71" spans="1:26">
      <c r="A71" s="294"/>
      <c r="B71" s="294"/>
      <c r="C71" s="294"/>
      <c r="D71" s="294"/>
      <c r="E71" s="84"/>
      <c r="F71" s="84"/>
      <c r="G71" s="84"/>
      <c r="H71" s="84"/>
      <c r="I71" s="84"/>
      <c r="J71" s="84"/>
      <c r="K71" s="84"/>
      <c r="L71" s="84"/>
      <c r="M71" s="84"/>
      <c r="N71" s="84"/>
      <c r="O71" s="84"/>
      <c r="P71" s="84"/>
      <c r="Q71" s="84"/>
      <c r="R71" s="84"/>
      <c r="S71" s="84"/>
      <c r="T71" s="84"/>
      <c r="U71" s="84"/>
      <c r="V71" s="84"/>
      <c r="W71" s="84"/>
      <c r="X71" s="84"/>
      <c r="Y71" s="84"/>
      <c r="Z71" s="84"/>
    </row>
    <row r="72" spans="1:26">
      <c r="A72" s="294"/>
      <c r="B72" s="294"/>
      <c r="C72" s="294"/>
      <c r="D72" s="294"/>
      <c r="E72" s="84"/>
      <c r="F72" s="84"/>
      <c r="G72" s="84"/>
      <c r="H72" s="84"/>
      <c r="I72" s="84"/>
      <c r="J72" s="84"/>
      <c r="K72" s="84"/>
      <c r="L72" s="84"/>
      <c r="M72" s="84"/>
      <c r="N72" s="84"/>
      <c r="O72" s="84"/>
      <c r="P72" s="84"/>
      <c r="Q72" s="84"/>
      <c r="R72" s="84"/>
      <c r="S72" s="84"/>
      <c r="T72" s="84"/>
      <c r="U72" s="84"/>
      <c r="V72" s="84"/>
      <c r="W72" s="84"/>
      <c r="X72" s="84"/>
      <c r="Y72" s="84"/>
      <c r="Z72" s="84"/>
    </row>
    <row r="73" spans="1:26">
      <c r="A73" s="294"/>
      <c r="B73" s="294"/>
      <c r="C73" s="294"/>
      <c r="D73" s="294"/>
      <c r="E73" s="84"/>
      <c r="F73" s="84"/>
      <c r="G73" s="84"/>
      <c r="H73" s="84"/>
      <c r="I73" s="84"/>
      <c r="J73" s="84"/>
      <c r="K73" s="84"/>
      <c r="L73" s="84"/>
      <c r="M73" s="84"/>
      <c r="N73" s="84"/>
      <c r="O73" s="84"/>
      <c r="P73" s="84"/>
      <c r="Q73" s="84"/>
      <c r="R73" s="84"/>
      <c r="S73" s="84"/>
      <c r="T73" s="84"/>
      <c r="U73" s="84"/>
      <c r="V73" s="84"/>
      <c r="W73" s="84"/>
      <c r="X73" s="84"/>
      <c r="Y73" s="84"/>
      <c r="Z73" s="84"/>
    </row>
    <row r="74" spans="1:26">
      <c r="A74" s="294"/>
      <c r="B74" s="294"/>
      <c r="C74" s="294"/>
      <c r="D74" s="294"/>
      <c r="E74" s="84"/>
      <c r="F74" s="84"/>
      <c r="G74" s="84"/>
      <c r="H74" s="84"/>
      <c r="I74" s="84"/>
      <c r="J74" s="84"/>
      <c r="K74" s="84"/>
      <c r="L74" s="84"/>
      <c r="M74" s="84"/>
      <c r="N74" s="84"/>
      <c r="O74" s="84"/>
      <c r="P74" s="84"/>
      <c r="Q74" s="84"/>
      <c r="R74" s="84"/>
      <c r="S74" s="84"/>
      <c r="T74" s="84"/>
      <c r="U74" s="84"/>
      <c r="V74" s="84"/>
      <c r="W74" s="84"/>
      <c r="X74" s="84"/>
      <c r="Y74" s="84"/>
      <c r="Z74" s="84"/>
    </row>
    <row r="75" spans="1:26">
      <c r="A75" s="294"/>
      <c r="B75" s="294"/>
      <c r="C75" s="294"/>
      <c r="D75" s="294"/>
      <c r="E75" s="84"/>
      <c r="F75" s="84"/>
      <c r="G75" s="84"/>
      <c r="H75" s="84"/>
      <c r="I75" s="84"/>
      <c r="J75" s="84"/>
      <c r="K75" s="84"/>
      <c r="L75" s="84"/>
      <c r="M75" s="84"/>
      <c r="N75" s="84"/>
      <c r="O75" s="84"/>
      <c r="P75" s="84"/>
      <c r="Q75" s="84"/>
      <c r="R75" s="84"/>
      <c r="S75" s="84"/>
      <c r="T75" s="84"/>
      <c r="U75" s="84"/>
      <c r="V75" s="84"/>
      <c r="W75" s="84"/>
      <c r="X75" s="84"/>
      <c r="Y75" s="84"/>
      <c r="Z75" s="84"/>
    </row>
    <row r="76" spans="1:26">
      <c r="A76" s="294"/>
      <c r="B76" s="294"/>
      <c r="C76" s="294"/>
      <c r="D76" s="294"/>
      <c r="E76" s="84"/>
      <c r="F76" s="84"/>
      <c r="G76" s="84"/>
      <c r="H76" s="84"/>
      <c r="I76" s="84"/>
      <c r="J76" s="84"/>
      <c r="K76" s="84"/>
      <c r="L76" s="84"/>
      <c r="M76" s="84"/>
      <c r="N76" s="84"/>
      <c r="O76" s="84"/>
      <c r="P76" s="84"/>
      <c r="Q76" s="84"/>
      <c r="R76" s="84"/>
      <c r="S76" s="84"/>
      <c r="T76" s="84"/>
      <c r="U76" s="84"/>
      <c r="V76" s="84"/>
      <c r="W76" s="84"/>
      <c r="X76" s="84"/>
      <c r="Y76" s="84"/>
      <c r="Z76" s="84"/>
    </row>
    <row r="77" spans="1:26">
      <c r="A77" s="294"/>
      <c r="B77" s="294"/>
      <c r="C77" s="294"/>
      <c r="D77" s="294"/>
      <c r="E77" s="84"/>
      <c r="F77" s="84"/>
      <c r="G77" s="84"/>
      <c r="H77" s="84"/>
      <c r="I77" s="84"/>
      <c r="J77" s="84"/>
      <c r="K77" s="84"/>
      <c r="L77" s="84"/>
      <c r="M77" s="84"/>
      <c r="N77" s="84"/>
      <c r="O77" s="84"/>
      <c r="P77" s="84"/>
      <c r="Q77" s="84"/>
      <c r="R77" s="84"/>
      <c r="S77" s="84"/>
      <c r="T77" s="84"/>
      <c r="U77" s="84"/>
      <c r="V77" s="84"/>
      <c r="W77" s="84"/>
      <c r="X77" s="84"/>
      <c r="Y77" s="84"/>
      <c r="Z77" s="84"/>
    </row>
    <row r="78" spans="1:26">
      <c r="A78" s="294"/>
      <c r="B78" s="294"/>
      <c r="C78" s="294"/>
      <c r="D78" s="294"/>
      <c r="E78" s="84"/>
      <c r="F78" s="84"/>
      <c r="G78" s="84"/>
      <c r="H78" s="84"/>
      <c r="I78" s="84"/>
      <c r="J78" s="84"/>
      <c r="K78" s="84"/>
      <c r="L78" s="84"/>
      <c r="M78" s="84"/>
      <c r="N78" s="84"/>
      <c r="O78" s="84"/>
      <c r="P78" s="84"/>
      <c r="Q78" s="84"/>
      <c r="R78" s="84"/>
      <c r="S78" s="84"/>
      <c r="T78" s="84"/>
      <c r="U78" s="84"/>
      <c r="V78" s="84"/>
      <c r="W78" s="84"/>
      <c r="X78" s="84"/>
      <c r="Y78" s="84"/>
      <c r="Z78" s="84"/>
    </row>
    <row r="79" spans="1:26">
      <c r="A79" s="294"/>
      <c r="B79" s="294"/>
      <c r="C79" s="294"/>
      <c r="D79" s="294"/>
      <c r="E79" s="84"/>
      <c r="F79" s="84"/>
      <c r="G79" s="84"/>
      <c r="H79" s="84"/>
      <c r="I79" s="84"/>
      <c r="J79" s="84"/>
      <c r="K79" s="84"/>
      <c r="L79" s="84"/>
      <c r="M79" s="84"/>
      <c r="N79" s="84"/>
      <c r="O79" s="84"/>
      <c r="P79" s="84"/>
      <c r="Q79" s="84"/>
      <c r="R79" s="84"/>
      <c r="S79" s="84"/>
      <c r="T79" s="84"/>
      <c r="U79" s="84"/>
      <c r="V79" s="84"/>
      <c r="W79" s="84"/>
      <c r="X79" s="84"/>
      <c r="Y79" s="84"/>
      <c r="Z79" s="84"/>
    </row>
    <row r="80" spans="1:26">
      <c r="A80" s="294"/>
      <c r="B80" s="294"/>
      <c r="C80" s="294"/>
      <c r="D80" s="294"/>
      <c r="E80" s="84"/>
      <c r="F80" s="84"/>
      <c r="G80" s="84"/>
      <c r="H80" s="84"/>
      <c r="I80" s="84"/>
      <c r="J80" s="84"/>
      <c r="K80" s="84"/>
      <c r="L80" s="84"/>
      <c r="M80" s="84"/>
      <c r="N80" s="84"/>
      <c r="O80" s="84"/>
      <c r="P80" s="84"/>
      <c r="Q80" s="84"/>
      <c r="R80" s="84"/>
      <c r="S80" s="84"/>
      <c r="T80" s="84"/>
      <c r="U80" s="84"/>
      <c r="V80" s="84"/>
      <c r="W80" s="84"/>
      <c r="X80" s="84"/>
      <c r="Y80" s="84"/>
      <c r="Z80" s="84"/>
    </row>
    <row r="81" spans="1:26">
      <c r="A81" s="294"/>
      <c r="B81" s="294"/>
      <c r="C81" s="294"/>
      <c r="D81" s="294"/>
      <c r="E81" s="84"/>
      <c r="F81" s="84"/>
      <c r="G81" s="84"/>
      <c r="H81" s="84"/>
      <c r="I81" s="84"/>
      <c r="J81" s="84"/>
      <c r="K81" s="84"/>
      <c r="L81" s="84"/>
      <c r="M81" s="84"/>
      <c r="N81" s="84"/>
      <c r="O81" s="84"/>
      <c r="P81" s="84"/>
      <c r="Q81" s="84"/>
      <c r="R81" s="84"/>
      <c r="S81" s="84"/>
      <c r="T81" s="84"/>
      <c r="U81" s="84"/>
      <c r="V81" s="84"/>
      <c r="W81" s="84"/>
      <c r="X81" s="84"/>
      <c r="Y81" s="84"/>
      <c r="Z81" s="84"/>
    </row>
    <row r="82" spans="1:26">
      <c r="A82" s="294"/>
      <c r="B82" s="294"/>
      <c r="C82" s="294"/>
      <c r="D82" s="294"/>
      <c r="E82" s="84"/>
      <c r="F82" s="84"/>
      <c r="G82" s="84"/>
      <c r="H82" s="84"/>
      <c r="I82" s="84"/>
      <c r="J82" s="84"/>
      <c r="K82" s="84"/>
      <c r="L82" s="84"/>
      <c r="M82" s="84"/>
      <c r="N82" s="84"/>
      <c r="O82" s="84"/>
      <c r="P82" s="84"/>
      <c r="Q82" s="84"/>
      <c r="R82" s="84"/>
      <c r="S82" s="84"/>
      <c r="T82" s="84"/>
      <c r="U82" s="84"/>
      <c r="V82" s="84"/>
      <c r="W82" s="84"/>
      <c r="X82" s="84"/>
      <c r="Y82" s="84"/>
      <c r="Z82" s="84"/>
    </row>
    <row r="83" spans="1:26">
      <c r="A83" s="294"/>
      <c r="B83" s="294"/>
      <c r="C83" s="294"/>
      <c r="D83" s="294"/>
      <c r="E83" s="84"/>
      <c r="F83" s="84"/>
      <c r="G83" s="84"/>
      <c r="H83" s="84"/>
      <c r="I83" s="84"/>
      <c r="J83" s="84"/>
      <c r="K83" s="84"/>
      <c r="L83" s="84"/>
      <c r="M83" s="84"/>
      <c r="N83" s="84"/>
      <c r="O83" s="84"/>
      <c r="P83" s="84"/>
      <c r="Q83" s="84"/>
      <c r="R83" s="84"/>
      <c r="S83" s="84"/>
      <c r="T83" s="84"/>
      <c r="U83" s="84"/>
      <c r="V83" s="84"/>
      <c r="W83" s="84"/>
      <c r="X83" s="84"/>
      <c r="Y83" s="84"/>
      <c r="Z83" s="84"/>
    </row>
    <row r="84" spans="1:26">
      <c r="A84" s="294"/>
      <c r="B84" s="294"/>
      <c r="C84" s="294"/>
      <c r="D84" s="294"/>
      <c r="E84" s="84"/>
      <c r="F84" s="84"/>
      <c r="G84" s="84"/>
      <c r="H84" s="84"/>
      <c r="I84" s="84"/>
      <c r="J84" s="84"/>
      <c r="K84" s="84"/>
      <c r="L84" s="84"/>
      <c r="M84" s="84"/>
      <c r="N84" s="84"/>
      <c r="O84" s="84"/>
      <c r="P84" s="84"/>
      <c r="Q84" s="84"/>
      <c r="R84" s="84"/>
      <c r="S84" s="84"/>
      <c r="T84" s="84"/>
      <c r="U84" s="84"/>
      <c r="V84" s="84"/>
      <c r="W84" s="84"/>
      <c r="X84" s="84"/>
      <c r="Y84" s="84"/>
      <c r="Z84" s="84"/>
    </row>
    <row r="85" spans="1:26">
      <c r="A85" s="294"/>
      <c r="B85" s="294"/>
      <c r="C85" s="294"/>
      <c r="D85" s="294"/>
      <c r="E85" s="84"/>
      <c r="F85" s="84"/>
      <c r="G85" s="84"/>
      <c r="H85" s="84"/>
      <c r="I85" s="84"/>
      <c r="J85" s="84"/>
      <c r="K85" s="84"/>
      <c r="L85" s="84"/>
      <c r="M85" s="84"/>
      <c r="N85" s="84"/>
      <c r="O85" s="84"/>
      <c r="P85" s="84"/>
      <c r="Q85" s="84"/>
      <c r="R85" s="84"/>
      <c r="S85" s="84"/>
      <c r="T85" s="84"/>
      <c r="U85" s="84"/>
      <c r="V85" s="84"/>
      <c r="W85" s="84"/>
      <c r="X85" s="84"/>
      <c r="Y85" s="84"/>
      <c r="Z85" s="84"/>
    </row>
    <row r="86" spans="1:26">
      <c r="A86" s="294"/>
      <c r="B86" s="294"/>
      <c r="C86" s="294"/>
      <c r="D86" s="294"/>
      <c r="E86" s="84"/>
      <c r="F86" s="84"/>
      <c r="G86" s="84"/>
      <c r="H86" s="84"/>
      <c r="I86" s="84"/>
      <c r="J86" s="84"/>
      <c r="K86" s="84"/>
      <c r="L86" s="84"/>
      <c r="M86" s="84"/>
      <c r="N86" s="84"/>
      <c r="O86" s="84"/>
      <c r="P86" s="84"/>
      <c r="Q86" s="84"/>
      <c r="R86" s="84"/>
      <c r="S86" s="84"/>
      <c r="T86" s="84"/>
      <c r="U86" s="84"/>
      <c r="V86" s="84"/>
      <c r="W86" s="84"/>
      <c r="X86" s="84"/>
      <c r="Y86" s="84"/>
      <c r="Z86" s="84"/>
    </row>
    <row r="87" spans="1:26">
      <c r="A87" s="294"/>
      <c r="B87" s="294"/>
      <c r="C87" s="294"/>
      <c r="D87" s="294"/>
      <c r="E87" s="84"/>
      <c r="F87" s="84"/>
      <c r="G87" s="84"/>
      <c r="H87" s="84"/>
      <c r="I87" s="84"/>
      <c r="J87" s="84"/>
      <c r="K87" s="84"/>
      <c r="L87" s="84"/>
      <c r="M87" s="84"/>
      <c r="N87" s="84"/>
      <c r="O87" s="84"/>
      <c r="P87" s="84"/>
      <c r="Q87" s="84"/>
      <c r="R87" s="84"/>
      <c r="S87" s="84"/>
      <c r="T87" s="84"/>
      <c r="U87" s="84"/>
      <c r="V87" s="84"/>
      <c r="W87" s="84"/>
      <c r="X87" s="84"/>
      <c r="Y87" s="84"/>
      <c r="Z87" s="84"/>
    </row>
    <row r="88" spans="1:26">
      <c r="A88" s="294"/>
      <c r="B88" s="294"/>
      <c r="C88" s="294"/>
      <c r="D88" s="294"/>
      <c r="E88" s="84"/>
      <c r="F88" s="84"/>
      <c r="G88" s="84"/>
      <c r="H88" s="84"/>
      <c r="I88" s="84"/>
      <c r="J88" s="84"/>
      <c r="K88" s="84"/>
      <c r="L88" s="84"/>
      <c r="M88" s="84"/>
      <c r="N88" s="84"/>
      <c r="O88" s="84"/>
      <c r="P88" s="84"/>
      <c r="Q88" s="84"/>
      <c r="R88" s="84"/>
      <c r="S88" s="84"/>
      <c r="T88" s="84"/>
      <c r="U88" s="84"/>
      <c r="V88" s="84"/>
      <c r="W88" s="84"/>
      <c r="X88" s="84"/>
      <c r="Y88" s="84"/>
      <c r="Z88" s="84"/>
    </row>
    <row r="89" spans="1:26">
      <c r="A89" s="294"/>
      <c r="B89" s="294"/>
      <c r="C89" s="294"/>
      <c r="D89" s="294"/>
      <c r="E89" s="84"/>
      <c r="F89" s="84"/>
      <c r="G89" s="84"/>
      <c r="H89" s="84"/>
      <c r="I89" s="84"/>
      <c r="J89" s="84"/>
      <c r="K89" s="84"/>
      <c r="L89" s="84"/>
      <c r="M89" s="84"/>
      <c r="N89" s="84"/>
      <c r="O89" s="84"/>
      <c r="P89" s="84"/>
      <c r="Q89" s="84"/>
      <c r="R89" s="84"/>
      <c r="S89" s="84"/>
      <c r="T89" s="84"/>
      <c r="U89" s="84"/>
      <c r="V89" s="84"/>
      <c r="W89" s="84"/>
      <c r="X89" s="84"/>
      <c r="Y89" s="84"/>
      <c r="Z89" s="84"/>
    </row>
    <row r="90" spans="1:26">
      <c r="A90" s="294"/>
      <c r="B90" s="294"/>
      <c r="C90" s="294"/>
      <c r="D90" s="294"/>
      <c r="E90" s="84"/>
      <c r="F90" s="84"/>
      <c r="G90" s="84"/>
      <c r="H90" s="84"/>
      <c r="I90" s="84"/>
      <c r="J90" s="84"/>
      <c r="K90" s="84"/>
      <c r="L90" s="84"/>
      <c r="M90" s="84"/>
      <c r="N90" s="84"/>
      <c r="O90" s="84"/>
      <c r="P90" s="84"/>
      <c r="Q90" s="84"/>
      <c r="R90" s="84"/>
      <c r="S90" s="84"/>
      <c r="T90" s="84"/>
      <c r="U90" s="84"/>
      <c r="V90" s="84"/>
      <c r="W90" s="84"/>
      <c r="X90" s="84"/>
      <c r="Y90" s="84"/>
      <c r="Z90" s="84"/>
    </row>
    <row r="91" spans="1:26">
      <c r="A91" s="294"/>
      <c r="B91" s="294"/>
      <c r="C91" s="294"/>
      <c r="D91" s="294"/>
      <c r="E91" s="84"/>
      <c r="F91" s="84"/>
      <c r="G91" s="84"/>
      <c r="H91" s="84"/>
      <c r="I91" s="84"/>
      <c r="J91" s="84"/>
      <c r="K91" s="84"/>
      <c r="L91" s="84"/>
      <c r="M91" s="84"/>
      <c r="N91" s="84"/>
      <c r="O91" s="84"/>
      <c r="P91" s="84"/>
      <c r="Q91" s="84"/>
      <c r="R91" s="84"/>
      <c r="S91" s="84"/>
      <c r="T91" s="84"/>
      <c r="U91" s="84"/>
      <c r="V91" s="84"/>
      <c r="W91" s="84"/>
      <c r="X91" s="84"/>
      <c r="Y91" s="84"/>
      <c r="Z91" s="84"/>
    </row>
    <row r="92" spans="1:26">
      <c r="A92" s="294"/>
      <c r="B92" s="294"/>
      <c r="C92" s="294"/>
      <c r="D92" s="294"/>
      <c r="E92" s="84"/>
      <c r="F92" s="84"/>
      <c r="G92" s="84"/>
      <c r="H92" s="84"/>
      <c r="I92" s="84"/>
      <c r="J92" s="84"/>
      <c r="K92" s="84"/>
      <c r="L92" s="84"/>
      <c r="M92" s="84"/>
      <c r="N92" s="84"/>
      <c r="O92" s="84"/>
      <c r="P92" s="84"/>
      <c r="Q92" s="84"/>
      <c r="R92" s="84"/>
      <c r="S92" s="84"/>
      <c r="T92" s="84"/>
      <c r="U92" s="84"/>
      <c r="V92" s="84"/>
      <c r="W92" s="84"/>
      <c r="X92" s="84"/>
      <c r="Y92" s="84"/>
      <c r="Z92" s="84"/>
    </row>
    <row r="93" spans="1:26">
      <c r="A93" s="294"/>
      <c r="B93" s="294"/>
      <c r="C93" s="294"/>
      <c r="D93" s="294"/>
      <c r="E93" s="84"/>
      <c r="F93" s="84"/>
      <c r="G93" s="84"/>
      <c r="H93" s="84"/>
      <c r="I93" s="84"/>
      <c r="J93" s="84"/>
      <c r="K93" s="84"/>
      <c r="L93" s="84"/>
      <c r="M93" s="84"/>
      <c r="N93" s="84"/>
      <c r="O93" s="84"/>
      <c r="P93" s="84"/>
      <c r="Q93" s="84"/>
      <c r="R93" s="84"/>
      <c r="S93" s="84"/>
      <c r="T93" s="84"/>
      <c r="U93" s="84"/>
      <c r="V93" s="84"/>
      <c r="W93" s="84"/>
      <c r="X93" s="84"/>
      <c r="Y93" s="84"/>
      <c r="Z93" s="84"/>
    </row>
    <row r="94" spans="1:26">
      <c r="A94" s="294"/>
      <c r="B94" s="294"/>
      <c r="C94" s="294"/>
      <c r="D94" s="294"/>
      <c r="E94" s="84"/>
      <c r="F94" s="84"/>
      <c r="G94" s="84"/>
      <c r="H94" s="84"/>
      <c r="I94" s="84"/>
      <c r="J94" s="84"/>
      <c r="K94" s="84"/>
      <c r="L94" s="84"/>
      <c r="M94" s="84"/>
      <c r="N94" s="84"/>
      <c r="O94" s="84"/>
      <c r="P94" s="84"/>
      <c r="Q94" s="84"/>
      <c r="R94" s="84"/>
      <c r="S94" s="84"/>
      <c r="T94" s="84"/>
      <c r="U94" s="84"/>
      <c r="V94" s="84"/>
      <c r="W94" s="84"/>
      <c r="X94" s="84"/>
      <c r="Y94" s="84"/>
      <c r="Z94" s="84"/>
    </row>
    <row r="95" spans="1:26">
      <c r="A95" s="294"/>
      <c r="B95" s="294"/>
      <c r="C95" s="294"/>
      <c r="D95" s="294"/>
      <c r="E95" s="84"/>
      <c r="F95" s="84"/>
      <c r="G95" s="84"/>
      <c r="H95" s="84"/>
      <c r="I95" s="84"/>
      <c r="J95" s="84"/>
      <c r="K95" s="84"/>
      <c r="L95" s="84"/>
      <c r="M95" s="84"/>
      <c r="N95" s="84"/>
      <c r="O95" s="84"/>
      <c r="P95" s="84"/>
      <c r="Q95" s="84"/>
      <c r="R95" s="84"/>
      <c r="S95" s="84"/>
      <c r="T95" s="84"/>
      <c r="U95" s="84"/>
      <c r="V95" s="84"/>
      <c r="W95" s="84"/>
      <c r="X95" s="84"/>
      <c r="Y95" s="84"/>
      <c r="Z95" s="84"/>
    </row>
    <row r="96" spans="1:26">
      <c r="A96" s="294"/>
      <c r="B96" s="294"/>
      <c r="C96" s="294"/>
      <c r="D96" s="294"/>
      <c r="E96" s="84"/>
      <c r="F96" s="84"/>
      <c r="G96" s="84"/>
      <c r="H96" s="84"/>
      <c r="I96" s="84"/>
      <c r="J96" s="84"/>
      <c r="K96" s="84"/>
      <c r="L96" s="84"/>
      <c r="M96" s="84"/>
      <c r="N96" s="84"/>
      <c r="O96" s="84"/>
      <c r="P96" s="84"/>
      <c r="Q96" s="84"/>
      <c r="R96" s="84"/>
      <c r="S96" s="84"/>
      <c r="T96" s="84"/>
      <c r="U96" s="84"/>
      <c r="V96" s="84"/>
      <c r="W96" s="84"/>
      <c r="X96" s="84"/>
      <c r="Y96" s="84"/>
      <c r="Z96" s="84"/>
    </row>
    <row r="97" spans="1:26">
      <c r="A97" s="294"/>
      <c r="B97" s="294"/>
      <c r="C97" s="294"/>
      <c r="D97" s="294"/>
      <c r="E97" s="84"/>
      <c r="F97" s="84"/>
      <c r="G97" s="84"/>
      <c r="H97" s="84"/>
      <c r="I97" s="84"/>
      <c r="J97" s="84"/>
      <c r="K97" s="84"/>
      <c r="L97" s="84"/>
      <c r="M97" s="84"/>
      <c r="N97" s="84"/>
      <c r="O97" s="84"/>
      <c r="P97" s="84"/>
      <c r="Q97" s="84"/>
      <c r="R97" s="84"/>
      <c r="S97" s="84"/>
      <c r="T97" s="84"/>
      <c r="U97" s="84"/>
      <c r="V97" s="84"/>
      <c r="W97" s="84"/>
      <c r="X97" s="84"/>
      <c r="Y97" s="84"/>
      <c r="Z97" s="84"/>
    </row>
    <row r="98" spans="1:26">
      <c r="A98" s="294"/>
      <c r="B98" s="294"/>
      <c r="C98" s="294"/>
      <c r="D98" s="294"/>
      <c r="E98" s="84"/>
      <c r="F98" s="84"/>
      <c r="G98" s="84"/>
      <c r="H98" s="84"/>
      <c r="I98" s="84"/>
      <c r="J98" s="84"/>
      <c r="K98" s="84"/>
      <c r="L98" s="84"/>
      <c r="M98" s="84"/>
      <c r="N98" s="84"/>
      <c r="O98" s="84"/>
      <c r="P98" s="84"/>
      <c r="Q98" s="84"/>
      <c r="R98" s="84"/>
      <c r="S98" s="84"/>
      <c r="T98" s="84"/>
      <c r="U98" s="84"/>
      <c r="V98" s="84"/>
      <c r="W98" s="84"/>
      <c r="X98" s="84"/>
      <c r="Y98" s="84"/>
      <c r="Z98" s="84"/>
    </row>
    <row r="99" spans="1:26">
      <c r="A99" s="294"/>
      <c r="B99" s="294"/>
      <c r="C99" s="294"/>
      <c r="D99" s="294"/>
      <c r="E99" s="84"/>
      <c r="F99" s="84"/>
      <c r="G99" s="84"/>
      <c r="H99" s="84"/>
      <c r="I99" s="84"/>
      <c r="J99" s="84"/>
      <c r="K99" s="84"/>
      <c r="L99" s="84"/>
      <c r="M99" s="84"/>
      <c r="N99" s="84"/>
      <c r="O99" s="84"/>
      <c r="P99" s="84"/>
      <c r="Q99" s="84"/>
      <c r="R99" s="84"/>
      <c r="S99" s="84"/>
      <c r="T99" s="84"/>
      <c r="U99" s="84"/>
      <c r="V99" s="84"/>
      <c r="W99" s="84"/>
      <c r="X99" s="84"/>
      <c r="Y99" s="84"/>
      <c r="Z99" s="84"/>
    </row>
    <row r="100" spans="1:26">
      <c r="A100" s="294"/>
      <c r="B100" s="294"/>
      <c r="C100" s="294"/>
      <c r="D100" s="294"/>
      <c r="E100" s="84"/>
      <c r="F100" s="84"/>
      <c r="G100" s="84"/>
      <c r="H100" s="84"/>
      <c r="I100" s="84"/>
      <c r="J100" s="84"/>
      <c r="K100" s="84"/>
      <c r="L100" s="84"/>
      <c r="M100" s="84"/>
      <c r="N100" s="84"/>
      <c r="O100" s="84"/>
      <c r="P100" s="84"/>
      <c r="Q100" s="84"/>
      <c r="R100" s="84"/>
      <c r="S100" s="84"/>
      <c r="T100" s="84"/>
      <c r="U100" s="84"/>
      <c r="V100" s="84"/>
      <c r="W100" s="84"/>
      <c r="X100" s="84"/>
      <c r="Y100" s="84"/>
      <c r="Z100" s="84"/>
    </row>
    <row r="101" spans="1:26">
      <c r="A101" s="294"/>
      <c r="B101" s="294"/>
      <c r="C101" s="294"/>
      <c r="D101" s="294"/>
      <c r="E101" s="84"/>
      <c r="F101" s="84"/>
      <c r="G101" s="84"/>
      <c r="H101" s="84"/>
      <c r="I101" s="84"/>
      <c r="J101" s="84"/>
      <c r="K101" s="84"/>
      <c r="L101" s="84"/>
      <c r="M101" s="84"/>
      <c r="N101" s="84"/>
      <c r="O101" s="84"/>
      <c r="P101" s="84"/>
      <c r="Q101" s="84"/>
      <c r="R101" s="84"/>
      <c r="S101" s="84"/>
      <c r="T101" s="84"/>
      <c r="U101" s="84"/>
      <c r="V101" s="84"/>
      <c r="W101" s="84"/>
      <c r="X101" s="84"/>
      <c r="Y101" s="84"/>
      <c r="Z101" s="84"/>
    </row>
    <row r="102" spans="1:26">
      <c r="A102" s="294"/>
      <c r="B102" s="294"/>
      <c r="C102" s="294"/>
      <c r="D102" s="294"/>
      <c r="E102" s="84"/>
      <c r="F102" s="84"/>
      <c r="G102" s="84"/>
      <c r="H102" s="84"/>
      <c r="I102" s="84"/>
      <c r="J102" s="84"/>
      <c r="K102" s="84"/>
      <c r="L102" s="84"/>
      <c r="M102" s="84"/>
      <c r="N102" s="84"/>
      <c r="O102" s="84"/>
      <c r="P102" s="84"/>
      <c r="Q102" s="84"/>
      <c r="R102" s="84"/>
      <c r="S102" s="84"/>
      <c r="T102" s="84"/>
      <c r="U102" s="84"/>
      <c r="V102" s="84"/>
      <c r="W102" s="84"/>
      <c r="X102" s="84"/>
      <c r="Y102" s="84"/>
      <c r="Z102" s="84"/>
    </row>
    <row r="103" spans="1:26">
      <c r="A103" s="294"/>
      <c r="B103" s="294"/>
      <c r="C103" s="294"/>
      <c r="D103" s="294"/>
      <c r="E103" s="84"/>
      <c r="F103" s="84"/>
      <c r="G103" s="84"/>
      <c r="H103" s="84"/>
      <c r="I103" s="84"/>
      <c r="J103" s="84"/>
      <c r="K103" s="84"/>
      <c r="L103" s="84"/>
      <c r="M103" s="84"/>
      <c r="N103" s="84"/>
      <c r="O103" s="84"/>
      <c r="P103" s="84"/>
      <c r="Q103" s="84"/>
      <c r="R103" s="84"/>
      <c r="S103" s="84"/>
      <c r="T103" s="84"/>
      <c r="U103" s="84"/>
      <c r="V103" s="84"/>
      <c r="W103" s="84"/>
      <c r="X103" s="84"/>
      <c r="Y103" s="84"/>
      <c r="Z103" s="84"/>
    </row>
    <row r="104" spans="1:26">
      <c r="A104" s="294"/>
      <c r="B104" s="294"/>
      <c r="C104" s="294"/>
      <c r="D104" s="294"/>
      <c r="E104" s="84"/>
      <c r="F104" s="84"/>
      <c r="G104" s="84"/>
      <c r="H104" s="84"/>
      <c r="I104" s="84"/>
      <c r="J104" s="84"/>
      <c r="K104" s="84"/>
      <c r="L104" s="84"/>
      <c r="M104" s="84"/>
      <c r="N104" s="84"/>
      <c r="O104" s="84"/>
      <c r="P104" s="84"/>
      <c r="Q104" s="84"/>
      <c r="R104" s="84"/>
      <c r="S104" s="84"/>
      <c r="T104" s="84"/>
      <c r="U104" s="84"/>
      <c r="V104" s="84"/>
      <c r="W104" s="84"/>
      <c r="X104" s="84"/>
      <c r="Y104" s="84"/>
      <c r="Z104" s="84"/>
    </row>
    <row r="105" spans="1:26">
      <c r="A105" s="294"/>
      <c r="B105" s="294"/>
      <c r="C105" s="294"/>
      <c r="D105" s="294"/>
      <c r="E105" s="84"/>
      <c r="F105" s="84"/>
      <c r="G105" s="84"/>
      <c r="H105" s="84"/>
      <c r="I105" s="84"/>
      <c r="J105" s="84"/>
      <c r="K105" s="84"/>
      <c r="L105" s="84"/>
      <c r="M105" s="84"/>
      <c r="N105" s="84"/>
      <c r="O105" s="84"/>
      <c r="P105" s="84"/>
      <c r="Q105" s="84"/>
      <c r="R105" s="84"/>
      <c r="S105" s="84"/>
      <c r="T105" s="84"/>
      <c r="U105" s="84"/>
      <c r="V105" s="84"/>
      <c r="W105" s="84"/>
      <c r="X105" s="84"/>
      <c r="Y105" s="84"/>
      <c r="Z105" s="84"/>
    </row>
    <row r="106" spans="1:26">
      <c r="A106" s="294"/>
      <c r="B106" s="294"/>
      <c r="C106" s="294"/>
      <c r="D106" s="294"/>
      <c r="E106" s="84"/>
      <c r="F106" s="84"/>
      <c r="G106" s="84"/>
      <c r="H106" s="84"/>
      <c r="I106" s="84"/>
      <c r="J106" s="84"/>
      <c r="K106" s="84"/>
      <c r="L106" s="84"/>
      <c r="M106" s="84"/>
      <c r="N106" s="84"/>
      <c r="O106" s="84"/>
      <c r="P106" s="84"/>
      <c r="Q106" s="84"/>
      <c r="R106" s="84"/>
      <c r="S106" s="84"/>
      <c r="T106" s="84"/>
      <c r="U106" s="84"/>
      <c r="V106" s="84"/>
      <c r="W106" s="84"/>
      <c r="X106" s="84"/>
      <c r="Y106" s="84"/>
      <c r="Z106" s="84"/>
    </row>
    <row r="107" spans="1:26">
      <c r="A107" s="294"/>
      <c r="B107" s="294"/>
      <c r="C107" s="294"/>
      <c r="D107" s="294"/>
      <c r="E107" s="84"/>
      <c r="F107" s="84"/>
      <c r="G107" s="84"/>
      <c r="H107" s="84"/>
      <c r="I107" s="84"/>
      <c r="J107" s="84"/>
      <c r="K107" s="84"/>
      <c r="L107" s="84"/>
      <c r="M107" s="84"/>
      <c r="N107" s="84"/>
      <c r="O107" s="84"/>
      <c r="P107" s="84"/>
      <c r="Q107" s="84"/>
      <c r="R107" s="84"/>
      <c r="S107" s="84"/>
      <c r="T107" s="84"/>
      <c r="U107" s="84"/>
      <c r="V107" s="84"/>
      <c r="W107" s="84"/>
      <c r="X107" s="84"/>
      <c r="Y107" s="84"/>
      <c r="Z107" s="84"/>
    </row>
    <row r="108" spans="1:26">
      <c r="A108" s="294"/>
      <c r="B108" s="294"/>
      <c r="C108" s="294"/>
      <c r="D108" s="294"/>
      <c r="E108" s="84"/>
      <c r="F108" s="84"/>
      <c r="G108" s="84"/>
      <c r="H108" s="84"/>
      <c r="I108" s="84"/>
      <c r="J108" s="84"/>
      <c r="K108" s="84"/>
      <c r="L108" s="84"/>
      <c r="M108" s="84"/>
      <c r="N108" s="84"/>
      <c r="O108" s="84"/>
      <c r="P108" s="84"/>
      <c r="Q108" s="84"/>
      <c r="R108" s="84"/>
      <c r="S108" s="84"/>
      <c r="T108" s="84"/>
      <c r="U108" s="84"/>
      <c r="V108" s="84"/>
      <c r="W108" s="84"/>
      <c r="X108" s="84"/>
      <c r="Y108" s="84"/>
      <c r="Z108" s="84"/>
    </row>
    <row r="109" spans="1:26">
      <c r="A109" s="294"/>
      <c r="B109" s="294"/>
      <c r="C109" s="294"/>
      <c r="D109" s="294"/>
      <c r="E109" s="84"/>
      <c r="F109" s="84"/>
      <c r="G109" s="84"/>
      <c r="H109" s="84"/>
      <c r="I109" s="84"/>
      <c r="J109" s="84"/>
      <c r="K109" s="84"/>
      <c r="L109" s="84"/>
      <c r="M109" s="84"/>
      <c r="N109" s="84"/>
      <c r="O109" s="84"/>
      <c r="P109" s="84"/>
      <c r="Q109" s="84"/>
      <c r="R109" s="84"/>
      <c r="S109" s="84"/>
      <c r="T109" s="84"/>
      <c r="U109" s="84"/>
      <c r="V109" s="84"/>
      <c r="W109" s="84"/>
      <c r="X109" s="84"/>
      <c r="Y109" s="84"/>
      <c r="Z109" s="84"/>
    </row>
    <row r="110" spans="1:26">
      <c r="A110" s="294"/>
      <c r="B110" s="294"/>
      <c r="C110" s="294"/>
      <c r="D110" s="294"/>
      <c r="E110" s="84"/>
      <c r="F110" s="84"/>
      <c r="G110" s="84"/>
      <c r="H110" s="84"/>
      <c r="I110" s="84"/>
      <c r="J110" s="84"/>
      <c r="K110" s="84"/>
      <c r="L110" s="84"/>
      <c r="M110" s="84"/>
      <c r="N110" s="84"/>
      <c r="O110" s="84"/>
      <c r="P110" s="84"/>
      <c r="Q110" s="84"/>
      <c r="R110" s="84"/>
      <c r="S110" s="84"/>
      <c r="T110" s="84"/>
      <c r="U110" s="84"/>
      <c r="V110" s="84"/>
      <c r="W110" s="84"/>
      <c r="X110" s="84"/>
      <c r="Y110" s="84"/>
      <c r="Z110" s="84"/>
    </row>
    <row r="111" spans="1:26">
      <c r="A111" s="294"/>
      <c r="B111" s="294"/>
      <c r="C111" s="294"/>
      <c r="D111" s="294"/>
      <c r="E111" s="84"/>
      <c r="F111" s="84"/>
      <c r="G111" s="84"/>
      <c r="H111" s="84"/>
      <c r="I111" s="84"/>
      <c r="J111" s="84"/>
      <c r="K111" s="84"/>
      <c r="L111" s="84"/>
      <c r="M111" s="84"/>
      <c r="N111" s="84"/>
      <c r="O111" s="84"/>
      <c r="P111" s="84"/>
      <c r="Q111" s="84"/>
      <c r="R111" s="84"/>
      <c r="S111" s="84"/>
      <c r="T111" s="84"/>
      <c r="U111" s="84"/>
      <c r="V111" s="84"/>
      <c r="W111" s="84"/>
      <c r="X111" s="84"/>
      <c r="Y111" s="84"/>
      <c r="Z111" s="84"/>
    </row>
    <row r="112" spans="1:26">
      <c r="A112" s="294"/>
      <c r="B112" s="294"/>
      <c r="C112" s="294"/>
      <c r="D112" s="294"/>
      <c r="E112" s="84"/>
      <c r="F112" s="84"/>
      <c r="G112" s="84"/>
      <c r="H112" s="84"/>
      <c r="I112" s="84"/>
      <c r="J112" s="84"/>
      <c r="K112" s="84"/>
      <c r="L112" s="84"/>
      <c r="M112" s="84"/>
      <c r="N112" s="84"/>
      <c r="O112" s="84"/>
      <c r="P112" s="84"/>
      <c r="Q112" s="84"/>
      <c r="R112" s="84"/>
      <c r="S112" s="84"/>
      <c r="T112" s="84"/>
      <c r="U112" s="84"/>
      <c r="V112" s="84"/>
      <c r="W112" s="84"/>
      <c r="X112" s="84"/>
      <c r="Y112" s="84"/>
      <c r="Z112" s="84"/>
    </row>
    <row r="113" spans="1:26">
      <c r="A113" s="294"/>
      <c r="B113" s="294"/>
      <c r="C113" s="294"/>
      <c r="D113" s="294"/>
      <c r="E113" s="84"/>
      <c r="F113" s="84"/>
      <c r="G113" s="84"/>
      <c r="H113" s="84"/>
      <c r="I113" s="84"/>
      <c r="J113" s="84"/>
      <c r="K113" s="84"/>
      <c r="L113" s="84"/>
      <c r="M113" s="84"/>
      <c r="N113" s="84"/>
      <c r="O113" s="84"/>
      <c r="P113" s="84"/>
      <c r="Q113" s="84"/>
      <c r="R113" s="84"/>
      <c r="S113" s="84"/>
      <c r="T113" s="84"/>
      <c r="U113" s="84"/>
      <c r="V113" s="84"/>
      <c r="W113" s="84"/>
      <c r="X113" s="84"/>
      <c r="Y113" s="84"/>
      <c r="Z113" s="84"/>
    </row>
    <row r="114" spans="1:26">
      <c r="A114" s="294"/>
      <c r="B114" s="294"/>
      <c r="C114" s="294"/>
      <c r="D114" s="294"/>
      <c r="E114" s="84"/>
      <c r="F114" s="84"/>
      <c r="G114" s="84"/>
      <c r="H114" s="84"/>
      <c r="I114" s="84"/>
      <c r="J114" s="84"/>
      <c r="K114" s="84"/>
      <c r="L114" s="84"/>
      <c r="M114" s="84"/>
      <c r="N114" s="84"/>
      <c r="O114" s="84"/>
      <c r="P114" s="84"/>
      <c r="Q114" s="84"/>
      <c r="R114" s="84"/>
      <c r="S114" s="84"/>
      <c r="T114" s="84"/>
      <c r="U114" s="84"/>
      <c r="V114" s="84"/>
      <c r="W114" s="84"/>
      <c r="X114" s="84"/>
      <c r="Y114" s="84"/>
      <c r="Z114" s="84"/>
    </row>
    <row r="115" spans="1:26">
      <c r="A115" s="294"/>
      <c r="B115" s="294"/>
      <c r="C115" s="294"/>
      <c r="D115" s="294"/>
      <c r="E115" s="84"/>
      <c r="F115" s="84"/>
      <c r="G115" s="84"/>
      <c r="H115" s="84"/>
      <c r="I115" s="84"/>
      <c r="J115" s="84"/>
      <c r="K115" s="84"/>
      <c r="L115" s="84"/>
      <c r="M115" s="84"/>
      <c r="N115" s="84"/>
      <c r="O115" s="84"/>
      <c r="P115" s="84"/>
      <c r="Q115" s="84"/>
      <c r="R115" s="84"/>
      <c r="S115" s="84"/>
      <c r="T115" s="84"/>
      <c r="U115" s="84"/>
      <c r="V115" s="84"/>
      <c r="W115" s="84"/>
      <c r="X115" s="84"/>
      <c r="Y115" s="84"/>
      <c r="Z115" s="84"/>
    </row>
    <row r="116" spans="1:26">
      <c r="A116" s="294"/>
      <c r="B116" s="294"/>
      <c r="C116" s="294"/>
      <c r="D116" s="294"/>
      <c r="E116" s="84"/>
      <c r="F116" s="84"/>
      <c r="G116" s="84"/>
      <c r="H116" s="84"/>
      <c r="I116" s="84"/>
      <c r="J116" s="84"/>
      <c r="K116" s="84"/>
      <c r="L116" s="84"/>
      <c r="M116" s="84"/>
      <c r="N116" s="84"/>
      <c r="O116" s="84"/>
      <c r="P116" s="84"/>
      <c r="Q116" s="84"/>
      <c r="R116" s="84"/>
      <c r="S116" s="84"/>
      <c r="T116" s="84"/>
      <c r="U116" s="84"/>
      <c r="V116" s="84"/>
      <c r="W116" s="84"/>
      <c r="X116" s="84"/>
      <c r="Y116" s="84"/>
      <c r="Z116" s="84"/>
    </row>
    <row r="117" spans="1:26">
      <c r="A117" s="294"/>
      <c r="B117" s="294"/>
      <c r="C117" s="294"/>
      <c r="D117" s="294"/>
      <c r="E117" s="84"/>
      <c r="F117" s="84"/>
      <c r="G117" s="84"/>
      <c r="H117" s="84"/>
      <c r="I117" s="84"/>
      <c r="J117" s="84"/>
      <c r="K117" s="84"/>
      <c r="L117" s="84"/>
      <c r="M117" s="84"/>
      <c r="N117" s="84"/>
      <c r="O117" s="84"/>
      <c r="P117" s="84"/>
      <c r="Q117" s="84"/>
      <c r="R117" s="84"/>
      <c r="S117" s="84"/>
      <c r="T117" s="84"/>
      <c r="U117" s="84"/>
      <c r="V117" s="84"/>
      <c r="W117" s="84"/>
      <c r="X117" s="84"/>
      <c r="Y117" s="84"/>
      <c r="Z117" s="84"/>
    </row>
    <row r="118" spans="1:26">
      <c r="A118" s="294"/>
      <c r="B118" s="294"/>
      <c r="C118" s="294"/>
      <c r="D118" s="294"/>
      <c r="E118" s="84"/>
      <c r="F118" s="84"/>
      <c r="G118" s="84"/>
      <c r="H118" s="84"/>
      <c r="I118" s="84"/>
      <c r="J118" s="84"/>
      <c r="K118" s="84"/>
      <c r="L118" s="84"/>
      <c r="M118" s="84"/>
      <c r="N118" s="84"/>
      <c r="O118" s="84"/>
      <c r="P118" s="84"/>
      <c r="Q118" s="84"/>
      <c r="R118" s="84"/>
      <c r="S118" s="84"/>
      <c r="T118" s="84"/>
      <c r="U118" s="84"/>
      <c r="V118" s="84"/>
      <c r="W118" s="84"/>
      <c r="X118" s="84"/>
      <c r="Y118" s="84"/>
      <c r="Z118" s="84"/>
    </row>
    <row r="119" spans="1:26">
      <c r="A119" s="294"/>
      <c r="B119" s="294"/>
      <c r="C119" s="294"/>
      <c r="D119" s="294"/>
      <c r="E119" s="84"/>
      <c r="F119" s="84"/>
      <c r="G119" s="84"/>
      <c r="H119" s="84"/>
      <c r="I119" s="84"/>
      <c r="J119" s="84"/>
      <c r="K119" s="84"/>
      <c r="L119" s="84"/>
      <c r="M119" s="84"/>
      <c r="N119" s="84"/>
      <c r="O119" s="84"/>
      <c r="P119" s="84"/>
      <c r="Q119" s="84"/>
      <c r="R119" s="84"/>
      <c r="S119" s="84"/>
      <c r="T119" s="84"/>
      <c r="U119" s="84"/>
      <c r="V119" s="84"/>
      <c r="W119" s="84"/>
      <c r="X119" s="84"/>
      <c r="Y119" s="84"/>
      <c r="Z119" s="84"/>
    </row>
    <row r="120" spans="1:26">
      <c r="A120" s="294"/>
      <c r="B120" s="294"/>
      <c r="C120" s="294"/>
      <c r="D120" s="294"/>
      <c r="E120" s="84"/>
      <c r="F120" s="84"/>
      <c r="G120" s="84"/>
      <c r="H120" s="84"/>
      <c r="I120" s="84"/>
      <c r="J120" s="84"/>
      <c r="K120" s="84"/>
      <c r="L120" s="84"/>
      <c r="M120" s="84"/>
      <c r="N120" s="84"/>
      <c r="O120" s="84"/>
      <c r="P120" s="84"/>
      <c r="Q120" s="84"/>
      <c r="R120" s="84"/>
      <c r="S120" s="84"/>
      <c r="T120" s="84"/>
      <c r="U120" s="84"/>
      <c r="V120" s="84"/>
      <c r="W120" s="84"/>
      <c r="X120" s="84"/>
      <c r="Y120" s="84"/>
      <c r="Z120" s="84"/>
    </row>
    <row r="121" spans="1:26">
      <c r="A121" s="294"/>
      <c r="B121" s="294"/>
      <c r="C121" s="294"/>
      <c r="D121" s="294"/>
      <c r="E121" s="84"/>
      <c r="F121" s="84"/>
      <c r="G121" s="84"/>
      <c r="H121" s="84"/>
      <c r="I121" s="84"/>
      <c r="J121" s="84"/>
      <c r="K121" s="84"/>
      <c r="L121" s="84"/>
      <c r="M121" s="84"/>
      <c r="N121" s="84"/>
      <c r="O121" s="84"/>
      <c r="P121" s="84"/>
      <c r="Q121" s="84"/>
      <c r="R121" s="84"/>
      <c r="S121" s="84"/>
      <c r="T121" s="84"/>
      <c r="U121" s="84"/>
      <c r="V121" s="84"/>
      <c r="W121" s="84"/>
      <c r="X121" s="84"/>
      <c r="Y121" s="84"/>
      <c r="Z121" s="84"/>
    </row>
    <row r="122" spans="1:26">
      <c r="A122" s="294"/>
      <c r="B122" s="294"/>
      <c r="C122" s="294"/>
      <c r="D122" s="294"/>
      <c r="E122" s="84"/>
      <c r="F122" s="84"/>
      <c r="G122" s="84"/>
      <c r="H122" s="84"/>
      <c r="I122" s="84"/>
      <c r="J122" s="84"/>
      <c r="K122" s="84"/>
      <c r="L122" s="84"/>
      <c r="M122" s="84"/>
      <c r="N122" s="84"/>
      <c r="O122" s="84"/>
      <c r="P122" s="84"/>
      <c r="Q122" s="84"/>
      <c r="R122" s="84"/>
      <c r="S122" s="84"/>
      <c r="T122" s="84"/>
      <c r="U122" s="84"/>
      <c r="V122" s="84"/>
      <c r="W122" s="84"/>
      <c r="X122" s="84"/>
      <c r="Y122" s="84"/>
      <c r="Z122" s="84"/>
    </row>
    <row r="123" spans="1:26">
      <c r="A123" s="294"/>
      <c r="B123" s="294"/>
      <c r="C123" s="294"/>
      <c r="D123" s="294"/>
      <c r="E123" s="84"/>
      <c r="F123" s="84"/>
      <c r="G123" s="84"/>
      <c r="H123" s="84"/>
      <c r="I123" s="84"/>
      <c r="J123" s="84"/>
      <c r="K123" s="84"/>
      <c r="L123" s="84"/>
      <c r="M123" s="84"/>
      <c r="N123" s="84"/>
      <c r="O123" s="84"/>
      <c r="P123" s="84"/>
      <c r="Q123" s="84"/>
      <c r="R123" s="84"/>
      <c r="S123" s="84"/>
      <c r="T123" s="84"/>
      <c r="U123" s="84"/>
      <c r="V123" s="84"/>
      <c r="W123" s="84"/>
      <c r="X123" s="84"/>
      <c r="Y123" s="84"/>
      <c r="Z123" s="84"/>
    </row>
    <row r="124" spans="1:26">
      <c r="A124" s="294"/>
      <c r="B124" s="294"/>
      <c r="C124" s="294"/>
      <c r="D124" s="294"/>
      <c r="E124" s="84"/>
      <c r="F124" s="84"/>
      <c r="G124" s="84"/>
      <c r="H124" s="84"/>
      <c r="I124" s="84"/>
      <c r="J124" s="84"/>
      <c r="K124" s="84"/>
      <c r="L124" s="84"/>
      <c r="M124" s="84"/>
      <c r="N124" s="84"/>
      <c r="O124" s="84"/>
      <c r="P124" s="84"/>
      <c r="Q124" s="84"/>
      <c r="R124" s="84"/>
      <c r="S124" s="84"/>
      <c r="T124" s="84"/>
      <c r="U124" s="84"/>
      <c r="V124" s="84"/>
      <c r="W124" s="84"/>
      <c r="X124" s="84"/>
      <c r="Y124" s="84"/>
      <c r="Z124" s="84"/>
    </row>
    <row r="125" spans="1:26">
      <c r="A125" s="294"/>
      <c r="B125" s="294"/>
      <c r="C125" s="294"/>
      <c r="D125" s="294"/>
      <c r="E125" s="84"/>
      <c r="F125" s="84"/>
      <c r="G125" s="84"/>
      <c r="H125" s="84"/>
      <c r="I125" s="84"/>
      <c r="J125" s="84"/>
      <c r="K125" s="84"/>
      <c r="L125" s="84"/>
      <c r="M125" s="84"/>
      <c r="N125" s="84"/>
      <c r="O125" s="84"/>
      <c r="P125" s="84"/>
      <c r="Q125" s="84"/>
      <c r="R125" s="84"/>
      <c r="S125" s="84"/>
      <c r="T125" s="84"/>
      <c r="U125" s="84"/>
      <c r="V125" s="84"/>
      <c r="W125" s="84"/>
      <c r="X125" s="84"/>
      <c r="Y125" s="84"/>
      <c r="Z125" s="84"/>
    </row>
    <row r="126" spans="1:26">
      <c r="A126" s="294"/>
      <c r="B126" s="294"/>
      <c r="C126" s="294"/>
      <c r="D126" s="294"/>
      <c r="E126" s="84"/>
      <c r="F126" s="84"/>
      <c r="G126" s="84"/>
      <c r="H126" s="84"/>
      <c r="I126" s="84"/>
      <c r="J126" s="84"/>
      <c r="K126" s="84"/>
      <c r="L126" s="84"/>
      <c r="M126" s="84"/>
      <c r="N126" s="84"/>
      <c r="O126" s="84"/>
      <c r="P126" s="84"/>
      <c r="Q126" s="84"/>
      <c r="R126" s="84"/>
      <c r="S126" s="84"/>
      <c r="T126" s="84"/>
      <c r="U126" s="84"/>
      <c r="V126" s="84"/>
      <c r="W126" s="84"/>
      <c r="X126" s="84"/>
      <c r="Y126" s="84"/>
      <c r="Z126" s="84"/>
    </row>
    <row r="127" spans="1:26">
      <c r="A127" s="294"/>
      <c r="B127" s="294"/>
      <c r="C127" s="294"/>
      <c r="D127" s="294"/>
      <c r="E127" s="84"/>
      <c r="F127" s="84"/>
      <c r="G127" s="84"/>
      <c r="H127" s="84"/>
      <c r="I127" s="84"/>
      <c r="J127" s="84"/>
      <c r="K127" s="84"/>
      <c r="L127" s="84"/>
      <c r="M127" s="84"/>
      <c r="N127" s="84"/>
      <c r="O127" s="84"/>
      <c r="P127" s="84"/>
      <c r="Q127" s="84"/>
      <c r="R127" s="84"/>
      <c r="S127" s="84"/>
      <c r="T127" s="84"/>
      <c r="U127" s="84"/>
      <c r="V127" s="84"/>
      <c r="W127" s="84"/>
      <c r="X127" s="84"/>
      <c r="Y127" s="84"/>
      <c r="Z127" s="84"/>
    </row>
    <row r="128" spans="1:26">
      <c r="A128" s="294"/>
      <c r="B128" s="294"/>
      <c r="C128" s="294"/>
      <c r="D128" s="294"/>
      <c r="E128" s="84"/>
      <c r="F128" s="84"/>
      <c r="G128" s="84"/>
      <c r="H128" s="84"/>
      <c r="I128" s="84"/>
      <c r="J128" s="84"/>
      <c r="K128" s="84"/>
      <c r="L128" s="84"/>
      <c r="M128" s="84"/>
      <c r="N128" s="84"/>
      <c r="O128" s="84"/>
      <c r="P128" s="84"/>
      <c r="Q128" s="84"/>
      <c r="R128" s="84"/>
      <c r="S128" s="84"/>
      <c r="T128" s="84"/>
      <c r="U128" s="84"/>
      <c r="V128" s="84"/>
      <c r="W128" s="84"/>
      <c r="X128" s="84"/>
      <c r="Y128" s="84"/>
      <c r="Z128" s="84"/>
    </row>
    <row r="129" spans="1:26">
      <c r="A129" s="294"/>
      <c r="B129" s="294"/>
      <c r="C129" s="294"/>
      <c r="D129" s="294"/>
      <c r="E129" s="84"/>
      <c r="F129" s="84"/>
      <c r="G129" s="84"/>
      <c r="H129" s="84"/>
      <c r="I129" s="84"/>
      <c r="J129" s="84"/>
      <c r="K129" s="84"/>
      <c r="L129" s="84"/>
      <c r="M129" s="84"/>
      <c r="N129" s="84"/>
      <c r="O129" s="84"/>
      <c r="P129" s="84"/>
      <c r="Q129" s="84"/>
      <c r="R129" s="84"/>
      <c r="S129" s="84"/>
      <c r="T129" s="84"/>
      <c r="U129" s="84"/>
      <c r="V129" s="84"/>
      <c r="W129" s="84"/>
      <c r="X129" s="84"/>
      <c r="Y129" s="84"/>
      <c r="Z129" s="84"/>
    </row>
    <row r="130" spans="1:26">
      <c r="A130" s="294"/>
      <c r="B130" s="294"/>
      <c r="C130" s="294"/>
      <c r="D130" s="294"/>
      <c r="E130" s="84"/>
      <c r="F130" s="84"/>
      <c r="G130" s="84"/>
      <c r="H130" s="84"/>
      <c r="I130" s="84"/>
      <c r="J130" s="84"/>
      <c r="K130" s="84"/>
      <c r="L130" s="84"/>
      <c r="M130" s="84"/>
      <c r="N130" s="84"/>
      <c r="O130" s="84"/>
      <c r="P130" s="84"/>
      <c r="Q130" s="84"/>
      <c r="R130" s="84"/>
      <c r="S130" s="84"/>
      <c r="T130" s="84"/>
      <c r="U130" s="84"/>
      <c r="V130" s="84"/>
      <c r="W130" s="84"/>
      <c r="X130" s="84"/>
      <c r="Y130" s="84"/>
      <c r="Z130" s="84"/>
    </row>
    <row r="131" spans="1:26">
      <c r="A131" s="294"/>
      <c r="B131" s="294"/>
      <c r="C131" s="294"/>
      <c r="D131" s="294"/>
      <c r="E131" s="84"/>
      <c r="F131" s="84"/>
      <c r="G131" s="84"/>
      <c r="H131" s="84"/>
      <c r="I131" s="84"/>
      <c r="J131" s="84"/>
      <c r="K131" s="84"/>
      <c r="L131" s="84"/>
      <c r="M131" s="84"/>
      <c r="N131" s="84"/>
      <c r="O131" s="84"/>
      <c r="P131" s="84"/>
      <c r="Q131" s="84"/>
      <c r="R131" s="84"/>
      <c r="S131" s="84"/>
      <c r="T131" s="84"/>
      <c r="U131" s="84"/>
      <c r="V131" s="84"/>
      <c r="W131" s="84"/>
      <c r="X131" s="84"/>
      <c r="Y131" s="84"/>
      <c r="Z131" s="84"/>
    </row>
    <row r="132" spans="1:26">
      <c r="A132" s="294"/>
      <c r="B132" s="294"/>
      <c r="C132" s="294"/>
      <c r="D132" s="294"/>
      <c r="E132" s="84"/>
      <c r="F132" s="84"/>
      <c r="G132" s="84"/>
      <c r="H132" s="84"/>
      <c r="I132" s="84"/>
      <c r="J132" s="84"/>
      <c r="K132" s="84"/>
      <c r="L132" s="84"/>
      <c r="M132" s="84"/>
      <c r="N132" s="84"/>
      <c r="O132" s="84"/>
      <c r="P132" s="84"/>
      <c r="Q132" s="84"/>
      <c r="R132" s="84"/>
      <c r="S132" s="84"/>
      <c r="T132" s="84"/>
      <c r="U132" s="84"/>
      <c r="V132" s="84"/>
      <c r="W132" s="84"/>
      <c r="X132" s="84"/>
      <c r="Y132" s="84"/>
      <c r="Z132" s="84"/>
    </row>
    <row r="133" spans="1:26">
      <c r="A133" s="294"/>
      <c r="B133" s="294"/>
      <c r="C133" s="294"/>
      <c r="D133" s="294"/>
      <c r="E133" s="84"/>
      <c r="F133" s="84"/>
      <c r="G133" s="84"/>
      <c r="H133" s="84"/>
      <c r="I133" s="84"/>
      <c r="J133" s="84"/>
      <c r="K133" s="84"/>
      <c r="L133" s="84"/>
      <c r="M133" s="84"/>
      <c r="N133" s="84"/>
      <c r="O133" s="84"/>
      <c r="P133" s="84"/>
      <c r="Q133" s="84"/>
      <c r="R133" s="84"/>
      <c r="S133" s="84"/>
      <c r="T133" s="84"/>
      <c r="U133" s="84"/>
      <c r="V133" s="84"/>
      <c r="W133" s="84"/>
      <c r="X133" s="84"/>
      <c r="Y133" s="84"/>
      <c r="Z133" s="84"/>
    </row>
    <row r="134" spans="1:26">
      <c r="A134" s="294"/>
      <c r="B134" s="294"/>
      <c r="C134" s="294"/>
      <c r="D134" s="294"/>
      <c r="E134" s="84"/>
      <c r="F134" s="84"/>
      <c r="G134" s="84"/>
      <c r="H134" s="84"/>
      <c r="I134" s="84"/>
      <c r="J134" s="84"/>
      <c r="K134" s="84"/>
      <c r="L134" s="84"/>
      <c r="M134" s="84"/>
      <c r="N134" s="84"/>
      <c r="O134" s="84"/>
      <c r="P134" s="84"/>
      <c r="Q134" s="84"/>
      <c r="R134" s="84"/>
      <c r="S134" s="84"/>
      <c r="T134" s="84"/>
      <c r="U134" s="84"/>
      <c r="V134" s="84"/>
      <c r="W134" s="84"/>
      <c r="X134" s="84"/>
      <c r="Y134" s="84"/>
      <c r="Z134" s="84"/>
    </row>
    <row r="135" spans="1:26">
      <c r="A135" s="294"/>
      <c r="B135" s="294"/>
      <c r="C135" s="294"/>
      <c r="D135" s="294"/>
      <c r="E135" s="84"/>
      <c r="F135" s="84"/>
      <c r="G135" s="84"/>
      <c r="H135" s="84"/>
      <c r="I135" s="84"/>
      <c r="J135" s="84"/>
      <c r="K135" s="84"/>
      <c r="L135" s="84"/>
      <c r="M135" s="84"/>
      <c r="N135" s="84"/>
      <c r="O135" s="84"/>
      <c r="P135" s="84"/>
      <c r="Q135" s="84"/>
      <c r="R135" s="84"/>
      <c r="S135" s="84"/>
      <c r="T135" s="84"/>
      <c r="U135" s="84"/>
      <c r="V135" s="84"/>
      <c r="W135" s="84"/>
      <c r="X135" s="84"/>
      <c r="Y135" s="84"/>
      <c r="Z135" s="84"/>
    </row>
    <row r="136" spans="1:26">
      <c r="A136" s="294"/>
      <c r="B136" s="294"/>
      <c r="C136" s="294"/>
      <c r="D136" s="294"/>
      <c r="E136" s="84"/>
      <c r="F136" s="84"/>
      <c r="G136" s="84"/>
      <c r="H136" s="84"/>
      <c r="I136" s="84"/>
      <c r="J136" s="84"/>
      <c r="K136" s="84"/>
      <c r="L136" s="84"/>
      <c r="M136" s="84"/>
      <c r="N136" s="84"/>
      <c r="O136" s="84"/>
      <c r="P136" s="84"/>
      <c r="Q136" s="84"/>
      <c r="R136" s="84"/>
      <c r="S136" s="84"/>
      <c r="T136" s="84"/>
      <c r="U136" s="84"/>
      <c r="V136" s="84"/>
      <c r="W136" s="84"/>
      <c r="X136" s="84"/>
      <c r="Y136" s="84"/>
      <c r="Z136" s="84"/>
    </row>
    <row r="137" spans="1:26">
      <c r="A137" s="294"/>
      <c r="B137" s="294"/>
      <c r="C137" s="294"/>
      <c r="D137" s="294"/>
      <c r="E137" s="84"/>
      <c r="F137" s="84"/>
      <c r="G137" s="84"/>
      <c r="H137" s="84"/>
      <c r="I137" s="84"/>
      <c r="J137" s="84"/>
      <c r="K137" s="84"/>
      <c r="L137" s="84"/>
      <c r="M137" s="84"/>
      <c r="N137" s="84"/>
      <c r="O137" s="84"/>
      <c r="P137" s="84"/>
      <c r="Q137" s="84"/>
      <c r="R137" s="84"/>
      <c r="S137" s="84"/>
      <c r="T137" s="84"/>
      <c r="U137" s="84"/>
      <c r="V137" s="84"/>
      <c r="W137" s="84"/>
      <c r="X137" s="84"/>
      <c r="Y137" s="84"/>
      <c r="Z137" s="84"/>
    </row>
    <row r="138" spans="1:26">
      <c r="A138" s="294"/>
      <c r="B138" s="294"/>
      <c r="C138" s="294"/>
      <c r="D138" s="294"/>
      <c r="E138" s="84"/>
      <c r="F138" s="84"/>
      <c r="G138" s="84"/>
      <c r="H138" s="84"/>
      <c r="I138" s="84"/>
      <c r="J138" s="84"/>
      <c r="K138" s="84"/>
      <c r="L138" s="84"/>
      <c r="M138" s="84"/>
      <c r="N138" s="84"/>
      <c r="O138" s="84"/>
      <c r="P138" s="84"/>
      <c r="Q138" s="84"/>
      <c r="R138" s="84"/>
      <c r="S138" s="84"/>
      <c r="T138" s="84"/>
      <c r="U138" s="84"/>
      <c r="V138" s="84"/>
      <c r="W138" s="84"/>
      <c r="X138" s="84"/>
      <c r="Y138" s="84"/>
      <c r="Z138" s="84"/>
    </row>
    <row r="139" spans="1:26">
      <c r="A139" s="294"/>
      <c r="B139" s="294"/>
      <c r="C139" s="294"/>
      <c r="D139" s="294"/>
      <c r="E139" s="84"/>
      <c r="F139" s="84"/>
      <c r="G139" s="84"/>
      <c r="H139" s="84"/>
      <c r="I139" s="84"/>
      <c r="J139" s="84"/>
      <c r="K139" s="84"/>
      <c r="L139" s="84"/>
      <c r="M139" s="84"/>
      <c r="N139" s="84"/>
      <c r="O139" s="84"/>
      <c r="P139" s="84"/>
      <c r="Q139" s="84"/>
      <c r="R139" s="84"/>
      <c r="S139" s="84"/>
      <c r="T139" s="84"/>
      <c r="U139" s="84"/>
      <c r="V139" s="84"/>
      <c r="W139" s="84"/>
      <c r="X139" s="84"/>
      <c r="Y139" s="84"/>
      <c r="Z139" s="84"/>
    </row>
    <row r="140" spans="1:26">
      <c r="A140" s="294"/>
      <c r="B140" s="294"/>
      <c r="C140" s="294"/>
      <c r="D140" s="294"/>
      <c r="E140" s="84"/>
      <c r="F140" s="84"/>
      <c r="G140" s="84"/>
      <c r="H140" s="84"/>
      <c r="I140" s="84"/>
      <c r="J140" s="84"/>
      <c r="K140" s="84"/>
      <c r="L140" s="84"/>
      <c r="M140" s="84"/>
      <c r="N140" s="84"/>
      <c r="O140" s="84"/>
      <c r="P140" s="84"/>
      <c r="Q140" s="84"/>
      <c r="R140" s="84"/>
      <c r="S140" s="84"/>
      <c r="T140" s="84"/>
      <c r="U140" s="84"/>
      <c r="V140" s="84"/>
      <c r="W140" s="84"/>
      <c r="X140" s="84"/>
      <c r="Y140" s="84"/>
      <c r="Z140" s="84"/>
    </row>
    <row r="141" spans="1:26">
      <c r="A141" s="294"/>
      <c r="B141" s="294"/>
      <c r="C141" s="294"/>
      <c r="D141" s="294"/>
      <c r="E141" s="84"/>
      <c r="F141" s="84"/>
      <c r="G141" s="84"/>
      <c r="H141" s="84"/>
      <c r="I141" s="84"/>
      <c r="J141" s="84"/>
      <c r="K141" s="84"/>
      <c r="L141" s="84"/>
      <c r="M141" s="84"/>
      <c r="N141" s="84"/>
      <c r="O141" s="84"/>
      <c r="P141" s="84"/>
      <c r="Q141" s="84"/>
      <c r="R141" s="84"/>
      <c r="S141" s="84"/>
      <c r="T141" s="84"/>
      <c r="U141" s="84"/>
      <c r="V141" s="84"/>
      <c r="W141" s="84"/>
      <c r="X141" s="84"/>
      <c r="Y141" s="84"/>
      <c r="Z141" s="84"/>
    </row>
    <row r="142" spans="1:26">
      <c r="A142" s="294"/>
      <c r="B142" s="294"/>
      <c r="C142" s="294"/>
      <c r="D142" s="294"/>
      <c r="E142" s="84"/>
      <c r="F142" s="84"/>
      <c r="G142" s="84"/>
      <c r="H142" s="84"/>
      <c r="I142" s="84"/>
      <c r="J142" s="84"/>
      <c r="K142" s="84"/>
      <c r="L142" s="84"/>
      <c r="M142" s="84"/>
      <c r="N142" s="84"/>
      <c r="O142" s="84"/>
      <c r="P142" s="84"/>
      <c r="Q142" s="84"/>
      <c r="R142" s="84"/>
      <c r="S142" s="84"/>
      <c r="T142" s="84"/>
      <c r="U142" s="84"/>
      <c r="V142" s="84"/>
      <c r="W142" s="84"/>
      <c r="X142" s="84"/>
      <c r="Y142" s="84"/>
      <c r="Z142" s="84"/>
    </row>
    <row r="143" spans="1:26">
      <c r="A143" s="294"/>
      <c r="B143" s="294"/>
      <c r="C143" s="294"/>
      <c r="D143" s="294"/>
      <c r="E143" s="84"/>
      <c r="F143" s="84"/>
      <c r="G143" s="84"/>
      <c r="H143" s="84"/>
      <c r="I143" s="84"/>
      <c r="J143" s="84"/>
      <c r="K143" s="84"/>
      <c r="L143" s="84"/>
      <c r="M143" s="84"/>
      <c r="N143" s="84"/>
      <c r="O143" s="84"/>
      <c r="P143" s="84"/>
      <c r="Q143" s="84"/>
      <c r="R143" s="84"/>
      <c r="S143" s="84"/>
      <c r="T143" s="84"/>
      <c r="U143" s="84"/>
      <c r="V143" s="84"/>
      <c r="W143" s="84"/>
      <c r="X143" s="84"/>
      <c r="Y143" s="84"/>
      <c r="Z143" s="84"/>
    </row>
    <row r="144" spans="1:26">
      <c r="A144" s="294"/>
      <c r="B144" s="294"/>
      <c r="C144" s="294"/>
      <c r="D144" s="294"/>
      <c r="E144" s="84"/>
      <c r="F144" s="84"/>
      <c r="G144" s="84"/>
      <c r="H144" s="84"/>
      <c r="I144" s="84"/>
      <c r="J144" s="84"/>
      <c r="K144" s="84"/>
      <c r="L144" s="84"/>
      <c r="M144" s="84"/>
      <c r="N144" s="84"/>
      <c r="O144" s="84"/>
      <c r="P144" s="84"/>
      <c r="Q144" s="84"/>
      <c r="R144" s="84"/>
      <c r="S144" s="84"/>
      <c r="T144" s="84"/>
      <c r="U144" s="84"/>
      <c r="V144" s="84"/>
      <c r="W144" s="84"/>
      <c r="X144" s="84"/>
      <c r="Y144" s="84"/>
      <c r="Z144" s="84"/>
    </row>
    <row r="145" spans="1:26">
      <c r="A145" s="294"/>
      <c r="B145" s="294"/>
      <c r="C145" s="294"/>
      <c r="D145" s="294"/>
      <c r="E145" s="84"/>
      <c r="F145" s="84"/>
      <c r="G145" s="84"/>
      <c r="H145" s="84"/>
      <c r="I145" s="84"/>
      <c r="J145" s="84"/>
      <c r="K145" s="84"/>
      <c r="L145" s="84"/>
      <c r="M145" s="84"/>
      <c r="N145" s="84"/>
      <c r="O145" s="84"/>
      <c r="P145" s="84"/>
      <c r="Q145" s="84"/>
      <c r="R145" s="84"/>
      <c r="S145" s="84"/>
      <c r="T145" s="84"/>
      <c r="U145" s="84"/>
      <c r="V145" s="84"/>
      <c r="W145" s="84"/>
      <c r="X145" s="84"/>
      <c r="Y145" s="84"/>
      <c r="Z145" s="84"/>
    </row>
    <row r="146" spans="1:26">
      <c r="A146" s="294"/>
      <c r="B146" s="294"/>
      <c r="C146" s="294"/>
      <c r="D146" s="294"/>
      <c r="E146" s="84"/>
      <c r="F146" s="84"/>
      <c r="G146" s="84"/>
      <c r="H146" s="84"/>
      <c r="I146" s="84"/>
      <c r="J146" s="84"/>
      <c r="K146" s="84"/>
      <c r="L146" s="84"/>
      <c r="M146" s="84"/>
      <c r="N146" s="84"/>
      <c r="O146" s="84"/>
      <c r="P146" s="84"/>
      <c r="Q146" s="84"/>
      <c r="R146" s="84"/>
      <c r="S146" s="84"/>
      <c r="T146" s="84"/>
      <c r="U146" s="84"/>
      <c r="V146" s="84"/>
      <c r="W146" s="84"/>
      <c r="X146" s="84"/>
      <c r="Y146" s="84"/>
      <c r="Z146" s="84"/>
    </row>
    <row r="147" spans="1:26">
      <c r="A147" s="294"/>
      <c r="B147" s="294"/>
      <c r="C147" s="294"/>
      <c r="D147" s="294"/>
      <c r="E147" s="84"/>
      <c r="F147" s="84"/>
      <c r="G147" s="84"/>
      <c r="H147" s="84"/>
      <c r="I147" s="84"/>
      <c r="J147" s="84"/>
      <c r="K147" s="84"/>
      <c r="L147" s="84"/>
      <c r="M147" s="84"/>
      <c r="N147" s="84"/>
      <c r="O147" s="84"/>
      <c r="P147" s="84"/>
      <c r="Q147" s="84"/>
      <c r="R147" s="84"/>
      <c r="S147" s="84"/>
      <c r="T147" s="84"/>
      <c r="U147" s="84"/>
      <c r="V147" s="84"/>
      <c r="W147" s="84"/>
      <c r="X147" s="84"/>
      <c r="Y147" s="84"/>
      <c r="Z147" s="84"/>
    </row>
    <row r="148" spans="1:26">
      <c r="A148" s="294"/>
      <c r="B148" s="294"/>
      <c r="C148" s="294"/>
      <c r="D148" s="294"/>
      <c r="E148" s="84"/>
      <c r="F148" s="84"/>
      <c r="G148" s="84"/>
      <c r="H148" s="84"/>
      <c r="I148" s="84"/>
      <c r="J148" s="84"/>
      <c r="K148" s="84"/>
      <c r="L148" s="84"/>
      <c r="M148" s="84"/>
      <c r="N148" s="84"/>
      <c r="O148" s="84"/>
      <c r="P148" s="84"/>
      <c r="Q148" s="84"/>
      <c r="R148" s="84"/>
      <c r="S148" s="84"/>
      <c r="T148" s="84"/>
      <c r="U148" s="84"/>
      <c r="V148" s="84"/>
      <c r="W148" s="84"/>
      <c r="X148" s="84"/>
      <c r="Y148" s="84"/>
      <c r="Z148" s="84"/>
    </row>
    <row r="149" spans="1:26">
      <c r="A149" s="294"/>
      <c r="B149" s="294"/>
      <c r="C149" s="294"/>
      <c r="D149" s="294"/>
      <c r="E149" s="84"/>
      <c r="F149" s="84"/>
      <c r="G149" s="84"/>
      <c r="H149" s="84"/>
      <c r="I149" s="84"/>
      <c r="J149" s="84"/>
      <c r="K149" s="84"/>
      <c r="L149" s="84"/>
      <c r="M149" s="84"/>
      <c r="N149" s="84"/>
      <c r="O149" s="84"/>
      <c r="P149" s="84"/>
      <c r="Q149" s="84"/>
      <c r="R149" s="84"/>
      <c r="S149" s="84"/>
      <c r="T149" s="84"/>
      <c r="U149" s="84"/>
      <c r="V149" s="84"/>
      <c r="W149" s="84"/>
      <c r="X149" s="84"/>
      <c r="Y149" s="84"/>
      <c r="Z149" s="84"/>
    </row>
    <row r="150" spans="1:26">
      <c r="A150" s="294"/>
      <c r="B150" s="294"/>
      <c r="C150" s="294"/>
      <c r="D150" s="294"/>
      <c r="E150" s="84"/>
      <c r="F150" s="84"/>
      <c r="G150" s="84"/>
      <c r="H150" s="84"/>
      <c r="I150" s="84"/>
      <c r="J150" s="84"/>
      <c r="K150" s="84"/>
      <c r="L150" s="84"/>
      <c r="M150" s="84"/>
      <c r="N150" s="84"/>
      <c r="O150" s="84"/>
      <c r="P150" s="84"/>
      <c r="Q150" s="84"/>
      <c r="R150" s="84"/>
      <c r="S150" s="84"/>
      <c r="T150" s="84"/>
      <c r="U150" s="84"/>
      <c r="V150" s="84"/>
      <c r="W150" s="84"/>
      <c r="X150" s="84"/>
      <c r="Y150" s="84"/>
      <c r="Z150" s="84"/>
    </row>
    <row r="151" spans="1:26">
      <c r="A151" s="294"/>
      <c r="B151" s="294"/>
      <c r="C151" s="294"/>
      <c r="D151" s="294"/>
      <c r="E151" s="84"/>
      <c r="F151" s="84"/>
      <c r="G151" s="84"/>
      <c r="H151" s="84"/>
      <c r="I151" s="84"/>
      <c r="J151" s="84"/>
      <c r="K151" s="84"/>
      <c r="L151" s="84"/>
      <c r="M151" s="84"/>
      <c r="N151" s="84"/>
      <c r="O151" s="84"/>
      <c r="P151" s="84"/>
      <c r="Q151" s="84"/>
      <c r="R151" s="84"/>
      <c r="S151" s="84"/>
      <c r="T151" s="84"/>
      <c r="U151" s="84"/>
      <c r="V151" s="84"/>
      <c r="W151" s="84"/>
      <c r="X151" s="84"/>
      <c r="Y151" s="84"/>
      <c r="Z151" s="84"/>
    </row>
    <row r="152" spans="1:26">
      <c r="A152" s="294"/>
      <c r="B152" s="294"/>
      <c r="C152" s="294"/>
      <c r="D152" s="294"/>
      <c r="E152" s="84"/>
      <c r="F152" s="84"/>
      <c r="G152" s="84"/>
      <c r="H152" s="84"/>
      <c r="I152" s="84"/>
      <c r="J152" s="84"/>
      <c r="K152" s="84"/>
      <c r="L152" s="84"/>
      <c r="M152" s="84"/>
      <c r="N152" s="84"/>
      <c r="O152" s="84"/>
      <c r="P152" s="84"/>
      <c r="Q152" s="84"/>
      <c r="R152" s="84"/>
      <c r="S152" s="84"/>
      <c r="T152" s="84"/>
      <c r="U152" s="84"/>
      <c r="V152" s="84"/>
      <c r="W152" s="84"/>
      <c r="X152" s="84"/>
      <c r="Y152" s="84"/>
      <c r="Z152" s="84"/>
    </row>
    <row r="153" spans="1:26">
      <c r="A153" s="294"/>
      <c r="B153" s="294"/>
      <c r="C153" s="294"/>
      <c r="D153" s="294"/>
      <c r="E153" s="84"/>
      <c r="F153" s="84"/>
      <c r="G153" s="84"/>
      <c r="H153" s="84"/>
      <c r="I153" s="84"/>
      <c r="J153" s="84"/>
      <c r="K153" s="84"/>
      <c r="L153" s="84"/>
      <c r="M153" s="84"/>
      <c r="N153" s="84"/>
      <c r="O153" s="84"/>
      <c r="P153" s="84"/>
      <c r="Q153" s="84"/>
      <c r="R153" s="84"/>
      <c r="S153" s="84"/>
      <c r="T153" s="84"/>
      <c r="U153" s="84"/>
      <c r="V153" s="84"/>
      <c r="W153" s="84"/>
      <c r="X153" s="84"/>
      <c r="Y153" s="84"/>
      <c r="Z153" s="84"/>
    </row>
    <row r="154" spans="1:26">
      <c r="A154" s="294"/>
      <c r="B154" s="294"/>
      <c r="C154" s="294"/>
      <c r="D154" s="294"/>
      <c r="E154" s="84"/>
      <c r="F154" s="84"/>
      <c r="G154" s="84"/>
      <c r="H154" s="84"/>
      <c r="I154" s="84"/>
      <c r="J154" s="84"/>
      <c r="K154" s="84"/>
      <c r="L154" s="84"/>
      <c r="M154" s="84"/>
      <c r="N154" s="84"/>
      <c r="O154" s="84"/>
      <c r="P154" s="84"/>
      <c r="Q154" s="84"/>
      <c r="R154" s="84"/>
      <c r="S154" s="84"/>
      <c r="T154" s="84"/>
      <c r="U154" s="84"/>
      <c r="V154" s="84"/>
      <c r="W154" s="84"/>
      <c r="X154" s="84"/>
      <c r="Y154" s="84"/>
      <c r="Z154" s="84"/>
    </row>
    <row r="155" spans="1:26">
      <c r="A155" s="294"/>
      <c r="B155" s="294"/>
      <c r="C155" s="294"/>
      <c r="D155" s="294"/>
      <c r="E155" s="84"/>
      <c r="F155" s="84"/>
      <c r="G155" s="84"/>
      <c r="H155" s="84"/>
      <c r="I155" s="84"/>
      <c r="J155" s="84"/>
      <c r="K155" s="84"/>
      <c r="L155" s="84"/>
      <c r="M155" s="84"/>
      <c r="N155" s="84"/>
      <c r="O155" s="84"/>
      <c r="P155" s="84"/>
      <c r="Q155" s="84"/>
      <c r="R155" s="84"/>
      <c r="S155" s="84"/>
      <c r="T155" s="84"/>
      <c r="U155" s="84"/>
      <c r="V155" s="84"/>
      <c r="W155" s="84"/>
      <c r="X155" s="84"/>
      <c r="Y155" s="84"/>
      <c r="Z155" s="84"/>
    </row>
    <row r="156" spans="1:26">
      <c r="A156" s="294"/>
      <c r="B156" s="294"/>
      <c r="C156" s="294"/>
      <c r="D156" s="294"/>
      <c r="E156" s="84"/>
      <c r="F156" s="84"/>
      <c r="G156" s="84"/>
      <c r="H156" s="84"/>
      <c r="I156" s="84"/>
      <c r="J156" s="84"/>
      <c r="K156" s="84"/>
      <c r="L156" s="84"/>
      <c r="M156" s="84"/>
      <c r="N156" s="84"/>
      <c r="O156" s="84"/>
      <c r="P156" s="84"/>
      <c r="Q156" s="84"/>
      <c r="R156" s="84"/>
      <c r="S156" s="84"/>
      <c r="T156" s="84"/>
      <c r="U156" s="84"/>
      <c r="V156" s="84"/>
      <c r="W156" s="84"/>
      <c r="X156" s="84"/>
      <c r="Y156" s="84"/>
      <c r="Z156" s="84"/>
    </row>
    <row r="157" spans="1:26">
      <c r="A157" s="294"/>
      <c r="B157" s="294"/>
      <c r="C157" s="294"/>
      <c r="D157" s="294"/>
      <c r="E157" s="84"/>
      <c r="F157" s="84"/>
      <c r="G157" s="84"/>
      <c r="H157" s="84"/>
      <c r="I157" s="84"/>
      <c r="J157" s="84"/>
      <c r="K157" s="84"/>
      <c r="L157" s="84"/>
      <c r="M157" s="84"/>
      <c r="N157" s="84"/>
      <c r="O157" s="84"/>
      <c r="P157" s="84"/>
      <c r="Q157" s="84"/>
      <c r="R157" s="84"/>
      <c r="S157" s="84"/>
      <c r="T157" s="84"/>
      <c r="U157" s="84"/>
      <c r="V157" s="84"/>
      <c r="W157" s="84"/>
      <c r="X157" s="84"/>
      <c r="Y157" s="84"/>
      <c r="Z157" s="84"/>
    </row>
    <row r="158" spans="1:26">
      <c r="A158" s="294"/>
      <c r="B158" s="294"/>
      <c r="C158" s="294"/>
      <c r="D158" s="294"/>
      <c r="E158" s="84"/>
      <c r="F158" s="84"/>
      <c r="G158" s="84"/>
      <c r="H158" s="84"/>
      <c r="I158" s="84"/>
      <c r="J158" s="84"/>
      <c r="K158" s="84"/>
      <c r="L158" s="84"/>
      <c r="M158" s="84"/>
      <c r="N158" s="84"/>
      <c r="O158" s="84"/>
      <c r="P158" s="84"/>
      <c r="Q158" s="84"/>
      <c r="R158" s="84"/>
      <c r="S158" s="84"/>
      <c r="T158" s="84"/>
      <c r="U158" s="84"/>
      <c r="V158" s="84"/>
      <c r="W158" s="84"/>
      <c r="X158" s="84"/>
      <c r="Y158" s="84"/>
      <c r="Z158" s="84"/>
    </row>
    <row r="159" spans="1:26">
      <c r="A159" s="294"/>
      <c r="B159" s="294"/>
      <c r="C159" s="294"/>
      <c r="D159" s="294"/>
      <c r="E159" s="84"/>
      <c r="F159" s="84"/>
      <c r="G159" s="84"/>
      <c r="H159" s="84"/>
      <c r="I159" s="84"/>
      <c r="J159" s="84"/>
      <c r="K159" s="84"/>
      <c r="L159" s="84"/>
      <c r="M159" s="84"/>
      <c r="N159" s="84"/>
      <c r="O159" s="84"/>
      <c r="P159" s="84"/>
      <c r="Q159" s="84"/>
      <c r="R159" s="84"/>
      <c r="S159" s="84"/>
      <c r="T159" s="84"/>
      <c r="U159" s="84"/>
      <c r="V159" s="84"/>
      <c r="W159" s="84"/>
      <c r="X159" s="84"/>
      <c r="Y159" s="84"/>
      <c r="Z159" s="84"/>
    </row>
    <row r="160" spans="1:26">
      <c r="A160" s="294"/>
      <c r="B160" s="294"/>
      <c r="C160" s="294"/>
      <c r="D160" s="294"/>
      <c r="E160" s="84"/>
      <c r="F160" s="84"/>
      <c r="G160" s="84"/>
      <c r="H160" s="84"/>
      <c r="I160" s="84"/>
      <c r="J160" s="84"/>
      <c r="K160" s="84"/>
      <c r="L160" s="84"/>
      <c r="M160" s="84"/>
      <c r="N160" s="84"/>
      <c r="O160" s="84"/>
      <c r="P160" s="84"/>
      <c r="Q160" s="84"/>
      <c r="R160" s="84"/>
      <c r="S160" s="84"/>
      <c r="T160" s="84"/>
      <c r="U160" s="84"/>
      <c r="V160" s="84"/>
      <c r="W160" s="84"/>
      <c r="X160" s="84"/>
      <c r="Y160" s="84"/>
      <c r="Z160" s="84"/>
    </row>
    <row r="161" spans="1:26">
      <c r="A161" s="294"/>
      <c r="B161" s="294"/>
      <c r="C161" s="294"/>
      <c r="D161" s="294"/>
      <c r="E161" s="84"/>
      <c r="F161" s="84"/>
      <c r="G161" s="84"/>
      <c r="H161" s="84"/>
      <c r="I161" s="84"/>
      <c r="J161" s="84"/>
      <c r="K161" s="84"/>
      <c r="L161" s="84"/>
      <c r="M161" s="84"/>
      <c r="N161" s="84"/>
      <c r="O161" s="84"/>
      <c r="P161" s="84"/>
      <c r="Q161" s="84"/>
      <c r="R161" s="84"/>
      <c r="S161" s="84"/>
      <c r="T161" s="84"/>
      <c r="U161" s="84"/>
      <c r="V161" s="84"/>
      <c r="W161" s="84"/>
      <c r="X161" s="84"/>
      <c r="Y161" s="84"/>
      <c r="Z161" s="84"/>
    </row>
    <row r="162" spans="1:26">
      <c r="A162" s="294"/>
      <c r="B162" s="294"/>
      <c r="C162" s="294"/>
      <c r="D162" s="294"/>
      <c r="E162" s="84"/>
      <c r="F162" s="84"/>
      <c r="G162" s="84"/>
      <c r="H162" s="84"/>
      <c r="I162" s="84"/>
      <c r="J162" s="84"/>
      <c r="K162" s="84"/>
      <c r="L162" s="84"/>
      <c r="M162" s="84"/>
      <c r="N162" s="84"/>
      <c r="O162" s="84"/>
      <c r="P162" s="84"/>
      <c r="Q162" s="84"/>
      <c r="R162" s="84"/>
      <c r="S162" s="84"/>
      <c r="T162" s="84"/>
      <c r="U162" s="84"/>
      <c r="V162" s="84"/>
      <c r="W162" s="84"/>
      <c r="X162" s="84"/>
      <c r="Y162" s="84"/>
      <c r="Z162" s="84"/>
    </row>
    <row r="163" spans="1:26">
      <c r="A163" s="294"/>
      <c r="B163" s="294"/>
      <c r="C163" s="294"/>
      <c r="D163" s="294"/>
      <c r="E163" s="84"/>
      <c r="F163" s="84"/>
      <c r="G163" s="84"/>
      <c r="H163" s="84"/>
      <c r="I163" s="84"/>
      <c r="J163" s="84"/>
      <c r="K163" s="84"/>
      <c r="L163" s="84"/>
      <c r="M163" s="84"/>
      <c r="N163" s="84"/>
      <c r="O163" s="84"/>
      <c r="P163" s="84"/>
      <c r="Q163" s="84"/>
      <c r="R163" s="84"/>
      <c r="S163" s="84"/>
      <c r="T163" s="84"/>
      <c r="U163" s="84"/>
      <c r="V163" s="84"/>
      <c r="W163" s="84"/>
      <c r="X163" s="84"/>
      <c r="Y163" s="84"/>
      <c r="Z163" s="84"/>
    </row>
    <row r="164" spans="1:26">
      <c r="A164" s="294"/>
      <c r="B164" s="294"/>
      <c r="C164" s="294"/>
      <c r="D164" s="294"/>
      <c r="E164" s="84"/>
      <c r="F164" s="84"/>
      <c r="G164" s="84"/>
      <c r="H164" s="84"/>
      <c r="I164" s="84"/>
      <c r="J164" s="84"/>
      <c r="K164" s="84"/>
      <c r="L164" s="84"/>
      <c r="M164" s="84"/>
      <c r="N164" s="84"/>
      <c r="O164" s="84"/>
      <c r="P164" s="84"/>
      <c r="Q164" s="84"/>
      <c r="R164" s="84"/>
      <c r="S164" s="84"/>
      <c r="T164" s="84"/>
      <c r="U164" s="84"/>
      <c r="V164" s="84"/>
      <c r="W164" s="84"/>
      <c r="X164" s="84"/>
      <c r="Y164" s="84"/>
      <c r="Z164" s="84"/>
    </row>
    <row r="165" spans="1:26">
      <c r="A165" s="294"/>
      <c r="B165" s="294"/>
      <c r="C165" s="294"/>
      <c r="D165" s="294"/>
      <c r="E165" s="84"/>
      <c r="F165" s="84"/>
      <c r="G165" s="84"/>
      <c r="H165" s="84"/>
      <c r="I165" s="84"/>
      <c r="J165" s="84"/>
      <c r="K165" s="84"/>
      <c r="L165" s="84"/>
      <c r="M165" s="84"/>
      <c r="N165" s="84"/>
      <c r="O165" s="84"/>
      <c r="P165" s="84"/>
      <c r="Q165" s="84"/>
      <c r="R165" s="84"/>
      <c r="S165" s="84"/>
      <c r="T165" s="84"/>
      <c r="U165" s="84"/>
      <c r="V165" s="84"/>
      <c r="W165" s="84"/>
      <c r="X165" s="84"/>
      <c r="Y165" s="84"/>
      <c r="Z165" s="84"/>
    </row>
    <row r="166" spans="1:26">
      <c r="A166" s="294"/>
      <c r="B166" s="294"/>
      <c r="C166" s="294"/>
      <c r="D166" s="294"/>
      <c r="E166" s="84"/>
      <c r="F166" s="84"/>
      <c r="G166" s="84"/>
      <c r="H166" s="84"/>
      <c r="I166" s="84"/>
      <c r="J166" s="84"/>
      <c r="K166" s="84"/>
      <c r="L166" s="84"/>
      <c r="M166" s="84"/>
      <c r="N166" s="84"/>
      <c r="O166" s="84"/>
      <c r="P166" s="84"/>
      <c r="Q166" s="84"/>
      <c r="R166" s="84"/>
      <c r="S166" s="84"/>
      <c r="T166" s="84"/>
      <c r="U166" s="84"/>
      <c r="V166" s="84"/>
      <c r="W166" s="84"/>
      <c r="X166" s="84"/>
      <c r="Y166" s="84"/>
      <c r="Z166" s="84"/>
    </row>
    <row r="167" spans="1:26">
      <c r="A167" s="294"/>
      <c r="B167" s="294"/>
      <c r="C167" s="294"/>
      <c r="D167" s="294"/>
      <c r="E167" s="84"/>
      <c r="F167" s="84"/>
      <c r="G167" s="84"/>
      <c r="H167" s="84"/>
      <c r="I167" s="84"/>
      <c r="J167" s="84"/>
      <c r="K167" s="84"/>
      <c r="L167" s="84"/>
      <c r="M167" s="84"/>
      <c r="N167" s="84"/>
      <c r="O167" s="84"/>
      <c r="P167" s="84"/>
      <c r="Q167" s="84"/>
      <c r="R167" s="84"/>
      <c r="S167" s="84"/>
      <c r="T167" s="84"/>
      <c r="U167" s="84"/>
      <c r="V167" s="84"/>
      <c r="W167" s="84"/>
      <c r="X167" s="84"/>
      <c r="Y167" s="84"/>
      <c r="Z167" s="84"/>
    </row>
    <row r="168" spans="1:26">
      <c r="A168" s="294"/>
      <c r="B168" s="294"/>
      <c r="C168" s="294"/>
      <c r="D168" s="294"/>
      <c r="E168" s="84"/>
      <c r="F168" s="84"/>
      <c r="G168" s="84"/>
      <c r="H168" s="84"/>
      <c r="I168" s="84"/>
      <c r="J168" s="84"/>
      <c r="K168" s="84"/>
      <c r="L168" s="84"/>
      <c r="M168" s="84"/>
      <c r="N168" s="84"/>
      <c r="O168" s="84"/>
      <c r="P168" s="84"/>
      <c r="Q168" s="84"/>
      <c r="R168" s="84"/>
      <c r="S168" s="84"/>
      <c r="T168" s="84"/>
      <c r="U168" s="84"/>
      <c r="V168" s="84"/>
      <c r="W168" s="84"/>
      <c r="X168" s="84"/>
      <c r="Y168" s="84"/>
      <c r="Z168" s="84"/>
    </row>
    <row r="169" spans="1:26">
      <c r="A169" s="294"/>
      <c r="B169" s="294"/>
      <c r="C169" s="294"/>
      <c r="D169" s="294"/>
      <c r="E169" s="84"/>
      <c r="F169" s="84"/>
      <c r="G169" s="84"/>
      <c r="H169" s="84"/>
      <c r="I169" s="84"/>
      <c r="J169" s="84"/>
      <c r="K169" s="84"/>
      <c r="L169" s="84"/>
      <c r="M169" s="84"/>
      <c r="N169" s="84"/>
      <c r="O169" s="84"/>
      <c r="P169" s="84"/>
      <c r="Q169" s="84"/>
      <c r="R169" s="84"/>
      <c r="S169" s="84"/>
      <c r="T169" s="84"/>
      <c r="U169" s="84"/>
      <c r="V169" s="84"/>
      <c r="W169" s="84"/>
      <c r="X169" s="84"/>
      <c r="Y169" s="84"/>
      <c r="Z169" s="84"/>
    </row>
    <row r="170" spans="1:26">
      <c r="A170" s="294"/>
      <c r="B170" s="294"/>
      <c r="C170" s="294"/>
      <c r="D170" s="294"/>
      <c r="E170" s="84"/>
      <c r="F170" s="84"/>
      <c r="G170" s="84"/>
      <c r="H170" s="84"/>
      <c r="I170" s="84"/>
      <c r="J170" s="84"/>
      <c r="K170" s="84"/>
      <c r="L170" s="84"/>
      <c r="M170" s="84"/>
      <c r="N170" s="84"/>
      <c r="O170" s="84"/>
      <c r="P170" s="84"/>
      <c r="Q170" s="84"/>
      <c r="R170" s="84"/>
      <c r="S170" s="84"/>
      <c r="T170" s="84"/>
      <c r="U170" s="84"/>
      <c r="V170" s="84"/>
      <c r="W170" s="84"/>
      <c r="X170" s="84"/>
      <c r="Y170" s="84"/>
      <c r="Z170" s="84"/>
    </row>
    <row r="171" spans="1:26">
      <c r="A171" s="294"/>
      <c r="B171" s="294"/>
      <c r="C171" s="294"/>
      <c r="D171" s="294"/>
      <c r="E171" s="84"/>
      <c r="F171" s="84"/>
      <c r="G171" s="84"/>
      <c r="H171" s="84"/>
      <c r="I171" s="84"/>
      <c r="J171" s="84"/>
      <c r="K171" s="84"/>
      <c r="L171" s="84"/>
      <c r="M171" s="84"/>
      <c r="N171" s="84"/>
      <c r="O171" s="84"/>
      <c r="P171" s="84"/>
      <c r="Q171" s="84"/>
      <c r="R171" s="84"/>
      <c r="S171" s="84"/>
      <c r="T171" s="84"/>
      <c r="U171" s="84"/>
      <c r="V171" s="84"/>
      <c r="W171" s="84"/>
      <c r="X171" s="84"/>
      <c r="Y171" s="84"/>
      <c r="Z171" s="84"/>
    </row>
    <row r="172" spans="1:26">
      <c r="A172" s="294"/>
      <c r="B172" s="294"/>
      <c r="C172" s="294"/>
      <c r="D172" s="294"/>
      <c r="E172" s="84"/>
      <c r="F172" s="84"/>
      <c r="G172" s="84"/>
      <c r="H172" s="84"/>
      <c r="I172" s="84"/>
      <c r="J172" s="84"/>
      <c r="K172" s="84"/>
      <c r="L172" s="84"/>
      <c r="M172" s="84"/>
      <c r="N172" s="84"/>
      <c r="O172" s="84"/>
      <c r="P172" s="84"/>
      <c r="Q172" s="84"/>
      <c r="R172" s="84"/>
      <c r="S172" s="84"/>
      <c r="T172" s="84"/>
      <c r="U172" s="84"/>
      <c r="V172" s="84"/>
      <c r="W172" s="84"/>
      <c r="X172" s="84"/>
      <c r="Y172" s="84"/>
      <c r="Z172" s="84"/>
    </row>
    <row r="173" spans="1:26">
      <c r="A173" s="294"/>
      <c r="B173" s="294"/>
      <c r="C173" s="294"/>
      <c r="D173" s="294"/>
      <c r="E173" s="84"/>
      <c r="F173" s="84"/>
      <c r="G173" s="84"/>
      <c r="H173" s="84"/>
      <c r="I173" s="84"/>
      <c r="J173" s="84"/>
      <c r="K173" s="84"/>
      <c r="L173" s="84"/>
      <c r="M173" s="84"/>
      <c r="N173" s="84"/>
      <c r="O173" s="84"/>
      <c r="P173" s="84"/>
      <c r="Q173" s="84"/>
      <c r="R173" s="84"/>
      <c r="S173" s="84"/>
      <c r="T173" s="84"/>
      <c r="U173" s="84"/>
      <c r="V173" s="84"/>
      <c r="W173" s="84"/>
      <c r="X173" s="84"/>
      <c r="Y173" s="84"/>
      <c r="Z173" s="84"/>
    </row>
    <row r="174" spans="1:26">
      <c r="A174" s="294"/>
      <c r="B174" s="294"/>
      <c r="C174" s="294"/>
      <c r="D174" s="294"/>
      <c r="E174" s="84"/>
      <c r="F174" s="84"/>
      <c r="G174" s="84"/>
      <c r="H174" s="84"/>
      <c r="I174" s="84"/>
      <c r="J174" s="84"/>
      <c r="K174" s="84"/>
      <c r="L174" s="84"/>
      <c r="M174" s="84"/>
      <c r="N174" s="84"/>
      <c r="O174" s="84"/>
      <c r="P174" s="84"/>
      <c r="Q174" s="84"/>
      <c r="R174" s="84"/>
      <c r="S174" s="84"/>
      <c r="T174" s="84"/>
      <c r="U174" s="84"/>
      <c r="V174" s="84"/>
      <c r="W174" s="84"/>
      <c r="X174" s="84"/>
      <c r="Y174" s="84"/>
      <c r="Z174" s="84"/>
    </row>
    <row r="175" spans="1:26">
      <c r="A175" s="294"/>
      <c r="B175" s="294"/>
      <c r="C175" s="294"/>
      <c r="D175" s="294"/>
      <c r="E175" s="84"/>
      <c r="F175" s="84"/>
      <c r="G175" s="84"/>
      <c r="H175" s="84"/>
      <c r="I175" s="84"/>
      <c r="J175" s="84"/>
      <c r="K175" s="84"/>
      <c r="L175" s="84"/>
      <c r="M175" s="84"/>
      <c r="N175" s="84"/>
      <c r="O175" s="84"/>
      <c r="P175" s="84"/>
      <c r="Q175" s="84"/>
      <c r="R175" s="84"/>
      <c r="S175" s="84"/>
      <c r="T175" s="84"/>
      <c r="U175" s="84"/>
      <c r="V175" s="84"/>
      <c r="W175" s="84"/>
      <c r="X175" s="84"/>
      <c r="Y175" s="84"/>
      <c r="Z175" s="84"/>
    </row>
    <row r="176" spans="1:26">
      <c r="A176" s="294"/>
      <c r="B176" s="294"/>
      <c r="C176" s="294"/>
      <c r="D176" s="294"/>
      <c r="E176" s="84"/>
      <c r="F176" s="84"/>
      <c r="G176" s="84"/>
      <c r="H176" s="84"/>
      <c r="I176" s="84"/>
      <c r="J176" s="84"/>
      <c r="K176" s="84"/>
      <c r="L176" s="84"/>
      <c r="M176" s="84"/>
      <c r="N176" s="84"/>
      <c r="O176" s="84"/>
      <c r="P176" s="84"/>
      <c r="Q176" s="84"/>
      <c r="R176" s="84"/>
      <c r="S176" s="84"/>
      <c r="T176" s="84"/>
      <c r="U176" s="84"/>
      <c r="V176" s="84"/>
      <c r="W176" s="84"/>
      <c r="X176" s="84"/>
      <c r="Y176" s="84"/>
      <c r="Z176" s="84"/>
    </row>
    <row r="177" spans="1:26">
      <c r="A177" s="294"/>
      <c r="B177" s="294"/>
      <c r="C177" s="294"/>
      <c r="D177" s="294"/>
      <c r="E177" s="84"/>
      <c r="F177" s="84"/>
      <c r="G177" s="84"/>
      <c r="H177" s="84"/>
      <c r="I177" s="84"/>
      <c r="J177" s="84"/>
      <c r="K177" s="84"/>
      <c r="L177" s="84"/>
      <c r="M177" s="84"/>
      <c r="N177" s="84"/>
      <c r="O177" s="84"/>
      <c r="P177" s="84"/>
      <c r="Q177" s="84"/>
      <c r="R177" s="84"/>
      <c r="S177" s="84"/>
      <c r="T177" s="84"/>
      <c r="U177" s="84"/>
      <c r="V177" s="84"/>
      <c r="W177" s="84"/>
      <c r="X177" s="84"/>
      <c r="Y177" s="84"/>
      <c r="Z177" s="84"/>
    </row>
    <row r="178" spans="1:26">
      <c r="A178" s="294"/>
      <c r="B178" s="294"/>
      <c r="C178" s="294"/>
      <c r="D178" s="294"/>
      <c r="E178" s="84"/>
      <c r="F178" s="84"/>
      <c r="G178" s="84"/>
      <c r="H178" s="84"/>
      <c r="I178" s="84"/>
      <c r="J178" s="84"/>
      <c r="K178" s="84"/>
      <c r="L178" s="84"/>
      <c r="M178" s="84"/>
      <c r="N178" s="84"/>
      <c r="O178" s="84"/>
      <c r="P178" s="84"/>
      <c r="Q178" s="84"/>
      <c r="R178" s="84"/>
      <c r="S178" s="84"/>
      <c r="T178" s="84"/>
      <c r="U178" s="84"/>
      <c r="V178" s="84"/>
      <c r="W178" s="84"/>
      <c r="X178" s="84"/>
      <c r="Y178" s="84"/>
      <c r="Z178" s="84"/>
    </row>
    <row r="179" spans="1:26">
      <c r="A179" s="294"/>
      <c r="B179" s="294"/>
      <c r="C179" s="294"/>
      <c r="D179" s="294"/>
      <c r="E179" s="84"/>
      <c r="F179" s="84"/>
      <c r="G179" s="84"/>
      <c r="H179" s="84"/>
      <c r="I179" s="84"/>
      <c r="J179" s="84"/>
      <c r="K179" s="84"/>
      <c r="L179" s="84"/>
      <c r="M179" s="84"/>
      <c r="N179" s="84"/>
      <c r="O179" s="84"/>
      <c r="P179" s="84"/>
      <c r="Q179" s="84"/>
      <c r="R179" s="84"/>
      <c r="S179" s="84"/>
      <c r="T179" s="84"/>
      <c r="U179" s="84"/>
      <c r="V179" s="84"/>
      <c r="W179" s="84"/>
      <c r="X179" s="84"/>
      <c r="Y179" s="84"/>
      <c r="Z179" s="84"/>
    </row>
    <row r="180" spans="1:26">
      <c r="A180" s="294"/>
      <c r="B180" s="294"/>
      <c r="C180" s="294"/>
      <c r="D180" s="294"/>
      <c r="E180" s="84"/>
      <c r="F180" s="84"/>
      <c r="G180" s="84"/>
      <c r="H180" s="84"/>
      <c r="I180" s="84"/>
      <c r="J180" s="84"/>
      <c r="K180" s="84"/>
      <c r="L180" s="84"/>
      <c r="M180" s="84"/>
      <c r="N180" s="84"/>
      <c r="O180" s="84"/>
      <c r="P180" s="84"/>
      <c r="Q180" s="84"/>
      <c r="R180" s="84"/>
      <c r="S180" s="84"/>
      <c r="T180" s="84"/>
      <c r="U180" s="84"/>
      <c r="V180" s="84"/>
      <c r="W180" s="84"/>
      <c r="X180" s="84"/>
      <c r="Y180" s="84"/>
      <c r="Z180" s="84"/>
    </row>
    <row r="181" spans="1:26">
      <c r="A181" s="294"/>
      <c r="B181" s="294"/>
      <c r="C181" s="294"/>
      <c r="D181" s="294"/>
      <c r="E181" s="84"/>
      <c r="F181" s="84"/>
      <c r="G181" s="84"/>
      <c r="H181" s="84"/>
      <c r="I181" s="84"/>
      <c r="J181" s="84"/>
      <c r="K181" s="84"/>
      <c r="L181" s="84"/>
      <c r="M181" s="84"/>
      <c r="N181" s="84"/>
      <c r="O181" s="84"/>
      <c r="P181" s="84"/>
      <c r="Q181" s="84"/>
      <c r="R181" s="84"/>
      <c r="S181" s="84"/>
      <c r="T181" s="84"/>
      <c r="U181" s="84"/>
      <c r="V181" s="84"/>
      <c r="W181" s="84"/>
      <c r="X181" s="84"/>
      <c r="Y181" s="84"/>
      <c r="Z181" s="84"/>
    </row>
    <row r="182" spans="1:26">
      <c r="A182" s="294"/>
      <c r="B182" s="294"/>
      <c r="C182" s="294"/>
      <c r="D182" s="294"/>
      <c r="E182" s="84"/>
      <c r="F182" s="84"/>
      <c r="G182" s="84"/>
      <c r="H182" s="84"/>
      <c r="I182" s="84"/>
      <c r="J182" s="84"/>
      <c r="K182" s="84"/>
      <c r="L182" s="84"/>
      <c r="M182" s="84"/>
      <c r="N182" s="84"/>
      <c r="O182" s="84"/>
      <c r="P182" s="84"/>
      <c r="Q182" s="84"/>
      <c r="R182" s="84"/>
      <c r="S182" s="84"/>
      <c r="T182" s="84"/>
      <c r="U182" s="84"/>
      <c r="V182" s="84"/>
      <c r="W182" s="84"/>
      <c r="X182" s="84"/>
      <c r="Y182" s="84"/>
      <c r="Z182" s="84"/>
    </row>
    <row r="183" spans="1:26">
      <c r="A183" s="294"/>
      <c r="B183" s="294"/>
      <c r="C183" s="294"/>
      <c r="D183" s="294"/>
      <c r="E183" s="84"/>
      <c r="F183" s="84"/>
      <c r="G183" s="84"/>
      <c r="H183" s="84"/>
      <c r="I183" s="84"/>
      <c r="J183" s="84"/>
      <c r="K183" s="84"/>
      <c r="L183" s="84"/>
      <c r="M183" s="84"/>
      <c r="N183" s="84"/>
      <c r="O183" s="84"/>
      <c r="P183" s="84"/>
      <c r="Q183" s="84"/>
      <c r="R183" s="84"/>
      <c r="S183" s="84"/>
      <c r="T183" s="84"/>
      <c r="U183" s="84"/>
      <c r="V183" s="84"/>
      <c r="W183" s="84"/>
      <c r="X183" s="84"/>
      <c r="Y183" s="84"/>
      <c r="Z183" s="84"/>
    </row>
    <row r="184" spans="1:26">
      <c r="A184" s="294"/>
      <c r="B184" s="294"/>
      <c r="C184" s="294"/>
      <c r="D184" s="294"/>
      <c r="E184" s="84"/>
      <c r="F184" s="84"/>
      <c r="G184" s="84"/>
      <c r="H184" s="84"/>
      <c r="I184" s="84"/>
      <c r="J184" s="84"/>
      <c r="K184" s="84"/>
      <c r="L184" s="84"/>
      <c r="M184" s="84"/>
      <c r="N184" s="84"/>
      <c r="O184" s="84"/>
      <c r="P184" s="84"/>
      <c r="Q184" s="84"/>
      <c r="R184" s="84"/>
      <c r="S184" s="84"/>
      <c r="T184" s="84"/>
      <c r="U184" s="84"/>
      <c r="V184" s="84"/>
      <c r="W184" s="84"/>
      <c r="X184" s="84"/>
      <c r="Y184" s="84"/>
      <c r="Z184" s="84"/>
    </row>
    <row r="185" spans="1:26">
      <c r="A185" s="294"/>
      <c r="B185" s="294"/>
      <c r="C185" s="294"/>
      <c r="D185" s="294"/>
      <c r="E185" s="84"/>
      <c r="F185" s="84"/>
      <c r="G185" s="84"/>
      <c r="H185" s="84"/>
      <c r="I185" s="84"/>
      <c r="J185" s="84"/>
      <c r="K185" s="84"/>
      <c r="L185" s="84"/>
      <c r="M185" s="84"/>
      <c r="N185" s="84"/>
      <c r="O185" s="84"/>
      <c r="P185" s="84"/>
      <c r="Q185" s="84"/>
      <c r="R185" s="84"/>
      <c r="S185" s="84"/>
      <c r="T185" s="84"/>
      <c r="U185" s="84"/>
      <c r="V185" s="84"/>
      <c r="W185" s="84"/>
      <c r="X185" s="84"/>
      <c r="Y185" s="84"/>
      <c r="Z185" s="84"/>
    </row>
    <row r="186" spans="1:26">
      <c r="A186" s="294"/>
      <c r="B186" s="294"/>
      <c r="C186" s="294"/>
      <c r="D186" s="294"/>
      <c r="E186" s="84"/>
      <c r="F186" s="84"/>
      <c r="G186" s="84"/>
      <c r="H186" s="84"/>
      <c r="I186" s="84"/>
      <c r="J186" s="84"/>
      <c r="K186" s="84"/>
      <c r="L186" s="84"/>
      <c r="M186" s="84"/>
      <c r="N186" s="84"/>
      <c r="O186" s="84"/>
      <c r="P186" s="84"/>
      <c r="Q186" s="84"/>
      <c r="R186" s="84"/>
      <c r="S186" s="84"/>
      <c r="T186" s="84"/>
      <c r="U186" s="84"/>
      <c r="V186" s="84"/>
      <c r="W186" s="84"/>
      <c r="X186" s="84"/>
      <c r="Y186" s="84"/>
      <c r="Z186" s="84"/>
    </row>
    <row r="187" spans="1:26">
      <c r="A187" s="294"/>
      <c r="B187" s="294"/>
      <c r="C187" s="294"/>
      <c r="D187" s="294"/>
      <c r="E187" s="84"/>
      <c r="F187" s="84"/>
      <c r="G187" s="84"/>
      <c r="H187" s="84"/>
      <c r="I187" s="84"/>
      <c r="J187" s="84"/>
      <c r="K187" s="84"/>
      <c r="L187" s="84"/>
      <c r="M187" s="84"/>
      <c r="N187" s="84"/>
      <c r="O187" s="84"/>
      <c r="P187" s="84"/>
      <c r="Q187" s="84"/>
      <c r="R187" s="84"/>
      <c r="S187" s="84"/>
      <c r="T187" s="84"/>
      <c r="U187" s="84"/>
      <c r="V187" s="84"/>
      <c r="W187" s="84"/>
      <c r="X187" s="84"/>
      <c r="Y187" s="84"/>
      <c r="Z187" s="84"/>
    </row>
    <row r="188" spans="1:26">
      <c r="A188" s="294"/>
      <c r="B188" s="294"/>
      <c r="C188" s="294"/>
      <c r="D188" s="294"/>
      <c r="E188" s="84"/>
      <c r="F188" s="84"/>
      <c r="G188" s="84"/>
      <c r="H188" s="84"/>
      <c r="I188" s="84"/>
      <c r="J188" s="84"/>
      <c r="K188" s="84"/>
      <c r="L188" s="84"/>
      <c r="M188" s="84"/>
      <c r="N188" s="84"/>
      <c r="O188" s="84"/>
      <c r="P188" s="84"/>
      <c r="Q188" s="84"/>
      <c r="R188" s="84"/>
      <c r="S188" s="84"/>
      <c r="T188" s="84"/>
      <c r="U188" s="84"/>
      <c r="V188" s="84"/>
      <c r="W188" s="84"/>
      <c r="X188" s="84"/>
      <c r="Y188" s="84"/>
      <c r="Z188" s="84"/>
    </row>
    <row r="189" spans="1:26">
      <c r="A189" s="294"/>
      <c r="B189" s="294"/>
      <c r="C189" s="294"/>
      <c r="D189" s="294"/>
      <c r="E189" s="84"/>
      <c r="F189" s="84"/>
      <c r="G189" s="84"/>
      <c r="H189" s="84"/>
      <c r="I189" s="84"/>
      <c r="J189" s="84"/>
      <c r="K189" s="84"/>
      <c r="L189" s="84"/>
      <c r="M189" s="84"/>
      <c r="N189" s="84"/>
      <c r="O189" s="84"/>
      <c r="P189" s="84"/>
      <c r="Q189" s="84"/>
      <c r="R189" s="84"/>
      <c r="S189" s="84"/>
      <c r="T189" s="84"/>
      <c r="U189" s="84"/>
      <c r="V189" s="84"/>
      <c r="W189" s="84"/>
      <c r="X189" s="84"/>
      <c r="Y189" s="84"/>
      <c r="Z189" s="84"/>
    </row>
    <row r="190" spans="1:26">
      <c r="A190" s="294"/>
      <c r="B190" s="294"/>
      <c r="C190" s="294"/>
      <c r="D190" s="294"/>
      <c r="E190" s="84"/>
      <c r="F190" s="84"/>
      <c r="G190" s="84"/>
      <c r="H190" s="84"/>
      <c r="I190" s="84"/>
      <c r="J190" s="84"/>
      <c r="K190" s="84"/>
      <c r="L190" s="84"/>
      <c r="M190" s="84"/>
      <c r="N190" s="84"/>
      <c r="O190" s="84"/>
      <c r="P190" s="84"/>
      <c r="Q190" s="84"/>
      <c r="R190" s="84"/>
      <c r="S190" s="84"/>
      <c r="T190" s="84"/>
      <c r="U190" s="84"/>
      <c r="V190" s="84"/>
      <c r="W190" s="84"/>
      <c r="X190" s="84"/>
      <c r="Y190" s="84"/>
      <c r="Z190" s="84"/>
    </row>
    <row r="191" spans="1:26">
      <c r="A191" s="294"/>
      <c r="B191" s="294"/>
      <c r="C191" s="294"/>
      <c r="D191" s="294"/>
      <c r="E191" s="84"/>
      <c r="F191" s="84"/>
      <c r="G191" s="84"/>
      <c r="H191" s="84"/>
      <c r="I191" s="84"/>
      <c r="J191" s="84"/>
      <c r="K191" s="84"/>
      <c r="L191" s="84"/>
      <c r="M191" s="84"/>
      <c r="N191" s="84"/>
      <c r="O191" s="84"/>
      <c r="P191" s="84"/>
      <c r="Q191" s="84"/>
      <c r="R191" s="84"/>
      <c r="S191" s="84"/>
      <c r="T191" s="84"/>
      <c r="U191" s="84"/>
      <c r="V191" s="84"/>
      <c r="W191" s="84"/>
      <c r="X191" s="84"/>
      <c r="Y191" s="84"/>
      <c r="Z191" s="84"/>
    </row>
    <row r="192" spans="1:26">
      <c r="A192" s="294"/>
      <c r="B192" s="294"/>
      <c r="C192" s="294"/>
      <c r="D192" s="294"/>
      <c r="E192" s="84"/>
      <c r="F192" s="84"/>
      <c r="G192" s="84"/>
      <c r="H192" s="84"/>
      <c r="I192" s="84"/>
      <c r="J192" s="84"/>
      <c r="K192" s="84"/>
      <c r="L192" s="84"/>
      <c r="M192" s="84"/>
      <c r="N192" s="84"/>
      <c r="O192" s="84"/>
      <c r="P192" s="84"/>
      <c r="Q192" s="84"/>
      <c r="R192" s="84"/>
      <c r="S192" s="84"/>
      <c r="T192" s="84"/>
      <c r="U192" s="84"/>
      <c r="V192" s="84"/>
      <c r="W192" s="84"/>
      <c r="X192" s="84"/>
      <c r="Y192" s="84"/>
      <c r="Z192" s="84"/>
    </row>
    <row r="193" spans="1:26">
      <c r="A193" s="294"/>
      <c r="B193" s="294"/>
      <c r="C193" s="294"/>
      <c r="D193" s="294"/>
      <c r="E193" s="84"/>
      <c r="F193" s="84"/>
      <c r="G193" s="84"/>
      <c r="H193" s="84"/>
      <c r="I193" s="84"/>
      <c r="J193" s="84"/>
      <c r="K193" s="84"/>
      <c r="L193" s="84"/>
      <c r="M193" s="84"/>
      <c r="N193" s="84"/>
      <c r="O193" s="84"/>
      <c r="P193" s="84"/>
      <c r="Q193" s="84"/>
      <c r="R193" s="84"/>
      <c r="S193" s="84"/>
      <c r="T193" s="84"/>
      <c r="U193" s="84"/>
      <c r="V193" s="84"/>
      <c r="W193" s="84"/>
      <c r="X193" s="84"/>
      <c r="Y193" s="84"/>
      <c r="Z193" s="84"/>
    </row>
    <row r="194" spans="1:26">
      <c r="A194" s="294"/>
      <c r="B194" s="294"/>
      <c r="C194" s="294"/>
      <c r="D194" s="294"/>
      <c r="E194" s="84"/>
      <c r="F194" s="84"/>
      <c r="G194" s="84"/>
      <c r="H194" s="84"/>
      <c r="I194" s="84"/>
      <c r="J194" s="84"/>
      <c r="K194" s="84"/>
      <c r="L194" s="84"/>
      <c r="M194" s="84"/>
      <c r="N194" s="84"/>
      <c r="O194" s="84"/>
      <c r="P194" s="84"/>
      <c r="Q194" s="84"/>
      <c r="R194" s="84"/>
      <c r="S194" s="84"/>
      <c r="T194" s="84"/>
      <c r="U194" s="84"/>
      <c r="V194" s="84"/>
      <c r="W194" s="84"/>
      <c r="X194" s="84"/>
      <c r="Y194" s="84"/>
      <c r="Z194" s="84"/>
    </row>
    <row r="195" spans="1:26">
      <c r="A195" s="294"/>
      <c r="B195" s="294"/>
      <c r="C195" s="294"/>
      <c r="D195" s="294"/>
      <c r="E195" s="84"/>
      <c r="F195" s="84"/>
      <c r="G195" s="84"/>
      <c r="H195" s="84"/>
      <c r="I195" s="84"/>
      <c r="J195" s="84"/>
      <c r="K195" s="84"/>
      <c r="L195" s="84"/>
      <c r="M195" s="84"/>
      <c r="N195" s="84"/>
      <c r="O195" s="84"/>
      <c r="P195" s="84"/>
      <c r="Q195" s="84"/>
      <c r="R195" s="84"/>
      <c r="S195" s="84"/>
      <c r="T195" s="84"/>
      <c r="U195" s="84"/>
      <c r="V195" s="84"/>
      <c r="W195" s="84"/>
      <c r="X195" s="84"/>
      <c r="Y195" s="84"/>
      <c r="Z195" s="84"/>
    </row>
    <row r="196" spans="1:26">
      <c r="A196" s="294"/>
      <c r="B196" s="294"/>
      <c r="C196" s="294"/>
      <c r="D196" s="294"/>
      <c r="E196" s="84"/>
      <c r="F196" s="84"/>
      <c r="G196" s="84"/>
      <c r="H196" s="84"/>
      <c r="I196" s="84"/>
      <c r="J196" s="84"/>
      <c r="K196" s="84"/>
      <c r="L196" s="84"/>
      <c r="M196" s="84"/>
      <c r="N196" s="84"/>
      <c r="O196" s="84"/>
      <c r="P196" s="84"/>
      <c r="Q196" s="84"/>
      <c r="R196" s="84"/>
      <c r="S196" s="84"/>
      <c r="T196" s="84"/>
      <c r="U196" s="84"/>
      <c r="V196" s="84"/>
      <c r="W196" s="84"/>
      <c r="X196" s="84"/>
      <c r="Y196" s="84"/>
      <c r="Z196" s="84"/>
    </row>
    <row r="197" spans="1:26">
      <c r="A197" s="294"/>
      <c r="B197" s="294"/>
      <c r="C197" s="294"/>
      <c r="D197" s="294"/>
      <c r="E197" s="84"/>
      <c r="F197" s="84"/>
      <c r="G197" s="84"/>
      <c r="H197" s="84"/>
      <c r="I197" s="84"/>
      <c r="J197" s="84"/>
      <c r="K197" s="84"/>
      <c r="L197" s="84"/>
      <c r="M197" s="84"/>
      <c r="N197" s="84"/>
      <c r="O197" s="84"/>
      <c r="P197" s="84"/>
      <c r="Q197" s="84"/>
      <c r="R197" s="84"/>
      <c r="S197" s="84"/>
      <c r="T197" s="84"/>
      <c r="U197" s="84"/>
      <c r="V197" s="84"/>
      <c r="W197" s="84"/>
      <c r="X197" s="84"/>
      <c r="Y197" s="84"/>
      <c r="Z197" s="84"/>
    </row>
    <row r="198" spans="1:26">
      <c r="A198" s="294"/>
      <c r="B198" s="294"/>
      <c r="C198" s="294"/>
      <c r="D198" s="294"/>
      <c r="E198" s="84"/>
      <c r="F198" s="84"/>
      <c r="G198" s="84"/>
      <c r="H198" s="84"/>
      <c r="I198" s="84"/>
      <c r="J198" s="84"/>
      <c r="K198" s="84"/>
      <c r="L198" s="84"/>
      <c r="M198" s="84"/>
      <c r="N198" s="84"/>
      <c r="O198" s="84"/>
      <c r="P198" s="84"/>
      <c r="Q198" s="84"/>
      <c r="R198" s="84"/>
      <c r="S198" s="84"/>
      <c r="T198" s="84"/>
      <c r="U198" s="84"/>
      <c r="V198" s="84"/>
      <c r="W198" s="84"/>
      <c r="X198" s="84"/>
      <c r="Y198" s="84"/>
      <c r="Z198" s="84"/>
    </row>
    <row r="199" spans="1:26">
      <c r="A199" s="294"/>
      <c r="B199" s="294"/>
      <c r="C199" s="294"/>
      <c r="D199" s="294"/>
      <c r="E199" s="84"/>
      <c r="F199" s="84"/>
      <c r="G199" s="84"/>
      <c r="H199" s="84"/>
      <c r="I199" s="84"/>
      <c r="J199" s="84"/>
      <c r="K199" s="84"/>
      <c r="L199" s="84"/>
      <c r="M199" s="84"/>
      <c r="N199" s="84"/>
      <c r="O199" s="84"/>
      <c r="P199" s="84"/>
      <c r="Q199" s="84"/>
      <c r="R199" s="84"/>
      <c r="S199" s="84"/>
      <c r="T199" s="84"/>
      <c r="U199" s="84"/>
      <c r="V199" s="84"/>
      <c r="W199" s="84"/>
      <c r="X199" s="84"/>
      <c r="Y199" s="84"/>
      <c r="Z199" s="84"/>
    </row>
    <row r="200" spans="1:26">
      <c r="A200" s="294"/>
      <c r="B200" s="294"/>
      <c r="C200" s="294"/>
      <c r="D200" s="294"/>
      <c r="E200" s="84"/>
      <c r="F200" s="84"/>
      <c r="G200" s="84"/>
      <c r="H200" s="84"/>
      <c r="I200" s="84"/>
      <c r="J200" s="84"/>
      <c r="K200" s="84"/>
      <c r="L200" s="84"/>
      <c r="M200" s="84"/>
      <c r="N200" s="84"/>
      <c r="O200" s="84"/>
      <c r="P200" s="84"/>
      <c r="Q200" s="84"/>
      <c r="R200" s="84"/>
      <c r="S200" s="84"/>
      <c r="T200" s="84"/>
      <c r="U200" s="84"/>
      <c r="V200" s="84"/>
      <c r="W200" s="84"/>
      <c r="X200" s="84"/>
      <c r="Y200" s="84"/>
      <c r="Z200" s="84"/>
    </row>
  </sheetData>
  <phoneticPr fontId="163"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T664"/>
  <sheetViews>
    <sheetView workbookViewId="0">
      <pane ySplit="1" topLeftCell="A2" activePane="bottomLeft" state="frozen"/>
      <selection pane="bottomLeft"/>
    </sheetView>
  </sheetViews>
  <sheetFormatPr baseColWidth="10" defaultRowHeight="16"/>
  <cols>
    <col min="1" max="1" width="14.6640625" customWidth="1"/>
    <col min="2" max="2" width="13.6640625" customWidth="1"/>
    <col min="3" max="3" width="29" customWidth="1"/>
    <col min="4" max="4" width="26.33203125" customWidth="1"/>
    <col min="5" max="5" width="15.83203125" customWidth="1"/>
    <col min="6" max="6" width="30.6640625" customWidth="1"/>
    <col min="7" max="7" width="9.1640625" customWidth="1"/>
    <col min="8" max="8" width="17" customWidth="1"/>
    <col min="9" max="9" width="16" customWidth="1"/>
    <col min="10" max="20" width="8"/>
  </cols>
  <sheetData>
    <row r="1" spans="1:20">
      <c r="A1" s="295" t="s">
        <v>6349</v>
      </c>
      <c r="B1" s="296" t="s">
        <v>0</v>
      </c>
      <c r="C1" s="295" t="s">
        <v>3</v>
      </c>
      <c r="D1" s="295" t="s">
        <v>4067</v>
      </c>
      <c r="E1" s="297" t="s">
        <v>1</v>
      </c>
      <c r="F1" s="295" t="s">
        <v>4068</v>
      </c>
      <c r="G1" s="295" t="s">
        <v>4</v>
      </c>
      <c r="H1" s="295" t="s">
        <v>6350</v>
      </c>
      <c r="I1" s="295" t="s">
        <v>3237</v>
      </c>
      <c r="J1" s="37"/>
      <c r="K1" s="37"/>
      <c r="L1" s="37"/>
      <c r="M1" s="37"/>
      <c r="N1" s="37"/>
      <c r="O1" s="37"/>
      <c r="P1" s="37"/>
      <c r="Q1" s="37"/>
      <c r="R1" s="37"/>
      <c r="S1" s="37"/>
      <c r="T1" s="37">
        <f>SUM(A1:S1)</f>
        <v>0</v>
      </c>
    </row>
    <row r="2" spans="1:20">
      <c r="A2" s="274">
        <v>44311.440972222219</v>
      </c>
      <c r="B2" s="272" t="s">
        <v>4082</v>
      </c>
      <c r="C2" s="272" t="s">
        <v>6351</v>
      </c>
      <c r="D2" s="272" t="s">
        <v>6352</v>
      </c>
      <c r="E2" s="273">
        <v>100019011854</v>
      </c>
      <c r="F2" s="279" t="s">
        <v>6353</v>
      </c>
      <c r="G2" s="272" t="s">
        <v>9</v>
      </c>
      <c r="H2" s="274">
        <v>44311.417361111111</v>
      </c>
      <c r="I2" s="274">
        <v>44311.440972222219</v>
      </c>
      <c r="J2" s="37"/>
      <c r="K2" s="37"/>
      <c r="L2" s="37"/>
      <c r="M2" s="37"/>
      <c r="N2" s="37"/>
      <c r="O2" s="37"/>
      <c r="P2" s="37"/>
      <c r="Q2" s="37"/>
      <c r="R2" s="37"/>
      <c r="S2" s="37"/>
      <c r="T2" s="37"/>
    </row>
    <row r="3" spans="1:20">
      <c r="A3" s="274">
        <v>44324.440972222219</v>
      </c>
      <c r="B3" s="272" t="s">
        <v>4082</v>
      </c>
      <c r="C3" s="272" t="s">
        <v>6351</v>
      </c>
      <c r="D3" s="272" t="s">
        <v>6354</v>
      </c>
      <c r="E3" s="273">
        <v>100017149978</v>
      </c>
      <c r="F3" s="272" t="s">
        <v>62</v>
      </c>
      <c r="G3" s="272" t="s">
        <v>9</v>
      </c>
      <c r="H3" s="274">
        <v>44315.647222222222</v>
      </c>
      <c r="I3" s="274">
        <v>44324.440972222219</v>
      </c>
      <c r="J3" s="37"/>
      <c r="K3" s="37"/>
      <c r="L3" s="37"/>
      <c r="M3" s="37"/>
      <c r="N3" s="37"/>
      <c r="O3" s="37"/>
      <c r="P3" s="37"/>
      <c r="Q3" s="37"/>
      <c r="R3" s="37"/>
      <c r="S3" s="37"/>
      <c r="T3" s="37"/>
    </row>
    <row r="4" spans="1:20">
      <c r="A4" s="274">
        <v>44326.451388888891</v>
      </c>
      <c r="B4" s="272" t="s">
        <v>4082</v>
      </c>
      <c r="C4" s="272" t="s">
        <v>6355</v>
      </c>
      <c r="D4" s="272" t="s">
        <v>6356</v>
      </c>
      <c r="E4" s="273">
        <v>12931421</v>
      </c>
      <c r="F4" s="272" t="s">
        <v>6357</v>
      </c>
      <c r="G4" s="272" t="s">
        <v>9</v>
      </c>
      <c r="H4" s="274">
        <v>44279.470138888893</v>
      </c>
      <c r="I4" s="274">
        <v>44326.451388888891</v>
      </c>
      <c r="J4" s="37"/>
      <c r="K4" s="37"/>
      <c r="L4" s="37"/>
      <c r="M4" s="37"/>
      <c r="N4" s="37"/>
      <c r="O4" s="37"/>
      <c r="P4" s="37"/>
      <c r="Q4" s="37"/>
      <c r="R4" s="37"/>
      <c r="S4" s="37"/>
      <c r="T4" s="37"/>
    </row>
    <row r="5" spans="1:20">
      <c r="A5" s="274">
        <v>44329.451388888891</v>
      </c>
      <c r="B5" s="272" t="s">
        <v>4082</v>
      </c>
      <c r="C5" s="272" t="s">
        <v>6355</v>
      </c>
      <c r="D5" s="272" t="s">
        <v>6358</v>
      </c>
      <c r="E5" s="273">
        <v>100018235351</v>
      </c>
      <c r="F5" s="272" t="s">
        <v>21</v>
      </c>
      <c r="G5" s="272" t="s">
        <v>9</v>
      </c>
      <c r="H5" s="274">
        <v>44277.49722222222</v>
      </c>
      <c r="I5" s="274">
        <v>44329.451388888891</v>
      </c>
      <c r="J5" s="37"/>
      <c r="K5" s="37"/>
      <c r="L5" s="37"/>
      <c r="M5" s="37"/>
      <c r="N5" s="37"/>
      <c r="O5" s="37"/>
      <c r="P5" s="37"/>
      <c r="Q5" s="37"/>
      <c r="R5" s="37"/>
      <c r="S5" s="37"/>
      <c r="T5" s="37"/>
    </row>
    <row r="6" spans="1:20">
      <c r="A6" s="274">
        <v>44339.451388888891</v>
      </c>
      <c r="B6" s="272" t="s">
        <v>4082</v>
      </c>
      <c r="C6" s="272" t="s">
        <v>6355</v>
      </c>
      <c r="D6" s="272" t="s">
        <v>6359</v>
      </c>
      <c r="E6" s="273">
        <v>9548417</v>
      </c>
      <c r="F6" s="272" t="s">
        <v>89</v>
      </c>
      <c r="G6" s="272" t="s">
        <v>9</v>
      </c>
      <c r="H6" s="274">
        <v>44329.408333333333</v>
      </c>
      <c r="I6" s="274">
        <v>44339.451388888891</v>
      </c>
      <c r="J6" s="37"/>
      <c r="K6" s="37"/>
      <c r="L6" s="37"/>
      <c r="M6" s="37"/>
      <c r="N6" s="37"/>
      <c r="O6" s="37"/>
      <c r="P6" s="37"/>
      <c r="Q6" s="37"/>
      <c r="R6" s="37"/>
      <c r="S6" s="37"/>
      <c r="T6" s="37"/>
    </row>
    <row r="7" spans="1:20">
      <c r="A7" s="274">
        <v>44346.378472222219</v>
      </c>
      <c r="B7" s="272" t="s">
        <v>4082</v>
      </c>
      <c r="C7" s="272" t="s">
        <v>6360</v>
      </c>
      <c r="D7" s="272" t="s">
        <v>6361</v>
      </c>
      <c r="E7" s="273">
        <v>100016010576</v>
      </c>
      <c r="F7" s="272" t="s">
        <v>21</v>
      </c>
      <c r="G7" s="272" t="s">
        <v>9</v>
      </c>
      <c r="H7" s="274">
        <v>44330.631249999999</v>
      </c>
      <c r="I7" s="274">
        <v>44346.378472222219</v>
      </c>
      <c r="J7" s="37"/>
      <c r="K7" s="37"/>
      <c r="L7" s="37"/>
      <c r="M7" s="37"/>
      <c r="N7" s="37"/>
      <c r="O7" s="37"/>
      <c r="P7" s="37"/>
      <c r="Q7" s="37"/>
      <c r="R7" s="37"/>
      <c r="S7" s="37"/>
      <c r="T7" s="37"/>
    </row>
    <row r="8" spans="1:20">
      <c r="A8" s="274">
        <v>44306.506944444445</v>
      </c>
      <c r="B8" s="272" t="s">
        <v>4082</v>
      </c>
      <c r="C8" s="272" t="s">
        <v>6355</v>
      </c>
      <c r="D8" s="272" t="s">
        <v>6362</v>
      </c>
      <c r="E8" s="273">
        <v>100006877489</v>
      </c>
      <c r="F8" s="298" t="s">
        <v>4079</v>
      </c>
      <c r="G8" s="272" t="s">
        <v>9</v>
      </c>
      <c r="H8" s="274">
        <v>44312.71875</v>
      </c>
      <c r="I8" s="274">
        <v>44306.506944444445</v>
      </c>
      <c r="J8" s="37"/>
      <c r="K8" s="37"/>
      <c r="L8" s="37"/>
      <c r="M8" s="37"/>
      <c r="N8" s="37"/>
      <c r="O8" s="37"/>
      <c r="P8" s="37"/>
      <c r="Q8" s="37"/>
      <c r="R8" s="37"/>
      <c r="S8" s="37"/>
      <c r="T8" s="37"/>
    </row>
    <row r="9" spans="1:20">
      <c r="A9" s="274">
        <v>44306.506944444445</v>
      </c>
      <c r="B9" s="272" t="s">
        <v>4082</v>
      </c>
      <c r="C9" s="272" t="s">
        <v>6355</v>
      </c>
      <c r="D9" s="272" t="s">
        <v>6363</v>
      </c>
      <c r="E9" s="273">
        <v>100007886842</v>
      </c>
      <c r="F9" s="272" t="s">
        <v>4809</v>
      </c>
      <c r="G9" s="272" t="s">
        <v>9</v>
      </c>
      <c r="H9" s="274">
        <v>44306.612500000003</v>
      </c>
      <c r="I9" s="274">
        <v>44306.506944444445</v>
      </c>
      <c r="J9" s="37"/>
      <c r="K9" s="37"/>
      <c r="L9" s="37"/>
      <c r="M9" s="37"/>
      <c r="N9" s="37"/>
      <c r="O9" s="37"/>
      <c r="P9" s="37"/>
      <c r="Q9" s="37"/>
      <c r="R9" s="37"/>
      <c r="S9" s="37"/>
      <c r="T9" s="37"/>
    </row>
    <row r="10" spans="1:20">
      <c r="A10" s="274">
        <v>44306.659722222219</v>
      </c>
      <c r="B10" s="272" t="s">
        <v>4082</v>
      </c>
      <c r="C10" s="272" t="s">
        <v>6351</v>
      </c>
      <c r="D10" s="272" t="s">
        <v>6364</v>
      </c>
      <c r="E10" s="273">
        <v>100003532505</v>
      </c>
      <c r="F10" s="298" t="s">
        <v>4079</v>
      </c>
      <c r="G10" s="272" t="s">
        <v>9</v>
      </c>
      <c r="H10" s="274">
        <v>44306.71597222222</v>
      </c>
      <c r="I10" s="274">
        <v>44306.659722222219</v>
      </c>
      <c r="J10" s="37"/>
      <c r="K10" s="37"/>
      <c r="L10" s="37"/>
      <c r="M10" s="37"/>
      <c r="N10" s="37"/>
      <c r="O10" s="37"/>
      <c r="P10" s="37"/>
      <c r="Q10" s="37"/>
      <c r="R10" s="37"/>
      <c r="S10" s="37"/>
      <c r="T10" s="37"/>
    </row>
    <row r="11" spans="1:20">
      <c r="A11" s="274">
        <v>44311.451388888891</v>
      </c>
      <c r="B11" s="272" t="s">
        <v>4082</v>
      </c>
      <c r="C11" s="272" t="s">
        <v>6355</v>
      </c>
      <c r="D11" s="272" t="s">
        <v>6365</v>
      </c>
      <c r="E11" s="273">
        <v>100005802109</v>
      </c>
      <c r="F11" s="272" t="s">
        <v>4809</v>
      </c>
      <c r="G11" s="272" t="s">
        <v>9</v>
      </c>
      <c r="H11" s="274">
        <v>44312.729861111111</v>
      </c>
      <c r="I11" s="274">
        <v>44311.451388888891</v>
      </c>
      <c r="J11" s="37"/>
      <c r="K11" s="37"/>
      <c r="L11" s="37"/>
      <c r="M11" s="37"/>
      <c r="N11" s="37"/>
      <c r="O11" s="37"/>
      <c r="P11" s="37"/>
      <c r="Q11" s="37"/>
      <c r="R11" s="37"/>
      <c r="S11" s="37"/>
      <c r="T11" s="37"/>
    </row>
    <row r="12" spans="1:20">
      <c r="A12" s="274">
        <v>44311.451388888891</v>
      </c>
      <c r="B12" s="272" t="s">
        <v>4082</v>
      </c>
      <c r="C12" s="272" t="s">
        <v>6355</v>
      </c>
      <c r="D12" s="272" t="s">
        <v>6366</v>
      </c>
      <c r="E12" s="273">
        <v>396468178</v>
      </c>
      <c r="F12" s="272" t="s">
        <v>4809</v>
      </c>
      <c r="G12" s="272" t="s">
        <v>9</v>
      </c>
      <c r="H12" s="274">
        <v>44311.454166666663</v>
      </c>
      <c r="I12" s="274">
        <v>44311.451388888891</v>
      </c>
      <c r="J12" s="37"/>
      <c r="K12" s="37"/>
      <c r="L12" s="37"/>
      <c r="M12" s="37"/>
      <c r="N12" s="37"/>
      <c r="O12" s="37"/>
      <c r="P12" s="37"/>
      <c r="Q12" s="37"/>
      <c r="R12" s="37"/>
      <c r="S12" s="37"/>
      <c r="T12" s="37"/>
    </row>
    <row r="13" spans="1:20">
      <c r="A13" s="274">
        <v>44310.451388888891</v>
      </c>
      <c r="B13" s="272" t="s">
        <v>4082</v>
      </c>
      <c r="C13" s="272" t="s">
        <v>6367</v>
      </c>
      <c r="D13" s="272" t="s">
        <v>6368</v>
      </c>
      <c r="E13" s="273">
        <v>100019005198</v>
      </c>
      <c r="F13" s="272" t="s">
        <v>6369</v>
      </c>
      <c r="G13" s="272" t="s">
        <v>9</v>
      </c>
      <c r="H13" s="274">
        <v>44312.408333333333</v>
      </c>
      <c r="I13" s="274">
        <v>44312.416666666672</v>
      </c>
      <c r="J13" s="37"/>
      <c r="K13" s="37"/>
      <c r="L13" s="37"/>
      <c r="M13" s="37"/>
      <c r="N13" s="37"/>
      <c r="O13" s="37"/>
      <c r="P13" s="37"/>
      <c r="Q13" s="37"/>
      <c r="R13" s="37"/>
      <c r="S13" s="37"/>
      <c r="T13" s="37"/>
    </row>
    <row r="14" spans="1:20">
      <c r="A14" s="274">
        <v>44312.454861111109</v>
      </c>
      <c r="B14" s="272" t="s">
        <v>4082</v>
      </c>
      <c r="C14" s="272" t="s">
        <v>6355</v>
      </c>
      <c r="D14" s="272" t="s">
        <v>6370</v>
      </c>
      <c r="E14" s="273">
        <v>100019030009</v>
      </c>
      <c r="F14" s="298" t="s">
        <v>6371</v>
      </c>
      <c r="G14" s="272" t="s">
        <v>9</v>
      </c>
      <c r="H14" s="274">
        <v>44312.697222222225</v>
      </c>
      <c r="I14" s="274">
        <v>44312.454861111109</v>
      </c>
      <c r="J14" s="37"/>
      <c r="K14" s="37"/>
      <c r="L14" s="37"/>
      <c r="M14" s="37"/>
      <c r="N14" s="37"/>
      <c r="O14" s="37"/>
      <c r="P14" s="37"/>
      <c r="Q14" s="37"/>
      <c r="R14" s="37"/>
      <c r="S14" s="37"/>
      <c r="T14" s="37"/>
    </row>
    <row r="15" spans="1:20">
      <c r="A15" s="274">
        <v>44313.451388888891</v>
      </c>
      <c r="B15" s="272" t="s">
        <v>4082</v>
      </c>
      <c r="C15" s="272" t="s">
        <v>6355</v>
      </c>
      <c r="D15" s="272" t="s">
        <v>6372</v>
      </c>
      <c r="E15" s="273">
        <v>100007738693</v>
      </c>
      <c r="F15" s="298" t="s">
        <v>4079</v>
      </c>
      <c r="G15" s="272" t="s">
        <v>9</v>
      </c>
      <c r="H15" s="274">
        <v>44342.724305555559</v>
      </c>
      <c r="I15" s="274">
        <v>44313.451388888891</v>
      </c>
      <c r="J15" s="37"/>
      <c r="K15" s="37"/>
      <c r="L15" s="37"/>
      <c r="M15" s="37"/>
      <c r="N15" s="37"/>
      <c r="O15" s="37"/>
      <c r="P15" s="37"/>
      <c r="Q15" s="37"/>
      <c r="R15" s="37"/>
      <c r="S15" s="37"/>
      <c r="T15" s="37"/>
    </row>
    <row r="16" spans="1:20">
      <c r="A16" s="274">
        <v>44314.451388888891</v>
      </c>
      <c r="B16" s="272" t="s">
        <v>4082</v>
      </c>
      <c r="C16" s="272" t="s">
        <v>6355</v>
      </c>
      <c r="D16" s="272" t="s">
        <v>6373</v>
      </c>
      <c r="E16" s="273">
        <v>3249257025</v>
      </c>
      <c r="F16" s="298" t="s">
        <v>4079</v>
      </c>
      <c r="G16" s="272" t="s">
        <v>9</v>
      </c>
      <c r="H16" s="274">
        <v>44315.595138888893</v>
      </c>
      <c r="I16" s="274">
        <v>44314.451388888891</v>
      </c>
      <c r="J16" s="37"/>
      <c r="K16" s="37"/>
      <c r="L16" s="37"/>
      <c r="M16" s="37"/>
      <c r="N16" s="37"/>
      <c r="O16" s="37"/>
      <c r="P16" s="37"/>
      <c r="Q16" s="37"/>
      <c r="R16" s="37"/>
      <c r="S16" s="37"/>
      <c r="T16" s="37"/>
    </row>
    <row r="17" spans="1:20">
      <c r="A17" s="274">
        <v>44315.440972222219</v>
      </c>
      <c r="B17" s="272" t="s">
        <v>4082</v>
      </c>
      <c r="C17" s="272" t="s">
        <v>6351</v>
      </c>
      <c r="D17" s="272" t="s">
        <v>6374</v>
      </c>
      <c r="E17" s="273">
        <v>100009895015</v>
      </c>
      <c r="F17" s="298" t="s">
        <v>4079</v>
      </c>
      <c r="G17" s="272" t="s">
        <v>9</v>
      </c>
      <c r="H17" s="274">
        <v>44315.451388888891</v>
      </c>
      <c r="I17" s="274">
        <v>44315.440972222219</v>
      </c>
      <c r="J17" s="37"/>
      <c r="K17" s="37"/>
      <c r="L17" s="37"/>
      <c r="M17" s="37"/>
      <c r="N17" s="37"/>
      <c r="O17" s="37"/>
      <c r="P17" s="37"/>
      <c r="Q17" s="37"/>
      <c r="R17" s="37"/>
      <c r="S17" s="37"/>
      <c r="T17" s="37"/>
    </row>
    <row r="18" spans="1:20">
      <c r="A18" s="274">
        <v>44316.454861111109</v>
      </c>
      <c r="B18" s="272" t="s">
        <v>4082</v>
      </c>
      <c r="C18" s="272" t="s">
        <v>6355</v>
      </c>
      <c r="D18" s="272" t="s">
        <v>6375</v>
      </c>
      <c r="E18" s="273">
        <v>47329620</v>
      </c>
      <c r="F18" s="272" t="s">
        <v>4809</v>
      </c>
      <c r="G18" s="272" t="s">
        <v>9</v>
      </c>
      <c r="H18" s="274">
        <v>44323.46597222222</v>
      </c>
      <c r="I18" s="274">
        <v>44316.454861111109</v>
      </c>
      <c r="J18" s="37"/>
      <c r="K18" s="37"/>
      <c r="L18" s="37"/>
      <c r="M18" s="37"/>
      <c r="N18" s="37"/>
      <c r="O18" s="37"/>
      <c r="P18" s="37"/>
      <c r="Q18" s="37"/>
      <c r="R18" s="37"/>
      <c r="S18" s="37"/>
      <c r="T18" s="37"/>
    </row>
    <row r="19" spans="1:20">
      <c r="A19" s="274">
        <v>44320.451388888891</v>
      </c>
      <c r="B19" s="272" t="s">
        <v>4082</v>
      </c>
      <c r="C19" s="272" t="s">
        <v>6355</v>
      </c>
      <c r="D19" s="272" t="s">
        <v>6376</v>
      </c>
      <c r="E19" s="273">
        <v>100019134330</v>
      </c>
      <c r="F19" s="272" t="s">
        <v>4086</v>
      </c>
      <c r="G19" s="272" t="s">
        <v>9</v>
      </c>
      <c r="H19" s="274">
        <v>44322.474305555559</v>
      </c>
      <c r="I19" s="274">
        <v>44320.451388888891</v>
      </c>
      <c r="J19" s="37"/>
      <c r="K19" s="37"/>
      <c r="L19" s="37"/>
      <c r="M19" s="37"/>
      <c r="N19" s="37"/>
      <c r="O19" s="37"/>
      <c r="P19" s="37"/>
      <c r="Q19" s="37"/>
      <c r="R19" s="37"/>
      <c r="S19" s="37"/>
      <c r="T19" s="37"/>
    </row>
    <row r="20" spans="1:20">
      <c r="A20" s="274">
        <v>44325.451388888891</v>
      </c>
      <c r="B20" s="272" t="s">
        <v>4082</v>
      </c>
      <c r="C20" s="272" t="s">
        <v>6355</v>
      </c>
      <c r="D20" s="272" t="s">
        <v>6377</v>
      </c>
      <c r="E20" s="273">
        <v>100019210257</v>
      </c>
      <c r="F20" s="298" t="s">
        <v>4079</v>
      </c>
      <c r="G20" s="272" t="s">
        <v>9</v>
      </c>
      <c r="H20" s="274">
        <v>44326.629166666666</v>
      </c>
      <c r="I20" s="274">
        <v>44325.451388888891</v>
      </c>
      <c r="J20" s="37"/>
      <c r="K20" s="37"/>
      <c r="L20" s="37"/>
      <c r="M20" s="37"/>
      <c r="N20" s="37"/>
      <c r="O20" s="37"/>
      <c r="P20" s="37"/>
      <c r="Q20" s="37"/>
      <c r="R20" s="37"/>
      <c r="S20" s="37"/>
      <c r="T20" s="37"/>
    </row>
    <row r="21" spans="1:20">
      <c r="A21" s="274">
        <v>44326.440972222219</v>
      </c>
      <c r="B21" s="272" t="s">
        <v>4082</v>
      </c>
      <c r="C21" s="272" t="s">
        <v>6351</v>
      </c>
      <c r="D21" s="272" t="s">
        <v>6378</v>
      </c>
      <c r="E21" s="273">
        <v>100019225518</v>
      </c>
      <c r="F21" s="298" t="s">
        <v>4079</v>
      </c>
      <c r="G21" s="272" t="s">
        <v>9</v>
      </c>
      <c r="H21" s="274">
        <v>44326.707638888889</v>
      </c>
      <c r="I21" s="274">
        <v>44326.440972222219</v>
      </c>
      <c r="J21" s="37"/>
      <c r="K21" s="37"/>
      <c r="L21" s="37"/>
      <c r="M21" s="37"/>
      <c r="N21" s="37"/>
      <c r="O21" s="37"/>
      <c r="P21" s="37"/>
      <c r="Q21" s="37"/>
      <c r="R21" s="37"/>
      <c r="S21" s="37"/>
      <c r="T21" s="37"/>
    </row>
    <row r="22" spans="1:20">
      <c r="A22" s="274">
        <v>44330.454861111109</v>
      </c>
      <c r="B22" s="272" t="s">
        <v>4082</v>
      </c>
      <c r="C22" s="272" t="s">
        <v>6355</v>
      </c>
      <c r="D22" s="272" t="s">
        <v>6379</v>
      </c>
      <c r="E22" s="273">
        <v>100014085948</v>
      </c>
      <c r="F22" s="272" t="s">
        <v>4813</v>
      </c>
      <c r="G22" s="272" t="s">
        <v>9</v>
      </c>
      <c r="H22" s="274">
        <v>44330.710416666669</v>
      </c>
      <c r="I22" s="274">
        <v>44330.454861111109</v>
      </c>
      <c r="J22" s="37"/>
      <c r="K22" s="37"/>
      <c r="L22" s="37"/>
      <c r="M22" s="37"/>
      <c r="N22" s="37"/>
      <c r="O22" s="37"/>
      <c r="P22" s="37"/>
      <c r="Q22" s="37"/>
      <c r="R22" s="37"/>
      <c r="S22" s="37"/>
      <c r="T22" s="37"/>
    </row>
    <row r="23" spans="1:20">
      <c r="A23" s="274">
        <v>44332.451388888891</v>
      </c>
      <c r="B23" s="272" t="s">
        <v>4082</v>
      </c>
      <c r="C23" s="272" t="s">
        <v>6355</v>
      </c>
      <c r="D23" s="272" t="s">
        <v>6380</v>
      </c>
      <c r="E23" s="273">
        <v>179781232</v>
      </c>
      <c r="F23" s="272" t="s">
        <v>4809</v>
      </c>
      <c r="G23" s="272" t="s">
        <v>9</v>
      </c>
      <c r="H23" s="274">
        <v>44333.454166666663</v>
      </c>
      <c r="I23" s="274">
        <v>44332.451388888891</v>
      </c>
      <c r="J23" s="37"/>
      <c r="K23" s="37"/>
      <c r="L23" s="37"/>
      <c r="M23" s="37"/>
      <c r="N23" s="37"/>
      <c r="O23" s="37"/>
      <c r="P23" s="37"/>
      <c r="Q23" s="37"/>
      <c r="R23" s="37"/>
      <c r="S23" s="37"/>
      <c r="T23" s="37"/>
    </row>
    <row r="24" spans="1:20">
      <c r="A24" s="274">
        <v>44336.454861111109</v>
      </c>
      <c r="B24" s="272" t="s">
        <v>4082</v>
      </c>
      <c r="C24" s="272" t="s">
        <v>6355</v>
      </c>
      <c r="D24" s="272" t="s">
        <v>6381</v>
      </c>
      <c r="E24" s="273">
        <v>100005256730</v>
      </c>
      <c r="F24" s="272" t="s">
        <v>4813</v>
      </c>
      <c r="G24" s="272" t="s">
        <v>9</v>
      </c>
      <c r="H24" s="274">
        <v>44342.494444444441</v>
      </c>
      <c r="I24" s="274">
        <v>44336.454861111109</v>
      </c>
      <c r="J24" s="37"/>
      <c r="K24" s="37"/>
      <c r="L24" s="37"/>
      <c r="M24" s="37"/>
      <c r="N24" s="37"/>
      <c r="O24" s="37"/>
      <c r="P24" s="37"/>
      <c r="Q24" s="37"/>
      <c r="R24" s="37"/>
      <c r="S24" s="37"/>
      <c r="T24" s="37"/>
    </row>
    <row r="25" spans="1:20">
      <c r="A25" s="274">
        <v>44337.451388888891</v>
      </c>
      <c r="B25" s="272" t="s">
        <v>4082</v>
      </c>
      <c r="C25" s="272" t="s">
        <v>6355</v>
      </c>
      <c r="D25" s="272" t="s">
        <v>6382</v>
      </c>
      <c r="E25" s="273">
        <v>100003755373</v>
      </c>
      <c r="F25" s="298" t="s">
        <v>4079</v>
      </c>
      <c r="G25" s="272" t="s">
        <v>9</v>
      </c>
      <c r="H25" s="274">
        <v>44337.648611111115</v>
      </c>
      <c r="I25" s="274">
        <v>44337.451388888891</v>
      </c>
      <c r="J25" s="37"/>
      <c r="K25" s="37"/>
      <c r="L25" s="37"/>
      <c r="M25" s="37"/>
      <c r="N25" s="37"/>
      <c r="O25" s="37"/>
      <c r="P25" s="37"/>
      <c r="Q25" s="37"/>
      <c r="R25" s="37"/>
      <c r="S25" s="37"/>
      <c r="T25" s="37"/>
    </row>
    <row r="26" spans="1:20">
      <c r="A26" s="274">
        <v>44337.454861111109</v>
      </c>
      <c r="B26" s="272" t="s">
        <v>4082</v>
      </c>
      <c r="C26" s="272" t="s">
        <v>6355</v>
      </c>
      <c r="D26" s="272" t="s">
        <v>6383</v>
      </c>
      <c r="E26" s="273">
        <v>1393126398</v>
      </c>
      <c r="F26" s="272" t="s">
        <v>4809</v>
      </c>
      <c r="G26" s="272" t="s">
        <v>9</v>
      </c>
      <c r="H26" s="274">
        <v>44337.693749999999</v>
      </c>
      <c r="I26" s="274">
        <v>44337.454861111109</v>
      </c>
      <c r="J26" s="37"/>
      <c r="K26" s="37"/>
      <c r="L26" s="37"/>
      <c r="M26" s="37"/>
      <c r="N26" s="37"/>
      <c r="O26" s="37"/>
      <c r="P26" s="37"/>
      <c r="Q26" s="37"/>
      <c r="R26" s="37"/>
      <c r="S26" s="37"/>
      <c r="T26" s="37"/>
    </row>
    <row r="27" spans="1:20">
      <c r="A27" s="274">
        <v>44341.451388888891</v>
      </c>
      <c r="B27" s="272" t="s">
        <v>4082</v>
      </c>
      <c r="C27" s="272" t="s">
        <v>6355</v>
      </c>
      <c r="D27" s="272" t="s">
        <v>6384</v>
      </c>
      <c r="E27" s="273">
        <v>100010226294</v>
      </c>
      <c r="F27" s="272" t="s">
        <v>4086</v>
      </c>
      <c r="G27" s="272" t="s">
        <v>9</v>
      </c>
      <c r="H27" s="274">
        <v>44342.460416666669</v>
      </c>
      <c r="I27" s="274">
        <v>44341.451388888891</v>
      </c>
      <c r="J27" s="37"/>
      <c r="K27" s="37"/>
      <c r="L27" s="37"/>
      <c r="M27" s="37"/>
      <c r="N27" s="37"/>
      <c r="O27" s="37"/>
      <c r="P27" s="37"/>
      <c r="Q27" s="37"/>
      <c r="R27" s="37"/>
      <c r="S27" s="37"/>
      <c r="T27" s="37"/>
    </row>
    <row r="28" spans="1:20">
      <c r="A28" s="274">
        <v>44342.454861111109</v>
      </c>
      <c r="B28" s="272" t="s">
        <v>4082</v>
      </c>
      <c r="C28" s="272" t="s">
        <v>6355</v>
      </c>
      <c r="D28" s="272" t="s">
        <v>6385</v>
      </c>
      <c r="E28" s="273">
        <v>100007830307</v>
      </c>
      <c r="F28" s="272" t="s">
        <v>6386</v>
      </c>
      <c r="G28" s="272" t="s">
        <v>9</v>
      </c>
      <c r="H28" s="274">
        <v>44342.461111111115</v>
      </c>
      <c r="I28" s="274">
        <v>44342.454861111109</v>
      </c>
      <c r="J28" s="37"/>
      <c r="K28" s="37"/>
      <c r="L28" s="37"/>
      <c r="M28" s="37"/>
      <c r="N28" s="37"/>
      <c r="O28" s="37"/>
      <c r="P28" s="37"/>
      <c r="Q28" s="37"/>
      <c r="R28" s="37"/>
      <c r="S28" s="37"/>
      <c r="T28" s="37"/>
    </row>
    <row r="29" spans="1:20">
      <c r="A29" s="274">
        <v>44343.451388888891</v>
      </c>
      <c r="B29" s="272" t="s">
        <v>4082</v>
      </c>
      <c r="C29" s="272" t="s">
        <v>6355</v>
      </c>
      <c r="D29" s="272" t="s">
        <v>6387</v>
      </c>
      <c r="E29" s="273">
        <v>100000395544</v>
      </c>
      <c r="F29" s="272" t="s">
        <v>4809</v>
      </c>
      <c r="G29" s="272" t="s">
        <v>9</v>
      </c>
      <c r="H29" s="274">
        <v>44343.473611111112</v>
      </c>
      <c r="I29" s="274">
        <v>44343.451388888891</v>
      </c>
      <c r="J29" s="37"/>
      <c r="K29" s="37"/>
      <c r="L29" s="37"/>
      <c r="M29" s="37"/>
      <c r="N29" s="37"/>
      <c r="O29" s="37"/>
      <c r="P29" s="37"/>
      <c r="Q29" s="37"/>
      <c r="R29" s="37"/>
      <c r="S29" s="37"/>
      <c r="T29" s="37"/>
    </row>
    <row r="30" spans="1:20">
      <c r="A30" s="274">
        <v>44346.378472222219</v>
      </c>
      <c r="B30" s="272" t="s">
        <v>4082</v>
      </c>
      <c r="C30" s="272" t="s">
        <v>6388</v>
      </c>
      <c r="D30" s="272" t="s">
        <v>6389</v>
      </c>
      <c r="E30" s="273">
        <v>100013557938</v>
      </c>
      <c r="F30" s="272" t="s">
        <v>6386</v>
      </c>
      <c r="G30" s="272" t="s">
        <v>9</v>
      </c>
      <c r="H30" s="274">
        <v>44347.431250000001</v>
      </c>
      <c r="I30" s="274">
        <v>44346.378472222219</v>
      </c>
      <c r="J30" s="37"/>
      <c r="K30" s="37"/>
      <c r="L30" s="37"/>
      <c r="M30" s="37"/>
      <c r="N30" s="37"/>
      <c r="O30" s="37"/>
      <c r="P30" s="37"/>
      <c r="Q30" s="37"/>
      <c r="R30" s="37"/>
      <c r="S30" s="37"/>
      <c r="T30" s="37"/>
    </row>
    <row r="31" spans="1:20">
      <c r="A31" s="274">
        <v>44306.506944444445</v>
      </c>
      <c r="B31" s="272" t="s">
        <v>10</v>
      </c>
      <c r="C31" s="272" t="s">
        <v>6355</v>
      </c>
      <c r="D31" s="272" t="s">
        <v>6390</v>
      </c>
      <c r="E31" s="273">
        <v>100018347083</v>
      </c>
      <c r="F31" s="272" t="s">
        <v>1751</v>
      </c>
      <c r="G31" s="298" t="s">
        <v>13</v>
      </c>
      <c r="H31" s="274">
        <v>25934</v>
      </c>
      <c r="I31" s="274">
        <v>44306.506944444445</v>
      </c>
      <c r="J31" s="37"/>
      <c r="K31" s="37"/>
      <c r="L31" s="37"/>
      <c r="M31" s="37"/>
      <c r="N31" s="37"/>
      <c r="O31" s="37"/>
      <c r="P31" s="37"/>
      <c r="Q31" s="37"/>
      <c r="R31" s="37"/>
      <c r="S31" s="37"/>
      <c r="T31" s="37"/>
    </row>
    <row r="32" spans="1:20">
      <c r="A32" s="274">
        <v>44307.451388888891</v>
      </c>
      <c r="B32" s="272" t="s">
        <v>10</v>
      </c>
      <c r="C32" s="272" t="s">
        <v>6355</v>
      </c>
      <c r="D32" s="272" t="s">
        <v>6391</v>
      </c>
      <c r="E32" s="273">
        <v>100018432226</v>
      </c>
      <c r="F32" s="272" t="s">
        <v>1751</v>
      </c>
      <c r="G32" s="298" t="s">
        <v>13</v>
      </c>
      <c r="H32" s="274">
        <v>44301.436111111107</v>
      </c>
      <c r="I32" s="274">
        <v>44307.451388888891</v>
      </c>
      <c r="J32" s="37"/>
      <c r="K32" s="37"/>
      <c r="L32" s="37"/>
      <c r="M32" s="37"/>
      <c r="N32" s="37"/>
      <c r="O32" s="37"/>
      <c r="P32" s="37"/>
      <c r="Q32" s="37"/>
      <c r="R32" s="37"/>
      <c r="S32" s="37"/>
      <c r="T32" s="37"/>
    </row>
    <row r="33" spans="1:20">
      <c r="A33" s="274">
        <v>44310.454861111109</v>
      </c>
      <c r="B33" s="272" t="s">
        <v>10</v>
      </c>
      <c r="C33" s="272" t="s">
        <v>6355</v>
      </c>
      <c r="D33" s="272" t="s">
        <v>6392</v>
      </c>
      <c r="E33" s="273">
        <v>100004564143</v>
      </c>
      <c r="F33" s="272" t="s">
        <v>1751</v>
      </c>
      <c r="G33" s="298" t="s">
        <v>13</v>
      </c>
      <c r="H33" s="274">
        <v>25934</v>
      </c>
      <c r="I33" s="274">
        <v>44310.454861111109</v>
      </c>
      <c r="J33" s="37"/>
      <c r="K33" s="37"/>
      <c r="L33" s="37"/>
      <c r="M33" s="37"/>
      <c r="N33" s="37"/>
      <c r="O33" s="37"/>
      <c r="P33" s="37"/>
      <c r="Q33" s="37"/>
      <c r="R33" s="37"/>
      <c r="S33" s="37"/>
      <c r="T33" s="37"/>
    </row>
    <row r="34" spans="1:20">
      <c r="A34" s="274">
        <v>44312.75</v>
      </c>
      <c r="B34" s="272" t="s">
        <v>10</v>
      </c>
      <c r="C34" s="272" t="s">
        <v>6360</v>
      </c>
      <c r="D34" s="272" t="s">
        <v>6393</v>
      </c>
      <c r="E34" s="273">
        <v>3493638</v>
      </c>
      <c r="F34" s="272" t="s">
        <v>1751</v>
      </c>
      <c r="G34" s="298" t="s">
        <v>13</v>
      </c>
      <c r="H34" s="274">
        <v>44271.763194444451</v>
      </c>
      <c r="I34" s="274">
        <v>44312.75</v>
      </c>
      <c r="J34" s="37"/>
      <c r="K34" s="37"/>
      <c r="L34" s="37"/>
      <c r="M34" s="37"/>
      <c r="N34" s="37"/>
      <c r="O34" s="37"/>
      <c r="P34" s="37"/>
      <c r="Q34" s="37"/>
      <c r="R34" s="37"/>
      <c r="S34" s="37"/>
      <c r="T34" s="37"/>
    </row>
    <row r="35" spans="1:20">
      <c r="A35" s="274">
        <v>44313.440972222219</v>
      </c>
      <c r="B35" s="272" t="s">
        <v>10</v>
      </c>
      <c r="C35" s="272" t="s">
        <v>6394</v>
      </c>
      <c r="D35" s="272" t="s">
        <v>4133</v>
      </c>
      <c r="E35" s="273">
        <v>100017492562</v>
      </c>
      <c r="F35" s="272" t="s">
        <v>1751</v>
      </c>
      <c r="G35" s="298" t="s">
        <v>13</v>
      </c>
      <c r="H35" s="274">
        <v>44236.634722222225</v>
      </c>
      <c r="I35" s="274">
        <v>44313.440972222219</v>
      </c>
      <c r="J35" s="37"/>
      <c r="K35" s="37"/>
      <c r="L35" s="37"/>
      <c r="M35" s="37"/>
      <c r="N35" s="37"/>
      <c r="O35" s="37"/>
      <c r="P35" s="37"/>
      <c r="Q35" s="37"/>
      <c r="R35" s="37"/>
      <c r="S35" s="37"/>
      <c r="T35" s="37"/>
    </row>
    <row r="36" spans="1:20">
      <c r="A36" s="274">
        <v>44317.451388888891</v>
      </c>
      <c r="B36" s="272" t="s">
        <v>10</v>
      </c>
      <c r="C36" s="272" t="s">
        <v>6367</v>
      </c>
      <c r="D36" s="272" t="s">
        <v>6395</v>
      </c>
      <c r="E36" s="273">
        <v>100017077145</v>
      </c>
      <c r="F36" s="272" t="s">
        <v>1751</v>
      </c>
      <c r="G36" s="298" t="s">
        <v>13</v>
      </c>
      <c r="H36" s="274">
        <v>44288.686805555553</v>
      </c>
      <c r="I36" s="274">
        <v>44317.451388888891</v>
      </c>
      <c r="J36" s="37"/>
      <c r="K36" s="37"/>
      <c r="L36" s="37"/>
      <c r="M36" s="37"/>
      <c r="N36" s="37"/>
      <c r="O36" s="37"/>
      <c r="P36" s="37"/>
      <c r="Q36" s="37"/>
      <c r="R36" s="37"/>
      <c r="S36" s="37"/>
      <c r="T36" s="37"/>
    </row>
    <row r="37" spans="1:20">
      <c r="A37" s="274">
        <v>44317.565972222219</v>
      </c>
      <c r="B37" s="272" t="s">
        <v>10</v>
      </c>
      <c r="C37" s="272" t="s">
        <v>6396</v>
      </c>
      <c r="D37" s="272" t="s">
        <v>6397</v>
      </c>
      <c r="E37" s="273">
        <v>529055440</v>
      </c>
      <c r="F37" s="272" t="s">
        <v>1751</v>
      </c>
      <c r="G37" s="298" t="s">
        <v>13</v>
      </c>
      <c r="H37" s="274">
        <v>44267.432638888888</v>
      </c>
      <c r="I37" s="274">
        <v>44317.565972222219</v>
      </c>
      <c r="J37" s="37"/>
      <c r="K37" s="37"/>
      <c r="L37" s="37"/>
      <c r="M37" s="37"/>
      <c r="N37" s="37"/>
      <c r="O37" s="37"/>
      <c r="P37" s="37"/>
      <c r="Q37" s="37"/>
      <c r="R37" s="37"/>
      <c r="S37" s="37"/>
      <c r="T37" s="37"/>
    </row>
    <row r="38" spans="1:20">
      <c r="A38" s="274">
        <v>44324.451388888891</v>
      </c>
      <c r="B38" s="272" t="s">
        <v>10</v>
      </c>
      <c r="C38" s="272" t="s">
        <v>6355</v>
      </c>
      <c r="D38" s="272" t="s">
        <v>6398</v>
      </c>
      <c r="E38" s="273">
        <v>100019113046</v>
      </c>
      <c r="F38" s="272" t="s">
        <v>1751</v>
      </c>
      <c r="G38" s="298" t="s">
        <v>13</v>
      </c>
      <c r="H38" s="274">
        <v>25934</v>
      </c>
      <c r="I38" s="274">
        <v>44324.451388888891</v>
      </c>
      <c r="J38" s="37"/>
      <c r="K38" s="37"/>
      <c r="L38" s="37"/>
      <c r="M38" s="37"/>
      <c r="N38" s="37"/>
      <c r="O38" s="37"/>
      <c r="P38" s="37"/>
      <c r="Q38" s="37"/>
      <c r="R38" s="37"/>
      <c r="S38" s="37"/>
      <c r="T38" s="37"/>
    </row>
    <row r="39" spans="1:20">
      <c r="A39" s="274">
        <v>44331.451388888891</v>
      </c>
      <c r="B39" s="272" t="s">
        <v>10</v>
      </c>
      <c r="C39" s="272" t="s">
        <v>6355</v>
      </c>
      <c r="D39" s="272" t="s">
        <v>6399</v>
      </c>
      <c r="E39" s="273">
        <v>100018365661</v>
      </c>
      <c r="F39" s="272" t="s">
        <v>1751</v>
      </c>
      <c r="G39" s="298" t="s">
        <v>13</v>
      </c>
      <c r="H39" s="274">
        <v>44285.604166666672</v>
      </c>
      <c r="I39" s="274">
        <v>44331.451388888891</v>
      </c>
      <c r="J39" s="37"/>
      <c r="K39" s="37"/>
      <c r="L39" s="37"/>
      <c r="M39" s="37"/>
      <c r="N39" s="37"/>
      <c r="O39" s="37"/>
      <c r="P39" s="37"/>
      <c r="Q39" s="37"/>
      <c r="R39" s="37"/>
      <c r="S39" s="37"/>
      <c r="T39" s="37"/>
    </row>
    <row r="40" spans="1:20">
      <c r="A40" s="274">
        <v>44334.451388888891</v>
      </c>
      <c r="B40" s="272" t="s">
        <v>10</v>
      </c>
      <c r="C40" s="272" t="s">
        <v>6367</v>
      </c>
      <c r="D40" s="272" t="s">
        <v>6400</v>
      </c>
      <c r="E40" s="273">
        <v>100018619291</v>
      </c>
      <c r="F40" s="272" t="s">
        <v>1751</v>
      </c>
      <c r="G40" s="298" t="s">
        <v>13</v>
      </c>
      <c r="H40" s="274">
        <v>44299.672222222223</v>
      </c>
      <c r="I40" s="274">
        <v>44334.451388888891</v>
      </c>
      <c r="J40" s="37"/>
      <c r="K40" s="37"/>
      <c r="L40" s="37"/>
      <c r="M40" s="37"/>
      <c r="N40" s="37"/>
      <c r="O40" s="37"/>
      <c r="P40" s="37"/>
      <c r="Q40" s="37"/>
      <c r="R40" s="37"/>
      <c r="S40" s="37"/>
      <c r="T40" s="37"/>
    </row>
    <row r="41" spans="1:20">
      <c r="A41" s="274">
        <v>44338.451388888891</v>
      </c>
      <c r="B41" s="272" t="s">
        <v>10</v>
      </c>
      <c r="C41" s="272" t="s">
        <v>6355</v>
      </c>
      <c r="D41" s="272" t="s">
        <v>6401</v>
      </c>
      <c r="E41" s="273">
        <v>100010266354</v>
      </c>
      <c r="F41" s="272" t="s">
        <v>1751</v>
      </c>
      <c r="G41" s="298" t="s">
        <v>13</v>
      </c>
      <c r="H41" s="274">
        <v>44333.444444444445</v>
      </c>
      <c r="I41" s="274">
        <v>44338.451388888891</v>
      </c>
      <c r="J41" s="37"/>
      <c r="K41" s="37"/>
      <c r="L41" s="37"/>
      <c r="M41" s="37"/>
      <c r="N41" s="37"/>
      <c r="O41" s="37"/>
      <c r="P41" s="37"/>
      <c r="Q41" s="37"/>
      <c r="R41" s="37"/>
      <c r="S41" s="37"/>
      <c r="T41" s="37"/>
    </row>
    <row r="42" spans="1:20">
      <c r="A42" s="274">
        <v>44338.451388888891</v>
      </c>
      <c r="B42" s="272" t="s">
        <v>10</v>
      </c>
      <c r="C42" s="272" t="s">
        <v>6367</v>
      </c>
      <c r="D42" s="272" t="s">
        <v>6402</v>
      </c>
      <c r="E42" s="273">
        <v>100011876237</v>
      </c>
      <c r="F42" s="272" t="s">
        <v>1751</v>
      </c>
      <c r="G42" s="298" t="s">
        <v>13</v>
      </c>
      <c r="H42" s="274">
        <v>44337.493055555555</v>
      </c>
      <c r="I42" s="274">
        <v>44338.451388888891</v>
      </c>
      <c r="J42" s="37"/>
      <c r="K42" s="37"/>
      <c r="L42" s="37"/>
      <c r="M42" s="37"/>
      <c r="N42" s="37"/>
      <c r="O42" s="37"/>
      <c r="P42" s="37"/>
      <c r="Q42" s="37"/>
      <c r="R42" s="37"/>
      <c r="S42" s="37"/>
      <c r="T42" s="37"/>
    </row>
    <row r="43" spans="1:20">
      <c r="A43" s="274">
        <v>44338.451388888891</v>
      </c>
      <c r="B43" s="272" t="s">
        <v>10</v>
      </c>
      <c r="C43" s="272" t="s">
        <v>6367</v>
      </c>
      <c r="D43" s="272" t="s">
        <v>6403</v>
      </c>
      <c r="E43" s="273">
        <v>100000782886</v>
      </c>
      <c r="F43" s="272" t="s">
        <v>1751</v>
      </c>
      <c r="G43" s="298" t="s">
        <v>13</v>
      </c>
      <c r="H43" s="274">
        <v>44288.486111111109</v>
      </c>
      <c r="I43" s="274">
        <v>44338.451388888891</v>
      </c>
      <c r="J43" s="37"/>
      <c r="K43" s="37"/>
      <c r="L43" s="37"/>
      <c r="M43" s="37"/>
      <c r="N43" s="37"/>
      <c r="O43" s="37"/>
      <c r="P43" s="37"/>
      <c r="Q43" s="37"/>
      <c r="R43" s="37"/>
      <c r="S43" s="37"/>
      <c r="T43" s="37"/>
    </row>
    <row r="44" spans="1:20">
      <c r="A44" s="274">
        <v>44306.506944444445</v>
      </c>
      <c r="B44" s="272" t="s">
        <v>10</v>
      </c>
      <c r="C44" s="272" t="s">
        <v>6355</v>
      </c>
      <c r="D44" s="272" t="s">
        <v>6404</v>
      </c>
      <c r="E44" s="273">
        <v>100009613168</v>
      </c>
      <c r="F44" s="272" t="s">
        <v>4813</v>
      </c>
      <c r="G44" s="272" t="s">
        <v>9</v>
      </c>
      <c r="H44" s="274">
        <v>44308.706250000003</v>
      </c>
      <c r="I44" s="274">
        <v>44306.506944444445</v>
      </c>
      <c r="J44" s="37"/>
      <c r="K44" s="37"/>
      <c r="L44" s="37"/>
      <c r="M44" s="37"/>
      <c r="N44" s="37"/>
      <c r="O44" s="37"/>
      <c r="P44" s="37"/>
      <c r="Q44" s="37"/>
      <c r="R44" s="37"/>
      <c r="S44" s="37"/>
      <c r="T44" s="37"/>
    </row>
    <row r="45" spans="1:20">
      <c r="A45" s="274">
        <v>44306.506944444445</v>
      </c>
      <c r="B45" s="272" t="s">
        <v>10</v>
      </c>
      <c r="C45" s="272" t="s">
        <v>6355</v>
      </c>
      <c r="D45" s="272" t="s">
        <v>6405</v>
      </c>
      <c r="E45" s="273">
        <v>100008854385</v>
      </c>
      <c r="F45" s="298" t="s">
        <v>4079</v>
      </c>
      <c r="G45" s="272" t="s">
        <v>9</v>
      </c>
      <c r="H45" s="274">
        <v>44308.703472222223</v>
      </c>
      <c r="I45" s="274">
        <v>44306.506944444445</v>
      </c>
      <c r="J45" s="37"/>
      <c r="K45" s="37"/>
      <c r="L45" s="37"/>
      <c r="M45" s="37"/>
      <c r="N45" s="37"/>
      <c r="O45" s="37"/>
      <c r="P45" s="37"/>
      <c r="Q45" s="37"/>
      <c r="R45" s="37"/>
      <c r="S45" s="37"/>
      <c r="T45" s="37"/>
    </row>
    <row r="46" spans="1:20">
      <c r="A46" s="274">
        <v>44306.506944444445</v>
      </c>
      <c r="B46" s="272" t="s">
        <v>10</v>
      </c>
      <c r="C46" s="272" t="s">
        <v>6355</v>
      </c>
      <c r="D46" s="272" t="s">
        <v>6406</v>
      </c>
      <c r="E46" s="273">
        <v>515445681</v>
      </c>
      <c r="F46" s="272" t="s">
        <v>4813</v>
      </c>
      <c r="G46" s="272" t="s">
        <v>9</v>
      </c>
      <c r="H46" s="274">
        <v>44308.704861111109</v>
      </c>
      <c r="I46" s="274">
        <v>44306.506944444445</v>
      </c>
      <c r="J46" s="37"/>
      <c r="K46" s="37"/>
      <c r="L46" s="37"/>
      <c r="M46" s="37"/>
      <c r="N46" s="37"/>
      <c r="O46" s="37"/>
      <c r="P46" s="37"/>
      <c r="Q46" s="37"/>
      <c r="R46" s="37"/>
      <c r="S46" s="37"/>
      <c r="T46" s="37"/>
    </row>
    <row r="47" spans="1:20">
      <c r="A47" s="274">
        <v>44306.506944444445</v>
      </c>
      <c r="B47" s="272" t="s">
        <v>10</v>
      </c>
      <c r="C47" s="272" t="s">
        <v>6355</v>
      </c>
      <c r="D47" s="272" t="s">
        <v>6407</v>
      </c>
      <c r="E47" s="273">
        <v>593246075</v>
      </c>
      <c r="F47" s="298" t="s">
        <v>6371</v>
      </c>
      <c r="G47" s="272" t="s">
        <v>9</v>
      </c>
      <c r="H47" s="274">
        <v>44308.717361111107</v>
      </c>
      <c r="I47" s="274">
        <v>44306.506944444445</v>
      </c>
      <c r="J47" s="37"/>
      <c r="K47" s="37"/>
      <c r="L47" s="37"/>
      <c r="M47" s="37"/>
      <c r="N47" s="37"/>
      <c r="O47" s="37"/>
      <c r="P47" s="37"/>
      <c r="Q47" s="37"/>
      <c r="R47" s="37"/>
      <c r="S47" s="37"/>
      <c r="T47" s="37"/>
    </row>
    <row r="48" spans="1:20">
      <c r="A48" s="274">
        <v>44306.506944444445</v>
      </c>
      <c r="B48" s="272" t="s">
        <v>10</v>
      </c>
      <c r="C48" s="272" t="s">
        <v>6355</v>
      </c>
      <c r="D48" s="272" t="s">
        <v>6408</v>
      </c>
      <c r="E48" s="273">
        <v>100004260982</v>
      </c>
      <c r="F48" s="298" t="s">
        <v>4079</v>
      </c>
      <c r="G48" s="272" t="s">
        <v>9</v>
      </c>
      <c r="H48" s="274">
        <v>44308.712500000001</v>
      </c>
      <c r="I48" s="274">
        <v>44306.506944444445</v>
      </c>
      <c r="J48" s="37"/>
      <c r="K48" s="37"/>
      <c r="L48" s="37"/>
      <c r="M48" s="37"/>
      <c r="N48" s="37"/>
      <c r="O48" s="37"/>
      <c r="P48" s="37"/>
      <c r="Q48" s="37"/>
      <c r="R48" s="37"/>
      <c r="S48" s="37"/>
      <c r="T48" s="37"/>
    </row>
    <row r="49" spans="1:20">
      <c r="A49" s="274">
        <v>44306.506944444445</v>
      </c>
      <c r="B49" s="272" t="s">
        <v>10</v>
      </c>
      <c r="C49" s="272" t="s">
        <v>6355</v>
      </c>
      <c r="D49" s="272" t="s">
        <v>6409</v>
      </c>
      <c r="E49" s="273">
        <v>100006327579</v>
      </c>
      <c r="F49" s="298" t="s">
        <v>4079</v>
      </c>
      <c r="G49" s="272" t="s">
        <v>9</v>
      </c>
      <c r="H49" s="274">
        <v>44306.676388888889</v>
      </c>
      <c r="I49" s="274">
        <v>44306.506944444445</v>
      </c>
      <c r="J49" s="37"/>
      <c r="K49" s="37"/>
      <c r="L49" s="37"/>
      <c r="M49" s="37"/>
      <c r="N49" s="37"/>
      <c r="O49" s="37"/>
      <c r="P49" s="37"/>
      <c r="Q49" s="37"/>
      <c r="R49" s="37"/>
      <c r="S49" s="37"/>
      <c r="T49" s="37"/>
    </row>
    <row r="50" spans="1:20">
      <c r="A50" s="274">
        <v>44306.506944444445</v>
      </c>
      <c r="B50" s="272" t="s">
        <v>10</v>
      </c>
      <c r="C50" s="272" t="s">
        <v>6355</v>
      </c>
      <c r="D50" s="272" t="s">
        <v>6410</v>
      </c>
      <c r="E50" s="273">
        <v>609015077</v>
      </c>
      <c r="F50" s="298" t="s">
        <v>6371</v>
      </c>
      <c r="G50" s="272" t="s">
        <v>9</v>
      </c>
      <c r="H50" s="274">
        <v>44306.611111111109</v>
      </c>
      <c r="I50" s="274">
        <v>44306.506944444445</v>
      </c>
      <c r="J50" s="37"/>
      <c r="K50" s="37"/>
      <c r="L50" s="37"/>
      <c r="M50" s="37"/>
      <c r="N50" s="37"/>
      <c r="O50" s="37"/>
      <c r="P50" s="37"/>
      <c r="Q50" s="37"/>
      <c r="R50" s="37"/>
      <c r="S50" s="37"/>
      <c r="T50" s="37"/>
    </row>
    <row r="51" spans="1:20">
      <c r="A51" s="274">
        <v>44306.659722222219</v>
      </c>
      <c r="B51" s="272" t="s">
        <v>10</v>
      </c>
      <c r="C51" s="272" t="s">
        <v>6351</v>
      </c>
      <c r="D51" s="272" t="s">
        <v>6411</v>
      </c>
      <c r="E51" s="273">
        <v>20670078</v>
      </c>
      <c r="F51" s="272" t="s">
        <v>6412</v>
      </c>
      <c r="G51" s="272" t="s">
        <v>9</v>
      </c>
      <c r="H51" s="274">
        <v>44306.675000000003</v>
      </c>
      <c r="I51" s="274">
        <v>44306.659722222219</v>
      </c>
      <c r="J51" s="37"/>
      <c r="K51" s="37"/>
      <c r="L51" s="37"/>
      <c r="M51" s="37"/>
      <c r="N51" s="37"/>
      <c r="O51" s="37"/>
      <c r="P51" s="37"/>
      <c r="Q51" s="37"/>
      <c r="R51" s="37"/>
      <c r="S51" s="37"/>
      <c r="T51" s="37"/>
    </row>
    <row r="52" spans="1:20">
      <c r="A52" s="274">
        <v>44306.659722222219</v>
      </c>
      <c r="B52" s="272" t="s">
        <v>10</v>
      </c>
      <c r="C52" s="272" t="s">
        <v>6351</v>
      </c>
      <c r="D52" s="272" t="s">
        <v>6413</v>
      </c>
      <c r="E52" s="273">
        <v>100012044342</v>
      </c>
      <c r="F52" s="272" t="s">
        <v>4813</v>
      </c>
      <c r="G52" s="272" t="s">
        <v>9</v>
      </c>
      <c r="H52" s="274">
        <v>44306.670833333337</v>
      </c>
      <c r="I52" s="274">
        <v>44306.659722222219</v>
      </c>
      <c r="J52" s="37"/>
      <c r="K52" s="37"/>
      <c r="L52" s="37"/>
      <c r="M52" s="37"/>
      <c r="N52" s="37"/>
      <c r="O52" s="37"/>
      <c r="P52" s="37"/>
      <c r="Q52" s="37"/>
      <c r="R52" s="37"/>
      <c r="S52" s="37"/>
      <c r="T52" s="37"/>
    </row>
    <row r="53" spans="1:20">
      <c r="A53" s="274">
        <v>44307.451388888891</v>
      </c>
      <c r="B53" s="272" t="s">
        <v>10</v>
      </c>
      <c r="C53" s="272" t="s">
        <v>6355</v>
      </c>
      <c r="D53" s="272" t="s">
        <v>6414</v>
      </c>
      <c r="E53" s="273">
        <v>1023727097</v>
      </c>
      <c r="F53" s="298" t="s">
        <v>4079</v>
      </c>
      <c r="G53" s="272" t="s">
        <v>9</v>
      </c>
      <c r="H53" s="274">
        <v>44308.716666666667</v>
      </c>
      <c r="I53" s="274">
        <v>44307.451388888891</v>
      </c>
      <c r="J53" s="37"/>
      <c r="K53" s="37"/>
      <c r="L53" s="37"/>
      <c r="M53" s="37"/>
      <c r="N53" s="37"/>
      <c r="O53" s="37"/>
      <c r="P53" s="37"/>
      <c r="Q53" s="37"/>
      <c r="R53" s="37"/>
      <c r="S53" s="37"/>
      <c r="T53" s="37"/>
    </row>
    <row r="54" spans="1:20">
      <c r="A54" s="274">
        <v>44307.454861111109</v>
      </c>
      <c r="B54" s="272" t="s">
        <v>10</v>
      </c>
      <c r="C54" s="272" t="s">
        <v>6355</v>
      </c>
      <c r="D54" s="272" t="s">
        <v>6415</v>
      </c>
      <c r="E54" s="273">
        <v>100018539638</v>
      </c>
      <c r="F54" s="298" t="s">
        <v>4079</v>
      </c>
      <c r="G54" s="272" t="s">
        <v>9</v>
      </c>
      <c r="H54" s="274">
        <v>44308.695833333331</v>
      </c>
      <c r="I54" s="274">
        <v>44307.454861111109</v>
      </c>
      <c r="J54" s="37"/>
      <c r="K54" s="37"/>
      <c r="L54" s="37"/>
      <c r="M54" s="37"/>
      <c r="N54" s="37"/>
      <c r="O54" s="37"/>
      <c r="P54" s="37"/>
      <c r="Q54" s="37"/>
      <c r="R54" s="37"/>
      <c r="S54" s="37"/>
      <c r="T54" s="37"/>
    </row>
    <row r="55" spans="1:20">
      <c r="A55" s="274">
        <v>44308.631944444445</v>
      </c>
      <c r="B55" s="272" t="s">
        <v>10</v>
      </c>
      <c r="C55" s="272" t="s">
        <v>6416</v>
      </c>
      <c r="D55" s="272" t="s">
        <v>6417</v>
      </c>
      <c r="E55" s="273">
        <v>100014280699</v>
      </c>
      <c r="F55" s="298" t="s">
        <v>4079</v>
      </c>
      <c r="G55" s="272" t="s">
        <v>9</v>
      </c>
      <c r="H55" s="274">
        <v>44330.585416666669</v>
      </c>
      <c r="I55" s="274">
        <v>44308.631944444445</v>
      </c>
      <c r="J55" s="37"/>
      <c r="K55" s="37"/>
      <c r="L55" s="37"/>
      <c r="M55" s="37"/>
      <c r="N55" s="37"/>
      <c r="O55" s="37"/>
      <c r="P55" s="37"/>
      <c r="Q55" s="37"/>
      <c r="R55" s="37"/>
      <c r="S55" s="37"/>
      <c r="T55" s="37"/>
    </row>
    <row r="56" spans="1:20">
      <c r="A56" s="274">
        <v>44309.454861111109</v>
      </c>
      <c r="B56" s="272" t="s">
        <v>10</v>
      </c>
      <c r="C56" s="272" t="s">
        <v>6355</v>
      </c>
      <c r="D56" s="272" t="s">
        <v>6418</v>
      </c>
      <c r="E56" s="273">
        <v>100004228556</v>
      </c>
      <c r="F56" s="272" t="s">
        <v>4813</v>
      </c>
      <c r="G56" s="272" t="s">
        <v>9</v>
      </c>
      <c r="H56" s="274">
        <v>44309.470138888893</v>
      </c>
      <c r="I56" s="274">
        <v>44309.454861111109</v>
      </c>
      <c r="J56" s="37"/>
      <c r="K56" s="37"/>
      <c r="L56" s="37"/>
      <c r="M56" s="37"/>
      <c r="N56" s="37"/>
      <c r="O56" s="37"/>
      <c r="P56" s="37"/>
      <c r="Q56" s="37"/>
      <c r="R56" s="37"/>
      <c r="S56" s="37"/>
      <c r="T56" s="37"/>
    </row>
    <row r="57" spans="1:20">
      <c r="A57" s="274">
        <v>44314.451388888891</v>
      </c>
      <c r="B57" s="272" t="s">
        <v>10</v>
      </c>
      <c r="C57" s="272" t="s">
        <v>6367</v>
      </c>
      <c r="D57" s="272" t="s">
        <v>6419</v>
      </c>
      <c r="E57" s="273">
        <v>840999910</v>
      </c>
      <c r="F57" s="298" t="s">
        <v>4079</v>
      </c>
      <c r="G57" s="272" t="s">
        <v>9</v>
      </c>
      <c r="H57" s="274">
        <v>44344.718055555553</v>
      </c>
      <c r="I57" s="274">
        <v>44314.451388888891</v>
      </c>
      <c r="J57" s="37"/>
      <c r="K57" s="37"/>
      <c r="L57" s="37"/>
      <c r="M57" s="37"/>
      <c r="N57" s="37"/>
      <c r="O57" s="37"/>
      <c r="P57" s="37"/>
      <c r="Q57" s="37"/>
      <c r="R57" s="37"/>
      <c r="S57" s="37"/>
      <c r="T57" s="37"/>
    </row>
    <row r="58" spans="1:20">
      <c r="A58" s="274">
        <v>44315.451388888891</v>
      </c>
      <c r="B58" s="272" t="s">
        <v>10</v>
      </c>
      <c r="C58" s="272" t="s">
        <v>6367</v>
      </c>
      <c r="D58" s="272" t="s">
        <v>6420</v>
      </c>
      <c r="E58" s="273">
        <v>321000350</v>
      </c>
      <c r="F58" s="272" t="s">
        <v>4814</v>
      </c>
      <c r="G58" s="272" t="s">
        <v>9</v>
      </c>
      <c r="H58" s="274">
        <v>44337.668749999997</v>
      </c>
      <c r="I58" s="274">
        <v>44315.451388888891</v>
      </c>
      <c r="J58" s="37"/>
      <c r="K58" s="37"/>
      <c r="L58" s="37"/>
      <c r="M58" s="37"/>
      <c r="N58" s="37"/>
      <c r="O58" s="37"/>
      <c r="P58" s="37"/>
      <c r="Q58" s="37"/>
      <c r="R58" s="37"/>
      <c r="S58" s="37"/>
      <c r="T58" s="37"/>
    </row>
    <row r="59" spans="1:20">
      <c r="A59" s="274">
        <v>44315.565972222219</v>
      </c>
      <c r="B59" s="272" t="s">
        <v>10</v>
      </c>
      <c r="C59" s="272" t="s">
        <v>6416</v>
      </c>
      <c r="D59" s="272" t="s">
        <v>6421</v>
      </c>
      <c r="E59" s="273">
        <v>100009588969</v>
      </c>
      <c r="F59" s="298" t="s">
        <v>4079</v>
      </c>
      <c r="G59" s="272" t="s">
        <v>9</v>
      </c>
      <c r="H59" s="274">
        <v>44341.606944444451</v>
      </c>
      <c r="I59" s="274">
        <v>44315.565972222219</v>
      </c>
      <c r="J59" s="37"/>
      <c r="K59" s="37"/>
      <c r="L59" s="37"/>
      <c r="M59" s="37"/>
      <c r="N59" s="37"/>
      <c r="O59" s="37"/>
      <c r="P59" s="37"/>
      <c r="Q59" s="37"/>
      <c r="R59" s="37"/>
      <c r="S59" s="37"/>
      <c r="T59" s="37"/>
    </row>
    <row r="60" spans="1:20">
      <c r="A60" s="274">
        <v>44316.451388888891</v>
      </c>
      <c r="B60" s="272" t="s">
        <v>10</v>
      </c>
      <c r="C60" s="272" t="s">
        <v>6355</v>
      </c>
      <c r="D60" s="272" t="s">
        <v>6422</v>
      </c>
      <c r="E60" s="273">
        <v>100002868223</v>
      </c>
      <c r="F60" s="298" t="s">
        <v>4079</v>
      </c>
      <c r="G60" s="272" t="s">
        <v>9</v>
      </c>
      <c r="H60" s="274">
        <v>44316.460416666669</v>
      </c>
      <c r="I60" s="274">
        <v>44316.451388888891</v>
      </c>
      <c r="J60" s="37"/>
      <c r="K60" s="37"/>
      <c r="L60" s="37"/>
      <c r="M60" s="37"/>
      <c r="N60" s="37"/>
      <c r="O60" s="37"/>
      <c r="P60" s="37"/>
      <c r="Q60" s="37"/>
      <c r="R60" s="37"/>
      <c r="S60" s="37"/>
      <c r="T60" s="37"/>
    </row>
    <row r="61" spans="1:20">
      <c r="A61" s="274">
        <v>44317.378472222219</v>
      </c>
      <c r="B61" s="272" t="s">
        <v>10</v>
      </c>
      <c r="C61" s="272" t="s">
        <v>6388</v>
      </c>
      <c r="D61" s="272" t="s">
        <v>6423</v>
      </c>
      <c r="E61" s="273">
        <v>492058473</v>
      </c>
      <c r="F61" s="298" t="s">
        <v>4079</v>
      </c>
      <c r="G61" s="272" t="s">
        <v>9</v>
      </c>
      <c r="H61" s="274">
        <v>44322.44027777778</v>
      </c>
      <c r="I61" s="274">
        <v>44317.378472222219</v>
      </c>
      <c r="J61" s="37"/>
      <c r="K61" s="37"/>
      <c r="L61" s="37"/>
      <c r="M61" s="37"/>
      <c r="N61" s="37"/>
      <c r="O61" s="37"/>
      <c r="P61" s="37"/>
      <c r="Q61" s="37"/>
      <c r="R61" s="37"/>
      <c r="S61" s="37"/>
      <c r="T61" s="37"/>
    </row>
    <row r="62" spans="1:20">
      <c r="A62" s="274">
        <v>44317.440972222219</v>
      </c>
      <c r="B62" s="272" t="s">
        <v>10</v>
      </c>
      <c r="C62" s="272" t="s">
        <v>6351</v>
      </c>
      <c r="D62" s="272" t="s">
        <v>6424</v>
      </c>
      <c r="E62" s="273">
        <v>100010125597</v>
      </c>
      <c r="F62" s="272" t="s">
        <v>4814</v>
      </c>
      <c r="G62" s="272" t="s">
        <v>9</v>
      </c>
      <c r="H62" s="274">
        <v>44344.481249999997</v>
      </c>
      <c r="I62" s="274">
        <v>44317.440972222219</v>
      </c>
      <c r="J62" s="37"/>
      <c r="K62" s="37"/>
      <c r="L62" s="37"/>
      <c r="M62" s="37"/>
      <c r="N62" s="37"/>
      <c r="O62" s="37"/>
      <c r="P62" s="37"/>
      <c r="Q62" s="37"/>
      <c r="R62" s="37"/>
      <c r="S62" s="37"/>
      <c r="T62" s="37"/>
    </row>
    <row r="63" spans="1:20">
      <c r="A63" s="274">
        <v>44317.565972222219</v>
      </c>
      <c r="B63" s="272" t="s">
        <v>10</v>
      </c>
      <c r="C63" s="272" t="s">
        <v>6416</v>
      </c>
      <c r="D63" s="272" t="s">
        <v>6425</v>
      </c>
      <c r="E63" s="273">
        <v>100003914305</v>
      </c>
      <c r="F63" s="298" t="s">
        <v>4079</v>
      </c>
      <c r="G63" s="272" t="s">
        <v>9</v>
      </c>
      <c r="H63" s="274">
        <v>44342.7</v>
      </c>
      <c r="I63" s="274">
        <v>44317.565972222219</v>
      </c>
      <c r="J63" s="37"/>
      <c r="K63" s="37"/>
      <c r="L63" s="37"/>
      <c r="M63" s="37"/>
      <c r="N63" s="37"/>
      <c r="O63" s="37"/>
      <c r="P63" s="37"/>
      <c r="Q63" s="37"/>
      <c r="R63" s="37"/>
      <c r="S63" s="37"/>
      <c r="T63" s="37"/>
    </row>
    <row r="64" spans="1:20">
      <c r="A64" s="274">
        <v>44318.565972222219</v>
      </c>
      <c r="B64" s="272" t="s">
        <v>10</v>
      </c>
      <c r="C64" s="272" t="s">
        <v>6416</v>
      </c>
      <c r="D64" s="272" t="s">
        <v>6426</v>
      </c>
      <c r="E64" s="273">
        <v>100012567772</v>
      </c>
      <c r="F64" s="272" t="s">
        <v>4814</v>
      </c>
      <c r="G64" s="272" t="s">
        <v>9</v>
      </c>
      <c r="H64" s="274">
        <v>44341.664583333331</v>
      </c>
      <c r="I64" s="274">
        <v>44318.565972222219</v>
      </c>
      <c r="J64" s="37"/>
      <c r="K64" s="37"/>
      <c r="L64" s="37"/>
      <c r="M64" s="37"/>
      <c r="N64" s="37"/>
      <c r="O64" s="37"/>
      <c r="P64" s="37"/>
      <c r="Q64" s="37"/>
      <c r="R64" s="37"/>
      <c r="S64" s="37"/>
      <c r="T64" s="37"/>
    </row>
    <row r="65" spans="1:20">
      <c r="A65" s="274">
        <v>44321.378472222219</v>
      </c>
      <c r="B65" s="272" t="s">
        <v>10</v>
      </c>
      <c r="C65" s="272" t="s">
        <v>6360</v>
      </c>
      <c r="D65" s="272" t="s">
        <v>6427</v>
      </c>
      <c r="E65" s="273">
        <v>100008449822</v>
      </c>
      <c r="F65" s="298" t="s">
        <v>4079</v>
      </c>
      <c r="G65" s="272" t="s">
        <v>9</v>
      </c>
      <c r="H65" s="274">
        <v>44344.726388888885</v>
      </c>
      <c r="I65" s="274">
        <v>44321.378472222219</v>
      </c>
      <c r="J65" s="37"/>
      <c r="K65" s="37"/>
      <c r="L65" s="37"/>
      <c r="M65" s="37"/>
      <c r="N65" s="37"/>
      <c r="O65" s="37"/>
      <c r="P65" s="37"/>
      <c r="Q65" s="37"/>
      <c r="R65" s="37"/>
      <c r="S65" s="37"/>
      <c r="T65" s="37"/>
    </row>
    <row r="66" spans="1:20">
      <c r="A66" s="274">
        <v>44321.451388888891</v>
      </c>
      <c r="B66" s="272" t="s">
        <v>10</v>
      </c>
      <c r="C66" s="272" t="s">
        <v>6355</v>
      </c>
      <c r="D66" s="272" t="s">
        <v>6428</v>
      </c>
      <c r="E66" s="273">
        <v>100006318782</v>
      </c>
      <c r="F66" s="272" t="s">
        <v>4814</v>
      </c>
      <c r="G66" s="272" t="s">
        <v>9</v>
      </c>
      <c r="H66" s="274">
        <v>44322.695138888885</v>
      </c>
      <c r="I66" s="274">
        <v>44321.451388888891</v>
      </c>
      <c r="J66" s="37"/>
      <c r="K66" s="37"/>
      <c r="L66" s="37"/>
      <c r="M66" s="37"/>
      <c r="N66" s="37"/>
      <c r="O66" s="37"/>
      <c r="P66" s="37"/>
      <c r="Q66" s="37"/>
      <c r="R66" s="37"/>
      <c r="S66" s="37"/>
      <c r="T66" s="37"/>
    </row>
    <row r="67" spans="1:20">
      <c r="A67" s="274">
        <v>44324.451388888891</v>
      </c>
      <c r="B67" s="272" t="s">
        <v>10</v>
      </c>
      <c r="C67" s="272" t="s">
        <v>6355</v>
      </c>
      <c r="D67" s="272" t="s">
        <v>6429</v>
      </c>
      <c r="E67" s="273">
        <v>992975556</v>
      </c>
      <c r="F67" s="272" t="s">
        <v>4814</v>
      </c>
      <c r="G67" s="272" t="s">
        <v>9</v>
      </c>
      <c r="H67" s="274">
        <v>44347.635416666672</v>
      </c>
      <c r="I67" s="274">
        <v>44324.451388888891</v>
      </c>
      <c r="J67" s="37"/>
      <c r="K67" s="37"/>
      <c r="L67" s="37"/>
      <c r="M67" s="37"/>
      <c r="N67" s="37"/>
      <c r="O67" s="37"/>
      <c r="P67" s="37"/>
      <c r="Q67" s="37"/>
      <c r="R67" s="37"/>
      <c r="S67" s="37"/>
      <c r="T67" s="37"/>
    </row>
    <row r="68" spans="1:20">
      <c r="A68" s="274">
        <v>44326.451388888891</v>
      </c>
      <c r="B68" s="272" t="s">
        <v>10</v>
      </c>
      <c r="C68" s="272" t="s">
        <v>6355</v>
      </c>
      <c r="D68" s="272" t="s">
        <v>6430</v>
      </c>
      <c r="E68" s="273">
        <v>137584799</v>
      </c>
      <c r="F68" s="272" t="s">
        <v>4813</v>
      </c>
      <c r="G68" s="272" t="s">
        <v>9</v>
      </c>
      <c r="H68" s="274">
        <v>44328.493055555555</v>
      </c>
      <c r="I68" s="274">
        <v>44326.451388888891</v>
      </c>
      <c r="J68" s="37"/>
      <c r="K68" s="37"/>
      <c r="L68" s="37"/>
      <c r="M68" s="37"/>
      <c r="N68" s="37"/>
      <c r="O68" s="37"/>
      <c r="P68" s="37"/>
      <c r="Q68" s="37"/>
      <c r="R68" s="37"/>
      <c r="S68" s="37"/>
      <c r="T68" s="37"/>
    </row>
    <row r="69" spans="1:20">
      <c r="A69" s="274">
        <v>44327.451388888891</v>
      </c>
      <c r="B69" s="272" t="s">
        <v>10</v>
      </c>
      <c r="C69" s="272" t="s">
        <v>6355</v>
      </c>
      <c r="D69" s="272" t="s">
        <v>6431</v>
      </c>
      <c r="E69" s="273">
        <v>100019134471</v>
      </c>
      <c r="F69" s="272" t="s">
        <v>4813</v>
      </c>
      <c r="G69" s="272" t="s">
        <v>9</v>
      </c>
      <c r="H69" s="274">
        <v>44340.714583333334</v>
      </c>
      <c r="I69" s="274">
        <v>44327.451388888891</v>
      </c>
      <c r="J69" s="37"/>
      <c r="K69" s="37"/>
      <c r="L69" s="37"/>
      <c r="M69" s="37"/>
      <c r="N69" s="37"/>
      <c r="O69" s="37"/>
      <c r="P69" s="37"/>
      <c r="Q69" s="37"/>
      <c r="R69" s="37"/>
      <c r="S69" s="37"/>
      <c r="T69" s="37"/>
    </row>
    <row r="70" spans="1:20">
      <c r="A70" s="274">
        <v>44327.451388888891</v>
      </c>
      <c r="B70" s="272" t="s">
        <v>10</v>
      </c>
      <c r="C70" s="272" t="s">
        <v>6355</v>
      </c>
      <c r="D70" s="272" t="s">
        <v>6432</v>
      </c>
      <c r="E70" s="273">
        <v>100019065132</v>
      </c>
      <c r="F70" s="298" t="s">
        <v>4079</v>
      </c>
      <c r="G70" s="272" t="s">
        <v>9</v>
      </c>
      <c r="H70" s="274">
        <v>44328.489583333328</v>
      </c>
      <c r="I70" s="274">
        <v>44327.451388888891</v>
      </c>
      <c r="J70" s="37"/>
      <c r="K70" s="37"/>
      <c r="L70" s="37"/>
      <c r="M70" s="37"/>
      <c r="N70" s="37"/>
      <c r="O70" s="37"/>
      <c r="P70" s="37"/>
      <c r="Q70" s="37"/>
      <c r="R70" s="37"/>
      <c r="S70" s="37"/>
      <c r="T70" s="37"/>
    </row>
    <row r="71" spans="1:20">
      <c r="A71" s="274">
        <v>44328.451388888891</v>
      </c>
      <c r="B71" s="272" t="s">
        <v>10</v>
      </c>
      <c r="C71" s="272" t="s">
        <v>6355</v>
      </c>
      <c r="D71" s="272" t="s">
        <v>6433</v>
      </c>
      <c r="E71" s="273">
        <v>100004024923</v>
      </c>
      <c r="F71" s="272" t="s">
        <v>4813</v>
      </c>
      <c r="G71" s="272" t="s">
        <v>9</v>
      </c>
      <c r="H71" s="274">
        <v>44328.607638888891</v>
      </c>
      <c r="I71" s="274">
        <v>44328.451388888891</v>
      </c>
      <c r="J71" s="37"/>
      <c r="K71" s="37"/>
      <c r="L71" s="37"/>
      <c r="M71" s="37"/>
      <c r="N71" s="37"/>
      <c r="O71" s="37"/>
      <c r="P71" s="37"/>
      <c r="Q71" s="37"/>
      <c r="R71" s="37"/>
      <c r="S71" s="37"/>
      <c r="T71" s="37"/>
    </row>
    <row r="72" spans="1:20">
      <c r="A72" s="274">
        <v>44328.451388888891</v>
      </c>
      <c r="B72" s="272" t="s">
        <v>10</v>
      </c>
      <c r="C72" s="272" t="s">
        <v>6355</v>
      </c>
      <c r="D72" s="272" t="s">
        <v>6434</v>
      </c>
      <c r="E72" s="273">
        <v>100000810837</v>
      </c>
      <c r="F72" s="298" t="s">
        <v>4079</v>
      </c>
      <c r="G72" s="272" t="s">
        <v>9</v>
      </c>
      <c r="H72" s="274">
        <v>44329.611111111109</v>
      </c>
      <c r="I72" s="274">
        <v>44328.451388888891</v>
      </c>
      <c r="J72" s="37"/>
      <c r="K72" s="37"/>
      <c r="L72" s="37"/>
      <c r="M72" s="37"/>
      <c r="N72" s="37"/>
      <c r="O72" s="37"/>
      <c r="P72" s="37"/>
      <c r="Q72" s="37"/>
      <c r="R72" s="37"/>
      <c r="S72" s="37"/>
      <c r="T72" s="37"/>
    </row>
    <row r="73" spans="1:20">
      <c r="A73" s="274">
        <v>44328.451388888891</v>
      </c>
      <c r="B73" s="272" t="s">
        <v>10</v>
      </c>
      <c r="C73" s="272" t="s">
        <v>6367</v>
      </c>
      <c r="D73" s="272" t="s">
        <v>6435</v>
      </c>
      <c r="E73" s="273">
        <v>100009034881</v>
      </c>
      <c r="F73" s="272" t="s">
        <v>4841</v>
      </c>
      <c r="G73" s="272" t="s">
        <v>9</v>
      </c>
      <c r="H73" s="274">
        <v>44328.48055555555</v>
      </c>
      <c r="I73" s="274">
        <v>44328.451388888891</v>
      </c>
      <c r="J73" s="37"/>
      <c r="K73" s="37"/>
      <c r="L73" s="37"/>
      <c r="M73" s="37"/>
      <c r="N73" s="37"/>
      <c r="O73" s="37"/>
      <c r="P73" s="37"/>
      <c r="Q73" s="37"/>
      <c r="R73" s="37"/>
      <c r="S73" s="37"/>
      <c r="T73" s="37"/>
    </row>
    <row r="74" spans="1:20">
      <c r="A74" s="274">
        <v>44329.440972222219</v>
      </c>
      <c r="B74" s="272" t="s">
        <v>10</v>
      </c>
      <c r="C74" s="272" t="s">
        <v>6351</v>
      </c>
      <c r="D74" s="272" t="s">
        <v>6436</v>
      </c>
      <c r="E74" s="273">
        <v>100010607385</v>
      </c>
      <c r="F74" s="298" t="s">
        <v>4079</v>
      </c>
      <c r="G74" s="272" t="s">
        <v>9</v>
      </c>
      <c r="H74" s="274">
        <v>44329.740972222222</v>
      </c>
      <c r="I74" s="274">
        <v>44329.440972222219</v>
      </c>
      <c r="J74" s="37"/>
      <c r="K74" s="37"/>
      <c r="L74" s="37"/>
      <c r="M74" s="37"/>
      <c r="N74" s="37"/>
      <c r="O74" s="37"/>
      <c r="P74" s="37"/>
      <c r="Q74" s="37"/>
      <c r="R74" s="37"/>
      <c r="S74" s="37"/>
      <c r="T74" s="37"/>
    </row>
    <row r="75" spans="1:20">
      <c r="A75" s="274">
        <v>44329.440972222219</v>
      </c>
      <c r="B75" s="272" t="s">
        <v>10</v>
      </c>
      <c r="C75" s="272" t="s">
        <v>6351</v>
      </c>
      <c r="D75" s="272" t="s">
        <v>6437</v>
      </c>
      <c r="E75" s="273">
        <v>100018913243</v>
      </c>
      <c r="F75" s="298" t="s">
        <v>4079</v>
      </c>
      <c r="G75" s="272" t="s">
        <v>9</v>
      </c>
      <c r="H75" s="274">
        <v>44329.499305555553</v>
      </c>
      <c r="I75" s="274">
        <v>44329.440972222219</v>
      </c>
      <c r="J75" s="37"/>
      <c r="K75" s="37"/>
      <c r="L75" s="37"/>
      <c r="M75" s="37"/>
      <c r="N75" s="37"/>
      <c r="O75" s="37"/>
      <c r="P75" s="37"/>
      <c r="Q75" s="37"/>
      <c r="R75" s="37"/>
      <c r="S75" s="37"/>
      <c r="T75" s="37"/>
    </row>
    <row r="76" spans="1:20">
      <c r="A76" s="274">
        <v>44329.451388888891</v>
      </c>
      <c r="B76" s="272" t="s">
        <v>10</v>
      </c>
      <c r="C76" s="272" t="s">
        <v>6367</v>
      </c>
      <c r="D76" s="272" t="s">
        <v>6438</v>
      </c>
      <c r="E76" s="273">
        <v>100001216513</v>
      </c>
      <c r="F76" s="298" t="s">
        <v>4079</v>
      </c>
      <c r="G76" s="272" t="s">
        <v>9</v>
      </c>
      <c r="H76" s="274">
        <v>44329.738888888889</v>
      </c>
      <c r="I76" s="274">
        <v>44329.451388888891</v>
      </c>
      <c r="J76" s="37"/>
      <c r="K76" s="37"/>
      <c r="L76" s="37"/>
      <c r="M76" s="37"/>
      <c r="N76" s="37"/>
      <c r="O76" s="37"/>
      <c r="P76" s="37"/>
      <c r="Q76" s="37"/>
      <c r="R76" s="37"/>
      <c r="S76" s="37"/>
      <c r="T76" s="37"/>
    </row>
    <row r="77" spans="1:20">
      <c r="A77" s="274">
        <v>44329.451388888891</v>
      </c>
      <c r="B77" s="272" t="s">
        <v>10</v>
      </c>
      <c r="C77" s="272" t="s">
        <v>6355</v>
      </c>
      <c r="D77" s="272" t="s">
        <v>6439</v>
      </c>
      <c r="E77" s="273">
        <v>100010952478</v>
      </c>
      <c r="F77" s="272" t="s">
        <v>4813</v>
      </c>
      <c r="G77" s="272" t="s">
        <v>9</v>
      </c>
      <c r="H77" s="274">
        <v>44329.487500000003</v>
      </c>
      <c r="I77" s="274">
        <v>44329.451388888891</v>
      </c>
      <c r="J77" s="37"/>
      <c r="K77" s="37"/>
      <c r="L77" s="37"/>
      <c r="M77" s="37"/>
      <c r="N77" s="37"/>
      <c r="O77" s="37"/>
      <c r="P77" s="37"/>
      <c r="Q77" s="37"/>
      <c r="R77" s="37"/>
      <c r="S77" s="37"/>
      <c r="T77" s="37"/>
    </row>
    <row r="78" spans="1:20">
      <c r="A78" s="274">
        <v>44329.451388888891</v>
      </c>
      <c r="B78" s="272" t="s">
        <v>10</v>
      </c>
      <c r="C78" s="272" t="s">
        <v>6367</v>
      </c>
      <c r="D78" s="272" t="s">
        <v>6440</v>
      </c>
      <c r="E78" s="273">
        <v>100012374371</v>
      </c>
      <c r="F78" s="272" t="s">
        <v>4841</v>
      </c>
      <c r="G78" s="272" t="s">
        <v>9</v>
      </c>
      <c r="H78" s="274">
        <v>44329.493750000001</v>
      </c>
      <c r="I78" s="274">
        <v>44329.451388888891</v>
      </c>
      <c r="J78" s="37"/>
      <c r="K78" s="37"/>
      <c r="L78" s="37"/>
      <c r="M78" s="37"/>
      <c r="N78" s="37"/>
      <c r="O78" s="37"/>
      <c r="P78" s="37"/>
      <c r="Q78" s="37"/>
      <c r="R78" s="37"/>
      <c r="S78" s="37"/>
      <c r="T78" s="37"/>
    </row>
    <row r="79" spans="1:20">
      <c r="A79" s="274">
        <v>44331.451388888891</v>
      </c>
      <c r="B79" s="272" t="s">
        <v>10</v>
      </c>
      <c r="C79" s="272" t="s">
        <v>6367</v>
      </c>
      <c r="D79" s="272" t="s">
        <v>6441</v>
      </c>
      <c r="E79" s="273">
        <v>100016738973</v>
      </c>
      <c r="F79" s="272" t="s">
        <v>4814</v>
      </c>
      <c r="G79" s="272" t="s">
        <v>9</v>
      </c>
      <c r="H79" s="274">
        <v>44333.695833333331</v>
      </c>
      <c r="I79" s="274">
        <v>44331.451388888891</v>
      </c>
      <c r="J79" s="37"/>
      <c r="K79" s="37"/>
      <c r="L79" s="37"/>
      <c r="M79" s="37"/>
      <c r="N79" s="37"/>
      <c r="O79" s="37"/>
      <c r="P79" s="37"/>
      <c r="Q79" s="37"/>
      <c r="R79" s="37"/>
      <c r="S79" s="37"/>
      <c r="T79" s="37"/>
    </row>
    <row r="80" spans="1:20">
      <c r="A80" s="274">
        <v>44331.454861111109</v>
      </c>
      <c r="B80" s="272" t="s">
        <v>10</v>
      </c>
      <c r="C80" s="272" t="s">
        <v>6355</v>
      </c>
      <c r="D80" s="272" t="s">
        <v>6442</v>
      </c>
      <c r="E80" s="273">
        <v>100005300947</v>
      </c>
      <c r="F80" s="272" t="s">
        <v>4813</v>
      </c>
      <c r="G80" s="272" t="s">
        <v>9</v>
      </c>
      <c r="H80" s="274">
        <v>44333.486111111109</v>
      </c>
      <c r="I80" s="274">
        <v>44331.454861111109</v>
      </c>
      <c r="J80" s="37"/>
      <c r="K80" s="37"/>
      <c r="L80" s="37"/>
      <c r="M80" s="37"/>
      <c r="N80" s="37"/>
      <c r="O80" s="37"/>
      <c r="P80" s="37"/>
      <c r="Q80" s="37"/>
      <c r="R80" s="37"/>
      <c r="S80" s="37"/>
      <c r="T80" s="37"/>
    </row>
    <row r="81" spans="1:20">
      <c r="A81" s="274">
        <v>44333.451388888891</v>
      </c>
      <c r="B81" s="272" t="s">
        <v>10</v>
      </c>
      <c r="C81" s="272" t="s">
        <v>6355</v>
      </c>
      <c r="D81" s="272" t="s">
        <v>6443</v>
      </c>
      <c r="E81" s="273">
        <v>100019327806</v>
      </c>
      <c r="F81" s="272" t="s">
        <v>4086</v>
      </c>
      <c r="G81" s="272" t="s">
        <v>9</v>
      </c>
      <c r="H81" s="274">
        <v>44333.496527777781</v>
      </c>
      <c r="I81" s="274">
        <v>44333.451388888891</v>
      </c>
      <c r="J81" s="37"/>
      <c r="K81" s="37"/>
      <c r="L81" s="37"/>
      <c r="M81" s="37"/>
      <c r="N81" s="37"/>
      <c r="O81" s="37"/>
      <c r="P81" s="37"/>
      <c r="Q81" s="37"/>
      <c r="R81" s="37"/>
      <c r="S81" s="37"/>
      <c r="T81" s="37"/>
    </row>
    <row r="82" spans="1:20">
      <c r="A82" s="274">
        <v>44334.440972222219</v>
      </c>
      <c r="B82" s="272" t="s">
        <v>10</v>
      </c>
      <c r="C82" s="272" t="s">
        <v>6351</v>
      </c>
      <c r="D82" s="272" t="s">
        <v>6444</v>
      </c>
      <c r="E82" s="273">
        <v>1403630614</v>
      </c>
      <c r="F82" s="298" t="s">
        <v>4079</v>
      </c>
      <c r="G82" s="272" t="s">
        <v>9</v>
      </c>
      <c r="H82" s="274">
        <v>44334.452777777777</v>
      </c>
      <c r="I82" s="274">
        <v>44334.440972222219</v>
      </c>
      <c r="J82" s="37"/>
      <c r="K82" s="37"/>
      <c r="L82" s="37"/>
      <c r="M82" s="37"/>
      <c r="N82" s="37"/>
      <c r="O82" s="37"/>
      <c r="P82" s="37"/>
      <c r="Q82" s="37"/>
      <c r="R82" s="37"/>
      <c r="S82" s="37"/>
      <c r="T82" s="37"/>
    </row>
    <row r="83" spans="1:20">
      <c r="A83" s="274">
        <v>44334.451388888891</v>
      </c>
      <c r="B83" s="272" t="s">
        <v>10</v>
      </c>
      <c r="C83" s="272" t="s">
        <v>6355</v>
      </c>
      <c r="D83" s="272" t="s">
        <v>6445</v>
      </c>
      <c r="E83" s="273">
        <v>100004303247</v>
      </c>
      <c r="F83" s="298" t="s">
        <v>6371</v>
      </c>
      <c r="G83" s="272" t="s">
        <v>9</v>
      </c>
      <c r="H83" s="274">
        <v>44334.454166666663</v>
      </c>
      <c r="I83" s="274">
        <v>44334.451388888891</v>
      </c>
      <c r="J83" s="37"/>
      <c r="K83" s="37"/>
      <c r="L83" s="37"/>
      <c r="M83" s="37"/>
      <c r="N83" s="37"/>
      <c r="O83" s="37"/>
      <c r="P83" s="37"/>
      <c r="Q83" s="37"/>
      <c r="R83" s="37"/>
      <c r="S83" s="37"/>
      <c r="T83" s="37"/>
    </row>
    <row r="84" spans="1:20">
      <c r="A84" s="274">
        <v>44334.454861111109</v>
      </c>
      <c r="B84" s="272" t="s">
        <v>10</v>
      </c>
      <c r="C84" s="272" t="s">
        <v>6355</v>
      </c>
      <c r="D84" s="272" t="s">
        <v>6446</v>
      </c>
      <c r="E84" s="273">
        <v>335797</v>
      </c>
      <c r="F84" s="272" t="s">
        <v>4086</v>
      </c>
      <c r="G84" s="272" t="s">
        <v>9</v>
      </c>
      <c r="H84" s="274">
        <v>44334.458333333328</v>
      </c>
      <c r="I84" s="274">
        <v>44334.454861111109</v>
      </c>
      <c r="J84" s="37"/>
      <c r="K84" s="37"/>
      <c r="L84" s="37"/>
      <c r="M84" s="37"/>
      <c r="N84" s="37"/>
      <c r="O84" s="37"/>
      <c r="P84" s="37"/>
      <c r="Q84" s="37"/>
      <c r="R84" s="37"/>
      <c r="S84" s="37"/>
      <c r="T84" s="37"/>
    </row>
    <row r="85" spans="1:20">
      <c r="A85" s="274">
        <v>44335.451388888891</v>
      </c>
      <c r="B85" s="272" t="s">
        <v>10</v>
      </c>
      <c r="C85" s="272" t="s">
        <v>6355</v>
      </c>
      <c r="D85" s="272" t="s">
        <v>6447</v>
      </c>
      <c r="E85" s="273">
        <v>100010830446</v>
      </c>
      <c r="F85" s="272" t="s">
        <v>6412</v>
      </c>
      <c r="G85" s="272" t="s">
        <v>9</v>
      </c>
      <c r="H85" s="274">
        <v>44341.470833333333</v>
      </c>
      <c r="I85" s="274">
        <v>44335.451388888891</v>
      </c>
      <c r="J85" s="37"/>
      <c r="K85" s="37"/>
      <c r="L85" s="37"/>
      <c r="M85" s="37"/>
      <c r="N85" s="37"/>
      <c r="O85" s="37"/>
      <c r="P85" s="37"/>
      <c r="Q85" s="37"/>
      <c r="R85" s="37"/>
      <c r="S85" s="37"/>
      <c r="T85" s="37"/>
    </row>
    <row r="86" spans="1:20">
      <c r="A86" s="274">
        <v>44337.565972222219</v>
      </c>
      <c r="B86" s="272" t="s">
        <v>10</v>
      </c>
      <c r="C86" s="272" t="s">
        <v>6396</v>
      </c>
      <c r="D86" s="272" t="s">
        <v>6448</v>
      </c>
      <c r="E86" s="273">
        <v>1980656265</v>
      </c>
      <c r="F86" s="298" t="s">
        <v>4079</v>
      </c>
      <c r="G86" s="272" t="s">
        <v>9</v>
      </c>
      <c r="H86" s="274">
        <v>44342.682638888888</v>
      </c>
      <c r="I86" s="274">
        <v>44337.565972222219</v>
      </c>
      <c r="J86" s="37"/>
      <c r="K86" s="37"/>
      <c r="L86" s="37"/>
      <c r="M86" s="37"/>
      <c r="N86" s="37"/>
      <c r="O86" s="37"/>
      <c r="P86" s="37"/>
      <c r="Q86" s="37"/>
      <c r="R86" s="37"/>
      <c r="S86" s="37"/>
      <c r="T86" s="37"/>
    </row>
    <row r="87" spans="1:20">
      <c r="A87" s="274">
        <v>44341.451388888891</v>
      </c>
      <c r="B87" s="272" t="s">
        <v>10</v>
      </c>
      <c r="C87" s="272" t="s">
        <v>6355</v>
      </c>
      <c r="D87" s="272" t="s">
        <v>6449</v>
      </c>
      <c r="E87" s="273">
        <v>674108714</v>
      </c>
      <c r="F87" s="272" t="s">
        <v>4813</v>
      </c>
      <c r="G87" s="272" t="s">
        <v>9</v>
      </c>
      <c r="H87" s="274">
        <v>44341.467361111107</v>
      </c>
      <c r="I87" s="274">
        <v>44341.451388888891</v>
      </c>
      <c r="J87" s="37"/>
      <c r="K87" s="37"/>
      <c r="L87" s="37"/>
      <c r="M87" s="37"/>
      <c r="N87" s="37"/>
      <c r="O87" s="37"/>
      <c r="P87" s="37"/>
      <c r="Q87" s="37"/>
      <c r="R87" s="37"/>
      <c r="S87" s="37"/>
      <c r="T87" s="37"/>
    </row>
    <row r="88" spans="1:20">
      <c r="A88" s="274">
        <v>44343.451388888891</v>
      </c>
      <c r="B88" s="272" t="s">
        <v>10</v>
      </c>
      <c r="C88" s="272" t="s">
        <v>6355</v>
      </c>
      <c r="D88" s="272" t="s">
        <v>6450</v>
      </c>
      <c r="E88" s="273">
        <v>100000836688</v>
      </c>
      <c r="F88" s="272" t="s">
        <v>6386</v>
      </c>
      <c r="G88" s="272" t="s">
        <v>9</v>
      </c>
      <c r="H88" s="274">
        <v>44343.461805555555</v>
      </c>
      <c r="I88" s="274">
        <v>44343.451388888891</v>
      </c>
      <c r="J88" s="37"/>
      <c r="K88" s="37"/>
      <c r="L88" s="37"/>
      <c r="M88" s="37"/>
      <c r="N88" s="37"/>
      <c r="O88" s="37"/>
      <c r="P88" s="37"/>
      <c r="Q88" s="37"/>
      <c r="R88" s="37"/>
      <c r="S88" s="37"/>
      <c r="T88" s="37"/>
    </row>
    <row r="89" spans="1:20">
      <c r="A89" s="274">
        <v>44343.451388888891</v>
      </c>
      <c r="B89" s="272" t="s">
        <v>10</v>
      </c>
      <c r="C89" s="272" t="s">
        <v>6367</v>
      </c>
      <c r="D89" s="272" t="s">
        <v>6451</v>
      </c>
      <c r="E89" s="273">
        <v>100018441070</v>
      </c>
      <c r="F89" s="298" t="s">
        <v>4079</v>
      </c>
      <c r="G89" s="272" t="s">
        <v>9</v>
      </c>
      <c r="H89" s="274">
        <v>44343.655555555553</v>
      </c>
      <c r="I89" s="274">
        <v>44343.672916666663</v>
      </c>
      <c r="J89" s="37"/>
      <c r="K89" s="37"/>
      <c r="L89" s="37"/>
      <c r="M89" s="37"/>
      <c r="N89" s="37"/>
      <c r="O89" s="37"/>
      <c r="P89" s="37"/>
      <c r="Q89" s="37"/>
      <c r="R89" s="37"/>
      <c r="S89" s="37"/>
      <c r="T89" s="37"/>
    </row>
    <row r="90" spans="1:20">
      <c r="A90" s="274">
        <v>44347.378472222219</v>
      </c>
      <c r="B90" s="272" t="s">
        <v>10</v>
      </c>
      <c r="C90" s="272" t="s">
        <v>6388</v>
      </c>
      <c r="D90" s="272" t="s">
        <v>6452</v>
      </c>
      <c r="E90" s="273">
        <v>100003281971</v>
      </c>
      <c r="F90" s="272" t="s">
        <v>4813</v>
      </c>
      <c r="G90" s="272" t="s">
        <v>9</v>
      </c>
      <c r="H90" s="274">
        <v>44347.621527777781</v>
      </c>
      <c r="I90" s="274">
        <v>44347.378472222219</v>
      </c>
      <c r="J90" s="37"/>
      <c r="K90" s="37"/>
      <c r="L90" s="37"/>
      <c r="M90" s="37"/>
      <c r="N90" s="37"/>
      <c r="O90" s="37"/>
      <c r="P90" s="37"/>
      <c r="Q90" s="37"/>
      <c r="R90" s="37"/>
      <c r="S90" s="37"/>
      <c r="T90" s="37"/>
    </row>
    <row r="91" spans="1:20">
      <c r="A91" s="274">
        <v>44347.451388888891</v>
      </c>
      <c r="B91" s="272" t="s">
        <v>10</v>
      </c>
      <c r="C91" s="272" t="s">
        <v>6367</v>
      </c>
      <c r="D91" s="272" t="s">
        <v>6453</v>
      </c>
      <c r="E91" s="273">
        <v>100019448142</v>
      </c>
      <c r="F91" s="298" t="s">
        <v>6371</v>
      </c>
      <c r="G91" s="272" t="s">
        <v>9</v>
      </c>
      <c r="H91" s="274">
        <v>44347.46875</v>
      </c>
      <c r="I91" s="274">
        <v>44347.451388888891</v>
      </c>
      <c r="J91" s="37"/>
      <c r="K91" s="37"/>
      <c r="L91" s="37"/>
      <c r="M91" s="37"/>
      <c r="N91" s="37"/>
      <c r="O91" s="37"/>
      <c r="P91" s="37"/>
      <c r="Q91" s="37"/>
      <c r="R91" s="37"/>
      <c r="S91" s="37"/>
      <c r="T91" s="37"/>
    </row>
    <row r="92" spans="1:20">
      <c r="A92" s="274">
        <v>44336.451388888891</v>
      </c>
      <c r="B92" s="272" t="s">
        <v>10</v>
      </c>
      <c r="C92" s="272" t="s">
        <v>6367</v>
      </c>
      <c r="D92" s="272" t="s">
        <v>6454</v>
      </c>
      <c r="E92" s="273">
        <v>100018622449</v>
      </c>
      <c r="F92" s="272" t="s">
        <v>4833</v>
      </c>
      <c r="G92" s="272" t="s">
        <v>9</v>
      </c>
      <c r="H92" s="274">
        <v>44336.677777777775</v>
      </c>
      <c r="I92" s="274">
        <v>44350.427777777775</v>
      </c>
      <c r="J92" s="37"/>
      <c r="K92" s="37"/>
      <c r="L92" s="37"/>
      <c r="M92" s="37"/>
      <c r="N92" s="37"/>
      <c r="O92" s="37"/>
      <c r="P92" s="37"/>
      <c r="Q92" s="37"/>
      <c r="R92" s="37"/>
      <c r="S92" s="37"/>
      <c r="T92" s="37"/>
    </row>
    <row r="93" spans="1:20">
      <c r="A93" s="274">
        <v>44306.506944444445</v>
      </c>
      <c r="B93" s="272" t="s">
        <v>4151</v>
      </c>
      <c r="C93" s="272" t="s">
        <v>6355</v>
      </c>
      <c r="D93" s="272" t="s">
        <v>6455</v>
      </c>
      <c r="E93" s="273">
        <v>100004605648</v>
      </c>
      <c r="F93" s="272" t="s">
        <v>1751</v>
      </c>
      <c r="G93" s="298" t="s">
        <v>13</v>
      </c>
      <c r="H93" s="274">
        <v>25934</v>
      </c>
      <c r="I93" s="274">
        <v>44306.506944444445</v>
      </c>
      <c r="J93" s="37"/>
      <c r="K93" s="37"/>
      <c r="L93" s="37"/>
      <c r="M93" s="37"/>
      <c r="N93" s="37"/>
      <c r="O93" s="37"/>
      <c r="P93" s="37"/>
      <c r="Q93" s="37"/>
      <c r="R93" s="37"/>
      <c r="S93" s="37"/>
      <c r="T93" s="37"/>
    </row>
    <row r="94" spans="1:20">
      <c r="A94" s="274">
        <v>44307.454861111109</v>
      </c>
      <c r="B94" s="272" t="s">
        <v>4151</v>
      </c>
      <c r="C94" s="272" t="s">
        <v>6355</v>
      </c>
      <c r="D94" s="272" t="s">
        <v>6456</v>
      </c>
      <c r="E94" s="273">
        <v>100014919798</v>
      </c>
      <c r="F94" s="272" t="s">
        <v>1751</v>
      </c>
      <c r="G94" s="298" t="s">
        <v>13</v>
      </c>
      <c r="H94" s="274">
        <v>44292.666666666672</v>
      </c>
      <c r="I94" s="274">
        <v>44307.454861111109</v>
      </c>
      <c r="J94" s="37"/>
      <c r="K94" s="37"/>
      <c r="L94" s="37"/>
      <c r="M94" s="37"/>
      <c r="N94" s="37"/>
      <c r="O94" s="37"/>
      <c r="P94" s="37"/>
      <c r="Q94" s="37"/>
      <c r="R94" s="37"/>
      <c r="S94" s="37"/>
      <c r="T94" s="37"/>
    </row>
    <row r="95" spans="1:20">
      <c r="A95" s="274">
        <v>44346.440972222219</v>
      </c>
      <c r="B95" s="272" t="s">
        <v>4151</v>
      </c>
      <c r="C95" s="272" t="s">
        <v>6394</v>
      </c>
      <c r="D95" s="272" t="s">
        <v>4161</v>
      </c>
      <c r="E95" s="273">
        <v>100019520079</v>
      </c>
      <c r="F95" s="272" t="s">
        <v>1751</v>
      </c>
      <c r="G95" s="298" t="s">
        <v>13</v>
      </c>
      <c r="H95" s="274">
        <v>44312.458333333328</v>
      </c>
      <c r="I95" s="274">
        <v>44346.440972222219</v>
      </c>
      <c r="J95" s="37"/>
      <c r="K95" s="37"/>
      <c r="L95" s="37"/>
      <c r="M95" s="37"/>
      <c r="N95" s="37"/>
      <c r="O95" s="37"/>
      <c r="P95" s="37"/>
      <c r="Q95" s="37"/>
      <c r="R95" s="37"/>
      <c r="S95" s="37"/>
      <c r="T95" s="37"/>
    </row>
    <row r="96" spans="1:20">
      <c r="A96" s="274">
        <v>44343.454861111109</v>
      </c>
      <c r="B96" s="272" t="s">
        <v>4151</v>
      </c>
      <c r="C96" s="272" t="s">
        <v>6355</v>
      </c>
      <c r="D96" s="272" t="s">
        <v>6457</v>
      </c>
      <c r="E96" s="273">
        <v>100011435461</v>
      </c>
      <c r="F96" s="272" t="s">
        <v>1751</v>
      </c>
      <c r="G96" s="298" t="s">
        <v>13</v>
      </c>
      <c r="H96" s="274">
        <v>44343.464583333334</v>
      </c>
      <c r="I96" s="274">
        <v>44365.464583333334</v>
      </c>
      <c r="J96" s="37"/>
      <c r="K96" s="37"/>
      <c r="L96" s="37"/>
      <c r="M96" s="37"/>
      <c r="N96" s="37"/>
      <c r="O96" s="37"/>
      <c r="P96" s="37"/>
      <c r="Q96" s="37"/>
      <c r="R96" s="37"/>
      <c r="S96" s="37"/>
      <c r="T96" s="37"/>
    </row>
    <row r="97" spans="1:20">
      <c r="A97" s="274">
        <v>44306.506944444445</v>
      </c>
      <c r="B97" s="272" t="s">
        <v>4151</v>
      </c>
      <c r="C97" s="272" t="s">
        <v>6355</v>
      </c>
      <c r="D97" s="272" t="s">
        <v>6458</v>
      </c>
      <c r="E97" s="273">
        <v>823316608</v>
      </c>
      <c r="F97" s="298" t="s">
        <v>4079</v>
      </c>
      <c r="G97" s="272" t="s">
        <v>9</v>
      </c>
      <c r="H97" s="274">
        <v>44342.483333333337</v>
      </c>
      <c r="I97" s="274">
        <v>44306.506944444445</v>
      </c>
      <c r="J97" s="37"/>
      <c r="K97" s="37"/>
      <c r="L97" s="37"/>
      <c r="M97" s="37"/>
      <c r="N97" s="37"/>
      <c r="O97" s="37"/>
      <c r="P97" s="37"/>
      <c r="Q97" s="37"/>
      <c r="R97" s="37"/>
      <c r="S97" s="37"/>
      <c r="T97" s="37"/>
    </row>
    <row r="98" spans="1:20">
      <c r="A98" s="274">
        <v>44306.506944444445</v>
      </c>
      <c r="B98" s="272" t="s">
        <v>4151</v>
      </c>
      <c r="C98" s="272" t="s">
        <v>6355</v>
      </c>
      <c r="D98" s="272" t="s">
        <v>6459</v>
      </c>
      <c r="E98" s="273">
        <v>100010561278</v>
      </c>
      <c r="F98" s="298" t="s">
        <v>6460</v>
      </c>
      <c r="G98" s="272" t="s">
        <v>9</v>
      </c>
      <c r="H98" s="274">
        <v>44306.664583333331</v>
      </c>
      <c r="I98" s="274">
        <v>44306.506944444445</v>
      </c>
      <c r="J98" s="37"/>
      <c r="K98" s="37"/>
      <c r="L98" s="37"/>
      <c r="M98" s="37"/>
      <c r="N98" s="37"/>
      <c r="O98" s="37"/>
      <c r="P98" s="37"/>
      <c r="Q98" s="37"/>
      <c r="R98" s="37"/>
      <c r="S98" s="37"/>
      <c r="T98" s="37"/>
    </row>
    <row r="99" spans="1:20">
      <c r="A99" s="274">
        <v>44306.506944444445</v>
      </c>
      <c r="B99" s="272" t="s">
        <v>4151</v>
      </c>
      <c r="C99" s="272" t="s">
        <v>6355</v>
      </c>
      <c r="D99" s="272" t="s">
        <v>6461</v>
      </c>
      <c r="E99" s="273">
        <v>100009129516</v>
      </c>
      <c r="F99" s="272" t="s">
        <v>4809</v>
      </c>
      <c r="G99" s="272" t="s">
        <v>9</v>
      </c>
      <c r="H99" s="274">
        <v>44306.635416666672</v>
      </c>
      <c r="I99" s="274">
        <v>44306.506944444445</v>
      </c>
      <c r="J99" s="37"/>
      <c r="K99" s="37"/>
      <c r="L99" s="37"/>
      <c r="M99" s="37"/>
      <c r="N99" s="37"/>
      <c r="O99" s="37"/>
      <c r="P99" s="37"/>
      <c r="Q99" s="37"/>
      <c r="R99" s="37"/>
      <c r="S99" s="37"/>
      <c r="T99" s="37"/>
    </row>
    <row r="100" spans="1:20">
      <c r="A100" s="274">
        <v>44306.506944444445</v>
      </c>
      <c r="B100" s="272" t="s">
        <v>4151</v>
      </c>
      <c r="C100" s="272" t="s">
        <v>6355</v>
      </c>
      <c r="D100" s="272" t="s">
        <v>6462</v>
      </c>
      <c r="E100" s="273">
        <v>540673095</v>
      </c>
      <c r="F100" s="298" t="s">
        <v>4079</v>
      </c>
      <c r="G100" s="272" t="s">
        <v>9</v>
      </c>
      <c r="H100" s="274">
        <v>44306.620833333334</v>
      </c>
      <c r="I100" s="274">
        <v>44306.506944444445</v>
      </c>
      <c r="J100" s="37"/>
      <c r="K100" s="37"/>
      <c r="L100" s="37"/>
      <c r="M100" s="37"/>
      <c r="N100" s="37"/>
      <c r="O100" s="37"/>
      <c r="P100" s="37"/>
      <c r="Q100" s="37"/>
      <c r="R100" s="37"/>
      <c r="S100" s="37"/>
      <c r="T100" s="37"/>
    </row>
    <row r="101" spans="1:20">
      <c r="A101" s="274">
        <v>44306.506944444445</v>
      </c>
      <c r="B101" s="272" t="s">
        <v>4151</v>
      </c>
      <c r="C101" s="272" t="s">
        <v>6355</v>
      </c>
      <c r="D101" s="272" t="s">
        <v>6463</v>
      </c>
      <c r="E101" s="273">
        <v>100011321950</v>
      </c>
      <c r="F101" s="272" t="s">
        <v>4813</v>
      </c>
      <c r="G101" s="272" t="s">
        <v>9</v>
      </c>
      <c r="H101" s="274">
        <v>44307.467361111107</v>
      </c>
      <c r="I101" s="274">
        <v>44306.506944444445</v>
      </c>
      <c r="J101" s="37"/>
      <c r="K101" s="37"/>
      <c r="L101" s="37"/>
      <c r="M101" s="37"/>
      <c r="N101" s="37"/>
      <c r="O101" s="37"/>
      <c r="P101" s="37"/>
      <c r="Q101" s="37"/>
      <c r="R101" s="37"/>
      <c r="S101" s="37"/>
      <c r="T101" s="37"/>
    </row>
    <row r="102" spans="1:20">
      <c r="A102" s="274">
        <v>44306.659722222219</v>
      </c>
      <c r="B102" s="272" t="s">
        <v>4151</v>
      </c>
      <c r="C102" s="272" t="s">
        <v>6351</v>
      </c>
      <c r="D102" s="272" t="s">
        <v>6464</v>
      </c>
      <c r="E102" s="273">
        <v>100013620904</v>
      </c>
      <c r="F102" s="298" t="s">
        <v>4834</v>
      </c>
      <c r="G102" s="272" t="s">
        <v>9</v>
      </c>
      <c r="H102" s="274">
        <v>44306.717361111107</v>
      </c>
      <c r="I102" s="274">
        <v>44306.659722222219</v>
      </c>
      <c r="J102" s="37"/>
      <c r="K102" s="37"/>
      <c r="L102" s="37"/>
      <c r="M102" s="37"/>
      <c r="N102" s="37"/>
      <c r="O102" s="37"/>
      <c r="P102" s="37"/>
      <c r="Q102" s="37"/>
      <c r="R102" s="37"/>
      <c r="S102" s="37"/>
      <c r="T102" s="37"/>
    </row>
    <row r="103" spans="1:20">
      <c r="A103" s="274">
        <v>44306.659722222219</v>
      </c>
      <c r="B103" s="272" t="s">
        <v>4151</v>
      </c>
      <c r="C103" s="272" t="s">
        <v>6351</v>
      </c>
      <c r="D103" s="272" t="s">
        <v>6465</v>
      </c>
      <c r="E103" s="273">
        <v>100018061653</v>
      </c>
      <c r="F103" s="298" t="s">
        <v>4079</v>
      </c>
      <c r="G103" s="272" t="s">
        <v>9</v>
      </c>
      <c r="H103" s="274">
        <v>44306.718055555553</v>
      </c>
      <c r="I103" s="274">
        <v>44306.659722222219</v>
      </c>
      <c r="J103" s="37"/>
      <c r="K103" s="37"/>
      <c r="L103" s="37"/>
      <c r="M103" s="37"/>
      <c r="N103" s="37"/>
      <c r="O103" s="37"/>
      <c r="P103" s="37"/>
      <c r="Q103" s="37"/>
      <c r="R103" s="37"/>
      <c r="S103" s="37"/>
      <c r="T103" s="37"/>
    </row>
    <row r="104" spans="1:20">
      <c r="A104" s="274">
        <v>44310.440972222219</v>
      </c>
      <c r="B104" s="272" t="s">
        <v>4151</v>
      </c>
      <c r="C104" s="272" t="s">
        <v>6394</v>
      </c>
      <c r="D104" s="272" t="s">
        <v>6466</v>
      </c>
      <c r="E104" s="273">
        <v>100017750893</v>
      </c>
      <c r="F104" s="298" t="s">
        <v>4079</v>
      </c>
      <c r="G104" s="272" t="s">
        <v>9</v>
      </c>
      <c r="H104" s="274">
        <v>44322.724999999999</v>
      </c>
      <c r="I104" s="274">
        <v>44310.440972222219</v>
      </c>
      <c r="J104" s="37"/>
      <c r="K104" s="37"/>
      <c r="L104" s="37"/>
      <c r="M104" s="37"/>
      <c r="N104" s="37"/>
      <c r="O104" s="37"/>
      <c r="P104" s="37"/>
      <c r="Q104" s="37"/>
      <c r="R104" s="37"/>
      <c r="S104" s="37"/>
      <c r="T104" s="37"/>
    </row>
    <row r="105" spans="1:20">
      <c r="A105" s="274">
        <v>44310.451388888891</v>
      </c>
      <c r="B105" s="272" t="s">
        <v>4151</v>
      </c>
      <c r="C105" s="272" t="s">
        <v>6355</v>
      </c>
      <c r="D105" s="272" t="s">
        <v>6467</v>
      </c>
      <c r="E105" s="273">
        <v>100003066277</v>
      </c>
      <c r="F105" s="298" t="s">
        <v>4079</v>
      </c>
      <c r="G105" s="272" t="s">
        <v>9</v>
      </c>
      <c r="H105" s="274">
        <v>44311.440972222219</v>
      </c>
      <c r="I105" s="274">
        <v>44310.451388888891</v>
      </c>
      <c r="J105" s="37"/>
      <c r="K105" s="37"/>
      <c r="L105" s="37"/>
      <c r="M105" s="37"/>
      <c r="N105" s="37"/>
      <c r="O105" s="37"/>
      <c r="P105" s="37"/>
      <c r="Q105" s="37"/>
      <c r="R105" s="37"/>
      <c r="S105" s="37"/>
      <c r="T105" s="37"/>
    </row>
    <row r="106" spans="1:20">
      <c r="A106" s="274">
        <v>44310.451388888891</v>
      </c>
      <c r="B106" s="272" t="s">
        <v>4151</v>
      </c>
      <c r="C106" s="272" t="s">
        <v>6367</v>
      </c>
      <c r="D106" s="272" t="s">
        <v>6468</v>
      </c>
      <c r="E106" s="273">
        <v>100014458845</v>
      </c>
      <c r="F106" s="298" t="s">
        <v>4079</v>
      </c>
      <c r="G106" s="272" t="s">
        <v>9</v>
      </c>
      <c r="H106" s="274">
        <v>44340.728472222225</v>
      </c>
      <c r="I106" s="274">
        <v>44310.451388888891</v>
      </c>
      <c r="J106" s="37"/>
      <c r="K106" s="37"/>
      <c r="L106" s="37"/>
      <c r="M106" s="37"/>
      <c r="N106" s="37"/>
      <c r="O106" s="37"/>
      <c r="P106" s="37"/>
      <c r="Q106" s="37"/>
      <c r="R106" s="37"/>
      <c r="S106" s="37"/>
      <c r="T106" s="37"/>
    </row>
    <row r="107" spans="1:20">
      <c r="A107" s="274">
        <v>44311.451388888891</v>
      </c>
      <c r="B107" s="272" t="s">
        <v>4151</v>
      </c>
      <c r="C107" s="272" t="s">
        <v>6355</v>
      </c>
      <c r="D107" s="272" t="s">
        <v>6469</v>
      </c>
      <c r="E107" s="273">
        <v>100000067699</v>
      </c>
      <c r="F107" s="298" t="s">
        <v>4079</v>
      </c>
      <c r="G107" s="272" t="s">
        <v>9</v>
      </c>
      <c r="H107" s="274">
        <v>44335.609027777777</v>
      </c>
      <c r="I107" s="274">
        <v>44311.451388888891</v>
      </c>
      <c r="J107" s="37"/>
      <c r="K107" s="37"/>
      <c r="L107" s="37"/>
      <c r="M107" s="37"/>
      <c r="N107" s="37"/>
      <c r="O107" s="37"/>
      <c r="P107" s="37"/>
      <c r="Q107" s="37"/>
      <c r="R107" s="37"/>
      <c r="S107" s="37"/>
      <c r="T107" s="37"/>
    </row>
    <row r="108" spans="1:20">
      <c r="A108" s="274">
        <v>44306.506944444445</v>
      </c>
      <c r="B108" s="272" t="s">
        <v>4151</v>
      </c>
      <c r="C108" s="272" t="s">
        <v>6355</v>
      </c>
      <c r="D108" s="272" t="s">
        <v>6470</v>
      </c>
      <c r="E108" s="273">
        <v>100012509588</v>
      </c>
      <c r="F108" s="298" t="s">
        <v>4079</v>
      </c>
      <c r="G108" s="272" t="s">
        <v>9</v>
      </c>
      <c r="H108" s="274">
        <v>44313.406944444447</v>
      </c>
      <c r="I108" s="274">
        <v>44313.679166666669</v>
      </c>
      <c r="J108" s="37"/>
      <c r="K108" s="37"/>
      <c r="L108" s="37"/>
      <c r="M108" s="37"/>
      <c r="N108" s="37"/>
      <c r="O108" s="37"/>
      <c r="P108" s="37"/>
      <c r="Q108" s="37"/>
      <c r="R108" s="37"/>
      <c r="S108" s="37"/>
      <c r="T108" s="37"/>
    </row>
    <row r="109" spans="1:20">
      <c r="A109" s="274">
        <v>44314.440972222219</v>
      </c>
      <c r="B109" s="272" t="s">
        <v>4151</v>
      </c>
      <c r="C109" s="272" t="s">
        <v>6351</v>
      </c>
      <c r="D109" s="272" t="s">
        <v>6471</v>
      </c>
      <c r="E109" s="273">
        <v>100010165209</v>
      </c>
      <c r="F109" s="298" t="s">
        <v>6371</v>
      </c>
      <c r="G109" s="272" t="s">
        <v>9</v>
      </c>
      <c r="H109" s="274">
        <v>44314.486111111109</v>
      </c>
      <c r="I109" s="274">
        <v>44314.440972222219</v>
      </c>
      <c r="J109" s="37"/>
      <c r="K109" s="37"/>
      <c r="L109" s="37"/>
      <c r="M109" s="37"/>
      <c r="N109" s="37"/>
      <c r="O109" s="37"/>
      <c r="P109" s="37"/>
      <c r="Q109" s="37"/>
      <c r="R109" s="37"/>
      <c r="S109" s="37"/>
      <c r="T109" s="37"/>
    </row>
    <row r="110" spans="1:20">
      <c r="A110" s="274">
        <v>44324.454861111109</v>
      </c>
      <c r="B110" s="272" t="s">
        <v>4151</v>
      </c>
      <c r="C110" s="272" t="s">
        <v>6355</v>
      </c>
      <c r="D110" s="272" t="s">
        <v>6472</v>
      </c>
      <c r="E110" s="273">
        <v>100019193686</v>
      </c>
      <c r="F110" s="298" t="s">
        <v>6371</v>
      </c>
      <c r="G110" s="272" t="s">
        <v>9</v>
      </c>
      <c r="H110" s="274">
        <v>44334.634027777778</v>
      </c>
      <c r="I110" s="274">
        <v>44324.454861111109</v>
      </c>
      <c r="J110" s="37"/>
      <c r="K110" s="37"/>
      <c r="L110" s="37"/>
      <c r="M110" s="37"/>
      <c r="N110" s="37"/>
      <c r="O110" s="37"/>
      <c r="P110" s="37"/>
      <c r="Q110" s="37"/>
      <c r="R110" s="37"/>
      <c r="S110" s="37"/>
      <c r="T110" s="37"/>
    </row>
    <row r="111" spans="1:20">
      <c r="A111" s="274">
        <v>44325.451388888891</v>
      </c>
      <c r="B111" s="272" t="s">
        <v>4151</v>
      </c>
      <c r="C111" s="272" t="s">
        <v>6355</v>
      </c>
      <c r="D111" s="272" t="s">
        <v>6473</v>
      </c>
      <c r="E111" s="273">
        <v>48194713</v>
      </c>
      <c r="F111" s="298" t="s">
        <v>4079</v>
      </c>
      <c r="G111" s="272" t="s">
        <v>9</v>
      </c>
      <c r="H111" s="274">
        <v>44326.472222222219</v>
      </c>
      <c r="I111" s="274">
        <v>44325.451388888891</v>
      </c>
      <c r="J111" s="37"/>
      <c r="K111" s="37"/>
      <c r="L111" s="37"/>
      <c r="M111" s="37"/>
      <c r="N111" s="37"/>
      <c r="O111" s="37"/>
      <c r="P111" s="37"/>
      <c r="Q111" s="37"/>
      <c r="R111" s="37"/>
      <c r="S111" s="37"/>
      <c r="T111" s="37"/>
    </row>
    <row r="112" spans="1:20">
      <c r="A112" s="274">
        <v>44326.451388888891</v>
      </c>
      <c r="B112" s="272" t="s">
        <v>4151</v>
      </c>
      <c r="C112" s="272" t="s">
        <v>6355</v>
      </c>
      <c r="D112" s="272" t="s">
        <v>6474</v>
      </c>
      <c r="E112" s="273">
        <v>794801255</v>
      </c>
      <c r="F112" s="298" t="s">
        <v>4079</v>
      </c>
      <c r="G112" s="272" t="s">
        <v>9</v>
      </c>
      <c r="H112" s="274">
        <v>44326.708333333328</v>
      </c>
      <c r="I112" s="274">
        <v>44326.451388888891</v>
      </c>
      <c r="J112" s="37"/>
      <c r="K112" s="37"/>
      <c r="L112" s="37"/>
      <c r="M112" s="37"/>
      <c r="N112" s="37"/>
      <c r="O112" s="37"/>
      <c r="P112" s="37"/>
      <c r="Q112" s="37"/>
      <c r="R112" s="37"/>
      <c r="S112" s="37"/>
      <c r="T112" s="37"/>
    </row>
    <row r="113" spans="1:20">
      <c r="A113" s="274">
        <v>44329.451388888891</v>
      </c>
      <c r="B113" s="272" t="s">
        <v>4151</v>
      </c>
      <c r="C113" s="272" t="s">
        <v>6355</v>
      </c>
      <c r="D113" s="272" t="s">
        <v>6475</v>
      </c>
      <c r="E113" s="273">
        <v>100012055071</v>
      </c>
      <c r="F113" s="272" t="s">
        <v>4809</v>
      </c>
      <c r="G113" s="272" t="s">
        <v>9</v>
      </c>
      <c r="H113" s="274">
        <v>44334.494444444441</v>
      </c>
      <c r="I113" s="274">
        <v>44329.451388888891</v>
      </c>
      <c r="J113" s="37"/>
      <c r="K113" s="37"/>
      <c r="L113" s="37"/>
      <c r="M113" s="37"/>
      <c r="N113" s="37"/>
      <c r="O113" s="37"/>
      <c r="P113" s="37"/>
      <c r="Q113" s="37"/>
      <c r="R113" s="37"/>
      <c r="S113" s="37"/>
      <c r="T113" s="37"/>
    </row>
    <row r="114" spans="1:20">
      <c r="A114" s="274">
        <v>44329.565972222219</v>
      </c>
      <c r="B114" s="272" t="s">
        <v>4151</v>
      </c>
      <c r="C114" s="272" t="s">
        <v>6416</v>
      </c>
      <c r="D114" s="272" t="s">
        <v>6476</v>
      </c>
      <c r="E114" s="273">
        <v>100012532488</v>
      </c>
      <c r="F114" s="272" t="s">
        <v>4809</v>
      </c>
      <c r="G114" s="272" t="s">
        <v>9</v>
      </c>
      <c r="H114" s="274">
        <v>44337.692361111112</v>
      </c>
      <c r="I114" s="274">
        <v>44329.565972222219</v>
      </c>
      <c r="J114" s="37"/>
      <c r="K114" s="37"/>
      <c r="L114" s="37"/>
      <c r="M114" s="37"/>
      <c r="N114" s="37"/>
      <c r="O114" s="37"/>
      <c r="P114" s="37"/>
      <c r="Q114" s="37"/>
      <c r="R114" s="37"/>
      <c r="S114" s="37"/>
      <c r="T114" s="37"/>
    </row>
    <row r="115" spans="1:20">
      <c r="A115" s="274">
        <v>44330.451388888891</v>
      </c>
      <c r="B115" s="272" t="s">
        <v>4151</v>
      </c>
      <c r="C115" s="272" t="s">
        <v>6355</v>
      </c>
      <c r="D115" s="272" t="s">
        <v>6477</v>
      </c>
      <c r="E115" s="273">
        <v>100011178044</v>
      </c>
      <c r="F115" s="298" t="s">
        <v>4079</v>
      </c>
      <c r="G115" s="272" t="s">
        <v>9</v>
      </c>
      <c r="H115" s="274">
        <v>44334.438194444447</v>
      </c>
      <c r="I115" s="274">
        <v>44330.451388888891</v>
      </c>
      <c r="J115" s="37"/>
      <c r="K115" s="37"/>
      <c r="L115" s="37"/>
      <c r="M115" s="37"/>
      <c r="N115" s="37"/>
      <c r="O115" s="37"/>
      <c r="P115" s="37"/>
      <c r="Q115" s="37"/>
      <c r="R115" s="37"/>
      <c r="S115" s="37"/>
      <c r="T115" s="37"/>
    </row>
    <row r="116" spans="1:20">
      <c r="A116" s="274">
        <v>44330.454861111109</v>
      </c>
      <c r="B116" s="272" t="s">
        <v>4151</v>
      </c>
      <c r="C116" s="272" t="s">
        <v>6355</v>
      </c>
      <c r="D116" s="272" t="s">
        <v>6478</v>
      </c>
      <c r="E116" s="273">
        <v>100009589440</v>
      </c>
      <c r="F116" s="298" t="s">
        <v>4079</v>
      </c>
      <c r="G116" s="272" t="s">
        <v>9</v>
      </c>
      <c r="H116" s="274">
        <v>44334.436805555553</v>
      </c>
      <c r="I116" s="274">
        <v>44330.454861111109</v>
      </c>
      <c r="J116" s="37"/>
      <c r="K116" s="37"/>
      <c r="L116" s="37"/>
      <c r="M116" s="37"/>
      <c r="N116" s="37"/>
      <c r="O116" s="37"/>
      <c r="P116" s="37"/>
      <c r="Q116" s="37"/>
      <c r="R116" s="37"/>
      <c r="S116" s="37"/>
      <c r="T116" s="37"/>
    </row>
    <row r="117" spans="1:20">
      <c r="A117" s="274">
        <v>44336.451388888891</v>
      </c>
      <c r="B117" s="272" t="s">
        <v>4151</v>
      </c>
      <c r="C117" s="272" t="s">
        <v>6355</v>
      </c>
      <c r="D117" s="272" t="s">
        <v>6479</v>
      </c>
      <c r="E117" s="273">
        <v>100009472226</v>
      </c>
      <c r="F117" s="298" t="s">
        <v>6371</v>
      </c>
      <c r="G117" s="272" t="s">
        <v>9</v>
      </c>
      <c r="H117" s="274">
        <v>44343.606944444451</v>
      </c>
      <c r="I117" s="274">
        <v>44336.451388888891</v>
      </c>
      <c r="J117" s="37"/>
      <c r="K117" s="37"/>
      <c r="L117" s="37"/>
      <c r="M117" s="37"/>
      <c r="N117" s="37"/>
      <c r="O117" s="37"/>
      <c r="P117" s="37"/>
      <c r="Q117" s="37"/>
      <c r="R117" s="37"/>
      <c r="S117" s="37"/>
      <c r="T117" s="37"/>
    </row>
    <row r="118" spans="1:20">
      <c r="A118" s="274">
        <v>44341.454861111109</v>
      </c>
      <c r="B118" s="272" t="s">
        <v>4151</v>
      </c>
      <c r="C118" s="272" t="s">
        <v>6355</v>
      </c>
      <c r="D118" s="272" t="s">
        <v>6480</v>
      </c>
      <c r="E118" s="273">
        <v>100017596724</v>
      </c>
      <c r="F118" s="272" t="s">
        <v>4809</v>
      </c>
      <c r="G118" s="272" t="s">
        <v>9</v>
      </c>
      <c r="H118" s="274">
        <v>44341.671527777777</v>
      </c>
      <c r="I118" s="274">
        <v>44341.454861111109</v>
      </c>
      <c r="J118" s="37"/>
      <c r="K118" s="37"/>
      <c r="L118" s="37"/>
      <c r="M118" s="37"/>
      <c r="N118" s="37"/>
      <c r="O118" s="37"/>
      <c r="P118" s="37"/>
      <c r="Q118" s="37"/>
      <c r="R118" s="37"/>
      <c r="S118" s="37"/>
      <c r="T118" s="37"/>
    </row>
    <row r="119" spans="1:20">
      <c r="A119" s="274">
        <v>44343.440972222219</v>
      </c>
      <c r="B119" s="272" t="s">
        <v>4151</v>
      </c>
      <c r="C119" s="272" t="s">
        <v>6351</v>
      </c>
      <c r="D119" s="272" t="s">
        <v>6481</v>
      </c>
      <c r="E119" s="273">
        <v>100000347456</v>
      </c>
      <c r="F119" s="272" t="s">
        <v>4845</v>
      </c>
      <c r="G119" s="272" t="s">
        <v>9</v>
      </c>
      <c r="H119" s="274">
        <v>44343.453472222223</v>
      </c>
      <c r="I119" s="274">
        <v>44343.440972222219</v>
      </c>
      <c r="J119" s="37"/>
      <c r="K119" s="37"/>
      <c r="L119" s="37"/>
      <c r="M119" s="37"/>
      <c r="N119" s="37"/>
      <c r="O119" s="37"/>
      <c r="P119" s="37"/>
      <c r="Q119" s="37"/>
      <c r="R119" s="37"/>
      <c r="S119" s="37"/>
      <c r="T119" s="37"/>
    </row>
    <row r="120" spans="1:20">
      <c r="A120" s="274">
        <v>44307.451388888891</v>
      </c>
      <c r="B120" s="272" t="s">
        <v>6</v>
      </c>
      <c r="C120" s="272" t="s">
        <v>6355</v>
      </c>
      <c r="D120" s="272" t="s">
        <v>6482</v>
      </c>
      <c r="E120" s="273">
        <v>100018047262</v>
      </c>
      <c r="F120" s="272" t="s">
        <v>1751</v>
      </c>
      <c r="G120" s="298" t="s">
        <v>13</v>
      </c>
      <c r="H120" s="274">
        <v>44284.671527777777</v>
      </c>
      <c r="I120" s="274">
        <v>44307.451388888891</v>
      </c>
      <c r="J120" s="37"/>
      <c r="K120" s="37"/>
      <c r="L120" s="37"/>
      <c r="M120" s="37"/>
      <c r="N120" s="37"/>
      <c r="O120" s="37"/>
      <c r="P120" s="37"/>
      <c r="Q120" s="37"/>
      <c r="R120" s="37"/>
      <c r="S120" s="37"/>
      <c r="T120" s="37"/>
    </row>
    <row r="121" spans="1:20">
      <c r="A121" s="274">
        <v>44312.451388888891</v>
      </c>
      <c r="B121" s="272" t="s">
        <v>6</v>
      </c>
      <c r="C121" s="272" t="s">
        <v>6355</v>
      </c>
      <c r="D121" s="272" t="s">
        <v>6483</v>
      </c>
      <c r="E121" s="273">
        <v>100014663463</v>
      </c>
      <c r="F121" s="272" t="s">
        <v>1751</v>
      </c>
      <c r="G121" s="298" t="s">
        <v>13</v>
      </c>
      <c r="H121" s="274">
        <v>25934</v>
      </c>
      <c r="I121" s="274">
        <v>44312.451388888891</v>
      </c>
      <c r="J121" s="37"/>
      <c r="K121" s="37"/>
      <c r="L121" s="37"/>
      <c r="M121" s="37"/>
      <c r="N121" s="37"/>
      <c r="O121" s="37"/>
      <c r="P121" s="37"/>
      <c r="Q121" s="37"/>
      <c r="R121" s="37"/>
      <c r="S121" s="37"/>
      <c r="T121" s="37"/>
    </row>
    <row r="122" spans="1:20">
      <c r="A122" s="274">
        <v>44313.454861111109</v>
      </c>
      <c r="B122" s="272" t="s">
        <v>6</v>
      </c>
      <c r="C122" s="272" t="s">
        <v>6355</v>
      </c>
      <c r="D122" s="272" t="s">
        <v>6484</v>
      </c>
      <c r="E122" s="273">
        <v>100008307946</v>
      </c>
      <c r="F122" s="272" t="s">
        <v>1751</v>
      </c>
      <c r="G122" s="298" t="s">
        <v>13</v>
      </c>
      <c r="H122" s="274">
        <v>44312.679861111115</v>
      </c>
      <c r="I122" s="274">
        <v>44313.454861111109</v>
      </c>
      <c r="J122" s="37"/>
      <c r="K122" s="37"/>
      <c r="L122" s="37"/>
      <c r="M122" s="37"/>
      <c r="N122" s="37"/>
      <c r="O122" s="37"/>
      <c r="P122" s="37"/>
      <c r="Q122" s="37"/>
      <c r="R122" s="37"/>
      <c r="S122" s="37"/>
      <c r="T122" s="37"/>
    </row>
    <row r="123" spans="1:20">
      <c r="A123" s="274">
        <v>44309.451388888891</v>
      </c>
      <c r="B123" s="272" t="s">
        <v>6</v>
      </c>
      <c r="C123" s="272" t="s">
        <v>6367</v>
      </c>
      <c r="D123" s="272" t="s">
        <v>6485</v>
      </c>
      <c r="E123" s="273">
        <v>100016833524</v>
      </c>
      <c r="F123" s="272" t="s">
        <v>1751</v>
      </c>
      <c r="G123" s="298" t="s">
        <v>13</v>
      </c>
      <c r="H123" s="274">
        <v>44342.701388888891</v>
      </c>
      <c r="I123" s="274">
        <v>44371.701388888891</v>
      </c>
      <c r="J123" s="37"/>
      <c r="K123" s="37"/>
      <c r="L123" s="37"/>
      <c r="M123" s="37"/>
      <c r="N123" s="37"/>
      <c r="O123" s="37"/>
      <c r="P123" s="37"/>
      <c r="Q123" s="37"/>
      <c r="R123" s="37"/>
      <c r="S123" s="37"/>
      <c r="T123" s="37"/>
    </row>
    <row r="124" spans="1:20">
      <c r="A124" s="274">
        <v>44317.378472222219</v>
      </c>
      <c r="B124" s="272" t="s">
        <v>6</v>
      </c>
      <c r="C124" s="272" t="s">
        <v>6388</v>
      </c>
      <c r="D124" s="272" t="s">
        <v>6486</v>
      </c>
      <c r="E124" s="273">
        <v>100008601238</v>
      </c>
      <c r="F124" s="272" t="s">
        <v>1751</v>
      </c>
      <c r="G124" s="298" t="s">
        <v>13</v>
      </c>
      <c r="H124" s="274">
        <v>44285.752083333333</v>
      </c>
      <c r="I124" s="274">
        <v>44317.378472222219</v>
      </c>
      <c r="J124" s="37"/>
      <c r="K124" s="37"/>
      <c r="L124" s="37"/>
      <c r="M124" s="37"/>
      <c r="N124" s="37"/>
      <c r="O124" s="37"/>
      <c r="P124" s="37"/>
      <c r="Q124" s="37"/>
      <c r="R124" s="37"/>
      <c r="S124" s="37"/>
      <c r="T124" s="37"/>
    </row>
    <row r="125" spans="1:20">
      <c r="A125" s="274">
        <v>44320.451388888891</v>
      </c>
      <c r="B125" s="272" t="s">
        <v>6</v>
      </c>
      <c r="C125" s="272" t="s">
        <v>6355</v>
      </c>
      <c r="D125" s="272" t="s">
        <v>6487</v>
      </c>
      <c r="E125" s="273">
        <v>100006878682</v>
      </c>
      <c r="F125" s="272" t="s">
        <v>1751</v>
      </c>
      <c r="G125" s="298" t="s">
        <v>13</v>
      </c>
      <c r="H125" s="274">
        <v>43322.71597222222</v>
      </c>
      <c r="I125" s="274">
        <v>44320.451388888891</v>
      </c>
      <c r="J125" s="37"/>
      <c r="K125" s="37"/>
      <c r="L125" s="37"/>
      <c r="M125" s="37"/>
      <c r="N125" s="37"/>
      <c r="O125" s="37"/>
      <c r="P125" s="37"/>
      <c r="Q125" s="37"/>
      <c r="R125" s="37"/>
      <c r="S125" s="37"/>
      <c r="T125" s="37"/>
    </row>
    <row r="126" spans="1:20">
      <c r="A126" s="274">
        <v>44323.451388888891</v>
      </c>
      <c r="B126" s="272" t="s">
        <v>6</v>
      </c>
      <c r="C126" s="272" t="s">
        <v>6355</v>
      </c>
      <c r="D126" s="272" t="s">
        <v>6488</v>
      </c>
      <c r="E126" s="273">
        <v>997999458</v>
      </c>
      <c r="F126" s="272" t="s">
        <v>1751</v>
      </c>
      <c r="G126" s="298" t="s">
        <v>13</v>
      </c>
      <c r="H126" s="274">
        <v>25934</v>
      </c>
      <c r="I126" s="274">
        <v>44323.451388888891</v>
      </c>
      <c r="J126" s="37"/>
      <c r="K126" s="37"/>
      <c r="L126" s="37"/>
      <c r="M126" s="37"/>
      <c r="N126" s="37"/>
      <c r="O126" s="37"/>
      <c r="P126" s="37"/>
      <c r="Q126" s="37"/>
      <c r="R126" s="37"/>
      <c r="S126" s="37"/>
      <c r="T126" s="37"/>
    </row>
    <row r="127" spans="1:20">
      <c r="A127" s="274">
        <v>44334.451388888891</v>
      </c>
      <c r="B127" s="272" t="s">
        <v>6</v>
      </c>
      <c r="C127" s="272" t="s">
        <v>6367</v>
      </c>
      <c r="D127" s="272" t="s">
        <v>6489</v>
      </c>
      <c r="E127" s="273">
        <v>100017403852</v>
      </c>
      <c r="F127" s="272" t="s">
        <v>1751</v>
      </c>
      <c r="G127" s="298" t="s">
        <v>13</v>
      </c>
      <c r="H127" s="274">
        <v>44294.677777777775</v>
      </c>
      <c r="I127" s="274">
        <v>44334.451388888891</v>
      </c>
      <c r="J127" s="37"/>
      <c r="K127" s="37"/>
      <c r="L127" s="37"/>
      <c r="M127" s="37"/>
      <c r="N127" s="37"/>
      <c r="O127" s="37"/>
      <c r="P127" s="37"/>
      <c r="Q127" s="37"/>
      <c r="R127" s="37"/>
      <c r="S127" s="37"/>
      <c r="T127" s="37"/>
    </row>
    <row r="128" spans="1:20">
      <c r="A128" s="274">
        <v>44341.451388888891</v>
      </c>
      <c r="B128" s="272" t="s">
        <v>6</v>
      </c>
      <c r="C128" s="272" t="s">
        <v>6367</v>
      </c>
      <c r="D128" s="272" t="s">
        <v>6490</v>
      </c>
      <c r="E128" s="273">
        <v>499437284</v>
      </c>
      <c r="F128" s="272" t="s">
        <v>1751</v>
      </c>
      <c r="G128" s="298" t="s">
        <v>13</v>
      </c>
      <c r="H128" s="274">
        <v>44257.711111111115</v>
      </c>
      <c r="I128" s="274">
        <v>44341.451388888891</v>
      </c>
      <c r="J128" s="37"/>
      <c r="K128" s="37"/>
      <c r="L128" s="37"/>
      <c r="M128" s="37"/>
      <c r="N128" s="37"/>
      <c r="O128" s="37"/>
      <c r="P128" s="37"/>
      <c r="Q128" s="37"/>
      <c r="R128" s="37"/>
      <c r="S128" s="37"/>
      <c r="T128" s="37"/>
    </row>
    <row r="129" spans="1:20">
      <c r="A129" s="274">
        <v>44342.451388888891</v>
      </c>
      <c r="B129" s="272" t="s">
        <v>6</v>
      </c>
      <c r="C129" s="272" t="s">
        <v>6355</v>
      </c>
      <c r="D129" s="272" t="s">
        <v>6491</v>
      </c>
      <c r="E129" s="273">
        <v>1665201057</v>
      </c>
      <c r="F129" s="272" t="s">
        <v>1751</v>
      </c>
      <c r="G129" s="298" t="s">
        <v>13</v>
      </c>
      <c r="H129" s="274">
        <v>44342.734722222223</v>
      </c>
      <c r="I129" s="274">
        <v>44342.451388888891</v>
      </c>
      <c r="J129" s="37"/>
      <c r="K129" s="37"/>
      <c r="L129" s="37"/>
      <c r="M129" s="37"/>
      <c r="N129" s="37"/>
      <c r="O129" s="37"/>
      <c r="P129" s="37"/>
      <c r="Q129" s="37"/>
      <c r="R129" s="37"/>
      <c r="S129" s="37"/>
      <c r="T129" s="37"/>
    </row>
    <row r="130" spans="1:20">
      <c r="A130" s="274">
        <v>44343.451388888891</v>
      </c>
      <c r="B130" s="272" t="s">
        <v>6</v>
      </c>
      <c r="C130" s="272" t="s">
        <v>6355</v>
      </c>
      <c r="D130" s="272" t="s">
        <v>6492</v>
      </c>
      <c r="E130" s="273">
        <v>100018630855</v>
      </c>
      <c r="F130" s="272" t="s">
        <v>1751</v>
      </c>
      <c r="G130" s="298" t="s">
        <v>13</v>
      </c>
      <c r="H130" s="274">
        <v>44300.604166666672</v>
      </c>
      <c r="I130" s="274">
        <v>44343.451388888891</v>
      </c>
      <c r="J130" s="37"/>
      <c r="K130" s="37"/>
      <c r="L130" s="37"/>
      <c r="M130" s="37"/>
      <c r="N130" s="37"/>
      <c r="O130" s="37"/>
      <c r="P130" s="37"/>
      <c r="Q130" s="37"/>
      <c r="R130" s="37"/>
      <c r="S130" s="37"/>
      <c r="T130" s="37"/>
    </row>
    <row r="131" spans="1:20">
      <c r="A131" s="274">
        <v>44345.440972222219</v>
      </c>
      <c r="B131" s="272" t="s">
        <v>6</v>
      </c>
      <c r="C131" s="272" t="s">
        <v>6351</v>
      </c>
      <c r="D131" s="272" t="s">
        <v>6493</v>
      </c>
      <c r="E131" s="273">
        <v>100019534560</v>
      </c>
      <c r="F131" s="272" t="s">
        <v>1751</v>
      </c>
      <c r="G131" s="298" t="s">
        <v>13</v>
      </c>
      <c r="H131" s="274">
        <v>44344.787499999999</v>
      </c>
      <c r="I131" s="274">
        <v>44345.440972222219</v>
      </c>
      <c r="J131" s="37"/>
      <c r="K131" s="37"/>
      <c r="L131" s="37"/>
      <c r="M131" s="37"/>
      <c r="N131" s="37"/>
      <c r="O131" s="37"/>
      <c r="P131" s="37"/>
      <c r="Q131" s="37"/>
      <c r="R131" s="37"/>
      <c r="S131" s="37"/>
      <c r="T131" s="37"/>
    </row>
    <row r="132" spans="1:20">
      <c r="A132" s="274">
        <v>44306.506944444445</v>
      </c>
      <c r="B132" s="272" t="s">
        <v>6</v>
      </c>
      <c r="C132" s="272" t="s">
        <v>6355</v>
      </c>
      <c r="D132" s="272" t="s">
        <v>6494</v>
      </c>
      <c r="E132" s="273">
        <v>414993367</v>
      </c>
      <c r="F132" s="298" t="s">
        <v>4834</v>
      </c>
      <c r="G132" s="272" t="s">
        <v>9</v>
      </c>
      <c r="H132" s="274">
        <v>44308.489583333328</v>
      </c>
      <c r="I132" s="274">
        <v>44306.506944444445</v>
      </c>
      <c r="J132" s="37"/>
      <c r="K132" s="37"/>
      <c r="L132" s="37"/>
      <c r="M132" s="37"/>
      <c r="N132" s="37"/>
      <c r="O132" s="37"/>
      <c r="P132" s="37"/>
      <c r="Q132" s="37"/>
      <c r="R132" s="37"/>
      <c r="S132" s="37"/>
      <c r="T132" s="37"/>
    </row>
    <row r="133" spans="1:20">
      <c r="A133" s="274">
        <v>44306.506944444445</v>
      </c>
      <c r="B133" s="272" t="s">
        <v>6</v>
      </c>
      <c r="C133" s="272" t="s">
        <v>6355</v>
      </c>
      <c r="D133" s="272" t="s">
        <v>6495</v>
      </c>
      <c r="E133" s="273">
        <v>100003173850</v>
      </c>
      <c r="F133" s="272" t="s">
        <v>4813</v>
      </c>
      <c r="G133" s="272" t="s">
        <v>9</v>
      </c>
      <c r="H133" s="274">
        <v>44308.48055555555</v>
      </c>
      <c r="I133" s="274">
        <v>44306.506944444445</v>
      </c>
      <c r="J133" s="37"/>
      <c r="K133" s="37"/>
      <c r="L133" s="37"/>
      <c r="M133" s="37"/>
      <c r="N133" s="37"/>
      <c r="O133" s="37"/>
      <c r="P133" s="37"/>
      <c r="Q133" s="37"/>
      <c r="R133" s="37"/>
      <c r="S133" s="37"/>
      <c r="T133" s="37"/>
    </row>
    <row r="134" spans="1:20">
      <c r="A134" s="274">
        <v>44306.506944444445</v>
      </c>
      <c r="B134" s="272" t="s">
        <v>6</v>
      </c>
      <c r="C134" s="272" t="s">
        <v>6355</v>
      </c>
      <c r="D134" s="272" t="s">
        <v>6496</v>
      </c>
      <c r="E134" s="273">
        <v>100009517026</v>
      </c>
      <c r="F134" s="272" t="s">
        <v>4814</v>
      </c>
      <c r="G134" s="272" t="s">
        <v>9</v>
      </c>
      <c r="H134" s="274">
        <v>44308.473611111112</v>
      </c>
      <c r="I134" s="274">
        <v>44306.506944444445</v>
      </c>
      <c r="J134" s="37"/>
      <c r="K134" s="37"/>
      <c r="L134" s="37"/>
      <c r="M134" s="37"/>
      <c r="N134" s="37"/>
      <c r="O134" s="37"/>
      <c r="P134" s="37"/>
      <c r="Q134" s="37"/>
      <c r="R134" s="37"/>
      <c r="S134" s="37"/>
      <c r="T134" s="37"/>
    </row>
    <row r="135" spans="1:20">
      <c r="A135" s="274">
        <v>44306.506944444445</v>
      </c>
      <c r="B135" s="272" t="s">
        <v>6</v>
      </c>
      <c r="C135" s="272" t="s">
        <v>6355</v>
      </c>
      <c r="D135" s="272" t="s">
        <v>6497</v>
      </c>
      <c r="E135" s="273">
        <v>100004196118</v>
      </c>
      <c r="F135" s="298" t="s">
        <v>4079</v>
      </c>
      <c r="G135" s="272" t="s">
        <v>9</v>
      </c>
      <c r="H135" s="274">
        <v>44308.488888888889</v>
      </c>
      <c r="I135" s="274">
        <v>44306.506944444445</v>
      </c>
      <c r="J135" s="37"/>
      <c r="K135" s="37"/>
      <c r="L135" s="37"/>
      <c r="M135" s="37"/>
      <c r="N135" s="37"/>
      <c r="O135" s="37"/>
      <c r="P135" s="37"/>
      <c r="Q135" s="37"/>
      <c r="R135" s="37"/>
      <c r="S135" s="37"/>
      <c r="T135" s="37"/>
    </row>
    <row r="136" spans="1:20">
      <c r="A136" s="274">
        <v>44306.506944444445</v>
      </c>
      <c r="B136" s="272" t="s">
        <v>6</v>
      </c>
      <c r="C136" s="272" t="s">
        <v>6355</v>
      </c>
      <c r="D136" s="272" t="s">
        <v>6498</v>
      </c>
      <c r="E136" s="273">
        <v>1333937</v>
      </c>
      <c r="F136" s="298" t="s">
        <v>6371</v>
      </c>
      <c r="G136" s="272" t="s">
        <v>9</v>
      </c>
      <c r="H136" s="274">
        <v>44308.490972222222</v>
      </c>
      <c r="I136" s="274">
        <v>44306.506944444445</v>
      </c>
      <c r="J136" s="37"/>
      <c r="K136" s="37"/>
      <c r="L136" s="37"/>
      <c r="M136" s="37"/>
      <c r="N136" s="37"/>
      <c r="O136" s="37"/>
      <c r="P136" s="37"/>
      <c r="Q136" s="37"/>
      <c r="R136" s="37"/>
      <c r="S136" s="37"/>
      <c r="T136" s="37"/>
    </row>
    <row r="137" spans="1:20">
      <c r="A137" s="274">
        <v>44306.506944444445</v>
      </c>
      <c r="B137" s="272" t="s">
        <v>6</v>
      </c>
      <c r="C137" s="272" t="s">
        <v>6355</v>
      </c>
      <c r="D137" s="272" t="s">
        <v>6499</v>
      </c>
      <c r="E137" s="273">
        <v>439798870</v>
      </c>
      <c r="F137" s="272" t="s">
        <v>4814</v>
      </c>
      <c r="G137" s="272" t="s">
        <v>9</v>
      </c>
      <c r="H137" s="274">
        <v>44308.487500000003</v>
      </c>
      <c r="I137" s="274">
        <v>44306.506944444445</v>
      </c>
      <c r="J137" s="37"/>
      <c r="K137" s="37"/>
      <c r="L137" s="37"/>
      <c r="M137" s="37"/>
      <c r="N137" s="37"/>
      <c r="O137" s="37"/>
      <c r="P137" s="37"/>
      <c r="Q137" s="37"/>
      <c r="R137" s="37"/>
      <c r="S137" s="37"/>
      <c r="T137" s="37"/>
    </row>
    <row r="138" spans="1:20">
      <c r="A138" s="274">
        <v>44306.659722222219</v>
      </c>
      <c r="B138" s="272" t="s">
        <v>6</v>
      </c>
      <c r="C138" s="272" t="s">
        <v>6351</v>
      </c>
      <c r="D138" s="272" t="s">
        <v>6500</v>
      </c>
      <c r="E138" s="273">
        <v>100004299541</v>
      </c>
      <c r="F138" s="272" t="s">
        <v>4813</v>
      </c>
      <c r="G138" s="272" t="s">
        <v>9</v>
      </c>
      <c r="H138" s="274">
        <v>44306.70694444445</v>
      </c>
      <c r="I138" s="274">
        <v>44306.659722222219</v>
      </c>
      <c r="J138" s="37"/>
      <c r="K138" s="37"/>
      <c r="L138" s="37"/>
      <c r="M138" s="37"/>
      <c r="N138" s="37"/>
      <c r="O138" s="37"/>
      <c r="P138" s="37"/>
      <c r="Q138" s="37"/>
      <c r="R138" s="37"/>
      <c r="S138" s="37"/>
      <c r="T138" s="37"/>
    </row>
    <row r="139" spans="1:20">
      <c r="A139" s="274">
        <v>44306.659722222219</v>
      </c>
      <c r="B139" s="272" t="s">
        <v>6</v>
      </c>
      <c r="C139" s="272" t="s">
        <v>6351</v>
      </c>
      <c r="D139" s="272" t="s">
        <v>6501</v>
      </c>
      <c r="E139" s="273">
        <v>445513</v>
      </c>
      <c r="F139" s="298" t="s">
        <v>4079</v>
      </c>
      <c r="G139" s="272" t="s">
        <v>9</v>
      </c>
      <c r="H139" s="274">
        <v>44306.70694444445</v>
      </c>
      <c r="I139" s="274">
        <v>44306.659722222219</v>
      </c>
      <c r="J139" s="37"/>
      <c r="K139" s="37"/>
      <c r="L139" s="37"/>
      <c r="M139" s="37"/>
      <c r="N139" s="37"/>
      <c r="O139" s="37"/>
      <c r="P139" s="37"/>
      <c r="Q139" s="37"/>
      <c r="R139" s="37"/>
      <c r="S139" s="37"/>
      <c r="T139" s="37"/>
    </row>
    <row r="140" spans="1:20">
      <c r="A140" s="274">
        <v>44306.659722222219</v>
      </c>
      <c r="B140" s="272" t="s">
        <v>6</v>
      </c>
      <c r="C140" s="272" t="s">
        <v>6367</v>
      </c>
      <c r="D140" s="272" t="s">
        <v>6502</v>
      </c>
      <c r="E140" s="273">
        <v>447536671</v>
      </c>
      <c r="F140" s="272" t="s">
        <v>6503</v>
      </c>
      <c r="G140" s="272" t="s">
        <v>9</v>
      </c>
      <c r="H140" s="274">
        <v>44309.444444444445</v>
      </c>
      <c r="I140" s="274">
        <v>44306.659722222219</v>
      </c>
      <c r="J140" s="37"/>
      <c r="K140" s="37"/>
      <c r="L140" s="37"/>
      <c r="M140" s="37"/>
      <c r="N140" s="37"/>
      <c r="O140" s="37"/>
      <c r="P140" s="37"/>
      <c r="Q140" s="37"/>
      <c r="R140" s="37"/>
      <c r="S140" s="37"/>
      <c r="T140" s="37"/>
    </row>
    <row r="141" spans="1:20">
      <c r="A141" s="274">
        <v>44307.451388888891</v>
      </c>
      <c r="B141" s="272" t="s">
        <v>6</v>
      </c>
      <c r="C141" s="272" t="s">
        <v>6355</v>
      </c>
      <c r="D141" s="272" t="s">
        <v>6504</v>
      </c>
      <c r="E141" s="273">
        <v>100016807080</v>
      </c>
      <c r="F141" s="298" t="s">
        <v>4079</v>
      </c>
      <c r="G141" s="272" t="s">
        <v>9</v>
      </c>
      <c r="H141" s="274">
        <v>44315.620138888888</v>
      </c>
      <c r="I141" s="274">
        <v>44307.451388888891</v>
      </c>
      <c r="J141" s="37"/>
      <c r="K141" s="37"/>
      <c r="L141" s="37"/>
      <c r="M141" s="37"/>
      <c r="N141" s="37"/>
      <c r="O141" s="37"/>
      <c r="P141" s="37"/>
      <c r="Q141" s="37"/>
      <c r="R141" s="37"/>
      <c r="S141" s="37"/>
      <c r="T141" s="37"/>
    </row>
    <row r="142" spans="1:20">
      <c r="A142" s="274">
        <v>44307.451388888891</v>
      </c>
      <c r="B142" s="272" t="s">
        <v>6</v>
      </c>
      <c r="C142" s="272" t="s">
        <v>6355</v>
      </c>
      <c r="D142" s="272" t="s">
        <v>6505</v>
      </c>
      <c r="E142" s="273">
        <v>100000484084</v>
      </c>
      <c r="F142" s="272" t="s">
        <v>4814</v>
      </c>
      <c r="G142" s="272" t="s">
        <v>9</v>
      </c>
      <c r="H142" s="274">
        <v>44307.759027777778</v>
      </c>
      <c r="I142" s="274">
        <v>44307.451388888891</v>
      </c>
      <c r="J142" s="37"/>
      <c r="K142" s="37"/>
      <c r="L142" s="37"/>
      <c r="M142" s="37"/>
      <c r="N142" s="37"/>
      <c r="O142" s="37"/>
      <c r="P142" s="37"/>
      <c r="Q142" s="37"/>
      <c r="R142" s="37"/>
      <c r="S142" s="37"/>
      <c r="T142" s="37"/>
    </row>
    <row r="143" spans="1:20">
      <c r="A143" s="274">
        <v>44308.451388888891</v>
      </c>
      <c r="B143" s="272" t="s">
        <v>6</v>
      </c>
      <c r="C143" s="272" t="s">
        <v>6367</v>
      </c>
      <c r="D143" s="272" t="s">
        <v>6506</v>
      </c>
      <c r="E143" s="273">
        <v>100017383527</v>
      </c>
      <c r="F143" s="272" t="s">
        <v>4814</v>
      </c>
      <c r="G143" s="272" t="s">
        <v>9</v>
      </c>
      <c r="H143" s="274">
        <v>44315.734027777777</v>
      </c>
      <c r="I143" s="274">
        <v>44308.451388888891</v>
      </c>
      <c r="J143" s="37"/>
      <c r="K143" s="37"/>
      <c r="L143" s="37"/>
      <c r="M143" s="37"/>
      <c r="N143" s="37"/>
      <c r="O143" s="37"/>
      <c r="P143" s="37"/>
      <c r="Q143" s="37"/>
      <c r="R143" s="37"/>
      <c r="S143" s="37"/>
      <c r="T143" s="37"/>
    </row>
    <row r="144" spans="1:20">
      <c r="A144" s="274">
        <v>44308.628472222219</v>
      </c>
      <c r="B144" s="272" t="s">
        <v>6</v>
      </c>
      <c r="C144" s="272" t="s">
        <v>6416</v>
      </c>
      <c r="D144" s="272" t="s">
        <v>4200</v>
      </c>
      <c r="E144" s="273">
        <v>100007492770</v>
      </c>
      <c r="F144" s="272" t="s">
        <v>4846</v>
      </c>
      <c r="G144" s="272" t="s">
        <v>9</v>
      </c>
      <c r="H144" s="274">
        <v>44256.410416666666</v>
      </c>
      <c r="I144" s="274">
        <v>44308.628472222219</v>
      </c>
      <c r="J144" s="37"/>
      <c r="K144" s="37"/>
      <c r="L144" s="37"/>
      <c r="M144" s="37"/>
      <c r="N144" s="37"/>
      <c r="O144" s="37"/>
      <c r="P144" s="37"/>
      <c r="Q144" s="37"/>
      <c r="R144" s="37"/>
      <c r="S144" s="37"/>
      <c r="T144" s="37"/>
    </row>
    <row r="145" spans="1:20">
      <c r="A145" s="274">
        <v>44309.451388888891</v>
      </c>
      <c r="B145" s="272" t="s">
        <v>6</v>
      </c>
      <c r="C145" s="272" t="s">
        <v>6367</v>
      </c>
      <c r="D145" s="272" t="s">
        <v>6507</v>
      </c>
      <c r="E145" s="273">
        <v>100014835829</v>
      </c>
      <c r="F145" s="298" t="s">
        <v>4079</v>
      </c>
      <c r="G145" s="272" t="s">
        <v>9</v>
      </c>
      <c r="H145" s="274">
        <v>44326.636111111111</v>
      </c>
      <c r="I145" s="274">
        <v>44309.451388888891</v>
      </c>
      <c r="J145" s="37"/>
      <c r="K145" s="37"/>
      <c r="L145" s="37"/>
      <c r="M145" s="37"/>
      <c r="N145" s="37"/>
      <c r="O145" s="37"/>
      <c r="P145" s="37"/>
      <c r="Q145" s="37"/>
      <c r="R145" s="37"/>
      <c r="S145" s="37"/>
      <c r="T145" s="37"/>
    </row>
    <row r="146" spans="1:20">
      <c r="A146" s="274">
        <v>44312.451388888891</v>
      </c>
      <c r="B146" s="272" t="s">
        <v>6</v>
      </c>
      <c r="C146" s="272" t="s">
        <v>6355</v>
      </c>
      <c r="D146" s="272" t="s">
        <v>6508</v>
      </c>
      <c r="E146" s="273">
        <v>986221536</v>
      </c>
      <c r="F146" s="298" t="s">
        <v>4079</v>
      </c>
      <c r="G146" s="272" t="s">
        <v>9</v>
      </c>
      <c r="H146" s="274">
        <v>44312.460416666669</v>
      </c>
      <c r="I146" s="274">
        <v>44312.451388888891</v>
      </c>
      <c r="J146" s="37"/>
      <c r="K146" s="37"/>
      <c r="L146" s="37"/>
      <c r="M146" s="37"/>
      <c r="N146" s="37"/>
      <c r="O146" s="37"/>
      <c r="P146" s="37"/>
      <c r="Q146" s="37"/>
      <c r="R146" s="37"/>
      <c r="S146" s="37"/>
      <c r="T146" s="37"/>
    </row>
    <row r="147" spans="1:20">
      <c r="A147" s="274">
        <v>44312.75</v>
      </c>
      <c r="B147" s="272" t="s">
        <v>6</v>
      </c>
      <c r="C147" s="272" t="s">
        <v>6388</v>
      </c>
      <c r="D147" s="272" t="s">
        <v>6509</v>
      </c>
      <c r="E147" s="273">
        <v>100018356595</v>
      </c>
      <c r="F147" s="298" t="s">
        <v>4079</v>
      </c>
      <c r="G147" s="272" t="s">
        <v>9</v>
      </c>
      <c r="H147" s="274">
        <v>25934</v>
      </c>
      <c r="I147" s="274">
        <v>44312.75</v>
      </c>
      <c r="J147" s="37"/>
      <c r="K147" s="37"/>
      <c r="L147" s="37"/>
      <c r="M147" s="37"/>
      <c r="N147" s="37"/>
      <c r="O147" s="37"/>
      <c r="P147" s="37"/>
      <c r="Q147" s="37"/>
      <c r="R147" s="37"/>
      <c r="S147" s="37"/>
      <c r="T147" s="37"/>
    </row>
    <row r="148" spans="1:20">
      <c r="A148" s="274">
        <v>44312.75</v>
      </c>
      <c r="B148" s="272" t="s">
        <v>6</v>
      </c>
      <c r="C148" s="272" t="s">
        <v>6388</v>
      </c>
      <c r="D148" s="272" t="s">
        <v>6510</v>
      </c>
      <c r="E148" s="273">
        <v>100000434947</v>
      </c>
      <c r="F148" s="298" t="s">
        <v>4079</v>
      </c>
      <c r="G148" s="272" t="s">
        <v>9</v>
      </c>
      <c r="H148" s="274">
        <v>44312.759722222225</v>
      </c>
      <c r="I148" s="274">
        <v>44312.75</v>
      </c>
      <c r="J148" s="37"/>
      <c r="K148" s="37"/>
      <c r="L148" s="37"/>
      <c r="M148" s="37"/>
      <c r="N148" s="37"/>
      <c r="O148" s="37"/>
      <c r="P148" s="37"/>
      <c r="Q148" s="37"/>
      <c r="R148" s="37"/>
      <c r="S148" s="37"/>
      <c r="T148" s="37"/>
    </row>
    <row r="149" spans="1:20">
      <c r="A149" s="274">
        <v>44315.451388888891</v>
      </c>
      <c r="B149" s="272" t="s">
        <v>6</v>
      </c>
      <c r="C149" s="272" t="s">
        <v>6355</v>
      </c>
      <c r="D149" s="272" t="s">
        <v>6511</v>
      </c>
      <c r="E149" s="273">
        <v>100014618753</v>
      </c>
      <c r="F149" s="272" t="s">
        <v>4846</v>
      </c>
      <c r="G149" s="272" t="s">
        <v>9</v>
      </c>
      <c r="H149" s="274">
        <v>44322.67569444445</v>
      </c>
      <c r="I149" s="274">
        <v>44315.451388888891</v>
      </c>
      <c r="J149" s="37"/>
      <c r="K149" s="37"/>
      <c r="L149" s="37"/>
      <c r="M149" s="37"/>
      <c r="N149" s="37"/>
      <c r="O149" s="37"/>
      <c r="P149" s="37"/>
      <c r="Q149" s="37"/>
      <c r="R149" s="37"/>
      <c r="S149" s="37"/>
      <c r="T149" s="37"/>
    </row>
    <row r="150" spans="1:20">
      <c r="A150" s="274">
        <v>44315.451388888891</v>
      </c>
      <c r="B150" s="272" t="s">
        <v>6</v>
      </c>
      <c r="C150" s="272" t="s">
        <v>6367</v>
      </c>
      <c r="D150" s="272" t="s">
        <v>6512</v>
      </c>
      <c r="E150" s="273">
        <v>100017411510</v>
      </c>
      <c r="F150" s="272" t="s">
        <v>4814</v>
      </c>
      <c r="G150" s="272" t="s">
        <v>9</v>
      </c>
      <c r="H150" s="274">
        <v>44328.634027777778</v>
      </c>
      <c r="I150" s="274">
        <v>44315.451388888891</v>
      </c>
      <c r="J150" s="37"/>
      <c r="K150" s="37"/>
      <c r="L150" s="37"/>
      <c r="M150" s="37"/>
      <c r="N150" s="37"/>
      <c r="O150" s="37"/>
      <c r="P150" s="37"/>
      <c r="Q150" s="37"/>
      <c r="R150" s="37"/>
      <c r="S150" s="37"/>
      <c r="T150" s="37"/>
    </row>
    <row r="151" spans="1:20">
      <c r="A151" s="274">
        <v>44316.451388888891</v>
      </c>
      <c r="B151" s="272" t="s">
        <v>6</v>
      </c>
      <c r="C151" s="272" t="s">
        <v>6355</v>
      </c>
      <c r="D151" s="272" t="s">
        <v>6513</v>
      </c>
      <c r="E151" s="273">
        <v>100018906333</v>
      </c>
      <c r="F151" s="298" t="s">
        <v>4079</v>
      </c>
      <c r="G151" s="272" t="s">
        <v>9</v>
      </c>
      <c r="H151" s="274">
        <v>44335.765972222223</v>
      </c>
      <c r="I151" s="274">
        <v>44316.451388888891</v>
      </c>
      <c r="J151" s="37"/>
      <c r="K151" s="37"/>
      <c r="L151" s="37"/>
      <c r="M151" s="37"/>
      <c r="N151" s="37"/>
      <c r="O151" s="37"/>
      <c r="P151" s="37"/>
      <c r="Q151" s="37"/>
      <c r="R151" s="37"/>
      <c r="S151" s="37"/>
      <c r="T151" s="37"/>
    </row>
    <row r="152" spans="1:20">
      <c r="A152" s="274">
        <v>44306.506944444445</v>
      </c>
      <c r="B152" s="272" t="s">
        <v>6</v>
      </c>
      <c r="C152" s="272" t="s">
        <v>6355</v>
      </c>
      <c r="D152" s="272" t="s">
        <v>6514</v>
      </c>
      <c r="E152" s="273">
        <v>100000663507</v>
      </c>
      <c r="F152" s="298" t="s">
        <v>4079</v>
      </c>
      <c r="G152" s="272" t="s">
        <v>9</v>
      </c>
      <c r="H152" s="274">
        <v>44323.759722222225</v>
      </c>
      <c r="I152" s="274">
        <v>44323.470833333333</v>
      </c>
      <c r="J152" s="37"/>
      <c r="K152" s="37"/>
      <c r="L152" s="37"/>
      <c r="M152" s="37"/>
      <c r="N152" s="37"/>
      <c r="O152" s="37"/>
      <c r="P152" s="37"/>
      <c r="Q152" s="37"/>
      <c r="R152" s="37"/>
      <c r="S152" s="37"/>
      <c r="T152" s="37"/>
    </row>
    <row r="153" spans="1:20">
      <c r="A153" s="274">
        <v>44310.440972222219</v>
      </c>
      <c r="B153" s="272" t="s">
        <v>6</v>
      </c>
      <c r="C153" s="272" t="s">
        <v>6394</v>
      </c>
      <c r="D153" s="272" t="s">
        <v>6515</v>
      </c>
      <c r="E153" s="273">
        <v>100014822437</v>
      </c>
      <c r="F153" s="298" t="s">
        <v>4834</v>
      </c>
      <c r="G153" s="272" t="s">
        <v>9</v>
      </c>
      <c r="H153" s="274">
        <v>44326.743750000001</v>
      </c>
      <c r="I153" s="274">
        <v>44326.709722222222</v>
      </c>
      <c r="J153" s="37"/>
      <c r="K153" s="37"/>
      <c r="L153" s="37"/>
      <c r="M153" s="37"/>
      <c r="N153" s="37"/>
      <c r="O153" s="37"/>
      <c r="P153" s="37"/>
      <c r="Q153" s="37"/>
      <c r="R153" s="37"/>
      <c r="S153" s="37"/>
      <c r="T153" s="37"/>
    </row>
    <row r="154" spans="1:20">
      <c r="A154" s="274">
        <v>44321.451388888891</v>
      </c>
      <c r="B154" s="272" t="s">
        <v>6</v>
      </c>
      <c r="C154" s="272" t="s">
        <v>6355</v>
      </c>
      <c r="D154" s="272" t="s">
        <v>6516</v>
      </c>
      <c r="E154" s="273">
        <v>100019152335</v>
      </c>
      <c r="F154" s="272" t="s">
        <v>6386</v>
      </c>
      <c r="G154" s="272" t="s">
        <v>9</v>
      </c>
      <c r="H154" s="274">
        <v>44322.454861111109</v>
      </c>
      <c r="I154" s="274">
        <v>44321.451388888891</v>
      </c>
      <c r="J154" s="37"/>
      <c r="K154" s="37"/>
      <c r="L154" s="37"/>
      <c r="M154" s="37"/>
      <c r="N154" s="37"/>
      <c r="O154" s="37"/>
      <c r="P154" s="37"/>
      <c r="Q154" s="37"/>
      <c r="R154" s="37"/>
      <c r="S154" s="37"/>
      <c r="T154" s="37"/>
    </row>
    <row r="155" spans="1:20">
      <c r="A155" s="274">
        <v>44321.451388888891</v>
      </c>
      <c r="B155" s="272" t="s">
        <v>6</v>
      </c>
      <c r="C155" s="272" t="s">
        <v>6355</v>
      </c>
      <c r="D155" s="272" t="s">
        <v>6517</v>
      </c>
      <c r="E155" s="273">
        <v>100010930247</v>
      </c>
      <c r="F155" s="272" t="s">
        <v>6386</v>
      </c>
      <c r="G155" s="272" t="s">
        <v>9</v>
      </c>
      <c r="H155" s="274">
        <v>44322.45694444445</v>
      </c>
      <c r="I155" s="274">
        <v>44321.451388888891</v>
      </c>
      <c r="J155" s="37"/>
      <c r="K155" s="37"/>
      <c r="L155" s="37"/>
      <c r="M155" s="37"/>
      <c r="N155" s="37"/>
      <c r="O155" s="37"/>
      <c r="P155" s="37"/>
      <c r="Q155" s="37"/>
      <c r="R155" s="37"/>
      <c r="S155" s="37"/>
      <c r="T155" s="37"/>
    </row>
    <row r="156" spans="1:20">
      <c r="A156" s="274">
        <v>44323.440972222219</v>
      </c>
      <c r="B156" s="272" t="s">
        <v>6</v>
      </c>
      <c r="C156" s="272" t="s">
        <v>6351</v>
      </c>
      <c r="D156" s="272" t="s">
        <v>6518</v>
      </c>
      <c r="E156" s="273">
        <v>100019171154</v>
      </c>
      <c r="F156" s="272" t="s">
        <v>4846</v>
      </c>
      <c r="G156" s="272" t="s">
        <v>9</v>
      </c>
      <c r="H156" s="274">
        <v>44323.711805555555</v>
      </c>
      <c r="I156" s="274">
        <v>44323.440972222219</v>
      </c>
      <c r="J156" s="37"/>
      <c r="K156" s="37"/>
      <c r="L156" s="37"/>
      <c r="M156" s="37"/>
      <c r="N156" s="37"/>
      <c r="O156" s="37"/>
      <c r="P156" s="37"/>
      <c r="Q156" s="37"/>
      <c r="R156" s="37"/>
      <c r="S156" s="37"/>
      <c r="T156" s="37"/>
    </row>
    <row r="157" spans="1:20">
      <c r="A157" s="274">
        <v>44324.440972222219</v>
      </c>
      <c r="B157" s="272" t="s">
        <v>6</v>
      </c>
      <c r="C157" s="272" t="s">
        <v>6351</v>
      </c>
      <c r="D157" s="272" t="s">
        <v>6519</v>
      </c>
      <c r="E157" s="273">
        <v>100006223646</v>
      </c>
      <c r="F157" s="272" t="s">
        <v>6412</v>
      </c>
      <c r="G157" s="272" t="s">
        <v>9</v>
      </c>
      <c r="H157" s="274">
        <v>44337.654861111107</v>
      </c>
      <c r="I157" s="274">
        <v>44324.440972222219</v>
      </c>
      <c r="J157" s="37"/>
      <c r="K157" s="37"/>
      <c r="L157" s="37"/>
      <c r="M157" s="37"/>
      <c r="N157" s="37"/>
      <c r="O157" s="37"/>
      <c r="P157" s="37"/>
      <c r="Q157" s="37"/>
      <c r="R157" s="37"/>
      <c r="S157" s="37"/>
      <c r="T157" s="37"/>
    </row>
    <row r="158" spans="1:20">
      <c r="A158" s="274">
        <v>44325.451388888891</v>
      </c>
      <c r="B158" s="272" t="s">
        <v>6</v>
      </c>
      <c r="C158" s="272" t="s">
        <v>6355</v>
      </c>
      <c r="D158" s="272" t="s">
        <v>6520</v>
      </c>
      <c r="E158" s="273">
        <v>100008698755</v>
      </c>
      <c r="F158" s="298" t="s">
        <v>4079</v>
      </c>
      <c r="G158" s="272" t="s">
        <v>9</v>
      </c>
      <c r="H158" s="274">
        <v>44326.486111111109</v>
      </c>
      <c r="I158" s="274">
        <v>44325.451388888891</v>
      </c>
      <c r="J158" s="37"/>
      <c r="K158" s="37"/>
      <c r="L158" s="37"/>
      <c r="M158" s="37"/>
      <c r="N158" s="37"/>
      <c r="O158" s="37"/>
      <c r="P158" s="37"/>
      <c r="Q158" s="37"/>
      <c r="R158" s="37"/>
      <c r="S158" s="37"/>
      <c r="T158" s="37"/>
    </row>
    <row r="159" spans="1:20">
      <c r="A159" s="274">
        <v>44327.451388888891</v>
      </c>
      <c r="B159" s="272" t="s">
        <v>6</v>
      </c>
      <c r="C159" s="272" t="s">
        <v>6367</v>
      </c>
      <c r="D159" s="272" t="s">
        <v>6521</v>
      </c>
      <c r="E159" s="273">
        <v>100017236064</v>
      </c>
      <c r="F159" s="298" t="s">
        <v>4079</v>
      </c>
      <c r="G159" s="272" t="s">
        <v>9</v>
      </c>
      <c r="H159" s="274">
        <v>44344.709027777775</v>
      </c>
      <c r="I159" s="274">
        <v>44327.451388888891</v>
      </c>
      <c r="J159" s="37"/>
      <c r="K159" s="37"/>
      <c r="L159" s="37"/>
      <c r="M159" s="37"/>
      <c r="N159" s="37"/>
      <c r="O159" s="37"/>
      <c r="P159" s="37"/>
      <c r="Q159" s="37"/>
      <c r="R159" s="37"/>
      <c r="S159" s="37"/>
      <c r="T159" s="37"/>
    </row>
    <row r="160" spans="1:20">
      <c r="A160" s="274">
        <v>44327.565972222219</v>
      </c>
      <c r="B160" s="272" t="s">
        <v>6</v>
      </c>
      <c r="C160" s="272" t="s">
        <v>6416</v>
      </c>
      <c r="D160" s="272" t="s">
        <v>6522</v>
      </c>
      <c r="E160" s="273">
        <v>100012499725</v>
      </c>
      <c r="F160" s="298" t="s">
        <v>4079</v>
      </c>
      <c r="G160" s="272" t="s">
        <v>9</v>
      </c>
      <c r="H160" s="274">
        <v>44342.454861111109</v>
      </c>
      <c r="I160" s="274">
        <v>44327.565972222219</v>
      </c>
      <c r="J160" s="37"/>
      <c r="K160" s="37"/>
      <c r="L160" s="37"/>
      <c r="M160" s="37"/>
      <c r="N160" s="37"/>
      <c r="O160" s="37"/>
      <c r="P160" s="37"/>
      <c r="Q160" s="37"/>
      <c r="R160" s="37"/>
      <c r="S160" s="37"/>
      <c r="T160" s="37"/>
    </row>
    <row r="161" spans="1:20">
      <c r="A161" s="274">
        <v>44328.451388888891</v>
      </c>
      <c r="B161" s="272" t="s">
        <v>6</v>
      </c>
      <c r="C161" s="272" t="s">
        <v>6367</v>
      </c>
      <c r="D161" s="272" t="s">
        <v>6523</v>
      </c>
      <c r="E161" s="273">
        <v>100016410611</v>
      </c>
      <c r="F161" s="272" t="s">
        <v>4813</v>
      </c>
      <c r="G161" s="272" t="s">
        <v>9</v>
      </c>
      <c r="H161" s="274">
        <v>44329.73819444445</v>
      </c>
      <c r="I161" s="274">
        <v>44328.451388888891</v>
      </c>
      <c r="J161" s="37"/>
      <c r="K161" s="37"/>
      <c r="L161" s="37"/>
      <c r="M161" s="37"/>
      <c r="N161" s="37"/>
      <c r="O161" s="37"/>
      <c r="P161" s="37"/>
      <c r="Q161" s="37"/>
      <c r="R161" s="37"/>
      <c r="S161" s="37"/>
      <c r="T161" s="37"/>
    </row>
    <row r="162" spans="1:20">
      <c r="A162" s="274">
        <v>44329.451388888891</v>
      </c>
      <c r="B162" s="272" t="s">
        <v>6</v>
      </c>
      <c r="C162" s="272" t="s">
        <v>6367</v>
      </c>
      <c r="D162" s="272" t="s">
        <v>6524</v>
      </c>
      <c r="E162" s="273">
        <v>100008925467</v>
      </c>
      <c r="F162" s="298" t="s">
        <v>4079</v>
      </c>
      <c r="G162" s="272" t="s">
        <v>9</v>
      </c>
      <c r="H162" s="274">
        <v>44342.620833333334</v>
      </c>
      <c r="I162" s="274">
        <v>44329.451388888891</v>
      </c>
      <c r="J162" s="37"/>
      <c r="K162" s="37"/>
      <c r="L162" s="37"/>
      <c r="M162" s="37"/>
      <c r="N162" s="37"/>
      <c r="O162" s="37"/>
      <c r="P162" s="37"/>
      <c r="Q162" s="37"/>
      <c r="R162" s="37"/>
      <c r="S162" s="37"/>
      <c r="T162" s="37"/>
    </row>
    <row r="163" spans="1:20">
      <c r="A163" s="274">
        <v>44329.454861111109</v>
      </c>
      <c r="B163" s="272" t="s">
        <v>6</v>
      </c>
      <c r="C163" s="272" t="s">
        <v>6355</v>
      </c>
      <c r="D163" s="272" t="s">
        <v>6525</v>
      </c>
      <c r="E163" s="273">
        <v>100018236275</v>
      </c>
      <c r="F163" s="298" t="s">
        <v>4079</v>
      </c>
      <c r="G163" s="272" t="s">
        <v>9</v>
      </c>
      <c r="H163" s="274">
        <v>44329.738888888889</v>
      </c>
      <c r="I163" s="274">
        <v>44329.454861111109</v>
      </c>
      <c r="J163" s="37"/>
      <c r="K163" s="37"/>
      <c r="L163" s="37"/>
      <c r="M163" s="37"/>
      <c r="N163" s="37"/>
      <c r="O163" s="37"/>
      <c r="P163" s="37"/>
      <c r="Q163" s="37"/>
      <c r="R163" s="37"/>
      <c r="S163" s="37"/>
      <c r="T163" s="37"/>
    </row>
    <row r="164" spans="1:20">
      <c r="A164" s="274">
        <v>44332.451388888891</v>
      </c>
      <c r="B164" s="272" t="s">
        <v>6</v>
      </c>
      <c r="C164" s="272" t="s">
        <v>6355</v>
      </c>
      <c r="D164" s="272" t="s">
        <v>6526</v>
      </c>
      <c r="E164" s="273">
        <v>100003663692</v>
      </c>
      <c r="F164" s="298" t="s">
        <v>6371</v>
      </c>
      <c r="G164" s="272" t="s">
        <v>9</v>
      </c>
      <c r="H164" s="274">
        <v>44335.765972222223</v>
      </c>
      <c r="I164" s="274">
        <v>44332.451388888891</v>
      </c>
      <c r="J164" s="37"/>
      <c r="K164" s="37"/>
      <c r="L164" s="37"/>
      <c r="M164" s="37"/>
      <c r="N164" s="37"/>
      <c r="O164" s="37"/>
      <c r="P164" s="37"/>
      <c r="Q164" s="37"/>
      <c r="R164" s="37"/>
      <c r="S164" s="37"/>
      <c r="T164" s="37"/>
    </row>
    <row r="165" spans="1:20">
      <c r="A165" s="274">
        <v>44333.440972222219</v>
      </c>
      <c r="B165" s="272" t="s">
        <v>6</v>
      </c>
      <c r="C165" s="272" t="s">
        <v>6394</v>
      </c>
      <c r="D165" s="272" t="s">
        <v>6527</v>
      </c>
      <c r="E165" s="273">
        <v>190650412</v>
      </c>
      <c r="F165" s="298" t="s">
        <v>4079</v>
      </c>
      <c r="G165" s="272" t="s">
        <v>9</v>
      </c>
      <c r="H165" s="274">
        <v>44341.638888888891</v>
      </c>
      <c r="I165" s="274">
        <v>44333.440972222219</v>
      </c>
      <c r="J165" s="37"/>
      <c r="K165" s="37"/>
      <c r="L165" s="37"/>
      <c r="M165" s="37"/>
      <c r="N165" s="37"/>
      <c r="O165" s="37"/>
      <c r="P165" s="37"/>
      <c r="Q165" s="37"/>
      <c r="R165" s="37"/>
      <c r="S165" s="37"/>
      <c r="T165" s="37"/>
    </row>
    <row r="166" spans="1:20">
      <c r="A166" s="274">
        <v>44335.565972222219</v>
      </c>
      <c r="B166" s="272" t="s">
        <v>6</v>
      </c>
      <c r="C166" s="272" t="s">
        <v>6396</v>
      </c>
      <c r="D166" s="272" t="s">
        <v>6528</v>
      </c>
      <c r="E166" s="273">
        <v>12611786</v>
      </c>
      <c r="F166" s="298" t="s">
        <v>4079</v>
      </c>
      <c r="G166" s="272" t="s">
        <v>9</v>
      </c>
      <c r="H166" s="274">
        <v>44341.622916666667</v>
      </c>
      <c r="I166" s="274">
        <v>44335.565972222219</v>
      </c>
      <c r="J166" s="37"/>
      <c r="K166" s="37"/>
      <c r="L166" s="37"/>
      <c r="M166" s="37"/>
      <c r="N166" s="37"/>
      <c r="O166" s="37"/>
      <c r="P166" s="37"/>
      <c r="Q166" s="37"/>
      <c r="R166" s="37"/>
      <c r="S166" s="37"/>
      <c r="T166" s="37"/>
    </row>
    <row r="167" spans="1:20">
      <c r="A167" s="274">
        <v>44336.451388888891</v>
      </c>
      <c r="B167" s="272" t="s">
        <v>6</v>
      </c>
      <c r="C167" s="272" t="s">
        <v>6355</v>
      </c>
      <c r="D167" s="272" t="s">
        <v>6529</v>
      </c>
      <c r="E167" s="273">
        <v>100001333611</v>
      </c>
      <c r="F167" s="298" t="s">
        <v>4079</v>
      </c>
      <c r="G167" s="272" t="s">
        <v>9</v>
      </c>
      <c r="H167" s="274">
        <v>44343.46875</v>
      </c>
      <c r="I167" s="274">
        <v>44336.451388888891</v>
      </c>
      <c r="J167" s="37"/>
      <c r="K167" s="37"/>
      <c r="L167" s="37"/>
      <c r="M167" s="37"/>
      <c r="N167" s="37"/>
      <c r="O167" s="37"/>
      <c r="P167" s="37"/>
      <c r="Q167" s="37"/>
      <c r="R167" s="37"/>
      <c r="S167" s="37"/>
      <c r="T167" s="37"/>
    </row>
    <row r="168" spans="1:20">
      <c r="A168" s="274">
        <v>44336.451388888891</v>
      </c>
      <c r="B168" s="272" t="s">
        <v>6</v>
      </c>
      <c r="C168" s="272" t="s">
        <v>6355</v>
      </c>
      <c r="D168" s="272" t="s">
        <v>6530</v>
      </c>
      <c r="E168" s="273">
        <v>100008175681</v>
      </c>
      <c r="F168" s="298" t="s">
        <v>4079</v>
      </c>
      <c r="G168" s="272" t="s">
        <v>9</v>
      </c>
      <c r="H168" s="274">
        <v>44343.469444444447</v>
      </c>
      <c r="I168" s="274">
        <v>44336.451388888891</v>
      </c>
      <c r="J168" s="37"/>
      <c r="K168" s="37"/>
      <c r="L168" s="37"/>
      <c r="M168" s="37"/>
      <c r="N168" s="37"/>
      <c r="O168" s="37"/>
      <c r="P168" s="37"/>
      <c r="Q168" s="37"/>
      <c r="R168" s="37"/>
      <c r="S168" s="37"/>
      <c r="T168" s="37"/>
    </row>
    <row r="169" spans="1:20">
      <c r="A169" s="274">
        <v>44337.451388888891</v>
      </c>
      <c r="B169" s="272" t="s">
        <v>6</v>
      </c>
      <c r="C169" s="272" t="s">
        <v>6355</v>
      </c>
      <c r="D169" s="272" t="s">
        <v>6531</v>
      </c>
      <c r="E169" s="273">
        <v>845326948</v>
      </c>
      <c r="F169" s="298" t="s">
        <v>4079</v>
      </c>
      <c r="G169" s="272" t="s">
        <v>9</v>
      </c>
      <c r="H169" s="274">
        <v>44337.484722222223</v>
      </c>
      <c r="I169" s="274">
        <v>44337.451388888891</v>
      </c>
      <c r="J169" s="37"/>
      <c r="K169" s="37"/>
      <c r="L169" s="37"/>
      <c r="M169" s="37"/>
      <c r="N169" s="37"/>
      <c r="O169" s="37"/>
      <c r="P169" s="37"/>
      <c r="Q169" s="37"/>
      <c r="R169" s="37"/>
      <c r="S169" s="37"/>
      <c r="T169" s="37"/>
    </row>
    <row r="170" spans="1:20">
      <c r="A170" s="274">
        <v>44338.451388888891</v>
      </c>
      <c r="B170" s="272" t="s">
        <v>6</v>
      </c>
      <c r="C170" s="272" t="s">
        <v>6367</v>
      </c>
      <c r="D170" s="272" t="s">
        <v>6532</v>
      </c>
      <c r="E170" s="273">
        <v>100000995026</v>
      </c>
      <c r="F170" s="298" t="s">
        <v>4079</v>
      </c>
      <c r="G170" s="272" t="s">
        <v>9</v>
      </c>
      <c r="H170" s="274">
        <v>44341.659722222219</v>
      </c>
      <c r="I170" s="274">
        <v>44338.451388888891</v>
      </c>
      <c r="J170" s="37"/>
      <c r="K170" s="37"/>
      <c r="L170" s="37"/>
      <c r="M170" s="37"/>
      <c r="N170" s="37"/>
      <c r="O170" s="37"/>
      <c r="P170" s="37"/>
      <c r="Q170" s="37"/>
      <c r="R170" s="37"/>
      <c r="S170" s="37"/>
      <c r="T170" s="37"/>
    </row>
    <row r="171" spans="1:20">
      <c r="A171" s="274">
        <v>44339.451388888891</v>
      </c>
      <c r="B171" s="272" t="s">
        <v>6</v>
      </c>
      <c r="C171" s="272" t="s">
        <v>6355</v>
      </c>
      <c r="D171" s="272" t="s">
        <v>6533</v>
      </c>
      <c r="E171" s="273">
        <v>80310134</v>
      </c>
      <c r="F171" s="298" t="s">
        <v>4079</v>
      </c>
      <c r="G171" s="272" t="s">
        <v>9</v>
      </c>
      <c r="H171" s="274">
        <v>44340.645138888889</v>
      </c>
      <c r="I171" s="274">
        <v>44339.451388888891</v>
      </c>
      <c r="J171" s="37"/>
      <c r="K171" s="37"/>
      <c r="L171" s="37"/>
      <c r="M171" s="37"/>
      <c r="N171" s="37"/>
      <c r="O171" s="37"/>
      <c r="P171" s="37"/>
      <c r="Q171" s="37"/>
      <c r="R171" s="37"/>
      <c r="S171" s="37"/>
      <c r="T171" s="37"/>
    </row>
    <row r="172" spans="1:20">
      <c r="A172" s="274">
        <v>44339.565972222219</v>
      </c>
      <c r="B172" s="272" t="s">
        <v>6</v>
      </c>
      <c r="C172" s="272" t="s">
        <v>6416</v>
      </c>
      <c r="D172" s="272" t="s">
        <v>6534</v>
      </c>
      <c r="E172" s="273">
        <v>100014007154</v>
      </c>
      <c r="F172" s="298" t="s">
        <v>4834</v>
      </c>
      <c r="G172" s="272" t="s">
        <v>9</v>
      </c>
      <c r="H172" s="274">
        <v>44347.636111111111</v>
      </c>
      <c r="I172" s="274">
        <v>44339.565972222219</v>
      </c>
      <c r="J172" s="37"/>
      <c r="K172" s="37"/>
      <c r="L172" s="37"/>
      <c r="M172" s="37"/>
      <c r="N172" s="37"/>
      <c r="O172" s="37"/>
      <c r="P172" s="37"/>
      <c r="Q172" s="37"/>
      <c r="R172" s="37"/>
      <c r="S172" s="37"/>
      <c r="T172" s="37"/>
    </row>
    <row r="173" spans="1:20">
      <c r="A173" s="274">
        <v>44340.440972222219</v>
      </c>
      <c r="B173" s="272" t="s">
        <v>6</v>
      </c>
      <c r="C173" s="272" t="s">
        <v>6394</v>
      </c>
      <c r="D173" s="272" t="s">
        <v>6535</v>
      </c>
      <c r="E173" s="273">
        <v>100019445577</v>
      </c>
      <c r="F173" s="272" t="s">
        <v>4813</v>
      </c>
      <c r="G173" s="272" t="s">
        <v>9</v>
      </c>
      <c r="H173" s="274">
        <v>44344.479166666672</v>
      </c>
      <c r="I173" s="274">
        <v>44340.440972222219</v>
      </c>
      <c r="J173" s="37"/>
      <c r="K173" s="37"/>
      <c r="L173" s="37"/>
      <c r="M173" s="37"/>
      <c r="N173" s="37"/>
      <c r="O173" s="37"/>
      <c r="P173" s="37"/>
      <c r="Q173" s="37"/>
      <c r="R173" s="37"/>
      <c r="S173" s="37"/>
      <c r="T173" s="37"/>
    </row>
    <row r="174" spans="1:20">
      <c r="A174" s="274">
        <v>44341.440972222219</v>
      </c>
      <c r="B174" s="272" t="s">
        <v>6</v>
      </c>
      <c r="C174" s="272" t="s">
        <v>6351</v>
      </c>
      <c r="D174" s="272" t="s">
        <v>6536</v>
      </c>
      <c r="E174" s="273">
        <v>100019460157</v>
      </c>
      <c r="F174" s="272" t="s">
        <v>6412</v>
      </c>
      <c r="G174" s="272" t="s">
        <v>9</v>
      </c>
      <c r="H174" s="274">
        <v>44341.454861111109</v>
      </c>
      <c r="I174" s="274">
        <v>44341.440972222219</v>
      </c>
      <c r="J174" s="37"/>
      <c r="K174" s="37"/>
      <c r="L174" s="37"/>
      <c r="M174" s="37"/>
      <c r="N174" s="37"/>
      <c r="O174" s="37"/>
      <c r="P174" s="37"/>
      <c r="Q174" s="37"/>
      <c r="R174" s="37"/>
      <c r="S174" s="37"/>
      <c r="T174" s="37"/>
    </row>
    <row r="175" spans="1:20">
      <c r="A175" s="274">
        <v>44332.451388888891</v>
      </c>
      <c r="B175" s="272" t="s">
        <v>6</v>
      </c>
      <c r="C175" s="272" t="s">
        <v>6367</v>
      </c>
      <c r="D175" s="272" t="s">
        <v>6537</v>
      </c>
      <c r="E175" s="273">
        <v>1767083130</v>
      </c>
      <c r="F175" s="298" t="s">
        <v>4079</v>
      </c>
      <c r="G175" s="272" t="s">
        <v>9</v>
      </c>
      <c r="H175" s="274">
        <v>44342.62777777778</v>
      </c>
      <c r="I175" s="274">
        <v>44354.636111111111</v>
      </c>
      <c r="J175" s="37"/>
      <c r="K175" s="37"/>
      <c r="L175" s="37"/>
      <c r="M175" s="37"/>
      <c r="N175" s="37"/>
      <c r="O175" s="37"/>
      <c r="P175" s="37"/>
      <c r="Q175" s="37"/>
      <c r="R175" s="37"/>
      <c r="S175" s="37"/>
      <c r="T175" s="37"/>
    </row>
    <row r="176" spans="1:20">
      <c r="A176" s="274">
        <v>44308.451388888891</v>
      </c>
      <c r="B176" s="272" t="s">
        <v>14</v>
      </c>
      <c r="C176" s="272" t="s">
        <v>6355</v>
      </c>
      <c r="D176" s="272" t="s">
        <v>6538</v>
      </c>
      <c r="E176" s="273">
        <v>501772307</v>
      </c>
      <c r="F176" s="272" t="s">
        <v>1751</v>
      </c>
      <c r="G176" s="299" t="s">
        <v>9</v>
      </c>
      <c r="H176" s="274">
        <v>44355.702164351853</v>
      </c>
      <c r="I176" s="274">
        <v>44308.451388888891</v>
      </c>
      <c r="J176" s="37"/>
      <c r="K176" s="37"/>
      <c r="L176" s="37"/>
      <c r="M176" s="37"/>
      <c r="N176" s="37"/>
      <c r="O176" s="37"/>
      <c r="P176" s="37"/>
      <c r="Q176" s="37"/>
      <c r="R176" s="37"/>
      <c r="S176" s="37"/>
      <c r="T176" s="37"/>
    </row>
    <row r="177" spans="1:20">
      <c r="A177" s="274">
        <v>44309.451388888891</v>
      </c>
      <c r="B177" s="272" t="s">
        <v>14</v>
      </c>
      <c r="C177" s="272" t="s">
        <v>6355</v>
      </c>
      <c r="D177" s="272" t="s">
        <v>6539</v>
      </c>
      <c r="E177" s="273">
        <v>100008836685</v>
      </c>
      <c r="F177" s="272" t="s">
        <v>6540</v>
      </c>
      <c r="G177" s="299" t="s">
        <v>9</v>
      </c>
      <c r="H177" s="274">
        <v>44355.702662037038</v>
      </c>
      <c r="I177" s="274">
        <v>44309.451388888891</v>
      </c>
      <c r="J177" s="37"/>
      <c r="K177" s="37"/>
      <c r="L177" s="37"/>
      <c r="M177" s="37"/>
      <c r="N177" s="37"/>
      <c r="O177" s="37"/>
      <c r="P177" s="37"/>
      <c r="Q177" s="37"/>
      <c r="R177" s="37"/>
      <c r="S177" s="37"/>
      <c r="T177" s="37"/>
    </row>
    <row r="178" spans="1:20">
      <c r="A178" s="274">
        <v>44317.378472222219</v>
      </c>
      <c r="B178" s="272" t="s">
        <v>14</v>
      </c>
      <c r="C178" s="272" t="s">
        <v>6388</v>
      </c>
      <c r="D178" s="272" t="s">
        <v>6541</v>
      </c>
      <c r="E178" s="273">
        <v>100017078935</v>
      </c>
      <c r="F178" s="272" t="s">
        <v>1751</v>
      </c>
      <c r="G178" s="299" t="s">
        <v>9</v>
      </c>
      <c r="H178" s="300" t="s">
        <v>6542</v>
      </c>
      <c r="I178" s="274">
        <v>44317.378472222219</v>
      </c>
      <c r="J178" s="37"/>
      <c r="K178" s="37"/>
      <c r="L178" s="37"/>
      <c r="M178" s="37"/>
      <c r="N178" s="37"/>
      <c r="O178" s="37"/>
      <c r="P178" s="37"/>
      <c r="Q178" s="37"/>
      <c r="R178" s="37"/>
      <c r="S178" s="37"/>
      <c r="T178" s="37"/>
    </row>
    <row r="179" spans="1:20">
      <c r="A179" s="274">
        <v>44331.451388888891</v>
      </c>
      <c r="B179" s="272" t="s">
        <v>14</v>
      </c>
      <c r="C179" s="272" t="s">
        <v>6367</v>
      </c>
      <c r="D179" s="272" t="s">
        <v>6543</v>
      </c>
      <c r="E179" s="273">
        <v>100003570254</v>
      </c>
      <c r="F179" s="272" t="s">
        <v>1751</v>
      </c>
      <c r="G179" s="299" t="s">
        <v>9</v>
      </c>
      <c r="H179" s="274">
        <v>44355.703900462962</v>
      </c>
      <c r="I179" s="274">
        <v>44331.451388888891</v>
      </c>
      <c r="J179" s="37"/>
      <c r="K179" s="37"/>
      <c r="L179" s="37"/>
      <c r="M179" s="37"/>
      <c r="N179" s="37"/>
      <c r="O179" s="37"/>
      <c r="P179" s="37"/>
      <c r="Q179" s="37"/>
      <c r="R179" s="37"/>
      <c r="S179" s="37"/>
      <c r="T179" s="37"/>
    </row>
    <row r="180" spans="1:20">
      <c r="A180" s="274">
        <v>44306.659722222219</v>
      </c>
      <c r="B180" s="272" t="s">
        <v>14</v>
      </c>
      <c r="C180" s="272" t="s">
        <v>6351</v>
      </c>
      <c r="D180" s="272" t="s">
        <v>6544</v>
      </c>
      <c r="E180" s="273">
        <v>100012353604</v>
      </c>
      <c r="F180" s="272" t="s">
        <v>4814</v>
      </c>
      <c r="G180" s="272" t="s">
        <v>9</v>
      </c>
      <c r="H180" s="274">
        <v>44306.670138888891</v>
      </c>
      <c r="I180" s="274">
        <v>44306.659722222219</v>
      </c>
      <c r="J180" s="37"/>
      <c r="K180" s="37"/>
      <c r="L180" s="37"/>
      <c r="M180" s="37"/>
      <c r="N180" s="37"/>
      <c r="O180" s="37"/>
      <c r="P180" s="37"/>
      <c r="Q180" s="37"/>
      <c r="R180" s="37"/>
      <c r="S180" s="37"/>
      <c r="T180" s="37"/>
    </row>
    <row r="181" spans="1:20">
      <c r="A181" s="274">
        <v>44306.659722222219</v>
      </c>
      <c r="B181" s="272" t="s">
        <v>14</v>
      </c>
      <c r="C181" s="272" t="s">
        <v>6351</v>
      </c>
      <c r="D181" s="272" t="s">
        <v>6545</v>
      </c>
      <c r="E181" s="273">
        <v>100006911167</v>
      </c>
      <c r="F181" s="272" t="s">
        <v>4813</v>
      </c>
      <c r="G181" s="272" t="s">
        <v>9</v>
      </c>
      <c r="H181" s="274">
        <v>44306.666666666672</v>
      </c>
      <c r="I181" s="274">
        <v>44306.659722222219</v>
      </c>
      <c r="J181" s="37"/>
      <c r="K181" s="37"/>
      <c r="L181" s="37"/>
      <c r="M181" s="37"/>
      <c r="N181" s="37"/>
      <c r="O181" s="37"/>
      <c r="P181" s="37"/>
      <c r="Q181" s="37"/>
      <c r="R181" s="37"/>
      <c r="S181" s="37"/>
      <c r="T181" s="37"/>
    </row>
    <row r="182" spans="1:20">
      <c r="A182" s="274">
        <v>44307.451388888891</v>
      </c>
      <c r="B182" s="272" t="s">
        <v>14</v>
      </c>
      <c r="C182" s="272" t="s">
        <v>6367</v>
      </c>
      <c r="D182" s="272" t="s">
        <v>6546</v>
      </c>
      <c r="E182" s="273">
        <v>100012431676</v>
      </c>
      <c r="F182" s="272" t="s">
        <v>4833</v>
      </c>
      <c r="G182" s="272" t="s">
        <v>9</v>
      </c>
      <c r="H182" s="274">
        <v>44329.75</v>
      </c>
      <c r="I182" s="274">
        <v>44307.451388888891</v>
      </c>
      <c r="J182" s="37"/>
      <c r="K182" s="37"/>
      <c r="L182" s="37"/>
      <c r="M182" s="37"/>
      <c r="N182" s="37"/>
      <c r="O182" s="37"/>
      <c r="P182" s="37"/>
      <c r="Q182" s="37"/>
      <c r="R182" s="37"/>
      <c r="S182" s="37"/>
      <c r="T182" s="37"/>
    </row>
    <row r="183" spans="1:20">
      <c r="A183" s="274">
        <v>44307.454861111109</v>
      </c>
      <c r="B183" s="272" t="s">
        <v>14</v>
      </c>
      <c r="C183" s="272" t="s">
        <v>6355</v>
      </c>
      <c r="D183" s="272" t="s">
        <v>6547</v>
      </c>
      <c r="E183" s="273">
        <v>100011157591</v>
      </c>
      <c r="F183" s="298" t="s">
        <v>4079</v>
      </c>
      <c r="G183" s="272" t="s">
        <v>9</v>
      </c>
      <c r="H183" s="274">
        <v>44342.665277777778</v>
      </c>
      <c r="I183" s="274">
        <v>44307.454861111109</v>
      </c>
      <c r="J183" s="37"/>
      <c r="K183" s="37"/>
      <c r="L183" s="37"/>
      <c r="M183" s="37"/>
      <c r="N183" s="37"/>
      <c r="O183" s="37"/>
      <c r="P183" s="37"/>
      <c r="Q183" s="37"/>
      <c r="R183" s="37"/>
      <c r="S183" s="37"/>
      <c r="T183" s="37"/>
    </row>
    <row r="184" spans="1:20">
      <c r="A184" s="274">
        <v>44306.506944444445</v>
      </c>
      <c r="B184" s="272" t="s">
        <v>14</v>
      </c>
      <c r="C184" s="272" t="s">
        <v>6355</v>
      </c>
      <c r="D184" s="272" t="s">
        <v>6548</v>
      </c>
      <c r="E184" s="273">
        <v>100001173737</v>
      </c>
      <c r="F184" s="298" t="s">
        <v>6371</v>
      </c>
      <c r="G184" s="272" t="s">
        <v>9</v>
      </c>
      <c r="H184" s="274">
        <v>44307.415972222225</v>
      </c>
      <c r="I184" s="274">
        <v>44307.616666666669</v>
      </c>
      <c r="J184" s="37"/>
      <c r="K184" s="37"/>
      <c r="L184" s="37"/>
      <c r="M184" s="37"/>
      <c r="N184" s="37"/>
      <c r="O184" s="37"/>
      <c r="P184" s="37"/>
      <c r="Q184" s="37"/>
      <c r="R184" s="37"/>
      <c r="S184" s="37"/>
      <c r="T184" s="37"/>
    </row>
    <row r="185" spans="1:20">
      <c r="A185" s="274">
        <v>44308.454861111109</v>
      </c>
      <c r="B185" s="272" t="s">
        <v>14</v>
      </c>
      <c r="C185" s="272" t="s">
        <v>6355</v>
      </c>
      <c r="D185" s="272" t="s">
        <v>6549</v>
      </c>
      <c r="E185" s="273">
        <v>100015520482</v>
      </c>
      <c r="F185" s="298" t="s">
        <v>4079</v>
      </c>
      <c r="G185" s="272" t="s">
        <v>9</v>
      </c>
      <c r="H185" s="274">
        <v>44328.485416666663</v>
      </c>
      <c r="I185" s="274">
        <v>44308.454861111109</v>
      </c>
      <c r="J185" s="37"/>
      <c r="K185" s="37"/>
      <c r="L185" s="37"/>
      <c r="M185" s="37"/>
      <c r="N185" s="37"/>
      <c r="O185" s="37"/>
      <c r="P185" s="37"/>
      <c r="Q185" s="37"/>
      <c r="R185" s="37"/>
      <c r="S185" s="37"/>
      <c r="T185" s="37"/>
    </row>
    <row r="186" spans="1:20">
      <c r="A186" s="274">
        <v>44310.454861111109</v>
      </c>
      <c r="B186" s="272" t="s">
        <v>14</v>
      </c>
      <c r="C186" s="272" t="s">
        <v>6355</v>
      </c>
      <c r="D186" s="272" t="s">
        <v>6550</v>
      </c>
      <c r="E186" s="273">
        <v>153741554</v>
      </c>
      <c r="F186" s="272" t="s">
        <v>6412</v>
      </c>
      <c r="G186" s="272" t="s">
        <v>9</v>
      </c>
      <c r="H186" s="274">
        <v>44311.722916666666</v>
      </c>
      <c r="I186" s="274">
        <v>44310.454861111109</v>
      </c>
      <c r="J186" s="37"/>
      <c r="K186" s="37"/>
      <c r="L186" s="37"/>
      <c r="M186" s="37"/>
      <c r="N186" s="37"/>
      <c r="O186" s="37"/>
      <c r="P186" s="37"/>
      <c r="Q186" s="37"/>
      <c r="R186" s="37"/>
      <c r="S186" s="37"/>
      <c r="T186" s="37"/>
    </row>
    <row r="187" spans="1:20">
      <c r="A187" s="274">
        <v>44309.451388888891</v>
      </c>
      <c r="B187" s="272" t="s">
        <v>14</v>
      </c>
      <c r="C187" s="272" t="s">
        <v>6355</v>
      </c>
      <c r="D187" s="272" t="s">
        <v>6551</v>
      </c>
      <c r="E187" s="273">
        <v>448108570</v>
      </c>
      <c r="F187" s="298" t="s">
        <v>4079</v>
      </c>
      <c r="G187" s="272" t="s">
        <v>9</v>
      </c>
      <c r="H187" s="274">
        <v>44314.459027777775</v>
      </c>
      <c r="I187" s="274">
        <v>44311.657638888893</v>
      </c>
      <c r="J187" s="37"/>
      <c r="K187" s="37"/>
      <c r="L187" s="37"/>
      <c r="M187" s="37"/>
      <c r="N187" s="37"/>
      <c r="O187" s="37"/>
      <c r="P187" s="37"/>
      <c r="Q187" s="37"/>
      <c r="R187" s="37"/>
      <c r="S187" s="37"/>
      <c r="T187" s="37"/>
    </row>
    <row r="188" spans="1:20">
      <c r="A188" s="274">
        <v>44309.451388888891</v>
      </c>
      <c r="B188" s="272" t="s">
        <v>14</v>
      </c>
      <c r="C188" s="272" t="s">
        <v>6367</v>
      </c>
      <c r="D188" s="272" t="s">
        <v>6552</v>
      </c>
      <c r="E188" s="273">
        <v>100015652021</v>
      </c>
      <c r="F188" s="272" t="s">
        <v>4813</v>
      </c>
      <c r="G188" s="272" t="s">
        <v>9</v>
      </c>
      <c r="H188" s="274">
        <v>44312.414583333331</v>
      </c>
      <c r="I188" s="274">
        <v>44312.411111111112</v>
      </c>
      <c r="J188" s="37"/>
      <c r="K188" s="37"/>
      <c r="L188" s="37"/>
      <c r="M188" s="37"/>
      <c r="N188" s="37"/>
      <c r="O188" s="37"/>
      <c r="P188" s="37"/>
      <c r="Q188" s="37"/>
      <c r="R188" s="37"/>
      <c r="S188" s="37"/>
      <c r="T188" s="37"/>
    </row>
    <row r="189" spans="1:20">
      <c r="A189" s="274">
        <v>44312.451388888891</v>
      </c>
      <c r="B189" s="272" t="s">
        <v>14</v>
      </c>
      <c r="C189" s="272" t="s">
        <v>6355</v>
      </c>
      <c r="D189" s="272" t="s">
        <v>6553</v>
      </c>
      <c r="E189" s="273">
        <v>100006803106</v>
      </c>
      <c r="F189" s="272" t="s">
        <v>4814</v>
      </c>
      <c r="G189" s="272" t="s">
        <v>9</v>
      </c>
      <c r="H189" s="274">
        <v>44347.464583333334</v>
      </c>
      <c r="I189" s="274">
        <v>44312.451388888891</v>
      </c>
      <c r="J189" s="37"/>
      <c r="K189" s="37"/>
      <c r="L189" s="37"/>
      <c r="M189" s="37"/>
      <c r="N189" s="37"/>
      <c r="O189" s="37"/>
      <c r="P189" s="37"/>
      <c r="Q189" s="37"/>
      <c r="R189" s="37"/>
      <c r="S189" s="37"/>
      <c r="T189" s="37"/>
    </row>
    <row r="190" spans="1:20">
      <c r="A190" s="274">
        <v>44312.454861111109</v>
      </c>
      <c r="B190" s="272" t="s">
        <v>14</v>
      </c>
      <c r="C190" s="272" t="s">
        <v>6355</v>
      </c>
      <c r="D190" s="272" t="s">
        <v>6554</v>
      </c>
      <c r="E190" s="273">
        <v>100015001623</v>
      </c>
      <c r="F190" s="272" t="s">
        <v>4845</v>
      </c>
      <c r="G190" s="272" t="s">
        <v>9</v>
      </c>
      <c r="H190" s="274">
        <v>44337.5</v>
      </c>
      <c r="I190" s="274">
        <v>44312.454861111109</v>
      </c>
      <c r="J190" s="37"/>
      <c r="K190" s="37"/>
      <c r="L190" s="37"/>
      <c r="M190" s="37"/>
      <c r="N190" s="37"/>
      <c r="O190" s="37"/>
      <c r="P190" s="37"/>
      <c r="Q190" s="37"/>
      <c r="R190" s="37"/>
      <c r="S190" s="37"/>
      <c r="T190" s="37"/>
    </row>
    <row r="191" spans="1:20">
      <c r="A191" s="274">
        <v>44312.440972222219</v>
      </c>
      <c r="B191" s="272" t="s">
        <v>14</v>
      </c>
      <c r="C191" s="272" t="s">
        <v>6351</v>
      </c>
      <c r="D191" s="272" t="s">
        <v>6555</v>
      </c>
      <c r="E191" s="273">
        <v>100003513086</v>
      </c>
      <c r="F191" s="298" t="s">
        <v>6371</v>
      </c>
      <c r="G191" s="272" t="s">
        <v>9</v>
      </c>
      <c r="H191" s="274">
        <v>44314.608333333337</v>
      </c>
      <c r="I191" s="274">
        <v>44314.475694444445</v>
      </c>
      <c r="J191" s="37"/>
      <c r="K191" s="37"/>
      <c r="L191" s="37"/>
      <c r="M191" s="37"/>
      <c r="N191" s="37"/>
      <c r="O191" s="37"/>
      <c r="P191" s="37"/>
      <c r="Q191" s="37"/>
      <c r="R191" s="37"/>
      <c r="S191" s="37"/>
      <c r="T191" s="37"/>
    </row>
    <row r="192" spans="1:20">
      <c r="A192" s="274">
        <v>44315.451388888891</v>
      </c>
      <c r="B192" s="272" t="s">
        <v>14</v>
      </c>
      <c r="C192" s="272" t="s">
        <v>6355</v>
      </c>
      <c r="D192" s="272" t="s">
        <v>6556</v>
      </c>
      <c r="E192" s="273">
        <v>79262896</v>
      </c>
      <c r="F192" s="272" t="s">
        <v>4086</v>
      </c>
      <c r="G192" s="272" t="s">
        <v>9</v>
      </c>
      <c r="H192" s="274">
        <v>44315.464583333334</v>
      </c>
      <c r="I192" s="274">
        <v>44315.451388888891</v>
      </c>
      <c r="J192" s="37"/>
      <c r="K192" s="37"/>
      <c r="L192" s="37"/>
      <c r="M192" s="37"/>
      <c r="N192" s="37"/>
      <c r="O192" s="37"/>
      <c r="P192" s="37"/>
      <c r="Q192" s="37"/>
      <c r="R192" s="37"/>
      <c r="S192" s="37"/>
      <c r="T192" s="37"/>
    </row>
    <row r="193" spans="1:20">
      <c r="A193" s="274">
        <v>44315.454861111109</v>
      </c>
      <c r="B193" s="272" t="s">
        <v>14</v>
      </c>
      <c r="C193" s="272" t="s">
        <v>6355</v>
      </c>
      <c r="D193" s="272" t="s">
        <v>6557</v>
      </c>
      <c r="E193" s="273">
        <v>100018394332</v>
      </c>
      <c r="F193" s="298" t="s">
        <v>4834</v>
      </c>
      <c r="G193" s="272" t="s">
        <v>9</v>
      </c>
      <c r="H193" s="274">
        <v>44315.614583333328</v>
      </c>
      <c r="I193" s="274">
        <v>44315.454861111109</v>
      </c>
      <c r="J193" s="37"/>
      <c r="K193" s="37"/>
      <c r="L193" s="37"/>
      <c r="M193" s="37"/>
      <c r="N193" s="37"/>
      <c r="O193" s="37"/>
      <c r="P193" s="37"/>
      <c r="Q193" s="37"/>
      <c r="R193" s="37"/>
      <c r="S193" s="37"/>
      <c r="T193" s="37"/>
    </row>
    <row r="194" spans="1:20">
      <c r="A194" s="274">
        <v>44316.440972222219</v>
      </c>
      <c r="B194" s="272" t="s">
        <v>14</v>
      </c>
      <c r="C194" s="272" t="s">
        <v>6351</v>
      </c>
      <c r="D194" s="272" t="s">
        <v>6558</v>
      </c>
      <c r="E194" s="273">
        <v>100019095508</v>
      </c>
      <c r="F194" s="298" t="s">
        <v>4079</v>
      </c>
      <c r="G194" s="272" t="s">
        <v>9</v>
      </c>
      <c r="H194" s="274">
        <v>44316.580555555549</v>
      </c>
      <c r="I194" s="274">
        <v>44316.440972222219</v>
      </c>
      <c r="J194" s="37"/>
      <c r="K194" s="37"/>
      <c r="L194" s="37"/>
      <c r="M194" s="37"/>
      <c r="N194" s="37"/>
      <c r="O194" s="37"/>
      <c r="P194" s="37"/>
      <c r="Q194" s="37"/>
      <c r="R194" s="37"/>
      <c r="S194" s="37"/>
      <c r="T194" s="37"/>
    </row>
    <row r="195" spans="1:20">
      <c r="A195" s="274">
        <v>44316.451388888891</v>
      </c>
      <c r="B195" s="272" t="s">
        <v>14</v>
      </c>
      <c r="C195" s="272" t="s">
        <v>6355</v>
      </c>
      <c r="D195" s="272" t="s">
        <v>6559</v>
      </c>
      <c r="E195" s="273">
        <v>100003281132</v>
      </c>
      <c r="F195" s="272" t="s">
        <v>4813</v>
      </c>
      <c r="G195" s="272" t="s">
        <v>9</v>
      </c>
      <c r="H195" s="274">
        <v>44316.487500000003</v>
      </c>
      <c r="I195" s="274">
        <v>44316.451388888891</v>
      </c>
      <c r="J195" s="37"/>
      <c r="K195" s="37"/>
      <c r="L195" s="37"/>
      <c r="M195" s="37"/>
      <c r="N195" s="37"/>
      <c r="O195" s="37"/>
      <c r="P195" s="37"/>
      <c r="Q195" s="37"/>
      <c r="R195" s="37"/>
      <c r="S195" s="37"/>
      <c r="T195" s="37"/>
    </row>
    <row r="196" spans="1:20">
      <c r="A196" s="274">
        <v>44316.451388888891</v>
      </c>
      <c r="B196" s="272" t="s">
        <v>14</v>
      </c>
      <c r="C196" s="272" t="s">
        <v>6367</v>
      </c>
      <c r="D196" s="272" t="s">
        <v>6560</v>
      </c>
      <c r="E196" s="273">
        <v>100005892559</v>
      </c>
      <c r="F196" s="298" t="s">
        <v>4079</v>
      </c>
      <c r="G196" s="272" t="s">
        <v>9</v>
      </c>
      <c r="H196" s="274">
        <v>44327.472916666666</v>
      </c>
      <c r="I196" s="274">
        <v>44316.451388888891</v>
      </c>
      <c r="J196" s="37"/>
      <c r="K196" s="37"/>
      <c r="L196" s="37"/>
      <c r="M196" s="37"/>
      <c r="N196" s="37"/>
      <c r="O196" s="37"/>
      <c r="P196" s="37"/>
      <c r="Q196" s="37"/>
      <c r="R196" s="37"/>
      <c r="S196" s="37"/>
      <c r="T196" s="37"/>
    </row>
    <row r="197" spans="1:20">
      <c r="A197" s="274">
        <v>44316.454861111109</v>
      </c>
      <c r="B197" s="272" t="s">
        <v>14</v>
      </c>
      <c r="C197" s="272" t="s">
        <v>6355</v>
      </c>
      <c r="D197" s="272" t="s">
        <v>6561</v>
      </c>
      <c r="E197" s="273">
        <v>21058462</v>
      </c>
      <c r="F197" s="272" t="s">
        <v>4814</v>
      </c>
      <c r="G197" s="272" t="s">
        <v>9</v>
      </c>
      <c r="H197" s="274">
        <v>44316.481944444451</v>
      </c>
      <c r="I197" s="274">
        <v>44316.454861111109</v>
      </c>
      <c r="J197" s="37"/>
      <c r="K197" s="37"/>
      <c r="L197" s="37"/>
      <c r="M197" s="37"/>
      <c r="N197" s="37"/>
      <c r="O197" s="37"/>
      <c r="P197" s="37"/>
      <c r="Q197" s="37"/>
      <c r="R197" s="37"/>
      <c r="S197" s="37"/>
      <c r="T197" s="37"/>
    </row>
    <row r="198" spans="1:20">
      <c r="A198" s="274">
        <v>44316.565972222219</v>
      </c>
      <c r="B198" s="272" t="s">
        <v>14</v>
      </c>
      <c r="C198" s="272" t="s">
        <v>6396</v>
      </c>
      <c r="D198" s="272" t="s">
        <v>6562</v>
      </c>
      <c r="E198" s="273">
        <v>100000524816</v>
      </c>
      <c r="F198" s="272" t="s">
        <v>4814</v>
      </c>
      <c r="G198" s="272" t="s">
        <v>9</v>
      </c>
      <c r="H198" s="274">
        <v>44347.398611111115</v>
      </c>
      <c r="I198" s="274">
        <v>44316.590277777781</v>
      </c>
      <c r="J198" s="37"/>
      <c r="K198" s="37"/>
      <c r="L198" s="37"/>
      <c r="M198" s="37"/>
      <c r="N198" s="37"/>
      <c r="O198" s="37"/>
      <c r="P198" s="37"/>
      <c r="Q198" s="37"/>
      <c r="R198" s="37"/>
      <c r="S198" s="37"/>
      <c r="T198" s="37"/>
    </row>
    <row r="199" spans="1:20">
      <c r="A199" s="274">
        <v>44317.565972222219</v>
      </c>
      <c r="B199" s="272" t="s">
        <v>14</v>
      </c>
      <c r="C199" s="272" t="s">
        <v>6416</v>
      </c>
      <c r="D199" s="272" t="s">
        <v>6563</v>
      </c>
      <c r="E199" s="273">
        <v>100011772068</v>
      </c>
      <c r="F199" s="298" t="s">
        <v>4079</v>
      </c>
      <c r="G199" s="272" t="s">
        <v>9</v>
      </c>
      <c r="H199" s="274">
        <v>44341.587500000001</v>
      </c>
      <c r="I199" s="274">
        <v>44317.565972222219</v>
      </c>
      <c r="J199" s="37"/>
      <c r="K199" s="37"/>
      <c r="L199" s="37"/>
      <c r="M199" s="37"/>
      <c r="N199" s="37"/>
      <c r="O199" s="37"/>
      <c r="P199" s="37"/>
      <c r="Q199" s="37"/>
      <c r="R199" s="37"/>
      <c r="S199" s="37"/>
      <c r="T199" s="37"/>
    </row>
    <row r="200" spans="1:20">
      <c r="A200" s="274">
        <v>44325.451388888891</v>
      </c>
      <c r="B200" s="272" t="s">
        <v>14</v>
      </c>
      <c r="C200" s="272" t="s">
        <v>6355</v>
      </c>
      <c r="D200" s="272" t="s">
        <v>6564</v>
      </c>
      <c r="E200" s="273">
        <v>100006866735</v>
      </c>
      <c r="F200" s="272" t="s">
        <v>4813</v>
      </c>
      <c r="G200" s="272" t="s">
        <v>9</v>
      </c>
      <c r="H200" s="274">
        <v>44327.652083333334</v>
      </c>
      <c r="I200" s="274">
        <v>44325.451388888891</v>
      </c>
      <c r="J200" s="37"/>
      <c r="K200" s="37"/>
      <c r="L200" s="37"/>
      <c r="M200" s="37"/>
      <c r="N200" s="37"/>
      <c r="O200" s="37"/>
      <c r="P200" s="37"/>
      <c r="Q200" s="37"/>
      <c r="R200" s="37"/>
      <c r="S200" s="37"/>
      <c r="T200" s="37"/>
    </row>
    <row r="201" spans="1:20">
      <c r="A201" s="274">
        <v>44328.451388888891</v>
      </c>
      <c r="B201" s="272" t="s">
        <v>14</v>
      </c>
      <c r="C201" s="272" t="s">
        <v>6355</v>
      </c>
      <c r="D201" s="272" t="s">
        <v>6565</v>
      </c>
      <c r="E201" s="273">
        <v>100006549599</v>
      </c>
      <c r="F201" s="272" t="s">
        <v>4809</v>
      </c>
      <c r="G201" s="272" t="s">
        <v>9</v>
      </c>
      <c r="H201" s="274">
        <v>44328.459027777775</v>
      </c>
      <c r="I201" s="274">
        <v>44328.451388888891</v>
      </c>
      <c r="J201" s="37"/>
      <c r="K201" s="37"/>
      <c r="L201" s="37"/>
      <c r="M201" s="37"/>
      <c r="N201" s="37"/>
      <c r="O201" s="37"/>
      <c r="P201" s="37"/>
      <c r="Q201" s="37"/>
      <c r="R201" s="37"/>
      <c r="S201" s="37"/>
      <c r="T201" s="37"/>
    </row>
    <row r="202" spans="1:20">
      <c r="A202" s="274">
        <v>44328.451388888891</v>
      </c>
      <c r="B202" s="272" t="s">
        <v>14</v>
      </c>
      <c r="C202" s="272" t="s">
        <v>6355</v>
      </c>
      <c r="D202" s="272" t="s">
        <v>6566</v>
      </c>
      <c r="E202" s="273">
        <v>100012094167</v>
      </c>
      <c r="F202" s="272" t="s">
        <v>4086</v>
      </c>
      <c r="G202" s="272" t="s">
        <v>9</v>
      </c>
      <c r="H202" s="274">
        <v>44328.481944444451</v>
      </c>
      <c r="I202" s="274">
        <v>44328.451388888891</v>
      </c>
      <c r="J202" s="37"/>
      <c r="K202" s="37"/>
      <c r="L202" s="37"/>
      <c r="M202" s="37"/>
      <c r="N202" s="37"/>
      <c r="O202" s="37"/>
      <c r="P202" s="37"/>
      <c r="Q202" s="37"/>
      <c r="R202" s="37"/>
      <c r="S202" s="37"/>
      <c r="T202" s="37"/>
    </row>
    <row r="203" spans="1:20">
      <c r="A203" s="274">
        <v>44328.451388888891</v>
      </c>
      <c r="B203" s="272" t="s">
        <v>14</v>
      </c>
      <c r="C203" s="272" t="s">
        <v>6367</v>
      </c>
      <c r="D203" s="272" t="s">
        <v>6567</v>
      </c>
      <c r="E203" s="273">
        <v>100011211774</v>
      </c>
      <c r="F203" s="298" t="s">
        <v>4079</v>
      </c>
      <c r="G203" s="272" t="s">
        <v>9</v>
      </c>
      <c r="H203" s="274">
        <v>44328.482638888891</v>
      </c>
      <c r="I203" s="274">
        <v>44328.451388888891</v>
      </c>
      <c r="J203" s="37"/>
      <c r="K203" s="37"/>
      <c r="L203" s="37"/>
      <c r="M203" s="37"/>
      <c r="N203" s="37"/>
      <c r="O203" s="37"/>
      <c r="P203" s="37"/>
      <c r="Q203" s="37"/>
      <c r="R203" s="37"/>
      <c r="S203" s="37"/>
      <c r="T203" s="37"/>
    </row>
    <row r="204" spans="1:20">
      <c r="A204" s="274">
        <v>44328.454861111109</v>
      </c>
      <c r="B204" s="272" t="s">
        <v>14</v>
      </c>
      <c r="C204" s="272" t="s">
        <v>6355</v>
      </c>
      <c r="D204" s="272" t="s">
        <v>6568</v>
      </c>
      <c r="E204" s="273">
        <v>100015217841</v>
      </c>
      <c r="F204" s="298" t="s">
        <v>6460</v>
      </c>
      <c r="G204" s="272" t="s">
        <v>9</v>
      </c>
      <c r="H204" s="274">
        <v>44329.738888888889</v>
      </c>
      <c r="I204" s="274">
        <v>44328.454861111109</v>
      </c>
      <c r="J204" s="37"/>
      <c r="K204" s="37"/>
      <c r="L204" s="37"/>
      <c r="M204" s="37"/>
      <c r="N204" s="37"/>
      <c r="O204" s="37"/>
      <c r="P204" s="37"/>
      <c r="Q204" s="37"/>
      <c r="R204" s="37"/>
      <c r="S204" s="37"/>
      <c r="T204" s="37"/>
    </row>
    <row r="205" spans="1:20">
      <c r="A205" s="274">
        <v>44329.454861111109</v>
      </c>
      <c r="B205" s="272" t="s">
        <v>14</v>
      </c>
      <c r="C205" s="272" t="s">
        <v>6355</v>
      </c>
      <c r="D205" s="272" t="s">
        <v>6569</v>
      </c>
      <c r="E205" s="273">
        <v>100011663692</v>
      </c>
      <c r="F205" s="272" t="s">
        <v>6386</v>
      </c>
      <c r="G205" s="272" t="s">
        <v>9</v>
      </c>
      <c r="H205" s="274">
        <v>44329.73819444445</v>
      </c>
      <c r="I205" s="274">
        <v>44329.454861111109</v>
      </c>
      <c r="J205" s="37"/>
      <c r="K205" s="37"/>
      <c r="L205" s="37"/>
      <c r="M205" s="37"/>
      <c r="N205" s="37"/>
      <c r="O205" s="37"/>
      <c r="P205" s="37"/>
      <c r="Q205" s="37"/>
      <c r="R205" s="37"/>
      <c r="S205" s="37"/>
      <c r="T205" s="37"/>
    </row>
    <row r="206" spans="1:20">
      <c r="A206" s="274">
        <v>44330.451388888891</v>
      </c>
      <c r="B206" s="272" t="s">
        <v>14</v>
      </c>
      <c r="C206" s="272" t="s">
        <v>6355</v>
      </c>
      <c r="D206" s="272" t="s">
        <v>6570</v>
      </c>
      <c r="E206" s="273">
        <v>100012662911</v>
      </c>
      <c r="F206" s="298" t="s">
        <v>4079</v>
      </c>
      <c r="G206" s="272" t="s">
        <v>9</v>
      </c>
      <c r="H206" s="274">
        <v>44335.761111111111</v>
      </c>
      <c r="I206" s="274">
        <v>44330.451388888891</v>
      </c>
      <c r="J206" s="37"/>
      <c r="K206" s="37"/>
      <c r="L206" s="37"/>
      <c r="M206" s="37"/>
      <c r="N206" s="37"/>
      <c r="O206" s="37"/>
      <c r="P206" s="37"/>
      <c r="Q206" s="37"/>
      <c r="R206" s="37"/>
      <c r="S206" s="37"/>
      <c r="T206" s="37"/>
    </row>
    <row r="207" spans="1:20">
      <c r="A207" s="274">
        <v>44331.451388888891</v>
      </c>
      <c r="B207" s="272" t="s">
        <v>14</v>
      </c>
      <c r="C207" s="272" t="s">
        <v>6355</v>
      </c>
      <c r="D207" s="272" t="s">
        <v>6571</v>
      </c>
      <c r="E207" s="273">
        <v>100009375263</v>
      </c>
      <c r="F207" s="272" t="s">
        <v>4841</v>
      </c>
      <c r="G207" s="272" t="s">
        <v>9</v>
      </c>
      <c r="H207" s="274">
        <v>44342.761111111111</v>
      </c>
      <c r="I207" s="274">
        <v>44331.451388888891</v>
      </c>
      <c r="J207" s="37"/>
      <c r="K207" s="37"/>
      <c r="L207" s="37"/>
      <c r="M207" s="37"/>
      <c r="N207" s="37"/>
      <c r="O207" s="37"/>
      <c r="P207" s="37"/>
      <c r="Q207" s="37"/>
      <c r="R207" s="37"/>
      <c r="S207" s="37"/>
      <c r="T207" s="37"/>
    </row>
    <row r="208" spans="1:20">
      <c r="A208" s="274">
        <v>44333.451388888891</v>
      </c>
      <c r="B208" s="272" t="s">
        <v>14</v>
      </c>
      <c r="C208" s="272" t="s">
        <v>6355</v>
      </c>
      <c r="D208" s="272" t="s">
        <v>6572</v>
      </c>
      <c r="E208" s="273">
        <v>790739998</v>
      </c>
      <c r="F208" s="298" t="s">
        <v>4079</v>
      </c>
      <c r="G208" s="272" t="s">
        <v>9</v>
      </c>
      <c r="H208" s="274">
        <v>44336.654166666667</v>
      </c>
      <c r="I208" s="274">
        <v>44333.451388888891</v>
      </c>
      <c r="J208" s="37"/>
      <c r="K208" s="37"/>
      <c r="L208" s="37"/>
      <c r="M208" s="37"/>
      <c r="N208" s="37"/>
      <c r="O208" s="37"/>
      <c r="P208" s="37"/>
      <c r="Q208" s="37"/>
      <c r="R208" s="37"/>
      <c r="S208" s="37"/>
      <c r="T208" s="37"/>
    </row>
    <row r="209" spans="1:20">
      <c r="A209" s="274">
        <v>44333.451388888891</v>
      </c>
      <c r="B209" s="272" t="s">
        <v>14</v>
      </c>
      <c r="C209" s="272" t="s">
        <v>6355</v>
      </c>
      <c r="D209" s="272" t="s">
        <v>6573</v>
      </c>
      <c r="E209" s="273">
        <v>100000230113</v>
      </c>
      <c r="F209" s="298" t="s">
        <v>4079</v>
      </c>
      <c r="G209" s="272" t="s">
        <v>9</v>
      </c>
      <c r="H209" s="274">
        <v>44347.479166666672</v>
      </c>
      <c r="I209" s="274">
        <v>44333.451388888891</v>
      </c>
      <c r="J209" s="37"/>
      <c r="K209" s="37"/>
      <c r="L209" s="37"/>
      <c r="M209" s="37"/>
      <c r="N209" s="37"/>
      <c r="O209" s="37"/>
      <c r="P209" s="37"/>
      <c r="Q209" s="37"/>
      <c r="R209" s="37"/>
      <c r="S209" s="37"/>
      <c r="T209" s="37"/>
    </row>
    <row r="210" spans="1:20">
      <c r="A210" s="274">
        <v>44334.451388888891</v>
      </c>
      <c r="B210" s="272" t="s">
        <v>14</v>
      </c>
      <c r="C210" s="272" t="s">
        <v>6355</v>
      </c>
      <c r="D210" s="272" t="s">
        <v>6574</v>
      </c>
      <c r="E210" s="273">
        <v>2820967653</v>
      </c>
      <c r="F210" s="298" t="s">
        <v>4079</v>
      </c>
      <c r="G210" s="272" t="s">
        <v>9</v>
      </c>
      <c r="H210" s="274">
        <v>44334.74722222222</v>
      </c>
      <c r="I210" s="274">
        <v>44334.451388888891</v>
      </c>
      <c r="J210" s="37"/>
      <c r="K210" s="37"/>
      <c r="L210" s="37"/>
      <c r="M210" s="37"/>
      <c r="N210" s="37"/>
      <c r="O210" s="37"/>
      <c r="P210" s="37"/>
      <c r="Q210" s="37"/>
      <c r="R210" s="37"/>
      <c r="S210" s="37"/>
      <c r="T210" s="37"/>
    </row>
    <row r="211" spans="1:20">
      <c r="A211" s="274">
        <v>44335.451388888891</v>
      </c>
      <c r="B211" s="272" t="s">
        <v>14</v>
      </c>
      <c r="C211" s="272" t="s">
        <v>6367</v>
      </c>
      <c r="D211" s="272" t="s">
        <v>6575</v>
      </c>
      <c r="E211" s="273">
        <v>100000388372</v>
      </c>
      <c r="F211" s="272" t="s">
        <v>4814</v>
      </c>
      <c r="G211" s="272" t="s">
        <v>9</v>
      </c>
      <c r="H211" s="274">
        <v>44335.734722222223</v>
      </c>
      <c r="I211" s="274">
        <v>44335.451388888891</v>
      </c>
      <c r="J211" s="37"/>
      <c r="K211" s="37"/>
      <c r="L211" s="37"/>
      <c r="M211" s="37"/>
      <c r="N211" s="37"/>
      <c r="O211" s="37"/>
      <c r="P211" s="37"/>
      <c r="Q211" s="37"/>
      <c r="R211" s="37"/>
      <c r="S211" s="37"/>
      <c r="T211" s="37"/>
    </row>
    <row r="212" spans="1:20">
      <c r="A212" s="274">
        <v>44335.454861111109</v>
      </c>
      <c r="B212" s="272" t="s">
        <v>14</v>
      </c>
      <c r="C212" s="272" t="s">
        <v>6355</v>
      </c>
      <c r="D212" s="272" t="s">
        <v>6576</v>
      </c>
      <c r="E212" s="273">
        <v>100018131923</v>
      </c>
      <c r="F212" s="272" t="s">
        <v>4809</v>
      </c>
      <c r="G212" s="272" t="s">
        <v>9</v>
      </c>
      <c r="H212" s="274">
        <v>44335.660416666666</v>
      </c>
      <c r="I212" s="274">
        <v>44335.454861111109</v>
      </c>
      <c r="J212" s="37"/>
      <c r="K212" s="37"/>
      <c r="L212" s="37"/>
      <c r="M212" s="37"/>
      <c r="N212" s="37"/>
      <c r="O212" s="37"/>
      <c r="P212" s="37"/>
      <c r="Q212" s="37"/>
      <c r="R212" s="37"/>
      <c r="S212" s="37"/>
      <c r="T212" s="37"/>
    </row>
    <row r="213" spans="1:20">
      <c r="A213" s="274">
        <v>44336.451388888891</v>
      </c>
      <c r="B213" s="272" t="s">
        <v>14</v>
      </c>
      <c r="C213" s="272" t="s">
        <v>6367</v>
      </c>
      <c r="D213" s="272" t="s">
        <v>6577</v>
      </c>
      <c r="E213" s="273">
        <v>100006303917</v>
      </c>
      <c r="F213" s="298" t="s">
        <v>4079</v>
      </c>
      <c r="G213" s="272" t="s">
        <v>9</v>
      </c>
      <c r="H213" s="274">
        <v>44341.616666666669</v>
      </c>
      <c r="I213" s="274">
        <v>44336.451388888891</v>
      </c>
      <c r="J213" s="37"/>
      <c r="K213" s="37"/>
      <c r="L213" s="37"/>
      <c r="M213" s="37"/>
      <c r="N213" s="37"/>
      <c r="O213" s="37"/>
      <c r="P213" s="37"/>
      <c r="Q213" s="37"/>
      <c r="R213" s="37"/>
      <c r="S213" s="37"/>
      <c r="T213" s="37"/>
    </row>
    <row r="214" spans="1:20">
      <c r="A214" s="274">
        <v>44337.440972222219</v>
      </c>
      <c r="B214" s="272" t="s">
        <v>14</v>
      </c>
      <c r="C214" s="272" t="s">
        <v>6351</v>
      </c>
      <c r="D214" s="272" t="s">
        <v>6578</v>
      </c>
      <c r="E214" s="273">
        <v>100014906088</v>
      </c>
      <c r="F214" s="298" t="s">
        <v>6460</v>
      </c>
      <c r="G214" s="272" t="s">
        <v>9</v>
      </c>
      <c r="H214" s="274">
        <v>44337.499305555553</v>
      </c>
      <c r="I214" s="274">
        <v>44337.440972222219</v>
      </c>
      <c r="J214" s="37"/>
      <c r="K214" s="37"/>
      <c r="L214" s="37"/>
      <c r="M214" s="37"/>
      <c r="N214" s="37"/>
      <c r="O214" s="37"/>
      <c r="P214" s="37"/>
      <c r="Q214" s="37"/>
      <c r="R214" s="37"/>
      <c r="S214" s="37"/>
      <c r="T214" s="37"/>
    </row>
    <row r="215" spans="1:20">
      <c r="A215" s="274">
        <v>44337.440972222219</v>
      </c>
      <c r="B215" s="272" t="s">
        <v>14</v>
      </c>
      <c r="C215" s="272" t="s">
        <v>6351</v>
      </c>
      <c r="D215" s="272" t="s">
        <v>6579</v>
      </c>
      <c r="E215" s="273">
        <v>100011415424</v>
      </c>
      <c r="F215" s="272" t="s">
        <v>4814</v>
      </c>
      <c r="G215" s="272" t="s">
        <v>9</v>
      </c>
      <c r="H215" s="274">
        <v>44337.498611111107</v>
      </c>
      <c r="I215" s="274">
        <v>44337.440972222219</v>
      </c>
      <c r="J215" s="37"/>
      <c r="K215" s="37"/>
      <c r="L215" s="37"/>
      <c r="M215" s="37"/>
      <c r="N215" s="37"/>
      <c r="O215" s="37"/>
      <c r="P215" s="37"/>
      <c r="Q215" s="37"/>
      <c r="R215" s="37"/>
      <c r="S215" s="37"/>
      <c r="T215" s="37"/>
    </row>
    <row r="216" spans="1:20">
      <c r="A216" s="274">
        <v>44337.454861111109</v>
      </c>
      <c r="B216" s="272" t="s">
        <v>14</v>
      </c>
      <c r="C216" s="272" t="s">
        <v>6355</v>
      </c>
      <c r="D216" s="272" t="s">
        <v>6580</v>
      </c>
      <c r="E216" s="273">
        <v>125454242</v>
      </c>
      <c r="F216" s="272" t="s">
        <v>4814</v>
      </c>
      <c r="G216" s="272" t="s">
        <v>9</v>
      </c>
      <c r="H216" s="274">
        <v>44337.597222222219</v>
      </c>
      <c r="I216" s="274">
        <v>44337.454861111109</v>
      </c>
      <c r="J216" s="37"/>
      <c r="K216" s="37"/>
      <c r="L216" s="37"/>
      <c r="M216" s="37"/>
      <c r="N216" s="37"/>
      <c r="O216" s="37"/>
      <c r="P216" s="37"/>
      <c r="Q216" s="37"/>
      <c r="R216" s="37"/>
      <c r="S216" s="37"/>
      <c r="T216" s="37"/>
    </row>
    <row r="217" spans="1:20">
      <c r="A217" s="274">
        <v>44340.440972222219</v>
      </c>
      <c r="B217" s="272" t="s">
        <v>14</v>
      </c>
      <c r="C217" s="272" t="s">
        <v>6351</v>
      </c>
      <c r="D217" s="272" t="s">
        <v>6581</v>
      </c>
      <c r="E217" s="273">
        <v>100019442471</v>
      </c>
      <c r="F217" s="298" t="s">
        <v>4079</v>
      </c>
      <c r="G217" s="272" t="s">
        <v>9</v>
      </c>
      <c r="H217" s="274">
        <v>44340.602777777778</v>
      </c>
      <c r="I217" s="274">
        <v>44340.440972222219</v>
      </c>
      <c r="J217" s="37"/>
      <c r="K217" s="37"/>
      <c r="L217" s="37"/>
      <c r="M217" s="37"/>
      <c r="N217" s="37"/>
      <c r="O217" s="37"/>
      <c r="P217" s="37"/>
      <c r="Q217" s="37"/>
      <c r="R217" s="37"/>
      <c r="S217" s="37"/>
      <c r="T217" s="37"/>
    </row>
    <row r="218" spans="1:20">
      <c r="A218" s="274">
        <v>44341.454861111109</v>
      </c>
      <c r="B218" s="272" t="s">
        <v>14</v>
      </c>
      <c r="C218" s="272" t="s">
        <v>6355</v>
      </c>
      <c r="D218" s="272" t="s">
        <v>6582</v>
      </c>
      <c r="E218" s="273">
        <v>470475009</v>
      </c>
      <c r="F218" s="298" t="s">
        <v>4834</v>
      </c>
      <c r="G218" s="272" t="s">
        <v>9</v>
      </c>
      <c r="H218" s="274">
        <v>44342.658333333333</v>
      </c>
      <c r="I218" s="274">
        <v>44341.454861111109</v>
      </c>
      <c r="J218" s="37"/>
      <c r="K218" s="37"/>
      <c r="L218" s="37"/>
      <c r="M218" s="37"/>
      <c r="N218" s="37"/>
      <c r="O218" s="37"/>
      <c r="P218" s="37"/>
      <c r="Q218" s="37"/>
      <c r="R218" s="37"/>
      <c r="S218" s="37"/>
      <c r="T218" s="37"/>
    </row>
    <row r="219" spans="1:20">
      <c r="A219" s="274">
        <v>44306.506944444445</v>
      </c>
      <c r="B219" s="272" t="s">
        <v>15</v>
      </c>
      <c r="C219" s="272" t="s">
        <v>6355</v>
      </c>
      <c r="D219" s="272" t="s">
        <v>6583</v>
      </c>
      <c r="E219" s="273">
        <v>100010161462</v>
      </c>
      <c r="F219" s="272" t="s">
        <v>4814</v>
      </c>
      <c r="G219" s="272" t="s">
        <v>9</v>
      </c>
      <c r="H219" s="274">
        <v>44306.599305555559</v>
      </c>
      <c r="I219" s="274">
        <v>44306.506944444445</v>
      </c>
      <c r="J219" s="37"/>
      <c r="K219" s="37"/>
      <c r="L219" s="37"/>
      <c r="M219" s="37"/>
      <c r="N219" s="37"/>
      <c r="O219" s="37"/>
      <c r="P219" s="37"/>
      <c r="Q219" s="37"/>
      <c r="R219" s="37"/>
      <c r="S219" s="37"/>
      <c r="T219" s="37"/>
    </row>
    <row r="220" spans="1:20">
      <c r="A220" s="274">
        <v>44306.506944444445</v>
      </c>
      <c r="B220" s="272" t="s">
        <v>15</v>
      </c>
      <c r="C220" s="272" t="s">
        <v>6355</v>
      </c>
      <c r="D220" s="272" t="s">
        <v>6584</v>
      </c>
      <c r="E220" s="273">
        <v>100006426057</v>
      </c>
      <c r="F220" s="298" t="s">
        <v>4079</v>
      </c>
      <c r="G220" s="272" t="s">
        <v>9</v>
      </c>
      <c r="H220" s="274">
        <v>44312.453472222223</v>
      </c>
      <c r="I220" s="274">
        <v>44306.506944444445</v>
      </c>
      <c r="J220" s="37"/>
      <c r="K220" s="37"/>
      <c r="L220" s="37"/>
      <c r="M220" s="37"/>
      <c r="N220" s="37"/>
      <c r="O220" s="37"/>
      <c r="P220" s="37"/>
      <c r="Q220" s="37"/>
      <c r="R220" s="37"/>
      <c r="S220" s="37"/>
      <c r="T220" s="37"/>
    </row>
    <row r="221" spans="1:20">
      <c r="A221" s="274">
        <v>44306.506944444445</v>
      </c>
      <c r="B221" s="272" t="s">
        <v>15</v>
      </c>
      <c r="C221" s="272" t="s">
        <v>6355</v>
      </c>
      <c r="D221" s="272" t="s">
        <v>6585</v>
      </c>
      <c r="E221" s="273">
        <v>100018354744</v>
      </c>
      <c r="F221" s="298" t="s">
        <v>4079</v>
      </c>
      <c r="G221" s="272" t="s">
        <v>9</v>
      </c>
      <c r="H221" s="274">
        <v>44306.604861111111</v>
      </c>
      <c r="I221" s="274">
        <v>44306.506944444445</v>
      </c>
      <c r="J221" s="37"/>
      <c r="K221" s="37"/>
      <c r="L221" s="37"/>
      <c r="M221" s="37"/>
      <c r="N221" s="37"/>
      <c r="O221" s="37"/>
      <c r="P221" s="37"/>
      <c r="Q221" s="37"/>
      <c r="R221" s="37"/>
      <c r="S221" s="37"/>
      <c r="T221" s="37"/>
    </row>
    <row r="222" spans="1:20">
      <c r="A222" s="274">
        <v>44306.506944444445</v>
      </c>
      <c r="B222" s="272" t="s">
        <v>15</v>
      </c>
      <c r="C222" s="272" t="s">
        <v>6355</v>
      </c>
      <c r="D222" s="272" t="s">
        <v>6586</v>
      </c>
      <c r="E222" s="273">
        <v>9031689</v>
      </c>
      <c r="F222" s="298" t="s">
        <v>4079</v>
      </c>
      <c r="G222" s="272" t="s">
        <v>9</v>
      </c>
      <c r="H222" s="274">
        <v>44306.65</v>
      </c>
      <c r="I222" s="274">
        <v>44306.506944444445</v>
      </c>
      <c r="J222" s="37"/>
      <c r="K222" s="37"/>
      <c r="L222" s="37"/>
      <c r="M222" s="37"/>
      <c r="N222" s="37"/>
      <c r="O222" s="37"/>
      <c r="P222" s="37"/>
      <c r="Q222" s="37"/>
      <c r="R222" s="37"/>
      <c r="S222" s="37"/>
      <c r="T222" s="37"/>
    </row>
    <row r="223" spans="1:20">
      <c r="A223" s="274">
        <v>44306.506944444445</v>
      </c>
      <c r="B223" s="272" t="s">
        <v>15</v>
      </c>
      <c r="C223" s="272" t="s">
        <v>6355</v>
      </c>
      <c r="D223" s="272" t="s">
        <v>6587</v>
      </c>
      <c r="E223" s="273">
        <v>2403808680</v>
      </c>
      <c r="F223" s="298" t="s">
        <v>6371</v>
      </c>
      <c r="G223" s="272" t="s">
        <v>9</v>
      </c>
      <c r="H223" s="274">
        <v>44306.609027777777</v>
      </c>
      <c r="I223" s="274">
        <v>44306.506944444445</v>
      </c>
      <c r="J223" s="37"/>
      <c r="K223" s="37"/>
      <c r="L223" s="37"/>
      <c r="M223" s="37"/>
      <c r="N223" s="37"/>
      <c r="O223" s="37"/>
      <c r="P223" s="37"/>
      <c r="Q223" s="37"/>
      <c r="R223" s="37"/>
      <c r="S223" s="37"/>
      <c r="T223" s="37"/>
    </row>
    <row r="224" spans="1:20">
      <c r="A224" s="274">
        <v>44306.506944444445</v>
      </c>
      <c r="B224" s="272" t="s">
        <v>15</v>
      </c>
      <c r="C224" s="272" t="s">
        <v>6355</v>
      </c>
      <c r="D224" s="272" t="s">
        <v>6588</v>
      </c>
      <c r="E224" s="273">
        <v>100009281834</v>
      </c>
      <c r="F224" s="272" t="s">
        <v>6589</v>
      </c>
      <c r="G224" s="272" t="s">
        <v>9</v>
      </c>
      <c r="H224" s="274">
        <v>44306.59097222222</v>
      </c>
      <c r="I224" s="274">
        <v>44306.506944444445</v>
      </c>
      <c r="J224" s="37"/>
      <c r="K224" s="37"/>
      <c r="L224" s="37"/>
      <c r="M224" s="37"/>
      <c r="N224" s="37"/>
      <c r="O224" s="37"/>
      <c r="P224" s="37"/>
      <c r="Q224" s="37"/>
      <c r="R224" s="37"/>
      <c r="S224" s="37"/>
      <c r="T224" s="37"/>
    </row>
    <row r="225" spans="1:20">
      <c r="A225" s="274">
        <v>44306.506944444445</v>
      </c>
      <c r="B225" s="272" t="s">
        <v>15</v>
      </c>
      <c r="C225" s="272" t="s">
        <v>6355</v>
      </c>
      <c r="D225" s="272" t="s">
        <v>6590</v>
      </c>
      <c r="E225" s="273">
        <v>100006670769</v>
      </c>
      <c r="F225" s="298" t="s">
        <v>4079</v>
      </c>
      <c r="G225" s="272" t="s">
        <v>9</v>
      </c>
      <c r="H225" s="274">
        <v>44306.650694444441</v>
      </c>
      <c r="I225" s="274">
        <v>44306.506944444445</v>
      </c>
      <c r="J225" s="37"/>
      <c r="K225" s="37"/>
      <c r="L225" s="37"/>
      <c r="M225" s="37"/>
      <c r="N225" s="37"/>
      <c r="O225" s="37"/>
      <c r="P225" s="37"/>
      <c r="Q225" s="37"/>
      <c r="R225" s="37"/>
      <c r="S225" s="37"/>
      <c r="T225" s="37"/>
    </row>
    <row r="226" spans="1:20">
      <c r="A226" s="274">
        <v>44306.506944444445</v>
      </c>
      <c r="B226" s="272" t="s">
        <v>15</v>
      </c>
      <c r="C226" s="272" t="s">
        <v>6355</v>
      </c>
      <c r="D226" s="272" t="s">
        <v>6591</v>
      </c>
      <c r="E226" s="273">
        <v>273707785</v>
      </c>
      <c r="F226" s="272" t="s">
        <v>6386</v>
      </c>
      <c r="G226" s="272" t="s">
        <v>9</v>
      </c>
      <c r="H226" s="274">
        <v>44306.606944444451</v>
      </c>
      <c r="I226" s="274">
        <v>44306.506944444445</v>
      </c>
      <c r="J226" s="37"/>
      <c r="K226" s="37"/>
      <c r="L226" s="37"/>
      <c r="M226" s="37"/>
      <c r="N226" s="37"/>
      <c r="O226" s="37"/>
      <c r="P226" s="37"/>
      <c r="Q226" s="37"/>
      <c r="R226" s="37"/>
      <c r="S226" s="37"/>
      <c r="T226" s="37"/>
    </row>
    <row r="227" spans="1:20">
      <c r="A227" s="274">
        <v>44306.659722222219</v>
      </c>
      <c r="B227" s="272" t="s">
        <v>15</v>
      </c>
      <c r="C227" s="272" t="s">
        <v>6351</v>
      </c>
      <c r="D227" s="272" t="s">
        <v>6592</v>
      </c>
      <c r="E227" s="273">
        <v>1169614663</v>
      </c>
      <c r="F227" s="272" t="s">
        <v>6589</v>
      </c>
      <c r="G227" s="272" t="s">
        <v>9</v>
      </c>
      <c r="H227" s="274">
        <v>44308.693055555559</v>
      </c>
      <c r="I227" s="274">
        <v>44306.659722222219</v>
      </c>
      <c r="J227" s="37"/>
      <c r="K227" s="37"/>
      <c r="L227" s="37"/>
      <c r="M227" s="37"/>
      <c r="N227" s="37"/>
      <c r="O227" s="37"/>
      <c r="P227" s="37"/>
      <c r="Q227" s="37"/>
      <c r="R227" s="37"/>
      <c r="S227" s="37"/>
      <c r="T227" s="37"/>
    </row>
    <row r="228" spans="1:20">
      <c r="A228" s="274">
        <v>44306.659722222219</v>
      </c>
      <c r="B228" s="272" t="s">
        <v>15</v>
      </c>
      <c r="C228" s="272" t="s">
        <v>6351</v>
      </c>
      <c r="D228" s="272" t="s">
        <v>6593</v>
      </c>
      <c r="E228" s="273">
        <v>100018573999</v>
      </c>
      <c r="F228" s="298" t="s">
        <v>4079</v>
      </c>
      <c r="G228" s="272" t="s">
        <v>9</v>
      </c>
      <c r="H228" s="274">
        <v>44308.692361111112</v>
      </c>
      <c r="I228" s="274">
        <v>44306.659722222219</v>
      </c>
      <c r="J228" s="37"/>
      <c r="K228" s="37"/>
      <c r="L228" s="37"/>
      <c r="M228" s="37"/>
      <c r="N228" s="37"/>
      <c r="O228" s="37"/>
      <c r="P228" s="37"/>
      <c r="Q228" s="37"/>
      <c r="R228" s="37"/>
      <c r="S228" s="37"/>
      <c r="T228" s="37"/>
    </row>
    <row r="229" spans="1:20">
      <c r="A229" s="274">
        <v>44307.451388888891</v>
      </c>
      <c r="B229" s="272" t="s">
        <v>15</v>
      </c>
      <c r="C229" s="272" t="s">
        <v>6367</v>
      </c>
      <c r="D229" s="272" t="s">
        <v>6594</v>
      </c>
      <c r="E229" s="273">
        <v>100015621745</v>
      </c>
      <c r="F229" s="272" t="s">
        <v>4814</v>
      </c>
      <c r="G229" s="272" t="s">
        <v>9</v>
      </c>
      <c r="H229" s="274">
        <v>44294.506249999999</v>
      </c>
      <c r="I229" s="274">
        <v>44307.451388888891</v>
      </c>
      <c r="J229" s="37"/>
      <c r="K229" s="37"/>
      <c r="L229" s="37"/>
      <c r="M229" s="37"/>
      <c r="N229" s="37"/>
      <c r="O229" s="37"/>
      <c r="P229" s="37"/>
      <c r="Q229" s="37"/>
      <c r="R229" s="37"/>
      <c r="S229" s="37"/>
      <c r="T229" s="37"/>
    </row>
    <row r="230" spans="1:20">
      <c r="A230" s="274">
        <v>44307.451388888891</v>
      </c>
      <c r="B230" s="272" t="s">
        <v>15</v>
      </c>
      <c r="C230" s="272" t="s">
        <v>6367</v>
      </c>
      <c r="D230" s="272" t="s">
        <v>6595</v>
      </c>
      <c r="E230" s="273">
        <v>75652413</v>
      </c>
      <c r="F230" s="298" t="s">
        <v>4079</v>
      </c>
      <c r="G230" s="272" t="s">
        <v>9</v>
      </c>
      <c r="H230" s="274">
        <v>44347.688888888893</v>
      </c>
      <c r="I230" s="274">
        <v>44307.451388888891</v>
      </c>
      <c r="J230" s="37"/>
      <c r="K230" s="37"/>
      <c r="L230" s="37"/>
      <c r="M230" s="37"/>
      <c r="N230" s="37"/>
      <c r="O230" s="37"/>
      <c r="P230" s="37"/>
      <c r="Q230" s="37"/>
      <c r="R230" s="37"/>
      <c r="S230" s="37"/>
      <c r="T230" s="37"/>
    </row>
    <row r="231" spans="1:20">
      <c r="A231" s="274">
        <v>44308.631944444445</v>
      </c>
      <c r="B231" s="272" t="s">
        <v>15</v>
      </c>
      <c r="C231" s="272" t="s">
        <v>6416</v>
      </c>
      <c r="D231" s="272" t="s">
        <v>4281</v>
      </c>
      <c r="E231" s="273">
        <v>100008127031</v>
      </c>
      <c r="F231" s="272" t="s">
        <v>4813</v>
      </c>
      <c r="G231" s="272" t="s">
        <v>9</v>
      </c>
      <c r="H231" s="274">
        <v>44326.607638888891</v>
      </c>
      <c r="I231" s="274">
        <v>44308.631944444445</v>
      </c>
      <c r="J231" s="37"/>
      <c r="K231" s="37"/>
      <c r="L231" s="37"/>
      <c r="M231" s="37"/>
      <c r="N231" s="37"/>
      <c r="O231" s="37"/>
      <c r="P231" s="37"/>
      <c r="Q231" s="37"/>
      <c r="R231" s="37"/>
      <c r="S231" s="37"/>
      <c r="T231" s="37"/>
    </row>
    <row r="232" spans="1:20">
      <c r="A232" s="274">
        <v>44309.454861111109</v>
      </c>
      <c r="B232" s="272" t="s">
        <v>15</v>
      </c>
      <c r="C232" s="272" t="s">
        <v>6355</v>
      </c>
      <c r="D232" s="272" t="s">
        <v>6596</v>
      </c>
      <c r="E232" s="273">
        <v>100018462478</v>
      </c>
      <c r="F232" s="272" t="s">
        <v>4814</v>
      </c>
      <c r="G232" s="272" t="s">
        <v>9</v>
      </c>
      <c r="H232" s="274">
        <v>44309.483333333337</v>
      </c>
      <c r="I232" s="274">
        <v>44309.454861111109</v>
      </c>
      <c r="J232" s="37"/>
      <c r="K232" s="37"/>
      <c r="L232" s="37"/>
      <c r="M232" s="37"/>
      <c r="N232" s="37"/>
      <c r="O232" s="37"/>
      <c r="P232" s="37"/>
      <c r="Q232" s="37"/>
      <c r="R232" s="37"/>
      <c r="S232" s="37"/>
      <c r="T232" s="37"/>
    </row>
    <row r="233" spans="1:20">
      <c r="A233" s="274">
        <v>44312.4375</v>
      </c>
      <c r="B233" s="272" t="s">
        <v>15</v>
      </c>
      <c r="C233" s="272" t="s">
        <v>6394</v>
      </c>
      <c r="D233" s="272" t="s">
        <v>6597</v>
      </c>
      <c r="E233" s="273">
        <v>100000313046</v>
      </c>
      <c r="F233" s="272" t="s">
        <v>4813</v>
      </c>
      <c r="G233" s="272" t="s">
        <v>9</v>
      </c>
      <c r="H233" s="274">
        <v>44327.661805555559</v>
      </c>
      <c r="I233" s="274">
        <v>44312.4375</v>
      </c>
      <c r="J233" s="37"/>
      <c r="K233" s="37"/>
      <c r="L233" s="37"/>
      <c r="M233" s="37"/>
      <c r="N233" s="37"/>
      <c r="O233" s="37"/>
      <c r="P233" s="37"/>
      <c r="Q233" s="37"/>
      <c r="R233" s="37"/>
      <c r="S233" s="37"/>
      <c r="T233" s="37"/>
    </row>
    <row r="234" spans="1:20">
      <c r="A234" s="274">
        <v>44312.440972222219</v>
      </c>
      <c r="B234" s="272" t="s">
        <v>15</v>
      </c>
      <c r="C234" s="272" t="s">
        <v>6351</v>
      </c>
      <c r="D234" s="272" t="s">
        <v>6598</v>
      </c>
      <c r="E234" s="273">
        <v>100001146396</v>
      </c>
      <c r="F234" s="272" t="s">
        <v>4814</v>
      </c>
      <c r="G234" s="272" t="s">
        <v>9</v>
      </c>
      <c r="H234" s="274">
        <v>44312.45694444445</v>
      </c>
      <c r="I234" s="274">
        <v>44312.440972222219</v>
      </c>
      <c r="J234" s="37"/>
      <c r="K234" s="37"/>
      <c r="L234" s="37"/>
      <c r="M234" s="37"/>
      <c r="N234" s="37"/>
      <c r="O234" s="37"/>
      <c r="P234" s="37"/>
      <c r="Q234" s="37"/>
      <c r="R234" s="37"/>
      <c r="S234" s="37"/>
      <c r="T234" s="37"/>
    </row>
    <row r="235" spans="1:20">
      <c r="A235" s="274">
        <v>44312.454861111109</v>
      </c>
      <c r="B235" s="272" t="s">
        <v>15</v>
      </c>
      <c r="C235" s="272" t="s">
        <v>6355</v>
      </c>
      <c r="D235" s="272" t="s">
        <v>6599</v>
      </c>
      <c r="E235" s="273">
        <v>14711790</v>
      </c>
      <c r="F235" s="272" t="s">
        <v>4814</v>
      </c>
      <c r="G235" s="272" t="s">
        <v>9</v>
      </c>
      <c r="H235" s="274">
        <v>44312.483333333337</v>
      </c>
      <c r="I235" s="274">
        <v>44312.454861111109</v>
      </c>
      <c r="J235" s="37"/>
      <c r="K235" s="37"/>
      <c r="L235" s="37"/>
      <c r="M235" s="37"/>
      <c r="N235" s="37"/>
      <c r="O235" s="37"/>
      <c r="P235" s="37"/>
      <c r="Q235" s="37"/>
      <c r="R235" s="37"/>
      <c r="S235" s="37"/>
      <c r="T235" s="37"/>
    </row>
    <row r="236" spans="1:20">
      <c r="A236" s="274">
        <v>44313.451388888891</v>
      </c>
      <c r="B236" s="272" t="s">
        <v>15</v>
      </c>
      <c r="C236" s="272" t="s">
        <v>6355</v>
      </c>
      <c r="D236" s="272" t="s">
        <v>6600</v>
      </c>
      <c r="E236" s="273">
        <v>100019045874</v>
      </c>
      <c r="F236" s="272" t="s">
        <v>4814</v>
      </c>
      <c r="G236" s="272" t="s">
        <v>9</v>
      </c>
      <c r="H236" s="274">
        <v>44313.621527777781</v>
      </c>
      <c r="I236" s="274">
        <v>44313.451388888891</v>
      </c>
      <c r="J236" s="37"/>
      <c r="K236" s="37"/>
      <c r="L236" s="37"/>
      <c r="M236" s="37"/>
      <c r="N236" s="37"/>
      <c r="O236" s="37"/>
      <c r="P236" s="37"/>
      <c r="Q236" s="37"/>
      <c r="R236" s="37"/>
      <c r="S236" s="37"/>
      <c r="T236" s="37"/>
    </row>
    <row r="237" spans="1:20">
      <c r="A237" s="274">
        <v>44313.454861111109</v>
      </c>
      <c r="B237" s="272" t="s">
        <v>15</v>
      </c>
      <c r="C237" s="272" t="s">
        <v>6355</v>
      </c>
      <c r="D237" s="272" t="s">
        <v>6601</v>
      </c>
      <c r="E237" s="273">
        <v>100019039735</v>
      </c>
      <c r="F237" s="298" t="s">
        <v>6371</v>
      </c>
      <c r="G237" s="272" t="s">
        <v>9</v>
      </c>
      <c r="H237" s="274">
        <v>44313.615972222222</v>
      </c>
      <c r="I237" s="274">
        <v>44313.454861111109</v>
      </c>
      <c r="J237" s="37"/>
      <c r="K237" s="37"/>
      <c r="L237" s="37"/>
      <c r="M237" s="37"/>
      <c r="N237" s="37"/>
      <c r="O237" s="37"/>
      <c r="P237" s="37"/>
      <c r="Q237" s="37"/>
      <c r="R237" s="37"/>
      <c r="S237" s="37"/>
      <c r="T237" s="37"/>
    </row>
    <row r="238" spans="1:20">
      <c r="A238" s="274">
        <v>44313.565972222219</v>
      </c>
      <c r="B238" s="272" t="s">
        <v>15</v>
      </c>
      <c r="C238" s="272" t="s">
        <v>6416</v>
      </c>
      <c r="D238" s="272" t="s">
        <v>4270</v>
      </c>
      <c r="E238" s="273">
        <v>100014018671</v>
      </c>
      <c r="F238" s="272" t="s">
        <v>4833</v>
      </c>
      <c r="G238" s="272" t="s">
        <v>9</v>
      </c>
      <c r="H238" s="274">
        <v>44313.603472222225</v>
      </c>
      <c r="I238" s="274">
        <v>44313.565972222219</v>
      </c>
      <c r="J238" s="37"/>
      <c r="K238" s="37"/>
      <c r="L238" s="37"/>
      <c r="M238" s="37"/>
      <c r="N238" s="37"/>
      <c r="O238" s="37"/>
      <c r="P238" s="37"/>
      <c r="Q238" s="37"/>
      <c r="R238" s="37"/>
      <c r="S238" s="37"/>
      <c r="T238" s="37"/>
    </row>
    <row r="239" spans="1:20">
      <c r="A239" s="274">
        <v>44314.440972222219</v>
      </c>
      <c r="B239" s="272" t="s">
        <v>15</v>
      </c>
      <c r="C239" s="272" t="s">
        <v>6394</v>
      </c>
      <c r="D239" s="272" t="s">
        <v>6602</v>
      </c>
      <c r="E239" s="273">
        <v>100013282035</v>
      </c>
      <c r="F239" s="298" t="s">
        <v>4079</v>
      </c>
      <c r="G239" s="272" t="s">
        <v>9</v>
      </c>
      <c r="H239" s="274">
        <v>44314.447222222225</v>
      </c>
      <c r="I239" s="274">
        <v>44314.440972222219</v>
      </c>
      <c r="J239" s="37"/>
      <c r="K239" s="37"/>
      <c r="L239" s="37"/>
      <c r="M239" s="37"/>
      <c r="N239" s="37"/>
      <c r="O239" s="37"/>
      <c r="P239" s="37"/>
      <c r="Q239" s="37"/>
      <c r="R239" s="37"/>
      <c r="S239" s="37"/>
      <c r="T239" s="37"/>
    </row>
    <row r="240" spans="1:20">
      <c r="A240" s="274">
        <v>44314.451388888891</v>
      </c>
      <c r="B240" s="272" t="s">
        <v>15</v>
      </c>
      <c r="C240" s="272" t="s">
        <v>6355</v>
      </c>
      <c r="D240" s="272" t="s">
        <v>6603</v>
      </c>
      <c r="E240" s="273">
        <v>100018661946</v>
      </c>
      <c r="F240" s="272" t="s">
        <v>6604</v>
      </c>
      <c r="G240" s="272" t="s">
        <v>9</v>
      </c>
      <c r="H240" s="274">
        <v>44315.452083333337</v>
      </c>
      <c r="I240" s="274">
        <v>44314.451388888891</v>
      </c>
      <c r="J240" s="37"/>
      <c r="K240" s="37"/>
      <c r="L240" s="37"/>
      <c r="M240" s="37"/>
      <c r="N240" s="37"/>
      <c r="O240" s="37"/>
      <c r="P240" s="37"/>
      <c r="Q240" s="37"/>
      <c r="R240" s="37"/>
      <c r="S240" s="37"/>
      <c r="T240" s="37"/>
    </row>
    <row r="241" spans="1:20">
      <c r="A241" s="274">
        <v>44314.451388888891</v>
      </c>
      <c r="B241" s="272" t="s">
        <v>15</v>
      </c>
      <c r="C241" s="272" t="s">
        <v>6367</v>
      </c>
      <c r="D241" s="272" t="s">
        <v>6605</v>
      </c>
      <c r="E241" s="273">
        <v>100015050864</v>
      </c>
      <c r="F241" s="272" t="s">
        <v>4814</v>
      </c>
      <c r="G241" s="272" t="s">
        <v>9</v>
      </c>
      <c r="H241" s="274">
        <v>44314.626388888893</v>
      </c>
      <c r="I241" s="274">
        <v>44314.451388888891</v>
      </c>
      <c r="J241" s="37"/>
      <c r="K241" s="37"/>
      <c r="L241" s="37"/>
      <c r="M241" s="37"/>
      <c r="N241" s="37"/>
      <c r="O241" s="37"/>
      <c r="P241" s="37"/>
      <c r="Q241" s="37"/>
      <c r="R241" s="37"/>
      <c r="S241" s="37"/>
      <c r="T241" s="37"/>
    </row>
    <row r="242" spans="1:20">
      <c r="A242" s="274">
        <v>44314.454861111109</v>
      </c>
      <c r="B242" s="272" t="s">
        <v>15</v>
      </c>
      <c r="C242" s="272" t="s">
        <v>6355</v>
      </c>
      <c r="D242" s="272" t="s">
        <v>6606</v>
      </c>
      <c r="E242" s="273">
        <v>100019058675</v>
      </c>
      <c r="F242" s="298" t="s">
        <v>6371</v>
      </c>
      <c r="G242" s="272" t="s">
        <v>9</v>
      </c>
      <c r="H242" s="274">
        <v>44314.629166666666</v>
      </c>
      <c r="I242" s="274">
        <v>44314.454861111109</v>
      </c>
      <c r="J242" s="37"/>
      <c r="K242" s="37"/>
      <c r="L242" s="37"/>
      <c r="M242" s="37"/>
      <c r="N242" s="37"/>
      <c r="O242" s="37"/>
      <c r="P242" s="37"/>
      <c r="Q242" s="37"/>
      <c r="R242" s="37"/>
      <c r="S242" s="37"/>
      <c r="T242" s="37"/>
    </row>
    <row r="243" spans="1:20">
      <c r="A243" s="274">
        <v>44314.454861111109</v>
      </c>
      <c r="B243" s="272" t="s">
        <v>15</v>
      </c>
      <c r="C243" s="272" t="s">
        <v>6355</v>
      </c>
      <c r="D243" s="272" t="s">
        <v>6607</v>
      </c>
      <c r="E243" s="273">
        <v>100018520137</v>
      </c>
      <c r="F243" s="298" t="s">
        <v>6371</v>
      </c>
      <c r="G243" s="272" t="s">
        <v>9</v>
      </c>
      <c r="H243" s="274">
        <v>44314.62777777778</v>
      </c>
      <c r="I243" s="274">
        <v>44314.454861111109</v>
      </c>
      <c r="J243" s="37"/>
      <c r="K243" s="37"/>
      <c r="L243" s="37"/>
      <c r="M243" s="37"/>
      <c r="N243" s="37"/>
      <c r="O243" s="37"/>
      <c r="P243" s="37"/>
      <c r="Q243" s="37"/>
      <c r="R243" s="37"/>
      <c r="S243" s="37"/>
      <c r="T243" s="37"/>
    </row>
    <row r="244" spans="1:20">
      <c r="A244" s="274">
        <v>44316.454861111109</v>
      </c>
      <c r="B244" s="272" t="s">
        <v>15</v>
      </c>
      <c r="C244" s="272" t="s">
        <v>6355</v>
      </c>
      <c r="D244" s="272" t="s">
        <v>6608</v>
      </c>
      <c r="E244" s="273">
        <v>100001511573</v>
      </c>
      <c r="F244" s="298" t="s">
        <v>4079</v>
      </c>
      <c r="G244" s="272" t="s">
        <v>9</v>
      </c>
      <c r="H244" s="274">
        <v>44316.459722222222</v>
      </c>
      <c r="I244" s="274">
        <v>44316.454861111109</v>
      </c>
      <c r="J244" s="37"/>
      <c r="K244" s="37"/>
      <c r="L244" s="37"/>
      <c r="M244" s="37"/>
      <c r="N244" s="37"/>
      <c r="O244" s="37"/>
      <c r="P244" s="37"/>
      <c r="Q244" s="37"/>
      <c r="R244" s="37"/>
      <c r="S244" s="37"/>
      <c r="T244" s="37"/>
    </row>
    <row r="245" spans="1:20">
      <c r="A245" s="274">
        <v>44318.451388888891</v>
      </c>
      <c r="B245" s="272" t="s">
        <v>15</v>
      </c>
      <c r="C245" s="272" t="s">
        <v>6355</v>
      </c>
      <c r="D245" s="272" t="s">
        <v>6609</v>
      </c>
      <c r="E245" s="273">
        <v>100003238420</v>
      </c>
      <c r="F245" s="298" t="s">
        <v>4079</v>
      </c>
      <c r="G245" s="272" t="s">
        <v>9</v>
      </c>
      <c r="H245" s="274">
        <v>44322.490277777775</v>
      </c>
      <c r="I245" s="274">
        <v>44318.451388888891</v>
      </c>
      <c r="J245" s="37"/>
      <c r="K245" s="37"/>
      <c r="L245" s="37"/>
      <c r="M245" s="37"/>
      <c r="N245" s="37"/>
      <c r="O245" s="37"/>
      <c r="P245" s="37"/>
      <c r="Q245" s="37"/>
      <c r="R245" s="37"/>
      <c r="S245" s="37"/>
      <c r="T245" s="37"/>
    </row>
    <row r="246" spans="1:20">
      <c r="A246" s="274">
        <v>44320.451388888891</v>
      </c>
      <c r="B246" s="272" t="s">
        <v>15</v>
      </c>
      <c r="C246" s="272" t="s">
        <v>6367</v>
      </c>
      <c r="D246" s="272" t="s">
        <v>6610</v>
      </c>
      <c r="E246" s="273">
        <v>100014540499</v>
      </c>
      <c r="F246" s="298" t="s">
        <v>4079</v>
      </c>
      <c r="G246" s="272" t="s">
        <v>9</v>
      </c>
      <c r="H246" s="274">
        <v>44322.444444444445</v>
      </c>
      <c r="I246" s="274">
        <v>44320.451388888891</v>
      </c>
      <c r="J246" s="37"/>
      <c r="K246" s="37"/>
      <c r="L246" s="37"/>
      <c r="M246" s="37"/>
      <c r="N246" s="37"/>
      <c r="O246" s="37"/>
      <c r="P246" s="37"/>
      <c r="Q246" s="37"/>
      <c r="R246" s="37"/>
      <c r="S246" s="37"/>
      <c r="T246" s="37"/>
    </row>
    <row r="247" spans="1:20">
      <c r="A247" s="274">
        <v>44320.565972222219</v>
      </c>
      <c r="B247" s="272" t="s">
        <v>15</v>
      </c>
      <c r="C247" s="272" t="s">
        <v>6396</v>
      </c>
      <c r="D247" s="272" t="s">
        <v>6611</v>
      </c>
      <c r="E247" s="273">
        <v>401708763</v>
      </c>
      <c r="F247" s="298" t="s">
        <v>4079</v>
      </c>
      <c r="G247" s="272" t="s">
        <v>9</v>
      </c>
      <c r="H247" s="274">
        <v>44341.47152777778</v>
      </c>
      <c r="I247" s="274">
        <v>44320.565972222219</v>
      </c>
      <c r="J247" s="37"/>
      <c r="K247" s="37"/>
      <c r="L247" s="37"/>
      <c r="M247" s="37"/>
      <c r="N247" s="37"/>
      <c r="O247" s="37"/>
      <c r="P247" s="37"/>
      <c r="Q247" s="37"/>
      <c r="R247" s="37"/>
      <c r="S247" s="37"/>
      <c r="T247" s="37"/>
    </row>
    <row r="248" spans="1:20">
      <c r="A248" s="274">
        <v>44321.451388888891</v>
      </c>
      <c r="B248" s="272" t="s">
        <v>15</v>
      </c>
      <c r="C248" s="272" t="s">
        <v>6367</v>
      </c>
      <c r="D248" s="272" t="s">
        <v>6612</v>
      </c>
      <c r="E248" s="273">
        <v>100003055414</v>
      </c>
      <c r="F248" s="272" t="s">
        <v>4813</v>
      </c>
      <c r="G248" s="272" t="s">
        <v>9</v>
      </c>
      <c r="H248" s="274">
        <v>44344.688888888893</v>
      </c>
      <c r="I248" s="274">
        <v>44321.451388888891</v>
      </c>
      <c r="J248" s="37"/>
      <c r="K248" s="37"/>
      <c r="L248" s="37"/>
      <c r="M248" s="37"/>
      <c r="N248" s="37"/>
      <c r="O248" s="37"/>
      <c r="P248" s="37"/>
      <c r="Q248" s="37"/>
      <c r="R248" s="37"/>
      <c r="S248" s="37"/>
      <c r="T248" s="37"/>
    </row>
    <row r="249" spans="1:20">
      <c r="A249" s="274">
        <v>44323.451388888891</v>
      </c>
      <c r="B249" s="272" t="s">
        <v>15</v>
      </c>
      <c r="C249" s="272" t="s">
        <v>6355</v>
      </c>
      <c r="D249" s="272" t="s">
        <v>6613</v>
      </c>
      <c r="E249" s="273">
        <v>100016861577</v>
      </c>
      <c r="F249" s="272" t="s">
        <v>4814</v>
      </c>
      <c r="G249" s="272" t="s">
        <v>9</v>
      </c>
      <c r="H249" s="274">
        <v>44348.486111111109</v>
      </c>
      <c r="I249" s="274">
        <v>44323.451388888891</v>
      </c>
      <c r="J249" s="37"/>
      <c r="K249" s="37"/>
      <c r="L249" s="37"/>
      <c r="M249" s="37"/>
      <c r="N249" s="37"/>
      <c r="O249" s="37"/>
      <c r="P249" s="37"/>
      <c r="Q249" s="37"/>
      <c r="R249" s="37"/>
      <c r="S249" s="37"/>
      <c r="T249" s="37"/>
    </row>
    <row r="250" spans="1:20">
      <c r="A250" s="274">
        <v>44323.454861111109</v>
      </c>
      <c r="B250" s="272" t="s">
        <v>15</v>
      </c>
      <c r="C250" s="272" t="s">
        <v>6355</v>
      </c>
      <c r="D250" s="272" t="s">
        <v>6614</v>
      </c>
      <c r="E250" s="273">
        <v>100018534898</v>
      </c>
      <c r="F250" s="272" t="s">
        <v>6386</v>
      </c>
      <c r="G250" s="272" t="s">
        <v>9</v>
      </c>
      <c r="H250" s="274">
        <v>44343.646527777775</v>
      </c>
      <c r="I250" s="274">
        <v>44323.454861111109</v>
      </c>
      <c r="J250" s="37"/>
      <c r="K250" s="37"/>
      <c r="L250" s="37"/>
      <c r="M250" s="37"/>
      <c r="N250" s="37"/>
      <c r="O250" s="37"/>
      <c r="P250" s="37"/>
      <c r="Q250" s="37"/>
      <c r="R250" s="37"/>
      <c r="S250" s="37"/>
      <c r="T250" s="37"/>
    </row>
    <row r="251" spans="1:20">
      <c r="A251" s="274">
        <v>44323.454861111109</v>
      </c>
      <c r="B251" s="272" t="s">
        <v>15</v>
      </c>
      <c r="C251" s="272" t="s">
        <v>6355</v>
      </c>
      <c r="D251" s="272" t="s">
        <v>6615</v>
      </c>
      <c r="E251" s="273">
        <v>357451651</v>
      </c>
      <c r="F251" s="298" t="s">
        <v>6371</v>
      </c>
      <c r="G251" s="272" t="s">
        <v>9</v>
      </c>
      <c r="H251" s="274">
        <v>44336.472916666666</v>
      </c>
      <c r="I251" s="274">
        <v>44323.454861111109</v>
      </c>
      <c r="J251" s="37"/>
      <c r="K251" s="37"/>
      <c r="L251" s="37"/>
      <c r="M251" s="37"/>
      <c r="N251" s="37"/>
      <c r="O251" s="37"/>
      <c r="P251" s="37"/>
      <c r="Q251" s="37"/>
      <c r="R251" s="37"/>
      <c r="S251" s="37"/>
      <c r="T251" s="37"/>
    </row>
    <row r="252" spans="1:20">
      <c r="A252" s="274">
        <v>44324.378472222219</v>
      </c>
      <c r="B252" s="272" t="s">
        <v>15</v>
      </c>
      <c r="C252" s="272" t="s">
        <v>6360</v>
      </c>
      <c r="D252" s="272" t="s">
        <v>4429</v>
      </c>
      <c r="E252" s="273">
        <v>100013214980</v>
      </c>
      <c r="F252" s="298" t="s">
        <v>4079</v>
      </c>
      <c r="G252" s="272" t="s">
        <v>9</v>
      </c>
      <c r="H252" s="274">
        <v>44336.642361111109</v>
      </c>
      <c r="I252" s="274">
        <v>44324.378472222219</v>
      </c>
      <c r="J252" s="37"/>
      <c r="K252" s="37"/>
      <c r="L252" s="37"/>
      <c r="M252" s="37"/>
      <c r="N252" s="37"/>
      <c r="O252" s="37"/>
      <c r="P252" s="37"/>
      <c r="Q252" s="37"/>
      <c r="R252" s="37"/>
      <c r="S252" s="37"/>
      <c r="T252" s="37"/>
    </row>
    <row r="253" spans="1:20">
      <c r="A253" s="274">
        <v>44324.451388888891</v>
      </c>
      <c r="B253" s="272" t="s">
        <v>15</v>
      </c>
      <c r="C253" s="272" t="s">
        <v>6367</v>
      </c>
      <c r="D253" s="272" t="s">
        <v>6616</v>
      </c>
      <c r="E253" s="273">
        <v>100018297677</v>
      </c>
      <c r="F253" s="272" t="s">
        <v>4813</v>
      </c>
      <c r="G253" s="272" t="s">
        <v>9</v>
      </c>
      <c r="H253" s="274">
        <v>44327.663888888885</v>
      </c>
      <c r="I253" s="274">
        <v>44324.451388888891</v>
      </c>
      <c r="J253" s="37"/>
      <c r="K253" s="37"/>
      <c r="L253" s="37"/>
      <c r="M253" s="37"/>
      <c r="N253" s="37"/>
      <c r="O253" s="37"/>
      <c r="P253" s="37"/>
      <c r="Q253" s="37"/>
      <c r="R253" s="37"/>
      <c r="S253" s="37"/>
      <c r="T253" s="37"/>
    </row>
    <row r="254" spans="1:20">
      <c r="A254" s="274">
        <v>44324.451388888891</v>
      </c>
      <c r="B254" s="272" t="s">
        <v>15</v>
      </c>
      <c r="C254" s="272" t="s">
        <v>6367</v>
      </c>
      <c r="D254" s="272" t="s">
        <v>4262</v>
      </c>
      <c r="E254" s="273">
        <v>100016602066</v>
      </c>
      <c r="F254" s="298" t="s">
        <v>4079</v>
      </c>
      <c r="G254" s="272" t="s">
        <v>9</v>
      </c>
      <c r="H254" s="274">
        <v>44347.417361111111</v>
      </c>
      <c r="I254" s="274">
        <v>44324.451388888891</v>
      </c>
      <c r="J254" s="37"/>
      <c r="K254" s="37"/>
      <c r="L254" s="37"/>
      <c r="M254" s="37"/>
      <c r="N254" s="37"/>
      <c r="O254" s="37"/>
      <c r="P254" s="37"/>
      <c r="Q254" s="37"/>
      <c r="R254" s="37"/>
      <c r="S254" s="37"/>
      <c r="T254" s="37"/>
    </row>
    <row r="255" spans="1:20">
      <c r="A255" s="274">
        <v>44326.565972222219</v>
      </c>
      <c r="B255" s="272" t="s">
        <v>15</v>
      </c>
      <c r="C255" s="272" t="s">
        <v>6396</v>
      </c>
      <c r="D255" s="272" t="s">
        <v>6617</v>
      </c>
      <c r="E255" s="273">
        <v>100013165908</v>
      </c>
      <c r="F255" s="298" t="s">
        <v>4079</v>
      </c>
      <c r="G255" s="272" t="s">
        <v>9</v>
      </c>
      <c r="H255" s="274">
        <v>44326.629166666666</v>
      </c>
      <c r="I255" s="274">
        <v>44326.565972222219</v>
      </c>
      <c r="J255" s="37"/>
      <c r="K255" s="37"/>
      <c r="L255" s="37"/>
      <c r="M255" s="37"/>
      <c r="N255" s="37"/>
      <c r="O255" s="37"/>
      <c r="P255" s="37"/>
      <c r="Q255" s="37"/>
      <c r="R255" s="37"/>
      <c r="S255" s="37"/>
      <c r="T255" s="37"/>
    </row>
    <row r="256" spans="1:20">
      <c r="A256" s="274">
        <v>44328.454861111109</v>
      </c>
      <c r="B256" s="272" t="s">
        <v>15</v>
      </c>
      <c r="C256" s="272" t="s">
        <v>6355</v>
      </c>
      <c r="D256" s="272" t="s">
        <v>6618</v>
      </c>
      <c r="E256" s="273">
        <v>100019257419</v>
      </c>
      <c r="F256" s="272" t="s">
        <v>4814</v>
      </c>
      <c r="G256" s="272" t="s">
        <v>9</v>
      </c>
      <c r="H256" s="274">
        <v>44329.41805555555</v>
      </c>
      <c r="I256" s="274">
        <v>44328.454861111109</v>
      </c>
      <c r="J256" s="37"/>
      <c r="K256" s="37"/>
      <c r="L256" s="37"/>
      <c r="M256" s="37"/>
      <c r="N256" s="37"/>
      <c r="O256" s="37"/>
      <c r="P256" s="37"/>
      <c r="Q256" s="37"/>
      <c r="R256" s="37"/>
      <c r="S256" s="37"/>
      <c r="T256" s="37"/>
    </row>
    <row r="257" spans="1:20">
      <c r="A257" s="274">
        <v>44329.451388888891</v>
      </c>
      <c r="B257" s="272" t="s">
        <v>15</v>
      </c>
      <c r="C257" s="272" t="s">
        <v>6355</v>
      </c>
      <c r="D257" s="272" t="s">
        <v>6619</v>
      </c>
      <c r="E257" s="273">
        <v>100006105816</v>
      </c>
      <c r="F257" s="272" t="s">
        <v>4813</v>
      </c>
      <c r="G257" s="272" t="s">
        <v>9</v>
      </c>
      <c r="H257" s="274">
        <v>44336.472916666666</v>
      </c>
      <c r="I257" s="274">
        <v>44329.451388888891</v>
      </c>
      <c r="J257" s="37"/>
      <c r="K257" s="37"/>
      <c r="L257" s="37"/>
      <c r="M257" s="37"/>
      <c r="N257" s="37"/>
      <c r="O257" s="37"/>
      <c r="P257" s="37"/>
      <c r="Q257" s="37"/>
      <c r="R257" s="37"/>
      <c r="S257" s="37"/>
      <c r="T257" s="37"/>
    </row>
    <row r="258" spans="1:20">
      <c r="A258" s="274">
        <v>44329.451388888891</v>
      </c>
      <c r="B258" s="272" t="s">
        <v>15</v>
      </c>
      <c r="C258" s="272" t="s">
        <v>6355</v>
      </c>
      <c r="D258" s="272" t="s">
        <v>6620</v>
      </c>
      <c r="E258" s="273">
        <v>100004566316</v>
      </c>
      <c r="F258" s="298" t="s">
        <v>4079</v>
      </c>
      <c r="G258" s="272" t="s">
        <v>9</v>
      </c>
      <c r="H258" s="274">
        <v>44329.73819444445</v>
      </c>
      <c r="I258" s="274">
        <v>44329.451388888891</v>
      </c>
      <c r="J258" s="37"/>
      <c r="K258" s="37"/>
      <c r="L258" s="37"/>
      <c r="M258" s="37"/>
      <c r="N258" s="37"/>
      <c r="O258" s="37"/>
      <c r="P258" s="37"/>
      <c r="Q258" s="37"/>
      <c r="R258" s="37"/>
      <c r="S258" s="37"/>
      <c r="T258" s="37"/>
    </row>
    <row r="259" spans="1:20">
      <c r="A259" s="274">
        <v>44330.451388888891</v>
      </c>
      <c r="B259" s="272" t="s">
        <v>15</v>
      </c>
      <c r="C259" s="272" t="s">
        <v>6355</v>
      </c>
      <c r="D259" s="272" t="s">
        <v>6621</v>
      </c>
      <c r="E259" s="273">
        <v>908792555</v>
      </c>
      <c r="F259" s="298" t="s">
        <v>4079</v>
      </c>
      <c r="G259" s="272" t="s">
        <v>9</v>
      </c>
      <c r="H259" s="274">
        <v>44330.484027777777</v>
      </c>
      <c r="I259" s="274">
        <v>44330.451388888891</v>
      </c>
      <c r="J259" s="37"/>
      <c r="K259" s="37"/>
      <c r="L259" s="37"/>
      <c r="M259" s="37"/>
      <c r="N259" s="37"/>
      <c r="O259" s="37"/>
      <c r="P259" s="37"/>
      <c r="Q259" s="37"/>
      <c r="R259" s="37"/>
      <c r="S259" s="37"/>
      <c r="T259" s="37"/>
    </row>
    <row r="260" spans="1:20">
      <c r="A260" s="274">
        <v>44330.565972222219</v>
      </c>
      <c r="B260" s="272" t="s">
        <v>15</v>
      </c>
      <c r="C260" s="272" t="s">
        <v>6416</v>
      </c>
      <c r="D260" s="272" t="s">
        <v>6622</v>
      </c>
      <c r="E260" s="273">
        <v>100000926375</v>
      </c>
      <c r="F260" s="298" t="s">
        <v>4079</v>
      </c>
      <c r="G260" s="272" t="s">
        <v>9</v>
      </c>
      <c r="H260" s="274">
        <v>44340.698611111111</v>
      </c>
      <c r="I260" s="274">
        <v>44330.565972222219</v>
      </c>
      <c r="J260" s="37"/>
      <c r="K260" s="37"/>
      <c r="L260" s="37"/>
      <c r="M260" s="37"/>
      <c r="N260" s="37"/>
      <c r="O260" s="37"/>
      <c r="P260" s="37"/>
      <c r="Q260" s="37"/>
      <c r="R260" s="37"/>
      <c r="S260" s="37"/>
      <c r="T260" s="37"/>
    </row>
    <row r="261" spans="1:20">
      <c r="A261" s="274">
        <v>44331.451388888891</v>
      </c>
      <c r="B261" s="272" t="s">
        <v>15</v>
      </c>
      <c r="C261" s="272" t="s">
        <v>6355</v>
      </c>
      <c r="D261" s="272" t="s">
        <v>6623</v>
      </c>
      <c r="E261" s="273">
        <v>1242367619</v>
      </c>
      <c r="F261" s="298" t="s">
        <v>4079</v>
      </c>
      <c r="G261" s="272" t="s">
        <v>9</v>
      </c>
      <c r="H261" s="274">
        <v>44333.615277777775</v>
      </c>
      <c r="I261" s="274">
        <v>44331.451388888891</v>
      </c>
      <c r="J261" s="37"/>
      <c r="K261" s="37"/>
      <c r="L261" s="37"/>
      <c r="M261" s="37"/>
      <c r="N261" s="37"/>
      <c r="O261" s="37"/>
      <c r="P261" s="37"/>
      <c r="Q261" s="37"/>
      <c r="R261" s="37"/>
      <c r="S261" s="37"/>
      <c r="T261" s="37"/>
    </row>
    <row r="262" spans="1:20">
      <c r="A262" s="274">
        <v>44332.451388888891</v>
      </c>
      <c r="B262" s="272" t="s">
        <v>15</v>
      </c>
      <c r="C262" s="272" t="s">
        <v>6355</v>
      </c>
      <c r="D262" s="272" t="s">
        <v>6624</v>
      </c>
      <c r="E262" s="273">
        <v>80618865</v>
      </c>
      <c r="F262" s="272" t="s">
        <v>4814</v>
      </c>
      <c r="G262" s="272" t="s">
        <v>9</v>
      </c>
      <c r="H262" s="274">
        <v>44333.452083333337</v>
      </c>
      <c r="I262" s="274">
        <v>44332.451388888891</v>
      </c>
      <c r="J262" s="37"/>
      <c r="K262" s="37"/>
      <c r="L262" s="37"/>
      <c r="M262" s="37"/>
      <c r="N262" s="37"/>
      <c r="O262" s="37"/>
      <c r="P262" s="37"/>
      <c r="Q262" s="37"/>
      <c r="R262" s="37"/>
      <c r="S262" s="37"/>
      <c r="T262" s="37"/>
    </row>
    <row r="263" spans="1:20">
      <c r="A263" s="274">
        <v>44333.451388888891</v>
      </c>
      <c r="B263" s="272" t="s">
        <v>15</v>
      </c>
      <c r="C263" s="272" t="s">
        <v>6355</v>
      </c>
      <c r="D263" s="272" t="s">
        <v>6625</v>
      </c>
      <c r="E263" s="273">
        <v>100008189621</v>
      </c>
      <c r="F263" s="298" t="s">
        <v>4079</v>
      </c>
      <c r="G263" s="272" t="s">
        <v>9</v>
      </c>
      <c r="H263" s="274">
        <v>44334.467361111107</v>
      </c>
      <c r="I263" s="274">
        <v>44333.451388888891</v>
      </c>
      <c r="J263" s="37"/>
      <c r="K263" s="37"/>
      <c r="L263" s="37"/>
      <c r="M263" s="37"/>
      <c r="N263" s="37"/>
      <c r="O263" s="37"/>
      <c r="P263" s="37"/>
      <c r="Q263" s="37"/>
      <c r="R263" s="37"/>
      <c r="S263" s="37"/>
      <c r="T263" s="37"/>
    </row>
    <row r="264" spans="1:20">
      <c r="A264" s="274">
        <v>44336.454861111109</v>
      </c>
      <c r="B264" s="272" t="s">
        <v>15</v>
      </c>
      <c r="C264" s="272" t="s">
        <v>6355</v>
      </c>
      <c r="D264" s="272" t="s">
        <v>6626</v>
      </c>
      <c r="E264" s="273">
        <v>100008191417</v>
      </c>
      <c r="F264" s="298" t="s">
        <v>4079</v>
      </c>
      <c r="G264" s="272" t="s">
        <v>9</v>
      </c>
      <c r="H264" s="274">
        <v>44336.472222222219</v>
      </c>
      <c r="I264" s="274">
        <v>44336.454861111109</v>
      </c>
      <c r="J264" s="37"/>
      <c r="K264" s="37"/>
      <c r="L264" s="37"/>
      <c r="M264" s="37"/>
      <c r="N264" s="37"/>
      <c r="O264" s="37"/>
      <c r="P264" s="37"/>
      <c r="Q264" s="37"/>
      <c r="R264" s="37"/>
      <c r="S264" s="37"/>
      <c r="T264" s="37"/>
    </row>
    <row r="265" spans="1:20">
      <c r="A265" s="274">
        <v>44337.451388888891</v>
      </c>
      <c r="B265" s="272" t="s">
        <v>15</v>
      </c>
      <c r="C265" s="272" t="s">
        <v>6355</v>
      </c>
      <c r="D265" s="272" t="s">
        <v>6627</v>
      </c>
      <c r="E265" s="273">
        <v>137036517</v>
      </c>
      <c r="F265" s="272" t="s">
        <v>4814</v>
      </c>
      <c r="G265" s="272" t="s">
        <v>9</v>
      </c>
      <c r="H265" s="274">
        <v>44344.703472222223</v>
      </c>
      <c r="I265" s="274">
        <v>44337.451388888891</v>
      </c>
      <c r="J265" s="37"/>
      <c r="K265" s="37"/>
      <c r="L265" s="37"/>
      <c r="M265" s="37"/>
      <c r="N265" s="37"/>
      <c r="O265" s="37"/>
      <c r="P265" s="37"/>
      <c r="Q265" s="37"/>
      <c r="R265" s="37"/>
      <c r="S265" s="37"/>
      <c r="T265" s="37"/>
    </row>
    <row r="266" spans="1:20">
      <c r="A266" s="274">
        <v>44338.451388888891</v>
      </c>
      <c r="B266" s="272" t="s">
        <v>15</v>
      </c>
      <c r="C266" s="272" t="s">
        <v>6355</v>
      </c>
      <c r="D266" s="272" t="s">
        <v>6628</v>
      </c>
      <c r="E266" s="273">
        <v>100004236996</v>
      </c>
      <c r="F266" s="298" t="s">
        <v>4079</v>
      </c>
      <c r="G266" s="272" t="s">
        <v>9</v>
      </c>
      <c r="H266" s="274">
        <v>44340.613888888889</v>
      </c>
      <c r="I266" s="274">
        <v>44338.451388888891</v>
      </c>
      <c r="J266" s="37"/>
      <c r="K266" s="37"/>
      <c r="L266" s="37"/>
      <c r="M266" s="37"/>
      <c r="N266" s="37"/>
      <c r="O266" s="37"/>
      <c r="P266" s="37"/>
      <c r="Q266" s="37"/>
      <c r="R266" s="37"/>
      <c r="S266" s="37"/>
      <c r="T266" s="37"/>
    </row>
    <row r="267" spans="1:20">
      <c r="A267" s="274">
        <v>44338.454861111109</v>
      </c>
      <c r="B267" s="272" t="s">
        <v>15</v>
      </c>
      <c r="C267" s="272" t="s">
        <v>6355</v>
      </c>
      <c r="D267" s="272" t="s">
        <v>6629</v>
      </c>
      <c r="E267" s="273">
        <v>100019424373</v>
      </c>
      <c r="F267" s="298" t="s">
        <v>6371</v>
      </c>
      <c r="G267" s="272" t="s">
        <v>9</v>
      </c>
      <c r="H267" s="274">
        <v>44340.61319444445</v>
      </c>
      <c r="I267" s="274">
        <v>44338.454861111109</v>
      </c>
      <c r="J267" s="37"/>
      <c r="K267" s="37"/>
      <c r="L267" s="37"/>
      <c r="M267" s="37"/>
      <c r="N267" s="37"/>
      <c r="O267" s="37"/>
      <c r="P267" s="37"/>
      <c r="Q267" s="37"/>
      <c r="R267" s="37"/>
      <c r="S267" s="37"/>
      <c r="T267" s="37"/>
    </row>
    <row r="268" spans="1:20">
      <c r="A268" s="274">
        <v>44340.451388888891</v>
      </c>
      <c r="B268" s="272" t="s">
        <v>15</v>
      </c>
      <c r="C268" s="272" t="s">
        <v>6355</v>
      </c>
      <c r="D268" s="272" t="s">
        <v>6630</v>
      </c>
      <c r="E268" s="273">
        <v>100000489476</v>
      </c>
      <c r="F268" s="298" t="s">
        <v>4079</v>
      </c>
      <c r="G268" s="272" t="s">
        <v>9</v>
      </c>
      <c r="H268" s="274">
        <v>44340.611111111109</v>
      </c>
      <c r="I268" s="274">
        <v>44340.451388888891</v>
      </c>
      <c r="J268" s="37"/>
      <c r="K268" s="37"/>
      <c r="L268" s="37"/>
      <c r="M268" s="37"/>
      <c r="N268" s="37"/>
      <c r="O268" s="37"/>
      <c r="P268" s="37"/>
      <c r="Q268" s="37"/>
      <c r="R268" s="37"/>
      <c r="S268" s="37"/>
      <c r="T268" s="37"/>
    </row>
    <row r="269" spans="1:20">
      <c r="A269" s="274">
        <v>44341.451388888891</v>
      </c>
      <c r="B269" s="272" t="s">
        <v>15</v>
      </c>
      <c r="C269" s="272" t="s">
        <v>6367</v>
      </c>
      <c r="D269" s="272" t="s">
        <v>6631</v>
      </c>
      <c r="E269" s="273">
        <v>3153006843</v>
      </c>
      <c r="F269" s="272" t="s">
        <v>4813</v>
      </c>
      <c r="G269" s="272" t="s">
        <v>9</v>
      </c>
      <c r="H269" s="274">
        <v>44341.588888888888</v>
      </c>
      <c r="I269" s="274">
        <v>44341.451388888891</v>
      </c>
      <c r="J269" s="37"/>
      <c r="K269" s="37"/>
      <c r="L269" s="37"/>
      <c r="M269" s="37"/>
      <c r="N269" s="37"/>
      <c r="O269" s="37"/>
      <c r="P269" s="37"/>
      <c r="Q269" s="37"/>
      <c r="R269" s="37"/>
      <c r="S269" s="37"/>
      <c r="T269" s="37"/>
    </row>
    <row r="270" spans="1:20">
      <c r="A270" s="274">
        <v>44341.454861111109</v>
      </c>
      <c r="B270" s="272" t="s">
        <v>15</v>
      </c>
      <c r="C270" s="272" t="s">
        <v>6355</v>
      </c>
      <c r="D270" s="272" t="s">
        <v>6632</v>
      </c>
      <c r="E270" s="273">
        <v>100004493438</v>
      </c>
      <c r="F270" s="272" t="s">
        <v>4813</v>
      </c>
      <c r="G270" s="272" t="s">
        <v>9</v>
      </c>
      <c r="H270" s="274">
        <v>44341.588194444441</v>
      </c>
      <c r="I270" s="274">
        <v>44341.454861111109</v>
      </c>
      <c r="J270" s="37"/>
      <c r="K270" s="37"/>
      <c r="L270" s="37"/>
      <c r="M270" s="37"/>
      <c r="N270" s="37"/>
      <c r="O270" s="37"/>
      <c r="P270" s="37"/>
      <c r="Q270" s="37"/>
      <c r="R270" s="37"/>
      <c r="S270" s="37"/>
      <c r="T270" s="37"/>
    </row>
    <row r="271" spans="1:20">
      <c r="A271" s="274">
        <v>44327.440972222219</v>
      </c>
      <c r="B271" s="272" t="s">
        <v>15</v>
      </c>
      <c r="C271" s="272" t="s">
        <v>6394</v>
      </c>
      <c r="D271" s="272" t="s">
        <v>6633</v>
      </c>
      <c r="E271" s="273">
        <v>100017383390</v>
      </c>
      <c r="F271" s="272" t="s">
        <v>4814</v>
      </c>
      <c r="G271" s="272" t="s">
        <v>9</v>
      </c>
      <c r="H271" s="274">
        <v>44341.680555555555</v>
      </c>
      <c r="I271" s="274">
        <v>44357.496527777781</v>
      </c>
      <c r="J271" s="37"/>
      <c r="K271" s="37"/>
      <c r="L271" s="37"/>
      <c r="M271" s="37"/>
      <c r="N271" s="37"/>
      <c r="O271" s="37"/>
      <c r="P271" s="37"/>
      <c r="Q271" s="37"/>
      <c r="R271" s="37"/>
      <c r="S271" s="37"/>
      <c r="T271" s="37"/>
    </row>
    <row r="272" spans="1:20">
      <c r="A272" s="274">
        <v>44306.506944444445</v>
      </c>
      <c r="B272" s="272" t="s">
        <v>6634</v>
      </c>
      <c r="C272" s="272" t="s">
        <v>6355</v>
      </c>
      <c r="D272" s="272" t="s">
        <v>6635</v>
      </c>
      <c r="E272" s="273">
        <v>100011188757</v>
      </c>
      <c r="F272" s="272" t="s">
        <v>1751</v>
      </c>
      <c r="G272" s="298" t="s">
        <v>13</v>
      </c>
      <c r="H272" s="274">
        <v>43699.415277777778</v>
      </c>
      <c r="I272" s="274">
        <v>44306.506944444445</v>
      </c>
      <c r="J272" s="37"/>
      <c r="K272" s="37"/>
      <c r="L272" s="37"/>
      <c r="M272" s="37"/>
      <c r="N272" s="37"/>
      <c r="O272" s="37"/>
      <c r="P272" s="37"/>
      <c r="Q272" s="37"/>
      <c r="R272" s="37"/>
      <c r="S272" s="37"/>
      <c r="T272" s="37"/>
    </row>
    <row r="273" spans="1:20">
      <c r="A273" s="274">
        <v>44309.451388888891</v>
      </c>
      <c r="B273" s="272" t="s">
        <v>6634</v>
      </c>
      <c r="C273" s="272" t="s">
        <v>6355</v>
      </c>
      <c r="D273" s="272" t="s">
        <v>6636</v>
      </c>
      <c r="E273" s="273">
        <v>100008854621</v>
      </c>
      <c r="F273" s="272" t="s">
        <v>1751</v>
      </c>
      <c r="G273" s="298" t="s">
        <v>13</v>
      </c>
      <c r="H273" s="274">
        <v>25934</v>
      </c>
      <c r="I273" s="274">
        <v>44309.451388888891</v>
      </c>
      <c r="J273" s="37"/>
      <c r="K273" s="37"/>
      <c r="L273" s="37"/>
      <c r="M273" s="37"/>
      <c r="N273" s="37"/>
      <c r="O273" s="37"/>
      <c r="P273" s="37"/>
      <c r="Q273" s="37"/>
      <c r="R273" s="37"/>
      <c r="S273" s="37"/>
      <c r="T273" s="37"/>
    </row>
    <row r="274" spans="1:20">
      <c r="A274" s="274">
        <v>44318.451388888891</v>
      </c>
      <c r="B274" s="272" t="s">
        <v>6634</v>
      </c>
      <c r="C274" s="272" t="s">
        <v>6355</v>
      </c>
      <c r="D274" s="272" t="s">
        <v>6637</v>
      </c>
      <c r="E274" s="273">
        <v>100005484626</v>
      </c>
      <c r="F274" s="272" t="s">
        <v>1751</v>
      </c>
      <c r="G274" s="298" t="s">
        <v>13</v>
      </c>
      <c r="H274" s="274">
        <v>44267.684027777781</v>
      </c>
      <c r="I274" s="274">
        <v>44318.451388888891</v>
      </c>
      <c r="J274" s="37"/>
      <c r="K274" s="37"/>
      <c r="L274" s="37"/>
      <c r="M274" s="37"/>
      <c r="N274" s="37"/>
      <c r="O274" s="37"/>
      <c r="P274" s="37"/>
      <c r="Q274" s="37"/>
      <c r="R274" s="37"/>
      <c r="S274" s="37"/>
      <c r="T274" s="37"/>
    </row>
    <row r="275" spans="1:20">
      <c r="A275" s="274">
        <v>44328.440972222219</v>
      </c>
      <c r="B275" s="272" t="s">
        <v>6634</v>
      </c>
      <c r="C275" s="272" t="s">
        <v>6351</v>
      </c>
      <c r="D275" s="272" t="s">
        <v>6638</v>
      </c>
      <c r="E275" s="273">
        <v>100011836283</v>
      </c>
      <c r="F275" s="272" t="s">
        <v>1751</v>
      </c>
      <c r="G275" s="298" t="s">
        <v>13</v>
      </c>
      <c r="H275" s="274">
        <v>44083.467361111107</v>
      </c>
      <c r="I275" s="274">
        <v>44328.440972222219</v>
      </c>
      <c r="J275" s="37"/>
      <c r="K275" s="37"/>
      <c r="L275" s="37"/>
      <c r="M275" s="37"/>
      <c r="N275" s="37"/>
      <c r="O275" s="37"/>
      <c r="P275" s="37"/>
      <c r="Q275" s="37"/>
      <c r="R275" s="37"/>
      <c r="S275" s="37"/>
      <c r="T275" s="37"/>
    </row>
    <row r="276" spans="1:20">
      <c r="A276" s="274">
        <v>44329.440972222219</v>
      </c>
      <c r="B276" s="272" t="s">
        <v>6634</v>
      </c>
      <c r="C276" s="272" t="s">
        <v>6351</v>
      </c>
      <c r="D276" s="272" t="s">
        <v>6639</v>
      </c>
      <c r="E276" s="273">
        <v>100016446247</v>
      </c>
      <c r="F276" s="272" t="s">
        <v>1751</v>
      </c>
      <c r="G276" s="298" t="s">
        <v>13</v>
      </c>
      <c r="H276" s="274">
        <v>44329.415972222225</v>
      </c>
      <c r="I276" s="274">
        <v>44329.440972222219</v>
      </c>
      <c r="J276" s="37"/>
      <c r="K276" s="37"/>
      <c r="L276" s="37"/>
      <c r="M276" s="37"/>
      <c r="N276" s="37"/>
      <c r="O276" s="37"/>
      <c r="P276" s="37"/>
      <c r="Q276" s="37"/>
      <c r="R276" s="37"/>
      <c r="S276" s="37"/>
      <c r="T276" s="37"/>
    </row>
    <row r="277" spans="1:20">
      <c r="A277" s="274">
        <v>44329.440972222219</v>
      </c>
      <c r="B277" s="272" t="s">
        <v>6634</v>
      </c>
      <c r="C277" s="272" t="s">
        <v>6351</v>
      </c>
      <c r="D277" s="272" t="s">
        <v>6640</v>
      </c>
      <c r="E277" s="273">
        <v>100019265936</v>
      </c>
      <c r="F277" s="272" t="s">
        <v>1751</v>
      </c>
      <c r="G277" s="298" t="s">
        <v>13</v>
      </c>
      <c r="H277" s="274">
        <v>44328.470833333333</v>
      </c>
      <c r="I277" s="274">
        <v>44329.440972222219</v>
      </c>
      <c r="J277" s="37"/>
      <c r="K277" s="37"/>
      <c r="L277" s="37"/>
      <c r="M277" s="37"/>
      <c r="N277" s="37"/>
      <c r="O277" s="37"/>
      <c r="P277" s="37"/>
      <c r="Q277" s="37"/>
      <c r="R277" s="37"/>
      <c r="S277" s="37"/>
      <c r="T277" s="37"/>
    </row>
    <row r="278" spans="1:20">
      <c r="A278" s="274">
        <v>44329.451388888891</v>
      </c>
      <c r="B278" s="272" t="s">
        <v>6634</v>
      </c>
      <c r="C278" s="272" t="s">
        <v>6367</v>
      </c>
      <c r="D278" s="272" t="s">
        <v>6641</v>
      </c>
      <c r="E278" s="273">
        <v>100017322465</v>
      </c>
      <c r="F278" s="272" t="s">
        <v>1751</v>
      </c>
      <c r="G278" s="298" t="s">
        <v>13</v>
      </c>
      <c r="H278" s="274">
        <v>44328.63680555555</v>
      </c>
      <c r="I278" s="274">
        <v>44329.451388888891</v>
      </c>
      <c r="J278" s="37"/>
      <c r="K278" s="37"/>
      <c r="L278" s="37"/>
      <c r="M278" s="37"/>
      <c r="N278" s="37"/>
      <c r="O278" s="37"/>
      <c r="P278" s="37"/>
      <c r="Q278" s="37"/>
      <c r="R278" s="37"/>
      <c r="S278" s="37"/>
      <c r="T278" s="37"/>
    </row>
    <row r="279" spans="1:20">
      <c r="A279" s="274">
        <v>44329.451388888891</v>
      </c>
      <c r="B279" s="272" t="s">
        <v>6634</v>
      </c>
      <c r="C279" s="272" t="s">
        <v>6355</v>
      </c>
      <c r="D279" s="272" t="s">
        <v>6642</v>
      </c>
      <c r="E279" s="273">
        <v>318648051</v>
      </c>
      <c r="F279" s="272" t="s">
        <v>1751</v>
      </c>
      <c r="G279" s="298" t="s">
        <v>13</v>
      </c>
      <c r="H279" s="274">
        <v>25934</v>
      </c>
      <c r="I279" s="274">
        <v>44329.451388888891</v>
      </c>
      <c r="J279" s="37"/>
      <c r="K279" s="37"/>
      <c r="L279" s="37"/>
      <c r="M279" s="37"/>
      <c r="N279" s="37"/>
      <c r="O279" s="37"/>
      <c r="P279" s="37"/>
      <c r="Q279" s="37"/>
      <c r="R279" s="37"/>
      <c r="S279" s="37"/>
      <c r="T279" s="37"/>
    </row>
    <row r="280" spans="1:20">
      <c r="A280" s="274">
        <v>44330.451388888891</v>
      </c>
      <c r="B280" s="272" t="s">
        <v>6634</v>
      </c>
      <c r="C280" s="272" t="s">
        <v>6355</v>
      </c>
      <c r="D280" s="272" t="s">
        <v>6643</v>
      </c>
      <c r="E280" s="273">
        <v>1053323818</v>
      </c>
      <c r="F280" s="272" t="s">
        <v>1751</v>
      </c>
      <c r="G280" s="298" t="s">
        <v>13</v>
      </c>
      <c r="H280" s="274">
        <v>25934</v>
      </c>
      <c r="I280" s="274">
        <v>44330.451388888891</v>
      </c>
      <c r="J280" s="37"/>
      <c r="K280" s="37"/>
      <c r="L280" s="37"/>
      <c r="M280" s="37"/>
      <c r="N280" s="37"/>
      <c r="O280" s="37"/>
      <c r="P280" s="37"/>
      <c r="Q280" s="37"/>
      <c r="R280" s="37"/>
      <c r="S280" s="37"/>
      <c r="T280" s="37"/>
    </row>
    <row r="281" spans="1:20">
      <c r="A281" s="274">
        <v>44331.454861111109</v>
      </c>
      <c r="B281" s="272" t="s">
        <v>6634</v>
      </c>
      <c r="C281" s="272" t="s">
        <v>6355</v>
      </c>
      <c r="D281" s="272" t="s">
        <v>6644</v>
      </c>
      <c r="E281" s="273">
        <v>100002801716</v>
      </c>
      <c r="F281" s="272" t="s">
        <v>1751</v>
      </c>
      <c r="G281" s="298" t="s">
        <v>13</v>
      </c>
      <c r="H281" s="274">
        <v>43832.628472222219</v>
      </c>
      <c r="I281" s="274">
        <v>44331.454861111109</v>
      </c>
      <c r="J281" s="37"/>
      <c r="K281" s="37"/>
      <c r="L281" s="37"/>
      <c r="M281" s="37"/>
      <c r="N281" s="37"/>
      <c r="O281" s="37"/>
      <c r="P281" s="37"/>
      <c r="Q281" s="37"/>
      <c r="R281" s="37"/>
      <c r="S281" s="37"/>
      <c r="T281" s="37"/>
    </row>
    <row r="282" spans="1:20">
      <c r="A282" s="274">
        <v>44333.440972222219</v>
      </c>
      <c r="B282" s="272" t="s">
        <v>6634</v>
      </c>
      <c r="C282" s="272" t="s">
        <v>6351</v>
      </c>
      <c r="D282" s="272" t="s">
        <v>6645</v>
      </c>
      <c r="E282" s="273">
        <v>100019321744</v>
      </c>
      <c r="F282" s="272" t="s">
        <v>1751</v>
      </c>
      <c r="G282" s="298" t="s">
        <v>13</v>
      </c>
      <c r="H282" s="274">
        <v>44281.707638888889</v>
      </c>
      <c r="I282" s="274">
        <v>44333.440972222219</v>
      </c>
      <c r="J282" s="37"/>
      <c r="K282" s="37"/>
      <c r="L282" s="37"/>
      <c r="M282" s="37"/>
      <c r="N282" s="37"/>
      <c r="O282" s="37"/>
      <c r="P282" s="37"/>
      <c r="Q282" s="37"/>
      <c r="R282" s="37"/>
      <c r="S282" s="37"/>
      <c r="T282" s="37"/>
    </row>
    <row r="283" spans="1:20">
      <c r="A283" s="274">
        <v>44333.451388888891</v>
      </c>
      <c r="B283" s="272" t="s">
        <v>6634</v>
      </c>
      <c r="C283" s="272" t="s">
        <v>6355</v>
      </c>
      <c r="D283" s="272" t="s">
        <v>6646</v>
      </c>
      <c r="E283" s="273">
        <v>294522860</v>
      </c>
      <c r="F283" s="272" t="s">
        <v>1751</v>
      </c>
      <c r="G283" s="298" t="s">
        <v>13</v>
      </c>
      <c r="H283" s="274">
        <v>44281.65902777778</v>
      </c>
      <c r="I283" s="274">
        <v>44333.451388888891</v>
      </c>
      <c r="J283" s="37"/>
      <c r="K283" s="37"/>
      <c r="L283" s="37"/>
      <c r="M283" s="37"/>
      <c r="N283" s="37"/>
      <c r="O283" s="37"/>
      <c r="P283" s="37"/>
      <c r="Q283" s="37"/>
      <c r="R283" s="37"/>
      <c r="S283" s="37"/>
      <c r="T283" s="37"/>
    </row>
    <row r="284" spans="1:20">
      <c r="A284" s="274">
        <v>44337.454861111109</v>
      </c>
      <c r="B284" s="272" t="s">
        <v>6634</v>
      </c>
      <c r="C284" s="272" t="s">
        <v>6355</v>
      </c>
      <c r="D284" s="272" t="s">
        <v>6647</v>
      </c>
      <c r="E284" s="273">
        <v>100017004649</v>
      </c>
      <c r="F284" s="272" t="s">
        <v>1751</v>
      </c>
      <c r="G284" s="298" t="s">
        <v>13</v>
      </c>
      <c r="H284" s="274">
        <v>44335.497916666667</v>
      </c>
      <c r="I284" s="274">
        <v>44337.454861111109</v>
      </c>
      <c r="J284" s="37"/>
      <c r="K284" s="37"/>
      <c r="L284" s="37"/>
      <c r="M284" s="37"/>
      <c r="N284" s="37"/>
      <c r="O284" s="37"/>
      <c r="P284" s="37"/>
      <c r="Q284" s="37"/>
      <c r="R284" s="37"/>
      <c r="S284" s="37"/>
      <c r="T284" s="37"/>
    </row>
    <row r="285" spans="1:20">
      <c r="A285" s="274">
        <v>44341.451388888891</v>
      </c>
      <c r="B285" s="272" t="s">
        <v>6634</v>
      </c>
      <c r="C285" s="272" t="s">
        <v>6367</v>
      </c>
      <c r="D285" s="272" t="s">
        <v>6648</v>
      </c>
      <c r="E285" s="273">
        <v>100017354071</v>
      </c>
      <c r="F285" s="272" t="s">
        <v>1751</v>
      </c>
      <c r="G285" s="298" t="s">
        <v>13</v>
      </c>
      <c r="H285" s="274">
        <v>44316.672916666663</v>
      </c>
      <c r="I285" s="274">
        <v>44341.451388888891</v>
      </c>
      <c r="J285" s="37"/>
      <c r="K285" s="37"/>
      <c r="L285" s="37"/>
      <c r="M285" s="37"/>
      <c r="N285" s="37"/>
      <c r="O285" s="37"/>
      <c r="P285" s="37"/>
      <c r="Q285" s="37"/>
      <c r="R285" s="37"/>
      <c r="S285" s="37"/>
      <c r="T285" s="37"/>
    </row>
    <row r="286" spans="1:20">
      <c r="A286" s="274">
        <v>44342.454861111109</v>
      </c>
      <c r="B286" s="272" t="s">
        <v>6634</v>
      </c>
      <c r="C286" s="272" t="s">
        <v>6355</v>
      </c>
      <c r="D286" s="272" t="s">
        <v>6649</v>
      </c>
      <c r="E286" s="273">
        <v>32932813</v>
      </c>
      <c r="F286" s="272" t="s">
        <v>1751</v>
      </c>
      <c r="G286" s="298" t="s">
        <v>13</v>
      </c>
      <c r="H286" s="274">
        <v>25934</v>
      </c>
      <c r="I286" s="274">
        <v>44342.454861111109</v>
      </c>
      <c r="J286" s="37"/>
      <c r="K286" s="37"/>
      <c r="L286" s="37"/>
      <c r="M286" s="37"/>
      <c r="N286" s="37"/>
      <c r="O286" s="37"/>
      <c r="P286" s="37"/>
      <c r="Q286" s="37"/>
      <c r="R286" s="37"/>
      <c r="S286" s="37"/>
      <c r="T286" s="37"/>
    </row>
    <row r="287" spans="1:20">
      <c r="A287" s="274">
        <v>44343.451388888891</v>
      </c>
      <c r="B287" s="272" t="s">
        <v>6634</v>
      </c>
      <c r="C287" s="272" t="s">
        <v>6355</v>
      </c>
      <c r="D287" s="272" t="s">
        <v>6650</v>
      </c>
      <c r="E287" s="273">
        <v>100006299181</v>
      </c>
      <c r="F287" s="272" t="s">
        <v>1751</v>
      </c>
      <c r="G287" s="298" t="s">
        <v>13</v>
      </c>
      <c r="H287" s="274">
        <v>25934</v>
      </c>
      <c r="I287" s="274">
        <v>44343.451388888891</v>
      </c>
      <c r="J287" s="37"/>
      <c r="K287" s="37"/>
      <c r="L287" s="37"/>
      <c r="M287" s="37"/>
      <c r="N287" s="37"/>
      <c r="O287" s="37"/>
      <c r="P287" s="37"/>
      <c r="Q287" s="37"/>
      <c r="R287" s="37"/>
      <c r="S287" s="37"/>
      <c r="T287" s="37"/>
    </row>
    <row r="288" spans="1:20">
      <c r="A288" s="274">
        <v>44324.451388888891</v>
      </c>
      <c r="B288" s="272" t="s">
        <v>6634</v>
      </c>
      <c r="C288" s="272" t="s">
        <v>6355</v>
      </c>
      <c r="D288" s="272" t="s">
        <v>6651</v>
      </c>
      <c r="E288" s="273">
        <v>100019009836</v>
      </c>
      <c r="F288" s="272" t="s">
        <v>1751</v>
      </c>
      <c r="G288" s="298" t="s">
        <v>13</v>
      </c>
      <c r="H288" s="274">
        <v>44326.579166666663</v>
      </c>
      <c r="I288" s="274">
        <v>44357.578472222223</v>
      </c>
      <c r="J288" s="37"/>
      <c r="K288" s="37"/>
      <c r="L288" s="37"/>
      <c r="M288" s="37"/>
      <c r="N288" s="37"/>
      <c r="O288" s="37"/>
      <c r="P288" s="37"/>
      <c r="Q288" s="37"/>
      <c r="R288" s="37"/>
      <c r="S288" s="37"/>
      <c r="T288" s="37"/>
    </row>
    <row r="289" spans="1:20">
      <c r="A289" s="274">
        <v>44306.506944444445</v>
      </c>
      <c r="B289" s="279" t="s">
        <v>6634</v>
      </c>
      <c r="C289" s="272" t="s">
        <v>6355</v>
      </c>
      <c r="D289" s="272" t="s">
        <v>6652</v>
      </c>
      <c r="E289" s="273">
        <v>100017483887</v>
      </c>
      <c r="F289" s="272" t="s">
        <v>6386</v>
      </c>
      <c r="G289" s="272" t="s">
        <v>9</v>
      </c>
      <c r="H289" s="274">
        <v>44306.600694444445</v>
      </c>
      <c r="I289" s="274">
        <v>44306.506944444445</v>
      </c>
      <c r="J289" s="37"/>
      <c r="K289" s="37"/>
      <c r="L289" s="37"/>
      <c r="M289" s="37"/>
      <c r="N289" s="37"/>
      <c r="O289" s="37"/>
      <c r="P289" s="37"/>
      <c r="Q289" s="37"/>
      <c r="R289" s="37"/>
      <c r="S289" s="37"/>
      <c r="T289" s="37"/>
    </row>
    <row r="290" spans="1:20">
      <c r="A290" s="274">
        <v>44306.506944444445</v>
      </c>
      <c r="B290" s="272" t="s">
        <v>6634</v>
      </c>
      <c r="C290" s="272" t="s">
        <v>6355</v>
      </c>
      <c r="D290" s="272" t="s">
        <v>6653</v>
      </c>
      <c r="E290" s="273">
        <v>100003046185</v>
      </c>
      <c r="F290" s="272" t="s">
        <v>6386</v>
      </c>
      <c r="G290" s="272" t="s">
        <v>9</v>
      </c>
      <c r="H290" s="274">
        <v>44306.604861111111</v>
      </c>
      <c r="I290" s="274">
        <v>44306.506944444445</v>
      </c>
      <c r="J290" s="37"/>
      <c r="K290" s="37"/>
      <c r="L290" s="37"/>
      <c r="M290" s="37"/>
      <c r="N290" s="37"/>
      <c r="O290" s="37"/>
      <c r="P290" s="37"/>
      <c r="Q290" s="37"/>
      <c r="R290" s="37"/>
      <c r="S290" s="37"/>
      <c r="T290" s="37"/>
    </row>
    <row r="291" spans="1:20">
      <c r="A291" s="274">
        <v>44306.506944444445</v>
      </c>
      <c r="B291" s="272" t="s">
        <v>6634</v>
      </c>
      <c r="C291" s="272" t="s">
        <v>6355</v>
      </c>
      <c r="D291" s="272" t="s">
        <v>6654</v>
      </c>
      <c r="E291" s="273">
        <v>100006974685</v>
      </c>
      <c r="F291" s="298" t="s">
        <v>6371</v>
      </c>
      <c r="G291" s="272" t="s">
        <v>9</v>
      </c>
      <c r="H291" s="274">
        <v>44306.602083333331</v>
      </c>
      <c r="I291" s="274">
        <v>44306.506944444445</v>
      </c>
      <c r="J291" s="37"/>
      <c r="K291" s="37"/>
      <c r="L291" s="37"/>
      <c r="M291" s="37"/>
      <c r="N291" s="37"/>
      <c r="O291" s="37"/>
      <c r="P291" s="37"/>
      <c r="Q291" s="37"/>
      <c r="R291" s="37"/>
      <c r="S291" s="37"/>
      <c r="T291" s="37"/>
    </row>
    <row r="292" spans="1:20">
      <c r="A292" s="274">
        <v>44306.506944444445</v>
      </c>
      <c r="B292" s="272" t="s">
        <v>6634</v>
      </c>
      <c r="C292" s="272" t="s">
        <v>6355</v>
      </c>
      <c r="D292" s="272" t="s">
        <v>6655</v>
      </c>
      <c r="E292" s="273">
        <v>354328995</v>
      </c>
      <c r="F292" s="272" t="s">
        <v>6386</v>
      </c>
      <c r="G292" s="272" t="s">
        <v>9</v>
      </c>
      <c r="H292" s="274">
        <v>44306.607638888891</v>
      </c>
      <c r="I292" s="274">
        <v>44306.506944444445</v>
      </c>
      <c r="J292" s="37"/>
      <c r="K292" s="37"/>
      <c r="L292" s="37"/>
      <c r="M292" s="37"/>
      <c r="N292" s="37"/>
      <c r="O292" s="37"/>
      <c r="P292" s="37"/>
      <c r="Q292" s="37"/>
      <c r="R292" s="37"/>
      <c r="S292" s="37"/>
      <c r="T292" s="37"/>
    </row>
    <row r="293" spans="1:20">
      <c r="A293" s="274">
        <v>44306.506944444445</v>
      </c>
      <c r="B293" s="272" t="s">
        <v>6634</v>
      </c>
      <c r="C293" s="272" t="s">
        <v>6355</v>
      </c>
      <c r="D293" s="272" t="s">
        <v>6656</v>
      </c>
      <c r="E293" s="273">
        <v>100008342719</v>
      </c>
      <c r="F293" s="298" t="s">
        <v>4079</v>
      </c>
      <c r="G293" s="272" t="s">
        <v>9</v>
      </c>
      <c r="H293" s="274">
        <v>44306.598611111112</v>
      </c>
      <c r="I293" s="274">
        <v>44306.506944444445</v>
      </c>
      <c r="J293" s="37"/>
      <c r="K293" s="37"/>
      <c r="L293" s="37"/>
      <c r="M293" s="37"/>
      <c r="N293" s="37"/>
      <c r="O293" s="37"/>
      <c r="P293" s="37"/>
      <c r="Q293" s="37"/>
      <c r="R293" s="37"/>
      <c r="S293" s="37"/>
      <c r="T293" s="37"/>
    </row>
    <row r="294" spans="1:20">
      <c r="A294" s="274">
        <v>44306.506944444445</v>
      </c>
      <c r="B294" s="272" t="s">
        <v>6634</v>
      </c>
      <c r="C294" s="272" t="s">
        <v>6355</v>
      </c>
      <c r="D294" s="272" t="s">
        <v>6657</v>
      </c>
      <c r="E294" s="273">
        <v>42459243</v>
      </c>
      <c r="F294" s="298" t="s">
        <v>6371</v>
      </c>
      <c r="G294" s="272" t="s">
        <v>9</v>
      </c>
      <c r="H294" s="274">
        <v>44315.729166666672</v>
      </c>
      <c r="I294" s="274">
        <v>44306.506944444445</v>
      </c>
      <c r="J294" s="37"/>
      <c r="K294" s="37"/>
      <c r="L294" s="37"/>
      <c r="M294" s="37"/>
      <c r="N294" s="37"/>
      <c r="O294" s="37"/>
      <c r="P294" s="37"/>
      <c r="Q294" s="37"/>
      <c r="R294" s="37"/>
      <c r="S294" s="37"/>
      <c r="T294" s="37"/>
    </row>
    <row r="295" spans="1:20">
      <c r="A295" s="274">
        <v>44306.506944444445</v>
      </c>
      <c r="B295" s="272" t="s">
        <v>6634</v>
      </c>
      <c r="C295" s="272" t="s">
        <v>6355</v>
      </c>
      <c r="D295" s="272" t="s">
        <v>6658</v>
      </c>
      <c r="E295" s="273">
        <v>88060312</v>
      </c>
      <c r="F295" s="272" t="s">
        <v>4086</v>
      </c>
      <c r="G295" s="272" t="s">
        <v>9</v>
      </c>
      <c r="H295" s="274">
        <v>44001.631249999999</v>
      </c>
      <c r="I295" s="274">
        <v>44306.506944444445</v>
      </c>
      <c r="J295" s="37"/>
      <c r="K295" s="37"/>
      <c r="L295" s="37"/>
      <c r="M295" s="37"/>
      <c r="N295" s="37"/>
      <c r="O295" s="37"/>
      <c r="P295" s="37"/>
      <c r="Q295" s="37"/>
      <c r="R295" s="37"/>
      <c r="S295" s="37"/>
      <c r="T295" s="37"/>
    </row>
    <row r="296" spans="1:20">
      <c r="A296" s="274">
        <v>44306.659722222219</v>
      </c>
      <c r="B296" s="272" t="s">
        <v>6634</v>
      </c>
      <c r="C296" s="272" t="s">
        <v>6351</v>
      </c>
      <c r="D296" s="272" t="s">
        <v>6659</v>
      </c>
      <c r="E296" s="273">
        <v>100003716714</v>
      </c>
      <c r="F296" s="272" t="s">
        <v>6660</v>
      </c>
      <c r="G296" s="272" t="s">
        <v>9</v>
      </c>
      <c r="H296" s="274">
        <v>44306.682638888888</v>
      </c>
      <c r="I296" s="274">
        <v>44306.659722222219</v>
      </c>
      <c r="J296" s="37"/>
      <c r="K296" s="37"/>
      <c r="L296" s="37"/>
      <c r="M296" s="37"/>
      <c r="N296" s="37"/>
      <c r="O296" s="37"/>
      <c r="P296" s="37"/>
      <c r="Q296" s="37"/>
      <c r="R296" s="37"/>
      <c r="S296" s="37"/>
      <c r="T296" s="37"/>
    </row>
    <row r="297" spans="1:20">
      <c r="A297" s="274">
        <v>44306.659722222219</v>
      </c>
      <c r="B297" s="272" t="s">
        <v>6634</v>
      </c>
      <c r="C297" s="272" t="s">
        <v>6351</v>
      </c>
      <c r="D297" s="272" t="s">
        <v>6661</v>
      </c>
      <c r="E297" s="273">
        <v>100017726903</v>
      </c>
      <c r="F297" s="272" t="s">
        <v>4814</v>
      </c>
      <c r="G297" s="272" t="s">
        <v>9</v>
      </c>
      <c r="H297" s="274">
        <v>44306.686805555553</v>
      </c>
      <c r="I297" s="274">
        <v>44306.659722222219</v>
      </c>
      <c r="J297" s="37"/>
      <c r="K297" s="37"/>
      <c r="L297" s="37"/>
      <c r="M297" s="37"/>
      <c r="N297" s="37"/>
      <c r="O297" s="37"/>
      <c r="P297" s="37"/>
      <c r="Q297" s="37"/>
      <c r="R297" s="37"/>
      <c r="S297" s="37"/>
      <c r="T297" s="37"/>
    </row>
    <row r="298" spans="1:20">
      <c r="A298" s="274">
        <v>44308.451388888891</v>
      </c>
      <c r="B298" s="272" t="s">
        <v>6634</v>
      </c>
      <c r="C298" s="272" t="s">
        <v>6355</v>
      </c>
      <c r="D298" s="272" t="s">
        <v>6662</v>
      </c>
      <c r="E298" s="273">
        <v>100012258232</v>
      </c>
      <c r="F298" s="298" t="s">
        <v>4079</v>
      </c>
      <c r="G298" s="272" t="s">
        <v>9</v>
      </c>
      <c r="H298" s="274">
        <v>44335.756249999999</v>
      </c>
      <c r="I298" s="274">
        <v>44308.451388888891</v>
      </c>
      <c r="J298" s="37"/>
      <c r="K298" s="37"/>
      <c r="L298" s="37"/>
      <c r="M298" s="37"/>
      <c r="N298" s="37"/>
      <c r="O298" s="37"/>
      <c r="P298" s="37"/>
      <c r="Q298" s="37"/>
      <c r="R298" s="37"/>
      <c r="S298" s="37"/>
      <c r="T298" s="37"/>
    </row>
    <row r="299" spans="1:20">
      <c r="A299" s="274">
        <v>44308.454861111109</v>
      </c>
      <c r="B299" s="272" t="s">
        <v>6634</v>
      </c>
      <c r="C299" s="272" t="s">
        <v>6355</v>
      </c>
      <c r="D299" s="272" t="s">
        <v>6663</v>
      </c>
      <c r="E299" s="273">
        <v>100003092945</v>
      </c>
      <c r="F299" s="298" t="s">
        <v>6371</v>
      </c>
      <c r="G299" s="272" t="s">
        <v>9</v>
      </c>
      <c r="H299" s="274">
        <v>44308.620138888888</v>
      </c>
      <c r="I299" s="274">
        <v>44308.454861111109</v>
      </c>
      <c r="J299" s="37"/>
      <c r="K299" s="37"/>
      <c r="L299" s="37"/>
      <c r="M299" s="37"/>
      <c r="N299" s="37"/>
      <c r="O299" s="37"/>
      <c r="P299" s="37"/>
      <c r="Q299" s="37"/>
      <c r="R299" s="37"/>
      <c r="S299" s="37"/>
      <c r="T299" s="37"/>
    </row>
    <row r="300" spans="1:20">
      <c r="A300" s="274">
        <v>44309.454861111109</v>
      </c>
      <c r="B300" s="272" t="s">
        <v>6634</v>
      </c>
      <c r="C300" s="272" t="s">
        <v>6355</v>
      </c>
      <c r="D300" s="272" t="s">
        <v>6664</v>
      </c>
      <c r="E300" s="273">
        <v>100018989464</v>
      </c>
      <c r="F300" s="272" t="s">
        <v>4841</v>
      </c>
      <c r="G300" s="272" t="s">
        <v>9</v>
      </c>
      <c r="H300" s="274">
        <v>44311.454861111109</v>
      </c>
      <c r="I300" s="274">
        <v>44309.454861111109</v>
      </c>
      <c r="J300" s="37"/>
      <c r="K300" s="37"/>
      <c r="L300" s="37"/>
      <c r="M300" s="37"/>
      <c r="N300" s="37"/>
      <c r="O300" s="37"/>
      <c r="P300" s="37"/>
      <c r="Q300" s="37"/>
      <c r="R300" s="37"/>
      <c r="S300" s="37"/>
      <c r="T300" s="37"/>
    </row>
    <row r="301" spans="1:20">
      <c r="A301" s="274">
        <v>44310.451388888891</v>
      </c>
      <c r="B301" s="272" t="s">
        <v>6634</v>
      </c>
      <c r="C301" s="272" t="s">
        <v>6355</v>
      </c>
      <c r="D301" s="272" t="s">
        <v>6665</v>
      </c>
      <c r="E301" s="273">
        <v>2991331881</v>
      </c>
      <c r="F301" s="298" t="s">
        <v>4079</v>
      </c>
      <c r="G301" s="272" t="s">
        <v>9</v>
      </c>
      <c r="H301" s="274">
        <v>44311.602777777778</v>
      </c>
      <c r="I301" s="274">
        <v>44310.451388888891</v>
      </c>
      <c r="J301" s="37"/>
      <c r="K301" s="37"/>
      <c r="L301" s="37"/>
      <c r="M301" s="37"/>
      <c r="N301" s="37"/>
      <c r="O301" s="37"/>
      <c r="P301" s="37"/>
      <c r="Q301" s="37"/>
      <c r="R301" s="37"/>
      <c r="S301" s="37"/>
      <c r="T301" s="37"/>
    </row>
    <row r="302" spans="1:20">
      <c r="A302" s="274">
        <v>44310.451388888891</v>
      </c>
      <c r="B302" s="272" t="s">
        <v>6634</v>
      </c>
      <c r="C302" s="272" t="s">
        <v>6367</v>
      </c>
      <c r="D302" s="272" t="s">
        <v>6666</v>
      </c>
      <c r="E302" s="273">
        <v>100017534032</v>
      </c>
      <c r="F302" s="298" t="s">
        <v>4079</v>
      </c>
      <c r="G302" s="272" t="s">
        <v>9</v>
      </c>
      <c r="H302" s="274">
        <v>44311.607638888891</v>
      </c>
      <c r="I302" s="274">
        <v>44310.451388888891</v>
      </c>
      <c r="J302" s="37"/>
      <c r="K302" s="37"/>
      <c r="L302" s="37"/>
      <c r="M302" s="37"/>
      <c r="N302" s="37"/>
      <c r="O302" s="37"/>
      <c r="P302" s="37"/>
      <c r="Q302" s="37"/>
      <c r="R302" s="37"/>
      <c r="S302" s="37"/>
      <c r="T302" s="37"/>
    </row>
    <row r="303" spans="1:20">
      <c r="A303" s="274">
        <v>44312.75</v>
      </c>
      <c r="B303" s="272" t="s">
        <v>6634</v>
      </c>
      <c r="C303" s="272" t="s">
        <v>6360</v>
      </c>
      <c r="D303" s="272" t="s">
        <v>4300</v>
      </c>
      <c r="E303" s="273">
        <v>100012292553</v>
      </c>
      <c r="F303" s="298" t="s">
        <v>4079</v>
      </c>
      <c r="G303" s="272" t="s">
        <v>9</v>
      </c>
      <c r="H303" s="274">
        <v>44329.6875</v>
      </c>
      <c r="I303" s="274">
        <v>44313.761111111111</v>
      </c>
      <c r="J303" s="37"/>
      <c r="K303" s="37"/>
      <c r="L303" s="37"/>
      <c r="M303" s="37"/>
      <c r="N303" s="37"/>
      <c r="O303" s="37"/>
      <c r="P303" s="37"/>
      <c r="Q303" s="37"/>
      <c r="R303" s="37"/>
      <c r="S303" s="37"/>
      <c r="T303" s="37"/>
    </row>
    <row r="304" spans="1:20">
      <c r="A304" s="274">
        <v>44314.565972222219</v>
      </c>
      <c r="B304" s="272" t="s">
        <v>6634</v>
      </c>
      <c r="C304" s="272" t="s">
        <v>6416</v>
      </c>
      <c r="D304" s="272" t="s">
        <v>6667</v>
      </c>
      <c r="E304" s="273">
        <v>100012869262</v>
      </c>
      <c r="F304" s="298" t="s">
        <v>4079</v>
      </c>
      <c r="G304" s="272" t="s">
        <v>9</v>
      </c>
      <c r="H304" s="274">
        <v>44347.659722222219</v>
      </c>
      <c r="I304" s="274">
        <v>44314.565972222219</v>
      </c>
      <c r="J304" s="37"/>
      <c r="K304" s="37"/>
      <c r="L304" s="37"/>
      <c r="M304" s="37"/>
      <c r="N304" s="37"/>
      <c r="O304" s="37"/>
      <c r="P304" s="37"/>
      <c r="Q304" s="37"/>
      <c r="R304" s="37"/>
      <c r="S304" s="37"/>
      <c r="T304" s="37"/>
    </row>
    <row r="305" spans="1:20">
      <c r="A305" s="274">
        <v>44316.451388888891</v>
      </c>
      <c r="B305" s="272" t="s">
        <v>6634</v>
      </c>
      <c r="C305" s="272" t="s">
        <v>6355</v>
      </c>
      <c r="D305" s="272" t="s">
        <v>6668</v>
      </c>
      <c r="E305" s="273">
        <v>100000740182</v>
      </c>
      <c r="F305" s="298" t="s">
        <v>4079</v>
      </c>
      <c r="G305" s="272" t="s">
        <v>9</v>
      </c>
      <c r="H305" s="274">
        <v>44316.484722222223</v>
      </c>
      <c r="I305" s="274">
        <v>44316.451388888891</v>
      </c>
      <c r="J305" s="37"/>
      <c r="K305" s="37"/>
      <c r="L305" s="37"/>
      <c r="M305" s="37"/>
      <c r="N305" s="37"/>
      <c r="O305" s="37"/>
      <c r="P305" s="37"/>
      <c r="Q305" s="37"/>
      <c r="R305" s="37"/>
      <c r="S305" s="37"/>
      <c r="T305" s="37"/>
    </row>
    <row r="306" spans="1:20">
      <c r="A306" s="274">
        <v>44313.440972222219</v>
      </c>
      <c r="B306" s="272" t="s">
        <v>6634</v>
      </c>
      <c r="C306" s="272" t="s">
        <v>6351</v>
      </c>
      <c r="D306" s="272" t="s">
        <v>6669</v>
      </c>
      <c r="E306" s="273">
        <v>100018265815</v>
      </c>
      <c r="F306" s="298" t="s">
        <v>4079</v>
      </c>
      <c r="G306" s="272" t="s">
        <v>9</v>
      </c>
      <c r="H306" s="274">
        <v>44323.73819444445</v>
      </c>
      <c r="I306" s="274">
        <v>44323.481944444451</v>
      </c>
      <c r="J306" s="37"/>
      <c r="K306" s="37"/>
      <c r="L306" s="37"/>
      <c r="M306" s="37"/>
      <c r="N306" s="37"/>
      <c r="O306" s="37"/>
      <c r="P306" s="37"/>
      <c r="Q306" s="37"/>
      <c r="R306" s="37"/>
      <c r="S306" s="37"/>
      <c r="T306" s="37"/>
    </row>
    <row r="307" spans="1:20">
      <c r="A307" s="274">
        <v>44319.440972222219</v>
      </c>
      <c r="B307" s="272" t="s">
        <v>6634</v>
      </c>
      <c r="C307" s="272" t="s">
        <v>6351</v>
      </c>
      <c r="D307" s="272" t="s">
        <v>6670</v>
      </c>
      <c r="E307" s="273">
        <v>100019133088</v>
      </c>
      <c r="F307" s="298" t="s">
        <v>6371</v>
      </c>
      <c r="G307" s="272" t="s">
        <v>9</v>
      </c>
      <c r="H307" s="274">
        <v>44322.477777777778</v>
      </c>
      <c r="I307" s="274">
        <v>44319.440972222219</v>
      </c>
      <c r="J307" s="37"/>
      <c r="K307" s="37"/>
      <c r="L307" s="37"/>
      <c r="M307" s="37"/>
      <c r="N307" s="37"/>
      <c r="O307" s="37"/>
      <c r="P307" s="37"/>
      <c r="Q307" s="37"/>
      <c r="R307" s="37"/>
      <c r="S307" s="37"/>
      <c r="T307" s="37"/>
    </row>
    <row r="308" spans="1:20">
      <c r="A308" s="274">
        <v>44319.440972222219</v>
      </c>
      <c r="B308" s="272" t="s">
        <v>6634</v>
      </c>
      <c r="C308" s="272" t="s">
        <v>6351</v>
      </c>
      <c r="D308" s="272" t="s">
        <v>6671</v>
      </c>
      <c r="E308" s="273">
        <v>100010815332</v>
      </c>
      <c r="F308" s="298" t="s">
        <v>4079</v>
      </c>
      <c r="G308" s="272" t="s">
        <v>9</v>
      </c>
      <c r="H308" s="274">
        <v>44322.602083333331</v>
      </c>
      <c r="I308" s="274">
        <v>44319.440972222219</v>
      </c>
      <c r="J308" s="37"/>
      <c r="K308" s="37"/>
      <c r="L308" s="37"/>
      <c r="M308" s="37"/>
      <c r="N308" s="37"/>
      <c r="O308" s="37"/>
      <c r="P308" s="37"/>
      <c r="Q308" s="37"/>
      <c r="R308" s="37"/>
      <c r="S308" s="37"/>
      <c r="T308" s="37"/>
    </row>
    <row r="309" spans="1:20">
      <c r="A309" s="274">
        <v>44319.451388888891</v>
      </c>
      <c r="B309" s="272" t="s">
        <v>6634</v>
      </c>
      <c r="C309" s="272" t="s">
        <v>6355</v>
      </c>
      <c r="D309" s="272" t="s">
        <v>6672</v>
      </c>
      <c r="E309" s="273">
        <v>100010723977</v>
      </c>
      <c r="F309" s="272" t="s">
        <v>4086</v>
      </c>
      <c r="G309" s="272" t="s">
        <v>9</v>
      </c>
      <c r="H309" s="274">
        <v>44322.615972222222</v>
      </c>
      <c r="I309" s="274">
        <v>44319.451388888891</v>
      </c>
      <c r="J309" s="37"/>
      <c r="K309" s="37"/>
      <c r="L309" s="37"/>
      <c r="M309" s="37"/>
      <c r="N309" s="37"/>
      <c r="O309" s="37"/>
      <c r="P309" s="37"/>
      <c r="Q309" s="37"/>
      <c r="R309" s="37"/>
      <c r="S309" s="37"/>
      <c r="T309" s="37"/>
    </row>
    <row r="310" spans="1:20">
      <c r="A310" s="274">
        <v>44322.451388888891</v>
      </c>
      <c r="B310" s="272" t="s">
        <v>6634</v>
      </c>
      <c r="C310" s="272" t="s">
        <v>6367</v>
      </c>
      <c r="D310" s="272" t="s">
        <v>6673</v>
      </c>
      <c r="E310" s="273">
        <v>100001310855</v>
      </c>
      <c r="F310" s="298" t="s">
        <v>4079</v>
      </c>
      <c r="G310" s="272" t="s">
        <v>9</v>
      </c>
      <c r="H310" s="274">
        <v>44322.723611111112</v>
      </c>
      <c r="I310" s="274">
        <v>44322.451388888891</v>
      </c>
      <c r="J310" s="37"/>
      <c r="K310" s="37"/>
      <c r="L310" s="37"/>
      <c r="M310" s="37"/>
      <c r="N310" s="37"/>
      <c r="O310" s="37"/>
      <c r="P310" s="37"/>
      <c r="Q310" s="37"/>
      <c r="R310" s="37"/>
      <c r="S310" s="37"/>
      <c r="T310" s="37"/>
    </row>
    <row r="311" spans="1:20">
      <c r="A311" s="274">
        <v>44323.451388888891</v>
      </c>
      <c r="B311" s="272" t="s">
        <v>6634</v>
      </c>
      <c r="C311" s="272" t="s">
        <v>6367</v>
      </c>
      <c r="D311" s="272" t="s">
        <v>6674</v>
      </c>
      <c r="E311" s="273">
        <v>100011532874</v>
      </c>
      <c r="F311" s="298" t="s">
        <v>4079</v>
      </c>
      <c r="G311" s="272" t="s">
        <v>9</v>
      </c>
      <c r="H311" s="274">
        <v>44337.670138888891</v>
      </c>
      <c r="I311" s="274">
        <v>44323.451388888891</v>
      </c>
      <c r="J311" s="37"/>
      <c r="K311" s="37"/>
      <c r="L311" s="37"/>
      <c r="M311" s="37"/>
      <c r="N311" s="37"/>
      <c r="O311" s="37"/>
      <c r="P311" s="37"/>
      <c r="Q311" s="37"/>
      <c r="R311" s="37"/>
      <c r="S311" s="37"/>
      <c r="T311" s="37"/>
    </row>
    <row r="312" spans="1:20">
      <c r="A312" s="274">
        <v>44324.451388888891</v>
      </c>
      <c r="B312" s="272" t="s">
        <v>6634</v>
      </c>
      <c r="C312" s="272" t="s">
        <v>6355</v>
      </c>
      <c r="D312" s="272" t="s">
        <v>6675</v>
      </c>
      <c r="E312" s="273">
        <v>100010289534</v>
      </c>
      <c r="F312" s="272" t="s">
        <v>4814</v>
      </c>
      <c r="G312" s="272" t="s">
        <v>9</v>
      </c>
      <c r="H312" s="274">
        <v>44326.488888888889</v>
      </c>
      <c r="I312" s="274">
        <v>44324.451388888891</v>
      </c>
      <c r="J312" s="37"/>
      <c r="K312" s="37"/>
      <c r="L312" s="37"/>
      <c r="M312" s="37"/>
      <c r="N312" s="37"/>
      <c r="O312" s="37"/>
      <c r="P312" s="37"/>
      <c r="Q312" s="37"/>
      <c r="R312" s="37"/>
      <c r="S312" s="37"/>
      <c r="T312" s="37"/>
    </row>
    <row r="313" spans="1:20">
      <c r="A313" s="274">
        <v>44325.440972222219</v>
      </c>
      <c r="B313" s="272" t="s">
        <v>6634</v>
      </c>
      <c r="C313" s="272" t="s">
        <v>6351</v>
      </c>
      <c r="D313" s="272" t="s">
        <v>6676</v>
      </c>
      <c r="E313" s="273">
        <v>100010477687</v>
      </c>
      <c r="F313" s="298" t="s">
        <v>4079</v>
      </c>
      <c r="G313" s="272" t="s">
        <v>9</v>
      </c>
      <c r="H313" s="274">
        <v>44340.486111111109</v>
      </c>
      <c r="I313" s="274">
        <v>44325.440972222219</v>
      </c>
      <c r="J313" s="37"/>
      <c r="K313" s="37"/>
      <c r="L313" s="37"/>
      <c r="M313" s="37"/>
      <c r="N313" s="37"/>
      <c r="O313" s="37"/>
      <c r="P313" s="37"/>
      <c r="Q313" s="37"/>
      <c r="R313" s="37"/>
      <c r="S313" s="37"/>
      <c r="T313" s="37"/>
    </row>
    <row r="314" spans="1:20">
      <c r="A314" s="274">
        <v>44327.440972222219</v>
      </c>
      <c r="B314" s="272" t="s">
        <v>6634</v>
      </c>
      <c r="C314" s="272" t="s">
        <v>6351</v>
      </c>
      <c r="D314" s="272" t="s">
        <v>6677</v>
      </c>
      <c r="E314" s="273">
        <v>100010428034</v>
      </c>
      <c r="F314" s="272" t="s">
        <v>4809</v>
      </c>
      <c r="G314" s="272" t="s">
        <v>9</v>
      </c>
      <c r="H314" s="274">
        <v>44328.49722222222</v>
      </c>
      <c r="I314" s="274">
        <v>44327.440972222219</v>
      </c>
      <c r="J314" s="37"/>
      <c r="K314" s="37"/>
      <c r="L314" s="37"/>
      <c r="M314" s="37"/>
      <c r="N314" s="37"/>
      <c r="O314" s="37"/>
      <c r="P314" s="37"/>
      <c r="Q314" s="37"/>
      <c r="R314" s="37"/>
      <c r="S314" s="37"/>
      <c r="T314" s="37"/>
    </row>
    <row r="315" spans="1:20">
      <c r="A315" s="274">
        <v>44329.440972222219</v>
      </c>
      <c r="B315" s="272" t="s">
        <v>6634</v>
      </c>
      <c r="C315" s="272" t="s">
        <v>6351</v>
      </c>
      <c r="D315" s="272" t="s">
        <v>6678</v>
      </c>
      <c r="E315" s="273">
        <v>100019272364</v>
      </c>
      <c r="F315" s="298" t="s">
        <v>6371</v>
      </c>
      <c r="G315" s="272" t="s">
        <v>9</v>
      </c>
      <c r="H315" s="274">
        <v>44334.429166666669</v>
      </c>
      <c r="I315" s="274">
        <v>44329.440972222219</v>
      </c>
      <c r="J315" s="37"/>
      <c r="K315" s="37"/>
      <c r="L315" s="37"/>
      <c r="M315" s="37"/>
      <c r="N315" s="37"/>
      <c r="O315" s="37"/>
      <c r="P315" s="37"/>
      <c r="Q315" s="37"/>
      <c r="R315" s="37"/>
      <c r="S315" s="37"/>
      <c r="T315" s="37"/>
    </row>
    <row r="316" spans="1:20">
      <c r="A316" s="274">
        <v>44330.565972222219</v>
      </c>
      <c r="B316" s="272" t="s">
        <v>6634</v>
      </c>
      <c r="C316" s="272" t="s">
        <v>6396</v>
      </c>
      <c r="D316" s="272" t="s">
        <v>6679</v>
      </c>
      <c r="E316" s="273">
        <v>100011809672</v>
      </c>
      <c r="F316" s="298" t="s">
        <v>4079</v>
      </c>
      <c r="G316" s="272" t="s">
        <v>9</v>
      </c>
      <c r="H316" s="274">
        <v>44334.427083333328</v>
      </c>
      <c r="I316" s="274">
        <v>44330.565972222219</v>
      </c>
      <c r="J316" s="37"/>
      <c r="K316" s="37"/>
      <c r="L316" s="37"/>
      <c r="M316" s="37"/>
      <c r="N316" s="37"/>
      <c r="O316" s="37"/>
      <c r="P316" s="37"/>
      <c r="Q316" s="37"/>
      <c r="R316" s="37"/>
      <c r="S316" s="37"/>
      <c r="T316" s="37"/>
    </row>
    <row r="317" spans="1:20">
      <c r="A317" s="274">
        <v>44333.451388888891</v>
      </c>
      <c r="B317" s="272" t="s">
        <v>6634</v>
      </c>
      <c r="C317" s="272" t="s">
        <v>6355</v>
      </c>
      <c r="D317" s="272" t="s">
        <v>6680</v>
      </c>
      <c r="E317" s="273">
        <v>100019140842</v>
      </c>
      <c r="F317" s="298" t="s">
        <v>6371</v>
      </c>
      <c r="G317" s="272" t="s">
        <v>9</v>
      </c>
      <c r="H317" s="274">
        <v>44333.494444444441</v>
      </c>
      <c r="I317" s="274">
        <v>44333.451388888891</v>
      </c>
      <c r="J317" s="37"/>
      <c r="K317" s="37"/>
      <c r="L317" s="37"/>
      <c r="M317" s="37"/>
      <c r="N317" s="37"/>
      <c r="O317" s="37"/>
      <c r="P317" s="37"/>
      <c r="Q317" s="37"/>
      <c r="R317" s="37"/>
      <c r="S317" s="37"/>
      <c r="T317" s="37"/>
    </row>
    <row r="318" spans="1:20">
      <c r="A318" s="274">
        <v>44334.451388888891</v>
      </c>
      <c r="B318" s="272" t="s">
        <v>6634</v>
      </c>
      <c r="C318" s="272" t="s">
        <v>6355</v>
      </c>
      <c r="D318" s="272" t="s">
        <v>6681</v>
      </c>
      <c r="E318" s="273">
        <v>3245508983</v>
      </c>
      <c r="F318" s="272" t="s">
        <v>4814</v>
      </c>
      <c r="G318" s="272" t="s">
        <v>9</v>
      </c>
      <c r="H318" s="274">
        <v>44334.497916666667</v>
      </c>
      <c r="I318" s="274">
        <v>44334.451388888891</v>
      </c>
      <c r="J318" s="37"/>
      <c r="K318" s="37"/>
      <c r="L318" s="37"/>
      <c r="M318" s="37"/>
      <c r="N318" s="37"/>
      <c r="O318" s="37"/>
      <c r="P318" s="37"/>
      <c r="Q318" s="37"/>
      <c r="R318" s="37"/>
      <c r="S318" s="37"/>
      <c r="T318" s="37"/>
    </row>
    <row r="319" spans="1:20">
      <c r="A319" s="274">
        <v>44334.451388888891</v>
      </c>
      <c r="B319" s="272" t="s">
        <v>6634</v>
      </c>
      <c r="C319" s="272" t="s">
        <v>6355</v>
      </c>
      <c r="D319" s="272" t="s">
        <v>6682</v>
      </c>
      <c r="E319" s="273">
        <v>923128549</v>
      </c>
      <c r="F319" s="298" t="s">
        <v>6371</v>
      </c>
      <c r="G319" s="272" t="s">
        <v>9</v>
      </c>
      <c r="H319" s="274">
        <v>44334.48819444445</v>
      </c>
      <c r="I319" s="274">
        <v>44334.451388888891</v>
      </c>
      <c r="J319" s="37"/>
      <c r="K319" s="37"/>
      <c r="L319" s="37"/>
      <c r="M319" s="37"/>
      <c r="N319" s="37"/>
      <c r="O319" s="37"/>
      <c r="P319" s="37"/>
      <c r="Q319" s="37"/>
      <c r="R319" s="37"/>
      <c r="S319" s="37"/>
      <c r="T319" s="37"/>
    </row>
    <row r="320" spans="1:20">
      <c r="A320" s="274">
        <v>44320.565972222219</v>
      </c>
      <c r="B320" s="272" t="s">
        <v>6634</v>
      </c>
      <c r="C320" s="272" t="s">
        <v>6396</v>
      </c>
      <c r="D320" s="272" t="s">
        <v>6683</v>
      </c>
      <c r="E320" s="273">
        <v>100014476531</v>
      </c>
      <c r="F320" s="272" t="s">
        <v>4809</v>
      </c>
      <c r="G320" s="272" t="s">
        <v>9</v>
      </c>
      <c r="H320" s="274">
        <v>44334.69027777778</v>
      </c>
      <c r="I320" s="274">
        <v>44334.748611111107</v>
      </c>
      <c r="J320" s="37"/>
      <c r="K320" s="37"/>
      <c r="L320" s="37"/>
      <c r="M320" s="37"/>
      <c r="N320" s="37"/>
      <c r="O320" s="37"/>
      <c r="P320" s="37"/>
      <c r="Q320" s="37"/>
      <c r="R320" s="37"/>
      <c r="S320" s="37"/>
      <c r="T320" s="37"/>
    </row>
    <row r="321" spans="1:20">
      <c r="A321" s="274">
        <v>44335.454861111109</v>
      </c>
      <c r="B321" s="272" t="s">
        <v>6634</v>
      </c>
      <c r="C321" s="272" t="s">
        <v>6355</v>
      </c>
      <c r="D321" s="272" t="s">
        <v>6684</v>
      </c>
      <c r="E321" s="273">
        <v>100019370409</v>
      </c>
      <c r="F321" s="298" t="s">
        <v>6371</v>
      </c>
      <c r="G321" s="272" t="s">
        <v>9</v>
      </c>
      <c r="H321" s="274">
        <v>44335.61319444445</v>
      </c>
      <c r="I321" s="274">
        <v>44335.454861111109</v>
      </c>
      <c r="J321" s="37"/>
      <c r="K321" s="37"/>
      <c r="L321" s="37"/>
      <c r="M321" s="37"/>
      <c r="N321" s="37"/>
      <c r="O321" s="37"/>
      <c r="P321" s="37"/>
      <c r="Q321" s="37"/>
      <c r="R321" s="37"/>
      <c r="S321" s="37"/>
      <c r="T321" s="37"/>
    </row>
    <row r="322" spans="1:20">
      <c r="A322" s="274">
        <v>44336.451388888891</v>
      </c>
      <c r="B322" s="272" t="s">
        <v>6634</v>
      </c>
      <c r="C322" s="272" t="s">
        <v>6367</v>
      </c>
      <c r="D322" s="272" t="s">
        <v>4097</v>
      </c>
      <c r="E322" s="273">
        <v>100015112938</v>
      </c>
      <c r="F322" s="298" t="s">
        <v>4079</v>
      </c>
      <c r="G322" s="272" t="s">
        <v>9</v>
      </c>
      <c r="H322" s="274">
        <v>44343.679861111115</v>
      </c>
      <c r="I322" s="274">
        <v>44336.451388888891</v>
      </c>
      <c r="J322" s="37"/>
      <c r="K322" s="37"/>
      <c r="L322" s="37"/>
      <c r="M322" s="37"/>
      <c r="N322" s="37"/>
      <c r="O322" s="37"/>
      <c r="P322" s="37"/>
      <c r="Q322" s="37"/>
      <c r="R322" s="37"/>
      <c r="S322" s="37"/>
      <c r="T322" s="37"/>
    </row>
    <row r="323" spans="1:20">
      <c r="A323" s="274">
        <v>44336.451388888891</v>
      </c>
      <c r="B323" s="272" t="s">
        <v>6634</v>
      </c>
      <c r="C323" s="272" t="s">
        <v>6367</v>
      </c>
      <c r="D323" s="272" t="s">
        <v>6685</v>
      </c>
      <c r="E323" s="273">
        <v>100017357679</v>
      </c>
      <c r="F323" s="298" t="s">
        <v>4079</v>
      </c>
      <c r="G323" s="272" t="s">
        <v>9</v>
      </c>
      <c r="H323" s="274">
        <v>44343.678472222222</v>
      </c>
      <c r="I323" s="274">
        <v>44336.451388888891</v>
      </c>
      <c r="J323" s="37"/>
      <c r="K323" s="37"/>
      <c r="L323" s="37"/>
      <c r="M323" s="37"/>
      <c r="N323" s="37"/>
      <c r="O323" s="37"/>
      <c r="P323" s="37"/>
      <c r="Q323" s="37"/>
      <c r="R323" s="37"/>
      <c r="S323" s="37"/>
      <c r="T323" s="37"/>
    </row>
    <row r="324" spans="1:20">
      <c r="A324" s="274">
        <v>44337.440972222219</v>
      </c>
      <c r="B324" s="272" t="s">
        <v>6634</v>
      </c>
      <c r="C324" s="272" t="s">
        <v>6351</v>
      </c>
      <c r="D324" s="272" t="s">
        <v>6686</v>
      </c>
      <c r="E324" s="273">
        <v>376447150</v>
      </c>
      <c r="F324" s="272" t="s">
        <v>4814</v>
      </c>
      <c r="G324" s="272" t="s">
        <v>9</v>
      </c>
      <c r="H324" s="274">
        <v>44337.692361111112</v>
      </c>
      <c r="I324" s="274">
        <v>44337.440972222219</v>
      </c>
      <c r="J324" s="37"/>
      <c r="K324" s="37"/>
      <c r="L324" s="37"/>
      <c r="M324" s="37"/>
      <c r="N324" s="37"/>
      <c r="O324" s="37"/>
      <c r="P324" s="37"/>
      <c r="Q324" s="37"/>
      <c r="R324" s="37"/>
      <c r="S324" s="37"/>
      <c r="T324" s="37"/>
    </row>
    <row r="325" spans="1:20">
      <c r="A325" s="274">
        <v>44341.565972222219</v>
      </c>
      <c r="B325" s="272" t="s">
        <v>6634</v>
      </c>
      <c r="C325" s="272" t="s">
        <v>6396</v>
      </c>
      <c r="D325" s="272" t="s">
        <v>6687</v>
      </c>
      <c r="E325" s="273">
        <v>100012341199</v>
      </c>
      <c r="F325" s="298" t="s">
        <v>4079</v>
      </c>
      <c r="G325" s="272" t="s">
        <v>9</v>
      </c>
      <c r="H325" s="274">
        <v>44341.581250000003</v>
      </c>
      <c r="I325" s="274">
        <v>44341.565972222219</v>
      </c>
      <c r="J325" s="37"/>
      <c r="K325" s="37"/>
      <c r="L325" s="37"/>
      <c r="M325" s="37"/>
      <c r="N325" s="37"/>
      <c r="O325" s="37"/>
      <c r="P325" s="37"/>
      <c r="Q325" s="37"/>
      <c r="R325" s="37"/>
      <c r="S325" s="37"/>
      <c r="T325" s="37"/>
    </row>
    <row r="326" spans="1:20">
      <c r="A326" s="274">
        <v>44343.451388888891</v>
      </c>
      <c r="B326" s="272" t="s">
        <v>6634</v>
      </c>
      <c r="C326" s="272" t="s">
        <v>6367</v>
      </c>
      <c r="D326" s="272" t="s">
        <v>6688</v>
      </c>
      <c r="E326" s="273">
        <v>3108406793</v>
      </c>
      <c r="F326" s="272" t="s">
        <v>4814</v>
      </c>
      <c r="G326" s="272" t="s">
        <v>9</v>
      </c>
      <c r="H326" s="274">
        <v>44343.459722222222</v>
      </c>
      <c r="I326" s="274">
        <v>44343.451388888891</v>
      </c>
      <c r="J326" s="37"/>
      <c r="K326" s="37"/>
      <c r="L326" s="37"/>
      <c r="M326" s="37"/>
      <c r="N326" s="37"/>
      <c r="O326" s="37"/>
      <c r="P326" s="37"/>
      <c r="Q326" s="37"/>
      <c r="R326" s="37"/>
      <c r="S326" s="37"/>
      <c r="T326" s="37"/>
    </row>
    <row r="327" spans="1:20">
      <c r="A327" s="274">
        <v>44343.451388888891</v>
      </c>
      <c r="B327" s="272" t="s">
        <v>6634</v>
      </c>
      <c r="C327" s="272" t="s">
        <v>6367</v>
      </c>
      <c r="D327" s="272" t="s">
        <v>6689</v>
      </c>
      <c r="E327" s="273">
        <v>100013835634</v>
      </c>
      <c r="F327" s="298" t="s">
        <v>4079</v>
      </c>
      <c r="G327" s="272" t="s">
        <v>9</v>
      </c>
      <c r="H327" s="274">
        <v>44343.459722222222</v>
      </c>
      <c r="I327" s="274">
        <v>44343.451388888891</v>
      </c>
      <c r="J327" s="37"/>
      <c r="K327" s="37"/>
      <c r="L327" s="37"/>
      <c r="M327" s="37"/>
      <c r="N327" s="37"/>
      <c r="O327" s="37"/>
      <c r="P327" s="37"/>
      <c r="Q327" s="37"/>
      <c r="R327" s="37"/>
      <c r="S327" s="37"/>
      <c r="T327" s="37"/>
    </row>
    <row r="328" spans="1:20">
      <c r="A328" s="274">
        <v>44346.451388888891</v>
      </c>
      <c r="B328" s="272" t="s">
        <v>6634</v>
      </c>
      <c r="C328" s="272" t="s">
        <v>6367</v>
      </c>
      <c r="D328" s="272" t="s">
        <v>6690</v>
      </c>
      <c r="E328" s="273">
        <v>100015542113</v>
      </c>
      <c r="F328" s="298" t="s">
        <v>6371</v>
      </c>
      <c r="G328" s="272" t="s">
        <v>9</v>
      </c>
      <c r="H328" s="274">
        <v>44347.411111111112</v>
      </c>
      <c r="I328" s="274">
        <v>44362.410416666666</v>
      </c>
      <c r="J328" s="37"/>
      <c r="K328" s="37"/>
      <c r="L328" s="37"/>
      <c r="M328" s="37"/>
      <c r="N328" s="37"/>
      <c r="O328" s="37"/>
      <c r="P328" s="37"/>
      <c r="Q328" s="37"/>
      <c r="R328" s="37"/>
      <c r="S328" s="37"/>
      <c r="T328" s="37"/>
    </row>
    <row r="329" spans="1:20">
      <c r="A329" s="274">
        <v>44308.440972222219</v>
      </c>
      <c r="B329" s="272" t="s">
        <v>6691</v>
      </c>
      <c r="C329" s="272" t="s">
        <v>6351</v>
      </c>
      <c r="D329" s="272" t="s">
        <v>6692</v>
      </c>
      <c r="E329" s="273">
        <v>100018653776</v>
      </c>
      <c r="F329" s="272" t="s">
        <v>1751</v>
      </c>
      <c r="G329" s="298" t="s">
        <v>13</v>
      </c>
      <c r="H329" s="274">
        <v>44322.618750000001</v>
      </c>
      <c r="I329" s="274">
        <v>44308.440972222219</v>
      </c>
      <c r="J329" s="37"/>
      <c r="K329" s="37"/>
      <c r="L329" s="37"/>
      <c r="M329" s="37"/>
      <c r="N329" s="37"/>
      <c r="O329" s="37"/>
      <c r="P329" s="37"/>
      <c r="Q329" s="37"/>
      <c r="R329" s="37"/>
      <c r="S329" s="37"/>
      <c r="T329" s="37"/>
    </row>
    <row r="330" spans="1:20">
      <c r="A330" s="274">
        <v>44324.451388888891</v>
      </c>
      <c r="B330" s="272" t="s">
        <v>6691</v>
      </c>
      <c r="C330" s="272" t="s">
        <v>6355</v>
      </c>
      <c r="D330" s="272" t="s">
        <v>6693</v>
      </c>
      <c r="E330" s="273">
        <v>2692966513</v>
      </c>
      <c r="F330" s="272" t="s">
        <v>1751</v>
      </c>
      <c r="G330" s="298" t="s">
        <v>13</v>
      </c>
      <c r="H330" s="274">
        <v>43277.417361111111</v>
      </c>
      <c r="I330" s="274">
        <v>44324.451388888891</v>
      </c>
      <c r="J330" s="37"/>
      <c r="K330" s="37"/>
      <c r="L330" s="37"/>
      <c r="M330" s="37"/>
      <c r="N330" s="37"/>
      <c r="O330" s="37"/>
      <c r="P330" s="37"/>
      <c r="Q330" s="37"/>
      <c r="R330" s="37"/>
      <c r="S330" s="37"/>
      <c r="T330" s="37"/>
    </row>
    <row r="331" spans="1:20">
      <c r="A331" s="274">
        <v>44324.454861111109</v>
      </c>
      <c r="B331" s="272" t="s">
        <v>6691</v>
      </c>
      <c r="C331" s="272" t="s">
        <v>6355</v>
      </c>
      <c r="D331" s="272" t="s">
        <v>6694</v>
      </c>
      <c r="E331" s="273">
        <v>568223063</v>
      </c>
      <c r="F331" s="272" t="s">
        <v>1751</v>
      </c>
      <c r="G331" s="298" t="s">
        <v>13</v>
      </c>
      <c r="H331" s="274">
        <v>25934</v>
      </c>
      <c r="I331" s="274">
        <v>44324.454861111109</v>
      </c>
      <c r="J331" s="37"/>
      <c r="K331" s="37"/>
      <c r="L331" s="37"/>
      <c r="M331" s="37"/>
      <c r="N331" s="37"/>
      <c r="O331" s="37"/>
      <c r="P331" s="37"/>
      <c r="Q331" s="37"/>
      <c r="R331" s="37"/>
      <c r="S331" s="37"/>
      <c r="T331" s="37"/>
    </row>
    <row r="332" spans="1:20">
      <c r="A332" s="274">
        <v>44325.440972222219</v>
      </c>
      <c r="B332" s="272" t="s">
        <v>6691</v>
      </c>
      <c r="C332" s="272" t="s">
        <v>6351</v>
      </c>
      <c r="D332" s="272" t="s">
        <v>6695</v>
      </c>
      <c r="E332" s="273">
        <v>100009469040</v>
      </c>
      <c r="F332" s="272" t="s">
        <v>1751</v>
      </c>
      <c r="G332" s="298" t="s">
        <v>13</v>
      </c>
      <c r="H332" s="274">
        <v>43706.40902777778</v>
      </c>
      <c r="I332" s="274">
        <v>44325.440972222219</v>
      </c>
      <c r="J332" s="37"/>
      <c r="K332" s="37"/>
      <c r="L332" s="37"/>
      <c r="M332" s="37"/>
      <c r="N332" s="37"/>
      <c r="O332" s="37"/>
      <c r="P332" s="37"/>
      <c r="Q332" s="37"/>
      <c r="R332" s="37"/>
      <c r="S332" s="37"/>
      <c r="T332" s="37"/>
    </row>
    <row r="333" spans="1:20">
      <c r="A333" s="274">
        <v>44336.451388888891</v>
      </c>
      <c r="B333" s="272" t="s">
        <v>6691</v>
      </c>
      <c r="C333" s="272" t="s">
        <v>6355</v>
      </c>
      <c r="D333" s="272" t="s">
        <v>6696</v>
      </c>
      <c r="E333" s="273">
        <v>100002630177</v>
      </c>
      <c r="F333" s="272" t="s">
        <v>1751</v>
      </c>
      <c r="G333" s="298" t="s">
        <v>13</v>
      </c>
      <c r="H333" s="274">
        <v>44309.427777777775</v>
      </c>
      <c r="I333" s="274">
        <v>44336.451388888891</v>
      </c>
      <c r="J333" s="37"/>
      <c r="K333" s="37"/>
      <c r="L333" s="37"/>
      <c r="M333" s="37"/>
      <c r="N333" s="37"/>
      <c r="O333" s="37"/>
      <c r="P333" s="37"/>
      <c r="Q333" s="37"/>
      <c r="R333" s="37"/>
      <c r="S333" s="37"/>
      <c r="T333" s="37"/>
    </row>
    <row r="334" spans="1:20">
      <c r="A334" s="274">
        <v>44336.451388888891</v>
      </c>
      <c r="B334" s="272" t="s">
        <v>6691</v>
      </c>
      <c r="C334" s="272" t="s">
        <v>6355</v>
      </c>
      <c r="D334" s="272" t="s">
        <v>6697</v>
      </c>
      <c r="E334" s="273">
        <v>775082413</v>
      </c>
      <c r="F334" s="272" t="s">
        <v>1751</v>
      </c>
      <c r="G334" s="298" t="s">
        <v>13</v>
      </c>
      <c r="H334" s="274">
        <v>44311.604166666672</v>
      </c>
      <c r="I334" s="274">
        <v>44336.451388888891</v>
      </c>
      <c r="J334" s="37"/>
      <c r="K334" s="37"/>
      <c r="L334" s="37"/>
      <c r="M334" s="37"/>
      <c r="N334" s="37"/>
      <c r="O334" s="37"/>
      <c r="P334" s="37"/>
      <c r="Q334" s="37"/>
      <c r="R334" s="37"/>
      <c r="S334" s="37"/>
      <c r="T334" s="37"/>
    </row>
    <row r="335" spans="1:20">
      <c r="A335" s="274">
        <v>44338.454861111109</v>
      </c>
      <c r="B335" s="272" t="s">
        <v>6691</v>
      </c>
      <c r="C335" s="272" t="s">
        <v>6355</v>
      </c>
      <c r="D335" s="272" t="s">
        <v>6698</v>
      </c>
      <c r="E335" s="273">
        <v>1318646963</v>
      </c>
      <c r="F335" s="272" t="s">
        <v>1751</v>
      </c>
      <c r="G335" s="298" t="s">
        <v>13</v>
      </c>
      <c r="H335" s="274">
        <v>25934</v>
      </c>
      <c r="I335" s="274">
        <v>44338.454861111109</v>
      </c>
      <c r="J335" s="37"/>
      <c r="K335" s="37"/>
      <c r="L335" s="37"/>
      <c r="M335" s="37"/>
      <c r="N335" s="37"/>
      <c r="O335" s="37"/>
      <c r="P335" s="37"/>
      <c r="Q335" s="37"/>
      <c r="R335" s="37"/>
      <c r="S335" s="37"/>
      <c r="T335" s="37"/>
    </row>
    <row r="336" spans="1:20">
      <c r="A336" s="274">
        <v>44343.454861111109</v>
      </c>
      <c r="B336" s="272" t="s">
        <v>6691</v>
      </c>
      <c r="C336" s="272" t="s">
        <v>6355</v>
      </c>
      <c r="D336" s="272" t="s">
        <v>6699</v>
      </c>
      <c r="E336" s="273">
        <v>201566070</v>
      </c>
      <c r="F336" s="272" t="s">
        <v>1751</v>
      </c>
      <c r="G336" s="298" t="s">
        <v>13</v>
      </c>
      <c r="H336" s="274">
        <v>25934</v>
      </c>
      <c r="I336" s="274">
        <v>44343.454861111109</v>
      </c>
      <c r="J336" s="37"/>
      <c r="K336" s="37"/>
      <c r="L336" s="37"/>
      <c r="M336" s="37"/>
      <c r="N336" s="37"/>
      <c r="O336" s="37"/>
      <c r="P336" s="37"/>
      <c r="Q336" s="37"/>
      <c r="R336" s="37"/>
      <c r="S336" s="37"/>
      <c r="T336" s="37"/>
    </row>
    <row r="337" spans="1:20">
      <c r="A337" s="274">
        <v>44345.440972222219</v>
      </c>
      <c r="B337" s="272" t="s">
        <v>6691</v>
      </c>
      <c r="C337" s="272" t="s">
        <v>6351</v>
      </c>
      <c r="D337" s="272" t="s">
        <v>6700</v>
      </c>
      <c r="E337" s="273">
        <v>100004437544</v>
      </c>
      <c r="F337" s="272" t="s">
        <v>1751</v>
      </c>
      <c r="G337" s="298" t="s">
        <v>13</v>
      </c>
      <c r="H337" s="274">
        <v>25934</v>
      </c>
      <c r="I337" s="274">
        <v>44345.440972222219</v>
      </c>
      <c r="J337" s="37"/>
      <c r="K337" s="37"/>
      <c r="L337" s="37"/>
      <c r="M337" s="37"/>
      <c r="N337" s="37"/>
      <c r="O337" s="37"/>
      <c r="P337" s="37"/>
      <c r="Q337" s="37"/>
      <c r="R337" s="37"/>
      <c r="S337" s="37"/>
      <c r="T337" s="37"/>
    </row>
    <row r="338" spans="1:20">
      <c r="A338" s="274">
        <v>44345.440972222219</v>
      </c>
      <c r="B338" s="272" t="s">
        <v>6691</v>
      </c>
      <c r="C338" s="272" t="s">
        <v>6394</v>
      </c>
      <c r="D338" s="272" t="s">
        <v>6701</v>
      </c>
      <c r="E338" s="273">
        <v>100011298772</v>
      </c>
      <c r="F338" s="272" t="s">
        <v>1751</v>
      </c>
      <c r="G338" s="298" t="s">
        <v>13</v>
      </c>
      <c r="H338" s="274">
        <v>25934</v>
      </c>
      <c r="I338" s="274">
        <v>44345.440972222219</v>
      </c>
      <c r="J338" s="37"/>
      <c r="K338" s="37"/>
      <c r="L338" s="37"/>
      <c r="M338" s="37"/>
      <c r="N338" s="37"/>
      <c r="O338" s="37"/>
      <c r="P338" s="37"/>
      <c r="Q338" s="37"/>
      <c r="R338" s="37"/>
      <c r="S338" s="37"/>
      <c r="T338" s="37"/>
    </row>
    <row r="339" spans="1:20">
      <c r="A339" s="274">
        <v>44346.440972222219</v>
      </c>
      <c r="B339" s="272" t="s">
        <v>6691</v>
      </c>
      <c r="C339" s="272" t="s">
        <v>6394</v>
      </c>
      <c r="D339" s="272" t="s">
        <v>6702</v>
      </c>
      <c r="E339" s="273">
        <v>100019282794</v>
      </c>
      <c r="F339" s="272" t="s">
        <v>1751</v>
      </c>
      <c r="G339" s="298" t="s">
        <v>13</v>
      </c>
      <c r="H339" s="274">
        <v>44329.463888888888</v>
      </c>
      <c r="I339" s="274">
        <v>44346.440972222219</v>
      </c>
      <c r="J339" s="37"/>
      <c r="K339" s="37"/>
      <c r="L339" s="37"/>
      <c r="M339" s="37"/>
      <c r="N339" s="37"/>
      <c r="O339" s="37"/>
      <c r="P339" s="37"/>
      <c r="Q339" s="37"/>
      <c r="R339" s="37"/>
      <c r="S339" s="37"/>
      <c r="T339" s="37"/>
    </row>
    <row r="340" spans="1:20">
      <c r="A340" s="274">
        <v>44306.659722222219</v>
      </c>
      <c r="B340" s="272" t="s">
        <v>6691</v>
      </c>
      <c r="C340" s="272" t="s">
        <v>6351</v>
      </c>
      <c r="D340" s="272" t="s">
        <v>6703</v>
      </c>
      <c r="E340" s="273">
        <v>100018377870</v>
      </c>
      <c r="F340" s="272" t="s">
        <v>4809</v>
      </c>
      <c r="G340" s="272" t="s">
        <v>9</v>
      </c>
      <c r="H340" s="274">
        <v>44307.486805555549</v>
      </c>
      <c r="I340" s="274">
        <v>44306.659722222219</v>
      </c>
      <c r="J340" s="37"/>
      <c r="K340" s="37"/>
      <c r="L340" s="37"/>
      <c r="M340" s="37"/>
      <c r="N340" s="37"/>
      <c r="O340" s="37"/>
      <c r="P340" s="37"/>
      <c r="Q340" s="37"/>
      <c r="R340" s="37"/>
      <c r="S340" s="37"/>
      <c r="T340" s="37"/>
    </row>
    <row r="341" spans="1:20">
      <c r="A341" s="274">
        <v>44306.659722222219</v>
      </c>
      <c r="B341" s="272" t="s">
        <v>6691</v>
      </c>
      <c r="C341" s="272" t="s">
        <v>6351</v>
      </c>
      <c r="D341" s="272" t="s">
        <v>6704</v>
      </c>
      <c r="E341" s="273">
        <v>100018223277</v>
      </c>
      <c r="F341" s="272" t="s">
        <v>4809</v>
      </c>
      <c r="G341" s="272" t="s">
        <v>9</v>
      </c>
      <c r="H341" s="274">
        <v>44307.484027777777</v>
      </c>
      <c r="I341" s="274">
        <v>44306.659722222219</v>
      </c>
      <c r="J341" s="37"/>
      <c r="K341" s="37"/>
      <c r="L341" s="37"/>
      <c r="M341" s="37"/>
      <c r="N341" s="37"/>
      <c r="O341" s="37"/>
      <c r="P341" s="37"/>
      <c r="Q341" s="37"/>
      <c r="R341" s="37"/>
      <c r="S341" s="37"/>
      <c r="T341" s="37"/>
    </row>
    <row r="342" spans="1:20">
      <c r="A342" s="274">
        <v>44309.440972222219</v>
      </c>
      <c r="B342" s="272" t="s">
        <v>6691</v>
      </c>
      <c r="C342" s="272" t="s">
        <v>6351</v>
      </c>
      <c r="D342" s="272" t="s">
        <v>6705</v>
      </c>
      <c r="E342" s="273">
        <v>1114882287</v>
      </c>
      <c r="F342" s="298" t="s">
        <v>4079</v>
      </c>
      <c r="G342" s="272" t="s">
        <v>9</v>
      </c>
      <c r="H342" s="274">
        <v>44309.444444444445</v>
      </c>
      <c r="I342" s="274">
        <v>44309.440972222219</v>
      </c>
      <c r="J342" s="37"/>
      <c r="K342" s="37"/>
      <c r="L342" s="37"/>
      <c r="M342" s="37"/>
      <c r="N342" s="37"/>
      <c r="O342" s="37"/>
      <c r="P342" s="37"/>
      <c r="Q342" s="37"/>
      <c r="R342" s="37"/>
      <c r="S342" s="37"/>
      <c r="T342" s="37"/>
    </row>
    <row r="343" spans="1:20">
      <c r="A343" s="274">
        <v>44309.451388888891</v>
      </c>
      <c r="B343" s="272" t="s">
        <v>6691</v>
      </c>
      <c r="C343" s="272" t="s">
        <v>6355</v>
      </c>
      <c r="D343" s="272" t="s">
        <v>6706</v>
      </c>
      <c r="E343" s="273">
        <v>100012493289</v>
      </c>
      <c r="F343" s="272" t="s">
        <v>4809</v>
      </c>
      <c r="G343" s="272" t="s">
        <v>9</v>
      </c>
      <c r="H343" s="274">
        <v>44309.638888888891</v>
      </c>
      <c r="I343" s="274">
        <v>44309.451388888891</v>
      </c>
      <c r="J343" s="37"/>
      <c r="K343" s="37"/>
      <c r="L343" s="37"/>
      <c r="M343" s="37"/>
      <c r="N343" s="37"/>
      <c r="O343" s="37"/>
      <c r="P343" s="37"/>
      <c r="Q343" s="37"/>
      <c r="R343" s="37"/>
      <c r="S343" s="37"/>
      <c r="T343" s="37"/>
    </row>
    <row r="344" spans="1:20">
      <c r="A344" s="274">
        <v>44312.454861111109</v>
      </c>
      <c r="B344" s="272" t="s">
        <v>6691</v>
      </c>
      <c r="C344" s="272" t="s">
        <v>6355</v>
      </c>
      <c r="D344" s="272" t="s">
        <v>6707</v>
      </c>
      <c r="E344" s="273">
        <v>100019028970</v>
      </c>
      <c r="F344" s="298" t="s">
        <v>6371</v>
      </c>
      <c r="G344" s="272" t="s">
        <v>9</v>
      </c>
      <c r="H344" s="274">
        <v>44312.489583333328</v>
      </c>
      <c r="I344" s="274">
        <v>44312.454861111109</v>
      </c>
      <c r="J344" s="37"/>
      <c r="K344" s="37"/>
      <c r="L344" s="37"/>
      <c r="M344" s="37"/>
      <c r="N344" s="37"/>
      <c r="O344" s="37"/>
      <c r="P344" s="37"/>
      <c r="Q344" s="37"/>
      <c r="R344" s="37"/>
      <c r="S344" s="37"/>
      <c r="T344" s="37"/>
    </row>
    <row r="345" spans="1:20">
      <c r="A345" s="274">
        <v>44313.451388888891</v>
      </c>
      <c r="B345" s="272" t="s">
        <v>6691</v>
      </c>
      <c r="C345" s="272" t="s">
        <v>6367</v>
      </c>
      <c r="D345" s="272" t="s">
        <v>4323</v>
      </c>
      <c r="E345" s="273">
        <v>124286889</v>
      </c>
      <c r="F345" s="272" t="s">
        <v>4809</v>
      </c>
      <c r="G345" s="272" t="s">
        <v>9</v>
      </c>
      <c r="H345" s="274">
        <v>44313.456250000003</v>
      </c>
      <c r="I345" s="274">
        <v>44313.451388888891</v>
      </c>
      <c r="J345" s="37"/>
      <c r="K345" s="37"/>
      <c r="L345" s="37"/>
      <c r="M345" s="37"/>
      <c r="N345" s="37"/>
      <c r="O345" s="37"/>
      <c r="P345" s="37"/>
      <c r="Q345" s="37"/>
      <c r="R345" s="37"/>
      <c r="S345" s="37"/>
      <c r="T345" s="37"/>
    </row>
    <row r="346" spans="1:20">
      <c r="A346" s="274">
        <v>44315.440972222219</v>
      </c>
      <c r="B346" s="272" t="s">
        <v>6691</v>
      </c>
      <c r="C346" s="272" t="s">
        <v>6351</v>
      </c>
      <c r="D346" s="272" t="s">
        <v>6708</v>
      </c>
      <c r="E346" s="273">
        <v>939551817</v>
      </c>
      <c r="F346" s="298" t="s">
        <v>6371</v>
      </c>
      <c r="G346" s="272" t="s">
        <v>9</v>
      </c>
      <c r="H346" s="274">
        <v>44315.595833333333</v>
      </c>
      <c r="I346" s="274">
        <v>44315.440972222219</v>
      </c>
      <c r="J346" s="37"/>
      <c r="K346" s="37"/>
      <c r="L346" s="37"/>
      <c r="M346" s="37"/>
      <c r="N346" s="37"/>
      <c r="O346" s="37"/>
      <c r="P346" s="37"/>
      <c r="Q346" s="37"/>
      <c r="R346" s="37"/>
      <c r="S346" s="37"/>
      <c r="T346" s="37"/>
    </row>
    <row r="347" spans="1:20">
      <c r="A347" s="274">
        <v>44320.451388888891</v>
      </c>
      <c r="B347" s="272" t="s">
        <v>6691</v>
      </c>
      <c r="C347" s="272" t="s">
        <v>6355</v>
      </c>
      <c r="D347" s="272" t="s">
        <v>6709</v>
      </c>
      <c r="E347" s="273">
        <v>1486230411</v>
      </c>
      <c r="F347" s="298" t="s">
        <v>4079</v>
      </c>
      <c r="G347" s="272" t="s">
        <v>9</v>
      </c>
      <c r="H347" s="274">
        <v>44322.616666666669</v>
      </c>
      <c r="I347" s="274">
        <v>44320.451388888891</v>
      </c>
      <c r="J347" s="37"/>
      <c r="K347" s="37"/>
      <c r="L347" s="37"/>
      <c r="M347" s="37"/>
      <c r="N347" s="37"/>
      <c r="O347" s="37"/>
      <c r="P347" s="37"/>
      <c r="Q347" s="37"/>
      <c r="R347" s="37"/>
      <c r="S347" s="37"/>
      <c r="T347" s="37"/>
    </row>
    <row r="348" spans="1:20">
      <c r="A348" s="274">
        <v>44330.454861111109</v>
      </c>
      <c r="B348" s="272" t="s">
        <v>6691</v>
      </c>
      <c r="C348" s="272" t="s">
        <v>6355</v>
      </c>
      <c r="D348" s="272" t="s">
        <v>6710</v>
      </c>
      <c r="E348" s="273">
        <v>100000448058</v>
      </c>
      <c r="F348" s="272" t="s">
        <v>4809</v>
      </c>
      <c r="G348" s="272" t="s">
        <v>9</v>
      </c>
      <c r="H348" s="274">
        <v>44334.426388888889</v>
      </c>
      <c r="I348" s="274">
        <v>44330.454861111109</v>
      </c>
      <c r="J348" s="37"/>
      <c r="K348" s="37"/>
      <c r="L348" s="37"/>
      <c r="M348" s="37"/>
      <c r="N348" s="37"/>
      <c r="O348" s="37"/>
      <c r="P348" s="37"/>
      <c r="Q348" s="37"/>
      <c r="R348" s="37"/>
      <c r="S348" s="37"/>
      <c r="T348" s="37"/>
    </row>
    <row r="349" spans="1:20">
      <c r="A349" s="274">
        <v>44334.565972222219</v>
      </c>
      <c r="B349" s="272" t="s">
        <v>6691</v>
      </c>
      <c r="C349" s="272" t="s">
        <v>6416</v>
      </c>
      <c r="D349" s="272" t="s">
        <v>6711</v>
      </c>
      <c r="E349" s="273">
        <v>100009138848</v>
      </c>
      <c r="F349" s="298" t="s">
        <v>4079</v>
      </c>
      <c r="G349" s="272" t="s">
        <v>9</v>
      </c>
      <c r="H349" s="274">
        <v>44334.620138888888</v>
      </c>
      <c r="I349" s="274">
        <v>44334.565972222219</v>
      </c>
      <c r="J349" s="37"/>
      <c r="K349" s="37"/>
      <c r="L349" s="37"/>
      <c r="M349" s="37"/>
      <c r="N349" s="37"/>
      <c r="O349" s="37"/>
      <c r="P349" s="37"/>
      <c r="Q349" s="37"/>
      <c r="R349" s="37"/>
      <c r="S349" s="37"/>
      <c r="T349" s="37"/>
    </row>
    <row r="350" spans="1:20">
      <c r="A350" s="274">
        <v>44329.451388888891</v>
      </c>
      <c r="B350" s="272" t="s">
        <v>6691</v>
      </c>
      <c r="C350" s="272" t="s">
        <v>6355</v>
      </c>
      <c r="D350" s="272" t="s">
        <v>6712</v>
      </c>
      <c r="E350" s="273">
        <v>100019269885</v>
      </c>
      <c r="F350" s="272" t="s">
        <v>6713</v>
      </c>
      <c r="G350" s="272" t="s">
        <v>9</v>
      </c>
      <c r="H350" s="274">
        <v>44330.718055555553</v>
      </c>
      <c r="I350" s="274">
        <v>44336.686111111107</v>
      </c>
      <c r="J350" s="37"/>
      <c r="K350" s="37"/>
      <c r="L350" s="37"/>
      <c r="M350" s="37"/>
      <c r="N350" s="37"/>
      <c r="O350" s="37"/>
      <c r="P350" s="37"/>
      <c r="Q350" s="37"/>
      <c r="R350" s="37"/>
      <c r="S350" s="37"/>
      <c r="T350" s="37"/>
    </row>
    <row r="351" spans="1:20">
      <c r="A351" s="274">
        <v>44341.440972222219</v>
      </c>
      <c r="B351" s="272" t="s">
        <v>6691</v>
      </c>
      <c r="C351" s="272" t="s">
        <v>6351</v>
      </c>
      <c r="D351" s="272" t="s">
        <v>6714</v>
      </c>
      <c r="E351" s="273">
        <v>100019459622</v>
      </c>
      <c r="F351" s="298" t="s">
        <v>4079</v>
      </c>
      <c r="G351" s="272" t="s">
        <v>9</v>
      </c>
      <c r="H351" s="274">
        <v>44341.463888888888</v>
      </c>
      <c r="I351" s="274">
        <v>44341.440972222219</v>
      </c>
      <c r="J351" s="37"/>
      <c r="K351" s="37"/>
      <c r="L351" s="37"/>
      <c r="M351" s="37"/>
      <c r="N351" s="37"/>
      <c r="O351" s="37"/>
      <c r="P351" s="37"/>
      <c r="Q351" s="37"/>
      <c r="R351" s="37"/>
      <c r="S351" s="37"/>
      <c r="T351" s="37"/>
    </row>
    <row r="352" spans="1:20">
      <c r="A352" s="274">
        <v>44342.451388888891</v>
      </c>
      <c r="B352" s="272" t="s">
        <v>6691</v>
      </c>
      <c r="C352" s="272" t="s">
        <v>6355</v>
      </c>
      <c r="D352" s="272" t="s">
        <v>6715</v>
      </c>
      <c r="E352" s="273">
        <v>100000066698</v>
      </c>
      <c r="F352" s="298" t="s">
        <v>6371</v>
      </c>
      <c r="G352" s="272" t="s">
        <v>9</v>
      </c>
      <c r="H352" s="274">
        <v>44342.484027777777</v>
      </c>
      <c r="I352" s="274">
        <v>44342.451388888891</v>
      </c>
      <c r="J352" s="37"/>
      <c r="K352" s="37"/>
      <c r="L352" s="37"/>
      <c r="M352" s="37"/>
      <c r="N352" s="37"/>
      <c r="O352" s="37"/>
      <c r="P352" s="37"/>
      <c r="Q352" s="37"/>
      <c r="R352" s="37"/>
      <c r="S352" s="37"/>
      <c r="T352" s="37"/>
    </row>
    <row r="353" spans="1:20">
      <c r="A353" s="274">
        <v>44341.451388888891</v>
      </c>
      <c r="B353" s="272" t="s">
        <v>6691</v>
      </c>
      <c r="C353" s="272" t="s">
        <v>6355</v>
      </c>
      <c r="D353" s="272" t="s">
        <v>6716</v>
      </c>
      <c r="E353" s="273">
        <v>439564890</v>
      </c>
      <c r="F353" s="298" t="s">
        <v>4079</v>
      </c>
      <c r="G353" s="272" t="s">
        <v>9</v>
      </c>
      <c r="H353" s="274">
        <v>44343.423611111109</v>
      </c>
      <c r="I353" s="274">
        <v>44342.625</v>
      </c>
      <c r="J353" s="37"/>
      <c r="K353" s="37"/>
      <c r="L353" s="37"/>
      <c r="M353" s="37"/>
      <c r="N353" s="37"/>
      <c r="O353" s="37"/>
      <c r="P353" s="37"/>
      <c r="Q353" s="37"/>
      <c r="R353" s="37"/>
      <c r="S353" s="37"/>
      <c r="T353" s="37"/>
    </row>
    <row r="354" spans="1:20">
      <c r="A354" s="274">
        <v>44347.440972222219</v>
      </c>
      <c r="B354" s="272" t="s">
        <v>6691</v>
      </c>
      <c r="C354" s="272" t="s">
        <v>6351</v>
      </c>
      <c r="D354" s="272" t="s">
        <v>6717</v>
      </c>
      <c r="E354" s="273">
        <v>184669029</v>
      </c>
      <c r="F354" s="298" t="s">
        <v>6371</v>
      </c>
      <c r="G354" s="272" t="s">
        <v>9</v>
      </c>
      <c r="H354" s="274">
        <v>44347.674305555549</v>
      </c>
      <c r="I354" s="274">
        <v>44347.440972222219</v>
      </c>
      <c r="J354" s="37"/>
      <c r="K354" s="37"/>
      <c r="L354" s="37"/>
      <c r="M354" s="37"/>
      <c r="N354" s="37"/>
      <c r="O354" s="37"/>
      <c r="P354" s="37"/>
      <c r="Q354" s="37"/>
      <c r="R354" s="37"/>
      <c r="S354" s="37"/>
      <c r="T354" s="37"/>
    </row>
    <row r="355" spans="1:20">
      <c r="A355" s="274">
        <v>44306.506944444445</v>
      </c>
      <c r="B355" s="272" t="s">
        <v>17</v>
      </c>
      <c r="C355" s="272" t="s">
        <v>6355</v>
      </c>
      <c r="D355" s="272" t="s">
        <v>6718</v>
      </c>
      <c r="E355" s="273">
        <v>100018406669</v>
      </c>
      <c r="F355" s="272" t="s">
        <v>1751</v>
      </c>
      <c r="G355" s="298" t="s">
        <v>13</v>
      </c>
      <c r="H355" s="274">
        <v>25934</v>
      </c>
      <c r="I355" s="274">
        <v>44306.506944444445</v>
      </c>
      <c r="J355" s="278" t="s">
        <v>103</v>
      </c>
      <c r="K355" s="37"/>
      <c r="L355" s="37"/>
      <c r="M355" s="37"/>
      <c r="N355" s="37"/>
      <c r="O355" s="37"/>
      <c r="P355" s="37"/>
      <c r="Q355" s="37"/>
      <c r="R355" s="37"/>
      <c r="S355" s="37"/>
      <c r="T355" s="37"/>
    </row>
    <row r="356" spans="1:20">
      <c r="A356" s="274">
        <v>44306.659722222219</v>
      </c>
      <c r="B356" s="272" t="s">
        <v>17</v>
      </c>
      <c r="C356" s="272" t="s">
        <v>6351</v>
      </c>
      <c r="D356" s="272" t="s">
        <v>6719</v>
      </c>
      <c r="E356" s="273">
        <v>100018318745</v>
      </c>
      <c r="F356" s="272" t="s">
        <v>1751</v>
      </c>
      <c r="G356" s="298" t="s">
        <v>13</v>
      </c>
      <c r="H356" s="274">
        <v>44292.628472222219</v>
      </c>
      <c r="I356" s="274">
        <v>44306.659722222219</v>
      </c>
      <c r="J356" s="278" t="s">
        <v>103</v>
      </c>
      <c r="K356" s="37"/>
      <c r="L356" s="37"/>
      <c r="M356" s="37"/>
      <c r="N356" s="37"/>
      <c r="O356" s="37"/>
      <c r="P356" s="37"/>
      <c r="Q356" s="37"/>
      <c r="R356" s="37"/>
      <c r="S356" s="37"/>
      <c r="T356" s="37"/>
    </row>
    <row r="357" spans="1:20">
      <c r="A357" s="274">
        <v>44308.631944444445</v>
      </c>
      <c r="B357" s="272" t="s">
        <v>17</v>
      </c>
      <c r="C357" s="272" t="s">
        <v>6396</v>
      </c>
      <c r="D357" s="272" t="s">
        <v>6720</v>
      </c>
      <c r="E357" s="273">
        <v>19900422</v>
      </c>
      <c r="F357" s="272" t="s">
        <v>1751</v>
      </c>
      <c r="G357" s="298" t="s">
        <v>13</v>
      </c>
      <c r="H357" s="274">
        <v>44252.741666666669</v>
      </c>
      <c r="I357" s="274">
        <v>44308.631944444445</v>
      </c>
      <c r="J357" s="278" t="s">
        <v>6721</v>
      </c>
      <c r="K357" s="37"/>
      <c r="L357" s="37"/>
      <c r="M357" s="37"/>
      <c r="N357" s="37"/>
      <c r="O357" s="37"/>
      <c r="P357" s="37"/>
      <c r="Q357" s="37"/>
      <c r="R357" s="37"/>
      <c r="S357" s="37"/>
      <c r="T357" s="37"/>
    </row>
    <row r="358" spans="1:20">
      <c r="A358" s="274">
        <v>44310.451388888891</v>
      </c>
      <c r="B358" s="272" t="s">
        <v>17</v>
      </c>
      <c r="C358" s="272" t="s">
        <v>6355</v>
      </c>
      <c r="D358" s="272" t="s">
        <v>6722</v>
      </c>
      <c r="E358" s="273">
        <v>100013990093</v>
      </c>
      <c r="F358" s="272" t="s">
        <v>1751</v>
      </c>
      <c r="G358" s="298" t="s">
        <v>13</v>
      </c>
      <c r="H358" s="274">
        <v>44298.484027777777</v>
      </c>
      <c r="I358" s="274">
        <v>44310.451388888891</v>
      </c>
      <c r="J358" s="278" t="s">
        <v>6723</v>
      </c>
      <c r="K358" s="37"/>
      <c r="L358" s="37"/>
      <c r="M358" s="37"/>
      <c r="N358" s="37"/>
      <c r="O358" s="37"/>
      <c r="P358" s="37"/>
      <c r="Q358" s="37"/>
      <c r="R358" s="37"/>
      <c r="S358" s="37"/>
      <c r="T358" s="37"/>
    </row>
    <row r="359" spans="1:20">
      <c r="A359" s="274">
        <v>44310.451388888891</v>
      </c>
      <c r="B359" s="272" t="s">
        <v>17</v>
      </c>
      <c r="C359" s="272" t="s">
        <v>6355</v>
      </c>
      <c r="D359" s="272" t="s">
        <v>6724</v>
      </c>
      <c r="E359" s="273">
        <v>100018278098</v>
      </c>
      <c r="F359" s="272" t="s">
        <v>1751</v>
      </c>
      <c r="G359" s="298" t="s">
        <v>13</v>
      </c>
      <c r="H359" s="274">
        <v>44280.599305555559</v>
      </c>
      <c r="I359" s="274">
        <v>44310.451388888891</v>
      </c>
      <c r="J359" s="278" t="s">
        <v>6725</v>
      </c>
      <c r="K359" s="37"/>
      <c r="L359" s="37"/>
      <c r="M359" s="37"/>
      <c r="N359" s="37"/>
      <c r="O359" s="37"/>
      <c r="P359" s="37"/>
      <c r="Q359" s="37"/>
      <c r="R359" s="37"/>
      <c r="S359" s="37"/>
      <c r="T359" s="37"/>
    </row>
    <row r="360" spans="1:20">
      <c r="A360" s="274">
        <v>44324.440972222219</v>
      </c>
      <c r="B360" s="272" t="s">
        <v>17</v>
      </c>
      <c r="C360" s="272" t="s">
        <v>6351</v>
      </c>
      <c r="D360" s="272" t="s">
        <v>6726</v>
      </c>
      <c r="E360" s="273">
        <v>100014065732</v>
      </c>
      <c r="F360" s="272" t="s">
        <v>1751</v>
      </c>
      <c r="G360" s="298" t="s">
        <v>13</v>
      </c>
      <c r="H360" s="274">
        <v>44323.476388888885</v>
      </c>
      <c r="I360" s="274">
        <v>44324.440972222219</v>
      </c>
      <c r="J360" s="278" t="s">
        <v>6727</v>
      </c>
      <c r="K360" s="37"/>
      <c r="L360" s="37"/>
      <c r="M360" s="37"/>
      <c r="N360" s="37"/>
      <c r="O360" s="37"/>
      <c r="P360" s="37"/>
      <c r="Q360" s="37"/>
      <c r="R360" s="37"/>
      <c r="S360" s="37"/>
      <c r="T360" s="37"/>
    </row>
    <row r="361" spans="1:20">
      <c r="A361" s="274">
        <v>44330.451388888891</v>
      </c>
      <c r="B361" s="272" t="s">
        <v>17</v>
      </c>
      <c r="C361" s="272" t="s">
        <v>6355</v>
      </c>
      <c r="D361" s="272" t="s">
        <v>6728</v>
      </c>
      <c r="E361" s="273">
        <v>100016746926</v>
      </c>
      <c r="F361" s="272" t="s">
        <v>1751</v>
      </c>
      <c r="G361" s="298" t="s">
        <v>13</v>
      </c>
      <c r="H361" s="274">
        <v>44329.746527777781</v>
      </c>
      <c r="I361" s="274">
        <v>44330.451388888891</v>
      </c>
      <c r="J361" s="278" t="s">
        <v>6723</v>
      </c>
      <c r="K361" s="37"/>
      <c r="L361" s="37"/>
      <c r="M361" s="37"/>
      <c r="N361" s="37"/>
      <c r="O361" s="37"/>
      <c r="P361" s="37"/>
      <c r="Q361" s="37"/>
      <c r="R361" s="37"/>
      <c r="S361" s="37"/>
      <c r="T361" s="37"/>
    </row>
    <row r="362" spans="1:20">
      <c r="A362" s="274">
        <v>44336.451388888891</v>
      </c>
      <c r="B362" s="272" t="s">
        <v>17</v>
      </c>
      <c r="C362" s="272" t="s">
        <v>6367</v>
      </c>
      <c r="D362" s="272" t="s">
        <v>4336</v>
      </c>
      <c r="E362" s="273">
        <v>100019067356</v>
      </c>
      <c r="F362" s="272" t="s">
        <v>1751</v>
      </c>
      <c r="G362" s="298" t="s">
        <v>13</v>
      </c>
      <c r="H362" s="274">
        <v>44314.432638888888</v>
      </c>
      <c r="I362" s="274">
        <v>44336.451388888891</v>
      </c>
      <c r="J362" s="278" t="s">
        <v>103</v>
      </c>
      <c r="K362" s="37"/>
      <c r="L362" s="37"/>
      <c r="M362" s="37"/>
      <c r="N362" s="37"/>
      <c r="O362" s="37"/>
      <c r="P362" s="37"/>
      <c r="Q362" s="37"/>
      <c r="R362" s="37"/>
      <c r="S362" s="37"/>
      <c r="T362" s="37"/>
    </row>
    <row r="363" spans="1:20">
      <c r="A363" s="274">
        <v>44344.451388888891</v>
      </c>
      <c r="B363" s="272" t="s">
        <v>17</v>
      </c>
      <c r="C363" s="272" t="s">
        <v>6367</v>
      </c>
      <c r="D363" s="272" t="s">
        <v>6729</v>
      </c>
      <c r="E363" s="273">
        <v>100018298509</v>
      </c>
      <c r="F363" s="272" t="s">
        <v>1751</v>
      </c>
      <c r="G363" s="298" t="s">
        <v>13</v>
      </c>
      <c r="H363" s="274">
        <v>44280.651388888888</v>
      </c>
      <c r="I363" s="274">
        <v>44344.451388888891</v>
      </c>
      <c r="J363" s="278" t="s">
        <v>6730</v>
      </c>
      <c r="K363" s="37"/>
      <c r="L363" s="37"/>
      <c r="M363" s="37"/>
      <c r="N363" s="37"/>
      <c r="O363" s="37"/>
      <c r="P363" s="37"/>
      <c r="Q363" s="37"/>
      <c r="R363" s="37"/>
      <c r="S363" s="37"/>
      <c r="T363" s="37"/>
    </row>
    <row r="364" spans="1:20">
      <c r="A364" s="274">
        <v>44345.451388888891</v>
      </c>
      <c r="B364" s="272" t="s">
        <v>17</v>
      </c>
      <c r="C364" s="272" t="s">
        <v>6367</v>
      </c>
      <c r="D364" s="272" t="s">
        <v>4341</v>
      </c>
      <c r="E364" s="273">
        <v>100001548052</v>
      </c>
      <c r="F364" s="272" t="s">
        <v>1751</v>
      </c>
      <c r="G364" s="298" t="s">
        <v>13</v>
      </c>
      <c r="H364" s="274">
        <v>44300.620138888888</v>
      </c>
      <c r="I364" s="274">
        <v>44345.451388888891</v>
      </c>
      <c r="J364" s="278" t="s">
        <v>6731</v>
      </c>
      <c r="K364" s="37"/>
      <c r="L364" s="37"/>
      <c r="M364" s="37"/>
      <c r="N364" s="37"/>
      <c r="O364" s="37"/>
      <c r="P364" s="37"/>
      <c r="Q364" s="37"/>
      <c r="R364" s="37"/>
      <c r="S364" s="37"/>
      <c r="T364" s="37"/>
    </row>
    <row r="365" spans="1:20">
      <c r="A365" s="274">
        <v>44328.440972222219</v>
      </c>
      <c r="B365" s="272" t="s">
        <v>17</v>
      </c>
      <c r="C365" s="272" t="s">
        <v>6351</v>
      </c>
      <c r="D365" s="272" t="s">
        <v>6732</v>
      </c>
      <c r="E365" s="273">
        <v>471077061</v>
      </c>
      <c r="F365" s="272" t="s">
        <v>1751</v>
      </c>
      <c r="G365" s="298" t="s">
        <v>13</v>
      </c>
      <c r="H365" s="274">
        <v>44330.75277777778</v>
      </c>
      <c r="I365" s="274">
        <v>44348.416666666672</v>
      </c>
      <c r="J365" s="278" t="s">
        <v>51</v>
      </c>
      <c r="K365" s="37"/>
      <c r="L365" s="37"/>
      <c r="M365" s="37"/>
      <c r="N365" s="37"/>
      <c r="O365" s="37"/>
      <c r="P365" s="37"/>
      <c r="Q365" s="37"/>
      <c r="R365" s="37"/>
      <c r="S365" s="37"/>
      <c r="T365" s="37"/>
    </row>
    <row r="366" spans="1:20">
      <c r="A366" s="274">
        <v>44344.440972222219</v>
      </c>
      <c r="B366" s="272" t="s">
        <v>17</v>
      </c>
      <c r="C366" s="272" t="s">
        <v>6351</v>
      </c>
      <c r="D366" s="272" t="s">
        <v>6733</v>
      </c>
      <c r="E366" s="273">
        <v>100010427530</v>
      </c>
      <c r="F366" s="272" t="s">
        <v>1751</v>
      </c>
      <c r="G366" s="298" t="s">
        <v>13</v>
      </c>
      <c r="H366" s="274">
        <v>44344.706250000003</v>
      </c>
      <c r="I366" s="274">
        <v>44364.705555555549</v>
      </c>
      <c r="J366" s="278" t="s">
        <v>6734</v>
      </c>
      <c r="K366" s="37"/>
      <c r="L366" s="37"/>
      <c r="M366" s="37"/>
      <c r="N366" s="37"/>
      <c r="O366" s="37"/>
      <c r="P366" s="37"/>
      <c r="Q366" s="37"/>
      <c r="R366" s="37"/>
      <c r="S366" s="37"/>
      <c r="T366" s="37"/>
    </row>
    <row r="367" spans="1:20">
      <c r="A367" s="274">
        <v>44306.506944444445</v>
      </c>
      <c r="B367" s="272" t="s">
        <v>17</v>
      </c>
      <c r="C367" s="272" t="s">
        <v>6355</v>
      </c>
      <c r="D367" s="272" t="s">
        <v>6735</v>
      </c>
      <c r="E367" s="273">
        <v>1139671268</v>
      </c>
      <c r="F367" s="298" t="s">
        <v>4079</v>
      </c>
      <c r="G367" s="272" t="s">
        <v>9</v>
      </c>
      <c r="H367" s="274">
        <v>44306.647222222222</v>
      </c>
      <c r="I367" s="274">
        <v>44306.506944444445</v>
      </c>
      <c r="J367" s="37"/>
      <c r="K367" s="37"/>
      <c r="L367" s="37"/>
      <c r="M367" s="37"/>
      <c r="N367" s="37"/>
      <c r="O367" s="37"/>
      <c r="P367" s="37"/>
      <c r="Q367" s="37"/>
      <c r="R367" s="37"/>
      <c r="S367" s="37"/>
      <c r="T367" s="37"/>
    </row>
    <row r="368" spans="1:20">
      <c r="A368" s="274">
        <v>44306.506944444445</v>
      </c>
      <c r="B368" s="272" t="s">
        <v>17</v>
      </c>
      <c r="C368" s="272" t="s">
        <v>6355</v>
      </c>
      <c r="D368" s="272" t="s">
        <v>6736</v>
      </c>
      <c r="E368" s="273">
        <v>100010476409</v>
      </c>
      <c r="F368" s="298" t="s">
        <v>4079</v>
      </c>
      <c r="G368" s="272" t="s">
        <v>9</v>
      </c>
      <c r="H368" s="274">
        <v>44343.459027777775</v>
      </c>
      <c r="I368" s="274">
        <v>44306.506944444445</v>
      </c>
      <c r="J368" s="37"/>
      <c r="K368" s="37"/>
      <c r="L368" s="37"/>
      <c r="M368" s="37"/>
      <c r="N368" s="37"/>
      <c r="O368" s="37"/>
      <c r="P368" s="37"/>
      <c r="Q368" s="37"/>
      <c r="R368" s="37"/>
      <c r="S368" s="37"/>
      <c r="T368" s="37"/>
    </row>
    <row r="369" spans="1:20">
      <c r="A369" s="274">
        <v>44306.506944444445</v>
      </c>
      <c r="B369" s="272" t="s">
        <v>17</v>
      </c>
      <c r="C369" s="272" t="s">
        <v>6355</v>
      </c>
      <c r="D369" s="272" t="s">
        <v>6737</v>
      </c>
      <c r="E369" s="273">
        <v>100003727076</v>
      </c>
      <c r="F369" s="298" t="s">
        <v>4079</v>
      </c>
      <c r="G369" s="272" t="s">
        <v>9</v>
      </c>
      <c r="H369" s="274">
        <v>44312.609722222223</v>
      </c>
      <c r="I369" s="274">
        <v>44306.506944444445</v>
      </c>
      <c r="J369" s="37"/>
      <c r="K369" s="37"/>
      <c r="L369" s="37"/>
      <c r="M369" s="37"/>
      <c r="N369" s="37"/>
      <c r="O369" s="37"/>
      <c r="P369" s="37"/>
      <c r="Q369" s="37"/>
      <c r="R369" s="37"/>
      <c r="S369" s="37"/>
      <c r="T369" s="37"/>
    </row>
    <row r="370" spans="1:20">
      <c r="A370" s="274">
        <v>44306.506944444445</v>
      </c>
      <c r="B370" s="272" t="s">
        <v>17</v>
      </c>
      <c r="C370" s="272" t="s">
        <v>6355</v>
      </c>
      <c r="D370" s="272" t="s">
        <v>6738</v>
      </c>
      <c r="E370" s="273">
        <v>995836064</v>
      </c>
      <c r="F370" s="272" t="s">
        <v>4814</v>
      </c>
      <c r="G370" s="272" t="s">
        <v>9</v>
      </c>
      <c r="H370" s="274">
        <v>44306.649305555555</v>
      </c>
      <c r="I370" s="274">
        <v>44306.506944444445</v>
      </c>
      <c r="J370" s="37"/>
      <c r="K370" s="37"/>
      <c r="L370" s="37"/>
      <c r="M370" s="37"/>
      <c r="N370" s="37"/>
      <c r="O370" s="37"/>
      <c r="P370" s="37"/>
      <c r="Q370" s="37"/>
      <c r="R370" s="37"/>
      <c r="S370" s="37"/>
      <c r="T370" s="37"/>
    </row>
    <row r="371" spans="1:20">
      <c r="A371" s="274">
        <v>44306.506944444445</v>
      </c>
      <c r="B371" s="272" t="s">
        <v>17</v>
      </c>
      <c r="C371" s="272" t="s">
        <v>6355</v>
      </c>
      <c r="D371" s="272" t="s">
        <v>6739</v>
      </c>
      <c r="E371" s="273">
        <v>656071016</v>
      </c>
      <c r="F371" s="272" t="s">
        <v>4813</v>
      </c>
      <c r="G371" s="272" t="s">
        <v>9</v>
      </c>
      <c r="H371" s="274">
        <v>44306.652777777781</v>
      </c>
      <c r="I371" s="274">
        <v>44306.506944444445</v>
      </c>
      <c r="J371" s="37"/>
      <c r="K371" s="37"/>
      <c r="L371" s="37"/>
      <c r="M371" s="37"/>
      <c r="N371" s="37"/>
      <c r="O371" s="37"/>
      <c r="P371" s="37"/>
      <c r="Q371" s="37"/>
      <c r="R371" s="37"/>
      <c r="S371" s="37"/>
      <c r="T371" s="37"/>
    </row>
    <row r="372" spans="1:20">
      <c r="A372" s="274">
        <v>44306.506944444445</v>
      </c>
      <c r="B372" s="272" t="s">
        <v>17</v>
      </c>
      <c r="C372" s="272" t="s">
        <v>6355</v>
      </c>
      <c r="D372" s="272" t="s">
        <v>6740</v>
      </c>
      <c r="E372" s="273">
        <v>376817784</v>
      </c>
      <c r="F372" s="298" t="s">
        <v>6371</v>
      </c>
      <c r="G372" s="272" t="s">
        <v>9</v>
      </c>
      <c r="H372" s="274">
        <v>44306.660416666666</v>
      </c>
      <c r="I372" s="274">
        <v>44306.506944444445</v>
      </c>
      <c r="J372" s="37"/>
      <c r="K372" s="37"/>
      <c r="L372" s="37"/>
      <c r="M372" s="37"/>
      <c r="N372" s="37"/>
      <c r="O372" s="37"/>
      <c r="P372" s="37"/>
      <c r="Q372" s="37"/>
      <c r="R372" s="37"/>
      <c r="S372" s="37"/>
      <c r="T372" s="37"/>
    </row>
    <row r="373" spans="1:20">
      <c r="A373" s="274">
        <v>44306.506944444445</v>
      </c>
      <c r="B373" s="272" t="s">
        <v>17</v>
      </c>
      <c r="C373" s="272" t="s">
        <v>6355</v>
      </c>
      <c r="D373" s="272" t="s">
        <v>6741</v>
      </c>
      <c r="E373" s="273">
        <v>496587571</v>
      </c>
      <c r="F373" s="272" t="s">
        <v>4813</v>
      </c>
      <c r="G373" s="272" t="s">
        <v>9</v>
      </c>
      <c r="H373" s="274">
        <v>44306.654166666667</v>
      </c>
      <c r="I373" s="274">
        <v>44306.506944444445</v>
      </c>
      <c r="J373" s="37"/>
      <c r="K373" s="37"/>
      <c r="L373" s="37"/>
      <c r="M373" s="37"/>
      <c r="N373" s="37"/>
      <c r="O373" s="37"/>
      <c r="P373" s="37"/>
      <c r="Q373" s="37"/>
      <c r="R373" s="37"/>
      <c r="S373" s="37"/>
      <c r="T373" s="37"/>
    </row>
    <row r="374" spans="1:20">
      <c r="A374" s="274">
        <v>44306.506944444445</v>
      </c>
      <c r="B374" s="272" t="s">
        <v>17</v>
      </c>
      <c r="C374" s="272" t="s">
        <v>6355</v>
      </c>
      <c r="D374" s="272" t="s">
        <v>6742</v>
      </c>
      <c r="E374" s="273">
        <v>100006589530</v>
      </c>
      <c r="F374" s="298" t="s">
        <v>4079</v>
      </c>
      <c r="G374" s="272" t="s">
        <v>9</v>
      </c>
      <c r="H374" s="274">
        <v>44306.654861111107</v>
      </c>
      <c r="I374" s="274">
        <v>44306.506944444445</v>
      </c>
      <c r="J374" s="37"/>
      <c r="K374" s="37"/>
      <c r="L374" s="37"/>
      <c r="M374" s="37"/>
      <c r="N374" s="37"/>
      <c r="O374" s="37"/>
      <c r="P374" s="37"/>
      <c r="Q374" s="37"/>
      <c r="R374" s="37"/>
      <c r="S374" s="37"/>
      <c r="T374" s="37"/>
    </row>
    <row r="375" spans="1:20">
      <c r="A375" s="274">
        <v>44306.506944444445</v>
      </c>
      <c r="B375" s="272" t="s">
        <v>17</v>
      </c>
      <c r="C375" s="272" t="s">
        <v>6355</v>
      </c>
      <c r="D375" s="272" t="s">
        <v>6743</v>
      </c>
      <c r="E375" s="273">
        <v>540660574</v>
      </c>
      <c r="F375" s="272" t="s">
        <v>4086</v>
      </c>
      <c r="G375" s="272" t="s">
        <v>9</v>
      </c>
      <c r="H375" s="274">
        <v>44272.494444444441</v>
      </c>
      <c r="I375" s="274">
        <v>44306.506944444445</v>
      </c>
      <c r="J375" s="37"/>
      <c r="K375" s="37"/>
      <c r="L375" s="37"/>
      <c r="M375" s="37"/>
      <c r="N375" s="37"/>
      <c r="O375" s="37"/>
      <c r="P375" s="37"/>
      <c r="Q375" s="37"/>
      <c r="R375" s="37"/>
      <c r="S375" s="37"/>
      <c r="T375" s="37"/>
    </row>
    <row r="376" spans="1:20">
      <c r="A376" s="274">
        <v>44306.659722222219</v>
      </c>
      <c r="B376" s="272" t="s">
        <v>17</v>
      </c>
      <c r="C376" s="272" t="s">
        <v>6351</v>
      </c>
      <c r="D376" s="272" t="s">
        <v>6744</v>
      </c>
      <c r="E376" s="273">
        <v>100010106371</v>
      </c>
      <c r="F376" s="298" t="s">
        <v>4079</v>
      </c>
      <c r="G376" s="272" t="s">
        <v>9</v>
      </c>
      <c r="H376" s="274">
        <v>44306.704861111109</v>
      </c>
      <c r="I376" s="274">
        <v>44306.659722222219</v>
      </c>
      <c r="J376" s="37"/>
      <c r="K376" s="37"/>
      <c r="L376" s="37"/>
      <c r="M376" s="37"/>
      <c r="N376" s="37"/>
      <c r="O376" s="37"/>
      <c r="P376" s="37"/>
      <c r="Q376" s="37"/>
      <c r="R376" s="37"/>
      <c r="S376" s="37"/>
      <c r="T376" s="37"/>
    </row>
    <row r="377" spans="1:20">
      <c r="A377" s="274">
        <v>44306.659722222219</v>
      </c>
      <c r="B377" s="272" t="s">
        <v>17</v>
      </c>
      <c r="C377" s="272" t="s">
        <v>6351</v>
      </c>
      <c r="D377" s="272" t="s">
        <v>6745</v>
      </c>
      <c r="E377" s="273">
        <v>100009412798</v>
      </c>
      <c r="F377" s="272" t="s">
        <v>6412</v>
      </c>
      <c r="G377" s="272" t="s">
        <v>9</v>
      </c>
      <c r="H377" s="274">
        <v>44306.707638888889</v>
      </c>
      <c r="I377" s="274">
        <v>44306.659722222219</v>
      </c>
      <c r="J377" s="37"/>
      <c r="K377" s="37"/>
      <c r="L377" s="37"/>
      <c r="M377" s="37"/>
      <c r="N377" s="37"/>
      <c r="O377" s="37"/>
      <c r="P377" s="37"/>
      <c r="Q377" s="37"/>
      <c r="R377" s="37"/>
      <c r="S377" s="37"/>
      <c r="T377" s="37"/>
    </row>
    <row r="378" spans="1:20">
      <c r="A378" s="274">
        <v>44306.659722222219</v>
      </c>
      <c r="B378" s="272" t="s">
        <v>17</v>
      </c>
      <c r="C378" s="272" t="s">
        <v>6367</v>
      </c>
      <c r="D378" s="272" t="s">
        <v>6746</v>
      </c>
      <c r="E378" s="273">
        <v>664292127</v>
      </c>
      <c r="F378" s="298" t="s">
        <v>6371</v>
      </c>
      <c r="G378" s="272" t="s">
        <v>9</v>
      </c>
      <c r="H378" s="274">
        <v>44307.740277777775</v>
      </c>
      <c r="I378" s="274">
        <v>44306.659722222219</v>
      </c>
      <c r="J378" s="37"/>
      <c r="K378" s="37"/>
      <c r="L378" s="37"/>
      <c r="M378" s="37"/>
      <c r="N378" s="37"/>
      <c r="O378" s="37"/>
      <c r="P378" s="37"/>
      <c r="Q378" s="37"/>
      <c r="R378" s="37"/>
      <c r="S378" s="37"/>
      <c r="T378" s="37"/>
    </row>
    <row r="379" spans="1:20">
      <c r="A379" s="274">
        <v>44307.451388888891</v>
      </c>
      <c r="B379" s="272" t="s">
        <v>17</v>
      </c>
      <c r="C379" s="272" t="s">
        <v>6355</v>
      </c>
      <c r="D379" s="272" t="s">
        <v>6747</v>
      </c>
      <c r="E379" s="273">
        <v>100006372036</v>
      </c>
      <c r="F379" s="298" t="s">
        <v>4079</v>
      </c>
      <c r="G379" s="272" t="s">
        <v>9</v>
      </c>
      <c r="H379" s="274">
        <v>44312.639583333337</v>
      </c>
      <c r="I379" s="274">
        <v>44307.451388888891</v>
      </c>
      <c r="J379" s="37"/>
      <c r="K379" s="37"/>
      <c r="L379" s="37"/>
      <c r="M379" s="37"/>
      <c r="N379" s="37"/>
      <c r="O379" s="37"/>
      <c r="P379" s="37"/>
      <c r="Q379" s="37"/>
      <c r="R379" s="37"/>
      <c r="S379" s="37"/>
      <c r="T379" s="37"/>
    </row>
    <row r="380" spans="1:20">
      <c r="A380" s="274">
        <v>44308.454861111109</v>
      </c>
      <c r="B380" s="272" t="s">
        <v>17</v>
      </c>
      <c r="C380" s="272" t="s">
        <v>6355</v>
      </c>
      <c r="D380" s="272" t="s">
        <v>6748</v>
      </c>
      <c r="E380" s="273">
        <v>100011831736</v>
      </c>
      <c r="F380" s="298" t="s">
        <v>4079</v>
      </c>
      <c r="G380" s="272" t="s">
        <v>9</v>
      </c>
      <c r="H380" s="274">
        <v>44308.660416666666</v>
      </c>
      <c r="I380" s="274">
        <v>44308.454861111109</v>
      </c>
      <c r="J380" s="37"/>
      <c r="K380" s="37"/>
      <c r="L380" s="37"/>
      <c r="M380" s="37"/>
      <c r="N380" s="37"/>
      <c r="O380" s="37"/>
      <c r="P380" s="37"/>
      <c r="Q380" s="37"/>
      <c r="R380" s="37"/>
      <c r="S380" s="37"/>
      <c r="T380" s="37"/>
    </row>
    <row r="381" spans="1:20">
      <c r="A381" s="274">
        <v>44308.631944444445</v>
      </c>
      <c r="B381" s="272" t="s">
        <v>17</v>
      </c>
      <c r="C381" s="272" t="s">
        <v>6416</v>
      </c>
      <c r="D381" s="272" t="s">
        <v>4364</v>
      </c>
      <c r="E381" s="273">
        <v>100013532446</v>
      </c>
      <c r="F381" s="298" t="s">
        <v>4079</v>
      </c>
      <c r="G381" s="272" t="s">
        <v>9</v>
      </c>
      <c r="H381" s="274">
        <v>44335.436805555553</v>
      </c>
      <c r="I381" s="274">
        <v>44308.631944444445</v>
      </c>
      <c r="J381" s="37"/>
      <c r="K381" s="37"/>
      <c r="L381" s="37"/>
      <c r="M381" s="37"/>
      <c r="N381" s="37"/>
      <c r="O381" s="37"/>
      <c r="P381" s="37"/>
      <c r="Q381" s="37"/>
      <c r="R381" s="37"/>
      <c r="S381" s="37"/>
      <c r="T381" s="37"/>
    </row>
    <row r="382" spans="1:20">
      <c r="A382" s="274">
        <v>44309.440972222219</v>
      </c>
      <c r="B382" s="272" t="s">
        <v>17</v>
      </c>
      <c r="C382" s="272" t="s">
        <v>6351</v>
      </c>
      <c r="D382" s="272" t="s">
        <v>6749</v>
      </c>
      <c r="E382" s="273">
        <v>100018985797</v>
      </c>
      <c r="F382" s="272" t="s">
        <v>6412</v>
      </c>
      <c r="G382" s="272" t="s">
        <v>9</v>
      </c>
      <c r="H382" s="274">
        <v>44309.495138888888</v>
      </c>
      <c r="I382" s="274">
        <v>44309.440972222219</v>
      </c>
      <c r="J382" s="37"/>
      <c r="K382" s="37"/>
      <c r="L382" s="37"/>
      <c r="M382" s="37"/>
      <c r="N382" s="37"/>
      <c r="O382" s="37"/>
      <c r="P382" s="37"/>
      <c r="Q382" s="37"/>
      <c r="R382" s="37"/>
      <c r="S382" s="37"/>
      <c r="T382" s="37"/>
    </row>
    <row r="383" spans="1:20">
      <c r="A383" s="274">
        <v>44309.451388888891</v>
      </c>
      <c r="B383" s="272" t="s">
        <v>17</v>
      </c>
      <c r="C383" s="272" t="s">
        <v>6355</v>
      </c>
      <c r="D383" s="272" t="s">
        <v>6750</v>
      </c>
      <c r="E383" s="273">
        <v>100012834981</v>
      </c>
      <c r="F383" s="298" t="s">
        <v>6371</v>
      </c>
      <c r="G383" s="272" t="s">
        <v>9</v>
      </c>
      <c r="H383" s="274">
        <v>44309.45694444445</v>
      </c>
      <c r="I383" s="274">
        <v>44309.451388888891</v>
      </c>
      <c r="J383" s="37"/>
      <c r="K383" s="37"/>
      <c r="L383" s="37"/>
      <c r="M383" s="37"/>
      <c r="N383" s="37"/>
      <c r="O383" s="37"/>
      <c r="P383" s="37"/>
      <c r="Q383" s="37"/>
      <c r="R383" s="37"/>
      <c r="S383" s="37"/>
      <c r="T383" s="37"/>
    </row>
    <row r="384" spans="1:20">
      <c r="A384" s="274">
        <v>44309.451388888891</v>
      </c>
      <c r="B384" s="272" t="s">
        <v>17</v>
      </c>
      <c r="C384" s="272" t="s">
        <v>6355</v>
      </c>
      <c r="D384" s="272" t="s">
        <v>6751</v>
      </c>
      <c r="E384" s="273">
        <v>300000515731</v>
      </c>
      <c r="F384" s="272" t="s">
        <v>4814</v>
      </c>
      <c r="G384" s="272" t="s">
        <v>9</v>
      </c>
      <c r="H384" s="274">
        <v>44309.456250000003</v>
      </c>
      <c r="I384" s="274">
        <v>44309.451388888891</v>
      </c>
      <c r="J384" s="37"/>
      <c r="K384" s="37"/>
      <c r="L384" s="37"/>
      <c r="M384" s="37"/>
      <c r="N384" s="37"/>
      <c r="O384" s="37"/>
      <c r="P384" s="37"/>
      <c r="Q384" s="37"/>
      <c r="R384" s="37"/>
      <c r="S384" s="37"/>
      <c r="T384" s="37"/>
    </row>
    <row r="385" spans="1:20">
      <c r="A385" s="274">
        <v>44309.454861111109</v>
      </c>
      <c r="B385" s="272" t="s">
        <v>17</v>
      </c>
      <c r="C385" s="272" t="s">
        <v>6355</v>
      </c>
      <c r="D385" s="272" t="s">
        <v>6752</v>
      </c>
      <c r="E385" s="273">
        <v>100018512593</v>
      </c>
      <c r="F385" s="298" t="s">
        <v>4079</v>
      </c>
      <c r="G385" s="272" t="s">
        <v>9</v>
      </c>
      <c r="H385" s="274">
        <v>44309.465277777781</v>
      </c>
      <c r="I385" s="274">
        <v>44309.454861111109</v>
      </c>
      <c r="J385" s="37"/>
      <c r="K385" s="37"/>
      <c r="L385" s="37"/>
      <c r="M385" s="37"/>
      <c r="N385" s="37"/>
      <c r="O385" s="37"/>
      <c r="P385" s="37"/>
      <c r="Q385" s="37"/>
      <c r="R385" s="37"/>
      <c r="S385" s="37"/>
      <c r="T385" s="37"/>
    </row>
    <row r="386" spans="1:20">
      <c r="A386" s="274">
        <v>44312.451388888891</v>
      </c>
      <c r="B386" s="272" t="s">
        <v>17</v>
      </c>
      <c r="C386" s="272" t="s">
        <v>6367</v>
      </c>
      <c r="D386" s="272" t="s">
        <v>6753</v>
      </c>
      <c r="E386" s="273">
        <v>100016456105</v>
      </c>
      <c r="F386" s="272" t="s">
        <v>4814</v>
      </c>
      <c r="G386" s="272" t="s">
        <v>9</v>
      </c>
      <c r="H386" s="274">
        <v>44312.638194444451</v>
      </c>
      <c r="I386" s="274">
        <v>44312.451388888891</v>
      </c>
      <c r="J386" s="37"/>
      <c r="K386" s="37"/>
      <c r="L386" s="37"/>
      <c r="M386" s="37"/>
      <c r="N386" s="37"/>
      <c r="O386" s="37"/>
      <c r="P386" s="37"/>
      <c r="Q386" s="37"/>
      <c r="R386" s="37"/>
      <c r="S386" s="37"/>
      <c r="T386" s="37"/>
    </row>
    <row r="387" spans="1:20">
      <c r="A387" s="274">
        <v>44314.451388888891</v>
      </c>
      <c r="B387" s="272" t="s">
        <v>17</v>
      </c>
      <c r="C387" s="272" t="s">
        <v>6355</v>
      </c>
      <c r="D387" s="272" t="s">
        <v>6754</v>
      </c>
      <c r="E387" s="273">
        <v>100018250372</v>
      </c>
      <c r="F387" s="272" t="s">
        <v>6386</v>
      </c>
      <c r="G387" s="272" t="s">
        <v>9</v>
      </c>
      <c r="H387" s="274">
        <v>44336.443749999999</v>
      </c>
      <c r="I387" s="274">
        <v>44314.451388888891</v>
      </c>
      <c r="J387" s="37"/>
      <c r="K387" s="37"/>
      <c r="L387" s="37"/>
      <c r="M387" s="37"/>
      <c r="N387" s="37"/>
      <c r="O387" s="37"/>
      <c r="P387" s="37"/>
      <c r="Q387" s="37"/>
      <c r="R387" s="37"/>
      <c r="S387" s="37"/>
      <c r="T387" s="37"/>
    </row>
    <row r="388" spans="1:20">
      <c r="A388" s="274">
        <v>44307.440972222219</v>
      </c>
      <c r="B388" s="272" t="s">
        <v>17</v>
      </c>
      <c r="C388" s="272" t="s">
        <v>6351</v>
      </c>
      <c r="D388" s="272" t="s">
        <v>6755</v>
      </c>
      <c r="E388" s="273">
        <v>100012132396</v>
      </c>
      <c r="F388" s="272" t="s">
        <v>4814</v>
      </c>
      <c r="G388" s="272" t="s">
        <v>9</v>
      </c>
      <c r="H388" s="274">
        <v>44314.463888888888</v>
      </c>
      <c r="I388" s="274">
        <v>44314.621527777781</v>
      </c>
      <c r="J388" s="37"/>
      <c r="K388" s="37"/>
      <c r="L388" s="37"/>
      <c r="M388" s="37"/>
      <c r="N388" s="37"/>
      <c r="O388" s="37"/>
      <c r="P388" s="37"/>
      <c r="Q388" s="37"/>
      <c r="R388" s="37"/>
      <c r="S388" s="37"/>
      <c r="T388" s="37"/>
    </row>
    <row r="389" spans="1:20">
      <c r="A389" s="274">
        <v>44307.454861111109</v>
      </c>
      <c r="B389" s="272" t="s">
        <v>17</v>
      </c>
      <c r="C389" s="272" t="s">
        <v>6355</v>
      </c>
      <c r="D389" s="272" t="s">
        <v>6756</v>
      </c>
      <c r="E389" s="273">
        <v>100018950757</v>
      </c>
      <c r="F389" s="272" t="s">
        <v>4813</v>
      </c>
      <c r="G389" s="272" t="s">
        <v>9</v>
      </c>
      <c r="H389" s="274">
        <v>44328.613888888889</v>
      </c>
      <c r="I389" s="274">
        <v>44328.604166666672</v>
      </c>
      <c r="J389" s="37"/>
      <c r="K389" s="37"/>
      <c r="L389" s="37"/>
      <c r="M389" s="37"/>
      <c r="N389" s="37"/>
      <c r="O389" s="37"/>
      <c r="P389" s="37"/>
      <c r="Q389" s="37"/>
      <c r="R389" s="37"/>
      <c r="S389" s="37"/>
      <c r="T389" s="37"/>
    </row>
    <row r="390" spans="1:20">
      <c r="A390" s="274">
        <v>44324.440972222219</v>
      </c>
      <c r="B390" s="272" t="s">
        <v>17</v>
      </c>
      <c r="C390" s="272" t="s">
        <v>6351</v>
      </c>
      <c r="D390" s="272" t="s">
        <v>6757</v>
      </c>
      <c r="E390" s="273">
        <v>100019198420</v>
      </c>
      <c r="F390" s="272" t="s">
        <v>4086</v>
      </c>
      <c r="G390" s="272" t="s">
        <v>9</v>
      </c>
      <c r="H390" s="274">
        <v>44324.481944444451</v>
      </c>
      <c r="I390" s="274">
        <v>44324.440972222219</v>
      </c>
      <c r="J390" s="37"/>
      <c r="K390" s="37"/>
      <c r="L390" s="37"/>
      <c r="M390" s="37"/>
      <c r="N390" s="37"/>
      <c r="O390" s="37"/>
      <c r="P390" s="37"/>
      <c r="Q390" s="37"/>
      <c r="R390" s="37"/>
      <c r="S390" s="37"/>
      <c r="T390" s="37"/>
    </row>
    <row r="391" spans="1:20">
      <c r="A391" s="274">
        <v>44324.451388888891</v>
      </c>
      <c r="B391" s="272" t="s">
        <v>17</v>
      </c>
      <c r="C391" s="272" t="s">
        <v>6367</v>
      </c>
      <c r="D391" s="272" t="s">
        <v>6758</v>
      </c>
      <c r="E391" s="273">
        <v>100002599439</v>
      </c>
      <c r="F391" s="298" t="s">
        <v>6371</v>
      </c>
      <c r="G391" s="272" t="s">
        <v>9</v>
      </c>
      <c r="H391" s="274">
        <v>44343.64444444445</v>
      </c>
      <c r="I391" s="274">
        <v>44324.451388888891</v>
      </c>
      <c r="J391" s="37"/>
      <c r="K391" s="37"/>
      <c r="L391" s="37"/>
      <c r="M391" s="37"/>
      <c r="N391" s="37"/>
      <c r="O391" s="37"/>
      <c r="P391" s="37"/>
      <c r="Q391" s="37"/>
      <c r="R391" s="37"/>
      <c r="S391" s="37"/>
      <c r="T391" s="37"/>
    </row>
    <row r="392" spans="1:20">
      <c r="A392" s="274">
        <v>44325.451388888891</v>
      </c>
      <c r="B392" s="272" t="s">
        <v>17</v>
      </c>
      <c r="C392" s="272" t="s">
        <v>6367</v>
      </c>
      <c r="D392" s="272" t="s">
        <v>6759</v>
      </c>
      <c r="E392" s="273">
        <v>100003599179</v>
      </c>
      <c r="F392" s="298" t="s">
        <v>4079</v>
      </c>
      <c r="G392" s="272" t="s">
        <v>9</v>
      </c>
      <c r="H392" s="274">
        <v>44326.432638888888</v>
      </c>
      <c r="I392" s="274">
        <v>44325.451388888891</v>
      </c>
      <c r="J392" s="37"/>
      <c r="K392" s="37"/>
      <c r="L392" s="37"/>
      <c r="M392" s="37"/>
      <c r="N392" s="37"/>
      <c r="O392" s="37"/>
      <c r="P392" s="37"/>
      <c r="Q392" s="37"/>
      <c r="R392" s="37"/>
      <c r="S392" s="37"/>
      <c r="T392" s="37"/>
    </row>
    <row r="393" spans="1:20">
      <c r="A393" s="274">
        <v>44327.451388888891</v>
      </c>
      <c r="B393" s="272" t="s">
        <v>17</v>
      </c>
      <c r="C393" s="272" t="s">
        <v>6355</v>
      </c>
      <c r="D393" s="272" t="s">
        <v>6760</v>
      </c>
      <c r="E393" s="273">
        <v>2827228273</v>
      </c>
      <c r="F393" s="298" t="s">
        <v>4079</v>
      </c>
      <c r="G393" s="272" t="s">
        <v>9</v>
      </c>
      <c r="H393" s="274">
        <v>44328.491666666669</v>
      </c>
      <c r="I393" s="274">
        <v>44327.451388888891</v>
      </c>
      <c r="J393" s="37"/>
      <c r="K393" s="37"/>
      <c r="L393" s="37"/>
      <c r="M393" s="37"/>
      <c r="N393" s="37"/>
      <c r="O393" s="37"/>
      <c r="P393" s="37"/>
      <c r="Q393" s="37"/>
      <c r="R393" s="37"/>
      <c r="S393" s="37"/>
      <c r="T393" s="37"/>
    </row>
    <row r="394" spans="1:20">
      <c r="A394" s="274">
        <v>44327.454861111109</v>
      </c>
      <c r="B394" s="272" t="s">
        <v>17</v>
      </c>
      <c r="C394" s="272" t="s">
        <v>6355</v>
      </c>
      <c r="D394" s="272" t="s">
        <v>6761</v>
      </c>
      <c r="E394" s="273">
        <v>100001208734</v>
      </c>
      <c r="F394" s="298" t="s">
        <v>4079</v>
      </c>
      <c r="G394" s="272" t="s">
        <v>9</v>
      </c>
      <c r="H394" s="274">
        <v>44327.463194444441</v>
      </c>
      <c r="I394" s="274">
        <v>44327.454861111109</v>
      </c>
      <c r="J394" s="37"/>
      <c r="K394" s="37"/>
      <c r="L394" s="37"/>
      <c r="M394" s="37"/>
      <c r="N394" s="37"/>
      <c r="O394" s="37"/>
      <c r="P394" s="37"/>
      <c r="Q394" s="37"/>
      <c r="R394" s="37"/>
      <c r="S394" s="37"/>
      <c r="T394" s="37"/>
    </row>
    <row r="395" spans="1:20">
      <c r="A395" s="274">
        <v>44327.565972222219</v>
      </c>
      <c r="B395" s="272" t="s">
        <v>17</v>
      </c>
      <c r="C395" s="272" t="s">
        <v>6416</v>
      </c>
      <c r="D395" s="272" t="s">
        <v>6762</v>
      </c>
      <c r="E395" s="273">
        <v>100013952170</v>
      </c>
      <c r="F395" s="272" t="s">
        <v>6589</v>
      </c>
      <c r="G395" s="272" t="s">
        <v>9</v>
      </c>
      <c r="H395" s="274">
        <v>44342.722222222219</v>
      </c>
      <c r="I395" s="274">
        <v>44327.565972222219</v>
      </c>
      <c r="J395" s="37"/>
      <c r="K395" s="37"/>
      <c r="L395" s="37"/>
      <c r="M395" s="37"/>
      <c r="N395" s="37"/>
      <c r="O395" s="37"/>
      <c r="P395" s="37"/>
      <c r="Q395" s="37"/>
      <c r="R395" s="37"/>
      <c r="S395" s="37"/>
      <c r="T395" s="37"/>
    </row>
    <row r="396" spans="1:20">
      <c r="A396" s="274">
        <v>44328.451388888891</v>
      </c>
      <c r="B396" s="272" t="s">
        <v>17</v>
      </c>
      <c r="C396" s="272" t="s">
        <v>6355</v>
      </c>
      <c r="D396" s="272" t="s">
        <v>6763</v>
      </c>
      <c r="E396" s="273">
        <v>100010501083</v>
      </c>
      <c r="F396" s="298" t="s">
        <v>4079</v>
      </c>
      <c r="G396" s="272" t="s">
        <v>9</v>
      </c>
      <c r="H396" s="274">
        <v>44329.461805555555</v>
      </c>
      <c r="I396" s="274">
        <v>44328.451388888891</v>
      </c>
      <c r="J396" s="37"/>
      <c r="K396" s="37"/>
      <c r="L396" s="37"/>
      <c r="M396" s="37"/>
      <c r="N396" s="37"/>
      <c r="O396" s="37"/>
      <c r="P396" s="37"/>
      <c r="Q396" s="37"/>
      <c r="R396" s="37"/>
      <c r="S396" s="37"/>
      <c r="T396" s="37"/>
    </row>
    <row r="397" spans="1:20">
      <c r="A397" s="274">
        <v>44328.454861111109</v>
      </c>
      <c r="B397" s="272" t="s">
        <v>17</v>
      </c>
      <c r="C397" s="272" t="s">
        <v>6355</v>
      </c>
      <c r="D397" s="272" t="s">
        <v>6764</v>
      </c>
      <c r="E397" s="273">
        <v>100011527183</v>
      </c>
      <c r="F397" s="272" t="s">
        <v>4086</v>
      </c>
      <c r="G397" s="272" t="s">
        <v>9</v>
      </c>
      <c r="H397" s="274">
        <v>44334.740972222222</v>
      </c>
      <c r="I397" s="274">
        <v>44328.454861111109</v>
      </c>
      <c r="J397" s="37"/>
      <c r="K397" s="37"/>
      <c r="L397" s="37"/>
      <c r="M397" s="37"/>
      <c r="N397" s="37"/>
      <c r="O397" s="37"/>
      <c r="P397" s="37"/>
      <c r="Q397" s="37"/>
      <c r="R397" s="37"/>
      <c r="S397" s="37"/>
      <c r="T397" s="37"/>
    </row>
    <row r="398" spans="1:20">
      <c r="A398" s="274">
        <v>44329.440972222219</v>
      </c>
      <c r="B398" s="272" t="s">
        <v>17</v>
      </c>
      <c r="C398" s="272" t="s">
        <v>6351</v>
      </c>
      <c r="D398" s="272" t="s">
        <v>6765</v>
      </c>
      <c r="E398" s="273">
        <v>100008194199</v>
      </c>
      <c r="F398" s="272" t="s">
        <v>4841</v>
      </c>
      <c r="G398" s="272" t="s">
        <v>9</v>
      </c>
      <c r="H398" s="274">
        <v>44329.459027777775</v>
      </c>
      <c r="I398" s="274">
        <v>44329.440972222219</v>
      </c>
      <c r="J398" s="37"/>
      <c r="K398" s="37"/>
      <c r="L398" s="37"/>
      <c r="M398" s="37"/>
      <c r="N398" s="37"/>
      <c r="O398" s="37"/>
      <c r="P398" s="37"/>
      <c r="Q398" s="37"/>
      <c r="R398" s="37"/>
      <c r="S398" s="37"/>
      <c r="T398" s="37"/>
    </row>
    <row r="399" spans="1:20">
      <c r="A399" s="274">
        <v>44329.454861111109</v>
      </c>
      <c r="B399" s="272" t="s">
        <v>17</v>
      </c>
      <c r="C399" s="272" t="s">
        <v>6355</v>
      </c>
      <c r="D399" s="272" t="s">
        <v>6766</v>
      </c>
      <c r="E399" s="273">
        <v>100019178267</v>
      </c>
      <c r="F399" s="272" t="s">
        <v>4813</v>
      </c>
      <c r="G399" s="272" t="s">
        <v>9</v>
      </c>
      <c r="H399" s="274">
        <v>44337.770833333328</v>
      </c>
      <c r="I399" s="274">
        <v>44329.454861111109</v>
      </c>
      <c r="J399" s="37"/>
      <c r="K399" s="37"/>
      <c r="L399" s="37"/>
      <c r="M399" s="37"/>
      <c r="N399" s="37"/>
      <c r="O399" s="37"/>
      <c r="P399" s="37"/>
      <c r="Q399" s="37"/>
      <c r="R399" s="37"/>
      <c r="S399" s="37"/>
      <c r="T399" s="37"/>
    </row>
    <row r="400" spans="1:20">
      <c r="A400" s="274">
        <v>44329.454861111109</v>
      </c>
      <c r="B400" s="272" t="s">
        <v>17</v>
      </c>
      <c r="C400" s="272" t="s">
        <v>6355</v>
      </c>
      <c r="D400" s="272" t="s">
        <v>6767</v>
      </c>
      <c r="E400" s="273">
        <v>100009252915</v>
      </c>
      <c r="F400" s="272" t="s">
        <v>6386</v>
      </c>
      <c r="G400" s="272" t="s">
        <v>9</v>
      </c>
      <c r="H400" s="274">
        <v>44334.737500000003</v>
      </c>
      <c r="I400" s="274">
        <v>44329.454861111109</v>
      </c>
      <c r="J400" s="37"/>
      <c r="K400" s="37"/>
      <c r="L400" s="37"/>
      <c r="M400" s="37"/>
      <c r="N400" s="37"/>
      <c r="O400" s="37"/>
      <c r="P400" s="37"/>
      <c r="Q400" s="37"/>
      <c r="R400" s="37"/>
      <c r="S400" s="37"/>
      <c r="T400" s="37"/>
    </row>
    <row r="401" spans="1:20">
      <c r="A401" s="274">
        <v>44330.565972222219</v>
      </c>
      <c r="B401" s="272" t="s">
        <v>17</v>
      </c>
      <c r="C401" s="272" t="s">
        <v>6416</v>
      </c>
      <c r="D401" s="272" t="s">
        <v>6768</v>
      </c>
      <c r="E401" s="273">
        <v>100014541025</v>
      </c>
      <c r="F401" s="272" t="s">
        <v>4086</v>
      </c>
      <c r="G401" s="272" t="s">
        <v>9</v>
      </c>
      <c r="H401" s="274">
        <v>44337.673611111109</v>
      </c>
      <c r="I401" s="274">
        <v>44330.565972222219</v>
      </c>
      <c r="J401" s="37"/>
      <c r="K401" s="37"/>
      <c r="L401" s="37"/>
      <c r="M401" s="37"/>
      <c r="N401" s="37"/>
      <c r="O401" s="37"/>
      <c r="P401" s="37"/>
      <c r="Q401" s="37"/>
      <c r="R401" s="37"/>
      <c r="S401" s="37"/>
      <c r="T401" s="37"/>
    </row>
    <row r="402" spans="1:20">
      <c r="A402" s="274">
        <v>44331.451388888891</v>
      </c>
      <c r="B402" s="272" t="s">
        <v>17</v>
      </c>
      <c r="C402" s="272" t="s">
        <v>6355</v>
      </c>
      <c r="D402" s="272" t="s">
        <v>6769</v>
      </c>
      <c r="E402" s="273">
        <v>100010634743</v>
      </c>
      <c r="F402" s="272" t="s">
        <v>4086</v>
      </c>
      <c r="G402" s="272" t="s">
        <v>9</v>
      </c>
      <c r="H402" s="274">
        <v>44337.757638888885</v>
      </c>
      <c r="I402" s="274">
        <v>44331.451388888891</v>
      </c>
      <c r="J402" s="37"/>
      <c r="K402" s="37"/>
      <c r="L402" s="37"/>
      <c r="M402" s="37"/>
      <c r="N402" s="37"/>
      <c r="O402" s="37"/>
      <c r="P402" s="37"/>
      <c r="Q402" s="37"/>
      <c r="R402" s="37"/>
      <c r="S402" s="37"/>
      <c r="T402" s="37"/>
    </row>
    <row r="403" spans="1:20">
      <c r="A403" s="274">
        <v>44333.565972222219</v>
      </c>
      <c r="B403" s="272" t="s">
        <v>17</v>
      </c>
      <c r="C403" s="272" t="s">
        <v>6396</v>
      </c>
      <c r="D403" s="272" t="s">
        <v>6770</v>
      </c>
      <c r="E403" s="273">
        <v>100004730024</v>
      </c>
      <c r="F403" s="272" t="s">
        <v>4833</v>
      </c>
      <c r="G403" s="272" t="s">
        <v>9</v>
      </c>
      <c r="H403" s="274">
        <v>44337.76944444445</v>
      </c>
      <c r="I403" s="274">
        <v>44333.565972222219</v>
      </c>
      <c r="J403" s="37"/>
      <c r="K403" s="37"/>
      <c r="L403" s="37"/>
      <c r="M403" s="37"/>
      <c r="N403" s="37"/>
      <c r="O403" s="37"/>
      <c r="P403" s="37"/>
      <c r="Q403" s="37"/>
      <c r="R403" s="37"/>
      <c r="S403" s="37"/>
      <c r="T403" s="37"/>
    </row>
    <row r="404" spans="1:20">
      <c r="A404" s="274">
        <v>44335.454861111109</v>
      </c>
      <c r="B404" s="272" t="s">
        <v>17</v>
      </c>
      <c r="C404" s="272" t="s">
        <v>6355</v>
      </c>
      <c r="D404" s="272" t="s">
        <v>6771</v>
      </c>
      <c r="E404" s="273">
        <v>100010336837</v>
      </c>
      <c r="F404" s="298" t="s">
        <v>4079</v>
      </c>
      <c r="G404" s="272" t="s">
        <v>9</v>
      </c>
      <c r="H404" s="274">
        <v>44336.586805555555</v>
      </c>
      <c r="I404" s="274">
        <v>44335.454861111109</v>
      </c>
      <c r="J404" s="37"/>
      <c r="K404" s="37"/>
      <c r="L404" s="37"/>
      <c r="M404" s="37"/>
      <c r="N404" s="37"/>
      <c r="O404" s="37"/>
      <c r="P404" s="37"/>
      <c r="Q404" s="37"/>
      <c r="R404" s="37"/>
      <c r="S404" s="37"/>
      <c r="T404" s="37"/>
    </row>
    <row r="405" spans="1:20">
      <c r="A405" s="274">
        <v>44336.440972222219</v>
      </c>
      <c r="B405" s="272" t="s">
        <v>17</v>
      </c>
      <c r="C405" s="272" t="s">
        <v>6351</v>
      </c>
      <c r="D405" s="272" t="s">
        <v>6772</v>
      </c>
      <c r="E405" s="273">
        <v>100019330137</v>
      </c>
      <c r="F405" s="298" t="s">
        <v>4079</v>
      </c>
      <c r="G405" s="272" t="s">
        <v>9</v>
      </c>
      <c r="H405" s="274">
        <v>44336.496527777781</v>
      </c>
      <c r="I405" s="274">
        <v>44336.440972222219</v>
      </c>
      <c r="J405" s="37"/>
      <c r="K405" s="37"/>
      <c r="L405" s="37"/>
      <c r="M405" s="37"/>
      <c r="N405" s="37"/>
      <c r="O405" s="37"/>
      <c r="P405" s="37"/>
      <c r="Q405" s="37"/>
      <c r="R405" s="37"/>
      <c r="S405" s="37"/>
      <c r="T405" s="37"/>
    </row>
    <row r="406" spans="1:20">
      <c r="A406" s="274">
        <v>44337.451388888891</v>
      </c>
      <c r="B406" s="272" t="s">
        <v>17</v>
      </c>
      <c r="C406" s="272" t="s">
        <v>6355</v>
      </c>
      <c r="D406" s="272" t="s">
        <v>6773</v>
      </c>
      <c r="E406" s="273">
        <v>100000971854</v>
      </c>
      <c r="F406" s="272" t="s">
        <v>6412</v>
      </c>
      <c r="G406" s="272" t="s">
        <v>9</v>
      </c>
      <c r="H406" s="274">
        <v>44337.625694444447</v>
      </c>
      <c r="I406" s="274">
        <v>44337.451388888891</v>
      </c>
      <c r="J406" s="37"/>
      <c r="K406" s="37"/>
      <c r="L406" s="37"/>
      <c r="M406" s="37"/>
      <c r="N406" s="37"/>
      <c r="O406" s="37"/>
      <c r="P406" s="37"/>
      <c r="Q406" s="37"/>
      <c r="R406" s="37"/>
      <c r="S406" s="37"/>
      <c r="T406" s="37"/>
    </row>
    <row r="407" spans="1:20">
      <c r="A407" s="274">
        <v>44337.454861111109</v>
      </c>
      <c r="B407" s="272" t="s">
        <v>17</v>
      </c>
      <c r="C407" s="272" t="s">
        <v>6355</v>
      </c>
      <c r="D407" s="272" t="s">
        <v>6774</v>
      </c>
      <c r="E407" s="273">
        <v>100017027564</v>
      </c>
      <c r="F407" s="298" t="s">
        <v>4079</v>
      </c>
      <c r="G407" s="272" t="s">
        <v>9</v>
      </c>
      <c r="H407" s="274">
        <v>44343.460416666669</v>
      </c>
      <c r="I407" s="274">
        <v>44337.454861111109</v>
      </c>
      <c r="J407" s="37"/>
      <c r="K407" s="37"/>
      <c r="L407" s="37"/>
      <c r="M407" s="37"/>
      <c r="N407" s="37"/>
      <c r="O407" s="37"/>
      <c r="P407" s="37"/>
      <c r="Q407" s="37"/>
      <c r="R407" s="37"/>
      <c r="S407" s="37"/>
      <c r="T407" s="37"/>
    </row>
    <row r="408" spans="1:20">
      <c r="A408" s="274">
        <v>44341.451388888891</v>
      </c>
      <c r="B408" s="272" t="s">
        <v>17</v>
      </c>
      <c r="C408" s="272" t="s">
        <v>6355</v>
      </c>
      <c r="D408" s="272" t="s">
        <v>6775</v>
      </c>
      <c r="E408" s="273">
        <v>100000860051</v>
      </c>
      <c r="F408" s="272" t="s">
        <v>4086</v>
      </c>
      <c r="G408" s="272" t="s">
        <v>9</v>
      </c>
      <c r="H408" s="274">
        <v>44342.731249999997</v>
      </c>
      <c r="I408" s="274">
        <v>44341.451388888891</v>
      </c>
      <c r="J408" s="37"/>
      <c r="K408" s="37"/>
      <c r="L408" s="37"/>
      <c r="M408" s="37"/>
      <c r="N408" s="37"/>
      <c r="O408" s="37"/>
      <c r="P408" s="37"/>
      <c r="Q408" s="37"/>
      <c r="R408" s="37"/>
      <c r="S408" s="37"/>
      <c r="T408" s="37"/>
    </row>
    <row r="409" spans="1:20">
      <c r="A409" s="274">
        <v>44342.440972222219</v>
      </c>
      <c r="B409" s="272" t="s">
        <v>17</v>
      </c>
      <c r="C409" s="272" t="s">
        <v>6351</v>
      </c>
      <c r="D409" s="272" t="s">
        <v>6776</v>
      </c>
      <c r="E409" s="273">
        <v>100019482007</v>
      </c>
      <c r="F409" s="298" t="s">
        <v>4079</v>
      </c>
      <c r="G409" s="272" t="s">
        <v>9</v>
      </c>
      <c r="H409" s="274">
        <v>44342.729166666672</v>
      </c>
      <c r="I409" s="274">
        <v>44342.440972222219</v>
      </c>
      <c r="J409" s="37"/>
      <c r="K409" s="37"/>
      <c r="L409" s="37"/>
      <c r="M409" s="37"/>
      <c r="N409" s="37"/>
      <c r="O409" s="37"/>
      <c r="P409" s="37"/>
      <c r="Q409" s="37"/>
      <c r="R409" s="37"/>
      <c r="S409" s="37"/>
      <c r="T409" s="37"/>
    </row>
    <row r="410" spans="1:20">
      <c r="A410" s="274">
        <v>44342.451388888891</v>
      </c>
      <c r="B410" s="272" t="s">
        <v>17</v>
      </c>
      <c r="C410" s="272" t="s">
        <v>6367</v>
      </c>
      <c r="D410" s="272" t="s">
        <v>6777</v>
      </c>
      <c r="E410" s="273">
        <v>100007449016</v>
      </c>
      <c r="F410" s="298" t="s">
        <v>4079</v>
      </c>
      <c r="G410" s="272" t="s">
        <v>9</v>
      </c>
      <c r="H410" s="274">
        <v>44343.470138888893</v>
      </c>
      <c r="I410" s="274">
        <v>44342.451388888891</v>
      </c>
      <c r="J410" s="37"/>
      <c r="K410" s="37"/>
      <c r="L410" s="37"/>
      <c r="M410" s="37"/>
      <c r="N410" s="37"/>
      <c r="O410" s="37"/>
      <c r="P410" s="37"/>
      <c r="Q410" s="37"/>
      <c r="R410" s="37"/>
      <c r="S410" s="37"/>
      <c r="T410" s="37"/>
    </row>
    <row r="411" spans="1:20">
      <c r="A411" s="274">
        <v>44307.451388888891</v>
      </c>
      <c r="B411" s="272" t="s">
        <v>4385</v>
      </c>
      <c r="C411" s="272" t="s">
        <v>6367</v>
      </c>
      <c r="D411" s="272" t="s">
        <v>6778</v>
      </c>
      <c r="E411" s="273">
        <v>100010858421</v>
      </c>
      <c r="F411" s="272" t="s">
        <v>6779</v>
      </c>
      <c r="G411" s="298" t="s">
        <v>9</v>
      </c>
      <c r="H411" s="274">
        <v>44266.761111111111</v>
      </c>
      <c r="I411" s="274">
        <v>44307.451388888891</v>
      </c>
      <c r="J411" s="37"/>
      <c r="K411" s="37"/>
      <c r="L411" s="37"/>
      <c r="M411" s="37"/>
      <c r="N411" s="37"/>
      <c r="O411" s="37"/>
      <c r="P411" s="37"/>
      <c r="Q411" s="37"/>
      <c r="R411" s="37"/>
      <c r="S411" s="37"/>
      <c r="T411" s="37"/>
    </row>
    <row r="412" spans="1:20">
      <c r="A412" s="274">
        <v>44317.378472222219</v>
      </c>
      <c r="B412" s="272" t="s">
        <v>4385</v>
      </c>
      <c r="C412" s="272" t="s">
        <v>6360</v>
      </c>
      <c r="D412" s="272" t="s">
        <v>4400</v>
      </c>
      <c r="E412" s="273">
        <v>100013790698</v>
      </c>
      <c r="F412" s="279" t="s">
        <v>21</v>
      </c>
      <c r="G412" s="298" t="s">
        <v>13</v>
      </c>
      <c r="H412" s="274">
        <v>44311.433333333334</v>
      </c>
      <c r="I412" s="274">
        <v>44317.378472222219</v>
      </c>
      <c r="J412" s="37"/>
      <c r="K412" s="37"/>
      <c r="L412" s="37"/>
      <c r="M412" s="37"/>
      <c r="N412" s="37"/>
      <c r="O412" s="37"/>
      <c r="P412" s="37"/>
      <c r="Q412" s="37"/>
      <c r="R412" s="37"/>
      <c r="S412" s="37"/>
      <c r="T412" s="37"/>
    </row>
    <row r="413" spans="1:20">
      <c r="A413" s="274">
        <v>44317.378472222219</v>
      </c>
      <c r="B413" s="272" t="s">
        <v>4385</v>
      </c>
      <c r="C413" s="272" t="s">
        <v>6388</v>
      </c>
      <c r="D413" s="272" t="s">
        <v>6780</v>
      </c>
      <c r="E413" s="273">
        <v>100004197517</v>
      </c>
      <c r="F413" s="272" t="s">
        <v>21</v>
      </c>
      <c r="G413" s="298" t="s">
        <v>13</v>
      </c>
      <c r="H413" s="274">
        <v>44293.464583333334</v>
      </c>
      <c r="I413" s="274">
        <v>44317.378472222219</v>
      </c>
      <c r="J413" s="37"/>
      <c r="K413" s="37"/>
      <c r="L413" s="37"/>
      <c r="M413" s="37"/>
      <c r="N413" s="37"/>
      <c r="O413" s="37"/>
      <c r="P413" s="37"/>
      <c r="Q413" s="37"/>
      <c r="R413" s="37"/>
      <c r="S413" s="37"/>
      <c r="T413" s="37"/>
    </row>
    <row r="414" spans="1:20">
      <c r="A414" s="274">
        <v>44318.565972222219</v>
      </c>
      <c r="B414" s="272" t="s">
        <v>4385</v>
      </c>
      <c r="C414" s="272" t="s">
        <v>6396</v>
      </c>
      <c r="D414" s="272" t="s">
        <v>6781</v>
      </c>
      <c r="E414" s="273">
        <v>100013141106</v>
      </c>
      <c r="F414" s="272" t="s">
        <v>21</v>
      </c>
      <c r="G414" s="298" t="s">
        <v>13</v>
      </c>
      <c r="H414" s="274">
        <v>44306.420138888891</v>
      </c>
      <c r="I414" s="274">
        <v>44318.565972222219</v>
      </c>
      <c r="J414" s="37"/>
      <c r="K414" s="37"/>
      <c r="L414" s="37"/>
      <c r="M414" s="37"/>
      <c r="N414" s="37"/>
      <c r="O414" s="37"/>
      <c r="P414" s="37"/>
      <c r="Q414" s="37"/>
      <c r="R414" s="37"/>
      <c r="S414" s="37"/>
      <c r="T414" s="37"/>
    </row>
    <row r="415" spans="1:20">
      <c r="A415" s="274">
        <v>44345.565972222219</v>
      </c>
      <c r="B415" s="272" t="s">
        <v>4385</v>
      </c>
      <c r="C415" s="272" t="s">
        <v>6416</v>
      </c>
      <c r="D415" s="272" t="s">
        <v>6782</v>
      </c>
      <c r="E415" s="273">
        <v>100014774606</v>
      </c>
      <c r="F415" s="272" t="s">
        <v>21</v>
      </c>
      <c r="G415" s="298" t="s">
        <v>13</v>
      </c>
      <c r="H415" s="274">
        <v>44340.62777777778</v>
      </c>
      <c r="I415" s="274">
        <v>44345.565972222219</v>
      </c>
      <c r="J415" s="37"/>
      <c r="K415" s="37"/>
      <c r="L415" s="37"/>
      <c r="M415" s="37"/>
      <c r="N415" s="37"/>
      <c r="O415" s="37"/>
      <c r="P415" s="37"/>
      <c r="Q415" s="37"/>
      <c r="R415" s="37"/>
      <c r="S415" s="37"/>
      <c r="T415" s="37"/>
    </row>
    <row r="416" spans="1:20">
      <c r="A416" s="274">
        <v>44345.565972222219</v>
      </c>
      <c r="B416" s="272" t="s">
        <v>4385</v>
      </c>
      <c r="C416" s="272" t="s">
        <v>6416</v>
      </c>
      <c r="D416" s="272" t="s">
        <v>6783</v>
      </c>
      <c r="E416" s="273">
        <v>100003736422</v>
      </c>
      <c r="F416" s="272" t="s">
        <v>51</v>
      </c>
      <c r="G416" s="298" t="s">
        <v>13</v>
      </c>
      <c r="H416" s="274">
        <v>44343.484722222223</v>
      </c>
      <c r="I416" s="274">
        <v>44345.565972222219</v>
      </c>
      <c r="J416" s="37"/>
      <c r="K416" s="37"/>
      <c r="L416" s="37"/>
      <c r="M416" s="37"/>
      <c r="N416" s="37"/>
      <c r="O416" s="37"/>
      <c r="P416" s="37"/>
      <c r="Q416" s="37"/>
      <c r="R416" s="37"/>
      <c r="S416" s="37"/>
      <c r="T416" s="37"/>
    </row>
    <row r="417" spans="1:20">
      <c r="A417" s="274">
        <v>44346.451388888891</v>
      </c>
      <c r="B417" s="272" t="s">
        <v>4385</v>
      </c>
      <c r="C417" s="272" t="s">
        <v>6367</v>
      </c>
      <c r="D417" s="272" t="s">
        <v>6784</v>
      </c>
      <c r="E417" s="273">
        <v>100019483071</v>
      </c>
      <c r="F417" s="279" t="s">
        <v>21</v>
      </c>
      <c r="G417" s="298" t="s">
        <v>13</v>
      </c>
      <c r="H417" s="274">
        <v>44341.765972222223</v>
      </c>
      <c r="I417" s="274">
        <v>44346.451388888891</v>
      </c>
      <c r="J417" s="37"/>
      <c r="K417" s="37"/>
      <c r="L417" s="37"/>
      <c r="M417" s="37"/>
      <c r="N417" s="37"/>
      <c r="O417" s="37"/>
      <c r="P417" s="37"/>
      <c r="Q417" s="37"/>
      <c r="R417" s="37"/>
      <c r="S417" s="37"/>
      <c r="T417" s="37"/>
    </row>
    <row r="418" spans="1:20">
      <c r="A418" s="274">
        <v>44323.451388888891</v>
      </c>
      <c r="B418" s="272" t="s">
        <v>4385</v>
      </c>
      <c r="C418" s="272" t="s">
        <v>6367</v>
      </c>
      <c r="D418" s="272" t="s">
        <v>6785</v>
      </c>
      <c r="E418" s="273">
        <v>100003698760</v>
      </c>
      <c r="F418" s="272" t="s">
        <v>21</v>
      </c>
      <c r="G418" s="298" t="s">
        <v>13</v>
      </c>
      <c r="H418" s="274">
        <v>44336.722916666666</v>
      </c>
      <c r="I418" s="274">
        <v>44347.416666666672</v>
      </c>
      <c r="J418" s="37"/>
      <c r="K418" s="37"/>
      <c r="L418" s="37"/>
      <c r="M418" s="37"/>
      <c r="N418" s="37"/>
      <c r="O418" s="37"/>
      <c r="P418" s="37"/>
      <c r="Q418" s="37"/>
      <c r="R418" s="37"/>
      <c r="S418" s="37"/>
      <c r="T418" s="37"/>
    </row>
    <row r="419" spans="1:20">
      <c r="A419" s="274">
        <v>44347.451388888891</v>
      </c>
      <c r="B419" s="272" t="s">
        <v>4385</v>
      </c>
      <c r="C419" s="272" t="s">
        <v>6367</v>
      </c>
      <c r="D419" s="272" t="s">
        <v>6786</v>
      </c>
      <c r="E419" s="273">
        <v>100015132658</v>
      </c>
      <c r="F419" s="272" t="s">
        <v>6787</v>
      </c>
      <c r="G419" s="298" t="s">
        <v>13</v>
      </c>
      <c r="H419" s="274">
        <v>44277.651388888888</v>
      </c>
      <c r="I419" s="274">
        <v>44347.451388888891</v>
      </c>
      <c r="J419" s="37"/>
      <c r="K419" s="37"/>
      <c r="L419" s="37"/>
      <c r="M419" s="37"/>
      <c r="N419" s="37"/>
      <c r="O419" s="37"/>
      <c r="P419" s="37"/>
      <c r="Q419" s="37"/>
      <c r="R419" s="37"/>
      <c r="S419" s="37"/>
      <c r="T419" s="37"/>
    </row>
    <row r="420" spans="1:20">
      <c r="A420" s="274">
        <v>44306.506944444445</v>
      </c>
      <c r="B420" s="272" t="s">
        <v>4385</v>
      </c>
      <c r="C420" s="272" t="s">
        <v>6355</v>
      </c>
      <c r="D420" s="272" t="s">
        <v>6788</v>
      </c>
      <c r="E420" s="273">
        <v>100018088862</v>
      </c>
      <c r="F420" s="272" t="s">
        <v>4809</v>
      </c>
      <c r="G420" s="272" t="s">
        <v>9</v>
      </c>
      <c r="H420" s="274">
        <v>44306.725694444445</v>
      </c>
      <c r="I420" s="274">
        <v>44306.506944444445</v>
      </c>
      <c r="J420" s="37"/>
      <c r="K420" s="37"/>
      <c r="L420" s="37"/>
      <c r="M420" s="37"/>
      <c r="N420" s="37"/>
      <c r="O420" s="37"/>
      <c r="P420" s="37"/>
      <c r="Q420" s="37"/>
      <c r="R420" s="37"/>
      <c r="S420" s="37"/>
      <c r="T420" s="37"/>
    </row>
    <row r="421" spans="1:20">
      <c r="A421" s="274">
        <v>44306.506944444445</v>
      </c>
      <c r="B421" s="272" t="s">
        <v>4385</v>
      </c>
      <c r="C421" s="272" t="s">
        <v>6355</v>
      </c>
      <c r="D421" s="272" t="s">
        <v>6789</v>
      </c>
      <c r="E421" s="273">
        <v>100006491273</v>
      </c>
      <c r="F421" s="298" t="s">
        <v>4834</v>
      </c>
      <c r="G421" s="272" t="s">
        <v>9</v>
      </c>
      <c r="H421" s="274">
        <v>44306.72152777778</v>
      </c>
      <c r="I421" s="274">
        <v>44306.506944444445</v>
      </c>
      <c r="J421" s="37"/>
      <c r="K421" s="37"/>
      <c r="L421" s="37"/>
      <c r="M421" s="37"/>
      <c r="N421" s="37"/>
      <c r="O421" s="37"/>
      <c r="P421" s="37"/>
      <c r="Q421" s="37"/>
      <c r="R421" s="37"/>
      <c r="S421" s="37"/>
      <c r="T421" s="37"/>
    </row>
    <row r="422" spans="1:20">
      <c r="A422" s="274">
        <v>44306.506944444445</v>
      </c>
      <c r="B422" s="272" t="s">
        <v>4385</v>
      </c>
      <c r="C422" s="272" t="s">
        <v>6355</v>
      </c>
      <c r="D422" s="272" t="s">
        <v>6790</v>
      </c>
      <c r="E422" s="273">
        <v>262223315</v>
      </c>
      <c r="F422" s="298" t="s">
        <v>4079</v>
      </c>
      <c r="G422" s="272" t="s">
        <v>9</v>
      </c>
      <c r="H422" s="274">
        <v>44306.667361111111</v>
      </c>
      <c r="I422" s="274">
        <v>44306.506944444445</v>
      </c>
      <c r="J422" s="37"/>
      <c r="K422" s="37"/>
      <c r="L422" s="37"/>
      <c r="M422" s="37"/>
      <c r="N422" s="37"/>
      <c r="O422" s="37"/>
      <c r="P422" s="37"/>
      <c r="Q422" s="37"/>
      <c r="R422" s="37"/>
      <c r="S422" s="37"/>
      <c r="T422" s="37"/>
    </row>
    <row r="423" spans="1:20">
      <c r="A423" s="274">
        <v>44306.506944444445</v>
      </c>
      <c r="B423" s="272" t="s">
        <v>4385</v>
      </c>
      <c r="C423" s="272" t="s">
        <v>6355</v>
      </c>
      <c r="D423" s="272" t="s">
        <v>6791</v>
      </c>
      <c r="E423" s="273">
        <v>100009899464</v>
      </c>
      <c r="F423" s="272" t="s">
        <v>4809</v>
      </c>
      <c r="G423" s="272" t="s">
        <v>9</v>
      </c>
      <c r="H423" s="274">
        <v>44312.727083333331</v>
      </c>
      <c r="I423" s="274">
        <v>44306.506944444445</v>
      </c>
      <c r="J423" s="37"/>
      <c r="K423" s="37"/>
      <c r="L423" s="37"/>
      <c r="M423" s="37"/>
      <c r="N423" s="37"/>
      <c r="O423" s="37"/>
      <c r="P423" s="37"/>
      <c r="Q423" s="37"/>
      <c r="R423" s="37"/>
      <c r="S423" s="37"/>
      <c r="T423" s="37"/>
    </row>
    <row r="424" spans="1:20">
      <c r="A424" s="274">
        <v>44306.506944444445</v>
      </c>
      <c r="B424" s="272" t="s">
        <v>4385</v>
      </c>
      <c r="C424" s="272" t="s">
        <v>6355</v>
      </c>
      <c r="D424" s="272" t="s">
        <v>6792</v>
      </c>
      <c r="E424" s="273">
        <v>100008770061</v>
      </c>
      <c r="F424" s="272" t="s">
        <v>4813</v>
      </c>
      <c r="G424" s="272" t="s">
        <v>9</v>
      </c>
      <c r="H424" s="274">
        <v>44306.613888888889</v>
      </c>
      <c r="I424" s="274">
        <v>44306.506944444445</v>
      </c>
      <c r="J424" s="37"/>
      <c r="K424" s="37"/>
      <c r="L424" s="37"/>
      <c r="M424" s="37"/>
      <c r="N424" s="37"/>
      <c r="O424" s="37"/>
      <c r="P424" s="37"/>
      <c r="Q424" s="37"/>
      <c r="R424" s="37"/>
      <c r="S424" s="37"/>
      <c r="T424" s="37"/>
    </row>
    <row r="425" spans="1:20">
      <c r="A425" s="274">
        <v>44306.659722222219</v>
      </c>
      <c r="B425" s="272" t="s">
        <v>4385</v>
      </c>
      <c r="C425" s="272" t="s">
        <v>6367</v>
      </c>
      <c r="D425" s="272" t="s">
        <v>6793</v>
      </c>
      <c r="E425" s="273">
        <v>410292246</v>
      </c>
      <c r="F425" s="298" t="s">
        <v>6371</v>
      </c>
      <c r="G425" s="272" t="s">
        <v>9</v>
      </c>
      <c r="H425" s="274">
        <v>44029.567361111112</v>
      </c>
      <c r="I425" s="274">
        <v>44306.659722222219</v>
      </c>
      <c r="J425" s="37"/>
      <c r="K425" s="37"/>
      <c r="L425" s="37"/>
      <c r="M425" s="37"/>
      <c r="N425" s="37"/>
      <c r="O425" s="37"/>
      <c r="P425" s="37"/>
      <c r="Q425" s="37"/>
      <c r="R425" s="37"/>
      <c r="S425" s="37"/>
      <c r="T425" s="37"/>
    </row>
    <row r="426" spans="1:20">
      <c r="A426" s="274">
        <v>44308.451388888891</v>
      </c>
      <c r="B426" s="272" t="s">
        <v>4385</v>
      </c>
      <c r="C426" s="272" t="s">
        <v>6367</v>
      </c>
      <c r="D426" s="272" t="s">
        <v>6794</v>
      </c>
      <c r="E426" s="273">
        <v>3328387968</v>
      </c>
      <c r="F426" s="272" t="s">
        <v>4813</v>
      </c>
      <c r="G426" s="272" t="s">
        <v>9</v>
      </c>
      <c r="H426" s="274">
        <v>44328.465277777781</v>
      </c>
      <c r="I426" s="274">
        <v>44308.451388888891</v>
      </c>
      <c r="J426" s="37"/>
      <c r="K426" s="37"/>
      <c r="L426" s="37"/>
      <c r="M426" s="37"/>
      <c r="N426" s="37"/>
      <c r="O426" s="37"/>
      <c r="P426" s="37"/>
      <c r="Q426" s="37"/>
      <c r="R426" s="37"/>
      <c r="S426" s="37"/>
      <c r="T426" s="37"/>
    </row>
    <row r="427" spans="1:20">
      <c r="A427" s="274">
        <v>44309.454861111109</v>
      </c>
      <c r="B427" s="272" t="s">
        <v>4385</v>
      </c>
      <c r="C427" s="272" t="s">
        <v>6355</v>
      </c>
      <c r="D427" s="272" t="s">
        <v>6795</v>
      </c>
      <c r="E427" s="273">
        <v>100011396519</v>
      </c>
      <c r="F427" s="298" t="s">
        <v>4079</v>
      </c>
      <c r="G427" s="272" t="s">
        <v>9</v>
      </c>
      <c r="H427" s="274">
        <v>44312.669444444451</v>
      </c>
      <c r="I427" s="274">
        <v>44309.454861111109</v>
      </c>
      <c r="J427" s="37"/>
      <c r="K427" s="37"/>
      <c r="L427" s="37"/>
      <c r="M427" s="37"/>
      <c r="N427" s="37"/>
      <c r="O427" s="37"/>
      <c r="P427" s="37"/>
      <c r="Q427" s="37"/>
      <c r="R427" s="37"/>
      <c r="S427" s="37"/>
      <c r="T427" s="37"/>
    </row>
    <row r="428" spans="1:20">
      <c r="A428" s="274">
        <v>44311.451388888891</v>
      </c>
      <c r="B428" s="272" t="s">
        <v>4385</v>
      </c>
      <c r="C428" s="272" t="s">
        <v>6367</v>
      </c>
      <c r="D428" s="272" t="s">
        <v>6796</v>
      </c>
      <c r="E428" s="273">
        <v>100005640552</v>
      </c>
      <c r="F428" s="272" t="s">
        <v>4813</v>
      </c>
      <c r="G428" s="272" t="s">
        <v>9</v>
      </c>
      <c r="H428" s="274">
        <v>44327.649305555555</v>
      </c>
      <c r="I428" s="274">
        <v>44311.451388888891</v>
      </c>
      <c r="J428" s="37"/>
      <c r="K428" s="37"/>
      <c r="L428" s="37"/>
      <c r="M428" s="37"/>
      <c r="N428" s="37"/>
      <c r="O428" s="37"/>
      <c r="P428" s="37"/>
      <c r="Q428" s="37"/>
      <c r="R428" s="37"/>
      <c r="S428" s="37"/>
      <c r="T428" s="37"/>
    </row>
    <row r="429" spans="1:20">
      <c r="A429" s="274">
        <v>44313.451388888891</v>
      </c>
      <c r="B429" s="272" t="s">
        <v>4385</v>
      </c>
      <c r="C429" s="272" t="s">
        <v>6367</v>
      </c>
      <c r="D429" s="272" t="s">
        <v>6797</v>
      </c>
      <c r="E429" s="273">
        <v>100015470685</v>
      </c>
      <c r="F429" s="298" t="s">
        <v>4079</v>
      </c>
      <c r="G429" s="272" t="s">
        <v>9</v>
      </c>
      <c r="H429" s="274">
        <v>44313.77847222222</v>
      </c>
      <c r="I429" s="274">
        <v>44313.451388888891</v>
      </c>
      <c r="J429" s="37"/>
      <c r="K429" s="37"/>
      <c r="L429" s="37"/>
      <c r="M429" s="37"/>
      <c r="N429" s="37"/>
      <c r="O429" s="37"/>
      <c r="P429" s="37"/>
      <c r="Q429" s="37"/>
      <c r="R429" s="37"/>
      <c r="S429" s="37"/>
      <c r="T429" s="37"/>
    </row>
    <row r="430" spans="1:20">
      <c r="A430" s="274">
        <v>44313.454861111109</v>
      </c>
      <c r="B430" s="272" t="s">
        <v>4385</v>
      </c>
      <c r="C430" s="272" t="s">
        <v>6355</v>
      </c>
      <c r="D430" s="272" t="s">
        <v>6798</v>
      </c>
      <c r="E430" s="273">
        <v>100019052505</v>
      </c>
      <c r="F430" s="298" t="s">
        <v>4079</v>
      </c>
      <c r="G430" s="272" t="s">
        <v>9</v>
      </c>
      <c r="H430" s="274">
        <v>44313.712500000001</v>
      </c>
      <c r="I430" s="274">
        <v>44313.454861111109</v>
      </c>
      <c r="J430" s="37"/>
      <c r="K430" s="37"/>
      <c r="L430" s="37"/>
      <c r="M430" s="37"/>
      <c r="N430" s="37"/>
      <c r="O430" s="37"/>
      <c r="P430" s="37"/>
      <c r="Q430" s="37"/>
      <c r="R430" s="37"/>
      <c r="S430" s="37"/>
      <c r="T430" s="37"/>
    </row>
    <row r="431" spans="1:20">
      <c r="A431" s="274">
        <v>44313.454861111109</v>
      </c>
      <c r="B431" s="272" t="s">
        <v>4385</v>
      </c>
      <c r="C431" s="272" t="s">
        <v>6355</v>
      </c>
      <c r="D431" s="272" t="s">
        <v>6799</v>
      </c>
      <c r="E431" s="273">
        <v>100006579392</v>
      </c>
      <c r="F431" s="272" t="s">
        <v>4809</v>
      </c>
      <c r="G431" s="272" t="s">
        <v>9</v>
      </c>
      <c r="H431" s="274">
        <v>44313.460416666669</v>
      </c>
      <c r="I431" s="274">
        <v>44313.454861111109</v>
      </c>
      <c r="J431" s="37"/>
      <c r="K431" s="37"/>
      <c r="L431" s="37"/>
      <c r="M431" s="37"/>
      <c r="N431" s="37"/>
      <c r="O431" s="37"/>
      <c r="P431" s="37"/>
      <c r="Q431" s="37"/>
      <c r="R431" s="37"/>
      <c r="S431" s="37"/>
      <c r="T431" s="37"/>
    </row>
    <row r="432" spans="1:20">
      <c r="A432" s="274">
        <v>44314.451388888891</v>
      </c>
      <c r="B432" s="272" t="s">
        <v>4385</v>
      </c>
      <c r="C432" s="272" t="s">
        <v>6355</v>
      </c>
      <c r="D432" s="272" t="s">
        <v>6800</v>
      </c>
      <c r="E432" s="273">
        <v>100006792858</v>
      </c>
      <c r="F432" s="298" t="s">
        <v>4079</v>
      </c>
      <c r="G432" s="272" t="s">
        <v>9</v>
      </c>
      <c r="H432" s="274">
        <v>44336.477777777778</v>
      </c>
      <c r="I432" s="274">
        <v>44314.451388888891</v>
      </c>
      <c r="J432" s="37"/>
      <c r="K432" s="37"/>
      <c r="L432" s="37"/>
      <c r="M432" s="37"/>
      <c r="N432" s="37"/>
      <c r="O432" s="37"/>
      <c r="P432" s="37"/>
      <c r="Q432" s="37"/>
      <c r="R432" s="37"/>
      <c r="S432" s="37"/>
      <c r="T432" s="37"/>
    </row>
    <row r="433" spans="1:20">
      <c r="A433" s="274">
        <v>44314.451388888891</v>
      </c>
      <c r="B433" s="272" t="s">
        <v>4385</v>
      </c>
      <c r="C433" s="272" t="s">
        <v>6355</v>
      </c>
      <c r="D433" s="272" t="s">
        <v>6801</v>
      </c>
      <c r="E433" s="273">
        <v>1806443206</v>
      </c>
      <c r="F433" s="272" t="s">
        <v>4809</v>
      </c>
      <c r="G433" s="272" t="s">
        <v>9</v>
      </c>
      <c r="H433" s="274">
        <v>44314.686111111107</v>
      </c>
      <c r="I433" s="274">
        <v>44314.451388888891</v>
      </c>
      <c r="J433" s="37"/>
      <c r="K433" s="37"/>
      <c r="L433" s="37"/>
      <c r="M433" s="37"/>
      <c r="N433" s="37"/>
      <c r="O433" s="37"/>
      <c r="P433" s="37"/>
      <c r="Q433" s="37"/>
      <c r="R433" s="37"/>
      <c r="S433" s="37"/>
      <c r="T433" s="37"/>
    </row>
    <row r="434" spans="1:20">
      <c r="A434" s="274">
        <v>44310.451388888891</v>
      </c>
      <c r="B434" s="272" t="s">
        <v>4385</v>
      </c>
      <c r="C434" s="272" t="s">
        <v>6367</v>
      </c>
      <c r="D434" s="272" t="s">
        <v>4386</v>
      </c>
      <c r="E434" s="273">
        <v>100014579314</v>
      </c>
      <c r="F434" s="298" t="s">
        <v>4079</v>
      </c>
      <c r="G434" s="272" t="s">
        <v>9</v>
      </c>
      <c r="H434" s="274">
        <v>44316.410416666666</v>
      </c>
      <c r="I434" s="274">
        <v>44322.416666666672</v>
      </c>
      <c r="J434" s="37"/>
      <c r="K434" s="37"/>
      <c r="L434" s="37"/>
      <c r="M434" s="37"/>
      <c r="N434" s="37"/>
      <c r="O434" s="37"/>
      <c r="P434" s="37"/>
      <c r="Q434" s="37"/>
      <c r="R434" s="37"/>
      <c r="S434" s="37"/>
      <c r="T434" s="37"/>
    </row>
    <row r="435" spans="1:20">
      <c r="A435" s="274">
        <v>44321.451388888891</v>
      </c>
      <c r="B435" s="272" t="s">
        <v>4385</v>
      </c>
      <c r="C435" s="272" t="s">
        <v>6367</v>
      </c>
      <c r="D435" s="272" t="s">
        <v>6802</v>
      </c>
      <c r="E435" s="273">
        <v>425063467</v>
      </c>
      <c r="F435" s="298" t="s">
        <v>4079</v>
      </c>
      <c r="G435" s="272" t="s">
        <v>9</v>
      </c>
      <c r="H435" s="274">
        <v>44322.726388888885</v>
      </c>
      <c r="I435" s="274">
        <v>44321.451388888891</v>
      </c>
      <c r="J435" s="37"/>
      <c r="K435" s="37"/>
      <c r="L435" s="37"/>
      <c r="M435" s="37"/>
      <c r="N435" s="37"/>
      <c r="O435" s="37"/>
      <c r="P435" s="37"/>
      <c r="Q435" s="37"/>
      <c r="R435" s="37"/>
      <c r="S435" s="37"/>
      <c r="T435" s="37"/>
    </row>
    <row r="436" spans="1:20">
      <c r="A436" s="274">
        <v>44326.451388888891</v>
      </c>
      <c r="B436" s="272" t="s">
        <v>4385</v>
      </c>
      <c r="C436" s="272" t="s">
        <v>6367</v>
      </c>
      <c r="D436" s="272" t="s">
        <v>6803</v>
      </c>
      <c r="E436" s="273">
        <v>100011961262</v>
      </c>
      <c r="F436" s="272" t="s">
        <v>4813</v>
      </c>
      <c r="G436" s="272" t="s">
        <v>9</v>
      </c>
      <c r="H436" s="274">
        <v>44326.612500000003</v>
      </c>
      <c r="I436" s="274">
        <v>44326.451388888891</v>
      </c>
      <c r="J436" s="37"/>
      <c r="K436" s="37"/>
      <c r="L436" s="37"/>
      <c r="M436" s="37"/>
      <c r="N436" s="37"/>
      <c r="O436" s="37"/>
      <c r="P436" s="37"/>
      <c r="Q436" s="37"/>
      <c r="R436" s="37"/>
      <c r="S436" s="37"/>
      <c r="T436" s="37"/>
    </row>
    <row r="437" spans="1:20">
      <c r="A437" s="274">
        <v>44327.451388888891</v>
      </c>
      <c r="B437" s="272" t="s">
        <v>4385</v>
      </c>
      <c r="C437" s="272" t="s">
        <v>6355</v>
      </c>
      <c r="D437" s="272" t="s">
        <v>6804</v>
      </c>
      <c r="E437" s="273">
        <v>741591424</v>
      </c>
      <c r="F437" s="272" t="s">
        <v>4809</v>
      </c>
      <c r="G437" s="272" t="s">
        <v>9</v>
      </c>
      <c r="H437" s="274">
        <v>44329.707638888889</v>
      </c>
      <c r="I437" s="274">
        <v>44327.451388888891</v>
      </c>
      <c r="J437" s="37"/>
      <c r="K437" s="37"/>
      <c r="L437" s="37"/>
      <c r="M437" s="37"/>
      <c r="N437" s="37"/>
      <c r="O437" s="37"/>
      <c r="P437" s="37"/>
      <c r="Q437" s="37"/>
      <c r="R437" s="37"/>
      <c r="S437" s="37"/>
      <c r="T437" s="37"/>
    </row>
    <row r="438" spans="1:20">
      <c r="A438" s="274">
        <v>44327.451388888891</v>
      </c>
      <c r="B438" s="272" t="s">
        <v>4385</v>
      </c>
      <c r="C438" s="272" t="s">
        <v>6367</v>
      </c>
      <c r="D438" s="272" t="s">
        <v>6805</v>
      </c>
      <c r="E438" s="273">
        <v>100002648180</v>
      </c>
      <c r="F438" s="272" t="s">
        <v>4809</v>
      </c>
      <c r="G438" s="272" t="s">
        <v>9</v>
      </c>
      <c r="H438" s="274">
        <v>44329.758333333331</v>
      </c>
      <c r="I438" s="274">
        <v>44327.451388888891</v>
      </c>
      <c r="J438" s="37"/>
      <c r="K438" s="37"/>
      <c r="L438" s="37"/>
      <c r="M438" s="37"/>
      <c r="N438" s="37"/>
      <c r="O438" s="37"/>
      <c r="P438" s="37"/>
      <c r="Q438" s="37"/>
      <c r="R438" s="37"/>
      <c r="S438" s="37"/>
      <c r="T438" s="37"/>
    </row>
    <row r="439" spans="1:20">
      <c r="A439" s="274">
        <v>44328.454861111109</v>
      </c>
      <c r="B439" s="272" t="s">
        <v>4385</v>
      </c>
      <c r="C439" s="272" t="s">
        <v>6355</v>
      </c>
      <c r="D439" s="272" t="s">
        <v>6806</v>
      </c>
      <c r="E439" s="273">
        <v>100009044769</v>
      </c>
      <c r="F439" s="272" t="s">
        <v>4809</v>
      </c>
      <c r="G439" s="272" t="s">
        <v>9</v>
      </c>
      <c r="H439" s="274">
        <v>44328.481944444451</v>
      </c>
      <c r="I439" s="274">
        <v>44328.454861111109</v>
      </c>
      <c r="J439" s="37"/>
      <c r="K439" s="37"/>
      <c r="L439" s="37"/>
      <c r="M439" s="37"/>
      <c r="N439" s="37"/>
      <c r="O439" s="37"/>
      <c r="P439" s="37"/>
      <c r="Q439" s="37"/>
      <c r="R439" s="37"/>
      <c r="S439" s="37"/>
      <c r="T439" s="37"/>
    </row>
    <row r="440" spans="1:20">
      <c r="A440" s="274">
        <v>44329.451388888891</v>
      </c>
      <c r="B440" s="272" t="s">
        <v>4385</v>
      </c>
      <c r="C440" s="272" t="s">
        <v>6367</v>
      </c>
      <c r="D440" s="272" t="s">
        <v>6807</v>
      </c>
      <c r="E440" s="273">
        <v>100014182222</v>
      </c>
      <c r="F440" s="298" t="s">
        <v>4079</v>
      </c>
      <c r="G440" s="272" t="s">
        <v>9</v>
      </c>
      <c r="H440" s="274">
        <v>44329.756249999999</v>
      </c>
      <c r="I440" s="274">
        <v>44329.451388888891</v>
      </c>
      <c r="J440" s="37"/>
      <c r="K440" s="37"/>
      <c r="L440" s="37"/>
      <c r="M440" s="37"/>
      <c r="N440" s="37"/>
      <c r="O440" s="37"/>
      <c r="P440" s="37"/>
      <c r="Q440" s="37"/>
      <c r="R440" s="37"/>
      <c r="S440" s="37"/>
      <c r="T440" s="37"/>
    </row>
    <row r="441" spans="1:20">
      <c r="A441" s="274">
        <v>44334.454861111109</v>
      </c>
      <c r="B441" s="272" t="s">
        <v>4385</v>
      </c>
      <c r="C441" s="272" t="s">
        <v>6355</v>
      </c>
      <c r="D441" s="272" t="s">
        <v>6808</v>
      </c>
      <c r="E441" s="273">
        <v>100008103778</v>
      </c>
      <c r="F441" s="298" t="s">
        <v>6371</v>
      </c>
      <c r="G441" s="272" t="s">
        <v>9</v>
      </c>
      <c r="H441" s="274">
        <v>44334.497916666667</v>
      </c>
      <c r="I441" s="274">
        <v>44334.454861111109</v>
      </c>
      <c r="J441" s="37"/>
      <c r="K441" s="37"/>
      <c r="L441" s="37"/>
      <c r="M441" s="37"/>
      <c r="N441" s="37"/>
      <c r="O441" s="37"/>
      <c r="P441" s="37"/>
      <c r="Q441" s="37"/>
      <c r="R441" s="37"/>
      <c r="S441" s="37"/>
      <c r="T441" s="37"/>
    </row>
    <row r="442" spans="1:20">
      <c r="A442" s="274">
        <v>44337.451388888891</v>
      </c>
      <c r="B442" s="272" t="s">
        <v>4385</v>
      </c>
      <c r="C442" s="272" t="s">
        <v>6355</v>
      </c>
      <c r="D442" s="272" t="s">
        <v>6809</v>
      </c>
      <c r="E442" s="273">
        <v>100019372517</v>
      </c>
      <c r="F442" s="298" t="s">
        <v>4079</v>
      </c>
      <c r="G442" s="272" t="s">
        <v>9</v>
      </c>
      <c r="H442" s="274">
        <v>44343.626388888893</v>
      </c>
      <c r="I442" s="274">
        <v>44337.451388888891</v>
      </c>
      <c r="J442" s="37"/>
      <c r="K442" s="37"/>
      <c r="L442" s="37"/>
      <c r="M442" s="37"/>
      <c r="N442" s="37"/>
      <c r="O442" s="37"/>
      <c r="P442" s="37"/>
      <c r="Q442" s="37"/>
      <c r="R442" s="37"/>
      <c r="S442" s="37"/>
      <c r="T442" s="37"/>
    </row>
    <row r="443" spans="1:20">
      <c r="A443" s="274">
        <v>44340.451388888891</v>
      </c>
      <c r="B443" s="272" t="s">
        <v>4385</v>
      </c>
      <c r="C443" s="272" t="s">
        <v>6355</v>
      </c>
      <c r="D443" s="272" t="s">
        <v>6810</v>
      </c>
      <c r="E443" s="273">
        <v>100001448226</v>
      </c>
      <c r="F443" s="272" t="s">
        <v>4809</v>
      </c>
      <c r="G443" s="272" t="s">
        <v>9</v>
      </c>
      <c r="H443" s="274">
        <v>44340.679861111115</v>
      </c>
      <c r="I443" s="274">
        <v>44340.451388888891</v>
      </c>
      <c r="J443" s="37"/>
      <c r="K443" s="37"/>
      <c r="L443" s="37"/>
      <c r="M443" s="37"/>
      <c r="N443" s="37"/>
      <c r="O443" s="37"/>
      <c r="P443" s="37"/>
      <c r="Q443" s="37"/>
      <c r="R443" s="37"/>
      <c r="S443" s="37"/>
      <c r="T443" s="37"/>
    </row>
    <row r="444" spans="1:20">
      <c r="A444" s="274">
        <v>44343.451388888891</v>
      </c>
      <c r="B444" s="272" t="s">
        <v>4385</v>
      </c>
      <c r="C444" s="272" t="s">
        <v>6355</v>
      </c>
      <c r="D444" s="272" t="s">
        <v>6811</v>
      </c>
      <c r="E444" s="273">
        <v>100001571797</v>
      </c>
      <c r="F444" s="272" t="s">
        <v>4086</v>
      </c>
      <c r="G444" s="272" t="s">
        <v>9</v>
      </c>
      <c r="H444" s="274">
        <v>44343.611805555549</v>
      </c>
      <c r="I444" s="274">
        <v>44343.451388888891</v>
      </c>
      <c r="J444" s="37"/>
      <c r="K444" s="37"/>
      <c r="L444" s="37"/>
      <c r="M444" s="37"/>
      <c r="N444" s="37"/>
      <c r="O444" s="37"/>
      <c r="P444" s="37"/>
      <c r="Q444" s="37"/>
      <c r="R444" s="37"/>
      <c r="S444" s="37"/>
      <c r="T444" s="37"/>
    </row>
    <row r="445" spans="1:20">
      <c r="A445" s="274">
        <v>44347.565972222219</v>
      </c>
      <c r="B445" s="272" t="s">
        <v>4385</v>
      </c>
      <c r="C445" s="272" t="s">
        <v>6416</v>
      </c>
      <c r="D445" s="272" t="s">
        <v>6812</v>
      </c>
      <c r="E445" s="273">
        <v>100002587148</v>
      </c>
      <c r="F445" s="272" t="s">
        <v>4809</v>
      </c>
      <c r="G445" s="272" t="s">
        <v>9</v>
      </c>
      <c r="H445" s="274">
        <v>44347.751388888893</v>
      </c>
      <c r="I445" s="274">
        <v>44347.565972222219</v>
      </c>
      <c r="J445" s="37"/>
      <c r="K445" s="37"/>
      <c r="L445" s="37"/>
      <c r="M445" s="37"/>
      <c r="N445" s="37"/>
      <c r="O445" s="37"/>
      <c r="P445" s="37"/>
      <c r="Q445" s="37"/>
      <c r="R445" s="37"/>
      <c r="S445" s="37"/>
      <c r="T445" s="37"/>
    </row>
    <row r="446" spans="1:20">
      <c r="A446" s="274">
        <v>44345.451388888891</v>
      </c>
      <c r="B446" s="272" t="s">
        <v>4385</v>
      </c>
      <c r="C446" s="272" t="s">
        <v>6367</v>
      </c>
      <c r="D446" s="272" t="s">
        <v>6813</v>
      </c>
      <c r="E446" s="273">
        <v>100019540742</v>
      </c>
      <c r="F446" s="272" t="s">
        <v>4086</v>
      </c>
      <c r="G446" s="272" t="s">
        <v>9</v>
      </c>
      <c r="H446" s="274">
        <v>44347.60555555555</v>
      </c>
      <c r="I446" s="274">
        <v>44348.41805555555</v>
      </c>
      <c r="J446" s="37"/>
      <c r="K446" s="37"/>
      <c r="L446" s="37"/>
      <c r="M446" s="37"/>
      <c r="N446" s="37"/>
      <c r="O446" s="37"/>
      <c r="P446" s="37"/>
      <c r="Q446" s="37"/>
      <c r="R446" s="37"/>
      <c r="S446" s="37"/>
      <c r="T446" s="37"/>
    </row>
    <row r="447" spans="1:20">
      <c r="A447" s="274">
        <v>44335.451388888891</v>
      </c>
      <c r="B447" s="272" t="s">
        <v>18</v>
      </c>
      <c r="C447" s="272" t="s">
        <v>6355</v>
      </c>
      <c r="D447" s="272" t="s">
        <v>6814</v>
      </c>
      <c r="E447" s="273">
        <v>100015541108</v>
      </c>
      <c r="F447" s="272" t="s">
        <v>1751</v>
      </c>
      <c r="G447" s="298" t="s">
        <v>13</v>
      </c>
      <c r="H447" s="274">
        <v>44326.420833333337</v>
      </c>
      <c r="I447" s="274">
        <v>44335.451388888891</v>
      </c>
      <c r="J447" s="37"/>
      <c r="K447" s="37"/>
      <c r="L447" s="37"/>
      <c r="M447" s="37"/>
      <c r="N447" s="37"/>
      <c r="O447" s="37"/>
      <c r="P447" s="37"/>
      <c r="Q447" s="37"/>
      <c r="R447" s="37"/>
      <c r="S447" s="37"/>
      <c r="T447" s="37"/>
    </row>
    <row r="448" spans="1:20">
      <c r="A448" s="274">
        <v>44343.451388888891</v>
      </c>
      <c r="B448" s="272" t="s">
        <v>18</v>
      </c>
      <c r="C448" s="272" t="s">
        <v>6367</v>
      </c>
      <c r="D448" s="272" t="s">
        <v>4431</v>
      </c>
      <c r="E448" s="273">
        <v>100001446208</v>
      </c>
      <c r="F448" s="272" t="s">
        <v>1751</v>
      </c>
      <c r="G448" s="298" t="s">
        <v>13</v>
      </c>
      <c r="H448" s="274">
        <v>44327.462500000001</v>
      </c>
      <c r="I448" s="274">
        <v>44343.451388888891</v>
      </c>
      <c r="J448" s="37"/>
      <c r="K448" s="37"/>
      <c r="L448" s="37"/>
      <c r="M448" s="37"/>
      <c r="N448" s="37"/>
      <c r="O448" s="37"/>
      <c r="P448" s="37"/>
      <c r="Q448" s="37"/>
      <c r="R448" s="37"/>
      <c r="S448" s="37"/>
      <c r="T448" s="37"/>
    </row>
    <row r="449" spans="1:20">
      <c r="A449" s="274">
        <v>44317.451388888891</v>
      </c>
      <c r="B449" s="272" t="s">
        <v>18</v>
      </c>
      <c r="C449" s="272" t="s">
        <v>6367</v>
      </c>
      <c r="D449" s="272" t="s">
        <v>6815</v>
      </c>
      <c r="E449" s="273">
        <v>100010867359</v>
      </c>
      <c r="F449" s="272" t="s">
        <v>1751</v>
      </c>
      <c r="G449" s="298" t="s">
        <v>13</v>
      </c>
      <c r="H449" s="274">
        <v>44334.422222222223</v>
      </c>
      <c r="I449" s="274">
        <v>44692.588888888888</v>
      </c>
      <c r="J449" s="37"/>
      <c r="K449" s="37"/>
      <c r="L449" s="37"/>
      <c r="M449" s="37"/>
      <c r="N449" s="37"/>
      <c r="O449" s="37"/>
      <c r="P449" s="37"/>
      <c r="Q449" s="37"/>
      <c r="R449" s="37"/>
      <c r="S449" s="37"/>
      <c r="T449" s="37"/>
    </row>
    <row r="450" spans="1:20">
      <c r="A450" s="274">
        <v>44306.506944444445</v>
      </c>
      <c r="B450" s="272" t="s">
        <v>18</v>
      </c>
      <c r="C450" s="272" t="s">
        <v>6355</v>
      </c>
      <c r="D450" s="272" t="s">
        <v>6816</v>
      </c>
      <c r="E450" s="273">
        <v>978191312</v>
      </c>
      <c r="F450" s="298" t="s">
        <v>4079</v>
      </c>
      <c r="G450" s="272" t="s">
        <v>9</v>
      </c>
      <c r="H450" s="274">
        <v>44306.589583333334</v>
      </c>
      <c r="I450" s="274">
        <v>44306.506944444445</v>
      </c>
      <c r="J450" s="37"/>
      <c r="K450" s="37"/>
      <c r="L450" s="37"/>
      <c r="M450" s="37"/>
      <c r="N450" s="37"/>
      <c r="O450" s="37"/>
      <c r="P450" s="37"/>
      <c r="Q450" s="37"/>
      <c r="R450" s="37"/>
      <c r="S450" s="37"/>
      <c r="T450" s="37"/>
    </row>
    <row r="451" spans="1:20">
      <c r="A451" s="274">
        <v>44306.506944444445</v>
      </c>
      <c r="B451" s="272" t="s">
        <v>18</v>
      </c>
      <c r="C451" s="272" t="s">
        <v>6355</v>
      </c>
      <c r="D451" s="272" t="s">
        <v>6817</v>
      </c>
      <c r="E451" s="273">
        <v>1243705495</v>
      </c>
      <c r="F451" s="298" t="s">
        <v>4079</v>
      </c>
      <c r="G451" s="272" t="s">
        <v>9</v>
      </c>
      <c r="H451" s="274">
        <v>44306.594444444447</v>
      </c>
      <c r="I451" s="274">
        <v>44306.506944444445</v>
      </c>
      <c r="J451" s="37"/>
      <c r="K451" s="37"/>
      <c r="L451" s="37"/>
      <c r="M451" s="37"/>
      <c r="N451" s="37"/>
      <c r="O451" s="37"/>
      <c r="P451" s="37"/>
      <c r="Q451" s="37"/>
      <c r="R451" s="37"/>
      <c r="S451" s="37"/>
      <c r="T451" s="37"/>
    </row>
    <row r="452" spans="1:20">
      <c r="A452" s="274">
        <v>44306.506944444445</v>
      </c>
      <c r="B452" s="272" t="s">
        <v>18</v>
      </c>
      <c r="C452" s="272" t="s">
        <v>6355</v>
      </c>
      <c r="D452" s="272" t="s">
        <v>6818</v>
      </c>
      <c r="E452" s="273">
        <v>100010322618</v>
      </c>
      <c r="F452" s="298" t="s">
        <v>4079</v>
      </c>
      <c r="G452" s="272" t="s">
        <v>9</v>
      </c>
      <c r="H452" s="274">
        <v>44306.59097222222</v>
      </c>
      <c r="I452" s="274">
        <v>44306.506944444445</v>
      </c>
      <c r="J452" s="37"/>
      <c r="K452" s="37"/>
      <c r="L452" s="37"/>
      <c r="M452" s="37"/>
      <c r="N452" s="37"/>
      <c r="O452" s="37"/>
      <c r="P452" s="37"/>
      <c r="Q452" s="37"/>
      <c r="R452" s="37"/>
      <c r="S452" s="37"/>
      <c r="T452" s="37"/>
    </row>
    <row r="453" spans="1:20">
      <c r="A453" s="274">
        <v>44306.506944444445</v>
      </c>
      <c r="B453" s="272" t="s">
        <v>18</v>
      </c>
      <c r="C453" s="272" t="s">
        <v>6355</v>
      </c>
      <c r="D453" s="272" t="s">
        <v>6819</v>
      </c>
      <c r="E453" s="273">
        <v>1874320955</v>
      </c>
      <c r="F453" s="298" t="s">
        <v>4079</v>
      </c>
      <c r="G453" s="272" t="s">
        <v>9</v>
      </c>
      <c r="H453" s="274">
        <v>44306.593055555553</v>
      </c>
      <c r="I453" s="274">
        <v>44306.506944444445</v>
      </c>
      <c r="J453" s="37"/>
      <c r="K453" s="37"/>
      <c r="L453" s="37"/>
      <c r="M453" s="37"/>
      <c r="N453" s="37"/>
      <c r="O453" s="37"/>
      <c r="P453" s="37"/>
      <c r="Q453" s="37"/>
      <c r="R453" s="37"/>
      <c r="S453" s="37"/>
      <c r="T453" s="37"/>
    </row>
    <row r="454" spans="1:20">
      <c r="A454" s="274">
        <v>44306.506944444445</v>
      </c>
      <c r="B454" s="272" t="s">
        <v>18</v>
      </c>
      <c r="C454" s="272" t="s">
        <v>6355</v>
      </c>
      <c r="D454" s="272" t="s">
        <v>6820</v>
      </c>
      <c r="E454" s="273">
        <v>100018425114</v>
      </c>
      <c r="F454" s="272" t="s">
        <v>4809</v>
      </c>
      <c r="G454" s="272" t="s">
        <v>9</v>
      </c>
      <c r="H454" s="274">
        <v>44306.59652777778</v>
      </c>
      <c r="I454" s="274">
        <v>44306.506944444445</v>
      </c>
      <c r="J454" s="37"/>
      <c r="K454" s="37"/>
      <c r="L454" s="37"/>
      <c r="M454" s="37"/>
      <c r="N454" s="37"/>
      <c r="O454" s="37"/>
      <c r="P454" s="37"/>
      <c r="Q454" s="37"/>
      <c r="R454" s="37"/>
      <c r="S454" s="37"/>
      <c r="T454" s="37"/>
    </row>
    <row r="455" spans="1:20">
      <c r="A455" s="274">
        <v>44306.506944444445</v>
      </c>
      <c r="B455" s="272" t="s">
        <v>18</v>
      </c>
      <c r="C455" s="272" t="s">
        <v>6355</v>
      </c>
      <c r="D455" s="272" t="s">
        <v>6821</v>
      </c>
      <c r="E455" s="273">
        <v>100006503055</v>
      </c>
      <c r="F455" s="298" t="s">
        <v>4079</v>
      </c>
      <c r="G455" s="272" t="s">
        <v>9</v>
      </c>
      <c r="H455" s="274">
        <v>44348.617361111115</v>
      </c>
      <c r="I455" s="274">
        <v>44306.506944444445</v>
      </c>
      <c r="J455" s="37"/>
      <c r="K455" s="37"/>
      <c r="L455" s="37"/>
      <c r="M455" s="37"/>
      <c r="N455" s="37"/>
      <c r="O455" s="37"/>
      <c r="P455" s="37"/>
      <c r="Q455" s="37"/>
      <c r="R455" s="37"/>
      <c r="S455" s="37"/>
      <c r="T455" s="37"/>
    </row>
    <row r="456" spans="1:20">
      <c r="A456" s="274">
        <v>44306.506944444445</v>
      </c>
      <c r="B456" s="272" t="s">
        <v>18</v>
      </c>
      <c r="C456" s="272" t="s">
        <v>6355</v>
      </c>
      <c r="D456" s="272" t="s">
        <v>6822</v>
      </c>
      <c r="E456" s="273">
        <v>100010475126</v>
      </c>
      <c r="F456" s="298" t="s">
        <v>4079</v>
      </c>
      <c r="G456" s="272" t="s">
        <v>9</v>
      </c>
      <c r="H456" s="274">
        <v>44306.608333333337</v>
      </c>
      <c r="I456" s="274">
        <v>44306.506944444445</v>
      </c>
      <c r="J456" s="37"/>
      <c r="K456" s="37"/>
      <c r="L456" s="37"/>
      <c r="M456" s="37"/>
      <c r="N456" s="37"/>
      <c r="O456" s="37"/>
      <c r="P456" s="37"/>
      <c r="Q456" s="37"/>
      <c r="R456" s="37"/>
      <c r="S456" s="37"/>
      <c r="T456" s="37"/>
    </row>
    <row r="457" spans="1:20">
      <c r="A457" s="274">
        <v>44306.659722222219</v>
      </c>
      <c r="B457" s="272" t="s">
        <v>18</v>
      </c>
      <c r="C457" s="272" t="s">
        <v>6351</v>
      </c>
      <c r="D457" s="272" t="s">
        <v>6823</v>
      </c>
      <c r="E457" s="273">
        <v>100011841874</v>
      </c>
      <c r="F457" s="298" t="s">
        <v>4834</v>
      </c>
      <c r="G457" s="272" t="s">
        <v>9</v>
      </c>
      <c r="H457" s="274">
        <v>44307.430555555555</v>
      </c>
      <c r="I457" s="274">
        <v>44306.659722222219</v>
      </c>
      <c r="J457" s="37"/>
      <c r="K457" s="37"/>
      <c r="L457" s="37"/>
      <c r="M457" s="37"/>
      <c r="N457" s="37"/>
      <c r="O457" s="37"/>
      <c r="P457" s="37"/>
      <c r="Q457" s="37"/>
      <c r="R457" s="37"/>
      <c r="S457" s="37"/>
      <c r="T457" s="37"/>
    </row>
    <row r="458" spans="1:20">
      <c r="A458" s="274">
        <v>44306.659722222219</v>
      </c>
      <c r="B458" s="272" t="s">
        <v>18</v>
      </c>
      <c r="C458" s="272" t="s">
        <v>6351</v>
      </c>
      <c r="D458" s="272" t="s">
        <v>6824</v>
      </c>
      <c r="E458" s="273">
        <v>100006181438</v>
      </c>
      <c r="F458" s="298" t="s">
        <v>4079</v>
      </c>
      <c r="G458" s="272" t="s">
        <v>9</v>
      </c>
      <c r="H458" s="274">
        <v>44307.431250000001</v>
      </c>
      <c r="I458" s="274">
        <v>44306.659722222219</v>
      </c>
      <c r="J458" s="37"/>
      <c r="K458" s="37"/>
      <c r="L458" s="37"/>
      <c r="M458" s="37"/>
      <c r="N458" s="37"/>
      <c r="O458" s="37"/>
      <c r="P458" s="37"/>
      <c r="Q458" s="37"/>
      <c r="R458" s="37"/>
      <c r="S458" s="37"/>
      <c r="T458" s="37"/>
    </row>
    <row r="459" spans="1:20">
      <c r="A459" s="274">
        <v>44307.451388888891</v>
      </c>
      <c r="B459" s="272" t="s">
        <v>18</v>
      </c>
      <c r="C459" s="272" t="s">
        <v>6367</v>
      </c>
      <c r="D459" s="272" t="s">
        <v>4428</v>
      </c>
      <c r="E459" s="273">
        <v>100012877163</v>
      </c>
      <c r="F459" s="298" t="s">
        <v>6371</v>
      </c>
      <c r="G459" s="272" t="s">
        <v>9</v>
      </c>
      <c r="H459" s="274">
        <v>44323.62777777778</v>
      </c>
      <c r="I459" s="274">
        <v>44307.451388888891</v>
      </c>
      <c r="J459" s="37"/>
      <c r="K459" s="37"/>
      <c r="L459" s="37"/>
      <c r="M459" s="37"/>
      <c r="N459" s="37"/>
      <c r="O459" s="37"/>
      <c r="P459" s="37"/>
      <c r="Q459" s="37"/>
      <c r="R459" s="37"/>
      <c r="S459" s="37"/>
      <c r="T459" s="37"/>
    </row>
    <row r="460" spans="1:20">
      <c r="A460" s="274">
        <v>44309.440972222219</v>
      </c>
      <c r="B460" s="272" t="s">
        <v>18</v>
      </c>
      <c r="C460" s="272" t="s">
        <v>6351</v>
      </c>
      <c r="D460" s="272" t="s">
        <v>6825</v>
      </c>
      <c r="E460" s="273">
        <v>100014270377</v>
      </c>
      <c r="F460" s="298" t="s">
        <v>4079</v>
      </c>
      <c r="G460" s="272" t="s">
        <v>9</v>
      </c>
      <c r="H460" s="274">
        <v>44312.46597222222</v>
      </c>
      <c r="I460" s="274">
        <v>44309.440972222219</v>
      </c>
      <c r="J460" s="37"/>
      <c r="K460" s="37"/>
      <c r="L460" s="37"/>
      <c r="M460" s="37"/>
      <c r="N460" s="37"/>
      <c r="O460" s="37"/>
      <c r="P460" s="37"/>
      <c r="Q460" s="37"/>
      <c r="R460" s="37"/>
      <c r="S460" s="37"/>
      <c r="T460" s="37"/>
    </row>
    <row r="461" spans="1:20">
      <c r="A461" s="274">
        <v>44312.451388888891</v>
      </c>
      <c r="B461" s="272" t="s">
        <v>18</v>
      </c>
      <c r="C461" s="272" t="s">
        <v>6367</v>
      </c>
      <c r="D461" s="272" t="s">
        <v>6826</v>
      </c>
      <c r="E461" s="273">
        <v>100004370149</v>
      </c>
      <c r="F461" s="298" t="s">
        <v>4079</v>
      </c>
      <c r="G461" s="272" t="s">
        <v>9</v>
      </c>
      <c r="H461" s="274">
        <v>44312.715277777781</v>
      </c>
      <c r="I461" s="274">
        <v>44312.451388888891</v>
      </c>
      <c r="J461" s="37"/>
      <c r="K461" s="37"/>
      <c r="L461" s="37"/>
      <c r="M461" s="37"/>
      <c r="N461" s="37"/>
      <c r="O461" s="37"/>
      <c r="P461" s="37"/>
      <c r="Q461" s="37"/>
      <c r="R461" s="37"/>
      <c r="S461" s="37"/>
      <c r="T461" s="37"/>
    </row>
    <row r="462" spans="1:20">
      <c r="A462" s="274">
        <v>44316.440972222219</v>
      </c>
      <c r="B462" s="272" t="s">
        <v>18</v>
      </c>
      <c r="C462" s="272" t="s">
        <v>6351</v>
      </c>
      <c r="D462" s="272" t="s">
        <v>6827</v>
      </c>
      <c r="E462" s="273">
        <v>100019108602</v>
      </c>
      <c r="F462" s="298" t="s">
        <v>4079</v>
      </c>
      <c r="G462" s="272" t="s">
        <v>9</v>
      </c>
      <c r="H462" s="274">
        <v>44341.731249999997</v>
      </c>
      <c r="I462" s="274">
        <v>44355.606249999997</v>
      </c>
      <c r="J462" s="37"/>
      <c r="K462" s="37"/>
      <c r="L462" s="37"/>
      <c r="M462" s="37"/>
      <c r="N462" s="37"/>
      <c r="O462" s="37"/>
      <c r="P462" s="37"/>
      <c r="Q462" s="37"/>
      <c r="R462" s="37"/>
      <c r="S462" s="37"/>
      <c r="T462" s="37"/>
    </row>
    <row r="463" spans="1:20">
      <c r="A463" s="274">
        <v>44317.440972222219</v>
      </c>
      <c r="B463" s="272" t="s">
        <v>18</v>
      </c>
      <c r="C463" s="272" t="s">
        <v>6351</v>
      </c>
      <c r="D463" s="272" t="s">
        <v>6828</v>
      </c>
      <c r="E463" s="273">
        <v>100015581213</v>
      </c>
      <c r="F463" s="298" t="s">
        <v>4079</v>
      </c>
      <c r="G463" s="272" t="s">
        <v>9</v>
      </c>
      <c r="H463" s="274">
        <v>44335.62777777778</v>
      </c>
      <c r="I463" s="274">
        <v>44317.440972222219</v>
      </c>
      <c r="J463" s="37"/>
      <c r="K463" s="37"/>
      <c r="L463" s="37"/>
      <c r="M463" s="37"/>
      <c r="N463" s="37"/>
      <c r="O463" s="37"/>
      <c r="P463" s="37"/>
      <c r="Q463" s="37"/>
      <c r="R463" s="37"/>
      <c r="S463" s="37"/>
      <c r="T463" s="37"/>
    </row>
    <row r="464" spans="1:20">
      <c r="A464" s="274">
        <v>44323.451388888891</v>
      </c>
      <c r="B464" s="272" t="s">
        <v>18</v>
      </c>
      <c r="C464" s="272" t="s">
        <v>6367</v>
      </c>
      <c r="D464" s="272" t="s">
        <v>6829</v>
      </c>
      <c r="E464" s="273">
        <v>100017224363</v>
      </c>
      <c r="F464" s="298" t="s">
        <v>4079</v>
      </c>
      <c r="G464" s="272" t="s">
        <v>9</v>
      </c>
      <c r="H464" s="274">
        <v>44323.723611111112</v>
      </c>
      <c r="I464" s="274">
        <v>44323.451388888891</v>
      </c>
      <c r="J464" s="37"/>
      <c r="K464" s="37"/>
      <c r="L464" s="37"/>
      <c r="M464" s="37"/>
      <c r="N464" s="37"/>
      <c r="O464" s="37"/>
      <c r="P464" s="37"/>
      <c r="Q464" s="37"/>
      <c r="R464" s="37"/>
      <c r="S464" s="37"/>
      <c r="T464" s="37"/>
    </row>
    <row r="465" spans="1:20">
      <c r="A465" s="274">
        <v>44323.451388888891</v>
      </c>
      <c r="B465" s="272" t="s">
        <v>18</v>
      </c>
      <c r="C465" s="272" t="s">
        <v>6367</v>
      </c>
      <c r="D465" s="272" t="s">
        <v>6830</v>
      </c>
      <c r="E465" s="273">
        <v>100015603048</v>
      </c>
      <c r="F465" s="298" t="s">
        <v>4079</v>
      </c>
      <c r="G465" s="272" t="s">
        <v>9</v>
      </c>
      <c r="H465" s="274">
        <v>44340.690972222219</v>
      </c>
      <c r="I465" s="274">
        <v>44323.451388888891</v>
      </c>
      <c r="J465" s="37"/>
      <c r="K465" s="37"/>
      <c r="L465" s="37"/>
      <c r="M465" s="37"/>
      <c r="N465" s="37"/>
      <c r="O465" s="37"/>
      <c r="P465" s="37"/>
      <c r="Q465" s="37"/>
      <c r="R465" s="37"/>
      <c r="S465" s="37"/>
      <c r="T465" s="37"/>
    </row>
    <row r="466" spans="1:20">
      <c r="A466" s="274">
        <v>44325.451388888891</v>
      </c>
      <c r="B466" s="272" t="s">
        <v>18</v>
      </c>
      <c r="C466" s="272" t="s">
        <v>6355</v>
      </c>
      <c r="D466" s="272" t="s">
        <v>6831</v>
      </c>
      <c r="E466" s="273">
        <v>7442534</v>
      </c>
      <c r="F466" s="272" t="s">
        <v>4809</v>
      </c>
      <c r="G466" s="272" t="s">
        <v>9</v>
      </c>
      <c r="H466" s="274">
        <v>44326.433333333334</v>
      </c>
      <c r="I466" s="274">
        <v>44325.451388888891</v>
      </c>
      <c r="J466" s="37"/>
      <c r="K466" s="37"/>
      <c r="L466" s="37"/>
      <c r="M466" s="37"/>
      <c r="N466" s="37"/>
      <c r="O466" s="37"/>
      <c r="P466" s="37"/>
      <c r="Q466" s="37"/>
      <c r="R466" s="37"/>
      <c r="S466" s="37"/>
      <c r="T466" s="37"/>
    </row>
    <row r="467" spans="1:20">
      <c r="A467" s="274">
        <v>44327.451388888891</v>
      </c>
      <c r="B467" s="272" t="s">
        <v>18</v>
      </c>
      <c r="C467" s="272" t="s">
        <v>6355</v>
      </c>
      <c r="D467" s="272" t="s">
        <v>6832</v>
      </c>
      <c r="E467" s="273">
        <v>100000600648</v>
      </c>
      <c r="F467" s="298" t="s">
        <v>4079</v>
      </c>
      <c r="G467" s="272" t="s">
        <v>9</v>
      </c>
      <c r="H467" s="274">
        <v>44327.493055555555</v>
      </c>
      <c r="I467" s="274">
        <v>44327.451388888891</v>
      </c>
      <c r="J467" s="37"/>
      <c r="K467" s="37"/>
      <c r="L467" s="37"/>
      <c r="M467" s="37"/>
      <c r="N467" s="37"/>
      <c r="O467" s="37"/>
      <c r="P467" s="37"/>
      <c r="Q467" s="37"/>
      <c r="R467" s="37"/>
      <c r="S467" s="37"/>
      <c r="T467" s="37"/>
    </row>
    <row r="468" spans="1:20">
      <c r="A468" s="274">
        <v>44327.451388888891</v>
      </c>
      <c r="B468" s="272" t="s">
        <v>18</v>
      </c>
      <c r="C468" s="272" t="s">
        <v>6367</v>
      </c>
      <c r="D468" s="272" t="s">
        <v>6833</v>
      </c>
      <c r="E468" s="273">
        <v>100006916909</v>
      </c>
      <c r="F468" s="272" t="s">
        <v>4813</v>
      </c>
      <c r="G468" s="272" t="s">
        <v>9</v>
      </c>
      <c r="H468" s="274">
        <v>25934</v>
      </c>
      <c r="I468" s="274">
        <v>44327.451388888891</v>
      </c>
      <c r="J468" s="37"/>
      <c r="K468" s="37"/>
      <c r="L468" s="37"/>
      <c r="M468" s="37"/>
      <c r="N468" s="37"/>
      <c r="O468" s="37"/>
      <c r="P468" s="37"/>
      <c r="Q468" s="37"/>
      <c r="R468" s="37"/>
      <c r="S468" s="37"/>
      <c r="T468" s="37"/>
    </row>
    <row r="469" spans="1:20">
      <c r="A469" s="274">
        <v>44333.451388888891</v>
      </c>
      <c r="B469" s="272" t="s">
        <v>18</v>
      </c>
      <c r="C469" s="272" t="s">
        <v>6355</v>
      </c>
      <c r="D469" s="272" t="s">
        <v>6834</v>
      </c>
      <c r="E469" s="273">
        <v>100019325452</v>
      </c>
      <c r="F469" s="298" t="s">
        <v>6371</v>
      </c>
      <c r="G469" s="272" t="s">
        <v>9</v>
      </c>
      <c r="H469" s="274">
        <v>44333.695833333331</v>
      </c>
      <c r="I469" s="274">
        <v>44333.451388888891</v>
      </c>
      <c r="J469" s="37"/>
      <c r="K469" s="37"/>
      <c r="L469" s="37"/>
      <c r="M469" s="37"/>
      <c r="N469" s="37"/>
      <c r="O469" s="37"/>
      <c r="P469" s="37"/>
      <c r="Q469" s="37"/>
      <c r="R469" s="37"/>
      <c r="S469" s="37"/>
      <c r="T469" s="37"/>
    </row>
    <row r="470" spans="1:20">
      <c r="A470" s="274">
        <v>44331.451388888891</v>
      </c>
      <c r="B470" s="272" t="s">
        <v>18</v>
      </c>
      <c r="C470" s="272" t="s">
        <v>6355</v>
      </c>
      <c r="D470" s="272" t="s">
        <v>6835</v>
      </c>
      <c r="E470" s="273">
        <v>100019310824</v>
      </c>
      <c r="F470" s="272" t="s">
        <v>4845</v>
      </c>
      <c r="G470" s="272" t="s">
        <v>9</v>
      </c>
      <c r="H470" s="274">
        <v>44334.48819444445</v>
      </c>
      <c r="I470" s="274">
        <v>44334.592361111107</v>
      </c>
      <c r="J470" s="37"/>
      <c r="K470" s="37"/>
      <c r="L470" s="37"/>
      <c r="M470" s="37"/>
      <c r="N470" s="37"/>
      <c r="O470" s="37"/>
      <c r="P470" s="37"/>
      <c r="Q470" s="37"/>
      <c r="R470" s="37"/>
      <c r="S470" s="37"/>
      <c r="T470" s="37"/>
    </row>
    <row r="471" spans="1:20">
      <c r="A471" s="274">
        <v>44336.451388888891</v>
      </c>
      <c r="B471" s="272" t="s">
        <v>18</v>
      </c>
      <c r="C471" s="272" t="s">
        <v>6355</v>
      </c>
      <c r="D471" s="272" t="s">
        <v>6836</v>
      </c>
      <c r="E471" s="273">
        <v>100011576139</v>
      </c>
      <c r="F471" s="298" t="s">
        <v>4079</v>
      </c>
      <c r="G471" s="272" t="s">
        <v>9</v>
      </c>
      <c r="H471" s="274">
        <v>44337.499305555553</v>
      </c>
      <c r="I471" s="274">
        <v>44336.451388888891</v>
      </c>
      <c r="J471" s="37"/>
      <c r="K471" s="37"/>
      <c r="L471" s="37"/>
      <c r="M471" s="37"/>
      <c r="N471" s="37"/>
      <c r="O471" s="37"/>
      <c r="P471" s="37"/>
      <c r="Q471" s="37"/>
      <c r="R471" s="37"/>
      <c r="S471" s="37"/>
      <c r="T471" s="37"/>
    </row>
    <row r="472" spans="1:20">
      <c r="A472" s="274">
        <v>44337.451388888891</v>
      </c>
      <c r="B472" s="272" t="s">
        <v>18</v>
      </c>
      <c r="C472" s="272" t="s">
        <v>6355</v>
      </c>
      <c r="D472" s="272" t="s">
        <v>6837</v>
      </c>
      <c r="E472" s="273">
        <v>100000937355</v>
      </c>
      <c r="F472" s="298" t="s">
        <v>4079</v>
      </c>
      <c r="G472" s="272" t="s">
        <v>9</v>
      </c>
      <c r="H472" s="274">
        <v>44114.664583333331</v>
      </c>
      <c r="I472" s="274">
        <v>44337.451388888891</v>
      </c>
      <c r="J472" s="37"/>
      <c r="K472" s="37"/>
      <c r="L472" s="37"/>
      <c r="M472" s="37"/>
      <c r="N472" s="37"/>
      <c r="O472" s="37"/>
      <c r="P472" s="37"/>
      <c r="Q472" s="37"/>
      <c r="R472" s="37"/>
      <c r="S472" s="37"/>
      <c r="T472" s="37"/>
    </row>
    <row r="473" spans="1:20">
      <c r="A473" s="274">
        <v>44322.451388888891</v>
      </c>
      <c r="B473" s="272" t="s">
        <v>18</v>
      </c>
      <c r="C473" s="272" t="s">
        <v>6355</v>
      </c>
      <c r="D473" s="272" t="s">
        <v>6838</v>
      </c>
      <c r="E473" s="273">
        <v>100019137105</v>
      </c>
      <c r="F473" s="298" t="s">
        <v>4079</v>
      </c>
      <c r="G473" s="272" t="s">
        <v>9</v>
      </c>
      <c r="H473" s="274">
        <v>44337.443749999999</v>
      </c>
      <c r="I473" s="274">
        <v>44337.609722222223</v>
      </c>
      <c r="J473" s="37"/>
      <c r="K473" s="37"/>
      <c r="L473" s="37"/>
      <c r="M473" s="37"/>
      <c r="N473" s="37"/>
      <c r="O473" s="37"/>
      <c r="P473" s="37"/>
      <c r="Q473" s="37"/>
      <c r="R473" s="37"/>
      <c r="S473" s="37"/>
      <c r="T473" s="37"/>
    </row>
    <row r="474" spans="1:20">
      <c r="A474" s="274">
        <v>44341.451388888891</v>
      </c>
      <c r="B474" s="272" t="s">
        <v>18</v>
      </c>
      <c r="C474" s="272" t="s">
        <v>6367</v>
      </c>
      <c r="D474" s="272" t="s">
        <v>6839</v>
      </c>
      <c r="E474" s="273">
        <v>100008720947</v>
      </c>
      <c r="F474" s="272" t="s">
        <v>4841</v>
      </c>
      <c r="G474" s="272" t="s">
        <v>9</v>
      </c>
      <c r="H474" s="274">
        <v>44341.484027777777</v>
      </c>
      <c r="I474" s="274">
        <v>44341.451388888891</v>
      </c>
      <c r="J474" s="37"/>
      <c r="K474" s="37"/>
      <c r="L474" s="37"/>
      <c r="M474" s="37"/>
      <c r="N474" s="37"/>
      <c r="O474" s="37"/>
      <c r="P474" s="37"/>
      <c r="Q474" s="37"/>
      <c r="R474" s="37"/>
      <c r="S474" s="37"/>
      <c r="T474" s="37"/>
    </row>
    <row r="475" spans="1:20">
      <c r="A475" s="274">
        <v>44327.440972222219</v>
      </c>
      <c r="B475" s="272" t="s">
        <v>18</v>
      </c>
      <c r="C475" s="272" t="s">
        <v>6351</v>
      </c>
      <c r="D475" s="272" t="s">
        <v>6840</v>
      </c>
      <c r="E475" s="273">
        <v>1456871731</v>
      </c>
      <c r="F475" s="298" t="s">
        <v>4079</v>
      </c>
      <c r="G475" s="272" t="s">
        <v>9</v>
      </c>
      <c r="H475" s="274">
        <v>44342.65347222222</v>
      </c>
      <c r="I475" s="274">
        <v>44341.597916666666</v>
      </c>
      <c r="J475" s="37"/>
      <c r="K475" s="37"/>
      <c r="L475" s="37"/>
      <c r="M475" s="37"/>
      <c r="N475" s="37"/>
      <c r="O475" s="37"/>
      <c r="P475" s="37"/>
      <c r="Q475" s="37"/>
      <c r="R475" s="37"/>
      <c r="S475" s="37"/>
      <c r="T475" s="37"/>
    </row>
    <row r="476" spans="1:20">
      <c r="A476" s="274">
        <v>44342.451388888891</v>
      </c>
      <c r="B476" s="272" t="s">
        <v>18</v>
      </c>
      <c r="C476" s="272" t="s">
        <v>6367</v>
      </c>
      <c r="D476" s="272" t="s">
        <v>6841</v>
      </c>
      <c r="E476" s="273">
        <v>100012183110</v>
      </c>
      <c r="F476" s="298" t="s">
        <v>4079</v>
      </c>
      <c r="G476" s="272" t="s">
        <v>9</v>
      </c>
      <c r="H476" s="274">
        <v>44342.456250000003</v>
      </c>
      <c r="I476" s="274">
        <v>44342.451388888891</v>
      </c>
      <c r="J476" s="37"/>
      <c r="K476" s="37"/>
      <c r="L476" s="37"/>
      <c r="M476" s="37"/>
      <c r="N476" s="37"/>
      <c r="O476" s="37"/>
      <c r="P476" s="37"/>
      <c r="Q476" s="37"/>
      <c r="R476" s="37"/>
      <c r="S476" s="37"/>
      <c r="T476" s="37"/>
    </row>
    <row r="477" spans="1:20">
      <c r="A477" s="274">
        <v>44343.454861111109</v>
      </c>
      <c r="B477" s="272" t="s">
        <v>18</v>
      </c>
      <c r="C477" s="272" t="s">
        <v>6355</v>
      </c>
      <c r="D477" s="272" t="s">
        <v>6842</v>
      </c>
      <c r="E477" s="273">
        <v>100000985310</v>
      </c>
      <c r="F477" s="298" t="s">
        <v>4079</v>
      </c>
      <c r="G477" s="272" t="s">
        <v>9</v>
      </c>
      <c r="H477" s="274">
        <v>44348.65347222222</v>
      </c>
      <c r="I477" s="274">
        <v>44343.454861111109</v>
      </c>
      <c r="J477" s="37"/>
      <c r="K477" s="37"/>
      <c r="L477" s="37"/>
      <c r="M477" s="37"/>
      <c r="N477" s="37"/>
      <c r="O477" s="37"/>
      <c r="P477" s="37"/>
      <c r="Q477" s="37"/>
      <c r="R477" s="37"/>
      <c r="S477" s="37"/>
      <c r="T477" s="37"/>
    </row>
    <row r="478" spans="1:20">
      <c r="A478" s="274">
        <v>44345.451388888891</v>
      </c>
      <c r="B478" s="272" t="s">
        <v>18</v>
      </c>
      <c r="C478" s="272" t="s">
        <v>6367</v>
      </c>
      <c r="D478" s="272" t="s">
        <v>6843</v>
      </c>
      <c r="E478" s="273">
        <v>100015501067</v>
      </c>
      <c r="F478" s="298" t="s">
        <v>4079</v>
      </c>
      <c r="G478" s="272" t="s">
        <v>9</v>
      </c>
      <c r="H478" s="274">
        <v>44347.494444444441</v>
      </c>
      <c r="I478" s="274">
        <v>44345.451388888891</v>
      </c>
      <c r="J478" s="37"/>
      <c r="K478" s="37"/>
      <c r="L478" s="37"/>
      <c r="M478" s="37"/>
      <c r="N478" s="37"/>
      <c r="O478" s="37"/>
      <c r="P478" s="37"/>
      <c r="Q478" s="37"/>
      <c r="R478" s="37"/>
      <c r="S478" s="37"/>
      <c r="T478" s="37"/>
    </row>
    <row r="479" spans="1:20">
      <c r="A479" s="274">
        <v>44346.565972222219</v>
      </c>
      <c r="B479" s="272" t="s">
        <v>18</v>
      </c>
      <c r="C479" s="272" t="s">
        <v>6416</v>
      </c>
      <c r="D479" s="272" t="s">
        <v>4421</v>
      </c>
      <c r="E479" s="273">
        <v>100002413597</v>
      </c>
      <c r="F479" s="298" t="s">
        <v>4079</v>
      </c>
      <c r="G479" s="272" t="s">
        <v>9</v>
      </c>
      <c r="H479" s="274">
        <v>44347.429166666669</v>
      </c>
      <c r="I479" s="274">
        <v>44346.565972222219</v>
      </c>
      <c r="J479" s="37"/>
      <c r="K479" s="37"/>
      <c r="L479" s="37"/>
      <c r="M479" s="37"/>
      <c r="N479" s="37"/>
      <c r="O479" s="37"/>
      <c r="P479" s="37"/>
      <c r="Q479" s="37"/>
      <c r="R479" s="37"/>
      <c r="S479" s="37"/>
      <c r="T479" s="37"/>
    </row>
    <row r="480" spans="1:20">
      <c r="A480" s="274">
        <v>44336.451388888891</v>
      </c>
      <c r="B480" s="272" t="s">
        <v>18</v>
      </c>
      <c r="C480" s="272" t="s">
        <v>6355</v>
      </c>
      <c r="D480" s="272" t="s">
        <v>6844</v>
      </c>
      <c r="E480" s="273">
        <v>100014172598</v>
      </c>
      <c r="F480" s="272" t="s">
        <v>4813</v>
      </c>
      <c r="G480" s="272" t="s">
        <v>9</v>
      </c>
      <c r="H480" s="274">
        <v>44343.601388888885</v>
      </c>
      <c r="I480" s="274">
        <v>44358.601388888885</v>
      </c>
      <c r="J480" s="37"/>
      <c r="K480" s="37"/>
      <c r="L480" s="37"/>
      <c r="M480" s="37"/>
      <c r="N480" s="37"/>
      <c r="O480" s="37"/>
      <c r="P480" s="37"/>
      <c r="Q480" s="37"/>
      <c r="R480" s="37"/>
      <c r="S480" s="37"/>
      <c r="T480" s="37"/>
    </row>
    <row r="481" spans="1:20">
      <c r="A481" s="274">
        <v>44331.440972222219</v>
      </c>
      <c r="B481" s="272" t="s">
        <v>18</v>
      </c>
      <c r="C481" s="272" t="s">
        <v>6394</v>
      </c>
      <c r="D481" s="272" t="s">
        <v>4424</v>
      </c>
      <c r="E481" s="273">
        <v>100015322924</v>
      </c>
      <c r="F481" s="272" t="s">
        <v>4845</v>
      </c>
      <c r="G481" s="272" t="s">
        <v>9</v>
      </c>
      <c r="H481" s="274">
        <v>44342.734722222223</v>
      </c>
      <c r="I481" s="274">
        <v>44363.609722222223</v>
      </c>
      <c r="J481" s="37"/>
      <c r="K481" s="37"/>
      <c r="L481" s="37"/>
      <c r="M481" s="37"/>
      <c r="N481" s="37"/>
      <c r="O481" s="37"/>
      <c r="P481" s="37"/>
      <c r="Q481" s="37"/>
      <c r="R481" s="37"/>
      <c r="S481" s="37"/>
      <c r="T481" s="37"/>
    </row>
    <row r="482" spans="1:20">
      <c r="A482" s="274">
        <v>44306.506944444445</v>
      </c>
      <c r="B482" s="272" t="s">
        <v>11</v>
      </c>
      <c r="C482" s="272" t="s">
        <v>6355</v>
      </c>
      <c r="D482" s="272" t="s">
        <v>6845</v>
      </c>
      <c r="E482" s="273">
        <v>100000991699</v>
      </c>
      <c r="F482" s="272" t="s">
        <v>1751</v>
      </c>
      <c r="G482" s="298" t="s">
        <v>13</v>
      </c>
      <c r="H482" s="274">
        <v>25934</v>
      </c>
      <c r="I482" s="274">
        <v>44306.506944444445</v>
      </c>
      <c r="J482" s="37"/>
      <c r="K482" s="37"/>
      <c r="L482" s="37"/>
      <c r="M482" s="37"/>
      <c r="N482" s="37"/>
      <c r="O482" s="37"/>
      <c r="P482" s="37"/>
      <c r="Q482" s="37"/>
      <c r="R482" s="37"/>
      <c r="S482" s="37"/>
      <c r="T482" s="37"/>
    </row>
    <row r="483" spans="1:20">
      <c r="A483" s="274">
        <v>44306.506944444445</v>
      </c>
      <c r="B483" s="272" t="s">
        <v>11</v>
      </c>
      <c r="C483" s="272" t="s">
        <v>6355</v>
      </c>
      <c r="D483" s="272" t="s">
        <v>6846</v>
      </c>
      <c r="E483" s="273">
        <v>2912069760</v>
      </c>
      <c r="F483" s="272" t="s">
        <v>1751</v>
      </c>
      <c r="G483" s="298" t="s">
        <v>13</v>
      </c>
      <c r="H483" s="274">
        <v>43700.604861111111</v>
      </c>
      <c r="I483" s="274">
        <v>44306.506944444445</v>
      </c>
      <c r="J483" s="37"/>
      <c r="K483" s="37"/>
      <c r="L483" s="37"/>
      <c r="M483" s="37"/>
      <c r="N483" s="37"/>
      <c r="O483" s="37"/>
      <c r="P483" s="37"/>
      <c r="Q483" s="37"/>
      <c r="R483" s="37"/>
      <c r="S483" s="37"/>
      <c r="T483" s="37"/>
    </row>
    <row r="484" spans="1:20">
      <c r="A484" s="274">
        <v>44306.506944444445</v>
      </c>
      <c r="B484" s="272" t="s">
        <v>11</v>
      </c>
      <c r="C484" s="272" t="s">
        <v>6355</v>
      </c>
      <c r="D484" s="272" t="s">
        <v>6847</v>
      </c>
      <c r="E484" s="273">
        <v>100011888095</v>
      </c>
      <c r="F484" s="272" t="s">
        <v>1751</v>
      </c>
      <c r="G484" s="298" t="s">
        <v>13</v>
      </c>
      <c r="H484" s="274">
        <v>25934</v>
      </c>
      <c r="I484" s="274">
        <v>44306.506944444445</v>
      </c>
      <c r="J484" s="37"/>
      <c r="K484" s="37"/>
      <c r="L484" s="37"/>
      <c r="M484" s="37"/>
      <c r="N484" s="37"/>
      <c r="O484" s="37"/>
      <c r="P484" s="37"/>
      <c r="Q484" s="37"/>
      <c r="R484" s="37"/>
      <c r="S484" s="37"/>
      <c r="T484" s="37"/>
    </row>
    <row r="485" spans="1:20">
      <c r="A485" s="274">
        <v>44306.506944444445</v>
      </c>
      <c r="B485" s="272" t="s">
        <v>11</v>
      </c>
      <c r="C485" s="272" t="s">
        <v>6355</v>
      </c>
      <c r="D485" s="272" t="s">
        <v>6848</v>
      </c>
      <c r="E485" s="273">
        <v>9764067</v>
      </c>
      <c r="F485" s="272" t="s">
        <v>1751</v>
      </c>
      <c r="G485" s="298" t="s">
        <v>13</v>
      </c>
      <c r="H485" s="274">
        <v>44152.5</v>
      </c>
      <c r="I485" s="274">
        <v>44306.506944444445</v>
      </c>
      <c r="J485" s="37"/>
      <c r="K485" s="37"/>
      <c r="L485" s="37"/>
      <c r="M485" s="37"/>
      <c r="N485" s="37"/>
      <c r="O485" s="37"/>
      <c r="P485" s="37"/>
      <c r="Q485" s="37"/>
      <c r="R485" s="37"/>
      <c r="S485" s="37"/>
      <c r="T485" s="37"/>
    </row>
    <row r="486" spans="1:20">
      <c r="A486" s="274">
        <v>44306.506944444445</v>
      </c>
      <c r="B486" s="272" t="s">
        <v>11</v>
      </c>
      <c r="C486" s="272" t="s">
        <v>6355</v>
      </c>
      <c r="D486" s="272" t="s">
        <v>6849</v>
      </c>
      <c r="E486" s="273">
        <v>1405884527</v>
      </c>
      <c r="F486" s="272" t="s">
        <v>1751</v>
      </c>
      <c r="G486" s="298" t="s">
        <v>13</v>
      </c>
      <c r="H486" s="274">
        <v>44203.660416666666</v>
      </c>
      <c r="I486" s="274">
        <v>44306.506944444445</v>
      </c>
      <c r="J486" s="37"/>
      <c r="K486" s="37"/>
      <c r="L486" s="37"/>
      <c r="M486" s="37"/>
      <c r="N486" s="37"/>
      <c r="O486" s="37"/>
      <c r="P486" s="37"/>
      <c r="Q486" s="37"/>
      <c r="R486" s="37"/>
      <c r="S486" s="37"/>
      <c r="T486" s="37"/>
    </row>
    <row r="487" spans="1:20">
      <c r="A487" s="274">
        <v>44306.506944444445</v>
      </c>
      <c r="B487" s="272" t="s">
        <v>11</v>
      </c>
      <c r="C487" s="272" t="s">
        <v>6355</v>
      </c>
      <c r="D487" s="272" t="s">
        <v>6850</v>
      </c>
      <c r="E487" s="273">
        <v>100010655838</v>
      </c>
      <c r="F487" s="272" t="s">
        <v>1751</v>
      </c>
      <c r="G487" s="298" t="s">
        <v>13</v>
      </c>
      <c r="H487" s="274">
        <v>25934</v>
      </c>
      <c r="I487" s="274">
        <v>44306.506944444445</v>
      </c>
      <c r="J487" s="37"/>
      <c r="K487" s="37"/>
      <c r="L487" s="37"/>
      <c r="M487" s="37"/>
      <c r="N487" s="37"/>
      <c r="O487" s="37"/>
      <c r="P487" s="37"/>
      <c r="Q487" s="37"/>
      <c r="R487" s="37"/>
      <c r="S487" s="37"/>
      <c r="T487" s="37"/>
    </row>
    <row r="488" spans="1:20">
      <c r="A488" s="274">
        <v>44306.506944444445</v>
      </c>
      <c r="B488" s="272" t="s">
        <v>11</v>
      </c>
      <c r="C488" s="272" t="s">
        <v>6355</v>
      </c>
      <c r="D488" s="272" t="s">
        <v>6851</v>
      </c>
      <c r="E488" s="273">
        <v>553946785</v>
      </c>
      <c r="F488" s="272" t="s">
        <v>1751</v>
      </c>
      <c r="G488" s="298" t="s">
        <v>13</v>
      </c>
      <c r="H488" s="274">
        <v>25934</v>
      </c>
      <c r="I488" s="274">
        <v>44306.506944444445</v>
      </c>
      <c r="J488" s="37"/>
      <c r="K488" s="37"/>
      <c r="L488" s="37"/>
      <c r="M488" s="37"/>
      <c r="N488" s="37"/>
      <c r="O488" s="37"/>
      <c r="P488" s="37"/>
      <c r="Q488" s="37"/>
      <c r="R488" s="37"/>
      <c r="S488" s="37"/>
      <c r="T488" s="37"/>
    </row>
    <row r="489" spans="1:20">
      <c r="A489" s="274">
        <v>44306.506944444445</v>
      </c>
      <c r="B489" s="272" t="s">
        <v>11</v>
      </c>
      <c r="C489" s="272" t="s">
        <v>6355</v>
      </c>
      <c r="D489" s="272" t="s">
        <v>6852</v>
      </c>
      <c r="E489" s="273">
        <v>100007229409</v>
      </c>
      <c r="F489" s="272" t="s">
        <v>1751</v>
      </c>
      <c r="G489" s="298" t="s">
        <v>13</v>
      </c>
      <c r="H489" s="274">
        <v>25934</v>
      </c>
      <c r="I489" s="274">
        <v>44306.506944444445</v>
      </c>
      <c r="J489" s="37"/>
      <c r="K489" s="37"/>
      <c r="L489" s="37"/>
      <c r="M489" s="37"/>
      <c r="N489" s="37"/>
      <c r="O489" s="37"/>
      <c r="P489" s="37"/>
      <c r="Q489" s="37"/>
      <c r="R489" s="37"/>
      <c r="S489" s="37"/>
      <c r="T489" s="37"/>
    </row>
    <row r="490" spans="1:20">
      <c r="A490" s="274">
        <v>44306.659722222219</v>
      </c>
      <c r="B490" s="272" t="s">
        <v>11</v>
      </c>
      <c r="C490" s="272" t="s">
        <v>6351</v>
      </c>
      <c r="D490" s="272" t="s">
        <v>6853</v>
      </c>
      <c r="E490" s="273">
        <v>100018425845</v>
      </c>
      <c r="F490" s="272" t="s">
        <v>1751</v>
      </c>
      <c r="G490" s="298" t="s">
        <v>13</v>
      </c>
      <c r="H490" s="274">
        <v>44292.487500000003</v>
      </c>
      <c r="I490" s="274">
        <v>44306.659722222219</v>
      </c>
      <c r="J490" s="37"/>
      <c r="K490" s="37"/>
      <c r="L490" s="37"/>
      <c r="M490" s="37"/>
      <c r="N490" s="37"/>
      <c r="O490" s="37"/>
      <c r="P490" s="37"/>
      <c r="Q490" s="37"/>
      <c r="R490" s="37"/>
      <c r="S490" s="37"/>
      <c r="T490" s="37"/>
    </row>
    <row r="491" spans="1:20">
      <c r="A491" s="274">
        <v>44306.659722222219</v>
      </c>
      <c r="B491" s="272" t="s">
        <v>11</v>
      </c>
      <c r="C491" s="272" t="s">
        <v>6351</v>
      </c>
      <c r="D491" s="272" t="s">
        <v>6854</v>
      </c>
      <c r="E491" s="273">
        <v>100009135812</v>
      </c>
      <c r="F491" s="272" t="s">
        <v>1751</v>
      </c>
      <c r="G491" s="298" t="s">
        <v>13</v>
      </c>
      <c r="H491" s="274">
        <v>25934</v>
      </c>
      <c r="I491" s="274">
        <v>44306.659722222219</v>
      </c>
      <c r="J491" s="37"/>
      <c r="K491" s="37"/>
      <c r="L491" s="37"/>
      <c r="M491" s="37"/>
      <c r="N491" s="37"/>
      <c r="O491" s="37"/>
      <c r="P491" s="37"/>
      <c r="Q491" s="37"/>
      <c r="R491" s="37"/>
      <c r="S491" s="37"/>
      <c r="T491" s="37"/>
    </row>
    <row r="492" spans="1:20">
      <c r="A492" s="274">
        <v>44310.440972222219</v>
      </c>
      <c r="B492" s="272" t="s">
        <v>11</v>
      </c>
      <c r="C492" s="272" t="s">
        <v>6351</v>
      </c>
      <c r="D492" s="272" t="s">
        <v>6855</v>
      </c>
      <c r="E492" s="273">
        <v>100016404254</v>
      </c>
      <c r="F492" s="272" t="s">
        <v>1751</v>
      </c>
      <c r="G492" s="298" t="s">
        <v>13</v>
      </c>
      <c r="H492" s="274">
        <v>44141.45694444445</v>
      </c>
      <c r="I492" s="274">
        <v>44310.440972222219</v>
      </c>
      <c r="J492" s="37"/>
      <c r="K492" s="37"/>
      <c r="L492" s="37"/>
      <c r="M492" s="37"/>
      <c r="N492" s="37"/>
      <c r="O492" s="37"/>
      <c r="P492" s="37"/>
      <c r="Q492" s="37"/>
      <c r="R492" s="37"/>
      <c r="S492" s="37"/>
      <c r="T492" s="37"/>
    </row>
    <row r="493" spans="1:20">
      <c r="A493" s="274">
        <v>44313.451388888891</v>
      </c>
      <c r="B493" s="272" t="s">
        <v>11</v>
      </c>
      <c r="C493" s="272" t="s">
        <v>6355</v>
      </c>
      <c r="D493" s="272" t="s">
        <v>6856</v>
      </c>
      <c r="E493" s="273">
        <v>100018366209</v>
      </c>
      <c r="F493" s="272" t="s">
        <v>1751</v>
      </c>
      <c r="G493" s="298" t="s">
        <v>13</v>
      </c>
      <c r="H493" s="274">
        <v>44324.584027777775</v>
      </c>
      <c r="I493" s="274">
        <v>44313.451388888891</v>
      </c>
      <c r="J493" s="37"/>
      <c r="K493" s="37"/>
      <c r="L493" s="37"/>
      <c r="M493" s="37"/>
      <c r="N493" s="37"/>
      <c r="O493" s="37"/>
      <c r="P493" s="37"/>
      <c r="Q493" s="37"/>
      <c r="R493" s="37"/>
      <c r="S493" s="37"/>
      <c r="T493" s="37"/>
    </row>
    <row r="494" spans="1:20">
      <c r="A494" s="274">
        <v>44313.454861111109</v>
      </c>
      <c r="B494" s="272" t="s">
        <v>11</v>
      </c>
      <c r="C494" s="272" t="s">
        <v>6355</v>
      </c>
      <c r="D494" s="272" t="s">
        <v>6857</v>
      </c>
      <c r="E494" s="273">
        <v>100008721396</v>
      </c>
      <c r="F494" s="272" t="s">
        <v>1751</v>
      </c>
      <c r="G494" s="298" t="s">
        <v>13</v>
      </c>
      <c r="H494" s="274">
        <v>43462.746527777781</v>
      </c>
      <c r="I494" s="274">
        <v>44313.454861111109</v>
      </c>
      <c r="J494" s="37"/>
      <c r="K494" s="37"/>
      <c r="L494" s="37"/>
      <c r="M494" s="37"/>
      <c r="N494" s="37"/>
      <c r="O494" s="37"/>
      <c r="P494" s="37"/>
      <c r="Q494" s="37"/>
      <c r="R494" s="37"/>
      <c r="S494" s="37"/>
      <c r="T494" s="37"/>
    </row>
    <row r="495" spans="1:20">
      <c r="A495" s="274">
        <v>44324.440972222219</v>
      </c>
      <c r="B495" s="272" t="s">
        <v>11</v>
      </c>
      <c r="C495" s="272" t="s">
        <v>6351</v>
      </c>
      <c r="D495" s="272" t="s">
        <v>6858</v>
      </c>
      <c r="E495" s="273">
        <v>100008575112</v>
      </c>
      <c r="F495" s="272" t="s">
        <v>1751</v>
      </c>
      <c r="G495" s="298" t="s">
        <v>13</v>
      </c>
      <c r="H495" s="274">
        <v>43440.704861111109</v>
      </c>
      <c r="I495" s="274">
        <v>44324.440972222219</v>
      </c>
      <c r="J495" s="37"/>
      <c r="K495" s="37"/>
      <c r="L495" s="37"/>
      <c r="M495" s="37"/>
      <c r="N495" s="37"/>
      <c r="O495" s="37"/>
      <c r="P495" s="37"/>
      <c r="Q495" s="37"/>
      <c r="R495" s="37"/>
      <c r="S495" s="37"/>
      <c r="T495" s="37"/>
    </row>
    <row r="496" spans="1:20">
      <c r="A496" s="274">
        <v>44328.451388888891</v>
      </c>
      <c r="B496" s="272" t="s">
        <v>11</v>
      </c>
      <c r="C496" s="272" t="s">
        <v>6367</v>
      </c>
      <c r="D496" s="272" t="s">
        <v>6859</v>
      </c>
      <c r="E496" s="273">
        <v>100014598952</v>
      </c>
      <c r="F496" s="272" t="s">
        <v>1751</v>
      </c>
      <c r="G496" s="298" t="s">
        <v>13</v>
      </c>
      <c r="H496" s="274">
        <v>44308.468055555553</v>
      </c>
      <c r="I496" s="274">
        <v>44328.451388888891</v>
      </c>
      <c r="J496" s="37"/>
      <c r="K496" s="37"/>
      <c r="L496" s="37"/>
      <c r="M496" s="37"/>
      <c r="N496" s="37"/>
      <c r="O496" s="37"/>
      <c r="P496" s="37"/>
      <c r="Q496" s="37"/>
      <c r="R496" s="37"/>
      <c r="S496" s="37"/>
      <c r="T496" s="37"/>
    </row>
    <row r="497" spans="1:20">
      <c r="A497" s="274">
        <v>44330.451388888891</v>
      </c>
      <c r="B497" s="272" t="s">
        <v>11</v>
      </c>
      <c r="C497" s="272" t="s">
        <v>6355</v>
      </c>
      <c r="D497" s="272" t="s">
        <v>6860</v>
      </c>
      <c r="E497" s="273">
        <v>100011283261</v>
      </c>
      <c r="F497" s="272" t="s">
        <v>1751</v>
      </c>
      <c r="G497" s="298" t="s">
        <v>13</v>
      </c>
      <c r="H497" s="274">
        <v>25934</v>
      </c>
      <c r="I497" s="274">
        <v>44330.451388888891</v>
      </c>
      <c r="J497" s="37"/>
      <c r="K497" s="37"/>
      <c r="L497" s="37"/>
      <c r="M497" s="37"/>
      <c r="N497" s="37"/>
      <c r="O497" s="37"/>
      <c r="P497" s="37"/>
      <c r="Q497" s="37"/>
      <c r="R497" s="37"/>
      <c r="S497" s="37"/>
      <c r="T497" s="37"/>
    </row>
    <row r="498" spans="1:20">
      <c r="A498" s="274">
        <v>44331.451388888891</v>
      </c>
      <c r="B498" s="272" t="s">
        <v>11</v>
      </c>
      <c r="C498" s="272" t="s">
        <v>6355</v>
      </c>
      <c r="D498" s="272" t="s">
        <v>6861</v>
      </c>
      <c r="E498" s="273">
        <v>100004061523</v>
      </c>
      <c r="F498" s="272" t="s">
        <v>1751</v>
      </c>
      <c r="G498" s="298" t="s">
        <v>13</v>
      </c>
      <c r="H498" s="274">
        <v>43769.732638888891</v>
      </c>
      <c r="I498" s="274">
        <v>44331.451388888891</v>
      </c>
      <c r="J498" s="37"/>
      <c r="K498" s="37"/>
      <c r="L498" s="37"/>
      <c r="M498" s="37"/>
      <c r="N498" s="37"/>
      <c r="O498" s="37"/>
      <c r="P498" s="37"/>
      <c r="Q498" s="37"/>
      <c r="R498" s="37"/>
      <c r="S498" s="37"/>
      <c r="T498" s="37"/>
    </row>
    <row r="499" spans="1:20">
      <c r="A499" s="274">
        <v>44332.451388888891</v>
      </c>
      <c r="B499" s="272" t="s">
        <v>11</v>
      </c>
      <c r="C499" s="272" t="s">
        <v>6355</v>
      </c>
      <c r="D499" s="272" t="s">
        <v>6862</v>
      </c>
      <c r="E499" s="273">
        <v>100019193457</v>
      </c>
      <c r="F499" s="272" t="s">
        <v>1751</v>
      </c>
      <c r="G499" s="298" t="s">
        <v>13</v>
      </c>
      <c r="H499" s="274">
        <v>44324.629861111112</v>
      </c>
      <c r="I499" s="274">
        <v>44332.451388888891</v>
      </c>
      <c r="J499" s="37"/>
      <c r="K499" s="37"/>
      <c r="L499" s="37"/>
      <c r="M499" s="37"/>
      <c r="N499" s="37"/>
      <c r="O499" s="37"/>
      <c r="P499" s="37"/>
      <c r="Q499" s="37"/>
      <c r="R499" s="37"/>
      <c r="S499" s="37"/>
      <c r="T499" s="37"/>
    </row>
    <row r="500" spans="1:20">
      <c r="A500" s="274">
        <v>44338.451388888891</v>
      </c>
      <c r="B500" s="272" t="s">
        <v>11</v>
      </c>
      <c r="C500" s="272" t="s">
        <v>6355</v>
      </c>
      <c r="D500" s="272" t="s">
        <v>6863</v>
      </c>
      <c r="E500" s="273">
        <v>100007907861</v>
      </c>
      <c r="F500" s="272" t="s">
        <v>1751</v>
      </c>
      <c r="G500" s="298" t="s">
        <v>13</v>
      </c>
      <c r="H500" s="274">
        <v>43636.485416666663</v>
      </c>
      <c r="I500" s="274">
        <v>44338.451388888891</v>
      </c>
      <c r="J500" s="37"/>
      <c r="K500" s="37"/>
      <c r="L500" s="37"/>
      <c r="M500" s="37"/>
      <c r="N500" s="37"/>
      <c r="O500" s="37"/>
      <c r="P500" s="37"/>
      <c r="Q500" s="37"/>
      <c r="R500" s="37"/>
      <c r="S500" s="37"/>
      <c r="T500" s="37"/>
    </row>
    <row r="501" spans="1:20">
      <c r="A501" s="274">
        <v>44338.454861111109</v>
      </c>
      <c r="B501" s="272" t="s">
        <v>11</v>
      </c>
      <c r="C501" s="272" t="s">
        <v>6355</v>
      </c>
      <c r="D501" s="272" t="s">
        <v>6864</v>
      </c>
      <c r="E501" s="273">
        <v>100018659451</v>
      </c>
      <c r="F501" s="272" t="s">
        <v>1751</v>
      </c>
      <c r="G501" s="298" t="s">
        <v>13</v>
      </c>
      <c r="H501" s="274">
        <v>25934</v>
      </c>
      <c r="I501" s="274">
        <v>44338.454861111109</v>
      </c>
      <c r="J501" s="37"/>
      <c r="K501" s="37"/>
      <c r="L501" s="37"/>
      <c r="M501" s="37"/>
      <c r="N501" s="37"/>
      <c r="O501" s="37"/>
      <c r="P501" s="37"/>
      <c r="Q501" s="37"/>
      <c r="R501" s="37"/>
      <c r="S501" s="37"/>
      <c r="T501" s="37"/>
    </row>
    <row r="502" spans="1:20">
      <c r="A502" s="274">
        <v>44339.451388888891</v>
      </c>
      <c r="B502" s="272" t="s">
        <v>11</v>
      </c>
      <c r="C502" s="272" t="s">
        <v>6355</v>
      </c>
      <c r="D502" s="272" t="s">
        <v>6865</v>
      </c>
      <c r="E502" s="273">
        <v>100017122484</v>
      </c>
      <c r="F502" s="272" t="s">
        <v>1751</v>
      </c>
      <c r="G502" s="298" t="s">
        <v>13</v>
      </c>
      <c r="H502" s="274">
        <v>25934</v>
      </c>
      <c r="I502" s="274">
        <v>44339.451388888891</v>
      </c>
      <c r="J502" s="37"/>
      <c r="K502" s="37"/>
      <c r="L502" s="37"/>
      <c r="M502" s="37"/>
      <c r="N502" s="37"/>
      <c r="O502" s="37"/>
      <c r="P502" s="37"/>
      <c r="Q502" s="37"/>
      <c r="R502" s="37"/>
      <c r="S502" s="37"/>
      <c r="T502" s="37"/>
    </row>
    <row r="503" spans="1:20">
      <c r="A503" s="274">
        <v>44339.451388888891</v>
      </c>
      <c r="B503" s="272" t="s">
        <v>11</v>
      </c>
      <c r="C503" s="272" t="s">
        <v>6355</v>
      </c>
      <c r="D503" s="272" t="s">
        <v>6866</v>
      </c>
      <c r="E503" s="273">
        <v>100008190209</v>
      </c>
      <c r="F503" s="272" t="s">
        <v>1751</v>
      </c>
      <c r="G503" s="298" t="s">
        <v>13</v>
      </c>
      <c r="H503" s="274">
        <v>43411.713888888888</v>
      </c>
      <c r="I503" s="274">
        <v>44339.451388888891</v>
      </c>
      <c r="J503" s="37"/>
      <c r="K503" s="37"/>
      <c r="L503" s="37"/>
      <c r="M503" s="37"/>
      <c r="N503" s="37"/>
      <c r="O503" s="37"/>
      <c r="P503" s="37"/>
      <c r="Q503" s="37"/>
      <c r="R503" s="37"/>
      <c r="S503" s="37"/>
      <c r="T503" s="37"/>
    </row>
    <row r="504" spans="1:20">
      <c r="A504" s="274">
        <v>44346.440972222219</v>
      </c>
      <c r="B504" s="272" t="s">
        <v>11</v>
      </c>
      <c r="C504" s="272" t="s">
        <v>6351</v>
      </c>
      <c r="D504" s="272" t="s">
        <v>6867</v>
      </c>
      <c r="E504" s="273">
        <v>100019130158</v>
      </c>
      <c r="F504" s="272" t="s">
        <v>1751</v>
      </c>
      <c r="G504" s="298" t="s">
        <v>13</v>
      </c>
      <c r="H504" s="274">
        <v>25934</v>
      </c>
      <c r="I504" s="274">
        <v>44346.440972222219</v>
      </c>
      <c r="J504" s="37"/>
      <c r="K504" s="37"/>
      <c r="L504" s="37"/>
      <c r="M504" s="37"/>
      <c r="N504" s="37"/>
      <c r="O504" s="37"/>
      <c r="P504" s="37"/>
      <c r="Q504" s="37"/>
      <c r="R504" s="37"/>
      <c r="S504" s="37"/>
      <c r="T504" s="37"/>
    </row>
    <row r="505" spans="1:20">
      <c r="A505" s="274">
        <v>44306.506944444445</v>
      </c>
      <c r="B505" s="272" t="s">
        <v>11</v>
      </c>
      <c r="C505" s="272" t="s">
        <v>6355</v>
      </c>
      <c r="D505" s="272" t="s">
        <v>6868</v>
      </c>
      <c r="E505" s="273">
        <v>100010071911</v>
      </c>
      <c r="F505" s="272" t="s">
        <v>4814</v>
      </c>
      <c r="G505" s="272" t="s">
        <v>9</v>
      </c>
      <c r="H505" s="274">
        <v>44323.602777777778</v>
      </c>
      <c r="I505" s="274">
        <v>44306.506944444445</v>
      </c>
      <c r="J505" s="37"/>
      <c r="K505" s="37"/>
      <c r="L505" s="37"/>
      <c r="M505" s="37"/>
      <c r="N505" s="37"/>
      <c r="O505" s="37"/>
      <c r="P505" s="37"/>
      <c r="Q505" s="37"/>
      <c r="R505" s="37"/>
      <c r="S505" s="37"/>
      <c r="T505" s="37"/>
    </row>
    <row r="506" spans="1:20">
      <c r="A506" s="274">
        <v>44306.659722222219</v>
      </c>
      <c r="B506" s="272" t="s">
        <v>11</v>
      </c>
      <c r="C506" s="272" t="s">
        <v>6367</v>
      </c>
      <c r="D506" s="272" t="s">
        <v>6869</v>
      </c>
      <c r="E506" s="273">
        <v>987086722</v>
      </c>
      <c r="F506" s="272" t="s">
        <v>4841</v>
      </c>
      <c r="G506" s="272" t="s">
        <v>9</v>
      </c>
      <c r="H506" s="274">
        <v>44273.712500000001</v>
      </c>
      <c r="I506" s="274">
        <v>44306.659722222219</v>
      </c>
      <c r="J506" s="37"/>
      <c r="K506" s="37"/>
      <c r="L506" s="37"/>
      <c r="M506" s="37"/>
      <c r="N506" s="37"/>
      <c r="O506" s="37"/>
      <c r="P506" s="37"/>
      <c r="Q506" s="37"/>
      <c r="R506" s="37"/>
      <c r="S506" s="37"/>
      <c r="T506" s="37"/>
    </row>
    <row r="507" spans="1:20">
      <c r="A507" s="274">
        <v>44307.440972222219</v>
      </c>
      <c r="B507" s="272" t="s">
        <v>11</v>
      </c>
      <c r="C507" s="272" t="s">
        <v>6351</v>
      </c>
      <c r="D507" s="272" t="s">
        <v>6870</v>
      </c>
      <c r="E507" s="273">
        <v>100018215622</v>
      </c>
      <c r="F507" s="298" t="s">
        <v>4079</v>
      </c>
      <c r="G507" s="272" t="s">
        <v>9</v>
      </c>
      <c r="H507" s="274">
        <v>44311.633333333331</v>
      </c>
      <c r="I507" s="274">
        <v>44307.440972222219</v>
      </c>
      <c r="J507" s="37"/>
      <c r="K507" s="37"/>
      <c r="L507" s="37"/>
      <c r="M507" s="37"/>
      <c r="N507" s="37"/>
      <c r="O507" s="37"/>
      <c r="P507" s="37"/>
      <c r="Q507" s="37"/>
      <c r="R507" s="37"/>
      <c r="S507" s="37"/>
      <c r="T507" s="37"/>
    </row>
    <row r="508" spans="1:20">
      <c r="A508" s="274">
        <v>44307.451388888891</v>
      </c>
      <c r="B508" s="272" t="s">
        <v>11</v>
      </c>
      <c r="C508" s="272" t="s">
        <v>6367</v>
      </c>
      <c r="D508" s="272" t="s">
        <v>6871</v>
      </c>
      <c r="E508" s="273">
        <v>3353177588</v>
      </c>
      <c r="F508" s="298" t="s">
        <v>6371</v>
      </c>
      <c r="G508" s="272" t="s">
        <v>9</v>
      </c>
      <c r="H508" s="274">
        <v>44063.44027777778</v>
      </c>
      <c r="I508" s="274">
        <v>44307.451388888891</v>
      </c>
      <c r="J508" s="37"/>
      <c r="K508" s="37"/>
      <c r="L508" s="37"/>
      <c r="M508" s="37"/>
      <c r="N508" s="37"/>
      <c r="O508" s="37"/>
      <c r="P508" s="37"/>
      <c r="Q508" s="37"/>
      <c r="R508" s="37"/>
      <c r="S508" s="37"/>
      <c r="T508" s="37"/>
    </row>
    <row r="509" spans="1:20">
      <c r="A509" s="274">
        <v>44307.454861111109</v>
      </c>
      <c r="B509" s="272" t="s">
        <v>11</v>
      </c>
      <c r="C509" s="272" t="s">
        <v>6355</v>
      </c>
      <c r="D509" s="272" t="s">
        <v>6872</v>
      </c>
      <c r="E509" s="273">
        <v>100003046421</v>
      </c>
      <c r="F509" s="272" t="s">
        <v>4813</v>
      </c>
      <c r="G509" s="272" t="s">
        <v>9</v>
      </c>
      <c r="H509" s="274">
        <v>44311.627083333333</v>
      </c>
      <c r="I509" s="274">
        <v>44307.454861111109</v>
      </c>
      <c r="J509" s="37"/>
      <c r="K509" s="37"/>
      <c r="L509" s="37"/>
      <c r="M509" s="37"/>
      <c r="N509" s="37"/>
      <c r="O509" s="37"/>
      <c r="P509" s="37"/>
      <c r="Q509" s="37"/>
      <c r="R509" s="37"/>
      <c r="S509" s="37"/>
      <c r="T509" s="37"/>
    </row>
    <row r="510" spans="1:20">
      <c r="A510" s="274">
        <v>44308.440972222219</v>
      </c>
      <c r="B510" s="272" t="s">
        <v>11</v>
      </c>
      <c r="C510" s="272" t="s">
        <v>6394</v>
      </c>
      <c r="D510" s="272" t="s">
        <v>6873</v>
      </c>
      <c r="E510" s="273">
        <v>100018941347</v>
      </c>
      <c r="F510" s="298" t="s">
        <v>4079</v>
      </c>
      <c r="G510" s="272" t="s">
        <v>9</v>
      </c>
      <c r="H510" s="274">
        <v>44312.454861111109</v>
      </c>
      <c r="I510" s="274">
        <v>44308.440972222219</v>
      </c>
      <c r="J510" s="37"/>
      <c r="K510" s="37"/>
      <c r="L510" s="37"/>
      <c r="M510" s="37"/>
      <c r="N510" s="37"/>
      <c r="O510" s="37"/>
      <c r="P510" s="37"/>
      <c r="Q510" s="37"/>
      <c r="R510" s="37"/>
      <c r="S510" s="37"/>
      <c r="T510" s="37"/>
    </row>
    <row r="511" spans="1:20">
      <c r="A511" s="274">
        <v>44308.628472222219</v>
      </c>
      <c r="B511" s="272" t="s">
        <v>11</v>
      </c>
      <c r="C511" s="272" t="s">
        <v>6396</v>
      </c>
      <c r="D511" s="272" t="s">
        <v>6874</v>
      </c>
      <c r="E511" s="273">
        <v>100000915884</v>
      </c>
      <c r="F511" s="272" t="s">
        <v>4833</v>
      </c>
      <c r="G511" s="272" t="s">
        <v>9</v>
      </c>
      <c r="H511" s="274">
        <v>44309.618055555555</v>
      </c>
      <c r="I511" s="274">
        <v>44308.628472222219</v>
      </c>
      <c r="J511" s="37"/>
      <c r="K511" s="37"/>
      <c r="L511" s="37"/>
      <c r="M511" s="37"/>
      <c r="N511" s="37"/>
      <c r="O511" s="37"/>
      <c r="P511" s="37"/>
      <c r="Q511" s="37"/>
      <c r="R511" s="37"/>
      <c r="S511" s="37"/>
      <c r="T511" s="37"/>
    </row>
    <row r="512" spans="1:20">
      <c r="A512" s="274">
        <v>44310.451388888891</v>
      </c>
      <c r="B512" s="272" t="s">
        <v>11</v>
      </c>
      <c r="C512" s="272" t="s">
        <v>6355</v>
      </c>
      <c r="D512" s="272" t="s">
        <v>6875</v>
      </c>
      <c r="E512" s="273">
        <v>2968928936</v>
      </c>
      <c r="F512" s="298" t="s">
        <v>4079</v>
      </c>
      <c r="G512" s="272" t="s">
        <v>9</v>
      </c>
      <c r="H512" s="274">
        <v>44311.611805555549</v>
      </c>
      <c r="I512" s="274">
        <v>44310.451388888891</v>
      </c>
      <c r="J512" s="37"/>
      <c r="K512" s="37"/>
      <c r="L512" s="37"/>
      <c r="M512" s="37"/>
      <c r="N512" s="37"/>
      <c r="O512" s="37"/>
      <c r="P512" s="37"/>
      <c r="Q512" s="37"/>
      <c r="R512" s="37"/>
      <c r="S512" s="37"/>
      <c r="T512" s="37"/>
    </row>
    <row r="513" spans="1:20">
      <c r="A513" s="274">
        <v>44310.454861111109</v>
      </c>
      <c r="B513" s="272" t="s">
        <v>11</v>
      </c>
      <c r="C513" s="272" t="s">
        <v>6355</v>
      </c>
      <c r="D513" s="272" t="s">
        <v>6876</v>
      </c>
      <c r="E513" s="273">
        <v>302560892</v>
      </c>
      <c r="F513" s="272" t="s">
        <v>4814</v>
      </c>
      <c r="G513" s="272" t="s">
        <v>9</v>
      </c>
      <c r="H513" s="274">
        <v>44312.464583333334</v>
      </c>
      <c r="I513" s="274">
        <v>44310.454861111109</v>
      </c>
      <c r="J513" s="37"/>
      <c r="K513" s="37"/>
      <c r="L513" s="37"/>
      <c r="M513" s="37"/>
      <c r="N513" s="37"/>
      <c r="O513" s="37"/>
      <c r="P513" s="37"/>
      <c r="Q513" s="37"/>
      <c r="R513" s="37"/>
      <c r="S513" s="37"/>
      <c r="T513" s="37"/>
    </row>
    <row r="514" spans="1:20">
      <c r="A514" s="274">
        <v>44311.565972222219</v>
      </c>
      <c r="B514" s="272" t="s">
        <v>11</v>
      </c>
      <c r="C514" s="272" t="s">
        <v>6416</v>
      </c>
      <c r="D514" s="272" t="s">
        <v>6877</v>
      </c>
      <c r="E514" s="273">
        <v>100011866518</v>
      </c>
      <c r="F514" s="298" t="s">
        <v>4079</v>
      </c>
      <c r="G514" s="272" t="s">
        <v>9</v>
      </c>
      <c r="H514" s="274">
        <v>44337.741666666669</v>
      </c>
      <c r="I514" s="274">
        <v>44311.565972222219</v>
      </c>
      <c r="J514" s="37"/>
      <c r="K514" s="37"/>
      <c r="L514" s="37"/>
      <c r="M514" s="37"/>
      <c r="N514" s="37"/>
      <c r="O514" s="37"/>
      <c r="P514" s="37"/>
      <c r="Q514" s="37"/>
      <c r="R514" s="37"/>
      <c r="S514" s="37"/>
      <c r="T514" s="37"/>
    </row>
    <row r="515" spans="1:20">
      <c r="A515" s="274">
        <v>44312.451388888891</v>
      </c>
      <c r="B515" s="272" t="s">
        <v>11</v>
      </c>
      <c r="C515" s="272" t="s">
        <v>6367</v>
      </c>
      <c r="D515" s="272" t="s">
        <v>6878</v>
      </c>
      <c r="E515" s="273">
        <v>100016898120</v>
      </c>
      <c r="F515" s="298" t="s">
        <v>4079</v>
      </c>
      <c r="G515" s="272" t="s">
        <v>9</v>
      </c>
      <c r="H515" s="274">
        <v>44323.477083333331</v>
      </c>
      <c r="I515" s="274">
        <v>44312.451388888891</v>
      </c>
      <c r="J515" s="37"/>
      <c r="K515" s="37"/>
      <c r="L515" s="37"/>
      <c r="M515" s="37"/>
      <c r="N515" s="37"/>
      <c r="O515" s="37"/>
      <c r="P515" s="37"/>
      <c r="Q515" s="37"/>
      <c r="R515" s="37"/>
      <c r="S515" s="37"/>
      <c r="T515" s="37"/>
    </row>
    <row r="516" spans="1:20">
      <c r="A516" s="274">
        <v>44314.440972222219</v>
      </c>
      <c r="B516" s="272" t="s">
        <v>11</v>
      </c>
      <c r="C516" s="272" t="s">
        <v>6351</v>
      </c>
      <c r="D516" s="272" t="s">
        <v>6879</v>
      </c>
      <c r="E516" s="273">
        <v>100019068956</v>
      </c>
      <c r="F516" s="298" t="s">
        <v>4079</v>
      </c>
      <c r="G516" s="272" t="s">
        <v>9</v>
      </c>
      <c r="H516" s="274">
        <v>44314.639583333337</v>
      </c>
      <c r="I516" s="274">
        <v>44314.440972222219</v>
      </c>
      <c r="J516" s="37"/>
      <c r="K516" s="37"/>
      <c r="L516" s="37"/>
      <c r="M516" s="37"/>
      <c r="N516" s="37"/>
      <c r="O516" s="37"/>
      <c r="P516" s="37"/>
      <c r="Q516" s="37"/>
      <c r="R516" s="37"/>
      <c r="S516" s="37"/>
      <c r="T516" s="37"/>
    </row>
    <row r="517" spans="1:20">
      <c r="A517" s="274">
        <v>44314.451388888891</v>
      </c>
      <c r="B517" s="272" t="s">
        <v>11</v>
      </c>
      <c r="C517" s="272" t="s">
        <v>6367</v>
      </c>
      <c r="D517" s="272" t="s">
        <v>6880</v>
      </c>
      <c r="E517" s="273">
        <v>100000851855</v>
      </c>
      <c r="F517" s="272" t="s">
        <v>4813</v>
      </c>
      <c r="G517" s="272" t="s">
        <v>9</v>
      </c>
      <c r="H517" s="274">
        <v>44314.640972222223</v>
      </c>
      <c r="I517" s="274">
        <v>44314.451388888891</v>
      </c>
      <c r="J517" s="37"/>
      <c r="K517" s="37"/>
      <c r="L517" s="37"/>
      <c r="M517" s="37"/>
      <c r="N517" s="37"/>
      <c r="O517" s="37"/>
      <c r="P517" s="37"/>
      <c r="Q517" s="37"/>
      <c r="R517" s="37"/>
      <c r="S517" s="37"/>
      <c r="T517" s="37"/>
    </row>
    <row r="518" spans="1:20">
      <c r="A518" s="274">
        <v>44314.451388888891</v>
      </c>
      <c r="B518" s="272" t="s">
        <v>11</v>
      </c>
      <c r="C518" s="272" t="s">
        <v>6367</v>
      </c>
      <c r="D518" s="272" t="s">
        <v>6881</v>
      </c>
      <c r="E518" s="273">
        <v>100007161964</v>
      </c>
      <c r="F518" s="272" t="s">
        <v>4814</v>
      </c>
      <c r="G518" s="272" t="s">
        <v>9</v>
      </c>
      <c r="H518" s="274">
        <v>44340.584722222222</v>
      </c>
      <c r="I518" s="274">
        <v>44314.451388888891</v>
      </c>
      <c r="J518" s="37"/>
      <c r="K518" s="37"/>
      <c r="L518" s="37"/>
      <c r="M518" s="37"/>
      <c r="N518" s="37"/>
      <c r="O518" s="37"/>
      <c r="P518" s="37"/>
      <c r="Q518" s="37"/>
      <c r="R518" s="37"/>
      <c r="S518" s="37"/>
      <c r="T518" s="37"/>
    </row>
    <row r="519" spans="1:20">
      <c r="A519" s="274">
        <v>44317.378472222219</v>
      </c>
      <c r="B519" s="272" t="s">
        <v>11</v>
      </c>
      <c r="C519" s="272" t="s">
        <v>6360</v>
      </c>
      <c r="D519" s="272" t="s">
        <v>4444</v>
      </c>
      <c r="E519" s="273">
        <v>100016361870</v>
      </c>
      <c r="F519" s="298" t="s">
        <v>4079</v>
      </c>
      <c r="G519" s="272" t="s">
        <v>9</v>
      </c>
      <c r="H519" s="274">
        <v>44322.638888888891</v>
      </c>
      <c r="I519" s="274">
        <v>44317.378472222219</v>
      </c>
      <c r="J519" s="37"/>
      <c r="K519" s="37"/>
      <c r="L519" s="37"/>
      <c r="M519" s="37"/>
      <c r="N519" s="37"/>
      <c r="O519" s="37"/>
      <c r="P519" s="37"/>
      <c r="Q519" s="37"/>
      <c r="R519" s="37"/>
      <c r="S519" s="37"/>
      <c r="T519" s="37"/>
    </row>
    <row r="520" spans="1:20">
      <c r="A520" s="274">
        <v>44317.378472222219</v>
      </c>
      <c r="B520" s="272" t="s">
        <v>11</v>
      </c>
      <c r="C520" s="272" t="s">
        <v>6388</v>
      </c>
      <c r="D520" s="272" t="s">
        <v>6882</v>
      </c>
      <c r="E520" s="273">
        <v>100002720768</v>
      </c>
      <c r="F520" s="272" t="s">
        <v>4086</v>
      </c>
      <c r="G520" s="272" t="s">
        <v>9</v>
      </c>
      <c r="H520" s="274">
        <v>44322.623611111107</v>
      </c>
      <c r="I520" s="274">
        <v>44317.378472222219</v>
      </c>
      <c r="J520" s="37"/>
      <c r="K520" s="37"/>
      <c r="L520" s="37"/>
      <c r="M520" s="37"/>
      <c r="N520" s="37"/>
      <c r="O520" s="37"/>
      <c r="P520" s="37"/>
      <c r="Q520" s="37"/>
      <c r="R520" s="37"/>
      <c r="S520" s="37"/>
      <c r="T520" s="37"/>
    </row>
    <row r="521" spans="1:20">
      <c r="A521" s="274">
        <v>44324.440972222219</v>
      </c>
      <c r="B521" s="272" t="s">
        <v>11</v>
      </c>
      <c r="C521" s="272" t="s">
        <v>6394</v>
      </c>
      <c r="D521" s="272" t="s">
        <v>6883</v>
      </c>
      <c r="E521" s="273">
        <v>100012690142</v>
      </c>
      <c r="F521" s="272" t="s">
        <v>4814</v>
      </c>
      <c r="G521" s="272" t="s">
        <v>9</v>
      </c>
      <c r="H521" s="274">
        <v>44348.465277777781</v>
      </c>
      <c r="I521" s="274">
        <v>44324.440972222219</v>
      </c>
      <c r="J521" s="37"/>
      <c r="K521" s="37"/>
      <c r="L521" s="37"/>
      <c r="M521" s="37"/>
      <c r="N521" s="37"/>
      <c r="O521" s="37"/>
      <c r="P521" s="37"/>
      <c r="Q521" s="37"/>
      <c r="R521" s="37"/>
      <c r="S521" s="37"/>
      <c r="T521" s="37"/>
    </row>
    <row r="522" spans="1:20">
      <c r="A522" s="274">
        <v>44324.451388888891</v>
      </c>
      <c r="B522" s="272" t="s">
        <v>11</v>
      </c>
      <c r="C522" s="272" t="s">
        <v>6367</v>
      </c>
      <c r="D522" s="272" t="s">
        <v>6884</v>
      </c>
      <c r="E522" s="273">
        <v>995201581</v>
      </c>
      <c r="F522" s="272" t="s">
        <v>4813</v>
      </c>
      <c r="G522" s="272" t="s">
        <v>9</v>
      </c>
      <c r="H522" s="274">
        <v>44326.618055555555</v>
      </c>
      <c r="I522" s="274">
        <v>44324.451388888891</v>
      </c>
      <c r="J522" s="37"/>
      <c r="K522" s="37"/>
      <c r="L522" s="37"/>
      <c r="M522" s="37"/>
      <c r="N522" s="37"/>
      <c r="O522" s="37"/>
      <c r="P522" s="37"/>
      <c r="Q522" s="37"/>
      <c r="R522" s="37"/>
      <c r="S522" s="37"/>
      <c r="T522" s="37"/>
    </row>
    <row r="523" spans="1:20">
      <c r="A523" s="274">
        <v>44325.451388888891</v>
      </c>
      <c r="B523" s="272" t="s">
        <v>11</v>
      </c>
      <c r="C523" s="272" t="s">
        <v>6367</v>
      </c>
      <c r="D523" s="272" t="s">
        <v>6885</v>
      </c>
      <c r="E523" s="273">
        <v>100012516761</v>
      </c>
      <c r="F523" s="298" t="s">
        <v>6371</v>
      </c>
      <c r="G523" s="272" t="s">
        <v>9</v>
      </c>
      <c r="H523" s="274">
        <v>44334.746527777781</v>
      </c>
      <c r="I523" s="274">
        <v>44325.451388888891</v>
      </c>
      <c r="J523" s="37"/>
      <c r="K523" s="37"/>
      <c r="L523" s="37"/>
      <c r="M523" s="37"/>
      <c r="N523" s="37"/>
      <c r="O523" s="37"/>
      <c r="P523" s="37"/>
      <c r="Q523" s="37"/>
      <c r="R523" s="37"/>
      <c r="S523" s="37"/>
      <c r="T523" s="37"/>
    </row>
    <row r="524" spans="1:20">
      <c r="A524" s="274">
        <v>44326.451388888891</v>
      </c>
      <c r="B524" s="272" t="s">
        <v>11</v>
      </c>
      <c r="C524" s="272" t="s">
        <v>6355</v>
      </c>
      <c r="D524" s="272" t="s">
        <v>6886</v>
      </c>
      <c r="E524" s="273">
        <v>100000907864</v>
      </c>
      <c r="F524" s="298" t="s">
        <v>4079</v>
      </c>
      <c r="G524" s="272" t="s">
        <v>9</v>
      </c>
      <c r="H524" s="274">
        <v>44344.729166666672</v>
      </c>
      <c r="I524" s="274">
        <v>44326.451388888891</v>
      </c>
      <c r="J524" s="37"/>
      <c r="K524" s="37"/>
      <c r="L524" s="37"/>
      <c r="M524" s="37"/>
      <c r="N524" s="37"/>
      <c r="O524" s="37"/>
      <c r="P524" s="37"/>
      <c r="Q524" s="37"/>
      <c r="R524" s="37"/>
      <c r="S524" s="37"/>
      <c r="T524" s="37"/>
    </row>
    <row r="525" spans="1:20">
      <c r="A525" s="274">
        <v>44326.451388888891</v>
      </c>
      <c r="B525" s="272" t="s">
        <v>11</v>
      </c>
      <c r="C525" s="272" t="s">
        <v>6355</v>
      </c>
      <c r="D525" s="272" t="s">
        <v>6887</v>
      </c>
      <c r="E525" s="273">
        <v>100019225424</v>
      </c>
      <c r="F525" s="298" t="s">
        <v>6371</v>
      </c>
      <c r="G525" s="272" t="s">
        <v>9</v>
      </c>
      <c r="H525" s="274">
        <v>44328.482638888891</v>
      </c>
      <c r="I525" s="274">
        <v>44326.451388888891</v>
      </c>
      <c r="J525" s="37"/>
      <c r="K525" s="37"/>
      <c r="L525" s="37"/>
      <c r="M525" s="37"/>
      <c r="N525" s="37"/>
      <c r="O525" s="37"/>
      <c r="P525" s="37"/>
      <c r="Q525" s="37"/>
      <c r="R525" s="37"/>
      <c r="S525" s="37"/>
      <c r="T525" s="37"/>
    </row>
    <row r="526" spans="1:20">
      <c r="A526" s="274">
        <v>44326.451388888891</v>
      </c>
      <c r="B526" s="272" t="s">
        <v>11</v>
      </c>
      <c r="C526" s="272" t="s">
        <v>6367</v>
      </c>
      <c r="D526" s="272" t="s">
        <v>6888</v>
      </c>
      <c r="E526" s="273">
        <v>100000691182</v>
      </c>
      <c r="F526" s="298" t="s">
        <v>4079</v>
      </c>
      <c r="G526" s="272" t="s">
        <v>9</v>
      </c>
      <c r="H526" s="274">
        <v>44326.658333333333</v>
      </c>
      <c r="I526" s="274">
        <v>44326.451388888891</v>
      </c>
      <c r="J526" s="37"/>
      <c r="K526" s="37"/>
      <c r="L526" s="37"/>
      <c r="M526" s="37"/>
      <c r="N526" s="37"/>
      <c r="O526" s="37"/>
      <c r="P526" s="37"/>
      <c r="Q526" s="37"/>
      <c r="R526" s="37"/>
      <c r="S526" s="37"/>
      <c r="T526" s="37"/>
    </row>
    <row r="527" spans="1:20">
      <c r="A527" s="274">
        <v>44327.440972222219</v>
      </c>
      <c r="B527" s="272" t="s">
        <v>11</v>
      </c>
      <c r="C527" s="272" t="s">
        <v>6351</v>
      </c>
      <c r="D527" s="272" t="s">
        <v>6889</v>
      </c>
      <c r="E527" s="273">
        <v>100018913205</v>
      </c>
      <c r="F527" s="298" t="s">
        <v>4079</v>
      </c>
      <c r="G527" s="272" t="s">
        <v>9</v>
      </c>
      <c r="H527" s="274">
        <v>44328.481249999997</v>
      </c>
      <c r="I527" s="274">
        <v>44327.440972222219</v>
      </c>
      <c r="J527" s="37"/>
      <c r="K527" s="37"/>
      <c r="L527" s="37"/>
      <c r="M527" s="37"/>
      <c r="N527" s="37"/>
      <c r="O527" s="37"/>
      <c r="P527" s="37"/>
      <c r="Q527" s="37"/>
      <c r="R527" s="37"/>
      <c r="S527" s="37"/>
      <c r="T527" s="37"/>
    </row>
    <row r="528" spans="1:20">
      <c r="A528" s="274">
        <v>44327.454861111109</v>
      </c>
      <c r="B528" s="272" t="s">
        <v>11</v>
      </c>
      <c r="C528" s="272" t="s">
        <v>6355</v>
      </c>
      <c r="D528" s="272" t="s">
        <v>6890</v>
      </c>
      <c r="E528" s="273">
        <v>100011478749</v>
      </c>
      <c r="F528" s="272" t="s">
        <v>4813</v>
      </c>
      <c r="G528" s="272" t="s">
        <v>9</v>
      </c>
      <c r="H528" s="274">
        <v>44328.482638888891</v>
      </c>
      <c r="I528" s="274">
        <v>44327.454861111109</v>
      </c>
      <c r="J528" s="37"/>
      <c r="K528" s="37"/>
      <c r="L528" s="37"/>
      <c r="M528" s="37"/>
      <c r="N528" s="37"/>
      <c r="O528" s="37"/>
      <c r="P528" s="37"/>
      <c r="Q528" s="37"/>
      <c r="R528" s="37"/>
      <c r="S528" s="37"/>
      <c r="T528" s="37"/>
    </row>
    <row r="529" spans="1:20">
      <c r="A529" s="274">
        <v>44329.454861111109</v>
      </c>
      <c r="B529" s="272" t="s">
        <v>11</v>
      </c>
      <c r="C529" s="272" t="s">
        <v>6355</v>
      </c>
      <c r="D529" s="272" t="s">
        <v>6891</v>
      </c>
      <c r="E529" s="273">
        <v>100012152831</v>
      </c>
      <c r="F529" s="298" t="s">
        <v>4079</v>
      </c>
      <c r="G529" s="272" t="s">
        <v>9</v>
      </c>
      <c r="H529" s="274">
        <v>44334.496527777781</v>
      </c>
      <c r="I529" s="274">
        <v>44329.454861111109</v>
      </c>
      <c r="J529" s="37"/>
      <c r="K529" s="37"/>
      <c r="L529" s="37"/>
      <c r="M529" s="37"/>
      <c r="N529" s="37"/>
      <c r="O529" s="37"/>
      <c r="P529" s="37"/>
      <c r="Q529" s="37"/>
      <c r="R529" s="37"/>
      <c r="S529" s="37"/>
      <c r="T529" s="37"/>
    </row>
    <row r="530" spans="1:20">
      <c r="A530" s="274">
        <v>44331.454861111109</v>
      </c>
      <c r="B530" s="272" t="s">
        <v>11</v>
      </c>
      <c r="C530" s="272" t="s">
        <v>6355</v>
      </c>
      <c r="D530" s="272" t="s">
        <v>6892</v>
      </c>
      <c r="E530" s="273">
        <v>100004272109</v>
      </c>
      <c r="F530" s="298" t="s">
        <v>4079</v>
      </c>
      <c r="G530" s="272" t="s">
        <v>9</v>
      </c>
      <c r="H530" s="274">
        <v>44342.661805555559</v>
      </c>
      <c r="I530" s="274">
        <v>44331.454861111109</v>
      </c>
      <c r="J530" s="37"/>
      <c r="K530" s="37"/>
      <c r="L530" s="37"/>
      <c r="M530" s="37"/>
      <c r="N530" s="37"/>
      <c r="O530" s="37"/>
      <c r="P530" s="37"/>
      <c r="Q530" s="37"/>
      <c r="R530" s="37"/>
      <c r="S530" s="37"/>
      <c r="T530" s="37"/>
    </row>
    <row r="531" spans="1:20">
      <c r="A531" s="274">
        <v>44333.451388888891</v>
      </c>
      <c r="B531" s="272" t="s">
        <v>11</v>
      </c>
      <c r="C531" s="272" t="s">
        <v>6367</v>
      </c>
      <c r="D531" s="272" t="s">
        <v>6893</v>
      </c>
      <c r="E531" s="273">
        <v>389737035</v>
      </c>
      <c r="F531" s="298" t="s">
        <v>6371</v>
      </c>
      <c r="G531" s="272" t="s">
        <v>9</v>
      </c>
      <c r="H531" s="274">
        <v>44348.646527777775</v>
      </c>
      <c r="I531" s="274">
        <v>44333.451388888891</v>
      </c>
      <c r="J531" s="37"/>
      <c r="K531" s="37"/>
      <c r="L531" s="37"/>
      <c r="M531" s="37"/>
      <c r="N531" s="37"/>
      <c r="O531" s="37"/>
      <c r="P531" s="37"/>
      <c r="Q531" s="37"/>
      <c r="R531" s="37"/>
      <c r="S531" s="37"/>
      <c r="T531" s="37"/>
    </row>
    <row r="532" spans="1:20">
      <c r="A532" s="274">
        <v>44334.454861111109</v>
      </c>
      <c r="B532" s="272" t="s">
        <v>11</v>
      </c>
      <c r="C532" s="272" t="s">
        <v>6355</v>
      </c>
      <c r="D532" s="272" t="s">
        <v>6894</v>
      </c>
      <c r="E532" s="273">
        <v>258272105</v>
      </c>
      <c r="F532" s="272" t="s">
        <v>4814</v>
      </c>
      <c r="G532" s="272" t="s">
        <v>9</v>
      </c>
      <c r="H532" s="274">
        <v>44334.620138888888</v>
      </c>
      <c r="I532" s="274">
        <v>44334.454861111109</v>
      </c>
      <c r="J532" s="37"/>
      <c r="K532" s="37"/>
      <c r="L532" s="37"/>
      <c r="M532" s="37"/>
      <c r="N532" s="37"/>
      <c r="O532" s="37"/>
      <c r="P532" s="37"/>
      <c r="Q532" s="37"/>
      <c r="R532" s="37"/>
      <c r="S532" s="37"/>
      <c r="T532" s="37"/>
    </row>
    <row r="533" spans="1:20">
      <c r="A533" s="274">
        <v>44335.451388888891</v>
      </c>
      <c r="B533" s="272" t="s">
        <v>11</v>
      </c>
      <c r="C533" s="272" t="s">
        <v>6355</v>
      </c>
      <c r="D533" s="272" t="s">
        <v>6895</v>
      </c>
      <c r="E533" s="273">
        <v>100011262708</v>
      </c>
      <c r="F533" s="272" t="s">
        <v>6713</v>
      </c>
      <c r="G533" s="272" t="s">
        <v>9</v>
      </c>
      <c r="H533" s="274">
        <v>44337.724999999999</v>
      </c>
      <c r="I533" s="274">
        <v>44335.451388888891</v>
      </c>
      <c r="J533" s="37"/>
      <c r="K533" s="37"/>
      <c r="L533" s="37"/>
      <c r="M533" s="37"/>
      <c r="N533" s="37"/>
      <c r="O533" s="37"/>
      <c r="P533" s="37"/>
      <c r="Q533" s="37"/>
      <c r="R533" s="37"/>
      <c r="S533" s="37"/>
      <c r="T533" s="37"/>
    </row>
    <row r="534" spans="1:20">
      <c r="A534" s="274">
        <v>44335.565972222219</v>
      </c>
      <c r="B534" s="272" t="s">
        <v>11</v>
      </c>
      <c r="C534" s="272" t="s">
        <v>6416</v>
      </c>
      <c r="D534" s="272" t="s">
        <v>6896</v>
      </c>
      <c r="E534" s="273">
        <v>100001593484</v>
      </c>
      <c r="F534" s="298" t="s">
        <v>4079</v>
      </c>
      <c r="G534" s="272" t="s">
        <v>9</v>
      </c>
      <c r="H534" s="274">
        <v>44343.719444444447</v>
      </c>
      <c r="I534" s="274">
        <v>44335.565972222219</v>
      </c>
      <c r="J534" s="37"/>
      <c r="K534" s="37"/>
      <c r="L534" s="37"/>
      <c r="M534" s="37"/>
      <c r="N534" s="37"/>
      <c r="O534" s="37"/>
      <c r="P534" s="37"/>
      <c r="Q534" s="37"/>
      <c r="R534" s="37"/>
      <c r="S534" s="37"/>
      <c r="T534" s="37"/>
    </row>
    <row r="535" spans="1:20">
      <c r="A535" s="274">
        <v>44336.451388888891</v>
      </c>
      <c r="B535" s="272" t="s">
        <v>11</v>
      </c>
      <c r="C535" s="272" t="s">
        <v>6355</v>
      </c>
      <c r="D535" s="272" t="s">
        <v>6897</v>
      </c>
      <c r="E535" s="273">
        <v>100001031725</v>
      </c>
      <c r="F535" s="272" t="s">
        <v>4814</v>
      </c>
      <c r="G535" s="272" t="s">
        <v>9</v>
      </c>
      <c r="H535" s="274">
        <v>44337.727777777778</v>
      </c>
      <c r="I535" s="274">
        <v>44336.451388888891</v>
      </c>
      <c r="J535" s="37"/>
      <c r="K535" s="37"/>
      <c r="L535" s="37"/>
      <c r="M535" s="37"/>
      <c r="N535" s="37"/>
      <c r="O535" s="37"/>
      <c r="P535" s="37"/>
      <c r="Q535" s="37"/>
      <c r="R535" s="37"/>
      <c r="S535" s="37"/>
      <c r="T535" s="37"/>
    </row>
    <row r="536" spans="1:20">
      <c r="A536" s="274">
        <v>44336.451388888891</v>
      </c>
      <c r="B536" s="272" t="s">
        <v>11</v>
      </c>
      <c r="C536" s="272" t="s">
        <v>6355</v>
      </c>
      <c r="D536" s="272" t="s">
        <v>6898</v>
      </c>
      <c r="E536" s="273">
        <v>100006451557</v>
      </c>
      <c r="F536" s="298" t="s">
        <v>4079</v>
      </c>
      <c r="G536" s="272" t="s">
        <v>9</v>
      </c>
      <c r="H536" s="274">
        <v>44336.743750000001</v>
      </c>
      <c r="I536" s="274">
        <v>44336.451388888891</v>
      </c>
      <c r="J536" s="37"/>
      <c r="K536" s="37"/>
      <c r="L536" s="37"/>
      <c r="M536" s="37"/>
      <c r="N536" s="37"/>
      <c r="O536" s="37"/>
      <c r="P536" s="37"/>
      <c r="Q536" s="37"/>
      <c r="R536" s="37"/>
      <c r="S536" s="37"/>
      <c r="T536" s="37"/>
    </row>
    <row r="537" spans="1:20">
      <c r="A537" s="274">
        <v>44337.451388888891</v>
      </c>
      <c r="B537" s="272" t="s">
        <v>11</v>
      </c>
      <c r="C537" s="272" t="s">
        <v>6355</v>
      </c>
      <c r="D537" s="272" t="s">
        <v>6899</v>
      </c>
      <c r="E537" s="273">
        <v>100017652329</v>
      </c>
      <c r="F537" s="272" t="s">
        <v>4814</v>
      </c>
      <c r="G537" s="272" t="s">
        <v>9</v>
      </c>
      <c r="H537" s="274">
        <v>44347.68472222222</v>
      </c>
      <c r="I537" s="274">
        <v>44337.451388888891</v>
      </c>
      <c r="J537" s="37"/>
      <c r="K537" s="37"/>
      <c r="L537" s="37"/>
      <c r="M537" s="37"/>
      <c r="N537" s="37"/>
      <c r="O537" s="37"/>
      <c r="P537" s="37"/>
      <c r="Q537" s="37"/>
      <c r="R537" s="37"/>
      <c r="S537" s="37"/>
      <c r="T537" s="37"/>
    </row>
    <row r="538" spans="1:20">
      <c r="A538" s="274">
        <v>44338.451388888891</v>
      </c>
      <c r="B538" s="272" t="s">
        <v>11</v>
      </c>
      <c r="C538" s="272" t="s">
        <v>6355</v>
      </c>
      <c r="D538" s="272" t="s">
        <v>175</v>
      </c>
      <c r="E538" s="273">
        <v>100013447751</v>
      </c>
      <c r="F538" s="298" t="s">
        <v>6371</v>
      </c>
      <c r="G538" s="272" t="s">
        <v>9</v>
      </c>
      <c r="H538" s="274">
        <v>44343.754166666666</v>
      </c>
      <c r="I538" s="274">
        <v>44338.451388888891</v>
      </c>
      <c r="J538" s="37"/>
      <c r="K538" s="37"/>
      <c r="L538" s="37"/>
      <c r="M538" s="37"/>
      <c r="N538" s="37"/>
      <c r="O538" s="37"/>
      <c r="P538" s="37"/>
      <c r="Q538" s="37"/>
      <c r="R538" s="37"/>
      <c r="S538" s="37"/>
      <c r="T538" s="37"/>
    </row>
    <row r="539" spans="1:20">
      <c r="A539" s="274">
        <v>44338.454861111109</v>
      </c>
      <c r="B539" s="272" t="s">
        <v>11</v>
      </c>
      <c r="C539" s="272" t="s">
        <v>6355</v>
      </c>
      <c r="D539" s="272" t="s">
        <v>6900</v>
      </c>
      <c r="E539" s="273">
        <v>1015820857</v>
      </c>
      <c r="F539" s="298" t="s">
        <v>4079</v>
      </c>
      <c r="G539" s="272" t="s">
        <v>9</v>
      </c>
      <c r="H539" s="274">
        <v>44344.707638888889</v>
      </c>
      <c r="I539" s="274">
        <v>44338.454861111109</v>
      </c>
      <c r="J539" s="37"/>
      <c r="K539" s="37"/>
      <c r="L539" s="37"/>
      <c r="M539" s="37"/>
      <c r="N539" s="37"/>
      <c r="O539" s="37"/>
      <c r="P539" s="37"/>
      <c r="Q539" s="37"/>
      <c r="R539" s="37"/>
      <c r="S539" s="37"/>
      <c r="T539" s="37"/>
    </row>
    <row r="540" spans="1:20">
      <c r="A540" s="274">
        <v>44341.440972222219</v>
      </c>
      <c r="B540" s="272" t="s">
        <v>11</v>
      </c>
      <c r="C540" s="272" t="s">
        <v>6351</v>
      </c>
      <c r="D540" s="272" t="s">
        <v>6901</v>
      </c>
      <c r="E540" s="273">
        <v>583993824</v>
      </c>
      <c r="F540" s="272" t="s">
        <v>4845</v>
      </c>
      <c r="G540" s="272" t="s">
        <v>9</v>
      </c>
      <c r="H540" s="274">
        <v>44341.762499999997</v>
      </c>
      <c r="I540" s="274">
        <v>44341.440972222219</v>
      </c>
      <c r="J540" s="37"/>
      <c r="K540" s="37"/>
      <c r="L540" s="37"/>
      <c r="M540" s="37"/>
      <c r="N540" s="37"/>
      <c r="O540" s="37"/>
      <c r="P540" s="37"/>
      <c r="Q540" s="37"/>
      <c r="R540" s="37"/>
      <c r="S540" s="37"/>
      <c r="T540" s="37"/>
    </row>
    <row r="541" spans="1:20">
      <c r="A541" s="274">
        <v>44341.454861111109</v>
      </c>
      <c r="B541" s="272" t="s">
        <v>11</v>
      </c>
      <c r="C541" s="272" t="s">
        <v>6355</v>
      </c>
      <c r="D541" s="272" t="s">
        <v>6902</v>
      </c>
      <c r="E541" s="273">
        <v>1482773327</v>
      </c>
      <c r="F541" s="272" t="s">
        <v>6589</v>
      </c>
      <c r="G541" s="272" t="s">
        <v>9</v>
      </c>
      <c r="H541" s="274">
        <v>44341.609027777777</v>
      </c>
      <c r="I541" s="274">
        <v>44341.454861111109</v>
      </c>
      <c r="J541" s="37"/>
      <c r="K541" s="37"/>
      <c r="L541" s="37"/>
      <c r="M541" s="37"/>
      <c r="N541" s="37"/>
      <c r="O541" s="37"/>
      <c r="P541" s="37"/>
      <c r="Q541" s="37"/>
      <c r="R541" s="37"/>
      <c r="S541" s="37"/>
      <c r="T541" s="37"/>
    </row>
    <row r="542" spans="1:20">
      <c r="A542" s="274">
        <v>44342.440972222219</v>
      </c>
      <c r="B542" s="272" t="s">
        <v>11</v>
      </c>
      <c r="C542" s="272" t="s">
        <v>6351</v>
      </c>
      <c r="D542" s="272" t="s">
        <v>6903</v>
      </c>
      <c r="E542" s="273">
        <v>100016145065</v>
      </c>
      <c r="F542" s="298" t="s">
        <v>4079</v>
      </c>
      <c r="G542" s="272" t="s">
        <v>9</v>
      </c>
      <c r="H542" s="274">
        <v>44342.668749999997</v>
      </c>
      <c r="I542" s="274">
        <v>44342.440972222219</v>
      </c>
      <c r="J542" s="37"/>
      <c r="K542" s="37"/>
      <c r="L542" s="37"/>
      <c r="M542" s="37"/>
      <c r="N542" s="37"/>
      <c r="O542" s="37"/>
      <c r="P542" s="37"/>
      <c r="Q542" s="37"/>
      <c r="R542" s="37"/>
      <c r="S542" s="37"/>
      <c r="T542" s="37"/>
    </row>
    <row r="543" spans="1:20">
      <c r="A543" s="274">
        <v>44342.451388888891</v>
      </c>
      <c r="B543" s="272" t="s">
        <v>11</v>
      </c>
      <c r="C543" s="272" t="s">
        <v>6355</v>
      </c>
      <c r="D543" s="272" t="s">
        <v>6904</v>
      </c>
      <c r="E543" s="273">
        <v>402182168</v>
      </c>
      <c r="F543" s="272" t="s">
        <v>4846</v>
      </c>
      <c r="G543" s="272" t="s">
        <v>9</v>
      </c>
      <c r="H543" s="274">
        <v>44342.665972222225</v>
      </c>
      <c r="I543" s="274">
        <v>44342.451388888891</v>
      </c>
      <c r="J543" s="37"/>
      <c r="K543" s="37"/>
      <c r="L543" s="37"/>
      <c r="M543" s="37"/>
      <c r="N543" s="37"/>
      <c r="O543" s="37"/>
      <c r="P543" s="37"/>
      <c r="Q543" s="37"/>
      <c r="R543" s="37"/>
      <c r="S543" s="37"/>
      <c r="T543" s="37"/>
    </row>
    <row r="544" spans="1:20">
      <c r="A544" s="274">
        <v>44343.440972222219</v>
      </c>
      <c r="B544" s="272" t="s">
        <v>11</v>
      </c>
      <c r="C544" s="272" t="s">
        <v>6394</v>
      </c>
      <c r="D544" s="272" t="s">
        <v>6905</v>
      </c>
      <c r="E544" s="273">
        <v>100019459866</v>
      </c>
      <c r="F544" s="298" t="s">
        <v>4079</v>
      </c>
      <c r="G544" s="272" t="s">
        <v>9</v>
      </c>
      <c r="H544" s="274">
        <v>44344.711805555555</v>
      </c>
      <c r="I544" s="274">
        <v>44343.440972222219</v>
      </c>
      <c r="J544" s="37"/>
      <c r="K544" s="37"/>
      <c r="L544" s="37"/>
      <c r="M544" s="37"/>
      <c r="N544" s="37"/>
      <c r="O544" s="37"/>
      <c r="P544" s="37"/>
      <c r="Q544" s="37"/>
      <c r="R544" s="37"/>
      <c r="S544" s="37"/>
      <c r="T544" s="37"/>
    </row>
    <row r="545" spans="1:20">
      <c r="A545" s="274">
        <v>44343.454861111109</v>
      </c>
      <c r="B545" s="272" t="s">
        <v>11</v>
      </c>
      <c r="C545" s="272" t="s">
        <v>6355</v>
      </c>
      <c r="D545" s="272" t="s">
        <v>6906</v>
      </c>
      <c r="E545" s="273">
        <v>100001260765</v>
      </c>
      <c r="F545" s="298" t="s">
        <v>6371</v>
      </c>
      <c r="G545" s="272" t="s">
        <v>9</v>
      </c>
      <c r="H545" s="274">
        <v>44348.473611111112</v>
      </c>
      <c r="I545" s="274">
        <v>44343.454861111109</v>
      </c>
      <c r="J545" s="37"/>
      <c r="K545" s="37"/>
      <c r="L545" s="37"/>
      <c r="M545" s="37"/>
      <c r="N545" s="37"/>
      <c r="O545" s="37"/>
      <c r="P545" s="37"/>
      <c r="Q545" s="37"/>
      <c r="R545" s="37"/>
      <c r="S545" s="37"/>
      <c r="T545" s="37"/>
    </row>
    <row r="546" spans="1:20">
      <c r="A546" s="274">
        <v>44306.506944444445</v>
      </c>
      <c r="B546" s="272" t="s">
        <v>5038</v>
      </c>
      <c r="C546" s="272" t="s">
        <v>6355</v>
      </c>
      <c r="D546" s="272" t="s">
        <v>6907</v>
      </c>
      <c r="E546" s="273">
        <v>100018910632</v>
      </c>
      <c r="F546" s="272" t="s">
        <v>1751</v>
      </c>
      <c r="G546" s="298" t="s">
        <v>13</v>
      </c>
      <c r="H546" s="274">
        <v>44305.788888888885</v>
      </c>
      <c r="I546" s="274">
        <v>44306.506944444445</v>
      </c>
      <c r="J546" s="37"/>
      <c r="K546" s="37"/>
      <c r="L546" s="37"/>
      <c r="M546" s="37"/>
      <c r="N546" s="37"/>
      <c r="O546" s="37"/>
      <c r="P546" s="37"/>
      <c r="Q546" s="37"/>
      <c r="R546" s="37"/>
      <c r="S546" s="37"/>
      <c r="T546" s="37"/>
    </row>
    <row r="547" spans="1:20">
      <c r="A547" s="274">
        <v>44312.451388888891</v>
      </c>
      <c r="B547" s="272" t="s">
        <v>5038</v>
      </c>
      <c r="C547" s="272" t="s">
        <v>6367</v>
      </c>
      <c r="D547" s="272" t="s">
        <v>6908</v>
      </c>
      <c r="E547" s="273">
        <v>13468435</v>
      </c>
      <c r="F547" s="272" t="s">
        <v>4814</v>
      </c>
      <c r="G547" s="272" t="s">
        <v>9</v>
      </c>
      <c r="H547" s="274">
        <v>44347.670833333337</v>
      </c>
      <c r="I547" s="274">
        <v>44312.451388888891</v>
      </c>
      <c r="J547" s="37"/>
      <c r="K547" s="37"/>
      <c r="L547" s="37"/>
      <c r="M547" s="37"/>
      <c r="N547" s="37"/>
      <c r="O547" s="37"/>
      <c r="P547" s="37"/>
      <c r="Q547" s="37"/>
      <c r="R547" s="37"/>
      <c r="S547" s="37"/>
      <c r="T547" s="37"/>
    </row>
    <row r="548" spans="1:20">
      <c r="A548" s="274">
        <v>44349.437627314815</v>
      </c>
      <c r="B548" s="272" t="s">
        <v>17</v>
      </c>
      <c r="C548" s="272" t="s">
        <v>6909</v>
      </c>
      <c r="D548" s="272"/>
      <c r="E548" s="273">
        <v>100000484938</v>
      </c>
      <c r="F548" s="272"/>
      <c r="G548" s="272" t="s">
        <v>9</v>
      </c>
      <c r="H548" s="274">
        <v>44349.451620370368</v>
      </c>
      <c r="I548" s="274"/>
      <c r="J548" s="37"/>
      <c r="K548" s="37"/>
      <c r="L548" s="37"/>
      <c r="M548" s="37"/>
      <c r="N548" s="37"/>
      <c r="O548" s="37"/>
      <c r="P548" s="37"/>
      <c r="Q548" s="37"/>
      <c r="R548" s="37"/>
      <c r="S548" s="37"/>
      <c r="T548" s="37"/>
    </row>
    <row r="549" spans="1:20">
      <c r="A549" s="274">
        <v>44350.375208333338</v>
      </c>
      <c r="B549" s="272" t="s">
        <v>4082</v>
      </c>
      <c r="C549" s="272" t="s">
        <v>6910</v>
      </c>
      <c r="D549" s="272"/>
      <c r="E549" s="273">
        <v>100000545710</v>
      </c>
      <c r="F549" s="272"/>
      <c r="G549" s="298" t="s">
        <v>13</v>
      </c>
      <c r="H549" s="274"/>
      <c r="I549" s="274"/>
      <c r="J549" s="37"/>
      <c r="K549" s="37"/>
      <c r="L549" s="37"/>
      <c r="M549" s="37"/>
      <c r="N549" s="37"/>
      <c r="O549" s="37"/>
      <c r="P549" s="37"/>
      <c r="Q549" s="37"/>
      <c r="R549" s="37"/>
      <c r="S549" s="37"/>
      <c r="T549" s="37"/>
    </row>
    <row r="550" spans="1:20">
      <c r="A550" s="274">
        <v>44353.562650462962</v>
      </c>
      <c r="B550" s="272" t="s">
        <v>6</v>
      </c>
      <c r="C550" s="272" t="s">
        <v>6911</v>
      </c>
      <c r="D550" s="272"/>
      <c r="E550" s="273">
        <v>100000810777</v>
      </c>
      <c r="F550" s="272"/>
      <c r="G550" s="272" t="s">
        <v>9</v>
      </c>
      <c r="H550" s="274">
        <v>44354.779166666667</v>
      </c>
      <c r="I550" s="274"/>
      <c r="J550" s="37"/>
      <c r="K550" s="37"/>
      <c r="L550" s="37"/>
      <c r="M550" s="37"/>
      <c r="N550" s="37"/>
      <c r="O550" s="37"/>
      <c r="P550" s="37"/>
      <c r="Q550" s="37"/>
      <c r="R550" s="37"/>
      <c r="S550" s="37"/>
      <c r="T550" s="37"/>
    </row>
    <row r="551" spans="1:20">
      <c r="A551" s="274">
        <v>44348.450717592597</v>
      </c>
      <c r="B551" s="272" t="s">
        <v>17</v>
      </c>
      <c r="C551" s="272" t="s">
        <v>6912</v>
      </c>
      <c r="D551" s="272"/>
      <c r="E551" s="273">
        <v>100001548052</v>
      </c>
      <c r="F551" s="272"/>
      <c r="G551" s="298" t="s">
        <v>13</v>
      </c>
      <c r="H551" s="274"/>
      <c r="I551" s="274"/>
      <c r="J551" s="278" t="s">
        <v>6731</v>
      </c>
      <c r="K551" s="37"/>
      <c r="L551" s="37"/>
      <c r="M551" s="37"/>
      <c r="N551" s="37"/>
      <c r="O551" s="37"/>
      <c r="P551" s="37"/>
      <c r="Q551" s="37"/>
      <c r="R551" s="37"/>
      <c r="S551" s="37"/>
      <c r="T551" s="37"/>
    </row>
    <row r="552" spans="1:20">
      <c r="A552" s="274">
        <v>44352.437627314815</v>
      </c>
      <c r="B552" s="272" t="s">
        <v>17</v>
      </c>
      <c r="C552" s="272" t="s">
        <v>6909</v>
      </c>
      <c r="D552" s="272"/>
      <c r="E552" s="273">
        <v>100002933545</v>
      </c>
      <c r="F552" s="272"/>
      <c r="G552" s="298" t="s">
        <v>13</v>
      </c>
      <c r="H552" s="274"/>
      <c r="I552" s="274"/>
      <c r="J552" s="278" t="s">
        <v>6913</v>
      </c>
      <c r="K552" s="37"/>
      <c r="L552" s="37"/>
      <c r="M552" s="37"/>
      <c r="N552" s="37"/>
      <c r="O552" s="37"/>
      <c r="P552" s="37"/>
      <c r="Q552" s="37"/>
      <c r="R552" s="37"/>
      <c r="S552" s="37"/>
      <c r="T552" s="37"/>
    </row>
    <row r="553" spans="1:20">
      <c r="A553" s="274">
        <v>44353.448993055557</v>
      </c>
      <c r="B553" s="272" t="s">
        <v>17</v>
      </c>
      <c r="C553" s="272" t="s">
        <v>6912</v>
      </c>
      <c r="D553" s="272"/>
      <c r="E553" s="273">
        <v>100003057473</v>
      </c>
      <c r="F553" s="272"/>
      <c r="G553" s="298" t="s">
        <v>13</v>
      </c>
      <c r="H553" s="274"/>
      <c r="I553" s="274"/>
      <c r="J553" s="278" t="s">
        <v>51</v>
      </c>
      <c r="K553" s="37"/>
      <c r="L553" s="37"/>
      <c r="M553" s="37"/>
      <c r="N553" s="37"/>
      <c r="O553" s="37"/>
      <c r="P553" s="37"/>
      <c r="Q553" s="37"/>
      <c r="R553" s="37"/>
      <c r="S553" s="37"/>
      <c r="T553" s="37"/>
    </row>
    <row r="554" spans="1:20">
      <c r="A554" s="274">
        <v>44349.450439814813</v>
      </c>
      <c r="B554" s="272" t="s">
        <v>11</v>
      </c>
      <c r="C554" s="272" t="s">
        <v>6912</v>
      </c>
      <c r="D554" s="272"/>
      <c r="E554" s="273">
        <v>100003918331</v>
      </c>
      <c r="F554" s="272"/>
      <c r="G554" s="272" t="s">
        <v>9</v>
      </c>
      <c r="H554" s="274">
        <v>44350.439317129625</v>
      </c>
      <c r="I554" s="274"/>
      <c r="J554" s="37"/>
      <c r="K554" s="37"/>
      <c r="L554" s="37"/>
      <c r="M554" s="37"/>
      <c r="N554" s="37"/>
      <c r="O554" s="37"/>
      <c r="P554" s="37"/>
      <c r="Q554" s="37"/>
      <c r="R554" s="37"/>
      <c r="S554" s="37"/>
      <c r="T554" s="37"/>
    </row>
    <row r="555" spans="1:20">
      <c r="A555" s="274">
        <v>44351.45113425926</v>
      </c>
      <c r="B555" s="272" t="s">
        <v>14</v>
      </c>
      <c r="C555" s="272" t="s">
        <v>6912</v>
      </c>
      <c r="D555" s="272"/>
      <c r="E555" s="273">
        <v>100004191705</v>
      </c>
      <c r="F555" s="272"/>
      <c r="G555" s="272" t="s">
        <v>9</v>
      </c>
      <c r="H555" s="274">
        <v>44351.453344907408</v>
      </c>
      <c r="I555" s="274"/>
      <c r="J555" s="37"/>
      <c r="K555" s="37"/>
      <c r="L555" s="37"/>
      <c r="M555" s="37"/>
      <c r="N555" s="37"/>
      <c r="O555" s="37"/>
      <c r="P555" s="37"/>
      <c r="Q555" s="37"/>
      <c r="R555" s="37"/>
      <c r="S555" s="37"/>
      <c r="T555" s="37"/>
    </row>
    <row r="556" spans="1:20">
      <c r="A556" s="274">
        <v>44349.562789351854</v>
      </c>
      <c r="B556" s="272" t="s">
        <v>15</v>
      </c>
      <c r="C556" s="272" t="s">
        <v>6911</v>
      </c>
      <c r="D556" s="272"/>
      <c r="E556" s="273">
        <v>100004236996</v>
      </c>
      <c r="F556" s="272"/>
      <c r="G556" s="272" t="s">
        <v>9</v>
      </c>
      <c r="H556" s="274">
        <v>44349.58662037037</v>
      </c>
      <c r="I556" s="274"/>
      <c r="J556" s="37"/>
      <c r="K556" s="37"/>
      <c r="L556" s="37"/>
      <c r="M556" s="37"/>
      <c r="N556" s="37"/>
      <c r="O556" s="37"/>
      <c r="P556" s="37"/>
      <c r="Q556" s="37"/>
      <c r="R556" s="37"/>
      <c r="S556" s="37"/>
      <c r="T556" s="37"/>
    </row>
    <row r="557" spans="1:20">
      <c r="A557" s="274">
        <v>44350.450810185182</v>
      </c>
      <c r="B557" s="272" t="s">
        <v>4082</v>
      </c>
      <c r="C557" s="272" t="s">
        <v>6912</v>
      </c>
      <c r="D557" s="272"/>
      <c r="E557" s="273">
        <v>100005187608</v>
      </c>
      <c r="F557" s="272"/>
      <c r="G557" s="272" t="s">
        <v>9</v>
      </c>
      <c r="H557" s="274">
        <v>44350.710509259261</v>
      </c>
      <c r="I557" s="274"/>
      <c r="J557" s="37"/>
      <c r="K557" s="37"/>
      <c r="L557" s="37"/>
      <c r="M557" s="37"/>
      <c r="N557" s="37"/>
      <c r="O557" s="37"/>
      <c r="P557" s="37"/>
      <c r="Q557" s="37"/>
      <c r="R557" s="37"/>
      <c r="S557" s="37"/>
      <c r="T557" s="37"/>
    </row>
    <row r="558" spans="1:20">
      <c r="A558" s="274">
        <v>44349.437685185185</v>
      </c>
      <c r="B558" s="272" t="s">
        <v>4151</v>
      </c>
      <c r="C558" s="272" t="s">
        <v>6909</v>
      </c>
      <c r="D558" s="272"/>
      <c r="E558" s="273">
        <v>100005199492</v>
      </c>
      <c r="F558" s="272"/>
      <c r="G558" s="272" t="s">
        <v>9</v>
      </c>
      <c r="H558" s="274">
        <v>44350.731608796297</v>
      </c>
      <c r="I558" s="274"/>
      <c r="J558" s="37"/>
      <c r="K558" s="37"/>
      <c r="L558" s="37"/>
      <c r="M558" s="37"/>
      <c r="N558" s="37"/>
      <c r="O558" s="37"/>
      <c r="P558" s="37"/>
      <c r="Q558" s="37"/>
      <c r="R558" s="37"/>
      <c r="S558" s="37"/>
      <c r="T558" s="37"/>
    </row>
    <row r="559" spans="1:20">
      <c r="A559" s="274">
        <v>44350.450972222221</v>
      </c>
      <c r="B559" s="272" t="s">
        <v>4082</v>
      </c>
      <c r="C559" s="272" t="s">
        <v>6912</v>
      </c>
      <c r="D559" s="272"/>
      <c r="E559" s="273">
        <v>100005224413</v>
      </c>
      <c r="F559" s="272"/>
      <c r="G559" s="298" t="s">
        <v>13</v>
      </c>
      <c r="H559" s="274"/>
      <c r="I559" s="274"/>
      <c r="J559" s="37"/>
      <c r="K559" s="37"/>
      <c r="L559" s="37"/>
      <c r="M559" s="37"/>
      <c r="N559" s="37"/>
      <c r="O559" s="37"/>
      <c r="P559" s="37"/>
      <c r="Q559" s="37"/>
      <c r="R559" s="37"/>
      <c r="S559" s="37"/>
      <c r="T559" s="37"/>
    </row>
    <row r="560" spans="1:20">
      <c r="A560" s="274">
        <v>44348.451006944451</v>
      </c>
      <c r="B560" s="272" t="s">
        <v>4385</v>
      </c>
      <c r="C560" s="272" t="s">
        <v>6912</v>
      </c>
      <c r="D560" s="272"/>
      <c r="E560" s="273">
        <v>100005643498</v>
      </c>
      <c r="F560" s="272"/>
      <c r="G560" s="298" t="s">
        <v>13</v>
      </c>
      <c r="H560" s="274"/>
      <c r="I560" s="274"/>
      <c r="J560" s="37"/>
      <c r="K560" s="37"/>
      <c r="L560" s="37"/>
      <c r="M560" s="37"/>
      <c r="N560" s="37"/>
      <c r="O560" s="37"/>
      <c r="P560" s="37"/>
      <c r="Q560" s="37"/>
      <c r="R560" s="37"/>
      <c r="S560" s="37"/>
      <c r="T560" s="37"/>
    </row>
    <row r="561" spans="1:20">
      <c r="A561" s="274">
        <v>44350.449942129635</v>
      </c>
      <c r="B561" s="272" t="s">
        <v>4082</v>
      </c>
      <c r="C561" s="272" t="s">
        <v>6912</v>
      </c>
      <c r="D561" s="272"/>
      <c r="E561" s="273">
        <v>100006252928</v>
      </c>
      <c r="F561" s="272"/>
      <c r="G561" s="298" t="s">
        <v>13</v>
      </c>
      <c r="H561" s="274"/>
      <c r="I561" s="274"/>
      <c r="J561" s="37"/>
      <c r="K561" s="37"/>
      <c r="L561" s="37"/>
      <c r="M561" s="37"/>
      <c r="N561" s="37"/>
      <c r="O561" s="37"/>
      <c r="P561" s="37"/>
      <c r="Q561" s="37"/>
      <c r="R561" s="37"/>
      <c r="S561" s="37"/>
      <c r="T561" s="37"/>
    </row>
    <row r="562" spans="1:20">
      <c r="A562" s="274">
        <v>44349.444722222222</v>
      </c>
      <c r="B562" s="272" t="s">
        <v>18</v>
      </c>
      <c r="C562" s="272" t="s">
        <v>6914</v>
      </c>
      <c r="D562" s="272"/>
      <c r="E562" s="273">
        <v>100006503055</v>
      </c>
      <c r="F562" s="272"/>
      <c r="G562" s="272" t="s">
        <v>9</v>
      </c>
      <c r="H562" s="274">
        <v>44349.637326388889</v>
      </c>
      <c r="I562" s="274"/>
      <c r="J562" s="37"/>
      <c r="K562" s="37"/>
      <c r="L562" s="37"/>
      <c r="M562" s="37"/>
      <c r="N562" s="37"/>
      <c r="O562" s="37"/>
      <c r="P562" s="37"/>
      <c r="Q562" s="37"/>
      <c r="R562" s="37"/>
      <c r="S562" s="37"/>
      <c r="T562" s="37"/>
    </row>
    <row r="563" spans="1:20">
      <c r="A563" s="274">
        <v>44352.450173611112</v>
      </c>
      <c r="B563" s="272" t="s">
        <v>4082</v>
      </c>
      <c r="C563" s="272" t="s">
        <v>6912</v>
      </c>
      <c r="D563" s="272"/>
      <c r="E563" s="273">
        <v>100006740294</v>
      </c>
      <c r="F563" s="272"/>
      <c r="G563" s="298" t="s">
        <v>13</v>
      </c>
      <c r="H563" s="274"/>
      <c r="I563" s="274"/>
      <c r="J563" s="37"/>
      <c r="K563" s="37"/>
      <c r="L563" s="37"/>
      <c r="M563" s="37"/>
      <c r="N563" s="37"/>
      <c r="O563" s="37"/>
      <c r="P563" s="37"/>
      <c r="Q563" s="37"/>
      <c r="R563" s="37"/>
      <c r="S563" s="37"/>
      <c r="T563" s="37"/>
    </row>
    <row r="564" spans="1:20">
      <c r="A564" s="274">
        <v>44350.450937500005</v>
      </c>
      <c r="B564" s="272" t="s">
        <v>6</v>
      </c>
      <c r="C564" s="272" t="s">
        <v>6912</v>
      </c>
      <c r="D564" s="272"/>
      <c r="E564" s="273">
        <v>100007492770</v>
      </c>
      <c r="F564" s="272"/>
      <c r="G564" s="298" t="s">
        <v>13</v>
      </c>
      <c r="H564" s="274"/>
      <c r="I564" s="274"/>
      <c r="J564" s="37"/>
      <c r="K564" s="37"/>
      <c r="L564" s="37"/>
      <c r="M564" s="37"/>
      <c r="N564" s="37"/>
      <c r="O564" s="37"/>
      <c r="P564" s="37"/>
      <c r="Q564" s="37"/>
      <c r="R564" s="37"/>
      <c r="S564" s="37"/>
      <c r="T564" s="37"/>
    </row>
    <row r="565" spans="1:20">
      <c r="A565" s="274">
        <v>44351.450833333336</v>
      </c>
      <c r="B565" s="272" t="s">
        <v>15</v>
      </c>
      <c r="C565" s="272" t="s">
        <v>6912</v>
      </c>
      <c r="D565" s="272"/>
      <c r="E565" s="273">
        <v>100008009196</v>
      </c>
      <c r="F565" s="272"/>
      <c r="G565" s="272" t="s">
        <v>9</v>
      </c>
      <c r="H565" s="274">
        <v>44351.486956018518</v>
      </c>
      <c r="I565" s="274"/>
      <c r="J565" s="37"/>
      <c r="K565" s="37"/>
      <c r="L565" s="37"/>
      <c r="M565" s="37"/>
      <c r="N565" s="37"/>
      <c r="O565" s="37"/>
      <c r="P565" s="37"/>
      <c r="Q565" s="37"/>
      <c r="R565" s="37"/>
      <c r="S565" s="37"/>
      <c r="T565" s="37"/>
    </row>
    <row r="566" spans="1:20">
      <c r="A566" s="274">
        <v>44353.437662037039</v>
      </c>
      <c r="B566" s="272" t="s">
        <v>4082</v>
      </c>
      <c r="C566" s="272" t="s">
        <v>6909</v>
      </c>
      <c r="D566" s="272"/>
      <c r="E566" s="273">
        <v>100008383273</v>
      </c>
      <c r="F566" s="272"/>
      <c r="G566" s="298" t="s">
        <v>13</v>
      </c>
      <c r="H566" s="274"/>
      <c r="I566" s="274"/>
      <c r="J566" s="37"/>
      <c r="K566" s="37"/>
      <c r="L566" s="37"/>
      <c r="M566" s="37"/>
      <c r="N566" s="37"/>
      <c r="O566" s="37"/>
      <c r="P566" s="37"/>
      <c r="Q566" s="37"/>
      <c r="R566" s="37"/>
      <c r="S566" s="37"/>
      <c r="T566" s="37"/>
    </row>
    <row r="567" spans="1:20">
      <c r="A567" s="274">
        <v>44349.37572916667</v>
      </c>
      <c r="B567" s="272" t="s">
        <v>6</v>
      </c>
      <c r="C567" s="272" t="s">
        <v>6910</v>
      </c>
      <c r="D567" s="272"/>
      <c r="E567" s="273">
        <v>100008601238</v>
      </c>
      <c r="F567" s="272"/>
      <c r="G567" s="272" t="s">
        <v>9</v>
      </c>
      <c r="H567" s="274">
        <v>44349.646863425922</v>
      </c>
      <c r="I567" s="274"/>
      <c r="J567" s="37"/>
      <c r="K567" s="37"/>
      <c r="L567" s="37"/>
      <c r="M567" s="37"/>
      <c r="N567" s="37"/>
      <c r="O567" s="37"/>
      <c r="P567" s="37"/>
      <c r="Q567" s="37"/>
      <c r="R567" s="37"/>
      <c r="S567" s="37"/>
      <c r="T567" s="37"/>
    </row>
    <row r="568" spans="1:20">
      <c r="A568" s="274">
        <v>44350.437708333338</v>
      </c>
      <c r="B568" s="272" t="s">
        <v>10</v>
      </c>
      <c r="C568" s="272" t="s">
        <v>6909</v>
      </c>
      <c r="D568" s="272"/>
      <c r="E568" s="273">
        <v>100009112939</v>
      </c>
      <c r="F568" s="272"/>
      <c r="G568" s="272" t="s">
        <v>9</v>
      </c>
      <c r="H568" s="274">
        <v>44351.41851851852</v>
      </c>
      <c r="I568" s="274"/>
      <c r="J568" s="37"/>
      <c r="K568" s="37"/>
      <c r="L568" s="37"/>
      <c r="M568" s="37"/>
      <c r="N568" s="37"/>
      <c r="O568" s="37"/>
      <c r="P568" s="37"/>
      <c r="Q568" s="37"/>
      <c r="R568" s="37"/>
      <c r="S568" s="37"/>
      <c r="T568" s="37"/>
    </row>
    <row r="569" spans="1:20">
      <c r="A569" s="274">
        <v>44349.437789351854</v>
      </c>
      <c r="B569" s="272" t="s">
        <v>4385</v>
      </c>
      <c r="C569" s="272" t="s">
        <v>6909</v>
      </c>
      <c r="D569" s="272"/>
      <c r="E569" s="273">
        <v>100009410137</v>
      </c>
      <c r="F569" s="272"/>
      <c r="G569" s="272" t="s">
        <v>9</v>
      </c>
      <c r="H569" s="274">
        <v>44351.444537037038</v>
      </c>
      <c r="I569" s="274"/>
      <c r="J569" s="37"/>
      <c r="K569" s="37"/>
      <c r="L569" s="37"/>
      <c r="M569" s="37"/>
      <c r="N569" s="37"/>
      <c r="O569" s="37"/>
      <c r="P569" s="37"/>
      <c r="Q569" s="37"/>
      <c r="R569" s="37"/>
      <c r="S569" s="37"/>
      <c r="T569" s="37"/>
    </row>
    <row r="570" spans="1:20">
      <c r="A570" s="274">
        <v>44351.437696759254</v>
      </c>
      <c r="B570" s="272" t="s">
        <v>4309</v>
      </c>
      <c r="C570" s="272" t="s">
        <v>6909</v>
      </c>
      <c r="D570" s="272"/>
      <c r="E570" s="273">
        <v>100009426134</v>
      </c>
      <c r="F570" s="272"/>
      <c r="G570" s="272" t="s">
        <v>9</v>
      </c>
      <c r="H570" s="274">
        <v>44351.605752314819</v>
      </c>
      <c r="I570" s="274"/>
      <c r="J570" s="37"/>
      <c r="K570" s="37"/>
      <c r="L570" s="37"/>
      <c r="M570" s="37"/>
      <c r="N570" s="37"/>
      <c r="O570" s="37"/>
      <c r="P570" s="37"/>
      <c r="Q570" s="37"/>
      <c r="R570" s="37"/>
      <c r="S570" s="37"/>
      <c r="T570" s="37"/>
    </row>
    <row r="571" spans="1:20">
      <c r="A571" s="274">
        <v>44348.450543981482</v>
      </c>
      <c r="B571" s="272" t="s">
        <v>15</v>
      </c>
      <c r="C571" s="272" t="s">
        <v>6912</v>
      </c>
      <c r="D571" s="272"/>
      <c r="E571" s="273">
        <v>100010406905</v>
      </c>
      <c r="F571" s="272"/>
      <c r="G571" s="272" t="s">
        <v>9</v>
      </c>
      <c r="H571" s="274">
        <v>44348.487210648149</v>
      </c>
      <c r="I571" s="274"/>
      <c r="J571" s="37"/>
      <c r="K571" s="37"/>
      <c r="L571" s="37"/>
      <c r="M571" s="37"/>
      <c r="N571" s="37"/>
      <c r="O571" s="37"/>
      <c r="P571" s="37"/>
      <c r="Q571" s="37"/>
      <c r="R571" s="37"/>
      <c r="S571" s="37"/>
      <c r="T571" s="37"/>
    </row>
    <row r="572" spans="1:20">
      <c r="A572" s="274">
        <v>44348.437824074077</v>
      </c>
      <c r="B572" s="272" t="s">
        <v>4082</v>
      </c>
      <c r="C572" s="272" t="s">
        <v>6909</v>
      </c>
      <c r="D572" s="272"/>
      <c r="E572" s="273">
        <v>100010498891</v>
      </c>
      <c r="F572" s="272"/>
      <c r="G572" s="272" t="s">
        <v>9</v>
      </c>
      <c r="H572" s="274">
        <v>44348.64267361111</v>
      </c>
      <c r="I572" s="274"/>
      <c r="J572" s="37"/>
      <c r="K572" s="37"/>
      <c r="L572" s="37"/>
      <c r="M572" s="37"/>
      <c r="N572" s="37"/>
      <c r="O572" s="37"/>
      <c r="P572" s="37"/>
      <c r="Q572" s="37"/>
      <c r="R572" s="37"/>
      <c r="S572" s="37"/>
      <c r="T572" s="37"/>
    </row>
    <row r="573" spans="1:20">
      <c r="A573" s="274">
        <v>44348.437824074077</v>
      </c>
      <c r="B573" s="272" t="s">
        <v>4385</v>
      </c>
      <c r="C573" s="272" t="s">
        <v>6909</v>
      </c>
      <c r="D573" s="272"/>
      <c r="E573" s="273">
        <v>100010580092</v>
      </c>
      <c r="F573" s="272"/>
      <c r="G573" s="298" t="s">
        <v>13</v>
      </c>
      <c r="H573" s="274"/>
      <c r="I573" s="274"/>
      <c r="J573" s="37"/>
      <c r="K573" s="37"/>
      <c r="L573" s="37"/>
      <c r="M573" s="37"/>
      <c r="N573" s="37"/>
      <c r="O573" s="37"/>
      <c r="P573" s="37"/>
      <c r="Q573" s="37"/>
      <c r="R573" s="37"/>
      <c r="S573" s="37"/>
      <c r="T573" s="37"/>
    </row>
    <row r="574" spans="1:20">
      <c r="A574" s="274">
        <v>44351.437731481477</v>
      </c>
      <c r="B574" s="272" t="s">
        <v>10</v>
      </c>
      <c r="C574" s="272" t="s">
        <v>6915</v>
      </c>
      <c r="D574" s="272"/>
      <c r="E574" s="273">
        <v>100011324142</v>
      </c>
      <c r="F574" s="272"/>
      <c r="G574" s="272" t="s">
        <v>9</v>
      </c>
      <c r="H574" s="274">
        <v>44351.724027777775</v>
      </c>
      <c r="I574" s="274"/>
      <c r="J574" s="37"/>
      <c r="K574" s="37"/>
      <c r="L574" s="37"/>
      <c r="M574" s="37"/>
      <c r="N574" s="37"/>
      <c r="O574" s="37"/>
      <c r="P574" s="37"/>
      <c r="Q574" s="37"/>
      <c r="R574" s="37"/>
      <c r="S574" s="37"/>
      <c r="T574" s="37"/>
    </row>
    <row r="575" spans="1:20">
      <c r="A575" s="274">
        <v>44351.4377662037</v>
      </c>
      <c r="B575" s="272" t="s">
        <v>4082</v>
      </c>
      <c r="C575" s="272" t="s">
        <v>6909</v>
      </c>
      <c r="D575" s="272"/>
      <c r="E575" s="273">
        <v>100011354334</v>
      </c>
      <c r="F575" s="272"/>
      <c r="G575" s="298" t="s">
        <v>13</v>
      </c>
      <c r="H575" s="274"/>
      <c r="I575" s="274"/>
      <c r="J575" s="37"/>
      <c r="K575" s="37"/>
      <c r="L575" s="37"/>
      <c r="M575" s="37"/>
      <c r="N575" s="37"/>
      <c r="O575" s="37"/>
      <c r="P575" s="37"/>
      <c r="Q575" s="37"/>
      <c r="R575" s="37"/>
      <c r="S575" s="37"/>
      <c r="T575" s="37"/>
    </row>
    <row r="576" spans="1:20">
      <c r="A576" s="274">
        <v>44354.601087962961</v>
      </c>
      <c r="B576" s="272" t="s">
        <v>4082</v>
      </c>
      <c r="C576" s="272" t="s">
        <v>6914</v>
      </c>
      <c r="D576" s="272"/>
      <c r="E576" s="273">
        <v>100011556233</v>
      </c>
      <c r="F576" s="272"/>
      <c r="G576" s="298" t="s">
        <v>13</v>
      </c>
      <c r="H576" s="274"/>
      <c r="I576" s="274"/>
      <c r="J576" s="37"/>
      <c r="K576" s="37"/>
      <c r="L576" s="37"/>
      <c r="M576" s="37"/>
      <c r="N576" s="37"/>
      <c r="O576" s="37"/>
      <c r="P576" s="37"/>
      <c r="Q576" s="37"/>
      <c r="R576" s="37"/>
      <c r="S576" s="37"/>
      <c r="T576" s="37"/>
    </row>
    <row r="577" spans="1:20">
      <c r="A577" s="274">
        <v>44352.437731481477</v>
      </c>
      <c r="B577" s="272" t="s">
        <v>10</v>
      </c>
      <c r="C577" s="272" t="s">
        <v>6909</v>
      </c>
      <c r="D577" s="272"/>
      <c r="E577" s="273">
        <v>100011886466</v>
      </c>
      <c r="F577" s="272"/>
      <c r="G577" s="272" t="s">
        <v>9</v>
      </c>
      <c r="H577" s="274">
        <v>44354.754675925928</v>
      </c>
      <c r="I577" s="274"/>
      <c r="J577" s="37"/>
      <c r="K577" s="37"/>
      <c r="L577" s="37"/>
      <c r="M577" s="37"/>
      <c r="N577" s="37"/>
      <c r="O577" s="37"/>
      <c r="P577" s="37"/>
      <c r="Q577" s="37"/>
      <c r="R577" s="37"/>
      <c r="S577" s="37"/>
      <c r="T577" s="37"/>
    </row>
    <row r="578" spans="1:20">
      <c r="A578" s="274">
        <v>44348.4378587963</v>
      </c>
      <c r="B578" s="272" t="s">
        <v>4082</v>
      </c>
      <c r="C578" s="272" t="s">
        <v>6909</v>
      </c>
      <c r="D578" s="272"/>
      <c r="E578" s="273">
        <v>100011912651</v>
      </c>
      <c r="F578" s="272"/>
      <c r="G578" s="298" t="s">
        <v>13</v>
      </c>
      <c r="H578" s="274"/>
      <c r="I578" s="274"/>
      <c r="J578" s="37"/>
      <c r="K578" s="37"/>
      <c r="L578" s="37"/>
      <c r="M578" s="37"/>
      <c r="N578" s="37"/>
      <c r="O578" s="37"/>
      <c r="P578" s="37"/>
      <c r="Q578" s="37"/>
      <c r="R578" s="37"/>
      <c r="S578" s="37"/>
      <c r="T578" s="37"/>
    </row>
    <row r="579" spans="1:20">
      <c r="A579" s="274">
        <v>44350.562800925924</v>
      </c>
      <c r="B579" s="272" t="s">
        <v>6</v>
      </c>
      <c r="C579" s="272" t="s">
        <v>6911</v>
      </c>
      <c r="D579" s="272"/>
      <c r="E579" s="273">
        <v>100012486080</v>
      </c>
      <c r="F579" s="272"/>
      <c r="G579" s="272" t="s">
        <v>9</v>
      </c>
      <c r="H579" s="274">
        <v>44350.654583333337</v>
      </c>
      <c r="I579" s="274"/>
      <c r="J579" s="37"/>
      <c r="K579" s="37"/>
      <c r="L579" s="37"/>
      <c r="M579" s="37"/>
      <c r="N579" s="37"/>
      <c r="O579" s="37"/>
      <c r="P579" s="37"/>
      <c r="Q579" s="37"/>
      <c r="R579" s="37"/>
      <c r="S579" s="37"/>
      <c r="T579" s="37"/>
    </row>
    <row r="580" spans="1:20">
      <c r="A580" s="274">
        <v>44348.450706018513</v>
      </c>
      <c r="B580" s="272" t="s">
        <v>11</v>
      </c>
      <c r="C580" s="272" t="s">
        <v>6912</v>
      </c>
      <c r="D580" s="272"/>
      <c r="E580" s="273">
        <v>100012690142</v>
      </c>
      <c r="F580" s="272"/>
      <c r="G580" s="272" t="s">
        <v>9</v>
      </c>
      <c r="H580" s="274">
        <v>44348.465532407412</v>
      </c>
      <c r="I580" s="274"/>
      <c r="J580" s="37"/>
      <c r="K580" s="37"/>
      <c r="L580" s="37"/>
      <c r="M580" s="37"/>
      <c r="N580" s="37"/>
      <c r="O580" s="37"/>
      <c r="P580" s="37"/>
      <c r="Q580" s="37"/>
      <c r="R580" s="37"/>
      <c r="S580" s="37"/>
      <c r="T580" s="37"/>
    </row>
    <row r="581" spans="1:20">
      <c r="A581" s="274">
        <v>44348.43787037037</v>
      </c>
      <c r="B581" s="272" t="s">
        <v>4151</v>
      </c>
      <c r="C581" s="272" t="s">
        <v>6909</v>
      </c>
      <c r="D581" s="272"/>
      <c r="E581" s="273">
        <v>100012760268</v>
      </c>
      <c r="F581" s="272"/>
      <c r="G581" s="272" t="s">
        <v>9</v>
      </c>
      <c r="H581" s="274">
        <v>44348.707187499997</v>
      </c>
      <c r="I581" s="274"/>
      <c r="J581" s="37"/>
      <c r="K581" s="37"/>
      <c r="L581" s="37"/>
      <c r="M581" s="37"/>
      <c r="N581" s="37"/>
      <c r="O581" s="37"/>
      <c r="P581" s="37"/>
      <c r="Q581" s="37"/>
      <c r="R581" s="37"/>
      <c r="S581" s="37"/>
      <c r="T581" s="37"/>
    </row>
    <row r="582" spans="1:20">
      <c r="A582" s="274">
        <v>44349.437881944439</v>
      </c>
      <c r="B582" s="272" t="s">
        <v>4385</v>
      </c>
      <c r="C582" s="272" t="s">
        <v>6909</v>
      </c>
      <c r="D582" s="272"/>
      <c r="E582" s="273">
        <v>100013003450</v>
      </c>
      <c r="F582" s="272"/>
      <c r="G582" s="272" t="s">
        <v>9</v>
      </c>
      <c r="H582" s="274">
        <v>44351.447280092594</v>
      </c>
      <c r="I582" s="274"/>
      <c r="J582" s="37"/>
      <c r="K582" s="37"/>
      <c r="L582" s="37"/>
      <c r="M582" s="37"/>
      <c r="N582" s="37"/>
      <c r="O582" s="37"/>
      <c r="P582" s="37"/>
      <c r="Q582" s="37"/>
      <c r="R582" s="37"/>
      <c r="S582" s="37"/>
      <c r="T582" s="37"/>
    </row>
    <row r="583" spans="1:20">
      <c r="A583" s="274">
        <v>44349.562824074077</v>
      </c>
      <c r="B583" s="272" t="s">
        <v>4151</v>
      </c>
      <c r="C583" s="272" t="s">
        <v>6911</v>
      </c>
      <c r="D583" s="272"/>
      <c r="E583" s="273">
        <v>100013223590</v>
      </c>
      <c r="F583" s="272"/>
      <c r="G583" s="272" t="s">
        <v>9</v>
      </c>
      <c r="H583" s="274">
        <v>44349.654085648144</v>
      </c>
      <c r="I583" s="274"/>
      <c r="J583" s="37"/>
      <c r="K583" s="37"/>
      <c r="L583" s="37"/>
      <c r="M583" s="37"/>
      <c r="N583" s="37"/>
      <c r="O583" s="37"/>
      <c r="P583" s="37"/>
      <c r="Q583" s="37"/>
      <c r="R583" s="37"/>
      <c r="S583" s="37"/>
      <c r="T583" s="37"/>
    </row>
    <row r="584" spans="1:20">
      <c r="A584" s="274">
        <v>44354.601064814815</v>
      </c>
      <c r="B584" s="272" t="s">
        <v>4151</v>
      </c>
      <c r="C584" s="272" t="s">
        <v>6914</v>
      </c>
      <c r="D584" s="272"/>
      <c r="E584" s="273">
        <v>100013758740</v>
      </c>
      <c r="F584" s="272"/>
      <c r="G584" s="272" t="s">
        <v>9</v>
      </c>
      <c r="H584" s="274">
        <v>44354.615069444451</v>
      </c>
      <c r="I584" s="274"/>
      <c r="J584" s="37"/>
      <c r="K584" s="37"/>
      <c r="L584" s="37"/>
      <c r="M584" s="37"/>
      <c r="N584" s="37"/>
      <c r="O584" s="37"/>
      <c r="P584" s="37"/>
      <c r="Q584" s="37"/>
      <c r="R584" s="37"/>
      <c r="S584" s="37"/>
      <c r="T584" s="37"/>
    </row>
    <row r="585" spans="1:20">
      <c r="A585" s="274">
        <v>44348.437928240739</v>
      </c>
      <c r="B585" s="272" t="s">
        <v>4082</v>
      </c>
      <c r="C585" s="272" t="s">
        <v>6909</v>
      </c>
      <c r="D585" s="272"/>
      <c r="E585" s="273">
        <v>100014067819</v>
      </c>
      <c r="F585" s="272"/>
      <c r="G585" s="272" t="s">
        <v>9</v>
      </c>
      <c r="H585" s="274">
        <v>44348.628032407403</v>
      </c>
      <c r="I585" s="274"/>
      <c r="J585" s="37"/>
      <c r="K585" s="37"/>
      <c r="L585" s="37"/>
      <c r="M585" s="37"/>
      <c r="N585" s="37"/>
      <c r="O585" s="37"/>
      <c r="P585" s="37"/>
      <c r="Q585" s="37"/>
      <c r="R585" s="37"/>
      <c r="S585" s="37"/>
      <c r="T585" s="37"/>
    </row>
    <row r="586" spans="1:20">
      <c r="A586" s="274">
        <v>44349.437905092593</v>
      </c>
      <c r="B586" s="272" t="s">
        <v>4385</v>
      </c>
      <c r="C586" s="272" t="s">
        <v>6909</v>
      </c>
      <c r="D586" s="272"/>
      <c r="E586" s="273">
        <v>100014111797</v>
      </c>
      <c r="F586" s="272"/>
      <c r="G586" s="272" t="s">
        <v>9</v>
      </c>
      <c r="H586" s="274">
        <v>44349.485833333332</v>
      </c>
      <c r="I586" s="274"/>
      <c r="J586" s="37"/>
      <c r="K586" s="37"/>
      <c r="L586" s="37"/>
      <c r="M586" s="37"/>
      <c r="N586" s="37"/>
      <c r="O586" s="37"/>
      <c r="P586" s="37"/>
      <c r="Q586" s="37"/>
      <c r="R586" s="37"/>
      <c r="S586" s="37"/>
      <c r="T586" s="37"/>
    </row>
    <row r="587" spans="1:20">
      <c r="A587" s="274">
        <v>44354.437673611115</v>
      </c>
      <c r="B587" s="272" t="s">
        <v>18</v>
      </c>
      <c r="C587" s="272" t="s">
        <v>6909</v>
      </c>
      <c r="D587" s="272"/>
      <c r="E587" s="273">
        <v>100014255826</v>
      </c>
      <c r="F587" s="272"/>
      <c r="G587" s="298" t="s">
        <v>13</v>
      </c>
      <c r="H587" s="274"/>
      <c r="I587" s="274"/>
      <c r="J587" s="37"/>
      <c r="K587" s="37"/>
      <c r="L587" s="37"/>
      <c r="M587" s="37"/>
      <c r="N587" s="37"/>
      <c r="O587" s="37"/>
      <c r="P587" s="37"/>
      <c r="Q587" s="37"/>
      <c r="R587" s="37"/>
      <c r="S587" s="37"/>
      <c r="T587" s="37"/>
    </row>
    <row r="588" spans="1:20">
      <c r="A588" s="274">
        <v>44348.437951388885</v>
      </c>
      <c r="B588" s="272" t="s">
        <v>4151</v>
      </c>
      <c r="C588" s="272" t="s">
        <v>6909</v>
      </c>
      <c r="D588" s="272"/>
      <c r="E588" s="273">
        <v>100014262765</v>
      </c>
      <c r="F588" s="272"/>
      <c r="G588" s="272" t="s">
        <v>9</v>
      </c>
      <c r="H588" s="274">
        <v>44350.460416666669</v>
      </c>
      <c r="I588" s="274"/>
      <c r="J588" s="37"/>
      <c r="K588" s="37"/>
      <c r="L588" s="37"/>
      <c r="M588" s="37"/>
      <c r="N588" s="37"/>
      <c r="O588" s="37"/>
      <c r="P588" s="37"/>
      <c r="Q588" s="37"/>
      <c r="R588" s="37"/>
      <c r="S588" s="37"/>
      <c r="T588" s="37"/>
    </row>
    <row r="589" spans="1:20">
      <c r="A589" s="274">
        <v>44349.562708333338</v>
      </c>
      <c r="B589" s="272" t="s">
        <v>6</v>
      </c>
      <c r="C589" s="272" t="s">
        <v>6911</v>
      </c>
      <c r="D589" s="272"/>
      <c r="E589" s="273">
        <v>100014695846</v>
      </c>
      <c r="F589" s="272"/>
      <c r="G589" s="298" t="s">
        <v>13</v>
      </c>
      <c r="H589" s="274"/>
      <c r="I589" s="274"/>
      <c r="J589" s="37"/>
      <c r="K589" s="37"/>
      <c r="L589" s="37"/>
      <c r="M589" s="37"/>
      <c r="N589" s="37"/>
      <c r="O589" s="37"/>
      <c r="P589" s="37"/>
      <c r="Q589" s="37"/>
      <c r="R589" s="37"/>
      <c r="S589" s="37"/>
      <c r="T589" s="37"/>
    </row>
    <row r="590" spans="1:20">
      <c r="A590" s="274">
        <v>44350.562719907408</v>
      </c>
      <c r="B590" s="272" t="s">
        <v>4082</v>
      </c>
      <c r="C590" s="272" t="s">
        <v>6911</v>
      </c>
      <c r="D590" s="272"/>
      <c r="E590" s="273">
        <v>100014807418</v>
      </c>
      <c r="F590" s="272"/>
      <c r="G590" s="298" t="s">
        <v>13</v>
      </c>
      <c r="H590" s="274"/>
      <c r="I590" s="274"/>
      <c r="J590" s="37"/>
      <c r="K590" s="37"/>
      <c r="L590" s="37"/>
      <c r="M590" s="37"/>
      <c r="N590" s="37"/>
      <c r="O590" s="37"/>
      <c r="P590" s="37"/>
      <c r="Q590" s="37"/>
      <c r="R590" s="37"/>
      <c r="S590" s="37"/>
      <c r="T590" s="37"/>
    </row>
    <row r="591" spans="1:20">
      <c r="A591" s="274">
        <v>44350.562754629631</v>
      </c>
      <c r="B591" s="272" t="s">
        <v>14</v>
      </c>
      <c r="C591" s="272" t="s">
        <v>6911</v>
      </c>
      <c r="D591" s="272"/>
      <c r="E591" s="273">
        <v>100014814246</v>
      </c>
      <c r="F591" s="272"/>
      <c r="G591" s="272" t="s">
        <v>9</v>
      </c>
      <c r="H591" s="274">
        <v>44350.681226851855</v>
      </c>
      <c r="I591" s="274"/>
      <c r="J591" s="37"/>
      <c r="K591" s="37"/>
      <c r="L591" s="37"/>
      <c r="M591" s="37"/>
      <c r="N591" s="37"/>
      <c r="O591" s="37"/>
      <c r="P591" s="37"/>
      <c r="Q591" s="37"/>
      <c r="R591" s="37"/>
      <c r="S591" s="37"/>
      <c r="T591" s="37"/>
    </row>
    <row r="592" spans="1:20">
      <c r="A592" s="274">
        <v>44350.562662037039</v>
      </c>
      <c r="B592" s="272" t="s">
        <v>4385</v>
      </c>
      <c r="C592" s="272" t="s">
        <v>6911</v>
      </c>
      <c r="D592" s="272"/>
      <c r="E592" s="273">
        <v>100014835779</v>
      </c>
      <c r="F592" s="272"/>
      <c r="G592" s="272" t="s">
        <v>9</v>
      </c>
      <c r="H592" s="274">
        <v>44351.706643518519</v>
      </c>
      <c r="I592" s="274"/>
      <c r="J592" s="37"/>
      <c r="K592" s="37"/>
      <c r="L592" s="37"/>
      <c r="M592" s="37"/>
      <c r="N592" s="37"/>
      <c r="O592" s="37"/>
      <c r="P592" s="37"/>
      <c r="Q592" s="37"/>
      <c r="R592" s="37"/>
      <c r="S592" s="37"/>
      <c r="T592" s="37"/>
    </row>
    <row r="593" spans="1:20">
      <c r="A593" s="274">
        <v>44350.562685185185</v>
      </c>
      <c r="B593" s="272" t="s">
        <v>18</v>
      </c>
      <c r="C593" s="272" t="s">
        <v>6911</v>
      </c>
      <c r="D593" s="272"/>
      <c r="E593" s="273">
        <v>100014837189</v>
      </c>
      <c r="F593" s="272"/>
      <c r="G593" s="272" t="s">
        <v>9</v>
      </c>
      <c r="H593" s="274">
        <v>44350.765335648146</v>
      </c>
      <c r="I593" s="274"/>
      <c r="J593" s="37"/>
      <c r="K593" s="37"/>
      <c r="L593" s="37"/>
      <c r="M593" s="37"/>
      <c r="N593" s="37"/>
      <c r="O593" s="37"/>
      <c r="P593" s="37"/>
      <c r="Q593" s="37"/>
      <c r="R593" s="37"/>
      <c r="S593" s="37"/>
      <c r="T593" s="37"/>
    </row>
    <row r="594" spans="1:20">
      <c r="A594" s="274">
        <v>44350.562777777777</v>
      </c>
      <c r="B594" s="272" t="s">
        <v>15</v>
      </c>
      <c r="C594" s="272" t="s">
        <v>6911</v>
      </c>
      <c r="D594" s="272"/>
      <c r="E594" s="273">
        <v>100014838516</v>
      </c>
      <c r="F594" s="272"/>
      <c r="G594" s="272" t="s">
        <v>9</v>
      </c>
      <c r="H594" s="274">
        <v>44350.653460648144</v>
      </c>
      <c r="I594" s="274"/>
      <c r="J594" s="37"/>
      <c r="K594" s="37"/>
      <c r="L594" s="37"/>
      <c r="M594" s="37"/>
      <c r="N594" s="37"/>
      <c r="O594" s="37"/>
      <c r="P594" s="37"/>
      <c r="Q594" s="37"/>
      <c r="R594" s="37"/>
      <c r="S594" s="37"/>
      <c r="T594" s="37"/>
    </row>
    <row r="595" spans="1:20">
      <c r="A595" s="274">
        <v>44349.562638888892</v>
      </c>
      <c r="B595" s="272" t="s">
        <v>17</v>
      </c>
      <c r="C595" s="272" t="s">
        <v>6911</v>
      </c>
      <c r="D595" s="272"/>
      <c r="E595" s="273">
        <v>100014839982</v>
      </c>
      <c r="F595" s="272"/>
      <c r="G595" s="298" t="s">
        <v>13</v>
      </c>
      <c r="H595" s="274"/>
      <c r="I595" s="274"/>
      <c r="J595" s="278" t="s">
        <v>6916</v>
      </c>
      <c r="K595" s="37"/>
      <c r="L595" s="37"/>
      <c r="M595" s="37"/>
      <c r="N595" s="37"/>
      <c r="O595" s="37"/>
      <c r="P595" s="37"/>
      <c r="Q595" s="37"/>
      <c r="R595" s="37"/>
      <c r="S595" s="37"/>
      <c r="T595" s="37"/>
    </row>
    <row r="596" spans="1:20">
      <c r="A596" s="274">
        <v>44349.562685185185</v>
      </c>
      <c r="B596" s="272" t="s">
        <v>4082</v>
      </c>
      <c r="C596" s="272" t="s">
        <v>6911</v>
      </c>
      <c r="D596" s="272"/>
      <c r="E596" s="273">
        <v>100014840969</v>
      </c>
      <c r="F596" s="272"/>
      <c r="G596" s="298" t="s">
        <v>13</v>
      </c>
      <c r="H596" s="274"/>
      <c r="I596" s="274"/>
      <c r="J596" s="37"/>
      <c r="K596" s="37"/>
      <c r="L596" s="37"/>
      <c r="M596" s="37"/>
      <c r="N596" s="37"/>
      <c r="O596" s="37"/>
      <c r="P596" s="37"/>
      <c r="Q596" s="37"/>
      <c r="R596" s="37"/>
      <c r="S596" s="37"/>
      <c r="T596" s="37"/>
    </row>
    <row r="597" spans="1:20">
      <c r="A597" s="274">
        <v>44349.562789351854</v>
      </c>
      <c r="B597" s="272" t="s">
        <v>11</v>
      </c>
      <c r="C597" s="272" t="s">
        <v>6911</v>
      </c>
      <c r="D597" s="272"/>
      <c r="E597" s="273">
        <v>100014846979</v>
      </c>
      <c r="F597" s="272"/>
      <c r="G597" s="272" t="s">
        <v>9</v>
      </c>
      <c r="H597" s="274">
        <v>44349.569710648153</v>
      </c>
      <c r="I597" s="274"/>
      <c r="J597" s="37"/>
      <c r="K597" s="37"/>
      <c r="L597" s="37"/>
      <c r="M597" s="37"/>
      <c r="N597" s="37"/>
      <c r="O597" s="37"/>
      <c r="P597" s="37"/>
      <c r="Q597" s="37"/>
      <c r="R597" s="37"/>
      <c r="S597" s="37"/>
      <c r="T597" s="37"/>
    </row>
    <row r="598" spans="1:20">
      <c r="A598" s="274">
        <v>44350.562789351854</v>
      </c>
      <c r="B598" s="272" t="s">
        <v>4082</v>
      </c>
      <c r="C598" s="272" t="s">
        <v>6911</v>
      </c>
      <c r="D598" s="272"/>
      <c r="E598" s="273">
        <v>100014847359</v>
      </c>
      <c r="F598" s="272"/>
      <c r="G598" s="298" t="s">
        <v>13</v>
      </c>
      <c r="H598" s="274"/>
      <c r="I598" s="274"/>
      <c r="J598" s="37"/>
      <c r="K598" s="37"/>
      <c r="L598" s="37"/>
      <c r="M598" s="37"/>
      <c r="N598" s="37"/>
      <c r="O598" s="37"/>
      <c r="P598" s="37"/>
      <c r="Q598" s="37"/>
      <c r="R598" s="37"/>
      <c r="S598" s="37"/>
      <c r="T598" s="37"/>
    </row>
    <row r="599" spans="1:20">
      <c r="A599" s="274">
        <v>44350.562800925924</v>
      </c>
      <c r="B599" s="272" t="s">
        <v>15</v>
      </c>
      <c r="C599" s="272" t="s">
        <v>6911</v>
      </c>
      <c r="D599" s="272"/>
      <c r="E599" s="273">
        <v>100014849422</v>
      </c>
      <c r="F599" s="272"/>
      <c r="G599" s="272" t="s">
        <v>9</v>
      </c>
      <c r="H599" s="274">
        <v>44350.601400462961</v>
      </c>
      <c r="I599" s="274"/>
      <c r="J599" s="37"/>
      <c r="K599" s="37"/>
      <c r="L599" s="37"/>
      <c r="M599" s="37"/>
      <c r="N599" s="37"/>
      <c r="O599" s="37"/>
      <c r="P599" s="37"/>
      <c r="Q599" s="37"/>
      <c r="R599" s="37"/>
      <c r="S599" s="37"/>
      <c r="T599" s="37"/>
    </row>
    <row r="600" spans="1:20">
      <c r="A600" s="274">
        <v>44350.562662037039</v>
      </c>
      <c r="B600" s="272" t="s">
        <v>10</v>
      </c>
      <c r="C600" s="272" t="s">
        <v>6911</v>
      </c>
      <c r="D600" s="272"/>
      <c r="E600" s="273">
        <v>100014852687</v>
      </c>
      <c r="F600" s="272"/>
      <c r="G600" s="272" t="s">
        <v>9</v>
      </c>
      <c r="H600" s="274">
        <v>44350.629409722227</v>
      </c>
      <c r="I600" s="274"/>
      <c r="J600" s="37"/>
      <c r="K600" s="37"/>
      <c r="L600" s="37"/>
      <c r="M600" s="37"/>
      <c r="N600" s="37"/>
      <c r="O600" s="37"/>
      <c r="P600" s="37"/>
      <c r="Q600" s="37"/>
      <c r="R600" s="37"/>
      <c r="S600" s="37"/>
      <c r="T600" s="37"/>
    </row>
    <row r="601" spans="1:20">
      <c r="A601" s="274">
        <v>44354.562789351854</v>
      </c>
      <c r="B601" s="272" t="s">
        <v>6</v>
      </c>
      <c r="C601" s="272" t="s">
        <v>6911</v>
      </c>
      <c r="D601" s="272"/>
      <c r="E601" s="273">
        <v>100014881678</v>
      </c>
      <c r="F601" s="272"/>
      <c r="G601" s="272" t="s">
        <v>9</v>
      </c>
      <c r="H601" s="274">
        <v>44354.778807870374</v>
      </c>
      <c r="I601" s="274"/>
      <c r="J601" s="37"/>
      <c r="K601" s="37"/>
      <c r="L601" s="37"/>
      <c r="M601" s="37"/>
      <c r="N601" s="37"/>
      <c r="O601" s="37"/>
      <c r="P601" s="37"/>
      <c r="Q601" s="37"/>
      <c r="R601" s="37"/>
      <c r="S601" s="37"/>
      <c r="T601" s="37"/>
    </row>
    <row r="602" spans="1:20">
      <c r="A602" s="274">
        <v>44348.414861111123</v>
      </c>
      <c r="B602" s="272" t="s">
        <v>4385</v>
      </c>
      <c r="C602" s="272" t="s">
        <v>6914</v>
      </c>
      <c r="D602" s="272"/>
      <c r="E602" s="273">
        <v>100015010551</v>
      </c>
      <c r="F602" s="272"/>
      <c r="G602" s="298" t="s">
        <v>13</v>
      </c>
      <c r="H602" s="274"/>
      <c r="I602" s="274"/>
      <c r="J602" s="37"/>
      <c r="K602" s="37"/>
      <c r="L602" s="37"/>
      <c r="M602" s="37"/>
      <c r="N602" s="37"/>
      <c r="O602" s="37"/>
      <c r="P602" s="37"/>
      <c r="Q602" s="37"/>
      <c r="R602" s="37"/>
      <c r="S602" s="37"/>
      <c r="T602" s="37"/>
    </row>
    <row r="603" spans="1:20">
      <c r="A603" s="274">
        <v>44352.449745370366</v>
      </c>
      <c r="B603" s="272" t="s">
        <v>4289</v>
      </c>
      <c r="C603" s="272" t="s">
        <v>6912</v>
      </c>
      <c r="D603" s="272"/>
      <c r="E603" s="273">
        <v>100015542113</v>
      </c>
      <c r="F603" s="272"/>
      <c r="G603" s="298" t="s">
        <v>13</v>
      </c>
      <c r="H603" s="274"/>
      <c r="I603" s="274"/>
      <c r="J603" s="37"/>
      <c r="K603" s="37"/>
      <c r="L603" s="37"/>
      <c r="M603" s="37"/>
      <c r="N603" s="37"/>
      <c r="O603" s="37"/>
      <c r="P603" s="37"/>
      <c r="Q603" s="37"/>
      <c r="R603" s="37"/>
      <c r="S603" s="37"/>
      <c r="T603" s="37"/>
    </row>
    <row r="604" spans="1:20">
      <c r="A604" s="274">
        <v>44348.438009259262</v>
      </c>
      <c r="B604" s="272" t="s">
        <v>4151</v>
      </c>
      <c r="C604" s="272" t="s">
        <v>6909</v>
      </c>
      <c r="D604" s="272"/>
      <c r="E604" s="273">
        <v>100016311482</v>
      </c>
      <c r="F604" s="272"/>
      <c r="G604" s="272" t="s">
        <v>9</v>
      </c>
      <c r="H604" s="274">
        <v>44349.64334490741</v>
      </c>
      <c r="I604" s="274"/>
      <c r="J604" s="37"/>
      <c r="K604" s="37"/>
      <c r="L604" s="37"/>
      <c r="M604" s="37"/>
      <c r="N604" s="37"/>
      <c r="O604" s="37"/>
      <c r="P604" s="37"/>
      <c r="Q604" s="37"/>
      <c r="R604" s="37"/>
      <c r="S604" s="37"/>
      <c r="T604" s="37"/>
    </row>
    <row r="605" spans="1:20">
      <c r="A605" s="274">
        <v>44354.602824074071</v>
      </c>
      <c r="B605" s="272" t="s">
        <v>4385</v>
      </c>
      <c r="C605" s="272" t="s">
        <v>6917</v>
      </c>
      <c r="D605" s="272"/>
      <c r="E605" s="273">
        <v>100016317254</v>
      </c>
      <c r="F605" s="272"/>
      <c r="G605" s="298" t="s">
        <v>13</v>
      </c>
      <c r="H605" s="274"/>
      <c r="I605" s="274"/>
      <c r="J605" s="37"/>
      <c r="K605" s="37"/>
      <c r="L605" s="37"/>
      <c r="M605" s="37"/>
      <c r="N605" s="37"/>
      <c r="O605" s="37"/>
      <c r="P605" s="37"/>
      <c r="Q605" s="37"/>
      <c r="R605" s="37"/>
      <c r="S605" s="37"/>
      <c r="T605" s="37"/>
    </row>
    <row r="606" spans="1:20">
      <c r="A606" s="274">
        <v>44349.375405092593</v>
      </c>
      <c r="B606" s="272" t="s">
        <v>11</v>
      </c>
      <c r="C606" s="272" t="s">
        <v>6910</v>
      </c>
      <c r="D606" s="272"/>
      <c r="E606" s="273">
        <v>100016361870</v>
      </c>
      <c r="F606" s="272"/>
      <c r="G606" s="272" t="s">
        <v>9</v>
      </c>
      <c r="H606" s="274">
        <v>44349.411469907413</v>
      </c>
      <c r="I606" s="274"/>
      <c r="J606" s="37"/>
      <c r="K606" s="37"/>
      <c r="L606" s="37"/>
      <c r="M606" s="37"/>
      <c r="N606" s="37"/>
      <c r="O606" s="37"/>
      <c r="P606" s="37"/>
      <c r="Q606" s="37"/>
      <c r="R606" s="37"/>
      <c r="S606" s="37"/>
      <c r="T606" s="37"/>
    </row>
    <row r="607" spans="1:20">
      <c r="A607" s="274">
        <v>44350.450983796298</v>
      </c>
      <c r="B607" s="272" t="s">
        <v>6</v>
      </c>
      <c r="C607" s="272" t="s">
        <v>6912</v>
      </c>
      <c r="D607" s="272"/>
      <c r="E607" s="273">
        <v>100016410611</v>
      </c>
      <c r="F607" s="272"/>
      <c r="G607" s="298" t="s">
        <v>13</v>
      </c>
      <c r="H607" s="274"/>
      <c r="I607" s="274"/>
      <c r="J607" s="37"/>
      <c r="K607" s="37"/>
      <c r="L607" s="37"/>
      <c r="M607" s="37"/>
      <c r="N607" s="37"/>
      <c r="O607" s="37"/>
      <c r="P607" s="37"/>
      <c r="Q607" s="37"/>
      <c r="R607" s="37"/>
      <c r="S607" s="37"/>
      <c r="T607" s="37"/>
    </row>
    <row r="608" spans="1:20">
      <c r="A608" s="274">
        <v>44350.437835648147</v>
      </c>
      <c r="B608" s="272" t="s">
        <v>17</v>
      </c>
      <c r="C608" s="272" t="s">
        <v>6915</v>
      </c>
      <c r="D608" s="272"/>
      <c r="E608" s="273">
        <v>100016452820</v>
      </c>
      <c r="F608" s="272"/>
      <c r="G608" s="272" t="s">
        <v>9</v>
      </c>
      <c r="H608" s="274">
        <v>44350.790983796294</v>
      </c>
      <c r="I608" s="274"/>
      <c r="J608" s="37"/>
      <c r="K608" s="37"/>
      <c r="L608" s="37"/>
      <c r="M608" s="37"/>
      <c r="N608" s="37"/>
      <c r="O608" s="37"/>
      <c r="P608" s="37"/>
      <c r="Q608" s="37"/>
      <c r="R608" s="37"/>
      <c r="S608" s="37"/>
      <c r="T608" s="37"/>
    </row>
    <row r="609" spans="1:20">
      <c r="A609" s="274">
        <v>44350.437893518523</v>
      </c>
      <c r="B609" s="272" t="s">
        <v>11</v>
      </c>
      <c r="C609" s="272" t="s">
        <v>6909</v>
      </c>
      <c r="D609" s="272"/>
      <c r="E609" s="273">
        <v>100016723943</v>
      </c>
      <c r="F609" s="272"/>
      <c r="G609" s="298" t="s">
        <v>13</v>
      </c>
      <c r="H609" s="274"/>
      <c r="I609" s="274"/>
      <c r="J609" s="37"/>
      <c r="K609" s="37"/>
      <c r="L609" s="37"/>
      <c r="M609" s="37"/>
      <c r="N609" s="37"/>
      <c r="O609" s="37"/>
      <c r="P609" s="37"/>
      <c r="Q609" s="37"/>
      <c r="R609" s="37"/>
      <c r="S609" s="37"/>
      <c r="T609" s="37"/>
    </row>
    <row r="610" spans="1:20">
      <c r="A610" s="274">
        <v>44348.438020833331</v>
      </c>
      <c r="B610" s="272" t="s">
        <v>4082</v>
      </c>
      <c r="C610" s="272" t="s">
        <v>6909</v>
      </c>
      <c r="D610" s="272"/>
      <c r="E610" s="273">
        <v>100016784196</v>
      </c>
      <c r="F610" s="272"/>
      <c r="G610" s="272" t="s">
        <v>9</v>
      </c>
      <c r="H610" s="274">
        <v>44349.499537037038</v>
      </c>
      <c r="I610" s="274"/>
      <c r="J610" s="37"/>
      <c r="K610" s="37"/>
      <c r="L610" s="37"/>
      <c r="M610" s="37"/>
      <c r="N610" s="37"/>
      <c r="O610" s="37"/>
      <c r="P610" s="37"/>
      <c r="Q610" s="37"/>
      <c r="R610" s="37"/>
      <c r="S610" s="37"/>
      <c r="T610" s="37"/>
    </row>
    <row r="611" spans="1:20">
      <c r="A611" s="274">
        <v>44350.437847222223</v>
      </c>
      <c r="B611" s="272" t="s">
        <v>4151</v>
      </c>
      <c r="C611" s="272" t="s">
        <v>6915</v>
      </c>
      <c r="D611" s="272"/>
      <c r="E611" s="273">
        <v>100016843111</v>
      </c>
      <c r="F611" s="272"/>
      <c r="G611" s="272" t="s">
        <v>9</v>
      </c>
      <c r="H611" s="274">
        <v>44350.461388888885</v>
      </c>
      <c r="I611" s="274"/>
      <c r="J611" s="37"/>
      <c r="K611" s="37"/>
      <c r="L611" s="37"/>
      <c r="M611" s="37"/>
      <c r="N611" s="37"/>
      <c r="O611" s="37"/>
      <c r="P611" s="37"/>
      <c r="Q611" s="37"/>
      <c r="R611" s="37"/>
      <c r="S611" s="37"/>
      <c r="T611" s="37"/>
    </row>
    <row r="612" spans="1:20">
      <c r="A612" s="274">
        <v>44348.438032407408</v>
      </c>
      <c r="B612" s="272" t="s">
        <v>4082</v>
      </c>
      <c r="C612" s="272" t="s">
        <v>6909</v>
      </c>
      <c r="D612" s="272"/>
      <c r="E612" s="273">
        <v>100016892510</v>
      </c>
      <c r="F612" s="272"/>
      <c r="G612" s="272" t="s">
        <v>9</v>
      </c>
      <c r="H612" s="274">
        <v>44348.722719907411</v>
      </c>
      <c r="I612" s="274"/>
      <c r="J612" s="37"/>
      <c r="K612" s="37"/>
      <c r="L612" s="37"/>
      <c r="M612" s="37"/>
      <c r="N612" s="37"/>
      <c r="O612" s="37"/>
      <c r="P612" s="37"/>
      <c r="Q612" s="37"/>
      <c r="R612" s="37"/>
      <c r="S612" s="37"/>
      <c r="T612" s="37"/>
    </row>
    <row r="613" spans="1:20">
      <c r="A613" s="274">
        <v>44348.438043981485</v>
      </c>
      <c r="B613" s="272" t="s">
        <v>11</v>
      </c>
      <c r="C613" s="272" t="s">
        <v>6909</v>
      </c>
      <c r="D613" s="272"/>
      <c r="E613" s="273">
        <v>100017047784</v>
      </c>
      <c r="F613" s="272"/>
      <c r="G613" s="298" t="s">
        <v>13</v>
      </c>
      <c r="H613" s="274"/>
      <c r="I613" s="274"/>
      <c r="J613" s="37"/>
      <c r="K613" s="37"/>
      <c r="L613" s="37"/>
      <c r="M613" s="37"/>
      <c r="N613" s="37"/>
      <c r="O613" s="37"/>
      <c r="P613" s="37"/>
      <c r="Q613" s="37"/>
      <c r="R613" s="37"/>
      <c r="S613" s="37"/>
      <c r="T613" s="37"/>
    </row>
    <row r="614" spans="1:20">
      <c r="A614" s="274">
        <v>44349.375856481478</v>
      </c>
      <c r="B614" s="272" t="s">
        <v>14</v>
      </c>
      <c r="C614" s="272" t="s">
        <v>6910</v>
      </c>
      <c r="D614" s="272"/>
      <c r="E614" s="273">
        <v>100017078935</v>
      </c>
      <c r="F614" s="272"/>
      <c r="G614" s="272" t="s">
        <v>9</v>
      </c>
      <c r="H614" s="274">
        <v>44349.423958333333</v>
      </c>
      <c r="I614" s="274"/>
      <c r="J614" s="37"/>
      <c r="K614" s="37"/>
      <c r="L614" s="37"/>
      <c r="M614" s="37"/>
      <c r="N614" s="37"/>
      <c r="O614" s="37"/>
      <c r="P614" s="37"/>
      <c r="Q614" s="37"/>
      <c r="R614" s="37"/>
      <c r="S614" s="37"/>
      <c r="T614" s="37"/>
    </row>
    <row r="615" spans="1:20">
      <c r="A615" s="274">
        <v>44354.375196759254</v>
      </c>
      <c r="B615" s="272" t="s">
        <v>17</v>
      </c>
      <c r="C615" s="272" t="s">
        <v>6910</v>
      </c>
      <c r="D615" s="272"/>
      <c r="E615" s="273">
        <v>100017307763</v>
      </c>
      <c r="F615" s="272"/>
      <c r="G615" s="298" t="s">
        <v>13</v>
      </c>
      <c r="H615" s="274"/>
      <c r="I615" s="274"/>
      <c r="J615" s="278" t="s">
        <v>21</v>
      </c>
      <c r="K615" s="37"/>
      <c r="L615" s="37"/>
      <c r="M615" s="37"/>
      <c r="N615" s="37"/>
      <c r="O615" s="37"/>
      <c r="P615" s="37"/>
      <c r="Q615" s="37"/>
      <c r="R615" s="37"/>
      <c r="S615" s="37"/>
      <c r="T615" s="37"/>
    </row>
    <row r="616" spans="1:20">
      <c r="A616" s="274">
        <v>44349.437974537039</v>
      </c>
      <c r="B616" s="272" t="s">
        <v>18</v>
      </c>
      <c r="C616" s="272" t="s">
        <v>6909</v>
      </c>
      <c r="D616" s="272"/>
      <c r="E616" s="273">
        <v>100017321889</v>
      </c>
      <c r="F616" s="272"/>
      <c r="G616" s="272" t="s">
        <v>9</v>
      </c>
      <c r="H616" s="274">
        <v>44349.623495370368</v>
      </c>
      <c r="I616" s="274"/>
      <c r="J616" s="37"/>
      <c r="K616" s="37"/>
      <c r="L616" s="37"/>
      <c r="M616" s="37"/>
      <c r="N616" s="37"/>
      <c r="O616" s="37"/>
      <c r="P616" s="37"/>
      <c r="Q616" s="37"/>
      <c r="R616" s="37"/>
      <c r="S616" s="37"/>
      <c r="T616" s="37"/>
    </row>
    <row r="617" spans="1:20">
      <c r="A617" s="274">
        <v>44349.449988425928</v>
      </c>
      <c r="B617" s="272" t="s">
        <v>6</v>
      </c>
      <c r="C617" s="272" t="s">
        <v>6912</v>
      </c>
      <c r="D617" s="272"/>
      <c r="E617" s="273">
        <v>100017342855</v>
      </c>
      <c r="F617" s="272"/>
      <c r="G617" s="298" t="s">
        <v>13</v>
      </c>
      <c r="H617" s="274"/>
      <c r="I617" s="274"/>
      <c r="J617" s="37"/>
      <c r="K617" s="37"/>
      <c r="L617" s="37"/>
      <c r="M617" s="37"/>
      <c r="N617" s="37"/>
      <c r="O617" s="37"/>
      <c r="P617" s="37"/>
      <c r="Q617" s="37"/>
      <c r="R617" s="37"/>
      <c r="S617" s="37"/>
      <c r="T617" s="37"/>
    </row>
    <row r="618" spans="1:20">
      <c r="A618" s="274">
        <v>44351.642465277779</v>
      </c>
      <c r="B618" s="272" t="s">
        <v>4082</v>
      </c>
      <c r="C618" s="272" t="s">
        <v>6917</v>
      </c>
      <c r="D618" s="272"/>
      <c r="E618" s="273">
        <v>100017547394</v>
      </c>
      <c r="F618" s="272"/>
      <c r="G618" s="272" t="s">
        <v>9</v>
      </c>
      <c r="H618" s="274">
        <v>44351.663587962961</v>
      </c>
      <c r="I618" s="274"/>
      <c r="J618" s="37"/>
      <c r="K618" s="37"/>
      <c r="L618" s="37"/>
      <c r="M618" s="37"/>
      <c r="N618" s="37"/>
      <c r="O618" s="37"/>
      <c r="P618" s="37"/>
      <c r="Q618" s="37"/>
      <c r="R618" s="37"/>
      <c r="S618" s="37"/>
      <c r="T618" s="37"/>
    </row>
    <row r="619" spans="1:20">
      <c r="A619" s="274">
        <v>44350.437916666662</v>
      </c>
      <c r="B619" s="272" t="s">
        <v>4385</v>
      </c>
      <c r="C619" s="272" t="s">
        <v>6909</v>
      </c>
      <c r="D619" s="272"/>
      <c r="E619" s="273">
        <v>100017743925</v>
      </c>
      <c r="F619" s="272"/>
      <c r="G619" s="298" t="s">
        <v>13</v>
      </c>
      <c r="H619" s="274"/>
      <c r="I619" s="274"/>
      <c r="J619" s="37"/>
      <c r="K619" s="37"/>
      <c r="L619" s="37"/>
      <c r="M619" s="37"/>
      <c r="N619" s="37"/>
      <c r="O619" s="37"/>
      <c r="P619" s="37"/>
      <c r="Q619" s="37"/>
      <c r="R619" s="37"/>
      <c r="S619" s="37"/>
      <c r="T619" s="37"/>
    </row>
    <row r="620" spans="1:20">
      <c r="A620" s="274">
        <v>44350.437928240739</v>
      </c>
      <c r="B620" s="272" t="s">
        <v>18</v>
      </c>
      <c r="C620" s="272" t="s">
        <v>6909</v>
      </c>
      <c r="D620" s="272"/>
      <c r="E620" s="273">
        <v>100017831975</v>
      </c>
      <c r="F620" s="272"/>
      <c r="G620" s="298" t="s">
        <v>13</v>
      </c>
      <c r="H620" s="274"/>
      <c r="I620" s="274"/>
      <c r="J620" s="37"/>
      <c r="K620" s="37"/>
      <c r="L620" s="37"/>
      <c r="M620" s="37"/>
      <c r="N620" s="37"/>
      <c r="O620" s="37"/>
      <c r="P620" s="37"/>
      <c r="Q620" s="37"/>
      <c r="R620" s="37"/>
      <c r="S620" s="37"/>
      <c r="T620" s="37"/>
    </row>
    <row r="621" spans="1:20">
      <c r="A621" s="274">
        <v>44352.437835648147</v>
      </c>
      <c r="B621" s="272" t="s">
        <v>18</v>
      </c>
      <c r="C621" s="272" t="s">
        <v>6909</v>
      </c>
      <c r="D621" s="272"/>
      <c r="E621" s="273">
        <v>100017857190</v>
      </c>
      <c r="F621" s="272"/>
      <c r="G621" s="298" t="s">
        <v>13</v>
      </c>
      <c r="H621" s="274"/>
      <c r="I621" s="274"/>
      <c r="J621" s="37"/>
      <c r="K621" s="37"/>
      <c r="L621" s="37"/>
      <c r="M621" s="37"/>
      <c r="N621" s="37"/>
      <c r="O621" s="37"/>
      <c r="P621" s="37"/>
      <c r="Q621" s="37"/>
      <c r="R621" s="37"/>
      <c r="S621" s="37"/>
      <c r="T621" s="37"/>
    </row>
    <row r="622" spans="1:20">
      <c r="A622" s="274">
        <v>44348.438055555554</v>
      </c>
      <c r="B622" s="272" t="s">
        <v>4151</v>
      </c>
      <c r="C622" s="272" t="s">
        <v>6909</v>
      </c>
      <c r="D622" s="272"/>
      <c r="E622" s="273">
        <v>100017908736</v>
      </c>
      <c r="F622" s="272"/>
      <c r="G622" s="272" t="s">
        <v>9</v>
      </c>
      <c r="H622" s="274">
        <v>44348.711678240739</v>
      </c>
      <c r="I622" s="274"/>
      <c r="J622" s="37"/>
      <c r="K622" s="37"/>
      <c r="L622" s="37"/>
      <c r="M622" s="37"/>
      <c r="N622" s="37"/>
      <c r="O622" s="37"/>
      <c r="P622" s="37"/>
      <c r="Q622" s="37"/>
      <c r="R622" s="37"/>
      <c r="S622" s="37"/>
      <c r="T622" s="37"/>
    </row>
    <row r="623" spans="1:20">
      <c r="A623" s="274">
        <v>44348.438067129631</v>
      </c>
      <c r="B623" s="272" t="s">
        <v>4385</v>
      </c>
      <c r="C623" s="272" t="s">
        <v>6909</v>
      </c>
      <c r="D623" s="272"/>
      <c r="E623" s="273">
        <v>100017984986</v>
      </c>
      <c r="F623" s="272"/>
      <c r="G623" s="298" t="s">
        <v>13</v>
      </c>
      <c r="H623" s="274"/>
      <c r="I623" s="274"/>
      <c r="J623" s="37"/>
      <c r="K623" s="37"/>
      <c r="L623" s="37"/>
      <c r="M623" s="37"/>
      <c r="N623" s="37"/>
      <c r="O623" s="37"/>
      <c r="P623" s="37"/>
      <c r="Q623" s="37"/>
      <c r="R623" s="37"/>
      <c r="S623" s="37"/>
      <c r="T623" s="37"/>
    </row>
    <row r="624" spans="1:20">
      <c r="A624" s="274">
        <v>44348.438067129631</v>
      </c>
      <c r="B624" s="272" t="s">
        <v>4151</v>
      </c>
      <c r="C624" s="272" t="s">
        <v>6909</v>
      </c>
      <c r="D624" s="272"/>
      <c r="E624" s="273">
        <v>100017998395</v>
      </c>
      <c r="F624" s="272"/>
      <c r="G624" s="272" t="s">
        <v>9</v>
      </c>
      <c r="H624" s="274">
        <v>44348.701064814813</v>
      </c>
      <c r="I624" s="274"/>
      <c r="J624" s="37"/>
      <c r="K624" s="37"/>
      <c r="L624" s="37"/>
      <c r="M624" s="37"/>
      <c r="N624" s="37"/>
      <c r="O624" s="37"/>
      <c r="P624" s="37"/>
      <c r="Q624" s="37"/>
      <c r="R624" s="37"/>
      <c r="S624" s="37"/>
      <c r="T624" s="37"/>
    </row>
    <row r="625" spans="1:20">
      <c r="A625" s="274">
        <v>44351.450810185182</v>
      </c>
      <c r="B625" s="272" t="s">
        <v>6</v>
      </c>
      <c r="C625" s="272" t="s">
        <v>6912</v>
      </c>
      <c r="D625" s="272"/>
      <c r="E625" s="273">
        <v>100018150918</v>
      </c>
      <c r="F625" s="272"/>
      <c r="G625" s="272" t="s">
        <v>9</v>
      </c>
      <c r="H625" s="274">
        <v>44354.683761574073</v>
      </c>
      <c r="I625" s="274"/>
      <c r="J625" s="37"/>
      <c r="K625" s="37"/>
      <c r="L625" s="37"/>
      <c r="M625" s="37"/>
      <c r="N625" s="37"/>
      <c r="O625" s="37"/>
      <c r="P625" s="37"/>
      <c r="Q625" s="37"/>
      <c r="R625" s="37"/>
      <c r="S625" s="37"/>
      <c r="T625" s="37"/>
    </row>
    <row r="626" spans="1:20">
      <c r="A626" s="274">
        <v>44349.437847222223</v>
      </c>
      <c r="B626" s="272" t="s">
        <v>4324</v>
      </c>
      <c r="C626" s="272" t="s">
        <v>6915</v>
      </c>
      <c r="D626" s="272"/>
      <c r="E626" s="273">
        <v>100019067356</v>
      </c>
      <c r="F626" s="272"/>
      <c r="G626" s="272" t="s">
        <v>9</v>
      </c>
      <c r="H626" s="274">
        <v>44349.814687499995</v>
      </c>
      <c r="I626" s="274"/>
      <c r="J626" s="37"/>
      <c r="K626" s="37"/>
      <c r="L626" s="37"/>
      <c r="M626" s="37"/>
      <c r="N626" s="37"/>
      <c r="O626" s="37"/>
      <c r="P626" s="37"/>
      <c r="Q626" s="37"/>
      <c r="R626" s="37"/>
      <c r="S626" s="37"/>
      <c r="T626" s="37"/>
    </row>
    <row r="627" spans="1:20">
      <c r="A627" s="274">
        <v>44352.4378587963</v>
      </c>
      <c r="B627" s="272" t="s">
        <v>10</v>
      </c>
      <c r="C627" s="272" t="s">
        <v>6909</v>
      </c>
      <c r="D627" s="272"/>
      <c r="E627" s="273">
        <v>100019149931</v>
      </c>
      <c r="F627" s="272"/>
      <c r="G627" s="272" t="s">
        <v>9</v>
      </c>
      <c r="H627" s="274">
        <v>44354.743738425925</v>
      </c>
      <c r="I627" s="274"/>
      <c r="J627" s="37"/>
      <c r="K627" s="37"/>
      <c r="L627" s="37"/>
      <c r="M627" s="37"/>
      <c r="N627" s="37"/>
      <c r="O627" s="37"/>
      <c r="P627" s="37"/>
      <c r="Q627" s="37"/>
      <c r="R627" s="37"/>
      <c r="S627" s="37"/>
      <c r="T627" s="37"/>
    </row>
    <row r="628" spans="1:20">
      <c r="A628" s="274">
        <v>44352.449988425928</v>
      </c>
      <c r="B628" s="272" t="s">
        <v>4289</v>
      </c>
      <c r="C628" s="272" t="s">
        <v>6912</v>
      </c>
      <c r="D628" s="272"/>
      <c r="E628" s="273">
        <v>100019345118</v>
      </c>
      <c r="F628" s="272"/>
      <c r="G628" s="298" t="s">
        <v>13</v>
      </c>
      <c r="H628" s="274"/>
      <c r="I628" s="274"/>
      <c r="J628" s="37"/>
      <c r="K628" s="37"/>
      <c r="L628" s="37"/>
      <c r="M628" s="37"/>
      <c r="N628" s="37"/>
      <c r="O628" s="37"/>
      <c r="P628" s="37"/>
      <c r="Q628" s="37"/>
      <c r="R628" s="37"/>
      <c r="S628" s="37"/>
      <c r="T628" s="37"/>
    </row>
    <row r="629" spans="1:20">
      <c r="A629" s="274">
        <v>44354.448611111111</v>
      </c>
      <c r="B629" s="272" t="s">
        <v>6</v>
      </c>
      <c r="C629" s="272" t="s">
        <v>6912</v>
      </c>
      <c r="D629" s="272"/>
      <c r="E629" s="273">
        <v>100019379679</v>
      </c>
      <c r="F629" s="272"/>
      <c r="G629" s="298" t="s">
        <v>13</v>
      </c>
      <c r="H629" s="274"/>
      <c r="I629" s="274"/>
      <c r="J629" s="37"/>
      <c r="K629" s="37"/>
      <c r="L629" s="37"/>
      <c r="M629" s="37"/>
      <c r="N629" s="37"/>
      <c r="O629" s="37"/>
      <c r="P629" s="37"/>
      <c r="Q629" s="37"/>
      <c r="R629" s="37"/>
      <c r="S629" s="37"/>
      <c r="T629" s="37"/>
    </row>
    <row r="630" spans="1:20">
      <c r="A630" s="274">
        <v>44351.450729166667</v>
      </c>
      <c r="B630" s="272" t="s">
        <v>14</v>
      </c>
      <c r="C630" s="272" t="s">
        <v>6912</v>
      </c>
      <c r="D630" s="272"/>
      <c r="E630" s="273">
        <v>100019383691</v>
      </c>
      <c r="F630" s="272"/>
      <c r="G630" s="272" t="s">
        <v>9</v>
      </c>
      <c r="H630" s="274">
        <v>44354.482581018514</v>
      </c>
      <c r="I630" s="274"/>
      <c r="J630" s="37"/>
      <c r="K630" s="37"/>
      <c r="L630" s="37"/>
      <c r="M630" s="37"/>
      <c r="N630" s="37"/>
      <c r="O630" s="37"/>
      <c r="P630" s="37"/>
      <c r="Q630" s="37"/>
      <c r="R630" s="37"/>
      <c r="S630" s="37"/>
      <c r="T630" s="37"/>
    </row>
    <row r="631" spans="1:20">
      <c r="A631" s="274">
        <v>44353.448912037042</v>
      </c>
      <c r="B631" s="272" t="s">
        <v>4324</v>
      </c>
      <c r="C631" s="272" t="s">
        <v>6912</v>
      </c>
      <c r="D631" s="272"/>
      <c r="E631" s="273">
        <v>100019468045</v>
      </c>
      <c r="F631" s="272"/>
      <c r="G631" s="298" t="s">
        <v>13</v>
      </c>
      <c r="H631" s="274"/>
      <c r="I631" s="274"/>
      <c r="J631" s="37"/>
      <c r="K631" s="37"/>
      <c r="L631" s="37"/>
      <c r="M631" s="37"/>
      <c r="N631" s="37"/>
      <c r="O631" s="37"/>
      <c r="P631" s="37"/>
      <c r="Q631" s="37"/>
      <c r="R631" s="37"/>
      <c r="S631" s="37"/>
      <c r="T631" s="37"/>
    </row>
    <row r="632" spans="1:20">
      <c r="A632" s="274">
        <v>44348.450682870374</v>
      </c>
      <c r="B632" s="272" t="s">
        <v>4385</v>
      </c>
      <c r="C632" s="272" t="s">
        <v>6912</v>
      </c>
      <c r="D632" s="272"/>
      <c r="E632" s="273">
        <v>100019540742</v>
      </c>
      <c r="F632" s="272"/>
      <c r="G632" s="298" t="s">
        <v>13</v>
      </c>
      <c r="H632" s="274"/>
      <c r="I632" s="274"/>
      <c r="J632" s="37"/>
      <c r="K632" s="37"/>
      <c r="L632" s="37"/>
      <c r="M632" s="37"/>
      <c r="N632" s="37"/>
      <c r="O632" s="37"/>
      <c r="P632" s="37"/>
      <c r="Q632" s="37"/>
      <c r="R632" s="37"/>
      <c r="S632" s="37"/>
      <c r="T632" s="37"/>
    </row>
    <row r="633" spans="1:20">
      <c r="A633" s="274">
        <v>44351.437986111108</v>
      </c>
      <c r="B633" s="272" t="s">
        <v>6</v>
      </c>
      <c r="C633" s="272" t="s">
        <v>6909</v>
      </c>
      <c r="D633" s="272"/>
      <c r="E633" s="273">
        <v>100019554229</v>
      </c>
      <c r="F633" s="272"/>
      <c r="G633" s="272" t="s">
        <v>9</v>
      </c>
      <c r="H633" s="274">
        <v>44354.584768518514</v>
      </c>
      <c r="I633" s="274"/>
      <c r="J633" s="37"/>
      <c r="K633" s="37"/>
      <c r="L633" s="37"/>
      <c r="M633" s="37"/>
      <c r="N633" s="37"/>
      <c r="O633" s="37"/>
      <c r="P633" s="37"/>
      <c r="Q633" s="37"/>
      <c r="R633" s="37"/>
      <c r="S633" s="37"/>
      <c r="T633" s="37"/>
    </row>
    <row r="634" spans="1:20">
      <c r="A634" s="274">
        <v>44349.438171296293</v>
      </c>
      <c r="B634" s="272" t="s">
        <v>15</v>
      </c>
      <c r="C634" s="272" t="s">
        <v>6909</v>
      </c>
      <c r="D634" s="272"/>
      <c r="E634" s="273">
        <v>100019583100</v>
      </c>
      <c r="F634" s="272"/>
      <c r="G634" s="272" t="s">
        <v>9</v>
      </c>
      <c r="H634" s="274">
        <v>44349.462534722217</v>
      </c>
      <c r="I634" s="274"/>
      <c r="J634" s="37"/>
      <c r="K634" s="37"/>
      <c r="L634" s="37"/>
      <c r="M634" s="37"/>
      <c r="N634" s="37"/>
      <c r="O634" s="37"/>
      <c r="P634" s="37"/>
      <c r="Q634" s="37"/>
      <c r="R634" s="37"/>
      <c r="S634" s="37"/>
      <c r="T634" s="37"/>
    </row>
    <row r="635" spans="1:20">
      <c r="A635" s="274">
        <v>44349.438206018509</v>
      </c>
      <c r="B635" s="272" t="s">
        <v>18</v>
      </c>
      <c r="C635" s="272" t="s">
        <v>6909</v>
      </c>
      <c r="D635" s="272"/>
      <c r="E635" s="273">
        <v>100019590210</v>
      </c>
      <c r="F635" s="272"/>
      <c r="G635" s="272" t="s">
        <v>9</v>
      </c>
      <c r="H635" s="274">
        <v>44349.478159722217</v>
      </c>
      <c r="I635" s="274"/>
      <c r="J635" s="37"/>
      <c r="K635" s="37"/>
      <c r="L635" s="37"/>
      <c r="M635" s="37"/>
      <c r="N635" s="37"/>
      <c r="O635" s="37"/>
      <c r="P635" s="37"/>
      <c r="Q635" s="37"/>
      <c r="R635" s="37"/>
      <c r="S635" s="37"/>
      <c r="T635" s="37"/>
    </row>
    <row r="636" spans="1:20">
      <c r="A636" s="274">
        <v>44349.43787037037</v>
      </c>
      <c r="B636" s="272" t="s">
        <v>6</v>
      </c>
      <c r="C636" s="272" t="s">
        <v>6915</v>
      </c>
      <c r="D636" s="272"/>
      <c r="E636" s="273">
        <v>100019596706</v>
      </c>
      <c r="F636" s="272"/>
      <c r="G636" s="272" t="s">
        <v>9</v>
      </c>
      <c r="H636" s="274">
        <v>44351.792442129634</v>
      </c>
      <c r="I636" s="274"/>
      <c r="J636" s="37"/>
      <c r="K636" s="37"/>
      <c r="L636" s="37"/>
      <c r="M636" s="37"/>
      <c r="N636" s="37"/>
      <c r="O636" s="37"/>
      <c r="P636" s="37"/>
      <c r="Q636" s="37"/>
      <c r="R636" s="37"/>
      <c r="S636" s="37"/>
      <c r="T636" s="37"/>
    </row>
    <row r="637" spans="1:20">
      <c r="A637" s="274">
        <v>44353.4378125</v>
      </c>
      <c r="B637" s="272" t="s">
        <v>6</v>
      </c>
      <c r="C637" s="272" t="s">
        <v>6909</v>
      </c>
      <c r="D637" s="272"/>
      <c r="E637" s="273">
        <v>100019609104</v>
      </c>
      <c r="F637" s="272"/>
      <c r="G637" s="272" t="s">
        <v>9</v>
      </c>
      <c r="H637" s="274">
        <v>44354.490347222221</v>
      </c>
      <c r="I637" s="274"/>
      <c r="J637" s="37"/>
      <c r="K637" s="37"/>
      <c r="L637" s="37"/>
      <c r="M637" s="37"/>
      <c r="N637" s="37"/>
      <c r="O637" s="37"/>
      <c r="P637" s="37"/>
      <c r="Q637" s="37"/>
      <c r="R637" s="37"/>
      <c r="S637" s="37"/>
      <c r="T637" s="37"/>
    </row>
    <row r="638" spans="1:20">
      <c r="A638" s="274">
        <v>44350.43818287037</v>
      </c>
      <c r="B638" s="272" t="s">
        <v>14</v>
      </c>
      <c r="C638" s="272" t="s">
        <v>6909</v>
      </c>
      <c r="D638" s="272"/>
      <c r="E638" s="273">
        <v>100019613656</v>
      </c>
      <c r="F638" s="272"/>
      <c r="G638" s="272" t="s">
        <v>9</v>
      </c>
      <c r="H638" s="274">
        <v>44354.467361111107</v>
      </c>
      <c r="I638" s="274"/>
      <c r="J638" s="37"/>
      <c r="K638" s="37"/>
      <c r="L638" s="37"/>
      <c r="M638" s="37"/>
      <c r="N638" s="37"/>
      <c r="O638" s="37"/>
      <c r="P638" s="37"/>
      <c r="Q638" s="37"/>
      <c r="R638" s="37"/>
      <c r="S638" s="37"/>
      <c r="T638" s="37"/>
    </row>
    <row r="639" spans="1:20">
      <c r="A639" s="274">
        <v>44350.43818287037</v>
      </c>
      <c r="B639" s="272" t="s">
        <v>4082</v>
      </c>
      <c r="C639" s="272" t="s">
        <v>6909</v>
      </c>
      <c r="D639" s="272"/>
      <c r="E639" s="273">
        <v>100019614708</v>
      </c>
      <c r="F639" s="272"/>
      <c r="G639" s="272" t="s">
        <v>9</v>
      </c>
      <c r="H639" s="274">
        <v>44351.450243055559</v>
      </c>
      <c r="I639" s="274"/>
      <c r="J639" s="37"/>
      <c r="K639" s="37"/>
      <c r="L639" s="37"/>
      <c r="M639" s="37"/>
      <c r="N639" s="37"/>
      <c r="O639" s="37"/>
      <c r="P639" s="37"/>
      <c r="Q639" s="37"/>
      <c r="R639" s="37"/>
      <c r="S639" s="37"/>
      <c r="T639" s="37"/>
    </row>
    <row r="640" spans="1:20">
      <c r="A640" s="274">
        <v>44351.438113425931</v>
      </c>
      <c r="B640" s="272" t="s">
        <v>6</v>
      </c>
      <c r="C640" s="272" t="s">
        <v>6909</v>
      </c>
      <c r="D640" s="272"/>
      <c r="E640" s="273">
        <v>100019625625</v>
      </c>
      <c r="F640" s="272"/>
      <c r="G640" s="298" t="s">
        <v>13</v>
      </c>
      <c r="H640" s="274"/>
      <c r="I640" s="274"/>
      <c r="J640" s="37"/>
      <c r="K640" s="37"/>
      <c r="L640" s="37"/>
      <c r="M640" s="37"/>
      <c r="N640" s="37"/>
      <c r="O640" s="37"/>
      <c r="P640" s="37"/>
      <c r="Q640" s="37"/>
      <c r="R640" s="37"/>
      <c r="S640" s="37"/>
      <c r="T640" s="37"/>
    </row>
    <row r="641" spans="1:20">
      <c r="A641" s="274">
        <v>44348.414756944447</v>
      </c>
      <c r="B641" s="272" t="s">
        <v>10</v>
      </c>
      <c r="C641" s="272" t="s">
        <v>6914</v>
      </c>
      <c r="D641" s="272"/>
      <c r="E641" s="273">
        <v>1018686256</v>
      </c>
      <c r="F641" s="272"/>
      <c r="G641" s="298" t="s">
        <v>13</v>
      </c>
      <c r="H641" s="274"/>
      <c r="I641" s="274"/>
      <c r="J641" s="37"/>
      <c r="K641" s="37"/>
      <c r="L641" s="37"/>
      <c r="M641" s="37"/>
      <c r="N641" s="37"/>
      <c r="O641" s="37"/>
      <c r="P641" s="37"/>
      <c r="Q641" s="37"/>
      <c r="R641" s="37"/>
      <c r="S641" s="37"/>
      <c r="T641" s="37"/>
    </row>
    <row r="642" spans="1:20">
      <c r="A642" s="274">
        <v>44353.43787037037</v>
      </c>
      <c r="B642" s="272" t="s">
        <v>4151</v>
      </c>
      <c r="C642" s="272" t="s">
        <v>6909</v>
      </c>
      <c r="D642" s="272"/>
      <c r="E642" s="273">
        <v>1040716251</v>
      </c>
      <c r="F642" s="272"/>
      <c r="G642" s="272" t="s">
        <v>9</v>
      </c>
      <c r="H642" s="274">
        <v>44354.427546296298</v>
      </c>
      <c r="I642" s="274"/>
      <c r="J642" s="37"/>
      <c r="K642" s="37"/>
      <c r="L642" s="37"/>
      <c r="M642" s="37"/>
      <c r="N642" s="37"/>
      <c r="O642" s="37"/>
      <c r="P642" s="37"/>
      <c r="Q642" s="37"/>
      <c r="R642" s="37"/>
      <c r="S642" s="37"/>
      <c r="T642" s="37"/>
    </row>
    <row r="643" spans="1:20">
      <c r="A643" s="274">
        <v>44350.438217592593</v>
      </c>
      <c r="B643" s="272" t="s">
        <v>4151</v>
      </c>
      <c r="C643" s="272" t="s">
        <v>6909</v>
      </c>
      <c r="D643" s="272"/>
      <c r="E643" s="273">
        <v>1056370773</v>
      </c>
      <c r="F643" s="272"/>
      <c r="G643" s="298" t="s">
        <v>13</v>
      </c>
      <c r="H643" s="274"/>
      <c r="I643" s="274"/>
      <c r="J643" s="37"/>
      <c r="K643" s="37"/>
      <c r="L643" s="37"/>
      <c r="M643" s="37"/>
      <c r="N643" s="37"/>
      <c r="O643" s="37"/>
      <c r="P643" s="37"/>
      <c r="Q643" s="37"/>
      <c r="R643" s="37"/>
      <c r="S643" s="37"/>
      <c r="T643" s="37"/>
    </row>
    <row r="644" spans="1:20">
      <c r="A644" s="274">
        <v>44350.562719907408</v>
      </c>
      <c r="B644" s="272" t="s">
        <v>6</v>
      </c>
      <c r="C644" s="272" t="s">
        <v>6911</v>
      </c>
      <c r="D644" s="272"/>
      <c r="E644" s="273">
        <v>1065417974</v>
      </c>
      <c r="F644" s="272"/>
      <c r="G644" s="272" t="s">
        <v>9</v>
      </c>
      <c r="H644" s="274">
        <v>44350.666863425926</v>
      </c>
      <c r="I644" s="274"/>
      <c r="J644" s="37"/>
      <c r="K644" s="37"/>
      <c r="L644" s="37"/>
      <c r="M644" s="37"/>
      <c r="N644" s="37"/>
      <c r="O644" s="37"/>
      <c r="P644" s="37"/>
      <c r="Q644" s="37"/>
      <c r="R644" s="37"/>
      <c r="S644" s="37"/>
      <c r="T644" s="37"/>
    </row>
    <row r="645" spans="1:20">
      <c r="A645" s="274">
        <v>44350.562777777777</v>
      </c>
      <c r="B645" s="272" t="s">
        <v>15</v>
      </c>
      <c r="C645" s="272" t="s">
        <v>6911</v>
      </c>
      <c r="D645" s="272"/>
      <c r="E645" s="273">
        <v>274816788</v>
      </c>
      <c r="F645" s="272"/>
      <c r="G645" s="272" t="s">
        <v>9</v>
      </c>
      <c r="H645" s="274">
        <v>44350.594699074078</v>
      </c>
      <c r="I645" s="274"/>
      <c r="J645" s="37"/>
      <c r="K645" s="37"/>
      <c r="L645" s="37"/>
      <c r="M645" s="37"/>
      <c r="N645" s="37"/>
      <c r="O645" s="37"/>
      <c r="P645" s="37"/>
      <c r="Q645" s="37"/>
      <c r="R645" s="37"/>
      <c r="S645" s="37"/>
      <c r="T645" s="37"/>
    </row>
    <row r="646" spans="1:20">
      <c r="A646" s="274">
        <v>44348.438240740739</v>
      </c>
      <c r="B646" s="272" t="s">
        <v>4151</v>
      </c>
      <c r="C646" s="272" t="s">
        <v>6909</v>
      </c>
      <c r="D646" s="272"/>
      <c r="E646" s="273">
        <v>300000087701</v>
      </c>
      <c r="F646" s="272"/>
      <c r="G646" s="272" t="s">
        <v>9</v>
      </c>
      <c r="H646" s="274">
        <v>44350.458298611113</v>
      </c>
      <c r="I646" s="274"/>
      <c r="J646" s="37"/>
      <c r="K646" s="37"/>
      <c r="L646" s="37"/>
      <c r="M646" s="37"/>
      <c r="N646" s="37"/>
      <c r="O646" s="37"/>
      <c r="P646" s="37"/>
      <c r="Q646" s="37"/>
      <c r="R646" s="37"/>
      <c r="S646" s="37"/>
      <c r="T646" s="37"/>
    </row>
    <row r="647" spans="1:20">
      <c r="A647" s="274">
        <v>44350.450960648144</v>
      </c>
      <c r="B647" s="272" t="s">
        <v>15</v>
      </c>
      <c r="C647" s="272" t="s">
        <v>6912</v>
      </c>
      <c r="D647" s="272"/>
      <c r="E647" s="273">
        <v>3153006843</v>
      </c>
      <c r="F647" s="272"/>
      <c r="G647" s="272" t="s">
        <v>9</v>
      </c>
      <c r="H647" s="274">
        <v>44350.46806712963</v>
      </c>
      <c r="I647" s="274"/>
      <c r="J647" s="37"/>
      <c r="K647" s="37"/>
      <c r="L647" s="37"/>
      <c r="M647" s="37"/>
      <c r="N647" s="37"/>
      <c r="O647" s="37"/>
      <c r="P647" s="37"/>
      <c r="Q647" s="37"/>
      <c r="R647" s="37"/>
      <c r="S647" s="37"/>
      <c r="T647" s="37"/>
    </row>
    <row r="648" spans="1:20">
      <c r="A648" s="274">
        <v>44350.562638888892</v>
      </c>
      <c r="B648" s="272" t="s">
        <v>4151</v>
      </c>
      <c r="C648" s="272" t="s">
        <v>6911</v>
      </c>
      <c r="D648" s="272"/>
      <c r="E648" s="273">
        <v>348534</v>
      </c>
      <c r="F648" s="272"/>
      <c r="G648" s="272" t="s">
        <v>9</v>
      </c>
      <c r="H648" s="274">
        <v>44350.707395833335</v>
      </c>
      <c r="I648" s="274"/>
      <c r="J648" s="37"/>
      <c r="K648" s="37"/>
      <c r="L648" s="37"/>
      <c r="M648" s="37"/>
      <c r="N648" s="37"/>
      <c r="O648" s="37"/>
      <c r="P648" s="37"/>
      <c r="Q648" s="37"/>
      <c r="R648" s="37"/>
      <c r="S648" s="37"/>
      <c r="T648" s="37"/>
    </row>
    <row r="649" spans="1:20">
      <c r="A649" s="274">
        <v>44348.375208333338</v>
      </c>
      <c r="B649" s="272" t="s">
        <v>10</v>
      </c>
      <c r="C649" s="272" t="s">
        <v>6910</v>
      </c>
      <c r="D649" s="272"/>
      <c r="E649" s="273">
        <v>3493638</v>
      </c>
      <c r="F649" s="272"/>
      <c r="G649" s="272" t="s">
        <v>9</v>
      </c>
      <c r="H649" s="274">
        <v>44350.421967592592</v>
      </c>
      <c r="I649" s="274"/>
      <c r="J649" s="37"/>
      <c r="K649" s="37"/>
      <c r="L649" s="37"/>
      <c r="M649" s="37"/>
      <c r="N649" s="37"/>
      <c r="O649" s="37"/>
      <c r="P649" s="37"/>
      <c r="Q649" s="37"/>
      <c r="R649" s="37"/>
      <c r="S649" s="37"/>
      <c r="T649" s="37"/>
    </row>
    <row r="650" spans="1:20">
      <c r="A650" s="274">
        <v>44349.438275462962</v>
      </c>
      <c r="B650" s="272" t="s">
        <v>4385</v>
      </c>
      <c r="C650" s="272" t="s">
        <v>6909</v>
      </c>
      <c r="D650" s="272"/>
      <c r="E650" s="273">
        <v>363059684</v>
      </c>
      <c r="F650" s="272"/>
      <c r="G650" s="272" t="s">
        <v>9</v>
      </c>
      <c r="H650" s="274">
        <v>44351.446250000001</v>
      </c>
      <c r="I650" s="274"/>
      <c r="J650" s="37"/>
      <c r="K650" s="37"/>
      <c r="L650" s="37"/>
      <c r="M650" s="37"/>
      <c r="N650" s="37"/>
      <c r="O650" s="37"/>
      <c r="P650" s="37"/>
      <c r="Q650" s="37"/>
      <c r="R650" s="37"/>
      <c r="S650" s="37"/>
      <c r="T650" s="37"/>
    </row>
    <row r="651" spans="1:20">
      <c r="A651" s="274">
        <v>44349.375324074077</v>
      </c>
      <c r="B651" s="272" t="s">
        <v>10</v>
      </c>
      <c r="C651" s="272" t="s">
        <v>6910</v>
      </c>
      <c r="D651" s="272"/>
      <c r="E651" s="273">
        <v>492058473</v>
      </c>
      <c r="F651" s="272"/>
      <c r="G651" s="272" t="s">
        <v>9</v>
      </c>
      <c r="H651" s="274">
        <v>44350.434155092589</v>
      </c>
      <c r="I651" s="274"/>
      <c r="J651" s="37"/>
      <c r="K651" s="37"/>
      <c r="L651" s="37"/>
      <c r="M651" s="37"/>
      <c r="N651" s="37"/>
      <c r="O651" s="37"/>
      <c r="P651" s="37"/>
      <c r="Q651" s="37"/>
      <c r="R651" s="37"/>
      <c r="S651" s="37"/>
      <c r="T651" s="37"/>
    </row>
    <row r="652" spans="1:20">
      <c r="A652" s="274">
        <v>44349.450069444443</v>
      </c>
      <c r="B652" s="272" t="s">
        <v>4289</v>
      </c>
      <c r="C652" s="272" t="s">
        <v>6912</v>
      </c>
      <c r="D652" s="272"/>
      <c r="E652" s="273">
        <v>4934552</v>
      </c>
      <c r="F652" s="272"/>
      <c r="G652" s="298" t="s">
        <v>13</v>
      </c>
      <c r="H652" s="274"/>
      <c r="I652" s="274"/>
      <c r="J652" s="37"/>
      <c r="K652" s="37"/>
      <c r="L652" s="37"/>
      <c r="M652" s="37"/>
      <c r="N652" s="37"/>
      <c r="O652" s="37"/>
      <c r="P652" s="37"/>
      <c r="Q652" s="37"/>
      <c r="R652" s="37"/>
      <c r="S652" s="37"/>
      <c r="T652" s="37"/>
    </row>
    <row r="653" spans="1:20">
      <c r="A653" s="274">
        <v>44349.438310185185</v>
      </c>
      <c r="B653" s="272" t="s">
        <v>14</v>
      </c>
      <c r="C653" s="272" t="s">
        <v>6909</v>
      </c>
      <c r="D653" s="272"/>
      <c r="E653" s="273">
        <v>52731373</v>
      </c>
      <c r="F653" s="272"/>
      <c r="G653" s="299" t="s">
        <v>9</v>
      </c>
      <c r="H653" s="274"/>
      <c r="I653" s="274"/>
      <c r="J653" s="37"/>
      <c r="K653" s="37"/>
      <c r="L653" s="37"/>
      <c r="M653" s="37"/>
      <c r="N653" s="37"/>
      <c r="O653" s="37"/>
      <c r="P653" s="37"/>
      <c r="Q653" s="37"/>
      <c r="R653" s="37"/>
      <c r="S653" s="37"/>
      <c r="T653" s="37"/>
    </row>
    <row r="654" spans="1:20">
      <c r="A654" s="274">
        <v>44352.450254629628</v>
      </c>
      <c r="B654" s="272" t="s">
        <v>14</v>
      </c>
      <c r="C654" s="272" t="s">
        <v>6912</v>
      </c>
      <c r="D654" s="272"/>
      <c r="E654" s="273">
        <v>80258896</v>
      </c>
      <c r="F654" s="272"/>
      <c r="G654" s="299" t="s">
        <v>9</v>
      </c>
      <c r="H654" s="274"/>
      <c r="I654" s="274"/>
      <c r="J654" s="37"/>
      <c r="K654" s="37"/>
      <c r="L654" s="37"/>
      <c r="M654" s="37"/>
      <c r="N654" s="37"/>
      <c r="O654" s="37"/>
      <c r="P654" s="37"/>
      <c r="Q654" s="37"/>
      <c r="R654" s="37"/>
      <c r="S654" s="37"/>
      <c r="T654" s="37"/>
    </row>
    <row r="655" spans="1:20">
      <c r="A655" s="287"/>
      <c r="B655" s="285"/>
      <c r="C655" s="285"/>
      <c r="D655" s="285"/>
      <c r="E655" s="286"/>
      <c r="F655" s="285"/>
      <c r="G655" s="285"/>
      <c r="H655" s="287"/>
      <c r="I655" s="287"/>
      <c r="J655" s="37"/>
      <c r="K655" s="37"/>
      <c r="L655" s="37"/>
      <c r="M655" s="37"/>
      <c r="N655" s="37"/>
      <c r="O655" s="37"/>
      <c r="P655" s="37"/>
      <c r="Q655" s="37"/>
      <c r="R655" s="37"/>
      <c r="S655" s="37"/>
      <c r="T655" s="37"/>
    </row>
    <row r="656" spans="1:20">
      <c r="A656" s="287"/>
      <c r="B656" s="285"/>
      <c r="C656" s="285"/>
      <c r="D656" s="285"/>
      <c r="E656" s="286"/>
      <c r="F656" s="285"/>
      <c r="G656" s="285"/>
      <c r="H656" s="287"/>
      <c r="I656" s="287"/>
      <c r="J656" s="37"/>
      <c r="K656" s="37"/>
      <c r="L656" s="37"/>
      <c r="M656" s="37"/>
      <c r="N656" s="37"/>
      <c r="O656" s="37"/>
      <c r="P656" s="37"/>
      <c r="Q656" s="37"/>
      <c r="R656" s="37"/>
      <c r="S656" s="37"/>
      <c r="T656" s="37"/>
    </row>
    <row r="657" spans="1:20">
      <c r="A657" s="287"/>
      <c r="B657" s="285"/>
      <c r="C657" s="285"/>
      <c r="D657" s="285"/>
      <c r="E657" s="286"/>
      <c r="F657" s="285"/>
      <c r="G657" s="285"/>
      <c r="H657" s="287"/>
      <c r="I657" s="287"/>
      <c r="J657" s="37"/>
      <c r="K657" s="37"/>
      <c r="L657" s="37"/>
      <c r="M657" s="37"/>
      <c r="N657" s="37"/>
      <c r="O657" s="37"/>
      <c r="P657" s="37"/>
      <c r="Q657" s="37"/>
      <c r="R657" s="37"/>
      <c r="S657" s="37"/>
      <c r="T657" s="37"/>
    </row>
    <row r="658" spans="1:20">
      <c r="A658" s="287"/>
      <c r="B658" s="285"/>
      <c r="C658" s="285"/>
      <c r="D658" s="285"/>
      <c r="E658" s="286"/>
      <c r="F658" s="285"/>
      <c r="G658" s="285"/>
      <c r="H658" s="287"/>
      <c r="I658" s="287"/>
      <c r="J658" s="37"/>
      <c r="K658" s="37"/>
      <c r="L658" s="37"/>
      <c r="M658" s="37"/>
      <c r="N658" s="37"/>
      <c r="O658" s="37"/>
      <c r="P658" s="37"/>
      <c r="Q658" s="37"/>
      <c r="R658" s="37"/>
      <c r="S658" s="37"/>
      <c r="T658" s="37"/>
    </row>
    <row r="659" spans="1:20">
      <c r="A659" s="287"/>
      <c r="B659" s="285"/>
      <c r="C659" s="285"/>
      <c r="D659" s="285"/>
      <c r="E659" s="286"/>
      <c r="F659" s="285"/>
      <c r="G659" s="285"/>
      <c r="H659" s="287"/>
      <c r="I659" s="287"/>
      <c r="J659" s="37"/>
      <c r="K659" s="37"/>
      <c r="L659" s="37"/>
      <c r="M659" s="37"/>
      <c r="N659" s="37"/>
      <c r="O659" s="37"/>
      <c r="P659" s="37"/>
      <c r="Q659" s="37"/>
      <c r="R659" s="37"/>
      <c r="S659" s="37"/>
      <c r="T659" s="37"/>
    </row>
    <row r="660" spans="1:20">
      <c r="A660" s="287"/>
      <c r="B660" s="285"/>
      <c r="C660" s="285"/>
      <c r="D660" s="285"/>
      <c r="E660" s="286"/>
      <c r="F660" s="285"/>
      <c r="G660" s="285"/>
      <c r="H660" s="287"/>
      <c r="I660" s="287"/>
      <c r="J660" s="37"/>
      <c r="K660" s="37"/>
      <c r="L660" s="37"/>
      <c r="M660" s="37"/>
      <c r="N660" s="37"/>
      <c r="O660" s="37"/>
      <c r="P660" s="37"/>
      <c r="Q660" s="37"/>
      <c r="R660" s="37"/>
      <c r="S660" s="37"/>
      <c r="T660" s="37"/>
    </row>
    <row r="661" spans="1:20">
      <c r="A661" s="287"/>
      <c r="B661" s="285"/>
      <c r="C661" s="285"/>
      <c r="D661" s="285"/>
      <c r="E661" s="286"/>
      <c r="F661" s="285"/>
      <c r="G661" s="285"/>
      <c r="H661" s="287"/>
      <c r="I661" s="287"/>
      <c r="J661" s="37"/>
      <c r="K661" s="37"/>
      <c r="L661" s="37"/>
      <c r="M661" s="37"/>
      <c r="N661" s="37"/>
      <c r="O661" s="37"/>
      <c r="P661" s="37"/>
      <c r="Q661" s="37"/>
      <c r="R661" s="37"/>
      <c r="S661" s="37"/>
      <c r="T661" s="37"/>
    </row>
    <row r="662" spans="1:20">
      <c r="A662" s="287"/>
      <c r="B662" s="285"/>
      <c r="C662" s="285"/>
      <c r="D662" s="285"/>
      <c r="E662" s="286"/>
      <c r="F662" s="285"/>
      <c r="G662" s="285"/>
      <c r="H662" s="287"/>
      <c r="I662" s="287"/>
      <c r="J662" s="37"/>
      <c r="K662" s="37"/>
      <c r="L662" s="37"/>
      <c r="M662" s="37"/>
      <c r="N662" s="37"/>
      <c r="O662" s="37"/>
      <c r="P662" s="37"/>
      <c r="Q662" s="37"/>
      <c r="R662" s="37"/>
      <c r="S662" s="37"/>
      <c r="T662" s="37"/>
    </row>
    <row r="663" spans="1:20">
      <c r="A663" s="287"/>
      <c r="B663" s="285"/>
      <c r="C663" s="285"/>
      <c r="D663" s="285"/>
      <c r="E663" s="286"/>
      <c r="F663" s="285"/>
      <c r="G663" s="285"/>
      <c r="H663" s="287"/>
      <c r="I663" s="287"/>
      <c r="J663" s="37"/>
      <c r="K663" s="37"/>
      <c r="L663" s="37"/>
      <c r="M663" s="37"/>
      <c r="N663" s="37"/>
      <c r="O663" s="37"/>
      <c r="P663" s="37"/>
      <c r="Q663" s="37"/>
      <c r="R663" s="37"/>
      <c r="S663" s="37"/>
      <c r="T663" s="37"/>
    </row>
    <row r="664" spans="1:20">
      <c r="A664" s="287"/>
      <c r="B664" s="285"/>
      <c r="C664" s="285"/>
      <c r="D664" s="285"/>
      <c r="E664" s="286"/>
      <c r="F664" s="285"/>
      <c r="G664" s="285"/>
      <c r="H664" s="287"/>
      <c r="I664" s="287"/>
      <c r="J664" s="37"/>
      <c r="K664" s="37"/>
      <c r="L664" s="37"/>
      <c r="M664" s="37"/>
      <c r="N664" s="37"/>
      <c r="O664" s="37"/>
      <c r="P664" s="37"/>
      <c r="Q664" s="37"/>
      <c r="R664" s="37"/>
      <c r="S664" s="37"/>
      <c r="T664" s="37"/>
    </row>
  </sheetData>
  <autoFilter ref="A1:T654" xr:uid="{00000000-0009-0000-0000-000005000000}"/>
  <phoneticPr fontId="163" type="noConversion"/>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229"/>
  <sheetViews>
    <sheetView workbookViewId="0">
      <pane ySplit="3" topLeftCell="A4" activePane="bottomLeft" state="frozen"/>
      <selection pane="bottomLeft"/>
    </sheetView>
  </sheetViews>
  <sheetFormatPr baseColWidth="10" defaultRowHeight="16"/>
  <cols>
    <col min="1" max="1" width="17.1640625" customWidth="1"/>
    <col min="2" max="3" width="9.1640625" customWidth="1"/>
    <col min="4" max="4" width="7.83203125" customWidth="1"/>
    <col min="5" max="6" width="9.1640625" customWidth="1"/>
    <col min="7" max="7" width="24" customWidth="1"/>
    <col min="8" max="21" width="9.1640625" customWidth="1"/>
    <col min="22" max="22" width="18.1640625" customWidth="1"/>
    <col min="23" max="23" width="9.1640625" customWidth="1"/>
    <col min="24" max="24" width="18.1640625" customWidth="1"/>
    <col min="25" max="26" width="8"/>
  </cols>
  <sheetData>
    <row r="1" spans="1:26" ht="22" customHeight="1">
      <c r="A1" s="843" t="s">
        <v>4868</v>
      </c>
      <c r="B1" s="842"/>
      <c r="C1" s="842"/>
      <c r="D1" s="842"/>
      <c r="E1" s="842"/>
      <c r="F1" s="842"/>
      <c r="G1" s="842"/>
      <c r="H1" s="842"/>
      <c r="I1" s="842"/>
      <c r="J1" s="842"/>
      <c r="K1" s="842"/>
      <c r="L1" s="842"/>
      <c r="M1" s="842"/>
      <c r="N1" s="842"/>
      <c r="O1" s="842"/>
      <c r="P1" s="842"/>
      <c r="Q1" s="842"/>
      <c r="R1" s="842"/>
      <c r="S1" s="842"/>
      <c r="T1" s="842"/>
      <c r="U1" s="842"/>
      <c r="V1" s="842"/>
      <c r="W1" s="842"/>
      <c r="X1" s="842"/>
      <c r="Y1" s="37"/>
      <c r="Z1" s="37"/>
    </row>
    <row r="2" spans="1:26" ht="33" customHeight="1">
      <c r="A2" s="844" t="s">
        <v>1</v>
      </c>
      <c r="B2" s="841" t="s">
        <v>4869</v>
      </c>
      <c r="C2" s="845" t="s">
        <v>4870</v>
      </c>
      <c r="D2" s="845" t="s">
        <v>4871</v>
      </c>
      <c r="E2" s="847" t="s">
        <v>4872</v>
      </c>
      <c r="F2" s="846" t="s">
        <v>4873</v>
      </c>
      <c r="G2" s="846" t="s">
        <v>4874</v>
      </c>
      <c r="H2" s="846" t="s">
        <v>4875</v>
      </c>
      <c r="I2" s="848" t="s">
        <v>4876</v>
      </c>
      <c r="J2" s="848" t="s">
        <v>4877</v>
      </c>
      <c r="K2" s="848" t="s">
        <v>4878</v>
      </c>
      <c r="L2" s="849" t="s">
        <v>4879</v>
      </c>
      <c r="M2" s="848" t="s">
        <v>4880</v>
      </c>
      <c r="N2" s="850"/>
      <c r="O2" s="850"/>
      <c r="P2" s="848" t="s">
        <v>4881</v>
      </c>
      <c r="Q2" s="850"/>
      <c r="R2" s="850"/>
      <c r="S2" s="848" t="s">
        <v>4882</v>
      </c>
      <c r="T2" s="850"/>
      <c r="U2" s="850"/>
      <c r="V2" s="851" t="s">
        <v>31</v>
      </c>
      <c r="W2" s="854" t="s">
        <v>4883</v>
      </c>
      <c r="X2" s="852" t="s">
        <v>4884</v>
      </c>
      <c r="Y2" s="37"/>
      <c r="Z2" s="37"/>
    </row>
    <row r="3" spans="1:26" ht="33" customHeight="1">
      <c r="A3" s="842"/>
      <c r="B3" s="842"/>
      <c r="C3" s="842"/>
      <c r="D3" s="842"/>
      <c r="E3" s="842"/>
      <c r="F3" s="842"/>
      <c r="G3" s="842"/>
      <c r="H3" s="842"/>
      <c r="I3" s="842"/>
      <c r="J3" s="842"/>
      <c r="K3" s="842"/>
      <c r="L3" s="842"/>
      <c r="M3" s="301" t="s">
        <v>4878</v>
      </c>
      <c r="N3" s="302" t="s">
        <v>4879</v>
      </c>
      <c r="O3" s="303" t="s">
        <v>4885</v>
      </c>
      <c r="P3" s="301" t="s">
        <v>4878</v>
      </c>
      <c r="Q3" s="303" t="s">
        <v>4879</v>
      </c>
      <c r="R3" s="301" t="s">
        <v>4886</v>
      </c>
      <c r="S3" s="301" t="s">
        <v>4878</v>
      </c>
      <c r="T3" s="303" t="s">
        <v>4879</v>
      </c>
      <c r="U3" s="301" t="s">
        <v>4887</v>
      </c>
      <c r="V3" s="842"/>
      <c r="W3" s="842"/>
      <c r="X3" s="853"/>
      <c r="Y3" s="37"/>
      <c r="Z3" s="37"/>
    </row>
    <row r="4" spans="1:26" ht="17">
      <c r="A4" s="304" t="s">
        <v>4888</v>
      </c>
      <c r="B4" s="305" t="s">
        <v>139</v>
      </c>
      <c r="C4" s="305" t="s">
        <v>6</v>
      </c>
      <c r="D4" s="305" t="s">
        <v>4889</v>
      </c>
      <c r="E4" s="305" t="s">
        <v>3242</v>
      </c>
      <c r="F4" s="305" t="s">
        <v>4890</v>
      </c>
      <c r="G4" s="305" t="s">
        <v>4891</v>
      </c>
      <c r="H4" s="305">
        <v>3286.8</v>
      </c>
      <c r="I4" s="5">
        <v>1</v>
      </c>
      <c r="J4" s="306">
        <v>0</v>
      </c>
      <c r="K4" s="306">
        <v>0</v>
      </c>
      <c r="L4" s="5"/>
      <c r="M4" s="5">
        <v>0</v>
      </c>
      <c r="N4" s="5"/>
      <c r="O4" s="307">
        <v>0</v>
      </c>
      <c r="P4" s="5">
        <v>0</v>
      </c>
      <c r="Q4" s="5"/>
      <c r="R4" s="307">
        <v>0</v>
      </c>
      <c r="S4" s="5">
        <v>0</v>
      </c>
      <c r="T4" s="5"/>
      <c r="U4" s="307">
        <v>0</v>
      </c>
      <c r="V4" s="308"/>
      <c r="W4" s="309"/>
      <c r="X4" s="37"/>
      <c r="Y4" s="37"/>
      <c r="Z4" s="37"/>
    </row>
    <row r="5" spans="1:26" ht="17">
      <c r="A5" s="304" t="s">
        <v>4892</v>
      </c>
      <c r="B5" s="305" t="s">
        <v>139</v>
      </c>
      <c r="C5" s="305" t="s">
        <v>6</v>
      </c>
      <c r="D5" s="305" t="s">
        <v>4889</v>
      </c>
      <c r="E5" s="305" t="s">
        <v>3242</v>
      </c>
      <c r="F5" s="305" t="s">
        <v>4890</v>
      </c>
      <c r="G5" s="305" t="s">
        <v>4893</v>
      </c>
      <c r="H5" s="305">
        <v>3974.04</v>
      </c>
      <c r="I5" s="5">
        <v>2</v>
      </c>
      <c r="J5" s="5">
        <v>1</v>
      </c>
      <c r="K5" s="306">
        <v>0</v>
      </c>
      <c r="L5" s="5"/>
      <c r="M5" s="5">
        <v>0</v>
      </c>
      <c r="N5" s="5"/>
      <c r="O5" s="307">
        <v>0</v>
      </c>
      <c r="P5" s="5">
        <v>0</v>
      </c>
      <c r="Q5" s="5"/>
      <c r="R5" s="307">
        <v>0</v>
      </c>
      <c r="S5" s="5">
        <v>0</v>
      </c>
      <c r="T5" s="5"/>
      <c r="U5" s="307">
        <v>0</v>
      </c>
      <c r="V5" s="308"/>
      <c r="W5" s="309"/>
      <c r="X5" s="37"/>
      <c r="Y5" s="37"/>
      <c r="Z5" s="37"/>
    </row>
    <row r="6" spans="1:26" ht="17">
      <c r="A6" s="304" t="s">
        <v>4894</v>
      </c>
      <c r="B6" s="305" t="s">
        <v>152</v>
      </c>
      <c r="C6" s="305" t="s">
        <v>15</v>
      </c>
      <c r="D6" s="305" t="s">
        <v>4889</v>
      </c>
      <c r="E6" s="305" t="s">
        <v>3242</v>
      </c>
      <c r="F6" s="305" t="s">
        <v>4890</v>
      </c>
      <c r="G6" s="305" t="s">
        <v>4895</v>
      </c>
      <c r="H6" s="305">
        <v>2601</v>
      </c>
      <c r="I6" s="5">
        <v>1</v>
      </c>
      <c r="J6" s="306">
        <v>0</v>
      </c>
      <c r="K6" s="306">
        <v>0</v>
      </c>
      <c r="L6" s="5"/>
      <c r="M6" s="5">
        <v>0</v>
      </c>
      <c r="N6" s="5"/>
      <c r="O6" s="307">
        <v>0</v>
      </c>
      <c r="P6" s="5">
        <v>0</v>
      </c>
      <c r="Q6" s="5"/>
      <c r="R6" s="307">
        <v>0</v>
      </c>
      <c r="S6" s="5">
        <v>0</v>
      </c>
      <c r="T6" s="5"/>
      <c r="U6" s="307">
        <v>0</v>
      </c>
      <c r="V6" s="308"/>
      <c r="W6" s="309"/>
      <c r="X6" s="37"/>
      <c r="Y6" s="37"/>
      <c r="Z6" s="37"/>
    </row>
    <row r="7" spans="1:26" ht="17">
      <c r="A7" s="310" t="s">
        <v>4896</v>
      </c>
      <c r="B7" s="311" t="s">
        <v>152</v>
      </c>
      <c r="C7" s="312" t="s">
        <v>15</v>
      </c>
      <c r="D7" s="311" t="s">
        <v>4889</v>
      </c>
      <c r="E7" s="311" t="s">
        <v>3242</v>
      </c>
      <c r="F7" s="311" t="s">
        <v>4890</v>
      </c>
      <c r="G7" s="311" t="s">
        <v>4897</v>
      </c>
      <c r="H7" s="311">
        <v>2960.29</v>
      </c>
      <c r="I7" s="313">
        <v>1</v>
      </c>
      <c r="J7" s="313">
        <v>0</v>
      </c>
      <c r="K7" s="313">
        <v>0</v>
      </c>
      <c r="L7" s="313"/>
      <c r="M7" s="313">
        <v>0</v>
      </c>
      <c r="N7" s="314"/>
      <c r="O7" s="315">
        <v>0</v>
      </c>
      <c r="P7" s="314">
        <v>0</v>
      </c>
      <c r="Q7" s="314"/>
      <c r="R7" s="315">
        <v>0</v>
      </c>
      <c r="S7" s="314">
        <v>0</v>
      </c>
      <c r="T7" s="314"/>
      <c r="U7" s="315">
        <v>0</v>
      </c>
      <c r="V7" s="316"/>
      <c r="W7" s="317" t="s">
        <v>4898</v>
      </c>
      <c r="X7" s="316"/>
      <c r="Y7" s="318"/>
      <c r="Z7" s="318"/>
    </row>
    <row r="8" spans="1:26" ht="17">
      <c r="A8" s="304" t="s">
        <v>4899</v>
      </c>
      <c r="B8" s="305" t="s">
        <v>152</v>
      </c>
      <c r="C8" s="305" t="s">
        <v>14</v>
      </c>
      <c r="D8" s="305" t="s">
        <v>4889</v>
      </c>
      <c r="E8" s="305" t="s">
        <v>3242</v>
      </c>
      <c r="F8" s="305" t="s">
        <v>4890</v>
      </c>
      <c r="G8" s="305" t="s">
        <v>4900</v>
      </c>
      <c r="H8" s="305">
        <v>2601</v>
      </c>
      <c r="I8" s="5">
        <v>2</v>
      </c>
      <c r="J8" s="306">
        <v>0</v>
      </c>
      <c r="K8" s="306">
        <v>0</v>
      </c>
      <c r="L8" s="5"/>
      <c r="M8" s="5">
        <v>0</v>
      </c>
      <c r="N8" s="5"/>
      <c r="O8" s="307">
        <v>0</v>
      </c>
      <c r="P8" s="5">
        <v>0</v>
      </c>
      <c r="Q8" s="5"/>
      <c r="R8" s="307">
        <v>0</v>
      </c>
      <c r="S8" s="5">
        <v>0</v>
      </c>
      <c r="T8" s="5"/>
      <c r="U8" s="307">
        <v>0</v>
      </c>
      <c r="V8" s="277" t="s">
        <v>4901</v>
      </c>
      <c r="W8" s="309"/>
      <c r="X8" s="37"/>
      <c r="Y8" s="37"/>
      <c r="Z8" s="37"/>
    </row>
    <row r="9" spans="1:26" ht="17">
      <c r="A9" s="304" t="s">
        <v>4902</v>
      </c>
      <c r="B9" s="305" t="s">
        <v>152</v>
      </c>
      <c r="C9" s="305" t="s">
        <v>12</v>
      </c>
      <c r="D9" s="305" t="s">
        <v>4889</v>
      </c>
      <c r="E9" s="305" t="s">
        <v>3242</v>
      </c>
      <c r="F9" s="305" t="s">
        <v>4890</v>
      </c>
      <c r="G9" s="305" t="s">
        <v>4900</v>
      </c>
      <c r="H9" s="305">
        <v>3452.56</v>
      </c>
      <c r="I9" s="5">
        <v>1</v>
      </c>
      <c r="J9" s="306">
        <v>0</v>
      </c>
      <c r="K9" s="5">
        <v>1</v>
      </c>
      <c r="L9" s="5">
        <v>117</v>
      </c>
      <c r="M9" s="5">
        <v>0</v>
      </c>
      <c r="N9" s="5"/>
      <c r="O9" s="307">
        <v>0</v>
      </c>
      <c r="P9" s="5">
        <v>1</v>
      </c>
      <c r="Q9" s="5">
        <v>117</v>
      </c>
      <c r="R9" s="307">
        <v>3.39E-2</v>
      </c>
      <c r="S9" s="5">
        <v>0</v>
      </c>
      <c r="T9" s="5"/>
      <c r="U9" s="307">
        <v>0</v>
      </c>
      <c r="V9" s="277" t="s">
        <v>4903</v>
      </c>
      <c r="W9" s="309"/>
      <c r="X9" s="37"/>
      <c r="Y9" s="37"/>
      <c r="Z9" s="37"/>
    </row>
    <row r="10" spans="1:26" ht="17">
      <c r="A10" s="310" t="s">
        <v>4904</v>
      </c>
      <c r="B10" s="311" t="s">
        <v>152</v>
      </c>
      <c r="C10" s="312" t="s">
        <v>10</v>
      </c>
      <c r="D10" s="311" t="s">
        <v>4889</v>
      </c>
      <c r="E10" s="311" t="s">
        <v>3242</v>
      </c>
      <c r="F10" s="311" t="s">
        <v>4890</v>
      </c>
      <c r="G10" s="311" t="s">
        <v>4905</v>
      </c>
      <c r="H10" s="311">
        <v>9878</v>
      </c>
      <c r="I10" s="313">
        <v>1</v>
      </c>
      <c r="J10" s="313">
        <v>0</v>
      </c>
      <c r="K10" s="313">
        <v>1</v>
      </c>
      <c r="L10" s="319">
        <v>4322</v>
      </c>
      <c r="M10" s="313">
        <v>1</v>
      </c>
      <c r="N10" s="320">
        <v>1814</v>
      </c>
      <c r="O10" s="315">
        <v>0.18360000000000001</v>
      </c>
      <c r="P10" s="314">
        <v>1</v>
      </c>
      <c r="Q10" s="320">
        <v>2508</v>
      </c>
      <c r="R10" s="315">
        <v>0.25390000000000001</v>
      </c>
      <c r="S10" s="314">
        <v>0</v>
      </c>
      <c r="T10" s="314"/>
      <c r="U10" s="315">
        <v>0</v>
      </c>
      <c r="V10" s="321" t="s">
        <v>4906</v>
      </c>
      <c r="W10" s="317" t="s">
        <v>4898</v>
      </c>
      <c r="X10" s="321" t="s">
        <v>21</v>
      </c>
      <c r="Y10" s="318"/>
      <c r="Z10" s="318"/>
    </row>
    <row r="11" spans="1:26" ht="17">
      <c r="A11" s="310" t="s">
        <v>4907</v>
      </c>
      <c r="B11" s="311" t="s">
        <v>152</v>
      </c>
      <c r="C11" s="312" t="s">
        <v>6</v>
      </c>
      <c r="D11" s="311" t="s">
        <v>4889</v>
      </c>
      <c r="E11" s="311" t="s">
        <v>3242</v>
      </c>
      <c r="F11" s="311" t="s">
        <v>4890</v>
      </c>
      <c r="G11" s="311" t="s">
        <v>4908</v>
      </c>
      <c r="H11" s="311">
        <v>5988</v>
      </c>
      <c r="I11" s="313">
        <v>1</v>
      </c>
      <c r="J11" s="313">
        <v>0</v>
      </c>
      <c r="K11" s="313">
        <v>0</v>
      </c>
      <c r="L11" s="313"/>
      <c r="M11" s="313">
        <v>0</v>
      </c>
      <c r="N11" s="314"/>
      <c r="O11" s="315">
        <v>0</v>
      </c>
      <c r="P11" s="314">
        <v>0</v>
      </c>
      <c r="Q11" s="314"/>
      <c r="R11" s="315">
        <v>0</v>
      </c>
      <c r="S11" s="314">
        <v>0</v>
      </c>
      <c r="T11" s="314"/>
      <c r="U11" s="315">
        <v>0</v>
      </c>
      <c r="V11" s="316"/>
      <c r="W11" s="317" t="s">
        <v>4898</v>
      </c>
      <c r="X11" s="316"/>
      <c r="Y11" s="318"/>
      <c r="Z11" s="318"/>
    </row>
    <row r="12" spans="1:26" ht="17">
      <c r="A12" s="304" t="s">
        <v>4909</v>
      </c>
      <c r="B12" s="305" t="s">
        <v>152</v>
      </c>
      <c r="C12" s="305" t="s">
        <v>10</v>
      </c>
      <c r="D12" s="305" t="s">
        <v>4889</v>
      </c>
      <c r="E12" s="305" t="s">
        <v>3242</v>
      </c>
      <c r="F12" s="305" t="s">
        <v>4890</v>
      </c>
      <c r="G12" s="305" t="s">
        <v>4910</v>
      </c>
      <c r="H12" s="305">
        <v>4795</v>
      </c>
      <c r="I12" s="5">
        <v>2</v>
      </c>
      <c r="J12" s="306">
        <v>0</v>
      </c>
      <c r="K12" s="306">
        <v>0</v>
      </c>
      <c r="L12" s="5"/>
      <c r="M12" s="5">
        <v>0</v>
      </c>
      <c r="N12" s="5"/>
      <c r="O12" s="307">
        <v>0</v>
      </c>
      <c r="P12" s="5">
        <v>0</v>
      </c>
      <c r="Q12" s="5"/>
      <c r="R12" s="307">
        <v>0</v>
      </c>
      <c r="S12" s="5">
        <v>0</v>
      </c>
      <c r="T12" s="5"/>
      <c r="U12" s="307">
        <v>0</v>
      </c>
      <c r="V12" s="277" t="s">
        <v>4911</v>
      </c>
      <c r="W12" s="309"/>
      <c r="X12" s="37"/>
      <c r="Y12" s="37"/>
      <c r="Z12" s="37"/>
    </row>
    <row r="13" spans="1:26" ht="17">
      <c r="A13" s="310" t="s">
        <v>4912</v>
      </c>
      <c r="B13" s="311" t="s">
        <v>152</v>
      </c>
      <c r="C13" s="312" t="s">
        <v>11</v>
      </c>
      <c r="D13" s="311" t="s">
        <v>4889</v>
      </c>
      <c r="E13" s="311" t="s">
        <v>3242</v>
      </c>
      <c r="F13" s="311" t="s">
        <v>4890</v>
      </c>
      <c r="G13" s="311" t="s">
        <v>4913</v>
      </c>
      <c r="H13" s="311">
        <v>2547</v>
      </c>
      <c r="I13" s="313">
        <v>1</v>
      </c>
      <c r="J13" s="313">
        <v>0</v>
      </c>
      <c r="K13" s="313">
        <v>0</v>
      </c>
      <c r="L13" s="313"/>
      <c r="M13" s="313">
        <v>0</v>
      </c>
      <c r="N13" s="314"/>
      <c r="O13" s="315">
        <v>0</v>
      </c>
      <c r="P13" s="314">
        <v>0</v>
      </c>
      <c r="Q13" s="314"/>
      <c r="R13" s="315">
        <v>0</v>
      </c>
      <c r="S13" s="314">
        <v>0</v>
      </c>
      <c r="T13" s="314"/>
      <c r="U13" s="315">
        <v>0</v>
      </c>
      <c r="V13" s="321" t="s">
        <v>48</v>
      </c>
      <c r="W13" s="317" t="s">
        <v>4898</v>
      </c>
      <c r="X13" s="321" t="s">
        <v>21</v>
      </c>
      <c r="Y13" s="318"/>
      <c r="Z13" s="318"/>
    </row>
    <row r="14" spans="1:26" ht="17">
      <c r="A14" s="322" t="s">
        <v>4914</v>
      </c>
      <c r="B14" s="311" t="s">
        <v>152</v>
      </c>
      <c r="C14" s="312" t="s">
        <v>6</v>
      </c>
      <c r="D14" s="311" t="s">
        <v>4889</v>
      </c>
      <c r="E14" s="311" t="s">
        <v>3242</v>
      </c>
      <c r="F14" s="311" t="s">
        <v>4890</v>
      </c>
      <c r="G14" s="311" t="s">
        <v>4915</v>
      </c>
      <c r="H14" s="311">
        <v>8418</v>
      </c>
      <c r="I14" s="313">
        <v>1</v>
      </c>
      <c r="J14" s="313">
        <v>0</v>
      </c>
      <c r="K14" s="313">
        <v>0</v>
      </c>
      <c r="L14" s="313"/>
      <c r="M14" s="313">
        <v>0</v>
      </c>
      <c r="N14" s="314"/>
      <c r="O14" s="315">
        <v>0</v>
      </c>
      <c r="P14" s="314">
        <v>0</v>
      </c>
      <c r="Q14" s="314"/>
      <c r="R14" s="315">
        <v>0</v>
      </c>
      <c r="S14" s="314">
        <v>0</v>
      </c>
      <c r="T14" s="314"/>
      <c r="U14" s="315">
        <v>0</v>
      </c>
      <c r="V14" s="321" t="s">
        <v>89</v>
      </c>
      <c r="W14" s="317" t="s">
        <v>4898</v>
      </c>
      <c r="X14" s="321"/>
      <c r="Y14" s="318"/>
      <c r="Z14" s="318"/>
    </row>
    <row r="15" spans="1:26" ht="17">
      <c r="A15" s="304" t="s">
        <v>4627</v>
      </c>
      <c r="B15" s="305" t="s">
        <v>152</v>
      </c>
      <c r="C15" s="305" t="s">
        <v>12</v>
      </c>
      <c r="D15" s="305" t="s">
        <v>4889</v>
      </c>
      <c r="E15" s="305" t="s">
        <v>3242</v>
      </c>
      <c r="F15" s="305" t="s">
        <v>4890</v>
      </c>
      <c r="G15" s="305" t="s">
        <v>4916</v>
      </c>
      <c r="H15" s="305">
        <v>6950.5</v>
      </c>
      <c r="I15" s="5">
        <v>2</v>
      </c>
      <c r="J15" s="5">
        <v>1</v>
      </c>
      <c r="K15" s="5">
        <v>1</v>
      </c>
      <c r="L15" s="323">
        <v>3820</v>
      </c>
      <c r="M15" s="5">
        <v>1</v>
      </c>
      <c r="N15" s="323">
        <v>3178</v>
      </c>
      <c r="O15" s="307">
        <v>0.4572</v>
      </c>
      <c r="P15" s="5">
        <v>1</v>
      </c>
      <c r="Q15" s="5">
        <v>642</v>
      </c>
      <c r="R15" s="307">
        <v>9.2399999999999996E-2</v>
      </c>
      <c r="S15" s="5">
        <v>0</v>
      </c>
      <c r="T15" s="5"/>
      <c r="U15" s="307">
        <v>0</v>
      </c>
      <c r="V15" s="277" t="s">
        <v>4917</v>
      </c>
      <c r="W15" s="309"/>
      <c r="X15" s="37"/>
      <c r="Y15" s="37"/>
      <c r="Z15" s="37"/>
    </row>
    <row r="16" spans="1:26" ht="17">
      <c r="A16" s="310" t="s">
        <v>4918</v>
      </c>
      <c r="B16" s="311" t="s">
        <v>152</v>
      </c>
      <c r="C16" s="312" t="s">
        <v>11</v>
      </c>
      <c r="D16" s="311" t="s">
        <v>4889</v>
      </c>
      <c r="E16" s="311" t="s">
        <v>3242</v>
      </c>
      <c r="F16" s="311" t="s">
        <v>4890</v>
      </c>
      <c r="G16" s="311" t="s">
        <v>4919</v>
      </c>
      <c r="H16" s="311">
        <v>13188.42</v>
      </c>
      <c r="I16" s="313">
        <v>1</v>
      </c>
      <c r="J16" s="313">
        <v>0</v>
      </c>
      <c r="K16" s="313">
        <v>2</v>
      </c>
      <c r="L16" s="313">
        <v>298</v>
      </c>
      <c r="M16" s="313">
        <v>1</v>
      </c>
      <c r="N16" s="314">
        <v>263</v>
      </c>
      <c r="O16" s="315">
        <v>1.9900000000000001E-2</v>
      </c>
      <c r="P16" s="314">
        <v>0</v>
      </c>
      <c r="Q16" s="314"/>
      <c r="R16" s="315">
        <v>0</v>
      </c>
      <c r="S16" s="314">
        <v>1</v>
      </c>
      <c r="T16" s="314">
        <v>35</v>
      </c>
      <c r="U16" s="315">
        <v>2.7000000000000001E-3</v>
      </c>
      <c r="V16" s="321" t="s">
        <v>4920</v>
      </c>
      <c r="W16" s="317" t="s">
        <v>4898</v>
      </c>
      <c r="X16" s="321" t="s">
        <v>21</v>
      </c>
      <c r="Y16" s="318"/>
      <c r="Z16" s="318"/>
    </row>
    <row r="17" spans="1:26" ht="17">
      <c r="A17" s="304" t="s">
        <v>4921</v>
      </c>
      <c r="B17" s="305" t="s">
        <v>152</v>
      </c>
      <c r="C17" s="305" t="s">
        <v>11</v>
      </c>
      <c r="D17" s="305" t="s">
        <v>4889</v>
      </c>
      <c r="E17" s="305" t="s">
        <v>3242</v>
      </c>
      <c r="F17" s="305" t="s">
        <v>4890</v>
      </c>
      <c r="G17" s="305" t="s">
        <v>4922</v>
      </c>
      <c r="H17" s="305">
        <v>16779.66</v>
      </c>
      <c r="I17" s="5">
        <v>1</v>
      </c>
      <c r="J17" s="306">
        <v>0</v>
      </c>
      <c r="K17" s="306">
        <v>0</v>
      </c>
      <c r="L17" s="5"/>
      <c r="M17" s="5">
        <v>0</v>
      </c>
      <c r="N17" s="5"/>
      <c r="O17" s="307">
        <v>0</v>
      </c>
      <c r="P17" s="5">
        <v>0</v>
      </c>
      <c r="Q17" s="5"/>
      <c r="R17" s="307">
        <v>0</v>
      </c>
      <c r="S17" s="5">
        <v>0</v>
      </c>
      <c r="T17" s="5"/>
      <c r="U17" s="307">
        <v>0</v>
      </c>
      <c r="V17" s="277" t="s">
        <v>4923</v>
      </c>
      <c r="W17" s="309"/>
      <c r="X17" s="37"/>
      <c r="Y17" s="37"/>
      <c r="Z17" s="37"/>
    </row>
    <row r="18" spans="1:26" ht="17">
      <c r="A18" s="310" t="s">
        <v>4924</v>
      </c>
      <c r="B18" s="311" t="s">
        <v>152</v>
      </c>
      <c r="C18" s="312" t="s">
        <v>17</v>
      </c>
      <c r="D18" s="311" t="s">
        <v>4889</v>
      </c>
      <c r="E18" s="311" t="s">
        <v>3242</v>
      </c>
      <c r="F18" s="311" t="s">
        <v>4890</v>
      </c>
      <c r="G18" s="311" t="s">
        <v>4925</v>
      </c>
      <c r="H18" s="311">
        <v>3575.64</v>
      </c>
      <c r="I18" s="313">
        <v>1</v>
      </c>
      <c r="J18" s="313">
        <v>0</v>
      </c>
      <c r="K18" s="313">
        <v>0</v>
      </c>
      <c r="L18" s="313"/>
      <c r="M18" s="313">
        <v>0</v>
      </c>
      <c r="N18" s="314"/>
      <c r="O18" s="315">
        <v>0</v>
      </c>
      <c r="P18" s="314">
        <v>0</v>
      </c>
      <c r="Q18" s="314"/>
      <c r="R18" s="315">
        <v>0</v>
      </c>
      <c r="S18" s="314">
        <v>0</v>
      </c>
      <c r="T18" s="314"/>
      <c r="U18" s="315">
        <v>0</v>
      </c>
      <c r="V18" s="321" t="s">
        <v>4926</v>
      </c>
      <c r="W18" s="317" t="s">
        <v>4898</v>
      </c>
      <c r="X18" s="321" t="s">
        <v>4926</v>
      </c>
      <c r="Y18" s="318"/>
      <c r="Z18" s="318"/>
    </row>
    <row r="19" spans="1:26" ht="17">
      <c r="A19" s="324" t="s">
        <v>4927</v>
      </c>
      <c r="B19" s="305" t="s">
        <v>152</v>
      </c>
      <c r="C19" s="325" t="s">
        <v>4082</v>
      </c>
      <c r="D19" s="305" t="s">
        <v>4889</v>
      </c>
      <c r="E19" s="305" t="s">
        <v>3242</v>
      </c>
      <c r="F19" s="305" t="s">
        <v>4890</v>
      </c>
      <c r="G19" s="305" t="s">
        <v>4928</v>
      </c>
      <c r="H19" s="305">
        <v>4549.2</v>
      </c>
      <c r="I19" s="5">
        <v>1</v>
      </c>
      <c r="J19" s="306">
        <v>0</v>
      </c>
      <c r="K19" s="5">
        <v>1</v>
      </c>
      <c r="L19" s="323">
        <v>4003</v>
      </c>
      <c r="M19" s="5">
        <v>1</v>
      </c>
      <c r="N19" s="323">
        <v>4003</v>
      </c>
      <c r="O19" s="307">
        <v>0.87990000000000002</v>
      </c>
      <c r="P19" s="5">
        <v>0</v>
      </c>
      <c r="Q19" s="5"/>
      <c r="R19" s="307">
        <v>0</v>
      </c>
      <c r="S19" s="5">
        <v>0</v>
      </c>
      <c r="T19" s="5"/>
      <c r="U19" s="307">
        <v>0</v>
      </c>
      <c r="V19" s="277" t="s">
        <v>1533</v>
      </c>
      <c r="W19" s="309"/>
      <c r="X19" s="37"/>
      <c r="Y19" s="37"/>
      <c r="Z19" s="37"/>
    </row>
    <row r="20" spans="1:26" ht="17">
      <c r="A20" s="304" t="s">
        <v>4929</v>
      </c>
      <c r="B20" s="305" t="s">
        <v>139</v>
      </c>
      <c r="C20" s="305" t="s">
        <v>15</v>
      </c>
      <c r="D20" s="305" t="s">
        <v>4889</v>
      </c>
      <c r="E20" s="305" t="s">
        <v>3242</v>
      </c>
      <c r="F20" s="305" t="s">
        <v>4890</v>
      </c>
      <c r="G20" s="305" t="s">
        <v>4930</v>
      </c>
      <c r="H20" s="305">
        <v>5017</v>
      </c>
      <c r="I20" s="5">
        <v>2</v>
      </c>
      <c r="J20" s="5">
        <v>2</v>
      </c>
      <c r="K20" s="5">
        <v>1</v>
      </c>
      <c r="L20" s="5">
        <v>104</v>
      </c>
      <c r="M20" s="5">
        <v>0</v>
      </c>
      <c r="N20" s="5"/>
      <c r="O20" s="307">
        <v>0</v>
      </c>
      <c r="P20" s="5">
        <v>1</v>
      </c>
      <c r="Q20" s="5">
        <v>104</v>
      </c>
      <c r="R20" s="307">
        <v>2.07E-2</v>
      </c>
      <c r="S20" s="5">
        <v>0</v>
      </c>
      <c r="T20" s="5"/>
      <c r="U20" s="307">
        <v>0</v>
      </c>
      <c r="V20" s="308"/>
      <c r="W20" s="309"/>
      <c r="X20" s="37"/>
      <c r="Y20" s="37"/>
      <c r="Z20" s="37"/>
    </row>
    <row r="21" spans="1:26" ht="17">
      <c r="A21" s="322" t="s">
        <v>4931</v>
      </c>
      <c r="B21" s="311" t="s">
        <v>152</v>
      </c>
      <c r="C21" s="326" t="s">
        <v>4151</v>
      </c>
      <c r="D21" s="311" t="s">
        <v>4889</v>
      </c>
      <c r="E21" s="311" t="s">
        <v>3242</v>
      </c>
      <c r="F21" s="311" t="s">
        <v>4890</v>
      </c>
      <c r="G21" s="311" t="s">
        <v>4932</v>
      </c>
      <c r="H21" s="311">
        <v>2504.94</v>
      </c>
      <c r="I21" s="313">
        <v>1</v>
      </c>
      <c r="J21" s="313">
        <v>0</v>
      </c>
      <c r="K21" s="313">
        <v>0</v>
      </c>
      <c r="L21" s="313"/>
      <c r="M21" s="313">
        <v>0</v>
      </c>
      <c r="N21" s="314"/>
      <c r="O21" s="315">
        <v>0</v>
      </c>
      <c r="P21" s="314">
        <v>0</v>
      </c>
      <c r="Q21" s="314"/>
      <c r="R21" s="315">
        <v>0</v>
      </c>
      <c r="S21" s="314">
        <v>0</v>
      </c>
      <c r="T21" s="314"/>
      <c r="U21" s="315">
        <v>0</v>
      </c>
      <c r="V21" s="321" t="s">
        <v>4933</v>
      </c>
      <c r="W21" s="317" t="s">
        <v>4898</v>
      </c>
      <c r="X21" s="321" t="s">
        <v>22</v>
      </c>
      <c r="Y21" s="318"/>
      <c r="Z21" s="318"/>
    </row>
    <row r="22" spans="1:26" ht="17">
      <c r="A22" s="304" t="s">
        <v>4934</v>
      </c>
      <c r="B22" s="305" t="s">
        <v>152</v>
      </c>
      <c r="C22" s="305" t="s">
        <v>17</v>
      </c>
      <c r="D22" s="305" t="s">
        <v>4889</v>
      </c>
      <c r="E22" s="305" t="s">
        <v>3242</v>
      </c>
      <c r="F22" s="305" t="s">
        <v>4890</v>
      </c>
      <c r="G22" s="305" t="s">
        <v>4935</v>
      </c>
      <c r="H22" s="305">
        <v>18060</v>
      </c>
      <c r="I22" s="5">
        <v>2</v>
      </c>
      <c r="J22" s="5">
        <v>1</v>
      </c>
      <c r="K22" s="306">
        <v>0</v>
      </c>
      <c r="L22" s="5"/>
      <c r="M22" s="5">
        <v>0</v>
      </c>
      <c r="N22" s="5"/>
      <c r="O22" s="307">
        <v>0</v>
      </c>
      <c r="P22" s="5">
        <v>0</v>
      </c>
      <c r="Q22" s="5"/>
      <c r="R22" s="307">
        <v>0</v>
      </c>
      <c r="S22" s="5">
        <v>0</v>
      </c>
      <c r="T22" s="5"/>
      <c r="U22" s="307">
        <v>0</v>
      </c>
      <c r="V22" s="277" t="s">
        <v>4936</v>
      </c>
      <c r="W22" s="309"/>
      <c r="X22" s="37"/>
      <c r="Y22" s="37"/>
      <c r="Z22" s="37"/>
    </row>
    <row r="23" spans="1:26" ht="17">
      <c r="A23" s="304" t="s">
        <v>4937</v>
      </c>
      <c r="B23" s="305" t="s">
        <v>152</v>
      </c>
      <c r="C23" s="305" t="s">
        <v>18</v>
      </c>
      <c r="D23" s="305" t="s">
        <v>4889</v>
      </c>
      <c r="E23" s="305" t="s">
        <v>3242</v>
      </c>
      <c r="F23" s="305" t="s">
        <v>4890</v>
      </c>
      <c r="G23" s="305" t="s">
        <v>4938</v>
      </c>
      <c r="H23" s="305">
        <v>4163.28</v>
      </c>
      <c r="I23" s="5">
        <v>3</v>
      </c>
      <c r="J23" s="5">
        <v>1</v>
      </c>
      <c r="K23" s="306">
        <v>0</v>
      </c>
      <c r="L23" s="5"/>
      <c r="M23" s="5">
        <v>0</v>
      </c>
      <c r="N23" s="5"/>
      <c r="O23" s="307">
        <v>0</v>
      </c>
      <c r="P23" s="5">
        <v>0</v>
      </c>
      <c r="Q23" s="5"/>
      <c r="R23" s="307">
        <v>0</v>
      </c>
      <c r="S23" s="5">
        <v>0</v>
      </c>
      <c r="T23" s="5"/>
      <c r="U23" s="307">
        <v>0</v>
      </c>
      <c r="V23" s="277" t="s">
        <v>21</v>
      </c>
      <c r="W23" s="309"/>
      <c r="X23" s="37"/>
      <c r="Y23" s="37"/>
      <c r="Z23" s="37"/>
    </row>
    <row r="24" spans="1:26" ht="17">
      <c r="A24" s="322" t="s">
        <v>4939</v>
      </c>
      <c r="B24" s="311" t="s">
        <v>152</v>
      </c>
      <c r="C24" s="326" t="s">
        <v>4151</v>
      </c>
      <c r="D24" s="311" t="s">
        <v>4889</v>
      </c>
      <c r="E24" s="311" t="s">
        <v>3242</v>
      </c>
      <c r="F24" s="311" t="s">
        <v>4890</v>
      </c>
      <c r="G24" s="311" t="s">
        <v>4940</v>
      </c>
      <c r="H24" s="311">
        <v>4170</v>
      </c>
      <c r="I24" s="313">
        <v>2</v>
      </c>
      <c r="J24" s="313">
        <v>0</v>
      </c>
      <c r="K24" s="313">
        <v>0</v>
      </c>
      <c r="L24" s="313"/>
      <c r="M24" s="313">
        <v>0</v>
      </c>
      <c r="N24" s="314"/>
      <c r="O24" s="315">
        <v>0</v>
      </c>
      <c r="P24" s="314">
        <v>0</v>
      </c>
      <c r="Q24" s="314"/>
      <c r="R24" s="315">
        <v>0</v>
      </c>
      <c r="S24" s="314">
        <v>0</v>
      </c>
      <c r="T24" s="314"/>
      <c r="U24" s="315">
        <v>0</v>
      </c>
      <c r="V24" s="321" t="s">
        <v>4941</v>
      </c>
      <c r="W24" s="317" t="s">
        <v>4898</v>
      </c>
      <c r="X24" s="321" t="s">
        <v>21</v>
      </c>
      <c r="Y24" s="318"/>
      <c r="Z24" s="318"/>
    </row>
    <row r="25" spans="1:26" ht="17">
      <c r="A25" s="304" t="s">
        <v>4942</v>
      </c>
      <c r="B25" s="305" t="s">
        <v>152</v>
      </c>
      <c r="C25" s="305" t="s">
        <v>15</v>
      </c>
      <c r="D25" s="305" t="s">
        <v>4889</v>
      </c>
      <c r="E25" s="305" t="s">
        <v>3242</v>
      </c>
      <c r="F25" s="305" t="s">
        <v>4890</v>
      </c>
      <c r="G25" s="305" t="s">
        <v>4943</v>
      </c>
      <c r="H25" s="305">
        <v>4426.29</v>
      </c>
      <c r="I25" s="5">
        <v>2</v>
      </c>
      <c r="J25" s="5">
        <v>2</v>
      </c>
      <c r="K25" s="5">
        <v>2</v>
      </c>
      <c r="L25" s="5">
        <v>89</v>
      </c>
      <c r="M25" s="5">
        <v>2</v>
      </c>
      <c r="N25" s="5">
        <v>89</v>
      </c>
      <c r="O25" s="307">
        <v>2.01E-2</v>
      </c>
      <c r="P25" s="5">
        <v>0</v>
      </c>
      <c r="Q25" s="5"/>
      <c r="R25" s="307">
        <v>0</v>
      </c>
      <c r="S25" s="5">
        <v>0</v>
      </c>
      <c r="T25" s="5"/>
      <c r="U25" s="307">
        <v>0</v>
      </c>
      <c r="V25" s="308"/>
      <c r="W25" s="309"/>
      <c r="X25" s="37"/>
      <c r="Y25" s="37"/>
      <c r="Z25" s="37"/>
    </row>
    <row r="26" spans="1:26" ht="17">
      <c r="A26" s="304" t="s">
        <v>4944</v>
      </c>
      <c r="B26" s="305" t="s">
        <v>139</v>
      </c>
      <c r="C26" s="305" t="s">
        <v>15</v>
      </c>
      <c r="D26" s="305" t="s">
        <v>4889</v>
      </c>
      <c r="E26" s="305" t="s">
        <v>3242</v>
      </c>
      <c r="F26" s="305" t="s">
        <v>4890</v>
      </c>
      <c r="G26" s="305" t="s">
        <v>4900</v>
      </c>
      <c r="H26" s="305">
        <v>2601</v>
      </c>
      <c r="I26" s="5">
        <v>1</v>
      </c>
      <c r="J26" s="5">
        <v>1</v>
      </c>
      <c r="K26" s="306">
        <v>0</v>
      </c>
      <c r="L26" s="5"/>
      <c r="M26" s="5">
        <v>0</v>
      </c>
      <c r="N26" s="5"/>
      <c r="O26" s="307">
        <v>0</v>
      </c>
      <c r="P26" s="5">
        <v>0</v>
      </c>
      <c r="Q26" s="5"/>
      <c r="R26" s="307">
        <v>0</v>
      </c>
      <c r="S26" s="5">
        <v>0</v>
      </c>
      <c r="T26" s="5"/>
      <c r="U26" s="307">
        <v>0</v>
      </c>
      <c r="V26" s="308"/>
      <c r="W26" s="309"/>
      <c r="X26" s="37"/>
      <c r="Y26" s="37"/>
      <c r="Z26" s="37"/>
    </row>
    <row r="27" spans="1:26" ht="17">
      <c r="A27" s="304" t="s">
        <v>4945</v>
      </c>
      <c r="B27" s="305" t="s">
        <v>152</v>
      </c>
      <c r="C27" s="305" t="s">
        <v>15</v>
      </c>
      <c r="D27" s="305" t="s">
        <v>4889</v>
      </c>
      <c r="E27" s="305" t="s">
        <v>3242</v>
      </c>
      <c r="F27" s="305" t="s">
        <v>4890</v>
      </c>
      <c r="G27" s="305" t="s">
        <v>4895</v>
      </c>
      <c r="H27" s="305">
        <v>9859.4</v>
      </c>
      <c r="I27" s="5">
        <v>1</v>
      </c>
      <c r="J27" s="5">
        <v>1</v>
      </c>
      <c r="K27" s="306">
        <v>0</v>
      </c>
      <c r="L27" s="5"/>
      <c r="M27" s="5">
        <v>0</v>
      </c>
      <c r="N27" s="5"/>
      <c r="O27" s="307">
        <v>0</v>
      </c>
      <c r="P27" s="5">
        <v>0</v>
      </c>
      <c r="Q27" s="5"/>
      <c r="R27" s="307">
        <v>0</v>
      </c>
      <c r="S27" s="5">
        <v>0</v>
      </c>
      <c r="T27" s="5"/>
      <c r="U27" s="307">
        <v>0</v>
      </c>
      <c r="V27" s="308"/>
      <c r="W27" s="309"/>
      <c r="X27" s="37"/>
      <c r="Y27" s="37"/>
      <c r="Z27" s="37"/>
    </row>
    <row r="28" spans="1:26" ht="17">
      <c r="A28" s="304" t="s">
        <v>4946</v>
      </c>
      <c r="B28" s="305" t="s">
        <v>152</v>
      </c>
      <c r="C28" s="305" t="s">
        <v>18</v>
      </c>
      <c r="D28" s="305" t="s">
        <v>4889</v>
      </c>
      <c r="E28" s="305" t="s">
        <v>3242</v>
      </c>
      <c r="F28" s="305" t="s">
        <v>4890</v>
      </c>
      <c r="G28" s="305" t="s">
        <v>4947</v>
      </c>
      <c r="H28" s="305">
        <v>3569.75</v>
      </c>
      <c r="I28" s="5">
        <v>5</v>
      </c>
      <c r="J28" s="5">
        <v>2</v>
      </c>
      <c r="K28" s="306">
        <v>0</v>
      </c>
      <c r="L28" s="5"/>
      <c r="M28" s="5">
        <v>0</v>
      </c>
      <c r="N28" s="5"/>
      <c r="O28" s="307">
        <v>0</v>
      </c>
      <c r="P28" s="5">
        <v>0</v>
      </c>
      <c r="Q28" s="5"/>
      <c r="R28" s="307">
        <v>0</v>
      </c>
      <c r="S28" s="5">
        <v>0</v>
      </c>
      <c r="T28" s="5"/>
      <c r="U28" s="307">
        <v>0</v>
      </c>
      <c r="V28" s="277" t="s">
        <v>4948</v>
      </c>
      <c r="W28" s="309"/>
      <c r="X28" s="37"/>
      <c r="Y28" s="37"/>
      <c r="Z28" s="37"/>
    </row>
    <row r="29" spans="1:26" ht="17">
      <c r="A29" s="310" t="s">
        <v>4949</v>
      </c>
      <c r="B29" s="311" t="s">
        <v>139</v>
      </c>
      <c r="C29" s="312" t="s">
        <v>6</v>
      </c>
      <c r="D29" s="311" t="s">
        <v>4889</v>
      </c>
      <c r="E29" s="311" t="s">
        <v>3242</v>
      </c>
      <c r="F29" s="311" t="s">
        <v>4890</v>
      </c>
      <c r="G29" s="311" t="s">
        <v>4950</v>
      </c>
      <c r="H29" s="311">
        <v>2709.55</v>
      </c>
      <c r="I29" s="313">
        <v>2</v>
      </c>
      <c r="J29" s="313">
        <v>0</v>
      </c>
      <c r="K29" s="313">
        <v>1</v>
      </c>
      <c r="L29" s="313">
        <v>294</v>
      </c>
      <c r="M29" s="313">
        <v>1</v>
      </c>
      <c r="N29" s="314">
        <v>294</v>
      </c>
      <c r="O29" s="315">
        <v>0.1085</v>
      </c>
      <c r="P29" s="314">
        <v>0</v>
      </c>
      <c r="Q29" s="314"/>
      <c r="R29" s="315">
        <v>0</v>
      </c>
      <c r="S29" s="314">
        <v>0</v>
      </c>
      <c r="T29" s="314"/>
      <c r="U29" s="315">
        <v>0</v>
      </c>
      <c r="V29" s="316"/>
      <c r="W29" s="317" t="s">
        <v>4898</v>
      </c>
      <c r="X29" s="316"/>
      <c r="Y29" s="318"/>
      <c r="Z29" s="318"/>
    </row>
    <row r="30" spans="1:26" ht="17">
      <c r="A30" s="304" t="s">
        <v>4951</v>
      </c>
      <c r="B30" s="305" t="s">
        <v>139</v>
      </c>
      <c r="C30" s="305" t="s">
        <v>12</v>
      </c>
      <c r="D30" s="305" t="s">
        <v>4889</v>
      </c>
      <c r="E30" s="305" t="s">
        <v>3242</v>
      </c>
      <c r="F30" s="305" t="s">
        <v>4890</v>
      </c>
      <c r="G30" s="305" t="s">
        <v>4952</v>
      </c>
      <c r="H30" s="305">
        <v>3187.2</v>
      </c>
      <c r="I30" s="306">
        <v>0</v>
      </c>
      <c r="J30" s="306">
        <v>0</v>
      </c>
      <c r="K30" s="306">
        <v>0</v>
      </c>
      <c r="L30" s="5"/>
      <c r="M30" s="5">
        <v>0</v>
      </c>
      <c r="N30" s="5"/>
      <c r="O30" s="307">
        <v>0</v>
      </c>
      <c r="P30" s="5">
        <v>0</v>
      </c>
      <c r="Q30" s="5"/>
      <c r="R30" s="307">
        <v>0</v>
      </c>
      <c r="S30" s="5">
        <v>0</v>
      </c>
      <c r="T30" s="5"/>
      <c r="U30" s="307">
        <v>0</v>
      </c>
      <c r="V30" s="277" t="s">
        <v>4953</v>
      </c>
      <c r="W30" s="309"/>
      <c r="X30" s="37"/>
      <c r="Y30" s="37"/>
      <c r="Z30" s="37"/>
    </row>
    <row r="31" spans="1:26" ht="17">
      <c r="A31" s="310" t="s">
        <v>4954</v>
      </c>
      <c r="B31" s="311" t="s">
        <v>152</v>
      </c>
      <c r="C31" s="312" t="s">
        <v>10</v>
      </c>
      <c r="D31" s="311" t="s">
        <v>4889</v>
      </c>
      <c r="E31" s="311" t="s">
        <v>3242</v>
      </c>
      <c r="F31" s="311" t="s">
        <v>4890</v>
      </c>
      <c r="G31" s="311" t="s">
        <v>4955</v>
      </c>
      <c r="H31" s="311">
        <v>2558</v>
      </c>
      <c r="I31" s="313">
        <v>2</v>
      </c>
      <c r="J31" s="313">
        <v>0</v>
      </c>
      <c r="K31" s="313">
        <v>1</v>
      </c>
      <c r="L31" s="313">
        <v>68</v>
      </c>
      <c r="M31" s="313">
        <v>0</v>
      </c>
      <c r="N31" s="314"/>
      <c r="O31" s="315">
        <v>0</v>
      </c>
      <c r="P31" s="314">
        <v>1</v>
      </c>
      <c r="Q31" s="314">
        <v>68</v>
      </c>
      <c r="R31" s="315">
        <v>2.6599999999999999E-2</v>
      </c>
      <c r="S31" s="314">
        <v>0</v>
      </c>
      <c r="T31" s="314"/>
      <c r="U31" s="315">
        <v>0</v>
      </c>
      <c r="V31" s="316" t="s">
        <v>21</v>
      </c>
      <c r="W31" s="317" t="s">
        <v>4898</v>
      </c>
      <c r="X31" s="321" t="s">
        <v>21</v>
      </c>
      <c r="Y31" s="318"/>
      <c r="Z31" s="318"/>
    </row>
    <row r="32" spans="1:26" ht="17">
      <c r="A32" s="304" t="s">
        <v>4956</v>
      </c>
      <c r="B32" s="305" t="s">
        <v>152</v>
      </c>
      <c r="C32" s="305" t="s">
        <v>12</v>
      </c>
      <c r="D32" s="305" t="s">
        <v>4889</v>
      </c>
      <c r="E32" s="305" t="s">
        <v>3242</v>
      </c>
      <c r="F32" s="305" t="s">
        <v>4890</v>
      </c>
      <c r="G32" s="305" t="s">
        <v>4957</v>
      </c>
      <c r="H32" s="305">
        <v>4806.4799999999996</v>
      </c>
      <c r="I32" s="5">
        <v>1</v>
      </c>
      <c r="J32" s="5">
        <v>1</v>
      </c>
      <c r="K32" s="306">
        <v>0</v>
      </c>
      <c r="L32" s="5"/>
      <c r="M32" s="5">
        <v>0</v>
      </c>
      <c r="N32" s="5"/>
      <c r="O32" s="307">
        <v>0</v>
      </c>
      <c r="P32" s="5">
        <v>0</v>
      </c>
      <c r="Q32" s="5"/>
      <c r="R32" s="307">
        <v>0</v>
      </c>
      <c r="S32" s="5">
        <v>0</v>
      </c>
      <c r="T32" s="5"/>
      <c r="U32" s="307">
        <v>0</v>
      </c>
      <c r="V32" s="277" t="s">
        <v>4958</v>
      </c>
      <c r="W32" s="309"/>
      <c r="X32" s="37"/>
      <c r="Y32" s="37"/>
      <c r="Z32" s="37"/>
    </row>
    <row r="33" spans="1:26" ht="17">
      <c r="A33" s="310" t="s">
        <v>4959</v>
      </c>
      <c r="B33" s="311" t="s">
        <v>152</v>
      </c>
      <c r="C33" s="312" t="s">
        <v>11</v>
      </c>
      <c r="D33" s="311" t="s">
        <v>4889</v>
      </c>
      <c r="E33" s="311" t="s">
        <v>3242</v>
      </c>
      <c r="F33" s="311" t="s">
        <v>4890</v>
      </c>
      <c r="G33" s="311" t="s">
        <v>4960</v>
      </c>
      <c r="H33" s="311">
        <v>4543</v>
      </c>
      <c r="I33" s="313">
        <v>1</v>
      </c>
      <c r="J33" s="313">
        <v>0</v>
      </c>
      <c r="K33" s="313">
        <v>3</v>
      </c>
      <c r="L33" s="313">
        <v>53</v>
      </c>
      <c r="M33" s="313">
        <v>2</v>
      </c>
      <c r="N33" s="314">
        <v>119</v>
      </c>
      <c r="O33" s="315">
        <v>2.6200000000000001E-2</v>
      </c>
      <c r="P33" s="314">
        <v>1</v>
      </c>
      <c r="Q33" s="314">
        <v>-66</v>
      </c>
      <c r="R33" s="315">
        <v>-1.4500000000000001E-2</v>
      </c>
      <c r="S33" s="314">
        <v>1</v>
      </c>
      <c r="T33" s="314">
        <v>0</v>
      </c>
      <c r="U33" s="315">
        <v>0</v>
      </c>
      <c r="V33" s="321" t="s">
        <v>4961</v>
      </c>
      <c r="W33" s="317" t="s">
        <v>4898</v>
      </c>
      <c r="X33" s="321" t="s">
        <v>4962</v>
      </c>
      <c r="Y33" s="318"/>
      <c r="Z33" s="318"/>
    </row>
    <row r="34" spans="1:26" ht="17">
      <c r="A34" s="324" t="s">
        <v>4963</v>
      </c>
      <c r="B34" s="305" t="s">
        <v>152</v>
      </c>
      <c r="C34" s="327" t="s">
        <v>4385</v>
      </c>
      <c r="D34" s="305" t="s">
        <v>4889</v>
      </c>
      <c r="E34" s="305" t="s">
        <v>3242</v>
      </c>
      <c r="F34" s="305" t="s">
        <v>4890</v>
      </c>
      <c r="G34" s="305" t="s">
        <v>4964</v>
      </c>
      <c r="H34" s="305">
        <v>3037.8</v>
      </c>
      <c r="I34" s="5">
        <v>2</v>
      </c>
      <c r="J34" s="5">
        <v>1</v>
      </c>
      <c r="K34" s="306">
        <v>0</v>
      </c>
      <c r="L34" s="5"/>
      <c r="M34" s="5">
        <v>0</v>
      </c>
      <c r="N34" s="5"/>
      <c r="O34" s="307">
        <v>0</v>
      </c>
      <c r="P34" s="5">
        <v>0</v>
      </c>
      <c r="Q34" s="5"/>
      <c r="R34" s="307">
        <v>0</v>
      </c>
      <c r="S34" s="5">
        <v>0</v>
      </c>
      <c r="T34" s="5"/>
      <c r="U34" s="307">
        <v>0</v>
      </c>
      <c r="V34" s="308" t="s">
        <v>4965</v>
      </c>
      <c r="W34" s="309"/>
      <c r="X34" s="37"/>
      <c r="Y34" s="37"/>
      <c r="Z34" s="37"/>
    </row>
    <row r="35" spans="1:26" ht="17">
      <c r="A35" s="310" t="s">
        <v>4966</v>
      </c>
      <c r="B35" s="311" t="s">
        <v>139</v>
      </c>
      <c r="C35" s="312" t="s">
        <v>6</v>
      </c>
      <c r="D35" s="311" t="s">
        <v>4889</v>
      </c>
      <c r="E35" s="311" t="s">
        <v>3242</v>
      </c>
      <c r="F35" s="311" t="s">
        <v>4890</v>
      </c>
      <c r="G35" s="311" t="s">
        <v>4967</v>
      </c>
      <c r="H35" s="311">
        <v>3223.02</v>
      </c>
      <c r="I35" s="313">
        <v>1</v>
      </c>
      <c r="J35" s="313">
        <v>0</v>
      </c>
      <c r="K35" s="313">
        <v>1</v>
      </c>
      <c r="L35" s="313">
        <v>49</v>
      </c>
      <c r="M35" s="313">
        <v>1</v>
      </c>
      <c r="N35" s="314">
        <v>49</v>
      </c>
      <c r="O35" s="315">
        <v>1.52E-2</v>
      </c>
      <c r="P35" s="314">
        <v>0</v>
      </c>
      <c r="Q35" s="314"/>
      <c r="R35" s="315">
        <v>0</v>
      </c>
      <c r="S35" s="314">
        <v>0</v>
      </c>
      <c r="T35" s="314"/>
      <c r="U35" s="315">
        <v>0</v>
      </c>
      <c r="V35" s="316"/>
      <c r="W35" s="317" t="s">
        <v>4898</v>
      </c>
      <c r="X35" s="316"/>
      <c r="Y35" s="318"/>
      <c r="Z35" s="318"/>
    </row>
    <row r="36" spans="1:26" ht="17">
      <c r="A36" s="304" t="s">
        <v>4968</v>
      </c>
      <c r="B36" s="305" t="s">
        <v>139</v>
      </c>
      <c r="C36" s="305" t="s">
        <v>14</v>
      </c>
      <c r="D36" s="305" t="s">
        <v>4889</v>
      </c>
      <c r="E36" s="305" t="s">
        <v>3242</v>
      </c>
      <c r="F36" s="305" t="s">
        <v>4890</v>
      </c>
      <c r="G36" s="305" t="s">
        <v>4969</v>
      </c>
      <c r="H36" s="305">
        <v>4276</v>
      </c>
      <c r="I36" s="5">
        <v>1</v>
      </c>
      <c r="J36" s="5">
        <v>1</v>
      </c>
      <c r="K36" s="5">
        <v>1</v>
      </c>
      <c r="L36" s="323">
        <v>4105</v>
      </c>
      <c r="M36" s="5">
        <v>0</v>
      </c>
      <c r="N36" s="5"/>
      <c r="O36" s="307">
        <v>0</v>
      </c>
      <c r="P36" s="5">
        <v>0</v>
      </c>
      <c r="Q36" s="5"/>
      <c r="R36" s="307">
        <v>0</v>
      </c>
      <c r="S36" s="5">
        <v>1</v>
      </c>
      <c r="T36" s="323">
        <v>4105</v>
      </c>
      <c r="U36" s="307">
        <v>0.96</v>
      </c>
      <c r="V36" s="277" t="s">
        <v>21</v>
      </c>
      <c r="W36" s="309"/>
      <c r="X36" s="37"/>
      <c r="Y36" s="37"/>
      <c r="Z36" s="37"/>
    </row>
    <row r="37" spans="1:26" ht="17">
      <c r="A37" s="310" t="s">
        <v>4970</v>
      </c>
      <c r="B37" s="311" t="s">
        <v>139</v>
      </c>
      <c r="C37" s="312" t="s">
        <v>11</v>
      </c>
      <c r="D37" s="311" t="s">
        <v>4889</v>
      </c>
      <c r="E37" s="311" t="s">
        <v>3242</v>
      </c>
      <c r="F37" s="311" t="s">
        <v>4890</v>
      </c>
      <c r="G37" s="311" t="s">
        <v>4971</v>
      </c>
      <c r="H37" s="311">
        <v>4165</v>
      </c>
      <c r="I37" s="313">
        <v>1</v>
      </c>
      <c r="J37" s="313">
        <v>0</v>
      </c>
      <c r="K37" s="313">
        <v>0</v>
      </c>
      <c r="L37" s="313"/>
      <c r="M37" s="313">
        <v>0</v>
      </c>
      <c r="N37" s="314"/>
      <c r="O37" s="315">
        <v>0</v>
      </c>
      <c r="P37" s="314">
        <v>0</v>
      </c>
      <c r="Q37" s="314"/>
      <c r="R37" s="315">
        <v>0</v>
      </c>
      <c r="S37" s="314">
        <v>0</v>
      </c>
      <c r="T37" s="314"/>
      <c r="U37" s="315">
        <v>0</v>
      </c>
      <c r="V37" s="316" t="s">
        <v>4972</v>
      </c>
      <c r="W37" s="317" t="s">
        <v>4898</v>
      </c>
      <c r="X37" s="321" t="s">
        <v>21</v>
      </c>
      <c r="Y37" s="318"/>
      <c r="Z37" s="318"/>
    </row>
    <row r="38" spans="1:26" ht="17">
      <c r="A38" s="322" t="s">
        <v>4973</v>
      </c>
      <c r="B38" s="311" t="s">
        <v>152</v>
      </c>
      <c r="C38" s="312" t="s">
        <v>4385</v>
      </c>
      <c r="D38" s="311" t="s">
        <v>4889</v>
      </c>
      <c r="E38" s="311" t="s">
        <v>3242</v>
      </c>
      <c r="F38" s="311" t="s">
        <v>4890</v>
      </c>
      <c r="G38" s="311" t="s">
        <v>4974</v>
      </c>
      <c r="H38" s="311">
        <v>3976.74</v>
      </c>
      <c r="I38" s="313">
        <v>1</v>
      </c>
      <c r="J38" s="313">
        <v>0</v>
      </c>
      <c r="K38" s="313">
        <v>1</v>
      </c>
      <c r="L38" s="319">
        <v>1454</v>
      </c>
      <c r="M38" s="313">
        <v>1</v>
      </c>
      <c r="N38" s="320">
        <v>1372</v>
      </c>
      <c r="O38" s="315">
        <v>0.34499999999999997</v>
      </c>
      <c r="P38" s="314">
        <v>1</v>
      </c>
      <c r="Q38" s="314">
        <v>82</v>
      </c>
      <c r="R38" s="315">
        <v>2.06E-2</v>
      </c>
      <c r="S38" s="314">
        <v>0</v>
      </c>
      <c r="T38" s="314"/>
      <c r="U38" s="315">
        <v>0</v>
      </c>
      <c r="V38" s="321" t="s">
        <v>21</v>
      </c>
      <c r="W38" s="317" t="s">
        <v>4898</v>
      </c>
      <c r="X38" s="321" t="s">
        <v>51</v>
      </c>
      <c r="Y38" s="318"/>
      <c r="Z38" s="318"/>
    </row>
    <row r="39" spans="1:26" ht="17">
      <c r="A39" s="304" t="s">
        <v>4975</v>
      </c>
      <c r="B39" s="305" t="s">
        <v>152</v>
      </c>
      <c r="C39" s="305" t="s">
        <v>14</v>
      </c>
      <c r="D39" s="305" t="s">
        <v>4889</v>
      </c>
      <c r="E39" s="305" t="s">
        <v>3242</v>
      </c>
      <c r="F39" s="305" t="s">
        <v>4890</v>
      </c>
      <c r="G39" s="305" t="s">
        <v>4976</v>
      </c>
      <c r="H39" s="305">
        <v>4452.12</v>
      </c>
      <c r="I39" s="5">
        <v>1</v>
      </c>
      <c r="J39" s="5">
        <v>1</v>
      </c>
      <c r="K39" s="306">
        <v>0</v>
      </c>
      <c r="L39" s="5"/>
      <c r="M39" s="5">
        <v>0</v>
      </c>
      <c r="N39" s="5"/>
      <c r="O39" s="307">
        <v>0</v>
      </c>
      <c r="P39" s="5">
        <v>0</v>
      </c>
      <c r="Q39" s="5"/>
      <c r="R39" s="307">
        <v>0</v>
      </c>
      <c r="S39" s="5">
        <v>0</v>
      </c>
      <c r="T39" s="5"/>
      <c r="U39" s="307">
        <v>0</v>
      </c>
      <c r="V39" s="277" t="s">
        <v>4977</v>
      </c>
      <c r="W39" s="309"/>
      <c r="X39" s="37"/>
      <c r="Y39" s="37"/>
      <c r="Z39" s="37"/>
    </row>
    <row r="40" spans="1:26" ht="17">
      <c r="A40" s="310" t="s">
        <v>4978</v>
      </c>
      <c r="B40" s="311" t="s">
        <v>152</v>
      </c>
      <c r="C40" s="312" t="s">
        <v>18</v>
      </c>
      <c r="D40" s="311" t="s">
        <v>4889</v>
      </c>
      <c r="E40" s="311" t="s">
        <v>3242</v>
      </c>
      <c r="F40" s="311" t="s">
        <v>4890</v>
      </c>
      <c r="G40" s="311" t="s">
        <v>4979</v>
      </c>
      <c r="H40" s="311">
        <v>4235</v>
      </c>
      <c r="I40" s="313">
        <v>1</v>
      </c>
      <c r="J40" s="313">
        <v>0</v>
      </c>
      <c r="K40" s="313">
        <v>0</v>
      </c>
      <c r="L40" s="313"/>
      <c r="M40" s="313">
        <v>0</v>
      </c>
      <c r="N40" s="314"/>
      <c r="O40" s="315">
        <v>0</v>
      </c>
      <c r="P40" s="314">
        <v>0</v>
      </c>
      <c r="Q40" s="314"/>
      <c r="R40" s="315">
        <v>0</v>
      </c>
      <c r="S40" s="314">
        <v>0</v>
      </c>
      <c r="T40" s="314"/>
      <c r="U40" s="315">
        <v>0</v>
      </c>
      <c r="V40" s="316" t="s">
        <v>21</v>
      </c>
      <c r="W40" s="317" t="s">
        <v>4898</v>
      </c>
      <c r="X40" s="316" t="s">
        <v>21</v>
      </c>
      <c r="Y40" s="318"/>
      <c r="Z40" s="318"/>
    </row>
    <row r="41" spans="1:26" ht="17">
      <c r="A41" s="304" t="s">
        <v>4980</v>
      </c>
      <c r="B41" s="305" t="s">
        <v>152</v>
      </c>
      <c r="C41" s="305" t="s">
        <v>15</v>
      </c>
      <c r="D41" s="305" t="s">
        <v>4889</v>
      </c>
      <c r="E41" s="305" t="s">
        <v>3242</v>
      </c>
      <c r="F41" s="305" t="s">
        <v>4890</v>
      </c>
      <c r="G41" s="305" t="s">
        <v>4981</v>
      </c>
      <c r="H41" s="305">
        <v>7079</v>
      </c>
      <c r="I41" s="5">
        <v>2</v>
      </c>
      <c r="J41" s="306">
        <v>0</v>
      </c>
      <c r="K41" s="306">
        <v>0</v>
      </c>
      <c r="L41" s="5"/>
      <c r="M41" s="5">
        <v>0</v>
      </c>
      <c r="N41" s="5"/>
      <c r="O41" s="307">
        <v>0</v>
      </c>
      <c r="P41" s="5">
        <v>0</v>
      </c>
      <c r="Q41" s="5"/>
      <c r="R41" s="307">
        <v>0</v>
      </c>
      <c r="S41" s="5">
        <v>0</v>
      </c>
      <c r="T41" s="5"/>
      <c r="U41" s="307">
        <v>0</v>
      </c>
      <c r="V41" s="308" t="s">
        <v>4982</v>
      </c>
      <c r="W41" s="309"/>
      <c r="X41" s="37"/>
      <c r="Y41" s="37"/>
      <c r="Z41" s="37"/>
    </row>
    <row r="42" spans="1:26" ht="17">
      <c r="A42" s="310" t="s">
        <v>4983</v>
      </c>
      <c r="B42" s="311" t="s">
        <v>152</v>
      </c>
      <c r="C42" s="312" t="s">
        <v>18</v>
      </c>
      <c r="D42" s="311" t="s">
        <v>4889</v>
      </c>
      <c r="E42" s="311" t="s">
        <v>3242</v>
      </c>
      <c r="F42" s="311" t="s">
        <v>4890</v>
      </c>
      <c r="G42" s="311" t="s">
        <v>4964</v>
      </c>
      <c r="H42" s="311">
        <v>7559.64</v>
      </c>
      <c r="I42" s="313">
        <v>1</v>
      </c>
      <c r="J42" s="313">
        <v>0</v>
      </c>
      <c r="K42" s="313">
        <v>0</v>
      </c>
      <c r="L42" s="313"/>
      <c r="M42" s="313">
        <v>0</v>
      </c>
      <c r="N42" s="314"/>
      <c r="O42" s="315">
        <v>0</v>
      </c>
      <c r="P42" s="314">
        <v>0</v>
      </c>
      <c r="Q42" s="314"/>
      <c r="R42" s="315">
        <v>0</v>
      </c>
      <c r="S42" s="314">
        <v>0</v>
      </c>
      <c r="T42" s="314"/>
      <c r="U42" s="315">
        <v>0</v>
      </c>
      <c r="V42" s="321" t="s">
        <v>89</v>
      </c>
      <c r="W42" s="317" t="s">
        <v>4898</v>
      </c>
      <c r="X42" s="321" t="s">
        <v>89</v>
      </c>
      <c r="Y42" s="318"/>
      <c r="Z42" s="318"/>
    </row>
    <row r="43" spans="1:26" ht="17">
      <c r="A43" s="322" t="s">
        <v>4984</v>
      </c>
      <c r="B43" s="311" t="s">
        <v>152</v>
      </c>
      <c r="C43" s="328" t="s">
        <v>4082</v>
      </c>
      <c r="D43" s="311" t="s">
        <v>4889</v>
      </c>
      <c r="E43" s="311" t="s">
        <v>3242</v>
      </c>
      <c r="F43" s="311" t="s">
        <v>4890</v>
      </c>
      <c r="G43" s="311" t="s">
        <v>4964</v>
      </c>
      <c r="H43" s="311">
        <v>3227.04</v>
      </c>
      <c r="I43" s="313">
        <v>0</v>
      </c>
      <c r="J43" s="313">
        <v>0</v>
      </c>
      <c r="K43" s="313">
        <v>0</v>
      </c>
      <c r="L43" s="313"/>
      <c r="M43" s="313">
        <v>0</v>
      </c>
      <c r="N43" s="314"/>
      <c r="O43" s="315">
        <v>0</v>
      </c>
      <c r="P43" s="314">
        <v>0</v>
      </c>
      <c r="Q43" s="314"/>
      <c r="R43" s="315">
        <v>0</v>
      </c>
      <c r="S43" s="314">
        <v>0</v>
      </c>
      <c r="T43" s="314"/>
      <c r="U43" s="315">
        <v>0</v>
      </c>
      <c r="V43" s="321" t="s">
        <v>21</v>
      </c>
      <c r="W43" s="317" t="s">
        <v>4898</v>
      </c>
      <c r="X43" s="321" t="s">
        <v>2396</v>
      </c>
      <c r="Y43" s="318"/>
      <c r="Z43" s="318"/>
    </row>
    <row r="44" spans="1:26" ht="17">
      <c r="A44" s="310" t="s">
        <v>4985</v>
      </c>
      <c r="B44" s="311" t="s">
        <v>152</v>
      </c>
      <c r="C44" s="312" t="s">
        <v>6</v>
      </c>
      <c r="D44" s="311" t="s">
        <v>4889</v>
      </c>
      <c r="E44" s="311" t="s">
        <v>3242</v>
      </c>
      <c r="F44" s="311" t="s">
        <v>4890</v>
      </c>
      <c r="G44" s="311" t="s">
        <v>4986</v>
      </c>
      <c r="H44" s="311">
        <v>18924</v>
      </c>
      <c r="I44" s="313">
        <v>1</v>
      </c>
      <c r="J44" s="313">
        <v>0</v>
      </c>
      <c r="K44" s="313">
        <v>0</v>
      </c>
      <c r="L44" s="313"/>
      <c r="M44" s="313">
        <v>0</v>
      </c>
      <c r="N44" s="314"/>
      <c r="O44" s="315">
        <v>0</v>
      </c>
      <c r="P44" s="314">
        <v>0</v>
      </c>
      <c r="Q44" s="314"/>
      <c r="R44" s="315">
        <v>0</v>
      </c>
      <c r="S44" s="314">
        <v>0</v>
      </c>
      <c r="T44" s="314"/>
      <c r="U44" s="315">
        <v>0</v>
      </c>
      <c r="V44" s="316"/>
      <c r="W44" s="317" t="s">
        <v>4898</v>
      </c>
      <c r="X44" s="316"/>
      <c r="Y44" s="318"/>
      <c r="Z44" s="318"/>
    </row>
    <row r="45" spans="1:26" ht="17">
      <c r="A45" s="322" t="s">
        <v>4987</v>
      </c>
      <c r="B45" s="311" t="s">
        <v>139</v>
      </c>
      <c r="C45" s="329" t="s">
        <v>4082</v>
      </c>
      <c r="D45" s="311" t="s">
        <v>4889</v>
      </c>
      <c r="E45" s="311" t="s">
        <v>3242</v>
      </c>
      <c r="F45" s="311" t="s">
        <v>4890</v>
      </c>
      <c r="G45" s="311" t="s">
        <v>4988</v>
      </c>
      <c r="H45" s="311">
        <v>5674.15</v>
      </c>
      <c r="I45" s="313">
        <v>1</v>
      </c>
      <c r="J45" s="313">
        <v>0</v>
      </c>
      <c r="K45" s="313">
        <v>0</v>
      </c>
      <c r="L45" s="313"/>
      <c r="M45" s="313">
        <v>0</v>
      </c>
      <c r="N45" s="314"/>
      <c r="O45" s="315">
        <v>0</v>
      </c>
      <c r="P45" s="314">
        <v>0</v>
      </c>
      <c r="Q45" s="314"/>
      <c r="R45" s="315">
        <v>0</v>
      </c>
      <c r="S45" s="314">
        <v>0</v>
      </c>
      <c r="T45" s="314"/>
      <c r="U45" s="315">
        <v>0</v>
      </c>
      <c r="V45" s="321" t="s">
        <v>4989</v>
      </c>
      <c r="W45" s="317" t="s">
        <v>4898</v>
      </c>
      <c r="X45" s="321" t="s">
        <v>4990</v>
      </c>
      <c r="Y45" s="318"/>
      <c r="Z45" s="318"/>
    </row>
    <row r="46" spans="1:26" ht="17">
      <c r="A46" s="310" t="s">
        <v>4991</v>
      </c>
      <c r="B46" s="311" t="s">
        <v>139</v>
      </c>
      <c r="C46" s="312" t="s">
        <v>17</v>
      </c>
      <c r="D46" s="311" t="s">
        <v>4889</v>
      </c>
      <c r="E46" s="311" t="s">
        <v>3242</v>
      </c>
      <c r="F46" s="311" t="s">
        <v>4890</v>
      </c>
      <c r="G46" s="311" t="s">
        <v>4992</v>
      </c>
      <c r="H46" s="311">
        <v>4358.3999999999996</v>
      </c>
      <c r="I46" s="313">
        <v>1</v>
      </c>
      <c r="J46" s="313">
        <v>0</v>
      </c>
      <c r="K46" s="313">
        <v>2</v>
      </c>
      <c r="L46" s="319">
        <v>1334</v>
      </c>
      <c r="M46" s="313">
        <v>2</v>
      </c>
      <c r="N46" s="320">
        <v>1334</v>
      </c>
      <c r="O46" s="315">
        <v>0.30609999999999998</v>
      </c>
      <c r="P46" s="314">
        <v>0</v>
      </c>
      <c r="Q46" s="314"/>
      <c r="R46" s="315">
        <v>0</v>
      </c>
      <c r="S46" s="314">
        <v>0</v>
      </c>
      <c r="T46" s="314"/>
      <c r="U46" s="315">
        <v>0</v>
      </c>
      <c r="V46" s="321" t="s">
        <v>4993</v>
      </c>
      <c r="W46" s="317" t="s">
        <v>4898</v>
      </c>
      <c r="X46" s="321" t="s">
        <v>4993</v>
      </c>
      <c r="Y46" s="318"/>
      <c r="Z46" s="318"/>
    </row>
    <row r="47" spans="1:26" ht="17">
      <c r="A47" s="304" t="s">
        <v>4994</v>
      </c>
      <c r="B47" s="305" t="s">
        <v>152</v>
      </c>
      <c r="C47" s="305" t="s">
        <v>11</v>
      </c>
      <c r="D47" s="305" t="s">
        <v>4889</v>
      </c>
      <c r="E47" s="305" t="s">
        <v>3242</v>
      </c>
      <c r="F47" s="305" t="s">
        <v>4890</v>
      </c>
      <c r="G47" s="305" t="s">
        <v>4995</v>
      </c>
      <c r="H47" s="305">
        <v>2739.01</v>
      </c>
      <c r="I47" s="5">
        <v>1</v>
      </c>
      <c r="J47" s="5">
        <v>1</v>
      </c>
      <c r="K47" s="306">
        <v>0</v>
      </c>
      <c r="L47" s="5"/>
      <c r="M47" s="5">
        <v>0</v>
      </c>
      <c r="N47" s="5"/>
      <c r="O47" s="307">
        <v>0</v>
      </c>
      <c r="P47" s="5">
        <v>0</v>
      </c>
      <c r="Q47" s="5"/>
      <c r="R47" s="307">
        <v>0</v>
      </c>
      <c r="S47" s="5">
        <v>0</v>
      </c>
      <c r="T47" s="5"/>
      <c r="U47" s="307">
        <v>0</v>
      </c>
      <c r="V47" s="277" t="s">
        <v>83</v>
      </c>
      <c r="W47" s="309"/>
      <c r="X47" s="37"/>
      <c r="Y47" s="37"/>
      <c r="Z47" s="37"/>
    </row>
    <row r="48" spans="1:26" ht="17">
      <c r="A48" s="310" t="s">
        <v>4996</v>
      </c>
      <c r="B48" s="311" t="s">
        <v>152</v>
      </c>
      <c r="C48" s="312" t="s">
        <v>18</v>
      </c>
      <c r="D48" s="311" t="s">
        <v>4889</v>
      </c>
      <c r="E48" s="311" t="s">
        <v>3242</v>
      </c>
      <c r="F48" s="311" t="s">
        <v>4890</v>
      </c>
      <c r="G48" s="311" t="s">
        <v>4997</v>
      </c>
      <c r="H48" s="311">
        <v>4838.96</v>
      </c>
      <c r="I48" s="313">
        <v>1</v>
      </c>
      <c r="J48" s="313">
        <v>0</v>
      </c>
      <c r="K48" s="313">
        <v>1</v>
      </c>
      <c r="L48" s="319">
        <v>9462</v>
      </c>
      <c r="M48" s="313">
        <v>1</v>
      </c>
      <c r="N48" s="320">
        <v>9402</v>
      </c>
      <c r="O48" s="315">
        <v>1.9430000000000001</v>
      </c>
      <c r="P48" s="314">
        <v>1</v>
      </c>
      <c r="Q48" s="314">
        <v>60</v>
      </c>
      <c r="R48" s="315">
        <v>1.24E-2</v>
      </c>
      <c r="S48" s="314">
        <v>0</v>
      </c>
      <c r="T48" s="314"/>
      <c r="U48" s="315">
        <v>0</v>
      </c>
      <c r="V48" s="321" t="s">
        <v>4998</v>
      </c>
      <c r="W48" s="317" t="s">
        <v>4898</v>
      </c>
      <c r="X48" s="316"/>
      <c r="Y48" s="318"/>
      <c r="Z48" s="318"/>
    </row>
    <row r="49" spans="1:26" ht="17">
      <c r="A49" s="310" t="s">
        <v>4999</v>
      </c>
      <c r="B49" s="311" t="s">
        <v>152</v>
      </c>
      <c r="C49" s="312" t="s">
        <v>15</v>
      </c>
      <c r="D49" s="311" t="s">
        <v>4889</v>
      </c>
      <c r="E49" s="311" t="s">
        <v>3242</v>
      </c>
      <c r="F49" s="311" t="s">
        <v>4890</v>
      </c>
      <c r="G49" s="311" t="s">
        <v>4964</v>
      </c>
      <c r="H49" s="311">
        <v>3905.35</v>
      </c>
      <c r="I49" s="313">
        <v>1</v>
      </c>
      <c r="J49" s="313">
        <v>0</v>
      </c>
      <c r="K49" s="313">
        <v>0</v>
      </c>
      <c r="L49" s="313"/>
      <c r="M49" s="313">
        <v>0</v>
      </c>
      <c r="N49" s="314"/>
      <c r="O49" s="315">
        <v>0</v>
      </c>
      <c r="P49" s="314">
        <v>0</v>
      </c>
      <c r="Q49" s="314"/>
      <c r="R49" s="315">
        <v>0</v>
      </c>
      <c r="S49" s="314">
        <v>0</v>
      </c>
      <c r="T49" s="314"/>
      <c r="U49" s="315">
        <v>0</v>
      </c>
      <c r="V49" s="316"/>
      <c r="W49" s="317" t="s">
        <v>4898</v>
      </c>
      <c r="X49" s="316"/>
      <c r="Y49" s="318"/>
      <c r="Z49" s="318"/>
    </row>
    <row r="50" spans="1:26" ht="17">
      <c r="A50" s="322" t="s">
        <v>5000</v>
      </c>
      <c r="B50" s="311" t="s">
        <v>139</v>
      </c>
      <c r="C50" s="328" t="s">
        <v>4151</v>
      </c>
      <c r="D50" s="311" t="s">
        <v>4889</v>
      </c>
      <c r="E50" s="311" t="s">
        <v>3242</v>
      </c>
      <c r="F50" s="311" t="s">
        <v>4890</v>
      </c>
      <c r="G50" s="311" t="s">
        <v>5001</v>
      </c>
      <c r="H50" s="311">
        <v>13211.19</v>
      </c>
      <c r="I50" s="313">
        <v>1</v>
      </c>
      <c r="J50" s="313">
        <v>0</v>
      </c>
      <c r="K50" s="313">
        <v>2</v>
      </c>
      <c r="L50" s="319">
        <v>2898</v>
      </c>
      <c r="M50" s="313">
        <v>1</v>
      </c>
      <c r="N50" s="320">
        <v>1223</v>
      </c>
      <c r="O50" s="315">
        <v>9.2600000000000002E-2</v>
      </c>
      <c r="P50" s="314">
        <v>1</v>
      </c>
      <c r="Q50" s="320">
        <v>1628</v>
      </c>
      <c r="R50" s="315">
        <v>0.1232</v>
      </c>
      <c r="S50" s="314">
        <v>1</v>
      </c>
      <c r="T50" s="314">
        <v>47</v>
      </c>
      <c r="U50" s="315">
        <v>3.5999999999999999E-3</v>
      </c>
      <c r="V50" s="321" t="s">
        <v>21</v>
      </c>
      <c r="W50" s="317" t="s">
        <v>4898</v>
      </c>
      <c r="X50" s="321" t="s">
        <v>21</v>
      </c>
      <c r="Y50" s="318"/>
      <c r="Z50" s="318"/>
    </row>
    <row r="51" spans="1:26" ht="17">
      <c r="A51" s="310" t="s">
        <v>5002</v>
      </c>
      <c r="B51" s="311" t="s">
        <v>152</v>
      </c>
      <c r="C51" s="312" t="s">
        <v>18</v>
      </c>
      <c r="D51" s="311" t="s">
        <v>4889</v>
      </c>
      <c r="E51" s="311" t="s">
        <v>3242</v>
      </c>
      <c r="F51" s="311" t="s">
        <v>4890</v>
      </c>
      <c r="G51" s="311" t="s">
        <v>4974</v>
      </c>
      <c r="H51" s="311">
        <v>8744.8799999999992</v>
      </c>
      <c r="I51" s="313">
        <v>1</v>
      </c>
      <c r="J51" s="313">
        <v>0</v>
      </c>
      <c r="K51" s="313">
        <v>0</v>
      </c>
      <c r="L51" s="313"/>
      <c r="M51" s="313">
        <v>0</v>
      </c>
      <c r="N51" s="314"/>
      <c r="O51" s="315">
        <v>0</v>
      </c>
      <c r="P51" s="314">
        <v>0</v>
      </c>
      <c r="Q51" s="314"/>
      <c r="R51" s="315">
        <v>0</v>
      </c>
      <c r="S51" s="314">
        <v>0</v>
      </c>
      <c r="T51" s="314"/>
      <c r="U51" s="315">
        <v>0</v>
      </c>
      <c r="V51" s="321" t="s">
        <v>21</v>
      </c>
      <c r="W51" s="317" t="s">
        <v>4898</v>
      </c>
      <c r="X51" s="321" t="s">
        <v>21</v>
      </c>
      <c r="Y51" s="318"/>
      <c r="Z51" s="318"/>
    </row>
    <row r="52" spans="1:26" ht="17">
      <c r="A52" s="310" t="s">
        <v>5003</v>
      </c>
      <c r="B52" s="311" t="s">
        <v>152</v>
      </c>
      <c r="C52" s="312" t="s">
        <v>17</v>
      </c>
      <c r="D52" s="311" t="s">
        <v>4889</v>
      </c>
      <c r="E52" s="311" t="s">
        <v>3242</v>
      </c>
      <c r="F52" s="311" t="s">
        <v>4890</v>
      </c>
      <c r="G52" s="311" t="s">
        <v>4986</v>
      </c>
      <c r="H52" s="311">
        <v>3551.86</v>
      </c>
      <c r="I52" s="313">
        <v>1</v>
      </c>
      <c r="J52" s="313">
        <v>0</v>
      </c>
      <c r="K52" s="313">
        <v>0</v>
      </c>
      <c r="L52" s="313"/>
      <c r="M52" s="313">
        <v>0</v>
      </c>
      <c r="N52" s="314"/>
      <c r="O52" s="315">
        <v>0</v>
      </c>
      <c r="P52" s="314">
        <v>0</v>
      </c>
      <c r="Q52" s="314"/>
      <c r="R52" s="315">
        <v>0</v>
      </c>
      <c r="S52" s="314">
        <v>0</v>
      </c>
      <c r="T52" s="314"/>
      <c r="U52" s="315">
        <v>0</v>
      </c>
      <c r="V52" s="321" t="s">
        <v>5004</v>
      </c>
      <c r="W52" s="317" t="s">
        <v>4898</v>
      </c>
      <c r="X52" s="321" t="s">
        <v>5004</v>
      </c>
      <c r="Y52" s="318"/>
      <c r="Z52" s="318"/>
    </row>
    <row r="53" spans="1:26" ht="17">
      <c r="A53" s="304" t="s">
        <v>5005</v>
      </c>
      <c r="B53" s="305" t="s">
        <v>152</v>
      </c>
      <c r="C53" s="305" t="s">
        <v>17</v>
      </c>
      <c r="D53" s="305" t="s">
        <v>4889</v>
      </c>
      <c r="E53" s="305" t="s">
        <v>3242</v>
      </c>
      <c r="F53" s="305" t="s">
        <v>4890</v>
      </c>
      <c r="G53" s="305" t="s">
        <v>5006</v>
      </c>
      <c r="H53" s="305">
        <v>2125</v>
      </c>
      <c r="I53" s="5">
        <v>2</v>
      </c>
      <c r="J53" s="5">
        <v>1</v>
      </c>
      <c r="K53" s="306">
        <v>0</v>
      </c>
      <c r="L53" s="5"/>
      <c r="M53" s="5">
        <v>0</v>
      </c>
      <c r="N53" s="5"/>
      <c r="O53" s="307">
        <v>0</v>
      </c>
      <c r="P53" s="5">
        <v>0</v>
      </c>
      <c r="Q53" s="5"/>
      <c r="R53" s="307">
        <v>0</v>
      </c>
      <c r="S53" s="5">
        <v>0</v>
      </c>
      <c r="T53" s="5"/>
      <c r="U53" s="307">
        <v>0</v>
      </c>
      <c r="V53" s="277" t="s">
        <v>5007</v>
      </c>
      <c r="W53" s="309"/>
      <c r="X53" s="37"/>
      <c r="Y53" s="37"/>
      <c r="Z53" s="37"/>
    </row>
    <row r="54" spans="1:26" ht="17">
      <c r="A54" s="310" t="s">
        <v>5008</v>
      </c>
      <c r="B54" s="311" t="s">
        <v>139</v>
      </c>
      <c r="C54" s="312" t="s">
        <v>15</v>
      </c>
      <c r="D54" s="311" t="s">
        <v>4889</v>
      </c>
      <c r="E54" s="311" t="s">
        <v>3242</v>
      </c>
      <c r="F54" s="311" t="s">
        <v>4890</v>
      </c>
      <c r="G54" s="311" t="s">
        <v>4986</v>
      </c>
      <c r="H54" s="311">
        <v>2054</v>
      </c>
      <c r="I54" s="313">
        <v>2</v>
      </c>
      <c r="J54" s="313">
        <v>0</v>
      </c>
      <c r="K54" s="313">
        <v>0</v>
      </c>
      <c r="L54" s="313"/>
      <c r="M54" s="313">
        <v>0</v>
      </c>
      <c r="N54" s="314"/>
      <c r="O54" s="315">
        <v>0</v>
      </c>
      <c r="P54" s="314">
        <v>0</v>
      </c>
      <c r="Q54" s="314"/>
      <c r="R54" s="315">
        <v>0</v>
      </c>
      <c r="S54" s="314">
        <v>0</v>
      </c>
      <c r="T54" s="314"/>
      <c r="U54" s="315">
        <v>0</v>
      </c>
      <c r="V54" s="316"/>
      <c r="W54" s="317" t="s">
        <v>4898</v>
      </c>
      <c r="X54" s="316"/>
      <c r="Y54" s="318"/>
      <c r="Z54" s="318"/>
    </row>
    <row r="55" spans="1:26" ht="17">
      <c r="A55" s="304" t="s">
        <v>5009</v>
      </c>
      <c r="B55" s="305" t="s">
        <v>139</v>
      </c>
      <c r="C55" s="305" t="s">
        <v>12</v>
      </c>
      <c r="D55" s="305" t="s">
        <v>4889</v>
      </c>
      <c r="E55" s="305" t="s">
        <v>3242</v>
      </c>
      <c r="F55" s="305" t="s">
        <v>4890</v>
      </c>
      <c r="G55" s="305" t="s">
        <v>5010</v>
      </c>
      <c r="H55" s="305">
        <v>11988</v>
      </c>
      <c r="I55" s="5">
        <v>1</v>
      </c>
      <c r="J55" s="5">
        <v>1</v>
      </c>
      <c r="K55" s="306">
        <v>0</v>
      </c>
      <c r="L55" s="5"/>
      <c r="M55" s="5">
        <v>0</v>
      </c>
      <c r="N55" s="5"/>
      <c r="O55" s="307">
        <v>0</v>
      </c>
      <c r="P55" s="5">
        <v>0</v>
      </c>
      <c r="Q55" s="5"/>
      <c r="R55" s="307">
        <v>0</v>
      </c>
      <c r="S55" s="5">
        <v>0</v>
      </c>
      <c r="T55" s="5"/>
      <c r="U55" s="307">
        <v>0</v>
      </c>
      <c r="V55" s="277" t="s">
        <v>51</v>
      </c>
      <c r="W55" s="309"/>
      <c r="X55" s="37"/>
      <c r="Y55" s="37"/>
      <c r="Z55" s="37"/>
    </row>
    <row r="56" spans="1:26" ht="17">
      <c r="A56" s="310" t="s">
        <v>5011</v>
      </c>
      <c r="B56" s="311" t="s">
        <v>152</v>
      </c>
      <c r="C56" s="312" t="s">
        <v>10</v>
      </c>
      <c r="D56" s="311" t="s">
        <v>4889</v>
      </c>
      <c r="E56" s="311" t="s">
        <v>3242</v>
      </c>
      <c r="F56" s="311" t="s">
        <v>4890</v>
      </c>
      <c r="G56" s="311" t="s">
        <v>5012</v>
      </c>
      <c r="H56" s="311">
        <v>4862.22</v>
      </c>
      <c r="I56" s="313">
        <v>2</v>
      </c>
      <c r="J56" s="313">
        <v>0</v>
      </c>
      <c r="K56" s="313">
        <v>0</v>
      </c>
      <c r="L56" s="313"/>
      <c r="M56" s="313">
        <v>0</v>
      </c>
      <c r="N56" s="314"/>
      <c r="O56" s="315">
        <v>0</v>
      </c>
      <c r="P56" s="314">
        <v>0</v>
      </c>
      <c r="Q56" s="314"/>
      <c r="R56" s="315">
        <v>0</v>
      </c>
      <c r="S56" s="314">
        <v>0</v>
      </c>
      <c r="T56" s="314"/>
      <c r="U56" s="315">
        <v>0</v>
      </c>
      <c r="V56" s="321" t="s">
        <v>5013</v>
      </c>
      <c r="W56" s="317" t="s">
        <v>4898</v>
      </c>
      <c r="X56" s="321" t="s">
        <v>21</v>
      </c>
      <c r="Y56" s="318"/>
      <c r="Z56" s="318"/>
    </row>
    <row r="57" spans="1:26" ht="17">
      <c r="A57" s="324" t="s">
        <v>5014</v>
      </c>
      <c r="B57" s="305" t="s">
        <v>152</v>
      </c>
      <c r="C57" s="305" t="s">
        <v>10</v>
      </c>
      <c r="D57" s="305" t="s">
        <v>4889</v>
      </c>
      <c r="E57" s="305" t="s">
        <v>3242</v>
      </c>
      <c r="F57" s="305" t="s">
        <v>4890</v>
      </c>
      <c r="G57" s="305" t="s">
        <v>4919</v>
      </c>
      <c r="H57" s="305">
        <v>3780</v>
      </c>
      <c r="I57" s="5">
        <v>1</v>
      </c>
      <c r="J57" s="306">
        <v>0</v>
      </c>
      <c r="K57" s="306">
        <v>0</v>
      </c>
      <c r="L57" s="5"/>
      <c r="M57" s="5">
        <v>0</v>
      </c>
      <c r="N57" s="5"/>
      <c r="O57" s="307">
        <v>0</v>
      </c>
      <c r="P57" s="5">
        <v>0</v>
      </c>
      <c r="Q57" s="5"/>
      <c r="R57" s="307">
        <v>0</v>
      </c>
      <c r="S57" s="5">
        <v>0</v>
      </c>
      <c r="T57" s="5"/>
      <c r="U57" s="307">
        <v>0</v>
      </c>
      <c r="V57" s="277" t="s">
        <v>58</v>
      </c>
      <c r="W57" s="309"/>
      <c r="X57" s="37"/>
      <c r="Y57" s="37"/>
      <c r="Z57" s="37"/>
    </row>
    <row r="58" spans="1:26" ht="17">
      <c r="A58" s="304" t="s">
        <v>5015</v>
      </c>
      <c r="B58" s="305" t="s">
        <v>139</v>
      </c>
      <c r="C58" s="305" t="s">
        <v>6</v>
      </c>
      <c r="D58" s="305" t="s">
        <v>4889</v>
      </c>
      <c r="E58" s="305" t="s">
        <v>3242</v>
      </c>
      <c r="F58" s="305" t="s">
        <v>4890</v>
      </c>
      <c r="G58" s="305" t="s">
        <v>5016</v>
      </c>
      <c r="H58" s="305">
        <v>2440.75</v>
      </c>
      <c r="I58" s="5">
        <v>2</v>
      </c>
      <c r="J58" s="5">
        <v>1</v>
      </c>
      <c r="K58" s="5">
        <v>1</v>
      </c>
      <c r="L58" s="5">
        <v>30</v>
      </c>
      <c r="M58" s="5">
        <v>0</v>
      </c>
      <c r="N58" s="5"/>
      <c r="O58" s="307">
        <v>0</v>
      </c>
      <c r="P58" s="5">
        <v>0</v>
      </c>
      <c r="Q58" s="5"/>
      <c r="R58" s="307">
        <v>0</v>
      </c>
      <c r="S58" s="5">
        <v>1</v>
      </c>
      <c r="T58" s="5">
        <v>30</v>
      </c>
      <c r="U58" s="307">
        <v>1.23E-2</v>
      </c>
      <c r="V58" s="308"/>
      <c r="W58" s="309"/>
      <c r="X58" s="37"/>
      <c r="Y58" s="37"/>
      <c r="Z58" s="37"/>
    </row>
    <row r="59" spans="1:26" ht="17">
      <c r="A59" s="322" t="s">
        <v>5017</v>
      </c>
      <c r="B59" s="311" t="s">
        <v>139</v>
      </c>
      <c r="C59" s="326" t="s">
        <v>4151</v>
      </c>
      <c r="D59" s="311" t="s">
        <v>4889</v>
      </c>
      <c r="E59" s="311" t="s">
        <v>3242</v>
      </c>
      <c r="F59" s="311" t="s">
        <v>4890</v>
      </c>
      <c r="G59" s="311" t="s">
        <v>5018</v>
      </c>
      <c r="H59" s="311">
        <v>2119</v>
      </c>
      <c r="I59" s="313">
        <v>1</v>
      </c>
      <c r="J59" s="313">
        <v>0</v>
      </c>
      <c r="K59" s="313">
        <v>1</v>
      </c>
      <c r="L59" s="313">
        <v>370</v>
      </c>
      <c r="M59" s="313">
        <v>1</v>
      </c>
      <c r="N59" s="314">
        <v>370</v>
      </c>
      <c r="O59" s="315">
        <v>0.17460000000000001</v>
      </c>
      <c r="P59" s="314">
        <v>0</v>
      </c>
      <c r="Q59" s="314"/>
      <c r="R59" s="315">
        <v>0</v>
      </c>
      <c r="S59" s="314">
        <v>0</v>
      </c>
      <c r="T59" s="314"/>
      <c r="U59" s="315">
        <v>0</v>
      </c>
      <c r="V59" s="321" t="s">
        <v>5019</v>
      </c>
      <c r="W59" s="317" t="s">
        <v>4898</v>
      </c>
      <c r="X59" s="321" t="s">
        <v>21</v>
      </c>
      <c r="Y59" s="318"/>
      <c r="Z59" s="318"/>
    </row>
    <row r="60" spans="1:26" ht="17">
      <c r="A60" s="324" t="s">
        <v>5020</v>
      </c>
      <c r="B60" s="305" t="s">
        <v>152</v>
      </c>
      <c r="C60" s="327" t="s">
        <v>4385</v>
      </c>
      <c r="D60" s="305" t="s">
        <v>4889</v>
      </c>
      <c r="E60" s="305" t="s">
        <v>3242</v>
      </c>
      <c r="F60" s="305" t="s">
        <v>4890</v>
      </c>
      <c r="G60" s="305" t="s">
        <v>5021</v>
      </c>
      <c r="H60" s="305">
        <v>2835.92</v>
      </c>
      <c r="I60" s="5">
        <v>1</v>
      </c>
      <c r="J60" s="5">
        <v>1</v>
      </c>
      <c r="K60" s="306">
        <v>0</v>
      </c>
      <c r="L60" s="5"/>
      <c r="M60" s="5">
        <v>0</v>
      </c>
      <c r="N60" s="5"/>
      <c r="O60" s="307">
        <v>0</v>
      </c>
      <c r="P60" s="5">
        <v>0</v>
      </c>
      <c r="Q60" s="5"/>
      <c r="R60" s="307">
        <v>0</v>
      </c>
      <c r="S60" s="5">
        <v>0</v>
      </c>
      <c r="T60" s="5"/>
      <c r="U60" s="307">
        <v>0</v>
      </c>
      <c r="V60" s="277" t="s">
        <v>5022</v>
      </c>
      <c r="W60" s="309"/>
      <c r="X60" s="37"/>
      <c r="Y60" s="37"/>
      <c r="Z60" s="37"/>
    </row>
    <row r="61" spans="1:26" ht="17">
      <c r="A61" s="304" t="s">
        <v>5023</v>
      </c>
      <c r="B61" s="305" t="s">
        <v>139</v>
      </c>
      <c r="C61" s="305" t="s">
        <v>17</v>
      </c>
      <c r="D61" s="305" t="s">
        <v>4889</v>
      </c>
      <c r="E61" s="305" t="s">
        <v>3242</v>
      </c>
      <c r="F61" s="305" t="s">
        <v>4890</v>
      </c>
      <c r="G61" s="305" t="s">
        <v>5024</v>
      </c>
      <c r="H61" s="305">
        <v>9914.02</v>
      </c>
      <c r="I61" s="5">
        <v>2</v>
      </c>
      <c r="J61" s="5">
        <v>1</v>
      </c>
      <c r="K61" s="306">
        <v>0</v>
      </c>
      <c r="L61" s="5"/>
      <c r="M61" s="5">
        <v>0</v>
      </c>
      <c r="N61" s="5"/>
      <c r="O61" s="307">
        <v>0</v>
      </c>
      <c r="P61" s="5">
        <v>0</v>
      </c>
      <c r="Q61" s="5"/>
      <c r="R61" s="307">
        <v>0</v>
      </c>
      <c r="S61" s="5">
        <v>0</v>
      </c>
      <c r="T61" s="5"/>
      <c r="U61" s="307">
        <v>0</v>
      </c>
      <c r="V61" s="277" t="s">
        <v>5025</v>
      </c>
      <c r="W61" s="309"/>
      <c r="X61" s="37"/>
      <c r="Y61" s="37"/>
      <c r="Z61" s="37"/>
    </row>
    <row r="62" spans="1:26" ht="17">
      <c r="A62" s="310" t="s">
        <v>5026</v>
      </c>
      <c r="B62" s="311" t="s">
        <v>139</v>
      </c>
      <c r="C62" s="312" t="s">
        <v>18</v>
      </c>
      <c r="D62" s="311" t="s">
        <v>4889</v>
      </c>
      <c r="E62" s="311" t="s">
        <v>3242</v>
      </c>
      <c r="F62" s="311" t="s">
        <v>4890</v>
      </c>
      <c r="G62" s="311" t="s">
        <v>5027</v>
      </c>
      <c r="H62" s="311">
        <v>8386.32</v>
      </c>
      <c r="I62" s="313">
        <v>2</v>
      </c>
      <c r="J62" s="313">
        <v>0</v>
      </c>
      <c r="K62" s="313">
        <v>0</v>
      </c>
      <c r="L62" s="313"/>
      <c r="M62" s="313">
        <v>0</v>
      </c>
      <c r="N62" s="314"/>
      <c r="O62" s="315">
        <v>0</v>
      </c>
      <c r="P62" s="314">
        <v>0</v>
      </c>
      <c r="Q62" s="314"/>
      <c r="R62" s="315">
        <v>0</v>
      </c>
      <c r="S62" s="314">
        <v>0</v>
      </c>
      <c r="T62" s="314"/>
      <c r="U62" s="315">
        <v>0</v>
      </c>
      <c r="V62" s="321" t="s">
        <v>5028</v>
      </c>
      <c r="W62" s="317" t="s">
        <v>4898</v>
      </c>
      <c r="X62" s="321" t="s">
        <v>5028</v>
      </c>
      <c r="Y62" s="318"/>
      <c r="Z62" s="318"/>
    </row>
    <row r="63" spans="1:26" ht="17">
      <c r="A63" s="322" t="s">
        <v>5029</v>
      </c>
      <c r="B63" s="311" t="s">
        <v>139</v>
      </c>
      <c r="C63" s="328" t="s">
        <v>4082</v>
      </c>
      <c r="D63" s="311" t="s">
        <v>4889</v>
      </c>
      <c r="E63" s="311" t="s">
        <v>3242</v>
      </c>
      <c r="F63" s="311" t="s">
        <v>4890</v>
      </c>
      <c r="G63" s="311" t="s">
        <v>4986</v>
      </c>
      <c r="H63" s="311">
        <v>6863</v>
      </c>
      <c r="I63" s="313">
        <v>1</v>
      </c>
      <c r="J63" s="313">
        <v>0</v>
      </c>
      <c r="K63" s="313">
        <v>0</v>
      </c>
      <c r="L63" s="313"/>
      <c r="M63" s="313">
        <v>0</v>
      </c>
      <c r="N63" s="314"/>
      <c r="O63" s="315">
        <v>0</v>
      </c>
      <c r="P63" s="314">
        <v>0</v>
      </c>
      <c r="Q63" s="314"/>
      <c r="R63" s="315">
        <v>0</v>
      </c>
      <c r="S63" s="314">
        <v>0</v>
      </c>
      <c r="T63" s="314"/>
      <c r="U63" s="315">
        <v>0</v>
      </c>
      <c r="V63" s="321" t="s">
        <v>21</v>
      </c>
      <c r="W63" s="317" t="s">
        <v>4898</v>
      </c>
      <c r="X63" s="321" t="s">
        <v>21</v>
      </c>
      <c r="Y63" s="318"/>
      <c r="Z63" s="318"/>
    </row>
    <row r="64" spans="1:26" ht="17">
      <c r="A64" s="310" t="s">
        <v>5030</v>
      </c>
      <c r="B64" s="311" t="s">
        <v>139</v>
      </c>
      <c r="C64" s="312" t="s">
        <v>11</v>
      </c>
      <c r="D64" s="311" t="s">
        <v>4889</v>
      </c>
      <c r="E64" s="311" t="s">
        <v>3242</v>
      </c>
      <c r="F64" s="311" t="s">
        <v>4890</v>
      </c>
      <c r="G64" s="311" t="s">
        <v>5031</v>
      </c>
      <c r="H64" s="311">
        <v>6826.8</v>
      </c>
      <c r="I64" s="313">
        <v>3</v>
      </c>
      <c r="J64" s="313">
        <v>0</v>
      </c>
      <c r="K64" s="313">
        <v>1</v>
      </c>
      <c r="L64" s="319">
        <v>8382</v>
      </c>
      <c r="M64" s="313">
        <v>0</v>
      </c>
      <c r="N64" s="314"/>
      <c r="O64" s="315">
        <v>0</v>
      </c>
      <c r="P64" s="314">
        <v>1</v>
      </c>
      <c r="Q64" s="320">
        <v>8382</v>
      </c>
      <c r="R64" s="315">
        <v>1.2278</v>
      </c>
      <c r="S64" s="314">
        <v>0</v>
      </c>
      <c r="T64" s="314"/>
      <c r="U64" s="315">
        <v>0</v>
      </c>
      <c r="V64" s="316" t="s">
        <v>2377</v>
      </c>
      <c r="W64" s="317" t="s">
        <v>4898</v>
      </c>
      <c r="X64" s="321" t="s">
        <v>21</v>
      </c>
      <c r="Y64" s="318"/>
      <c r="Z64" s="318"/>
    </row>
    <row r="65" spans="1:26" ht="17">
      <c r="A65" s="310" t="s">
        <v>5032</v>
      </c>
      <c r="B65" s="311" t="s">
        <v>139</v>
      </c>
      <c r="C65" s="312" t="s">
        <v>17</v>
      </c>
      <c r="D65" s="311" t="s">
        <v>4889</v>
      </c>
      <c r="E65" s="311" t="s">
        <v>3242</v>
      </c>
      <c r="F65" s="311" t="s">
        <v>4890</v>
      </c>
      <c r="G65" s="311" t="s">
        <v>4919</v>
      </c>
      <c r="H65" s="311">
        <v>5655</v>
      </c>
      <c r="I65" s="313">
        <v>1</v>
      </c>
      <c r="J65" s="313">
        <v>0</v>
      </c>
      <c r="K65" s="313">
        <v>0</v>
      </c>
      <c r="L65" s="313"/>
      <c r="M65" s="313">
        <v>0</v>
      </c>
      <c r="N65" s="314"/>
      <c r="O65" s="315">
        <v>0</v>
      </c>
      <c r="P65" s="314">
        <v>0</v>
      </c>
      <c r="Q65" s="314"/>
      <c r="R65" s="315">
        <v>0</v>
      </c>
      <c r="S65" s="314">
        <v>0</v>
      </c>
      <c r="T65" s="314"/>
      <c r="U65" s="315">
        <v>0</v>
      </c>
      <c r="V65" s="316" t="s">
        <v>5033</v>
      </c>
      <c r="W65" s="317" t="s">
        <v>4898</v>
      </c>
      <c r="X65" s="316" t="s">
        <v>5033</v>
      </c>
      <c r="Y65" s="318"/>
      <c r="Z65" s="318"/>
    </row>
    <row r="66" spans="1:26" ht="17">
      <c r="A66" s="310" t="s">
        <v>5034</v>
      </c>
      <c r="B66" s="311" t="s">
        <v>152</v>
      </c>
      <c r="C66" s="312" t="s">
        <v>17</v>
      </c>
      <c r="D66" s="311" t="s">
        <v>4889</v>
      </c>
      <c r="E66" s="311" t="s">
        <v>3242</v>
      </c>
      <c r="F66" s="311" t="s">
        <v>4890</v>
      </c>
      <c r="G66" s="311" t="s">
        <v>5035</v>
      </c>
      <c r="H66" s="311">
        <v>4521.05</v>
      </c>
      <c r="I66" s="313">
        <v>2</v>
      </c>
      <c r="J66" s="313">
        <v>0</v>
      </c>
      <c r="K66" s="313">
        <v>2</v>
      </c>
      <c r="L66" s="319">
        <v>2840</v>
      </c>
      <c r="M66" s="313">
        <v>2</v>
      </c>
      <c r="N66" s="320">
        <v>2840</v>
      </c>
      <c r="O66" s="315">
        <v>0.62819999999999998</v>
      </c>
      <c r="P66" s="314">
        <v>0</v>
      </c>
      <c r="Q66" s="314"/>
      <c r="R66" s="315">
        <v>0</v>
      </c>
      <c r="S66" s="314">
        <v>0</v>
      </c>
      <c r="T66" s="314"/>
      <c r="U66" s="315">
        <v>0</v>
      </c>
      <c r="V66" s="321" t="s">
        <v>5036</v>
      </c>
      <c r="W66" s="317" t="s">
        <v>4898</v>
      </c>
      <c r="X66" s="321" t="s">
        <v>22</v>
      </c>
      <c r="Y66" s="318"/>
      <c r="Z66" s="318"/>
    </row>
    <row r="67" spans="1:26" ht="17">
      <c r="A67" s="310" t="s">
        <v>5037</v>
      </c>
      <c r="B67" s="311" t="s">
        <v>139</v>
      </c>
      <c r="C67" s="328" t="s">
        <v>5038</v>
      </c>
      <c r="D67" s="311" t="s">
        <v>4889</v>
      </c>
      <c r="E67" s="311" t="s">
        <v>3242</v>
      </c>
      <c r="F67" s="311" t="s">
        <v>4890</v>
      </c>
      <c r="G67" s="311" t="s">
        <v>5039</v>
      </c>
      <c r="H67" s="311">
        <v>7862.44</v>
      </c>
      <c r="I67" s="313">
        <v>3</v>
      </c>
      <c r="J67" s="313">
        <v>0</v>
      </c>
      <c r="K67" s="313">
        <v>1</v>
      </c>
      <c r="L67" s="313">
        <v>216</v>
      </c>
      <c r="M67" s="313">
        <v>1</v>
      </c>
      <c r="N67" s="314">
        <v>216</v>
      </c>
      <c r="O67" s="315">
        <v>2.75E-2</v>
      </c>
      <c r="P67" s="314">
        <v>0</v>
      </c>
      <c r="Q67" s="314"/>
      <c r="R67" s="315">
        <v>0</v>
      </c>
      <c r="S67" s="314">
        <v>0</v>
      </c>
      <c r="T67" s="314"/>
      <c r="U67" s="315">
        <v>0</v>
      </c>
      <c r="V67" s="316"/>
      <c r="W67" s="317" t="s">
        <v>4898</v>
      </c>
      <c r="X67" s="316"/>
      <c r="Y67" s="318"/>
      <c r="Z67" s="318"/>
    </row>
    <row r="68" spans="1:26" ht="17">
      <c r="A68" s="324" t="s">
        <v>5040</v>
      </c>
      <c r="B68" s="305" t="s">
        <v>139</v>
      </c>
      <c r="C68" s="327" t="s">
        <v>4385</v>
      </c>
      <c r="D68" s="305" t="s">
        <v>4889</v>
      </c>
      <c r="E68" s="305" t="s">
        <v>3242</v>
      </c>
      <c r="F68" s="305" t="s">
        <v>4890</v>
      </c>
      <c r="G68" s="305" t="s">
        <v>5041</v>
      </c>
      <c r="H68" s="305">
        <v>2576</v>
      </c>
      <c r="I68" s="5">
        <v>1</v>
      </c>
      <c r="J68" s="5">
        <v>1</v>
      </c>
      <c r="K68" s="306">
        <v>0</v>
      </c>
      <c r="L68" s="5"/>
      <c r="M68" s="5">
        <v>0</v>
      </c>
      <c r="N68" s="5"/>
      <c r="O68" s="307">
        <v>0</v>
      </c>
      <c r="P68" s="5">
        <v>0</v>
      </c>
      <c r="Q68" s="5"/>
      <c r="R68" s="307">
        <v>0</v>
      </c>
      <c r="S68" s="5">
        <v>0</v>
      </c>
      <c r="T68" s="5"/>
      <c r="U68" s="307">
        <v>0</v>
      </c>
      <c r="V68" s="277" t="s">
        <v>21</v>
      </c>
      <c r="W68" s="309"/>
      <c r="X68" s="37"/>
      <c r="Y68" s="37"/>
      <c r="Z68" s="37"/>
    </row>
    <row r="69" spans="1:26" ht="17">
      <c r="A69" s="310" t="s">
        <v>5042</v>
      </c>
      <c r="B69" s="311" t="s">
        <v>152</v>
      </c>
      <c r="C69" s="312" t="s">
        <v>14</v>
      </c>
      <c r="D69" s="311" t="s">
        <v>4889</v>
      </c>
      <c r="E69" s="311" t="s">
        <v>3242</v>
      </c>
      <c r="F69" s="311" t="s">
        <v>4890</v>
      </c>
      <c r="G69" s="311" t="s">
        <v>5001</v>
      </c>
      <c r="H69" s="311">
        <v>2411.31</v>
      </c>
      <c r="I69" s="313">
        <v>1</v>
      </c>
      <c r="J69" s="313">
        <v>0</v>
      </c>
      <c r="K69" s="313">
        <v>0</v>
      </c>
      <c r="L69" s="313"/>
      <c r="M69" s="313">
        <v>0</v>
      </c>
      <c r="N69" s="314"/>
      <c r="O69" s="315">
        <v>0</v>
      </c>
      <c r="P69" s="314">
        <v>0</v>
      </c>
      <c r="Q69" s="314"/>
      <c r="R69" s="315">
        <v>0</v>
      </c>
      <c r="S69" s="314">
        <v>0</v>
      </c>
      <c r="T69" s="314"/>
      <c r="U69" s="315">
        <v>0</v>
      </c>
      <c r="V69" s="321" t="s">
        <v>5043</v>
      </c>
      <c r="W69" s="317" t="s">
        <v>4898</v>
      </c>
      <c r="X69" s="321" t="s">
        <v>62</v>
      </c>
      <c r="Y69" s="318"/>
      <c r="Z69" s="318"/>
    </row>
    <row r="70" spans="1:26" ht="17">
      <c r="A70" s="310" t="s">
        <v>5044</v>
      </c>
      <c r="B70" s="311" t="s">
        <v>152</v>
      </c>
      <c r="C70" s="312" t="s">
        <v>14</v>
      </c>
      <c r="D70" s="311" t="s">
        <v>4889</v>
      </c>
      <c r="E70" s="311" t="s">
        <v>3242</v>
      </c>
      <c r="F70" s="311" t="s">
        <v>4890</v>
      </c>
      <c r="G70" s="311" t="s">
        <v>5041</v>
      </c>
      <c r="H70" s="311">
        <v>5988</v>
      </c>
      <c r="I70" s="313">
        <v>6</v>
      </c>
      <c r="J70" s="313">
        <v>0</v>
      </c>
      <c r="K70" s="313">
        <v>0</v>
      </c>
      <c r="L70" s="313"/>
      <c r="M70" s="313">
        <v>0</v>
      </c>
      <c r="N70" s="314"/>
      <c r="O70" s="315">
        <v>0</v>
      </c>
      <c r="P70" s="314">
        <v>0</v>
      </c>
      <c r="Q70" s="314"/>
      <c r="R70" s="315">
        <v>0</v>
      </c>
      <c r="S70" s="314">
        <v>0</v>
      </c>
      <c r="T70" s="314"/>
      <c r="U70" s="315">
        <v>0</v>
      </c>
      <c r="V70" s="321" t="s">
        <v>5045</v>
      </c>
      <c r="W70" s="317" t="s">
        <v>4898</v>
      </c>
      <c r="X70" s="321" t="s">
        <v>5046</v>
      </c>
      <c r="Y70" s="318"/>
      <c r="Z70" s="318"/>
    </row>
    <row r="71" spans="1:26" ht="17">
      <c r="A71" s="322" t="s">
        <v>5047</v>
      </c>
      <c r="B71" s="311" t="s">
        <v>152</v>
      </c>
      <c r="C71" s="328" t="s">
        <v>4151</v>
      </c>
      <c r="D71" s="311" t="s">
        <v>4889</v>
      </c>
      <c r="E71" s="311" t="s">
        <v>3242</v>
      </c>
      <c r="F71" s="311" t="s">
        <v>4890</v>
      </c>
      <c r="G71" s="311" t="s">
        <v>5048</v>
      </c>
      <c r="H71" s="311">
        <v>3480</v>
      </c>
      <c r="I71" s="313">
        <v>1</v>
      </c>
      <c r="J71" s="313">
        <v>0</v>
      </c>
      <c r="K71" s="313">
        <v>0</v>
      </c>
      <c r="L71" s="313"/>
      <c r="M71" s="313">
        <v>0</v>
      </c>
      <c r="N71" s="314"/>
      <c r="O71" s="315">
        <v>0</v>
      </c>
      <c r="P71" s="314">
        <v>0</v>
      </c>
      <c r="Q71" s="314"/>
      <c r="R71" s="315">
        <v>0</v>
      </c>
      <c r="S71" s="314">
        <v>0</v>
      </c>
      <c r="T71" s="314"/>
      <c r="U71" s="315">
        <v>0</v>
      </c>
      <c r="V71" s="321" t="s">
        <v>2441</v>
      </c>
      <c r="W71" s="317" t="s">
        <v>4898</v>
      </c>
      <c r="X71" s="321" t="s">
        <v>2539</v>
      </c>
      <c r="Y71" s="318"/>
      <c r="Z71" s="318"/>
    </row>
    <row r="72" spans="1:26" ht="17">
      <c r="A72" s="304" t="s">
        <v>5049</v>
      </c>
      <c r="B72" s="305" t="s">
        <v>139</v>
      </c>
      <c r="C72" s="305" t="s">
        <v>11</v>
      </c>
      <c r="D72" s="305" t="s">
        <v>4889</v>
      </c>
      <c r="E72" s="305" t="s">
        <v>3242</v>
      </c>
      <c r="F72" s="305" t="s">
        <v>4890</v>
      </c>
      <c r="G72" s="305" t="s">
        <v>4916</v>
      </c>
      <c r="H72" s="305">
        <v>2988</v>
      </c>
      <c r="I72" s="5">
        <v>3</v>
      </c>
      <c r="J72" s="306">
        <v>0</v>
      </c>
      <c r="K72" s="306">
        <v>0</v>
      </c>
      <c r="L72" s="5"/>
      <c r="M72" s="5">
        <v>0</v>
      </c>
      <c r="N72" s="5"/>
      <c r="O72" s="307">
        <v>0</v>
      </c>
      <c r="P72" s="5">
        <v>0</v>
      </c>
      <c r="Q72" s="5"/>
      <c r="R72" s="307">
        <v>0</v>
      </c>
      <c r="S72" s="5">
        <v>0</v>
      </c>
      <c r="T72" s="5"/>
      <c r="U72" s="307">
        <v>0</v>
      </c>
      <c r="V72" s="308" t="s">
        <v>5050</v>
      </c>
      <c r="W72" s="309"/>
      <c r="X72" s="37"/>
      <c r="Y72" s="37"/>
      <c r="Z72" s="37"/>
    </row>
    <row r="73" spans="1:26" ht="17">
      <c r="A73" s="304" t="s">
        <v>5051</v>
      </c>
      <c r="B73" s="305" t="s">
        <v>139</v>
      </c>
      <c r="C73" s="305" t="s">
        <v>14</v>
      </c>
      <c r="D73" s="305" t="s">
        <v>4889</v>
      </c>
      <c r="E73" s="305" t="s">
        <v>3242</v>
      </c>
      <c r="F73" s="305" t="s">
        <v>4890</v>
      </c>
      <c r="G73" s="305" t="s">
        <v>5052</v>
      </c>
      <c r="H73" s="305">
        <v>2601</v>
      </c>
      <c r="I73" s="5">
        <v>2</v>
      </c>
      <c r="J73" s="5">
        <v>2</v>
      </c>
      <c r="K73" s="306">
        <v>0</v>
      </c>
      <c r="L73" s="5"/>
      <c r="M73" s="5">
        <v>0</v>
      </c>
      <c r="N73" s="5"/>
      <c r="O73" s="307">
        <v>0</v>
      </c>
      <c r="P73" s="5">
        <v>0</v>
      </c>
      <c r="Q73" s="5"/>
      <c r="R73" s="307">
        <v>0</v>
      </c>
      <c r="S73" s="5">
        <v>0</v>
      </c>
      <c r="T73" s="5"/>
      <c r="U73" s="307">
        <v>0</v>
      </c>
      <c r="V73" s="277" t="s">
        <v>21</v>
      </c>
      <c r="W73" s="309"/>
      <c r="X73" s="37"/>
      <c r="Y73" s="37"/>
      <c r="Z73" s="37"/>
    </row>
    <row r="74" spans="1:26" ht="17">
      <c r="A74" s="324" t="s">
        <v>5053</v>
      </c>
      <c r="B74" s="305" t="s">
        <v>152</v>
      </c>
      <c r="C74" s="325" t="s">
        <v>4151</v>
      </c>
      <c r="D74" s="305" t="s">
        <v>4889</v>
      </c>
      <c r="E74" s="305" t="s">
        <v>3242</v>
      </c>
      <c r="F74" s="305" t="s">
        <v>4890</v>
      </c>
      <c r="G74" s="305" t="s">
        <v>5054</v>
      </c>
      <c r="H74" s="305">
        <v>3530.7</v>
      </c>
      <c r="I74" s="5">
        <v>1</v>
      </c>
      <c r="J74" s="5">
        <v>1</v>
      </c>
      <c r="K74" s="5">
        <v>1</v>
      </c>
      <c r="L74" s="323">
        <v>1483</v>
      </c>
      <c r="M74" s="5">
        <v>1</v>
      </c>
      <c r="N74" s="323">
        <v>1483</v>
      </c>
      <c r="O74" s="307">
        <v>0.42</v>
      </c>
      <c r="P74" s="5">
        <v>0</v>
      </c>
      <c r="Q74" s="5"/>
      <c r="R74" s="307">
        <v>0</v>
      </c>
      <c r="S74" s="5">
        <v>0</v>
      </c>
      <c r="T74" s="5"/>
      <c r="U74" s="307">
        <v>0</v>
      </c>
      <c r="V74" s="277" t="s">
        <v>5055</v>
      </c>
      <c r="W74" s="309"/>
      <c r="X74" s="37"/>
      <c r="Y74" s="37"/>
      <c r="Z74" s="37"/>
    </row>
    <row r="75" spans="1:26" ht="17">
      <c r="A75" s="310" t="s">
        <v>5056</v>
      </c>
      <c r="B75" s="311" t="s">
        <v>152</v>
      </c>
      <c r="C75" s="312" t="s">
        <v>14</v>
      </c>
      <c r="D75" s="311" t="s">
        <v>4889</v>
      </c>
      <c r="E75" s="311" t="s">
        <v>3242</v>
      </c>
      <c r="F75" s="311" t="s">
        <v>4890</v>
      </c>
      <c r="G75" s="311" t="s">
        <v>5057</v>
      </c>
      <c r="H75" s="311">
        <v>29800</v>
      </c>
      <c r="I75" s="313">
        <v>1</v>
      </c>
      <c r="J75" s="313">
        <v>0</v>
      </c>
      <c r="K75" s="313">
        <v>0</v>
      </c>
      <c r="L75" s="313"/>
      <c r="M75" s="313">
        <v>0</v>
      </c>
      <c r="N75" s="314"/>
      <c r="O75" s="315">
        <v>0</v>
      </c>
      <c r="P75" s="314">
        <v>0</v>
      </c>
      <c r="Q75" s="314"/>
      <c r="R75" s="315">
        <v>0</v>
      </c>
      <c r="S75" s="314">
        <v>0</v>
      </c>
      <c r="T75" s="314"/>
      <c r="U75" s="315">
        <v>0</v>
      </c>
      <c r="V75" s="321" t="s">
        <v>22</v>
      </c>
      <c r="W75" s="330" t="s">
        <v>4898</v>
      </c>
      <c r="X75" s="321" t="s">
        <v>22</v>
      </c>
      <c r="Y75" s="318"/>
      <c r="Z75" s="318"/>
    </row>
    <row r="76" spans="1:26" ht="17">
      <c r="A76" s="310" t="s">
        <v>5058</v>
      </c>
      <c r="B76" s="311" t="s">
        <v>152</v>
      </c>
      <c r="C76" s="312" t="s">
        <v>10</v>
      </c>
      <c r="D76" s="311" t="s">
        <v>4889</v>
      </c>
      <c r="E76" s="311" t="s">
        <v>3242</v>
      </c>
      <c r="F76" s="311" t="s">
        <v>4890</v>
      </c>
      <c r="G76" s="311" t="s">
        <v>5059</v>
      </c>
      <c r="H76" s="311">
        <v>2472.2800000000002</v>
      </c>
      <c r="I76" s="313">
        <v>1</v>
      </c>
      <c r="J76" s="313">
        <v>0</v>
      </c>
      <c r="K76" s="313">
        <v>0</v>
      </c>
      <c r="L76" s="313"/>
      <c r="M76" s="313">
        <v>0</v>
      </c>
      <c r="N76" s="314"/>
      <c r="O76" s="315">
        <v>0</v>
      </c>
      <c r="P76" s="314">
        <v>0</v>
      </c>
      <c r="Q76" s="314"/>
      <c r="R76" s="315">
        <v>0</v>
      </c>
      <c r="S76" s="314">
        <v>0</v>
      </c>
      <c r="T76" s="314"/>
      <c r="U76" s="315">
        <v>0</v>
      </c>
      <c r="V76" s="321" t="s">
        <v>54</v>
      </c>
      <c r="W76" s="330" t="s">
        <v>4898</v>
      </c>
      <c r="X76" s="321" t="s">
        <v>21</v>
      </c>
      <c r="Y76" s="318"/>
      <c r="Z76" s="318"/>
    </row>
    <row r="77" spans="1:26" ht="17">
      <c r="A77" s="304" t="s">
        <v>5060</v>
      </c>
      <c r="B77" s="305" t="s">
        <v>152</v>
      </c>
      <c r="C77" s="305" t="s">
        <v>18</v>
      </c>
      <c r="D77" s="305" t="s">
        <v>4889</v>
      </c>
      <c r="E77" s="305" t="s">
        <v>3242</v>
      </c>
      <c r="F77" s="305" t="s">
        <v>4890</v>
      </c>
      <c r="G77" s="305" t="s">
        <v>5061</v>
      </c>
      <c r="H77" s="305">
        <v>3808</v>
      </c>
      <c r="I77" s="5">
        <v>1</v>
      </c>
      <c r="J77" s="5">
        <v>1</v>
      </c>
      <c r="K77" s="5">
        <v>1</v>
      </c>
      <c r="L77" s="323">
        <v>2669</v>
      </c>
      <c r="M77" s="5">
        <v>0</v>
      </c>
      <c r="N77" s="5"/>
      <c r="O77" s="307">
        <v>0</v>
      </c>
      <c r="P77" s="5">
        <v>1</v>
      </c>
      <c r="Q77" s="323">
        <v>2669</v>
      </c>
      <c r="R77" s="307">
        <v>0.70089999999999997</v>
      </c>
      <c r="S77" s="5">
        <v>0</v>
      </c>
      <c r="T77" s="5"/>
      <c r="U77" s="307">
        <v>0</v>
      </c>
      <c r="V77" s="277" t="s">
        <v>5062</v>
      </c>
      <c r="W77" s="309"/>
      <c r="X77" s="37"/>
      <c r="Y77" s="37"/>
      <c r="Z77" s="37"/>
    </row>
    <row r="78" spans="1:26" ht="17">
      <c r="A78" s="304" t="s">
        <v>5063</v>
      </c>
      <c r="B78" s="305" t="s">
        <v>152</v>
      </c>
      <c r="C78" s="305" t="s">
        <v>10</v>
      </c>
      <c r="D78" s="305" t="s">
        <v>4889</v>
      </c>
      <c r="E78" s="305" t="s">
        <v>3242</v>
      </c>
      <c r="F78" s="305" t="s">
        <v>4890</v>
      </c>
      <c r="G78" s="305" t="s">
        <v>4988</v>
      </c>
      <c r="H78" s="305">
        <v>3735</v>
      </c>
      <c r="I78" s="5">
        <v>4</v>
      </c>
      <c r="J78" s="306">
        <v>0</v>
      </c>
      <c r="K78" s="306">
        <v>0</v>
      </c>
      <c r="L78" s="5"/>
      <c r="M78" s="5">
        <v>0</v>
      </c>
      <c r="N78" s="5"/>
      <c r="O78" s="307">
        <v>0</v>
      </c>
      <c r="P78" s="5">
        <v>0</v>
      </c>
      <c r="Q78" s="5"/>
      <c r="R78" s="307">
        <v>0</v>
      </c>
      <c r="S78" s="5">
        <v>0</v>
      </c>
      <c r="T78" s="5"/>
      <c r="U78" s="307">
        <v>0</v>
      </c>
      <c r="V78" s="277" t="s">
        <v>5064</v>
      </c>
      <c r="W78" s="309"/>
      <c r="X78" s="37"/>
      <c r="Y78" s="37"/>
      <c r="Z78" s="37"/>
    </row>
    <row r="79" spans="1:26" ht="17">
      <c r="A79" s="304" t="s">
        <v>5065</v>
      </c>
      <c r="B79" s="305" t="s">
        <v>152</v>
      </c>
      <c r="C79" s="305" t="s">
        <v>10</v>
      </c>
      <c r="D79" s="305" t="s">
        <v>4889</v>
      </c>
      <c r="E79" s="305" t="s">
        <v>3242</v>
      </c>
      <c r="F79" s="305" t="s">
        <v>4890</v>
      </c>
      <c r="G79" s="305" t="s">
        <v>5052</v>
      </c>
      <c r="H79" s="305">
        <v>3007.92</v>
      </c>
      <c r="I79" s="5">
        <v>1</v>
      </c>
      <c r="J79" s="5">
        <v>1</v>
      </c>
      <c r="K79" s="306">
        <v>0</v>
      </c>
      <c r="L79" s="5"/>
      <c r="M79" s="5">
        <v>0</v>
      </c>
      <c r="N79" s="5"/>
      <c r="O79" s="307">
        <v>0</v>
      </c>
      <c r="P79" s="5">
        <v>0</v>
      </c>
      <c r="Q79" s="5"/>
      <c r="R79" s="307">
        <v>0</v>
      </c>
      <c r="S79" s="5">
        <v>0</v>
      </c>
      <c r="T79" s="5"/>
      <c r="U79" s="307">
        <v>0</v>
      </c>
      <c r="V79" s="277" t="s">
        <v>5066</v>
      </c>
      <c r="W79" s="309"/>
      <c r="X79" s="37"/>
      <c r="Y79" s="37"/>
      <c r="Z79" s="37"/>
    </row>
    <row r="80" spans="1:26" ht="17">
      <c r="A80" s="310" t="s">
        <v>5067</v>
      </c>
      <c r="B80" s="311" t="s">
        <v>152</v>
      </c>
      <c r="C80" s="312" t="s">
        <v>6</v>
      </c>
      <c r="D80" s="311" t="s">
        <v>4889</v>
      </c>
      <c r="E80" s="311" t="s">
        <v>3242</v>
      </c>
      <c r="F80" s="311" t="s">
        <v>4890</v>
      </c>
      <c r="G80" s="311" t="s">
        <v>5068</v>
      </c>
      <c r="H80" s="311">
        <v>14449.09</v>
      </c>
      <c r="I80" s="313">
        <v>1</v>
      </c>
      <c r="J80" s="313">
        <v>0</v>
      </c>
      <c r="K80" s="313">
        <v>0</v>
      </c>
      <c r="L80" s="313"/>
      <c r="M80" s="313">
        <v>0</v>
      </c>
      <c r="N80" s="314"/>
      <c r="O80" s="315">
        <v>0</v>
      </c>
      <c r="P80" s="314">
        <v>0</v>
      </c>
      <c r="Q80" s="314"/>
      <c r="R80" s="315">
        <v>0</v>
      </c>
      <c r="S80" s="314">
        <v>0</v>
      </c>
      <c r="T80" s="314"/>
      <c r="U80" s="315">
        <v>0</v>
      </c>
      <c r="V80" s="316"/>
      <c r="W80" s="330" t="s">
        <v>4898</v>
      </c>
      <c r="X80" s="316"/>
      <c r="Y80" s="318"/>
      <c r="Z80" s="318"/>
    </row>
    <row r="81" spans="1:26" ht="17">
      <c r="A81" s="304" t="s">
        <v>5069</v>
      </c>
      <c r="B81" s="305" t="s">
        <v>152</v>
      </c>
      <c r="C81" s="305" t="s">
        <v>10</v>
      </c>
      <c r="D81" s="305" t="s">
        <v>4889</v>
      </c>
      <c r="E81" s="305" t="s">
        <v>3242</v>
      </c>
      <c r="F81" s="305" t="s">
        <v>4890</v>
      </c>
      <c r="G81" s="305" t="s">
        <v>5070</v>
      </c>
      <c r="H81" s="305">
        <v>9561.6</v>
      </c>
      <c r="I81" s="5">
        <v>1</v>
      </c>
      <c r="J81" s="306">
        <v>0</v>
      </c>
      <c r="K81" s="306">
        <v>0</v>
      </c>
      <c r="L81" s="5"/>
      <c r="M81" s="5">
        <v>0</v>
      </c>
      <c r="N81" s="5"/>
      <c r="O81" s="307">
        <v>0</v>
      </c>
      <c r="P81" s="5">
        <v>0</v>
      </c>
      <c r="Q81" s="5"/>
      <c r="R81" s="307">
        <v>0</v>
      </c>
      <c r="S81" s="5">
        <v>0</v>
      </c>
      <c r="T81" s="5"/>
      <c r="U81" s="307">
        <v>0</v>
      </c>
      <c r="V81" s="308" t="s">
        <v>5071</v>
      </c>
      <c r="W81" s="309"/>
      <c r="X81" s="37"/>
      <c r="Y81" s="37"/>
      <c r="Z81" s="37"/>
    </row>
    <row r="82" spans="1:26" ht="17">
      <c r="A82" s="304" t="s">
        <v>5072</v>
      </c>
      <c r="B82" s="305" t="s">
        <v>139</v>
      </c>
      <c r="C82" s="305" t="s">
        <v>11</v>
      </c>
      <c r="D82" s="305" t="s">
        <v>4889</v>
      </c>
      <c r="E82" s="305" t="s">
        <v>3242</v>
      </c>
      <c r="F82" s="305" t="s">
        <v>4890</v>
      </c>
      <c r="G82" s="305" t="s">
        <v>5073</v>
      </c>
      <c r="H82" s="305">
        <v>11344.92</v>
      </c>
      <c r="I82" s="5">
        <v>2</v>
      </c>
      <c r="J82" s="5">
        <v>2</v>
      </c>
      <c r="K82" s="5">
        <v>1</v>
      </c>
      <c r="L82" s="323">
        <v>2862</v>
      </c>
      <c r="M82" s="5">
        <v>0</v>
      </c>
      <c r="N82" s="5"/>
      <c r="O82" s="307">
        <v>0</v>
      </c>
      <c r="P82" s="5">
        <v>1</v>
      </c>
      <c r="Q82" s="323">
        <v>2862</v>
      </c>
      <c r="R82" s="307">
        <v>0.25230000000000002</v>
      </c>
      <c r="S82" s="5">
        <v>0</v>
      </c>
      <c r="T82" s="5"/>
      <c r="U82" s="307">
        <v>0</v>
      </c>
      <c r="V82" s="277" t="s">
        <v>5074</v>
      </c>
      <c r="W82" s="309"/>
      <c r="X82" s="37"/>
      <c r="Y82" s="37"/>
      <c r="Z82" s="37"/>
    </row>
    <row r="83" spans="1:26" ht="17">
      <c r="A83" s="304" t="s">
        <v>5075</v>
      </c>
      <c r="B83" s="305" t="s">
        <v>152</v>
      </c>
      <c r="C83" s="305" t="s">
        <v>12</v>
      </c>
      <c r="D83" s="305" t="s">
        <v>4889</v>
      </c>
      <c r="E83" s="305" t="s">
        <v>3242</v>
      </c>
      <c r="F83" s="305" t="s">
        <v>4890</v>
      </c>
      <c r="G83" s="305" t="s">
        <v>5076</v>
      </c>
      <c r="H83" s="305">
        <v>2797</v>
      </c>
      <c r="I83" s="5">
        <v>1</v>
      </c>
      <c r="J83" s="5">
        <v>1</v>
      </c>
      <c r="K83" s="306">
        <v>0</v>
      </c>
      <c r="L83" s="5"/>
      <c r="M83" s="5">
        <v>0</v>
      </c>
      <c r="N83" s="5"/>
      <c r="O83" s="307">
        <v>0</v>
      </c>
      <c r="P83" s="5">
        <v>0</v>
      </c>
      <c r="Q83" s="5"/>
      <c r="R83" s="307">
        <v>0</v>
      </c>
      <c r="S83" s="5">
        <v>0</v>
      </c>
      <c r="T83" s="5"/>
      <c r="U83" s="307">
        <v>0</v>
      </c>
      <c r="V83" s="308" t="s">
        <v>21</v>
      </c>
      <c r="W83" s="309"/>
      <c r="X83" s="37"/>
      <c r="Y83" s="37"/>
      <c r="Z83" s="37"/>
    </row>
    <row r="84" spans="1:26" ht="17">
      <c r="A84" s="304" t="s">
        <v>5077</v>
      </c>
      <c r="B84" s="305" t="s">
        <v>152</v>
      </c>
      <c r="C84" s="305" t="s">
        <v>12</v>
      </c>
      <c r="D84" s="305" t="s">
        <v>4889</v>
      </c>
      <c r="E84" s="305" t="s">
        <v>3242</v>
      </c>
      <c r="F84" s="305" t="s">
        <v>4890</v>
      </c>
      <c r="G84" s="305" t="s">
        <v>5068</v>
      </c>
      <c r="H84" s="305">
        <v>3740</v>
      </c>
      <c r="I84" s="5">
        <v>1</v>
      </c>
      <c r="J84" s="306">
        <v>0</v>
      </c>
      <c r="K84" s="306">
        <v>0</v>
      </c>
      <c r="L84" s="5"/>
      <c r="M84" s="5">
        <v>0</v>
      </c>
      <c r="N84" s="5"/>
      <c r="O84" s="307">
        <v>0</v>
      </c>
      <c r="P84" s="5">
        <v>0</v>
      </c>
      <c r="Q84" s="5"/>
      <c r="R84" s="307">
        <v>0</v>
      </c>
      <c r="S84" s="5">
        <v>0</v>
      </c>
      <c r="T84" s="5"/>
      <c r="U84" s="307">
        <v>0</v>
      </c>
      <c r="V84" s="308" t="s">
        <v>5078</v>
      </c>
      <c r="W84" s="309"/>
      <c r="X84" s="37"/>
      <c r="Y84" s="37"/>
      <c r="Z84" s="37"/>
    </row>
    <row r="85" spans="1:26" ht="17">
      <c r="A85" s="310" t="s">
        <v>5079</v>
      </c>
      <c r="B85" s="311" t="s">
        <v>152</v>
      </c>
      <c r="C85" s="312" t="s">
        <v>6</v>
      </c>
      <c r="D85" s="311" t="s">
        <v>4889</v>
      </c>
      <c r="E85" s="311" t="s">
        <v>3242</v>
      </c>
      <c r="F85" s="311" t="s">
        <v>4890</v>
      </c>
      <c r="G85" s="311" t="s">
        <v>5080</v>
      </c>
      <c r="H85" s="311">
        <v>9097.34</v>
      </c>
      <c r="I85" s="313">
        <v>1</v>
      </c>
      <c r="J85" s="313">
        <v>0</v>
      </c>
      <c r="K85" s="313">
        <v>0</v>
      </c>
      <c r="L85" s="313"/>
      <c r="M85" s="313">
        <v>0</v>
      </c>
      <c r="N85" s="314"/>
      <c r="O85" s="315">
        <v>0</v>
      </c>
      <c r="P85" s="314">
        <v>0</v>
      </c>
      <c r="Q85" s="314"/>
      <c r="R85" s="315">
        <v>0</v>
      </c>
      <c r="S85" s="314">
        <v>0</v>
      </c>
      <c r="T85" s="314"/>
      <c r="U85" s="315">
        <v>0</v>
      </c>
      <c r="V85" s="316"/>
      <c r="W85" s="330" t="s">
        <v>4898</v>
      </c>
      <c r="X85" s="316"/>
      <c r="Y85" s="318"/>
      <c r="Z85" s="318"/>
    </row>
    <row r="86" spans="1:26" ht="17">
      <c r="A86" s="310" t="s">
        <v>5081</v>
      </c>
      <c r="B86" s="311" t="s">
        <v>139</v>
      </c>
      <c r="C86" s="312" t="s">
        <v>6</v>
      </c>
      <c r="D86" s="311" t="s">
        <v>4889</v>
      </c>
      <c r="E86" s="311" t="s">
        <v>3242</v>
      </c>
      <c r="F86" s="311" t="s">
        <v>4890</v>
      </c>
      <c r="G86" s="311" t="s">
        <v>5082</v>
      </c>
      <c r="H86" s="311">
        <v>3000</v>
      </c>
      <c r="I86" s="313">
        <v>2</v>
      </c>
      <c r="J86" s="313">
        <v>0</v>
      </c>
      <c r="K86" s="313">
        <v>1</v>
      </c>
      <c r="L86" s="313">
        <v>68</v>
      </c>
      <c r="M86" s="313">
        <v>0</v>
      </c>
      <c r="N86" s="314"/>
      <c r="O86" s="315">
        <v>0</v>
      </c>
      <c r="P86" s="314">
        <v>0</v>
      </c>
      <c r="Q86" s="314"/>
      <c r="R86" s="315">
        <v>0</v>
      </c>
      <c r="S86" s="314">
        <v>1</v>
      </c>
      <c r="T86" s="314">
        <v>68</v>
      </c>
      <c r="U86" s="315">
        <v>2.2700000000000001E-2</v>
      </c>
      <c r="V86" s="316"/>
      <c r="W86" s="330" t="s">
        <v>4898</v>
      </c>
      <c r="X86" s="316"/>
      <c r="Y86" s="318"/>
      <c r="Z86" s="318"/>
    </row>
    <row r="87" spans="1:26" ht="17">
      <c r="A87" s="322" t="s">
        <v>5083</v>
      </c>
      <c r="B87" s="311" t="s">
        <v>152</v>
      </c>
      <c r="C87" s="326" t="s">
        <v>4385</v>
      </c>
      <c r="D87" s="311" t="s">
        <v>4889</v>
      </c>
      <c r="E87" s="311" t="s">
        <v>3242</v>
      </c>
      <c r="F87" s="311" t="s">
        <v>4890</v>
      </c>
      <c r="G87" s="311" t="s">
        <v>5084</v>
      </c>
      <c r="H87" s="311">
        <v>3436.2</v>
      </c>
      <c r="I87" s="313">
        <v>0</v>
      </c>
      <c r="J87" s="313">
        <v>0</v>
      </c>
      <c r="K87" s="313">
        <v>0</v>
      </c>
      <c r="L87" s="313"/>
      <c r="M87" s="313">
        <v>0</v>
      </c>
      <c r="N87" s="314"/>
      <c r="O87" s="315">
        <v>0</v>
      </c>
      <c r="P87" s="314">
        <v>0</v>
      </c>
      <c r="Q87" s="314"/>
      <c r="R87" s="315">
        <v>0</v>
      </c>
      <c r="S87" s="314">
        <v>0</v>
      </c>
      <c r="T87" s="314"/>
      <c r="U87" s="315">
        <v>0</v>
      </c>
      <c r="V87" s="321" t="s">
        <v>5085</v>
      </c>
      <c r="W87" s="330" t="s">
        <v>4898</v>
      </c>
      <c r="X87" s="321" t="s">
        <v>21</v>
      </c>
      <c r="Y87" s="318"/>
      <c r="Z87" s="318"/>
    </row>
    <row r="88" spans="1:26" ht="17">
      <c r="A88" s="304" t="s">
        <v>5086</v>
      </c>
      <c r="B88" s="305" t="s">
        <v>152</v>
      </c>
      <c r="C88" s="305" t="s">
        <v>11</v>
      </c>
      <c r="D88" s="305" t="s">
        <v>4889</v>
      </c>
      <c r="E88" s="305" t="s">
        <v>3242</v>
      </c>
      <c r="F88" s="305" t="s">
        <v>4890</v>
      </c>
      <c r="G88" s="305" t="s">
        <v>5006</v>
      </c>
      <c r="H88" s="305">
        <v>3097.56</v>
      </c>
      <c r="I88" s="306">
        <v>0</v>
      </c>
      <c r="J88" s="306">
        <v>0</v>
      </c>
      <c r="K88" s="306">
        <v>0</v>
      </c>
      <c r="L88" s="5"/>
      <c r="M88" s="5">
        <v>0</v>
      </c>
      <c r="N88" s="5"/>
      <c r="O88" s="307">
        <v>0</v>
      </c>
      <c r="P88" s="5">
        <v>0</v>
      </c>
      <c r="Q88" s="5"/>
      <c r="R88" s="307">
        <v>0</v>
      </c>
      <c r="S88" s="5">
        <v>0</v>
      </c>
      <c r="T88" s="5"/>
      <c r="U88" s="307">
        <v>0</v>
      </c>
      <c r="V88" s="308" t="s">
        <v>5087</v>
      </c>
      <c r="W88" s="309"/>
      <c r="X88" s="37"/>
      <c r="Y88" s="37"/>
      <c r="Z88" s="37"/>
    </row>
    <row r="89" spans="1:26" ht="17">
      <c r="A89" s="310" t="s">
        <v>5088</v>
      </c>
      <c r="B89" s="311" t="s">
        <v>152</v>
      </c>
      <c r="C89" s="312" t="s">
        <v>14</v>
      </c>
      <c r="D89" s="311" t="s">
        <v>4889</v>
      </c>
      <c r="E89" s="311" t="s">
        <v>3242</v>
      </c>
      <c r="F89" s="311" t="s">
        <v>4890</v>
      </c>
      <c r="G89" s="311" t="s">
        <v>5089</v>
      </c>
      <c r="H89" s="311">
        <v>4780.8</v>
      </c>
      <c r="I89" s="313">
        <v>1</v>
      </c>
      <c r="J89" s="313">
        <v>0</v>
      </c>
      <c r="K89" s="313">
        <v>0</v>
      </c>
      <c r="L89" s="313"/>
      <c r="M89" s="313">
        <v>0</v>
      </c>
      <c r="N89" s="314"/>
      <c r="O89" s="315">
        <v>0</v>
      </c>
      <c r="P89" s="314">
        <v>0</v>
      </c>
      <c r="Q89" s="314"/>
      <c r="R89" s="315">
        <v>0</v>
      </c>
      <c r="S89" s="314">
        <v>0</v>
      </c>
      <c r="T89" s="314"/>
      <c r="U89" s="315">
        <v>0</v>
      </c>
      <c r="V89" s="321" t="s">
        <v>5090</v>
      </c>
      <c r="W89" s="330" t="s">
        <v>4898</v>
      </c>
      <c r="X89" s="321" t="s">
        <v>21</v>
      </c>
      <c r="Y89" s="318"/>
      <c r="Z89" s="318"/>
    </row>
    <row r="90" spans="1:26" ht="17">
      <c r="A90" s="322" t="s">
        <v>5091</v>
      </c>
      <c r="B90" s="311" t="s">
        <v>139</v>
      </c>
      <c r="C90" s="326" t="s">
        <v>4385</v>
      </c>
      <c r="D90" s="311" t="s">
        <v>4889</v>
      </c>
      <c r="E90" s="311" t="s">
        <v>3242</v>
      </c>
      <c r="F90" s="311" t="s">
        <v>4890</v>
      </c>
      <c r="G90" s="311" t="s">
        <v>5070</v>
      </c>
      <c r="H90" s="311">
        <v>3167.28</v>
      </c>
      <c r="I90" s="313">
        <v>1</v>
      </c>
      <c r="J90" s="313">
        <v>0</v>
      </c>
      <c r="K90" s="313">
        <v>0</v>
      </c>
      <c r="L90" s="313"/>
      <c r="M90" s="313">
        <v>0</v>
      </c>
      <c r="N90" s="314"/>
      <c r="O90" s="315">
        <v>0</v>
      </c>
      <c r="P90" s="314">
        <v>0</v>
      </c>
      <c r="Q90" s="314"/>
      <c r="R90" s="315">
        <v>0</v>
      </c>
      <c r="S90" s="314">
        <v>0</v>
      </c>
      <c r="T90" s="314"/>
      <c r="U90" s="315">
        <v>0</v>
      </c>
      <c r="V90" s="316" t="s">
        <v>5092</v>
      </c>
      <c r="W90" s="330" t="s">
        <v>4898</v>
      </c>
      <c r="X90" s="321" t="s">
        <v>5093</v>
      </c>
      <c r="Y90" s="318"/>
      <c r="Z90" s="318"/>
    </row>
    <row r="91" spans="1:26" ht="17">
      <c r="A91" s="310" t="s">
        <v>5094</v>
      </c>
      <c r="B91" s="311" t="s">
        <v>152</v>
      </c>
      <c r="C91" s="326" t="s">
        <v>4385</v>
      </c>
      <c r="D91" s="311" t="s">
        <v>4889</v>
      </c>
      <c r="E91" s="311" t="s">
        <v>3242</v>
      </c>
      <c r="F91" s="311" t="s">
        <v>4890</v>
      </c>
      <c r="G91" s="311" t="s">
        <v>5095</v>
      </c>
      <c r="H91" s="311">
        <v>15118</v>
      </c>
      <c r="I91" s="313">
        <v>1</v>
      </c>
      <c r="J91" s="313">
        <v>0</v>
      </c>
      <c r="K91" s="313">
        <v>0</v>
      </c>
      <c r="L91" s="313"/>
      <c r="M91" s="313">
        <v>0</v>
      </c>
      <c r="N91" s="314"/>
      <c r="O91" s="315">
        <v>0</v>
      </c>
      <c r="P91" s="314">
        <v>0</v>
      </c>
      <c r="Q91" s="314"/>
      <c r="R91" s="315">
        <v>0</v>
      </c>
      <c r="S91" s="314">
        <v>0</v>
      </c>
      <c r="T91" s="314"/>
      <c r="U91" s="315">
        <v>0</v>
      </c>
      <c r="V91" s="321" t="s">
        <v>51</v>
      </c>
      <c r="W91" s="330" t="s">
        <v>4898</v>
      </c>
      <c r="X91" s="321" t="s">
        <v>51</v>
      </c>
      <c r="Y91" s="318"/>
      <c r="Z91" s="318"/>
    </row>
    <row r="92" spans="1:26" ht="17">
      <c r="A92" s="322" t="s">
        <v>5096</v>
      </c>
      <c r="B92" s="311" t="s">
        <v>152</v>
      </c>
      <c r="C92" s="326" t="s">
        <v>4385</v>
      </c>
      <c r="D92" s="311" t="s">
        <v>4889</v>
      </c>
      <c r="E92" s="311" t="s">
        <v>3242</v>
      </c>
      <c r="F92" s="311" t="s">
        <v>4890</v>
      </c>
      <c r="G92" s="311" t="s">
        <v>5097</v>
      </c>
      <c r="H92" s="311">
        <v>5988</v>
      </c>
      <c r="I92" s="313">
        <v>0</v>
      </c>
      <c r="J92" s="313">
        <v>0</v>
      </c>
      <c r="K92" s="313">
        <v>0</v>
      </c>
      <c r="L92" s="313"/>
      <c r="M92" s="313">
        <v>0</v>
      </c>
      <c r="N92" s="314"/>
      <c r="O92" s="315">
        <v>0</v>
      </c>
      <c r="P92" s="314">
        <v>0</v>
      </c>
      <c r="Q92" s="314"/>
      <c r="R92" s="315">
        <v>0</v>
      </c>
      <c r="S92" s="314">
        <v>0</v>
      </c>
      <c r="T92" s="314"/>
      <c r="U92" s="315">
        <v>0</v>
      </c>
      <c r="V92" s="321" t="s">
        <v>5098</v>
      </c>
      <c r="W92" s="330" t="s">
        <v>4898</v>
      </c>
      <c r="X92" s="321" t="s">
        <v>21</v>
      </c>
      <c r="Y92" s="318"/>
      <c r="Z92" s="318"/>
    </row>
    <row r="93" spans="1:26" ht="17">
      <c r="A93" s="304" t="s">
        <v>5099</v>
      </c>
      <c r="B93" s="305" t="s">
        <v>152</v>
      </c>
      <c r="C93" s="305" t="s">
        <v>15</v>
      </c>
      <c r="D93" s="305" t="s">
        <v>4889</v>
      </c>
      <c r="E93" s="305" t="s">
        <v>3242</v>
      </c>
      <c r="F93" s="305" t="s">
        <v>4890</v>
      </c>
      <c r="G93" s="305" t="s">
        <v>5076</v>
      </c>
      <c r="H93" s="305">
        <v>8316.5</v>
      </c>
      <c r="I93" s="5">
        <v>2</v>
      </c>
      <c r="J93" s="5">
        <v>2</v>
      </c>
      <c r="K93" s="5">
        <v>1</v>
      </c>
      <c r="L93" s="323">
        <v>2338</v>
      </c>
      <c r="M93" s="5">
        <v>1</v>
      </c>
      <c r="N93" s="323">
        <v>2313</v>
      </c>
      <c r="O93" s="307">
        <v>0.27810000000000001</v>
      </c>
      <c r="P93" s="5">
        <v>1</v>
      </c>
      <c r="Q93" s="5">
        <v>26</v>
      </c>
      <c r="R93" s="307">
        <v>3.0999999999999999E-3</v>
      </c>
      <c r="S93" s="5">
        <v>0</v>
      </c>
      <c r="T93" s="5"/>
      <c r="U93" s="307">
        <v>0</v>
      </c>
      <c r="V93" s="308"/>
      <c r="W93" s="309"/>
      <c r="X93" s="37"/>
      <c r="Y93" s="37"/>
      <c r="Z93" s="37"/>
    </row>
    <row r="94" spans="1:26" ht="17">
      <c r="A94" s="310" t="s">
        <v>5100</v>
      </c>
      <c r="B94" s="311" t="s">
        <v>152</v>
      </c>
      <c r="C94" s="312" t="s">
        <v>18</v>
      </c>
      <c r="D94" s="311" t="s">
        <v>4889</v>
      </c>
      <c r="E94" s="311" t="s">
        <v>3242</v>
      </c>
      <c r="F94" s="311" t="s">
        <v>4890</v>
      </c>
      <c r="G94" s="311" t="s">
        <v>5101</v>
      </c>
      <c r="H94" s="311">
        <v>6500</v>
      </c>
      <c r="I94" s="313">
        <v>3</v>
      </c>
      <c r="J94" s="313">
        <v>0</v>
      </c>
      <c r="K94" s="313">
        <v>0</v>
      </c>
      <c r="L94" s="313"/>
      <c r="M94" s="313">
        <v>0</v>
      </c>
      <c r="N94" s="314"/>
      <c r="O94" s="315">
        <v>0</v>
      </c>
      <c r="P94" s="314">
        <v>0</v>
      </c>
      <c r="Q94" s="314"/>
      <c r="R94" s="315">
        <v>0</v>
      </c>
      <c r="S94" s="314">
        <v>0</v>
      </c>
      <c r="T94" s="314"/>
      <c r="U94" s="315">
        <v>0</v>
      </c>
      <c r="V94" s="321" t="s">
        <v>21</v>
      </c>
      <c r="W94" s="330" t="s">
        <v>4898</v>
      </c>
      <c r="X94" s="321" t="s">
        <v>21</v>
      </c>
      <c r="Y94" s="318"/>
      <c r="Z94" s="318"/>
    </row>
    <row r="95" spans="1:26" ht="17">
      <c r="A95" s="304" t="s">
        <v>5102</v>
      </c>
      <c r="B95" s="305" t="s">
        <v>152</v>
      </c>
      <c r="C95" s="305" t="s">
        <v>11</v>
      </c>
      <c r="D95" s="305" t="s">
        <v>4889</v>
      </c>
      <c r="E95" s="305" t="s">
        <v>3242</v>
      </c>
      <c r="F95" s="305" t="s">
        <v>4890</v>
      </c>
      <c r="G95" s="305" t="s">
        <v>5103</v>
      </c>
      <c r="H95" s="305">
        <v>5436</v>
      </c>
      <c r="I95" s="5">
        <v>1</v>
      </c>
      <c r="J95" s="5">
        <v>1</v>
      </c>
      <c r="K95" s="306">
        <v>0</v>
      </c>
      <c r="L95" s="5"/>
      <c r="M95" s="5">
        <v>0</v>
      </c>
      <c r="N95" s="5"/>
      <c r="O95" s="307">
        <v>0</v>
      </c>
      <c r="P95" s="5">
        <v>0</v>
      </c>
      <c r="Q95" s="5"/>
      <c r="R95" s="307">
        <v>0</v>
      </c>
      <c r="S95" s="5">
        <v>0</v>
      </c>
      <c r="T95" s="5"/>
      <c r="U95" s="307">
        <v>0</v>
      </c>
      <c r="V95" s="277" t="s">
        <v>5104</v>
      </c>
      <c r="W95" s="309"/>
      <c r="X95" s="37"/>
      <c r="Y95" s="37"/>
      <c r="Z95" s="37"/>
    </row>
    <row r="96" spans="1:26" ht="17">
      <c r="A96" s="310" t="s">
        <v>5105</v>
      </c>
      <c r="B96" s="311" t="s">
        <v>152</v>
      </c>
      <c r="C96" s="312" t="s">
        <v>17</v>
      </c>
      <c r="D96" s="311" t="s">
        <v>4889</v>
      </c>
      <c r="E96" s="311" t="s">
        <v>3242</v>
      </c>
      <c r="F96" s="311" t="s">
        <v>4890</v>
      </c>
      <c r="G96" s="311" t="s">
        <v>5106</v>
      </c>
      <c r="H96" s="311">
        <v>3868.8</v>
      </c>
      <c r="I96" s="313">
        <v>1</v>
      </c>
      <c r="J96" s="313">
        <v>0</v>
      </c>
      <c r="K96" s="313">
        <v>2</v>
      </c>
      <c r="L96" s="313">
        <v>594</v>
      </c>
      <c r="M96" s="313">
        <v>2</v>
      </c>
      <c r="N96" s="314">
        <v>594</v>
      </c>
      <c r="O96" s="315">
        <v>0.1535</v>
      </c>
      <c r="P96" s="314">
        <v>0</v>
      </c>
      <c r="Q96" s="314"/>
      <c r="R96" s="315">
        <v>0</v>
      </c>
      <c r="S96" s="314">
        <v>0</v>
      </c>
      <c r="T96" s="314"/>
      <c r="U96" s="315">
        <v>0</v>
      </c>
      <c r="V96" s="316" t="s">
        <v>5107</v>
      </c>
      <c r="W96" s="330" t="s">
        <v>4898</v>
      </c>
      <c r="X96" s="321" t="s">
        <v>90</v>
      </c>
      <c r="Y96" s="318"/>
      <c r="Z96" s="318"/>
    </row>
    <row r="97" spans="1:26" ht="17">
      <c r="A97" s="322" t="s">
        <v>5108</v>
      </c>
      <c r="B97" s="311" t="s">
        <v>152</v>
      </c>
      <c r="C97" s="328" t="s">
        <v>4151</v>
      </c>
      <c r="D97" s="311" t="s">
        <v>4889</v>
      </c>
      <c r="E97" s="311" t="s">
        <v>3242</v>
      </c>
      <c r="F97" s="311" t="s">
        <v>4890</v>
      </c>
      <c r="G97" s="311" t="s">
        <v>5109</v>
      </c>
      <c r="H97" s="311">
        <v>2000</v>
      </c>
      <c r="I97" s="313">
        <v>1</v>
      </c>
      <c r="J97" s="313">
        <v>0</v>
      </c>
      <c r="K97" s="313">
        <v>0</v>
      </c>
      <c r="L97" s="313"/>
      <c r="M97" s="313">
        <v>0</v>
      </c>
      <c r="N97" s="314"/>
      <c r="O97" s="315">
        <v>0</v>
      </c>
      <c r="P97" s="314">
        <v>0</v>
      </c>
      <c r="Q97" s="314"/>
      <c r="R97" s="315">
        <v>0</v>
      </c>
      <c r="S97" s="314">
        <v>0</v>
      </c>
      <c r="T97" s="314"/>
      <c r="U97" s="315">
        <v>0</v>
      </c>
      <c r="V97" s="321" t="s">
        <v>21</v>
      </c>
      <c r="W97" s="330" t="s">
        <v>4898</v>
      </c>
      <c r="X97" s="321" t="s">
        <v>2539</v>
      </c>
      <c r="Y97" s="318"/>
      <c r="Z97" s="318"/>
    </row>
    <row r="98" spans="1:26" ht="17">
      <c r="A98" s="310" t="s">
        <v>5110</v>
      </c>
      <c r="B98" s="311" t="s">
        <v>152</v>
      </c>
      <c r="C98" s="312" t="s">
        <v>6</v>
      </c>
      <c r="D98" s="311" t="s">
        <v>4889</v>
      </c>
      <c r="E98" s="311" t="s">
        <v>3242</v>
      </c>
      <c r="F98" s="311" t="s">
        <v>4890</v>
      </c>
      <c r="G98" s="311" t="s">
        <v>5076</v>
      </c>
      <c r="H98" s="311">
        <v>5917.7</v>
      </c>
      <c r="I98" s="313">
        <v>1</v>
      </c>
      <c r="J98" s="313">
        <v>0</v>
      </c>
      <c r="K98" s="313">
        <v>1</v>
      </c>
      <c r="L98" s="319">
        <v>4372</v>
      </c>
      <c r="M98" s="313">
        <v>1</v>
      </c>
      <c r="N98" s="320">
        <v>4372</v>
      </c>
      <c r="O98" s="315">
        <v>0.73880000000000001</v>
      </c>
      <c r="P98" s="314">
        <v>0</v>
      </c>
      <c r="Q98" s="314"/>
      <c r="R98" s="315">
        <v>0</v>
      </c>
      <c r="S98" s="314">
        <v>0</v>
      </c>
      <c r="T98" s="314"/>
      <c r="U98" s="315">
        <v>0</v>
      </c>
      <c r="V98" s="316"/>
      <c r="W98" s="330" t="s">
        <v>4898</v>
      </c>
      <c r="X98" s="316"/>
      <c r="Y98" s="318"/>
      <c r="Z98" s="318"/>
    </row>
    <row r="99" spans="1:26" ht="17">
      <c r="A99" s="322" t="s">
        <v>5111</v>
      </c>
      <c r="B99" s="311" t="s">
        <v>152</v>
      </c>
      <c r="C99" s="312" t="s">
        <v>6</v>
      </c>
      <c r="D99" s="311" t="s">
        <v>4889</v>
      </c>
      <c r="E99" s="311" t="s">
        <v>3242</v>
      </c>
      <c r="F99" s="311" t="s">
        <v>4890</v>
      </c>
      <c r="G99" s="311" t="s">
        <v>4997</v>
      </c>
      <c r="H99" s="311">
        <v>5283</v>
      </c>
      <c r="I99" s="313">
        <v>1</v>
      </c>
      <c r="J99" s="313">
        <v>0</v>
      </c>
      <c r="K99" s="313">
        <v>0</v>
      </c>
      <c r="L99" s="313"/>
      <c r="M99" s="313">
        <v>0</v>
      </c>
      <c r="N99" s="314"/>
      <c r="O99" s="315">
        <v>0</v>
      </c>
      <c r="P99" s="314">
        <v>0</v>
      </c>
      <c r="Q99" s="314"/>
      <c r="R99" s="315">
        <v>0</v>
      </c>
      <c r="S99" s="314">
        <v>0</v>
      </c>
      <c r="T99" s="314"/>
      <c r="U99" s="315">
        <v>0</v>
      </c>
      <c r="V99" s="321" t="s">
        <v>22</v>
      </c>
      <c r="W99" s="330" t="s">
        <v>4898</v>
      </c>
      <c r="X99" s="321"/>
      <c r="Y99" s="318"/>
      <c r="Z99" s="318"/>
    </row>
    <row r="100" spans="1:26" ht="17">
      <c r="A100" s="324" t="s">
        <v>5112</v>
      </c>
      <c r="B100" s="305" t="s">
        <v>152</v>
      </c>
      <c r="C100" s="327" t="s">
        <v>4385</v>
      </c>
      <c r="D100" s="305" t="s">
        <v>4889</v>
      </c>
      <c r="E100" s="305" t="s">
        <v>3242</v>
      </c>
      <c r="F100" s="305" t="s">
        <v>4890</v>
      </c>
      <c r="G100" s="305" t="s">
        <v>4928</v>
      </c>
      <c r="H100" s="305">
        <v>2099</v>
      </c>
      <c r="I100" s="5">
        <v>1</v>
      </c>
      <c r="J100" s="306">
        <v>0</v>
      </c>
      <c r="K100" s="306">
        <v>0</v>
      </c>
      <c r="L100" s="5"/>
      <c r="M100" s="5">
        <v>0</v>
      </c>
      <c r="N100" s="5"/>
      <c r="O100" s="307">
        <v>0</v>
      </c>
      <c r="P100" s="5">
        <v>0</v>
      </c>
      <c r="Q100" s="5"/>
      <c r="R100" s="307">
        <v>0</v>
      </c>
      <c r="S100" s="5">
        <v>0</v>
      </c>
      <c r="T100" s="5"/>
      <c r="U100" s="307">
        <v>0</v>
      </c>
      <c r="V100" s="277" t="s">
        <v>5113</v>
      </c>
      <c r="W100" s="309"/>
      <c r="X100" s="37"/>
      <c r="Y100" s="37"/>
      <c r="Z100" s="37"/>
    </row>
    <row r="101" spans="1:26" ht="17">
      <c r="A101" s="310" t="s">
        <v>5114</v>
      </c>
      <c r="B101" s="311" t="s">
        <v>152</v>
      </c>
      <c r="C101" s="312" t="s">
        <v>18</v>
      </c>
      <c r="D101" s="311" t="s">
        <v>4889</v>
      </c>
      <c r="E101" s="311" t="s">
        <v>3242</v>
      </c>
      <c r="F101" s="311" t="s">
        <v>4890</v>
      </c>
      <c r="G101" s="311" t="s">
        <v>5012</v>
      </c>
      <c r="H101" s="311">
        <v>3736.59</v>
      </c>
      <c r="I101" s="313">
        <v>1</v>
      </c>
      <c r="J101" s="313">
        <v>0</v>
      </c>
      <c r="K101" s="313">
        <v>0</v>
      </c>
      <c r="L101" s="313"/>
      <c r="M101" s="313">
        <v>0</v>
      </c>
      <c r="N101" s="314"/>
      <c r="O101" s="315">
        <v>0</v>
      </c>
      <c r="P101" s="314">
        <v>0</v>
      </c>
      <c r="Q101" s="314"/>
      <c r="R101" s="315">
        <v>0</v>
      </c>
      <c r="S101" s="314">
        <v>0</v>
      </c>
      <c r="T101" s="314"/>
      <c r="U101" s="315">
        <v>0</v>
      </c>
      <c r="V101" s="321" t="s">
        <v>21</v>
      </c>
      <c r="W101" s="330" t="s">
        <v>4898</v>
      </c>
      <c r="X101" s="321" t="s">
        <v>21</v>
      </c>
      <c r="Y101" s="318"/>
      <c r="Z101" s="318"/>
    </row>
    <row r="102" spans="1:26" ht="17">
      <c r="A102" s="304" t="s">
        <v>5115</v>
      </c>
      <c r="B102" s="305" t="s">
        <v>152</v>
      </c>
      <c r="C102" s="305" t="s">
        <v>11</v>
      </c>
      <c r="D102" s="305" t="s">
        <v>4889</v>
      </c>
      <c r="E102" s="305" t="s">
        <v>3242</v>
      </c>
      <c r="F102" s="305" t="s">
        <v>4890</v>
      </c>
      <c r="G102" s="305" t="s">
        <v>5116</v>
      </c>
      <c r="H102" s="305">
        <v>2795.4</v>
      </c>
      <c r="I102" s="5">
        <v>1</v>
      </c>
      <c r="J102" s="5">
        <v>1</v>
      </c>
      <c r="K102" s="306">
        <v>0</v>
      </c>
      <c r="L102" s="5"/>
      <c r="M102" s="5">
        <v>0</v>
      </c>
      <c r="N102" s="5"/>
      <c r="O102" s="307">
        <v>0</v>
      </c>
      <c r="P102" s="5">
        <v>0</v>
      </c>
      <c r="Q102" s="5"/>
      <c r="R102" s="307">
        <v>0</v>
      </c>
      <c r="S102" s="5">
        <v>0</v>
      </c>
      <c r="T102" s="5"/>
      <c r="U102" s="307">
        <v>0</v>
      </c>
      <c r="V102" s="277" t="s">
        <v>83</v>
      </c>
      <c r="W102" s="309"/>
      <c r="X102" s="37"/>
      <c r="Y102" s="37"/>
      <c r="Z102" s="37"/>
    </row>
    <row r="103" spans="1:26" ht="17">
      <c r="A103" s="304" t="s">
        <v>5117</v>
      </c>
      <c r="B103" s="305" t="s">
        <v>139</v>
      </c>
      <c r="C103" s="305" t="s">
        <v>17</v>
      </c>
      <c r="D103" s="305" t="s">
        <v>4889</v>
      </c>
      <c r="E103" s="305" t="s">
        <v>3242</v>
      </c>
      <c r="F103" s="305" t="s">
        <v>4890</v>
      </c>
      <c r="G103" s="305" t="s">
        <v>5118</v>
      </c>
      <c r="H103" s="305">
        <v>2511.5100000000002</v>
      </c>
      <c r="I103" s="5">
        <v>2</v>
      </c>
      <c r="J103" s="306">
        <v>0</v>
      </c>
      <c r="K103" s="306">
        <v>0</v>
      </c>
      <c r="L103" s="5"/>
      <c r="M103" s="5">
        <v>0</v>
      </c>
      <c r="N103" s="5"/>
      <c r="O103" s="307">
        <v>0</v>
      </c>
      <c r="P103" s="5">
        <v>0</v>
      </c>
      <c r="Q103" s="5"/>
      <c r="R103" s="307">
        <v>0</v>
      </c>
      <c r="S103" s="5">
        <v>0</v>
      </c>
      <c r="T103" s="5"/>
      <c r="U103" s="307">
        <v>0</v>
      </c>
      <c r="V103" s="277" t="s">
        <v>5119</v>
      </c>
      <c r="W103" s="309"/>
      <c r="X103" s="37"/>
      <c r="Y103" s="37"/>
      <c r="Z103" s="37"/>
    </row>
    <row r="104" spans="1:26" ht="17">
      <c r="A104" s="304" t="s">
        <v>5120</v>
      </c>
      <c r="B104" s="305" t="s">
        <v>139</v>
      </c>
      <c r="C104" s="305" t="s">
        <v>16</v>
      </c>
      <c r="D104" s="305" t="s">
        <v>4889</v>
      </c>
      <c r="E104" s="305" t="s">
        <v>3242</v>
      </c>
      <c r="F104" s="305" t="s">
        <v>4890</v>
      </c>
      <c r="G104" s="305" t="s">
        <v>5121</v>
      </c>
      <c r="H104" s="305">
        <v>2200.63</v>
      </c>
      <c r="I104" s="5">
        <v>2</v>
      </c>
      <c r="J104" s="5">
        <v>1</v>
      </c>
      <c r="K104" s="5">
        <v>1</v>
      </c>
      <c r="L104" s="5">
        <v>105</v>
      </c>
      <c r="M104" s="5">
        <v>1</v>
      </c>
      <c r="N104" s="5">
        <v>105</v>
      </c>
      <c r="O104" s="307">
        <v>4.7699999999999999E-2</v>
      </c>
      <c r="P104" s="5">
        <v>0</v>
      </c>
      <c r="Q104" s="5"/>
      <c r="R104" s="307">
        <v>0</v>
      </c>
      <c r="S104" s="5">
        <v>0</v>
      </c>
      <c r="T104" s="5"/>
      <c r="U104" s="307">
        <v>0</v>
      </c>
      <c r="V104" s="277" t="s">
        <v>21</v>
      </c>
      <c r="W104" s="309"/>
      <c r="X104" s="37"/>
      <c r="Y104" s="37"/>
      <c r="Z104" s="37"/>
    </row>
    <row r="105" spans="1:26" ht="17">
      <c r="A105" s="322" t="s">
        <v>4605</v>
      </c>
      <c r="B105" s="311" t="s">
        <v>139</v>
      </c>
      <c r="C105" s="329" t="s">
        <v>4082</v>
      </c>
      <c r="D105" s="311" t="s">
        <v>4889</v>
      </c>
      <c r="E105" s="311" t="s">
        <v>3242</v>
      </c>
      <c r="F105" s="311" t="s">
        <v>4890</v>
      </c>
      <c r="G105" s="311" t="s">
        <v>4988</v>
      </c>
      <c r="H105" s="311">
        <v>4795.3999999999996</v>
      </c>
      <c r="I105" s="313">
        <v>0</v>
      </c>
      <c r="J105" s="313">
        <v>0</v>
      </c>
      <c r="K105" s="313">
        <v>0</v>
      </c>
      <c r="L105" s="313"/>
      <c r="M105" s="313">
        <v>0</v>
      </c>
      <c r="N105" s="314"/>
      <c r="O105" s="315">
        <v>0</v>
      </c>
      <c r="P105" s="314">
        <v>0</v>
      </c>
      <c r="Q105" s="314"/>
      <c r="R105" s="315">
        <v>0</v>
      </c>
      <c r="S105" s="314">
        <v>0</v>
      </c>
      <c r="T105" s="314"/>
      <c r="U105" s="315">
        <v>0</v>
      </c>
      <c r="V105" s="321" t="s">
        <v>21</v>
      </c>
      <c r="W105" s="330" t="s">
        <v>4898</v>
      </c>
      <c r="X105" s="321" t="s">
        <v>5122</v>
      </c>
      <c r="Y105" s="318"/>
      <c r="Z105" s="318"/>
    </row>
    <row r="106" spans="1:26" ht="17">
      <c r="A106" s="324" t="s">
        <v>5123</v>
      </c>
      <c r="B106" s="305" t="s">
        <v>152</v>
      </c>
      <c r="C106" s="327" t="s">
        <v>4385</v>
      </c>
      <c r="D106" s="305" t="s">
        <v>4889</v>
      </c>
      <c r="E106" s="305" t="s">
        <v>3242</v>
      </c>
      <c r="F106" s="305" t="s">
        <v>4890</v>
      </c>
      <c r="G106" s="305" t="s">
        <v>4905</v>
      </c>
      <c r="H106" s="305">
        <v>4525</v>
      </c>
      <c r="I106" s="306">
        <v>0</v>
      </c>
      <c r="J106" s="306">
        <v>0</v>
      </c>
      <c r="K106" s="5">
        <v>1</v>
      </c>
      <c r="L106" s="323">
        <v>11184</v>
      </c>
      <c r="M106" s="5">
        <v>0</v>
      </c>
      <c r="N106" s="5"/>
      <c r="O106" s="307">
        <v>0</v>
      </c>
      <c r="P106" s="5">
        <v>1</v>
      </c>
      <c r="Q106" s="323">
        <v>11184</v>
      </c>
      <c r="R106" s="307">
        <v>2.4716</v>
      </c>
      <c r="S106" s="5">
        <v>0</v>
      </c>
      <c r="T106" s="5"/>
      <c r="U106" s="307">
        <v>0</v>
      </c>
      <c r="V106" s="277" t="s">
        <v>5124</v>
      </c>
      <c r="W106" s="309"/>
      <c r="X106" s="37"/>
      <c r="Y106" s="37"/>
      <c r="Z106" s="37"/>
    </row>
    <row r="107" spans="1:26" ht="17">
      <c r="A107" s="304" t="s">
        <v>5125</v>
      </c>
      <c r="B107" s="305" t="s">
        <v>152</v>
      </c>
      <c r="C107" s="305" t="s">
        <v>10</v>
      </c>
      <c r="D107" s="305" t="s">
        <v>4889</v>
      </c>
      <c r="E107" s="305" t="s">
        <v>3242</v>
      </c>
      <c r="F107" s="305" t="s">
        <v>4890</v>
      </c>
      <c r="G107" s="305" t="s">
        <v>5126</v>
      </c>
      <c r="H107" s="305">
        <v>3925.02</v>
      </c>
      <c r="I107" s="306">
        <v>0</v>
      </c>
      <c r="J107" s="306">
        <v>0</v>
      </c>
      <c r="K107" s="5">
        <v>1</v>
      </c>
      <c r="L107" s="323">
        <v>1176</v>
      </c>
      <c r="M107" s="5">
        <v>0</v>
      </c>
      <c r="N107" s="5"/>
      <c r="O107" s="307">
        <v>0</v>
      </c>
      <c r="P107" s="5">
        <v>1</v>
      </c>
      <c r="Q107" s="323">
        <v>1176</v>
      </c>
      <c r="R107" s="307">
        <v>0.29959999999999998</v>
      </c>
      <c r="S107" s="5">
        <v>0</v>
      </c>
      <c r="T107" s="5"/>
      <c r="U107" s="307">
        <v>0</v>
      </c>
      <c r="V107" s="277" t="s">
        <v>5127</v>
      </c>
      <c r="W107" s="309"/>
      <c r="X107" s="37"/>
      <c r="Y107" s="37"/>
      <c r="Z107" s="37"/>
    </row>
    <row r="108" spans="1:26" ht="17">
      <c r="A108" s="304" t="s">
        <v>5128</v>
      </c>
      <c r="B108" s="305" t="s">
        <v>139</v>
      </c>
      <c r="C108" s="305" t="s">
        <v>18</v>
      </c>
      <c r="D108" s="305" t="s">
        <v>4889</v>
      </c>
      <c r="E108" s="305" t="s">
        <v>3242</v>
      </c>
      <c r="F108" s="305" t="s">
        <v>4890</v>
      </c>
      <c r="G108" s="305" t="s">
        <v>5129</v>
      </c>
      <c r="H108" s="305">
        <v>8414.2099999999991</v>
      </c>
      <c r="I108" s="5">
        <v>4</v>
      </c>
      <c r="J108" s="5">
        <v>2</v>
      </c>
      <c r="K108" s="5">
        <v>3</v>
      </c>
      <c r="L108" s="323">
        <v>7981</v>
      </c>
      <c r="M108" s="5">
        <v>1</v>
      </c>
      <c r="N108" s="323">
        <v>2534</v>
      </c>
      <c r="O108" s="307">
        <v>0.30120000000000002</v>
      </c>
      <c r="P108" s="5">
        <v>0</v>
      </c>
      <c r="Q108" s="5"/>
      <c r="R108" s="307">
        <v>0</v>
      </c>
      <c r="S108" s="5">
        <v>2</v>
      </c>
      <c r="T108" s="323">
        <v>5447</v>
      </c>
      <c r="U108" s="307">
        <v>0.64739999999999998</v>
      </c>
      <c r="V108" s="277" t="s">
        <v>5130</v>
      </c>
      <c r="W108" s="309"/>
      <c r="X108" s="37"/>
      <c r="Y108" s="37"/>
      <c r="Z108" s="37"/>
    </row>
    <row r="109" spans="1:26" ht="17">
      <c r="A109" s="322" t="s">
        <v>5131</v>
      </c>
      <c r="B109" s="311" t="s">
        <v>152</v>
      </c>
      <c r="C109" s="326" t="s">
        <v>4385</v>
      </c>
      <c r="D109" s="311" t="s">
        <v>4889</v>
      </c>
      <c r="E109" s="311" t="s">
        <v>3242</v>
      </c>
      <c r="F109" s="311" t="s">
        <v>4890</v>
      </c>
      <c r="G109" s="311" t="s">
        <v>4891</v>
      </c>
      <c r="H109" s="311">
        <v>3218</v>
      </c>
      <c r="I109" s="313">
        <v>3</v>
      </c>
      <c r="J109" s="313">
        <v>0</v>
      </c>
      <c r="K109" s="313">
        <v>1</v>
      </c>
      <c r="L109" s="319">
        <v>849</v>
      </c>
      <c r="M109" s="313">
        <v>0</v>
      </c>
      <c r="N109" s="314"/>
      <c r="O109" s="315">
        <v>0</v>
      </c>
      <c r="P109" s="314">
        <v>1</v>
      </c>
      <c r="Q109" s="320">
        <v>849</v>
      </c>
      <c r="R109" s="315">
        <v>0.26379999999999998</v>
      </c>
      <c r="S109" s="314">
        <v>0</v>
      </c>
      <c r="T109" s="314"/>
      <c r="U109" s="315">
        <v>0</v>
      </c>
      <c r="V109" s="316" t="s">
        <v>51</v>
      </c>
      <c r="W109" s="330" t="s">
        <v>4898</v>
      </c>
      <c r="X109" s="321" t="s">
        <v>51</v>
      </c>
      <c r="Y109" s="318"/>
      <c r="Z109" s="318"/>
    </row>
    <row r="110" spans="1:26" ht="17">
      <c r="A110" s="310" t="s">
        <v>5132</v>
      </c>
      <c r="B110" s="311" t="s">
        <v>139</v>
      </c>
      <c r="C110" s="326" t="s">
        <v>4385</v>
      </c>
      <c r="D110" s="311" t="s">
        <v>4889</v>
      </c>
      <c r="E110" s="311" t="s">
        <v>3242</v>
      </c>
      <c r="F110" s="311" t="s">
        <v>4890</v>
      </c>
      <c r="G110" s="311" t="s">
        <v>5133</v>
      </c>
      <c r="H110" s="311">
        <v>4536.0600000000004</v>
      </c>
      <c r="I110" s="313">
        <v>0</v>
      </c>
      <c r="J110" s="313">
        <v>0</v>
      </c>
      <c r="K110" s="313">
        <v>0</v>
      </c>
      <c r="L110" s="313"/>
      <c r="M110" s="313">
        <v>0</v>
      </c>
      <c r="N110" s="314"/>
      <c r="O110" s="315">
        <v>0</v>
      </c>
      <c r="P110" s="314">
        <v>0</v>
      </c>
      <c r="Q110" s="314"/>
      <c r="R110" s="315">
        <v>0</v>
      </c>
      <c r="S110" s="314">
        <v>0</v>
      </c>
      <c r="T110" s="314"/>
      <c r="U110" s="315">
        <v>0</v>
      </c>
      <c r="V110" s="321" t="s">
        <v>5134</v>
      </c>
      <c r="W110" s="330" t="s">
        <v>4898</v>
      </c>
      <c r="X110" s="321" t="s">
        <v>21</v>
      </c>
      <c r="Y110" s="318"/>
      <c r="Z110" s="318"/>
    </row>
    <row r="111" spans="1:26" ht="17">
      <c r="A111" s="304" t="s">
        <v>5135</v>
      </c>
      <c r="B111" s="305" t="s">
        <v>152</v>
      </c>
      <c r="C111" s="327" t="s">
        <v>18</v>
      </c>
      <c r="D111" s="305" t="s">
        <v>4889</v>
      </c>
      <c r="E111" s="305" t="s">
        <v>3242</v>
      </c>
      <c r="F111" s="305" t="s">
        <v>4890</v>
      </c>
      <c r="G111" s="305" t="s">
        <v>5136</v>
      </c>
      <c r="H111" s="305">
        <v>16634.400000000001</v>
      </c>
      <c r="I111" s="5">
        <v>1</v>
      </c>
      <c r="J111" s="5">
        <v>1</v>
      </c>
      <c r="K111" s="5">
        <v>1</v>
      </c>
      <c r="L111" s="323">
        <v>9603</v>
      </c>
      <c r="M111" s="5">
        <v>1</v>
      </c>
      <c r="N111" s="323">
        <v>9603</v>
      </c>
      <c r="O111" s="307">
        <v>0.57730000000000004</v>
      </c>
      <c r="P111" s="5">
        <v>0</v>
      </c>
      <c r="Q111" s="5"/>
      <c r="R111" s="307">
        <v>0</v>
      </c>
      <c r="S111" s="5">
        <v>0</v>
      </c>
      <c r="T111" s="5"/>
      <c r="U111" s="307">
        <v>0</v>
      </c>
      <c r="V111" s="277" t="s">
        <v>5137</v>
      </c>
      <c r="W111" s="309"/>
      <c r="X111" s="37"/>
      <c r="Y111" s="37"/>
      <c r="Z111" s="37"/>
    </row>
    <row r="112" spans="1:26" ht="17">
      <c r="A112" s="304" t="s">
        <v>5138</v>
      </c>
      <c r="B112" s="305" t="s">
        <v>139</v>
      </c>
      <c r="C112" s="305" t="s">
        <v>11</v>
      </c>
      <c r="D112" s="305" t="s">
        <v>4889</v>
      </c>
      <c r="E112" s="305" t="s">
        <v>3242</v>
      </c>
      <c r="F112" s="305" t="s">
        <v>4890</v>
      </c>
      <c r="G112" s="305" t="s">
        <v>5139</v>
      </c>
      <c r="H112" s="305">
        <v>3656</v>
      </c>
      <c r="I112" s="5">
        <v>5</v>
      </c>
      <c r="J112" s="5">
        <v>4</v>
      </c>
      <c r="K112" s="5">
        <v>3</v>
      </c>
      <c r="L112" s="323">
        <v>7187</v>
      </c>
      <c r="M112" s="5">
        <v>0</v>
      </c>
      <c r="N112" s="5"/>
      <c r="O112" s="307">
        <v>0</v>
      </c>
      <c r="P112" s="5">
        <v>1</v>
      </c>
      <c r="Q112" s="5">
        <v>222</v>
      </c>
      <c r="R112" s="307">
        <v>6.0699999999999997E-2</v>
      </c>
      <c r="S112" s="5">
        <v>2</v>
      </c>
      <c r="T112" s="323">
        <v>6965</v>
      </c>
      <c r="U112" s="307">
        <v>1.9051</v>
      </c>
      <c r="V112" s="277" t="s">
        <v>5140</v>
      </c>
      <c r="W112" s="309"/>
      <c r="X112" s="37"/>
      <c r="Y112" s="37"/>
      <c r="Z112" s="37"/>
    </row>
    <row r="113" spans="1:26" ht="17">
      <c r="A113" s="310" t="s">
        <v>5141</v>
      </c>
      <c r="B113" s="311" t="s">
        <v>152</v>
      </c>
      <c r="C113" s="312" t="s">
        <v>14</v>
      </c>
      <c r="D113" s="311" t="s">
        <v>4889</v>
      </c>
      <c r="E113" s="311" t="s">
        <v>3242</v>
      </c>
      <c r="F113" s="311" t="s">
        <v>4890</v>
      </c>
      <c r="G113" s="311" t="s">
        <v>5142</v>
      </c>
      <c r="H113" s="311">
        <v>24123.119999999999</v>
      </c>
      <c r="I113" s="313">
        <v>1</v>
      </c>
      <c r="J113" s="313">
        <v>0</v>
      </c>
      <c r="K113" s="313">
        <v>0</v>
      </c>
      <c r="L113" s="313"/>
      <c r="M113" s="313">
        <v>0</v>
      </c>
      <c r="N113" s="314"/>
      <c r="O113" s="315">
        <v>0</v>
      </c>
      <c r="P113" s="314">
        <v>0</v>
      </c>
      <c r="Q113" s="314"/>
      <c r="R113" s="315">
        <v>0</v>
      </c>
      <c r="S113" s="314">
        <v>0</v>
      </c>
      <c r="T113" s="314"/>
      <c r="U113" s="315">
        <v>0</v>
      </c>
      <c r="V113" s="321" t="s">
        <v>91</v>
      </c>
      <c r="W113" s="330" t="s">
        <v>4898</v>
      </c>
      <c r="X113" s="321" t="s">
        <v>91</v>
      </c>
      <c r="Y113" s="318"/>
      <c r="Z113" s="318"/>
    </row>
    <row r="114" spans="1:26" ht="17">
      <c r="A114" s="304" t="s">
        <v>5143</v>
      </c>
      <c r="B114" s="305" t="s">
        <v>139</v>
      </c>
      <c r="C114" s="305" t="s">
        <v>15</v>
      </c>
      <c r="D114" s="305" t="s">
        <v>4889</v>
      </c>
      <c r="E114" s="305" t="s">
        <v>3242</v>
      </c>
      <c r="F114" s="305" t="s">
        <v>4890</v>
      </c>
      <c r="G114" s="305" t="s">
        <v>5144</v>
      </c>
      <c r="H114" s="305">
        <v>16857.3</v>
      </c>
      <c r="I114" s="5">
        <v>2</v>
      </c>
      <c r="J114" s="5">
        <v>1</v>
      </c>
      <c r="K114" s="5">
        <v>1</v>
      </c>
      <c r="L114" s="323">
        <v>4000</v>
      </c>
      <c r="M114" s="5">
        <v>0</v>
      </c>
      <c r="N114" s="5"/>
      <c r="O114" s="307">
        <v>0</v>
      </c>
      <c r="P114" s="5">
        <v>0</v>
      </c>
      <c r="Q114" s="5"/>
      <c r="R114" s="307">
        <v>0</v>
      </c>
      <c r="S114" s="5">
        <v>1</v>
      </c>
      <c r="T114" s="323">
        <v>4000</v>
      </c>
      <c r="U114" s="307">
        <v>0.23730000000000001</v>
      </c>
      <c r="V114" s="308"/>
      <c r="W114" s="309"/>
      <c r="X114" s="37"/>
      <c r="Y114" s="37"/>
      <c r="Z114" s="37"/>
    </row>
    <row r="115" spans="1:26" ht="17">
      <c r="A115" s="304" t="s">
        <v>5145</v>
      </c>
      <c r="B115" s="305" t="s">
        <v>152</v>
      </c>
      <c r="C115" s="305" t="s">
        <v>10</v>
      </c>
      <c r="D115" s="305" t="s">
        <v>4889</v>
      </c>
      <c r="E115" s="305" t="s">
        <v>3242</v>
      </c>
      <c r="F115" s="305" t="s">
        <v>4890</v>
      </c>
      <c r="G115" s="305" t="s">
        <v>5076</v>
      </c>
      <c r="H115" s="305">
        <v>3412.38</v>
      </c>
      <c r="I115" s="5">
        <v>2</v>
      </c>
      <c r="J115" s="5">
        <v>1</v>
      </c>
      <c r="K115" s="306">
        <v>0</v>
      </c>
      <c r="L115" s="5"/>
      <c r="M115" s="5">
        <v>0</v>
      </c>
      <c r="N115" s="5"/>
      <c r="O115" s="307">
        <v>0</v>
      </c>
      <c r="P115" s="5">
        <v>0</v>
      </c>
      <c r="Q115" s="5"/>
      <c r="R115" s="307">
        <v>0</v>
      </c>
      <c r="S115" s="5">
        <v>0</v>
      </c>
      <c r="T115" s="5"/>
      <c r="U115" s="307">
        <v>0</v>
      </c>
      <c r="V115" s="277" t="s">
        <v>50</v>
      </c>
      <c r="W115" s="309"/>
      <c r="X115" s="37"/>
      <c r="Y115" s="37"/>
      <c r="Z115" s="37"/>
    </row>
    <row r="116" spans="1:26" ht="17">
      <c r="A116" s="310" t="s">
        <v>5146</v>
      </c>
      <c r="B116" s="311" t="s">
        <v>139</v>
      </c>
      <c r="C116" s="312" t="s">
        <v>17</v>
      </c>
      <c r="D116" s="311" t="s">
        <v>4889</v>
      </c>
      <c r="E116" s="311" t="s">
        <v>3242</v>
      </c>
      <c r="F116" s="311" t="s">
        <v>4890</v>
      </c>
      <c r="G116" s="311" t="s">
        <v>5006</v>
      </c>
      <c r="H116" s="311">
        <v>5188.62</v>
      </c>
      <c r="I116" s="313">
        <v>1</v>
      </c>
      <c r="J116" s="313">
        <v>0</v>
      </c>
      <c r="K116" s="313">
        <v>1</v>
      </c>
      <c r="L116" s="319">
        <v>2858</v>
      </c>
      <c r="M116" s="313">
        <v>1</v>
      </c>
      <c r="N116" s="320">
        <v>2858</v>
      </c>
      <c r="O116" s="315">
        <v>0.55079999999999996</v>
      </c>
      <c r="P116" s="314">
        <v>0</v>
      </c>
      <c r="Q116" s="314"/>
      <c r="R116" s="315">
        <v>0</v>
      </c>
      <c r="S116" s="314">
        <v>0</v>
      </c>
      <c r="T116" s="314"/>
      <c r="U116" s="315">
        <v>0</v>
      </c>
      <c r="V116" s="321" t="s">
        <v>1533</v>
      </c>
      <c r="W116" s="330" t="s">
        <v>4898</v>
      </c>
      <c r="X116" s="321" t="s">
        <v>51</v>
      </c>
      <c r="Y116" s="318"/>
      <c r="Z116" s="318"/>
    </row>
    <row r="117" spans="1:26" ht="17">
      <c r="A117" s="324" t="s">
        <v>5147</v>
      </c>
      <c r="B117" s="305" t="s">
        <v>152</v>
      </c>
      <c r="C117" s="331" t="s">
        <v>4082</v>
      </c>
      <c r="D117" s="305" t="s">
        <v>4889</v>
      </c>
      <c r="E117" s="305" t="s">
        <v>3242</v>
      </c>
      <c r="F117" s="305" t="s">
        <v>4890</v>
      </c>
      <c r="G117" s="305" t="s">
        <v>4997</v>
      </c>
      <c r="H117" s="305">
        <v>9492</v>
      </c>
      <c r="I117" s="306">
        <v>0</v>
      </c>
      <c r="J117" s="306">
        <v>0</v>
      </c>
      <c r="K117" s="5">
        <v>1</v>
      </c>
      <c r="L117" s="323">
        <v>3947</v>
      </c>
      <c r="M117" s="5">
        <v>1</v>
      </c>
      <c r="N117" s="323">
        <v>3947</v>
      </c>
      <c r="O117" s="307">
        <v>0.4158</v>
      </c>
      <c r="P117" s="5">
        <v>0</v>
      </c>
      <c r="Q117" s="5"/>
      <c r="R117" s="307">
        <v>0</v>
      </c>
      <c r="S117" s="5">
        <v>0</v>
      </c>
      <c r="T117" s="5"/>
      <c r="U117" s="307">
        <v>0</v>
      </c>
      <c r="V117" s="308" t="s">
        <v>5148</v>
      </c>
      <c r="W117" s="309"/>
      <c r="X117" s="37"/>
      <c r="Y117" s="37"/>
      <c r="Z117" s="37"/>
    </row>
    <row r="118" spans="1:26" ht="17">
      <c r="A118" s="304" t="s">
        <v>5149</v>
      </c>
      <c r="B118" s="305" t="s">
        <v>152</v>
      </c>
      <c r="C118" s="305" t="s">
        <v>10</v>
      </c>
      <c r="D118" s="305" t="s">
        <v>4889</v>
      </c>
      <c r="E118" s="305" t="s">
        <v>3242</v>
      </c>
      <c r="F118" s="305" t="s">
        <v>4890</v>
      </c>
      <c r="G118" s="305" t="s">
        <v>4928</v>
      </c>
      <c r="H118" s="305">
        <v>15657.12</v>
      </c>
      <c r="I118" s="306">
        <v>0</v>
      </c>
      <c r="J118" s="306">
        <v>0</v>
      </c>
      <c r="K118" s="306">
        <v>0</v>
      </c>
      <c r="L118" s="5"/>
      <c r="M118" s="5">
        <v>0</v>
      </c>
      <c r="N118" s="5"/>
      <c r="O118" s="307">
        <v>0</v>
      </c>
      <c r="P118" s="5">
        <v>0</v>
      </c>
      <c r="Q118" s="5"/>
      <c r="R118" s="307">
        <v>0</v>
      </c>
      <c r="S118" s="5">
        <v>0</v>
      </c>
      <c r="T118" s="5"/>
      <c r="U118" s="307">
        <v>0</v>
      </c>
      <c r="V118" s="277" t="s">
        <v>5150</v>
      </c>
      <c r="W118" s="309"/>
      <c r="X118" s="37"/>
      <c r="Y118" s="37"/>
      <c r="Z118" s="37"/>
    </row>
    <row r="119" spans="1:26" ht="17">
      <c r="A119" s="324" t="s">
        <v>5151</v>
      </c>
      <c r="B119" s="305" t="s">
        <v>139</v>
      </c>
      <c r="C119" s="331" t="s">
        <v>4082</v>
      </c>
      <c r="D119" s="305" t="s">
        <v>4889</v>
      </c>
      <c r="E119" s="305" t="s">
        <v>3242</v>
      </c>
      <c r="F119" s="305" t="s">
        <v>4890</v>
      </c>
      <c r="G119" s="305" t="s">
        <v>5152</v>
      </c>
      <c r="H119" s="305">
        <v>2631.5</v>
      </c>
      <c r="I119" s="5">
        <v>1</v>
      </c>
      <c r="J119" s="5">
        <v>1</v>
      </c>
      <c r="K119" s="306">
        <v>0</v>
      </c>
      <c r="L119" s="5"/>
      <c r="M119" s="5">
        <v>0</v>
      </c>
      <c r="N119" s="5"/>
      <c r="O119" s="307">
        <v>0</v>
      </c>
      <c r="P119" s="5">
        <v>0</v>
      </c>
      <c r="Q119" s="5"/>
      <c r="R119" s="307">
        <v>0</v>
      </c>
      <c r="S119" s="5">
        <v>0</v>
      </c>
      <c r="T119" s="5"/>
      <c r="U119" s="307">
        <v>0</v>
      </c>
      <c r="V119" s="277" t="s">
        <v>2396</v>
      </c>
      <c r="W119" s="309"/>
      <c r="X119" s="37"/>
      <c r="Y119" s="37"/>
      <c r="Z119" s="37"/>
    </row>
    <row r="120" spans="1:26" ht="17">
      <c r="A120" s="322" t="s">
        <v>5153</v>
      </c>
      <c r="B120" s="311" t="s">
        <v>139</v>
      </c>
      <c r="C120" s="329" t="s">
        <v>4082</v>
      </c>
      <c r="D120" s="311" t="s">
        <v>4889</v>
      </c>
      <c r="E120" s="311" t="s">
        <v>3242</v>
      </c>
      <c r="F120" s="311" t="s">
        <v>4890</v>
      </c>
      <c r="G120" s="311" t="s">
        <v>5154</v>
      </c>
      <c r="H120" s="311">
        <v>5442.24</v>
      </c>
      <c r="I120" s="313">
        <v>2</v>
      </c>
      <c r="J120" s="313">
        <v>0</v>
      </c>
      <c r="K120" s="313">
        <v>1</v>
      </c>
      <c r="L120" s="313">
        <v>55</v>
      </c>
      <c r="M120" s="313">
        <v>0</v>
      </c>
      <c r="N120" s="314"/>
      <c r="O120" s="315">
        <v>0</v>
      </c>
      <c r="P120" s="314">
        <v>0</v>
      </c>
      <c r="Q120" s="314"/>
      <c r="R120" s="315">
        <v>0</v>
      </c>
      <c r="S120" s="314">
        <v>1</v>
      </c>
      <c r="T120" s="314">
        <v>55</v>
      </c>
      <c r="U120" s="315">
        <v>1.01E-2</v>
      </c>
      <c r="V120" s="321" t="s">
        <v>21</v>
      </c>
      <c r="W120" s="330" t="s">
        <v>4898</v>
      </c>
      <c r="X120" s="321" t="s">
        <v>5155</v>
      </c>
      <c r="Y120" s="318"/>
      <c r="Z120" s="318"/>
    </row>
    <row r="121" spans="1:26" ht="17">
      <c r="A121" s="304" t="s">
        <v>5156</v>
      </c>
      <c r="B121" s="305" t="s">
        <v>152</v>
      </c>
      <c r="C121" s="331" t="s">
        <v>4151</v>
      </c>
      <c r="D121" s="305" t="s">
        <v>4889</v>
      </c>
      <c r="E121" s="305" t="s">
        <v>3242</v>
      </c>
      <c r="F121" s="305" t="s">
        <v>4890</v>
      </c>
      <c r="G121" s="305" t="s">
        <v>4919</v>
      </c>
      <c r="H121" s="305">
        <v>59062.8</v>
      </c>
      <c r="I121" s="306">
        <v>0</v>
      </c>
      <c r="J121" s="306">
        <v>0</v>
      </c>
      <c r="K121" s="5">
        <v>1</v>
      </c>
      <c r="L121" s="323">
        <v>31310</v>
      </c>
      <c r="M121" s="5">
        <v>1</v>
      </c>
      <c r="N121" s="323">
        <v>31310</v>
      </c>
      <c r="O121" s="307">
        <v>0.53010000000000002</v>
      </c>
      <c r="P121" s="5">
        <v>0</v>
      </c>
      <c r="Q121" s="5"/>
      <c r="R121" s="307">
        <v>0</v>
      </c>
      <c r="S121" s="5">
        <v>0</v>
      </c>
      <c r="T121" s="5"/>
      <c r="U121" s="307">
        <v>0</v>
      </c>
      <c r="V121" s="277" t="s">
        <v>5157</v>
      </c>
      <c r="W121" s="309"/>
      <c r="X121" s="37"/>
      <c r="Y121" s="37"/>
      <c r="Z121" s="37"/>
    </row>
    <row r="122" spans="1:26" ht="17">
      <c r="A122" s="310" t="s">
        <v>5158</v>
      </c>
      <c r="B122" s="311" t="s">
        <v>152</v>
      </c>
      <c r="C122" s="312" t="s">
        <v>11</v>
      </c>
      <c r="D122" s="311" t="s">
        <v>4889</v>
      </c>
      <c r="E122" s="311" t="s">
        <v>3242</v>
      </c>
      <c r="F122" s="311" t="s">
        <v>4890</v>
      </c>
      <c r="G122" s="311" t="s">
        <v>5109</v>
      </c>
      <c r="H122" s="311">
        <v>4800</v>
      </c>
      <c r="I122" s="313">
        <v>1</v>
      </c>
      <c r="J122" s="313">
        <v>0</v>
      </c>
      <c r="K122" s="313">
        <v>0</v>
      </c>
      <c r="L122" s="313"/>
      <c r="M122" s="313">
        <v>0</v>
      </c>
      <c r="N122" s="314"/>
      <c r="O122" s="315">
        <v>0</v>
      </c>
      <c r="P122" s="314">
        <v>0</v>
      </c>
      <c r="Q122" s="314"/>
      <c r="R122" s="315">
        <v>0</v>
      </c>
      <c r="S122" s="314">
        <v>0</v>
      </c>
      <c r="T122" s="314"/>
      <c r="U122" s="315">
        <v>0</v>
      </c>
      <c r="V122" s="321" t="s">
        <v>2377</v>
      </c>
      <c r="W122" s="330" t="s">
        <v>4898</v>
      </c>
      <c r="X122" s="321" t="s">
        <v>21</v>
      </c>
      <c r="Y122" s="318"/>
      <c r="Z122" s="318"/>
    </row>
    <row r="123" spans="1:26" ht="17">
      <c r="A123" s="304" t="s">
        <v>5159</v>
      </c>
      <c r="B123" s="305" t="s">
        <v>152</v>
      </c>
      <c r="C123" s="305" t="s">
        <v>12</v>
      </c>
      <c r="D123" s="305" t="s">
        <v>4889</v>
      </c>
      <c r="E123" s="305" t="s">
        <v>3242</v>
      </c>
      <c r="F123" s="305" t="s">
        <v>4890</v>
      </c>
      <c r="G123" s="305" t="s">
        <v>4974</v>
      </c>
      <c r="H123" s="305">
        <v>4058.94</v>
      </c>
      <c r="I123" s="306">
        <v>0</v>
      </c>
      <c r="J123" s="306">
        <v>0</v>
      </c>
      <c r="K123" s="5">
        <v>1</v>
      </c>
      <c r="L123" s="323">
        <v>1157</v>
      </c>
      <c r="M123" s="5">
        <v>1</v>
      </c>
      <c r="N123" s="323">
        <v>1157</v>
      </c>
      <c r="O123" s="307">
        <v>0.28499999999999998</v>
      </c>
      <c r="P123" s="5">
        <v>0</v>
      </c>
      <c r="Q123" s="5"/>
      <c r="R123" s="307">
        <v>0</v>
      </c>
      <c r="S123" s="5">
        <v>0</v>
      </c>
      <c r="T123" s="5"/>
      <c r="U123" s="307">
        <v>0</v>
      </c>
      <c r="V123" s="277" t="s">
        <v>5160</v>
      </c>
      <c r="W123" s="309"/>
      <c r="X123" s="37"/>
      <c r="Y123" s="37"/>
      <c r="Z123" s="37"/>
    </row>
    <row r="124" spans="1:26" ht="17">
      <c r="A124" s="310" t="s">
        <v>5161</v>
      </c>
      <c r="B124" s="311" t="s">
        <v>152</v>
      </c>
      <c r="C124" s="312" t="s">
        <v>15</v>
      </c>
      <c r="D124" s="311" t="s">
        <v>4889</v>
      </c>
      <c r="E124" s="311" t="s">
        <v>3242</v>
      </c>
      <c r="F124" s="311" t="s">
        <v>4890</v>
      </c>
      <c r="G124" s="311" t="s">
        <v>5162</v>
      </c>
      <c r="H124" s="311">
        <v>2425.2600000000002</v>
      </c>
      <c r="I124" s="313">
        <v>1</v>
      </c>
      <c r="J124" s="313">
        <v>0</v>
      </c>
      <c r="K124" s="313">
        <v>0</v>
      </c>
      <c r="L124" s="313"/>
      <c r="M124" s="313">
        <v>0</v>
      </c>
      <c r="N124" s="314"/>
      <c r="O124" s="315">
        <v>0</v>
      </c>
      <c r="P124" s="314">
        <v>0</v>
      </c>
      <c r="Q124" s="314"/>
      <c r="R124" s="315">
        <v>0</v>
      </c>
      <c r="S124" s="314">
        <v>0</v>
      </c>
      <c r="T124" s="314"/>
      <c r="U124" s="315">
        <v>0</v>
      </c>
      <c r="V124" s="316"/>
      <c r="W124" s="330" t="s">
        <v>4898</v>
      </c>
      <c r="X124" s="316"/>
      <c r="Y124" s="318"/>
      <c r="Z124" s="318"/>
    </row>
    <row r="125" spans="1:26" ht="17">
      <c r="A125" s="304" t="s">
        <v>5163</v>
      </c>
      <c r="B125" s="305" t="s">
        <v>139</v>
      </c>
      <c r="C125" s="325" t="s">
        <v>4082</v>
      </c>
      <c r="D125" s="305" t="s">
        <v>4889</v>
      </c>
      <c r="E125" s="305" t="s">
        <v>3242</v>
      </c>
      <c r="F125" s="305" t="s">
        <v>4890</v>
      </c>
      <c r="G125" s="305" t="s">
        <v>5164</v>
      </c>
      <c r="H125" s="305">
        <v>6986.25</v>
      </c>
      <c r="I125" s="5">
        <v>1</v>
      </c>
      <c r="J125" s="306">
        <v>0</v>
      </c>
      <c r="K125" s="5">
        <v>7</v>
      </c>
      <c r="L125" s="323">
        <v>3602</v>
      </c>
      <c r="M125" s="5">
        <v>3</v>
      </c>
      <c r="N125" s="5">
        <v>939</v>
      </c>
      <c r="O125" s="307">
        <v>0.13439999999999999</v>
      </c>
      <c r="P125" s="5">
        <v>0</v>
      </c>
      <c r="Q125" s="5"/>
      <c r="R125" s="307">
        <v>0</v>
      </c>
      <c r="S125" s="5">
        <v>4</v>
      </c>
      <c r="T125" s="323">
        <v>2664</v>
      </c>
      <c r="U125" s="307">
        <v>0.38129999999999997</v>
      </c>
      <c r="V125" s="277" t="s">
        <v>5165</v>
      </c>
      <c r="W125" s="309"/>
      <c r="X125" s="37"/>
      <c r="Y125" s="37"/>
      <c r="Z125" s="37"/>
    </row>
    <row r="126" spans="1:26" ht="17">
      <c r="A126" s="310" t="s">
        <v>5166</v>
      </c>
      <c r="B126" s="311" t="s">
        <v>152</v>
      </c>
      <c r="C126" s="312" t="s">
        <v>11</v>
      </c>
      <c r="D126" s="311" t="s">
        <v>4889</v>
      </c>
      <c r="E126" s="311" t="s">
        <v>3242</v>
      </c>
      <c r="F126" s="311" t="s">
        <v>4890</v>
      </c>
      <c r="G126" s="311" t="s">
        <v>4943</v>
      </c>
      <c r="H126" s="311">
        <v>7382.5</v>
      </c>
      <c r="I126" s="313">
        <v>1</v>
      </c>
      <c r="J126" s="313">
        <v>0</v>
      </c>
      <c r="K126" s="313">
        <v>2</v>
      </c>
      <c r="L126" s="313">
        <v>280</v>
      </c>
      <c r="M126" s="313">
        <v>2</v>
      </c>
      <c r="N126" s="314">
        <v>280</v>
      </c>
      <c r="O126" s="315">
        <v>3.7900000000000003E-2</v>
      </c>
      <c r="P126" s="314">
        <v>0</v>
      </c>
      <c r="Q126" s="314"/>
      <c r="R126" s="315">
        <v>0</v>
      </c>
      <c r="S126" s="314">
        <v>0</v>
      </c>
      <c r="T126" s="314"/>
      <c r="U126" s="315">
        <v>0</v>
      </c>
      <c r="V126" s="321" t="s">
        <v>5167</v>
      </c>
      <c r="W126" s="330" t="s">
        <v>4898</v>
      </c>
      <c r="X126" s="321" t="s">
        <v>21</v>
      </c>
      <c r="Y126" s="318"/>
      <c r="Z126" s="318"/>
    </row>
    <row r="127" spans="1:26" ht="17">
      <c r="A127" s="310" t="s">
        <v>5168</v>
      </c>
      <c r="B127" s="311" t="s">
        <v>152</v>
      </c>
      <c r="C127" s="312" t="s">
        <v>6</v>
      </c>
      <c r="D127" s="311" t="s">
        <v>4889</v>
      </c>
      <c r="E127" s="311" t="s">
        <v>3242</v>
      </c>
      <c r="F127" s="311" t="s">
        <v>4890</v>
      </c>
      <c r="G127" s="311" t="s">
        <v>5169</v>
      </c>
      <c r="H127" s="311">
        <v>6203.8</v>
      </c>
      <c r="I127" s="313">
        <v>2</v>
      </c>
      <c r="J127" s="313">
        <v>0</v>
      </c>
      <c r="K127" s="313">
        <v>2</v>
      </c>
      <c r="L127" s="319">
        <v>3803</v>
      </c>
      <c r="M127" s="313">
        <v>2</v>
      </c>
      <c r="N127" s="320">
        <v>3803</v>
      </c>
      <c r="O127" s="315">
        <v>0.61299999999999999</v>
      </c>
      <c r="P127" s="314">
        <v>0</v>
      </c>
      <c r="Q127" s="314"/>
      <c r="R127" s="315">
        <v>0</v>
      </c>
      <c r="S127" s="314">
        <v>0</v>
      </c>
      <c r="T127" s="314"/>
      <c r="U127" s="315">
        <v>0</v>
      </c>
      <c r="V127" s="316"/>
      <c r="W127" s="330" t="s">
        <v>4898</v>
      </c>
      <c r="X127" s="316"/>
      <c r="Y127" s="318"/>
      <c r="Z127" s="318"/>
    </row>
    <row r="128" spans="1:26" ht="17">
      <c r="A128" s="304" t="s">
        <v>5170</v>
      </c>
      <c r="B128" s="305" t="s">
        <v>152</v>
      </c>
      <c r="C128" s="305" t="s">
        <v>16</v>
      </c>
      <c r="D128" s="305" t="s">
        <v>4889</v>
      </c>
      <c r="E128" s="305" t="s">
        <v>3242</v>
      </c>
      <c r="F128" s="305" t="s">
        <v>4890</v>
      </c>
      <c r="G128" s="305" t="s">
        <v>5171</v>
      </c>
      <c r="H128" s="305">
        <v>3946.46</v>
      </c>
      <c r="I128" s="5">
        <v>1</v>
      </c>
      <c r="J128" s="306">
        <v>0</v>
      </c>
      <c r="K128" s="5">
        <v>1</v>
      </c>
      <c r="L128" s="5">
        <v>239</v>
      </c>
      <c r="M128" s="5">
        <v>1</v>
      </c>
      <c r="N128" s="5">
        <v>239</v>
      </c>
      <c r="O128" s="307">
        <v>6.0600000000000001E-2</v>
      </c>
      <c r="P128" s="5">
        <v>0</v>
      </c>
      <c r="Q128" s="5"/>
      <c r="R128" s="307">
        <v>0</v>
      </c>
      <c r="S128" s="5">
        <v>0</v>
      </c>
      <c r="T128" s="5"/>
      <c r="U128" s="307">
        <v>0</v>
      </c>
      <c r="V128" s="277" t="s">
        <v>5172</v>
      </c>
      <c r="W128" s="309"/>
      <c r="X128" s="37"/>
      <c r="Y128" s="37"/>
      <c r="Z128" s="37"/>
    </row>
    <row r="129" spans="1:26" ht="17">
      <c r="A129" s="304" t="s">
        <v>4729</v>
      </c>
      <c r="B129" s="305" t="s">
        <v>139</v>
      </c>
      <c r="C129" s="305" t="s">
        <v>16</v>
      </c>
      <c r="D129" s="305" t="s">
        <v>4889</v>
      </c>
      <c r="E129" s="305" t="s">
        <v>3242</v>
      </c>
      <c r="F129" s="305" t="s">
        <v>4890</v>
      </c>
      <c r="G129" s="305" t="s">
        <v>5136</v>
      </c>
      <c r="H129" s="305">
        <v>2586</v>
      </c>
      <c r="I129" s="5">
        <v>3</v>
      </c>
      <c r="J129" s="5">
        <v>1</v>
      </c>
      <c r="K129" s="5">
        <v>2</v>
      </c>
      <c r="L129" s="323">
        <v>1663</v>
      </c>
      <c r="M129" s="5">
        <v>1</v>
      </c>
      <c r="N129" s="5">
        <v>423</v>
      </c>
      <c r="O129" s="307">
        <v>0.1636</v>
      </c>
      <c r="P129" s="5">
        <v>0</v>
      </c>
      <c r="Q129" s="5"/>
      <c r="R129" s="307">
        <v>0</v>
      </c>
      <c r="S129" s="5">
        <v>1</v>
      </c>
      <c r="T129" s="323">
        <v>1240</v>
      </c>
      <c r="U129" s="307">
        <v>0.47949999999999998</v>
      </c>
      <c r="V129" s="277" t="s">
        <v>5173</v>
      </c>
      <c r="W129" s="309"/>
      <c r="X129" s="37"/>
      <c r="Y129" s="37"/>
      <c r="Z129" s="37"/>
    </row>
    <row r="130" spans="1:26" ht="17">
      <c r="A130" s="310" t="s">
        <v>5174</v>
      </c>
      <c r="B130" s="311" t="s">
        <v>152</v>
      </c>
      <c r="C130" s="312" t="s">
        <v>10</v>
      </c>
      <c r="D130" s="311" t="s">
        <v>4889</v>
      </c>
      <c r="E130" s="311" t="s">
        <v>3242</v>
      </c>
      <c r="F130" s="311" t="s">
        <v>4890</v>
      </c>
      <c r="G130" s="311" t="s">
        <v>4964</v>
      </c>
      <c r="H130" s="311">
        <v>2125</v>
      </c>
      <c r="I130" s="313">
        <v>1</v>
      </c>
      <c r="J130" s="313">
        <v>0</v>
      </c>
      <c r="K130" s="313">
        <v>0</v>
      </c>
      <c r="L130" s="313"/>
      <c r="M130" s="313">
        <v>0</v>
      </c>
      <c r="N130" s="314"/>
      <c r="O130" s="315">
        <v>0</v>
      </c>
      <c r="P130" s="314">
        <v>0</v>
      </c>
      <c r="Q130" s="314"/>
      <c r="R130" s="315">
        <v>0</v>
      </c>
      <c r="S130" s="314">
        <v>0</v>
      </c>
      <c r="T130" s="314"/>
      <c r="U130" s="315">
        <v>0</v>
      </c>
      <c r="V130" s="321" t="s">
        <v>5175</v>
      </c>
      <c r="W130" s="330" t="s">
        <v>4898</v>
      </c>
      <c r="X130" s="321" t="s">
        <v>5176</v>
      </c>
      <c r="Y130" s="318"/>
      <c r="Z130" s="318"/>
    </row>
    <row r="131" spans="1:26" ht="17">
      <c r="A131" s="310" t="s">
        <v>5177</v>
      </c>
      <c r="B131" s="311" t="s">
        <v>152</v>
      </c>
      <c r="C131" s="312" t="s">
        <v>18</v>
      </c>
      <c r="D131" s="311" t="s">
        <v>4889</v>
      </c>
      <c r="E131" s="311" t="s">
        <v>3242</v>
      </c>
      <c r="F131" s="311" t="s">
        <v>4890</v>
      </c>
      <c r="G131" s="311" t="s">
        <v>5048</v>
      </c>
      <c r="H131" s="311">
        <v>24945</v>
      </c>
      <c r="I131" s="313">
        <v>1</v>
      </c>
      <c r="J131" s="313">
        <v>0</v>
      </c>
      <c r="K131" s="313">
        <v>0</v>
      </c>
      <c r="L131" s="313"/>
      <c r="M131" s="313">
        <v>0</v>
      </c>
      <c r="N131" s="314"/>
      <c r="O131" s="315">
        <v>0</v>
      </c>
      <c r="P131" s="314">
        <v>0</v>
      </c>
      <c r="Q131" s="314"/>
      <c r="R131" s="315">
        <v>0</v>
      </c>
      <c r="S131" s="314">
        <v>0</v>
      </c>
      <c r="T131" s="314"/>
      <c r="U131" s="315">
        <v>0</v>
      </c>
      <c r="V131" s="321" t="s">
        <v>5178</v>
      </c>
      <c r="W131" s="330" t="s">
        <v>4898</v>
      </c>
      <c r="X131" s="321" t="s">
        <v>5178</v>
      </c>
      <c r="Y131" s="318"/>
      <c r="Z131" s="318"/>
    </row>
    <row r="132" spans="1:26" ht="17">
      <c r="A132" s="322" t="s">
        <v>5179</v>
      </c>
      <c r="B132" s="311" t="s">
        <v>152</v>
      </c>
      <c r="C132" s="328" t="s">
        <v>4151</v>
      </c>
      <c r="D132" s="311" t="s">
        <v>4889</v>
      </c>
      <c r="E132" s="311" t="s">
        <v>3242</v>
      </c>
      <c r="F132" s="311" t="s">
        <v>4890</v>
      </c>
      <c r="G132" s="311" t="s">
        <v>5180</v>
      </c>
      <c r="H132" s="311">
        <v>10800</v>
      </c>
      <c r="I132" s="313">
        <v>1</v>
      </c>
      <c r="J132" s="313">
        <v>0</v>
      </c>
      <c r="K132" s="313">
        <v>0</v>
      </c>
      <c r="L132" s="313"/>
      <c r="M132" s="313">
        <v>0</v>
      </c>
      <c r="N132" s="314"/>
      <c r="O132" s="315">
        <v>0</v>
      </c>
      <c r="P132" s="314">
        <v>0</v>
      </c>
      <c r="Q132" s="314"/>
      <c r="R132" s="315">
        <v>0</v>
      </c>
      <c r="S132" s="314">
        <v>0</v>
      </c>
      <c r="T132" s="314"/>
      <c r="U132" s="315">
        <v>0</v>
      </c>
      <c r="V132" s="321" t="s">
        <v>5181</v>
      </c>
      <c r="W132" s="330" t="s">
        <v>4898</v>
      </c>
      <c r="X132" s="321" t="s">
        <v>89</v>
      </c>
      <c r="Y132" s="318"/>
      <c r="Z132" s="318"/>
    </row>
    <row r="133" spans="1:26" ht="17">
      <c r="A133" s="304" t="s">
        <v>5182</v>
      </c>
      <c r="B133" s="305" t="s">
        <v>152</v>
      </c>
      <c r="C133" s="305" t="s">
        <v>11</v>
      </c>
      <c r="D133" s="305" t="s">
        <v>4889</v>
      </c>
      <c r="E133" s="305" t="s">
        <v>3242</v>
      </c>
      <c r="F133" s="305" t="s">
        <v>4890</v>
      </c>
      <c r="G133" s="305" t="s">
        <v>5183</v>
      </c>
      <c r="H133" s="305">
        <v>33850</v>
      </c>
      <c r="I133" s="5">
        <v>1</v>
      </c>
      <c r="J133" s="5">
        <v>1</v>
      </c>
      <c r="K133" s="306">
        <v>0</v>
      </c>
      <c r="L133" s="5"/>
      <c r="M133" s="5">
        <v>0</v>
      </c>
      <c r="N133" s="5"/>
      <c r="O133" s="307">
        <v>0</v>
      </c>
      <c r="P133" s="5">
        <v>0</v>
      </c>
      <c r="Q133" s="5"/>
      <c r="R133" s="307">
        <v>0</v>
      </c>
      <c r="S133" s="5">
        <v>0</v>
      </c>
      <c r="T133" s="5"/>
      <c r="U133" s="307">
        <v>0</v>
      </c>
      <c r="V133" s="277" t="s">
        <v>5184</v>
      </c>
      <c r="W133" s="309"/>
      <c r="X133" s="37"/>
      <c r="Y133" s="37"/>
      <c r="Z133" s="37"/>
    </row>
    <row r="134" spans="1:26" ht="17">
      <c r="A134" s="310" t="s">
        <v>5185</v>
      </c>
      <c r="B134" s="311" t="s">
        <v>139</v>
      </c>
      <c r="C134" s="312" t="s">
        <v>6</v>
      </c>
      <c r="D134" s="311" t="s">
        <v>4889</v>
      </c>
      <c r="E134" s="311" t="s">
        <v>3242</v>
      </c>
      <c r="F134" s="311" t="s">
        <v>4890</v>
      </c>
      <c r="G134" s="311" t="s">
        <v>5162</v>
      </c>
      <c r="H134" s="311">
        <v>8162.22</v>
      </c>
      <c r="I134" s="313">
        <v>1</v>
      </c>
      <c r="J134" s="313">
        <v>0</v>
      </c>
      <c r="K134" s="313">
        <v>0</v>
      </c>
      <c r="L134" s="313"/>
      <c r="M134" s="313">
        <v>0</v>
      </c>
      <c r="N134" s="314"/>
      <c r="O134" s="315">
        <v>0</v>
      </c>
      <c r="P134" s="314">
        <v>0</v>
      </c>
      <c r="Q134" s="314"/>
      <c r="R134" s="315">
        <v>0</v>
      </c>
      <c r="S134" s="314">
        <v>0</v>
      </c>
      <c r="T134" s="314"/>
      <c r="U134" s="315">
        <v>0</v>
      </c>
      <c r="V134" s="316"/>
      <c r="W134" s="330" t="s">
        <v>4898</v>
      </c>
      <c r="X134" s="316"/>
      <c r="Y134" s="318"/>
      <c r="Z134" s="318"/>
    </row>
    <row r="135" spans="1:26" ht="17">
      <c r="A135" s="304" t="s">
        <v>4560</v>
      </c>
      <c r="B135" s="305" t="s">
        <v>152</v>
      </c>
      <c r="C135" s="305" t="s">
        <v>11</v>
      </c>
      <c r="D135" s="305" t="s">
        <v>4889</v>
      </c>
      <c r="E135" s="305" t="s">
        <v>3242</v>
      </c>
      <c r="F135" s="305" t="s">
        <v>4890</v>
      </c>
      <c r="G135" s="305" t="s">
        <v>5186</v>
      </c>
      <c r="H135" s="305">
        <v>4352.09</v>
      </c>
      <c r="I135" s="5">
        <v>1</v>
      </c>
      <c r="J135" s="306">
        <v>0</v>
      </c>
      <c r="K135" s="5">
        <v>1</v>
      </c>
      <c r="L135" s="323">
        <v>1386</v>
      </c>
      <c r="M135" s="5">
        <v>1</v>
      </c>
      <c r="N135" s="323">
        <v>1386</v>
      </c>
      <c r="O135" s="307">
        <v>0.31850000000000001</v>
      </c>
      <c r="P135" s="5">
        <v>0</v>
      </c>
      <c r="Q135" s="5"/>
      <c r="R135" s="307">
        <v>0</v>
      </c>
      <c r="S135" s="5">
        <v>0</v>
      </c>
      <c r="T135" s="5"/>
      <c r="U135" s="307">
        <v>0</v>
      </c>
      <c r="V135" s="277" t="s">
        <v>5187</v>
      </c>
      <c r="W135" s="309"/>
      <c r="X135" s="37"/>
      <c r="Y135" s="37"/>
      <c r="Z135" s="37"/>
    </row>
    <row r="136" spans="1:26" ht="17">
      <c r="A136" s="322" t="s">
        <v>5188</v>
      </c>
      <c r="B136" s="311" t="s">
        <v>152</v>
      </c>
      <c r="C136" s="312" t="s">
        <v>4385</v>
      </c>
      <c r="D136" s="311" t="s">
        <v>4889</v>
      </c>
      <c r="E136" s="311" t="s">
        <v>3242</v>
      </c>
      <c r="F136" s="311" t="s">
        <v>4890</v>
      </c>
      <c r="G136" s="311" t="s">
        <v>5052</v>
      </c>
      <c r="H136" s="311">
        <v>3406.5</v>
      </c>
      <c r="I136" s="313">
        <v>1</v>
      </c>
      <c r="J136" s="313">
        <v>0</v>
      </c>
      <c r="K136" s="313">
        <v>0</v>
      </c>
      <c r="L136" s="313"/>
      <c r="M136" s="313">
        <v>0</v>
      </c>
      <c r="N136" s="314"/>
      <c r="O136" s="315">
        <v>0</v>
      </c>
      <c r="P136" s="314">
        <v>0</v>
      </c>
      <c r="Q136" s="314"/>
      <c r="R136" s="315">
        <v>0</v>
      </c>
      <c r="S136" s="314">
        <v>0</v>
      </c>
      <c r="T136" s="314"/>
      <c r="U136" s="315">
        <v>0</v>
      </c>
      <c r="V136" s="321" t="s">
        <v>21</v>
      </c>
      <c r="W136" s="330" t="s">
        <v>4898</v>
      </c>
      <c r="X136" s="321" t="s">
        <v>22</v>
      </c>
      <c r="Y136" s="318"/>
      <c r="Z136" s="318"/>
    </row>
    <row r="137" spans="1:26" ht="17">
      <c r="A137" s="322" t="s">
        <v>5189</v>
      </c>
      <c r="B137" s="311" t="s">
        <v>152</v>
      </c>
      <c r="C137" s="329" t="s">
        <v>4082</v>
      </c>
      <c r="D137" s="311" t="s">
        <v>4889</v>
      </c>
      <c r="E137" s="311" t="s">
        <v>3242</v>
      </c>
      <c r="F137" s="311" t="s">
        <v>4890</v>
      </c>
      <c r="G137" s="311" t="s">
        <v>5021</v>
      </c>
      <c r="H137" s="311">
        <v>4662</v>
      </c>
      <c r="I137" s="313">
        <v>0</v>
      </c>
      <c r="J137" s="313">
        <v>0</v>
      </c>
      <c r="K137" s="313">
        <v>0</v>
      </c>
      <c r="L137" s="313"/>
      <c r="M137" s="313">
        <v>0</v>
      </c>
      <c r="N137" s="314"/>
      <c r="O137" s="315">
        <v>0</v>
      </c>
      <c r="P137" s="314">
        <v>0</v>
      </c>
      <c r="Q137" s="314"/>
      <c r="R137" s="315">
        <v>0</v>
      </c>
      <c r="S137" s="314">
        <v>0</v>
      </c>
      <c r="T137" s="314"/>
      <c r="U137" s="315">
        <v>0</v>
      </c>
      <c r="V137" s="321" t="s">
        <v>22</v>
      </c>
      <c r="W137" s="330" t="s">
        <v>4898</v>
      </c>
      <c r="X137" s="321" t="s">
        <v>5190</v>
      </c>
      <c r="Y137" s="318"/>
      <c r="Z137" s="318"/>
    </row>
    <row r="138" spans="1:26" ht="17">
      <c r="A138" s="322" t="s">
        <v>3034</v>
      </c>
      <c r="B138" s="311" t="s">
        <v>152</v>
      </c>
      <c r="C138" s="329" t="s">
        <v>4082</v>
      </c>
      <c r="D138" s="311" t="s">
        <v>4889</v>
      </c>
      <c r="E138" s="311" t="s">
        <v>3242</v>
      </c>
      <c r="F138" s="311" t="s">
        <v>4890</v>
      </c>
      <c r="G138" s="311" t="s">
        <v>5076</v>
      </c>
      <c r="H138" s="311">
        <v>3208.58</v>
      </c>
      <c r="I138" s="313">
        <v>0</v>
      </c>
      <c r="J138" s="313">
        <v>0</v>
      </c>
      <c r="K138" s="313">
        <v>1</v>
      </c>
      <c r="L138" s="319">
        <v>1837</v>
      </c>
      <c r="M138" s="313">
        <v>1</v>
      </c>
      <c r="N138" s="320">
        <v>1913</v>
      </c>
      <c r="O138" s="315">
        <v>0.59619999999999995</v>
      </c>
      <c r="P138" s="314">
        <v>1</v>
      </c>
      <c r="Q138" s="314">
        <v>-77</v>
      </c>
      <c r="R138" s="315">
        <v>-2.4E-2</v>
      </c>
      <c r="S138" s="314">
        <v>0</v>
      </c>
      <c r="T138" s="314"/>
      <c r="U138" s="315">
        <v>0</v>
      </c>
      <c r="V138" s="321" t="s">
        <v>2444</v>
      </c>
      <c r="W138" s="330" t="s">
        <v>4898</v>
      </c>
      <c r="X138" s="321" t="s">
        <v>2444</v>
      </c>
      <c r="Y138" s="318"/>
      <c r="Z138" s="318"/>
    </row>
    <row r="139" spans="1:26" ht="17">
      <c r="A139" s="310" t="s">
        <v>5191</v>
      </c>
      <c r="B139" s="311" t="s">
        <v>152</v>
      </c>
      <c r="C139" s="312" t="s">
        <v>6</v>
      </c>
      <c r="D139" s="311" t="s">
        <v>4889</v>
      </c>
      <c r="E139" s="311" t="s">
        <v>3242</v>
      </c>
      <c r="F139" s="311" t="s">
        <v>4890</v>
      </c>
      <c r="G139" s="311" t="s">
        <v>5183</v>
      </c>
      <c r="H139" s="311">
        <v>45781</v>
      </c>
      <c r="I139" s="313">
        <v>1</v>
      </c>
      <c r="J139" s="313">
        <v>0</v>
      </c>
      <c r="K139" s="313">
        <v>0</v>
      </c>
      <c r="L139" s="313"/>
      <c r="M139" s="313">
        <v>0</v>
      </c>
      <c r="N139" s="314"/>
      <c r="O139" s="315">
        <v>0</v>
      </c>
      <c r="P139" s="314">
        <v>0</v>
      </c>
      <c r="Q139" s="314"/>
      <c r="R139" s="315">
        <v>0</v>
      </c>
      <c r="S139" s="314">
        <v>0</v>
      </c>
      <c r="T139" s="314"/>
      <c r="U139" s="315">
        <v>0</v>
      </c>
      <c r="V139" s="316"/>
      <c r="W139" s="330" t="s">
        <v>4898</v>
      </c>
      <c r="X139" s="316"/>
      <c r="Y139" s="318"/>
      <c r="Z139" s="318"/>
    </row>
    <row r="140" spans="1:26" ht="17">
      <c r="A140" s="304" t="s">
        <v>5192</v>
      </c>
      <c r="B140" s="305" t="s">
        <v>139</v>
      </c>
      <c r="C140" s="305" t="s">
        <v>6</v>
      </c>
      <c r="D140" s="305" t="s">
        <v>4889</v>
      </c>
      <c r="E140" s="305" t="s">
        <v>3242</v>
      </c>
      <c r="F140" s="305" t="s">
        <v>4890</v>
      </c>
      <c r="G140" s="305" t="s">
        <v>5193</v>
      </c>
      <c r="H140" s="305">
        <v>37351.96</v>
      </c>
      <c r="I140" s="5">
        <v>5</v>
      </c>
      <c r="J140" s="5">
        <v>4</v>
      </c>
      <c r="K140" s="5">
        <v>4</v>
      </c>
      <c r="L140" s="323">
        <v>92284</v>
      </c>
      <c r="M140" s="5">
        <v>2</v>
      </c>
      <c r="N140" s="323">
        <v>33056</v>
      </c>
      <c r="O140" s="307">
        <v>0.88500000000000001</v>
      </c>
      <c r="P140" s="5">
        <v>1</v>
      </c>
      <c r="Q140" s="323">
        <v>31165</v>
      </c>
      <c r="R140" s="307">
        <v>0.83440000000000003</v>
      </c>
      <c r="S140" s="5">
        <v>2</v>
      </c>
      <c r="T140" s="323">
        <v>28063</v>
      </c>
      <c r="U140" s="307">
        <v>0.75129999999999997</v>
      </c>
      <c r="V140" s="308"/>
      <c r="W140" s="309"/>
      <c r="X140" s="37"/>
      <c r="Y140" s="37"/>
      <c r="Z140" s="37"/>
    </row>
    <row r="141" spans="1:26" ht="17">
      <c r="A141" s="304" t="s">
        <v>5194</v>
      </c>
      <c r="B141" s="305" t="s">
        <v>152</v>
      </c>
      <c r="C141" s="305" t="s">
        <v>15</v>
      </c>
      <c r="D141" s="305" t="s">
        <v>4889</v>
      </c>
      <c r="E141" s="305" t="s">
        <v>3242</v>
      </c>
      <c r="F141" s="305" t="s">
        <v>4890</v>
      </c>
      <c r="G141" s="305" t="s">
        <v>5195</v>
      </c>
      <c r="H141" s="305">
        <v>5836</v>
      </c>
      <c r="I141" s="5">
        <v>2</v>
      </c>
      <c r="J141" s="5">
        <v>1</v>
      </c>
      <c r="K141" s="306">
        <v>0</v>
      </c>
      <c r="L141" s="5"/>
      <c r="M141" s="5">
        <v>0</v>
      </c>
      <c r="N141" s="5"/>
      <c r="O141" s="307">
        <v>0</v>
      </c>
      <c r="P141" s="5">
        <v>0</v>
      </c>
      <c r="Q141" s="5"/>
      <c r="R141" s="307">
        <v>0</v>
      </c>
      <c r="S141" s="5">
        <v>0</v>
      </c>
      <c r="T141" s="5"/>
      <c r="U141" s="307">
        <v>0</v>
      </c>
      <c r="V141" s="308"/>
      <c r="W141" s="309"/>
      <c r="X141" s="37"/>
      <c r="Y141" s="37"/>
      <c r="Z141" s="37"/>
    </row>
    <row r="142" spans="1:26" ht="17">
      <c r="A142" s="304" t="s">
        <v>5196</v>
      </c>
      <c r="B142" s="305" t="s">
        <v>152</v>
      </c>
      <c r="C142" s="305" t="s">
        <v>10</v>
      </c>
      <c r="D142" s="305" t="s">
        <v>4889</v>
      </c>
      <c r="E142" s="305" t="s">
        <v>3242</v>
      </c>
      <c r="F142" s="305" t="s">
        <v>4890</v>
      </c>
      <c r="G142" s="305" t="s">
        <v>5006</v>
      </c>
      <c r="H142" s="305">
        <v>3990</v>
      </c>
      <c r="I142" s="306">
        <v>0</v>
      </c>
      <c r="J142" s="306">
        <v>0</v>
      </c>
      <c r="K142" s="306">
        <v>0</v>
      </c>
      <c r="L142" s="5"/>
      <c r="M142" s="5">
        <v>0</v>
      </c>
      <c r="N142" s="5"/>
      <c r="O142" s="307">
        <v>0</v>
      </c>
      <c r="P142" s="5">
        <v>0</v>
      </c>
      <c r="Q142" s="5"/>
      <c r="R142" s="307">
        <v>0</v>
      </c>
      <c r="S142" s="5">
        <v>0</v>
      </c>
      <c r="T142" s="5"/>
      <c r="U142" s="307">
        <v>0</v>
      </c>
      <c r="V142" s="277" t="s">
        <v>5197</v>
      </c>
      <c r="W142" s="309"/>
      <c r="X142" s="37"/>
      <c r="Y142" s="37"/>
      <c r="Z142" s="37"/>
    </row>
    <row r="143" spans="1:26" ht="17">
      <c r="A143" s="304" t="s">
        <v>5198</v>
      </c>
      <c r="B143" s="305" t="s">
        <v>139</v>
      </c>
      <c r="C143" s="305" t="s">
        <v>10</v>
      </c>
      <c r="D143" s="305" t="s">
        <v>4889</v>
      </c>
      <c r="E143" s="305" t="s">
        <v>3242</v>
      </c>
      <c r="F143" s="305" t="s">
        <v>4890</v>
      </c>
      <c r="G143" s="305" t="s">
        <v>5199</v>
      </c>
      <c r="H143" s="305">
        <v>12341.8</v>
      </c>
      <c r="I143" s="5">
        <v>1</v>
      </c>
      <c r="J143" s="306">
        <v>0</v>
      </c>
      <c r="K143" s="306">
        <v>0</v>
      </c>
      <c r="L143" s="5"/>
      <c r="M143" s="5">
        <v>0</v>
      </c>
      <c r="N143" s="5"/>
      <c r="O143" s="307">
        <v>0</v>
      </c>
      <c r="P143" s="5">
        <v>0</v>
      </c>
      <c r="Q143" s="5"/>
      <c r="R143" s="307">
        <v>0</v>
      </c>
      <c r="S143" s="5">
        <v>0</v>
      </c>
      <c r="T143" s="5"/>
      <c r="U143" s="307">
        <v>0</v>
      </c>
      <c r="V143" s="277" t="s">
        <v>5200</v>
      </c>
      <c r="W143" s="309"/>
      <c r="X143" s="37"/>
      <c r="Y143" s="37"/>
      <c r="Z143" s="37"/>
    </row>
    <row r="144" spans="1:26" ht="17">
      <c r="A144" s="310" t="s">
        <v>5201</v>
      </c>
      <c r="B144" s="311" t="s">
        <v>139</v>
      </c>
      <c r="C144" s="312" t="s">
        <v>10</v>
      </c>
      <c r="D144" s="311" t="s">
        <v>4889</v>
      </c>
      <c r="E144" s="311" t="s">
        <v>3242</v>
      </c>
      <c r="F144" s="311" t="s">
        <v>4890</v>
      </c>
      <c r="G144" s="311" t="s">
        <v>4919</v>
      </c>
      <c r="H144" s="311">
        <v>8952.6</v>
      </c>
      <c r="I144" s="313">
        <v>1</v>
      </c>
      <c r="J144" s="313">
        <v>0</v>
      </c>
      <c r="K144" s="313">
        <v>0</v>
      </c>
      <c r="L144" s="313"/>
      <c r="M144" s="313">
        <v>0</v>
      </c>
      <c r="N144" s="314"/>
      <c r="O144" s="315">
        <v>0</v>
      </c>
      <c r="P144" s="314">
        <v>0</v>
      </c>
      <c r="Q144" s="314"/>
      <c r="R144" s="315">
        <v>0</v>
      </c>
      <c r="S144" s="314">
        <v>0</v>
      </c>
      <c r="T144" s="314"/>
      <c r="U144" s="315">
        <v>0</v>
      </c>
      <c r="V144" s="321" t="s">
        <v>21</v>
      </c>
      <c r="W144" s="330" t="s">
        <v>4898</v>
      </c>
      <c r="X144" s="321" t="s">
        <v>5202</v>
      </c>
      <c r="Y144" s="318"/>
      <c r="Z144" s="318"/>
    </row>
    <row r="145" spans="1:26" ht="17">
      <c r="A145" s="304" t="s">
        <v>5203</v>
      </c>
      <c r="B145" s="305" t="s">
        <v>139</v>
      </c>
      <c r="C145" s="305" t="s">
        <v>16</v>
      </c>
      <c r="D145" s="305" t="s">
        <v>4889</v>
      </c>
      <c r="E145" s="305" t="s">
        <v>3242</v>
      </c>
      <c r="F145" s="305" t="s">
        <v>4890</v>
      </c>
      <c r="G145" s="305" t="s">
        <v>5204</v>
      </c>
      <c r="H145" s="305">
        <v>10275</v>
      </c>
      <c r="I145" s="306">
        <v>0</v>
      </c>
      <c r="J145" s="306">
        <v>0</v>
      </c>
      <c r="K145" s="306">
        <v>0</v>
      </c>
      <c r="L145" s="5"/>
      <c r="M145" s="5">
        <v>0</v>
      </c>
      <c r="N145" s="5"/>
      <c r="O145" s="307">
        <v>0</v>
      </c>
      <c r="P145" s="5">
        <v>0</v>
      </c>
      <c r="Q145" s="5"/>
      <c r="R145" s="307">
        <v>0</v>
      </c>
      <c r="S145" s="5">
        <v>0</v>
      </c>
      <c r="T145" s="5"/>
      <c r="U145" s="307">
        <v>0</v>
      </c>
      <c r="V145" s="277" t="s">
        <v>5205</v>
      </c>
      <c r="W145" s="309"/>
      <c r="X145" s="37"/>
      <c r="Y145" s="37"/>
      <c r="Z145" s="37"/>
    </row>
    <row r="146" spans="1:26" ht="17">
      <c r="A146" s="310" t="s">
        <v>5206</v>
      </c>
      <c r="B146" s="311" t="s">
        <v>152</v>
      </c>
      <c r="C146" s="312" t="s">
        <v>6</v>
      </c>
      <c r="D146" s="311" t="s">
        <v>4889</v>
      </c>
      <c r="E146" s="311" t="s">
        <v>3242</v>
      </c>
      <c r="F146" s="311" t="s">
        <v>4890</v>
      </c>
      <c r="G146" s="311" t="s">
        <v>5183</v>
      </c>
      <c r="H146" s="311">
        <v>12021</v>
      </c>
      <c r="I146" s="313">
        <v>1</v>
      </c>
      <c r="J146" s="313">
        <v>0</v>
      </c>
      <c r="K146" s="313">
        <v>0</v>
      </c>
      <c r="L146" s="313"/>
      <c r="M146" s="313">
        <v>0</v>
      </c>
      <c r="N146" s="314"/>
      <c r="O146" s="315">
        <v>0</v>
      </c>
      <c r="P146" s="314">
        <v>0</v>
      </c>
      <c r="Q146" s="314"/>
      <c r="R146" s="315">
        <v>0</v>
      </c>
      <c r="S146" s="314">
        <v>0</v>
      </c>
      <c r="T146" s="314"/>
      <c r="U146" s="315">
        <v>0</v>
      </c>
      <c r="V146" s="316"/>
      <c r="W146" s="330" t="s">
        <v>4898</v>
      </c>
      <c r="X146" s="316"/>
      <c r="Y146" s="318"/>
      <c r="Z146" s="318"/>
    </row>
    <row r="147" spans="1:26" ht="17">
      <c r="A147" s="310" t="s">
        <v>5207</v>
      </c>
      <c r="B147" s="311" t="s">
        <v>152</v>
      </c>
      <c r="C147" s="312" t="s">
        <v>6</v>
      </c>
      <c r="D147" s="311" t="s">
        <v>4889</v>
      </c>
      <c r="E147" s="311" t="s">
        <v>3242</v>
      </c>
      <c r="F147" s="311" t="s">
        <v>4890</v>
      </c>
      <c r="G147" s="311" t="s">
        <v>5208</v>
      </c>
      <c r="H147" s="311">
        <v>3015</v>
      </c>
      <c r="I147" s="313">
        <v>1</v>
      </c>
      <c r="J147" s="313">
        <v>0</v>
      </c>
      <c r="K147" s="313">
        <v>0</v>
      </c>
      <c r="L147" s="313"/>
      <c r="M147" s="313">
        <v>0</v>
      </c>
      <c r="N147" s="314"/>
      <c r="O147" s="315">
        <v>0</v>
      </c>
      <c r="P147" s="314">
        <v>0</v>
      </c>
      <c r="Q147" s="314"/>
      <c r="R147" s="315">
        <v>0</v>
      </c>
      <c r="S147" s="314">
        <v>0</v>
      </c>
      <c r="T147" s="314"/>
      <c r="U147" s="315">
        <v>0</v>
      </c>
      <c r="V147" s="316"/>
      <c r="W147" s="330" t="s">
        <v>4898</v>
      </c>
      <c r="X147" s="316"/>
      <c r="Y147" s="318"/>
      <c r="Z147" s="318"/>
    </row>
    <row r="148" spans="1:26" ht="17">
      <c r="A148" s="322" t="s">
        <v>5209</v>
      </c>
      <c r="B148" s="311" t="s">
        <v>152</v>
      </c>
      <c r="C148" s="329" t="s">
        <v>4082</v>
      </c>
      <c r="D148" s="311" t="s">
        <v>4889</v>
      </c>
      <c r="E148" s="311" t="s">
        <v>3242</v>
      </c>
      <c r="F148" s="311" t="s">
        <v>4890</v>
      </c>
      <c r="G148" s="311" t="s">
        <v>5210</v>
      </c>
      <c r="H148" s="311">
        <v>8400</v>
      </c>
      <c r="I148" s="313">
        <v>0</v>
      </c>
      <c r="J148" s="313">
        <v>0</v>
      </c>
      <c r="K148" s="313">
        <v>0</v>
      </c>
      <c r="L148" s="313"/>
      <c r="M148" s="313">
        <v>0</v>
      </c>
      <c r="N148" s="314"/>
      <c r="O148" s="315">
        <v>0</v>
      </c>
      <c r="P148" s="314">
        <v>0</v>
      </c>
      <c r="Q148" s="314"/>
      <c r="R148" s="315">
        <v>0</v>
      </c>
      <c r="S148" s="314">
        <v>0</v>
      </c>
      <c r="T148" s="314"/>
      <c r="U148" s="315">
        <v>0</v>
      </c>
      <c r="V148" s="321" t="s">
        <v>21</v>
      </c>
      <c r="W148" s="330" t="s">
        <v>4898</v>
      </c>
      <c r="X148" s="321" t="s">
        <v>5211</v>
      </c>
      <c r="Y148" s="318"/>
      <c r="Z148" s="318"/>
    </row>
    <row r="149" spans="1:26" ht="17">
      <c r="A149" s="304" t="s">
        <v>5212</v>
      </c>
      <c r="B149" s="305" t="s">
        <v>139</v>
      </c>
      <c r="C149" s="305" t="s">
        <v>15</v>
      </c>
      <c r="D149" s="305" t="s">
        <v>4889</v>
      </c>
      <c r="E149" s="305" t="s">
        <v>3242</v>
      </c>
      <c r="F149" s="305" t="s">
        <v>4890</v>
      </c>
      <c r="G149" s="305" t="s">
        <v>5213</v>
      </c>
      <c r="H149" s="305">
        <v>8531.0400000000009</v>
      </c>
      <c r="I149" s="5">
        <v>2</v>
      </c>
      <c r="J149" s="5">
        <v>1</v>
      </c>
      <c r="K149" s="306">
        <v>0</v>
      </c>
      <c r="L149" s="5"/>
      <c r="M149" s="5">
        <v>0</v>
      </c>
      <c r="N149" s="5"/>
      <c r="O149" s="307">
        <v>0</v>
      </c>
      <c r="P149" s="5">
        <v>0</v>
      </c>
      <c r="Q149" s="5"/>
      <c r="R149" s="307">
        <v>0</v>
      </c>
      <c r="S149" s="5">
        <v>0</v>
      </c>
      <c r="T149" s="5"/>
      <c r="U149" s="307">
        <v>0</v>
      </c>
      <c r="V149" s="308"/>
      <c r="W149" s="309"/>
      <c r="X149" s="37"/>
      <c r="Y149" s="37"/>
      <c r="Z149" s="37"/>
    </row>
    <row r="150" spans="1:26" ht="17">
      <c r="A150" s="310" t="s">
        <v>5214</v>
      </c>
      <c r="B150" s="311" t="s">
        <v>152</v>
      </c>
      <c r="C150" s="312" t="s">
        <v>15</v>
      </c>
      <c r="D150" s="311" t="s">
        <v>4889</v>
      </c>
      <c r="E150" s="311" t="s">
        <v>3242</v>
      </c>
      <c r="F150" s="311" t="s">
        <v>4890</v>
      </c>
      <c r="G150" s="311" t="s">
        <v>5215</v>
      </c>
      <c r="H150" s="311">
        <v>2601</v>
      </c>
      <c r="I150" s="313">
        <v>1</v>
      </c>
      <c r="J150" s="313">
        <v>0</v>
      </c>
      <c r="K150" s="313">
        <v>0</v>
      </c>
      <c r="L150" s="313"/>
      <c r="M150" s="313">
        <v>0</v>
      </c>
      <c r="N150" s="314"/>
      <c r="O150" s="315">
        <v>0</v>
      </c>
      <c r="P150" s="314">
        <v>0</v>
      </c>
      <c r="Q150" s="314"/>
      <c r="R150" s="315">
        <v>0</v>
      </c>
      <c r="S150" s="314">
        <v>0</v>
      </c>
      <c r="T150" s="314"/>
      <c r="U150" s="315">
        <v>0</v>
      </c>
      <c r="V150" s="316"/>
      <c r="W150" s="330" t="s">
        <v>4898</v>
      </c>
      <c r="X150" s="316"/>
      <c r="Y150" s="318"/>
      <c r="Z150" s="318"/>
    </row>
    <row r="151" spans="1:26" ht="17">
      <c r="A151" s="304" t="s">
        <v>3089</v>
      </c>
      <c r="B151" s="305" t="s">
        <v>139</v>
      </c>
      <c r="C151" s="305" t="s">
        <v>18</v>
      </c>
      <c r="D151" s="305" t="s">
        <v>4889</v>
      </c>
      <c r="E151" s="305" t="s">
        <v>3242</v>
      </c>
      <c r="F151" s="305" t="s">
        <v>4890</v>
      </c>
      <c r="G151" s="305" t="s">
        <v>5216</v>
      </c>
      <c r="H151" s="305">
        <v>5819.05</v>
      </c>
      <c r="I151" s="5">
        <v>1</v>
      </c>
      <c r="J151" s="5">
        <v>1</v>
      </c>
      <c r="K151" s="5">
        <v>4</v>
      </c>
      <c r="L151" s="323">
        <v>7539</v>
      </c>
      <c r="M151" s="5">
        <v>3</v>
      </c>
      <c r="N151" s="323">
        <v>3467</v>
      </c>
      <c r="O151" s="307">
        <v>0.5958</v>
      </c>
      <c r="P151" s="5">
        <v>1</v>
      </c>
      <c r="Q151" s="323">
        <v>4072</v>
      </c>
      <c r="R151" s="307">
        <v>0.69979999999999998</v>
      </c>
      <c r="S151" s="5">
        <v>0</v>
      </c>
      <c r="T151" s="5"/>
      <c r="U151" s="307">
        <v>0</v>
      </c>
      <c r="V151" s="277" t="s">
        <v>5137</v>
      </c>
      <c r="W151" s="309"/>
      <c r="X151" s="37"/>
      <c r="Y151" s="37"/>
      <c r="Z151" s="37"/>
    </row>
    <row r="152" spans="1:26" ht="17">
      <c r="A152" s="310" t="s">
        <v>5217</v>
      </c>
      <c r="B152" s="311" t="s">
        <v>139</v>
      </c>
      <c r="C152" s="312" t="s">
        <v>18</v>
      </c>
      <c r="D152" s="311" t="s">
        <v>4889</v>
      </c>
      <c r="E152" s="311" t="s">
        <v>3242</v>
      </c>
      <c r="F152" s="311" t="s">
        <v>4890</v>
      </c>
      <c r="G152" s="311" t="s">
        <v>5218</v>
      </c>
      <c r="H152" s="311">
        <v>6783.2</v>
      </c>
      <c r="I152" s="313">
        <v>2</v>
      </c>
      <c r="J152" s="313">
        <v>0</v>
      </c>
      <c r="K152" s="313">
        <v>0</v>
      </c>
      <c r="L152" s="313"/>
      <c r="M152" s="313">
        <v>0</v>
      </c>
      <c r="N152" s="314"/>
      <c r="O152" s="315">
        <v>0</v>
      </c>
      <c r="P152" s="314">
        <v>0</v>
      </c>
      <c r="Q152" s="314"/>
      <c r="R152" s="315">
        <v>0</v>
      </c>
      <c r="S152" s="314">
        <v>0</v>
      </c>
      <c r="T152" s="314"/>
      <c r="U152" s="315">
        <v>0</v>
      </c>
      <c r="V152" s="321" t="s">
        <v>21</v>
      </c>
      <c r="W152" s="330" t="s">
        <v>4898</v>
      </c>
      <c r="X152" s="321" t="s">
        <v>21</v>
      </c>
      <c r="Y152" s="318"/>
      <c r="Z152" s="318"/>
    </row>
    <row r="153" spans="1:26" ht="17">
      <c r="A153" s="310" t="s">
        <v>5219</v>
      </c>
      <c r="B153" s="311" t="s">
        <v>139</v>
      </c>
      <c r="C153" s="312" t="s">
        <v>6</v>
      </c>
      <c r="D153" s="311" t="s">
        <v>4889</v>
      </c>
      <c r="E153" s="311" t="s">
        <v>3242</v>
      </c>
      <c r="F153" s="311" t="s">
        <v>4890</v>
      </c>
      <c r="G153" s="311" t="s">
        <v>4964</v>
      </c>
      <c r="H153" s="311">
        <v>2166.3000000000002</v>
      </c>
      <c r="I153" s="313">
        <v>1</v>
      </c>
      <c r="J153" s="313">
        <v>0</v>
      </c>
      <c r="K153" s="313">
        <v>0</v>
      </c>
      <c r="L153" s="313"/>
      <c r="M153" s="313">
        <v>0</v>
      </c>
      <c r="N153" s="314"/>
      <c r="O153" s="315">
        <v>0</v>
      </c>
      <c r="P153" s="314">
        <v>0</v>
      </c>
      <c r="Q153" s="314"/>
      <c r="R153" s="315">
        <v>0</v>
      </c>
      <c r="S153" s="314">
        <v>0</v>
      </c>
      <c r="T153" s="314"/>
      <c r="U153" s="315">
        <v>0</v>
      </c>
      <c r="V153" s="316"/>
      <c r="W153" s="330" t="s">
        <v>4898</v>
      </c>
      <c r="X153" s="316"/>
      <c r="Y153" s="318"/>
      <c r="Z153" s="318"/>
    </row>
    <row r="154" spans="1:26" ht="17">
      <c r="A154" s="322" t="s">
        <v>5220</v>
      </c>
      <c r="B154" s="311" t="s">
        <v>139</v>
      </c>
      <c r="C154" s="328" t="s">
        <v>4151</v>
      </c>
      <c r="D154" s="311" t="s">
        <v>4889</v>
      </c>
      <c r="E154" s="311" t="s">
        <v>3242</v>
      </c>
      <c r="F154" s="311" t="s">
        <v>4890</v>
      </c>
      <c r="G154" s="311" t="s">
        <v>5221</v>
      </c>
      <c r="H154" s="311">
        <v>10791.66</v>
      </c>
      <c r="I154" s="313">
        <v>1</v>
      </c>
      <c r="J154" s="313">
        <v>0</v>
      </c>
      <c r="K154" s="313">
        <v>0</v>
      </c>
      <c r="L154" s="313"/>
      <c r="M154" s="313">
        <v>0</v>
      </c>
      <c r="N154" s="314"/>
      <c r="O154" s="315">
        <v>0</v>
      </c>
      <c r="P154" s="314">
        <v>0</v>
      </c>
      <c r="Q154" s="314"/>
      <c r="R154" s="315">
        <v>0</v>
      </c>
      <c r="S154" s="314">
        <v>0</v>
      </c>
      <c r="T154" s="314"/>
      <c r="U154" s="315">
        <v>0</v>
      </c>
      <c r="V154" s="321" t="s">
        <v>5222</v>
      </c>
      <c r="W154" s="330" t="s">
        <v>4898</v>
      </c>
      <c r="X154" s="321" t="s">
        <v>5223</v>
      </c>
      <c r="Y154" s="318"/>
      <c r="Z154" s="318"/>
    </row>
    <row r="155" spans="1:26" ht="17">
      <c r="A155" s="310" t="s">
        <v>5224</v>
      </c>
      <c r="B155" s="311" t="s">
        <v>139</v>
      </c>
      <c r="C155" s="312" t="s">
        <v>15</v>
      </c>
      <c r="D155" s="311" t="s">
        <v>4889</v>
      </c>
      <c r="E155" s="311" t="s">
        <v>3242</v>
      </c>
      <c r="F155" s="311" t="s">
        <v>4890</v>
      </c>
      <c r="G155" s="311" t="s">
        <v>5225</v>
      </c>
      <c r="H155" s="311">
        <v>7464</v>
      </c>
      <c r="I155" s="313">
        <v>2</v>
      </c>
      <c r="J155" s="313">
        <v>0</v>
      </c>
      <c r="K155" s="313">
        <v>0</v>
      </c>
      <c r="L155" s="313"/>
      <c r="M155" s="313">
        <v>0</v>
      </c>
      <c r="N155" s="314"/>
      <c r="O155" s="315">
        <v>0</v>
      </c>
      <c r="P155" s="314">
        <v>0</v>
      </c>
      <c r="Q155" s="314"/>
      <c r="R155" s="315">
        <v>0</v>
      </c>
      <c r="S155" s="314">
        <v>0</v>
      </c>
      <c r="T155" s="314"/>
      <c r="U155" s="315">
        <v>0</v>
      </c>
      <c r="V155" s="316"/>
      <c r="W155" s="330" t="s">
        <v>4898</v>
      </c>
      <c r="X155" s="316"/>
      <c r="Y155" s="318"/>
      <c r="Z155" s="318"/>
    </row>
    <row r="156" spans="1:26" ht="17">
      <c r="A156" s="304" t="s">
        <v>5226</v>
      </c>
      <c r="B156" s="305" t="s">
        <v>152</v>
      </c>
      <c r="C156" s="305" t="s">
        <v>11</v>
      </c>
      <c r="D156" s="305" t="s">
        <v>4889</v>
      </c>
      <c r="E156" s="305" t="s">
        <v>3242</v>
      </c>
      <c r="F156" s="305" t="s">
        <v>4890</v>
      </c>
      <c r="G156" s="305" t="s">
        <v>5227</v>
      </c>
      <c r="H156" s="305">
        <v>5144.25</v>
      </c>
      <c r="I156" s="5">
        <v>2</v>
      </c>
      <c r="J156" s="5">
        <v>2</v>
      </c>
      <c r="K156" s="5">
        <v>1</v>
      </c>
      <c r="L156" s="323">
        <v>3984</v>
      </c>
      <c r="M156" s="5">
        <v>0</v>
      </c>
      <c r="N156" s="5"/>
      <c r="O156" s="307">
        <v>0</v>
      </c>
      <c r="P156" s="5">
        <v>1</v>
      </c>
      <c r="Q156" s="323">
        <v>3984</v>
      </c>
      <c r="R156" s="307">
        <v>0.77449999999999997</v>
      </c>
      <c r="S156" s="5">
        <v>0</v>
      </c>
      <c r="T156" s="5"/>
      <c r="U156" s="307">
        <v>0</v>
      </c>
      <c r="V156" s="277" t="s">
        <v>5187</v>
      </c>
      <c r="W156" s="309"/>
      <c r="X156" s="37"/>
      <c r="Y156" s="37"/>
      <c r="Z156" s="37"/>
    </row>
    <row r="157" spans="1:26" ht="17">
      <c r="A157" s="324" t="s">
        <v>5228</v>
      </c>
      <c r="B157" s="305" t="s">
        <v>139</v>
      </c>
      <c r="C157" s="332" t="s">
        <v>4082</v>
      </c>
      <c r="D157" s="305" t="s">
        <v>4889</v>
      </c>
      <c r="E157" s="305" t="s">
        <v>3242</v>
      </c>
      <c r="F157" s="305" t="s">
        <v>4890</v>
      </c>
      <c r="G157" s="305" t="s">
        <v>5136</v>
      </c>
      <c r="H157" s="305">
        <v>9730.35</v>
      </c>
      <c r="I157" s="5">
        <v>1</v>
      </c>
      <c r="J157" s="5">
        <v>1</v>
      </c>
      <c r="K157" s="5">
        <v>1</v>
      </c>
      <c r="L157" s="323">
        <v>6287</v>
      </c>
      <c r="M157" s="5">
        <v>1</v>
      </c>
      <c r="N157" s="323">
        <v>5530</v>
      </c>
      <c r="O157" s="307">
        <v>0.56830000000000003</v>
      </c>
      <c r="P157" s="5">
        <v>1</v>
      </c>
      <c r="Q157" s="5">
        <v>756</v>
      </c>
      <c r="R157" s="307">
        <v>7.7700000000000005E-2</v>
      </c>
      <c r="S157" s="5">
        <v>0</v>
      </c>
      <c r="T157" s="5"/>
      <c r="U157" s="307">
        <v>0</v>
      </c>
      <c r="V157" s="277" t="s">
        <v>21</v>
      </c>
      <c r="W157" s="309"/>
      <c r="X157" s="37"/>
      <c r="Y157" s="37"/>
      <c r="Z157" s="37"/>
    </row>
    <row r="158" spans="1:26" ht="17">
      <c r="A158" s="324" t="s">
        <v>5229</v>
      </c>
      <c r="B158" s="305" t="s">
        <v>152</v>
      </c>
      <c r="C158" s="325" t="s">
        <v>4082</v>
      </c>
      <c r="D158" s="305" t="s">
        <v>4889</v>
      </c>
      <c r="E158" s="305" t="s">
        <v>3242</v>
      </c>
      <c r="F158" s="305" t="s">
        <v>4890</v>
      </c>
      <c r="G158" s="305" t="s">
        <v>5230</v>
      </c>
      <c r="H158" s="305">
        <v>119806.11</v>
      </c>
      <c r="I158" s="5">
        <v>1</v>
      </c>
      <c r="J158" s="306">
        <v>0</v>
      </c>
      <c r="K158" s="306">
        <v>0</v>
      </c>
      <c r="L158" s="5"/>
      <c r="M158" s="5">
        <v>0</v>
      </c>
      <c r="N158" s="5"/>
      <c r="O158" s="307">
        <v>0</v>
      </c>
      <c r="P158" s="5">
        <v>0</v>
      </c>
      <c r="Q158" s="5"/>
      <c r="R158" s="307">
        <v>0</v>
      </c>
      <c r="S158" s="5">
        <v>0</v>
      </c>
      <c r="T158" s="5"/>
      <c r="U158" s="307">
        <v>0</v>
      </c>
      <c r="V158" s="277" t="s">
        <v>5231</v>
      </c>
      <c r="W158" s="309"/>
      <c r="X158" s="37"/>
      <c r="Y158" s="37"/>
      <c r="Z158" s="37"/>
    </row>
    <row r="159" spans="1:26" ht="17">
      <c r="A159" s="310" t="s">
        <v>5232</v>
      </c>
      <c r="B159" s="311" t="s">
        <v>152</v>
      </c>
      <c r="C159" s="312" t="s">
        <v>14</v>
      </c>
      <c r="D159" s="311" t="s">
        <v>4889</v>
      </c>
      <c r="E159" s="311" t="s">
        <v>3242</v>
      </c>
      <c r="F159" s="311" t="s">
        <v>4890</v>
      </c>
      <c r="G159" s="311" t="s">
        <v>5233</v>
      </c>
      <c r="H159" s="311">
        <v>2326.1</v>
      </c>
      <c r="I159" s="313">
        <v>1</v>
      </c>
      <c r="J159" s="313">
        <v>0</v>
      </c>
      <c r="K159" s="313">
        <v>0</v>
      </c>
      <c r="L159" s="313"/>
      <c r="M159" s="313">
        <v>0</v>
      </c>
      <c r="N159" s="314"/>
      <c r="O159" s="315">
        <v>0</v>
      </c>
      <c r="P159" s="314">
        <v>0</v>
      </c>
      <c r="Q159" s="314"/>
      <c r="R159" s="315">
        <v>0</v>
      </c>
      <c r="S159" s="314">
        <v>0</v>
      </c>
      <c r="T159" s="314"/>
      <c r="U159" s="315">
        <v>0</v>
      </c>
      <c r="V159" s="321" t="s">
        <v>2377</v>
      </c>
      <c r="W159" s="330" t="s">
        <v>4898</v>
      </c>
      <c r="X159" s="321" t="s">
        <v>5234</v>
      </c>
      <c r="Y159" s="318"/>
      <c r="Z159" s="318"/>
    </row>
    <row r="160" spans="1:26" ht="17">
      <c r="A160" s="304" t="s">
        <v>5235</v>
      </c>
      <c r="B160" s="305" t="s">
        <v>152</v>
      </c>
      <c r="C160" s="305" t="s">
        <v>18</v>
      </c>
      <c r="D160" s="305" t="s">
        <v>4889</v>
      </c>
      <c r="E160" s="305" t="s">
        <v>3242</v>
      </c>
      <c r="F160" s="305" t="s">
        <v>4890</v>
      </c>
      <c r="G160" s="305" t="s">
        <v>5027</v>
      </c>
      <c r="H160" s="305">
        <v>3266.34</v>
      </c>
      <c r="I160" s="5">
        <v>1</v>
      </c>
      <c r="J160" s="5">
        <v>1</v>
      </c>
      <c r="K160" s="306">
        <v>0</v>
      </c>
      <c r="L160" s="5"/>
      <c r="M160" s="5">
        <v>0</v>
      </c>
      <c r="N160" s="5"/>
      <c r="O160" s="307">
        <v>0</v>
      </c>
      <c r="P160" s="5">
        <v>0</v>
      </c>
      <c r="Q160" s="5"/>
      <c r="R160" s="307">
        <v>0</v>
      </c>
      <c r="S160" s="5">
        <v>0</v>
      </c>
      <c r="T160" s="5"/>
      <c r="U160" s="307">
        <v>0</v>
      </c>
      <c r="V160" s="277" t="s">
        <v>91</v>
      </c>
      <c r="W160" s="309"/>
      <c r="X160" s="37"/>
      <c r="Y160" s="37"/>
      <c r="Z160" s="37"/>
    </row>
    <row r="161" spans="1:26" ht="17">
      <c r="A161" s="304" t="s">
        <v>4499</v>
      </c>
      <c r="B161" s="305" t="s">
        <v>139</v>
      </c>
      <c r="C161" s="305" t="s">
        <v>6</v>
      </c>
      <c r="D161" s="305" t="s">
        <v>4889</v>
      </c>
      <c r="E161" s="305" t="s">
        <v>3242</v>
      </c>
      <c r="F161" s="305" t="s">
        <v>4890</v>
      </c>
      <c r="G161" s="305" t="s">
        <v>5236</v>
      </c>
      <c r="H161" s="305">
        <v>5035</v>
      </c>
      <c r="I161" s="5">
        <v>1</v>
      </c>
      <c r="J161" s="5">
        <v>1</v>
      </c>
      <c r="K161" s="5">
        <v>1</v>
      </c>
      <c r="L161" s="5">
        <v>52</v>
      </c>
      <c r="M161" s="5">
        <v>0</v>
      </c>
      <c r="N161" s="5"/>
      <c r="O161" s="307">
        <v>0</v>
      </c>
      <c r="P161" s="5">
        <v>1</v>
      </c>
      <c r="Q161" s="5">
        <v>52</v>
      </c>
      <c r="R161" s="307">
        <v>1.03E-2</v>
      </c>
      <c r="S161" s="5">
        <v>0</v>
      </c>
      <c r="T161" s="5"/>
      <c r="U161" s="307">
        <v>0</v>
      </c>
      <c r="V161" s="308"/>
      <c r="W161" s="309"/>
      <c r="X161" s="37"/>
      <c r="Y161" s="37"/>
      <c r="Z161" s="37"/>
    </row>
    <row r="162" spans="1:26" ht="17">
      <c r="A162" s="324" t="s">
        <v>5237</v>
      </c>
      <c r="B162" s="305" t="s">
        <v>139</v>
      </c>
      <c r="C162" s="327" t="s">
        <v>4385</v>
      </c>
      <c r="D162" s="305" t="s">
        <v>4889</v>
      </c>
      <c r="E162" s="305" t="s">
        <v>3242</v>
      </c>
      <c r="F162" s="305" t="s">
        <v>4890</v>
      </c>
      <c r="G162" s="305" t="s">
        <v>4895</v>
      </c>
      <c r="H162" s="305">
        <v>2600</v>
      </c>
      <c r="I162" s="5">
        <v>2</v>
      </c>
      <c r="J162" s="5">
        <v>1</v>
      </c>
      <c r="K162" s="306">
        <v>0</v>
      </c>
      <c r="L162" s="5"/>
      <c r="M162" s="5">
        <v>0</v>
      </c>
      <c r="N162" s="5"/>
      <c r="O162" s="307">
        <v>0</v>
      </c>
      <c r="P162" s="5">
        <v>0</v>
      </c>
      <c r="Q162" s="5"/>
      <c r="R162" s="307">
        <v>0</v>
      </c>
      <c r="S162" s="5">
        <v>0</v>
      </c>
      <c r="T162" s="5"/>
      <c r="U162" s="307">
        <v>0</v>
      </c>
      <c r="V162" s="308" t="s">
        <v>22</v>
      </c>
      <c r="W162" s="309"/>
      <c r="X162" s="37"/>
      <c r="Y162" s="37"/>
      <c r="Z162" s="37"/>
    </row>
    <row r="163" spans="1:26" ht="17">
      <c r="A163" s="322" t="s">
        <v>5238</v>
      </c>
      <c r="B163" s="311" t="s">
        <v>152</v>
      </c>
      <c r="C163" s="326" t="s">
        <v>4385</v>
      </c>
      <c r="D163" s="311" t="s">
        <v>4889</v>
      </c>
      <c r="E163" s="311" t="s">
        <v>3242</v>
      </c>
      <c r="F163" s="311" t="s">
        <v>4890</v>
      </c>
      <c r="G163" s="311" t="s">
        <v>5239</v>
      </c>
      <c r="H163" s="311">
        <v>3038.28</v>
      </c>
      <c r="I163" s="313">
        <v>2</v>
      </c>
      <c r="J163" s="313">
        <v>0</v>
      </c>
      <c r="K163" s="313">
        <v>0</v>
      </c>
      <c r="L163" s="313"/>
      <c r="M163" s="313">
        <v>0</v>
      </c>
      <c r="N163" s="314"/>
      <c r="O163" s="315">
        <v>0</v>
      </c>
      <c r="P163" s="314">
        <v>0</v>
      </c>
      <c r="Q163" s="314"/>
      <c r="R163" s="315">
        <v>0</v>
      </c>
      <c r="S163" s="314">
        <v>0</v>
      </c>
      <c r="T163" s="314"/>
      <c r="U163" s="315">
        <v>0</v>
      </c>
      <c r="V163" s="321" t="s">
        <v>21</v>
      </c>
      <c r="W163" s="330" t="s">
        <v>4898</v>
      </c>
      <c r="X163" s="321" t="s">
        <v>89</v>
      </c>
      <c r="Y163" s="318"/>
      <c r="Z163" s="318"/>
    </row>
    <row r="164" spans="1:26" ht="17">
      <c r="A164" s="310" t="s">
        <v>5240</v>
      </c>
      <c r="B164" s="311" t="s">
        <v>152</v>
      </c>
      <c r="C164" s="312" t="s">
        <v>11</v>
      </c>
      <c r="D164" s="311" t="s">
        <v>4889</v>
      </c>
      <c r="E164" s="311" t="s">
        <v>3242</v>
      </c>
      <c r="F164" s="311" t="s">
        <v>4890</v>
      </c>
      <c r="G164" s="311" t="s">
        <v>4988</v>
      </c>
      <c r="H164" s="311">
        <v>3348</v>
      </c>
      <c r="I164" s="313">
        <v>2</v>
      </c>
      <c r="J164" s="313">
        <v>0</v>
      </c>
      <c r="K164" s="313">
        <v>1</v>
      </c>
      <c r="L164" s="319">
        <v>2412</v>
      </c>
      <c r="M164" s="313">
        <v>0</v>
      </c>
      <c r="N164" s="314"/>
      <c r="O164" s="315">
        <v>0</v>
      </c>
      <c r="P164" s="314">
        <v>0</v>
      </c>
      <c r="Q164" s="314"/>
      <c r="R164" s="315">
        <v>0</v>
      </c>
      <c r="S164" s="314">
        <v>1</v>
      </c>
      <c r="T164" s="320">
        <v>2412</v>
      </c>
      <c r="U164" s="315">
        <v>0.72040000000000004</v>
      </c>
      <c r="V164" s="321" t="s">
        <v>21</v>
      </c>
      <c r="W164" s="330" t="s">
        <v>4898</v>
      </c>
      <c r="X164" s="321" t="s">
        <v>21</v>
      </c>
      <c r="Y164" s="318"/>
      <c r="Z164" s="318"/>
    </row>
    <row r="165" spans="1:26" ht="17">
      <c r="A165" s="310" t="s">
        <v>5241</v>
      </c>
      <c r="B165" s="311" t="s">
        <v>152</v>
      </c>
      <c r="C165" s="312" t="s">
        <v>6</v>
      </c>
      <c r="D165" s="311" t="s">
        <v>4889</v>
      </c>
      <c r="E165" s="311" t="s">
        <v>3242</v>
      </c>
      <c r="F165" s="311" t="s">
        <v>4890</v>
      </c>
      <c r="G165" s="311" t="s">
        <v>5076</v>
      </c>
      <c r="H165" s="311">
        <v>9280.5</v>
      </c>
      <c r="I165" s="313">
        <v>1</v>
      </c>
      <c r="J165" s="313">
        <v>0</v>
      </c>
      <c r="K165" s="313">
        <v>2</v>
      </c>
      <c r="L165" s="319">
        <v>6139</v>
      </c>
      <c r="M165" s="313">
        <v>1</v>
      </c>
      <c r="N165" s="320">
        <v>5771</v>
      </c>
      <c r="O165" s="315">
        <v>0.62180000000000002</v>
      </c>
      <c r="P165" s="314">
        <v>1</v>
      </c>
      <c r="Q165" s="314">
        <v>352</v>
      </c>
      <c r="R165" s="315">
        <v>3.7900000000000003E-2</v>
      </c>
      <c r="S165" s="314">
        <v>1</v>
      </c>
      <c r="T165" s="314">
        <v>16</v>
      </c>
      <c r="U165" s="315">
        <v>1.6999999999999999E-3</v>
      </c>
      <c r="V165" s="316"/>
      <c r="W165" s="330" t="s">
        <v>4898</v>
      </c>
      <c r="X165" s="316"/>
      <c r="Y165" s="318"/>
      <c r="Z165" s="318"/>
    </row>
    <row r="166" spans="1:26" ht="17">
      <c r="A166" s="304" t="s">
        <v>3060</v>
      </c>
      <c r="B166" s="305" t="s">
        <v>139</v>
      </c>
      <c r="C166" s="305" t="s">
        <v>12</v>
      </c>
      <c r="D166" s="305" t="s">
        <v>4889</v>
      </c>
      <c r="E166" s="305" t="s">
        <v>3242</v>
      </c>
      <c r="F166" s="305" t="s">
        <v>4890</v>
      </c>
      <c r="G166" s="305" t="s">
        <v>5076</v>
      </c>
      <c r="H166" s="305">
        <v>4969.17</v>
      </c>
      <c r="I166" s="5">
        <v>2</v>
      </c>
      <c r="J166" s="5">
        <v>1</v>
      </c>
      <c r="K166" s="5">
        <v>1</v>
      </c>
      <c r="L166" s="323">
        <v>2383</v>
      </c>
      <c r="M166" s="5">
        <v>1</v>
      </c>
      <c r="N166" s="323">
        <v>1982</v>
      </c>
      <c r="O166" s="307">
        <v>0.39889999999999998</v>
      </c>
      <c r="P166" s="5">
        <v>1</v>
      </c>
      <c r="Q166" s="5">
        <v>401</v>
      </c>
      <c r="R166" s="307">
        <v>8.0699999999999994E-2</v>
      </c>
      <c r="S166" s="5">
        <v>0</v>
      </c>
      <c r="T166" s="5"/>
      <c r="U166" s="307">
        <v>0</v>
      </c>
      <c r="V166" s="277" t="s">
        <v>5242</v>
      </c>
      <c r="W166" s="309"/>
      <c r="X166" s="37"/>
      <c r="Y166" s="37"/>
      <c r="Z166" s="37"/>
    </row>
    <row r="167" spans="1:26" ht="17">
      <c r="A167" s="310" t="s">
        <v>5243</v>
      </c>
      <c r="B167" s="311" t="s">
        <v>139</v>
      </c>
      <c r="C167" s="312" t="s">
        <v>18</v>
      </c>
      <c r="D167" s="311" t="s">
        <v>4889</v>
      </c>
      <c r="E167" s="311" t="s">
        <v>3242</v>
      </c>
      <c r="F167" s="311" t="s">
        <v>4890</v>
      </c>
      <c r="G167" s="311" t="s">
        <v>5244</v>
      </c>
      <c r="H167" s="311">
        <v>2581</v>
      </c>
      <c r="I167" s="313">
        <v>2</v>
      </c>
      <c r="J167" s="313">
        <v>0</v>
      </c>
      <c r="K167" s="313">
        <v>1</v>
      </c>
      <c r="L167" s="313">
        <v>58</v>
      </c>
      <c r="M167" s="313">
        <v>1</v>
      </c>
      <c r="N167" s="314">
        <v>58</v>
      </c>
      <c r="O167" s="315">
        <v>2.2499999999999999E-2</v>
      </c>
      <c r="P167" s="314">
        <v>0</v>
      </c>
      <c r="Q167" s="314"/>
      <c r="R167" s="315">
        <v>0</v>
      </c>
      <c r="S167" s="314">
        <v>0</v>
      </c>
      <c r="T167" s="314"/>
      <c r="U167" s="315">
        <v>0</v>
      </c>
      <c r="V167" s="321" t="s">
        <v>2496</v>
      </c>
      <c r="W167" s="330" t="s">
        <v>4898</v>
      </c>
      <c r="X167" s="316"/>
      <c r="Y167" s="318"/>
      <c r="Z167" s="318"/>
    </row>
    <row r="168" spans="1:26" ht="17">
      <c r="A168" s="304" t="s">
        <v>3179</v>
      </c>
      <c r="B168" s="305" t="s">
        <v>152</v>
      </c>
      <c r="C168" s="305" t="s">
        <v>12</v>
      </c>
      <c r="D168" s="305" t="s">
        <v>4889</v>
      </c>
      <c r="E168" s="305" t="s">
        <v>3242</v>
      </c>
      <c r="F168" s="305" t="s">
        <v>4890</v>
      </c>
      <c r="G168" s="305" t="s">
        <v>5076</v>
      </c>
      <c r="H168" s="305">
        <v>4795.5200000000004</v>
      </c>
      <c r="I168" s="306">
        <v>0</v>
      </c>
      <c r="J168" s="306">
        <v>0</v>
      </c>
      <c r="K168" s="5">
        <v>1</v>
      </c>
      <c r="L168" s="323">
        <v>1607</v>
      </c>
      <c r="M168" s="5">
        <v>1</v>
      </c>
      <c r="N168" s="323">
        <v>1073</v>
      </c>
      <c r="O168" s="307">
        <v>0.2238</v>
      </c>
      <c r="P168" s="5">
        <v>1</v>
      </c>
      <c r="Q168" s="5">
        <v>534</v>
      </c>
      <c r="R168" s="307">
        <v>0.1114</v>
      </c>
      <c r="S168" s="5">
        <v>0</v>
      </c>
      <c r="T168" s="5"/>
      <c r="U168" s="307">
        <v>0</v>
      </c>
      <c r="V168" s="277" t="s">
        <v>5245</v>
      </c>
      <c r="W168" s="309"/>
      <c r="X168" s="37"/>
      <c r="Y168" s="37"/>
      <c r="Z168" s="37"/>
    </row>
    <row r="169" spans="1:26" ht="17">
      <c r="A169" s="322" t="s">
        <v>5246</v>
      </c>
      <c r="B169" s="311" t="s">
        <v>152</v>
      </c>
      <c r="C169" s="312" t="s">
        <v>4385</v>
      </c>
      <c r="D169" s="311" t="s">
        <v>4889</v>
      </c>
      <c r="E169" s="311" t="s">
        <v>3242</v>
      </c>
      <c r="F169" s="311" t="s">
        <v>4890</v>
      </c>
      <c r="G169" s="311" t="s">
        <v>5247</v>
      </c>
      <c r="H169" s="311">
        <v>10007.280000000001</v>
      </c>
      <c r="I169" s="313">
        <v>1</v>
      </c>
      <c r="J169" s="313">
        <v>0</v>
      </c>
      <c r="K169" s="313">
        <v>0</v>
      </c>
      <c r="L169" s="313"/>
      <c r="M169" s="313">
        <v>0</v>
      </c>
      <c r="N169" s="314"/>
      <c r="O169" s="315">
        <v>0</v>
      </c>
      <c r="P169" s="314">
        <v>0</v>
      </c>
      <c r="Q169" s="314"/>
      <c r="R169" s="315">
        <v>0</v>
      </c>
      <c r="S169" s="314">
        <v>0</v>
      </c>
      <c r="T169" s="314"/>
      <c r="U169" s="315">
        <v>0</v>
      </c>
      <c r="V169" s="321" t="s">
        <v>5248</v>
      </c>
      <c r="W169" s="330" t="s">
        <v>4898</v>
      </c>
      <c r="X169" s="321" t="s">
        <v>21</v>
      </c>
      <c r="Y169" s="318"/>
      <c r="Z169" s="318"/>
    </row>
    <row r="170" spans="1:26" ht="17">
      <c r="A170" s="322" t="s">
        <v>5249</v>
      </c>
      <c r="B170" s="311" t="s">
        <v>139</v>
      </c>
      <c r="C170" s="328" t="s">
        <v>4082</v>
      </c>
      <c r="D170" s="311" t="s">
        <v>4889</v>
      </c>
      <c r="E170" s="311" t="s">
        <v>3242</v>
      </c>
      <c r="F170" s="311" t="s">
        <v>4890</v>
      </c>
      <c r="G170" s="311" t="s">
        <v>5250</v>
      </c>
      <c r="H170" s="311">
        <v>3146.88</v>
      </c>
      <c r="I170" s="313">
        <v>1</v>
      </c>
      <c r="J170" s="313">
        <v>0</v>
      </c>
      <c r="K170" s="313">
        <v>0</v>
      </c>
      <c r="L170" s="313"/>
      <c r="M170" s="313">
        <v>0</v>
      </c>
      <c r="N170" s="314"/>
      <c r="O170" s="315">
        <v>0</v>
      </c>
      <c r="P170" s="314">
        <v>0</v>
      </c>
      <c r="Q170" s="314"/>
      <c r="R170" s="315">
        <v>0</v>
      </c>
      <c r="S170" s="314">
        <v>0</v>
      </c>
      <c r="T170" s="314"/>
      <c r="U170" s="315">
        <v>0</v>
      </c>
      <c r="V170" s="321" t="s">
        <v>91</v>
      </c>
      <c r="W170" s="330" t="s">
        <v>4898</v>
      </c>
      <c r="X170" s="321" t="s">
        <v>91</v>
      </c>
      <c r="Y170" s="318"/>
      <c r="Z170" s="318"/>
    </row>
    <row r="171" spans="1:26" ht="17">
      <c r="A171" s="333" t="s">
        <v>5251</v>
      </c>
      <c r="B171" s="305" t="s">
        <v>139</v>
      </c>
      <c r="C171" s="5" t="s">
        <v>14</v>
      </c>
      <c r="D171" s="5" t="s">
        <v>4889</v>
      </c>
      <c r="E171" s="305" t="s">
        <v>3242</v>
      </c>
      <c r="F171" s="5" t="s">
        <v>4890</v>
      </c>
      <c r="G171" s="5" t="s">
        <v>5252</v>
      </c>
      <c r="H171" s="5">
        <v>2834.5</v>
      </c>
      <c r="I171" s="5">
        <v>3</v>
      </c>
      <c r="J171" s="5">
        <v>1</v>
      </c>
      <c r="K171" s="5">
        <v>1</v>
      </c>
      <c r="L171" s="5">
        <v>96</v>
      </c>
      <c r="M171" s="5">
        <v>1</v>
      </c>
      <c r="N171" s="5">
        <v>96</v>
      </c>
      <c r="O171" s="307">
        <v>3.39E-2</v>
      </c>
      <c r="P171" s="5">
        <v>0</v>
      </c>
      <c r="Q171" s="5"/>
      <c r="R171" s="307">
        <v>0</v>
      </c>
      <c r="S171" s="5">
        <v>0</v>
      </c>
      <c r="T171" s="5"/>
      <c r="U171" s="307">
        <v>0</v>
      </c>
      <c r="V171" s="277" t="s">
        <v>21</v>
      </c>
      <c r="W171" s="309"/>
      <c r="X171" s="37"/>
      <c r="Y171" s="37"/>
      <c r="Z171" s="37"/>
    </row>
    <row r="172" spans="1:26" ht="17">
      <c r="A172" s="333" t="s">
        <v>5253</v>
      </c>
      <c r="B172" s="305" t="s">
        <v>139</v>
      </c>
      <c r="C172" s="5" t="s">
        <v>11</v>
      </c>
      <c r="D172" s="5" t="s">
        <v>4889</v>
      </c>
      <c r="E172" s="305" t="s">
        <v>3242</v>
      </c>
      <c r="F172" s="5" t="s">
        <v>4890</v>
      </c>
      <c r="G172" s="5" t="s">
        <v>5068</v>
      </c>
      <c r="H172" s="5">
        <v>2042.82</v>
      </c>
      <c r="I172" s="5">
        <v>2</v>
      </c>
      <c r="J172" s="5">
        <v>1</v>
      </c>
      <c r="K172" s="306">
        <v>0</v>
      </c>
      <c r="L172" s="5"/>
      <c r="M172" s="5">
        <v>0</v>
      </c>
      <c r="N172" s="5"/>
      <c r="O172" s="307">
        <v>0</v>
      </c>
      <c r="P172" s="5">
        <v>0</v>
      </c>
      <c r="Q172" s="5"/>
      <c r="R172" s="307">
        <v>0</v>
      </c>
      <c r="S172" s="5">
        <v>0</v>
      </c>
      <c r="T172" s="5"/>
      <c r="U172" s="307">
        <v>0</v>
      </c>
      <c r="V172" s="277" t="s">
        <v>5254</v>
      </c>
      <c r="W172" s="309"/>
      <c r="X172" s="37"/>
      <c r="Y172" s="37"/>
      <c r="Z172" s="37"/>
    </row>
    <row r="173" spans="1:26" ht="17">
      <c r="A173" s="334" t="s">
        <v>5255</v>
      </c>
      <c r="B173" s="311" t="s">
        <v>152</v>
      </c>
      <c r="C173" s="326" t="s">
        <v>4151</v>
      </c>
      <c r="D173" s="314" t="s">
        <v>4889</v>
      </c>
      <c r="E173" s="311" t="s">
        <v>3242</v>
      </c>
      <c r="F173" s="314" t="s">
        <v>4890</v>
      </c>
      <c r="G173" s="314" t="s">
        <v>5012</v>
      </c>
      <c r="H173" s="314">
        <v>4837.5</v>
      </c>
      <c r="I173" s="313">
        <v>1</v>
      </c>
      <c r="J173" s="313">
        <v>0</v>
      </c>
      <c r="K173" s="313">
        <v>1</v>
      </c>
      <c r="L173" s="313">
        <v>165</v>
      </c>
      <c r="M173" s="313">
        <v>1</v>
      </c>
      <c r="N173" s="314">
        <v>165</v>
      </c>
      <c r="O173" s="315">
        <v>3.4099999999999998E-2</v>
      </c>
      <c r="P173" s="314">
        <v>0</v>
      </c>
      <c r="Q173" s="314"/>
      <c r="R173" s="315">
        <v>0</v>
      </c>
      <c r="S173" s="314">
        <v>0</v>
      </c>
      <c r="T173" s="314"/>
      <c r="U173" s="315">
        <v>0</v>
      </c>
      <c r="V173" s="321" t="s">
        <v>5256</v>
      </c>
      <c r="W173" s="330" t="s">
        <v>4898</v>
      </c>
      <c r="X173" s="321" t="s">
        <v>2539</v>
      </c>
      <c r="Y173" s="318"/>
      <c r="Z173" s="318"/>
    </row>
    <row r="174" spans="1:26" ht="17">
      <c r="A174" s="335" t="s">
        <v>5257</v>
      </c>
      <c r="B174" s="311" t="s">
        <v>152</v>
      </c>
      <c r="C174" s="336" t="s">
        <v>6</v>
      </c>
      <c r="D174" s="314" t="s">
        <v>4889</v>
      </c>
      <c r="E174" s="311" t="s">
        <v>3242</v>
      </c>
      <c r="F174" s="314" t="s">
        <v>4890</v>
      </c>
      <c r="G174" s="314" t="s">
        <v>5068</v>
      </c>
      <c r="H174" s="314">
        <v>3297</v>
      </c>
      <c r="I174" s="313">
        <v>1</v>
      </c>
      <c r="J174" s="313">
        <v>0</v>
      </c>
      <c r="K174" s="313">
        <v>1</v>
      </c>
      <c r="L174" s="313">
        <v>18</v>
      </c>
      <c r="M174" s="313">
        <v>0</v>
      </c>
      <c r="N174" s="314"/>
      <c r="O174" s="315">
        <v>0</v>
      </c>
      <c r="P174" s="314">
        <v>0</v>
      </c>
      <c r="Q174" s="314"/>
      <c r="R174" s="315">
        <v>0</v>
      </c>
      <c r="S174" s="314">
        <v>1</v>
      </c>
      <c r="T174" s="314">
        <v>18</v>
      </c>
      <c r="U174" s="315">
        <v>5.4999999999999997E-3</v>
      </c>
      <c r="V174" s="316"/>
      <c r="W174" s="330" t="s">
        <v>4898</v>
      </c>
      <c r="X174" s="316"/>
      <c r="Y174" s="318"/>
      <c r="Z174" s="318"/>
    </row>
    <row r="175" spans="1:26" ht="17">
      <c r="A175" s="333" t="s">
        <v>5258</v>
      </c>
      <c r="B175" s="305" t="s">
        <v>152</v>
      </c>
      <c r="C175" s="5" t="s">
        <v>10</v>
      </c>
      <c r="D175" s="5" t="s">
        <v>4889</v>
      </c>
      <c r="E175" s="305" t="s">
        <v>3242</v>
      </c>
      <c r="F175" s="5" t="s">
        <v>4890</v>
      </c>
      <c r="G175" s="5" t="s">
        <v>5259</v>
      </c>
      <c r="H175" s="5">
        <v>4192.8</v>
      </c>
      <c r="I175" s="5">
        <v>2</v>
      </c>
      <c r="J175" s="5">
        <v>1</v>
      </c>
      <c r="K175" s="5">
        <v>1</v>
      </c>
      <c r="L175" s="5">
        <v>670</v>
      </c>
      <c r="M175" s="5">
        <v>1</v>
      </c>
      <c r="N175" s="5">
        <v>670</v>
      </c>
      <c r="O175" s="307">
        <v>0.1598</v>
      </c>
      <c r="P175" s="5">
        <v>0</v>
      </c>
      <c r="Q175" s="5"/>
      <c r="R175" s="307">
        <v>0</v>
      </c>
      <c r="S175" s="5">
        <v>0</v>
      </c>
      <c r="T175" s="5"/>
      <c r="U175" s="307">
        <v>0</v>
      </c>
      <c r="V175" s="277" t="s">
        <v>21</v>
      </c>
      <c r="W175" s="309"/>
      <c r="X175" s="37"/>
      <c r="Y175" s="37"/>
      <c r="Z175" s="37"/>
    </row>
    <row r="176" spans="1:26" ht="17">
      <c r="A176" s="337" t="s">
        <v>2874</v>
      </c>
      <c r="B176" s="311" t="s">
        <v>152</v>
      </c>
      <c r="C176" s="329" t="s">
        <v>4082</v>
      </c>
      <c r="D176" s="311" t="s">
        <v>4889</v>
      </c>
      <c r="E176" s="311" t="s">
        <v>3242</v>
      </c>
      <c r="F176" s="311" t="s">
        <v>4890</v>
      </c>
      <c r="G176" s="311" t="s">
        <v>5260</v>
      </c>
      <c r="H176" s="311">
        <v>5398</v>
      </c>
      <c r="I176" s="313">
        <v>0</v>
      </c>
      <c r="J176" s="313">
        <v>0</v>
      </c>
      <c r="K176" s="313">
        <v>0</v>
      </c>
      <c r="L176" s="319"/>
      <c r="M176" s="313">
        <v>0</v>
      </c>
      <c r="N176" s="320"/>
      <c r="O176" s="315">
        <v>0</v>
      </c>
      <c r="P176" s="314">
        <v>0</v>
      </c>
      <c r="Q176" s="314"/>
      <c r="R176" s="315">
        <v>0</v>
      </c>
      <c r="S176" s="314">
        <v>0</v>
      </c>
      <c r="T176" s="314"/>
      <c r="U176" s="315">
        <v>0</v>
      </c>
      <c r="V176" s="316" t="s">
        <v>89</v>
      </c>
      <c r="W176" s="330" t="s">
        <v>4898</v>
      </c>
      <c r="X176" s="321" t="s">
        <v>21</v>
      </c>
      <c r="Y176" s="318"/>
      <c r="Z176" s="318"/>
    </row>
    <row r="177" spans="1:26" ht="17">
      <c r="A177" s="335" t="s">
        <v>5261</v>
      </c>
      <c r="B177" s="311" t="s">
        <v>152</v>
      </c>
      <c r="C177" s="336" t="s">
        <v>6</v>
      </c>
      <c r="D177" s="314" t="s">
        <v>4889</v>
      </c>
      <c r="E177" s="311" t="s">
        <v>3242</v>
      </c>
      <c r="F177" s="314" t="s">
        <v>4890</v>
      </c>
      <c r="G177" s="314" t="s">
        <v>5208</v>
      </c>
      <c r="H177" s="314">
        <v>4766</v>
      </c>
      <c r="I177" s="313">
        <v>1</v>
      </c>
      <c r="J177" s="313">
        <v>0</v>
      </c>
      <c r="K177" s="313">
        <v>0</v>
      </c>
      <c r="L177" s="313"/>
      <c r="M177" s="313">
        <v>0</v>
      </c>
      <c r="N177" s="314"/>
      <c r="O177" s="315">
        <v>0</v>
      </c>
      <c r="P177" s="314">
        <v>0</v>
      </c>
      <c r="Q177" s="314"/>
      <c r="R177" s="315">
        <v>0</v>
      </c>
      <c r="S177" s="314">
        <v>0</v>
      </c>
      <c r="T177" s="314"/>
      <c r="U177" s="315">
        <v>0</v>
      </c>
      <c r="V177" s="316"/>
      <c r="W177" s="330" t="s">
        <v>4898</v>
      </c>
      <c r="X177" s="316"/>
      <c r="Y177" s="318"/>
      <c r="Z177" s="318"/>
    </row>
    <row r="178" spans="1:26" ht="17">
      <c r="A178" s="333" t="s">
        <v>2898</v>
      </c>
      <c r="B178" s="305" t="s">
        <v>139</v>
      </c>
      <c r="C178" s="5" t="s">
        <v>18</v>
      </c>
      <c r="D178" s="5" t="s">
        <v>4889</v>
      </c>
      <c r="E178" s="305" t="s">
        <v>3242</v>
      </c>
      <c r="F178" s="5" t="s">
        <v>4890</v>
      </c>
      <c r="G178" s="5" t="s">
        <v>5012</v>
      </c>
      <c r="H178" s="5">
        <v>34879.199999999997</v>
      </c>
      <c r="I178" s="5">
        <v>3</v>
      </c>
      <c r="J178" s="5">
        <v>2</v>
      </c>
      <c r="K178" s="306">
        <v>0</v>
      </c>
      <c r="L178" s="5"/>
      <c r="M178" s="5">
        <v>0</v>
      </c>
      <c r="N178" s="5"/>
      <c r="O178" s="307">
        <v>0</v>
      </c>
      <c r="P178" s="5">
        <v>0</v>
      </c>
      <c r="Q178" s="5"/>
      <c r="R178" s="307">
        <v>0</v>
      </c>
      <c r="S178" s="5">
        <v>0</v>
      </c>
      <c r="T178" s="5"/>
      <c r="U178" s="307">
        <v>0</v>
      </c>
      <c r="V178" s="277" t="s">
        <v>5262</v>
      </c>
      <c r="W178" s="309"/>
      <c r="X178" s="37"/>
      <c r="Y178" s="37"/>
      <c r="Z178" s="37"/>
    </row>
    <row r="179" spans="1:26" ht="17">
      <c r="A179" s="338" t="s">
        <v>5263</v>
      </c>
      <c r="B179" s="305" t="s">
        <v>139</v>
      </c>
      <c r="C179" s="339" t="s">
        <v>4151</v>
      </c>
      <c r="D179" s="5" t="s">
        <v>4889</v>
      </c>
      <c r="E179" s="305" t="s">
        <v>3242</v>
      </c>
      <c r="F179" s="5" t="s">
        <v>4890</v>
      </c>
      <c r="G179" s="5" t="s">
        <v>5264</v>
      </c>
      <c r="H179" s="5">
        <v>22325.91</v>
      </c>
      <c r="I179" s="5">
        <v>2</v>
      </c>
      <c r="J179" s="5">
        <v>1</v>
      </c>
      <c r="K179" s="5">
        <v>3</v>
      </c>
      <c r="L179" s="323">
        <v>8308</v>
      </c>
      <c r="M179" s="5">
        <v>1</v>
      </c>
      <c r="N179" s="323">
        <v>7176</v>
      </c>
      <c r="O179" s="307">
        <v>0.32140000000000002</v>
      </c>
      <c r="P179" s="5">
        <v>0</v>
      </c>
      <c r="Q179" s="5"/>
      <c r="R179" s="307">
        <v>0</v>
      </c>
      <c r="S179" s="5">
        <v>2</v>
      </c>
      <c r="T179" s="323">
        <v>1132</v>
      </c>
      <c r="U179" s="307">
        <v>5.0700000000000002E-2</v>
      </c>
      <c r="V179" s="340" t="s">
        <v>5265</v>
      </c>
      <c r="W179" s="309"/>
      <c r="X179" s="37"/>
      <c r="Y179" s="37"/>
      <c r="Z179" s="37"/>
    </row>
    <row r="180" spans="1:26" ht="17">
      <c r="A180" s="335" t="s">
        <v>5266</v>
      </c>
      <c r="B180" s="311" t="s">
        <v>139</v>
      </c>
      <c r="C180" s="336" t="s">
        <v>17</v>
      </c>
      <c r="D180" s="314" t="s">
        <v>4889</v>
      </c>
      <c r="E180" s="311" t="s">
        <v>3242</v>
      </c>
      <c r="F180" s="314" t="s">
        <v>4890</v>
      </c>
      <c r="G180" s="314" t="s">
        <v>4932</v>
      </c>
      <c r="H180" s="314">
        <v>6116</v>
      </c>
      <c r="I180" s="313">
        <v>1</v>
      </c>
      <c r="J180" s="313">
        <v>0</v>
      </c>
      <c r="K180" s="313">
        <v>0</v>
      </c>
      <c r="L180" s="313"/>
      <c r="M180" s="313">
        <v>0</v>
      </c>
      <c r="N180" s="314"/>
      <c r="O180" s="315">
        <v>0</v>
      </c>
      <c r="P180" s="314">
        <v>0</v>
      </c>
      <c r="Q180" s="314"/>
      <c r="R180" s="315">
        <v>0</v>
      </c>
      <c r="S180" s="314">
        <v>0</v>
      </c>
      <c r="T180" s="314"/>
      <c r="U180" s="315">
        <v>0</v>
      </c>
      <c r="V180" s="321" t="s">
        <v>5267</v>
      </c>
      <c r="W180" s="330" t="s">
        <v>4898</v>
      </c>
      <c r="X180" s="321" t="s">
        <v>50</v>
      </c>
      <c r="Y180" s="318"/>
      <c r="Z180" s="318"/>
    </row>
    <row r="181" spans="1:26" ht="17">
      <c r="A181" s="335" t="s">
        <v>5268</v>
      </c>
      <c r="B181" s="311" t="s">
        <v>152</v>
      </c>
      <c r="C181" s="336" t="s">
        <v>11</v>
      </c>
      <c r="D181" s="314" t="s">
        <v>4889</v>
      </c>
      <c r="E181" s="311" t="s">
        <v>3242</v>
      </c>
      <c r="F181" s="314" t="s">
        <v>4890</v>
      </c>
      <c r="G181" s="314" t="s">
        <v>5136</v>
      </c>
      <c r="H181" s="314">
        <v>2818</v>
      </c>
      <c r="I181" s="313">
        <v>1</v>
      </c>
      <c r="J181" s="313">
        <v>0</v>
      </c>
      <c r="K181" s="313">
        <v>1</v>
      </c>
      <c r="L181" s="319">
        <v>1163</v>
      </c>
      <c r="M181" s="313">
        <v>1</v>
      </c>
      <c r="N181" s="320">
        <v>1163</v>
      </c>
      <c r="O181" s="315">
        <v>0.41270000000000001</v>
      </c>
      <c r="P181" s="314">
        <v>0</v>
      </c>
      <c r="Q181" s="314"/>
      <c r="R181" s="315">
        <v>0</v>
      </c>
      <c r="S181" s="314">
        <v>0</v>
      </c>
      <c r="T181" s="314"/>
      <c r="U181" s="315">
        <v>0</v>
      </c>
      <c r="V181" s="321" t="s">
        <v>5269</v>
      </c>
      <c r="W181" s="330" t="s">
        <v>4898</v>
      </c>
      <c r="X181" s="321" t="s">
        <v>5270</v>
      </c>
      <c r="Y181" s="318"/>
      <c r="Z181" s="318"/>
    </row>
    <row r="182" spans="1:26" ht="17">
      <c r="A182" s="335" t="s">
        <v>5271</v>
      </c>
      <c r="B182" s="311" t="s">
        <v>152</v>
      </c>
      <c r="C182" s="336" t="s">
        <v>6</v>
      </c>
      <c r="D182" s="314" t="s">
        <v>4889</v>
      </c>
      <c r="E182" s="311" t="s">
        <v>3242</v>
      </c>
      <c r="F182" s="314" t="s">
        <v>4890</v>
      </c>
      <c r="G182" s="314" t="s">
        <v>5272</v>
      </c>
      <c r="H182" s="314">
        <v>76908.899999999994</v>
      </c>
      <c r="I182" s="313">
        <v>1</v>
      </c>
      <c r="J182" s="313">
        <v>0</v>
      </c>
      <c r="K182" s="313">
        <v>0</v>
      </c>
      <c r="L182" s="313"/>
      <c r="M182" s="313">
        <v>0</v>
      </c>
      <c r="N182" s="314"/>
      <c r="O182" s="315">
        <v>0</v>
      </c>
      <c r="P182" s="314">
        <v>0</v>
      </c>
      <c r="Q182" s="314"/>
      <c r="R182" s="315">
        <v>0</v>
      </c>
      <c r="S182" s="314">
        <v>0</v>
      </c>
      <c r="T182" s="314"/>
      <c r="U182" s="315">
        <v>0</v>
      </c>
      <c r="V182" s="316"/>
      <c r="W182" s="330" t="s">
        <v>4898</v>
      </c>
      <c r="X182" s="316"/>
      <c r="Y182" s="318"/>
      <c r="Z182" s="318"/>
    </row>
    <row r="183" spans="1:26" ht="17">
      <c r="A183" s="335" t="s">
        <v>5273</v>
      </c>
      <c r="B183" s="311" t="s">
        <v>139</v>
      </c>
      <c r="C183" s="336" t="s">
        <v>18</v>
      </c>
      <c r="D183" s="314" t="s">
        <v>4889</v>
      </c>
      <c r="E183" s="311" t="s">
        <v>3242</v>
      </c>
      <c r="F183" s="314" t="s">
        <v>4890</v>
      </c>
      <c r="G183" s="314" t="s">
        <v>5274</v>
      </c>
      <c r="H183" s="314">
        <v>4439.05</v>
      </c>
      <c r="I183" s="313">
        <v>1</v>
      </c>
      <c r="J183" s="313">
        <v>0</v>
      </c>
      <c r="K183" s="313">
        <v>2</v>
      </c>
      <c r="L183" s="319">
        <v>3275</v>
      </c>
      <c r="M183" s="313">
        <v>2</v>
      </c>
      <c r="N183" s="320">
        <v>3275</v>
      </c>
      <c r="O183" s="315">
        <v>0.73780000000000001</v>
      </c>
      <c r="P183" s="314">
        <v>0</v>
      </c>
      <c r="Q183" s="314"/>
      <c r="R183" s="315">
        <v>0</v>
      </c>
      <c r="S183" s="314">
        <v>0</v>
      </c>
      <c r="T183" s="314"/>
      <c r="U183" s="315">
        <v>0</v>
      </c>
      <c r="V183" s="321" t="s">
        <v>5275</v>
      </c>
      <c r="W183" s="330" t="s">
        <v>4898</v>
      </c>
      <c r="X183" s="316"/>
      <c r="Y183" s="318"/>
      <c r="Z183" s="318"/>
    </row>
    <row r="184" spans="1:26" ht="17">
      <c r="A184" s="334" t="s">
        <v>5276</v>
      </c>
      <c r="B184" s="311" t="s">
        <v>152</v>
      </c>
      <c r="C184" s="328" t="s">
        <v>4082</v>
      </c>
      <c r="D184" s="314" t="s">
        <v>4889</v>
      </c>
      <c r="E184" s="311" t="s">
        <v>3242</v>
      </c>
      <c r="F184" s="314" t="s">
        <v>4890</v>
      </c>
      <c r="G184" s="314" t="s">
        <v>4916</v>
      </c>
      <c r="H184" s="314">
        <v>2415</v>
      </c>
      <c r="I184" s="313">
        <v>1</v>
      </c>
      <c r="J184" s="313">
        <v>0</v>
      </c>
      <c r="K184" s="313">
        <v>0</v>
      </c>
      <c r="L184" s="313"/>
      <c r="M184" s="313">
        <v>0</v>
      </c>
      <c r="N184" s="314"/>
      <c r="O184" s="315">
        <v>0</v>
      </c>
      <c r="P184" s="314">
        <v>0</v>
      </c>
      <c r="Q184" s="314"/>
      <c r="R184" s="315">
        <v>0</v>
      </c>
      <c r="S184" s="314">
        <v>0</v>
      </c>
      <c r="T184" s="314"/>
      <c r="U184" s="315">
        <v>0</v>
      </c>
      <c r="V184" s="321" t="s">
        <v>89</v>
      </c>
      <c r="W184" s="330" t="s">
        <v>4898</v>
      </c>
      <c r="X184" s="321" t="s">
        <v>89</v>
      </c>
      <c r="Y184" s="318"/>
      <c r="Z184" s="318"/>
    </row>
    <row r="185" spans="1:26" ht="17">
      <c r="A185" s="335" t="s">
        <v>5277</v>
      </c>
      <c r="B185" s="311" t="s">
        <v>139</v>
      </c>
      <c r="C185" s="336" t="s">
        <v>6</v>
      </c>
      <c r="D185" s="314" t="s">
        <v>4889</v>
      </c>
      <c r="E185" s="311" t="s">
        <v>3242</v>
      </c>
      <c r="F185" s="314" t="s">
        <v>4890</v>
      </c>
      <c r="G185" s="314" t="s">
        <v>5195</v>
      </c>
      <c r="H185" s="314">
        <v>4378.6000000000004</v>
      </c>
      <c r="I185" s="313">
        <v>1</v>
      </c>
      <c r="J185" s="313">
        <v>0</v>
      </c>
      <c r="K185" s="313">
        <v>0</v>
      </c>
      <c r="L185" s="313"/>
      <c r="M185" s="313">
        <v>0</v>
      </c>
      <c r="N185" s="314"/>
      <c r="O185" s="315">
        <v>0</v>
      </c>
      <c r="P185" s="314">
        <v>0</v>
      </c>
      <c r="Q185" s="314"/>
      <c r="R185" s="315">
        <v>0</v>
      </c>
      <c r="S185" s="314">
        <v>0</v>
      </c>
      <c r="T185" s="314"/>
      <c r="U185" s="315">
        <v>0</v>
      </c>
      <c r="V185" s="316"/>
      <c r="W185" s="330" t="s">
        <v>4898</v>
      </c>
      <c r="X185" s="316"/>
      <c r="Y185" s="318"/>
      <c r="Z185" s="318"/>
    </row>
    <row r="186" spans="1:26" ht="17">
      <c r="A186" s="335" t="s">
        <v>5278</v>
      </c>
      <c r="B186" s="311" t="s">
        <v>139</v>
      </c>
      <c r="C186" s="336" t="s">
        <v>17</v>
      </c>
      <c r="D186" s="314" t="s">
        <v>4889</v>
      </c>
      <c r="E186" s="311" t="s">
        <v>3242</v>
      </c>
      <c r="F186" s="314" t="s">
        <v>4890</v>
      </c>
      <c r="G186" s="314" t="s">
        <v>5018</v>
      </c>
      <c r="H186" s="314">
        <v>5909.34</v>
      </c>
      <c r="I186" s="313">
        <v>1</v>
      </c>
      <c r="J186" s="313">
        <v>0</v>
      </c>
      <c r="K186" s="313">
        <v>0</v>
      </c>
      <c r="L186" s="313"/>
      <c r="M186" s="313">
        <v>0</v>
      </c>
      <c r="N186" s="314"/>
      <c r="O186" s="315">
        <v>0</v>
      </c>
      <c r="P186" s="314">
        <v>0</v>
      </c>
      <c r="Q186" s="314"/>
      <c r="R186" s="315">
        <v>0</v>
      </c>
      <c r="S186" s="314">
        <v>0</v>
      </c>
      <c r="T186" s="314"/>
      <c r="U186" s="315">
        <v>0</v>
      </c>
      <c r="V186" s="321" t="s">
        <v>5279</v>
      </c>
      <c r="W186" s="330" t="s">
        <v>4898</v>
      </c>
      <c r="X186" s="321" t="s">
        <v>5279</v>
      </c>
      <c r="Y186" s="318"/>
      <c r="Z186" s="318"/>
    </row>
    <row r="187" spans="1:26" ht="17">
      <c r="A187" s="333" t="s">
        <v>5280</v>
      </c>
      <c r="B187" s="305" t="s">
        <v>152</v>
      </c>
      <c r="C187" s="5" t="s">
        <v>16</v>
      </c>
      <c r="D187" s="5" t="s">
        <v>4889</v>
      </c>
      <c r="E187" s="305" t="s">
        <v>3242</v>
      </c>
      <c r="F187" s="5" t="s">
        <v>4890</v>
      </c>
      <c r="G187" s="5" t="s">
        <v>5208</v>
      </c>
      <c r="H187" s="5">
        <v>6017</v>
      </c>
      <c r="I187" s="5">
        <v>1</v>
      </c>
      <c r="J187" s="306">
        <v>0</v>
      </c>
      <c r="K187" s="306">
        <v>0</v>
      </c>
      <c r="L187" s="5"/>
      <c r="M187" s="5">
        <v>0</v>
      </c>
      <c r="N187" s="5"/>
      <c r="O187" s="307">
        <v>0</v>
      </c>
      <c r="P187" s="5">
        <v>0</v>
      </c>
      <c r="Q187" s="5"/>
      <c r="R187" s="307">
        <v>0</v>
      </c>
      <c r="S187" s="5">
        <v>0</v>
      </c>
      <c r="T187" s="5"/>
      <c r="U187" s="307">
        <v>0</v>
      </c>
      <c r="V187" s="277" t="s">
        <v>5281</v>
      </c>
      <c r="W187" s="309"/>
      <c r="X187" s="37"/>
      <c r="Y187" s="37"/>
      <c r="Z187" s="37"/>
    </row>
    <row r="188" spans="1:26" ht="17">
      <c r="A188" s="335" t="s">
        <v>5282</v>
      </c>
      <c r="B188" s="311" t="s">
        <v>139</v>
      </c>
      <c r="C188" s="336" t="s">
        <v>15</v>
      </c>
      <c r="D188" s="314" t="s">
        <v>4889</v>
      </c>
      <c r="E188" s="311" t="s">
        <v>3242</v>
      </c>
      <c r="F188" s="314" t="s">
        <v>4890</v>
      </c>
      <c r="G188" s="314" t="s">
        <v>5283</v>
      </c>
      <c r="H188" s="314">
        <v>2461.6</v>
      </c>
      <c r="I188" s="313">
        <v>2</v>
      </c>
      <c r="J188" s="313">
        <v>0</v>
      </c>
      <c r="K188" s="313">
        <v>0</v>
      </c>
      <c r="L188" s="313"/>
      <c r="M188" s="313">
        <v>0</v>
      </c>
      <c r="N188" s="314"/>
      <c r="O188" s="315">
        <v>0</v>
      </c>
      <c r="P188" s="314">
        <v>0</v>
      </c>
      <c r="Q188" s="314"/>
      <c r="R188" s="315">
        <v>0</v>
      </c>
      <c r="S188" s="314">
        <v>0</v>
      </c>
      <c r="T188" s="314"/>
      <c r="U188" s="315">
        <v>0</v>
      </c>
      <c r="V188" s="316"/>
      <c r="W188" s="330" t="s">
        <v>4898</v>
      </c>
      <c r="X188" s="316"/>
      <c r="Y188" s="318"/>
      <c r="Z188" s="318"/>
    </row>
    <row r="189" spans="1:26" ht="17">
      <c r="A189" s="333" t="s">
        <v>5284</v>
      </c>
      <c r="B189" s="305" t="s">
        <v>139</v>
      </c>
      <c r="C189" s="5" t="s">
        <v>18</v>
      </c>
      <c r="D189" s="5" t="s">
        <v>4889</v>
      </c>
      <c r="E189" s="305" t="s">
        <v>3242</v>
      </c>
      <c r="F189" s="5" t="s">
        <v>4890</v>
      </c>
      <c r="G189" s="5" t="s">
        <v>5285</v>
      </c>
      <c r="H189" s="5">
        <v>2650</v>
      </c>
      <c r="I189" s="5">
        <v>2</v>
      </c>
      <c r="J189" s="5">
        <v>1</v>
      </c>
      <c r="K189" s="306">
        <v>0</v>
      </c>
      <c r="L189" s="5"/>
      <c r="M189" s="5">
        <v>0</v>
      </c>
      <c r="N189" s="5"/>
      <c r="O189" s="307">
        <v>0</v>
      </c>
      <c r="P189" s="5">
        <v>0</v>
      </c>
      <c r="Q189" s="5"/>
      <c r="R189" s="307">
        <v>0</v>
      </c>
      <c r="S189" s="5">
        <v>0</v>
      </c>
      <c r="T189" s="5"/>
      <c r="U189" s="307">
        <v>0</v>
      </c>
      <c r="V189" s="277" t="s">
        <v>5286</v>
      </c>
      <c r="W189" s="309"/>
      <c r="X189" s="37"/>
      <c r="Y189" s="37"/>
      <c r="Z189" s="37"/>
    </row>
    <row r="190" spans="1:26" ht="17">
      <c r="A190" s="338" t="s">
        <v>5287</v>
      </c>
      <c r="B190" s="305" t="s">
        <v>152</v>
      </c>
      <c r="C190" s="325" t="s">
        <v>4082</v>
      </c>
      <c r="D190" s="5" t="s">
        <v>4889</v>
      </c>
      <c r="E190" s="305" t="s">
        <v>3242</v>
      </c>
      <c r="F190" s="5" t="s">
        <v>4890</v>
      </c>
      <c r="G190" s="5" t="s">
        <v>5288</v>
      </c>
      <c r="H190" s="5">
        <v>6909.9</v>
      </c>
      <c r="I190" s="5">
        <v>1</v>
      </c>
      <c r="J190" s="5">
        <v>1</v>
      </c>
      <c r="K190" s="306">
        <v>0</v>
      </c>
      <c r="L190" s="5"/>
      <c r="M190" s="5">
        <v>0</v>
      </c>
      <c r="N190" s="5"/>
      <c r="O190" s="307">
        <v>0</v>
      </c>
      <c r="P190" s="5">
        <v>0</v>
      </c>
      <c r="Q190" s="5"/>
      <c r="R190" s="307">
        <v>0</v>
      </c>
      <c r="S190" s="5">
        <v>0</v>
      </c>
      <c r="T190" s="5"/>
      <c r="U190" s="307">
        <v>0</v>
      </c>
      <c r="V190" s="277" t="s">
        <v>5289</v>
      </c>
      <c r="W190" s="309"/>
      <c r="X190" s="37"/>
      <c r="Y190" s="37"/>
      <c r="Z190" s="37"/>
    </row>
    <row r="191" spans="1:26" ht="17">
      <c r="A191" s="335" t="s">
        <v>5290</v>
      </c>
      <c r="B191" s="311" t="s">
        <v>139</v>
      </c>
      <c r="C191" s="336" t="s">
        <v>6</v>
      </c>
      <c r="D191" s="314" t="s">
        <v>4889</v>
      </c>
      <c r="E191" s="311" t="s">
        <v>3242</v>
      </c>
      <c r="F191" s="314" t="s">
        <v>4890</v>
      </c>
      <c r="G191" s="314" t="s">
        <v>5291</v>
      </c>
      <c r="H191" s="314">
        <v>2802.7</v>
      </c>
      <c r="I191" s="313">
        <v>1</v>
      </c>
      <c r="J191" s="313">
        <v>0</v>
      </c>
      <c r="K191" s="313">
        <v>0</v>
      </c>
      <c r="L191" s="313"/>
      <c r="M191" s="313">
        <v>0</v>
      </c>
      <c r="N191" s="314"/>
      <c r="O191" s="315">
        <v>0</v>
      </c>
      <c r="P191" s="314">
        <v>0</v>
      </c>
      <c r="Q191" s="314"/>
      <c r="R191" s="315">
        <v>0</v>
      </c>
      <c r="S191" s="314">
        <v>0</v>
      </c>
      <c r="T191" s="314"/>
      <c r="U191" s="315">
        <v>0</v>
      </c>
      <c r="V191" s="316"/>
      <c r="W191" s="330" t="s">
        <v>4898</v>
      </c>
      <c r="X191" s="316"/>
      <c r="Y191" s="318"/>
      <c r="Z191" s="318"/>
    </row>
    <row r="192" spans="1:26" ht="17">
      <c r="A192" s="335" t="s">
        <v>5292</v>
      </c>
      <c r="B192" s="311" t="s">
        <v>152</v>
      </c>
      <c r="C192" s="336" t="s">
        <v>17</v>
      </c>
      <c r="D192" s="314" t="s">
        <v>4889</v>
      </c>
      <c r="E192" s="311" t="s">
        <v>3242</v>
      </c>
      <c r="F192" s="314" t="s">
        <v>4890</v>
      </c>
      <c r="G192" s="314" t="s">
        <v>5293</v>
      </c>
      <c r="H192" s="314">
        <v>4194</v>
      </c>
      <c r="I192" s="313">
        <v>1</v>
      </c>
      <c r="J192" s="313">
        <v>0</v>
      </c>
      <c r="K192" s="313">
        <v>0</v>
      </c>
      <c r="L192" s="313"/>
      <c r="M192" s="313">
        <v>0</v>
      </c>
      <c r="N192" s="314"/>
      <c r="O192" s="315">
        <v>0</v>
      </c>
      <c r="P192" s="314">
        <v>0</v>
      </c>
      <c r="Q192" s="314"/>
      <c r="R192" s="315">
        <v>0</v>
      </c>
      <c r="S192" s="314">
        <v>0</v>
      </c>
      <c r="T192" s="314"/>
      <c r="U192" s="315">
        <v>0</v>
      </c>
      <c r="V192" s="321" t="s">
        <v>5279</v>
      </c>
      <c r="W192" s="330" t="s">
        <v>4898</v>
      </c>
      <c r="X192" s="321" t="s">
        <v>5279</v>
      </c>
      <c r="Y192" s="318"/>
      <c r="Z192" s="318"/>
    </row>
    <row r="193" spans="1:26" ht="17">
      <c r="A193" s="335" t="s">
        <v>5294</v>
      </c>
      <c r="B193" s="311" t="s">
        <v>152</v>
      </c>
      <c r="C193" s="336" t="s">
        <v>15</v>
      </c>
      <c r="D193" s="314" t="s">
        <v>4889</v>
      </c>
      <c r="E193" s="311" t="s">
        <v>3242</v>
      </c>
      <c r="F193" s="314" t="s">
        <v>4890</v>
      </c>
      <c r="G193" s="314" t="s">
        <v>5293</v>
      </c>
      <c r="H193" s="314">
        <v>4170</v>
      </c>
      <c r="I193" s="313">
        <v>2</v>
      </c>
      <c r="J193" s="313">
        <v>0</v>
      </c>
      <c r="K193" s="313">
        <v>0</v>
      </c>
      <c r="L193" s="313"/>
      <c r="M193" s="313">
        <v>0</v>
      </c>
      <c r="N193" s="314"/>
      <c r="O193" s="315">
        <v>0</v>
      </c>
      <c r="P193" s="314">
        <v>0</v>
      </c>
      <c r="Q193" s="314"/>
      <c r="R193" s="315">
        <v>0</v>
      </c>
      <c r="S193" s="314">
        <v>0</v>
      </c>
      <c r="T193" s="314"/>
      <c r="U193" s="315">
        <v>0</v>
      </c>
      <c r="V193" s="316"/>
      <c r="W193" s="330" t="s">
        <v>4898</v>
      </c>
      <c r="X193" s="316"/>
      <c r="Y193" s="318"/>
      <c r="Z193" s="318"/>
    </row>
    <row r="194" spans="1:26" ht="17">
      <c r="A194" s="335" t="s">
        <v>5295</v>
      </c>
      <c r="B194" s="311" t="s">
        <v>139</v>
      </c>
      <c r="C194" s="336" t="s">
        <v>10</v>
      </c>
      <c r="D194" s="314" t="s">
        <v>4889</v>
      </c>
      <c r="E194" s="311" t="s">
        <v>3242</v>
      </c>
      <c r="F194" s="314" t="s">
        <v>4890</v>
      </c>
      <c r="G194" s="314" t="s">
        <v>5296</v>
      </c>
      <c r="H194" s="314">
        <v>5857</v>
      </c>
      <c r="I194" s="313">
        <v>3</v>
      </c>
      <c r="J194" s="313">
        <v>0</v>
      </c>
      <c r="K194" s="313">
        <v>0</v>
      </c>
      <c r="L194" s="313"/>
      <c r="M194" s="313">
        <v>0</v>
      </c>
      <c r="N194" s="314"/>
      <c r="O194" s="315">
        <v>0</v>
      </c>
      <c r="P194" s="314">
        <v>0</v>
      </c>
      <c r="Q194" s="314"/>
      <c r="R194" s="315">
        <v>0</v>
      </c>
      <c r="S194" s="314">
        <v>0</v>
      </c>
      <c r="T194" s="314"/>
      <c r="U194" s="315">
        <v>0</v>
      </c>
      <c r="V194" s="316" t="s">
        <v>2441</v>
      </c>
      <c r="W194" s="330" t="s">
        <v>4898</v>
      </c>
      <c r="X194" s="316" t="s">
        <v>2441</v>
      </c>
      <c r="Y194" s="318"/>
      <c r="Z194" s="318"/>
    </row>
    <row r="195" spans="1:26" ht="140">
      <c r="A195" s="333" t="s">
        <v>5297</v>
      </c>
      <c r="B195" s="305" t="s">
        <v>139</v>
      </c>
      <c r="C195" s="5" t="s">
        <v>15</v>
      </c>
      <c r="D195" s="5" t="s">
        <v>4889</v>
      </c>
      <c r="E195" s="305" t="s">
        <v>3242</v>
      </c>
      <c r="F195" s="5" t="s">
        <v>4890</v>
      </c>
      <c r="G195" s="5" t="s">
        <v>5133</v>
      </c>
      <c r="H195" s="5">
        <v>2250.96</v>
      </c>
      <c r="I195" s="5">
        <v>2</v>
      </c>
      <c r="J195" s="5">
        <v>1</v>
      </c>
      <c r="K195" s="306">
        <v>0</v>
      </c>
      <c r="L195" s="5"/>
      <c r="M195" s="5">
        <v>0</v>
      </c>
      <c r="N195" s="5"/>
      <c r="O195" s="307">
        <v>0</v>
      </c>
      <c r="P195" s="5">
        <v>0</v>
      </c>
      <c r="Q195" s="5"/>
      <c r="R195" s="307">
        <v>0</v>
      </c>
      <c r="S195" s="5">
        <v>0</v>
      </c>
      <c r="T195" s="5"/>
      <c r="U195" s="307">
        <v>0</v>
      </c>
      <c r="V195" s="308"/>
      <c r="W195" s="341" t="s">
        <v>5298</v>
      </c>
      <c r="X195" s="37"/>
      <c r="Y195" s="37"/>
      <c r="Z195" s="37"/>
    </row>
    <row r="196" spans="1:26" ht="17">
      <c r="A196" s="333" t="s">
        <v>5299</v>
      </c>
      <c r="B196" s="305" t="s">
        <v>152</v>
      </c>
      <c r="C196" s="5" t="s">
        <v>6</v>
      </c>
      <c r="D196" s="5" t="s">
        <v>4889</v>
      </c>
      <c r="E196" s="305" t="s">
        <v>3242</v>
      </c>
      <c r="F196" s="5" t="s">
        <v>4890</v>
      </c>
      <c r="G196" s="5" t="s">
        <v>5142</v>
      </c>
      <c r="H196" s="5">
        <v>2010.9</v>
      </c>
      <c r="I196" s="5">
        <v>1</v>
      </c>
      <c r="J196" s="5">
        <v>1</v>
      </c>
      <c r="K196" s="306">
        <v>0</v>
      </c>
      <c r="L196" s="5"/>
      <c r="M196" s="5">
        <v>0</v>
      </c>
      <c r="N196" s="5"/>
      <c r="O196" s="307">
        <v>0</v>
      </c>
      <c r="P196" s="5">
        <v>0</v>
      </c>
      <c r="Q196" s="5"/>
      <c r="R196" s="307">
        <v>0</v>
      </c>
      <c r="S196" s="5">
        <v>0</v>
      </c>
      <c r="T196" s="5"/>
      <c r="U196" s="307">
        <v>0</v>
      </c>
      <c r="V196" s="308"/>
      <c r="W196" s="309"/>
      <c r="X196" s="37"/>
      <c r="Y196" s="37"/>
      <c r="Z196" s="37"/>
    </row>
    <row r="197" spans="1:26" ht="17">
      <c r="A197" s="333" t="s">
        <v>5300</v>
      </c>
      <c r="B197" s="305" t="s">
        <v>139</v>
      </c>
      <c r="C197" s="5" t="s">
        <v>11</v>
      </c>
      <c r="D197" s="5" t="s">
        <v>4889</v>
      </c>
      <c r="E197" s="305" t="s">
        <v>3242</v>
      </c>
      <c r="F197" s="5" t="s">
        <v>4890</v>
      </c>
      <c r="G197" s="5" t="s">
        <v>5301</v>
      </c>
      <c r="H197" s="5">
        <v>3385.2</v>
      </c>
      <c r="I197" s="5">
        <v>3</v>
      </c>
      <c r="J197" s="5">
        <v>2</v>
      </c>
      <c r="K197" s="306">
        <v>0</v>
      </c>
      <c r="L197" s="5"/>
      <c r="M197" s="5">
        <v>0</v>
      </c>
      <c r="N197" s="5"/>
      <c r="O197" s="307">
        <v>0</v>
      </c>
      <c r="P197" s="5">
        <v>0</v>
      </c>
      <c r="Q197" s="5"/>
      <c r="R197" s="307">
        <v>0</v>
      </c>
      <c r="S197" s="5">
        <v>0</v>
      </c>
      <c r="T197" s="5"/>
      <c r="U197" s="307">
        <v>0</v>
      </c>
      <c r="V197" s="277" t="s">
        <v>5302</v>
      </c>
      <c r="W197" s="309"/>
      <c r="X197" s="37"/>
      <c r="Y197" s="37"/>
      <c r="Z197" s="37"/>
    </row>
    <row r="198" spans="1:26" ht="17">
      <c r="A198" s="333" t="s">
        <v>5303</v>
      </c>
      <c r="B198" s="305" t="s">
        <v>139</v>
      </c>
      <c r="C198" s="5" t="s">
        <v>6</v>
      </c>
      <c r="D198" s="5" t="s">
        <v>4889</v>
      </c>
      <c r="E198" s="305" t="s">
        <v>3242</v>
      </c>
      <c r="F198" s="5" t="s">
        <v>4890</v>
      </c>
      <c r="G198" s="5" t="s">
        <v>5304</v>
      </c>
      <c r="H198" s="5">
        <v>2997</v>
      </c>
      <c r="I198" s="5">
        <v>2</v>
      </c>
      <c r="J198" s="5">
        <v>1</v>
      </c>
      <c r="K198" s="306">
        <v>0</v>
      </c>
      <c r="L198" s="5"/>
      <c r="M198" s="5">
        <v>0</v>
      </c>
      <c r="N198" s="5"/>
      <c r="O198" s="307">
        <v>0</v>
      </c>
      <c r="P198" s="5">
        <v>0</v>
      </c>
      <c r="Q198" s="5"/>
      <c r="R198" s="307">
        <v>0</v>
      </c>
      <c r="S198" s="5">
        <v>0</v>
      </c>
      <c r="T198" s="5"/>
      <c r="U198" s="307">
        <v>0</v>
      </c>
      <c r="V198" s="308"/>
      <c r="W198" s="309"/>
      <c r="X198" s="37"/>
      <c r="Y198" s="37"/>
      <c r="Z198" s="37"/>
    </row>
    <row r="199" spans="1:26" ht="17">
      <c r="A199" s="334" t="s">
        <v>5305</v>
      </c>
      <c r="B199" s="311" t="s">
        <v>139</v>
      </c>
      <c r="C199" s="328" t="s">
        <v>4151</v>
      </c>
      <c r="D199" s="314" t="s">
        <v>4889</v>
      </c>
      <c r="E199" s="311" t="s">
        <v>3242</v>
      </c>
      <c r="F199" s="314" t="s">
        <v>4890</v>
      </c>
      <c r="G199" s="314" t="s">
        <v>4988</v>
      </c>
      <c r="H199" s="314">
        <v>2125.14</v>
      </c>
      <c r="I199" s="313">
        <v>1</v>
      </c>
      <c r="J199" s="313">
        <v>0</v>
      </c>
      <c r="K199" s="313">
        <v>1</v>
      </c>
      <c r="L199" s="313">
        <v>258</v>
      </c>
      <c r="M199" s="313">
        <v>0</v>
      </c>
      <c r="N199" s="314"/>
      <c r="O199" s="315">
        <v>0</v>
      </c>
      <c r="P199" s="314">
        <v>1</v>
      </c>
      <c r="Q199" s="314">
        <v>258</v>
      </c>
      <c r="R199" s="315">
        <v>0.12139999999999999</v>
      </c>
      <c r="S199" s="314">
        <v>0</v>
      </c>
      <c r="T199" s="314"/>
      <c r="U199" s="315">
        <v>0</v>
      </c>
      <c r="V199" s="321" t="s">
        <v>2539</v>
      </c>
      <c r="W199" s="330" t="s">
        <v>4898</v>
      </c>
      <c r="X199" s="321" t="s">
        <v>2441</v>
      </c>
      <c r="Y199" s="318"/>
      <c r="Z199" s="318"/>
    </row>
    <row r="200" spans="1:26" ht="17">
      <c r="A200" s="334" t="s">
        <v>5306</v>
      </c>
      <c r="B200" s="311" t="s">
        <v>139</v>
      </c>
      <c r="C200" s="328" t="s">
        <v>4151</v>
      </c>
      <c r="D200" s="314" t="s">
        <v>4889</v>
      </c>
      <c r="E200" s="311" t="s">
        <v>3242</v>
      </c>
      <c r="F200" s="314" t="s">
        <v>4890</v>
      </c>
      <c r="G200" s="314" t="s">
        <v>5076</v>
      </c>
      <c r="H200" s="314">
        <v>11182.5</v>
      </c>
      <c r="I200" s="313">
        <v>1</v>
      </c>
      <c r="J200" s="313">
        <v>0</v>
      </c>
      <c r="K200" s="313">
        <v>1</v>
      </c>
      <c r="L200" s="319">
        <v>6575</v>
      </c>
      <c r="M200" s="313">
        <v>1</v>
      </c>
      <c r="N200" s="320">
        <v>4803</v>
      </c>
      <c r="O200" s="315">
        <v>0.42949999999999999</v>
      </c>
      <c r="P200" s="314">
        <v>1</v>
      </c>
      <c r="Q200" s="320">
        <v>1772</v>
      </c>
      <c r="R200" s="315">
        <v>0.1585</v>
      </c>
      <c r="S200" s="314">
        <v>0</v>
      </c>
      <c r="T200" s="314"/>
      <c r="U200" s="315">
        <v>0</v>
      </c>
      <c r="V200" s="316" t="s">
        <v>21</v>
      </c>
      <c r="W200" s="330" t="s">
        <v>4898</v>
      </c>
      <c r="X200" s="321" t="s">
        <v>21</v>
      </c>
      <c r="Y200" s="318"/>
      <c r="Z200" s="318"/>
    </row>
    <row r="201" spans="1:26" ht="17">
      <c r="A201" s="333" t="s">
        <v>5307</v>
      </c>
      <c r="B201" s="305" t="s">
        <v>152</v>
      </c>
      <c r="C201" s="5" t="s">
        <v>14</v>
      </c>
      <c r="D201" s="5" t="s">
        <v>4889</v>
      </c>
      <c r="E201" s="305" t="s">
        <v>3242</v>
      </c>
      <c r="F201" s="5" t="s">
        <v>4890</v>
      </c>
      <c r="G201" s="5" t="s">
        <v>5076</v>
      </c>
      <c r="H201" s="5">
        <v>7822.1</v>
      </c>
      <c r="I201" s="5">
        <v>1</v>
      </c>
      <c r="J201" s="5">
        <v>1</v>
      </c>
      <c r="K201" s="5">
        <v>1</v>
      </c>
      <c r="L201" s="323">
        <v>2226</v>
      </c>
      <c r="M201" s="5">
        <v>1</v>
      </c>
      <c r="N201" s="323">
        <v>2226</v>
      </c>
      <c r="O201" s="307">
        <v>0.28460000000000002</v>
      </c>
      <c r="P201" s="5">
        <v>0</v>
      </c>
      <c r="Q201" s="5"/>
      <c r="R201" s="307">
        <v>0</v>
      </c>
      <c r="S201" s="5">
        <v>0</v>
      </c>
      <c r="T201" s="5"/>
      <c r="U201" s="307">
        <v>0</v>
      </c>
      <c r="V201" s="277" t="s">
        <v>5308</v>
      </c>
      <c r="W201" s="309"/>
      <c r="X201" s="37"/>
      <c r="Y201" s="37"/>
      <c r="Z201" s="37"/>
    </row>
    <row r="202" spans="1:26" ht="17">
      <c r="A202" s="334" t="s">
        <v>5309</v>
      </c>
      <c r="B202" s="311" t="s">
        <v>139</v>
      </c>
      <c r="C202" s="328" t="s">
        <v>4151</v>
      </c>
      <c r="D202" s="314" t="s">
        <v>4889</v>
      </c>
      <c r="E202" s="311" t="s">
        <v>3242</v>
      </c>
      <c r="F202" s="314" t="s">
        <v>4890</v>
      </c>
      <c r="G202" s="314" t="s">
        <v>5293</v>
      </c>
      <c r="H202" s="314">
        <v>33164.660000000003</v>
      </c>
      <c r="I202" s="313">
        <v>1</v>
      </c>
      <c r="J202" s="313">
        <v>0</v>
      </c>
      <c r="K202" s="313">
        <v>1</v>
      </c>
      <c r="L202" s="319">
        <v>13376</v>
      </c>
      <c r="M202" s="313">
        <v>0</v>
      </c>
      <c r="N202" s="314"/>
      <c r="O202" s="315">
        <v>0</v>
      </c>
      <c r="P202" s="314">
        <v>1</v>
      </c>
      <c r="Q202" s="320">
        <v>13376</v>
      </c>
      <c r="R202" s="315">
        <v>0.40329999999999999</v>
      </c>
      <c r="S202" s="314">
        <v>0</v>
      </c>
      <c r="T202" s="314"/>
      <c r="U202" s="315">
        <v>0</v>
      </c>
      <c r="V202" s="321" t="s">
        <v>21</v>
      </c>
      <c r="W202" s="330" t="s">
        <v>4898</v>
      </c>
      <c r="X202" s="321" t="s">
        <v>21</v>
      </c>
      <c r="Y202" s="318"/>
      <c r="Z202" s="318"/>
    </row>
    <row r="203" spans="1:26" ht="17">
      <c r="A203" s="333" t="s">
        <v>5310</v>
      </c>
      <c r="B203" s="305" t="s">
        <v>139</v>
      </c>
      <c r="C203" s="5" t="s">
        <v>10</v>
      </c>
      <c r="D203" s="5" t="s">
        <v>4889</v>
      </c>
      <c r="E203" s="305" t="s">
        <v>3242</v>
      </c>
      <c r="F203" s="5" t="s">
        <v>4890</v>
      </c>
      <c r="G203" s="5" t="s">
        <v>5311</v>
      </c>
      <c r="H203" s="5">
        <v>7967.48</v>
      </c>
      <c r="I203" s="5">
        <v>2</v>
      </c>
      <c r="J203" s="306">
        <v>0</v>
      </c>
      <c r="K203" s="5">
        <v>2</v>
      </c>
      <c r="L203" s="323">
        <v>1610</v>
      </c>
      <c r="M203" s="5">
        <v>2</v>
      </c>
      <c r="N203" s="323">
        <v>1610</v>
      </c>
      <c r="O203" s="307">
        <v>0.2021</v>
      </c>
      <c r="P203" s="5">
        <v>0</v>
      </c>
      <c r="Q203" s="5"/>
      <c r="R203" s="307">
        <v>0</v>
      </c>
      <c r="S203" s="5">
        <v>0</v>
      </c>
      <c r="T203" s="5"/>
      <c r="U203" s="307">
        <v>0</v>
      </c>
      <c r="V203" s="277" t="s">
        <v>5312</v>
      </c>
      <c r="W203" s="309"/>
      <c r="X203" s="37"/>
      <c r="Y203" s="37"/>
      <c r="Z203" s="37"/>
    </row>
    <row r="204" spans="1:26" ht="17">
      <c r="A204" s="335" t="s">
        <v>5313</v>
      </c>
      <c r="B204" s="311" t="s">
        <v>139</v>
      </c>
      <c r="C204" s="336" t="s">
        <v>11</v>
      </c>
      <c r="D204" s="314" t="s">
        <v>4889</v>
      </c>
      <c r="E204" s="311" t="s">
        <v>3242</v>
      </c>
      <c r="F204" s="314" t="s">
        <v>4890</v>
      </c>
      <c r="G204" s="314" t="s">
        <v>5314</v>
      </c>
      <c r="H204" s="314">
        <v>24325</v>
      </c>
      <c r="I204" s="313">
        <v>2</v>
      </c>
      <c r="J204" s="313">
        <v>0</v>
      </c>
      <c r="K204" s="313">
        <v>0</v>
      </c>
      <c r="L204" s="313"/>
      <c r="M204" s="313">
        <v>0</v>
      </c>
      <c r="N204" s="314"/>
      <c r="O204" s="315">
        <v>0</v>
      </c>
      <c r="P204" s="314">
        <v>0</v>
      </c>
      <c r="Q204" s="314"/>
      <c r="R204" s="315">
        <v>0</v>
      </c>
      <c r="S204" s="314">
        <v>0</v>
      </c>
      <c r="T204" s="314"/>
      <c r="U204" s="315">
        <v>0</v>
      </c>
      <c r="V204" s="321" t="s">
        <v>5315</v>
      </c>
      <c r="W204" s="330" t="s">
        <v>4898</v>
      </c>
      <c r="X204" s="321" t="s">
        <v>21</v>
      </c>
      <c r="Y204" s="318"/>
      <c r="Z204" s="318"/>
    </row>
    <row r="205" spans="1:26" ht="17">
      <c r="A205" s="333" t="s">
        <v>5316</v>
      </c>
      <c r="B205" s="305" t="s">
        <v>139</v>
      </c>
      <c r="C205" s="5" t="s">
        <v>14</v>
      </c>
      <c r="D205" s="5" t="s">
        <v>4889</v>
      </c>
      <c r="E205" s="305" t="s">
        <v>3242</v>
      </c>
      <c r="F205" s="5" t="s">
        <v>4890</v>
      </c>
      <c r="G205" s="5" t="s">
        <v>5317</v>
      </c>
      <c r="H205" s="5">
        <v>5419.44</v>
      </c>
      <c r="I205" s="5">
        <v>2</v>
      </c>
      <c r="J205" s="306">
        <v>0</v>
      </c>
      <c r="K205" s="306">
        <v>0</v>
      </c>
      <c r="L205" s="5"/>
      <c r="M205" s="5">
        <v>0</v>
      </c>
      <c r="N205" s="5"/>
      <c r="O205" s="307">
        <v>0</v>
      </c>
      <c r="P205" s="5">
        <v>0</v>
      </c>
      <c r="Q205" s="5"/>
      <c r="R205" s="307">
        <v>0</v>
      </c>
      <c r="S205" s="5">
        <v>0</v>
      </c>
      <c r="T205" s="5"/>
      <c r="U205" s="307">
        <v>0</v>
      </c>
      <c r="V205" s="277" t="s">
        <v>5318</v>
      </c>
      <c r="W205" s="309"/>
      <c r="X205" s="37"/>
      <c r="Y205" s="37"/>
      <c r="Z205" s="37"/>
    </row>
    <row r="206" spans="1:26" ht="17">
      <c r="A206" s="333" t="s">
        <v>5319</v>
      </c>
      <c r="B206" s="305" t="s">
        <v>139</v>
      </c>
      <c r="C206" s="5" t="s">
        <v>6</v>
      </c>
      <c r="D206" s="5" t="s">
        <v>4889</v>
      </c>
      <c r="E206" s="305" t="s">
        <v>3242</v>
      </c>
      <c r="F206" s="5" t="s">
        <v>4890</v>
      </c>
      <c r="G206" s="5" t="s">
        <v>4900</v>
      </c>
      <c r="H206" s="5">
        <v>7427.5</v>
      </c>
      <c r="I206" s="5">
        <v>1</v>
      </c>
      <c r="J206" s="5">
        <v>1</v>
      </c>
      <c r="K206" s="5">
        <v>1</v>
      </c>
      <c r="L206" s="5">
        <v>-45</v>
      </c>
      <c r="M206" s="5">
        <v>0</v>
      </c>
      <c r="N206" s="5"/>
      <c r="O206" s="307">
        <v>0</v>
      </c>
      <c r="P206" s="5">
        <v>1</v>
      </c>
      <c r="Q206" s="5">
        <v>-45</v>
      </c>
      <c r="R206" s="307">
        <v>-6.1000000000000004E-3</v>
      </c>
      <c r="S206" s="5">
        <v>0</v>
      </c>
      <c r="T206" s="5"/>
      <c r="U206" s="307">
        <v>0</v>
      </c>
      <c r="V206" s="308"/>
      <c r="W206" s="309"/>
      <c r="X206" s="37"/>
      <c r="Y206" s="37"/>
      <c r="Z206" s="37"/>
    </row>
    <row r="207" spans="1:26" ht="17">
      <c r="A207" s="338" t="s">
        <v>5320</v>
      </c>
      <c r="B207" s="305" t="s">
        <v>152</v>
      </c>
      <c r="C207" s="5" t="s">
        <v>4151</v>
      </c>
      <c r="D207" s="5" t="s">
        <v>4889</v>
      </c>
      <c r="E207" s="305" t="s">
        <v>3242</v>
      </c>
      <c r="F207" s="5" t="s">
        <v>4890</v>
      </c>
      <c r="G207" s="5" t="s">
        <v>5136</v>
      </c>
      <c r="H207" s="5">
        <v>3696.5</v>
      </c>
      <c r="I207" s="5">
        <v>1</v>
      </c>
      <c r="J207" s="306">
        <v>0</v>
      </c>
      <c r="K207" s="5">
        <v>1</v>
      </c>
      <c r="L207" s="323">
        <v>2443</v>
      </c>
      <c r="M207" s="5">
        <v>0</v>
      </c>
      <c r="N207" s="5"/>
      <c r="O207" s="307">
        <v>0</v>
      </c>
      <c r="P207" s="5">
        <v>1</v>
      </c>
      <c r="Q207" s="323">
        <v>2443</v>
      </c>
      <c r="R207" s="307">
        <v>0.66090000000000004</v>
      </c>
      <c r="S207" s="5">
        <v>0</v>
      </c>
      <c r="T207" s="5"/>
      <c r="U207" s="307">
        <v>0</v>
      </c>
      <c r="V207" s="277" t="s">
        <v>5321</v>
      </c>
      <c r="W207" s="309"/>
      <c r="X207" s="37"/>
      <c r="Y207" s="37"/>
      <c r="Z207" s="37"/>
    </row>
    <row r="208" spans="1:26" ht="17">
      <c r="A208" s="333" t="s">
        <v>5322</v>
      </c>
      <c r="B208" s="305" t="s">
        <v>152</v>
      </c>
      <c r="C208" s="5" t="s">
        <v>14</v>
      </c>
      <c r="D208" s="5" t="s">
        <v>4889</v>
      </c>
      <c r="E208" s="305" t="s">
        <v>3242</v>
      </c>
      <c r="F208" s="5" t="s">
        <v>4890</v>
      </c>
      <c r="G208" s="5" t="s">
        <v>5323</v>
      </c>
      <c r="H208" s="5">
        <v>2848.3</v>
      </c>
      <c r="I208" s="5">
        <v>1</v>
      </c>
      <c r="J208" s="306">
        <v>0</v>
      </c>
      <c r="K208" s="306">
        <v>0</v>
      </c>
      <c r="L208" s="323"/>
      <c r="M208" s="5">
        <v>0</v>
      </c>
      <c r="N208" s="5"/>
      <c r="O208" s="307">
        <v>0</v>
      </c>
      <c r="P208" s="5">
        <v>0</v>
      </c>
      <c r="Q208" s="323"/>
      <c r="R208" s="307">
        <v>0</v>
      </c>
      <c r="S208" s="5">
        <v>0</v>
      </c>
      <c r="T208" s="5"/>
      <c r="U208" s="307">
        <v>0</v>
      </c>
      <c r="V208" s="277" t="s">
        <v>5324</v>
      </c>
      <c r="W208" s="309"/>
      <c r="X208" s="37"/>
      <c r="Y208" s="37"/>
      <c r="Z208" s="37"/>
    </row>
    <row r="209" spans="1:26" ht="17">
      <c r="A209" s="333" t="s">
        <v>5297</v>
      </c>
      <c r="B209" s="305" t="s">
        <v>139</v>
      </c>
      <c r="C209" s="5" t="s">
        <v>15</v>
      </c>
      <c r="D209" s="5" t="s">
        <v>4889</v>
      </c>
      <c r="E209" s="305" t="s">
        <v>3242</v>
      </c>
      <c r="F209" s="5" t="s">
        <v>4890</v>
      </c>
      <c r="G209" s="5" t="s">
        <v>5133</v>
      </c>
      <c r="H209" s="5">
        <v>2250.96</v>
      </c>
      <c r="I209" s="5">
        <v>2</v>
      </c>
      <c r="J209" s="306">
        <v>1</v>
      </c>
      <c r="K209" s="306">
        <v>0</v>
      </c>
      <c r="L209" s="323"/>
      <c r="M209" s="5">
        <v>0</v>
      </c>
      <c r="N209" s="5"/>
      <c r="O209" s="307">
        <v>0</v>
      </c>
      <c r="P209" s="5">
        <v>0</v>
      </c>
      <c r="Q209" s="323"/>
      <c r="R209" s="307">
        <v>0</v>
      </c>
      <c r="S209" s="5">
        <v>0</v>
      </c>
      <c r="T209" s="5"/>
      <c r="U209" s="307">
        <v>0</v>
      </c>
      <c r="V209" s="308"/>
      <c r="W209" s="309"/>
      <c r="X209" s="37"/>
      <c r="Y209" s="37"/>
      <c r="Z209" s="37"/>
    </row>
    <row r="210" spans="1:26" ht="17">
      <c r="A210" s="333" t="s">
        <v>3084</v>
      </c>
      <c r="B210" s="305" t="s">
        <v>139</v>
      </c>
      <c r="C210" s="5" t="s">
        <v>11</v>
      </c>
      <c r="D210" s="5" t="s">
        <v>4889</v>
      </c>
      <c r="E210" s="305" t="s">
        <v>3242</v>
      </c>
      <c r="F210" s="5" t="s">
        <v>4890</v>
      </c>
      <c r="G210" s="5" t="s">
        <v>4986</v>
      </c>
      <c r="H210" s="5">
        <v>3465</v>
      </c>
      <c r="I210" s="5">
        <v>2</v>
      </c>
      <c r="J210" s="306">
        <v>2</v>
      </c>
      <c r="K210" s="306">
        <v>0</v>
      </c>
      <c r="L210" s="323"/>
      <c r="M210" s="5">
        <v>0</v>
      </c>
      <c r="N210" s="5"/>
      <c r="O210" s="307">
        <v>0</v>
      </c>
      <c r="P210" s="5">
        <v>0</v>
      </c>
      <c r="Q210" s="323"/>
      <c r="R210" s="307">
        <v>0</v>
      </c>
      <c r="S210" s="5">
        <v>0</v>
      </c>
      <c r="T210" s="5"/>
      <c r="U210" s="307">
        <v>0</v>
      </c>
      <c r="V210" s="277" t="s">
        <v>5325</v>
      </c>
      <c r="W210" s="309"/>
      <c r="X210" s="37"/>
      <c r="Y210" s="37"/>
      <c r="Z210" s="37"/>
    </row>
    <row r="211" spans="1:26" ht="17">
      <c r="A211" s="333" t="s">
        <v>5299</v>
      </c>
      <c r="B211" s="305" t="s">
        <v>152</v>
      </c>
      <c r="C211" s="5" t="s">
        <v>6</v>
      </c>
      <c r="D211" s="5" t="s">
        <v>4889</v>
      </c>
      <c r="E211" s="305" t="s">
        <v>3242</v>
      </c>
      <c r="F211" s="5" t="s">
        <v>4890</v>
      </c>
      <c r="G211" s="5" t="s">
        <v>5142</v>
      </c>
      <c r="H211" s="5">
        <v>2010.9</v>
      </c>
      <c r="I211" s="5">
        <v>1</v>
      </c>
      <c r="J211" s="306">
        <v>1</v>
      </c>
      <c r="K211" s="306">
        <v>0</v>
      </c>
      <c r="L211" s="323"/>
      <c r="M211" s="5">
        <v>0</v>
      </c>
      <c r="N211" s="5"/>
      <c r="O211" s="307">
        <v>0</v>
      </c>
      <c r="P211" s="5">
        <v>0</v>
      </c>
      <c r="Q211" s="323"/>
      <c r="R211" s="307">
        <v>0</v>
      </c>
      <c r="S211" s="5">
        <v>0</v>
      </c>
      <c r="T211" s="5"/>
      <c r="U211" s="307">
        <v>0</v>
      </c>
      <c r="V211" s="308"/>
      <c r="W211" s="309"/>
      <c r="X211" s="37"/>
      <c r="Y211" s="37"/>
      <c r="Z211" s="37"/>
    </row>
    <row r="212" spans="1:26" ht="17">
      <c r="A212" s="333" t="s">
        <v>5303</v>
      </c>
      <c r="B212" s="305" t="s">
        <v>139</v>
      </c>
      <c r="C212" s="5" t="s">
        <v>6</v>
      </c>
      <c r="D212" s="5" t="s">
        <v>4889</v>
      </c>
      <c r="E212" s="305" t="s">
        <v>3242</v>
      </c>
      <c r="F212" s="5" t="s">
        <v>4890</v>
      </c>
      <c r="G212" s="5" t="s">
        <v>5304</v>
      </c>
      <c r="H212" s="5">
        <v>2997</v>
      </c>
      <c r="I212" s="5">
        <v>2</v>
      </c>
      <c r="J212" s="306">
        <v>1</v>
      </c>
      <c r="K212" s="306">
        <v>0</v>
      </c>
      <c r="L212" s="323"/>
      <c r="M212" s="5">
        <v>0</v>
      </c>
      <c r="N212" s="5"/>
      <c r="O212" s="307">
        <v>0</v>
      </c>
      <c r="P212" s="5">
        <v>0</v>
      </c>
      <c r="Q212" s="323"/>
      <c r="R212" s="307">
        <v>0</v>
      </c>
      <c r="S212" s="5">
        <v>0</v>
      </c>
      <c r="T212" s="5"/>
      <c r="U212" s="307">
        <v>0</v>
      </c>
      <c r="V212" s="308"/>
      <c r="W212" s="309"/>
      <c r="X212" s="37"/>
      <c r="Y212" s="37"/>
      <c r="Z212" s="37"/>
    </row>
    <row r="213" spans="1:26" ht="17">
      <c r="A213" s="334" t="s">
        <v>5305</v>
      </c>
      <c r="B213" s="311" t="s">
        <v>139</v>
      </c>
      <c r="C213" s="328" t="s">
        <v>4151</v>
      </c>
      <c r="D213" s="314" t="s">
        <v>4889</v>
      </c>
      <c r="E213" s="311" t="s">
        <v>3242</v>
      </c>
      <c r="F213" s="314" t="s">
        <v>4890</v>
      </c>
      <c r="G213" s="314" t="s">
        <v>4988</v>
      </c>
      <c r="H213" s="314">
        <v>2125.14</v>
      </c>
      <c r="I213" s="313">
        <v>1</v>
      </c>
      <c r="J213" s="313">
        <v>0</v>
      </c>
      <c r="K213" s="313">
        <v>1</v>
      </c>
      <c r="L213" s="319">
        <v>258</v>
      </c>
      <c r="M213" s="313">
        <v>0</v>
      </c>
      <c r="N213" s="314"/>
      <c r="O213" s="315">
        <v>0</v>
      </c>
      <c r="P213" s="314">
        <v>1</v>
      </c>
      <c r="Q213" s="320">
        <v>258</v>
      </c>
      <c r="R213" s="315">
        <v>0.12139999999999999</v>
      </c>
      <c r="S213" s="314">
        <v>0</v>
      </c>
      <c r="T213" s="314"/>
      <c r="U213" s="315">
        <v>0</v>
      </c>
      <c r="V213" s="321" t="s">
        <v>2539</v>
      </c>
      <c r="W213" s="330" t="s">
        <v>4898</v>
      </c>
      <c r="X213" s="321" t="s">
        <v>2441</v>
      </c>
      <c r="Y213" s="318"/>
      <c r="Z213" s="318"/>
    </row>
    <row r="214" spans="1:26" ht="17">
      <c r="A214" s="334" t="s">
        <v>5306</v>
      </c>
      <c r="B214" s="311" t="s">
        <v>139</v>
      </c>
      <c r="C214" s="328" t="s">
        <v>4151</v>
      </c>
      <c r="D214" s="314" t="s">
        <v>4889</v>
      </c>
      <c r="E214" s="311" t="s">
        <v>3242</v>
      </c>
      <c r="F214" s="314" t="s">
        <v>4890</v>
      </c>
      <c r="G214" s="314" t="s">
        <v>5076</v>
      </c>
      <c r="H214" s="314">
        <v>11182.5</v>
      </c>
      <c r="I214" s="313">
        <v>1</v>
      </c>
      <c r="J214" s="313">
        <v>0</v>
      </c>
      <c r="K214" s="313">
        <v>1</v>
      </c>
      <c r="L214" s="319">
        <v>6575</v>
      </c>
      <c r="M214" s="313">
        <v>1</v>
      </c>
      <c r="N214" s="314">
        <v>4803</v>
      </c>
      <c r="O214" s="315">
        <v>0.42949999999999999</v>
      </c>
      <c r="P214" s="314">
        <v>1</v>
      </c>
      <c r="Q214" s="320">
        <v>1772</v>
      </c>
      <c r="R214" s="315">
        <v>0.1585</v>
      </c>
      <c r="S214" s="314">
        <v>0</v>
      </c>
      <c r="T214" s="314"/>
      <c r="U214" s="315">
        <v>0</v>
      </c>
      <c r="V214" s="321" t="s">
        <v>21</v>
      </c>
      <c r="W214" s="330" t="s">
        <v>4898</v>
      </c>
      <c r="X214" s="321" t="s">
        <v>21</v>
      </c>
      <c r="Y214" s="318"/>
      <c r="Z214" s="318"/>
    </row>
    <row r="215" spans="1:26" ht="17">
      <c r="A215" s="333" t="s">
        <v>5307</v>
      </c>
      <c r="B215" s="305" t="s">
        <v>152</v>
      </c>
      <c r="C215" s="5" t="s">
        <v>14</v>
      </c>
      <c r="D215" s="5" t="s">
        <v>4889</v>
      </c>
      <c r="E215" s="305" t="s">
        <v>3242</v>
      </c>
      <c r="F215" s="5" t="s">
        <v>4890</v>
      </c>
      <c r="G215" s="5" t="s">
        <v>5076</v>
      </c>
      <c r="H215" s="5">
        <v>7822.1</v>
      </c>
      <c r="I215" s="5">
        <v>1</v>
      </c>
      <c r="J215" s="306">
        <v>1</v>
      </c>
      <c r="K215" s="5">
        <v>1</v>
      </c>
      <c r="L215" s="323">
        <v>2226</v>
      </c>
      <c r="M215" s="5">
        <v>1</v>
      </c>
      <c r="N215" s="5">
        <v>2226</v>
      </c>
      <c r="O215" s="307">
        <v>0.28460000000000002</v>
      </c>
      <c r="P215" s="5">
        <v>0</v>
      </c>
      <c r="Q215" s="323"/>
      <c r="R215" s="307">
        <v>0</v>
      </c>
      <c r="S215" s="5">
        <v>0</v>
      </c>
      <c r="T215" s="5"/>
      <c r="U215" s="307">
        <v>0</v>
      </c>
      <c r="V215" s="277" t="s">
        <v>21</v>
      </c>
      <c r="W215" s="309"/>
      <c r="X215" s="37"/>
      <c r="Y215" s="37"/>
      <c r="Z215" s="37"/>
    </row>
    <row r="216" spans="1:26" ht="17">
      <c r="A216" s="334" t="s">
        <v>5309</v>
      </c>
      <c r="B216" s="311" t="s">
        <v>139</v>
      </c>
      <c r="C216" s="328" t="s">
        <v>4151</v>
      </c>
      <c r="D216" s="314" t="s">
        <v>4889</v>
      </c>
      <c r="E216" s="311" t="s">
        <v>3242</v>
      </c>
      <c r="F216" s="314" t="s">
        <v>4890</v>
      </c>
      <c r="G216" s="314" t="s">
        <v>5293</v>
      </c>
      <c r="H216" s="314">
        <v>33164.660000000003</v>
      </c>
      <c r="I216" s="313">
        <v>1</v>
      </c>
      <c r="J216" s="313">
        <v>0</v>
      </c>
      <c r="K216" s="313">
        <v>1</v>
      </c>
      <c r="L216" s="319">
        <v>13376</v>
      </c>
      <c r="M216" s="313">
        <v>0</v>
      </c>
      <c r="N216" s="314"/>
      <c r="O216" s="315">
        <v>0</v>
      </c>
      <c r="P216" s="314">
        <v>1</v>
      </c>
      <c r="Q216" s="320">
        <v>13376</v>
      </c>
      <c r="R216" s="315">
        <v>0.40329999999999999</v>
      </c>
      <c r="S216" s="314">
        <v>0</v>
      </c>
      <c r="T216" s="314"/>
      <c r="U216" s="315">
        <v>0</v>
      </c>
      <c r="V216" s="321" t="s">
        <v>2539</v>
      </c>
      <c r="W216" s="330" t="s">
        <v>4898</v>
      </c>
      <c r="X216" s="321" t="s">
        <v>21</v>
      </c>
      <c r="Y216" s="318"/>
      <c r="Z216" s="318"/>
    </row>
    <row r="217" spans="1:26" ht="17">
      <c r="A217" s="333" t="s">
        <v>5316</v>
      </c>
      <c r="B217" s="305" t="s">
        <v>139</v>
      </c>
      <c r="C217" s="5" t="s">
        <v>14</v>
      </c>
      <c r="D217" s="5" t="s">
        <v>4889</v>
      </c>
      <c r="E217" s="305" t="s">
        <v>3242</v>
      </c>
      <c r="F217" s="5" t="s">
        <v>4890</v>
      </c>
      <c r="G217" s="5" t="s">
        <v>5317</v>
      </c>
      <c r="H217" s="5">
        <v>5419.44</v>
      </c>
      <c r="I217" s="5">
        <v>2</v>
      </c>
      <c r="J217" s="306">
        <v>0</v>
      </c>
      <c r="K217" s="306">
        <v>0</v>
      </c>
      <c r="L217" s="323"/>
      <c r="M217" s="5">
        <v>0</v>
      </c>
      <c r="N217" s="5"/>
      <c r="O217" s="307">
        <v>0</v>
      </c>
      <c r="P217" s="5">
        <v>0</v>
      </c>
      <c r="Q217" s="323"/>
      <c r="R217" s="307">
        <v>0</v>
      </c>
      <c r="S217" s="5">
        <v>0</v>
      </c>
      <c r="T217" s="5"/>
      <c r="U217" s="307">
        <v>0</v>
      </c>
      <c r="V217" s="277" t="s">
        <v>5318</v>
      </c>
      <c r="W217" s="309"/>
      <c r="X217" s="37"/>
      <c r="Y217" s="37"/>
      <c r="Z217" s="37"/>
    </row>
    <row r="218" spans="1:26" ht="17">
      <c r="A218" s="333" t="s">
        <v>5319</v>
      </c>
      <c r="B218" s="305" t="s">
        <v>139</v>
      </c>
      <c r="C218" s="5" t="s">
        <v>6</v>
      </c>
      <c r="D218" s="5" t="s">
        <v>4889</v>
      </c>
      <c r="E218" s="305" t="s">
        <v>3242</v>
      </c>
      <c r="F218" s="5" t="s">
        <v>4890</v>
      </c>
      <c r="G218" s="5" t="s">
        <v>4900</v>
      </c>
      <c r="H218" s="5">
        <v>7427.5</v>
      </c>
      <c r="I218" s="5">
        <v>1</v>
      </c>
      <c r="J218" s="306">
        <v>1</v>
      </c>
      <c r="K218" s="5">
        <v>1</v>
      </c>
      <c r="L218" s="323">
        <v>-45</v>
      </c>
      <c r="M218" s="5">
        <v>0</v>
      </c>
      <c r="N218" s="5"/>
      <c r="O218" s="307">
        <v>0</v>
      </c>
      <c r="P218" s="5">
        <v>1</v>
      </c>
      <c r="Q218" s="323">
        <v>-45</v>
      </c>
      <c r="R218" s="307">
        <v>-6.1000000000000004E-3</v>
      </c>
      <c r="S218" s="5">
        <v>0</v>
      </c>
      <c r="T218" s="5"/>
      <c r="U218" s="307">
        <v>0</v>
      </c>
      <c r="V218" s="308"/>
      <c r="W218" s="309"/>
      <c r="X218" s="37"/>
      <c r="Y218" s="37"/>
      <c r="Z218" s="37"/>
    </row>
    <row r="219" spans="1:26" ht="17">
      <c r="A219" s="333" t="s">
        <v>5322</v>
      </c>
      <c r="B219" s="305" t="s">
        <v>152</v>
      </c>
      <c r="C219" s="5" t="s">
        <v>14</v>
      </c>
      <c r="D219" s="5" t="s">
        <v>4889</v>
      </c>
      <c r="E219" s="305" t="s">
        <v>3242</v>
      </c>
      <c r="F219" s="5" t="s">
        <v>4890</v>
      </c>
      <c r="G219" s="5" t="s">
        <v>5323</v>
      </c>
      <c r="H219" s="5">
        <v>2848.3</v>
      </c>
      <c r="I219" s="5">
        <v>1</v>
      </c>
      <c r="J219" s="306">
        <v>0</v>
      </c>
      <c r="K219" s="306">
        <v>0</v>
      </c>
      <c r="L219" s="323"/>
      <c r="M219" s="5">
        <v>0</v>
      </c>
      <c r="N219" s="5"/>
      <c r="O219" s="307">
        <v>0</v>
      </c>
      <c r="P219" s="5">
        <v>0</v>
      </c>
      <c r="Q219" s="323"/>
      <c r="R219" s="307">
        <v>0</v>
      </c>
      <c r="S219" s="5">
        <v>0</v>
      </c>
      <c r="T219" s="5"/>
      <c r="U219" s="307">
        <v>0</v>
      </c>
      <c r="V219" s="277" t="s">
        <v>5324</v>
      </c>
      <c r="W219" s="309"/>
      <c r="X219" s="37"/>
      <c r="Y219" s="37"/>
      <c r="Z219" s="37"/>
    </row>
    <row r="220" spans="1:26" ht="17">
      <c r="A220" s="342"/>
      <c r="B220" s="343"/>
      <c r="C220" s="344"/>
      <c r="D220" s="246"/>
      <c r="E220" s="343"/>
      <c r="F220" s="246"/>
      <c r="G220" s="246"/>
      <c r="H220" s="246"/>
      <c r="I220" s="345"/>
      <c r="J220" s="345"/>
      <c r="K220" s="345"/>
      <c r="L220" s="346"/>
      <c r="M220" s="345"/>
      <c r="N220" s="246"/>
      <c r="O220" s="347"/>
      <c r="P220" s="246"/>
      <c r="Q220" s="348"/>
      <c r="R220" s="347"/>
      <c r="S220" s="246"/>
      <c r="T220" s="246"/>
      <c r="U220" s="347"/>
      <c r="V220" s="349"/>
      <c r="W220" s="350"/>
      <c r="X220" s="349"/>
      <c r="Y220" s="37"/>
      <c r="Z220" s="37"/>
    </row>
    <row r="221" spans="1:26" ht="17">
      <c r="A221" s="342"/>
      <c r="B221" s="343"/>
      <c r="C221" s="344"/>
      <c r="D221" s="246"/>
      <c r="E221" s="343"/>
      <c r="F221" s="246"/>
      <c r="G221" s="246"/>
      <c r="H221" s="246"/>
      <c r="I221" s="345"/>
      <c r="J221" s="345"/>
      <c r="K221" s="345"/>
      <c r="L221" s="346"/>
      <c r="M221" s="345"/>
      <c r="N221" s="246"/>
      <c r="O221" s="347"/>
      <c r="P221" s="246"/>
      <c r="Q221" s="348"/>
      <c r="R221" s="347"/>
      <c r="S221" s="246"/>
      <c r="T221" s="246"/>
      <c r="U221" s="347"/>
      <c r="V221" s="349"/>
      <c r="W221" s="350"/>
      <c r="X221" s="349"/>
      <c r="Y221" s="37"/>
      <c r="Z221" s="37"/>
    </row>
    <row r="222" spans="1:26" ht="17">
      <c r="A222" s="342"/>
      <c r="B222" s="343"/>
      <c r="C222" s="344"/>
      <c r="D222" s="246"/>
      <c r="E222" s="343"/>
      <c r="F222" s="246"/>
      <c r="G222" s="246"/>
      <c r="H222" s="246"/>
      <c r="I222" s="345"/>
      <c r="J222" s="345"/>
      <c r="K222" s="345"/>
      <c r="L222" s="346"/>
      <c r="M222" s="345"/>
      <c r="N222" s="246"/>
      <c r="O222" s="347"/>
      <c r="P222" s="246"/>
      <c r="Q222" s="348"/>
      <c r="R222" s="347"/>
      <c r="S222" s="246"/>
      <c r="T222" s="246"/>
      <c r="U222" s="347"/>
      <c r="V222" s="349"/>
      <c r="W222" s="350"/>
      <c r="X222" s="349"/>
      <c r="Y222" s="37"/>
      <c r="Z222" s="37"/>
    </row>
    <row r="223" spans="1:26" ht="17">
      <c r="A223" s="342"/>
      <c r="B223" s="343"/>
      <c r="C223" s="344"/>
      <c r="D223" s="246"/>
      <c r="E223" s="343"/>
      <c r="F223" s="246"/>
      <c r="G223" s="246"/>
      <c r="H223" s="246"/>
      <c r="I223" s="345"/>
      <c r="J223" s="345"/>
      <c r="K223" s="345"/>
      <c r="L223" s="346"/>
      <c r="M223" s="345"/>
      <c r="N223" s="246"/>
      <c r="O223" s="347"/>
      <c r="P223" s="246"/>
      <c r="Q223" s="348"/>
      <c r="R223" s="347"/>
      <c r="S223" s="246"/>
      <c r="T223" s="246"/>
      <c r="U223" s="347"/>
      <c r="V223" s="349"/>
      <c r="W223" s="350"/>
      <c r="X223" s="349"/>
      <c r="Y223" s="37"/>
      <c r="Z223" s="37"/>
    </row>
    <row r="224" spans="1:26" ht="17">
      <c r="A224" s="342"/>
      <c r="B224" s="343"/>
      <c r="C224" s="344"/>
      <c r="D224" s="246"/>
      <c r="E224" s="343"/>
      <c r="F224" s="246"/>
      <c r="G224" s="246"/>
      <c r="H224" s="246"/>
      <c r="I224" s="345"/>
      <c r="J224" s="345"/>
      <c r="K224" s="345"/>
      <c r="L224" s="346"/>
      <c r="M224" s="345"/>
      <c r="N224" s="246"/>
      <c r="O224" s="347"/>
      <c r="P224" s="246"/>
      <c r="Q224" s="348"/>
      <c r="R224" s="347"/>
      <c r="S224" s="246"/>
      <c r="T224" s="246"/>
      <c r="U224" s="347"/>
      <c r="V224" s="349"/>
      <c r="W224" s="350"/>
      <c r="X224" s="349"/>
      <c r="Y224" s="37"/>
      <c r="Z224" s="37"/>
    </row>
    <row r="225" spans="1:26" ht="17">
      <c r="A225" s="342"/>
      <c r="B225" s="343"/>
      <c r="C225" s="344"/>
      <c r="D225" s="246"/>
      <c r="E225" s="343"/>
      <c r="F225" s="246"/>
      <c r="G225" s="246"/>
      <c r="H225" s="246"/>
      <c r="I225" s="345"/>
      <c r="J225" s="345"/>
      <c r="K225" s="345"/>
      <c r="L225" s="346"/>
      <c r="M225" s="345"/>
      <c r="N225" s="246"/>
      <c r="O225" s="347"/>
      <c r="P225" s="246"/>
      <c r="Q225" s="348"/>
      <c r="R225" s="347"/>
      <c r="S225" s="246"/>
      <c r="T225" s="246"/>
      <c r="U225" s="347"/>
      <c r="V225" s="349"/>
      <c r="W225" s="350"/>
      <c r="X225" s="349"/>
      <c r="Y225" s="37"/>
      <c r="Z225" s="37"/>
    </row>
    <row r="226" spans="1:26" ht="17">
      <c r="A226" s="342"/>
      <c r="B226" s="343"/>
      <c r="C226" s="344"/>
      <c r="D226" s="246"/>
      <c r="E226" s="343"/>
      <c r="F226" s="246"/>
      <c r="G226" s="246"/>
      <c r="H226" s="246"/>
      <c r="I226" s="345"/>
      <c r="J226" s="345"/>
      <c r="K226" s="345"/>
      <c r="L226" s="346"/>
      <c r="M226" s="345"/>
      <c r="N226" s="246"/>
      <c r="O226" s="347"/>
      <c r="P226" s="246"/>
      <c r="Q226" s="348"/>
      <c r="R226" s="347"/>
      <c r="S226" s="246"/>
      <c r="T226" s="246"/>
      <c r="U226" s="347"/>
      <c r="V226" s="349"/>
      <c r="W226" s="350"/>
      <c r="X226" s="349"/>
      <c r="Y226" s="37"/>
      <c r="Z226" s="37"/>
    </row>
    <row r="227" spans="1:26" ht="17">
      <c r="A227" s="342"/>
      <c r="B227" s="343"/>
      <c r="C227" s="344"/>
      <c r="D227" s="246"/>
      <c r="E227" s="343"/>
      <c r="F227" s="246"/>
      <c r="G227" s="246"/>
      <c r="H227" s="246"/>
      <c r="I227" s="345"/>
      <c r="J227" s="345"/>
      <c r="K227" s="345"/>
      <c r="L227" s="346"/>
      <c r="M227" s="345"/>
      <c r="N227" s="246"/>
      <c r="O227" s="347"/>
      <c r="P227" s="246"/>
      <c r="Q227" s="348"/>
      <c r="R227" s="347"/>
      <c r="S227" s="246"/>
      <c r="T227" s="246"/>
      <c r="U227" s="347"/>
      <c r="V227" s="349"/>
      <c r="W227" s="350"/>
      <c r="X227" s="349"/>
      <c r="Y227" s="37"/>
      <c r="Z227" s="37"/>
    </row>
    <row r="228" spans="1:26" ht="17">
      <c r="A228" s="342"/>
      <c r="B228" s="343"/>
      <c r="C228" s="344"/>
      <c r="D228" s="246"/>
      <c r="E228" s="343"/>
      <c r="F228" s="246"/>
      <c r="G228" s="246"/>
      <c r="H228" s="246"/>
      <c r="I228" s="345"/>
      <c r="J228" s="345"/>
      <c r="K228" s="345"/>
      <c r="L228" s="346"/>
      <c r="M228" s="345"/>
      <c r="N228" s="246"/>
      <c r="O228" s="347"/>
      <c r="P228" s="246"/>
      <c r="Q228" s="348"/>
      <c r="R228" s="347"/>
      <c r="S228" s="246"/>
      <c r="T228" s="246"/>
      <c r="U228" s="347"/>
      <c r="V228" s="349"/>
      <c r="W228" s="350"/>
      <c r="X228" s="349"/>
      <c r="Y228" s="37"/>
      <c r="Z228" s="37"/>
    </row>
    <row r="229" spans="1:26" ht="17">
      <c r="A229" s="342"/>
      <c r="B229" s="343"/>
      <c r="C229" s="344"/>
      <c r="D229" s="246"/>
      <c r="E229" s="343"/>
      <c r="F229" s="246"/>
      <c r="G229" s="246"/>
      <c r="H229" s="246"/>
      <c r="I229" s="345"/>
      <c r="J229" s="345"/>
      <c r="K229" s="345"/>
      <c r="L229" s="346"/>
      <c r="M229" s="345"/>
      <c r="N229" s="246"/>
      <c r="O229" s="347"/>
      <c r="P229" s="246"/>
      <c r="Q229" s="348"/>
      <c r="R229" s="347"/>
      <c r="S229" s="246"/>
      <c r="T229" s="246"/>
      <c r="U229" s="347"/>
      <c r="V229" s="349"/>
      <c r="W229" s="350"/>
      <c r="X229" s="349"/>
      <c r="Y229" s="37"/>
      <c r="Z229" s="37"/>
    </row>
  </sheetData>
  <autoFilter ref="A3:X219" xr:uid="{00000000-0009-0000-0000-000006000000}"/>
  <mergeCells count="19">
    <mergeCell ref="V2:V3"/>
    <mergeCell ref="X2:X3"/>
    <mergeCell ref="W2:W3"/>
    <mergeCell ref="B2:B3"/>
    <mergeCell ref="A1:X1"/>
    <mergeCell ref="A2:A3"/>
    <mergeCell ref="D2:D3"/>
    <mergeCell ref="C2:C3"/>
    <mergeCell ref="F2:F3"/>
    <mergeCell ref="E2:E3"/>
    <mergeCell ref="H2:H3"/>
    <mergeCell ref="G2:G3"/>
    <mergeCell ref="J2:J3"/>
    <mergeCell ref="I2:I3"/>
    <mergeCell ref="L2:L3"/>
    <mergeCell ref="K2:K3"/>
    <mergeCell ref="M2:O2"/>
    <mergeCell ref="P2:R2"/>
    <mergeCell ref="S2:U2"/>
  </mergeCells>
  <phoneticPr fontId="163" type="noConversion"/>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Z224"/>
  <sheetViews>
    <sheetView workbookViewId="0">
      <pane ySplit="1" topLeftCell="A2" activePane="bottomLeft" state="frozen"/>
      <selection pane="bottomLeft"/>
    </sheetView>
  </sheetViews>
  <sheetFormatPr baseColWidth="10" defaultRowHeight="16"/>
  <cols>
    <col min="1" max="1" width="9.5" customWidth="1"/>
    <col min="2" max="2" width="14.1640625" customWidth="1"/>
    <col min="3" max="3" width="16" customWidth="1"/>
    <col min="4" max="4" width="15.83203125" customWidth="1"/>
    <col min="5" max="7" width="9.1640625" customWidth="1"/>
    <col min="8" max="8" width="11.33203125" customWidth="1"/>
    <col min="9" max="9" width="12.5" customWidth="1"/>
    <col min="10" max="10" width="9.1640625" customWidth="1"/>
    <col min="11" max="11" width="13" customWidth="1"/>
    <col min="12" max="12" width="9.1640625" customWidth="1"/>
    <col min="13" max="13" width="18.5" customWidth="1"/>
    <col min="14" max="14" width="9.1640625" customWidth="1"/>
    <col min="15" max="26" width="8"/>
  </cols>
  <sheetData>
    <row r="1" spans="1:26" ht="62" customHeight="1">
      <c r="A1" s="351" t="s">
        <v>11887</v>
      </c>
      <c r="B1" s="352" t="s">
        <v>11888</v>
      </c>
      <c r="C1" s="353" t="s">
        <v>11889</v>
      </c>
      <c r="D1" s="353" t="s">
        <v>24</v>
      </c>
      <c r="E1" s="353" t="s">
        <v>11890</v>
      </c>
      <c r="F1" s="353" t="s">
        <v>11891</v>
      </c>
      <c r="G1" s="354" t="s">
        <v>11892</v>
      </c>
      <c r="H1" s="353" t="s">
        <v>11893</v>
      </c>
      <c r="I1" s="353" t="s">
        <v>11894</v>
      </c>
      <c r="J1" s="353" t="s">
        <v>11895</v>
      </c>
      <c r="K1" s="353" t="s">
        <v>11896</v>
      </c>
      <c r="L1" s="355" t="s">
        <v>11897</v>
      </c>
      <c r="M1" s="356" t="s">
        <v>11898</v>
      </c>
      <c r="N1" s="357"/>
      <c r="O1" s="294"/>
      <c r="P1" s="294"/>
      <c r="Q1" s="294"/>
      <c r="R1" s="294"/>
      <c r="S1" s="294"/>
      <c r="T1" s="294"/>
      <c r="U1" s="294"/>
      <c r="V1" s="294"/>
      <c r="W1" s="294"/>
      <c r="X1" s="294"/>
      <c r="Y1" s="294"/>
      <c r="Z1" s="294"/>
    </row>
    <row r="2" spans="1:26" ht="17">
      <c r="A2" s="358">
        <v>44317</v>
      </c>
      <c r="B2" s="359">
        <v>100000213981</v>
      </c>
      <c r="C2" s="360">
        <v>44342.759027777778</v>
      </c>
      <c r="D2" s="361" t="s">
        <v>97</v>
      </c>
      <c r="E2" s="361" t="s">
        <v>37</v>
      </c>
      <c r="F2" s="362" t="s">
        <v>35</v>
      </c>
      <c r="G2" s="362" t="s">
        <v>35</v>
      </c>
      <c r="H2" s="361" t="s">
        <v>35</v>
      </c>
      <c r="I2" s="361" t="s">
        <v>35</v>
      </c>
      <c r="J2" s="361" t="s">
        <v>35</v>
      </c>
      <c r="K2" s="361">
        <v>0</v>
      </c>
      <c r="L2" s="363">
        <v>0</v>
      </c>
      <c r="M2" s="364" t="s">
        <v>89</v>
      </c>
      <c r="N2" s="365"/>
      <c r="O2" s="84"/>
      <c r="P2" s="84"/>
      <c r="Q2" s="84"/>
      <c r="R2" s="84"/>
      <c r="S2" s="84"/>
      <c r="T2" s="84"/>
      <c r="U2" s="84"/>
      <c r="V2" s="84"/>
      <c r="W2" s="84"/>
      <c r="X2" s="84"/>
      <c r="Y2" s="84"/>
      <c r="Z2" s="84"/>
    </row>
    <row r="3" spans="1:26" ht="17">
      <c r="A3" s="366">
        <v>44317</v>
      </c>
      <c r="B3" s="367">
        <v>100000549774</v>
      </c>
      <c r="C3" s="368">
        <v>44336.781944444447</v>
      </c>
      <c r="D3" s="369" t="s">
        <v>105</v>
      </c>
      <c r="E3" s="370" t="s">
        <v>35</v>
      </c>
      <c r="F3" s="370" t="s">
        <v>35</v>
      </c>
      <c r="G3" s="370" t="s">
        <v>35</v>
      </c>
      <c r="H3" s="369" t="s">
        <v>35</v>
      </c>
      <c r="I3" s="369" t="s">
        <v>35</v>
      </c>
      <c r="J3" s="369" t="s">
        <v>35</v>
      </c>
      <c r="K3" s="369">
        <v>0</v>
      </c>
      <c r="L3" s="371">
        <v>0</v>
      </c>
      <c r="M3" s="372"/>
      <c r="N3" s="365"/>
      <c r="O3" s="84"/>
      <c r="P3" s="84"/>
      <c r="Q3" s="84"/>
      <c r="R3" s="84"/>
      <c r="S3" s="84"/>
      <c r="T3" s="84"/>
      <c r="U3" s="84"/>
      <c r="V3" s="84"/>
      <c r="W3" s="84"/>
      <c r="X3" s="84"/>
      <c r="Y3" s="84"/>
      <c r="Z3" s="84"/>
    </row>
    <row r="4" spans="1:26" ht="17">
      <c r="A4" s="358">
        <v>44317</v>
      </c>
      <c r="B4" s="359">
        <v>100000597987</v>
      </c>
      <c r="C4" s="360">
        <v>44342.5625</v>
      </c>
      <c r="D4" s="361" t="s">
        <v>2415</v>
      </c>
      <c r="E4" s="361" t="s">
        <v>37</v>
      </c>
      <c r="F4" s="361" t="s">
        <v>37</v>
      </c>
      <c r="G4" s="362" t="s">
        <v>35</v>
      </c>
      <c r="H4" s="361" t="s">
        <v>35</v>
      </c>
      <c r="I4" s="361" t="s">
        <v>35</v>
      </c>
      <c r="J4" s="361" t="s">
        <v>35</v>
      </c>
      <c r="K4" s="361">
        <v>0</v>
      </c>
      <c r="L4" s="363">
        <v>0</v>
      </c>
      <c r="M4" s="373" t="s">
        <v>2338</v>
      </c>
      <c r="N4" s="365"/>
      <c r="O4" s="84"/>
      <c r="P4" s="84"/>
      <c r="Q4" s="84"/>
      <c r="R4" s="84"/>
      <c r="S4" s="84"/>
      <c r="T4" s="84"/>
      <c r="U4" s="84"/>
      <c r="V4" s="84"/>
      <c r="W4" s="84"/>
      <c r="X4" s="84"/>
      <c r="Y4" s="84"/>
      <c r="Z4" s="84"/>
    </row>
    <row r="5" spans="1:26" ht="17">
      <c r="A5" s="366">
        <v>44317</v>
      </c>
      <c r="B5" s="367">
        <v>100000819262</v>
      </c>
      <c r="C5" s="368">
        <v>44331.521527777775</v>
      </c>
      <c r="D5" s="369" t="s">
        <v>105</v>
      </c>
      <c r="E5" s="369" t="s">
        <v>37</v>
      </c>
      <c r="F5" s="370" t="s">
        <v>35</v>
      </c>
      <c r="G5" s="370" t="s">
        <v>35</v>
      </c>
      <c r="H5" s="369" t="s">
        <v>35</v>
      </c>
      <c r="I5" s="369" t="s">
        <v>35</v>
      </c>
      <c r="J5" s="369" t="s">
        <v>35</v>
      </c>
      <c r="K5" s="369">
        <v>0</v>
      </c>
      <c r="L5" s="371">
        <v>0</v>
      </c>
      <c r="M5" s="374"/>
      <c r="N5" s="365"/>
      <c r="O5" s="84"/>
      <c r="P5" s="84"/>
      <c r="Q5" s="84"/>
      <c r="R5" s="84"/>
      <c r="S5" s="84"/>
      <c r="T5" s="84"/>
      <c r="U5" s="84"/>
      <c r="V5" s="84"/>
      <c r="W5" s="84"/>
      <c r="X5" s="84"/>
      <c r="Y5" s="84"/>
      <c r="Z5" s="84"/>
    </row>
    <row r="6" spans="1:26" ht="17">
      <c r="A6" s="358">
        <v>44317</v>
      </c>
      <c r="B6" s="359">
        <v>100000848808</v>
      </c>
      <c r="C6" s="360">
        <v>44329.611805555549</v>
      </c>
      <c r="D6" s="361" t="s">
        <v>2439</v>
      </c>
      <c r="E6" s="361" t="s">
        <v>37</v>
      </c>
      <c r="F6" s="362" t="s">
        <v>35</v>
      </c>
      <c r="G6" s="362" t="s">
        <v>35</v>
      </c>
      <c r="H6" s="361" t="s">
        <v>35</v>
      </c>
      <c r="I6" s="361" t="s">
        <v>35</v>
      </c>
      <c r="J6" s="361" t="s">
        <v>35</v>
      </c>
      <c r="K6" s="361">
        <v>0</v>
      </c>
      <c r="L6" s="363">
        <v>0</v>
      </c>
      <c r="M6" s="372"/>
      <c r="N6" s="365"/>
      <c r="O6" s="84"/>
      <c r="P6" s="84"/>
      <c r="Q6" s="84"/>
      <c r="R6" s="84"/>
      <c r="S6" s="84"/>
      <c r="T6" s="84"/>
      <c r="U6" s="84"/>
      <c r="V6" s="84"/>
      <c r="W6" s="84"/>
      <c r="X6" s="84"/>
      <c r="Y6" s="84"/>
      <c r="Z6" s="84"/>
    </row>
    <row r="7" spans="1:26" ht="15">
      <c r="A7" s="366">
        <v>44317</v>
      </c>
      <c r="B7" s="367">
        <v>100001079519</v>
      </c>
      <c r="C7" s="368">
        <v>44334.69930555555</v>
      </c>
      <c r="D7" s="369" t="s">
        <v>2452</v>
      </c>
      <c r="E7" s="369" t="s">
        <v>37</v>
      </c>
      <c r="F7" s="369" t="s">
        <v>37</v>
      </c>
      <c r="G7" s="369" t="s">
        <v>37</v>
      </c>
      <c r="H7" s="369" t="s">
        <v>35</v>
      </c>
      <c r="I7" s="369" t="s">
        <v>35</v>
      </c>
      <c r="J7" s="369" t="s">
        <v>35</v>
      </c>
      <c r="K7" s="369">
        <v>0</v>
      </c>
      <c r="L7" s="371">
        <v>0</v>
      </c>
      <c r="M7" s="373" t="s">
        <v>21</v>
      </c>
      <c r="N7" s="365"/>
      <c r="O7" s="84"/>
      <c r="P7" s="84"/>
      <c r="Q7" s="84"/>
      <c r="R7" s="84"/>
      <c r="S7" s="84"/>
      <c r="T7" s="84"/>
      <c r="U7" s="84"/>
      <c r="V7" s="84"/>
      <c r="W7" s="84"/>
      <c r="X7" s="84"/>
      <c r="Y7" s="84"/>
      <c r="Z7" s="84"/>
    </row>
    <row r="8" spans="1:26" ht="15">
      <c r="A8" s="358">
        <v>44317</v>
      </c>
      <c r="B8" s="359">
        <v>100001285698</v>
      </c>
      <c r="C8" s="360">
        <v>44325.4375</v>
      </c>
      <c r="D8" s="361" t="s">
        <v>2446</v>
      </c>
      <c r="E8" s="361" t="s">
        <v>37</v>
      </c>
      <c r="F8" s="361" t="s">
        <v>37</v>
      </c>
      <c r="G8" s="361" t="s">
        <v>37</v>
      </c>
      <c r="H8" s="361" t="s">
        <v>35</v>
      </c>
      <c r="I8" s="361" t="s">
        <v>35</v>
      </c>
      <c r="J8" s="361" t="s">
        <v>35</v>
      </c>
      <c r="K8" s="361">
        <v>0</v>
      </c>
      <c r="L8" s="363">
        <v>0</v>
      </c>
      <c r="M8" s="372"/>
      <c r="N8" s="365"/>
      <c r="O8" s="84"/>
      <c r="P8" s="84"/>
      <c r="Q8" s="84"/>
      <c r="R8" s="84"/>
      <c r="S8" s="84"/>
      <c r="T8" s="84"/>
      <c r="U8" s="84"/>
      <c r="V8" s="84"/>
      <c r="W8" s="84"/>
      <c r="X8" s="84"/>
      <c r="Y8" s="84"/>
      <c r="Z8" s="84"/>
    </row>
    <row r="9" spans="1:26" ht="15">
      <c r="A9" s="366">
        <v>44317</v>
      </c>
      <c r="B9" s="367">
        <v>100001383290</v>
      </c>
      <c r="C9" s="368">
        <v>44324.711805555555</v>
      </c>
      <c r="D9" s="369" t="s">
        <v>2415</v>
      </c>
      <c r="E9" s="369" t="s">
        <v>37</v>
      </c>
      <c r="F9" s="369" t="s">
        <v>37</v>
      </c>
      <c r="G9" s="369" t="s">
        <v>37</v>
      </c>
      <c r="H9" s="369" t="s">
        <v>35</v>
      </c>
      <c r="I9" s="369" t="s">
        <v>35</v>
      </c>
      <c r="J9" s="369" t="s">
        <v>35</v>
      </c>
      <c r="K9" s="369">
        <v>0</v>
      </c>
      <c r="L9" s="371">
        <v>0</v>
      </c>
      <c r="M9" s="364" t="s">
        <v>2418</v>
      </c>
      <c r="N9" s="365"/>
      <c r="O9" s="84"/>
      <c r="P9" s="84"/>
      <c r="Q9" s="84"/>
      <c r="R9" s="84"/>
      <c r="S9" s="84"/>
      <c r="T9" s="84"/>
      <c r="U9" s="84"/>
      <c r="V9" s="84"/>
      <c r="W9" s="84"/>
      <c r="X9" s="84"/>
      <c r="Y9" s="84"/>
      <c r="Z9" s="84"/>
    </row>
    <row r="10" spans="1:26" ht="17">
      <c r="A10" s="358">
        <v>44317</v>
      </c>
      <c r="B10" s="359">
        <v>100001509177</v>
      </c>
      <c r="C10" s="360">
        <v>44341.612500000003</v>
      </c>
      <c r="D10" s="361" t="s">
        <v>2439</v>
      </c>
      <c r="E10" s="362" t="s">
        <v>35</v>
      </c>
      <c r="F10" s="362" t="s">
        <v>35</v>
      </c>
      <c r="G10" s="362" t="s">
        <v>35</v>
      </c>
      <c r="H10" s="361" t="s">
        <v>35</v>
      </c>
      <c r="I10" s="361" t="s">
        <v>35</v>
      </c>
      <c r="J10" s="361" t="s">
        <v>35</v>
      </c>
      <c r="K10" s="361">
        <v>0</v>
      </c>
      <c r="L10" s="363">
        <v>0</v>
      </c>
      <c r="M10" s="372"/>
      <c r="N10" s="365"/>
      <c r="O10" s="84"/>
      <c r="P10" s="84"/>
      <c r="Q10" s="84"/>
      <c r="R10" s="84"/>
      <c r="S10" s="84"/>
      <c r="T10" s="84"/>
      <c r="U10" s="84"/>
      <c r="V10" s="84"/>
      <c r="W10" s="84"/>
      <c r="X10" s="84"/>
      <c r="Y10" s="84"/>
      <c r="Z10" s="84"/>
    </row>
    <row r="11" spans="1:26" ht="15">
      <c r="A11" s="366">
        <v>44317</v>
      </c>
      <c r="B11" s="367">
        <v>100001747923</v>
      </c>
      <c r="C11" s="368">
        <v>44335.535416666666</v>
      </c>
      <c r="D11" s="369" t="s">
        <v>2415</v>
      </c>
      <c r="E11" s="369" t="s">
        <v>37</v>
      </c>
      <c r="F11" s="369" t="s">
        <v>37</v>
      </c>
      <c r="G11" s="369" t="s">
        <v>37</v>
      </c>
      <c r="H11" s="369" t="s">
        <v>35</v>
      </c>
      <c r="I11" s="369" t="s">
        <v>35</v>
      </c>
      <c r="J11" s="369" t="s">
        <v>35</v>
      </c>
      <c r="K11" s="369">
        <v>0</v>
      </c>
      <c r="L11" s="371">
        <v>0</v>
      </c>
      <c r="M11" s="364" t="s">
        <v>3975</v>
      </c>
      <c r="N11" s="365"/>
      <c r="O11" s="84"/>
      <c r="P11" s="84"/>
      <c r="Q11" s="84"/>
      <c r="R11" s="84"/>
      <c r="S11" s="84"/>
      <c r="T11" s="84"/>
      <c r="U11" s="84"/>
      <c r="V11" s="84"/>
      <c r="W11" s="84"/>
      <c r="X11" s="84"/>
      <c r="Y11" s="84"/>
      <c r="Z11" s="84"/>
    </row>
    <row r="12" spans="1:26" ht="17">
      <c r="A12" s="358">
        <v>44317</v>
      </c>
      <c r="B12" s="359">
        <v>100002599439</v>
      </c>
      <c r="C12" s="360">
        <v>44323.44027777778</v>
      </c>
      <c r="D12" s="361" t="s">
        <v>2446</v>
      </c>
      <c r="E12" s="361" t="s">
        <v>37</v>
      </c>
      <c r="F12" s="362" t="s">
        <v>35</v>
      </c>
      <c r="G12" s="362" t="s">
        <v>35</v>
      </c>
      <c r="H12" s="361" t="s">
        <v>35</v>
      </c>
      <c r="I12" s="361" t="s">
        <v>35</v>
      </c>
      <c r="J12" s="361" t="s">
        <v>35</v>
      </c>
      <c r="K12" s="361">
        <v>0</v>
      </c>
      <c r="L12" s="363">
        <v>0</v>
      </c>
      <c r="M12" s="373" t="s">
        <v>21</v>
      </c>
      <c r="N12" s="365"/>
      <c r="O12" s="84"/>
      <c r="P12" s="84"/>
      <c r="Q12" s="84"/>
      <c r="R12" s="84"/>
      <c r="S12" s="84"/>
      <c r="T12" s="84"/>
      <c r="U12" s="84"/>
      <c r="V12" s="84"/>
      <c r="W12" s="84"/>
      <c r="X12" s="84"/>
      <c r="Y12" s="84"/>
      <c r="Z12" s="84"/>
    </row>
    <row r="13" spans="1:26" ht="17">
      <c r="A13" s="366">
        <v>44317</v>
      </c>
      <c r="B13" s="367">
        <v>100002808821</v>
      </c>
      <c r="C13" s="368">
        <v>44342.993750000001</v>
      </c>
      <c r="D13" s="369" t="s">
        <v>2439</v>
      </c>
      <c r="E13" s="370" t="s">
        <v>35</v>
      </c>
      <c r="F13" s="370" t="s">
        <v>35</v>
      </c>
      <c r="G13" s="370" t="s">
        <v>35</v>
      </c>
      <c r="H13" s="369" t="s">
        <v>35</v>
      </c>
      <c r="I13" s="369" t="s">
        <v>35</v>
      </c>
      <c r="J13" s="369" t="s">
        <v>35</v>
      </c>
      <c r="K13" s="369">
        <v>0</v>
      </c>
      <c r="L13" s="371">
        <v>0</v>
      </c>
      <c r="M13" s="375" t="s">
        <v>11899</v>
      </c>
      <c r="N13" s="365"/>
      <c r="O13" s="84"/>
      <c r="P13" s="84"/>
      <c r="Q13" s="84"/>
      <c r="R13" s="84"/>
      <c r="S13" s="84"/>
      <c r="T13" s="84"/>
      <c r="U13" s="84"/>
      <c r="V13" s="84"/>
      <c r="W13" s="84"/>
      <c r="X13" s="84"/>
      <c r="Y13" s="84"/>
      <c r="Z13" s="84"/>
    </row>
    <row r="14" spans="1:26" ht="17">
      <c r="A14" s="358">
        <v>44317</v>
      </c>
      <c r="B14" s="359">
        <v>100003847819</v>
      </c>
      <c r="C14" s="360">
        <v>44324.688888888893</v>
      </c>
      <c r="D14" s="376" t="s">
        <v>34</v>
      </c>
      <c r="E14" s="362" t="s">
        <v>35</v>
      </c>
      <c r="F14" s="362" t="s">
        <v>35</v>
      </c>
      <c r="G14" s="362" t="s">
        <v>35</v>
      </c>
      <c r="H14" s="361" t="s">
        <v>35</v>
      </c>
      <c r="I14" s="361" t="s">
        <v>35</v>
      </c>
      <c r="J14" s="361" t="s">
        <v>35</v>
      </c>
      <c r="K14" s="361">
        <v>0</v>
      </c>
      <c r="L14" s="363">
        <v>0</v>
      </c>
      <c r="M14" s="374"/>
      <c r="N14" s="365"/>
      <c r="O14" s="84"/>
      <c r="P14" s="84"/>
      <c r="Q14" s="84"/>
      <c r="R14" s="84"/>
      <c r="S14" s="84"/>
      <c r="T14" s="84"/>
      <c r="U14" s="84"/>
      <c r="V14" s="84"/>
      <c r="W14" s="84"/>
      <c r="X14" s="84"/>
      <c r="Y14" s="84"/>
      <c r="Z14" s="84"/>
    </row>
    <row r="15" spans="1:26" ht="15">
      <c r="A15" s="366">
        <v>44317</v>
      </c>
      <c r="B15" s="367">
        <v>100004639911</v>
      </c>
      <c r="C15" s="368">
        <v>44334.438194444447</v>
      </c>
      <c r="D15" s="369" t="s">
        <v>2415</v>
      </c>
      <c r="E15" s="369" t="s">
        <v>37</v>
      </c>
      <c r="F15" s="369" t="s">
        <v>37</v>
      </c>
      <c r="G15" s="377" t="s">
        <v>35</v>
      </c>
      <c r="H15" s="369" t="s">
        <v>35</v>
      </c>
      <c r="I15" s="369" t="s">
        <v>35</v>
      </c>
      <c r="J15" s="369" t="s">
        <v>35</v>
      </c>
      <c r="K15" s="369">
        <v>0</v>
      </c>
      <c r="L15" s="371">
        <v>0</v>
      </c>
      <c r="M15" s="373" t="s">
        <v>22</v>
      </c>
      <c r="N15" s="365"/>
      <c r="O15" s="84"/>
      <c r="P15" s="84"/>
      <c r="Q15" s="84"/>
      <c r="R15" s="84"/>
      <c r="S15" s="84"/>
      <c r="T15" s="84"/>
      <c r="U15" s="84"/>
      <c r="V15" s="84"/>
      <c r="W15" s="84"/>
      <c r="X15" s="84"/>
      <c r="Y15" s="84"/>
      <c r="Z15" s="84"/>
    </row>
    <row r="16" spans="1:26" ht="15">
      <c r="A16" s="358">
        <v>44317</v>
      </c>
      <c r="B16" s="359">
        <v>100005147248</v>
      </c>
      <c r="C16" s="360">
        <v>44324.461111111115</v>
      </c>
      <c r="D16" s="361" t="s">
        <v>97</v>
      </c>
      <c r="E16" s="361" t="s">
        <v>37</v>
      </c>
      <c r="F16" s="361" t="s">
        <v>37</v>
      </c>
      <c r="G16" s="361" t="s">
        <v>37</v>
      </c>
      <c r="H16" s="361" t="s">
        <v>35</v>
      </c>
      <c r="I16" s="361" t="s">
        <v>35</v>
      </c>
      <c r="J16" s="361" t="s">
        <v>35</v>
      </c>
      <c r="K16" s="361">
        <v>0</v>
      </c>
      <c r="L16" s="363">
        <v>0</v>
      </c>
      <c r="M16" s="374"/>
      <c r="N16" s="365"/>
      <c r="O16" s="84"/>
      <c r="P16" s="84"/>
      <c r="Q16" s="84"/>
      <c r="R16" s="84"/>
      <c r="S16" s="84"/>
      <c r="T16" s="84"/>
      <c r="U16" s="84"/>
      <c r="V16" s="84"/>
      <c r="W16" s="84"/>
      <c r="X16" s="84"/>
      <c r="Y16" s="84"/>
      <c r="Z16" s="84"/>
    </row>
    <row r="17" spans="1:26" ht="15">
      <c r="A17" s="366">
        <v>44317</v>
      </c>
      <c r="B17" s="367">
        <v>100005774222</v>
      </c>
      <c r="C17" s="368">
        <v>44340.429861111115</v>
      </c>
      <c r="D17" s="369" t="s">
        <v>2446</v>
      </c>
      <c r="E17" s="369" t="s">
        <v>37</v>
      </c>
      <c r="F17" s="369" t="s">
        <v>37</v>
      </c>
      <c r="G17" s="369" t="s">
        <v>37</v>
      </c>
      <c r="H17" s="369" t="s">
        <v>35</v>
      </c>
      <c r="I17" s="369" t="s">
        <v>35</v>
      </c>
      <c r="J17" s="369" t="s">
        <v>35</v>
      </c>
      <c r="K17" s="369">
        <v>0</v>
      </c>
      <c r="L17" s="371">
        <v>0</v>
      </c>
      <c r="M17" s="374"/>
      <c r="N17" s="365"/>
      <c r="O17" s="84"/>
      <c r="P17" s="84"/>
      <c r="Q17" s="84"/>
      <c r="R17" s="84"/>
      <c r="S17" s="84"/>
      <c r="T17" s="84"/>
      <c r="U17" s="84"/>
      <c r="V17" s="84"/>
      <c r="W17" s="84"/>
      <c r="X17" s="84"/>
      <c r="Y17" s="84"/>
      <c r="Z17" s="84"/>
    </row>
    <row r="18" spans="1:26" ht="17">
      <c r="A18" s="358">
        <v>44317</v>
      </c>
      <c r="B18" s="359">
        <v>100005874049</v>
      </c>
      <c r="C18" s="360">
        <v>44334.710416666669</v>
      </c>
      <c r="D18" s="361" t="s">
        <v>2452</v>
      </c>
      <c r="E18" s="361" t="s">
        <v>37</v>
      </c>
      <c r="F18" s="361" t="s">
        <v>37</v>
      </c>
      <c r="G18" s="362" t="s">
        <v>35</v>
      </c>
      <c r="H18" s="361" t="s">
        <v>35</v>
      </c>
      <c r="I18" s="361" t="s">
        <v>35</v>
      </c>
      <c r="J18" s="361" t="s">
        <v>35</v>
      </c>
      <c r="K18" s="361">
        <v>0</v>
      </c>
      <c r="L18" s="363">
        <v>0</v>
      </c>
      <c r="M18" s="364" t="s">
        <v>2496</v>
      </c>
      <c r="N18" s="365"/>
      <c r="O18" s="84"/>
      <c r="P18" s="84"/>
      <c r="Q18" s="84"/>
      <c r="R18" s="84"/>
      <c r="S18" s="84"/>
      <c r="T18" s="84"/>
      <c r="U18" s="84"/>
      <c r="V18" s="84"/>
      <c r="W18" s="84"/>
      <c r="X18" s="84"/>
      <c r="Y18" s="84"/>
      <c r="Z18" s="84"/>
    </row>
    <row r="19" spans="1:26" ht="17">
      <c r="A19" s="366">
        <v>44317</v>
      </c>
      <c r="B19" s="367">
        <v>100006281694</v>
      </c>
      <c r="C19" s="368">
        <v>44340.960416666669</v>
      </c>
      <c r="D19" s="369" t="s">
        <v>2446</v>
      </c>
      <c r="E19" s="369" t="s">
        <v>37</v>
      </c>
      <c r="F19" s="370" t="s">
        <v>35</v>
      </c>
      <c r="G19" s="370" t="s">
        <v>35</v>
      </c>
      <c r="H19" s="369" t="s">
        <v>35</v>
      </c>
      <c r="I19" s="369" t="s">
        <v>35</v>
      </c>
      <c r="J19" s="369" t="s">
        <v>35</v>
      </c>
      <c r="K19" s="369">
        <v>0</v>
      </c>
      <c r="L19" s="371">
        <v>0</v>
      </c>
      <c r="M19" s="364" t="s">
        <v>11900</v>
      </c>
      <c r="N19" s="365"/>
      <c r="O19" s="84"/>
      <c r="P19" s="84"/>
      <c r="Q19" s="84"/>
      <c r="R19" s="84"/>
      <c r="S19" s="84"/>
      <c r="T19" s="84"/>
      <c r="U19" s="84"/>
      <c r="V19" s="84"/>
      <c r="W19" s="84"/>
      <c r="X19" s="84"/>
      <c r="Y19" s="84"/>
      <c r="Z19" s="84"/>
    </row>
    <row r="20" spans="1:26" ht="15">
      <c r="A20" s="358">
        <v>44317</v>
      </c>
      <c r="B20" s="359">
        <v>100006501815</v>
      </c>
      <c r="C20" s="360">
        <v>44332.922916666663</v>
      </c>
      <c r="D20" s="361" t="s">
        <v>2437</v>
      </c>
      <c r="E20" s="361" t="s">
        <v>37</v>
      </c>
      <c r="F20" s="361" t="s">
        <v>37</v>
      </c>
      <c r="G20" s="361" t="s">
        <v>37</v>
      </c>
      <c r="H20" s="361" t="s">
        <v>35</v>
      </c>
      <c r="I20" s="361" t="s">
        <v>35</v>
      </c>
      <c r="J20" s="361" t="s">
        <v>35</v>
      </c>
      <c r="K20" s="361">
        <v>0</v>
      </c>
      <c r="L20" s="363">
        <v>0</v>
      </c>
      <c r="M20" s="364" t="s">
        <v>3975</v>
      </c>
      <c r="N20" s="365"/>
      <c r="O20" s="84"/>
      <c r="P20" s="84"/>
      <c r="Q20" s="84"/>
      <c r="R20" s="84"/>
      <c r="S20" s="84"/>
      <c r="T20" s="84"/>
      <c r="U20" s="84"/>
      <c r="V20" s="84"/>
      <c r="W20" s="84"/>
      <c r="X20" s="84"/>
      <c r="Y20" s="84"/>
      <c r="Z20" s="84"/>
    </row>
    <row r="21" spans="1:26" ht="15">
      <c r="A21" s="366">
        <v>44317</v>
      </c>
      <c r="B21" s="367">
        <v>100006689261</v>
      </c>
      <c r="C21" s="368">
        <v>44333.496527777781</v>
      </c>
      <c r="D21" s="369" t="s">
        <v>2439</v>
      </c>
      <c r="E21" s="369" t="s">
        <v>37</v>
      </c>
      <c r="F21" s="369" t="s">
        <v>37</v>
      </c>
      <c r="G21" s="369" t="s">
        <v>37</v>
      </c>
      <c r="H21" s="369" t="s">
        <v>35</v>
      </c>
      <c r="I21" s="369" t="s">
        <v>35</v>
      </c>
      <c r="J21" s="369" t="s">
        <v>35</v>
      </c>
      <c r="K21" s="369">
        <v>0</v>
      </c>
      <c r="L21" s="371">
        <v>0</v>
      </c>
      <c r="M21" s="372"/>
      <c r="N21" s="365"/>
      <c r="O21" s="84"/>
      <c r="P21" s="84"/>
      <c r="Q21" s="84"/>
      <c r="R21" s="84"/>
      <c r="S21" s="84"/>
      <c r="T21" s="84"/>
      <c r="U21" s="84"/>
      <c r="V21" s="84"/>
      <c r="W21" s="84"/>
      <c r="X21" s="84"/>
      <c r="Y21" s="84"/>
      <c r="Z21" s="84"/>
    </row>
    <row r="22" spans="1:26" ht="15">
      <c r="A22" s="358">
        <v>44317</v>
      </c>
      <c r="B22" s="359">
        <v>100008516783</v>
      </c>
      <c r="C22" s="360">
        <v>44336.685416666667</v>
      </c>
      <c r="D22" s="361" t="s">
        <v>105</v>
      </c>
      <c r="E22" s="361" t="s">
        <v>37</v>
      </c>
      <c r="F22" s="361" t="s">
        <v>37</v>
      </c>
      <c r="G22" s="361" t="s">
        <v>37</v>
      </c>
      <c r="H22" s="361" t="s">
        <v>35</v>
      </c>
      <c r="I22" s="361" t="s">
        <v>35</v>
      </c>
      <c r="J22" s="361" t="s">
        <v>35</v>
      </c>
      <c r="K22" s="361">
        <v>0</v>
      </c>
      <c r="L22" s="363">
        <v>0</v>
      </c>
      <c r="M22" s="374"/>
      <c r="N22" s="365"/>
      <c r="O22" s="84"/>
      <c r="P22" s="84"/>
      <c r="Q22" s="84"/>
      <c r="R22" s="84"/>
      <c r="S22" s="84"/>
      <c r="T22" s="84"/>
      <c r="U22" s="84"/>
      <c r="V22" s="84"/>
      <c r="W22" s="84"/>
      <c r="X22" s="84"/>
      <c r="Y22" s="84"/>
      <c r="Z22" s="84"/>
    </row>
    <row r="23" spans="1:26" ht="17">
      <c r="A23" s="366">
        <v>44317</v>
      </c>
      <c r="B23" s="367">
        <v>100008550434</v>
      </c>
      <c r="C23" s="368">
        <v>44325.463888888888</v>
      </c>
      <c r="D23" s="369" t="s">
        <v>2437</v>
      </c>
      <c r="E23" s="369" t="s">
        <v>37</v>
      </c>
      <c r="F23" s="370" t="s">
        <v>35</v>
      </c>
      <c r="G23" s="370" t="s">
        <v>35</v>
      </c>
      <c r="H23" s="369" t="s">
        <v>35</v>
      </c>
      <c r="I23" s="369" t="s">
        <v>35</v>
      </c>
      <c r="J23" s="369" t="s">
        <v>35</v>
      </c>
      <c r="K23" s="369">
        <v>0</v>
      </c>
      <c r="L23" s="371">
        <v>0</v>
      </c>
      <c r="M23" s="373" t="s">
        <v>3541</v>
      </c>
      <c r="N23" s="365"/>
      <c r="O23" s="84"/>
      <c r="P23" s="84"/>
      <c r="Q23" s="84"/>
      <c r="R23" s="84"/>
      <c r="S23" s="84"/>
      <c r="T23" s="84"/>
      <c r="U23" s="84"/>
      <c r="V23" s="84"/>
      <c r="W23" s="84"/>
      <c r="X23" s="84"/>
      <c r="Y23" s="84"/>
      <c r="Z23" s="84"/>
    </row>
    <row r="24" spans="1:26" ht="15">
      <c r="A24" s="358">
        <v>44317</v>
      </c>
      <c r="B24" s="359">
        <v>100009118073</v>
      </c>
      <c r="C24" s="360">
        <v>44342.649305555555</v>
      </c>
      <c r="D24" s="361" t="s">
        <v>74</v>
      </c>
      <c r="E24" s="361" t="s">
        <v>37</v>
      </c>
      <c r="F24" s="361" t="s">
        <v>37</v>
      </c>
      <c r="G24" s="361" t="s">
        <v>37</v>
      </c>
      <c r="H24" s="361" t="s">
        <v>35</v>
      </c>
      <c r="I24" s="361" t="s">
        <v>35</v>
      </c>
      <c r="J24" s="361" t="s">
        <v>35</v>
      </c>
      <c r="K24" s="361">
        <v>0</v>
      </c>
      <c r="L24" s="363">
        <v>0</v>
      </c>
      <c r="M24" s="372"/>
      <c r="N24" s="365"/>
      <c r="O24" s="84"/>
      <c r="P24" s="84"/>
      <c r="Q24" s="84"/>
      <c r="R24" s="84"/>
      <c r="S24" s="84"/>
      <c r="T24" s="84"/>
      <c r="U24" s="84"/>
      <c r="V24" s="84"/>
      <c r="W24" s="84"/>
      <c r="X24" s="84"/>
      <c r="Y24" s="84"/>
      <c r="Z24" s="84"/>
    </row>
    <row r="25" spans="1:26" ht="17">
      <c r="A25" s="366">
        <v>44317</v>
      </c>
      <c r="B25" s="367">
        <v>100009220088</v>
      </c>
      <c r="C25" s="368">
        <v>44331.783333333333</v>
      </c>
      <c r="D25" s="369" t="s">
        <v>105</v>
      </c>
      <c r="E25" s="369" t="s">
        <v>37</v>
      </c>
      <c r="F25" s="370" t="s">
        <v>35</v>
      </c>
      <c r="G25" s="370" t="s">
        <v>35</v>
      </c>
      <c r="H25" s="369" t="s">
        <v>35</v>
      </c>
      <c r="I25" s="369" t="s">
        <v>35</v>
      </c>
      <c r="J25" s="369" t="s">
        <v>35</v>
      </c>
      <c r="K25" s="369">
        <v>0</v>
      </c>
      <c r="L25" s="371">
        <v>0</v>
      </c>
      <c r="M25" s="374"/>
      <c r="N25" s="365"/>
      <c r="O25" s="84"/>
      <c r="P25" s="84"/>
      <c r="Q25" s="84"/>
      <c r="R25" s="84"/>
      <c r="S25" s="84"/>
      <c r="T25" s="84"/>
      <c r="U25" s="84"/>
      <c r="V25" s="84"/>
      <c r="W25" s="84"/>
      <c r="X25" s="84"/>
      <c r="Y25" s="84"/>
      <c r="Z25" s="84"/>
    </row>
    <row r="26" spans="1:26" ht="15">
      <c r="A26" s="358">
        <v>44317</v>
      </c>
      <c r="B26" s="359">
        <v>100009480436</v>
      </c>
      <c r="C26" s="360">
        <v>44320.724305555559</v>
      </c>
      <c r="D26" s="361" t="s">
        <v>2415</v>
      </c>
      <c r="E26" s="361" t="s">
        <v>37</v>
      </c>
      <c r="F26" s="361" t="s">
        <v>37</v>
      </c>
      <c r="G26" s="361" t="s">
        <v>37</v>
      </c>
      <c r="H26" s="361" t="s">
        <v>35</v>
      </c>
      <c r="I26" s="361" t="s">
        <v>35</v>
      </c>
      <c r="J26" s="361" t="s">
        <v>35</v>
      </c>
      <c r="K26" s="361">
        <v>0</v>
      </c>
      <c r="L26" s="363">
        <v>0</v>
      </c>
      <c r="M26" s="373" t="s">
        <v>21</v>
      </c>
      <c r="N26" s="365"/>
      <c r="O26" s="84"/>
      <c r="P26" s="84"/>
      <c r="Q26" s="84"/>
      <c r="R26" s="84"/>
      <c r="S26" s="84"/>
      <c r="T26" s="84"/>
      <c r="U26" s="84"/>
      <c r="V26" s="84"/>
      <c r="W26" s="84"/>
      <c r="X26" s="84"/>
      <c r="Y26" s="84"/>
      <c r="Z26" s="84"/>
    </row>
    <row r="27" spans="1:26" ht="17">
      <c r="A27" s="366">
        <v>44317</v>
      </c>
      <c r="B27" s="367">
        <v>100009756994</v>
      </c>
      <c r="C27" s="368">
        <v>44330.421527777777</v>
      </c>
      <c r="D27" s="369" t="s">
        <v>2446</v>
      </c>
      <c r="E27" s="369" t="s">
        <v>37</v>
      </c>
      <c r="F27" s="369" t="s">
        <v>37</v>
      </c>
      <c r="G27" s="370" t="s">
        <v>35</v>
      </c>
      <c r="H27" s="369" t="s">
        <v>35</v>
      </c>
      <c r="I27" s="369" t="s">
        <v>35</v>
      </c>
      <c r="J27" s="369" t="s">
        <v>35</v>
      </c>
      <c r="K27" s="369">
        <v>0</v>
      </c>
      <c r="L27" s="371">
        <v>0</v>
      </c>
      <c r="M27" s="374"/>
      <c r="N27" s="365"/>
      <c r="O27" s="84"/>
      <c r="P27" s="84"/>
      <c r="Q27" s="84"/>
      <c r="R27" s="84"/>
      <c r="S27" s="84"/>
      <c r="T27" s="84"/>
      <c r="U27" s="84"/>
      <c r="V27" s="84"/>
      <c r="W27" s="84"/>
      <c r="X27" s="84"/>
      <c r="Y27" s="84"/>
      <c r="Z27" s="84"/>
    </row>
    <row r="28" spans="1:26" ht="15">
      <c r="A28" s="358">
        <v>44317</v>
      </c>
      <c r="B28" s="359">
        <v>100009951853</v>
      </c>
      <c r="C28" s="360">
        <v>44340.565972222219</v>
      </c>
      <c r="D28" s="361" t="s">
        <v>2446</v>
      </c>
      <c r="E28" s="361" t="s">
        <v>37</v>
      </c>
      <c r="F28" s="361" t="s">
        <v>37</v>
      </c>
      <c r="G28" s="361" t="s">
        <v>37</v>
      </c>
      <c r="H28" s="361" t="s">
        <v>35</v>
      </c>
      <c r="I28" s="361" t="s">
        <v>35</v>
      </c>
      <c r="J28" s="361" t="s">
        <v>35</v>
      </c>
      <c r="K28" s="361">
        <v>0</v>
      </c>
      <c r="L28" s="363">
        <v>0</v>
      </c>
      <c r="M28" s="364" t="s">
        <v>11901</v>
      </c>
      <c r="N28" s="365"/>
      <c r="O28" s="84"/>
      <c r="P28" s="84"/>
      <c r="Q28" s="84"/>
      <c r="R28" s="84"/>
      <c r="S28" s="84"/>
      <c r="T28" s="84"/>
      <c r="U28" s="84"/>
      <c r="V28" s="84"/>
      <c r="W28" s="84"/>
      <c r="X28" s="84"/>
      <c r="Y28" s="84"/>
      <c r="Z28" s="84"/>
    </row>
    <row r="29" spans="1:26" ht="15">
      <c r="A29" s="366">
        <v>44317</v>
      </c>
      <c r="B29" s="367">
        <v>100010045140</v>
      </c>
      <c r="C29" s="368">
        <v>44327.427083333328</v>
      </c>
      <c r="D29" s="369" t="s">
        <v>97</v>
      </c>
      <c r="E29" s="369" t="s">
        <v>37</v>
      </c>
      <c r="F29" s="369" t="s">
        <v>37</v>
      </c>
      <c r="G29" s="369" t="s">
        <v>37</v>
      </c>
      <c r="H29" s="369" t="s">
        <v>35</v>
      </c>
      <c r="I29" s="369" t="s">
        <v>35</v>
      </c>
      <c r="J29" s="369" t="s">
        <v>35</v>
      </c>
      <c r="K29" s="369">
        <v>0</v>
      </c>
      <c r="L29" s="371">
        <v>0</v>
      </c>
      <c r="M29" s="374" t="s">
        <v>6353</v>
      </c>
      <c r="N29" s="365"/>
      <c r="O29" s="84"/>
      <c r="P29" s="84"/>
      <c r="Q29" s="84"/>
      <c r="R29" s="84"/>
      <c r="S29" s="84"/>
      <c r="T29" s="84"/>
      <c r="U29" s="84"/>
      <c r="V29" s="84"/>
      <c r="W29" s="84"/>
      <c r="X29" s="84"/>
      <c r="Y29" s="84"/>
      <c r="Z29" s="84"/>
    </row>
    <row r="30" spans="1:26" ht="17">
      <c r="A30" s="358">
        <v>44317</v>
      </c>
      <c r="B30" s="359">
        <v>100010689854</v>
      </c>
      <c r="C30" s="360">
        <v>44332.693055555559</v>
      </c>
      <c r="D30" s="361" t="s">
        <v>2446</v>
      </c>
      <c r="E30" s="362" t="s">
        <v>35</v>
      </c>
      <c r="F30" s="362" t="s">
        <v>35</v>
      </c>
      <c r="G30" s="362" t="s">
        <v>35</v>
      </c>
      <c r="H30" s="361" t="s">
        <v>35</v>
      </c>
      <c r="I30" s="361" t="s">
        <v>35</v>
      </c>
      <c r="J30" s="361" t="s">
        <v>35</v>
      </c>
      <c r="K30" s="361">
        <v>0</v>
      </c>
      <c r="L30" s="363">
        <v>0</v>
      </c>
      <c r="M30" s="364" t="s">
        <v>21</v>
      </c>
      <c r="N30" s="365"/>
      <c r="O30" s="84"/>
      <c r="P30" s="84"/>
      <c r="Q30" s="84"/>
      <c r="R30" s="84"/>
      <c r="S30" s="84"/>
      <c r="T30" s="84"/>
      <c r="U30" s="84"/>
      <c r="V30" s="84"/>
      <c r="W30" s="84"/>
      <c r="X30" s="84"/>
      <c r="Y30" s="84"/>
      <c r="Z30" s="84"/>
    </row>
    <row r="31" spans="1:26" ht="17">
      <c r="A31" s="366">
        <v>44317</v>
      </c>
      <c r="B31" s="367">
        <v>100010773504</v>
      </c>
      <c r="C31" s="368">
        <v>44336.470833333333</v>
      </c>
      <c r="D31" s="369" t="s">
        <v>105</v>
      </c>
      <c r="E31" s="370" t="s">
        <v>35</v>
      </c>
      <c r="F31" s="370" t="s">
        <v>35</v>
      </c>
      <c r="G31" s="370" t="s">
        <v>35</v>
      </c>
      <c r="H31" s="369" t="s">
        <v>35</v>
      </c>
      <c r="I31" s="369" t="s">
        <v>35</v>
      </c>
      <c r="J31" s="369" t="s">
        <v>35</v>
      </c>
      <c r="K31" s="369">
        <v>0</v>
      </c>
      <c r="L31" s="371">
        <v>0</v>
      </c>
      <c r="M31" s="374"/>
      <c r="N31" s="365"/>
      <c r="O31" s="84"/>
      <c r="P31" s="84"/>
      <c r="Q31" s="84"/>
      <c r="R31" s="84"/>
      <c r="S31" s="84"/>
      <c r="T31" s="84"/>
      <c r="U31" s="84"/>
      <c r="V31" s="84"/>
      <c r="W31" s="84"/>
      <c r="X31" s="84"/>
      <c r="Y31" s="84"/>
      <c r="Z31" s="84"/>
    </row>
    <row r="32" spans="1:26" ht="15">
      <c r="A32" s="358">
        <v>44317</v>
      </c>
      <c r="B32" s="359">
        <v>100011571493</v>
      </c>
      <c r="C32" s="360">
        <v>44327.581250000003</v>
      </c>
      <c r="D32" s="361" t="s">
        <v>2415</v>
      </c>
      <c r="E32" s="361" t="s">
        <v>37</v>
      </c>
      <c r="F32" s="361" t="s">
        <v>37</v>
      </c>
      <c r="G32" s="361" t="s">
        <v>37</v>
      </c>
      <c r="H32" s="361" t="s">
        <v>35</v>
      </c>
      <c r="I32" s="361" t="s">
        <v>35</v>
      </c>
      <c r="J32" s="361" t="s">
        <v>35</v>
      </c>
      <c r="K32" s="361">
        <v>0</v>
      </c>
      <c r="L32" s="363">
        <v>0</v>
      </c>
      <c r="M32" s="364" t="s">
        <v>2338</v>
      </c>
      <c r="N32" s="365"/>
      <c r="O32" s="84"/>
      <c r="P32" s="84"/>
      <c r="Q32" s="84"/>
      <c r="R32" s="84"/>
      <c r="S32" s="84"/>
      <c r="T32" s="84"/>
      <c r="U32" s="84"/>
      <c r="V32" s="84"/>
      <c r="W32" s="84"/>
      <c r="X32" s="84"/>
      <c r="Y32" s="84"/>
      <c r="Z32" s="84"/>
    </row>
    <row r="33" spans="1:26" ht="15">
      <c r="A33" s="366">
        <v>44317</v>
      </c>
      <c r="B33" s="367">
        <v>100013040183</v>
      </c>
      <c r="C33" s="368">
        <v>44338.646527777775</v>
      </c>
      <c r="D33" s="369" t="s">
        <v>2439</v>
      </c>
      <c r="E33" s="369" t="s">
        <v>37</v>
      </c>
      <c r="F33" s="369" t="s">
        <v>37</v>
      </c>
      <c r="G33" s="369" t="s">
        <v>37</v>
      </c>
      <c r="H33" s="369" t="s">
        <v>35</v>
      </c>
      <c r="I33" s="369" t="s">
        <v>35</v>
      </c>
      <c r="J33" s="369" t="s">
        <v>35</v>
      </c>
      <c r="K33" s="369">
        <v>0</v>
      </c>
      <c r="L33" s="371">
        <v>0</v>
      </c>
      <c r="M33" s="374"/>
      <c r="N33" s="365"/>
      <c r="O33" s="84"/>
      <c r="P33" s="84"/>
      <c r="Q33" s="84"/>
      <c r="R33" s="84"/>
      <c r="S33" s="84"/>
      <c r="T33" s="84"/>
      <c r="U33" s="84"/>
      <c r="V33" s="84"/>
      <c r="W33" s="84"/>
      <c r="X33" s="84"/>
      <c r="Y33" s="84"/>
      <c r="Z33" s="84"/>
    </row>
    <row r="34" spans="1:26" ht="15">
      <c r="A34" s="358">
        <v>44317</v>
      </c>
      <c r="B34" s="359">
        <v>100013494868</v>
      </c>
      <c r="C34" s="360">
        <v>44342.714583333334</v>
      </c>
      <c r="D34" s="361" t="s">
        <v>2437</v>
      </c>
      <c r="E34" s="361" t="s">
        <v>37</v>
      </c>
      <c r="F34" s="361" t="s">
        <v>37</v>
      </c>
      <c r="G34" s="361" t="s">
        <v>37</v>
      </c>
      <c r="H34" s="361" t="s">
        <v>35</v>
      </c>
      <c r="I34" s="361" t="s">
        <v>35</v>
      </c>
      <c r="J34" s="361" t="s">
        <v>35</v>
      </c>
      <c r="K34" s="361">
        <v>0</v>
      </c>
      <c r="L34" s="363">
        <v>0</v>
      </c>
      <c r="M34" s="364" t="s">
        <v>3975</v>
      </c>
      <c r="N34" s="365"/>
      <c r="O34" s="84"/>
      <c r="P34" s="84"/>
      <c r="Q34" s="84"/>
      <c r="R34" s="84"/>
      <c r="S34" s="84"/>
      <c r="T34" s="84"/>
      <c r="U34" s="84"/>
      <c r="V34" s="84"/>
      <c r="W34" s="84"/>
      <c r="X34" s="84"/>
      <c r="Y34" s="84"/>
      <c r="Z34" s="84"/>
    </row>
    <row r="35" spans="1:26" ht="17">
      <c r="A35" s="366">
        <v>44317</v>
      </c>
      <c r="B35" s="367">
        <v>100013506808</v>
      </c>
      <c r="C35" s="368">
        <v>44340.95</v>
      </c>
      <c r="D35" s="369" t="s">
        <v>105</v>
      </c>
      <c r="E35" s="369" t="s">
        <v>37</v>
      </c>
      <c r="F35" s="370" t="s">
        <v>35</v>
      </c>
      <c r="G35" s="370" t="s">
        <v>35</v>
      </c>
      <c r="H35" s="369" t="s">
        <v>35</v>
      </c>
      <c r="I35" s="369" t="s">
        <v>35</v>
      </c>
      <c r="J35" s="369" t="s">
        <v>35</v>
      </c>
      <c r="K35" s="369">
        <v>0</v>
      </c>
      <c r="L35" s="371">
        <v>0</v>
      </c>
      <c r="M35" s="374"/>
      <c r="N35" s="365"/>
      <c r="O35" s="84"/>
      <c r="P35" s="84"/>
      <c r="Q35" s="84"/>
      <c r="R35" s="84"/>
      <c r="S35" s="84"/>
      <c r="T35" s="84"/>
      <c r="U35" s="84"/>
      <c r="V35" s="84"/>
      <c r="W35" s="84"/>
      <c r="X35" s="84"/>
      <c r="Y35" s="84"/>
      <c r="Z35" s="84"/>
    </row>
    <row r="36" spans="1:26" ht="15">
      <c r="A36" s="358">
        <v>44317</v>
      </c>
      <c r="B36" s="359">
        <v>100013705554</v>
      </c>
      <c r="C36" s="360">
        <v>44334.61319444445</v>
      </c>
      <c r="D36" s="361" t="s">
        <v>2452</v>
      </c>
      <c r="E36" s="361" t="s">
        <v>37</v>
      </c>
      <c r="F36" s="361" t="s">
        <v>37</v>
      </c>
      <c r="G36" s="361" t="s">
        <v>37</v>
      </c>
      <c r="H36" s="361" t="s">
        <v>35</v>
      </c>
      <c r="I36" s="361" t="s">
        <v>35</v>
      </c>
      <c r="J36" s="361" t="s">
        <v>35</v>
      </c>
      <c r="K36" s="361">
        <v>0</v>
      </c>
      <c r="L36" s="363">
        <v>0</v>
      </c>
      <c r="M36" s="373" t="s">
        <v>11902</v>
      </c>
      <c r="N36" s="365"/>
      <c r="O36" s="84"/>
      <c r="P36" s="84"/>
      <c r="Q36" s="84"/>
      <c r="R36" s="84"/>
      <c r="S36" s="84"/>
      <c r="T36" s="84"/>
      <c r="U36" s="84"/>
      <c r="V36" s="84"/>
      <c r="W36" s="84"/>
      <c r="X36" s="84"/>
      <c r="Y36" s="84"/>
      <c r="Z36" s="84"/>
    </row>
    <row r="37" spans="1:26" ht="17">
      <c r="A37" s="366">
        <v>44317</v>
      </c>
      <c r="B37" s="367">
        <v>100013826459</v>
      </c>
      <c r="C37" s="368">
        <v>44342.975694444445</v>
      </c>
      <c r="D37" s="369" t="s">
        <v>97</v>
      </c>
      <c r="E37" s="370" t="s">
        <v>35</v>
      </c>
      <c r="F37" s="370" t="s">
        <v>35</v>
      </c>
      <c r="G37" s="370" t="s">
        <v>35</v>
      </c>
      <c r="H37" s="369" t="s">
        <v>35</v>
      </c>
      <c r="I37" s="369" t="s">
        <v>35</v>
      </c>
      <c r="J37" s="369" t="s">
        <v>35</v>
      </c>
      <c r="K37" s="369">
        <v>0</v>
      </c>
      <c r="L37" s="371">
        <v>0</v>
      </c>
      <c r="M37" s="373" t="s">
        <v>11903</v>
      </c>
      <c r="N37" s="365"/>
      <c r="O37" s="84"/>
      <c r="P37" s="84"/>
      <c r="Q37" s="84"/>
      <c r="R37" s="84"/>
      <c r="S37" s="84"/>
      <c r="T37" s="84"/>
      <c r="U37" s="84"/>
      <c r="V37" s="84"/>
      <c r="W37" s="84"/>
      <c r="X37" s="84"/>
      <c r="Y37" s="84"/>
      <c r="Z37" s="84"/>
    </row>
    <row r="38" spans="1:26" ht="17">
      <c r="A38" s="358">
        <v>44317</v>
      </c>
      <c r="B38" s="359">
        <v>100015670249</v>
      </c>
      <c r="C38" s="360">
        <v>44322.822222222225</v>
      </c>
      <c r="D38" s="361" t="s">
        <v>105</v>
      </c>
      <c r="E38" s="362" t="s">
        <v>35</v>
      </c>
      <c r="F38" s="362" t="s">
        <v>35</v>
      </c>
      <c r="G38" s="362" t="s">
        <v>35</v>
      </c>
      <c r="H38" s="361" t="s">
        <v>35</v>
      </c>
      <c r="I38" s="361" t="s">
        <v>35</v>
      </c>
      <c r="J38" s="361" t="s">
        <v>35</v>
      </c>
      <c r="K38" s="361">
        <v>0</v>
      </c>
      <c r="L38" s="363">
        <v>0</v>
      </c>
      <c r="M38" s="372"/>
      <c r="N38" s="365"/>
      <c r="O38" s="84"/>
      <c r="P38" s="84"/>
      <c r="Q38" s="84"/>
      <c r="R38" s="84"/>
      <c r="S38" s="84"/>
      <c r="T38" s="84"/>
      <c r="U38" s="84"/>
      <c r="V38" s="84"/>
      <c r="W38" s="84"/>
      <c r="X38" s="84"/>
      <c r="Y38" s="84"/>
      <c r="Z38" s="84"/>
    </row>
    <row r="39" spans="1:26" ht="15">
      <c r="A39" s="366">
        <v>44317</v>
      </c>
      <c r="B39" s="367">
        <v>100018267059</v>
      </c>
      <c r="C39" s="368">
        <v>44334.602083333331</v>
      </c>
      <c r="D39" s="369" t="s">
        <v>105</v>
      </c>
      <c r="E39" s="369" t="s">
        <v>37</v>
      </c>
      <c r="F39" s="369" t="s">
        <v>37</v>
      </c>
      <c r="G39" s="369" t="s">
        <v>37</v>
      </c>
      <c r="H39" s="369" t="s">
        <v>35</v>
      </c>
      <c r="I39" s="369" t="s">
        <v>35</v>
      </c>
      <c r="J39" s="369" t="s">
        <v>35</v>
      </c>
      <c r="K39" s="369">
        <v>0</v>
      </c>
      <c r="L39" s="371">
        <v>0</v>
      </c>
      <c r="M39" s="375" t="s">
        <v>11899</v>
      </c>
      <c r="N39" s="365"/>
      <c r="O39" s="84"/>
      <c r="P39" s="84"/>
      <c r="Q39" s="84"/>
      <c r="R39" s="84"/>
      <c r="S39" s="84"/>
      <c r="T39" s="84"/>
      <c r="U39" s="84"/>
      <c r="V39" s="84"/>
      <c r="W39" s="84"/>
      <c r="X39" s="84"/>
      <c r="Y39" s="84"/>
      <c r="Z39" s="84"/>
    </row>
    <row r="40" spans="1:26" ht="17">
      <c r="A40" s="358">
        <v>44317</v>
      </c>
      <c r="B40" s="359">
        <v>100019050721</v>
      </c>
      <c r="C40" s="360">
        <v>44339.447916666672</v>
      </c>
      <c r="D40" s="361" t="s">
        <v>2452</v>
      </c>
      <c r="E40" s="361" t="s">
        <v>37</v>
      </c>
      <c r="F40" s="362" t="s">
        <v>35</v>
      </c>
      <c r="G40" s="362" t="s">
        <v>35</v>
      </c>
      <c r="H40" s="361" t="s">
        <v>35</v>
      </c>
      <c r="I40" s="361" t="s">
        <v>35</v>
      </c>
      <c r="J40" s="361" t="s">
        <v>35</v>
      </c>
      <c r="K40" s="361">
        <v>0</v>
      </c>
      <c r="L40" s="363">
        <v>0</v>
      </c>
      <c r="M40" s="373" t="s">
        <v>21</v>
      </c>
      <c r="N40" s="365"/>
      <c r="O40" s="84"/>
      <c r="P40" s="84"/>
      <c r="Q40" s="84"/>
      <c r="R40" s="84"/>
      <c r="S40" s="84"/>
      <c r="T40" s="84"/>
      <c r="U40" s="84"/>
      <c r="V40" s="84"/>
      <c r="W40" s="84"/>
      <c r="X40" s="84"/>
      <c r="Y40" s="84"/>
      <c r="Z40" s="84"/>
    </row>
    <row r="41" spans="1:26" ht="17">
      <c r="A41" s="366">
        <v>44317</v>
      </c>
      <c r="B41" s="367">
        <v>100019068257</v>
      </c>
      <c r="C41" s="368">
        <v>44341.635416666672</v>
      </c>
      <c r="D41" s="369" t="s">
        <v>11904</v>
      </c>
      <c r="E41" s="369" t="s">
        <v>37</v>
      </c>
      <c r="F41" s="370" t="s">
        <v>35</v>
      </c>
      <c r="G41" s="370" t="s">
        <v>35</v>
      </c>
      <c r="H41" s="369" t="s">
        <v>35</v>
      </c>
      <c r="I41" s="369" t="s">
        <v>35</v>
      </c>
      <c r="J41" s="369" t="s">
        <v>35</v>
      </c>
      <c r="K41" s="369">
        <v>0</v>
      </c>
      <c r="L41" s="371">
        <v>0</v>
      </c>
      <c r="M41" s="374"/>
      <c r="N41" s="365"/>
      <c r="O41" s="84"/>
      <c r="P41" s="84"/>
      <c r="Q41" s="84"/>
      <c r="R41" s="84"/>
      <c r="S41" s="84"/>
      <c r="T41" s="84"/>
      <c r="U41" s="84"/>
      <c r="V41" s="84"/>
      <c r="W41" s="84"/>
      <c r="X41" s="84"/>
      <c r="Y41" s="84"/>
      <c r="Z41" s="84"/>
    </row>
    <row r="42" spans="1:26" ht="15">
      <c r="A42" s="358">
        <v>44317</v>
      </c>
      <c r="B42" s="359">
        <v>100019099792</v>
      </c>
      <c r="C42" s="360">
        <v>44322.461111111115</v>
      </c>
      <c r="D42" s="376" t="s">
        <v>34</v>
      </c>
      <c r="E42" s="361" t="s">
        <v>37</v>
      </c>
      <c r="F42" s="361" t="s">
        <v>37</v>
      </c>
      <c r="G42" s="361" t="s">
        <v>37</v>
      </c>
      <c r="H42" s="361" t="s">
        <v>35</v>
      </c>
      <c r="I42" s="361" t="s">
        <v>35</v>
      </c>
      <c r="J42" s="361" t="s">
        <v>35</v>
      </c>
      <c r="K42" s="361">
        <v>0</v>
      </c>
      <c r="L42" s="363">
        <v>0</v>
      </c>
      <c r="M42" s="372"/>
      <c r="N42" s="365"/>
      <c r="O42" s="84"/>
      <c r="P42" s="84"/>
      <c r="Q42" s="84"/>
      <c r="R42" s="84"/>
      <c r="S42" s="84"/>
      <c r="T42" s="84"/>
      <c r="U42" s="84"/>
      <c r="V42" s="84"/>
      <c r="W42" s="84"/>
      <c r="X42" s="84"/>
      <c r="Y42" s="84"/>
      <c r="Z42" s="84"/>
    </row>
    <row r="43" spans="1:26" ht="15">
      <c r="A43" s="366">
        <v>44317</v>
      </c>
      <c r="B43" s="367">
        <v>100019115950</v>
      </c>
      <c r="C43" s="368">
        <v>44320.578472222223</v>
      </c>
      <c r="D43" s="369" t="s">
        <v>105</v>
      </c>
      <c r="E43" s="369" t="s">
        <v>37</v>
      </c>
      <c r="F43" s="369" t="s">
        <v>37</v>
      </c>
      <c r="G43" s="369" t="s">
        <v>37</v>
      </c>
      <c r="H43" s="369" t="s">
        <v>35</v>
      </c>
      <c r="I43" s="369" t="s">
        <v>35</v>
      </c>
      <c r="J43" s="369" t="s">
        <v>35</v>
      </c>
      <c r="K43" s="369">
        <v>0</v>
      </c>
      <c r="L43" s="371">
        <v>0</v>
      </c>
      <c r="M43" s="374"/>
      <c r="N43" s="365"/>
      <c r="O43" s="84"/>
      <c r="P43" s="84"/>
      <c r="Q43" s="84"/>
      <c r="R43" s="84"/>
      <c r="S43" s="84"/>
      <c r="T43" s="84"/>
      <c r="U43" s="84"/>
      <c r="V43" s="84"/>
      <c r="W43" s="84"/>
      <c r="X43" s="84"/>
      <c r="Y43" s="84"/>
      <c r="Z43" s="84"/>
    </row>
    <row r="44" spans="1:26" ht="15">
      <c r="A44" s="358">
        <v>44317</v>
      </c>
      <c r="B44" s="359">
        <v>100019126545</v>
      </c>
      <c r="C44" s="360">
        <v>44317.411111111112</v>
      </c>
      <c r="D44" s="361" t="s">
        <v>97</v>
      </c>
      <c r="E44" s="361" t="s">
        <v>37</v>
      </c>
      <c r="F44" s="361" t="s">
        <v>37</v>
      </c>
      <c r="G44" s="361" t="s">
        <v>37</v>
      </c>
      <c r="H44" s="361" t="s">
        <v>35</v>
      </c>
      <c r="I44" s="361" t="s">
        <v>35</v>
      </c>
      <c r="J44" s="361" t="s">
        <v>35</v>
      </c>
      <c r="K44" s="361">
        <v>0</v>
      </c>
      <c r="L44" s="363">
        <v>0</v>
      </c>
      <c r="M44" s="364" t="s">
        <v>11905</v>
      </c>
      <c r="N44" s="365"/>
      <c r="O44" s="84"/>
      <c r="P44" s="84"/>
      <c r="Q44" s="84"/>
      <c r="R44" s="84"/>
      <c r="S44" s="84"/>
      <c r="T44" s="84"/>
      <c r="U44" s="84"/>
      <c r="V44" s="84"/>
      <c r="W44" s="84"/>
      <c r="X44" s="84"/>
      <c r="Y44" s="84"/>
      <c r="Z44" s="84"/>
    </row>
    <row r="45" spans="1:26" ht="17">
      <c r="A45" s="366">
        <v>44317</v>
      </c>
      <c r="B45" s="367">
        <v>100019127681</v>
      </c>
      <c r="C45" s="368">
        <v>44317.594444444447</v>
      </c>
      <c r="D45" s="369" t="s">
        <v>2446</v>
      </c>
      <c r="E45" s="369" t="s">
        <v>37</v>
      </c>
      <c r="F45" s="369" t="s">
        <v>37</v>
      </c>
      <c r="G45" s="370" t="s">
        <v>35</v>
      </c>
      <c r="H45" s="369" t="s">
        <v>35</v>
      </c>
      <c r="I45" s="369" t="s">
        <v>35</v>
      </c>
      <c r="J45" s="369" t="s">
        <v>35</v>
      </c>
      <c r="K45" s="369">
        <v>0</v>
      </c>
      <c r="L45" s="371">
        <v>0</v>
      </c>
      <c r="M45" s="373" t="s">
        <v>51</v>
      </c>
      <c r="N45" s="365"/>
      <c r="O45" s="84"/>
      <c r="P45" s="84"/>
      <c r="Q45" s="84"/>
      <c r="R45" s="84"/>
      <c r="S45" s="84"/>
      <c r="T45" s="84"/>
      <c r="U45" s="84"/>
      <c r="V45" s="84"/>
      <c r="W45" s="84"/>
      <c r="X45" s="84"/>
      <c r="Y45" s="84"/>
      <c r="Z45" s="84"/>
    </row>
    <row r="46" spans="1:26" ht="17">
      <c r="A46" s="358">
        <v>44317</v>
      </c>
      <c r="B46" s="359">
        <v>100019128006</v>
      </c>
      <c r="C46" s="360">
        <v>44317.534722222219</v>
      </c>
      <c r="D46" s="361" t="s">
        <v>2446</v>
      </c>
      <c r="E46" s="362" t="s">
        <v>35</v>
      </c>
      <c r="F46" s="362" t="s">
        <v>35</v>
      </c>
      <c r="G46" s="362" t="s">
        <v>35</v>
      </c>
      <c r="H46" s="361" t="s">
        <v>35</v>
      </c>
      <c r="I46" s="361" t="s">
        <v>35</v>
      </c>
      <c r="J46" s="361" t="s">
        <v>35</v>
      </c>
      <c r="K46" s="361">
        <v>0</v>
      </c>
      <c r="L46" s="363">
        <v>0</v>
      </c>
      <c r="M46" s="373" t="s">
        <v>51</v>
      </c>
      <c r="N46" s="365"/>
      <c r="O46" s="84"/>
      <c r="P46" s="84"/>
      <c r="Q46" s="84"/>
      <c r="R46" s="84"/>
      <c r="S46" s="84"/>
      <c r="T46" s="84"/>
      <c r="U46" s="84"/>
      <c r="V46" s="84"/>
      <c r="W46" s="84"/>
      <c r="X46" s="84"/>
      <c r="Y46" s="84"/>
      <c r="Z46" s="84"/>
    </row>
    <row r="47" spans="1:26" ht="17">
      <c r="A47" s="366">
        <v>44317</v>
      </c>
      <c r="B47" s="367">
        <v>100019135658</v>
      </c>
      <c r="C47" s="368">
        <v>44318.666666666672</v>
      </c>
      <c r="D47" s="369" t="s">
        <v>34</v>
      </c>
      <c r="E47" s="369" t="s">
        <v>37</v>
      </c>
      <c r="F47" s="369" t="s">
        <v>37</v>
      </c>
      <c r="G47" s="370" t="s">
        <v>35</v>
      </c>
      <c r="H47" s="369" t="s">
        <v>35</v>
      </c>
      <c r="I47" s="369" t="s">
        <v>35</v>
      </c>
      <c r="J47" s="369" t="s">
        <v>35</v>
      </c>
      <c r="K47" s="369">
        <v>0</v>
      </c>
      <c r="L47" s="371">
        <v>0</v>
      </c>
      <c r="M47" s="364" t="s">
        <v>11906</v>
      </c>
      <c r="N47" s="365"/>
      <c r="O47" s="84"/>
      <c r="P47" s="84"/>
      <c r="Q47" s="84"/>
      <c r="R47" s="84"/>
      <c r="S47" s="84"/>
      <c r="T47" s="84"/>
      <c r="U47" s="84"/>
      <c r="V47" s="84"/>
      <c r="W47" s="84"/>
      <c r="X47" s="84"/>
      <c r="Y47" s="84"/>
      <c r="Z47" s="84"/>
    </row>
    <row r="48" spans="1:26" ht="17">
      <c r="A48" s="358">
        <v>44317</v>
      </c>
      <c r="B48" s="359">
        <v>100019135848</v>
      </c>
      <c r="C48" s="360">
        <v>44318.681944444441</v>
      </c>
      <c r="D48" s="361" t="s">
        <v>34</v>
      </c>
      <c r="E48" s="361" t="s">
        <v>37</v>
      </c>
      <c r="F48" s="361" t="s">
        <v>37</v>
      </c>
      <c r="G48" s="362" t="s">
        <v>35</v>
      </c>
      <c r="H48" s="361" t="s">
        <v>35</v>
      </c>
      <c r="I48" s="361" t="s">
        <v>35</v>
      </c>
      <c r="J48" s="361" t="s">
        <v>35</v>
      </c>
      <c r="K48" s="361">
        <v>0</v>
      </c>
      <c r="L48" s="363">
        <v>0</v>
      </c>
      <c r="M48" s="364" t="s">
        <v>11906</v>
      </c>
      <c r="N48" s="365"/>
      <c r="O48" s="84"/>
      <c r="P48" s="84"/>
      <c r="Q48" s="84"/>
      <c r="R48" s="84"/>
      <c r="S48" s="84"/>
      <c r="T48" s="84"/>
      <c r="U48" s="84"/>
      <c r="V48" s="84"/>
      <c r="W48" s="84"/>
      <c r="X48" s="84"/>
      <c r="Y48" s="84"/>
      <c r="Z48" s="84"/>
    </row>
    <row r="49" spans="1:26" ht="17">
      <c r="A49" s="366">
        <v>44317</v>
      </c>
      <c r="B49" s="367">
        <v>100019142967</v>
      </c>
      <c r="C49" s="368">
        <v>44319.614583333328</v>
      </c>
      <c r="D49" s="369" t="s">
        <v>2415</v>
      </c>
      <c r="E49" s="369" t="s">
        <v>37</v>
      </c>
      <c r="F49" s="370" t="s">
        <v>35</v>
      </c>
      <c r="G49" s="370" t="s">
        <v>35</v>
      </c>
      <c r="H49" s="369" t="s">
        <v>35</v>
      </c>
      <c r="I49" s="369" t="s">
        <v>35</v>
      </c>
      <c r="J49" s="369" t="s">
        <v>35</v>
      </c>
      <c r="K49" s="369">
        <v>0</v>
      </c>
      <c r="L49" s="371">
        <v>0</v>
      </c>
      <c r="M49" s="364" t="s">
        <v>2338</v>
      </c>
      <c r="N49" s="365"/>
      <c r="O49" s="84"/>
      <c r="P49" s="84"/>
      <c r="Q49" s="84"/>
      <c r="R49" s="84"/>
      <c r="S49" s="84"/>
      <c r="T49" s="84"/>
      <c r="U49" s="84"/>
      <c r="V49" s="84"/>
      <c r="W49" s="84"/>
      <c r="X49" s="84"/>
      <c r="Y49" s="84"/>
      <c r="Z49" s="84"/>
    </row>
    <row r="50" spans="1:26" ht="17">
      <c r="A50" s="358">
        <v>44317</v>
      </c>
      <c r="B50" s="359">
        <v>100019150044</v>
      </c>
      <c r="C50" s="360">
        <v>44320.538194444445</v>
      </c>
      <c r="D50" s="361" t="s">
        <v>97</v>
      </c>
      <c r="E50" s="361" t="s">
        <v>37</v>
      </c>
      <c r="F50" s="362" t="s">
        <v>35</v>
      </c>
      <c r="G50" s="362" t="s">
        <v>35</v>
      </c>
      <c r="H50" s="361" t="s">
        <v>35</v>
      </c>
      <c r="I50" s="361" t="s">
        <v>35</v>
      </c>
      <c r="J50" s="361" t="s">
        <v>35</v>
      </c>
      <c r="K50" s="361">
        <v>0</v>
      </c>
      <c r="L50" s="363">
        <v>0</v>
      </c>
      <c r="M50" s="373" t="s">
        <v>21</v>
      </c>
      <c r="N50" s="365"/>
      <c r="O50" s="84"/>
      <c r="P50" s="84"/>
      <c r="Q50" s="84"/>
      <c r="R50" s="84"/>
      <c r="S50" s="84"/>
      <c r="T50" s="84"/>
      <c r="U50" s="84"/>
      <c r="V50" s="84"/>
      <c r="W50" s="84"/>
      <c r="X50" s="84"/>
      <c r="Y50" s="84"/>
      <c r="Z50" s="84"/>
    </row>
    <row r="51" spans="1:26" ht="15">
      <c r="A51" s="366">
        <v>44317</v>
      </c>
      <c r="B51" s="367">
        <v>100019151037</v>
      </c>
      <c r="C51" s="368">
        <v>44320.620833333334</v>
      </c>
      <c r="D51" s="369" t="s">
        <v>2437</v>
      </c>
      <c r="E51" s="369" t="s">
        <v>37</v>
      </c>
      <c r="F51" s="369" t="s">
        <v>37</v>
      </c>
      <c r="G51" s="369" t="s">
        <v>37</v>
      </c>
      <c r="H51" s="369" t="s">
        <v>35</v>
      </c>
      <c r="I51" s="369" t="s">
        <v>35</v>
      </c>
      <c r="J51" s="369" t="s">
        <v>35</v>
      </c>
      <c r="K51" s="369">
        <v>0</v>
      </c>
      <c r="L51" s="371">
        <v>0</v>
      </c>
      <c r="M51" s="364" t="s">
        <v>3975</v>
      </c>
      <c r="N51" s="365"/>
      <c r="O51" s="84"/>
      <c r="P51" s="84"/>
      <c r="Q51" s="84"/>
      <c r="R51" s="84"/>
      <c r="S51" s="84"/>
      <c r="T51" s="84"/>
      <c r="U51" s="84"/>
      <c r="V51" s="84"/>
      <c r="W51" s="84"/>
      <c r="X51" s="84"/>
      <c r="Y51" s="84"/>
      <c r="Z51" s="84"/>
    </row>
    <row r="52" spans="1:26" ht="15">
      <c r="A52" s="358">
        <v>44317</v>
      </c>
      <c r="B52" s="359">
        <v>100019169317</v>
      </c>
      <c r="C52" s="360">
        <v>44322.474305555559</v>
      </c>
      <c r="D52" s="361" t="s">
        <v>97</v>
      </c>
      <c r="E52" s="361" t="s">
        <v>37</v>
      </c>
      <c r="F52" s="361" t="s">
        <v>37</v>
      </c>
      <c r="G52" s="361" t="s">
        <v>37</v>
      </c>
      <c r="H52" s="361" t="s">
        <v>35</v>
      </c>
      <c r="I52" s="361" t="s">
        <v>35</v>
      </c>
      <c r="J52" s="361" t="s">
        <v>35</v>
      </c>
      <c r="K52" s="361">
        <v>0</v>
      </c>
      <c r="L52" s="363">
        <v>0</v>
      </c>
      <c r="M52" s="364" t="s">
        <v>2363</v>
      </c>
      <c r="N52" s="365"/>
      <c r="O52" s="84"/>
      <c r="P52" s="84"/>
      <c r="Q52" s="84"/>
      <c r="R52" s="84"/>
      <c r="S52" s="84"/>
      <c r="T52" s="84"/>
      <c r="U52" s="84"/>
      <c r="V52" s="84"/>
      <c r="W52" s="84"/>
      <c r="X52" s="84"/>
      <c r="Y52" s="84"/>
      <c r="Z52" s="84"/>
    </row>
    <row r="53" spans="1:26" ht="15">
      <c r="A53" s="366">
        <v>44317</v>
      </c>
      <c r="B53" s="367">
        <v>100019170058</v>
      </c>
      <c r="C53" s="368">
        <v>44322.486111111109</v>
      </c>
      <c r="D53" s="369" t="s">
        <v>97</v>
      </c>
      <c r="E53" s="369" t="s">
        <v>37</v>
      </c>
      <c r="F53" s="369" t="s">
        <v>37</v>
      </c>
      <c r="G53" s="369" t="s">
        <v>37</v>
      </c>
      <c r="H53" s="369" t="s">
        <v>35</v>
      </c>
      <c r="I53" s="369" t="s">
        <v>35</v>
      </c>
      <c r="J53" s="369" t="s">
        <v>35</v>
      </c>
      <c r="K53" s="369">
        <v>0</v>
      </c>
      <c r="L53" s="371">
        <v>0</v>
      </c>
      <c r="M53" s="364" t="s">
        <v>11903</v>
      </c>
      <c r="N53" s="365"/>
      <c r="O53" s="84"/>
      <c r="P53" s="84"/>
      <c r="Q53" s="84"/>
      <c r="R53" s="84"/>
      <c r="S53" s="84"/>
      <c r="T53" s="84"/>
      <c r="U53" s="84"/>
      <c r="V53" s="84"/>
      <c r="W53" s="84"/>
      <c r="X53" s="84"/>
      <c r="Y53" s="84"/>
      <c r="Z53" s="84"/>
    </row>
    <row r="54" spans="1:26" ht="15">
      <c r="A54" s="358">
        <v>44317</v>
      </c>
      <c r="B54" s="359">
        <v>100019170970</v>
      </c>
      <c r="C54" s="360">
        <v>44322.525000000001</v>
      </c>
      <c r="D54" s="361" t="s">
        <v>105</v>
      </c>
      <c r="E54" s="361" t="s">
        <v>37</v>
      </c>
      <c r="F54" s="361" t="s">
        <v>37</v>
      </c>
      <c r="G54" s="361" t="s">
        <v>37</v>
      </c>
      <c r="H54" s="361" t="s">
        <v>35</v>
      </c>
      <c r="I54" s="361" t="s">
        <v>35</v>
      </c>
      <c r="J54" s="361" t="s">
        <v>35</v>
      </c>
      <c r="K54" s="361">
        <v>0</v>
      </c>
      <c r="L54" s="363">
        <v>0</v>
      </c>
      <c r="M54" s="374"/>
      <c r="N54" s="365"/>
      <c r="O54" s="84"/>
      <c r="P54" s="84"/>
      <c r="Q54" s="84"/>
      <c r="R54" s="84"/>
      <c r="S54" s="84"/>
      <c r="T54" s="84"/>
      <c r="U54" s="84"/>
      <c r="V54" s="84"/>
      <c r="W54" s="84"/>
      <c r="X54" s="84"/>
      <c r="Y54" s="84"/>
      <c r="Z54" s="84"/>
    </row>
    <row r="55" spans="1:26" ht="17">
      <c r="A55" s="366">
        <v>44317</v>
      </c>
      <c r="B55" s="367">
        <v>100019171396</v>
      </c>
      <c r="C55" s="368">
        <v>44322.548611111109</v>
      </c>
      <c r="D55" s="369" t="s">
        <v>2446</v>
      </c>
      <c r="E55" s="370" t="s">
        <v>35</v>
      </c>
      <c r="F55" s="370" t="s">
        <v>35</v>
      </c>
      <c r="G55" s="370" t="s">
        <v>35</v>
      </c>
      <c r="H55" s="369" t="s">
        <v>35</v>
      </c>
      <c r="I55" s="369" t="s">
        <v>35</v>
      </c>
      <c r="J55" s="369" t="s">
        <v>35</v>
      </c>
      <c r="K55" s="369">
        <v>0</v>
      </c>
      <c r="L55" s="371">
        <v>0</v>
      </c>
      <c r="M55" s="364" t="s">
        <v>2366</v>
      </c>
      <c r="N55" s="365"/>
      <c r="O55" s="84"/>
      <c r="P55" s="84"/>
      <c r="Q55" s="84"/>
      <c r="R55" s="84"/>
      <c r="S55" s="84"/>
      <c r="T55" s="84"/>
      <c r="U55" s="84"/>
      <c r="V55" s="84"/>
      <c r="W55" s="84"/>
      <c r="X55" s="84"/>
      <c r="Y55" s="84"/>
      <c r="Z55" s="84"/>
    </row>
    <row r="56" spans="1:26" ht="17">
      <c r="A56" s="358">
        <v>44317</v>
      </c>
      <c r="B56" s="359">
        <v>100019175940</v>
      </c>
      <c r="C56" s="360">
        <v>44322.685416666667</v>
      </c>
      <c r="D56" s="361" t="s">
        <v>2446</v>
      </c>
      <c r="E56" s="361" t="s">
        <v>37</v>
      </c>
      <c r="F56" s="361" t="s">
        <v>37</v>
      </c>
      <c r="G56" s="362" t="s">
        <v>35</v>
      </c>
      <c r="H56" s="361" t="s">
        <v>35</v>
      </c>
      <c r="I56" s="361" t="s">
        <v>35</v>
      </c>
      <c r="J56" s="361" t="s">
        <v>35</v>
      </c>
      <c r="K56" s="361">
        <v>0</v>
      </c>
      <c r="L56" s="363">
        <v>0</v>
      </c>
      <c r="M56" s="374"/>
      <c r="N56" s="365"/>
      <c r="O56" s="84"/>
      <c r="P56" s="84"/>
      <c r="Q56" s="84"/>
      <c r="R56" s="84"/>
      <c r="S56" s="84"/>
      <c r="T56" s="84"/>
      <c r="U56" s="84"/>
      <c r="V56" s="84"/>
      <c r="W56" s="84"/>
      <c r="X56" s="84"/>
      <c r="Y56" s="84"/>
      <c r="Z56" s="84"/>
    </row>
    <row r="57" spans="1:26" ht="15">
      <c r="A57" s="366">
        <v>44317</v>
      </c>
      <c r="B57" s="367">
        <v>100019176203</v>
      </c>
      <c r="C57" s="368">
        <v>44322.702083333337</v>
      </c>
      <c r="D57" s="369" t="s">
        <v>105</v>
      </c>
      <c r="E57" s="369" t="s">
        <v>37</v>
      </c>
      <c r="F57" s="369" t="s">
        <v>37</v>
      </c>
      <c r="G57" s="369" t="s">
        <v>37</v>
      </c>
      <c r="H57" s="369" t="s">
        <v>35</v>
      </c>
      <c r="I57" s="369" t="s">
        <v>35</v>
      </c>
      <c r="J57" s="369" t="s">
        <v>35</v>
      </c>
      <c r="K57" s="369">
        <v>0</v>
      </c>
      <c r="L57" s="371">
        <v>0</v>
      </c>
      <c r="M57" s="372"/>
      <c r="N57" s="365"/>
      <c r="O57" s="84"/>
      <c r="P57" s="84"/>
      <c r="Q57" s="84"/>
      <c r="R57" s="84"/>
      <c r="S57" s="84"/>
      <c r="T57" s="84"/>
      <c r="U57" s="84"/>
      <c r="V57" s="84"/>
      <c r="W57" s="84"/>
      <c r="X57" s="84"/>
      <c r="Y57" s="84"/>
      <c r="Z57" s="84"/>
    </row>
    <row r="58" spans="1:26" ht="15">
      <c r="A58" s="358">
        <v>44317</v>
      </c>
      <c r="B58" s="359">
        <v>100019177990</v>
      </c>
      <c r="C58" s="360">
        <v>44322.735416666663</v>
      </c>
      <c r="D58" s="361" t="s">
        <v>97</v>
      </c>
      <c r="E58" s="361" t="s">
        <v>37</v>
      </c>
      <c r="F58" s="361" t="s">
        <v>37</v>
      </c>
      <c r="G58" s="361" t="s">
        <v>37</v>
      </c>
      <c r="H58" s="361" t="s">
        <v>35</v>
      </c>
      <c r="I58" s="361" t="s">
        <v>35</v>
      </c>
      <c r="J58" s="361" t="s">
        <v>35</v>
      </c>
      <c r="K58" s="361">
        <v>0</v>
      </c>
      <c r="L58" s="363">
        <v>0</v>
      </c>
      <c r="M58" s="373" t="s">
        <v>11903</v>
      </c>
      <c r="N58" s="365"/>
      <c r="O58" s="84"/>
      <c r="P58" s="84"/>
      <c r="Q58" s="84"/>
      <c r="R58" s="84"/>
      <c r="S58" s="84"/>
      <c r="T58" s="84"/>
      <c r="U58" s="84"/>
      <c r="V58" s="84"/>
      <c r="W58" s="84"/>
      <c r="X58" s="84"/>
      <c r="Y58" s="84"/>
      <c r="Z58" s="84"/>
    </row>
    <row r="59" spans="1:26" ht="17">
      <c r="A59" s="366">
        <v>44317</v>
      </c>
      <c r="B59" s="367">
        <v>100019183768</v>
      </c>
      <c r="C59" s="368">
        <v>44323.102083333331</v>
      </c>
      <c r="D59" s="369" t="s">
        <v>2446</v>
      </c>
      <c r="E59" s="370" t="s">
        <v>35</v>
      </c>
      <c r="F59" s="370" t="s">
        <v>35</v>
      </c>
      <c r="G59" s="370" t="s">
        <v>35</v>
      </c>
      <c r="H59" s="369" t="s">
        <v>35</v>
      </c>
      <c r="I59" s="369" t="s">
        <v>35</v>
      </c>
      <c r="J59" s="369" t="s">
        <v>35</v>
      </c>
      <c r="K59" s="369">
        <v>0</v>
      </c>
      <c r="L59" s="371">
        <v>0</v>
      </c>
      <c r="M59" s="364" t="s">
        <v>3975</v>
      </c>
      <c r="N59" s="365"/>
      <c r="O59" s="84"/>
      <c r="P59" s="84"/>
      <c r="Q59" s="84"/>
      <c r="R59" s="84"/>
      <c r="S59" s="84"/>
      <c r="T59" s="84"/>
      <c r="U59" s="84"/>
      <c r="V59" s="84"/>
      <c r="W59" s="84"/>
      <c r="X59" s="84"/>
      <c r="Y59" s="84"/>
      <c r="Z59" s="84"/>
    </row>
    <row r="60" spans="1:26" ht="15">
      <c r="A60" s="358">
        <v>44317</v>
      </c>
      <c r="B60" s="359">
        <v>100019186712</v>
      </c>
      <c r="C60" s="360">
        <v>44323.454166666663</v>
      </c>
      <c r="D60" s="361" t="s">
        <v>2437</v>
      </c>
      <c r="E60" s="361" t="s">
        <v>37</v>
      </c>
      <c r="F60" s="361" t="s">
        <v>37</v>
      </c>
      <c r="G60" s="361" t="s">
        <v>37</v>
      </c>
      <c r="H60" s="361" t="s">
        <v>35</v>
      </c>
      <c r="I60" s="361" t="s">
        <v>35</v>
      </c>
      <c r="J60" s="361" t="s">
        <v>35</v>
      </c>
      <c r="K60" s="361">
        <v>0</v>
      </c>
      <c r="L60" s="363">
        <v>0</v>
      </c>
      <c r="M60" s="364" t="s">
        <v>3975</v>
      </c>
      <c r="N60" s="365"/>
      <c r="O60" s="84"/>
      <c r="P60" s="84"/>
      <c r="Q60" s="84"/>
      <c r="R60" s="84"/>
      <c r="S60" s="84"/>
      <c r="T60" s="84"/>
      <c r="U60" s="84"/>
      <c r="V60" s="84"/>
      <c r="W60" s="84"/>
      <c r="X60" s="84"/>
      <c r="Y60" s="84"/>
      <c r="Z60" s="84"/>
    </row>
    <row r="61" spans="1:26" ht="17">
      <c r="A61" s="366">
        <v>44317</v>
      </c>
      <c r="B61" s="367">
        <v>100019187108</v>
      </c>
      <c r="C61" s="368">
        <v>44323.459722222222</v>
      </c>
      <c r="D61" s="369" t="s">
        <v>2452</v>
      </c>
      <c r="E61" s="369" t="s">
        <v>37</v>
      </c>
      <c r="F61" s="369" t="s">
        <v>37</v>
      </c>
      <c r="G61" s="370" t="s">
        <v>35</v>
      </c>
      <c r="H61" s="369" t="s">
        <v>35</v>
      </c>
      <c r="I61" s="369" t="s">
        <v>35</v>
      </c>
      <c r="J61" s="369" t="s">
        <v>35</v>
      </c>
      <c r="K61" s="369">
        <v>0</v>
      </c>
      <c r="L61" s="371">
        <v>0</v>
      </c>
      <c r="M61" s="373" t="s">
        <v>11907</v>
      </c>
      <c r="N61" s="365"/>
      <c r="O61" s="84"/>
      <c r="P61" s="84"/>
      <c r="Q61" s="84"/>
      <c r="R61" s="84"/>
      <c r="S61" s="84"/>
      <c r="T61" s="84"/>
      <c r="U61" s="84"/>
      <c r="V61" s="84"/>
      <c r="W61" s="84"/>
      <c r="X61" s="84"/>
      <c r="Y61" s="84"/>
      <c r="Z61" s="84"/>
    </row>
    <row r="62" spans="1:26" ht="15">
      <c r="A62" s="358">
        <v>44317</v>
      </c>
      <c r="B62" s="359">
        <v>100019189224</v>
      </c>
      <c r="C62" s="360">
        <v>44323.535416666666</v>
      </c>
      <c r="D62" s="361" t="s">
        <v>2446</v>
      </c>
      <c r="E62" s="361" t="s">
        <v>37</v>
      </c>
      <c r="F62" s="361" t="s">
        <v>37</v>
      </c>
      <c r="G62" s="361" t="s">
        <v>37</v>
      </c>
      <c r="H62" s="361" t="s">
        <v>35</v>
      </c>
      <c r="I62" s="361" t="s">
        <v>35</v>
      </c>
      <c r="J62" s="361" t="s">
        <v>35</v>
      </c>
      <c r="K62" s="361">
        <v>0</v>
      </c>
      <c r="L62" s="363">
        <v>0</v>
      </c>
      <c r="M62" s="372"/>
      <c r="N62" s="365"/>
      <c r="O62" s="84"/>
      <c r="P62" s="84"/>
      <c r="Q62" s="84"/>
      <c r="R62" s="84"/>
      <c r="S62" s="84"/>
      <c r="T62" s="84"/>
      <c r="U62" s="84"/>
      <c r="V62" s="84"/>
      <c r="W62" s="84"/>
      <c r="X62" s="84"/>
      <c r="Y62" s="84"/>
      <c r="Z62" s="84"/>
    </row>
    <row r="63" spans="1:26" ht="15">
      <c r="A63" s="366">
        <v>44317</v>
      </c>
      <c r="B63" s="367">
        <v>100019192710</v>
      </c>
      <c r="C63" s="368">
        <v>44323.695138888885</v>
      </c>
      <c r="D63" s="369" t="s">
        <v>105</v>
      </c>
      <c r="E63" s="369" t="s">
        <v>37</v>
      </c>
      <c r="F63" s="369" t="s">
        <v>37</v>
      </c>
      <c r="G63" s="369" t="s">
        <v>37</v>
      </c>
      <c r="H63" s="369" t="s">
        <v>35</v>
      </c>
      <c r="I63" s="369" t="s">
        <v>35</v>
      </c>
      <c r="J63" s="369" t="s">
        <v>35</v>
      </c>
      <c r="K63" s="369">
        <v>0</v>
      </c>
      <c r="L63" s="371">
        <v>0</v>
      </c>
      <c r="M63" s="372"/>
      <c r="N63" s="365"/>
      <c r="O63" s="84"/>
      <c r="P63" s="84"/>
      <c r="Q63" s="84"/>
      <c r="R63" s="84"/>
      <c r="S63" s="84"/>
      <c r="T63" s="84"/>
      <c r="U63" s="84"/>
      <c r="V63" s="84"/>
      <c r="W63" s="84"/>
      <c r="X63" s="84"/>
      <c r="Y63" s="84"/>
      <c r="Z63" s="84"/>
    </row>
    <row r="64" spans="1:26" ht="15">
      <c r="A64" s="358">
        <v>44317</v>
      </c>
      <c r="B64" s="359">
        <v>100019198352</v>
      </c>
      <c r="C64" s="360">
        <v>44324.429166666669</v>
      </c>
      <c r="D64" s="361" t="s">
        <v>105</v>
      </c>
      <c r="E64" s="361" t="s">
        <v>37</v>
      </c>
      <c r="F64" s="361" t="s">
        <v>37</v>
      </c>
      <c r="G64" s="361" t="s">
        <v>37</v>
      </c>
      <c r="H64" s="361" t="s">
        <v>35</v>
      </c>
      <c r="I64" s="361" t="s">
        <v>35</v>
      </c>
      <c r="J64" s="361" t="s">
        <v>37</v>
      </c>
      <c r="K64" s="361">
        <v>0</v>
      </c>
      <c r="L64" s="363">
        <v>0</v>
      </c>
      <c r="M64" s="374"/>
      <c r="N64" s="365"/>
      <c r="O64" s="84"/>
      <c r="P64" s="84"/>
      <c r="Q64" s="84"/>
      <c r="R64" s="84"/>
      <c r="S64" s="84"/>
      <c r="T64" s="84"/>
      <c r="U64" s="84"/>
      <c r="V64" s="84"/>
      <c r="W64" s="84"/>
      <c r="X64" s="84"/>
      <c r="Y64" s="84"/>
      <c r="Z64" s="84"/>
    </row>
    <row r="65" spans="1:26" ht="15">
      <c r="A65" s="366">
        <v>44317</v>
      </c>
      <c r="B65" s="367">
        <v>100019201923</v>
      </c>
      <c r="C65" s="368">
        <v>44324.455555555549</v>
      </c>
      <c r="D65" s="369" t="s">
        <v>2439</v>
      </c>
      <c r="E65" s="369" t="s">
        <v>37</v>
      </c>
      <c r="F65" s="369" t="s">
        <v>37</v>
      </c>
      <c r="G65" s="369" t="s">
        <v>37</v>
      </c>
      <c r="H65" s="369" t="s">
        <v>35</v>
      </c>
      <c r="I65" s="369" t="s">
        <v>35</v>
      </c>
      <c r="J65" s="369" t="s">
        <v>35</v>
      </c>
      <c r="K65" s="369">
        <v>0</v>
      </c>
      <c r="L65" s="371">
        <v>0</v>
      </c>
      <c r="M65" s="374"/>
      <c r="N65" s="365"/>
      <c r="O65" s="84"/>
      <c r="P65" s="84"/>
      <c r="Q65" s="84"/>
      <c r="R65" s="84"/>
      <c r="S65" s="84"/>
      <c r="T65" s="84"/>
      <c r="U65" s="84"/>
      <c r="V65" s="84"/>
      <c r="W65" s="84"/>
      <c r="X65" s="84"/>
      <c r="Y65" s="84"/>
      <c r="Z65" s="84"/>
    </row>
    <row r="66" spans="1:26" ht="15">
      <c r="A66" s="358">
        <v>44317</v>
      </c>
      <c r="B66" s="359">
        <v>100019203112</v>
      </c>
      <c r="C66" s="360">
        <v>44324.436111111107</v>
      </c>
      <c r="D66" s="361" t="s">
        <v>2439</v>
      </c>
      <c r="E66" s="361" t="s">
        <v>37</v>
      </c>
      <c r="F66" s="361" t="s">
        <v>37</v>
      </c>
      <c r="G66" s="361" t="s">
        <v>37</v>
      </c>
      <c r="H66" s="361" t="s">
        <v>35</v>
      </c>
      <c r="I66" s="361" t="s">
        <v>35</v>
      </c>
      <c r="J66" s="361" t="s">
        <v>35</v>
      </c>
      <c r="K66" s="361">
        <v>0</v>
      </c>
      <c r="L66" s="363">
        <v>0</v>
      </c>
      <c r="M66" s="374"/>
      <c r="N66" s="365"/>
      <c r="O66" s="84"/>
      <c r="P66" s="84"/>
      <c r="Q66" s="84"/>
      <c r="R66" s="84"/>
      <c r="S66" s="84"/>
      <c r="T66" s="84"/>
      <c r="U66" s="84"/>
      <c r="V66" s="84"/>
      <c r="W66" s="84"/>
      <c r="X66" s="84"/>
      <c r="Y66" s="84"/>
      <c r="Z66" s="84"/>
    </row>
    <row r="67" spans="1:26" ht="17">
      <c r="A67" s="366">
        <v>44317</v>
      </c>
      <c r="B67" s="367">
        <v>100019203688</v>
      </c>
      <c r="C67" s="368">
        <v>44324.503472222219</v>
      </c>
      <c r="D67" s="377" t="s">
        <v>34</v>
      </c>
      <c r="E67" s="369" t="s">
        <v>37</v>
      </c>
      <c r="F67" s="370" t="s">
        <v>35</v>
      </c>
      <c r="G67" s="370" t="s">
        <v>35</v>
      </c>
      <c r="H67" s="369" t="s">
        <v>35</v>
      </c>
      <c r="I67" s="369" t="s">
        <v>35</v>
      </c>
      <c r="J67" s="369" t="s">
        <v>35</v>
      </c>
      <c r="K67" s="369">
        <v>0</v>
      </c>
      <c r="L67" s="371">
        <v>0</v>
      </c>
      <c r="M67" s="372"/>
      <c r="N67" s="365"/>
      <c r="O67" s="84"/>
      <c r="P67" s="84"/>
      <c r="Q67" s="84"/>
      <c r="R67" s="84"/>
      <c r="S67" s="84"/>
      <c r="T67" s="84"/>
      <c r="U67" s="84"/>
      <c r="V67" s="84"/>
      <c r="W67" s="84"/>
      <c r="X67" s="84"/>
      <c r="Y67" s="84"/>
      <c r="Z67" s="84"/>
    </row>
    <row r="68" spans="1:26" ht="17">
      <c r="A68" s="358">
        <v>44317</v>
      </c>
      <c r="B68" s="359">
        <v>100019204857</v>
      </c>
      <c r="C68" s="360">
        <v>44324.470833333333</v>
      </c>
      <c r="D68" s="361" t="s">
        <v>2437</v>
      </c>
      <c r="E68" s="361" t="s">
        <v>37</v>
      </c>
      <c r="F68" s="362" t="s">
        <v>35</v>
      </c>
      <c r="G68" s="362" t="s">
        <v>35</v>
      </c>
      <c r="H68" s="361" t="s">
        <v>35</v>
      </c>
      <c r="I68" s="361" t="s">
        <v>35</v>
      </c>
      <c r="J68" s="361" t="s">
        <v>35</v>
      </c>
      <c r="K68" s="361">
        <v>0</v>
      </c>
      <c r="L68" s="363">
        <v>0</v>
      </c>
      <c r="M68" s="373" t="s">
        <v>3541</v>
      </c>
      <c r="N68" s="365"/>
      <c r="O68" s="84"/>
      <c r="P68" s="84"/>
      <c r="Q68" s="84"/>
      <c r="R68" s="84"/>
      <c r="S68" s="84"/>
      <c r="T68" s="84"/>
      <c r="U68" s="84"/>
      <c r="V68" s="84"/>
      <c r="W68" s="84"/>
      <c r="X68" s="84"/>
      <c r="Y68" s="84"/>
      <c r="Z68" s="84"/>
    </row>
    <row r="69" spans="1:26" ht="15">
      <c r="A69" s="366">
        <v>44317</v>
      </c>
      <c r="B69" s="367">
        <v>100019205003</v>
      </c>
      <c r="C69" s="368">
        <v>44324.477777777778</v>
      </c>
      <c r="D69" s="369" t="s">
        <v>2446</v>
      </c>
      <c r="E69" s="369" t="s">
        <v>37</v>
      </c>
      <c r="F69" s="369" t="s">
        <v>37</v>
      </c>
      <c r="G69" s="369" t="s">
        <v>37</v>
      </c>
      <c r="H69" s="369" t="s">
        <v>35</v>
      </c>
      <c r="I69" s="369" t="s">
        <v>35</v>
      </c>
      <c r="J69" s="369" t="s">
        <v>35</v>
      </c>
      <c r="K69" s="369">
        <v>0</v>
      </c>
      <c r="L69" s="371">
        <v>0</v>
      </c>
      <c r="M69" s="374"/>
      <c r="N69" s="365"/>
      <c r="O69" s="84"/>
      <c r="P69" s="84"/>
      <c r="Q69" s="84"/>
      <c r="R69" s="84"/>
      <c r="S69" s="84"/>
      <c r="T69" s="84"/>
      <c r="U69" s="84"/>
      <c r="V69" s="84"/>
      <c r="W69" s="84"/>
      <c r="X69" s="84"/>
      <c r="Y69" s="84"/>
      <c r="Z69" s="84"/>
    </row>
    <row r="70" spans="1:26" ht="17">
      <c r="A70" s="358">
        <v>44317</v>
      </c>
      <c r="B70" s="359">
        <v>100019205032</v>
      </c>
      <c r="C70" s="360">
        <v>44324.692361111112</v>
      </c>
      <c r="D70" s="361" t="s">
        <v>2437</v>
      </c>
      <c r="E70" s="362" t="s">
        <v>35</v>
      </c>
      <c r="F70" s="362" t="s">
        <v>35</v>
      </c>
      <c r="G70" s="362" t="s">
        <v>35</v>
      </c>
      <c r="H70" s="361" t="s">
        <v>35</v>
      </c>
      <c r="I70" s="361" t="s">
        <v>35</v>
      </c>
      <c r="J70" s="361" t="s">
        <v>35</v>
      </c>
      <c r="K70" s="361">
        <v>0</v>
      </c>
      <c r="L70" s="363">
        <v>0</v>
      </c>
      <c r="M70" s="373" t="s">
        <v>3541</v>
      </c>
      <c r="N70" s="365"/>
      <c r="O70" s="84"/>
      <c r="P70" s="84"/>
      <c r="Q70" s="84"/>
      <c r="R70" s="84"/>
      <c r="S70" s="84"/>
      <c r="T70" s="84"/>
      <c r="U70" s="84"/>
      <c r="V70" s="84"/>
      <c r="W70" s="84"/>
      <c r="X70" s="84"/>
      <c r="Y70" s="84"/>
      <c r="Z70" s="84"/>
    </row>
    <row r="71" spans="1:26" ht="15">
      <c r="A71" s="366">
        <v>44317</v>
      </c>
      <c r="B71" s="367">
        <v>100019206364</v>
      </c>
      <c r="C71" s="368">
        <v>44324.642361111109</v>
      </c>
      <c r="D71" s="369" t="s">
        <v>2452</v>
      </c>
      <c r="E71" s="369" t="s">
        <v>37</v>
      </c>
      <c r="F71" s="369" t="s">
        <v>37</v>
      </c>
      <c r="G71" s="369" t="s">
        <v>37</v>
      </c>
      <c r="H71" s="369" t="s">
        <v>35</v>
      </c>
      <c r="I71" s="369" t="s">
        <v>35</v>
      </c>
      <c r="J71" s="369" t="s">
        <v>35</v>
      </c>
      <c r="K71" s="369">
        <v>0</v>
      </c>
      <c r="L71" s="371">
        <v>0</v>
      </c>
      <c r="M71" s="373" t="s">
        <v>2418</v>
      </c>
      <c r="N71" s="365"/>
      <c r="O71" s="84"/>
      <c r="P71" s="84"/>
      <c r="Q71" s="84"/>
      <c r="R71" s="84"/>
      <c r="S71" s="84"/>
      <c r="T71" s="84"/>
      <c r="U71" s="84"/>
      <c r="V71" s="84"/>
      <c r="W71" s="84"/>
      <c r="X71" s="84"/>
      <c r="Y71" s="84"/>
      <c r="Z71" s="84"/>
    </row>
    <row r="72" spans="1:26" ht="17">
      <c r="A72" s="358">
        <v>44317</v>
      </c>
      <c r="B72" s="359">
        <v>100019206455</v>
      </c>
      <c r="C72" s="360">
        <v>44324.626388888893</v>
      </c>
      <c r="D72" s="361" t="s">
        <v>2446</v>
      </c>
      <c r="E72" s="362" t="s">
        <v>35</v>
      </c>
      <c r="F72" s="362" t="s">
        <v>35</v>
      </c>
      <c r="G72" s="362" t="s">
        <v>35</v>
      </c>
      <c r="H72" s="361" t="s">
        <v>35</v>
      </c>
      <c r="I72" s="361" t="s">
        <v>35</v>
      </c>
      <c r="J72" s="361" t="s">
        <v>35</v>
      </c>
      <c r="K72" s="361">
        <v>0</v>
      </c>
      <c r="L72" s="363">
        <v>0</v>
      </c>
      <c r="M72" s="372" t="s">
        <v>11908</v>
      </c>
      <c r="N72" s="365"/>
      <c r="O72" s="84"/>
      <c r="P72" s="84"/>
      <c r="Q72" s="84"/>
      <c r="R72" s="84"/>
      <c r="S72" s="84"/>
      <c r="T72" s="84"/>
      <c r="U72" s="84"/>
      <c r="V72" s="84"/>
      <c r="W72" s="84"/>
      <c r="X72" s="84"/>
      <c r="Y72" s="84"/>
      <c r="Z72" s="84"/>
    </row>
    <row r="73" spans="1:26" ht="15">
      <c r="A73" s="366">
        <v>44317</v>
      </c>
      <c r="B73" s="367">
        <v>100019222427</v>
      </c>
      <c r="C73" s="368">
        <v>44325.645833333328</v>
      </c>
      <c r="D73" s="369" t="s">
        <v>97</v>
      </c>
      <c r="E73" s="369" t="s">
        <v>37</v>
      </c>
      <c r="F73" s="369" t="s">
        <v>37</v>
      </c>
      <c r="G73" s="369" t="s">
        <v>37</v>
      </c>
      <c r="H73" s="369" t="s">
        <v>35</v>
      </c>
      <c r="I73" s="369" t="s">
        <v>35</v>
      </c>
      <c r="J73" s="369" t="s">
        <v>35</v>
      </c>
      <c r="K73" s="369">
        <v>0</v>
      </c>
      <c r="L73" s="371">
        <v>0</v>
      </c>
      <c r="M73" s="374"/>
      <c r="N73" s="365"/>
      <c r="O73" s="84"/>
      <c r="P73" s="84"/>
      <c r="Q73" s="84"/>
      <c r="R73" s="84"/>
      <c r="S73" s="84"/>
      <c r="T73" s="84"/>
      <c r="U73" s="84"/>
      <c r="V73" s="84"/>
      <c r="W73" s="84"/>
      <c r="X73" s="84"/>
      <c r="Y73" s="84"/>
      <c r="Z73" s="84"/>
    </row>
    <row r="74" spans="1:26" ht="17">
      <c r="A74" s="358">
        <v>44317</v>
      </c>
      <c r="B74" s="359">
        <v>100019223150</v>
      </c>
      <c r="C74" s="360">
        <v>44325.686111111107</v>
      </c>
      <c r="D74" s="361" t="s">
        <v>105</v>
      </c>
      <c r="E74" s="361" t="s">
        <v>37</v>
      </c>
      <c r="F74" s="362" t="s">
        <v>35</v>
      </c>
      <c r="G74" s="362" t="s">
        <v>35</v>
      </c>
      <c r="H74" s="361" t="s">
        <v>35</v>
      </c>
      <c r="I74" s="361" t="s">
        <v>35</v>
      </c>
      <c r="J74" s="361" t="s">
        <v>35</v>
      </c>
      <c r="K74" s="361">
        <v>0</v>
      </c>
      <c r="L74" s="363">
        <v>0</v>
      </c>
      <c r="M74" s="372"/>
      <c r="N74" s="365"/>
      <c r="O74" s="84"/>
      <c r="P74" s="84"/>
      <c r="Q74" s="84"/>
      <c r="R74" s="84"/>
      <c r="S74" s="84"/>
      <c r="T74" s="84"/>
      <c r="U74" s="84"/>
      <c r="V74" s="84"/>
      <c r="W74" s="84"/>
      <c r="X74" s="84"/>
      <c r="Y74" s="84"/>
      <c r="Z74" s="84"/>
    </row>
    <row r="75" spans="1:26" ht="17">
      <c r="A75" s="366">
        <v>44317</v>
      </c>
      <c r="B75" s="367">
        <v>100019223482</v>
      </c>
      <c r="C75" s="368">
        <v>44325.705555555549</v>
      </c>
      <c r="D75" s="369" t="s">
        <v>2439</v>
      </c>
      <c r="E75" s="369" t="s">
        <v>37</v>
      </c>
      <c r="F75" s="370" t="s">
        <v>35</v>
      </c>
      <c r="G75" s="370" t="s">
        <v>35</v>
      </c>
      <c r="H75" s="369" t="s">
        <v>35</v>
      </c>
      <c r="I75" s="369" t="s">
        <v>35</v>
      </c>
      <c r="J75" s="369" t="s">
        <v>35</v>
      </c>
      <c r="K75" s="369">
        <v>0</v>
      </c>
      <c r="L75" s="371">
        <v>0</v>
      </c>
      <c r="M75" s="372"/>
      <c r="N75" s="365"/>
      <c r="O75" s="84"/>
      <c r="P75" s="84"/>
      <c r="Q75" s="84"/>
      <c r="R75" s="84"/>
      <c r="S75" s="84"/>
      <c r="T75" s="84"/>
      <c r="U75" s="84"/>
      <c r="V75" s="84"/>
      <c r="W75" s="84"/>
      <c r="X75" s="84"/>
      <c r="Y75" s="84"/>
      <c r="Z75" s="84"/>
    </row>
    <row r="76" spans="1:26" ht="17">
      <c r="A76" s="358">
        <v>44317</v>
      </c>
      <c r="B76" s="359">
        <v>100019226878</v>
      </c>
      <c r="C76" s="360">
        <v>44325.945833333331</v>
      </c>
      <c r="D76" s="361" t="s">
        <v>2452</v>
      </c>
      <c r="E76" s="361" t="s">
        <v>37</v>
      </c>
      <c r="F76" s="361" t="s">
        <v>37</v>
      </c>
      <c r="G76" s="362" t="s">
        <v>35</v>
      </c>
      <c r="H76" s="361" t="s">
        <v>35</v>
      </c>
      <c r="I76" s="361" t="s">
        <v>35</v>
      </c>
      <c r="J76" s="361" t="s">
        <v>35</v>
      </c>
      <c r="K76" s="361">
        <v>0</v>
      </c>
      <c r="L76" s="363">
        <v>0</v>
      </c>
      <c r="M76" s="364" t="s">
        <v>2496</v>
      </c>
      <c r="N76" s="365"/>
      <c r="O76" s="84"/>
      <c r="P76" s="84"/>
      <c r="Q76" s="84"/>
      <c r="R76" s="84"/>
      <c r="S76" s="84"/>
      <c r="T76" s="84"/>
      <c r="U76" s="84"/>
      <c r="V76" s="84"/>
      <c r="W76" s="84"/>
      <c r="X76" s="84"/>
      <c r="Y76" s="84"/>
      <c r="Z76" s="84"/>
    </row>
    <row r="77" spans="1:26" ht="15">
      <c r="A77" s="366">
        <v>44317</v>
      </c>
      <c r="B77" s="367">
        <v>100019230216</v>
      </c>
      <c r="C77" s="368">
        <v>44326.427083333328</v>
      </c>
      <c r="D77" s="369" t="s">
        <v>2415</v>
      </c>
      <c r="E77" s="369" t="s">
        <v>37</v>
      </c>
      <c r="F77" s="369" t="s">
        <v>37</v>
      </c>
      <c r="G77" s="369" t="s">
        <v>37</v>
      </c>
      <c r="H77" s="369" t="s">
        <v>35</v>
      </c>
      <c r="I77" s="369" t="s">
        <v>35</v>
      </c>
      <c r="J77" s="369" t="s">
        <v>35</v>
      </c>
      <c r="K77" s="369">
        <v>0</v>
      </c>
      <c r="L77" s="371">
        <v>0</v>
      </c>
      <c r="M77" s="373" t="s">
        <v>2338</v>
      </c>
      <c r="N77" s="365"/>
      <c r="O77" s="84"/>
      <c r="P77" s="84"/>
      <c r="Q77" s="84"/>
      <c r="R77" s="84"/>
      <c r="S77" s="84"/>
      <c r="T77" s="84"/>
      <c r="U77" s="84"/>
      <c r="V77" s="84"/>
      <c r="W77" s="84"/>
      <c r="X77" s="84"/>
      <c r="Y77" s="84"/>
      <c r="Z77" s="84"/>
    </row>
    <row r="78" spans="1:26" ht="15">
      <c r="A78" s="358">
        <v>44317</v>
      </c>
      <c r="B78" s="359">
        <v>100019232514</v>
      </c>
      <c r="C78" s="360">
        <v>44327.677777777775</v>
      </c>
      <c r="D78" s="361" t="s">
        <v>97</v>
      </c>
      <c r="E78" s="361" t="s">
        <v>37</v>
      </c>
      <c r="F78" s="361" t="s">
        <v>37</v>
      </c>
      <c r="G78" s="361" t="s">
        <v>37</v>
      </c>
      <c r="H78" s="361" t="s">
        <v>35</v>
      </c>
      <c r="I78" s="361" t="s">
        <v>35</v>
      </c>
      <c r="J78" s="361" t="s">
        <v>35</v>
      </c>
      <c r="K78" s="361">
        <v>0</v>
      </c>
      <c r="L78" s="363">
        <v>0</v>
      </c>
      <c r="M78" s="373" t="s">
        <v>21</v>
      </c>
      <c r="N78" s="365"/>
      <c r="O78" s="84"/>
      <c r="P78" s="84"/>
      <c r="Q78" s="84"/>
      <c r="R78" s="84"/>
      <c r="S78" s="84"/>
      <c r="T78" s="84"/>
      <c r="U78" s="84"/>
      <c r="V78" s="84"/>
      <c r="W78" s="84"/>
      <c r="X78" s="84"/>
      <c r="Y78" s="84"/>
      <c r="Z78" s="84"/>
    </row>
    <row r="79" spans="1:26" ht="15">
      <c r="A79" s="366">
        <v>44317</v>
      </c>
      <c r="B79" s="367">
        <v>100019232573</v>
      </c>
      <c r="C79" s="368">
        <v>44329.446527777778</v>
      </c>
      <c r="D79" s="369" t="s">
        <v>2446</v>
      </c>
      <c r="E79" s="369" t="s">
        <v>37</v>
      </c>
      <c r="F79" s="369" t="s">
        <v>37</v>
      </c>
      <c r="G79" s="369" t="s">
        <v>37</v>
      </c>
      <c r="H79" s="369" t="s">
        <v>35</v>
      </c>
      <c r="I79" s="369" t="s">
        <v>35</v>
      </c>
      <c r="J79" s="369" t="s">
        <v>35</v>
      </c>
      <c r="K79" s="369">
        <v>0</v>
      </c>
      <c r="L79" s="371">
        <v>0</v>
      </c>
      <c r="M79" s="372"/>
      <c r="N79" s="365"/>
      <c r="O79" s="84"/>
      <c r="P79" s="84"/>
      <c r="Q79" s="84"/>
      <c r="R79" s="84"/>
      <c r="S79" s="84"/>
      <c r="T79" s="84"/>
      <c r="U79" s="84"/>
      <c r="V79" s="84"/>
      <c r="W79" s="84"/>
      <c r="X79" s="84"/>
      <c r="Y79" s="84"/>
      <c r="Z79" s="84"/>
    </row>
    <row r="80" spans="1:26" ht="15">
      <c r="A80" s="358">
        <v>44317</v>
      </c>
      <c r="B80" s="359">
        <v>100019233150</v>
      </c>
      <c r="C80" s="360">
        <v>44326.51944444445</v>
      </c>
      <c r="D80" s="361" t="s">
        <v>2452</v>
      </c>
      <c r="E80" s="361" t="s">
        <v>37</v>
      </c>
      <c r="F80" s="361" t="s">
        <v>37</v>
      </c>
      <c r="G80" s="361" t="s">
        <v>37</v>
      </c>
      <c r="H80" s="361" t="s">
        <v>35</v>
      </c>
      <c r="I80" s="361" t="s">
        <v>35</v>
      </c>
      <c r="J80" s="361" t="s">
        <v>35</v>
      </c>
      <c r="K80" s="361">
        <v>0</v>
      </c>
      <c r="L80" s="363">
        <v>0</v>
      </c>
      <c r="M80" s="374" t="s">
        <v>95</v>
      </c>
      <c r="N80" s="365"/>
      <c r="O80" s="84"/>
      <c r="P80" s="84"/>
      <c r="Q80" s="84"/>
      <c r="R80" s="84"/>
      <c r="S80" s="84"/>
      <c r="T80" s="84"/>
      <c r="U80" s="84"/>
      <c r="V80" s="84"/>
      <c r="W80" s="84"/>
      <c r="X80" s="84"/>
      <c r="Y80" s="84"/>
      <c r="Z80" s="84"/>
    </row>
    <row r="81" spans="1:26" ht="15">
      <c r="A81" s="366">
        <v>44317</v>
      </c>
      <c r="B81" s="367">
        <v>100019234402</v>
      </c>
      <c r="C81" s="368">
        <v>44326.586805555555</v>
      </c>
      <c r="D81" s="369" t="s">
        <v>2439</v>
      </c>
      <c r="E81" s="369" t="s">
        <v>37</v>
      </c>
      <c r="F81" s="369" t="s">
        <v>37</v>
      </c>
      <c r="G81" s="369" t="s">
        <v>37</v>
      </c>
      <c r="H81" s="369" t="s">
        <v>35</v>
      </c>
      <c r="I81" s="369" t="s">
        <v>35</v>
      </c>
      <c r="J81" s="369" t="s">
        <v>35</v>
      </c>
      <c r="K81" s="369">
        <v>0</v>
      </c>
      <c r="L81" s="371">
        <v>0</v>
      </c>
      <c r="M81" s="372"/>
      <c r="N81" s="365"/>
      <c r="O81" s="84"/>
      <c r="P81" s="84"/>
      <c r="Q81" s="84"/>
      <c r="R81" s="84"/>
      <c r="S81" s="84"/>
      <c r="T81" s="84"/>
      <c r="U81" s="84"/>
      <c r="V81" s="84"/>
      <c r="W81" s="84"/>
      <c r="X81" s="84"/>
      <c r="Y81" s="84"/>
      <c r="Z81" s="84"/>
    </row>
    <row r="82" spans="1:26" ht="15">
      <c r="A82" s="358">
        <v>44317</v>
      </c>
      <c r="B82" s="359">
        <v>100019237779</v>
      </c>
      <c r="C82" s="360">
        <v>44326.734027777777</v>
      </c>
      <c r="D82" s="361" t="s">
        <v>2437</v>
      </c>
      <c r="E82" s="361" t="s">
        <v>37</v>
      </c>
      <c r="F82" s="361" t="s">
        <v>37</v>
      </c>
      <c r="G82" s="361" t="s">
        <v>37</v>
      </c>
      <c r="H82" s="361" t="s">
        <v>35</v>
      </c>
      <c r="I82" s="361" t="s">
        <v>35</v>
      </c>
      <c r="J82" s="361" t="s">
        <v>35</v>
      </c>
      <c r="K82" s="361">
        <v>0</v>
      </c>
      <c r="L82" s="363">
        <v>0</v>
      </c>
      <c r="M82" s="364" t="s">
        <v>3975</v>
      </c>
      <c r="N82" s="365"/>
      <c r="O82" s="84"/>
      <c r="P82" s="84"/>
      <c r="Q82" s="84"/>
      <c r="R82" s="84"/>
      <c r="S82" s="84"/>
      <c r="T82" s="84"/>
      <c r="U82" s="84"/>
      <c r="V82" s="84"/>
      <c r="W82" s="84"/>
      <c r="X82" s="84"/>
      <c r="Y82" s="84"/>
      <c r="Z82" s="84"/>
    </row>
    <row r="83" spans="1:26" ht="17">
      <c r="A83" s="366">
        <v>44317</v>
      </c>
      <c r="B83" s="367">
        <v>100019237831</v>
      </c>
      <c r="C83" s="368">
        <v>44330.703472222223</v>
      </c>
      <c r="D83" s="369" t="s">
        <v>2446</v>
      </c>
      <c r="E83" s="369" t="s">
        <v>37</v>
      </c>
      <c r="F83" s="370" t="s">
        <v>35</v>
      </c>
      <c r="G83" s="370" t="s">
        <v>35</v>
      </c>
      <c r="H83" s="369" t="s">
        <v>35</v>
      </c>
      <c r="I83" s="369" t="s">
        <v>35</v>
      </c>
      <c r="J83" s="369" t="s">
        <v>35</v>
      </c>
      <c r="K83" s="369">
        <v>0</v>
      </c>
      <c r="L83" s="371">
        <v>0</v>
      </c>
      <c r="M83" s="364" t="s">
        <v>21</v>
      </c>
      <c r="N83" s="365"/>
      <c r="O83" s="84"/>
      <c r="P83" s="84"/>
      <c r="Q83" s="84"/>
      <c r="R83" s="84"/>
      <c r="S83" s="84"/>
      <c r="T83" s="84"/>
      <c r="U83" s="84"/>
      <c r="V83" s="84"/>
      <c r="W83" s="84"/>
      <c r="X83" s="84"/>
      <c r="Y83" s="84"/>
      <c r="Z83" s="84"/>
    </row>
    <row r="84" spans="1:26" ht="17">
      <c r="A84" s="358">
        <v>44317</v>
      </c>
      <c r="B84" s="359">
        <v>100019238446</v>
      </c>
      <c r="C84" s="360">
        <v>44326.686111111107</v>
      </c>
      <c r="D84" s="361" t="s">
        <v>97</v>
      </c>
      <c r="E84" s="361" t="s">
        <v>37</v>
      </c>
      <c r="F84" s="362" t="s">
        <v>35</v>
      </c>
      <c r="G84" s="362" t="s">
        <v>35</v>
      </c>
      <c r="H84" s="361" t="s">
        <v>35</v>
      </c>
      <c r="I84" s="361" t="s">
        <v>35</v>
      </c>
      <c r="J84" s="361" t="s">
        <v>35</v>
      </c>
      <c r="K84" s="361">
        <v>0</v>
      </c>
      <c r="L84" s="363">
        <v>0</v>
      </c>
      <c r="M84" s="373" t="s">
        <v>22</v>
      </c>
      <c r="N84" s="365"/>
      <c r="O84" s="84"/>
      <c r="P84" s="84"/>
      <c r="Q84" s="84"/>
      <c r="R84" s="84"/>
      <c r="S84" s="84"/>
      <c r="T84" s="84"/>
      <c r="U84" s="84"/>
      <c r="V84" s="84"/>
      <c r="W84" s="84"/>
      <c r="X84" s="84"/>
      <c r="Y84" s="84"/>
      <c r="Z84" s="84"/>
    </row>
    <row r="85" spans="1:26" ht="17">
      <c r="A85" s="366">
        <v>44317</v>
      </c>
      <c r="B85" s="367">
        <v>100019238588</v>
      </c>
      <c r="C85" s="368">
        <v>44326.689583333333</v>
      </c>
      <c r="D85" s="369" t="s">
        <v>97</v>
      </c>
      <c r="E85" s="369" t="s">
        <v>37</v>
      </c>
      <c r="F85" s="370" t="s">
        <v>35</v>
      </c>
      <c r="G85" s="370" t="s">
        <v>35</v>
      </c>
      <c r="H85" s="369" t="s">
        <v>35</v>
      </c>
      <c r="I85" s="369" t="s">
        <v>35</v>
      </c>
      <c r="J85" s="369" t="s">
        <v>35</v>
      </c>
      <c r="K85" s="369">
        <v>0</v>
      </c>
      <c r="L85" s="371">
        <v>0</v>
      </c>
      <c r="M85" s="364" t="s">
        <v>22</v>
      </c>
      <c r="N85" s="365"/>
      <c r="O85" s="84"/>
      <c r="P85" s="84"/>
      <c r="Q85" s="84"/>
      <c r="R85" s="84"/>
      <c r="S85" s="84"/>
      <c r="T85" s="84"/>
      <c r="U85" s="84"/>
      <c r="V85" s="84"/>
      <c r="W85" s="84"/>
      <c r="X85" s="84"/>
      <c r="Y85" s="84"/>
      <c r="Z85" s="84"/>
    </row>
    <row r="86" spans="1:26" ht="17">
      <c r="A86" s="358">
        <v>44317</v>
      </c>
      <c r="B86" s="359">
        <v>100019239111</v>
      </c>
      <c r="C86" s="360">
        <v>44327.686111111107</v>
      </c>
      <c r="D86" s="361" t="s">
        <v>2439</v>
      </c>
      <c r="E86" s="361" t="s">
        <v>37</v>
      </c>
      <c r="F86" s="362" t="s">
        <v>35</v>
      </c>
      <c r="G86" s="362" t="s">
        <v>35</v>
      </c>
      <c r="H86" s="361" t="s">
        <v>35</v>
      </c>
      <c r="I86" s="361" t="s">
        <v>35</v>
      </c>
      <c r="J86" s="361" t="s">
        <v>35</v>
      </c>
      <c r="K86" s="361">
        <v>0</v>
      </c>
      <c r="L86" s="363">
        <v>0</v>
      </c>
      <c r="M86" s="372"/>
      <c r="N86" s="365"/>
      <c r="O86" s="84"/>
      <c r="P86" s="84"/>
      <c r="Q86" s="84"/>
      <c r="R86" s="84"/>
      <c r="S86" s="84"/>
      <c r="T86" s="84"/>
      <c r="U86" s="84"/>
      <c r="V86" s="84"/>
      <c r="W86" s="84"/>
      <c r="X86" s="84"/>
      <c r="Y86" s="84"/>
      <c r="Z86" s="84"/>
    </row>
    <row r="87" spans="1:26" ht="17">
      <c r="A87" s="366">
        <v>44317</v>
      </c>
      <c r="B87" s="367">
        <v>100019240766</v>
      </c>
      <c r="C87" s="368">
        <v>44326.760416666672</v>
      </c>
      <c r="D87" s="369" t="s">
        <v>2439</v>
      </c>
      <c r="E87" s="369" t="s">
        <v>37</v>
      </c>
      <c r="F87" s="370" t="s">
        <v>35</v>
      </c>
      <c r="G87" s="370" t="s">
        <v>35</v>
      </c>
      <c r="H87" s="369" t="s">
        <v>35</v>
      </c>
      <c r="I87" s="369" t="s">
        <v>35</v>
      </c>
      <c r="J87" s="369" t="s">
        <v>35</v>
      </c>
      <c r="K87" s="369">
        <v>0</v>
      </c>
      <c r="L87" s="371">
        <v>0</v>
      </c>
      <c r="M87" s="372"/>
      <c r="N87" s="365"/>
      <c r="O87" s="84"/>
      <c r="P87" s="84"/>
      <c r="Q87" s="84"/>
      <c r="R87" s="84"/>
      <c r="S87" s="84"/>
      <c r="T87" s="84"/>
      <c r="U87" s="84"/>
      <c r="V87" s="84"/>
      <c r="W87" s="84"/>
      <c r="X87" s="84"/>
      <c r="Y87" s="84"/>
      <c r="Z87" s="84"/>
    </row>
    <row r="88" spans="1:26" ht="15">
      <c r="A88" s="358">
        <v>44317</v>
      </c>
      <c r="B88" s="359">
        <v>100019245342</v>
      </c>
      <c r="C88" s="360">
        <v>44340.475694444445</v>
      </c>
      <c r="D88" s="361" t="s">
        <v>2446</v>
      </c>
      <c r="E88" s="361" t="s">
        <v>37</v>
      </c>
      <c r="F88" s="361" t="s">
        <v>37</v>
      </c>
      <c r="G88" s="361" t="s">
        <v>37</v>
      </c>
      <c r="H88" s="361" t="s">
        <v>35</v>
      </c>
      <c r="I88" s="361" t="s">
        <v>35</v>
      </c>
      <c r="J88" s="361" t="s">
        <v>35</v>
      </c>
      <c r="K88" s="361">
        <v>0</v>
      </c>
      <c r="L88" s="363">
        <v>0</v>
      </c>
      <c r="M88" s="372"/>
      <c r="N88" s="365"/>
      <c r="O88" s="84"/>
      <c r="P88" s="84"/>
      <c r="Q88" s="84"/>
      <c r="R88" s="84"/>
      <c r="S88" s="84"/>
      <c r="T88" s="84"/>
      <c r="U88" s="84"/>
      <c r="V88" s="84"/>
      <c r="W88" s="84"/>
      <c r="X88" s="84"/>
      <c r="Y88" s="84"/>
      <c r="Z88" s="84"/>
    </row>
    <row r="89" spans="1:26" ht="15">
      <c r="A89" s="366">
        <v>44317</v>
      </c>
      <c r="B89" s="367">
        <v>100019249163</v>
      </c>
      <c r="C89" s="368">
        <v>44328.454861111109</v>
      </c>
      <c r="D89" s="369" t="s">
        <v>2439</v>
      </c>
      <c r="E89" s="369" t="s">
        <v>37</v>
      </c>
      <c r="F89" s="369" t="s">
        <v>37</v>
      </c>
      <c r="G89" s="369" t="s">
        <v>37</v>
      </c>
      <c r="H89" s="369" t="s">
        <v>35</v>
      </c>
      <c r="I89" s="369" t="s">
        <v>35</v>
      </c>
      <c r="J89" s="369" t="s">
        <v>35</v>
      </c>
      <c r="K89" s="369">
        <v>0</v>
      </c>
      <c r="L89" s="371">
        <v>0</v>
      </c>
      <c r="M89" s="374"/>
      <c r="N89" s="365"/>
      <c r="O89" s="84"/>
      <c r="P89" s="84"/>
      <c r="Q89" s="84"/>
      <c r="R89" s="84"/>
      <c r="S89" s="84"/>
      <c r="T89" s="84"/>
      <c r="U89" s="84"/>
      <c r="V89" s="84"/>
      <c r="W89" s="84"/>
      <c r="X89" s="84"/>
      <c r="Y89" s="84"/>
      <c r="Z89" s="84"/>
    </row>
    <row r="90" spans="1:26" ht="15">
      <c r="A90" s="358">
        <v>44317</v>
      </c>
      <c r="B90" s="359">
        <v>100019249268</v>
      </c>
      <c r="C90" s="360">
        <v>44327.46875</v>
      </c>
      <c r="D90" s="361" t="s">
        <v>2452</v>
      </c>
      <c r="E90" s="361" t="s">
        <v>37</v>
      </c>
      <c r="F90" s="361" t="s">
        <v>37</v>
      </c>
      <c r="G90" s="361" t="s">
        <v>37</v>
      </c>
      <c r="H90" s="361" t="s">
        <v>35</v>
      </c>
      <c r="I90" s="361" t="s">
        <v>35</v>
      </c>
      <c r="J90" s="361" t="s">
        <v>35</v>
      </c>
      <c r="K90" s="361">
        <v>0</v>
      </c>
      <c r="L90" s="363">
        <v>0</v>
      </c>
      <c r="M90" s="364" t="s">
        <v>21</v>
      </c>
      <c r="N90" s="365"/>
      <c r="O90" s="84"/>
      <c r="P90" s="84"/>
      <c r="Q90" s="84"/>
      <c r="R90" s="84"/>
      <c r="S90" s="84"/>
      <c r="T90" s="84"/>
      <c r="U90" s="84"/>
      <c r="V90" s="84"/>
      <c r="W90" s="84"/>
      <c r="X90" s="84"/>
      <c r="Y90" s="84"/>
      <c r="Z90" s="84"/>
    </row>
    <row r="91" spans="1:26" ht="17">
      <c r="A91" s="366">
        <v>44317</v>
      </c>
      <c r="B91" s="367">
        <v>100019249287</v>
      </c>
      <c r="C91" s="368">
        <v>44327.474305555559</v>
      </c>
      <c r="D91" s="369" t="s">
        <v>34</v>
      </c>
      <c r="E91" s="369" t="s">
        <v>37</v>
      </c>
      <c r="F91" s="370" t="s">
        <v>35</v>
      </c>
      <c r="G91" s="370" t="s">
        <v>35</v>
      </c>
      <c r="H91" s="369" t="s">
        <v>35</v>
      </c>
      <c r="I91" s="369" t="s">
        <v>35</v>
      </c>
      <c r="J91" s="369" t="s">
        <v>35</v>
      </c>
      <c r="K91" s="369">
        <v>0</v>
      </c>
      <c r="L91" s="371">
        <v>0</v>
      </c>
      <c r="M91" s="372" t="s">
        <v>11909</v>
      </c>
      <c r="N91" s="365"/>
      <c r="O91" s="84"/>
      <c r="P91" s="84"/>
      <c r="Q91" s="84"/>
      <c r="R91" s="84"/>
      <c r="S91" s="84"/>
      <c r="T91" s="84"/>
      <c r="U91" s="84"/>
      <c r="V91" s="84"/>
      <c r="W91" s="84"/>
      <c r="X91" s="84"/>
      <c r="Y91" s="84"/>
      <c r="Z91" s="84"/>
    </row>
    <row r="92" spans="1:26" ht="15">
      <c r="A92" s="358">
        <v>44317</v>
      </c>
      <c r="B92" s="359">
        <v>100019252923</v>
      </c>
      <c r="C92" s="360">
        <v>44327.658333333333</v>
      </c>
      <c r="D92" s="361" t="s">
        <v>2446</v>
      </c>
      <c r="E92" s="361" t="s">
        <v>37</v>
      </c>
      <c r="F92" s="361" t="s">
        <v>37</v>
      </c>
      <c r="G92" s="361" t="s">
        <v>37</v>
      </c>
      <c r="H92" s="361" t="s">
        <v>35</v>
      </c>
      <c r="I92" s="361" t="s">
        <v>35</v>
      </c>
      <c r="J92" s="361" t="s">
        <v>35</v>
      </c>
      <c r="K92" s="361">
        <v>0</v>
      </c>
      <c r="L92" s="363">
        <v>0</v>
      </c>
      <c r="M92" s="372"/>
      <c r="N92" s="365"/>
      <c r="O92" s="84"/>
      <c r="P92" s="84"/>
      <c r="Q92" s="84"/>
      <c r="R92" s="84"/>
      <c r="S92" s="84"/>
      <c r="T92" s="84"/>
      <c r="U92" s="84"/>
      <c r="V92" s="84"/>
      <c r="W92" s="84"/>
      <c r="X92" s="84"/>
      <c r="Y92" s="84"/>
      <c r="Z92" s="84"/>
    </row>
    <row r="93" spans="1:26" ht="17">
      <c r="A93" s="366">
        <v>44317</v>
      </c>
      <c r="B93" s="367">
        <v>100019254771</v>
      </c>
      <c r="C93" s="368">
        <v>44328.62777777778</v>
      </c>
      <c r="D93" s="369" t="s">
        <v>2439</v>
      </c>
      <c r="E93" s="369" t="s">
        <v>37</v>
      </c>
      <c r="F93" s="369" t="s">
        <v>37</v>
      </c>
      <c r="G93" s="370" t="s">
        <v>35</v>
      </c>
      <c r="H93" s="369" t="s">
        <v>35</v>
      </c>
      <c r="I93" s="369" t="s">
        <v>35</v>
      </c>
      <c r="J93" s="369" t="s">
        <v>35</v>
      </c>
      <c r="K93" s="369">
        <v>0</v>
      </c>
      <c r="L93" s="371">
        <v>0</v>
      </c>
      <c r="M93" s="372"/>
      <c r="N93" s="365"/>
      <c r="O93" s="84"/>
      <c r="P93" s="84"/>
      <c r="Q93" s="84"/>
      <c r="R93" s="84"/>
      <c r="S93" s="84"/>
      <c r="T93" s="84"/>
      <c r="U93" s="84"/>
      <c r="V93" s="84"/>
      <c r="W93" s="84"/>
      <c r="X93" s="84"/>
      <c r="Y93" s="84"/>
      <c r="Z93" s="84"/>
    </row>
    <row r="94" spans="1:26" ht="15">
      <c r="A94" s="358">
        <v>44317</v>
      </c>
      <c r="B94" s="359">
        <v>100019255472</v>
      </c>
      <c r="C94" s="360">
        <v>44327.671527777777</v>
      </c>
      <c r="D94" s="361" t="s">
        <v>105</v>
      </c>
      <c r="E94" s="361" t="s">
        <v>37</v>
      </c>
      <c r="F94" s="361" t="s">
        <v>37</v>
      </c>
      <c r="G94" s="361" t="s">
        <v>37</v>
      </c>
      <c r="H94" s="361" t="s">
        <v>35</v>
      </c>
      <c r="I94" s="361" t="s">
        <v>35</v>
      </c>
      <c r="J94" s="361" t="s">
        <v>35</v>
      </c>
      <c r="K94" s="361">
        <v>0</v>
      </c>
      <c r="L94" s="363">
        <v>0</v>
      </c>
      <c r="M94" s="372"/>
      <c r="N94" s="365"/>
      <c r="O94" s="84"/>
      <c r="P94" s="84"/>
      <c r="Q94" s="84"/>
      <c r="R94" s="84"/>
      <c r="S94" s="84"/>
      <c r="T94" s="84"/>
      <c r="U94" s="84"/>
      <c r="V94" s="84"/>
      <c r="W94" s="84"/>
      <c r="X94" s="84"/>
      <c r="Y94" s="84"/>
      <c r="Z94" s="84"/>
    </row>
    <row r="95" spans="1:26" ht="15">
      <c r="A95" s="366">
        <v>44317</v>
      </c>
      <c r="B95" s="367">
        <v>100019255929</v>
      </c>
      <c r="C95" s="368">
        <v>44327.704861111109</v>
      </c>
      <c r="D95" s="369" t="s">
        <v>105</v>
      </c>
      <c r="E95" s="369" t="s">
        <v>37</v>
      </c>
      <c r="F95" s="369" t="s">
        <v>37</v>
      </c>
      <c r="G95" s="369" t="s">
        <v>37</v>
      </c>
      <c r="H95" s="369" t="s">
        <v>35</v>
      </c>
      <c r="I95" s="369" t="s">
        <v>35</v>
      </c>
      <c r="J95" s="369" t="s">
        <v>35</v>
      </c>
      <c r="K95" s="369">
        <v>0</v>
      </c>
      <c r="L95" s="371">
        <v>0</v>
      </c>
      <c r="M95" s="374"/>
      <c r="N95" s="365"/>
      <c r="O95" s="84"/>
      <c r="P95" s="84"/>
      <c r="Q95" s="84"/>
      <c r="R95" s="84"/>
      <c r="S95" s="84"/>
      <c r="T95" s="84"/>
      <c r="U95" s="84"/>
      <c r="V95" s="84"/>
      <c r="W95" s="84"/>
      <c r="X95" s="84"/>
      <c r="Y95" s="84"/>
      <c r="Z95" s="84"/>
    </row>
    <row r="96" spans="1:26" ht="15">
      <c r="A96" s="358">
        <v>44317</v>
      </c>
      <c r="B96" s="359">
        <v>100019256491</v>
      </c>
      <c r="C96" s="360">
        <v>44327.696527777778</v>
      </c>
      <c r="D96" s="361" t="s">
        <v>2437</v>
      </c>
      <c r="E96" s="361" t="s">
        <v>37</v>
      </c>
      <c r="F96" s="361" t="s">
        <v>37</v>
      </c>
      <c r="G96" s="361" t="s">
        <v>37</v>
      </c>
      <c r="H96" s="361" t="s">
        <v>35</v>
      </c>
      <c r="I96" s="361" t="s">
        <v>35</v>
      </c>
      <c r="J96" s="361" t="s">
        <v>35</v>
      </c>
      <c r="K96" s="361">
        <v>0</v>
      </c>
      <c r="L96" s="363">
        <v>0</v>
      </c>
      <c r="M96" s="364" t="s">
        <v>3975</v>
      </c>
      <c r="N96" s="365"/>
      <c r="O96" s="84"/>
      <c r="P96" s="84"/>
      <c r="Q96" s="84"/>
      <c r="R96" s="84"/>
      <c r="S96" s="84"/>
      <c r="T96" s="84"/>
      <c r="U96" s="84"/>
      <c r="V96" s="84"/>
      <c r="W96" s="84"/>
      <c r="X96" s="84"/>
      <c r="Y96" s="84"/>
      <c r="Z96" s="84"/>
    </row>
    <row r="97" spans="1:26" ht="15">
      <c r="A97" s="366">
        <v>44317</v>
      </c>
      <c r="B97" s="367">
        <v>100019258268</v>
      </c>
      <c r="C97" s="368">
        <v>44327.747916666667</v>
      </c>
      <c r="D97" s="369" t="s">
        <v>97</v>
      </c>
      <c r="E97" s="369" t="s">
        <v>37</v>
      </c>
      <c r="F97" s="369" t="s">
        <v>37</v>
      </c>
      <c r="G97" s="369" t="s">
        <v>37</v>
      </c>
      <c r="H97" s="369" t="s">
        <v>35</v>
      </c>
      <c r="I97" s="369" t="s">
        <v>35</v>
      </c>
      <c r="J97" s="369" t="s">
        <v>35</v>
      </c>
      <c r="K97" s="369">
        <v>0</v>
      </c>
      <c r="L97" s="371">
        <v>0</v>
      </c>
      <c r="M97" s="364" t="s">
        <v>11910</v>
      </c>
      <c r="N97" s="365"/>
      <c r="O97" s="84"/>
      <c r="P97" s="84"/>
      <c r="Q97" s="84"/>
      <c r="R97" s="84"/>
      <c r="S97" s="84"/>
      <c r="T97" s="84"/>
      <c r="U97" s="84"/>
      <c r="V97" s="84"/>
      <c r="W97" s="84"/>
      <c r="X97" s="84"/>
      <c r="Y97" s="84"/>
      <c r="Z97" s="84"/>
    </row>
    <row r="98" spans="1:26" ht="15">
      <c r="A98" s="358">
        <v>44317</v>
      </c>
      <c r="B98" s="359">
        <v>100019261590</v>
      </c>
      <c r="C98" s="360">
        <v>44327.931250000001</v>
      </c>
      <c r="D98" s="361" t="s">
        <v>2437</v>
      </c>
      <c r="E98" s="361" t="s">
        <v>37</v>
      </c>
      <c r="F98" s="361" t="s">
        <v>37</v>
      </c>
      <c r="G98" s="361" t="s">
        <v>37</v>
      </c>
      <c r="H98" s="361" t="s">
        <v>35</v>
      </c>
      <c r="I98" s="361" t="s">
        <v>35</v>
      </c>
      <c r="J98" s="361" t="s">
        <v>35</v>
      </c>
      <c r="K98" s="361">
        <v>0</v>
      </c>
      <c r="L98" s="363">
        <v>0</v>
      </c>
      <c r="M98" s="364" t="s">
        <v>3975</v>
      </c>
      <c r="N98" s="365"/>
      <c r="O98" s="84"/>
      <c r="P98" s="84"/>
      <c r="Q98" s="84"/>
      <c r="R98" s="84"/>
      <c r="S98" s="84"/>
      <c r="T98" s="84"/>
      <c r="U98" s="84"/>
      <c r="V98" s="84"/>
      <c r="W98" s="84"/>
      <c r="X98" s="84"/>
      <c r="Y98" s="84"/>
      <c r="Z98" s="84"/>
    </row>
    <row r="99" spans="1:26" ht="15">
      <c r="A99" s="366">
        <v>44317</v>
      </c>
      <c r="B99" s="367">
        <v>100019265652</v>
      </c>
      <c r="C99" s="368">
        <v>44328.475694444445</v>
      </c>
      <c r="D99" s="369" t="s">
        <v>2437</v>
      </c>
      <c r="E99" s="369" t="s">
        <v>37</v>
      </c>
      <c r="F99" s="369" t="s">
        <v>37</v>
      </c>
      <c r="G99" s="369" t="s">
        <v>37</v>
      </c>
      <c r="H99" s="369" t="s">
        <v>35</v>
      </c>
      <c r="I99" s="369" t="s">
        <v>35</v>
      </c>
      <c r="J99" s="369" t="s">
        <v>35</v>
      </c>
      <c r="K99" s="369">
        <v>0</v>
      </c>
      <c r="L99" s="371">
        <v>0</v>
      </c>
      <c r="M99" s="364" t="s">
        <v>3975</v>
      </c>
      <c r="N99" s="365"/>
      <c r="O99" s="84"/>
      <c r="P99" s="84"/>
      <c r="Q99" s="84"/>
      <c r="R99" s="84"/>
      <c r="S99" s="84"/>
      <c r="T99" s="84"/>
      <c r="U99" s="84"/>
      <c r="V99" s="84"/>
      <c r="W99" s="84"/>
      <c r="X99" s="84"/>
      <c r="Y99" s="84"/>
      <c r="Z99" s="84"/>
    </row>
    <row r="100" spans="1:26" ht="15">
      <c r="A100" s="358">
        <v>44317</v>
      </c>
      <c r="B100" s="359">
        <v>100019270221</v>
      </c>
      <c r="C100" s="360">
        <v>44328.703472222223</v>
      </c>
      <c r="D100" s="361" t="s">
        <v>97</v>
      </c>
      <c r="E100" s="361" t="s">
        <v>37</v>
      </c>
      <c r="F100" s="361" t="s">
        <v>37</v>
      </c>
      <c r="G100" s="361" t="s">
        <v>37</v>
      </c>
      <c r="H100" s="361" t="s">
        <v>35</v>
      </c>
      <c r="I100" s="361" t="s">
        <v>35</v>
      </c>
      <c r="J100" s="361" t="s">
        <v>35</v>
      </c>
      <c r="K100" s="361">
        <v>0</v>
      </c>
      <c r="L100" s="363">
        <v>0</v>
      </c>
      <c r="M100" s="364" t="s">
        <v>21</v>
      </c>
      <c r="N100" s="365"/>
      <c r="O100" s="84"/>
      <c r="P100" s="84"/>
      <c r="Q100" s="84"/>
      <c r="R100" s="84"/>
      <c r="S100" s="84"/>
      <c r="T100" s="84"/>
      <c r="U100" s="84"/>
      <c r="V100" s="84"/>
      <c r="W100" s="84"/>
      <c r="X100" s="84"/>
      <c r="Y100" s="84"/>
      <c r="Z100" s="84"/>
    </row>
    <row r="101" spans="1:26" ht="15">
      <c r="A101" s="366">
        <v>44317</v>
      </c>
      <c r="B101" s="367">
        <v>100019271571</v>
      </c>
      <c r="C101" s="368">
        <v>44328.642361111109</v>
      </c>
      <c r="D101" s="369" t="s">
        <v>2452</v>
      </c>
      <c r="E101" s="369" t="s">
        <v>37</v>
      </c>
      <c r="F101" s="369" t="s">
        <v>37</v>
      </c>
      <c r="G101" s="369" t="s">
        <v>37</v>
      </c>
      <c r="H101" s="369" t="s">
        <v>35</v>
      </c>
      <c r="I101" s="369" t="s">
        <v>35</v>
      </c>
      <c r="J101" s="369" t="s">
        <v>35</v>
      </c>
      <c r="K101" s="369">
        <v>0</v>
      </c>
      <c r="L101" s="371">
        <v>0</v>
      </c>
      <c r="M101" s="373" t="s">
        <v>11911</v>
      </c>
      <c r="N101" s="365"/>
      <c r="O101" s="84"/>
      <c r="P101" s="84"/>
      <c r="Q101" s="84"/>
      <c r="R101" s="84"/>
      <c r="S101" s="84"/>
      <c r="T101" s="84"/>
      <c r="U101" s="84"/>
      <c r="V101" s="84"/>
      <c r="W101" s="84"/>
      <c r="X101" s="84"/>
      <c r="Y101" s="84"/>
      <c r="Z101" s="84"/>
    </row>
    <row r="102" spans="1:26" ht="17">
      <c r="A102" s="358">
        <v>44317</v>
      </c>
      <c r="B102" s="359">
        <v>100019275629</v>
      </c>
      <c r="C102" s="360">
        <v>44330.864583333328</v>
      </c>
      <c r="D102" s="361" t="s">
        <v>105</v>
      </c>
      <c r="E102" s="361" t="s">
        <v>37</v>
      </c>
      <c r="F102" s="362" t="s">
        <v>35</v>
      </c>
      <c r="G102" s="362" t="s">
        <v>35</v>
      </c>
      <c r="H102" s="361" t="s">
        <v>35</v>
      </c>
      <c r="I102" s="361" t="s">
        <v>35</v>
      </c>
      <c r="J102" s="361" t="s">
        <v>35</v>
      </c>
      <c r="K102" s="361">
        <v>0</v>
      </c>
      <c r="L102" s="363">
        <v>0</v>
      </c>
      <c r="M102" s="372"/>
      <c r="N102" s="365"/>
      <c r="O102" s="84"/>
      <c r="P102" s="84"/>
      <c r="Q102" s="84"/>
      <c r="R102" s="84"/>
      <c r="S102" s="84"/>
      <c r="T102" s="84"/>
      <c r="U102" s="84"/>
      <c r="V102" s="84"/>
      <c r="W102" s="84"/>
      <c r="X102" s="84"/>
      <c r="Y102" s="84"/>
      <c r="Z102" s="84"/>
    </row>
    <row r="103" spans="1:26" ht="15">
      <c r="A103" s="366">
        <v>44317</v>
      </c>
      <c r="B103" s="367">
        <v>100019282575</v>
      </c>
      <c r="C103" s="368">
        <v>44329.475694444445</v>
      </c>
      <c r="D103" s="369" t="s">
        <v>2415</v>
      </c>
      <c r="E103" s="369" t="s">
        <v>37</v>
      </c>
      <c r="F103" s="369" t="s">
        <v>37</v>
      </c>
      <c r="G103" s="369" t="s">
        <v>37</v>
      </c>
      <c r="H103" s="369" t="s">
        <v>35</v>
      </c>
      <c r="I103" s="369" t="s">
        <v>35</v>
      </c>
      <c r="J103" s="369" t="s">
        <v>35</v>
      </c>
      <c r="K103" s="369">
        <v>0</v>
      </c>
      <c r="L103" s="371">
        <v>0</v>
      </c>
      <c r="M103" s="364" t="s">
        <v>21</v>
      </c>
      <c r="N103" s="365"/>
      <c r="O103" s="84"/>
      <c r="P103" s="84"/>
      <c r="Q103" s="84"/>
      <c r="R103" s="84"/>
      <c r="S103" s="84"/>
      <c r="T103" s="84"/>
      <c r="U103" s="84"/>
      <c r="V103" s="84"/>
      <c r="W103" s="84"/>
      <c r="X103" s="84"/>
      <c r="Y103" s="84"/>
      <c r="Z103" s="84"/>
    </row>
    <row r="104" spans="1:26" ht="15">
      <c r="A104" s="358">
        <v>44317</v>
      </c>
      <c r="B104" s="359">
        <v>100019283501</v>
      </c>
      <c r="C104" s="360">
        <v>44329.440972222219</v>
      </c>
      <c r="D104" s="361" t="s">
        <v>105</v>
      </c>
      <c r="E104" s="361" t="s">
        <v>37</v>
      </c>
      <c r="F104" s="361" t="s">
        <v>37</v>
      </c>
      <c r="G104" s="361" t="s">
        <v>37</v>
      </c>
      <c r="H104" s="361" t="s">
        <v>35</v>
      </c>
      <c r="I104" s="361" t="s">
        <v>35</v>
      </c>
      <c r="J104" s="361" t="s">
        <v>35</v>
      </c>
      <c r="K104" s="361">
        <v>0</v>
      </c>
      <c r="L104" s="363">
        <v>0</v>
      </c>
      <c r="M104" s="374"/>
      <c r="N104" s="365"/>
      <c r="O104" s="84"/>
      <c r="P104" s="84"/>
      <c r="Q104" s="84"/>
      <c r="R104" s="84"/>
      <c r="S104" s="84"/>
      <c r="T104" s="84"/>
      <c r="U104" s="84"/>
      <c r="V104" s="84"/>
      <c r="W104" s="84"/>
      <c r="X104" s="84"/>
      <c r="Y104" s="84"/>
      <c r="Z104" s="84"/>
    </row>
    <row r="105" spans="1:26" ht="17">
      <c r="A105" s="366">
        <v>44317</v>
      </c>
      <c r="B105" s="367">
        <v>100019284514</v>
      </c>
      <c r="C105" s="368">
        <v>44329.59375</v>
      </c>
      <c r="D105" s="369" t="s">
        <v>2439</v>
      </c>
      <c r="E105" s="369" t="s">
        <v>37</v>
      </c>
      <c r="F105" s="369" t="s">
        <v>37</v>
      </c>
      <c r="G105" s="370" t="s">
        <v>35</v>
      </c>
      <c r="H105" s="369" t="s">
        <v>35</v>
      </c>
      <c r="I105" s="369" t="s">
        <v>35</v>
      </c>
      <c r="J105" s="369" t="s">
        <v>35</v>
      </c>
      <c r="K105" s="369">
        <v>0</v>
      </c>
      <c r="L105" s="371">
        <v>0</v>
      </c>
      <c r="M105" s="372"/>
      <c r="N105" s="365"/>
      <c r="O105" s="84"/>
      <c r="P105" s="84"/>
      <c r="Q105" s="84"/>
      <c r="R105" s="84"/>
      <c r="S105" s="84"/>
      <c r="T105" s="84"/>
      <c r="U105" s="84"/>
      <c r="V105" s="84"/>
      <c r="W105" s="84"/>
      <c r="X105" s="84"/>
      <c r="Y105" s="84"/>
      <c r="Z105" s="84"/>
    </row>
    <row r="106" spans="1:26" ht="15">
      <c r="A106" s="358">
        <v>44317</v>
      </c>
      <c r="B106" s="359">
        <v>100019286453</v>
      </c>
      <c r="C106" s="360">
        <v>44329.570833333331</v>
      </c>
      <c r="D106" s="361" t="s">
        <v>97</v>
      </c>
      <c r="E106" s="361" t="s">
        <v>37</v>
      </c>
      <c r="F106" s="361" t="s">
        <v>37</v>
      </c>
      <c r="G106" s="361" t="s">
        <v>37</v>
      </c>
      <c r="H106" s="361" t="s">
        <v>35</v>
      </c>
      <c r="I106" s="361" t="s">
        <v>35</v>
      </c>
      <c r="J106" s="361" t="s">
        <v>37</v>
      </c>
      <c r="K106" s="361">
        <v>0</v>
      </c>
      <c r="L106" s="363">
        <v>0</v>
      </c>
      <c r="M106" s="373" t="s">
        <v>11912</v>
      </c>
      <c r="N106" s="365"/>
      <c r="O106" s="84"/>
      <c r="P106" s="84"/>
      <c r="Q106" s="84"/>
      <c r="R106" s="84"/>
      <c r="S106" s="84"/>
      <c r="T106" s="84"/>
      <c r="U106" s="84"/>
      <c r="V106" s="84"/>
      <c r="W106" s="84"/>
      <c r="X106" s="84"/>
      <c r="Y106" s="84"/>
      <c r="Z106" s="84"/>
    </row>
    <row r="107" spans="1:26" ht="17">
      <c r="A107" s="366">
        <v>44317</v>
      </c>
      <c r="B107" s="367">
        <v>100019287768</v>
      </c>
      <c r="C107" s="368">
        <v>44329.878472222219</v>
      </c>
      <c r="D107" s="369" t="s">
        <v>2446</v>
      </c>
      <c r="E107" s="369" t="s">
        <v>37</v>
      </c>
      <c r="F107" s="369" t="s">
        <v>37</v>
      </c>
      <c r="G107" s="370" t="s">
        <v>35</v>
      </c>
      <c r="H107" s="369" t="s">
        <v>35</v>
      </c>
      <c r="I107" s="369" t="s">
        <v>35</v>
      </c>
      <c r="J107" s="369" t="s">
        <v>35</v>
      </c>
      <c r="K107" s="369">
        <v>0</v>
      </c>
      <c r="L107" s="371">
        <v>0</v>
      </c>
      <c r="M107" s="372"/>
      <c r="N107" s="365"/>
      <c r="O107" s="84"/>
      <c r="P107" s="84"/>
      <c r="Q107" s="84"/>
      <c r="R107" s="84"/>
      <c r="S107" s="84"/>
      <c r="T107" s="84"/>
      <c r="U107" s="84"/>
      <c r="V107" s="84"/>
      <c r="W107" s="84"/>
      <c r="X107" s="84"/>
      <c r="Y107" s="84"/>
      <c r="Z107" s="84"/>
    </row>
    <row r="108" spans="1:26" ht="17">
      <c r="A108" s="358">
        <v>44317</v>
      </c>
      <c r="B108" s="359">
        <v>100019288237</v>
      </c>
      <c r="C108" s="360">
        <v>44329.893750000003</v>
      </c>
      <c r="D108" s="361" t="s">
        <v>2446</v>
      </c>
      <c r="E108" s="361" t="s">
        <v>37</v>
      </c>
      <c r="F108" s="361" t="s">
        <v>37</v>
      </c>
      <c r="G108" s="362" t="s">
        <v>35</v>
      </c>
      <c r="H108" s="361" t="s">
        <v>35</v>
      </c>
      <c r="I108" s="361" t="s">
        <v>35</v>
      </c>
      <c r="J108" s="361" t="s">
        <v>35</v>
      </c>
      <c r="K108" s="361">
        <v>0</v>
      </c>
      <c r="L108" s="363">
        <v>0</v>
      </c>
      <c r="M108" s="374"/>
      <c r="N108" s="365"/>
      <c r="O108" s="84"/>
      <c r="P108" s="84"/>
      <c r="Q108" s="84"/>
      <c r="R108" s="84"/>
      <c r="S108" s="84"/>
      <c r="T108" s="84"/>
      <c r="U108" s="84"/>
      <c r="V108" s="84"/>
      <c r="W108" s="84"/>
      <c r="X108" s="84"/>
      <c r="Y108" s="84"/>
      <c r="Z108" s="84"/>
    </row>
    <row r="109" spans="1:26" ht="17">
      <c r="A109" s="366">
        <v>44317</v>
      </c>
      <c r="B109" s="367">
        <v>100019289161</v>
      </c>
      <c r="C109" s="368">
        <v>44329.664583333331</v>
      </c>
      <c r="D109" s="369" t="s">
        <v>2452</v>
      </c>
      <c r="E109" s="369" t="s">
        <v>37</v>
      </c>
      <c r="F109" s="370" t="s">
        <v>35</v>
      </c>
      <c r="G109" s="370" t="s">
        <v>35</v>
      </c>
      <c r="H109" s="369" t="s">
        <v>35</v>
      </c>
      <c r="I109" s="369" t="s">
        <v>35</v>
      </c>
      <c r="J109" s="369" t="s">
        <v>35</v>
      </c>
      <c r="K109" s="369">
        <v>0</v>
      </c>
      <c r="L109" s="371">
        <v>0</v>
      </c>
      <c r="M109" s="364" t="s">
        <v>11913</v>
      </c>
      <c r="N109" s="365"/>
      <c r="O109" s="84"/>
      <c r="P109" s="84"/>
      <c r="Q109" s="84"/>
      <c r="R109" s="84"/>
      <c r="S109" s="84"/>
      <c r="T109" s="84"/>
      <c r="U109" s="84"/>
      <c r="V109" s="84"/>
      <c r="W109" s="84"/>
      <c r="X109" s="84"/>
      <c r="Y109" s="84"/>
      <c r="Z109" s="84"/>
    </row>
    <row r="110" spans="1:26" ht="15">
      <c r="A110" s="358">
        <v>44317</v>
      </c>
      <c r="B110" s="359">
        <v>100019290182</v>
      </c>
      <c r="C110" s="360">
        <v>44329.663194444445</v>
      </c>
      <c r="D110" s="361" t="s">
        <v>97</v>
      </c>
      <c r="E110" s="361" t="s">
        <v>37</v>
      </c>
      <c r="F110" s="361" t="s">
        <v>37</v>
      </c>
      <c r="G110" s="361" t="s">
        <v>37</v>
      </c>
      <c r="H110" s="361" t="s">
        <v>35</v>
      </c>
      <c r="I110" s="361" t="s">
        <v>35</v>
      </c>
      <c r="J110" s="361" t="s">
        <v>35</v>
      </c>
      <c r="K110" s="361">
        <v>0</v>
      </c>
      <c r="L110" s="363">
        <v>0</v>
      </c>
      <c r="M110" s="364" t="s">
        <v>11914</v>
      </c>
      <c r="N110" s="365"/>
      <c r="O110" s="84"/>
      <c r="P110" s="84"/>
      <c r="Q110" s="84"/>
      <c r="R110" s="84"/>
      <c r="S110" s="84"/>
      <c r="T110" s="84"/>
      <c r="U110" s="84"/>
      <c r="V110" s="84"/>
      <c r="W110" s="84"/>
      <c r="X110" s="84"/>
      <c r="Y110" s="84"/>
      <c r="Z110" s="84"/>
    </row>
    <row r="111" spans="1:26" ht="17">
      <c r="A111" s="366">
        <v>44317</v>
      </c>
      <c r="B111" s="367">
        <v>100019293089</v>
      </c>
      <c r="C111" s="368">
        <v>44329.761111111111</v>
      </c>
      <c r="D111" s="369" t="s">
        <v>2437</v>
      </c>
      <c r="E111" s="369" t="s">
        <v>37</v>
      </c>
      <c r="F111" s="370" t="s">
        <v>35</v>
      </c>
      <c r="G111" s="370" t="s">
        <v>35</v>
      </c>
      <c r="H111" s="369" t="s">
        <v>35</v>
      </c>
      <c r="I111" s="369" t="s">
        <v>35</v>
      </c>
      <c r="J111" s="369" t="s">
        <v>35</v>
      </c>
      <c r="K111" s="369">
        <v>0</v>
      </c>
      <c r="L111" s="371">
        <v>0</v>
      </c>
      <c r="M111" s="373" t="s">
        <v>3541</v>
      </c>
      <c r="N111" s="365"/>
      <c r="O111" s="84"/>
      <c r="P111" s="84"/>
      <c r="Q111" s="84"/>
      <c r="R111" s="84"/>
      <c r="S111" s="84"/>
      <c r="T111" s="84"/>
      <c r="U111" s="84"/>
      <c r="V111" s="84"/>
      <c r="W111" s="84"/>
      <c r="X111" s="84"/>
      <c r="Y111" s="84"/>
      <c r="Z111" s="84"/>
    </row>
    <row r="112" spans="1:26" ht="15">
      <c r="A112" s="358">
        <v>44317</v>
      </c>
      <c r="B112" s="359">
        <v>100019297451</v>
      </c>
      <c r="C112" s="360">
        <v>44330.023611111115</v>
      </c>
      <c r="D112" s="361" t="s">
        <v>2452</v>
      </c>
      <c r="E112" s="361" t="s">
        <v>37</v>
      </c>
      <c r="F112" s="361" t="s">
        <v>37</v>
      </c>
      <c r="G112" s="361" t="s">
        <v>37</v>
      </c>
      <c r="H112" s="361" t="s">
        <v>35</v>
      </c>
      <c r="I112" s="361" t="s">
        <v>35</v>
      </c>
      <c r="J112" s="361" t="s">
        <v>35</v>
      </c>
      <c r="K112" s="361">
        <v>0</v>
      </c>
      <c r="L112" s="363">
        <v>0</v>
      </c>
      <c r="M112" s="373" t="s">
        <v>11915</v>
      </c>
      <c r="N112" s="365"/>
      <c r="O112" s="84"/>
      <c r="P112" s="84"/>
      <c r="Q112" s="84"/>
      <c r="R112" s="84"/>
      <c r="S112" s="84"/>
      <c r="T112" s="84"/>
      <c r="U112" s="84"/>
      <c r="V112" s="84"/>
      <c r="W112" s="84"/>
      <c r="X112" s="84"/>
      <c r="Y112" s="84"/>
      <c r="Z112" s="84"/>
    </row>
    <row r="113" spans="1:26" ht="17">
      <c r="A113" s="366">
        <v>44317</v>
      </c>
      <c r="B113" s="367">
        <v>100019300033</v>
      </c>
      <c r="C113" s="368">
        <v>44330.410416666666</v>
      </c>
      <c r="D113" s="369" t="s">
        <v>97</v>
      </c>
      <c r="E113" s="369" t="s">
        <v>37</v>
      </c>
      <c r="F113" s="369" t="s">
        <v>37</v>
      </c>
      <c r="G113" s="370" t="s">
        <v>35</v>
      </c>
      <c r="H113" s="369" t="s">
        <v>35</v>
      </c>
      <c r="I113" s="369" t="s">
        <v>35</v>
      </c>
      <c r="J113" s="369" t="s">
        <v>35</v>
      </c>
      <c r="K113" s="369">
        <v>0</v>
      </c>
      <c r="L113" s="371">
        <v>0</v>
      </c>
      <c r="M113" s="374"/>
      <c r="N113" s="365"/>
      <c r="O113" s="84"/>
      <c r="P113" s="84"/>
      <c r="Q113" s="84"/>
      <c r="R113" s="84"/>
      <c r="S113" s="84"/>
      <c r="T113" s="84"/>
      <c r="U113" s="84"/>
      <c r="V113" s="84"/>
      <c r="W113" s="84"/>
      <c r="X113" s="84"/>
      <c r="Y113" s="84"/>
      <c r="Z113" s="84"/>
    </row>
    <row r="114" spans="1:26" ht="17">
      <c r="A114" s="358">
        <v>44317</v>
      </c>
      <c r="B114" s="359">
        <v>100019301738</v>
      </c>
      <c r="C114" s="360">
        <v>44330.48819444445</v>
      </c>
      <c r="D114" s="361" t="s">
        <v>2446</v>
      </c>
      <c r="E114" s="361" t="s">
        <v>37</v>
      </c>
      <c r="F114" s="361" t="s">
        <v>37</v>
      </c>
      <c r="G114" s="362" t="s">
        <v>35</v>
      </c>
      <c r="H114" s="361" t="s">
        <v>35</v>
      </c>
      <c r="I114" s="361" t="s">
        <v>35</v>
      </c>
      <c r="J114" s="361" t="s">
        <v>35</v>
      </c>
      <c r="K114" s="361">
        <v>0</v>
      </c>
      <c r="L114" s="363">
        <v>0</v>
      </c>
      <c r="M114" s="372"/>
      <c r="N114" s="365"/>
      <c r="O114" s="84"/>
      <c r="P114" s="84"/>
      <c r="Q114" s="84"/>
      <c r="R114" s="84"/>
      <c r="S114" s="84"/>
      <c r="T114" s="84"/>
      <c r="U114" s="84"/>
      <c r="V114" s="84"/>
      <c r="W114" s="84"/>
      <c r="X114" s="84"/>
      <c r="Y114" s="84"/>
      <c r="Z114" s="84"/>
    </row>
    <row r="115" spans="1:26" ht="17">
      <c r="A115" s="366">
        <v>44317</v>
      </c>
      <c r="B115" s="367">
        <v>100019302205</v>
      </c>
      <c r="C115" s="368">
        <v>44330.477083333331</v>
      </c>
      <c r="D115" s="369" t="s">
        <v>2446</v>
      </c>
      <c r="E115" s="369" t="s">
        <v>37</v>
      </c>
      <c r="F115" s="370" t="s">
        <v>35</v>
      </c>
      <c r="G115" s="370" t="s">
        <v>35</v>
      </c>
      <c r="H115" s="369" t="s">
        <v>35</v>
      </c>
      <c r="I115" s="369" t="s">
        <v>35</v>
      </c>
      <c r="J115" s="369" t="s">
        <v>35</v>
      </c>
      <c r="K115" s="369">
        <v>0</v>
      </c>
      <c r="L115" s="371">
        <v>0</v>
      </c>
      <c r="M115" s="372" t="s">
        <v>2366</v>
      </c>
      <c r="N115" s="365"/>
      <c r="O115" s="84"/>
      <c r="P115" s="84"/>
      <c r="Q115" s="84"/>
      <c r="R115" s="84"/>
      <c r="S115" s="84"/>
      <c r="T115" s="84"/>
      <c r="U115" s="84"/>
      <c r="V115" s="84"/>
      <c r="W115" s="84"/>
      <c r="X115" s="84"/>
      <c r="Y115" s="84"/>
      <c r="Z115" s="84"/>
    </row>
    <row r="116" spans="1:26" ht="15">
      <c r="A116" s="358">
        <v>44317</v>
      </c>
      <c r="B116" s="359">
        <v>100019302535</v>
      </c>
      <c r="C116" s="360">
        <v>44330.493750000001</v>
      </c>
      <c r="D116" s="361" t="s">
        <v>2446</v>
      </c>
      <c r="E116" s="361" t="s">
        <v>37</v>
      </c>
      <c r="F116" s="361" t="s">
        <v>37</v>
      </c>
      <c r="G116" s="361" t="s">
        <v>37</v>
      </c>
      <c r="H116" s="361" t="s">
        <v>35</v>
      </c>
      <c r="I116" s="361" t="s">
        <v>35</v>
      </c>
      <c r="J116" s="361" t="s">
        <v>35</v>
      </c>
      <c r="K116" s="361">
        <v>0</v>
      </c>
      <c r="L116" s="363">
        <v>0</v>
      </c>
      <c r="M116" s="372"/>
      <c r="N116" s="365"/>
      <c r="O116" s="84"/>
      <c r="P116" s="84"/>
      <c r="Q116" s="84"/>
      <c r="R116" s="84"/>
      <c r="S116" s="84"/>
      <c r="T116" s="84"/>
      <c r="U116" s="84"/>
      <c r="V116" s="84"/>
      <c r="W116" s="84"/>
      <c r="X116" s="84"/>
      <c r="Y116" s="84"/>
      <c r="Z116" s="84"/>
    </row>
    <row r="117" spans="1:26" ht="17">
      <c r="A117" s="366">
        <v>44317</v>
      </c>
      <c r="B117" s="367">
        <v>100019302610</v>
      </c>
      <c r="C117" s="368">
        <v>44330.500694444447</v>
      </c>
      <c r="D117" s="369" t="s">
        <v>2439</v>
      </c>
      <c r="E117" s="369" t="s">
        <v>37</v>
      </c>
      <c r="F117" s="370" t="s">
        <v>35</v>
      </c>
      <c r="G117" s="370" t="s">
        <v>35</v>
      </c>
      <c r="H117" s="369" t="s">
        <v>35</v>
      </c>
      <c r="I117" s="369" t="s">
        <v>35</v>
      </c>
      <c r="J117" s="369" t="s">
        <v>35</v>
      </c>
      <c r="K117" s="369">
        <v>0</v>
      </c>
      <c r="L117" s="371">
        <v>0</v>
      </c>
      <c r="M117" s="374"/>
      <c r="N117" s="365"/>
      <c r="O117" s="84"/>
      <c r="P117" s="84"/>
      <c r="Q117" s="84"/>
      <c r="R117" s="84"/>
      <c r="S117" s="84"/>
      <c r="T117" s="84"/>
      <c r="U117" s="84"/>
      <c r="V117" s="84"/>
      <c r="W117" s="84"/>
      <c r="X117" s="84"/>
      <c r="Y117" s="84"/>
      <c r="Z117" s="84"/>
    </row>
    <row r="118" spans="1:26" ht="15">
      <c r="A118" s="358">
        <v>44317</v>
      </c>
      <c r="B118" s="359">
        <v>100019305535</v>
      </c>
      <c r="C118" s="360">
        <v>44330.620138888888</v>
      </c>
      <c r="D118" s="361" t="s">
        <v>105</v>
      </c>
      <c r="E118" s="361" t="s">
        <v>37</v>
      </c>
      <c r="F118" s="361" t="s">
        <v>37</v>
      </c>
      <c r="G118" s="361" t="s">
        <v>37</v>
      </c>
      <c r="H118" s="361" t="s">
        <v>35</v>
      </c>
      <c r="I118" s="361" t="s">
        <v>35</v>
      </c>
      <c r="J118" s="361" t="s">
        <v>35</v>
      </c>
      <c r="K118" s="361">
        <v>0</v>
      </c>
      <c r="L118" s="363">
        <v>0</v>
      </c>
      <c r="M118" s="372"/>
      <c r="N118" s="365"/>
      <c r="O118" s="84"/>
      <c r="P118" s="84"/>
      <c r="Q118" s="84"/>
      <c r="R118" s="84"/>
      <c r="S118" s="84"/>
      <c r="T118" s="84"/>
      <c r="U118" s="84"/>
      <c r="V118" s="84"/>
      <c r="W118" s="84"/>
      <c r="X118" s="84"/>
      <c r="Y118" s="84"/>
      <c r="Z118" s="84"/>
    </row>
    <row r="119" spans="1:26" ht="17">
      <c r="A119" s="366">
        <v>44317</v>
      </c>
      <c r="B119" s="367">
        <v>100019307252</v>
      </c>
      <c r="C119" s="368">
        <v>44330.65902777778</v>
      </c>
      <c r="D119" s="369" t="s">
        <v>97</v>
      </c>
      <c r="E119" s="369" t="s">
        <v>37</v>
      </c>
      <c r="F119" s="370" t="s">
        <v>35</v>
      </c>
      <c r="G119" s="370" t="s">
        <v>35</v>
      </c>
      <c r="H119" s="369" t="s">
        <v>35</v>
      </c>
      <c r="I119" s="369" t="s">
        <v>35</v>
      </c>
      <c r="J119" s="369" t="s">
        <v>35</v>
      </c>
      <c r="K119" s="369">
        <v>0</v>
      </c>
      <c r="L119" s="371">
        <v>0</v>
      </c>
      <c r="M119" s="364" t="s">
        <v>5107</v>
      </c>
      <c r="N119" s="365"/>
      <c r="O119" s="84"/>
      <c r="P119" s="84"/>
      <c r="Q119" s="84"/>
      <c r="R119" s="84"/>
      <c r="S119" s="84"/>
      <c r="T119" s="84"/>
      <c r="U119" s="84"/>
      <c r="V119" s="84"/>
      <c r="W119" s="84"/>
      <c r="X119" s="84"/>
      <c r="Y119" s="84"/>
      <c r="Z119" s="84"/>
    </row>
    <row r="120" spans="1:26" ht="15">
      <c r="A120" s="358">
        <v>44317</v>
      </c>
      <c r="B120" s="359">
        <v>100019309050</v>
      </c>
      <c r="C120" s="360">
        <v>44330.706250000003</v>
      </c>
      <c r="D120" s="376" t="s">
        <v>34</v>
      </c>
      <c r="E120" s="361" t="s">
        <v>37</v>
      </c>
      <c r="F120" s="361" t="s">
        <v>37</v>
      </c>
      <c r="G120" s="361" t="s">
        <v>37</v>
      </c>
      <c r="H120" s="361" t="s">
        <v>35</v>
      </c>
      <c r="I120" s="361" t="s">
        <v>35</v>
      </c>
      <c r="J120" s="361" t="s">
        <v>35</v>
      </c>
      <c r="K120" s="361">
        <v>0</v>
      </c>
      <c r="L120" s="363">
        <v>0</v>
      </c>
      <c r="M120" s="374"/>
      <c r="N120" s="365"/>
      <c r="O120" s="84"/>
      <c r="P120" s="84"/>
      <c r="Q120" s="84"/>
      <c r="R120" s="84"/>
      <c r="S120" s="84"/>
      <c r="T120" s="84"/>
      <c r="U120" s="84"/>
      <c r="V120" s="84"/>
      <c r="W120" s="84"/>
      <c r="X120" s="84"/>
      <c r="Y120" s="84"/>
      <c r="Z120" s="84"/>
    </row>
    <row r="121" spans="1:26" ht="17">
      <c r="A121" s="366">
        <v>44317</v>
      </c>
      <c r="B121" s="367">
        <v>100019309695</v>
      </c>
      <c r="C121" s="368">
        <v>44331.454861111109</v>
      </c>
      <c r="D121" s="369" t="s">
        <v>97</v>
      </c>
      <c r="E121" s="369" t="s">
        <v>37</v>
      </c>
      <c r="F121" s="370" t="s">
        <v>35</v>
      </c>
      <c r="G121" s="370" t="s">
        <v>35</v>
      </c>
      <c r="H121" s="369" t="s">
        <v>35</v>
      </c>
      <c r="I121" s="369" t="s">
        <v>35</v>
      </c>
      <c r="J121" s="369" t="s">
        <v>35</v>
      </c>
      <c r="K121" s="369">
        <v>0</v>
      </c>
      <c r="L121" s="371">
        <v>0</v>
      </c>
      <c r="M121" s="364" t="s">
        <v>11916</v>
      </c>
      <c r="N121" s="365"/>
      <c r="O121" s="84"/>
      <c r="P121" s="84"/>
      <c r="Q121" s="84"/>
      <c r="R121" s="84"/>
      <c r="S121" s="84"/>
      <c r="T121" s="84"/>
      <c r="U121" s="84"/>
      <c r="V121" s="84"/>
      <c r="W121" s="84"/>
      <c r="X121" s="84"/>
      <c r="Y121" s="84"/>
      <c r="Z121" s="84"/>
    </row>
    <row r="122" spans="1:26" ht="15">
      <c r="A122" s="358">
        <v>44317</v>
      </c>
      <c r="B122" s="359">
        <v>100019313351</v>
      </c>
      <c r="C122" s="360">
        <v>44342.685416666667</v>
      </c>
      <c r="D122" s="361" t="s">
        <v>74</v>
      </c>
      <c r="E122" s="361" t="s">
        <v>37</v>
      </c>
      <c r="F122" s="361" t="s">
        <v>37</v>
      </c>
      <c r="G122" s="361" t="s">
        <v>37</v>
      </c>
      <c r="H122" s="361" t="s">
        <v>35</v>
      </c>
      <c r="I122" s="361" t="s">
        <v>35</v>
      </c>
      <c r="J122" s="361" t="s">
        <v>35</v>
      </c>
      <c r="K122" s="361">
        <v>0</v>
      </c>
      <c r="L122" s="363">
        <v>0</v>
      </c>
      <c r="M122" s="372"/>
      <c r="N122" s="365"/>
      <c r="O122" s="84"/>
      <c r="P122" s="84"/>
      <c r="Q122" s="84"/>
      <c r="R122" s="84"/>
      <c r="S122" s="84"/>
      <c r="T122" s="84"/>
      <c r="U122" s="84"/>
      <c r="V122" s="84"/>
      <c r="W122" s="84"/>
      <c r="X122" s="84"/>
      <c r="Y122" s="84"/>
      <c r="Z122" s="84"/>
    </row>
    <row r="123" spans="1:26" ht="15">
      <c r="A123" s="366">
        <v>44317</v>
      </c>
      <c r="B123" s="367">
        <v>100019313597</v>
      </c>
      <c r="C123" s="368">
        <v>44330.943749999999</v>
      </c>
      <c r="D123" s="369" t="s">
        <v>2437</v>
      </c>
      <c r="E123" s="369" t="s">
        <v>37</v>
      </c>
      <c r="F123" s="369" t="s">
        <v>37</v>
      </c>
      <c r="G123" s="369" t="s">
        <v>37</v>
      </c>
      <c r="H123" s="369" t="s">
        <v>35</v>
      </c>
      <c r="I123" s="369" t="s">
        <v>35</v>
      </c>
      <c r="J123" s="369" t="s">
        <v>35</v>
      </c>
      <c r="K123" s="369">
        <v>0</v>
      </c>
      <c r="L123" s="371">
        <v>0</v>
      </c>
      <c r="M123" s="364" t="s">
        <v>3975</v>
      </c>
      <c r="N123" s="365"/>
      <c r="O123" s="84"/>
      <c r="P123" s="84"/>
      <c r="Q123" s="84"/>
      <c r="R123" s="84"/>
      <c r="S123" s="84"/>
      <c r="T123" s="84"/>
      <c r="U123" s="84"/>
      <c r="V123" s="84"/>
      <c r="W123" s="84"/>
      <c r="X123" s="84"/>
      <c r="Y123" s="84"/>
      <c r="Z123" s="84"/>
    </row>
    <row r="124" spans="1:26" ht="15">
      <c r="A124" s="358">
        <v>44317</v>
      </c>
      <c r="B124" s="359">
        <v>100019317706</v>
      </c>
      <c r="C124" s="360">
        <v>44331.506944444445</v>
      </c>
      <c r="D124" s="361" t="s">
        <v>2415</v>
      </c>
      <c r="E124" s="361" t="s">
        <v>37</v>
      </c>
      <c r="F124" s="361" t="s">
        <v>37</v>
      </c>
      <c r="G124" s="361" t="s">
        <v>37</v>
      </c>
      <c r="H124" s="361" t="s">
        <v>35</v>
      </c>
      <c r="I124" s="361" t="s">
        <v>35</v>
      </c>
      <c r="J124" s="361" t="s">
        <v>35</v>
      </c>
      <c r="K124" s="361">
        <v>0</v>
      </c>
      <c r="L124" s="363">
        <v>0</v>
      </c>
      <c r="M124" s="373" t="s">
        <v>2338</v>
      </c>
      <c r="N124" s="365"/>
      <c r="O124" s="84"/>
      <c r="P124" s="84"/>
      <c r="Q124" s="84"/>
      <c r="R124" s="84"/>
      <c r="S124" s="84"/>
      <c r="T124" s="84"/>
      <c r="U124" s="84"/>
      <c r="V124" s="84"/>
      <c r="W124" s="84"/>
      <c r="X124" s="84"/>
      <c r="Y124" s="84"/>
      <c r="Z124" s="84"/>
    </row>
    <row r="125" spans="1:26" ht="15">
      <c r="A125" s="366">
        <v>44317</v>
      </c>
      <c r="B125" s="367">
        <v>100019317834</v>
      </c>
      <c r="C125" s="368">
        <v>44331.497916666667</v>
      </c>
      <c r="D125" s="369" t="s">
        <v>2437</v>
      </c>
      <c r="E125" s="369" t="s">
        <v>37</v>
      </c>
      <c r="F125" s="369" t="s">
        <v>37</v>
      </c>
      <c r="G125" s="369" t="s">
        <v>37</v>
      </c>
      <c r="H125" s="369" t="s">
        <v>35</v>
      </c>
      <c r="I125" s="369" t="s">
        <v>35</v>
      </c>
      <c r="J125" s="369" t="s">
        <v>35</v>
      </c>
      <c r="K125" s="369">
        <v>0</v>
      </c>
      <c r="L125" s="371">
        <v>0</v>
      </c>
      <c r="M125" s="364" t="s">
        <v>3975</v>
      </c>
      <c r="N125" s="365"/>
      <c r="O125" s="84"/>
      <c r="P125" s="84"/>
      <c r="Q125" s="84"/>
      <c r="R125" s="84"/>
      <c r="S125" s="84"/>
      <c r="T125" s="84"/>
      <c r="U125" s="84"/>
      <c r="V125" s="84"/>
      <c r="W125" s="84"/>
      <c r="X125" s="84"/>
      <c r="Y125" s="84"/>
      <c r="Z125" s="84"/>
    </row>
    <row r="126" spans="1:26" ht="17">
      <c r="A126" s="358">
        <v>44317</v>
      </c>
      <c r="B126" s="359">
        <v>100019328356</v>
      </c>
      <c r="C126" s="360">
        <v>44332.554861111115</v>
      </c>
      <c r="D126" s="361" t="s">
        <v>2446</v>
      </c>
      <c r="E126" s="361" t="s">
        <v>37</v>
      </c>
      <c r="F126" s="362" t="s">
        <v>35</v>
      </c>
      <c r="G126" s="362" t="s">
        <v>35</v>
      </c>
      <c r="H126" s="361" t="s">
        <v>35</v>
      </c>
      <c r="I126" s="361" t="s">
        <v>35</v>
      </c>
      <c r="J126" s="361" t="s">
        <v>35</v>
      </c>
      <c r="K126" s="361">
        <v>0</v>
      </c>
      <c r="L126" s="363">
        <v>0</v>
      </c>
      <c r="M126" s="364" t="s">
        <v>21</v>
      </c>
      <c r="N126" s="365"/>
      <c r="O126" s="84"/>
      <c r="P126" s="84"/>
      <c r="Q126" s="84"/>
      <c r="R126" s="84"/>
      <c r="S126" s="84"/>
      <c r="T126" s="84"/>
      <c r="U126" s="84"/>
      <c r="V126" s="84"/>
      <c r="W126" s="84"/>
      <c r="X126" s="84"/>
      <c r="Y126" s="84"/>
      <c r="Z126" s="84"/>
    </row>
    <row r="127" spans="1:26" ht="17">
      <c r="A127" s="366">
        <v>44317</v>
      </c>
      <c r="B127" s="367">
        <v>100019339201</v>
      </c>
      <c r="C127" s="368">
        <v>44333.48819444445</v>
      </c>
      <c r="D127" s="369" t="s">
        <v>97</v>
      </c>
      <c r="E127" s="369" t="s">
        <v>37</v>
      </c>
      <c r="F127" s="370" t="s">
        <v>35</v>
      </c>
      <c r="G127" s="370" t="s">
        <v>35</v>
      </c>
      <c r="H127" s="369" t="s">
        <v>35</v>
      </c>
      <c r="I127" s="369" t="s">
        <v>35</v>
      </c>
      <c r="J127" s="369" t="s">
        <v>35</v>
      </c>
      <c r="K127" s="369">
        <v>0</v>
      </c>
      <c r="L127" s="371">
        <v>0</v>
      </c>
      <c r="M127" s="364" t="s">
        <v>11917</v>
      </c>
      <c r="N127" s="365"/>
      <c r="O127" s="84"/>
      <c r="P127" s="84"/>
      <c r="Q127" s="84"/>
      <c r="R127" s="84"/>
      <c r="S127" s="84"/>
      <c r="T127" s="84"/>
      <c r="U127" s="84"/>
      <c r="V127" s="84"/>
      <c r="W127" s="84"/>
      <c r="X127" s="84"/>
      <c r="Y127" s="84"/>
      <c r="Z127" s="84"/>
    </row>
    <row r="128" spans="1:26" ht="17">
      <c r="A128" s="358">
        <v>44317</v>
      </c>
      <c r="B128" s="359">
        <v>100019346492</v>
      </c>
      <c r="C128" s="360">
        <v>44333.708333333328</v>
      </c>
      <c r="D128" s="361" t="s">
        <v>97</v>
      </c>
      <c r="E128" s="361" t="s">
        <v>37</v>
      </c>
      <c r="F128" s="361" t="s">
        <v>37</v>
      </c>
      <c r="G128" s="362" t="s">
        <v>35</v>
      </c>
      <c r="H128" s="361" t="s">
        <v>35</v>
      </c>
      <c r="I128" s="361" t="s">
        <v>35</v>
      </c>
      <c r="J128" s="361" t="s">
        <v>35</v>
      </c>
      <c r="K128" s="361">
        <v>0</v>
      </c>
      <c r="L128" s="363">
        <v>0</v>
      </c>
      <c r="M128" s="373" t="s">
        <v>21</v>
      </c>
      <c r="N128" s="365"/>
      <c r="O128" s="84"/>
      <c r="P128" s="84"/>
      <c r="Q128" s="84"/>
      <c r="R128" s="84"/>
      <c r="S128" s="84"/>
      <c r="T128" s="84"/>
      <c r="U128" s="84"/>
      <c r="V128" s="84"/>
      <c r="W128" s="84"/>
      <c r="X128" s="84"/>
      <c r="Y128" s="84"/>
      <c r="Z128" s="84"/>
    </row>
    <row r="129" spans="1:26" ht="15">
      <c r="A129" s="366">
        <v>44317</v>
      </c>
      <c r="B129" s="367">
        <v>100019358614</v>
      </c>
      <c r="C129" s="368">
        <v>44334.71875</v>
      </c>
      <c r="D129" s="369" t="s">
        <v>2439</v>
      </c>
      <c r="E129" s="369" t="s">
        <v>37</v>
      </c>
      <c r="F129" s="369" t="s">
        <v>37</v>
      </c>
      <c r="G129" s="369" t="s">
        <v>37</v>
      </c>
      <c r="H129" s="369" t="s">
        <v>35</v>
      </c>
      <c r="I129" s="369" t="s">
        <v>35</v>
      </c>
      <c r="J129" s="369" t="s">
        <v>35</v>
      </c>
      <c r="K129" s="369">
        <v>0</v>
      </c>
      <c r="L129" s="371">
        <v>0</v>
      </c>
      <c r="M129" s="374"/>
      <c r="N129" s="365"/>
      <c r="O129" s="84"/>
      <c r="P129" s="84"/>
      <c r="Q129" s="84"/>
      <c r="R129" s="84"/>
      <c r="S129" s="84"/>
      <c r="T129" s="84"/>
      <c r="U129" s="84"/>
      <c r="V129" s="84"/>
      <c r="W129" s="84"/>
      <c r="X129" s="84"/>
      <c r="Y129" s="84"/>
      <c r="Z129" s="84"/>
    </row>
    <row r="130" spans="1:26" ht="17">
      <c r="A130" s="358">
        <v>44317</v>
      </c>
      <c r="B130" s="359">
        <v>100019367754</v>
      </c>
      <c r="C130" s="360">
        <v>44335.600694444445</v>
      </c>
      <c r="D130" s="361" t="s">
        <v>105</v>
      </c>
      <c r="E130" s="361" t="s">
        <v>37</v>
      </c>
      <c r="F130" s="362" t="s">
        <v>35</v>
      </c>
      <c r="G130" s="362" t="s">
        <v>35</v>
      </c>
      <c r="H130" s="361" t="s">
        <v>35</v>
      </c>
      <c r="I130" s="361" t="s">
        <v>35</v>
      </c>
      <c r="J130" s="361" t="s">
        <v>35</v>
      </c>
      <c r="K130" s="361">
        <v>0</v>
      </c>
      <c r="L130" s="363">
        <v>0</v>
      </c>
      <c r="M130" s="374"/>
      <c r="N130" s="365"/>
      <c r="O130" s="84"/>
      <c r="P130" s="84"/>
      <c r="Q130" s="84"/>
      <c r="R130" s="84"/>
      <c r="S130" s="84"/>
      <c r="T130" s="84"/>
      <c r="U130" s="84"/>
      <c r="V130" s="84"/>
      <c r="W130" s="84"/>
      <c r="X130" s="84"/>
      <c r="Y130" s="84"/>
      <c r="Z130" s="84"/>
    </row>
    <row r="131" spans="1:26" ht="17">
      <c r="A131" s="366">
        <v>44317</v>
      </c>
      <c r="B131" s="367">
        <v>100019371047</v>
      </c>
      <c r="C131" s="368">
        <v>44335.07430555555</v>
      </c>
      <c r="D131" s="369" t="s">
        <v>97</v>
      </c>
      <c r="E131" s="369" t="s">
        <v>37</v>
      </c>
      <c r="F131" s="370" t="s">
        <v>35</v>
      </c>
      <c r="G131" s="370" t="s">
        <v>35</v>
      </c>
      <c r="H131" s="369" t="s">
        <v>35</v>
      </c>
      <c r="I131" s="369" t="s">
        <v>35</v>
      </c>
      <c r="J131" s="369" t="s">
        <v>35</v>
      </c>
      <c r="K131" s="369">
        <v>0</v>
      </c>
      <c r="L131" s="371">
        <v>0</v>
      </c>
      <c r="M131" s="364" t="s">
        <v>5107</v>
      </c>
      <c r="N131" s="365"/>
      <c r="O131" s="84"/>
      <c r="P131" s="84"/>
      <c r="Q131" s="84"/>
      <c r="R131" s="84"/>
      <c r="S131" s="84"/>
      <c r="T131" s="84"/>
      <c r="U131" s="84"/>
      <c r="V131" s="84"/>
      <c r="W131" s="84"/>
      <c r="X131" s="84"/>
      <c r="Y131" s="84"/>
      <c r="Z131" s="84"/>
    </row>
    <row r="132" spans="1:26" ht="15">
      <c r="A132" s="358">
        <v>44317</v>
      </c>
      <c r="B132" s="359">
        <v>100019374110</v>
      </c>
      <c r="C132" s="360">
        <v>44335.450694444451</v>
      </c>
      <c r="D132" s="361" t="s">
        <v>2452</v>
      </c>
      <c r="E132" s="361" t="s">
        <v>37</v>
      </c>
      <c r="F132" s="361" t="s">
        <v>37</v>
      </c>
      <c r="G132" s="361" t="s">
        <v>37</v>
      </c>
      <c r="H132" s="361" t="s">
        <v>35</v>
      </c>
      <c r="I132" s="361" t="s">
        <v>35</v>
      </c>
      <c r="J132" s="361" t="s">
        <v>35</v>
      </c>
      <c r="K132" s="361">
        <v>0</v>
      </c>
      <c r="L132" s="363">
        <v>0</v>
      </c>
      <c r="M132" s="364" t="s">
        <v>21</v>
      </c>
      <c r="N132" s="365"/>
      <c r="O132" s="84"/>
      <c r="P132" s="84"/>
      <c r="Q132" s="84"/>
      <c r="R132" s="84"/>
      <c r="S132" s="84"/>
      <c r="T132" s="84"/>
      <c r="U132" s="84"/>
      <c r="V132" s="84"/>
      <c r="W132" s="84"/>
      <c r="X132" s="84"/>
      <c r="Y132" s="84"/>
      <c r="Z132" s="84"/>
    </row>
    <row r="133" spans="1:26" ht="15">
      <c r="A133" s="366">
        <v>44317</v>
      </c>
      <c r="B133" s="367">
        <v>100019375090</v>
      </c>
      <c r="C133" s="368">
        <v>44335.477083333331</v>
      </c>
      <c r="D133" s="369" t="s">
        <v>2452</v>
      </c>
      <c r="E133" s="369" t="s">
        <v>37</v>
      </c>
      <c r="F133" s="369" t="s">
        <v>37</v>
      </c>
      <c r="G133" s="369" t="s">
        <v>37</v>
      </c>
      <c r="H133" s="369" t="s">
        <v>35</v>
      </c>
      <c r="I133" s="369" t="s">
        <v>35</v>
      </c>
      <c r="J133" s="369" t="s">
        <v>35</v>
      </c>
      <c r="K133" s="369">
        <v>0</v>
      </c>
      <c r="L133" s="371">
        <v>0</v>
      </c>
      <c r="M133" s="364" t="s">
        <v>11918</v>
      </c>
      <c r="N133" s="365"/>
      <c r="O133" s="84"/>
      <c r="P133" s="84"/>
      <c r="Q133" s="84"/>
      <c r="R133" s="84"/>
      <c r="S133" s="84"/>
      <c r="T133" s="84"/>
      <c r="U133" s="84"/>
      <c r="V133" s="84"/>
      <c r="W133" s="84"/>
      <c r="X133" s="84"/>
      <c r="Y133" s="84"/>
      <c r="Z133" s="84"/>
    </row>
    <row r="134" spans="1:26" ht="15">
      <c r="A134" s="358">
        <v>44317</v>
      </c>
      <c r="B134" s="359">
        <v>100019375527</v>
      </c>
      <c r="C134" s="360">
        <v>44335.564583333333</v>
      </c>
      <c r="D134" s="361" t="s">
        <v>97</v>
      </c>
      <c r="E134" s="361" t="s">
        <v>37</v>
      </c>
      <c r="F134" s="361" t="s">
        <v>37</v>
      </c>
      <c r="G134" s="361" t="s">
        <v>37</v>
      </c>
      <c r="H134" s="361" t="s">
        <v>35</v>
      </c>
      <c r="I134" s="361" t="s">
        <v>35</v>
      </c>
      <c r="J134" s="361" t="s">
        <v>35</v>
      </c>
      <c r="K134" s="361">
        <v>0</v>
      </c>
      <c r="L134" s="363">
        <v>0</v>
      </c>
      <c r="M134" s="364" t="s">
        <v>21</v>
      </c>
      <c r="N134" s="365"/>
      <c r="O134" s="84"/>
      <c r="P134" s="84"/>
      <c r="Q134" s="84"/>
      <c r="R134" s="84"/>
      <c r="S134" s="84"/>
      <c r="T134" s="84"/>
      <c r="U134" s="84"/>
      <c r="V134" s="84"/>
      <c r="W134" s="84"/>
      <c r="X134" s="84"/>
      <c r="Y134" s="84"/>
      <c r="Z134" s="84"/>
    </row>
    <row r="135" spans="1:26" ht="17">
      <c r="A135" s="366">
        <v>44317</v>
      </c>
      <c r="B135" s="367">
        <v>100019376922</v>
      </c>
      <c r="C135" s="368">
        <v>44335.795833333337</v>
      </c>
      <c r="D135" s="369" t="s">
        <v>105</v>
      </c>
      <c r="E135" s="369" t="s">
        <v>37</v>
      </c>
      <c r="F135" s="370" t="s">
        <v>35</v>
      </c>
      <c r="G135" s="370" t="s">
        <v>35</v>
      </c>
      <c r="H135" s="369" t="s">
        <v>35</v>
      </c>
      <c r="I135" s="369" t="s">
        <v>35</v>
      </c>
      <c r="J135" s="369" t="s">
        <v>35</v>
      </c>
      <c r="K135" s="369">
        <v>0</v>
      </c>
      <c r="L135" s="371">
        <v>0</v>
      </c>
      <c r="M135" s="374"/>
      <c r="N135" s="365"/>
      <c r="O135" s="84"/>
      <c r="P135" s="84"/>
      <c r="Q135" s="84"/>
      <c r="R135" s="84"/>
      <c r="S135" s="84"/>
      <c r="T135" s="84"/>
      <c r="U135" s="84"/>
      <c r="V135" s="84"/>
      <c r="W135" s="84"/>
      <c r="X135" s="84"/>
      <c r="Y135" s="84"/>
      <c r="Z135" s="84"/>
    </row>
    <row r="136" spans="1:26" ht="15">
      <c r="A136" s="358">
        <v>44317</v>
      </c>
      <c r="B136" s="359">
        <v>100019377753</v>
      </c>
      <c r="C136" s="360">
        <v>44335.661111111112</v>
      </c>
      <c r="D136" s="361" t="s">
        <v>2437</v>
      </c>
      <c r="E136" s="361" t="s">
        <v>37</v>
      </c>
      <c r="F136" s="361" t="s">
        <v>37</v>
      </c>
      <c r="G136" s="361" t="s">
        <v>37</v>
      </c>
      <c r="H136" s="361" t="s">
        <v>35</v>
      </c>
      <c r="I136" s="361" t="s">
        <v>35</v>
      </c>
      <c r="J136" s="361" t="s">
        <v>35</v>
      </c>
      <c r="K136" s="361">
        <v>0</v>
      </c>
      <c r="L136" s="363">
        <v>0</v>
      </c>
      <c r="M136" s="364" t="s">
        <v>3975</v>
      </c>
      <c r="N136" s="365"/>
      <c r="O136" s="84"/>
      <c r="P136" s="84"/>
      <c r="Q136" s="84"/>
      <c r="R136" s="84"/>
      <c r="S136" s="84"/>
      <c r="T136" s="84"/>
      <c r="U136" s="84"/>
      <c r="V136" s="84"/>
      <c r="W136" s="84"/>
      <c r="X136" s="84"/>
      <c r="Y136" s="84"/>
      <c r="Z136" s="84"/>
    </row>
    <row r="137" spans="1:26" ht="15">
      <c r="A137" s="366">
        <v>44317</v>
      </c>
      <c r="B137" s="367">
        <v>100019378103</v>
      </c>
      <c r="C137" s="368">
        <v>44335.610416666663</v>
      </c>
      <c r="D137" s="369" t="s">
        <v>97</v>
      </c>
      <c r="E137" s="369" t="s">
        <v>37</v>
      </c>
      <c r="F137" s="369" t="s">
        <v>37</v>
      </c>
      <c r="G137" s="369" t="s">
        <v>37</v>
      </c>
      <c r="H137" s="369" t="s">
        <v>35</v>
      </c>
      <c r="I137" s="369" t="s">
        <v>35</v>
      </c>
      <c r="J137" s="369" t="s">
        <v>35</v>
      </c>
      <c r="K137" s="369">
        <v>0</v>
      </c>
      <c r="L137" s="371">
        <v>0</v>
      </c>
      <c r="M137" s="373" t="s">
        <v>2444</v>
      </c>
      <c r="N137" s="365"/>
      <c r="O137" s="84"/>
      <c r="P137" s="84"/>
      <c r="Q137" s="84"/>
      <c r="R137" s="84"/>
      <c r="S137" s="84"/>
      <c r="T137" s="84"/>
      <c r="U137" s="84"/>
      <c r="V137" s="84"/>
      <c r="W137" s="84"/>
      <c r="X137" s="84"/>
      <c r="Y137" s="84"/>
      <c r="Z137" s="84"/>
    </row>
    <row r="138" spans="1:26" ht="17">
      <c r="A138" s="358">
        <v>44317</v>
      </c>
      <c r="B138" s="359">
        <v>100019379319</v>
      </c>
      <c r="C138" s="360">
        <v>44342.496527777781</v>
      </c>
      <c r="D138" s="361" t="s">
        <v>2446</v>
      </c>
      <c r="E138" s="361" t="s">
        <v>37</v>
      </c>
      <c r="F138" s="362" t="s">
        <v>35</v>
      </c>
      <c r="G138" s="362" t="s">
        <v>35</v>
      </c>
      <c r="H138" s="361" t="s">
        <v>35</v>
      </c>
      <c r="I138" s="361" t="s">
        <v>35</v>
      </c>
      <c r="J138" s="361" t="s">
        <v>35</v>
      </c>
      <c r="K138" s="361">
        <v>0</v>
      </c>
      <c r="L138" s="363">
        <v>0</v>
      </c>
      <c r="M138" s="364" t="s">
        <v>51</v>
      </c>
      <c r="N138" s="365"/>
      <c r="O138" s="84"/>
      <c r="P138" s="84"/>
      <c r="Q138" s="84"/>
      <c r="R138" s="84"/>
      <c r="S138" s="84"/>
      <c r="T138" s="84"/>
      <c r="U138" s="84"/>
      <c r="V138" s="84"/>
      <c r="W138" s="84"/>
      <c r="X138" s="84"/>
      <c r="Y138" s="84"/>
      <c r="Z138" s="84"/>
    </row>
    <row r="139" spans="1:26" ht="15">
      <c r="A139" s="366">
        <v>44317</v>
      </c>
      <c r="B139" s="367">
        <v>100019379679</v>
      </c>
      <c r="C139" s="368">
        <v>44335.65347222222</v>
      </c>
      <c r="D139" s="369" t="s">
        <v>97</v>
      </c>
      <c r="E139" s="369" t="s">
        <v>37</v>
      </c>
      <c r="F139" s="369" t="s">
        <v>37</v>
      </c>
      <c r="G139" s="369" t="s">
        <v>37</v>
      </c>
      <c r="H139" s="369" t="s">
        <v>35</v>
      </c>
      <c r="I139" s="369" t="s">
        <v>35</v>
      </c>
      <c r="J139" s="369" t="s">
        <v>35</v>
      </c>
      <c r="K139" s="369">
        <v>0</v>
      </c>
      <c r="L139" s="371">
        <v>0</v>
      </c>
      <c r="M139" s="373" t="s">
        <v>51</v>
      </c>
      <c r="N139" s="365"/>
      <c r="O139" s="84"/>
      <c r="P139" s="84"/>
      <c r="Q139" s="84"/>
      <c r="R139" s="84"/>
      <c r="S139" s="84"/>
      <c r="T139" s="84"/>
      <c r="U139" s="84"/>
      <c r="V139" s="84"/>
      <c r="W139" s="84"/>
      <c r="X139" s="84"/>
      <c r="Y139" s="84"/>
      <c r="Z139" s="84"/>
    </row>
    <row r="140" spans="1:26" ht="15">
      <c r="A140" s="358">
        <v>44317</v>
      </c>
      <c r="B140" s="359">
        <v>100019380935</v>
      </c>
      <c r="C140" s="360">
        <v>44336.415277777778</v>
      </c>
      <c r="D140" s="361" t="s">
        <v>105</v>
      </c>
      <c r="E140" s="361" t="s">
        <v>37</v>
      </c>
      <c r="F140" s="361" t="s">
        <v>37</v>
      </c>
      <c r="G140" s="361" t="s">
        <v>37</v>
      </c>
      <c r="H140" s="361" t="s">
        <v>35</v>
      </c>
      <c r="I140" s="361" t="s">
        <v>35</v>
      </c>
      <c r="J140" s="361" t="s">
        <v>35</v>
      </c>
      <c r="K140" s="361">
        <v>0</v>
      </c>
      <c r="L140" s="363">
        <v>0</v>
      </c>
      <c r="M140" s="364" t="s">
        <v>11899</v>
      </c>
      <c r="N140" s="365"/>
      <c r="O140" s="84"/>
      <c r="P140" s="84"/>
      <c r="Q140" s="84"/>
      <c r="R140" s="84"/>
      <c r="S140" s="84"/>
      <c r="T140" s="84"/>
      <c r="U140" s="84"/>
      <c r="V140" s="84"/>
      <c r="W140" s="84"/>
      <c r="X140" s="84"/>
      <c r="Y140" s="84"/>
      <c r="Z140" s="84"/>
    </row>
    <row r="141" spans="1:26" ht="15">
      <c r="A141" s="366">
        <v>44317</v>
      </c>
      <c r="B141" s="367">
        <v>100019381114</v>
      </c>
      <c r="C141" s="368">
        <v>44335.682638888888</v>
      </c>
      <c r="D141" s="377" t="s">
        <v>74</v>
      </c>
      <c r="E141" s="369" t="s">
        <v>37</v>
      </c>
      <c r="F141" s="369" t="s">
        <v>37</v>
      </c>
      <c r="G141" s="369" t="s">
        <v>37</v>
      </c>
      <c r="H141" s="369" t="s">
        <v>35</v>
      </c>
      <c r="I141" s="369" t="s">
        <v>35</v>
      </c>
      <c r="J141" s="369" t="s">
        <v>35</v>
      </c>
      <c r="K141" s="369">
        <v>0</v>
      </c>
      <c r="L141" s="371">
        <v>0</v>
      </c>
      <c r="M141" s="374"/>
      <c r="N141" s="365"/>
      <c r="O141" s="84"/>
      <c r="P141" s="84"/>
      <c r="Q141" s="84"/>
      <c r="R141" s="84"/>
      <c r="S141" s="84"/>
      <c r="T141" s="84"/>
      <c r="U141" s="84"/>
      <c r="V141" s="84"/>
      <c r="W141" s="84"/>
      <c r="X141" s="84"/>
      <c r="Y141" s="84"/>
      <c r="Z141" s="84"/>
    </row>
    <row r="142" spans="1:26" ht="15">
      <c r="A142" s="358">
        <v>44317</v>
      </c>
      <c r="B142" s="359">
        <v>100019382244</v>
      </c>
      <c r="C142" s="360">
        <v>44340.628472222219</v>
      </c>
      <c r="D142" s="361" t="s">
        <v>2415</v>
      </c>
      <c r="E142" s="361" t="s">
        <v>37</v>
      </c>
      <c r="F142" s="361" t="s">
        <v>37</v>
      </c>
      <c r="G142" s="361" t="s">
        <v>37</v>
      </c>
      <c r="H142" s="361" t="s">
        <v>35</v>
      </c>
      <c r="I142" s="361" t="s">
        <v>35</v>
      </c>
      <c r="J142" s="361" t="s">
        <v>35</v>
      </c>
      <c r="K142" s="361">
        <v>0</v>
      </c>
      <c r="L142" s="363">
        <v>0</v>
      </c>
      <c r="M142" s="364" t="s">
        <v>21</v>
      </c>
      <c r="N142" s="365"/>
      <c r="O142" s="84"/>
      <c r="P142" s="84"/>
      <c r="Q142" s="84"/>
      <c r="R142" s="84"/>
      <c r="S142" s="84"/>
      <c r="T142" s="84"/>
      <c r="U142" s="84"/>
      <c r="V142" s="84"/>
      <c r="W142" s="84"/>
      <c r="X142" s="84"/>
      <c r="Y142" s="84"/>
      <c r="Z142" s="84"/>
    </row>
    <row r="143" spans="1:26" ht="17">
      <c r="A143" s="366">
        <v>44317</v>
      </c>
      <c r="B143" s="367">
        <v>100019383691</v>
      </c>
      <c r="C143" s="368">
        <v>44335.772916666669</v>
      </c>
      <c r="D143" s="369" t="s">
        <v>105</v>
      </c>
      <c r="E143" s="369" t="s">
        <v>37</v>
      </c>
      <c r="F143" s="370" t="s">
        <v>35</v>
      </c>
      <c r="G143" s="370" t="s">
        <v>35</v>
      </c>
      <c r="H143" s="369" t="s">
        <v>35</v>
      </c>
      <c r="I143" s="369" t="s">
        <v>35</v>
      </c>
      <c r="J143" s="369" t="s">
        <v>35</v>
      </c>
      <c r="K143" s="369">
        <v>0</v>
      </c>
      <c r="L143" s="371">
        <v>0</v>
      </c>
      <c r="M143" s="374"/>
      <c r="N143" s="365"/>
      <c r="O143" s="84"/>
      <c r="P143" s="84"/>
      <c r="Q143" s="84"/>
      <c r="R143" s="84"/>
      <c r="S143" s="84"/>
      <c r="T143" s="84"/>
      <c r="U143" s="84"/>
      <c r="V143" s="84"/>
      <c r="W143" s="84"/>
      <c r="X143" s="84"/>
      <c r="Y143" s="84"/>
      <c r="Z143" s="84"/>
    </row>
    <row r="144" spans="1:26" ht="17">
      <c r="A144" s="358">
        <v>44317</v>
      </c>
      <c r="B144" s="359">
        <v>100019386413</v>
      </c>
      <c r="C144" s="360">
        <v>44335.910416666666</v>
      </c>
      <c r="D144" s="361" t="s">
        <v>2415</v>
      </c>
      <c r="E144" s="361" t="s">
        <v>37</v>
      </c>
      <c r="F144" s="362" t="s">
        <v>35</v>
      </c>
      <c r="G144" s="362" t="s">
        <v>35</v>
      </c>
      <c r="H144" s="361" t="s">
        <v>35</v>
      </c>
      <c r="I144" s="361" t="s">
        <v>35</v>
      </c>
      <c r="J144" s="361" t="s">
        <v>35</v>
      </c>
      <c r="K144" s="361">
        <v>0</v>
      </c>
      <c r="L144" s="363">
        <v>0</v>
      </c>
      <c r="M144" s="364" t="s">
        <v>21</v>
      </c>
      <c r="N144" s="365"/>
      <c r="O144" s="84"/>
      <c r="P144" s="84"/>
      <c r="Q144" s="84"/>
      <c r="R144" s="84"/>
      <c r="S144" s="84"/>
      <c r="T144" s="84"/>
      <c r="U144" s="84"/>
      <c r="V144" s="84"/>
      <c r="W144" s="84"/>
      <c r="X144" s="84"/>
      <c r="Y144" s="84"/>
      <c r="Z144" s="84"/>
    </row>
    <row r="145" spans="1:26" ht="15">
      <c r="A145" s="366">
        <v>44317</v>
      </c>
      <c r="B145" s="367">
        <v>100019390641</v>
      </c>
      <c r="C145" s="368">
        <v>44336.434027777781</v>
      </c>
      <c r="D145" s="369" t="s">
        <v>105</v>
      </c>
      <c r="E145" s="369" t="s">
        <v>37</v>
      </c>
      <c r="F145" s="369" t="s">
        <v>37</v>
      </c>
      <c r="G145" s="369" t="s">
        <v>37</v>
      </c>
      <c r="H145" s="369" t="s">
        <v>35</v>
      </c>
      <c r="I145" s="369" t="s">
        <v>35</v>
      </c>
      <c r="J145" s="369" t="s">
        <v>35</v>
      </c>
      <c r="K145" s="369">
        <v>0</v>
      </c>
      <c r="L145" s="371">
        <v>0</v>
      </c>
      <c r="M145" s="372"/>
      <c r="N145" s="365"/>
      <c r="O145" s="84"/>
      <c r="P145" s="84"/>
      <c r="Q145" s="84"/>
      <c r="R145" s="84"/>
      <c r="S145" s="84"/>
      <c r="T145" s="84"/>
      <c r="U145" s="84"/>
      <c r="V145" s="84"/>
      <c r="W145" s="84"/>
      <c r="X145" s="84"/>
      <c r="Y145" s="84"/>
      <c r="Z145" s="84"/>
    </row>
    <row r="146" spans="1:26" ht="17">
      <c r="A146" s="358">
        <v>44317</v>
      </c>
      <c r="B146" s="359">
        <v>100019390836</v>
      </c>
      <c r="C146" s="360">
        <v>44336.434027777781</v>
      </c>
      <c r="D146" s="361" t="s">
        <v>2446</v>
      </c>
      <c r="E146" s="361" t="s">
        <v>37</v>
      </c>
      <c r="F146" s="362" t="s">
        <v>35</v>
      </c>
      <c r="G146" s="362" t="s">
        <v>35</v>
      </c>
      <c r="H146" s="361" t="s">
        <v>35</v>
      </c>
      <c r="I146" s="361" t="s">
        <v>35</v>
      </c>
      <c r="J146" s="361" t="s">
        <v>35</v>
      </c>
      <c r="K146" s="361">
        <v>0</v>
      </c>
      <c r="L146" s="363">
        <v>0</v>
      </c>
      <c r="M146" s="373" t="s">
        <v>2450</v>
      </c>
      <c r="N146" s="365"/>
      <c r="O146" s="84"/>
      <c r="P146" s="84"/>
      <c r="Q146" s="84"/>
      <c r="R146" s="84"/>
      <c r="S146" s="84"/>
      <c r="T146" s="84"/>
      <c r="U146" s="84"/>
      <c r="V146" s="84"/>
      <c r="W146" s="84"/>
      <c r="X146" s="84"/>
      <c r="Y146" s="84"/>
      <c r="Z146" s="84"/>
    </row>
    <row r="147" spans="1:26" ht="15">
      <c r="A147" s="366">
        <v>44317</v>
      </c>
      <c r="B147" s="367">
        <v>100019391322</v>
      </c>
      <c r="C147" s="368">
        <v>44336.454861111109</v>
      </c>
      <c r="D147" s="369" t="s">
        <v>2415</v>
      </c>
      <c r="E147" s="369" t="s">
        <v>37</v>
      </c>
      <c r="F147" s="369" t="s">
        <v>37</v>
      </c>
      <c r="G147" s="369" t="s">
        <v>37</v>
      </c>
      <c r="H147" s="369" t="s">
        <v>35</v>
      </c>
      <c r="I147" s="369" t="s">
        <v>35</v>
      </c>
      <c r="J147" s="369" t="s">
        <v>35</v>
      </c>
      <c r="K147" s="369">
        <v>0</v>
      </c>
      <c r="L147" s="371">
        <v>0</v>
      </c>
      <c r="M147" s="373" t="s">
        <v>21</v>
      </c>
      <c r="N147" s="365"/>
      <c r="O147" s="84"/>
      <c r="P147" s="84"/>
      <c r="Q147" s="84"/>
      <c r="R147" s="84"/>
      <c r="S147" s="84"/>
      <c r="T147" s="84"/>
      <c r="U147" s="84"/>
      <c r="V147" s="84"/>
      <c r="W147" s="84"/>
      <c r="X147" s="84"/>
      <c r="Y147" s="84"/>
      <c r="Z147" s="84"/>
    </row>
    <row r="148" spans="1:26" ht="15">
      <c r="A148" s="358">
        <v>44317</v>
      </c>
      <c r="B148" s="359">
        <v>100019392346</v>
      </c>
      <c r="C148" s="360">
        <v>44336.479861111111</v>
      </c>
      <c r="D148" s="361" t="s">
        <v>2415</v>
      </c>
      <c r="E148" s="361" t="s">
        <v>37</v>
      </c>
      <c r="F148" s="361" t="s">
        <v>37</v>
      </c>
      <c r="G148" s="361" t="s">
        <v>37</v>
      </c>
      <c r="H148" s="361" t="s">
        <v>35</v>
      </c>
      <c r="I148" s="361" t="s">
        <v>35</v>
      </c>
      <c r="J148" s="361" t="s">
        <v>35</v>
      </c>
      <c r="K148" s="361">
        <v>0</v>
      </c>
      <c r="L148" s="363">
        <v>0</v>
      </c>
      <c r="M148" s="373" t="s">
        <v>2508</v>
      </c>
      <c r="N148" s="365"/>
      <c r="O148" s="84"/>
      <c r="P148" s="84"/>
      <c r="Q148" s="84"/>
      <c r="R148" s="84"/>
      <c r="S148" s="84"/>
      <c r="T148" s="84"/>
      <c r="U148" s="84"/>
      <c r="V148" s="84"/>
      <c r="W148" s="84"/>
      <c r="X148" s="84"/>
      <c r="Y148" s="84"/>
      <c r="Z148" s="84"/>
    </row>
    <row r="149" spans="1:26" ht="17">
      <c r="A149" s="366">
        <v>44317</v>
      </c>
      <c r="B149" s="367">
        <v>100019392590</v>
      </c>
      <c r="C149" s="368">
        <v>44336.515972222223</v>
      </c>
      <c r="D149" s="369" t="s">
        <v>97</v>
      </c>
      <c r="E149" s="369" t="s">
        <v>37</v>
      </c>
      <c r="F149" s="370" t="s">
        <v>35</v>
      </c>
      <c r="G149" s="370" t="s">
        <v>35</v>
      </c>
      <c r="H149" s="369" t="s">
        <v>35</v>
      </c>
      <c r="I149" s="369" t="s">
        <v>35</v>
      </c>
      <c r="J149" s="369" t="s">
        <v>35</v>
      </c>
      <c r="K149" s="369">
        <v>0</v>
      </c>
      <c r="L149" s="371">
        <v>0</v>
      </c>
      <c r="M149" s="364" t="s">
        <v>21</v>
      </c>
      <c r="N149" s="365"/>
      <c r="O149" s="84"/>
      <c r="P149" s="84"/>
      <c r="Q149" s="84"/>
      <c r="R149" s="84"/>
      <c r="S149" s="84"/>
      <c r="T149" s="84"/>
      <c r="U149" s="84"/>
      <c r="V149" s="84"/>
      <c r="W149" s="84"/>
      <c r="X149" s="84"/>
      <c r="Y149" s="84"/>
      <c r="Z149" s="84"/>
    </row>
    <row r="150" spans="1:26" ht="15">
      <c r="A150" s="358">
        <v>44317</v>
      </c>
      <c r="B150" s="359">
        <v>100019392964</v>
      </c>
      <c r="C150" s="360">
        <v>44336.510416666672</v>
      </c>
      <c r="D150" s="361" t="s">
        <v>2439</v>
      </c>
      <c r="E150" s="361" t="s">
        <v>37</v>
      </c>
      <c r="F150" s="361" t="s">
        <v>37</v>
      </c>
      <c r="G150" s="361" t="s">
        <v>37</v>
      </c>
      <c r="H150" s="361" t="s">
        <v>35</v>
      </c>
      <c r="I150" s="361" t="s">
        <v>35</v>
      </c>
      <c r="J150" s="361" t="s">
        <v>35</v>
      </c>
      <c r="K150" s="361">
        <v>0</v>
      </c>
      <c r="L150" s="363">
        <v>0</v>
      </c>
      <c r="M150" s="372"/>
      <c r="N150" s="365"/>
      <c r="O150" s="84"/>
      <c r="P150" s="84"/>
      <c r="Q150" s="84"/>
      <c r="R150" s="84"/>
      <c r="S150" s="84"/>
      <c r="T150" s="84"/>
      <c r="U150" s="84"/>
      <c r="V150" s="84"/>
      <c r="W150" s="84"/>
      <c r="X150" s="84"/>
      <c r="Y150" s="84"/>
      <c r="Z150" s="84"/>
    </row>
    <row r="151" spans="1:26" ht="17">
      <c r="A151" s="366">
        <v>44317</v>
      </c>
      <c r="B151" s="367">
        <v>100019393038</v>
      </c>
      <c r="C151" s="368">
        <v>44336.663194444445</v>
      </c>
      <c r="D151" s="369" t="s">
        <v>2446</v>
      </c>
      <c r="E151" s="369" t="s">
        <v>37</v>
      </c>
      <c r="F151" s="370" t="s">
        <v>35</v>
      </c>
      <c r="G151" s="370" t="s">
        <v>35</v>
      </c>
      <c r="H151" s="369" t="s">
        <v>35</v>
      </c>
      <c r="I151" s="369" t="s">
        <v>35</v>
      </c>
      <c r="J151" s="369" t="s">
        <v>35</v>
      </c>
      <c r="K151" s="369">
        <v>0</v>
      </c>
      <c r="L151" s="371">
        <v>0</v>
      </c>
      <c r="M151" s="364" t="s">
        <v>51</v>
      </c>
      <c r="N151" s="365"/>
      <c r="O151" s="84"/>
      <c r="P151" s="84"/>
      <c r="Q151" s="84"/>
      <c r="R151" s="84"/>
      <c r="S151" s="84"/>
      <c r="T151" s="84"/>
      <c r="U151" s="84"/>
      <c r="V151" s="84"/>
      <c r="W151" s="84"/>
      <c r="X151" s="84"/>
      <c r="Y151" s="84"/>
      <c r="Z151" s="84"/>
    </row>
    <row r="152" spans="1:26" ht="17">
      <c r="A152" s="358">
        <v>44317</v>
      </c>
      <c r="B152" s="359">
        <v>100019393169</v>
      </c>
      <c r="C152" s="360">
        <v>44337.606249999997</v>
      </c>
      <c r="D152" s="361" t="s">
        <v>2439</v>
      </c>
      <c r="E152" s="361" t="s">
        <v>37</v>
      </c>
      <c r="F152" s="362" t="s">
        <v>35</v>
      </c>
      <c r="G152" s="362" t="s">
        <v>35</v>
      </c>
      <c r="H152" s="361" t="s">
        <v>35</v>
      </c>
      <c r="I152" s="361" t="s">
        <v>35</v>
      </c>
      <c r="J152" s="361" t="s">
        <v>35</v>
      </c>
      <c r="K152" s="361">
        <v>0</v>
      </c>
      <c r="L152" s="363">
        <v>0</v>
      </c>
      <c r="M152" s="372"/>
      <c r="N152" s="365"/>
      <c r="O152" s="84"/>
      <c r="P152" s="84"/>
      <c r="Q152" s="84"/>
      <c r="R152" s="84"/>
      <c r="S152" s="84"/>
      <c r="T152" s="84"/>
      <c r="U152" s="84"/>
      <c r="V152" s="84"/>
      <c r="W152" s="84"/>
      <c r="X152" s="84"/>
      <c r="Y152" s="84"/>
      <c r="Z152" s="84"/>
    </row>
    <row r="153" spans="1:26" ht="15">
      <c r="A153" s="366">
        <v>44317</v>
      </c>
      <c r="B153" s="367">
        <v>100019395767</v>
      </c>
      <c r="C153" s="368">
        <v>44341.777083333334</v>
      </c>
      <c r="D153" s="369" t="s">
        <v>11919</v>
      </c>
      <c r="E153" s="369" t="s">
        <v>37</v>
      </c>
      <c r="F153" s="369" t="s">
        <v>37</v>
      </c>
      <c r="G153" s="369" t="s">
        <v>37</v>
      </c>
      <c r="H153" s="369" t="s">
        <v>35</v>
      </c>
      <c r="I153" s="369" t="s">
        <v>35</v>
      </c>
      <c r="J153" s="369" t="s">
        <v>35</v>
      </c>
      <c r="K153" s="369">
        <v>0</v>
      </c>
      <c r="L153" s="371">
        <v>0</v>
      </c>
      <c r="M153" s="374"/>
      <c r="N153" s="365"/>
      <c r="O153" s="84"/>
      <c r="P153" s="84"/>
      <c r="Q153" s="84"/>
      <c r="R153" s="84"/>
      <c r="S153" s="84"/>
      <c r="T153" s="84"/>
      <c r="U153" s="84"/>
      <c r="V153" s="84"/>
      <c r="W153" s="84"/>
      <c r="X153" s="84"/>
      <c r="Y153" s="84"/>
      <c r="Z153" s="84"/>
    </row>
    <row r="154" spans="1:26" ht="15">
      <c r="A154" s="358">
        <v>44317</v>
      </c>
      <c r="B154" s="359">
        <v>100019397101</v>
      </c>
      <c r="C154" s="360">
        <v>44337.756249999999</v>
      </c>
      <c r="D154" s="361" t="s">
        <v>105</v>
      </c>
      <c r="E154" s="361" t="s">
        <v>37</v>
      </c>
      <c r="F154" s="361" t="s">
        <v>37</v>
      </c>
      <c r="G154" s="361" t="s">
        <v>37</v>
      </c>
      <c r="H154" s="361" t="s">
        <v>35</v>
      </c>
      <c r="I154" s="361" t="s">
        <v>35</v>
      </c>
      <c r="J154" s="361" t="s">
        <v>35</v>
      </c>
      <c r="K154" s="361">
        <v>0</v>
      </c>
      <c r="L154" s="363">
        <v>0</v>
      </c>
      <c r="M154" s="374"/>
      <c r="N154" s="365"/>
      <c r="O154" s="84"/>
      <c r="P154" s="84"/>
      <c r="Q154" s="84"/>
      <c r="R154" s="84"/>
      <c r="S154" s="84"/>
      <c r="T154" s="84"/>
      <c r="U154" s="84"/>
      <c r="V154" s="84"/>
      <c r="W154" s="84"/>
      <c r="X154" s="84"/>
      <c r="Y154" s="84"/>
      <c r="Z154" s="84"/>
    </row>
    <row r="155" spans="1:26" ht="15">
      <c r="A155" s="366">
        <v>44317</v>
      </c>
      <c r="B155" s="367">
        <v>100019398867</v>
      </c>
      <c r="C155" s="368">
        <v>44337.643750000003</v>
      </c>
      <c r="D155" s="369" t="s">
        <v>105</v>
      </c>
      <c r="E155" s="369" t="s">
        <v>37</v>
      </c>
      <c r="F155" s="369" t="s">
        <v>37</v>
      </c>
      <c r="G155" s="369" t="s">
        <v>37</v>
      </c>
      <c r="H155" s="369" t="s">
        <v>35</v>
      </c>
      <c r="I155" s="369" t="s">
        <v>35</v>
      </c>
      <c r="J155" s="369" t="s">
        <v>35</v>
      </c>
      <c r="K155" s="369">
        <v>0</v>
      </c>
      <c r="L155" s="371">
        <v>0</v>
      </c>
      <c r="M155" s="374"/>
      <c r="N155" s="365"/>
      <c r="O155" s="84"/>
      <c r="P155" s="84"/>
      <c r="Q155" s="84"/>
      <c r="R155" s="84"/>
      <c r="S155" s="84"/>
      <c r="T155" s="84"/>
      <c r="U155" s="84"/>
      <c r="V155" s="84"/>
      <c r="W155" s="84"/>
      <c r="X155" s="84"/>
      <c r="Y155" s="84"/>
      <c r="Z155" s="84"/>
    </row>
    <row r="156" spans="1:26" ht="15">
      <c r="A156" s="358">
        <v>44317</v>
      </c>
      <c r="B156" s="359">
        <v>100019416291</v>
      </c>
      <c r="C156" s="360">
        <v>44337.556250000001</v>
      </c>
      <c r="D156" s="361" t="s">
        <v>105</v>
      </c>
      <c r="E156" s="361" t="s">
        <v>37</v>
      </c>
      <c r="F156" s="361" t="s">
        <v>37</v>
      </c>
      <c r="G156" s="361" t="s">
        <v>37</v>
      </c>
      <c r="H156" s="361" t="s">
        <v>35</v>
      </c>
      <c r="I156" s="361" t="s">
        <v>35</v>
      </c>
      <c r="J156" s="361" t="s">
        <v>35</v>
      </c>
      <c r="K156" s="361">
        <v>0</v>
      </c>
      <c r="L156" s="363">
        <v>0</v>
      </c>
      <c r="M156" s="372"/>
      <c r="N156" s="365"/>
      <c r="O156" s="84"/>
      <c r="P156" s="84"/>
      <c r="Q156" s="84"/>
      <c r="R156" s="84"/>
      <c r="S156" s="84"/>
      <c r="T156" s="84"/>
      <c r="U156" s="84"/>
      <c r="V156" s="84"/>
      <c r="W156" s="84"/>
      <c r="X156" s="84"/>
      <c r="Y156" s="84"/>
      <c r="Z156" s="84"/>
    </row>
    <row r="157" spans="1:26" ht="15">
      <c r="A157" s="366">
        <v>44317</v>
      </c>
      <c r="B157" s="367">
        <v>100019422947</v>
      </c>
      <c r="C157" s="368">
        <v>44337.767361111109</v>
      </c>
      <c r="D157" s="369" t="s">
        <v>2446</v>
      </c>
      <c r="E157" s="369" t="s">
        <v>37</v>
      </c>
      <c r="F157" s="369" t="s">
        <v>37</v>
      </c>
      <c r="G157" s="369" t="s">
        <v>37</v>
      </c>
      <c r="H157" s="369" t="s">
        <v>35</v>
      </c>
      <c r="I157" s="369" t="s">
        <v>35</v>
      </c>
      <c r="J157" s="369" t="s">
        <v>35</v>
      </c>
      <c r="K157" s="369">
        <v>0</v>
      </c>
      <c r="L157" s="371">
        <v>0</v>
      </c>
      <c r="M157" s="364" t="s">
        <v>11920</v>
      </c>
      <c r="N157" s="365"/>
      <c r="O157" s="84"/>
      <c r="P157" s="84"/>
      <c r="Q157" s="84"/>
      <c r="R157" s="84"/>
      <c r="S157" s="84"/>
      <c r="T157" s="84"/>
      <c r="U157" s="84"/>
      <c r="V157" s="84"/>
      <c r="W157" s="84"/>
      <c r="X157" s="84"/>
      <c r="Y157" s="84"/>
      <c r="Z157" s="84"/>
    </row>
    <row r="158" spans="1:26" ht="15">
      <c r="A158" s="358">
        <v>44317</v>
      </c>
      <c r="B158" s="359">
        <v>100019429137</v>
      </c>
      <c r="C158" s="360">
        <v>44340.47152777778</v>
      </c>
      <c r="D158" s="361" t="s">
        <v>105</v>
      </c>
      <c r="E158" s="361" t="s">
        <v>37</v>
      </c>
      <c r="F158" s="361" t="s">
        <v>37</v>
      </c>
      <c r="G158" s="361" t="s">
        <v>37</v>
      </c>
      <c r="H158" s="361" t="s">
        <v>35</v>
      </c>
      <c r="I158" s="361" t="s">
        <v>35</v>
      </c>
      <c r="J158" s="361" t="s">
        <v>35</v>
      </c>
      <c r="K158" s="361">
        <v>0</v>
      </c>
      <c r="L158" s="363">
        <v>0</v>
      </c>
      <c r="M158" s="374"/>
      <c r="N158" s="365"/>
      <c r="O158" s="84"/>
      <c r="P158" s="84"/>
      <c r="Q158" s="84"/>
      <c r="R158" s="84"/>
      <c r="S158" s="84"/>
      <c r="T158" s="84"/>
      <c r="U158" s="84"/>
      <c r="V158" s="84"/>
      <c r="W158" s="84"/>
      <c r="X158" s="84"/>
      <c r="Y158" s="84"/>
      <c r="Z158" s="84"/>
    </row>
    <row r="159" spans="1:26" ht="15">
      <c r="A159" s="366">
        <v>44317</v>
      </c>
      <c r="B159" s="367">
        <v>100019433998</v>
      </c>
      <c r="C159" s="368">
        <v>44338.672916666663</v>
      </c>
      <c r="D159" s="369" t="s">
        <v>105</v>
      </c>
      <c r="E159" s="369" t="s">
        <v>37</v>
      </c>
      <c r="F159" s="369" t="s">
        <v>37</v>
      </c>
      <c r="G159" s="369" t="s">
        <v>37</v>
      </c>
      <c r="H159" s="369" t="s">
        <v>35</v>
      </c>
      <c r="I159" s="369" t="s">
        <v>35</v>
      </c>
      <c r="J159" s="369" t="s">
        <v>35</v>
      </c>
      <c r="K159" s="369">
        <v>0</v>
      </c>
      <c r="L159" s="371">
        <v>0</v>
      </c>
      <c r="M159" s="372"/>
      <c r="N159" s="365"/>
      <c r="O159" s="84"/>
      <c r="P159" s="84"/>
      <c r="Q159" s="84"/>
      <c r="R159" s="84"/>
      <c r="S159" s="84"/>
      <c r="T159" s="84"/>
      <c r="U159" s="84"/>
      <c r="V159" s="84"/>
      <c r="W159" s="84"/>
      <c r="X159" s="84"/>
      <c r="Y159" s="84"/>
      <c r="Z159" s="84"/>
    </row>
    <row r="160" spans="1:26" ht="15">
      <c r="A160" s="358">
        <v>44317</v>
      </c>
      <c r="B160" s="359">
        <v>100019434480</v>
      </c>
      <c r="C160" s="360">
        <v>44338.704861111109</v>
      </c>
      <c r="D160" s="361" t="s">
        <v>2439</v>
      </c>
      <c r="E160" s="361" t="s">
        <v>37</v>
      </c>
      <c r="F160" s="361" t="s">
        <v>37</v>
      </c>
      <c r="G160" s="361" t="s">
        <v>37</v>
      </c>
      <c r="H160" s="361" t="s">
        <v>35</v>
      </c>
      <c r="I160" s="361" t="s">
        <v>35</v>
      </c>
      <c r="J160" s="361" t="s">
        <v>35</v>
      </c>
      <c r="K160" s="361">
        <v>0</v>
      </c>
      <c r="L160" s="363">
        <v>0</v>
      </c>
      <c r="M160" s="374"/>
      <c r="N160" s="365"/>
      <c r="O160" s="84"/>
      <c r="P160" s="84"/>
      <c r="Q160" s="84"/>
      <c r="R160" s="84"/>
      <c r="S160" s="84"/>
      <c r="T160" s="84"/>
      <c r="U160" s="84"/>
      <c r="V160" s="84"/>
      <c r="W160" s="84"/>
      <c r="X160" s="84"/>
      <c r="Y160" s="84"/>
      <c r="Z160" s="84"/>
    </row>
    <row r="161" spans="1:26" ht="15">
      <c r="A161" s="366">
        <v>44317</v>
      </c>
      <c r="B161" s="367">
        <v>100019436524</v>
      </c>
      <c r="C161" s="368">
        <v>44338.788194444445</v>
      </c>
      <c r="D161" s="369" t="s">
        <v>2437</v>
      </c>
      <c r="E161" s="369" t="s">
        <v>37</v>
      </c>
      <c r="F161" s="369" t="s">
        <v>37</v>
      </c>
      <c r="G161" s="369" t="s">
        <v>37</v>
      </c>
      <c r="H161" s="369" t="s">
        <v>35</v>
      </c>
      <c r="I161" s="369" t="s">
        <v>35</v>
      </c>
      <c r="J161" s="369" t="s">
        <v>35</v>
      </c>
      <c r="K161" s="369">
        <v>0</v>
      </c>
      <c r="L161" s="371">
        <v>0</v>
      </c>
      <c r="M161" s="364" t="s">
        <v>3975</v>
      </c>
      <c r="N161" s="365"/>
      <c r="O161" s="84"/>
      <c r="P161" s="84"/>
      <c r="Q161" s="84"/>
      <c r="R161" s="84"/>
      <c r="S161" s="84"/>
      <c r="T161" s="84"/>
      <c r="U161" s="84"/>
      <c r="V161" s="84"/>
      <c r="W161" s="84"/>
      <c r="X161" s="84"/>
      <c r="Y161" s="84"/>
      <c r="Z161" s="84"/>
    </row>
    <row r="162" spans="1:26" ht="15">
      <c r="A162" s="358">
        <v>44317</v>
      </c>
      <c r="B162" s="359">
        <v>100019443805</v>
      </c>
      <c r="C162" s="360">
        <v>44339.634027777778</v>
      </c>
      <c r="D162" s="361" t="s">
        <v>2446</v>
      </c>
      <c r="E162" s="361" t="s">
        <v>37</v>
      </c>
      <c r="F162" s="361" t="s">
        <v>37</v>
      </c>
      <c r="G162" s="361" t="s">
        <v>37</v>
      </c>
      <c r="H162" s="361" t="s">
        <v>35</v>
      </c>
      <c r="I162" s="361" t="s">
        <v>35</v>
      </c>
      <c r="J162" s="361" t="s">
        <v>35</v>
      </c>
      <c r="K162" s="361">
        <v>0</v>
      </c>
      <c r="L162" s="363">
        <v>0</v>
      </c>
      <c r="M162" s="372"/>
      <c r="N162" s="365"/>
      <c r="O162" s="84"/>
      <c r="P162" s="84"/>
      <c r="Q162" s="84"/>
      <c r="R162" s="84"/>
      <c r="S162" s="84"/>
      <c r="T162" s="84"/>
      <c r="U162" s="84"/>
      <c r="V162" s="84"/>
      <c r="W162" s="84"/>
      <c r="X162" s="84"/>
      <c r="Y162" s="84"/>
      <c r="Z162" s="84"/>
    </row>
    <row r="163" spans="1:26" ht="15">
      <c r="A163" s="366">
        <v>44317</v>
      </c>
      <c r="B163" s="367">
        <v>100019445577</v>
      </c>
      <c r="C163" s="368">
        <v>44339.885416666672</v>
      </c>
      <c r="D163" s="369" t="s">
        <v>97</v>
      </c>
      <c r="E163" s="369" t="s">
        <v>37</v>
      </c>
      <c r="F163" s="369" t="s">
        <v>37</v>
      </c>
      <c r="G163" s="369" t="s">
        <v>37</v>
      </c>
      <c r="H163" s="369" t="s">
        <v>35</v>
      </c>
      <c r="I163" s="369" t="s">
        <v>35</v>
      </c>
      <c r="J163" s="369" t="s">
        <v>35</v>
      </c>
      <c r="K163" s="369">
        <v>0</v>
      </c>
      <c r="L163" s="371">
        <v>0</v>
      </c>
      <c r="M163" s="373" t="s">
        <v>36</v>
      </c>
      <c r="N163" s="365"/>
      <c r="O163" s="84"/>
      <c r="P163" s="84"/>
      <c r="Q163" s="84"/>
      <c r="R163" s="84"/>
      <c r="S163" s="84"/>
      <c r="T163" s="84"/>
      <c r="U163" s="84"/>
      <c r="V163" s="84"/>
      <c r="W163" s="84"/>
      <c r="X163" s="84"/>
      <c r="Y163" s="84"/>
      <c r="Z163" s="84"/>
    </row>
    <row r="164" spans="1:26" ht="17">
      <c r="A164" s="358">
        <v>44317</v>
      </c>
      <c r="B164" s="359">
        <v>100019446869</v>
      </c>
      <c r="C164" s="360">
        <v>44340.793749999997</v>
      </c>
      <c r="D164" s="361" t="s">
        <v>2446</v>
      </c>
      <c r="E164" s="361" t="s">
        <v>37</v>
      </c>
      <c r="F164" s="362" t="s">
        <v>35</v>
      </c>
      <c r="G164" s="362" t="s">
        <v>35</v>
      </c>
      <c r="H164" s="361" t="s">
        <v>35</v>
      </c>
      <c r="I164" s="361" t="s">
        <v>35</v>
      </c>
      <c r="J164" s="361" t="s">
        <v>35</v>
      </c>
      <c r="K164" s="361">
        <v>0</v>
      </c>
      <c r="L164" s="363">
        <v>0</v>
      </c>
      <c r="M164" s="373" t="s">
        <v>21</v>
      </c>
      <c r="N164" s="365"/>
      <c r="O164" s="84"/>
      <c r="P164" s="84"/>
      <c r="Q164" s="84"/>
      <c r="R164" s="84"/>
      <c r="S164" s="84"/>
      <c r="T164" s="84"/>
      <c r="U164" s="84"/>
      <c r="V164" s="84"/>
      <c r="W164" s="84"/>
      <c r="X164" s="84"/>
      <c r="Y164" s="84"/>
      <c r="Z164" s="84"/>
    </row>
    <row r="165" spans="1:26" ht="17">
      <c r="A165" s="366">
        <v>44317</v>
      </c>
      <c r="B165" s="367">
        <v>100019448404</v>
      </c>
      <c r="C165" s="368">
        <v>44340.713194444441</v>
      </c>
      <c r="D165" s="369" t="s">
        <v>34</v>
      </c>
      <c r="E165" s="369" t="s">
        <v>37</v>
      </c>
      <c r="F165" s="369" t="s">
        <v>37</v>
      </c>
      <c r="G165" s="370" t="s">
        <v>35</v>
      </c>
      <c r="H165" s="369" t="s">
        <v>35</v>
      </c>
      <c r="I165" s="369" t="s">
        <v>35</v>
      </c>
      <c r="J165" s="369" t="s">
        <v>35</v>
      </c>
      <c r="K165" s="369">
        <v>0</v>
      </c>
      <c r="L165" s="371">
        <v>0</v>
      </c>
      <c r="M165" s="372" t="s">
        <v>11921</v>
      </c>
      <c r="N165" s="365"/>
      <c r="O165" s="84"/>
      <c r="P165" s="84"/>
      <c r="Q165" s="84"/>
      <c r="R165" s="84"/>
      <c r="S165" s="84"/>
      <c r="T165" s="84"/>
      <c r="U165" s="84"/>
      <c r="V165" s="84"/>
      <c r="W165" s="84"/>
      <c r="X165" s="84"/>
      <c r="Y165" s="84"/>
      <c r="Z165" s="84"/>
    </row>
    <row r="166" spans="1:26" ht="17">
      <c r="A166" s="358">
        <v>44317</v>
      </c>
      <c r="B166" s="359">
        <v>100019448477</v>
      </c>
      <c r="C166" s="360">
        <v>44340.822916666672</v>
      </c>
      <c r="D166" s="361" t="s">
        <v>105</v>
      </c>
      <c r="E166" s="361" t="s">
        <v>37</v>
      </c>
      <c r="F166" s="362" t="s">
        <v>35</v>
      </c>
      <c r="G166" s="362" t="s">
        <v>35</v>
      </c>
      <c r="H166" s="361" t="s">
        <v>35</v>
      </c>
      <c r="I166" s="361" t="s">
        <v>35</v>
      </c>
      <c r="J166" s="361" t="s">
        <v>35</v>
      </c>
      <c r="K166" s="361">
        <v>0</v>
      </c>
      <c r="L166" s="363">
        <v>0</v>
      </c>
      <c r="M166" s="374"/>
      <c r="N166" s="365"/>
      <c r="O166" s="84"/>
      <c r="P166" s="84"/>
      <c r="Q166" s="84"/>
      <c r="R166" s="84"/>
      <c r="S166" s="84"/>
      <c r="T166" s="84"/>
      <c r="U166" s="84"/>
      <c r="V166" s="84"/>
      <c r="W166" s="84"/>
      <c r="X166" s="84"/>
      <c r="Y166" s="84"/>
      <c r="Z166" s="84"/>
    </row>
    <row r="167" spans="1:26" ht="15">
      <c r="A167" s="366">
        <v>44317</v>
      </c>
      <c r="B167" s="367">
        <v>100019451923</v>
      </c>
      <c r="C167" s="368">
        <v>44340.410416666666</v>
      </c>
      <c r="D167" s="369" t="s">
        <v>2439</v>
      </c>
      <c r="E167" s="369" t="s">
        <v>37</v>
      </c>
      <c r="F167" s="369" t="s">
        <v>37</v>
      </c>
      <c r="G167" s="369" t="s">
        <v>37</v>
      </c>
      <c r="H167" s="369" t="s">
        <v>35</v>
      </c>
      <c r="I167" s="369" t="s">
        <v>35</v>
      </c>
      <c r="J167" s="369" t="s">
        <v>35</v>
      </c>
      <c r="K167" s="369">
        <v>0</v>
      </c>
      <c r="L167" s="371">
        <v>0</v>
      </c>
      <c r="M167" s="374"/>
      <c r="N167" s="365"/>
      <c r="O167" s="84"/>
      <c r="P167" s="84"/>
      <c r="Q167" s="84"/>
      <c r="R167" s="84"/>
      <c r="S167" s="84"/>
      <c r="T167" s="84"/>
      <c r="U167" s="84"/>
      <c r="V167" s="84"/>
      <c r="W167" s="84"/>
      <c r="X167" s="84"/>
      <c r="Y167" s="84"/>
      <c r="Z167" s="84"/>
    </row>
    <row r="168" spans="1:26" ht="15">
      <c r="A168" s="358">
        <v>44317</v>
      </c>
      <c r="B168" s="359">
        <v>100019453066</v>
      </c>
      <c r="C168" s="360">
        <v>44340.438888888893</v>
      </c>
      <c r="D168" s="369" t="s">
        <v>34</v>
      </c>
      <c r="E168" s="361" t="s">
        <v>37</v>
      </c>
      <c r="F168" s="361" t="s">
        <v>37</v>
      </c>
      <c r="G168" s="361" t="s">
        <v>37</v>
      </c>
      <c r="H168" s="361" t="s">
        <v>35</v>
      </c>
      <c r="I168" s="361" t="s">
        <v>35</v>
      </c>
      <c r="J168" s="361" t="s">
        <v>35</v>
      </c>
      <c r="K168" s="361">
        <v>0</v>
      </c>
      <c r="L168" s="363">
        <v>0</v>
      </c>
      <c r="M168" s="374"/>
      <c r="N168" s="365"/>
      <c r="O168" s="84"/>
      <c r="P168" s="84"/>
      <c r="Q168" s="84"/>
      <c r="R168" s="84"/>
      <c r="S168" s="84"/>
      <c r="T168" s="84"/>
      <c r="U168" s="84"/>
      <c r="V168" s="84"/>
      <c r="W168" s="84"/>
      <c r="X168" s="84"/>
      <c r="Y168" s="84"/>
      <c r="Z168" s="84"/>
    </row>
    <row r="169" spans="1:26" ht="15">
      <c r="A169" s="366">
        <v>44317</v>
      </c>
      <c r="B169" s="367">
        <v>100019454104</v>
      </c>
      <c r="C169" s="368">
        <v>44340.504861111112</v>
      </c>
      <c r="D169" s="369" t="s">
        <v>97</v>
      </c>
      <c r="E169" s="369" t="s">
        <v>37</v>
      </c>
      <c r="F169" s="369" t="s">
        <v>37</v>
      </c>
      <c r="G169" s="369" t="s">
        <v>37</v>
      </c>
      <c r="H169" s="369" t="s">
        <v>35</v>
      </c>
      <c r="I169" s="369" t="s">
        <v>35</v>
      </c>
      <c r="J169" s="369" t="s">
        <v>35</v>
      </c>
      <c r="K169" s="369">
        <v>0</v>
      </c>
      <c r="L169" s="371">
        <v>0</v>
      </c>
      <c r="M169" s="364" t="s">
        <v>11912</v>
      </c>
      <c r="N169" s="365"/>
      <c r="O169" s="84"/>
      <c r="P169" s="84"/>
      <c r="Q169" s="84"/>
      <c r="R169" s="84"/>
      <c r="S169" s="84"/>
      <c r="T169" s="84"/>
      <c r="U169" s="84"/>
      <c r="V169" s="84"/>
      <c r="W169" s="84"/>
      <c r="X169" s="84"/>
      <c r="Y169" s="84"/>
      <c r="Z169" s="84"/>
    </row>
    <row r="170" spans="1:26" ht="15">
      <c r="A170" s="358">
        <v>44317</v>
      </c>
      <c r="B170" s="359">
        <v>100019456024</v>
      </c>
      <c r="C170" s="360">
        <v>44340.535416666666</v>
      </c>
      <c r="D170" s="376" t="s">
        <v>2458</v>
      </c>
      <c r="E170" s="361" t="s">
        <v>37</v>
      </c>
      <c r="F170" s="361" t="s">
        <v>37</v>
      </c>
      <c r="G170" s="361" t="s">
        <v>37</v>
      </c>
      <c r="H170" s="361" t="s">
        <v>35</v>
      </c>
      <c r="I170" s="361" t="s">
        <v>35</v>
      </c>
      <c r="J170" s="361" t="s">
        <v>35</v>
      </c>
      <c r="K170" s="361">
        <v>0</v>
      </c>
      <c r="L170" s="363">
        <v>0</v>
      </c>
      <c r="M170" s="374"/>
      <c r="N170" s="365"/>
      <c r="O170" s="84"/>
      <c r="P170" s="84"/>
      <c r="Q170" s="84"/>
      <c r="R170" s="84"/>
      <c r="S170" s="84"/>
      <c r="T170" s="84"/>
      <c r="U170" s="84"/>
      <c r="V170" s="84"/>
      <c r="W170" s="84"/>
      <c r="X170" s="84"/>
      <c r="Y170" s="84"/>
      <c r="Z170" s="84"/>
    </row>
    <row r="171" spans="1:26" ht="17">
      <c r="A171" s="366">
        <v>44317</v>
      </c>
      <c r="B171" s="367">
        <v>100019459866</v>
      </c>
      <c r="C171" s="368">
        <v>44340.666666666672</v>
      </c>
      <c r="D171" s="369" t="s">
        <v>2437</v>
      </c>
      <c r="E171" s="369" t="s">
        <v>37</v>
      </c>
      <c r="F171" s="370" t="s">
        <v>35</v>
      </c>
      <c r="G171" s="370" t="s">
        <v>35</v>
      </c>
      <c r="H171" s="369" t="s">
        <v>35</v>
      </c>
      <c r="I171" s="369" t="s">
        <v>35</v>
      </c>
      <c r="J171" s="369" t="s">
        <v>35</v>
      </c>
      <c r="K171" s="369">
        <v>0</v>
      </c>
      <c r="L171" s="371">
        <v>0</v>
      </c>
      <c r="M171" s="375" t="s">
        <v>11899</v>
      </c>
      <c r="N171" s="365"/>
      <c r="O171" s="84"/>
      <c r="P171" s="84"/>
      <c r="Q171" s="84"/>
      <c r="R171" s="84"/>
      <c r="S171" s="84"/>
      <c r="T171" s="84"/>
      <c r="U171" s="84"/>
      <c r="V171" s="84"/>
      <c r="W171" s="84"/>
      <c r="X171" s="84"/>
      <c r="Y171" s="84"/>
      <c r="Z171" s="84"/>
    </row>
    <row r="172" spans="1:26" ht="17">
      <c r="A172" s="358">
        <v>44317</v>
      </c>
      <c r="B172" s="359">
        <v>100019468045</v>
      </c>
      <c r="C172" s="360">
        <v>44342.370138888888</v>
      </c>
      <c r="D172" s="361" t="s">
        <v>74</v>
      </c>
      <c r="E172" s="361" t="s">
        <v>37</v>
      </c>
      <c r="F172" s="362" t="s">
        <v>35</v>
      </c>
      <c r="G172" s="362" t="s">
        <v>35</v>
      </c>
      <c r="H172" s="361" t="s">
        <v>35</v>
      </c>
      <c r="I172" s="361" t="s">
        <v>35</v>
      </c>
      <c r="J172" s="361" t="s">
        <v>35</v>
      </c>
      <c r="K172" s="361">
        <v>0</v>
      </c>
      <c r="L172" s="363">
        <v>0</v>
      </c>
      <c r="M172" s="374"/>
      <c r="N172" s="365"/>
      <c r="O172" s="84"/>
      <c r="P172" s="84"/>
      <c r="Q172" s="84"/>
      <c r="R172" s="84"/>
      <c r="S172" s="84"/>
      <c r="T172" s="84"/>
      <c r="U172" s="84"/>
      <c r="V172" s="84"/>
      <c r="W172" s="84"/>
      <c r="X172" s="84"/>
      <c r="Y172" s="84"/>
      <c r="Z172" s="84"/>
    </row>
    <row r="173" spans="1:26" ht="15">
      <c r="A173" s="366">
        <v>44317</v>
      </c>
      <c r="B173" s="367">
        <v>100019474535</v>
      </c>
      <c r="C173" s="368">
        <v>44341.553472222222</v>
      </c>
      <c r="D173" s="369" t="s">
        <v>2415</v>
      </c>
      <c r="E173" s="369" t="s">
        <v>37</v>
      </c>
      <c r="F173" s="369" t="s">
        <v>37</v>
      </c>
      <c r="G173" s="369" t="s">
        <v>37</v>
      </c>
      <c r="H173" s="369" t="s">
        <v>35</v>
      </c>
      <c r="I173" s="369" t="s">
        <v>35</v>
      </c>
      <c r="J173" s="369" t="s">
        <v>35</v>
      </c>
      <c r="K173" s="369">
        <v>0</v>
      </c>
      <c r="L173" s="371">
        <v>0</v>
      </c>
      <c r="M173" s="364" t="s">
        <v>11922</v>
      </c>
      <c r="N173" s="365"/>
      <c r="O173" s="84"/>
      <c r="P173" s="84"/>
      <c r="Q173" s="84"/>
      <c r="R173" s="84"/>
      <c r="S173" s="84"/>
      <c r="T173" s="84"/>
      <c r="U173" s="84"/>
      <c r="V173" s="84"/>
      <c r="W173" s="84"/>
      <c r="X173" s="84"/>
      <c r="Y173" s="84"/>
      <c r="Z173" s="84"/>
    </row>
    <row r="174" spans="1:26" ht="15">
      <c r="A174" s="358">
        <v>44317</v>
      </c>
      <c r="B174" s="359">
        <v>100019477518</v>
      </c>
      <c r="C174" s="360">
        <v>44341.629861111112</v>
      </c>
      <c r="D174" s="361" t="s">
        <v>2446</v>
      </c>
      <c r="E174" s="361" t="s">
        <v>37</v>
      </c>
      <c r="F174" s="361" t="s">
        <v>35</v>
      </c>
      <c r="G174" s="361" t="s">
        <v>37</v>
      </c>
      <c r="H174" s="361" t="s">
        <v>35</v>
      </c>
      <c r="I174" s="361" t="s">
        <v>35</v>
      </c>
      <c r="J174" s="361" t="s">
        <v>35</v>
      </c>
      <c r="K174" s="361">
        <v>0</v>
      </c>
      <c r="L174" s="363">
        <v>0</v>
      </c>
      <c r="M174" s="372"/>
      <c r="N174" s="365"/>
      <c r="O174" s="84"/>
      <c r="P174" s="84"/>
      <c r="Q174" s="84"/>
      <c r="R174" s="84"/>
      <c r="S174" s="84"/>
      <c r="T174" s="84"/>
      <c r="U174" s="84"/>
      <c r="V174" s="84"/>
      <c r="W174" s="84"/>
      <c r="X174" s="84"/>
      <c r="Y174" s="84"/>
      <c r="Z174" s="84"/>
    </row>
    <row r="175" spans="1:26" ht="15">
      <c r="A175" s="366">
        <v>44317</v>
      </c>
      <c r="B175" s="367">
        <v>100019477558</v>
      </c>
      <c r="C175" s="368">
        <v>44341.65625</v>
      </c>
      <c r="D175" s="369" t="s">
        <v>105</v>
      </c>
      <c r="E175" s="369" t="s">
        <v>37</v>
      </c>
      <c r="F175" s="369" t="s">
        <v>37</v>
      </c>
      <c r="G175" s="369" t="s">
        <v>37</v>
      </c>
      <c r="H175" s="369" t="s">
        <v>35</v>
      </c>
      <c r="I175" s="369" t="s">
        <v>35</v>
      </c>
      <c r="J175" s="369" t="s">
        <v>35</v>
      </c>
      <c r="K175" s="369">
        <v>0</v>
      </c>
      <c r="L175" s="371">
        <v>0</v>
      </c>
      <c r="M175" s="372"/>
      <c r="N175" s="365"/>
      <c r="O175" s="84"/>
      <c r="P175" s="84"/>
      <c r="Q175" s="84"/>
      <c r="R175" s="84"/>
      <c r="S175" s="84"/>
      <c r="T175" s="84"/>
      <c r="U175" s="84"/>
      <c r="V175" s="84"/>
      <c r="W175" s="84"/>
      <c r="X175" s="84"/>
      <c r="Y175" s="84"/>
      <c r="Z175" s="84"/>
    </row>
    <row r="176" spans="1:26" ht="15">
      <c r="A176" s="358">
        <v>44317</v>
      </c>
      <c r="B176" s="359">
        <v>100019479797</v>
      </c>
      <c r="C176" s="360">
        <v>44342.371527777781</v>
      </c>
      <c r="D176" s="361" t="s">
        <v>2437</v>
      </c>
      <c r="E176" s="361" t="s">
        <v>37</v>
      </c>
      <c r="F176" s="361" t="s">
        <v>37</v>
      </c>
      <c r="G176" s="361" t="s">
        <v>37</v>
      </c>
      <c r="H176" s="361" t="s">
        <v>35</v>
      </c>
      <c r="I176" s="361" t="s">
        <v>35</v>
      </c>
      <c r="J176" s="361" t="s">
        <v>35</v>
      </c>
      <c r="K176" s="361">
        <v>0</v>
      </c>
      <c r="L176" s="363">
        <v>0</v>
      </c>
      <c r="M176" s="364" t="s">
        <v>3975</v>
      </c>
      <c r="N176" s="365"/>
      <c r="O176" s="84"/>
      <c r="P176" s="84"/>
      <c r="Q176" s="84"/>
      <c r="R176" s="84"/>
      <c r="S176" s="84"/>
      <c r="T176" s="84"/>
      <c r="U176" s="84"/>
      <c r="V176" s="84"/>
      <c r="W176" s="84"/>
      <c r="X176" s="84"/>
      <c r="Y176" s="84"/>
      <c r="Z176" s="84"/>
    </row>
    <row r="177" spans="1:26" ht="15">
      <c r="A177" s="366">
        <v>44317</v>
      </c>
      <c r="B177" s="367">
        <v>100019480161</v>
      </c>
      <c r="C177" s="368">
        <v>44341.685416666667</v>
      </c>
      <c r="D177" s="369" t="s">
        <v>2446</v>
      </c>
      <c r="E177" s="369" t="s">
        <v>37</v>
      </c>
      <c r="F177" s="369" t="s">
        <v>37</v>
      </c>
      <c r="G177" s="369" t="s">
        <v>37</v>
      </c>
      <c r="H177" s="369" t="s">
        <v>35</v>
      </c>
      <c r="I177" s="369" t="s">
        <v>35</v>
      </c>
      <c r="J177" s="369" t="s">
        <v>35</v>
      </c>
      <c r="K177" s="369">
        <v>0</v>
      </c>
      <c r="L177" s="371">
        <v>0</v>
      </c>
      <c r="M177" s="374"/>
      <c r="N177" s="365"/>
      <c r="O177" s="84"/>
      <c r="P177" s="84"/>
      <c r="Q177" s="84"/>
      <c r="R177" s="84"/>
      <c r="S177" s="84"/>
      <c r="T177" s="84"/>
      <c r="U177" s="84"/>
      <c r="V177" s="84"/>
      <c r="W177" s="84"/>
      <c r="X177" s="84"/>
      <c r="Y177" s="84"/>
      <c r="Z177" s="84"/>
    </row>
    <row r="178" spans="1:26" ht="17">
      <c r="A178" s="358">
        <v>44317</v>
      </c>
      <c r="B178" s="359">
        <v>100019483071</v>
      </c>
      <c r="C178" s="360">
        <v>44341.763194444451</v>
      </c>
      <c r="D178" s="361" t="s">
        <v>2439</v>
      </c>
      <c r="E178" s="361" t="s">
        <v>37</v>
      </c>
      <c r="F178" s="361" t="s">
        <v>37</v>
      </c>
      <c r="G178" s="362" t="s">
        <v>35</v>
      </c>
      <c r="H178" s="361" t="s">
        <v>35</v>
      </c>
      <c r="I178" s="361" t="s">
        <v>35</v>
      </c>
      <c r="J178" s="361" t="s">
        <v>35</v>
      </c>
      <c r="K178" s="361">
        <v>0</v>
      </c>
      <c r="L178" s="363">
        <v>0</v>
      </c>
      <c r="M178" s="374"/>
      <c r="N178" s="365"/>
      <c r="O178" s="84"/>
      <c r="P178" s="84"/>
      <c r="Q178" s="84"/>
      <c r="R178" s="84"/>
      <c r="S178" s="84"/>
      <c r="T178" s="84"/>
      <c r="U178" s="84"/>
      <c r="V178" s="84"/>
      <c r="W178" s="84"/>
      <c r="X178" s="84"/>
      <c r="Y178" s="84"/>
      <c r="Z178" s="84"/>
    </row>
    <row r="179" spans="1:26" ht="15">
      <c r="A179" s="366">
        <v>44317</v>
      </c>
      <c r="B179" s="367">
        <v>100019491335</v>
      </c>
      <c r="C179" s="368">
        <v>44342.709027777775</v>
      </c>
      <c r="D179" s="369" t="s">
        <v>2415</v>
      </c>
      <c r="E179" s="369" t="s">
        <v>37</v>
      </c>
      <c r="F179" s="369" t="s">
        <v>37</v>
      </c>
      <c r="G179" s="369" t="s">
        <v>37</v>
      </c>
      <c r="H179" s="377" t="s">
        <v>37</v>
      </c>
      <c r="I179" s="369" t="s">
        <v>35</v>
      </c>
      <c r="J179" s="369" t="s">
        <v>35</v>
      </c>
      <c r="K179" s="369">
        <v>1780</v>
      </c>
      <c r="L179" s="371">
        <v>0</v>
      </c>
      <c r="M179" s="375" t="s">
        <v>11899</v>
      </c>
      <c r="N179" s="365"/>
      <c r="O179" s="84"/>
      <c r="P179" s="84"/>
      <c r="Q179" s="84"/>
      <c r="R179" s="84"/>
      <c r="S179" s="84"/>
      <c r="T179" s="84"/>
      <c r="U179" s="84"/>
      <c r="V179" s="84"/>
      <c r="W179" s="84"/>
      <c r="X179" s="84"/>
      <c r="Y179" s="84"/>
      <c r="Z179" s="84"/>
    </row>
    <row r="180" spans="1:26" ht="15">
      <c r="A180" s="358">
        <v>44317</v>
      </c>
      <c r="B180" s="359">
        <v>100019494571</v>
      </c>
      <c r="C180" s="360">
        <v>44342.513194444451</v>
      </c>
      <c r="D180" s="361" t="s">
        <v>2452</v>
      </c>
      <c r="E180" s="361" t="s">
        <v>37</v>
      </c>
      <c r="F180" s="361" t="s">
        <v>37</v>
      </c>
      <c r="G180" s="361" t="s">
        <v>37</v>
      </c>
      <c r="H180" s="361" t="s">
        <v>35</v>
      </c>
      <c r="I180" s="361" t="s">
        <v>35</v>
      </c>
      <c r="J180" s="361" t="s">
        <v>35</v>
      </c>
      <c r="K180" s="361">
        <v>0</v>
      </c>
      <c r="L180" s="363">
        <v>0</v>
      </c>
      <c r="M180" s="364" t="s">
        <v>11915</v>
      </c>
      <c r="N180" s="365"/>
      <c r="O180" s="84"/>
      <c r="P180" s="84"/>
      <c r="Q180" s="84"/>
      <c r="R180" s="84"/>
      <c r="S180" s="84"/>
      <c r="T180" s="84"/>
      <c r="U180" s="84"/>
      <c r="V180" s="84"/>
      <c r="W180" s="84"/>
      <c r="X180" s="84"/>
      <c r="Y180" s="84"/>
      <c r="Z180" s="84"/>
    </row>
    <row r="181" spans="1:26" ht="17">
      <c r="A181" s="366">
        <v>44317</v>
      </c>
      <c r="B181" s="367">
        <v>100019495330</v>
      </c>
      <c r="C181" s="368">
        <v>44342.570833333331</v>
      </c>
      <c r="D181" s="369" t="s">
        <v>11923</v>
      </c>
      <c r="E181" s="369" t="s">
        <v>37</v>
      </c>
      <c r="F181" s="370" t="s">
        <v>35</v>
      </c>
      <c r="G181" s="370" t="s">
        <v>35</v>
      </c>
      <c r="H181" s="369" t="s">
        <v>35</v>
      </c>
      <c r="I181" s="369" t="s">
        <v>35</v>
      </c>
      <c r="J181" s="369" t="s">
        <v>35</v>
      </c>
      <c r="K181" s="369">
        <v>0</v>
      </c>
      <c r="L181" s="371">
        <v>0</v>
      </c>
      <c r="M181" s="372"/>
      <c r="N181" s="365"/>
      <c r="O181" s="84"/>
      <c r="P181" s="84"/>
      <c r="Q181" s="84"/>
      <c r="R181" s="84"/>
      <c r="S181" s="84"/>
      <c r="T181" s="84"/>
      <c r="U181" s="84"/>
      <c r="V181" s="84"/>
      <c r="W181" s="84"/>
      <c r="X181" s="84"/>
      <c r="Y181" s="84"/>
      <c r="Z181" s="84"/>
    </row>
    <row r="182" spans="1:26" ht="17">
      <c r="A182" s="358">
        <v>44317</v>
      </c>
      <c r="B182" s="359">
        <v>100019496265</v>
      </c>
      <c r="C182" s="360">
        <v>44342.78125</v>
      </c>
      <c r="D182" s="361" t="s">
        <v>11919</v>
      </c>
      <c r="E182" s="362" t="s">
        <v>35</v>
      </c>
      <c r="F182" s="362" t="s">
        <v>35</v>
      </c>
      <c r="G182" s="362" t="s">
        <v>35</v>
      </c>
      <c r="H182" s="361" t="s">
        <v>35</v>
      </c>
      <c r="I182" s="361" t="s">
        <v>35</v>
      </c>
      <c r="J182" s="361" t="s">
        <v>35</v>
      </c>
      <c r="K182" s="361">
        <v>0</v>
      </c>
      <c r="L182" s="363">
        <v>0</v>
      </c>
      <c r="M182" s="374"/>
      <c r="N182" s="365"/>
      <c r="O182" s="84"/>
      <c r="P182" s="84"/>
      <c r="Q182" s="84"/>
      <c r="R182" s="84"/>
      <c r="S182" s="84"/>
      <c r="T182" s="84"/>
      <c r="U182" s="84"/>
      <c r="V182" s="84"/>
      <c r="W182" s="84"/>
      <c r="X182" s="84"/>
      <c r="Y182" s="84"/>
      <c r="Z182" s="84"/>
    </row>
    <row r="183" spans="1:26" ht="17">
      <c r="A183" s="366">
        <v>44317</v>
      </c>
      <c r="B183" s="367">
        <v>100019496679</v>
      </c>
      <c r="C183" s="368">
        <v>44342.61319444445</v>
      </c>
      <c r="D183" s="369" t="s">
        <v>11923</v>
      </c>
      <c r="E183" s="369" t="s">
        <v>37</v>
      </c>
      <c r="F183" s="369" t="s">
        <v>37</v>
      </c>
      <c r="G183" s="370" t="s">
        <v>35</v>
      </c>
      <c r="H183" s="369" t="s">
        <v>35</v>
      </c>
      <c r="I183" s="369" t="s">
        <v>35</v>
      </c>
      <c r="J183" s="369" t="s">
        <v>35</v>
      </c>
      <c r="K183" s="369">
        <v>0</v>
      </c>
      <c r="L183" s="371">
        <v>0</v>
      </c>
      <c r="M183" s="84"/>
      <c r="N183" s="365"/>
      <c r="O183" s="84"/>
      <c r="P183" s="84"/>
      <c r="Q183" s="84"/>
      <c r="R183" s="84"/>
      <c r="S183" s="84"/>
      <c r="T183" s="84"/>
      <c r="U183" s="84"/>
      <c r="V183" s="84"/>
      <c r="W183" s="84"/>
      <c r="X183" s="84"/>
      <c r="Y183" s="84"/>
      <c r="Z183" s="84"/>
    </row>
    <row r="184" spans="1:26" ht="17">
      <c r="A184" s="358">
        <v>44317</v>
      </c>
      <c r="B184" s="359">
        <v>100019497270</v>
      </c>
      <c r="C184" s="360">
        <v>44342.647222222222</v>
      </c>
      <c r="D184" s="361" t="s">
        <v>11923</v>
      </c>
      <c r="E184" s="361" t="s">
        <v>37</v>
      </c>
      <c r="F184" s="361" t="s">
        <v>37</v>
      </c>
      <c r="G184" s="362" t="s">
        <v>35</v>
      </c>
      <c r="H184" s="361" t="s">
        <v>35</v>
      </c>
      <c r="I184" s="361" t="s">
        <v>35</v>
      </c>
      <c r="J184" s="361" t="s">
        <v>35</v>
      </c>
      <c r="K184" s="361">
        <v>0</v>
      </c>
      <c r="L184" s="363">
        <v>0</v>
      </c>
      <c r="M184" s="84"/>
      <c r="N184" s="365"/>
      <c r="O184" s="84"/>
      <c r="P184" s="84"/>
      <c r="Q184" s="84"/>
      <c r="R184" s="84"/>
      <c r="S184" s="84"/>
      <c r="T184" s="84"/>
      <c r="U184" s="84"/>
      <c r="V184" s="84"/>
      <c r="W184" s="84"/>
      <c r="X184" s="84"/>
      <c r="Y184" s="84"/>
      <c r="Z184" s="84"/>
    </row>
    <row r="185" spans="1:26" ht="17">
      <c r="A185" s="366">
        <v>44317</v>
      </c>
      <c r="B185" s="367">
        <v>100019497503</v>
      </c>
      <c r="C185" s="368">
        <v>44342.677083333328</v>
      </c>
      <c r="D185" s="369" t="s">
        <v>11923</v>
      </c>
      <c r="E185" s="369" t="s">
        <v>37</v>
      </c>
      <c r="F185" s="369" t="s">
        <v>37</v>
      </c>
      <c r="G185" s="370" t="s">
        <v>35</v>
      </c>
      <c r="H185" s="369" t="s">
        <v>35</v>
      </c>
      <c r="I185" s="369" t="s">
        <v>35</v>
      </c>
      <c r="J185" s="369" t="s">
        <v>35</v>
      </c>
      <c r="K185" s="369">
        <v>0</v>
      </c>
      <c r="L185" s="371">
        <v>0</v>
      </c>
      <c r="M185" s="84"/>
      <c r="N185" s="365"/>
      <c r="O185" s="84"/>
      <c r="P185" s="84"/>
      <c r="Q185" s="84"/>
      <c r="R185" s="84"/>
      <c r="S185" s="84"/>
      <c r="T185" s="84"/>
      <c r="U185" s="84"/>
      <c r="V185" s="84"/>
      <c r="W185" s="84"/>
      <c r="X185" s="84"/>
      <c r="Y185" s="84"/>
      <c r="Z185" s="84"/>
    </row>
    <row r="186" spans="1:26" ht="17">
      <c r="A186" s="358">
        <v>44317</v>
      </c>
      <c r="B186" s="359">
        <v>100019503598</v>
      </c>
      <c r="C186" s="360">
        <v>44342.862500000003</v>
      </c>
      <c r="D186" s="361" t="s">
        <v>97</v>
      </c>
      <c r="E186" s="362" t="s">
        <v>35</v>
      </c>
      <c r="F186" s="362" t="s">
        <v>35</v>
      </c>
      <c r="G186" s="362" t="s">
        <v>35</v>
      </c>
      <c r="H186" s="361" t="s">
        <v>35</v>
      </c>
      <c r="I186" s="361" t="s">
        <v>35</v>
      </c>
      <c r="J186" s="361" t="s">
        <v>35</v>
      </c>
      <c r="K186" s="361">
        <v>0</v>
      </c>
      <c r="L186" s="363">
        <v>0</v>
      </c>
      <c r="M186" s="292" t="s">
        <v>11924</v>
      </c>
      <c r="N186" s="365"/>
      <c r="O186" s="84"/>
      <c r="P186" s="84"/>
      <c r="Q186" s="84"/>
      <c r="R186" s="84"/>
      <c r="S186" s="84"/>
      <c r="T186" s="84"/>
      <c r="U186" s="84"/>
      <c r="V186" s="84"/>
      <c r="W186" s="84"/>
      <c r="X186" s="84"/>
      <c r="Y186" s="84"/>
      <c r="Z186" s="84"/>
    </row>
    <row r="187" spans="1:26" ht="17">
      <c r="A187" s="366">
        <v>44317</v>
      </c>
      <c r="B187" s="367">
        <v>1074798167</v>
      </c>
      <c r="C187" s="368">
        <v>44330.02847222222</v>
      </c>
      <c r="D187" s="369" t="s">
        <v>2446</v>
      </c>
      <c r="E187" s="369" t="s">
        <v>37</v>
      </c>
      <c r="F187" s="370" t="s">
        <v>35</v>
      </c>
      <c r="G187" s="370" t="s">
        <v>35</v>
      </c>
      <c r="H187" s="369" t="s">
        <v>35</v>
      </c>
      <c r="I187" s="369" t="s">
        <v>35</v>
      </c>
      <c r="J187" s="369" t="s">
        <v>35</v>
      </c>
      <c r="K187" s="369">
        <v>0</v>
      </c>
      <c r="L187" s="371">
        <v>0</v>
      </c>
      <c r="M187" s="292" t="s">
        <v>11925</v>
      </c>
      <c r="N187" s="365"/>
      <c r="O187" s="84"/>
      <c r="P187" s="84"/>
      <c r="Q187" s="84"/>
      <c r="R187" s="84"/>
      <c r="S187" s="84"/>
      <c r="T187" s="84"/>
      <c r="U187" s="84"/>
      <c r="V187" s="84"/>
      <c r="W187" s="84"/>
      <c r="X187" s="84"/>
      <c r="Y187" s="84"/>
      <c r="Z187" s="84"/>
    </row>
    <row r="188" spans="1:26" ht="17">
      <c r="A188" s="358">
        <v>44317</v>
      </c>
      <c r="B188" s="359">
        <v>154759420</v>
      </c>
      <c r="C188" s="360">
        <v>44328.552083333328</v>
      </c>
      <c r="D188" s="361" t="s">
        <v>105</v>
      </c>
      <c r="E188" s="362" t="s">
        <v>35</v>
      </c>
      <c r="F188" s="362" t="s">
        <v>35</v>
      </c>
      <c r="G188" s="362" t="s">
        <v>35</v>
      </c>
      <c r="H188" s="361" t="s">
        <v>35</v>
      </c>
      <c r="I188" s="361" t="s">
        <v>35</v>
      </c>
      <c r="J188" s="361" t="s">
        <v>35</v>
      </c>
      <c r="K188" s="361">
        <v>0</v>
      </c>
      <c r="L188" s="363">
        <v>0</v>
      </c>
      <c r="M188" s="84"/>
      <c r="N188" s="365"/>
      <c r="O188" s="84"/>
      <c r="P188" s="84"/>
      <c r="Q188" s="84"/>
      <c r="R188" s="84"/>
      <c r="S188" s="84"/>
      <c r="T188" s="84"/>
      <c r="U188" s="84"/>
      <c r="V188" s="84"/>
      <c r="W188" s="84"/>
      <c r="X188" s="84"/>
      <c r="Y188" s="84"/>
      <c r="Z188" s="84"/>
    </row>
    <row r="189" spans="1:26" ht="17">
      <c r="A189" s="366">
        <v>44317</v>
      </c>
      <c r="B189" s="367">
        <v>17550491</v>
      </c>
      <c r="C189" s="368">
        <v>44334.463194444441</v>
      </c>
      <c r="D189" s="369" t="s">
        <v>105</v>
      </c>
      <c r="E189" s="370" t="s">
        <v>35</v>
      </c>
      <c r="F189" s="370" t="s">
        <v>35</v>
      </c>
      <c r="G189" s="370" t="s">
        <v>35</v>
      </c>
      <c r="H189" s="369" t="s">
        <v>35</v>
      </c>
      <c r="I189" s="369" t="s">
        <v>35</v>
      </c>
      <c r="J189" s="369" t="s">
        <v>35</v>
      </c>
      <c r="K189" s="369">
        <v>0</v>
      </c>
      <c r="L189" s="371">
        <v>0</v>
      </c>
      <c r="M189" s="84"/>
      <c r="N189" s="365"/>
      <c r="O189" s="84"/>
      <c r="P189" s="84"/>
      <c r="Q189" s="84"/>
      <c r="R189" s="84"/>
      <c r="S189" s="84"/>
      <c r="T189" s="84"/>
      <c r="U189" s="84"/>
      <c r="V189" s="84"/>
      <c r="W189" s="84"/>
      <c r="X189" s="84"/>
      <c r="Y189" s="84"/>
      <c r="Z189" s="84"/>
    </row>
    <row r="190" spans="1:26" ht="15">
      <c r="A190" s="358">
        <v>44317</v>
      </c>
      <c r="B190" s="359">
        <v>287682924</v>
      </c>
      <c r="C190" s="360">
        <v>44330.693749999999</v>
      </c>
      <c r="D190" s="361" t="s">
        <v>2437</v>
      </c>
      <c r="E190" s="361" t="s">
        <v>37</v>
      </c>
      <c r="F190" s="361" t="s">
        <v>37</v>
      </c>
      <c r="G190" s="361" t="s">
        <v>37</v>
      </c>
      <c r="H190" s="361" t="s">
        <v>35</v>
      </c>
      <c r="I190" s="361" t="s">
        <v>35</v>
      </c>
      <c r="J190" s="361" t="s">
        <v>35</v>
      </c>
      <c r="K190" s="361">
        <v>0</v>
      </c>
      <c r="L190" s="363">
        <v>0</v>
      </c>
      <c r="M190" s="364" t="s">
        <v>3975</v>
      </c>
      <c r="N190" s="365"/>
      <c r="O190" s="84"/>
      <c r="P190" s="84"/>
      <c r="Q190" s="84"/>
      <c r="R190" s="84"/>
      <c r="S190" s="84"/>
      <c r="T190" s="84"/>
      <c r="U190" s="84"/>
      <c r="V190" s="84"/>
      <c r="W190" s="84"/>
      <c r="X190" s="84"/>
      <c r="Y190" s="84"/>
      <c r="Z190" s="84"/>
    </row>
    <row r="191" spans="1:26" ht="17">
      <c r="A191" s="366">
        <v>44317</v>
      </c>
      <c r="B191" s="367">
        <v>389737035</v>
      </c>
      <c r="C191" s="368">
        <v>44332.817361111112</v>
      </c>
      <c r="D191" s="369" t="s">
        <v>2437</v>
      </c>
      <c r="E191" s="369" t="s">
        <v>37</v>
      </c>
      <c r="F191" s="370" t="s">
        <v>35</v>
      </c>
      <c r="G191" s="370" t="s">
        <v>35</v>
      </c>
      <c r="H191" s="369" t="s">
        <v>35</v>
      </c>
      <c r="I191" s="369" t="s">
        <v>35</v>
      </c>
      <c r="J191" s="369" t="s">
        <v>35</v>
      </c>
      <c r="K191" s="369">
        <v>0</v>
      </c>
      <c r="L191" s="371">
        <v>0</v>
      </c>
      <c r="M191" s="364" t="s">
        <v>3541</v>
      </c>
      <c r="N191" s="365"/>
      <c r="O191" s="84"/>
      <c r="P191" s="84"/>
      <c r="Q191" s="84"/>
      <c r="R191" s="84"/>
      <c r="S191" s="84"/>
      <c r="T191" s="84"/>
      <c r="U191" s="84"/>
      <c r="V191" s="84"/>
      <c r="W191" s="84"/>
      <c r="X191" s="84"/>
      <c r="Y191" s="84"/>
      <c r="Z191" s="84"/>
    </row>
    <row r="192" spans="1:26" ht="17">
      <c r="A192" s="358">
        <v>44317</v>
      </c>
      <c r="B192" s="359">
        <v>409906148</v>
      </c>
      <c r="C192" s="360">
        <v>44333.545138888891</v>
      </c>
      <c r="D192" s="361" t="s">
        <v>105</v>
      </c>
      <c r="E192" s="362" t="s">
        <v>35</v>
      </c>
      <c r="F192" s="362" t="s">
        <v>35</v>
      </c>
      <c r="G192" s="362" t="s">
        <v>35</v>
      </c>
      <c r="H192" s="361" t="s">
        <v>35</v>
      </c>
      <c r="I192" s="361" t="s">
        <v>35</v>
      </c>
      <c r="J192" s="361" t="s">
        <v>35</v>
      </c>
      <c r="K192" s="361">
        <v>0</v>
      </c>
      <c r="L192" s="363">
        <v>0</v>
      </c>
      <c r="M192" s="84"/>
      <c r="N192" s="365"/>
      <c r="O192" s="84"/>
      <c r="P192" s="84"/>
      <c r="Q192" s="84"/>
      <c r="R192" s="84"/>
      <c r="S192" s="84"/>
      <c r="T192" s="84"/>
      <c r="U192" s="84"/>
      <c r="V192" s="84"/>
      <c r="W192" s="84"/>
      <c r="X192" s="84"/>
      <c r="Y192" s="84"/>
      <c r="Z192" s="84"/>
    </row>
    <row r="193" spans="1:26" ht="15">
      <c r="A193" s="366">
        <v>44317</v>
      </c>
      <c r="B193" s="367">
        <v>46914096</v>
      </c>
      <c r="C193" s="368">
        <v>44329.609722222223</v>
      </c>
      <c r="D193" s="377" t="s">
        <v>34</v>
      </c>
      <c r="E193" s="369" t="s">
        <v>37</v>
      </c>
      <c r="F193" s="369" t="s">
        <v>37</v>
      </c>
      <c r="G193" s="369" t="s">
        <v>37</v>
      </c>
      <c r="H193" s="369" t="s">
        <v>35</v>
      </c>
      <c r="I193" s="369" t="s">
        <v>35</v>
      </c>
      <c r="J193" s="369" t="s">
        <v>35</v>
      </c>
      <c r="K193" s="369">
        <v>0</v>
      </c>
      <c r="L193" s="371">
        <v>0</v>
      </c>
      <c r="M193" s="84"/>
      <c r="N193" s="365"/>
      <c r="O193" s="84"/>
      <c r="P193" s="84"/>
      <c r="Q193" s="84"/>
      <c r="R193" s="84"/>
      <c r="S193" s="84"/>
      <c r="T193" s="84"/>
      <c r="U193" s="84"/>
      <c r="V193" s="84"/>
      <c r="W193" s="84"/>
      <c r="X193" s="84"/>
      <c r="Y193" s="84"/>
      <c r="Z193" s="84"/>
    </row>
    <row r="194" spans="1:26" ht="17">
      <c r="A194" s="358">
        <v>44317</v>
      </c>
      <c r="B194" s="359">
        <v>497801468</v>
      </c>
      <c r="C194" s="360">
        <v>44342.700694444451</v>
      </c>
      <c r="D194" s="361" t="s">
        <v>11923</v>
      </c>
      <c r="E194" s="362" t="s">
        <v>35</v>
      </c>
      <c r="F194" s="362" t="s">
        <v>35</v>
      </c>
      <c r="G194" s="362" t="s">
        <v>35</v>
      </c>
      <c r="H194" s="361" t="s">
        <v>35</v>
      </c>
      <c r="I194" s="361" t="s">
        <v>35</v>
      </c>
      <c r="J194" s="361" t="s">
        <v>35</v>
      </c>
      <c r="K194" s="361">
        <v>0</v>
      </c>
      <c r="L194" s="363">
        <v>0</v>
      </c>
      <c r="M194" s="84"/>
      <c r="N194" s="365"/>
      <c r="O194" s="84"/>
      <c r="P194" s="84"/>
      <c r="Q194" s="84"/>
      <c r="R194" s="84"/>
      <c r="S194" s="84"/>
      <c r="T194" s="84"/>
      <c r="U194" s="84"/>
      <c r="V194" s="84"/>
      <c r="W194" s="84"/>
      <c r="X194" s="84"/>
      <c r="Y194" s="84"/>
      <c r="Z194" s="84"/>
    </row>
    <row r="195" spans="1:26" ht="15">
      <c r="A195" s="366">
        <v>44317</v>
      </c>
      <c r="B195" s="367">
        <v>672800776</v>
      </c>
      <c r="C195" s="368">
        <v>44337.552083333328</v>
      </c>
      <c r="D195" s="369" t="s">
        <v>105</v>
      </c>
      <c r="E195" s="369" t="s">
        <v>37</v>
      </c>
      <c r="F195" s="369" t="s">
        <v>37</v>
      </c>
      <c r="G195" s="369" t="s">
        <v>37</v>
      </c>
      <c r="H195" s="369" t="s">
        <v>35</v>
      </c>
      <c r="I195" s="369" t="s">
        <v>35</v>
      </c>
      <c r="J195" s="369" t="s">
        <v>35</v>
      </c>
      <c r="K195" s="369">
        <v>0</v>
      </c>
      <c r="L195" s="371">
        <v>0</v>
      </c>
      <c r="M195" s="84"/>
      <c r="N195" s="365"/>
      <c r="O195" s="84"/>
      <c r="P195" s="84"/>
      <c r="Q195" s="84"/>
      <c r="R195" s="84"/>
      <c r="S195" s="84"/>
      <c r="T195" s="84"/>
      <c r="U195" s="84"/>
      <c r="V195" s="84"/>
      <c r="W195" s="84"/>
      <c r="X195" s="84"/>
      <c r="Y195" s="84"/>
      <c r="Z195" s="84"/>
    </row>
    <row r="196" spans="1:26" ht="17">
      <c r="A196" s="358">
        <v>44317</v>
      </c>
      <c r="B196" s="359">
        <v>709798685</v>
      </c>
      <c r="C196" s="360">
        <v>44331.006249999999</v>
      </c>
      <c r="D196" s="361" t="s">
        <v>105</v>
      </c>
      <c r="E196" s="361" t="s">
        <v>37</v>
      </c>
      <c r="F196" s="362" t="s">
        <v>35</v>
      </c>
      <c r="G196" s="362" t="s">
        <v>35</v>
      </c>
      <c r="H196" s="361" t="s">
        <v>35</v>
      </c>
      <c r="I196" s="361" t="s">
        <v>35</v>
      </c>
      <c r="J196" s="361" t="s">
        <v>35</v>
      </c>
      <c r="K196" s="361">
        <v>0</v>
      </c>
      <c r="L196" s="363">
        <v>0</v>
      </c>
      <c r="M196" s="84"/>
      <c r="N196" s="365"/>
      <c r="O196" s="84"/>
      <c r="P196" s="84"/>
      <c r="Q196" s="84"/>
      <c r="R196" s="84"/>
      <c r="S196" s="84"/>
      <c r="T196" s="84"/>
      <c r="U196" s="84"/>
      <c r="V196" s="84"/>
      <c r="W196" s="84"/>
      <c r="X196" s="84"/>
      <c r="Y196" s="84"/>
      <c r="Z196" s="84"/>
    </row>
    <row r="197" spans="1:26" ht="15">
      <c r="A197" s="366">
        <v>44317</v>
      </c>
      <c r="B197" s="367">
        <v>953072562</v>
      </c>
      <c r="C197" s="368">
        <v>44324.65625</v>
      </c>
      <c r="D197" s="369" t="s">
        <v>2452</v>
      </c>
      <c r="E197" s="369" t="s">
        <v>37</v>
      </c>
      <c r="F197" s="369" t="s">
        <v>37</v>
      </c>
      <c r="G197" s="369" t="s">
        <v>37</v>
      </c>
      <c r="H197" s="369" t="s">
        <v>35</v>
      </c>
      <c r="I197" s="369" t="s">
        <v>35</v>
      </c>
      <c r="J197" s="369" t="s">
        <v>35</v>
      </c>
      <c r="K197" s="369">
        <v>0</v>
      </c>
      <c r="L197" s="371">
        <v>0</v>
      </c>
      <c r="M197" s="278" t="s">
        <v>11926</v>
      </c>
      <c r="N197" s="365"/>
      <c r="O197" s="84"/>
      <c r="P197" s="84"/>
      <c r="Q197" s="84"/>
      <c r="R197" s="84"/>
      <c r="S197" s="84"/>
      <c r="T197" s="84"/>
      <c r="U197" s="84"/>
      <c r="V197" s="84"/>
      <c r="W197" s="84"/>
      <c r="X197" s="84"/>
      <c r="Y197" s="84"/>
      <c r="Z197" s="84"/>
    </row>
    <row r="198" spans="1:26" ht="17">
      <c r="A198" s="358">
        <v>44317</v>
      </c>
      <c r="B198" s="359">
        <v>9617158</v>
      </c>
      <c r="C198" s="360">
        <v>44333.414583333331</v>
      </c>
      <c r="D198" s="376" t="s">
        <v>105</v>
      </c>
      <c r="E198" s="361" t="s">
        <v>37</v>
      </c>
      <c r="F198" s="361" t="s">
        <v>37</v>
      </c>
      <c r="G198" s="362" t="s">
        <v>35</v>
      </c>
      <c r="H198" s="361" t="s">
        <v>35</v>
      </c>
      <c r="I198" s="361" t="s">
        <v>35</v>
      </c>
      <c r="J198" s="361" t="s">
        <v>35</v>
      </c>
      <c r="K198" s="361">
        <v>0</v>
      </c>
      <c r="L198" s="363">
        <v>0</v>
      </c>
      <c r="M198" s="84"/>
      <c r="N198" s="365"/>
      <c r="O198" s="84"/>
      <c r="P198" s="84"/>
      <c r="Q198" s="84"/>
      <c r="R198" s="84"/>
      <c r="S198" s="84"/>
      <c r="T198" s="84"/>
      <c r="U198" s="84"/>
      <c r="V198" s="84"/>
      <c r="W198" s="84"/>
      <c r="X198" s="84"/>
      <c r="Y198" s="84"/>
      <c r="Z198" s="84"/>
    </row>
    <row r="199" spans="1:26" ht="15">
      <c r="A199" s="366">
        <v>44318</v>
      </c>
      <c r="B199" s="367">
        <v>100017663780</v>
      </c>
      <c r="C199" s="368"/>
      <c r="D199" s="369" t="s">
        <v>2458</v>
      </c>
      <c r="E199" s="369"/>
      <c r="F199" s="369"/>
      <c r="G199" s="369"/>
      <c r="H199" s="369"/>
      <c r="I199" s="369"/>
      <c r="J199" s="369"/>
      <c r="K199" s="369"/>
      <c r="L199" s="371"/>
      <c r="M199" s="278"/>
      <c r="N199" s="365"/>
      <c r="O199" s="84"/>
      <c r="P199" s="84"/>
      <c r="Q199" s="84"/>
      <c r="R199" s="84"/>
      <c r="S199" s="84"/>
      <c r="T199" s="84"/>
      <c r="U199" s="84"/>
      <c r="V199" s="84"/>
      <c r="W199" s="84"/>
      <c r="X199" s="84"/>
      <c r="Y199" s="84"/>
      <c r="Z199" s="84"/>
    </row>
    <row r="200" spans="1:26" ht="17">
      <c r="A200" s="358">
        <v>44318</v>
      </c>
      <c r="B200" s="359">
        <v>100019469558</v>
      </c>
      <c r="C200" s="360"/>
      <c r="D200" s="376" t="s">
        <v>105</v>
      </c>
      <c r="E200" s="361"/>
      <c r="F200" s="361"/>
      <c r="G200" s="362"/>
      <c r="H200" s="361"/>
      <c r="I200" s="361"/>
      <c r="J200" s="361"/>
      <c r="K200" s="361"/>
      <c r="L200" s="363"/>
      <c r="M200" s="84"/>
      <c r="N200" s="365"/>
      <c r="O200" s="84"/>
      <c r="P200" s="84"/>
      <c r="Q200" s="84"/>
      <c r="R200" s="84"/>
      <c r="S200" s="84"/>
      <c r="T200" s="84"/>
      <c r="U200" s="84"/>
      <c r="V200" s="84"/>
      <c r="W200" s="84"/>
      <c r="X200" s="84"/>
      <c r="Y200" s="84"/>
      <c r="Z200" s="84"/>
    </row>
    <row r="201" spans="1:26" ht="15">
      <c r="A201" s="366">
        <v>44318</v>
      </c>
      <c r="B201" s="367">
        <v>100019511405</v>
      </c>
      <c r="C201" s="368"/>
      <c r="D201" s="369" t="s">
        <v>2439</v>
      </c>
      <c r="E201" s="369"/>
      <c r="F201" s="369"/>
      <c r="G201" s="369"/>
      <c r="H201" s="369"/>
      <c r="I201" s="369"/>
      <c r="J201" s="369"/>
      <c r="K201" s="369"/>
      <c r="L201" s="371"/>
      <c r="M201" s="278"/>
      <c r="N201" s="365"/>
      <c r="O201" s="84"/>
      <c r="P201" s="84"/>
      <c r="Q201" s="84"/>
      <c r="R201" s="84"/>
      <c r="S201" s="84"/>
      <c r="T201" s="84"/>
      <c r="U201" s="84"/>
      <c r="V201" s="84"/>
      <c r="W201" s="84"/>
      <c r="X201" s="84"/>
      <c r="Y201" s="84"/>
      <c r="Z201" s="84"/>
    </row>
    <row r="202" spans="1:26" ht="17">
      <c r="A202" s="358">
        <v>44318</v>
      </c>
      <c r="B202" s="359">
        <v>100019513279</v>
      </c>
      <c r="C202" s="360"/>
      <c r="D202" s="376" t="s">
        <v>34</v>
      </c>
      <c r="E202" s="361"/>
      <c r="F202" s="361"/>
      <c r="G202" s="362"/>
      <c r="H202" s="361"/>
      <c r="I202" s="361"/>
      <c r="J202" s="361"/>
      <c r="K202" s="361"/>
      <c r="L202" s="363"/>
      <c r="M202" s="84"/>
      <c r="N202" s="365"/>
      <c r="O202" s="84"/>
      <c r="P202" s="84"/>
      <c r="Q202" s="84"/>
      <c r="R202" s="84"/>
      <c r="S202" s="84"/>
      <c r="T202" s="84"/>
      <c r="U202" s="84"/>
      <c r="V202" s="84"/>
      <c r="W202" s="84"/>
      <c r="X202" s="84"/>
      <c r="Y202" s="84"/>
      <c r="Z202" s="84"/>
    </row>
    <row r="203" spans="1:26" ht="15">
      <c r="A203" s="366">
        <v>44318</v>
      </c>
      <c r="B203" s="367">
        <v>100019511750</v>
      </c>
      <c r="C203" s="368"/>
      <c r="D203" s="369" t="s">
        <v>97</v>
      </c>
      <c r="E203" s="369"/>
      <c r="F203" s="369"/>
      <c r="G203" s="369"/>
      <c r="H203" s="369"/>
      <c r="I203" s="369"/>
      <c r="J203" s="369"/>
      <c r="K203" s="369"/>
      <c r="L203" s="371"/>
      <c r="M203" s="278"/>
      <c r="N203" s="365"/>
      <c r="O203" s="84"/>
      <c r="P203" s="84"/>
      <c r="Q203" s="84"/>
      <c r="R203" s="84"/>
      <c r="S203" s="84"/>
      <c r="T203" s="84"/>
      <c r="U203" s="84"/>
      <c r="V203" s="84"/>
      <c r="W203" s="84"/>
      <c r="X203" s="84"/>
      <c r="Y203" s="84"/>
      <c r="Z203" s="84"/>
    </row>
    <row r="204" spans="1:26" ht="17">
      <c r="A204" s="358">
        <v>44318</v>
      </c>
      <c r="B204" s="359">
        <v>100019514555</v>
      </c>
      <c r="C204" s="360"/>
      <c r="D204" s="376" t="s">
        <v>105</v>
      </c>
      <c r="E204" s="361"/>
      <c r="F204" s="361"/>
      <c r="G204" s="362"/>
      <c r="H204" s="361"/>
      <c r="I204" s="361"/>
      <c r="J204" s="361"/>
      <c r="K204" s="361"/>
      <c r="L204" s="363"/>
      <c r="M204" s="84"/>
      <c r="N204" s="365"/>
      <c r="O204" s="84"/>
      <c r="P204" s="84"/>
      <c r="Q204" s="84"/>
      <c r="R204" s="84"/>
      <c r="S204" s="84"/>
      <c r="T204" s="84"/>
      <c r="U204" s="84"/>
      <c r="V204" s="84"/>
      <c r="W204" s="84"/>
      <c r="X204" s="84"/>
      <c r="Y204" s="84"/>
      <c r="Z204" s="84"/>
    </row>
    <row r="205" spans="1:26" ht="15">
      <c r="A205" s="366">
        <v>44318</v>
      </c>
      <c r="B205" s="367">
        <v>100019421747</v>
      </c>
      <c r="C205" s="368"/>
      <c r="D205" s="369" t="s">
        <v>105</v>
      </c>
      <c r="E205" s="369"/>
      <c r="F205" s="369"/>
      <c r="G205" s="369"/>
      <c r="H205" s="369"/>
      <c r="I205" s="369"/>
      <c r="J205" s="369"/>
      <c r="K205" s="369"/>
      <c r="L205" s="371"/>
      <c r="M205" s="278"/>
      <c r="N205" s="365"/>
      <c r="O205" s="84"/>
      <c r="P205" s="84"/>
      <c r="Q205" s="84"/>
      <c r="R205" s="84"/>
      <c r="S205" s="84"/>
      <c r="T205" s="84"/>
      <c r="U205" s="84"/>
      <c r="V205" s="84"/>
      <c r="W205" s="84"/>
      <c r="X205" s="84"/>
      <c r="Y205" s="84"/>
      <c r="Z205" s="84"/>
    </row>
    <row r="206" spans="1:26" ht="17">
      <c r="A206" s="358">
        <v>44318</v>
      </c>
      <c r="B206" s="359">
        <v>100019516161</v>
      </c>
      <c r="C206" s="360"/>
      <c r="D206" s="376" t="s">
        <v>2446</v>
      </c>
      <c r="E206" s="361"/>
      <c r="F206" s="361"/>
      <c r="G206" s="362"/>
      <c r="H206" s="361"/>
      <c r="I206" s="361"/>
      <c r="J206" s="361"/>
      <c r="K206" s="361"/>
      <c r="L206" s="363"/>
      <c r="M206" s="292" t="s">
        <v>11927</v>
      </c>
      <c r="N206" s="365"/>
      <c r="O206" s="84"/>
      <c r="P206" s="84"/>
      <c r="Q206" s="84"/>
      <c r="R206" s="84"/>
      <c r="S206" s="84"/>
      <c r="T206" s="84"/>
      <c r="U206" s="84"/>
      <c r="V206" s="84"/>
      <c r="W206" s="84"/>
      <c r="X206" s="84"/>
      <c r="Y206" s="84"/>
      <c r="Z206" s="84"/>
    </row>
    <row r="207" spans="1:26" ht="15">
      <c r="A207" s="366">
        <v>44318</v>
      </c>
      <c r="B207" s="367">
        <v>100019505148</v>
      </c>
      <c r="C207" s="368"/>
      <c r="D207" s="369" t="s">
        <v>2452</v>
      </c>
      <c r="E207" s="369"/>
      <c r="F207" s="369"/>
      <c r="G207" s="369"/>
      <c r="H207" s="369"/>
      <c r="I207" s="369"/>
      <c r="J207" s="369"/>
      <c r="K207" s="369"/>
      <c r="L207" s="371"/>
      <c r="M207" s="278" t="s">
        <v>564</v>
      </c>
      <c r="N207" s="365"/>
      <c r="O207" s="84"/>
      <c r="P207" s="84"/>
      <c r="Q207" s="84"/>
      <c r="R207" s="84"/>
      <c r="S207" s="84"/>
      <c r="T207" s="84"/>
      <c r="U207" s="84"/>
      <c r="V207" s="84"/>
      <c r="W207" s="84"/>
      <c r="X207" s="84"/>
      <c r="Y207" s="84"/>
      <c r="Z207" s="84"/>
    </row>
    <row r="208" spans="1:26" ht="17">
      <c r="A208" s="358">
        <v>44318</v>
      </c>
      <c r="B208" s="359">
        <v>100019505272</v>
      </c>
      <c r="C208" s="360"/>
      <c r="D208" s="376" t="s">
        <v>2452</v>
      </c>
      <c r="E208" s="361"/>
      <c r="F208" s="361"/>
      <c r="G208" s="362"/>
      <c r="H208" s="361"/>
      <c r="I208" s="361"/>
      <c r="J208" s="361"/>
      <c r="K208" s="361"/>
      <c r="L208" s="363"/>
      <c r="M208" s="292" t="s">
        <v>11928</v>
      </c>
      <c r="N208" s="365"/>
      <c r="O208" s="84"/>
      <c r="P208" s="84"/>
      <c r="Q208" s="84"/>
      <c r="R208" s="84"/>
      <c r="S208" s="84"/>
      <c r="T208" s="84"/>
      <c r="U208" s="84"/>
      <c r="V208" s="84"/>
      <c r="W208" s="84"/>
      <c r="X208" s="84"/>
      <c r="Y208" s="84"/>
      <c r="Z208" s="84"/>
    </row>
    <row r="209" spans="1:26" ht="15">
      <c r="A209" s="366">
        <v>44318</v>
      </c>
      <c r="B209" s="367">
        <v>100019505198</v>
      </c>
      <c r="C209" s="368"/>
      <c r="D209" s="369" t="s">
        <v>2452</v>
      </c>
      <c r="E209" s="369"/>
      <c r="F209" s="369"/>
      <c r="G209" s="369"/>
      <c r="H209" s="369"/>
      <c r="I209" s="369"/>
      <c r="J209" s="369"/>
      <c r="K209" s="369"/>
      <c r="L209" s="371"/>
      <c r="M209" s="278" t="s">
        <v>564</v>
      </c>
      <c r="N209" s="365"/>
      <c r="O209" s="84"/>
      <c r="P209" s="84"/>
      <c r="Q209" s="84"/>
      <c r="R209" s="84"/>
      <c r="S209" s="84"/>
      <c r="T209" s="84"/>
      <c r="U209" s="84"/>
      <c r="V209" s="84"/>
      <c r="W209" s="84"/>
      <c r="X209" s="84"/>
      <c r="Y209" s="84"/>
      <c r="Z209" s="84"/>
    </row>
    <row r="210" spans="1:26" ht="17">
      <c r="A210" s="358">
        <v>44318</v>
      </c>
      <c r="B210" s="359">
        <v>100019519436</v>
      </c>
      <c r="C210" s="360"/>
      <c r="D210" s="376" t="s">
        <v>2452</v>
      </c>
      <c r="E210" s="361"/>
      <c r="F210" s="361"/>
      <c r="G210" s="362"/>
      <c r="H210" s="361"/>
      <c r="I210" s="361"/>
      <c r="J210" s="361"/>
      <c r="K210" s="361"/>
      <c r="L210" s="363"/>
      <c r="M210" s="292" t="s">
        <v>2418</v>
      </c>
      <c r="N210" s="365"/>
      <c r="O210" s="84"/>
      <c r="P210" s="84"/>
      <c r="Q210" s="84"/>
      <c r="R210" s="84"/>
      <c r="S210" s="84"/>
      <c r="T210" s="84"/>
      <c r="U210" s="84"/>
      <c r="V210" s="84"/>
      <c r="W210" s="84"/>
      <c r="X210" s="84"/>
      <c r="Y210" s="84"/>
      <c r="Z210" s="84"/>
    </row>
    <row r="211" spans="1:26" ht="15">
      <c r="A211" s="366">
        <v>44318</v>
      </c>
      <c r="B211" s="367">
        <v>100019509404</v>
      </c>
      <c r="C211" s="368"/>
      <c r="D211" s="369" t="s">
        <v>105</v>
      </c>
      <c r="E211" s="369"/>
      <c r="F211" s="369"/>
      <c r="G211" s="369"/>
      <c r="H211" s="369"/>
      <c r="I211" s="369"/>
      <c r="J211" s="369"/>
      <c r="K211" s="369"/>
      <c r="L211" s="371"/>
      <c r="M211" s="278"/>
      <c r="N211" s="365"/>
      <c r="O211" s="84"/>
      <c r="P211" s="84"/>
      <c r="Q211" s="84"/>
      <c r="R211" s="84"/>
      <c r="S211" s="84"/>
      <c r="T211" s="84"/>
      <c r="U211" s="84"/>
      <c r="V211" s="84"/>
      <c r="W211" s="84"/>
      <c r="X211" s="84"/>
      <c r="Y211" s="84"/>
      <c r="Z211" s="84"/>
    </row>
    <row r="212" spans="1:26" ht="17">
      <c r="A212" s="358">
        <v>44318</v>
      </c>
      <c r="B212" s="359">
        <v>100019509472</v>
      </c>
      <c r="C212" s="360"/>
      <c r="D212" s="376" t="s">
        <v>105</v>
      </c>
      <c r="E212" s="361"/>
      <c r="F212" s="361"/>
      <c r="G212" s="362"/>
      <c r="H212" s="361"/>
      <c r="I212" s="361"/>
      <c r="J212" s="361"/>
      <c r="K212" s="361"/>
      <c r="L212" s="363"/>
      <c r="M212" s="84"/>
      <c r="N212" s="365"/>
      <c r="O212" s="84"/>
      <c r="P212" s="84"/>
      <c r="Q212" s="84"/>
      <c r="R212" s="84"/>
      <c r="S212" s="84"/>
      <c r="T212" s="84"/>
      <c r="U212" s="84"/>
      <c r="V212" s="84"/>
      <c r="W212" s="84"/>
      <c r="X212" s="84"/>
      <c r="Y212" s="84"/>
      <c r="Z212" s="84"/>
    </row>
    <row r="213" spans="1:26" ht="15">
      <c r="A213" s="366">
        <v>44318</v>
      </c>
      <c r="B213" s="367">
        <v>100019509546</v>
      </c>
      <c r="C213" s="368"/>
      <c r="D213" s="369" t="s">
        <v>105</v>
      </c>
      <c r="E213" s="369"/>
      <c r="F213" s="369"/>
      <c r="G213" s="369"/>
      <c r="H213" s="369"/>
      <c r="I213" s="369"/>
      <c r="J213" s="369"/>
      <c r="K213" s="369"/>
      <c r="L213" s="371"/>
      <c r="M213" s="278"/>
      <c r="N213" s="365"/>
      <c r="O213" s="84"/>
      <c r="P213" s="84"/>
      <c r="Q213" s="84"/>
      <c r="R213" s="84"/>
      <c r="S213" s="84"/>
      <c r="T213" s="84"/>
      <c r="U213" s="84"/>
      <c r="V213" s="84"/>
      <c r="W213" s="84"/>
      <c r="X213" s="84"/>
      <c r="Y213" s="84"/>
      <c r="Z213" s="84"/>
    </row>
    <row r="214" spans="1:26" ht="17">
      <c r="A214" s="358">
        <v>44318</v>
      </c>
      <c r="B214" s="359">
        <v>100006948717</v>
      </c>
      <c r="C214" s="360"/>
      <c r="D214" s="376" t="s">
        <v>105</v>
      </c>
      <c r="E214" s="361"/>
      <c r="F214" s="361"/>
      <c r="G214" s="362"/>
      <c r="H214" s="361"/>
      <c r="I214" s="361"/>
      <c r="J214" s="361"/>
      <c r="K214" s="361"/>
      <c r="L214" s="363"/>
      <c r="M214" s="84"/>
      <c r="N214" s="365"/>
      <c r="O214" s="84"/>
      <c r="P214" s="84"/>
      <c r="Q214" s="84"/>
      <c r="R214" s="84"/>
      <c r="S214" s="84"/>
      <c r="T214" s="84"/>
      <c r="U214" s="84"/>
      <c r="V214" s="84"/>
      <c r="W214" s="84"/>
      <c r="X214" s="84"/>
      <c r="Y214" s="84"/>
      <c r="Z214" s="84"/>
    </row>
    <row r="215" spans="1:26" ht="15">
      <c r="A215" s="366"/>
      <c r="B215" s="367"/>
      <c r="C215" s="368"/>
      <c r="D215" s="369"/>
      <c r="E215" s="369"/>
      <c r="F215" s="369"/>
      <c r="G215" s="369"/>
      <c r="H215" s="369"/>
      <c r="I215" s="369"/>
      <c r="J215" s="369"/>
      <c r="K215" s="369"/>
      <c r="L215" s="371"/>
      <c r="M215" s="278"/>
      <c r="N215" s="365"/>
      <c r="O215" s="84"/>
      <c r="P215" s="84"/>
      <c r="Q215" s="84"/>
      <c r="R215" s="84"/>
      <c r="S215" s="84"/>
      <c r="T215" s="84"/>
      <c r="U215" s="84"/>
      <c r="V215" s="84"/>
      <c r="W215" s="84"/>
      <c r="X215" s="84"/>
      <c r="Y215" s="84"/>
      <c r="Z215" s="84"/>
    </row>
    <row r="216" spans="1:26" ht="17">
      <c r="A216" s="358"/>
      <c r="B216" s="359"/>
      <c r="C216" s="360"/>
      <c r="D216" s="376"/>
      <c r="E216" s="361"/>
      <c r="F216" s="361"/>
      <c r="G216" s="362"/>
      <c r="H216" s="361"/>
      <c r="I216" s="361"/>
      <c r="J216" s="361"/>
      <c r="K216" s="361"/>
      <c r="L216" s="363"/>
      <c r="M216" s="84"/>
      <c r="N216" s="365"/>
      <c r="O216" s="84"/>
      <c r="P216" s="84"/>
      <c r="Q216" s="84"/>
      <c r="R216" s="84"/>
      <c r="S216" s="84"/>
      <c r="T216" s="84"/>
      <c r="U216" s="84"/>
      <c r="V216" s="84"/>
      <c r="W216" s="84"/>
      <c r="X216" s="84"/>
      <c r="Y216" s="84"/>
      <c r="Z216" s="84"/>
    </row>
    <row r="217" spans="1:26" ht="15">
      <c r="A217" s="366"/>
      <c r="B217" s="367"/>
      <c r="C217" s="368"/>
      <c r="D217" s="369"/>
      <c r="E217" s="369"/>
      <c r="F217" s="369"/>
      <c r="G217" s="369"/>
      <c r="H217" s="369"/>
      <c r="I217" s="369"/>
      <c r="J217" s="369"/>
      <c r="K217" s="369"/>
      <c r="L217" s="371"/>
      <c r="M217" s="278"/>
      <c r="N217" s="365"/>
      <c r="O217" s="84"/>
      <c r="P217" s="84"/>
      <c r="Q217" s="84"/>
      <c r="R217" s="84"/>
      <c r="S217" s="84"/>
      <c r="T217" s="84"/>
      <c r="U217" s="84"/>
      <c r="V217" s="84"/>
      <c r="W217" s="84"/>
      <c r="X217" s="84"/>
      <c r="Y217" s="84"/>
      <c r="Z217" s="84"/>
    </row>
    <row r="218" spans="1:26" ht="17">
      <c r="A218" s="358"/>
      <c r="B218" s="359"/>
      <c r="C218" s="360"/>
      <c r="D218" s="376"/>
      <c r="E218" s="361"/>
      <c r="F218" s="361"/>
      <c r="G218" s="362"/>
      <c r="H218" s="361"/>
      <c r="I218" s="361"/>
      <c r="J218" s="361"/>
      <c r="K218" s="361"/>
      <c r="L218" s="363"/>
      <c r="M218" s="84"/>
      <c r="N218" s="365"/>
      <c r="O218" s="84"/>
      <c r="P218" s="84"/>
      <c r="Q218" s="84"/>
      <c r="R218" s="84"/>
      <c r="S218" s="84"/>
      <c r="T218" s="84"/>
      <c r="U218" s="84"/>
      <c r="V218" s="84"/>
      <c r="W218" s="84"/>
      <c r="X218" s="84"/>
      <c r="Y218" s="84"/>
      <c r="Z218" s="84"/>
    </row>
    <row r="219" spans="1:26" ht="15">
      <c r="A219" s="366"/>
      <c r="B219" s="367"/>
      <c r="C219" s="368"/>
      <c r="D219" s="369"/>
      <c r="E219" s="369"/>
      <c r="F219" s="369"/>
      <c r="G219" s="369"/>
      <c r="H219" s="369"/>
      <c r="I219" s="369"/>
      <c r="J219" s="369"/>
      <c r="K219" s="369"/>
      <c r="L219" s="371"/>
      <c r="M219" s="278"/>
      <c r="N219" s="365"/>
      <c r="O219" s="84"/>
      <c r="P219" s="84"/>
      <c r="Q219" s="84"/>
      <c r="R219" s="84"/>
      <c r="S219" s="84"/>
      <c r="T219" s="84"/>
      <c r="U219" s="84"/>
      <c r="V219" s="84"/>
      <c r="W219" s="84"/>
      <c r="X219" s="84"/>
      <c r="Y219" s="84"/>
      <c r="Z219" s="84"/>
    </row>
    <row r="220" spans="1:26" ht="17">
      <c r="A220" s="358"/>
      <c r="B220" s="359"/>
      <c r="C220" s="360"/>
      <c r="D220" s="376"/>
      <c r="E220" s="361"/>
      <c r="F220" s="361"/>
      <c r="G220" s="362"/>
      <c r="H220" s="361"/>
      <c r="I220" s="361"/>
      <c r="J220" s="361"/>
      <c r="K220" s="361"/>
      <c r="L220" s="363"/>
      <c r="M220" s="84"/>
      <c r="N220" s="365"/>
      <c r="O220" s="84"/>
      <c r="P220" s="84"/>
      <c r="Q220" s="84"/>
      <c r="R220" s="84"/>
      <c r="S220" s="84"/>
      <c r="T220" s="84"/>
      <c r="U220" s="84"/>
      <c r="V220" s="84"/>
      <c r="W220" s="84"/>
      <c r="X220" s="84"/>
      <c r="Y220" s="84"/>
      <c r="Z220" s="84"/>
    </row>
    <row r="221" spans="1:26" ht="15">
      <c r="A221" s="366"/>
      <c r="B221" s="367"/>
      <c r="C221" s="368"/>
      <c r="D221" s="369"/>
      <c r="E221" s="369"/>
      <c r="F221" s="369"/>
      <c r="G221" s="369"/>
      <c r="H221" s="369"/>
      <c r="I221" s="369"/>
      <c r="J221" s="369"/>
      <c r="K221" s="369"/>
      <c r="L221" s="371"/>
      <c r="M221" s="278"/>
      <c r="N221" s="365"/>
      <c r="O221" s="84"/>
      <c r="P221" s="84"/>
      <c r="Q221" s="84"/>
      <c r="R221" s="84"/>
      <c r="S221" s="84"/>
      <c r="T221" s="84"/>
      <c r="U221" s="84"/>
      <c r="V221" s="84"/>
      <c r="W221" s="84"/>
      <c r="X221" s="84"/>
      <c r="Y221" s="84"/>
      <c r="Z221" s="84"/>
    </row>
    <row r="222" spans="1:26" ht="17">
      <c r="A222" s="358"/>
      <c r="B222" s="359"/>
      <c r="C222" s="360"/>
      <c r="D222" s="376"/>
      <c r="E222" s="361"/>
      <c r="F222" s="361"/>
      <c r="G222" s="362"/>
      <c r="H222" s="361"/>
      <c r="I222" s="361"/>
      <c r="J222" s="361"/>
      <c r="K222" s="361"/>
      <c r="L222" s="363"/>
      <c r="M222" s="84"/>
      <c r="N222" s="365"/>
      <c r="O222" s="84"/>
      <c r="P222" s="84"/>
      <c r="Q222" s="84"/>
      <c r="R222" s="84"/>
      <c r="S222" s="84"/>
      <c r="T222" s="84"/>
      <c r="U222" s="84"/>
      <c r="V222" s="84"/>
      <c r="W222" s="84"/>
      <c r="X222" s="84"/>
      <c r="Y222" s="84"/>
      <c r="Z222" s="84"/>
    </row>
    <row r="223" spans="1:26" ht="15">
      <c r="A223" s="366"/>
      <c r="B223" s="367"/>
      <c r="C223" s="368"/>
      <c r="D223" s="369"/>
      <c r="E223" s="369"/>
      <c r="F223" s="369"/>
      <c r="G223" s="369"/>
      <c r="H223" s="369"/>
      <c r="I223" s="369"/>
      <c r="J223" s="369"/>
      <c r="K223" s="369"/>
      <c r="L223" s="371"/>
      <c r="M223" s="278"/>
      <c r="N223" s="365"/>
      <c r="O223" s="84"/>
      <c r="P223" s="84"/>
      <c r="Q223" s="84"/>
      <c r="R223" s="84"/>
      <c r="S223" s="84"/>
      <c r="T223" s="84"/>
      <c r="U223" s="84"/>
      <c r="V223" s="84"/>
      <c r="W223" s="84"/>
      <c r="X223" s="84"/>
      <c r="Y223" s="84"/>
      <c r="Z223" s="84"/>
    </row>
    <row r="224" spans="1:26" ht="17">
      <c r="A224" s="358"/>
      <c r="B224" s="359"/>
      <c r="C224" s="360"/>
      <c r="D224" s="376"/>
      <c r="E224" s="361"/>
      <c r="F224" s="361"/>
      <c r="G224" s="362"/>
      <c r="H224" s="361"/>
      <c r="I224" s="361"/>
      <c r="J224" s="361"/>
      <c r="K224" s="361"/>
      <c r="L224" s="363"/>
      <c r="M224" s="84"/>
      <c r="N224" s="365"/>
      <c r="O224" s="84"/>
      <c r="P224" s="84"/>
      <c r="Q224" s="84"/>
      <c r="R224" s="84"/>
      <c r="S224" s="84"/>
      <c r="T224" s="84"/>
      <c r="U224" s="84"/>
      <c r="V224" s="84"/>
      <c r="W224" s="84"/>
      <c r="X224" s="84"/>
      <c r="Y224" s="84"/>
      <c r="Z224" s="84"/>
    </row>
  </sheetData>
  <autoFilter ref="A1:N214" xr:uid="{00000000-0009-0000-0000-000007000000}"/>
  <phoneticPr fontId="163" type="noConversion"/>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AC171"/>
  <sheetViews>
    <sheetView workbookViewId="0">
      <pane ySplit="2" topLeftCell="A3" activePane="bottomLeft" state="frozen"/>
      <selection pane="bottomLeft"/>
    </sheetView>
  </sheetViews>
  <sheetFormatPr baseColWidth="10" defaultRowHeight="16"/>
  <cols>
    <col min="1" max="1" width="7.6640625" customWidth="1"/>
    <col min="2" max="2" width="9.1640625" customWidth="1"/>
    <col min="3" max="4" width="10.33203125" customWidth="1"/>
    <col min="5" max="5" width="15.1640625" customWidth="1"/>
    <col min="6" max="8" width="32.5" customWidth="1"/>
    <col min="9" max="9" width="31.33203125" customWidth="1"/>
    <col min="10" max="11" width="31.5" customWidth="1"/>
    <col min="12" max="12" width="12.5" customWidth="1"/>
    <col min="13" max="14" width="12.5" hidden="1" customWidth="1"/>
    <col min="15" max="29" width="12.5" customWidth="1"/>
  </cols>
  <sheetData>
    <row r="1" spans="1:29" ht="25" customHeight="1">
      <c r="A1" s="855"/>
      <c r="B1" s="856" t="s">
        <v>5547</v>
      </c>
      <c r="C1" s="857" t="s">
        <v>5548</v>
      </c>
      <c r="D1" s="857" t="s">
        <v>2222</v>
      </c>
      <c r="E1" s="858" t="s">
        <v>5549</v>
      </c>
      <c r="F1" s="856" t="s">
        <v>5550</v>
      </c>
      <c r="G1" s="858" t="s">
        <v>5551</v>
      </c>
      <c r="H1" s="858" t="s">
        <v>5552</v>
      </c>
      <c r="I1" s="842"/>
      <c r="J1" s="842"/>
      <c r="K1" s="842"/>
      <c r="L1" s="248"/>
      <c r="M1" s="248"/>
      <c r="N1" s="248"/>
      <c r="O1" s="248"/>
      <c r="P1" s="248"/>
      <c r="Q1" s="248"/>
      <c r="R1" s="248"/>
      <c r="S1" s="248"/>
      <c r="T1" s="248"/>
      <c r="U1" s="248"/>
      <c r="V1" s="248"/>
      <c r="W1" s="248"/>
      <c r="X1" s="248"/>
      <c r="Y1" s="248"/>
      <c r="Z1" s="248"/>
      <c r="AA1" s="248"/>
      <c r="AB1" s="248"/>
      <c r="AC1" s="248"/>
    </row>
    <row r="2" spans="1:29" ht="29" customHeight="1">
      <c r="A2" s="842"/>
      <c r="B2" s="842"/>
      <c r="C2" s="842"/>
      <c r="D2" s="842"/>
      <c r="E2" s="842"/>
      <c r="F2" s="842"/>
      <c r="G2" s="842"/>
      <c r="H2" s="379" t="s">
        <v>5553</v>
      </c>
      <c r="I2" s="380" t="s">
        <v>5554</v>
      </c>
      <c r="J2" s="380" t="s">
        <v>5555</v>
      </c>
      <c r="K2" s="378" t="s">
        <v>5556</v>
      </c>
      <c r="L2" s="248"/>
      <c r="M2" s="248"/>
      <c r="N2" s="248"/>
      <c r="O2" s="248"/>
      <c r="P2" s="248"/>
      <c r="Q2" s="248"/>
      <c r="R2" s="248"/>
      <c r="S2" s="248"/>
      <c r="T2" s="248"/>
      <c r="U2" s="248"/>
      <c r="V2" s="248"/>
      <c r="W2" s="248"/>
      <c r="X2" s="248"/>
      <c r="Y2" s="248"/>
      <c r="Z2" s="248"/>
      <c r="AA2" s="248"/>
      <c r="AB2" s="248"/>
      <c r="AC2" s="248"/>
    </row>
    <row r="3" spans="1:29" ht="29" customHeight="1">
      <c r="A3" s="85">
        <v>1</v>
      </c>
      <c r="B3" s="276">
        <v>44201</v>
      </c>
      <c r="C3" s="147" t="s">
        <v>3242</v>
      </c>
      <c r="D3" s="147" t="s">
        <v>167</v>
      </c>
      <c r="E3" s="248"/>
      <c r="F3" s="85" t="s">
        <v>5557</v>
      </c>
      <c r="G3" s="85" t="s">
        <v>5558</v>
      </c>
      <c r="H3" s="289" t="s">
        <v>5559</v>
      </c>
      <c r="I3" s="284"/>
      <c r="J3" s="284"/>
      <c r="K3" s="284"/>
      <c r="L3" s="248"/>
      <c r="M3" s="248"/>
      <c r="N3" s="248"/>
      <c r="O3" s="248"/>
      <c r="P3" s="248"/>
      <c r="Q3" s="248"/>
      <c r="R3" s="248"/>
      <c r="S3" s="248"/>
      <c r="T3" s="248"/>
      <c r="U3" s="248"/>
      <c r="V3" s="248"/>
      <c r="W3" s="248"/>
      <c r="X3" s="248"/>
      <c r="Y3" s="248"/>
      <c r="Z3" s="248"/>
      <c r="AA3" s="248"/>
      <c r="AB3" s="248"/>
      <c r="AC3" s="248"/>
    </row>
    <row r="4" spans="1:29" ht="28">
      <c r="A4" s="85">
        <v>2</v>
      </c>
      <c r="B4" s="276">
        <v>44201</v>
      </c>
      <c r="C4" s="147" t="s">
        <v>3242</v>
      </c>
      <c r="D4" s="147" t="s">
        <v>281</v>
      </c>
      <c r="E4" s="248"/>
      <c r="F4" s="85" t="s">
        <v>142</v>
      </c>
      <c r="G4" s="85" t="s">
        <v>5560</v>
      </c>
      <c r="H4" s="289" t="s">
        <v>5561</v>
      </c>
      <c r="I4" s="284"/>
      <c r="J4" s="284"/>
      <c r="K4" s="284"/>
      <c r="L4" s="248"/>
      <c r="M4" s="248"/>
      <c r="N4" s="248"/>
      <c r="O4" s="248"/>
      <c r="P4" s="248"/>
      <c r="Q4" s="248"/>
      <c r="R4" s="248"/>
      <c r="S4" s="248"/>
      <c r="T4" s="248"/>
      <c r="U4" s="248"/>
      <c r="V4" s="248"/>
      <c r="W4" s="248"/>
      <c r="X4" s="248"/>
      <c r="Y4" s="248"/>
      <c r="Z4" s="248"/>
      <c r="AA4" s="248"/>
      <c r="AB4" s="248"/>
      <c r="AC4" s="248"/>
    </row>
    <row r="5" spans="1:29" ht="76">
      <c r="A5" s="85">
        <v>3</v>
      </c>
      <c r="B5" s="276">
        <v>44201</v>
      </c>
      <c r="C5" s="147" t="s">
        <v>3242</v>
      </c>
      <c r="D5" s="147" t="s">
        <v>154</v>
      </c>
      <c r="E5" s="248"/>
      <c r="F5" s="85" t="s">
        <v>5562</v>
      </c>
      <c r="G5" s="85" t="s">
        <v>5563</v>
      </c>
      <c r="H5" s="381" t="s">
        <v>12289</v>
      </c>
      <c r="I5" s="284"/>
      <c r="J5" s="284"/>
      <c r="K5" s="284"/>
      <c r="L5" s="248"/>
      <c r="M5" s="248"/>
      <c r="N5" s="248"/>
      <c r="O5" s="248"/>
      <c r="P5" s="248"/>
      <c r="Q5" s="248"/>
      <c r="R5" s="248"/>
      <c r="S5" s="248"/>
      <c r="T5" s="248"/>
      <c r="U5" s="248"/>
      <c r="V5" s="248"/>
      <c r="W5" s="248"/>
      <c r="X5" s="248"/>
      <c r="Y5" s="248"/>
      <c r="Z5" s="248"/>
      <c r="AA5" s="248"/>
      <c r="AB5" s="248"/>
      <c r="AC5" s="248"/>
    </row>
    <row r="6" spans="1:29" ht="60">
      <c r="A6" s="85">
        <v>4</v>
      </c>
      <c r="B6" s="276">
        <v>44201</v>
      </c>
      <c r="C6" s="147" t="s">
        <v>3242</v>
      </c>
      <c r="D6" s="147" t="s">
        <v>154</v>
      </c>
      <c r="E6" s="248"/>
      <c r="F6" s="85" t="s">
        <v>5564</v>
      </c>
      <c r="G6" s="85" t="s">
        <v>5565</v>
      </c>
      <c r="H6" s="289"/>
      <c r="I6" s="284"/>
      <c r="J6" s="284"/>
      <c r="K6" s="382" t="s">
        <v>5566</v>
      </c>
      <c r="L6" s="248"/>
      <c r="M6" s="248"/>
      <c r="N6" s="248"/>
      <c r="O6" s="248"/>
      <c r="P6" s="248"/>
      <c r="Q6" s="248"/>
      <c r="R6" s="248"/>
      <c r="S6" s="248"/>
      <c r="T6" s="248"/>
      <c r="U6" s="248"/>
      <c r="V6" s="248"/>
      <c r="W6" s="248"/>
      <c r="X6" s="248"/>
      <c r="Y6" s="248"/>
      <c r="Z6" s="248"/>
      <c r="AA6" s="248"/>
      <c r="AB6" s="248"/>
      <c r="AC6" s="248"/>
    </row>
    <row r="7" spans="1:29" ht="28">
      <c r="A7" s="85">
        <v>5</v>
      </c>
      <c r="B7" s="276">
        <v>44201</v>
      </c>
      <c r="C7" s="147" t="s">
        <v>3242</v>
      </c>
      <c r="D7" s="147" t="s">
        <v>175</v>
      </c>
      <c r="E7" s="248"/>
      <c r="F7" s="85" t="s">
        <v>5567</v>
      </c>
      <c r="G7" s="85" t="s">
        <v>5568</v>
      </c>
      <c r="H7" s="289" t="s">
        <v>5569</v>
      </c>
      <c r="I7" s="284"/>
      <c r="J7" s="284"/>
      <c r="K7" s="284"/>
      <c r="L7" s="248"/>
      <c r="M7" s="248"/>
      <c r="N7" s="248"/>
      <c r="O7" s="248"/>
      <c r="P7" s="248"/>
      <c r="Q7" s="248"/>
      <c r="R7" s="248"/>
      <c r="S7" s="248"/>
      <c r="T7" s="248"/>
      <c r="U7" s="248"/>
      <c r="V7" s="248"/>
      <c r="W7" s="248"/>
      <c r="X7" s="248"/>
      <c r="Y7" s="248"/>
      <c r="Z7" s="248"/>
      <c r="AA7" s="248"/>
      <c r="AB7" s="248"/>
      <c r="AC7" s="248"/>
    </row>
    <row r="8" spans="1:29" ht="28">
      <c r="A8" s="85">
        <v>6</v>
      </c>
      <c r="B8" s="276">
        <v>44201</v>
      </c>
      <c r="C8" s="147" t="s">
        <v>3242</v>
      </c>
      <c r="D8" s="147" t="s">
        <v>138</v>
      </c>
      <c r="E8" s="248"/>
      <c r="F8" s="85" t="s">
        <v>5570</v>
      </c>
      <c r="G8" s="85" t="s">
        <v>5568</v>
      </c>
      <c r="H8" s="289" t="s">
        <v>5571</v>
      </c>
      <c r="I8" s="284"/>
      <c r="J8" s="289" t="s">
        <v>5572</v>
      </c>
      <c r="K8" s="289" t="s">
        <v>5573</v>
      </c>
      <c r="L8" s="248"/>
      <c r="M8" s="248"/>
      <c r="N8" s="248"/>
      <c r="O8" s="248"/>
      <c r="P8" s="248"/>
      <c r="Q8" s="248"/>
      <c r="R8" s="248"/>
      <c r="S8" s="248"/>
      <c r="T8" s="248"/>
      <c r="U8" s="248"/>
      <c r="V8" s="248"/>
      <c r="W8" s="248"/>
      <c r="X8" s="248"/>
      <c r="Y8" s="248"/>
      <c r="Z8" s="248"/>
      <c r="AA8" s="248"/>
      <c r="AB8" s="248"/>
      <c r="AC8" s="248"/>
    </row>
    <row r="9" spans="1:29" ht="28">
      <c r="A9" s="85">
        <v>7</v>
      </c>
      <c r="B9" s="276">
        <v>44201</v>
      </c>
      <c r="C9" s="147" t="s">
        <v>3242</v>
      </c>
      <c r="D9" s="147" t="s">
        <v>178</v>
      </c>
      <c r="E9" s="248"/>
      <c r="F9" s="85" t="s">
        <v>5557</v>
      </c>
      <c r="G9" s="85" t="s">
        <v>2326</v>
      </c>
      <c r="H9" s="289" t="s">
        <v>5574</v>
      </c>
      <c r="I9" s="284"/>
      <c r="J9" s="284"/>
      <c r="K9" s="284"/>
      <c r="L9" s="248"/>
      <c r="M9" s="248"/>
      <c r="N9" s="248"/>
      <c r="O9" s="248"/>
      <c r="P9" s="248"/>
      <c r="Q9" s="248"/>
      <c r="R9" s="248"/>
      <c r="S9" s="248"/>
      <c r="T9" s="248"/>
      <c r="U9" s="248"/>
      <c r="V9" s="248"/>
      <c r="W9" s="248"/>
      <c r="X9" s="248"/>
      <c r="Y9" s="248"/>
      <c r="Z9" s="248"/>
      <c r="AA9" s="248"/>
      <c r="AB9" s="248"/>
      <c r="AC9" s="248"/>
    </row>
    <row r="10" spans="1:29">
      <c r="A10" s="85">
        <v>8</v>
      </c>
      <c r="B10" s="276">
        <v>44201</v>
      </c>
      <c r="C10" s="147" t="s">
        <v>3242</v>
      </c>
      <c r="D10" s="147" t="s">
        <v>156</v>
      </c>
      <c r="E10" s="248"/>
      <c r="F10" s="85" t="s">
        <v>5564</v>
      </c>
      <c r="G10" s="85" t="s">
        <v>5565</v>
      </c>
      <c r="H10" s="289"/>
      <c r="I10" s="284"/>
      <c r="J10" s="284"/>
      <c r="K10" s="289" t="s">
        <v>5575</v>
      </c>
      <c r="L10" s="248"/>
      <c r="M10" s="248"/>
      <c r="N10" s="248"/>
      <c r="O10" s="248"/>
      <c r="P10" s="248"/>
      <c r="Q10" s="248"/>
      <c r="R10" s="248"/>
      <c r="S10" s="248"/>
      <c r="T10" s="248"/>
      <c r="U10" s="248"/>
      <c r="V10" s="248"/>
      <c r="W10" s="248"/>
      <c r="X10" s="248"/>
      <c r="Y10" s="248"/>
      <c r="Z10" s="248"/>
      <c r="AA10" s="248"/>
      <c r="AB10" s="248"/>
      <c r="AC10" s="248"/>
    </row>
    <row r="11" spans="1:29" ht="30">
      <c r="A11" s="85">
        <v>9</v>
      </c>
      <c r="B11" s="276">
        <v>44201</v>
      </c>
      <c r="C11" s="147" t="s">
        <v>3242</v>
      </c>
      <c r="D11" s="147" t="s">
        <v>146</v>
      </c>
      <c r="E11" s="248"/>
      <c r="F11" s="85" t="s">
        <v>5564</v>
      </c>
      <c r="G11" s="85" t="s">
        <v>5565</v>
      </c>
      <c r="H11" s="289"/>
      <c r="I11" s="284"/>
      <c r="J11" s="284"/>
      <c r="K11" s="382" t="s">
        <v>5576</v>
      </c>
      <c r="L11" s="248"/>
      <c r="M11" s="248"/>
      <c r="N11" s="248"/>
      <c r="O11" s="248"/>
      <c r="P11" s="248"/>
      <c r="Q11" s="248"/>
      <c r="R11" s="248"/>
      <c r="S11" s="248"/>
      <c r="T11" s="248"/>
      <c r="U11" s="248"/>
      <c r="V11" s="248"/>
      <c r="W11" s="248"/>
      <c r="X11" s="248"/>
      <c r="Y11" s="248"/>
      <c r="Z11" s="248"/>
      <c r="AA11" s="248"/>
      <c r="AB11" s="248"/>
      <c r="AC11" s="248"/>
    </row>
    <row r="12" spans="1:29" ht="30">
      <c r="A12" s="85">
        <v>10</v>
      </c>
      <c r="B12" s="276">
        <v>44203</v>
      </c>
      <c r="C12" s="277" t="s">
        <v>3242</v>
      </c>
      <c r="D12" s="277" t="s">
        <v>178</v>
      </c>
      <c r="E12" s="340"/>
      <c r="F12" s="85" t="s">
        <v>5564</v>
      </c>
      <c r="G12" s="85" t="s">
        <v>5565</v>
      </c>
      <c r="H12" s="383"/>
      <c r="I12" s="284"/>
      <c r="J12" s="284"/>
      <c r="K12" s="382" t="s">
        <v>5577</v>
      </c>
      <c r="L12" s="248"/>
      <c r="M12" s="248"/>
      <c r="N12" s="248"/>
      <c r="O12" s="248"/>
      <c r="P12" s="248"/>
      <c r="Q12" s="248"/>
      <c r="R12" s="248"/>
      <c r="S12" s="248"/>
      <c r="T12" s="248"/>
      <c r="U12" s="248"/>
      <c r="V12" s="248"/>
      <c r="W12" s="248"/>
      <c r="X12" s="248"/>
      <c r="Y12" s="248"/>
      <c r="Z12" s="248"/>
      <c r="AA12" s="248"/>
      <c r="AB12" s="248"/>
      <c r="AC12" s="248"/>
    </row>
    <row r="13" spans="1:29" ht="17">
      <c r="A13" s="85">
        <v>11</v>
      </c>
      <c r="B13" s="276">
        <v>44203</v>
      </c>
      <c r="C13" s="277" t="s">
        <v>3242</v>
      </c>
      <c r="D13" s="277" t="s">
        <v>194</v>
      </c>
      <c r="E13" s="340"/>
      <c r="F13" s="85" t="s">
        <v>5567</v>
      </c>
      <c r="G13" s="85" t="s">
        <v>5568</v>
      </c>
      <c r="H13" s="383"/>
      <c r="I13" s="284"/>
      <c r="J13" s="284"/>
      <c r="K13" s="289" t="s">
        <v>5578</v>
      </c>
      <c r="L13" s="248"/>
      <c r="M13" s="248"/>
      <c r="N13" s="248"/>
      <c r="O13" s="248"/>
      <c r="P13" s="248"/>
      <c r="Q13" s="248"/>
      <c r="R13" s="248"/>
      <c r="S13" s="248"/>
      <c r="T13" s="248"/>
      <c r="U13" s="248"/>
      <c r="V13" s="248"/>
      <c r="W13" s="248"/>
      <c r="X13" s="248"/>
      <c r="Y13" s="248"/>
      <c r="Z13" s="248"/>
      <c r="AA13" s="248"/>
      <c r="AB13" s="248"/>
      <c r="AC13" s="248"/>
    </row>
    <row r="14" spans="1:29" ht="42">
      <c r="A14" s="85">
        <v>12</v>
      </c>
      <c r="B14" s="276">
        <v>44203</v>
      </c>
      <c r="C14" s="277" t="s">
        <v>3242</v>
      </c>
      <c r="D14" s="277" t="s">
        <v>146</v>
      </c>
      <c r="E14" s="340"/>
      <c r="F14" s="85" t="s">
        <v>5557</v>
      </c>
      <c r="G14" s="85" t="s">
        <v>2326</v>
      </c>
      <c r="H14" s="383"/>
      <c r="I14" s="284"/>
      <c r="J14" s="284"/>
      <c r="K14" s="289" t="s">
        <v>5579</v>
      </c>
      <c r="L14" s="248"/>
      <c r="M14" s="248"/>
      <c r="N14" s="248"/>
      <c r="O14" s="248"/>
      <c r="P14" s="248"/>
      <c r="Q14" s="248"/>
      <c r="R14" s="248"/>
      <c r="S14" s="248"/>
      <c r="T14" s="248"/>
      <c r="U14" s="248"/>
      <c r="V14" s="248"/>
      <c r="W14" s="248"/>
      <c r="X14" s="248"/>
      <c r="Y14" s="248"/>
      <c r="Z14" s="248"/>
      <c r="AA14" s="248"/>
      <c r="AB14" s="248"/>
      <c r="AC14" s="248"/>
    </row>
    <row r="15" spans="1:29" ht="42">
      <c r="A15" s="85">
        <v>13</v>
      </c>
      <c r="B15" s="276">
        <v>44203</v>
      </c>
      <c r="C15" s="277" t="s">
        <v>3242</v>
      </c>
      <c r="D15" s="277" t="s">
        <v>157</v>
      </c>
      <c r="E15" s="340"/>
      <c r="F15" s="85" t="s">
        <v>5557</v>
      </c>
      <c r="G15" s="85" t="s">
        <v>2326</v>
      </c>
      <c r="H15" s="383"/>
      <c r="I15" s="284"/>
      <c r="J15" s="284"/>
      <c r="K15" s="289" t="s">
        <v>5580</v>
      </c>
      <c r="L15" s="248"/>
      <c r="M15" s="248"/>
      <c r="N15" s="248"/>
      <c r="O15" s="248"/>
      <c r="P15" s="248"/>
      <c r="Q15" s="248"/>
      <c r="R15" s="248"/>
      <c r="S15" s="248"/>
      <c r="T15" s="248"/>
      <c r="U15" s="248"/>
      <c r="V15" s="248"/>
      <c r="W15" s="248"/>
      <c r="X15" s="248"/>
      <c r="Y15" s="248"/>
      <c r="Z15" s="248"/>
      <c r="AA15" s="248"/>
      <c r="AB15" s="248"/>
      <c r="AC15" s="248"/>
    </row>
    <row r="16" spans="1:29" ht="28">
      <c r="A16" s="85">
        <v>14</v>
      </c>
      <c r="B16" s="276">
        <v>44203</v>
      </c>
      <c r="C16" s="277" t="s">
        <v>3242</v>
      </c>
      <c r="D16" s="277" t="s">
        <v>194</v>
      </c>
      <c r="E16" s="340"/>
      <c r="F16" s="85" t="s">
        <v>5564</v>
      </c>
      <c r="G16" s="85" t="s">
        <v>5565</v>
      </c>
      <c r="H16" s="383"/>
      <c r="I16" s="284"/>
      <c r="J16" s="284"/>
      <c r="K16" s="289" t="s">
        <v>5581</v>
      </c>
      <c r="L16" s="248"/>
      <c r="M16" s="248"/>
      <c r="N16" s="248"/>
      <c r="O16" s="248"/>
      <c r="P16" s="248"/>
      <c r="Q16" s="248"/>
      <c r="R16" s="248"/>
      <c r="S16" s="248"/>
      <c r="T16" s="248"/>
      <c r="U16" s="248"/>
      <c r="V16" s="248"/>
      <c r="W16" s="248"/>
      <c r="X16" s="248"/>
      <c r="Y16" s="248"/>
      <c r="Z16" s="248"/>
      <c r="AA16" s="248"/>
      <c r="AB16" s="248"/>
      <c r="AC16" s="248"/>
    </row>
    <row r="17" spans="1:29" ht="28">
      <c r="A17" s="85">
        <v>15</v>
      </c>
      <c r="B17" s="276">
        <v>44203</v>
      </c>
      <c r="C17" s="277" t="s">
        <v>3242</v>
      </c>
      <c r="D17" s="277" t="s">
        <v>281</v>
      </c>
      <c r="E17" s="340"/>
      <c r="F17" s="85" t="s">
        <v>5570</v>
      </c>
      <c r="G17" s="85" t="s">
        <v>5568</v>
      </c>
      <c r="H17" s="383"/>
      <c r="I17" s="284"/>
      <c r="J17" s="284"/>
      <c r="K17" s="289" t="s">
        <v>5582</v>
      </c>
      <c r="L17" s="248"/>
      <c r="M17" s="248"/>
      <c r="N17" s="248"/>
      <c r="O17" s="248"/>
      <c r="P17" s="248"/>
      <c r="Q17" s="248"/>
      <c r="R17" s="248"/>
      <c r="S17" s="248"/>
      <c r="T17" s="248"/>
      <c r="U17" s="248"/>
      <c r="V17" s="248"/>
      <c r="W17" s="248"/>
      <c r="X17" s="248"/>
      <c r="Y17" s="248"/>
      <c r="Z17" s="248"/>
      <c r="AA17" s="248"/>
      <c r="AB17" s="248"/>
      <c r="AC17" s="248"/>
    </row>
    <row r="18" spans="1:29" ht="56">
      <c r="A18" s="85">
        <v>16</v>
      </c>
      <c r="B18" s="276">
        <v>44203</v>
      </c>
      <c r="C18" s="277" t="s">
        <v>3242</v>
      </c>
      <c r="D18" s="277" t="s">
        <v>146</v>
      </c>
      <c r="E18" s="340"/>
      <c r="F18" s="85" t="s">
        <v>5557</v>
      </c>
      <c r="G18" s="85" t="s">
        <v>5568</v>
      </c>
      <c r="H18" s="383"/>
      <c r="I18" s="284"/>
      <c r="J18" s="284"/>
      <c r="K18" s="289" t="s">
        <v>5583</v>
      </c>
      <c r="L18" s="248"/>
      <c r="M18" s="248"/>
      <c r="N18" s="248"/>
      <c r="O18" s="248"/>
      <c r="P18" s="248"/>
      <c r="Q18" s="248"/>
      <c r="R18" s="248"/>
      <c r="S18" s="248"/>
      <c r="T18" s="248"/>
      <c r="U18" s="248"/>
      <c r="V18" s="248"/>
      <c r="W18" s="248"/>
      <c r="X18" s="248"/>
      <c r="Y18" s="248"/>
      <c r="Z18" s="248"/>
      <c r="AA18" s="248"/>
      <c r="AB18" s="248"/>
      <c r="AC18" s="248"/>
    </row>
    <row r="19" spans="1:29" ht="30">
      <c r="A19" s="85">
        <v>17</v>
      </c>
      <c r="B19" s="276">
        <v>44207</v>
      </c>
      <c r="C19" s="147" t="s">
        <v>3242</v>
      </c>
      <c r="D19" s="147" t="s">
        <v>175</v>
      </c>
      <c r="E19" s="248"/>
      <c r="F19" s="85" t="s">
        <v>5584</v>
      </c>
      <c r="G19" s="85" t="s">
        <v>5585</v>
      </c>
      <c r="H19" s="383"/>
      <c r="I19" s="284"/>
      <c r="J19" s="284"/>
      <c r="K19" s="382" t="s">
        <v>5586</v>
      </c>
      <c r="L19" s="248"/>
      <c r="M19" s="248"/>
      <c r="N19" s="248"/>
      <c r="O19" s="248"/>
      <c r="P19" s="248"/>
      <c r="Q19" s="248"/>
      <c r="R19" s="248"/>
      <c r="S19" s="248"/>
      <c r="T19" s="248"/>
      <c r="U19" s="248"/>
      <c r="V19" s="248"/>
      <c r="W19" s="248"/>
      <c r="X19" s="248"/>
      <c r="Y19" s="248"/>
      <c r="Z19" s="248"/>
      <c r="AA19" s="248"/>
      <c r="AB19" s="248"/>
      <c r="AC19" s="248"/>
    </row>
    <row r="20" spans="1:29" ht="42">
      <c r="A20" s="85">
        <v>18</v>
      </c>
      <c r="B20" s="276">
        <v>44207</v>
      </c>
      <c r="C20" s="147" t="s">
        <v>3242</v>
      </c>
      <c r="D20" s="147" t="s">
        <v>175</v>
      </c>
      <c r="E20" s="248"/>
      <c r="F20" s="85" t="s">
        <v>5587</v>
      </c>
      <c r="G20" s="85" t="s">
        <v>2326</v>
      </c>
      <c r="H20" s="383"/>
      <c r="I20" s="284"/>
      <c r="J20" s="284"/>
      <c r="K20" s="289" t="s">
        <v>5588</v>
      </c>
      <c r="L20" s="248"/>
      <c r="M20" s="248"/>
      <c r="N20" s="248"/>
      <c r="O20" s="248"/>
      <c r="P20" s="248"/>
      <c r="Q20" s="248"/>
      <c r="R20" s="248"/>
      <c r="S20" s="248"/>
      <c r="T20" s="248"/>
      <c r="U20" s="248"/>
      <c r="V20" s="248"/>
      <c r="W20" s="248"/>
      <c r="X20" s="248"/>
      <c r="Y20" s="248"/>
      <c r="Z20" s="248"/>
      <c r="AA20" s="248"/>
      <c r="AB20" s="248"/>
      <c r="AC20" s="248"/>
    </row>
    <row r="21" spans="1:29" ht="45">
      <c r="A21" s="85">
        <v>19</v>
      </c>
      <c r="B21" s="276">
        <v>44207</v>
      </c>
      <c r="C21" s="277" t="s">
        <v>3242</v>
      </c>
      <c r="D21" s="277" t="s">
        <v>5589</v>
      </c>
      <c r="E21" s="340"/>
      <c r="F21" s="85" t="s">
        <v>5554</v>
      </c>
      <c r="G21" s="85" t="s">
        <v>5590</v>
      </c>
      <c r="H21" s="383"/>
      <c r="I21" s="284"/>
      <c r="J21" s="284"/>
      <c r="K21" s="382" t="s">
        <v>5591</v>
      </c>
      <c r="L21" s="248"/>
      <c r="M21" s="248"/>
      <c r="N21" s="248"/>
      <c r="O21" s="248"/>
      <c r="P21" s="248"/>
      <c r="Q21" s="248"/>
      <c r="R21" s="248"/>
      <c r="S21" s="248"/>
      <c r="T21" s="248"/>
      <c r="U21" s="248"/>
      <c r="V21" s="248"/>
      <c r="W21" s="248"/>
      <c r="X21" s="248"/>
      <c r="Y21" s="248"/>
      <c r="Z21" s="248"/>
      <c r="AA21" s="248"/>
      <c r="AB21" s="248"/>
      <c r="AC21" s="248"/>
    </row>
    <row r="22" spans="1:29" ht="17">
      <c r="A22" s="85">
        <v>20</v>
      </c>
      <c r="B22" s="276">
        <v>44207</v>
      </c>
      <c r="C22" s="277" t="s">
        <v>3242</v>
      </c>
      <c r="D22" s="277" t="s">
        <v>5592</v>
      </c>
      <c r="E22" s="340"/>
      <c r="F22" s="85" t="s">
        <v>142</v>
      </c>
      <c r="G22" s="85" t="s">
        <v>5585</v>
      </c>
      <c r="H22" s="383"/>
      <c r="I22" s="284"/>
      <c r="J22" s="284"/>
      <c r="K22" s="382" t="s">
        <v>5593</v>
      </c>
      <c r="L22" s="248"/>
      <c r="M22" s="248"/>
      <c r="N22" s="248"/>
      <c r="O22" s="248"/>
      <c r="P22" s="248"/>
      <c r="Q22" s="248"/>
      <c r="R22" s="248"/>
      <c r="S22" s="248"/>
      <c r="T22" s="248"/>
      <c r="U22" s="248"/>
      <c r="V22" s="248"/>
      <c r="W22" s="248"/>
      <c r="X22" s="248"/>
      <c r="Y22" s="248"/>
      <c r="Z22" s="248"/>
      <c r="AA22" s="248"/>
      <c r="AB22" s="248"/>
      <c r="AC22" s="248"/>
    </row>
    <row r="23" spans="1:29" ht="28">
      <c r="A23" s="85">
        <v>21</v>
      </c>
      <c r="B23" s="276">
        <v>44207</v>
      </c>
      <c r="C23" s="277" t="s">
        <v>3242</v>
      </c>
      <c r="D23" s="277" t="s">
        <v>167</v>
      </c>
      <c r="E23" s="340"/>
      <c r="F23" s="85" t="s">
        <v>5564</v>
      </c>
      <c r="G23" s="85" t="s">
        <v>5565</v>
      </c>
      <c r="H23" s="383"/>
      <c r="I23" s="284"/>
      <c r="J23" s="284"/>
      <c r="K23" s="289" t="s">
        <v>5594</v>
      </c>
      <c r="L23" s="248"/>
      <c r="M23" s="248"/>
      <c r="N23" s="248"/>
      <c r="O23" s="248"/>
      <c r="P23" s="248"/>
      <c r="Q23" s="248"/>
      <c r="R23" s="248"/>
      <c r="S23" s="248"/>
      <c r="T23" s="248"/>
      <c r="U23" s="248"/>
      <c r="V23" s="248"/>
      <c r="W23" s="248"/>
      <c r="X23" s="248"/>
      <c r="Y23" s="248"/>
      <c r="Z23" s="248"/>
      <c r="AA23" s="248"/>
      <c r="AB23" s="248"/>
      <c r="AC23" s="248"/>
    </row>
    <row r="24" spans="1:29" ht="30">
      <c r="A24" s="277">
        <v>22</v>
      </c>
      <c r="B24" s="276">
        <v>44207</v>
      </c>
      <c r="C24" s="277" t="s">
        <v>3242</v>
      </c>
      <c r="D24" s="277" t="s">
        <v>138</v>
      </c>
      <c r="E24" s="340"/>
      <c r="F24" s="85" t="s">
        <v>142</v>
      </c>
      <c r="G24" s="85" t="s">
        <v>5560</v>
      </c>
      <c r="H24" s="382" t="s">
        <v>5595</v>
      </c>
      <c r="I24" s="284"/>
      <c r="J24" s="284"/>
      <c r="K24" s="284"/>
      <c r="L24" s="248"/>
      <c r="M24" s="248"/>
      <c r="N24" s="248"/>
      <c r="O24" s="248"/>
      <c r="P24" s="248"/>
      <c r="Q24" s="248"/>
      <c r="R24" s="248"/>
      <c r="S24" s="248"/>
      <c r="T24" s="248"/>
      <c r="U24" s="248"/>
      <c r="V24" s="248"/>
      <c r="W24" s="248"/>
      <c r="X24" s="248"/>
      <c r="Y24" s="248"/>
      <c r="Z24" s="248"/>
      <c r="AA24" s="248"/>
      <c r="AB24" s="248"/>
      <c r="AC24" s="248"/>
    </row>
    <row r="25" spans="1:29">
      <c r="A25" s="277">
        <v>23</v>
      </c>
      <c r="B25" s="276">
        <v>44208</v>
      </c>
      <c r="C25" s="277" t="s">
        <v>3242</v>
      </c>
      <c r="D25" s="277" t="s">
        <v>167</v>
      </c>
      <c r="E25" s="12">
        <v>882178385</v>
      </c>
      <c r="F25" s="147" t="s">
        <v>142</v>
      </c>
      <c r="G25" s="147" t="s">
        <v>5560</v>
      </c>
      <c r="H25" s="148" t="s">
        <v>5596</v>
      </c>
      <c r="I25" s="248"/>
      <c r="J25" s="248"/>
      <c r="K25" s="248"/>
      <c r="L25" s="384"/>
      <c r="M25" s="384"/>
      <c r="N25" s="384"/>
      <c r="O25" s="384"/>
      <c r="P25" s="384"/>
      <c r="Q25" s="384"/>
      <c r="R25" s="384"/>
      <c r="S25" s="384"/>
      <c r="T25" s="384"/>
      <c r="U25" s="384"/>
      <c r="V25" s="384"/>
      <c r="W25" s="384"/>
      <c r="X25" s="384"/>
      <c r="Y25" s="384"/>
      <c r="Z25" s="384"/>
      <c r="AA25" s="384"/>
      <c r="AB25" s="384"/>
      <c r="AC25" s="384"/>
    </row>
    <row r="26" spans="1:29">
      <c r="A26" s="277">
        <v>24</v>
      </c>
      <c r="B26" s="276">
        <v>44208</v>
      </c>
      <c r="C26" s="277" t="s">
        <v>3242</v>
      </c>
      <c r="D26" s="277" t="s">
        <v>146</v>
      </c>
      <c r="E26" s="12">
        <v>882633609</v>
      </c>
      <c r="F26" s="385" t="s">
        <v>5597</v>
      </c>
      <c r="G26" s="248" t="s">
        <v>5568</v>
      </c>
      <c r="H26" s="148" t="s">
        <v>5598</v>
      </c>
      <c r="I26" s="248"/>
      <c r="J26" s="248"/>
      <c r="K26" s="248"/>
      <c r="L26" s="384"/>
      <c r="M26" s="384"/>
      <c r="N26" s="384"/>
      <c r="O26" s="384"/>
      <c r="P26" s="384"/>
      <c r="Q26" s="384"/>
      <c r="R26" s="384"/>
      <c r="S26" s="384"/>
      <c r="T26" s="384"/>
      <c r="U26" s="384"/>
      <c r="V26" s="384"/>
      <c r="W26" s="384"/>
      <c r="X26" s="384"/>
      <c r="Y26" s="384"/>
      <c r="Z26" s="384"/>
      <c r="AA26" s="384"/>
      <c r="AB26" s="384"/>
      <c r="AC26" s="384"/>
    </row>
    <row r="27" spans="1:29">
      <c r="A27" s="277">
        <v>25</v>
      </c>
      <c r="B27" s="276">
        <v>44208</v>
      </c>
      <c r="C27" s="277" t="s">
        <v>3242</v>
      </c>
      <c r="D27" s="277" t="s">
        <v>156</v>
      </c>
      <c r="E27" s="12">
        <v>880475322</v>
      </c>
      <c r="F27" s="147" t="s">
        <v>142</v>
      </c>
      <c r="G27" s="248" t="s">
        <v>5585</v>
      </c>
      <c r="H27" s="148" t="s">
        <v>5599</v>
      </c>
      <c r="I27" s="248"/>
      <c r="J27" s="248"/>
      <c r="K27" s="248"/>
      <c r="L27" s="384"/>
      <c r="M27" s="384"/>
      <c r="N27" s="384"/>
      <c r="O27" s="384"/>
      <c r="P27" s="384"/>
      <c r="Q27" s="384"/>
      <c r="R27" s="384"/>
      <c r="S27" s="384"/>
      <c r="T27" s="384"/>
      <c r="U27" s="384"/>
      <c r="V27" s="384"/>
      <c r="W27" s="384"/>
      <c r="X27" s="384"/>
      <c r="Y27" s="384"/>
      <c r="Z27" s="384"/>
      <c r="AA27" s="384"/>
      <c r="AB27" s="384"/>
      <c r="AC27" s="384"/>
    </row>
    <row r="28" spans="1:29">
      <c r="A28" s="277">
        <v>26</v>
      </c>
      <c r="B28" s="276">
        <v>44208</v>
      </c>
      <c r="C28" s="277" t="s">
        <v>3242</v>
      </c>
      <c r="D28" s="277" t="s">
        <v>5589</v>
      </c>
      <c r="E28" s="50"/>
      <c r="F28" s="259" t="s">
        <v>142</v>
      </c>
      <c r="G28" s="248" t="s">
        <v>5560</v>
      </c>
      <c r="H28" s="152" t="s">
        <v>5600</v>
      </c>
      <c r="I28" s="254"/>
      <c r="J28" s="248"/>
      <c r="K28" s="248"/>
      <c r="L28" s="384"/>
      <c r="M28" s="384"/>
      <c r="N28" s="384"/>
      <c r="O28" s="384"/>
      <c r="P28" s="384"/>
      <c r="Q28" s="384"/>
      <c r="R28" s="384"/>
      <c r="S28" s="384"/>
      <c r="T28" s="384"/>
      <c r="U28" s="384"/>
      <c r="V28" s="384"/>
      <c r="W28" s="384"/>
      <c r="X28" s="384"/>
      <c r="Y28" s="384"/>
      <c r="Z28" s="384"/>
      <c r="AA28" s="384"/>
      <c r="AB28" s="384"/>
      <c r="AC28" s="384"/>
    </row>
    <row r="29" spans="1:29">
      <c r="A29" s="277">
        <v>27</v>
      </c>
      <c r="B29" s="276">
        <v>44208</v>
      </c>
      <c r="C29" s="277" t="s">
        <v>3242</v>
      </c>
      <c r="D29" s="277" t="s">
        <v>5592</v>
      </c>
      <c r="E29" s="12">
        <v>880012029</v>
      </c>
      <c r="F29" s="147" t="s">
        <v>142</v>
      </c>
      <c r="G29" s="386" t="s">
        <v>5585</v>
      </c>
      <c r="H29" s="148" t="s">
        <v>5601</v>
      </c>
      <c r="I29" s="248"/>
      <c r="J29" s="387"/>
      <c r="K29" s="248"/>
      <c r="L29" s="384"/>
      <c r="M29" s="384"/>
      <c r="N29" s="384"/>
      <c r="O29" s="384"/>
      <c r="P29" s="384"/>
      <c r="Q29" s="384"/>
      <c r="R29" s="384"/>
      <c r="S29" s="384"/>
      <c r="T29" s="384"/>
      <c r="U29" s="384"/>
      <c r="V29" s="384"/>
      <c r="W29" s="384"/>
      <c r="X29" s="384"/>
      <c r="Y29" s="384"/>
      <c r="Z29" s="384"/>
      <c r="AA29" s="384"/>
      <c r="AB29" s="384"/>
      <c r="AC29" s="384"/>
    </row>
    <row r="30" spans="1:29">
      <c r="A30" s="277">
        <v>28</v>
      </c>
      <c r="B30" s="276">
        <v>44209</v>
      </c>
      <c r="C30" s="277" t="s">
        <v>3242</v>
      </c>
      <c r="D30" s="277" t="s">
        <v>146</v>
      </c>
      <c r="E30" s="12">
        <v>882133681</v>
      </c>
      <c r="F30" s="388" t="s">
        <v>287</v>
      </c>
      <c r="G30" s="386" t="s">
        <v>5602</v>
      </c>
      <c r="H30" s="148" t="s">
        <v>5603</v>
      </c>
      <c r="I30" s="248"/>
      <c r="J30" s="387"/>
      <c r="K30" s="248"/>
      <c r="L30" s="384"/>
      <c r="M30" s="384"/>
      <c r="N30" s="384"/>
      <c r="O30" s="384"/>
      <c r="P30" s="384"/>
      <c r="Q30" s="384"/>
      <c r="R30" s="384"/>
      <c r="S30" s="384"/>
      <c r="T30" s="384"/>
      <c r="U30" s="384"/>
      <c r="V30" s="384"/>
      <c r="W30" s="384"/>
      <c r="X30" s="384"/>
      <c r="Y30" s="384"/>
      <c r="Z30" s="384"/>
      <c r="AA30" s="384"/>
      <c r="AB30" s="384"/>
      <c r="AC30" s="384"/>
    </row>
    <row r="31" spans="1:29">
      <c r="A31" s="277">
        <v>29</v>
      </c>
      <c r="B31" s="276">
        <v>44209</v>
      </c>
      <c r="C31" s="277" t="s">
        <v>3242</v>
      </c>
      <c r="D31" s="277" t="s">
        <v>5592</v>
      </c>
      <c r="E31" s="12"/>
      <c r="F31" s="259" t="s">
        <v>142</v>
      </c>
      <c r="G31" s="386" t="s">
        <v>5585</v>
      </c>
      <c r="H31" s="148" t="s">
        <v>5604</v>
      </c>
      <c r="I31" s="248"/>
      <c r="J31" s="387"/>
      <c r="K31" s="248"/>
      <c r="L31" s="384"/>
      <c r="M31" s="384"/>
      <c r="N31" s="384"/>
      <c r="O31" s="384"/>
      <c r="P31" s="384"/>
      <c r="Q31" s="384"/>
      <c r="R31" s="384"/>
      <c r="S31" s="384"/>
      <c r="T31" s="384"/>
      <c r="U31" s="384"/>
      <c r="V31" s="384"/>
      <c r="W31" s="384"/>
      <c r="X31" s="384"/>
      <c r="Y31" s="384"/>
      <c r="Z31" s="384"/>
      <c r="AA31" s="384"/>
      <c r="AB31" s="384"/>
      <c r="AC31" s="384"/>
    </row>
    <row r="32" spans="1:29">
      <c r="A32" s="277">
        <v>30</v>
      </c>
      <c r="B32" s="276">
        <v>44209</v>
      </c>
      <c r="C32" s="277" t="s">
        <v>3242</v>
      </c>
      <c r="D32" s="277" t="s">
        <v>5589</v>
      </c>
      <c r="E32" s="12"/>
      <c r="F32" s="259" t="s">
        <v>142</v>
      </c>
      <c r="G32" s="386" t="s">
        <v>5585</v>
      </c>
      <c r="H32" s="148" t="s">
        <v>5605</v>
      </c>
      <c r="I32" s="248"/>
      <c r="J32" s="387"/>
      <c r="K32" s="248"/>
      <c r="L32" s="384"/>
      <c r="M32" s="384"/>
      <c r="N32" s="384"/>
      <c r="O32" s="384"/>
      <c r="P32" s="384"/>
      <c r="Q32" s="384"/>
      <c r="R32" s="384"/>
      <c r="S32" s="384"/>
      <c r="T32" s="384"/>
      <c r="U32" s="384"/>
      <c r="V32" s="384"/>
      <c r="W32" s="384"/>
      <c r="X32" s="384"/>
      <c r="Y32" s="384"/>
      <c r="Z32" s="384"/>
      <c r="AA32" s="384"/>
      <c r="AB32" s="384"/>
      <c r="AC32" s="384"/>
    </row>
    <row r="33" spans="1:29">
      <c r="A33" s="277">
        <v>31</v>
      </c>
      <c r="B33" s="276">
        <v>44209</v>
      </c>
      <c r="C33" s="277" t="s">
        <v>3242</v>
      </c>
      <c r="D33" s="277" t="s">
        <v>157</v>
      </c>
      <c r="E33" s="12"/>
      <c r="F33" s="259" t="s">
        <v>142</v>
      </c>
      <c r="G33" s="386" t="s">
        <v>5585</v>
      </c>
      <c r="H33" s="148" t="s">
        <v>5606</v>
      </c>
      <c r="I33" s="248"/>
      <c r="J33" s="387"/>
      <c r="K33" s="248"/>
      <c r="L33" s="384"/>
      <c r="M33" s="384"/>
      <c r="N33" s="384"/>
      <c r="O33" s="384"/>
      <c r="P33" s="384"/>
      <c r="Q33" s="384"/>
      <c r="R33" s="384"/>
      <c r="S33" s="384"/>
      <c r="T33" s="384"/>
      <c r="U33" s="384"/>
      <c r="V33" s="384"/>
      <c r="W33" s="384"/>
      <c r="X33" s="384"/>
      <c r="Y33" s="384"/>
      <c r="Z33" s="384"/>
      <c r="AA33" s="384"/>
      <c r="AB33" s="384"/>
      <c r="AC33" s="384"/>
    </row>
    <row r="34" spans="1:29">
      <c r="A34" s="277">
        <v>32</v>
      </c>
      <c r="B34" s="276">
        <v>44209</v>
      </c>
      <c r="C34" s="277" t="s">
        <v>3242</v>
      </c>
      <c r="D34" s="277" t="s">
        <v>167</v>
      </c>
      <c r="E34" s="12"/>
      <c r="F34" s="85" t="s">
        <v>5564</v>
      </c>
      <c r="G34" s="85" t="s">
        <v>5565</v>
      </c>
      <c r="H34" s="148" t="s">
        <v>5607</v>
      </c>
      <c r="I34" s="248"/>
      <c r="J34" s="387"/>
      <c r="K34" s="248"/>
      <c r="L34" s="384"/>
      <c r="M34" s="384"/>
      <c r="N34" s="384"/>
      <c r="O34" s="384"/>
      <c r="P34" s="384"/>
      <c r="Q34" s="384"/>
      <c r="R34" s="384"/>
      <c r="S34" s="384"/>
      <c r="T34" s="384"/>
      <c r="U34" s="384"/>
      <c r="V34" s="384"/>
      <c r="W34" s="384"/>
      <c r="X34" s="384"/>
      <c r="Y34" s="384"/>
      <c r="Z34" s="384"/>
      <c r="AA34" s="384"/>
      <c r="AB34" s="384"/>
      <c r="AC34" s="384"/>
    </row>
    <row r="35" spans="1:29">
      <c r="A35" s="277">
        <v>33</v>
      </c>
      <c r="B35" s="276">
        <v>44209</v>
      </c>
      <c r="C35" s="277" t="s">
        <v>3242</v>
      </c>
      <c r="D35" s="277" t="s">
        <v>156</v>
      </c>
      <c r="E35" s="12"/>
      <c r="F35" s="385" t="s">
        <v>5554</v>
      </c>
      <c r="G35" s="386" t="s">
        <v>5608</v>
      </c>
      <c r="H35" s="148" t="s">
        <v>5609</v>
      </c>
      <c r="I35" s="248"/>
      <c r="J35" s="387"/>
      <c r="K35" s="248"/>
      <c r="L35" s="384"/>
      <c r="M35" s="384"/>
      <c r="N35" s="384"/>
      <c r="O35" s="384"/>
      <c r="P35" s="384"/>
      <c r="Q35" s="384"/>
      <c r="R35" s="384"/>
      <c r="S35" s="384"/>
      <c r="T35" s="384"/>
      <c r="U35" s="384"/>
      <c r="V35" s="384"/>
      <c r="W35" s="384"/>
      <c r="X35" s="384"/>
      <c r="Y35" s="384"/>
      <c r="Z35" s="384"/>
      <c r="AA35" s="384"/>
      <c r="AB35" s="384"/>
      <c r="AC35" s="384"/>
    </row>
    <row r="36" spans="1:29">
      <c r="A36" s="277">
        <v>34</v>
      </c>
      <c r="B36" s="276">
        <v>44209</v>
      </c>
      <c r="C36" s="277" t="s">
        <v>3242</v>
      </c>
      <c r="D36" s="277" t="s">
        <v>178</v>
      </c>
      <c r="E36" s="12">
        <v>882350662</v>
      </c>
      <c r="F36" s="85" t="s">
        <v>5564</v>
      </c>
      <c r="G36" s="85" t="s">
        <v>5565</v>
      </c>
      <c r="H36" s="148" t="s">
        <v>5610</v>
      </c>
      <c r="I36" s="248"/>
      <c r="J36" s="387"/>
      <c r="K36" s="248"/>
      <c r="L36" s="384"/>
      <c r="M36" s="384"/>
      <c r="N36" s="384"/>
      <c r="O36" s="384"/>
      <c r="P36" s="384"/>
      <c r="Q36" s="384"/>
      <c r="R36" s="384"/>
      <c r="S36" s="384"/>
      <c r="T36" s="384"/>
      <c r="U36" s="384"/>
      <c r="V36" s="384"/>
      <c r="W36" s="384"/>
      <c r="X36" s="384"/>
      <c r="Y36" s="384"/>
      <c r="Z36" s="384"/>
      <c r="AA36" s="384"/>
      <c r="AB36" s="384"/>
      <c r="AC36" s="384"/>
    </row>
    <row r="37" spans="1:29">
      <c r="A37" s="277">
        <v>35</v>
      </c>
      <c r="B37" s="276">
        <v>44210</v>
      </c>
      <c r="C37" s="277" t="s">
        <v>3242</v>
      </c>
      <c r="D37" s="277" t="s">
        <v>157</v>
      </c>
      <c r="E37" s="50">
        <v>880039803</v>
      </c>
      <c r="F37" s="50" t="s">
        <v>142</v>
      </c>
      <c r="G37" s="50" t="s">
        <v>5560</v>
      </c>
      <c r="H37" s="50" t="s">
        <v>5611</v>
      </c>
      <c r="I37" s="50"/>
      <c r="J37" s="50"/>
      <c r="K37" s="84"/>
      <c r="L37" s="84"/>
      <c r="M37" s="84"/>
      <c r="N37" s="84"/>
      <c r="O37" s="84"/>
      <c r="P37" s="84"/>
      <c r="Q37" s="84"/>
      <c r="R37" s="84"/>
      <c r="S37" s="84"/>
      <c r="T37" s="84"/>
      <c r="U37" s="84"/>
      <c r="V37" s="84"/>
      <c r="W37" s="84"/>
      <c r="X37" s="84"/>
      <c r="Y37" s="84"/>
      <c r="Z37" s="84"/>
      <c r="AA37" s="84"/>
      <c r="AB37" s="84"/>
      <c r="AC37" s="84"/>
    </row>
    <row r="38" spans="1:29">
      <c r="A38" s="277">
        <v>36</v>
      </c>
      <c r="B38" s="276">
        <v>44210</v>
      </c>
      <c r="C38" s="277" t="s">
        <v>3242</v>
      </c>
      <c r="D38" s="277" t="s">
        <v>5592</v>
      </c>
      <c r="E38" s="12">
        <v>882894103</v>
      </c>
      <c r="F38" s="12" t="s">
        <v>142</v>
      </c>
      <c r="G38" s="147" t="s">
        <v>5560</v>
      </c>
      <c r="H38" s="12" t="s">
        <v>5612</v>
      </c>
      <c r="I38" s="12"/>
      <c r="J38" s="12"/>
      <c r="K38" s="84"/>
      <c r="L38" s="84"/>
      <c r="M38" s="84"/>
      <c r="N38" s="84"/>
      <c r="O38" s="84"/>
      <c r="P38" s="84"/>
      <c r="Q38" s="84"/>
      <c r="R38" s="84"/>
      <c r="S38" s="84"/>
      <c r="T38" s="84"/>
      <c r="U38" s="84"/>
      <c r="V38" s="84"/>
      <c r="W38" s="84"/>
      <c r="X38" s="84"/>
      <c r="Y38" s="84"/>
      <c r="Z38" s="84"/>
      <c r="AA38" s="84"/>
      <c r="AB38" s="84"/>
      <c r="AC38" s="84"/>
    </row>
    <row r="39" spans="1:29">
      <c r="A39" s="277">
        <v>37</v>
      </c>
      <c r="B39" s="276">
        <v>44210</v>
      </c>
      <c r="C39" s="277" t="s">
        <v>3242</v>
      </c>
      <c r="D39" s="277" t="s">
        <v>5589</v>
      </c>
      <c r="E39" s="277"/>
      <c r="F39" s="147" t="s">
        <v>142</v>
      </c>
      <c r="G39" s="12" t="s">
        <v>5613</v>
      </c>
      <c r="H39" s="148" t="s">
        <v>5614</v>
      </c>
      <c r="I39" s="277"/>
      <c r="J39" s="277"/>
      <c r="K39" s="84"/>
      <c r="L39" s="84"/>
      <c r="M39" s="84"/>
      <c r="N39" s="84"/>
      <c r="O39" s="84"/>
      <c r="P39" s="84"/>
      <c r="Q39" s="84"/>
      <c r="R39" s="84"/>
      <c r="S39" s="84"/>
      <c r="T39" s="84"/>
      <c r="U39" s="84"/>
      <c r="V39" s="84"/>
      <c r="W39" s="84"/>
      <c r="X39" s="84"/>
      <c r="Y39" s="84"/>
      <c r="Z39" s="84"/>
      <c r="AA39" s="84"/>
      <c r="AB39" s="84"/>
      <c r="AC39" s="84"/>
    </row>
    <row r="40" spans="1:29" ht="15">
      <c r="A40" s="277">
        <v>38</v>
      </c>
      <c r="B40" s="389">
        <v>44215</v>
      </c>
      <c r="C40" s="277" t="s">
        <v>3242</v>
      </c>
      <c r="D40" s="277" t="s">
        <v>5592</v>
      </c>
      <c r="E40" s="277">
        <v>883416890</v>
      </c>
      <c r="F40" s="277" t="s">
        <v>142</v>
      </c>
      <c r="G40" s="277" t="s">
        <v>5615</v>
      </c>
      <c r="H40" s="277" t="s">
        <v>5616</v>
      </c>
      <c r="I40" s="277"/>
      <c r="J40" s="277"/>
      <c r="K40" s="84"/>
      <c r="L40" s="84"/>
      <c r="M40" s="84"/>
      <c r="N40" s="84"/>
      <c r="O40" s="84"/>
      <c r="P40" s="84"/>
      <c r="Q40" s="84"/>
      <c r="R40" s="84"/>
      <c r="S40" s="84"/>
      <c r="T40" s="84"/>
      <c r="U40" s="84"/>
      <c r="V40" s="84"/>
      <c r="W40" s="84"/>
      <c r="X40" s="84"/>
      <c r="Y40" s="84"/>
      <c r="Z40" s="84"/>
      <c r="AA40" s="84"/>
      <c r="AB40" s="84"/>
      <c r="AC40" s="84"/>
    </row>
    <row r="41" spans="1:29" ht="15">
      <c r="A41" s="277">
        <v>39</v>
      </c>
      <c r="B41" s="389">
        <v>44215</v>
      </c>
      <c r="C41" s="277" t="s">
        <v>3242</v>
      </c>
      <c r="D41" s="277" t="s">
        <v>146</v>
      </c>
      <c r="E41" s="277">
        <v>883419353</v>
      </c>
      <c r="F41" s="277" t="s">
        <v>743</v>
      </c>
      <c r="G41" s="277"/>
      <c r="H41" s="277" t="s">
        <v>5617</v>
      </c>
      <c r="I41" s="277"/>
      <c r="J41" s="277"/>
      <c r="K41" s="84"/>
      <c r="L41" s="84"/>
      <c r="M41" s="84"/>
      <c r="N41" s="84"/>
      <c r="O41" s="84"/>
      <c r="P41" s="84"/>
      <c r="Q41" s="84"/>
      <c r="R41" s="84"/>
      <c r="S41" s="84"/>
      <c r="T41" s="84"/>
      <c r="U41" s="84"/>
      <c r="V41" s="84"/>
      <c r="W41" s="84"/>
      <c r="X41" s="84"/>
      <c r="Y41" s="84"/>
      <c r="Z41" s="84"/>
      <c r="AA41" s="84"/>
      <c r="AB41" s="84"/>
      <c r="AC41" s="84"/>
    </row>
    <row r="42" spans="1:29" ht="15">
      <c r="A42" s="277">
        <v>40</v>
      </c>
      <c r="B42" s="389">
        <v>44215</v>
      </c>
      <c r="C42" s="277" t="s">
        <v>3242</v>
      </c>
      <c r="D42" s="277" t="s">
        <v>146</v>
      </c>
      <c r="E42" s="277">
        <v>883419343</v>
      </c>
      <c r="F42" s="277" t="s">
        <v>743</v>
      </c>
      <c r="G42" s="277"/>
      <c r="H42" s="277" t="s">
        <v>5618</v>
      </c>
      <c r="I42" s="277"/>
      <c r="J42" s="277"/>
      <c r="K42" s="84"/>
      <c r="L42" s="84"/>
      <c r="M42" s="84"/>
      <c r="N42" s="84"/>
      <c r="O42" s="84"/>
      <c r="P42" s="84"/>
      <c r="Q42" s="84"/>
      <c r="R42" s="84"/>
      <c r="S42" s="84"/>
      <c r="T42" s="84"/>
      <c r="U42" s="84"/>
      <c r="V42" s="84"/>
      <c r="W42" s="84"/>
      <c r="X42" s="84"/>
      <c r="Y42" s="84"/>
      <c r="Z42" s="84"/>
      <c r="AA42" s="84"/>
      <c r="AB42" s="84"/>
      <c r="AC42" s="84"/>
    </row>
    <row r="43" spans="1:29" ht="15">
      <c r="A43" s="277">
        <v>41</v>
      </c>
      <c r="B43" s="389">
        <v>44215</v>
      </c>
      <c r="C43" s="277" t="s">
        <v>3242</v>
      </c>
      <c r="D43" s="277" t="s">
        <v>146</v>
      </c>
      <c r="E43" s="277">
        <v>883418773</v>
      </c>
      <c r="F43" s="277" t="s">
        <v>2937</v>
      </c>
      <c r="G43" s="277"/>
      <c r="H43" s="277" t="s">
        <v>5619</v>
      </c>
      <c r="I43" s="277"/>
      <c r="J43" s="277"/>
      <c r="K43" s="84"/>
      <c r="L43" s="84"/>
      <c r="M43" s="84"/>
      <c r="N43" s="84"/>
      <c r="O43" s="84"/>
      <c r="P43" s="84"/>
      <c r="Q43" s="84"/>
      <c r="R43" s="84"/>
      <c r="S43" s="84"/>
      <c r="T43" s="84"/>
      <c r="U43" s="84"/>
      <c r="V43" s="84"/>
      <c r="W43" s="84"/>
      <c r="X43" s="84"/>
      <c r="Y43" s="84"/>
      <c r="Z43" s="84"/>
      <c r="AA43" s="84"/>
      <c r="AB43" s="84"/>
      <c r="AC43" s="84"/>
    </row>
    <row r="44" spans="1:29" ht="15">
      <c r="A44" s="277">
        <v>42</v>
      </c>
      <c r="B44" s="389">
        <v>44215</v>
      </c>
      <c r="C44" s="277" t="s">
        <v>3242</v>
      </c>
      <c r="D44" s="277" t="s">
        <v>146</v>
      </c>
      <c r="E44" s="277">
        <v>883429270</v>
      </c>
      <c r="F44" s="277" t="s">
        <v>743</v>
      </c>
      <c r="G44" s="277"/>
      <c r="H44" s="277" t="s">
        <v>5620</v>
      </c>
      <c r="I44" s="277"/>
      <c r="J44" s="277"/>
      <c r="K44" s="84"/>
      <c r="L44" s="84"/>
      <c r="M44" s="84"/>
      <c r="N44" s="84"/>
      <c r="O44" s="84"/>
      <c r="P44" s="84"/>
      <c r="Q44" s="84"/>
      <c r="R44" s="84"/>
      <c r="S44" s="84"/>
      <c r="T44" s="84"/>
      <c r="U44" s="84"/>
      <c r="V44" s="84"/>
      <c r="W44" s="84"/>
      <c r="X44" s="84"/>
      <c r="Y44" s="84"/>
      <c r="Z44" s="84"/>
      <c r="AA44" s="84"/>
      <c r="AB44" s="84"/>
      <c r="AC44" s="84"/>
    </row>
    <row r="45" spans="1:29" ht="15">
      <c r="A45" s="277">
        <v>43</v>
      </c>
      <c r="B45" s="389">
        <v>44217</v>
      </c>
      <c r="C45" s="277" t="s">
        <v>3242</v>
      </c>
      <c r="D45" s="277" t="s">
        <v>146</v>
      </c>
      <c r="E45" s="277">
        <v>883433526</v>
      </c>
      <c r="F45" s="277" t="s">
        <v>261</v>
      </c>
      <c r="G45" s="277"/>
      <c r="H45" s="277" t="s">
        <v>5621</v>
      </c>
      <c r="I45" s="277"/>
      <c r="J45" s="277"/>
      <c r="K45" s="84"/>
      <c r="L45" s="84"/>
      <c r="M45" s="84"/>
      <c r="N45" s="84"/>
      <c r="O45" s="84"/>
      <c r="P45" s="84"/>
      <c r="Q45" s="84"/>
      <c r="R45" s="84"/>
      <c r="S45" s="84"/>
      <c r="T45" s="84"/>
      <c r="U45" s="84"/>
      <c r="V45" s="84"/>
      <c r="W45" s="84"/>
      <c r="X45" s="84"/>
      <c r="Y45" s="84"/>
      <c r="Z45" s="84"/>
      <c r="AA45" s="84"/>
      <c r="AB45" s="84"/>
      <c r="AC45" s="84"/>
    </row>
    <row r="46" spans="1:29" ht="15">
      <c r="A46" s="277">
        <v>44</v>
      </c>
      <c r="B46" s="389">
        <v>44222</v>
      </c>
      <c r="C46" s="277" t="s">
        <v>3242</v>
      </c>
      <c r="D46" s="277" t="s">
        <v>178</v>
      </c>
      <c r="E46" s="277">
        <v>881588700</v>
      </c>
      <c r="F46" s="277" t="s">
        <v>5622</v>
      </c>
      <c r="G46" s="277" t="s">
        <v>5623</v>
      </c>
      <c r="H46" s="277" t="s">
        <v>5624</v>
      </c>
      <c r="I46" s="277"/>
      <c r="J46" s="277"/>
      <c r="K46" s="84"/>
      <c r="L46" s="84"/>
      <c r="M46" s="84"/>
      <c r="N46" s="84"/>
      <c r="O46" s="84"/>
      <c r="P46" s="84"/>
      <c r="Q46" s="84"/>
      <c r="R46" s="84"/>
      <c r="S46" s="84"/>
      <c r="T46" s="84"/>
      <c r="U46" s="84"/>
      <c r="V46" s="84"/>
      <c r="W46" s="84"/>
      <c r="X46" s="84"/>
      <c r="Y46" s="84"/>
      <c r="Z46" s="84"/>
      <c r="AA46" s="84"/>
      <c r="AB46" s="84"/>
      <c r="AC46" s="84"/>
    </row>
    <row r="47" spans="1:29" ht="15">
      <c r="A47" s="277">
        <v>45</v>
      </c>
      <c r="B47" s="389">
        <v>44228</v>
      </c>
      <c r="C47" s="277" t="s">
        <v>3242</v>
      </c>
      <c r="D47" s="277" t="s">
        <v>5592</v>
      </c>
      <c r="E47" s="277">
        <v>883053415</v>
      </c>
      <c r="F47" s="277" t="s">
        <v>142</v>
      </c>
      <c r="G47" s="277" t="s">
        <v>5560</v>
      </c>
      <c r="H47" s="277" t="s">
        <v>5625</v>
      </c>
      <c r="I47" s="277"/>
      <c r="J47" s="277"/>
      <c r="K47" s="84"/>
      <c r="L47" s="84"/>
      <c r="M47" s="84"/>
      <c r="N47" s="84"/>
      <c r="O47" s="84"/>
      <c r="P47" s="84"/>
      <c r="Q47" s="84"/>
      <c r="R47" s="84"/>
      <c r="S47" s="84"/>
      <c r="T47" s="84"/>
      <c r="U47" s="84"/>
      <c r="V47" s="84"/>
      <c r="W47" s="84"/>
      <c r="X47" s="84"/>
      <c r="Y47" s="84"/>
      <c r="Z47" s="84"/>
      <c r="AA47" s="84"/>
      <c r="AB47" s="84"/>
      <c r="AC47" s="84"/>
    </row>
    <row r="48" spans="1:29" ht="15">
      <c r="A48" s="277">
        <v>46</v>
      </c>
      <c r="B48" s="389">
        <v>44229</v>
      </c>
      <c r="C48" s="277" t="s">
        <v>3242</v>
      </c>
      <c r="D48" s="277" t="s">
        <v>154</v>
      </c>
      <c r="E48" s="277"/>
      <c r="F48" s="277" t="s">
        <v>5626</v>
      </c>
      <c r="G48" s="277" t="s">
        <v>5560</v>
      </c>
      <c r="H48" s="277" t="s">
        <v>5627</v>
      </c>
      <c r="I48" s="277"/>
      <c r="J48" s="277"/>
      <c r="K48" s="84"/>
      <c r="L48" s="84"/>
      <c r="M48" s="84"/>
      <c r="N48" s="84"/>
      <c r="O48" s="84"/>
      <c r="P48" s="84"/>
      <c r="Q48" s="84"/>
      <c r="R48" s="84"/>
      <c r="S48" s="84"/>
      <c r="T48" s="84"/>
      <c r="U48" s="84"/>
      <c r="V48" s="84"/>
      <c r="W48" s="84"/>
      <c r="X48" s="84"/>
      <c r="Y48" s="84"/>
      <c r="Z48" s="84"/>
      <c r="AA48" s="84"/>
      <c r="AB48" s="84"/>
      <c r="AC48" s="84"/>
    </row>
    <row r="49" spans="1:29" ht="15">
      <c r="A49" s="277">
        <v>47</v>
      </c>
      <c r="B49" s="389">
        <v>44230</v>
      </c>
      <c r="C49" s="277" t="s">
        <v>3242</v>
      </c>
      <c r="D49" s="277" t="s">
        <v>5487</v>
      </c>
      <c r="E49" s="390">
        <v>881959022</v>
      </c>
      <c r="F49" s="390" t="s">
        <v>5557</v>
      </c>
      <c r="G49" s="277"/>
      <c r="H49" s="277" t="s">
        <v>5628</v>
      </c>
      <c r="I49" s="277"/>
      <c r="J49" s="277"/>
      <c r="K49" s="84"/>
      <c r="L49" s="84"/>
      <c r="M49" s="84"/>
      <c r="N49" s="84"/>
      <c r="O49" s="84"/>
      <c r="P49" s="84"/>
      <c r="Q49" s="84"/>
      <c r="R49" s="84"/>
      <c r="S49" s="84"/>
      <c r="T49" s="84"/>
      <c r="U49" s="84"/>
      <c r="V49" s="84"/>
      <c r="W49" s="84"/>
      <c r="X49" s="84"/>
      <c r="Y49" s="84"/>
      <c r="Z49" s="84"/>
      <c r="AA49" s="84"/>
      <c r="AB49" s="84"/>
      <c r="AC49" s="84"/>
    </row>
    <row r="50" spans="1:29" ht="15">
      <c r="A50" s="277">
        <v>48</v>
      </c>
      <c r="B50" s="389">
        <v>44235</v>
      </c>
      <c r="C50" s="277" t="s">
        <v>3242</v>
      </c>
      <c r="D50" s="391" t="s">
        <v>175</v>
      </c>
      <c r="E50" s="277">
        <v>882049898</v>
      </c>
      <c r="F50" s="277" t="s">
        <v>176</v>
      </c>
      <c r="G50" s="392" t="s">
        <v>5560</v>
      </c>
      <c r="H50" s="277" t="s">
        <v>5629</v>
      </c>
      <c r="I50" s="277"/>
      <c r="J50" s="277"/>
      <c r="K50" s="84"/>
      <c r="L50" s="84"/>
      <c r="M50" s="84"/>
      <c r="N50" s="84"/>
      <c r="O50" s="84"/>
      <c r="P50" s="84"/>
      <c r="Q50" s="84"/>
      <c r="R50" s="84"/>
      <c r="S50" s="84"/>
      <c r="T50" s="84"/>
      <c r="U50" s="84"/>
      <c r="V50" s="84"/>
      <c r="W50" s="84"/>
      <c r="X50" s="84"/>
      <c r="Y50" s="84"/>
      <c r="Z50" s="84"/>
      <c r="AA50" s="84"/>
      <c r="AB50" s="84"/>
      <c r="AC50" s="84"/>
    </row>
    <row r="51" spans="1:29" ht="15">
      <c r="A51" s="277">
        <v>49</v>
      </c>
      <c r="B51" s="389">
        <v>44235</v>
      </c>
      <c r="C51" s="277" t="s">
        <v>3242</v>
      </c>
      <c r="D51" s="391" t="s">
        <v>5589</v>
      </c>
      <c r="E51" s="277"/>
      <c r="F51" s="277" t="s">
        <v>261</v>
      </c>
      <c r="G51" s="392" t="s">
        <v>5560</v>
      </c>
      <c r="H51" s="277" t="s">
        <v>5630</v>
      </c>
      <c r="I51" s="277"/>
      <c r="J51" s="277"/>
      <c r="K51" s="84"/>
      <c r="L51" s="84"/>
      <c r="M51" s="84"/>
      <c r="N51" s="84"/>
      <c r="O51" s="84"/>
      <c r="P51" s="84"/>
      <c r="Q51" s="84"/>
      <c r="R51" s="84"/>
      <c r="S51" s="84"/>
      <c r="T51" s="84"/>
      <c r="U51" s="84"/>
      <c r="V51" s="84"/>
      <c r="W51" s="84"/>
      <c r="X51" s="84"/>
      <c r="Y51" s="84"/>
      <c r="Z51" s="84"/>
      <c r="AA51" s="84"/>
      <c r="AB51" s="84"/>
      <c r="AC51" s="84"/>
    </row>
    <row r="52" spans="1:29">
      <c r="A52" s="277">
        <v>50</v>
      </c>
      <c r="B52" s="389">
        <v>44246</v>
      </c>
      <c r="C52" s="277" t="s">
        <v>3242</v>
      </c>
      <c r="D52" s="391" t="s">
        <v>5589</v>
      </c>
      <c r="E52" s="145"/>
      <c r="F52" s="277" t="s">
        <v>142</v>
      </c>
      <c r="G52" s="386" t="s">
        <v>5585</v>
      </c>
      <c r="H52" s="148" t="s">
        <v>5631</v>
      </c>
      <c r="I52" s="84"/>
      <c r="J52" s="84"/>
      <c r="K52" s="84"/>
      <c r="L52" s="84"/>
      <c r="M52" s="84"/>
      <c r="N52" s="84"/>
      <c r="O52" s="84"/>
      <c r="P52" s="84"/>
      <c r="Q52" s="84"/>
      <c r="R52" s="84"/>
      <c r="S52" s="84"/>
      <c r="T52" s="84"/>
      <c r="U52" s="84"/>
      <c r="V52" s="84"/>
      <c r="W52" s="84"/>
      <c r="X52" s="84"/>
      <c r="Y52" s="84"/>
      <c r="Z52" s="84"/>
      <c r="AA52" s="84"/>
      <c r="AB52" s="84"/>
      <c r="AC52" s="84"/>
    </row>
    <row r="53" spans="1:29">
      <c r="A53" s="277">
        <v>51</v>
      </c>
      <c r="B53" s="389">
        <v>44249</v>
      </c>
      <c r="C53" s="277" t="s">
        <v>3242</v>
      </c>
      <c r="D53" s="391" t="s">
        <v>5592</v>
      </c>
      <c r="E53" s="145">
        <v>882681469</v>
      </c>
      <c r="F53" s="277" t="s">
        <v>261</v>
      </c>
      <c r="G53" s="393" t="s">
        <v>5560</v>
      </c>
      <c r="H53" s="148" t="s">
        <v>5632</v>
      </c>
      <c r="I53" s="84"/>
      <c r="J53" s="84"/>
      <c r="K53" s="84"/>
      <c r="L53" s="84"/>
      <c r="M53" s="84"/>
      <c r="N53" s="84"/>
      <c r="O53" s="84"/>
      <c r="P53" s="84"/>
      <c r="Q53" s="84"/>
      <c r="R53" s="84"/>
      <c r="S53" s="84"/>
      <c r="T53" s="84"/>
      <c r="U53" s="84"/>
      <c r="V53" s="84"/>
      <c r="W53" s="84"/>
      <c r="X53" s="84"/>
      <c r="Y53" s="84"/>
      <c r="Z53" s="84"/>
      <c r="AA53" s="84"/>
      <c r="AB53" s="84"/>
      <c r="AC53" s="84"/>
    </row>
    <row r="54" spans="1:29" ht="15">
      <c r="A54" s="277">
        <v>52</v>
      </c>
      <c r="B54" s="389">
        <v>44252</v>
      </c>
      <c r="C54" s="277" t="s">
        <v>3242</v>
      </c>
      <c r="D54" s="391" t="s">
        <v>178</v>
      </c>
      <c r="E54" s="277"/>
      <c r="F54" s="277" t="s">
        <v>573</v>
      </c>
      <c r="G54" s="392" t="s">
        <v>5560</v>
      </c>
      <c r="H54" s="277" t="s">
        <v>5633</v>
      </c>
      <c r="I54" s="84"/>
      <c r="J54" s="84"/>
      <c r="K54" s="84"/>
      <c r="L54" s="84"/>
      <c r="M54" s="84"/>
      <c r="N54" s="84"/>
      <c r="O54" s="84"/>
      <c r="P54" s="84"/>
      <c r="Q54" s="84"/>
      <c r="R54" s="84"/>
      <c r="S54" s="84"/>
      <c r="T54" s="84"/>
      <c r="U54" s="84"/>
      <c r="V54" s="84"/>
      <c r="W54" s="84"/>
      <c r="X54" s="84"/>
      <c r="Y54" s="84"/>
      <c r="Z54" s="84"/>
      <c r="AA54" s="84"/>
      <c r="AB54" s="84"/>
      <c r="AC54" s="84"/>
    </row>
    <row r="55" spans="1:29" ht="15">
      <c r="A55" s="349">
        <v>53</v>
      </c>
      <c r="B55" s="394">
        <v>44266</v>
      </c>
      <c r="C55" s="277" t="s">
        <v>3242</v>
      </c>
      <c r="D55" s="349" t="s">
        <v>5487</v>
      </c>
      <c r="E55" s="349">
        <v>883512152</v>
      </c>
      <c r="F55" s="349" t="s">
        <v>5634</v>
      </c>
      <c r="G55" s="349" t="s">
        <v>5635</v>
      </c>
      <c r="H55" s="349" t="s">
        <v>5636</v>
      </c>
      <c r="I55" s="84"/>
      <c r="J55" s="84"/>
      <c r="K55" s="84"/>
      <c r="L55" s="84"/>
      <c r="M55" s="84"/>
      <c r="N55" s="84"/>
      <c r="O55" s="84"/>
      <c r="P55" s="84"/>
      <c r="Q55" s="84"/>
      <c r="R55" s="84"/>
      <c r="S55" s="84"/>
      <c r="T55" s="84"/>
      <c r="U55" s="84"/>
      <c r="V55" s="84"/>
      <c r="W55" s="84"/>
      <c r="X55" s="84"/>
      <c r="Y55" s="84"/>
      <c r="Z55" s="84"/>
      <c r="AA55" s="84"/>
      <c r="AB55" s="84"/>
      <c r="AC55" s="84"/>
    </row>
    <row r="56" spans="1:29" ht="15">
      <c r="A56" s="349">
        <v>54</v>
      </c>
      <c r="B56" s="394">
        <v>44324</v>
      </c>
      <c r="C56" s="277" t="s">
        <v>3242</v>
      </c>
      <c r="D56" s="349" t="s">
        <v>146</v>
      </c>
      <c r="E56" s="395" t="s">
        <v>5637</v>
      </c>
      <c r="F56" s="349" t="s">
        <v>225</v>
      </c>
      <c r="G56" s="349" t="s">
        <v>5635</v>
      </c>
      <c r="H56" s="349" t="s">
        <v>5638</v>
      </c>
      <c r="I56" s="84"/>
      <c r="J56" s="84"/>
      <c r="K56" s="84"/>
      <c r="L56" s="84"/>
      <c r="M56" s="84"/>
      <c r="N56" s="84"/>
      <c r="O56" s="84"/>
      <c r="P56" s="84"/>
      <c r="Q56" s="84"/>
      <c r="R56" s="84"/>
      <c r="S56" s="84"/>
      <c r="T56" s="84"/>
      <c r="U56" s="84"/>
      <c r="V56" s="84"/>
      <c r="W56" s="84"/>
      <c r="X56" s="84"/>
      <c r="Y56" s="84"/>
      <c r="Z56" s="84"/>
      <c r="AA56" s="84"/>
      <c r="AB56" s="84"/>
      <c r="AC56" s="84"/>
    </row>
    <row r="57" spans="1:29">
      <c r="A57" s="37"/>
      <c r="B57" s="37"/>
      <c r="C57" s="37"/>
      <c r="D57" s="37"/>
      <c r="E57" s="84"/>
      <c r="F57" s="84"/>
      <c r="G57" s="84"/>
      <c r="H57" s="84"/>
      <c r="I57" s="84"/>
      <c r="J57" s="84"/>
      <c r="K57" s="84"/>
      <c r="L57" s="84"/>
      <c r="M57" s="84"/>
      <c r="N57" s="84"/>
      <c r="O57" s="84"/>
      <c r="P57" s="84"/>
      <c r="Q57" s="84"/>
      <c r="R57" s="84"/>
      <c r="S57" s="84"/>
      <c r="T57" s="84"/>
      <c r="U57" s="84"/>
      <c r="V57" s="84"/>
      <c r="W57" s="84"/>
      <c r="X57" s="84"/>
      <c r="Y57" s="84"/>
      <c r="Z57" s="84"/>
      <c r="AA57" s="84"/>
      <c r="AB57" s="84"/>
      <c r="AC57" s="84"/>
    </row>
    <row r="58" spans="1:29">
      <c r="A58" s="37"/>
      <c r="B58" s="37"/>
      <c r="C58" s="37"/>
      <c r="D58" s="37"/>
      <c r="E58" s="84"/>
      <c r="F58" s="84"/>
      <c r="G58" s="84"/>
      <c r="H58" s="84"/>
      <c r="I58" s="84"/>
      <c r="J58" s="84"/>
      <c r="K58" s="84"/>
      <c r="L58" s="84"/>
      <c r="M58" s="84"/>
      <c r="N58" s="84"/>
      <c r="O58" s="84"/>
      <c r="P58" s="84"/>
      <c r="Q58" s="84"/>
      <c r="R58" s="84"/>
      <c r="S58" s="84"/>
      <c r="T58" s="84"/>
      <c r="U58" s="84"/>
      <c r="V58" s="84"/>
      <c r="W58" s="84"/>
      <c r="X58" s="84"/>
      <c r="Y58" s="84"/>
      <c r="Z58" s="84"/>
      <c r="AA58" s="84"/>
      <c r="AB58" s="84"/>
      <c r="AC58" s="84"/>
    </row>
    <row r="59" spans="1:29">
      <c r="A59" s="37"/>
      <c r="B59" s="37"/>
      <c r="C59" s="37"/>
      <c r="D59" s="37"/>
      <c r="E59" s="84"/>
      <c r="F59" s="84"/>
      <c r="G59" s="84"/>
      <c r="H59" s="84"/>
      <c r="I59" s="84"/>
      <c r="J59" s="84"/>
      <c r="K59" s="84"/>
      <c r="L59" s="84"/>
      <c r="M59" s="84"/>
      <c r="N59" s="84"/>
      <c r="O59" s="84"/>
      <c r="P59" s="84"/>
      <c r="Q59" s="84"/>
      <c r="R59" s="84"/>
      <c r="S59" s="84"/>
      <c r="T59" s="84"/>
      <c r="U59" s="84"/>
      <c r="V59" s="84"/>
      <c r="W59" s="84"/>
      <c r="X59" s="84"/>
      <c r="Y59" s="84"/>
      <c r="Z59" s="84"/>
      <c r="AA59" s="84"/>
      <c r="AB59" s="84"/>
      <c r="AC59" s="84"/>
    </row>
    <row r="60" spans="1:29">
      <c r="A60" s="37"/>
      <c r="B60" s="37"/>
      <c r="C60" s="37"/>
      <c r="D60" s="37"/>
      <c r="E60" s="84"/>
      <c r="F60" s="84"/>
      <c r="G60" s="84"/>
      <c r="H60" s="84"/>
      <c r="I60" s="84"/>
      <c r="J60" s="84"/>
      <c r="K60" s="84"/>
      <c r="L60" s="84"/>
      <c r="M60" s="84"/>
      <c r="N60" s="84"/>
      <c r="O60" s="84"/>
      <c r="P60" s="84"/>
      <c r="Q60" s="84"/>
      <c r="R60" s="84"/>
      <c r="S60" s="84"/>
      <c r="T60" s="84"/>
      <c r="U60" s="84"/>
      <c r="V60" s="84"/>
      <c r="W60" s="84"/>
      <c r="X60" s="84"/>
      <c r="Y60" s="84"/>
      <c r="Z60" s="84"/>
      <c r="AA60" s="84"/>
      <c r="AB60" s="84"/>
      <c r="AC60" s="84"/>
    </row>
    <row r="61" spans="1:29">
      <c r="A61" s="37"/>
      <c r="B61" s="37"/>
      <c r="C61" s="37"/>
      <c r="D61" s="37"/>
      <c r="E61" s="84"/>
      <c r="F61" s="84"/>
      <c r="G61" s="84"/>
      <c r="H61" s="84"/>
      <c r="I61" s="84"/>
      <c r="J61" s="84"/>
      <c r="K61" s="84"/>
      <c r="L61" s="84"/>
      <c r="M61" s="84"/>
      <c r="N61" s="84"/>
      <c r="O61" s="84"/>
      <c r="P61" s="84"/>
      <c r="Q61" s="84"/>
      <c r="R61" s="84"/>
      <c r="S61" s="84"/>
      <c r="T61" s="84"/>
      <c r="U61" s="84"/>
      <c r="V61" s="84"/>
      <c r="W61" s="84"/>
      <c r="X61" s="84"/>
      <c r="Y61" s="84"/>
      <c r="Z61" s="84"/>
      <c r="AA61" s="84"/>
      <c r="AB61" s="84"/>
      <c r="AC61" s="84"/>
    </row>
    <row r="62" spans="1:29">
      <c r="A62" s="37"/>
      <c r="B62" s="37"/>
      <c r="C62" s="37"/>
      <c r="D62" s="37"/>
      <c r="E62" s="84"/>
      <c r="F62" s="84"/>
      <c r="G62" s="84"/>
      <c r="H62" s="84"/>
      <c r="I62" s="84"/>
      <c r="J62" s="84"/>
      <c r="K62" s="84"/>
      <c r="L62" s="84"/>
      <c r="M62" s="84"/>
      <c r="N62" s="84"/>
      <c r="O62" s="84"/>
      <c r="P62" s="84"/>
      <c r="Q62" s="84"/>
      <c r="R62" s="84"/>
      <c r="S62" s="84"/>
      <c r="T62" s="84"/>
      <c r="U62" s="84"/>
      <c r="V62" s="84"/>
      <c r="W62" s="84"/>
      <c r="X62" s="84"/>
      <c r="Y62" s="84"/>
      <c r="Z62" s="84"/>
      <c r="AA62" s="84"/>
      <c r="AB62" s="84"/>
      <c r="AC62" s="84"/>
    </row>
    <row r="63" spans="1:29">
      <c r="A63" s="37"/>
      <c r="B63" s="37"/>
      <c r="C63" s="37"/>
      <c r="D63" s="37"/>
      <c r="E63" s="84"/>
      <c r="F63" s="84"/>
      <c r="G63" s="84"/>
      <c r="H63" s="84"/>
      <c r="I63" s="84"/>
      <c r="J63" s="84"/>
      <c r="K63" s="84"/>
      <c r="L63" s="84"/>
      <c r="M63" s="84"/>
      <c r="N63" s="84"/>
      <c r="O63" s="84"/>
      <c r="P63" s="84"/>
      <c r="Q63" s="84"/>
      <c r="R63" s="84"/>
      <c r="S63" s="84"/>
      <c r="T63" s="84"/>
      <c r="U63" s="84"/>
      <c r="V63" s="84"/>
      <c r="W63" s="84"/>
      <c r="X63" s="84"/>
      <c r="Y63" s="84"/>
      <c r="Z63" s="84"/>
      <c r="AA63" s="84"/>
      <c r="AB63" s="84"/>
      <c r="AC63" s="84"/>
    </row>
    <row r="64" spans="1:29">
      <c r="A64" s="37"/>
      <c r="B64" s="37"/>
      <c r="C64" s="37"/>
      <c r="D64" s="37"/>
      <c r="E64" s="84"/>
      <c r="F64" s="84"/>
      <c r="G64" s="84"/>
      <c r="H64" s="84"/>
      <c r="I64" s="84"/>
      <c r="J64" s="84"/>
      <c r="K64" s="84"/>
      <c r="L64" s="84"/>
      <c r="M64" s="84"/>
      <c r="N64" s="84"/>
      <c r="O64" s="84"/>
      <c r="P64" s="84"/>
      <c r="Q64" s="84"/>
      <c r="R64" s="84"/>
      <c r="S64" s="84"/>
      <c r="T64" s="84"/>
      <c r="U64" s="84"/>
      <c r="V64" s="84"/>
      <c r="W64" s="84"/>
      <c r="X64" s="84"/>
      <c r="Y64" s="84"/>
      <c r="Z64" s="84"/>
      <c r="AA64" s="84"/>
      <c r="AB64" s="84"/>
      <c r="AC64" s="84"/>
    </row>
    <row r="65" spans="1:29">
      <c r="A65" s="37"/>
      <c r="B65" s="37"/>
      <c r="C65" s="37"/>
      <c r="D65" s="37"/>
      <c r="E65" s="84"/>
      <c r="F65" s="84"/>
      <c r="G65" s="84"/>
      <c r="H65" s="84"/>
      <c r="I65" s="84"/>
      <c r="J65" s="84"/>
      <c r="K65" s="84"/>
      <c r="L65" s="84"/>
      <c r="M65" s="84"/>
      <c r="N65" s="84"/>
      <c r="O65" s="84"/>
      <c r="P65" s="84"/>
      <c r="Q65" s="84"/>
      <c r="R65" s="84"/>
      <c r="S65" s="84"/>
      <c r="T65" s="84"/>
      <c r="U65" s="84"/>
      <c r="V65" s="84"/>
      <c r="W65" s="84"/>
      <c r="X65" s="84"/>
      <c r="Y65" s="84"/>
      <c r="Z65" s="84"/>
      <c r="AA65" s="84"/>
      <c r="AB65" s="84"/>
      <c r="AC65" s="84"/>
    </row>
    <row r="66" spans="1:29">
      <c r="A66" s="37"/>
      <c r="B66" s="37"/>
      <c r="C66" s="37"/>
      <c r="D66" s="37"/>
      <c r="E66" s="84"/>
      <c r="F66" s="84"/>
      <c r="G66" s="84"/>
      <c r="H66" s="84"/>
      <c r="I66" s="84"/>
      <c r="J66" s="84"/>
      <c r="K66" s="84"/>
      <c r="L66" s="84"/>
      <c r="M66" s="84"/>
      <c r="N66" s="84"/>
      <c r="O66" s="84"/>
      <c r="P66" s="84"/>
      <c r="Q66" s="84"/>
      <c r="R66" s="84"/>
      <c r="S66" s="84"/>
      <c r="T66" s="84"/>
      <c r="U66" s="84"/>
      <c r="V66" s="84"/>
      <c r="W66" s="84"/>
      <c r="X66" s="84"/>
      <c r="Y66" s="84"/>
      <c r="Z66" s="84"/>
      <c r="AA66" s="84"/>
      <c r="AB66" s="84"/>
      <c r="AC66" s="84"/>
    </row>
    <row r="67" spans="1:29">
      <c r="A67" s="37"/>
      <c r="B67" s="37"/>
      <c r="C67" s="37"/>
      <c r="D67" s="37"/>
      <c r="E67" s="84"/>
      <c r="F67" s="84"/>
      <c r="G67" s="84"/>
      <c r="H67" s="84"/>
      <c r="I67" s="84"/>
      <c r="J67" s="84"/>
      <c r="K67" s="84"/>
      <c r="L67" s="84"/>
      <c r="M67" s="84"/>
      <c r="N67" s="84"/>
      <c r="O67" s="84"/>
      <c r="P67" s="84"/>
      <c r="Q67" s="84"/>
      <c r="R67" s="84"/>
      <c r="S67" s="84"/>
      <c r="T67" s="84"/>
      <c r="U67" s="84"/>
      <c r="V67" s="84"/>
      <c r="W67" s="84"/>
      <c r="X67" s="84"/>
      <c r="Y67" s="84"/>
      <c r="Z67" s="84"/>
      <c r="AA67" s="84"/>
      <c r="AB67" s="84"/>
      <c r="AC67" s="84"/>
    </row>
    <row r="68" spans="1:29">
      <c r="A68" s="37"/>
      <c r="B68" s="37"/>
      <c r="C68" s="37"/>
      <c r="D68" s="37"/>
      <c r="E68" s="84"/>
      <c r="F68" s="84"/>
      <c r="G68" s="84"/>
      <c r="H68" s="84"/>
      <c r="I68" s="84"/>
      <c r="J68" s="84"/>
      <c r="K68" s="84"/>
      <c r="L68" s="84"/>
      <c r="M68" s="84"/>
      <c r="N68" s="84"/>
      <c r="O68" s="84"/>
      <c r="P68" s="84"/>
      <c r="Q68" s="84"/>
      <c r="R68" s="84"/>
      <c r="S68" s="84"/>
      <c r="T68" s="84"/>
      <c r="U68" s="84"/>
      <c r="V68" s="84"/>
      <c r="W68" s="84"/>
      <c r="X68" s="84"/>
      <c r="Y68" s="84"/>
      <c r="Z68" s="84"/>
      <c r="AA68" s="84"/>
      <c r="AB68" s="84"/>
      <c r="AC68" s="84"/>
    </row>
    <row r="69" spans="1:29">
      <c r="A69" s="37"/>
      <c r="B69" s="37"/>
      <c r="C69" s="37"/>
      <c r="D69" s="37"/>
      <c r="E69" s="84"/>
      <c r="F69" s="84"/>
      <c r="G69" s="84"/>
      <c r="H69" s="84"/>
      <c r="I69" s="84"/>
      <c r="J69" s="84"/>
      <c r="K69" s="84"/>
      <c r="L69" s="84"/>
      <c r="M69" s="84"/>
      <c r="N69" s="84"/>
      <c r="O69" s="84"/>
      <c r="P69" s="84"/>
      <c r="Q69" s="84"/>
      <c r="R69" s="84"/>
      <c r="S69" s="84"/>
      <c r="T69" s="84"/>
      <c r="U69" s="84"/>
      <c r="V69" s="84"/>
      <c r="W69" s="84"/>
      <c r="X69" s="84"/>
      <c r="Y69" s="84"/>
      <c r="Z69" s="84"/>
      <c r="AA69" s="84"/>
      <c r="AB69" s="84"/>
      <c r="AC69" s="84"/>
    </row>
    <row r="70" spans="1:29">
      <c r="A70" s="37"/>
      <c r="B70" s="37"/>
      <c r="C70" s="37"/>
      <c r="D70" s="37"/>
      <c r="E70" s="84"/>
      <c r="F70" s="84"/>
      <c r="G70" s="84"/>
      <c r="H70" s="84"/>
      <c r="I70" s="84"/>
      <c r="J70" s="84"/>
      <c r="K70" s="84"/>
      <c r="L70" s="84"/>
      <c r="M70" s="84"/>
      <c r="N70" s="84"/>
      <c r="O70" s="84"/>
      <c r="P70" s="84"/>
      <c r="Q70" s="84"/>
      <c r="R70" s="84"/>
      <c r="S70" s="84"/>
      <c r="T70" s="84"/>
      <c r="U70" s="84"/>
      <c r="V70" s="84"/>
      <c r="W70" s="84"/>
      <c r="X70" s="84"/>
      <c r="Y70" s="84"/>
      <c r="Z70" s="84"/>
      <c r="AA70" s="84"/>
      <c r="AB70" s="84"/>
      <c r="AC70" s="84"/>
    </row>
    <row r="71" spans="1:29">
      <c r="A71" s="37"/>
      <c r="B71" s="37"/>
      <c r="C71" s="37"/>
      <c r="D71" s="37"/>
      <c r="E71" s="84"/>
      <c r="F71" s="84"/>
      <c r="G71" s="84"/>
      <c r="H71" s="84"/>
      <c r="I71" s="84"/>
      <c r="J71" s="84"/>
      <c r="K71" s="84"/>
      <c r="L71" s="84"/>
      <c r="M71" s="84"/>
      <c r="N71" s="84"/>
      <c r="O71" s="84"/>
      <c r="P71" s="84"/>
      <c r="Q71" s="84"/>
      <c r="R71" s="84"/>
      <c r="S71" s="84"/>
      <c r="T71" s="84"/>
      <c r="U71" s="84"/>
      <c r="V71" s="84"/>
      <c r="W71" s="84"/>
      <c r="X71" s="84"/>
      <c r="Y71" s="84"/>
      <c r="Z71" s="84"/>
      <c r="AA71" s="84"/>
      <c r="AB71" s="84"/>
      <c r="AC71" s="84"/>
    </row>
    <row r="72" spans="1:29">
      <c r="A72" s="37"/>
      <c r="B72" s="37"/>
      <c r="C72" s="37"/>
      <c r="D72" s="37"/>
      <c r="E72" s="84"/>
      <c r="F72" s="84"/>
      <c r="G72" s="84"/>
      <c r="H72" s="84"/>
      <c r="I72" s="84"/>
      <c r="J72" s="84"/>
      <c r="K72" s="84"/>
      <c r="L72" s="84"/>
      <c r="M72" s="84"/>
      <c r="N72" s="84"/>
      <c r="O72" s="84"/>
      <c r="P72" s="84"/>
      <c r="Q72" s="84"/>
      <c r="R72" s="84"/>
      <c r="S72" s="84"/>
      <c r="T72" s="84"/>
      <c r="U72" s="84"/>
      <c r="V72" s="84"/>
      <c r="W72" s="84"/>
      <c r="X72" s="84"/>
      <c r="Y72" s="84"/>
      <c r="Z72" s="84"/>
      <c r="AA72" s="84"/>
      <c r="AB72" s="84"/>
      <c r="AC72" s="84"/>
    </row>
    <row r="73" spans="1:29">
      <c r="A73" s="37"/>
      <c r="B73" s="37"/>
      <c r="C73" s="37"/>
      <c r="D73" s="37"/>
      <c r="E73" s="84"/>
      <c r="F73" s="84"/>
      <c r="G73" s="84"/>
      <c r="H73" s="84"/>
      <c r="I73" s="84"/>
      <c r="J73" s="84"/>
      <c r="K73" s="84"/>
      <c r="L73" s="84"/>
      <c r="M73" s="84"/>
      <c r="N73" s="84"/>
      <c r="O73" s="84"/>
      <c r="P73" s="84"/>
      <c r="Q73" s="84"/>
      <c r="R73" s="84"/>
      <c r="S73" s="84"/>
      <c r="T73" s="84"/>
      <c r="U73" s="84"/>
      <c r="V73" s="84"/>
      <c r="W73" s="84"/>
      <c r="X73" s="84"/>
      <c r="Y73" s="84"/>
      <c r="Z73" s="84"/>
      <c r="AA73" s="84"/>
      <c r="AB73" s="84"/>
      <c r="AC73" s="84"/>
    </row>
    <row r="74" spans="1:29">
      <c r="A74" s="37"/>
      <c r="B74" s="37"/>
      <c r="C74" s="37"/>
      <c r="D74" s="37"/>
      <c r="E74" s="84"/>
      <c r="F74" s="84"/>
      <c r="G74" s="84"/>
      <c r="H74" s="84"/>
      <c r="I74" s="84"/>
      <c r="J74" s="84"/>
      <c r="K74" s="84"/>
      <c r="L74" s="84"/>
      <c r="M74" s="84"/>
      <c r="N74" s="84"/>
      <c r="O74" s="84"/>
      <c r="P74" s="84"/>
      <c r="Q74" s="84"/>
      <c r="R74" s="84"/>
      <c r="S74" s="84"/>
      <c r="T74" s="84"/>
      <c r="U74" s="84"/>
      <c r="V74" s="84"/>
      <c r="W74" s="84"/>
      <c r="X74" s="84"/>
      <c r="Y74" s="84"/>
      <c r="Z74" s="84"/>
      <c r="AA74" s="84"/>
      <c r="AB74" s="84"/>
      <c r="AC74" s="84"/>
    </row>
    <row r="75" spans="1:29">
      <c r="A75" s="37"/>
      <c r="B75" s="37"/>
      <c r="C75" s="37"/>
      <c r="D75" s="37"/>
      <c r="E75" s="84"/>
      <c r="F75" s="84"/>
      <c r="G75" s="84"/>
      <c r="H75" s="84"/>
      <c r="I75" s="84"/>
      <c r="J75" s="84"/>
      <c r="K75" s="84"/>
      <c r="L75" s="84"/>
      <c r="M75" s="84"/>
      <c r="N75" s="84"/>
      <c r="O75" s="84"/>
      <c r="P75" s="84"/>
      <c r="Q75" s="84"/>
      <c r="R75" s="84"/>
      <c r="S75" s="84"/>
      <c r="T75" s="84"/>
      <c r="U75" s="84"/>
      <c r="V75" s="84"/>
      <c r="W75" s="84"/>
      <c r="X75" s="84"/>
      <c r="Y75" s="84"/>
      <c r="Z75" s="84"/>
      <c r="AA75" s="84"/>
      <c r="AB75" s="84"/>
      <c r="AC75" s="84"/>
    </row>
    <row r="76" spans="1:29">
      <c r="A76" s="37"/>
      <c r="B76" s="37"/>
      <c r="C76" s="37"/>
      <c r="D76" s="37"/>
      <c r="E76" s="84"/>
      <c r="F76" s="84"/>
      <c r="G76" s="84"/>
      <c r="H76" s="84"/>
      <c r="I76" s="84"/>
      <c r="J76" s="84"/>
      <c r="K76" s="84"/>
      <c r="L76" s="84"/>
      <c r="M76" s="84"/>
      <c r="N76" s="84"/>
      <c r="O76" s="84"/>
      <c r="P76" s="84"/>
      <c r="Q76" s="84"/>
      <c r="R76" s="84"/>
      <c r="S76" s="84"/>
      <c r="T76" s="84"/>
      <c r="U76" s="84"/>
      <c r="V76" s="84"/>
      <c r="W76" s="84"/>
      <c r="X76" s="84"/>
      <c r="Y76" s="84"/>
      <c r="Z76" s="84"/>
      <c r="AA76" s="84"/>
      <c r="AB76" s="84"/>
      <c r="AC76" s="84"/>
    </row>
    <row r="77" spans="1:29">
      <c r="A77" s="37"/>
      <c r="B77" s="37"/>
      <c r="C77" s="37"/>
      <c r="D77" s="37"/>
      <c r="E77" s="84"/>
      <c r="F77" s="84"/>
      <c r="G77" s="84"/>
      <c r="H77" s="84"/>
      <c r="I77" s="84"/>
      <c r="J77" s="84"/>
      <c r="K77" s="84"/>
      <c r="L77" s="84"/>
      <c r="M77" s="84"/>
      <c r="N77" s="84"/>
      <c r="O77" s="84"/>
      <c r="P77" s="84"/>
      <c r="Q77" s="84"/>
      <c r="R77" s="84"/>
      <c r="S77" s="84"/>
      <c r="T77" s="84"/>
      <c r="U77" s="84"/>
      <c r="V77" s="84"/>
      <c r="W77" s="84"/>
      <c r="X77" s="84"/>
      <c r="Y77" s="84"/>
      <c r="Z77" s="84"/>
      <c r="AA77" s="84"/>
      <c r="AB77" s="84"/>
      <c r="AC77" s="84"/>
    </row>
    <row r="78" spans="1:29">
      <c r="A78" s="37"/>
      <c r="B78" s="37"/>
      <c r="C78" s="37"/>
      <c r="D78" s="37"/>
      <c r="E78" s="84"/>
      <c r="F78" s="84"/>
      <c r="G78" s="84"/>
      <c r="H78" s="84"/>
      <c r="I78" s="84"/>
      <c r="J78" s="84"/>
      <c r="K78" s="84"/>
      <c r="L78" s="84"/>
      <c r="M78" s="84"/>
      <c r="N78" s="84"/>
      <c r="O78" s="84"/>
      <c r="P78" s="84"/>
      <c r="Q78" s="84"/>
      <c r="R78" s="84"/>
      <c r="S78" s="84"/>
      <c r="T78" s="84"/>
      <c r="U78" s="84"/>
      <c r="V78" s="84"/>
      <c r="W78" s="84"/>
      <c r="X78" s="84"/>
      <c r="Y78" s="84"/>
      <c r="Z78" s="84"/>
      <c r="AA78" s="84"/>
      <c r="AB78" s="84"/>
      <c r="AC78" s="84"/>
    </row>
    <row r="79" spans="1:29">
      <c r="A79" s="37"/>
      <c r="B79" s="37"/>
      <c r="C79" s="37"/>
      <c r="D79" s="37"/>
      <c r="E79" s="84"/>
      <c r="F79" s="84"/>
      <c r="G79" s="84"/>
      <c r="H79" s="84"/>
      <c r="I79" s="84"/>
      <c r="J79" s="84"/>
      <c r="K79" s="84"/>
      <c r="L79" s="84"/>
      <c r="M79" s="84"/>
      <c r="N79" s="84"/>
      <c r="O79" s="84"/>
      <c r="P79" s="84"/>
      <c r="Q79" s="84"/>
      <c r="R79" s="84"/>
      <c r="S79" s="84"/>
      <c r="T79" s="84"/>
      <c r="U79" s="84"/>
      <c r="V79" s="84"/>
      <c r="W79" s="84"/>
      <c r="X79" s="84"/>
      <c r="Y79" s="84"/>
      <c r="Z79" s="84"/>
      <c r="AA79" s="84"/>
      <c r="AB79" s="84"/>
      <c r="AC79" s="84"/>
    </row>
    <row r="80" spans="1:29">
      <c r="A80" s="37"/>
      <c r="B80" s="37"/>
      <c r="C80" s="37"/>
      <c r="D80" s="37"/>
      <c r="E80" s="84"/>
      <c r="F80" s="84"/>
      <c r="G80" s="84"/>
      <c r="H80" s="84"/>
      <c r="I80" s="84"/>
      <c r="J80" s="84"/>
      <c r="K80" s="84"/>
      <c r="L80" s="84"/>
      <c r="M80" s="84"/>
      <c r="N80" s="84"/>
      <c r="O80" s="84"/>
      <c r="P80" s="84"/>
      <c r="Q80" s="84"/>
      <c r="R80" s="84"/>
      <c r="S80" s="84"/>
      <c r="T80" s="84"/>
      <c r="U80" s="84"/>
      <c r="V80" s="84"/>
      <c r="W80" s="84"/>
      <c r="X80" s="84"/>
      <c r="Y80" s="84"/>
      <c r="Z80" s="84"/>
      <c r="AA80" s="84"/>
      <c r="AB80" s="84"/>
      <c r="AC80" s="84"/>
    </row>
    <row r="81" spans="1:29">
      <c r="A81" s="37"/>
      <c r="B81" s="37"/>
      <c r="C81" s="37"/>
      <c r="D81" s="37"/>
      <c r="E81" s="84"/>
      <c r="F81" s="84"/>
      <c r="G81" s="84"/>
      <c r="H81" s="84"/>
      <c r="I81" s="84"/>
      <c r="J81" s="84"/>
      <c r="K81" s="84"/>
      <c r="L81" s="84"/>
      <c r="M81" s="84"/>
      <c r="N81" s="84"/>
      <c r="O81" s="84"/>
      <c r="P81" s="84"/>
      <c r="Q81" s="84"/>
      <c r="R81" s="84"/>
      <c r="S81" s="84"/>
      <c r="T81" s="84"/>
      <c r="U81" s="84"/>
      <c r="V81" s="84"/>
      <c r="W81" s="84"/>
      <c r="X81" s="84"/>
      <c r="Y81" s="84"/>
      <c r="Z81" s="84"/>
      <c r="AA81" s="84"/>
      <c r="AB81" s="84"/>
      <c r="AC81" s="84"/>
    </row>
    <row r="82" spans="1:29">
      <c r="A82" s="37"/>
      <c r="B82" s="37"/>
      <c r="C82" s="37"/>
      <c r="D82" s="37"/>
      <c r="E82" s="84"/>
      <c r="F82" s="84"/>
      <c r="G82" s="84"/>
      <c r="H82" s="84"/>
      <c r="I82" s="84"/>
      <c r="J82" s="84"/>
      <c r="K82" s="84"/>
      <c r="L82" s="84"/>
      <c r="M82" s="84"/>
      <c r="N82" s="84"/>
      <c r="O82" s="84"/>
      <c r="P82" s="84"/>
      <c r="Q82" s="84"/>
      <c r="R82" s="84"/>
      <c r="S82" s="84"/>
      <c r="T82" s="84"/>
      <c r="U82" s="84"/>
      <c r="V82" s="84"/>
      <c r="W82" s="84"/>
      <c r="X82" s="84"/>
      <c r="Y82" s="84"/>
      <c r="Z82" s="84"/>
      <c r="AA82" s="84"/>
      <c r="AB82" s="84"/>
      <c r="AC82" s="84"/>
    </row>
    <row r="83" spans="1:29">
      <c r="A83" s="37"/>
      <c r="B83" s="37"/>
      <c r="C83" s="37"/>
      <c r="D83" s="37"/>
      <c r="E83" s="84"/>
      <c r="F83" s="84"/>
      <c r="G83" s="84"/>
      <c r="H83" s="84"/>
      <c r="I83" s="84"/>
      <c r="J83" s="84"/>
      <c r="K83" s="84"/>
      <c r="L83" s="84"/>
      <c r="M83" s="84"/>
      <c r="N83" s="84"/>
      <c r="O83" s="84"/>
      <c r="P83" s="84"/>
      <c r="Q83" s="84"/>
      <c r="R83" s="84"/>
      <c r="S83" s="84"/>
      <c r="T83" s="84"/>
      <c r="U83" s="84"/>
      <c r="V83" s="84"/>
      <c r="W83" s="84"/>
      <c r="X83" s="84"/>
      <c r="Y83" s="84"/>
      <c r="Z83" s="84"/>
      <c r="AA83" s="84"/>
      <c r="AB83" s="84"/>
      <c r="AC83" s="84"/>
    </row>
    <row r="84" spans="1:29">
      <c r="A84" s="37"/>
      <c r="B84" s="37"/>
      <c r="C84" s="37"/>
      <c r="D84" s="37"/>
      <c r="E84" s="84"/>
      <c r="F84" s="84"/>
      <c r="G84" s="84"/>
      <c r="H84" s="84"/>
      <c r="I84" s="84"/>
      <c r="J84" s="84"/>
      <c r="K84" s="84"/>
      <c r="L84" s="84"/>
      <c r="M84" s="84"/>
      <c r="N84" s="84"/>
      <c r="O84" s="84"/>
      <c r="P84" s="84"/>
      <c r="Q84" s="84"/>
      <c r="R84" s="84"/>
      <c r="S84" s="84"/>
      <c r="T84" s="84"/>
      <c r="U84" s="84"/>
      <c r="V84" s="84"/>
      <c r="W84" s="84"/>
      <c r="X84" s="84"/>
      <c r="Y84" s="84"/>
      <c r="Z84" s="84"/>
      <c r="AA84" s="84"/>
      <c r="AB84" s="84"/>
      <c r="AC84" s="84"/>
    </row>
    <row r="85" spans="1:29">
      <c r="A85" s="37"/>
      <c r="B85" s="37"/>
      <c r="C85" s="37"/>
      <c r="D85" s="37"/>
      <c r="E85" s="84"/>
      <c r="F85" s="84"/>
      <c r="G85" s="84"/>
      <c r="H85" s="84"/>
      <c r="I85" s="84"/>
      <c r="J85" s="84"/>
      <c r="K85" s="84"/>
      <c r="L85" s="84"/>
      <c r="M85" s="84"/>
      <c r="N85" s="84"/>
      <c r="O85" s="84"/>
      <c r="P85" s="84"/>
      <c r="Q85" s="84"/>
      <c r="R85" s="84"/>
      <c r="S85" s="84"/>
      <c r="T85" s="84"/>
      <c r="U85" s="84"/>
      <c r="V85" s="84"/>
      <c r="W85" s="84"/>
      <c r="X85" s="84"/>
      <c r="Y85" s="84"/>
      <c r="Z85" s="84"/>
      <c r="AA85" s="84"/>
      <c r="AB85" s="84"/>
      <c r="AC85" s="84"/>
    </row>
    <row r="86" spans="1:29">
      <c r="A86" s="37"/>
      <c r="B86" s="37"/>
      <c r="C86" s="37"/>
      <c r="D86" s="37"/>
      <c r="E86" s="84"/>
      <c r="F86" s="84"/>
      <c r="G86" s="84"/>
      <c r="H86" s="84"/>
      <c r="I86" s="84"/>
      <c r="J86" s="84"/>
      <c r="K86" s="84"/>
      <c r="L86" s="84"/>
      <c r="M86" s="84"/>
      <c r="N86" s="84"/>
      <c r="O86" s="84"/>
      <c r="P86" s="84"/>
      <c r="Q86" s="84"/>
      <c r="R86" s="84"/>
      <c r="S86" s="84"/>
      <c r="T86" s="84"/>
      <c r="U86" s="84"/>
      <c r="V86" s="84"/>
      <c r="W86" s="84"/>
      <c r="X86" s="84"/>
      <c r="Y86" s="84"/>
      <c r="Z86" s="84"/>
      <c r="AA86" s="84"/>
      <c r="AB86" s="84"/>
      <c r="AC86" s="84"/>
    </row>
    <row r="87" spans="1:29">
      <c r="A87" s="37"/>
      <c r="B87" s="37"/>
      <c r="C87" s="37"/>
      <c r="D87" s="37"/>
      <c r="E87" s="84"/>
      <c r="F87" s="84"/>
      <c r="G87" s="84"/>
      <c r="H87" s="84"/>
      <c r="I87" s="84"/>
      <c r="J87" s="84"/>
      <c r="K87" s="84"/>
      <c r="L87" s="84"/>
      <c r="M87" s="84"/>
      <c r="N87" s="84"/>
      <c r="O87" s="84"/>
      <c r="P87" s="84"/>
      <c r="Q87" s="84"/>
      <c r="R87" s="84"/>
      <c r="S87" s="84"/>
      <c r="T87" s="84"/>
      <c r="U87" s="84"/>
      <c r="V87" s="84"/>
      <c r="W87" s="84"/>
      <c r="X87" s="84"/>
      <c r="Y87" s="84"/>
      <c r="Z87" s="84"/>
      <c r="AA87" s="84"/>
      <c r="AB87" s="84"/>
      <c r="AC87" s="84"/>
    </row>
    <row r="88" spans="1:29">
      <c r="A88" s="37"/>
      <c r="B88" s="37"/>
      <c r="C88" s="37"/>
      <c r="D88" s="37"/>
      <c r="E88" s="84"/>
      <c r="F88" s="84"/>
      <c r="G88" s="84"/>
      <c r="H88" s="84"/>
      <c r="I88" s="84"/>
      <c r="J88" s="84"/>
      <c r="K88" s="84"/>
      <c r="L88" s="84"/>
      <c r="M88" s="84"/>
      <c r="N88" s="84"/>
      <c r="O88" s="84"/>
      <c r="P88" s="84"/>
      <c r="Q88" s="84"/>
      <c r="R88" s="84"/>
      <c r="S88" s="84"/>
      <c r="T88" s="84"/>
      <c r="U88" s="84"/>
      <c r="V88" s="84"/>
      <c r="W88" s="84"/>
      <c r="X88" s="84"/>
      <c r="Y88" s="84"/>
      <c r="Z88" s="84"/>
      <c r="AA88" s="84"/>
      <c r="AB88" s="84"/>
      <c r="AC88" s="84"/>
    </row>
    <row r="89" spans="1:29">
      <c r="A89" s="37"/>
      <c r="B89" s="37"/>
      <c r="C89" s="37"/>
      <c r="D89" s="37"/>
      <c r="E89" s="84"/>
      <c r="F89" s="84"/>
      <c r="G89" s="84"/>
      <c r="H89" s="84"/>
      <c r="I89" s="84"/>
      <c r="J89" s="84"/>
      <c r="K89" s="84"/>
      <c r="L89" s="84"/>
      <c r="M89" s="84"/>
      <c r="N89" s="84"/>
      <c r="O89" s="84"/>
      <c r="P89" s="84"/>
      <c r="Q89" s="84"/>
      <c r="R89" s="84"/>
      <c r="S89" s="84"/>
      <c r="T89" s="84"/>
      <c r="U89" s="84"/>
      <c r="V89" s="84"/>
      <c r="W89" s="84"/>
      <c r="X89" s="84"/>
      <c r="Y89" s="84"/>
      <c r="Z89" s="84"/>
      <c r="AA89" s="84"/>
      <c r="AB89" s="84"/>
      <c r="AC89" s="84"/>
    </row>
    <row r="90" spans="1:29">
      <c r="A90" s="37"/>
      <c r="B90" s="37"/>
      <c r="C90" s="37"/>
      <c r="D90" s="37"/>
      <c r="E90" s="84"/>
      <c r="F90" s="84"/>
      <c r="G90" s="84"/>
      <c r="H90" s="84"/>
      <c r="I90" s="84"/>
      <c r="J90" s="84"/>
      <c r="K90" s="84"/>
      <c r="L90" s="84"/>
      <c r="M90" s="84"/>
      <c r="N90" s="84"/>
      <c r="O90" s="84"/>
      <c r="P90" s="84"/>
      <c r="Q90" s="84"/>
      <c r="R90" s="84"/>
      <c r="S90" s="84"/>
      <c r="T90" s="84"/>
      <c r="U90" s="84"/>
      <c r="V90" s="84"/>
      <c r="W90" s="84"/>
      <c r="X90" s="84"/>
      <c r="Y90" s="84"/>
      <c r="Z90" s="84"/>
      <c r="AA90" s="84"/>
      <c r="AB90" s="84"/>
      <c r="AC90" s="84"/>
    </row>
    <row r="91" spans="1:29">
      <c r="A91" s="37"/>
      <c r="B91" s="37"/>
      <c r="C91" s="37"/>
      <c r="D91" s="37"/>
      <c r="E91" s="84"/>
      <c r="F91" s="84"/>
      <c r="G91" s="84"/>
      <c r="H91" s="84"/>
      <c r="I91" s="84"/>
      <c r="J91" s="84"/>
      <c r="K91" s="84"/>
      <c r="L91" s="84"/>
      <c r="M91" s="84"/>
      <c r="N91" s="84"/>
      <c r="O91" s="84"/>
      <c r="P91" s="84"/>
      <c r="Q91" s="84"/>
      <c r="R91" s="84"/>
      <c r="S91" s="84"/>
      <c r="T91" s="84"/>
      <c r="U91" s="84"/>
      <c r="V91" s="84"/>
      <c r="W91" s="84"/>
      <c r="X91" s="84"/>
      <c r="Y91" s="84"/>
      <c r="Z91" s="84"/>
      <c r="AA91" s="84"/>
      <c r="AB91" s="84"/>
      <c r="AC91" s="84"/>
    </row>
    <row r="92" spans="1:29">
      <c r="A92" s="37"/>
      <c r="B92" s="37"/>
      <c r="C92" s="37"/>
      <c r="D92" s="37"/>
      <c r="E92" s="84"/>
      <c r="F92" s="84"/>
      <c r="G92" s="84"/>
      <c r="H92" s="84"/>
      <c r="I92" s="84"/>
      <c r="J92" s="84"/>
      <c r="K92" s="84"/>
      <c r="L92" s="84"/>
      <c r="M92" s="84"/>
      <c r="N92" s="84"/>
      <c r="O92" s="84"/>
      <c r="P92" s="84"/>
      <c r="Q92" s="84"/>
      <c r="R92" s="84"/>
      <c r="S92" s="84"/>
      <c r="T92" s="84"/>
      <c r="U92" s="84"/>
      <c r="V92" s="84"/>
      <c r="W92" s="84"/>
      <c r="X92" s="84"/>
      <c r="Y92" s="84"/>
      <c r="Z92" s="84"/>
      <c r="AA92" s="84"/>
      <c r="AB92" s="84"/>
      <c r="AC92" s="84"/>
    </row>
    <row r="93" spans="1:29">
      <c r="A93" s="37"/>
      <c r="B93" s="37"/>
      <c r="C93" s="37"/>
      <c r="D93" s="37"/>
      <c r="E93" s="84"/>
      <c r="F93" s="84"/>
      <c r="G93" s="84"/>
      <c r="H93" s="84"/>
      <c r="I93" s="84"/>
      <c r="J93" s="84"/>
      <c r="K93" s="84"/>
      <c r="L93" s="84"/>
      <c r="M93" s="84"/>
      <c r="N93" s="84"/>
      <c r="O93" s="84"/>
      <c r="P93" s="84"/>
      <c r="Q93" s="84"/>
      <c r="R93" s="84"/>
      <c r="S93" s="84"/>
      <c r="T93" s="84"/>
      <c r="U93" s="84"/>
      <c r="V93" s="84"/>
      <c r="W93" s="84"/>
      <c r="X93" s="84"/>
      <c r="Y93" s="84"/>
      <c r="Z93" s="84"/>
      <c r="AA93" s="84"/>
      <c r="AB93" s="84"/>
      <c r="AC93" s="84"/>
    </row>
    <row r="94" spans="1:29">
      <c r="A94" s="37"/>
      <c r="B94" s="37"/>
      <c r="C94" s="37"/>
      <c r="D94" s="37"/>
      <c r="E94" s="84"/>
      <c r="F94" s="84"/>
      <c r="G94" s="84"/>
      <c r="H94" s="84"/>
      <c r="I94" s="84"/>
      <c r="J94" s="84"/>
      <c r="K94" s="84"/>
      <c r="L94" s="84"/>
      <c r="M94" s="84"/>
      <c r="N94" s="84"/>
      <c r="O94" s="84"/>
      <c r="P94" s="84"/>
      <c r="Q94" s="84"/>
      <c r="R94" s="84"/>
      <c r="S94" s="84"/>
      <c r="T94" s="84"/>
      <c r="U94" s="84"/>
      <c r="V94" s="84"/>
      <c r="W94" s="84"/>
      <c r="X94" s="84"/>
      <c r="Y94" s="84"/>
      <c r="Z94" s="84"/>
      <c r="AA94" s="84"/>
      <c r="AB94" s="84"/>
      <c r="AC94" s="84"/>
    </row>
    <row r="95" spans="1:29">
      <c r="A95" s="37"/>
      <c r="B95" s="37"/>
      <c r="C95" s="37"/>
      <c r="D95" s="37"/>
      <c r="E95" s="84"/>
      <c r="F95" s="84"/>
      <c r="G95" s="84"/>
      <c r="H95" s="84"/>
      <c r="I95" s="84"/>
      <c r="J95" s="84"/>
      <c r="K95" s="84"/>
      <c r="L95" s="84"/>
      <c r="M95" s="84"/>
      <c r="N95" s="84"/>
      <c r="O95" s="84"/>
      <c r="P95" s="84"/>
      <c r="Q95" s="84"/>
      <c r="R95" s="84"/>
      <c r="S95" s="84"/>
      <c r="T95" s="84"/>
      <c r="U95" s="84"/>
      <c r="V95" s="84"/>
      <c r="W95" s="84"/>
      <c r="X95" s="84"/>
      <c r="Y95" s="84"/>
      <c r="Z95" s="84"/>
      <c r="AA95" s="84"/>
      <c r="AB95" s="84"/>
      <c r="AC95" s="84"/>
    </row>
    <row r="96" spans="1:29">
      <c r="A96" s="37"/>
      <c r="B96" s="37"/>
      <c r="C96" s="37"/>
      <c r="D96" s="37"/>
      <c r="E96" s="84"/>
      <c r="F96" s="84"/>
      <c r="G96" s="84"/>
      <c r="H96" s="84"/>
      <c r="I96" s="84"/>
      <c r="J96" s="84"/>
      <c r="K96" s="84"/>
      <c r="L96" s="84"/>
      <c r="M96" s="84"/>
      <c r="N96" s="84"/>
      <c r="O96" s="84"/>
      <c r="P96" s="84"/>
      <c r="Q96" s="84"/>
      <c r="R96" s="84"/>
      <c r="S96" s="84"/>
      <c r="T96" s="84"/>
      <c r="U96" s="84"/>
      <c r="V96" s="84"/>
      <c r="W96" s="84"/>
      <c r="X96" s="84"/>
      <c r="Y96" s="84"/>
      <c r="Z96" s="84"/>
      <c r="AA96" s="84"/>
      <c r="AB96" s="84"/>
      <c r="AC96" s="84"/>
    </row>
    <row r="97" spans="1:29">
      <c r="A97" s="37"/>
      <c r="B97" s="37"/>
      <c r="C97" s="37"/>
      <c r="D97" s="37"/>
      <c r="E97" s="84"/>
      <c r="F97" s="84"/>
      <c r="G97" s="84"/>
      <c r="H97" s="84"/>
      <c r="I97" s="84"/>
      <c r="J97" s="84"/>
      <c r="K97" s="84"/>
      <c r="L97" s="84"/>
      <c r="M97" s="84"/>
      <c r="N97" s="84"/>
      <c r="O97" s="84"/>
      <c r="P97" s="84"/>
      <c r="Q97" s="84"/>
      <c r="R97" s="84"/>
      <c r="S97" s="84"/>
      <c r="T97" s="84"/>
      <c r="U97" s="84"/>
      <c r="V97" s="84"/>
      <c r="W97" s="84"/>
      <c r="X97" s="84"/>
      <c r="Y97" s="84"/>
      <c r="Z97" s="84"/>
      <c r="AA97" s="84"/>
      <c r="AB97" s="84"/>
      <c r="AC97" s="84"/>
    </row>
    <row r="98" spans="1:29">
      <c r="A98" s="37"/>
      <c r="B98" s="37"/>
      <c r="C98" s="37"/>
      <c r="D98" s="37"/>
      <c r="E98" s="84"/>
      <c r="F98" s="84"/>
      <c r="G98" s="84"/>
      <c r="H98" s="84"/>
      <c r="I98" s="84"/>
      <c r="J98" s="84"/>
      <c r="K98" s="84"/>
      <c r="L98" s="84"/>
      <c r="M98" s="84"/>
      <c r="N98" s="84"/>
      <c r="O98" s="84"/>
      <c r="P98" s="84"/>
      <c r="Q98" s="84"/>
      <c r="R98" s="84"/>
      <c r="S98" s="84"/>
      <c r="T98" s="84"/>
      <c r="U98" s="84"/>
      <c r="V98" s="84"/>
      <c r="W98" s="84"/>
      <c r="X98" s="84"/>
      <c r="Y98" s="84"/>
      <c r="Z98" s="84"/>
      <c r="AA98" s="84"/>
      <c r="AB98" s="84"/>
      <c r="AC98" s="84"/>
    </row>
    <row r="99" spans="1:29">
      <c r="A99" s="37"/>
      <c r="B99" s="37"/>
      <c r="C99" s="37"/>
      <c r="D99" s="37"/>
      <c r="E99" s="84"/>
      <c r="F99" s="84"/>
      <c r="G99" s="84"/>
      <c r="H99" s="84"/>
      <c r="I99" s="84"/>
      <c r="J99" s="84"/>
      <c r="K99" s="84"/>
      <c r="L99" s="84"/>
      <c r="M99" s="84"/>
      <c r="N99" s="84"/>
      <c r="O99" s="84"/>
      <c r="P99" s="84"/>
      <c r="Q99" s="84"/>
      <c r="R99" s="84"/>
      <c r="S99" s="84"/>
      <c r="T99" s="84"/>
      <c r="U99" s="84"/>
      <c r="V99" s="84"/>
      <c r="W99" s="84"/>
      <c r="X99" s="84"/>
      <c r="Y99" s="84"/>
      <c r="Z99" s="84"/>
      <c r="AA99" s="84"/>
      <c r="AB99" s="84"/>
      <c r="AC99" s="84"/>
    </row>
    <row r="100" spans="1:29">
      <c r="A100" s="37"/>
      <c r="B100" s="37"/>
      <c r="C100" s="37"/>
      <c r="D100" s="37"/>
      <c r="E100" s="84"/>
      <c r="F100" s="84"/>
      <c r="G100" s="84"/>
      <c r="H100" s="84"/>
      <c r="I100" s="84"/>
      <c r="J100" s="84"/>
      <c r="K100" s="84"/>
      <c r="L100" s="84"/>
      <c r="M100" s="84"/>
      <c r="N100" s="84"/>
      <c r="O100" s="84"/>
      <c r="P100" s="84"/>
      <c r="Q100" s="84"/>
      <c r="R100" s="84"/>
      <c r="S100" s="84"/>
      <c r="T100" s="84"/>
      <c r="U100" s="84"/>
      <c r="V100" s="84"/>
      <c r="W100" s="84"/>
      <c r="X100" s="84"/>
      <c r="Y100" s="84"/>
      <c r="Z100" s="84"/>
      <c r="AA100" s="84"/>
      <c r="AB100" s="84"/>
      <c r="AC100" s="84"/>
    </row>
    <row r="101" spans="1:29">
      <c r="A101" s="37"/>
      <c r="B101" s="37"/>
      <c r="C101" s="37"/>
      <c r="D101" s="37"/>
      <c r="E101" s="84"/>
      <c r="F101" s="84"/>
      <c r="G101" s="84"/>
      <c r="H101" s="84"/>
      <c r="I101" s="84"/>
      <c r="J101" s="84"/>
      <c r="K101" s="84"/>
      <c r="L101" s="84"/>
      <c r="M101" s="84"/>
      <c r="N101" s="84"/>
      <c r="O101" s="84"/>
      <c r="P101" s="84"/>
      <c r="Q101" s="84"/>
      <c r="R101" s="84"/>
      <c r="S101" s="84"/>
      <c r="T101" s="84"/>
      <c r="U101" s="84"/>
      <c r="V101" s="84"/>
      <c r="W101" s="84"/>
      <c r="X101" s="84"/>
      <c r="Y101" s="84"/>
      <c r="Z101" s="84"/>
      <c r="AA101" s="84"/>
      <c r="AB101" s="84"/>
      <c r="AC101" s="84"/>
    </row>
    <row r="102" spans="1:29">
      <c r="A102" s="37"/>
      <c r="B102" s="37"/>
      <c r="C102" s="37"/>
      <c r="D102" s="37"/>
      <c r="E102" s="84"/>
      <c r="F102" s="84"/>
      <c r="G102" s="84"/>
      <c r="H102" s="84"/>
      <c r="I102" s="84"/>
      <c r="J102" s="84"/>
      <c r="K102" s="84"/>
      <c r="L102" s="84"/>
      <c r="M102" s="84"/>
      <c r="N102" s="84"/>
      <c r="O102" s="84"/>
      <c r="P102" s="84"/>
      <c r="Q102" s="84"/>
      <c r="R102" s="84"/>
      <c r="S102" s="84"/>
      <c r="T102" s="84"/>
      <c r="U102" s="84"/>
      <c r="V102" s="84"/>
      <c r="W102" s="84"/>
      <c r="X102" s="84"/>
      <c r="Y102" s="84"/>
      <c r="Z102" s="84"/>
      <c r="AA102" s="84"/>
      <c r="AB102" s="84"/>
      <c r="AC102" s="84"/>
    </row>
    <row r="103" spans="1:29">
      <c r="A103" s="37"/>
      <c r="B103" s="37"/>
      <c r="C103" s="37"/>
      <c r="D103" s="37"/>
      <c r="E103" s="84"/>
      <c r="F103" s="84"/>
      <c r="G103" s="84"/>
      <c r="H103" s="84"/>
      <c r="I103" s="84"/>
      <c r="J103" s="84"/>
      <c r="K103" s="84"/>
      <c r="L103" s="84"/>
      <c r="M103" s="84"/>
      <c r="N103" s="84"/>
      <c r="O103" s="84"/>
      <c r="P103" s="84"/>
      <c r="Q103" s="84"/>
      <c r="R103" s="84"/>
      <c r="S103" s="84"/>
      <c r="T103" s="84"/>
      <c r="U103" s="84"/>
      <c r="V103" s="84"/>
      <c r="W103" s="84"/>
      <c r="X103" s="84"/>
      <c r="Y103" s="84"/>
      <c r="Z103" s="84"/>
      <c r="AA103" s="84"/>
      <c r="AB103" s="84"/>
      <c r="AC103" s="84"/>
    </row>
    <row r="104" spans="1:29">
      <c r="A104" s="37"/>
      <c r="B104" s="37"/>
      <c r="C104" s="37"/>
      <c r="D104" s="37"/>
      <c r="E104" s="84"/>
      <c r="F104" s="84"/>
      <c r="G104" s="84"/>
      <c r="H104" s="84"/>
      <c r="I104" s="84"/>
      <c r="J104" s="84"/>
      <c r="K104" s="84"/>
      <c r="L104" s="84"/>
      <c r="M104" s="84"/>
      <c r="N104" s="84"/>
      <c r="O104" s="84"/>
      <c r="P104" s="84"/>
      <c r="Q104" s="84"/>
      <c r="R104" s="84"/>
      <c r="S104" s="84"/>
      <c r="T104" s="84"/>
      <c r="U104" s="84"/>
      <c r="V104" s="84"/>
      <c r="W104" s="84"/>
      <c r="X104" s="84"/>
      <c r="Y104" s="84"/>
      <c r="Z104" s="84"/>
      <c r="AA104" s="84"/>
      <c r="AB104" s="84"/>
      <c r="AC104" s="84"/>
    </row>
    <row r="105" spans="1:29">
      <c r="A105" s="37"/>
      <c r="B105" s="37"/>
      <c r="C105" s="37"/>
      <c r="D105" s="37"/>
      <c r="E105" s="84"/>
      <c r="F105" s="84"/>
      <c r="G105" s="84"/>
      <c r="H105" s="84"/>
      <c r="I105" s="84"/>
      <c r="J105" s="84"/>
      <c r="K105" s="84"/>
      <c r="L105" s="84"/>
      <c r="M105" s="84"/>
      <c r="N105" s="84"/>
      <c r="O105" s="84"/>
      <c r="P105" s="84"/>
      <c r="Q105" s="84"/>
      <c r="R105" s="84"/>
      <c r="S105" s="84"/>
      <c r="T105" s="84"/>
      <c r="U105" s="84"/>
      <c r="V105" s="84"/>
      <c r="W105" s="84"/>
      <c r="X105" s="84"/>
      <c r="Y105" s="84"/>
      <c r="Z105" s="84"/>
      <c r="AA105" s="84"/>
      <c r="AB105" s="84"/>
      <c r="AC105" s="84"/>
    </row>
    <row r="106" spans="1:29">
      <c r="A106" s="37"/>
      <c r="B106" s="37"/>
      <c r="C106" s="37"/>
      <c r="D106" s="37"/>
      <c r="E106" s="84"/>
      <c r="F106" s="84"/>
      <c r="G106" s="84"/>
      <c r="H106" s="84"/>
      <c r="I106" s="84"/>
      <c r="J106" s="84"/>
      <c r="K106" s="84"/>
      <c r="L106" s="84"/>
      <c r="M106" s="84"/>
      <c r="N106" s="84"/>
      <c r="O106" s="84"/>
      <c r="P106" s="84"/>
      <c r="Q106" s="84"/>
      <c r="R106" s="84"/>
      <c r="S106" s="84"/>
      <c r="T106" s="84"/>
      <c r="U106" s="84"/>
      <c r="V106" s="84"/>
      <c r="W106" s="84"/>
      <c r="X106" s="84"/>
      <c r="Y106" s="84"/>
      <c r="Z106" s="84"/>
      <c r="AA106" s="84"/>
      <c r="AB106" s="84"/>
      <c r="AC106" s="84"/>
    </row>
    <row r="107" spans="1:29">
      <c r="A107" s="37"/>
      <c r="B107" s="37"/>
      <c r="C107" s="37"/>
      <c r="D107" s="37"/>
      <c r="E107" s="84"/>
      <c r="F107" s="84"/>
      <c r="G107" s="84"/>
      <c r="H107" s="84"/>
      <c r="I107" s="84"/>
      <c r="J107" s="84"/>
      <c r="K107" s="84"/>
      <c r="L107" s="84"/>
      <c r="M107" s="84"/>
      <c r="N107" s="84"/>
      <c r="O107" s="84"/>
      <c r="P107" s="84"/>
      <c r="Q107" s="84"/>
      <c r="R107" s="84"/>
      <c r="S107" s="84"/>
      <c r="T107" s="84"/>
      <c r="U107" s="84"/>
      <c r="V107" s="84"/>
      <c r="W107" s="84"/>
      <c r="X107" s="84"/>
      <c r="Y107" s="84"/>
      <c r="Z107" s="84"/>
      <c r="AA107" s="84"/>
      <c r="AB107" s="84"/>
      <c r="AC107" s="84"/>
    </row>
    <row r="108" spans="1:29">
      <c r="A108" s="37"/>
      <c r="B108" s="37"/>
      <c r="C108" s="37"/>
      <c r="D108" s="37"/>
      <c r="E108" s="84"/>
      <c r="F108" s="84"/>
      <c r="G108" s="84"/>
      <c r="H108" s="84"/>
      <c r="I108" s="84"/>
      <c r="J108" s="84"/>
      <c r="K108" s="84"/>
      <c r="L108" s="84"/>
      <c r="M108" s="84"/>
      <c r="N108" s="84"/>
      <c r="O108" s="84"/>
      <c r="P108" s="84"/>
      <c r="Q108" s="84"/>
      <c r="R108" s="84"/>
      <c r="S108" s="84"/>
      <c r="T108" s="84"/>
      <c r="U108" s="84"/>
      <c r="V108" s="84"/>
      <c r="W108" s="84"/>
      <c r="X108" s="84"/>
      <c r="Y108" s="84"/>
      <c r="Z108" s="84"/>
      <c r="AA108" s="84"/>
      <c r="AB108" s="84"/>
      <c r="AC108" s="84"/>
    </row>
    <row r="109" spans="1:29">
      <c r="A109" s="37"/>
      <c r="B109" s="37"/>
      <c r="C109" s="37"/>
      <c r="D109" s="37"/>
      <c r="E109" s="84"/>
      <c r="F109" s="84"/>
      <c r="G109" s="84"/>
      <c r="H109" s="84"/>
      <c r="I109" s="84"/>
      <c r="J109" s="84"/>
      <c r="K109" s="84"/>
      <c r="L109" s="84"/>
      <c r="M109" s="84"/>
      <c r="N109" s="84"/>
      <c r="O109" s="84"/>
      <c r="P109" s="84"/>
      <c r="Q109" s="84"/>
      <c r="R109" s="84"/>
      <c r="S109" s="84"/>
      <c r="T109" s="84"/>
      <c r="U109" s="84"/>
      <c r="V109" s="84"/>
      <c r="W109" s="84"/>
      <c r="X109" s="84"/>
      <c r="Y109" s="84"/>
      <c r="Z109" s="84"/>
      <c r="AA109" s="84"/>
      <c r="AB109" s="84"/>
      <c r="AC109" s="84"/>
    </row>
    <row r="110" spans="1:29">
      <c r="A110" s="37"/>
      <c r="B110" s="37"/>
      <c r="C110" s="37"/>
      <c r="D110" s="37"/>
      <c r="E110" s="84"/>
      <c r="F110" s="84"/>
      <c r="G110" s="84"/>
      <c r="H110" s="84"/>
      <c r="I110" s="84"/>
      <c r="J110" s="84"/>
      <c r="K110" s="84"/>
      <c r="L110" s="84"/>
      <c r="M110" s="84"/>
      <c r="N110" s="84"/>
      <c r="O110" s="84"/>
      <c r="P110" s="84"/>
      <c r="Q110" s="84"/>
      <c r="R110" s="84"/>
      <c r="S110" s="84"/>
      <c r="T110" s="84"/>
      <c r="U110" s="84"/>
      <c r="V110" s="84"/>
      <c r="W110" s="84"/>
      <c r="X110" s="84"/>
      <c r="Y110" s="84"/>
      <c r="Z110" s="84"/>
      <c r="AA110" s="84"/>
      <c r="AB110" s="84"/>
      <c r="AC110" s="84"/>
    </row>
    <row r="111" spans="1:29">
      <c r="A111" s="37"/>
      <c r="B111" s="37"/>
      <c r="C111" s="37"/>
      <c r="D111" s="37"/>
      <c r="E111" s="84"/>
      <c r="F111" s="84"/>
      <c r="G111" s="84"/>
      <c r="H111" s="84"/>
      <c r="I111" s="84"/>
      <c r="J111" s="84"/>
      <c r="K111" s="84"/>
      <c r="L111" s="84"/>
      <c r="M111" s="84"/>
      <c r="N111" s="84"/>
      <c r="O111" s="84"/>
      <c r="P111" s="84"/>
      <c r="Q111" s="84"/>
      <c r="R111" s="84"/>
      <c r="S111" s="84"/>
      <c r="T111" s="84"/>
      <c r="U111" s="84"/>
      <c r="V111" s="84"/>
      <c r="W111" s="84"/>
      <c r="X111" s="84"/>
      <c r="Y111" s="84"/>
      <c r="Z111" s="84"/>
      <c r="AA111" s="84"/>
      <c r="AB111" s="84"/>
      <c r="AC111" s="84"/>
    </row>
    <row r="112" spans="1:29">
      <c r="A112" s="37"/>
      <c r="B112" s="37"/>
      <c r="C112" s="37"/>
      <c r="D112" s="37"/>
      <c r="E112" s="84"/>
      <c r="F112" s="84"/>
      <c r="G112" s="84"/>
      <c r="H112" s="84"/>
      <c r="I112" s="84"/>
      <c r="J112" s="84"/>
      <c r="K112" s="84"/>
      <c r="L112" s="84"/>
      <c r="M112" s="84"/>
      <c r="N112" s="84"/>
      <c r="O112" s="84"/>
      <c r="P112" s="84"/>
      <c r="Q112" s="84"/>
      <c r="R112" s="84"/>
      <c r="S112" s="84"/>
      <c r="T112" s="84"/>
      <c r="U112" s="84"/>
      <c r="V112" s="84"/>
      <c r="W112" s="84"/>
      <c r="X112" s="84"/>
      <c r="Y112" s="84"/>
      <c r="Z112" s="84"/>
      <c r="AA112" s="84"/>
      <c r="AB112" s="84"/>
      <c r="AC112" s="84"/>
    </row>
    <row r="113" spans="1:29">
      <c r="A113" s="37"/>
      <c r="B113" s="37"/>
      <c r="C113" s="37"/>
      <c r="D113" s="37"/>
      <c r="E113" s="84"/>
      <c r="F113" s="84"/>
      <c r="G113" s="84"/>
      <c r="H113" s="84"/>
      <c r="I113" s="84"/>
      <c r="J113" s="84"/>
      <c r="K113" s="84"/>
      <c r="L113" s="84"/>
      <c r="M113" s="84"/>
      <c r="N113" s="84"/>
      <c r="O113" s="84"/>
      <c r="P113" s="84"/>
      <c r="Q113" s="84"/>
      <c r="R113" s="84"/>
      <c r="S113" s="84"/>
      <c r="T113" s="84"/>
      <c r="U113" s="84"/>
      <c r="V113" s="84"/>
      <c r="W113" s="84"/>
      <c r="X113" s="84"/>
      <c r="Y113" s="84"/>
      <c r="Z113" s="84"/>
      <c r="AA113" s="84"/>
      <c r="AB113" s="84"/>
      <c r="AC113" s="84"/>
    </row>
    <row r="114" spans="1:29">
      <c r="A114" s="37"/>
      <c r="B114" s="37"/>
      <c r="C114" s="37"/>
      <c r="D114" s="37"/>
      <c r="E114" s="84"/>
      <c r="F114" s="84"/>
      <c r="G114" s="84"/>
      <c r="H114" s="84"/>
      <c r="I114" s="84"/>
      <c r="J114" s="84"/>
      <c r="K114" s="84"/>
      <c r="L114" s="84"/>
      <c r="M114" s="84"/>
      <c r="N114" s="84"/>
      <c r="O114" s="84"/>
      <c r="P114" s="84"/>
      <c r="Q114" s="84"/>
      <c r="R114" s="84"/>
      <c r="S114" s="84"/>
      <c r="T114" s="84"/>
      <c r="U114" s="84"/>
      <c r="V114" s="84"/>
      <c r="W114" s="84"/>
      <c r="X114" s="84"/>
      <c r="Y114" s="84"/>
      <c r="Z114" s="84"/>
      <c r="AA114" s="84"/>
      <c r="AB114" s="84"/>
      <c r="AC114" s="84"/>
    </row>
    <row r="115" spans="1:29">
      <c r="A115" s="37"/>
      <c r="B115" s="37"/>
      <c r="C115" s="37"/>
      <c r="D115" s="37"/>
      <c r="E115" s="84"/>
      <c r="F115" s="84"/>
      <c r="G115" s="84"/>
      <c r="H115" s="84"/>
      <c r="I115" s="84"/>
      <c r="J115" s="84"/>
      <c r="K115" s="84"/>
      <c r="L115" s="84"/>
      <c r="M115" s="84"/>
      <c r="N115" s="84"/>
      <c r="O115" s="84"/>
      <c r="P115" s="84"/>
      <c r="Q115" s="84"/>
      <c r="R115" s="84"/>
      <c r="S115" s="84"/>
      <c r="T115" s="84"/>
      <c r="U115" s="84"/>
      <c r="V115" s="84"/>
      <c r="W115" s="84"/>
      <c r="X115" s="84"/>
      <c r="Y115" s="84"/>
      <c r="Z115" s="84"/>
      <c r="AA115" s="84"/>
      <c r="AB115" s="84"/>
      <c r="AC115" s="84"/>
    </row>
    <row r="116" spans="1:29">
      <c r="A116" s="37"/>
      <c r="B116" s="37"/>
      <c r="C116" s="37"/>
      <c r="D116" s="37"/>
      <c r="E116" s="84"/>
      <c r="F116" s="84"/>
      <c r="G116" s="84"/>
      <c r="H116" s="84"/>
      <c r="I116" s="84"/>
      <c r="J116" s="84"/>
      <c r="K116" s="84"/>
      <c r="L116" s="84"/>
      <c r="M116" s="84"/>
      <c r="N116" s="84"/>
      <c r="O116" s="84"/>
      <c r="P116" s="84"/>
      <c r="Q116" s="84"/>
      <c r="R116" s="84"/>
      <c r="S116" s="84"/>
      <c r="T116" s="84"/>
      <c r="U116" s="84"/>
      <c r="V116" s="84"/>
      <c r="W116" s="84"/>
      <c r="X116" s="84"/>
      <c r="Y116" s="84"/>
      <c r="Z116" s="84"/>
      <c r="AA116" s="84"/>
      <c r="AB116" s="84"/>
      <c r="AC116" s="84"/>
    </row>
    <row r="117" spans="1:29">
      <c r="A117" s="37"/>
      <c r="B117" s="37"/>
      <c r="C117" s="37"/>
      <c r="D117" s="37"/>
      <c r="E117" s="84"/>
      <c r="F117" s="84"/>
      <c r="G117" s="84"/>
      <c r="H117" s="84"/>
      <c r="I117" s="84"/>
      <c r="J117" s="84"/>
      <c r="K117" s="84"/>
      <c r="L117" s="84"/>
      <c r="M117" s="84"/>
      <c r="N117" s="84"/>
      <c r="O117" s="84"/>
      <c r="P117" s="84"/>
      <c r="Q117" s="84"/>
      <c r="R117" s="84"/>
      <c r="S117" s="84"/>
      <c r="T117" s="84"/>
      <c r="U117" s="84"/>
      <c r="V117" s="84"/>
      <c r="W117" s="84"/>
      <c r="X117" s="84"/>
      <c r="Y117" s="84"/>
      <c r="Z117" s="84"/>
      <c r="AA117" s="84"/>
      <c r="AB117" s="84"/>
      <c r="AC117" s="84"/>
    </row>
    <row r="118" spans="1:29">
      <c r="A118" s="37"/>
      <c r="B118" s="37"/>
      <c r="C118" s="37"/>
      <c r="D118" s="37"/>
      <c r="E118" s="84"/>
      <c r="F118" s="84"/>
      <c r="G118" s="84"/>
      <c r="H118" s="84"/>
      <c r="I118" s="84"/>
      <c r="J118" s="84"/>
      <c r="K118" s="84"/>
      <c r="L118" s="84"/>
      <c r="M118" s="84"/>
      <c r="N118" s="84"/>
      <c r="O118" s="84"/>
      <c r="P118" s="84"/>
      <c r="Q118" s="84"/>
      <c r="R118" s="84"/>
      <c r="S118" s="84"/>
      <c r="T118" s="84"/>
      <c r="U118" s="84"/>
      <c r="V118" s="84"/>
      <c r="W118" s="84"/>
      <c r="X118" s="84"/>
      <c r="Y118" s="84"/>
      <c r="Z118" s="84"/>
      <c r="AA118" s="84"/>
      <c r="AB118" s="84"/>
      <c r="AC118" s="84"/>
    </row>
    <row r="119" spans="1:29">
      <c r="A119" s="37"/>
      <c r="B119" s="37"/>
      <c r="C119" s="37"/>
      <c r="D119" s="37"/>
      <c r="E119" s="84"/>
      <c r="F119" s="84"/>
      <c r="G119" s="84"/>
      <c r="H119" s="84"/>
      <c r="I119" s="84"/>
      <c r="J119" s="84"/>
      <c r="K119" s="84"/>
      <c r="L119" s="84"/>
      <c r="M119" s="84"/>
      <c r="N119" s="84"/>
      <c r="O119" s="84"/>
      <c r="P119" s="84"/>
      <c r="Q119" s="84"/>
      <c r="R119" s="84"/>
      <c r="S119" s="84"/>
      <c r="T119" s="84"/>
      <c r="U119" s="84"/>
      <c r="V119" s="84"/>
      <c r="W119" s="84"/>
      <c r="X119" s="84"/>
      <c r="Y119" s="84"/>
      <c r="Z119" s="84"/>
      <c r="AA119" s="84"/>
      <c r="AB119" s="84"/>
      <c r="AC119" s="84"/>
    </row>
    <row r="120" spans="1:29">
      <c r="A120" s="37"/>
      <c r="B120" s="37"/>
      <c r="C120" s="37"/>
      <c r="D120" s="37"/>
      <c r="E120" s="84"/>
      <c r="F120" s="84"/>
      <c r="G120" s="84"/>
      <c r="H120" s="84"/>
      <c r="I120" s="84"/>
      <c r="J120" s="84"/>
      <c r="K120" s="84"/>
      <c r="L120" s="84"/>
      <c r="M120" s="84"/>
      <c r="N120" s="84"/>
      <c r="O120" s="84"/>
      <c r="P120" s="84"/>
      <c r="Q120" s="84"/>
      <c r="R120" s="84"/>
      <c r="S120" s="84"/>
      <c r="T120" s="84"/>
      <c r="U120" s="84"/>
      <c r="V120" s="84"/>
      <c r="W120" s="84"/>
      <c r="X120" s="84"/>
      <c r="Y120" s="84"/>
      <c r="Z120" s="84"/>
      <c r="AA120" s="84"/>
      <c r="AB120" s="84"/>
      <c r="AC120" s="84"/>
    </row>
    <row r="121" spans="1:29">
      <c r="A121" s="37"/>
      <c r="B121" s="37"/>
      <c r="C121" s="37"/>
      <c r="D121" s="37"/>
      <c r="E121" s="84"/>
      <c r="F121" s="84"/>
      <c r="G121" s="84"/>
      <c r="H121" s="84"/>
      <c r="I121" s="84"/>
      <c r="J121" s="84"/>
      <c r="K121" s="84"/>
      <c r="L121" s="84"/>
      <c r="M121" s="84"/>
      <c r="N121" s="84"/>
      <c r="O121" s="84"/>
      <c r="P121" s="84"/>
      <c r="Q121" s="84"/>
      <c r="R121" s="84"/>
      <c r="S121" s="84"/>
      <c r="T121" s="84"/>
      <c r="U121" s="84"/>
      <c r="V121" s="84"/>
      <c r="W121" s="84"/>
      <c r="X121" s="84"/>
      <c r="Y121" s="84"/>
      <c r="Z121" s="84"/>
      <c r="AA121" s="84"/>
      <c r="AB121" s="84"/>
      <c r="AC121" s="84"/>
    </row>
    <row r="122" spans="1:29">
      <c r="A122" s="37"/>
      <c r="B122" s="37"/>
      <c r="C122" s="37"/>
      <c r="D122" s="37"/>
      <c r="E122" s="84"/>
      <c r="F122" s="84"/>
      <c r="G122" s="84"/>
      <c r="H122" s="84"/>
      <c r="I122" s="84"/>
      <c r="J122" s="84"/>
      <c r="K122" s="84"/>
      <c r="L122" s="84"/>
      <c r="M122" s="84"/>
      <c r="N122" s="84"/>
      <c r="O122" s="84"/>
      <c r="P122" s="84"/>
      <c r="Q122" s="84"/>
      <c r="R122" s="84"/>
      <c r="S122" s="84"/>
      <c r="T122" s="84"/>
      <c r="U122" s="84"/>
      <c r="V122" s="84"/>
      <c r="W122" s="84"/>
      <c r="X122" s="84"/>
      <c r="Y122" s="84"/>
      <c r="Z122" s="84"/>
      <c r="AA122" s="84"/>
      <c r="AB122" s="84"/>
      <c r="AC122" s="84"/>
    </row>
    <row r="123" spans="1:29">
      <c r="A123" s="37"/>
      <c r="B123" s="37"/>
      <c r="C123" s="37"/>
      <c r="D123" s="37"/>
      <c r="E123" s="84"/>
      <c r="F123" s="84"/>
      <c r="G123" s="84"/>
      <c r="H123" s="84"/>
      <c r="I123" s="84"/>
      <c r="J123" s="84"/>
      <c r="K123" s="84"/>
      <c r="L123" s="84"/>
      <c r="M123" s="84"/>
      <c r="N123" s="84"/>
      <c r="O123" s="84"/>
      <c r="P123" s="84"/>
      <c r="Q123" s="84"/>
      <c r="R123" s="84"/>
      <c r="S123" s="84"/>
      <c r="T123" s="84"/>
      <c r="U123" s="84"/>
      <c r="V123" s="84"/>
      <c r="W123" s="84"/>
      <c r="X123" s="84"/>
      <c r="Y123" s="84"/>
      <c r="Z123" s="84"/>
      <c r="AA123" s="84"/>
      <c r="AB123" s="84"/>
      <c r="AC123" s="84"/>
    </row>
    <row r="124" spans="1:29">
      <c r="A124" s="37"/>
      <c r="B124" s="37"/>
      <c r="C124" s="37"/>
      <c r="D124" s="37"/>
      <c r="E124" s="84"/>
      <c r="F124" s="84"/>
      <c r="G124" s="84"/>
      <c r="H124" s="84"/>
      <c r="I124" s="84"/>
      <c r="J124" s="84"/>
      <c r="K124" s="84"/>
      <c r="L124" s="84"/>
      <c r="M124" s="84"/>
      <c r="N124" s="84"/>
      <c r="O124" s="84"/>
      <c r="P124" s="84"/>
      <c r="Q124" s="84"/>
      <c r="R124" s="84"/>
      <c r="S124" s="84"/>
      <c r="T124" s="84"/>
      <c r="U124" s="84"/>
      <c r="V124" s="84"/>
      <c r="W124" s="84"/>
      <c r="X124" s="84"/>
      <c r="Y124" s="84"/>
      <c r="Z124" s="84"/>
      <c r="AA124" s="84"/>
      <c r="AB124" s="84"/>
      <c r="AC124" s="84"/>
    </row>
    <row r="125" spans="1:29">
      <c r="A125" s="37"/>
      <c r="B125" s="37"/>
      <c r="C125" s="37"/>
      <c r="D125" s="37"/>
      <c r="E125" s="84"/>
      <c r="F125" s="84"/>
      <c r="G125" s="84"/>
      <c r="H125" s="84"/>
      <c r="I125" s="84"/>
      <c r="J125" s="84"/>
      <c r="K125" s="84"/>
      <c r="L125" s="84"/>
      <c r="M125" s="84"/>
      <c r="N125" s="84"/>
      <c r="O125" s="84"/>
      <c r="P125" s="84"/>
      <c r="Q125" s="84"/>
      <c r="R125" s="84"/>
      <c r="S125" s="84"/>
      <c r="T125" s="84"/>
      <c r="U125" s="84"/>
      <c r="V125" s="84"/>
      <c r="W125" s="84"/>
      <c r="X125" s="84"/>
      <c r="Y125" s="84"/>
      <c r="Z125" s="84"/>
      <c r="AA125" s="84"/>
      <c r="AB125" s="84"/>
      <c r="AC125" s="84"/>
    </row>
    <row r="126" spans="1:29">
      <c r="A126" s="37"/>
      <c r="B126" s="37"/>
      <c r="C126" s="37"/>
      <c r="D126" s="37"/>
      <c r="E126" s="84"/>
      <c r="F126" s="84"/>
      <c r="G126" s="84"/>
      <c r="H126" s="84"/>
      <c r="I126" s="84"/>
      <c r="J126" s="84"/>
      <c r="K126" s="84"/>
      <c r="L126" s="84"/>
      <c r="M126" s="84"/>
      <c r="N126" s="84"/>
      <c r="O126" s="84"/>
      <c r="P126" s="84"/>
      <c r="Q126" s="84"/>
      <c r="R126" s="84"/>
      <c r="S126" s="84"/>
      <c r="T126" s="84"/>
      <c r="U126" s="84"/>
      <c r="V126" s="84"/>
      <c r="W126" s="84"/>
      <c r="X126" s="84"/>
      <c r="Y126" s="84"/>
      <c r="Z126" s="84"/>
      <c r="AA126" s="84"/>
      <c r="AB126" s="84"/>
      <c r="AC126" s="84"/>
    </row>
    <row r="127" spans="1:29">
      <c r="A127" s="37"/>
      <c r="B127" s="37"/>
      <c r="C127" s="37"/>
      <c r="D127" s="37"/>
      <c r="E127" s="84"/>
      <c r="F127" s="84"/>
      <c r="G127" s="84"/>
      <c r="H127" s="84"/>
      <c r="I127" s="84"/>
      <c r="J127" s="84"/>
      <c r="K127" s="84"/>
      <c r="L127" s="84"/>
      <c r="M127" s="84"/>
      <c r="N127" s="84"/>
      <c r="O127" s="84"/>
      <c r="P127" s="84"/>
      <c r="Q127" s="84"/>
      <c r="R127" s="84"/>
      <c r="S127" s="84"/>
      <c r="T127" s="84"/>
      <c r="U127" s="84"/>
      <c r="V127" s="84"/>
      <c r="W127" s="84"/>
      <c r="X127" s="84"/>
      <c r="Y127" s="84"/>
      <c r="Z127" s="84"/>
      <c r="AA127" s="84"/>
      <c r="AB127" s="84"/>
      <c r="AC127" s="84"/>
    </row>
    <row r="128" spans="1:29">
      <c r="A128" s="37"/>
      <c r="B128" s="37"/>
      <c r="C128" s="37"/>
      <c r="D128" s="37"/>
      <c r="E128" s="84"/>
      <c r="F128" s="84"/>
      <c r="G128" s="84"/>
      <c r="H128" s="84"/>
      <c r="I128" s="84"/>
      <c r="J128" s="84"/>
      <c r="K128" s="84"/>
      <c r="L128" s="84"/>
      <c r="M128" s="84"/>
      <c r="N128" s="84"/>
      <c r="O128" s="84"/>
      <c r="P128" s="84"/>
      <c r="Q128" s="84"/>
      <c r="R128" s="84"/>
      <c r="S128" s="84"/>
      <c r="T128" s="84"/>
      <c r="U128" s="84"/>
      <c r="V128" s="84"/>
      <c r="W128" s="84"/>
      <c r="X128" s="84"/>
      <c r="Y128" s="84"/>
      <c r="Z128" s="84"/>
      <c r="AA128" s="84"/>
      <c r="AB128" s="84"/>
      <c r="AC128" s="84"/>
    </row>
    <row r="129" spans="1:29">
      <c r="A129" s="37"/>
      <c r="B129" s="37"/>
      <c r="C129" s="37"/>
      <c r="D129" s="37"/>
      <c r="E129" s="84"/>
      <c r="F129" s="84"/>
      <c r="G129" s="84"/>
      <c r="H129" s="84"/>
      <c r="I129" s="84"/>
      <c r="J129" s="84"/>
      <c r="K129" s="84"/>
      <c r="L129" s="84"/>
      <c r="M129" s="84"/>
      <c r="N129" s="84"/>
      <c r="O129" s="84"/>
      <c r="P129" s="84"/>
      <c r="Q129" s="84"/>
      <c r="R129" s="84"/>
      <c r="S129" s="84"/>
      <c r="T129" s="84"/>
      <c r="U129" s="84"/>
      <c r="V129" s="84"/>
      <c r="W129" s="84"/>
      <c r="X129" s="84"/>
      <c r="Y129" s="84"/>
      <c r="Z129" s="84"/>
      <c r="AA129" s="84"/>
      <c r="AB129" s="84"/>
      <c r="AC129" s="84"/>
    </row>
    <row r="130" spans="1:29">
      <c r="A130" s="37"/>
      <c r="B130" s="37"/>
      <c r="C130" s="37"/>
      <c r="D130" s="37"/>
      <c r="E130" s="84"/>
      <c r="F130" s="84"/>
      <c r="G130" s="84"/>
      <c r="H130" s="84"/>
      <c r="I130" s="84"/>
      <c r="J130" s="84"/>
      <c r="K130" s="84"/>
      <c r="L130" s="84"/>
      <c r="M130" s="84"/>
      <c r="N130" s="84"/>
      <c r="O130" s="84"/>
      <c r="P130" s="84"/>
      <c r="Q130" s="84"/>
      <c r="R130" s="84"/>
      <c r="S130" s="84"/>
      <c r="T130" s="84"/>
      <c r="U130" s="84"/>
      <c r="V130" s="84"/>
      <c r="W130" s="84"/>
      <c r="X130" s="84"/>
      <c r="Y130" s="84"/>
      <c r="Z130" s="84"/>
      <c r="AA130" s="84"/>
      <c r="AB130" s="84"/>
      <c r="AC130" s="84"/>
    </row>
    <row r="131" spans="1:29">
      <c r="A131" s="37"/>
      <c r="B131" s="37"/>
      <c r="C131" s="37"/>
      <c r="D131" s="37"/>
      <c r="E131" s="84"/>
      <c r="F131" s="84"/>
      <c r="G131" s="84"/>
      <c r="H131" s="84"/>
      <c r="I131" s="84"/>
      <c r="J131" s="84"/>
      <c r="K131" s="84"/>
      <c r="L131" s="84"/>
      <c r="M131" s="84"/>
      <c r="N131" s="84"/>
      <c r="O131" s="84"/>
      <c r="P131" s="84"/>
      <c r="Q131" s="84"/>
      <c r="R131" s="84"/>
      <c r="S131" s="84"/>
      <c r="T131" s="84"/>
      <c r="U131" s="84"/>
      <c r="V131" s="84"/>
      <c r="W131" s="84"/>
      <c r="X131" s="84"/>
      <c r="Y131" s="84"/>
      <c r="Z131" s="84"/>
      <c r="AA131" s="84"/>
      <c r="AB131" s="84"/>
      <c r="AC131" s="84"/>
    </row>
    <row r="132" spans="1:29">
      <c r="A132" s="37"/>
      <c r="B132" s="37"/>
      <c r="C132" s="37"/>
      <c r="D132" s="37"/>
      <c r="E132" s="84"/>
      <c r="F132" s="84"/>
      <c r="G132" s="84"/>
      <c r="H132" s="84"/>
      <c r="I132" s="84"/>
      <c r="J132" s="84"/>
      <c r="K132" s="84"/>
      <c r="L132" s="84"/>
      <c r="M132" s="84"/>
      <c r="N132" s="84"/>
      <c r="O132" s="84"/>
      <c r="P132" s="84"/>
      <c r="Q132" s="84"/>
      <c r="R132" s="84"/>
      <c r="S132" s="84"/>
      <c r="T132" s="84"/>
      <c r="U132" s="84"/>
      <c r="V132" s="84"/>
      <c r="W132" s="84"/>
      <c r="X132" s="84"/>
      <c r="Y132" s="84"/>
      <c r="Z132" s="84"/>
      <c r="AA132" s="84"/>
      <c r="AB132" s="84"/>
      <c r="AC132" s="84"/>
    </row>
    <row r="133" spans="1:29">
      <c r="A133" s="37"/>
      <c r="B133" s="37"/>
      <c r="C133" s="37"/>
      <c r="D133" s="37"/>
      <c r="E133" s="84"/>
      <c r="F133" s="84"/>
      <c r="G133" s="84"/>
      <c r="H133" s="84"/>
      <c r="I133" s="84"/>
      <c r="J133" s="84"/>
      <c r="K133" s="84"/>
      <c r="L133" s="84"/>
      <c r="M133" s="84"/>
      <c r="N133" s="84"/>
      <c r="O133" s="84"/>
      <c r="P133" s="84"/>
      <c r="Q133" s="84"/>
      <c r="R133" s="84"/>
      <c r="S133" s="84"/>
      <c r="T133" s="84"/>
      <c r="U133" s="84"/>
      <c r="V133" s="84"/>
      <c r="W133" s="84"/>
      <c r="X133" s="84"/>
      <c r="Y133" s="84"/>
      <c r="Z133" s="84"/>
      <c r="AA133" s="84"/>
      <c r="AB133" s="84"/>
      <c r="AC133" s="84"/>
    </row>
    <row r="134" spans="1:29">
      <c r="A134" s="37"/>
      <c r="B134" s="37"/>
      <c r="C134" s="37"/>
      <c r="D134" s="37"/>
      <c r="E134" s="84"/>
      <c r="F134" s="84"/>
      <c r="G134" s="84"/>
      <c r="H134" s="84"/>
      <c r="I134" s="84"/>
      <c r="J134" s="84"/>
      <c r="K134" s="84"/>
      <c r="L134" s="84"/>
      <c r="M134" s="84"/>
      <c r="N134" s="84"/>
      <c r="O134" s="84"/>
      <c r="P134" s="84"/>
      <c r="Q134" s="84"/>
      <c r="R134" s="84"/>
      <c r="S134" s="84"/>
      <c r="T134" s="84"/>
      <c r="U134" s="84"/>
      <c r="V134" s="84"/>
      <c r="W134" s="84"/>
      <c r="X134" s="84"/>
      <c r="Y134" s="84"/>
      <c r="Z134" s="84"/>
      <c r="AA134" s="84"/>
      <c r="AB134" s="84"/>
      <c r="AC134" s="84"/>
    </row>
    <row r="135" spans="1:29">
      <c r="A135" s="37"/>
      <c r="B135" s="37"/>
      <c r="C135" s="37"/>
      <c r="D135" s="37"/>
      <c r="E135" s="84"/>
      <c r="F135" s="84"/>
      <c r="G135" s="84"/>
      <c r="H135" s="84"/>
      <c r="I135" s="84"/>
      <c r="J135" s="84"/>
      <c r="K135" s="84"/>
      <c r="L135" s="84"/>
      <c r="M135" s="84"/>
      <c r="N135" s="84"/>
      <c r="O135" s="84"/>
      <c r="P135" s="84"/>
      <c r="Q135" s="84"/>
      <c r="R135" s="84"/>
      <c r="S135" s="84"/>
      <c r="T135" s="84"/>
      <c r="U135" s="84"/>
      <c r="V135" s="84"/>
      <c r="W135" s="84"/>
      <c r="X135" s="84"/>
      <c r="Y135" s="84"/>
      <c r="Z135" s="84"/>
      <c r="AA135" s="84"/>
      <c r="AB135" s="84"/>
      <c r="AC135" s="84"/>
    </row>
    <row r="136" spans="1:29">
      <c r="A136" s="37"/>
      <c r="B136" s="37"/>
      <c r="C136" s="37"/>
      <c r="D136" s="37"/>
      <c r="E136" s="84"/>
      <c r="F136" s="84"/>
      <c r="G136" s="84"/>
      <c r="H136" s="84"/>
      <c r="I136" s="84"/>
      <c r="J136" s="84"/>
      <c r="K136" s="84"/>
      <c r="L136" s="84"/>
      <c r="M136" s="84"/>
      <c r="N136" s="84"/>
      <c r="O136" s="84"/>
      <c r="P136" s="84"/>
      <c r="Q136" s="84"/>
      <c r="R136" s="84"/>
      <c r="S136" s="84"/>
      <c r="T136" s="84"/>
      <c r="U136" s="84"/>
      <c r="V136" s="84"/>
      <c r="W136" s="84"/>
      <c r="X136" s="84"/>
      <c r="Y136" s="84"/>
      <c r="Z136" s="84"/>
      <c r="AA136" s="84"/>
      <c r="AB136" s="84"/>
      <c r="AC136" s="84"/>
    </row>
    <row r="137" spans="1:29">
      <c r="A137" s="37"/>
      <c r="B137" s="37"/>
      <c r="C137" s="37"/>
      <c r="D137" s="37"/>
      <c r="E137" s="84"/>
      <c r="F137" s="84"/>
      <c r="G137" s="84"/>
      <c r="H137" s="84"/>
      <c r="I137" s="84"/>
      <c r="J137" s="84"/>
      <c r="K137" s="84"/>
      <c r="L137" s="84"/>
      <c r="M137" s="84"/>
      <c r="N137" s="84"/>
      <c r="O137" s="84"/>
      <c r="P137" s="84"/>
      <c r="Q137" s="84"/>
      <c r="R137" s="84"/>
      <c r="S137" s="84"/>
      <c r="T137" s="84"/>
      <c r="U137" s="84"/>
      <c r="V137" s="84"/>
      <c r="W137" s="84"/>
      <c r="X137" s="84"/>
      <c r="Y137" s="84"/>
      <c r="Z137" s="84"/>
      <c r="AA137" s="84"/>
      <c r="AB137" s="84"/>
      <c r="AC137" s="84"/>
    </row>
    <row r="138" spans="1:29">
      <c r="A138" s="37"/>
      <c r="B138" s="37"/>
      <c r="C138" s="37"/>
      <c r="D138" s="37"/>
      <c r="E138" s="84"/>
      <c r="F138" s="84"/>
      <c r="G138" s="84"/>
      <c r="H138" s="84"/>
      <c r="I138" s="84"/>
      <c r="J138" s="84"/>
      <c r="K138" s="84"/>
      <c r="L138" s="84"/>
      <c r="M138" s="84"/>
      <c r="N138" s="84"/>
      <c r="O138" s="84"/>
      <c r="P138" s="84"/>
      <c r="Q138" s="84"/>
      <c r="R138" s="84"/>
      <c r="S138" s="84"/>
      <c r="T138" s="84"/>
      <c r="U138" s="84"/>
      <c r="V138" s="84"/>
      <c r="W138" s="84"/>
      <c r="X138" s="84"/>
      <c r="Y138" s="84"/>
      <c r="Z138" s="84"/>
      <c r="AA138" s="84"/>
      <c r="AB138" s="84"/>
      <c r="AC138" s="84"/>
    </row>
    <row r="139" spans="1:29">
      <c r="A139" s="37"/>
      <c r="B139" s="37"/>
      <c r="C139" s="37"/>
      <c r="D139" s="37"/>
      <c r="E139" s="84"/>
      <c r="F139" s="84"/>
      <c r="G139" s="84"/>
      <c r="H139" s="84"/>
      <c r="I139" s="84"/>
      <c r="J139" s="84"/>
      <c r="K139" s="84"/>
      <c r="L139" s="84"/>
      <c r="M139" s="84"/>
      <c r="N139" s="84"/>
      <c r="O139" s="84"/>
      <c r="P139" s="84"/>
      <c r="Q139" s="84"/>
      <c r="R139" s="84"/>
      <c r="S139" s="84"/>
      <c r="T139" s="84"/>
      <c r="U139" s="84"/>
      <c r="V139" s="84"/>
      <c r="W139" s="84"/>
      <c r="X139" s="84"/>
      <c r="Y139" s="84"/>
      <c r="Z139" s="84"/>
      <c r="AA139" s="84"/>
      <c r="AB139" s="84"/>
      <c r="AC139" s="84"/>
    </row>
    <row r="140" spans="1:29">
      <c r="A140" s="37"/>
      <c r="B140" s="37"/>
      <c r="C140" s="37"/>
      <c r="D140" s="37"/>
      <c r="E140" s="84"/>
      <c r="F140" s="84"/>
      <c r="G140" s="84"/>
      <c r="H140" s="84"/>
      <c r="I140" s="84"/>
      <c r="J140" s="84"/>
      <c r="K140" s="84"/>
      <c r="L140" s="84"/>
      <c r="M140" s="84"/>
      <c r="N140" s="84"/>
      <c r="O140" s="84"/>
      <c r="P140" s="84"/>
      <c r="Q140" s="84"/>
      <c r="R140" s="84"/>
      <c r="S140" s="84"/>
      <c r="T140" s="84"/>
      <c r="U140" s="84"/>
      <c r="V140" s="84"/>
      <c r="W140" s="84"/>
      <c r="X140" s="84"/>
      <c r="Y140" s="84"/>
      <c r="Z140" s="84"/>
      <c r="AA140" s="84"/>
      <c r="AB140" s="84"/>
      <c r="AC140" s="84"/>
    </row>
    <row r="141" spans="1:29">
      <c r="A141" s="37"/>
      <c r="B141" s="37"/>
      <c r="C141" s="37"/>
      <c r="D141" s="37"/>
      <c r="E141" s="84"/>
      <c r="F141" s="84"/>
      <c r="G141" s="84"/>
      <c r="H141" s="84"/>
      <c r="I141" s="84"/>
      <c r="J141" s="84"/>
      <c r="K141" s="84"/>
      <c r="L141" s="84"/>
      <c r="M141" s="84"/>
      <c r="N141" s="84"/>
      <c r="O141" s="84"/>
      <c r="P141" s="84"/>
      <c r="Q141" s="84"/>
      <c r="R141" s="84"/>
      <c r="S141" s="84"/>
      <c r="T141" s="84"/>
      <c r="U141" s="84"/>
      <c r="V141" s="84"/>
      <c r="W141" s="84"/>
      <c r="X141" s="84"/>
      <c r="Y141" s="84"/>
      <c r="Z141" s="84"/>
      <c r="AA141" s="84"/>
      <c r="AB141" s="84"/>
      <c r="AC141" s="84"/>
    </row>
    <row r="142" spans="1:29">
      <c r="A142" s="37"/>
      <c r="B142" s="37"/>
      <c r="C142" s="37"/>
      <c r="D142" s="37"/>
      <c r="E142" s="84"/>
      <c r="F142" s="84"/>
      <c r="G142" s="84"/>
      <c r="H142" s="84"/>
      <c r="I142" s="84"/>
      <c r="J142" s="84"/>
      <c r="K142" s="84"/>
      <c r="L142" s="84"/>
      <c r="M142" s="84"/>
      <c r="N142" s="84"/>
      <c r="O142" s="84"/>
      <c r="P142" s="84"/>
      <c r="Q142" s="84"/>
      <c r="R142" s="84"/>
      <c r="S142" s="84"/>
      <c r="T142" s="84"/>
      <c r="U142" s="84"/>
      <c r="V142" s="84"/>
      <c r="W142" s="84"/>
      <c r="X142" s="84"/>
      <c r="Y142" s="84"/>
      <c r="Z142" s="84"/>
      <c r="AA142" s="84"/>
      <c r="AB142" s="84"/>
      <c r="AC142" s="84"/>
    </row>
    <row r="143" spans="1:29">
      <c r="A143" s="37"/>
      <c r="B143" s="37"/>
      <c r="C143" s="37"/>
      <c r="D143" s="37"/>
      <c r="E143" s="84"/>
      <c r="F143" s="84"/>
      <c r="G143" s="84"/>
      <c r="H143" s="84"/>
      <c r="I143" s="84"/>
      <c r="J143" s="84"/>
      <c r="K143" s="84"/>
      <c r="L143" s="84"/>
      <c r="M143" s="84"/>
      <c r="N143" s="84"/>
      <c r="O143" s="84"/>
      <c r="P143" s="84"/>
      <c r="Q143" s="84"/>
      <c r="R143" s="84"/>
      <c r="S143" s="84"/>
      <c r="T143" s="84"/>
      <c r="U143" s="84"/>
      <c r="V143" s="84"/>
      <c r="W143" s="84"/>
      <c r="X143" s="84"/>
      <c r="Y143" s="84"/>
      <c r="Z143" s="84"/>
      <c r="AA143" s="84"/>
      <c r="AB143" s="84"/>
      <c r="AC143" s="84"/>
    </row>
    <row r="144" spans="1:29">
      <c r="A144" s="37"/>
      <c r="B144" s="37"/>
      <c r="C144" s="37"/>
      <c r="D144" s="37"/>
      <c r="E144" s="84"/>
      <c r="F144" s="84"/>
      <c r="G144" s="84"/>
      <c r="H144" s="84"/>
      <c r="I144" s="84"/>
      <c r="J144" s="84"/>
      <c r="K144" s="84"/>
      <c r="L144" s="84"/>
      <c r="M144" s="84"/>
      <c r="N144" s="84"/>
      <c r="O144" s="84"/>
      <c r="P144" s="84"/>
      <c r="Q144" s="84"/>
      <c r="R144" s="84"/>
      <c r="S144" s="84"/>
      <c r="T144" s="84"/>
      <c r="U144" s="84"/>
      <c r="V144" s="84"/>
      <c r="W144" s="84"/>
      <c r="X144" s="84"/>
      <c r="Y144" s="84"/>
      <c r="Z144" s="84"/>
      <c r="AA144" s="84"/>
      <c r="AB144" s="84"/>
      <c r="AC144" s="84"/>
    </row>
    <row r="145" spans="1:29">
      <c r="A145" s="37"/>
      <c r="B145" s="37"/>
      <c r="C145" s="37"/>
      <c r="D145" s="37"/>
      <c r="E145" s="84"/>
      <c r="F145" s="84"/>
      <c r="G145" s="84"/>
      <c r="H145" s="84"/>
      <c r="I145" s="84"/>
      <c r="J145" s="84"/>
      <c r="K145" s="84"/>
      <c r="L145" s="84"/>
      <c r="M145" s="84"/>
      <c r="N145" s="84"/>
      <c r="O145" s="84"/>
      <c r="P145" s="84"/>
      <c r="Q145" s="84"/>
      <c r="R145" s="84"/>
      <c r="S145" s="84"/>
      <c r="T145" s="84"/>
      <c r="U145" s="84"/>
      <c r="V145" s="84"/>
      <c r="W145" s="84"/>
      <c r="X145" s="84"/>
      <c r="Y145" s="84"/>
      <c r="Z145" s="84"/>
      <c r="AA145" s="84"/>
      <c r="AB145" s="84"/>
      <c r="AC145" s="84"/>
    </row>
    <row r="146" spans="1:29">
      <c r="A146" s="37"/>
      <c r="B146" s="37"/>
      <c r="C146" s="37"/>
      <c r="D146" s="37"/>
      <c r="E146" s="84"/>
      <c r="F146" s="84"/>
      <c r="G146" s="84"/>
      <c r="H146" s="84"/>
      <c r="I146" s="84"/>
      <c r="J146" s="84"/>
      <c r="K146" s="84"/>
      <c r="L146" s="84"/>
      <c r="M146" s="84"/>
      <c r="N146" s="84"/>
      <c r="O146" s="84"/>
      <c r="P146" s="84"/>
      <c r="Q146" s="84"/>
      <c r="R146" s="84"/>
      <c r="S146" s="84"/>
      <c r="T146" s="84"/>
      <c r="U146" s="84"/>
      <c r="V146" s="84"/>
      <c r="W146" s="84"/>
      <c r="X146" s="84"/>
      <c r="Y146" s="84"/>
      <c r="Z146" s="84"/>
      <c r="AA146" s="84"/>
      <c r="AB146" s="84"/>
      <c r="AC146" s="84"/>
    </row>
    <row r="147" spans="1:29">
      <c r="A147" s="37"/>
      <c r="B147" s="37"/>
      <c r="C147" s="37"/>
      <c r="D147" s="37"/>
      <c r="E147" s="84"/>
      <c r="F147" s="84"/>
      <c r="G147" s="84"/>
      <c r="H147" s="84"/>
      <c r="I147" s="84"/>
      <c r="J147" s="84"/>
      <c r="K147" s="84"/>
      <c r="L147" s="84"/>
      <c r="M147" s="84"/>
      <c r="N147" s="84"/>
      <c r="O147" s="84"/>
      <c r="P147" s="84"/>
      <c r="Q147" s="84"/>
      <c r="R147" s="84"/>
      <c r="S147" s="84"/>
      <c r="T147" s="84"/>
      <c r="U147" s="84"/>
      <c r="V147" s="84"/>
      <c r="W147" s="84"/>
      <c r="X147" s="84"/>
      <c r="Y147" s="84"/>
      <c r="Z147" s="84"/>
      <c r="AA147" s="84"/>
      <c r="AB147" s="84"/>
      <c r="AC147" s="84"/>
    </row>
    <row r="148" spans="1:29">
      <c r="A148" s="37"/>
      <c r="B148" s="37"/>
      <c r="C148" s="37"/>
      <c r="D148" s="37"/>
      <c r="E148" s="84"/>
      <c r="F148" s="84"/>
      <c r="G148" s="84"/>
      <c r="H148" s="84"/>
      <c r="I148" s="84"/>
      <c r="J148" s="84"/>
      <c r="K148" s="84"/>
      <c r="L148" s="84"/>
      <c r="M148" s="84"/>
      <c r="N148" s="84"/>
      <c r="O148" s="84"/>
      <c r="P148" s="84"/>
      <c r="Q148" s="84"/>
      <c r="R148" s="84"/>
      <c r="S148" s="84"/>
      <c r="T148" s="84"/>
      <c r="U148" s="84"/>
      <c r="V148" s="84"/>
      <c r="W148" s="84"/>
      <c r="X148" s="84"/>
      <c r="Y148" s="84"/>
      <c r="Z148" s="84"/>
      <c r="AA148" s="84"/>
      <c r="AB148" s="84"/>
      <c r="AC148" s="84"/>
    </row>
    <row r="149" spans="1:29">
      <c r="A149" s="37"/>
      <c r="B149" s="37"/>
      <c r="C149" s="37"/>
      <c r="D149" s="37"/>
      <c r="E149" s="84"/>
      <c r="F149" s="84"/>
      <c r="G149" s="84"/>
      <c r="H149" s="84"/>
      <c r="I149" s="84"/>
      <c r="J149" s="84"/>
      <c r="K149" s="84"/>
      <c r="L149" s="84"/>
      <c r="M149" s="84"/>
      <c r="N149" s="84"/>
      <c r="O149" s="84"/>
      <c r="P149" s="84"/>
      <c r="Q149" s="84"/>
      <c r="R149" s="84"/>
      <c r="S149" s="84"/>
      <c r="T149" s="84"/>
      <c r="U149" s="84"/>
      <c r="V149" s="84"/>
      <c r="W149" s="84"/>
      <c r="X149" s="84"/>
      <c r="Y149" s="84"/>
      <c r="Z149" s="84"/>
      <c r="AA149" s="84"/>
      <c r="AB149" s="84"/>
      <c r="AC149" s="84"/>
    </row>
    <row r="150" spans="1:29">
      <c r="A150" s="37"/>
      <c r="B150" s="37"/>
      <c r="C150" s="37"/>
      <c r="D150" s="37"/>
      <c r="E150" s="84"/>
      <c r="F150" s="84"/>
      <c r="G150" s="84"/>
      <c r="H150" s="84"/>
      <c r="I150" s="84"/>
      <c r="J150" s="84"/>
      <c r="K150" s="84"/>
      <c r="L150" s="84"/>
      <c r="M150" s="84"/>
      <c r="N150" s="84"/>
      <c r="O150" s="84"/>
      <c r="P150" s="84"/>
      <c r="Q150" s="84"/>
      <c r="R150" s="84"/>
      <c r="S150" s="84"/>
      <c r="T150" s="84"/>
      <c r="U150" s="84"/>
      <c r="V150" s="84"/>
      <c r="W150" s="84"/>
      <c r="X150" s="84"/>
      <c r="Y150" s="84"/>
      <c r="Z150" s="84"/>
      <c r="AA150" s="84"/>
      <c r="AB150" s="84"/>
      <c r="AC150" s="84"/>
    </row>
    <row r="151" spans="1:29">
      <c r="A151" s="37"/>
      <c r="B151" s="37"/>
      <c r="C151" s="37"/>
      <c r="D151" s="37"/>
      <c r="E151" s="84"/>
      <c r="F151" s="84"/>
      <c r="G151" s="84"/>
      <c r="H151" s="84"/>
      <c r="I151" s="84"/>
      <c r="J151" s="84"/>
      <c r="K151" s="84"/>
      <c r="L151" s="84"/>
      <c r="M151" s="84"/>
      <c r="N151" s="84"/>
      <c r="O151" s="84"/>
      <c r="P151" s="84"/>
      <c r="Q151" s="84"/>
      <c r="R151" s="84"/>
      <c r="S151" s="84"/>
      <c r="T151" s="84"/>
      <c r="U151" s="84"/>
      <c r="V151" s="84"/>
      <c r="W151" s="84"/>
      <c r="X151" s="84"/>
      <c r="Y151" s="84"/>
      <c r="Z151" s="84"/>
      <c r="AA151" s="84"/>
      <c r="AB151" s="84"/>
      <c r="AC151" s="84"/>
    </row>
    <row r="152" spans="1:29">
      <c r="A152" s="37"/>
      <c r="B152" s="37"/>
      <c r="C152" s="37"/>
      <c r="D152" s="37"/>
      <c r="E152" s="84"/>
      <c r="F152" s="84"/>
      <c r="G152" s="84"/>
      <c r="H152" s="84"/>
      <c r="I152" s="84"/>
      <c r="J152" s="84"/>
      <c r="K152" s="84"/>
      <c r="L152" s="84"/>
      <c r="M152" s="84"/>
      <c r="N152" s="84"/>
      <c r="O152" s="84"/>
      <c r="P152" s="84"/>
      <c r="Q152" s="84"/>
      <c r="R152" s="84"/>
      <c r="S152" s="84"/>
      <c r="T152" s="84"/>
      <c r="U152" s="84"/>
      <c r="V152" s="84"/>
      <c r="W152" s="84"/>
      <c r="X152" s="84"/>
      <c r="Y152" s="84"/>
      <c r="Z152" s="84"/>
      <c r="AA152" s="84"/>
      <c r="AB152" s="84"/>
      <c r="AC152" s="84"/>
    </row>
    <row r="153" spans="1:29">
      <c r="A153" s="37"/>
      <c r="B153" s="37"/>
      <c r="C153" s="37"/>
      <c r="D153" s="37"/>
      <c r="E153" s="84"/>
      <c r="F153" s="84"/>
      <c r="G153" s="84"/>
      <c r="H153" s="84"/>
      <c r="I153" s="84"/>
      <c r="J153" s="84"/>
      <c r="K153" s="84"/>
      <c r="L153" s="84"/>
      <c r="M153" s="84"/>
      <c r="N153" s="84"/>
      <c r="O153" s="84"/>
      <c r="P153" s="84"/>
      <c r="Q153" s="84"/>
      <c r="R153" s="84"/>
      <c r="S153" s="84"/>
      <c r="T153" s="84"/>
      <c r="U153" s="84"/>
      <c r="V153" s="84"/>
      <c r="W153" s="84"/>
      <c r="X153" s="84"/>
      <c r="Y153" s="84"/>
      <c r="Z153" s="84"/>
      <c r="AA153" s="84"/>
      <c r="AB153" s="84"/>
      <c r="AC153" s="84"/>
    </row>
    <row r="154" spans="1:29">
      <c r="A154" s="37"/>
      <c r="B154" s="37"/>
      <c r="C154" s="37"/>
      <c r="D154" s="37"/>
      <c r="E154" s="84"/>
      <c r="F154" s="84"/>
      <c r="G154" s="84"/>
      <c r="H154" s="84"/>
      <c r="I154" s="84"/>
      <c r="J154" s="84"/>
      <c r="K154" s="84"/>
      <c r="L154" s="84"/>
      <c r="M154" s="84"/>
      <c r="N154" s="84"/>
      <c r="O154" s="84"/>
      <c r="P154" s="84"/>
      <c r="Q154" s="84"/>
      <c r="R154" s="84"/>
      <c r="S154" s="84"/>
      <c r="T154" s="84"/>
      <c r="U154" s="84"/>
      <c r="V154" s="84"/>
      <c r="W154" s="84"/>
      <c r="X154" s="84"/>
      <c r="Y154" s="84"/>
      <c r="Z154" s="84"/>
      <c r="AA154" s="84"/>
      <c r="AB154" s="84"/>
      <c r="AC154" s="84"/>
    </row>
    <row r="155" spans="1:29">
      <c r="A155" s="37"/>
      <c r="B155" s="37"/>
      <c r="C155" s="37"/>
      <c r="D155" s="37"/>
      <c r="E155" s="84"/>
      <c r="F155" s="84"/>
      <c r="G155" s="84"/>
      <c r="H155" s="84"/>
      <c r="I155" s="84"/>
      <c r="J155" s="84"/>
      <c r="K155" s="84"/>
      <c r="L155" s="84"/>
      <c r="M155" s="84"/>
      <c r="N155" s="84"/>
      <c r="O155" s="84"/>
      <c r="P155" s="84"/>
      <c r="Q155" s="84"/>
      <c r="R155" s="84"/>
      <c r="S155" s="84"/>
      <c r="T155" s="84"/>
      <c r="U155" s="84"/>
      <c r="V155" s="84"/>
      <c r="W155" s="84"/>
      <c r="X155" s="84"/>
      <c r="Y155" s="84"/>
      <c r="Z155" s="84"/>
      <c r="AA155" s="84"/>
      <c r="AB155" s="84"/>
      <c r="AC155" s="84"/>
    </row>
    <row r="156" spans="1:29">
      <c r="A156" s="37"/>
      <c r="B156" s="37"/>
      <c r="C156" s="37"/>
      <c r="D156" s="37"/>
      <c r="E156" s="84"/>
      <c r="F156" s="84"/>
      <c r="G156" s="84"/>
      <c r="H156" s="84"/>
      <c r="I156" s="84"/>
      <c r="J156" s="84"/>
      <c r="K156" s="84"/>
      <c r="L156" s="84"/>
      <c r="M156" s="84"/>
      <c r="N156" s="84"/>
      <c r="O156" s="84"/>
      <c r="P156" s="84"/>
      <c r="Q156" s="84"/>
      <c r="R156" s="84"/>
      <c r="S156" s="84"/>
      <c r="T156" s="84"/>
      <c r="U156" s="84"/>
      <c r="V156" s="84"/>
      <c r="W156" s="84"/>
      <c r="X156" s="84"/>
      <c r="Y156" s="84"/>
      <c r="Z156" s="84"/>
      <c r="AA156" s="84"/>
      <c r="AB156" s="84"/>
      <c r="AC156" s="84"/>
    </row>
    <row r="157" spans="1:29">
      <c r="A157" s="37"/>
      <c r="B157" s="37"/>
      <c r="C157" s="37"/>
      <c r="D157" s="37"/>
      <c r="E157" s="84"/>
      <c r="F157" s="84"/>
      <c r="G157" s="84"/>
      <c r="H157" s="84"/>
      <c r="I157" s="84"/>
      <c r="J157" s="84"/>
      <c r="K157" s="84"/>
      <c r="L157" s="84"/>
      <c r="M157" s="84"/>
      <c r="N157" s="84"/>
      <c r="O157" s="84"/>
      <c r="P157" s="84"/>
      <c r="Q157" s="84"/>
      <c r="R157" s="84"/>
      <c r="S157" s="84"/>
      <c r="T157" s="84"/>
      <c r="U157" s="84"/>
      <c r="V157" s="84"/>
      <c r="W157" s="84"/>
      <c r="X157" s="84"/>
      <c r="Y157" s="84"/>
      <c r="Z157" s="84"/>
      <c r="AA157" s="84"/>
      <c r="AB157" s="84"/>
      <c r="AC157" s="84"/>
    </row>
    <row r="158" spans="1:29">
      <c r="A158" s="37"/>
      <c r="B158" s="37"/>
      <c r="C158" s="37"/>
      <c r="D158" s="37"/>
      <c r="E158" s="84"/>
      <c r="F158" s="84"/>
      <c r="G158" s="84"/>
      <c r="H158" s="84"/>
      <c r="I158" s="84"/>
      <c r="J158" s="84"/>
      <c r="K158" s="84"/>
      <c r="L158" s="84"/>
      <c r="M158" s="84"/>
      <c r="N158" s="84"/>
      <c r="O158" s="84"/>
      <c r="P158" s="84"/>
      <c r="Q158" s="84"/>
      <c r="R158" s="84"/>
      <c r="S158" s="84"/>
      <c r="T158" s="84"/>
      <c r="U158" s="84"/>
      <c r="V158" s="84"/>
      <c r="W158" s="84"/>
      <c r="X158" s="84"/>
      <c r="Y158" s="84"/>
      <c r="Z158" s="84"/>
      <c r="AA158" s="84"/>
      <c r="AB158" s="84"/>
      <c r="AC158" s="84"/>
    </row>
    <row r="159" spans="1:29">
      <c r="A159" s="37"/>
      <c r="B159" s="37"/>
      <c r="C159" s="37"/>
      <c r="D159" s="37"/>
      <c r="E159" s="84"/>
      <c r="F159" s="84"/>
      <c r="G159" s="84"/>
      <c r="H159" s="84"/>
      <c r="I159" s="84"/>
      <c r="J159" s="84"/>
      <c r="K159" s="84"/>
      <c r="L159" s="84"/>
      <c r="M159" s="84"/>
      <c r="N159" s="84"/>
      <c r="O159" s="84"/>
      <c r="P159" s="84"/>
      <c r="Q159" s="84"/>
      <c r="R159" s="84"/>
      <c r="S159" s="84"/>
      <c r="T159" s="84"/>
      <c r="U159" s="84"/>
      <c r="V159" s="84"/>
      <c r="W159" s="84"/>
      <c r="X159" s="84"/>
      <c r="Y159" s="84"/>
      <c r="Z159" s="84"/>
      <c r="AA159" s="84"/>
      <c r="AB159" s="84"/>
      <c r="AC159" s="84"/>
    </row>
    <row r="160" spans="1:29">
      <c r="A160" s="37"/>
      <c r="B160" s="37"/>
      <c r="C160" s="37"/>
      <c r="D160" s="37"/>
      <c r="E160" s="84"/>
      <c r="F160" s="84"/>
      <c r="G160" s="84"/>
      <c r="H160" s="84"/>
      <c r="I160" s="84"/>
      <c r="J160" s="84"/>
      <c r="K160" s="84"/>
      <c r="L160" s="84"/>
      <c r="M160" s="84"/>
      <c r="N160" s="84"/>
      <c r="O160" s="84"/>
      <c r="P160" s="84"/>
      <c r="Q160" s="84"/>
      <c r="R160" s="84"/>
      <c r="S160" s="84"/>
      <c r="T160" s="84"/>
      <c r="U160" s="84"/>
      <c r="V160" s="84"/>
      <c r="W160" s="84"/>
      <c r="X160" s="84"/>
      <c r="Y160" s="84"/>
      <c r="Z160" s="84"/>
      <c r="AA160" s="84"/>
      <c r="AB160" s="84"/>
      <c r="AC160" s="84"/>
    </row>
    <row r="161" spans="1:29">
      <c r="A161" s="37"/>
      <c r="B161" s="37"/>
      <c r="C161" s="37"/>
      <c r="D161" s="37"/>
      <c r="E161" s="84"/>
      <c r="F161" s="84"/>
      <c r="G161" s="84"/>
      <c r="H161" s="84"/>
      <c r="I161" s="84"/>
      <c r="J161" s="84"/>
      <c r="K161" s="84"/>
      <c r="L161" s="84"/>
      <c r="M161" s="84"/>
      <c r="N161" s="84"/>
      <c r="O161" s="84"/>
      <c r="P161" s="84"/>
      <c r="Q161" s="84"/>
      <c r="R161" s="84"/>
      <c r="S161" s="84"/>
      <c r="T161" s="84"/>
      <c r="U161" s="84"/>
      <c r="V161" s="84"/>
      <c r="W161" s="84"/>
      <c r="X161" s="84"/>
      <c r="Y161" s="84"/>
      <c r="Z161" s="84"/>
      <c r="AA161" s="84"/>
      <c r="AB161" s="84"/>
      <c r="AC161" s="84"/>
    </row>
    <row r="162" spans="1:29">
      <c r="A162" s="37"/>
      <c r="B162" s="37"/>
      <c r="C162" s="37"/>
      <c r="D162" s="37"/>
      <c r="E162" s="84"/>
      <c r="F162" s="84"/>
      <c r="G162" s="84"/>
      <c r="H162" s="84"/>
      <c r="I162" s="84"/>
      <c r="J162" s="84"/>
      <c r="K162" s="84"/>
      <c r="L162" s="84"/>
      <c r="M162" s="84"/>
      <c r="N162" s="84"/>
      <c r="O162" s="84"/>
      <c r="P162" s="84"/>
      <c r="Q162" s="84"/>
      <c r="R162" s="84"/>
      <c r="S162" s="84"/>
      <c r="T162" s="84"/>
      <c r="U162" s="84"/>
      <c r="V162" s="84"/>
      <c r="W162" s="84"/>
      <c r="X162" s="84"/>
      <c r="Y162" s="84"/>
      <c r="Z162" s="84"/>
      <c r="AA162" s="84"/>
      <c r="AB162" s="84"/>
      <c r="AC162" s="84"/>
    </row>
    <row r="163" spans="1:29">
      <c r="A163" s="37"/>
      <c r="B163" s="37"/>
      <c r="C163" s="37"/>
      <c r="D163" s="37"/>
      <c r="E163" s="84"/>
      <c r="F163" s="84"/>
      <c r="G163" s="84"/>
      <c r="H163" s="84"/>
      <c r="I163" s="84"/>
      <c r="J163" s="84"/>
      <c r="K163" s="84"/>
      <c r="L163" s="84"/>
      <c r="M163" s="84"/>
      <c r="N163" s="84"/>
      <c r="O163" s="84"/>
      <c r="P163" s="84"/>
      <c r="Q163" s="84"/>
      <c r="R163" s="84"/>
      <c r="S163" s="84"/>
      <c r="T163" s="84"/>
      <c r="U163" s="84"/>
      <c r="V163" s="84"/>
      <c r="W163" s="84"/>
      <c r="X163" s="84"/>
      <c r="Y163" s="84"/>
      <c r="Z163" s="84"/>
      <c r="AA163" s="84"/>
      <c r="AB163" s="84"/>
      <c r="AC163" s="84"/>
    </row>
    <row r="164" spans="1:29">
      <c r="A164" s="37"/>
      <c r="B164" s="37"/>
      <c r="C164" s="37"/>
      <c r="D164" s="37"/>
      <c r="E164" s="84"/>
      <c r="F164" s="84"/>
      <c r="G164" s="84"/>
      <c r="H164" s="84"/>
      <c r="I164" s="84"/>
      <c r="J164" s="84"/>
      <c r="K164" s="84"/>
      <c r="L164" s="84"/>
      <c r="M164" s="84"/>
      <c r="N164" s="84"/>
      <c r="O164" s="84"/>
      <c r="P164" s="84"/>
      <c r="Q164" s="84"/>
      <c r="R164" s="84"/>
      <c r="S164" s="84"/>
      <c r="T164" s="84"/>
      <c r="U164" s="84"/>
      <c r="V164" s="84"/>
      <c r="W164" s="84"/>
      <c r="X164" s="84"/>
      <c r="Y164" s="84"/>
      <c r="Z164" s="84"/>
      <c r="AA164" s="84"/>
      <c r="AB164" s="84"/>
      <c r="AC164" s="84"/>
    </row>
    <row r="165" spans="1:29">
      <c r="A165" s="37"/>
      <c r="B165" s="37"/>
      <c r="C165" s="37"/>
      <c r="D165" s="37"/>
      <c r="E165" s="84"/>
      <c r="F165" s="84"/>
      <c r="G165" s="84"/>
      <c r="H165" s="84"/>
      <c r="I165" s="84"/>
      <c r="J165" s="84"/>
      <c r="K165" s="84"/>
      <c r="L165" s="84"/>
      <c r="M165" s="84"/>
      <c r="N165" s="84"/>
      <c r="O165" s="84"/>
      <c r="P165" s="84"/>
      <c r="Q165" s="84"/>
      <c r="R165" s="84"/>
      <c r="S165" s="84"/>
      <c r="T165" s="84"/>
      <c r="U165" s="84"/>
      <c r="V165" s="84"/>
      <c r="W165" s="84"/>
      <c r="X165" s="84"/>
      <c r="Y165" s="84"/>
      <c r="Z165" s="84"/>
      <c r="AA165" s="84"/>
      <c r="AB165" s="84"/>
      <c r="AC165" s="84"/>
    </row>
    <row r="166" spans="1:29">
      <c r="A166" s="37"/>
      <c r="B166" s="37"/>
      <c r="C166" s="37"/>
      <c r="D166" s="37"/>
      <c r="E166" s="84"/>
      <c r="F166" s="84"/>
      <c r="G166" s="84"/>
      <c r="H166" s="84"/>
      <c r="I166" s="84"/>
      <c r="J166" s="84"/>
      <c r="K166" s="84"/>
      <c r="L166" s="84"/>
      <c r="M166" s="84"/>
      <c r="N166" s="84"/>
      <c r="O166" s="84"/>
      <c r="P166" s="84"/>
      <c r="Q166" s="84"/>
      <c r="R166" s="84"/>
      <c r="S166" s="84"/>
      <c r="T166" s="84"/>
      <c r="U166" s="84"/>
      <c r="V166" s="84"/>
      <c r="W166" s="84"/>
      <c r="X166" s="84"/>
      <c r="Y166" s="84"/>
      <c r="Z166" s="84"/>
      <c r="AA166" s="84"/>
      <c r="AB166" s="84"/>
      <c r="AC166" s="84"/>
    </row>
    <row r="167" spans="1:29">
      <c r="A167" s="37"/>
      <c r="B167" s="37"/>
      <c r="C167" s="37"/>
      <c r="D167" s="37"/>
      <c r="E167" s="84"/>
      <c r="F167" s="84"/>
      <c r="G167" s="84"/>
      <c r="H167" s="84"/>
      <c r="I167" s="84"/>
      <c r="J167" s="84"/>
      <c r="K167" s="84"/>
      <c r="L167" s="84"/>
      <c r="M167" s="84"/>
      <c r="N167" s="84"/>
      <c r="O167" s="84"/>
      <c r="P167" s="84"/>
      <c r="Q167" s="84"/>
      <c r="R167" s="84"/>
      <c r="S167" s="84"/>
      <c r="T167" s="84"/>
      <c r="U167" s="84"/>
      <c r="V167" s="84"/>
      <c r="W167" s="84"/>
      <c r="X167" s="84"/>
      <c r="Y167" s="84"/>
      <c r="Z167" s="84"/>
      <c r="AA167" s="84"/>
      <c r="AB167" s="84"/>
      <c r="AC167" s="84"/>
    </row>
    <row r="168" spans="1:29">
      <c r="A168" s="37"/>
      <c r="B168" s="37"/>
      <c r="C168" s="37"/>
      <c r="D168" s="37"/>
      <c r="E168" s="84"/>
      <c r="F168" s="84"/>
      <c r="G168" s="84"/>
      <c r="H168" s="84"/>
      <c r="I168" s="84"/>
      <c r="J168" s="84"/>
      <c r="K168" s="84"/>
      <c r="L168" s="84"/>
      <c r="M168" s="84"/>
      <c r="N168" s="84"/>
      <c r="O168" s="84"/>
      <c r="P168" s="84"/>
      <c r="Q168" s="84"/>
      <c r="R168" s="84"/>
      <c r="S168" s="84"/>
      <c r="T168" s="84"/>
      <c r="U168" s="84"/>
      <c r="V168" s="84"/>
      <c r="W168" s="84"/>
      <c r="X168" s="84"/>
      <c r="Y168" s="84"/>
      <c r="Z168" s="84"/>
      <c r="AA168" s="84"/>
      <c r="AB168" s="84"/>
      <c r="AC168" s="84"/>
    </row>
    <row r="169" spans="1:29">
      <c r="A169" s="37"/>
      <c r="B169" s="37"/>
      <c r="C169" s="37"/>
      <c r="D169" s="37"/>
      <c r="E169" s="84"/>
      <c r="F169" s="84"/>
      <c r="G169" s="84"/>
      <c r="H169" s="84"/>
      <c r="I169" s="84"/>
      <c r="J169" s="84"/>
      <c r="K169" s="84"/>
      <c r="L169" s="84"/>
      <c r="M169" s="84"/>
      <c r="N169" s="84"/>
      <c r="O169" s="84"/>
      <c r="P169" s="84"/>
      <c r="Q169" s="84"/>
      <c r="R169" s="84"/>
      <c r="S169" s="84"/>
      <c r="T169" s="84"/>
      <c r="U169" s="84"/>
      <c r="V169" s="84"/>
      <c r="W169" s="84"/>
      <c r="X169" s="84"/>
      <c r="Y169" s="84"/>
      <c r="Z169" s="84"/>
      <c r="AA169" s="84"/>
      <c r="AB169" s="84"/>
      <c r="AC169" s="84"/>
    </row>
    <row r="170" spans="1:29">
      <c r="A170" s="37"/>
      <c r="B170" s="37"/>
      <c r="C170" s="37"/>
      <c r="D170" s="37"/>
      <c r="E170" s="84"/>
      <c r="F170" s="84"/>
      <c r="G170" s="84"/>
      <c r="H170" s="84"/>
      <c r="I170" s="84"/>
      <c r="J170" s="84"/>
      <c r="K170" s="84"/>
      <c r="L170" s="84"/>
      <c r="M170" s="84"/>
      <c r="N170" s="84"/>
      <c r="O170" s="84"/>
      <c r="P170" s="84"/>
      <c r="Q170" s="84"/>
      <c r="R170" s="84"/>
      <c r="S170" s="84"/>
      <c r="T170" s="84"/>
      <c r="U170" s="84"/>
      <c r="V170" s="84"/>
      <c r="W170" s="84"/>
      <c r="X170" s="84"/>
      <c r="Y170" s="84"/>
      <c r="Z170" s="84"/>
      <c r="AA170" s="84"/>
      <c r="AB170" s="84"/>
      <c r="AC170" s="84"/>
    </row>
    <row r="171" spans="1:29">
      <c r="A171" s="37"/>
      <c r="B171" s="37"/>
      <c r="C171" s="37"/>
      <c r="D171" s="37"/>
      <c r="E171" s="84"/>
      <c r="F171" s="84"/>
      <c r="G171" s="84"/>
      <c r="H171" s="84"/>
      <c r="I171" s="84"/>
      <c r="J171" s="84"/>
      <c r="K171" s="84"/>
      <c r="L171" s="84"/>
      <c r="M171" s="84"/>
      <c r="N171" s="84"/>
      <c r="O171" s="84"/>
      <c r="P171" s="84"/>
      <c r="Q171" s="84"/>
      <c r="R171" s="84"/>
      <c r="S171" s="84"/>
      <c r="T171" s="84"/>
      <c r="U171" s="84"/>
      <c r="V171" s="84"/>
      <c r="W171" s="84"/>
      <c r="X171" s="84"/>
      <c r="Y171" s="84"/>
      <c r="Z171" s="84"/>
      <c r="AA171" s="84"/>
      <c r="AB171" s="84"/>
      <c r="AC171" s="84"/>
    </row>
  </sheetData>
  <autoFilter ref="A1:H56" xr:uid="{00000000-0009-0000-0000-000008000000}"/>
  <mergeCells count="8">
    <mergeCell ref="F1:F2"/>
    <mergeCell ref="G1:G2"/>
    <mergeCell ref="H1:K1"/>
    <mergeCell ref="A1:A2"/>
    <mergeCell ref="B1:B2"/>
    <mergeCell ref="C1:C2"/>
    <mergeCell ref="D1:D2"/>
    <mergeCell ref="E1:E2"/>
  </mergeCells>
  <phoneticPr fontId="163" type="noConversion"/>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280"/>
  <sheetViews>
    <sheetView workbookViewId="0">
      <pane ySplit="1" topLeftCell="A2" activePane="bottomLeft" state="frozen"/>
      <selection pane="bottomLeft"/>
    </sheetView>
  </sheetViews>
  <sheetFormatPr baseColWidth="10" defaultRowHeight="16"/>
  <cols>
    <col min="1" max="1" width="9.1640625" customWidth="1"/>
    <col min="2" max="2" width="13.6640625" customWidth="1"/>
    <col min="3" max="3" width="12.1640625" customWidth="1"/>
    <col min="4" max="5" width="9.1640625" customWidth="1"/>
    <col min="6" max="6" width="15.1640625" customWidth="1"/>
    <col min="7" max="26" width="8"/>
  </cols>
  <sheetData>
    <row r="1" spans="1:26" ht="15">
      <c r="A1" s="396" t="s">
        <v>0</v>
      </c>
      <c r="B1" s="397" t="s">
        <v>1</v>
      </c>
      <c r="C1" s="396" t="s">
        <v>2</v>
      </c>
      <c r="D1" s="398" t="s">
        <v>3</v>
      </c>
      <c r="E1" s="398" t="s">
        <v>4</v>
      </c>
      <c r="F1" s="398" t="s">
        <v>5</v>
      </c>
      <c r="G1" s="84"/>
      <c r="H1" s="84"/>
      <c r="I1" s="84"/>
      <c r="J1" s="84"/>
      <c r="K1" s="84"/>
      <c r="L1" s="84"/>
      <c r="M1" s="84"/>
      <c r="N1" s="84"/>
      <c r="O1" s="84"/>
      <c r="P1" s="84"/>
      <c r="Q1" s="84"/>
      <c r="R1" s="84"/>
      <c r="S1" s="84"/>
      <c r="T1" s="84"/>
      <c r="U1" s="84"/>
      <c r="V1" s="84"/>
      <c r="W1" s="84"/>
      <c r="X1" s="84"/>
      <c r="Y1" s="84"/>
      <c r="Z1" s="84"/>
    </row>
    <row r="2" spans="1:26" ht="30">
      <c r="A2" s="399" t="s">
        <v>6</v>
      </c>
      <c r="B2" s="400">
        <v>100011734357</v>
      </c>
      <c r="C2" s="399" t="s">
        <v>7</v>
      </c>
      <c r="D2" s="399" t="s">
        <v>8</v>
      </c>
      <c r="E2" s="399" t="s">
        <v>9</v>
      </c>
      <c r="F2" s="401">
        <v>44337.621527777781</v>
      </c>
      <c r="G2" s="84"/>
      <c r="H2" s="84"/>
      <c r="I2" s="84"/>
      <c r="J2" s="84"/>
      <c r="K2" s="84"/>
      <c r="L2" s="84"/>
      <c r="M2" s="84"/>
      <c r="N2" s="84"/>
      <c r="O2" s="84"/>
      <c r="P2" s="84"/>
      <c r="Q2" s="84"/>
      <c r="R2" s="84"/>
      <c r="S2" s="84"/>
      <c r="T2" s="84"/>
      <c r="U2" s="84"/>
      <c r="V2" s="84"/>
      <c r="W2" s="84"/>
      <c r="X2" s="84"/>
      <c r="Y2" s="84"/>
      <c r="Z2" s="84"/>
    </row>
    <row r="3" spans="1:26" ht="30">
      <c r="A3" s="399" t="s">
        <v>10</v>
      </c>
      <c r="B3" s="402">
        <v>100005729803</v>
      </c>
      <c r="C3" s="399" t="s">
        <v>7</v>
      </c>
      <c r="D3" s="399" t="s">
        <v>8</v>
      </c>
      <c r="E3" s="399" t="s">
        <v>9</v>
      </c>
      <c r="F3" s="401">
        <v>44337.497916666667</v>
      </c>
      <c r="G3" s="84"/>
      <c r="H3" s="84"/>
      <c r="I3" s="84"/>
      <c r="J3" s="84"/>
      <c r="K3" s="84"/>
      <c r="L3" s="84"/>
      <c r="M3" s="84"/>
      <c r="N3" s="84"/>
      <c r="O3" s="84"/>
      <c r="P3" s="84"/>
      <c r="Q3" s="84"/>
      <c r="R3" s="84"/>
      <c r="S3" s="84"/>
      <c r="T3" s="84"/>
      <c r="U3" s="84"/>
      <c r="V3" s="84"/>
      <c r="W3" s="84"/>
      <c r="X3" s="84"/>
      <c r="Y3" s="84"/>
      <c r="Z3" s="84"/>
    </row>
    <row r="4" spans="1:26" ht="30">
      <c r="A4" s="399" t="s">
        <v>11</v>
      </c>
      <c r="B4" s="400">
        <v>707228999</v>
      </c>
      <c r="C4" s="399" t="s">
        <v>7</v>
      </c>
      <c r="D4" s="399" t="s">
        <v>8</v>
      </c>
      <c r="E4" s="399" t="s">
        <v>9</v>
      </c>
      <c r="F4" s="401">
        <v>44337.654166666667</v>
      </c>
      <c r="G4" s="84"/>
      <c r="H4" s="84"/>
      <c r="I4" s="84"/>
      <c r="J4" s="84"/>
      <c r="K4" s="84"/>
      <c r="L4" s="84"/>
      <c r="M4" s="84"/>
      <c r="N4" s="84"/>
      <c r="O4" s="84"/>
      <c r="P4" s="84"/>
      <c r="Q4" s="84"/>
      <c r="R4" s="84"/>
      <c r="S4" s="84"/>
      <c r="T4" s="84"/>
      <c r="U4" s="84"/>
      <c r="V4" s="84"/>
      <c r="W4" s="84"/>
      <c r="X4" s="84"/>
      <c r="Y4" s="84"/>
      <c r="Z4" s="84"/>
    </row>
    <row r="5" spans="1:26" ht="30">
      <c r="A5" s="399" t="s">
        <v>12</v>
      </c>
      <c r="B5" s="400">
        <v>100005735212</v>
      </c>
      <c r="C5" s="399" t="s">
        <v>7</v>
      </c>
      <c r="D5" s="399" t="s">
        <v>8</v>
      </c>
      <c r="E5" s="399" t="s">
        <v>13</v>
      </c>
      <c r="F5" s="401">
        <v>44249.600694444445</v>
      </c>
      <c r="G5" s="84"/>
      <c r="H5" s="84"/>
      <c r="I5" s="84"/>
      <c r="J5" s="84"/>
      <c r="K5" s="84"/>
      <c r="L5" s="84"/>
      <c r="M5" s="84"/>
      <c r="N5" s="84"/>
      <c r="O5" s="84"/>
      <c r="P5" s="84"/>
      <c r="Q5" s="84"/>
      <c r="R5" s="84"/>
      <c r="S5" s="84"/>
      <c r="T5" s="84"/>
      <c r="U5" s="84"/>
      <c r="V5" s="84"/>
      <c r="W5" s="84"/>
      <c r="X5" s="84"/>
      <c r="Y5" s="84"/>
      <c r="Z5" s="84"/>
    </row>
    <row r="6" spans="1:26" ht="30">
      <c r="A6" s="399" t="s">
        <v>14</v>
      </c>
      <c r="B6" s="400">
        <v>100000738742</v>
      </c>
      <c r="C6" s="399" t="s">
        <v>7</v>
      </c>
      <c r="D6" s="399" t="s">
        <v>8</v>
      </c>
      <c r="E6" s="399" t="s">
        <v>9</v>
      </c>
      <c r="F6" s="401">
        <v>44337.633333333331</v>
      </c>
      <c r="G6" s="84"/>
      <c r="H6" s="84"/>
      <c r="I6" s="84"/>
      <c r="J6" s="84"/>
      <c r="K6" s="84"/>
      <c r="L6" s="84"/>
      <c r="M6" s="84"/>
      <c r="N6" s="84"/>
      <c r="O6" s="84"/>
      <c r="P6" s="84"/>
      <c r="Q6" s="84"/>
      <c r="R6" s="84"/>
      <c r="S6" s="84"/>
      <c r="T6" s="84"/>
      <c r="U6" s="84"/>
      <c r="V6" s="84"/>
      <c r="W6" s="84"/>
      <c r="X6" s="84"/>
      <c r="Y6" s="84"/>
      <c r="Z6" s="84"/>
    </row>
    <row r="7" spans="1:26" ht="30">
      <c r="A7" s="399" t="s">
        <v>15</v>
      </c>
      <c r="B7" s="400">
        <v>95257072</v>
      </c>
      <c r="C7" s="399" t="s">
        <v>7</v>
      </c>
      <c r="D7" s="399" t="s">
        <v>8</v>
      </c>
      <c r="E7" s="399" t="s">
        <v>13</v>
      </c>
      <c r="F7" s="401">
        <v>44252.71597222222</v>
      </c>
      <c r="G7" s="84"/>
      <c r="H7" s="84"/>
      <c r="I7" s="84"/>
      <c r="J7" s="84"/>
      <c r="K7" s="84"/>
      <c r="L7" s="84"/>
      <c r="M7" s="84"/>
      <c r="N7" s="84"/>
      <c r="O7" s="84"/>
      <c r="P7" s="84"/>
      <c r="Q7" s="84"/>
      <c r="R7" s="84"/>
      <c r="S7" s="84"/>
      <c r="T7" s="84"/>
      <c r="U7" s="84"/>
      <c r="V7" s="84"/>
      <c r="W7" s="84"/>
      <c r="X7" s="84"/>
      <c r="Y7" s="84"/>
      <c r="Z7" s="84"/>
    </row>
    <row r="8" spans="1:26" ht="30">
      <c r="A8" s="399" t="s">
        <v>6</v>
      </c>
      <c r="B8" s="400">
        <v>7960730</v>
      </c>
      <c r="C8" s="399" t="s">
        <v>7</v>
      </c>
      <c r="D8" s="399" t="s">
        <v>8</v>
      </c>
      <c r="E8" s="399" t="s">
        <v>9</v>
      </c>
      <c r="F8" s="401">
        <v>44337.496527777781</v>
      </c>
      <c r="G8" s="84"/>
      <c r="H8" s="84"/>
      <c r="I8" s="84"/>
      <c r="J8" s="84"/>
      <c r="K8" s="84"/>
      <c r="L8" s="84"/>
      <c r="M8" s="84"/>
      <c r="N8" s="84"/>
      <c r="O8" s="84"/>
      <c r="P8" s="84"/>
      <c r="Q8" s="84"/>
      <c r="R8" s="84"/>
      <c r="S8" s="84"/>
      <c r="T8" s="84"/>
      <c r="U8" s="84"/>
      <c r="V8" s="84"/>
      <c r="W8" s="84"/>
      <c r="X8" s="84"/>
      <c r="Y8" s="84"/>
      <c r="Z8" s="84"/>
    </row>
    <row r="9" spans="1:26" ht="30">
      <c r="A9" s="399" t="s">
        <v>12</v>
      </c>
      <c r="B9" s="400">
        <v>728241771</v>
      </c>
      <c r="C9" s="399" t="s">
        <v>7</v>
      </c>
      <c r="D9" s="399" t="s">
        <v>8</v>
      </c>
      <c r="E9" s="399" t="s">
        <v>13</v>
      </c>
      <c r="F9" s="401">
        <v>44175.427083333328</v>
      </c>
      <c r="G9" s="84"/>
      <c r="H9" s="84"/>
      <c r="I9" s="84"/>
      <c r="J9" s="84"/>
      <c r="K9" s="84"/>
      <c r="L9" s="84"/>
      <c r="M9" s="84"/>
      <c r="N9" s="84"/>
      <c r="O9" s="84"/>
      <c r="P9" s="84"/>
      <c r="Q9" s="84"/>
      <c r="R9" s="84"/>
      <c r="S9" s="84"/>
      <c r="T9" s="84"/>
      <c r="U9" s="84"/>
      <c r="V9" s="84"/>
      <c r="W9" s="84"/>
      <c r="X9" s="84"/>
      <c r="Y9" s="84"/>
      <c r="Z9" s="84"/>
    </row>
    <row r="10" spans="1:26" ht="30">
      <c r="A10" s="399" t="s">
        <v>11</v>
      </c>
      <c r="B10" s="400">
        <v>100003319503</v>
      </c>
      <c r="C10" s="399" t="s">
        <v>7</v>
      </c>
      <c r="D10" s="399" t="s">
        <v>8</v>
      </c>
      <c r="E10" s="399" t="s">
        <v>9</v>
      </c>
      <c r="F10" s="401">
        <v>44337.667361111111</v>
      </c>
      <c r="G10" s="84"/>
      <c r="H10" s="84"/>
      <c r="I10" s="84"/>
      <c r="J10" s="84"/>
      <c r="K10" s="84"/>
      <c r="L10" s="84"/>
      <c r="M10" s="84"/>
      <c r="N10" s="84"/>
      <c r="O10" s="84"/>
      <c r="P10" s="84"/>
      <c r="Q10" s="84"/>
      <c r="R10" s="84"/>
      <c r="S10" s="84"/>
      <c r="T10" s="84"/>
      <c r="U10" s="84"/>
      <c r="V10" s="84"/>
      <c r="W10" s="84"/>
      <c r="X10" s="84"/>
      <c r="Y10" s="84"/>
      <c r="Z10" s="84"/>
    </row>
    <row r="11" spans="1:26" ht="30">
      <c r="A11" s="399" t="s">
        <v>12</v>
      </c>
      <c r="B11" s="400">
        <v>100011421077</v>
      </c>
      <c r="C11" s="399" t="s">
        <v>7</v>
      </c>
      <c r="D11" s="399" t="s">
        <v>8</v>
      </c>
      <c r="E11" s="399" t="s">
        <v>13</v>
      </c>
      <c r="F11" s="401">
        <v>25934</v>
      </c>
      <c r="G11" s="84"/>
      <c r="H11" s="84"/>
      <c r="I11" s="84"/>
      <c r="J11" s="84"/>
      <c r="K11" s="84"/>
      <c r="L11" s="84"/>
      <c r="M11" s="84"/>
      <c r="N11" s="84"/>
      <c r="O11" s="84"/>
      <c r="P11" s="84"/>
      <c r="Q11" s="84"/>
      <c r="R11" s="84"/>
      <c r="S11" s="84"/>
      <c r="T11" s="84"/>
      <c r="U11" s="84"/>
      <c r="V11" s="84"/>
      <c r="W11" s="84"/>
      <c r="X11" s="84"/>
      <c r="Y11" s="84"/>
      <c r="Z11" s="84"/>
    </row>
    <row r="12" spans="1:26" ht="30">
      <c r="A12" s="399" t="s">
        <v>10</v>
      </c>
      <c r="B12" s="402">
        <v>283752126</v>
      </c>
      <c r="C12" s="399" t="s">
        <v>7</v>
      </c>
      <c r="D12" s="399" t="s">
        <v>8</v>
      </c>
      <c r="E12" s="399" t="s">
        <v>9</v>
      </c>
      <c r="F12" s="401">
        <v>44337.49722222222</v>
      </c>
      <c r="G12" s="84"/>
      <c r="H12" s="84"/>
      <c r="I12" s="84"/>
      <c r="J12" s="84"/>
      <c r="K12" s="84"/>
      <c r="L12" s="84"/>
      <c r="M12" s="84"/>
      <c r="N12" s="84"/>
      <c r="O12" s="84"/>
      <c r="P12" s="84"/>
      <c r="Q12" s="84"/>
      <c r="R12" s="84"/>
      <c r="S12" s="84"/>
      <c r="T12" s="84"/>
      <c r="U12" s="84"/>
      <c r="V12" s="84"/>
      <c r="W12" s="84"/>
      <c r="X12" s="84"/>
      <c r="Y12" s="84"/>
      <c r="Z12" s="84"/>
    </row>
    <row r="13" spans="1:26" ht="30">
      <c r="A13" s="399" t="s">
        <v>11</v>
      </c>
      <c r="B13" s="400">
        <v>100014422809</v>
      </c>
      <c r="C13" s="399" t="s">
        <v>7</v>
      </c>
      <c r="D13" s="399" t="s">
        <v>8</v>
      </c>
      <c r="E13" s="399" t="s">
        <v>13</v>
      </c>
      <c r="F13" s="401">
        <v>25934</v>
      </c>
      <c r="G13" s="84"/>
      <c r="H13" s="84"/>
      <c r="I13" s="84"/>
      <c r="J13" s="84"/>
      <c r="K13" s="84"/>
      <c r="L13" s="84"/>
      <c r="M13" s="84"/>
      <c r="N13" s="84"/>
      <c r="O13" s="84"/>
      <c r="P13" s="84"/>
      <c r="Q13" s="84"/>
      <c r="R13" s="84"/>
      <c r="S13" s="84"/>
      <c r="T13" s="84"/>
      <c r="U13" s="84"/>
      <c r="V13" s="84"/>
      <c r="W13" s="84"/>
      <c r="X13" s="84"/>
      <c r="Y13" s="84"/>
      <c r="Z13" s="84"/>
    </row>
    <row r="14" spans="1:26" ht="30">
      <c r="A14" s="399" t="s">
        <v>16</v>
      </c>
      <c r="B14" s="400">
        <v>100014414762</v>
      </c>
      <c r="C14" s="399" t="s">
        <v>7</v>
      </c>
      <c r="D14" s="399" t="s">
        <v>8</v>
      </c>
      <c r="E14" s="399" t="s">
        <v>9</v>
      </c>
      <c r="F14" s="401">
        <v>44337.594444444447</v>
      </c>
      <c r="G14" s="84"/>
      <c r="H14" s="84"/>
      <c r="I14" s="84"/>
      <c r="J14" s="84"/>
      <c r="K14" s="84"/>
      <c r="L14" s="84"/>
      <c r="M14" s="84"/>
      <c r="N14" s="84"/>
      <c r="O14" s="84"/>
      <c r="P14" s="84"/>
      <c r="Q14" s="84"/>
      <c r="R14" s="84"/>
      <c r="S14" s="84"/>
      <c r="T14" s="84"/>
      <c r="U14" s="84"/>
      <c r="V14" s="84"/>
      <c r="W14" s="84"/>
      <c r="X14" s="84"/>
      <c r="Y14" s="84"/>
      <c r="Z14" s="84"/>
    </row>
    <row r="15" spans="1:26" ht="30">
      <c r="A15" s="399" t="s">
        <v>16</v>
      </c>
      <c r="B15" s="400">
        <v>2225972771</v>
      </c>
      <c r="C15" s="399" t="s">
        <v>7</v>
      </c>
      <c r="D15" s="399" t="s">
        <v>8</v>
      </c>
      <c r="E15" s="399" t="s">
        <v>9</v>
      </c>
      <c r="F15" s="401">
        <v>44337.586805555555</v>
      </c>
      <c r="G15" s="84"/>
      <c r="H15" s="84"/>
      <c r="I15" s="84"/>
      <c r="J15" s="84"/>
      <c r="K15" s="84"/>
      <c r="L15" s="84"/>
      <c r="M15" s="84"/>
      <c r="N15" s="84"/>
      <c r="O15" s="84"/>
      <c r="P15" s="84"/>
      <c r="Q15" s="84"/>
      <c r="R15" s="84"/>
      <c r="S15" s="84"/>
      <c r="T15" s="84"/>
      <c r="U15" s="84"/>
      <c r="V15" s="84"/>
      <c r="W15" s="84"/>
      <c r="X15" s="84"/>
      <c r="Y15" s="84"/>
      <c r="Z15" s="84"/>
    </row>
    <row r="16" spans="1:26" ht="30">
      <c r="A16" s="399" t="s">
        <v>17</v>
      </c>
      <c r="B16" s="400">
        <v>100013500572</v>
      </c>
      <c r="C16" s="399" t="s">
        <v>7</v>
      </c>
      <c r="D16" s="399" t="s">
        <v>8</v>
      </c>
      <c r="E16" s="399" t="s">
        <v>9</v>
      </c>
      <c r="F16" s="401">
        <v>44337.601388888885</v>
      </c>
      <c r="G16" s="84"/>
      <c r="H16" s="84"/>
      <c r="I16" s="84"/>
      <c r="J16" s="84"/>
      <c r="K16" s="84"/>
      <c r="L16" s="84"/>
      <c r="M16" s="84"/>
      <c r="N16" s="84"/>
      <c r="O16" s="84"/>
      <c r="P16" s="84"/>
      <c r="Q16" s="84"/>
      <c r="R16" s="84"/>
      <c r="S16" s="84"/>
      <c r="T16" s="84"/>
      <c r="U16" s="84"/>
      <c r="V16" s="84"/>
      <c r="W16" s="84"/>
      <c r="X16" s="84"/>
      <c r="Y16" s="84"/>
      <c r="Z16" s="84"/>
    </row>
    <row r="17" spans="1:26" ht="30">
      <c r="A17" s="399" t="s">
        <v>15</v>
      </c>
      <c r="B17" s="400">
        <v>100011421046</v>
      </c>
      <c r="C17" s="399" t="s">
        <v>7</v>
      </c>
      <c r="D17" s="399" t="s">
        <v>8</v>
      </c>
      <c r="E17" s="399" t="s">
        <v>13</v>
      </c>
      <c r="F17" s="401">
        <v>25934</v>
      </c>
      <c r="G17" s="84"/>
      <c r="H17" s="84"/>
      <c r="I17" s="84"/>
      <c r="J17" s="84"/>
      <c r="K17" s="84"/>
      <c r="L17" s="84"/>
      <c r="M17" s="84"/>
      <c r="N17" s="84"/>
      <c r="O17" s="84"/>
      <c r="P17" s="84"/>
      <c r="Q17" s="84"/>
      <c r="R17" s="84"/>
      <c r="S17" s="84"/>
      <c r="T17" s="84"/>
      <c r="U17" s="84"/>
      <c r="V17" s="84"/>
      <c r="W17" s="84"/>
      <c r="X17" s="84"/>
      <c r="Y17" s="84"/>
      <c r="Z17" s="84"/>
    </row>
    <row r="18" spans="1:26" ht="30">
      <c r="A18" s="399" t="s">
        <v>12</v>
      </c>
      <c r="B18" s="400">
        <v>100014418210</v>
      </c>
      <c r="C18" s="399" t="s">
        <v>7</v>
      </c>
      <c r="D18" s="399" t="s">
        <v>8</v>
      </c>
      <c r="E18" s="399" t="s">
        <v>13</v>
      </c>
      <c r="F18" s="401">
        <v>44029.679166666669</v>
      </c>
      <c r="G18" s="84"/>
      <c r="H18" s="84"/>
      <c r="I18" s="84"/>
      <c r="J18" s="84"/>
      <c r="K18" s="84"/>
      <c r="L18" s="84"/>
      <c r="M18" s="84"/>
      <c r="N18" s="84"/>
      <c r="O18" s="84"/>
      <c r="P18" s="84"/>
      <c r="Q18" s="84"/>
      <c r="R18" s="84"/>
      <c r="S18" s="84"/>
      <c r="T18" s="84"/>
      <c r="U18" s="84"/>
      <c r="V18" s="84"/>
      <c r="W18" s="84"/>
      <c r="X18" s="84"/>
      <c r="Y18" s="84"/>
      <c r="Z18" s="84"/>
    </row>
    <row r="19" spans="1:26" ht="30">
      <c r="A19" s="399" t="s">
        <v>17</v>
      </c>
      <c r="B19" s="400">
        <v>100008018687</v>
      </c>
      <c r="C19" s="399" t="s">
        <v>7</v>
      </c>
      <c r="D19" s="399" t="s">
        <v>8</v>
      </c>
      <c r="E19" s="399" t="s">
        <v>13</v>
      </c>
      <c r="F19" s="401">
        <v>44067.711111111115</v>
      </c>
      <c r="G19" s="403">
        <v>44344</v>
      </c>
      <c r="H19" s="84"/>
      <c r="I19" s="84"/>
      <c r="J19" s="84"/>
      <c r="K19" s="84"/>
      <c r="L19" s="84"/>
      <c r="M19" s="84"/>
      <c r="N19" s="84"/>
      <c r="O19" s="84"/>
      <c r="P19" s="84"/>
      <c r="Q19" s="84"/>
      <c r="R19" s="84"/>
      <c r="S19" s="84"/>
      <c r="T19" s="84"/>
      <c r="U19" s="84"/>
      <c r="V19" s="84"/>
      <c r="W19" s="84"/>
      <c r="X19" s="84"/>
      <c r="Y19" s="84"/>
      <c r="Z19" s="84"/>
    </row>
    <row r="20" spans="1:26" ht="30">
      <c r="A20" s="404" t="s">
        <v>14</v>
      </c>
      <c r="B20" s="405">
        <v>100010813153</v>
      </c>
      <c r="C20" s="404" t="s">
        <v>7</v>
      </c>
      <c r="D20" s="404" t="s">
        <v>8</v>
      </c>
      <c r="E20" s="406" t="s">
        <v>9</v>
      </c>
      <c r="F20" s="407">
        <v>44340.433020833334</v>
      </c>
      <c r="G20" s="23">
        <v>1</v>
      </c>
      <c r="H20" s="84"/>
      <c r="I20" s="84"/>
      <c r="J20" s="84"/>
      <c r="K20" s="84"/>
      <c r="L20" s="84"/>
      <c r="M20" s="84"/>
      <c r="N20" s="84"/>
      <c r="O20" s="84"/>
      <c r="P20" s="84"/>
      <c r="Q20" s="84"/>
      <c r="R20" s="84"/>
      <c r="S20" s="84"/>
      <c r="T20" s="84"/>
      <c r="U20" s="84"/>
      <c r="V20" s="84"/>
      <c r="W20" s="84"/>
      <c r="X20" s="84"/>
      <c r="Y20" s="84"/>
      <c r="Z20" s="84"/>
    </row>
    <row r="21" spans="1:26" ht="30">
      <c r="A21" s="399" t="s">
        <v>10</v>
      </c>
      <c r="B21" s="402">
        <v>100014460019</v>
      </c>
      <c r="C21" s="399" t="s">
        <v>7</v>
      </c>
      <c r="D21" s="399" t="s">
        <v>8</v>
      </c>
      <c r="E21" s="399" t="s">
        <v>9</v>
      </c>
      <c r="F21" s="401">
        <v>44337.584027777775</v>
      </c>
      <c r="G21" s="84"/>
      <c r="H21" s="84"/>
      <c r="I21" s="84"/>
      <c r="J21" s="84"/>
      <c r="K21" s="84"/>
      <c r="L21" s="84"/>
      <c r="M21" s="84"/>
      <c r="N21" s="84"/>
      <c r="O21" s="84"/>
      <c r="P21" s="84"/>
      <c r="Q21" s="84"/>
      <c r="R21" s="84"/>
      <c r="S21" s="84"/>
      <c r="T21" s="84"/>
      <c r="U21" s="84"/>
      <c r="V21" s="84"/>
      <c r="W21" s="84"/>
      <c r="X21" s="84"/>
      <c r="Y21" s="84"/>
      <c r="Z21" s="84"/>
    </row>
    <row r="22" spans="1:26" ht="30">
      <c r="A22" s="399" t="s">
        <v>16</v>
      </c>
      <c r="B22" s="400">
        <v>100010747365</v>
      </c>
      <c r="C22" s="399" t="s">
        <v>7</v>
      </c>
      <c r="D22" s="399" t="s">
        <v>8</v>
      </c>
      <c r="E22" s="399" t="s">
        <v>9</v>
      </c>
      <c r="F22" s="401">
        <v>44337.59097222222</v>
      </c>
      <c r="G22" s="84"/>
      <c r="H22" s="84"/>
      <c r="I22" s="84"/>
      <c r="J22" s="84"/>
      <c r="K22" s="84"/>
      <c r="L22" s="84"/>
      <c r="M22" s="84"/>
      <c r="N22" s="84"/>
      <c r="O22" s="84"/>
      <c r="P22" s="84"/>
      <c r="Q22" s="84"/>
      <c r="R22" s="84"/>
      <c r="S22" s="84"/>
      <c r="T22" s="84"/>
      <c r="U22" s="84"/>
      <c r="V22" s="84"/>
      <c r="W22" s="84"/>
      <c r="X22" s="84"/>
      <c r="Y22" s="84"/>
      <c r="Z22" s="84"/>
    </row>
    <row r="23" spans="1:26" ht="30">
      <c r="A23" s="399" t="s">
        <v>17</v>
      </c>
      <c r="B23" s="400">
        <v>1337817185</v>
      </c>
      <c r="C23" s="399" t="s">
        <v>7</v>
      </c>
      <c r="D23" s="399" t="s">
        <v>8</v>
      </c>
      <c r="E23" s="399" t="s">
        <v>13</v>
      </c>
      <c r="F23" s="401">
        <v>44337.499305555553</v>
      </c>
      <c r="G23" s="403">
        <v>44342</v>
      </c>
      <c r="H23" s="84"/>
      <c r="I23" s="84"/>
      <c r="J23" s="84"/>
      <c r="K23" s="84"/>
      <c r="L23" s="84"/>
      <c r="M23" s="84"/>
      <c r="N23" s="84"/>
      <c r="O23" s="84"/>
      <c r="P23" s="84"/>
      <c r="Q23" s="84"/>
      <c r="R23" s="84"/>
      <c r="S23" s="84"/>
      <c r="T23" s="84"/>
      <c r="U23" s="84"/>
      <c r="V23" s="84"/>
      <c r="W23" s="84"/>
      <c r="X23" s="84"/>
      <c r="Y23" s="84"/>
      <c r="Z23" s="84"/>
    </row>
    <row r="24" spans="1:26" ht="30">
      <c r="A24" s="399" t="s">
        <v>14</v>
      </c>
      <c r="B24" s="400">
        <v>100014449252</v>
      </c>
      <c r="C24" s="399" t="s">
        <v>7</v>
      </c>
      <c r="D24" s="399" t="s">
        <v>8</v>
      </c>
      <c r="E24" s="399" t="s">
        <v>9</v>
      </c>
      <c r="F24" s="401">
        <v>44337.635416666672</v>
      </c>
      <c r="G24" s="84"/>
      <c r="H24" s="84"/>
      <c r="I24" s="84"/>
      <c r="J24" s="84"/>
      <c r="K24" s="84"/>
      <c r="L24" s="84"/>
      <c r="M24" s="84"/>
      <c r="N24" s="84"/>
      <c r="O24" s="84"/>
      <c r="P24" s="84"/>
      <c r="Q24" s="84"/>
      <c r="R24" s="84"/>
      <c r="S24" s="84"/>
      <c r="T24" s="84"/>
      <c r="U24" s="84"/>
      <c r="V24" s="84"/>
      <c r="W24" s="84"/>
      <c r="X24" s="84"/>
      <c r="Y24" s="84"/>
      <c r="Z24" s="84"/>
    </row>
    <row r="25" spans="1:26" ht="30">
      <c r="A25" s="399" t="s">
        <v>10</v>
      </c>
      <c r="B25" s="402">
        <v>100012982585</v>
      </c>
      <c r="C25" s="399" t="s">
        <v>7</v>
      </c>
      <c r="D25" s="399" t="s">
        <v>8</v>
      </c>
      <c r="E25" s="399" t="s">
        <v>9</v>
      </c>
      <c r="F25" s="401">
        <v>44337.583333333328</v>
      </c>
      <c r="G25" s="84"/>
      <c r="H25" s="84"/>
      <c r="I25" s="84"/>
      <c r="J25" s="84"/>
      <c r="K25" s="84"/>
      <c r="L25" s="84"/>
      <c r="M25" s="84"/>
      <c r="N25" s="84"/>
      <c r="O25" s="84"/>
      <c r="P25" s="84"/>
      <c r="Q25" s="84"/>
      <c r="R25" s="84"/>
      <c r="S25" s="84"/>
      <c r="T25" s="84"/>
      <c r="U25" s="84"/>
      <c r="V25" s="84"/>
      <c r="W25" s="84"/>
      <c r="X25" s="84"/>
      <c r="Y25" s="84"/>
      <c r="Z25" s="84"/>
    </row>
    <row r="26" spans="1:26" ht="30">
      <c r="A26" s="399" t="s">
        <v>15</v>
      </c>
      <c r="B26" s="400">
        <v>100014449880</v>
      </c>
      <c r="C26" s="399" t="s">
        <v>7</v>
      </c>
      <c r="D26" s="399" t="s">
        <v>8</v>
      </c>
      <c r="E26" s="399" t="s">
        <v>13</v>
      </c>
      <c r="F26" s="401">
        <v>25934</v>
      </c>
      <c r="G26" s="84"/>
      <c r="H26" s="84"/>
      <c r="I26" s="84"/>
      <c r="J26" s="84"/>
      <c r="K26" s="84"/>
      <c r="L26" s="84"/>
      <c r="M26" s="84"/>
      <c r="N26" s="84"/>
      <c r="O26" s="84"/>
      <c r="P26" s="84"/>
      <c r="Q26" s="84"/>
      <c r="R26" s="84"/>
      <c r="S26" s="84"/>
      <c r="T26" s="84"/>
      <c r="U26" s="84"/>
      <c r="V26" s="84"/>
      <c r="W26" s="84"/>
      <c r="X26" s="84"/>
      <c r="Y26" s="84"/>
      <c r="Z26" s="84"/>
    </row>
    <row r="27" spans="1:26" ht="30">
      <c r="A27" s="399" t="s">
        <v>6</v>
      </c>
      <c r="B27" s="400">
        <v>100014431672</v>
      </c>
      <c r="C27" s="399" t="s">
        <v>7</v>
      </c>
      <c r="D27" s="399" t="s">
        <v>8</v>
      </c>
      <c r="E27" s="399" t="s">
        <v>9</v>
      </c>
      <c r="F27" s="401">
        <v>44337.620833333334</v>
      </c>
      <c r="G27" s="84"/>
      <c r="H27" s="84"/>
      <c r="I27" s="84"/>
      <c r="J27" s="84"/>
      <c r="K27" s="84"/>
      <c r="L27" s="84"/>
      <c r="M27" s="84"/>
      <c r="N27" s="84"/>
      <c r="O27" s="84"/>
      <c r="P27" s="84"/>
      <c r="Q27" s="84"/>
      <c r="R27" s="84"/>
      <c r="S27" s="84"/>
      <c r="T27" s="84"/>
      <c r="U27" s="84"/>
      <c r="V27" s="84"/>
      <c r="W27" s="84"/>
      <c r="X27" s="84"/>
      <c r="Y27" s="84"/>
      <c r="Z27" s="84"/>
    </row>
    <row r="28" spans="1:26" ht="30">
      <c r="A28" s="399" t="s">
        <v>11</v>
      </c>
      <c r="B28" s="400">
        <v>100011415221</v>
      </c>
      <c r="C28" s="399" t="s">
        <v>7</v>
      </c>
      <c r="D28" s="399" t="s">
        <v>8</v>
      </c>
      <c r="E28" s="399" t="s">
        <v>13</v>
      </c>
      <c r="F28" s="401">
        <v>25934</v>
      </c>
      <c r="G28" s="84"/>
      <c r="H28" s="84"/>
      <c r="I28" s="84"/>
      <c r="J28" s="84"/>
      <c r="K28" s="84"/>
      <c r="L28" s="84"/>
      <c r="M28" s="84"/>
      <c r="N28" s="84"/>
      <c r="O28" s="84"/>
      <c r="P28" s="84"/>
      <c r="Q28" s="84"/>
      <c r="R28" s="84"/>
      <c r="S28" s="84"/>
      <c r="T28" s="84"/>
      <c r="U28" s="84"/>
      <c r="V28" s="84"/>
      <c r="W28" s="84"/>
      <c r="X28" s="84"/>
      <c r="Y28" s="84"/>
      <c r="Z28" s="84"/>
    </row>
    <row r="29" spans="1:26" ht="30">
      <c r="A29" s="399" t="s">
        <v>6</v>
      </c>
      <c r="B29" s="400">
        <v>100003618089</v>
      </c>
      <c r="C29" s="399" t="s">
        <v>7</v>
      </c>
      <c r="D29" s="399" t="s">
        <v>8</v>
      </c>
      <c r="E29" s="399" t="s">
        <v>9</v>
      </c>
      <c r="F29" s="401">
        <v>44337.606944444451</v>
      </c>
      <c r="G29" s="84"/>
      <c r="H29" s="84"/>
      <c r="I29" s="84"/>
      <c r="J29" s="84"/>
      <c r="K29" s="84"/>
      <c r="L29" s="84"/>
      <c r="M29" s="84"/>
      <c r="N29" s="84"/>
      <c r="O29" s="84"/>
      <c r="P29" s="84"/>
      <c r="Q29" s="84"/>
      <c r="R29" s="84"/>
      <c r="S29" s="84"/>
      <c r="T29" s="84"/>
      <c r="U29" s="84"/>
      <c r="V29" s="84"/>
      <c r="W29" s="84"/>
      <c r="X29" s="84"/>
      <c r="Y29" s="84"/>
      <c r="Z29" s="84"/>
    </row>
    <row r="30" spans="1:26" ht="30">
      <c r="A30" s="399" t="s">
        <v>15</v>
      </c>
      <c r="B30" s="400">
        <v>100005282071</v>
      </c>
      <c r="C30" s="399" t="s">
        <v>7</v>
      </c>
      <c r="D30" s="399" t="s">
        <v>8</v>
      </c>
      <c r="E30" s="399" t="s">
        <v>13</v>
      </c>
      <c r="F30" s="401">
        <v>25934</v>
      </c>
      <c r="G30" s="84"/>
      <c r="H30" s="84"/>
      <c r="I30" s="84"/>
      <c r="J30" s="84"/>
      <c r="K30" s="84"/>
      <c r="L30" s="84"/>
      <c r="M30" s="84"/>
      <c r="N30" s="84"/>
      <c r="O30" s="84"/>
      <c r="P30" s="84"/>
      <c r="Q30" s="84"/>
      <c r="R30" s="84"/>
      <c r="S30" s="84"/>
      <c r="T30" s="84"/>
      <c r="U30" s="84"/>
      <c r="V30" s="84"/>
      <c r="W30" s="84"/>
      <c r="X30" s="84"/>
      <c r="Y30" s="84"/>
      <c r="Z30" s="84"/>
    </row>
    <row r="31" spans="1:26" ht="30">
      <c r="A31" s="399" t="s">
        <v>18</v>
      </c>
      <c r="B31" s="402">
        <v>925606294</v>
      </c>
      <c r="C31" s="399" t="s">
        <v>7</v>
      </c>
      <c r="D31" s="399" t="s">
        <v>8</v>
      </c>
      <c r="E31" s="399" t="s">
        <v>13</v>
      </c>
      <c r="F31" s="401">
        <v>43931.708333333328</v>
      </c>
      <c r="G31" s="84"/>
      <c r="H31" s="84"/>
      <c r="I31" s="84"/>
      <c r="J31" s="84"/>
      <c r="K31" s="84"/>
      <c r="L31" s="84"/>
      <c r="M31" s="84"/>
      <c r="N31" s="84"/>
      <c r="O31" s="84"/>
      <c r="P31" s="84"/>
      <c r="Q31" s="84"/>
      <c r="R31" s="84"/>
      <c r="S31" s="84"/>
      <c r="T31" s="84"/>
      <c r="U31" s="84"/>
      <c r="V31" s="84"/>
      <c r="W31" s="84"/>
      <c r="X31" s="84"/>
      <c r="Y31" s="84"/>
      <c r="Z31" s="84"/>
    </row>
    <row r="32" spans="1:26" ht="30">
      <c r="A32" s="399" t="s">
        <v>19</v>
      </c>
      <c r="B32" s="400">
        <v>100010655408</v>
      </c>
      <c r="C32" s="399" t="s">
        <v>7</v>
      </c>
      <c r="D32" s="399" t="s">
        <v>8</v>
      </c>
      <c r="E32" s="399" t="s">
        <v>9</v>
      </c>
      <c r="F32" s="401">
        <v>44337.611805555549</v>
      </c>
      <c r="G32" s="84"/>
      <c r="H32" s="84"/>
      <c r="I32" s="84"/>
      <c r="J32" s="84"/>
      <c r="K32" s="84"/>
      <c r="L32" s="84"/>
      <c r="M32" s="84"/>
      <c r="N32" s="84"/>
      <c r="O32" s="84"/>
      <c r="P32" s="84"/>
      <c r="Q32" s="84"/>
      <c r="R32" s="84"/>
      <c r="S32" s="84"/>
      <c r="T32" s="84"/>
      <c r="U32" s="84"/>
      <c r="V32" s="84"/>
      <c r="W32" s="84"/>
      <c r="X32" s="84"/>
      <c r="Y32" s="84"/>
      <c r="Z32" s="84"/>
    </row>
    <row r="33" spans="1:26" ht="30">
      <c r="A33" s="399" t="s">
        <v>19</v>
      </c>
      <c r="B33" s="400">
        <v>100000408309</v>
      </c>
      <c r="C33" s="399" t="s">
        <v>7</v>
      </c>
      <c r="D33" s="399" t="s">
        <v>8</v>
      </c>
      <c r="E33" s="399" t="s">
        <v>9</v>
      </c>
      <c r="F33" s="401">
        <v>44337.611111111109</v>
      </c>
      <c r="G33" s="84"/>
      <c r="H33" s="84"/>
      <c r="I33" s="84"/>
      <c r="J33" s="84"/>
      <c r="K33" s="84"/>
      <c r="L33" s="84"/>
      <c r="M33" s="84"/>
      <c r="N33" s="84"/>
      <c r="O33" s="84"/>
      <c r="P33" s="84"/>
      <c r="Q33" s="84"/>
      <c r="R33" s="84"/>
      <c r="S33" s="84"/>
      <c r="T33" s="84"/>
      <c r="U33" s="84"/>
      <c r="V33" s="84"/>
      <c r="W33" s="84"/>
      <c r="X33" s="84"/>
      <c r="Y33" s="84"/>
      <c r="Z33" s="84"/>
    </row>
    <row r="34" spans="1:26" ht="30">
      <c r="A34" s="399" t="s">
        <v>19</v>
      </c>
      <c r="B34" s="400">
        <v>100014699538</v>
      </c>
      <c r="C34" s="399" t="s">
        <v>7</v>
      </c>
      <c r="D34" s="399" t="s">
        <v>8</v>
      </c>
      <c r="E34" s="399" t="s">
        <v>9</v>
      </c>
      <c r="F34" s="401">
        <v>44337.65625</v>
      </c>
      <c r="G34" s="84"/>
      <c r="H34" s="84"/>
      <c r="I34" s="84"/>
      <c r="J34" s="84"/>
      <c r="K34" s="84"/>
      <c r="L34" s="84"/>
      <c r="M34" s="84"/>
      <c r="N34" s="84"/>
      <c r="O34" s="84"/>
      <c r="P34" s="84"/>
      <c r="Q34" s="84"/>
      <c r="R34" s="84"/>
      <c r="S34" s="84"/>
      <c r="T34" s="84"/>
      <c r="U34" s="84"/>
      <c r="V34" s="84"/>
      <c r="W34" s="84"/>
      <c r="X34" s="84"/>
      <c r="Y34" s="84"/>
      <c r="Z34" s="84"/>
    </row>
    <row r="35" spans="1:26" ht="30">
      <c r="A35" s="399" t="s">
        <v>19</v>
      </c>
      <c r="B35" s="400">
        <v>100014253100</v>
      </c>
      <c r="C35" s="399" t="s">
        <v>7</v>
      </c>
      <c r="D35" s="399" t="s">
        <v>8</v>
      </c>
      <c r="E35" s="399" t="s">
        <v>9</v>
      </c>
      <c r="F35" s="401">
        <v>44337.654166666667</v>
      </c>
      <c r="G35" s="84"/>
      <c r="H35" s="84"/>
      <c r="I35" s="84"/>
      <c r="J35" s="84"/>
      <c r="K35" s="84"/>
      <c r="L35" s="84"/>
      <c r="M35" s="84"/>
      <c r="N35" s="84"/>
      <c r="O35" s="84"/>
      <c r="P35" s="84"/>
      <c r="Q35" s="84"/>
      <c r="R35" s="84"/>
      <c r="S35" s="84"/>
      <c r="T35" s="84"/>
      <c r="U35" s="84"/>
      <c r="V35" s="84"/>
      <c r="W35" s="84"/>
      <c r="X35" s="84"/>
      <c r="Y35" s="84"/>
      <c r="Z35" s="84"/>
    </row>
    <row r="36" spans="1:26" ht="30">
      <c r="A36" s="399" t="s">
        <v>17</v>
      </c>
      <c r="B36" s="400">
        <v>100014464493</v>
      </c>
      <c r="C36" s="399" t="s">
        <v>7</v>
      </c>
      <c r="D36" s="399" t="s">
        <v>8</v>
      </c>
      <c r="E36" s="399" t="s">
        <v>9</v>
      </c>
      <c r="F36" s="401">
        <v>44337.601388888885</v>
      </c>
      <c r="G36" s="84"/>
      <c r="H36" s="84"/>
      <c r="I36" s="84"/>
      <c r="J36" s="84"/>
      <c r="K36" s="84"/>
      <c r="L36" s="84"/>
      <c r="M36" s="84"/>
      <c r="N36" s="84"/>
      <c r="O36" s="84"/>
      <c r="P36" s="84"/>
      <c r="Q36" s="84"/>
      <c r="R36" s="84"/>
      <c r="S36" s="84"/>
      <c r="T36" s="84"/>
      <c r="U36" s="84"/>
      <c r="V36" s="84"/>
      <c r="W36" s="84"/>
      <c r="X36" s="84"/>
      <c r="Y36" s="84"/>
      <c r="Z36" s="84"/>
    </row>
    <row r="37" spans="1:26" ht="30">
      <c r="A37" s="399" t="s">
        <v>18</v>
      </c>
      <c r="B37" s="402">
        <v>100014452139</v>
      </c>
      <c r="C37" s="399" t="s">
        <v>7</v>
      </c>
      <c r="D37" s="399" t="s">
        <v>8</v>
      </c>
      <c r="E37" s="399" t="s">
        <v>13</v>
      </c>
      <c r="F37" s="401">
        <v>25934</v>
      </c>
      <c r="G37" s="84"/>
      <c r="H37" s="84"/>
      <c r="I37" s="84"/>
      <c r="J37" s="84"/>
      <c r="K37" s="84"/>
      <c r="L37" s="84"/>
      <c r="M37" s="84"/>
      <c r="N37" s="84"/>
      <c r="O37" s="84"/>
      <c r="P37" s="84"/>
      <c r="Q37" s="84"/>
      <c r="R37" s="84"/>
      <c r="S37" s="84"/>
      <c r="T37" s="84"/>
      <c r="U37" s="84"/>
      <c r="V37" s="84"/>
      <c r="W37" s="84"/>
      <c r="X37" s="84"/>
      <c r="Y37" s="84"/>
      <c r="Z37" s="84"/>
    </row>
    <row r="38" spans="1:26" ht="30">
      <c r="A38" s="399" t="s">
        <v>18</v>
      </c>
      <c r="B38" s="402">
        <v>100010442647</v>
      </c>
      <c r="C38" s="399" t="s">
        <v>7</v>
      </c>
      <c r="D38" s="399" t="s">
        <v>8</v>
      </c>
      <c r="E38" s="399" t="s">
        <v>13</v>
      </c>
      <c r="F38" s="401">
        <v>43849.496527777781</v>
      </c>
      <c r="G38" s="84"/>
      <c r="H38" s="84"/>
      <c r="I38" s="84"/>
      <c r="J38" s="84"/>
      <c r="K38" s="84"/>
      <c r="L38" s="84"/>
      <c r="M38" s="84"/>
      <c r="N38" s="84"/>
      <c r="O38" s="84"/>
      <c r="P38" s="84"/>
      <c r="Q38" s="84"/>
      <c r="R38" s="84"/>
      <c r="S38" s="84"/>
      <c r="T38" s="84"/>
      <c r="U38" s="84"/>
      <c r="V38" s="84"/>
      <c r="W38" s="84"/>
      <c r="X38" s="84"/>
      <c r="Y38" s="84"/>
      <c r="Z38" s="84"/>
    </row>
    <row r="39" spans="1:26" ht="30">
      <c r="A39" s="399" t="s">
        <v>12</v>
      </c>
      <c r="B39" s="400">
        <v>100013933815</v>
      </c>
      <c r="C39" s="399" t="s">
        <v>7</v>
      </c>
      <c r="D39" s="399" t="s">
        <v>8</v>
      </c>
      <c r="E39" s="399" t="s">
        <v>13</v>
      </c>
      <c r="F39" s="401">
        <v>44305.580555555549</v>
      </c>
      <c r="G39" s="84"/>
      <c r="H39" s="84"/>
      <c r="I39" s="84"/>
      <c r="J39" s="84"/>
      <c r="K39" s="84"/>
      <c r="L39" s="84"/>
      <c r="M39" s="84"/>
      <c r="N39" s="84"/>
      <c r="O39" s="84"/>
      <c r="P39" s="84"/>
      <c r="Q39" s="84"/>
      <c r="R39" s="84"/>
      <c r="S39" s="84"/>
      <c r="T39" s="84"/>
      <c r="U39" s="84"/>
      <c r="V39" s="84"/>
      <c r="W39" s="84"/>
      <c r="X39" s="84"/>
      <c r="Y39" s="84"/>
      <c r="Z39" s="84"/>
    </row>
    <row r="40" spans="1:26" ht="30">
      <c r="A40" s="399" t="s">
        <v>12</v>
      </c>
      <c r="B40" s="400">
        <v>100007577494</v>
      </c>
      <c r="C40" s="399" t="s">
        <v>7</v>
      </c>
      <c r="D40" s="399" t="s">
        <v>8</v>
      </c>
      <c r="E40" s="399" t="s">
        <v>9</v>
      </c>
      <c r="F40" s="401">
        <v>44337.598611111112</v>
      </c>
      <c r="G40" s="84"/>
      <c r="H40" s="84"/>
      <c r="I40" s="84"/>
      <c r="J40" s="84"/>
      <c r="K40" s="84"/>
      <c r="L40" s="84"/>
      <c r="M40" s="84"/>
      <c r="N40" s="84"/>
      <c r="O40" s="84"/>
      <c r="P40" s="84"/>
      <c r="Q40" s="84"/>
      <c r="R40" s="84"/>
      <c r="S40" s="84"/>
      <c r="T40" s="84"/>
      <c r="U40" s="84"/>
      <c r="V40" s="84"/>
      <c r="W40" s="84"/>
      <c r="X40" s="84"/>
      <c r="Y40" s="84"/>
      <c r="Z40" s="84"/>
    </row>
    <row r="41" spans="1:26" ht="30">
      <c r="A41" s="404" t="s">
        <v>14</v>
      </c>
      <c r="B41" s="405">
        <v>100011421337</v>
      </c>
      <c r="C41" s="404" t="s">
        <v>7</v>
      </c>
      <c r="D41" s="404" t="s">
        <v>8</v>
      </c>
      <c r="E41" s="406" t="s">
        <v>9</v>
      </c>
      <c r="F41" s="407">
        <v>25934</v>
      </c>
      <c r="G41" s="84"/>
      <c r="H41" s="84"/>
      <c r="I41" s="84"/>
      <c r="J41" s="84"/>
      <c r="K41" s="84"/>
      <c r="L41" s="84"/>
      <c r="M41" s="84"/>
      <c r="N41" s="84"/>
      <c r="O41" s="84"/>
      <c r="P41" s="84"/>
      <c r="Q41" s="84"/>
      <c r="R41" s="84"/>
      <c r="S41" s="84"/>
      <c r="T41" s="84"/>
      <c r="U41" s="84"/>
      <c r="V41" s="84"/>
      <c r="W41" s="84"/>
      <c r="X41" s="84"/>
      <c r="Y41" s="84"/>
      <c r="Z41" s="84"/>
    </row>
    <row r="42" spans="1:26" ht="30">
      <c r="A42" s="399" t="s">
        <v>11</v>
      </c>
      <c r="B42" s="400">
        <v>100008034747</v>
      </c>
      <c r="C42" s="399" t="s">
        <v>7</v>
      </c>
      <c r="D42" s="399" t="s">
        <v>8</v>
      </c>
      <c r="E42" s="399" t="s">
        <v>13</v>
      </c>
      <c r="F42" s="401">
        <v>44147.701388888891</v>
      </c>
      <c r="G42" s="84"/>
      <c r="H42" s="84"/>
      <c r="I42" s="84"/>
      <c r="J42" s="84"/>
      <c r="K42" s="84"/>
      <c r="L42" s="84"/>
      <c r="M42" s="84"/>
      <c r="N42" s="84"/>
      <c r="O42" s="84"/>
      <c r="P42" s="84"/>
      <c r="Q42" s="84"/>
      <c r="R42" s="84"/>
      <c r="S42" s="84"/>
      <c r="T42" s="84"/>
      <c r="U42" s="84"/>
      <c r="V42" s="84"/>
      <c r="W42" s="84"/>
      <c r="X42" s="84"/>
      <c r="Y42" s="84"/>
      <c r="Z42" s="84"/>
    </row>
    <row r="43" spans="1:26" ht="30">
      <c r="A43" s="399" t="s">
        <v>11</v>
      </c>
      <c r="B43" s="400">
        <v>10980327</v>
      </c>
      <c r="C43" s="399" t="s">
        <v>7</v>
      </c>
      <c r="D43" s="399" t="s">
        <v>8</v>
      </c>
      <c r="E43" s="399" t="s">
        <v>13</v>
      </c>
      <c r="F43" s="401">
        <v>44010.768750000003</v>
      </c>
      <c r="G43" s="84"/>
      <c r="H43" s="84"/>
      <c r="I43" s="84"/>
      <c r="J43" s="84"/>
      <c r="K43" s="84"/>
      <c r="L43" s="84"/>
      <c r="M43" s="84"/>
      <c r="N43" s="84"/>
      <c r="O43" s="84"/>
      <c r="P43" s="84"/>
      <c r="Q43" s="84"/>
      <c r="R43" s="84"/>
      <c r="S43" s="84"/>
      <c r="T43" s="84"/>
      <c r="U43" s="84"/>
      <c r="V43" s="84"/>
      <c r="W43" s="84"/>
      <c r="X43" s="84"/>
      <c r="Y43" s="84"/>
      <c r="Z43" s="84"/>
    </row>
    <row r="44" spans="1:26" ht="30">
      <c r="A44" s="399" t="s">
        <v>14</v>
      </c>
      <c r="B44" s="400">
        <v>100001408839</v>
      </c>
      <c r="C44" s="399" t="s">
        <v>7</v>
      </c>
      <c r="D44" s="399" t="s">
        <v>8</v>
      </c>
      <c r="E44" s="399" t="s">
        <v>9</v>
      </c>
      <c r="F44" s="401">
        <v>44337.661111111112</v>
      </c>
      <c r="G44" s="84"/>
      <c r="H44" s="84"/>
      <c r="I44" s="84"/>
      <c r="J44" s="84"/>
      <c r="K44" s="84"/>
      <c r="L44" s="84"/>
      <c r="M44" s="84"/>
      <c r="N44" s="84"/>
      <c r="O44" s="84"/>
      <c r="P44" s="84"/>
      <c r="Q44" s="84"/>
      <c r="R44" s="84"/>
      <c r="S44" s="84"/>
      <c r="T44" s="84"/>
      <c r="U44" s="84"/>
      <c r="V44" s="84"/>
      <c r="W44" s="84"/>
      <c r="X44" s="84"/>
      <c r="Y44" s="84"/>
      <c r="Z44" s="84"/>
    </row>
    <row r="45" spans="1:26" ht="30">
      <c r="A45" s="399" t="s">
        <v>11</v>
      </c>
      <c r="B45" s="400">
        <v>289897335</v>
      </c>
      <c r="C45" s="399" t="s">
        <v>7</v>
      </c>
      <c r="D45" s="399" t="s">
        <v>8</v>
      </c>
      <c r="E45" s="399" t="s">
        <v>13</v>
      </c>
      <c r="F45" s="401">
        <v>25934</v>
      </c>
      <c r="G45" s="84"/>
      <c r="H45" s="84"/>
      <c r="I45" s="84"/>
      <c r="J45" s="84"/>
      <c r="K45" s="84"/>
      <c r="L45" s="84"/>
      <c r="M45" s="84"/>
      <c r="N45" s="84"/>
      <c r="O45" s="84"/>
      <c r="P45" s="84"/>
      <c r="Q45" s="84"/>
      <c r="R45" s="84"/>
      <c r="S45" s="84"/>
      <c r="T45" s="84"/>
      <c r="U45" s="84"/>
      <c r="V45" s="84"/>
      <c r="W45" s="84"/>
      <c r="X45" s="84"/>
      <c r="Y45" s="84"/>
      <c r="Z45" s="84"/>
    </row>
    <row r="46" spans="1:26" ht="30">
      <c r="A46" s="399" t="s">
        <v>11</v>
      </c>
      <c r="B46" s="400">
        <v>100011415207</v>
      </c>
      <c r="C46" s="399" t="s">
        <v>7</v>
      </c>
      <c r="D46" s="399" t="s">
        <v>8</v>
      </c>
      <c r="E46" s="399" t="s">
        <v>13</v>
      </c>
      <c r="F46" s="401">
        <v>25934</v>
      </c>
      <c r="G46" s="84"/>
      <c r="H46" s="84"/>
      <c r="I46" s="84"/>
      <c r="J46" s="84"/>
      <c r="K46" s="84"/>
      <c r="L46" s="84"/>
      <c r="M46" s="84"/>
      <c r="N46" s="84"/>
      <c r="O46" s="84"/>
      <c r="P46" s="84"/>
      <c r="Q46" s="84"/>
      <c r="R46" s="84"/>
      <c r="S46" s="84"/>
      <c r="T46" s="84"/>
      <c r="U46" s="84"/>
      <c r="V46" s="84"/>
      <c r="W46" s="84"/>
      <c r="X46" s="84"/>
      <c r="Y46" s="84"/>
      <c r="Z46" s="84"/>
    </row>
    <row r="47" spans="1:26" ht="30">
      <c r="A47" s="399" t="s">
        <v>12</v>
      </c>
      <c r="B47" s="400">
        <v>100011230470</v>
      </c>
      <c r="C47" s="399" t="s">
        <v>7</v>
      </c>
      <c r="D47" s="399" t="s">
        <v>8</v>
      </c>
      <c r="E47" s="399" t="s">
        <v>9</v>
      </c>
      <c r="F47" s="401">
        <v>44337.586111111115</v>
      </c>
      <c r="G47" s="84"/>
      <c r="H47" s="84"/>
      <c r="I47" s="84"/>
      <c r="J47" s="84"/>
      <c r="K47" s="84"/>
      <c r="L47" s="84"/>
      <c r="M47" s="84"/>
      <c r="N47" s="84"/>
      <c r="O47" s="84"/>
      <c r="P47" s="84"/>
      <c r="Q47" s="84"/>
      <c r="R47" s="84"/>
      <c r="S47" s="84"/>
      <c r="T47" s="84"/>
      <c r="U47" s="84"/>
      <c r="V47" s="84"/>
      <c r="W47" s="84"/>
      <c r="X47" s="84"/>
      <c r="Y47" s="84"/>
      <c r="Z47" s="84"/>
    </row>
    <row r="48" spans="1:26" ht="30">
      <c r="A48" s="399" t="s">
        <v>14</v>
      </c>
      <c r="B48" s="400">
        <v>372012447</v>
      </c>
      <c r="C48" s="399" t="s">
        <v>7</v>
      </c>
      <c r="D48" s="399" t="s">
        <v>8</v>
      </c>
      <c r="E48" s="399" t="s">
        <v>9</v>
      </c>
      <c r="F48" s="401">
        <v>44337.643055555549</v>
      </c>
      <c r="G48" s="84"/>
      <c r="H48" s="84"/>
      <c r="I48" s="84"/>
      <c r="J48" s="84"/>
      <c r="K48" s="84"/>
      <c r="L48" s="84"/>
      <c r="M48" s="84"/>
      <c r="N48" s="84"/>
      <c r="O48" s="84"/>
      <c r="P48" s="84"/>
      <c r="Q48" s="84"/>
      <c r="R48" s="84"/>
      <c r="S48" s="84"/>
      <c r="T48" s="84"/>
      <c r="U48" s="84"/>
      <c r="V48" s="84"/>
      <c r="W48" s="84"/>
      <c r="X48" s="84"/>
      <c r="Y48" s="84"/>
      <c r="Z48" s="84"/>
    </row>
    <row r="49" spans="1:26" ht="30">
      <c r="A49" s="399" t="s">
        <v>12</v>
      </c>
      <c r="B49" s="400">
        <v>100010381492</v>
      </c>
      <c r="C49" s="399" t="s">
        <v>7</v>
      </c>
      <c r="D49" s="399" t="s">
        <v>8</v>
      </c>
      <c r="E49" s="399" t="s">
        <v>9</v>
      </c>
      <c r="F49" s="401">
        <v>44337.595833333333</v>
      </c>
      <c r="G49" s="84"/>
      <c r="H49" s="84"/>
      <c r="I49" s="84"/>
      <c r="J49" s="84"/>
      <c r="K49" s="84"/>
      <c r="L49" s="84"/>
      <c r="M49" s="84"/>
      <c r="N49" s="84"/>
      <c r="O49" s="84"/>
      <c r="P49" s="84"/>
      <c r="Q49" s="84"/>
      <c r="R49" s="84"/>
      <c r="S49" s="84"/>
      <c r="T49" s="84"/>
      <c r="U49" s="84"/>
      <c r="V49" s="84"/>
      <c r="W49" s="84"/>
      <c r="X49" s="84"/>
      <c r="Y49" s="84"/>
      <c r="Z49" s="84"/>
    </row>
    <row r="50" spans="1:26" ht="30">
      <c r="A50" s="399" t="s">
        <v>14</v>
      </c>
      <c r="B50" s="400">
        <v>100010392459</v>
      </c>
      <c r="C50" s="399" t="s">
        <v>7</v>
      </c>
      <c r="D50" s="399" t="s">
        <v>8</v>
      </c>
      <c r="E50" s="399" t="s">
        <v>9</v>
      </c>
      <c r="F50" s="401">
        <v>44337.679166666669</v>
      </c>
      <c r="G50" s="84"/>
      <c r="H50" s="84"/>
      <c r="I50" s="84"/>
      <c r="J50" s="84"/>
      <c r="K50" s="84"/>
      <c r="L50" s="84"/>
      <c r="M50" s="84"/>
      <c r="N50" s="84"/>
      <c r="O50" s="84"/>
      <c r="P50" s="84"/>
      <c r="Q50" s="84"/>
      <c r="R50" s="84"/>
      <c r="S50" s="84"/>
      <c r="T50" s="84"/>
      <c r="U50" s="84"/>
      <c r="V50" s="84"/>
      <c r="W50" s="84"/>
      <c r="X50" s="84"/>
      <c r="Y50" s="84"/>
      <c r="Z50" s="84"/>
    </row>
    <row r="51" spans="1:26" ht="30">
      <c r="A51" s="404" t="s">
        <v>14</v>
      </c>
      <c r="B51" s="405">
        <v>6130626</v>
      </c>
      <c r="C51" s="404" t="s">
        <v>7</v>
      </c>
      <c r="D51" s="404" t="s">
        <v>8</v>
      </c>
      <c r="E51" s="406" t="s">
        <v>9</v>
      </c>
      <c r="F51" s="407">
        <v>44202.603472222225</v>
      </c>
      <c r="G51" s="84"/>
      <c r="H51" s="84"/>
      <c r="I51" s="84"/>
      <c r="J51" s="84"/>
      <c r="K51" s="84"/>
      <c r="L51" s="84"/>
      <c r="M51" s="84"/>
      <c r="N51" s="84"/>
      <c r="O51" s="84"/>
      <c r="P51" s="84"/>
      <c r="Q51" s="84"/>
      <c r="R51" s="84"/>
      <c r="S51" s="84"/>
      <c r="T51" s="84"/>
      <c r="U51" s="84"/>
      <c r="V51" s="84"/>
      <c r="W51" s="84"/>
      <c r="X51" s="84"/>
      <c r="Y51" s="84"/>
      <c r="Z51" s="84"/>
    </row>
    <row r="52" spans="1:26" ht="30">
      <c r="A52" s="399" t="s">
        <v>14</v>
      </c>
      <c r="B52" s="400">
        <v>100008484064</v>
      </c>
      <c r="C52" s="399" t="s">
        <v>7</v>
      </c>
      <c r="D52" s="399" t="s">
        <v>8</v>
      </c>
      <c r="E52" s="399" t="s">
        <v>9</v>
      </c>
      <c r="F52" s="401">
        <v>44337.669444444451</v>
      </c>
      <c r="G52" s="84"/>
      <c r="H52" s="84"/>
      <c r="I52" s="84"/>
      <c r="J52" s="84"/>
      <c r="K52" s="84"/>
      <c r="L52" s="84"/>
      <c r="M52" s="84"/>
      <c r="N52" s="84"/>
      <c r="O52" s="84"/>
      <c r="P52" s="84"/>
      <c r="Q52" s="84"/>
      <c r="R52" s="84"/>
      <c r="S52" s="84"/>
      <c r="T52" s="84"/>
      <c r="U52" s="84"/>
      <c r="V52" s="84"/>
      <c r="W52" s="84"/>
      <c r="X52" s="84"/>
      <c r="Y52" s="84"/>
      <c r="Z52" s="84"/>
    </row>
    <row r="53" spans="1:26" ht="30">
      <c r="A53" s="399" t="s">
        <v>11</v>
      </c>
      <c r="B53" s="400">
        <v>100013127777</v>
      </c>
      <c r="C53" s="399" t="s">
        <v>7</v>
      </c>
      <c r="D53" s="399" t="s">
        <v>8</v>
      </c>
      <c r="E53" s="399" t="s">
        <v>13</v>
      </c>
      <c r="F53" s="401">
        <v>44247.419444444451</v>
      </c>
      <c r="G53" s="84"/>
      <c r="H53" s="84"/>
      <c r="I53" s="84"/>
      <c r="J53" s="84"/>
      <c r="K53" s="84"/>
      <c r="L53" s="84"/>
      <c r="M53" s="84"/>
      <c r="N53" s="84"/>
      <c r="O53" s="84"/>
      <c r="P53" s="84"/>
      <c r="Q53" s="84"/>
      <c r="R53" s="84"/>
      <c r="S53" s="84"/>
      <c r="T53" s="84"/>
      <c r="U53" s="84"/>
      <c r="V53" s="84"/>
      <c r="W53" s="84"/>
      <c r="X53" s="84"/>
      <c r="Y53" s="84"/>
      <c r="Z53" s="84"/>
    </row>
    <row r="54" spans="1:26" ht="30">
      <c r="A54" s="399" t="s">
        <v>11</v>
      </c>
      <c r="B54" s="400">
        <v>100010725791</v>
      </c>
      <c r="C54" s="399" t="s">
        <v>7</v>
      </c>
      <c r="D54" s="399" t="s">
        <v>8</v>
      </c>
      <c r="E54" s="399" t="s">
        <v>13</v>
      </c>
      <c r="F54" s="401">
        <v>44309.666666666672</v>
      </c>
      <c r="G54" s="84"/>
      <c r="H54" s="84"/>
      <c r="I54" s="84"/>
      <c r="J54" s="84"/>
      <c r="K54" s="84"/>
      <c r="L54" s="84"/>
      <c r="M54" s="84"/>
      <c r="N54" s="84"/>
      <c r="O54" s="84"/>
      <c r="P54" s="84"/>
      <c r="Q54" s="84"/>
      <c r="R54" s="84"/>
      <c r="S54" s="84"/>
      <c r="T54" s="84"/>
      <c r="U54" s="84"/>
      <c r="V54" s="84"/>
      <c r="W54" s="84"/>
      <c r="X54" s="84"/>
      <c r="Y54" s="84"/>
      <c r="Z54" s="84"/>
    </row>
    <row r="55" spans="1:26" ht="30">
      <c r="A55" s="399" t="s">
        <v>12</v>
      </c>
      <c r="B55" s="400">
        <v>100012212039</v>
      </c>
      <c r="C55" s="399" t="s">
        <v>7</v>
      </c>
      <c r="D55" s="399" t="s">
        <v>8</v>
      </c>
      <c r="E55" s="399" t="s">
        <v>9</v>
      </c>
      <c r="F55" s="401">
        <v>44337.586111111115</v>
      </c>
      <c r="G55" s="84"/>
      <c r="H55" s="84"/>
      <c r="I55" s="84"/>
      <c r="J55" s="84"/>
      <c r="K55" s="84"/>
      <c r="L55" s="84"/>
      <c r="M55" s="84"/>
      <c r="N55" s="84"/>
      <c r="O55" s="84"/>
      <c r="P55" s="84"/>
      <c r="Q55" s="84"/>
      <c r="R55" s="84"/>
      <c r="S55" s="84"/>
      <c r="T55" s="84"/>
      <c r="U55" s="84"/>
      <c r="V55" s="84"/>
      <c r="W55" s="84"/>
      <c r="X55" s="84"/>
      <c r="Y55" s="84"/>
      <c r="Z55" s="84"/>
    </row>
    <row r="56" spans="1:26" ht="30">
      <c r="A56" s="399" t="s">
        <v>11</v>
      </c>
      <c r="B56" s="400">
        <v>100001142563</v>
      </c>
      <c r="C56" s="399" t="s">
        <v>7</v>
      </c>
      <c r="D56" s="399" t="s">
        <v>8</v>
      </c>
      <c r="E56" s="399" t="s">
        <v>13</v>
      </c>
      <c r="F56" s="401">
        <v>44326.413194444445</v>
      </c>
      <c r="G56" s="84"/>
      <c r="H56" s="84"/>
      <c r="I56" s="84"/>
      <c r="J56" s="84"/>
      <c r="K56" s="84"/>
      <c r="L56" s="84"/>
      <c r="M56" s="84"/>
      <c r="N56" s="84"/>
      <c r="O56" s="84"/>
      <c r="P56" s="84"/>
      <c r="Q56" s="84"/>
      <c r="R56" s="84"/>
      <c r="S56" s="84"/>
      <c r="T56" s="84"/>
      <c r="U56" s="84"/>
      <c r="V56" s="84"/>
      <c r="W56" s="84"/>
      <c r="X56" s="84"/>
      <c r="Y56" s="84"/>
      <c r="Z56" s="84"/>
    </row>
    <row r="57" spans="1:26" ht="30">
      <c r="A57" s="399" t="s">
        <v>12</v>
      </c>
      <c r="B57" s="400">
        <v>522637565</v>
      </c>
      <c r="C57" s="399" t="s">
        <v>7</v>
      </c>
      <c r="D57" s="399" t="s">
        <v>8</v>
      </c>
      <c r="E57" s="399" t="s">
        <v>13</v>
      </c>
      <c r="F57" s="401">
        <v>44006.729166666672</v>
      </c>
      <c r="G57" s="84"/>
      <c r="H57" s="84"/>
      <c r="I57" s="84"/>
      <c r="J57" s="84"/>
      <c r="K57" s="84"/>
      <c r="L57" s="84"/>
      <c r="M57" s="84"/>
      <c r="N57" s="84"/>
      <c r="O57" s="84"/>
      <c r="P57" s="84"/>
      <c r="Q57" s="84"/>
      <c r="R57" s="84"/>
      <c r="S57" s="84"/>
      <c r="T57" s="84"/>
      <c r="U57" s="84"/>
      <c r="V57" s="84"/>
      <c r="W57" s="84"/>
      <c r="X57" s="84"/>
      <c r="Y57" s="84"/>
      <c r="Z57" s="84"/>
    </row>
    <row r="58" spans="1:26" ht="30">
      <c r="A58" s="399" t="s">
        <v>12</v>
      </c>
      <c r="B58" s="400">
        <v>100000940328</v>
      </c>
      <c r="C58" s="399" t="s">
        <v>7</v>
      </c>
      <c r="D58" s="399" t="s">
        <v>8</v>
      </c>
      <c r="E58" s="399" t="s">
        <v>9</v>
      </c>
      <c r="F58" s="401">
        <v>44337.599999999999</v>
      </c>
      <c r="G58" s="84"/>
      <c r="H58" s="84"/>
      <c r="I58" s="84"/>
      <c r="J58" s="84"/>
      <c r="K58" s="84"/>
      <c r="L58" s="84"/>
      <c r="M58" s="84"/>
      <c r="N58" s="84"/>
      <c r="O58" s="84"/>
      <c r="P58" s="84"/>
      <c r="Q58" s="84"/>
      <c r="R58" s="84"/>
      <c r="S58" s="84"/>
      <c r="T58" s="84"/>
      <c r="U58" s="84"/>
      <c r="V58" s="84"/>
      <c r="W58" s="84"/>
      <c r="X58" s="84"/>
      <c r="Y58" s="84"/>
      <c r="Z58" s="84"/>
    </row>
    <row r="59" spans="1:26" ht="30">
      <c r="A59" s="399" t="s">
        <v>14</v>
      </c>
      <c r="B59" s="400">
        <v>100013350069</v>
      </c>
      <c r="C59" s="399" t="s">
        <v>7</v>
      </c>
      <c r="D59" s="399" t="s">
        <v>8</v>
      </c>
      <c r="E59" s="399" t="s">
        <v>9</v>
      </c>
      <c r="F59" s="401">
        <v>44337.677777777775</v>
      </c>
      <c r="G59" s="84"/>
      <c r="H59" s="84"/>
      <c r="I59" s="84"/>
      <c r="J59" s="84"/>
      <c r="K59" s="84"/>
      <c r="L59" s="84"/>
      <c r="M59" s="84"/>
      <c r="N59" s="84"/>
      <c r="O59" s="84"/>
      <c r="P59" s="84"/>
      <c r="Q59" s="84"/>
      <c r="R59" s="84"/>
      <c r="S59" s="84"/>
      <c r="T59" s="84"/>
      <c r="U59" s="84"/>
      <c r="V59" s="84"/>
      <c r="W59" s="84"/>
      <c r="X59" s="84"/>
      <c r="Y59" s="84"/>
      <c r="Z59" s="84"/>
    </row>
    <row r="60" spans="1:26" ht="30">
      <c r="A60" s="399" t="s">
        <v>11</v>
      </c>
      <c r="B60" s="400">
        <v>100010540166</v>
      </c>
      <c r="C60" s="399" t="s">
        <v>7</v>
      </c>
      <c r="D60" s="399" t="s">
        <v>8</v>
      </c>
      <c r="E60" s="399" t="s">
        <v>13</v>
      </c>
      <c r="F60" s="401">
        <v>25934</v>
      </c>
      <c r="G60" s="84"/>
      <c r="H60" s="84"/>
      <c r="I60" s="84"/>
      <c r="J60" s="84"/>
      <c r="K60" s="84"/>
      <c r="L60" s="84"/>
      <c r="M60" s="84"/>
      <c r="N60" s="84"/>
      <c r="O60" s="84"/>
      <c r="P60" s="84"/>
      <c r="Q60" s="84"/>
      <c r="R60" s="84"/>
      <c r="S60" s="84"/>
      <c r="T60" s="84"/>
      <c r="U60" s="84"/>
      <c r="V60" s="84"/>
      <c r="W60" s="84"/>
      <c r="X60" s="84"/>
      <c r="Y60" s="84"/>
      <c r="Z60" s="84"/>
    </row>
    <row r="61" spans="1:26" ht="30">
      <c r="A61" s="399" t="s">
        <v>19</v>
      </c>
      <c r="B61" s="400">
        <v>100012221518</v>
      </c>
      <c r="C61" s="399" t="s">
        <v>7</v>
      </c>
      <c r="D61" s="399" t="s">
        <v>8</v>
      </c>
      <c r="E61" s="408" t="s">
        <v>9</v>
      </c>
      <c r="F61" s="401">
        <v>44221.456250000003</v>
      </c>
      <c r="G61" s="84"/>
      <c r="H61" s="84"/>
      <c r="I61" s="84"/>
      <c r="J61" s="84"/>
      <c r="K61" s="84"/>
      <c r="L61" s="84"/>
      <c r="M61" s="84"/>
      <c r="N61" s="84"/>
      <c r="O61" s="84"/>
      <c r="P61" s="84"/>
      <c r="Q61" s="84"/>
      <c r="R61" s="84"/>
      <c r="S61" s="84"/>
      <c r="T61" s="84"/>
      <c r="U61" s="84"/>
      <c r="V61" s="84"/>
      <c r="W61" s="84"/>
      <c r="X61" s="84"/>
      <c r="Y61" s="84"/>
      <c r="Z61" s="84"/>
    </row>
    <row r="62" spans="1:26" ht="30">
      <c r="A62" s="399" t="s">
        <v>17</v>
      </c>
      <c r="B62" s="400">
        <v>100014460089</v>
      </c>
      <c r="C62" s="399" t="s">
        <v>7</v>
      </c>
      <c r="D62" s="399" t="s">
        <v>8</v>
      </c>
      <c r="E62" s="399" t="s">
        <v>9</v>
      </c>
      <c r="F62" s="401">
        <v>44337.611805555549</v>
      </c>
      <c r="G62" s="84"/>
      <c r="H62" s="84"/>
      <c r="I62" s="84"/>
      <c r="J62" s="84"/>
      <c r="K62" s="84"/>
      <c r="L62" s="84"/>
      <c r="M62" s="84"/>
      <c r="N62" s="84"/>
      <c r="O62" s="84"/>
      <c r="P62" s="84"/>
      <c r="Q62" s="84"/>
      <c r="R62" s="84"/>
      <c r="S62" s="84"/>
      <c r="T62" s="84"/>
      <c r="U62" s="84"/>
      <c r="V62" s="84"/>
      <c r="W62" s="84"/>
      <c r="X62" s="84"/>
      <c r="Y62" s="84"/>
      <c r="Z62" s="84"/>
    </row>
    <row r="63" spans="1:26" ht="30">
      <c r="A63" s="399" t="s">
        <v>18</v>
      </c>
      <c r="B63" s="402">
        <v>100014411770</v>
      </c>
      <c r="C63" s="399" t="s">
        <v>7</v>
      </c>
      <c r="D63" s="399" t="s">
        <v>8</v>
      </c>
      <c r="E63" s="399" t="s">
        <v>13</v>
      </c>
      <c r="F63" s="401">
        <v>43850.583333333328</v>
      </c>
      <c r="G63" s="84"/>
      <c r="H63" s="84"/>
      <c r="I63" s="84"/>
      <c r="J63" s="84"/>
      <c r="K63" s="84"/>
      <c r="L63" s="84"/>
      <c r="M63" s="84"/>
      <c r="N63" s="84"/>
      <c r="O63" s="84"/>
      <c r="P63" s="84"/>
      <c r="Q63" s="84"/>
      <c r="R63" s="84"/>
      <c r="S63" s="84"/>
      <c r="T63" s="84"/>
      <c r="U63" s="84"/>
      <c r="V63" s="84"/>
      <c r="W63" s="84"/>
      <c r="X63" s="84"/>
      <c r="Y63" s="84"/>
      <c r="Z63" s="84"/>
    </row>
    <row r="64" spans="1:26" ht="30">
      <c r="A64" s="399" t="s">
        <v>15</v>
      </c>
      <c r="B64" s="400">
        <v>100011415891</v>
      </c>
      <c r="C64" s="399" t="s">
        <v>7</v>
      </c>
      <c r="D64" s="399" t="s">
        <v>8</v>
      </c>
      <c r="E64" s="399" t="s">
        <v>13</v>
      </c>
      <c r="F64" s="401">
        <v>25934</v>
      </c>
      <c r="G64" s="84"/>
      <c r="H64" s="84"/>
      <c r="I64" s="84"/>
      <c r="J64" s="84"/>
      <c r="K64" s="84"/>
      <c r="L64" s="84"/>
      <c r="M64" s="84"/>
      <c r="N64" s="84"/>
      <c r="O64" s="84"/>
      <c r="P64" s="84"/>
      <c r="Q64" s="84"/>
      <c r="R64" s="84"/>
      <c r="S64" s="84"/>
      <c r="T64" s="84"/>
      <c r="U64" s="84"/>
      <c r="V64" s="84"/>
      <c r="W64" s="84"/>
      <c r="X64" s="84"/>
      <c r="Y64" s="84"/>
      <c r="Z64" s="84"/>
    </row>
    <row r="65" spans="1:26" ht="30">
      <c r="A65" s="399" t="s">
        <v>17</v>
      </c>
      <c r="B65" s="400">
        <v>100006559328</v>
      </c>
      <c r="C65" s="399" t="s">
        <v>7</v>
      </c>
      <c r="D65" s="399" t="s">
        <v>8</v>
      </c>
      <c r="E65" s="399" t="s">
        <v>9</v>
      </c>
      <c r="F65" s="401">
        <v>44337.60555555555</v>
      </c>
      <c r="G65" s="84"/>
      <c r="H65" s="84"/>
      <c r="I65" s="84"/>
      <c r="J65" s="84"/>
      <c r="K65" s="84"/>
      <c r="L65" s="84"/>
      <c r="M65" s="84"/>
      <c r="N65" s="84"/>
      <c r="O65" s="84"/>
      <c r="P65" s="84"/>
      <c r="Q65" s="84"/>
      <c r="R65" s="84"/>
      <c r="S65" s="84"/>
      <c r="T65" s="84"/>
      <c r="U65" s="84"/>
      <c r="V65" s="84"/>
      <c r="W65" s="84"/>
      <c r="X65" s="84"/>
      <c r="Y65" s="84"/>
      <c r="Z65" s="84"/>
    </row>
    <row r="66" spans="1:26" ht="30">
      <c r="A66" s="399" t="s">
        <v>6</v>
      </c>
      <c r="B66" s="400">
        <v>100010014594</v>
      </c>
      <c r="C66" s="399" t="s">
        <v>7</v>
      </c>
      <c r="D66" s="399" t="s">
        <v>8</v>
      </c>
      <c r="E66" s="399" t="s">
        <v>13</v>
      </c>
      <c r="F66" s="401">
        <v>44040.473611111112</v>
      </c>
      <c r="G66" s="84"/>
      <c r="H66" s="84"/>
      <c r="I66" s="84"/>
      <c r="J66" s="84"/>
      <c r="K66" s="84"/>
      <c r="L66" s="84"/>
      <c r="M66" s="84"/>
      <c r="N66" s="84"/>
      <c r="O66" s="84"/>
      <c r="P66" s="84"/>
      <c r="Q66" s="84"/>
      <c r="R66" s="84"/>
      <c r="S66" s="84"/>
      <c r="T66" s="84"/>
      <c r="U66" s="84"/>
      <c r="V66" s="84"/>
      <c r="W66" s="84"/>
      <c r="X66" s="84"/>
      <c r="Y66" s="84"/>
      <c r="Z66" s="84"/>
    </row>
    <row r="67" spans="1:26" ht="30">
      <c r="A67" s="399" t="s">
        <v>18</v>
      </c>
      <c r="B67" s="402">
        <v>100014368334</v>
      </c>
      <c r="C67" s="399" t="s">
        <v>7</v>
      </c>
      <c r="D67" s="399" t="s">
        <v>8</v>
      </c>
      <c r="E67" s="399" t="s">
        <v>13</v>
      </c>
      <c r="F67" s="401">
        <v>25934</v>
      </c>
      <c r="G67" s="84"/>
      <c r="H67" s="84"/>
      <c r="I67" s="84"/>
      <c r="J67" s="84"/>
      <c r="K67" s="84"/>
      <c r="L67" s="84"/>
      <c r="M67" s="84"/>
      <c r="N67" s="84"/>
      <c r="O67" s="84"/>
      <c r="P67" s="84"/>
      <c r="Q67" s="84"/>
      <c r="R67" s="84"/>
      <c r="S67" s="84"/>
      <c r="T67" s="84"/>
      <c r="U67" s="84"/>
      <c r="V67" s="84"/>
      <c r="W67" s="84"/>
      <c r="X67" s="84"/>
      <c r="Y67" s="84"/>
      <c r="Z67" s="84"/>
    </row>
    <row r="68" spans="1:26" ht="30">
      <c r="A68" s="399" t="s">
        <v>17</v>
      </c>
      <c r="B68" s="400">
        <v>100011417272</v>
      </c>
      <c r="C68" s="399" t="s">
        <v>7</v>
      </c>
      <c r="D68" s="399" t="s">
        <v>8</v>
      </c>
      <c r="E68" s="399" t="s">
        <v>9</v>
      </c>
      <c r="F68" s="401">
        <v>44337.610416666663</v>
      </c>
      <c r="G68" s="84"/>
      <c r="H68" s="84"/>
      <c r="I68" s="84"/>
      <c r="J68" s="84"/>
      <c r="K68" s="84"/>
      <c r="L68" s="84"/>
      <c r="M68" s="84"/>
      <c r="N68" s="84"/>
      <c r="O68" s="84"/>
      <c r="P68" s="84"/>
      <c r="Q68" s="84"/>
      <c r="R68" s="84"/>
      <c r="S68" s="84"/>
      <c r="T68" s="84"/>
      <c r="U68" s="84"/>
      <c r="V68" s="84"/>
      <c r="W68" s="84"/>
      <c r="X68" s="84"/>
      <c r="Y68" s="84"/>
      <c r="Z68" s="84"/>
    </row>
    <row r="69" spans="1:26" ht="30">
      <c r="A69" s="399" t="s">
        <v>17</v>
      </c>
      <c r="B69" s="400">
        <v>100014461302</v>
      </c>
      <c r="C69" s="399" t="s">
        <v>7</v>
      </c>
      <c r="D69" s="399" t="s">
        <v>8</v>
      </c>
      <c r="E69" s="399" t="s">
        <v>9</v>
      </c>
      <c r="F69" s="401">
        <v>44337.612500000003</v>
      </c>
      <c r="G69" s="84"/>
      <c r="H69" s="84"/>
      <c r="I69" s="84"/>
      <c r="J69" s="84"/>
      <c r="K69" s="84"/>
      <c r="L69" s="84"/>
      <c r="M69" s="84"/>
      <c r="N69" s="84"/>
      <c r="O69" s="84"/>
      <c r="P69" s="84"/>
      <c r="Q69" s="84"/>
      <c r="R69" s="84"/>
      <c r="S69" s="84"/>
      <c r="T69" s="84"/>
      <c r="U69" s="84"/>
      <c r="V69" s="84"/>
      <c r="W69" s="84"/>
      <c r="X69" s="84"/>
      <c r="Y69" s="84"/>
      <c r="Z69" s="84"/>
    </row>
    <row r="70" spans="1:26" ht="30">
      <c r="A70" s="399" t="s">
        <v>15</v>
      </c>
      <c r="B70" s="400">
        <v>100011263321</v>
      </c>
      <c r="C70" s="399" t="s">
        <v>7</v>
      </c>
      <c r="D70" s="399" t="s">
        <v>8</v>
      </c>
      <c r="E70" s="399" t="s">
        <v>13</v>
      </c>
      <c r="F70" s="401">
        <v>43706.620833333334</v>
      </c>
      <c r="G70" s="84"/>
      <c r="H70" s="84"/>
      <c r="I70" s="84"/>
      <c r="J70" s="84"/>
      <c r="K70" s="84"/>
      <c r="L70" s="84"/>
      <c r="M70" s="84"/>
      <c r="N70" s="84"/>
      <c r="O70" s="84"/>
      <c r="P70" s="84"/>
      <c r="Q70" s="84"/>
      <c r="R70" s="84"/>
      <c r="S70" s="84"/>
      <c r="T70" s="84"/>
      <c r="U70" s="84"/>
      <c r="V70" s="84"/>
      <c r="W70" s="84"/>
      <c r="X70" s="84"/>
      <c r="Y70" s="84"/>
      <c r="Z70" s="84"/>
    </row>
    <row r="71" spans="1:26" ht="30">
      <c r="A71" s="399" t="s">
        <v>15</v>
      </c>
      <c r="B71" s="400">
        <v>100006727508</v>
      </c>
      <c r="C71" s="399" t="s">
        <v>7</v>
      </c>
      <c r="D71" s="399" t="s">
        <v>8</v>
      </c>
      <c r="E71" s="399" t="s">
        <v>13</v>
      </c>
      <c r="F71" s="401">
        <v>43312.439583333333</v>
      </c>
      <c r="G71" s="84"/>
      <c r="H71" s="84"/>
      <c r="I71" s="84"/>
      <c r="J71" s="84"/>
      <c r="K71" s="84"/>
      <c r="L71" s="84"/>
      <c r="M71" s="84"/>
      <c r="N71" s="84"/>
      <c r="O71" s="84"/>
      <c r="P71" s="84"/>
      <c r="Q71" s="84"/>
      <c r="R71" s="84"/>
      <c r="S71" s="84"/>
      <c r="T71" s="84"/>
      <c r="U71" s="84"/>
      <c r="V71" s="84"/>
      <c r="W71" s="84"/>
      <c r="X71" s="84"/>
      <c r="Y71" s="84"/>
      <c r="Z71" s="84"/>
    </row>
    <row r="72" spans="1:26" ht="30">
      <c r="A72" s="399" t="s">
        <v>15</v>
      </c>
      <c r="B72" s="400">
        <v>100011415233</v>
      </c>
      <c r="C72" s="399" t="s">
        <v>7</v>
      </c>
      <c r="D72" s="399" t="s">
        <v>8</v>
      </c>
      <c r="E72" s="399" t="s">
        <v>13</v>
      </c>
      <c r="F72" s="401">
        <v>25934</v>
      </c>
      <c r="G72" s="84"/>
      <c r="H72" s="84"/>
      <c r="I72" s="84"/>
      <c r="J72" s="84"/>
      <c r="K72" s="84"/>
      <c r="L72" s="84"/>
      <c r="M72" s="84"/>
      <c r="N72" s="84"/>
      <c r="O72" s="84"/>
      <c r="P72" s="84"/>
      <c r="Q72" s="84"/>
      <c r="R72" s="84"/>
      <c r="S72" s="84"/>
      <c r="T72" s="84"/>
      <c r="U72" s="84"/>
      <c r="V72" s="84"/>
      <c r="W72" s="84"/>
      <c r="X72" s="84"/>
      <c r="Y72" s="84"/>
      <c r="Z72" s="84"/>
    </row>
    <row r="73" spans="1:26" ht="30">
      <c r="A73" s="399" t="s">
        <v>6</v>
      </c>
      <c r="B73" s="400">
        <v>100011409704</v>
      </c>
      <c r="C73" s="399" t="s">
        <v>7</v>
      </c>
      <c r="D73" s="399" t="s">
        <v>8</v>
      </c>
      <c r="E73" s="399" t="s">
        <v>13</v>
      </c>
      <c r="F73" s="401">
        <v>44279.43472222222</v>
      </c>
      <c r="G73" s="84"/>
      <c r="H73" s="84"/>
      <c r="I73" s="84"/>
      <c r="J73" s="84"/>
      <c r="K73" s="84"/>
      <c r="L73" s="84"/>
      <c r="M73" s="84"/>
      <c r="N73" s="84"/>
      <c r="O73" s="84"/>
      <c r="P73" s="84"/>
      <c r="Q73" s="84"/>
      <c r="R73" s="84"/>
      <c r="S73" s="84"/>
      <c r="T73" s="84"/>
      <c r="U73" s="84"/>
      <c r="V73" s="84"/>
      <c r="W73" s="84"/>
      <c r="X73" s="84"/>
      <c r="Y73" s="84"/>
      <c r="Z73" s="84"/>
    </row>
    <row r="74" spans="1:26" ht="30">
      <c r="A74" s="399" t="s">
        <v>15</v>
      </c>
      <c r="B74" s="400">
        <v>100010200957</v>
      </c>
      <c r="C74" s="399" t="s">
        <v>7</v>
      </c>
      <c r="D74" s="399" t="s">
        <v>8</v>
      </c>
      <c r="E74" s="399" t="s">
        <v>13</v>
      </c>
      <c r="F74" s="401">
        <v>44279.430555555555</v>
      </c>
      <c r="G74" s="84"/>
      <c r="H74" s="84"/>
      <c r="I74" s="84"/>
      <c r="J74" s="84"/>
      <c r="K74" s="84"/>
      <c r="L74" s="84"/>
      <c r="M74" s="84"/>
      <c r="N74" s="84"/>
      <c r="O74" s="84"/>
      <c r="P74" s="84"/>
      <c r="Q74" s="84"/>
      <c r="R74" s="84"/>
      <c r="S74" s="84"/>
      <c r="T74" s="84"/>
      <c r="U74" s="84"/>
      <c r="V74" s="84"/>
      <c r="W74" s="84"/>
      <c r="X74" s="84"/>
      <c r="Y74" s="84"/>
      <c r="Z74" s="84"/>
    </row>
    <row r="75" spans="1:26" ht="30">
      <c r="A75" s="399" t="s">
        <v>17</v>
      </c>
      <c r="B75" s="400">
        <v>100011415872</v>
      </c>
      <c r="C75" s="399" t="s">
        <v>7</v>
      </c>
      <c r="D75" s="399" t="s">
        <v>8</v>
      </c>
      <c r="E75" s="399" t="s">
        <v>9</v>
      </c>
      <c r="F75" s="401">
        <v>44337.609027777777</v>
      </c>
      <c r="G75" s="84"/>
      <c r="H75" s="84"/>
      <c r="I75" s="84"/>
      <c r="J75" s="84"/>
      <c r="K75" s="84"/>
      <c r="L75" s="84"/>
      <c r="M75" s="84"/>
      <c r="N75" s="84"/>
      <c r="O75" s="84"/>
      <c r="P75" s="84"/>
      <c r="Q75" s="84"/>
      <c r="R75" s="84"/>
      <c r="S75" s="84"/>
      <c r="T75" s="84"/>
      <c r="U75" s="84"/>
      <c r="V75" s="84"/>
      <c r="W75" s="84"/>
      <c r="X75" s="84"/>
      <c r="Y75" s="84"/>
      <c r="Z75" s="84"/>
    </row>
    <row r="76" spans="1:26" ht="30">
      <c r="A76" s="399" t="s">
        <v>18</v>
      </c>
      <c r="B76" s="402">
        <v>100011816356</v>
      </c>
      <c r="C76" s="399" t="s">
        <v>7</v>
      </c>
      <c r="D76" s="399" t="s">
        <v>8</v>
      </c>
      <c r="E76" s="399" t="s">
        <v>13</v>
      </c>
      <c r="F76" s="401">
        <v>43760.399305555555</v>
      </c>
      <c r="G76" s="84"/>
      <c r="H76" s="84"/>
      <c r="I76" s="84"/>
      <c r="J76" s="84"/>
      <c r="K76" s="84"/>
      <c r="L76" s="84"/>
      <c r="M76" s="84"/>
      <c r="N76" s="84"/>
      <c r="O76" s="84"/>
      <c r="P76" s="84"/>
      <c r="Q76" s="84"/>
      <c r="R76" s="84"/>
      <c r="S76" s="84"/>
      <c r="T76" s="84"/>
      <c r="U76" s="84"/>
      <c r="V76" s="84"/>
      <c r="W76" s="84"/>
      <c r="X76" s="84"/>
      <c r="Y76" s="84"/>
      <c r="Z76" s="84"/>
    </row>
    <row r="77" spans="1:26" ht="30">
      <c r="A77" s="399" t="s">
        <v>18</v>
      </c>
      <c r="B77" s="402">
        <v>100011415190</v>
      </c>
      <c r="C77" s="399" t="s">
        <v>7</v>
      </c>
      <c r="D77" s="399" t="s">
        <v>8</v>
      </c>
      <c r="E77" s="399" t="s">
        <v>13</v>
      </c>
      <c r="F77" s="401">
        <v>25934</v>
      </c>
      <c r="G77" s="84"/>
      <c r="H77" s="84"/>
      <c r="I77" s="84"/>
      <c r="J77" s="84"/>
      <c r="K77" s="84"/>
      <c r="L77" s="84"/>
      <c r="M77" s="84"/>
      <c r="N77" s="84"/>
      <c r="O77" s="84"/>
      <c r="P77" s="84"/>
      <c r="Q77" s="84"/>
      <c r="R77" s="84"/>
      <c r="S77" s="84"/>
      <c r="T77" s="84"/>
      <c r="U77" s="84"/>
      <c r="V77" s="84"/>
      <c r="W77" s="84"/>
      <c r="X77" s="84"/>
      <c r="Y77" s="84"/>
      <c r="Z77" s="84"/>
    </row>
    <row r="78" spans="1:26" ht="30">
      <c r="A78" s="399" t="s">
        <v>15</v>
      </c>
      <c r="B78" s="400">
        <v>983297110</v>
      </c>
      <c r="C78" s="399" t="s">
        <v>7</v>
      </c>
      <c r="D78" s="399" t="s">
        <v>8</v>
      </c>
      <c r="E78" s="399" t="s">
        <v>13</v>
      </c>
      <c r="F78" s="401">
        <v>44278.40625</v>
      </c>
      <c r="G78" s="84"/>
      <c r="H78" s="84"/>
      <c r="I78" s="84"/>
      <c r="J78" s="84"/>
      <c r="K78" s="84"/>
      <c r="L78" s="84"/>
      <c r="M78" s="84"/>
      <c r="N78" s="84"/>
      <c r="O78" s="84"/>
      <c r="P78" s="84"/>
      <c r="Q78" s="84"/>
      <c r="R78" s="84"/>
      <c r="S78" s="84"/>
      <c r="T78" s="84"/>
      <c r="U78" s="84"/>
      <c r="V78" s="84"/>
      <c r="W78" s="84"/>
      <c r="X78" s="84"/>
      <c r="Y78" s="84"/>
      <c r="Z78" s="84"/>
    </row>
    <row r="79" spans="1:26" ht="30">
      <c r="A79" s="399" t="s">
        <v>6</v>
      </c>
      <c r="B79" s="400">
        <v>100014464369</v>
      </c>
      <c r="C79" s="399" t="s">
        <v>7</v>
      </c>
      <c r="D79" s="399" t="s">
        <v>8</v>
      </c>
      <c r="E79" s="399" t="s">
        <v>9</v>
      </c>
      <c r="F79" s="401">
        <v>44337.618750000001</v>
      </c>
      <c r="G79" s="84"/>
      <c r="H79" s="84"/>
      <c r="I79" s="84"/>
      <c r="J79" s="84"/>
      <c r="K79" s="84"/>
      <c r="L79" s="84"/>
      <c r="M79" s="84"/>
      <c r="N79" s="84"/>
      <c r="O79" s="84"/>
      <c r="P79" s="84"/>
      <c r="Q79" s="84"/>
      <c r="R79" s="84"/>
      <c r="S79" s="84"/>
      <c r="T79" s="84"/>
      <c r="U79" s="84"/>
      <c r="V79" s="84"/>
      <c r="W79" s="84"/>
      <c r="X79" s="84"/>
      <c r="Y79" s="84"/>
      <c r="Z79" s="84"/>
    </row>
    <row r="80" spans="1:26" ht="30">
      <c r="A80" s="399" t="s">
        <v>19</v>
      </c>
      <c r="B80" s="400">
        <v>100008790949</v>
      </c>
      <c r="C80" s="399" t="s">
        <v>7</v>
      </c>
      <c r="D80" s="399" t="s">
        <v>8</v>
      </c>
      <c r="E80" s="408" t="s">
        <v>9</v>
      </c>
      <c r="F80" s="401">
        <v>43942.626388888893</v>
      </c>
      <c r="G80" s="84"/>
      <c r="H80" s="84"/>
      <c r="I80" s="84"/>
      <c r="J80" s="84"/>
      <c r="K80" s="84"/>
      <c r="L80" s="84"/>
      <c r="M80" s="84"/>
      <c r="N80" s="84"/>
      <c r="O80" s="84"/>
      <c r="P80" s="84"/>
      <c r="Q80" s="84"/>
      <c r="R80" s="84"/>
      <c r="S80" s="84"/>
      <c r="T80" s="84"/>
      <c r="U80" s="84"/>
      <c r="V80" s="84"/>
      <c r="W80" s="84"/>
      <c r="X80" s="84"/>
      <c r="Y80" s="84"/>
      <c r="Z80" s="84"/>
    </row>
    <row r="81" spans="1:26" ht="30">
      <c r="A81" s="399" t="s">
        <v>19</v>
      </c>
      <c r="B81" s="400">
        <v>100014451644</v>
      </c>
      <c r="C81" s="399" t="s">
        <v>7</v>
      </c>
      <c r="D81" s="399" t="s">
        <v>8</v>
      </c>
      <c r="E81" s="399" t="s">
        <v>9</v>
      </c>
      <c r="F81" s="401">
        <v>44337.497916666667</v>
      </c>
      <c r="G81" s="84"/>
      <c r="H81" s="84"/>
      <c r="I81" s="84"/>
      <c r="J81" s="84"/>
      <c r="K81" s="84"/>
      <c r="L81" s="84"/>
      <c r="M81" s="84"/>
      <c r="N81" s="84"/>
      <c r="O81" s="84"/>
      <c r="P81" s="84"/>
      <c r="Q81" s="84"/>
      <c r="R81" s="84"/>
      <c r="S81" s="84"/>
      <c r="T81" s="84"/>
      <c r="U81" s="84"/>
      <c r="V81" s="84"/>
      <c r="W81" s="84"/>
      <c r="X81" s="84"/>
      <c r="Y81" s="84"/>
      <c r="Z81" s="84"/>
    </row>
    <row r="82" spans="1:26" ht="30">
      <c r="A82" s="399" t="s">
        <v>18</v>
      </c>
      <c r="B82" s="402">
        <v>100008770198</v>
      </c>
      <c r="C82" s="399" t="s">
        <v>7</v>
      </c>
      <c r="D82" s="399" t="s">
        <v>8</v>
      </c>
      <c r="E82" s="399" t="s">
        <v>13</v>
      </c>
      <c r="F82" s="401">
        <v>44025.407638888893</v>
      </c>
      <c r="G82" s="84"/>
      <c r="H82" s="84"/>
      <c r="I82" s="84"/>
      <c r="J82" s="84"/>
      <c r="K82" s="84"/>
      <c r="L82" s="84"/>
      <c r="M82" s="84"/>
      <c r="N82" s="84"/>
      <c r="O82" s="84"/>
      <c r="P82" s="84"/>
      <c r="Q82" s="84"/>
      <c r="R82" s="84"/>
      <c r="S82" s="84"/>
      <c r="T82" s="84"/>
      <c r="U82" s="84"/>
      <c r="V82" s="84"/>
      <c r="W82" s="84"/>
      <c r="X82" s="84"/>
      <c r="Y82" s="84"/>
      <c r="Z82" s="84"/>
    </row>
    <row r="83" spans="1:26" ht="30">
      <c r="A83" s="399" t="s">
        <v>6</v>
      </c>
      <c r="B83" s="400">
        <v>100013142994</v>
      </c>
      <c r="C83" s="399" t="s">
        <v>7</v>
      </c>
      <c r="D83" s="399" t="s">
        <v>8</v>
      </c>
      <c r="E83" s="399" t="s">
        <v>9</v>
      </c>
      <c r="F83" s="401">
        <v>44337.619444444441</v>
      </c>
      <c r="G83" s="84"/>
      <c r="H83" s="84"/>
      <c r="I83" s="84"/>
      <c r="J83" s="84"/>
      <c r="K83" s="84"/>
      <c r="L83" s="84"/>
      <c r="M83" s="84"/>
      <c r="N83" s="84"/>
      <c r="O83" s="84"/>
      <c r="P83" s="84"/>
      <c r="Q83" s="84"/>
      <c r="R83" s="84"/>
      <c r="S83" s="84"/>
      <c r="T83" s="84"/>
      <c r="U83" s="84"/>
      <c r="V83" s="84"/>
      <c r="W83" s="84"/>
      <c r="X83" s="84"/>
      <c r="Y83" s="84"/>
      <c r="Z83" s="84"/>
    </row>
    <row r="84" spans="1:26" ht="30">
      <c r="A84" s="399" t="s">
        <v>17</v>
      </c>
      <c r="B84" s="400">
        <v>27370064</v>
      </c>
      <c r="C84" s="399" t="s">
        <v>7</v>
      </c>
      <c r="D84" s="399" t="s">
        <v>8</v>
      </c>
      <c r="E84" s="399" t="s">
        <v>9</v>
      </c>
      <c r="F84" s="401">
        <v>44337.602777777778</v>
      </c>
      <c r="G84" s="84"/>
      <c r="H84" s="84"/>
      <c r="I84" s="84"/>
      <c r="J84" s="84"/>
      <c r="K84" s="84"/>
      <c r="L84" s="84"/>
      <c r="M84" s="84"/>
      <c r="N84" s="84"/>
      <c r="O84" s="84"/>
      <c r="P84" s="84"/>
      <c r="Q84" s="84"/>
      <c r="R84" s="84"/>
      <c r="S84" s="84"/>
      <c r="T84" s="84"/>
      <c r="U84" s="84"/>
      <c r="V84" s="84"/>
      <c r="W84" s="84"/>
      <c r="X84" s="84"/>
      <c r="Y84" s="84"/>
      <c r="Z84" s="84"/>
    </row>
    <row r="85" spans="1:26" ht="30">
      <c r="A85" s="399" t="s">
        <v>15</v>
      </c>
      <c r="B85" s="400">
        <v>100014452051</v>
      </c>
      <c r="C85" s="399" t="s">
        <v>7</v>
      </c>
      <c r="D85" s="399" t="s">
        <v>8</v>
      </c>
      <c r="E85" s="399" t="s">
        <v>9</v>
      </c>
      <c r="F85" s="401">
        <v>44337.674305555549</v>
      </c>
      <c r="G85" s="84"/>
      <c r="H85" s="84"/>
      <c r="I85" s="84"/>
      <c r="J85" s="84"/>
      <c r="K85" s="84"/>
      <c r="L85" s="84"/>
      <c r="M85" s="84"/>
      <c r="N85" s="84"/>
      <c r="O85" s="84"/>
      <c r="P85" s="84"/>
      <c r="Q85" s="84"/>
      <c r="R85" s="84"/>
      <c r="S85" s="84"/>
      <c r="T85" s="84"/>
      <c r="U85" s="84"/>
      <c r="V85" s="84"/>
      <c r="W85" s="84"/>
      <c r="X85" s="84"/>
      <c r="Y85" s="84"/>
      <c r="Z85" s="84"/>
    </row>
    <row r="86" spans="1:26" ht="30">
      <c r="A86" s="399" t="s">
        <v>19</v>
      </c>
      <c r="B86" s="400">
        <v>857904341</v>
      </c>
      <c r="C86" s="399" t="s">
        <v>7</v>
      </c>
      <c r="D86" s="399" t="s">
        <v>8</v>
      </c>
      <c r="E86" s="399" t="s">
        <v>9</v>
      </c>
      <c r="F86" s="401">
        <v>44337.659722222219</v>
      </c>
      <c r="G86" s="84"/>
      <c r="H86" s="84"/>
      <c r="I86" s="84"/>
      <c r="J86" s="84"/>
      <c r="K86" s="84"/>
      <c r="L86" s="84"/>
      <c r="M86" s="84"/>
      <c r="N86" s="84"/>
      <c r="O86" s="84"/>
      <c r="P86" s="84"/>
      <c r="Q86" s="84"/>
      <c r="R86" s="84"/>
      <c r="S86" s="84"/>
      <c r="T86" s="84"/>
      <c r="U86" s="84"/>
      <c r="V86" s="84"/>
      <c r="W86" s="84"/>
      <c r="X86" s="84"/>
      <c r="Y86" s="84"/>
      <c r="Z86" s="84"/>
    </row>
    <row r="87" spans="1:26" ht="30">
      <c r="A87" s="399" t="s">
        <v>6</v>
      </c>
      <c r="B87" s="400">
        <v>100014449868</v>
      </c>
      <c r="C87" s="399" t="s">
        <v>7</v>
      </c>
      <c r="D87" s="399" t="s">
        <v>8</v>
      </c>
      <c r="E87" s="399" t="s">
        <v>9</v>
      </c>
      <c r="F87" s="401">
        <v>44337.618750000001</v>
      </c>
      <c r="G87" s="84"/>
      <c r="H87" s="84"/>
      <c r="I87" s="84"/>
      <c r="J87" s="84"/>
      <c r="K87" s="84"/>
      <c r="L87" s="84"/>
      <c r="M87" s="84"/>
      <c r="N87" s="84"/>
      <c r="O87" s="84"/>
      <c r="P87" s="84"/>
      <c r="Q87" s="84"/>
      <c r="R87" s="84"/>
      <c r="S87" s="84"/>
      <c r="T87" s="84"/>
      <c r="U87" s="84"/>
      <c r="V87" s="84"/>
      <c r="W87" s="84"/>
      <c r="X87" s="84"/>
      <c r="Y87" s="84"/>
      <c r="Z87" s="84"/>
    </row>
    <row r="88" spans="1:26" ht="30">
      <c r="A88" s="399" t="s">
        <v>19</v>
      </c>
      <c r="B88" s="400">
        <v>100014430773</v>
      </c>
      <c r="C88" s="399" t="s">
        <v>7</v>
      </c>
      <c r="D88" s="399" t="s">
        <v>8</v>
      </c>
      <c r="E88" s="399" t="s">
        <v>9</v>
      </c>
      <c r="F88" s="401">
        <v>44337.496527777781</v>
      </c>
      <c r="G88" s="84"/>
      <c r="H88" s="84"/>
      <c r="I88" s="84"/>
      <c r="J88" s="84"/>
      <c r="K88" s="84"/>
      <c r="L88" s="84"/>
      <c r="M88" s="84"/>
      <c r="N88" s="84"/>
      <c r="O88" s="84"/>
      <c r="P88" s="84"/>
      <c r="Q88" s="84"/>
      <c r="R88" s="84"/>
      <c r="S88" s="84"/>
      <c r="T88" s="84"/>
      <c r="U88" s="84"/>
      <c r="V88" s="84"/>
      <c r="W88" s="84"/>
      <c r="X88" s="84"/>
      <c r="Y88" s="84"/>
      <c r="Z88" s="84"/>
    </row>
    <row r="89" spans="1:26" ht="30">
      <c r="A89" s="399" t="s">
        <v>6</v>
      </c>
      <c r="B89" s="400">
        <v>93326154</v>
      </c>
      <c r="C89" s="399" t="s">
        <v>7</v>
      </c>
      <c r="D89" s="399" t="s">
        <v>8</v>
      </c>
      <c r="E89" s="399" t="s">
        <v>9</v>
      </c>
      <c r="F89" s="401">
        <v>44337.617361111115</v>
      </c>
      <c r="G89" s="84"/>
      <c r="H89" s="84"/>
      <c r="I89" s="84"/>
      <c r="J89" s="84"/>
      <c r="K89" s="84"/>
      <c r="L89" s="84"/>
      <c r="M89" s="84"/>
      <c r="N89" s="84"/>
      <c r="O89" s="84"/>
      <c r="P89" s="84"/>
      <c r="Q89" s="84"/>
      <c r="R89" s="84"/>
      <c r="S89" s="84"/>
      <c r="T89" s="84"/>
      <c r="U89" s="84"/>
      <c r="V89" s="84"/>
      <c r="W89" s="84"/>
      <c r="X89" s="84"/>
      <c r="Y89" s="84"/>
      <c r="Z89" s="84"/>
    </row>
    <row r="90" spans="1:26" ht="30">
      <c r="A90" s="399" t="s">
        <v>10</v>
      </c>
      <c r="B90" s="402">
        <v>9602072</v>
      </c>
      <c r="C90" s="399" t="s">
        <v>7</v>
      </c>
      <c r="D90" s="399" t="s">
        <v>8</v>
      </c>
      <c r="E90" s="399" t="s">
        <v>9</v>
      </c>
      <c r="F90" s="401">
        <v>44337.585416666669</v>
      </c>
      <c r="G90" s="84"/>
      <c r="H90" s="84"/>
      <c r="I90" s="84"/>
      <c r="J90" s="84"/>
      <c r="K90" s="84"/>
      <c r="L90" s="84"/>
      <c r="M90" s="84"/>
      <c r="N90" s="84"/>
      <c r="O90" s="84"/>
      <c r="P90" s="84"/>
      <c r="Q90" s="84"/>
      <c r="R90" s="84"/>
      <c r="S90" s="84"/>
      <c r="T90" s="84"/>
      <c r="U90" s="84"/>
      <c r="V90" s="84"/>
      <c r="W90" s="84"/>
      <c r="X90" s="84"/>
      <c r="Y90" s="84"/>
      <c r="Z90" s="84"/>
    </row>
    <row r="91" spans="1:26" ht="30">
      <c r="A91" s="399" t="s">
        <v>18</v>
      </c>
      <c r="B91" s="402">
        <v>100010616660</v>
      </c>
      <c r="C91" s="399" t="s">
        <v>7</v>
      </c>
      <c r="D91" s="399" t="s">
        <v>8</v>
      </c>
      <c r="E91" s="399" t="s">
        <v>13</v>
      </c>
      <c r="F91" s="401">
        <v>44253.466666666667</v>
      </c>
      <c r="G91" s="84"/>
      <c r="H91" s="84"/>
      <c r="I91" s="84"/>
      <c r="J91" s="84"/>
      <c r="K91" s="84"/>
      <c r="L91" s="84"/>
      <c r="M91" s="84"/>
      <c r="N91" s="84"/>
      <c r="O91" s="84"/>
      <c r="P91" s="84"/>
      <c r="Q91" s="84"/>
      <c r="R91" s="84"/>
      <c r="S91" s="84"/>
      <c r="T91" s="84"/>
      <c r="U91" s="84"/>
      <c r="V91" s="84"/>
      <c r="W91" s="84"/>
      <c r="X91" s="84"/>
      <c r="Y91" s="84"/>
      <c r="Z91" s="84"/>
    </row>
    <row r="92" spans="1:26" ht="30">
      <c r="A92" s="409" t="s">
        <v>17</v>
      </c>
      <c r="B92" s="410">
        <v>100008763846</v>
      </c>
      <c r="C92" s="409" t="s">
        <v>7</v>
      </c>
      <c r="D92" s="409" t="s">
        <v>8</v>
      </c>
      <c r="E92" s="409" t="s">
        <v>9</v>
      </c>
      <c r="F92" s="411">
        <v>44337.606249999997</v>
      </c>
      <c r="G92" s="84"/>
      <c r="H92" s="84"/>
      <c r="I92" s="84"/>
      <c r="J92" s="84"/>
      <c r="K92" s="84"/>
      <c r="L92" s="84"/>
      <c r="M92" s="84"/>
      <c r="N92" s="84"/>
      <c r="O92" s="84"/>
      <c r="P92" s="84"/>
      <c r="Q92" s="84"/>
      <c r="R92" s="84"/>
      <c r="S92" s="84"/>
      <c r="T92" s="84"/>
      <c r="U92" s="84"/>
      <c r="V92" s="84"/>
      <c r="W92" s="84"/>
      <c r="X92" s="84"/>
      <c r="Y92" s="84"/>
      <c r="Z92" s="84"/>
    </row>
    <row r="93" spans="1:26" ht="30">
      <c r="A93" s="399" t="s">
        <v>18</v>
      </c>
      <c r="B93" s="402">
        <v>100003307792</v>
      </c>
      <c r="C93" s="399" t="s">
        <v>7</v>
      </c>
      <c r="D93" s="399" t="s">
        <v>8</v>
      </c>
      <c r="E93" s="399" t="s">
        <v>13</v>
      </c>
      <c r="F93" s="401">
        <v>44256.772916666669</v>
      </c>
      <c r="G93" s="84"/>
      <c r="H93" s="84"/>
      <c r="I93" s="84"/>
      <c r="J93" s="84"/>
      <c r="K93" s="84"/>
      <c r="L93" s="84"/>
      <c r="M93" s="84"/>
      <c r="N93" s="84"/>
      <c r="O93" s="84"/>
      <c r="P93" s="84"/>
      <c r="Q93" s="84"/>
      <c r="R93" s="84"/>
      <c r="S93" s="84"/>
      <c r="T93" s="84"/>
      <c r="U93" s="84"/>
      <c r="V93" s="84"/>
      <c r="W93" s="84"/>
      <c r="X93" s="84"/>
      <c r="Y93" s="84"/>
      <c r="Z93" s="84"/>
    </row>
    <row r="94" spans="1:26" ht="30">
      <c r="A94" s="399" t="s">
        <v>19</v>
      </c>
      <c r="B94" s="400">
        <v>6889259</v>
      </c>
      <c r="C94" s="399" t="s">
        <v>7</v>
      </c>
      <c r="D94" s="399" t="s">
        <v>8</v>
      </c>
      <c r="E94" s="399" t="s">
        <v>9</v>
      </c>
      <c r="F94" s="401">
        <v>44337.65902777778</v>
      </c>
      <c r="G94" s="84"/>
      <c r="H94" s="84"/>
      <c r="I94" s="84"/>
      <c r="J94" s="84"/>
      <c r="K94" s="84"/>
      <c r="L94" s="84"/>
      <c r="M94" s="84"/>
      <c r="N94" s="84"/>
      <c r="O94" s="84"/>
      <c r="P94" s="84"/>
      <c r="Q94" s="84"/>
      <c r="R94" s="84"/>
      <c r="S94" s="84"/>
      <c r="T94" s="84"/>
      <c r="U94" s="84"/>
      <c r="V94" s="84"/>
      <c r="W94" s="84"/>
      <c r="X94" s="84"/>
      <c r="Y94" s="84"/>
      <c r="Z94" s="84"/>
    </row>
    <row r="95" spans="1:26" ht="30">
      <c r="A95" s="399" t="s">
        <v>6</v>
      </c>
      <c r="B95" s="400">
        <v>2171750591</v>
      </c>
      <c r="C95" s="399" t="s">
        <v>7</v>
      </c>
      <c r="D95" s="399" t="s">
        <v>8</v>
      </c>
      <c r="E95" s="399" t="s">
        <v>9</v>
      </c>
      <c r="F95" s="401">
        <v>44337.616666666669</v>
      </c>
      <c r="G95" s="84"/>
      <c r="H95" s="84"/>
      <c r="I95" s="84"/>
      <c r="J95" s="84"/>
      <c r="K95" s="84"/>
      <c r="L95" s="84"/>
      <c r="M95" s="84"/>
      <c r="N95" s="84"/>
      <c r="O95" s="84"/>
      <c r="P95" s="84"/>
      <c r="Q95" s="84"/>
      <c r="R95" s="84"/>
      <c r="S95" s="84"/>
      <c r="T95" s="84"/>
      <c r="U95" s="84"/>
      <c r="V95" s="84"/>
      <c r="W95" s="84"/>
      <c r="X95" s="84"/>
      <c r="Y95" s="84"/>
      <c r="Z95" s="84"/>
    </row>
    <row r="96" spans="1:26" ht="30">
      <c r="A96" s="399" t="s">
        <v>6</v>
      </c>
      <c r="B96" s="400">
        <v>100012282587</v>
      </c>
      <c r="C96" s="399" t="s">
        <v>7</v>
      </c>
      <c r="D96" s="399" t="s">
        <v>8</v>
      </c>
      <c r="E96" s="399" t="s">
        <v>13</v>
      </c>
      <c r="F96" s="401">
        <v>44234.625694444447</v>
      </c>
      <c r="G96" s="84"/>
      <c r="H96" s="84"/>
      <c r="I96" s="84"/>
      <c r="J96" s="84"/>
      <c r="K96" s="84"/>
      <c r="L96" s="84"/>
      <c r="M96" s="84"/>
      <c r="N96" s="84"/>
      <c r="O96" s="84"/>
      <c r="P96" s="84"/>
      <c r="Q96" s="84"/>
      <c r="R96" s="84"/>
      <c r="S96" s="84"/>
      <c r="T96" s="84"/>
      <c r="U96" s="84"/>
      <c r="V96" s="84"/>
      <c r="W96" s="84"/>
      <c r="X96" s="84"/>
      <c r="Y96" s="84"/>
      <c r="Z96" s="84"/>
    </row>
    <row r="97" spans="1:26" ht="30">
      <c r="A97" s="399" t="s">
        <v>17</v>
      </c>
      <c r="B97" s="400">
        <v>1066110953</v>
      </c>
      <c r="C97" s="399" t="s">
        <v>7</v>
      </c>
      <c r="D97" s="399" t="s">
        <v>8</v>
      </c>
      <c r="E97" s="399" t="s">
        <v>9</v>
      </c>
      <c r="F97" s="401">
        <v>44337.603472222225</v>
      </c>
      <c r="G97" s="84"/>
      <c r="H97" s="84"/>
      <c r="I97" s="84"/>
      <c r="J97" s="84"/>
      <c r="K97" s="84"/>
      <c r="L97" s="84"/>
      <c r="M97" s="84"/>
      <c r="N97" s="84"/>
      <c r="O97" s="84"/>
      <c r="P97" s="84"/>
      <c r="Q97" s="84"/>
      <c r="R97" s="84"/>
      <c r="S97" s="84"/>
      <c r="T97" s="84"/>
      <c r="U97" s="84"/>
      <c r="V97" s="84"/>
      <c r="W97" s="84"/>
      <c r="X97" s="84"/>
      <c r="Y97" s="84"/>
      <c r="Z97" s="84"/>
    </row>
    <row r="98" spans="1:26" ht="30">
      <c r="A98" s="399" t="s">
        <v>19</v>
      </c>
      <c r="B98" s="400">
        <v>100011418454</v>
      </c>
      <c r="C98" s="399" t="s">
        <v>7</v>
      </c>
      <c r="D98" s="399" t="s">
        <v>8</v>
      </c>
      <c r="E98" s="408" t="s">
        <v>9</v>
      </c>
      <c r="F98" s="401">
        <v>25934</v>
      </c>
      <c r="G98" s="84"/>
      <c r="H98" s="84"/>
      <c r="I98" s="84"/>
      <c r="J98" s="84"/>
      <c r="K98" s="84"/>
      <c r="L98" s="84"/>
      <c r="M98" s="84"/>
      <c r="N98" s="84"/>
      <c r="O98" s="84"/>
      <c r="P98" s="84"/>
      <c r="Q98" s="84"/>
      <c r="R98" s="84"/>
      <c r="S98" s="84"/>
      <c r="T98" s="84"/>
      <c r="U98" s="84"/>
      <c r="V98" s="84"/>
      <c r="W98" s="84"/>
      <c r="X98" s="84"/>
      <c r="Y98" s="84"/>
      <c r="Z98" s="84"/>
    </row>
    <row r="99" spans="1:26" ht="30">
      <c r="A99" s="399" t="s">
        <v>19</v>
      </c>
      <c r="B99" s="400">
        <v>100011100031</v>
      </c>
      <c r="C99" s="399" t="s">
        <v>7</v>
      </c>
      <c r="D99" s="399" t="s">
        <v>8</v>
      </c>
      <c r="E99" s="408" t="s">
        <v>9</v>
      </c>
      <c r="F99" s="401">
        <v>43689.391666666663</v>
      </c>
      <c r="G99" s="84"/>
      <c r="H99" s="84"/>
      <c r="I99" s="84"/>
      <c r="J99" s="84"/>
      <c r="K99" s="84"/>
      <c r="L99" s="84"/>
      <c r="M99" s="84"/>
      <c r="N99" s="84"/>
      <c r="O99" s="84"/>
      <c r="P99" s="84"/>
      <c r="Q99" s="84"/>
      <c r="R99" s="84"/>
      <c r="S99" s="84"/>
      <c r="T99" s="84"/>
      <c r="U99" s="84"/>
      <c r="V99" s="84"/>
      <c r="W99" s="84"/>
      <c r="X99" s="84"/>
      <c r="Y99" s="84"/>
      <c r="Z99" s="84"/>
    </row>
    <row r="100" spans="1:26" ht="30">
      <c r="A100" s="399" t="s">
        <v>6</v>
      </c>
      <c r="B100" s="400">
        <v>100004506700</v>
      </c>
      <c r="C100" s="399" t="s">
        <v>7</v>
      </c>
      <c r="D100" s="399" t="s">
        <v>8</v>
      </c>
      <c r="E100" s="399" t="s">
        <v>13</v>
      </c>
      <c r="F100" s="401">
        <v>43686.72152777778</v>
      </c>
      <c r="G100" s="84"/>
      <c r="H100" s="84"/>
      <c r="I100" s="84"/>
      <c r="J100" s="84"/>
      <c r="K100" s="84"/>
      <c r="L100" s="84"/>
      <c r="M100" s="84"/>
      <c r="N100" s="84"/>
      <c r="O100" s="84"/>
      <c r="P100" s="84"/>
      <c r="Q100" s="84"/>
      <c r="R100" s="84"/>
      <c r="S100" s="84"/>
      <c r="T100" s="84"/>
      <c r="U100" s="84"/>
      <c r="V100" s="84"/>
      <c r="W100" s="84"/>
      <c r="X100" s="84"/>
      <c r="Y100" s="84"/>
      <c r="Z100" s="84"/>
    </row>
    <row r="101" spans="1:26" ht="30">
      <c r="A101" s="399" t="s">
        <v>19</v>
      </c>
      <c r="B101" s="400">
        <v>100014294785</v>
      </c>
      <c r="C101" s="399" t="s">
        <v>7</v>
      </c>
      <c r="D101" s="399" t="s">
        <v>8</v>
      </c>
      <c r="E101" s="399" t="s">
        <v>9</v>
      </c>
      <c r="F101" s="401">
        <v>44337.658333333333</v>
      </c>
      <c r="G101" s="84"/>
      <c r="H101" s="84"/>
      <c r="I101" s="84"/>
      <c r="J101" s="84"/>
      <c r="K101" s="84"/>
      <c r="L101" s="84"/>
      <c r="M101" s="84"/>
      <c r="N101" s="84"/>
      <c r="O101" s="84"/>
      <c r="P101" s="84"/>
      <c r="Q101" s="84"/>
      <c r="R101" s="84"/>
      <c r="S101" s="84"/>
      <c r="T101" s="84"/>
      <c r="U101" s="84"/>
      <c r="V101" s="84"/>
      <c r="W101" s="84"/>
      <c r="X101" s="84"/>
      <c r="Y101" s="84"/>
      <c r="Z101" s="84"/>
    </row>
    <row r="102" spans="1:26" ht="30">
      <c r="A102" s="399" t="s">
        <v>17</v>
      </c>
      <c r="B102" s="400">
        <v>100014350871</v>
      </c>
      <c r="C102" s="399" t="s">
        <v>7</v>
      </c>
      <c r="D102" s="399" t="s">
        <v>8</v>
      </c>
      <c r="E102" s="399" t="s">
        <v>9</v>
      </c>
      <c r="F102" s="401">
        <v>44337.611805555549</v>
      </c>
      <c r="G102" s="84"/>
      <c r="H102" s="84"/>
      <c r="I102" s="84"/>
      <c r="J102" s="84"/>
      <c r="K102" s="84"/>
      <c r="L102" s="84"/>
      <c r="M102" s="84"/>
      <c r="N102" s="84"/>
      <c r="O102" s="84"/>
      <c r="P102" s="84"/>
      <c r="Q102" s="84"/>
      <c r="R102" s="84"/>
      <c r="S102" s="84"/>
      <c r="T102" s="84"/>
      <c r="U102" s="84"/>
      <c r="V102" s="84"/>
      <c r="W102" s="84"/>
      <c r="X102" s="84"/>
      <c r="Y102" s="84"/>
      <c r="Z102" s="84"/>
    </row>
    <row r="103" spans="1:26" ht="30">
      <c r="A103" s="399" t="s">
        <v>16</v>
      </c>
      <c r="B103" s="400">
        <v>100009919442</v>
      </c>
      <c r="C103" s="399" t="s">
        <v>7</v>
      </c>
      <c r="D103" s="399" t="s">
        <v>8</v>
      </c>
      <c r="E103" s="399" t="s">
        <v>9</v>
      </c>
      <c r="F103" s="401">
        <v>44337.609722222223</v>
      </c>
      <c r="G103" s="84"/>
      <c r="H103" s="84"/>
      <c r="I103" s="84"/>
      <c r="J103" s="84"/>
      <c r="K103" s="84"/>
      <c r="L103" s="84"/>
      <c r="M103" s="84"/>
      <c r="N103" s="84"/>
      <c r="O103" s="84"/>
      <c r="P103" s="84"/>
      <c r="Q103" s="84"/>
      <c r="R103" s="84"/>
      <c r="S103" s="84"/>
      <c r="T103" s="84"/>
      <c r="U103" s="84"/>
      <c r="V103" s="84"/>
      <c r="W103" s="84"/>
      <c r="X103" s="84"/>
      <c r="Y103" s="84"/>
      <c r="Z103" s="84"/>
    </row>
    <row r="104" spans="1:26" ht="30">
      <c r="A104" s="399" t="s">
        <v>10</v>
      </c>
      <c r="B104" s="402">
        <v>1558239353</v>
      </c>
      <c r="C104" s="399" t="s">
        <v>7</v>
      </c>
      <c r="D104" s="399" t="s">
        <v>8</v>
      </c>
      <c r="E104" s="399" t="s">
        <v>9</v>
      </c>
      <c r="F104" s="401">
        <v>44337.586111111115</v>
      </c>
      <c r="G104" s="84"/>
      <c r="H104" s="84"/>
      <c r="I104" s="84"/>
      <c r="J104" s="84"/>
      <c r="K104" s="84"/>
      <c r="L104" s="84"/>
      <c r="M104" s="84"/>
      <c r="N104" s="84"/>
      <c r="O104" s="84"/>
      <c r="P104" s="84"/>
      <c r="Q104" s="84"/>
      <c r="R104" s="84"/>
      <c r="S104" s="84"/>
      <c r="T104" s="84"/>
      <c r="U104" s="84"/>
      <c r="V104" s="84"/>
      <c r="W104" s="84"/>
      <c r="X104" s="84"/>
      <c r="Y104" s="84"/>
      <c r="Z104" s="84"/>
    </row>
    <row r="105" spans="1:26" ht="30">
      <c r="A105" s="399" t="s">
        <v>16</v>
      </c>
      <c r="B105" s="400">
        <v>100011421140</v>
      </c>
      <c r="C105" s="399" t="s">
        <v>7</v>
      </c>
      <c r="D105" s="399" t="s">
        <v>8</v>
      </c>
      <c r="E105" s="399" t="s">
        <v>9</v>
      </c>
      <c r="F105" s="401">
        <v>44337.606249999997</v>
      </c>
      <c r="G105" s="84"/>
      <c r="H105" s="84"/>
      <c r="I105" s="84"/>
      <c r="J105" s="84"/>
      <c r="K105" s="84"/>
      <c r="L105" s="84"/>
      <c r="M105" s="84"/>
      <c r="N105" s="84"/>
      <c r="O105" s="84"/>
      <c r="P105" s="84"/>
      <c r="Q105" s="84"/>
      <c r="R105" s="84"/>
      <c r="S105" s="84"/>
      <c r="T105" s="84"/>
      <c r="U105" s="84"/>
      <c r="V105" s="84"/>
      <c r="W105" s="84"/>
      <c r="X105" s="84"/>
      <c r="Y105" s="84"/>
      <c r="Z105" s="84"/>
    </row>
    <row r="106" spans="1:26" ht="30">
      <c r="A106" s="399" t="s">
        <v>10</v>
      </c>
      <c r="B106" s="402">
        <v>100010272357</v>
      </c>
      <c r="C106" s="399" t="s">
        <v>7</v>
      </c>
      <c r="D106" s="399" t="s">
        <v>8</v>
      </c>
      <c r="E106" s="399" t="s">
        <v>13</v>
      </c>
      <c r="F106" s="401">
        <v>43567.427083333328</v>
      </c>
      <c r="G106" s="84"/>
      <c r="H106" s="84"/>
      <c r="I106" s="84"/>
      <c r="J106" s="84"/>
      <c r="K106" s="84"/>
      <c r="L106" s="84"/>
      <c r="M106" s="84"/>
      <c r="N106" s="84"/>
      <c r="O106" s="84"/>
      <c r="P106" s="84"/>
      <c r="Q106" s="84"/>
      <c r="R106" s="84"/>
      <c r="S106" s="84"/>
      <c r="T106" s="84"/>
      <c r="U106" s="84"/>
      <c r="V106" s="84"/>
      <c r="W106" s="84"/>
      <c r="X106" s="84"/>
      <c r="Y106" s="84"/>
      <c r="Z106" s="84"/>
    </row>
    <row r="107" spans="1:26" ht="30">
      <c r="A107" s="399" t="s">
        <v>10</v>
      </c>
      <c r="B107" s="402">
        <v>100011595147</v>
      </c>
      <c r="C107" s="399" t="s">
        <v>7</v>
      </c>
      <c r="D107" s="399" t="s">
        <v>8</v>
      </c>
      <c r="E107" s="399" t="s">
        <v>13</v>
      </c>
      <c r="F107" s="401">
        <v>44254.454861111109</v>
      </c>
      <c r="G107" s="84"/>
      <c r="H107" s="84"/>
      <c r="I107" s="84"/>
      <c r="J107" s="84"/>
      <c r="K107" s="84"/>
      <c r="L107" s="84"/>
      <c r="M107" s="84"/>
      <c r="N107" s="84"/>
      <c r="O107" s="84"/>
      <c r="P107" s="84"/>
      <c r="Q107" s="84"/>
      <c r="R107" s="84"/>
      <c r="S107" s="84"/>
      <c r="T107" s="84"/>
      <c r="U107" s="84"/>
      <c r="V107" s="84"/>
      <c r="W107" s="84"/>
      <c r="X107" s="84"/>
      <c r="Y107" s="84"/>
      <c r="Z107" s="84"/>
    </row>
    <row r="108" spans="1:26" ht="30">
      <c r="A108" s="399" t="s">
        <v>16</v>
      </c>
      <c r="B108" s="400">
        <v>100006930720</v>
      </c>
      <c r="C108" s="399" t="s">
        <v>7</v>
      </c>
      <c r="D108" s="399" t="s">
        <v>8</v>
      </c>
      <c r="E108" s="399" t="s">
        <v>13</v>
      </c>
      <c r="F108" s="401">
        <v>25934</v>
      </c>
      <c r="G108" s="84"/>
      <c r="H108" s="84"/>
      <c r="I108" s="84"/>
      <c r="J108" s="84"/>
      <c r="K108" s="84"/>
      <c r="L108" s="84"/>
      <c r="M108" s="84"/>
      <c r="N108" s="84"/>
      <c r="O108" s="84"/>
      <c r="P108" s="84"/>
      <c r="Q108" s="84"/>
      <c r="R108" s="84"/>
      <c r="S108" s="84"/>
      <c r="T108" s="84"/>
      <c r="U108" s="84"/>
      <c r="V108" s="84"/>
      <c r="W108" s="84"/>
      <c r="X108" s="84"/>
      <c r="Y108" s="84"/>
      <c r="Z108" s="84"/>
    </row>
    <row r="109" spans="1:26" ht="30">
      <c r="A109" s="399" t="s">
        <v>16</v>
      </c>
      <c r="B109" s="400">
        <v>100013848291</v>
      </c>
      <c r="C109" s="399" t="s">
        <v>7</v>
      </c>
      <c r="D109" s="399" t="s">
        <v>8</v>
      </c>
      <c r="E109" s="399" t="s">
        <v>13</v>
      </c>
      <c r="F109" s="401">
        <v>44207.712500000001</v>
      </c>
      <c r="G109" s="84"/>
      <c r="H109" s="84"/>
      <c r="I109" s="84"/>
      <c r="J109" s="84"/>
      <c r="K109" s="84"/>
      <c r="L109" s="84"/>
      <c r="M109" s="84"/>
      <c r="N109" s="84"/>
      <c r="O109" s="84"/>
      <c r="P109" s="84"/>
      <c r="Q109" s="84"/>
      <c r="R109" s="84"/>
      <c r="S109" s="84"/>
      <c r="T109" s="84"/>
      <c r="U109" s="84"/>
      <c r="V109" s="84"/>
      <c r="W109" s="84"/>
      <c r="X109" s="84"/>
      <c r="Y109" s="84"/>
      <c r="Z109" s="84"/>
    </row>
    <row r="110" spans="1:26" ht="30">
      <c r="A110" s="399" t="s">
        <v>10</v>
      </c>
      <c r="B110" s="402">
        <v>100014459026</v>
      </c>
      <c r="C110" s="399" t="s">
        <v>7</v>
      </c>
      <c r="D110" s="399" t="s">
        <v>8</v>
      </c>
      <c r="E110" s="399" t="s">
        <v>13</v>
      </c>
      <c r="F110" s="401">
        <v>44116.621527777781</v>
      </c>
      <c r="G110" s="84"/>
      <c r="H110" s="84"/>
      <c r="I110" s="84"/>
      <c r="J110" s="84"/>
      <c r="K110" s="84"/>
      <c r="L110" s="84"/>
      <c r="M110" s="84"/>
      <c r="N110" s="84"/>
      <c r="O110" s="84"/>
      <c r="P110" s="84"/>
      <c r="Q110" s="84"/>
      <c r="R110" s="84"/>
      <c r="S110" s="84"/>
      <c r="T110" s="84"/>
      <c r="U110" s="84"/>
      <c r="V110" s="84"/>
      <c r="W110" s="84"/>
      <c r="X110" s="84"/>
      <c r="Y110" s="84"/>
      <c r="Z110" s="84"/>
    </row>
    <row r="111" spans="1:26" ht="30">
      <c r="A111" s="399" t="s">
        <v>16</v>
      </c>
      <c r="B111" s="400">
        <v>100014185887</v>
      </c>
      <c r="C111" s="399" t="s">
        <v>7</v>
      </c>
      <c r="D111" s="399" t="s">
        <v>8</v>
      </c>
      <c r="E111" s="399" t="s">
        <v>9</v>
      </c>
      <c r="F111" s="401">
        <v>44337.678472222222</v>
      </c>
      <c r="G111" s="84"/>
      <c r="H111" s="84"/>
      <c r="I111" s="84"/>
      <c r="J111" s="84"/>
      <c r="K111" s="84"/>
      <c r="L111" s="84"/>
      <c r="M111" s="84"/>
      <c r="N111" s="84"/>
      <c r="O111" s="84"/>
      <c r="P111" s="84"/>
      <c r="Q111" s="84"/>
      <c r="R111" s="84"/>
      <c r="S111" s="84"/>
      <c r="T111" s="84"/>
      <c r="U111" s="84"/>
      <c r="V111" s="84"/>
      <c r="W111" s="84"/>
      <c r="X111" s="84"/>
      <c r="Y111" s="84"/>
      <c r="Z111" s="84"/>
    </row>
    <row r="112" spans="1:26" ht="30">
      <c r="A112" s="399" t="s">
        <v>10</v>
      </c>
      <c r="B112" s="402">
        <v>100007254171</v>
      </c>
      <c r="C112" s="399" t="s">
        <v>7</v>
      </c>
      <c r="D112" s="399" t="s">
        <v>8</v>
      </c>
      <c r="E112" s="399" t="s">
        <v>13</v>
      </c>
      <c r="F112" s="401">
        <v>44232.424305555549</v>
      </c>
      <c r="G112" s="84"/>
      <c r="H112" s="84"/>
      <c r="I112" s="84"/>
      <c r="J112" s="84"/>
      <c r="K112" s="84"/>
      <c r="L112" s="84"/>
      <c r="M112" s="84"/>
      <c r="N112" s="84"/>
      <c r="O112" s="84"/>
      <c r="P112" s="84"/>
      <c r="Q112" s="84"/>
      <c r="R112" s="84"/>
      <c r="S112" s="84"/>
      <c r="T112" s="84"/>
      <c r="U112" s="84"/>
      <c r="V112" s="84"/>
      <c r="W112" s="84"/>
      <c r="X112" s="84"/>
      <c r="Y112" s="84"/>
      <c r="Z112" s="84"/>
    </row>
    <row r="113" spans="1:26" ht="30">
      <c r="A113" s="399" t="s">
        <v>10</v>
      </c>
      <c r="B113" s="402">
        <v>100014022975</v>
      </c>
      <c r="C113" s="399" t="s">
        <v>7</v>
      </c>
      <c r="D113" s="399" t="s">
        <v>8</v>
      </c>
      <c r="E113" s="399" t="s">
        <v>13</v>
      </c>
      <c r="F113" s="401">
        <v>44247.460416666669</v>
      </c>
      <c r="G113" s="84"/>
      <c r="H113" s="84"/>
      <c r="I113" s="84"/>
      <c r="J113" s="84"/>
      <c r="K113" s="84"/>
      <c r="L113" s="84"/>
      <c r="M113" s="84"/>
      <c r="N113" s="84"/>
      <c r="O113" s="84"/>
      <c r="P113" s="84"/>
      <c r="Q113" s="84"/>
      <c r="R113" s="84"/>
      <c r="S113" s="84"/>
      <c r="T113" s="84"/>
      <c r="U113" s="84"/>
      <c r="V113" s="84"/>
      <c r="W113" s="84"/>
      <c r="X113" s="84"/>
      <c r="Y113" s="84"/>
      <c r="Z113" s="84"/>
    </row>
    <row r="114" spans="1:26" ht="30">
      <c r="A114" s="399" t="s">
        <v>16</v>
      </c>
      <c r="B114" s="400">
        <v>100000814144</v>
      </c>
      <c r="C114" s="399" t="s">
        <v>7</v>
      </c>
      <c r="D114" s="399" t="s">
        <v>8</v>
      </c>
      <c r="E114" s="399" t="s">
        <v>9</v>
      </c>
      <c r="F114" s="401">
        <v>44337.60555555555</v>
      </c>
      <c r="G114" s="84"/>
      <c r="H114" s="84"/>
      <c r="I114" s="84"/>
      <c r="J114" s="84"/>
      <c r="K114" s="84"/>
      <c r="L114" s="84"/>
      <c r="M114" s="84"/>
      <c r="N114" s="84"/>
      <c r="O114" s="84"/>
      <c r="P114" s="84"/>
      <c r="Q114" s="84"/>
      <c r="R114" s="84"/>
      <c r="S114" s="84"/>
      <c r="T114" s="84"/>
      <c r="U114" s="84"/>
      <c r="V114" s="84"/>
      <c r="W114" s="84"/>
      <c r="X114" s="84"/>
      <c r="Y114" s="84"/>
      <c r="Z114" s="84"/>
    </row>
    <row r="115" spans="1:26" ht="30">
      <c r="A115" s="399" t="s">
        <v>16</v>
      </c>
      <c r="B115" s="400">
        <v>100010584236</v>
      </c>
      <c r="C115" s="399" t="s">
        <v>7</v>
      </c>
      <c r="D115" s="399" t="s">
        <v>8</v>
      </c>
      <c r="E115" s="399" t="s">
        <v>9</v>
      </c>
      <c r="F115" s="401">
        <v>44337.607638888891</v>
      </c>
      <c r="G115" s="84"/>
      <c r="H115" s="84"/>
      <c r="I115" s="84"/>
      <c r="J115" s="84"/>
      <c r="K115" s="84"/>
      <c r="L115" s="84"/>
      <c r="M115" s="84"/>
      <c r="N115" s="84"/>
      <c r="O115" s="84"/>
      <c r="P115" s="84"/>
      <c r="Q115" s="84"/>
      <c r="R115" s="84"/>
      <c r="S115" s="84"/>
      <c r="T115" s="84"/>
      <c r="U115" s="84"/>
      <c r="V115" s="84"/>
      <c r="W115" s="84"/>
      <c r="X115" s="84"/>
      <c r="Y115" s="84"/>
      <c r="Z115" s="84"/>
    </row>
    <row r="116" spans="1:26" ht="30">
      <c r="A116" s="399" t="s">
        <v>10</v>
      </c>
      <c r="B116" s="402">
        <v>100011204642</v>
      </c>
      <c r="C116" s="399" t="s">
        <v>7</v>
      </c>
      <c r="D116" s="399" t="s">
        <v>8</v>
      </c>
      <c r="E116" s="399" t="s">
        <v>13</v>
      </c>
      <c r="F116" s="401">
        <v>44074.720138888893</v>
      </c>
      <c r="G116" s="84"/>
      <c r="H116" s="84"/>
      <c r="I116" s="84"/>
      <c r="J116" s="84"/>
      <c r="K116" s="84"/>
      <c r="L116" s="84"/>
      <c r="M116" s="84"/>
      <c r="N116" s="84"/>
      <c r="O116" s="84"/>
      <c r="P116" s="84"/>
      <c r="Q116" s="84"/>
      <c r="R116" s="84"/>
      <c r="S116" s="84"/>
      <c r="T116" s="84"/>
      <c r="U116" s="84"/>
      <c r="V116" s="84"/>
      <c r="W116" s="84"/>
      <c r="X116" s="84"/>
      <c r="Y116" s="84"/>
      <c r="Z116" s="84"/>
    </row>
    <row r="117" spans="1:26" ht="30">
      <c r="A117" s="399" t="s">
        <v>10</v>
      </c>
      <c r="B117" s="402">
        <v>100012502108</v>
      </c>
      <c r="C117" s="399" t="s">
        <v>7</v>
      </c>
      <c r="D117" s="399" t="s">
        <v>8</v>
      </c>
      <c r="E117" s="399" t="s">
        <v>13</v>
      </c>
      <c r="F117" s="401">
        <v>44311.470138888893</v>
      </c>
      <c r="G117" s="84"/>
      <c r="H117" s="84"/>
      <c r="I117" s="84"/>
      <c r="J117" s="84"/>
      <c r="K117" s="84"/>
      <c r="L117" s="84"/>
      <c r="M117" s="84"/>
      <c r="N117" s="84"/>
      <c r="O117" s="84"/>
      <c r="P117" s="84"/>
      <c r="Q117" s="84"/>
      <c r="R117" s="84"/>
      <c r="S117" s="84"/>
      <c r="T117" s="84"/>
      <c r="U117" s="84"/>
      <c r="V117" s="84"/>
      <c r="W117" s="84"/>
      <c r="X117" s="84"/>
      <c r="Y117" s="84"/>
      <c r="Z117" s="84"/>
    </row>
    <row r="118" spans="1:26" ht="30">
      <c r="A118" s="399" t="s">
        <v>16</v>
      </c>
      <c r="B118" s="400">
        <v>100014392096</v>
      </c>
      <c r="C118" s="399" t="s">
        <v>7</v>
      </c>
      <c r="D118" s="399" t="s">
        <v>8</v>
      </c>
      <c r="E118" s="399" t="s">
        <v>13</v>
      </c>
      <c r="F118" s="401">
        <v>44202.652777777781</v>
      </c>
      <c r="G118" s="84"/>
      <c r="H118" s="84"/>
      <c r="I118" s="84"/>
      <c r="J118" s="84"/>
      <c r="K118" s="84"/>
      <c r="L118" s="84"/>
      <c r="M118" s="84"/>
      <c r="N118" s="84"/>
      <c r="O118" s="84"/>
      <c r="P118" s="84"/>
      <c r="Q118" s="84"/>
      <c r="R118" s="84"/>
      <c r="S118" s="84"/>
      <c r="T118" s="84"/>
      <c r="U118" s="84"/>
      <c r="V118" s="84"/>
      <c r="W118" s="84"/>
      <c r="X118" s="84"/>
      <c r="Y118" s="84"/>
      <c r="Z118" s="84"/>
    </row>
    <row r="119" spans="1:26" ht="30">
      <c r="A119" s="399" t="s">
        <v>10</v>
      </c>
      <c r="B119" s="402">
        <v>100014462450</v>
      </c>
      <c r="C119" s="399" t="s">
        <v>7</v>
      </c>
      <c r="D119" s="399" t="s">
        <v>8</v>
      </c>
      <c r="E119" s="399" t="s">
        <v>13</v>
      </c>
      <c r="F119" s="401">
        <v>25934</v>
      </c>
      <c r="G119" s="84"/>
      <c r="H119" s="84"/>
      <c r="I119" s="84"/>
      <c r="J119" s="84"/>
      <c r="K119" s="84"/>
      <c r="L119" s="84"/>
      <c r="M119" s="84"/>
      <c r="N119" s="84"/>
      <c r="O119" s="84"/>
      <c r="P119" s="84"/>
      <c r="Q119" s="84"/>
      <c r="R119" s="84"/>
      <c r="S119" s="84"/>
      <c r="T119" s="84"/>
      <c r="U119" s="84"/>
      <c r="V119" s="84"/>
      <c r="W119" s="84"/>
      <c r="X119" s="84"/>
      <c r="Y119" s="84"/>
      <c r="Z119" s="84"/>
    </row>
    <row r="120" spans="1:26" ht="30">
      <c r="A120" s="399" t="s">
        <v>16</v>
      </c>
      <c r="B120" s="400">
        <v>303773235</v>
      </c>
      <c r="C120" s="399" t="s">
        <v>7</v>
      </c>
      <c r="D120" s="399" t="s">
        <v>8</v>
      </c>
      <c r="E120" s="399" t="s">
        <v>13</v>
      </c>
      <c r="F120" s="401">
        <v>44337.601388888885</v>
      </c>
      <c r="G120" s="84"/>
      <c r="H120" s="84"/>
      <c r="I120" s="84"/>
      <c r="J120" s="84"/>
      <c r="K120" s="84"/>
      <c r="L120" s="84"/>
      <c r="M120" s="84"/>
      <c r="N120" s="84"/>
      <c r="O120" s="84"/>
      <c r="P120" s="84"/>
      <c r="Q120" s="84"/>
      <c r="R120" s="84"/>
      <c r="S120" s="84"/>
      <c r="T120" s="84"/>
      <c r="U120" s="84"/>
      <c r="V120" s="84"/>
      <c r="W120" s="84"/>
      <c r="X120" s="84"/>
      <c r="Y120" s="84"/>
      <c r="Z120" s="84"/>
    </row>
    <row r="121" spans="1:26" ht="30">
      <c r="A121" s="399" t="s">
        <v>16</v>
      </c>
      <c r="B121" s="400">
        <v>100014463046</v>
      </c>
      <c r="C121" s="399" t="s">
        <v>7</v>
      </c>
      <c r="D121" s="399" t="s">
        <v>8</v>
      </c>
      <c r="E121" s="399" t="s">
        <v>9</v>
      </c>
      <c r="F121" s="401">
        <v>44337.666666666672</v>
      </c>
      <c r="G121" s="84"/>
      <c r="H121" s="84"/>
      <c r="I121" s="84"/>
      <c r="J121" s="84"/>
      <c r="K121" s="84"/>
      <c r="L121" s="84"/>
      <c r="M121" s="84"/>
      <c r="N121" s="84"/>
      <c r="O121" s="84"/>
      <c r="P121" s="84"/>
      <c r="Q121" s="84"/>
      <c r="R121" s="84"/>
      <c r="S121" s="84"/>
      <c r="T121" s="84"/>
      <c r="U121" s="84"/>
      <c r="V121" s="84"/>
      <c r="W121" s="84"/>
      <c r="X121" s="84"/>
      <c r="Y121" s="84"/>
      <c r="Z121" s="84"/>
    </row>
    <row r="122" spans="1:26" ht="30">
      <c r="A122" s="399" t="s">
        <v>18</v>
      </c>
      <c r="B122" s="402">
        <v>100002574800</v>
      </c>
      <c r="C122" s="399" t="s">
        <v>7</v>
      </c>
      <c r="D122" s="399" t="s">
        <v>8</v>
      </c>
      <c r="E122" s="399" t="s">
        <v>13</v>
      </c>
      <c r="F122" s="401">
        <v>43783.713888888888</v>
      </c>
      <c r="G122" s="84"/>
      <c r="H122" s="84"/>
      <c r="I122" s="84"/>
      <c r="J122" s="84"/>
      <c r="K122" s="84"/>
      <c r="L122" s="84"/>
      <c r="M122" s="84"/>
      <c r="N122" s="84"/>
      <c r="O122" s="84"/>
      <c r="P122" s="84"/>
      <c r="Q122" s="84"/>
      <c r="R122" s="84"/>
      <c r="S122" s="84"/>
      <c r="T122" s="84"/>
      <c r="U122" s="84"/>
      <c r="V122" s="84"/>
      <c r="W122" s="84"/>
      <c r="X122" s="84"/>
      <c r="Y122" s="84"/>
      <c r="Z122" s="84"/>
    </row>
    <row r="123" spans="1:26" ht="30">
      <c r="A123" s="399" t="s">
        <v>17</v>
      </c>
      <c r="B123" s="400">
        <v>100010237817</v>
      </c>
      <c r="C123" s="399" t="s">
        <v>7</v>
      </c>
      <c r="D123" s="399" t="s">
        <v>8</v>
      </c>
      <c r="E123" s="399" t="s">
        <v>9</v>
      </c>
      <c r="F123" s="401">
        <v>44337.612500000003</v>
      </c>
      <c r="G123" s="84"/>
      <c r="H123" s="84"/>
      <c r="I123" s="84"/>
      <c r="J123" s="84"/>
      <c r="K123" s="84"/>
      <c r="L123" s="84"/>
      <c r="M123" s="84"/>
      <c r="N123" s="84"/>
      <c r="O123" s="84"/>
      <c r="P123" s="84"/>
      <c r="Q123" s="84"/>
      <c r="R123" s="84"/>
      <c r="S123" s="84"/>
      <c r="T123" s="84"/>
      <c r="U123" s="84"/>
      <c r="V123" s="84"/>
      <c r="W123" s="84"/>
      <c r="X123" s="84"/>
      <c r="Y123" s="84"/>
      <c r="Z123" s="84"/>
    </row>
    <row r="124" spans="1:26" ht="30">
      <c r="A124" s="399" t="s">
        <v>19</v>
      </c>
      <c r="B124" s="400">
        <v>100002993549</v>
      </c>
      <c r="C124" s="399" t="s">
        <v>7</v>
      </c>
      <c r="D124" s="399" t="s">
        <v>8</v>
      </c>
      <c r="E124" s="399" t="s">
        <v>9</v>
      </c>
      <c r="F124" s="401">
        <v>44337.493055555555</v>
      </c>
      <c r="G124" s="84"/>
      <c r="H124" s="84"/>
      <c r="I124" s="84"/>
      <c r="J124" s="84"/>
      <c r="K124" s="84"/>
      <c r="L124" s="84"/>
      <c r="M124" s="84"/>
      <c r="N124" s="84"/>
      <c r="O124" s="84"/>
      <c r="P124" s="84"/>
      <c r="Q124" s="84"/>
      <c r="R124" s="84"/>
      <c r="S124" s="84"/>
      <c r="T124" s="84"/>
      <c r="U124" s="84"/>
      <c r="V124" s="84"/>
      <c r="W124" s="84"/>
      <c r="X124" s="84"/>
      <c r="Y124" s="84"/>
      <c r="Z124" s="84"/>
    </row>
    <row r="125" spans="1:26" ht="30">
      <c r="A125" s="399" t="s">
        <v>11</v>
      </c>
      <c r="B125" s="400">
        <v>100006303592</v>
      </c>
      <c r="C125" s="399" t="s">
        <v>7</v>
      </c>
      <c r="D125" s="399" t="s">
        <v>8</v>
      </c>
      <c r="E125" s="399" t="s">
        <v>13</v>
      </c>
      <c r="F125" s="401">
        <v>44021.678472222222</v>
      </c>
      <c r="G125" s="84"/>
      <c r="H125" s="84"/>
      <c r="I125" s="84"/>
      <c r="J125" s="84"/>
      <c r="K125" s="84"/>
      <c r="L125" s="84"/>
      <c r="M125" s="84"/>
      <c r="N125" s="84"/>
      <c r="O125" s="84"/>
      <c r="P125" s="84"/>
      <c r="Q125" s="84"/>
      <c r="R125" s="84"/>
      <c r="S125" s="84"/>
      <c r="T125" s="84"/>
      <c r="U125" s="84"/>
      <c r="V125" s="84"/>
      <c r="W125" s="84"/>
      <c r="X125" s="84"/>
      <c r="Y125" s="84"/>
      <c r="Z125" s="84"/>
    </row>
    <row r="126" spans="1:26" ht="30">
      <c r="A126" s="399" t="s">
        <v>15</v>
      </c>
      <c r="B126" s="400">
        <v>100014389214</v>
      </c>
      <c r="C126" s="399" t="s">
        <v>7</v>
      </c>
      <c r="D126" s="399" t="s">
        <v>8</v>
      </c>
      <c r="E126" s="399" t="s">
        <v>13</v>
      </c>
      <c r="F126" s="401">
        <v>25934</v>
      </c>
      <c r="G126" s="84"/>
      <c r="H126" s="84"/>
      <c r="I126" s="84"/>
      <c r="J126" s="84"/>
      <c r="K126" s="84"/>
      <c r="L126" s="84"/>
      <c r="M126" s="84"/>
      <c r="N126" s="84"/>
      <c r="O126" s="84"/>
      <c r="P126" s="84"/>
      <c r="Q126" s="84"/>
      <c r="R126" s="84"/>
      <c r="S126" s="84"/>
      <c r="T126" s="84"/>
      <c r="U126" s="84"/>
      <c r="V126" s="84"/>
      <c r="W126" s="84"/>
      <c r="X126" s="84"/>
      <c r="Y126" s="84"/>
      <c r="Z126" s="84"/>
    </row>
    <row r="127" spans="1:26" ht="30">
      <c r="A127" s="399" t="s">
        <v>16</v>
      </c>
      <c r="B127" s="400">
        <v>100013865538</v>
      </c>
      <c r="C127" s="399" t="s">
        <v>7</v>
      </c>
      <c r="D127" s="399" t="s">
        <v>8</v>
      </c>
      <c r="E127" s="399" t="s">
        <v>13</v>
      </c>
      <c r="F127" s="401">
        <v>25934</v>
      </c>
      <c r="G127" s="84"/>
      <c r="H127" s="84"/>
      <c r="I127" s="84"/>
      <c r="J127" s="84"/>
      <c r="K127" s="84"/>
      <c r="L127" s="84"/>
      <c r="M127" s="84"/>
      <c r="N127" s="84"/>
      <c r="O127" s="84"/>
      <c r="P127" s="84"/>
      <c r="Q127" s="84"/>
      <c r="R127" s="84"/>
      <c r="S127" s="84"/>
      <c r="T127" s="84"/>
      <c r="U127" s="84"/>
      <c r="V127" s="84"/>
      <c r="W127" s="84"/>
      <c r="X127" s="84"/>
      <c r="Y127" s="84"/>
      <c r="Z127" s="84"/>
    </row>
    <row r="128" spans="1:26" ht="30">
      <c r="A128" s="399" t="s">
        <v>10</v>
      </c>
      <c r="B128" s="402">
        <v>100012577231</v>
      </c>
      <c r="C128" s="399" t="s">
        <v>7</v>
      </c>
      <c r="D128" s="399" t="s">
        <v>8</v>
      </c>
      <c r="E128" s="399" t="s">
        <v>13</v>
      </c>
      <c r="F128" s="401">
        <v>43832.602083333331</v>
      </c>
      <c r="G128" s="84"/>
      <c r="H128" s="84"/>
      <c r="I128" s="84"/>
      <c r="J128" s="84"/>
      <c r="K128" s="84"/>
      <c r="L128" s="84"/>
      <c r="M128" s="84"/>
      <c r="N128" s="84"/>
      <c r="O128" s="84"/>
      <c r="P128" s="84"/>
      <c r="Q128" s="84"/>
      <c r="R128" s="84"/>
      <c r="S128" s="84"/>
      <c r="T128" s="84"/>
      <c r="U128" s="84"/>
      <c r="V128" s="84"/>
      <c r="W128" s="84"/>
      <c r="X128" s="84"/>
      <c r="Y128" s="84"/>
      <c r="Z128" s="84"/>
    </row>
    <row r="129" spans="1:26" ht="30">
      <c r="A129" s="399" t="s">
        <v>15</v>
      </c>
      <c r="B129" s="400">
        <v>806094</v>
      </c>
      <c r="C129" s="399" t="s">
        <v>7</v>
      </c>
      <c r="D129" s="399" t="s">
        <v>8</v>
      </c>
      <c r="E129" s="399" t="s">
        <v>13</v>
      </c>
      <c r="F129" s="401">
        <v>25934</v>
      </c>
      <c r="G129" s="84"/>
      <c r="H129" s="84"/>
      <c r="I129" s="84"/>
      <c r="J129" s="84"/>
      <c r="K129" s="84"/>
      <c r="L129" s="84"/>
      <c r="M129" s="84"/>
      <c r="N129" s="84"/>
      <c r="O129" s="84"/>
      <c r="P129" s="84"/>
      <c r="Q129" s="84"/>
      <c r="R129" s="84"/>
      <c r="S129" s="84"/>
      <c r="T129" s="84"/>
      <c r="U129" s="84"/>
      <c r="V129" s="84"/>
      <c r="W129" s="84"/>
      <c r="X129" s="84"/>
      <c r="Y129" s="84"/>
      <c r="Z129" s="84"/>
    </row>
    <row r="130" spans="1:26" ht="30">
      <c r="A130" s="404" t="s">
        <v>14</v>
      </c>
      <c r="B130" s="405">
        <v>100014466626</v>
      </c>
      <c r="C130" s="404" t="s">
        <v>7</v>
      </c>
      <c r="D130" s="404" t="s">
        <v>8</v>
      </c>
      <c r="E130" s="406" t="s">
        <v>9</v>
      </c>
      <c r="F130" s="407">
        <v>44340.431956018518</v>
      </c>
      <c r="G130" s="84"/>
      <c r="H130" s="84"/>
      <c r="I130" s="84"/>
      <c r="J130" s="84"/>
      <c r="K130" s="84"/>
      <c r="L130" s="84"/>
      <c r="M130" s="84"/>
      <c r="N130" s="84"/>
      <c r="O130" s="84"/>
      <c r="P130" s="84"/>
      <c r="Q130" s="84"/>
      <c r="R130" s="84"/>
      <c r="S130" s="84"/>
      <c r="T130" s="84"/>
      <c r="U130" s="84"/>
      <c r="V130" s="84"/>
      <c r="W130" s="84"/>
      <c r="X130" s="84"/>
      <c r="Y130" s="84"/>
      <c r="Z130" s="84"/>
    </row>
    <row r="131" spans="1:26" ht="30">
      <c r="A131" s="399" t="s">
        <v>6</v>
      </c>
      <c r="B131" s="400">
        <v>100014499424</v>
      </c>
      <c r="C131" s="399" t="s">
        <v>7</v>
      </c>
      <c r="D131" s="399" t="s">
        <v>8</v>
      </c>
      <c r="E131" s="399" t="s">
        <v>13</v>
      </c>
      <c r="F131" s="401">
        <v>25934</v>
      </c>
      <c r="G131" s="84"/>
      <c r="H131" s="84"/>
      <c r="I131" s="84"/>
      <c r="J131" s="84"/>
      <c r="K131" s="84"/>
      <c r="L131" s="84"/>
      <c r="M131" s="84"/>
      <c r="N131" s="84"/>
      <c r="O131" s="84"/>
      <c r="P131" s="84"/>
      <c r="Q131" s="84"/>
      <c r="R131" s="84"/>
      <c r="S131" s="84"/>
      <c r="T131" s="84"/>
      <c r="U131" s="84"/>
      <c r="V131" s="84"/>
      <c r="W131" s="84"/>
      <c r="X131" s="84"/>
      <c r="Y131" s="84"/>
      <c r="Z131" s="84"/>
    </row>
    <row r="132" spans="1:26" ht="30">
      <c r="A132" s="399" t="s">
        <v>16</v>
      </c>
      <c r="B132" s="400">
        <v>100014502261</v>
      </c>
      <c r="C132" s="399" t="s">
        <v>7</v>
      </c>
      <c r="D132" s="399" t="s">
        <v>8</v>
      </c>
      <c r="E132" s="399" t="s">
        <v>13</v>
      </c>
      <c r="F132" s="401">
        <v>44085.679166666669</v>
      </c>
      <c r="G132" s="84"/>
      <c r="H132" s="84"/>
      <c r="I132" s="84"/>
      <c r="J132" s="84"/>
      <c r="K132" s="84"/>
      <c r="L132" s="84"/>
      <c r="M132" s="84"/>
      <c r="N132" s="84"/>
      <c r="O132" s="84"/>
      <c r="P132" s="84"/>
      <c r="Q132" s="84"/>
      <c r="R132" s="84"/>
      <c r="S132" s="84"/>
      <c r="T132" s="84"/>
      <c r="U132" s="84"/>
      <c r="V132" s="84"/>
      <c r="W132" s="84"/>
      <c r="X132" s="84"/>
      <c r="Y132" s="84"/>
      <c r="Z132" s="84"/>
    </row>
    <row r="133" spans="1:26" ht="30">
      <c r="A133" s="399" t="s">
        <v>10</v>
      </c>
      <c r="B133" s="402">
        <v>100014493650</v>
      </c>
      <c r="C133" s="399" t="s">
        <v>7</v>
      </c>
      <c r="D133" s="399" t="s">
        <v>8</v>
      </c>
      <c r="E133" s="399" t="s">
        <v>13</v>
      </c>
      <c r="F133" s="401">
        <v>44098.388888888891</v>
      </c>
      <c r="G133" s="84"/>
      <c r="H133" s="84"/>
      <c r="I133" s="84"/>
      <c r="J133" s="84"/>
      <c r="K133" s="84"/>
      <c r="L133" s="84"/>
      <c r="M133" s="84"/>
      <c r="N133" s="84"/>
      <c r="O133" s="84"/>
      <c r="P133" s="84"/>
      <c r="Q133" s="84"/>
      <c r="R133" s="84"/>
      <c r="S133" s="84"/>
      <c r="T133" s="84"/>
      <c r="U133" s="84"/>
      <c r="V133" s="84"/>
      <c r="W133" s="84"/>
      <c r="X133" s="84"/>
      <c r="Y133" s="84"/>
      <c r="Z133" s="84"/>
    </row>
    <row r="134" spans="1:26" ht="30">
      <c r="A134" s="399" t="s">
        <v>17</v>
      </c>
      <c r="B134" s="400">
        <v>100014563810</v>
      </c>
      <c r="C134" s="399" t="s">
        <v>7</v>
      </c>
      <c r="D134" s="399" t="s">
        <v>8</v>
      </c>
      <c r="E134" s="399" t="s">
        <v>9</v>
      </c>
      <c r="F134" s="401">
        <v>44337.61319444445</v>
      </c>
      <c r="G134" s="84"/>
      <c r="H134" s="84"/>
      <c r="I134" s="84"/>
      <c r="J134" s="84"/>
      <c r="K134" s="84"/>
      <c r="L134" s="84"/>
      <c r="M134" s="84"/>
      <c r="N134" s="84"/>
      <c r="O134" s="84"/>
      <c r="P134" s="84"/>
      <c r="Q134" s="84"/>
      <c r="R134" s="84"/>
      <c r="S134" s="84"/>
      <c r="T134" s="84"/>
      <c r="U134" s="84"/>
      <c r="V134" s="84"/>
      <c r="W134" s="84"/>
      <c r="X134" s="84"/>
      <c r="Y134" s="84"/>
      <c r="Z134" s="84"/>
    </row>
    <row r="135" spans="1:26" ht="30">
      <c r="A135" s="399" t="s">
        <v>15</v>
      </c>
      <c r="B135" s="400">
        <v>100014536653</v>
      </c>
      <c r="C135" s="399" t="s">
        <v>7</v>
      </c>
      <c r="D135" s="399" t="s">
        <v>8</v>
      </c>
      <c r="E135" s="399" t="s">
        <v>13</v>
      </c>
      <c r="F135" s="401">
        <v>44278.469444444447</v>
      </c>
      <c r="G135" s="84"/>
      <c r="H135" s="84"/>
      <c r="I135" s="84"/>
      <c r="J135" s="84"/>
      <c r="K135" s="84"/>
      <c r="L135" s="84"/>
      <c r="M135" s="84"/>
      <c r="N135" s="84"/>
      <c r="O135" s="84"/>
      <c r="P135" s="84"/>
      <c r="Q135" s="84"/>
      <c r="R135" s="84"/>
      <c r="S135" s="84"/>
      <c r="T135" s="84"/>
      <c r="U135" s="84"/>
      <c r="V135" s="84"/>
      <c r="W135" s="84"/>
      <c r="X135" s="84"/>
      <c r="Y135" s="84"/>
      <c r="Z135" s="84"/>
    </row>
    <row r="136" spans="1:26" ht="30">
      <c r="A136" s="399" t="s">
        <v>19</v>
      </c>
      <c r="B136" s="400">
        <v>100014525234</v>
      </c>
      <c r="C136" s="399" t="s">
        <v>7</v>
      </c>
      <c r="D136" s="399" t="s">
        <v>8</v>
      </c>
      <c r="E136" s="399" t="s">
        <v>9</v>
      </c>
      <c r="F136" s="401">
        <v>44337.499305555553</v>
      </c>
      <c r="G136" s="84"/>
      <c r="H136" s="84"/>
      <c r="I136" s="84"/>
      <c r="J136" s="84"/>
      <c r="K136" s="84"/>
      <c r="L136" s="84"/>
      <c r="M136" s="84"/>
      <c r="N136" s="84"/>
      <c r="O136" s="84"/>
      <c r="P136" s="84"/>
      <c r="Q136" s="84"/>
      <c r="R136" s="84"/>
      <c r="S136" s="84"/>
      <c r="T136" s="84"/>
      <c r="U136" s="84"/>
      <c r="V136" s="84"/>
      <c r="W136" s="84"/>
      <c r="X136" s="84"/>
      <c r="Y136" s="84"/>
      <c r="Z136" s="84"/>
    </row>
    <row r="137" spans="1:26" ht="30">
      <c r="A137" s="399" t="s">
        <v>11</v>
      </c>
      <c r="B137" s="400">
        <v>100014563769</v>
      </c>
      <c r="C137" s="399" t="s">
        <v>7</v>
      </c>
      <c r="D137" s="399" t="s">
        <v>8</v>
      </c>
      <c r="E137" s="399" t="s">
        <v>13</v>
      </c>
      <c r="F137" s="401">
        <v>44337.470833333333</v>
      </c>
      <c r="G137" s="84"/>
      <c r="H137" s="84"/>
      <c r="I137" s="84"/>
      <c r="J137" s="84"/>
      <c r="K137" s="84"/>
      <c r="L137" s="84"/>
      <c r="M137" s="84"/>
      <c r="N137" s="84"/>
      <c r="O137" s="84"/>
      <c r="P137" s="84"/>
      <c r="Q137" s="84"/>
      <c r="R137" s="84"/>
      <c r="S137" s="84"/>
      <c r="T137" s="84"/>
      <c r="U137" s="84"/>
      <c r="V137" s="84"/>
      <c r="W137" s="84"/>
      <c r="X137" s="84"/>
      <c r="Y137" s="84"/>
      <c r="Z137" s="84"/>
    </row>
    <row r="138" spans="1:26" ht="30">
      <c r="A138" s="399" t="s">
        <v>12</v>
      </c>
      <c r="B138" s="400">
        <v>100014507845</v>
      </c>
      <c r="C138" s="399" t="s">
        <v>7</v>
      </c>
      <c r="D138" s="399" t="s">
        <v>8</v>
      </c>
      <c r="E138" s="399" t="s">
        <v>9</v>
      </c>
      <c r="F138" s="401">
        <v>44337.614583333328</v>
      </c>
      <c r="G138" s="84"/>
      <c r="H138" s="84"/>
      <c r="I138" s="84"/>
      <c r="J138" s="84"/>
      <c r="K138" s="84"/>
      <c r="L138" s="84"/>
      <c r="M138" s="84"/>
      <c r="N138" s="84"/>
      <c r="O138" s="84"/>
      <c r="P138" s="84"/>
      <c r="Q138" s="84"/>
      <c r="R138" s="84"/>
      <c r="S138" s="84"/>
      <c r="T138" s="84"/>
      <c r="U138" s="84"/>
      <c r="V138" s="84"/>
      <c r="W138" s="84"/>
      <c r="X138" s="84"/>
      <c r="Y138" s="84"/>
      <c r="Z138" s="84"/>
    </row>
    <row r="139" spans="1:26" ht="30">
      <c r="A139" s="399" t="s">
        <v>18</v>
      </c>
      <c r="B139" s="402">
        <v>100014511686</v>
      </c>
      <c r="C139" s="399" t="s">
        <v>7</v>
      </c>
      <c r="D139" s="399" t="s">
        <v>8</v>
      </c>
      <c r="E139" s="399" t="s">
        <v>13</v>
      </c>
      <c r="F139" s="401">
        <v>25934</v>
      </c>
      <c r="G139" s="84"/>
      <c r="H139" s="84"/>
      <c r="I139" s="84"/>
      <c r="J139" s="84"/>
      <c r="K139" s="84"/>
      <c r="L139" s="84"/>
      <c r="M139" s="84"/>
      <c r="N139" s="84"/>
      <c r="O139" s="84"/>
      <c r="P139" s="84"/>
      <c r="Q139" s="84"/>
      <c r="R139" s="84"/>
      <c r="S139" s="84"/>
      <c r="T139" s="84"/>
      <c r="U139" s="84"/>
      <c r="V139" s="84"/>
      <c r="W139" s="84"/>
      <c r="X139" s="84"/>
      <c r="Y139" s="84"/>
      <c r="Z139" s="84"/>
    </row>
    <row r="140" spans="1:26" ht="30">
      <c r="A140" s="399" t="s">
        <v>6</v>
      </c>
      <c r="B140" s="400">
        <v>100014580322</v>
      </c>
      <c r="C140" s="399" t="s">
        <v>7</v>
      </c>
      <c r="D140" s="399" t="s">
        <v>8</v>
      </c>
      <c r="E140" s="399" t="s">
        <v>13</v>
      </c>
      <c r="F140" s="401">
        <v>25934</v>
      </c>
      <c r="G140" s="84"/>
      <c r="H140" s="84"/>
      <c r="I140" s="84"/>
      <c r="J140" s="84"/>
      <c r="K140" s="84"/>
      <c r="L140" s="84"/>
      <c r="M140" s="84"/>
      <c r="N140" s="84"/>
      <c r="O140" s="84"/>
      <c r="P140" s="84"/>
      <c r="Q140" s="84"/>
      <c r="R140" s="84"/>
      <c r="S140" s="84"/>
      <c r="T140" s="84"/>
      <c r="U140" s="84"/>
      <c r="V140" s="84"/>
      <c r="W140" s="84"/>
      <c r="X140" s="84"/>
      <c r="Y140" s="84"/>
      <c r="Z140" s="84"/>
    </row>
    <row r="141" spans="1:26" ht="30">
      <c r="A141" s="399" t="s">
        <v>11</v>
      </c>
      <c r="B141" s="400">
        <v>100014591998</v>
      </c>
      <c r="C141" s="399" t="s">
        <v>7</v>
      </c>
      <c r="D141" s="399" t="s">
        <v>8</v>
      </c>
      <c r="E141" s="399" t="s">
        <v>13</v>
      </c>
      <c r="F141" s="401">
        <v>25934</v>
      </c>
      <c r="G141" s="84"/>
      <c r="H141" s="84"/>
      <c r="I141" s="84"/>
      <c r="J141" s="84"/>
      <c r="K141" s="84"/>
      <c r="L141" s="84"/>
      <c r="M141" s="84"/>
      <c r="N141" s="84"/>
      <c r="O141" s="84"/>
      <c r="P141" s="84"/>
      <c r="Q141" s="84"/>
      <c r="R141" s="84"/>
      <c r="S141" s="84"/>
      <c r="T141" s="84"/>
      <c r="U141" s="84"/>
      <c r="V141" s="84"/>
      <c r="W141" s="84"/>
      <c r="X141" s="84"/>
      <c r="Y141" s="84"/>
      <c r="Z141" s="84"/>
    </row>
    <row r="142" spans="1:26" ht="30">
      <c r="A142" s="399" t="s">
        <v>16</v>
      </c>
      <c r="B142" s="400">
        <v>100014581421</v>
      </c>
      <c r="C142" s="399" t="s">
        <v>7</v>
      </c>
      <c r="D142" s="399" t="s">
        <v>8</v>
      </c>
      <c r="E142" s="399" t="s">
        <v>13</v>
      </c>
      <c r="F142" s="401">
        <v>43987.680555555555</v>
      </c>
      <c r="G142" s="84"/>
      <c r="H142" s="84"/>
      <c r="I142" s="84"/>
      <c r="J142" s="84"/>
      <c r="K142" s="84"/>
      <c r="L142" s="84"/>
      <c r="M142" s="84"/>
      <c r="N142" s="84"/>
      <c r="O142" s="84"/>
      <c r="P142" s="84"/>
      <c r="Q142" s="84"/>
      <c r="R142" s="84"/>
      <c r="S142" s="84"/>
      <c r="T142" s="84"/>
      <c r="U142" s="84"/>
      <c r="V142" s="84"/>
      <c r="W142" s="84"/>
      <c r="X142" s="84"/>
      <c r="Y142" s="84"/>
      <c r="Z142" s="84"/>
    </row>
    <row r="143" spans="1:26" ht="30">
      <c r="A143" s="399" t="s">
        <v>12</v>
      </c>
      <c r="B143" s="400">
        <v>100014635101</v>
      </c>
      <c r="C143" s="399" t="s">
        <v>7</v>
      </c>
      <c r="D143" s="399" t="s">
        <v>8</v>
      </c>
      <c r="E143" s="399" t="s">
        <v>9</v>
      </c>
      <c r="F143" s="401">
        <v>44337.61319444445</v>
      </c>
      <c r="G143" s="84"/>
      <c r="H143" s="84"/>
      <c r="I143" s="84"/>
      <c r="J143" s="84"/>
      <c r="K143" s="84"/>
      <c r="L143" s="84"/>
      <c r="M143" s="84"/>
      <c r="N143" s="84"/>
      <c r="O143" s="84"/>
      <c r="P143" s="84"/>
      <c r="Q143" s="84"/>
      <c r="R143" s="84"/>
      <c r="S143" s="84"/>
      <c r="T143" s="84"/>
      <c r="U143" s="84"/>
      <c r="V143" s="84"/>
      <c r="W143" s="84"/>
      <c r="X143" s="84"/>
      <c r="Y143" s="84"/>
      <c r="Z143" s="84"/>
    </row>
    <row r="144" spans="1:26" ht="30">
      <c r="A144" s="404" t="s">
        <v>14</v>
      </c>
      <c r="B144" s="405">
        <v>100014680315</v>
      </c>
      <c r="C144" s="404" t="s">
        <v>7</v>
      </c>
      <c r="D144" s="404" t="s">
        <v>8</v>
      </c>
      <c r="E144" s="406" t="s">
        <v>9</v>
      </c>
      <c r="F144" s="407">
        <v>25934</v>
      </c>
      <c r="G144" s="84"/>
      <c r="H144" s="84"/>
      <c r="I144" s="84"/>
      <c r="J144" s="84"/>
      <c r="K144" s="84"/>
      <c r="L144" s="84"/>
      <c r="M144" s="84"/>
      <c r="N144" s="84"/>
      <c r="O144" s="84"/>
      <c r="P144" s="84"/>
      <c r="Q144" s="84"/>
      <c r="R144" s="84"/>
      <c r="S144" s="84"/>
      <c r="T144" s="84"/>
      <c r="U144" s="84"/>
      <c r="V144" s="84"/>
      <c r="W144" s="84"/>
      <c r="X144" s="84"/>
      <c r="Y144" s="84"/>
      <c r="Z144" s="84"/>
    </row>
    <row r="145" spans="1:26" ht="30">
      <c r="A145" s="399" t="s">
        <v>15</v>
      </c>
      <c r="B145" s="400">
        <v>100014646666</v>
      </c>
      <c r="C145" s="399" t="s">
        <v>7</v>
      </c>
      <c r="D145" s="399" t="s">
        <v>8</v>
      </c>
      <c r="E145" s="399" t="s">
        <v>13</v>
      </c>
      <c r="F145" s="401">
        <v>44251.606944444451</v>
      </c>
      <c r="G145" s="84"/>
      <c r="H145" s="84"/>
      <c r="I145" s="84"/>
      <c r="J145" s="84"/>
      <c r="K145" s="84"/>
      <c r="L145" s="84"/>
      <c r="M145" s="84"/>
      <c r="N145" s="84"/>
      <c r="O145" s="84"/>
      <c r="P145" s="84"/>
      <c r="Q145" s="84"/>
      <c r="R145" s="84"/>
      <c r="S145" s="84"/>
      <c r="T145" s="84"/>
      <c r="U145" s="84"/>
      <c r="V145" s="84"/>
      <c r="W145" s="84"/>
      <c r="X145" s="84"/>
      <c r="Y145" s="84"/>
      <c r="Z145" s="84"/>
    </row>
    <row r="146" spans="1:26" ht="30">
      <c r="A146" s="399" t="s">
        <v>10</v>
      </c>
      <c r="B146" s="402">
        <v>100014705508</v>
      </c>
      <c r="C146" s="399" t="s">
        <v>7</v>
      </c>
      <c r="D146" s="399" t="s">
        <v>8</v>
      </c>
      <c r="E146" s="399" t="s">
        <v>13</v>
      </c>
      <c r="F146" s="401">
        <v>25934</v>
      </c>
      <c r="G146" s="84"/>
      <c r="H146" s="84"/>
      <c r="I146" s="84"/>
      <c r="J146" s="84"/>
      <c r="K146" s="84"/>
      <c r="L146" s="84"/>
      <c r="M146" s="84"/>
      <c r="N146" s="84"/>
      <c r="O146" s="84"/>
      <c r="P146" s="84"/>
      <c r="Q146" s="84"/>
      <c r="R146" s="84"/>
      <c r="S146" s="84"/>
      <c r="T146" s="84"/>
      <c r="U146" s="84"/>
      <c r="V146" s="84"/>
      <c r="W146" s="84"/>
      <c r="X146" s="84"/>
      <c r="Y146" s="84"/>
      <c r="Z146" s="84"/>
    </row>
    <row r="147" spans="1:26" ht="30">
      <c r="A147" s="399" t="s">
        <v>17</v>
      </c>
      <c r="B147" s="400">
        <v>100014699770</v>
      </c>
      <c r="C147" s="399" t="s">
        <v>7</v>
      </c>
      <c r="D147" s="399" t="s">
        <v>8</v>
      </c>
      <c r="E147" s="399" t="s">
        <v>9</v>
      </c>
      <c r="F147" s="401">
        <v>44337.613888888889</v>
      </c>
      <c r="G147" s="84"/>
      <c r="H147" s="84"/>
      <c r="I147" s="84"/>
      <c r="J147" s="84"/>
      <c r="K147" s="84"/>
      <c r="L147" s="84"/>
      <c r="M147" s="84"/>
      <c r="N147" s="84"/>
      <c r="O147" s="84"/>
      <c r="P147" s="84"/>
      <c r="Q147" s="84"/>
      <c r="R147" s="84"/>
      <c r="S147" s="84"/>
      <c r="T147" s="84"/>
      <c r="U147" s="84"/>
      <c r="V147" s="84"/>
      <c r="W147" s="84"/>
      <c r="X147" s="84"/>
      <c r="Y147" s="84"/>
      <c r="Z147" s="84"/>
    </row>
    <row r="148" spans="1:26" ht="45">
      <c r="A148" s="399" t="s">
        <v>15</v>
      </c>
      <c r="B148" s="400">
        <v>100014791722</v>
      </c>
      <c r="C148" s="399" t="s">
        <v>7</v>
      </c>
      <c r="D148" s="399" t="s">
        <v>20</v>
      </c>
      <c r="E148" s="399" t="s">
        <v>9</v>
      </c>
      <c r="F148" s="401">
        <v>44337.475694444445</v>
      </c>
      <c r="G148" s="84"/>
      <c r="H148" s="84"/>
      <c r="I148" s="84"/>
      <c r="J148" s="84"/>
      <c r="K148" s="84"/>
      <c r="L148" s="84"/>
      <c r="M148" s="84"/>
      <c r="N148" s="84"/>
      <c r="O148" s="84"/>
      <c r="P148" s="84"/>
      <c r="Q148" s="84"/>
      <c r="R148" s="84"/>
      <c r="S148" s="84"/>
      <c r="T148" s="84"/>
      <c r="U148" s="84"/>
      <c r="V148" s="84"/>
      <c r="W148" s="84"/>
      <c r="X148" s="84"/>
      <c r="Y148" s="84"/>
      <c r="Z148" s="84"/>
    </row>
    <row r="149" spans="1:26" ht="30">
      <c r="A149" s="399" t="s">
        <v>17</v>
      </c>
      <c r="B149" s="400">
        <v>22011308</v>
      </c>
      <c r="C149" s="399" t="s">
        <v>7</v>
      </c>
      <c r="D149" s="399" t="s">
        <v>8</v>
      </c>
      <c r="E149" s="399" t="s">
        <v>13</v>
      </c>
      <c r="F149" s="401">
        <v>44208.610416666663</v>
      </c>
      <c r="G149" s="403">
        <v>44342</v>
      </c>
      <c r="H149" s="84"/>
      <c r="I149" s="84"/>
      <c r="J149" s="84"/>
      <c r="K149" s="84"/>
      <c r="L149" s="84"/>
      <c r="M149" s="84"/>
      <c r="N149" s="84"/>
      <c r="O149" s="84"/>
      <c r="P149" s="84"/>
      <c r="Q149" s="84"/>
      <c r="R149" s="84"/>
      <c r="S149" s="84"/>
      <c r="T149" s="84"/>
      <c r="U149" s="84"/>
      <c r="V149" s="84"/>
      <c r="W149" s="84"/>
      <c r="X149" s="84"/>
      <c r="Y149" s="84"/>
      <c r="Z149" s="84"/>
    </row>
    <row r="150" spans="1:26" ht="30">
      <c r="A150" s="399" t="s">
        <v>19</v>
      </c>
      <c r="B150" s="400">
        <v>42194495</v>
      </c>
      <c r="C150" s="399" t="s">
        <v>7</v>
      </c>
      <c r="D150" s="399" t="s">
        <v>8</v>
      </c>
      <c r="E150" s="408" t="s">
        <v>9</v>
      </c>
      <c r="F150" s="401">
        <v>44236.724305555559</v>
      </c>
      <c r="G150" s="84"/>
      <c r="H150" s="84"/>
      <c r="I150" s="84"/>
      <c r="J150" s="84"/>
      <c r="K150" s="84"/>
      <c r="L150" s="84"/>
      <c r="M150" s="84"/>
      <c r="N150" s="84"/>
      <c r="O150" s="84"/>
      <c r="P150" s="84"/>
      <c r="Q150" s="84"/>
      <c r="R150" s="84"/>
      <c r="S150" s="84"/>
      <c r="T150" s="84"/>
      <c r="U150" s="84"/>
      <c r="V150" s="84"/>
      <c r="W150" s="84"/>
      <c r="X150" s="84"/>
      <c r="Y150" s="84"/>
      <c r="Z150" s="84"/>
    </row>
    <row r="151" spans="1:26" ht="30">
      <c r="A151" s="399" t="s">
        <v>12</v>
      </c>
      <c r="B151" s="400">
        <v>49860297</v>
      </c>
      <c r="C151" s="399" t="s">
        <v>7</v>
      </c>
      <c r="D151" s="399" t="s">
        <v>8</v>
      </c>
      <c r="E151" s="399" t="s">
        <v>9</v>
      </c>
      <c r="F151" s="401">
        <v>44337.491666666669</v>
      </c>
      <c r="G151" s="84"/>
      <c r="H151" s="84"/>
      <c r="I151" s="84"/>
      <c r="J151" s="84"/>
      <c r="K151" s="84"/>
      <c r="L151" s="84"/>
      <c r="M151" s="84"/>
      <c r="N151" s="84"/>
      <c r="O151" s="84"/>
      <c r="P151" s="84"/>
      <c r="Q151" s="84"/>
      <c r="R151" s="84"/>
      <c r="S151" s="84"/>
      <c r="T151" s="84"/>
      <c r="U151" s="84"/>
      <c r="V151" s="84"/>
      <c r="W151" s="84"/>
      <c r="X151" s="84"/>
      <c r="Y151" s="84"/>
      <c r="Z151" s="84"/>
    </row>
    <row r="152" spans="1:26" ht="30">
      <c r="A152" s="399" t="s">
        <v>10</v>
      </c>
      <c r="B152" s="402">
        <v>20316006</v>
      </c>
      <c r="C152" s="399" t="s">
        <v>7</v>
      </c>
      <c r="D152" s="399" t="s">
        <v>8</v>
      </c>
      <c r="E152" s="399" t="s">
        <v>9</v>
      </c>
      <c r="F152" s="401">
        <v>44337.588194444441</v>
      </c>
      <c r="G152" s="84"/>
      <c r="H152" s="84"/>
      <c r="I152" s="84"/>
      <c r="J152" s="84"/>
      <c r="K152" s="84"/>
      <c r="L152" s="84"/>
      <c r="M152" s="84"/>
      <c r="N152" s="84"/>
      <c r="O152" s="84"/>
      <c r="P152" s="84"/>
      <c r="Q152" s="84"/>
      <c r="R152" s="84"/>
      <c r="S152" s="84"/>
      <c r="T152" s="84"/>
      <c r="U152" s="84"/>
      <c r="V152" s="84"/>
      <c r="W152" s="84"/>
      <c r="X152" s="84"/>
      <c r="Y152" s="84"/>
      <c r="Z152" s="84"/>
    </row>
    <row r="153" spans="1:26" ht="30">
      <c r="A153" s="399" t="s">
        <v>16</v>
      </c>
      <c r="B153" s="400">
        <v>87295020</v>
      </c>
      <c r="C153" s="399" t="s">
        <v>7</v>
      </c>
      <c r="D153" s="399" t="s">
        <v>8</v>
      </c>
      <c r="E153" s="399" t="s">
        <v>13</v>
      </c>
      <c r="F153" s="401">
        <v>44330.479861111111</v>
      </c>
      <c r="G153" s="84"/>
      <c r="H153" s="84"/>
      <c r="I153" s="84"/>
      <c r="J153" s="84"/>
      <c r="K153" s="84"/>
      <c r="L153" s="84"/>
      <c r="M153" s="84"/>
      <c r="N153" s="84"/>
      <c r="O153" s="84"/>
      <c r="P153" s="84"/>
      <c r="Q153" s="84"/>
      <c r="R153" s="84"/>
      <c r="S153" s="84"/>
      <c r="T153" s="84"/>
      <c r="U153" s="84"/>
      <c r="V153" s="84"/>
      <c r="W153" s="84"/>
      <c r="X153" s="84"/>
      <c r="Y153" s="84"/>
      <c r="Z153" s="84"/>
    </row>
    <row r="154" spans="1:26" ht="30">
      <c r="A154" s="399" t="s">
        <v>18</v>
      </c>
      <c r="B154" s="402">
        <v>313122775</v>
      </c>
      <c r="C154" s="399" t="s">
        <v>7</v>
      </c>
      <c r="D154" s="399" t="s">
        <v>8</v>
      </c>
      <c r="E154" s="399" t="s">
        <v>9</v>
      </c>
      <c r="F154" s="401">
        <v>44337.660416666666</v>
      </c>
      <c r="G154" s="84"/>
      <c r="H154" s="84"/>
      <c r="I154" s="84"/>
      <c r="J154" s="84"/>
      <c r="K154" s="84"/>
      <c r="L154" s="84"/>
      <c r="M154" s="84"/>
      <c r="N154" s="84"/>
      <c r="O154" s="84"/>
      <c r="P154" s="84"/>
      <c r="Q154" s="84"/>
      <c r="R154" s="84"/>
      <c r="S154" s="84"/>
      <c r="T154" s="84"/>
      <c r="U154" s="84"/>
      <c r="V154" s="84"/>
      <c r="W154" s="84"/>
      <c r="X154" s="84"/>
      <c r="Y154" s="84"/>
      <c r="Z154" s="84"/>
    </row>
    <row r="155" spans="1:26" ht="30">
      <c r="A155" s="404" t="s">
        <v>14</v>
      </c>
      <c r="B155" s="405">
        <v>100014742340</v>
      </c>
      <c r="C155" s="404" t="s">
        <v>7</v>
      </c>
      <c r="D155" s="404" t="s">
        <v>8</v>
      </c>
      <c r="E155" s="406" t="s">
        <v>9</v>
      </c>
      <c r="F155" s="407">
        <v>44218.755555555559</v>
      </c>
      <c r="G155" s="84"/>
      <c r="H155" s="84"/>
      <c r="I155" s="84"/>
      <c r="J155" s="84"/>
      <c r="K155" s="84"/>
      <c r="L155" s="84"/>
      <c r="M155" s="84"/>
      <c r="N155" s="84"/>
      <c r="O155" s="84"/>
      <c r="P155" s="84"/>
      <c r="Q155" s="84"/>
      <c r="R155" s="84"/>
      <c r="S155" s="84"/>
      <c r="T155" s="84"/>
      <c r="U155" s="84"/>
      <c r="V155" s="84"/>
      <c r="W155" s="84"/>
      <c r="X155" s="84"/>
      <c r="Y155" s="84"/>
      <c r="Z155" s="84"/>
    </row>
    <row r="156" spans="1:26" ht="30">
      <c r="A156" s="399" t="s">
        <v>11</v>
      </c>
      <c r="B156" s="400">
        <v>100014758191</v>
      </c>
      <c r="C156" s="399" t="s">
        <v>7</v>
      </c>
      <c r="D156" s="399" t="s">
        <v>8</v>
      </c>
      <c r="E156" s="399" t="s">
        <v>13</v>
      </c>
      <c r="F156" s="401">
        <v>44043.631944444445</v>
      </c>
      <c r="G156" s="84"/>
      <c r="H156" s="84"/>
      <c r="I156" s="84"/>
      <c r="J156" s="84"/>
      <c r="K156" s="84"/>
      <c r="L156" s="84"/>
      <c r="M156" s="84"/>
      <c r="N156" s="84"/>
      <c r="O156" s="84"/>
      <c r="P156" s="84"/>
      <c r="Q156" s="84"/>
      <c r="R156" s="84"/>
      <c r="S156" s="84"/>
      <c r="T156" s="84"/>
      <c r="U156" s="84"/>
      <c r="V156" s="84"/>
      <c r="W156" s="84"/>
      <c r="X156" s="84"/>
      <c r="Y156" s="84"/>
      <c r="Z156" s="84"/>
    </row>
    <row r="157" spans="1:26" ht="30">
      <c r="A157" s="399" t="s">
        <v>15</v>
      </c>
      <c r="B157" s="400">
        <v>22446303</v>
      </c>
      <c r="C157" s="399" t="s">
        <v>7</v>
      </c>
      <c r="D157" s="399" t="s">
        <v>8</v>
      </c>
      <c r="E157" s="399" t="s">
        <v>9</v>
      </c>
      <c r="F157" s="401">
        <v>44337.667361111111</v>
      </c>
      <c r="G157" s="84"/>
      <c r="H157" s="84"/>
      <c r="I157" s="84"/>
      <c r="J157" s="84"/>
      <c r="K157" s="84"/>
      <c r="L157" s="84"/>
      <c r="M157" s="84"/>
      <c r="N157" s="84"/>
      <c r="O157" s="84"/>
      <c r="P157" s="84"/>
      <c r="Q157" s="84"/>
      <c r="R157" s="84"/>
      <c r="S157" s="84"/>
      <c r="T157" s="84"/>
      <c r="U157" s="84"/>
      <c r="V157" s="84"/>
      <c r="W157" s="84"/>
      <c r="X157" s="84"/>
      <c r="Y157" s="84"/>
      <c r="Z157" s="84"/>
    </row>
    <row r="158" spans="1:26" ht="30">
      <c r="A158" s="399" t="s">
        <v>15</v>
      </c>
      <c r="B158" s="400">
        <v>100014802333</v>
      </c>
      <c r="C158" s="399" t="s">
        <v>7</v>
      </c>
      <c r="D158" s="399" t="s">
        <v>8</v>
      </c>
      <c r="E158" s="399" t="s">
        <v>13</v>
      </c>
      <c r="F158" s="401">
        <v>44116.441666666666</v>
      </c>
      <c r="G158" s="84"/>
      <c r="H158" s="84"/>
      <c r="I158" s="84"/>
      <c r="J158" s="84"/>
      <c r="K158" s="84"/>
      <c r="L158" s="84"/>
      <c r="M158" s="84"/>
      <c r="N158" s="84"/>
      <c r="O158" s="84"/>
      <c r="P158" s="84"/>
      <c r="Q158" s="84"/>
      <c r="R158" s="84"/>
      <c r="S158" s="84"/>
      <c r="T158" s="84"/>
      <c r="U158" s="84"/>
      <c r="V158" s="84"/>
      <c r="W158" s="84"/>
      <c r="X158" s="84"/>
      <c r="Y158" s="84"/>
      <c r="Z158" s="84"/>
    </row>
    <row r="159" spans="1:26" ht="30">
      <c r="A159" s="399" t="s">
        <v>6</v>
      </c>
      <c r="B159" s="400">
        <v>100014771881</v>
      </c>
      <c r="C159" s="399" t="s">
        <v>7</v>
      </c>
      <c r="D159" s="399" t="s">
        <v>8</v>
      </c>
      <c r="E159" s="399" t="s">
        <v>13</v>
      </c>
      <c r="F159" s="401">
        <v>44278.490972222222</v>
      </c>
      <c r="G159" s="84"/>
      <c r="H159" s="84"/>
      <c r="I159" s="84"/>
      <c r="J159" s="84"/>
      <c r="K159" s="84"/>
      <c r="L159" s="84"/>
      <c r="M159" s="84"/>
      <c r="N159" s="84"/>
      <c r="O159" s="84"/>
      <c r="P159" s="84"/>
      <c r="Q159" s="84"/>
      <c r="R159" s="84"/>
      <c r="S159" s="84"/>
      <c r="T159" s="84"/>
      <c r="U159" s="84"/>
      <c r="V159" s="84"/>
      <c r="W159" s="84"/>
      <c r="X159" s="84"/>
      <c r="Y159" s="84"/>
      <c r="Z159" s="84"/>
    </row>
    <row r="160" spans="1:26" ht="30">
      <c r="A160" s="399" t="s">
        <v>6</v>
      </c>
      <c r="B160" s="400">
        <v>992641</v>
      </c>
      <c r="C160" s="399" t="s">
        <v>7</v>
      </c>
      <c r="D160" s="399" t="s">
        <v>8</v>
      </c>
      <c r="E160" s="399" t="s">
        <v>13</v>
      </c>
      <c r="F160" s="401">
        <v>44263.745138888888</v>
      </c>
      <c r="G160" s="84"/>
      <c r="H160" s="84"/>
      <c r="I160" s="84"/>
      <c r="J160" s="84"/>
      <c r="K160" s="84"/>
      <c r="L160" s="84"/>
      <c r="M160" s="84"/>
      <c r="N160" s="84"/>
      <c r="O160" s="84"/>
      <c r="P160" s="84"/>
      <c r="Q160" s="84"/>
      <c r="R160" s="84"/>
      <c r="S160" s="84"/>
      <c r="T160" s="84"/>
      <c r="U160" s="84"/>
      <c r="V160" s="84"/>
      <c r="W160" s="84"/>
      <c r="X160" s="84"/>
      <c r="Y160" s="84"/>
      <c r="Z160" s="84"/>
    </row>
    <row r="161" spans="1:26" ht="30">
      <c r="A161" s="399" t="s">
        <v>14</v>
      </c>
      <c r="B161" s="400">
        <v>1813450333</v>
      </c>
      <c r="C161" s="399" t="s">
        <v>7</v>
      </c>
      <c r="D161" s="399" t="s">
        <v>8</v>
      </c>
      <c r="E161" s="399" t="s">
        <v>9</v>
      </c>
      <c r="F161" s="401">
        <v>44337.475694444445</v>
      </c>
      <c r="G161" s="84"/>
      <c r="H161" s="84"/>
      <c r="I161" s="84"/>
      <c r="J161" s="84"/>
      <c r="K161" s="84"/>
      <c r="L161" s="84"/>
      <c r="M161" s="84"/>
      <c r="N161" s="84"/>
      <c r="O161" s="84"/>
      <c r="P161" s="84"/>
      <c r="Q161" s="84"/>
      <c r="R161" s="84"/>
      <c r="S161" s="84"/>
      <c r="T161" s="84"/>
      <c r="U161" s="84"/>
      <c r="V161" s="84"/>
      <c r="W161" s="84"/>
      <c r="X161" s="84"/>
      <c r="Y161" s="84"/>
      <c r="Z161" s="84"/>
    </row>
    <row r="162" spans="1:26" ht="30">
      <c r="A162" s="399" t="s">
        <v>18</v>
      </c>
      <c r="B162" s="402">
        <v>714844196</v>
      </c>
      <c r="C162" s="399" t="s">
        <v>7</v>
      </c>
      <c r="D162" s="399" t="s">
        <v>8</v>
      </c>
      <c r="E162" s="399" t="s">
        <v>13</v>
      </c>
      <c r="F162" s="401">
        <v>44273.487500000003</v>
      </c>
      <c r="G162" s="84"/>
      <c r="H162" s="84"/>
      <c r="I162" s="84"/>
      <c r="J162" s="84"/>
      <c r="K162" s="84"/>
      <c r="L162" s="84"/>
      <c r="M162" s="84"/>
      <c r="N162" s="84"/>
      <c r="O162" s="84"/>
      <c r="P162" s="84"/>
      <c r="Q162" s="84"/>
      <c r="R162" s="84"/>
      <c r="S162" s="84"/>
      <c r="T162" s="84"/>
      <c r="U162" s="84"/>
      <c r="V162" s="84"/>
      <c r="W162" s="84"/>
      <c r="X162" s="84"/>
      <c r="Y162" s="84"/>
      <c r="Z162" s="84"/>
    </row>
    <row r="163" spans="1:26" ht="30">
      <c r="A163" s="399" t="s">
        <v>17</v>
      </c>
      <c r="B163" s="400">
        <v>1873863121</v>
      </c>
      <c r="C163" s="399" t="s">
        <v>7</v>
      </c>
      <c r="D163" s="399" t="s">
        <v>8</v>
      </c>
      <c r="E163" s="399" t="s">
        <v>9</v>
      </c>
      <c r="F163" s="401">
        <v>44337.623611111107</v>
      </c>
      <c r="G163" s="84"/>
      <c r="H163" s="84"/>
      <c r="I163" s="84"/>
      <c r="J163" s="84"/>
      <c r="K163" s="84"/>
      <c r="L163" s="84"/>
      <c r="M163" s="84"/>
      <c r="N163" s="84"/>
      <c r="O163" s="84"/>
      <c r="P163" s="84"/>
      <c r="Q163" s="84"/>
      <c r="R163" s="84"/>
      <c r="S163" s="84"/>
      <c r="T163" s="84"/>
      <c r="U163" s="84"/>
      <c r="V163" s="84"/>
      <c r="W163" s="84"/>
      <c r="X163" s="84"/>
      <c r="Y163" s="84"/>
      <c r="Z163" s="84"/>
    </row>
    <row r="164" spans="1:26" ht="30">
      <c r="A164" s="399" t="s">
        <v>6</v>
      </c>
      <c r="B164" s="400">
        <v>2215138867</v>
      </c>
      <c r="C164" s="399" t="s">
        <v>7</v>
      </c>
      <c r="D164" s="399" t="s">
        <v>8</v>
      </c>
      <c r="E164" s="399" t="s">
        <v>13</v>
      </c>
      <c r="F164" s="401">
        <v>44258.420138888891</v>
      </c>
      <c r="G164" s="84"/>
      <c r="H164" s="84"/>
      <c r="I164" s="84"/>
      <c r="J164" s="84"/>
      <c r="K164" s="84"/>
      <c r="L164" s="84"/>
      <c r="M164" s="84"/>
      <c r="N164" s="84"/>
      <c r="O164" s="84"/>
      <c r="P164" s="84"/>
      <c r="Q164" s="84"/>
      <c r="R164" s="84"/>
      <c r="S164" s="84"/>
      <c r="T164" s="84"/>
      <c r="U164" s="84"/>
      <c r="V164" s="84"/>
      <c r="W164" s="84"/>
      <c r="X164" s="84"/>
      <c r="Y164" s="84"/>
      <c r="Z164" s="84"/>
    </row>
    <row r="165" spans="1:26" ht="30">
      <c r="A165" s="399" t="s">
        <v>16</v>
      </c>
      <c r="B165" s="400">
        <v>1071141617</v>
      </c>
      <c r="C165" s="399" t="s">
        <v>7</v>
      </c>
      <c r="D165" s="399" t="s">
        <v>8</v>
      </c>
      <c r="E165" s="399" t="s">
        <v>9</v>
      </c>
      <c r="F165" s="401">
        <v>44337.479166666672</v>
      </c>
      <c r="G165" s="84"/>
      <c r="H165" s="84"/>
      <c r="I165" s="84"/>
      <c r="J165" s="84"/>
      <c r="K165" s="84"/>
      <c r="L165" s="84"/>
      <c r="M165" s="84"/>
      <c r="N165" s="84"/>
      <c r="O165" s="84"/>
      <c r="P165" s="84"/>
      <c r="Q165" s="84"/>
      <c r="R165" s="84"/>
      <c r="S165" s="84"/>
      <c r="T165" s="84"/>
      <c r="U165" s="84"/>
      <c r="V165" s="84"/>
      <c r="W165" s="84"/>
      <c r="X165" s="84"/>
      <c r="Y165" s="84"/>
      <c r="Z165" s="84"/>
    </row>
    <row r="166" spans="1:26" ht="30">
      <c r="A166" s="399" t="s">
        <v>11</v>
      </c>
      <c r="B166" s="400">
        <v>1019956767</v>
      </c>
      <c r="C166" s="399" t="s">
        <v>7</v>
      </c>
      <c r="D166" s="399" t="s">
        <v>8</v>
      </c>
      <c r="E166" s="399" t="s">
        <v>9</v>
      </c>
      <c r="F166" s="401">
        <v>44337.585416666669</v>
      </c>
      <c r="G166" s="84"/>
      <c r="H166" s="84"/>
      <c r="I166" s="84"/>
      <c r="J166" s="84"/>
      <c r="K166" s="84"/>
      <c r="L166" s="84"/>
      <c r="M166" s="84"/>
      <c r="N166" s="84"/>
      <c r="O166" s="84"/>
      <c r="P166" s="84"/>
      <c r="Q166" s="84"/>
      <c r="R166" s="84"/>
      <c r="S166" s="84"/>
      <c r="T166" s="84"/>
      <c r="U166" s="84"/>
      <c r="V166" s="84"/>
      <c r="W166" s="84"/>
      <c r="X166" s="84"/>
      <c r="Y166" s="84"/>
      <c r="Z166" s="84"/>
    </row>
    <row r="167" spans="1:26" ht="30">
      <c r="A167" s="399" t="s">
        <v>10</v>
      </c>
      <c r="B167" s="402">
        <v>954461506</v>
      </c>
      <c r="C167" s="399" t="s">
        <v>7</v>
      </c>
      <c r="D167" s="399" t="s">
        <v>8</v>
      </c>
      <c r="E167" s="399" t="s">
        <v>9</v>
      </c>
      <c r="F167" s="401">
        <v>44337.591666666667</v>
      </c>
      <c r="G167" s="84"/>
      <c r="H167" s="84"/>
      <c r="I167" s="84"/>
      <c r="J167" s="84"/>
      <c r="K167" s="84"/>
      <c r="L167" s="84"/>
      <c r="M167" s="84"/>
      <c r="N167" s="84"/>
      <c r="O167" s="84"/>
      <c r="P167" s="84"/>
      <c r="Q167" s="84"/>
      <c r="R167" s="84"/>
      <c r="S167" s="84"/>
      <c r="T167" s="84"/>
      <c r="U167" s="84"/>
      <c r="V167" s="84"/>
      <c r="W167" s="84"/>
      <c r="X167" s="84"/>
      <c r="Y167" s="84"/>
      <c r="Z167" s="84"/>
    </row>
    <row r="168" spans="1:26" ht="30">
      <c r="A168" s="399" t="s">
        <v>12</v>
      </c>
      <c r="B168" s="400">
        <v>100000448044</v>
      </c>
      <c r="C168" s="399" t="s">
        <v>7</v>
      </c>
      <c r="D168" s="399" t="s">
        <v>8</v>
      </c>
      <c r="E168" s="399" t="s">
        <v>13</v>
      </c>
      <c r="F168" s="401">
        <v>44139.707638888889</v>
      </c>
      <c r="G168" s="84"/>
      <c r="H168" s="84"/>
      <c r="I168" s="84"/>
      <c r="J168" s="84"/>
      <c r="K168" s="84"/>
      <c r="L168" s="84"/>
      <c r="M168" s="84"/>
      <c r="N168" s="84"/>
      <c r="O168" s="84"/>
      <c r="P168" s="84"/>
      <c r="Q168" s="84"/>
      <c r="R168" s="84"/>
      <c r="S168" s="84"/>
      <c r="T168" s="84"/>
      <c r="U168" s="84"/>
      <c r="V168" s="84"/>
      <c r="W168" s="84"/>
      <c r="X168" s="84"/>
      <c r="Y168" s="84"/>
      <c r="Z168" s="84"/>
    </row>
    <row r="169" spans="1:26" ht="30">
      <c r="A169" s="399" t="s">
        <v>19</v>
      </c>
      <c r="B169" s="400">
        <v>2238746474</v>
      </c>
      <c r="C169" s="399" t="s">
        <v>7</v>
      </c>
      <c r="D169" s="399" t="s">
        <v>8</v>
      </c>
      <c r="E169" s="408" t="s">
        <v>9</v>
      </c>
      <c r="F169" s="401">
        <v>44223.765277777777</v>
      </c>
      <c r="G169" s="84"/>
      <c r="H169" s="84"/>
      <c r="I169" s="84"/>
      <c r="J169" s="84"/>
      <c r="K169" s="84"/>
      <c r="L169" s="84"/>
      <c r="M169" s="84"/>
      <c r="N169" s="84"/>
      <c r="O169" s="84"/>
      <c r="P169" s="84"/>
      <c r="Q169" s="84"/>
      <c r="R169" s="84"/>
      <c r="S169" s="84"/>
      <c r="T169" s="84"/>
      <c r="U169" s="84"/>
      <c r="V169" s="84"/>
      <c r="W169" s="84"/>
      <c r="X169" s="84"/>
      <c r="Y169" s="84"/>
      <c r="Z169" s="84"/>
    </row>
    <row r="170" spans="1:26" ht="30">
      <c r="A170" s="399" t="s">
        <v>12</v>
      </c>
      <c r="B170" s="400">
        <v>396843147</v>
      </c>
      <c r="C170" s="399" t="s">
        <v>7</v>
      </c>
      <c r="D170" s="399" t="s">
        <v>8</v>
      </c>
      <c r="E170" s="399" t="s">
        <v>13</v>
      </c>
      <c r="F170" s="401">
        <v>44228.672222222223</v>
      </c>
      <c r="G170" s="84"/>
      <c r="H170" s="84"/>
      <c r="I170" s="84"/>
      <c r="J170" s="84"/>
      <c r="K170" s="84"/>
      <c r="L170" s="84"/>
      <c r="M170" s="84"/>
      <c r="N170" s="84"/>
      <c r="O170" s="84"/>
      <c r="P170" s="84"/>
      <c r="Q170" s="84"/>
      <c r="R170" s="84"/>
      <c r="S170" s="84"/>
      <c r="T170" s="84"/>
      <c r="U170" s="84"/>
      <c r="V170" s="84"/>
      <c r="W170" s="84"/>
      <c r="X170" s="84"/>
      <c r="Y170" s="84"/>
      <c r="Z170" s="84"/>
    </row>
    <row r="171" spans="1:26" ht="30">
      <c r="A171" s="399" t="s">
        <v>15</v>
      </c>
      <c r="B171" s="400">
        <v>3362755131</v>
      </c>
      <c r="C171" s="399" t="s">
        <v>7</v>
      </c>
      <c r="D171" s="399" t="s">
        <v>8</v>
      </c>
      <c r="E171" s="399" t="s">
        <v>9</v>
      </c>
      <c r="F171" s="401">
        <v>44337.665972222225</v>
      </c>
      <c r="G171" s="84"/>
      <c r="H171" s="84"/>
      <c r="I171" s="84"/>
      <c r="J171" s="84"/>
      <c r="K171" s="84"/>
      <c r="L171" s="84"/>
      <c r="M171" s="84"/>
      <c r="N171" s="84"/>
      <c r="O171" s="84"/>
      <c r="P171" s="84"/>
      <c r="Q171" s="84"/>
      <c r="R171" s="84"/>
      <c r="S171" s="84"/>
      <c r="T171" s="84"/>
      <c r="U171" s="84"/>
      <c r="V171" s="84"/>
      <c r="W171" s="84"/>
      <c r="X171" s="84"/>
      <c r="Y171" s="84"/>
      <c r="Z171" s="84"/>
    </row>
    <row r="172" spans="1:26" ht="30">
      <c r="A172" s="399" t="s">
        <v>15</v>
      </c>
      <c r="B172" s="400">
        <v>309871366</v>
      </c>
      <c r="C172" s="399" t="s">
        <v>7</v>
      </c>
      <c r="D172" s="399" t="s">
        <v>8</v>
      </c>
      <c r="E172" s="399" t="s">
        <v>9</v>
      </c>
      <c r="F172" s="401">
        <v>44337.665277777778</v>
      </c>
      <c r="G172" s="84"/>
      <c r="H172" s="84"/>
      <c r="I172" s="84"/>
      <c r="J172" s="84"/>
      <c r="K172" s="84"/>
      <c r="L172" s="84"/>
      <c r="M172" s="84"/>
      <c r="N172" s="84"/>
      <c r="O172" s="84"/>
      <c r="P172" s="84"/>
      <c r="Q172" s="84"/>
      <c r="R172" s="84"/>
      <c r="S172" s="84"/>
      <c r="T172" s="84"/>
      <c r="U172" s="84"/>
      <c r="V172" s="84"/>
      <c r="W172" s="84"/>
      <c r="X172" s="84"/>
      <c r="Y172" s="84"/>
      <c r="Z172" s="84"/>
    </row>
    <row r="173" spans="1:26" ht="30">
      <c r="A173" s="399" t="s">
        <v>18</v>
      </c>
      <c r="B173" s="402">
        <v>100001242250</v>
      </c>
      <c r="C173" s="399" t="s">
        <v>7</v>
      </c>
      <c r="D173" s="399" t="s">
        <v>8</v>
      </c>
      <c r="E173" s="399" t="s">
        <v>13</v>
      </c>
      <c r="F173" s="401">
        <v>44336.74722222222</v>
      </c>
      <c r="G173" s="84"/>
      <c r="H173" s="84"/>
      <c r="I173" s="84"/>
      <c r="J173" s="84"/>
      <c r="K173" s="84"/>
      <c r="L173" s="84"/>
      <c r="M173" s="84"/>
      <c r="N173" s="84"/>
      <c r="O173" s="84"/>
      <c r="P173" s="84"/>
      <c r="Q173" s="84"/>
      <c r="R173" s="84"/>
      <c r="S173" s="84"/>
      <c r="T173" s="84"/>
      <c r="U173" s="84"/>
      <c r="V173" s="84"/>
      <c r="W173" s="84"/>
      <c r="X173" s="84"/>
      <c r="Y173" s="84"/>
      <c r="Z173" s="84"/>
    </row>
    <row r="174" spans="1:26" ht="30">
      <c r="A174" s="399" t="s">
        <v>6</v>
      </c>
      <c r="B174" s="400">
        <v>100001244693</v>
      </c>
      <c r="C174" s="399" t="s">
        <v>7</v>
      </c>
      <c r="D174" s="399" t="s">
        <v>8</v>
      </c>
      <c r="E174" s="399" t="s">
        <v>13</v>
      </c>
      <c r="F174" s="401">
        <v>44286.659722222219</v>
      </c>
      <c r="G174" s="84"/>
      <c r="H174" s="84"/>
      <c r="I174" s="84"/>
      <c r="J174" s="84"/>
      <c r="K174" s="84"/>
      <c r="L174" s="84"/>
      <c r="M174" s="84"/>
      <c r="N174" s="84"/>
      <c r="O174" s="84"/>
      <c r="P174" s="84"/>
      <c r="Q174" s="84"/>
      <c r="R174" s="84"/>
      <c r="S174" s="84"/>
      <c r="T174" s="84"/>
      <c r="U174" s="84"/>
      <c r="V174" s="84"/>
      <c r="W174" s="84"/>
      <c r="X174" s="84"/>
      <c r="Y174" s="84"/>
      <c r="Z174" s="84"/>
    </row>
    <row r="175" spans="1:26" ht="30">
      <c r="A175" s="399" t="s">
        <v>14</v>
      </c>
      <c r="B175" s="400">
        <v>100000732196</v>
      </c>
      <c r="C175" s="399" t="s">
        <v>7</v>
      </c>
      <c r="D175" s="399" t="s">
        <v>8</v>
      </c>
      <c r="E175" s="399" t="s">
        <v>9</v>
      </c>
      <c r="F175" s="401">
        <v>44337.48055555555</v>
      </c>
      <c r="G175" s="84"/>
      <c r="H175" s="84"/>
      <c r="I175" s="84"/>
      <c r="J175" s="84"/>
      <c r="K175" s="84"/>
      <c r="L175" s="84"/>
      <c r="M175" s="84"/>
      <c r="N175" s="84"/>
      <c r="O175" s="84"/>
      <c r="P175" s="84"/>
      <c r="Q175" s="84"/>
      <c r="R175" s="84"/>
      <c r="S175" s="84"/>
      <c r="T175" s="84"/>
      <c r="U175" s="84"/>
      <c r="V175" s="84"/>
      <c r="W175" s="84"/>
      <c r="X175" s="84"/>
      <c r="Y175" s="84"/>
      <c r="Z175" s="84"/>
    </row>
    <row r="176" spans="1:26" ht="30">
      <c r="A176" s="399" t="s">
        <v>16</v>
      </c>
      <c r="B176" s="400">
        <v>100000684210</v>
      </c>
      <c r="C176" s="399" t="s">
        <v>7</v>
      </c>
      <c r="D176" s="399" t="s">
        <v>8</v>
      </c>
      <c r="E176" s="399" t="s">
        <v>9</v>
      </c>
      <c r="F176" s="401">
        <v>44337.483333333337</v>
      </c>
      <c r="G176" s="84"/>
      <c r="H176" s="84"/>
      <c r="I176" s="84"/>
      <c r="J176" s="84"/>
      <c r="K176" s="84"/>
      <c r="L176" s="84"/>
      <c r="M176" s="84"/>
      <c r="N176" s="84"/>
      <c r="O176" s="84"/>
      <c r="P176" s="84"/>
      <c r="Q176" s="84"/>
      <c r="R176" s="84"/>
      <c r="S176" s="84"/>
      <c r="T176" s="84"/>
      <c r="U176" s="84"/>
      <c r="V176" s="84"/>
      <c r="W176" s="84"/>
      <c r="X176" s="84"/>
      <c r="Y176" s="84"/>
      <c r="Z176" s="84"/>
    </row>
    <row r="177" spans="1:26" ht="30">
      <c r="A177" s="399" t="s">
        <v>11</v>
      </c>
      <c r="B177" s="400">
        <v>100001371721</v>
      </c>
      <c r="C177" s="399" t="s">
        <v>7</v>
      </c>
      <c r="D177" s="399" t="s">
        <v>8</v>
      </c>
      <c r="E177" s="399" t="s">
        <v>13</v>
      </c>
      <c r="F177" s="401">
        <v>44210.439583333333</v>
      </c>
      <c r="G177" s="84"/>
      <c r="H177" s="84"/>
      <c r="I177" s="84"/>
      <c r="J177" s="84"/>
      <c r="K177" s="84"/>
      <c r="L177" s="84"/>
      <c r="M177" s="84"/>
      <c r="N177" s="84"/>
      <c r="O177" s="84"/>
      <c r="P177" s="84"/>
      <c r="Q177" s="84"/>
      <c r="R177" s="84"/>
      <c r="S177" s="84"/>
      <c r="T177" s="84"/>
      <c r="U177" s="84"/>
      <c r="V177" s="84"/>
      <c r="W177" s="84"/>
      <c r="X177" s="84"/>
      <c r="Y177" s="84"/>
      <c r="Z177" s="84"/>
    </row>
    <row r="178" spans="1:26" ht="30">
      <c r="A178" s="399" t="s">
        <v>11</v>
      </c>
      <c r="B178" s="400">
        <v>100000587957</v>
      </c>
      <c r="C178" s="399" t="s">
        <v>7</v>
      </c>
      <c r="D178" s="399" t="s">
        <v>8</v>
      </c>
      <c r="E178" s="399" t="s">
        <v>13</v>
      </c>
      <c r="F178" s="401">
        <v>44203.495833333334</v>
      </c>
      <c r="G178" s="84"/>
      <c r="H178" s="84"/>
      <c r="I178" s="84"/>
      <c r="J178" s="84"/>
      <c r="K178" s="84"/>
      <c r="L178" s="84"/>
      <c r="M178" s="84"/>
      <c r="N178" s="84"/>
      <c r="O178" s="84"/>
      <c r="P178" s="84"/>
      <c r="Q178" s="84"/>
      <c r="R178" s="84"/>
      <c r="S178" s="84"/>
      <c r="T178" s="84"/>
      <c r="U178" s="84"/>
      <c r="V178" s="84"/>
      <c r="W178" s="84"/>
      <c r="X178" s="84"/>
      <c r="Y178" s="84"/>
      <c r="Z178" s="84"/>
    </row>
    <row r="179" spans="1:26" ht="30">
      <c r="A179" s="399" t="s">
        <v>17</v>
      </c>
      <c r="B179" s="400">
        <v>100000559098</v>
      </c>
      <c r="C179" s="399" t="s">
        <v>7</v>
      </c>
      <c r="D179" s="399" t="s">
        <v>8</v>
      </c>
      <c r="E179" s="399" t="s">
        <v>13</v>
      </c>
      <c r="F179" s="401">
        <v>44267.445138888885</v>
      </c>
      <c r="G179" s="403">
        <v>44344</v>
      </c>
      <c r="H179" s="84"/>
      <c r="I179" s="84"/>
      <c r="J179" s="84"/>
      <c r="K179" s="84"/>
      <c r="L179" s="84"/>
      <c r="M179" s="84"/>
      <c r="N179" s="84"/>
      <c r="O179" s="84"/>
      <c r="P179" s="84"/>
      <c r="Q179" s="84"/>
      <c r="R179" s="84"/>
      <c r="S179" s="84"/>
      <c r="T179" s="84"/>
      <c r="U179" s="84"/>
      <c r="V179" s="84"/>
      <c r="W179" s="84"/>
      <c r="X179" s="84"/>
      <c r="Y179" s="84"/>
      <c r="Z179" s="84"/>
    </row>
    <row r="180" spans="1:26" ht="30">
      <c r="A180" s="399" t="s">
        <v>19</v>
      </c>
      <c r="B180" s="400">
        <v>100002790868</v>
      </c>
      <c r="C180" s="399" t="s">
        <v>7</v>
      </c>
      <c r="D180" s="399" t="s">
        <v>8</v>
      </c>
      <c r="E180" s="408" t="s">
        <v>9</v>
      </c>
      <c r="F180" s="401">
        <v>44229.733333333337</v>
      </c>
      <c r="G180" s="84"/>
      <c r="H180" s="84"/>
      <c r="I180" s="84"/>
      <c r="J180" s="84"/>
      <c r="K180" s="84"/>
      <c r="L180" s="84"/>
      <c r="M180" s="84"/>
      <c r="N180" s="84"/>
      <c r="O180" s="84"/>
      <c r="P180" s="84"/>
      <c r="Q180" s="84"/>
      <c r="R180" s="84"/>
      <c r="S180" s="84"/>
      <c r="T180" s="84"/>
      <c r="U180" s="84"/>
      <c r="V180" s="84"/>
      <c r="W180" s="84"/>
      <c r="X180" s="84"/>
      <c r="Y180" s="84"/>
      <c r="Z180" s="84"/>
    </row>
    <row r="181" spans="1:26" ht="30">
      <c r="A181" s="399" t="s">
        <v>17</v>
      </c>
      <c r="B181" s="400">
        <v>100002800890</v>
      </c>
      <c r="C181" s="399" t="s">
        <v>7</v>
      </c>
      <c r="D181" s="399" t="s">
        <v>8</v>
      </c>
      <c r="E181" s="399" t="s">
        <v>13</v>
      </c>
      <c r="F181" s="401">
        <v>44252.612500000003</v>
      </c>
      <c r="G181" s="403">
        <v>44344</v>
      </c>
      <c r="H181" s="84"/>
      <c r="I181" s="84"/>
      <c r="J181" s="84"/>
      <c r="K181" s="84"/>
      <c r="L181" s="84"/>
      <c r="M181" s="84"/>
      <c r="N181" s="84"/>
      <c r="O181" s="84"/>
      <c r="P181" s="84"/>
      <c r="Q181" s="84"/>
      <c r="R181" s="84"/>
      <c r="S181" s="84"/>
      <c r="T181" s="84"/>
      <c r="U181" s="84"/>
      <c r="V181" s="84"/>
      <c r="W181" s="84"/>
      <c r="X181" s="84"/>
      <c r="Y181" s="84"/>
      <c r="Z181" s="84"/>
    </row>
    <row r="182" spans="1:26" ht="30">
      <c r="A182" s="399" t="s">
        <v>19</v>
      </c>
      <c r="B182" s="400">
        <v>100000673365</v>
      </c>
      <c r="C182" s="399" t="s">
        <v>7</v>
      </c>
      <c r="D182" s="399" t="s">
        <v>8</v>
      </c>
      <c r="E182" s="408" t="s">
        <v>9</v>
      </c>
      <c r="F182" s="401">
        <v>44245.647916666669</v>
      </c>
      <c r="G182" s="84"/>
      <c r="H182" s="84"/>
      <c r="I182" s="84"/>
      <c r="J182" s="84"/>
      <c r="K182" s="84"/>
      <c r="L182" s="84"/>
      <c r="M182" s="84"/>
      <c r="N182" s="84"/>
      <c r="O182" s="84"/>
      <c r="P182" s="84"/>
      <c r="Q182" s="84"/>
      <c r="R182" s="84"/>
      <c r="S182" s="84"/>
      <c r="T182" s="84"/>
      <c r="U182" s="84"/>
      <c r="V182" s="84"/>
      <c r="W182" s="84"/>
      <c r="X182" s="84"/>
      <c r="Y182" s="84"/>
      <c r="Z182" s="84"/>
    </row>
    <row r="183" spans="1:26" ht="30">
      <c r="A183" s="399" t="s">
        <v>18</v>
      </c>
      <c r="B183" s="402">
        <v>100003468646</v>
      </c>
      <c r="C183" s="399" t="s">
        <v>7</v>
      </c>
      <c r="D183" s="399" t="s">
        <v>8</v>
      </c>
      <c r="E183" s="399" t="s">
        <v>13</v>
      </c>
      <c r="F183" s="401">
        <v>44256.734027777777</v>
      </c>
      <c r="G183" s="84"/>
      <c r="H183" s="84"/>
      <c r="I183" s="84"/>
      <c r="J183" s="84"/>
      <c r="K183" s="84"/>
      <c r="L183" s="84"/>
      <c r="M183" s="84"/>
      <c r="N183" s="84"/>
      <c r="O183" s="84"/>
      <c r="P183" s="84"/>
      <c r="Q183" s="84"/>
      <c r="R183" s="84"/>
      <c r="S183" s="84"/>
      <c r="T183" s="84"/>
      <c r="U183" s="84"/>
      <c r="V183" s="84"/>
      <c r="W183" s="84"/>
      <c r="X183" s="84"/>
      <c r="Y183" s="84"/>
      <c r="Z183" s="84"/>
    </row>
    <row r="184" spans="1:26" ht="30">
      <c r="A184" s="399" t="s">
        <v>11</v>
      </c>
      <c r="B184" s="400">
        <v>100003179022</v>
      </c>
      <c r="C184" s="399" t="s">
        <v>7</v>
      </c>
      <c r="D184" s="399" t="s">
        <v>8</v>
      </c>
      <c r="E184" s="399" t="s">
        <v>13</v>
      </c>
      <c r="F184" s="401">
        <v>44212.474999999999</v>
      </c>
      <c r="G184" s="84"/>
      <c r="H184" s="84"/>
      <c r="I184" s="84"/>
      <c r="J184" s="84"/>
      <c r="K184" s="84"/>
      <c r="L184" s="84"/>
      <c r="M184" s="84"/>
      <c r="N184" s="84"/>
      <c r="O184" s="84"/>
      <c r="P184" s="84"/>
      <c r="Q184" s="84"/>
      <c r="R184" s="84"/>
      <c r="S184" s="84"/>
      <c r="T184" s="84"/>
      <c r="U184" s="84"/>
      <c r="V184" s="84"/>
      <c r="W184" s="84"/>
      <c r="X184" s="84"/>
      <c r="Y184" s="84"/>
      <c r="Z184" s="84"/>
    </row>
    <row r="185" spans="1:26" ht="30">
      <c r="A185" s="399" t="s">
        <v>15</v>
      </c>
      <c r="B185" s="400">
        <v>100003565199</v>
      </c>
      <c r="C185" s="399" t="s">
        <v>7</v>
      </c>
      <c r="D185" s="399" t="s">
        <v>8</v>
      </c>
      <c r="E185" s="399" t="s">
        <v>13</v>
      </c>
      <c r="F185" s="401">
        <v>44328.41805555555</v>
      </c>
      <c r="G185" s="84"/>
      <c r="H185" s="84"/>
      <c r="I185" s="84"/>
      <c r="J185" s="84"/>
      <c r="K185" s="84"/>
      <c r="L185" s="84"/>
      <c r="M185" s="84"/>
      <c r="N185" s="84"/>
      <c r="O185" s="84"/>
      <c r="P185" s="84"/>
      <c r="Q185" s="84"/>
      <c r="R185" s="84"/>
      <c r="S185" s="84"/>
      <c r="T185" s="84"/>
      <c r="U185" s="84"/>
      <c r="V185" s="84"/>
      <c r="W185" s="84"/>
      <c r="X185" s="84"/>
      <c r="Y185" s="84"/>
      <c r="Z185" s="84"/>
    </row>
    <row r="186" spans="1:26" ht="30">
      <c r="A186" s="399" t="s">
        <v>14</v>
      </c>
      <c r="B186" s="400">
        <v>100003254153</v>
      </c>
      <c r="C186" s="399" t="s">
        <v>7</v>
      </c>
      <c r="D186" s="399" t="s">
        <v>8</v>
      </c>
      <c r="E186" s="399" t="s">
        <v>9</v>
      </c>
      <c r="F186" s="401">
        <v>44337.479166666672</v>
      </c>
      <c r="G186" s="84"/>
      <c r="H186" s="84"/>
      <c r="I186" s="84"/>
      <c r="J186" s="84"/>
      <c r="K186" s="84"/>
      <c r="L186" s="84"/>
      <c r="M186" s="84"/>
      <c r="N186" s="84"/>
      <c r="O186" s="84"/>
      <c r="P186" s="84"/>
      <c r="Q186" s="84"/>
      <c r="R186" s="84"/>
      <c r="S186" s="84"/>
      <c r="T186" s="84"/>
      <c r="U186" s="84"/>
      <c r="V186" s="84"/>
      <c r="W186" s="84"/>
      <c r="X186" s="84"/>
      <c r="Y186" s="84"/>
      <c r="Z186" s="84"/>
    </row>
    <row r="187" spans="1:26" ht="30">
      <c r="A187" s="399" t="s">
        <v>17</v>
      </c>
      <c r="B187" s="400">
        <v>100003754574</v>
      </c>
      <c r="C187" s="399" t="s">
        <v>7</v>
      </c>
      <c r="D187" s="399" t="s">
        <v>8</v>
      </c>
      <c r="E187" s="399" t="s">
        <v>13</v>
      </c>
      <c r="F187" s="401">
        <v>44224.647916666669</v>
      </c>
      <c r="G187" s="403">
        <v>44342</v>
      </c>
      <c r="H187" s="84"/>
      <c r="I187" s="84"/>
      <c r="J187" s="84"/>
      <c r="K187" s="84"/>
      <c r="L187" s="84"/>
      <c r="M187" s="84"/>
      <c r="N187" s="84"/>
      <c r="O187" s="84"/>
      <c r="P187" s="84"/>
      <c r="Q187" s="84"/>
      <c r="R187" s="84"/>
      <c r="S187" s="84"/>
      <c r="T187" s="84"/>
      <c r="U187" s="84"/>
      <c r="V187" s="84"/>
      <c r="W187" s="84"/>
      <c r="X187" s="84"/>
      <c r="Y187" s="84"/>
      <c r="Z187" s="84"/>
    </row>
    <row r="188" spans="1:26" ht="30">
      <c r="A188" s="399" t="s">
        <v>16</v>
      </c>
      <c r="B188" s="400">
        <v>100005916431</v>
      </c>
      <c r="C188" s="399" t="s">
        <v>7</v>
      </c>
      <c r="D188" s="399" t="s">
        <v>8</v>
      </c>
      <c r="E188" s="399" t="s">
        <v>9</v>
      </c>
      <c r="F188" s="401">
        <v>44337.612500000003</v>
      </c>
      <c r="G188" s="84"/>
      <c r="H188" s="84"/>
      <c r="I188" s="84"/>
      <c r="J188" s="84"/>
      <c r="K188" s="84"/>
      <c r="L188" s="84"/>
      <c r="M188" s="84"/>
      <c r="N188" s="84"/>
      <c r="O188" s="84"/>
      <c r="P188" s="84"/>
      <c r="Q188" s="84"/>
      <c r="R188" s="84"/>
      <c r="S188" s="84"/>
      <c r="T188" s="84"/>
      <c r="U188" s="84"/>
      <c r="V188" s="84"/>
      <c r="W188" s="84"/>
      <c r="X188" s="84"/>
      <c r="Y188" s="84"/>
      <c r="Z188" s="84"/>
    </row>
    <row r="189" spans="1:26" ht="30">
      <c r="A189" s="399" t="s">
        <v>19</v>
      </c>
      <c r="B189" s="400">
        <v>100004871132</v>
      </c>
      <c r="C189" s="399" t="s">
        <v>7</v>
      </c>
      <c r="D189" s="399" t="s">
        <v>8</v>
      </c>
      <c r="E189" s="399" t="s">
        <v>9</v>
      </c>
      <c r="F189" s="401">
        <v>44337.579166666663</v>
      </c>
      <c r="G189" s="84"/>
      <c r="H189" s="84"/>
      <c r="I189" s="84"/>
      <c r="J189" s="84"/>
      <c r="K189" s="84"/>
      <c r="L189" s="84"/>
      <c r="M189" s="84"/>
      <c r="N189" s="84"/>
      <c r="O189" s="84"/>
      <c r="P189" s="84"/>
      <c r="Q189" s="84"/>
      <c r="R189" s="84"/>
      <c r="S189" s="84"/>
      <c r="T189" s="84"/>
      <c r="U189" s="84"/>
      <c r="V189" s="84"/>
      <c r="W189" s="84"/>
      <c r="X189" s="84"/>
      <c r="Y189" s="84"/>
      <c r="Z189" s="84"/>
    </row>
    <row r="190" spans="1:26" ht="30">
      <c r="A190" s="399" t="s">
        <v>10</v>
      </c>
      <c r="B190" s="402">
        <v>100004866732</v>
      </c>
      <c r="C190" s="399" t="s">
        <v>7</v>
      </c>
      <c r="D190" s="399" t="s">
        <v>8</v>
      </c>
      <c r="E190" s="399" t="s">
        <v>9</v>
      </c>
      <c r="F190" s="401">
        <v>44337.598611111112</v>
      </c>
      <c r="G190" s="292" t="s">
        <v>21</v>
      </c>
      <c r="H190" s="23">
        <v>5.24</v>
      </c>
      <c r="I190" s="84"/>
      <c r="J190" s="84"/>
      <c r="K190" s="84"/>
      <c r="L190" s="84"/>
      <c r="M190" s="84"/>
      <c r="N190" s="84"/>
      <c r="O190" s="84"/>
      <c r="P190" s="84"/>
      <c r="Q190" s="84"/>
      <c r="R190" s="84"/>
      <c r="S190" s="84"/>
      <c r="T190" s="84"/>
      <c r="U190" s="84"/>
      <c r="V190" s="84"/>
      <c r="W190" s="84"/>
      <c r="X190" s="84"/>
      <c r="Y190" s="84"/>
      <c r="Z190" s="84"/>
    </row>
    <row r="191" spans="1:26" ht="30">
      <c r="A191" s="399" t="s">
        <v>16</v>
      </c>
      <c r="B191" s="400">
        <v>100001548836</v>
      </c>
      <c r="C191" s="399" t="s">
        <v>7</v>
      </c>
      <c r="D191" s="399" t="s">
        <v>8</v>
      </c>
      <c r="E191" s="399" t="s">
        <v>9</v>
      </c>
      <c r="F191" s="401">
        <v>44337.63680555555</v>
      </c>
      <c r="G191" s="84"/>
      <c r="H191" s="84"/>
      <c r="I191" s="84"/>
      <c r="J191" s="84"/>
      <c r="K191" s="84"/>
      <c r="L191" s="84"/>
      <c r="M191" s="84"/>
      <c r="N191" s="84"/>
      <c r="O191" s="84"/>
      <c r="P191" s="84"/>
      <c r="Q191" s="84"/>
      <c r="R191" s="84"/>
      <c r="S191" s="84"/>
      <c r="T191" s="84"/>
      <c r="U191" s="84"/>
      <c r="V191" s="84"/>
      <c r="W191" s="84"/>
      <c r="X191" s="84"/>
      <c r="Y191" s="84"/>
      <c r="Z191" s="84"/>
    </row>
    <row r="192" spans="1:26" ht="30">
      <c r="A192" s="399" t="s">
        <v>6</v>
      </c>
      <c r="B192" s="400">
        <v>100002671875</v>
      </c>
      <c r="C192" s="399" t="s">
        <v>7</v>
      </c>
      <c r="D192" s="399" t="s">
        <v>8</v>
      </c>
      <c r="E192" s="399" t="s">
        <v>13</v>
      </c>
      <c r="F192" s="401">
        <v>44246.661805555559</v>
      </c>
      <c r="G192" s="84"/>
      <c r="H192" s="84"/>
      <c r="I192" s="84"/>
      <c r="J192" s="84"/>
      <c r="K192" s="84"/>
      <c r="L192" s="84"/>
      <c r="M192" s="84"/>
      <c r="N192" s="84"/>
      <c r="O192" s="84"/>
      <c r="P192" s="84"/>
      <c r="Q192" s="84"/>
      <c r="R192" s="84"/>
      <c r="S192" s="84"/>
      <c r="T192" s="84"/>
      <c r="U192" s="84"/>
      <c r="V192" s="84"/>
      <c r="W192" s="84"/>
      <c r="X192" s="84"/>
      <c r="Y192" s="84"/>
      <c r="Z192" s="84"/>
    </row>
    <row r="193" spans="1:26" ht="30">
      <c r="A193" s="409" t="s">
        <v>19</v>
      </c>
      <c r="B193" s="410">
        <v>100002675541</v>
      </c>
      <c r="C193" s="409" t="s">
        <v>7</v>
      </c>
      <c r="D193" s="409" t="s">
        <v>8</v>
      </c>
      <c r="E193" s="408" t="s">
        <v>9</v>
      </c>
      <c r="F193" s="411">
        <v>44203.495833333334</v>
      </c>
      <c r="G193" s="84"/>
      <c r="H193" s="84"/>
      <c r="I193" s="84"/>
      <c r="J193" s="84"/>
      <c r="K193" s="84"/>
      <c r="L193" s="84"/>
      <c r="M193" s="84"/>
      <c r="N193" s="84"/>
      <c r="O193" s="84"/>
      <c r="P193" s="84"/>
      <c r="Q193" s="84"/>
      <c r="R193" s="84"/>
      <c r="S193" s="84"/>
      <c r="T193" s="84"/>
      <c r="U193" s="84"/>
      <c r="V193" s="84"/>
      <c r="W193" s="84"/>
      <c r="X193" s="84"/>
      <c r="Y193" s="84"/>
      <c r="Z193" s="84"/>
    </row>
    <row r="194" spans="1:26" ht="30">
      <c r="A194" s="399" t="s">
        <v>12</v>
      </c>
      <c r="B194" s="400">
        <v>100006151439</v>
      </c>
      <c r="C194" s="399" t="s">
        <v>7</v>
      </c>
      <c r="D194" s="399" t="s">
        <v>8</v>
      </c>
      <c r="E194" s="399" t="s">
        <v>9</v>
      </c>
      <c r="F194" s="401">
        <v>44337.60555555555</v>
      </c>
      <c r="G194" s="84"/>
      <c r="H194" s="84"/>
      <c r="I194" s="84"/>
      <c r="J194" s="84"/>
      <c r="K194" s="84"/>
      <c r="L194" s="84"/>
      <c r="M194" s="84"/>
      <c r="N194" s="84"/>
      <c r="O194" s="84"/>
      <c r="P194" s="84"/>
      <c r="Q194" s="84"/>
      <c r="R194" s="84"/>
      <c r="S194" s="84"/>
      <c r="T194" s="84"/>
      <c r="U194" s="84"/>
      <c r="V194" s="84"/>
      <c r="W194" s="84"/>
      <c r="X194" s="84"/>
      <c r="Y194" s="84"/>
      <c r="Z194" s="84"/>
    </row>
    <row r="195" spans="1:26" ht="30">
      <c r="A195" s="399" t="s">
        <v>15</v>
      </c>
      <c r="B195" s="400">
        <v>100006408474</v>
      </c>
      <c r="C195" s="399" t="s">
        <v>7</v>
      </c>
      <c r="D195" s="399" t="s">
        <v>8</v>
      </c>
      <c r="E195" s="399" t="s">
        <v>9</v>
      </c>
      <c r="F195" s="401">
        <v>44337.670138888891</v>
      </c>
      <c r="G195" s="84"/>
      <c r="H195" s="84"/>
      <c r="I195" s="84"/>
      <c r="J195" s="84"/>
      <c r="K195" s="84"/>
      <c r="L195" s="84"/>
      <c r="M195" s="84"/>
      <c r="N195" s="84"/>
      <c r="O195" s="84"/>
      <c r="P195" s="84"/>
      <c r="Q195" s="84"/>
      <c r="R195" s="84"/>
      <c r="S195" s="84"/>
      <c r="T195" s="84"/>
      <c r="U195" s="84"/>
      <c r="V195" s="84"/>
      <c r="W195" s="84"/>
      <c r="X195" s="84"/>
      <c r="Y195" s="84"/>
      <c r="Z195" s="84"/>
    </row>
    <row r="196" spans="1:26" ht="30">
      <c r="A196" s="399" t="s">
        <v>10</v>
      </c>
      <c r="B196" s="402">
        <v>100006379076</v>
      </c>
      <c r="C196" s="399" t="s">
        <v>7</v>
      </c>
      <c r="D196" s="399" t="s">
        <v>8</v>
      </c>
      <c r="E196" s="399" t="s">
        <v>13</v>
      </c>
      <c r="F196" s="401">
        <v>44231.685416666667</v>
      </c>
      <c r="G196" s="84"/>
      <c r="H196" s="84"/>
      <c r="I196" s="84"/>
      <c r="J196" s="84"/>
      <c r="K196" s="84"/>
      <c r="L196" s="84"/>
      <c r="M196" s="84"/>
      <c r="N196" s="84"/>
      <c r="O196" s="84"/>
      <c r="P196" s="84"/>
      <c r="Q196" s="84"/>
      <c r="R196" s="84"/>
      <c r="S196" s="84"/>
      <c r="T196" s="84"/>
      <c r="U196" s="84"/>
      <c r="V196" s="84"/>
      <c r="W196" s="84"/>
      <c r="X196" s="84"/>
      <c r="Y196" s="84"/>
      <c r="Z196" s="84"/>
    </row>
    <row r="197" spans="1:26" ht="30">
      <c r="A197" s="404" t="s">
        <v>14</v>
      </c>
      <c r="B197" s="405">
        <v>100006254972</v>
      </c>
      <c r="C197" s="404" t="s">
        <v>7</v>
      </c>
      <c r="D197" s="404" t="s">
        <v>8</v>
      </c>
      <c r="E197" s="406" t="s">
        <v>9</v>
      </c>
      <c r="F197" s="407">
        <v>44246.427777777775</v>
      </c>
      <c r="G197" s="84"/>
      <c r="H197" s="84"/>
      <c r="I197" s="84"/>
      <c r="J197" s="84"/>
      <c r="K197" s="84"/>
      <c r="L197" s="84"/>
      <c r="M197" s="84"/>
      <c r="N197" s="84"/>
      <c r="O197" s="84"/>
      <c r="P197" s="84"/>
      <c r="Q197" s="84"/>
      <c r="R197" s="84"/>
      <c r="S197" s="84"/>
      <c r="T197" s="84"/>
      <c r="U197" s="84"/>
      <c r="V197" s="84"/>
      <c r="W197" s="84"/>
      <c r="X197" s="84"/>
      <c r="Y197" s="84"/>
      <c r="Z197" s="84"/>
    </row>
    <row r="198" spans="1:26" ht="30">
      <c r="A198" s="399" t="s">
        <v>17</v>
      </c>
      <c r="B198" s="400">
        <v>100006069613</v>
      </c>
      <c r="C198" s="399" t="s">
        <v>7</v>
      </c>
      <c r="D198" s="399" t="s">
        <v>8</v>
      </c>
      <c r="E198" s="399" t="s">
        <v>13</v>
      </c>
      <c r="F198" s="401">
        <v>44216.800000000003</v>
      </c>
      <c r="G198" s="403">
        <v>44344</v>
      </c>
      <c r="H198" s="84"/>
      <c r="I198" s="84"/>
      <c r="J198" s="84"/>
      <c r="K198" s="84"/>
      <c r="L198" s="84"/>
      <c r="M198" s="84"/>
      <c r="N198" s="84"/>
      <c r="O198" s="84"/>
      <c r="P198" s="84"/>
      <c r="Q198" s="84"/>
      <c r="R198" s="84"/>
      <c r="S198" s="84"/>
      <c r="T198" s="84"/>
      <c r="U198" s="84"/>
      <c r="V198" s="84"/>
      <c r="W198" s="84"/>
      <c r="X198" s="84"/>
      <c r="Y198" s="84"/>
      <c r="Z198" s="84"/>
    </row>
    <row r="199" spans="1:26" ht="30">
      <c r="A199" s="399" t="s">
        <v>17</v>
      </c>
      <c r="B199" s="400">
        <v>100007488470</v>
      </c>
      <c r="C199" s="399" t="s">
        <v>7</v>
      </c>
      <c r="D199" s="399" t="s">
        <v>8</v>
      </c>
      <c r="E199" s="399" t="s">
        <v>9</v>
      </c>
      <c r="F199" s="401">
        <v>44337.620833333334</v>
      </c>
      <c r="G199" s="84"/>
      <c r="H199" s="84"/>
      <c r="I199" s="84"/>
      <c r="J199" s="84"/>
      <c r="K199" s="84"/>
      <c r="L199" s="84"/>
      <c r="M199" s="84"/>
      <c r="N199" s="84"/>
      <c r="O199" s="84"/>
      <c r="P199" s="84"/>
      <c r="Q199" s="84"/>
      <c r="R199" s="84"/>
      <c r="S199" s="84"/>
      <c r="T199" s="84"/>
      <c r="U199" s="84"/>
      <c r="V199" s="84"/>
      <c r="W199" s="84"/>
      <c r="X199" s="84"/>
      <c r="Y199" s="84"/>
      <c r="Z199" s="84"/>
    </row>
    <row r="200" spans="1:26" ht="30">
      <c r="A200" s="399" t="s">
        <v>18</v>
      </c>
      <c r="B200" s="402">
        <v>100005695505</v>
      </c>
      <c r="C200" s="399" t="s">
        <v>7</v>
      </c>
      <c r="D200" s="399" t="s">
        <v>8</v>
      </c>
      <c r="E200" s="399" t="s">
        <v>13</v>
      </c>
      <c r="F200" s="401">
        <v>44245.457638888889</v>
      </c>
      <c r="G200" s="84"/>
      <c r="H200" s="84"/>
      <c r="I200" s="84"/>
      <c r="J200" s="84"/>
      <c r="K200" s="84"/>
      <c r="L200" s="84"/>
      <c r="M200" s="84"/>
      <c r="N200" s="84"/>
      <c r="O200" s="84"/>
      <c r="P200" s="84"/>
      <c r="Q200" s="84"/>
      <c r="R200" s="84"/>
      <c r="S200" s="84"/>
      <c r="T200" s="84"/>
      <c r="U200" s="84"/>
      <c r="V200" s="84"/>
      <c r="W200" s="84"/>
      <c r="X200" s="84"/>
      <c r="Y200" s="84"/>
      <c r="Z200" s="84"/>
    </row>
    <row r="201" spans="1:26" ht="30">
      <c r="A201" s="399" t="s">
        <v>19</v>
      </c>
      <c r="B201" s="400">
        <v>100007796781</v>
      </c>
      <c r="C201" s="399" t="s">
        <v>7</v>
      </c>
      <c r="D201" s="399" t="s">
        <v>8</v>
      </c>
      <c r="E201" s="399" t="s">
        <v>9</v>
      </c>
      <c r="F201" s="401">
        <v>44337.583333333328</v>
      </c>
      <c r="G201" s="84"/>
      <c r="H201" s="84"/>
      <c r="I201" s="84"/>
      <c r="J201" s="84"/>
      <c r="K201" s="84"/>
      <c r="L201" s="84"/>
      <c r="M201" s="84"/>
      <c r="N201" s="84"/>
      <c r="O201" s="84"/>
      <c r="P201" s="84"/>
      <c r="Q201" s="84"/>
      <c r="R201" s="84"/>
      <c r="S201" s="84"/>
      <c r="T201" s="84"/>
      <c r="U201" s="84"/>
      <c r="V201" s="84"/>
      <c r="W201" s="84"/>
      <c r="X201" s="84"/>
      <c r="Y201" s="84"/>
      <c r="Z201" s="84"/>
    </row>
    <row r="202" spans="1:26" ht="30">
      <c r="A202" s="399" t="s">
        <v>19</v>
      </c>
      <c r="B202" s="400">
        <v>100005637119</v>
      </c>
      <c r="C202" s="399" t="s">
        <v>7</v>
      </c>
      <c r="D202" s="399" t="s">
        <v>8</v>
      </c>
      <c r="E202" s="399" t="s">
        <v>9</v>
      </c>
      <c r="F202" s="401">
        <v>44337.579861111109</v>
      </c>
      <c r="G202" s="84"/>
      <c r="H202" s="84"/>
      <c r="I202" s="84"/>
      <c r="J202" s="84"/>
      <c r="K202" s="84"/>
      <c r="L202" s="84"/>
      <c r="M202" s="84"/>
      <c r="N202" s="84"/>
      <c r="O202" s="84"/>
      <c r="P202" s="84"/>
      <c r="Q202" s="84"/>
      <c r="R202" s="84"/>
      <c r="S202" s="84"/>
      <c r="T202" s="84"/>
      <c r="U202" s="84"/>
      <c r="V202" s="84"/>
      <c r="W202" s="84"/>
      <c r="X202" s="84"/>
      <c r="Y202" s="84"/>
      <c r="Z202" s="84"/>
    </row>
    <row r="203" spans="1:26" ht="30">
      <c r="A203" s="399" t="s">
        <v>18</v>
      </c>
      <c r="B203" s="402">
        <v>100007582331</v>
      </c>
      <c r="C203" s="399" t="s">
        <v>7</v>
      </c>
      <c r="D203" s="399" t="s">
        <v>8</v>
      </c>
      <c r="E203" s="399" t="s">
        <v>13</v>
      </c>
      <c r="F203" s="401">
        <v>44247.654166666667</v>
      </c>
      <c r="G203" s="84"/>
      <c r="H203" s="84"/>
      <c r="I203" s="84"/>
      <c r="J203" s="84"/>
      <c r="K203" s="84"/>
      <c r="L203" s="84"/>
      <c r="M203" s="84"/>
      <c r="N203" s="84"/>
      <c r="O203" s="84"/>
      <c r="P203" s="84"/>
      <c r="Q203" s="84"/>
      <c r="R203" s="84"/>
      <c r="S203" s="84"/>
      <c r="T203" s="84"/>
      <c r="U203" s="84"/>
      <c r="V203" s="84"/>
      <c r="W203" s="84"/>
      <c r="X203" s="84"/>
      <c r="Y203" s="84"/>
      <c r="Z203" s="84"/>
    </row>
    <row r="204" spans="1:26" ht="30">
      <c r="A204" s="399" t="s">
        <v>6</v>
      </c>
      <c r="B204" s="400">
        <v>100006720037</v>
      </c>
      <c r="C204" s="399" t="s">
        <v>7</v>
      </c>
      <c r="D204" s="399" t="s">
        <v>8</v>
      </c>
      <c r="E204" s="399" t="s">
        <v>13</v>
      </c>
      <c r="F204" s="401">
        <v>44225.413194444445</v>
      </c>
      <c r="G204" s="84"/>
      <c r="H204" s="84"/>
      <c r="I204" s="84"/>
      <c r="J204" s="84"/>
      <c r="K204" s="84"/>
      <c r="L204" s="84"/>
      <c r="M204" s="84"/>
      <c r="N204" s="84"/>
      <c r="O204" s="84"/>
      <c r="P204" s="84"/>
      <c r="Q204" s="84"/>
      <c r="R204" s="84"/>
      <c r="S204" s="84"/>
      <c r="T204" s="84"/>
      <c r="U204" s="84"/>
      <c r="V204" s="84"/>
      <c r="W204" s="84"/>
      <c r="X204" s="84"/>
      <c r="Y204" s="84"/>
      <c r="Z204" s="84"/>
    </row>
    <row r="205" spans="1:26" ht="30">
      <c r="A205" s="399" t="s">
        <v>6</v>
      </c>
      <c r="B205" s="400">
        <v>100005478779</v>
      </c>
      <c r="C205" s="399" t="s">
        <v>7</v>
      </c>
      <c r="D205" s="399" t="s">
        <v>8</v>
      </c>
      <c r="E205" s="399" t="s">
        <v>13</v>
      </c>
      <c r="F205" s="401">
        <v>44252.720138888893</v>
      </c>
      <c r="G205" s="84"/>
      <c r="H205" s="84"/>
      <c r="I205" s="84"/>
      <c r="J205" s="84"/>
      <c r="K205" s="84"/>
      <c r="L205" s="84"/>
      <c r="M205" s="84"/>
      <c r="N205" s="84"/>
      <c r="O205" s="84"/>
      <c r="P205" s="84"/>
      <c r="Q205" s="84"/>
      <c r="R205" s="84"/>
      <c r="S205" s="84"/>
      <c r="T205" s="84"/>
      <c r="U205" s="84"/>
      <c r="V205" s="84"/>
      <c r="W205" s="84"/>
      <c r="X205" s="84"/>
      <c r="Y205" s="84"/>
      <c r="Z205" s="84"/>
    </row>
    <row r="206" spans="1:26" ht="30">
      <c r="A206" s="399" t="s">
        <v>11</v>
      </c>
      <c r="B206" s="400">
        <v>100006606155</v>
      </c>
      <c r="C206" s="399" t="s">
        <v>7</v>
      </c>
      <c r="D206" s="399" t="s">
        <v>8</v>
      </c>
      <c r="E206" s="399" t="s">
        <v>13</v>
      </c>
      <c r="F206" s="401">
        <v>44232.614583333328</v>
      </c>
      <c r="G206" s="84"/>
      <c r="H206" s="84"/>
      <c r="I206" s="84"/>
      <c r="J206" s="84"/>
      <c r="K206" s="84"/>
      <c r="L206" s="84"/>
      <c r="M206" s="84"/>
      <c r="N206" s="84"/>
      <c r="O206" s="84"/>
      <c r="P206" s="84"/>
      <c r="Q206" s="84"/>
      <c r="R206" s="84"/>
      <c r="S206" s="84"/>
      <c r="T206" s="84"/>
      <c r="U206" s="84"/>
      <c r="V206" s="84"/>
      <c r="W206" s="84"/>
      <c r="X206" s="84"/>
      <c r="Y206" s="84"/>
      <c r="Z206" s="84"/>
    </row>
    <row r="207" spans="1:26" ht="30">
      <c r="A207" s="399" t="s">
        <v>16</v>
      </c>
      <c r="B207" s="400">
        <v>100006161165</v>
      </c>
      <c r="C207" s="399" t="s">
        <v>7</v>
      </c>
      <c r="D207" s="399" t="s">
        <v>8</v>
      </c>
      <c r="E207" s="399" t="s">
        <v>9</v>
      </c>
      <c r="F207" s="401">
        <v>44337.614583333328</v>
      </c>
      <c r="G207" s="84"/>
      <c r="H207" s="84"/>
      <c r="I207" s="84"/>
      <c r="J207" s="84"/>
      <c r="K207" s="84"/>
      <c r="L207" s="84"/>
      <c r="M207" s="84"/>
      <c r="N207" s="84"/>
      <c r="O207" s="84"/>
      <c r="P207" s="84"/>
      <c r="Q207" s="84"/>
      <c r="R207" s="84"/>
      <c r="S207" s="84"/>
      <c r="T207" s="84"/>
      <c r="U207" s="84"/>
      <c r="V207" s="84"/>
      <c r="W207" s="84"/>
      <c r="X207" s="84"/>
      <c r="Y207" s="84"/>
      <c r="Z207" s="84"/>
    </row>
    <row r="208" spans="1:26" ht="30">
      <c r="A208" s="399" t="s">
        <v>16</v>
      </c>
      <c r="B208" s="400">
        <v>100006689261</v>
      </c>
      <c r="C208" s="399" t="s">
        <v>7</v>
      </c>
      <c r="D208" s="399" t="s">
        <v>8</v>
      </c>
      <c r="E208" s="399" t="s">
        <v>9</v>
      </c>
      <c r="F208" s="401">
        <v>44337.616666666669</v>
      </c>
      <c r="G208" s="84"/>
      <c r="H208" s="84"/>
      <c r="I208" s="84"/>
      <c r="J208" s="84"/>
      <c r="K208" s="84"/>
      <c r="L208" s="84"/>
      <c r="M208" s="84"/>
      <c r="N208" s="84"/>
      <c r="O208" s="84"/>
      <c r="P208" s="84"/>
      <c r="Q208" s="84"/>
      <c r="R208" s="84"/>
      <c r="S208" s="84"/>
      <c r="T208" s="84"/>
      <c r="U208" s="84"/>
      <c r="V208" s="84"/>
      <c r="W208" s="84"/>
      <c r="X208" s="84"/>
      <c r="Y208" s="84"/>
      <c r="Z208" s="84"/>
    </row>
    <row r="209" spans="1:26" ht="30">
      <c r="A209" s="399" t="s">
        <v>17</v>
      </c>
      <c r="B209" s="400">
        <v>100009327764</v>
      </c>
      <c r="C209" s="399" t="s">
        <v>7</v>
      </c>
      <c r="D209" s="399" t="s">
        <v>8</v>
      </c>
      <c r="E209" s="399" t="s">
        <v>13</v>
      </c>
      <c r="F209" s="401">
        <v>44189.756944444445</v>
      </c>
      <c r="G209" s="403">
        <v>44344</v>
      </c>
      <c r="H209" s="84"/>
      <c r="I209" s="84"/>
      <c r="J209" s="84"/>
      <c r="K209" s="84"/>
      <c r="L209" s="84"/>
      <c r="M209" s="84"/>
      <c r="N209" s="84"/>
      <c r="O209" s="84"/>
      <c r="P209" s="84"/>
      <c r="Q209" s="84"/>
      <c r="R209" s="84"/>
      <c r="S209" s="84"/>
      <c r="T209" s="84"/>
      <c r="U209" s="84"/>
      <c r="V209" s="84"/>
      <c r="W209" s="84"/>
      <c r="X209" s="84"/>
      <c r="Y209" s="84"/>
      <c r="Z209" s="84"/>
    </row>
    <row r="210" spans="1:26" ht="30">
      <c r="A210" s="399" t="s">
        <v>15</v>
      </c>
      <c r="B210" s="400">
        <v>100009271734</v>
      </c>
      <c r="C210" s="399" t="s">
        <v>7</v>
      </c>
      <c r="D210" s="399" t="s">
        <v>8</v>
      </c>
      <c r="E210" s="399" t="s">
        <v>9</v>
      </c>
      <c r="F210" s="401">
        <v>44337.670833333337</v>
      </c>
      <c r="G210" s="84"/>
      <c r="H210" s="84"/>
      <c r="I210" s="84"/>
      <c r="J210" s="84"/>
      <c r="K210" s="84"/>
      <c r="L210" s="84"/>
      <c r="M210" s="84"/>
      <c r="N210" s="84"/>
      <c r="O210" s="84"/>
      <c r="P210" s="84"/>
      <c r="Q210" s="84"/>
      <c r="R210" s="84"/>
      <c r="S210" s="84"/>
      <c r="T210" s="84"/>
      <c r="U210" s="84"/>
      <c r="V210" s="84"/>
      <c r="W210" s="84"/>
      <c r="X210" s="84"/>
      <c r="Y210" s="84"/>
      <c r="Z210" s="84"/>
    </row>
    <row r="211" spans="1:26" ht="30">
      <c r="A211" s="399" t="s">
        <v>11</v>
      </c>
      <c r="B211" s="400">
        <v>100009385312</v>
      </c>
      <c r="C211" s="399" t="s">
        <v>7</v>
      </c>
      <c r="D211" s="399" t="s">
        <v>8</v>
      </c>
      <c r="E211" s="399" t="s">
        <v>13</v>
      </c>
      <c r="F211" s="401">
        <v>44288.59375</v>
      </c>
      <c r="G211" s="84"/>
      <c r="H211" s="84"/>
      <c r="I211" s="84"/>
      <c r="J211" s="84"/>
      <c r="K211" s="84"/>
      <c r="L211" s="84"/>
      <c r="M211" s="84"/>
      <c r="N211" s="84"/>
      <c r="O211" s="84"/>
      <c r="P211" s="84"/>
      <c r="Q211" s="84"/>
      <c r="R211" s="84"/>
      <c r="S211" s="84"/>
      <c r="T211" s="84"/>
      <c r="U211" s="84"/>
      <c r="V211" s="84"/>
      <c r="W211" s="84"/>
      <c r="X211" s="84"/>
      <c r="Y211" s="84"/>
      <c r="Z211" s="84"/>
    </row>
    <row r="212" spans="1:26" ht="30">
      <c r="A212" s="399" t="s">
        <v>6</v>
      </c>
      <c r="B212" s="400">
        <v>100009282207</v>
      </c>
      <c r="C212" s="399" t="s">
        <v>7</v>
      </c>
      <c r="D212" s="399" t="s">
        <v>8</v>
      </c>
      <c r="E212" s="399" t="s">
        <v>13</v>
      </c>
      <c r="F212" s="401">
        <v>44267.484027777777</v>
      </c>
      <c r="G212" s="84"/>
      <c r="H212" s="84"/>
      <c r="I212" s="84"/>
      <c r="J212" s="84"/>
      <c r="K212" s="84"/>
      <c r="L212" s="84"/>
      <c r="M212" s="84"/>
      <c r="N212" s="84"/>
      <c r="O212" s="84"/>
      <c r="P212" s="84"/>
      <c r="Q212" s="84"/>
      <c r="R212" s="84"/>
      <c r="S212" s="84"/>
      <c r="T212" s="84"/>
      <c r="U212" s="84"/>
      <c r="V212" s="84"/>
      <c r="W212" s="84"/>
      <c r="X212" s="84"/>
      <c r="Y212" s="84"/>
      <c r="Z212" s="84"/>
    </row>
    <row r="213" spans="1:26" ht="30">
      <c r="A213" s="399" t="s">
        <v>10</v>
      </c>
      <c r="B213" s="402">
        <v>100010212413</v>
      </c>
      <c r="C213" s="399" t="s">
        <v>7</v>
      </c>
      <c r="D213" s="399" t="s">
        <v>8</v>
      </c>
      <c r="E213" s="399" t="s">
        <v>13</v>
      </c>
      <c r="F213" s="401">
        <v>44246.649305555555</v>
      </c>
      <c r="G213" s="84"/>
      <c r="H213" s="84"/>
      <c r="I213" s="84"/>
      <c r="J213" s="84"/>
      <c r="K213" s="84"/>
      <c r="L213" s="84"/>
      <c r="M213" s="84"/>
      <c r="N213" s="84"/>
      <c r="O213" s="84"/>
      <c r="P213" s="84"/>
      <c r="Q213" s="84"/>
      <c r="R213" s="84"/>
      <c r="S213" s="84"/>
      <c r="T213" s="84"/>
      <c r="U213" s="84"/>
      <c r="V213" s="84"/>
      <c r="W213" s="84"/>
      <c r="X213" s="84"/>
      <c r="Y213" s="84"/>
      <c r="Z213" s="84"/>
    </row>
    <row r="214" spans="1:26" ht="30">
      <c r="A214" s="399" t="s">
        <v>12</v>
      </c>
      <c r="B214" s="400">
        <v>100010425144</v>
      </c>
      <c r="C214" s="399" t="s">
        <v>7</v>
      </c>
      <c r="D214" s="399" t="s">
        <v>8</v>
      </c>
      <c r="E214" s="399" t="s">
        <v>9</v>
      </c>
      <c r="F214" s="401">
        <v>44337.602777777778</v>
      </c>
      <c r="G214" s="84"/>
      <c r="H214" s="84"/>
      <c r="I214" s="84"/>
      <c r="J214" s="84"/>
      <c r="K214" s="84"/>
      <c r="L214" s="84"/>
      <c r="M214" s="84"/>
      <c r="N214" s="84"/>
      <c r="O214" s="84"/>
      <c r="P214" s="84"/>
      <c r="Q214" s="84"/>
      <c r="R214" s="84"/>
      <c r="S214" s="84"/>
      <c r="T214" s="84"/>
      <c r="U214" s="84"/>
      <c r="V214" s="84"/>
      <c r="W214" s="84"/>
      <c r="X214" s="84"/>
      <c r="Y214" s="84"/>
      <c r="Z214" s="84"/>
    </row>
    <row r="215" spans="1:26" ht="30">
      <c r="A215" s="399" t="s">
        <v>16</v>
      </c>
      <c r="B215" s="400">
        <v>100008160214</v>
      </c>
      <c r="C215" s="399" t="s">
        <v>7</v>
      </c>
      <c r="D215" s="399" t="s">
        <v>8</v>
      </c>
      <c r="E215" s="399" t="s">
        <v>9</v>
      </c>
      <c r="F215" s="401">
        <v>44337.643055555549</v>
      </c>
      <c r="G215" s="84"/>
      <c r="H215" s="84"/>
      <c r="I215" s="84"/>
      <c r="J215" s="84"/>
      <c r="K215" s="84"/>
      <c r="L215" s="84"/>
      <c r="M215" s="84"/>
      <c r="N215" s="84"/>
      <c r="O215" s="84"/>
      <c r="P215" s="84"/>
      <c r="Q215" s="84"/>
      <c r="R215" s="84"/>
      <c r="S215" s="84"/>
      <c r="T215" s="84"/>
      <c r="U215" s="84"/>
      <c r="V215" s="84"/>
      <c r="W215" s="84"/>
      <c r="X215" s="84"/>
      <c r="Y215" s="84"/>
      <c r="Z215" s="84"/>
    </row>
    <row r="216" spans="1:26" ht="30">
      <c r="A216" s="404" t="s">
        <v>14</v>
      </c>
      <c r="B216" s="405">
        <v>100008934094</v>
      </c>
      <c r="C216" s="404" t="s">
        <v>7</v>
      </c>
      <c r="D216" s="404" t="s">
        <v>8</v>
      </c>
      <c r="E216" s="406" t="s">
        <v>9</v>
      </c>
      <c r="F216" s="407">
        <v>44223.717361111107</v>
      </c>
      <c r="G216" s="84"/>
      <c r="H216" s="84"/>
      <c r="I216" s="84"/>
      <c r="J216" s="84"/>
      <c r="K216" s="84"/>
      <c r="L216" s="84"/>
      <c r="M216" s="84"/>
      <c r="N216" s="84"/>
      <c r="O216" s="84"/>
      <c r="P216" s="84"/>
      <c r="Q216" s="84"/>
      <c r="R216" s="84"/>
      <c r="S216" s="84"/>
      <c r="T216" s="84"/>
      <c r="U216" s="84"/>
      <c r="V216" s="84"/>
      <c r="W216" s="84"/>
      <c r="X216" s="84"/>
      <c r="Y216" s="84"/>
      <c r="Z216" s="84"/>
    </row>
    <row r="217" spans="1:26" ht="30">
      <c r="A217" s="399" t="s">
        <v>16</v>
      </c>
      <c r="B217" s="400">
        <v>100010311447</v>
      </c>
      <c r="C217" s="399" t="s">
        <v>7</v>
      </c>
      <c r="D217" s="399" t="s">
        <v>8</v>
      </c>
      <c r="E217" s="399" t="s">
        <v>9</v>
      </c>
      <c r="F217" s="401">
        <v>44337.645833333328</v>
      </c>
      <c r="G217" s="84"/>
      <c r="H217" s="84"/>
      <c r="I217" s="84"/>
      <c r="J217" s="84"/>
      <c r="K217" s="84"/>
      <c r="L217" s="84"/>
      <c r="M217" s="84"/>
      <c r="N217" s="84"/>
      <c r="O217" s="84"/>
      <c r="P217" s="84"/>
      <c r="Q217" s="84"/>
      <c r="R217" s="84"/>
      <c r="S217" s="84"/>
      <c r="T217" s="84"/>
      <c r="U217" s="84"/>
      <c r="V217" s="84"/>
      <c r="W217" s="84"/>
      <c r="X217" s="84"/>
      <c r="Y217" s="84"/>
      <c r="Z217" s="84"/>
    </row>
    <row r="218" spans="1:26" ht="30">
      <c r="A218" s="404" t="s">
        <v>14</v>
      </c>
      <c r="B218" s="405">
        <v>100010464181</v>
      </c>
      <c r="C218" s="404" t="s">
        <v>7</v>
      </c>
      <c r="D218" s="404" t="s">
        <v>8</v>
      </c>
      <c r="E218" s="406" t="s">
        <v>9</v>
      </c>
      <c r="F218" s="407">
        <v>44201.736111111109</v>
      </c>
      <c r="G218" s="84"/>
      <c r="H218" s="84"/>
      <c r="I218" s="84"/>
      <c r="J218" s="84"/>
      <c r="K218" s="84"/>
      <c r="L218" s="84"/>
      <c r="M218" s="84"/>
      <c r="N218" s="84"/>
      <c r="O218" s="84"/>
      <c r="P218" s="84"/>
      <c r="Q218" s="84"/>
      <c r="R218" s="84"/>
      <c r="S218" s="84"/>
      <c r="T218" s="84"/>
      <c r="U218" s="84"/>
      <c r="V218" s="84"/>
      <c r="W218" s="84"/>
      <c r="X218" s="84"/>
      <c r="Y218" s="84"/>
      <c r="Z218" s="84"/>
    </row>
    <row r="219" spans="1:26" ht="30">
      <c r="A219" s="399" t="s">
        <v>10</v>
      </c>
      <c r="B219" s="402">
        <v>100010502373</v>
      </c>
      <c r="C219" s="399" t="s">
        <v>7</v>
      </c>
      <c r="D219" s="399" t="s">
        <v>8</v>
      </c>
      <c r="E219" s="399" t="s">
        <v>13</v>
      </c>
      <c r="F219" s="401">
        <v>44264.445833333331</v>
      </c>
      <c r="G219" s="292" t="s">
        <v>21</v>
      </c>
      <c r="H219" s="23">
        <v>5.24</v>
      </c>
      <c r="I219" s="84"/>
      <c r="J219" s="84"/>
      <c r="K219" s="84"/>
      <c r="L219" s="84"/>
      <c r="M219" s="84"/>
      <c r="N219" s="84"/>
      <c r="O219" s="84"/>
      <c r="P219" s="84"/>
      <c r="Q219" s="84"/>
      <c r="R219" s="84"/>
      <c r="S219" s="84"/>
      <c r="T219" s="84"/>
      <c r="U219" s="84"/>
      <c r="V219" s="84"/>
      <c r="W219" s="84"/>
      <c r="X219" s="84"/>
      <c r="Y219" s="84"/>
      <c r="Z219" s="84"/>
    </row>
    <row r="220" spans="1:26" ht="30">
      <c r="A220" s="399" t="s">
        <v>18</v>
      </c>
      <c r="B220" s="402">
        <v>100010714212</v>
      </c>
      <c r="C220" s="399" t="s">
        <v>7</v>
      </c>
      <c r="D220" s="399" t="s">
        <v>8</v>
      </c>
      <c r="E220" s="399" t="s">
        <v>13</v>
      </c>
      <c r="F220" s="401">
        <v>44223.585416666669</v>
      </c>
      <c r="G220" s="84"/>
      <c r="H220" s="84"/>
      <c r="I220" s="84"/>
      <c r="J220" s="84"/>
      <c r="K220" s="84"/>
      <c r="L220" s="84"/>
      <c r="M220" s="84"/>
      <c r="N220" s="84"/>
      <c r="O220" s="84"/>
      <c r="P220" s="84"/>
      <c r="Q220" s="84"/>
      <c r="R220" s="84"/>
      <c r="S220" s="84"/>
      <c r="T220" s="84"/>
      <c r="U220" s="84"/>
      <c r="V220" s="84"/>
      <c r="W220" s="84"/>
      <c r="X220" s="84"/>
      <c r="Y220" s="84"/>
      <c r="Z220" s="84"/>
    </row>
    <row r="221" spans="1:26" ht="30">
      <c r="A221" s="399" t="s">
        <v>11</v>
      </c>
      <c r="B221" s="400">
        <v>100010587436</v>
      </c>
      <c r="C221" s="399" t="s">
        <v>7</v>
      </c>
      <c r="D221" s="399" t="s">
        <v>8</v>
      </c>
      <c r="E221" s="399" t="s">
        <v>9</v>
      </c>
      <c r="F221" s="401">
        <v>44337.491666666669</v>
      </c>
      <c r="G221" s="84"/>
      <c r="H221" s="84"/>
      <c r="I221" s="84"/>
      <c r="J221" s="84"/>
      <c r="K221" s="84"/>
      <c r="L221" s="84"/>
      <c r="M221" s="84"/>
      <c r="N221" s="84"/>
      <c r="O221" s="84"/>
      <c r="P221" s="84"/>
      <c r="Q221" s="84"/>
      <c r="R221" s="84"/>
      <c r="S221" s="84"/>
      <c r="T221" s="84"/>
      <c r="U221" s="84"/>
      <c r="V221" s="84"/>
      <c r="W221" s="84"/>
      <c r="X221" s="84"/>
      <c r="Y221" s="84"/>
      <c r="Z221" s="84"/>
    </row>
    <row r="222" spans="1:26" ht="30">
      <c r="A222" s="399" t="s">
        <v>6</v>
      </c>
      <c r="B222" s="400">
        <v>100010608390</v>
      </c>
      <c r="C222" s="399" t="s">
        <v>7</v>
      </c>
      <c r="D222" s="399" t="s">
        <v>8</v>
      </c>
      <c r="E222" s="399" t="s">
        <v>13</v>
      </c>
      <c r="F222" s="401">
        <v>44208.629166666666</v>
      </c>
      <c r="G222" s="84"/>
      <c r="H222" s="84"/>
      <c r="I222" s="84"/>
      <c r="J222" s="84"/>
      <c r="K222" s="84"/>
      <c r="L222" s="84"/>
      <c r="M222" s="84"/>
      <c r="N222" s="84"/>
      <c r="O222" s="84"/>
      <c r="P222" s="84"/>
      <c r="Q222" s="84"/>
      <c r="R222" s="84"/>
      <c r="S222" s="84"/>
      <c r="T222" s="84"/>
      <c r="U222" s="84"/>
      <c r="V222" s="84"/>
      <c r="W222" s="84"/>
      <c r="X222" s="84"/>
      <c r="Y222" s="84"/>
      <c r="Z222" s="84"/>
    </row>
    <row r="223" spans="1:26" ht="30">
      <c r="A223" s="399" t="s">
        <v>12</v>
      </c>
      <c r="B223" s="400">
        <v>100010516483</v>
      </c>
      <c r="C223" s="399" t="s">
        <v>7</v>
      </c>
      <c r="D223" s="399" t="s">
        <v>8</v>
      </c>
      <c r="E223" s="399" t="s">
        <v>9</v>
      </c>
      <c r="F223" s="401">
        <v>44337.634027777778</v>
      </c>
      <c r="G223" s="84"/>
      <c r="H223" s="84"/>
      <c r="I223" s="84"/>
      <c r="J223" s="84"/>
      <c r="K223" s="84"/>
      <c r="L223" s="84"/>
      <c r="M223" s="84"/>
      <c r="N223" s="84"/>
      <c r="O223" s="84"/>
      <c r="P223" s="84"/>
      <c r="Q223" s="84"/>
      <c r="R223" s="84"/>
      <c r="S223" s="84"/>
      <c r="T223" s="84"/>
      <c r="U223" s="84"/>
      <c r="V223" s="84"/>
      <c r="W223" s="84"/>
      <c r="X223" s="84"/>
      <c r="Y223" s="84"/>
      <c r="Z223" s="84"/>
    </row>
    <row r="224" spans="1:26" ht="30">
      <c r="A224" s="399" t="s">
        <v>16</v>
      </c>
      <c r="B224" s="400">
        <v>100010766398</v>
      </c>
      <c r="C224" s="399" t="s">
        <v>7</v>
      </c>
      <c r="D224" s="399" t="s">
        <v>8</v>
      </c>
      <c r="E224" s="399" t="s">
        <v>9</v>
      </c>
      <c r="F224" s="401">
        <v>44337.62222222222</v>
      </c>
      <c r="G224" s="84"/>
      <c r="H224" s="84"/>
      <c r="I224" s="84"/>
      <c r="J224" s="84"/>
      <c r="K224" s="84"/>
      <c r="L224" s="84"/>
      <c r="M224" s="84"/>
      <c r="N224" s="84"/>
      <c r="O224" s="84"/>
      <c r="P224" s="84"/>
      <c r="Q224" s="84"/>
      <c r="R224" s="84"/>
      <c r="S224" s="84"/>
      <c r="T224" s="84"/>
      <c r="U224" s="84"/>
      <c r="V224" s="84"/>
      <c r="W224" s="84"/>
      <c r="X224" s="84"/>
      <c r="Y224" s="84"/>
      <c r="Z224" s="84"/>
    </row>
    <row r="225" spans="1:26" ht="30">
      <c r="A225" s="399" t="s">
        <v>15</v>
      </c>
      <c r="B225" s="400">
        <v>100010734272</v>
      </c>
      <c r="C225" s="399" t="s">
        <v>7</v>
      </c>
      <c r="D225" s="399" t="s">
        <v>8</v>
      </c>
      <c r="E225" s="399" t="s">
        <v>9</v>
      </c>
      <c r="F225" s="401">
        <v>44337.671527777777</v>
      </c>
      <c r="G225" s="84"/>
      <c r="H225" s="84"/>
      <c r="I225" s="84"/>
      <c r="J225" s="84"/>
      <c r="K225" s="84"/>
      <c r="L225" s="84"/>
      <c r="M225" s="84"/>
      <c r="N225" s="84"/>
      <c r="O225" s="84"/>
      <c r="P225" s="84"/>
      <c r="Q225" s="84"/>
      <c r="R225" s="84"/>
      <c r="S225" s="84"/>
      <c r="T225" s="84"/>
      <c r="U225" s="84"/>
      <c r="V225" s="84"/>
      <c r="W225" s="84"/>
      <c r="X225" s="84"/>
      <c r="Y225" s="84"/>
      <c r="Z225" s="84"/>
    </row>
    <row r="226" spans="1:26" ht="30">
      <c r="A226" s="399" t="s">
        <v>12</v>
      </c>
      <c r="B226" s="400">
        <v>100010678782</v>
      </c>
      <c r="C226" s="399" t="s">
        <v>7</v>
      </c>
      <c r="D226" s="399" t="s">
        <v>8</v>
      </c>
      <c r="E226" s="399" t="s">
        <v>9</v>
      </c>
      <c r="F226" s="401">
        <v>44337.627083333333</v>
      </c>
      <c r="G226" s="84"/>
      <c r="H226" s="84"/>
      <c r="I226" s="84"/>
      <c r="J226" s="84"/>
      <c r="K226" s="84"/>
      <c r="L226" s="84"/>
      <c r="M226" s="84"/>
      <c r="N226" s="84"/>
      <c r="O226" s="84"/>
      <c r="P226" s="84"/>
      <c r="Q226" s="84"/>
      <c r="R226" s="84"/>
      <c r="S226" s="84"/>
      <c r="T226" s="84"/>
      <c r="U226" s="84"/>
      <c r="V226" s="84"/>
      <c r="W226" s="84"/>
      <c r="X226" s="84"/>
      <c r="Y226" s="84"/>
      <c r="Z226" s="84"/>
    </row>
    <row r="227" spans="1:26" ht="30">
      <c r="A227" s="399" t="s">
        <v>19</v>
      </c>
      <c r="B227" s="400">
        <v>100010535544</v>
      </c>
      <c r="C227" s="399" t="s">
        <v>7</v>
      </c>
      <c r="D227" s="399" t="s">
        <v>8</v>
      </c>
      <c r="E227" s="408" t="s">
        <v>9</v>
      </c>
      <c r="F227" s="401">
        <v>44337.590277777781</v>
      </c>
      <c r="G227" s="84"/>
      <c r="H227" s="84"/>
      <c r="I227" s="84"/>
      <c r="J227" s="84"/>
      <c r="K227" s="84"/>
      <c r="L227" s="84"/>
      <c r="M227" s="84"/>
      <c r="N227" s="84"/>
      <c r="O227" s="84"/>
      <c r="P227" s="84"/>
      <c r="Q227" s="84"/>
      <c r="R227" s="84"/>
      <c r="S227" s="84"/>
      <c r="T227" s="84"/>
      <c r="U227" s="84"/>
      <c r="V227" s="84"/>
      <c r="W227" s="84"/>
      <c r="X227" s="84"/>
      <c r="Y227" s="84"/>
      <c r="Z227" s="84"/>
    </row>
    <row r="228" spans="1:26" ht="30">
      <c r="A228" s="399" t="s">
        <v>16</v>
      </c>
      <c r="B228" s="400">
        <v>100010587350</v>
      </c>
      <c r="C228" s="399" t="s">
        <v>7</v>
      </c>
      <c r="D228" s="399" t="s">
        <v>8</v>
      </c>
      <c r="E228" s="399" t="s">
        <v>13</v>
      </c>
      <c r="F228" s="401">
        <v>44222.683333333334</v>
      </c>
      <c r="G228" s="84"/>
      <c r="H228" s="84"/>
      <c r="I228" s="84"/>
      <c r="J228" s="84"/>
      <c r="K228" s="84"/>
      <c r="L228" s="84"/>
      <c r="M228" s="84"/>
      <c r="N228" s="84"/>
      <c r="O228" s="84"/>
      <c r="P228" s="84"/>
      <c r="Q228" s="84"/>
      <c r="R228" s="84"/>
      <c r="S228" s="84"/>
      <c r="T228" s="84"/>
      <c r="U228" s="84"/>
      <c r="V228" s="84"/>
      <c r="W228" s="84"/>
      <c r="X228" s="84"/>
      <c r="Y228" s="84"/>
      <c r="Z228" s="84"/>
    </row>
    <row r="229" spans="1:26" ht="30">
      <c r="A229" s="406" t="s">
        <v>14</v>
      </c>
      <c r="B229" s="405">
        <v>100010677010</v>
      </c>
      <c r="C229" s="404" t="s">
        <v>7</v>
      </c>
      <c r="D229" s="404" t="s">
        <v>8</v>
      </c>
      <c r="E229" s="406" t="s">
        <v>9</v>
      </c>
      <c r="F229" s="407">
        <v>44217.402777777781</v>
      </c>
      <c r="G229" s="84"/>
      <c r="H229" s="84"/>
      <c r="I229" s="84"/>
      <c r="J229" s="84"/>
      <c r="K229" s="84"/>
      <c r="L229" s="84"/>
      <c r="M229" s="84"/>
      <c r="N229" s="84"/>
      <c r="O229" s="84"/>
      <c r="P229" s="84"/>
      <c r="Q229" s="84"/>
      <c r="R229" s="84"/>
      <c r="S229" s="84"/>
      <c r="T229" s="84"/>
      <c r="U229" s="84"/>
      <c r="V229" s="84"/>
      <c r="W229" s="84"/>
      <c r="X229" s="84"/>
      <c r="Y229" s="84"/>
      <c r="Z229" s="84"/>
    </row>
    <row r="230" spans="1:26" ht="30">
      <c r="A230" s="399" t="s">
        <v>19</v>
      </c>
      <c r="B230" s="400">
        <v>100010697343</v>
      </c>
      <c r="C230" s="399" t="s">
        <v>7</v>
      </c>
      <c r="D230" s="399" t="s">
        <v>8</v>
      </c>
      <c r="E230" s="399" t="s">
        <v>9</v>
      </c>
      <c r="F230" s="401">
        <v>44337.59375</v>
      </c>
      <c r="G230" s="84"/>
      <c r="H230" s="84"/>
      <c r="I230" s="84"/>
      <c r="J230" s="84"/>
      <c r="K230" s="84"/>
      <c r="L230" s="84"/>
      <c r="M230" s="84"/>
      <c r="N230" s="84"/>
      <c r="O230" s="84"/>
      <c r="P230" s="84"/>
      <c r="Q230" s="84"/>
      <c r="R230" s="84"/>
      <c r="S230" s="84"/>
      <c r="T230" s="84"/>
      <c r="U230" s="84"/>
      <c r="V230" s="84"/>
      <c r="W230" s="84"/>
      <c r="X230" s="84"/>
      <c r="Y230" s="84"/>
      <c r="Z230" s="84"/>
    </row>
    <row r="231" spans="1:26" ht="30">
      <c r="A231" s="399" t="s">
        <v>17</v>
      </c>
      <c r="B231" s="400">
        <v>100010491077</v>
      </c>
      <c r="C231" s="399" t="s">
        <v>7</v>
      </c>
      <c r="D231" s="399" t="s">
        <v>8</v>
      </c>
      <c r="E231" s="399" t="s">
        <v>13</v>
      </c>
      <c r="F231" s="401">
        <v>44337.620138888888</v>
      </c>
      <c r="G231" s="403">
        <v>44342</v>
      </c>
      <c r="H231" s="84"/>
      <c r="I231" s="84"/>
      <c r="J231" s="84"/>
      <c r="K231" s="84"/>
      <c r="L231" s="84"/>
      <c r="M231" s="84"/>
      <c r="N231" s="84"/>
      <c r="O231" s="84"/>
      <c r="P231" s="84"/>
      <c r="Q231" s="84"/>
      <c r="R231" s="84"/>
      <c r="S231" s="84"/>
      <c r="T231" s="84"/>
      <c r="U231" s="84"/>
      <c r="V231" s="84"/>
      <c r="W231" s="84"/>
      <c r="X231" s="84"/>
      <c r="Y231" s="84"/>
      <c r="Z231" s="84"/>
    </row>
    <row r="232" spans="1:26" ht="30">
      <c r="A232" s="409" t="s">
        <v>17</v>
      </c>
      <c r="B232" s="410">
        <v>100010730560</v>
      </c>
      <c r="C232" s="409" t="s">
        <v>7</v>
      </c>
      <c r="D232" s="409" t="s">
        <v>8</v>
      </c>
      <c r="E232" s="409" t="s">
        <v>13</v>
      </c>
      <c r="F232" s="411">
        <v>44207.487500000003</v>
      </c>
      <c r="G232" s="403">
        <v>44342</v>
      </c>
      <c r="H232" s="84"/>
      <c r="I232" s="84"/>
      <c r="J232" s="84"/>
      <c r="K232" s="84"/>
      <c r="L232" s="84"/>
      <c r="M232" s="84"/>
      <c r="N232" s="84"/>
      <c r="O232" s="84"/>
      <c r="P232" s="84"/>
      <c r="Q232" s="84"/>
      <c r="R232" s="84"/>
      <c r="S232" s="84"/>
      <c r="T232" s="84"/>
      <c r="U232" s="84"/>
      <c r="V232" s="84"/>
      <c r="W232" s="84"/>
      <c r="X232" s="84"/>
      <c r="Y232" s="84"/>
      <c r="Z232" s="84"/>
    </row>
    <row r="233" spans="1:26" ht="30">
      <c r="A233" s="404" t="s">
        <v>14</v>
      </c>
      <c r="B233" s="405">
        <v>100011040596</v>
      </c>
      <c r="C233" s="404" t="s">
        <v>7</v>
      </c>
      <c r="D233" s="404" t="s">
        <v>8</v>
      </c>
      <c r="E233" s="406" t="s">
        <v>9</v>
      </c>
      <c r="F233" s="407">
        <v>44193.731944444451</v>
      </c>
      <c r="G233" s="84"/>
      <c r="H233" s="84"/>
      <c r="I233" s="84"/>
      <c r="J233" s="84"/>
      <c r="K233" s="84"/>
      <c r="L233" s="84"/>
      <c r="M233" s="84"/>
      <c r="N233" s="84"/>
      <c r="O233" s="84"/>
      <c r="P233" s="84"/>
      <c r="Q233" s="84"/>
      <c r="R233" s="84"/>
      <c r="S233" s="84"/>
      <c r="T233" s="84"/>
      <c r="U233" s="84"/>
      <c r="V233" s="84"/>
      <c r="W233" s="84"/>
      <c r="X233" s="84"/>
      <c r="Y233" s="84"/>
      <c r="Z233" s="84"/>
    </row>
    <row r="234" spans="1:26" ht="30">
      <c r="A234" s="399" t="s">
        <v>12</v>
      </c>
      <c r="B234" s="400">
        <v>100011038702</v>
      </c>
      <c r="C234" s="399" t="s">
        <v>7</v>
      </c>
      <c r="D234" s="399" t="s">
        <v>8</v>
      </c>
      <c r="E234" s="399" t="s">
        <v>9</v>
      </c>
      <c r="F234" s="401">
        <v>44337.625694444447</v>
      </c>
      <c r="G234" s="84"/>
      <c r="H234" s="84"/>
      <c r="I234" s="84"/>
      <c r="J234" s="84"/>
      <c r="K234" s="84"/>
      <c r="L234" s="84"/>
      <c r="M234" s="84"/>
      <c r="N234" s="84"/>
      <c r="O234" s="84"/>
      <c r="P234" s="84"/>
      <c r="Q234" s="84"/>
      <c r="R234" s="84"/>
      <c r="S234" s="84"/>
      <c r="T234" s="84"/>
      <c r="U234" s="84"/>
      <c r="V234" s="84"/>
      <c r="W234" s="84"/>
      <c r="X234" s="84"/>
      <c r="Y234" s="84"/>
      <c r="Z234" s="84"/>
    </row>
    <row r="235" spans="1:26" ht="30">
      <c r="A235" s="399" t="s">
        <v>18</v>
      </c>
      <c r="B235" s="402">
        <v>100011182260</v>
      </c>
      <c r="C235" s="399" t="s">
        <v>7</v>
      </c>
      <c r="D235" s="399" t="s">
        <v>8</v>
      </c>
      <c r="E235" s="399" t="s">
        <v>13</v>
      </c>
      <c r="F235" s="401">
        <v>44200.790277777778</v>
      </c>
      <c r="G235" s="84"/>
      <c r="H235" s="84"/>
      <c r="I235" s="84"/>
      <c r="J235" s="84"/>
      <c r="K235" s="84"/>
      <c r="L235" s="84"/>
      <c r="M235" s="84"/>
      <c r="N235" s="84"/>
      <c r="O235" s="84"/>
      <c r="P235" s="84"/>
      <c r="Q235" s="84"/>
      <c r="R235" s="84"/>
      <c r="S235" s="84"/>
      <c r="T235" s="84"/>
      <c r="U235" s="84"/>
      <c r="V235" s="84"/>
      <c r="W235" s="84"/>
      <c r="X235" s="84"/>
      <c r="Y235" s="84"/>
      <c r="Z235" s="84"/>
    </row>
    <row r="236" spans="1:26" ht="30">
      <c r="A236" s="399" t="s">
        <v>19</v>
      </c>
      <c r="B236" s="400">
        <v>100011170443</v>
      </c>
      <c r="C236" s="399" t="s">
        <v>7</v>
      </c>
      <c r="D236" s="399" t="s">
        <v>8</v>
      </c>
      <c r="E236" s="399" t="s">
        <v>9</v>
      </c>
      <c r="F236" s="401">
        <v>44337.491666666669</v>
      </c>
      <c r="G236" s="84"/>
      <c r="H236" s="84"/>
      <c r="I236" s="84"/>
      <c r="J236" s="84"/>
      <c r="K236" s="84"/>
      <c r="L236" s="84"/>
      <c r="M236" s="84"/>
      <c r="N236" s="84"/>
      <c r="O236" s="84"/>
      <c r="P236" s="84"/>
      <c r="Q236" s="84"/>
      <c r="R236" s="84"/>
      <c r="S236" s="84"/>
      <c r="T236" s="84"/>
      <c r="U236" s="84"/>
      <c r="V236" s="84"/>
      <c r="W236" s="84"/>
      <c r="X236" s="84"/>
      <c r="Y236" s="84"/>
      <c r="Z236" s="84"/>
    </row>
    <row r="237" spans="1:26" ht="30">
      <c r="A237" s="399" t="s">
        <v>10</v>
      </c>
      <c r="B237" s="402">
        <v>100011569015</v>
      </c>
      <c r="C237" s="399" t="s">
        <v>7</v>
      </c>
      <c r="D237" s="399" t="s">
        <v>8</v>
      </c>
      <c r="E237" s="399" t="s">
        <v>13</v>
      </c>
      <c r="F237" s="401">
        <v>44245.479166666672</v>
      </c>
      <c r="G237" s="84"/>
      <c r="H237" s="84"/>
      <c r="I237" s="84"/>
      <c r="J237" s="84"/>
      <c r="K237" s="84"/>
      <c r="L237" s="84"/>
      <c r="M237" s="84"/>
      <c r="N237" s="84"/>
      <c r="O237" s="84"/>
      <c r="P237" s="84"/>
      <c r="Q237" s="84"/>
      <c r="R237" s="84"/>
      <c r="S237" s="84"/>
      <c r="T237" s="84"/>
      <c r="U237" s="84"/>
      <c r="V237" s="84"/>
      <c r="W237" s="84"/>
      <c r="X237" s="84"/>
      <c r="Y237" s="84"/>
      <c r="Z237" s="84"/>
    </row>
    <row r="238" spans="1:26" ht="30">
      <c r="A238" s="399" t="s">
        <v>16</v>
      </c>
      <c r="B238" s="400">
        <v>100011705099</v>
      </c>
      <c r="C238" s="399" t="s">
        <v>7</v>
      </c>
      <c r="D238" s="399" t="s">
        <v>8</v>
      </c>
      <c r="E238" s="399" t="s">
        <v>9</v>
      </c>
      <c r="F238" s="401">
        <v>44337.619444444441</v>
      </c>
      <c r="G238" s="84"/>
      <c r="H238" s="84"/>
      <c r="I238" s="84"/>
      <c r="J238" s="84"/>
      <c r="K238" s="84"/>
      <c r="L238" s="84"/>
      <c r="M238" s="84"/>
      <c r="N238" s="84"/>
      <c r="O238" s="84"/>
      <c r="P238" s="84"/>
      <c r="Q238" s="84"/>
      <c r="R238" s="84"/>
      <c r="S238" s="84"/>
      <c r="T238" s="84"/>
      <c r="U238" s="84"/>
      <c r="V238" s="84"/>
      <c r="W238" s="84"/>
      <c r="X238" s="84"/>
      <c r="Y238" s="84"/>
      <c r="Z238" s="84"/>
    </row>
    <row r="239" spans="1:26" ht="30">
      <c r="A239" s="399" t="s">
        <v>11</v>
      </c>
      <c r="B239" s="400">
        <v>100011181061</v>
      </c>
      <c r="C239" s="399" t="s">
        <v>7</v>
      </c>
      <c r="D239" s="399" t="s">
        <v>8</v>
      </c>
      <c r="E239" s="399" t="s">
        <v>13</v>
      </c>
      <c r="F239" s="401">
        <v>44274.434027777781</v>
      </c>
      <c r="G239" s="84"/>
      <c r="H239" s="84"/>
      <c r="I239" s="84"/>
      <c r="J239" s="84"/>
      <c r="K239" s="84"/>
      <c r="L239" s="84"/>
      <c r="M239" s="84"/>
      <c r="N239" s="84"/>
      <c r="O239" s="84"/>
      <c r="P239" s="84"/>
      <c r="Q239" s="84"/>
      <c r="R239" s="84"/>
      <c r="S239" s="84"/>
      <c r="T239" s="84"/>
      <c r="U239" s="84"/>
      <c r="V239" s="84"/>
      <c r="W239" s="84"/>
      <c r="X239" s="84"/>
      <c r="Y239" s="84"/>
      <c r="Z239" s="84"/>
    </row>
    <row r="240" spans="1:26" ht="30">
      <c r="A240" s="399" t="s">
        <v>17</v>
      </c>
      <c r="B240" s="400">
        <v>100010879592</v>
      </c>
      <c r="C240" s="399" t="s">
        <v>7</v>
      </c>
      <c r="D240" s="399" t="s">
        <v>8</v>
      </c>
      <c r="E240" s="399" t="s">
        <v>9</v>
      </c>
      <c r="F240" s="401">
        <v>44337.648611111115</v>
      </c>
      <c r="G240" s="84"/>
      <c r="H240" s="84"/>
      <c r="I240" s="84"/>
      <c r="J240" s="84"/>
      <c r="K240" s="84"/>
      <c r="L240" s="84"/>
      <c r="M240" s="84"/>
      <c r="N240" s="84"/>
      <c r="O240" s="84"/>
      <c r="P240" s="84"/>
      <c r="Q240" s="84"/>
      <c r="R240" s="84"/>
      <c r="S240" s="84"/>
      <c r="T240" s="84"/>
      <c r="U240" s="84"/>
      <c r="V240" s="84"/>
      <c r="W240" s="84"/>
      <c r="X240" s="84"/>
      <c r="Y240" s="84"/>
      <c r="Z240" s="84"/>
    </row>
    <row r="241" spans="1:26" ht="30">
      <c r="A241" s="399" t="s">
        <v>6</v>
      </c>
      <c r="B241" s="400">
        <v>100011025446</v>
      </c>
      <c r="C241" s="399" t="s">
        <v>7</v>
      </c>
      <c r="D241" s="399" t="s">
        <v>8</v>
      </c>
      <c r="E241" s="399" t="s">
        <v>13</v>
      </c>
      <c r="F241" s="401">
        <v>43899.464583333334</v>
      </c>
      <c r="G241" s="84"/>
      <c r="H241" s="84"/>
      <c r="I241" s="84"/>
      <c r="J241" s="84"/>
      <c r="K241" s="84"/>
      <c r="L241" s="84"/>
      <c r="M241" s="84"/>
      <c r="N241" s="84"/>
      <c r="O241" s="84"/>
      <c r="P241" s="84"/>
      <c r="Q241" s="84"/>
      <c r="R241" s="84"/>
      <c r="S241" s="84"/>
      <c r="T241" s="84"/>
      <c r="U241" s="84"/>
      <c r="V241" s="84"/>
      <c r="W241" s="84"/>
      <c r="X241" s="84"/>
      <c r="Y241" s="84"/>
      <c r="Z241" s="84"/>
    </row>
    <row r="242" spans="1:26" ht="30">
      <c r="A242" s="399" t="s">
        <v>15</v>
      </c>
      <c r="B242" s="400">
        <v>100010980759</v>
      </c>
      <c r="C242" s="399" t="s">
        <v>7</v>
      </c>
      <c r="D242" s="399" t="s">
        <v>8</v>
      </c>
      <c r="E242" s="399" t="s">
        <v>9</v>
      </c>
      <c r="F242" s="401">
        <v>44337.674305555549</v>
      </c>
      <c r="G242" s="84"/>
      <c r="H242" s="84"/>
      <c r="I242" s="84"/>
      <c r="J242" s="84"/>
      <c r="K242" s="84"/>
      <c r="L242" s="84"/>
      <c r="M242" s="84"/>
      <c r="N242" s="84"/>
      <c r="O242" s="84"/>
      <c r="P242" s="84"/>
      <c r="Q242" s="84"/>
      <c r="R242" s="84"/>
      <c r="S242" s="84"/>
      <c r="T242" s="84"/>
      <c r="U242" s="84"/>
      <c r="V242" s="84"/>
      <c r="W242" s="84"/>
      <c r="X242" s="84"/>
      <c r="Y242" s="84"/>
      <c r="Z242" s="84"/>
    </row>
    <row r="243" spans="1:26" ht="30">
      <c r="A243" s="399" t="s">
        <v>15</v>
      </c>
      <c r="B243" s="400">
        <v>100011985623</v>
      </c>
      <c r="C243" s="399" t="s">
        <v>7</v>
      </c>
      <c r="D243" s="399" t="s">
        <v>8</v>
      </c>
      <c r="E243" s="399" t="s">
        <v>13</v>
      </c>
      <c r="F243" s="401">
        <v>44228.785416666666</v>
      </c>
      <c r="G243" s="84"/>
      <c r="H243" s="84"/>
      <c r="I243" s="84"/>
      <c r="J243" s="84"/>
      <c r="K243" s="84"/>
      <c r="L243" s="84"/>
      <c r="M243" s="84"/>
      <c r="N243" s="84"/>
      <c r="O243" s="84"/>
      <c r="P243" s="84"/>
      <c r="Q243" s="84"/>
      <c r="R243" s="84"/>
      <c r="S243" s="84"/>
      <c r="T243" s="84"/>
      <c r="U243" s="84"/>
      <c r="V243" s="84"/>
      <c r="W243" s="84"/>
      <c r="X243" s="84"/>
      <c r="Y243" s="84"/>
      <c r="Z243" s="84"/>
    </row>
    <row r="244" spans="1:26" ht="30">
      <c r="A244" s="399" t="s">
        <v>17</v>
      </c>
      <c r="B244" s="400">
        <v>100011968338</v>
      </c>
      <c r="C244" s="399" t="s">
        <v>7</v>
      </c>
      <c r="D244" s="399" t="s">
        <v>8</v>
      </c>
      <c r="E244" s="399" t="s">
        <v>9</v>
      </c>
      <c r="F244" s="401">
        <v>44337.638194444451</v>
      </c>
      <c r="G244" s="84"/>
      <c r="H244" s="84"/>
      <c r="I244" s="84"/>
      <c r="J244" s="84"/>
      <c r="K244" s="84"/>
      <c r="L244" s="84"/>
      <c r="M244" s="84"/>
      <c r="N244" s="84"/>
      <c r="O244" s="84"/>
      <c r="P244" s="84"/>
      <c r="Q244" s="84"/>
      <c r="R244" s="84"/>
      <c r="S244" s="84"/>
      <c r="T244" s="84"/>
      <c r="U244" s="84"/>
      <c r="V244" s="84"/>
      <c r="W244" s="84"/>
      <c r="X244" s="84"/>
      <c r="Y244" s="84"/>
      <c r="Z244" s="84"/>
    </row>
    <row r="245" spans="1:26" ht="30">
      <c r="A245" s="399" t="s">
        <v>6</v>
      </c>
      <c r="B245" s="400">
        <v>100012186115</v>
      </c>
      <c r="C245" s="399" t="s">
        <v>7</v>
      </c>
      <c r="D245" s="399" t="s">
        <v>8</v>
      </c>
      <c r="E245" s="399" t="s">
        <v>13</v>
      </c>
      <c r="F245" s="401">
        <v>44256.741666666669</v>
      </c>
      <c r="G245" s="84"/>
      <c r="H245" s="84"/>
      <c r="I245" s="84"/>
      <c r="J245" s="84"/>
      <c r="K245" s="84"/>
      <c r="L245" s="84"/>
      <c r="M245" s="84"/>
      <c r="N245" s="84"/>
      <c r="O245" s="84"/>
      <c r="P245" s="84"/>
      <c r="Q245" s="84"/>
      <c r="R245" s="84"/>
      <c r="S245" s="84"/>
      <c r="T245" s="84"/>
      <c r="U245" s="84"/>
      <c r="V245" s="84"/>
      <c r="W245" s="84"/>
      <c r="X245" s="84"/>
      <c r="Y245" s="84"/>
      <c r="Z245" s="84"/>
    </row>
    <row r="246" spans="1:26" ht="30">
      <c r="A246" s="399" t="s">
        <v>10</v>
      </c>
      <c r="B246" s="402">
        <v>100013295679</v>
      </c>
      <c r="C246" s="399" t="s">
        <v>7</v>
      </c>
      <c r="D246" s="399" t="s">
        <v>8</v>
      </c>
      <c r="E246" s="399" t="s">
        <v>13</v>
      </c>
      <c r="F246" s="401">
        <v>44247.597222222219</v>
      </c>
      <c r="G246" s="84"/>
      <c r="H246" s="84"/>
      <c r="I246" s="84"/>
      <c r="J246" s="84"/>
      <c r="K246" s="84"/>
      <c r="L246" s="84"/>
      <c r="M246" s="84"/>
      <c r="N246" s="84"/>
      <c r="O246" s="84"/>
      <c r="P246" s="84"/>
      <c r="Q246" s="84"/>
      <c r="R246" s="84"/>
      <c r="S246" s="84"/>
      <c r="T246" s="84"/>
      <c r="U246" s="84"/>
      <c r="V246" s="84"/>
      <c r="W246" s="84"/>
      <c r="X246" s="84"/>
      <c r="Y246" s="84"/>
      <c r="Z246" s="84"/>
    </row>
    <row r="247" spans="1:26" ht="30">
      <c r="A247" s="399" t="s">
        <v>15</v>
      </c>
      <c r="B247" s="400">
        <v>100013269624</v>
      </c>
      <c r="C247" s="399" t="s">
        <v>7</v>
      </c>
      <c r="D247" s="399" t="s">
        <v>8</v>
      </c>
      <c r="E247" s="399" t="s">
        <v>13</v>
      </c>
      <c r="F247" s="401">
        <v>44274.642361111109</v>
      </c>
      <c r="G247" s="84"/>
      <c r="H247" s="84"/>
      <c r="I247" s="84"/>
      <c r="J247" s="84"/>
      <c r="K247" s="84"/>
      <c r="L247" s="84"/>
      <c r="M247" s="84"/>
      <c r="N247" s="84"/>
      <c r="O247" s="84"/>
      <c r="P247" s="84"/>
      <c r="Q247" s="84"/>
      <c r="R247" s="84"/>
      <c r="S247" s="84"/>
      <c r="T247" s="84"/>
      <c r="U247" s="84"/>
      <c r="V247" s="84"/>
      <c r="W247" s="84"/>
      <c r="X247" s="84"/>
      <c r="Y247" s="84"/>
      <c r="Z247" s="84"/>
    </row>
    <row r="248" spans="1:26" ht="30">
      <c r="A248" s="399" t="s">
        <v>19</v>
      </c>
      <c r="B248" s="400">
        <v>100012745702</v>
      </c>
      <c r="C248" s="399" t="s">
        <v>7</v>
      </c>
      <c r="D248" s="399" t="s">
        <v>8</v>
      </c>
      <c r="E248" s="399" t="s">
        <v>9</v>
      </c>
      <c r="F248" s="401">
        <v>44337.489583333328</v>
      </c>
      <c r="G248" s="84"/>
      <c r="H248" s="84"/>
      <c r="I248" s="84"/>
      <c r="J248" s="84"/>
      <c r="K248" s="84"/>
      <c r="L248" s="84"/>
      <c r="M248" s="84"/>
      <c r="N248" s="84"/>
      <c r="O248" s="84"/>
      <c r="P248" s="84"/>
      <c r="Q248" s="84"/>
      <c r="R248" s="84"/>
      <c r="S248" s="84"/>
      <c r="T248" s="84"/>
      <c r="U248" s="84"/>
      <c r="V248" s="84"/>
      <c r="W248" s="84"/>
      <c r="X248" s="84"/>
      <c r="Y248" s="84"/>
      <c r="Z248" s="84"/>
    </row>
    <row r="249" spans="1:26" ht="30">
      <c r="A249" s="404" t="s">
        <v>14</v>
      </c>
      <c r="B249" s="405">
        <v>100012870144</v>
      </c>
      <c r="C249" s="404" t="s">
        <v>7</v>
      </c>
      <c r="D249" s="404" t="s">
        <v>8</v>
      </c>
      <c r="E249" s="406" t="s">
        <v>9</v>
      </c>
      <c r="F249" s="407">
        <v>44294.476388888885</v>
      </c>
      <c r="G249" s="84"/>
      <c r="H249" s="84"/>
      <c r="I249" s="84"/>
      <c r="J249" s="84"/>
      <c r="K249" s="84"/>
      <c r="L249" s="84"/>
      <c r="M249" s="84"/>
      <c r="N249" s="84"/>
      <c r="O249" s="84"/>
      <c r="P249" s="84"/>
      <c r="Q249" s="84"/>
      <c r="R249" s="84"/>
      <c r="S249" s="84"/>
      <c r="T249" s="84"/>
      <c r="U249" s="84"/>
      <c r="V249" s="84"/>
      <c r="W249" s="84"/>
      <c r="X249" s="84"/>
      <c r="Y249" s="84"/>
      <c r="Z249" s="84"/>
    </row>
    <row r="250" spans="1:26" ht="30">
      <c r="A250" s="399" t="s">
        <v>18</v>
      </c>
      <c r="B250" s="402">
        <v>100012870084</v>
      </c>
      <c r="C250" s="399" t="s">
        <v>7</v>
      </c>
      <c r="D250" s="399" t="s">
        <v>8</v>
      </c>
      <c r="E250" s="399" t="s">
        <v>13</v>
      </c>
      <c r="F250" s="401">
        <v>44264.459027777775</v>
      </c>
      <c r="G250" s="84"/>
      <c r="H250" s="84"/>
      <c r="I250" s="84"/>
      <c r="J250" s="84"/>
      <c r="K250" s="84"/>
      <c r="L250" s="84"/>
      <c r="M250" s="84"/>
      <c r="N250" s="84"/>
      <c r="O250" s="84"/>
      <c r="P250" s="84"/>
      <c r="Q250" s="84"/>
      <c r="R250" s="84"/>
      <c r="S250" s="84"/>
      <c r="T250" s="84"/>
      <c r="U250" s="84"/>
      <c r="V250" s="84"/>
      <c r="W250" s="84"/>
      <c r="X250" s="84"/>
      <c r="Y250" s="84"/>
      <c r="Z250" s="84"/>
    </row>
    <row r="251" spans="1:26" ht="30">
      <c r="A251" s="399" t="s">
        <v>6</v>
      </c>
      <c r="B251" s="400">
        <v>100012796675</v>
      </c>
      <c r="C251" s="399" t="s">
        <v>7</v>
      </c>
      <c r="D251" s="399" t="s">
        <v>8</v>
      </c>
      <c r="E251" s="399" t="s">
        <v>13</v>
      </c>
      <c r="F251" s="401">
        <v>44222.745833333334</v>
      </c>
      <c r="G251" s="84"/>
      <c r="H251" s="84"/>
      <c r="I251" s="84"/>
      <c r="J251" s="84"/>
      <c r="K251" s="84"/>
      <c r="L251" s="84"/>
      <c r="M251" s="84"/>
      <c r="N251" s="84"/>
      <c r="O251" s="84"/>
      <c r="P251" s="84"/>
      <c r="Q251" s="84"/>
      <c r="R251" s="84"/>
      <c r="S251" s="84"/>
      <c r="T251" s="84"/>
      <c r="U251" s="84"/>
      <c r="V251" s="84"/>
      <c r="W251" s="84"/>
      <c r="X251" s="84"/>
      <c r="Y251" s="84"/>
      <c r="Z251" s="84"/>
    </row>
    <row r="252" spans="1:26" ht="30">
      <c r="A252" s="399" t="s">
        <v>11</v>
      </c>
      <c r="B252" s="400">
        <v>100012336933</v>
      </c>
      <c r="C252" s="399" t="s">
        <v>7</v>
      </c>
      <c r="D252" s="399" t="s">
        <v>8</v>
      </c>
      <c r="E252" s="399" t="s">
        <v>13</v>
      </c>
      <c r="F252" s="401">
        <v>44119.708333333328</v>
      </c>
      <c r="G252" s="84"/>
      <c r="H252" s="84"/>
      <c r="I252" s="84"/>
      <c r="J252" s="84"/>
      <c r="K252" s="84"/>
      <c r="L252" s="84"/>
      <c r="M252" s="84"/>
      <c r="N252" s="84"/>
      <c r="O252" s="84"/>
      <c r="P252" s="84"/>
      <c r="Q252" s="84"/>
      <c r="R252" s="84"/>
      <c r="S252" s="84"/>
      <c r="T252" s="84"/>
      <c r="U252" s="84"/>
      <c r="V252" s="84"/>
      <c r="W252" s="84"/>
      <c r="X252" s="84"/>
      <c r="Y252" s="84"/>
      <c r="Z252" s="84"/>
    </row>
    <row r="253" spans="1:26" ht="30">
      <c r="A253" s="399" t="s">
        <v>17</v>
      </c>
      <c r="B253" s="400">
        <v>100012257399</v>
      </c>
      <c r="C253" s="399" t="s">
        <v>7</v>
      </c>
      <c r="D253" s="399" t="s">
        <v>8</v>
      </c>
      <c r="E253" s="399" t="s">
        <v>9</v>
      </c>
      <c r="F253" s="401">
        <v>44337.645138888889</v>
      </c>
      <c r="G253" s="84"/>
      <c r="H253" s="84"/>
      <c r="I253" s="84"/>
      <c r="J253" s="84"/>
      <c r="K253" s="84"/>
      <c r="L253" s="84"/>
      <c r="M253" s="84"/>
      <c r="N253" s="84"/>
      <c r="O253" s="84"/>
      <c r="P253" s="84"/>
      <c r="Q253" s="84"/>
      <c r="R253" s="84"/>
      <c r="S253" s="84"/>
      <c r="T253" s="84"/>
      <c r="U253" s="84"/>
      <c r="V253" s="84"/>
      <c r="W253" s="84"/>
      <c r="X253" s="84"/>
      <c r="Y253" s="84"/>
      <c r="Z253" s="84"/>
    </row>
    <row r="254" spans="1:26" ht="30">
      <c r="A254" s="399" t="s">
        <v>11</v>
      </c>
      <c r="B254" s="400">
        <v>100013605826</v>
      </c>
      <c r="C254" s="399" t="s">
        <v>7</v>
      </c>
      <c r="D254" s="399" t="s">
        <v>8</v>
      </c>
      <c r="E254" s="399" t="s">
        <v>13</v>
      </c>
      <c r="F254" s="401">
        <v>44217.726388888885</v>
      </c>
      <c r="G254" s="84"/>
      <c r="H254" s="84"/>
      <c r="I254" s="84"/>
      <c r="J254" s="84"/>
      <c r="K254" s="84"/>
      <c r="L254" s="84"/>
      <c r="M254" s="84"/>
      <c r="N254" s="84"/>
      <c r="O254" s="84"/>
      <c r="P254" s="84"/>
      <c r="Q254" s="84"/>
      <c r="R254" s="84"/>
      <c r="S254" s="84"/>
      <c r="T254" s="84"/>
      <c r="U254" s="84"/>
      <c r="V254" s="84"/>
      <c r="W254" s="84"/>
      <c r="X254" s="84"/>
      <c r="Y254" s="84"/>
      <c r="Z254" s="84"/>
    </row>
    <row r="255" spans="1:26" ht="30">
      <c r="A255" s="399" t="s">
        <v>16</v>
      </c>
      <c r="B255" s="400">
        <v>100013390873</v>
      </c>
      <c r="C255" s="399" t="s">
        <v>7</v>
      </c>
      <c r="D255" s="399" t="s">
        <v>8</v>
      </c>
      <c r="E255" s="399" t="s">
        <v>9</v>
      </c>
      <c r="F255" s="401">
        <v>44337.618055555555</v>
      </c>
      <c r="G255" s="84"/>
      <c r="H255" s="84"/>
      <c r="I255" s="84"/>
      <c r="J255" s="84"/>
      <c r="K255" s="84"/>
      <c r="L255" s="84"/>
      <c r="M255" s="84"/>
      <c r="N255" s="84"/>
      <c r="O255" s="84"/>
      <c r="P255" s="84"/>
      <c r="Q255" s="84"/>
      <c r="R255" s="84"/>
      <c r="S255" s="84"/>
      <c r="T255" s="84"/>
      <c r="U255" s="84"/>
      <c r="V255" s="84"/>
      <c r="W255" s="84"/>
      <c r="X255" s="84"/>
      <c r="Y255" s="84"/>
      <c r="Z255" s="84"/>
    </row>
    <row r="256" spans="1:26" ht="30">
      <c r="A256" s="399" t="s">
        <v>17</v>
      </c>
      <c r="B256" s="400">
        <v>100013734675</v>
      </c>
      <c r="C256" s="399" t="s">
        <v>7</v>
      </c>
      <c r="D256" s="399" t="s">
        <v>8</v>
      </c>
      <c r="E256" s="399" t="s">
        <v>9</v>
      </c>
      <c r="F256" s="401">
        <v>44337.638888888891</v>
      </c>
      <c r="G256" s="84"/>
      <c r="H256" s="84"/>
      <c r="I256" s="84"/>
      <c r="J256" s="84"/>
      <c r="K256" s="84"/>
      <c r="L256" s="84"/>
      <c r="M256" s="84"/>
      <c r="N256" s="84"/>
      <c r="O256" s="84"/>
      <c r="P256" s="84"/>
      <c r="Q256" s="84"/>
      <c r="R256" s="84"/>
      <c r="S256" s="84"/>
      <c r="T256" s="84"/>
      <c r="U256" s="84"/>
      <c r="V256" s="84"/>
      <c r="W256" s="84"/>
      <c r="X256" s="84"/>
      <c r="Y256" s="84"/>
      <c r="Z256" s="84"/>
    </row>
    <row r="257" spans="1:26" ht="30">
      <c r="A257" s="399" t="s">
        <v>12</v>
      </c>
      <c r="B257" s="400">
        <v>100013549627</v>
      </c>
      <c r="C257" s="399" t="s">
        <v>7</v>
      </c>
      <c r="D257" s="399" t="s">
        <v>8</v>
      </c>
      <c r="E257" s="399" t="s">
        <v>9</v>
      </c>
      <c r="F257" s="401">
        <v>44337.625</v>
      </c>
      <c r="G257" s="84"/>
      <c r="H257" s="84"/>
      <c r="I257" s="84"/>
      <c r="J257" s="84"/>
      <c r="K257" s="84"/>
      <c r="L257" s="84"/>
      <c r="M257" s="84"/>
      <c r="N257" s="84"/>
      <c r="O257" s="84"/>
      <c r="P257" s="84"/>
      <c r="Q257" s="84"/>
      <c r="R257" s="84"/>
      <c r="S257" s="84"/>
      <c r="T257" s="84"/>
      <c r="U257" s="84"/>
      <c r="V257" s="84"/>
      <c r="W257" s="84"/>
      <c r="X257" s="84"/>
      <c r="Y257" s="84"/>
      <c r="Z257" s="84"/>
    </row>
    <row r="258" spans="1:26" ht="30">
      <c r="A258" s="399" t="s">
        <v>17</v>
      </c>
      <c r="B258" s="400">
        <v>100014130995</v>
      </c>
      <c r="C258" s="399" t="s">
        <v>7</v>
      </c>
      <c r="D258" s="399" t="s">
        <v>8</v>
      </c>
      <c r="E258" s="399" t="s">
        <v>9</v>
      </c>
      <c r="F258" s="401">
        <v>44337.639583333337</v>
      </c>
      <c r="G258" s="84"/>
      <c r="H258" s="84"/>
      <c r="I258" s="84"/>
      <c r="J258" s="84"/>
      <c r="K258" s="84"/>
      <c r="L258" s="84"/>
      <c r="M258" s="84"/>
      <c r="N258" s="84"/>
      <c r="O258" s="84"/>
      <c r="P258" s="84"/>
      <c r="Q258" s="84"/>
      <c r="R258" s="84"/>
      <c r="S258" s="84"/>
      <c r="T258" s="84"/>
      <c r="U258" s="84"/>
      <c r="V258" s="84"/>
      <c r="W258" s="84"/>
      <c r="X258" s="84"/>
      <c r="Y258" s="84"/>
      <c r="Z258" s="84"/>
    </row>
    <row r="259" spans="1:26" ht="30">
      <c r="A259" s="399" t="s">
        <v>12</v>
      </c>
      <c r="B259" s="400">
        <v>100014179918</v>
      </c>
      <c r="C259" s="399" t="s">
        <v>7</v>
      </c>
      <c r="D259" s="399" t="s">
        <v>8</v>
      </c>
      <c r="E259" s="399" t="s">
        <v>9</v>
      </c>
      <c r="F259" s="401">
        <v>44337.617361111115</v>
      </c>
      <c r="G259" s="84"/>
      <c r="H259" s="84"/>
      <c r="I259" s="84"/>
      <c r="J259" s="84"/>
      <c r="K259" s="84"/>
      <c r="L259" s="84"/>
      <c r="M259" s="84"/>
      <c r="N259" s="84"/>
      <c r="O259" s="84"/>
      <c r="P259" s="84"/>
      <c r="Q259" s="84"/>
      <c r="R259" s="84"/>
      <c r="S259" s="84"/>
      <c r="T259" s="84"/>
      <c r="U259" s="84"/>
      <c r="V259" s="84"/>
      <c r="W259" s="84"/>
      <c r="X259" s="84"/>
      <c r="Y259" s="84"/>
      <c r="Z259" s="84"/>
    </row>
    <row r="260" spans="1:26" ht="30">
      <c r="A260" s="399" t="s">
        <v>6</v>
      </c>
      <c r="B260" s="400">
        <v>100014118106</v>
      </c>
      <c r="C260" s="399" t="s">
        <v>7</v>
      </c>
      <c r="D260" s="399" t="s">
        <v>8</v>
      </c>
      <c r="E260" s="399" t="s">
        <v>13</v>
      </c>
      <c r="F260" s="401">
        <v>44333.678472222222</v>
      </c>
      <c r="G260" s="84"/>
      <c r="H260" s="84"/>
      <c r="I260" s="84"/>
      <c r="J260" s="84"/>
      <c r="K260" s="84"/>
      <c r="L260" s="84"/>
      <c r="M260" s="84"/>
      <c r="N260" s="84"/>
      <c r="O260" s="84"/>
      <c r="P260" s="84"/>
      <c r="Q260" s="84"/>
      <c r="R260" s="84"/>
      <c r="S260" s="84"/>
      <c r="T260" s="84"/>
      <c r="U260" s="84"/>
      <c r="V260" s="84"/>
      <c r="W260" s="84"/>
      <c r="X260" s="84"/>
      <c r="Y260" s="84"/>
      <c r="Z260" s="84"/>
    </row>
    <row r="261" spans="1:26" ht="30">
      <c r="A261" s="399" t="s">
        <v>10</v>
      </c>
      <c r="B261" s="402">
        <v>100014095595</v>
      </c>
      <c r="C261" s="399" t="s">
        <v>7</v>
      </c>
      <c r="D261" s="399" t="s">
        <v>8</v>
      </c>
      <c r="E261" s="399" t="s">
        <v>13</v>
      </c>
      <c r="F261" s="401">
        <v>25934</v>
      </c>
      <c r="G261" s="292" t="s">
        <v>22</v>
      </c>
      <c r="H261" s="23">
        <v>5.24</v>
      </c>
      <c r="I261" s="84"/>
      <c r="J261" s="84"/>
      <c r="K261" s="84"/>
      <c r="L261" s="84"/>
      <c r="M261" s="84"/>
      <c r="N261" s="84"/>
      <c r="O261" s="84"/>
      <c r="P261" s="84"/>
      <c r="Q261" s="84"/>
      <c r="R261" s="84"/>
      <c r="S261" s="84"/>
      <c r="T261" s="84"/>
      <c r="U261" s="84"/>
      <c r="V261" s="84"/>
      <c r="W261" s="84"/>
      <c r="X261" s="84"/>
      <c r="Y261" s="84"/>
      <c r="Z261" s="84"/>
    </row>
    <row r="262" spans="1:26" ht="30">
      <c r="A262" s="399" t="s">
        <v>16</v>
      </c>
      <c r="B262" s="400">
        <v>100014385702</v>
      </c>
      <c r="C262" s="399" t="s">
        <v>7</v>
      </c>
      <c r="D262" s="399" t="s">
        <v>8</v>
      </c>
      <c r="E262" s="399" t="s">
        <v>13</v>
      </c>
      <c r="F262" s="401">
        <v>44252.681944444441</v>
      </c>
      <c r="G262" s="84"/>
      <c r="H262" s="84"/>
      <c r="I262" s="84"/>
      <c r="J262" s="84"/>
      <c r="K262" s="84"/>
      <c r="L262" s="84"/>
      <c r="M262" s="84"/>
      <c r="N262" s="84"/>
      <c r="O262" s="84"/>
      <c r="P262" s="84"/>
      <c r="Q262" s="84"/>
      <c r="R262" s="84"/>
      <c r="S262" s="84"/>
      <c r="T262" s="84"/>
      <c r="U262" s="84"/>
      <c r="V262" s="84"/>
      <c r="W262" s="84"/>
      <c r="X262" s="84"/>
      <c r="Y262" s="84"/>
      <c r="Z262" s="84"/>
    </row>
    <row r="263" spans="1:26" ht="30">
      <c r="A263" s="399" t="s">
        <v>19</v>
      </c>
      <c r="B263" s="400">
        <v>100013898990</v>
      </c>
      <c r="C263" s="399" t="s">
        <v>7</v>
      </c>
      <c r="D263" s="399" t="s">
        <v>8</v>
      </c>
      <c r="E263" s="399" t="s">
        <v>9</v>
      </c>
      <c r="F263" s="401">
        <v>44337.490277777775</v>
      </c>
      <c r="G263" s="84"/>
      <c r="H263" s="84"/>
      <c r="I263" s="84"/>
      <c r="J263" s="84"/>
      <c r="K263" s="84"/>
      <c r="L263" s="84"/>
      <c r="M263" s="84"/>
      <c r="N263" s="84"/>
      <c r="O263" s="84"/>
      <c r="P263" s="84"/>
      <c r="Q263" s="84"/>
      <c r="R263" s="84"/>
      <c r="S263" s="84"/>
      <c r="T263" s="84"/>
      <c r="U263" s="84"/>
      <c r="V263" s="84"/>
      <c r="W263" s="84"/>
      <c r="X263" s="84"/>
      <c r="Y263" s="84"/>
      <c r="Z263" s="84"/>
    </row>
    <row r="264" spans="1:26" ht="30">
      <c r="A264" s="399" t="s">
        <v>19</v>
      </c>
      <c r="B264" s="400">
        <v>100014486918</v>
      </c>
      <c r="C264" s="399" t="s">
        <v>7</v>
      </c>
      <c r="D264" s="399" t="s">
        <v>8</v>
      </c>
      <c r="E264" s="399" t="s">
        <v>9</v>
      </c>
      <c r="F264" s="401">
        <v>44337.490277777775</v>
      </c>
      <c r="G264" s="84"/>
      <c r="H264" s="84"/>
      <c r="I264" s="84"/>
      <c r="J264" s="84"/>
      <c r="K264" s="84"/>
      <c r="L264" s="84"/>
      <c r="M264" s="84"/>
      <c r="N264" s="84"/>
      <c r="O264" s="84"/>
      <c r="P264" s="84"/>
      <c r="Q264" s="84"/>
      <c r="R264" s="84"/>
      <c r="S264" s="84"/>
      <c r="T264" s="84"/>
      <c r="U264" s="84"/>
      <c r="V264" s="84"/>
      <c r="W264" s="84"/>
      <c r="X264" s="84"/>
      <c r="Y264" s="84"/>
      <c r="Z264" s="84"/>
    </row>
    <row r="265" spans="1:26" ht="30">
      <c r="A265" s="399" t="s">
        <v>15</v>
      </c>
      <c r="B265" s="400">
        <v>100014463392</v>
      </c>
      <c r="C265" s="399" t="s">
        <v>7</v>
      </c>
      <c r="D265" s="399" t="s">
        <v>8</v>
      </c>
      <c r="E265" s="399" t="s">
        <v>13</v>
      </c>
      <c r="F265" s="401">
        <v>44224.475694444445</v>
      </c>
      <c r="G265" s="84"/>
      <c r="H265" s="84"/>
      <c r="I265" s="84"/>
      <c r="J265" s="84"/>
      <c r="K265" s="84"/>
      <c r="L265" s="84"/>
      <c r="M265" s="84"/>
      <c r="N265" s="84"/>
      <c r="O265" s="84"/>
      <c r="P265" s="84"/>
      <c r="Q265" s="84"/>
      <c r="R265" s="84"/>
      <c r="S265" s="84"/>
      <c r="T265" s="84"/>
      <c r="U265" s="84"/>
      <c r="V265" s="84"/>
      <c r="W265" s="84"/>
      <c r="X265" s="84"/>
      <c r="Y265" s="84"/>
      <c r="Z265" s="84"/>
    </row>
    <row r="266" spans="1:26" ht="30">
      <c r="A266" s="404" t="s">
        <v>14</v>
      </c>
      <c r="B266" s="405">
        <v>100014477473</v>
      </c>
      <c r="C266" s="404" t="s">
        <v>7</v>
      </c>
      <c r="D266" s="404" t="s">
        <v>8</v>
      </c>
      <c r="E266" s="406" t="s">
        <v>9</v>
      </c>
      <c r="F266" s="407">
        <v>44258.488888888889</v>
      </c>
      <c r="G266" s="84"/>
      <c r="H266" s="84"/>
      <c r="I266" s="84"/>
      <c r="J266" s="84"/>
      <c r="K266" s="84"/>
      <c r="L266" s="84"/>
      <c r="M266" s="84"/>
      <c r="N266" s="84"/>
      <c r="O266" s="84"/>
      <c r="P266" s="84"/>
      <c r="Q266" s="84"/>
      <c r="R266" s="84"/>
      <c r="S266" s="84"/>
      <c r="T266" s="84"/>
      <c r="U266" s="84"/>
      <c r="V266" s="84"/>
      <c r="W266" s="84"/>
      <c r="X266" s="84"/>
      <c r="Y266" s="84"/>
      <c r="Z266" s="84"/>
    </row>
    <row r="267" spans="1:26" ht="30">
      <c r="A267" s="399" t="s">
        <v>18</v>
      </c>
      <c r="B267" s="402">
        <v>100014478071</v>
      </c>
      <c r="C267" s="399" t="s">
        <v>7</v>
      </c>
      <c r="D267" s="399" t="s">
        <v>8</v>
      </c>
      <c r="E267" s="399" t="s">
        <v>9</v>
      </c>
      <c r="F267" s="401">
        <v>44337.666666666672</v>
      </c>
      <c r="G267" s="84"/>
      <c r="H267" s="84"/>
      <c r="I267" s="84"/>
      <c r="J267" s="84"/>
      <c r="K267" s="84"/>
      <c r="L267" s="84"/>
      <c r="M267" s="84"/>
      <c r="N267" s="84"/>
      <c r="O267" s="84"/>
      <c r="P267" s="84"/>
      <c r="Q267" s="84"/>
      <c r="R267" s="84"/>
      <c r="S267" s="84"/>
      <c r="T267" s="84"/>
      <c r="U267" s="84"/>
      <c r="V267" s="84"/>
      <c r="W267" s="84"/>
      <c r="X267" s="84"/>
      <c r="Y267" s="84"/>
      <c r="Z267" s="84"/>
    </row>
    <row r="268" spans="1:26" ht="30">
      <c r="A268" s="399" t="s">
        <v>18</v>
      </c>
      <c r="B268" s="402">
        <v>100013853681</v>
      </c>
      <c r="C268" s="399" t="s">
        <v>7</v>
      </c>
      <c r="D268" s="399" t="s">
        <v>8</v>
      </c>
      <c r="E268" s="399" t="s">
        <v>13</v>
      </c>
      <c r="F268" s="401">
        <v>43943.603472222225</v>
      </c>
      <c r="G268" s="84"/>
      <c r="H268" s="84"/>
      <c r="I268" s="84"/>
      <c r="J268" s="84"/>
      <c r="K268" s="84"/>
      <c r="L268" s="84"/>
      <c r="M268" s="84"/>
      <c r="N268" s="84"/>
      <c r="O268" s="84"/>
      <c r="P268" s="84"/>
      <c r="Q268" s="84"/>
      <c r="R268" s="84"/>
      <c r="S268" s="84"/>
      <c r="T268" s="84"/>
      <c r="U268" s="84"/>
      <c r="V268" s="84"/>
      <c r="W268" s="84"/>
      <c r="X268" s="84"/>
      <c r="Y268" s="84"/>
      <c r="Z268" s="84"/>
    </row>
    <row r="269" spans="1:26" ht="30">
      <c r="A269" s="399" t="s">
        <v>10</v>
      </c>
      <c r="B269" s="402">
        <v>100014521551</v>
      </c>
      <c r="C269" s="399" t="s">
        <v>7</v>
      </c>
      <c r="D269" s="399" t="s">
        <v>8</v>
      </c>
      <c r="E269" s="399" t="s">
        <v>13</v>
      </c>
      <c r="F269" s="401">
        <v>44258.499305555553</v>
      </c>
      <c r="G269" s="292" t="s">
        <v>23</v>
      </c>
      <c r="H269" s="23">
        <v>5.24</v>
      </c>
      <c r="I269" s="84"/>
      <c r="J269" s="84"/>
      <c r="K269" s="84"/>
      <c r="L269" s="84"/>
      <c r="M269" s="84"/>
      <c r="N269" s="84"/>
      <c r="O269" s="84"/>
      <c r="P269" s="84"/>
      <c r="Q269" s="84"/>
      <c r="R269" s="84"/>
      <c r="S269" s="84"/>
      <c r="T269" s="84"/>
      <c r="U269" s="84"/>
      <c r="V269" s="84"/>
      <c r="W269" s="84"/>
      <c r="X269" s="84"/>
      <c r="Y269" s="84"/>
      <c r="Z269" s="84"/>
    </row>
    <row r="270" spans="1:26" ht="30">
      <c r="A270" s="399" t="s">
        <v>16</v>
      </c>
      <c r="B270" s="400">
        <v>100014593932</v>
      </c>
      <c r="C270" s="399" t="s">
        <v>7</v>
      </c>
      <c r="D270" s="399" t="s">
        <v>8</v>
      </c>
      <c r="E270" s="399" t="s">
        <v>13</v>
      </c>
      <c r="F270" s="401">
        <v>44245.717361111107</v>
      </c>
      <c r="G270" s="84"/>
      <c r="H270" s="84"/>
      <c r="I270" s="84"/>
      <c r="J270" s="84"/>
      <c r="K270" s="84"/>
      <c r="L270" s="84"/>
      <c r="M270" s="84"/>
      <c r="N270" s="84"/>
      <c r="O270" s="84"/>
      <c r="P270" s="84"/>
      <c r="Q270" s="84"/>
      <c r="R270" s="84"/>
      <c r="S270" s="84"/>
      <c r="T270" s="84"/>
      <c r="U270" s="84"/>
      <c r="V270" s="84"/>
      <c r="W270" s="84"/>
      <c r="X270" s="84"/>
      <c r="Y270" s="84"/>
      <c r="Z270" s="84"/>
    </row>
    <row r="271" spans="1:26" ht="30">
      <c r="A271" s="399" t="s">
        <v>6</v>
      </c>
      <c r="B271" s="400">
        <v>100014547336</v>
      </c>
      <c r="C271" s="399" t="s">
        <v>7</v>
      </c>
      <c r="D271" s="399" t="s">
        <v>8</v>
      </c>
      <c r="E271" s="399" t="s">
        <v>13</v>
      </c>
      <c r="F271" s="401">
        <v>44139.654166666667</v>
      </c>
      <c r="G271" s="84"/>
      <c r="H271" s="84"/>
      <c r="I271" s="84"/>
      <c r="J271" s="84"/>
      <c r="K271" s="84"/>
      <c r="L271" s="84"/>
      <c r="M271" s="84"/>
      <c r="N271" s="84"/>
      <c r="O271" s="84"/>
      <c r="P271" s="84"/>
      <c r="Q271" s="84"/>
      <c r="R271" s="84"/>
      <c r="S271" s="84"/>
      <c r="T271" s="84"/>
      <c r="U271" s="84"/>
      <c r="V271" s="84"/>
      <c r="W271" s="84"/>
      <c r="X271" s="84"/>
      <c r="Y271" s="84"/>
      <c r="Z271" s="84"/>
    </row>
    <row r="272" spans="1:26" ht="30">
      <c r="A272" s="399" t="s">
        <v>15</v>
      </c>
      <c r="B272" s="400">
        <v>100014550997</v>
      </c>
      <c r="C272" s="399" t="s">
        <v>7</v>
      </c>
      <c r="D272" s="399" t="s">
        <v>8</v>
      </c>
      <c r="E272" s="399" t="s">
        <v>13</v>
      </c>
      <c r="F272" s="401">
        <v>44264.490972222222</v>
      </c>
      <c r="G272" s="84"/>
      <c r="H272" s="84"/>
      <c r="I272" s="84"/>
      <c r="J272" s="84"/>
      <c r="K272" s="84"/>
      <c r="L272" s="84"/>
      <c r="M272" s="84"/>
      <c r="N272" s="84"/>
      <c r="O272" s="84"/>
      <c r="P272" s="84"/>
      <c r="Q272" s="84"/>
      <c r="R272" s="84"/>
      <c r="S272" s="84"/>
      <c r="T272" s="84"/>
      <c r="U272" s="84"/>
      <c r="V272" s="84"/>
      <c r="W272" s="84"/>
      <c r="X272" s="84"/>
      <c r="Y272" s="84"/>
      <c r="Z272" s="84"/>
    </row>
    <row r="273" spans="1:26" ht="30">
      <c r="A273" s="404" t="s">
        <v>14</v>
      </c>
      <c r="B273" s="405">
        <v>100014585731</v>
      </c>
      <c r="C273" s="404" t="s">
        <v>7</v>
      </c>
      <c r="D273" s="404" t="s">
        <v>8</v>
      </c>
      <c r="E273" s="406" t="s">
        <v>9</v>
      </c>
      <c r="F273" s="407">
        <v>44264.494444444441</v>
      </c>
      <c r="G273" s="84"/>
      <c r="H273" s="84"/>
      <c r="I273" s="84"/>
      <c r="J273" s="84"/>
      <c r="K273" s="84"/>
      <c r="L273" s="84"/>
      <c r="M273" s="84"/>
      <c r="N273" s="84"/>
      <c r="O273" s="84"/>
      <c r="P273" s="84"/>
      <c r="Q273" s="84"/>
      <c r="R273" s="84"/>
      <c r="S273" s="84"/>
      <c r="T273" s="84"/>
      <c r="U273" s="84"/>
      <c r="V273" s="84"/>
      <c r="W273" s="84"/>
      <c r="X273" s="84"/>
      <c r="Y273" s="84"/>
      <c r="Z273" s="84"/>
    </row>
    <row r="274" spans="1:26" ht="30">
      <c r="A274" s="399" t="s">
        <v>19</v>
      </c>
      <c r="B274" s="400">
        <v>100014580498</v>
      </c>
      <c r="C274" s="399" t="s">
        <v>7</v>
      </c>
      <c r="D274" s="399" t="s">
        <v>8</v>
      </c>
      <c r="E274" s="399" t="s">
        <v>9</v>
      </c>
      <c r="F274" s="401">
        <v>44337.485416666663</v>
      </c>
      <c r="G274" s="84"/>
      <c r="H274" s="84"/>
      <c r="I274" s="84"/>
      <c r="J274" s="84"/>
      <c r="K274" s="84"/>
      <c r="L274" s="84"/>
      <c r="M274" s="84"/>
      <c r="N274" s="84"/>
      <c r="O274" s="84"/>
      <c r="P274" s="84"/>
      <c r="Q274" s="84"/>
      <c r="R274" s="84"/>
      <c r="S274" s="84"/>
      <c r="T274" s="84"/>
      <c r="U274" s="84"/>
      <c r="V274" s="84"/>
      <c r="W274" s="84"/>
      <c r="X274" s="84"/>
      <c r="Y274" s="84"/>
      <c r="Z274" s="84"/>
    </row>
    <row r="275" spans="1:26" ht="30">
      <c r="A275" s="399" t="s">
        <v>17</v>
      </c>
      <c r="B275" s="400">
        <v>100014597892</v>
      </c>
      <c r="C275" s="399" t="s">
        <v>7</v>
      </c>
      <c r="D275" s="399" t="s">
        <v>8</v>
      </c>
      <c r="E275" s="399" t="s">
        <v>9</v>
      </c>
      <c r="F275" s="401">
        <v>44337.640277777777</v>
      </c>
      <c r="G275" s="84"/>
      <c r="H275" s="84"/>
      <c r="I275" s="84"/>
      <c r="J275" s="84"/>
      <c r="K275" s="84"/>
      <c r="L275" s="84"/>
      <c r="M275" s="84"/>
      <c r="N275" s="84"/>
      <c r="O275" s="84"/>
      <c r="P275" s="84"/>
      <c r="Q275" s="84"/>
      <c r="R275" s="84"/>
      <c r="S275" s="84"/>
      <c r="T275" s="84"/>
      <c r="U275" s="84"/>
      <c r="V275" s="84"/>
      <c r="W275" s="84"/>
      <c r="X275" s="84"/>
      <c r="Y275" s="84"/>
      <c r="Z275" s="84"/>
    </row>
    <row r="276" spans="1:26" ht="30">
      <c r="A276" s="399" t="s">
        <v>12</v>
      </c>
      <c r="B276" s="400">
        <v>100014590663</v>
      </c>
      <c r="C276" s="399" t="s">
        <v>7</v>
      </c>
      <c r="D276" s="399" t="s">
        <v>8</v>
      </c>
      <c r="E276" s="399" t="s">
        <v>13</v>
      </c>
      <c r="F276" s="401">
        <v>44228.735416666663</v>
      </c>
      <c r="G276" s="84"/>
      <c r="H276" s="84"/>
      <c r="I276" s="84"/>
      <c r="J276" s="84"/>
      <c r="K276" s="84"/>
      <c r="L276" s="84"/>
      <c r="M276" s="84"/>
      <c r="N276" s="84"/>
      <c r="O276" s="84"/>
      <c r="P276" s="84"/>
      <c r="Q276" s="84"/>
      <c r="R276" s="84"/>
      <c r="S276" s="84"/>
      <c r="T276" s="84"/>
      <c r="U276" s="84"/>
      <c r="V276" s="84"/>
      <c r="W276" s="84"/>
      <c r="X276" s="84"/>
      <c r="Y276" s="84"/>
      <c r="Z276" s="84"/>
    </row>
    <row r="277" spans="1:26" ht="30">
      <c r="A277" s="399" t="s">
        <v>18</v>
      </c>
      <c r="B277" s="402">
        <v>100014594472</v>
      </c>
      <c r="C277" s="399" t="s">
        <v>7</v>
      </c>
      <c r="D277" s="399" t="s">
        <v>8</v>
      </c>
      <c r="E277" s="399" t="s">
        <v>13</v>
      </c>
      <c r="F277" s="401">
        <v>44201.697916666672</v>
      </c>
      <c r="G277" s="84"/>
      <c r="H277" s="84"/>
      <c r="I277" s="84"/>
      <c r="J277" s="84"/>
      <c r="K277" s="84"/>
      <c r="L277" s="84"/>
      <c r="M277" s="84"/>
      <c r="N277" s="84"/>
      <c r="O277" s="84"/>
      <c r="P277" s="84"/>
      <c r="Q277" s="84"/>
      <c r="R277" s="84"/>
      <c r="S277" s="84"/>
      <c r="T277" s="84"/>
      <c r="U277" s="84"/>
      <c r="V277" s="84"/>
      <c r="W277" s="84"/>
      <c r="X277" s="84"/>
      <c r="Y277" s="84"/>
      <c r="Z277" s="84"/>
    </row>
    <row r="278" spans="1:26" ht="30">
      <c r="A278" s="399" t="s">
        <v>11</v>
      </c>
      <c r="B278" s="400">
        <v>100014594566</v>
      </c>
      <c r="C278" s="399" t="s">
        <v>7</v>
      </c>
      <c r="D278" s="399" t="s">
        <v>8</v>
      </c>
      <c r="E278" s="399" t="s">
        <v>13</v>
      </c>
      <c r="F278" s="401">
        <v>44228.600694444445</v>
      </c>
      <c r="G278" s="84"/>
      <c r="H278" s="84"/>
      <c r="I278" s="84"/>
      <c r="J278" s="84"/>
      <c r="K278" s="84"/>
      <c r="L278" s="84"/>
      <c r="M278" s="84"/>
      <c r="N278" s="84"/>
      <c r="O278" s="84"/>
      <c r="P278" s="84"/>
      <c r="Q278" s="84"/>
      <c r="R278" s="84"/>
      <c r="S278" s="84"/>
      <c r="T278" s="84"/>
      <c r="U278" s="84"/>
      <c r="V278" s="84"/>
      <c r="W278" s="84"/>
      <c r="X278" s="84"/>
      <c r="Y278" s="84"/>
      <c r="Z278" s="84"/>
    </row>
    <row r="279" spans="1:26" ht="30">
      <c r="A279" s="399" t="s">
        <v>11</v>
      </c>
      <c r="B279" s="400">
        <v>100014629616</v>
      </c>
      <c r="C279" s="399" t="s">
        <v>7</v>
      </c>
      <c r="D279" s="399" t="s">
        <v>8</v>
      </c>
      <c r="E279" s="399" t="s">
        <v>13</v>
      </c>
      <c r="F279" s="401">
        <v>44251.438888888893</v>
      </c>
      <c r="G279" s="84"/>
      <c r="H279" s="84"/>
      <c r="I279" s="84"/>
      <c r="J279" s="84"/>
      <c r="K279" s="84"/>
      <c r="L279" s="84"/>
      <c r="M279" s="84"/>
      <c r="N279" s="84"/>
      <c r="O279" s="84"/>
      <c r="P279" s="84"/>
      <c r="Q279" s="84"/>
      <c r="R279" s="84"/>
      <c r="S279" s="84"/>
      <c r="T279" s="84"/>
      <c r="U279" s="84"/>
      <c r="V279" s="84"/>
      <c r="W279" s="84"/>
      <c r="X279" s="84"/>
      <c r="Y279" s="84"/>
      <c r="Z279" s="84"/>
    </row>
    <row r="280" spans="1:26" ht="30">
      <c r="A280" s="399" t="s">
        <v>17</v>
      </c>
      <c r="B280" s="400">
        <v>100014664946</v>
      </c>
      <c r="C280" s="399" t="s">
        <v>7</v>
      </c>
      <c r="D280" s="399" t="s">
        <v>8</v>
      </c>
      <c r="E280" s="399" t="s">
        <v>13</v>
      </c>
      <c r="F280" s="401">
        <v>44247.582638888889</v>
      </c>
      <c r="G280" s="403">
        <v>44344</v>
      </c>
      <c r="H280" s="84"/>
      <c r="I280" s="84"/>
      <c r="J280" s="84"/>
      <c r="K280" s="84"/>
      <c r="L280" s="84"/>
      <c r="M280" s="84"/>
      <c r="N280" s="84"/>
      <c r="O280" s="84"/>
      <c r="P280" s="84"/>
      <c r="Q280" s="84"/>
      <c r="R280" s="84"/>
      <c r="S280" s="84"/>
      <c r="T280" s="84"/>
      <c r="U280" s="84"/>
      <c r="V280" s="84"/>
      <c r="W280" s="84"/>
      <c r="X280" s="84"/>
      <c r="Y280" s="84"/>
      <c r="Z280" s="84"/>
    </row>
    <row r="281" spans="1:26" ht="30">
      <c r="A281" s="399" t="s">
        <v>15</v>
      </c>
      <c r="B281" s="400">
        <v>100014654336</v>
      </c>
      <c r="C281" s="399" t="s">
        <v>7</v>
      </c>
      <c r="D281" s="399" t="s">
        <v>8</v>
      </c>
      <c r="E281" s="399" t="s">
        <v>13</v>
      </c>
      <c r="F281" s="401">
        <v>44281.455555555549</v>
      </c>
      <c r="G281" s="84"/>
      <c r="H281" s="84"/>
      <c r="I281" s="84"/>
      <c r="J281" s="84"/>
      <c r="K281" s="84"/>
      <c r="L281" s="84"/>
      <c r="M281" s="84"/>
      <c r="N281" s="84"/>
      <c r="O281" s="84"/>
      <c r="P281" s="84"/>
      <c r="Q281" s="84"/>
      <c r="R281" s="84"/>
      <c r="S281" s="84"/>
      <c r="T281" s="84"/>
      <c r="U281" s="84"/>
      <c r="V281" s="84"/>
      <c r="W281" s="84"/>
      <c r="X281" s="84"/>
      <c r="Y281" s="84"/>
      <c r="Z281" s="84"/>
    </row>
    <row r="282" spans="1:26" ht="30">
      <c r="A282" s="404" t="s">
        <v>14</v>
      </c>
      <c r="B282" s="405">
        <v>100014651160</v>
      </c>
      <c r="C282" s="404" t="s">
        <v>7</v>
      </c>
      <c r="D282" s="404" t="s">
        <v>8</v>
      </c>
      <c r="E282" s="406" t="s">
        <v>9</v>
      </c>
      <c r="F282" s="407">
        <v>44245.727083333331</v>
      </c>
      <c r="G282" s="84"/>
      <c r="H282" s="84"/>
      <c r="I282" s="84"/>
      <c r="J282" s="84"/>
      <c r="K282" s="84"/>
      <c r="L282" s="84"/>
      <c r="M282" s="84"/>
      <c r="N282" s="84"/>
      <c r="O282" s="84"/>
      <c r="P282" s="84"/>
      <c r="Q282" s="84"/>
      <c r="R282" s="84"/>
      <c r="S282" s="84"/>
      <c r="T282" s="84"/>
      <c r="U282" s="84"/>
      <c r="V282" s="84"/>
      <c r="W282" s="84"/>
      <c r="X282" s="84"/>
      <c r="Y282" s="84"/>
      <c r="Z282" s="84"/>
    </row>
    <row r="283" spans="1:26" ht="30">
      <c r="A283" s="399" t="s">
        <v>18</v>
      </c>
      <c r="B283" s="402">
        <v>100014647903</v>
      </c>
      <c r="C283" s="399" t="s">
        <v>7</v>
      </c>
      <c r="D283" s="399" t="s">
        <v>8</v>
      </c>
      <c r="E283" s="399" t="s">
        <v>13</v>
      </c>
      <c r="F283" s="401">
        <v>44265.695833333331</v>
      </c>
      <c r="G283" s="84"/>
      <c r="H283" s="84"/>
      <c r="I283" s="84"/>
      <c r="J283" s="84"/>
      <c r="K283" s="84"/>
      <c r="L283" s="84"/>
      <c r="M283" s="84"/>
      <c r="N283" s="84"/>
      <c r="O283" s="84"/>
      <c r="P283" s="84"/>
      <c r="Q283" s="84"/>
      <c r="R283" s="84"/>
      <c r="S283" s="84"/>
      <c r="T283" s="84"/>
      <c r="U283" s="84"/>
      <c r="V283" s="84"/>
      <c r="W283" s="84"/>
      <c r="X283" s="84"/>
      <c r="Y283" s="84"/>
      <c r="Z283" s="84"/>
    </row>
    <row r="284" spans="1:26" ht="30">
      <c r="A284" s="399" t="s">
        <v>6</v>
      </c>
      <c r="B284" s="400">
        <v>100014660210</v>
      </c>
      <c r="C284" s="399" t="s">
        <v>7</v>
      </c>
      <c r="D284" s="399" t="s">
        <v>8</v>
      </c>
      <c r="E284" s="399" t="s">
        <v>13</v>
      </c>
      <c r="F284" s="401">
        <v>44245.777777777781</v>
      </c>
      <c r="G284" s="84"/>
      <c r="H284" s="84"/>
      <c r="I284" s="84"/>
      <c r="J284" s="84"/>
      <c r="K284" s="84"/>
      <c r="L284" s="84"/>
      <c r="M284" s="84"/>
      <c r="N284" s="84"/>
      <c r="O284" s="84"/>
      <c r="P284" s="84"/>
      <c r="Q284" s="84"/>
      <c r="R284" s="84"/>
      <c r="S284" s="84"/>
      <c r="T284" s="84"/>
      <c r="U284" s="84"/>
      <c r="V284" s="84"/>
      <c r="W284" s="84"/>
      <c r="X284" s="84"/>
      <c r="Y284" s="84"/>
      <c r="Z284" s="84"/>
    </row>
    <row r="285" spans="1:26" ht="30">
      <c r="A285" s="399" t="s">
        <v>12</v>
      </c>
      <c r="B285" s="400">
        <v>100014650240</v>
      </c>
      <c r="C285" s="399" t="s">
        <v>7</v>
      </c>
      <c r="D285" s="399" t="s">
        <v>8</v>
      </c>
      <c r="E285" s="399" t="s">
        <v>13</v>
      </c>
      <c r="F285" s="401">
        <v>44253.583333333328</v>
      </c>
      <c r="G285" s="84"/>
      <c r="H285" s="84"/>
      <c r="I285" s="84"/>
      <c r="J285" s="84"/>
      <c r="K285" s="84"/>
      <c r="L285" s="84"/>
      <c r="M285" s="84"/>
      <c r="N285" s="84"/>
      <c r="O285" s="84"/>
      <c r="P285" s="84"/>
      <c r="Q285" s="84"/>
      <c r="R285" s="84"/>
      <c r="S285" s="84"/>
      <c r="T285" s="84"/>
      <c r="U285" s="84"/>
      <c r="V285" s="84"/>
      <c r="W285" s="84"/>
      <c r="X285" s="84"/>
      <c r="Y285" s="84"/>
      <c r="Z285" s="84"/>
    </row>
    <row r="286" spans="1:26" ht="30">
      <c r="A286" s="399" t="s">
        <v>10</v>
      </c>
      <c r="B286" s="402">
        <v>100014668059</v>
      </c>
      <c r="C286" s="399" t="s">
        <v>7</v>
      </c>
      <c r="D286" s="399" t="s">
        <v>8</v>
      </c>
      <c r="E286" s="399" t="s">
        <v>13</v>
      </c>
      <c r="F286" s="401">
        <v>44256.707638888889</v>
      </c>
      <c r="G286" s="292" t="s">
        <v>54</v>
      </c>
      <c r="H286" s="23">
        <v>5.24</v>
      </c>
      <c r="I286" s="84"/>
      <c r="J286" s="84"/>
      <c r="K286" s="84"/>
      <c r="L286" s="84"/>
      <c r="M286" s="84"/>
      <c r="N286" s="84"/>
      <c r="O286" s="84"/>
      <c r="P286" s="84"/>
      <c r="Q286" s="84"/>
      <c r="R286" s="84"/>
      <c r="S286" s="84"/>
      <c r="T286" s="84"/>
      <c r="U286" s="84"/>
      <c r="V286" s="84"/>
      <c r="W286" s="84"/>
      <c r="X286" s="84"/>
      <c r="Y286" s="84"/>
      <c r="Z286" s="84"/>
    </row>
    <row r="287" spans="1:26" ht="30">
      <c r="A287" s="399" t="s">
        <v>16</v>
      </c>
      <c r="B287" s="400">
        <v>100014621877</v>
      </c>
      <c r="C287" s="399" t="s">
        <v>7</v>
      </c>
      <c r="D287" s="399" t="s">
        <v>8</v>
      </c>
      <c r="E287" s="399" t="s">
        <v>13</v>
      </c>
      <c r="F287" s="401">
        <v>44225.412499999999</v>
      </c>
      <c r="G287" s="84"/>
      <c r="H287" s="84"/>
      <c r="I287" s="84"/>
      <c r="J287" s="84"/>
      <c r="K287" s="84"/>
      <c r="L287" s="84"/>
      <c r="M287" s="84"/>
      <c r="N287" s="84"/>
      <c r="O287" s="84"/>
      <c r="P287" s="84"/>
      <c r="Q287" s="84"/>
      <c r="R287" s="84"/>
      <c r="S287" s="84"/>
      <c r="T287" s="84"/>
      <c r="U287" s="84"/>
      <c r="V287" s="84"/>
      <c r="W287" s="84"/>
      <c r="X287" s="84"/>
      <c r="Y287" s="84"/>
      <c r="Z287" s="84"/>
    </row>
    <row r="288" spans="1:26" ht="30">
      <c r="A288" s="399" t="s">
        <v>19</v>
      </c>
      <c r="B288" s="400">
        <v>100014676458</v>
      </c>
      <c r="C288" s="399" t="s">
        <v>7</v>
      </c>
      <c r="D288" s="399" t="s">
        <v>8</v>
      </c>
      <c r="E288" s="399" t="s">
        <v>9</v>
      </c>
      <c r="F288" s="401">
        <v>44337.482638888891</v>
      </c>
      <c r="G288" s="84"/>
      <c r="H288" s="84"/>
      <c r="I288" s="84"/>
      <c r="J288" s="84"/>
      <c r="K288" s="84"/>
      <c r="L288" s="84"/>
      <c r="M288" s="84"/>
      <c r="N288" s="84"/>
      <c r="O288" s="84"/>
      <c r="P288" s="84"/>
      <c r="Q288" s="84"/>
      <c r="R288" s="84"/>
      <c r="S288" s="84"/>
      <c r="T288" s="84"/>
      <c r="U288" s="84"/>
      <c r="V288" s="84"/>
      <c r="W288" s="84"/>
      <c r="X288" s="84"/>
      <c r="Y288" s="84"/>
      <c r="Z288" s="84"/>
    </row>
    <row r="289" spans="1:26" ht="30">
      <c r="A289" s="399" t="s">
        <v>16</v>
      </c>
      <c r="B289" s="400">
        <v>100014685567</v>
      </c>
      <c r="C289" s="399" t="s">
        <v>7</v>
      </c>
      <c r="D289" s="399" t="s">
        <v>8</v>
      </c>
      <c r="E289" s="399" t="s">
        <v>13</v>
      </c>
      <c r="F289" s="401">
        <v>44337.417361111111</v>
      </c>
      <c r="G289" s="84"/>
      <c r="H289" s="84"/>
      <c r="I289" s="84"/>
      <c r="J289" s="84"/>
      <c r="K289" s="84"/>
      <c r="L289" s="84"/>
      <c r="M289" s="84"/>
      <c r="N289" s="84"/>
      <c r="O289" s="84"/>
      <c r="P289" s="84"/>
      <c r="Q289" s="84"/>
      <c r="R289" s="84"/>
      <c r="S289" s="84"/>
      <c r="T289" s="84"/>
      <c r="U289" s="84"/>
      <c r="V289" s="84"/>
      <c r="W289" s="84"/>
      <c r="X289" s="84"/>
      <c r="Y289" s="84"/>
      <c r="Z289" s="84"/>
    </row>
    <row r="290" spans="1:26" ht="30">
      <c r="A290" s="399" t="s">
        <v>10</v>
      </c>
      <c r="B290" s="402">
        <v>100014613909</v>
      </c>
      <c r="C290" s="399" t="s">
        <v>7</v>
      </c>
      <c r="D290" s="399" t="s">
        <v>8</v>
      </c>
      <c r="E290" s="399" t="s">
        <v>13</v>
      </c>
      <c r="F290" s="401">
        <v>44230.40902777778</v>
      </c>
      <c r="G290" s="84"/>
      <c r="H290" s="84"/>
      <c r="I290" s="84"/>
      <c r="J290" s="84"/>
      <c r="K290" s="84"/>
      <c r="L290" s="84"/>
      <c r="M290" s="84"/>
      <c r="N290" s="84"/>
      <c r="O290" s="84"/>
      <c r="P290" s="84"/>
      <c r="Q290" s="84"/>
      <c r="R290" s="84"/>
      <c r="S290" s="84"/>
      <c r="T290" s="84"/>
      <c r="U290" s="84"/>
      <c r="V290" s="84"/>
      <c r="W290" s="84"/>
      <c r="X290" s="84"/>
      <c r="Y290" s="84"/>
      <c r="Z290" s="84"/>
    </row>
    <row r="291" spans="1:26" ht="30">
      <c r="A291" s="399" t="s">
        <v>19</v>
      </c>
      <c r="B291" s="400">
        <v>100014588717</v>
      </c>
      <c r="C291" s="399" t="s">
        <v>7</v>
      </c>
      <c r="D291" s="399" t="s">
        <v>8</v>
      </c>
      <c r="E291" s="399" t="s">
        <v>9</v>
      </c>
      <c r="F291" s="401">
        <v>44337.484027777777</v>
      </c>
      <c r="G291" s="84"/>
      <c r="H291" s="84"/>
      <c r="I291" s="84"/>
      <c r="J291" s="84"/>
      <c r="K291" s="84"/>
      <c r="L291" s="84"/>
      <c r="M291" s="84"/>
      <c r="N291" s="84"/>
      <c r="O291" s="84"/>
      <c r="P291" s="84"/>
      <c r="Q291" s="84"/>
      <c r="R291" s="84"/>
      <c r="S291" s="84"/>
      <c r="T291" s="84"/>
      <c r="U291" s="84"/>
      <c r="V291" s="84"/>
      <c r="W291" s="84"/>
      <c r="X291" s="84"/>
      <c r="Y291" s="84"/>
      <c r="Z291" s="84"/>
    </row>
    <row r="292" spans="1:26" ht="30">
      <c r="A292" s="404" t="s">
        <v>14</v>
      </c>
      <c r="B292" s="405">
        <v>100014715086</v>
      </c>
      <c r="C292" s="404" t="s">
        <v>7</v>
      </c>
      <c r="D292" s="404" t="s">
        <v>8</v>
      </c>
      <c r="E292" s="406" t="s">
        <v>9</v>
      </c>
      <c r="F292" s="407">
        <v>44253.672916666663</v>
      </c>
      <c r="G292" s="84"/>
      <c r="H292" s="84"/>
      <c r="I292" s="84"/>
      <c r="J292" s="84"/>
      <c r="K292" s="84"/>
      <c r="L292" s="84"/>
      <c r="M292" s="84"/>
      <c r="N292" s="84"/>
      <c r="O292" s="84"/>
      <c r="P292" s="84"/>
      <c r="Q292" s="84"/>
      <c r="R292" s="84"/>
      <c r="S292" s="84"/>
      <c r="T292" s="84"/>
      <c r="U292" s="84"/>
      <c r="V292" s="84"/>
      <c r="W292" s="84"/>
      <c r="X292" s="84"/>
      <c r="Y292" s="84"/>
      <c r="Z292" s="84"/>
    </row>
    <row r="293" spans="1:26" ht="30">
      <c r="A293" s="399" t="s">
        <v>18</v>
      </c>
      <c r="B293" s="402">
        <v>100014704494</v>
      </c>
      <c r="C293" s="399" t="s">
        <v>7</v>
      </c>
      <c r="D293" s="399" t="s">
        <v>8</v>
      </c>
      <c r="E293" s="399" t="s">
        <v>9</v>
      </c>
      <c r="F293" s="401">
        <v>44337.654861111107</v>
      </c>
      <c r="G293" s="84"/>
      <c r="H293" s="84"/>
      <c r="I293" s="84"/>
      <c r="J293" s="84"/>
      <c r="K293" s="84"/>
      <c r="L293" s="84"/>
      <c r="M293" s="84"/>
      <c r="N293" s="84"/>
      <c r="O293" s="84"/>
      <c r="P293" s="84"/>
      <c r="Q293" s="84"/>
      <c r="R293" s="84"/>
      <c r="S293" s="84"/>
      <c r="T293" s="84"/>
      <c r="U293" s="84"/>
      <c r="V293" s="84"/>
      <c r="W293" s="84"/>
      <c r="X293" s="84"/>
      <c r="Y293" s="84"/>
      <c r="Z293" s="84"/>
    </row>
    <row r="294" spans="1:26" ht="30">
      <c r="A294" s="399" t="s">
        <v>17</v>
      </c>
      <c r="B294" s="400">
        <v>100014718528</v>
      </c>
      <c r="C294" s="399" t="s">
        <v>7</v>
      </c>
      <c r="D294" s="399" t="s">
        <v>8</v>
      </c>
      <c r="E294" s="399" t="s">
        <v>9</v>
      </c>
      <c r="F294" s="401">
        <v>44337.641666666663</v>
      </c>
      <c r="G294" s="84"/>
      <c r="H294" s="84"/>
      <c r="I294" s="84"/>
      <c r="J294" s="84"/>
      <c r="K294" s="84"/>
      <c r="L294" s="84"/>
      <c r="M294" s="84"/>
      <c r="N294" s="84"/>
      <c r="O294" s="84"/>
      <c r="P294" s="84"/>
      <c r="Q294" s="84"/>
      <c r="R294" s="84"/>
      <c r="S294" s="84"/>
      <c r="T294" s="84"/>
      <c r="U294" s="84"/>
      <c r="V294" s="84"/>
      <c r="W294" s="84"/>
      <c r="X294" s="84"/>
      <c r="Y294" s="84"/>
      <c r="Z294" s="84"/>
    </row>
    <row r="295" spans="1:26" ht="30">
      <c r="A295" s="399" t="s">
        <v>6</v>
      </c>
      <c r="B295" s="400">
        <v>100014686589</v>
      </c>
      <c r="C295" s="399" t="s">
        <v>7</v>
      </c>
      <c r="D295" s="399" t="s">
        <v>8</v>
      </c>
      <c r="E295" s="399" t="s">
        <v>13</v>
      </c>
      <c r="F295" s="401">
        <v>44215.743055555555</v>
      </c>
      <c r="G295" s="84"/>
      <c r="H295" s="84"/>
      <c r="I295" s="84"/>
      <c r="J295" s="84"/>
      <c r="K295" s="84"/>
      <c r="L295" s="84"/>
      <c r="M295" s="84"/>
      <c r="N295" s="84"/>
      <c r="O295" s="84"/>
      <c r="P295" s="84"/>
      <c r="Q295" s="84"/>
      <c r="R295" s="84"/>
      <c r="S295" s="84"/>
      <c r="T295" s="84"/>
      <c r="U295" s="84"/>
      <c r="V295" s="84"/>
      <c r="W295" s="84"/>
      <c r="X295" s="84"/>
      <c r="Y295" s="84"/>
      <c r="Z295" s="84"/>
    </row>
    <row r="296" spans="1:26" ht="30">
      <c r="A296" s="399" t="s">
        <v>16</v>
      </c>
      <c r="B296" s="400">
        <v>100014686194</v>
      </c>
      <c r="C296" s="399" t="s">
        <v>7</v>
      </c>
      <c r="D296" s="399" t="s">
        <v>8</v>
      </c>
      <c r="E296" s="399" t="s">
        <v>13</v>
      </c>
      <c r="F296" s="401">
        <v>44223.706250000003</v>
      </c>
      <c r="G296" s="84"/>
      <c r="H296" s="84"/>
      <c r="I296" s="84"/>
      <c r="J296" s="84"/>
      <c r="K296" s="84"/>
      <c r="L296" s="84"/>
      <c r="M296" s="84"/>
      <c r="N296" s="84"/>
      <c r="O296" s="84"/>
      <c r="P296" s="84"/>
      <c r="Q296" s="84"/>
      <c r="R296" s="84"/>
      <c r="S296" s="84"/>
      <c r="T296" s="84"/>
      <c r="U296" s="84"/>
      <c r="V296" s="84"/>
      <c r="W296" s="84"/>
      <c r="X296" s="84"/>
      <c r="Y296" s="84"/>
      <c r="Z296" s="84"/>
    </row>
    <row r="297" spans="1:26" ht="30">
      <c r="A297" s="399" t="s">
        <v>15</v>
      </c>
      <c r="B297" s="400">
        <v>100014688784</v>
      </c>
      <c r="C297" s="399" t="s">
        <v>7</v>
      </c>
      <c r="D297" s="399" t="s">
        <v>8</v>
      </c>
      <c r="E297" s="399" t="s">
        <v>13</v>
      </c>
      <c r="F297" s="401">
        <v>44202.48055555555</v>
      </c>
      <c r="G297" s="84"/>
      <c r="H297" s="84"/>
      <c r="I297" s="84"/>
      <c r="J297" s="84"/>
      <c r="K297" s="84"/>
      <c r="L297" s="84"/>
      <c r="M297" s="84"/>
      <c r="N297" s="84"/>
      <c r="O297" s="84"/>
      <c r="P297" s="84"/>
      <c r="Q297" s="84"/>
      <c r="R297" s="84"/>
      <c r="S297" s="84"/>
      <c r="T297" s="84"/>
      <c r="U297" s="84"/>
      <c r="V297" s="84"/>
      <c r="W297" s="84"/>
      <c r="X297" s="84"/>
      <c r="Y297" s="84"/>
      <c r="Z297" s="84"/>
    </row>
    <row r="298" spans="1:26" ht="30">
      <c r="A298" s="399" t="s">
        <v>6</v>
      </c>
      <c r="B298" s="400">
        <v>100014770996</v>
      </c>
      <c r="C298" s="399" t="s">
        <v>7</v>
      </c>
      <c r="D298" s="399" t="s">
        <v>8</v>
      </c>
      <c r="E298" s="399" t="s">
        <v>13</v>
      </c>
      <c r="F298" s="401">
        <v>44253.670138888891</v>
      </c>
      <c r="G298" s="84"/>
      <c r="H298" s="84"/>
      <c r="I298" s="84"/>
      <c r="J298" s="84"/>
      <c r="K298" s="84"/>
      <c r="L298" s="84"/>
      <c r="M298" s="84"/>
      <c r="N298" s="84"/>
      <c r="O298" s="84"/>
      <c r="P298" s="84"/>
      <c r="Q298" s="84"/>
      <c r="R298" s="84"/>
      <c r="S298" s="84"/>
      <c r="T298" s="84"/>
      <c r="U298" s="84"/>
      <c r="V298" s="84"/>
      <c r="W298" s="84"/>
      <c r="X298" s="84"/>
      <c r="Y298" s="84"/>
      <c r="Z298" s="84"/>
    </row>
    <row r="299" spans="1:26" ht="30">
      <c r="A299" s="399" t="s">
        <v>12</v>
      </c>
      <c r="B299" s="400">
        <v>100014735838</v>
      </c>
      <c r="C299" s="399" t="s">
        <v>7</v>
      </c>
      <c r="D299" s="399" t="s">
        <v>8</v>
      </c>
      <c r="E299" s="399" t="s">
        <v>13</v>
      </c>
      <c r="F299" s="401">
        <v>44193.786111111112</v>
      </c>
      <c r="G299" s="84"/>
      <c r="H299" s="84"/>
      <c r="I299" s="84"/>
      <c r="J299" s="84"/>
      <c r="K299" s="84"/>
      <c r="L299" s="84"/>
      <c r="M299" s="84"/>
      <c r="N299" s="84"/>
      <c r="O299" s="84"/>
      <c r="P299" s="84"/>
      <c r="Q299" s="84"/>
      <c r="R299" s="84"/>
      <c r="S299" s="84"/>
      <c r="T299" s="84"/>
      <c r="U299" s="84"/>
      <c r="V299" s="84"/>
      <c r="W299" s="84"/>
      <c r="X299" s="84"/>
      <c r="Y299" s="84"/>
      <c r="Z299" s="84"/>
    </row>
    <row r="300" spans="1:26" ht="30">
      <c r="A300" s="399" t="s">
        <v>11</v>
      </c>
      <c r="B300" s="400">
        <v>100014730923</v>
      </c>
      <c r="C300" s="399" t="s">
        <v>7</v>
      </c>
      <c r="D300" s="399" t="s">
        <v>8</v>
      </c>
      <c r="E300" s="399" t="s">
        <v>13</v>
      </c>
      <c r="F300" s="401">
        <v>44223.72152777778</v>
      </c>
      <c r="G300" s="84"/>
      <c r="H300" s="84"/>
      <c r="I300" s="84"/>
      <c r="J300" s="84"/>
      <c r="K300" s="84"/>
      <c r="L300" s="84"/>
      <c r="M300" s="84"/>
      <c r="N300" s="84"/>
      <c r="O300" s="84"/>
      <c r="P300" s="84"/>
      <c r="Q300" s="84"/>
      <c r="R300" s="84"/>
      <c r="S300" s="84"/>
      <c r="T300" s="84"/>
      <c r="U300" s="84"/>
      <c r="V300" s="84"/>
      <c r="W300" s="84"/>
      <c r="X300" s="84"/>
      <c r="Y300" s="84"/>
      <c r="Z300" s="84"/>
    </row>
    <row r="301" spans="1:26" ht="30">
      <c r="A301" s="399" t="s">
        <v>16</v>
      </c>
      <c r="B301" s="400">
        <v>100014774215</v>
      </c>
      <c r="C301" s="399" t="s">
        <v>7</v>
      </c>
      <c r="D301" s="399" t="s">
        <v>8</v>
      </c>
      <c r="E301" s="399" t="s">
        <v>9</v>
      </c>
      <c r="F301" s="401">
        <v>44337.689583333333</v>
      </c>
      <c r="G301" s="84"/>
      <c r="H301" s="84"/>
      <c r="I301" s="84"/>
      <c r="J301" s="84"/>
      <c r="K301" s="84"/>
      <c r="L301" s="84"/>
      <c r="M301" s="84"/>
      <c r="N301" s="84"/>
      <c r="O301" s="84"/>
      <c r="P301" s="84"/>
      <c r="Q301" s="84"/>
      <c r="R301" s="84"/>
      <c r="S301" s="84"/>
      <c r="T301" s="84"/>
      <c r="U301" s="84"/>
      <c r="V301" s="84"/>
      <c r="W301" s="84"/>
      <c r="X301" s="84"/>
      <c r="Y301" s="84"/>
      <c r="Z301" s="84"/>
    </row>
    <row r="302" spans="1:26" ht="30">
      <c r="A302" s="399" t="s">
        <v>15</v>
      </c>
      <c r="B302" s="400">
        <v>100014758752</v>
      </c>
      <c r="C302" s="399" t="s">
        <v>7</v>
      </c>
      <c r="D302" s="399" t="s">
        <v>8</v>
      </c>
      <c r="E302" s="399" t="s">
        <v>13</v>
      </c>
      <c r="F302" s="401">
        <v>44254.591666666667</v>
      </c>
      <c r="G302" s="84"/>
      <c r="H302" s="84"/>
      <c r="I302" s="84"/>
      <c r="J302" s="84"/>
      <c r="K302" s="84"/>
      <c r="L302" s="84"/>
      <c r="M302" s="84"/>
      <c r="N302" s="84"/>
      <c r="O302" s="84"/>
      <c r="P302" s="84"/>
      <c r="Q302" s="84"/>
      <c r="R302" s="84"/>
      <c r="S302" s="84"/>
      <c r="T302" s="84"/>
      <c r="U302" s="84"/>
      <c r="V302" s="84"/>
      <c r="W302" s="84"/>
      <c r="X302" s="84"/>
      <c r="Y302" s="84"/>
      <c r="Z302" s="84"/>
    </row>
    <row r="303" spans="1:26" ht="30">
      <c r="A303" s="399" t="s">
        <v>19</v>
      </c>
      <c r="B303" s="400">
        <v>100014731189</v>
      </c>
      <c r="C303" s="399" t="s">
        <v>7</v>
      </c>
      <c r="D303" s="399" t="s">
        <v>8</v>
      </c>
      <c r="E303" s="399" t="s">
        <v>9</v>
      </c>
      <c r="F303" s="401">
        <v>44337.486111111109</v>
      </c>
      <c r="G303" s="84"/>
      <c r="H303" s="84"/>
      <c r="I303" s="84"/>
      <c r="J303" s="84"/>
      <c r="K303" s="84"/>
      <c r="L303" s="84"/>
      <c r="M303" s="84"/>
      <c r="N303" s="84"/>
      <c r="O303" s="84"/>
      <c r="P303" s="84"/>
      <c r="Q303" s="84"/>
      <c r="R303" s="84"/>
      <c r="S303" s="84"/>
      <c r="T303" s="84"/>
      <c r="U303" s="84"/>
      <c r="V303" s="84"/>
      <c r="W303" s="84"/>
      <c r="X303" s="84"/>
      <c r="Y303" s="84"/>
      <c r="Z303" s="84"/>
    </row>
    <row r="304" spans="1:26" ht="30">
      <c r="A304" s="399" t="s">
        <v>10</v>
      </c>
      <c r="B304" s="402">
        <v>100014731285</v>
      </c>
      <c r="C304" s="399" t="s">
        <v>7</v>
      </c>
      <c r="D304" s="399" t="s">
        <v>8</v>
      </c>
      <c r="E304" s="399" t="s">
        <v>13</v>
      </c>
      <c r="F304" s="401">
        <v>44258.443749999999</v>
      </c>
      <c r="G304" s="292" t="s">
        <v>21</v>
      </c>
      <c r="H304" s="23">
        <v>5.24</v>
      </c>
      <c r="I304" s="84"/>
      <c r="J304" s="84"/>
      <c r="K304" s="84"/>
      <c r="L304" s="84"/>
      <c r="M304" s="84"/>
      <c r="N304" s="84"/>
      <c r="O304" s="84"/>
      <c r="P304" s="84"/>
      <c r="Q304" s="84"/>
      <c r="R304" s="84"/>
      <c r="S304" s="84"/>
      <c r="T304" s="84"/>
      <c r="U304" s="84"/>
      <c r="V304" s="84"/>
      <c r="W304" s="84"/>
      <c r="X304" s="84"/>
      <c r="Y304" s="84"/>
      <c r="Z304" s="84"/>
    </row>
    <row r="305" spans="1:26" ht="30">
      <c r="A305" s="399" t="s">
        <v>17</v>
      </c>
      <c r="B305" s="400">
        <v>100017048398</v>
      </c>
      <c r="C305" s="399" t="s">
        <v>7</v>
      </c>
      <c r="D305" s="399" t="s">
        <v>8</v>
      </c>
      <c r="E305" s="399" t="s">
        <v>13</v>
      </c>
      <c r="F305" s="401">
        <v>44195.708333333328</v>
      </c>
      <c r="G305" s="403">
        <v>44344</v>
      </c>
      <c r="H305" s="84"/>
      <c r="I305" s="84"/>
      <c r="J305" s="84"/>
      <c r="K305" s="84"/>
      <c r="L305" s="84"/>
      <c r="M305" s="84"/>
      <c r="N305" s="84"/>
      <c r="O305" s="84"/>
      <c r="P305" s="84"/>
      <c r="Q305" s="84"/>
      <c r="R305" s="84"/>
      <c r="S305" s="84"/>
      <c r="T305" s="84"/>
      <c r="U305" s="84"/>
      <c r="V305" s="84"/>
      <c r="W305" s="84"/>
      <c r="X305" s="84"/>
      <c r="Y305" s="84"/>
      <c r="Z305" s="84"/>
    </row>
    <row r="306" spans="1:26" ht="30">
      <c r="A306" s="399" t="s">
        <v>6</v>
      </c>
      <c r="B306" s="400">
        <v>100017039044</v>
      </c>
      <c r="C306" s="399" t="s">
        <v>7</v>
      </c>
      <c r="D306" s="399" t="s">
        <v>8</v>
      </c>
      <c r="E306" s="399" t="s">
        <v>13</v>
      </c>
      <c r="F306" s="401">
        <v>44270.41805555555</v>
      </c>
      <c r="G306" s="84"/>
      <c r="H306" s="84"/>
      <c r="I306" s="84"/>
      <c r="J306" s="84"/>
      <c r="K306" s="84"/>
      <c r="L306" s="84"/>
      <c r="M306" s="84"/>
      <c r="N306" s="84"/>
      <c r="O306" s="84"/>
      <c r="P306" s="84"/>
      <c r="Q306" s="84"/>
      <c r="R306" s="84"/>
      <c r="S306" s="84"/>
      <c r="T306" s="84"/>
      <c r="U306" s="84"/>
      <c r="V306" s="84"/>
      <c r="W306" s="84"/>
      <c r="X306" s="84"/>
      <c r="Y306" s="84"/>
      <c r="Z306" s="84"/>
    </row>
    <row r="307" spans="1:26" ht="30">
      <c r="A307" s="399" t="s">
        <v>11</v>
      </c>
      <c r="B307" s="400">
        <v>100016818243</v>
      </c>
      <c r="C307" s="399" t="s">
        <v>7</v>
      </c>
      <c r="D307" s="399" t="s">
        <v>8</v>
      </c>
      <c r="E307" s="399" t="s">
        <v>13</v>
      </c>
      <c r="F307" s="401">
        <v>44273.661805555559</v>
      </c>
      <c r="G307" s="84"/>
      <c r="H307" s="84"/>
      <c r="I307" s="84"/>
      <c r="J307" s="84"/>
      <c r="K307" s="84"/>
      <c r="L307" s="84"/>
      <c r="M307" s="84"/>
      <c r="N307" s="84"/>
      <c r="O307" s="84"/>
      <c r="P307" s="84"/>
      <c r="Q307" s="84"/>
      <c r="R307" s="84"/>
      <c r="S307" s="84"/>
      <c r="T307" s="84"/>
      <c r="U307" s="84"/>
      <c r="V307" s="84"/>
      <c r="W307" s="84"/>
      <c r="X307" s="84"/>
      <c r="Y307" s="84"/>
      <c r="Z307" s="84"/>
    </row>
    <row r="308" spans="1:26" ht="30">
      <c r="A308" s="404" t="s">
        <v>14</v>
      </c>
      <c r="B308" s="405">
        <v>100016892211</v>
      </c>
      <c r="C308" s="404" t="s">
        <v>7</v>
      </c>
      <c r="D308" s="404" t="s">
        <v>8</v>
      </c>
      <c r="E308" s="406" t="s">
        <v>9</v>
      </c>
      <c r="F308" s="407">
        <v>44288.686111111107</v>
      </c>
      <c r="G308" s="84"/>
      <c r="H308" s="84"/>
      <c r="I308" s="84"/>
      <c r="J308" s="84"/>
      <c r="K308" s="84"/>
      <c r="L308" s="84"/>
      <c r="M308" s="84"/>
      <c r="N308" s="84"/>
      <c r="O308" s="84"/>
      <c r="P308" s="84"/>
      <c r="Q308" s="84"/>
      <c r="R308" s="84"/>
      <c r="S308" s="84"/>
      <c r="T308" s="84"/>
      <c r="U308" s="84"/>
      <c r="V308" s="84"/>
      <c r="W308" s="84"/>
      <c r="X308" s="84"/>
      <c r="Y308" s="84"/>
      <c r="Z308" s="84"/>
    </row>
    <row r="309" spans="1:26" ht="30">
      <c r="A309" s="399" t="s">
        <v>10</v>
      </c>
      <c r="B309" s="400">
        <v>100017168907</v>
      </c>
      <c r="C309" s="399" t="s">
        <v>7</v>
      </c>
      <c r="D309" s="399" t="s">
        <v>8</v>
      </c>
      <c r="E309" s="399" t="s">
        <v>13</v>
      </c>
      <c r="F309" s="401">
        <v>44337.388194444451</v>
      </c>
      <c r="G309" s="84"/>
      <c r="H309" s="84"/>
      <c r="I309" s="84"/>
      <c r="J309" s="84"/>
      <c r="K309" s="84"/>
      <c r="L309" s="84"/>
      <c r="M309" s="84"/>
      <c r="N309" s="84"/>
      <c r="O309" s="84"/>
      <c r="P309" s="84"/>
      <c r="Q309" s="84"/>
      <c r="R309" s="84"/>
      <c r="S309" s="84"/>
      <c r="T309" s="84"/>
      <c r="U309" s="84"/>
      <c r="V309" s="84"/>
      <c r="W309" s="84"/>
      <c r="X309" s="84"/>
      <c r="Y309" s="84"/>
      <c r="Z309" s="84"/>
    </row>
    <row r="310" spans="1:26" ht="30">
      <c r="A310" s="399" t="s">
        <v>15</v>
      </c>
      <c r="B310" s="400">
        <v>100014707409</v>
      </c>
      <c r="C310" s="399" t="s">
        <v>7</v>
      </c>
      <c r="D310" s="399" t="s">
        <v>8</v>
      </c>
      <c r="E310" s="399" t="s">
        <v>13</v>
      </c>
      <c r="F310" s="401">
        <v>44337.395138888889</v>
      </c>
      <c r="G310" s="84"/>
      <c r="H310" s="84"/>
      <c r="I310" s="84"/>
      <c r="J310" s="84"/>
      <c r="K310" s="84"/>
      <c r="L310" s="84"/>
      <c r="M310" s="84"/>
      <c r="N310" s="84"/>
      <c r="O310" s="84"/>
      <c r="P310" s="84"/>
      <c r="Q310" s="84"/>
      <c r="R310" s="84"/>
      <c r="S310" s="84"/>
      <c r="T310" s="84"/>
      <c r="U310" s="84"/>
      <c r="V310" s="84"/>
      <c r="W310" s="84"/>
      <c r="X310" s="84"/>
      <c r="Y310" s="84"/>
      <c r="Z310" s="84"/>
    </row>
    <row r="311" spans="1:26" ht="30">
      <c r="A311" s="399" t="s">
        <v>16</v>
      </c>
      <c r="B311" s="400">
        <v>100014774606</v>
      </c>
      <c r="C311" s="399" t="s">
        <v>7</v>
      </c>
      <c r="D311" s="399" t="s">
        <v>8</v>
      </c>
      <c r="E311" s="399" t="s">
        <v>13</v>
      </c>
      <c r="F311" s="401">
        <v>44337.390277777777</v>
      </c>
      <c r="G311" s="84"/>
      <c r="H311" s="84"/>
      <c r="I311" s="84"/>
      <c r="J311" s="84"/>
      <c r="K311" s="84"/>
      <c r="L311" s="84"/>
      <c r="M311" s="84"/>
      <c r="N311" s="84"/>
      <c r="O311" s="84"/>
      <c r="P311" s="84"/>
      <c r="Q311" s="84"/>
      <c r="R311" s="84"/>
      <c r="S311" s="84"/>
      <c r="T311" s="84"/>
      <c r="U311" s="84"/>
      <c r="V311" s="84"/>
      <c r="W311" s="84"/>
      <c r="X311" s="84"/>
      <c r="Y311" s="84"/>
      <c r="Z311" s="84"/>
    </row>
    <row r="312" spans="1:26" ht="30">
      <c r="A312" s="399" t="s">
        <v>19</v>
      </c>
      <c r="B312" s="400">
        <v>100016107139</v>
      </c>
      <c r="C312" s="399" t="s">
        <v>7</v>
      </c>
      <c r="D312" s="399" t="s">
        <v>8</v>
      </c>
      <c r="E312" s="399" t="s">
        <v>9</v>
      </c>
      <c r="F312" s="401">
        <v>44337.478472222225</v>
      </c>
      <c r="G312" s="84"/>
      <c r="H312" s="84"/>
      <c r="I312" s="84"/>
      <c r="J312" s="84"/>
      <c r="K312" s="84"/>
      <c r="L312" s="84"/>
      <c r="M312" s="84"/>
      <c r="N312" s="84"/>
      <c r="O312" s="84"/>
      <c r="P312" s="84"/>
      <c r="Q312" s="84"/>
      <c r="R312" s="84"/>
      <c r="S312" s="84"/>
      <c r="T312" s="84"/>
      <c r="U312" s="84"/>
      <c r="V312" s="84"/>
      <c r="W312" s="84"/>
      <c r="X312" s="84"/>
      <c r="Y312" s="84"/>
      <c r="Z312" s="84"/>
    </row>
    <row r="313" spans="1:26" ht="30">
      <c r="A313" s="399" t="s">
        <v>12</v>
      </c>
      <c r="B313" s="400">
        <v>100016301337</v>
      </c>
      <c r="C313" s="399" t="s">
        <v>7</v>
      </c>
      <c r="D313" s="399" t="s">
        <v>8</v>
      </c>
      <c r="E313" s="399" t="s">
        <v>13</v>
      </c>
      <c r="F313" s="401">
        <v>44218.6</v>
      </c>
      <c r="G313" s="84"/>
      <c r="H313" s="84"/>
      <c r="I313" s="84"/>
      <c r="J313" s="84"/>
      <c r="K313" s="84"/>
      <c r="L313" s="84"/>
      <c r="M313" s="84"/>
      <c r="N313" s="84"/>
      <c r="O313" s="84"/>
      <c r="P313" s="84"/>
      <c r="Q313" s="84"/>
      <c r="R313" s="84"/>
      <c r="S313" s="84"/>
      <c r="T313" s="84"/>
      <c r="U313" s="84"/>
      <c r="V313" s="84"/>
      <c r="W313" s="84"/>
      <c r="X313" s="84"/>
      <c r="Y313" s="84"/>
      <c r="Z313" s="84"/>
    </row>
    <row r="314" spans="1:26" ht="30">
      <c r="A314" s="399" t="s">
        <v>19</v>
      </c>
      <c r="B314" s="400">
        <v>100014806493</v>
      </c>
      <c r="C314" s="399" t="s">
        <v>7</v>
      </c>
      <c r="D314" s="399" t="s">
        <v>8</v>
      </c>
      <c r="E314" s="399" t="s">
        <v>9</v>
      </c>
      <c r="F314" s="401">
        <v>44337.47152777778</v>
      </c>
      <c r="G314" s="84"/>
      <c r="H314" s="84"/>
      <c r="I314" s="84"/>
      <c r="J314" s="84"/>
      <c r="K314" s="84"/>
      <c r="L314" s="84"/>
      <c r="M314" s="84"/>
      <c r="N314" s="84"/>
      <c r="O314" s="84"/>
      <c r="P314" s="84"/>
      <c r="Q314" s="84"/>
      <c r="R314" s="84"/>
      <c r="S314" s="84"/>
      <c r="T314" s="84"/>
      <c r="U314" s="84"/>
      <c r="V314" s="84"/>
      <c r="W314" s="84"/>
      <c r="X314" s="84"/>
      <c r="Y314" s="84"/>
      <c r="Z314" s="84"/>
    </row>
    <row r="315" spans="1:26" ht="30">
      <c r="A315" s="399" t="s">
        <v>12</v>
      </c>
      <c r="B315" s="400">
        <v>100014791808</v>
      </c>
      <c r="C315" s="399" t="s">
        <v>7</v>
      </c>
      <c r="D315" s="399" t="s">
        <v>8</v>
      </c>
      <c r="E315" s="399" t="s">
        <v>13</v>
      </c>
      <c r="F315" s="401">
        <v>44337.443055555559</v>
      </c>
      <c r="G315" s="84"/>
      <c r="H315" s="84"/>
      <c r="I315" s="84"/>
      <c r="J315" s="84"/>
      <c r="K315" s="84"/>
      <c r="L315" s="84"/>
      <c r="M315" s="84"/>
      <c r="N315" s="84"/>
      <c r="O315" s="84"/>
      <c r="P315" s="84"/>
      <c r="Q315" s="84"/>
      <c r="R315" s="84"/>
      <c r="S315" s="84"/>
      <c r="T315" s="84"/>
      <c r="U315" s="84"/>
      <c r="V315" s="84"/>
      <c r="W315" s="84"/>
      <c r="X315" s="84"/>
      <c r="Y315" s="84"/>
      <c r="Z315" s="84"/>
    </row>
    <row r="316" spans="1:26" ht="30">
      <c r="A316" s="399" t="s">
        <v>18</v>
      </c>
      <c r="B316" s="402">
        <v>100016484891</v>
      </c>
      <c r="C316" s="399" t="s">
        <v>7</v>
      </c>
      <c r="D316" s="399" t="s">
        <v>8</v>
      </c>
      <c r="E316" s="399" t="s">
        <v>13</v>
      </c>
      <c r="F316" s="401">
        <v>44337.640972222223</v>
      </c>
      <c r="G316" s="84"/>
      <c r="H316" s="84"/>
      <c r="I316" s="84"/>
      <c r="J316" s="84"/>
      <c r="K316" s="84"/>
      <c r="L316" s="84"/>
      <c r="M316" s="84"/>
      <c r="N316" s="84"/>
      <c r="O316" s="84"/>
      <c r="P316" s="84"/>
      <c r="Q316" s="84"/>
      <c r="R316" s="84"/>
      <c r="S316" s="84"/>
      <c r="T316" s="84"/>
      <c r="U316" s="84"/>
      <c r="V316" s="84"/>
      <c r="W316" s="84"/>
      <c r="X316" s="84"/>
      <c r="Y316" s="84"/>
      <c r="Z316" s="84"/>
    </row>
    <row r="317" spans="1:26" ht="30">
      <c r="A317" s="399" t="s">
        <v>15</v>
      </c>
      <c r="B317" s="400">
        <v>100010516587</v>
      </c>
      <c r="C317" s="399" t="s">
        <v>7</v>
      </c>
      <c r="D317" s="399" t="s">
        <v>8</v>
      </c>
      <c r="E317" s="399" t="s">
        <v>13</v>
      </c>
      <c r="F317" s="401">
        <v>44280.723611111112</v>
      </c>
      <c r="G317" s="84"/>
      <c r="H317" s="84"/>
      <c r="I317" s="84"/>
      <c r="J317" s="84"/>
      <c r="K317" s="84"/>
      <c r="L317" s="84"/>
      <c r="M317" s="84"/>
      <c r="N317" s="84"/>
      <c r="O317" s="84"/>
      <c r="P317" s="84"/>
      <c r="Q317" s="84"/>
      <c r="R317" s="84"/>
      <c r="S317" s="84"/>
      <c r="T317" s="84"/>
      <c r="U317" s="84"/>
      <c r="V317" s="84"/>
      <c r="W317" s="84"/>
      <c r="X317" s="84"/>
      <c r="Y317" s="84"/>
      <c r="Z317" s="84"/>
    </row>
    <row r="318" spans="1:26" ht="30">
      <c r="A318" s="399" t="s">
        <v>17</v>
      </c>
      <c r="B318" s="400">
        <v>100004611155</v>
      </c>
      <c r="C318" s="399" t="s">
        <v>7</v>
      </c>
      <c r="D318" s="399" t="s">
        <v>8</v>
      </c>
      <c r="E318" s="399" t="s">
        <v>13</v>
      </c>
      <c r="F318" s="401">
        <v>44337.635416666672</v>
      </c>
      <c r="G318" s="403">
        <v>44342</v>
      </c>
      <c r="H318" s="84"/>
      <c r="I318" s="84"/>
      <c r="J318" s="84"/>
      <c r="K318" s="84"/>
      <c r="L318" s="84"/>
      <c r="M318" s="84"/>
      <c r="N318" s="84"/>
      <c r="O318" s="84"/>
      <c r="P318" s="84"/>
      <c r="Q318" s="84"/>
      <c r="R318" s="84"/>
      <c r="S318" s="84"/>
      <c r="T318" s="84"/>
      <c r="U318" s="84"/>
      <c r="V318" s="84"/>
      <c r="W318" s="84"/>
      <c r="X318" s="84"/>
      <c r="Y318" s="84"/>
      <c r="Z318" s="84"/>
    </row>
    <row r="319" spans="1:26" ht="30">
      <c r="A319" s="404" t="s">
        <v>14</v>
      </c>
      <c r="B319" s="405">
        <v>100013925032</v>
      </c>
      <c r="C319" s="404" t="s">
        <v>7</v>
      </c>
      <c r="D319" s="404" t="s">
        <v>8</v>
      </c>
      <c r="E319" s="406" t="s">
        <v>9</v>
      </c>
      <c r="F319" s="407">
        <v>43944.645138888889</v>
      </c>
      <c r="G319" s="84"/>
      <c r="H319" s="84"/>
      <c r="I319" s="84"/>
      <c r="J319" s="84"/>
      <c r="K319" s="84"/>
      <c r="L319" s="84"/>
      <c r="M319" s="84"/>
      <c r="N319" s="84"/>
      <c r="O319" s="84"/>
      <c r="P319" s="84"/>
      <c r="Q319" s="84"/>
      <c r="R319" s="84"/>
      <c r="S319" s="84"/>
      <c r="T319" s="84"/>
      <c r="U319" s="84"/>
      <c r="V319" s="84"/>
      <c r="W319" s="84"/>
      <c r="X319" s="84"/>
      <c r="Y319" s="84"/>
      <c r="Z319" s="84"/>
    </row>
    <row r="320" spans="1:26" ht="30">
      <c r="A320" s="399" t="s">
        <v>6</v>
      </c>
      <c r="B320" s="400">
        <v>100013390784</v>
      </c>
      <c r="C320" s="399" t="s">
        <v>7</v>
      </c>
      <c r="D320" s="399" t="s">
        <v>8</v>
      </c>
      <c r="E320" s="399" t="s">
        <v>13</v>
      </c>
      <c r="F320" s="401">
        <v>25934</v>
      </c>
      <c r="G320" s="84"/>
      <c r="H320" s="84"/>
      <c r="I320" s="84"/>
      <c r="J320" s="84"/>
      <c r="K320" s="84"/>
      <c r="L320" s="84"/>
      <c r="M320" s="84"/>
      <c r="N320" s="84"/>
      <c r="O320" s="84"/>
      <c r="P320" s="84"/>
      <c r="Q320" s="84"/>
      <c r="R320" s="84"/>
      <c r="S320" s="84"/>
      <c r="T320" s="84"/>
      <c r="U320" s="84"/>
      <c r="V320" s="84"/>
      <c r="W320" s="84"/>
      <c r="X320" s="84"/>
      <c r="Y320" s="84"/>
      <c r="Z320" s="84"/>
    </row>
    <row r="321" spans="1:26" ht="30">
      <c r="A321" s="399" t="s">
        <v>19</v>
      </c>
      <c r="B321" s="400">
        <v>100014619195</v>
      </c>
      <c r="C321" s="399" t="s">
        <v>7</v>
      </c>
      <c r="D321" s="399" t="s">
        <v>8</v>
      </c>
      <c r="E321" s="399" t="s">
        <v>9</v>
      </c>
      <c r="F321" s="401">
        <v>44337.602777777778</v>
      </c>
      <c r="G321" s="84"/>
      <c r="H321" s="84"/>
      <c r="I321" s="84"/>
      <c r="J321" s="84"/>
      <c r="K321" s="84"/>
      <c r="L321" s="84"/>
      <c r="M321" s="84"/>
      <c r="N321" s="84"/>
      <c r="O321" s="84"/>
      <c r="P321" s="84"/>
      <c r="Q321" s="84"/>
      <c r="R321" s="84"/>
      <c r="S321" s="84"/>
      <c r="T321" s="84"/>
      <c r="U321" s="84"/>
      <c r="V321" s="84"/>
      <c r="W321" s="84"/>
      <c r="X321" s="84"/>
      <c r="Y321" s="84"/>
      <c r="Z321" s="84"/>
    </row>
    <row r="322" spans="1:26" ht="30">
      <c r="A322" s="399" t="s">
        <v>18</v>
      </c>
      <c r="B322" s="402">
        <v>100014488368</v>
      </c>
      <c r="C322" s="399" t="s">
        <v>7</v>
      </c>
      <c r="D322" s="399" t="s">
        <v>8</v>
      </c>
      <c r="E322" s="399" t="s">
        <v>9</v>
      </c>
      <c r="F322" s="401">
        <v>44337.630555555559</v>
      </c>
      <c r="G322" s="84"/>
      <c r="H322" s="84"/>
      <c r="I322" s="84"/>
      <c r="J322" s="84"/>
      <c r="K322" s="84"/>
      <c r="L322" s="84"/>
      <c r="M322" s="84"/>
      <c r="N322" s="84"/>
      <c r="O322" s="84"/>
      <c r="P322" s="84"/>
      <c r="Q322" s="84"/>
      <c r="R322" s="84"/>
      <c r="S322" s="84"/>
      <c r="T322" s="84"/>
      <c r="U322" s="84"/>
      <c r="V322" s="84"/>
      <c r="W322" s="84"/>
      <c r="X322" s="84"/>
      <c r="Y322" s="84"/>
      <c r="Z322" s="84"/>
    </row>
    <row r="323" spans="1:26" ht="30">
      <c r="A323" s="399" t="s">
        <v>10</v>
      </c>
      <c r="B323" s="400">
        <v>100014465723</v>
      </c>
      <c r="C323" s="399" t="s">
        <v>7</v>
      </c>
      <c r="D323" s="399" t="s">
        <v>8</v>
      </c>
      <c r="E323" s="399" t="s">
        <v>9</v>
      </c>
      <c r="F323" s="401">
        <v>44337.470833333333</v>
      </c>
      <c r="G323" s="84"/>
      <c r="H323" s="84"/>
      <c r="I323" s="84"/>
      <c r="J323" s="84"/>
      <c r="K323" s="84"/>
      <c r="L323" s="84"/>
      <c r="M323" s="84"/>
      <c r="N323" s="84"/>
      <c r="O323" s="84"/>
      <c r="P323" s="84"/>
      <c r="Q323" s="84"/>
      <c r="R323" s="84"/>
      <c r="S323" s="84"/>
      <c r="T323" s="84"/>
      <c r="U323" s="84"/>
      <c r="V323" s="84"/>
      <c r="W323" s="84"/>
      <c r="X323" s="84"/>
      <c r="Y323" s="84"/>
      <c r="Z323" s="84"/>
    </row>
    <row r="324" spans="1:26" ht="30">
      <c r="A324" s="399" t="s">
        <v>11</v>
      </c>
      <c r="B324" s="400">
        <v>100004010942</v>
      </c>
      <c r="C324" s="399" t="s">
        <v>7</v>
      </c>
      <c r="D324" s="399" t="s">
        <v>8</v>
      </c>
      <c r="E324" s="399" t="s">
        <v>13</v>
      </c>
      <c r="F324" s="401">
        <v>44298.765972222223</v>
      </c>
      <c r="G324" s="84"/>
      <c r="H324" s="84"/>
      <c r="I324" s="84"/>
      <c r="J324" s="84"/>
      <c r="K324" s="84"/>
      <c r="L324" s="84"/>
      <c r="M324" s="84"/>
      <c r="N324" s="84"/>
      <c r="O324" s="84"/>
      <c r="P324" s="84"/>
      <c r="Q324" s="84"/>
      <c r="R324" s="84"/>
      <c r="S324" s="84"/>
      <c r="T324" s="84"/>
      <c r="U324" s="84"/>
      <c r="V324" s="84"/>
      <c r="W324" s="84"/>
      <c r="X324" s="84"/>
      <c r="Y324" s="84"/>
      <c r="Z324" s="84"/>
    </row>
    <row r="325" spans="1:26" ht="30">
      <c r="A325" s="399" t="s">
        <v>12</v>
      </c>
      <c r="B325" s="400">
        <v>100014652263</v>
      </c>
      <c r="C325" s="399" t="s">
        <v>7</v>
      </c>
      <c r="D325" s="399" t="s">
        <v>8</v>
      </c>
      <c r="E325" s="399" t="s">
        <v>13</v>
      </c>
      <c r="F325" s="401">
        <v>25934</v>
      </c>
      <c r="G325" s="84"/>
      <c r="H325" s="84"/>
      <c r="I325" s="84"/>
      <c r="J325" s="84"/>
      <c r="K325" s="84"/>
      <c r="L325" s="84"/>
      <c r="M325" s="84"/>
      <c r="N325" s="84"/>
      <c r="O325" s="84"/>
      <c r="P325" s="84"/>
      <c r="Q325" s="84"/>
      <c r="R325" s="84"/>
      <c r="S325" s="84"/>
      <c r="T325" s="84"/>
      <c r="U325" s="84"/>
      <c r="V325" s="84"/>
      <c r="W325" s="84"/>
      <c r="X325" s="84"/>
      <c r="Y325" s="84"/>
      <c r="Z325" s="84"/>
    </row>
    <row r="326" spans="1:26" ht="30">
      <c r="A326" s="399" t="s">
        <v>11</v>
      </c>
      <c r="B326" s="400">
        <v>100014525536</v>
      </c>
      <c r="C326" s="399" t="s">
        <v>7</v>
      </c>
      <c r="D326" s="399" t="s">
        <v>8</v>
      </c>
      <c r="E326" s="399" t="s">
        <v>13</v>
      </c>
      <c r="F326" s="401">
        <v>44252.657638888893</v>
      </c>
      <c r="G326" s="84"/>
      <c r="H326" s="84"/>
      <c r="I326" s="84"/>
      <c r="J326" s="84"/>
      <c r="K326" s="84"/>
      <c r="L326" s="84"/>
      <c r="M326" s="84"/>
      <c r="N326" s="84"/>
      <c r="O326" s="84"/>
      <c r="P326" s="84"/>
      <c r="Q326" s="84"/>
      <c r="R326" s="84"/>
      <c r="S326" s="84"/>
      <c r="T326" s="84"/>
      <c r="U326" s="84"/>
      <c r="V326" s="84"/>
      <c r="W326" s="84"/>
      <c r="X326" s="84"/>
      <c r="Y326" s="84"/>
      <c r="Z326" s="84"/>
    </row>
    <row r="327" spans="1:26" ht="30">
      <c r="A327" s="399" t="s">
        <v>12</v>
      </c>
      <c r="B327" s="400">
        <v>100006184620</v>
      </c>
      <c r="C327" s="399" t="s">
        <v>7</v>
      </c>
      <c r="D327" s="399" t="s">
        <v>8</v>
      </c>
      <c r="E327" s="399" t="s">
        <v>13</v>
      </c>
      <c r="F327" s="401">
        <v>44323.728472222225</v>
      </c>
      <c r="G327" s="84"/>
      <c r="H327" s="84"/>
      <c r="I327" s="84"/>
      <c r="J327" s="84"/>
      <c r="K327" s="84"/>
      <c r="L327" s="84"/>
      <c r="M327" s="84"/>
      <c r="N327" s="84"/>
      <c r="O327" s="84"/>
      <c r="P327" s="84"/>
      <c r="Q327" s="84"/>
      <c r="R327" s="84"/>
      <c r="S327" s="84"/>
      <c r="T327" s="84"/>
      <c r="U327" s="84"/>
      <c r="V327" s="84"/>
      <c r="W327" s="84"/>
      <c r="X327" s="84"/>
      <c r="Y327" s="84"/>
      <c r="Z327" s="84"/>
    </row>
    <row r="328" spans="1:26" ht="30">
      <c r="A328" s="399" t="s">
        <v>10</v>
      </c>
      <c r="B328" s="400">
        <v>100014363353</v>
      </c>
      <c r="C328" s="399" t="s">
        <v>7</v>
      </c>
      <c r="D328" s="399" t="s">
        <v>8</v>
      </c>
      <c r="E328" s="399" t="s">
        <v>9</v>
      </c>
      <c r="F328" s="401">
        <v>44337.470138888893</v>
      </c>
      <c r="G328" s="84"/>
      <c r="H328" s="84"/>
      <c r="I328" s="84"/>
      <c r="J328" s="84"/>
      <c r="K328" s="84"/>
      <c r="L328" s="84"/>
      <c r="M328" s="84"/>
      <c r="N328" s="84"/>
      <c r="O328" s="84"/>
      <c r="P328" s="84"/>
      <c r="Q328" s="84"/>
      <c r="R328" s="84"/>
      <c r="S328" s="84"/>
      <c r="T328" s="84"/>
      <c r="U328" s="84"/>
      <c r="V328" s="84"/>
      <c r="W328" s="84"/>
      <c r="X328" s="84"/>
      <c r="Y328" s="84"/>
      <c r="Z328" s="84"/>
    </row>
    <row r="329" spans="1:26" ht="30">
      <c r="A329" s="399" t="s">
        <v>19</v>
      </c>
      <c r="B329" s="400">
        <v>100013213391</v>
      </c>
      <c r="C329" s="399" t="s">
        <v>7</v>
      </c>
      <c r="D329" s="399" t="s">
        <v>8</v>
      </c>
      <c r="E329" s="399" t="s">
        <v>9</v>
      </c>
      <c r="F329" s="401">
        <v>44337.606944444451</v>
      </c>
      <c r="G329" s="84"/>
      <c r="H329" s="84"/>
      <c r="I329" s="84"/>
      <c r="J329" s="84"/>
      <c r="K329" s="84"/>
      <c r="L329" s="84"/>
      <c r="M329" s="84"/>
      <c r="N329" s="84"/>
      <c r="O329" s="84"/>
      <c r="P329" s="84"/>
      <c r="Q329" s="84"/>
      <c r="R329" s="84"/>
      <c r="S329" s="84"/>
      <c r="T329" s="84"/>
      <c r="U329" s="84"/>
      <c r="V329" s="84"/>
      <c r="W329" s="84"/>
      <c r="X329" s="84"/>
      <c r="Y329" s="84"/>
      <c r="Z329" s="84"/>
    </row>
    <row r="330" spans="1:26" ht="30">
      <c r="A330" s="399" t="s">
        <v>16</v>
      </c>
      <c r="B330" s="400">
        <v>100013200129</v>
      </c>
      <c r="C330" s="399" t="s">
        <v>7</v>
      </c>
      <c r="D330" s="399" t="s">
        <v>8</v>
      </c>
      <c r="E330" s="399" t="s">
        <v>13</v>
      </c>
      <c r="F330" s="401">
        <v>25934</v>
      </c>
      <c r="G330" s="84"/>
      <c r="H330" s="84"/>
      <c r="I330" s="84"/>
      <c r="J330" s="84"/>
      <c r="K330" s="84"/>
      <c r="L330" s="84"/>
      <c r="M330" s="84"/>
      <c r="N330" s="84"/>
      <c r="O330" s="84"/>
      <c r="P330" s="84"/>
      <c r="Q330" s="84"/>
      <c r="R330" s="84"/>
      <c r="S330" s="84"/>
      <c r="T330" s="84"/>
      <c r="U330" s="84"/>
      <c r="V330" s="84"/>
      <c r="W330" s="84"/>
      <c r="X330" s="84"/>
      <c r="Y330" s="84"/>
      <c r="Z330" s="84"/>
    </row>
    <row r="331" spans="1:26" ht="30">
      <c r="A331" s="399" t="s">
        <v>15</v>
      </c>
      <c r="B331" s="400">
        <v>100013521635</v>
      </c>
      <c r="C331" s="399" t="s">
        <v>7</v>
      </c>
      <c r="D331" s="399" t="s">
        <v>8</v>
      </c>
      <c r="E331" s="399" t="s">
        <v>13</v>
      </c>
      <c r="F331" s="401">
        <v>25934</v>
      </c>
      <c r="G331" s="84"/>
      <c r="H331" s="84"/>
      <c r="I331" s="84"/>
      <c r="J331" s="84"/>
      <c r="K331" s="84"/>
      <c r="L331" s="84"/>
      <c r="M331" s="84"/>
      <c r="N331" s="84"/>
      <c r="O331" s="84"/>
      <c r="P331" s="84"/>
      <c r="Q331" s="84"/>
      <c r="R331" s="84"/>
      <c r="S331" s="84"/>
      <c r="T331" s="84"/>
      <c r="U331" s="84"/>
      <c r="V331" s="84"/>
      <c r="W331" s="84"/>
      <c r="X331" s="84"/>
      <c r="Y331" s="84"/>
      <c r="Z331" s="84"/>
    </row>
    <row r="332" spans="1:26" ht="30">
      <c r="A332" s="399" t="s">
        <v>17</v>
      </c>
      <c r="B332" s="400">
        <v>100014363322</v>
      </c>
      <c r="C332" s="399" t="s">
        <v>7</v>
      </c>
      <c r="D332" s="399" t="s">
        <v>8</v>
      </c>
      <c r="E332" s="399" t="s">
        <v>13</v>
      </c>
      <c r="F332" s="401">
        <v>44337.637499999997</v>
      </c>
      <c r="G332" s="403">
        <v>44342</v>
      </c>
      <c r="H332" s="84"/>
      <c r="I332" s="84"/>
      <c r="J332" s="84"/>
      <c r="K332" s="84"/>
      <c r="L332" s="84"/>
      <c r="M332" s="84"/>
      <c r="N332" s="84"/>
      <c r="O332" s="84"/>
      <c r="P332" s="84"/>
      <c r="Q332" s="84"/>
      <c r="R332" s="84"/>
      <c r="S332" s="84"/>
      <c r="T332" s="84"/>
      <c r="U332" s="84"/>
      <c r="V332" s="84"/>
      <c r="W332" s="84"/>
      <c r="X332" s="84"/>
      <c r="Y332" s="84"/>
      <c r="Z332" s="84"/>
    </row>
    <row r="333" spans="1:26" ht="30">
      <c r="A333" s="399" t="s">
        <v>11</v>
      </c>
      <c r="B333" s="400">
        <v>100014328750</v>
      </c>
      <c r="C333" s="399" t="s">
        <v>7</v>
      </c>
      <c r="D333" s="399" t="s">
        <v>8</v>
      </c>
      <c r="E333" s="399" t="s">
        <v>13</v>
      </c>
      <c r="F333" s="401">
        <v>43990.745833333334</v>
      </c>
      <c r="G333" s="84"/>
      <c r="H333" s="84"/>
      <c r="I333" s="84"/>
      <c r="J333" s="84"/>
      <c r="K333" s="84"/>
      <c r="L333" s="84"/>
      <c r="M333" s="84"/>
      <c r="N333" s="84"/>
      <c r="O333" s="84"/>
      <c r="P333" s="84"/>
      <c r="Q333" s="84"/>
      <c r="R333" s="84"/>
      <c r="S333" s="84"/>
      <c r="T333" s="84"/>
      <c r="U333" s="84"/>
      <c r="V333" s="84"/>
      <c r="W333" s="84"/>
      <c r="X333" s="84"/>
      <c r="Y333" s="84"/>
      <c r="Z333" s="84"/>
    </row>
    <row r="334" spans="1:26" ht="30">
      <c r="A334" s="404" t="s">
        <v>14</v>
      </c>
      <c r="B334" s="405">
        <v>100010716658</v>
      </c>
      <c r="C334" s="404" t="s">
        <v>7</v>
      </c>
      <c r="D334" s="404" t="s">
        <v>8</v>
      </c>
      <c r="E334" s="406" t="s">
        <v>9</v>
      </c>
      <c r="F334" s="407">
        <v>44316.590277777781</v>
      </c>
      <c r="G334" s="84"/>
      <c r="H334" s="84"/>
      <c r="I334" s="84"/>
      <c r="J334" s="84"/>
      <c r="K334" s="84"/>
      <c r="L334" s="84"/>
      <c r="M334" s="84"/>
      <c r="N334" s="84"/>
      <c r="O334" s="84"/>
      <c r="P334" s="84"/>
      <c r="Q334" s="84"/>
      <c r="R334" s="84"/>
      <c r="S334" s="84"/>
      <c r="T334" s="84"/>
      <c r="U334" s="84"/>
      <c r="V334" s="84"/>
      <c r="W334" s="84"/>
      <c r="X334" s="84"/>
      <c r="Y334" s="84"/>
      <c r="Z334" s="84"/>
    </row>
    <row r="335" spans="1:26" ht="30">
      <c r="A335" s="399" t="s">
        <v>18</v>
      </c>
      <c r="B335" s="402">
        <v>100014678310</v>
      </c>
      <c r="C335" s="399" t="s">
        <v>7</v>
      </c>
      <c r="D335" s="399" t="s">
        <v>8</v>
      </c>
      <c r="E335" s="399" t="s">
        <v>9</v>
      </c>
      <c r="F335" s="401">
        <v>44337.627083333333</v>
      </c>
      <c r="G335" s="84"/>
      <c r="H335" s="84"/>
      <c r="I335" s="84"/>
      <c r="J335" s="84"/>
      <c r="K335" s="84"/>
      <c r="L335" s="84"/>
      <c r="M335" s="84"/>
      <c r="N335" s="84"/>
      <c r="O335" s="84"/>
      <c r="P335" s="84"/>
      <c r="Q335" s="84"/>
      <c r="R335" s="84"/>
      <c r="S335" s="84"/>
      <c r="T335" s="84"/>
      <c r="U335" s="84"/>
      <c r="V335" s="84"/>
      <c r="W335" s="84"/>
      <c r="X335" s="84"/>
      <c r="Y335" s="84"/>
      <c r="Z335" s="84"/>
    </row>
    <row r="336" spans="1:26" ht="30">
      <c r="A336" s="399" t="s">
        <v>6</v>
      </c>
      <c r="B336" s="400">
        <v>100014504272</v>
      </c>
      <c r="C336" s="399" t="s">
        <v>7</v>
      </c>
      <c r="D336" s="399" t="s">
        <v>8</v>
      </c>
      <c r="E336" s="399" t="s">
        <v>9</v>
      </c>
      <c r="F336" s="401">
        <v>44337.493750000001</v>
      </c>
      <c r="G336" s="84"/>
      <c r="H336" s="84"/>
      <c r="I336" s="84"/>
      <c r="J336" s="84"/>
      <c r="K336" s="84"/>
      <c r="L336" s="84"/>
      <c r="M336" s="84"/>
      <c r="N336" s="84"/>
      <c r="O336" s="84"/>
      <c r="P336" s="84"/>
      <c r="Q336" s="84"/>
      <c r="R336" s="84"/>
      <c r="S336" s="84"/>
      <c r="T336" s="84"/>
      <c r="U336" s="84"/>
      <c r="V336" s="84"/>
      <c r="W336" s="84"/>
      <c r="X336" s="84"/>
      <c r="Y336" s="84"/>
      <c r="Z336" s="84"/>
    </row>
    <row r="337" spans="1:26" ht="30">
      <c r="A337" s="399" t="s">
        <v>12</v>
      </c>
      <c r="B337" s="400">
        <v>100014591075</v>
      </c>
      <c r="C337" s="399" t="s">
        <v>7</v>
      </c>
      <c r="D337" s="399" t="s">
        <v>8</v>
      </c>
      <c r="E337" s="399" t="s">
        <v>13</v>
      </c>
      <c r="F337" s="401">
        <v>44064.44027777778</v>
      </c>
      <c r="G337" s="84"/>
      <c r="H337" s="84"/>
      <c r="I337" s="84"/>
      <c r="J337" s="84"/>
      <c r="K337" s="84"/>
      <c r="L337" s="84"/>
      <c r="M337" s="84"/>
      <c r="N337" s="84"/>
      <c r="O337" s="84"/>
      <c r="P337" s="84"/>
      <c r="Q337" s="84"/>
      <c r="R337" s="84"/>
      <c r="S337" s="84"/>
      <c r="T337" s="84"/>
      <c r="U337" s="84"/>
      <c r="V337" s="84"/>
      <c r="W337" s="84"/>
      <c r="X337" s="84"/>
      <c r="Y337" s="84"/>
      <c r="Z337" s="84"/>
    </row>
    <row r="338" spans="1:26" ht="30">
      <c r="A338" s="399" t="s">
        <v>12</v>
      </c>
      <c r="B338" s="400">
        <v>100001586855</v>
      </c>
      <c r="C338" s="399" t="s">
        <v>7</v>
      </c>
      <c r="D338" s="399" t="s">
        <v>8</v>
      </c>
      <c r="E338" s="399" t="s">
        <v>13</v>
      </c>
      <c r="F338" s="401">
        <v>44337.657638888893</v>
      </c>
      <c r="G338" s="84"/>
      <c r="H338" s="84"/>
      <c r="I338" s="84"/>
      <c r="J338" s="84"/>
      <c r="K338" s="84"/>
      <c r="L338" s="84"/>
      <c r="M338" s="84"/>
      <c r="N338" s="84"/>
      <c r="O338" s="84"/>
      <c r="P338" s="84"/>
      <c r="Q338" s="84"/>
      <c r="R338" s="84"/>
      <c r="S338" s="84"/>
      <c r="T338" s="84"/>
      <c r="U338" s="84"/>
      <c r="V338" s="84"/>
      <c r="W338" s="84"/>
      <c r="X338" s="84"/>
      <c r="Y338" s="84"/>
      <c r="Z338" s="84"/>
    </row>
    <row r="339" spans="1:26" ht="30">
      <c r="A339" s="399" t="s">
        <v>18</v>
      </c>
      <c r="B339" s="402">
        <v>100009134766</v>
      </c>
      <c r="C339" s="399" t="s">
        <v>7</v>
      </c>
      <c r="D339" s="399" t="s">
        <v>8</v>
      </c>
      <c r="E339" s="399" t="s">
        <v>9</v>
      </c>
      <c r="F339" s="401">
        <v>44337.625694444447</v>
      </c>
      <c r="G339" s="84"/>
      <c r="H339" s="84"/>
      <c r="I339" s="84"/>
      <c r="J339" s="84"/>
      <c r="K339" s="84"/>
      <c r="L339" s="84"/>
      <c r="M339" s="84"/>
      <c r="N339" s="84"/>
      <c r="O339" s="84"/>
      <c r="P339" s="84"/>
      <c r="Q339" s="84"/>
      <c r="R339" s="84"/>
      <c r="S339" s="84"/>
      <c r="T339" s="84"/>
      <c r="U339" s="84"/>
      <c r="V339" s="84"/>
      <c r="W339" s="84"/>
      <c r="X339" s="84"/>
      <c r="Y339" s="84"/>
      <c r="Z339" s="84"/>
    </row>
    <row r="340" spans="1:26" ht="30">
      <c r="A340" s="399" t="s">
        <v>11</v>
      </c>
      <c r="B340" s="400">
        <v>100002721036</v>
      </c>
      <c r="C340" s="399" t="s">
        <v>7</v>
      </c>
      <c r="D340" s="399" t="s">
        <v>8</v>
      </c>
      <c r="E340" s="399" t="s">
        <v>13</v>
      </c>
      <c r="F340" s="401">
        <v>44280.603472222225</v>
      </c>
      <c r="G340" s="84"/>
      <c r="H340" s="84"/>
      <c r="I340" s="84"/>
      <c r="J340" s="84"/>
      <c r="K340" s="84"/>
      <c r="L340" s="84"/>
      <c r="M340" s="84"/>
      <c r="N340" s="84"/>
      <c r="O340" s="84"/>
      <c r="P340" s="84"/>
      <c r="Q340" s="84"/>
      <c r="R340" s="84"/>
      <c r="S340" s="84"/>
      <c r="T340" s="84"/>
      <c r="U340" s="84"/>
      <c r="V340" s="84"/>
      <c r="W340" s="84"/>
      <c r="X340" s="84"/>
      <c r="Y340" s="84"/>
      <c r="Z340" s="84"/>
    </row>
    <row r="341" spans="1:26" ht="30">
      <c r="A341" s="399" t="s">
        <v>16</v>
      </c>
      <c r="B341" s="400">
        <v>100014510106</v>
      </c>
      <c r="C341" s="399" t="s">
        <v>7</v>
      </c>
      <c r="D341" s="399" t="s">
        <v>8</v>
      </c>
      <c r="E341" s="399" t="s">
        <v>13</v>
      </c>
      <c r="F341" s="401">
        <v>25934</v>
      </c>
      <c r="G341" s="84"/>
      <c r="H341" s="84"/>
      <c r="I341" s="84"/>
      <c r="J341" s="84"/>
      <c r="K341" s="84"/>
      <c r="L341" s="84"/>
      <c r="M341" s="84"/>
      <c r="N341" s="84"/>
      <c r="O341" s="84"/>
      <c r="P341" s="84"/>
      <c r="Q341" s="84"/>
      <c r="R341" s="84"/>
      <c r="S341" s="84"/>
      <c r="T341" s="84"/>
      <c r="U341" s="84"/>
      <c r="V341" s="84"/>
      <c r="W341" s="84"/>
      <c r="X341" s="84"/>
      <c r="Y341" s="84"/>
      <c r="Z341" s="84"/>
    </row>
    <row r="342" spans="1:26" ht="30">
      <c r="A342" s="399" t="s">
        <v>14</v>
      </c>
      <c r="B342" s="400">
        <v>100016285641</v>
      </c>
      <c r="C342" s="399" t="s">
        <v>7</v>
      </c>
      <c r="D342" s="399" t="s">
        <v>8</v>
      </c>
      <c r="E342" s="399" t="s">
        <v>9</v>
      </c>
      <c r="F342" s="401">
        <v>44337.680555555555</v>
      </c>
      <c r="G342" s="84"/>
      <c r="H342" s="84"/>
      <c r="I342" s="84"/>
      <c r="J342" s="84"/>
      <c r="K342" s="84"/>
      <c r="L342" s="84"/>
      <c r="M342" s="84"/>
      <c r="N342" s="84"/>
      <c r="O342" s="84"/>
      <c r="P342" s="84"/>
      <c r="Q342" s="84"/>
      <c r="R342" s="84"/>
      <c r="S342" s="84"/>
      <c r="T342" s="84"/>
      <c r="U342" s="84"/>
      <c r="V342" s="84"/>
      <c r="W342" s="84"/>
      <c r="X342" s="84"/>
      <c r="Y342" s="84"/>
      <c r="Z342" s="84"/>
    </row>
    <row r="343" spans="1:26" ht="30">
      <c r="A343" s="399" t="s">
        <v>6</v>
      </c>
      <c r="B343" s="400">
        <v>100013288579</v>
      </c>
      <c r="C343" s="399" t="s">
        <v>7</v>
      </c>
      <c r="D343" s="399" t="s">
        <v>8</v>
      </c>
      <c r="E343" s="399" t="s">
        <v>9</v>
      </c>
      <c r="F343" s="401">
        <v>44337.486111111109</v>
      </c>
      <c r="G343" s="84"/>
      <c r="H343" s="84"/>
      <c r="I343" s="84"/>
      <c r="J343" s="84"/>
      <c r="K343" s="84"/>
      <c r="L343" s="84"/>
      <c r="M343" s="84"/>
      <c r="N343" s="84"/>
      <c r="O343" s="84"/>
      <c r="P343" s="84"/>
      <c r="Q343" s="84"/>
      <c r="R343" s="84"/>
      <c r="S343" s="84"/>
      <c r="T343" s="84"/>
      <c r="U343" s="84"/>
      <c r="V343" s="84"/>
      <c r="W343" s="84"/>
      <c r="X343" s="84"/>
      <c r="Y343" s="84"/>
      <c r="Z343" s="84"/>
    </row>
    <row r="344" spans="1:26" ht="30">
      <c r="A344" s="409" t="s">
        <v>19</v>
      </c>
      <c r="B344" s="410">
        <v>100014582510</v>
      </c>
      <c r="C344" s="409" t="s">
        <v>7</v>
      </c>
      <c r="D344" s="409" t="s">
        <v>8</v>
      </c>
      <c r="E344" s="409" t="s">
        <v>9</v>
      </c>
      <c r="F344" s="411">
        <v>44337.606944444451</v>
      </c>
      <c r="G344" s="84"/>
      <c r="H344" s="84"/>
      <c r="I344" s="84"/>
      <c r="J344" s="84"/>
      <c r="K344" s="84"/>
      <c r="L344" s="84"/>
      <c r="M344" s="84"/>
      <c r="N344" s="84"/>
      <c r="O344" s="84"/>
      <c r="P344" s="84"/>
      <c r="Q344" s="84"/>
      <c r="R344" s="84"/>
      <c r="S344" s="84"/>
      <c r="T344" s="84"/>
      <c r="U344" s="84"/>
      <c r="V344" s="84"/>
      <c r="W344" s="84"/>
      <c r="X344" s="84"/>
      <c r="Y344" s="84"/>
      <c r="Z344" s="84"/>
    </row>
    <row r="345" spans="1:26" ht="30">
      <c r="A345" s="399" t="s">
        <v>15</v>
      </c>
      <c r="B345" s="400">
        <v>100000755181</v>
      </c>
      <c r="C345" s="399" t="s">
        <v>7</v>
      </c>
      <c r="D345" s="399" t="s">
        <v>8</v>
      </c>
      <c r="E345" s="399" t="s">
        <v>13</v>
      </c>
      <c r="F345" s="401">
        <v>44309.696527777778</v>
      </c>
      <c r="G345" s="84"/>
      <c r="H345" s="84"/>
      <c r="I345" s="84"/>
      <c r="J345" s="84"/>
      <c r="K345" s="84"/>
      <c r="L345" s="84"/>
      <c r="M345" s="84"/>
      <c r="N345" s="84"/>
      <c r="O345" s="84"/>
      <c r="P345" s="84"/>
      <c r="Q345" s="84"/>
      <c r="R345" s="84"/>
      <c r="S345" s="84"/>
      <c r="T345" s="84"/>
      <c r="U345" s="84"/>
      <c r="V345" s="84"/>
      <c r="W345" s="84"/>
      <c r="X345" s="84"/>
      <c r="Y345" s="84"/>
      <c r="Z345" s="84"/>
    </row>
    <row r="346" spans="1:26" ht="30">
      <c r="A346" s="399" t="s">
        <v>10</v>
      </c>
      <c r="B346" s="400">
        <v>100006324326</v>
      </c>
      <c r="C346" s="399" t="s">
        <v>7</v>
      </c>
      <c r="D346" s="399" t="s">
        <v>8</v>
      </c>
      <c r="E346" s="399" t="s">
        <v>13</v>
      </c>
      <c r="F346" s="401">
        <v>44258.697222222225</v>
      </c>
      <c r="G346" s="84"/>
      <c r="H346" s="84"/>
      <c r="I346" s="84"/>
      <c r="J346" s="84"/>
      <c r="K346" s="84"/>
      <c r="L346" s="84"/>
      <c r="M346" s="84"/>
      <c r="N346" s="84"/>
      <c r="O346" s="84"/>
      <c r="P346" s="84"/>
      <c r="Q346" s="84"/>
      <c r="R346" s="84"/>
      <c r="S346" s="84"/>
      <c r="T346" s="84"/>
      <c r="U346" s="84"/>
      <c r="V346" s="84"/>
      <c r="W346" s="84"/>
      <c r="X346" s="84"/>
      <c r="Y346" s="84"/>
      <c r="Z346" s="84"/>
    </row>
    <row r="347" spans="1:26" ht="30">
      <c r="A347" s="399" t="s">
        <v>15</v>
      </c>
      <c r="B347" s="400">
        <v>100015378733</v>
      </c>
      <c r="C347" s="399" t="s">
        <v>7</v>
      </c>
      <c r="D347" s="399" t="s">
        <v>8</v>
      </c>
      <c r="E347" s="399" t="s">
        <v>13</v>
      </c>
      <c r="F347" s="401">
        <v>44295.629861111112</v>
      </c>
      <c r="G347" s="84"/>
      <c r="H347" s="84"/>
      <c r="I347" s="84"/>
      <c r="J347" s="84"/>
      <c r="K347" s="84"/>
      <c r="L347" s="84"/>
      <c r="M347" s="84"/>
      <c r="N347" s="84"/>
      <c r="O347" s="84"/>
      <c r="P347" s="84"/>
      <c r="Q347" s="84"/>
      <c r="R347" s="84"/>
      <c r="S347" s="84"/>
      <c r="T347" s="84"/>
      <c r="U347" s="84"/>
      <c r="V347" s="84"/>
      <c r="W347" s="84"/>
      <c r="X347" s="84"/>
      <c r="Y347" s="84"/>
      <c r="Z347" s="84"/>
    </row>
    <row r="348" spans="1:26" ht="30">
      <c r="A348" s="399" t="s">
        <v>10</v>
      </c>
      <c r="B348" s="400">
        <v>100018247348</v>
      </c>
      <c r="C348" s="399" t="s">
        <v>7</v>
      </c>
      <c r="D348" s="399" t="s">
        <v>8</v>
      </c>
      <c r="E348" s="399" t="s">
        <v>9</v>
      </c>
      <c r="F348" s="401">
        <v>44337.461805555555</v>
      </c>
      <c r="G348" s="84"/>
      <c r="H348" s="84"/>
      <c r="I348" s="84"/>
      <c r="J348" s="84"/>
      <c r="K348" s="84"/>
      <c r="L348" s="84"/>
      <c r="M348" s="84"/>
      <c r="N348" s="84"/>
      <c r="O348" s="84"/>
      <c r="P348" s="84"/>
      <c r="Q348" s="84"/>
      <c r="R348" s="84"/>
      <c r="S348" s="84"/>
      <c r="T348" s="84"/>
      <c r="U348" s="84"/>
      <c r="V348" s="84"/>
      <c r="W348" s="84"/>
      <c r="X348" s="84"/>
      <c r="Y348" s="84"/>
      <c r="Z348" s="84"/>
    </row>
    <row r="349" spans="1:26" ht="45">
      <c r="A349" s="399" t="s">
        <v>19</v>
      </c>
      <c r="B349" s="400">
        <v>100006740294</v>
      </c>
      <c r="C349" s="399" t="s">
        <v>5475</v>
      </c>
      <c r="D349" s="399" t="s">
        <v>5476</v>
      </c>
      <c r="E349" s="408" t="s">
        <v>9</v>
      </c>
      <c r="F349" s="401">
        <v>44335.749305555553</v>
      </c>
      <c r="G349" s="84"/>
      <c r="H349" s="84"/>
      <c r="I349" s="84"/>
      <c r="J349" s="84"/>
      <c r="K349" s="84"/>
      <c r="L349" s="84"/>
      <c r="M349" s="84"/>
      <c r="N349" s="84"/>
      <c r="O349" s="84"/>
      <c r="P349" s="84"/>
      <c r="Q349" s="84"/>
      <c r="R349" s="84"/>
      <c r="S349" s="84"/>
      <c r="T349" s="84"/>
      <c r="U349" s="84"/>
      <c r="V349" s="84"/>
      <c r="W349" s="84"/>
      <c r="X349" s="84"/>
      <c r="Y349" s="84"/>
      <c r="Z349" s="84"/>
    </row>
    <row r="350" spans="1:26" ht="45">
      <c r="A350" s="399" t="s">
        <v>19</v>
      </c>
      <c r="B350" s="400">
        <v>100019079658</v>
      </c>
      <c r="C350" s="399" t="s">
        <v>5475</v>
      </c>
      <c r="D350" s="399" t="s">
        <v>5476</v>
      </c>
      <c r="E350" s="408" t="s">
        <v>9</v>
      </c>
      <c r="F350" s="401">
        <v>44337.665277777778</v>
      </c>
      <c r="G350" s="84"/>
      <c r="H350" s="84"/>
      <c r="I350" s="84"/>
      <c r="J350" s="84"/>
      <c r="K350" s="84"/>
      <c r="L350" s="84"/>
      <c r="M350" s="84"/>
      <c r="N350" s="84"/>
      <c r="O350" s="84"/>
      <c r="P350" s="84"/>
      <c r="Q350" s="84"/>
      <c r="R350" s="84"/>
      <c r="S350" s="84"/>
      <c r="T350" s="84"/>
      <c r="U350" s="84"/>
      <c r="V350" s="84"/>
      <c r="W350" s="84"/>
      <c r="X350" s="84"/>
      <c r="Y350" s="84"/>
      <c r="Z350" s="84"/>
    </row>
    <row r="351" spans="1:26" ht="30">
      <c r="A351" s="399" t="s">
        <v>6</v>
      </c>
      <c r="B351" s="400">
        <v>100012678955</v>
      </c>
      <c r="C351" s="399" t="s">
        <v>5475</v>
      </c>
      <c r="D351" s="399" t="s">
        <v>5477</v>
      </c>
      <c r="E351" s="399" t="s">
        <v>13</v>
      </c>
      <c r="F351" s="401">
        <v>44335.455555555549</v>
      </c>
      <c r="G351" s="84"/>
      <c r="H351" s="84"/>
      <c r="I351" s="84"/>
      <c r="J351" s="84"/>
      <c r="K351" s="84"/>
      <c r="L351" s="84"/>
      <c r="M351" s="84"/>
      <c r="N351" s="84"/>
      <c r="O351" s="84"/>
      <c r="P351" s="84"/>
      <c r="Q351" s="84"/>
      <c r="R351" s="84"/>
      <c r="S351" s="84"/>
      <c r="T351" s="84"/>
      <c r="U351" s="84"/>
      <c r="V351" s="84"/>
      <c r="W351" s="84"/>
      <c r="X351" s="84"/>
      <c r="Y351" s="84"/>
      <c r="Z351" s="84"/>
    </row>
    <row r="352" spans="1:26" ht="45">
      <c r="A352" s="399" t="s">
        <v>17</v>
      </c>
      <c r="B352" s="400">
        <v>100008918430</v>
      </c>
      <c r="C352" s="399" t="s">
        <v>5475</v>
      </c>
      <c r="D352" s="399" t="s">
        <v>5478</v>
      </c>
      <c r="E352" s="399" t="s">
        <v>9</v>
      </c>
      <c r="F352" s="401">
        <v>44337.659722222219</v>
      </c>
      <c r="G352" s="84"/>
      <c r="H352" s="84"/>
      <c r="I352" s="84"/>
      <c r="J352" s="84"/>
      <c r="K352" s="84"/>
      <c r="L352" s="84"/>
      <c r="M352" s="84"/>
      <c r="N352" s="84"/>
      <c r="O352" s="84"/>
      <c r="P352" s="84"/>
      <c r="Q352" s="84"/>
      <c r="R352" s="84"/>
      <c r="S352" s="84"/>
      <c r="T352" s="84"/>
      <c r="U352" s="84"/>
      <c r="V352" s="84"/>
      <c r="W352" s="84"/>
      <c r="X352" s="84"/>
      <c r="Y352" s="84"/>
      <c r="Z352" s="84"/>
    </row>
    <row r="353" spans="1:26" ht="30">
      <c r="A353" s="399" t="s">
        <v>19</v>
      </c>
      <c r="B353" s="400">
        <v>100011933876</v>
      </c>
      <c r="C353" s="399" t="s">
        <v>7</v>
      </c>
      <c r="D353" s="399" t="s">
        <v>5479</v>
      </c>
      <c r="E353" s="408" t="s">
        <v>9</v>
      </c>
      <c r="F353" s="401">
        <v>44258.613888888889</v>
      </c>
      <c r="G353" s="84"/>
      <c r="H353" s="84"/>
      <c r="I353" s="84"/>
      <c r="J353" s="84"/>
      <c r="K353" s="84"/>
      <c r="L353" s="84"/>
      <c r="M353" s="84"/>
      <c r="N353" s="84"/>
      <c r="O353" s="84"/>
      <c r="P353" s="84"/>
      <c r="Q353" s="84"/>
      <c r="R353" s="84"/>
      <c r="S353" s="84"/>
      <c r="T353" s="84"/>
      <c r="U353" s="84"/>
      <c r="V353" s="84"/>
      <c r="W353" s="84"/>
      <c r="X353" s="84"/>
      <c r="Y353" s="84"/>
      <c r="Z353" s="84"/>
    </row>
    <row r="354" spans="1:26" ht="60">
      <c r="A354" s="399" t="s">
        <v>15</v>
      </c>
      <c r="B354" s="400">
        <v>100014653589</v>
      </c>
      <c r="C354" s="399" t="s">
        <v>5475</v>
      </c>
      <c r="D354" s="399" t="s">
        <v>5480</v>
      </c>
      <c r="E354" s="399" t="s">
        <v>9</v>
      </c>
      <c r="F354" s="401">
        <v>44337.41805555555</v>
      </c>
      <c r="G354" s="84"/>
      <c r="H354" s="84"/>
      <c r="I354" s="84"/>
      <c r="J354" s="84"/>
      <c r="K354" s="84"/>
      <c r="L354" s="84"/>
      <c r="M354" s="84"/>
      <c r="N354" s="84"/>
      <c r="O354" s="84"/>
      <c r="P354" s="84"/>
      <c r="Q354" s="84"/>
      <c r="R354" s="84"/>
      <c r="S354" s="84"/>
      <c r="T354" s="84"/>
      <c r="U354" s="84"/>
      <c r="V354" s="84"/>
      <c r="W354" s="84"/>
      <c r="X354" s="84"/>
      <c r="Y354" s="84"/>
      <c r="Z354" s="84"/>
    </row>
    <row r="355" spans="1:26" ht="60">
      <c r="A355" s="399" t="s">
        <v>6</v>
      </c>
      <c r="B355" s="400">
        <v>100014653701</v>
      </c>
      <c r="C355" s="399" t="s">
        <v>5475</v>
      </c>
      <c r="D355" s="399" t="s">
        <v>5480</v>
      </c>
      <c r="E355" s="399" t="s">
        <v>13</v>
      </c>
      <c r="F355" s="401">
        <v>25934</v>
      </c>
      <c r="G355" s="84"/>
      <c r="H355" s="84"/>
      <c r="I355" s="84"/>
      <c r="J355" s="84"/>
      <c r="K355" s="84"/>
      <c r="L355" s="84"/>
      <c r="M355" s="84"/>
      <c r="N355" s="84"/>
      <c r="O355" s="84"/>
      <c r="P355" s="84"/>
      <c r="Q355" s="84"/>
      <c r="R355" s="84"/>
      <c r="S355" s="84"/>
      <c r="T355" s="84"/>
      <c r="U355" s="84"/>
      <c r="V355" s="84"/>
      <c r="W355" s="84"/>
      <c r="X355" s="84"/>
      <c r="Y355" s="84"/>
      <c r="Z355" s="84"/>
    </row>
    <row r="356" spans="1:26" ht="60">
      <c r="A356" s="399" t="s">
        <v>15</v>
      </c>
      <c r="B356" s="400">
        <v>100014359651</v>
      </c>
      <c r="C356" s="399" t="s">
        <v>5475</v>
      </c>
      <c r="D356" s="399" t="s">
        <v>5480</v>
      </c>
      <c r="E356" s="399" t="s">
        <v>9</v>
      </c>
      <c r="F356" s="401">
        <v>44337.419444444451</v>
      </c>
      <c r="G356" s="84"/>
      <c r="H356" s="84"/>
      <c r="I356" s="84"/>
      <c r="J356" s="84"/>
      <c r="K356" s="84"/>
      <c r="L356" s="84"/>
      <c r="M356" s="84"/>
      <c r="N356" s="84"/>
      <c r="O356" s="84"/>
      <c r="P356" s="84"/>
      <c r="Q356" s="84"/>
      <c r="R356" s="84"/>
      <c r="S356" s="84"/>
      <c r="T356" s="84"/>
      <c r="U356" s="84"/>
      <c r="V356" s="84"/>
      <c r="W356" s="84"/>
      <c r="X356" s="84"/>
      <c r="Y356" s="84"/>
      <c r="Z356" s="84"/>
    </row>
    <row r="357" spans="1:26" ht="60">
      <c r="A357" s="399" t="s">
        <v>6</v>
      </c>
      <c r="B357" s="400">
        <v>100014361164</v>
      </c>
      <c r="C357" s="399" t="s">
        <v>5475</v>
      </c>
      <c r="D357" s="399" t="s">
        <v>5480</v>
      </c>
      <c r="E357" s="399" t="s">
        <v>13</v>
      </c>
      <c r="F357" s="401">
        <v>25934</v>
      </c>
      <c r="G357" s="84"/>
      <c r="H357" s="84"/>
      <c r="I357" s="84"/>
      <c r="J357" s="84"/>
      <c r="K357" s="84"/>
      <c r="L357" s="84"/>
      <c r="M357" s="84"/>
      <c r="N357" s="84"/>
      <c r="O357" s="84"/>
      <c r="P357" s="84"/>
      <c r="Q357" s="84"/>
      <c r="R357" s="84"/>
      <c r="S357" s="84"/>
      <c r="T357" s="84"/>
      <c r="U357" s="84"/>
      <c r="V357" s="84"/>
      <c r="W357" s="84"/>
      <c r="X357" s="84"/>
      <c r="Y357" s="84"/>
      <c r="Z357" s="84"/>
    </row>
    <row r="358" spans="1:26" ht="60">
      <c r="A358" s="399" t="s">
        <v>19</v>
      </c>
      <c r="B358" s="400">
        <v>100011785657</v>
      </c>
      <c r="C358" s="399" t="s">
        <v>5475</v>
      </c>
      <c r="D358" s="399" t="s">
        <v>5480</v>
      </c>
      <c r="E358" s="399" t="s">
        <v>9</v>
      </c>
      <c r="F358" s="401">
        <v>44337.429861111115</v>
      </c>
      <c r="G358" s="84"/>
      <c r="H358" s="84"/>
      <c r="I358" s="84"/>
      <c r="J358" s="84"/>
      <c r="K358" s="84"/>
      <c r="L358" s="84"/>
      <c r="M358" s="84"/>
      <c r="N358" s="84"/>
      <c r="O358" s="84"/>
      <c r="P358" s="84"/>
      <c r="Q358" s="84"/>
      <c r="R358" s="84"/>
      <c r="S358" s="84"/>
      <c r="T358" s="84"/>
      <c r="U358" s="84"/>
      <c r="V358" s="84"/>
      <c r="W358" s="84"/>
      <c r="X358" s="84"/>
      <c r="Y358" s="84"/>
      <c r="Z358" s="84"/>
    </row>
    <row r="359" spans="1:26" ht="60">
      <c r="A359" s="399" t="s">
        <v>19</v>
      </c>
      <c r="B359" s="400">
        <v>100014637821</v>
      </c>
      <c r="C359" s="399" t="s">
        <v>5475</v>
      </c>
      <c r="D359" s="399" t="s">
        <v>5480</v>
      </c>
      <c r="E359" s="408" t="s">
        <v>9</v>
      </c>
      <c r="F359" s="401">
        <v>25934</v>
      </c>
      <c r="G359" s="84"/>
      <c r="H359" s="84"/>
      <c r="I359" s="84"/>
      <c r="J359" s="84"/>
      <c r="K359" s="84"/>
      <c r="L359" s="84"/>
      <c r="M359" s="84"/>
      <c r="N359" s="84"/>
      <c r="O359" s="84"/>
      <c r="P359" s="84"/>
      <c r="Q359" s="84"/>
      <c r="R359" s="84"/>
      <c r="S359" s="84"/>
      <c r="T359" s="84"/>
      <c r="U359" s="84"/>
      <c r="V359" s="84"/>
      <c r="W359" s="84"/>
      <c r="X359" s="84"/>
      <c r="Y359" s="84"/>
      <c r="Z359" s="84"/>
    </row>
    <row r="360" spans="1:26" ht="60">
      <c r="A360" s="399" t="s">
        <v>10</v>
      </c>
      <c r="B360" s="400">
        <v>100014667799</v>
      </c>
      <c r="C360" s="399" t="s">
        <v>5475</v>
      </c>
      <c r="D360" s="399" t="s">
        <v>5480</v>
      </c>
      <c r="E360" s="399" t="s">
        <v>9</v>
      </c>
      <c r="F360" s="401">
        <v>44337.422916666663</v>
      </c>
      <c r="G360" s="84"/>
      <c r="H360" s="84"/>
      <c r="I360" s="84"/>
      <c r="J360" s="84"/>
      <c r="K360" s="84"/>
      <c r="L360" s="84"/>
      <c r="M360" s="84"/>
      <c r="N360" s="84"/>
      <c r="O360" s="84"/>
      <c r="P360" s="84"/>
      <c r="Q360" s="84"/>
      <c r="R360" s="84"/>
      <c r="S360" s="84"/>
      <c r="T360" s="84"/>
      <c r="U360" s="84"/>
      <c r="V360" s="84"/>
      <c r="W360" s="84"/>
      <c r="X360" s="84"/>
      <c r="Y360" s="84"/>
      <c r="Z360" s="84"/>
    </row>
    <row r="361" spans="1:26" ht="60">
      <c r="A361" s="399" t="s">
        <v>10</v>
      </c>
      <c r="B361" s="400">
        <v>100014398926</v>
      </c>
      <c r="C361" s="399" t="s">
        <v>5475</v>
      </c>
      <c r="D361" s="399" t="s">
        <v>5480</v>
      </c>
      <c r="E361" s="399" t="s">
        <v>9</v>
      </c>
      <c r="F361" s="401">
        <v>44337.420833333337</v>
      </c>
      <c r="G361" s="84"/>
      <c r="H361" s="84"/>
      <c r="I361" s="84"/>
      <c r="J361" s="84"/>
      <c r="K361" s="84"/>
      <c r="L361" s="84"/>
      <c r="M361" s="84"/>
      <c r="N361" s="84"/>
      <c r="O361" s="84"/>
      <c r="P361" s="84"/>
      <c r="Q361" s="84"/>
      <c r="R361" s="84"/>
      <c r="S361" s="84"/>
      <c r="T361" s="84"/>
      <c r="U361" s="84"/>
      <c r="V361" s="84"/>
      <c r="W361" s="84"/>
      <c r="X361" s="84"/>
      <c r="Y361" s="84"/>
      <c r="Z361" s="84"/>
    </row>
    <row r="362" spans="1:26" ht="60">
      <c r="A362" s="399" t="s">
        <v>17</v>
      </c>
      <c r="B362" s="400">
        <v>100014467263</v>
      </c>
      <c r="C362" s="399" t="s">
        <v>5475</v>
      </c>
      <c r="D362" s="399" t="s">
        <v>5480</v>
      </c>
      <c r="E362" s="399" t="s">
        <v>9</v>
      </c>
      <c r="F362" s="401">
        <v>44337.627083333333</v>
      </c>
      <c r="G362" s="84"/>
      <c r="H362" s="84"/>
      <c r="I362" s="84"/>
      <c r="J362" s="84"/>
      <c r="K362" s="84"/>
      <c r="L362" s="84"/>
      <c r="M362" s="84"/>
      <c r="N362" s="84"/>
      <c r="O362" s="84"/>
      <c r="P362" s="84"/>
      <c r="Q362" s="84"/>
      <c r="R362" s="84"/>
      <c r="S362" s="84"/>
      <c r="T362" s="84"/>
      <c r="U362" s="84"/>
      <c r="V362" s="84"/>
      <c r="W362" s="84"/>
      <c r="X362" s="84"/>
      <c r="Y362" s="84"/>
      <c r="Z362" s="84"/>
    </row>
    <row r="363" spans="1:26" ht="60">
      <c r="A363" s="399" t="s">
        <v>17</v>
      </c>
      <c r="B363" s="400">
        <v>1321307081</v>
      </c>
      <c r="C363" s="399" t="s">
        <v>5475</v>
      </c>
      <c r="D363" s="399" t="s">
        <v>5480</v>
      </c>
      <c r="E363" s="399" t="s">
        <v>9</v>
      </c>
      <c r="F363" s="401">
        <v>44337.62777777778</v>
      </c>
      <c r="G363" s="84"/>
      <c r="H363" s="84"/>
      <c r="I363" s="84"/>
      <c r="J363" s="84"/>
      <c r="K363" s="84"/>
      <c r="L363" s="84"/>
      <c r="M363" s="84"/>
      <c r="N363" s="84"/>
      <c r="O363" s="84"/>
      <c r="P363" s="84"/>
      <c r="Q363" s="84"/>
      <c r="R363" s="84"/>
      <c r="S363" s="84"/>
      <c r="T363" s="84"/>
      <c r="U363" s="84"/>
      <c r="V363" s="84"/>
      <c r="W363" s="84"/>
      <c r="X363" s="84"/>
      <c r="Y363" s="84"/>
      <c r="Z363" s="84"/>
    </row>
    <row r="364" spans="1:26" ht="60">
      <c r="A364" s="399" t="s">
        <v>12</v>
      </c>
      <c r="B364" s="400">
        <v>100014514898</v>
      </c>
      <c r="C364" s="399" t="s">
        <v>5475</v>
      </c>
      <c r="D364" s="399" t="s">
        <v>5480</v>
      </c>
      <c r="E364" s="399" t="s">
        <v>9</v>
      </c>
      <c r="F364" s="401">
        <v>44337.408333333333</v>
      </c>
      <c r="G364" s="84"/>
      <c r="H364" s="84"/>
      <c r="I364" s="84"/>
      <c r="J364" s="84"/>
      <c r="K364" s="84"/>
      <c r="L364" s="84"/>
      <c r="M364" s="84"/>
      <c r="N364" s="84"/>
      <c r="O364" s="84"/>
      <c r="P364" s="84"/>
      <c r="Q364" s="84"/>
      <c r="R364" s="84"/>
      <c r="S364" s="84"/>
      <c r="T364" s="84"/>
      <c r="U364" s="84"/>
      <c r="V364" s="84"/>
      <c r="W364" s="84"/>
      <c r="X364" s="84"/>
      <c r="Y364" s="84"/>
      <c r="Z364" s="84"/>
    </row>
    <row r="365" spans="1:26" ht="60">
      <c r="A365" s="399" t="s">
        <v>17</v>
      </c>
      <c r="B365" s="400">
        <v>100014789627</v>
      </c>
      <c r="C365" s="399" t="s">
        <v>5475</v>
      </c>
      <c r="D365" s="399" t="s">
        <v>5480</v>
      </c>
      <c r="E365" s="399" t="s">
        <v>9</v>
      </c>
      <c r="F365" s="401">
        <v>44337.626388888893</v>
      </c>
      <c r="G365" s="84"/>
      <c r="H365" s="84"/>
      <c r="I365" s="84"/>
      <c r="J365" s="84"/>
      <c r="K365" s="84"/>
      <c r="L365" s="84"/>
      <c r="M365" s="84"/>
      <c r="N365" s="84"/>
      <c r="O365" s="84"/>
      <c r="P365" s="84"/>
      <c r="Q365" s="84"/>
      <c r="R365" s="84"/>
      <c r="S365" s="84"/>
      <c r="T365" s="84"/>
      <c r="U365" s="84"/>
      <c r="V365" s="84"/>
      <c r="W365" s="84"/>
      <c r="X365" s="84"/>
      <c r="Y365" s="84"/>
      <c r="Z365" s="84"/>
    </row>
    <row r="366" spans="1:26" ht="60">
      <c r="A366" s="399" t="s">
        <v>14</v>
      </c>
      <c r="B366" s="400">
        <v>100009501993</v>
      </c>
      <c r="C366" s="399" t="s">
        <v>5475</v>
      </c>
      <c r="D366" s="399" t="s">
        <v>5480</v>
      </c>
      <c r="E366" s="399" t="s">
        <v>9</v>
      </c>
      <c r="F366" s="401">
        <v>44337.486805555549</v>
      </c>
      <c r="G366" s="84"/>
      <c r="H366" s="84"/>
      <c r="I366" s="84"/>
      <c r="J366" s="84"/>
      <c r="K366" s="84"/>
      <c r="L366" s="84"/>
      <c r="M366" s="84"/>
      <c r="N366" s="84"/>
      <c r="O366" s="84"/>
      <c r="P366" s="84"/>
      <c r="Q366" s="84"/>
      <c r="R366" s="84"/>
      <c r="S366" s="84"/>
      <c r="T366" s="84"/>
      <c r="U366" s="84"/>
      <c r="V366" s="84"/>
      <c r="W366" s="84"/>
      <c r="X366" s="84"/>
      <c r="Y366" s="84"/>
      <c r="Z366" s="84"/>
    </row>
    <row r="367" spans="1:26" ht="60">
      <c r="A367" s="399" t="s">
        <v>14</v>
      </c>
      <c r="B367" s="400">
        <v>100014551145</v>
      </c>
      <c r="C367" s="399" t="s">
        <v>5475</v>
      </c>
      <c r="D367" s="399" t="s">
        <v>5480</v>
      </c>
      <c r="E367" s="399" t="s">
        <v>9</v>
      </c>
      <c r="F367" s="401">
        <v>44337.484722222223</v>
      </c>
      <c r="G367" s="84"/>
      <c r="H367" s="84"/>
      <c r="I367" s="84"/>
      <c r="J367" s="84"/>
      <c r="K367" s="84"/>
      <c r="L367" s="84"/>
      <c r="M367" s="84"/>
      <c r="N367" s="84"/>
      <c r="O367" s="84"/>
      <c r="P367" s="84"/>
      <c r="Q367" s="84"/>
      <c r="R367" s="84"/>
      <c r="S367" s="84"/>
      <c r="T367" s="84"/>
      <c r="U367" s="84"/>
      <c r="V367" s="84"/>
      <c r="W367" s="84"/>
      <c r="X367" s="84"/>
      <c r="Y367" s="84"/>
      <c r="Z367" s="84"/>
    </row>
    <row r="368" spans="1:26" ht="60">
      <c r="A368" s="399" t="s">
        <v>14</v>
      </c>
      <c r="B368" s="400">
        <v>100014551159</v>
      </c>
      <c r="C368" s="399" t="s">
        <v>5475</v>
      </c>
      <c r="D368" s="399" t="s">
        <v>5480</v>
      </c>
      <c r="E368" s="399" t="s">
        <v>9</v>
      </c>
      <c r="F368" s="401">
        <v>44337.484722222223</v>
      </c>
      <c r="G368" s="84"/>
      <c r="H368" s="84"/>
      <c r="I368" s="84"/>
      <c r="J368" s="84"/>
      <c r="K368" s="84"/>
      <c r="L368" s="84"/>
      <c r="M368" s="84"/>
      <c r="N368" s="84"/>
      <c r="O368" s="84"/>
      <c r="P368" s="84"/>
      <c r="Q368" s="84"/>
      <c r="R368" s="84"/>
      <c r="S368" s="84"/>
      <c r="T368" s="84"/>
      <c r="U368" s="84"/>
      <c r="V368" s="84"/>
      <c r="W368" s="84"/>
      <c r="X368" s="84"/>
      <c r="Y368" s="84"/>
      <c r="Z368" s="84"/>
    </row>
    <row r="369" spans="1:26" ht="60">
      <c r="A369" s="399" t="s">
        <v>14</v>
      </c>
      <c r="B369" s="400">
        <v>100014551162</v>
      </c>
      <c r="C369" s="399" t="s">
        <v>5475</v>
      </c>
      <c r="D369" s="399" t="s">
        <v>5480</v>
      </c>
      <c r="E369" s="399" t="s">
        <v>9</v>
      </c>
      <c r="F369" s="401">
        <v>44337.484722222223</v>
      </c>
      <c r="G369" s="84"/>
      <c r="H369" s="84"/>
      <c r="I369" s="84"/>
      <c r="J369" s="84"/>
      <c r="K369" s="84"/>
      <c r="L369" s="84"/>
      <c r="M369" s="84"/>
      <c r="N369" s="84"/>
      <c r="O369" s="84"/>
      <c r="P369" s="84"/>
      <c r="Q369" s="84"/>
      <c r="R369" s="84"/>
      <c r="S369" s="84"/>
      <c r="T369" s="84"/>
      <c r="U369" s="84"/>
      <c r="V369" s="84"/>
      <c r="W369" s="84"/>
      <c r="X369" s="84"/>
      <c r="Y369" s="84"/>
      <c r="Z369" s="84"/>
    </row>
    <row r="370" spans="1:26" ht="60">
      <c r="A370" s="399" t="s">
        <v>11</v>
      </c>
      <c r="B370" s="400">
        <v>100014546501</v>
      </c>
      <c r="C370" s="399" t="s">
        <v>5475</v>
      </c>
      <c r="D370" s="399" t="s">
        <v>5480</v>
      </c>
      <c r="E370" s="399" t="s">
        <v>9</v>
      </c>
      <c r="F370" s="401">
        <v>44337.431944444441</v>
      </c>
      <c r="G370" s="84"/>
      <c r="H370" s="84"/>
      <c r="I370" s="84"/>
      <c r="J370" s="84"/>
      <c r="K370" s="84"/>
      <c r="L370" s="84"/>
      <c r="M370" s="84"/>
      <c r="N370" s="84"/>
      <c r="O370" s="84"/>
      <c r="P370" s="84"/>
      <c r="Q370" s="84"/>
      <c r="R370" s="84"/>
      <c r="S370" s="84"/>
      <c r="T370" s="84"/>
      <c r="U370" s="84"/>
      <c r="V370" s="84"/>
      <c r="W370" s="84"/>
      <c r="X370" s="84"/>
      <c r="Y370" s="84"/>
      <c r="Z370" s="84"/>
    </row>
    <row r="371" spans="1:26" ht="60">
      <c r="A371" s="399" t="s">
        <v>12</v>
      </c>
      <c r="B371" s="400">
        <v>100004309285</v>
      </c>
      <c r="C371" s="399" t="s">
        <v>5475</v>
      </c>
      <c r="D371" s="399" t="s">
        <v>5480</v>
      </c>
      <c r="E371" s="399" t="s">
        <v>9</v>
      </c>
      <c r="F371" s="401">
        <v>44337.40902777778</v>
      </c>
      <c r="G371" s="84"/>
      <c r="H371" s="84"/>
      <c r="I371" s="84"/>
      <c r="J371" s="84"/>
      <c r="K371" s="84"/>
      <c r="L371" s="84"/>
      <c r="M371" s="84"/>
      <c r="N371" s="84"/>
      <c r="O371" s="84"/>
      <c r="P371" s="84"/>
      <c r="Q371" s="84"/>
      <c r="R371" s="84"/>
      <c r="S371" s="84"/>
      <c r="T371" s="84"/>
      <c r="U371" s="84"/>
      <c r="V371" s="84"/>
      <c r="W371" s="84"/>
      <c r="X371" s="84"/>
      <c r="Y371" s="84"/>
      <c r="Z371" s="84"/>
    </row>
    <row r="372" spans="1:26" ht="60">
      <c r="A372" s="399" t="s">
        <v>11</v>
      </c>
      <c r="B372" s="400">
        <v>100008242949</v>
      </c>
      <c r="C372" s="399" t="s">
        <v>5475</v>
      </c>
      <c r="D372" s="399" t="s">
        <v>5480</v>
      </c>
      <c r="E372" s="399" t="s">
        <v>9</v>
      </c>
      <c r="F372" s="401">
        <v>44337.431250000001</v>
      </c>
      <c r="G372" s="84"/>
      <c r="H372" s="84"/>
      <c r="I372" s="84"/>
      <c r="J372" s="84"/>
      <c r="K372" s="84"/>
      <c r="L372" s="84"/>
      <c r="M372" s="84"/>
      <c r="N372" s="84"/>
      <c r="O372" s="84"/>
      <c r="P372" s="84"/>
      <c r="Q372" s="84"/>
      <c r="R372" s="84"/>
      <c r="S372" s="84"/>
      <c r="T372" s="84"/>
      <c r="U372" s="84"/>
      <c r="V372" s="84"/>
      <c r="W372" s="84"/>
      <c r="X372" s="84"/>
      <c r="Y372" s="84"/>
      <c r="Z372" s="84"/>
    </row>
    <row r="373" spans="1:26" ht="60">
      <c r="A373" s="399" t="s">
        <v>16</v>
      </c>
      <c r="B373" s="400">
        <v>125554659</v>
      </c>
      <c r="C373" s="399" t="s">
        <v>5475</v>
      </c>
      <c r="D373" s="399" t="s">
        <v>5480</v>
      </c>
      <c r="E373" s="399" t="s">
        <v>9</v>
      </c>
      <c r="F373" s="401">
        <v>44337.447916666672</v>
      </c>
      <c r="G373" s="84"/>
      <c r="H373" s="84"/>
      <c r="I373" s="84"/>
      <c r="J373" s="84"/>
      <c r="K373" s="84"/>
      <c r="L373" s="84"/>
      <c r="M373" s="84"/>
      <c r="N373" s="84"/>
      <c r="O373" s="84"/>
      <c r="P373" s="84"/>
      <c r="Q373" s="84"/>
      <c r="R373" s="84"/>
      <c r="S373" s="84"/>
      <c r="T373" s="84"/>
      <c r="U373" s="84"/>
      <c r="V373" s="84"/>
      <c r="W373" s="84"/>
      <c r="X373" s="84"/>
      <c r="Y373" s="84"/>
      <c r="Z373" s="84"/>
    </row>
    <row r="374" spans="1:26" ht="60">
      <c r="A374" s="399" t="s">
        <v>16</v>
      </c>
      <c r="B374" s="400">
        <v>100014714325</v>
      </c>
      <c r="C374" s="399" t="s">
        <v>5475</v>
      </c>
      <c r="D374" s="399" t="s">
        <v>5480</v>
      </c>
      <c r="E374" s="399" t="s">
        <v>9</v>
      </c>
      <c r="F374" s="401">
        <v>44337.448611111111</v>
      </c>
      <c r="G374" s="84"/>
      <c r="H374" s="84"/>
      <c r="I374" s="84"/>
      <c r="J374" s="84"/>
      <c r="K374" s="84"/>
      <c r="L374" s="84"/>
      <c r="M374" s="84"/>
      <c r="N374" s="84"/>
      <c r="O374" s="84"/>
      <c r="P374" s="84"/>
      <c r="Q374" s="84"/>
      <c r="R374" s="84"/>
      <c r="S374" s="84"/>
      <c r="T374" s="84"/>
      <c r="U374" s="84"/>
      <c r="V374" s="84"/>
      <c r="W374" s="84"/>
      <c r="X374" s="84"/>
      <c r="Y374" s="84"/>
      <c r="Z374" s="84"/>
    </row>
    <row r="375" spans="1:26" ht="60">
      <c r="A375" s="399" t="s">
        <v>18</v>
      </c>
      <c r="B375" s="402">
        <v>9033429</v>
      </c>
      <c r="C375" s="399" t="s">
        <v>5475</v>
      </c>
      <c r="D375" s="399" t="s">
        <v>5480</v>
      </c>
      <c r="E375" s="399" t="s">
        <v>9</v>
      </c>
      <c r="F375" s="401">
        <v>44337.397222222222</v>
      </c>
      <c r="G375" s="84"/>
      <c r="H375" s="84"/>
      <c r="I375" s="84"/>
      <c r="J375" s="84"/>
      <c r="K375" s="84"/>
      <c r="L375" s="84"/>
      <c r="M375" s="84"/>
      <c r="N375" s="84"/>
      <c r="O375" s="84"/>
      <c r="P375" s="84"/>
      <c r="Q375" s="84"/>
      <c r="R375" s="84"/>
      <c r="S375" s="84"/>
      <c r="T375" s="84"/>
      <c r="U375" s="84"/>
      <c r="V375" s="84"/>
      <c r="W375" s="84"/>
      <c r="X375" s="84"/>
      <c r="Y375" s="84"/>
      <c r="Z375" s="84"/>
    </row>
    <row r="376" spans="1:26" ht="60">
      <c r="A376" s="399" t="s">
        <v>18</v>
      </c>
      <c r="B376" s="402">
        <v>100014700605</v>
      </c>
      <c r="C376" s="399" t="s">
        <v>5475</v>
      </c>
      <c r="D376" s="399" t="s">
        <v>5480</v>
      </c>
      <c r="E376" s="399" t="s">
        <v>9</v>
      </c>
      <c r="F376" s="401">
        <v>44337.4</v>
      </c>
      <c r="G376" s="84"/>
      <c r="H376" s="84"/>
      <c r="I376" s="84"/>
      <c r="J376" s="84"/>
      <c r="K376" s="84"/>
      <c r="L376" s="84"/>
      <c r="M376" s="84"/>
      <c r="N376" s="84"/>
      <c r="O376" s="84"/>
      <c r="P376" s="84"/>
      <c r="Q376" s="84"/>
      <c r="R376" s="84"/>
      <c r="S376" s="84"/>
      <c r="T376" s="84"/>
      <c r="U376" s="84"/>
      <c r="V376" s="84"/>
      <c r="W376" s="84"/>
      <c r="X376" s="84"/>
      <c r="Y376" s="84"/>
      <c r="Z376" s="84"/>
    </row>
    <row r="377" spans="1:26" ht="60">
      <c r="A377" s="399" t="s">
        <v>16</v>
      </c>
      <c r="B377" s="400">
        <v>100014445520</v>
      </c>
      <c r="C377" s="399" t="s">
        <v>5475</v>
      </c>
      <c r="D377" s="399" t="s">
        <v>5480</v>
      </c>
      <c r="E377" s="399" t="s">
        <v>9</v>
      </c>
      <c r="F377" s="401">
        <v>44337.445833333331</v>
      </c>
      <c r="G377" s="84"/>
      <c r="H377" s="84"/>
      <c r="I377" s="84"/>
      <c r="J377" s="84"/>
      <c r="K377" s="84"/>
      <c r="L377" s="84"/>
      <c r="M377" s="84"/>
      <c r="N377" s="84"/>
      <c r="O377" s="84"/>
      <c r="P377" s="84"/>
      <c r="Q377" s="84"/>
      <c r="R377" s="84"/>
      <c r="S377" s="84"/>
      <c r="T377" s="84"/>
      <c r="U377" s="84"/>
      <c r="V377" s="84"/>
      <c r="W377" s="84"/>
      <c r="X377" s="84"/>
      <c r="Y377" s="84"/>
      <c r="Z377" s="84"/>
    </row>
    <row r="378" spans="1:26" ht="60">
      <c r="A378" s="399" t="s">
        <v>18</v>
      </c>
      <c r="B378" s="402">
        <v>100014429558</v>
      </c>
      <c r="C378" s="399" t="s">
        <v>5475</v>
      </c>
      <c r="D378" s="399" t="s">
        <v>5480</v>
      </c>
      <c r="E378" s="399" t="s">
        <v>9</v>
      </c>
      <c r="F378" s="401">
        <v>44337.397916666669</v>
      </c>
      <c r="G378" s="84"/>
      <c r="H378" s="84"/>
      <c r="I378" s="84"/>
      <c r="J378" s="84"/>
      <c r="K378" s="84"/>
      <c r="L378" s="84"/>
      <c r="M378" s="84"/>
      <c r="N378" s="84"/>
      <c r="O378" s="84"/>
      <c r="P378" s="84"/>
      <c r="Q378" s="84"/>
      <c r="R378" s="84"/>
      <c r="S378" s="84"/>
      <c r="T378" s="84"/>
      <c r="U378" s="84"/>
      <c r="V378" s="84"/>
      <c r="W378" s="84"/>
      <c r="X378" s="84"/>
      <c r="Y378" s="84"/>
      <c r="Z378" s="84"/>
    </row>
    <row r="379" spans="1:26" ht="60">
      <c r="A379" s="399" t="s">
        <v>19</v>
      </c>
      <c r="B379" s="400">
        <v>1504989350</v>
      </c>
      <c r="C379" s="399" t="s">
        <v>5475</v>
      </c>
      <c r="D379" s="399" t="s">
        <v>5481</v>
      </c>
      <c r="E379" s="408" t="s">
        <v>9</v>
      </c>
      <c r="F379" s="401">
        <v>44335.756944444445</v>
      </c>
      <c r="G379" s="84"/>
      <c r="H379" s="84"/>
      <c r="I379" s="84"/>
      <c r="J379" s="84"/>
      <c r="K379" s="84"/>
      <c r="L379" s="84"/>
      <c r="M379" s="84"/>
      <c r="N379" s="84"/>
      <c r="O379" s="84"/>
      <c r="P379" s="84"/>
      <c r="Q379" s="84"/>
      <c r="R379" s="84"/>
      <c r="S379" s="84"/>
      <c r="T379" s="84"/>
      <c r="U379" s="84"/>
      <c r="V379" s="84"/>
      <c r="W379" s="84"/>
      <c r="X379" s="84"/>
      <c r="Y379" s="84"/>
      <c r="Z379" s="84"/>
    </row>
    <row r="380" spans="1:26" ht="45">
      <c r="A380" s="399" t="s">
        <v>17</v>
      </c>
      <c r="B380" s="400">
        <v>100019189224</v>
      </c>
      <c r="C380" s="399" t="s">
        <v>5475</v>
      </c>
      <c r="D380" s="399" t="s">
        <v>5476</v>
      </c>
      <c r="E380" s="399" t="s">
        <v>13</v>
      </c>
      <c r="F380" s="401">
        <v>44330.666666666672</v>
      </c>
      <c r="G380" s="403">
        <v>44342</v>
      </c>
      <c r="H380" s="84"/>
      <c r="I380" s="84"/>
      <c r="J380" s="84"/>
      <c r="K380" s="84"/>
      <c r="L380" s="84"/>
      <c r="M380" s="84"/>
      <c r="N380" s="84"/>
      <c r="O380" s="84"/>
      <c r="P380" s="84"/>
      <c r="Q380" s="84"/>
      <c r="R380" s="84"/>
      <c r="S380" s="84"/>
      <c r="T380" s="84"/>
      <c r="U380" s="84"/>
      <c r="V380" s="84"/>
      <c r="W380" s="84"/>
      <c r="X380" s="84"/>
      <c r="Y380" s="84"/>
      <c r="Z380" s="84"/>
    </row>
    <row r="381" spans="1:26" ht="45">
      <c r="A381" s="399" t="s">
        <v>17</v>
      </c>
      <c r="B381" s="400">
        <v>100019258323</v>
      </c>
      <c r="C381" s="399" t="s">
        <v>5475</v>
      </c>
      <c r="D381" s="399" t="s">
        <v>5476</v>
      </c>
      <c r="E381" s="399" t="s">
        <v>13</v>
      </c>
      <c r="F381" s="401">
        <v>44328.436111111107</v>
      </c>
      <c r="G381" s="292" t="s">
        <v>5482</v>
      </c>
      <c r="H381" s="84"/>
      <c r="I381" s="84"/>
      <c r="J381" s="84"/>
      <c r="K381" s="84"/>
      <c r="L381" s="84"/>
      <c r="M381" s="84"/>
      <c r="N381" s="84"/>
      <c r="O381" s="84"/>
      <c r="P381" s="84"/>
      <c r="Q381" s="84"/>
      <c r="R381" s="84"/>
      <c r="S381" s="84"/>
      <c r="T381" s="84"/>
      <c r="U381" s="84"/>
      <c r="V381" s="84"/>
      <c r="W381" s="84"/>
      <c r="X381" s="84"/>
      <c r="Y381" s="84"/>
      <c r="Z381" s="84"/>
    </row>
    <row r="382" spans="1:26" ht="45">
      <c r="A382" s="399" t="s">
        <v>17</v>
      </c>
      <c r="B382" s="400">
        <v>100019272126</v>
      </c>
      <c r="C382" s="399" t="s">
        <v>5475</v>
      </c>
      <c r="D382" s="399" t="s">
        <v>5476</v>
      </c>
      <c r="E382" s="399" t="s">
        <v>13</v>
      </c>
      <c r="F382" s="401">
        <v>44329.709722222222</v>
      </c>
      <c r="G382" s="403">
        <v>44342</v>
      </c>
      <c r="H382" s="84"/>
      <c r="I382" s="84"/>
      <c r="J382" s="84"/>
      <c r="K382" s="84"/>
      <c r="L382" s="84"/>
      <c r="M382" s="84"/>
      <c r="N382" s="84"/>
      <c r="O382" s="84"/>
      <c r="P382" s="84"/>
      <c r="Q382" s="84"/>
      <c r="R382" s="84"/>
      <c r="S382" s="84"/>
      <c r="T382" s="84"/>
      <c r="U382" s="84"/>
      <c r="V382" s="84"/>
      <c r="W382" s="84"/>
      <c r="X382" s="84"/>
      <c r="Y382" s="84"/>
      <c r="Z382" s="84"/>
    </row>
    <row r="383" spans="1:26" ht="60">
      <c r="A383" s="404" t="s">
        <v>14</v>
      </c>
      <c r="B383" s="405">
        <v>100019313037</v>
      </c>
      <c r="C383" s="404" t="s">
        <v>5475</v>
      </c>
      <c r="D383" s="404" t="s">
        <v>5483</v>
      </c>
      <c r="E383" s="406" t="s">
        <v>9</v>
      </c>
      <c r="F383" s="407">
        <v>44333.647222222222</v>
      </c>
      <c r="G383" s="84"/>
      <c r="H383" s="84"/>
      <c r="I383" s="84"/>
      <c r="J383" s="84"/>
      <c r="K383" s="84"/>
      <c r="L383" s="84"/>
      <c r="M383" s="84"/>
      <c r="N383" s="84"/>
      <c r="O383" s="84"/>
      <c r="P383" s="84"/>
      <c r="Q383" s="84"/>
      <c r="R383" s="84"/>
      <c r="S383" s="84"/>
      <c r="T383" s="84"/>
      <c r="U383" s="84"/>
      <c r="V383" s="84"/>
      <c r="W383" s="84"/>
      <c r="X383" s="84"/>
      <c r="Y383" s="84"/>
      <c r="Z383" s="84"/>
    </row>
    <row r="384" spans="1:26" ht="60">
      <c r="A384" s="399" t="s">
        <v>17</v>
      </c>
      <c r="B384" s="400">
        <v>100019202016</v>
      </c>
      <c r="C384" s="399" t="s">
        <v>5475</v>
      </c>
      <c r="D384" s="399" t="s">
        <v>5483</v>
      </c>
      <c r="E384" s="399" t="s">
        <v>13</v>
      </c>
      <c r="F384" s="401">
        <v>25934</v>
      </c>
      <c r="G384" s="403">
        <v>44341</v>
      </c>
      <c r="H384" s="84"/>
      <c r="I384" s="84"/>
      <c r="J384" s="84"/>
      <c r="K384" s="84"/>
      <c r="L384" s="84"/>
      <c r="M384" s="84"/>
      <c r="N384" s="84"/>
      <c r="O384" s="84"/>
      <c r="P384" s="84"/>
      <c r="Q384" s="84"/>
      <c r="R384" s="84"/>
      <c r="S384" s="84"/>
      <c r="T384" s="84"/>
      <c r="U384" s="84"/>
      <c r="V384" s="84"/>
      <c r="W384" s="84"/>
      <c r="X384" s="84"/>
      <c r="Y384" s="84"/>
      <c r="Z384" s="84"/>
    </row>
    <row r="385" spans="1:26" ht="60">
      <c r="A385" s="399" t="s">
        <v>6</v>
      </c>
      <c r="B385" s="400">
        <v>100019339201</v>
      </c>
      <c r="C385" s="399" t="s">
        <v>5475</v>
      </c>
      <c r="D385" s="399" t="s">
        <v>5483</v>
      </c>
      <c r="E385" s="399" t="s">
        <v>9</v>
      </c>
      <c r="F385" s="401">
        <v>44337.615972222222</v>
      </c>
      <c r="G385" s="84"/>
      <c r="H385" s="84"/>
      <c r="I385" s="84"/>
      <c r="J385" s="84"/>
      <c r="K385" s="84"/>
      <c r="L385" s="84"/>
      <c r="M385" s="84"/>
      <c r="N385" s="84"/>
      <c r="O385" s="84"/>
      <c r="P385" s="84"/>
      <c r="Q385" s="84"/>
      <c r="R385" s="84"/>
      <c r="S385" s="84"/>
      <c r="T385" s="84"/>
      <c r="U385" s="84"/>
      <c r="V385" s="84"/>
      <c r="W385" s="84"/>
      <c r="X385" s="84"/>
      <c r="Y385" s="84"/>
      <c r="Z385" s="84"/>
    </row>
    <row r="386" spans="1:26" ht="60">
      <c r="A386" s="399" t="s">
        <v>10</v>
      </c>
      <c r="B386" s="400">
        <v>100019203688</v>
      </c>
      <c r="C386" s="399" t="s">
        <v>5475</v>
      </c>
      <c r="D386" s="399" t="s">
        <v>5483</v>
      </c>
      <c r="E386" s="399" t="s">
        <v>9</v>
      </c>
      <c r="F386" s="401">
        <v>44337.411111111112</v>
      </c>
      <c r="G386" s="84"/>
      <c r="H386" s="84"/>
      <c r="I386" s="84"/>
      <c r="J386" s="84"/>
      <c r="K386" s="84"/>
      <c r="L386" s="84"/>
      <c r="M386" s="84"/>
      <c r="N386" s="84"/>
      <c r="O386" s="84"/>
      <c r="P386" s="84"/>
      <c r="Q386" s="84"/>
      <c r="R386" s="84"/>
      <c r="S386" s="84"/>
      <c r="T386" s="84"/>
      <c r="U386" s="84"/>
      <c r="V386" s="84"/>
      <c r="W386" s="84"/>
      <c r="X386" s="84"/>
      <c r="Y386" s="84"/>
      <c r="Z386" s="84"/>
    </row>
    <row r="387" spans="1:26" ht="60">
      <c r="A387" s="399" t="s">
        <v>16</v>
      </c>
      <c r="B387" s="400">
        <v>100019242351</v>
      </c>
      <c r="C387" s="399" t="s">
        <v>5475</v>
      </c>
      <c r="D387" s="399" t="s">
        <v>5483</v>
      </c>
      <c r="E387" s="399" t="s">
        <v>9</v>
      </c>
      <c r="F387" s="401">
        <v>44337.460416666669</v>
      </c>
      <c r="G387" s="84"/>
      <c r="H387" s="84"/>
      <c r="I387" s="84"/>
      <c r="J387" s="84"/>
      <c r="K387" s="84"/>
      <c r="L387" s="84"/>
      <c r="M387" s="84"/>
      <c r="N387" s="84"/>
      <c r="O387" s="84"/>
      <c r="P387" s="84"/>
      <c r="Q387" s="84"/>
      <c r="R387" s="84"/>
      <c r="S387" s="84"/>
      <c r="T387" s="84"/>
      <c r="U387" s="84"/>
      <c r="V387" s="84"/>
      <c r="W387" s="84"/>
      <c r="X387" s="84"/>
      <c r="Y387" s="84"/>
      <c r="Z387" s="84"/>
    </row>
    <row r="388" spans="1:26" ht="60">
      <c r="A388" s="399" t="s">
        <v>16</v>
      </c>
      <c r="B388" s="400">
        <v>100019247478</v>
      </c>
      <c r="C388" s="399" t="s">
        <v>5475</v>
      </c>
      <c r="D388" s="399" t="s">
        <v>5483</v>
      </c>
      <c r="E388" s="399" t="s">
        <v>9</v>
      </c>
      <c r="F388" s="401">
        <v>44337.459027777775</v>
      </c>
      <c r="G388" s="84"/>
      <c r="H388" s="84"/>
      <c r="I388" s="84"/>
      <c r="J388" s="84"/>
      <c r="K388" s="84"/>
      <c r="L388" s="84"/>
      <c r="M388" s="84"/>
      <c r="N388" s="84"/>
      <c r="O388" s="84"/>
      <c r="P388" s="84"/>
      <c r="Q388" s="84"/>
      <c r="R388" s="84"/>
      <c r="S388" s="84"/>
      <c r="T388" s="84"/>
      <c r="U388" s="84"/>
      <c r="V388" s="84"/>
      <c r="W388" s="84"/>
      <c r="X388" s="84"/>
      <c r="Y388" s="84"/>
      <c r="Z388" s="84"/>
    </row>
    <row r="389" spans="1:26" ht="60">
      <c r="A389" s="399" t="s">
        <v>11</v>
      </c>
      <c r="B389" s="400">
        <v>100019258612</v>
      </c>
      <c r="C389" s="399" t="s">
        <v>5475</v>
      </c>
      <c r="D389" s="399" t="s">
        <v>5483</v>
      </c>
      <c r="E389" s="399" t="s">
        <v>9</v>
      </c>
      <c r="F389" s="401">
        <v>44337.42569444445</v>
      </c>
      <c r="G389" s="84"/>
      <c r="H389" s="84"/>
      <c r="I389" s="84"/>
      <c r="J389" s="84"/>
      <c r="K389" s="84"/>
      <c r="L389" s="84"/>
      <c r="M389" s="84"/>
      <c r="N389" s="84"/>
      <c r="O389" s="84"/>
      <c r="P389" s="84"/>
      <c r="Q389" s="84"/>
      <c r="R389" s="84"/>
      <c r="S389" s="84"/>
      <c r="T389" s="84"/>
      <c r="U389" s="84"/>
      <c r="V389" s="84"/>
      <c r="W389" s="84"/>
      <c r="X389" s="84"/>
      <c r="Y389" s="84"/>
      <c r="Z389" s="84"/>
    </row>
    <row r="390" spans="1:26" ht="60">
      <c r="A390" s="404" t="s">
        <v>14</v>
      </c>
      <c r="B390" s="405">
        <v>100019277632</v>
      </c>
      <c r="C390" s="404" t="s">
        <v>5475</v>
      </c>
      <c r="D390" s="404" t="s">
        <v>5483</v>
      </c>
      <c r="E390" s="406" t="s">
        <v>9</v>
      </c>
      <c r="F390" s="407">
        <v>44335.620138888888</v>
      </c>
      <c r="G390" s="84"/>
      <c r="H390" s="84"/>
      <c r="I390" s="84"/>
      <c r="J390" s="84"/>
      <c r="K390" s="84"/>
      <c r="L390" s="84"/>
      <c r="M390" s="84"/>
      <c r="N390" s="84"/>
      <c r="O390" s="84"/>
      <c r="P390" s="84"/>
      <c r="Q390" s="84"/>
      <c r="R390" s="84"/>
      <c r="S390" s="84"/>
      <c r="T390" s="84"/>
      <c r="U390" s="84"/>
      <c r="V390" s="84"/>
      <c r="W390" s="84"/>
      <c r="X390" s="84"/>
      <c r="Y390" s="84"/>
      <c r="Z390" s="84"/>
    </row>
    <row r="391" spans="1:26" ht="60">
      <c r="A391" s="399" t="s">
        <v>12</v>
      </c>
      <c r="B391" s="400">
        <v>303000034647</v>
      </c>
      <c r="C391" s="399" t="s">
        <v>5475</v>
      </c>
      <c r="D391" s="399" t="s">
        <v>5483</v>
      </c>
      <c r="E391" s="399" t="s">
        <v>9</v>
      </c>
      <c r="F391" s="401">
        <v>44337.417361111111</v>
      </c>
      <c r="G391" s="84"/>
      <c r="H391" s="84"/>
      <c r="I391" s="84"/>
      <c r="J391" s="84"/>
      <c r="K391" s="84"/>
      <c r="L391" s="84"/>
      <c r="M391" s="84"/>
      <c r="N391" s="84"/>
      <c r="O391" s="84"/>
      <c r="P391" s="84"/>
      <c r="Q391" s="84"/>
      <c r="R391" s="84"/>
      <c r="S391" s="84"/>
      <c r="T391" s="84"/>
      <c r="U391" s="84"/>
      <c r="V391" s="84"/>
      <c r="W391" s="84"/>
      <c r="X391" s="84"/>
      <c r="Y391" s="84"/>
      <c r="Z391" s="84"/>
    </row>
    <row r="392" spans="1:26" ht="45">
      <c r="A392" s="399" t="s">
        <v>6</v>
      </c>
      <c r="B392" s="400">
        <v>100019041632</v>
      </c>
      <c r="C392" s="399" t="s">
        <v>5475</v>
      </c>
      <c r="D392" s="399" t="s">
        <v>5476</v>
      </c>
      <c r="E392" s="399" t="s">
        <v>13</v>
      </c>
      <c r="F392" s="401">
        <v>44327.677777777775</v>
      </c>
      <c r="G392" s="84"/>
      <c r="H392" s="84"/>
      <c r="I392" s="84"/>
      <c r="J392" s="84"/>
      <c r="K392" s="84"/>
      <c r="L392" s="84"/>
      <c r="M392" s="84"/>
      <c r="N392" s="84"/>
      <c r="O392" s="84"/>
      <c r="P392" s="84"/>
      <c r="Q392" s="84"/>
      <c r="R392" s="84"/>
      <c r="S392" s="84"/>
      <c r="T392" s="84"/>
      <c r="U392" s="84"/>
      <c r="V392" s="84"/>
      <c r="W392" s="84"/>
      <c r="X392" s="84"/>
      <c r="Y392" s="84"/>
      <c r="Z392" s="84"/>
    </row>
    <row r="393" spans="1:26" ht="45">
      <c r="A393" s="399" t="s">
        <v>17</v>
      </c>
      <c r="B393" s="400">
        <v>100019144318</v>
      </c>
      <c r="C393" s="399" t="s">
        <v>5475</v>
      </c>
      <c r="D393" s="399" t="s">
        <v>5476</v>
      </c>
      <c r="E393" s="399" t="s">
        <v>13</v>
      </c>
      <c r="F393" s="401">
        <v>44324.743750000001</v>
      </c>
      <c r="G393" s="403">
        <v>44342</v>
      </c>
      <c r="H393" s="84"/>
      <c r="I393" s="84"/>
      <c r="J393" s="84"/>
      <c r="K393" s="84"/>
      <c r="L393" s="84"/>
      <c r="M393" s="84"/>
      <c r="N393" s="84"/>
      <c r="O393" s="84"/>
      <c r="P393" s="84"/>
      <c r="Q393" s="84"/>
      <c r="R393" s="84"/>
      <c r="S393" s="84"/>
      <c r="T393" s="84"/>
      <c r="U393" s="84"/>
      <c r="V393" s="84"/>
      <c r="W393" s="84"/>
      <c r="X393" s="84"/>
      <c r="Y393" s="84"/>
      <c r="Z393" s="84"/>
    </row>
    <row r="394" spans="1:26" ht="45">
      <c r="A394" s="399" t="s">
        <v>18</v>
      </c>
      <c r="B394" s="402">
        <v>100018477022</v>
      </c>
      <c r="C394" s="399" t="s">
        <v>5475</v>
      </c>
      <c r="D394" s="399" t="s">
        <v>5476</v>
      </c>
      <c r="E394" s="399" t="s">
        <v>13</v>
      </c>
      <c r="F394" s="401">
        <v>44323.479166666672</v>
      </c>
      <c r="G394" s="84"/>
      <c r="H394" s="84"/>
      <c r="I394" s="84"/>
      <c r="J394" s="84"/>
      <c r="K394" s="84"/>
      <c r="L394" s="84"/>
      <c r="M394" s="84"/>
      <c r="N394" s="84"/>
      <c r="O394" s="84"/>
      <c r="P394" s="84"/>
      <c r="Q394" s="84"/>
      <c r="R394" s="84"/>
      <c r="S394" s="84"/>
      <c r="T394" s="84"/>
      <c r="U394" s="84"/>
      <c r="V394" s="84"/>
      <c r="W394" s="84"/>
      <c r="X394" s="84"/>
      <c r="Y394" s="84"/>
      <c r="Z394" s="84"/>
    </row>
    <row r="395" spans="1:26" ht="45">
      <c r="A395" s="399" t="s">
        <v>11</v>
      </c>
      <c r="B395" s="400">
        <v>100018075377</v>
      </c>
      <c r="C395" s="399" t="s">
        <v>5475</v>
      </c>
      <c r="D395" s="399" t="s">
        <v>5476</v>
      </c>
      <c r="E395" s="399" t="s">
        <v>9</v>
      </c>
      <c r="F395" s="401">
        <v>44337.425000000003</v>
      </c>
      <c r="G395" s="84"/>
      <c r="H395" s="84"/>
      <c r="I395" s="84"/>
      <c r="J395" s="84"/>
      <c r="K395" s="84"/>
      <c r="L395" s="84"/>
      <c r="M395" s="84"/>
      <c r="N395" s="84"/>
      <c r="O395" s="84"/>
      <c r="P395" s="84"/>
      <c r="Q395" s="84"/>
      <c r="R395" s="84"/>
      <c r="S395" s="84"/>
      <c r="T395" s="84"/>
      <c r="U395" s="84"/>
      <c r="V395" s="84"/>
      <c r="W395" s="84"/>
      <c r="X395" s="84"/>
      <c r="Y395" s="84"/>
      <c r="Z395" s="84"/>
    </row>
    <row r="396" spans="1:26" ht="45">
      <c r="A396" s="399" t="s">
        <v>16</v>
      </c>
      <c r="B396" s="400">
        <v>100018417735</v>
      </c>
      <c r="C396" s="399" t="s">
        <v>5475</v>
      </c>
      <c r="D396" s="399" t="s">
        <v>5476</v>
      </c>
      <c r="E396" s="399" t="s">
        <v>13</v>
      </c>
      <c r="F396" s="401">
        <v>44337.47152777778</v>
      </c>
      <c r="G396" s="84"/>
      <c r="H396" s="84"/>
      <c r="I396" s="84"/>
      <c r="J396" s="84"/>
      <c r="K396" s="84"/>
      <c r="L396" s="84"/>
      <c r="M396" s="84"/>
      <c r="N396" s="84"/>
      <c r="O396" s="84"/>
      <c r="P396" s="84"/>
      <c r="Q396" s="84"/>
      <c r="R396" s="84"/>
      <c r="S396" s="84"/>
      <c r="T396" s="84"/>
      <c r="U396" s="84"/>
      <c r="V396" s="84"/>
      <c r="W396" s="84"/>
      <c r="X396" s="84"/>
      <c r="Y396" s="84"/>
      <c r="Z396" s="84"/>
    </row>
    <row r="397" spans="1:26" ht="45">
      <c r="A397" s="399" t="s">
        <v>12</v>
      </c>
      <c r="B397" s="400">
        <v>100018428181</v>
      </c>
      <c r="C397" s="399" t="s">
        <v>5475</v>
      </c>
      <c r="D397" s="399" t="s">
        <v>5476</v>
      </c>
      <c r="E397" s="399" t="s">
        <v>9</v>
      </c>
      <c r="F397" s="401">
        <v>44337.417361111111</v>
      </c>
      <c r="G397" s="84"/>
      <c r="H397" s="84"/>
      <c r="I397" s="84"/>
      <c r="J397" s="84"/>
      <c r="K397" s="84"/>
      <c r="L397" s="84"/>
      <c r="M397" s="84"/>
      <c r="N397" s="84"/>
      <c r="O397" s="84"/>
      <c r="P397" s="84"/>
      <c r="Q397" s="84"/>
      <c r="R397" s="84"/>
      <c r="S397" s="84"/>
      <c r="T397" s="84"/>
      <c r="U397" s="84"/>
      <c r="V397" s="84"/>
      <c r="W397" s="84"/>
      <c r="X397" s="84"/>
      <c r="Y397" s="84"/>
      <c r="Z397" s="84"/>
    </row>
    <row r="398" spans="1:26" ht="45">
      <c r="A398" s="404" t="s">
        <v>14</v>
      </c>
      <c r="B398" s="405">
        <v>100018449556</v>
      </c>
      <c r="C398" s="404" t="s">
        <v>5475</v>
      </c>
      <c r="D398" s="404" t="s">
        <v>5476</v>
      </c>
      <c r="E398" s="406" t="s">
        <v>9</v>
      </c>
      <c r="F398" s="407">
        <v>44323.429861111115</v>
      </c>
      <c r="G398" s="84"/>
      <c r="H398" s="84"/>
      <c r="I398" s="84"/>
      <c r="J398" s="84"/>
      <c r="K398" s="84"/>
      <c r="L398" s="84"/>
      <c r="M398" s="84"/>
      <c r="N398" s="84"/>
      <c r="O398" s="84"/>
      <c r="P398" s="84"/>
      <c r="Q398" s="84"/>
      <c r="R398" s="84"/>
      <c r="S398" s="84"/>
      <c r="T398" s="84"/>
      <c r="U398" s="84"/>
      <c r="V398" s="84"/>
      <c r="W398" s="84"/>
      <c r="X398" s="84"/>
      <c r="Y398" s="84"/>
      <c r="Z398" s="84"/>
    </row>
    <row r="399" spans="1:26" ht="60">
      <c r="A399" s="404" t="s">
        <v>14</v>
      </c>
      <c r="B399" s="405">
        <v>100018495981</v>
      </c>
      <c r="C399" s="404" t="s">
        <v>5475</v>
      </c>
      <c r="D399" s="404" t="s">
        <v>5483</v>
      </c>
      <c r="E399" s="406" t="s">
        <v>9</v>
      </c>
      <c r="F399" s="407">
        <v>44305.697916666672</v>
      </c>
      <c r="G399" s="84"/>
      <c r="H399" s="84"/>
      <c r="I399" s="84"/>
      <c r="J399" s="84"/>
      <c r="K399" s="84"/>
      <c r="L399" s="84"/>
      <c r="M399" s="84"/>
      <c r="N399" s="84"/>
      <c r="O399" s="84"/>
      <c r="P399" s="84"/>
      <c r="Q399" s="84"/>
      <c r="R399" s="84"/>
      <c r="S399" s="84"/>
      <c r="T399" s="84"/>
      <c r="U399" s="84"/>
      <c r="V399" s="84"/>
      <c r="W399" s="84"/>
      <c r="X399" s="84"/>
      <c r="Y399" s="84"/>
      <c r="Z399" s="84"/>
    </row>
    <row r="400" spans="1:26" ht="60">
      <c r="A400" s="399" t="s">
        <v>15</v>
      </c>
      <c r="B400" s="400">
        <v>100018668823</v>
      </c>
      <c r="C400" s="399" t="s">
        <v>5475</v>
      </c>
      <c r="D400" s="399" t="s">
        <v>5483</v>
      </c>
      <c r="E400" s="399" t="s">
        <v>9</v>
      </c>
      <c r="F400" s="401">
        <v>44337.407638888893</v>
      </c>
      <c r="G400" s="84"/>
      <c r="H400" s="84"/>
      <c r="I400" s="84"/>
      <c r="J400" s="84"/>
      <c r="K400" s="84"/>
      <c r="L400" s="84"/>
      <c r="M400" s="84"/>
      <c r="N400" s="84"/>
      <c r="O400" s="84"/>
      <c r="P400" s="84"/>
      <c r="Q400" s="84"/>
      <c r="R400" s="84"/>
      <c r="S400" s="84"/>
      <c r="T400" s="84"/>
      <c r="U400" s="84"/>
      <c r="V400" s="84"/>
      <c r="W400" s="84"/>
      <c r="X400" s="84"/>
      <c r="Y400" s="84"/>
      <c r="Z400" s="84"/>
    </row>
    <row r="401" spans="1:26" ht="60">
      <c r="A401" s="399" t="s">
        <v>17</v>
      </c>
      <c r="B401" s="400">
        <v>100019052503</v>
      </c>
      <c r="C401" s="399" t="s">
        <v>5475</v>
      </c>
      <c r="D401" s="399" t="s">
        <v>5483</v>
      </c>
      <c r="E401" s="399" t="s">
        <v>13</v>
      </c>
      <c r="F401" s="401">
        <v>44312.745833333334</v>
      </c>
      <c r="G401" s="403">
        <v>44337</v>
      </c>
      <c r="H401" s="84"/>
      <c r="I401" s="84"/>
      <c r="J401" s="84"/>
      <c r="K401" s="84"/>
      <c r="L401" s="84"/>
      <c r="M401" s="84"/>
      <c r="N401" s="84"/>
      <c r="O401" s="84"/>
      <c r="P401" s="84"/>
      <c r="Q401" s="84"/>
      <c r="R401" s="84"/>
      <c r="S401" s="84"/>
      <c r="T401" s="84"/>
      <c r="U401" s="84"/>
      <c r="V401" s="84"/>
      <c r="W401" s="84"/>
      <c r="X401" s="84"/>
      <c r="Y401" s="84"/>
      <c r="Z401" s="84"/>
    </row>
    <row r="402" spans="1:26" ht="60">
      <c r="A402" s="399" t="s">
        <v>17</v>
      </c>
      <c r="B402" s="400">
        <v>100019152388</v>
      </c>
      <c r="C402" s="399" t="s">
        <v>5475</v>
      </c>
      <c r="D402" s="399" t="s">
        <v>5483</v>
      </c>
      <c r="E402" s="399" t="s">
        <v>13</v>
      </c>
      <c r="F402" s="401">
        <v>44334.696527777778</v>
      </c>
      <c r="G402" s="403">
        <v>44342</v>
      </c>
      <c r="H402" s="84"/>
      <c r="I402" s="84"/>
      <c r="J402" s="84"/>
      <c r="K402" s="84"/>
      <c r="L402" s="84"/>
      <c r="M402" s="84"/>
      <c r="N402" s="84"/>
      <c r="O402" s="84"/>
      <c r="P402" s="84"/>
      <c r="Q402" s="84"/>
      <c r="R402" s="84"/>
      <c r="S402" s="84"/>
      <c r="T402" s="84"/>
      <c r="U402" s="84"/>
      <c r="V402" s="84"/>
      <c r="W402" s="84"/>
      <c r="X402" s="84"/>
      <c r="Y402" s="84"/>
      <c r="Z402" s="84"/>
    </row>
    <row r="403" spans="1:26" ht="60">
      <c r="A403" s="399" t="s">
        <v>11</v>
      </c>
      <c r="B403" s="400">
        <v>100018265303</v>
      </c>
      <c r="C403" s="399" t="s">
        <v>5475</v>
      </c>
      <c r="D403" s="399" t="s">
        <v>5483</v>
      </c>
      <c r="E403" s="399" t="s">
        <v>9</v>
      </c>
      <c r="F403" s="401">
        <v>44337.424305555549</v>
      </c>
      <c r="G403" s="84"/>
      <c r="H403" s="84"/>
      <c r="I403" s="84"/>
      <c r="J403" s="84"/>
      <c r="K403" s="84"/>
      <c r="L403" s="84"/>
      <c r="M403" s="84"/>
      <c r="N403" s="84"/>
      <c r="O403" s="84"/>
      <c r="P403" s="84"/>
      <c r="Q403" s="84"/>
      <c r="R403" s="84"/>
      <c r="S403" s="84"/>
      <c r="T403" s="84"/>
      <c r="U403" s="84"/>
      <c r="V403" s="84"/>
      <c r="W403" s="84"/>
      <c r="X403" s="84"/>
      <c r="Y403" s="84"/>
      <c r="Z403" s="84"/>
    </row>
    <row r="404" spans="1:26" ht="60">
      <c r="A404" s="399" t="s">
        <v>18</v>
      </c>
      <c r="B404" s="402">
        <v>100018296299</v>
      </c>
      <c r="C404" s="399" t="s">
        <v>5475</v>
      </c>
      <c r="D404" s="399" t="s">
        <v>5483</v>
      </c>
      <c r="E404" s="399" t="s">
        <v>13</v>
      </c>
      <c r="F404" s="401">
        <v>44333.732638888891</v>
      </c>
      <c r="G404" s="84"/>
      <c r="H404" s="84"/>
      <c r="I404" s="84"/>
      <c r="J404" s="84"/>
      <c r="K404" s="84"/>
      <c r="L404" s="84"/>
      <c r="M404" s="84"/>
      <c r="N404" s="84"/>
      <c r="O404" s="84"/>
      <c r="P404" s="84"/>
      <c r="Q404" s="84"/>
      <c r="R404" s="84"/>
      <c r="S404" s="84"/>
      <c r="T404" s="84"/>
      <c r="U404" s="84"/>
      <c r="V404" s="84"/>
      <c r="W404" s="84"/>
      <c r="X404" s="84"/>
      <c r="Y404" s="84"/>
      <c r="Z404" s="84"/>
    </row>
    <row r="405" spans="1:26" ht="60">
      <c r="A405" s="404" t="s">
        <v>14</v>
      </c>
      <c r="B405" s="405">
        <v>100018302503</v>
      </c>
      <c r="C405" s="404" t="s">
        <v>5475</v>
      </c>
      <c r="D405" s="404" t="s">
        <v>5483</v>
      </c>
      <c r="E405" s="406" t="s">
        <v>9</v>
      </c>
      <c r="F405" s="407">
        <v>25934</v>
      </c>
      <c r="G405" s="84"/>
      <c r="H405" s="84"/>
      <c r="I405" s="84"/>
      <c r="J405" s="84"/>
      <c r="K405" s="84"/>
      <c r="L405" s="84"/>
      <c r="M405" s="84"/>
      <c r="N405" s="84"/>
      <c r="O405" s="84"/>
      <c r="P405" s="84"/>
      <c r="Q405" s="84"/>
      <c r="R405" s="84"/>
      <c r="S405" s="84"/>
      <c r="T405" s="84"/>
      <c r="U405" s="84"/>
      <c r="V405" s="84"/>
      <c r="W405" s="84"/>
      <c r="X405" s="84"/>
      <c r="Y405" s="84"/>
      <c r="Z405" s="84"/>
    </row>
    <row r="406" spans="1:26" ht="60">
      <c r="A406" s="399" t="s">
        <v>18</v>
      </c>
      <c r="B406" s="402">
        <v>100018335155</v>
      </c>
      <c r="C406" s="399" t="s">
        <v>5475</v>
      </c>
      <c r="D406" s="399" t="s">
        <v>5483</v>
      </c>
      <c r="E406" s="399" t="s">
        <v>13</v>
      </c>
      <c r="F406" s="401">
        <v>44323.402777777781</v>
      </c>
      <c r="G406" s="84"/>
      <c r="H406" s="84"/>
      <c r="I406" s="84"/>
      <c r="J406" s="84"/>
      <c r="K406" s="84"/>
      <c r="L406" s="84"/>
      <c r="M406" s="84"/>
      <c r="N406" s="84"/>
      <c r="O406" s="84"/>
      <c r="P406" s="84"/>
      <c r="Q406" s="84"/>
      <c r="R406" s="84"/>
      <c r="S406" s="84"/>
      <c r="T406" s="84"/>
      <c r="U406" s="84"/>
      <c r="V406" s="84"/>
      <c r="W406" s="84"/>
      <c r="X406" s="84"/>
      <c r="Y406" s="84"/>
      <c r="Z406" s="84"/>
    </row>
    <row r="407" spans="1:26" ht="60">
      <c r="A407" s="399" t="s">
        <v>16</v>
      </c>
      <c r="B407" s="400">
        <v>100018128821</v>
      </c>
      <c r="C407" s="399" t="s">
        <v>5475</v>
      </c>
      <c r="D407" s="399" t="s">
        <v>5483</v>
      </c>
      <c r="E407" s="399" t="s">
        <v>13</v>
      </c>
      <c r="F407" s="401">
        <v>44327.446527777778</v>
      </c>
      <c r="G407" s="84"/>
      <c r="H407" s="84"/>
      <c r="I407" s="84"/>
      <c r="J407" s="84"/>
      <c r="K407" s="84"/>
      <c r="L407" s="84"/>
      <c r="M407" s="84"/>
      <c r="N407" s="84"/>
      <c r="O407" s="84"/>
      <c r="P407" s="84"/>
      <c r="Q407" s="84"/>
      <c r="R407" s="84"/>
      <c r="S407" s="84"/>
      <c r="T407" s="84"/>
      <c r="U407" s="84"/>
      <c r="V407" s="84"/>
      <c r="W407" s="84"/>
      <c r="X407" s="84"/>
      <c r="Y407" s="84"/>
      <c r="Z407" s="84"/>
    </row>
    <row r="408" spans="1:26" ht="60">
      <c r="A408" s="399" t="s">
        <v>19</v>
      </c>
      <c r="B408" s="400">
        <v>100018360533</v>
      </c>
      <c r="C408" s="399" t="s">
        <v>5475</v>
      </c>
      <c r="D408" s="399" t="s">
        <v>5483</v>
      </c>
      <c r="E408" s="408" t="s">
        <v>9</v>
      </c>
      <c r="F408" s="401">
        <v>44324.498611111107</v>
      </c>
      <c r="G408" s="84"/>
      <c r="H408" s="84"/>
      <c r="I408" s="84"/>
      <c r="J408" s="84"/>
      <c r="K408" s="84"/>
      <c r="L408" s="84"/>
      <c r="M408" s="84"/>
      <c r="N408" s="84"/>
      <c r="O408" s="84"/>
      <c r="P408" s="84"/>
      <c r="Q408" s="84"/>
      <c r="R408" s="84"/>
      <c r="S408" s="84"/>
      <c r="T408" s="84"/>
      <c r="U408" s="84"/>
      <c r="V408" s="84"/>
      <c r="W408" s="84"/>
      <c r="X408" s="84"/>
      <c r="Y408" s="84"/>
      <c r="Z408" s="84"/>
    </row>
    <row r="409" spans="1:26" ht="60">
      <c r="A409" s="399" t="s">
        <v>18</v>
      </c>
      <c r="B409" s="402">
        <v>100018134483</v>
      </c>
      <c r="C409" s="399" t="s">
        <v>5475</v>
      </c>
      <c r="D409" s="399" t="s">
        <v>5483</v>
      </c>
      <c r="E409" s="399" t="s">
        <v>13</v>
      </c>
      <c r="F409" s="401">
        <v>44324.408333333333</v>
      </c>
      <c r="G409" s="84"/>
      <c r="H409" s="84"/>
      <c r="I409" s="84"/>
      <c r="J409" s="84"/>
      <c r="K409" s="84"/>
      <c r="L409" s="84"/>
      <c r="M409" s="84"/>
      <c r="N409" s="84"/>
      <c r="O409" s="84"/>
      <c r="P409" s="84"/>
      <c r="Q409" s="84"/>
      <c r="R409" s="84"/>
      <c r="S409" s="84"/>
      <c r="T409" s="84"/>
      <c r="U409" s="84"/>
      <c r="V409" s="84"/>
      <c r="W409" s="84"/>
      <c r="X409" s="84"/>
      <c r="Y409" s="84"/>
      <c r="Z409" s="84"/>
    </row>
    <row r="410" spans="1:26" ht="60">
      <c r="A410" s="404" t="s">
        <v>14</v>
      </c>
      <c r="B410" s="405">
        <v>100018412170</v>
      </c>
      <c r="C410" s="404" t="s">
        <v>5475</v>
      </c>
      <c r="D410" s="404" t="s">
        <v>5483</v>
      </c>
      <c r="E410" s="406" t="s">
        <v>9</v>
      </c>
      <c r="F410" s="407">
        <v>44322.465277777781</v>
      </c>
      <c r="G410" s="84"/>
      <c r="H410" s="84"/>
      <c r="I410" s="84"/>
      <c r="J410" s="84"/>
      <c r="K410" s="84"/>
      <c r="L410" s="84"/>
      <c r="M410" s="84"/>
      <c r="N410" s="84"/>
      <c r="O410" s="84"/>
      <c r="P410" s="84"/>
      <c r="Q410" s="84"/>
      <c r="R410" s="84"/>
      <c r="S410" s="84"/>
      <c r="T410" s="84"/>
      <c r="U410" s="84"/>
      <c r="V410" s="84"/>
      <c r="W410" s="84"/>
      <c r="X410" s="84"/>
      <c r="Y410" s="84"/>
      <c r="Z410" s="84"/>
    </row>
    <row r="411" spans="1:26" ht="60">
      <c r="A411" s="399" t="s">
        <v>17</v>
      </c>
      <c r="B411" s="400">
        <v>100018174093</v>
      </c>
      <c r="C411" s="399" t="s">
        <v>5475</v>
      </c>
      <c r="D411" s="399" t="s">
        <v>5483</v>
      </c>
      <c r="E411" s="399" t="s">
        <v>13</v>
      </c>
      <c r="F411" s="401">
        <v>44307.59652777778</v>
      </c>
      <c r="G411" s="403">
        <v>44342</v>
      </c>
      <c r="H411" s="84"/>
      <c r="I411" s="84"/>
      <c r="J411" s="84"/>
      <c r="K411" s="84"/>
      <c r="L411" s="84"/>
      <c r="M411" s="84"/>
      <c r="N411" s="84"/>
      <c r="O411" s="84"/>
      <c r="P411" s="84"/>
      <c r="Q411" s="84"/>
      <c r="R411" s="84"/>
      <c r="S411" s="84"/>
      <c r="T411" s="84"/>
      <c r="U411" s="84"/>
      <c r="V411" s="84"/>
      <c r="W411" s="84"/>
      <c r="X411" s="84"/>
      <c r="Y411" s="84"/>
      <c r="Z411" s="84"/>
    </row>
    <row r="412" spans="1:26" ht="60">
      <c r="A412" s="399" t="s">
        <v>16</v>
      </c>
      <c r="B412" s="400">
        <v>100018187272</v>
      </c>
      <c r="C412" s="399" t="s">
        <v>5475</v>
      </c>
      <c r="D412" s="399" t="s">
        <v>5483</v>
      </c>
      <c r="E412" s="399" t="s">
        <v>9</v>
      </c>
      <c r="F412" s="401">
        <v>44337.475694444445</v>
      </c>
      <c r="G412" s="84"/>
      <c r="H412" s="84"/>
      <c r="I412" s="84"/>
      <c r="J412" s="84"/>
      <c r="K412" s="84"/>
      <c r="L412" s="84"/>
      <c r="M412" s="84"/>
      <c r="N412" s="84"/>
      <c r="O412" s="84"/>
      <c r="P412" s="84"/>
      <c r="Q412" s="84"/>
      <c r="R412" s="84"/>
      <c r="S412" s="84"/>
      <c r="T412" s="84"/>
      <c r="U412" s="84"/>
      <c r="V412" s="84"/>
      <c r="W412" s="84"/>
      <c r="X412" s="84"/>
      <c r="Y412" s="84"/>
      <c r="Z412" s="84"/>
    </row>
    <row r="413" spans="1:26" ht="60">
      <c r="A413" s="399" t="s">
        <v>11</v>
      </c>
      <c r="B413" s="400">
        <v>100018066698</v>
      </c>
      <c r="C413" s="399" t="s">
        <v>5475</v>
      </c>
      <c r="D413" s="399" t="s">
        <v>5483</v>
      </c>
      <c r="E413" s="399" t="s">
        <v>9</v>
      </c>
      <c r="F413" s="401">
        <v>44337.491666666669</v>
      </c>
      <c r="G413" s="84"/>
      <c r="H413" s="84"/>
      <c r="I413" s="84"/>
      <c r="J413" s="84"/>
      <c r="K413" s="84"/>
      <c r="L413" s="84"/>
      <c r="M413" s="84"/>
      <c r="N413" s="84"/>
      <c r="O413" s="84"/>
      <c r="P413" s="84"/>
      <c r="Q413" s="84"/>
      <c r="R413" s="84"/>
      <c r="S413" s="84"/>
      <c r="T413" s="84"/>
      <c r="U413" s="84"/>
      <c r="V413" s="84"/>
      <c r="W413" s="84"/>
      <c r="X413" s="84"/>
      <c r="Y413" s="84"/>
      <c r="Z413" s="84"/>
    </row>
    <row r="414" spans="1:26" ht="60">
      <c r="A414" s="399" t="s">
        <v>6</v>
      </c>
      <c r="B414" s="400">
        <v>100018088186</v>
      </c>
      <c r="C414" s="399" t="s">
        <v>5475</v>
      </c>
      <c r="D414" s="399" t="s">
        <v>5483</v>
      </c>
      <c r="E414" s="399" t="s">
        <v>9</v>
      </c>
      <c r="F414" s="401">
        <v>44337.614583333328</v>
      </c>
      <c r="G414" s="84"/>
      <c r="H414" s="84"/>
      <c r="I414" s="84"/>
      <c r="J414" s="84"/>
      <c r="K414" s="84"/>
      <c r="L414" s="84"/>
      <c r="M414" s="84"/>
      <c r="N414" s="84"/>
      <c r="O414" s="84"/>
      <c r="P414" s="84"/>
      <c r="Q414" s="84"/>
      <c r="R414" s="84"/>
      <c r="S414" s="84"/>
      <c r="T414" s="84"/>
      <c r="U414" s="84"/>
      <c r="V414" s="84"/>
      <c r="W414" s="84"/>
      <c r="X414" s="84"/>
      <c r="Y414" s="84"/>
      <c r="Z414" s="84"/>
    </row>
    <row r="415" spans="1:26" ht="60">
      <c r="A415" s="399" t="s">
        <v>11</v>
      </c>
      <c r="B415" s="400">
        <v>100017981105</v>
      </c>
      <c r="C415" s="399" t="s">
        <v>5475</v>
      </c>
      <c r="D415" s="399" t="s">
        <v>5483</v>
      </c>
      <c r="E415" s="399" t="s">
        <v>9</v>
      </c>
      <c r="F415" s="401">
        <v>44337.423611111109</v>
      </c>
      <c r="G415" s="84"/>
      <c r="H415" s="84"/>
      <c r="I415" s="84"/>
      <c r="J415" s="84"/>
      <c r="K415" s="84"/>
      <c r="L415" s="84"/>
      <c r="M415" s="84"/>
      <c r="N415" s="84"/>
      <c r="O415" s="84"/>
      <c r="P415" s="84"/>
      <c r="Q415" s="84"/>
      <c r="R415" s="84"/>
      <c r="S415" s="84"/>
      <c r="T415" s="84"/>
      <c r="U415" s="84"/>
      <c r="V415" s="84"/>
      <c r="W415" s="84"/>
      <c r="X415" s="84"/>
      <c r="Y415" s="84"/>
      <c r="Z415" s="84"/>
    </row>
    <row r="416" spans="1:26" ht="60">
      <c r="A416" s="399" t="s">
        <v>11</v>
      </c>
      <c r="B416" s="400">
        <v>100017982504</v>
      </c>
      <c r="C416" s="399" t="s">
        <v>5475</v>
      </c>
      <c r="D416" s="399" t="s">
        <v>5483</v>
      </c>
      <c r="E416" s="399" t="s">
        <v>13</v>
      </c>
      <c r="F416" s="401">
        <v>44337.484722222223</v>
      </c>
      <c r="G416" s="84"/>
      <c r="H416" s="84"/>
      <c r="I416" s="84"/>
      <c r="J416" s="84"/>
      <c r="K416" s="84"/>
      <c r="L416" s="84"/>
      <c r="M416" s="84"/>
      <c r="N416" s="84"/>
      <c r="O416" s="84"/>
      <c r="P416" s="84"/>
      <c r="Q416" s="84"/>
      <c r="R416" s="84"/>
      <c r="S416" s="84"/>
      <c r="T416" s="84"/>
      <c r="U416" s="84"/>
      <c r="V416" s="84"/>
      <c r="W416" s="84"/>
      <c r="X416" s="84"/>
      <c r="Y416" s="84"/>
      <c r="Z416" s="84"/>
    </row>
    <row r="417" spans="1:26" ht="60">
      <c r="A417" s="399" t="s">
        <v>6</v>
      </c>
      <c r="B417" s="400">
        <v>100017986168</v>
      </c>
      <c r="C417" s="399" t="s">
        <v>5475</v>
      </c>
      <c r="D417" s="399" t="s">
        <v>5483</v>
      </c>
      <c r="E417" s="399" t="s">
        <v>13</v>
      </c>
      <c r="F417" s="401">
        <v>44308.599305555559</v>
      </c>
      <c r="G417" s="84"/>
      <c r="H417" s="84"/>
      <c r="I417" s="84"/>
      <c r="J417" s="84"/>
      <c r="K417" s="84"/>
      <c r="L417" s="84"/>
      <c r="M417" s="84"/>
      <c r="N417" s="84"/>
      <c r="O417" s="84"/>
      <c r="P417" s="84"/>
      <c r="Q417" s="84"/>
      <c r="R417" s="84"/>
      <c r="S417" s="84"/>
      <c r="T417" s="84"/>
      <c r="U417" s="84"/>
      <c r="V417" s="84"/>
      <c r="W417" s="84"/>
      <c r="X417" s="84"/>
      <c r="Y417" s="84"/>
      <c r="Z417" s="84"/>
    </row>
    <row r="418" spans="1:26" ht="60">
      <c r="A418" s="399" t="s">
        <v>18</v>
      </c>
      <c r="B418" s="402">
        <v>100017995705</v>
      </c>
      <c r="C418" s="399" t="s">
        <v>5475</v>
      </c>
      <c r="D418" s="399" t="s">
        <v>5483</v>
      </c>
      <c r="E418" s="399" t="s">
        <v>13</v>
      </c>
      <c r="F418" s="401">
        <v>44323.493750000001</v>
      </c>
      <c r="G418" s="84"/>
      <c r="H418" s="84"/>
      <c r="I418" s="84"/>
      <c r="J418" s="84"/>
      <c r="K418" s="84"/>
      <c r="L418" s="84"/>
      <c r="M418" s="84"/>
      <c r="N418" s="84"/>
      <c r="O418" s="84"/>
      <c r="P418" s="84"/>
      <c r="Q418" s="84"/>
      <c r="R418" s="84"/>
      <c r="S418" s="84"/>
      <c r="T418" s="84"/>
      <c r="U418" s="84"/>
      <c r="V418" s="84"/>
      <c r="W418" s="84"/>
      <c r="X418" s="84"/>
      <c r="Y418" s="84"/>
      <c r="Z418" s="84"/>
    </row>
    <row r="419" spans="1:26" ht="60">
      <c r="A419" s="399" t="s">
        <v>11</v>
      </c>
      <c r="B419" s="400">
        <v>100018051699</v>
      </c>
      <c r="C419" s="399" t="s">
        <v>5475</v>
      </c>
      <c r="D419" s="399" t="s">
        <v>5483</v>
      </c>
      <c r="E419" s="399" t="s">
        <v>9</v>
      </c>
      <c r="F419" s="401">
        <v>44337.486805555549</v>
      </c>
      <c r="G419" s="84"/>
      <c r="H419" s="84"/>
      <c r="I419" s="84"/>
      <c r="J419" s="84"/>
      <c r="K419" s="84"/>
      <c r="L419" s="84"/>
      <c r="M419" s="84"/>
      <c r="N419" s="84"/>
      <c r="O419" s="84"/>
      <c r="P419" s="84"/>
      <c r="Q419" s="84"/>
      <c r="R419" s="84"/>
      <c r="S419" s="84"/>
      <c r="T419" s="84"/>
      <c r="U419" s="84"/>
      <c r="V419" s="84"/>
      <c r="W419" s="84"/>
      <c r="X419" s="84"/>
      <c r="Y419" s="84"/>
      <c r="Z419" s="84"/>
    </row>
    <row r="420" spans="1:26" ht="60">
      <c r="A420" s="406" t="s">
        <v>14</v>
      </c>
      <c r="B420" s="405">
        <v>100018052001</v>
      </c>
      <c r="C420" s="404" t="s">
        <v>5475</v>
      </c>
      <c r="D420" s="404" t="s">
        <v>5483</v>
      </c>
      <c r="E420" s="406" t="s">
        <v>9</v>
      </c>
      <c r="F420" s="407">
        <v>25934</v>
      </c>
      <c r="G420" s="84"/>
      <c r="H420" s="84"/>
      <c r="I420" s="84"/>
      <c r="J420" s="84"/>
      <c r="K420" s="84"/>
      <c r="L420" s="84"/>
      <c r="M420" s="84"/>
      <c r="N420" s="84"/>
      <c r="O420" s="84"/>
      <c r="P420" s="84"/>
      <c r="Q420" s="84"/>
      <c r="R420" s="84"/>
      <c r="S420" s="84"/>
      <c r="T420" s="84"/>
      <c r="U420" s="84"/>
      <c r="V420" s="84"/>
      <c r="W420" s="84"/>
      <c r="X420" s="84"/>
      <c r="Y420" s="84"/>
      <c r="Z420" s="84"/>
    </row>
    <row r="421" spans="1:26" ht="45">
      <c r="A421" s="409" t="s">
        <v>16</v>
      </c>
      <c r="B421" s="410">
        <v>100017961146</v>
      </c>
      <c r="C421" s="409" t="s">
        <v>5475</v>
      </c>
      <c r="D421" s="409" t="s">
        <v>5476</v>
      </c>
      <c r="E421" s="409" t="s">
        <v>13</v>
      </c>
      <c r="F421" s="411">
        <v>44323.422222222223</v>
      </c>
      <c r="G421" s="84"/>
      <c r="H421" s="84"/>
      <c r="I421" s="84"/>
      <c r="J421" s="84"/>
      <c r="K421" s="84"/>
      <c r="L421" s="84"/>
      <c r="M421" s="84"/>
      <c r="N421" s="84"/>
      <c r="O421" s="84"/>
      <c r="P421" s="84"/>
      <c r="Q421" s="84"/>
      <c r="R421" s="84"/>
      <c r="S421" s="84"/>
      <c r="T421" s="84"/>
      <c r="U421" s="84"/>
      <c r="V421" s="84"/>
      <c r="W421" s="84"/>
      <c r="X421" s="84"/>
      <c r="Y421" s="84"/>
      <c r="Z421" s="84"/>
    </row>
    <row r="422" spans="1:26" ht="45">
      <c r="A422" s="399" t="s">
        <v>11</v>
      </c>
      <c r="B422" s="400">
        <v>100017965968</v>
      </c>
      <c r="C422" s="399" t="s">
        <v>5475</v>
      </c>
      <c r="D422" s="399" t="s">
        <v>5476</v>
      </c>
      <c r="E422" s="399" t="s">
        <v>13</v>
      </c>
      <c r="F422" s="401">
        <v>44327.620833333334</v>
      </c>
      <c r="G422" s="84"/>
      <c r="H422" s="84"/>
      <c r="I422" s="84"/>
      <c r="J422" s="84"/>
      <c r="K422" s="84"/>
      <c r="L422" s="84"/>
      <c r="M422" s="84"/>
      <c r="N422" s="84"/>
      <c r="O422" s="84"/>
      <c r="P422" s="84"/>
      <c r="Q422" s="84"/>
      <c r="R422" s="84"/>
      <c r="S422" s="84"/>
      <c r="T422" s="84"/>
      <c r="U422" s="84"/>
      <c r="V422" s="84"/>
      <c r="W422" s="84"/>
      <c r="X422" s="84"/>
      <c r="Y422" s="84"/>
      <c r="Z422" s="84"/>
    </row>
    <row r="423" spans="1:26" ht="45">
      <c r="A423" s="399" t="s">
        <v>11</v>
      </c>
      <c r="B423" s="400">
        <v>100017969359</v>
      </c>
      <c r="C423" s="399" t="s">
        <v>5475</v>
      </c>
      <c r="D423" s="399" t="s">
        <v>5476</v>
      </c>
      <c r="E423" s="399" t="s">
        <v>9</v>
      </c>
      <c r="F423" s="401">
        <v>44337.48055555555</v>
      </c>
      <c r="G423" s="84"/>
      <c r="H423" s="84"/>
      <c r="I423" s="84"/>
      <c r="J423" s="84"/>
      <c r="K423" s="84"/>
      <c r="L423" s="84"/>
      <c r="M423" s="84"/>
      <c r="N423" s="84"/>
      <c r="O423" s="84"/>
      <c r="P423" s="84"/>
      <c r="Q423" s="84"/>
      <c r="R423" s="84"/>
      <c r="S423" s="84"/>
      <c r="T423" s="84"/>
      <c r="U423" s="84"/>
      <c r="V423" s="84"/>
      <c r="W423" s="84"/>
      <c r="X423" s="84"/>
      <c r="Y423" s="84"/>
      <c r="Z423" s="84"/>
    </row>
    <row r="424" spans="1:26" ht="45">
      <c r="A424" s="404" t="s">
        <v>14</v>
      </c>
      <c r="B424" s="405">
        <v>100017907996</v>
      </c>
      <c r="C424" s="404" t="s">
        <v>5475</v>
      </c>
      <c r="D424" s="404" t="s">
        <v>5476</v>
      </c>
      <c r="E424" s="406" t="s">
        <v>9</v>
      </c>
      <c r="F424" s="407">
        <v>44330.435416666667</v>
      </c>
      <c r="G424" s="84"/>
      <c r="H424" s="84"/>
      <c r="I424" s="84"/>
      <c r="J424" s="84"/>
      <c r="K424" s="84"/>
      <c r="L424" s="84"/>
      <c r="M424" s="84"/>
      <c r="N424" s="84"/>
      <c r="O424" s="84"/>
      <c r="P424" s="84"/>
      <c r="Q424" s="84"/>
      <c r="R424" s="84"/>
      <c r="S424" s="84"/>
      <c r="T424" s="84"/>
      <c r="U424" s="84"/>
      <c r="V424" s="84"/>
      <c r="W424" s="84"/>
      <c r="X424" s="84"/>
      <c r="Y424" s="84"/>
      <c r="Z424" s="84"/>
    </row>
    <row r="425" spans="1:26" ht="45">
      <c r="A425" s="399" t="s">
        <v>19</v>
      </c>
      <c r="B425" s="400">
        <v>100017802742</v>
      </c>
      <c r="C425" s="399" t="s">
        <v>5475</v>
      </c>
      <c r="D425" s="399" t="s">
        <v>5476</v>
      </c>
      <c r="E425" s="408" t="s">
        <v>9</v>
      </c>
      <c r="F425" s="401">
        <v>44324.584722222222</v>
      </c>
      <c r="G425" s="84"/>
      <c r="H425" s="84"/>
      <c r="I425" s="84"/>
      <c r="J425" s="84"/>
      <c r="K425" s="84"/>
      <c r="L425" s="84"/>
      <c r="M425" s="84"/>
      <c r="N425" s="84"/>
      <c r="O425" s="84"/>
      <c r="P425" s="84"/>
      <c r="Q425" s="84"/>
      <c r="R425" s="84"/>
      <c r="S425" s="84"/>
      <c r="T425" s="84"/>
      <c r="U425" s="84"/>
      <c r="V425" s="84"/>
      <c r="W425" s="84"/>
      <c r="X425" s="84"/>
      <c r="Y425" s="84"/>
      <c r="Z425" s="84"/>
    </row>
    <row r="426" spans="1:26" ht="45">
      <c r="A426" s="399" t="s">
        <v>6</v>
      </c>
      <c r="B426" s="400">
        <v>100017572181</v>
      </c>
      <c r="C426" s="399" t="s">
        <v>5475</v>
      </c>
      <c r="D426" s="399" t="s">
        <v>5476</v>
      </c>
      <c r="E426" s="399" t="s">
        <v>13</v>
      </c>
      <c r="F426" s="401">
        <v>44328.706250000003</v>
      </c>
      <c r="G426" s="84"/>
      <c r="H426" s="84"/>
      <c r="I426" s="84"/>
      <c r="J426" s="84"/>
      <c r="K426" s="84"/>
      <c r="L426" s="84"/>
      <c r="M426" s="84"/>
      <c r="N426" s="84"/>
      <c r="O426" s="84"/>
      <c r="P426" s="84"/>
      <c r="Q426" s="84"/>
      <c r="R426" s="84"/>
      <c r="S426" s="84"/>
      <c r="T426" s="84"/>
      <c r="U426" s="84"/>
      <c r="V426" s="84"/>
      <c r="W426" s="84"/>
      <c r="X426" s="84"/>
      <c r="Y426" s="84"/>
      <c r="Z426" s="84"/>
    </row>
    <row r="427" spans="1:26" ht="45">
      <c r="A427" s="399" t="s">
        <v>11</v>
      </c>
      <c r="B427" s="400">
        <v>100017735179</v>
      </c>
      <c r="C427" s="399" t="s">
        <v>5475</v>
      </c>
      <c r="D427" s="399" t="s">
        <v>5476</v>
      </c>
      <c r="E427" s="399" t="s">
        <v>13</v>
      </c>
      <c r="F427" s="401">
        <v>44326.488888888889</v>
      </c>
      <c r="G427" s="84"/>
      <c r="H427" s="84"/>
      <c r="I427" s="84"/>
      <c r="J427" s="84"/>
      <c r="K427" s="84"/>
      <c r="L427" s="84"/>
      <c r="M427" s="84"/>
      <c r="N427" s="84"/>
      <c r="O427" s="84"/>
      <c r="P427" s="84"/>
      <c r="Q427" s="84"/>
      <c r="R427" s="84"/>
      <c r="S427" s="84"/>
      <c r="T427" s="84"/>
      <c r="U427" s="84"/>
      <c r="V427" s="84"/>
      <c r="W427" s="84"/>
      <c r="X427" s="84"/>
      <c r="Y427" s="84"/>
      <c r="Z427" s="84"/>
    </row>
    <row r="428" spans="1:26" ht="45">
      <c r="A428" s="399" t="s">
        <v>15</v>
      </c>
      <c r="B428" s="400">
        <v>100017647528</v>
      </c>
      <c r="C428" s="399" t="s">
        <v>5475</v>
      </c>
      <c r="D428" s="399" t="s">
        <v>5476</v>
      </c>
      <c r="E428" s="399" t="s">
        <v>13</v>
      </c>
      <c r="F428" s="401">
        <v>44324.466666666667</v>
      </c>
      <c r="G428" s="84"/>
      <c r="H428" s="84"/>
      <c r="I428" s="84"/>
      <c r="J428" s="84"/>
      <c r="K428" s="84"/>
      <c r="L428" s="84"/>
      <c r="M428" s="84"/>
      <c r="N428" s="84"/>
      <c r="O428" s="84"/>
      <c r="P428" s="84"/>
      <c r="Q428" s="84"/>
      <c r="R428" s="84"/>
      <c r="S428" s="84"/>
      <c r="T428" s="84"/>
      <c r="U428" s="84"/>
      <c r="V428" s="84"/>
      <c r="W428" s="84"/>
      <c r="X428" s="84"/>
      <c r="Y428" s="84"/>
      <c r="Z428" s="84"/>
    </row>
    <row r="429" spans="1:26" ht="45">
      <c r="A429" s="404" t="s">
        <v>14</v>
      </c>
      <c r="B429" s="405">
        <v>100017759776</v>
      </c>
      <c r="C429" s="404" t="s">
        <v>5475</v>
      </c>
      <c r="D429" s="404" t="s">
        <v>5476</v>
      </c>
      <c r="E429" s="406" t="s">
        <v>9</v>
      </c>
      <c r="F429" s="407">
        <v>44327.663888888885</v>
      </c>
      <c r="G429" s="84"/>
      <c r="H429" s="84"/>
      <c r="I429" s="84"/>
      <c r="J429" s="84"/>
      <c r="K429" s="84"/>
      <c r="L429" s="84"/>
      <c r="M429" s="84"/>
      <c r="N429" s="84"/>
      <c r="O429" s="84"/>
      <c r="P429" s="84"/>
      <c r="Q429" s="84"/>
      <c r="R429" s="84"/>
      <c r="S429" s="84"/>
      <c r="T429" s="84"/>
      <c r="U429" s="84"/>
      <c r="V429" s="84"/>
      <c r="W429" s="84"/>
      <c r="X429" s="84"/>
      <c r="Y429" s="84"/>
      <c r="Z429" s="84"/>
    </row>
    <row r="430" spans="1:26" ht="45">
      <c r="A430" s="399" t="s">
        <v>19</v>
      </c>
      <c r="B430" s="400">
        <v>100017587394</v>
      </c>
      <c r="C430" s="399" t="s">
        <v>5475</v>
      </c>
      <c r="D430" s="399" t="s">
        <v>5476</v>
      </c>
      <c r="E430" s="408" t="s">
        <v>9</v>
      </c>
      <c r="F430" s="401">
        <v>44335.759722222225</v>
      </c>
      <c r="G430" s="84"/>
      <c r="H430" s="84"/>
      <c r="I430" s="84"/>
      <c r="J430" s="84"/>
      <c r="K430" s="84"/>
      <c r="L430" s="84"/>
      <c r="M430" s="84"/>
      <c r="N430" s="84"/>
      <c r="O430" s="84"/>
      <c r="P430" s="84"/>
      <c r="Q430" s="84"/>
      <c r="R430" s="84"/>
      <c r="S430" s="84"/>
      <c r="T430" s="84"/>
      <c r="U430" s="84"/>
      <c r="V430" s="84"/>
      <c r="W430" s="84"/>
      <c r="X430" s="84"/>
      <c r="Y430" s="84"/>
      <c r="Z430" s="84"/>
    </row>
    <row r="431" spans="1:26" ht="45">
      <c r="A431" s="399" t="s">
        <v>16</v>
      </c>
      <c r="B431" s="400">
        <v>100017546492</v>
      </c>
      <c r="C431" s="399" t="s">
        <v>5475</v>
      </c>
      <c r="D431" s="399" t="s">
        <v>5476</v>
      </c>
      <c r="E431" s="399" t="s">
        <v>13</v>
      </c>
      <c r="F431" s="401">
        <v>44323.443055555559</v>
      </c>
      <c r="G431" s="84"/>
      <c r="H431" s="84"/>
      <c r="I431" s="84"/>
      <c r="J431" s="84"/>
      <c r="K431" s="84"/>
      <c r="L431" s="84"/>
      <c r="M431" s="84"/>
      <c r="N431" s="84"/>
      <c r="O431" s="84"/>
      <c r="P431" s="84"/>
      <c r="Q431" s="84"/>
      <c r="R431" s="84"/>
      <c r="S431" s="84"/>
      <c r="T431" s="84"/>
      <c r="U431" s="84"/>
      <c r="V431" s="84"/>
      <c r="W431" s="84"/>
      <c r="X431" s="84"/>
      <c r="Y431" s="84"/>
      <c r="Z431" s="84"/>
    </row>
    <row r="432" spans="1:26" ht="45">
      <c r="A432" s="399" t="s">
        <v>6</v>
      </c>
      <c r="B432" s="400">
        <v>100017730983</v>
      </c>
      <c r="C432" s="399" t="s">
        <v>5475</v>
      </c>
      <c r="D432" s="399" t="s">
        <v>5476</v>
      </c>
      <c r="E432" s="399" t="s">
        <v>13</v>
      </c>
      <c r="F432" s="401">
        <v>44324.485416666663</v>
      </c>
      <c r="G432" s="84"/>
      <c r="H432" s="84"/>
      <c r="I432" s="84"/>
      <c r="J432" s="84"/>
      <c r="K432" s="84"/>
      <c r="L432" s="84"/>
      <c r="M432" s="84"/>
      <c r="N432" s="84"/>
      <c r="O432" s="84"/>
      <c r="P432" s="84"/>
      <c r="Q432" s="84"/>
      <c r="R432" s="84"/>
      <c r="S432" s="84"/>
      <c r="T432" s="84"/>
      <c r="U432" s="84"/>
      <c r="V432" s="84"/>
      <c r="W432" s="84"/>
      <c r="X432" s="84"/>
      <c r="Y432" s="84"/>
      <c r="Z432" s="84"/>
    </row>
    <row r="433" spans="1:26" ht="45">
      <c r="A433" s="399" t="s">
        <v>17</v>
      </c>
      <c r="B433" s="400">
        <v>100017628559</v>
      </c>
      <c r="C433" s="399" t="s">
        <v>5475</v>
      </c>
      <c r="D433" s="399" t="s">
        <v>5476</v>
      </c>
      <c r="E433" s="399" t="s">
        <v>13</v>
      </c>
      <c r="F433" s="401">
        <v>44329.754166666666</v>
      </c>
      <c r="G433" s="403">
        <v>44342</v>
      </c>
      <c r="H433" s="84"/>
      <c r="I433" s="84"/>
      <c r="J433" s="84"/>
      <c r="K433" s="84"/>
      <c r="L433" s="84"/>
      <c r="M433" s="84"/>
      <c r="N433" s="84"/>
      <c r="O433" s="84"/>
      <c r="P433" s="84"/>
      <c r="Q433" s="84"/>
      <c r="R433" s="84"/>
      <c r="S433" s="84"/>
      <c r="T433" s="84"/>
      <c r="U433" s="84"/>
      <c r="V433" s="84"/>
      <c r="W433" s="84"/>
      <c r="X433" s="84"/>
      <c r="Y433" s="84"/>
      <c r="Z433" s="84"/>
    </row>
    <row r="434" spans="1:26" ht="45">
      <c r="A434" s="399" t="s">
        <v>15</v>
      </c>
      <c r="B434" s="400">
        <v>100017731965</v>
      </c>
      <c r="C434" s="399" t="s">
        <v>5475</v>
      </c>
      <c r="D434" s="399" t="s">
        <v>5476</v>
      </c>
      <c r="E434" s="399" t="s">
        <v>9</v>
      </c>
      <c r="F434" s="401">
        <v>44337.42569444445</v>
      </c>
      <c r="G434" s="84"/>
      <c r="H434" s="84"/>
      <c r="I434" s="84"/>
      <c r="J434" s="84"/>
      <c r="K434" s="84"/>
      <c r="L434" s="84"/>
      <c r="M434" s="84"/>
      <c r="N434" s="84"/>
      <c r="O434" s="84"/>
      <c r="P434" s="84"/>
      <c r="Q434" s="84"/>
      <c r="R434" s="84"/>
      <c r="S434" s="84"/>
      <c r="T434" s="84"/>
      <c r="U434" s="84"/>
      <c r="V434" s="84"/>
      <c r="W434" s="84"/>
      <c r="X434" s="84"/>
      <c r="Y434" s="84"/>
      <c r="Z434" s="84"/>
    </row>
    <row r="435" spans="1:26" ht="45">
      <c r="A435" s="399" t="s">
        <v>6</v>
      </c>
      <c r="B435" s="400">
        <v>100017350811</v>
      </c>
      <c r="C435" s="399" t="s">
        <v>5475</v>
      </c>
      <c r="D435" s="399" t="s">
        <v>5476</v>
      </c>
      <c r="E435" s="399" t="s">
        <v>13</v>
      </c>
      <c r="F435" s="401">
        <v>44329.744444444441</v>
      </c>
      <c r="G435" s="84"/>
      <c r="H435" s="84"/>
      <c r="I435" s="84"/>
      <c r="J435" s="84"/>
      <c r="K435" s="84"/>
      <c r="L435" s="84"/>
      <c r="M435" s="84"/>
      <c r="N435" s="84"/>
      <c r="O435" s="84"/>
      <c r="P435" s="84"/>
      <c r="Q435" s="84"/>
      <c r="R435" s="84"/>
      <c r="S435" s="84"/>
      <c r="T435" s="84"/>
      <c r="U435" s="84"/>
      <c r="V435" s="84"/>
      <c r="W435" s="84"/>
      <c r="X435" s="84"/>
      <c r="Y435" s="84"/>
      <c r="Z435" s="84"/>
    </row>
    <row r="436" spans="1:26" ht="45">
      <c r="A436" s="399" t="s">
        <v>14</v>
      </c>
      <c r="B436" s="400">
        <v>100017272079</v>
      </c>
      <c r="C436" s="399" t="s">
        <v>5475</v>
      </c>
      <c r="D436" s="399" t="s">
        <v>5476</v>
      </c>
      <c r="E436" s="406" t="s">
        <v>9</v>
      </c>
      <c r="F436" s="401">
        <v>44327.753472222219</v>
      </c>
      <c r="G436" s="84"/>
      <c r="H436" s="84"/>
      <c r="I436" s="84"/>
      <c r="J436" s="84"/>
      <c r="K436" s="84"/>
      <c r="L436" s="84"/>
      <c r="M436" s="84"/>
      <c r="N436" s="84"/>
      <c r="O436" s="84"/>
      <c r="P436" s="84"/>
      <c r="Q436" s="84"/>
      <c r="R436" s="84"/>
      <c r="S436" s="84"/>
      <c r="T436" s="84"/>
      <c r="U436" s="84"/>
      <c r="V436" s="84"/>
      <c r="W436" s="84"/>
      <c r="X436" s="84"/>
      <c r="Y436" s="84"/>
      <c r="Z436" s="84"/>
    </row>
    <row r="437" spans="1:26" ht="45">
      <c r="A437" s="399" t="s">
        <v>16</v>
      </c>
      <c r="B437" s="400">
        <v>100017363862</v>
      </c>
      <c r="C437" s="399" t="s">
        <v>5475</v>
      </c>
      <c r="D437" s="399" t="s">
        <v>5476</v>
      </c>
      <c r="E437" s="399" t="s">
        <v>13</v>
      </c>
      <c r="F437" s="401">
        <v>44336.46597222222</v>
      </c>
      <c r="G437" s="84"/>
      <c r="H437" s="84"/>
      <c r="I437" s="84"/>
      <c r="J437" s="84"/>
      <c r="K437" s="84"/>
      <c r="L437" s="84"/>
      <c r="M437" s="84"/>
      <c r="N437" s="84"/>
      <c r="O437" s="84"/>
      <c r="P437" s="84"/>
      <c r="Q437" s="84"/>
      <c r="R437" s="84"/>
      <c r="S437" s="84"/>
      <c r="T437" s="84"/>
      <c r="U437" s="84"/>
      <c r="V437" s="84"/>
      <c r="W437" s="84"/>
      <c r="X437" s="84"/>
      <c r="Y437" s="84"/>
      <c r="Z437" s="84"/>
    </row>
    <row r="438" spans="1:26" ht="45">
      <c r="A438" s="399" t="s">
        <v>12</v>
      </c>
      <c r="B438" s="400">
        <v>100017527919</v>
      </c>
      <c r="C438" s="399" t="s">
        <v>5475</v>
      </c>
      <c r="D438" s="399" t="s">
        <v>5476</v>
      </c>
      <c r="E438" s="399" t="s">
        <v>13</v>
      </c>
      <c r="F438" s="401">
        <v>44334.438194444447</v>
      </c>
      <c r="G438" s="84"/>
      <c r="H438" s="84"/>
      <c r="I438" s="84"/>
      <c r="J438" s="84"/>
      <c r="K438" s="84"/>
      <c r="L438" s="84"/>
      <c r="M438" s="84"/>
      <c r="N438" s="84"/>
      <c r="O438" s="84"/>
      <c r="P438" s="84"/>
      <c r="Q438" s="84"/>
      <c r="R438" s="84"/>
      <c r="S438" s="84"/>
      <c r="T438" s="84"/>
      <c r="U438" s="84"/>
      <c r="V438" s="84"/>
      <c r="W438" s="84"/>
      <c r="X438" s="84"/>
      <c r="Y438" s="84"/>
      <c r="Z438" s="84"/>
    </row>
    <row r="439" spans="1:26" ht="45">
      <c r="A439" s="399" t="s">
        <v>19</v>
      </c>
      <c r="B439" s="400">
        <v>100017372549</v>
      </c>
      <c r="C439" s="399" t="s">
        <v>5475</v>
      </c>
      <c r="D439" s="399" t="s">
        <v>5476</v>
      </c>
      <c r="E439" s="408" t="s">
        <v>9</v>
      </c>
      <c r="F439" s="401">
        <v>44334.643750000003</v>
      </c>
      <c r="G439" s="84"/>
      <c r="H439" s="84"/>
      <c r="I439" s="84"/>
      <c r="J439" s="84"/>
      <c r="K439" s="84"/>
      <c r="L439" s="84"/>
      <c r="M439" s="84"/>
      <c r="N439" s="84"/>
      <c r="O439" s="84"/>
      <c r="P439" s="84"/>
      <c r="Q439" s="84"/>
      <c r="R439" s="84"/>
      <c r="S439" s="84"/>
      <c r="T439" s="84"/>
      <c r="U439" s="84"/>
      <c r="V439" s="84"/>
      <c r="W439" s="84"/>
      <c r="X439" s="84"/>
      <c r="Y439" s="84"/>
      <c r="Z439" s="84"/>
    </row>
    <row r="440" spans="1:26" ht="45">
      <c r="A440" s="399" t="s">
        <v>18</v>
      </c>
      <c r="B440" s="402">
        <v>100017290249</v>
      </c>
      <c r="C440" s="399" t="s">
        <v>5475</v>
      </c>
      <c r="D440" s="399" t="s">
        <v>5476</v>
      </c>
      <c r="E440" s="399" t="s">
        <v>13</v>
      </c>
      <c r="F440" s="401">
        <v>44335.650694444441</v>
      </c>
      <c r="G440" s="84"/>
      <c r="H440" s="84"/>
      <c r="I440" s="84"/>
      <c r="J440" s="84"/>
      <c r="K440" s="84"/>
      <c r="L440" s="84"/>
      <c r="M440" s="84"/>
      <c r="N440" s="84"/>
      <c r="O440" s="84"/>
      <c r="P440" s="84"/>
      <c r="Q440" s="84"/>
      <c r="R440" s="84"/>
      <c r="S440" s="84"/>
      <c r="T440" s="84"/>
      <c r="U440" s="84"/>
      <c r="V440" s="84"/>
      <c r="W440" s="84"/>
      <c r="X440" s="84"/>
      <c r="Y440" s="84"/>
      <c r="Z440" s="84"/>
    </row>
    <row r="441" spans="1:26" ht="45">
      <c r="A441" s="399" t="s">
        <v>19</v>
      </c>
      <c r="B441" s="400">
        <v>100017373011</v>
      </c>
      <c r="C441" s="399" t="s">
        <v>5475</v>
      </c>
      <c r="D441" s="399" t="s">
        <v>5476</v>
      </c>
      <c r="E441" s="408" t="s">
        <v>9</v>
      </c>
      <c r="F441" s="401">
        <v>44324.683333333334</v>
      </c>
      <c r="G441" s="84"/>
      <c r="H441" s="84"/>
      <c r="I441" s="84"/>
      <c r="J441" s="84"/>
      <c r="K441" s="84"/>
      <c r="L441" s="84"/>
      <c r="M441" s="84"/>
      <c r="N441" s="84"/>
      <c r="O441" s="84"/>
      <c r="P441" s="84"/>
      <c r="Q441" s="84"/>
      <c r="R441" s="84"/>
      <c r="S441" s="84"/>
      <c r="T441" s="84"/>
      <c r="U441" s="84"/>
      <c r="V441" s="84"/>
      <c r="W441" s="84"/>
      <c r="X441" s="84"/>
      <c r="Y441" s="84"/>
      <c r="Z441" s="84"/>
    </row>
    <row r="442" spans="1:26" ht="45">
      <c r="A442" s="399" t="s">
        <v>15</v>
      </c>
      <c r="B442" s="400">
        <v>100017320994</v>
      </c>
      <c r="C442" s="399" t="s">
        <v>5475</v>
      </c>
      <c r="D442" s="399" t="s">
        <v>5476</v>
      </c>
      <c r="E442" s="399" t="s">
        <v>9</v>
      </c>
      <c r="F442" s="401">
        <v>44337.427777777775</v>
      </c>
      <c r="G442" s="84"/>
      <c r="H442" s="84"/>
      <c r="I442" s="84"/>
      <c r="J442" s="84"/>
      <c r="K442" s="84"/>
      <c r="L442" s="84"/>
      <c r="M442" s="84"/>
      <c r="N442" s="84"/>
      <c r="O442" s="84"/>
      <c r="P442" s="84"/>
      <c r="Q442" s="84"/>
      <c r="R442" s="84"/>
      <c r="S442" s="84"/>
      <c r="T442" s="84"/>
      <c r="U442" s="84"/>
      <c r="V442" s="84"/>
      <c r="W442" s="84"/>
      <c r="X442" s="84"/>
      <c r="Y442" s="84"/>
      <c r="Z442" s="84"/>
    </row>
    <row r="443" spans="1:26" ht="45">
      <c r="A443" s="399" t="s">
        <v>10</v>
      </c>
      <c r="B443" s="400">
        <v>100017407402</v>
      </c>
      <c r="C443" s="399" t="s">
        <v>5475</v>
      </c>
      <c r="D443" s="399" t="s">
        <v>5476</v>
      </c>
      <c r="E443" s="399" t="s">
        <v>13</v>
      </c>
      <c r="F443" s="401">
        <v>44328.585416666669</v>
      </c>
      <c r="G443" s="84"/>
      <c r="H443" s="84"/>
      <c r="I443" s="84"/>
      <c r="J443" s="84"/>
      <c r="K443" s="84"/>
      <c r="L443" s="84"/>
      <c r="M443" s="84"/>
      <c r="N443" s="84"/>
      <c r="O443" s="84"/>
      <c r="P443" s="84"/>
      <c r="Q443" s="84"/>
      <c r="R443" s="84"/>
      <c r="S443" s="84"/>
      <c r="T443" s="84"/>
      <c r="U443" s="84"/>
      <c r="V443" s="84"/>
      <c r="W443" s="84"/>
      <c r="X443" s="84"/>
      <c r="Y443" s="84"/>
      <c r="Z443" s="84"/>
    </row>
    <row r="444" spans="1:26" ht="45">
      <c r="A444" s="399" t="s">
        <v>6</v>
      </c>
      <c r="B444" s="400">
        <v>100017236064</v>
      </c>
      <c r="C444" s="399" t="s">
        <v>5475</v>
      </c>
      <c r="D444" s="399" t="s">
        <v>5476</v>
      </c>
      <c r="E444" s="399" t="s">
        <v>13</v>
      </c>
      <c r="F444" s="401">
        <v>44327.770833333328</v>
      </c>
      <c r="G444" s="84"/>
      <c r="H444" s="84"/>
      <c r="I444" s="84"/>
      <c r="J444" s="84"/>
      <c r="K444" s="84"/>
      <c r="L444" s="84"/>
      <c r="M444" s="84"/>
      <c r="N444" s="84"/>
      <c r="O444" s="84"/>
      <c r="P444" s="84"/>
      <c r="Q444" s="84"/>
      <c r="R444" s="84"/>
      <c r="S444" s="84"/>
      <c r="T444" s="84"/>
      <c r="U444" s="84"/>
      <c r="V444" s="84"/>
      <c r="W444" s="84"/>
      <c r="X444" s="84"/>
      <c r="Y444" s="84"/>
      <c r="Z444" s="84"/>
    </row>
    <row r="445" spans="1:26" ht="60">
      <c r="A445" s="399" t="s">
        <v>11</v>
      </c>
      <c r="B445" s="400">
        <v>100017883204</v>
      </c>
      <c r="C445" s="399" t="s">
        <v>5475</v>
      </c>
      <c r="D445" s="399" t="s">
        <v>5483</v>
      </c>
      <c r="E445" s="399" t="s">
        <v>13</v>
      </c>
      <c r="F445" s="401">
        <v>25934</v>
      </c>
      <c r="G445" s="84"/>
      <c r="H445" s="84"/>
      <c r="I445" s="84"/>
      <c r="J445" s="84"/>
      <c r="K445" s="84"/>
      <c r="L445" s="84"/>
      <c r="M445" s="84"/>
      <c r="N445" s="84"/>
      <c r="O445" s="84"/>
      <c r="P445" s="84"/>
      <c r="Q445" s="84"/>
      <c r="R445" s="84"/>
      <c r="S445" s="84"/>
      <c r="T445" s="84"/>
      <c r="U445" s="84"/>
      <c r="V445" s="84"/>
      <c r="W445" s="84"/>
      <c r="X445" s="84"/>
      <c r="Y445" s="84"/>
      <c r="Z445" s="84"/>
    </row>
    <row r="446" spans="1:26" ht="60">
      <c r="A446" s="399" t="s">
        <v>6</v>
      </c>
      <c r="B446" s="400">
        <v>100017580083</v>
      </c>
      <c r="C446" s="399" t="s">
        <v>5475</v>
      </c>
      <c r="D446" s="399" t="s">
        <v>5483</v>
      </c>
      <c r="E446" s="399" t="s">
        <v>13</v>
      </c>
      <c r="F446" s="401">
        <v>25934</v>
      </c>
      <c r="G446" s="84"/>
      <c r="H446" s="84"/>
      <c r="I446" s="84"/>
      <c r="J446" s="84"/>
      <c r="K446" s="84"/>
      <c r="L446" s="84"/>
      <c r="M446" s="84"/>
      <c r="N446" s="84"/>
      <c r="O446" s="84"/>
      <c r="P446" s="84"/>
      <c r="Q446" s="84"/>
      <c r="R446" s="84"/>
      <c r="S446" s="84"/>
      <c r="T446" s="84"/>
      <c r="U446" s="84"/>
      <c r="V446" s="84"/>
      <c r="W446" s="84"/>
      <c r="X446" s="84"/>
      <c r="Y446" s="84"/>
      <c r="Z446" s="84"/>
    </row>
    <row r="447" spans="1:26" ht="60">
      <c r="A447" s="399" t="s">
        <v>11</v>
      </c>
      <c r="B447" s="400">
        <v>100017926526</v>
      </c>
      <c r="C447" s="399" t="s">
        <v>5475</v>
      </c>
      <c r="D447" s="399" t="s">
        <v>5483</v>
      </c>
      <c r="E447" s="399" t="s">
        <v>13</v>
      </c>
      <c r="F447" s="401">
        <v>44300.686805555553</v>
      </c>
      <c r="G447" s="84"/>
      <c r="H447" s="84"/>
      <c r="I447" s="84"/>
      <c r="J447" s="84"/>
      <c r="K447" s="84"/>
      <c r="L447" s="84"/>
      <c r="M447" s="84"/>
      <c r="N447" s="84"/>
      <c r="O447" s="84"/>
      <c r="P447" s="84"/>
      <c r="Q447" s="84"/>
      <c r="R447" s="84"/>
      <c r="S447" s="84"/>
      <c r="T447" s="84"/>
      <c r="U447" s="84"/>
      <c r="V447" s="84"/>
      <c r="W447" s="84"/>
      <c r="X447" s="84"/>
      <c r="Y447" s="84"/>
      <c r="Z447" s="84"/>
    </row>
    <row r="448" spans="1:26" ht="60">
      <c r="A448" s="399" t="s">
        <v>19</v>
      </c>
      <c r="B448" s="400">
        <v>100017956575</v>
      </c>
      <c r="C448" s="399" t="s">
        <v>5475</v>
      </c>
      <c r="D448" s="399" t="s">
        <v>5483</v>
      </c>
      <c r="E448" s="408" t="s">
        <v>9</v>
      </c>
      <c r="F448" s="401">
        <v>44278.63680555555</v>
      </c>
      <c r="G448" s="84"/>
      <c r="H448" s="84"/>
      <c r="I448" s="84"/>
      <c r="J448" s="84"/>
      <c r="K448" s="84"/>
      <c r="L448" s="84"/>
      <c r="M448" s="84"/>
      <c r="N448" s="84"/>
      <c r="O448" s="84"/>
      <c r="P448" s="84"/>
      <c r="Q448" s="84"/>
      <c r="R448" s="84"/>
      <c r="S448" s="84"/>
      <c r="T448" s="84"/>
      <c r="U448" s="84"/>
      <c r="V448" s="84"/>
      <c r="W448" s="84"/>
      <c r="X448" s="84"/>
      <c r="Y448" s="84"/>
      <c r="Z448" s="84"/>
    </row>
    <row r="449" spans="1:26" ht="60">
      <c r="A449" s="399" t="s">
        <v>17</v>
      </c>
      <c r="B449" s="400">
        <v>100017960767</v>
      </c>
      <c r="C449" s="399" t="s">
        <v>5475</v>
      </c>
      <c r="D449" s="399" t="s">
        <v>5483</v>
      </c>
      <c r="E449" s="399" t="s">
        <v>13</v>
      </c>
      <c r="F449" s="401">
        <v>44324.618750000001</v>
      </c>
      <c r="G449" s="403">
        <v>44342</v>
      </c>
      <c r="H449" s="84"/>
      <c r="I449" s="84"/>
      <c r="J449" s="84"/>
      <c r="K449" s="84"/>
      <c r="L449" s="84"/>
      <c r="M449" s="84"/>
      <c r="N449" s="84"/>
      <c r="O449" s="84"/>
      <c r="P449" s="84"/>
      <c r="Q449" s="84"/>
      <c r="R449" s="84"/>
      <c r="S449" s="84"/>
      <c r="T449" s="84"/>
      <c r="U449" s="84"/>
      <c r="V449" s="84"/>
      <c r="W449" s="84"/>
      <c r="X449" s="84"/>
      <c r="Y449" s="84"/>
      <c r="Z449" s="84"/>
    </row>
    <row r="450" spans="1:26" ht="60">
      <c r="A450" s="399" t="s">
        <v>16</v>
      </c>
      <c r="B450" s="400">
        <v>100017887400</v>
      </c>
      <c r="C450" s="399" t="s">
        <v>5475</v>
      </c>
      <c r="D450" s="399" t="s">
        <v>5483</v>
      </c>
      <c r="E450" s="399" t="s">
        <v>13</v>
      </c>
      <c r="F450" s="401">
        <v>44334.650694444441</v>
      </c>
      <c r="G450" s="84"/>
      <c r="H450" s="84"/>
      <c r="I450" s="84"/>
      <c r="J450" s="84"/>
      <c r="K450" s="84"/>
      <c r="L450" s="84"/>
      <c r="M450" s="84"/>
      <c r="N450" s="84"/>
      <c r="O450" s="84"/>
      <c r="P450" s="84"/>
      <c r="Q450" s="84"/>
      <c r="R450" s="84"/>
      <c r="S450" s="84"/>
      <c r="T450" s="84"/>
      <c r="U450" s="84"/>
      <c r="V450" s="84"/>
      <c r="W450" s="84"/>
      <c r="X450" s="84"/>
      <c r="Y450" s="84"/>
      <c r="Z450" s="84"/>
    </row>
    <row r="451" spans="1:26" ht="60">
      <c r="A451" s="404" t="s">
        <v>14</v>
      </c>
      <c r="B451" s="405">
        <v>100017888818</v>
      </c>
      <c r="C451" s="404" t="s">
        <v>5475</v>
      </c>
      <c r="D451" s="404" t="s">
        <v>5483</v>
      </c>
      <c r="E451" s="406" t="s">
        <v>9</v>
      </c>
      <c r="F451" s="407">
        <v>44324.460416666669</v>
      </c>
      <c r="G451" s="84"/>
      <c r="H451" s="84"/>
      <c r="I451" s="84"/>
      <c r="J451" s="84"/>
      <c r="K451" s="84"/>
      <c r="L451" s="84"/>
      <c r="M451" s="84"/>
      <c r="N451" s="84"/>
      <c r="O451" s="84"/>
      <c r="P451" s="84"/>
      <c r="Q451" s="84"/>
      <c r="R451" s="84"/>
      <c r="S451" s="84"/>
      <c r="T451" s="84"/>
      <c r="U451" s="84"/>
      <c r="V451" s="84"/>
      <c r="W451" s="84"/>
      <c r="X451" s="84"/>
      <c r="Y451" s="84"/>
      <c r="Z451" s="84"/>
    </row>
    <row r="452" spans="1:26" ht="60">
      <c r="A452" s="404" t="s">
        <v>14</v>
      </c>
      <c r="B452" s="405">
        <v>100017905442</v>
      </c>
      <c r="C452" s="404" t="s">
        <v>5475</v>
      </c>
      <c r="D452" s="404" t="s">
        <v>5483</v>
      </c>
      <c r="E452" s="406" t="s">
        <v>9</v>
      </c>
      <c r="F452" s="407">
        <v>44271.6</v>
      </c>
      <c r="G452" s="84"/>
      <c r="H452" s="84"/>
      <c r="I452" s="84"/>
      <c r="J452" s="84"/>
      <c r="K452" s="84"/>
      <c r="L452" s="84"/>
      <c r="M452" s="84"/>
      <c r="N452" s="84"/>
      <c r="O452" s="84"/>
      <c r="P452" s="84"/>
      <c r="Q452" s="84"/>
      <c r="R452" s="84"/>
      <c r="S452" s="84"/>
      <c r="T452" s="84"/>
      <c r="U452" s="84"/>
      <c r="V452" s="84"/>
      <c r="W452" s="84"/>
      <c r="X452" s="84"/>
      <c r="Y452" s="84"/>
      <c r="Z452" s="84"/>
    </row>
    <row r="453" spans="1:26" ht="60">
      <c r="A453" s="399" t="s">
        <v>6</v>
      </c>
      <c r="B453" s="400">
        <v>100017804379</v>
      </c>
      <c r="C453" s="399" t="s">
        <v>5475</v>
      </c>
      <c r="D453" s="399" t="s">
        <v>5483</v>
      </c>
      <c r="E453" s="399" t="s">
        <v>9</v>
      </c>
      <c r="F453" s="401">
        <v>44337.462500000001</v>
      </c>
      <c r="G453" s="84"/>
      <c r="H453" s="84"/>
      <c r="I453" s="84"/>
      <c r="J453" s="84"/>
      <c r="K453" s="84"/>
      <c r="L453" s="84"/>
      <c r="M453" s="84"/>
      <c r="N453" s="84"/>
      <c r="O453" s="84"/>
      <c r="P453" s="84"/>
      <c r="Q453" s="84"/>
      <c r="R453" s="84"/>
      <c r="S453" s="84"/>
      <c r="T453" s="84"/>
      <c r="U453" s="84"/>
      <c r="V453" s="84"/>
      <c r="W453" s="84"/>
      <c r="X453" s="84"/>
      <c r="Y453" s="84"/>
      <c r="Z453" s="84"/>
    </row>
    <row r="454" spans="1:26" ht="60">
      <c r="A454" s="404" t="s">
        <v>14</v>
      </c>
      <c r="B454" s="405">
        <v>100017829669</v>
      </c>
      <c r="C454" s="404" t="s">
        <v>5475</v>
      </c>
      <c r="D454" s="404" t="s">
        <v>5483</v>
      </c>
      <c r="E454" s="406" t="s">
        <v>9</v>
      </c>
      <c r="F454" s="407">
        <v>44271.619444444441</v>
      </c>
      <c r="G454" s="84"/>
      <c r="H454" s="84"/>
      <c r="I454" s="84"/>
      <c r="J454" s="84"/>
      <c r="K454" s="84"/>
      <c r="L454" s="84"/>
      <c r="M454" s="84"/>
      <c r="N454" s="84"/>
      <c r="O454" s="84"/>
      <c r="P454" s="84"/>
      <c r="Q454" s="84"/>
      <c r="R454" s="84"/>
      <c r="S454" s="84"/>
      <c r="T454" s="84"/>
      <c r="U454" s="84"/>
      <c r="V454" s="84"/>
      <c r="W454" s="84"/>
      <c r="X454" s="84"/>
      <c r="Y454" s="84"/>
      <c r="Z454" s="84"/>
    </row>
    <row r="455" spans="1:26" ht="60">
      <c r="A455" s="399" t="s">
        <v>6</v>
      </c>
      <c r="B455" s="400">
        <v>100017836950</v>
      </c>
      <c r="C455" s="399" t="s">
        <v>5475</v>
      </c>
      <c r="D455" s="399" t="s">
        <v>5483</v>
      </c>
      <c r="E455" s="399" t="s">
        <v>9</v>
      </c>
      <c r="F455" s="401">
        <v>44337.456250000003</v>
      </c>
      <c r="G455" s="84"/>
      <c r="H455" s="84"/>
      <c r="I455" s="84"/>
      <c r="J455" s="84"/>
      <c r="K455" s="84"/>
      <c r="L455" s="84"/>
      <c r="M455" s="84"/>
      <c r="N455" s="84"/>
      <c r="O455" s="84"/>
      <c r="P455" s="84"/>
      <c r="Q455" s="84"/>
      <c r="R455" s="84"/>
      <c r="S455" s="84"/>
      <c r="T455" s="84"/>
      <c r="U455" s="84"/>
      <c r="V455" s="84"/>
      <c r="W455" s="84"/>
      <c r="X455" s="84"/>
      <c r="Y455" s="84"/>
      <c r="Z455" s="84"/>
    </row>
    <row r="456" spans="1:26" ht="60">
      <c r="A456" s="404" t="s">
        <v>14</v>
      </c>
      <c r="B456" s="405">
        <v>100017847921</v>
      </c>
      <c r="C456" s="404" t="s">
        <v>5475</v>
      </c>
      <c r="D456" s="404" t="s">
        <v>5483</v>
      </c>
      <c r="E456" s="406" t="s">
        <v>9</v>
      </c>
      <c r="F456" s="407">
        <v>44323.434027777781</v>
      </c>
      <c r="G456" s="84"/>
      <c r="H456" s="84"/>
      <c r="I456" s="84"/>
      <c r="J456" s="84"/>
      <c r="K456" s="84"/>
      <c r="L456" s="84"/>
      <c r="M456" s="84"/>
      <c r="N456" s="84"/>
      <c r="O456" s="84"/>
      <c r="P456" s="84"/>
      <c r="Q456" s="84"/>
      <c r="R456" s="84"/>
      <c r="S456" s="84"/>
      <c r="T456" s="84"/>
      <c r="U456" s="84"/>
      <c r="V456" s="84"/>
      <c r="W456" s="84"/>
      <c r="X456" s="84"/>
      <c r="Y456" s="84"/>
      <c r="Z456" s="84"/>
    </row>
    <row r="457" spans="1:26" ht="60">
      <c r="A457" s="399" t="s">
        <v>18</v>
      </c>
      <c r="B457" s="402">
        <v>100017634028</v>
      </c>
      <c r="C457" s="399" t="s">
        <v>5475</v>
      </c>
      <c r="D457" s="399" t="s">
        <v>5483</v>
      </c>
      <c r="E457" s="399" t="s">
        <v>13</v>
      </c>
      <c r="F457" s="401">
        <v>44300.504861111112</v>
      </c>
      <c r="G457" s="84"/>
      <c r="H457" s="84"/>
      <c r="I457" s="84"/>
      <c r="J457" s="84"/>
      <c r="K457" s="84"/>
      <c r="L457" s="84"/>
      <c r="M457" s="84"/>
      <c r="N457" s="84"/>
      <c r="O457" s="84"/>
      <c r="P457" s="84"/>
      <c r="Q457" s="84"/>
      <c r="R457" s="84"/>
      <c r="S457" s="84"/>
      <c r="T457" s="84"/>
      <c r="U457" s="84"/>
      <c r="V457" s="84"/>
      <c r="W457" s="84"/>
      <c r="X457" s="84"/>
      <c r="Y457" s="84"/>
      <c r="Z457" s="84"/>
    </row>
    <row r="458" spans="1:26" ht="60">
      <c r="A458" s="399" t="s">
        <v>15</v>
      </c>
      <c r="B458" s="400">
        <v>100017568360</v>
      </c>
      <c r="C458" s="399" t="s">
        <v>5475</v>
      </c>
      <c r="D458" s="399" t="s">
        <v>5483</v>
      </c>
      <c r="E458" s="399" t="s">
        <v>9</v>
      </c>
      <c r="F458" s="401">
        <v>44337.431250000001</v>
      </c>
      <c r="G458" s="84"/>
      <c r="H458" s="84"/>
      <c r="I458" s="84"/>
      <c r="J458" s="84"/>
      <c r="K458" s="84"/>
      <c r="L458" s="84"/>
      <c r="M458" s="84"/>
      <c r="N458" s="84"/>
      <c r="O458" s="84"/>
      <c r="P458" s="84"/>
      <c r="Q458" s="84"/>
      <c r="R458" s="84"/>
      <c r="S458" s="84"/>
      <c r="T458" s="84"/>
      <c r="U458" s="84"/>
      <c r="V458" s="84"/>
      <c r="W458" s="84"/>
      <c r="X458" s="84"/>
      <c r="Y458" s="84"/>
      <c r="Z458" s="84"/>
    </row>
    <row r="459" spans="1:26" ht="60">
      <c r="A459" s="399" t="s">
        <v>12</v>
      </c>
      <c r="B459" s="400">
        <v>100017733027</v>
      </c>
      <c r="C459" s="399" t="s">
        <v>5475</v>
      </c>
      <c r="D459" s="399" t="s">
        <v>5483</v>
      </c>
      <c r="E459" s="399" t="s">
        <v>9</v>
      </c>
      <c r="F459" s="401">
        <v>44337.414583333331</v>
      </c>
      <c r="G459" s="84"/>
      <c r="H459" s="84"/>
      <c r="I459" s="84"/>
      <c r="J459" s="84"/>
      <c r="K459" s="84"/>
      <c r="L459" s="84"/>
      <c r="M459" s="84"/>
      <c r="N459" s="84"/>
      <c r="O459" s="84"/>
      <c r="P459" s="84"/>
      <c r="Q459" s="84"/>
      <c r="R459" s="84"/>
      <c r="S459" s="84"/>
      <c r="T459" s="84"/>
      <c r="U459" s="84"/>
      <c r="V459" s="84"/>
      <c r="W459" s="84"/>
      <c r="X459" s="84"/>
      <c r="Y459" s="84"/>
      <c r="Z459" s="84"/>
    </row>
    <row r="460" spans="1:26" ht="60">
      <c r="A460" s="399" t="s">
        <v>19</v>
      </c>
      <c r="B460" s="400">
        <v>100017641839</v>
      </c>
      <c r="C460" s="399" t="s">
        <v>5475</v>
      </c>
      <c r="D460" s="399" t="s">
        <v>5483</v>
      </c>
      <c r="E460" s="408" t="s">
        <v>9</v>
      </c>
      <c r="F460" s="401">
        <v>44324.498611111107</v>
      </c>
      <c r="G460" s="84"/>
      <c r="H460" s="84"/>
      <c r="I460" s="84"/>
      <c r="J460" s="84"/>
      <c r="K460" s="84"/>
      <c r="L460" s="84"/>
      <c r="M460" s="84"/>
      <c r="N460" s="84"/>
      <c r="O460" s="84"/>
      <c r="P460" s="84"/>
      <c r="Q460" s="84"/>
      <c r="R460" s="84"/>
      <c r="S460" s="84"/>
      <c r="T460" s="84"/>
      <c r="U460" s="84"/>
      <c r="V460" s="84"/>
      <c r="W460" s="84"/>
      <c r="X460" s="84"/>
      <c r="Y460" s="84"/>
      <c r="Z460" s="84"/>
    </row>
    <row r="461" spans="1:26" ht="60">
      <c r="A461" s="399" t="s">
        <v>10</v>
      </c>
      <c r="B461" s="400">
        <v>100017576844</v>
      </c>
      <c r="C461" s="399" t="s">
        <v>5475</v>
      </c>
      <c r="D461" s="399" t="s">
        <v>5483</v>
      </c>
      <c r="E461" s="399" t="s">
        <v>9</v>
      </c>
      <c r="F461" s="401">
        <v>44337.413194444445</v>
      </c>
      <c r="G461" s="84"/>
      <c r="H461" s="84"/>
      <c r="I461" s="84"/>
      <c r="J461" s="84"/>
      <c r="K461" s="84"/>
      <c r="L461" s="84"/>
      <c r="M461" s="84"/>
      <c r="N461" s="84"/>
      <c r="O461" s="84"/>
      <c r="P461" s="84"/>
      <c r="Q461" s="84"/>
      <c r="R461" s="84"/>
      <c r="S461" s="84"/>
      <c r="T461" s="84"/>
      <c r="U461" s="84"/>
      <c r="V461" s="84"/>
      <c r="W461" s="84"/>
      <c r="X461" s="84"/>
      <c r="Y461" s="84"/>
      <c r="Z461" s="84"/>
    </row>
    <row r="462" spans="1:26" ht="60">
      <c r="A462" s="399" t="s">
        <v>18</v>
      </c>
      <c r="B462" s="402">
        <v>100017738059</v>
      </c>
      <c r="C462" s="399" t="s">
        <v>5475</v>
      </c>
      <c r="D462" s="399" t="s">
        <v>5483</v>
      </c>
      <c r="E462" s="399" t="s">
        <v>13</v>
      </c>
      <c r="F462" s="401">
        <v>44324.612500000003</v>
      </c>
      <c r="G462" s="84"/>
      <c r="H462" s="84"/>
      <c r="I462" s="84"/>
      <c r="J462" s="84"/>
      <c r="K462" s="84"/>
      <c r="L462" s="84"/>
      <c r="M462" s="84"/>
      <c r="N462" s="84"/>
      <c r="O462" s="84"/>
      <c r="P462" s="84"/>
      <c r="Q462" s="84"/>
      <c r="R462" s="84"/>
      <c r="S462" s="84"/>
      <c r="T462" s="84"/>
      <c r="U462" s="84"/>
      <c r="V462" s="84"/>
      <c r="W462" s="84"/>
      <c r="X462" s="84"/>
      <c r="Y462" s="84"/>
      <c r="Z462" s="84"/>
    </row>
    <row r="463" spans="1:26" ht="60">
      <c r="A463" s="399" t="s">
        <v>18</v>
      </c>
      <c r="B463" s="402">
        <v>100017661313</v>
      </c>
      <c r="C463" s="399" t="s">
        <v>5475</v>
      </c>
      <c r="D463" s="399" t="s">
        <v>5483</v>
      </c>
      <c r="E463" s="399" t="s">
        <v>13</v>
      </c>
      <c r="F463" s="401">
        <v>44300.618055555555</v>
      </c>
      <c r="G463" s="84"/>
      <c r="H463" s="84"/>
      <c r="I463" s="84"/>
      <c r="J463" s="84"/>
      <c r="K463" s="84"/>
      <c r="L463" s="84"/>
      <c r="M463" s="84"/>
      <c r="N463" s="84"/>
      <c r="O463" s="84"/>
      <c r="P463" s="84"/>
      <c r="Q463" s="84"/>
      <c r="R463" s="84"/>
      <c r="S463" s="84"/>
      <c r="T463" s="84"/>
      <c r="U463" s="84"/>
      <c r="V463" s="84"/>
      <c r="W463" s="84"/>
      <c r="X463" s="84"/>
      <c r="Y463" s="84"/>
      <c r="Z463" s="84"/>
    </row>
    <row r="464" spans="1:26" ht="60">
      <c r="A464" s="399" t="s">
        <v>18</v>
      </c>
      <c r="B464" s="402">
        <v>100017664652</v>
      </c>
      <c r="C464" s="399" t="s">
        <v>5475</v>
      </c>
      <c r="D464" s="399" t="s">
        <v>5483</v>
      </c>
      <c r="E464" s="399" t="s">
        <v>13</v>
      </c>
      <c r="F464" s="401">
        <v>44300.618055555555</v>
      </c>
      <c r="G464" s="84"/>
      <c r="H464" s="84"/>
      <c r="I464" s="84"/>
      <c r="J464" s="84"/>
      <c r="K464" s="84"/>
      <c r="L464" s="84"/>
      <c r="M464" s="84"/>
      <c r="N464" s="84"/>
      <c r="O464" s="84"/>
      <c r="P464" s="84"/>
      <c r="Q464" s="84"/>
      <c r="R464" s="84"/>
      <c r="S464" s="84"/>
      <c r="T464" s="84"/>
      <c r="U464" s="84"/>
      <c r="V464" s="84"/>
      <c r="W464" s="84"/>
      <c r="X464" s="84"/>
      <c r="Y464" s="84"/>
      <c r="Z464" s="84"/>
    </row>
    <row r="465" spans="1:26" ht="60">
      <c r="A465" s="399" t="s">
        <v>6</v>
      </c>
      <c r="B465" s="400">
        <v>100017764237</v>
      </c>
      <c r="C465" s="399" t="s">
        <v>5475</v>
      </c>
      <c r="D465" s="399" t="s">
        <v>5483</v>
      </c>
      <c r="E465" s="399" t="s">
        <v>9</v>
      </c>
      <c r="F465" s="401">
        <v>44337.481944444451</v>
      </c>
      <c r="G465" s="84"/>
      <c r="H465" s="84"/>
      <c r="I465" s="84"/>
      <c r="J465" s="84"/>
      <c r="K465" s="84"/>
      <c r="L465" s="84"/>
      <c r="M465" s="84"/>
      <c r="N465" s="84"/>
      <c r="O465" s="84"/>
      <c r="P465" s="84"/>
      <c r="Q465" s="84"/>
      <c r="R465" s="84"/>
      <c r="S465" s="84"/>
      <c r="T465" s="84"/>
      <c r="U465" s="84"/>
      <c r="V465" s="84"/>
      <c r="W465" s="84"/>
      <c r="X465" s="84"/>
      <c r="Y465" s="84"/>
      <c r="Z465" s="84"/>
    </row>
    <row r="466" spans="1:26" ht="60">
      <c r="A466" s="399" t="s">
        <v>6</v>
      </c>
      <c r="B466" s="400">
        <v>100017676028</v>
      </c>
      <c r="C466" s="399" t="s">
        <v>5475</v>
      </c>
      <c r="D466" s="399" t="s">
        <v>5483</v>
      </c>
      <c r="E466" s="399" t="s">
        <v>9</v>
      </c>
      <c r="F466" s="401">
        <v>44337.461111111115</v>
      </c>
      <c r="G466" s="84"/>
      <c r="H466" s="84"/>
      <c r="I466" s="84"/>
      <c r="J466" s="84"/>
      <c r="K466" s="84"/>
      <c r="L466" s="84"/>
      <c r="M466" s="84"/>
      <c r="N466" s="84"/>
      <c r="O466" s="84"/>
      <c r="P466" s="84"/>
      <c r="Q466" s="84"/>
      <c r="R466" s="84"/>
      <c r="S466" s="84"/>
      <c r="T466" s="84"/>
      <c r="U466" s="84"/>
      <c r="V466" s="84"/>
      <c r="W466" s="84"/>
      <c r="X466" s="84"/>
      <c r="Y466" s="84"/>
      <c r="Z466" s="84"/>
    </row>
    <row r="467" spans="1:26" ht="60">
      <c r="A467" s="399" t="s">
        <v>15</v>
      </c>
      <c r="B467" s="400">
        <v>100017591854</v>
      </c>
      <c r="C467" s="399" t="s">
        <v>5475</v>
      </c>
      <c r="D467" s="399" t="s">
        <v>5483</v>
      </c>
      <c r="E467" s="399" t="s">
        <v>9</v>
      </c>
      <c r="F467" s="401">
        <v>44337.430555555555</v>
      </c>
      <c r="G467" s="84"/>
      <c r="H467" s="84"/>
      <c r="I467" s="84"/>
      <c r="J467" s="84"/>
      <c r="K467" s="84"/>
      <c r="L467" s="84"/>
      <c r="M467" s="84"/>
      <c r="N467" s="84"/>
      <c r="O467" s="84"/>
      <c r="P467" s="84"/>
      <c r="Q467" s="84"/>
      <c r="R467" s="84"/>
      <c r="S467" s="84"/>
      <c r="T467" s="84"/>
      <c r="U467" s="84"/>
      <c r="V467" s="84"/>
      <c r="W467" s="84"/>
      <c r="X467" s="84"/>
      <c r="Y467" s="84"/>
      <c r="Z467" s="84"/>
    </row>
    <row r="468" spans="1:26" ht="60">
      <c r="A468" s="399" t="s">
        <v>18</v>
      </c>
      <c r="B468" s="402">
        <v>100017539369</v>
      </c>
      <c r="C468" s="399" t="s">
        <v>5475</v>
      </c>
      <c r="D468" s="399" t="s">
        <v>5483</v>
      </c>
      <c r="E468" s="399" t="s">
        <v>13</v>
      </c>
      <c r="F468" s="401">
        <v>44298.717361111107</v>
      </c>
      <c r="G468" s="84"/>
      <c r="H468" s="84"/>
      <c r="I468" s="84"/>
      <c r="J468" s="84"/>
      <c r="K468" s="84"/>
      <c r="L468" s="84"/>
      <c r="M468" s="84"/>
      <c r="N468" s="84"/>
      <c r="O468" s="84"/>
      <c r="P468" s="84"/>
      <c r="Q468" s="84"/>
      <c r="R468" s="84"/>
      <c r="S468" s="84"/>
      <c r="T468" s="84"/>
      <c r="U468" s="84"/>
      <c r="V468" s="84"/>
      <c r="W468" s="84"/>
      <c r="X468" s="84"/>
      <c r="Y468" s="84"/>
      <c r="Z468" s="84"/>
    </row>
    <row r="469" spans="1:26" ht="60">
      <c r="A469" s="399" t="s">
        <v>16</v>
      </c>
      <c r="B469" s="400">
        <v>100017765202</v>
      </c>
      <c r="C469" s="399" t="s">
        <v>5475</v>
      </c>
      <c r="D469" s="399" t="s">
        <v>5483</v>
      </c>
      <c r="E469" s="399" t="s">
        <v>13</v>
      </c>
      <c r="F469" s="401">
        <v>44311.455555555549</v>
      </c>
      <c r="G469" s="84"/>
      <c r="H469" s="84"/>
      <c r="I469" s="84"/>
      <c r="J469" s="84"/>
      <c r="K469" s="84"/>
      <c r="L469" s="84"/>
      <c r="M469" s="84"/>
      <c r="N469" s="84"/>
      <c r="O469" s="84"/>
      <c r="P469" s="84"/>
      <c r="Q469" s="84"/>
      <c r="R469" s="84"/>
      <c r="S469" s="84"/>
      <c r="T469" s="84"/>
      <c r="U469" s="84"/>
      <c r="V469" s="84"/>
      <c r="W469" s="84"/>
      <c r="X469" s="84"/>
      <c r="Y469" s="84"/>
      <c r="Z469" s="84"/>
    </row>
    <row r="470" spans="1:26" ht="60">
      <c r="A470" s="399" t="s">
        <v>19</v>
      </c>
      <c r="B470" s="400">
        <v>100017677155</v>
      </c>
      <c r="C470" s="399" t="s">
        <v>5475</v>
      </c>
      <c r="D470" s="399" t="s">
        <v>5483</v>
      </c>
      <c r="E470" s="408" t="s">
        <v>9</v>
      </c>
      <c r="F470" s="401">
        <v>44324.586111111115</v>
      </c>
      <c r="G470" s="84"/>
      <c r="H470" s="84"/>
      <c r="I470" s="84"/>
      <c r="J470" s="84"/>
      <c r="K470" s="84"/>
      <c r="L470" s="84"/>
      <c r="M470" s="84"/>
      <c r="N470" s="84"/>
      <c r="O470" s="84"/>
      <c r="P470" s="84"/>
      <c r="Q470" s="84"/>
      <c r="R470" s="84"/>
      <c r="S470" s="84"/>
      <c r="T470" s="84"/>
      <c r="U470" s="84"/>
      <c r="V470" s="84"/>
      <c r="W470" s="84"/>
      <c r="X470" s="84"/>
      <c r="Y470" s="84"/>
      <c r="Z470" s="84"/>
    </row>
    <row r="471" spans="1:26" ht="60">
      <c r="A471" s="404" t="s">
        <v>14</v>
      </c>
      <c r="B471" s="405">
        <v>100017605465</v>
      </c>
      <c r="C471" s="404" t="s">
        <v>5475</v>
      </c>
      <c r="D471" s="404" t="s">
        <v>5483</v>
      </c>
      <c r="E471" s="406" t="s">
        <v>9</v>
      </c>
      <c r="F471" s="407">
        <v>44324.429861111115</v>
      </c>
      <c r="G471" s="84"/>
      <c r="H471" s="84"/>
      <c r="I471" s="84"/>
      <c r="J471" s="84"/>
      <c r="K471" s="84"/>
      <c r="L471" s="84"/>
      <c r="M471" s="84"/>
      <c r="N471" s="84"/>
      <c r="O471" s="84"/>
      <c r="P471" s="84"/>
      <c r="Q471" s="84"/>
      <c r="R471" s="84"/>
      <c r="S471" s="84"/>
      <c r="T471" s="84"/>
      <c r="U471" s="84"/>
      <c r="V471" s="84"/>
      <c r="W471" s="84"/>
      <c r="X471" s="84"/>
      <c r="Y471" s="84"/>
      <c r="Z471" s="84"/>
    </row>
    <row r="472" spans="1:26" ht="60">
      <c r="A472" s="399" t="s">
        <v>15</v>
      </c>
      <c r="B472" s="400">
        <v>100017771683</v>
      </c>
      <c r="C472" s="399" t="s">
        <v>5475</v>
      </c>
      <c r="D472" s="399" t="s">
        <v>5483</v>
      </c>
      <c r="E472" s="399" t="s">
        <v>9</v>
      </c>
      <c r="F472" s="401">
        <v>44337.428472222222</v>
      </c>
      <c r="G472" s="84"/>
      <c r="H472" s="84"/>
      <c r="I472" s="84"/>
      <c r="J472" s="84"/>
      <c r="K472" s="84"/>
      <c r="L472" s="84"/>
      <c r="M472" s="84"/>
      <c r="N472" s="84"/>
      <c r="O472" s="84"/>
      <c r="P472" s="84"/>
      <c r="Q472" s="84"/>
      <c r="R472" s="84"/>
      <c r="S472" s="84"/>
      <c r="T472" s="84"/>
      <c r="U472" s="84"/>
      <c r="V472" s="84"/>
      <c r="W472" s="84"/>
      <c r="X472" s="84"/>
      <c r="Y472" s="84"/>
      <c r="Z472" s="84"/>
    </row>
    <row r="473" spans="1:26" ht="60">
      <c r="A473" s="399" t="s">
        <v>15</v>
      </c>
      <c r="B473" s="400">
        <v>100017705546</v>
      </c>
      <c r="C473" s="399" t="s">
        <v>5475</v>
      </c>
      <c r="D473" s="399" t="s">
        <v>5483</v>
      </c>
      <c r="E473" s="399" t="s">
        <v>9</v>
      </c>
      <c r="F473" s="401">
        <v>44337.429861111115</v>
      </c>
      <c r="G473" s="84"/>
      <c r="H473" s="84"/>
      <c r="I473" s="84"/>
      <c r="J473" s="84"/>
      <c r="K473" s="84"/>
      <c r="L473" s="84"/>
      <c r="M473" s="84"/>
      <c r="N473" s="84"/>
      <c r="O473" s="84"/>
      <c r="P473" s="84"/>
      <c r="Q473" s="84"/>
      <c r="R473" s="84"/>
      <c r="S473" s="84"/>
      <c r="T473" s="84"/>
      <c r="U473" s="84"/>
      <c r="V473" s="84"/>
      <c r="W473" s="84"/>
      <c r="X473" s="84"/>
      <c r="Y473" s="84"/>
      <c r="Z473" s="84"/>
    </row>
    <row r="474" spans="1:26" ht="60">
      <c r="A474" s="399" t="s">
        <v>10</v>
      </c>
      <c r="B474" s="400">
        <v>100017621373</v>
      </c>
      <c r="C474" s="399" t="s">
        <v>5475</v>
      </c>
      <c r="D474" s="399" t="s">
        <v>5483</v>
      </c>
      <c r="E474" s="399" t="s">
        <v>13</v>
      </c>
      <c r="F474" s="401">
        <v>44323.637499999997</v>
      </c>
      <c r="G474" s="84"/>
      <c r="H474" s="84"/>
      <c r="I474" s="84"/>
      <c r="J474" s="84"/>
      <c r="K474" s="84"/>
      <c r="L474" s="84"/>
      <c r="M474" s="84"/>
      <c r="N474" s="84"/>
      <c r="O474" s="84"/>
      <c r="P474" s="84"/>
      <c r="Q474" s="84"/>
      <c r="R474" s="84"/>
      <c r="S474" s="84"/>
      <c r="T474" s="84"/>
      <c r="U474" s="84"/>
      <c r="V474" s="84"/>
      <c r="W474" s="84"/>
      <c r="X474" s="84"/>
      <c r="Y474" s="84"/>
      <c r="Z474" s="84"/>
    </row>
    <row r="475" spans="1:26" ht="60">
      <c r="A475" s="399" t="s">
        <v>16</v>
      </c>
      <c r="B475" s="400">
        <v>100017547394</v>
      </c>
      <c r="C475" s="399" t="s">
        <v>5475</v>
      </c>
      <c r="D475" s="399" t="s">
        <v>5483</v>
      </c>
      <c r="E475" s="399" t="s">
        <v>13</v>
      </c>
      <c r="F475" s="401">
        <v>44324.439583333333</v>
      </c>
      <c r="G475" s="84"/>
      <c r="H475" s="84"/>
      <c r="I475" s="84"/>
      <c r="J475" s="84"/>
      <c r="K475" s="84"/>
      <c r="L475" s="84"/>
      <c r="M475" s="84"/>
      <c r="N475" s="84"/>
      <c r="O475" s="84"/>
      <c r="P475" s="84"/>
      <c r="Q475" s="84"/>
      <c r="R475" s="84"/>
      <c r="S475" s="84"/>
      <c r="T475" s="84"/>
      <c r="U475" s="84"/>
      <c r="V475" s="84"/>
      <c r="W475" s="84"/>
      <c r="X475" s="84"/>
      <c r="Y475" s="84"/>
      <c r="Z475" s="84"/>
    </row>
    <row r="476" spans="1:26" ht="60">
      <c r="A476" s="399" t="s">
        <v>11</v>
      </c>
      <c r="B476" s="400">
        <v>100017774327</v>
      </c>
      <c r="C476" s="399" t="s">
        <v>5475</v>
      </c>
      <c r="D476" s="399" t="s">
        <v>5483</v>
      </c>
      <c r="E476" s="399" t="s">
        <v>13</v>
      </c>
      <c r="F476" s="401">
        <v>44327.672916666663</v>
      </c>
      <c r="G476" s="84"/>
      <c r="H476" s="84"/>
      <c r="I476" s="84"/>
      <c r="J476" s="84"/>
      <c r="K476" s="84"/>
      <c r="L476" s="84"/>
      <c r="M476" s="84"/>
      <c r="N476" s="84"/>
      <c r="O476" s="84"/>
      <c r="P476" s="84"/>
      <c r="Q476" s="84"/>
      <c r="R476" s="84"/>
      <c r="S476" s="84"/>
      <c r="T476" s="84"/>
      <c r="U476" s="84"/>
      <c r="V476" s="84"/>
      <c r="W476" s="84"/>
      <c r="X476" s="84"/>
      <c r="Y476" s="84"/>
      <c r="Z476" s="84"/>
    </row>
    <row r="477" spans="1:26" ht="60">
      <c r="A477" s="399" t="s">
        <v>15</v>
      </c>
      <c r="B477" s="400">
        <v>100017558673</v>
      </c>
      <c r="C477" s="399" t="s">
        <v>5475</v>
      </c>
      <c r="D477" s="399" t="s">
        <v>5483</v>
      </c>
      <c r="E477" s="399" t="s">
        <v>9</v>
      </c>
      <c r="F477" s="401">
        <v>44337.440972222219</v>
      </c>
      <c r="G477" s="84"/>
      <c r="H477" s="84"/>
      <c r="I477" s="84"/>
      <c r="J477" s="84"/>
      <c r="K477" s="84"/>
      <c r="L477" s="84"/>
      <c r="M477" s="84"/>
      <c r="N477" s="84"/>
      <c r="O477" s="84"/>
      <c r="P477" s="84"/>
      <c r="Q477" s="84"/>
      <c r="R477" s="84"/>
      <c r="S477" s="84"/>
      <c r="T477" s="84"/>
      <c r="U477" s="84"/>
      <c r="V477" s="84"/>
      <c r="W477" s="84"/>
      <c r="X477" s="84"/>
      <c r="Y477" s="84"/>
      <c r="Z477" s="84"/>
    </row>
    <row r="478" spans="1:26" ht="60">
      <c r="A478" s="399" t="s">
        <v>19</v>
      </c>
      <c r="B478" s="400">
        <v>100017787680</v>
      </c>
      <c r="C478" s="399" t="s">
        <v>5475</v>
      </c>
      <c r="D478" s="399" t="s">
        <v>5483</v>
      </c>
      <c r="E478" s="408" t="s">
        <v>9</v>
      </c>
      <c r="F478" s="401">
        <v>44295.633333333331</v>
      </c>
      <c r="G478" s="84"/>
      <c r="H478" s="84"/>
      <c r="I478" s="84"/>
      <c r="J478" s="84"/>
      <c r="K478" s="84"/>
      <c r="L478" s="84"/>
      <c r="M478" s="84"/>
      <c r="N478" s="84"/>
      <c r="O478" s="84"/>
      <c r="P478" s="84"/>
      <c r="Q478" s="84"/>
      <c r="R478" s="84"/>
      <c r="S478" s="84"/>
      <c r="T478" s="84"/>
      <c r="U478" s="84"/>
      <c r="V478" s="84"/>
      <c r="W478" s="84"/>
      <c r="X478" s="84"/>
      <c r="Y478" s="84"/>
      <c r="Z478" s="84"/>
    </row>
    <row r="479" spans="1:26" ht="60">
      <c r="A479" s="399" t="s">
        <v>18</v>
      </c>
      <c r="B479" s="402">
        <v>100017461078</v>
      </c>
      <c r="C479" s="399" t="s">
        <v>5475</v>
      </c>
      <c r="D479" s="399" t="s">
        <v>5483</v>
      </c>
      <c r="E479" s="399" t="s">
        <v>13</v>
      </c>
      <c r="F479" s="401">
        <v>44286.639583333337</v>
      </c>
      <c r="G479" s="84"/>
      <c r="H479" s="84"/>
      <c r="I479" s="84"/>
      <c r="J479" s="84"/>
      <c r="K479" s="84"/>
      <c r="L479" s="84"/>
      <c r="M479" s="84"/>
      <c r="N479" s="84"/>
      <c r="O479" s="84"/>
      <c r="P479" s="84"/>
      <c r="Q479" s="84"/>
      <c r="R479" s="84"/>
      <c r="S479" s="84"/>
      <c r="T479" s="84"/>
      <c r="U479" s="84"/>
      <c r="V479" s="84"/>
      <c r="W479" s="84"/>
      <c r="X479" s="84"/>
      <c r="Y479" s="84"/>
      <c r="Z479" s="84"/>
    </row>
    <row r="480" spans="1:26" ht="60">
      <c r="A480" s="399" t="s">
        <v>6</v>
      </c>
      <c r="B480" s="400">
        <v>100017470093</v>
      </c>
      <c r="C480" s="399" t="s">
        <v>5475</v>
      </c>
      <c r="D480" s="399" t="s">
        <v>5483</v>
      </c>
      <c r="E480" s="399" t="s">
        <v>9</v>
      </c>
      <c r="F480" s="401">
        <v>44337.459722222222</v>
      </c>
      <c r="G480" s="84"/>
      <c r="H480" s="84"/>
      <c r="I480" s="84"/>
      <c r="J480" s="84"/>
      <c r="K480" s="84"/>
      <c r="L480" s="84"/>
      <c r="M480" s="84"/>
      <c r="N480" s="84"/>
      <c r="O480" s="84"/>
      <c r="P480" s="84"/>
      <c r="Q480" s="84"/>
      <c r="R480" s="84"/>
      <c r="S480" s="84"/>
      <c r="T480" s="84"/>
      <c r="U480" s="84"/>
      <c r="V480" s="84"/>
      <c r="W480" s="84"/>
      <c r="X480" s="84"/>
      <c r="Y480" s="84"/>
      <c r="Z480" s="84"/>
    </row>
    <row r="481" spans="1:26" ht="60">
      <c r="A481" s="399" t="s">
        <v>6</v>
      </c>
      <c r="B481" s="400">
        <v>100017496679</v>
      </c>
      <c r="C481" s="399" t="s">
        <v>5475</v>
      </c>
      <c r="D481" s="399" t="s">
        <v>5483</v>
      </c>
      <c r="E481" s="399" t="s">
        <v>9</v>
      </c>
      <c r="F481" s="401">
        <v>44337.460416666669</v>
      </c>
      <c r="G481" s="84"/>
      <c r="H481" s="84"/>
      <c r="I481" s="84"/>
      <c r="J481" s="84"/>
      <c r="K481" s="84"/>
      <c r="L481" s="84"/>
      <c r="M481" s="84"/>
      <c r="N481" s="84"/>
      <c r="O481" s="84"/>
      <c r="P481" s="84"/>
      <c r="Q481" s="84"/>
      <c r="R481" s="84"/>
      <c r="S481" s="84"/>
      <c r="T481" s="84"/>
      <c r="U481" s="84"/>
      <c r="V481" s="84"/>
      <c r="W481" s="84"/>
      <c r="X481" s="84"/>
      <c r="Y481" s="84"/>
      <c r="Z481" s="84"/>
    </row>
    <row r="482" spans="1:26" ht="60">
      <c r="A482" s="399" t="s">
        <v>18</v>
      </c>
      <c r="B482" s="402">
        <v>100017515364</v>
      </c>
      <c r="C482" s="399" t="s">
        <v>5475</v>
      </c>
      <c r="D482" s="399" t="s">
        <v>5483</v>
      </c>
      <c r="E482" s="399" t="s">
        <v>13</v>
      </c>
      <c r="F482" s="401">
        <v>44324.64444444445</v>
      </c>
      <c r="G482" s="84"/>
      <c r="H482" s="84"/>
      <c r="I482" s="84"/>
      <c r="J482" s="84"/>
      <c r="K482" s="84"/>
      <c r="L482" s="84"/>
      <c r="M482" s="84"/>
      <c r="N482" s="84"/>
      <c r="O482" s="84"/>
      <c r="P482" s="84"/>
      <c r="Q482" s="84"/>
      <c r="R482" s="84"/>
      <c r="S482" s="84"/>
      <c r="T482" s="84"/>
      <c r="U482" s="84"/>
      <c r="V482" s="84"/>
      <c r="W482" s="84"/>
      <c r="X482" s="84"/>
      <c r="Y482" s="84"/>
      <c r="Z482" s="84"/>
    </row>
    <row r="483" spans="1:26" ht="60">
      <c r="A483" s="399" t="s">
        <v>10</v>
      </c>
      <c r="B483" s="400">
        <v>100017375176</v>
      </c>
      <c r="C483" s="399" t="s">
        <v>5475</v>
      </c>
      <c r="D483" s="399" t="s">
        <v>5483</v>
      </c>
      <c r="E483" s="399" t="s">
        <v>9</v>
      </c>
      <c r="F483" s="401">
        <v>44337.412499999999</v>
      </c>
      <c r="G483" s="84"/>
      <c r="H483" s="84"/>
      <c r="I483" s="84"/>
      <c r="J483" s="84"/>
      <c r="K483" s="84"/>
      <c r="L483" s="84"/>
      <c r="M483" s="84"/>
      <c r="N483" s="84"/>
      <c r="O483" s="84"/>
      <c r="P483" s="84"/>
      <c r="Q483" s="84"/>
      <c r="R483" s="84"/>
      <c r="S483" s="84"/>
      <c r="T483" s="84"/>
      <c r="U483" s="84"/>
      <c r="V483" s="84"/>
      <c r="W483" s="84"/>
      <c r="X483" s="84"/>
      <c r="Y483" s="84"/>
      <c r="Z483" s="84"/>
    </row>
    <row r="484" spans="1:26" ht="60">
      <c r="A484" s="399" t="s">
        <v>10</v>
      </c>
      <c r="B484" s="400">
        <v>100017411745</v>
      </c>
      <c r="C484" s="399" t="s">
        <v>5475</v>
      </c>
      <c r="D484" s="399" t="s">
        <v>5483</v>
      </c>
      <c r="E484" s="399" t="s">
        <v>13</v>
      </c>
      <c r="F484" s="401">
        <v>44281.70694444445</v>
      </c>
      <c r="G484" s="84"/>
      <c r="H484" s="84"/>
      <c r="I484" s="84"/>
      <c r="J484" s="84"/>
      <c r="K484" s="84"/>
      <c r="L484" s="84"/>
      <c r="M484" s="84"/>
      <c r="N484" s="84"/>
      <c r="O484" s="84"/>
      <c r="P484" s="84"/>
      <c r="Q484" s="84"/>
      <c r="R484" s="84"/>
      <c r="S484" s="84"/>
      <c r="T484" s="84"/>
      <c r="U484" s="84"/>
      <c r="V484" s="84"/>
      <c r="W484" s="84"/>
      <c r="X484" s="84"/>
      <c r="Y484" s="84"/>
      <c r="Z484" s="84"/>
    </row>
    <row r="485" spans="1:26" ht="60">
      <c r="A485" s="399" t="s">
        <v>17</v>
      </c>
      <c r="B485" s="400">
        <v>100017263408</v>
      </c>
      <c r="C485" s="399" t="s">
        <v>5475</v>
      </c>
      <c r="D485" s="399" t="s">
        <v>5483</v>
      </c>
      <c r="E485" s="399" t="s">
        <v>13</v>
      </c>
      <c r="F485" s="401">
        <v>44301.648611111115</v>
      </c>
      <c r="G485" s="403">
        <v>44344</v>
      </c>
      <c r="H485" s="84"/>
      <c r="I485" s="84"/>
      <c r="J485" s="84"/>
      <c r="K485" s="84"/>
      <c r="L485" s="84"/>
      <c r="M485" s="84"/>
      <c r="N485" s="84"/>
      <c r="O485" s="84"/>
      <c r="P485" s="84"/>
      <c r="Q485" s="84"/>
      <c r="R485" s="84"/>
      <c r="S485" s="84"/>
      <c r="T485" s="84"/>
      <c r="U485" s="84"/>
      <c r="V485" s="84"/>
      <c r="W485" s="84"/>
      <c r="X485" s="84"/>
      <c r="Y485" s="84"/>
      <c r="Z485" s="84"/>
    </row>
    <row r="486" spans="1:26" ht="60">
      <c r="A486" s="399" t="s">
        <v>16</v>
      </c>
      <c r="B486" s="400">
        <v>100017275784</v>
      </c>
      <c r="C486" s="399" t="s">
        <v>5475</v>
      </c>
      <c r="D486" s="399" t="s">
        <v>5483</v>
      </c>
      <c r="E486" s="399" t="s">
        <v>13</v>
      </c>
      <c r="F486" s="401">
        <v>44323.629861111112</v>
      </c>
      <c r="G486" s="84"/>
      <c r="H486" s="84"/>
      <c r="I486" s="84"/>
      <c r="J486" s="84"/>
      <c r="K486" s="84"/>
      <c r="L486" s="84"/>
      <c r="M486" s="84"/>
      <c r="N486" s="84"/>
      <c r="O486" s="84"/>
      <c r="P486" s="84"/>
      <c r="Q486" s="84"/>
      <c r="R486" s="84"/>
      <c r="S486" s="84"/>
      <c r="T486" s="84"/>
      <c r="U486" s="84"/>
      <c r="V486" s="84"/>
      <c r="W486" s="84"/>
      <c r="X486" s="84"/>
      <c r="Y486" s="84"/>
      <c r="Z486" s="84"/>
    </row>
    <row r="487" spans="1:26" ht="60">
      <c r="A487" s="404" t="s">
        <v>14</v>
      </c>
      <c r="B487" s="405">
        <v>100017148393</v>
      </c>
      <c r="C487" s="404" t="s">
        <v>5475</v>
      </c>
      <c r="D487" s="404" t="s">
        <v>5483</v>
      </c>
      <c r="E487" s="406" t="s">
        <v>9</v>
      </c>
      <c r="F487" s="407">
        <v>25934</v>
      </c>
      <c r="G487" s="84"/>
      <c r="H487" s="84"/>
      <c r="I487" s="84"/>
      <c r="J487" s="84"/>
      <c r="K487" s="84"/>
      <c r="L487" s="84"/>
      <c r="M487" s="84"/>
      <c r="N487" s="84"/>
      <c r="O487" s="84"/>
      <c r="P487" s="84"/>
      <c r="Q487" s="84"/>
      <c r="R487" s="84"/>
      <c r="S487" s="84"/>
      <c r="T487" s="84"/>
      <c r="U487" s="84"/>
      <c r="V487" s="84"/>
      <c r="W487" s="84"/>
      <c r="X487" s="84"/>
      <c r="Y487" s="84"/>
      <c r="Z487" s="84"/>
    </row>
    <row r="488" spans="1:26" ht="60">
      <c r="A488" s="404" t="s">
        <v>14</v>
      </c>
      <c r="B488" s="405">
        <v>100017152781</v>
      </c>
      <c r="C488" s="404" t="s">
        <v>5475</v>
      </c>
      <c r="D488" s="404" t="s">
        <v>5483</v>
      </c>
      <c r="E488" s="406" t="s">
        <v>9</v>
      </c>
      <c r="F488" s="407">
        <v>44278.669444444451</v>
      </c>
      <c r="G488" s="84"/>
      <c r="H488" s="84"/>
      <c r="I488" s="84"/>
      <c r="J488" s="84"/>
      <c r="K488" s="84"/>
      <c r="L488" s="84"/>
      <c r="M488" s="84"/>
      <c r="N488" s="84"/>
      <c r="O488" s="84"/>
      <c r="P488" s="84"/>
      <c r="Q488" s="84"/>
      <c r="R488" s="84"/>
      <c r="S488" s="84"/>
      <c r="T488" s="84"/>
      <c r="U488" s="84"/>
      <c r="V488" s="84"/>
      <c r="W488" s="84"/>
      <c r="X488" s="84"/>
      <c r="Y488" s="84"/>
      <c r="Z488" s="84"/>
    </row>
    <row r="489" spans="1:26" ht="60">
      <c r="A489" s="399" t="s">
        <v>19</v>
      </c>
      <c r="B489" s="400">
        <v>100017162535</v>
      </c>
      <c r="C489" s="399" t="s">
        <v>5475</v>
      </c>
      <c r="D489" s="399" t="s">
        <v>5483</v>
      </c>
      <c r="E489" s="408" t="s">
        <v>9</v>
      </c>
      <c r="F489" s="401">
        <v>44334.477777777778</v>
      </c>
      <c r="G489" s="84"/>
      <c r="H489" s="84"/>
      <c r="I489" s="84"/>
      <c r="J489" s="84"/>
      <c r="K489" s="84"/>
      <c r="L489" s="84"/>
      <c r="M489" s="84"/>
      <c r="N489" s="84"/>
      <c r="O489" s="84"/>
      <c r="P489" s="84"/>
      <c r="Q489" s="84"/>
      <c r="R489" s="84"/>
      <c r="S489" s="84"/>
      <c r="T489" s="84"/>
      <c r="U489" s="84"/>
      <c r="V489" s="84"/>
      <c r="W489" s="84"/>
      <c r="X489" s="84"/>
      <c r="Y489" s="84"/>
      <c r="Z489" s="84"/>
    </row>
    <row r="490" spans="1:26" ht="60">
      <c r="A490" s="399" t="s">
        <v>19</v>
      </c>
      <c r="B490" s="400">
        <v>100017335337</v>
      </c>
      <c r="C490" s="399" t="s">
        <v>5475</v>
      </c>
      <c r="D490" s="399" t="s">
        <v>5483</v>
      </c>
      <c r="E490" s="408" t="s">
        <v>9</v>
      </c>
      <c r="F490" s="401">
        <v>44302.614583333328</v>
      </c>
      <c r="G490" s="84"/>
      <c r="H490" s="84"/>
      <c r="I490" s="84"/>
      <c r="J490" s="84"/>
      <c r="K490" s="84"/>
      <c r="L490" s="84"/>
      <c r="M490" s="84"/>
      <c r="N490" s="84"/>
      <c r="O490" s="84"/>
      <c r="P490" s="84"/>
      <c r="Q490" s="84"/>
      <c r="R490" s="84"/>
      <c r="S490" s="84"/>
      <c r="T490" s="84"/>
      <c r="U490" s="84"/>
      <c r="V490" s="84"/>
      <c r="W490" s="84"/>
      <c r="X490" s="84"/>
      <c r="Y490" s="84"/>
      <c r="Z490" s="84"/>
    </row>
    <row r="491" spans="1:26" ht="60">
      <c r="A491" s="399" t="s">
        <v>10</v>
      </c>
      <c r="B491" s="400">
        <v>100017341879</v>
      </c>
      <c r="C491" s="399" t="s">
        <v>5475</v>
      </c>
      <c r="D491" s="399" t="s">
        <v>5483</v>
      </c>
      <c r="E491" s="399" t="s">
        <v>13</v>
      </c>
      <c r="F491" s="401">
        <v>44311.641666666663</v>
      </c>
      <c r="G491" s="84"/>
      <c r="H491" s="84"/>
      <c r="I491" s="84"/>
      <c r="J491" s="84"/>
      <c r="K491" s="84"/>
      <c r="L491" s="84"/>
      <c r="M491" s="84"/>
      <c r="N491" s="84"/>
      <c r="O491" s="84"/>
      <c r="P491" s="84"/>
      <c r="Q491" s="84"/>
      <c r="R491" s="84"/>
      <c r="S491" s="84"/>
      <c r="T491" s="84"/>
      <c r="U491" s="84"/>
      <c r="V491" s="84"/>
      <c r="W491" s="84"/>
      <c r="X491" s="84"/>
      <c r="Y491" s="84"/>
      <c r="Z491" s="84"/>
    </row>
    <row r="492" spans="1:26" ht="60">
      <c r="A492" s="399" t="s">
        <v>6</v>
      </c>
      <c r="B492" s="400">
        <v>100017342855</v>
      </c>
      <c r="C492" s="399" t="s">
        <v>5475</v>
      </c>
      <c r="D492" s="399" t="s">
        <v>5483</v>
      </c>
      <c r="E492" s="399" t="s">
        <v>13</v>
      </c>
      <c r="F492" s="401">
        <v>44326.670138888891</v>
      </c>
      <c r="G492" s="84"/>
      <c r="H492" s="84"/>
      <c r="I492" s="84"/>
      <c r="J492" s="84"/>
      <c r="K492" s="84"/>
      <c r="L492" s="84"/>
      <c r="M492" s="84"/>
      <c r="N492" s="84"/>
      <c r="O492" s="84"/>
      <c r="P492" s="84"/>
      <c r="Q492" s="84"/>
      <c r="R492" s="84"/>
      <c r="S492" s="84"/>
      <c r="T492" s="84"/>
      <c r="U492" s="84"/>
      <c r="V492" s="84"/>
      <c r="W492" s="84"/>
      <c r="X492" s="84"/>
      <c r="Y492" s="84"/>
      <c r="Z492" s="84"/>
    </row>
    <row r="493" spans="1:26" ht="60">
      <c r="A493" s="399" t="s">
        <v>15</v>
      </c>
      <c r="B493" s="400">
        <v>100017177779</v>
      </c>
      <c r="C493" s="399" t="s">
        <v>5475</v>
      </c>
      <c r="D493" s="399" t="s">
        <v>5483</v>
      </c>
      <c r="E493" s="399" t="s">
        <v>9</v>
      </c>
      <c r="F493" s="401">
        <v>44337.454861111109</v>
      </c>
      <c r="G493" s="84"/>
      <c r="H493" s="84"/>
      <c r="I493" s="84"/>
      <c r="J493" s="84"/>
      <c r="K493" s="84"/>
      <c r="L493" s="84"/>
      <c r="M493" s="84"/>
      <c r="N493" s="84"/>
      <c r="O493" s="84"/>
      <c r="P493" s="84"/>
      <c r="Q493" s="84"/>
      <c r="R493" s="84"/>
      <c r="S493" s="84"/>
      <c r="T493" s="84"/>
      <c r="U493" s="84"/>
      <c r="V493" s="84"/>
      <c r="W493" s="84"/>
      <c r="X493" s="84"/>
      <c r="Y493" s="84"/>
      <c r="Z493" s="84"/>
    </row>
    <row r="494" spans="1:26" ht="45">
      <c r="A494" s="399" t="s">
        <v>19</v>
      </c>
      <c r="B494" s="400">
        <v>100016919712</v>
      </c>
      <c r="C494" s="399" t="s">
        <v>5475</v>
      </c>
      <c r="D494" s="399" t="s">
        <v>5476</v>
      </c>
      <c r="E494" s="408" t="s">
        <v>9</v>
      </c>
      <c r="F494" s="401">
        <v>44329.615277777775</v>
      </c>
      <c r="G494" s="84"/>
      <c r="H494" s="84"/>
      <c r="I494" s="84"/>
      <c r="J494" s="84"/>
      <c r="K494" s="84"/>
      <c r="L494" s="84"/>
      <c r="M494" s="84"/>
      <c r="N494" s="84"/>
      <c r="O494" s="84"/>
      <c r="P494" s="84"/>
      <c r="Q494" s="84"/>
      <c r="R494" s="84"/>
      <c r="S494" s="84"/>
      <c r="T494" s="84"/>
      <c r="U494" s="84"/>
      <c r="V494" s="84"/>
      <c r="W494" s="84"/>
      <c r="X494" s="84"/>
      <c r="Y494" s="84"/>
      <c r="Z494" s="84"/>
    </row>
    <row r="495" spans="1:26" ht="45">
      <c r="A495" s="399" t="s">
        <v>6</v>
      </c>
      <c r="B495" s="400">
        <v>100016867127</v>
      </c>
      <c r="C495" s="399" t="s">
        <v>5475</v>
      </c>
      <c r="D495" s="399" t="s">
        <v>5476</v>
      </c>
      <c r="E495" s="399" t="s">
        <v>13</v>
      </c>
      <c r="F495" s="401">
        <v>44330.476388888885</v>
      </c>
      <c r="G495" s="84"/>
      <c r="H495" s="84"/>
      <c r="I495" s="84"/>
      <c r="J495" s="84"/>
      <c r="K495" s="84"/>
      <c r="L495" s="84"/>
      <c r="M495" s="84"/>
      <c r="N495" s="84"/>
      <c r="O495" s="84"/>
      <c r="P495" s="84"/>
      <c r="Q495" s="84"/>
      <c r="R495" s="84"/>
      <c r="S495" s="84"/>
      <c r="T495" s="84"/>
      <c r="U495" s="84"/>
      <c r="V495" s="84"/>
      <c r="W495" s="84"/>
      <c r="X495" s="84"/>
      <c r="Y495" s="84"/>
      <c r="Z495" s="84"/>
    </row>
    <row r="496" spans="1:26" ht="45">
      <c r="A496" s="399" t="s">
        <v>6</v>
      </c>
      <c r="B496" s="400">
        <v>100016414485</v>
      </c>
      <c r="C496" s="399" t="s">
        <v>5475</v>
      </c>
      <c r="D496" s="399" t="s">
        <v>5476</v>
      </c>
      <c r="E496" s="399" t="s">
        <v>13</v>
      </c>
      <c r="F496" s="401">
        <v>44328.674305555549</v>
      </c>
      <c r="G496" s="84"/>
      <c r="H496" s="84"/>
      <c r="I496" s="84"/>
      <c r="J496" s="84"/>
      <c r="K496" s="84"/>
      <c r="L496" s="84"/>
      <c r="M496" s="84"/>
      <c r="N496" s="84"/>
      <c r="O496" s="84"/>
      <c r="P496" s="84"/>
      <c r="Q496" s="84"/>
      <c r="R496" s="84"/>
      <c r="S496" s="84"/>
      <c r="T496" s="84"/>
      <c r="U496" s="84"/>
      <c r="V496" s="84"/>
      <c r="W496" s="84"/>
      <c r="X496" s="84"/>
      <c r="Y496" s="84"/>
      <c r="Z496" s="84"/>
    </row>
    <row r="497" spans="1:26" ht="45">
      <c r="A497" s="399" t="s">
        <v>16</v>
      </c>
      <c r="B497" s="400">
        <v>100016923461</v>
      </c>
      <c r="C497" s="399" t="s">
        <v>5475</v>
      </c>
      <c r="D497" s="399" t="s">
        <v>5476</v>
      </c>
      <c r="E497" s="399" t="s">
        <v>13</v>
      </c>
      <c r="F497" s="401">
        <v>44330.469444444447</v>
      </c>
      <c r="G497" s="84"/>
      <c r="H497" s="84"/>
      <c r="I497" s="84"/>
      <c r="J497" s="84"/>
      <c r="K497" s="84"/>
      <c r="L497" s="84"/>
      <c r="M497" s="84"/>
      <c r="N497" s="84"/>
      <c r="O497" s="84"/>
      <c r="P497" s="84"/>
      <c r="Q497" s="84"/>
      <c r="R497" s="84"/>
      <c r="S497" s="84"/>
      <c r="T497" s="84"/>
      <c r="U497" s="84"/>
      <c r="V497" s="84"/>
      <c r="W497" s="84"/>
      <c r="X497" s="84"/>
      <c r="Y497" s="84"/>
      <c r="Z497" s="84"/>
    </row>
    <row r="498" spans="1:26" ht="45">
      <c r="A498" s="399" t="s">
        <v>18</v>
      </c>
      <c r="B498" s="402">
        <v>100016871380</v>
      </c>
      <c r="C498" s="399" t="s">
        <v>5475</v>
      </c>
      <c r="D498" s="399" t="s">
        <v>5476</v>
      </c>
      <c r="E498" s="399" t="s">
        <v>13</v>
      </c>
      <c r="F498" s="401">
        <v>44327.685416666667</v>
      </c>
      <c r="G498" s="84"/>
      <c r="H498" s="84"/>
      <c r="I498" s="84"/>
      <c r="J498" s="84"/>
      <c r="K498" s="84"/>
      <c r="L498" s="84"/>
      <c r="M498" s="84"/>
      <c r="N498" s="84"/>
      <c r="O498" s="84"/>
      <c r="P498" s="84"/>
      <c r="Q498" s="84"/>
      <c r="R498" s="84"/>
      <c r="S498" s="84"/>
      <c r="T498" s="84"/>
      <c r="U498" s="84"/>
      <c r="V498" s="84"/>
      <c r="W498" s="84"/>
      <c r="X498" s="84"/>
      <c r="Y498" s="84"/>
      <c r="Z498" s="84"/>
    </row>
    <row r="499" spans="1:26" ht="45">
      <c r="A499" s="399" t="s">
        <v>18</v>
      </c>
      <c r="B499" s="402">
        <v>100016449607</v>
      </c>
      <c r="C499" s="399" t="s">
        <v>5475</v>
      </c>
      <c r="D499" s="399" t="s">
        <v>5476</v>
      </c>
      <c r="E499" s="399" t="s">
        <v>13</v>
      </c>
      <c r="F499" s="401">
        <v>44330.402777777781</v>
      </c>
      <c r="G499" s="84"/>
      <c r="H499" s="84"/>
      <c r="I499" s="84"/>
      <c r="J499" s="84"/>
      <c r="K499" s="84"/>
      <c r="L499" s="84"/>
      <c r="M499" s="84"/>
      <c r="N499" s="84"/>
      <c r="O499" s="84"/>
      <c r="P499" s="84"/>
      <c r="Q499" s="84"/>
      <c r="R499" s="84"/>
      <c r="S499" s="84"/>
      <c r="T499" s="84"/>
      <c r="U499" s="84"/>
      <c r="V499" s="84"/>
      <c r="W499" s="84"/>
      <c r="X499" s="84"/>
      <c r="Y499" s="84"/>
      <c r="Z499" s="84"/>
    </row>
    <row r="500" spans="1:26" ht="45">
      <c r="A500" s="399" t="s">
        <v>6</v>
      </c>
      <c r="B500" s="400">
        <v>100016332834</v>
      </c>
      <c r="C500" s="399" t="s">
        <v>5475</v>
      </c>
      <c r="D500" s="399" t="s">
        <v>5476</v>
      </c>
      <c r="E500" s="399" t="s">
        <v>13</v>
      </c>
      <c r="F500" s="401">
        <v>44328.465277777781</v>
      </c>
      <c r="G500" s="84"/>
      <c r="H500" s="84"/>
      <c r="I500" s="84"/>
      <c r="J500" s="84"/>
      <c r="K500" s="84"/>
      <c r="L500" s="84"/>
      <c r="M500" s="84"/>
      <c r="N500" s="84"/>
      <c r="O500" s="84"/>
      <c r="P500" s="84"/>
      <c r="Q500" s="84"/>
      <c r="R500" s="84"/>
      <c r="S500" s="84"/>
      <c r="T500" s="84"/>
      <c r="U500" s="84"/>
      <c r="V500" s="84"/>
      <c r="W500" s="84"/>
      <c r="X500" s="84"/>
      <c r="Y500" s="84"/>
      <c r="Z500" s="84"/>
    </row>
    <row r="501" spans="1:26" ht="45">
      <c r="A501" s="399" t="s">
        <v>16</v>
      </c>
      <c r="B501" s="400">
        <v>100016227034</v>
      </c>
      <c r="C501" s="399" t="s">
        <v>5475</v>
      </c>
      <c r="D501" s="399" t="s">
        <v>5476</v>
      </c>
      <c r="E501" s="399" t="s">
        <v>13</v>
      </c>
      <c r="F501" s="401">
        <v>44330.464583333334</v>
      </c>
      <c r="G501" s="84"/>
      <c r="H501" s="84"/>
      <c r="I501" s="84"/>
      <c r="J501" s="84"/>
      <c r="K501" s="84"/>
      <c r="L501" s="84"/>
      <c r="M501" s="84"/>
      <c r="N501" s="84"/>
      <c r="O501" s="84"/>
      <c r="P501" s="84"/>
      <c r="Q501" s="84"/>
      <c r="R501" s="84"/>
      <c r="S501" s="84"/>
      <c r="T501" s="84"/>
      <c r="U501" s="84"/>
      <c r="V501" s="84"/>
      <c r="W501" s="84"/>
      <c r="X501" s="84"/>
      <c r="Y501" s="84"/>
      <c r="Z501" s="84"/>
    </row>
    <row r="502" spans="1:26" ht="45">
      <c r="A502" s="399" t="s">
        <v>17</v>
      </c>
      <c r="B502" s="400">
        <v>100016452951</v>
      </c>
      <c r="C502" s="399" t="s">
        <v>5475</v>
      </c>
      <c r="D502" s="399" t="s">
        <v>5476</v>
      </c>
      <c r="E502" s="399" t="s">
        <v>13</v>
      </c>
      <c r="F502" s="401">
        <v>44327.741666666669</v>
      </c>
      <c r="G502" s="403">
        <v>44342</v>
      </c>
      <c r="H502" s="84"/>
      <c r="I502" s="84"/>
      <c r="J502" s="84"/>
      <c r="K502" s="84"/>
      <c r="L502" s="84"/>
      <c r="M502" s="84"/>
      <c r="N502" s="84"/>
      <c r="O502" s="84"/>
      <c r="P502" s="84"/>
      <c r="Q502" s="84"/>
      <c r="R502" s="84"/>
      <c r="S502" s="84"/>
      <c r="T502" s="84"/>
      <c r="U502" s="84"/>
      <c r="V502" s="84"/>
      <c r="W502" s="84"/>
      <c r="X502" s="84"/>
      <c r="Y502" s="84"/>
      <c r="Z502" s="84"/>
    </row>
    <row r="503" spans="1:26" ht="45">
      <c r="A503" s="399" t="s">
        <v>12</v>
      </c>
      <c r="B503" s="400">
        <v>100016398759</v>
      </c>
      <c r="C503" s="399" t="s">
        <v>5475</v>
      </c>
      <c r="D503" s="399" t="s">
        <v>5476</v>
      </c>
      <c r="E503" s="399" t="s">
        <v>13</v>
      </c>
      <c r="F503" s="401">
        <v>44330.609722222223</v>
      </c>
      <c r="G503" s="84"/>
      <c r="H503" s="84"/>
      <c r="I503" s="84"/>
      <c r="J503" s="84"/>
      <c r="K503" s="84"/>
      <c r="L503" s="84"/>
      <c r="M503" s="84"/>
      <c r="N503" s="84"/>
      <c r="O503" s="84"/>
      <c r="P503" s="84"/>
      <c r="Q503" s="84"/>
      <c r="R503" s="84"/>
      <c r="S503" s="84"/>
      <c r="T503" s="84"/>
      <c r="U503" s="84"/>
      <c r="V503" s="84"/>
      <c r="W503" s="84"/>
      <c r="X503" s="84"/>
      <c r="Y503" s="84"/>
      <c r="Z503" s="84"/>
    </row>
    <row r="504" spans="1:26" ht="45">
      <c r="A504" s="399" t="s">
        <v>11</v>
      </c>
      <c r="B504" s="400">
        <v>100016853453</v>
      </c>
      <c r="C504" s="399" t="s">
        <v>5475</v>
      </c>
      <c r="D504" s="399" t="s">
        <v>5476</v>
      </c>
      <c r="E504" s="399" t="s">
        <v>13</v>
      </c>
      <c r="F504" s="401">
        <v>44334.7</v>
      </c>
      <c r="G504" s="84"/>
      <c r="H504" s="84"/>
      <c r="I504" s="84"/>
      <c r="J504" s="84"/>
      <c r="K504" s="84"/>
      <c r="L504" s="84"/>
      <c r="M504" s="84"/>
      <c r="N504" s="84"/>
      <c r="O504" s="84"/>
      <c r="P504" s="84"/>
      <c r="Q504" s="84"/>
      <c r="R504" s="84"/>
      <c r="S504" s="84"/>
      <c r="T504" s="84"/>
      <c r="U504" s="84"/>
      <c r="V504" s="84"/>
      <c r="W504" s="84"/>
      <c r="X504" s="84"/>
      <c r="Y504" s="84"/>
      <c r="Z504" s="84"/>
    </row>
    <row r="505" spans="1:26" ht="45">
      <c r="A505" s="399" t="s">
        <v>16</v>
      </c>
      <c r="B505" s="400">
        <v>100016405311</v>
      </c>
      <c r="C505" s="399" t="s">
        <v>5475</v>
      </c>
      <c r="D505" s="399" t="s">
        <v>5476</v>
      </c>
      <c r="E505" s="399" t="s">
        <v>13</v>
      </c>
      <c r="F505" s="401">
        <v>44323.427083333328</v>
      </c>
      <c r="G505" s="84"/>
      <c r="H505" s="84"/>
      <c r="I505" s="84"/>
      <c r="J505" s="84"/>
      <c r="K505" s="84"/>
      <c r="L505" s="84"/>
      <c r="M505" s="84"/>
      <c r="N505" s="84"/>
      <c r="O505" s="84"/>
      <c r="P505" s="84"/>
      <c r="Q505" s="84"/>
      <c r="R505" s="84"/>
      <c r="S505" s="84"/>
      <c r="T505" s="84"/>
      <c r="U505" s="84"/>
      <c r="V505" s="84"/>
      <c r="W505" s="84"/>
      <c r="X505" s="84"/>
      <c r="Y505" s="84"/>
      <c r="Z505" s="84"/>
    </row>
    <row r="506" spans="1:26" ht="60">
      <c r="A506" s="399" t="s">
        <v>18</v>
      </c>
      <c r="B506" s="402">
        <v>100017073626</v>
      </c>
      <c r="C506" s="399" t="s">
        <v>5475</v>
      </c>
      <c r="D506" s="399" t="s">
        <v>5483</v>
      </c>
      <c r="E506" s="399" t="s">
        <v>13</v>
      </c>
      <c r="F506" s="401">
        <v>44324.665972222225</v>
      </c>
      <c r="G506" s="84"/>
      <c r="H506" s="84"/>
      <c r="I506" s="84"/>
      <c r="J506" s="84"/>
      <c r="K506" s="84"/>
      <c r="L506" s="84"/>
      <c r="M506" s="84"/>
      <c r="N506" s="84"/>
      <c r="O506" s="84"/>
      <c r="P506" s="84"/>
      <c r="Q506" s="84"/>
      <c r="R506" s="84"/>
      <c r="S506" s="84"/>
      <c r="T506" s="84"/>
      <c r="U506" s="84"/>
      <c r="V506" s="84"/>
      <c r="W506" s="84"/>
      <c r="X506" s="84"/>
      <c r="Y506" s="84"/>
      <c r="Z506" s="84"/>
    </row>
    <row r="507" spans="1:26" ht="60">
      <c r="A507" s="404" t="s">
        <v>14</v>
      </c>
      <c r="B507" s="405">
        <v>100017075901</v>
      </c>
      <c r="C507" s="404" t="s">
        <v>5475</v>
      </c>
      <c r="D507" s="404" t="s">
        <v>5483</v>
      </c>
      <c r="E507" s="406" t="s">
        <v>9</v>
      </c>
      <c r="F507" s="407">
        <v>25934</v>
      </c>
      <c r="G507" s="84"/>
      <c r="H507" s="84"/>
      <c r="I507" s="84"/>
      <c r="J507" s="84"/>
      <c r="K507" s="84"/>
      <c r="L507" s="84"/>
      <c r="M507" s="84"/>
      <c r="N507" s="84"/>
      <c r="O507" s="84"/>
      <c r="P507" s="84"/>
      <c r="Q507" s="84"/>
      <c r="R507" s="84"/>
      <c r="S507" s="84"/>
      <c r="T507" s="84"/>
      <c r="U507" s="84"/>
      <c r="V507" s="84"/>
      <c r="W507" s="84"/>
      <c r="X507" s="84"/>
      <c r="Y507" s="84"/>
      <c r="Z507" s="84"/>
    </row>
    <row r="508" spans="1:26" ht="60">
      <c r="A508" s="399" t="s">
        <v>16</v>
      </c>
      <c r="B508" s="400">
        <v>100017100983</v>
      </c>
      <c r="C508" s="399" t="s">
        <v>5475</v>
      </c>
      <c r="D508" s="399" t="s">
        <v>5483</v>
      </c>
      <c r="E508" s="399" t="s">
        <v>13</v>
      </c>
      <c r="F508" s="401">
        <v>44324.454861111109</v>
      </c>
      <c r="G508" s="84"/>
      <c r="H508" s="84"/>
      <c r="I508" s="84"/>
      <c r="J508" s="84"/>
      <c r="K508" s="84"/>
      <c r="L508" s="84"/>
      <c r="M508" s="84"/>
      <c r="N508" s="84"/>
      <c r="O508" s="84"/>
      <c r="P508" s="84"/>
      <c r="Q508" s="84"/>
      <c r="R508" s="84"/>
      <c r="S508" s="84"/>
      <c r="T508" s="84"/>
      <c r="U508" s="84"/>
      <c r="V508" s="84"/>
      <c r="W508" s="84"/>
      <c r="X508" s="84"/>
      <c r="Y508" s="84"/>
      <c r="Z508" s="84"/>
    </row>
    <row r="509" spans="1:26" ht="60">
      <c r="A509" s="399" t="s">
        <v>17</v>
      </c>
      <c r="B509" s="400">
        <v>100017068672</v>
      </c>
      <c r="C509" s="399" t="s">
        <v>5475</v>
      </c>
      <c r="D509" s="399" t="s">
        <v>5483</v>
      </c>
      <c r="E509" s="399" t="s">
        <v>13</v>
      </c>
      <c r="F509" s="401">
        <v>44299.613888888889</v>
      </c>
      <c r="G509" s="403">
        <v>44344</v>
      </c>
      <c r="H509" s="84"/>
      <c r="I509" s="84"/>
      <c r="J509" s="84"/>
      <c r="K509" s="84"/>
      <c r="L509" s="84"/>
      <c r="M509" s="84"/>
      <c r="N509" s="84"/>
      <c r="O509" s="84"/>
      <c r="P509" s="84"/>
      <c r="Q509" s="84"/>
      <c r="R509" s="84"/>
      <c r="S509" s="84"/>
      <c r="T509" s="84"/>
      <c r="U509" s="84"/>
      <c r="V509" s="84"/>
      <c r="W509" s="84"/>
      <c r="X509" s="84"/>
      <c r="Y509" s="84"/>
      <c r="Z509" s="84"/>
    </row>
    <row r="510" spans="1:26" ht="60">
      <c r="A510" s="399" t="s">
        <v>17</v>
      </c>
      <c r="B510" s="400">
        <v>100017073146</v>
      </c>
      <c r="C510" s="399" t="s">
        <v>5475</v>
      </c>
      <c r="D510" s="399" t="s">
        <v>5483</v>
      </c>
      <c r="E510" s="399" t="s">
        <v>13</v>
      </c>
      <c r="F510" s="401">
        <v>44287.592361111107</v>
      </c>
      <c r="G510" s="403">
        <v>44344</v>
      </c>
      <c r="H510" s="84"/>
      <c r="I510" s="84"/>
      <c r="J510" s="84"/>
      <c r="K510" s="84"/>
      <c r="L510" s="84"/>
      <c r="M510" s="84"/>
      <c r="N510" s="84"/>
      <c r="O510" s="84"/>
      <c r="P510" s="84"/>
      <c r="Q510" s="84"/>
      <c r="R510" s="84"/>
      <c r="S510" s="84"/>
      <c r="T510" s="84"/>
      <c r="U510" s="84"/>
      <c r="V510" s="84"/>
      <c r="W510" s="84"/>
      <c r="X510" s="84"/>
      <c r="Y510" s="84"/>
      <c r="Z510" s="84"/>
    </row>
    <row r="511" spans="1:26" ht="60">
      <c r="A511" s="399" t="s">
        <v>11</v>
      </c>
      <c r="B511" s="400">
        <v>100016858697</v>
      </c>
      <c r="C511" s="399" t="s">
        <v>5475</v>
      </c>
      <c r="D511" s="399" t="s">
        <v>5483</v>
      </c>
      <c r="E511" s="399" t="s">
        <v>9</v>
      </c>
      <c r="F511" s="401">
        <v>44337.478472222225</v>
      </c>
      <c r="G511" s="84"/>
      <c r="H511" s="84"/>
      <c r="I511" s="84"/>
      <c r="J511" s="84"/>
      <c r="K511" s="84"/>
      <c r="L511" s="84"/>
      <c r="M511" s="84"/>
      <c r="N511" s="84"/>
      <c r="O511" s="84"/>
      <c r="P511" s="84"/>
      <c r="Q511" s="84"/>
      <c r="R511" s="84"/>
      <c r="S511" s="84"/>
      <c r="T511" s="84"/>
      <c r="U511" s="84"/>
      <c r="V511" s="84"/>
      <c r="W511" s="84"/>
      <c r="X511" s="84"/>
      <c r="Y511" s="84"/>
      <c r="Z511" s="84"/>
    </row>
    <row r="512" spans="1:26" ht="60">
      <c r="A512" s="399" t="s">
        <v>18</v>
      </c>
      <c r="B512" s="402">
        <v>100016870289</v>
      </c>
      <c r="C512" s="399" t="s">
        <v>5475</v>
      </c>
      <c r="D512" s="399" t="s">
        <v>5483</v>
      </c>
      <c r="E512" s="399" t="s">
        <v>13</v>
      </c>
      <c r="F512" s="401">
        <v>44324.638194444451</v>
      </c>
      <c r="G512" s="84"/>
      <c r="H512" s="84"/>
      <c r="I512" s="84"/>
      <c r="J512" s="84"/>
      <c r="K512" s="84"/>
      <c r="L512" s="84"/>
      <c r="M512" s="84"/>
      <c r="N512" s="84"/>
      <c r="O512" s="84"/>
      <c r="P512" s="84"/>
      <c r="Q512" s="84"/>
      <c r="R512" s="84"/>
      <c r="S512" s="84"/>
      <c r="T512" s="84"/>
      <c r="U512" s="84"/>
      <c r="V512" s="84"/>
      <c r="W512" s="84"/>
      <c r="X512" s="84"/>
      <c r="Y512" s="84"/>
      <c r="Z512" s="84"/>
    </row>
    <row r="513" spans="1:26" ht="60">
      <c r="A513" s="404" t="s">
        <v>14</v>
      </c>
      <c r="B513" s="405">
        <v>100016933904</v>
      </c>
      <c r="C513" s="404" t="s">
        <v>5475</v>
      </c>
      <c r="D513" s="404" t="s">
        <v>5483</v>
      </c>
      <c r="E513" s="406" t="s">
        <v>9</v>
      </c>
      <c r="F513" s="407">
        <v>25934</v>
      </c>
      <c r="G513" s="84"/>
      <c r="H513" s="84"/>
      <c r="I513" s="84"/>
      <c r="J513" s="84"/>
      <c r="K513" s="84"/>
      <c r="L513" s="84"/>
      <c r="M513" s="84"/>
      <c r="N513" s="84"/>
      <c r="O513" s="84"/>
      <c r="P513" s="84"/>
      <c r="Q513" s="84"/>
      <c r="R513" s="84"/>
      <c r="S513" s="84"/>
      <c r="T513" s="84"/>
      <c r="U513" s="84"/>
      <c r="V513" s="84"/>
      <c r="W513" s="84"/>
      <c r="X513" s="84"/>
      <c r="Y513" s="84"/>
      <c r="Z513" s="84"/>
    </row>
    <row r="514" spans="1:26" ht="60">
      <c r="A514" s="399" t="s">
        <v>6</v>
      </c>
      <c r="B514" s="400">
        <v>100017047561</v>
      </c>
      <c r="C514" s="399" t="s">
        <v>5475</v>
      </c>
      <c r="D514" s="399" t="s">
        <v>5483</v>
      </c>
      <c r="E514" s="399" t="s">
        <v>13</v>
      </c>
      <c r="F514" s="401">
        <v>44324.688194444447</v>
      </c>
      <c r="G514" s="84"/>
      <c r="H514" s="84"/>
      <c r="I514" s="84"/>
      <c r="J514" s="84"/>
      <c r="K514" s="84"/>
      <c r="L514" s="84"/>
      <c r="M514" s="84"/>
      <c r="N514" s="84"/>
      <c r="O514" s="84"/>
      <c r="P514" s="84"/>
      <c r="Q514" s="84"/>
      <c r="R514" s="84"/>
      <c r="S514" s="84"/>
      <c r="T514" s="84"/>
      <c r="U514" s="84"/>
      <c r="V514" s="84"/>
      <c r="W514" s="84"/>
      <c r="X514" s="84"/>
      <c r="Y514" s="84"/>
      <c r="Z514" s="84"/>
    </row>
    <row r="515" spans="1:26" ht="60">
      <c r="A515" s="399" t="s">
        <v>10</v>
      </c>
      <c r="B515" s="400">
        <v>100016961590</v>
      </c>
      <c r="C515" s="399" t="s">
        <v>5475</v>
      </c>
      <c r="D515" s="399" t="s">
        <v>5483</v>
      </c>
      <c r="E515" s="399" t="s">
        <v>13</v>
      </c>
      <c r="F515" s="401">
        <v>44328.736805555549</v>
      </c>
      <c r="G515" s="84"/>
      <c r="H515" s="84"/>
      <c r="I515" s="84"/>
      <c r="J515" s="84"/>
      <c r="K515" s="84"/>
      <c r="L515" s="84"/>
      <c r="M515" s="84"/>
      <c r="N515" s="84"/>
      <c r="O515" s="84"/>
      <c r="P515" s="84"/>
      <c r="Q515" s="84"/>
      <c r="R515" s="84"/>
      <c r="S515" s="84"/>
      <c r="T515" s="84"/>
      <c r="U515" s="84"/>
      <c r="V515" s="84"/>
      <c r="W515" s="84"/>
      <c r="X515" s="84"/>
      <c r="Y515" s="84"/>
      <c r="Z515" s="84"/>
    </row>
    <row r="516" spans="1:26" ht="60">
      <c r="A516" s="404" t="s">
        <v>14</v>
      </c>
      <c r="B516" s="405">
        <v>100016874590</v>
      </c>
      <c r="C516" s="404" t="s">
        <v>5475</v>
      </c>
      <c r="D516" s="404" t="s">
        <v>5483</v>
      </c>
      <c r="E516" s="406" t="s">
        <v>9</v>
      </c>
      <c r="F516" s="407">
        <v>44260.708333333328</v>
      </c>
      <c r="G516" s="84"/>
      <c r="H516" s="84"/>
      <c r="I516" s="84"/>
      <c r="J516" s="84"/>
      <c r="K516" s="84"/>
      <c r="L516" s="84"/>
      <c r="M516" s="84"/>
      <c r="N516" s="84"/>
      <c r="O516" s="84"/>
      <c r="P516" s="84"/>
      <c r="Q516" s="84"/>
      <c r="R516" s="84"/>
      <c r="S516" s="84"/>
      <c r="T516" s="84"/>
      <c r="U516" s="84"/>
      <c r="V516" s="84"/>
      <c r="W516" s="84"/>
      <c r="X516" s="84"/>
      <c r="Y516" s="84"/>
      <c r="Z516" s="84"/>
    </row>
    <row r="517" spans="1:26" ht="60">
      <c r="A517" s="399" t="s">
        <v>6</v>
      </c>
      <c r="B517" s="400">
        <v>100016994348</v>
      </c>
      <c r="C517" s="399" t="s">
        <v>5475</v>
      </c>
      <c r="D517" s="399" t="s">
        <v>5483</v>
      </c>
      <c r="E517" s="399" t="s">
        <v>9</v>
      </c>
      <c r="F517" s="401">
        <v>44337.645833333328</v>
      </c>
      <c r="G517" s="84"/>
      <c r="H517" s="84"/>
      <c r="I517" s="84"/>
      <c r="J517" s="84"/>
      <c r="K517" s="84"/>
      <c r="L517" s="84"/>
      <c r="M517" s="84"/>
      <c r="N517" s="84"/>
      <c r="O517" s="84"/>
      <c r="P517" s="84"/>
      <c r="Q517" s="84"/>
      <c r="R517" s="84"/>
      <c r="S517" s="84"/>
      <c r="T517" s="84"/>
      <c r="U517" s="84"/>
      <c r="V517" s="84"/>
      <c r="W517" s="84"/>
      <c r="X517" s="84"/>
      <c r="Y517" s="84"/>
      <c r="Z517" s="84"/>
    </row>
    <row r="518" spans="1:26" ht="60">
      <c r="A518" s="399" t="s">
        <v>12</v>
      </c>
      <c r="B518" s="400">
        <v>100016822024</v>
      </c>
      <c r="C518" s="399" t="s">
        <v>5475</v>
      </c>
      <c r="D518" s="399" t="s">
        <v>5483</v>
      </c>
      <c r="E518" s="399" t="s">
        <v>9</v>
      </c>
      <c r="F518" s="401">
        <v>44337.637499999997</v>
      </c>
      <c r="G518" s="84"/>
      <c r="H518" s="84"/>
      <c r="I518" s="84"/>
      <c r="J518" s="84"/>
      <c r="K518" s="84"/>
      <c r="L518" s="84"/>
      <c r="M518" s="84"/>
      <c r="N518" s="84"/>
      <c r="O518" s="84"/>
      <c r="P518" s="84"/>
      <c r="Q518" s="84"/>
      <c r="R518" s="84"/>
      <c r="S518" s="84"/>
      <c r="T518" s="84"/>
      <c r="U518" s="84"/>
      <c r="V518" s="84"/>
      <c r="W518" s="84"/>
      <c r="X518" s="84"/>
      <c r="Y518" s="84"/>
      <c r="Z518" s="84"/>
    </row>
    <row r="519" spans="1:26" ht="60">
      <c r="A519" s="399" t="s">
        <v>10</v>
      </c>
      <c r="B519" s="400">
        <v>100016998315</v>
      </c>
      <c r="C519" s="399" t="s">
        <v>5475</v>
      </c>
      <c r="D519" s="399" t="s">
        <v>5483</v>
      </c>
      <c r="E519" s="399" t="s">
        <v>13</v>
      </c>
      <c r="F519" s="401">
        <v>44313.744444444441</v>
      </c>
      <c r="G519" s="84"/>
      <c r="H519" s="84"/>
      <c r="I519" s="84"/>
      <c r="J519" s="84"/>
      <c r="K519" s="84"/>
      <c r="L519" s="84"/>
      <c r="M519" s="84"/>
      <c r="N519" s="84"/>
      <c r="O519" s="84"/>
      <c r="P519" s="84"/>
      <c r="Q519" s="84"/>
      <c r="R519" s="84"/>
      <c r="S519" s="84"/>
      <c r="T519" s="84"/>
      <c r="U519" s="84"/>
      <c r="V519" s="84"/>
      <c r="W519" s="84"/>
      <c r="X519" s="84"/>
      <c r="Y519" s="84"/>
      <c r="Z519" s="84"/>
    </row>
    <row r="520" spans="1:26" ht="60">
      <c r="A520" s="399" t="s">
        <v>12</v>
      </c>
      <c r="B520" s="400">
        <v>100016827763</v>
      </c>
      <c r="C520" s="399" t="s">
        <v>5475</v>
      </c>
      <c r="D520" s="399" t="s">
        <v>5483</v>
      </c>
      <c r="E520" s="399" t="s">
        <v>9</v>
      </c>
      <c r="F520" s="401">
        <v>44337.445833333331</v>
      </c>
      <c r="G520" s="84"/>
      <c r="H520" s="84"/>
      <c r="I520" s="84"/>
      <c r="J520" s="84"/>
      <c r="K520" s="84"/>
      <c r="L520" s="84"/>
      <c r="M520" s="84"/>
      <c r="N520" s="84"/>
      <c r="O520" s="84"/>
      <c r="P520" s="84"/>
      <c r="Q520" s="84"/>
      <c r="R520" s="84"/>
      <c r="S520" s="84"/>
      <c r="T520" s="84"/>
      <c r="U520" s="84"/>
      <c r="V520" s="84"/>
      <c r="W520" s="84"/>
      <c r="X520" s="84"/>
      <c r="Y520" s="84"/>
      <c r="Z520" s="84"/>
    </row>
    <row r="521" spans="1:26" ht="60">
      <c r="A521" s="409" t="s">
        <v>15</v>
      </c>
      <c r="B521" s="410">
        <v>100017003814</v>
      </c>
      <c r="C521" s="409" t="s">
        <v>5475</v>
      </c>
      <c r="D521" s="409" t="s">
        <v>5483</v>
      </c>
      <c r="E521" s="409" t="s">
        <v>9</v>
      </c>
      <c r="F521" s="411">
        <v>44337.455555555549</v>
      </c>
      <c r="G521" s="84"/>
      <c r="H521" s="84"/>
      <c r="I521" s="84"/>
      <c r="J521" s="84"/>
      <c r="K521" s="84"/>
      <c r="L521" s="84"/>
      <c r="M521" s="84"/>
      <c r="N521" s="84"/>
      <c r="O521" s="84"/>
      <c r="P521" s="84"/>
      <c r="Q521" s="84"/>
      <c r="R521" s="84"/>
      <c r="S521" s="84"/>
      <c r="T521" s="84"/>
      <c r="U521" s="84"/>
      <c r="V521" s="84"/>
      <c r="W521" s="84"/>
      <c r="X521" s="84"/>
      <c r="Y521" s="84"/>
      <c r="Z521" s="84"/>
    </row>
    <row r="522" spans="1:26" ht="60">
      <c r="A522" s="399" t="s">
        <v>16</v>
      </c>
      <c r="B522" s="400">
        <v>100016466318</v>
      </c>
      <c r="C522" s="399" t="s">
        <v>5475</v>
      </c>
      <c r="D522" s="399" t="s">
        <v>5483</v>
      </c>
      <c r="E522" s="399" t="s">
        <v>13</v>
      </c>
      <c r="F522" s="401">
        <v>44324.44930555555</v>
      </c>
      <c r="G522" s="84"/>
      <c r="H522" s="84"/>
      <c r="I522" s="84"/>
      <c r="J522" s="84"/>
      <c r="K522" s="84"/>
      <c r="L522" s="84"/>
      <c r="M522" s="84"/>
      <c r="N522" s="84"/>
      <c r="O522" s="84"/>
      <c r="P522" s="84"/>
      <c r="Q522" s="84"/>
      <c r="R522" s="84"/>
      <c r="S522" s="84"/>
      <c r="T522" s="84"/>
      <c r="U522" s="84"/>
      <c r="V522" s="84"/>
      <c r="W522" s="84"/>
      <c r="X522" s="84"/>
      <c r="Y522" s="84"/>
      <c r="Z522" s="84"/>
    </row>
    <row r="523" spans="1:26" ht="60">
      <c r="A523" s="406" t="s">
        <v>14</v>
      </c>
      <c r="B523" s="405">
        <v>100016382283</v>
      </c>
      <c r="C523" s="404" t="s">
        <v>5475</v>
      </c>
      <c r="D523" s="404" t="s">
        <v>5483</v>
      </c>
      <c r="E523" s="406" t="s">
        <v>9</v>
      </c>
      <c r="F523" s="407">
        <v>44330.420138888891</v>
      </c>
      <c r="G523" s="84"/>
      <c r="H523" s="84"/>
      <c r="I523" s="84"/>
      <c r="J523" s="84"/>
      <c r="K523" s="84"/>
      <c r="L523" s="84"/>
      <c r="M523" s="84"/>
      <c r="N523" s="84"/>
      <c r="O523" s="84"/>
      <c r="P523" s="84"/>
      <c r="Q523" s="84"/>
      <c r="R523" s="84"/>
      <c r="S523" s="84"/>
      <c r="T523" s="84"/>
      <c r="U523" s="84"/>
      <c r="V523" s="84"/>
      <c r="W523" s="84"/>
      <c r="X523" s="84"/>
      <c r="Y523" s="84"/>
      <c r="Z523" s="84"/>
    </row>
    <row r="524" spans="1:26" ht="60">
      <c r="A524" s="399" t="s">
        <v>12</v>
      </c>
      <c r="B524" s="400">
        <v>100016773772</v>
      </c>
      <c r="C524" s="399" t="s">
        <v>5475</v>
      </c>
      <c r="D524" s="399" t="s">
        <v>5483</v>
      </c>
      <c r="E524" s="399" t="s">
        <v>9</v>
      </c>
      <c r="F524" s="401">
        <v>44337.635416666672</v>
      </c>
      <c r="G524" s="84"/>
      <c r="H524" s="84"/>
      <c r="I524" s="84"/>
      <c r="J524" s="84"/>
      <c r="K524" s="84"/>
      <c r="L524" s="84"/>
      <c r="M524" s="84"/>
      <c r="N524" s="84"/>
      <c r="O524" s="84"/>
      <c r="P524" s="84"/>
      <c r="Q524" s="84"/>
      <c r="R524" s="84"/>
      <c r="S524" s="84"/>
      <c r="T524" s="84"/>
      <c r="U524" s="84"/>
      <c r="V524" s="84"/>
      <c r="W524" s="84"/>
      <c r="X524" s="84"/>
      <c r="Y524" s="84"/>
      <c r="Z524" s="84"/>
    </row>
    <row r="525" spans="1:26" ht="60">
      <c r="A525" s="399" t="s">
        <v>16</v>
      </c>
      <c r="B525" s="400">
        <v>100016778293</v>
      </c>
      <c r="C525" s="399" t="s">
        <v>5475</v>
      </c>
      <c r="D525" s="399" t="s">
        <v>5483</v>
      </c>
      <c r="E525" s="399" t="s">
        <v>13</v>
      </c>
      <c r="F525" s="401">
        <v>44274.753472222219</v>
      </c>
      <c r="G525" s="84"/>
      <c r="H525" s="84"/>
      <c r="I525" s="84"/>
      <c r="J525" s="84"/>
      <c r="K525" s="84"/>
      <c r="L525" s="84"/>
      <c r="M525" s="84"/>
      <c r="N525" s="84"/>
      <c r="O525" s="84"/>
      <c r="P525" s="84"/>
      <c r="Q525" s="84"/>
      <c r="R525" s="84"/>
      <c r="S525" s="84"/>
      <c r="T525" s="84"/>
      <c r="U525" s="84"/>
      <c r="V525" s="84"/>
      <c r="W525" s="84"/>
      <c r="X525" s="84"/>
      <c r="Y525" s="84"/>
      <c r="Z525" s="84"/>
    </row>
    <row r="526" spans="1:26" ht="60">
      <c r="A526" s="399" t="s">
        <v>15</v>
      </c>
      <c r="B526" s="400">
        <v>100016296062</v>
      </c>
      <c r="C526" s="399" t="s">
        <v>5475</v>
      </c>
      <c r="D526" s="399" t="s">
        <v>5483</v>
      </c>
      <c r="E526" s="399" t="s">
        <v>9</v>
      </c>
      <c r="F526" s="401">
        <v>44337.461805555555</v>
      </c>
      <c r="G526" s="84"/>
      <c r="H526" s="84"/>
      <c r="I526" s="84"/>
      <c r="J526" s="84"/>
      <c r="K526" s="84"/>
      <c r="L526" s="84"/>
      <c r="M526" s="84"/>
      <c r="N526" s="84"/>
      <c r="O526" s="84"/>
      <c r="P526" s="84"/>
      <c r="Q526" s="84"/>
      <c r="R526" s="84"/>
      <c r="S526" s="84"/>
      <c r="T526" s="84"/>
      <c r="U526" s="84"/>
      <c r="V526" s="84"/>
      <c r="W526" s="84"/>
      <c r="X526" s="84"/>
      <c r="Y526" s="84"/>
      <c r="Z526" s="84"/>
    </row>
    <row r="527" spans="1:26" ht="60">
      <c r="A527" s="404" t="s">
        <v>14</v>
      </c>
      <c r="B527" s="405">
        <v>100016779621</v>
      </c>
      <c r="C527" s="404" t="s">
        <v>5475</v>
      </c>
      <c r="D527" s="404" t="s">
        <v>5483</v>
      </c>
      <c r="E527" s="406" t="s">
        <v>9</v>
      </c>
      <c r="F527" s="407">
        <v>25934</v>
      </c>
      <c r="G527" s="84"/>
      <c r="H527" s="84"/>
      <c r="I527" s="84"/>
      <c r="J527" s="84"/>
      <c r="K527" s="84"/>
      <c r="L527" s="84"/>
      <c r="M527" s="84"/>
      <c r="N527" s="84"/>
      <c r="O527" s="84"/>
      <c r="P527" s="84"/>
      <c r="Q527" s="84"/>
      <c r="R527" s="84"/>
      <c r="S527" s="84"/>
      <c r="T527" s="84"/>
      <c r="U527" s="84"/>
      <c r="V527" s="84"/>
      <c r="W527" s="84"/>
      <c r="X527" s="84"/>
      <c r="Y527" s="84"/>
      <c r="Z527" s="84"/>
    </row>
    <row r="528" spans="1:26" ht="60">
      <c r="A528" s="399" t="s">
        <v>6</v>
      </c>
      <c r="B528" s="400">
        <v>100016413944</v>
      </c>
      <c r="C528" s="399" t="s">
        <v>5475</v>
      </c>
      <c r="D528" s="399" t="s">
        <v>5483</v>
      </c>
      <c r="E528" s="399" t="s">
        <v>13</v>
      </c>
      <c r="F528" s="401">
        <v>44326.658333333333</v>
      </c>
      <c r="G528" s="84"/>
      <c r="H528" s="84"/>
      <c r="I528" s="84"/>
      <c r="J528" s="84"/>
      <c r="K528" s="84"/>
      <c r="L528" s="84"/>
      <c r="M528" s="84"/>
      <c r="N528" s="84"/>
      <c r="O528" s="84"/>
      <c r="P528" s="84"/>
      <c r="Q528" s="84"/>
      <c r="R528" s="84"/>
      <c r="S528" s="84"/>
      <c r="T528" s="84"/>
      <c r="U528" s="84"/>
      <c r="V528" s="84"/>
      <c r="W528" s="84"/>
      <c r="X528" s="84"/>
      <c r="Y528" s="84"/>
      <c r="Z528" s="84"/>
    </row>
    <row r="529" spans="1:26" ht="60">
      <c r="A529" s="404" t="s">
        <v>14</v>
      </c>
      <c r="B529" s="405">
        <v>100016784802</v>
      </c>
      <c r="C529" s="404" t="s">
        <v>5475</v>
      </c>
      <c r="D529" s="404" t="s">
        <v>5483</v>
      </c>
      <c r="E529" s="406" t="s">
        <v>9</v>
      </c>
      <c r="F529" s="407">
        <v>44323.463194444441</v>
      </c>
      <c r="G529" s="84"/>
      <c r="H529" s="84"/>
      <c r="I529" s="84"/>
      <c r="J529" s="84"/>
      <c r="K529" s="84"/>
      <c r="L529" s="84"/>
      <c r="M529" s="84"/>
      <c r="N529" s="84"/>
      <c r="O529" s="84"/>
      <c r="P529" s="84"/>
      <c r="Q529" s="84"/>
      <c r="R529" s="84"/>
      <c r="S529" s="84"/>
      <c r="T529" s="84"/>
      <c r="U529" s="84"/>
      <c r="V529" s="84"/>
      <c r="W529" s="84"/>
      <c r="X529" s="84"/>
      <c r="Y529" s="84"/>
      <c r="Z529" s="84"/>
    </row>
    <row r="530" spans="1:26" ht="60">
      <c r="A530" s="399" t="s">
        <v>18</v>
      </c>
      <c r="B530" s="402">
        <v>100016490838</v>
      </c>
      <c r="C530" s="399" t="s">
        <v>5475</v>
      </c>
      <c r="D530" s="399" t="s">
        <v>5483</v>
      </c>
      <c r="E530" s="399" t="s">
        <v>13</v>
      </c>
      <c r="F530" s="401">
        <v>44195.727083333331</v>
      </c>
      <c r="G530" s="84"/>
      <c r="H530" s="84"/>
      <c r="I530" s="84"/>
      <c r="J530" s="84"/>
      <c r="K530" s="84"/>
      <c r="L530" s="84"/>
      <c r="M530" s="84"/>
      <c r="N530" s="84"/>
      <c r="O530" s="84"/>
      <c r="P530" s="84"/>
      <c r="Q530" s="84"/>
      <c r="R530" s="84"/>
      <c r="S530" s="84"/>
      <c r="T530" s="84"/>
      <c r="U530" s="84"/>
      <c r="V530" s="84"/>
      <c r="W530" s="84"/>
      <c r="X530" s="84"/>
      <c r="Y530" s="84"/>
      <c r="Z530" s="84"/>
    </row>
    <row r="531" spans="1:26" ht="60">
      <c r="A531" s="399" t="s">
        <v>15</v>
      </c>
      <c r="B531" s="400">
        <v>100016810341</v>
      </c>
      <c r="C531" s="399" t="s">
        <v>5475</v>
      </c>
      <c r="D531" s="399" t="s">
        <v>5483</v>
      </c>
      <c r="E531" s="399" t="s">
        <v>9</v>
      </c>
      <c r="F531" s="401">
        <v>44337.457638888889</v>
      </c>
      <c r="G531" s="84"/>
      <c r="H531" s="84"/>
      <c r="I531" s="84"/>
      <c r="J531" s="84"/>
      <c r="K531" s="84"/>
      <c r="L531" s="84"/>
      <c r="M531" s="84"/>
      <c r="N531" s="84"/>
      <c r="O531" s="84"/>
      <c r="P531" s="84"/>
      <c r="Q531" s="84"/>
      <c r="R531" s="84"/>
      <c r="S531" s="84"/>
      <c r="T531" s="84"/>
      <c r="U531" s="84"/>
      <c r="V531" s="84"/>
      <c r="W531" s="84"/>
      <c r="X531" s="84"/>
      <c r="Y531" s="84"/>
      <c r="Z531" s="84"/>
    </row>
    <row r="532" spans="1:26" ht="60">
      <c r="A532" s="399" t="s">
        <v>12</v>
      </c>
      <c r="B532" s="400">
        <v>100016507852</v>
      </c>
      <c r="C532" s="399" t="s">
        <v>5475</v>
      </c>
      <c r="D532" s="399" t="s">
        <v>5483</v>
      </c>
      <c r="E532" s="399" t="s">
        <v>9</v>
      </c>
      <c r="F532" s="401">
        <v>44337.454861111109</v>
      </c>
      <c r="G532" s="84"/>
      <c r="H532" s="84"/>
      <c r="I532" s="84"/>
      <c r="J532" s="84"/>
      <c r="K532" s="84"/>
      <c r="L532" s="84"/>
      <c r="M532" s="84"/>
      <c r="N532" s="84"/>
      <c r="O532" s="84"/>
      <c r="P532" s="84"/>
      <c r="Q532" s="84"/>
      <c r="R532" s="84"/>
      <c r="S532" s="84"/>
      <c r="T532" s="84"/>
      <c r="U532" s="84"/>
      <c r="V532" s="84"/>
      <c r="W532" s="84"/>
      <c r="X532" s="84"/>
      <c r="Y532" s="84"/>
      <c r="Z532" s="84"/>
    </row>
    <row r="533" spans="1:26" ht="60">
      <c r="A533" s="404" t="s">
        <v>14</v>
      </c>
      <c r="B533" s="405">
        <v>100016430965</v>
      </c>
      <c r="C533" s="404" t="s">
        <v>5475</v>
      </c>
      <c r="D533" s="404" t="s">
        <v>5483</v>
      </c>
      <c r="E533" s="406" t="s">
        <v>9</v>
      </c>
      <c r="F533" s="407">
        <v>44324.423611111109</v>
      </c>
      <c r="G533" s="84"/>
      <c r="H533" s="84"/>
      <c r="I533" s="84"/>
      <c r="J533" s="84"/>
      <c r="K533" s="84"/>
      <c r="L533" s="84"/>
      <c r="M533" s="84"/>
      <c r="N533" s="84"/>
      <c r="O533" s="84"/>
      <c r="P533" s="84"/>
      <c r="Q533" s="84"/>
      <c r="R533" s="84"/>
      <c r="S533" s="84"/>
      <c r="T533" s="84"/>
      <c r="U533" s="84"/>
      <c r="V533" s="84"/>
      <c r="W533" s="84"/>
      <c r="X533" s="84"/>
      <c r="Y533" s="84"/>
      <c r="Z533" s="84"/>
    </row>
    <row r="534" spans="1:26" ht="60">
      <c r="A534" s="399" t="s">
        <v>16</v>
      </c>
      <c r="B534" s="400">
        <v>100016638017</v>
      </c>
      <c r="C534" s="399" t="s">
        <v>5475</v>
      </c>
      <c r="D534" s="399" t="s">
        <v>5483</v>
      </c>
      <c r="E534" s="399" t="s">
        <v>13</v>
      </c>
      <c r="F534" s="401">
        <v>44327.441666666666</v>
      </c>
      <c r="G534" s="84"/>
      <c r="H534" s="84"/>
      <c r="I534" s="84"/>
      <c r="J534" s="84"/>
      <c r="K534" s="84"/>
      <c r="L534" s="84"/>
      <c r="M534" s="84"/>
      <c r="N534" s="84"/>
      <c r="O534" s="84"/>
      <c r="P534" s="84"/>
      <c r="Q534" s="84"/>
      <c r="R534" s="84"/>
      <c r="S534" s="84"/>
      <c r="T534" s="84"/>
      <c r="U534" s="84"/>
      <c r="V534" s="84"/>
      <c r="W534" s="84"/>
      <c r="X534" s="84"/>
      <c r="Y534" s="84"/>
      <c r="Z534" s="84"/>
    </row>
    <row r="535" spans="1:26" ht="60">
      <c r="A535" s="399" t="s">
        <v>16</v>
      </c>
      <c r="B535" s="400">
        <v>100016315390</v>
      </c>
      <c r="C535" s="399" t="s">
        <v>5475</v>
      </c>
      <c r="D535" s="399" t="s">
        <v>5483</v>
      </c>
      <c r="E535" s="399" t="s">
        <v>13</v>
      </c>
      <c r="F535" s="401">
        <v>44323.448611111111</v>
      </c>
      <c r="G535" s="84"/>
      <c r="H535" s="84"/>
      <c r="I535" s="84"/>
      <c r="J535" s="84"/>
      <c r="K535" s="84"/>
      <c r="L535" s="84"/>
      <c r="M535" s="84"/>
      <c r="N535" s="84"/>
      <c r="O535" s="84"/>
      <c r="P535" s="84"/>
      <c r="Q535" s="84"/>
      <c r="R535" s="84"/>
      <c r="S535" s="84"/>
      <c r="T535" s="84"/>
      <c r="U535" s="84"/>
      <c r="V535" s="84"/>
      <c r="W535" s="84"/>
      <c r="X535" s="84"/>
      <c r="Y535" s="84"/>
      <c r="Z535" s="84"/>
    </row>
    <row r="536" spans="1:26" ht="60">
      <c r="A536" s="399" t="s">
        <v>15</v>
      </c>
      <c r="B536" s="400">
        <v>100016657638</v>
      </c>
      <c r="C536" s="399" t="s">
        <v>5475</v>
      </c>
      <c r="D536" s="399" t="s">
        <v>5483</v>
      </c>
      <c r="E536" s="399" t="s">
        <v>9</v>
      </c>
      <c r="F536" s="401">
        <v>44337.458333333328</v>
      </c>
      <c r="G536" s="84"/>
      <c r="H536" s="84"/>
      <c r="I536" s="84"/>
      <c r="J536" s="84"/>
      <c r="K536" s="84"/>
      <c r="L536" s="84"/>
      <c r="M536" s="84"/>
      <c r="N536" s="84"/>
      <c r="O536" s="84"/>
      <c r="P536" s="84"/>
      <c r="Q536" s="84"/>
      <c r="R536" s="84"/>
      <c r="S536" s="84"/>
      <c r="T536" s="84"/>
      <c r="U536" s="84"/>
      <c r="V536" s="84"/>
      <c r="W536" s="84"/>
      <c r="X536" s="84"/>
      <c r="Y536" s="84"/>
      <c r="Z536" s="84"/>
    </row>
    <row r="537" spans="1:26" ht="60">
      <c r="A537" s="399" t="s">
        <v>17</v>
      </c>
      <c r="B537" s="400">
        <v>100016452849</v>
      </c>
      <c r="C537" s="399" t="s">
        <v>5475</v>
      </c>
      <c r="D537" s="399" t="s">
        <v>5483</v>
      </c>
      <c r="E537" s="399" t="s">
        <v>13</v>
      </c>
      <c r="F537" s="401">
        <v>44324.620138888888</v>
      </c>
      <c r="G537" s="403">
        <v>44344</v>
      </c>
      <c r="H537" s="84"/>
      <c r="I537" s="84"/>
      <c r="J537" s="84"/>
      <c r="K537" s="84"/>
      <c r="L537" s="84"/>
      <c r="M537" s="84"/>
      <c r="N537" s="84"/>
      <c r="O537" s="84"/>
      <c r="P537" s="84"/>
      <c r="Q537" s="84"/>
      <c r="R537" s="84"/>
      <c r="S537" s="84"/>
      <c r="T537" s="84"/>
      <c r="U537" s="84"/>
      <c r="V537" s="84"/>
      <c r="W537" s="84"/>
      <c r="X537" s="84"/>
      <c r="Y537" s="84"/>
      <c r="Z537" s="84"/>
    </row>
    <row r="538" spans="1:26" ht="60">
      <c r="A538" s="399" t="s">
        <v>12</v>
      </c>
      <c r="B538" s="400">
        <v>100016701526</v>
      </c>
      <c r="C538" s="399" t="s">
        <v>5475</v>
      </c>
      <c r="D538" s="399" t="s">
        <v>5483</v>
      </c>
      <c r="E538" s="399" t="s">
        <v>9</v>
      </c>
      <c r="F538" s="401">
        <v>44337.452083333337</v>
      </c>
      <c r="G538" s="84"/>
      <c r="H538" s="84"/>
      <c r="I538" s="84"/>
      <c r="J538" s="84"/>
      <c r="K538" s="84"/>
      <c r="L538" s="84"/>
      <c r="M538" s="84"/>
      <c r="N538" s="84"/>
      <c r="O538" s="84"/>
      <c r="P538" s="84"/>
      <c r="Q538" s="84"/>
      <c r="R538" s="84"/>
      <c r="S538" s="84"/>
      <c r="T538" s="84"/>
      <c r="U538" s="84"/>
      <c r="V538" s="84"/>
      <c r="W538" s="84"/>
      <c r="X538" s="84"/>
      <c r="Y538" s="84"/>
      <c r="Z538" s="84"/>
    </row>
    <row r="539" spans="1:26" ht="60">
      <c r="A539" s="399" t="s">
        <v>16</v>
      </c>
      <c r="B539" s="400">
        <v>100016365345</v>
      </c>
      <c r="C539" s="399" t="s">
        <v>5475</v>
      </c>
      <c r="D539" s="399" t="s">
        <v>5483</v>
      </c>
      <c r="E539" s="399" t="s">
        <v>13</v>
      </c>
      <c r="F539" s="401">
        <v>44330.486805555549</v>
      </c>
      <c r="G539" s="84"/>
      <c r="H539" s="84"/>
      <c r="I539" s="84"/>
      <c r="J539" s="84"/>
      <c r="K539" s="84"/>
      <c r="L539" s="84"/>
      <c r="M539" s="84"/>
      <c r="N539" s="84"/>
      <c r="O539" s="84"/>
      <c r="P539" s="84"/>
      <c r="Q539" s="84"/>
      <c r="R539" s="84"/>
      <c r="S539" s="84"/>
      <c r="T539" s="84"/>
      <c r="U539" s="84"/>
      <c r="V539" s="84"/>
      <c r="W539" s="84"/>
      <c r="X539" s="84"/>
      <c r="Y539" s="84"/>
      <c r="Z539" s="84"/>
    </row>
    <row r="540" spans="1:26" ht="60">
      <c r="A540" s="399" t="s">
        <v>17</v>
      </c>
      <c r="B540" s="400">
        <v>100016276351</v>
      </c>
      <c r="C540" s="399" t="s">
        <v>5475</v>
      </c>
      <c r="D540" s="399" t="s">
        <v>5483</v>
      </c>
      <c r="E540" s="399" t="s">
        <v>13</v>
      </c>
      <c r="F540" s="401">
        <v>44287.408333333333</v>
      </c>
      <c r="G540" s="403">
        <v>44344</v>
      </c>
      <c r="H540" s="84"/>
      <c r="I540" s="84"/>
      <c r="J540" s="84"/>
      <c r="K540" s="84"/>
      <c r="L540" s="84"/>
      <c r="M540" s="84"/>
      <c r="N540" s="84"/>
      <c r="O540" s="84"/>
      <c r="P540" s="84"/>
      <c r="Q540" s="84"/>
      <c r="R540" s="84"/>
      <c r="S540" s="84"/>
      <c r="T540" s="84"/>
      <c r="U540" s="84"/>
      <c r="V540" s="84"/>
      <c r="W540" s="84"/>
      <c r="X540" s="84"/>
      <c r="Y540" s="84"/>
      <c r="Z540" s="84"/>
    </row>
    <row r="541" spans="1:26" ht="60">
      <c r="A541" s="399" t="s">
        <v>12</v>
      </c>
      <c r="B541" s="400">
        <v>100016749400</v>
      </c>
      <c r="C541" s="399" t="s">
        <v>5475</v>
      </c>
      <c r="D541" s="399" t="s">
        <v>5483</v>
      </c>
      <c r="E541" s="399" t="s">
        <v>9</v>
      </c>
      <c r="F541" s="401">
        <v>44337.451388888891</v>
      </c>
      <c r="G541" s="84"/>
      <c r="H541" s="84"/>
      <c r="I541" s="84"/>
      <c r="J541" s="84"/>
      <c r="K541" s="84"/>
      <c r="L541" s="84"/>
      <c r="M541" s="84"/>
      <c r="N541" s="84"/>
      <c r="O541" s="84"/>
      <c r="P541" s="84"/>
      <c r="Q541" s="84"/>
      <c r="R541" s="84"/>
      <c r="S541" s="84"/>
      <c r="T541" s="84"/>
      <c r="U541" s="84"/>
      <c r="V541" s="84"/>
      <c r="W541" s="84"/>
      <c r="X541" s="84"/>
      <c r="Y541" s="84"/>
      <c r="Z541" s="84"/>
    </row>
    <row r="542" spans="1:26" ht="45">
      <c r="A542" s="399" t="s">
        <v>19</v>
      </c>
      <c r="B542" s="400">
        <v>100016215740</v>
      </c>
      <c r="C542" s="399" t="s">
        <v>5475</v>
      </c>
      <c r="D542" s="399" t="s">
        <v>5476</v>
      </c>
      <c r="E542" s="408" t="s">
        <v>9</v>
      </c>
      <c r="F542" s="401">
        <v>44324.722222222219</v>
      </c>
      <c r="G542" s="84"/>
      <c r="H542" s="84"/>
      <c r="I542" s="84"/>
      <c r="J542" s="84"/>
      <c r="K542" s="84"/>
      <c r="L542" s="84"/>
      <c r="M542" s="84"/>
      <c r="N542" s="84"/>
      <c r="O542" s="84"/>
      <c r="P542" s="84"/>
      <c r="Q542" s="84"/>
      <c r="R542" s="84"/>
      <c r="S542" s="84"/>
      <c r="T542" s="84"/>
      <c r="U542" s="84"/>
      <c r="V542" s="84"/>
      <c r="W542" s="84"/>
      <c r="X542" s="84"/>
      <c r="Y542" s="84"/>
      <c r="Z542" s="84"/>
    </row>
    <row r="543" spans="1:26" ht="45">
      <c r="A543" s="399" t="s">
        <v>12</v>
      </c>
      <c r="B543" s="400">
        <v>100016155529</v>
      </c>
      <c r="C543" s="399" t="s">
        <v>5475</v>
      </c>
      <c r="D543" s="399" t="s">
        <v>5476</v>
      </c>
      <c r="E543" s="399" t="s">
        <v>13</v>
      </c>
      <c r="F543" s="401">
        <v>44326.57430555555</v>
      </c>
      <c r="G543" s="84"/>
      <c r="H543" s="84"/>
      <c r="I543" s="84"/>
      <c r="J543" s="84"/>
      <c r="K543" s="84"/>
      <c r="L543" s="84"/>
      <c r="M543" s="84"/>
      <c r="N543" s="84"/>
      <c r="O543" s="84"/>
      <c r="P543" s="84"/>
      <c r="Q543" s="84"/>
      <c r="R543" s="84"/>
      <c r="S543" s="84"/>
      <c r="T543" s="84"/>
      <c r="U543" s="84"/>
      <c r="V543" s="84"/>
      <c r="W543" s="84"/>
      <c r="X543" s="84"/>
      <c r="Y543" s="84"/>
      <c r="Z543" s="84"/>
    </row>
    <row r="544" spans="1:26" ht="45">
      <c r="A544" s="404" t="s">
        <v>14</v>
      </c>
      <c r="B544" s="405">
        <v>100016173317</v>
      </c>
      <c r="C544" s="404" t="s">
        <v>5475</v>
      </c>
      <c r="D544" s="404" t="s">
        <v>5476</v>
      </c>
      <c r="E544" s="406" t="s">
        <v>9</v>
      </c>
      <c r="F544" s="407">
        <v>25934</v>
      </c>
      <c r="G544" s="84"/>
      <c r="H544" s="84"/>
      <c r="I544" s="84"/>
      <c r="J544" s="84"/>
      <c r="K544" s="84"/>
      <c r="L544" s="84"/>
      <c r="M544" s="84"/>
      <c r="N544" s="84"/>
      <c r="O544" s="84"/>
      <c r="P544" s="84"/>
      <c r="Q544" s="84"/>
      <c r="R544" s="84"/>
      <c r="S544" s="84"/>
      <c r="T544" s="84"/>
      <c r="U544" s="84"/>
      <c r="V544" s="84"/>
      <c r="W544" s="84"/>
      <c r="X544" s="84"/>
      <c r="Y544" s="84"/>
      <c r="Z544" s="84"/>
    </row>
    <row r="545" spans="1:26" ht="45">
      <c r="A545" s="399" t="s">
        <v>17</v>
      </c>
      <c r="B545" s="400">
        <v>100016182978</v>
      </c>
      <c r="C545" s="399" t="s">
        <v>5475</v>
      </c>
      <c r="D545" s="399" t="s">
        <v>5476</v>
      </c>
      <c r="E545" s="399" t="s">
        <v>13</v>
      </c>
      <c r="F545" s="401">
        <v>44323.497916666667</v>
      </c>
      <c r="G545" s="403">
        <v>44342</v>
      </c>
      <c r="H545" s="84"/>
      <c r="I545" s="84"/>
      <c r="J545" s="84"/>
      <c r="K545" s="84"/>
      <c r="L545" s="84"/>
      <c r="M545" s="84"/>
      <c r="N545" s="84"/>
      <c r="O545" s="84"/>
      <c r="P545" s="84"/>
      <c r="Q545" s="84"/>
      <c r="R545" s="84"/>
      <c r="S545" s="84"/>
      <c r="T545" s="84"/>
      <c r="U545" s="84"/>
      <c r="V545" s="84"/>
      <c r="W545" s="84"/>
      <c r="X545" s="84"/>
      <c r="Y545" s="84"/>
      <c r="Z545" s="84"/>
    </row>
    <row r="546" spans="1:26" ht="45">
      <c r="A546" s="399" t="s">
        <v>19</v>
      </c>
      <c r="B546" s="400">
        <v>100016187450</v>
      </c>
      <c r="C546" s="399" t="s">
        <v>5475</v>
      </c>
      <c r="D546" s="399" t="s">
        <v>5476</v>
      </c>
      <c r="E546" s="408" t="s">
        <v>9</v>
      </c>
      <c r="F546" s="401">
        <v>44329.615277777775</v>
      </c>
      <c r="G546" s="84"/>
      <c r="H546" s="84"/>
      <c r="I546" s="84"/>
      <c r="J546" s="84"/>
      <c r="K546" s="84"/>
      <c r="L546" s="84"/>
      <c r="M546" s="84"/>
      <c r="N546" s="84"/>
      <c r="O546" s="84"/>
      <c r="P546" s="84"/>
      <c r="Q546" s="84"/>
      <c r="R546" s="84"/>
      <c r="S546" s="84"/>
      <c r="T546" s="84"/>
      <c r="U546" s="84"/>
      <c r="V546" s="84"/>
      <c r="W546" s="84"/>
      <c r="X546" s="84"/>
      <c r="Y546" s="84"/>
      <c r="Z546" s="84"/>
    </row>
    <row r="547" spans="1:26" ht="45">
      <c r="A547" s="399" t="s">
        <v>15</v>
      </c>
      <c r="B547" s="400">
        <v>100016086943</v>
      </c>
      <c r="C547" s="399" t="s">
        <v>5475</v>
      </c>
      <c r="D547" s="399" t="s">
        <v>5476</v>
      </c>
      <c r="E547" s="399" t="s">
        <v>9</v>
      </c>
      <c r="F547" s="401">
        <v>44337.464583333334</v>
      </c>
      <c r="G547" s="84"/>
      <c r="H547" s="84"/>
      <c r="I547" s="84"/>
      <c r="J547" s="84"/>
      <c r="K547" s="84"/>
      <c r="L547" s="84"/>
      <c r="M547" s="84"/>
      <c r="N547" s="84"/>
      <c r="O547" s="84"/>
      <c r="P547" s="84"/>
      <c r="Q547" s="84"/>
      <c r="R547" s="84"/>
      <c r="S547" s="84"/>
      <c r="T547" s="84"/>
      <c r="U547" s="84"/>
      <c r="V547" s="84"/>
      <c r="W547" s="84"/>
      <c r="X547" s="84"/>
      <c r="Y547" s="84"/>
      <c r="Z547" s="84"/>
    </row>
    <row r="548" spans="1:26" ht="45">
      <c r="A548" s="399" t="s">
        <v>6</v>
      </c>
      <c r="B548" s="400">
        <v>100015889629</v>
      </c>
      <c r="C548" s="399" t="s">
        <v>5475</v>
      </c>
      <c r="D548" s="399" t="s">
        <v>5476</v>
      </c>
      <c r="E548" s="399" t="s">
        <v>13</v>
      </c>
      <c r="F548" s="401">
        <v>44328.487500000003</v>
      </c>
      <c r="G548" s="84"/>
      <c r="H548" s="84"/>
      <c r="I548" s="84"/>
      <c r="J548" s="84"/>
      <c r="K548" s="84"/>
      <c r="L548" s="84"/>
      <c r="M548" s="84"/>
      <c r="N548" s="84"/>
      <c r="O548" s="84"/>
      <c r="P548" s="84"/>
      <c r="Q548" s="84"/>
      <c r="R548" s="84"/>
      <c r="S548" s="84"/>
      <c r="T548" s="84"/>
      <c r="U548" s="84"/>
      <c r="V548" s="84"/>
      <c r="W548" s="84"/>
      <c r="X548" s="84"/>
      <c r="Y548" s="84"/>
      <c r="Z548" s="84"/>
    </row>
    <row r="549" spans="1:26" ht="45">
      <c r="A549" s="399" t="s">
        <v>19</v>
      </c>
      <c r="B549" s="400">
        <v>100014880486</v>
      </c>
      <c r="C549" s="399" t="s">
        <v>5475</v>
      </c>
      <c r="D549" s="399" t="s">
        <v>5476</v>
      </c>
      <c r="E549" s="408" t="s">
        <v>9</v>
      </c>
      <c r="F549" s="401">
        <v>44330.42569444445</v>
      </c>
      <c r="G549" s="84"/>
      <c r="H549" s="84"/>
      <c r="I549" s="84"/>
      <c r="J549" s="84"/>
      <c r="K549" s="84"/>
      <c r="L549" s="84"/>
      <c r="M549" s="84"/>
      <c r="N549" s="84"/>
      <c r="O549" s="84"/>
      <c r="P549" s="84"/>
      <c r="Q549" s="84"/>
      <c r="R549" s="84"/>
      <c r="S549" s="84"/>
      <c r="T549" s="84"/>
      <c r="U549" s="84"/>
      <c r="V549" s="84"/>
      <c r="W549" s="84"/>
      <c r="X549" s="84"/>
      <c r="Y549" s="84"/>
      <c r="Z549" s="84"/>
    </row>
    <row r="550" spans="1:26" ht="45">
      <c r="A550" s="399" t="s">
        <v>6</v>
      </c>
      <c r="B550" s="400">
        <v>100015769780</v>
      </c>
      <c r="C550" s="399" t="s">
        <v>5475</v>
      </c>
      <c r="D550" s="399" t="s">
        <v>5476</v>
      </c>
      <c r="E550" s="399" t="s">
        <v>13</v>
      </c>
      <c r="F550" s="401">
        <v>44328.743750000001</v>
      </c>
      <c r="G550" s="84"/>
      <c r="H550" s="84"/>
      <c r="I550" s="84"/>
      <c r="J550" s="84"/>
      <c r="K550" s="84"/>
      <c r="L550" s="84"/>
      <c r="M550" s="84"/>
      <c r="N550" s="84"/>
      <c r="O550" s="84"/>
      <c r="P550" s="84"/>
      <c r="Q550" s="84"/>
      <c r="R550" s="84"/>
      <c r="S550" s="84"/>
      <c r="T550" s="84"/>
      <c r="U550" s="84"/>
      <c r="V550" s="84"/>
      <c r="W550" s="84"/>
      <c r="X550" s="84"/>
      <c r="Y550" s="84"/>
      <c r="Z550" s="84"/>
    </row>
    <row r="551" spans="1:26" ht="45">
      <c r="A551" s="399" t="s">
        <v>12</v>
      </c>
      <c r="B551" s="400">
        <v>100015279838</v>
      </c>
      <c r="C551" s="399" t="s">
        <v>5475</v>
      </c>
      <c r="D551" s="399" t="s">
        <v>5476</v>
      </c>
      <c r="E551" s="399" t="s">
        <v>13</v>
      </c>
      <c r="F551" s="401">
        <v>44333.458333333328</v>
      </c>
      <c r="G551" s="84"/>
      <c r="H551" s="84"/>
      <c r="I551" s="84"/>
      <c r="J551" s="84"/>
      <c r="K551" s="84"/>
      <c r="L551" s="84"/>
      <c r="M551" s="84"/>
      <c r="N551" s="84"/>
      <c r="O551" s="84"/>
      <c r="P551" s="84"/>
      <c r="Q551" s="84"/>
      <c r="R551" s="84"/>
      <c r="S551" s="84"/>
      <c r="T551" s="84"/>
      <c r="U551" s="84"/>
      <c r="V551" s="84"/>
      <c r="W551" s="84"/>
      <c r="X551" s="84"/>
      <c r="Y551" s="84"/>
      <c r="Z551" s="84"/>
    </row>
    <row r="552" spans="1:26" ht="45">
      <c r="A552" s="404" t="s">
        <v>14</v>
      </c>
      <c r="B552" s="405">
        <v>100015777003</v>
      </c>
      <c r="C552" s="404" t="s">
        <v>5475</v>
      </c>
      <c r="D552" s="404" t="s">
        <v>5476</v>
      </c>
      <c r="E552" s="406" t="s">
        <v>9</v>
      </c>
      <c r="F552" s="407">
        <v>44333.600694444445</v>
      </c>
      <c r="G552" s="84"/>
      <c r="H552" s="84"/>
      <c r="I552" s="84"/>
      <c r="J552" s="84"/>
      <c r="K552" s="84"/>
      <c r="L552" s="84"/>
      <c r="M552" s="84"/>
      <c r="N552" s="84"/>
      <c r="O552" s="84"/>
      <c r="P552" s="84"/>
      <c r="Q552" s="84"/>
      <c r="R552" s="84"/>
      <c r="S552" s="84"/>
      <c r="T552" s="84"/>
      <c r="U552" s="84"/>
      <c r="V552" s="84"/>
      <c r="W552" s="84"/>
      <c r="X552" s="84"/>
      <c r="Y552" s="84"/>
      <c r="Z552" s="84"/>
    </row>
    <row r="553" spans="1:26" ht="45">
      <c r="A553" s="399" t="s">
        <v>10</v>
      </c>
      <c r="B553" s="400">
        <v>100016028307</v>
      </c>
      <c r="C553" s="399" t="s">
        <v>5475</v>
      </c>
      <c r="D553" s="399" t="s">
        <v>5476</v>
      </c>
      <c r="E553" s="399" t="s">
        <v>13</v>
      </c>
      <c r="F553" s="401">
        <v>44330.475694444445</v>
      </c>
      <c r="G553" s="84"/>
      <c r="H553" s="84"/>
      <c r="I553" s="84"/>
      <c r="J553" s="84"/>
      <c r="K553" s="84"/>
      <c r="L553" s="84"/>
      <c r="M553" s="84"/>
      <c r="N553" s="84"/>
      <c r="O553" s="84"/>
      <c r="P553" s="84"/>
      <c r="Q553" s="84"/>
      <c r="R553" s="84"/>
      <c r="S553" s="84"/>
      <c r="T553" s="84"/>
      <c r="U553" s="84"/>
      <c r="V553" s="84"/>
      <c r="W553" s="84"/>
      <c r="X553" s="84"/>
      <c r="Y553" s="84"/>
      <c r="Z553" s="84"/>
    </row>
    <row r="554" spans="1:26" ht="45">
      <c r="A554" s="404" t="s">
        <v>14</v>
      </c>
      <c r="B554" s="405">
        <v>100015328066</v>
      </c>
      <c r="C554" s="404" t="s">
        <v>5475</v>
      </c>
      <c r="D554" s="404" t="s">
        <v>5476</v>
      </c>
      <c r="E554" s="406" t="s">
        <v>9</v>
      </c>
      <c r="F554" s="407">
        <v>44323.436805555553</v>
      </c>
      <c r="G554" s="84"/>
      <c r="H554" s="84"/>
      <c r="I554" s="84"/>
      <c r="J554" s="84"/>
      <c r="K554" s="84"/>
      <c r="L554" s="84"/>
      <c r="M554" s="84"/>
      <c r="N554" s="84"/>
      <c r="O554" s="84"/>
      <c r="P554" s="84"/>
      <c r="Q554" s="84"/>
      <c r="R554" s="84"/>
      <c r="S554" s="84"/>
      <c r="T554" s="84"/>
      <c r="U554" s="84"/>
      <c r="V554" s="84"/>
      <c r="W554" s="84"/>
      <c r="X554" s="84"/>
      <c r="Y554" s="84"/>
      <c r="Z554" s="84"/>
    </row>
    <row r="555" spans="1:26" ht="45">
      <c r="A555" s="399" t="s">
        <v>16</v>
      </c>
      <c r="B555" s="400">
        <v>100015339539</v>
      </c>
      <c r="C555" s="399" t="s">
        <v>5475</v>
      </c>
      <c r="D555" s="399" t="s">
        <v>5476</v>
      </c>
      <c r="E555" s="399" t="s">
        <v>13</v>
      </c>
      <c r="F555" s="401">
        <v>44323.435416666667</v>
      </c>
      <c r="G555" s="84"/>
      <c r="H555" s="84"/>
      <c r="I555" s="84"/>
      <c r="J555" s="84"/>
      <c r="K555" s="84"/>
      <c r="L555" s="84"/>
      <c r="M555" s="84"/>
      <c r="N555" s="84"/>
      <c r="O555" s="84"/>
      <c r="P555" s="84"/>
      <c r="Q555" s="84"/>
      <c r="R555" s="84"/>
      <c r="S555" s="84"/>
      <c r="T555" s="84"/>
      <c r="U555" s="84"/>
      <c r="V555" s="84"/>
      <c r="W555" s="84"/>
      <c r="X555" s="84"/>
      <c r="Y555" s="84"/>
      <c r="Z555" s="84"/>
    </row>
    <row r="556" spans="1:26" ht="45">
      <c r="A556" s="399" t="s">
        <v>17</v>
      </c>
      <c r="B556" s="400">
        <v>100015851111</v>
      </c>
      <c r="C556" s="399" t="s">
        <v>5475</v>
      </c>
      <c r="D556" s="399" t="s">
        <v>5476</v>
      </c>
      <c r="E556" s="399" t="s">
        <v>9</v>
      </c>
      <c r="F556" s="401">
        <v>44337.62777777778</v>
      </c>
      <c r="G556" s="84"/>
      <c r="H556" s="84"/>
      <c r="I556" s="84"/>
      <c r="J556" s="84"/>
      <c r="K556" s="84"/>
      <c r="L556" s="84"/>
      <c r="M556" s="84"/>
      <c r="N556" s="84"/>
      <c r="O556" s="84"/>
      <c r="P556" s="84"/>
      <c r="Q556" s="84"/>
      <c r="R556" s="84"/>
      <c r="S556" s="84"/>
      <c r="T556" s="84"/>
      <c r="U556" s="84"/>
      <c r="V556" s="84"/>
      <c r="W556" s="84"/>
      <c r="X556" s="84"/>
      <c r="Y556" s="84"/>
      <c r="Z556" s="84"/>
    </row>
    <row r="557" spans="1:26" ht="45">
      <c r="A557" s="399" t="s">
        <v>6</v>
      </c>
      <c r="B557" s="400">
        <v>100015610439</v>
      </c>
      <c r="C557" s="399" t="s">
        <v>5475</v>
      </c>
      <c r="D557" s="399" t="s">
        <v>5476</v>
      </c>
      <c r="E557" s="399" t="s">
        <v>13</v>
      </c>
      <c r="F557" s="401">
        <v>44329.686805555553</v>
      </c>
      <c r="G557" s="84"/>
      <c r="H557" s="84"/>
      <c r="I557" s="84"/>
      <c r="J557" s="84"/>
      <c r="K557" s="84"/>
      <c r="L557" s="84"/>
      <c r="M557" s="84"/>
      <c r="N557" s="84"/>
      <c r="O557" s="84"/>
      <c r="P557" s="84"/>
      <c r="Q557" s="84"/>
      <c r="R557" s="84"/>
      <c r="S557" s="84"/>
      <c r="T557" s="84"/>
      <c r="U557" s="84"/>
      <c r="V557" s="84"/>
      <c r="W557" s="84"/>
      <c r="X557" s="84"/>
      <c r="Y557" s="84"/>
      <c r="Z557" s="84"/>
    </row>
    <row r="558" spans="1:26" ht="45">
      <c r="A558" s="399" t="s">
        <v>6</v>
      </c>
      <c r="B558" s="400">
        <v>100015373583</v>
      </c>
      <c r="C558" s="399" t="s">
        <v>5475</v>
      </c>
      <c r="D558" s="399" t="s">
        <v>5476</v>
      </c>
      <c r="E558" s="399" t="s">
        <v>13</v>
      </c>
      <c r="F558" s="401">
        <v>44328.429861111115</v>
      </c>
      <c r="G558" s="84"/>
      <c r="H558" s="84"/>
      <c r="I558" s="84"/>
      <c r="J558" s="84"/>
      <c r="K558" s="84"/>
      <c r="L558" s="84"/>
      <c r="M558" s="84"/>
      <c r="N558" s="84"/>
      <c r="O558" s="84"/>
      <c r="P558" s="84"/>
      <c r="Q558" s="84"/>
      <c r="R558" s="84"/>
      <c r="S558" s="84"/>
      <c r="T558" s="84"/>
      <c r="U558" s="84"/>
      <c r="V558" s="84"/>
      <c r="W558" s="84"/>
      <c r="X558" s="84"/>
      <c r="Y558" s="84"/>
      <c r="Z558" s="84"/>
    </row>
    <row r="559" spans="1:26" ht="45">
      <c r="A559" s="399" t="s">
        <v>17</v>
      </c>
      <c r="B559" s="400">
        <v>100015746147</v>
      </c>
      <c r="C559" s="399" t="s">
        <v>5475</v>
      </c>
      <c r="D559" s="399" t="s">
        <v>5476</v>
      </c>
      <c r="E559" s="399" t="s">
        <v>13</v>
      </c>
      <c r="F559" s="401">
        <v>44326.737500000003</v>
      </c>
      <c r="G559" s="403">
        <v>44344</v>
      </c>
      <c r="H559" s="84"/>
      <c r="I559" s="84"/>
      <c r="J559" s="84"/>
      <c r="K559" s="84"/>
      <c r="L559" s="84"/>
      <c r="M559" s="84"/>
      <c r="N559" s="84"/>
      <c r="O559" s="84"/>
      <c r="P559" s="84"/>
      <c r="Q559" s="84"/>
      <c r="R559" s="84"/>
      <c r="S559" s="84"/>
      <c r="T559" s="84"/>
      <c r="U559" s="84"/>
      <c r="V559" s="84"/>
      <c r="W559" s="84"/>
      <c r="X559" s="84"/>
      <c r="Y559" s="84"/>
      <c r="Z559" s="84"/>
    </row>
    <row r="560" spans="1:26" ht="60">
      <c r="A560" s="399" t="s">
        <v>18</v>
      </c>
      <c r="B560" s="402">
        <v>100015755799</v>
      </c>
      <c r="C560" s="399" t="s">
        <v>5475</v>
      </c>
      <c r="D560" s="399" t="s">
        <v>5483</v>
      </c>
      <c r="E560" s="399" t="s">
        <v>13</v>
      </c>
      <c r="F560" s="401">
        <v>44224.65625</v>
      </c>
      <c r="G560" s="84"/>
      <c r="H560" s="84"/>
      <c r="I560" s="84"/>
      <c r="J560" s="84"/>
      <c r="K560" s="84"/>
      <c r="L560" s="84"/>
      <c r="M560" s="84"/>
      <c r="N560" s="84"/>
      <c r="O560" s="84"/>
      <c r="P560" s="84"/>
      <c r="Q560" s="84"/>
      <c r="R560" s="84"/>
      <c r="S560" s="84"/>
      <c r="T560" s="84"/>
      <c r="U560" s="84"/>
      <c r="V560" s="84"/>
      <c r="W560" s="84"/>
      <c r="X560" s="84"/>
      <c r="Y560" s="84"/>
      <c r="Z560" s="84"/>
    </row>
    <row r="561" spans="1:26" ht="60">
      <c r="A561" s="399" t="s">
        <v>12</v>
      </c>
      <c r="B561" s="400">
        <v>100016010576</v>
      </c>
      <c r="C561" s="399" t="s">
        <v>5475</v>
      </c>
      <c r="D561" s="399" t="s">
        <v>5483</v>
      </c>
      <c r="E561" s="399" t="s">
        <v>13</v>
      </c>
      <c r="F561" s="401">
        <v>44330.631249999999</v>
      </c>
      <c r="G561" s="84"/>
      <c r="H561" s="84"/>
      <c r="I561" s="84"/>
      <c r="J561" s="84"/>
      <c r="K561" s="84"/>
      <c r="L561" s="84"/>
      <c r="M561" s="84"/>
      <c r="N561" s="84"/>
      <c r="O561" s="84"/>
      <c r="P561" s="84"/>
      <c r="Q561" s="84"/>
      <c r="R561" s="84"/>
      <c r="S561" s="84"/>
      <c r="T561" s="84"/>
      <c r="U561" s="84"/>
      <c r="V561" s="84"/>
      <c r="W561" s="84"/>
      <c r="X561" s="84"/>
      <c r="Y561" s="84"/>
      <c r="Z561" s="84"/>
    </row>
    <row r="562" spans="1:26" ht="60">
      <c r="A562" s="399" t="s">
        <v>16</v>
      </c>
      <c r="B562" s="400">
        <v>100016162906</v>
      </c>
      <c r="C562" s="399" t="s">
        <v>5475</v>
      </c>
      <c r="D562" s="399" t="s">
        <v>5483</v>
      </c>
      <c r="E562" s="399" t="s">
        <v>13</v>
      </c>
      <c r="F562" s="401">
        <v>44298.729861111111</v>
      </c>
      <c r="G562" s="84"/>
      <c r="H562" s="84"/>
      <c r="I562" s="84"/>
      <c r="J562" s="84"/>
      <c r="K562" s="84"/>
      <c r="L562" s="84"/>
      <c r="M562" s="84"/>
      <c r="N562" s="84"/>
      <c r="O562" s="84"/>
      <c r="P562" s="84"/>
      <c r="Q562" s="84"/>
      <c r="R562" s="84"/>
      <c r="S562" s="84"/>
      <c r="T562" s="84"/>
      <c r="U562" s="84"/>
      <c r="V562" s="84"/>
      <c r="W562" s="84"/>
      <c r="X562" s="84"/>
      <c r="Y562" s="84"/>
      <c r="Z562" s="84"/>
    </row>
    <row r="563" spans="1:26" ht="60">
      <c r="A563" s="399" t="s">
        <v>16</v>
      </c>
      <c r="B563" s="400">
        <v>100016018409</v>
      </c>
      <c r="C563" s="399" t="s">
        <v>5475</v>
      </c>
      <c r="D563" s="399" t="s">
        <v>5483</v>
      </c>
      <c r="E563" s="399" t="s">
        <v>13</v>
      </c>
      <c r="F563" s="401">
        <v>44329.413194444445</v>
      </c>
      <c r="G563" s="84"/>
      <c r="H563" s="84"/>
      <c r="I563" s="84"/>
      <c r="J563" s="84"/>
      <c r="K563" s="84"/>
      <c r="L563" s="84"/>
      <c r="M563" s="84"/>
      <c r="N563" s="84"/>
      <c r="O563" s="84"/>
      <c r="P563" s="84"/>
      <c r="Q563" s="84"/>
      <c r="R563" s="84"/>
      <c r="S563" s="84"/>
      <c r="T563" s="84"/>
      <c r="U563" s="84"/>
      <c r="V563" s="84"/>
      <c r="W563" s="84"/>
      <c r="X563" s="84"/>
      <c r="Y563" s="84"/>
      <c r="Z563" s="84"/>
    </row>
    <row r="564" spans="1:26" ht="60">
      <c r="A564" s="399" t="s">
        <v>16</v>
      </c>
      <c r="B564" s="400">
        <v>100015791733</v>
      </c>
      <c r="C564" s="399" t="s">
        <v>5475</v>
      </c>
      <c r="D564" s="399" t="s">
        <v>5483</v>
      </c>
      <c r="E564" s="399" t="s">
        <v>13</v>
      </c>
      <c r="F564" s="401">
        <v>44327.628472222219</v>
      </c>
      <c r="G564" s="84"/>
      <c r="H564" s="84"/>
      <c r="I564" s="84"/>
      <c r="J564" s="84"/>
      <c r="K564" s="84"/>
      <c r="L564" s="84"/>
      <c r="M564" s="84"/>
      <c r="N564" s="84"/>
      <c r="O564" s="84"/>
      <c r="P564" s="84"/>
      <c r="Q564" s="84"/>
      <c r="R564" s="84"/>
      <c r="S564" s="84"/>
      <c r="T564" s="84"/>
      <c r="U564" s="84"/>
      <c r="V564" s="84"/>
      <c r="W564" s="84"/>
      <c r="X564" s="84"/>
      <c r="Y564" s="84"/>
      <c r="Z564" s="84"/>
    </row>
    <row r="565" spans="1:26" ht="60">
      <c r="A565" s="399" t="s">
        <v>19</v>
      </c>
      <c r="B565" s="400">
        <v>100015465139</v>
      </c>
      <c r="C565" s="399" t="s">
        <v>5475</v>
      </c>
      <c r="D565" s="399" t="s">
        <v>5483</v>
      </c>
      <c r="E565" s="399" t="s">
        <v>13</v>
      </c>
      <c r="F565" s="401">
        <v>44334.481249999997</v>
      </c>
      <c r="G565" s="84"/>
      <c r="H565" s="84"/>
      <c r="I565" s="84"/>
      <c r="J565" s="84"/>
      <c r="K565" s="84"/>
      <c r="L565" s="84"/>
      <c r="M565" s="84"/>
      <c r="N565" s="84"/>
      <c r="O565" s="84"/>
      <c r="P565" s="84"/>
      <c r="Q565" s="84"/>
      <c r="R565" s="84"/>
      <c r="S565" s="84"/>
      <c r="T565" s="84"/>
      <c r="U565" s="84"/>
      <c r="V565" s="84"/>
      <c r="W565" s="84"/>
      <c r="X565" s="84"/>
      <c r="Y565" s="84"/>
      <c r="Z565" s="84"/>
    </row>
    <row r="566" spans="1:26" ht="60">
      <c r="A566" s="404" t="s">
        <v>14</v>
      </c>
      <c r="B566" s="405">
        <v>100015803324</v>
      </c>
      <c r="C566" s="404" t="s">
        <v>5475</v>
      </c>
      <c r="D566" s="404" t="s">
        <v>5483</v>
      </c>
      <c r="E566" s="406" t="s">
        <v>9</v>
      </c>
      <c r="F566" s="407">
        <v>44314.684027777781</v>
      </c>
      <c r="G566" s="84"/>
      <c r="H566" s="84"/>
      <c r="I566" s="84"/>
      <c r="J566" s="84"/>
      <c r="K566" s="84"/>
      <c r="L566" s="84"/>
      <c r="M566" s="84"/>
      <c r="N566" s="84"/>
      <c r="O566" s="84"/>
      <c r="P566" s="84"/>
      <c r="Q566" s="84"/>
      <c r="R566" s="84"/>
      <c r="S566" s="84"/>
      <c r="T566" s="84"/>
      <c r="U566" s="84"/>
      <c r="V566" s="84"/>
      <c r="W566" s="84"/>
      <c r="X566" s="84"/>
      <c r="Y566" s="84"/>
      <c r="Z566" s="84"/>
    </row>
    <row r="567" spans="1:26" ht="60">
      <c r="A567" s="399" t="s">
        <v>10</v>
      </c>
      <c r="B567" s="400">
        <v>100015565889</v>
      </c>
      <c r="C567" s="399" t="s">
        <v>5475</v>
      </c>
      <c r="D567" s="399" t="s">
        <v>5483</v>
      </c>
      <c r="E567" s="399" t="s">
        <v>13</v>
      </c>
      <c r="F567" s="401">
        <v>44272.720138888893</v>
      </c>
      <c r="G567" s="84"/>
      <c r="H567" s="84"/>
      <c r="I567" s="84"/>
      <c r="J567" s="84"/>
      <c r="K567" s="84"/>
      <c r="L567" s="84"/>
      <c r="M567" s="84"/>
      <c r="N567" s="84"/>
      <c r="O567" s="84"/>
      <c r="P567" s="84"/>
      <c r="Q567" s="84"/>
      <c r="R567" s="84"/>
      <c r="S567" s="84"/>
      <c r="T567" s="84"/>
      <c r="U567" s="84"/>
      <c r="V567" s="84"/>
      <c r="W567" s="84"/>
      <c r="X567" s="84"/>
      <c r="Y567" s="84"/>
      <c r="Z567" s="84"/>
    </row>
    <row r="568" spans="1:26" ht="60">
      <c r="A568" s="404" t="s">
        <v>14</v>
      </c>
      <c r="B568" s="405">
        <v>100016072062</v>
      </c>
      <c r="C568" s="404" t="s">
        <v>5475</v>
      </c>
      <c r="D568" s="404" t="s">
        <v>5483</v>
      </c>
      <c r="E568" s="406" t="s">
        <v>9</v>
      </c>
      <c r="F568" s="407">
        <v>44314.700694444451</v>
      </c>
      <c r="G568" s="84"/>
      <c r="H568" s="84"/>
      <c r="I568" s="84"/>
      <c r="J568" s="84"/>
      <c r="K568" s="84"/>
      <c r="L568" s="84"/>
      <c r="M568" s="84"/>
      <c r="N568" s="84"/>
      <c r="O568" s="84"/>
      <c r="P568" s="84"/>
      <c r="Q568" s="84"/>
      <c r="R568" s="84"/>
      <c r="S568" s="84"/>
      <c r="T568" s="84"/>
      <c r="U568" s="84"/>
      <c r="V568" s="84"/>
      <c r="W568" s="84"/>
      <c r="X568" s="84"/>
      <c r="Y568" s="84"/>
      <c r="Z568" s="84"/>
    </row>
    <row r="569" spans="1:26" ht="60">
      <c r="A569" s="399" t="s">
        <v>6</v>
      </c>
      <c r="B569" s="400">
        <v>100015845242</v>
      </c>
      <c r="C569" s="399" t="s">
        <v>5475</v>
      </c>
      <c r="D569" s="399" t="s">
        <v>5483</v>
      </c>
      <c r="E569" s="399" t="s">
        <v>13</v>
      </c>
      <c r="F569" s="401">
        <v>44323.426388888889</v>
      </c>
      <c r="G569" s="84"/>
      <c r="H569" s="84"/>
      <c r="I569" s="84"/>
      <c r="J569" s="84"/>
      <c r="K569" s="84"/>
      <c r="L569" s="84"/>
      <c r="M569" s="84"/>
      <c r="N569" s="84"/>
      <c r="O569" s="84"/>
      <c r="P569" s="84"/>
      <c r="Q569" s="84"/>
      <c r="R569" s="84"/>
      <c r="S569" s="84"/>
      <c r="T569" s="84"/>
      <c r="U569" s="84"/>
      <c r="V569" s="84"/>
      <c r="W569" s="84"/>
      <c r="X569" s="84"/>
      <c r="Y569" s="84"/>
      <c r="Z569" s="84"/>
    </row>
    <row r="570" spans="1:26" ht="60">
      <c r="A570" s="399" t="s">
        <v>18</v>
      </c>
      <c r="B570" s="402">
        <v>100015603048</v>
      </c>
      <c r="C570" s="399" t="s">
        <v>5475</v>
      </c>
      <c r="D570" s="399" t="s">
        <v>5483</v>
      </c>
      <c r="E570" s="399" t="s">
        <v>13</v>
      </c>
      <c r="F570" s="401">
        <v>44323.725694444445</v>
      </c>
      <c r="G570" s="84"/>
      <c r="H570" s="84"/>
      <c r="I570" s="84"/>
      <c r="J570" s="84"/>
      <c r="K570" s="84"/>
      <c r="L570" s="84"/>
      <c r="M570" s="84"/>
      <c r="N570" s="84"/>
      <c r="O570" s="84"/>
      <c r="P570" s="84"/>
      <c r="Q570" s="84"/>
      <c r="R570" s="84"/>
      <c r="S570" s="84"/>
      <c r="T570" s="84"/>
      <c r="U570" s="84"/>
      <c r="V570" s="84"/>
      <c r="W570" s="84"/>
      <c r="X570" s="84"/>
      <c r="Y570" s="84"/>
      <c r="Z570" s="84"/>
    </row>
    <row r="571" spans="1:26" ht="60">
      <c r="A571" s="399" t="s">
        <v>18</v>
      </c>
      <c r="B571" s="402">
        <v>100015344643</v>
      </c>
      <c r="C571" s="399" t="s">
        <v>5475</v>
      </c>
      <c r="D571" s="399" t="s">
        <v>5483</v>
      </c>
      <c r="E571" s="399" t="s">
        <v>13</v>
      </c>
      <c r="F571" s="401">
        <v>44328.42569444445</v>
      </c>
      <c r="G571" s="84"/>
      <c r="H571" s="84"/>
      <c r="I571" s="84"/>
      <c r="J571" s="84"/>
      <c r="K571" s="84"/>
      <c r="L571" s="84"/>
      <c r="M571" s="84"/>
      <c r="N571" s="84"/>
      <c r="O571" s="84"/>
      <c r="P571" s="84"/>
      <c r="Q571" s="84"/>
      <c r="R571" s="84"/>
      <c r="S571" s="84"/>
      <c r="T571" s="84"/>
      <c r="U571" s="84"/>
      <c r="V571" s="84"/>
      <c r="W571" s="84"/>
      <c r="X571" s="84"/>
      <c r="Y571" s="84"/>
      <c r="Z571" s="84"/>
    </row>
    <row r="572" spans="1:26" ht="60">
      <c r="A572" s="399" t="s">
        <v>19</v>
      </c>
      <c r="B572" s="400">
        <v>100015371950</v>
      </c>
      <c r="C572" s="399" t="s">
        <v>5475</v>
      </c>
      <c r="D572" s="399" t="s">
        <v>5483</v>
      </c>
      <c r="E572" s="399" t="s">
        <v>13</v>
      </c>
      <c r="F572" s="401">
        <v>44252.702777777777</v>
      </c>
      <c r="G572" s="84"/>
      <c r="H572" s="84"/>
      <c r="I572" s="84"/>
      <c r="J572" s="84"/>
      <c r="K572" s="84"/>
      <c r="L572" s="84"/>
      <c r="M572" s="84"/>
      <c r="N572" s="84"/>
      <c r="O572" s="84"/>
      <c r="P572" s="84"/>
      <c r="Q572" s="84"/>
      <c r="R572" s="84"/>
      <c r="S572" s="84"/>
      <c r="T572" s="84"/>
      <c r="U572" s="84"/>
      <c r="V572" s="84"/>
      <c r="W572" s="84"/>
      <c r="X572" s="84"/>
      <c r="Y572" s="84"/>
      <c r="Z572" s="84"/>
    </row>
    <row r="573" spans="1:26" ht="60">
      <c r="A573" s="399" t="s">
        <v>10</v>
      </c>
      <c r="B573" s="400">
        <v>100015644571</v>
      </c>
      <c r="C573" s="399" t="s">
        <v>5475</v>
      </c>
      <c r="D573" s="399" t="s">
        <v>5483</v>
      </c>
      <c r="E573" s="399" t="s">
        <v>13</v>
      </c>
      <c r="F573" s="401">
        <v>44324.663194444445</v>
      </c>
      <c r="G573" s="84"/>
      <c r="H573" s="84"/>
      <c r="I573" s="84"/>
      <c r="J573" s="84"/>
      <c r="K573" s="84"/>
      <c r="L573" s="84"/>
      <c r="M573" s="84"/>
      <c r="N573" s="84"/>
      <c r="O573" s="84"/>
      <c r="P573" s="84"/>
      <c r="Q573" s="84"/>
      <c r="R573" s="84"/>
      <c r="S573" s="84"/>
      <c r="T573" s="84"/>
      <c r="U573" s="84"/>
      <c r="V573" s="84"/>
      <c r="W573" s="84"/>
      <c r="X573" s="84"/>
      <c r="Y573" s="84"/>
      <c r="Z573" s="84"/>
    </row>
    <row r="574" spans="1:26" ht="60">
      <c r="A574" s="404" t="s">
        <v>14</v>
      </c>
      <c r="B574" s="405">
        <v>100015855446</v>
      </c>
      <c r="C574" s="404" t="s">
        <v>5475</v>
      </c>
      <c r="D574" s="404" t="s">
        <v>5483</v>
      </c>
      <c r="E574" s="406" t="s">
        <v>9</v>
      </c>
      <c r="F574" s="407">
        <v>44330.418749999997</v>
      </c>
      <c r="G574" s="84"/>
      <c r="H574" s="84"/>
      <c r="I574" s="84"/>
      <c r="J574" s="84"/>
      <c r="K574" s="84"/>
      <c r="L574" s="84"/>
      <c r="M574" s="84"/>
      <c r="N574" s="84"/>
      <c r="O574" s="84"/>
      <c r="P574" s="84"/>
      <c r="Q574" s="84"/>
      <c r="R574" s="84"/>
      <c r="S574" s="84"/>
      <c r="T574" s="84"/>
      <c r="U574" s="84"/>
      <c r="V574" s="84"/>
      <c r="W574" s="84"/>
      <c r="X574" s="84"/>
      <c r="Y574" s="84"/>
      <c r="Z574" s="84"/>
    </row>
    <row r="575" spans="1:26" ht="60">
      <c r="A575" s="399" t="s">
        <v>6</v>
      </c>
      <c r="B575" s="400">
        <v>100015265038</v>
      </c>
      <c r="C575" s="399" t="s">
        <v>5475</v>
      </c>
      <c r="D575" s="399" t="s">
        <v>5483</v>
      </c>
      <c r="E575" s="399" t="s">
        <v>13</v>
      </c>
      <c r="F575" s="401">
        <v>44287.765972222223</v>
      </c>
      <c r="G575" s="84"/>
      <c r="H575" s="84"/>
      <c r="I575" s="84"/>
      <c r="J575" s="84"/>
      <c r="K575" s="84"/>
      <c r="L575" s="84"/>
      <c r="M575" s="84"/>
      <c r="N575" s="84"/>
      <c r="O575" s="84"/>
      <c r="P575" s="84"/>
      <c r="Q575" s="84"/>
      <c r="R575" s="84"/>
      <c r="S575" s="84"/>
      <c r="T575" s="84"/>
      <c r="U575" s="84"/>
      <c r="V575" s="84"/>
      <c r="W575" s="84"/>
      <c r="X575" s="84"/>
      <c r="Y575" s="84"/>
      <c r="Z575" s="84"/>
    </row>
    <row r="576" spans="1:26" ht="60">
      <c r="A576" s="399" t="s">
        <v>11</v>
      </c>
      <c r="B576" s="400">
        <v>100014939874</v>
      </c>
      <c r="C576" s="399" t="s">
        <v>5475</v>
      </c>
      <c r="D576" s="399" t="s">
        <v>5483</v>
      </c>
      <c r="E576" s="399" t="s">
        <v>9</v>
      </c>
      <c r="F576" s="401">
        <v>44337.474305555559</v>
      </c>
      <c r="G576" s="84"/>
      <c r="H576" s="84"/>
      <c r="I576" s="84"/>
      <c r="J576" s="84"/>
      <c r="K576" s="84"/>
      <c r="L576" s="84"/>
      <c r="M576" s="84"/>
      <c r="N576" s="84"/>
      <c r="O576" s="84"/>
      <c r="P576" s="84"/>
      <c r="Q576" s="84"/>
      <c r="R576" s="84"/>
      <c r="S576" s="84"/>
      <c r="T576" s="84"/>
      <c r="U576" s="84"/>
      <c r="V576" s="84"/>
      <c r="W576" s="84"/>
      <c r="X576" s="84"/>
      <c r="Y576" s="84"/>
      <c r="Z576" s="84"/>
    </row>
    <row r="577" spans="1:26" ht="60">
      <c r="A577" s="399" t="s">
        <v>6</v>
      </c>
      <c r="B577" s="400">
        <v>100015036887</v>
      </c>
      <c r="C577" s="399" t="s">
        <v>5475</v>
      </c>
      <c r="D577" s="399" t="s">
        <v>5483</v>
      </c>
      <c r="E577" s="399" t="s">
        <v>9</v>
      </c>
      <c r="F577" s="401">
        <v>44337.465277777781</v>
      </c>
      <c r="G577" s="84"/>
      <c r="H577" s="84"/>
      <c r="I577" s="84"/>
      <c r="J577" s="84"/>
      <c r="K577" s="84"/>
      <c r="L577" s="84"/>
      <c r="M577" s="84"/>
      <c r="N577" s="84"/>
      <c r="O577" s="84"/>
      <c r="P577" s="84"/>
      <c r="Q577" s="84"/>
      <c r="R577" s="84"/>
      <c r="S577" s="84"/>
      <c r="T577" s="84"/>
      <c r="U577" s="84"/>
      <c r="V577" s="84"/>
      <c r="W577" s="84"/>
      <c r="X577" s="84"/>
      <c r="Y577" s="84"/>
      <c r="Z577" s="84"/>
    </row>
    <row r="578" spans="1:26" ht="60">
      <c r="A578" s="399" t="s">
        <v>16</v>
      </c>
      <c r="B578" s="400">
        <v>100015050579</v>
      </c>
      <c r="C578" s="399" t="s">
        <v>5475</v>
      </c>
      <c r="D578" s="399" t="s">
        <v>5483</v>
      </c>
      <c r="E578" s="399" t="s">
        <v>13</v>
      </c>
      <c r="F578" s="401">
        <v>44277.63680555555</v>
      </c>
      <c r="G578" s="84"/>
      <c r="H578" s="84"/>
      <c r="I578" s="84"/>
      <c r="J578" s="84"/>
      <c r="K578" s="84"/>
      <c r="L578" s="84"/>
      <c r="M578" s="84"/>
      <c r="N578" s="84"/>
      <c r="O578" s="84"/>
      <c r="P578" s="84"/>
      <c r="Q578" s="84"/>
      <c r="R578" s="84"/>
      <c r="S578" s="84"/>
      <c r="T578" s="84"/>
      <c r="U578" s="84"/>
      <c r="V578" s="84"/>
      <c r="W578" s="84"/>
      <c r="X578" s="84"/>
      <c r="Y578" s="84"/>
      <c r="Z578" s="84"/>
    </row>
    <row r="579" spans="1:26" ht="60">
      <c r="A579" s="399" t="s">
        <v>15</v>
      </c>
      <c r="B579" s="400">
        <v>100015061226</v>
      </c>
      <c r="C579" s="399" t="s">
        <v>5475</v>
      </c>
      <c r="D579" s="399" t="s">
        <v>5483</v>
      </c>
      <c r="E579" s="399" t="s">
        <v>9</v>
      </c>
      <c r="F579" s="401">
        <v>44337.470138888893</v>
      </c>
      <c r="G579" s="84"/>
      <c r="H579" s="84"/>
      <c r="I579" s="84"/>
      <c r="J579" s="84"/>
      <c r="K579" s="84"/>
      <c r="L579" s="84"/>
      <c r="M579" s="84"/>
      <c r="N579" s="84"/>
      <c r="O579" s="84"/>
      <c r="P579" s="84"/>
      <c r="Q579" s="84"/>
      <c r="R579" s="84"/>
      <c r="S579" s="84"/>
      <c r="T579" s="84"/>
      <c r="U579" s="84"/>
      <c r="V579" s="84"/>
      <c r="W579" s="84"/>
      <c r="X579" s="84"/>
      <c r="Y579" s="84"/>
      <c r="Z579" s="84"/>
    </row>
    <row r="580" spans="1:26" ht="60">
      <c r="A580" s="399" t="s">
        <v>19</v>
      </c>
      <c r="B580" s="400">
        <v>100014806206</v>
      </c>
      <c r="C580" s="399" t="s">
        <v>5475</v>
      </c>
      <c r="D580" s="399" t="s">
        <v>5483</v>
      </c>
      <c r="E580" s="399" t="s">
        <v>13</v>
      </c>
      <c r="F580" s="401">
        <v>44274.668749999997</v>
      </c>
      <c r="G580" s="84"/>
      <c r="H580" s="84"/>
      <c r="I580" s="84"/>
      <c r="J580" s="84"/>
      <c r="K580" s="84"/>
      <c r="L580" s="84"/>
      <c r="M580" s="84"/>
      <c r="N580" s="84"/>
      <c r="O580" s="84"/>
      <c r="P580" s="84"/>
      <c r="Q580" s="84"/>
      <c r="R580" s="84"/>
      <c r="S580" s="84"/>
      <c r="T580" s="84"/>
      <c r="U580" s="84"/>
      <c r="V580" s="84"/>
      <c r="W580" s="84"/>
      <c r="X580" s="84"/>
      <c r="Y580" s="84"/>
      <c r="Z580" s="84"/>
    </row>
    <row r="581" spans="1:26" ht="60">
      <c r="A581" s="399" t="s">
        <v>12</v>
      </c>
      <c r="B581" s="400">
        <v>100015083776</v>
      </c>
      <c r="C581" s="399" t="s">
        <v>5475</v>
      </c>
      <c r="D581" s="399" t="s">
        <v>5483</v>
      </c>
      <c r="E581" s="399" t="s">
        <v>13</v>
      </c>
      <c r="F581" s="401">
        <v>44323.44027777778</v>
      </c>
      <c r="G581" s="84"/>
      <c r="H581" s="84"/>
      <c r="I581" s="84"/>
      <c r="J581" s="84"/>
      <c r="K581" s="84"/>
      <c r="L581" s="84"/>
      <c r="M581" s="84"/>
      <c r="N581" s="84"/>
      <c r="O581" s="84"/>
      <c r="P581" s="84"/>
      <c r="Q581" s="84"/>
      <c r="R581" s="84"/>
      <c r="S581" s="84"/>
      <c r="T581" s="84"/>
      <c r="U581" s="84"/>
      <c r="V581" s="84"/>
      <c r="W581" s="84"/>
      <c r="X581" s="84"/>
      <c r="Y581" s="84"/>
      <c r="Z581" s="84"/>
    </row>
    <row r="582" spans="1:26" ht="60">
      <c r="A582" s="399" t="s">
        <v>18</v>
      </c>
      <c r="B582" s="402">
        <v>100015109219</v>
      </c>
      <c r="C582" s="399" t="s">
        <v>5475</v>
      </c>
      <c r="D582" s="399" t="s">
        <v>5483</v>
      </c>
      <c r="E582" s="399" t="s">
        <v>9</v>
      </c>
      <c r="F582" s="401">
        <v>44337.413888888885</v>
      </c>
      <c r="G582" s="84"/>
      <c r="H582" s="84"/>
      <c r="I582" s="84"/>
      <c r="J582" s="84"/>
      <c r="K582" s="84"/>
      <c r="L582" s="84"/>
      <c r="M582" s="84"/>
      <c r="N582" s="84"/>
      <c r="O582" s="84"/>
      <c r="P582" s="84"/>
      <c r="Q582" s="84"/>
      <c r="R582" s="84"/>
      <c r="S582" s="84"/>
      <c r="T582" s="84"/>
      <c r="U582" s="84"/>
      <c r="V582" s="84"/>
      <c r="W582" s="84"/>
      <c r="X582" s="84"/>
      <c r="Y582" s="84"/>
      <c r="Z582" s="84"/>
    </row>
    <row r="583" spans="1:26" ht="60">
      <c r="A583" s="399" t="s">
        <v>6</v>
      </c>
      <c r="B583" s="400">
        <v>100015176008</v>
      </c>
      <c r="C583" s="399" t="s">
        <v>5475</v>
      </c>
      <c r="D583" s="399" t="s">
        <v>5483</v>
      </c>
      <c r="E583" s="399" t="s">
        <v>9</v>
      </c>
      <c r="F583" s="401">
        <v>44337.476388888885</v>
      </c>
      <c r="G583" s="84"/>
      <c r="H583" s="84"/>
      <c r="I583" s="84"/>
      <c r="J583" s="84"/>
      <c r="K583" s="84"/>
      <c r="L583" s="84"/>
      <c r="M583" s="84"/>
      <c r="N583" s="84"/>
      <c r="O583" s="84"/>
      <c r="P583" s="84"/>
      <c r="Q583" s="84"/>
      <c r="R583" s="84"/>
      <c r="S583" s="84"/>
      <c r="T583" s="84"/>
      <c r="U583" s="84"/>
      <c r="V583" s="84"/>
      <c r="W583" s="84"/>
      <c r="X583" s="84"/>
      <c r="Y583" s="84"/>
      <c r="Z583" s="84"/>
    </row>
    <row r="584" spans="1:26" ht="60">
      <c r="A584" s="399" t="s">
        <v>15</v>
      </c>
      <c r="B584" s="400">
        <v>100015201747</v>
      </c>
      <c r="C584" s="399" t="s">
        <v>5475</v>
      </c>
      <c r="D584" s="399" t="s">
        <v>5483</v>
      </c>
      <c r="E584" s="399" t="s">
        <v>9</v>
      </c>
      <c r="F584" s="401">
        <v>44337.466666666667</v>
      </c>
      <c r="G584" s="84"/>
      <c r="H584" s="84"/>
      <c r="I584" s="84"/>
      <c r="J584" s="84"/>
      <c r="K584" s="84"/>
      <c r="L584" s="84"/>
      <c r="M584" s="84"/>
      <c r="N584" s="84"/>
      <c r="O584" s="84"/>
      <c r="P584" s="84"/>
      <c r="Q584" s="84"/>
      <c r="R584" s="84"/>
      <c r="S584" s="84"/>
      <c r="T584" s="84"/>
      <c r="U584" s="84"/>
      <c r="V584" s="84"/>
      <c r="W584" s="84"/>
      <c r="X584" s="84"/>
      <c r="Y584" s="84"/>
      <c r="Z584" s="84"/>
    </row>
    <row r="585" spans="1:26" ht="60">
      <c r="A585" s="399" t="s">
        <v>15</v>
      </c>
      <c r="B585" s="400">
        <v>100014807520</v>
      </c>
      <c r="C585" s="399" t="s">
        <v>5475</v>
      </c>
      <c r="D585" s="399" t="s">
        <v>5483</v>
      </c>
      <c r="E585" s="399" t="s">
        <v>9</v>
      </c>
      <c r="F585" s="401">
        <v>44337.472222222219</v>
      </c>
      <c r="G585" s="84"/>
      <c r="H585" s="84"/>
      <c r="I585" s="84"/>
      <c r="J585" s="84"/>
      <c r="K585" s="84"/>
      <c r="L585" s="84"/>
      <c r="M585" s="84"/>
      <c r="N585" s="84"/>
      <c r="O585" s="84"/>
      <c r="P585" s="84"/>
      <c r="Q585" s="84"/>
      <c r="R585" s="84"/>
      <c r="S585" s="84"/>
      <c r="T585" s="84"/>
      <c r="U585" s="84"/>
      <c r="V585" s="84"/>
      <c r="W585" s="84"/>
      <c r="X585" s="84"/>
      <c r="Y585" s="84"/>
      <c r="Z585" s="84"/>
    </row>
    <row r="586" spans="1:26" ht="60">
      <c r="A586" s="399" t="s">
        <v>19</v>
      </c>
      <c r="B586" s="400">
        <v>100014795142</v>
      </c>
      <c r="C586" s="399" t="s">
        <v>5475</v>
      </c>
      <c r="D586" s="399" t="s">
        <v>5483</v>
      </c>
      <c r="E586" s="399" t="s">
        <v>13</v>
      </c>
      <c r="F586" s="401">
        <v>44299.728472222225</v>
      </c>
      <c r="G586" s="84"/>
      <c r="H586" s="84"/>
      <c r="I586" s="84"/>
      <c r="J586" s="84"/>
      <c r="K586" s="84"/>
      <c r="L586" s="84"/>
      <c r="M586" s="84"/>
      <c r="N586" s="84"/>
      <c r="O586" s="84"/>
      <c r="P586" s="84"/>
      <c r="Q586" s="84"/>
      <c r="R586" s="84"/>
      <c r="S586" s="84"/>
      <c r="T586" s="84"/>
      <c r="U586" s="84"/>
      <c r="V586" s="84"/>
      <c r="W586" s="84"/>
      <c r="X586" s="84"/>
      <c r="Y586" s="84"/>
      <c r="Z586" s="84"/>
    </row>
    <row r="587" spans="1:26" ht="45">
      <c r="A587" s="399" t="s">
        <v>15</v>
      </c>
      <c r="B587" s="400">
        <v>100014785876</v>
      </c>
      <c r="C587" s="399" t="s">
        <v>5475</v>
      </c>
      <c r="D587" s="399" t="s">
        <v>5476</v>
      </c>
      <c r="E587" s="399" t="s">
        <v>9</v>
      </c>
      <c r="F587" s="401">
        <v>44337.474305555559</v>
      </c>
      <c r="G587" s="84"/>
      <c r="H587" s="84"/>
      <c r="I587" s="84"/>
      <c r="J587" s="84"/>
      <c r="K587" s="84"/>
      <c r="L587" s="84"/>
      <c r="M587" s="84"/>
      <c r="N587" s="84"/>
      <c r="O587" s="84"/>
      <c r="P587" s="84"/>
      <c r="Q587" s="84"/>
      <c r="R587" s="84"/>
      <c r="S587" s="84"/>
      <c r="T587" s="84"/>
      <c r="U587" s="84"/>
      <c r="V587" s="84"/>
      <c r="W587" s="84"/>
      <c r="X587" s="84"/>
      <c r="Y587" s="84"/>
      <c r="Z587" s="84"/>
    </row>
    <row r="588" spans="1:26" ht="60">
      <c r="A588" s="399" t="s">
        <v>15</v>
      </c>
      <c r="B588" s="400">
        <v>100014788130</v>
      </c>
      <c r="C588" s="399" t="s">
        <v>5475</v>
      </c>
      <c r="D588" s="399" t="s">
        <v>5483</v>
      </c>
      <c r="E588" s="399" t="s">
        <v>9</v>
      </c>
      <c r="F588" s="401">
        <v>44337.476388888885</v>
      </c>
      <c r="G588" s="84"/>
      <c r="H588" s="84"/>
      <c r="I588" s="84"/>
      <c r="J588" s="84"/>
      <c r="K588" s="84"/>
      <c r="L588" s="84"/>
      <c r="M588" s="84"/>
      <c r="N588" s="84"/>
      <c r="O588" s="84"/>
      <c r="P588" s="84"/>
      <c r="Q588" s="84"/>
      <c r="R588" s="84"/>
      <c r="S588" s="84"/>
      <c r="T588" s="84"/>
      <c r="U588" s="84"/>
      <c r="V588" s="84"/>
      <c r="W588" s="84"/>
      <c r="X588" s="84"/>
      <c r="Y588" s="84"/>
      <c r="Z588" s="84"/>
    </row>
    <row r="589" spans="1:26" ht="60">
      <c r="A589" s="399" t="s">
        <v>11</v>
      </c>
      <c r="B589" s="400">
        <v>100014777284</v>
      </c>
      <c r="C589" s="399" t="s">
        <v>5475</v>
      </c>
      <c r="D589" s="399" t="s">
        <v>5483</v>
      </c>
      <c r="E589" s="399" t="s">
        <v>13</v>
      </c>
      <c r="F589" s="401">
        <v>44337.46597222222</v>
      </c>
      <c r="G589" s="84"/>
      <c r="H589" s="84"/>
      <c r="I589" s="84"/>
      <c r="J589" s="84"/>
      <c r="K589" s="84"/>
      <c r="L589" s="84"/>
      <c r="M589" s="84"/>
      <c r="N589" s="84"/>
      <c r="O589" s="84"/>
      <c r="P589" s="84"/>
      <c r="Q589" s="84"/>
      <c r="R589" s="84"/>
      <c r="S589" s="84"/>
      <c r="T589" s="84"/>
      <c r="U589" s="84"/>
      <c r="V589" s="84"/>
      <c r="W589" s="84"/>
      <c r="X589" s="84"/>
      <c r="Y589" s="84"/>
      <c r="Z589" s="84"/>
    </row>
    <row r="590" spans="1:26" ht="60">
      <c r="A590" s="399" t="s">
        <v>19</v>
      </c>
      <c r="B590" s="400">
        <v>100014774895</v>
      </c>
      <c r="C590" s="399" t="s">
        <v>5475</v>
      </c>
      <c r="D590" s="399" t="s">
        <v>5483</v>
      </c>
      <c r="E590" s="399" t="s">
        <v>13</v>
      </c>
      <c r="F590" s="401">
        <v>44236.467361111107</v>
      </c>
      <c r="G590" s="84"/>
      <c r="H590" s="84"/>
      <c r="I590" s="84"/>
      <c r="J590" s="84"/>
      <c r="K590" s="84"/>
      <c r="L590" s="84"/>
      <c r="M590" s="84"/>
      <c r="N590" s="84"/>
      <c r="O590" s="84"/>
      <c r="P590" s="84"/>
      <c r="Q590" s="84"/>
      <c r="R590" s="84"/>
      <c r="S590" s="84"/>
      <c r="T590" s="84"/>
      <c r="U590" s="84"/>
      <c r="V590" s="84"/>
      <c r="W590" s="84"/>
      <c r="X590" s="84"/>
      <c r="Y590" s="84"/>
      <c r="Z590" s="84"/>
    </row>
    <row r="591" spans="1:26" ht="60">
      <c r="A591" s="399" t="s">
        <v>19</v>
      </c>
      <c r="B591" s="400">
        <v>100014776567</v>
      </c>
      <c r="C591" s="399" t="s">
        <v>5475</v>
      </c>
      <c r="D591" s="399" t="s">
        <v>5483</v>
      </c>
      <c r="E591" s="399" t="s">
        <v>13</v>
      </c>
      <c r="F591" s="401">
        <v>44299.731944444451</v>
      </c>
      <c r="G591" s="84"/>
      <c r="H591" s="84"/>
      <c r="I591" s="84"/>
      <c r="J591" s="84"/>
      <c r="K591" s="84"/>
      <c r="L591" s="84"/>
      <c r="M591" s="84"/>
      <c r="N591" s="84"/>
      <c r="O591" s="84"/>
      <c r="P591" s="84"/>
      <c r="Q591" s="84"/>
      <c r="R591" s="84"/>
      <c r="S591" s="84"/>
      <c r="T591" s="84"/>
      <c r="U591" s="84"/>
      <c r="V591" s="84"/>
      <c r="W591" s="84"/>
      <c r="X591" s="84"/>
      <c r="Y591" s="84"/>
      <c r="Z591" s="84"/>
    </row>
    <row r="592" spans="1:26" ht="60">
      <c r="A592" s="399" t="s">
        <v>19</v>
      </c>
      <c r="B592" s="400">
        <v>100014776965</v>
      </c>
      <c r="C592" s="399" t="s">
        <v>5475</v>
      </c>
      <c r="D592" s="399" t="s">
        <v>5483</v>
      </c>
      <c r="E592" s="399" t="s">
        <v>13</v>
      </c>
      <c r="F592" s="401">
        <v>44224.66805555555</v>
      </c>
      <c r="G592" s="84"/>
      <c r="H592" s="84"/>
      <c r="I592" s="84"/>
      <c r="J592" s="84"/>
      <c r="K592" s="84"/>
      <c r="L592" s="84"/>
      <c r="M592" s="84"/>
      <c r="N592" s="84"/>
      <c r="O592" s="84"/>
      <c r="P592" s="84"/>
      <c r="Q592" s="84"/>
      <c r="R592" s="84"/>
      <c r="S592" s="84"/>
      <c r="T592" s="84"/>
      <c r="U592" s="84"/>
      <c r="V592" s="84"/>
      <c r="W592" s="84"/>
      <c r="X592" s="84"/>
      <c r="Y592" s="84"/>
      <c r="Z592" s="84"/>
    </row>
    <row r="593" spans="1:26" ht="60">
      <c r="A593" s="399" t="s">
        <v>18</v>
      </c>
      <c r="B593" s="402">
        <v>100014743871</v>
      </c>
      <c r="C593" s="399" t="s">
        <v>5475</v>
      </c>
      <c r="D593" s="399" t="s">
        <v>5483</v>
      </c>
      <c r="E593" s="399" t="s">
        <v>13</v>
      </c>
      <c r="F593" s="401">
        <v>44330.473611111112</v>
      </c>
      <c r="G593" s="84"/>
      <c r="H593" s="84"/>
      <c r="I593" s="84"/>
      <c r="J593" s="84"/>
      <c r="K593" s="84"/>
      <c r="L593" s="84"/>
      <c r="M593" s="84"/>
      <c r="N593" s="84"/>
      <c r="O593" s="84"/>
      <c r="P593" s="84"/>
      <c r="Q593" s="84"/>
      <c r="R593" s="84"/>
      <c r="S593" s="84"/>
      <c r="T593" s="84"/>
      <c r="U593" s="84"/>
      <c r="V593" s="84"/>
      <c r="W593" s="84"/>
      <c r="X593" s="84"/>
      <c r="Y593" s="84"/>
      <c r="Z593" s="84"/>
    </row>
    <row r="594" spans="1:26" ht="60">
      <c r="A594" s="399" t="s">
        <v>16</v>
      </c>
      <c r="B594" s="400">
        <v>100014734539</v>
      </c>
      <c r="C594" s="399" t="s">
        <v>5475</v>
      </c>
      <c r="D594" s="399" t="s">
        <v>5483</v>
      </c>
      <c r="E594" s="399" t="s">
        <v>13</v>
      </c>
      <c r="F594" s="401">
        <v>44327.445833333331</v>
      </c>
      <c r="G594" s="84"/>
      <c r="H594" s="84"/>
      <c r="I594" s="84"/>
      <c r="J594" s="84"/>
      <c r="K594" s="84"/>
      <c r="L594" s="84"/>
      <c r="M594" s="84"/>
      <c r="N594" s="84"/>
      <c r="O594" s="84"/>
      <c r="P594" s="84"/>
      <c r="Q594" s="84"/>
      <c r="R594" s="84"/>
      <c r="S594" s="84"/>
      <c r="T594" s="84"/>
      <c r="U594" s="84"/>
      <c r="V594" s="84"/>
      <c r="W594" s="84"/>
      <c r="X594" s="84"/>
      <c r="Y594" s="84"/>
      <c r="Z594" s="84"/>
    </row>
    <row r="595" spans="1:26" ht="60">
      <c r="A595" s="399" t="s">
        <v>15</v>
      </c>
      <c r="B595" s="400">
        <v>100014726425</v>
      </c>
      <c r="C595" s="399" t="s">
        <v>5475</v>
      </c>
      <c r="D595" s="399" t="s">
        <v>5483</v>
      </c>
      <c r="E595" s="399" t="s">
        <v>9</v>
      </c>
      <c r="F595" s="401">
        <v>44337.477777777778</v>
      </c>
      <c r="G595" s="84"/>
      <c r="H595" s="84"/>
      <c r="I595" s="84"/>
      <c r="J595" s="84"/>
      <c r="K595" s="84"/>
      <c r="L595" s="84"/>
      <c r="M595" s="84"/>
      <c r="N595" s="84"/>
      <c r="O595" s="84"/>
      <c r="P595" s="84"/>
      <c r="Q595" s="84"/>
      <c r="R595" s="84"/>
      <c r="S595" s="84"/>
      <c r="T595" s="84"/>
      <c r="U595" s="84"/>
      <c r="V595" s="84"/>
      <c r="W595" s="84"/>
      <c r="X595" s="84"/>
      <c r="Y595" s="84"/>
      <c r="Z595" s="84"/>
    </row>
    <row r="596" spans="1:26" ht="60">
      <c r="A596" s="399" t="s">
        <v>17</v>
      </c>
      <c r="B596" s="400">
        <v>100014744577</v>
      </c>
      <c r="C596" s="399" t="s">
        <v>5475</v>
      </c>
      <c r="D596" s="399" t="s">
        <v>5483</v>
      </c>
      <c r="E596" s="399" t="s">
        <v>13</v>
      </c>
      <c r="F596" s="401">
        <v>44333.750694444447</v>
      </c>
      <c r="G596" s="403">
        <v>44344</v>
      </c>
      <c r="H596" s="84"/>
      <c r="I596" s="84"/>
      <c r="J596" s="84"/>
      <c r="K596" s="84"/>
      <c r="L596" s="84"/>
      <c r="M596" s="84"/>
      <c r="N596" s="84"/>
      <c r="O596" s="84"/>
      <c r="P596" s="84"/>
      <c r="Q596" s="84"/>
      <c r="R596" s="84"/>
      <c r="S596" s="84"/>
      <c r="T596" s="84"/>
      <c r="U596" s="84"/>
      <c r="V596" s="84"/>
      <c r="W596" s="84"/>
      <c r="X596" s="84"/>
      <c r="Y596" s="84"/>
      <c r="Z596" s="84"/>
    </row>
    <row r="597" spans="1:26" ht="60">
      <c r="A597" s="399" t="s">
        <v>12</v>
      </c>
      <c r="B597" s="400">
        <v>100014729049</v>
      </c>
      <c r="C597" s="399" t="s">
        <v>5475</v>
      </c>
      <c r="D597" s="399" t="s">
        <v>5483</v>
      </c>
      <c r="E597" s="399" t="s">
        <v>13</v>
      </c>
      <c r="F597" s="401">
        <v>44259.619444444441</v>
      </c>
      <c r="G597" s="84"/>
      <c r="H597" s="84"/>
      <c r="I597" s="84"/>
      <c r="J597" s="84"/>
      <c r="K597" s="84"/>
      <c r="L597" s="84"/>
      <c r="M597" s="84"/>
      <c r="N597" s="84"/>
      <c r="O597" s="84"/>
      <c r="P597" s="84"/>
      <c r="Q597" s="84"/>
      <c r="R597" s="84"/>
      <c r="S597" s="84"/>
      <c r="T597" s="84"/>
      <c r="U597" s="84"/>
      <c r="V597" s="84"/>
      <c r="W597" s="84"/>
      <c r="X597" s="84"/>
      <c r="Y597" s="84"/>
      <c r="Z597" s="84"/>
    </row>
    <row r="598" spans="1:26" ht="60">
      <c r="A598" s="399" t="s">
        <v>15</v>
      </c>
      <c r="B598" s="400">
        <v>100014742094</v>
      </c>
      <c r="C598" s="399" t="s">
        <v>5475</v>
      </c>
      <c r="D598" s="399" t="s">
        <v>5483</v>
      </c>
      <c r="E598" s="399" t="s">
        <v>9</v>
      </c>
      <c r="F598" s="401">
        <v>44337.477083333331</v>
      </c>
      <c r="G598" s="84"/>
      <c r="H598" s="84"/>
      <c r="I598" s="84"/>
      <c r="J598" s="84"/>
      <c r="K598" s="84"/>
      <c r="L598" s="84"/>
      <c r="M598" s="84"/>
      <c r="N598" s="84"/>
      <c r="O598" s="84"/>
      <c r="P598" s="84"/>
      <c r="Q598" s="84"/>
      <c r="R598" s="84"/>
      <c r="S598" s="84"/>
      <c r="T598" s="84"/>
      <c r="U598" s="84"/>
      <c r="V598" s="84"/>
      <c r="W598" s="84"/>
      <c r="X598" s="84"/>
      <c r="Y598" s="84"/>
      <c r="Z598" s="84"/>
    </row>
    <row r="599" spans="1:26" ht="60">
      <c r="A599" s="399" t="s">
        <v>15</v>
      </c>
      <c r="B599" s="400">
        <v>100014711816</v>
      </c>
      <c r="C599" s="399" t="s">
        <v>5475</v>
      </c>
      <c r="D599" s="399" t="s">
        <v>5483</v>
      </c>
      <c r="E599" s="399" t="s">
        <v>9</v>
      </c>
      <c r="F599" s="401">
        <v>44337.48055555555</v>
      </c>
      <c r="G599" s="84"/>
      <c r="H599" s="84"/>
      <c r="I599" s="84"/>
      <c r="J599" s="84"/>
      <c r="K599" s="84"/>
      <c r="L599" s="84"/>
      <c r="M599" s="84"/>
      <c r="N599" s="84"/>
      <c r="O599" s="84"/>
      <c r="P599" s="84"/>
      <c r="Q599" s="84"/>
      <c r="R599" s="84"/>
      <c r="S599" s="84"/>
      <c r="T599" s="84"/>
      <c r="U599" s="84"/>
      <c r="V599" s="84"/>
      <c r="W599" s="84"/>
      <c r="X599" s="84"/>
      <c r="Y599" s="84"/>
      <c r="Z599" s="84"/>
    </row>
    <row r="600" spans="1:26" ht="60">
      <c r="A600" s="399" t="s">
        <v>19</v>
      </c>
      <c r="B600" s="400">
        <v>100014712542</v>
      </c>
      <c r="C600" s="399" t="s">
        <v>5475</v>
      </c>
      <c r="D600" s="399" t="s">
        <v>5483</v>
      </c>
      <c r="E600" s="399" t="s">
        <v>13</v>
      </c>
      <c r="F600" s="401">
        <v>44300.739583333328</v>
      </c>
      <c r="G600" s="84"/>
      <c r="H600" s="84"/>
      <c r="I600" s="84"/>
      <c r="J600" s="84"/>
      <c r="K600" s="84"/>
      <c r="L600" s="84"/>
      <c r="M600" s="84"/>
      <c r="N600" s="84"/>
      <c r="O600" s="84"/>
      <c r="P600" s="84"/>
      <c r="Q600" s="84"/>
      <c r="R600" s="84"/>
      <c r="S600" s="84"/>
      <c r="T600" s="84"/>
      <c r="U600" s="84"/>
      <c r="V600" s="84"/>
      <c r="W600" s="84"/>
      <c r="X600" s="84"/>
      <c r="Y600" s="84"/>
      <c r="Z600" s="84"/>
    </row>
    <row r="601" spans="1:26" ht="60">
      <c r="A601" s="399" t="s">
        <v>19</v>
      </c>
      <c r="B601" s="400">
        <v>100014698957</v>
      </c>
      <c r="C601" s="399" t="s">
        <v>5475</v>
      </c>
      <c r="D601" s="399" t="s">
        <v>5483</v>
      </c>
      <c r="E601" s="399" t="s">
        <v>13</v>
      </c>
      <c r="F601" s="401">
        <v>44278.5</v>
      </c>
      <c r="G601" s="84"/>
      <c r="H601" s="84"/>
      <c r="I601" s="84"/>
      <c r="J601" s="84"/>
      <c r="K601" s="84"/>
      <c r="L601" s="84"/>
      <c r="M601" s="84"/>
      <c r="N601" s="84"/>
      <c r="O601" s="84"/>
      <c r="P601" s="84"/>
      <c r="Q601" s="84"/>
      <c r="R601" s="84"/>
      <c r="S601" s="84"/>
      <c r="T601" s="84"/>
      <c r="U601" s="84"/>
      <c r="V601" s="84"/>
      <c r="W601" s="84"/>
      <c r="X601" s="84"/>
      <c r="Y601" s="84"/>
      <c r="Z601" s="84"/>
    </row>
    <row r="602" spans="1:26" ht="60">
      <c r="A602" s="399" t="s">
        <v>11</v>
      </c>
      <c r="B602" s="400">
        <v>100014713635</v>
      </c>
      <c r="C602" s="399" t="s">
        <v>5475</v>
      </c>
      <c r="D602" s="399" t="s">
        <v>5483</v>
      </c>
      <c r="E602" s="399" t="s">
        <v>9</v>
      </c>
      <c r="F602" s="401">
        <v>44337.461805555555</v>
      </c>
      <c r="G602" s="84"/>
      <c r="H602" s="84"/>
      <c r="I602" s="84"/>
      <c r="J602" s="84"/>
      <c r="K602" s="84"/>
      <c r="L602" s="84"/>
      <c r="M602" s="84"/>
      <c r="N602" s="84"/>
      <c r="O602" s="84"/>
      <c r="P602" s="84"/>
      <c r="Q602" s="84"/>
      <c r="R602" s="84"/>
      <c r="S602" s="84"/>
      <c r="T602" s="84"/>
      <c r="U602" s="84"/>
      <c r="V602" s="84"/>
      <c r="W602" s="84"/>
      <c r="X602" s="84"/>
      <c r="Y602" s="84"/>
      <c r="Z602" s="84"/>
    </row>
    <row r="603" spans="1:26" ht="60">
      <c r="A603" s="399" t="s">
        <v>15</v>
      </c>
      <c r="B603" s="400">
        <v>100014713987</v>
      </c>
      <c r="C603" s="399" t="s">
        <v>5475</v>
      </c>
      <c r="D603" s="399" t="s">
        <v>5483</v>
      </c>
      <c r="E603" s="399" t="s">
        <v>9</v>
      </c>
      <c r="F603" s="401">
        <v>44337.477777777778</v>
      </c>
      <c r="G603" s="84"/>
      <c r="H603" s="84"/>
      <c r="I603" s="84"/>
      <c r="J603" s="84"/>
      <c r="K603" s="84"/>
      <c r="L603" s="84"/>
      <c r="M603" s="84"/>
      <c r="N603" s="84"/>
      <c r="O603" s="84"/>
      <c r="P603" s="84"/>
      <c r="Q603" s="84"/>
      <c r="R603" s="84"/>
      <c r="S603" s="84"/>
      <c r="T603" s="84"/>
      <c r="U603" s="84"/>
      <c r="V603" s="84"/>
      <c r="W603" s="84"/>
      <c r="X603" s="84"/>
      <c r="Y603" s="84"/>
      <c r="Z603" s="84"/>
    </row>
    <row r="604" spans="1:26" ht="60">
      <c r="A604" s="399" t="s">
        <v>18</v>
      </c>
      <c r="B604" s="402">
        <v>100014686094</v>
      </c>
      <c r="C604" s="399" t="s">
        <v>5475</v>
      </c>
      <c r="D604" s="399" t="s">
        <v>5483</v>
      </c>
      <c r="E604" s="399" t="s">
        <v>13</v>
      </c>
      <c r="F604" s="401">
        <v>44235.420138888891</v>
      </c>
      <c r="G604" s="84"/>
      <c r="H604" s="84"/>
      <c r="I604" s="84"/>
      <c r="J604" s="84"/>
      <c r="K604" s="84"/>
      <c r="L604" s="84"/>
      <c r="M604" s="84"/>
      <c r="N604" s="84"/>
      <c r="O604" s="84"/>
      <c r="P604" s="84"/>
      <c r="Q604" s="84"/>
      <c r="R604" s="84"/>
      <c r="S604" s="84"/>
      <c r="T604" s="84"/>
      <c r="U604" s="84"/>
      <c r="V604" s="84"/>
      <c r="W604" s="84"/>
      <c r="X604" s="84"/>
      <c r="Y604" s="84"/>
      <c r="Z604" s="84"/>
    </row>
    <row r="605" spans="1:26" ht="60">
      <c r="A605" s="404" t="s">
        <v>14</v>
      </c>
      <c r="B605" s="405">
        <v>100014689056</v>
      </c>
      <c r="C605" s="404" t="s">
        <v>5475</v>
      </c>
      <c r="D605" s="404" t="s">
        <v>5483</v>
      </c>
      <c r="E605" s="406" t="s">
        <v>9</v>
      </c>
      <c r="F605" s="407">
        <v>44323.44930555555</v>
      </c>
      <c r="G605" s="84"/>
      <c r="H605" s="84"/>
      <c r="I605" s="84"/>
      <c r="J605" s="84"/>
      <c r="K605" s="84"/>
      <c r="L605" s="84"/>
      <c r="M605" s="84"/>
      <c r="N605" s="84"/>
      <c r="O605" s="84"/>
      <c r="P605" s="84"/>
      <c r="Q605" s="84"/>
      <c r="R605" s="84"/>
      <c r="S605" s="84"/>
      <c r="T605" s="84"/>
      <c r="U605" s="84"/>
      <c r="V605" s="84"/>
      <c r="W605" s="84"/>
      <c r="X605" s="84"/>
      <c r="Y605" s="84"/>
      <c r="Z605" s="84"/>
    </row>
    <row r="606" spans="1:26" ht="60">
      <c r="A606" s="399" t="s">
        <v>16</v>
      </c>
      <c r="B606" s="400">
        <v>100014687258</v>
      </c>
      <c r="C606" s="399" t="s">
        <v>5475</v>
      </c>
      <c r="D606" s="399" t="s">
        <v>5483</v>
      </c>
      <c r="E606" s="399" t="s">
        <v>13</v>
      </c>
      <c r="F606" s="401">
        <v>44256.709722222222</v>
      </c>
      <c r="G606" s="84"/>
      <c r="H606" s="84"/>
      <c r="I606" s="84"/>
      <c r="J606" s="84"/>
      <c r="K606" s="84"/>
      <c r="L606" s="84"/>
      <c r="M606" s="84"/>
      <c r="N606" s="84"/>
      <c r="O606" s="84"/>
      <c r="P606" s="84"/>
      <c r="Q606" s="84"/>
      <c r="R606" s="84"/>
      <c r="S606" s="84"/>
      <c r="T606" s="84"/>
      <c r="U606" s="84"/>
      <c r="V606" s="84"/>
      <c r="W606" s="84"/>
      <c r="X606" s="84"/>
      <c r="Y606" s="84"/>
      <c r="Z606" s="84"/>
    </row>
    <row r="607" spans="1:26" ht="60">
      <c r="A607" s="399" t="s">
        <v>11</v>
      </c>
      <c r="B607" s="400">
        <v>100014688197</v>
      </c>
      <c r="C607" s="399" t="s">
        <v>5475</v>
      </c>
      <c r="D607" s="399" t="s">
        <v>5483</v>
      </c>
      <c r="E607" s="399" t="s">
        <v>9</v>
      </c>
      <c r="F607" s="401">
        <v>44337.460416666669</v>
      </c>
      <c r="G607" s="84"/>
      <c r="H607" s="84"/>
      <c r="I607" s="84"/>
      <c r="J607" s="84"/>
      <c r="K607" s="84"/>
      <c r="L607" s="84"/>
      <c r="M607" s="84"/>
      <c r="N607" s="84"/>
      <c r="O607" s="84"/>
      <c r="P607" s="84"/>
      <c r="Q607" s="84"/>
      <c r="R607" s="84"/>
      <c r="S607" s="84"/>
      <c r="T607" s="84"/>
      <c r="U607" s="84"/>
      <c r="V607" s="84"/>
      <c r="W607" s="84"/>
      <c r="X607" s="84"/>
      <c r="Y607" s="84"/>
      <c r="Z607" s="84"/>
    </row>
    <row r="608" spans="1:26" ht="60">
      <c r="A608" s="399" t="s">
        <v>15</v>
      </c>
      <c r="B608" s="400">
        <v>100014680603</v>
      </c>
      <c r="C608" s="399" t="s">
        <v>5475</v>
      </c>
      <c r="D608" s="399" t="s">
        <v>5483</v>
      </c>
      <c r="E608" s="399" t="s">
        <v>9</v>
      </c>
      <c r="F608" s="401">
        <v>44337.488888888889</v>
      </c>
      <c r="G608" s="84"/>
      <c r="H608" s="84"/>
      <c r="I608" s="84"/>
      <c r="J608" s="84"/>
      <c r="K608" s="84"/>
      <c r="L608" s="84"/>
      <c r="M608" s="84"/>
      <c r="N608" s="84"/>
      <c r="O608" s="84"/>
      <c r="P608" s="84"/>
      <c r="Q608" s="84"/>
      <c r="R608" s="84"/>
      <c r="S608" s="84"/>
      <c r="T608" s="84"/>
      <c r="U608" s="84"/>
      <c r="V608" s="84"/>
      <c r="W608" s="84"/>
      <c r="X608" s="84"/>
      <c r="Y608" s="84"/>
      <c r="Z608" s="84"/>
    </row>
    <row r="609" spans="1:26" ht="60">
      <c r="A609" s="399" t="s">
        <v>10</v>
      </c>
      <c r="B609" s="400">
        <v>100014682080</v>
      </c>
      <c r="C609" s="399" t="s">
        <v>5475</v>
      </c>
      <c r="D609" s="399" t="s">
        <v>5483</v>
      </c>
      <c r="E609" s="399" t="s">
        <v>13</v>
      </c>
      <c r="F609" s="401">
        <v>44333.747916666667</v>
      </c>
      <c r="G609" s="84"/>
      <c r="H609" s="84"/>
      <c r="I609" s="84"/>
      <c r="J609" s="84"/>
      <c r="K609" s="84"/>
      <c r="L609" s="84"/>
      <c r="M609" s="84"/>
      <c r="N609" s="84"/>
      <c r="O609" s="84"/>
      <c r="P609" s="84"/>
      <c r="Q609" s="84"/>
      <c r="R609" s="84"/>
      <c r="S609" s="84"/>
      <c r="T609" s="84"/>
      <c r="U609" s="84"/>
      <c r="V609" s="84"/>
      <c r="W609" s="84"/>
      <c r="X609" s="84"/>
      <c r="Y609" s="84"/>
      <c r="Z609" s="84"/>
    </row>
    <row r="610" spans="1:26" ht="60">
      <c r="A610" s="399" t="s">
        <v>15</v>
      </c>
      <c r="B610" s="400">
        <v>100014669543</v>
      </c>
      <c r="C610" s="399" t="s">
        <v>5475</v>
      </c>
      <c r="D610" s="399" t="s">
        <v>5483</v>
      </c>
      <c r="E610" s="399" t="s">
        <v>9</v>
      </c>
      <c r="F610" s="401">
        <v>44337.490277777775</v>
      </c>
      <c r="G610" s="84"/>
      <c r="H610" s="84"/>
      <c r="I610" s="84"/>
      <c r="J610" s="84"/>
      <c r="K610" s="84"/>
      <c r="L610" s="84"/>
      <c r="M610" s="84"/>
      <c r="N610" s="84"/>
      <c r="O610" s="84"/>
      <c r="P610" s="84"/>
      <c r="Q610" s="84"/>
      <c r="R610" s="84"/>
      <c r="S610" s="84"/>
      <c r="T610" s="84"/>
      <c r="U610" s="84"/>
      <c r="V610" s="84"/>
      <c r="W610" s="84"/>
      <c r="X610" s="84"/>
      <c r="Y610" s="84"/>
      <c r="Z610" s="84"/>
    </row>
    <row r="611" spans="1:26" ht="60">
      <c r="A611" s="399" t="s">
        <v>19</v>
      </c>
      <c r="B611" s="400">
        <v>100014685350</v>
      </c>
      <c r="C611" s="399" t="s">
        <v>5475</v>
      </c>
      <c r="D611" s="399" t="s">
        <v>5483</v>
      </c>
      <c r="E611" s="399" t="s">
        <v>13</v>
      </c>
      <c r="F611" s="401">
        <v>44295.744444444441</v>
      </c>
      <c r="G611" s="84"/>
      <c r="H611" s="84"/>
      <c r="I611" s="84"/>
      <c r="J611" s="84"/>
      <c r="K611" s="84"/>
      <c r="L611" s="84"/>
      <c r="M611" s="84"/>
      <c r="N611" s="84"/>
      <c r="O611" s="84"/>
      <c r="P611" s="84"/>
      <c r="Q611" s="84"/>
      <c r="R611" s="84"/>
      <c r="S611" s="84"/>
      <c r="T611" s="84"/>
      <c r="U611" s="84"/>
      <c r="V611" s="84"/>
      <c r="W611" s="84"/>
      <c r="X611" s="84"/>
      <c r="Y611" s="84"/>
      <c r="Z611" s="84"/>
    </row>
    <row r="612" spans="1:26" ht="60">
      <c r="A612" s="399" t="s">
        <v>10</v>
      </c>
      <c r="B612" s="400">
        <v>100014662510</v>
      </c>
      <c r="C612" s="399" t="s">
        <v>5475</v>
      </c>
      <c r="D612" s="399" t="s">
        <v>5483</v>
      </c>
      <c r="E612" s="399" t="s">
        <v>13</v>
      </c>
      <c r="F612" s="401">
        <v>44272.692361111112</v>
      </c>
      <c r="G612" s="84"/>
      <c r="H612" s="84"/>
      <c r="I612" s="84"/>
      <c r="J612" s="84"/>
      <c r="K612" s="84"/>
      <c r="L612" s="84"/>
      <c r="M612" s="84"/>
      <c r="N612" s="84"/>
      <c r="O612" s="84"/>
      <c r="P612" s="84"/>
      <c r="Q612" s="84"/>
      <c r="R612" s="84"/>
      <c r="S612" s="84"/>
      <c r="T612" s="84"/>
      <c r="U612" s="84"/>
      <c r="V612" s="84"/>
      <c r="W612" s="84"/>
      <c r="X612" s="84"/>
      <c r="Y612" s="84"/>
      <c r="Z612" s="84"/>
    </row>
    <row r="613" spans="1:26" ht="60">
      <c r="A613" s="399" t="s">
        <v>15</v>
      </c>
      <c r="B613" s="400">
        <v>100014657090</v>
      </c>
      <c r="C613" s="399" t="s">
        <v>5475</v>
      </c>
      <c r="D613" s="399" t="s">
        <v>5483</v>
      </c>
      <c r="E613" s="399" t="s">
        <v>9</v>
      </c>
      <c r="F613" s="401">
        <v>44337.491666666669</v>
      </c>
      <c r="G613" s="84"/>
      <c r="H613" s="84"/>
      <c r="I613" s="84"/>
      <c r="J613" s="84"/>
      <c r="K613" s="84"/>
      <c r="L613" s="84"/>
      <c r="M613" s="84"/>
      <c r="N613" s="84"/>
      <c r="O613" s="84"/>
      <c r="P613" s="84"/>
      <c r="Q613" s="84"/>
      <c r="R613" s="84"/>
      <c r="S613" s="84"/>
      <c r="T613" s="84"/>
      <c r="U613" s="84"/>
      <c r="V613" s="84"/>
      <c r="W613" s="84"/>
      <c r="X613" s="84"/>
      <c r="Y613" s="84"/>
      <c r="Z613" s="84"/>
    </row>
    <row r="614" spans="1:26" ht="60">
      <c r="A614" s="399" t="s">
        <v>6</v>
      </c>
      <c r="B614" s="400">
        <v>100014657802</v>
      </c>
      <c r="C614" s="399" t="s">
        <v>5475</v>
      </c>
      <c r="D614" s="399" t="s">
        <v>5483</v>
      </c>
      <c r="E614" s="399" t="s">
        <v>13</v>
      </c>
      <c r="F614" s="401">
        <v>44314.677083333328</v>
      </c>
      <c r="G614" s="84"/>
      <c r="H614" s="84"/>
      <c r="I614" s="84"/>
      <c r="J614" s="84"/>
      <c r="K614" s="84"/>
      <c r="L614" s="84"/>
      <c r="M614" s="84"/>
      <c r="N614" s="84"/>
      <c r="O614" s="84"/>
      <c r="P614" s="84"/>
      <c r="Q614" s="84"/>
      <c r="R614" s="84"/>
      <c r="S614" s="84"/>
      <c r="T614" s="84"/>
      <c r="U614" s="84"/>
      <c r="V614" s="84"/>
      <c r="W614" s="84"/>
      <c r="X614" s="84"/>
      <c r="Y614" s="84"/>
      <c r="Z614" s="84"/>
    </row>
    <row r="615" spans="1:26" ht="60">
      <c r="A615" s="399" t="s">
        <v>15</v>
      </c>
      <c r="B615" s="400">
        <v>100014661089</v>
      </c>
      <c r="C615" s="399" t="s">
        <v>5475</v>
      </c>
      <c r="D615" s="399" t="s">
        <v>5483</v>
      </c>
      <c r="E615" s="399" t="s">
        <v>9</v>
      </c>
      <c r="F615" s="401">
        <v>44337.588888888888</v>
      </c>
      <c r="G615" s="84"/>
      <c r="H615" s="84"/>
      <c r="I615" s="84"/>
      <c r="J615" s="84"/>
      <c r="K615" s="84"/>
      <c r="L615" s="84"/>
      <c r="M615" s="84"/>
      <c r="N615" s="84"/>
      <c r="O615" s="84"/>
      <c r="P615" s="84"/>
      <c r="Q615" s="84"/>
      <c r="R615" s="84"/>
      <c r="S615" s="84"/>
      <c r="T615" s="84"/>
      <c r="U615" s="84"/>
      <c r="V615" s="84"/>
      <c r="W615" s="84"/>
      <c r="X615" s="84"/>
      <c r="Y615" s="84"/>
      <c r="Z615" s="84"/>
    </row>
    <row r="616" spans="1:26" ht="60">
      <c r="A616" s="399" t="s">
        <v>19</v>
      </c>
      <c r="B616" s="400">
        <v>100014647026</v>
      </c>
      <c r="C616" s="399" t="s">
        <v>5475</v>
      </c>
      <c r="D616" s="399" t="s">
        <v>5483</v>
      </c>
      <c r="E616" s="399" t="s">
        <v>13</v>
      </c>
      <c r="F616" s="401">
        <v>44173.40625</v>
      </c>
      <c r="G616" s="84"/>
      <c r="H616" s="84"/>
      <c r="I616" s="84"/>
      <c r="J616" s="84"/>
      <c r="K616" s="84"/>
      <c r="L616" s="84"/>
      <c r="M616" s="84"/>
      <c r="N616" s="84"/>
      <c r="O616" s="84"/>
      <c r="P616" s="84"/>
      <c r="Q616" s="84"/>
      <c r="R616" s="84"/>
      <c r="S616" s="84"/>
      <c r="T616" s="84"/>
      <c r="U616" s="84"/>
      <c r="V616" s="84"/>
      <c r="W616" s="84"/>
      <c r="X616" s="84"/>
      <c r="Y616" s="84"/>
      <c r="Z616" s="84"/>
    </row>
    <row r="617" spans="1:26" ht="60">
      <c r="A617" s="399" t="s">
        <v>10</v>
      </c>
      <c r="B617" s="400">
        <v>100014651874</v>
      </c>
      <c r="C617" s="399" t="s">
        <v>5475</v>
      </c>
      <c r="D617" s="399" t="s">
        <v>5483</v>
      </c>
      <c r="E617" s="399" t="s">
        <v>13</v>
      </c>
      <c r="F617" s="401">
        <v>44257.654861111107</v>
      </c>
      <c r="G617" s="84"/>
      <c r="H617" s="84"/>
      <c r="I617" s="84"/>
      <c r="J617" s="84"/>
      <c r="K617" s="84"/>
      <c r="L617" s="84"/>
      <c r="M617" s="84"/>
      <c r="N617" s="84"/>
      <c r="O617" s="84"/>
      <c r="P617" s="84"/>
      <c r="Q617" s="84"/>
      <c r="R617" s="84"/>
      <c r="S617" s="84"/>
      <c r="T617" s="84"/>
      <c r="U617" s="84"/>
      <c r="V617" s="84"/>
      <c r="W617" s="84"/>
      <c r="X617" s="84"/>
      <c r="Y617" s="84"/>
      <c r="Z617" s="84"/>
    </row>
    <row r="618" spans="1:26" ht="60">
      <c r="A618" s="409" t="s">
        <v>15</v>
      </c>
      <c r="B618" s="410">
        <v>100014652014</v>
      </c>
      <c r="C618" s="409" t="s">
        <v>5475</v>
      </c>
      <c r="D618" s="409" t="s">
        <v>5483</v>
      </c>
      <c r="E618" s="409" t="s">
        <v>9</v>
      </c>
      <c r="F618" s="411">
        <v>44337.586111111115</v>
      </c>
      <c r="G618" s="84"/>
      <c r="H618" s="84"/>
      <c r="I618" s="84"/>
      <c r="J618" s="84"/>
      <c r="K618" s="84"/>
      <c r="L618" s="84"/>
      <c r="M618" s="84"/>
      <c r="N618" s="84"/>
      <c r="O618" s="84"/>
      <c r="P618" s="84"/>
      <c r="Q618" s="84"/>
      <c r="R618" s="84"/>
      <c r="S618" s="84"/>
      <c r="T618" s="84"/>
      <c r="U618" s="84"/>
      <c r="V618" s="84"/>
      <c r="W618" s="84"/>
      <c r="X618" s="84"/>
      <c r="Y618" s="84"/>
      <c r="Z618" s="84"/>
    </row>
    <row r="619" spans="1:26" ht="60">
      <c r="A619" s="399" t="s">
        <v>19</v>
      </c>
      <c r="B619" s="400">
        <v>100014634411</v>
      </c>
      <c r="C619" s="399" t="s">
        <v>5475</v>
      </c>
      <c r="D619" s="399" t="s">
        <v>5483</v>
      </c>
      <c r="E619" s="399" t="s">
        <v>13</v>
      </c>
      <c r="F619" s="401">
        <v>44313.643750000003</v>
      </c>
      <c r="G619" s="84"/>
      <c r="H619" s="84"/>
      <c r="I619" s="84"/>
      <c r="J619" s="84"/>
      <c r="K619" s="84"/>
      <c r="L619" s="84"/>
      <c r="M619" s="84"/>
      <c r="N619" s="84"/>
      <c r="O619" s="84"/>
      <c r="P619" s="84"/>
      <c r="Q619" s="84"/>
      <c r="R619" s="84"/>
      <c r="S619" s="84"/>
      <c r="T619" s="84"/>
      <c r="U619" s="84"/>
      <c r="V619" s="84"/>
      <c r="W619" s="84"/>
      <c r="X619" s="84"/>
      <c r="Y619" s="84"/>
      <c r="Z619" s="84"/>
    </row>
    <row r="620" spans="1:26" ht="60">
      <c r="A620" s="399" t="s">
        <v>15</v>
      </c>
      <c r="B620" s="400">
        <v>100014638562</v>
      </c>
      <c r="C620" s="399" t="s">
        <v>5475</v>
      </c>
      <c r="D620" s="399" t="s">
        <v>5483</v>
      </c>
      <c r="E620" s="399" t="s">
        <v>9</v>
      </c>
      <c r="F620" s="401">
        <v>44337.590277777781</v>
      </c>
      <c r="G620" s="84"/>
      <c r="H620" s="84"/>
      <c r="I620" s="84"/>
      <c r="J620" s="84"/>
      <c r="K620" s="84"/>
      <c r="L620" s="84"/>
      <c r="M620" s="84"/>
      <c r="N620" s="84"/>
      <c r="O620" s="84"/>
      <c r="P620" s="84"/>
      <c r="Q620" s="84"/>
      <c r="R620" s="84"/>
      <c r="S620" s="84"/>
      <c r="T620" s="84"/>
      <c r="U620" s="84"/>
      <c r="V620" s="84"/>
      <c r="W620" s="84"/>
      <c r="X620" s="84"/>
      <c r="Y620" s="84"/>
      <c r="Z620" s="84"/>
    </row>
    <row r="621" spans="1:26" ht="60">
      <c r="A621" s="399" t="s">
        <v>15</v>
      </c>
      <c r="B621" s="400">
        <v>100014616491</v>
      </c>
      <c r="C621" s="399" t="s">
        <v>5475</v>
      </c>
      <c r="D621" s="399" t="s">
        <v>5483</v>
      </c>
      <c r="E621" s="399" t="s">
        <v>9</v>
      </c>
      <c r="F621" s="401">
        <v>44337.59097222222</v>
      </c>
      <c r="G621" s="84"/>
      <c r="H621" s="84"/>
      <c r="I621" s="84"/>
      <c r="J621" s="84"/>
      <c r="K621" s="84"/>
      <c r="L621" s="84"/>
      <c r="M621" s="84"/>
      <c r="N621" s="84"/>
      <c r="O621" s="84"/>
      <c r="P621" s="84"/>
      <c r="Q621" s="84"/>
      <c r="R621" s="84"/>
      <c r="S621" s="84"/>
      <c r="T621" s="84"/>
      <c r="U621" s="84"/>
      <c r="V621" s="84"/>
      <c r="W621" s="84"/>
      <c r="X621" s="84"/>
      <c r="Y621" s="84"/>
      <c r="Z621" s="84"/>
    </row>
    <row r="622" spans="1:26" ht="60">
      <c r="A622" s="399" t="s">
        <v>19</v>
      </c>
      <c r="B622" s="400">
        <v>100014600149</v>
      </c>
      <c r="C622" s="399" t="s">
        <v>5475</v>
      </c>
      <c r="D622" s="399" t="s">
        <v>5483</v>
      </c>
      <c r="E622" s="399" t="s">
        <v>13</v>
      </c>
      <c r="F622" s="401">
        <v>44211.810416666667</v>
      </c>
      <c r="G622" s="84"/>
      <c r="H622" s="84"/>
      <c r="I622" s="84"/>
      <c r="J622" s="84"/>
      <c r="K622" s="84"/>
      <c r="L622" s="84"/>
      <c r="M622" s="84"/>
      <c r="N622" s="84"/>
      <c r="O622" s="84"/>
      <c r="P622" s="84"/>
      <c r="Q622" s="84"/>
      <c r="R622" s="84"/>
      <c r="S622" s="84"/>
      <c r="T622" s="84"/>
      <c r="U622" s="84"/>
      <c r="V622" s="84"/>
      <c r="W622" s="84"/>
      <c r="X622" s="84"/>
      <c r="Y622" s="84"/>
      <c r="Z622" s="84"/>
    </row>
    <row r="623" spans="1:26" ht="60">
      <c r="A623" s="399" t="s">
        <v>19</v>
      </c>
      <c r="B623" s="400">
        <v>100014612040</v>
      </c>
      <c r="C623" s="399" t="s">
        <v>5475</v>
      </c>
      <c r="D623" s="399" t="s">
        <v>5483</v>
      </c>
      <c r="E623" s="399" t="s">
        <v>13</v>
      </c>
      <c r="F623" s="401">
        <v>44246.612500000003</v>
      </c>
      <c r="G623" s="84"/>
      <c r="H623" s="84"/>
      <c r="I623" s="84"/>
      <c r="J623" s="84"/>
      <c r="K623" s="84"/>
      <c r="L623" s="84"/>
      <c r="M623" s="84"/>
      <c r="N623" s="84"/>
      <c r="O623" s="84"/>
      <c r="P623" s="84"/>
      <c r="Q623" s="84"/>
      <c r="R623" s="84"/>
      <c r="S623" s="84"/>
      <c r="T623" s="84"/>
      <c r="U623" s="84"/>
      <c r="V623" s="84"/>
      <c r="W623" s="84"/>
      <c r="X623" s="84"/>
      <c r="Y623" s="84"/>
      <c r="Z623" s="84"/>
    </row>
    <row r="624" spans="1:26" ht="60">
      <c r="A624" s="399" t="s">
        <v>19</v>
      </c>
      <c r="B624" s="400">
        <v>100014585126</v>
      </c>
      <c r="C624" s="399" t="s">
        <v>5475</v>
      </c>
      <c r="D624" s="399" t="s">
        <v>5483</v>
      </c>
      <c r="E624" s="399" t="s">
        <v>13</v>
      </c>
      <c r="F624" s="401">
        <v>44263.697222222225</v>
      </c>
      <c r="G624" s="84"/>
      <c r="H624" s="84"/>
      <c r="I624" s="84"/>
      <c r="J624" s="84"/>
      <c r="K624" s="84"/>
      <c r="L624" s="84"/>
      <c r="M624" s="84"/>
      <c r="N624" s="84"/>
      <c r="O624" s="84"/>
      <c r="P624" s="84"/>
      <c r="Q624" s="84"/>
      <c r="R624" s="84"/>
      <c r="S624" s="84"/>
      <c r="T624" s="84"/>
      <c r="U624" s="84"/>
      <c r="V624" s="84"/>
      <c r="W624" s="84"/>
      <c r="X624" s="84"/>
      <c r="Y624" s="84"/>
      <c r="Z624" s="84"/>
    </row>
    <row r="625" spans="1:26" ht="60">
      <c r="A625" s="399" t="s">
        <v>15</v>
      </c>
      <c r="B625" s="400">
        <v>100014565257</v>
      </c>
      <c r="C625" s="399" t="s">
        <v>5475</v>
      </c>
      <c r="D625" s="399" t="s">
        <v>5483</v>
      </c>
      <c r="E625" s="399" t="s">
        <v>9</v>
      </c>
      <c r="F625" s="401">
        <v>44337.591666666667</v>
      </c>
      <c r="G625" s="84"/>
      <c r="H625" s="84"/>
      <c r="I625" s="84"/>
      <c r="J625" s="84"/>
      <c r="K625" s="84"/>
      <c r="L625" s="84"/>
      <c r="M625" s="84"/>
      <c r="N625" s="84"/>
      <c r="O625" s="84"/>
      <c r="P625" s="84"/>
      <c r="Q625" s="84"/>
      <c r="R625" s="84"/>
      <c r="S625" s="84"/>
      <c r="T625" s="84"/>
      <c r="U625" s="84"/>
      <c r="V625" s="84"/>
      <c r="W625" s="84"/>
      <c r="X625" s="84"/>
      <c r="Y625" s="84"/>
      <c r="Z625" s="84"/>
    </row>
    <row r="626" spans="1:26" ht="60">
      <c r="A626" s="399" t="s">
        <v>19</v>
      </c>
      <c r="B626" s="400">
        <v>100014568514</v>
      </c>
      <c r="C626" s="399" t="s">
        <v>5475</v>
      </c>
      <c r="D626" s="399" t="s">
        <v>5483</v>
      </c>
      <c r="E626" s="399" t="s">
        <v>13</v>
      </c>
      <c r="F626" s="401">
        <v>44333.744444444441</v>
      </c>
      <c r="G626" s="84"/>
      <c r="H626" s="84"/>
      <c r="I626" s="84"/>
      <c r="J626" s="84"/>
      <c r="K626" s="84"/>
      <c r="L626" s="84"/>
      <c r="M626" s="84"/>
      <c r="N626" s="84"/>
      <c r="O626" s="84"/>
      <c r="P626" s="84"/>
      <c r="Q626" s="84"/>
      <c r="R626" s="84"/>
      <c r="S626" s="84"/>
      <c r="T626" s="84"/>
      <c r="U626" s="84"/>
      <c r="V626" s="84"/>
      <c r="W626" s="84"/>
      <c r="X626" s="84"/>
      <c r="Y626" s="84"/>
      <c r="Z626" s="84"/>
    </row>
    <row r="627" spans="1:26" ht="60">
      <c r="A627" s="399" t="s">
        <v>12</v>
      </c>
      <c r="B627" s="400">
        <v>100014572918</v>
      </c>
      <c r="C627" s="399" t="s">
        <v>5475</v>
      </c>
      <c r="D627" s="399" t="s">
        <v>5483</v>
      </c>
      <c r="E627" s="399" t="s">
        <v>9</v>
      </c>
      <c r="F627" s="401">
        <v>44337.635416666672</v>
      </c>
      <c r="G627" s="84"/>
      <c r="H627" s="84"/>
      <c r="I627" s="84"/>
      <c r="J627" s="84"/>
      <c r="K627" s="84"/>
      <c r="L627" s="84"/>
      <c r="M627" s="84"/>
      <c r="N627" s="84"/>
      <c r="O627" s="84"/>
      <c r="P627" s="84"/>
      <c r="Q627" s="84"/>
      <c r="R627" s="84"/>
      <c r="S627" s="84"/>
      <c r="T627" s="84"/>
      <c r="U627" s="84"/>
      <c r="V627" s="84"/>
      <c r="W627" s="84"/>
      <c r="X627" s="84"/>
      <c r="Y627" s="84"/>
      <c r="Z627" s="84"/>
    </row>
    <row r="628" spans="1:26" ht="60">
      <c r="A628" s="399" t="s">
        <v>6</v>
      </c>
      <c r="B628" s="400">
        <v>100014574512</v>
      </c>
      <c r="C628" s="399" t="s">
        <v>5475</v>
      </c>
      <c r="D628" s="399" t="s">
        <v>5483</v>
      </c>
      <c r="E628" s="399" t="s">
        <v>13</v>
      </c>
      <c r="F628" s="401">
        <v>44273.620138888888</v>
      </c>
      <c r="G628" s="84"/>
      <c r="H628" s="84"/>
      <c r="I628" s="84"/>
      <c r="J628" s="84"/>
      <c r="K628" s="84"/>
      <c r="L628" s="84"/>
      <c r="M628" s="84"/>
      <c r="N628" s="84"/>
      <c r="O628" s="84"/>
      <c r="P628" s="84"/>
      <c r="Q628" s="84"/>
      <c r="R628" s="84"/>
      <c r="S628" s="84"/>
      <c r="T628" s="84"/>
      <c r="U628" s="84"/>
      <c r="V628" s="84"/>
      <c r="W628" s="84"/>
      <c r="X628" s="84"/>
      <c r="Y628" s="84"/>
      <c r="Z628" s="84"/>
    </row>
    <row r="629" spans="1:26" ht="60">
      <c r="A629" s="399" t="s">
        <v>19</v>
      </c>
      <c r="B629" s="400">
        <v>100014575143</v>
      </c>
      <c r="C629" s="399" t="s">
        <v>5475</v>
      </c>
      <c r="D629" s="399" t="s">
        <v>5483</v>
      </c>
      <c r="E629" s="399" t="s">
        <v>13</v>
      </c>
      <c r="F629" s="401">
        <v>44230.737500000003</v>
      </c>
      <c r="G629" s="84"/>
      <c r="H629" s="84"/>
      <c r="I629" s="84"/>
      <c r="J629" s="84"/>
      <c r="K629" s="84"/>
      <c r="L629" s="84"/>
      <c r="M629" s="84"/>
      <c r="N629" s="84"/>
      <c r="O629" s="84"/>
      <c r="P629" s="84"/>
      <c r="Q629" s="84"/>
      <c r="R629" s="84"/>
      <c r="S629" s="84"/>
      <c r="T629" s="84"/>
      <c r="U629" s="84"/>
      <c r="V629" s="84"/>
      <c r="W629" s="84"/>
      <c r="X629" s="84"/>
      <c r="Y629" s="84"/>
      <c r="Z629" s="84"/>
    </row>
    <row r="630" spans="1:26" ht="60">
      <c r="A630" s="399" t="s">
        <v>11</v>
      </c>
      <c r="B630" s="400">
        <v>100014576602</v>
      </c>
      <c r="C630" s="399" t="s">
        <v>5475</v>
      </c>
      <c r="D630" s="399" t="s">
        <v>5483</v>
      </c>
      <c r="E630" s="399" t="s">
        <v>13</v>
      </c>
      <c r="F630" s="401">
        <v>44337.454861111109</v>
      </c>
      <c r="G630" s="84"/>
      <c r="H630" s="84"/>
      <c r="I630" s="84"/>
      <c r="J630" s="84"/>
      <c r="K630" s="84"/>
      <c r="L630" s="84"/>
      <c r="M630" s="84"/>
      <c r="N630" s="84"/>
      <c r="O630" s="84"/>
      <c r="P630" s="84"/>
      <c r="Q630" s="84"/>
      <c r="R630" s="84"/>
      <c r="S630" s="84"/>
      <c r="T630" s="84"/>
      <c r="U630" s="84"/>
      <c r="V630" s="84"/>
      <c r="W630" s="84"/>
      <c r="X630" s="84"/>
      <c r="Y630" s="84"/>
      <c r="Z630" s="84"/>
    </row>
    <row r="631" spans="1:26" ht="60">
      <c r="A631" s="399" t="s">
        <v>19</v>
      </c>
      <c r="B631" s="400">
        <v>100014554722</v>
      </c>
      <c r="C631" s="399" t="s">
        <v>5475</v>
      </c>
      <c r="D631" s="399" t="s">
        <v>5483</v>
      </c>
      <c r="E631" s="399" t="s">
        <v>13</v>
      </c>
      <c r="F631" s="401">
        <v>44324.707638888889</v>
      </c>
      <c r="G631" s="84"/>
      <c r="H631" s="84"/>
      <c r="I631" s="84"/>
      <c r="J631" s="84"/>
      <c r="K631" s="84"/>
      <c r="L631" s="84"/>
      <c r="M631" s="84"/>
      <c r="N631" s="84"/>
      <c r="O631" s="84"/>
      <c r="P631" s="84"/>
      <c r="Q631" s="84"/>
      <c r="R631" s="84"/>
      <c r="S631" s="84"/>
      <c r="T631" s="84"/>
      <c r="U631" s="84"/>
      <c r="V631" s="84"/>
      <c r="W631" s="84"/>
      <c r="X631" s="84"/>
      <c r="Y631" s="84"/>
      <c r="Z631" s="84"/>
    </row>
    <row r="632" spans="1:26" ht="45">
      <c r="A632" s="399" t="s">
        <v>16</v>
      </c>
      <c r="B632" s="400">
        <v>100014479525</v>
      </c>
      <c r="C632" s="399" t="s">
        <v>5475</v>
      </c>
      <c r="D632" s="399" t="s">
        <v>5476</v>
      </c>
      <c r="E632" s="399" t="s">
        <v>13</v>
      </c>
      <c r="F632" s="401">
        <v>44330.459027777775</v>
      </c>
      <c r="G632" s="84"/>
      <c r="H632" s="84"/>
      <c r="I632" s="84"/>
      <c r="J632" s="84"/>
      <c r="K632" s="84"/>
      <c r="L632" s="84"/>
      <c r="M632" s="84"/>
      <c r="N632" s="84"/>
      <c r="O632" s="84"/>
      <c r="P632" s="84"/>
      <c r="Q632" s="84"/>
      <c r="R632" s="84"/>
      <c r="S632" s="84"/>
      <c r="T632" s="84"/>
      <c r="U632" s="84"/>
      <c r="V632" s="84"/>
      <c r="W632" s="84"/>
      <c r="X632" s="84"/>
      <c r="Y632" s="84"/>
      <c r="Z632" s="84"/>
    </row>
    <row r="633" spans="1:26" ht="45">
      <c r="A633" s="399" t="s">
        <v>6</v>
      </c>
      <c r="B633" s="400">
        <v>100014495811</v>
      </c>
      <c r="C633" s="399" t="s">
        <v>5475</v>
      </c>
      <c r="D633" s="399" t="s">
        <v>5476</v>
      </c>
      <c r="E633" s="399" t="s">
        <v>13</v>
      </c>
      <c r="F633" s="401">
        <v>44330.694444444445</v>
      </c>
      <c r="G633" s="84"/>
      <c r="H633" s="84"/>
      <c r="I633" s="84"/>
      <c r="J633" s="84"/>
      <c r="K633" s="84"/>
      <c r="L633" s="84"/>
      <c r="M633" s="84"/>
      <c r="N633" s="84"/>
      <c r="O633" s="84"/>
      <c r="P633" s="84"/>
      <c r="Q633" s="84"/>
      <c r="R633" s="84"/>
      <c r="S633" s="84"/>
      <c r="T633" s="84"/>
      <c r="U633" s="84"/>
      <c r="V633" s="84"/>
      <c r="W633" s="84"/>
      <c r="X633" s="84"/>
      <c r="Y633" s="84"/>
      <c r="Z633" s="84"/>
    </row>
    <row r="634" spans="1:26" ht="45">
      <c r="A634" s="399" t="s">
        <v>17</v>
      </c>
      <c r="B634" s="400">
        <v>100014464279</v>
      </c>
      <c r="C634" s="399" t="s">
        <v>5475</v>
      </c>
      <c r="D634" s="399" t="s">
        <v>5476</v>
      </c>
      <c r="E634" s="399" t="s">
        <v>13</v>
      </c>
      <c r="F634" s="401">
        <v>44335.691666666666</v>
      </c>
      <c r="G634" s="403">
        <v>44342</v>
      </c>
      <c r="H634" s="84"/>
      <c r="I634" s="84"/>
      <c r="J634" s="84"/>
      <c r="K634" s="84"/>
      <c r="L634" s="84"/>
      <c r="M634" s="84"/>
      <c r="N634" s="84"/>
      <c r="O634" s="84"/>
      <c r="P634" s="84"/>
      <c r="Q634" s="84"/>
      <c r="R634" s="84"/>
      <c r="S634" s="84"/>
      <c r="T634" s="84"/>
      <c r="U634" s="84"/>
      <c r="V634" s="84"/>
      <c r="W634" s="84"/>
      <c r="X634" s="84"/>
      <c r="Y634" s="84"/>
      <c r="Z634" s="84"/>
    </row>
    <row r="635" spans="1:26" ht="60">
      <c r="A635" s="399" t="s">
        <v>18</v>
      </c>
      <c r="B635" s="402">
        <v>100014523006</v>
      </c>
      <c r="C635" s="399" t="s">
        <v>5475</v>
      </c>
      <c r="D635" s="399" t="s">
        <v>5483</v>
      </c>
      <c r="E635" s="399" t="s">
        <v>13</v>
      </c>
      <c r="F635" s="401">
        <v>44246.441666666666</v>
      </c>
      <c r="G635" s="84"/>
      <c r="H635" s="84"/>
      <c r="I635" s="84"/>
      <c r="J635" s="84"/>
      <c r="K635" s="84"/>
      <c r="L635" s="84"/>
      <c r="M635" s="84"/>
      <c r="N635" s="84"/>
      <c r="O635" s="84"/>
      <c r="P635" s="84"/>
      <c r="Q635" s="84"/>
      <c r="R635" s="84"/>
      <c r="S635" s="84"/>
      <c r="T635" s="84"/>
      <c r="U635" s="84"/>
      <c r="V635" s="84"/>
      <c r="W635" s="84"/>
      <c r="X635" s="84"/>
      <c r="Y635" s="84"/>
      <c r="Z635" s="84"/>
    </row>
    <row r="636" spans="1:26" ht="60">
      <c r="A636" s="399" t="s">
        <v>19</v>
      </c>
      <c r="B636" s="400">
        <v>100014525129</v>
      </c>
      <c r="C636" s="399" t="s">
        <v>5475</v>
      </c>
      <c r="D636" s="399" t="s">
        <v>5483</v>
      </c>
      <c r="E636" s="399" t="s">
        <v>13</v>
      </c>
      <c r="F636" s="401">
        <v>44274.667361111111</v>
      </c>
      <c r="G636" s="84"/>
      <c r="H636" s="84"/>
      <c r="I636" s="84"/>
      <c r="J636" s="84"/>
      <c r="K636" s="84"/>
      <c r="L636" s="84"/>
      <c r="M636" s="84"/>
      <c r="N636" s="84"/>
      <c r="O636" s="84"/>
      <c r="P636" s="84"/>
      <c r="Q636" s="84"/>
      <c r="R636" s="84"/>
      <c r="S636" s="84"/>
      <c r="T636" s="84"/>
      <c r="U636" s="84"/>
      <c r="V636" s="84"/>
      <c r="W636" s="84"/>
      <c r="X636" s="84"/>
      <c r="Y636" s="84"/>
      <c r="Z636" s="84"/>
    </row>
    <row r="637" spans="1:26" ht="60">
      <c r="A637" s="399" t="s">
        <v>18</v>
      </c>
      <c r="B637" s="402">
        <v>100014495441</v>
      </c>
      <c r="C637" s="399" t="s">
        <v>5475</v>
      </c>
      <c r="D637" s="399" t="s">
        <v>5483</v>
      </c>
      <c r="E637" s="399" t="s">
        <v>13</v>
      </c>
      <c r="F637" s="401">
        <v>44328.727777777778</v>
      </c>
      <c r="G637" s="84"/>
      <c r="H637" s="84"/>
      <c r="I637" s="84"/>
      <c r="J637" s="84"/>
      <c r="K637" s="84"/>
      <c r="L637" s="84"/>
      <c r="M637" s="84"/>
      <c r="N637" s="84"/>
      <c r="O637" s="84"/>
      <c r="P637" s="84"/>
      <c r="Q637" s="84"/>
      <c r="R637" s="84"/>
      <c r="S637" s="84"/>
      <c r="T637" s="84"/>
      <c r="U637" s="84"/>
      <c r="V637" s="84"/>
      <c r="W637" s="84"/>
      <c r="X637" s="84"/>
      <c r="Y637" s="84"/>
      <c r="Z637" s="84"/>
    </row>
    <row r="638" spans="1:26" ht="60">
      <c r="A638" s="399" t="s">
        <v>15</v>
      </c>
      <c r="B638" s="400">
        <v>100014513955</v>
      </c>
      <c r="C638" s="399" t="s">
        <v>5475</v>
      </c>
      <c r="D638" s="399" t="s">
        <v>5483</v>
      </c>
      <c r="E638" s="399" t="s">
        <v>9</v>
      </c>
      <c r="F638" s="401">
        <v>44337.593055555553</v>
      </c>
      <c r="G638" s="84"/>
      <c r="H638" s="84"/>
      <c r="I638" s="84"/>
      <c r="J638" s="84"/>
      <c r="K638" s="84"/>
      <c r="L638" s="84"/>
      <c r="M638" s="84"/>
      <c r="N638" s="84"/>
      <c r="O638" s="84"/>
      <c r="P638" s="84"/>
      <c r="Q638" s="84"/>
      <c r="R638" s="84"/>
      <c r="S638" s="84"/>
      <c r="T638" s="84"/>
      <c r="U638" s="84"/>
      <c r="V638" s="84"/>
      <c r="W638" s="84"/>
      <c r="X638" s="84"/>
      <c r="Y638" s="84"/>
      <c r="Z638" s="84"/>
    </row>
    <row r="639" spans="1:26" ht="60">
      <c r="A639" s="399" t="s">
        <v>12</v>
      </c>
      <c r="B639" s="400">
        <v>100014497308</v>
      </c>
      <c r="C639" s="399" t="s">
        <v>5475</v>
      </c>
      <c r="D639" s="399" t="s">
        <v>5483</v>
      </c>
      <c r="E639" s="399" t="s">
        <v>13</v>
      </c>
      <c r="F639" s="401">
        <v>44326.727083333331</v>
      </c>
      <c r="G639" s="84"/>
      <c r="H639" s="84"/>
      <c r="I639" s="84"/>
      <c r="J639" s="84"/>
      <c r="K639" s="84"/>
      <c r="L639" s="84"/>
      <c r="M639" s="84"/>
      <c r="N639" s="84"/>
      <c r="O639" s="84"/>
      <c r="P639" s="84"/>
      <c r="Q639" s="84"/>
      <c r="R639" s="84"/>
      <c r="S639" s="84"/>
      <c r="T639" s="84"/>
      <c r="U639" s="84"/>
      <c r="V639" s="84"/>
      <c r="W639" s="84"/>
      <c r="X639" s="84"/>
      <c r="Y639" s="84"/>
      <c r="Z639" s="84"/>
    </row>
    <row r="640" spans="1:26" ht="60">
      <c r="A640" s="399" t="s">
        <v>15</v>
      </c>
      <c r="B640" s="400">
        <v>100014506409</v>
      </c>
      <c r="C640" s="399" t="s">
        <v>5475</v>
      </c>
      <c r="D640" s="399" t="s">
        <v>5483</v>
      </c>
      <c r="E640" s="399" t="s">
        <v>9</v>
      </c>
      <c r="F640" s="401">
        <v>44337.593055555553</v>
      </c>
      <c r="G640" s="84"/>
      <c r="H640" s="84"/>
      <c r="I640" s="84"/>
      <c r="J640" s="84"/>
      <c r="K640" s="84"/>
      <c r="L640" s="84"/>
      <c r="M640" s="84"/>
      <c r="N640" s="84"/>
      <c r="O640" s="84"/>
      <c r="P640" s="84"/>
      <c r="Q640" s="84"/>
      <c r="R640" s="84"/>
      <c r="S640" s="84"/>
      <c r="T640" s="84"/>
      <c r="U640" s="84"/>
      <c r="V640" s="84"/>
      <c r="W640" s="84"/>
      <c r="X640" s="84"/>
      <c r="Y640" s="84"/>
      <c r="Z640" s="84"/>
    </row>
    <row r="641" spans="1:26" ht="60">
      <c r="A641" s="399" t="s">
        <v>19</v>
      </c>
      <c r="B641" s="400">
        <v>100014471123</v>
      </c>
      <c r="C641" s="399" t="s">
        <v>5475</v>
      </c>
      <c r="D641" s="399" t="s">
        <v>5483</v>
      </c>
      <c r="E641" s="399" t="s">
        <v>13</v>
      </c>
      <c r="F641" s="401">
        <v>44274.664583333331</v>
      </c>
      <c r="G641" s="84"/>
      <c r="H641" s="84"/>
      <c r="I641" s="84"/>
      <c r="J641" s="84"/>
      <c r="K641" s="84"/>
      <c r="L641" s="84"/>
      <c r="M641" s="84"/>
      <c r="N641" s="84"/>
      <c r="O641" s="84"/>
      <c r="P641" s="84"/>
      <c r="Q641" s="84"/>
      <c r="R641" s="84"/>
      <c r="S641" s="84"/>
      <c r="T641" s="84"/>
      <c r="U641" s="84"/>
      <c r="V641" s="84"/>
      <c r="W641" s="84"/>
      <c r="X641" s="84"/>
      <c r="Y641" s="84"/>
      <c r="Z641" s="84"/>
    </row>
    <row r="642" spans="1:26" ht="60">
      <c r="A642" s="399" t="s">
        <v>15</v>
      </c>
      <c r="B642" s="400">
        <v>100014474926</v>
      </c>
      <c r="C642" s="399" t="s">
        <v>5475</v>
      </c>
      <c r="D642" s="399" t="s">
        <v>5483</v>
      </c>
      <c r="E642" s="399" t="s">
        <v>9</v>
      </c>
      <c r="F642" s="401">
        <v>44337.599305555559</v>
      </c>
      <c r="G642" s="84"/>
      <c r="H642" s="84"/>
      <c r="I642" s="84"/>
      <c r="J642" s="84"/>
      <c r="K642" s="84"/>
      <c r="L642" s="84"/>
      <c r="M642" s="84"/>
      <c r="N642" s="84"/>
      <c r="O642" s="84"/>
      <c r="P642" s="84"/>
      <c r="Q642" s="84"/>
      <c r="R642" s="84"/>
      <c r="S642" s="84"/>
      <c r="T642" s="84"/>
      <c r="U642" s="84"/>
      <c r="V642" s="84"/>
      <c r="W642" s="84"/>
      <c r="X642" s="84"/>
      <c r="Y642" s="84"/>
      <c r="Z642" s="84"/>
    </row>
    <row r="643" spans="1:26" ht="60">
      <c r="A643" s="399" t="s">
        <v>19</v>
      </c>
      <c r="B643" s="400">
        <v>100014466010</v>
      </c>
      <c r="C643" s="399" t="s">
        <v>5475</v>
      </c>
      <c r="D643" s="399" t="s">
        <v>5483</v>
      </c>
      <c r="E643" s="399" t="s">
        <v>13</v>
      </c>
      <c r="F643" s="401">
        <v>44274.780555555553</v>
      </c>
      <c r="G643" s="84"/>
      <c r="H643" s="84"/>
      <c r="I643" s="84"/>
      <c r="J643" s="84"/>
      <c r="K643" s="84"/>
      <c r="L643" s="84"/>
      <c r="M643" s="84"/>
      <c r="N643" s="84"/>
      <c r="O643" s="84"/>
      <c r="P643" s="84"/>
      <c r="Q643" s="84"/>
      <c r="R643" s="84"/>
      <c r="S643" s="84"/>
      <c r="T643" s="84"/>
      <c r="U643" s="84"/>
      <c r="V643" s="84"/>
      <c r="W643" s="84"/>
      <c r="X643" s="84"/>
      <c r="Y643" s="84"/>
      <c r="Z643" s="84"/>
    </row>
    <row r="644" spans="1:26" ht="60">
      <c r="A644" s="399" t="s">
        <v>15</v>
      </c>
      <c r="B644" s="400">
        <v>100014478451</v>
      </c>
      <c r="C644" s="399" t="s">
        <v>5475</v>
      </c>
      <c r="D644" s="399" t="s">
        <v>5483</v>
      </c>
      <c r="E644" s="399" t="s">
        <v>9</v>
      </c>
      <c r="F644" s="401">
        <v>44337.59375</v>
      </c>
      <c r="G644" s="84"/>
      <c r="H644" s="84"/>
      <c r="I644" s="84"/>
      <c r="J644" s="84"/>
      <c r="K644" s="84"/>
      <c r="L644" s="84"/>
      <c r="M644" s="84"/>
      <c r="N644" s="84"/>
      <c r="O644" s="84"/>
      <c r="P644" s="84"/>
      <c r="Q644" s="84"/>
      <c r="R644" s="84"/>
      <c r="S644" s="84"/>
      <c r="T644" s="84"/>
      <c r="U644" s="84"/>
      <c r="V644" s="84"/>
      <c r="W644" s="84"/>
      <c r="X644" s="84"/>
      <c r="Y644" s="84"/>
      <c r="Z644" s="84"/>
    </row>
    <row r="645" spans="1:26" ht="60">
      <c r="A645" s="399" t="s">
        <v>19</v>
      </c>
      <c r="B645" s="400">
        <v>100014468972</v>
      </c>
      <c r="C645" s="399" t="s">
        <v>5475</v>
      </c>
      <c r="D645" s="399" t="s">
        <v>5483</v>
      </c>
      <c r="E645" s="399" t="s">
        <v>13</v>
      </c>
      <c r="F645" s="401">
        <v>44274.62777777778</v>
      </c>
      <c r="G645" s="84"/>
      <c r="H645" s="84"/>
      <c r="I645" s="84"/>
      <c r="J645" s="84"/>
      <c r="K645" s="84"/>
      <c r="L645" s="84"/>
      <c r="M645" s="84"/>
      <c r="N645" s="84"/>
      <c r="O645" s="84"/>
      <c r="P645" s="84"/>
      <c r="Q645" s="84"/>
      <c r="R645" s="84"/>
      <c r="S645" s="84"/>
      <c r="T645" s="84"/>
      <c r="U645" s="84"/>
      <c r="V645" s="84"/>
      <c r="W645" s="84"/>
      <c r="X645" s="84"/>
      <c r="Y645" s="84"/>
      <c r="Z645" s="84"/>
    </row>
    <row r="646" spans="1:26" ht="60">
      <c r="A646" s="399" t="s">
        <v>19</v>
      </c>
      <c r="B646" s="400">
        <v>100014485411</v>
      </c>
      <c r="C646" s="399" t="s">
        <v>5475</v>
      </c>
      <c r="D646" s="399" t="s">
        <v>5483</v>
      </c>
      <c r="E646" s="399" t="s">
        <v>13</v>
      </c>
      <c r="F646" s="401">
        <v>44189.443749999999</v>
      </c>
      <c r="G646" s="84"/>
      <c r="H646" s="84"/>
      <c r="I646" s="84"/>
      <c r="J646" s="84"/>
      <c r="K646" s="84"/>
      <c r="L646" s="84"/>
      <c r="M646" s="84"/>
      <c r="N646" s="84"/>
      <c r="O646" s="84"/>
      <c r="P646" s="84"/>
      <c r="Q646" s="84"/>
      <c r="R646" s="84"/>
      <c r="S646" s="84"/>
      <c r="T646" s="84"/>
      <c r="U646" s="84"/>
      <c r="V646" s="84"/>
      <c r="W646" s="84"/>
      <c r="X646" s="84"/>
      <c r="Y646" s="84"/>
      <c r="Z646" s="84"/>
    </row>
    <row r="647" spans="1:26" ht="60">
      <c r="A647" s="399" t="s">
        <v>17</v>
      </c>
      <c r="B647" s="400">
        <v>100014464461</v>
      </c>
      <c r="C647" s="399" t="s">
        <v>5475</v>
      </c>
      <c r="D647" s="399" t="s">
        <v>5483</v>
      </c>
      <c r="E647" s="399" t="s">
        <v>13</v>
      </c>
      <c r="F647" s="401">
        <v>44250.720138888893</v>
      </c>
      <c r="G647" s="403">
        <v>44344</v>
      </c>
      <c r="H647" s="84"/>
      <c r="I647" s="84"/>
      <c r="J647" s="84"/>
      <c r="K647" s="84"/>
      <c r="L647" s="84"/>
      <c r="M647" s="84"/>
      <c r="N647" s="84"/>
      <c r="O647" s="84"/>
      <c r="P647" s="84"/>
      <c r="Q647" s="84"/>
      <c r="R647" s="84"/>
      <c r="S647" s="84"/>
      <c r="T647" s="84"/>
      <c r="U647" s="84"/>
      <c r="V647" s="84"/>
      <c r="W647" s="84"/>
      <c r="X647" s="84"/>
      <c r="Y647" s="84"/>
      <c r="Z647" s="84"/>
    </row>
    <row r="648" spans="1:26" ht="60">
      <c r="A648" s="399" t="s">
        <v>6</v>
      </c>
      <c r="B648" s="400">
        <v>100014463168</v>
      </c>
      <c r="C648" s="399" t="s">
        <v>5475</v>
      </c>
      <c r="D648" s="399" t="s">
        <v>5483</v>
      </c>
      <c r="E648" s="399" t="s">
        <v>13</v>
      </c>
      <c r="F648" s="401">
        <v>44307.602777777778</v>
      </c>
      <c r="G648" s="84"/>
      <c r="H648" s="84"/>
      <c r="I648" s="84"/>
      <c r="J648" s="84"/>
      <c r="K648" s="84"/>
      <c r="L648" s="84"/>
      <c r="M648" s="84"/>
      <c r="N648" s="84"/>
      <c r="O648" s="84"/>
      <c r="P648" s="84"/>
      <c r="Q648" s="84"/>
      <c r="R648" s="84"/>
      <c r="S648" s="84"/>
      <c r="T648" s="84"/>
      <c r="U648" s="84"/>
      <c r="V648" s="84"/>
      <c r="W648" s="84"/>
      <c r="X648" s="84"/>
      <c r="Y648" s="84"/>
      <c r="Z648" s="84"/>
    </row>
    <row r="649" spans="1:26" ht="60">
      <c r="A649" s="399" t="s">
        <v>15</v>
      </c>
      <c r="B649" s="400">
        <v>100014463157</v>
      </c>
      <c r="C649" s="399" t="s">
        <v>5475</v>
      </c>
      <c r="D649" s="399" t="s">
        <v>5483</v>
      </c>
      <c r="E649" s="399" t="s">
        <v>9</v>
      </c>
      <c r="F649" s="401">
        <v>44337.602777777778</v>
      </c>
      <c r="G649" s="84"/>
      <c r="H649" s="84"/>
      <c r="I649" s="84"/>
      <c r="J649" s="84"/>
      <c r="K649" s="84"/>
      <c r="L649" s="84"/>
      <c r="M649" s="84"/>
      <c r="N649" s="84"/>
      <c r="O649" s="84"/>
      <c r="P649" s="84"/>
      <c r="Q649" s="84"/>
      <c r="R649" s="84"/>
      <c r="S649" s="84"/>
      <c r="T649" s="84"/>
      <c r="U649" s="84"/>
      <c r="V649" s="84"/>
      <c r="W649" s="84"/>
      <c r="X649" s="84"/>
      <c r="Y649" s="84"/>
      <c r="Z649" s="84"/>
    </row>
    <row r="650" spans="1:26" ht="45">
      <c r="A650" s="399" t="s">
        <v>6</v>
      </c>
      <c r="B650" s="400">
        <v>100014315104</v>
      </c>
      <c r="C650" s="399" t="s">
        <v>5475</v>
      </c>
      <c r="D650" s="399" t="s">
        <v>5476</v>
      </c>
      <c r="E650" s="399" t="s">
        <v>13</v>
      </c>
      <c r="F650" s="401">
        <v>44330.45694444445</v>
      </c>
      <c r="G650" s="84"/>
      <c r="H650" s="84"/>
      <c r="I650" s="84"/>
      <c r="J650" s="84"/>
      <c r="K650" s="84"/>
      <c r="L650" s="84"/>
      <c r="M650" s="84"/>
      <c r="N650" s="84"/>
      <c r="O650" s="84"/>
      <c r="P650" s="84"/>
      <c r="Q650" s="84"/>
      <c r="R650" s="84"/>
      <c r="S650" s="84"/>
      <c r="T650" s="84"/>
      <c r="U650" s="84"/>
      <c r="V650" s="84"/>
      <c r="W650" s="84"/>
      <c r="X650" s="84"/>
      <c r="Y650" s="84"/>
      <c r="Z650" s="84"/>
    </row>
    <row r="651" spans="1:26" ht="45">
      <c r="A651" s="399" t="s">
        <v>15</v>
      </c>
      <c r="B651" s="400">
        <v>100014389068</v>
      </c>
      <c r="C651" s="399" t="s">
        <v>5475</v>
      </c>
      <c r="D651" s="399" t="s">
        <v>5476</v>
      </c>
      <c r="E651" s="399" t="s">
        <v>13</v>
      </c>
      <c r="F651" s="401">
        <v>44329.666666666672</v>
      </c>
      <c r="G651" s="84"/>
      <c r="H651" s="84"/>
      <c r="I651" s="84"/>
      <c r="J651" s="84"/>
      <c r="K651" s="84"/>
      <c r="L651" s="84"/>
      <c r="M651" s="84"/>
      <c r="N651" s="84"/>
      <c r="O651" s="84"/>
      <c r="P651" s="84"/>
      <c r="Q651" s="84"/>
      <c r="R651" s="84"/>
      <c r="S651" s="84"/>
      <c r="T651" s="84"/>
      <c r="U651" s="84"/>
      <c r="V651" s="84"/>
      <c r="W651" s="84"/>
      <c r="X651" s="84"/>
      <c r="Y651" s="84"/>
      <c r="Z651" s="84"/>
    </row>
    <row r="652" spans="1:26" ht="60">
      <c r="A652" s="399" t="s">
        <v>15</v>
      </c>
      <c r="B652" s="400">
        <v>100014453942</v>
      </c>
      <c r="C652" s="399" t="s">
        <v>5475</v>
      </c>
      <c r="D652" s="399" t="s">
        <v>5483</v>
      </c>
      <c r="E652" s="399" t="s">
        <v>9</v>
      </c>
      <c r="F652" s="401">
        <v>44337.606249999997</v>
      </c>
      <c r="G652" s="84"/>
      <c r="H652" s="84"/>
      <c r="I652" s="84"/>
      <c r="J652" s="84"/>
      <c r="K652" s="84"/>
      <c r="L652" s="84"/>
      <c r="M652" s="84"/>
      <c r="N652" s="84"/>
      <c r="O652" s="84"/>
      <c r="P652" s="84"/>
      <c r="Q652" s="84"/>
      <c r="R652" s="84"/>
      <c r="S652" s="84"/>
      <c r="T652" s="84"/>
      <c r="U652" s="84"/>
      <c r="V652" s="84"/>
      <c r="W652" s="84"/>
      <c r="X652" s="84"/>
      <c r="Y652" s="84"/>
      <c r="Z652" s="84"/>
    </row>
    <row r="653" spans="1:26" ht="60">
      <c r="A653" s="399" t="s">
        <v>12</v>
      </c>
      <c r="B653" s="400">
        <v>100014458845</v>
      </c>
      <c r="C653" s="399" t="s">
        <v>5475</v>
      </c>
      <c r="D653" s="399" t="s">
        <v>5483</v>
      </c>
      <c r="E653" s="399" t="s">
        <v>13</v>
      </c>
      <c r="F653" s="401">
        <v>44312.481944444451</v>
      </c>
      <c r="G653" s="84"/>
      <c r="H653" s="84"/>
      <c r="I653" s="84"/>
      <c r="J653" s="84"/>
      <c r="K653" s="84"/>
      <c r="L653" s="84"/>
      <c r="M653" s="84"/>
      <c r="N653" s="84"/>
      <c r="O653" s="84"/>
      <c r="P653" s="84"/>
      <c r="Q653" s="84"/>
      <c r="R653" s="84"/>
      <c r="S653" s="84"/>
      <c r="T653" s="84"/>
      <c r="U653" s="84"/>
      <c r="V653" s="84"/>
      <c r="W653" s="84"/>
      <c r="X653" s="84"/>
      <c r="Y653" s="84"/>
      <c r="Z653" s="84"/>
    </row>
    <row r="654" spans="1:26" ht="60">
      <c r="A654" s="399" t="s">
        <v>6</v>
      </c>
      <c r="B654" s="400">
        <v>100014440373</v>
      </c>
      <c r="C654" s="399" t="s">
        <v>5475</v>
      </c>
      <c r="D654" s="399" t="s">
        <v>5483</v>
      </c>
      <c r="E654" s="399" t="s">
        <v>13</v>
      </c>
      <c r="F654" s="401">
        <v>44272.427083333328</v>
      </c>
      <c r="G654" s="84"/>
      <c r="H654" s="84"/>
      <c r="I654" s="84"/>
      <c r="J654" s="84"/>
      <c r="K654" s="84"/>
      <c r="L654" s="84"/>
      <c r="M654" s="84"/>
      <c r="N654" s="84"/>
      <c r="O654" s="84"/>
      <c r="P654" s="84"/>
      <c r="Q654" s="84"/>
      <c r="R654" s="84"/>
      <c r="S654" s="84"/>
      <c r="T654" s="84"/>
      <c r="U654" s="84"/>
      <c r="V654" s="84"/>
      <c r="W654" s="84"/>
      <c r="X654" s="84"/>
      <c r="Y654" s="84"/>
      <c r="Z654" s="84"/>
    </row>
    <row r="655" spans="1:26" ht="60">
      <c r="A655" s="399" t="s">
        <v>19</v>
      </c>
      <c r="B655" s="400">
        <v>100014440817</v>
      </c>
      <c r="C655" s="399" t="s">
        <v>5475</v>
      </c>
      <c r="D655" s="399" t="s">
        <v>5483</v>
      </c>
      <c r="E655" s="399" t="s">
        <v>13</v>
      </c>
      <c r="F655" s="401">
        <v>44316.624305555553</v>
      </c>
      <c r="G655" s="84"/>
      <c r="H655" s="84"/>
      <c r="I655" s="84"/>
      <c r="J655" s="84"/>
      <c r="K655" s="84"/>
      <c r="L655" s="84"/>
      <c r="M655" s="84"/>
      <c r="N655" s="84"/>
      <c r="O655" s="84"/>
      <c r="P655" s="84"/>
      <c r="Q655" s="84"/>
      <c r="R655" s="84"/>
      <c r="S655" s="84"/>
      <c r="T655" s="84"/>
      <c r="U655" s="84"/>
      <c r="V655" s="84"/>
      <c r="W655" s="84"/>
      <c r="X655" s="84"/>
      <c r="Y655" s="84"/>
      <c r="Z655" s="84"/>
    </row>
    <row r="656" spans="1:26" ht="60">
      <c r="A656" s="399" t="s">
        <v>19</v>
      </c>
      <c r="B656" s="400">
        <v>100014392284</v>
      </c>
      <c r="C656" s="399" t="s">
        <v>5475</v>
      </c>
      <c r="D656" s="399" t="s">
        <v>5483</v>
      </c>
      <c r="E656" s="399" t="s">
        <v>13</v>
      </c>
      <c r="F656" s="401">
        <v>44224.641666666663</v>
      </c>
      <c r="G656" s="84"/>
      <c r="H656" s="84"/>
      <c r="I656" s="84"/>
      <c r="J656" s="84"/>
      <c r="K656" s="84"/>
      <c r="L656" s="84"/>
      <c r="M656" s="84"/>
      <c r="N656" s="84"/>
      <c r="O656" s="84"/>
      <c r="P656" s="84"/>
      <c r="Q656" s="84"/>
      <c r="R656" s="84"/>
      <c r="S656" s="84"/>
      <c r="T656" s="84"/>
      <c r="U656" s="84"/>
      <c r="V656" s="84"/>
      <c r="W656" s="84"/>
      <c r="X656" s="84"/>
      <c r="Y656" s="84"/>
      <c r="Z656" s="84"/>
    </row>
    <row r="657" spans="1:26" ht="60">
      <c r="A657" s="399" t="s">
        <v>15</v>
      </c>
      <c r="B657" s="400">
        <v>100014423803</v>
      </c>
      <c r="C657" s="399" t="s">
        <v>5475</v>
      </c>
      <c r="D657" s="399" t="s">
        <v>5483</v>
      </c>
      <c r="E657" s="399" t="s">
        <v>9</v>
      </c>
      <c r="F657" s="401">
        <v>44337.606944444451</v>
      </c>
      <c r="G657" s="84"/>
      <c r="H657" s="84"/>
      <c r="I657" s="84"/>
      <c r="J657" s="84"/>
      <c r="K657" s="84"/>
      <c r="L657" s="84"/>
      <c r="M657" s="84"/>
      <c r="N657" s="84"/>
      <c r="O657" s="84"/>
      <c r="P657" s="84"/>
      <c r="Q657" s="84"/>
      <c r="R657" s="84"/>
      <c r="S657" s="84"/>
      <c r="T657" s="84"/>
      <c r="U657" s="84"/>
      <c r="V657" s="84"/>
      <c r="W657" s="84"/>
      <c r="X657" s="84"/>
      <c r="Y657" s="84"/>
      <c r="Z657" s="84"/>
    </row>
    <row r="658" spans="1:26" ht="60">
      <c r="A658" s="399" t="s">
        <v>15</v>
      </c>
      <c r="B658" s="400">
        <v>100014402062</v>
      </c>
      <c r="C658" s="399" t="s">
        <v>5475</v>
      </c>
      <c r="D658" s="399" t="s">
        <v>5483</v>
      </c>
      <c r="E658" s="399" t="s">
        <v>9</v>
      </c>
      <c r="F658" s="401">
        <v>44337.611111111109</v>
      </c>
      <c r="G658" s="84"/>
      <c r="H658" s="84"/>
      <c r="I658" s="84"/>
      <c r="J658" s="84"/>
      <c r="K658" s="84"/>
      <c r="L658" s="84"/>
      <c r="M658" s="84"/>
      <c r="N658" s="84"/>
      <c r="O658" s="84"/>
      <c r="P658" s="84"/>
      <c r="Q658" s="84"/>
      <c r="R658" s="84"/>
      <c r="S658" s="84"/>
      <c r="T658" s="84"/>
      <c r="U658" s="84"/>
      <c r="V658" s="84"/>
      <c r="W658" s="84"/>
      <c r="X658" s="84"/>
      <c r="Y658" s="84"/>
      <c r="Z658" s="84"/>
    </row>
    <row r="659" spans="1:26" ht="60">
      <c r="A659" s="399" t="s">
        <v>15</v>
      </c>
      <c r="B659" s="400">
        <v>100014421206</v>
      </c>
      <c r="C659" s="399" t="s">
        <v>5475</v>
      </c>
      <c r="D659" s="399" t="s">
        <v>5483</v>
      </c>
      <c r="E659" s="399" t="s">
        <v>9</v>
      </c>
      <c r="F659" s="401">
        <v>44337.609722222223</v>
      </c>
      <c r="G659" s="84"/>
      <c r="H659" s="84"/>
      <c r="I659" s="84"/>
      <c r="J659" s="84"/>
      <c r="K659" s="84"/>
      <c r="L659" s="84"/>
      <c r="M659" s="84"/>
      <c r="N659" s="84"/>
      <c r="O659" s="84"/>
      <c r="P659" s="84"/>
      <c r="Q659" s="84"/>
      <c r="R659" s="84"/>
      <c r="S659" s="84"/>
      <c r="T659" s="84"/>
      <c r="U659" s="84"/>
      <c r="V659" s="84"/>
      <c r="W659" s="84"/>
      <c r="X659" s="84"/>
      <c r="Y659" s="84"/>
      <c r="Z659" s="84"/>
    </row>
    <row r="660" spans="1:26" ht="60">
      <c r="A660" s="404" t="s">
        <v>14</v>
      </c>
      <c r="B660" s="405">
        <v>100014408124</v>
      </c>
      <c r="C660" s="404" t="s">
        <v>5475</v>
      </c>
      <c r="D660" s="404" t="s">
        <v>5483</v>
      </c>
      <c r="E660" s="406" t="s">
        <v>9</v>
      </c>
      <c r="F660" s="407">
        <v>44265.655555555553</v>
      </c>
      <c r="G660" s="84"/>
      <c r="H660" s="84"/>
      <c r="I660" s="84"/>
      <c r="J660" s="84"/>
      <c r="K660" s="84"/>
      <c r="L660" s="84"/>
      <c r="M660" s="84"/>
      <c r="N660" s="84"/>
      <c r="O660" s="84"/>
      <c r="P660" s="84"/>
      <c r="Q660" s="84"/>
      <c r="R660" s="84"/>
      <c r="S660" s="84"/>
      <c r="T660" s="84"/>
      <c r="U660" s="84"/>
      <c r="V660" s="84"/>
      <c r="W660" s="84"/>
      <c r="X660" s="84"/>
      <c r="Y660" s="84"/>
      <c r="Z660" s="84"/>
    </row>
    <row r="661" spans="1:26" ht="60">
      <c r="A661" s="399" t="s">
        <v>10</v>
      </c>
      <c r="B661" s="400">
        <v>100014338299</v>
      </c>
      <c r="C661" s="399" t="s">
        <v>5475</v>
      </c>
      <c r="D661" s="399" t="s">
        <v>5483</v>
      </c>
      <c r="E661" s="399" t="s">
        <v>13</v>
      </c>
      <c r="F661" s="401">
        <v>44330.470833333333</v>
      </c>
      <c r="G661" s="84"/>
      <c r="H661" s="84"/>
      <c r="I661" s="84"/>
      <c r="J661" s="84"/>
      <c r="K661" s="84"/>
      <c r="L661" s="84"/>
      <c r="M661" s="84"/>
      <c r="N661" s="84"/>
      <c r="O661" s="84"/>
      <c r="P661" s="84"/>
      <c r="Q661" s="84"/>
      <c r="R661" s="84"/>
      <c r="S661" s="84"/>
      <c r="T661" s="84"/>
      <c r="U661" s="84"/>
      <c r="V661" s="84"/>
      <c r="W661" s="84"/>
      <c r="X661" s="84"/>
      <c r="Y661" s="84"/>
      <c r="Z661" s="84"/>
    </row>
    <row r="662" spans="1:26" ht="60">
      <c r="A662" s="399" t="s">
        <v>15</v>
      </c>
      <c r="B662" s="400">
        <v>100014379703</v>
      </c>
      <c r="C662" s="399" t="s">
        <v>5475</v>
      </c>
      <c r="D662" s="399" t="s">
        <v>5483</v>
      </c>
      <c r="E662" s="399" t="s">
        <v>9</v>
      </c>
      <c r="F662" s="401">
        <v>44337.613888888889</v>
      </c>
      <c r="G662" s="84"/>
      <c r="H662" s="84"/>
      <c r="I662" s="84"/>
      <c r="J662" s="84"/>
      <c r="K662" s="84"/>
      <c r="L662" s="84"/>
      <c r="M662" s="84"/>
      <c r="N662" s="84"/>
      <c r="O662" s="84"/>
      <c r="P662" s="84"/>
      <c r="Q662" s="84"/>
      <c r="R662" s="84"/>
      <c r="S662" s="84"/>
      <c r="T662" s="84"/>
      <c r="U662" s="84"/>
      <c r="V662" s="84"/>
      <c r="W662" s="84"/>
      <c r="X662" s="84"/>
      <c r="Y662" s="84"/>
      <c r="Z662" s="84"/>
    </row>
    <row r="663" spans="1:26" ht="60">
      <c r="A663" s="399" t="s">
        <v>15</v>
      </c>
      <c r="B663" s="400">
        <v>100014302932</v>
      </c>
      <c r="C663" s="399" t="s">
        <v>5475</v>
      </c>
      <c r="D663" s="399" t="s">
        <v>5483</v>
      </c>
      <c r="E663" s="399" t="s">
        <v>9</v>
      </c>
      <c r="F663" s="401">
        <v>44337.615277777775</v>
      </c>
      <c r="G663" s="84"/>
      <c r="H663" s="84"/>
      <c r="I663" s="84"/>
      <c r="J663" s="84"/>
      <c r="K663" s="84"/>
      <c r="L663" s="84"/>
      <c r="M663" s="84"/>
      <c r="N663" s="84"/>
      <c r="O663" s="84"/>
      <c r="P663" s="84"/>
      <c r="Q663" s="84"/>
      <c r="R663" s="84"/>
      <c r="S663" s="84"/>
      <c r="T663" s="84"/>
      <c r="U663" s="84"/>
      <c r="V663" s="84"/>
      <c r="W663" s="84"/>
      <c r="X663" s="84"/>
      <c r="Y663" s="84"/>
      <c r="Z663" s="84"/>
    </row>
    <row r="664" spans="1:26" ht="60">
      <c r="A664" s="399" t="s">
        <v>17</v>
      </c>
      <c r="B664" s="400">
        <v>100014382550</v>
      </c>
      <c r="C664" s="399" t="s">
        <v>5475</v>
      </c>
      <c r="D664" s="399" t="s">
        <v>5483</v>
      </c>
      <c r="E664" s="399" t="s">
        <v>13</v>
      </c>
      <c r="F664" s="401">
        <v>44264.62222222222</v>
      </c>
      <c r="G664" s="403">
        <v>44344</v>
      </c>
      <c r="H664" s="84"/>
      <c r="I664" s="84"/>
      <c r="J664" s="84"/>
      <c r="K664" s="84"/>
      <c r="L664" s="84"/>
      <c r="M664" s="84"/>
      <c r="N664" s="84"/>
      <c r="O664" s="84"/>
      <c r="P664" s="84"/>
      <c r="Q664" s="84"/>
      <c r="R664" s="84"/>
      <c r="S664" s="84"/>
      <c r="T664" s="84"/>
      <c r="U664" s="84"/>
      <c r="V664" s="84"/>
      <c r="W664" s="84"/>
      <c r="X664" s="84"/>
      <c r="Y664" s="84"/>
      <c r="Z664" s="84"/>
    </row>
    <row r="665" spans="1:26" ht="60">
      <c r="A665" s="399" t="s">
        <v>16</v>
      </c>
      <c r="B665" s="400">
        <v>100014317039</v>
      </c>
      <c r="C665" s="399" t="s">
        <v>5475</v>
      </c>
      <c r="D665" s="399" t="s">
        <v>5483</v>
      </c>
      <c r="E665" s="399" t="s">
        <v>13</v>
      </c>
      <c r="F665" s="401">
        <v>44257.443749999999</v>
      </c>
      <c r="G665" s="84"/>
      <c r="H665" s="84"/>
      <c r="I665" s="84"/>
      <c r="J665" s="84"/>
      <c r="K665" s="84"/>
      <c r="L665" s="84"/>
      <c r="M665" s="84"/>
      <c r="N665" s="84"/>
      <c r="O665" s="84"/>
      <c r="P665" s="84"/>
      <c r="Q665" s="84"/>
      <c r="R665" s="84"/>
      <c r="S665" s="84"/>
      <c r="T665" s="84"/>
      <c r="U665" s="84"/>
      <c r="V665" s="84"/>
      <c r="W665" s="84"/>
      <c r="X665" s="84"/>
      <c r="Y665" s="84"/>
      <c r="Z665" s="84"/>
    </row>
    <row r="666" spans="1:26" ht="60">
      <c r="A666" s="399" t="s">
        <v>12</v>
      </c>
      <c r="B666" s="400">
        <v>100014329673</v>
      </c>
      <c r="C666" s="399" t="s">
        <v>5475</v>
      </c>
      <c r="D666" s="399" t="s">
        <v>5483</v>
      </c>
      <c r="E666" s="399" t="s">
        <v>13</v>
      </c>
      <c r="F666" s="401">
        <v>44330.452777777777</v>
      </c>
      <c r="G666" s="84"/>
      <c r="H666" s="84"/>
      <c r="I666" s="84"/>
      <c r="J666" s="84"/>
      <c r="K666" s="84"/>
      <c r="L666" s="84"/>
      <c r="M666" s="84"/>
      <c r="N666" s="84"/>
      <c r="O666" s="84"/>
      <c r="P666" s="84"/>
      <c r="Q666" s="84"/>
      <c r="R666" s="84"/>
      <c r="S666" s="84"/>
      <c r="T666" s="84"/>
      <c r="U666" s="84"/>
      <c r="V666" s="84"/>
      <c r="W666" s="84"/>
      <c r="X666" s="84"/>
      <c r="Y666" s="84"/>
      <c r="Z666" s="84"/>
    </row>
    <row r="667" spans="1:26" ht="60">
      <c r="A667" s="399" t="s">
        <v>6</v>
      </c>
      <c r="B667" s="400">
        <v>100014331605</v>
      </c>
      <c r="C667" s="399" t="s">
        <v>5475</v>
      </c>
      <c r="D667" s="399" t="s">
        <v>5483</v>
      </c>
      <c r="E667" s="399" t="s">
        <v>13</v>
      </c>
      <c r="F667" s="401">
        <v>44330.445138888885</v>
      </c>
      <c r="G667" s="84"/>
      <c r="H667" s="84"/>
      <c r="I667" s="84"/>
      <c r="J667" s="84"/>
      <c r="K667" s="84"/>
      <c r="L667" s="84"/>
      <c r="M667" s="84"/>
      <c r="N667" s="84"/>
      <c r="O667" s="84"/>
      <c r="P667" s="84"/>
      <c r="Q667" s="84"/>
      <c r="R667" s="84"/>
      <c r="S667" s="84"/>
      <c r="T667" s="84"/>
      <c r="U667" s="84"/>
      <c r="V667" s="84"/>
      <c r="W667" s="84"/>
      <c r="X667" s="84"/>
      <c r="Y667" s="84"/>
      <c r="Z667" s="84"/>
    </row>
    <row r="668" spans="1:26" ht="60">
      <c r="A668" s="399" t="s">
        <v>12</v>
      </c>
      <c r="B668" s="400">
        <v>100014297734</v>
      </c>
      <c r="C668" s="399" t="s">
        <v>5475</v>
      </c>
      <c r="D668" s="399" t="s">
        <v>5483</v>
      </c>
      <c r="E668" s="399" t="s">
        <v>13</v>
      </c>
      <c r="F668" s="401">
        <v>44330.615972222222</v>
      </c>
      <c r="G668" s="84"/>
      <c r="H668" s="84"/>
      <c r="I668" s="84"/>
      <c r="J668" s="84"/>
      <c r="K668" s="84"/>
      <c r="L668" s="84"/>
      <c r="M668" s="84"/>
      <c r="N668" s="84"/>
      <c r="O668" s="84"/>
      <c r="P668" s="84"/>
      <c r="Q668" s="84"/>
      <c r="R668" s="84"/>
      <c r="S668" s="84"/>
      <c r="T668" s="84"/>
      <c r="U668" s="84"/>
      <c r="V668" s="84"/>
      <c r="W668" s="84"/>
      <c r="X668" s="84"/>
      <c r="Y668" s="84"/>
      <c r="Z668" s="84"/>
    </row>
    <row r="669" spans="1:26" ht="60">
      <c r="A669" s="399" t="s">
        <v>17</v>
      </c>
      <c r="B669" s="400">
        <v>100014293247</v>
      </c>
      <c r="C669" s="399" t="s">
        <v>5475</v>
      </c>
      <c r="D669" s="399" t="s">
        <v>5483</v>
      </c>
      <c r="E669" s="399" t="s">
        <v>13</v>
      </c>
      <c r="F669" s="401">
        <v>44330.470138888893</v>
      </c>
      <c r="G669" s="403">
        <v>44342</v>
      </c>
      <c r="H669" s="84"/>
      <c r="I669" s="84"/>
      <c r="J669" s="84"/>
      <c r="K669" s="84"/>
      <c r="L669" s="84"/>
      <c r="M669" s="84"/>
      <c r="N669" s="84"/>
      <c r="O669" s="84"/>
      <c r="P669" s="84"/>
      <c r="Q669" s="84"/>
      <c r="R669" s="84"/>
      <c r="S669" s="84"/>
      <c r="T669" s="84"/>
      <c r="U669" s="84"/>
      <c r="V669" s="84"/>
      <c r="W669" s="84"/>
      <c r="X669" s="84"/>
      <c r="Y669" s="84"/>
      <c r="Z669" s="84"/>
    </row>
    <row r="670" spans="1:26" ht="45">
      <c r="A670" s="399" t="s">
        <v>18</v>
      </c>
      <c r="B670" s="402">
        <v>100014152737</v>
      </c>
      <c r="C670" s="399" t="s">
        <v>5475</v>
      </c>
      <c r="D670" s="399" t="s">
        <v>5476</v>
      </c>
      <c r="E670" s="399" t="s">
        <v>13</v>
      </c>
      <c r="F670" s="401">
        <v>44330.736111111109</v>
      </c>
      <c r="G670" s="84"/>
      <c r="H670" s="84"/>
      <c r="I670" s="84"/>
      <c r="J670" s="84"/>
      <c r="K670" s="84"/>
      <c r="L670" s="84"/>
      <c r="M670" s="84"/>
      <c r="N670" s="84"/>
      <c r="O670" s="84"/>
      <c r="P670" s="84"/>
      <c r="Q670" s="84"/>
      <c r="R670" s="84"/>
      <c r="S670" s="84"/>
      <c r="T670" s="84"/>
      <c r="U670" s="84"/>
      <c r="V670" s="84"/>
      <c r="W670" s="84"/>
      <c r="X670" s="84"/>
      <c r="Y670" s="84"/>
      <c r="Z670" s="84"/>
    </row>
    <row r="671" spans="1:26" ht="45">
      <c r="A671" s="399" t="s">
        <v>11</v>
      </c>
      <c r="B671" s="400">
        <v>100014153474</v>
      </c>
      <c r="C671" s="399" t="s">
        <v>5475</v>
      </c>
      <c r="D671" s="399" t="s">
        <v>5476</v>
      </c>
      <c r="E671" s="399" t="s">
        <v>13</v>
      </c>
      <c r="F671" s="401">
        <v>44337.446527777778</v>
      </c>
      <c r="G671" s="84"/>
      <c r="H671" s="84"/>
      <c r="I671" s="84"/>
      <c r="J671" s="84"/>
      <c r="K671" s="84"/>
      <c r="L671" s="84"/>
      <c r="M671" s="84"/>
      <c r="N671" s="84"/>
      <c r="O671" s="84"/>
      <c r="P671" s="84"/>
      <c r="Q671" s="84"/>
      <c r="R671" s="84"/>
      <c r="S671" s="84"/>
      <c r="T671" s="84"/>
      <c r="U671" s="84"/>
      <c r="V671" s="84"/>
      <c r="W671" s="84"/>
      <c r="X671" s="84"/>
      <c r="Y671" s="84"/>
      <c r="Z671" s="84"/>
    </row>
    <row r="672" spans="1:26" ht="45">
      <c r="A672" s="399" t="s">
        <v>15</v>
      </c>
      <c r="B672" s="400">
        <v>100014284463</v>
      </c>
      <c r="C672" s="399" t="s">
        <v>5475</v>
      </c>
      <c r="D672" s="399" t="s">
        <v>5476</v>
      </c>
      <c r="E672" s="399" t="s">
        <v>9</v>
      </c>
      <c r="F672" s="401">
        <v>44337.616666666669</v>
      </c>
      <c r="G672" s="84"/>
      <c r="H672" s="84"/>
      <c r="I672" s="84"/>
      <c r="J672" s="84"/>
      <c r="K672" s="84"/>
      <c r="L672" s="84"/>
      <c r="M672" s="84"/>
      <c r="N672" s="84"/>
      <c r="O672" s="84"/>
      <c r="P672" s="84"/>
      <c r="Q672" s="84"/>
      <c r="R672" s="84"/>
      <c r="S672" s="84"/>
      <c r="T672" s="84"/>
      <c r="U672" s="84"/>
      <c r="V672" s="84"/>
      <c r="W672" s="84"/>
      <c r="X672" s="84"/>
      <c r="Y672" s="84"/>
      <c r="Z672" s="84"/>
    </row>
    <row r="673" spans="1:26" ht="45">
      <c r="A673" s="404" t="s">
        <v>14</v>
      </c>
      <c r="B673" s="405">
        <v>100014284940</v>
      </c>
      <c r="C673" s="404" t="s">
        <v>5475</v>
      </c>
      <c r="D673" s="404" t="s">
        <v>5476</v>
      </c>
      <c r="E673" s="406" t="s">
        <v>9</v>
      </c>
      <c r="F673" s="407">
        <v>44330.404861111107</v>
      </c>
      <c r="G673" s="84"/>
      <c r="H673" s="84"/>
      <c r="I673" s="84"/>
      <c r="J673" s="84"/>
      <c r="K673" s="84"/>
      <c r="L673" s="84"/>
      <c r="M673" s="84"/>
      <c r="N673" s="84"/>
      <c r="O673" s="84"/>
      <c r="P673" s="84"/>
      <c r="Q673" s="84"/>
      <c r="R673" s="84"/>
      <c r="S673" s="84"/>
      <c r="T673" s="84"/>
      <c r="U673" s="84"/>
      <c r="V673" s="84"/>
      <c r="W673" s="84"/>
      <c r="X673" s="84"/>
      <c r="Y673" s="84"/>
      <c r="Z673" s="84"/>
    </row>
    <row r="674" spans="1:26" ht="60">
      <c r="A674" s="399" t="s">
        <v>10</v>
      </c>
      <c r="B674" s="400">
        <v>100014207557</v>
      </c>
      <c r="C674" s="399" t="s">
        <v>5475</v>
      </c>
      <c r="D674" s="399" t="s">
        <v>5483</v>
      </c>
      <c r="E674" s="399" t="s">
        <v>13</v>
      </c>
      <c r="F674" s="401">
        <v>44333.638888888891</v>
      </c>
      <c r="G674" s="84"/>
      <c r="H674" s="84"/>
      <c r="I674" s="84"/>
      <c r="J674" s="84"/>
      <c r="K674" s="84"/>
      <c r="L674" s="84"/>
      <c r="M674" s="84"/>
      <c r="N674" s="84"/>
      <c r="O674" s="84"/>
      <c r="P674" s="84"/>
      <c r="Q674" s="84"/>
      <c r="R674" s="84"/>
      <c r="S674" s="84"/>
      <c r="T674" s="84"/>
      <c r="U674" s="84"/>
      <c r="V674" s="84"/>
      <c r="W674" s="84"/>
      <c r="X674" s="84"/>
      <c r="Y674" s="84"/>
      <c r="Z674" s="84"/>
    </row>
    <row r="675" spans="1:26" ht="60">
      <c r="A675" s="399" t="s">
        <v>19</v>
      </c>
      <c r="B675" s="400">
        <v>100014154524</v>
      </c>
      <c r="C675" s="399" t="s">
        <v>5475</v>
      </c>
      <c r="D675" s="399" t="s">
        <v>5483</v>
      </c>
      <c r="E675" s="399" t="s">
        <v>13</v>
      </c>
      <c r="F675" s="401">
        <v>44193.781944444447</v>
      </c>
      <c r="G675" s="84"/>
      <c r="H675" s="84"/>
      <c r="I675" s="84"/>
      <c r="J675" s="84"/>
      <c r="K675" s="84"/>
      <c r="L675" s="84"/>
      <c r="M675" s="84"/>
      <c r="N675" s="84"/>
      <c r="O675" s="84"/>
      <c r="P675" s="84"/>
      <c r="Q675" s="84"/>
      <c r="R675" s="84"/>
      <c r="S675" s="84"/>
      <c r="T675" s="84"/>
      <c r="U675" s="84"/>
      <c r="V675" s="84"/>
      <c r="W675" s="84"/>
      <c r="X675" s="84"/>
      <c r="Y675" s="84"/>
      <c r="Z675" s="84"/>
    </row>
    <row r="676" spans="1:26" ht="60">
      <c r="A676" s="399" t="s">
        <v>10</v>
      </c>
      <c r="B676" s="400">
        <v>100014175497</v>
      </c>
      <c r="C676" s="399" t="s">
        <v>5475</v>
      </c>
      <c r="D676" s="399" t="s">
        <v>5483</v>
      </c>
      <c r="E676" s="399" t="s">
        <v>13</v>
      </c>
      <c r="F676" s="401">
        <v>44231.431250000001</v>
      </c>
      <c r="G676" s="84"/>
      <c r="H676" s="84"/>
      <c r="I676" s="84"/>
      <c r="J676" s="84"/>
      <c r="K676" s="84"/>
      <c r="L676" s="84"/>
      <c r="M676" s="84"/>
      <c r="N676" s="84"/>
      <c r="O676" s="84"/>
      <c r="P676" s="84"/>
      <c r="Q676" s="84"/>
      <c r="R676" s="84"/>
      <c r="S676" s="84"/>
      <c r="T676" s="84"/>
      <c r="U676" s="84"/>
      <c r="V676" s="84"/>
      <c r="W676" s="84"/>
      <c r="X676" s="84"/>
      <c r="Y676" s="84"/>
      <c r="Z676" s="84"/>
    </row>
    <row r="677" spans="1:26" ht="60">
      <c r="A677" s="399" t="s">
        <v>18</v>
      </c>
      <c r="B677" s="402">
        <v>100014185805</v>
      </c>
      <c r="C677" s="399" t="s">
        <v>5475</v>
      </c>
      <c r="D677" s="399" t="s">
        <v>5483</v>
      </c>
      <c r="E677" s="399" t="s">
        <v>13</v>
      </c>
      <c r="F677" s="401">
        <v>44326.451388888891</v>
      </c>
      <c r="G677" s="84"/>
      <c r="H677" s="84"/>
      <c r="I677" s="84"/>
      <c r="J677" s="84"/>
      <c r="K677" s="84"/>
      <c r="L677" s="84"/>
      <c r="M677" s="84"/>
      <c r="N677" s="84"/>
      <c r="O677" s="84"/>
      <c r="P677" s="84"/>
      <c r="Q677" s="84"/>
      <c r="R677" s="84"/>
      <c r="S677" s="84"/>
      <c r="T677" s="84"/>
      <c r="U677" s="84"/>
      <c r="V677" s="84"/>
      <c r="W677" s="84"/>
      <c r="X677" s="84"/>
      <c r="Y677" s="84"/>
      <c r="Z677" s="84"/>
    </row>
    <row r="678" spans="1:26" ht="60">
      <c r="A678" s="399" t="s">
        <v>15</v>
      </c>
      <c r="B678" s="400">
        <v>100014028243</v>
      </c>
      <c r="C678" s="399" t="s">
        <v>5475</v>
      </c>
      <c r="D678" s="399" t="s">
        <v>5483</v>
      </c>
      <c r="E678" s="399" t="s">
        <v>9</v>
      </c>
      <c r="F678" s="401">
        <v>44337.622916666667</v>
      </c>
      <c r="G678" s="84"/>
      <c r="H678" s="84"/>
      <c r="I678" s="84"/>
      <c r="J678" s="84"/>
      <c r="K678" s="84"/>
      <c r="L678" s="84"/>
      <c r="M678" s="84"/>
      <c r="N678" s="84"/>
      <c r="O678" s="84"/>
      <c r="P678" s="84"/>
      <c r="Q678" s="84"/>
      <c r="R678" s="84"/>
      <c r="S678" s="84"/>
      <c r="T678" s="84"/>
      <c r="U678" s="84"/>
      <c r="V678" s="84"/>
      <c r="W678" s="84"/>
      <c r="X678" s="84"/>
      <c r="Y678" s="84"/>
      <c r="Z678" s="84"/>
    </row>
    <row r="679" spans="1:26" ht="60">
      <c r="A679" s="399" t="s">
        <v>10</v>
      </c>
      <c r="B679" s="400">
        <v>100014071919</v>
      </c>
      <c r="C679" s="399" t="s">
        <v>5475</v>
      </c>
      <c r="D679" s="399" t="s">
        <v>5483</v>
      </c>
      <c r="E679" s="399" t="s">
        <v>13</v>
      </c>
      <c r="F679" s="401">
        <v>44256.766666666663</v>
      </c>
      <c r="G679" s="84"/>
      <c r="H679" s="84"/>
      <c r="I679" s="84"/>
      <c r="J679" s="84"/>
      <c r="K679" s="84"/>
      <c r="L679" s="84"/>
      <c r="M679" s="84"/>
      <c r="N679" s="84"/>
      <c r="O679" s="84"/>
      <c r="P679" s="84"/>
      <c r="Q679" s="84"/>
      <c r="R679" s="84"/>
      <c r="S679" s="84"/>
      <c r="T679" s="84"/>
      <c r="U679" s="84"/>
      <c r="V679" s="84"/>
      <c r="W679" s="84"/>
      <c r="X679" s="84"/>
      <c r="Y679" s="84"/>
      <c r="Z679" s="84"/>
    </row>
    <row r="680" spans="1:26" ht="60">
      <c r="A680" s="399" t="s">
        <v>6</v>
      </c>
      <c r="B680" s="400">
        <v>100014007154</v>
      </c>
      <c r="C680" s="399" t="s">
        <v>5475</v>
      </c>
      <c r="D680" s="399" t="s">
        <v>5483</v>
      </c>
      <c r="E680" s="399" t="s">
        <v>13</v>
      </c>
      <c r="F680" s="401">
        <v>44324.671527777777</v>
      </c>
      <c r="G680" s="84"/>
      <c r="H680" s="84"/>
      <c r="I680" s="84"/>
      <c r="J680" s="84"/>
      <c r="K680" s="84"/>
      <c r="L680" s="84"/>
      <c r="M680" s="84"/>
      <c r="N680" s="84"/>
      <c r="O680" s="84"/>
      <c r="P680" s="84"/>
      <c r="Q680" s="84"/>
      <c r="R680" s="84"/>
      <c r="S680" s="84"/>
      <c r="T680" s="84"/>
      <c r="U680" s="84"/>
      <c r="V680" s="84"/>
      <c r="W680" s="84"/>
      <c r="X680" s="84"/>
      <c r="Y680" s="84"/>
      <c r="Z680" s="84"/>
    </row>
    <row r="681" spans="1:26" ht="45">
      <c r="A681" s="399" t="s">
        <v>17</v>
      </c>
      <c r="B681" s="400">
        <v>100013952170</v>
      </c>
      <c r="C681" s="399" t="s">
        <v>5475</v>
      </c>
      <c r="D681" s="399" t="s">
        <v>5476</v>
      </c>
      <c r="E681" s="399" t="s">
        <v>13</v>
      </c>
      <c r="F681" s="401">
        <v>44328.69930555555</v>
      </c>
      <c r="G681" s="403">
        <v>44342</v>
      </c>
      <c r="H681" s="84"/>
      <c r="I681" s="84"/>
      <c r="J681" s="84"/>
      <c r="K681" s="84"/>
      <c r="L681" s="84"/>
      <c r="M681" s="84"/>
      <c r="N681" s="84"/>
      <c r="O681" s="84"/>
      <c r="P681" s="84"/>
      <c r="Q681" s="84"/>
      <c r="R681" s="84"/>
      <c r="S681" s="84"/>
      <c r="T681" s="84"/>
      <c r="U681" s="84"/>
      <c r="V681" s="84"/>
      <c r="W681" s="84"/>
      <c r="X681" s="84"/>
      <c r="Y681" s="84"/>
      <c r="Z681" s="84"/>
    </row>
    <row r="682" spans="1:26" ht="45">
      <c r="A682" s="399" t="s">
        <v>18</v>
      </c>
      <c r="B682" s="402">
        <v>100013919461</v>
      </c>
      <c r="C682" s="399" t="s">
        <v>5475</v>
      </c>
      <c r="D682" s="399" t="s">
        <v>5476</v>
      </c>
      <c r="E682" s="399" t="s">
        <v>13</v>
      </c>
      <c r="F682" s="401">
        <v>44335.443055555559</v>
      </c>
      <c r="G682" s="84"/>
      <c r="H682" s="84"/>
      <c r="I682" s="84"/>
      <c r="J682" s="84"/>
      <c r="K682" s="84"/>
      <c r="L682" s="84"/>
      <c r="M682" s="84"/>
      <c r="N682" s="84"/>
      <c r="O682" s="84"/>
      <c r="P682" s="84"/>
      <c r="Q682" s="84"/>
      <c r="R682" s="84"/>
      <c r="S682" s="84"/>
      <c r="T682" s="84"/>
      <c r="U682" s="84"/>
      <c r="V682" s="84"/>
      <c r="W682" s="84"/>
      <c r="X682" s="84"/>
      <c r="Y682" s="84"/>
      <c r="Z682" s="84"/>
    </row>
    <row r="683" spans="1:26" ht="45">
      <c r="A683" s="399" t="s">
        <v>10</v>
      </c>
      <c r="B683" s="400">
        <v>100013983348</v>
      </c>
      <c r="C683" s="399" t="s">
        <v>5475</v>
      </c>
      <c r="D683" s="399" t="s">
        <v>5476</v>
      </c>
      <c r="E683" s="399" t="s">
        <v>13</v>
      </c>
      <c r="F683" s="401">
        <v>44329.729861111111</v>
      </c>
      <c r="G683" s="84"/>
      <c r="H683" s="84"/>
      <c r="I683" s="84"/>
      <c r="J683" s="84"/>
      <c r="K683" s="84"/>
      <c r="L683" s="84"/>
      <c r="M683" s="84"/>
      <c r="N683" s="84"/>
      <c r="O683" s="84"/>
      <c r="P683" s="84"/>
      <c r="Q683" s="84"/>
      <c r="R683" s="84"/>
      <c r="S683" s="84"/>
      <c r="T683" s="84"/>
      <c r="U683" s="84"/>
      <c r="V683" s="84"/>
      <c r="W683" s="84"/>
      <c r="X683" s="84"/>
      <c r="Y683" s="84"/>
      <c r="Z683" s="84"/>
    </row>
    <row r="684" spans="1:26" ht="45">
      <c r="A684" s="399" t="s">
        <v>11</v>
      </c>
      <c r="B684" s="400">
        <v>100013730254</v>
      </c>
      <c r="C684" s="399" t="s">
        <v>5475</v>
      </c>
      <c r="D684" s="399" t="s">
        <v>5476</v>
      </c>
      <c r="E684" s="399" t="s">
        <v>9</v>
      </c>
      <c r="F684" s="401">
        <v>44337.439583333333</v>
      </c>
      <c r="G684" s="84"/>
      <c r="H684" s="84"/>
      <c r="I684" s="84"/>
      <c r="J684" s="84"/>
      <c r="K684" s="84"/>
      <c r="L684" s="84"/>
      <c r="M684" s="84"/>
      <c r="N684" s="84"/>
      <c r="O684" s="84"/>
      <c r="P684" s="84"/>
      <c r="Q684" s="84"/>
      <c r="R684" s="84"/>
      <c r="S684" s="84"/>
      <c r="T684" s="84"/>
      <c r="U684" s="84"/>
      <c r="V684" s="84"/>
      <c r="W684" s="84"/>
      <c r="X684" s="84"/>
      <c r="Y684" s="84"/>
      <c r="Z684" s="84"/>
    </row>
    <row r="685" spans="1:26" ht="45">
      <c r="A685" s="404" t="s">
        <v>14</v>
      </c>
      <c r="B685" s="405">
        <v>100013609386</v>
      </c>
      <c r="C685" s="404" t="s">
        <v>5475</v>
      </c>
      <c r="D685" s="404" t="s">
        <v>5476</v>
      </c>
      <c r="E685" s="406" t="s">
        <v>9</v>
      </c>
      <c r="F685" s="407">
        <v>44334.602777777778</v>
      </c>
      <c r="G685" s="84"/>
      <c r="H685" s="84"/>
      <c r="I685" s="84"/>
      <c r="J685" s="84"/>
      <c r="K685" s="84"/>
      <c r="L685" s="84"/>
      <c r="M685" s="84"/>
      <c r="N685" s="84"/>
      <c r="O685" s="84"/>
      <c r="P685" s="84"/>
      <c r="Q685" s="84"/>
      <c r="R685" s="84"/>
      <c r="S685" s="84"/>
      <c r="T685" s="84"/>
      <c r="U685" s="84"/>
      <c r="V685" s="84"/>
      <c r="W685" s="84"/>
      <c r="X685" s="84"/>
      <c r="Y685" s="84"/>
      <c r="Z685" s="84"/>
    </row>
    <row r="686" spans="1:26" ht="45">
      <c r="A686" s="399" t="s">
        <v>10</v>
      </c>
      <c r="B686" s="400">
        <v>100013621498</v>
      </c>
      <c r="C686" s="399" t="s">
        <v>5475</v>
      </c>
      <c r="D686" s="399" t="s">
        <v>5476</v>
      </c>
      <c r="E686" s="399" t="s">
        <v>13</v>
      </c>
      <c r="F686" s="401">
        <v>44335.439583333333</v>
      </c>
      <c r="G686" s="84"/>
      <c r="H686" s="84"/>
      <c r="I686" s="84"/>
      <c r="J686" s="84"/>
      <c r="K686" s="84"/>
      <c r="L686" s="84"/>
      <c r="M686" s="84"/>
      <c r="N686" s="84"/>
      <c r="O686" s="84"/>
      <c r="P686" s="84"/>
      <c r="Q686" s="84"/>
      <c r="R686" s="84"/>
      <c r="S686" s="84"/>
      <c r="T686" s="84"/>
      <c r="U686" s="84"/>
      <c r="V686" s="84"/>
      <c r="W686" s="84"/>
      <c r="X686" s="84"/>
      <c r="Y686" s="84"/>
      <c r="Z686" s="84"/>
    </row>
    <row r="687" spans="1:26" ht="45">
      <c r="A687" s="399" t="s">
        <v>17</v>
      </c>
      <c r="B687" s="400">
        <v>100013774299</v>
      </c>
      <c r="C687" s="399" t="s">
        <v>5475</v>
      </c>
      <c r="D687" s="399" t="s">
        <v>5476</v>
      </c>
      <c r="E687" s="399" t="s">
        <v>13</v>
      </c>
      <c r="F687" s="401">
        <v>44324.802777777775</v>
      </c>
      <c r="G687" s="403">
        <v>44344</v>
      </c>
      <c r="H687" s="84"/>
      <c r="I687" s="84"/>
      <c r="J687" s="84"/>
      <c r="K687" s="84"/>
      <c r="L687" s="84"/>
      <c r="M687" s="84"/>
      <c r="N687" s="84"/>
      <c r="O687" s="84"/>
      <c r="P687" s="84"/>
      <c r="Q687" s="84"/>
      <c r="R687" s="84"/>
      <c r="S687" s="84"/>
      <c r="T687" s="84"/>
      <c r="U687" s="84"/>
      <c r="V687" s="84"/>
      <c r="W687" s="84"/>
      <c r="X687" s="84"/>
      <c r="Y687" s="84"/>
      <c r="Z687" s="84"/>
    </row>
    <row r="688" spans="1:26" ht="45">
      <c r="A688" s="399" t="s">
        <v>12</v>
      </c>
      <c r="B688" s="400">
        <v>100013575680</v>
      </c>
      <c r="C688" s="399" t="s">
        <v>5475</v>
      </c>
      <c r="D688" s="399" t="s">
        <v>5476</v>
      </c>
      <c r="E688" s="399" t="s">
        <v>13</v>
      </c>
      <c r="F688" s="401">
        <v>44329.501388888893</v>
      </c>
      <c r="G688" s="84"/>
      <c r="H688" s="84"/>
      <c r="I688" s="84"/>
      <c r="J688" s="84"/>
      <c r="K688" s="84"/>
      <c r="L688" s="84"/>
      <c r="M688" s="84"/>
      <c r="N688" s="84"/>
      <c r="O688" s="84"/>
      <c r="P688" s="84"/>
      <c r="Q688" s="84"/>
      <c r="R688" s="84"/>
      <c r="S688" s="84"/>
      <c r="T688" s="84"/>
      <c r="U688" s="84"/>
      <c r="V688" s="84"/>
      <c r="W688" s="84"/>
      <c r="X688" s="84"/>
      <c r="Y688" s="84"/>
      <c r="Z688" s="84"/>
    </row>
    <row r="689" spans="1:26" ht="45">
      <c r="A689" s="399" t="s">
        <v>10</v>
      </c>
      <c r="B689" s="400">
        <v>100013707897</v>
      </c>
      <c r="C689" s="399" t="s">
        <v>5475</v>
      </c>
      <c r="D689" s="399" t="s">
        <v>5476</v>
      </c>
      <c r="E689" s="399" t="s">
        <v>13</v>
      </c>
      <c r="F689" s="401">
        <v>44328.6</v>
      </c>
      <c r="G689" s="84"/>
      <c r="H689" s="84"/>
      <c r="I689" s="84"/>
      <c r="J689" s="84"/>
      <c r="K689" s="84"/>
      <c r="L689" s="84"/>
      <c r="M689" s="84"/>
      <c r="N689" s="84"/>
      <c r="O689" s="84"/>
      <c r="P689" s="84"/>
      <c r="Q689" s="84"/>
      <c r="R689" s="84"/>
      <c r="S689" s="84"/>
      <c r="T689" s="84"/>
      <c r="U689" s="84"/>
      <c r="V689" s="84"/>
      <c r="W689" s="84"/>
      <c r="X689" s="84"/>
      <c r="Y689" s="84"/>
      <c r="Z689" s="84"/>
    </row>
    <row r="690" spans="1:26" ht="45">
      <c r="A690" s="399" t="s">
        <v>11</v>
      </c>
      <c r="B690" s="400">
        <v>100013515239</v>
      </c>
      <c r="C690" s="399" t="s">
        <v>5475</v>
      </c>
      <c r="D690" s="399" t="s">
        <v>5476</v>
      </c>
      <c r="E690" s="399" t="s">
        <v>9</v>
      </c>
      <c r="F690" s="401">
        <v>44337.438194444447</v>
      </c>
      <c r="G690" s="84"/>
      <c r="H690" s="84"/>
      <c r="I690" s="84"/>
      <c r="J690" s="84"/>
      <c r="K690" s="84"/>
      <c r="L690" s="84"/>
      <c r="M690" s="84"/>
      <c r="N690" s="84"/>
      <c r="O690" s="84"/>
      <c r="P690" s="84"/>
      <c r="Q690" s="84"/>
      <c r="R690" s="84"/>
      <c r="S690" s="84"/>
      <c r="T690" s="84"/>
      <c r="U690" s="84"/>
      <c r="V690" s="84"/>
      <c r="W690" s="84"/>
      <c r="X690" s="84"/>
      <c r="Y690" s="84"/>
      <c r="Z690" s="84"/>
    </row>
    <row r="691" spans="1:26" ht="60">
      <c r="A691" s="399" t="s">
        <v>6</v>
      </c>
      <c r="B691" s="400">
        <v>100013972954</v>
      </c>
      <c r="C691" s="399" t="s">
        <v>5475</v>
      </c>
      <c r="D691" s="399" t="s">
        <v>5483</v>
      </c>
      <c r="E691" s="399" t="s">
        <v>13</v>
      </c>
      <c r="F691" s="401">
        <v>44272.440972222219</v>
      </c>
      <c r="G691" s="84"/>
      <c r="H691" s="84"/>
      <c r="I691" s="84"/>
      <c r="J691" s="84"/>
      <c r="K691" s="84"/>
      <c r="L691" s="84"/>
      <c r="M691" s="84"/>
      <c r="N691" s="84"/>
      <c r="O691" s="84"/>
      <c r="P691" s="84"/>
      <c r="Q691" s="84"/>
      <c r="R691" s="84"/>
      <c r="S691" s="84"/>
      <c r="T691" s="84"/>
      <c r="U691" s="84"/>
      <c r="V691" s="84"/>
      <c r="W691" s="84"/>
      <c r="X691" s="84"/>
      <c r="Y691" s="84"/>
      <c r="Z691" s="84"/>
    </row>
    <row r="692" spans="1:26" ht="60">
      <c r="A692" s="399" t="s">
        <v>17</v>
      </c>
      <c r="B692" s="400">
        <v>100013973283</v>
      </c>
      <c r="C692" s="399" t="s">
        <v>5475</v>
      </c>
      <c r="D692" s="399" t="s">
        <v>5483</v>
      </c>
      <c r="E692" s="399" t="s">
        <v>13</v>
      </c>
      <c r="F692" s="401">
        <v>44281.647222222222</v>
      </c>
      <c r="G692" s="403">
        <v>44342</v>
      </c>
      <c r="H692" s="84"/>
      <c r="I692" s="84"/>
      <c r="J692" s="84"/>
      <c r="K692" s="84"/>
      <c r="L692" s="84"/>
      <c r="M692" s="84"/>
      <c r="N692" s="84"/>
      <c r="O692" s="84"/>
      <c r="P692" s="84"/>
      <c r="Q692" s="84"/>
      <c r="R692" s="84"/>
      <c r="S692" s="84"/>
      <c r="T692" s="84"/>
      <c r="U692" s="84"/>
      <c r="V692" s="84"/>
      <c r="W692" s="84"/>
      <c r="X692" s="84"/>
      <c r="Y692" s="84"/>
      <c r="Z692" s="84"/>
    </row>
    <row r="693" spans="1:26" ht="60">
      <c r="A693" s="399" t="s">
        <v>17</v>
      </c>
      <c r="B693" s="400">
        <v>100013939806</v>
      </c>
      <c r="C693" s="399" t="s">
        <v>5475</v>
      </c>
      <c r="D693" s="399" t="s">
        <v>5483</v>
      </c>
      <c r="E693" s="399" t="s">
        <v>13</v>
      </c>
      <c r="F693" s="401">
        <v>44147.670138888891</v>
      </c>
      <c r="G693" s="403">
        <v>44344</v>
      </c>
      <c r="H693" s="84"/>
      <c r="I693" s="84"/>
      <c r="J693" s="84"/>
      <c r="K693" s="84"/>
      <c r="L693" s="84"/>
      <c r="M693" s="84"/>
      <c r="N693" s="84"/>
      <c r="O693" s="84"/>
      <c r="P693" s="84"/>
      <c r="Q693" s="84"/>
      <c r="R693" s="84"/>
      <c r="S693" s="84"/>
      <c r="T693" s="84"/>
      <c r="U693" s="84"/>
      <c r="V693" s="84"/>
      <c r="W693" s="84"/>
      <c r="X693" s="84"/>
      <c r="Y693" s="84"/>
      <c r="Z693" s="84"/>
    </row>
    <row r="694" spans="1:26" ht="60">
      <c r="A694" s="399" t="s">
        <v>12</v>
      </c>
      <c r="B694" s="400">
        <v>100013910436</v>
      </c>
      <c r="C694" s="399" t="s">
        <v>5475</v>
      </c>
      <c r="D694" s="399" t="s">
        <v>5483</v>
      </c>
      <c r="E694" s="399" t="s">
        <v>13</v>
      </c>
      <c r="F694" s="401">
        <v>44322.416666666672</v>
      </c>
      <c r="G694" s="84"/>
      <c r="H694" s="84"/>
      <c r="I694" s="84"/>
      <c r="J694" s="84"/>
      <c r="K694" s="84"/>
      <c r="L694" s="84"/>
      <c r="M694" s="84"/>
      <c r="N694" s="84"/>
      <c r="O694" s="84"/>
      <c r="P694" s="84"/>
      <c r="Q694" s="84"/>
      <c r="R694" s="84"/>
      <c r="S694" s="84"/>
      <c r="T694" s="84"/>
      <c r="U694" s="84"/>
      <c r="V694" s="84"/>
      <c r="W694" s="84"/>
      <c r="X694" s="84"/>
      <c r="Y694" s="84"/>
      <c r="Z694" s="84"/>
    </row>
    <row r="695" spans="1:26" ht="60">
      <c r="A695" s="399" t="s">
        <v>6</v>
      </c>
      <c r="B695" s="400">
        <v>100013862598</v>
      </c>
      <c r="C695" s="399" t="s">
        <v>5475</v>
      </c>
      <c r="D695" s="399" t="s">
        <v>5483</v>
      </c>
      <c r="E695" s="399" t="s">
        <v>13</v>
      </c>
      <c r="F695" s="401">
        <v>44279.6</v>
      </c>
      <c r="G695" s="84"/>
      <c r="H695" s="84"/>
      <c r="I695" s="84"/>
      <c r="J695" s="84"/>
      <c r="K695" s="84"/>
      <c r="L695" s="84"/>
      <c r="M695" s="84"/>
      <c r="N695" s="84"/>
      <c r="O695" s="84"/>
      <c r="P695" s="84"/>
      <c r="Q695" s="84"/>
      <c r="R695" s="84"/>
      <c r="S695" s="84"/>
      <c r="T695" s="84"/>
      <c r="U695" s="84"/>
      <c r="V695" s="84"/>
      <c r="W695" s="84"/>
      <c r="X695" s="84"/>
      <c r="Y695" s="84"/>
      <c r="Z695" s="84"/>
    </row>
    <row r="696" spans="1:26" ht="60">
      <c r="A696" s="399" t="s">
        <v>19</v>
      </c>
      <c r="B696" s="400">
        <v>100013830426</v>
      </c>
      <c r="C696" s="399" t="s">
        <v>5475</v>
      </c>
      <c r="D696" s="399" t="s">
        <v>5483</v>
      </c>
      <c r="E696" s="399" t="s">
        <v>13</v>
      </c>
      <c r="F696" s="401">
        <v>44327.724305555559</v>
      </c>
      <c r="G696" s="84"/>
      <c r="H696" s="84"/>
      <c r="I696" s="84"/>
      <c r="J696" s="84"/>
      <c r="K696" s="84"/>
      <c r="L696" s="84"/>
      <c r="M696" s="84"/>
      <c r="N696" s="84"/>
      <c r="O696" s="84"/>
      <c r="P696" s="84"/>
      <c r="Q696" s="84"/>
      <c r="R696" s="84"/>
      <c r="S696" s="84"/>
      <c r="T696" s="84"/>
      <c r="U696" s="84"/>
      <c r="V696" s="84"/>
      <c r="W696" s="84"/>
      <c r="X696" s="84"/>
      <c r="Y696" s="84"/>
      <c r="Z696" s="84"/>
    </row>
    <row r="697" spans="1:26" ht="60">
      <c r="A697" s="399" t="s">
        <v>11</v>
      </c>
      <c r="B697" s="400">
        <v>100013711389</v>
      </c>
      <c r="C697" s="399" t="s">
        <v>5475</v>
      </c>
      <c r="D697" s="399" t="s">
        <v>5483</v>
      </c>
      <c r="E697" s="399" t="s">
        <v>13</v>
      </c>
      <c r="F697" s="401">
        <v>44326.495138888888</v>
      </c>
      <c r="G697" s="84"/>
      <c r="H697" s="84"/>
      <c r="I697" s="84"/>
      <c r="J697" s="84"/>
      <c r="K697" s="84"/>
      <c r="L697" s="84"/>
      <c r="M697" s="84"/>
      <c r="N697" s="84"/>
      <c r="O697" s="84"/>
      <c r="P697" s="84"/>
      <c r="Q697" s="84"/>
      <c r="R697" s="84"/>
      <c r="S697" s="84"/>
      <c r="T697" s="84"/>
      <c r="U697" s="84"/>
      <c r="V697" s="84"/>
      <c r="W697" s="84"/>
      <c r="X697" s="84"/>
      <c r="Y697" s="84"/>
      <c r="Z697" s="84"/>
    </row>
    <row r="698" spans="1:26" ht="60">
      <c r="A698" s="399" t="s">
        <v>15</v>
      </c>
      <c r="B698" s="400">
        <v>100013612201</v>
      </c>
      <c r="C698" s="399" t="s">
        <v>5475</v>
      </c>
      <c r="D698" s="399" t="s">
        <v>5483</v>
      </c>
      <c r="E698" s="399" t="s">
        <v>9</v>
      </c>
      <c r="F698" s="401">
        <v>44337.629861111112</v>
      </c>
      <c r="G698" s="84"/>
      <c r="H698" s="84"/>
      <c r="I698" s="84"/>
      <c r="J698" s="84"/>
      <c r="K698" s="84"/>
      <c r="L698" s="84"/>
      <c r="M698" s="84"/>
      <c r="N698" s="84"/>
      <c r="O698" s="84"/>
      <c r="P698" s="84"/>
      <c r="Q698" s="84"/>
      <c r="R698" s="84"/>
      <c r="S698" s="84"/>
      <c r="T698" s="84"/>
      <c r="U698" s="84"/>
      <c r="V698" s="84"/>
      <c r="W698" s="84"/>
      <c r="X698" s="84"/>
      <c r="Y698" s="84"/>
      <c r="Z698" s="84"/>
    </row>
    <row r="699" spans="1:26" ht="60">
      <c r="A699" s="399" t="s">
        <v>10</v>
      </c>
      <c r="B699" s="400">
        <v>100013742322</v>
      </c>
      <c r="C699" s="399" t="s">
        <v>5475</v>
      </c>
      <c r="D699" s="399" t="s">
        <v>5483</v>
      </c>
      <c r="E699" s="399" t="s">
        <v>9</v>
      </c>
      <c r="F699" s="401">
        <v>44337.493750000001</v>
      </c>
      <c r="G699" s="84"/>
      <c r="H699" s="84"/>
      <c r="I699" s="84"/>
      <c r="J699" s="84"/>
      <c r="K699" s="84"/>
      <c r="L699" s="84"/>
      <c r="M699" s="84"/>
      <c r="N699" s="84"/>
      <c r="O699" s="84"/>
      <c r="P699" s="84"/>
      <c r="Q699" s="84"/>
      <c r="R699" s="84"/>
      <c r="S699" s="84"/>
      <c r="T699" s="84"/>
      <c r="U699" s="84"/>
      <c r="V699" s="84"/>
      <c r="W699" s="84"/>
      <c r="X699" s="84"/>
      <c r="Y699" s="84"/>
      <c r="Z699" s="84"/>
    </row>
    <row r="700" spans="1:26" ht="60">
      <c r="A700" s="399" t="s">
        <v>16</v>
      </c>
      <c r="B700" s="400">
        <v>100013621718</v>
      </c>
      <c r="C700" s="399" t="s">
        <v>5475</v>
      </c>
      <c r="D700" s="399" t="s">
        <v>5483</v>
      </c>
      <c r="E700" s="399" t="s">
        <v>13</v>
      </c>
      <c r="F700" s="401">
        <v>44306.443749999999</v>
      </c>
      <c r="G700" s="84"/>
      <c r="H700" s="84"/>
      <c r="I700" s="84"/>
      <c r="J700" s="84"/>
      <c r="K700" s="84"/>
      <c r="L700" s="84"/>
      <c r="M700" s="84"/>
      <c r="N700" s="84"/>
      <c r="O700" s="84"/>
      <c r="P700" s="84"/>
      <c r="Q700" s="84"/>
      <c r="R700" s="84"/>
      <c r="S700" s="84"/>
      <c r="T700" s="84"/>
      <c r="U700" s="84"/>
      <c r="V700" s="84"/>
      <c r="W700" s="84"/>
      <c r="X700" s="84"/>
      <c r="Y700" s="84"/>
      <c r="Z700" s="84"/>
    </row>
    <row r="701" spans="1:26" ht="60">
      <c r="A701" s="399" t="s">
        <v>18</v>
      </c>
      <c r="B701" s="402">
        <v>100013744663</v>
      </c>
      <c r="C701" s="399" t="s">
        <v>5475</v>
      </c>
      <c r="D701" s="399" t="s">
        <v>5483</v>
      </c>
      <c r="E701" s="399" t="s">
        <v>13</v>
      </c>
      <c r="F701" s="401">
        <v>44328.4375</v>
      </c>
      <c r="G701" s="84"/>
      <c r="H701" s="84"/>
      <c r="I701" s="84"/>
      <c r="J701" s="84"/>
      <c r="K701" s="84"/>
      <c r="L701" s="84"/>
      <c r="M701" s="84"/>
      <c r="N701" s="84"/>
      <c r="O701" s="84"/>
      <c r="P701" s="84"/>
      <c r="Q701" s="84"/>
      <c r="R701" s="84"/>
      <c r="S701" s="84"/>
      <c r="T701" s="84"/>
      <c r="U701" s="84"/>
      <c r="V701" s="84"/>
      <c r="W701" s="84"/>
      <c r="X701" s="84"/>
      <c r="Y701" s="84"/>
      <c r="Z701" s="84"/>
    </row>
    <row r="702" spans="1:26" ht="60">
      <c r="A702" s="399" t="s">
        <v>6</v>
      </c>
      <c r="B702" s="400">
        <v>100013660622</v>
      </c>
      <c r="C702" s="399" t="s">
        <v>5475</v>
      </c>
      <c r="D702" s="399" t="s">
        <v>5483</v>
      </c>
      <c r="E702" s="399" t="s">
        <v>13</v>
      </c>
      <c r="F702" s="401">
        <v>44326.738888888889</v>
      </c>
      <c r="G702" s="84"/>
      <c r="H702" s="84"/>
      <c r="I702" s="84"/>
      <c r="J702" s="84"/>
      <c r="K702" s="84"/>
      <c r="L702" s="84"/>
      <c r="M702" s="84"/>
      <c r="N702" s="84"/>
      <c r="O702" s="84"/>
      <c r="P702" s="84"/>
      <c r="Q702" s="84"/>
      <c r="R702" s="84"/>
      <c r="S702" s="84"/>
      <c r="T702" s="84"/>
      <c r="U702" s="84"/>
      <c r="V702" s="84"/>
      <c r="W702" s="84"/>
      <c r="X702" s="84"/>
      <c r="Y702" s="84"/>
      <c r="Z702" s="84"/>
    </row>
    <row r="703" spans="1:26" ht="60">
      <c r="A703" s="399" t="s">
        <v>19</v>
      </c>
      <c r="B703" s="400">
        <v>100013679238</v>
      </c>
      <c r="C703" s="399" t="s">
        <v>5475</v>
      </c>
      <c r="D703" s="399" t="s">
        <v>5483</v>
      </c>
      <c r="E703" s="399" t="s">
        <v>13</v>
      </c>
      <c r="F703" s="401">
        <v>44316.457638888889</v>
      </c>
      <c r="G703" s="84"/>
      <c r="H703" s="84"/>
      <c r="I703" s="84"/>
      <c r="J703" s="84"/>
      <c r="K703" s="84"/>
      <c r="L703" s="84"/>
      <c r="M703" s="84"/>
      <c r="N703" s="84"/>
      <c r="O703" s="84"/>
      <c r="P703" s="84"/>
      <c r="Q703" s="84"/>
      <c r="R703" s="84"/>
      <c r="S703" s="84"/>
      <c r="T703" s="84"/>
      <c r="U703" s="84"/>
      <c r="V703" s="84"/>
      <c r="W703" s="84"/>
      <c r="X703" s="84"/>
      <c r="Y703" s="84"/>
      <c r="Z703" s="84"/>
    </row>
    <row r="704" spans="1:26" ht="60">
      <c r="A704" s="399" t="s">
        <v>19</v>
      </c>
      <c r="B704" s="400">
        <v>100013548443</v>
      </c>
      <c r="C704" s="399" t="s">
        <v>5475</v>
      </c>
      <c r="D704" s="399" t="s">
        <v>5483</v>
      </c>
      <c r="E704" s="399" t="s">
        <v>13</v>
      </c>
      <c r="F704" s="401">
        <v>44316.606249999997</v>
      </c>
      <c r="G704" s="84"/>
      <c r="H704" s="84"/>
      <c r="I704" s="84"/>
      <c r="J704" s="84"/>
      <c r="K704" s="84"/>
      <c r="L704" s="84"/>
      <c r="M704" s="84"/>
      <c r="N704" s="84"/>
      <c r="O704" s="84"/>
      <c r="P704" s="84"/>
      <c r="Q704" s="84"/>
      <c r="R704" s="84"/>
      <c r="S704" s="84"/>
      <c r="T704" s="84"/>
      <c r="U704" s="84"/>
      <c r="V704" s="84"/>
      <c r="W704" s="84"/>
      <c r="X704" s="84"/>
      <c r="Y704" s="84"/>
      <c r="Z704" s="84"/>
    </row>
    <row r="705" spans="1:26" ht="45">
      <c r="A705" s="399" t="s">
        <v>18</v>
      </c>
      <c r="B705" s="402">
        <v>100013470227</v>
      </c>
      <c r="C705" s="399" t="s">
        <v>5475</v>
      </c>
      <c r="D705" s="399" t="s">
        <v>5476</v>
      </c>
      <c r="E705" s="399" t="s">
        <v>13</v>
      </c>
      <c r="F705" s="401">
        <v>44335.760416666672</v>
      </c>
      <c r="G705" s="84"/>
      <c r="H705" s="84"/>
      <c r="I705" s="84"/>
      <c r="J705" s="84"/>
      <c r="K705" s="84"/>
      <c r="L705" s="84"/>
      <c r="M705" s="84"/>
      <c r="N705" s="84"/>
      <c r="O705" s="84"/>
      <c r="P705" s="84"/>
      <c r="Q705" s="84"/>
      <c r="R705" s="84"/>
      <c r="S705" s="84"/>
      <c r="T705" s="84"/>
      <c r="U705" s="84"/>
      <c r="V705" s="84"/>
      <c r="W705" s="84"/>
      <c r="X705" s="84"/>
      <c r="Y705" s="84"/>
      <c r="Z705" s="84"/>
    </row>
    <row r="706" spans="1:26" ht="45">
      <c r="A706" s="399" t="s">
        <v>10</v>
      </c>
      <c r="B706" s="400">
        <v>100013503918</v>
      </c>
      <c r="C706" s="399" t="s">
        <v>5475</v>
      </c>
      <c r="D706" s="399" t="s">
        <v>5476</v>
      </c>
      <c r="E706" s="399" t="s">
        <v>13</v>
      </c>
      <c r="F706" s="401">
        <v>44335.447916666672</v>
      </c>
      <c r="G706" s="84"/>
      <c r="H706" s="84"/>
      <c r="I706" s="84"/>
      <c r="J706" s="84"/>
      <c r="K706" s="84"/>
      <c r="L706" s="84"/>
      <c r="M706" s="84"/>
      <c r="N706" s="84"/>
      <c r="O706" s="84"/>
      <c r="P706" s="84"/>
      <c r="Q706" s="84"/>
      <c r="R706" s="84"/>
      <c r="S706" s="84"/>
      <c r="T706" s="84"/>
      <c r="U706" s="84"/>
      <c r="V706" s="84"/>
      <c r="W706" s="84"/>
      <c r="X706" s="84"/>
      <c r="Y706" s="84"/>
      <c r="Z706" s="84"/>
    </row>
    <row r="707" spans="1:26" ht="45">
      <c r="A707" s="399" t="s">
        <v>19</v>
      </c>
      <c r="B707" s="400">
        <v>100013399035</v>
      </c>
      <c r="C707" s="399" t="s">
        <v>5475</v>
      </c>
      <c r="D707" s="399" t="s">
        <v>5476</v>
      </c>
      <c r="E707" s="399" t="s">
        <v>13</v>
      </c>
      <c r="F707" s="401">
        <v>44327.715277777781</v>
      </c>
      <c r="G707" s="84"/>
      <c r="H707" s="84"/>
      <c r="I707" s="84"/>
      <c r="J707" s="84"/>
      <c r="K707" s="84"/>
      <c r="L707" s="84"/>
      <c r="M707" s="84"/>
      <c r="N707" s="84"/>
      <c r="O707" s="84"/>
      <c r="P707" s="84"/>
      <c r="Q707" s="84"/>
      <c r="R707" s="84"/>
      <c r="S707" s="84"/>
      <c r="T707" s="84"/>
      <c r="U707" s="84"/>
      <c r="V707" s="84"/>
      <c r="W707" s="84"/>
      <c r="X707" s="84"/>
      <c r="Y707" s="84"/>
      <c r="Z707" s="84"/>
    </row>
    <row r="708" spans="1:26" ht="45">
      <c r="A708" s="399" t="s">
        <v>18</v>
      </c>
      <c r="B708" s="402">
        <v>100012791439</v>
      </c>
      <c r="C708" s="399" t="s">
        <v>5475</v>
      </c>
      <c r="D708" s="399" t="s">
        <v>5476</v>
      </c>
      <c r="E708" s="399" t="s">
        <v>13</v>
      </c>
      <c r="F708" s="401">
        <v>44323.634027777778</v>
      </c>
      <c r="G708" s="84"/>
      <c r="H708" s="84"/>
      <c r="I708" s="84"/>
      <c r="J708" s="84"/>
      <c r="K708" s="84"/>
      <c r="L708" s="84"/>
      <c r="M708" s="84"/>
      <c r="N708" s="84"/>
      <c r="O708" s="84"/>
      <c r="P708" s="84"/>
      <c r="Q708" s="84"/>
      <c r="R708" s="84"/>
      <c r="S708" s="84"/>
      <c r="T708" s="84"/>
      <c r="U708" s="84"/>
      <c r="V708" s="84"/>
      <c r="W708" s="84"/>
      <c r="X708" s="84"/>
      <c r="Y708" s="84"/>
      <c r="Z708" s="84"/>
    </row>
    <row r="709" spans="1:26" ht="45">
      <c r="A709" s="399" t="s">
        <v>10</v>
      </c>
      <c r="B709" s="400">
        <v>100013359477</v>
      </c>
      <c r="C709" s="399" t="s">
        <v>5475</v>
      </c>
      <c r="D709" s="399" t="s">
        <v>5476</v>
      </c>
      <c r="E709" s="399" t="s">
        <v>13</v>
      </c>
      <c r="F709" s="401">
        <v>44329.745833333334</v>
      </c>
      <c r="G709" s="84"/>
      <c r="H709" s="84"/>
      <c r="I709" s="84"/>
      <c r="J709" s="84"/>
      <c r="K709" s="84"/>
      <c r="L709" s="84"/>
      <c r="M709" s="84"/>
      <c r="N709" s="84"/>
      <c r="O709" s="84"/>
      <c r="P709" s="84"/>
      <c r="Q709" s="84"/>
      <c r="R709" s="84"/>
      <c r="S709" s="84"/>
      <c r="T709" s="84"/>
      <c r="U709" s="84"/>
      <c r="V709" s="84"/>
      <c r="W709" s="84"/>
      <c r="X709" s="84"/>
      <c r="Y709" s="84"/>
      <c r="Z709" s="84"/>
    </row>
    <row r="710" spans="1:26" ht="45">
      <c r="A710" s="399" t="s">
        <v>18</v>
      </c>
      <c r="B710" s="402">
        <v>100013137395</v>
      </c>
      <c r="C710" s="399" t="s">
        <v>5475</v>
      </c>
      <c r="D710" s="399" t="s">
        <v>5476</v>
      </c>
      <c r="E710" s="399" t="s">
        <v>13</v>
      </c>
      <c r="F710" s="401">
        <v>44326.779861111107</v>
      </c>
      <c r="G710" s="84"/>
      <c r="H710" s="84"/>
      <c r="I710" s="84"/>
      <c r="J710" s="84"/>
      <c r="K710" s="84"/>
      <c r="L710" s="84"/>
      <c r="M710" s="84"/>
      <c r="N710" s="84"/>
      <c r="O710" s="84"/>
      <c r="P710" s="84"/>
      <c r="Q710" s="84"/>
      <c r="R710" s="84"/>
      <c r="S710" s="84"/>
      <c r="T710" s="84"/>
      <c r="U710" s="84"/>
      <c r="V710" s="84"/>
      <c r="W710" s="84"/>
      <c r="X710" s="84"/>
      <c r="Y710" s="84"/>
      <c r="Z710" s="84"/>
    </row>
    <row r="711" spans="1:26" ht="60">
      <c r="A711" s="404" t="s">
        <v>14</v>
      </c>
      <c r="B711" s="405">
        <v>100013392786</v>
      </c>
      <c r="C711" s="404" t="s">
        <v>5475</v>
      </c>
      <c r="D711" s="404" t="s">
        <v>5483</v>
      </c>
      <c r="E711" s="406" t="s">
        <v>9</v>
      </c>
      <c r="F711" s="407">
        <v>44305.461111111115</v>
      </c>
      <c r="G711" s="84"/>
      <c r="H711" s="84"/>
      <c r="I711" s="84"/>
      <c r="J711" s="84"/>
      <c r="K711" s="84"/>
      <c r="L711" s="84"/>
      <c r="M711" s="84"/>
      <c r="N711" s="84"/>
      <c r="O711" s="84"/>
      <c r="P711" s="84"/>
      <c r="Q711" s="84"/>
      <c r="R711" s="84"/>
      <c r="S711" s="84"/>
      <c r="T711" s="84"/>
      <c r="U711" s="84"/>
      <c r="V711" s="84"/>
      <c r="W711" s="84"/>
      <c r="X711" s="84"/>
      <c r="Y711" s="84"/>
      <c r="Z711" s="84"/>
    </row>
    <row r="712" spans="1:26" ht="60">
      <c r="A712" s="399" t="s">
        <v>18</v>
      </c>
      <c r="B712" s="402">
        <v>100013479902</v>
      </c>
      <c r="C712" s="399" t="s">
        <v>5475</v>
      </c>
      <c r="D712" s="399" t="s">
        <v>5483</v>
      </c>
      <c r="E712" s="399" t="s">
        <v>13</v>
      </c>
      <c r="F712" s="401">
        <v>44336.661805555559</v>
      </c>
      <c r="G712" s="84"/>
      <c r="H712" s="84"/>
      <c r="I712" s="84"/>
      <c r="J712" s="84"/>
      <c r="K712" s="84"/>
      <c r="L712" s="84"/>
      <c r="M712" s="84"/>
      <c r="N712" s="84"/>
      <c r="O712" s="84"/>
      <c r="P712" s="84"/>
      <c r="Q712" s="84"/>
      <c r="R712" s="84"/>
      <c r="S712" s="84"/>
      <c r="T712" s="84"/>
      <c r="U712" s="84"/>
      <c r="V712" s="84"/>
      <c r="W712" s="84"/>
      <c r="X712" s="84"/>
      <c r="Y712" s="84"/>
      <c r="Z712" s="84"/>
    </row>
    <row r="713" spans="1:26" ht="60">
      <c r="A713" s="399" t="s">
        <v>15</v>
      </c>
      <c r="B713" s="400">
        <v>100013285920</v>
      </c>
      <c r="C713" s="399" t="s">
        <v>5475</v>
      </c>
      <c r="D713" s="399" t="s">
        <v>5483</v>
      </c>
      <c r="E713" s="399" t="s">
        <v>9</v>
      </c>
      <c r="F713" s="401">
        <v>44337.631944444445</v>
      </c>
      <c r="G713" s="84"/>
      <c r="H713" s="84"/>
      <c r="I713" s="84"/>
      <c r="J713" s="84"/>
      <c r="K713" s="84"/>
      <c r="L713" s="84"/>
      <c r="M713" s="84"/>
      <c r="N713" s="84"/>
      <c r="O713" s="84"/>
      <c r="P713" s="84"/>
      <c r="Q713" s="84"/>
      <c r="R713" s="84"/>
      <c r="S713" s="84"/>
      <c r="T713" s="84"/>
      <c r="U713" s="84"/>
      <c r="V713" s="84"/>
      <c r="W713" s="84"/>
      <c r="X713" s="84"/>
      <c r="Y713" s="84"/>
      <c r="Z713" s="84"/>
    </row>
    <row r="714" spans="1:26" ht="60">
      <c r="A714" s="399" t="s">
        <v>6</v>
      </c>
      <c r="B714" s="400">
        <v>100013256612</v>
      </c>
      <c r="C714" s="399" t="s">
        <v>5475</v>
      </c>
      <c r="D714" s="399" t="s">
        <v>5483</v>
      </c>
      <c r="E714" s="399" t="s">
        <v>13</v>
      </c>
      <c r="F714" s="401">
        <v>44306.595833333333</v>
      </c>
      <c r="G714" s="84"/>
      <c r="H714" s="84"/>
      <c r="I714" s="84"/>
      <c r="J714" s="84"/>
      <c r="K714" s="84"/>
      <c r="L714" s="84"/>
      <c r="M714" s="84"/>
      <c r="N714" s="84"/>
      <c r="O714" s="84"/>
      <c r="P714" s="84"/>
      <c r="Q714" s="84"/>
      <c r="R714" s="84"/>
      <c r="S714" s="84"/>
      <c r="T714" s="84"/>
      <c r="U714" s="84"/>
      <c r="V714" s="84"/>
      <c r="W714" s="84"/>
      <c r="X714" s="84"/>
      <c r="Y714" s="84"/>
      <c r="Z714" s="84"/>
    </row>
    <row r="715" spans="1:26" ht="60">
      <c r="A715" s="404" t="s">
        <v>14</v>
      </c>
      <c r="B715" s="405">
        <v>100013262413</v>
      </c>
      <c r="C715" s="404" t="s">
        <v>5475</v>
      </c>
      <c r="D715" s="404" t="s">
        <v>5483</v>
      </c>
      <c r="E715" s="406" t="s">
        <v>9</v>
      </c>
      <c r="F715" s="407">
        <v>44329.67569444445</v>
      </c>
      <c r="G715" s="84"/>
      <c r="H715" s="84"/>
      <c r="I715" s="84"/>
      <c r="J715" s="84"/>
      <c r="K715" s="84"/>
      <c r="L715" s="84"/>
      <c r="M715" s="84"/>
      <c r="N715" s="84"/>
      <c r="O715" s="84"/>
      <c r="P715" s="84"/>
      <c r="Q715" s="84"/>
      <c r="R715" s="84"/>
      <c r="S715" s="84"/>
      <c r="T715" s="84"/>
      <c r="U715" s="84"/>
      <c r="V715" s="84"/>
      <c r="W715" s="84"/>
      <c r="X715" s="84"/>
      <c r="Y715" s="84"/>
      <c r="Z715" s="84"/>
    </row>
    <row r="716" spans="1:26" ht="60">
      <c r="A716" s="399" t="s">
        <v>6</v>
      </c>
      <c r="B716" s="400">
        <v>100013214284</v>
      </c>
      <c r="C716" s="399" t="s">
        <v>5475</v>
      </c>
      <c r="D716" s="399" t="s">
        <v>5483</v>
      </c>
      <c r="E716" s="399" t="s">
        <v>13</v>
      </c>
      <c r="F716" s="401">
        <v>44333.76180555555</v>
      </c>
      <c r="G716" s="84"/>
      <c r="H716" s="84"/>
      <c r="I716" s="84"/>
      <c r="J716" s="84"/>
      <c r="K716" s="84"/>
      <c r="L716" s="84"/>
      <c r="M716" s="84"/>
      <c r="N716" s="84"/>
      <c r="O716" s="84"/>
      <c r="P716" s="84"/>
      <c r="Q716" s="84"/>
      <c r="R716" s="84"/>
      <c r="S716" s="84"/>
      <c r="T716" s="84"/>
      <c r="U716" s="84"/>
      <c r="V716" s="84"/>
      <c r="W716" s="84"/>
      <c r="X716" s="84"/>
      <c r="Y716" s="84"/>
      <c r="Z716" s="84"/>
    </row>
    <row r="717" spans="1:26" ht="60">
      <c r="A717" s="409" t="s">
        <v>12</v>
      </c>
      <c r="B717" s="410">
        <v>100013157597</v>
      </c>
      <c r="C717" s="409" t="s">
        <v>5475</v>
      </c>
      <c r="D717" s="409" t="s">
        <v>5483</v>
      </c>
      <c r="E717" s="409" t="s">
        <v>13</v>
      </c>
      <c r="F717" s="411">
        <v>44326.772916666669</v>
      </c>
      <c r="G717" s="84"/>
      <c r="H717" s="84"/>
      <c r="I717" s="84"/>
      <c r="J717" s="84"/>
      <c r="K717" s="84"/>
      <c r="L717" s="84"/>
      <c r="M717" s="84"/>
      <c r="N717" s="84"/>
      <c r="O717" s="84"/>
      <c r="P717" s="84"/>
      <c r="Q717" s="84"/>
      <c r="R717" s="84"/>
      <c r="S717" s="84"/>
      <c r="T717" s="84"/>
      <c r="U717" s="84"/>
      <c r="V717" s="84"/>
      <c r="W717" s="84"/>
      <c r="X717" s="84"/>
      <c r="Y717" s="84"/>
      <c r="Z717" s="84"/>
    </row>
    <row r="718" spans="1:26" ht="60">
      <c r="A718" s="399" t="s">
        <v>19</v>
      </c>
      <c r="B718" s="400">
        <v>100013072578</v>
      </c>
      <c r="C718" s="399" t="s">
        <v>5475</v>
      </c>
      <c r="D718" s="399" t="s">
        <v>5483</v>
      </c>
      <c r="E718" s="399" t="s">
        <v>13</v>
      </c>
      <c r="F718" s="401">
        <v>44264.587500000001</v>
      </c>
      <c r="G718" s="84"/>
      <c r="H718" s="84"/>
      <c r="I718" s="84"/>
      <c r="J718" s="84"/>
      <c r="K718" s="84"/>
      <c r="L718" s="84"/>
      <c r="M718" s="84"/>
      <c r="N718" s="84"/>
      <c r="O718" s="84"/>
      <c r="P718" s="84"/>
      <c r="Q718" s="84"/>
      <c r="R718" s="84"/>
      <c r="S718" s="84"/>
      <c r="T718" s="84"/>
      <c r="U718" s="84"/>
      <c r="V718" s="84"/>
      <c r="W718" s="84"/>
      <c r="X718" s="84"/>
      <c r="Y718" s="84"/>
      <c r="Z718" s="84"/>
    </row>
    <row r="719" spans="1:26" ht="60">
      <c r="A719" s="399" t="s">
        <v>18</v>
      </c>
      <c r="B719" s="402">
        <v>100013227662</v>
      </c>
      <c r="C719" s="399" t="s">
        <v>5475</v>
      </c>
      <c r="D719" s="399" t="s">
        <v>5483</v>
      </c>
      <c r="E719" s="399" t="s">
        <v>13</v>
      </c>
      <c r="F719" s="401">
        <v>44294.440972222219</v>
      </c>
      <c r="G719" s="84"/>
      <c r="H719" s="84"/>
      <c r="I719" s="84"/>
      <c r="J719" s="84"/>
      <c r="K719" s="84"/>
      <c r="L719" s="84"/>
      <c r="M719" s="84"/>
      <c r="N719" s="84"/>
      <c r="O719" s="84"/>
      <c r="P719" s="84"/>
      <c r="Q719" s="84"/>
      <c r="R719" s="84"/>
      <c r="S719" s="84"/>
      <c r="T719" s="84"/>
      <c r="U719" s="84"/>
      <c r="V719" s="84"/>
      <c r="W719" s="84"/>
      <c r="X719" s="84"/>
      <c r="Y719" s="84"/>
      <c r="Z719" s="84"/>
    </row>
    <row r="720" spans="1:26" ht="60">
      <c r="A720" s="399" t="s">
        <v>6</v>
      </c>
      <c r="B720" s="400">
        <v>100013169977</v>
      </c>
      <c r="C720" s="399" t="s">
        <v>5475</v>
      </c>
      <c r="D720" s="399" t="s">
        <v>5483</v>
      </c>
      <c r="E720" s="399" t="s">
        <v>13</v>
      </c>
      <c r="F720" s="401">
        <v>44330.45</v>
      </c>
      <c r="G720" s="84"/>
      <c r="H720" s="84"/>
      <c r="I720" s="84"/>
      <c r="J720" s="84"/>
      <c r="K720" s="84"/>
      <c r="L720" s="84"/>
      <c r="M720" s="84"/>
      <c r="N720" s="84"/>
      <c r="O720" s="84"/>
      <c r="P720" s="84"/>
      <c r="Q720" s="84"/>
      <c r="R720" s="84"/>
      <c r="S720" s="84"/>
      <c r="T720" s="84"/>
      <c r="U720" s="84"/>
      <c r="V720" s="84"/>
      <c r="W720" s="84"/>
      <c r="X720" s="84"/>
      <c r="Y720" s="84"/>
      <c r="Z720" s="84"/>
    </row>
    <row r="721" spans="1:26" ht="60">
      <c r="A721" s="399" t="s">
        <v>19</v>
      </c>
      <c r="B721" s="400">
        <v>100013179090</v>
      </c>
      <c r="C721" s="399" t="s">
        <v>5475</v>
      </c>
      <c r="D721" s="399" t="s">
        <v>5483</v>
      </c>
      <c r="E721" s="399" t="s">
        <v>13</v>
      </c>
      <c r="F721" s="401">
        <v>44327.720833333333</v>
      </c>
      <c r="G721" s="84"/>
      <c r="H721" s="84"/>
      <c r="I721" s="84"/>
      <c r="J721" s="84"/>
      <c r="K721" s="84"/>
      <c r="L721" s="84"/>
      <c r="M721" s="84"/>
      <c r="N721" s="84"/>
      <c r="O721" s="84"/>
      <c r="P721" s="84"/>
      <c r="Q721" s="84"/>
      <c r="R721" s="84"/>
      <c r="S721" s="84"/>
      <c r="T721" s="84"/>
      <c r="U721" s="84"/>
      <c r="V721" s="84"/>
      <c r="W721" s="84"/>
      <c r="X721" s="84"/>
      <c r="Y721" s="84"/>
      <c r="Z721" s="84"/>
    </row>
    <row r="722" spans="1:26" ht="60">
      <c r="A722" s="399" t="s">
        <v>17</v>
      </c>
      <c r="B722" s="400">
        <v>100012798308</v>
      </c>
      <c r="C722" s="399" t="s">
        <v>5475</v>
      </c>
      <c r="D722" s="399" t="s">
        <v>5483</v>
      </c>
      <c r="E722" s="399" t="s">
        <v>13</v>
      </c>
      <c r="F722" s="401">
        <v>44327.748611111107</v>
      </c>
      <c r="G722" s="403">
        <v>44344</v>
      </c>
      <c r="H722" s="84"/>
      <c r="I722" s="84"/>
      <c r="J722" s="84"/>
      <c r="K722" s="84"/>
      <c r="L722" s="84"/>
      <c r="M722" s="84"/>
      <c r="N722" s="84"/>
      <c r="O722" s="84"/>
      <c r="P722" s="84"/>
      <c r="Q722" s="84"/>
      <c r="R722" s="84"/>
      <c r="S722" s="84"/>
      <c r="T722" s="84"/>
      <c r="U722" s="84"/>
      <c r="V722" s="84"/>
      <c r="W722" s="84"/>
      <c r="X722" s="84"/>
      <c r="Y722" s="84"/>
      <c r="Z722" s="84"/>
    </row>
    <row r="723" spans="1:26" ht="60">
      <c r="A723" s="399" t="s">
        <v>19</v>
      </c>
      <c r="B723" s="400">
        <v>100012908132</v>
      </c>
      <c r="C723" s="399" t="s">
        <v>5475</v>
      </c>
      <c r="D723" s="399" t="s">
        <v>5483</v>
      </c>
      <c r="E723" s="399" t="s">
        <v>13</v>
      </c>
      <c r="F723" s="401">
        <v>44327.725694444445</v>
      </c>
      <c r="G723" s="84"/>
      <c r="H723" s="84"/>
      <c r="I723" s="84"/>
      <c r="J723" s="84"/>
      <c r="K723" s="84"/>
      <c r="L723" s="84"/>
      <c r="M723" s="84"/>
      <c r="N723" s="84"/>
      <c r="O723" s="84"/>
      <c r="P723" s="84"/>
      <c r="Q723" s="84"/>
      <c r="R723" s="84"/>
      <c r="S723" s="84"/>
      <c r="T723" s="84"/>
      <c r="U723" s="84"/>
      <c r="V723" s="84"/>
      <c r="W723" s="84"/>
      <c r="X723" s="84"/>
      <c r="Y723" s="84"/>
      <c r="Z723" s="84"/>
    </row>
    <row r="724" spans="1:26" ht="60">
      <c r="A724" s="399" t="s">
        <v>6</v>
      </c>
      <c r="B724" s="400">
        <v>100012778400</v>
      </c>
      <c r="C724" s="399" t="s">
        <v>5475</v>
      </c>
      <c r="D724" s="399" t="s">
        <v>5483</v>
      </c>
      <c r="E724" s="399" t="s">
        <v>13</v>
      </c>
      <c r="F724" s="401">
        <v>44326.704166666663</v>
      </c>
      <c r="G724" s="84"/>
      <c r="H724" s="84"/>
      <c r="I724" s="84"/>
      <c r="J724" s="84"/>
      <c r="K724" s="84"/>
      <c r="L724" s="84"/>
      <c r="M724" s="84"/>
      <c r="N724" s="84"/>
      <c r="O724" s="84"/>
      <c r="P724" s="84"/>
      <c r="Q724" s="84"/>
      <c r="R724" s="84"/>
      <c r="S724" s="84"/>
      <c r="T724" s="84"/>
      <c r="U724" s="84"/>
      <c r="V724" s="84"/>
      <c r="W724" s="84"/>
      <c r="X724" s="84"/>
      <c r="Y724" s="84"/>
      <c r="Z724" s="84"/>
    </row>
    <row r="725" spans="1:26" ht="45">
      <c r="A725" s="399" t="s">
        <v>16</v>
      </c>
      <c r="B725" s="400">
        <v>100012710554</v>
      </c>
      <c r="C725" s="399" t="s">
        <v>5475</v>
      </c>
      <c r="D725" s="399" t="s">
        <v>5476</v>
      </c>
      <c r="E725" s="399" t="s">
        <v>13</v>
      </c>
      <c r="F725" s="401">
        <v>44324.729861111111</v>
      </c>
      <c r="G725" s="84"/>
      <c r="H725" s="84"/>
      <c r="I725" s="84"/>
      <c r="J725" s="84"/>
      <c r="K725" s="84"/>
      <c r="L725" s="84"/>
      <c r="M725" s="84"/>
      <c r="N725" s="84"/>
      <c r="O725" s="84"/>
      <c r="P725" s="84"/>
      <c r="Q725" s="84"/>
      <c r="R725" s="84"/>
      <c r="S725" s="84"/>
      <c r="T725" s="84"/>
      <c r="U725" s="84"/>
      <c r="V725" s="84"/>
      <c r="W725" s="84"/>
      <c r="X725" s="84"/>
      <c r="Y725" s="84"/>
      <c r="Z725" s="84"/>
    </row>
    <row r="726" spans="1:26" ht="45">
      <c r="A726" s="399" t="s">
        <v>12</v>
      </c>
      <c r="B726" s="400">
        <v>100012532488</v>
      </c>
      <c r="C726" s="399" t="s">
        <v>5475</v>
      </c>
      <c r="D726" s="399" t="s">
        <v>5476</v>
      </c>
      <c r="E726" s="399" t="s">
        <v>9</v>
      </c>
      <c r="F726" s="401">
        <v>44337.692361111112</v>
      </c>
      <c r="G726" s="84"/>
      <c r="H726" s="84"/>
      <c r="I726" s="84"/>
      <c r="J726" s="84"/>
      <c r="K726" s="84"/>
      <c r="L726" s="84"/>
      <c r="M726" s="84"/>
      <c r="N726" s="84"/>
      <c r="O726" s="84"/>
      <c r="P726" s="84"/>
      <c r="Q726" s="84"/>
      <c r="R726" s="84"/>
      <c r="S726" s="84"/>
      <c r="T726" s="84"/>
      <c r="U726" s="84"/>
      <c r="V726" s="84"/>
      <c r="W726" s="84"/>
      <c r="X726" s="84"/>
      <c r="Y726" s="84"/>
      <c r="Z726" s="84"/>
    </row>
    <row r="727" spans="1:26" ht="45">
      <c r="A727" s="399" t="s">
        <v>16</v>
      </c>
      <c r="B727" s="400">
        <v>100012613282</v>
      </c>
      <c r="C727" s="399" t="s">
        <v>5475</v>
      </c>
      <c r="D727" s="399" t="s">
        <v>5476</v>
      </c>
      <c r="E727" s="399" t="s">
        <v>13</v>
      </c>
      <c r="F727" s="401">
        <v>44335.673611111109</v>
      </c>
      <c r="G727" s="84"/>
      <c r="H727" s="84"/>
      <c r="I727" s="84"/>
      <c r="J727" s="84"/>
      <c r="K727" s="84"/>
      <c r="L727" s="84"/>
      <c r="M727" s="84"/>
      <c r="N727" s="84"/>
      <c r="O727" s="84"/>
      <c r="P727" s="84"/>
      <c r="Q727" s="84"/>
      <c r="R727" s="84"/>
      <c r="S727" s="84"/>
      <c r="T727" s="84"/>
      <c r="U727" s="84"/>
      <c r="V727" s="84"/>
      <c r="W727" s="84"/>
      <c r="X727" s="84"/>
      <c r="Y727" s="84"/>
      <c r="Z727" s="84"/>
    </row>
    <row r="728" spans="1:26" ht="45">
      <c r="A728" s="399" t="s">
        <v>19</v>
      </c>
      <c r="B728" s="400">
        <v>100012768034</v>
      </c>
      <c r="C728" s="399" t="s">
        <v>5475</v>
      </c>
      <c r="D728" s="399" t="s">
        <v>5476</v>
      </c>
      <c r="E728" s="399" t="s">
        <v>13</v>
      </c>
      <c r="F728" s="401">
        <v>44305.664583333331</v>
      </c>
      <c r="G728" s="84"/>
      <c r="H728" s="84"/>
      <c r="I728" s="84"/>
      <c r="J728" s="84"/>
      <c r="K728" s="84"/>
      <c r="L728" s="84"/>
      <c r="M728" s="84"/>
      <c r="N728" s="84"/>
      <c r="O728" s="84"/>
      <c r="P728" s="84"/>
      <c r="Q728" s="84"/>
      <c r="R728" s="84"/>
      <c r="S728" s="84"/>
      <c r="T728" s="84"/>
      <c r="U728" s="84"/>
      <c r="V728" s="84"/>
      <c r="W728" s="84"/>
      <c r="X728" s="84"/>
      <c r="Y728" s="84"/>
      <c r="Z728" s="84"/>
    </row>
    <row r="729" spans="1:26" ht="45">
      <c r="A729" s="399" t="s">
        <v>11</v>
      </c>
      <c r="B729" s="400">
        <v>100012690142</v>
      </c>
      <c r="C729" s="399" t="s">
        <v>5475</v>
      </c>
      <c r="D729" s="399" t="s">
        <v>5476</v>
      </c>
      <c r="E729" s="399" t="s">
        <v>13</v>
      </c>
      <c r="F729" s="401">
        <v>44324.588194444441</v>
      </c>
      <c r="G729" s="84"/>
      <c r="H729" s="84"/>
      <c r="I729" s="84"/>
      <c r="J729" s="84"/>
      <c r="K729" s="84"/>
      <c r="L729" s="84"/>
      <c r="M729" s="84"/>
      <c r="N729" s="84"/>
      <c r="O729" s="84"/>
      <c r="P729" s="84"/>
      <c r="Q729" s="84"/>
      <c r="R729" s="84"/>
      <c r="S729" s="84"/>
      <c r="T729" s="84"/>
      <c r="U729" s="84"/>
      <c r="V729" s="84"/>
      <c r="W729" s="84"/>
      <c r="X729" s="84"/>
      <c r="Y729" s="84"/>
      <c r="Z729" s="84"/>
    </row>
    <row r="730" spans="1:26" ht="45">
      <c r="A730" s="404" t="s">
        <v>14</v>
      </c>
      <c r="B730" s="405">
        <v>100019307469</v>
      </c>
      <c r="C730" s="404" t="s">
        <v>5475</v>
      </c>
      <c r="D730" s="404" t="s">
        <v>5476</v>
      </c>
      <c r="E730" s="406" t="s">
        <v>9</v>
      </c>
      <c r="F730" s="407">
        <v>44333.627083333333</v>
      </c>
      <c r="G730" s="84"/>
      <c r="H730" s="84"/>
      <c r="I730" s="84"/>
      <c r="J730" s="84"/>
      <c r="K730" s="84"/>
      <c r="L730" s="84"/>
      <c r="M730" s="84"/>
      <c r="N730" s="84"/>
      <c r="O730" s="84"/>
      <c r="P730" s="84"/>
      <c r="Q730" s="84"/>
      <c r="R730" s="84"/>
      <c r="S730" s="84"/>
      <c r="T730" s="84"/>
      <c r="U730" s="84"/>
      <c r="V730" s="84"/>
      <c r="W730" s="84"/>
      <c r="X730" s="84"/>
      <c r="Y730" s="84"/>
      <c r="Z730" s="84"/>
    </row>
    <row r="731" spans="1:26" ht="45">
      <c r="A731" s="399" t="s">
        <v>11</v>
      </c>
      <c r="B731" s="400">
        <v>100012335230</v>
      </c>
      <c r="C731" s="399" t="s">
        <v>5475</v>
      </c>
      <c r="D731" s="399" t="s">
        <v>5476</v>
      </c>
      <c r="E731" s="399" t="s">
        <v>13</v>
      </c>
      <c r="F731" s="401">
        <v>44324.683333333334</v>
      </c>
      <c r="G731" s="84"/>
      <c r="H731" s="84"/>
      <c r="I731" s="84"/>
      <c r="J731" s="84"/>
      <c r="K731" s="84"/>
      <c r="L731" s="84"/>
      <c r="M731" s="84"/>
      <c r="N731" s="84"/>
      <c r="O731" s="84"/>
      <c r="P731" s="84"/>
      <c r="Q731" s="84"/>
      <c r="R731" s="84"/>
      <c r="S731" s="84"/>
      <c r="T731" s="84"/>
      <c r="U731" s="84"/>
      <c r="V731" s="84"/>
      <c r="W731" s="84"/>
      <c r="X731" s="84"/>
      <c r="Y731" s="84"/>
      <c r="Z731" s="84"/>
    </row>
    <row r="732" spans="1:26" ht="45">
      <c r="A732" s="399" t="s">
        <v>15</v>
      </c>
      <c r="B732" s="400">
        <v>100012367035</v>
      </c>
      <c r="C732" s="399" t="s">
        <v>5475</v>
      </c>
      <c r="D732" s="399" t="s">
        <v>5476</v>
      </c>
      <c r="E732" s="399" t="s">
        <v>9</v>
      </c>
      <c r="F732" s="401">
        <v>44337.632638888885</v>
      </c>
      <c r="G732" s="84"/>
      <c r="H732" s="84"/>
      <c r="I732" s="84"/>
      <c r="J732" s="84"/>
      <c r="K732" s="84"/>
      <c r="L732" s="84"/>
      <c r="M732" s="84"/>
      <c r="N732" s="84"/>
      <c r="O732" s="84"/>
      <c r="P732" s="84"/>
      <c r="Q732" s="84"/>
      <c r="R732" s="84"/>
      <c r="S732" s="84"/>
      <c r="T732" s="84"/>
      <c r="U732" s="84"/>
      <c r="V732" s="84"/>
      <c r="W732" s="84"/>
      <c r="X732" s="84"/>
      <c r="Y732" s="84"/>
      <c r="Z732" s="84"/>
    </row>
    <row r="733" spans="1:26" ht="45">
      <c r="A733" s="399" t="s">
        <v>11</v>
      </c>
      <c r="B733" s="400">
        <v>100012169035</v>
      </c>
      <c r="C733" s="399" t="s">
        <v>5475</v>
      </c>
      <c r="D733" s="399" t="s">
        <v>5476</v>
      </c>
      <c r="E733" s="399" t="s">
        <v>13</v>
      </c>
      <c r="F733" s="401">
        <v>44336.484722222223</v>
      </c>
      <c r="G733" s="84"/>
      <c r="H733" s="84"/>
      <c r="I733" s="84"/>
      <c r="J733" s="84"/>
      <c r="K733" s="84"/>
      <c r="L733" s="84"/>
      <c r="M733" s="84"/>
      <c r="N733" s="84"/>
      <c r="O733" s="84"/>
      <c r="P733" s="84"/>
      <c r="Q733" s="84"/>
      <c r="R733" s="84"/>
      <c r="S733" s="84"/>
      <c r="T733" s="84"/>
      <c r="U733" s="84"/>
      <c r="V733" s="84"/>
      <c r="W733" s="84"/>
      <c r="X733" s="84"/>
      <c r="Y733" s="84"/>
      <c r="Z733" s="84"/>
    </row>
    <row r="734" spans="1:26" ht="45">
      <c r="A734" s="404" t="s">
        <v>14</v>
      </c>
      <c r="B734" s="405">
        <v>100015855073</v>
      </c>
      <c r="C734" s="404" t="s">
        <v>5475</v>
      </c>
      <c r="D734" s="404" t="s">
        <v>5476</v>
      </c>
      <c r="E734" s="406" t="s">
        <v>9</v>
      </c>
      <c r="F734" s="407">
        <v>44336.682638888888</v>
      </c>
      <c r="G734" s="84"/>
      <c r="H734" s="84"/>
      <c r="I734" s="84"/>
      <c r="J734" s="84"/>
      <c r="K734" s="84"/>
      <c r="L734" s="84"/>
      <c r="M734" s="84"/>
      <c r="N734" s="84"/>
      <c r="O734" s="84"/>
      <c r="P734" s="84"/>
      <c r="Q734" s="84"/>
      <c r="R734" s="84"/>
      <c r="S734" s="84"/>
      <c r="T734" s="84"/>
      <c r="U734" s="84"/>
      <c r="V734" s="84"/>
      <c r="W734" s="84"/>
      <c r="X734" s="84"/>
      <c r="Y734" s="84"/>
      <c r="Z734" s="84"/>
    </row>
    <row r="735" spans="1:26" ht="45">
      <c r="A735" s="399" t="s">
        <v>6</v>
      </c>
      <c r="B735" s="400">
        <v>100016037064</v>
      </c>
      <c r="C735" s="399" t="s">
        <v>5475</v>
      </c>
      <c r="D735" s="399" t="s">
        <v>5476</v>
      </c>
      <c r="E735" s="399" t="s">
        <v>13</v>
      </c>
      <c r="F735" s="401">
        <v>44314.647916666669</v>
      </c>
      <c r="G735" s="84"/>
      <c r="H735" s="84"/>
      <c r="I735" s="84"/>
      <c r="J735" s="84"/>
      <c r="K735" s="84"/>
      <c r="L735" s="84"/>
      <c r="M735" s="84"/>
      <c r="N735" s="84"/>
      <c r="O735" s="84"/>
      <c r="P735" s="84"/>
      <c r="Q735" s="84"/>
      <c r="R735" s="84"/>
      <c r="S735" s="84"/>
      <c r="T735" s="84"/>
      <c r="U735" s="84"/>
      <c r="V735" s="84"/>
      <c r="W735" s="84"/>
      <c r="X735" s="84"/>
      <c r="Y735" s="84"/>
      <c r="Z735" s="84"/>
    </row>
    <row r="736" spans="1:26" ht="45">
      <c r="A736" s="404" t="s">
        <v>14</v>
      </c>
      <c r="B736" s="405">
        <v>100011999414</v>
      </c>
      <c r="C736" s="404" t="s">
        <v>5475</v>
      </c>
      <c r="D736" s="404" t="s">
        <v>5476</v>
      </c>
      <c r="E736" s="406" t="s">
        <v>9</v>
      </c>
      <c r="F736" s="407">
        <v>44336.40902777778</v>
      </c>
      <c r="G736" s="84"/>
      <c r="H736" s="84"/>
      <c r="I736" s="84"/>
      <c r="J736" s="84"/>
      <c r="K736" s="84"/>
      <c r="L736" s="84"/>
      <c r="M736" s="84"/>
      <c r="N736" s="84"/>
      <c r="O736" s="84"/>
      <c r="P736" s="84"/>
      <c r="Q736" s="84"/>
      <c r="R736" s="84"/>
      <c r="S736" s="84"/>
      <c r="T736" s="84"/>
      <c r="U736" s="84"/>
      <c r="V736" s="84"/>
      <c r="W736" s="84"/>
      <c r="X736" s="84"/>
      <c r="Y736" s="84"/>
      <c r="Z736" s="84"/>
    </row>
    <row r="737" spans="1:26" ht="45">
      <c r="A737" s="399" t="s">
        <v>18</v>
      </c>
      <c r="B737" s="402">
        <v>100014763462</v>
      </c>
      <c r="C737" s="399" t="s">
        <v>5475</v>
      </c>
      <c r="D737" s="399" t="s">
        <v>5476</v>
      </c>
      <c r="E737" s="399" t="s">
        <v>13</v>
      </c>
      <c r="F737" s="401">
        <v>44257.651388888888</v>
      </c>
      <c r="G737" s="84"/>
      <c r="H737" s="84"/>
      <c r="I737" s="84"/>
      <c r="J737" s="84"/>
      <c r="K737" s="84"/>
      <c r="L737" s="84"/>
      <c r="M737" s="84"/>
      <c r="N737" s="84"/>
      <c r="O737" s="84"/>
      <c r="P737" s="84"/>
      <c r="Q737" s="84"/>
      <c r="R737" s="84"/>
      <c r="S737" s="84"/>
      <c r="T737" s="84"/>
      <c r="U737" s="84"/>
      <c r="V737" s="84"/>
      <c r="W737" s="84"/>
      <c r="X737" s="84"/>
      <c r="Y737" s="84"/>
      <c r="Z737" s="84"/>
    </row>
    <row r="738" spans="1:26" ht="60">
      <c r="A738" s="399" t="s">
        <v>19</v>
      </c>
      <c r="B738" s="400">
        <v>100012694635</v>
      </c>
      <c r="C738" s="399" t="s">
        <v>5475</v>
      </c>
      <c r="D738" s="399" t="s">
        <v>5483</v>
      </c>
      <c r="E738" s="399" t="s">
        <v>13</v>
      </c>
      <c r="F738" s="401">
        <v>44311.777083333334</v>
      </c>
      <c r="G738" s="84"/>
      <c r="H738" s="84"/>
      <c r="I738" s="84"/>
      <c r="J738" s="84"/>
      <c r="K738" s="84"/>
      <c r="L738" s="84"/>
      <c r="M738" s="84"/>
      <c r="N738" s="84"/>
      <c r="O738" s="84"/>
      <c r="P738" s="84"/>
      <c r="Q738" s="84"/>
      <c r="R738" s="84"/>
      <c r="S738" s="84"/>
      <c r="T738" s="84"/>
      <c r="U738" s="84"/>
      <c r="V738" s="84"/>
      <c r="W738" s="84"/>
      <c r="X738" s="84"/>
      <c r="Y738" s="84"/>
      <c r="Z738" s="84"/>
    </row>
    <row r="739" spans="1:26" ht="60">
      <c r="A739" s="399" t="s">
        <v>15</v>
      </c>
      <c r="B739" s="400">
        <v>100012640756</v>
      </c>
      <c r="C739" s="399" t="s">
        <v>5475</v>
      </c>
      <c r="D739" s="399" t="s">
        <v>5483</v>
      </c>
      <c r="E739" s="399" t="s">
        <v>9</v>
      </c>
      <c r="F739" s="401">
        <v>44337.633333333331</v>
      </c>
      <c r="G739" s="84"/>
      <c r="H739" s="84"/>
      <c r="I739" s="84"/>
      <c r="J739" s="84"/>
      <c r="K739" s="84"/>
      <c r="L739" s="84"/>
      <c r="M739" s="84"/>
      <c r="N739" s="84"/>
      <c r="O739" s="84"/>
      <c r="P739" s="84"/>
      <c r="Q739" s="84"/>
      <c r="R739" s="84"/>
      <c r="S739" s="84"/>
      <c r="T739" s="84"/>
      <c r="U739" s="84"/>
      <c r="V739" s="84"/>
      <c r="W739" s="84"/>
      <c r="X739" s="84"/>
      <c r="Y739" s="84"/>
      <c r="Z739" s="84"/>
    </row>
    <row r="740" spans="1:26" ht="60">
      <c r="A740" s="404" t="s">
        <v>14</v>
      </c>
      <c r="B740" s="405">
        <v>100012350759</v>
      </c>
      <c r="C740" s="404" t="s">
        <v>5475</v>
      </c>
      <c r="D740" s="404" t="s">
        <v>5483</v>
      </c>
      <c r="E740" s="406" t="s">
        <v>9</v>
      </c>
      <c r="F740" s="407">
        <v>44323.434027777781</v>
      </c>
      <c r="G740" s="84"/>
      <c r="H740" s="84"/>
      <c r="I740" s="84"/>
      <c r="J740" s="84"/>
      <c r="K740" s="84"/>
      <c r="L740" s="84"/>
      <c r="M740" s="84"/>
      <c r="N740" s="84"/>
      <c r="O740" s="84"/>
      <c r="P740" s="84"/>
      <c r="Q740" s="84"/>
      <c r="R740" s="84"/>
      <c r="S740" s="84"/>
      <c r="T740" s="84"/>
      <c r="U740" s="84"/>
      <c r="V740" s="84"/>
      <c r="W740" s="84"/>
      <c r="X740" s="84"/>
      <c r="Y740" s="84"/>
      <c r="Z740" s="84"/>
    </row>
    <row r="741" spans="1:26" ht="60">
      <c r="A741" s="399" t="s">
        <v>6</v>
      </c>
      <c r="B741" s="400">
        <v>100012220718</v>
      </c>
      <c r="C741" s="399" t="s">
        <v>5475</v>
      </c>
      <c r="D741" s="399" t="s">
        <v>5483</v>
      </c>
      <c r="E741" s="399" t="s">
        <v>13</v>
      </c>
      <c r="F741" s="401">
        <v>44327.777083333334</v>
      </c>
      <c r="G741" s="84"/>
      <c r="H741" s="84"/>
      <c r="I741" s="84"/>
      <c r="J741" s="84"/>
      <c r="K741" s="84"/>
      <c r="L741" s="84"/>
      <c r="M741" s="84"/>
      <c r="N741" s="84"/>
      <c r="O741" s="84"/>
      <c r="P741" s="84"/>
      <c r="Q741" s="84"/>
      <c r="R741" s="84"/>
      <c r="S741" s="84"/>
      <c r="T741" s="84"/>
      <c r="U741" s="84"/>
      <c r="V741" s="84"/>
      <c r="W741" s="84"/>
      <c r="X741" s="84"/>
      <c r="Y741" s="84"/>
      <c r="Z741" s="84"/>
    </row>
    <row r="742" spans="1:26" ht="60">
      <c r="A742" s="404" t="s">
        <v>14</v>
      </c>
      <c r="B742" s="405">
        <v>100012361897</v>
      </c>
      <c r="C742" s="404" t="s">
        <v>5475</v>
      </c>
      <c r="D742" s="404" t="s">
        <v>5483</v>
      </c>
      <c r="E742" s="406" t="s">
        <v>9</v>
      </c>
      <c r="F742" s="407">
        <v>44307.598611111112</v>
      </c>
      <c r="G742" s="84"/>
      <c r="H742" s="84"/>
      <c r="I742" s="84"/>
      <c r="J742" s="84"/>
      <c r="K742" s="84"/>
      <c r="L742" s="84"/>
      <c r="M742" s="84"/>
      <c r="N742" s="84"/>
      <c r="O742" s="84"/>
      <c r="P742" s="84"/>
      <c r="Q742" s="84"/>
      <c r="R742" s="84"/>
      <c r="S742" s="84"/>
      <c r="T742" s="84"/>
      <c r="U742" s="84"/>
      <c r="V742" s="84"/>
      <c r="W742" s="84"/>
      <c r="X742" s="84"/>
      <c r="Y742" s="84"/>
      <c r="Z742" s="84"/>
    </row>
    <row r="743" spans="1:26" ht="60">
      <c r="A743" s="399" t="s">
        <v>16</v>
      </c>
      <c r="B743" s="400">
        <v>100012419652</v>
      </c>
      <c r="C743" s="399" t="s">
        <v>5475</v>
      </c>
      <c r="D743" s="399" t="s">
        <v>5483</v>
      </c>
      <c r="E743" s="399" t="s">
        <v>13</v>
      </c>
      <c r="F743" s="401">
        <v>44308.712500000001</v>
      </c>
      <c r="G743" s="84"/>
      <c r="H743" s="84"/>
      <c r="I743" s="84"/>
      <c r="J743" s="84"/>
      <c r="K743" s="84"/>
      <c r="L743" s="84"/>
      <c r="M743" s="84"/>
      <c r="N743" s="84"/>
      <c r="O743" s="84"/>
      <c r="P743" s="84"/>
      <c r="Q743" s="84"/>
      <c r="R743" s="84"/>
      <c r="S743" s="84"/>
      <c r="T743" s="84"/>
      <c r="U743" s="84"/>
      <c r="V743" s="84"/>
      <c r="W743" s="84"/>
      <c r="X743" s="84"/>
      <c r="Y743" s="84"/>
      <c r="Z743" s="84"/>
    </row>
    <row r="744" spans="1:26" ht="60">
      <c r="A744" s="399" t="s">
        <v>15</v>
      </c>
      <c r="B744" s="400">
        <v>100012453647</v>
      </c>
      <c r="C744" s="399" t="s">
        <v>5475</v>
      </c>
      <c r="D744" s="399" t="s">
        <v>5483</v>
      </c>
      <c r="E744" s="399" t="s">
        <v>9</v>
      </c>
      <c r="F744" s="401">
        <v>44337.638194444451</v>
      </c>
      <c r="G744" s="84"/>
      <c r="H744" s="84"/>
      <c r="I744" s="84"/>
      <c r="J744" s="84"/>
      <c r="K744" s="84"/>
      <c r="L744" s="84"/>
      <c r="M744" s="84"/>
      <c r="N744" s="84"/>
      <c r="O744" s="84"/>
      <c r="P744" s="84"/>
      <c r="Q744" s="84"/>
      <c r="R744" s="84"/>
      <c r="S744" s="84"/>
      <c r="T744" s="84"/>
      <c r="U744" s="84"/>
      <c r="V744" s="84"/>
      <c r="W744" s="84"/>
      <c r="X744" s="84"/>
      <c r="Y744" s="84"/>
      <c r="Z744" s="84"/>
    </row>
    <row r="745" spans="1:26" ht="60">
      <c r="A745" s="404" t="s">
        <v>14</v>
      </c>
      <c r="B745" s="405">
        <v>100012231305</v>
      </c>
      <c r="C745" s="404" t="s">
        <v>5475</v>
      </c>
      <c r="D745" s="404" t="s">
        <v>5483</v>
      </c>
      <c r="E745" s="406" t="s">
        <v>9</v>
      </c>
      <c r="F745" s="407">
        <v>44330.441666666666</v>
      </c>
      <c r="G745" s="84"/>
      <c r="H745" s="84"/>
      <c r="I745" s="84"/>
      <c r="J745" s="84"/>
      <c r="K745" s="84"/>
      <c r="L745" s="84"/>
      <c r="M745" s="84"/>
      <c r="N745" s="84"/>
      <c r="O745" s="84"/>
      <c r="P745" s="84"/>
      <c r="Q745" s="84"/>
      <c r="R745" s="84"/>
      <c r="S745" s="84"/>
      <c r="T745" s="84"/>
      <c r="U745" s="84"/>
      <c r="V745" s="84"/>
      <c r="W745" s="84"/>
      <c r="X745" s="84"/>
      <c r="Y745" s="84"/>
      <c r="Z745" s="84"/>
    </row>
    <row r="746" spans="1:26" ht="60">
      <c r="A746" s="399" t="s">
        <v>19</v>
      </c>
      <c r="B746" s="400">
        <v>100012470379</v>
      </c>
      <c r="C746" s="399" t="s">
        <v>5475</v>
      </c>
      <c r="D746" s="399" t="s">
        <v>5483</v>
      </c>
      <c r="E746" s="399" t="s">
        <v>13</v>
      </c>
      <c r="F746" s="401">
        <v>44327.728472222225</v>
      </c>
      <c r="G746" s="84"/>
      <c r="H746" s="84"/>
      <c r="I746" s="84"/>
      <c r="J746" s="84"/>
      <c r="K746" s="84"/>
      <c r="L746" s="84"/>
      <c r="M746" s="84"/>
      <c r="N746" s="84"/>
      <c r="O746" s="84"/>
      <c r="P746" s="84"/>
      <c r="Q746" s="84"/>
      <c r="R746" s="84"/>
      <c r="S746" s="84"/>
      <c r="T746" s="84"/>
      <c r="U746" s="84"/>
      <c r="V746" s="84"/>
      <c r="W746" s="84"/>
      <c r="X746" s="84"/>
      <c r="Y746" s="84"/>
      <c r="Z746" s="84"/>
    </row>
    <row r="747" spans="1:26" ht="60">
      <c r="A747" s="399" t="s">
        <v>15</v>
      </c>
      <c r="B747" s="400">
        <v>100012244154</v>
      </c>
      <c r="C747" s="399" t="s">
        <v>5475</v>
      </c>
      <c r="D747" s="399" t="s">
        <v>5483</v>
      </c>
      <c r="E747" s="399" t="s">
        <v>9</v>
      </c>
      <c r="F747" s="401">
        <v>44337.640972222223</v>
      </c>
      <c r="G747" s="84"/>
      <c r="H747" s="84"/>
      <c r="I747" s="84"/>
      <c r="J747" s="84"/>
      <c r="K747" s="84"/>
      <c r="L747" s="84"/>
      <c r="M747" s="84"/>
      <c r="N747" s="84"/>
      <c r="O747" s="84"/>
      <c r="P747" s="84"/>
      <c r="Q747" s="84"/>
      <c r="R747" s="84"/>
      <c r="S747" s="84"/>
      <c r="T747" s="84"/>
      <c r="U747" s="84"/>
      <c r="V747" s="84"/>
      <c r="W747" s="84"/>
      <c r="X747" s="84"/>
      <c r="Y747" s="84"/>
      <c r="Z747" s="84"/>
    </row>
    <row r="748" spans="1:26" ht="60">
      <c r="A748" s="399" t="s">
        <v>6</v>
      </c>
      <c r="B748" s="400">
        <v>100012499725</v>
      </c>
      <c r="C748" s="399" t="s">
        <v>5475</v>
      </c>
      <c r="D748" s="399" t="s">
        <v>5483</v>
      </c>
      <c r="E748" s="399" t="s">
        <v>13</v>
      </c>
      <c r="F748" s="401">
        <v>44334.658333333333</v>
      </c>
      <c r="G748" s="84"/>
      <c r="H748" s="84"/>
      <c r="I748" s="84"/>
      <c r="J748" s="84"/>
      <c r="K748" s="84"/>
      <c r="L748" s="84"/>
      <c r="M748" s="84"/>
      <c r="N748" s="84"/>
      <c r="O748" s="84"/>
      <c r="P748" s="84"/>
      <c r="Q748" s="84"/>
      <c r="R748" s="84"/>
      <c r="S748" s="84"/>
      <c r="T748" s="84"/>
      <c r="U748" s="84"/>
      <c r="V748" s="84"/>
      <c r="W748" s="84"/>
      <c r="X748" s="84"/>
      <c r="Y748" s="84"/>
      <c r="Z748" s="84"/>
    </row>
    <row r="749" spans="1:26" ht="60">
      <c r="A749" s="399" t="s">
        <v>11</v>
      </c>
      <c r="B749" s="400">
        <v>100012521845</v>
      </c>
      <c r="C749" s="399" t="s">
        <v>5475</v>
      </c>
      <c r="D749" s="399" t="s">
        <v>5483</v>
      </c>
      <c r="E749" s="399" t="s">
        <v>13</v>
      </c>
      <c r="F749" s="401">
        <v>44328.455555555549</v>
      </c>
      <c r="G749" s="84"/>
      <c r="H749" s="84"/>
      <c r="I749" s="84"/>
      <c r="J749" s="84"/>
      <c r="K749" s="84"/>
      <c r="L749" s="84"/>
      <c r="M749" s="84"/>
      <c r="N749" s="84"/>
      <c r="O749" s="84"/>
      <c r="P749" s="84"/>
      <c r="Q749" s="84"/>
      <c r="R749" s="84"/>
      <c r="S749" s="84"/>
      <c r="T749" s="84"/>
      <c r="U749" s="84"/>
      <c r="V749" s="84"/>
      <c r="W749" s="84"/>
      <c r="X749" s="84"/>
      <c r="Y749" s="84"/>
      <c r="Z749" s="84"/>
    </row>
    <row r="750" spans="1:26" ht="60">
      <c r="A750" s="399" t="s">
        <v>15</v>
      </c>
      <c r="B750" s="400">
        <v>100012551425</v>
      </c>
      <c r="C750" s="399" t="s">
        <v>5475</v>
      </c>
      <c r="D750" s="399" t="s">
        <v>5483</v>
      </c>
      <c r="E750" s="399" t="s">
        <v>9</v>
      </c>
      <c r="F750" s="401">
        <v>44337.634027777778</v>
      </c>
      <c r="G750" s="84"/>
      <c r="H750" s="84"/>
      <c r="I750" s="84"/>
      <c r="J750" s="84"/>
      <c r="K750" s="84"/>
      <c r="L750" s="84"/>
      <c r="M750" s="84"/>
      <c r="N750" s="84"/>
      <c r="O750" s="84"/>
      <c r="P750" s="84"/>
      <c r="Q750" s="84"/>
      <c r="R750" s="84"/>
      <c r="S750" s="84"/>
      <c r="T750" s="84"/>
      <c r="U750" s="84"/>
      <c r="V750" s="84"/>
      <c r="W750" s="84"/>
      <c r="X750" s="84"/>
      <c r="Y750" s="84"/>
      <c r="Z750" s="84"/>
    </row>
    <row r="751" spans="1:26" ht="60">
      <c r="A751" s="399" t="s">
        <v>10</v>
      </c>
      <c r="B751" s="400">
        <v>100012567772</v>
      </c>
      <c r="C751" s="399" t="s">
        <v>5475</v>
      </c>
      <c r="D751" s="399" t="s">
        <v>5483</v>
      </c>
      <c r="E751" s="399" t="s">
        <v>13</v>
      </c>
      <c r="F751" s="401">
        <v>44274.681944444441</v>
      </c>
      <c r="G751" s="84"/>
      <c r="H751" s="84"/>
      <c r="I751" s="84"/>
      <c r="J751" s="84"/>
      <c r="K751" s="84"/>
      <c r="L751" s="84"/>
      <c r="M751" s="84"/>
      <c r="N751" s="84"/>
      <c r="O751" s="84"/>
      <c r="P751" s="84"/>
      <c r="Q751" s="84"/>
      <c r="R751" s="84"/>
      <c r="S751" s="84"/>
      <c r="T751" s="84"/>
      <c r="U751" s="84"/>
      <c r="V751" s="84"/>
      <c r="W751" s="84"/>
      <c r="X751" s="84"/>
      <c r="Y751" s="84"/>
      <c r="Z751" s="84"/>
    </row>
    <row r="752" spans="1:26" ht="60">
      <c r="A752" s="399" t="s">
        <v>16</v>
      </c>
      <c r="B752" s="400">
        <v>100012481175</v>
      </c>
      <c r="C752" s="399" t="s">
        <v>5475</v>
      </c>
      <c r="D752" s="399" t="s">
        <v>5483</v>
      </c>
      <c r="E752" s="399" t="s">
        <v>13</v>
      </c>
      <c r="F752" s="401">
        <v>44307.66805555555</v>
      </c>
      <c r="G752" s="84"/>
      <c r="H752" s="84"/>
      <c r="I752" s="84"/>
      <c r="J752" s="84"/>
      <c r="K752" s="84"/>
      <c r="L752" s="84"/>
      <c r="M752" s="84"/>
      <c r="N752" s="84"/>
      <c r="O752" s="84"/>
      <c r="P752" s="84"/>
      <c r="Q752" s="84"/>
      <c r="R752" s="84"/>
      <c r="S752" s="84"/>
      <c r="T752" s="84"/>
      <c r="U752" s="84"/>
      <c r="V752" s="84"/>
      <c r="W752" s="84"/>
      <c r="X752" s="84"/>
      <c r="Y752" s="84"/>
      <c r="Z752" s="84"/>
    </row>
    <row r="753" spans="1:26" ht="60">
      <c r="A753" s="399" t="s">
        <v>16</v>
      </c>
      <c r="B753" s="400">
        <v>100012493789</v>
      </c>
      <c r="C753" s="399" t="s">
        <v>5475</v>
      </c>
      <c r="D753" s="399" t="s">
        <v>5483</v>
      </c>
      <c r="E753" s="399" t="s">
        <v>13</v>
      </c>
      <c r="F753" s="401">
        <v>44306.745833333334</v>
      </c>
      <c r="G753" s="84"/>
      <c r="H753" s="84"/>
      <c r="I753" s="84"/>
      <c r="J753" s="84"/>
      <c r="K753" s="84"/>
      <c r="L753" s="84"/>
      <c r="M753" s="84"/>
      <c r="N753" s="84"/>
      <c r="O753" s="84"/>
      <c r="P753" s="84"/>
      <c r="Q753" s="84"/>
      <c r="R753" s="84"/>
      <c r="S753" s="84"/>
      <c r="T753" s="84"/>
      <c r="U753" s="84"/>
      <c r="V753" s="84"/>
      <c r="W753" s="84"/>
      <c r="X753" s="84"/>
      <c r="Y753" s="84"/>
      <c r="Z753" s="84"/>
    </row>
    <row r="754" spans="1:26" ht="60">
      <c r="A754" s="399" t="s">
        <v>11</v>
      </c>
      <c r="B754" s="400">
        <v>100012186287</v>
      </c>
      <c r="C754" s="399" t="s">
        <v>5475</v>
      </c>
      <c r="D754" s="399" t="s">
        <v>5483</v>
      </c>
      <c r="E754" s="399" t="s">
        <v>13</v>
      </c>
      <c r="F754" s="401">
        <v>44334.732638888891</v>
      </c>
      <c r="G754" s="84"/>
      <c r="H754" s="84"/>
      <c r="I754" s="84"/>
      <c r="J754" s="84"/>
      <c r="K754" s="84"/>
      <c r="L754" s="84"/>
      <c r="M754" s="84"/>
      <c r="N754" s="84"/>
      <c r="O754" s="84"/>
      <c r="P754" s="84"/>
      <c r="Q754" s="84"/>
      <c r="R754" s="84"/>
      <c r="S754" s="84"/>
      <c r="T754" s="84"/>
      <c r="U754" s="84"/>
      <c r="V754" s="84"/>
      <c r="W754" s="84"/>
      <c r="X754" s="84"/>
      <c r="Y754" s="84"/>
      <c r="Z754" s="84"/>
    </row>
    <row r="755" spans="1:26" ht="60">
      <c r="A755" s="399" t="s">
        <v>18</v>
      </c>
      <c r="B755" s="402">
        <v>100012052364</v>
      </c>
      <c r="C755" s="399" t="s">
        <v>5475</v>
      </c>
      <c r="D755" s="399" t="s">
        <v>5483</v>
      </c>
      <c r="E755" s="399" t="s">
        <v>13</v>
      </c>
      <c r="F755" s="401">
        <v>44311.487500000003</v>
      </c>
      <c r="G755" s="84"/>
      <c r="H755" s="84"/>
      <c r="I755" s="84"/>
      <c r="J755" s="84"/>
      <c r="K755" s="84"/>
      <c r="L755" s="84"/>
      <c r="M755" s="84"/>
      <c r="N755" s="84"/>
      <c r="O755" s="84"/>
      <c r="P755" s="84"/>
      <c r="Q755" s="84"/>
      <c r="R755" s="84"/>
      <c r="S755" s="84"/>
      <c r="T755" s="84"/>
      <c r="U755" s="84"/>
      <c r="V755" s="84"/>
      <c r="W755" s="84"/>
      <c r="X755" s="84"/>
      <c r="Y755" s="84"/>
      <c r="Z755" s="84"/>
    </row>
    <row r="756" spans="1:26" ht="60">
      <c r="A756" s="399" t="s">
        <v>12</v>
      </c>
      <c r="B756" s="400">
        <v>100012158738</v>
      </c>
      <c r="C756" s="399" t="s">
        <v>5475</v>
      </c>
      <c r="D756" s="399" t="s">
        <v>5483</v>
      </c>
      <c r="E756" s="399" t="s">
        <v>9</v>
      </c>
      <c r="F756" s="401">
        <v>44337.690972222219</v>
      </c>
      <c r="G756" s="84"/>
      <c r="H756" s="84"/>
      <c r="I756" s="84"/>
      <c r="J756" s="84"/>
      <c r="K756" s="84"/>
      <c r="L756" s="84"/>
      <c r="M756" s="84"/>
      <c r="N756" s="84"/>
      <c r="O756" s="84"/>
      <c r="P756" s="84"/>
      <c r="Q756" s="84"/>
      <c r="R756" s="84"/>
      <c r="S756" s="84"/>
      <c r="T756" s="84"/>
      <c r="U756" s="84"/>
      <c r="V756" s="84"/>
      <c r="W756" s="84"/>
      <c r="X756" s="84"/>
      <c r="Y756" s="84"/>
      <c r="Z756" s="84"/>
    </row>
    <row r="757" spans="1:26" ht="60">
      <c r="A757" s="399" t="s">
        <v>11</v>
      </c>
      <c r="B757" s="400">
        <v>100012163400</v>
      </c>
      <c r="C757" s="399" t="s">
        <v>5475</v>
      </c>
      <c r="D757" s="399" t="s">
        <v>5483</v>
      </c>
      <c r="E757" s="399" t="s">
        <v>13</v>
      </c>
      <c r="F757" s="401">
        <v>44308.613888888889</v>
      </c>
      <c r="G757" s="84"/>
      <c r="H757" s="84"/>
      <c r="I757" s="84"/>
      <c r="J757" s="84"/>
      <c r="K757" s="84"/>
      <c r="L757" s="84"/>
      <c r="M757" s="84"/>
      <c r="N757" s="84"/>
      <c r="O757" s="84"/>
      <c r="P757" s="84"/>
      <c r="Q757" s="84"/>
      <c r="R757" s="84"/>
      <c r="S757" s="84"/>
      <c r="T757" s="84"/>
      <c r="U757" s="84"/>
      <c r="V757" s="84"/>
      <c r="W757" s="84"/>
      <c r="X757" s="84"/>
      <c r="Y757" s="84"/>
      <c r="Z757" s="84"/>
    </row>
    <row r="758" spans="1:26" ht="60">
      <c r="A758" s="399" t="s">
        <v>12</v>
      </c>
      <c r="B758" s="400">
        <v>100011973055</v>
      </c>
      <c r="C758" s="399" t="s">
        <v>5475</v>
      </c>
      <c r="D758" s="399" t="s">
        <v>5483</v>
      </c>
      <c r="E758" s="399" t="s">
        <v>13</v>
      </c>
      <c r="F758" s="401">
        <v>44308.744444444441</v>
      </c>
      <c r="G758" s="84"/>
      <c r="H758" s="84"/>
      <c r="I758" s="84"/>
      <c r="J758" s="84"/>
      <c r="K758" s="84"/>
      <c r="L758" s="84"/>
      <c r="M758" s="84"/>
      <c r="N758" s="84"/>
      <c r="O758" s="84"/>
      <c r="P758" s="84"/>
      <c r="Q758" s="84"/>
      <c r="R758" s="84"/>
      <c r="S758" s="84"/>
      <c r="T758" s="84"/>
      <c r="U758" s="84"/>
      <c r="V758" s="84"/>
      <c r="W758" s="84"/>
      <c r="X758" s="84"/>
      <c r="Y758" s="84"/>
      <c r="Z758" s="84"/>
    </row>
    <row r="759" spans="1:26" ht="60">
      <c r="A759" s="399" t="s">
        <v>11</v>
      </c>
      <c r="B759" s="400">
        <v>100011977807</v>
      </c>
      <c r="C759" s="399" t="s">
        <v>5475</v>
      </c>
      <c r="D759" s="399" t="s">
        <v>5483</v>
      </c>
      <c r="E759" s="399" t="s">
        <v>13</v>
      </c>
      <c r="F759" s="401">
        <v>44326.65</v>
      </c>
      <c r="G759" s="84"/>
      <c r="H759" s="84"/>
      <c r="I759" s="84"/>
      <c r="J759" s="84"/>
      <c r="K759" s="84"/>
      <c r="L759" s="84"/>
      <c r="M759" s="84"/>
      <c r="N759" s="84"/>
      <c r="O759" s="84"/>
      <c r="P759" s="84"/>
      <c r="Q759" s="84"/>
      <c r="R759" s="84"/>
      <c r="S759" s="84"/>
      <c r="T759" s="84"/>
      <c r="U759" s="84"/>
      <c r="V759" s="84"/>
      <c r="W759" s="84"/>
      <c r="X759" s="84"/>
      <c r="Y759" s="84"/>
      <c r="Z759" s="84"/>
    </row>
    <row r="760" spans="1:26" ht="60">
      <c r="A760" s="399" t="s">
        <v>19</v>
      </c>
      <c r="B760" s="400">
        <v>100011982402</v>
      </c>
      <c r="C760" s="399" t="s">
        <v>5475</v>
      </c>
      <c r="D760" s="399" t="s">
        <v>5483</v>
      </c>
      <c r="E760" s="399" t="s">
        <v>13</v>
      </c>
      <c r="F760" s="401">
        <v>44295.71597222222</v>
      </c>
      <c r="G760" s="84"/>
      <c r="H760" s="84"/>
      <c r="I760" s="84"/>
      <c r="J760" s="84"/>
      <c r="K760" s="84"/>
      <c r="L760" s="84"/>
      <c r="M760" s="84"/>
      <c r="N760" s="84"/>
      <c r="O760" s="84"/>
      <c r="P760" s="84"/>
      <c r="Q760" s="84"/>
      <c r="R760" s="84"/>
      <c r="S760" s="84"/>
      <c r="T760" s="84"/>
      <c r="U760" s="84"/>
      <c r="V760" s="84"/>
      <c r="W760" s="84"/>
      <c r="X760" s="84"/>
      <c r="Y760" s="84"/>
      <c r="Z760" s="84"/>
    </row>
    <row r="761" spans="1:26" ht="60">
      <c r="A761" s="399" t="s">
        <v>10</v>
      </c>
      <c r="B761" s="400">
        <v>100011876237</v>
      </c>
      <c r="C761" s="399" t="s">
        <v>5475</v>
      </c>
      <c r="D761" s="399" t="s">
        <v>5483</v>
      </c>
      <c r="E761" s="399" t="s">
        <v>9</v>
      </c>
      <c r="F761" s="401">
        <v>44337.493055555555</v>
      </c>
      <c r="G761" s="84"/>
      <c r="H761" s="84"/>
      <c r="I761" s="84"/>
      <c r="J761" s="84"/>
      <c r="K761" s="84"/>
      <c r="L761" s="84"/>
      <c r="M761" s="84"/>
      <c r="N761" s="84"/>
      <c r="O761" s="84"/>
      <c r="P761" s="84"/>
      <c r="Q761" s="84"/>
      <c r="R761" s="84"/>
      <c r="S761" s="84"/>
      <c r="T761" s="84"/>
      <c r="U761" s="84"/>
      <c r="V761" s="84"/>
      <c r="W761" s="84"/>
      <c r="X761" s="84"/>
      <c r="Y761" s="84"/>
      <c r="Z761" s="84"/>
    </row>
    <row r="762" spans="1:26" ht="45">
      <c r="A762" s="399" t="s">
        <v>6</v>
      </c>
      <c r="B762" s="400">
        <v>100011830972</v>
      </c>
      <c r="C762" s="399" t="s">
        <v>5475</v>
      </c>
      <c r="D762" s="399" t="s">
        <v>5476</v>
      </c>
      <c r="E762" s="399" t="s">
        <v>13</v>
      </c>
      <c r="F762" s="401">
        <v>44335.387499999997</v>
      </c>
      <c r="G762" s="84"/>
      <c r="H762" s="84"/>
      <c r="I762" s="84"/>
      <c r="J762" s="84"/>
      <c r="K762" s="84"/>
      <c r="L762" s="84"/>
      <c r="M762" s="84"/>
      <c r="N762" s="84"/>
      <c r="O762" s="84"/>
      <c r="P762" s="84"/>
      <c r="Q762" s="84"/>
      <c r="R762" s="84"/>
      <c r="S762" s="84"/>
      <c r="T762" s="84"/>
      <c r="U762" s="84"/>
      <c r="V762" s="84"/>
      <c r="W762" s="84"/>
      <c r="X762" s="84"/>
      <c r="Y762" s="84"/>
      <c r="Z762" s="84"/>
    </row>
    <row r="763" spans="1:26" ht="45">
      <c r="A763" s="399" t="s">
        <v>17</v>
      </c>
      <c r="B763" s="400">
        <v>100011863022</v>
      </c>
      <c r="C763" s="399" t="s">
        <v>5475</v>
      </c>
      <c r="D763" s="399" t="s">
        <v>5476</v>
      </c>
      <c r="E763" s="399" t="s">
        <v>13</v>
      </c>
      <c r="F763" s="401">
        <v>44330.499305555553</v>
      </c>
      <c r="G763" s="403">
        <v>44343</v>
      </c>
      <c r="H763" s="84"/>
      <c r="I763" s="84"/>
      <c r="J763" s="84"/>
      <c r="K763" s="84"/>
      <c r="L763" s="84"/>
      <c r="M763" s="84"/>
      <c r="N763" s="84"/>
      <c r="O763" s="84"/>
      <c r="P763" s="84"/>
      <c r="Q763" s="84"/>
      <c r="R763" s="84"/>
      <c r="S763" s="84"/>
      <c r="T763" s="84"/>
      <c r="U763" s="84"/>
      <c r="V763" s="84"/>
      <c r="W763" s="84"/>
      <c r="X763" s="84"/>
      <c r="Y763" s="84"/>
      <c r="Z763" s="84"/>
    </row>
    <row r="764" spans="1:26" ht="45">
      <c r="A764" s="399" t="s">
        <v>11</v>
      </c>
      <c r="B764" s="400">
        <v>100011866518</v>
      </c>
      <c r="C764" s="399" t="s">
        <v>5475</v>
      </c>
      <c r="D764" s="399" t="s">
        <v>5476</v>
      </c>
      <c r="E764" s="399" t="s">
        <v>13</v>
      </c>
      <c r="F764" s="401">
        <v>44324.65</v>
      </c>
      <c r="G764" s="84"/>
      <c r="H764" s="84"/>
      <c r="I764" s="84"/>
      <c r="J764" s="84"/>
      <c r="K764" s="84"/>
      <c r="L764" s="84"/>
      <c r="M764" s="84"/>
      <c r="N764" s="84"/>
      <c r="O764" s="84"/>
      <c r="P764" s="84"/>
      <c r="Q764" s="84"/>
      <c r="R764" s="84"/>
      <c r="S764" s="84"/>
      <c r="T764" s="84"/>
      <c r="U764" s="84"/>
      <c r="V764" s="84"/>
      <c r="W764" s="84"/>
      <c r="X764" s="84"/>
      <c r="Y764" s="84"/>
      <c r="Z764" s="84"/>
    </row>
    <row r="765" spans="1:26" ht="45">
      <c r="A765" s="399" t="s">
        <v>15</v>
      </c>
      <c r="B765" s="400">
        <v>100011757345</v>
      </c>
      <c r="C765" s="399" t="s">
        <v>5475</v>
      </c>
      <c r="D765" s="399" t="s">
        <v>5476</v>
      </c>
      <c r="E765" s="399" t="s">
        <v>9</v>
      </c>
      <c r="F765" s="401">
        <v>44337.645833333328</v>
      </c>
      <c r="G765" s="84"/>
      <c r="H765" s="84"/>
      <c r="I765" s="84"/>
      <c r="J765" s="84"/>
      <c r="K765" s="84"/>
      <c r="L765" s="84"/>
      <c r="M765" s="84"/>
      <c r="N765" s="84"/>
      <c r="O765" s="84"/>
      <c r="P765" s="84"/>
      <c r="Q765" s="84"/>
      <c r="R765" s="84"/>
      <c r="S765" s="84"/>
      <c r="T765" s="84"/>
      <c r="U765" s="84"/>
      <c r="V765" s="84"/>
      <c r="W765" s="84"/>
      <c r="X765" s="84"/>
      <c r="Y765" s="84"/>
      <c r="Z765" s="84"/>
    </row>
    <row r="766" spans="1:26" ht="45">
      <c r="A766" s="399" t="s">
        <v>6</v>
      </c>
      <c r="B766" s="400">
        <v>100011543259</v>
      </c>
      <c r="C766" s="399" t="s">
        <v>5475</v>
      </c>
      <c r="D766" s="399" t="s">
        <v>5476</v>
      </c>
      <c r="E766" s="399" t="s">
        <v>13</v>
      </c>
      <c r="F766" s="401">
        <v>44322.700694444451</v>
      </c>
      <c r="G766" s="84"/>
      <c r="H766" s="84"/>
      <c r="I766" s="84"/>
      <c r="J766" s="84"/>
      <c r="K766" s="84"/>
      <c r="L766" s="84"/>
      <c r="M766" s="84"/>
      <c r="N766" s="84"/>
      <c r="O766" s="84"/>
      <c r="P766" s="84"/>
      <c r="Q766" s="84"/>
      <c r="R766" s="84"/>
      <c r="S766" s="84"/>
      <c r="T766" s="84"/>
      <c r="U766" s="84"/>
      <c r="V766" s="84"/>
      <c r="W766" s="84"/>
      <c r="X766" s="84"/>
      <c r="Y766" s="84"/>
      <c r="Z766" s="84"/>
    </row>
    <row r="767" spans="1:26" ht="45">
      <c r="A767" s="399" t="s">
        <v>16</v>
      </c>
      <c r="B767" s="400">
        <v>100011543745</v>
      </c>
      <c r="C767" s="399" t="s">
        <v>5475</v>
      </c>
      <c r="D767" s="399" t="s">
        <v>5476</v>
      </c>
      <c r="E767" s="399" t="s">
        <v>13</v>
      </c>
      <c r="F767" s="401">
        <v>44329.413888888885</v>
      </c>
      <c r="G767" s="84"/>
      <c r="H767" s="84"/>
      <c r="I767" s="84"/>
      <c r="J767" s="84"/>
      <c r="K767" s="84"/>
      <c r="L767" s="84"/>
      <c r="M767" s="84"/>
      <c r="N767" s="84"/>
      <c r="O767" s="84"/>
      <c r="P767" s="84"/>
      <c r="Q767" s="84"/>
      <c r="R767" s="84"/>
      <c r="S767" s="84"/>
      <c r="T767" s="84"/>
      <c r="U767" s="84"/>
      <c r="V767" s="84"/>
      <c r="W767" s="84"/>
      <c r="X767" s="84"/>
      <c r="Y767" s="84"/>
      <c r="Z767" s="84"/>
    </row>
    <row r="768" spans="1:26" ht="45">
      <c r="A768" s="399" t="s">
        <v>12</v>
      </c>
      <c r="B768" s="400">
        <v>100011197852</v>
      </c>
      <c r="C768" s="399" t="s">
        <v>5475</v>
      </c>
      <c r="D768" s="399" t="s">
        <v>5476</v>
      </c>
      <c r="E768" s="399" t="s">
        <v>13</v>
      </c>
      <c r="F768" s="401">
        <v>44334.606944444451</v>
      </c>
      <c r="G768" s="84"/>
      <c r="H768" s="84"/>
      <c r="I768" s="84"/>
      <c r="J768" s="84"/>
      <c r="K768" s="84"/>
      <c r="L768" s="84"/>
      <c r="M768" s="84"/>
      <c r="N768" s="84"/>
      <c r="O768" s="84"/>
      <c r="P768" s="84"/>
      <c r="Q768" s="84"/>
      <c r="R768" s="84"/>
      <c r="S768" s="84"/>
      <c r="T768" s="84"/>
      <c r="U768" s="84"/>
      <c r="V768" s="84"/>
      <c r="W768" s="84"/>
      <c r="X768" s="84"/>
      <c r="Y768" s="84"/>
      <c r="Z768" s="84"/>
    </row>
    <row r="769" spans="1:26" ht="45">
      <c r="A769" s="399" t="s">
        <v>18</v>
      </c>
      <c r="B769" s="402">
        <v>100011060210</v>
      </c>
      <c r="C769" s="399" t="s">
        <v>5475</v>
      </c>
      <c r="D769" s="399" t="s">
        <v>5476</v>
      </c>
      <c r="E769" s="399" t="s">
        <v>13</v>
      </c>
      <c r="F769" s="401">
        <v>44324.631944444445</v>
      </c>
      <c r="G769" s="84"/>
      <c r="H769" s="84"/>
      <c r="I769" s="84"/>
      <c r="J769" s="84"/>
      <c r="K769" s="84"/>
      <c r="L769" s="84"/>
      <c r="M769" s="84"/>
      <c r="N769" s="84"/>
      <c r="O769" s="84"/>
      <c r="P769" s="84"/>
      <c r="Q769" s="84"/>
      <c r="R769" s="84"/>
      <c r="S769" s="84"/>
      <c r="T769" s="84"/>
      <c r="U769" s="84"/>
      <c r="V769" s="84"/>
      <c r="W769" s="84"/>
      <c r="X769" s="84"/>
      <c r="Y769" s="84"/>
      <c r="Z769" s="84"/>
    </row>
    <row r="770" spans="1:26" ht="60">
      <c r="A770" s="404" t="s">
        <v>14</v>
      </c>
      <c r="B770" s="405">
        <v>100011444695</v>
      </c>
      <c r="C770" s="404" t="s">
        <v>5475</v>
      </c>
      <c r="D770" s="404" t="s">
        <v>5483</v>
      </c>
      <c r="E770" s="406" t="s">
        <v>9</v>
      </c>
      <c r="F770" s="407">
        <v>25934</v>
      </c>
      <c r="G770" s="84"/>
      <c r="H770" s="84"/>
      <c r="I770" s="84"/>
      <c r="J770" s="84"/>
      <c r="K770" s="84"/>
      <c r="L770" s="84"/>
      <c r="M770" s="84"/>
      <c r="N770" s="84"/>
      <c r="O770" s="84"/>
      <c r="P770" s="84"/>
      <c r="Q770" s="84"/>
      <c r="R770" s="84"/>
      <c r="S770" s="84"/>
      <c r="T770" s="84"/>
      <c r="U770" s="84"/>
      <c r="V770" s="84"/>
      <c r="W770" s="84"/>
      <c r="X770" s="84"/>
      <c r="Y770" s="84"/>
      <c r="Z770" s="84"/>
    </row>
    <row r="771" spans="1:26" ht="60">
      <c r="A771" s="399" t="s">
        <v>15</v>
      </c>
      <c r="B771" s="400">
        <v>100011696265</v>
      </c>
      <c r="C771" s="399" t="s">
        <v>5475</v>
      </c>
      <c r="D771" s="399" t="s">
        <v>5483</v>
      </c>
      <c r="E771" s="399" t="s">
        <v>9</v>
      </c>
      <c r="F771" s="401">
        <v>44337.646527777775</v>
      </c>
      <c r="G771" s="84"/>
      <c r="H771" s="84"/>
      <c r="I771" s="84"/>
      <c r="J771" s="84"/>
      <c r="K771" s="84"/>
      <c r="L771" s="84"/>
      <c r="M771" s="84"/>
      <c r="N771" s="84"/>
      <c r="O771" s="84"/>
      <c r="P771" s="84"/>
      <c r="Q771" s="84"/>
      <c r="R771" s="84"/>
      <c r="S771" s="84"/>
      <c r="T771" s="84"/>
      <c r="U771" s="84"/>
      <c r="V771" s="84"/>
      <c r="W771" s="84"/>
      <c r="X771" s="84"/>
      <c r="Y771" s="84"/>
      <c r="Z771" s="84"/>
    </row>
    <row r="772" spans="1:26" ht="60">
      <c r="A772" s="404" t="s">
        <v>14</v>
      </c>
      <c r="B772" s="405">
        <v>100011737036</v>
      </c>
      <c r="C772" s="404" t="s">
        <v>5475</v>
      </c>
      <c r="D772" s="404" t="s">
        <v>5483</v>
      </c>
      <c r="E772" s="406" t="s">
        <v>9</v>
      </c>
      <c r="F772" s="407">
        <v>44335.490972222222</v>
      </c>
      <c r="G772" s="84"/>
      <c r="H772" s="84"/>
      <c r="I772" s="84"/>
      <c r="J772" s="84"/>
      <c r="K772" s="84"/>
      <c r="L772" s="84"/>
      <c r="M772" s="84"/>
      <c r="N772" s="84"/>
      <c r="O772" s="84"/>
      <c r="P772" s="84"/>
      <c r="Q772" s="84"/>
      <c r="R772" s="84"/>
      <c r="S772" s="84"/>
      <c r="T772" s="84"/>
      <c r="U772" s="84"/>
      <c r="V772" s="84"/>
      <c r="W772" s="84"/>
      <c r="X772" s="84"/>
      <c r="Y772" s="84"/>
      <c r="Z772" s="84"/>
    </row>
    <row r="773" spans="1:26" ht="60">
      <c r="A773" s="399" t="s">
        <v>16</v>
      </c>
      <c r="B773" s="400">
        <v>100011846733</v>
      </c>
      <c r="C773" s="399" t="s">
        <v>5475</v>
      </c>
      <c r="D773" s="399" t="s">
        <v>5483</v>
      </c>
      <c r="E773" s="399" t="s">
        <v>13</v>
      </c>
      <c r="F773" s="401">
        <v>44307.709722222222</v>
      </c>
      <c r="G773" s="84"/>
      <c r="H773" s="84"/>
      <c r="I773" s="84"/>
      <c r="J773" s="84"/>
      <c r="K773" s="84"/>
      <c r="L773" s="84"/>
      <c r="M773" s="84"/>
      <c r="N773" s="84"/>
      <c r="O773" s="84"/>
      <c r="P773" s="84"/>
      <c r="Q773" s="84"/>
      <c r="R773" s="84"/>
      <c r="S773" s="84"/>
      <c r="T773" s="84"/>
      <c r="U773" s="84"/>
      <c r="V773" s="84"/>
      <c r="W773" s="84"/>
      <c r="X773" s="84"/>
      <c r="Y773" s="84"/>
      <c r="Z773" s="84"/>
    </row>
    <row r="774" spans="1:26" ht="60">
      <c r="A774" s="399" t="s">
        <v>19</v>
      </c>
      <c r="B774" s="400">
        <v>100011755199</v>
      </c>
      <c r="C774" s="399" t="s">
        <v>5475</v>
      </c>
      <c r="D774" s="399" t="s">
        <v>5483</v>
      </c>
      <c r="E774" s="399" t="s">
        <v>13</v>
      </c>
      <c r="F774" s="401">
        <v>44328.586805555555</v>
      </c>
      <c r="G774" s="84"/>
      <c r="H774" s="84"/>
      <c r="I774" s="84"/>
      <c r="J774" s="84"/>
      <c r="K774" s="84"/>
      <c r="L774" s="84"/>
      <c r="M774" s="84"/>
      <c r="N774" s="84"/>
      <c r="O774" s="84"/>
      <c r="P774" s="84"/>
      <c r="Q774" s="84"/>
      <c r="R774" s="84"/>
      <c r="S774" s="84"/>
      <c r="T774" s="84"/>
      <c r="U774" s="84"/>
      <c r="V774" s="84"/>
      <c r="W774" s="84"/>
      <c r="X774" s="84"/>
      <c r="Y774" s="84"/>
      <c r="Z774" s="84"/>
    </row>
    <row r="775" spans="1:26" ht="60">
      <c r="A775" s="399" t="s">
        <v>19</v>
      </c>
      <c r="B775" s="400">
        <v>100011848761</v>
      </c>
      <c r="C775" s="399" t="s">
        <v>5475</v>
      </c>
      <c r="D775" s="399" t="s">
        <v>5483</v>
      </c>
      <c r="E775" s="399" t="s">
        <v>13</v>
      </c>
      <c r="F775" s="401">
        <v>44329.617361111115</v>
      </c>
      <c r="G775" s="84"/>
      <c r="H775" s="84"/>
      <c r="I775" s="84"/>
      <c r="J775" s="84"/>
      <c r="K775" s="84"/>
      <c r="L775" s="84"/>
      <c r="M775" s="84"/>
      <c r="N775" s="84"/>
      <c r="O775" s="84"/>
      <c r="P775" s="84"/>
      <c r="Q775" s="84"/>
      <c r="R775" s="84"/>
      <c r="S775" s="84"/>
      <c r="T775" s="84"/>
      <c r="U775" s="84"/>
      <c r="V775" s="84"/>
      <c r="W775" s="84"/>
      <c r="X775" s="84"/>
      <c r="Y775" s="84"/>
      <c r="Z775" s="84"/>
    </row>
    <row r="776" spans="1:26" ht="60">
      <c r="A776" s="404" t="s">
        <v>14</v>
      </c>
      <c r="B776" s="405">
        <v>100011772068</v>
      </c>
      <c r="C776" s="404" t="s">
        <v>5475</v>
      </c>
      <c r="D776" s="404" t="s">
        <v>5483</v>
      </c>
      <c r="E776" s="406" t="s">
        <v>9</v>
      </c>
      <c r="F776" s="407">
        <v>44324.634722222225</v>
      </c>
      <c r="G776" s="84"/>
      <c r="H776" s="84"/>
      <c r="I776" s="84"/>
      <c r="J776" s="84"/>
      <c r="K776" s="84"/>
      <c r="L776" s="84"/>
      <c r="M776" s="84"/>
      <c r="N776" s="84"/>
      <c r="O776" s="84"/>
      <c r="P776" s="84"/>
      <c r="Q776" s="84"/>
      <c r="R776" s="84"/>
      <c r="S776" s="84"/>
      <c r="T776" s="84"/>
      <c r="U776" s="84"/>
      <c r="V776" s="84"/>
      <c r="W776" s="84"/>
      <c r="X776" s="84"/>
      <c r="Y776" s="84"/>
      <c r="Z776" s="84"/>
    </row>
    <row r="777" spans="1:26" ht="60">
      <c r="A777" s="399" t="s">
        <v>16</v>
      </c>
      <c r="B777" s="400">
        <v>100011724445</v>
      </c>
      <c r="C777" s="399" t="s">
        <v>5475</v>
      </c>
      <c r="D777" s="399" t="s">
        <v>5483</v>
      </c>
      <c r="E777" s="399" t="s">
        <v>13</v>
      </c>
      <c r="F777" s="401">
        <v>44326.682638888888</v>
      </c>
      <c r="G777" s="84"/>
      <c r="H777" s="84"/>
      <c r="I777" s="84"/>
      <c r="J777" s="84"/>
      <c r="K777" s="84"/>
      <c r="L777" s="84"/>
      <c r="M777" s="84"/>
      <c r="N777" s="84"/>
      <c r="O777" s="84"/>
      <c r="P777" s="84"/>
      <c r="Q777" s="84"/>
      <c r="R777" s="84"/>
      <c r="S777" s="84"/>
      <c r="T777" s="84"/>
      <c r="U777" s="84"/>
      <c r="V777" s="84"/>
      <c r="W777" s="84"/>
      <c r="X777" s="84"/>
      <c r="Y777" s="84"/>
      <c r="Z777" s="84"/>
    </row>
    <row r="778" spans="1:26" ht="60">
      <c r="A778" s="399" t="s">
        <v>16</v>
      </c>
      <c r="B778" s="400">
        <v>100011682043</v>
      </c>
      <c r="C778" s="399" t="s">
        <v>5475</v>
      </c>
      <c r="D778" s="399" t="s">
        <v>5483</v>
      </c>
      <c r="E778" s="399" t="s">
        <v>13</v>
      </c>
      <c r="F778" s="401">
        <v>44324.756249999999</v>
      </c>
      <c r="G778" s="84"/>
      <c r="H778" s="84"/>
      <c r="I778" s="84"/>
      <c r="J778" s="84"/>
      <c r="K778" s="84"/>
      <c r="L778" s="84"/>
      <c r="M778" s="84"/>
      <c r="N778" s="84"/>
      <c r="O778" s="84"/>
      <c r="P778" s="84"/>
      <c r="Q778" s="84"/>
      <c r="R778" s="84"/>
      <c r="S778" s="84"/>
      <c r="T778" s="84"/>
      <c r="U778" s="84"/>
      <c r="V778" s="84"/>
      <c r="W778" s="84"/>
      <c r="X778" s="84"/>
      <c r="Y778" s="84"/>
      <c r="Z778" s="84"/>
    </row>
    <row r="779" spans="1:26" ht="60">
      <c r="A779" s="399" t="s">
        <v>6</v>
      </c>
      <c r="B779" s="400">
        <v>100011682124</v>
      </c>
      <c r="C779" s="399" t="s">
        <v>5475</v>
      </c>
      <c r="D779" s="399" t="s">
        <v>5483</v>
      </c>
      <c r="E779" s="399" t="s">
        <v>13</v>
      </c>
      <c r="F779" s="401">
        <v>44327.476388888885</v>
      </c>
      <c r="G779" s="84"/>
      <c r="H779" s="84"/>
      <c r="I779" s="84"/>
      <c r="J779" s="84"/>
      <c r="K779" s="84"/>
      <c r="L779" s="84"/>
      <c r="M779" s="84"/>
      <c r="N779" s="84"/>
      <c r="O779" s="84"/>
      <c r="P779" s="84"/>
      <c r="Q779" s="84"/>
      <c r="R779" s="84"/>
      <c r="S779" s="84"/>
      <c r="T779" s="84"/>
      <c r="U779" s="84"/>
      <c r="V779" s="84"/>
      <c r="W779" s="84"/>
      <c r="X779" s="84"/>
      <c r="Y779" s="84"/>
      <c r="Z779" s="84"/>
    </row>
    <row r="780" spans="1:26" ht="60">
      <c r="A780" s="399" t="s">
        <v>15</v>
      </c>
      <c r="B780" s="400">
        <v>100011411882</v>
      </c>
      <c r="C780" s="399" t="s">
        <v>5475</v>
      </c>
      <c r="D780" s="399" t="s">
        <v>5483</v>
      </c>
      <c r="E780" s="399" t="s">
        <v>13</v>
      </c>
      <c r="F780" s="401">
        <v>44309.724305555559</v>
      </c>
      <c r="G780" s="84"/>
      <c r="H780" s="84"/>
      <c r="I780" s="84"/>
      <c r="J780" s="84"/>
      <c r="K780" s="84"/>
      <c r="L780" s="84"/>
      <c r="M780" s="84"/>
      <c r="N780" s="84"/>
      <c r="O780" s="84"/>
      <c r="P780" s="84"/>
      <c r="Q780" s="84"/>
      <c r="R780" s="84"/>
      <c r="S780" s="84"/>
      <c r="T780" s="84"/>
      <c r="U780" s="84"/>
      <c r="V780" s="84"/>
      <c r="W780" s="84"/>
      <c r="X780" s="84"/>
      <c r="Y780" s="84"/>
      <c r="Z780" s="84"/>
    </row>
    <row r="781" spans="1:26" ht="60">
      <c r="A781" s="399" t="s">
        <v>19</v>
      </c>
      <c r="B781" s="400">
        <v>100011532874</v>
      </c>
      <c r="C781" s="399" t="s">
        <v>5475</v>
      </c>
      <c r="D781" s="399" t="s">
        <v>5483</v>
      </c>
      <c r="E781" s="399" t="s">
        <v>9</v>
      </c>
      <c r="F781" s="401">
        <v>44337.670138888891</v>
      </c>
      <c r="G781" s="84"/>
      <c r="H781" s="84"/>
      <c r="I781" s="84"/>
      <c r="J781" s="84"/>
      <c r="K781" s="84"/>
      <c r="L781" s="84"/>
      <c r="M781" s="84"/>
      <c r="N781" s="84"/>
      <c r="O781" s="84"/>
      <c r="P781" s="84"/>
      <c r="Q781" s="84"/>
      <c r="R781" s="84"/>
      <c r="S781" s="84"/>
      <c r="T781" s="84"/>
      <c r="U781" s="84"/>
      <c r="V781" s="84"/>
      <c r="W781" s="84"/>
      <c r="X781" s="84"/>
      <c r="Y781" s="84"/>
      <c r="Z781" s="84"/>
    </row>
    <row r="782" spans="1:26" ht="60">
      <c r="A782" s="399" t="s">
        <v>16</v>
      </c>
      <c r="B782" s="400">
        <v>100011599937</v>
      </c>
      <c r="C782" s="399" t="s">
        <v>5475</v>
      </c>
      <c r="D782" s="399" t="s">
        <v>5483</v>
      </c>
      <c r="E782" s="399" t="s">
        <v>13</v>
      </c>
      <c r="F782" s="401">
        <v>44299.615972222222</v>
      </c>
      <c r="G782" s="84"/>
      <c r="H782" s="84"/>
      <c r="I782" s="84"/>
      <c r="J782" s="84"/>
      <c r="K782" s="84"/>
      <c r="L782" s="84"/>
      <c r="M782" s="84"/>
      <c r="N782" s="84"/>
      <c r="O782" s="84"/>
      <c r="P782" s="84"/>
      <c r="Q782" s="84"/>
      <c r="R782" s="84"/>
      <c r="S782" s="84"/>
      <c r="T782" s="84"/>
      <c r="U782" s="84"/>
      <c r="V782" s="84"/>
      <c r="W782" s="84"/>
      <c r="X782" s="84"/>
      <c r="Y782" s="84"/>
      <c r="Z782" s="84"/>
    </row>
    <row r="783" spans="1:26" ht="60">
      <c r="A783" s="399" t="s">
        <v>18</v>
      </c>
      <c r="B783" s="402">
        <v>100011540037</v>
      </c>
      <c r="C783" s="399" t="s">
        <v>5475</v>
      </c>
      <c r="D783" s="399" t="s">
        <v>5483</v>
      </c>
      <c r="E783" s="399" t="s">
        <v>13</v>
      </c>
      <c r="F783" s="401">
        <v>44333.616666666669</v>
      </c>
      <c r="G783" s="84"/>
      <c r="H783" s="84"/>
      <c r="I783" s="84"/>
      <c r="J783" s="84"/>
      <c r="K783" s="84"/>
      <c r="L783" s="84"/>
      <c r="M783" s="84"/>
      <c r="N783" s="84"/>
      <c r="O783" s="84"/>
      <c r="P783" s="84"/>
      <c r="Q783" s="84"/>
      <c r="R783" s="84"/>
      <c r="S783" s="84"/>
      <c r="T783" s="84"/>
      <c r="U783" s="84"/>
      <c r="V783" s="84"/>
      <c r="W783" s="84"/>
      <c r="X783" s="84"/>
      <c r="Y783" s="84"/>
      <c r="Z783" s="84"/>
    </row>
    <row r="784" spans="1:26" ht="60">
      <c r="A784" s="399" t="s">
        <v>11</v>
      </c>
      <c r="B784" s="400">
        <v>100011624731</v>
      </c>
      <c r="C784" s="399" t="s">
        <v>5475</v>
      </c>
      <c r="D784" s="399" t="s">
        <v>5483</v>
      </c>
      <c r="E784" s="399" t="s">
        <v>13</v>
      </c>
      <c r="F784" s="401">
        <v>44307.670833333337</v>
      </c>
      <c r="G784" s="84"/>
      <c r="H784" s="84"/>
      <c r="I784" s="84"/>
      <c r="J784" s="84"/>
      <c r="K784" s="84"/>
      <c r="L784" s="84"/>
      <c r="M784" s="84"/>
      <c r="N784" s="84"/>
      <c r="O784" s="84"/>
      <c r="P784" s="84"/>
      <c r="Q784" s="84"/>
      <c r="R784" s="84"/>
      <c r="S784" s="84"/>
      <c r="T784" s="84"/>
      <c r="U784" s="84"/>
      <c r="V784" s="84"/>
      <c r="W784" s="84"/>
      <c r="X784" s="84"/>
      <c r="Y784" s="84"/>
      <c r="Z784" s="84"/>
    </row>
    <row r="785" spans="1:26" ht="60">
      <c r="A785" s="399" t="s">
        <v>17</v>
      </c>
      <c r="B785" s="400">
        <v>100011637999</v>
      </c>
      <c r="C785" s="399" t="s">
        <v>5475</v>
      </c>
      <c r="D785" s="399" t="s">
        <v>5483</v>
      </c>
      <c r="E785" s="399" t="s">
        <v>13</v>
      </c>
      <c r="F785" s="401">
        <v>44312.779166666667</v>
      </c>
      <c r="G785" s="403">
        <v>44344</v>
      </c>
      <c r="H785" s="84"/>
      <c r="I785" s="84"/>
      <c r="J785" s="84"/>
      <c r="K785" s="84"/>
      <c r="L785" s="84"/>
      <c r="M785" s="84"/>
      <c r="N785" s="84"/>
      <c r="O785" s="84"/>
      <c r="P785" s="84"/>
      <c r="Q785" s="84"/>
      <c r="R785" s="84"/>
      <c r="S785" s="84"/>
      <c r="T785" s="84"/>
      <c r="U785" s="84"/>
      <c r="V785" s="84"/>
      <c r="W785" s="84"/>
      <c r="X785" s="84"/>
      <c r="Y785" s="84"/>
      <c r="Z785" s="84"/>
    </row>
    <row r="786" spans="1:26" ht="60">
      <c r="A786" s="399" t="s">
        <v>17</v>
      </c>
      <c r="B786" s="400">
        <v>100011420885</v>
      </c>
      <c r="C786" s="399" t="s">
        <v>5475</v>
      </c>
      <c r="D786" s="399" t="s">
        <v>5483</v>
      </c>
      <c r="E786" s="399" t="s">
        <v>13</v>
      </c>
      <c r="F786" s="401">
        <v>44324.648611111115</v>
      </c>
      <c r="G786" s="403">
        <v>44343</v>
      </c>
      <c r="H786" s="84"/>
      <c r="I786" s="84"/>
      <c r="J786" s="84"/>
      <c r="K786" s="84"/>
      <c r="L786" s="84"/>
      <c r="M786" s="84"/>
      <c r="N786" s="84"/>
      <c r="O786" s="84"/>
      <c r="P786" s="84"/>
      <c r="Q786" s="84"/>
      <c r="R786" s="84"/>
      <c r="S786" s="84"/>
      <c r="T786" s="84"/>
      <c r="U786" s="84"/>
      <c r="V786" s="84"/>
      <c r="W786" s="84"/>
      <c r="X786" s="84"/>
      <c r="Y786" s="84"/>
      <c r="Z786" s="84"/>
    </row>
    <row r="787" spans="1:26" ht="60">
      <c r="A787" s="399" t="s">
        <v>16</v>
      </c>
      <c r="B787" s="400">
        <v>100011493361</v>
      </c>
      <c r="C787" s="399" t="s">
        <v>5475</v>
      </c>
      <c r="D787" s="399" t="s">
        <v>5483</v>
      </c>
      <c r="E787" s="399" t="s">
        <v>13</v>
      </c>
      <c r="F787" s="401">
        <v>44250.703472222223</v>
      </c>
      <c r="G787" s="84"/>
      <c r="H787" s="84"/>
      <c r="I787" s="84"/>
      <c r="J787" s="84"/>
      <c r="K787" s="84"/>
      <c r="L787" s="84"/>
      <c r="M787" s="84"/>
      <c r="N787" s="84"/>
      <c r="O787" s="84"/>
      <c r="P787" s="84"/>
      <c r="Q787" s="84"/>
      <c r="R787" s="84"/>
      <c r="S787" s="84"/>
      <c r="T787" s="84"/>
      <c r="U787" s="84"/>
      <c r="V787" s="84"/>
      <c r="W787" s="84"/>
      <c r="X787" s="84"/>
      <c r="Y787" s="84"/>
      <c r="Z787" s="84"/>
    </row>
    <row r="788" spans="1:26" ht="60">
      <c r="A788" s="399" t="s">
        <v>15</v>
      </c>
      <c r="B788" s="400">
        <v>100011653537</v>
      </c>
      <c r="C788" s="399" t="s">
        <v>5475</v>
      </c>
      <c r="D788" s="399" t="s">
        <v>5483</v>
      </c>
      <c r="E788" s="399" t="s">
        <v>13</v>
      </c>
      <c r="F788" s="401">
        <v>44309.682638888888</v>
      </c>
      <c r="G788" s="84"/>
      <c r="H788" s="84"/>
      <c r="I788" s="84"/>
      <c r="J788" s="84"/>
      <c r="K788" s="84"/>
      <c r="L788" s="84"/>
      <c r="M788" s="84"/>
      <c r="N788" s="84"/>
      <c r="O788" s="84"/>
      <c r="P788" s="84"/>
      <c r="Q788" s="84"/>
      <c r="R788" s="84"/>
      <c r="S788" s="84"/>
      <c r="T788" s="84"/>
      <c r="U788" s="84"/>
      <c r="V788" s="84"/>
      <c r="W788" s="84"/>
      <c r="X788" s="84"/>
      <c r="Y788" s="84"/>
      <c r="Z788" s="84"/>
    </row>
    <row r="789" spans="1:26" ht="60">
      <c r="A789" s="399" t="s">
        <v>19</v>
      </c>
      <c r="B789" s="400">
        <v>100011658679</v>
      </c>
      <c r="C789" s="399" t="s">
        <v>5475</v>
      </c>
      <c r="D789" s="399" t="s">
        <v>5483</v>
      </c>
      <c r="E789" s="399" t="s">
        <v>13</v>
      </c>
      <c r="F789" s="401">
        <v>44328.588888888888</v>
      </c>
      <c r="G789" s="84"/>
      <c r="H789" s="84"/>
      <c r="I789" s="84"/>
      <c r="J789" s="84"/>
      <c r="K789" s="84"/>
      <c r="L789" s="84"/>
      <c r="M789" s="84"/>
      <c r="N789" s="84"/>
      <c r="O789" s="84"/>
      <c r="P789" s="84"/>
      <c r="Q789" s="84"/>
      <c r="R789" s="84"/>
      <c r="S789" s="84"/>
      <c r="T789" s="84"/>
      <c r="U789" s="84"/>
      <c r="V789" s="84"/>
      <c r="W789" s="84"/>
      <c r="X789" s="84"/>
      <c r="Y789" s="84"/>
      <c r="Z789" s="84"/>
    </row>
    <row r="790" spans="1:26" ht="60">
      <c r="A790" s="399" t="s">
        <v>16</v>
      </c>
      <c r="B790" s="400">
        <v>100011143735</v>
      </c>
      <c r="C790" s="399" t="s">
        <v>5475</v>
      </c>
      <c r="D790" s="399" t="s">
        <v>5483</v>
      </c>
      <c r="E790" s="399" t="s">
        <v>13</v>
      </c>
      <c r="F790" s="401">
        <v>44326.689583333333</v>
      </c>
      <c r="G790" s="84"/>
      <c r="H790" s="84"/>
      <c r="I790" s="84"/>
      <c r="J790" s="84"/>
      <c r="K790" s="84"/>
      <c r="L790" s="84"/>
      <c r="M790" s="84"/>
      <c r="N790" s="84"/>
      <c r="O790" s="84"/>
      <c r="P790" s="84"/>
      <c r="Q790" s="84"/>
      <c r="R790" s="84"/>
      <c r="S790" s="84"/>
      <c r="T790" s="84"/>
      <c r="U790" s="84"/>
      <c r="V790" s="84"/>
      <c r="W790" s="84"/>
      <c r="X790" s="84"/>
      <c r="Y790" s="84"/>
      <c r="Z790" s="84"/>
    </row>
    <row r="791" spans="1:26" ht="60">
      <c r="A791" s="399" t="s">
        <v>16</v>
      </c>
      <c r="B791" s="400">
        <v>100011077634</v>
      </c>
      <c r="C791" s="399" t="s">
        <v>5475</v>
      </c>
      <c r="D791" s="399" t="s">
        <v>5483</v>
      </c>
      <c r="E791" s="399" t="s">
        <v>13</v>
      </c>
      <c r="F791" s="401">
        <v>44315.609027777777</v>
      </c>
      <c r="G791" s="84"/>
      <c r="H791" s="84"/>
      <c r="I791" s="84"/>
      <c r="J791" s="84"/>
      <c r="K791" s="84"/>
      <c r="L791" s="84"/>
      <c r="M791" s="84"/>
      <c r="N791" s="84"/>
      <c r="O791" s="84"/>
      <c r="P791" s="84"/>
      <c r="Q791" s="84"/>
      <c r="R791" s="84"/>
      <c r="S791" s="84"/>
      <c r="T791" s="84"/>
      <c r="U791" s="84"/>
      <c r="V791" s="84"/>
      <c r="W791" s="84"/>
      <c r="X791" s="84"/>
      <c r="Y791" s="84"/>
      <c r="Z791" s="84"/>
    </row>
    <row r="792" spans="1:26" ht="60">
      <c r="A792" s="399" t="s">
        <v>17</v>
      </c>
      <c r="B792" s="400">
        <v>100011148705</v>
      </c>
      <c r="C792" s="399" t="s">
        <v>5475</v>
      </c>
      <c r="D792" s="399" t="s">
        <v>5483</v>
      </c>
      <c r="E792" s="399" t="s">
        <v>13</v>
      </c>
      <c r="F792" s="401">
        <v>44203.620833333334</v>
      </c>
      <c r="G792" s="403">
        <v>44344</v>
      </c>
      <c r="H792" s="84"/>
      <c r="I792" s="84"/>
      <c r="J792" s="84"/>
      <c r="K792" s="84"/>
      <c r="L792" s="84"/>
      <c r="M792" s="84"/>
      <c r="N792" s="84"/>
      <c r="O792" s="84"/>
      <c r="P792" s="84"/>
      <c r="Q792" s="84"/>
      <c r="R792" s="84"/>
      <c r="S792" s="84"/>
      <c r="T792" s="84"/>
      <c r="U792" s="84"/>
      <c r="V792" s="84"/>
      <c r="W792" s="84"/>
      <c r="X792" s="84"/>
      <c r="Y792" s="84"/>
      <c r="Z792" s="84"/>
    </row>
    <row r="793" spans="1:26" ht="60">
      <c r="A793" s="399" t="s">
        <v>17</v>
      </c>
      <c r="B793" s="400">
        <v>100011085573</v>
      </c>
      <c r="C793" s="399" t="s">
        <v>5475</v>
      </c>
      <c r="D793" s="399" t="s">
        <v>5483</v>
      </c>
      <c r="E793" s="399" t="s">
        <v>13</v>
      </c>
      <c r="F793" s="401">
        <v>44245.630555555559</v>
      </c>
      <c r="G793" s="403">
        <v>44344</v>
      </c>
      <c r="H793" s="84"/>
      <c r="I793" s="84"/>
      <c r="J793" s="84"/>
      <c r="K793" s="84"/>
      <c r="L793" s="84"/>
      <c r="M793" s="84"/>
      <c r="N793" s="84"/>
      <c r="O793" s="84"/>
      <c r="P793" s="84"/>
      <c r="Q793" s="84"/>
      <c r="R793" s="84"/>
      <c r="S793" s="84"/>
      <c r="T793" s="84"/>
      <c r="U793" s="84"/>
      <c r="V793" s="84"/>
      <c r="W793" s="84"/>
      <c r="X793" s="84"/>
      <c r="Y793" s="84"/>
      <c r="Z793" s="84"/>
    </row>
    <row r="794" spans="1:26" ht="60">
      <c r="A794" s="399" t="s">
        <v>12</v>
      </c>
      <c r="B794" s="400">
        <v>100011086364</v>
      </c>
      <c r="C794" s="399" t="s">
        <v>5475</v>
      </c>
      <c r="D794" s="399" t="s">
        <v>5483</v>
      </c>
      <c r="E794" s="399" t="s">
        <v>13</v>
      </c>
      <c r="F794" s="401">
        <v>43769.607638888891</v>
      </c>
      <c r="G794" s="84"/>
      <c r="H794" s="84"/>
      <c r="I794" s="84"/>
      <c r="J794" s="84"/>
      <c r="K794" s="84"/>
      <c r="L794" s="84"/>
      <c r="M794" s="84"/>
      <c r="N794" s="84"/>
      <c r="O794" s="84"/>
      <c r="P794" s="84"/>
      <c r="Q794" s="84"/>
      <c r="R794" s="84"/>
      <c r="S794" s="84"/>
      <c r="T794" s="84"/>
      <c r="U794" s="84"/>
      <c r="V794" s="84"/>
      <c r="W794" s="84"/>
      <c r="X794" s="84"/>
      <c r="Y794" s="84"/>
      <c r="Z794" s="84"/>
    </row>
    <row r="795" spans="1:26" ht="60">
      <c r="A795" s="399" t="s">
        <v>19</v>
      </c>
      <c r="B795" s="400">
        <v>100011088299</v>
      </c>
      <c r="C795" s="399" t="s">
        <v>5475</v>
      </c>
      <c r="D795" s="399" t="s">
        <v>5483</v>
      </c>
      <c r="E795" s="399" t="s">
        <v>13</v>
      </c>
      <c r="F795" s="401">
        <v>44215.759722222225</v>
      </c>
      <c r="G795" s="84"/>
      <c r="H795" s="84"/>
      <c r="I795" s="84"/>
      <c r="J795" s="84"/>
      <c r="K795" s="84"/>
      <c r="L795" s="84"/>
      <c r="M795" s="84"/>
      <c r="N795" s="84"/>
      <c r="O795" s="84"/>
      <c r="P795" s="84"/>
      <c r="Q795" s="84"/>
      <c r="R795" s="84"/>
      <c r="S795" s="84"/>
      <c r="T795" s="84"/>
      <c r="U795" s="84"/>
      <c r="V795" s="84"/>
      <c r="W795" s="84"/>
      <c r="X795" s="84"/>
      <c r="Y795" s="84"/>
      <c r="Z795" s="84"/>
    </row>
    <row r="796" spans="1:26" ht="60">
      <c r="A796" s="399" t="s">
        <v>19</v>
      </c>
      <c r="B796" s="400">
        <v>100011095220</v>
      </c>
      <c r="C796" s="399" t="s">
        <v>5475</v>
      </c>
      <c r="D796" s="399" t="s">
        <v>5483</v>
      </c>
      <c r="E796" s="399" t="s">
        <v>13</v>
      </c>
      <c r="F796" s="401">
        <v>44314.483333333337</v>
      </c>
      <c r="G796" s="84"/>
      <c r="H796" s="84"/>
      <c r="I796" s="84"/>
      <c r="J796" s="84"/>
      <c r="K796" s="84"/>
      <c r="L796" s="84"/>
      <c r="M796" s="84"/>
      <c r="N796" s="84"/>
      <c r="O796" s="84"/>
      <c r="P796" s="84"/>
      <c r="Q796" s="84"/>
      <c r="R796" s="84"/>
      <c r="S796" s="84"/>
      <c r="T796" s="84"/>
      <c r="U796" s="84"/>
      <c r="V796" s="84"/>
      <c r="W796" s="84"/>
      <c r="X796" s="84"/>
      <c r="Y796" s="84"/>
      <c r="Z796" s="84"/>
    </row>
    <row r="797" spans="1:26" ht="60">
      <c r="A797" s="399" t="s">
        <v>6</v>
      </c>
      <c r="B797" s="400">
        <v>100011121059</v>
      </c>
      <c r="C797" s="399" t="s">
        <v>5475</v>
      </c>
      <c r="D797" s="399" t="s">
        <v>5483</v>
      </c>
      <c r="E797" s="399" t="s">
        <v>13</v>
      </c>
      <c r="F797" s="401">
        <v>44324.680555555555</v>
      </c>
      <c r="G797" s="84"/>
      <c r="H797" s="84"/>
      <c r="I797" s="84"/>
      <c r="J797" s="84"/>
      <c r="K797" s="84"/>
      <c r="L797" s="84"/>
      <c r="M797" s="84"/>
      <c r="N797" s="84"/>
      <c r="O797" s="84"/>
      <c r="P797" s="84"/>
      <c r="Q797" s="84"/>
      <c r="R797" s="84"/>
      <c r="S797" s="84"/>
      <c r="T797" s="84"/>
      <c r="U797" s="84"/>
      <c r="V797" s="84"/>
      <c r="W797" s="84"/>
      <c r="X797" s="84"/>
      <c r="Y797" s="84"/>
      <c r="Z797" s="84"/>
    </row>
    <row r="798" spans="1:26" ht="60">
      <c r="A798" s="399" t="s">
        <v>16</v>
      </c>
      <c r="B798" s="400">
        <v>100011064313</v>
      </c>
      <c r="C798" s="399" t="s">
        <v>5475</v>
      </c>
      <c r="D798" s="399" t="s">
        <v>5483</v>
      </c>
      <c r="E798" s="399" t="s">
        <v>13</v>
      </c>
      <c r="F798" s="401">
        <v>44326.695138888885</v>
      </c>
      <c r="G798" s="84"/>
      <c r="H798" s="84"/>
      <c r="I798" s="84"/>
      <c r="J798" s="84"/>
      <c r="K798" s="84"/>
      <c r="L798" s="84"/>
      <c r="M798" s="84"/>
      <c r="N798" s="84"/>
      <c r="O798" s="84"/>
      <c r="P798" s="84"/>
      <c r="Q798" s="84"/>
      <c r="R798" s="84"/>
      <c r="S798" s="84"/>
      <c r="T798" s="84"/>
      <c r="U798" s="84"/>
      <c r="V798" s="84"/>
      <c r="W798" s="84"/>
      <c r="X798" s="84"/>
      <c r="Y798" s="84"/>
      <c r="Z798" s="84"/>
    </row>
    <row r="799" spans="1:26" ht="60">
      <c r="A799" s="399" t="s">
        <v>15</v>
      </c>
      <c r="B799" s="400">
        <v>100011140275</v>
      </c>
      <c r="C799" s="399" t="s">
        <v>5475</v>
      </c>
      <c r="D799" s="399" t="s">
        <v>5483</v>
      </c>
      <c r="E799" s="399" t="s">
        <v>13</v>
      </c>
      <c r="F799" s="401">
        <v>44326.484722222223</v>
      </c>
      <c r="G799" s="84"/>
      <c r="H799" s="84"/>
      <c r="I799" s="84"/>
      <c r="J799" s="84"/>
      <c r="K799" s="84"/>
      <c r="L799" s="84"/>
      <c r="M799" s="84"/>
      <c r="N799" s="84"/>
      <c r="O799" s="84"/>
      <c r="P799" s="84"/>
      <c r="Q799" s="84"/>
      <c r="R799" s="84"/>
      <c r="S799" s="84"/>
      <c r="T799" s="84"/>
      <c r="U799" s="84"/>
      <c r="V799" s="84"/>
      <c r="W799" s="84"/>
      <c r="X799" s="84"/>
      <c r="Y799" s="84"/>
      <c r="Z799" s="84"/>
    </row>
    <row r="800" spans="1:26" ht="60">
      <c r="A800" s="399" t="s">
        <v>6</v>
      </c>
      <c r="B800" s="400">
        <v>100011067317</v>
      </c>
      <c r="C800" s="399" t="s">
        <v>5475</v>
      </c>
      <c r="D800" s="399" t="s">
        <v>5483</v>
      </c>
      <c r="E800" s="399" t="s">
        <v>13</v>
      </c>
      <c r="F800" s="401">
        <v>44274.676388888889</v>
      </c>
      <c r="G800" s="84"/>
      <c r="H800" s="84"/>
      <c r="I800" s="84"/>
      <c r="J800" s="84"/>
      <c r="K800" s="84"/>
      <c r="L800" s="84"/>
      <c r="M800" s="84"/>
      <c r="N800" s="84"/>
      <c r="O800" s="84"/>
      <c r="P800" s="84"/>
      <c r="Q800" s="84"/>
      <c r="R800" s="84"/>
      <c r="S800" s="84"/>
      <c r="T800" s="84"/>
      <c r="U800" s="84"/>
      <c r="V800" s="84"/>
      <c r="W800" s="84"/>
      <c r="X800" s="84"/>
      <c r="Y800" s="84"/>
      <c r="Z800" s="84"/>
    </row>
    <row r="801" spans="1:26" ht="60">
      <c r="A801" s="399" t="s">
        <v>15</v>
      </c>
      <c r="B801" s="400">
        <v>100011190788</v>
      </c>
      <c r="C801" s="399" t="s">
        <v>5475</v>
      </c>
      <c r="D801" s="399" t="s">
        <v>5483</v>
      </c>
      <c r="E801" s="399" t="s">
        <v>13</v>
      </c>
      <c r="F801" s="401">
        <v>44229.743055555555</v>
      </c>
      <c r="G801" s="84"/>
      <c r="H801" s="84"/>
      <c r="I801" s="84"/>
      <c r="J801" s="84"/>
      <c r="K801" s="84"/>
      <c r="L801" s="84"/>
      <c r="M801" s="84"/>
      <c r="N801" s="84"/>
      <c r="O801" s="84"/>
      <c r="P801" s="84"/>
      <c r="Q801" s="84"/>
      <c r="R801" s="84"/>
      <c r="S801" s="84"/>
      <c r="T801" s="84"/>
      <c r="U801" s="84"/>
      <c r="V801" s="84"/>
      <c r="W801" s="84"/>
      <c r="X801" s="84"/>
      <c r="Y801" s="84"/>
      <c r="Z801" s="84"/>
    </row>
    <row r="802" spans="1:26" ht="60">
      <c r="A802" s="399" t="s">
        <v>15</v>
      </c>
      <c r="B802" s="400">
        <v>100011195831</v>
      </c>
      <c r="C802" s="399" t="s">
        <v>5475</v>
      </c>
      <c r="D802" s="399" t="s">
        <v>5483</v>
      </c>
      <c r="E802" s="399" t="s">
        <v>13</v>
      </c>
      <c r="F802" s="401">
        <v>44299.652083333334</v>
      </c>
      <c r="G802" s="84"/>
      <c r="H802" s="84"/>
      <c r="I802" s="84"/>
      <c r="J802" s="84"/>
      <c r="K802" s="84"/>
      <c r="L802" s="84"/>
      <c r="M802" s="84"/>
      <c r="N802" s="84"/>
      <c r="O802" s="84"/>
      <c r="P802" s="84"/>
      <c r="Q802" s="84"/>
      <c r="R802" s="84"/>
      <c r="S802" s="84"/>
      <c r="T802" s="84"/>
      <c r="U802" s="84"/>
      <c r="V802" s="84"/>
      <c r="W802" s="84"/>
      <c r="X802" s="84"/>
      <c r="Y802" s="84"/>
      <c r="Z802" s="84"/>
    </row>
    <row r="803" spans="1:26" ht="45">
      <c r="A803" s="399" t="s">
        <v>10</v>
      </c>
      <c r="B803" s="400">
        <v>100014625544</v>
      </c>
      <c r="C803" s="399" t="s">
        <v>5475</v>
      </c>
      <c r="D803" s="399" t="s">
        <v>5476</v>
      </c>
      <c r="E803" s="399" t="s">
        <v>13</v>
      </c>
      <c r="F803" s="401">
        <v>44309.429166666669</v>
      </c>
      <c r="G803" s="84"/>
      <c r="H803" s="84"/>
      <c r="I803" s="84"/>
      <c r="J803" s="84"/>
      <c r="K803" s="84"/>
      <c r="L803" s="84"/>
      <c r="M803" s="84"/>
      <c r="N803" s="84"/>
      <c r="O803" s="84"/>
      <c r="P803" s="84"/>
      <c r="Q803" s="84"/>
      <c r="R803" s="84"/>
      <c r="S803" s="84"/>
      <c r="T803" s="84"/>
      <c r="U803" s="84"/>
      <c r="V803" s="84"/>
      <c r="W803" s="84"/>
      <c r="X803" s="84"/>
      <c r="Y803" s="84"/>
      <c r="Z803" s="84"/>
    </row>
    <row r="804" spans="1:26" ht="45">
      <c r="A804" s="399" t="s">
        <v>10</v>
      </c>
      <c r="B804" s="400">
        <v>100010936982</v>
      </c>
      <c r="C804" s="399" t="s">
        <v>5475</v>
      </c>
      <c r="D804" s="399" t="s">
        <v>5476</v>
      </c>
      <c r="E804" s="399" t="s">
        <v>13</v>
      </c>
      <c r="F804" s="401">
        <v>44322.597916666666</v>
      </c>
      <c r="G804" s="84"/>
      <c r="H804" s="84"/>
      <c r="I804" s="84"/>
      <c r="J804" s="84"/>
      <c r="K804" s="84"/>
      <c r="L804" s="84"/>
      <c r="M804" s="84"/>
      <c r="N804" s="84"/>
      <c r="O804" s="84"/>
      <c r="P804" s="84"/>
      <c r="Q804" s="84"/>
      <c r="R804" s="84"/>
      <c r="S804" s="84"/>
      <c r="T804" s="84"/>
      <c r="U804" s="84"/>
      <c r="V804" s="84"/>
      <c r="W804" s="84"/>
      <c r="X804" s="84"/>
      <c r="Y804" s="84"/>
      <c r="Z804" s="84"/>
    </row>
    <row r="805" spans="1:26" ht="45">
      <c r="A805" s="399" t="s">
        <v>17</v>
      </c>
      <c r="B805" s="400">
        <v>100014606456</v>
      </c>
      <c r="C805" s="399" t="s">
        <v>5475</v>
      </c>
      <c r="D805" s="399" t="s">
        <v>5476</v>
      </c>
      <c r="E805" s="399" t="s">
        <v>13</v>
      </c>
      <c r="F805" s="401">
        <v>44335.704861111109</v>
      </c>
      <c r="G805" s="403">
        <v>44343</v>
      </c>
      <c r="H805" s="84"/>
      <c r="I805" s="84"/>
      <c r="J805" s="84"/>
      <c r="K805" s="84"/>
      <c r="L805" s="84"/>
      <c r="M805" s="84"/>
      <c r="N805" s="84"/>
      <c r="O805" s="84"/>
      <c r="P805" s="84"/>
      <c r="Q805" s="84"/>
      <c r="R805" s="84"/>
      <c r="S805" s="84"/>
      <c r="T805" s="84"/>
      <c r="U805" s="84"/>
      <c r="V805" s="84"/>
      <c r="W805" s="84"/>
      <c r="X805" s="84"/>
      <c r="Y805" s="84"/>
      <c r="Z805" s="84"/>
    </row>
    <row r="806" spans="1:26" ht="45">
      <c r="A806" s="399" t="s">
        <v>6</v>
      </c>
      <c r="B806" s="400">
        <v>100010882351</v>
      </c>
      <c r="C806" s="399" t="s">
        <v>5475</v>
      </c>
      <c r="D806" s="399" t="s">
        <v>5476</v>
      </c>
      <c r="E806" s="399" t="s">
        <v>13</v>
      </c>
      <c r="F806" s="401">
        <v>44326.655555555553</v>
      </c>
      <c r="G806" s="84"/>
      <c r="H806" s="84"/>
      <c r="I806" s="84"/>
      <c r="J806" s="84"/>
      <c r="K806" s="84"/>
      <c r="L806" s="84"/>
      <c r="M806" s="84"/>
      <c r="N806" s="84"/>
      <c r="O806" s="84"/>
      <c r="P806" s="84"/>
      <c r="Q806" s="84"/>
      <c r="R806" s="84"/>
      <c r="S806" s="84"/>
      <c r="T806" s="84"/>
      <c r="U806" s="84"/>
      <c r="V806" s="84"/>
      <c r="W806" s="84"/>
      <c r="X806" s="84"/>
      <c r="Y806" s="84"/>
      <c r="Z806" s="84"/>
    </row>
    <row r="807" spans="1:26" ht="45">
      <c r="A807" s="399" t="s">
        <v>16</v>
      </c>
      <c r="B807" s="400">
        <v>100010858407</v>
      </c>
      <c r="C807" s="399" t="s">
        <v>5475</v>
      </c>
      <c r="D807" s="399" t="s">
        <v>5476</v>
      </c>
      <c r="E807" s="399" t="s">
        <v>13</v>
      </c>
      <c r="F807" s="401">
        <v>44324.684027777781</v>
      </c>
      <c r="G807" s="84"/>
      <c r="H807" s="84"/>
      <c r="I807" s="84"/>
      <c r="J807" s="84"/>
      <c r="K807" s="84"/>
      <c r="L807" s="84"/>
      <c r="M807" s="84"/>
      <c r="N807" s="84"/>
      <c r="O807" s="84"/>
      <c r="P807" s="84"/>
      <c r="Q807" s="84"/>
      <c r="R807" s="84"/>
      <c r="S807" s="84"/>
      <c r="T807" s="84"/>
      <c r="U807" s="84"/>
      <c r="V807" s="84"/>
      <c r="W807" s="84"/>
      <c r="X807" s="84"/>
      <c r="Y807" s="84"/>
      <c r="Z807" s="84"/>
    </row>
    <row r="808" spans="1:26" ht="45">
      <c r="A808" s="404" t="s">
        <v>14</v>
      </c>
      <c r="B808" s="405">
        <v>100010920761</v>
      </c>
      <c r="C808" s="404" t="s">
        <v>5475</v>
      </c>
      <c r="D808" s="404" t="s">
        <v>5476</v>
      </c>
      <c r="E808" s="406" t="s">
        <v>9</v>
      </c>
      <c r="F808" s="407">
        <v>44330.399305555555</v>
      </c>
      <c r="G808" s="84"/>
      <c r="H808" s="84"/>
      <c r="I808" s="84"/>
      <c r="J808" s="84"/>
      <c r="K808" s="84"/>
      <c r="L808" s="84"/>
      <c r="M808" s="84"/>
      <c r="N808" s="84"/>
      <c r="O808" s="84"/>
      <c r="P808" s="84"/>
      <c r="Q808" s="84"/>
      <c r="R808" s="84"/>
      <c r="S808" s="84"/>
      <c r="T808" s="84"/>
      <c r="U808" s="84"/>
      <c r="V808" s="84"/>
      <c r="W808" s="84"/>
      <c r="X808" s="84"/>
      <c r="Y808" s="84"/>
      <c r="Z808" s="84"/>
    </row>
    <row r="809" spans="1:26" ht="45">
      <c r="A809" s="399" t="s">
        <v>19</v>
      </c>
      <c r="B809" s="400">
        <v>100014557650</v>
      </c>
      <c r="C809" s="399" t="s">
        <v>5475</v>
      </c>
      <c r="D809" s="399" t="s">
        <v>5476</v>
      </c>
      <c r="E809" s="399" t="s">
        <v>13</v>
      </c>
      <c r="F809" s="401">
        <v>44307.493055555555</v>
      </c>
      <c r="G809" s="84"/>
      <c r="H809" s="84"/>
      <c r="I809" s="84"/>
      <c r="J809" s="84"/>
      <c r="K809" s="84"/>
      <c r="L809" s="84"/>
      <c r="M809" s="84"/>
      <c r="N809" s="84"/>
      <c r="O809" s="84"/>
      <c r="P809" s="84"/>
      <c r="Q809" s="84"/>
      <c r="R809" s="84"/>
      <c r="S809" s="84"/>
      <c r="T809" s="84"/>
      <c r="U809" s="84"/>
      <c r="V809" s="84"/>
      <c r="W809" s="84"/>
      <c r="X809" s="84"/>
      <c r="Y809" s="84"/>
      <c r="Z809" s="84"/>
    </row>
    <row r="810" spans="1:26" ht="60">
      <c r="A810" s="399" t="s">
        <v>19</v>
      </c>
      <c r="B810" s="400">
        <v>100010871689</v>
      </c>
      <c r="C810" s="399" t="s">
        <v>5475</v>
      </c>
      <c r="D810" s="399" t="s">
        <v>5483</v>
      </c>
      <c r="E810" s="399" t="s">
        <v>13</v>
      </c>
      <c r="F810" s="401">
        <v>44323.611805555549</v>
      </c>
      <c r="G810" s="84"/>
      <c r="H810" s="84"/>
      <c r="I810" s="84"/>
      <c r="J810" s="84"/>
      <c r="K810" s="84"/>
      <c r="L810" s="84"/>
      <c r="M810" s="84"/>
      <c r="N810" s="84"/>
      <c r="O810" s="84"/>
      <c r="P810" s="84"/>
      <c r="Q810" s="84"/>
      <c r="R810" s="84"/>
      <c r="S810" s="84"/>
      <c r="T810" s="84"/>
      <c r="U810" s="84"/>
      <c r="V810" s="84"/>
      <c r="W810" s="84"/>
      <c r="X810" s="84"/>
      <c r="Y810" s="84"/>
      <c r="Z810" s="84"/>
    </row>
    <row r="811" spans="1:26" ht="60">
      <c r="A811" s="399" t="s">
        <v>15</v>
      </c>
      <c r="B811" s="400">
        <v>100010876828</v>
      </c>
      <c r="C811" s="399" t="s">
        <v>5475</v>
      </c>
      <c r="D811" s="399" t="s">
        <v>5483</v>
      </c>
      <c r="E811" s="399" t="s">
        <v>13</v>
      </c>
      <c r="F811" s="401">
        <v>44326.486805555549</v>
      </c>
      <c r="G811" s="84"/>
      <c r="H811" s="84"/>
      <c r="I811" s="84"/>
      <c r="J811" s="84"/>
      <c r="K811" s="84"/>
      <c r="L811" s="84"/>
      <c r="M811" s="84"/>
      <c r="N811" s="84"/>
      <c r="O811" s="84"/>
      <c r="P811" s="84"/>
      <c r="Q811" s="84"/>
      <c r="R811" s="84"/>
      <c r="S811" s="84"/>
      <c r="T811" s="84"/>
      <c r="U811" s="84"/>
      <c r="V811" s="84"/>
      <c r="W811" s="84"/>
      <c r="X811" s="84"/>
      <c r="Y811" s="84"/>
      <c r="Z811" s="84"/>
    </row>
    <row r="812" spans="1:26" ht="60">
      <c r="A812" s="399" t="s">
        <v>11</v>
      </c>
      <c r="B812" s="400">
        <v>100011019683</v>
      </c>
      <c r="C812" s="399" t="s">
        <v>5475</v>
      </c>
      <c r="D812" s="399" t="s">
        <v>5483</v>
      </c>
      <c r="E812" s="399" t="s">
        <v>13</v>
      </c>
      <c r="F812" s="401">
        <v>44309.497916666667</v>
      </c>
      <c r="G812" s="84"/>
      <c r="H812" s="84"/>
      <c r="I812" s="84"/>
      <c r="J812" s="84"/>
      <c r="K812" s="84"/>
      <c r="L812" s="84"/>
      <c r="M812" s="84"/>
      <c r="N812" s="84"/>
      <c r="O812" s="84"/>
      <c r="P812" s="84"/>
      <c r="Q812" s="84"/>
      <c r="R812" s="84"/>
      <c r="S812" s="84"/>
      <c r="T812" s="84"/>
      <c r="U812" s="84"/>
      <c r="V812" s="84"/>
      <c r="W812" s="84"/>
      <c r="X812" s="84"/>
      <c r="Y812" s="84"/>
      <c r="Z812" s="84"/>
    </row>
    <row r="813" spans="1:26" ht="60">
      <c r="A813" s="399" t="s">
        <v>19</v>
      </c>
      <c r="B813" s="400">
        <v>100011035877</v>
      </c>
      <c r="C813" s="399" t="s">
        <v>5475</v>
      </c>
      <c r="D813" s="399" t="s">
        <v>5483</v>
      </c>
      <c r="E813" s="399" t="s">
        <v>13</v>
      </c>
      <c r="F813" s="401">
        <v>44328.595138888893</v>
      </c>
      <c r="G813" s="84"/>
      <c r="H813" s="84"/>
      <c r="I813" s="84"/>
      <c r="J813" s="84"/>
      <c r="K813" s="84"/>
      <c r="L813" s="84"/>
      <c r="M813" s="84"/>
      <c r="N813" s="84"/>
      <c r="O813" s="84"/>
      <c r="P813" s="84"/>
      <c r="Q813" s="84"/>
      <c r="R813" s="84"/>
      <c r="S813" s="84"/>
      <c r="T813" s="84"/>
      <c r="U813" s="84"/>
      <c r="V813" s="84"/>
      <c r="W813" s="84"/>
      <c r="X813" s="84"/>
      <c r="Y813" s="84"/>
      <c r="Z813" s="84"/>
    </row>
    <row r="814" spans="1:26" ht="60">
      <c r="A814" s="399" t="s">
        <v>15</v>
      </c>
      <c r="B814" s="400">
        <v>100010938212</v>
      </c>
      <c r="C814" s="399" t="s">
        <v>5475</v>
      </c>
      <c r="D814" s="399" t="s">
        <v>5483</v>
      </c>
      <c r="E814" s="399" t="s">
        <v>13</v>
      </c>
      <c r="F814" s="401">
        <v>44328.718055555553</v>
      </c>
      <c r="G814" s="84"/>
      <c r="H814" s="84"/>
      <c r="I814" s="84"/>
      <c r="J814" s="84"/>
      <c r="K814" s="84"/>
      <c r="L814" s="84"/>
      <c r="M814" s="84"/>
      <c r="N814" s="84"/>
      <c r="O814" s="84"/>
      <c r="P814" s="84"/>
      <c r="Q814" s="84"/>
      <c r="R814" s="84"/>
      <c r="S814" s="84"/>
      <c r="T814" s="84"/>
      <c r="U814" s="84"/>
      <c r="V814" s="84"/>
      <c r="W814" s="84"/>
      <c r="X814" s="84"/>
      <c r="Y814" s="84"/>
      <c r="Z814" s="84"/>
    </row>
    <row r="815" spans="1:26" ht="60">
      <c r="A815" s="412" t="s">
        <v>14</v>
      </c>
      <c r="B815" s="413">
        <v>100010778508</v>
      </c>
      <c r="C815" s="412" t="s">
        <v>5475</v>
      </c>
      <c r="D815" s="412" t="s">
        <v>5483</v>
      </c>
      <c r="E815" s="406" t="s">
        <v>9</v>
      </c>
      <c r="F815" s="414">
        <v>44323.652083333334</v>
      </c>
      <c r="G815" s="84"/>
      <c r="H815" s="84"/>
      <c r="I815" s="84"/>
      <c r="J815" s="84"/>
      <c r="K815" s="84"/>
      <c r="L815" s="84"/>
      <c r="M815" s="84"/>
      <c r="N815" s="84"/>
      <c r="O815" s="84"/>
      <c r="P815" s="84"/>
      <c r="Q815" s="84"/>
      <c r="R815" s="84"/>
      <c r="S815" s="84"/>
      <c r="T815" s="84"/>
      <c r="U815" s="84"/>
      <c r="V815" s="84"/>
      <c r="W815" s="84"/>
      <c r="X815" s="84"/>
      <c r="Y815" s="84"/>
      <c r="Z815" s="84"/>
    </row>
    <row r="816" spans="1:26" ht="60">
      <c r="A816" s="399" t="s">
        <v>18</v>
      </c>
      <c r="B816" s="402">
        <v>100010679207</v>
      </c>
      <c r="C816" s="399" t="s">
        <v>5475</v>
      </c>
      <c r="D816" s="399" t="s">
        <v>5483</v>
      </c>
      <c r="E816" s="399" t="s">
        <v>13</v>
      </c>
      <c r="F816" s="401">
        <v>44334.494444444441</v>
      </c>
      <c r="G816" s="84"/>
      <c r="H816" s="84"/>
      <c r="I816" s="84"/>
      <c r="J816" s="84"/>
      <c r="K816" s="84"/>
      <c r="L816" s="84"/>
      <c r="M816" s="84"/>
      <c r="N816" s="84"/>
      <c r="O816" s="84"/>
      <c r="P816" s="84"/>
      <c r="Q816" s="84"/>
      <c r="R816" s="84"/>
      <c r="S816" s="84"/>
      <c r="T816" s="84"/>
      <c r="U816" s="84"/>
      <c r="V816" s="84"/>
      <c r="W816" s="84"/>
      <c r="X816" s="84"/>
      <c r="Y816" s="84"/>
      <c r="Z816" s="84"/>
    </row>
    <row r="817" spans="1:26" ht="60">
      <c r="A817" s="404" t="s">
        <v>14</v>
      </c>
      <c r="B817" s="405">
        <v>100010672064</v>
      </c>
      <c r="C817" s="404" t="s">
        <v>5475</v>
      </c>
      <c r="D817" s="404" t="s">
        <v>5483</v>
      </c>
      <c r="E817" s="406" t="s">
        <v>9</v>
      </c>
      <c r="F817" s="407">
        <v>44328.643750000003</v>
      </c>
      <c r="G817" s="84"/>
      <c r="H817" s="84"/>
      <c r="I817" s="84"/>
      <c r="J817" s="84"/>
      <c r="K817" s="84"/>
      <c r="L817" s="84"/>
      <c r="M817" s="84"/>
      <c r="N817" s="84"/>
      <c r="O817" s="84"/>
      <c r="P817" s="84"/>
      <c r="Q817" s="84"/>
      <c r="R817" s="84"/>
      <c r="S817" s="84"/>
      <c r="T817" s="84"/>
      <c r="U817" s="84"/>
      <c r="V817" s="84"/>
      <c r="W817" s="84"/>
      <c r="X817" s="84"/>
      <c r="Y817" s="84"/>
      <c r="Z817" s="84"/>
    </row>
    <row r="818" spans="1:26" ht="60">
      <c r="A818" s="399" t="s">
        <v>16</v>
      </c>
      <c r="B818" s="400">
        <v>100010694941</v>
      </c>
      <c r="C818" s="399" t="s">
        <v>5475</v>
      </c>
      <c r="D818" s="399" t="s">
        <v>5483</v>
      </c>
      <c r="E818" s="399" t="s">
        <v>13</v>
      </c>
      <c r="F818" s="401">
        <v>44326.709027777775</v>
      </c>
      <c r="G818" s="84"/>
      <c r="H818" s="84"/>
      <c r="I818" s="84"/>
      <c r="J818" s="84"/>
      <c r="K818" s="84"/>
      <c r="L818" s="84"/>
      <c r="M818" s="84"/>
      <c r="N818" s="84"/>
      <c r="O818" s="84"/>
      <c r="P818" s="84"/>
      <c r="Q818" s="84"/>
      <c r="R818" s="84"/>
      <c r="S818" s="84"/>
      <c r="T818" s="84"/>
      <c r="U818" s="84"/>
      <c r="V818" s="84"/>
      <c r="W818" s="84"/>
      <c r="X818" s="84"/>
      <c r="Y818" s="84"/>
      <c r="Z818" s="84"/>
    </row>
    <row r="819" spans="1:26" ht="60">
      <c r="A819" s="399" t="s">
        <v>19</v>
      </c>
      <c r="B819" s="400">
        <v>100010792115</v>
      </c>
      <c r="C819" s="399" t="s">
        <v>5475</v>
      </c>
      <c r="D819" s="399" t="s">
        <v>5483</v>
      </c>
      <c r="E819" s="399" t="s">
        <v>13</v>
      </c>
      <c r="F819" s="401">
        <v>44323.608333333337</v>
      </c>
      <c r="G819" s="84"/>
      <c r="H819" s="84"/>
      <c r="I819" s="84"/>
      <c r="J819" s="84"/>
      <c r="K819" s="84"/>
      <c r="L819" s="84"/>
      <c r="M819" s="84"/>
      <c r="N819" s="84"/>
      <c r="O819" s="84"/>
      <c r="P819" s="84"/>
      <c r="Q819" s="84"/>
      <c r="R819" s="84"/>
      <c r="S819" s="84"/>
      <c r="T819" s="84"/>
      <c r="U819" s="84"/>
      <c r="V819" s="84"/>
      <c r="W819" s="84"/>
      <c r="X819" s="84"/>
      <c r="Y819" s="84"/>
      <c r="Z819" s="84"/>
    </row>
    <row r="820" spans="1:26" ht="60">
      <c r="A820" s="399" t="s">
        <v>16</v>
      </c>
      <c r="B820" s="400">
        <v>100010606650</v>
      </c>
      <c r="C820" s="399" t="s">
        <v>5475</v>
      </c>
      <c r="D820" s="399" t="s">
        <v>5483</v>
      </c>
      <c r="E820" s="399" t="s">
        <v>13</v>
      </c>
      <c r="F820" s="401">
        <v>44326.708333333328</v>
      </c>
      <c r="G820" s="84"/>
      <c r="H820" s="84"/>
      <c r="I820" s="84"/>
      <c r="J820" s="84"/>
      <c r="K820" s="84"/>
      <c r="L820" s="84"/>
      <c r="M820" s="84"/>
      <c r="N820" s="84"/>
      <c r="O820" s="84"/>
      <c r="P820" s="84"/>
      <c r="Q820" s="84"/>
      <c r="R820" s="84"/>
      <c r="S820" s="84"/>
      <c r="T820" s="84"/>
      <c r="U820" s="84"/>
      <c r="V820" s="84"/>
      <c r="W820" s="84"/>
      <c r="X820" s="84"/>
      <c r="Y820" s="84"/>
      <c r="Z820" s="84"/>
    </row>
    <row r="821" spans="1:26" ht="60">
      <c r="A821" s="399" t="s">
        <v>19</v>
      </c>
      <c r="B821" s="400">
        <v>100010653483</v>
      </c>
      <c r="C821" s="399" t="s">
        <v>5475</v>
      </c>
      <c r="D821" s="399" t="s">
        <v>5483</v>
      </c>
      <c r="E821" s="399" t="s">
        <v>13</v>
      </c>
      <c r="F821" s="401">
        <v>44308.429861111115</v>
      </c>
      <c r="G821" s="84"/>
      <c r="H821" s="84"/>
      <c r="I821" s="84"/>
      <c r="J821" s="84"/>
      <c r="K821" s="84"/>
      <c r="L821" s="84"/>
      <c r="M821" s="84"/>
      <c r="N821" s="84"/>
      <c r="O821" s="84"/>
      <c r="P821" s="84"/>
      <c r="Q821" s="84"/>
      <c r="R821" s="84"/>
      <c r="S821" s="84"/>
      <c r="T821" s="84"/>
      <c r="U821" s="84"/>
      <c r="V821" s="84"/>
      <c r="W821" s="84"/>
      <c r="X821" s="84"/>
      <c r="Y821" s="84"/>
      <c r="Z821" s="84"/>
    </row>
    <row r="822" spans="1:26" ht="60">
      <c r="A822" s="399" t="s">
        <v>10</v>
      </c>
      <c r="B822" s="400">
        <v>100010611995</v>
      </c>
      <c r="C822" s="399" t="s">
        <v>5475</v>
      </c>
      <c r="D822" s="399" t="s">
        <v>5483</v>
      </c>
      <c r="E822" s="399" t="s">
        <v>9</v>
      </c>
      <c r="F822" s="401">
        <v>44337.490972222222</v>
      </c>
      <c r="G822" s="84"/>
      <c r="H822" s="84"/>
      <c r="I822" s="84"/>
      <c r="J822" s="84"/>
      <c r="K822" s="84"/>
      <c r="L822" s="84"/>
      <c r="M822" s="84"/>
      <c r="N822" s="84"/>
      <c r="O822" s="84"/>
      <c r="P822" s="84"/>
      <c r="Q822" s="84"/>
      <c r="R822" s="84"/>
      <c r="S822" s="84"/>
      <c r="T822" s="84"/>
      <c r="U822" s="84"/>
      <c r="V822" s="84"/>
      <c r="W822" s="84"/>
      <c r="X822" s="84"/>
      <c r="Y822" s="84"/>
      <c r="Z822" s="84"/>
    </row>
    <row r="823" spans="1:26" ht="60">
      <c r="A823" s="399" t="s">
        <v>6</v>
      </c>
      <c r="B823" s="400">
        <v>100010641367</v>
      </c>
      <c r="C823" s="399" t="s">
        <v>5475</v>
      </c>
      <c r="D823" s="399" t="s">
        <v>5483</v>
      </c>
      <c r="E823" s="399" t="s">
        <v>13</v>
      </c>
      <c r="F823" s="401">
        <v>44334.777777777781</v>
      </c>
      <c r="G823" s="84"/>
      <c r="H823" s="84"/>
      <c r="I823" s="84"/>
      <c r="J823" s="84"/>
      <c r="K823" s="84"/>
      <c r="L823" s="84"/>
      <c r="M823" s="84"/>
      <c r="N823" s="84"/>
      <c r="O823" s="84"/>
      <c r="P823" s="84"/>
      <c r="Q823" s="84"/>
      <c r="R823" s="84"/>
      <c r="S823" s="84"/>
      <c r="T823" s="84"/>
      <c r="U823" s="84"/>
      <c r="V823" s="84"/>
      <c r="W823" s="84"/>
      <c r="X823" s="84"/>
      <c r="Y823" s="84"/>
      <c r="Z823" s="84"/>
    </row>
    <row r="824" spans="1:26" ht="45">
      <c r="A824" s="399" t="s">
        <v>12</v>
      </c>
      <c r="B824" s="400">
        <v>100010575299</v>
      </c>
      <c r="C824" s="399" t="s">
        <v>5475</v>
      </c>
      <c r="D824" s="399" t="s">
        <v>5476</v>
      </c>
      <c r="E824" s="399" t="s">
        <v>13</v>
      </c>
      <c r="F824" s="401">
        <v>44336.447222222225</v>
      </c>
      <c r="G824" s="84"/>
      <c r="H824" s="84"/>
      <c r="I824" s="84"/>
      <c r="J824" s="84"/>
      <c r="K824" s="84"/>
      <c r="L824" s="84"/>
      <c r="M824" s="84"/>
      <c r="N824" s="84"/>
      <c r="O824" s="84"/>
      <c r="P824" s="84"/>
      <c r="Q824" s="84"/>
      <c r="R824" s="84"/>
      <c r="S824" s="84"/>
      <c r="T824" s="84"/>
      <c r="U824" s="84"/>
      <c r="V824" s="84"/>
      <c r="W824" s="84"/>
      <c r="X824" s="84"/>
      <c r="Y824" s="84"/>
      <c r="Z824" s="84"/>
    </row>
    <row r="825" spans="1:26" ht="45">
      <c r="A825" s="399" t="s">
        <v>11</v>
      </c>
      <c r="B825" s="400">
        <v>100010525231</v>
      </c>
      <c r="C825" s="399" t="s">
        <v>5475</v>
      </c>
      <c r="D825" s="399" t="s">
        <v>5476</v>
      </c>
      <c r="E825" s="399" t="s">
        <v>13</v>
      </c>
      <c r="F825" s="401">
        <v>44334.724999999999</v>
      </c>
      <c r="G825" s="84"/>
      <c r="H825" s="84"/>
      <c r="I825" s="84"/>
      <c r="J825" s="84"/>
      <c r="K825" s="84"/>
      <c r="L825" s="84"/>
      <c r="M825" s="84"/>
      <c r="N825" s="84"/>
      <c r="O825" s="84"/>
      <c r="P825" s="84"/>
      <c r="Q825" s="84"/>
      <c r="R825" s="84"/>
      <c r="S825" s="84"/>
      <c r="T825" s="84"/>
      <c r="U825" s="84"/>
      <c r="V825" s="84"/>
      <c r="W825" s="84"/>
      <c r="X825" s="84"/>
      <c r="Y825" s="84"/>
      <c r="Z825" s="84"/>
    </row>
    <row r="826" spans="1:26" ht="45">
      <c r="A826" s="399" t="s">
        <v>19</v>
      </c>
      <c r="B826" s="400">
        <v>100010549134</v>
      </c>
      <c r="C826" s="399" t="s">
        <v>5475</v>
      </c>
      <c r="D826" s="399" t="s">
        <v>5476</v>
      </c>
      <c r="E826" s="399" t="s">
        <v>13</v>
      </c>
      <c r="F826" s="401">
        <v>44333.482638888891</v>
      </c>
      <c r="G826" s="84"/>
      <c r="H826" s="84"/>
      <c r="I826" s="84"/>
      <c r="J826" s="84"/>
      <c r="K826" s="84"/>
      <c r="L826" s="84"/>
      <c r="M826" s="84"/>
      <c r="N826" s="84"/>
      <c r="O826" s="84"/>
      <c r="P826" s="84"/>
      <c r="Q826" s="84"/>
      <c r="R826" s="84"/>
      <c r="S826" s="84"/>
      <c r="T826" s="84"/>
      <c r="U826" s="84"/>
      <c r="V826" s="84"/>
      <c r="W826" s="84"/>
      <c r="X826" s="84"/>
      <c r="Y826" s="84"/>
      <c r="Z826" s="84"/>
    </row>
    <row r="827" spans="1:26" ht="45">
      <c r="A827" s="399" t="s">
        <v>18</v>
      </c>
      <c r="B827" s="402">
        <v>100010447515</v>
      </c>
      <c r="C827" s="399" t="s">
        <v>5475</v>
      </c>
      <c r="D827" s="399" t="s">
        <v>5476</v>
      </c>
      <c r="E827" s="399" t="s">
        <v>13</v>
      </c>
      <c r="F827" s="401">
        <v>44328.60555555555</v>
      </c>
      <c r="G827" s="84"/>
      <c r="H827" s="84"/>
      <c r="I827" s="84"/>
      <c r="J827" s="84"/>
      <c r="K827" s="84"/>
      <c r="L827" s="84"/>
      <c r="M827" s="84"/>
      <c r="N827" s="84"/>
      <c r="O827" s="84"/>
      <c r="P827" s="84"/>
      <c r="Q827" s="84"/>
      <c r="R827" s="84"/>
      <c r="S827" s="84"/>
      <c r="T827" s="84"/>
      <c r="U827" s="84"/>
      <c r="V827" s="84"/>
      <c r="W827" s="84"/>
      <c r="X827" s="84"/>
      <c r="Y827" s="84"/>
      <c r="Z827" s="84"/>
    </row>
    <row r="828" spans="1:26" ht="45">
      <c r="A828" s="399" t="s">
        <v>19</v>
      </c>
      <c r="B828" s="400">
        <v>100010447571</v>
      </c>
      <c r="C828" s="399" t="s">
        <v>5475</v>
      </c>
      <c r="D828" s="399" t="s">
        <v>5476</v>
      </c>
      <c r="E828" s="399" t="s">
        <v>13</v>
      </c>
      <c r="F828" s="401">
        <v>44335.591666666667</v>
      </c>
      <c r="G828" s="84"/>
      <c r="H828" s="84"/>
      <c r="I828" s="84"/>
      <c r="J828" s="84"/>
      <c r="K828" s="84"/>
      <c r="L828" s="84"/>
      <c r="M828" s="84"/>
      <c r="N828" s="84"/>
      <c r="O828" s="84"/>
      <c r="P828" s="84"/>
      <c r="Q828" s="84"/>
      <c r="R828" s="84"/>
      <c r="S828" s="84"/>
      <c r="T828" s="84"/>
      <c r="U828" s="84"/>
      <c r="V828" s="84"/>
      <c r="W828" s="84"/>
      <c r="X828" s="84"/>
      <c r="Y828" s="84"/>
      <c r="Z828" s="84"/>
    </row>
    <row r="829" spans="1:26" ht="45">
      <c r="A829" s="399" t="s">
        <v>6</v>
      </c>
      <c r="B829" s="400">
        <v>100014075248</v>
      </c>
      <c r="C829" s="399" t="s">
        <v>5475</v>
      </c>
      <c r="D829" s="399" t="s">
        <v>5476</v>
      </c>
      <c r="E829" s="399" t="s">
        <v>13</v>
      </c>
      <c r="F829" s="401">
        <v>44326.74722222222</v>
      </c>
      <c r="G829" s="84"/>
      <c r="H829" s="84"/>
      <c r="I829" s="84"/>
      <c r="J829" s="84"/>
      <c r="K829" s="84"/>
      <c r="L829" s="84"/>
      <c r="M829" s="84"/>
      <c r="N829" s="84"/>
      <c r="O829" s="84"/>
      <c r="P829" s="84"/>
      <c r="Q829" s="84"/>
      <c r="R829" s="84"/>
      <c r="S829" s="84"/>
      <c r="T829" s="84"/>
      <c r="U829" s="84"/>
      <c r="V829" s="84"/>
      <c r="W829" s="84"/>
      <c r="X829" s="84"/>
      <c r="Y829" s="84"/>
      <c r="Z829" s="84"/>
    </row>
    <row r="830" spans="1:26" ht="45">
      <c r="A830" s="399" t="s">
        <v>18</v>
      </c>
      <c r="B830" s="402">
        <v>100010289278</v>
      </c>
      <c r="C830" s="399" t="s">
        <v>5475</v>
      </c>
      <c r="D830" s="399" t="s">
        <v>5476</v>
      </c>
      <c r="E830" s="399" t="s">
        <v>13</v>
      </c>
      <c r="F830" s="401">
        <v>44333.5</v>
      </c>
      <c r="G830" s="84"/>
      <c r="H830" s="84"/>
      <c r="I830" s="84"/>
      <c r="J830" s="84"/>
      <c r="K830" s="84"/>
      <c r="L830" s="84"/>
      <c r="M830" s="84"/>
      <c r="N830" s="84"/>
      <c r="O830" s="84"/>
      <c r="P830" s="84"/>
      <c r="Q830" s="84"/>
      <c r="R830" s="84"/>
      <c r="S830" s="84"/>
      <c r="T830" s="84"/>
      <c r="U830" s="84"/>
      <c r="V830" s="84"/>
      <c r="W830" s="84"/>
      <c r="X830" s="84"/>
      <c r="Y830" s="84"/>
      <c r="Z830" s="84"/>
    </row>
    <row r="831" spans="1:26" ht="45">
      <c r="A831" s="399" t="s">
        <v>18</v>
      </c>
      <c r="B831" s="402">
        <v>100010374014</v>
      </c>
      <c r="C831" s="399" t="s">
        <v>5475</v>
      </c>
      <c r="D831" s="399" t="s">
        <v>5476</v>
      </c>
      <c r="E831" s="399" t="s">
        <v>13</v>
      </c>
      <c r="F831" s="401">
        <v>44334.467361111107</v>
      </c>
      <c r="G831" s="84"/>
      <c r="H831" s="84"/>
      <c r="I831" s="84"/>
      <c r="J831" s="84"/>
      <c r="K831" s="84"/>
      <c r="L831" s="84"/>
      <c r="M831" s="84"/>
      <c r="N831" s="84"/>
      <c r="O831" s="84"/>
      <c r="P831" s="84"/>
      <c r="Q831" s="84"/>
      <c r="R831" s="84"/>
      <c r="S831" s="84"/>
      <c r="T831" s="84"/>
      <c r="U831" s="84"/>
      <c r="V831" s="84"/>
      <c r="W831" s="84"/>
      <c r="X831" s="84"/>
      <c r="Y831" s="84"/>
      <c r="Z831" s="84"/>
    </row>
    <row r="832" spans="1:26" ht="45">
      <c r="A832" s="399" t="s">
        <v>11</v>
      </c>
      <c r="B832" s="400">
        <v>100014044600</v>
      </c>
      <c r="C832" s="399" t="s">
        <v>5475</v>
      </c>
      <c r="D832" s="399" t="s">
        <v>5476</v>
      </c>
      <c r="E832" s="399" t="s">
        <v>13</v>
      </c>
      <c r="F832" s="401">
        <v>44324.577083333337</v>
      </c>
      <c r="G832" s="84"/>
      <c r="H832" s="84"/>
      <c r="I832" s="84"/>
      <c r="J832" s="84"/>
      <c r="K832" s="84"/>
      <c r="L832" s="84"/>
      <c r="M832" s="84"/>
      <c r="N832" s="84"/>
      <c r="O832" s="84"/>
      <c r="P832" s="84"/>
      <c r="Q832" s="84"/>
      <c r="R832" s="84"/>
      <c r="S832" s="84"/>
      <c r="T832" s="84"/>
      <c r="U832" s="84"/>
      <c r="V832" s="84"/>
      <c r="W832" s="84"/>
      <c r="X832" s="84"/>
      <c r="Y832" s="84"/>
      <c r="Z832" s="84"/>
    </row>
    <row r="833" spans="1:26" ht="45">
      <c r="A833" s="399" t="s">
        <v>15</v>
      </c>
      <c r="B833" s="400">
        <v>100010186397</v>
      </c>
      <c r="C833" s="399" t="s">
        <v>5475</v>
      </c>
      <c r="D833" s="399" t="s">
        <v>5476</v>
      </c>
      <c r="E833" s="399" t="s">
        <v>13</v>
      </c>
      <c r="F833" s="401">
        <v>44326.586805555555</v>
      </c>
      <c r="G833" s="84"/>
      <c r="H833" s="84"/>
      <c r="I833" s="84"/>
      <c r="J833" s="84"/>
      <c r="K833" s="84"/>
      <c r="L833" s="84"/>
      <c r="M833" s="84"/>
      <c r="N833" s="84"/>
      <c r="O833" s="84"/>
      <c r="P833" s="84"/>
      <c r="Q833" s="84"/>
      <c r="R833" s="84"/>
      <c r="S833" s="84"/>
      <c r="T833" s="84"/>
      <c r="U833" s="84"/>
      <c r="V833" s="84"/>
      <c r="W833" s="84"/>
      <c r="X833" s="84"/>
      <c r="Y833" s="84"/>
      <c r="Z833" s="84"/>
    </row>
    <row r="834" spans="1:26" ht="45">
      <c r="A834" s="399" t="s">
        <v>15</v>
      </c>
      <c r="B834" s="400">
        <v>100013179887</v>
      </c>
      <c r="C834" s="399" t="s">
        <v>5475</v>
      </c>
      <c r="D834" s="399" t="s">
        <v>5476</v>
      </c>
      <c r="E834" s="399" t="s">
        <v>13</v>
      </c>
      <c r="F834" s="401">
        <v>44312.625</v>
      </c>
      <c r="G834" s="84"/>
      <c r="H834" s="84"/>
      <c r="I834" s="84"/>
      <c r="J834" s="84"/>
      <c r="K834" s="84"/>
      <c r="L834" s="84"/>
      <c r="M834" s="84"/>
      <c r="N834" s="84"/>
      <c r="O834" s="84"/>
      <c r="P834" s="84"/>
      <c r="Q834" s="84"/>
      <c r="R834" s="84"/>
      <c r="S834" s="84"/>
      <c r="T834" s="84"/>
      <c r="U834" s="84"/>
      <c r="V834" s="84"/>
      <c r="W834" s="84"/>
      <c r="X834" s="84"/>
      <c r="Y834" s="84"/>
      <c r="Z834" s="84"/>
    </row>
    <row r="835" spans="1:26" ht="60">
      <c r="A835" s="399" t="s">
        <v>16</v>
      </c>
      <c r="B835" s="400">
        <v>100010582620</v>
      </c>
      <c r="C835" s="399" t="s">
        <v>5475</v>
      </c>
      <c r="D835" s="399" t="s">
        <v>5483</v>
      </c>
      <c r="E835" s="399" t="s">
        <v>13</v>
      </c>
      <c r="F835" s="401">
        <v>44294.466666666667</v>
      </c>
      <c r="G835" s="84"/>
      <c r="H835" s="84"/>
      <c r="I835" s="84"/>
      <c r="J835" s="84"/>
      <c r="K835" s="84"/>
      <c r="L835" s="84"/>
      <c r="M835" s="84"/>
      <c r="N835" s="84"/>
      <c r="O835" s="84"/>
      <c r="P835" s="84"/>
      <c r="Q835" s="84"/>
      <c r="R835" s="84"/>
      <c r="S835" s="84"/>
      <c r="T835" s="84"/>
      <c r="U835" s="84"/>
      <c r="V835" s="84"/>
      <c r="W835" s="84"/>
      <c r="X835" s="84"/>
      <c r="Y835" s="84"/>
      <c r="Z835" s="84"/>
    </row>
    <row r="836" spans="1:26" ht="60">
      <c r="A836" s="399" t="s">
        <v>15</v>
      </c>
      <c r="B836" s="400">
        <v>100010521652</v>
      </c>
      <c r="C836" s="399" t="s">
        <v>5475</v>
      </c>
      <c r="D836" s="399" t="s">
        <v>5483</v>
      </c>
      <c r="E836" s="399" t="s">
        <v>13</v>
      </c>
      <c r="F836" s="401">
        <v>44299.455555555549</v>
      </c>
      <c r="G836" s="84"/>
      <c r="H836" s="84"/>
      <c r="I836" s="84"/>
      <c r="J836" s="84"/>
      <c r="K836" s="84"/>
      <c r="L836" s="84"/>
      <c r="M836" s="84"/>
      <c r="N836" s="84"/>
      <c r="O836" s="84"/>
      <c r="P836" s="84"/>
      <c r="Q836" s="84"/>
      <c r="R836" s="84"/>
      <c r="S836" s="84"/>
      <c r="T836" s="84"/>
      <c r="U836" s="84"/>
      <c r="V836" s="84"/>
      <c r="W836" s="84"/>
      <c r="X836" s="84"/>
      <c r="Y836" s="84"/>
      <c r="Z836" s="84"/>
    </row>
    <row r="837" spans="1:26" ht="60">
      <c r="A837" s="399" t="s">
        <v>10</v>
      </c>
      <c r="B837" s="400">
        <v>100010513743</v>
      </c>
      <c r="C837" s="399" t="s">
        <v>5475</v>
      </c>
      <c r="D837" s="399" t="s">
        <v>5483</v>
      </c>
      <c r="E837" s="399" t="s">
        <v>13</v>
      </c>
      <c r="F837" s="401">
        <v>44298.675000000003</v>
      </c>
      <c r="G837" s="84"/>
      <c r="H837" s="84"/>
      <c r="I837" s="84"/>
      <c r="J837" s="84"/>
      <c r="K837" s="84"/>
      <c r="L837" s="84"/>
      <c r="M837" s="84"/>
      <c r="N837" s="84"/>
      <c r="O837" s="84"/>
      <c r="P837" s="84"/>
      <c r="Q837" s="84"/>
      <c r="R837" s="84"/>
      <c r="S837" s="84"/>
      <c r="T837" s="84"/>
      <c r="U837" s="84"/>
      <c r="V837" s="84"/>
      <c r="W837" s="84"/>
      <c r="X837" s="84"/>
      <c r="Y837" s="84"/>
      <c r="Z837" s="84"/>
    </row>
    <row r="838" spans="1:26" ht="60">
      <c r="A838" s="399" t="s">
        <v>17</v>
      </c>
      <c r="B838" s="400">
        <v>100010514346</v>
      </c>
      <c r="C838" s="399" t="s">
        <v>5475</v>
      </c>
      <c r="D838" s="399" t="s">
        <v>5483</v>
      </c>
      <c r="E838" s="399" t="s">
        <v>13</v>
      </c>
      <c r="F838" s="401">
        <v>44309.759722222225</v>
      </c>
      <c r="G838" s="403">
        <v>44344</v>
      </c>
      <c r="H838" s="84"/>
      <c r="I838" s="84"/>
      <c r="J838" s="84"/>
      <c r="K838" s="84"/>
      <c r="L838" s="84"/>
      <c r="M838" s="84"/>
      <c r="N838" s="84"/>
      <c r="O838" s="84"/>
      <c r="P838" s="84"/>
      <c r="Q838" s="84"/>
      <c r="R838" s="84"/>
      <c r="S838" s="84"/>
      <c r="T838" s="84"/>
      <c r="U838" s="84"/>
      <c r="V838" s="84"/>
      <c r="W838" s="84"/>
      <c r="X838" s="84"/>
      <c r="Y838" s="84"/>
      <c r="Z838" s="84"/>
    </row>
    <row r="839" spans="1:26" ht="60">
      <c r="A839" s="404" t="s">
        <v>14</v>
      </c>
      <c r="B839" s="405">
        <v>100010477437</v>
      </c>
      <c r="C839" s="404" t="s">
        <v>5475</v>
      </c>
      <c r="D839" s="404" t="s">
        <v>5483</v>
      </c>
      <c r="E839" s="406" t="s">
        <v>9</v>
      </c>
      <c r="F839" s="407">
        <v>44333.720833333333</v>
      </c>
      <c r="G839" s="84"/>
      <c r="H839" s="84"/>
      <c r="I839" s="84"/>
      <c r="J839" s="84"/>
      <c r="K839" s="84"/>
      <c r="L839" s="84"/>
      <c r="M839" s="84"/>
      <c r="N839" s="415"/>
      <c r="O839" s="84"/>
      <c r="P839" s="84"/>
      <c r="Q839" s="84"/>
      <c r="R839" s="84"/>
      <c r="S839" s="84"/>
      <c r="T839" s="84"/>
      <c r="U839" s="84"/>
      <c r="V839" s="84"/>
      <c r="W839" s="84"/>
      <c r="X839" s="84"/>
      <c r="Y839" s="84"/>
      <c r="Z839" s="84"/>
    </row>
    <row r="840" spans="1:26" ht="60">
      <c r="A840" s="399" t="s">
        <v>10</v>
      </c>
      <c r="B840" s="400">
        <v>100010427455</v>
      </c>
      <c r="C840" s="399" t="s">
        <v>5475</v>
      </c>
      <c r="D840" s="399" t="s">
        <v>5483</v>
      </c>
      <c r="E840" s="399" t="s">
        <v>9</v>
      </c>
      <c r="F840" s="401">
        <v>44337.488888888889</v>
      </c>
      <c r="G840" s="84"/>
      <c r="H840" s="84"/>
      <c r="I840" s="84"/>
      <c r="J840" s="84"/>
      <c r="K840" s="84"/>
      <c r="L840" s="84"/>
      <c r="M840" s="84"/>
      <c r="N840" s="84"/>
      <c r="O840" s="84"/>
      <c r="P840" s="84"/>
      <c r="Q840" s="84"/>
      <c r="R840" s="84"/>
      <c r="S840" s="84"/>
      <c r="T840" s="84"/>
      <c r="U840" s="84"/>
      <c r="V840" s="84"/>
      <c r="W840" s="84"/>
      <c r="X840" s="84"/>
      <c r="Y840" s="84"/>
      <c r="Z840" s="84"/>
    </row>
    <row r="841" spans="1:26" ht="60">
      <c r="A841" s="399" t="s">
        <v>18</v>
      </c>
      <c r="B841" s="402">
        <v>100010431480</v>
      </c>
      <c r="C841" s="399" t="s">
        <v>5475</v>
      </c>
      <c r="D841" s="399" t="s">
        <v>5483</v>
      </c>
      <c r="E841" s="399" t="s">
        <v>13</v>
      </c>
      <c r="F841" s="401">
        <v>44247.711805555555</v>
      </c>
      <c r="G841" s="84"/>
      <c r="H841" s="84"/>
      <c r="I841" s="84"/>
      <c r="J841" s="84"/>
      <c r="K841" s="84"/>
      <c r="L841" s="84"/>
      <c r="M841" s="84"/>
      <c r="N841" s="84"/>
      <c r="O841" s="84"/>
      <c r="P841" s="84"/>
      <c r="Q841" s="84"/>
      <c r="R841" s="84"/>
      <c r="S841" s="84"/>
      <c r="T841" s="84"/>
      <c r="U841" s="84"/>
      <c r="V841" s="84"/>
      <c r="W841" s="84"/>
      <c r="X841" s="84"/>
      <c r="Y841" s="84"/>
      <c r="Z841" s="84"/>
    </row>
    <row r="842" spans="1:26" ht="60">
      <c r="A842" s="399" t="s">
        <v>6</v>
      </c>
      <c r="B842" s="400">
        <v>100010431618</v>
      </c>
      <c r="C842" s="399" t="s">
        <v>5475</v>
      </c>
      <c r="D842" s="399" t="s">
        <v>5483</v>
      </c>
      <c r="E842" s="399" t="s">
        <v>13</v>
      </c>
      <c r="F842" s="401">
        <v>44266.661805555559</v>
      </c>
      <c r="G842" s="84"/>
      <c r="H842" s="84"/>
      <c r="I842" s="84"/>
      <c r="J842" s="84"/>
      <c r="K842" s="84"/>
      <c r="L842" s="84"/>
      <c r="M842" s="84"/>
      <c r="N842" s="84"/>
      <c r="O842" s="84"/>
      <c r="P842" s="84"/>
      <c r="Q842" s="84"/>
      <c r="R842" s="84"/>
      <c r="S842" s="84"/>
      <c r="T842" s="84"/>
      <c r="U842" s="84"/>
      <c r="V842" s="84"/>
      <c r="W842" s="84"/>
      <c r="X842" s="84"/>
      <c r="Y842" s="84"/>
      <c r="Z842" s="84"/>
    </row>
    <row r="843" spans="1:26" ht="60">
      <c r="A843" s="399" t="s">
        <v>15</v>
      </c>
      <c r="B843" s="400">
        <v>100010280213</v>
      </c>
      <c r="C843" s="399" t="s">
        <v>5475</v>
      </c>
      <c r="D843" s="399" t="s">
        <v>5483</v>
      </c>
      <c r="E843" s="399" t="s">
        <v>13</v>
      </c>
      <c r="F843" s="401">
        <v>44307.725694444445</v>
      </c>
      <c r="G843" s="84"/>
      <c r="H843" s="84"/>
      <c r="I843" s="84"/>
      <c r="J843" s="84"/>
      <c r="K843" s="84"/>
      <c r="L843" s="84"/>
      <c r="M843" s="84"/>
      <c r="N843" s="84"/>
      <c r="O843" s="84"/>
      <c r="P843" s="84"/>
      <c r="Q843" s="84"/>
      <c r="R843" s="84"/>
      <c r="S843" s="84"/>
      <c r="T843" s="84"/>
      <c r="U843" s="84"/>
      <c r="V843" s="84"/>
      <c r="W843" s="84"/>
      <c r="X843" s="84"/>
      <c r="Y843" s="84"/>
      <c r="Z843" s="84"/>
    </row>
    <row r="844" spans="1:26" ht="60">
      <c r="A844" s="399" t="s">
        <v>19</v>
      </c>
      <c r="B844" s="400">
        <v>100010311192</v>
      </c>
      <c r="C844" s="399" t="s">
        <v>5475</v>
      </c>
      <c r="D844" s="399" t="s">
        <v>5483</v>
      </c>
      <c r="E844" s="399" t="s">
        <v>13</v>
      </c>
      <c r="F844" s="401">
        <v>44260.624305555553</v>
      </c>
      <c r="G844" s="84"/>
      <c r="H844" s="84"/>
      <c r="I844" s="84"/>
      <c r="J844" s="84"/>
      <c r="K844" s="84"/>
      <c r="L844" s="84"/>
      <c r="M844" s="84"/>
      <c r="N844" s="84"/>
      <c r="O844" s="84"/>
      <c r="P844" s="84"/>
      <c r="Q844" s="84"/>
      <c r="R844" s="84"/>
      <c r="S844" s="84"/>
      <c r="T844" s="84"/>
      <c r="U844" s="84"/>
      <c r="V844" s="84"/>
      <c r="W844" s="84"/>
      <c r="X844" s="84"/>
      <c r="Y844" s="84"/>
      <c r="Z844" s="84"/>
    </row>
    <row r="845" spans="1:26" ht="60">
      <c r="A845" s="399" t="s">
        <v>15</v>
      </c>
      <c r="B845" s="400">
        <v>100010406905</v>
      </c>
      <c r="C845" s="399" t="s">
        <v>5475</v>
      </c>
      <c r="D845" s="399" t="s">
        <v>5483</v>
      </c>
      <c r="E845" s="399" t="s">
        <v>13</v>
      </c>
      <c r="F845" s="401">
        <v>44313.67569444445</v>
      </c>
      <c r="G845" s="84"/>
      <c r="H845" s="84"/>
      <c r="I845" s="84"/>
      <c r="J845" s="84"/>
      <c r="K845" s="84"/>
      <c r="L845" s="84"/>
      <c r="M845" s="84"/>
      <c r="N845" s="84"/>
      <c r="O845" s="84"/>
      <c r="P845" s="84"/>
      <c r="Q845" s="84"/>
      <c r="R845" s="84"/>
      <c r="S845" s="84"/>
      <c r="T845" s="84"/>
      <c r="U845" s="84"/>
      <c r="V845" s="84"/>
      <c r="W845" s="84"/>
      <c r="X845" s="84"/>
      <c r="Y845" s="84"/>
      <c r="Z845" s="84"/>
    </row>
    <row r="846" spans="1:26" ht="60">
      <c r="A846" s="404" t="s">
        <v>14</v>
      </c>
      <c r="B846" s="405">
        <v>100010409083</v>
      </c>
      <c r="C846" s="404" t="s">
        <v>5475</v>
      </c>
      <c r="D846" s="404" t="s">
        <v>5483</v>
      </c>
      <c r="E846" s="406" t="s">
        <v>9</v>
      </c>
      <c r="F846" s="407">
        <v>44336.634027777778</v>
      </c>
      <c r="G846" s="84"/>
      <c r="H846" s="84"/>
      <c r="I846" s="84"/>
      <c r="J846" s="84"/>
      <c r="K846" s="84"/>
      <c r="L846" s="84"/>
      <c r="M846" s="84"/>
      <c r="N846" s="84"/>
      <c r="O846" s="84"/>
      <c r="P846" s="84"/>
      <c r="Q846" s="84"/>
      <c r="R846" s="84"/>
      <c r="S846" s="84"/>
      <c r="T846" s="84"/>
      <c r="U846" s="84"/>
      <c r="V846" s="84"/>
      <c r="W846" s="84"/>
      <c r="X846" s="84"/>
      <c r="Y846" s="84"/>
      <c r="Z846" s="84"/>
    </row>
    <row r="847" spans="1:26" ht="60">
      <c r="A847" s="399" t="s">
        <v>15</v>
      </c>
      <c r="B847" s="400">
        <v>100010254591</v>
      </c>
      <c r="C847" s="399" t="s">
        <v>5475</v>
      </c>
      <c r="D847" s="399" t="s">
        <v>5483</v>
      </c>
      <c r="E847" s="399" t="s">
        <v>13</v>
      </c>
      <c r="F847" s="401">
        <v>44326.589583333334</v>
      </c>
      <c r="G847" s="84"/>
      <c r="H847" s="84"/>
      <c r="I847" s="84"/>
      <c r="J847" s="84"/>
      <c r="K847" s="84"/>
      <c r="L847" s="84"/>
      <c r="M847" s="84"/>
      <c r="N847" s="84"/>
      <c r="O847" s="84"/>
      <c r="P847" s="84"/>
      <c r="Q847" s="84"/>
      <c r="R847" s="84"/>
      <c r="S847" s="84"/>
      <c r="T847" s="84"/>
      <c r="U847" s="84"/>
      <c r="V847" s="84"/>
      <c r="W847" s="84"/>
      <c r="X847" s="84"/>
      <c r="Y847" s="84"/>
      <c r="Z847" s="84"/>
    </row>
    <row r="848" spans="1:26" ht="60">
      <c r="A848" s="399" t="s">
        <v>6</v>
      </c>
      <c r="B848" s="400">
        <v>100010379200</v>
      </c>
      <c r="C848" s="399" t="s">
        <v>5475</v>
      </c>
      <c r="D848" s="399" t="s">
        <v>5483</v>
      </c>
      <c r="E848" s="399" t="s">
        <v>13</v>
      </c>
      <c r="F848" s="401">
        <v>44324.629861111112</v>
      </c>
      <c r="G848" s="84"/>
      <c r="H848" s="84"/>
      <c r="I848" s="84"/>
      <c r="J848" s="84"/>
      <c r="K848" s="84"/>
      <c r="L848" s="84"/>
      <c r="M848" s="84"/>
      <c r="N848" s="84"/>
      <c r="O848" s="84"/>
      <c r="P848" s="84"/>
      <c r="Q848" s="84"/>
      <c r="R848" s="84"/>
      <c r="S848" s="84"/>
      <c r="T848" s="84"/>
      <c r="U848" s="84"/>
      <c r="V848" s="84"/>
      <c r="W848" s="84"/>
      <c r="X848" s="84"/>
      <c r="Y848" s="84"/>
      <c r="Z848" s="84"/>
    </row>
    <row r="849" spans="1:26" ht="60">
      <c r="A849" s="399" t="s">
        <v>15</v>
      </c>
      <c r="B849" s="400">
        <v>100010279934</v>
      </c>
      <c r="C849" s="399" t="s">
        <v>5475</v>
      </c>
      <c r="D849" s="399" t="s">
        <v>5483</v>
      </c>
      <c r="E849" s="399" t="s">
        <v>13</v>
      </c>
      <c r="F849" s="401">
        <v>44326.583333333328</v>
      </c>
      <c r="G849" s="84"/>
      <c r="H849" s="84"/>
      <c r="I849" s="84"/>
      <c r="J849" s="84"/>
      <c r="K849" s="84"/>
      <c r="L849" s="84"/>
      <c r="M849" s="84"/>
      <c r="N849" s="84"/>
      <c r="O849" s="84"/>
      <c r="P849" s="84"/>
      <c r="Q849" s="84"/>
      <c r="R849" s="84"/>
      <c r="S849" s="84"/>
      <c r="T849" s="84"/>
      <c r="U849" s="84"/>
      <c r="V849" s="84"/>
      <c r="W849" s="84"/>
      <c r="X849" s="84"/>
      <c r="Y849" s="84"/>
      <c r="Z849" s="84"/>
    </row>
    <row r="850" spans="1:26" ht="60">
      <c r="A850" s="399" t="s">
        <v>11</v>
      </c>
      <c r="B850" s="400">
        <v>100010109704</v>
      </c>
      <c r="C850" s="399" t="s">
        <v>5475</v>
      </c>
      <c r="D850" s="399" t="s">
        <v>5483</v>
      </c>
      <c r="E850" s="399" t="s">
        <v>13</v>
      </c>
      <c r="F850" s="401">
        <v>44308.618750000001</v>
      </c>
      <c r="G850" s="84"/>
      <c r="H850" s="84"/>
      <c r="I850" s="84"/>
      <c r="J850" s="84"/>
      <c r="K850" s="84"/>
      <c r="L850" s="84"/>
      <c r="M850" s="84"/>
      <c r="N850" s="84"/>
      <c r="O850" s="84"/>
      <c r="P850" s="84"/>
      <c r="Q850" s="84"/>
      <c r="R850" s="84"/>
      <c r="S850" s="84"/>
      <c r="T850" s="84"/>
      <c r="U850" s="84"/>
      <c r="V850" s="84"/>
      <c r="W850" s="84"/>
      <c r="X850" s="84"/>
      <c r="Y850" s="84"/>
      <c r="Z850" s="84"/>
    </row>
    <row r="851" spans="1:26" ht="45">
      <c r="A851" s="399" t="s">
        <v>12</v>
      </c>
      <c r="B851" s="400">
        <v>100012529379</v>
      </c>
      <c r="C851" s="399" t="s">
        <v>5475</v>
      </c>
      <c r="D851" s="399" t="s">
        <v>5476</v>
      </c>
      <c r="E851" s="399" t="s">
        <v>13</v>
      </c>
      <c r="F851" s="401">
        <v>44292.661805555559</v>
      </c>
      <c r="G851" s="84"/>
      <c r="H851" s="84"/>
      <c r="I851" s="84"/>
      <c r="J851" s="84"/>
      <c r="K851" s="84"/>
      <c r="L851" s="84"/>
      <c r="M851" s="84"/>
      <c r="N851" s="84"/>
      <c r="O851" s="84"/>
      <c r="P851" s="84"/>
      <c r="Q851" s="84"/>
      <c r="R851" s="84"/>
      <c r="S851" s="84"/>
      <c r="T851" s="84"/>
      <c r="U851" s="84"/>
      <c r="V851" s="84"/>
      <c r="W851" s="84"/>
      <c r="X851" s="84"/>
      <c r="Y851" s="84"/>
      <c r="Z851" s="84"/>
    </row>
    <row r="852" spans="1:26" ht="45">
      <c r="A852" s="399" t="s">
        <v>12</v>
      </c>
      <c r="B852" s="400">
        <v>100011552188</v>
      </c>
      <c r="C852" s="399" t="s">
        <v>5475</v>
      </c>
      <c r="D852" s="399" t="s">
        <v>5476</v>
      </c>
      <c r="E852" s="399" t="s">
        <v>13</v>
      </c>
      <c r="F852" s="401">
        <v>44308.711805555555</v>
      </c>
      <c r="G852" s="84"/>
      <c r="H852" s="84"/>
      <c r="I852" s="84"/>
      <c r="J852" s="84"/>
      <c r="K852" s="84"/>
      <c r="L852" s="84"/>
      <c r="M852" s="84"/>
      <c r="N852" s="84"/>
      <c r="O852" s="84"/>
      <c r="P852" s="84"/>
      <c r="Q852" s="84"/>
      <c r="R852" s="84"/>
      <c r="S852" s="84"/>
      <c r="T852" s="84"/>
      <c r="U852" s="84"/>
      <c r="V852" s="84"/>
      <c r="W852" s="84"/>
      <c r="X852" s="84"/>
      <c r="Y852" s="84"/>
      <c r="Z852" s="84"/>
    </row>
    <row r="853" spans="1:26" ht="45">
      <c r="A853" s="404" t="s">
        <v>14</v>
      </c>
      <c r="B853" s="405">
        <v>100011557664</v>
      </c>
      <c r="C853" s="404" t="s">
        <v>5475</v>
      </c>
      <c r="D853" s="404" t="s">
        <v>5476</v>
      </c>
      <c r="E853" s="406" t="s">
        <v>9</v>
      </c>
      <c r="F853" s="407">
        <v>44336.611111111109</v>
      </c>
      <c r="G853" s="84"/>
      <c r="H853" s="84"/>
      <c r="I853" s="84"/>
      <c r="J853" s="84"/>
      <c r="K853" s="84"/>
      <c r="L853" s="84"/>
      <c r="M853" s="84"/>
      <c r="N853" s="84"/>
      <c r="O853" s="84"/>
      <c r="P853" s="84"/>
      <c r="Q853" s="84"/>
      <c r="R853" s="84"/>
      <c r="S853" s="84"/>
      <c r="T853" s="84"/>
      <c r="U853" s="84"/>
      <c r="V853" s="84"/>
      <c r="W853" s="84"/>
      <c r="X853" s="84"/>
      <c r="Y853" s="84"/>
      <c r="Z853" s="84"/>
    </row>
    <row r="854" spans="1:26" ht="45">
      <c r="A854" s="399" t="s">
        <v>19</v>
      </c>
      <c r="B854" s="400">
        <v>100011814254</v>
      </c>
      <c r="C854" s="399" t="s">
        <v>5475</v>
      </c>
      <c r="D854" s="399" t="s">
        <v>5476</v>
      </c>
      <c r="E854" s="399" t="s">
        <v>13</v>
      </c>
      <c r="F854" s="401">
        <v>44307.683333333334</v>
      </c>
      <c r="G854" s="84"/>
      <c r="H854" s="84"/>
      <c r="I854" s="84"/>
      <c r="J854" s="84"/>
      <c r="K854" s="84"/>
      <c r="L854" s="84"/>
      <c r="M854" s="84"/>
      <c r="N854" s="84"/>
      <c r="O854" s="84"/>
      <c r="P854" s="84"/>
      <c r="Q854" s="84"/>
      <c r="R854" s="84"/>
      <c r="S854" s="84"/>
      <c r="T854" s="84"/>
      <c r="U854" s="84"/>
      <c r="V854" s="84"/>
      <c r="W854" s="84"/>
      <c r="X854" s="84"/>
      <c r="Y854" s="84"/>
      <c r="Z854" s="84"/>
    </row>
    <row r="855" spans="1:26" ht="45">
      <c r="A855" s="399" t="s">
        <v>6</v>
      </c>
      <c r="B855" s="400">
        <v>100011192780</v>
      </c>
      <c r="C855" s="399" t="s">
        <v>5475</v>
      </c>
      <c r="D855" s="399" t="s">
        <v>5476</v>
      </c>
      <c r="E855" s="399" t="s">
        <v>13</v>
      </c>
      <c r="F855" s="401">
        <v>44307.493055555555</v>
      </c>
      <c r="G855" s="84"/>
      <c r="H855" s="84"/>
      <c r="I855" s="84"/>
      <c r="J855" s="84"/>
      <c r="K855" s="84"/>
      <c r="L855" s="84"/>
      <c r="M855" s="84"/>
      <c r="N855" s="84"/>
      <c r="O855" s="84"/>
      <c r="P855" s="84"/>
      <c r="Q855" s="84"/>
      <c r="R855" s="84"/>
      <c r="S855" s="84"/>
      <c r="T855" s="84"/>
      <c r="U855" s="84"/>
      <c r="V855" s="84"/>
      <c r="W855" s="84"/>
      <c r="X855" s="84"/>
      <c r="Y855" s="84"/>
      <c r="Z855" s="84"/>
    </row>
    <row r="856" spans="1:26" ht="45">
      <c r="A856" s="399" t="s">
        <v>19</v>
      </c>
      <c r="B856" s="400">
        <v>100010599066</v>
      </c>
      <c r="C856" s="399" t="s">
        <v>5475</v>
      </c>
      <c r="D856" s="399" t="s">
        <v>5476</v>
      </c>
      <c r="E856" s="399" t="s">
        <v>13</v>
      </c>
      <c r="F856" s="401">
        <v>44257.579166666663</v>
      </c>
      <c r="G856" s="84"/>
      <c r="H856" s="84"/>
      <c r="I856" s="84"/>
      <c r="J856" s="84"/>
      <c r="K856" s="84"/>
      <c r="L856" s="84"/>
      <c r="M856" s="84"/>
      <c r="N856" s="84"/>
      <c r="O856" s="84"/>
      <c r="P856" s="84"/>
      <c r="Q856" s="84"/>
      <c r="R856" s="84"/>
      <c r="S856" s="84"/>
      <c r="T856" s="84"/>
      <c r="U856" s="84"/>
      <c r="V856" s="84"/>
      <c r="W856" s="84"/>
      <c r="X856" s="84"/>
      <c r="Y856" s="84"/>
      <c r="Z856" s="84"/>
    </row>
    <row r="857" spans="1:26" ht="45">
      <c r="A857" s="399" t="s">
        <v>12</v>
      </c>
      <c r="B857" s="400">
        <v>100009981813</v>
      </c>
      <c r="C857" s="399" t="s">
        <v>5475</v>
      </c>
      <c r="D857" s="399" t="s">
        <v>5476</v>
      </c>
      <c r="E857" s="399" t="s">
        <v>13</v>
      </c>
      <c r="F857" s="401">
        <v>44330.740277777775</v>
      </c>
      <c r="G857" s="84"/>
      <c r="H857" s="84"/>
      <c r="I857" s="84"/>
      <c r="J857" s="84"/>
      <c r="K857" s="84"/>
      <c r="L857" s="84"/>
      <c r="M857" s="84"/>
      <c r="N857" s="84"/>
      <c r="O857" s="84"/>
      <c r="P857" s="84"/>
      <c r="Q857" s="84"/>
      <c r="R857" s="84"/>
      <c r="S857" s="84"/>
      <c r="T857" s="84"/>
      <c r="U857" s="84"/>
      <c r="V857" s="84"/>
      <c r="W857" s="84"/>
      <c r="X857" s="84"/>
      <c r="Y857" s="84"/>
      <c r="Z857" s="84"/>
    </row>
    <row r="858" spans="1:26" ht="45">
      <c r="A858" s="399" t="s">
        <v>12</v>
      </c>
      <c r="B858" s="400">
        <v>100010051563</v>
      </c>
      <c r="C858" s="399" t="s">
        <v>5475</v>
      </c>
      <c r="D858" s="399" t="s">
        <v>5476</v>
      </c>
      <c r="E858" s="399" t="s">
        <v>13</v>
      </c>
      <c r="F858" s="401">
        <v>44292.663888888885</v>
      </c>
      <c r="G858" s="84"/>
      <c r="H858" s="84"/>
      <c r="I858" s="84"/>
      <c r="J858" s="84"/>
      <c r="K858" s="84"/>
      <c r="L858" s="84"/>
      <c r="M858" s="84"/>
      <c r="N858" s="84"/>
      <c r="O858" s="84"/>
      <c r="P858" s="84"/>
      <c r="Q858" s="84"/>
      <c r="R858" s="84"/>
      <c r="S858" s="84"/>
      <c r="T858" s="84"/>
      <c r="U858" s="84"/>
      <c r="V858" s="84"/>
      <c r="W858" s="84"/>
      <c r="X858" s="84"/>
      <c r="Y858" s="84"/>
      <c r="Z858" s="84"/>
    </row>
    <row r="859" spans="1:26" ht="45">
      <c r="A859" s="399" t="s">
        <v>16</v>
      </c>
      <c r="B859" s="400">
        <v>100009589440</v>
      </c>
      <c r="C859" s="399" t="s">
        <v>5475</v>
      </c>
      <c r="D859" s="399" t="s">
        <v>5476</v>
      </c>
      <c r="E859" s="399" t="s">
        <v>13</v>
      </c>
      <c r="F859" s="401">
        <v>44334.436805555553</v>
      </c>
      <c r="G859" s="84"/>
      <c r="H859" s="84"/>
      <c r="I859" s="84"/>
      <c r="J859" s="84"/>
      <c r="K859" s="84"/>
      <c r="L859" s="84"/>
      <c r="M859" s="84"/>
      <c r="N859" s="84"/>
      <c r="O859" s="84"/>
      <c r="P859" s="84"/>
      <c r="Q859" s="84"/>
      <c r="R859" s="84"/>
      <c r="S859" s="84"/>
      <c r="T859" s="84"/>
      <c r="U859" s="84"/>
      <c r="V859" s="84"/>
      <c r="W859" s="84"/>
      <c r="X859" s="84"/>
      <c r="Y859" s="84"/>
      <c r="Z859" s="84"/>
    </row>
    <row r="860" spans="1:26" ht="45">
      <c r="A860" s="399" t="s">
        <v>10</v>
      </c>
      <c r="B860" s="400">
        <v>100009470770</v>
      </c>
      <c r="C860" s="399" t="s">
        <v>5475</v>
      </c>
      <c r="D860" s="399" t="s">
        <v>5476</v>
      </c>
      <c r="E860" s="399" t="s">
        <v>13</v>
      </c>
      <c r="F860" s="401">
        <v>44306.645138888889</v>
      </c>
      <c r="G860" s="84"/>
      <c r="H860" s="84"/>
      <c r="I860" s="84"/>
      <c r="J860" s="84"/>
      <c r="K860" s="84"/>
      <c r="L860" s="84"/>
      <c r="M860" s="84"/>
      <c r="N860" s="84"/>
      <c r="O860" s="84"/>
      <c r="P860" s="84"/>
      <c r="Q860" s="84"/>
      <c r="R860" s="84"/>
      <c r="S860" s="84"/>
      <c r="T860" s="84"/>
      <c r="U860" s="84"/>
      <c r="V860" s="84"/>
      <c r="W860" s="84"/>
      <c r="X860" s="84"/>
      <c r="Y860" s="84"/>
      <c r="Z860" s="84"/>
    </row>
    <row r="861" spans="1:26" ht="45">
      <c r="A861" s="399" t="s">
        <v>11</v>
      </c>
      <c r="B861" s="400">
        <v>100008834366</v>
      </c>
      <c r="C861" s="399" t="s">
        <v>5475</v>
      </c>
      <c r="D861" s="399" t="s">
        <v>5476</v>
      </c>
      <c r="E861" s="399" t="s">
        <v>13</v>
      </c>
      <c r="F861" s="401">
        <v>44307.592361111107</v>
      </c>
      <c r="G861" s="84"/>
      <c r="H861" s="84"/>
      <c r="I861" s="84"/>
      <c r="J861" s="84"/>
      <c r="K861" s="84"/>
      <c r="L861" s="84"/>
      <c r="M861" s="84"/>
      <c r="N861" s="84"/>
      <c r="O861" s="84"/>
      <c r="P861" s="84"/>
      <c r="Q861" s="84"/>
      <c r="R861" s="84"/>
      <c r="S861" s="84"/>
      <c r="T861" s="84"/>
      <c r="U861" s="84"/>
      <c r="V861" s="84"/>
      <c r="W861" s="84"/>
      <c r="X861" s="84"/>
      <c r="Y861" s="84"/>
      <c r="Z861" s="84"/>
    </row>
    <row r="862" spans="1:26" ht="45">
      <c r="A862" s="399" t="s">
        <v>19</v>
      </c>
      <c r="B862" s="400">
        <v>100008890466</v>
      </c>
      <c r="C862" s="399" t="s">
        <v>5475</v>
      </c>
      <c r="D862" s="399" t="s">
        <v>5476</v>
      </c>
      <c r="E862" s="399" t="s">
        <v>13</v>
      </c>
      <c r="F862" s="401">
        <v>44307.577083333337</v>
      </c>
      <c r="G862" s="84"/>
      <c r="H862" s="84"/>
      <c r="I862" s="84"/>
      <c r="J862" s="84"/>
      <c r="K862" s="84"/>
      <c r="L862" s="84"/>
      <c r="M862" s="84"/>
      <c r="N862" s="84"/>
      <c r="O862" s="84"/>
      <c r="P862" s="84"/>
      <c r="Q862" s="84"/>
      <c r="R862" s="84"/>
      <c r="S862" s="84"/>
      <c r="T862" s="84"/>
      <c r="U862" s="84"/>
      <c r="V862" s="84"/>
      <c r="W862" s="84"/>
      <c r="X862" s="84"/>
      <c r="Y862" s="84"/>
      <c r="Z862" s="84"/>
    </row>
    <row r="863" spans="1:26" ht="45">
      <c r="A863" s="399" t="s">
        <v>12</v>
      </c>
      <c r="B863" s="400">
        <v>100009119708</v>
      </c>
      <c r="C863" s="399" t="s">
        <v>5475</v>
      </c>
      <c r="D863" s="399" t="s">
        <v>5476</v>
      </c>
      <c r="E863" s="399" t="s">
        <v>13</v>
      </c>
      <c r="F863" s="401">
        <v>44314.672916666663</v>
      </c>
      <c r="G863" s="84"/>
      <c r="H863" s="84"/>
      <c r="I863" s="84"/>
      <c r="J863" s="84"/>
      <c r="K863" s="84"/>
      <c r="L863" s="84"/>
      <c r="M863" s="84"/>
      <c r="N863" s="84"/>
      <c r="O863" s="84"/>
      <c r="P863" s="84"/>
      <c r="Q863" s="84"/>
      <c r="R863" s="84"/>
      <c r="S863" s="84"/>
      <c r="T863" s="84"/>
      <c r="U863" s="84"/>
      <c r="V863" s="84"/>
      <c r="W863" s="84"/>
      <c r="X863" s="84"/>
      <c r="Y863" s="84"/>
      <c r="Z863" s="84"/>
    </row>
    <row r="864" spans="1:26" ht="45">
      <c r="A864" s="399" t="s">
        <v>12</v>
      </c>
      <c r="B864" s="400">
        <v>100009120424</v>
      </c>
      <c r="C864" s="399" t="s">
        <v>5475</v>
      </c>
      <c r="D864" s="399" t="s">
        <v>5476</v>
      </c>
      <c r="E864" s="399" t="s">
        <v>13</v>
      </c>
      <c r="F864" s="401">
        <v>44307.469444444447</v>
      </c>
      <c r="G864" s="84"/>
      <c r="H864" s="84"/>
      <c r="I864" s="84"/>
      <c r="J864" s="84"/>
      <c r="K864" s="84"/>
      <c r="L864" s="84"/>
      <c r="M864" s="84"/>
      <c r="N864" s="84"/>
      <c r="O864" s="84"/>
      <c r="P864" s="84"/>
      <c r="Q864" s="84"/>
      <c r="R864" s="84"/>
      <c r="S864" s="84"/>
      <c r="T864" s="84"/>
      <c r="U864" s="84"/>
      <c r="V864" s="84"/>
      <c r="W864" s="84"/>
      <c r="X864" s="84"/>
      <c r="Y864" s="84"/>
      <c r="Z864" s="84"/>
    </row>
    <row r="865" spans="1:26" ht="45">
      <c r="A865" s="399" t="s">
        <v>15</v>
      </c>
      <c r="B865" s="400">
        <v>100009378579</v>
      </c>
      <c r="C865" s="399" t="s">
        <v>5475</v>
      </c>
      <c r="D865" s="399" t="s">
        <v>5476</v>
      </c>
      <c r="E865" s="399" t="s">
        <v>13</v>
      </c>
      <c r="F865" s="401">
        <v>44306.665972222225</v>
      </c>
      <c r="G865" s="84"/>
      <c r="H865" s="84"/>
      <c r="I865" s="84"/>
      <c r="J865" s="84"/>
      <c r="K865" s="84"/>
      <c r="L865" s="84"/>
      <c r="M865" s="84"/>
      <c r="N865" s="84"/>
      <c r="O865" s="84"/>
      <c r="P865" s="84"/>
      <c r="Q865" s="84"/>
      <c r="R865" s="84"/>
      <c r="S865" s="84"/>
      <c r="T865" s="84"/>
      <c r="U865" s="84"/>
      <c r="V865" s="84"/>
      <c r="W865" s="84"/>
      <c r="X865" s="84"/>
      <c r="Y865" s="84"/>
      <c r="Z865" s="84"/>
    </row>
    <row r="866" spans="1:26" ht="45">
      <c r="A866" s="399" t="s">
        <v>19</v>
      </c>
      <c r="B866" s="400">
        <v>100007759227</v>
      </c>
      <c r="C866" s="399" t="s">
        <v>5475</v>
      </c>
      <c r="D866" s="399" t="s">
        <v>5476</v>
      </c>
      <c r="E866" s="399" t="s">
        <v>13</v>
      </c>
      <c r="F866" s="401">
        <v>44312.584722222222</v>
      </c>
      <c r="G866" s="84"/>
      <c r="H866" s="84"/>
      <c r="I866" s="84"/>
      <c r="J866" s="84"/>
      <c r="K866" s="84"/>
      <c r="L866" s="84"/>
      <c r="M866" s="84"/>
      <c r="N866" s="84"/>
      <c r="O866" s="84"/>
      <c r="P866" s="84"/>
      <c r="Q866" s="84"/>
      <c r="R866" s="84"/>
      <c r="S866" s="84"/>
      <c r="T866" s="84"/>
      <c r="U866" s="84"/>
      <c r="V866" s="84"/>
      <c r="W866" s="84"/>
      <c r="X866" s="84"/>
      <c r="Y866" s="84"/>
      <c r="Z866" s="84"/>
    </row>
    <row r="867" spans="1:26" ht="45">
      <c r="A867" s="399" t="s">
        <v>6</v>
      </c>
      <c r="B867" s="400">
        <v>100009359206</v>
      </c>
      <c r="C867" s="399" t="s">
        <v>5475</v>
      </c>
      <c r="D867" s="399" t="s">
        <v>5476</v>
      </c>
      <c r="E867" s="399" t="s">
        <v>13</v>
      </c>
      <c r="F867" s="401">
        <v>44335.49722222222</v>
      </c>
      <c r="G867" s="84"/>
      <c r="H867" s="84"/>
      <c r="I867" s="84"/>
      <c r="J867" s="84"/>
      <c r="K867" s="84"/>
      <c r="L867" s="84"/>
      <c r="M867" s="84"/>
      <c r="N867" s="84"/>
      <c r="O867" s="84"/>
      <c r="P867" s="84"/>
      <c r="Q867" s="84"/>
      <c r="R867" s="84"/>
      <c r="S867" s="84"/>
      <c r="T867" s="84"/>
      <c r="U867" s="84"/>
      <c r="V867" s="84"/>
      <c r="W867" s="84"/>
      <c r="X867" s="84"/>
      <c r="Y867" s="84"/>
      <c r="Z867" s="84"/>
    </row>
    <row r="868" spans="1:26" ht="45">
      <c r="A868" s="399" t="s">
        <v>11</v>
      </c>
      <c r="B868" s="400">
        <v>100009359543</v>
      </c>
      <c r="C868" s="399" t="s">
        <v>5475</v>
      </c>
      <c r="D868" s="399" t="s">
        <v>5476</v>
      </c>
      <c r="E868" s="399" t="s">
        <v>13</v>
      </c>
      <c r="F868" s="401">
        <v>44326.625694444447</v>
      </c>
      <c r="G868" s="84"/>
      <c r="H868" s="84"/>
      <c r="I868" s="84"/>
      <c r="J868" s="84"/>
      <c r="K868" s="84"/>
      <c r="L868" s="84"/>
      <c r="M868" s="84"/>
      <c r="N868" s="84"/>
      <c r="O868" s="84"/>
      <c r="P868" s="84"/>
      <c r="Q868" s="84"/>
      <c r="R868" s="84"/>
      <c r="S868" s="84"/>
      <c r="T868" s="84"/>
      <c r="U868" s="84"/>
      <c r="V868" s="84"/>
      <c r="W868" s="84"/>
      <c r="X868" s="84"/>
      <c r="Y868" s="84"/>
      <c r="Z868" s="84"/>
    </row>
    <row r="869" spans="1:26" ht="60">
      <c r="A869" s="399" t="s">
        <v>6</v>
      </c>
      <c r="B869" s="400">
        <v>100010050458</v>
      </c>
      <c r="C869" s="399" t="s">
        <v>5475</v>
      </c>
      <c r="D869" s="399" t="s">
        <v>5483</v>
      </c>
      <c r="E869" s="399" t="s">
        <v>13</v>
      </c>
      <c r="F869" s="401">
        <v>44326.591666666667</v>
      </c>
      <c r="G869" s="84"/>
      <c r="H869" s="84"/>
      <c r="I869" s="84"/>
      <c r="J869" s="84"/>
      <c r="K869" s="84"/>
      <c r="L869" s="84"/>
      <c r="M869" s="84"/>
      <c r="N869" s="84"/>
      <c r="O869" s="84"/>
      <c r="P869" s="84"/>
      <c r="Q869" s="84"/>
      <c r="R869" s="84"/>
      <c r="S869" s="84"/>
      <c r="T869" s="84"/>
      <c r="U869" s="84"/>
      <c r="V869" s="84"/>
      <c r="W869" s="84"/>
      <c r="X869" s="84"/>
      <c r="Y869" s="84"/>
      <c r="Z869" s="84"/>
    </row>
    <row r="870" spans="1:26" ht="60">
      <c r="A870" s="399" t="s">
        <v>15</v>
      </c>
      <c r="B870" s="400">
        <v>100010077603</v>
      </c>
      <c r="C870" s="399" t="s">
        <v>5475</v>
      </c>
      <c r="D870" s="399" t="s">
        <v>5483</v>
      </c>
      <c r="E870" s="399" t="s">
        <v>13</v>
      </c>
      <c r="F870" s="401">
        <v>44336.7</v>
      </c>
      <c r="G870" s="84"/>
      <c r="H870" s="84"/>
      <c r="I870" s="84"/>
      <c r="J870" s="84"/>
      <c r="K870" s="84"/>
      <c r="L870" s="84"/>
      <c r="M870" s="84"/>
      <c r="N870" s="84"/>
      <c r="O870" s="84"/>
      <c r="P870" s="84"/>
      <c r="Q870" s="84"/>
      <c r="R870" s="84"/>
      <c r="S870" s="84"/>
      <c r="T870" s="84"/>
      <c r="U870" s="84"/>
      <c r="V870" s="84"/>
      <c r="W870" s="84"/>
      <c r="X870" s="84"/>
      <c r="Y870" s="84"/>
      <c r="Z870" s="84"/>
    </row>
    <row r="871" spans="1:26" ht="60">
      <c r="A871" s="399" t="s">
        <v>16</v>
      </c>
      <c r="B871" s="400">
        <v>100009882760</v>
      </c>
      <c r="C871" s="399" t="s">
        <v>5475</v>
      </c>
      <c r="D871" s="399" t="s">
        <v>5483</v>
      </c>
      <c r="E871" s="399" t="s">
        <v>13</v>
      </c>
      <c r="F871" s="401">
        <v>44263.716666666667</v>
      </c>
      <c r="G871" s="84"/>
      <c r="H871" s="84"/>
      <c r="I871" s="84"/>
      <c r="J871" s="84"/>
      <c r="K871" s="84"/>
      <c r="L871" s="84"/>
      <c r="M871" s="84"/>
      <c r="N871" s="84"/>
      <c r="O871" s="84"/>
      <c r="P871" s="84"/>
      <c r="Q871" s="84"/>
      <c r="R871" s="84"/>
      <c r="S871" s="84"/>
      <c r="T871" s="84"/>
      <c r="U871" s="84"/>
      <c r="V871" s="84"/>
      <c r="W871" s="84"/>
      <c r="X871" s="84"/>
      <c r="Y871" s="84"/>
      <c r="Z871" s="84"/>
    </row>
    <row r="872" spans="1:26" ht="60">
      <c r="A872" s="399" t="s">
        <v>6</v>
      </c>
      <c r="B872" s="400">
        <v>100009889284</v>
      </c>
      <c r="C872" s="399" t="s">
        <v>5475</v>
      </c>
      <c r="D872" s="399" t="s">
        <v>5483</v>
      </c>
      <c r="E872" s="399" t="s">
        <v>13</v>
      </c>
      <c r="F872" s="401">
        <v>44315.693055555559</v>
      </c>
      <c r="G872" s="84"/>
      <c r="H872" s="84"/>
      <c r="I872" s="84"/>
      <c r="J872" s="84"/>
      <c r="K872" s="84"/>
      <c r="L872" s="84"/>
      <c r="M872" s="84"/>
      <c r="N872" s="84"/>
      <c r="O872" s="84"/>
      <c r="P872" s="84"/>
      <c r="Q872" s="84"/>
      <c r="R872" s="84"/>
      <c r="S872" s="84"/>
      <c r="T872" s="84"/>
      <c r="U872" s="84"/>
      <c r="V872" s="84"/>
      <c r="W872" s="84"/>
      <c r="X872" s="84"/>
      <c r="Y872" s="84"/>
      <c r="Z872" s="84"/>
    </row>
    <row r="873" spans="1:26" ht="60">
      <c r="A873" s="399" t="s">
        <v>15</v>
      </c>
      <c r="B873" s="400">
        <v>100009673531</v>
      </c>
      <c r="C873" s="399" t="s">
        <v>5475</v>
      </c>
      <c r="D873" s="399" t="s">
        <v>5483</v>
      </c>
      <c r="E873" s="399" t="s">
        <v>13</v>
      </c>
      <c r="F873" s="401">
        <v>44326.597222222219</v>
      </c>
      <c r="G873" s="84"/>
      <c r="H873" s="84"/>
      <c r="I873" s="84"/>
      <c r="J873" s="84"/>
      <c r="K873" s="84"/>
      <c r="L873" s="84"/>
      <c r="M873" s="84"/>
      <c r="N873" s="84"/>
      <c r="O873" s="84"/>
      <c r="P873" s="84"/>
      <c r="Q873" s="84"/>
      <c r="R873" s="84"/>
      <c r="S873" s="84"/>
      <c r="T873" s="84"/>
      <c r="U873" s="84"/>
      <c r="V873" s="84"/>
      <c r="W873" s="84"/>
      <c r="X873" s="84"/>
      <c r="Y873" s="84"/>
      <c r="Z873" s="84"/>
    </row>
    <row r="874" spans="1:26" ht="60">
      <c r="A874" s="399" t="s">
        <v>19</v>
      </c>
      <c r="B874" s="400">
        <v>100009964709</v>
      </c>
      <c r="C874" s="399" t="s">
        <v>5475</v>
      </c>
      <c r="D874" s="399" t="s">
        <v>5483</v>
      </c>
      <c r="E874" s="399" t="s">
        <v>13</v>
      </c>
      <c r="F874" s="401">
        <v>44328.720138888893</v>
      </c>
      <c r="G874" s="84"/>
      <c r="H874" s="84"/>
      <c r="I874" s="84"/>
      <c r="J874" s="84"/>
      <c r="K874" s="84"/>
      <c r="L874" s="84"/>
      <c r="M874" s="84"/>
      <c r="N874" s="84"/>
      <c r="O874" s="84"/>
      <c r="P874" s="84"/>
      <c r="Q874" s="84"/>
      <c r="R874" s="84"/>
      <c r="S874" s="84"/>
      <c r="T874" s="84"/>
      <c r="U874" s="84"/>
      <c r="V874" s="84"/>
      <c r="W874" s="84"/>
      <c r="X874" s="84"/>
      <c r="Y874" s="84"/>
      <c r="Z874" s="84"/>
    </row>
    <row r="875" spans="1:26" ht="60">
      <c r="A875" s="399" t="s">
        <v>10</v>
      </c>
      <c r="B875" s="400">
        <v>100009681564</v>
      </c>
      <c r="C875" s="399" t="s">
        <v>5475</v>
      </c>
      <c r="D875" s="399" t="s">
        <v>5483</v>
      </c>
      <c r="E875" s="399" t="s">
        <v>13</v>
      </c>
      <c r="F875" s="401">
        <v>44337.481944444451</v>
      </c>
      <c r="G875" s="84"/>
      <c r="H875" s="84"/>
      <c r="I875" s="84"/>
      <c r="J875" s="84"/>
      <c r="K875" s="84"/>
      <c r="L875" s="84"/>
      <c r="M875" s="84"/>
      <c r="N875" s="84"/>
      <c r="O875" s="84"/>
      <c r="P875" s="84"/>
      <c r="Q875" s="84"/>
      <c r="R875" s="84"/>
      <c r="S875" s="84"/>
      <c r="T875" s="84"/>
      <c r="U875" s="84"/>
      <c r="V875" s="84"/>
      <c r="W875" s="84"/>
      <c r="X875" s="84"/>
      <c r="Y875" s="84"/>
      <c r="Z875" s="84"/>
    </row>
    <row r="876" spans="1:26" ht="60">
      <c r="A876" s="399" t="s">
        <v>10</v>
      </c>
      <c r="B876" s="400">
        <v>100009755560</v>
      </c>
      <c r="C876" s="399" t="s">
        <v>5475</v>
      </c>
      <c r="D876" s="399" t="s">
        <v>5483</v>
      </c>
      <c r="E876" s="399" t="s">
        <v>9</v>
      </c>
      <c r="F876" s="401">
        <v>44337.477083333331</v>
      </c>
      <c r="G876" s="84"/>
      <c r="H876" s="84"/>
      <c r="I876" s="84"/>
      <c r="J876" s="84"/>
      <c r="K876" s="84"/>
      <c r="L876" s="84"/>
      <c r="M876" s="84"/>
      <c r="N876" s="84"/>
      <c r="O876" s="84"/>
      <c r="P876" s="84"/>
      <c r="Q876" s="84"/>
      <c r="R876" s="84"/>
      <c r="S876" s="84"/>
      <c r="T876" s="84"/>
      <c r="U876" s="84"/>
      <c r="V876" s="84"/>
      <c r="W876" s="84"/>
      <c r="X876" s="84"/>
      <c r="Y876" s="84"/>
      <c r="Z876" s="84"/>
    </row>
    <row r="877" spans="1:26" ht="60">
      <c r="A877" s="399" t="s">
        <v>19</v>
      </c>
      <c r="B877" s="400">
        <v>100009848866</v>
      </c>
      <c r="C877" s="399" t="s">
        <v>5475</v>
      </c>
      <c r="D877" s="399" t="s">
        <v>5483</v>
      </c>
      <c r="E877" s="399" t="s">
        <v>13</v>
      </c>
      <c r="F877" s="401">
        <v>44329.617361111115</v>
      </c>
      <c r="G877" s="84"/>
      <c r="H877" s="84"/>
      <c r="I877" s="84"/>
      <c r="J877" s="84"/>
      <c r="K877" s="84"/>
      <c r="L877" s="84"/>
      <c r="M877" s="84"/>
      <c r="N877" s="84"/>
      <c r="O877" s="84"/>
      <c r="P877" s="84"/>
      <c r="Q877" s="84"/>
      <c r="R877" s="84"/>
      <c r="S877" s="84"/>
      <c r="T877" s="84"/>
      <c r="U877" s="84"/>
      <c r="V877" s="84"/>
      <c r="W877" s="84"/>
      <c r="X877" s="84"/>
      <c r="Y877" s="84"/>
      <c r="Z877" s="84"/>
    </row>
    <row r="878" spans="1:26" ht="60">
      <c r="A878" s="399" t="s">
        <v>19</v>
      </c>
      <c r="B878" s="400">
        <v>100009538313</v>
      </c>
      <c r="C878" s="399" t="s">
        <v>5475</v>
      </c>
      <c r="D878" s="399" t="s">
        <v>5483</v>
      </c>
      <c r="E878" s="399" t="s">
        <v>13</v>
      </c>
      <c r="F878" s="401">
        <v>44223.619444444441</v>
      </c>
      <c r="G878" s="84"/>
      <c r="H878" s="84"/>
      <c r="I878" s="84"/>
      <c r="J878" s="84"/>
      <c r="K878" s="84"/>
      <c r="L878" s="84"/>
      <c r="M878" s="84"/>
      <c r="N878" s="84"/>
      <c r="O878" s="84"/>
      <c r="P878" s="84"/>
      <c r="Q878" s="84"/>
      <c r="R878" s="84"/>
      <c r="S878" s="84"/>
      <c r="T878" s="84"/>
      <c r="U878" s="84"/>
      <c r="V878" s="84"/>
      <c r="W878" s="84"/>
      <c r="X878" s="84"/>
      <c r="Y878" s="84"/>
      <c r="Z878" s="84"/>
    </row>
    <row r="879" spans="1:26" ht="60">
      <c r="A879" s="399" t="s">
        <v>19</v>
      </c>
      <c r="B879" s="400">
        <v>100009547674</v>
      </c>
      <c r="C879" s="399" t="s">
        <v>5475</v>
      </c>
      <c r="D879" s="399" t="s">
        <v>5483</v>
      </c>
      <c r="E879" s="399" t="s">
        <v>13</v>
      </c>
      <c r="F879" s="401">
        <v>44215.706250000003</v>
      </c>
      <c r="G879" s="84"/>
      <c r="H879" s="84"/>
      <c r="I879" s="84"/>
      <c r="J879" s="84"/>
      <c r="K879" s="84"/>
      <c r="L879" s="84"/>
      <c r="M879" s="84"/>
      <c r="N879" s="84"/>
      <c r="O879" s="84"/>
      <c r="P879" s="84"/>
      <c r="Q879" s="84"/>
      <c r="R879" s="84"/>
      <c r="S879" s="84"/>
      <c r="T879" s="84"/>
      <c r="U879" s="84"/>
      <c r="V879" s="84"/>
      <c r="W879" s="84"/>
      <c r="X879" s="84"/>
      <c r="Y879" s="84"/>
      <c r="Z879" s="84"/>
    </row>
    <row r="880" spans="1:26" ht="60">
      <c r="A880" s="399" t="s">
        <v>10</v>
      </c>
      <c r="B880" s="400">
        <v>100009588969</v>
      </c>
      <c r="C880" s="399" t="s">
        <v>5475</v>
      </c>
      <c r="D880" s="399" t="s">
        <v>5483</v>
      </c>
      <c r="E880" s="399" t="s">
        <v>13</v>
      </c>
      <c r="F880" s="401">
        <v>44326.581250000003</v>
      </c>
      <c r="G880" s="84"/>
      <c r="H880" s="84"/>
      <c r="I880" s="84"/>
      <c r="J880" s="84"/>
      <c r="K880" s="84"/>
      <c r="L880" s="84"/>
      <c r="M880" s="84"/>
      <c r="N880" s="84"/>
      <c r="O880" s="84"/>
      <c r="P880" s="84"/>
      <c r="Q880" s="84"/>
      <c r="R880" s="84"/>
      <c r="S880" s="84"/>
      <c r="T880" s="84"/>
      <c r="U880" s="84"/>
      <c r="V880" s="84"/>
      <c r="W880" s="84"/>
      <c r="X880" s="84"/>
      <c r="Y880" s="84"/>
      <c r="Z880" s="84"/>
    </row>
    <row r="881" spans="1:26" ht="60">
      <c r="A881" s="404" t="s">
        <v>14</v>
      </c>
      <c r="B881" s="405">
        <v>100009616039</v>
      </c>
      <c r="C881" s="404" t="s">
        <v>5475</v>
      </c>
      <c r="D881" s="404" t="s">
        <v>5483</v>
      </c>
      <c r="E881" s="404" t="s">
        <v>9</v>
      </c>
      <c r="F881" s="407">
        <v>44324.68472222222</v>
      </c>
      <c r="G881" s="84"/>
      <c r="H881" s="84"/>
      <c r="I881" s="84"/>
      <c r="J881" s="84"/>
      <c r="K881" s="84"/>
      <c r="L881" s="84"/>
      <c r="M881" s="84"/>
      <c r="N881" s="84"/>
      <c r="O881" s="84"/>
      <c r="P881" s="84"/>
      <c r="Q881" s="84"/>
      <c r="R881" s="84"/>
      <c r="S881" s="84"/>
      <c r="T881" s="84"/>
      <c r="U881" s="84"/>
      <c r="V881" s="84"/>
      <c r="W881" s="84"/>
      <c r="X881" s="84"/>
      <c r="Y881" s="84"/>
      <c r="Z881" s="84"/>
    </row>
    <row r="882" spans="1:26" ht="60">
      <c r="A882" s="399" t="s">
        <v>10</v>
      </c>
      <c r="B882" s="400">
        <v>100009391261</v>
      </c>
      <c r="C882" s="399" t="s">
        <v>5475</v>
      </c>
      <c r="D882" s="399" t="s">
        <v>5483</v>
      </c>
      <c r="E882" s="399" t="s">
        <v>13</v>
      </c>
      <c r="F882" s="401">
        <v>44278.40902777778</v>
      </c>
      <c r="G882" s="84"/>
      <c r="H882" s="84"/>
      <c r="I882" s="84"/>
      <c r="J882" s="84"/>
      <c r="K882" s="84"/>
      <c r="L882" s="84"/>
      <c r="M882" s="84"/>
      <c r="N882" s="84"/>
      <c r="O882" s="84"/>
      <c r="P882" s="84"/>
      <c r="Q882" s="84"/>
      <c r="R882" s="84"/>
      <c r="S882" s="84"/>
      <c r="T882" s="84"/>
      <c r="U882" s="84"/>
      <c r="V882" s="84"/>
      <c r="W882" s="84"/>
      <c r="X882" s="84"/>
      <c r="Y882" s="84"/>
      <c r="Z882" s="84"/>
    </row>
    <row r="883" spans="1:26" ht="60">
      <c r="A883" s="399" t="s">
        <v>12</v>
      </c>
      <c r="B883" s="400">
        <v>100009427902</v>
      </c>
      <c r="C883" s="399" t="s">
        <v>5475</v>
      </c>
      <c r="D883" s="399" t="s">
        <v>5483</v>
      </c>
      <c r="E883" s="399" t="s">
        <v>9</v>
      </c>
      <c r="F883" s="401">
        <v>44337.659722222219</v>
      </c>
      <c r="G883" s="84"/>
      <c r="H883" s="84"/>
      <c r="I883" s="84"/>
      <c r="J883" s="84"/>
      <c r="K883" s="84"/>
      <c r="L883" s="84"/>
      <c r="M883" s="84"/>
      <c r="N883" s="84"/>
      <c r="O883" s="84"/>
      <c r="P883" s="84"/>
      <c r="Q883" s="84"/>
      <c r="R883" s="84"/>
      <c r="S883" s="84"/>
      <c r="T883" s="84"/>
      <c r="U883" s="84"/>
      <c r="V883" s="84"/>
      <c r="W883" s="84"/>
      <c r="X883" s="84"/>
      <c r="Y883" s="84"/>
      <c r="Z883" s="84"/>
    </row>
    <row r="884" spans="1:26" ht="60">
      <c r="A884" s="404" t="s">
        <v>14</v>
      </c>
      <c r="B884" s="405">
        <v>100009364434</v>
      </c>
      <c r="C884" s="404" t="s">
        <v>5475</v>
      </c>
      <c r="D884" s="404" t="s">
        <v>5483</v>
      </c>
      <c r="E884" s="404" t="s">
        <v>9</v>
      </c>
      <c r="F884" s="407">
        <v>44324.722222222219</v>
      </c>
      <c r="G884" s="84"/>
      <c r="H884" s="84"/>
      <c r="I884" s="84"/>
      <c r="J884" s="84"/>
      <c r="K884" s="84"/>
      <c r="L884" s="84"/>
      <c r="M884" s="84"/>
      <c r="N884" s="84"/>
      <c r="O884" s="84"/>
      <c r="P884" s="84"/>
      <c r="Q884" s="84"/>
      <c r="R884" s="84"/>
      <c r="S884" s="84"/>
      <c r="T884" s="84"/>
      <c r="U884" s="84"/>
      <c r="V884" s="84"/>
      <c r="W884" s="84"/>
      <c r="X884" s="84"/>
      <c r="Y884" s="84"/>
      <c r="Z884" s="84"/>
    </row>
    <row r="885" spans="1:26" ht="60">
      <c r="A885" s="399" t="s">
        <v>19</v>
      </c>
      <c r="B885" s="400">
        <v>100009469426</v>
      </c>
      <c r="C885" s="399" t="s">
        <v>5475</v>
      </c>
      <c r="D885" s="399" t="s">
        <v>5483</v>
      </c>
      <c r="E885" s="399" t="s">
        <v>13</v>
      </c>
      <c r="F885" s="401">
        <v>44328.724999999999</v>
      </c>
      <c r="G885" s="84"/>
      <c r="H885" s="84"/>
      <c r="I885" s="84"/>
      <c r="J885" s="84"/>
      <c r="K885" s="84"/>
      <c r="L885" s="84"/>
      <c r="M885" s="84"/>
      <c r="N885" s="84"/>
      <c r="O885" s="84"/>
      <c r="P885" s="84"/>
      <c r="Q885" s="84"/>
      <c r="R885" s="84"/>
      <c r="S885" s="84"/>
      <c r="T885" s="84"/>
      <c r="U885" s="84"/>
      <c r="V885" s="84"/>
      <c r="W885" s="84"/>
      <c r="X885" s="84"/>
      <c r="Y885" s="84"/>
      <c r="Z885" s="84"/>
    </row>
    <row r="886" spans="1:26" ht="60">
      <c r="A886" s="399" t="s">
        <v>16</v>
      </c>
      <c r="B886" s="400">
        <v>100009392654</v>
      </c>
      <c r="C886" s="399" t="s">
        <v>5475</v>
      </c>
      <c r="D886" s="399" t="s">
        <v>5483</v>
      </c>
      <c r="E886" s="399" t="s">
        <v>13</v>
      </c>
      <c r="F886" s="401">
        <v>44309.647916666669</v>
      </c>
      <c r="G886" s="84"/>
      <c r="H886" s="84"/>
      <c r="I886" s="84"/>
      <c r="J886" s="84"/>
      <c r="K886" s="84"/>
      <c r="L886" s="84"/>
      <c r="M886" s="84"/>
      <c r="N886" s="84"/>
      <c r="O886" s="84"/>
      <c r="P886" s="84"/>
      <c r="Q886" s="84"/>
      <c r="R886" s="84"/>
      <c r="S886" s="84"/>
      <c r="T886" s="84"/>
      <c r="U886" s="84"/>
      <c r="V886" s="84"/>
      <c r="W886" s="84"/>
      <c r="X886" s="84"/>
      <c r="Y886" s="84"/>
      <c r="Z886" s="84"/>
    </row>
    <row r="887" spans="1:26" ht="45">
      <c r="A887" s="399" t="s">
        <v>18</v>
      </c>
      <c r="B887" s="402">
        <v>100007333585</v>
      </c>
      <c r="C887" s="399" t="s">
        <v>5475</v>
      </c>
      <c r="D887" s="399" t="s">
        <v>5476</v>
      </c>
      <c r="E887" s="399" t="s">
        <v>13</v>
      </c>
      <c r="F887" s="401">
        <v>44311.767361111109</v>
      </c>
      <c r="G887" s="84"/>
      <c r="H887" s="84"/>
      <c r="I887" s="84"/>
      <c r="J887" s="84"/>
      <c r="K887" s="84"/>
      <c r="L887" s="84"/>
      <c r="M887" s="84"/>
      <c r="N887" s="84"/>
      <c r="O887" s="84"/>
      <c r="P887" s="84"/>
      <c r="Q887" s="84"/>
      <c r="R887" s="84"/>
      <c r="S887" s="84"/>
      <c r="T887" s="84"/>
      <c r="U887" s="84"/>
      <c r="V887" s="84"/>
      <c r="W887" s="84"/>
      <c r="X887" s="84"/>
      <c r="Y887" s="84"/>
      <c r="Z887" s="84"/>
    </row>
    <row r="888" spans="1:26" ht="45">
      <c r="A888" s="399" t="s">
        <v>11</v>
      </c>
      <c r="B888" s="400">
        <v>100006877146</v>
      </c>
      <c r="C888" s="399" t="s">
        <v>5475</v>
      </c>
      <c r="D888" s="399" t="s">
        <v>5476</v>
      </c>
      <c r="E888" s="399" t="s">
        <v>13</v>
      </c>
      <c r="F888" s="401">
        <v>44306.719444444447</v>
      </c>
      <c r="G888" s="84"/>
      <c r="H888" s="84"/>
      <c r="I888" s="84"/>
      <c r="J888" s="84"/>
      <c r="K888" s="84"/>
      <c r="L888" s="84"/>
      <c r="M888" s="84"/>
      <c r="N888" s="84"/>
      <c r="O888" s="84"/>
      <c r="P888" s="84"/>
      <c r="Q888" s="84"/>
      <c r="R888" s="84"/>
      <c r="S888" s="84"/>
      <c r="T888" s="84"/>
      <c r="U888" s="84"/>
      <c r="V888" s="84"/>
      <c r="W888" s="84"/>
      <c r="X888" s="84"/>
      <c r="Y888" s="84"/>
      <c r="Z888" s="84"/>
    </row>
    <row r="889" spans="1:26" ht="45">
      <c r="A889" s="399" t="s">
        <v>6</v>
      </c>
      <c r="B889" s="400">
        <v>100006882608</v>
      </c>
      <c r="C889" s="399" t="s">
        <v>5475</v>
      </c>
      <c r="D889" s="399" t="s">
        <v>5476</v>
      </c>
      <c r="E889" s="399" t="s">
        <v>13</v>
      </c>
      <c r="F889" s="401">
        <v>44258.779166666667</v>
      </c>
      <c r="G889" s="84"/>
      <c r="H889" s="84"/>
      <c r="I889" s="84"/>
      <c r="J889" s="84"/>
      <c r="K889" s="84"/>
      <c r="L889" s="84"/>
      <c r="M889" s="84"/>
      <c r="N889" s="84"/>
      <c r="O889" s="84"/>
      <c r="P889" s="84"/>
      <c r="Q889" s="84"/>
      <c r="R889" s="84"/>
      <c r="S889" s="84"/>
      <c r="T889" s="84"/>
      <c r="U889" s="84"/>
      <c r="V889" s="84"/>
      <c r="W889" s="84"/>
      <c r="X889" s="84"/>
      <c r="Y889" s="84"/>
      <c r="Z889" s="84"/>
    </row>
    <row r="890" spans="1:26" ht="45">
      <c r="A890" s="404" t="s">
        <v>14</v>
      </c>
      <c r="B890" s="405">
        <v>100005535075</v>
      </c>
      <c r="C890" s="406" t="s">
        <v>5475</v>
      </c>
      <c r="D890" s="404" t="s">
        <v>5476</v>
      </c>
      <c r="E890" s="404" t="s">
        <v>9</v>
      </c>
      <c r="F890" s="407">
        <v>44306.484722222223</v>
      </c>
      <c r="G890" s="84"/>
      <c r="H890" s="84"/>
      <c r="I890" s="84"/>
      <c r="J890" s="84"/>
      <c r="K890" s="84"/>
      <c r="L890" s="84"/>
      <c r="M890" s="84"/>
      <c r="N890" s="84"/>
      <c r="O890" s="84"/>
      <c r="P890" s="84"/>
      <c r="Q890" s="84"/>
      <c r="R890" s="84"/>
      <c r="S890" s="84"/>
      <c r="T890" s="84"/>
      <c r="U890" s="84"/>
      <c r="V890" s="84"/>
      <c r="W890" s="84"/>
      <c r="X890" s="84"/>
      <c r="Y890" s="84"/>
      <c r="Z890" s="84"/>
    </row>
    <row r="891" spans="1:26" ht="45">
      <c r="A891" s="399" t="s">
        <v>12</v>
      </c>
      <c r="B891" s="400">
        <v>100006431706</v>
      </c>
      <c r="C891" s="399" t="s">
        <v>5475</v>
      </c>
      <c r="D891" s="399" t="s">
        <v>5476</v>
      </c>
      <c r="E891" s="399" t="s">
        <v>13</v>
      </c>
      <c r="F891" s="401">
        <v>44314.613888888889</v>
      </c>
      <c r="G891" s="84"/>
      <c r="H891" s="84"/>
      <c r="I891" s="84"/>
      <c r="J891" s="84"/>
      <c r="K891" s="84"/>
      <c r="L891" s="84"/>
      <c r="M891" s="84"/>
      <c r="N891" s="84"/>
      <c r="O891" s="84"/>
      <c r="P891" s="84"/>
      <c r="Q891" s="84"/>
      <c r="R891" s="84"/>
      <c r="S891" s="84"/>
      <c r="T891" s="84"/>
      <c r="U891" s="84"/>
      <c r="V891" s="84"/>
      <c r="W891" s="84"/>
      <c r="X891" s="84"/>
      <c r="Y891" s="84"/>
      <c r="Z891" s="84"/>
    </row>
    <row r="892" spans="1:26" ht="45">
      <c r="A892" s="399" t="s">
        <v>6</v>
      </c>
      <c r="B892" s="400">
        <v>100006340728</v>
      </c>
      <c r="C892" s="399" t="s">
        <v>5475</v>
      </c>
      <c r="D892" s="399" t="s">
        <v>5476</v>
      </c>
      <c r="E892" s="399" t="s">
        <v>13</v>
      </c>
      <c r="F892" s="401">
        <v>44307.490277777775</v>
      </c>
      <c r="G892" s="84"/>
      <c r="H892" s="84"/>
      <c r="I892" s="84"/>
      <c r="J892" s="84"/>
      <c r="K892" s="84"/>
      <c r="L892" s="84"/>
      <c r="M892" s="84"/>
      <c r="N892" s="84"/>
      <c r="O892" s="84"/>
      <c r="P892" s="84"/>
      <c r="Q892" s="84"/>
      <c r="R892" s="84"/>
      <c r="S892" s="84"/>
      <c r="T892" s="84"/>
      <c r="U892" s="84"/>
      <c r="V892" s="84"/>
      <c r="W892" s="84"/>
      <c r="X892" s="84"/>
      <c r="Y892" s="84"/>
      <c r="Z892" s="84"/>
    </row>
    <row r="893" spans="1:26" ht="45">
      <c r="A893" s="399" t="s">
        <v>12</v>
      </c>
      <c r="B893" s="400">
        <v>100005913623</v>
      </c>
      <c r="C893" s="399" t="s">
        <v>5475</v>
      </c>
      <c r="D893" s="399" t="s">
        <v>5476</v>
      </c>
      <c r="E893" s="399" t="s">
        <v>13</v>
      </c>
      <c r="F893" s="401">
        <v>44277.461111111115</v>
      </c>
      <c r="G893" s="84"/>
      <c r="H893" s="84"/>
      <c r="I893" s="84"/>
      <c r="J893" s="84"/>
      <c r="K893" s="84"/>
      <c r="L893" s="84"/>
      <c r="M893" s="84"/>
      <c r="N893" s="84"/>
      <c r="O893" s="84"/>
      <c r="P893" s="84"/>
      <c r="Q893" s="84"/>
      <c r="R893" s="84"/>
      <c r="S893" s="84"/>
      <c r="T893" s="84"/>
      <c r="U893" s="84"/>
      <c r="V893" s="84"/>
      <c r="W893" s="84"/>
      <c r="X893" s="84"/>
      <c r="Y893" s="84"/>
      <c r="Z893" s="84"/>
    </row>
    <row r="894" spans="1:26" ht="45">
      <c r="A894" s="399" t="s">
        <v>12</v>
      </c>
      <c r="B894" s="400">
        <v>100006290004</v>
      </c>
      <c r="C894" s="399" t="s">
        <v>5475</v>
      </c>
      <c r="D894" s="399" t="s">
        <v>5476</v>
      </c>
      <c r="E894" s="399" t="s">
        <v>13</v>
      </c>
      <c r="F894" s="401">
        <v>44312.743750000001</v>
      </c>
      <c r="G894" s="84"/>
      <c r="H894" s="84"/>
      <c r="I894" s="84"/>
      <c r="J894" s="84"/>
      <c r="K894" s="84"/>
      <c r="L894" s="84"/>
      <c r="M894" s="84"/>
      <c r="N894" s="84"/>
      <c r="O894" s="84"/>
      <c r="P894" s="84"/>
      <c r="Q894" s="84"/>
      <c r="R894" s="84"/>
      <c r="S894" s="84"/>
      <c r="T894" s="84"/>
      <c r="U894" s="84"/>
      <c r="V894" s="84"/>
      <c r="W894" s="84"/>
      <c r="X894" s="84"/>
      <c r="Y894" s="84"/>
      <c r="Z894" s="84"/>
    </row>
    <row r="895" spans="1:26" ht="45">
      <c r="A895" s="399" t="s">
        <v>10</v>
      </c>
      <c r="B895" s="400">
        <v>100005964025</v>
      </c>
      <c r="C895" s="399" t="s">
        <v>5475</v>
      </c>
      <c r="D895" s="399" t="s">
        <v>5476</v>
      </c>
      <c r="E895" s="399" t="s">
        <v>13</v>
      </c>
      <c r="F895" s="401">
        <v>44306.486111111109</v>
      </c>
      <c r="G895" s="84"/>
      <c r="H895" s="84"/>
      <c r="I895" s="84"/>
      <c r="J895" s="84"/>
      <c r="K895" s="84"/>
      <c r="L895" s="84"/>
      <c r="M895" s="84"/>
      <c r="N895" s="84"/>
      <c r="O895" s="84"/>
      <c r="P895" s="84"/>
      <c r="Q895" s="84"/>
      <c r="R895" s="84"/>
      <c r="S895" s="84"/>
      <c r="T895" s="84"/>
      <c r="U895" s="84"/>
      <c r="V895" s="84"/>
      <c r="W895" s="84"/>
      <c r="X895" s="84"/>
      <c r="Y895" s="84"/>
      <c r="Z895" s="84"/>
    </row>
    <row r="896" spans="1:26" ht="45">
      <c r="A896" s="399" t="s">
        <v>6</v>
      </c>
      <c r="B896" s="400">
        <v>100003093895</v>
      </c>
      <c r="C896" s="399" t="s">
        <v>5475</v>
      </c>
      <c r="D896" s="399" t="s">
        <v>5476</v>
      </c>
      <c r="E896" s="399" t="s">
        <v>13</v>
      </c>
      <c r="F896" s="401">
        <v>44308.443055555559</v>
      </c>
      <c r="G896" s="84"/>
      <c r="H896" s="84"/>
      <c r="I896" s="84"/>
      <c r="J896" s="84"/>
      <c r="K896" s="84"/>
      <c r="L896" s="84"/>
      <c r="M896" s="84"/>
      <c r="N896" s="84"/>
      <c r="O896" s="84"/>
      <c r="P896" s="84"/>
      <c r="Q896" s="84"/>
      <c r="R896" s="84"/>
      <c r="S896" s="84"/>
      <c r="T896" s="84"/>
      <c r="U896" s="84"/>
      <c r="V896" s="84"/>
      <c r="W896" s="84"/>
      <c r="X896" s="84"/>
      <c r="Y896" s="84"/>
      <c r="Z896" s="84"/>
    </row>
    <row r="897" spans="1:26" ht="45">
      <c r="A897" s="399" t="s">
        <v>6</v>
      </c>
      <c r="B897" s="400">
        <v>100003271203</v>
      </c>
      <c r="C897" s="399" t="s">
        <v>5475</v>
      </c>
      <c r="D897" s="399" t="s">
        <v>5476</v>
      </c>
      <c r="E897" s="399" t="s">
        <v>13</v>
      </c>
      <c r="F897" s="401">
        <v>44278.713194444441</v>
      </c>
      <c r="G897" s="84"/>
      <c r="H897" s="84"/>
      <c r="I897" s="84"/>
      <c r="J897" s="84"/>
      <c r="K897" s="84"/>
      <c r="L897" s="84"/>
      <c r="M897" s="84"/>
      <c r="N897" s="84"/>
      <c r="O897" s="84"/>
      <c r="P897" s="84"/>
      <c r="Q897" s="84"/>
      <c r="R897" s="84"/>
      <c r="S897" s="84"/>
      <c r="T897" s="84"/>
      <c r="U897" s="84"/>
      <c r="V897" s="84"/>
      <c r="W897" s="84"/>
      <c r="X897" s="84"/>
      <c r="Y897" s="84"/>
      <c r="Z897" s="84"/>
    </row>
    <row r="898" spans="1:26" ht="45">
      <c r="A898" s="399" t="s">
        <v>19</v>
      </c>
      <c r="B898" s="400">
        <v>100004822503</v>
      </c>
      <c r="C898" s="399" t="s">
        <v>5475</v>
      </c>
      <c r="D898" s="399" t="s">
        <v>5476</v>
      </c>
      <c r="E898" s="399" t="s">
        <v>13</v>
      </c>
      <c r="F898" s="401">
        <v>44327.600694444445</v>
      </c>
      <c r="G898" s="84"/>
      <c r="H898" s="84"/>
      <c r="I898" s="84"/>
      <c r="J898" s="84"/>
      <c r="K898" s="84"/>
      <c r="L898" s="84"/>
      <c r="M898" s="84"/>
      <c r="N898" s="84"/>
      <c r="O898" s="84"/>
      <c r="P898" s="84"/>
      <c r="Q898" s="84"/>
      <c r="R898" s="84"/>
      <c r="S898" s="84"/>
      <c r="T898" s="84"/>
      <c r="U898" s="84"/>
      <c r="V898" s="84"/>
      <c r="W898" s="84"/>
      <c r="X898" s="84"/>
      <c r="Y898" s="84"/>
      <c r="Z898" s="84"/>
    </row>
    <row r="899" spans="1:26" ht="45">
      <c r="A899" s="399" t="s">
        <v>6</v>
      </c>
      <c r="B899" s="400">
        <v>100003366731</v>
      </c>
      <c r="C899" s="399" t="s">
        <v>5475</v>
      </c>
      <c r="D899" s="399" t="s">
        <v>5476</v>
      </c>
      <c r="E899" s="399" t="s">
        <v>9</v>
      </c>
      <c r="F899" s="401">
        <v>44336.774305555555</v>
      </c>
      <c r="G899" s="84"/>
      <c r="H899" s="84"/>
      <c r="I899" s="84"/>
      <c r="J899" s="84"/>
      <c r="K899" s="84"/>
      <c r="L899" s="84"/>
      <c r="M899" s="84"/>
      <c r="N899" s="84"/>
      <c r="O899" s="84"/>
      <c r="P899" s="84"/>
      <c r="Q899" s="84"/>
      <c r="R899" s="84"/>
      <c r="S899" s="84"/>
      <c r="T899" s="84"/>
      <c r="U899" s="84"/>
      <c r="V899" s="84"/>
      <c r="W899" s="84"/>
      <c r="X899" s="84"/>
      <c r="Y899" s="84"/>
      <c r="Z899" s="84"/>
    </row>
    <row r="900" spans="1:26" ht="45">
      <c r="A900" s="399" t="s">
        <v>6</v>
      </c>
      <c r="B900" s="400">
        <v>100003511447</v>
      </c>
      <c r="C900" s="399" t="s">
        <v>5475</v>
      </c>
      <c r="D900" s="399" t="s">
        <v>5476</v>
      </c>
      <c r="E900" s="399" t="s">
        <v>13</v>
      </c>
      <c r="F900" s="401">
        <v>44257.743055555555</v>
      </c>
      <c r="G900" s="84"/>
      <c r="H900" s="84"/>
      <c r="I900" s="84"/>
      <c r="J900" s="84"/>
      <c r="K900" s="84"/>
      <c r="L900" s="84"/>
      <c r="M900" s="84"/>
      <c r="N900" s="84"/>
      <c r="O900" s="84"/>
      <c r="P900" s="84"/>
      <c r="Q900" s="84"/>
      <c r="R900" s="84"/>
      <c r="S900" s="84"/>
      <c r="T900" s="84"/>
      <c r="U900" s="84"/>
      <c r="V900" s="84"/>
      <c r="W900" s="84"/>
      <c r="X900" s="84"/>
      <c r="Y900" s="84"/>
      <c r="Z900" s="84"/>
    </row>
    <row r="901" spans="1:26" ht="45">
      <c r="A901" s="399" t="s">
        <v>12</v>
      </c>
      <c r="B901" s="400">
        <v>100003805896</v>
      </c>
      <c r="C901" s="399" t="s">
        <v>5475</v>
      </c>
      <c r="D901" s="399" t="s">
        <v>5476</v>
      </c>
      <c r="E901" s="399" t="s">
        <v>13</v>
      </c>
      <c r="F901" s="401">
        <v>44308.766666666663</v>
      </c>
      <c r="G901" s="84"/>
      <c r="H901" s="84"/>
      <c r="I901" s="84"/>
      <c r="J901" s="84"/>
      <c r="K901" s="84"/>
      <c r="L901" s="84"/>
      <c r="M901" s="84"/>
      <c r="N901" s="84"/>
      <c r="O901" s="84"/>
      <c r="P901" s="84"/>
      <c r="Q901" s="84"/>
      <c r="R901" s="84"/>
      <c r="S901" s="84"/>
      <c r="T901" s="84"/>
      <c r="U901" s="84"/>
      <c r="V901" s="84"/>
      <c r="W901" s="84"/>
      <c r="X901" s="84"/>
      <c r="Y901" s="84"/>
      <c r="Z901" s="84"/>
    </row>
    <row r="902" spans="1:26" ht="45">
      <c r="A902" s="399" t="s">
        <v>10</v>
      </c>
      <c r="B902" s="400">
        <v>100003839165</v>
      </c>
      <c r="C902" s="399" t="s">
        <v>5475</v>
      </c>
      <c r="D902" s="399" t="s">
        <v>5476</v>
      </c>
      <c r="E902" s="399" t="s">
        <v>13</v>
      </c>
      <c r="F902" s="401">
        <v>44329.479861111111</v>
      </c>
      <c r="G902" s="84"/>
      <c r="H902" s="84"/>
      <c r="I902" s="84"/>
      <c r="J902" s="84"/>
      <c r="K902" s="84"/>
      <c r="L902" s="84"/>
      <c r="M902" s="84"/>
      <c r="N902" s="84"/>
      <c r="O902" s="84"/>
      <c r="P902" s="84"/>
      <c r="Q902" s="84"/>
      <c r="R902" s="84"/>
      <c r="S902" s="84"/>
      <c r="T902" s="84"/>
      <c r="U902" s="84"/>
      <c r="V902" s="84"/>
      <c r="W902" s="84"/>
      <c r="X902" s="84"/>
      <c r="Y902" s="84"/>
      <c r="Z902" s="84"/>
    </row>
    <row r="903" spans="1:26" ht="45">
      <c r="A903" s="399" t="s">
        <v>17</v>
      </c>
      <c r="B903" s="400">
        <v>100002870973</v>
      </c>
      <c r="C903" s="399" t="s">
        <v>5475</v>
      </c>
      <c r="D903" s="399" t="s">
        <v>5476</v>
      </c>
      <c r="E903" s="399" t="s">
        <v>13</v>
      </c>
      <c r="F903" s="401">
        <v>44307.695138888885</v>
      </c>
      <c r="G903" s="403">
        <v>44344</v>
      </c>
      <c r="H903" s="84"/>
      <c r="I903" s="84"/>
      <c r="J903" s="84"/>
      <c r="K903" s="84"/>
      <c r="L903" s="84"/>
      <c r="M903" s="84"/>
      <c r="N903" s="84"/>
      <c r="O903" s="84"/>
      <c r="P903" s="84"/>
      <c r="Q903" s="84"/>
      <c r="R903" s="84"/>
      <c r="S903" s="84"/>
      <c r="T903" s="84"/>
      <c r="U903" s="84"/>
      <c r="V903" s="84"/>
      <c r="W903" s="84"/>
      <c r="X903" s="84"/>
      <c r="Y903" s="84"/>
      <c r="Z903" s="84"/>
    </row>
    <row r="904" spans="1:26" ht="45">
      <c r="A904" s="399" t="s">
        <v>19</v>
      </c>
      <c r="B904" s="400">
        <v>100008566239</v>
      </c>
      <c r="C904" s="399" t="s">
        <v>5475</v>
      </c>
      <c r="D904" s="399" t="s">
        <v>5476</v>
      </c>
      <c r="E904" s="399" t="s">
        <v>13</v>
      </c>
      <c r="F904" s="401">
        <v>44335.465277777781</v>
      </c>
      <c r="G904" s="84"/>
      <c r="H904" s="84"/>
      <c r="I904" s="84"/>
      <c r="J904" s="84"/>
      <c r="K904" s="84"/>
      <c r="L904" s="84"/>
      <c r="M904" s="84"/>
      <c r="N904" s="84"/>
      <c r="O904" s="84"/>
      <c r="P904" s="84"/>
      <c r="Q904" s="84"/>
      <c r="R904" s="84"/>
      <c r="S904" s="84"/>
      <c r="T904" s="84"/>
      <c r="U904" s="84"/>
      <c r="V904" s="84"/>
      <c r="W904" s="84"/>
      <c r="X904" s="84"/>
      <c r="Y904" s="84"/>
      <c r="Z904" s="84"/>
    </row>
    <row r="905" spans="1:26" ht="45">
      <c r="A905" s="399" t="s">
        <v>16</v>
      </c>
      <c r="B905" s="400">
        <v>100001443578</v>
      </c>
      <c r="C905" s="399" t="s">
        <v>5475</v>
      </c>
      <c r="D905" s="399" t="s">
        <v>5476</v>
      </c>
      <c r="E905" s="399" t="s">
        <v>13</v>
      </c>
      <c r="F905" s="401">
        <v>44280.643750000003</v>
      </c>
      <c r="G905" s="84"/>
      <c r="H905" s="84"/>
      <c r="I905" s="84"/>
      <c r="J905" s="84"/>
      <c r="K905" s="84"/>
      <c r="L905" s="84"/>
      <c r="M905" s="84"/>
      <c r="N905" s="84"/>
      <c r="O905" s="84"/>
      <c r="P905" s="84"/>
      <c r="Q905" s="84"/>
      <c r="R905" s="84"/>
      <c r="S905" s="84"/>
      <c r="T905" s="84"/>
      <c r="U905" s="84"/>
      <c r="V905" s="84"/>
      <c r="W905" s="84"/>
      <c r="X905" s="84"/>
      <c r="Y905" s="84"/>
      <c r="Z905" s="84"/>
    </row>
    <row r="906" spans="1:26" ht="45">
      <c r="A906" s="399" t="s">
        <v>16</v>
      </c>
      <c r="B906" s="400">
        <v>100001356629</v>
      </c>
      <c r="C906" s="399" t="s">
        <v>5475</v>
      </c>
      <c r="D906" s="399" t="s">
        <v>5476</v>
      </c>
      <c r="E906" s="399" t="s">
        <v>13</v>
      </c>
      <c r="F906" s="401">
        <v>44259.477083333331</v>
      </c>
      <c r="G906" s="84"/>
      <c r="H906" s="84"/>
      <c r="I906" s="84"/>
      <c r="J906" s="84"/>
      <c r="K906" s="84"/>
      <c r="L906" s="84"/>
      <c r="M906" s="84"/>
      <c r="N906" s="84"/>
      <c r="O906" s="84"/>
      <c r="P906" s="84"/>
      <c r="Q906" s="84"/>
      <c r="R906" s="84"/>
      <c r="S906" s="84"/>
      <c r="T906" s="84"/>
      <c r="U906" s="84"/>
      <c r="V906" s="84"/>
      <c r="W906" s="84"/>
      <c r="X906" s="84"/>
      <c r="Y906" s="84"/>
      <c r="Z906" s="84"/>
    </row>
    <row r="907" spans="1:26" ht="45">
      <c r="A907" s="399" t="s">
        <v>16</v>
      </c>
      <c r="B907" s="400">
        <v>100001366305</v>
      </c>
      <c r="C907" s="399" t="s">
        <v>5475</v>
      </c>
      <c r="D907" s="399" t="s">
        <v>5476</v>
      </c>
      <c r="E907" s="399" t="s">
        <v>13</v>
      </c>
      <c r="F907" s="401">
        <v>44280.633333333331</v>
      </c>
      <c r="G907" s="84"/>
      <c r="H907" s="84"/>
      <c r="I907" s="84"/>
      <c r="J907" s="84"/>
      <c r="K907" s="84"/>
      <c r="L907" s="84"/>
      <c r="M907" s="84"/>
      <c r="N907" s="84"/>
      <c r="O907" s="84"/>
      <c r="P907" s="84"/>
      <c r="Q907" s="84"/>
      <c r="R907" s="84"/>
      <c r="S907" s="84"/>
      <c r="T907" s="84"/>
      <c r="U907" s="84"/>
      <c r="V907" s="84"/>
      <c r="W907" s="84"/>
      <c r="X907" s="84"/>
      <c r="Y907" s="84"/>
      <c r="Z907" s="84"/>
    </row>
    <row r="908" spans="1:26" ht="45">
      <c r="A908" s="399" t="s">
        <v>17</v>
      </c>
      <c r="B908" s="400">
        <v>100008648671</v>
      </c>
      <c r="C908" s="399" t="s">
        <v>5475</v>
      </c>
      <c r="D908" s="399" t="s">
        <v>5476</v>
      </c>
      <c r="E908" s="399" t="s">
        <v>13</v>
      </c>
      <c r="F908" s="401">
        <v>44324.672222222223</v>
      </c>
      <c r="G908" s="403">
        <v>44344</v>
      </c>
      <c r="H908" s="84"/>
      <c r="I908" s="84"/>
      <c r="J908" s="84"/>
      <c r="K908" s="84"/>
      <c r="L908" s="84"/>
      <c r="M908" s="84"/>
      <c r="N908" s="84"/>
      <c r="O908" s="84"/>
      <c r="P908" s="84"/>
      <c r="Q908" s="84"/>
      <c r="R908" s="84"/>
      <c r="S908" s="84"/>
      <c r="T908" s="84"/>
      <c r="U908" s="84"/>
      <c r="V908" s="84"/>
      <c r="W908" s="84"/>
      <c r="X908" s="84"/>
      <c r="Y908" s="84"/>
      <c r="Z908" s="84"/>
    </row>
    <row r="909" spans="1:26" ht="45">
      <c r="A909" s="399" t="s">
        <v>15</v>
      </c>
      <c r="B909" s="400">
        <v>100002570681</v>
      </c>
      <c r="C909" s="399" t="s">
        <v>5475</v>
      </c>
      <c r="D909" s="399" t="s">
        <v>5476</v>
      </c>
      <c r="E909" s="399" t="s">
        <v>13</v>
      </c>
      <c r="F909" s="401">
        <v>44334.400694444441</v>
      </c>
      <c r="G909" s="84"/>
      <c r="H909" s="84"/>
      <c r="I909" s="84"/>
      <c r="J909" s="84"/>
      <c r="K909" s="84"/>
      <c r="L909" s="84"/>
      <c r="M909" s="84"/>
      <c r="N909" s="84"/>
      <c r="O909" s="84"/>
      <c r="P909" s="84"/>
      <c r="Q909" s="84"/>
      <c r="R909" s="84"/>
      <c r="S909" s="84"/>
      <c r="T909" s="84"/>
      <c r="U909" s="84"/>
      <c r="V909" s="84"/>
      <c r="W909" s="84"/>
      <c r="X909" s="84"/>
      <c r="Y909" s="84"/>
      <c r="Z909" s="84"/>
    </row>
    <row r="910" spans="1:26" ht="45">
      <c r="A910" s="399" t="s">
        <v>10</v>
      </c>
      <c r="B910" s="400">
        <v>100000688694</v>
      </c>
      <c r="C910" s="399" t="s">
        <v>5475</v>
      </c>
      <c r="D910" s="399" t="s">
        <v>5476</v>
      </c>
      <c r="E910" s="399" t="s">
        <v>13</v>
      </c>
      <c r="F910" s="401">
        <v>44337.684027777781</v>
      </c>
      <c r="G910" s="84"/>
      <c r="H910" s="84"/>
      <c r="I910" s="84"/>
      <c r="J910" s="84"/>
      <c r="K910" s="84"/>
      <c r="L910" s="84"/>
      <c r="M910" s="84"/>
      <c r="N910" s="84"/>
      <c r="O910" s="84"/>
      <c r="P910" s="84"/>
      <c r="Q910" s="84"/>
      <c r="R910" s="84"/>
      <c r="S910" s="84"/>
      <c r="T910" s="84"/>
      <c r="U910" s="84"/>
      <c r="V910" s="84"/>
      <c r="W910" s="84"/>
      <c r="X910" s="84"/>
      <c r="Y910" s="84"/>
      <c r="Z910" s="84"/>
    </row>
    <row r="911" spans="1:26" ht="45">
      <c r="A911" s="399" t="s">
        <v>10</v>
      </c>
      <c r="B911" s="400">
        <v>100000765691</v>
      </c>
      <c r="C911" s="399" t="s">
        <v>5475</v>
      </c>
      <c r="D911" s="399" t="s">
        <v>5476</v>
      </c>
      <c r="E911" s="399" t="s">
        <v>13</v>
      </c>
      <c r="F911" s="401">
        <v>44249.661111111112</v>
      </c>
      <c r="G911" s="84"/>
      <c r="H911" s="84"/>
      <c r="I911" s="84"/>
      <c r="J911" s="84"/>
      <c r="K911" s="84"/>
      <c r="L911" s="84"/>
      <c r="M911" s="84"/>
      <c r="N911" s="84"/>
      <c r="O911" s="84"/>
      <c r="P911" s="84"/>
      <c r="Q911" s="84"/>
      <c r="R911" s="84"/>
      <c r="S911" s="84"/>
      <c r="T911" s="84"/>
      <c r="U911" s="84"/>
      <c r="V911" s="84"/>
      <c r="W911" s="84"/>
      <c r="X911" s="84"/>
      <c r="Y911" s="84"/>
      <c r="Z911" s="84"/>
    </row>
    <row r="912" spans="1:26" ht="45">
      <c r="A912" s="399" t="s">
        <v>17</v>
      </c>
      <c r="B912" s="400">
        <v>100000780678</v>
      </c>
      <c r="C912" s="399" t="s">
        <v>5475</v>
      </c>
      <c r="D912" s="399" t="s">
        <v>5476</v>
      </c>
      <c r="E912" s="399" t="s">
        <v>13</v>
      </c>
      <c r="F912" s="401">
        <v>25934</v>
      </c>
      <c r="G912" s="403">
        <v>44344</v>
      </c>
      <c r="H912" s="84"/>
      <c r="I912" s="84"/>
      <c r="J912" s="84"/>
      <c r="K912" s="84"/>
      <c r="L912" s="84"/>
      <c r="M912" s="84"/>
      <c r="N912" s="84"/>
      <c r="O912" s="84"/>
      <c r="P912" s="84"/>
      <c r="Q912" s="84"/>
      <c r="R912" s="84"/>
      <c r="S912" s="84"/>
      <c r="T912" s="84"/>
      <c r="U912" s="84"/>
      <c r="V912" s="84"/>
      <c r="W912" s="84"/>
      <c r="X912" s="84"/>
      <c r="Y912" s="84"/>
      <c r="Z912" s="84"/>
    </row>
    <row r="913" spans="1:26" ht="45">
      <c r="A913" s="399" t="s">
        <v>6</v>
      </c>
      <c r="B913" s="400">
        <v>100000783996</v>
      </c>
      <c r="C913" s="399" t="s">
        <v>5475</v>
      </c>
      <c r="D913" s="399" t="s">
        <v>5476</v>
      </c>
      <c r="E913" s="399" t="s">
        <v>13</v>
      </c>
      <c r="F913" s="401">
        <v>44306.685416666667</v>
      </c>
      <c r="G913" s="84"/>
      <c r="H913" s="84"/>
      <c r="I913" s="84"/>
      <c r="J913" s="84"/>
      <c r="K913" s="84"/>
      <c r="L913" s="84"/>
      <c r="M913" s="84"/>
      <c r="N913" s="84"/>
      <c r="O913" s="84"/>
      <c r="P913" s="84"/>
      <c r="Q913" s="84"/>
      <c r="R913" s="84"/>
      <c r="S913" s="84"/>
      <c r="T913" s="84"/>
      <c r="U913" s="84"/>
      <c r="V913" s="84"/>
      <c r="W913" s="84"/>
      <c r="X913" s="84"/>
      <c r="Y913" s="84"/>
      <c r="Z913" s="84"/>
    </row>
    <row r="914" spans="1:26" ht="45">
      <c r="A914" s="409" t="s">
        <v>10</v>
      </c>
      <c r="B914" s="410">
        <v>100000784583</v>
      </c>
      <c r="C914" s="409" t="s">
        <v>5475</v>
      </c>
      <c r="D914" s="409" t="s">
        <v>5476</v>
      </c>
      <c r="E914" s="409" t="s">
        <v>13</v>
      </c>
      <c r="F914" s="411">
        <v>44259.586805555555</v>
      </c>
      <c r="G914" s="84"/>
      <c r="H914" s="84"/>
      <c r="I914" s="84"/>
      <c r="J914" s="84"/>
      <c r="K914" s="84"/>
      <c r="L914" s="84"/>
      <c r="M914" s="84"/>
      <c r="N914" s="84"/>
      <c r="O914" s="84"/>
      <c r="P914" s="84"/>
      <c r="Q914" s="84"/>
      <c r="R914" s="84"/>
      <c r="S914" s="84"/>
      <c r="T914" s="84"/>
      <c r="U914" s="84"/>
      <c r="V914" s="84"/>
      <c r="W914" s="84"/>
      <c r="X914" s="84"/>
      <c r="Y914" s="84"/>
      <c r="Z914" s="84"/>
    </row>
    <row r="915" spans="1:26" ht="45">
      <c r="A915" s="399" t="s">
        <v>12</v>
      </c>
      <c r="B915" s="400">
        <v>100001141117</v>
      </c>
      <c r="C915" s="399" t="s">
        <v>5475</v>
      </c>
      <c r="D915" s="399" t="s">
        <v>5476</v>
      </c>
      <c r="E915" s="399" t="s">
        <v>13</v>
      </c>
      <c r="F915" s="401">
        <v>44234.445833333331</v>
      </c>
      <c r="G915" s="84"/>
      <c r="H915" s="84"/>
      <c r="I915" s="84"/>
      <c r="J915" s="84"/>
      <c r="K915" s="84"/>
      <c r="L915" s="84"/>
      <c r="M915" s="84"/>
      <c r="N915" s="84"/>
      <c r="O915" s="84"/>
      <c r="P915" s="84"/>
      <c r="Q915" s="84"/>
      <c r="R915" s="84"/>
      <c r="S915" s="84"/>
      <c r="T915" s="84"/>
      <c r="U915" s="84"/>
      <c r="V915" s="84"/>
      <c r="W915" s="84"/>
      <c r="X915" s="84"/>
      <c r="Y915" s="84"/>
      <c r="Z915" s="84"/>
    </row>
    <row r="916" spans="1:26" ht="45">
      <c r="A916" s="404" t="s">
        <v>14</v>
      </c>
      <c r="B916" s="405">
        <v>100001192520</v>
      </c>
      <c r="C916" s="404" t="s">
        <v>5475</v>
      </c>
      <c r="D916" s="404" t="s">
        <v>5476</v>
      </c>
      <c r="E916" s="406" t="s">
        <v>9</v>
      </c>
      <c r="F916" s="407">
        <v>44181.695138888885</v>
      </c>
      <c r="G916" s="84"/>
      <c r="H916" s="84"/>
      <c r="I916" s="84"/>
      <c r="J916" s="84"/>
      <c r="K916" s="84"/>
      <c r="L916" s="84"/>
      <c r="M916" s="84"/>
      <c r="N916" s="84"/>
      <c r="O916" s="84"/>
      <c r="P916" s="84"/>
      <c r="Q916" s="84"/>
      <c r="R916" s="84"/>
      <c r="S916" s="84"/>
      <c r="T916" s="84"/>
      <c r="U916" s="84"/>
      <c r="V916" s="84"/>
      <c r="W916" s="84"/>
      <c r="X916" s="84"/>
      <c r="Y916" s="84"/>
      <c r="Z916" s="84"/>
    </row>
    <row r="917" spans="1:26" ht="45">
      <c r="A917" s="399" t="s">
        <v>17</v>
      </c>
      <c r="B917" s="400">
        <v>100000805153</v>
      </c>
      <c r="C917" s="399" t="s">
        <v>5475</v>
      </c>
      <c r="D917" s="399" t="s">
        <v>5476</v>
      </c>
      <c r="E917" s="399" t="s">
        <v>13</v>
      </c>
      <c r="F917" s="401">
        <v>44084.622916666667</v>
      </c>
      <c r="G917" s="403">
        <v>44337</v>
      </c>
      <c r="H917" s="84"/>
      <c r="I917" s="84"/>
      <c r="J917" s="84"/>
      <c r="K917" s="84"/>
      <c r="L917" s="84"/>
      <c r="M917" s="84"/>
      <c r="N917" s="84"/>
      <c r="O917" s="84"/>
      <c r="P917" s="84"/>
      <c r="Q917" s="84"/>
      <c r="R917" s="84"/>
      <c r="S917" s="84"/>
      <c r="T917" s="84"/>
      <c r="U917" s="84"/>
      <c r="V917" s="84"/>
      <c r="W917" s="84"/>
      <c r="X917" s="84"/>
      <c r="Y917" s="84"/>
      <c r="Z917" s="84"/>
    </row>
    <row r="918" spans="1:26" ht="45">
      <c r="A918" s="399" t="s">
        <v>12</v>
      </c>
      <c r="B918" s="400">
        <v>100000867301</v>
      </c>
      <c r="C918" s="399" t="s">
        <v>5475</v>
      </c>
      <c r="D918" s="399" t="s">
        <v>5476</v>
      </c>
      <c r="E918" s="399" t="s">
        <v>13</v>
      </c>
      <c r="F918" s="401">
        <v>44013.625</v>
      </c>
      <c r="G918" s="84"/>
      <c r="H918" s="84"/>
      <c r="I918" s="84"/>
      <c r="J918" s="84"/>
      <c r="K918" s="84"/>
      <c r="L918" s="84"/>
      <c r="M918" s="84"/>
      <c r="N918" s="84"/>
      <c r="O918" s="84"/>
      <c r="P918" s="84"/>
      <c r="Q918" s="84"/>
      <c r="R918" s="84"/>
      <c r="S918" s="84"/>
      <c r="T918" s="84"/>
      <c r="U918" s="84"/>
      <c r="V918" s="84"/>
      <c r="W918" s="84"/>
      <c r="X918" s="84"/>
      <c r="Y918" s="84"/>
      <c r="Z918" s="84"/>
    </row>
    <row r="919" spans="1:26" ht="45">
      <c r="A919" s="399" t="s">
        <v>6</v>
      </c>
      <c r="B919" s="400">
        <v>100000963651</v>
      </c>
      <c r="C919" s="399" t="s">
        <v>5475</v>
      </c>
      <c r="D919" s="399" t="s">
        <v>5476</v>
      </c>
      <c r="E919" s="399" t="s">
        <v>13</v>
      </c>
      <c r="F919" s="401">
        <v>44329.606249999997</v>
      </c>
      <c r="G919" s="84"/>
      <c r="H919" s="84"/>
      <c r="I919" s="84"/>
      <c r="J919" s="84"/>
      <c r="K919" s="84"/>
      <c r="L919" s="84"/>
      <c r="M919" s="84"/>
      <c r="N919" s="84"/>
      <c r="O919" s="84"/>
      <c r="P919" s="84"/>
      <c r="Q919" s="84"/>
      <c r="R919" s="84"/>
      <c r="S919" s="84"/>
      <c r="T919" s="84"/>
      <c r="U919" s="84"/>
      <c r="V919" s="84"/>
      <c r="W919" s="84"/>
      <c r="X919" s="84"/>
      <c r="Y919" s="84"/>
      <c r="Z919" s="84"/>
    </row>
    <row r="920" spans="1:26" ht="45">
      <c r="A920" s="399" t="s">
        <v>10</v>
      </c>
      <c r="B920" s="400">
        <v>100000668002</v>
      </c>
      <c r="C920" s="399" t="s">
        <v>5475</v>
      </c>
      <c r="D920" s="399" t="s">
        <v>5476</v>
      </c>
      <c r="E920" s="399" t="s">
        <v>13</v>
      </c>
      <c r="F920" s="401">
        <v>44307.48055555555</v>
      </c>
      <c r="G920" s="84"/>
      <c r="H920" s="84"/>
      <c r="I920" s="84"/>
      <c r="J920" s="84"/>
      <c r="K920" s="84"/>
      <c r="L920" s="84"/>
      <c r="M920" s="84"/>
      <c r="N920" s="84"/>
      <c r="O920" s="84"/>
      <c r="P920" s="84"/>
      <c r="Q920" s="84"/>
      <c r="R920" s="84"/>
      <c r="S920" s="84"/>
      <c r="T920" s="84"/>
      <c r="U920" s="84"/>
      <c r="V920" s="84"/>
      <c r="W920" s="84"/>
      <c r="X920" s="84"/>
      <c r="Y920" s="84"/>
      <c r="Z920" s="84"/>
    </row>
    <row r="921" spans="1:26" ht="45">
      <c r="A921" s="399" t="s">
        <v>18</v>
      </c>
      <c r="B921" s="402">
        <v>100000668530</v>
      </c>
      <c r="C921" s="399" t="s">
        <v>5475</v>
      </c>
      <c r="D921" s="399" t="s">
        <v>5476</v>
      </c>
      <c r="E921" s="399" t="s">
        <v>13</v>
      </c>
      <c r="F921" s="401">
        <v>44335.722916666666</v>
      </c>
      <c r="G921" s="84"/>
      <c r="H921" s="84"/>
      <c r="I921" s="84"/>
      <c r="J921" s="84"/>
      <c r="K921" s="84"/>
      <c r="L921" s="84"/>
      <c r="M921" s="84"/>
      <c r="N921" s="84"/>
      <c r="O921" s="84"/>
      <c r="P921" s="84"/>
      <c r="Q921" s="84"/>
      <c r="R921" s="84"/>
      <c r="S921" s="84"/>
      <c r="T921" s="84"/>
      <c r="U921" s="84"/>
      <c r="V921" s="84"/>
      <c r="W921" s="84"/>
      <c r="X921" s="84"/>
      <c r="Y921" s="84"/>
      <c r="Z921" s="84"/>
    </row>
    <row r="922" spans="1:26" ht="45">
      <c r="A922" s="399" t="s">
        <v>11</v>
      </c>
      <c r="B922" s="400">
        <v>100000907864</v>
      </c>
      <c r="C922" s="399" t="s">
        <v>5475</v>
      </c>
      <c r="D922" s="399" t="s">
        <v>5476</v>
      </c>
      <c r="E922" s="399" t="s">
        <v>13</v>
      </c>
      <c r="F922" s="401">
        <v>44334.618055555555</v>
      </c>
      <c r="G922" s="84"/>
      <c r="H922" s="84"/>
      <c r="I922" s="84"/>
      <c r="J922" s="84"/>
      <c r="K922" s="84"/>
      <c r="L922" s="84"/>
      <c r="M922" s="84"/>
      <c r="N922" s="84"/>
      <c r="O922" s="84"/>
      <c r="P922" s="84"/>
      <c r="Q922" s="84"/>
      <c r="R922" s="84"/>
      <c r="S922" s="84"/>
      <c r="T922" s="84"/>
      <c r="U922" s="84"/>
      <c r="V922" s="84"/>
      <c r="W922" s="84"/>
      <c r="X922" s="84"/>
      <c r="Y922" s="84"/>
      <c r="Z922" s="84"/>
    </row>
    <row r="923" spans="1:26" ht="45">
      <c r="A923" s="399" t="s">
        <v>17</v>
      </c>
      <c r="B923" s="400">
        <v>100008372750</v>
      </c>
      <c r="C923" s="399" t="s">
        <v>5475</v>
      </c>
      <c r="D923" s="399" t="s">
        <v>5476</v>
      </c>
      <c r="E923" s="399" t="s">
        <v>13</v>
      </c>
      <c r="F923" s="401">
        <v>44333.663194444445</v>
      </c>
      <c r="G923" s="403">
        <v>44343</v>
      </c>
      <c r="H923" s="84"/>
      <c r="I923" s="84"/>
      <c r="J923" s="84"/>
      <c r="K923" s="84"/>
      <c r="L923" s="84"/>
      <c r="M923" s="84"/>
      <c r="N923" s="84"/>
      <c r="O923" s="84"/>
      <c r="P923" s="84"/>
      <c r="Q923" s="84"/>
      <c r="R923" s="84"/>
      <c r="S923" s="84"/>
      <c r="T923" s="84"/>
      <c r="U923" s="84"/>
      <c r="V923" s="84"/>
      <c r="W923" s="84"/>
      <c r="X923" s="84"/>
      <c r="Y923" s="84"/>
      <c r="Z923" s="84"/>
    </row>
    <row r="924" spans="1:26" ht="45">
      <c r="A924" s="399" t="s">
        <v>17</v>
      </c>
      <c r="B924" s="400">
        <v>3143128177</v>
      </c>
      <c r="C924" s="399" t="s">
        <v>5475</v>
      </c>
      <c r="D924" s="399" t="s">
        <v>5476</v>
      </c>
      <c r="E924" s="399" t="s">
        <v>13</v>
      </c>
      <c r="F924" s="401">
        <v>44307.770833333328</v>
      </c>
      <c r="G924" s="403">
        <v>44343</v>
      </c>
      <c r="H924" s="84"/>
      <c r="I924" s="84"/>
      <c r="J924" s="84"/>
      <c r="K924" s="84"/>
      <c r="L924" s="84"/>
      <c r="M924" s="84"/>
      <c r="N924" s="84"/>
      <c r="O924" s="84"/>
      <c r="P924" s="84"/>
      <c r="Q924" s="84"/>
      <c r="R924" s="84"/>
      <c r="S924" s="84"/>
      <c r="T924" s="84"/>
      <c r="U924" s="84"/>
      <c r="V924" s="84"/>
      <c r="W924" s="84"/>
      <c r="X924" s="84"/>
      <c r="Y924" s="84"/>
      <c r="Z924" s="84"/>
    </row>
    <row r="925" spans="1:26" ht="45">
      <c r="A925" s="399" t="s">
        <v>10</v>
      </c>
      <c r="B925" s="400">
        <v>2608943448</v>
      </c>
      <c r="C925" s="399" t="s">
        <v>5475</v>
      </c>
      <c r="D925" s="399" t="s">
        <v>5476</v>
      </c>
      <c r="E925" s="399" t="s">
        <v>13</v>
      </c>
      <c r="F925" s="401">
        <v>44334.743750000001</v>
      </c>
      <c r="G925" s="84"/>
      <c r="H925" s="84"/>
      <c r="I925" s="84"/>
      <c r="J925" s="84"/>
      <c r="K925" s="84"/>
      <c r="L925" s="84"/>
      <c r="M925" s="84"/>
      <c r="N925" s="84"/>
      <c r="O925" s="84"/>
      <c r="P925" s="84"/>
      <c r="Q925" s="84"/>
      <c r="R925" s="84"/>
      <c r="S925" s="84"/>
      <c r="T925" s="84"/>
      <c r="U925" s="84"/>
      <c r="V925" s="84"/>
      <c r="W925" s="84"/>
      <c r="X925" s="84"/>
      <c r="Y925" s="84"/>
      <c r="Z925" s="84"/>
    </row>
    <row r="926" spans="1:26" ht="45">
      <c r="A926" s="399" t="s">
        <v>19</v>
      </c>
      <c r="B926" s="400">
        <v>100000660464</v>
      </c>
      <c r="C926" s="399" t="s">
        <v>5475</v>
      </c>
      <c r="D926" s="399" t="s">
        <v>5476</v>
      </c>
      <c r="E926" s="399" t="s">
        <v>13</v>
      </c>
      <c r="F926" s="401">
        <v>44250.757638888885</v>
      </c>
      <c r="G926" s="84"/>
      <c r="H926" s="84"/>
      <c r="I926" s="84"/>
      <c r="J926" s="84"/>
      <c r="K926" s="84"/>
      <c r="L926" s="84"/>
      <c r="M926" s="84"/>
      <c r="N926" s="84"/>
      <c r="O926" s="84"/>
      <c r="P926" s="84"/>
      <c r="Q926" s="84"/>
      <c r="R926" s="84"/>
      <c r="S926" s="84"/>
      <c r="T926" s="84"/>
      <c r="U926" s="84"/>
      <c r="V926" s="84"/>
      <c r="W926" s="84"/>
      <c r="X926" s="84"/>
      <c r="Y926" s="84"/>
      <c r="Z926" s="84"/>
    </row>
    <row r="927" spans="1:26" ht="45">
      <c r="A927" s="404" t="s">
        <v>14</v>
      </c>
      <c r="B927" s="405">
        <v>100000524816</v>
      </c>
      <c r="C927" s="404" t="s">
        <v>5475</v>
      </c>
      <c r="D927" s="404" t="s">
        <v>5476</v>
      </c>
      <c r="E927" s="406" t="s">
        <v>9</v>
      </c>
      <c r="F927" s="407">
        <v>44316.595138888893</v>
      </c>
      <c r="G927" s="84"/>
      <c r="H927" s="84"/>
      <c r="I927" s="84"/>
      <c r="J927" s="84"/>
      <c r="K927" s="84"/>
      <c r="L927" s="84"/>
      <c r="M927" s="84"/>
      <c r="N927" s="84"/>
      <c r="O927" s="84"/>
      <c r="P927" s="84"/>
      <c r="Q927" s="84"/>
      <c r="R927" s="84"/>
      <c r="S927" s="84"/>
      <c r="T927" s="84"/>
      <c r="U927" s="84"/>
      <c r="V927" s="84"/>
      <c r="W927" s="84"/>
      <c r="X927" s="84"/>
      <c r="Y927" s="84"/>
      <c r="Z927" s="84"/>
    </row>
    <row r="928" spans="1:26" ht="45">
      <c r="A928" s="399" t="s">
        <v>10</v>
      </c>
      <c r="B928" s="400">
        <v>1737752122</v>
      </c>
      <c r="C928" s="399" t="s">
        <v>5475</v>
      </c>
      <c r="D928" s="399" t="s">
        <v>5476</v>
      </c>
      <c r="E928" s="399" t="s">
        <v>13</v>
      </c>
      <c r="F928" s="401">
        <v>44307.45694444445</v>
      </c>
      <c r="G928" s="84"/>
      <c r="H928" s="84"/>
      <c r="I928" s="84"/>
      <c r="J928" s="84"/>
      <c r="K928" s="84"/>
      <c r="L928" s="84"/>
      <c r="M928" s="84"/>
      <c r="N928" s="84"/>
      <c r="O928" s="84"/>
      <c r="P928" s="84"/>
      <c r="Q928" s="84"/>
      <c r="R928" s="84"/>
      <c r="S928" s="84"/>
      <c r="T928" s="84"/>
      <c r="U928" s="84"/>
      <c r="V928" s="84"/>
      <c r="W928" s="84"/>
      <c r="X928" s="84"/>
      <c r="Y928" s="84"/>
      <c r="Z928" s="84"/>
    </row>
    <row r="929" spans="1:26" ht="45">
      <c r="A929" s="399" t="s">
        <v>18</v>
      </c>
      <c r="B929" s="402">
        <v>1042026225</v>
      </c>
      <c r="C929" s="399" t="s">
        <v>5475</v>
      </c>
      <c r="D929" s="399" t="s">
        <v>5476</v>
      </c>
      <c r="E929" s="399" t="s">
        <v>13</v>
      </c>
      <c r="F929" s="401">
        <v>44212.671527777777</v>
      </c>
      <c r="G929" s="84"/>
      <c r="H929" s="84"/>
      <c r="I929" s="84"/>
      <c r="J929" s="84"/>
      <c r="K929" s="84"/>
      <c r="L929" s="84"/>
      <c r="M929" s="84"/>
      <c r="N929" s="84"/>
      <c r="O929" s="84"/>
      <c r="P929" s="84"/>
      <c r="Q929" s="84"/>
      <c r="R929" s="84"/>
      <c r="S929" s="84"/>
      <c r="T929" s="84"/>
      <c r="U929" s="84"/>
      <c r="V929" s="84"/>
      <c r="W929" s="84"/>
      <c r="X929" s="84"/>
      <c r="Y929" s="84"/>
      <c r="Z929" s="84"/>
    </row>
    <row r="930" spans="1:26" ht="45">
      <c r="A930" s="399" t="s">
        <v>19</v>
      </c>
      <c r="B930" s="400">
        <v>100000345164</v>
      </c>
      <c r="C930" s="399" t="s">
        <v>5475</v>
      </c>
      <c r="D930" s="399" t="s">
        <v>5476</v>
      </c>
      <c r="E930" s="399" t="s">
        <v>13</v>
      </c>
      <c r="F930" s="401">
        <v>44307.77847222222</v>
      </c>
      <c r="G930" s="84"/>
      <c r="H930" s="84"/>
      <c r="I930" s="84"/>
      <c r="J930" s="84"/>
      <c r="K930" s="84"/>
      <c r="L930" s="84"/>
      <c r="M930" s="84"/>
      <c r="N930" s="84"/>
      <c r="O930" s="84"/>
      <c r="P930" s="84"/>
      <c r="Q930" s="84"/>
      <c r="R930" s="84"/>
      <c r="S930" s="84"/>
      <c r="T930" s="84"/>
      <c r="U930" s="84"/>
      <c r="V930" s="84"/>
      <c r="W930" s="84"/>
      <c r="X930" s="84"/>
      <c r="Y930" s="84"/>
      <c r="Z930" s="84"/>
    </row>
    <row r="931" spans="1:26" ht="45">
      <c r="A931" s="404" t="s">
        <v>14</v>
      </c>
      <c r="B931" s="405">
        <v>100000019400</v>
      </c>
      <c r="C931" s="404" t="s">
        <v>5475</v>
      </c>
      <c r="D931" s="404" t="s">
        <v>5476</v>
      </c>
      <c r="E931" s="406" t="s">
        <v>9</v>
      </c>
      <c r="F931" s="407">
        <v>44280.630555555559</v>
      </c>
      <c r="G931" s="84"/>
      <c r="H931" s="84"/>
      <c r="I931" s="84"/>
      <c r="J931" s="84"/>
      <c r="K931" s="84"/>
      <c r="L931" s="84"/>
      <c r="M931" s="84"/>
      <c r="N931" s="84"/>
      <c r="O931" s="84"/>
      <c r="P931" s="84"/>
      <c r="Q931" s="84"/>
      <c r="R931" s="84"/>
      <c r="S931" s="84"/>
      <c r="T931" s="84"/>
      <c r="U931" s="84"/>
      <c r="V931" s="84"/>
      <c r="W931" s="84"/>
      <c r="X931" s="84"/>
      <c r="Y931" s="84"/>
      <c r="Z931" s="84"/>
    </row>
    <row r="932" spans="1:26" ht="45">
      <c r="A932" s="406" t="s">
        <v>14</v>
      </c>
      <c r="B932" s="405">
        <v>100000063067</v>
      </c>
      <c r="C932" s="404" t="s">
        <v>5475</v>
      </c>
      <c r="D932" s="404" t="s">
        <v>5476</v>
      </c>
      <c r="E932" s="406" t="s">
        <v>9</v>
      </c>
      <c r="F932" s="407">
        <v>44280.42569444445</v>
      </c>
      <c r="G932" s="84"/>
      <c r="H932" s="84"/>
      <c r="I932" s="84"/>
      <c r="J932" s="84"/>
      <c r="K932" s="84"/>
      <c r="L932" s="84"/>
      <c r="M932" s="84"/>
      <c r="N932" s="84"/>
      <c r="O932" s="84"/>
      <c r="P932" s="84"/>
      <c r="Q932" s="84"/>
      <c r="R932" s="84"/>
      <c r="S932" s="84"/>
      <c r="T932" s="84"/>
      <c r="U932" s="84"/>
      <c r="V932" s="84"/>
      <c r="W932" s="84"/>
      <c r="X932" s="84"/>
      <c r="Y932" s="84"/>
      <c r="Z932" s="84"/>
    </row>
    <row r="933" spans="1:26" ht="45">
      <c r="A933" s="404" t="s">
        <v>14</v>
      </c>
      <c r="B933" s="405">
        <v>1653597222</v>
      </c>
      <c r="C933" s="404" t="s">
        <v>5475</v>
      </c>
      <c r="D933" s="404" t="s">
        <v>5476</v>
      </c>
      <c r="E933" s="406" t="s">
        <v>9</v>
      </c>
      <c r="F933" s="407">
        <v>44312.611111111109</v>
      </c>
      <c r="G933" s="84"/>
      <c r="H933" s="84"/>
      <c r="I933" s="84"/>
      <c r="J933" s="84"/>
      <c r="K933" s="84"/>
      <c r="L933" s="84"/>
      <c r="M933" s="84"/>
      <c r="N933" s="84"/>
      <c r="O933" s="84"/>
      <c r="P933" s="84"/>
      <c r="Q933" s="84"/>
      <c r="R933" s="84"/>
      <c r="S933" s="84"/>
      <c r="T933" s="84"/>
      <c r="U933" s="84"/>
      <c r="V933" s="84"/>
      <c r="W933" s="84"/>
      <c r="X933" s="84"/>
      <c r="Y933" s="84"/>
      <c r="Z933" s="84"/>
    </row>
    <row r="934" spans="1:26" ht="45">
      <c r="A934" s="404" t="s">
        <v>14</v>
      </c>
      <c r="B934" s="405">
        <v>100000080306</v>
      </c>
      <c r="C934" s="404" t="s">
        <v>5475</v>
      </c>
      <c r="D934" s="404" t="s">
        <v>5476</v>
      </c>
      <c r="E934" s="406" t="s">
        <v>9</v>
      </c>
      <c r="F934" s="407">
        <v>44336.475694444445</v>
      </c>
      <c r="G934" s="84"/>
      <c r="H934" s="84"/>
      <c r="I934" s="84"/>
      <c r="J934" s="84"/>
      <c r="K934" s="84"/>
      <c r="L934" s="84"/>
      <c r="M934" s="84"/>
      <c r="N934" s="84"/>
      <c r="O934" s="84"/>
      <c r="P934" s="84"/>
      <c r="Q934" s="84"/>
      <c r="R934" s="84"/>
      <c r="S934" s="84"/>
      <c r="T934" s="84"/>
      <c r="U934" s="84"/>
      <c r="V934" s="84"/>
      <c r="W934" s="84"/>
      <c r="X934" s="84"/>
      <c r="Y934" s="84"/>
      <c r="Z934" s="84"/>
    </row>
    <row r="935" spans="1:26" ht="45">
      <c r="A935" s="399" t="s">
        <v>6</v>
      </c>
      <c r="B935" s="400">
        <v>572718675</v>
      </c>
      <c r="C935" s="399" t="s">
        <v>5475</v>
      </c>
      <c r="D935" s="399" t="s">
        <v>5476</v>
      </c>
      <c r="E935" s="399" t="s">
        <v>13</v>
      </c>
      <c r="F935" s="401">
        <v>44217.758333333331</v>
      </c>
      <c r="G935" s="84"/>
      <c r="H935" s="84"/>
      <c r="I935" s="84"/>
      <c r="J935" s="84"/>
      <c r="K935" s="84"/>
      <c r="L935" s="84"/>
      <c r="M935" s="84"/>
      <c r="N935" s="84"/>
      <c r="O935" s="84"/>
      <c r="P935" s="84"/>
      <c r="Q935" s="84"/>
      <c r="R935" s="84"/>
      <c r="S935" s="84"/>
      <c r="T935" s="84"/>
      <c r="U935" s="84"/>
      <c r="V935" s="84"/>
      <c r="W935" s="84"/>
      <c r="X935" s="84"/>
      <c r="Y935" s="84"/>
      <c r="Z935" s="84"/>
    </row>
    <row r="936" spans="1:26" ht="45">
      <c r="A936" s="399" t="s">
        <v>17</v>
      </c>
      <c r="B936" s="400">
        <v>100008092444</v>
      </c>
      <c r="C936" s="399" t="s">
        <v>5475</v>
      </c>
      <c r="D936" s="399" t="s">
        <v>5476</v>
      </c>
      <c r="E936" s="399" t="s">
        <v>13</v>
      </c>
      <c r="F936" s="401">
        <v>44326.762499999997</v>
      </c>
      <c r="G936" s="403">
        <v>44344</v>
      </c>
      <c r="H936" s="84"/>
      <c r="I936" s="84"/>
      <c r="J936" s="84"/>
      <c r="K936" s="84"/>
      <c r="L936" s="84"/>
      <c r="M936" s="84"/>
      <c r="N936" s="84"/>
      <c r="O936" s="84"/>
      <c r="P936" s="84"/>
      <c r="Q936" s="84"/>
      <c r="R936" s="84"/>
      <c r="S936" s="84"/>
      <c r="T936" s="84"/>
      <c r="U936" s="84"/>
      <c r="V936" s="84"/>
      <c r="W936" s="84"/>
      <c r="X936" s="84"/>
      <c r="Y936" s="84"/>
      <c r="Z936" s="84"/>
    </row>
    <row r="937" spans="1:26" ht="45">
      <c r="A937" s="399" t="s">
        <v>19</v>
      </c>
      <c r="B937" s="400">
        <v>100008030106</v>
      </c>
      <c r="C937" s="399" t="s">
        <v>5475</v>
      </c>
      <c r="D937" s="399" t="s">
        <v>5476</v>
      </c>
      <c r="E937" s="399" t="s">
        <v>13</v>
      </c>
      <c r="F937" s="401">
        <v>44330.620138888888</v>
      </c>
      <c r="G937" s="84"/>
      <c r="H937" s="84"/>
      <c r="I937" s="84"/>
      <c r="J937" s="84"/>
      <c r="K937" s="84"/>
      <c r="L937" s="84"/>
      <c r="M937" s="84"/>
      <c r="N937" s="84"/>
      <c r="O937" s="84"/>
      <c r="P937" s="84"/>
      <c r="Q937" s="84"/>
      <c r="R937" s="84"/>
      <c r="S937" s="84"/>
      <c r="T937" s="84"/>
      <c r="U937" s="84"/>
      <c r="V937" s="84"/>
      <c r="W937" s="84"/>
      <c r="X937" s="84"/>
      <c r="Y937" s="84"/>
      <c r="Z937" s="84"/>
    </row>
    <row r="938" spans="1:26" ht="45">
      <c r="A938" s="399" t="s">
        <v>18</v>
      </c>
      <c r="B938" s="402">
        <v>416039033</v>
      </c>
      <c r="C938" s="399" t="s">
        <v>5475</v>
      </c>
      <c r="D938" s="399" t="s">
        <v>5476</v>
      </c>
      <c r="E938" s="399" t="s">
        <v>13</v>
      </c>
      <c r="F938" s="401">
        <v>44312.765277777777</v>
      </c>
      <c r="G938" s="84"/>
      <c r="H938" s="84"/>
      <c r="I938" s="84"/>
      <c r="J938" s="84"/>
      <c r="K938" s="84"/>
      <c r="L938" s="84"/>
      <c r="M938" s="84"/>
      <c r="N938" s="84"/>
      <c r="O938" s="84"/>
      <c r="P938" s="84"/>
      <c r="Q938" s="84"/>
      <c r="R938" s="84"/>
      <c r="S938" s="84"/>
      <c r="T938" s="84"/>
      <c r="U938" s="84"/>
      <c r="V938" s="84"/>
      <c r="W938" s="84"/>
      <c r="X938" s="84"/>
      <c r="Y938" s="84"/>
      <c r="Z938" s="84"/>
    </row>
    <row r="939" spans="1:26" ht="45">
      <c r="A939" s="399" t="s">
        <v>18</v>
      </c>
      <c r="B939" s="402">
        <v>326129676</v>
      </c>
      <c r="C939" s="399" t="s">
        <v>5475</v>
      </c>
      <c r="D939" s="399" t="s">
        <v>5476</v>
      </c>
      <c r="E939" s="399" t="s">
        <v>13</v>
      </c>
      <c r="F939" s="401">
        <v>44313.790277777778</v>
      </c>
      <c r="G939" s="84"/>
      <c r="H939" s="84"/>
      <c r="I939" s="84"/>
      <c r="J939" s="84"/>
      <c r="K939" s="84"/>
      <c r="L939" s="84"/>
      <c r="M939" s="84"/>
      <c r="N939" s="84"/>
      <c r="O939" s="84"/>
      <c r="P939" s="84"/>
      <c r="Q939" s="84"/>
      <c r="R939" s="84"/>
      <c r="S939" s="84"/>
      <c r="T939" s="84"/>
      <c r="U939" s="84"/>
      <c r="V939" s="84"/>
      <c r="W939" s="84"/>
      <c r="X939" s="84"/>
      <c r="Y939" s="84"/>
      <c r="Z939" s="84"/>
    </row>
    <row r="940" spans="1:26" ht="45">
      <c r="A940" s="399" t="s">
        <v>15</v>
      </c>
      <c r="B940" s="400">
        <v>401708763</v>
      </c>
      <c r="C940" s="399" t="s">
        <v>5475</v>
      </c>
      <c r="D940" s="399" t="s">
        <v>5476</v>
      </c>
      <c r="E940" s="399" t="s">
        <v>13</v>
      </c>
      <c r="F940" s="401">
        <v>44322.444444444445</v>
      </c>
      <c r="G940" s="84"/>
      <c r="H940" s="84"/>
      <c r="I940" s="84"/>
      <c r="J940" s="84"/>
      <c r="K940" s="84"/>
      <c r="L940" s="84"/>
      <c r="M940" s="84"/>
      <c r="N940" s="84"/>
      <c r="O940" s="84"/>
      <c r="P940" s="84"/>
      <c r="Q940" s="84"/>
      <c r="R940" s="84"/>
      <c r="S940" s="84"/>
      <c r="T940" s="84"/>
      <c r="U940" s="84"/>
      <c r="V940" s="84"/>
      <c r="W940" s="84"/>
      <c r="X940" s="84"/>
      <c r="Y940" s="84"/>
      <c r="Z940" s="84"/>
    </row>
    <row r="941" spans="1:26" ht="45">
      <c r="A941" s="399" t="s">
        <v>18</v>
      </c>
      <c r="B941" s="402">
        <v>395891393</v>
      </c>
      <c r="C941" s="399" t="s">
        <v>5475</v>
      </c>
      <c r="D941" s="399" t="s">
        <v>5476</v>
      </c>
      <c r="E941" s="399" t="s">
        <v>13</v>
      </c>
      <c r="F941" s="401">
        <v>44267.67569444445</v>
      </c>
      <c r="G941" s="84"/>
      <c r="H941" s="84"/>
      <c r="I941" s="84"/>
      <c r="J941" s="84"/>
      <c r="K941" s="84"/>
      <c r="L941" s="84"/>
      <c r="M941" s="84"/>
      <c r="N941" s="84"/>
      <c r="O941" s="84"/>
      <c r="P941" s="84"/>
      <c r="Q941" s="84"/>
      <c r="R941" s="84"/>
      <c r="S941" s="84"/>
      <c r="T941" s="84"/>
      <c r="U941" s="84"/>
      <c r="V941" s="84"/>
      <c r="W941" s="84"/>
      <c r="X941" s="84"/>
      <c r="Y941" s="84"/>
      <c r="Z941" s="84"/>
    </row>
    <row r="942" spans="1:26" ht="45">
      <c r="A942" s="399" t="s">
        <v>19</v>
      </c>
      <c r="B942" s="400">
        <v>362498643</v>
      </c>
      <c r="C942" s="399" t="s">
        <v>5475</v>
      </c>
      <c r="D942" s="399" t="s">
        <v>5476</v>
      </c>
      <c r="E942" s="399" t="s">
        <v>13</v>
      </c>
      <c r="F942" s="401">
        <v>44308.75277777778</v>
      </c>
      <c r="G942" s="84"/>
      <c r="H942" s="84"/>
      <c r="I942" s="84"/>
      <c r="J942" s="84"/>
      <c r="K942" s="84"/>
      <c r="L942" s="84"/>
      <c r="M942" s="84"/>
      <c r="N942" s="84"/>
      <c r="O942" s="84"/>
      <c r="P942" s="84"/>
      <c r="Q942" s="84"/>
      <c r="R942" s="84"/>
      <c r="S942" s="84"/>
      <c r="T942" s="84"/>
      <c r="U942" s="84"/>
      <c r="V942" s="84"/>
      <c r="W942" s="84"/>
      <c r="X942" s="84"/>
      <c r="Y942" s="84"/>
      <c r="Z942" s="84"/>
    </row>
    <row r="943" spans="1:26" ht="45">
      <c r="A943" s="399" t="s">
        <v>12</v>
      </c>
      <c r="B943" s="400">
        <v>287319836</v>
      </c>
      <c r="C943" s="399" t="s">
        <v>5475</v>
      </c>
      <c r="D943" s="399" t="s">
        <v>5476</v>
      </c>
      <c r="E943" s="399" t="s">
        <v>13</v>
      </c>
      <c r="F943" s="401">
        <v>44267.404861111107</v>
      </c>
      <c r="G943" s="84"/>
      <c r="H943" s="84"/>
      <c r="I943" s="84"/>
      <c r="J943" s="84"/>
      <c r="K943" s="84"/>
      <c r="L943" s="84"/>
      <c r="M943" s="84"/>
      <c r="N943" s="84"/>
      <c r="O943" s="84"/>
      <c r="P943" s="84"/>
      <c r="Q943" s="84"/>
      <c r="R943" s="84"/>
      <c r="S943" s="84"/>
      <c r="T943" s="84"/>
      <c r="U943" s="84"/>
      <c r="V943" s="84"/>
      <c r="W943" s="84"/>
      <c r="X943" s="84"/>
      <c r="Y943" s="84"/>
      <c r="Z943" s="84"/>
    </row>
    <row r="944" spans="1:26" ht="60">
      <c r="A944" s="399" t="s">
        <v>6</v>
      </c>
      <c r="B944" s="400">
        <v>100009212394</v>
      </c>
      <c r="C944" s="399" t="s">
        <v>5475</v>
      </c>
      <c r="D944" s="399" t="s">
        <v>5483</v>
      </c>
      <c r="E944" s="399" t="s">
        <v>13</v>
      </c>
      <c r="F944" s="401">
        <v>44327.758333333331</v>
      </c>
      <c r="G944" s="84"/>
      <c r="H944" s="84"/>
      <c r="I944" s="84"/>
      <c r="J944" s="84"/>
      <c r="K944" s="84"/>
      <c r="L944" s="84"/>
      <c r="M944" s="84"/>
      <c r="N944" s="84"/>
      <c r="O944" s="84"/>
      <c r="P944" s="84"/>
      <c r="Q944" s="84"/>
      <c r="R944" s="84"/>
      <c r="S944" s="84"/>
      <c r="T944" s="84"/>
      <c r="U944" s="84"/>
      <c r="V944" s="84"/>
      <c r="W944" s="84"/>
      <c r="X944" s="84"/>
      <c r="Y944" s="84"/>
      <c r="Z944" s="84"/>
    </row>
    <row r="945" spans="1:26" ht="60">
      <c r="A945" s="404" t="s">
        <v>14</v>
      </c>
      <c r="B945" s="405">
        <v>100009220088</v>
      </c>
      <c r="C945" s="404" t="s">
        <v>5475</v>
      </c>
      <c r="D945" s="404" t="s">
        <v>5483</v>
      </c>
      <c r="E945" s="406" t="s">
        <v>9</v>
      </c>
      <c r="F945" s="407">
        <v>44335.594444444447</v>
      </c>
      <c r="G945" s="84"/>
      <c r="H945" s="84"/>
      <c r="I945" s="84"/>
      <c r="J945" s="84"/>
      <c r="K945" s="84"/>
      <c r="L945" s="84"/>
      <c r="M945" s="84"/>
      <c r="N945" s="84"/>
      <c r="O945" s="84"/>
      <c r="P945" s="84"/>
      <c r="Q945" s="84"/>
      <c r="R945" s="84"/>
      <c r="S945" s="84"/>
      <c r="T945" s="84"/>
      <c r="U945" s="84"/>
      <c r="V945" s="84"/>
      <c r="W945" s="84"/>
      <c r="X945" s="84"/>
      <c r="Y945" s="84"/>
      <c r="Z945" s="84"/>
    </row>
    <row r="946" spans="1:26" ht="60">
      <c r="A946" s="399" t="s">
        <v>17</v>
      </c>
      <c r="B946" s="400">
        <v>100009051428</v>
      </c>
      <c r="C946" s="399" t="s">
        <v>5475</v>
      </c>
      <c r="D946" s="399" t="s">
        <v>5483</v>
      </c>
      <c r="E946" s="399" t="s">
        <v>13</v>
      </c>
      <c r="F946" s="401">
        <v>44324.64444444445</v>
      </c>
      <c r="G946" s="403">
        <v>44343</v>
      </c>
      <c r="H946" s="84"/>
      <c r="I946" s="84"/>
      <c r="J946" s="84"/>
      <c r="K946" s="84"/>
      <c r="L946" s="84"/>
      <c r="M946" s="84"/>
      <c r="N946" s="84"/>
      <c r="O946" s="84"/>
      <c r="P946" s="84"/>
      <c r="Q946" s="84"/>
      <c r="R946" s="84"/>
      <c r="S946" s="84"/>
      <c r="T946" s="84"/>
      <c r="U946" s="84"/>
      <c r="V946" s="84"/>
      <c r="W946" s="84"/>
      <c r="X946" s="84"/>
      <c r="Y946" s="84"/>
      <c r="Z946" s="84"/>
    </row>
    <row r="947" spans="1:26" ht="60">
      <c r="A947" s="399" t="s">
        <v>6</v>
      </c>
      <c r="B947" s="400">
        <v>100008925467</v>
      </c>
      <c r="C947" s="399" t="s">
        <v>5475</v>
      </c>
      <c r="D947" s="399" t="s">
        <v>5483</v>
      </c>
      <c r="E947" s="399" t="s">
        <v>13</v>
      </c>
      <c r="F947" s="401">
        <v>44329.737500000003</v>
      </c>
      <c r="G947" s="84"/>
      <c r="H947" s="84"/>
      <c r="I947" s="84"/>
      <c r="J947" s="84"/>
      <c r="K947" s="84"/>
      <c r="L947" s="84"/>
      <c r="M947" s="84"/>
      <c r="N947" s="84"/>
      <c r="O947" s="84"/>
      <c r="P947" s="84"/>
      <c r="Q947" s="84"/>
      <c r="R947" s="84"/>
      <c r="S947" s="84"/>
      <c r="T947" s="84"/>
      <c r="U947" s="84"/>
      <c r="V947" s="84"/>
      <c r="W947" s="84"/>
      <c r="X947" s="84"/>
      <c r="Y947" s="84"/>
      <c r="Z947" s="84"/>
    </row>
    <row r="948" spans="1:26" ht="60">
      <c r="A948" s="399" t="s">
        <v>19</v>
      </c>
      <c r="B948" s="400">
        <v>100008768385</v>
      </c>
      <c r="C948" s="399" t="s">
        <v>5475</v>
      </c>
      <c r="D948" s="399" t="s">
        <v>5483</v>
      </c>
      <c r="E948" s="399" t="s">
        <v>13</v>
      </c>
      <c r="F948" s="401">
        <v>44330.667361111111</v>
      </c>
      <c r="G948" s="84"/>
      <c r="H948" s="84"/>
      <c r="I948" s="84"/>
      <c r="J948" s="84"/>
      <c r="K948" s="84"/>
      <c r="L948" s="84"/>
      <c r="M948" s="84"/>
      <c r="N948" s="84"/>
      <c r="O948" s="84"/>
      <c r="P948" s="84"/>
      <c r="Q948" s="84"/>
      <c r="R948" s="84"/>
      <c r="S948" s="84"/>
      <c r="T948" s="84"/>
      <c r="U948" s="84"/>
      <c r="V948" s="84"/>
      <c r="W948" s="84"/>
      <c r="X948" s="84"/>
      <c r="Y948" s="84"/>
      <c r="Z948" s="84"/>
    </row>
    <row r="949" spans="1:26" ht="60">
      <c r="A949" s="399" t="s">
        <v>11</v>
      </c>
      <c r="B949" s="400">
        <v>100008602052</v>
      </c>
      <c r="C949" s="399" t="s">
        <v>5475</v>
      </c>
      <c r="D949" s="399" t="s">
        <v>5483</v>
      </c>
      <c r="E949" s="399" t="s">
        <v>13</v>
      </c>
      <c r="F949" s="401">
        <v>44301.610416666663</v>
      </c>
      <c r="G949" s="84"/>
      <c r="H949" s="84"/>
      <c r="I949" s="84"/>
      <c r="J949" s="84"/>
      <c r="K949" s="84"/>
      <c r="L949" s="84"/>
      <c r="M949" s="84"/>
      <c r="N949" s="84"/>
      <c r="O949" s="84"/>
      <c r="P949" s="84"/>
      <c r="Q949" s="84"/>
      <c r="R949" s="84"/>
      <c r="S949" s="84"/>
      <c r="T949" s="84"/>
      <c r="U949" s="84"/>
      <c r="V949" s="84"/>
      <c r="W949" s="84"/>
      <c r="X949" s="84"/>
      <c r="Y949" s="84"/>
      <c r="Z949" s="84"/>
    </row>
    <row r="950" spans="1:26" ht="60">
      <c r="A950" s="399" t="s">
        <v>18</v>
      </c>
      <c r="B950" s="402">
        <v>100008604720</v>
      </c>
      <c r="C950" s="399" t="s">
        <v>5475</v>
      </c>
      <c r="D950" s="399" t="s">
        <v>5483</v>
      </c>
      <c r="E950" s="399" t="s">
        <v>13</v>
      </c>
      <c r="F950" s="401">
        <v>44306.421527777777</v>
      </c>
      <c r="G950" s="84"/>
      <c r="H950" s="84"/>
      <c r="I950" s="84"/>
      <c r="J950" s="84"/>
      <c r="K950" s="84"/>
      <c r="L950" s="84"/>
      <c r="M950" s="84"/>
      <c r="N950" s="84"/>
      <c r="O950" s="84"/>
      <c r="P950" s="84"/>
      <c r="Q950" s="84"/>
      <c r="R950" s="84"/>
      <c r="S950" s="84"/>
      <c r="T950" s="84"/>
      <c r="U950" s="84"/>
      <c r="V950" s="84"/>
      <c r="W950" s="84"/>
      <c r="X950" s="84"/>
      <c r="Y950" s="84"/>
      <c r="Z950" s="84"/>
    </row>
    <row r="951" spans="1:26" ht="60">
      <c r="A951" s="404" t="s">
        <v>14</v>
      </c>
      <c r="B951" s="405">
        <v>100008627049</v>
      </c>
      <c r="C951" s="404" t="s">
        <v>5475</v>
      </c>
      <c r="D951" s="404" t="s">
        <v>5483</v>
      </c>
      <c r="E951" s="406" t="s">
        <v>9</v>
      </c>
      <c r="F951" s="407">
        <v>44314.61319444445</v>
      </c>
      <c r="G951" s="84"/>
      <c r="H951" s="84"/>
      <c r="I951" s="84"/>
      <c r="J951" s="84"/>
      <c r="K951" s="84"/>
      <c r="L951" s="84"/>
      <c r="M951" s="84"/>
      <c r="N951" s="84"/>
      <c r="O951" s="84"/>
      <c r="P951" s="84"/>
      <c r="Q951" s="84"/>
      <c r="R951" s="84"/>
      <c r="S951" s="84"/>
      <c r="T951" s="84"/>
      <c r="U951" s="84"/>
      <c r="V951" s="84"/>
      <c r="W951" s="84"/>
      <c r="X951" s="84"/>
      <c r="Y951" s="84"/>
      <c r="Z951" s="84"/>
    </row>
    <row r="952" spans="1:26" ht="60">
      <c r="A952" s="399" t="s">
        <v>16</v>
      </c>
      <c r="B952" s="400">
        <v>100008904905</v>
      </c>
      <c r="C952" s="399" t="s">
        <v>5475</v>
      </c>
      <c r="D952" s="399" t="s">
        <v>5483</v>
      </c>
      <c r="E952" s="399" t="s">
        <v>13</v>
      </c>
      <c r="F952" s="401">
        <v>44326.457638888889</v>
      </c>
      <c r="G952" s="84"/>
      <c r="H952" s="84"/>
      <c r="I952" s="84"/>
      <c r="J952" s="84"/>
      <c r="K952" s="84"/>
      <c r="L952" s="84"/>
      <c r="M952" s="84"/>
      <c r="N952" s="84"/>
      <c r="O952" s="84"/>
      <c r="P952" s="84"/>
      <c r="Q952" s="84"/>
      <c r="R952" s="84"/>
      <c r="S952" s="84"/>
      <c r="T952" s="84"/>
      <c r="U952" s="84"/>
      <c r="V952" s="84"/>
      <c r="W952" s="84"/>
      <c r="X952" s="84"/>
      <c r="Y952" s="84"/>
      <c r="Z952" s="84"/>
    </row>
    <row r="953" spans="1:26" ht="60">
      <c r="A953" s="399" t="s">
        <v>18</v>
      </c>
      <c r="B953" s="402">
        <v>100008168689</v>
      </c>
      <c r="C953" s="399" t="s">
        <v>5475</v>
      </c>
      <c r="D953" s="399" t="s">
        <v>5483</v>
      </c>
      <c r="E953" s="399" t="s">
        <v>13</v>
      </c>
      <c r="F953" s="401">
        <v>44217.438194444447</v>
      </c>
      <c r="G953" s="84"/>
      <c r="H953" s="84"/>
      <c r="I953" s="84"/>
      <c r="J953" s="84"/>
      <c r="K953" s="84"/>
      <c r="L953" s="84"/>
      <c r="M953" s="84"/>
      <c r="N953" s="84"/>
      <c r="O953" s="84"/>
      <c r="P953" s="84"/>
      <c r="Q953" s="84"/>
      <c r="R953" s="84"/>
      <c r="S953" s="84"/>
      <c r="T953" s="84"/>
      <c r="U953" s="84"/>
      <c r="V953" s="84"/>
      <c r="W953" s="84"/>
      <c r="X953" s="84"/>
      <c r="Y953" s="84"/>
      <c r="Z953" s="84"/>
    </row>
    <row r="954" spans="1:26" ht="60">
      <c r="A954" s="399" t="s">
        <v>12</v>
      </c>
      <c r="B954" s="400">
        <v>100008273216</v>
      </c>
      <c r="C954" s="399" t="s">
        <v>5475</v>
      </c>
      <c r="D954" s="399" t="s">
        <v>5483</v>
      </c>
      <c r="E954" s="399" t="s">
        <v>13</v>
      </c>
      <c r="F954" s="401">
        <v>44202.604861111111</v>
      </c>
      <c r="G954" s="84"/>
      <c r="H954" s="84"/>
      <c r="I954" s="84"/>
      <c r="J954" s="84"/>
      <c r="K954" s="84"/>
      <c r="L954" s="84"/>
      <c r="M954" s="84"/>
      <c r="N954" s="84"/>
      <c r="O954" s="84"/>
      <c r="P954" s="84"/>
      <c r="Q954" s="84"/>
      <c r="R954" s="84"/>
      <c r="S954" s="84"/>
      <c r="T954" s="84"/>
      <c r="U954" s="84"/>
      <c r="V954" s="84"/>
      <c r="W954" s="84"/>
      <c r="X954" s="84"/>
      <c r="Y954" s="84"/>
      <c r="Z954" s="84"/>
    </row>
    <row r="955" spans="1:26" ht="60">
      <c r="A955" s="399" t="s">
        <v>19</v>
      </c>
      <c r="B955" s="400">
        <v>100008308452</v>
      </c>
      <c r="C955" s="399" t="s">
        <v>5475</v>
      </c>
      <c r="D955" s="399" t="s">
        <v>5483</v>
      </c>
      <c r="E955" s="399" t="s">
        <v>13</v>
      </c>
      <c r="F955" s="401">
        <v>44326.606249999997</v>
      </c>
      <c r="G955" s="84"/>
      <c r="H955" s="84"/>
      <c r="I955" s="84"/>
      <c r="J955" s="84"/>
      <c r="K955" s="84"/>
      <c r="L955" s="84"/>
      <c r="M955" s="84"/>
      <c r="N955" s="84"/>
      <c r="O955" s="84"/>
      <c r="P955" s="84"/>
      <c r="Q955" s="84"/>
      <c r="R955" s="84"/>
      <c r="S955" s="84"/>
      <c r="T955" s="84"/>
      <c r="U955" s="84"/>
      <c r="V955" s="84"/>
      <c r="W955" s="84"/>
      <c r="X955" s="84"/>
      <c r="Y955" s="84"/>
      <c r="Z955" s="84"/>
    </row>
    <row r="956" spans="1:26" ht="60">
      <c r="A956" s="399" t="s">
        <v>17</v>
      </c>
      <c r="B956" s="400">
        <v>100008316662</v>
      </c>
      <c r="C956" s="399" t="s">
        <v>5475</v>
      </c>
      <c r="D956" s="399" t="s">
        <v>5483</v>
      </c>
      <c r="E956" s="399" t="s">
        <v>13</v>
      </c>
      <c r="F956" s="401">
        <v>44326.723611111112</v>
      </c>
      <c r="G956" s="403">
        <v>44344</v>
      </c>
      <c r="H956" s="84"/>
      <c r="I956" s="84"/>
      <c r="J956" s="84"/>
      <c r="K956" s="84"/>
      <c r="L956" s="84"/>
      <c r="M956" s="84"/>
      <c r="N956" s="84"/>
      <c r="O956" s="84"/>
      <c r="P956" s="84"/>
      <c r="Q956" s="84"/>
      <c r="R956" s="84"/>
      <c r="S956" s="84"/>
      <c r="T956" s="84"/>
      <c r="U956" s="84"/>
      <c r="V956" s="84"/>
      <c r="W956" s="84"/>
      <c r="X956" s="84"/>
      <c r="Y956" s="84"/>
      <c r="Z956" s="84"/>
    </row>
    <row r="957" spans="1:26" ht="60">
      <c r="A957" s="399" t="s">
        <v>19</v>
      </c>
      <c r="B957" s="400">
        <v>100008361897</v>
      </c>
      <c r="C957" s="399" t="s">
        <v>5475</v>
      </c>
      <c r="D957" s="399" t="s">
        <v>5483</v>
      </c>
      <c r="E957" s="399" t="s">
        <v>13</v>
      </c>
      <c r="F957" s="401">
        <v>44315.677083333328</v>
      </c>
      <c r="G957" s="84"/>
      <c r="H957" s="84"/>
      <c r="I957" s="84"/>
      <c r="J957" s="84"/>
      <c r="K957" s="84"/>
      <c r="L957" s="84"/>
      <c r="M957" s="84"/>
      <c r="N957" s="84"/>
      <c r="O957" s="84"/>
      <c r="P957" s="84"/>
      <c r="Q957" s="84"/>
      <c r="R957" s="84"/>
      <c r="S957" s="84"/>
      <c r="T957" s="84"/>
      <c r="U957" s="84"/>
      <c r="V957" s="84"/>
      <c r="W957" s="84"/>
      <c r="X957" s="84"/>
      <c r="Y957" s="84"/>
      <c r="Z957" s="84"/>
    </row>
    <row r="958" spans="1:26" ht="60">
      <c r="A958" s="399" t="s">
        <v>15</v>
      </c>
      <c r="B958" s="400">
        <v>100008376331</v>
      </c>
      <c r="C958" s="399" t="s">
        <v>5475</v>
      </c>
      <c r="D958" s="399" t="s">
        <v>5483</v>
      </c>
      <c r="E958" s="399" t="s">
        <v>13</v>
      </c>
      <c r="F958" s="401">
        <v>44299.45694444445</v>
      </c>
      <c r="G958" s="84"/>
      <c r="H958" s="84"/>
      <c r="I958" s="84"/>
      <c r="J958" s="84"/>
      <c r="K958" s="84"/>
      <c r="L958" s="84"/>
      <c r="M958" s="84"/>
      <c r="N958" s="84"/>
      <c r="O958" s="84"/>
      <c r="P958" s="84"/>
      <c r="Q958" s="84"/>
      <c r="R958" s="84"/>
      <c r="S958" s="84"/>
      <c r="T958" s="84"/>
      <c r="U958" s="84"/>
      <c r="V958" s="84"/>
      <c r="W958" s="84"/>
      <c r="X958" s="84"/>
      <c r="Y958" s="84"/>
      <c r="Z958" s="84"/>
    </row>
    <row r="959" spans="1:26" ht="60">
      <c r="A959" s="399" t="s">
        <v>19</v>
      </c>
      <c r="B959" s="400">
        <v>100008378906</v>
      </c>
      <c r="C959" s="399" t="s">
        <v>5475</v>
      </c>
      <c r="D959" s="399" t="s">
        <v>5483</v>
      </c>
      <c r="E959" s="399" t="s">
        <v>13</v>
      </c>
      <c r="F959" s="401">
        <v>44330.606249999997</v>
      </c>
      <c r="G959" s="84"/>
      <c r="H959" s="84"/>
      <c r="I959" s="84"/>
      <c r="J959" s="84"/>
      <c r="K959" s="84"/>
      <c r="L959" s="84"/>
      <c r="M959" s="84"/>
      <c r="N959" s="84"/>
      <c r="O959" s="84"/>
      <c r="P959" s="84"/>
      <c r="Q959" s="84"/>
      <c r="R959" s="84"/>
      <c r="S959" s="84"/>
      <c r="T959" s="84"/>
      <c r="U959" s="84"/>
      <c r="V959" s="84"/>
      <c r="W959" s="84"/>
      <c r="X959" s="84"/>
      <c r="Y959" s="84"/>
      <c r="Z959" s="84"/>
    </row>
    <row r="960" spans="1:26" ht="60">
      <c r="A960" s="399" t="s">
        <v>19</v>
      </c>
      <c r="B960" s="400">
        <v>100008189615</v>
      </c>
      <c r="C960" s="399" t="s">
        <v>5475</v>
      </c>
      <c r="D960" s="399" t="s">
        <v>5483</v>
      </c>
      <c r="E960" s="399" t="s">
        <v>13</v>
      </c>
      <c r="F960" s="401">
        <v>44295.481249999997</v>
      </c>
      <c r="G960" s="84"/>
      <c r="H960" s="84"/>
      <c r="I960" s="84"/>
      <c r="J960" s="84"/>
      <c r="K960" s="84"/>
      <c r="L960" s="84"/>
      <c r="M960" s="84"/>
      <c r="N960" s="84"/>
      <c r="O960" s="84"/>
      <c r="P960" s="84"/>
      <c r="Q960" s="84"/>
      <c r="R960" s="84"/>
      <c r="S960" s="84"/>
      <c r="T960" s="84"/>
      <c r="U960" s="84"/>
      <c r="V960" s="84"/>
      <c r="W960" s="84"/>
      <c r="X960" s="84"/>
      <c r="Y960" s="84"/>
      <c r="Z960" s="84"/>
    </row>
    <row r="961" spans="1:26" ht="60">
      <c r="A961" s="399" t="s">
        <v>10</v>
      </c>
      <c r="B961" s="400">
        <v>100008449822</v>
      </c>
      <c r="C961" s="399" t="s">
        <v>5475</v>
      </c>
      <c r="D961" s="399" t="s">
        <v>5483</v>
      </c>
      <c r="E961" s="399" t="s">
        <v>13</v>
      </c>
      <c r="F961" s="401">
        <v>44328.737500000003</v>
      </c>
      <c r="G961" s="84"/>
      <c r="H961" s="84"/>
      <c r="I961" s="84"/>
      <c r="J961" s="84"/>
      <c r="K961" s="84"/>
      <c r="L961" s="84"/>
      <c r="M961" s="84"/>
      <c r="N961" s="84"/>
      <c r="O961" s="84"/>
      <c r="P961" s="84"/>
      <c r="Q961" s="84"/>
      <c r="R961" s="84"/>
      <c r="S961" s="84"/>
      <c r="T961" s="84"/>
      <c r="U961" s="84"/>
      <c r="V961" s="84"/>
      <c r="W961" s="84"/>
      <c r="X961" s="84"/>
      <c r="Y961" s="84"/>
      <c r="Z961" s="84"/>
    </row>
    <row r="962" spans="1:26" ht="60">
      <c r="A962" s="399" t="s">
        <v>6</v>
      </c>
      <c r="B962" s="400">
        <v>100008218850</v>
      </c>
      <c r="C962" s="399" t="s">
        <v>5475</v>
      </c>
      <c r="D962" s="399" t="s">
        <v>5483</v>
      </c>
      <c r="E962" s="399" t="s">
        <v>13</v>
      </c>
      <c r="F962" s="401">
        <v>44266.604861111111</v>
      </c>
      <c r="G962" s="84"/>
      <c r="H962" s="84"/>
      <c r="I962" s="84"/>
      <c r="J962" s="84"/>
      <c r="K962" s="84"/>
      <c r="L962" s="84"/>
      <c r="M962" s="84"/>
      <c r="N962" s="84"/>
      <c r="O962" s="84"/>
      <c r="P962" s="84"/>
      <c r="Q962" s="84"/>
      <c r="R962" s="84"/>
      <c r="S962" s="84"/>
      <c r="T962" s="84"/>
      <c r="U962" s="84"/>
      <c r="V962" s="84"/>
      <c r="W962" s="84"/>
      <c r="X962" s="84"/>
      <c r="Y962" s="84"/>
      <c r="Z962" s="84"/>
    </row>
    <row r="963" spans="1:26" ht="60">
      <c r="A963" s="399" t="s">
        <v>10</v>
      </c>
      <c r="B963" s="400">
        <v>100008049515</v>
      </c>
      <c r="C963" s="399" t="s">
        <v>5475</v>
      </c>
      <c r="D963" s="399" t="s">
        <v>5483</v>
      </c>
      <c r="E963" s="399" t="s">
        <v>13</v>
      </c>
      <c r="F963" s="401">
        <v>44306.630555555559</v>
      </c>
      <c r="G963" s="84"/>
      <c r="H963" s="84"/>
      <c r="I963" s="84"/>
      <c r="J963" s="84"/>
      <c r="K963" s="84"/>
      <c r="L963" s="84"/>
      <c r="M963" s="84"/>
      <c r="N963" s="84"/>
      <c r="O963" s="84"/>
      <c r="P963" s="84"/>
      <c r="Q963" s="84"/>
      <c r="R963" s="84"/>
      <c r="S963" s="84"/>
      <c r="T963" s="84"/>
      <c r="U963" s="84"/>
      <c r="V963" s="84"/>
      <c r="W963" s="84"/>
      <c r="X963" s="84"/>
      <c r="Y963" s="84"/>
      <c r="Z963" s="84"/>
    </row>
    <row r="964" spans="1:26" ht="60">
      <c r="A964" s="399" t="s">
        <v>15</v>
      </c>
      <c r="B964" s="400">
        <v>100007984452</v>
      </c>
      <c r="C964" s="399" t="s">
        <v>5475</v>
      </c>
      <c r="D964" s="399" t="s">
        <v>5483</v>
      </c>
      <c r="E964" s="399" t="s">
        <v>13</v>
      </c>
      <c r="F964" s="401">
        <v>44307.68472222222</v>
      </c>
      <c r="G964" s="84"/>
      <c r="H964" s="84"/>
      <c r="I964" s="84"/>
      <c r="J964" s="84"/>
      <c r="K964" s="84"/>
      <c r="L964" s="84"/>
      <c r="M964" s="84"/>
      <c r="N964" s="84"/>
      <c r="O964" s="84"/>
      <c r="P964" s="84"/>
      <c r="Q964" s="84"/>
      <c r="R964" s="84"/>
      <c r="S964" s="84"/>
      <c r="T964" s="84"/>
      <c r="U964" s="84"/>
      <c r="V964" s="84"/>
      <c r="W964" s="84"/>
      <c r="X964" s="84"/>
      <c r="Y964" s="84"/>
      <c r="Z964" s="84"/>
    </row>
    <row r="965" spans="1:26" ht="45">
      <c r="A965" s="399" t="s">
        <v>18</v>
      </c>
      <c r="B965" s="402">
        <v>100007888786</v>
      </c>
      <c r="C965" s="399" t="s">
        <v>5475</v>
      </c>
      <c r="D965" s="399" t="s">
        <v>5476</v>
      </c>
      <c r="E965" s="399" t="s">
        <v>13</v>
      </c>
      <c r="F965" s="401">
        <v>44327.720833333333</v>
      </c>
      <c r="G965" s="84"/>
      <c r="H965" s="84"/>
      <c r="I965" s="84"/>
      <c r="J965" s="84"/>
      <c r="K965" s="84"/>
      <c r="L965" s="84"/>
      <c r="M965" s="84"/>
      <c r="N965" s="84"/>
      <c r="O965" s="84"/>
      <c r="P965" s="84"/>
      <c r="Q965" s="84"/>
      <c r="R965" s="84"/>
      <c r="S965" s="84"/>
      <c r="T965" s="84"/>
      <c r="U965" s="84"/>
      <c r="V965" s="84"/>
      <c r="W965" s="84"/>
      <c r="X965" s="84"/>
      <c r="Y965" s="84"/>
      <c r="Z965" s="84"/>
    </row>
    <row r="966" spans="1:26" ht="45">
      <c r="A966" s="399" t="s">
        <v>18</v>
      </c>
      <c r="B966" s="402">
        <v>188318558</v>
      </c>
      <c r="C966" s="399" t="s">
        <v>5475</v>
      </c>
      <c r="D966" s="399" t="s">
        <v>5476</v>
      </c>
      <c r="E966" s="399" t="s">
        <v>13</v>
      </c>
      <c r="F966" s="401">
        <v>44335.416666666672</v>
      </c>
      <c r="G966" s="84"/>
      <c r="H966" s="84"/>
      <c r="I966" s="84"/>
      <c r="J966" s="84"/>
      <c r="K966" s="84"/>
      <c r="L966" s="84"/>
      <c r="M966" s="84"/>
      <c r="N966" s="84"/>
      <c r="O966" s="84"/>
      <c r="P966" s="84"/>
      <c r="Q966" s="84"/>
      <c r="R966" s="84"/>
      <c r="S966" s="84"/>
      <c r="T966" s="84"/>
      <c r="U966" s="84"/>
      <c r="V966" s="84"/>
      <c r="W966" s="84"/>
      <c r="X966" s="84"/>
      <c r="Y966" s="84"/>
      <c r="Z966" s="84"/>
    </row>
    <row r="967" spans="1:26" ht="45">
      <c r="A967" s="404" t="s">
        <v>14</v>
      </c>
      <c r="B967" s="405">
        <v>100007733404</v>
      </c>
      <c r="C967" s="404" t="s">
        <v>5475</v>
      </c>
      <c r="D967" s="404" t="s">
        <v>5476</v>
      </c>
      <c r="E967" s="406" t="s">
        <v>9</v>
      </c>
      <c r="F967" s="407">
        <v>44329.697222222225</v>
      </c>
      <c r="G967" s="84"/>
      <c r="H967" s="84"/>
      <c r="I967" s="84"/>
      <c r="J967" s="84"/>
      <c r="K967" s="84"/>
      <c r="L967" s="84"/>
      <c r="M967" s="84"/>
      <c r="N967" s="84"/>
      <c r="O967" s="84"/>
      <c r="P967" s="84"/>
      <c r="Q967" s="84"/>
      <c r="R967" s="84"/>
      <c r="S967" s="84"/>
      <c r="T967" s="84"/>
      <c r="U967" s="84"/>
      <c r="V967" s="84"/>
      <c r="W967" s="84"/>
      <c r="X967" s="84"/>
      <c r="Y967" s="84"/>
      <c r="Z967" s="84"/>
    </row>
    <row r="968" spans="1:26" ht="45">
      <c r="A968" s="399" t="s">
        <v>19</v>
      </c>
      <c r="B968" s="400">
        <v>100007831243</v>
      </c>
      <c r="C968" s="399" t="s">
        <v>5475</v>
      </c>
      <c r="D968" s="399" t="s">
        <v>5476</v>
      </c>
      <c r="E968" s="399" t="s">
        <v>13</v>
      </c>
      <c r="F968" s="401">
        <v>44330.684027777781</v>
      </c>
      <c r="G968" s="84"/>
      <c r="H968" s="84"/>
      <c r="I968" s="84"/>
      <c r="J968" s="84"/>
      <c r="K968" s="84"/>
      <c r="L968" s="84"/>
      <c r="M968" s="84"/>
      <c r="N968" s="84"/>
      <c r="O968" s="84"/>
      <c r="P968" s="84"/>
      <c r="Q968" s="84"/>
      <c r="R968" s="84"/>
      <c r="S968" s="84"/>
      <c r="T968" s="84"/>
      <c r="U968" s="84"/>
      <c r="V968" s="84"/>
      <c r="W968" s="84"/>
      <c r="X968" s="84"/>
      <c r="Y968" s="84"/>
      <c r="Z968" s="84"/>
    </row>
    <row r="969" spans="1:26" ht="45">
      <c r="A969" s="399" t="s">
        <v>18</v>
      </c>
      <c r="B969" s="402">
        <v>56740806</v>
      </c>
      <c r="C969" s="399" t="s">
        <v>5475</v>
      </c>
      <c r="D969" s="399" t="s">
        <v>5476</v>
      </c>
      <c r="E969" s="399" t="s">
        <v>13</v>
      </c>
      <c r="F969" s="401">
        <v>44280.583333333328</v>
      </c>
      <c r="G969" s="84"/>
      <c r="H969" s="84"/>
      <c r="I969" s="84"/>
      <c r="J969" s="84"/>
      <c r="K969" s="84"/>
      <c r="L969" s="84"/>
      <c r="M969" s="84"/>
      <c r="N969" s="84"/>
      <c r="O969" s="84"/>
      <c r="P969" s="84"/>
      <c r="Q969" s="84"/>
      <c r="R969" s="84"/>
      <c r="S969" s="84"/>
      <c r="T969" s="84"/>
      <c r="U969" s="84"/>
      <c r="V969" s="84"/>
      <c r="W969" s="84"/>
      <c r="X969" s="84"/>
      <c r="Y969" s="84"/>
      <c r="Z969" s="84"/>
    </row>
    <row r="970" spans="1:26" ht="45">
      <c r="A970" s="399" t="s">
        <v>17</v>
      </c>
      <c r="B970" s="400">
        <v>49273715</v>
      </c>
      <c r="C970" s="399" t="s">
        <v>5475</v>
      </c>
      <c r="D970" s="399" t="s">
        <v>5476</v>
      </c>
      <c r="E970" s="399" t="s">
        <v>13</v>
      </c>
      <c r="F970" s="401">
        <v>44194.715277777781</v>
      </c>
      <c r="G970" s="403">
        <v>44344</v>
      </c>
      <c r="H970" s="84"/>
      <c r="I970" s="84"/>
      <c r="J970" s="84"/>
      <c r="K970" s="84"/>
      <c r="L970" s="84"/>
      <c r="M970" s="84"/>
      <c r="N970" s="84"/>
      <c r="O970" s="84"/>
      <c r="P970" s="84"/>
      <c r="Q970" s="84"/>
      <c r="R970" s="84"/>
      <c r="S970" s="84"/>
      <c r="T970" s="84"/>
      <c r="U970" s="84"/>
      <c r="V970" s="84"/>
      <c r="W970" s="84"/>
      <c r="X970" s="84"/>
      <c r="Y970" s="84"/>
      <c r="Z970" s="84"/>
    </row>
    <row r="971" spans="1:26" ht="45">
      <c r="A971" s="399" t="s">
        <v>6</v>
      </c>
      <c r="B971" s="400">
        <v>34319212</v>
      </c>
      <c r="C971" s="399" t="s">
        <v>5475</v>
      </c>
      <c r="D971" s="399" t="s">
        <v>5476</v>
      </c>
      <c r="E971" s="399" t="s">
        <v>13</v>
      </c>
      <c r="F971" s="401">
        <v>44258.76944444445</v>
      </c>
      <c r="G971" s="84"/>
      <c r="H971" s="84"/>
      <c r="I971" s="84"/>
      <c r="J971" s="84"/>
      <c r="K971" s="84"/>
      <c r="L971" s="84"/>
      <c r="M971" s="84"/>
      <c r="N971" s="84"/>
      <c r="O971" s="84"/>
      <c r="P971" s="84"/>
      <c r="Q971" s="84"/>
      <c r="R971" s="84"/>
      <c r="S971" s="84"/>
      <c r="T971" s="84"/>
      <c r="U971" s="84"/>
      <c r="V971" s="84"/>
      <c r="W971" s="84"/>
      <c r="X971" s="84"/>
      <c r="Y971" s="84"/>
      <c r="Z971" s="84"/>
    </row>
    <row r="972" spans="1:26" ht="45">
      <c r="A972" s="399" t="s">
        <v>19</v>
      </c>
      <c r="B972" s="400">
        <v>30201205</v>
      </c>
      <c r="C972" s="399" t="s">
        <v>5475</v>
      </c>
      <c r="D972" s="399" t="s">
        <v>5476</v>
      </c>
      <c r="E972" s="399" t="s">
        <v>13</v>
      </c>
      <c r="F972" s="401">
        <v>44250.495138888888</v>
      </c>
      <c r="G972" s="84"/>
      <c r="H972" s="84"/>
      <c r="I972" s="84"/>
      <c r="J972" s="84"/>
      <c r="K972" s="84"/>
      <c r="L972" s="84"/>
      <c r="M972" s="84"/>
      <c r="N972" s="84"/>
      <c r="O972" s="84"/>
      <c r="P972" s="84"/>
      <c r="Q972" s="84"/>
      <c r="R972" s="84"/>
      <c r="S972" s="84"/>
      <c r="T972" s="84"/>
      <c r="U972" s="84"/>
      <c r="V972" s="84"/>
      <c r="W972" s="84"/>
      <c r="X972" s="84"/>
      <c r="Y972" s="84"/>
      <c r="Z972" s="84"/>
    </row>
    <row r="973" spans="1:26" ht="45">
      <c r="A973" s="399" t="s">
        <v>11</v>
      </c>
      <c r="B973" s="400">
        <v>26518203</v>
      </c>
      <c r="C973" s="399" t="s">
        <v>5475</v>
      </c>
      <c r="D973" s="399" t="s">
        <v>5476</v>
      </c>
      <c r="E973" s="399" t="s">
        <v>13</v>
      </c>
      <c r="F973" s="401">
        <v>44306.601388888885</v>
      </c>
      <c r="G973" s="84"/>
      <c r="H973" s="84"/>
      <c r="I973" s="84"/>
      <c r="J973" s="84"/>
      <c r="K973" s="84"/>
      <c r="L973" s="84"/>
      <c r="M973" s="84"/>
      <c r="N973" s="84"/>
      <c r="O973" s="84"/>
      <c r="P973" s="84"/>
      <c r="Q973" s="84"/>
      <c r="R973" s="84"/>
      <c r="S973" s="84"/>
      <c r="T973" s="84"/>
      <c r="U973" s="84"/>
      <c r="V973" s="84"/>
      <c r="W973" s="84"/>
      <c r="X973" s="84"/>
      <c r="Y973" s="84"/>
      <c r="Z973" s="84"/>
    </row>
    <row r="974" spans="1:26" ht="45">
      <c r="A974" s="399" t="s">
        <v>11</v>
      </c>
      <c r="B974" s="400">
        <v>22817037</v>
      </c>
      <c r="C974" s="399" t="s">
        <v>5475</v>
      </c>
      <c r="D974" s="399" t="s">
        <v>5476</v>
      </c>
      <c r="E974" s="399" t="s">
        <v>13</v>
      </c>
      <c r="F974" s="401">
        <v>44335.490972222222</v>
      </c>
      <c r="G974" s="84"/>
      <c r="H974" s="84"/>
      <c r="I974" s="84"/>
      <c r="J974" s="84"/>
      <c r="K974" s="84"/>
      <c r="L974" s="84"/>
      <c r="M974" s="84"/>
      <c r="N974" s="84"/>
      <c r="O974" s="84"/>
      <c r="P974" s="84"/>
      <c r="Q974" s="84"/>
      <c r="R974" s="84"/>
      <c r="S974" s="84"/>
      <c r="T974" s="84"/>
      <c r="U974" s="84"/>
      <c r="V974" s="84"/>
      <c r="W974" s="84"/>
      <c r="X974" s="84"/>
      <c r="Y974" s="84"/>
      <c r="Z974" s="84"/>
    </row>
    <row r="975" spans="1:26" ht="45">
      <c r="A975" s="399" t="s">
        <v>10</v>
      </c>
      <c r="B975" s="400">
        <v>7504522</v>
      </c>
      <c r="C975" s="399" t="s">
        <v>5475</v>
      </c>
      <c r="D975" s="399" t="s">
        <v>5476</v>
      </c>
      <c r="E975" s="399" t="s">
        <v>13</v>
      </c>
      <c r="F975" s="401">
        <v>44330.5625</v>
      </c>
      <c r="G975" s="84"/>
      <c r="H975" s="84"/>
      <c r="I975" s="84"/>
      <c r="J975" s="84"/>
      <c r="K975" s="84"/>
      <c r="L975" s="84"/>
      <c r="M975" s="84"/>
      <c r="N975" s="84"/>
      <c r="O975" s="84"/>
      <c r="P975" s="84"/>
      <c r="Q975" s="84"/>
      <c r="R975" s="84"/>
      <c r="S975" s="84"/>
      <c r="T975" s="84"/>
      <c r="U975" s="84"/>
      <c r="V975" s="84"/>
      <c r="W975" s="84"/>
      <c r="X975" s="84"/>
      <c r="Y975" s="84"/>
      <c r="Z975" s="84"/>
    </row>
    <row r="976" spans="1:26" ht="45">
      <c r="A976" s="399" t="s">
        <v>12</v>
      </c>
      <c r="B976" s="400">
        <v>19355171</v>
      </c>
      <c r="C976" s="399" t="s">
        <v>5475</v>
      </c>
      <c r="D976" s="399" t="s">
        <v>5476</v>
      </c>
      <c r="E976" s="399" t="s">
        <v>13</v>
      </c>
      <c r="F976" s="401">
        <v>44329.646527777775</v>
      </c>
      <c r="G976" s="84"/>
      <c r="H976" s="84"/>
      <c r="I976" s="84"/>
      <c r="J976" s="84"/>
      <c r="K976" s="84"/>
      <c r="L976" s="84"/>
      <c r="M976" s="84"/>
      <c r="N976" s="84"/>
      <c r="O976" s="84"/>
      <c r="P976" s="84"/>
      <c r="Q976" s="84"/>
      <c r="R976" s="84"/>
      <c r="S976" s="84"/>
      <c r="T976" s="84"/>
      <c r="U976" s="84"/>
      <c r="V976" s="84"/>
      <c r="W976" s="84"/>
      <c r="X976" s="84"/>
      <c r="Y976" s="84"/>
      <c r="Z976" s="84"/>
    </row>
    <row r="977" spans="1:26" ht="45">
      <c r="A977" s="399" t="s">
        <v>12</v>
      </c>
      <c r="B977" s="400">
        <v>6590620</v>
      </c>
      <c r="C977" s="399" t="s">
        <v>5475</v>
      </c>
      <c r="D977" s="399" t="s">
        <v>5476</v>
      </c>
      <c r="E977" s="399" t="s">
        <v>13</v>
      </c>
      <c r="F977" s="401">
        <v>44307.664583333331</v>
      </c>
      <c r="G977" s="84"/>
      <c r="H977" s="84"/>
      <c r="I977" s="84"/>
      <c r="J977" s="84"/>
      <c r="K977" s="84"/>
      <c r="L977" s="84"/>
      <c r="M977" s="84"/>
      <c r="N977" s="84"/>
      <c r="O977" s="84"/>
      <c r="P977" s="84"/>
      <c r="Q977" s="84"/>
      <c r="R977" s="84"/>
      <c r="S977" s="84"/>
      <c r="T977" s="84"/>
      <c r="U977" s="84"/>
      <c r="V977" s="84"/>
      <c r="W977" s="84"/>
      <c r="X977" s="84"/>
      <c r="Y977" s="84"/>
      <c r="Z977" s="84"/>
    </row>
    <row r="978" spans="1:26" ht="45">
      <c r="A978" s="399" t="s">
        <v>12</v>
      </c>
      <c r="B978" s="400">
        <v>67833578</v>
      </c>
      <c r="C978" s="399" t="s">
        <v>5475</v>
      </c>
      <c r="D978" s="399" t="s">
        <v>5476</v>
      </c>
      <c r="E978" s="399" t="s">
        <v>13</v>
      </c>
      <c r="F978" s="401">
        <v>44307.734722222223</v>
      </c>
      <c r="G978" s="84"/>
      <c r="H978" s="84"/>
      <c r="I978" s="84"/>
      <c r="J978" s="84"/>
      <c r="K978" s="84"/>
      <c r="L978" s="84"/>
      <c r="M978" s="84"/>
      <c r="N978" s="84"/>
      <c r="O978" s="84"/>
      <c r="P978" s="84"/>
      <c r="Q978" s="84"/>
      <c r="R978" s="84"/>
      <c r="S978" s="84"/>
      <c r="T978" s="84"/>
      <c r="U978" s="84"/>
      <c r="V978" s="84"/>
      <c r="W978" s="84"/>
      <c r="X978" s="84"/>
      <c r="Y978" s="84"/>
      <c r="Z978" s="84"/>
    </row>
    <row r="979" spans="1:26" ht="45">
      <c r="A979" s="399" t="s">
        <v>15</v>
      </c>
      <c r="B979" s="400">
        <v>68637552</v>
      </c>
      <c r="C979" s="399" t="s">
        <v>5475</v>
      </c>
      <c r="D979" s="399" t="s">
        <v>5476</v>
      </c>
      <c r="E979" s="399" t="s">
        <v>13</v>
      </c>
      <c r="F979" s="401">
        <v>44306.447222222225</v>
      </c>
      <c r="G979" s="84"/>
      <c r="H979" s="84"/>
      <c r="I979" s="84"/>
      <c r="J979" s="84"/>
      <c r="K979" s="84"/>
      <c r="L979" s="84"/>
      <c r="M979" s="84"/>
      <c r="N979" s="84"/>
      <c r="O979" s="84"/>
      <c r="P979" s="84"/>
      <c r="Q979" s="84"/>
      <c r="R979" s="84"/>
      <c r="S979" s="84"/>
      <c r="T979" s="84"/>
      <c r="U979" s="84"/>
      <c r="V979" s="84"/>
      <c r="W979" s="84"/>
      <c r="X979" s="84"/>
      <c r="Y979" s="84"/>
      <c r="Z979" s="84"/>
    </row>
    <row r="980" spans="1:26" ht="45">
      <c r="A980" s="399" t="s">
        <v>6</v>
      </c>
      <c r="B980" s="400">
        <v>12611786</v>
      </c>
      <c r="C980" s="399" t="s">
        <v>5475</v>
      </c>
      <c r="D980" s="399" t="s">
        <v>5476</v>
      </c>
      <c r="E980" s="399" t="s">
        <v>13</v>
      </c>
      <c r="F980" s="401">
        <v>44335.759722222225</v>
      </c>
      <c r="G980" s="84"/>
      <c r="H980" s="84"/>
      <c r="I980" s="84"/>
      <c r="J980" s="84"/>
      <c r="K980" s="84"/>
      <c r="L980" s="84"/>
      <c r="M980" s="84"/>
      <c r="N980" s="84"/>
      <c r="O980" s="84"/>
      <c r="P980" s="84"/>
      <c r="Q980" s="84"/>
      <c r="R980" s="84"/>
      <c r="S980" s="84"/>
      <c r="T980" s="84"/>
      <c r="U980" s="84"/>
      <c r="V980" s="84"/>
      <c r="W980" s="84"/>
      <c r="X980" s="84"/>
      <c r="Y980" s="84"/>
      <c r="Z980" s="84"/>
    </row>
    <row r="981" spans="1:26" ht="45">
      <c r="A981" s="399" t="s">
        <v>6</v>
      </c>
      <c r="B981" s="400">
        <v>1660568</v>
      </c>
      <c r="C981" s="399" t="s">
        <v>5475</v>
      </c>
      <c r="D981" s="399" t="s">
        <v>5476</v>
      </c>
      <c r="E981" s="399" t="s">
        <v>13</v>
      </c>
      <c r="F981" s="401">
        <v>44151.683333333334</v>
      </c>
      <c r="G981" s="84"/>
      <c r="H981" s="84"/>
      <c r="I981" s="84"/>
      <c r="J981" s="84"/>
      <c r="K981" s="84"/>
      <c r="L981" s="84"/>
      <c r="M981" s="84"/>
      <c r="N981" s="84"/>
      <c r="O981" s="84"/>
      <c r="P981" s="84"/>
      <c r="Q981" s="84"/>
      <c r="R981" s="84"/>
      <c r="S981" s="84"/>
      <c r="T981" s="84"/>
      <c r="U981" s="84"/>
      <c r="V981" s="84"/>
      <c r="W981" s="84"/>
      <c r="X981" s="84"/>
      <c r="Y981" s="84"/>
      <c r="Z981" s="84"/>
    </row>
    <row r="982" spans="1:26" ht="45">
      <c r="A982" s="399" t="s">
        <v>10</v>
      </c>
      <c r="B982" s="400">
        <v>100007505056</v>
      </c>
      <c r="C982" s="399" t="s">
        <v>5475</v>
      </c>
      <c r="D982" s="399" t="s">
        <v>5476</v>
      </c>
      <c r="E982" s="399" t="s">
        <v>13</v>
      </c>
      <c r="F982" s="401">
        <v>44326.618750000001</v>
      </c>
      <c r="G982" s="84"/>
      <c r="H982" s="84"/>
      <c r="I982" s="84"/>
      <c r="J982" s="84"/>
      <c r="K982" s="84"/>
      <c r="L982" s="84"/>
      <c r="M982" s="84"/>
      <c r="N982" s="84"/>
      <c r="O982" s="84"/>
      <c r="P982" s="84"/>
      <c r="Q982" s="84"/>
      <c r="R982" s="84"/>
      <c r="S982" s="84"/>
      <c r="T982" s="84"/>
      <c r="U982" s="84"/>
      <c r="V982" s="84"/>
      <c r="W982" s="84"/>
      <c r="X982" s="84"/>
      <c r="Y982" s="84"/>
      <c r="Z982" s="84"/>
    </row>
    <row r="983" spans="1:26" ht="45">
      <c r="A983" s="399" t="s">
        <v>16</v>
      </c>
      <c r="B983" s="400">
        <v>100007159506</v>
      </c>
      <c r="C983" s="399" t="s">
        <v>5475</v>
      </c>
      <c r="D983" s="399" t="s">
        <v>5476</v>
      </c>
      <c r="E983" s="399" t="s">
        <v>13</v>
      </c>
      <c r="F983" s="401">
        <v>44326.47152777778</v>
      </c>
      <c r="G983" s="84"/>
      <c r="H983" s="84"/>
      <c r="I983" s="84"/>
      <c r="J983" s="84"/>
      <c r="K983" s="84"/>
      <c r="L983" s="84"/>
      <c r="M983" s="84"/>
      <c r="N983" s="84"/>
      <c r="O983" s="84"/>
      <c r="P983" s="84"/>
      <c r="Q983" s="84"/>
      <c r="R983" s="84"/>
      <c r="S983" s="84"/>
      <c r="T983" s="84"/>
      <c r="U983" s="84"/>
      <c r="V983" s="84"/>
      <c r="W983" s="84"/>
      <c r="X983" s="84"/>
      <c r="Y983" s="84"/>
      <c r="Z983" s="84"/>
    </row>
    <row r="984" spans="1:26" ht="45">
      <c r="A984" s="399" t="s">
        <v>18</v>
      </c>
      <c r="B984" s="402">
        <v>100006916909</v>
      </c>
      <c r="C984" s="399" t="s">
        <v>5475</v>
      </c>
      <c r="D984" s="399" t="s">
        <v>5476</v>
      </c>
      <c r="E984" s="399" t="s">
        <v>13</v>
      </c>
      <c r="F984" s="401">
        <v>44335.635416666672</v>
      </c>
      <c r="G984" s="84"/>
      <c r="H984" s="84"/>
      <c r="I984" s="84"/>
      <c r="J984" s="84"/>
      <c r="K984" s="84"/>
      <c r="L984" s="84"/>
      <c r="M984" s="84"/>
      <c r="N984" s="84"/>
      <c r="O984" s="84"/>
      <c r="P984" s="84"/>
      <c r="Q984" s="84"/>
      <c r="R984" s="84"/>
      <c r="S984" s="84"/>
      <c r="T984" s="84"/>
      <c r="U984" s="84"/>
      <c r="V984" s="84"/>
      <c r="W984" s="84"/>
      <c r="X984" s="84"/>
      <c r="Y984" s="84"/>
      <c r="Z984" s="84"/>
    </row>
    <row r="985" spans="1:26" ht="60">
      <c r="A985" s="399" t="s">
        <v>12</v>
      </c>
      <c r="B985" s="400">
        <v>100007596899</v>
      </c>
      <c r="C985" s="399" t="s">
        <v>5475</v>
      </c>
      <c r="D985" s="399" t="s">
        <v>5483</v>
      </c>
      <c r="E985" s="399" t="s">
        <v>13</v>
      </c>
      <c r="F985" s="401">
        <v>44259.453472222223</v>
      </c>
      <c r="G985" s="84"/>
      <c r="H985" s="84"/>
      <c r="I985" s="84"/>
      <c r="J985" s="84"/>
      <c r="K985" s="84"/>
      <c r="L985" s="84"/>
      <c r="M985" s="84"/>
      <c r="N985" s="84"/>
      <c r="O985" s="84"/>
      <c r="P985" s="84"/>
      <c r="Q985" s="84"/>
      <c r="R985" s="84"/>
      <c r="S985" s="84"/>
      <c r="T985" s="84"/>
      <c r="U985" s="84"/>
      <c r="V985" s="84"/>
      <c r="W985" s="84"/>
      <c r="X985" s="84"/>
      <c r="Y985" s="84"/>
      <c r="Z985" s="84"/>
    </row>
    <row r="986" spans="1:26" ht="60">
      <c r="A986" s="399" t="s">
        <v>19</v>
      </c>
      <c r="B986" s="400">
        <v>100007524203</v>
      </c>
      <c r="C986" s="399" t="s">
        <v>5475</v>
      </c>
      <c r="D986" s="399" t="s">
        <v>5483</v>
      </c>
      <c r="E986" s="399" t="s">
        <v>13</v>
      </c>
      <c r="F986" s="401">
        <v>44333.740972222222</v>
      </c>
      <c r="G986" s="84"/>
      <c r="H986" s="84"/>
      <c r="I986" s="84"/>
      <c r="J986" s="84"/>
      <c r="K986" s="84"/>
      <c r="L986" s="84"/>
      <c r="M986" s="84"/>
      <c r="N986" s="84"/>
      <c r="O986" s="84"/>
      <c r="P986" s="84"/>
      <c r="Q986" s="84"/>
      <c r="R986" s="84"/>
      <c r="S986" s="84"/>
      <c r="T986" s="84"/>
      <c r="U986" s="84"/>
      <c r="V986" s="84"/>
      <c r="W986" s="84"/>
      <c r="X986" s="84"/>
      <c r="Y986" s="84"/>
      <c r="Z986" s="84"/>
    </row>
    <row r="987" spans="1:26" ht="60">
      <c r="A987" s="399" t="s">
        <v>16</v>
      </c>
      <c r="B987" s="400">
        <v>100007687337</v>
      </c>
      <c r="C987" s="399" t="s">
        <v>5475</v>
      </c>
      <c r="D987" s="399" t="s">
        <v>5483</v>
      </c>
      <c r="E987" s="399" t="s">
        <v>13</v>
      </c>
      <c r="F987" s="401">
        <v>44326.476388888885</v>
      </c>
      <c r="G987" s="84"/>
      <c r="H987" s="84"/>
      <c r="I987" s="84"/>
      <c r="J987" s="84"/>
      <c r="K987" s="84"/>
      <c r="L987" s="84"/>
      <c r="M987" s="84"/>
      <c r="N987" s="84"/>
      <c r="O987" s="84"/>
      <c r="P987" s="84"/>
      <c r="Q987" s="84"/>
      <c r="R987" s="84"/>
      <c r="S987" s="84"/>
      <c r="T987" s="84"/>
      <c r="U987" s="84"/>
      <c r="V987" s="84"/>
      <c r="W987" s="84"/>
      <c r="X987" s="84"/>
      <c r="Y987" s="84"/>
      <c r="Z987" s="84"/>
    </row>
    <row r="988" spans="1:26" ht="60">
      <c r="A988" s="404" t="s">
        <v>14</v>
      </c>
      <c r="B988" s="405">
        <v>100007153280</v>
      </c>
      <c r="C988" s="404" t="s">
        <v>5475</v>
      </c>
      <c r="D988" s="404" t="s">
        <v>5483</v>
      </c>
      <c r="E988" s="406" t="s">
        <v>9</v>
      </c>
      <c r="F988" s="407">
        <v>44305.610416666663</v>
      </c>
      <c r="G988" s="84"/>
      <c r="H988" s="84"/>
      <c r="I988" s="84"/>
      <c r="J988" s="84"/>
      <c r="K988" s="84"/>
      <c r="L988" s="84"/>
      <c r="M988" s="84"/>
      <c r="N988" s="84"/>
      <c r="O988" s="84"/>
      <c r="P988" s="84"/>
      <c r="Q988" s="84"/>
      <c r="R988" s="84"/>
      <c r="S988" s="84"/>
      <c r="T988" s="84"/>
      <c r="U988" s="84"/>
      <c r="V988" s="84"/>
      <c r="W988" s="84"/>
      <c r="X988" s="84"/>
      <c r="Y988" s="84"/>
      <c r="Z988" s="84"/>
    </row>
    <row r="989" spans="1:26" ht="60">
      <c r="A989" s="399" t="s">
        <v>6</v>
      </c>
      <c r="B989" s="400">
        <v>100007210107</v>
      </c>
      <c r="C989" s="399" t="s">
        <v>5475</v>
      </c>
      <c r="D989" s="399" t="s">
        <v>5483</v>
      </c>
      <c r="E989" s="399" t="s">
        <v>13</v>
      </c>
      <c r="F989" s="401">
        <v>44335.452777777777</v>
      </c>
      <c r="G989" s="84"/>
      <c r="H989" s="84"/>
      <c r="I989" s="84"/>
      <c r="J989" s="84"/>
      <c r="K989" s="84"/>
      <c r="L989" s="84"/>
      <c r="M989" s="84"/>
      <c r="N989" s="84"/>
      <c r="O989" s="84"/>
      <c r="P989" s="84"/>
      <c r="Q989" s="84"/>
      <c r="R989" s="84"/>
      <c r="S989" s="84"/>
      <c r="T989" s="84"/>
      <c r="U989" s="84"/>
      <c r="V989" s="84"/>
      <c r="W989" s="84"/>
      <c r="X989" s="84"/>
      <c r="Y989" s="84"/>
      <c r="Z989" s="84"/>
    </row>
    <row r="990" spans="1:26" ht="60">
      <c r="A990" s="399" t="s">
        <v>17</v>
      </c>
      <c r="B990" s="400">
        <v>100007504628</v>
      </c>
      <c r="C990" s="399" t="s">
        <v>5475</v>
      </c>
      <c r="D990" s="399" t="s">
        <v>5483</v>
      </c>
      <c r="E990" s="399" t="s">
        <v>13</v>
      </c>
      <c r="F990" s="401">
        <v>44327.754166666666</v>
      </c>
      <c r="G990" s="403">
        <v>44344</v>
      </c>
      <c r="H990" s="84"/>
      <c r="I990" s="84"/>
      <c r="J990" s="84"/>
      <c r="K990" s="84"/>
      <c r="L990" s="84"/>
      <c r="M990" s="84"/>
      <c r="N990" s="84"/>
      <c r="O990" s="84"/>
      <c r="P990" s="84"/>
      <c r="Q990" s="84"/>
      <c r="R990" s="84"/>
      <c r="S990" s="84"/>
      <c r="T990" s="84"/>
      <c r="U990" s="84"/>
      <c r="V990" s="84"/>
      <c r="W990" s="84"/>
      <c r="X990" s="84"/>
      <c r="Y990" s="84"/>
      <c r="Z990" s="84"/>
    </row>
    <row r="991" spans="1:26" ht="60">
      <c r="A991" s="399" t="s">
        <v>17</v>
      </c>
      <c r="B991" s="400">
        <v>100007084498</v>
      </c>
      <c r="C991" s="399" t="s">
        <v>5475</v>
      </c>
      <c r="D991" s="399" t="s">
        <v>5483</v>
      </c>
      <c r="E991" s="399" t="s">
        <v>13</v>
      </c>
      <c r="F991" s="401">
        <v>44324.645833333328</v>
      </c>
      <c r="G991" s="403">
        <v>44342</v>
      </c>
      <c r="H991" s="84"/>
      <c r="I991" s="84"/>
      <c r="J991" s="84"/>
      <c r="K991" s="84"/>
      <c r="L991" s="84"/>
      <c r="M991" s="84"/>
      <c r="N991" s="84"/>
      <c r="O991" s="84"/>
      <c r="P991" s="84"/>
      <c r="Q991" s="84"/>
      <c r="R991" s="84"/>
      <c r="S991" s="84"/>
      <c r="T991" s="84"/>
      <c r="U991" s="84"/>
      <c r="V991" s="84"/>
      <c r="W991" s="84"/>
      <c r="X991" s="84"/>
      <c r="Y991" s="84"/>
      <c r="Z991" s="84"/>
    </row>
    <row r="992" spans="1:26" ht="60">
      <c r="A992" s="399" t="s">
        <v>15</v>
      </c>
      <c r="B992" s="400">
        <v>100006935261</v>
      </c>
      <c r="C992" s="399" t="s">
        <v>5475</v>
      </c>
      <c r="D992" s="399" t="s">
        <v>5483</v>
      </c>
      <c r="E992" s="399" t="s">
        <v>13</v>
      </c>
      <c r="F992" s="401">
        <v>44327.44027777778</v>
      </c>
      <c r="G992" s="84"/>
      <c r="H992" s="84"/>
      <c r="I992" s="84"/>
      <c r="J992" s="84"/>
      <c r="K992" s="84"/>
      <c r="L992" s="84"/>
      <c r="M992" s="84"/>
      <c r="N992" s="84"/>
      <c r="O992" s="84"/>
      <c r="P992" s="84"/>
      <c r="Q992" s="84"/>
      <c r="R992" s="84"/>
      <c r="S992" s="84"/>
      <c r="T992" s="84"/>
      <c r="U992" s="84"/>
      <c r="V992" s="84"/>
      <c r="W992" s="84"/>
      <c r="X992" s="84"/>
      <c r="Y992" s="84"/>
      <c r="Z992" s="84"/>
    </row>
    <row r="993" spans="1:26" ht="60">
      <c r="A993" s="399" t="s">
        <v>19</v>
      </c>
      <c r="B993" s="400">
        <v>100006874657</v>
      </c>
      <c r="C993" s="399" t="s">
        <v>5475</v>
      </c>
      <c r="D993" s="399" t="s">
        <v>5483</v>
      </c>
      <c r="E993" s="399" t="s">
        <v>13</v>
      </c>
      <c r="F993" s="401">
        <v>44254.609027777777</v>
      </c>
      <c r="G993" s="84"/>
      <c r="H993" s="84"/>
      <c r="I993" s="84"/>
      <c r="J993" s="84"/>
      <c r="K993" s="84"/>
      <c r="L993" s="84"/>
      <c r="M993" s="84"/>
      <c r="N993" s="84"/>
      <c r="O993" s="84"/>
      <c r="P993" s="84"/>
      <c r="Q993" s="84"/>
      <c r="R993" s="84"/>
      <c r="S993" s="84"/>
      <c r="T993" s="84"/>
      <c r="U993" s="84"/>
      <c r="V993" s="84"/>
      <c r="W993" s="84"/>
      <c r="X993" s="84"/>
      <c r="Y993" s="84"/>
      <c r="Z993" s="84"/>
    </row>
    <row r="994" spans="1:26" ht="60">
      <c r="A994" s="399" t="s">
        <v>18</v>
      </c>
      <c r="B994" s="402">
        <v>100006765883</v>
      </c>
      <c r="C994" s="399" t="s">
        <v>5475</v>
      </c>
      <c r="D994" s="399" t="s">
        <v>5483</v>
      </c>
      <c r="E994" s="399" t="s">
        <v>13</v>
      </c>
      <c r="F994" s="401">
        <v>44301.415277777778</v>
      </c>
      <c r="G994" s="84"/>
      <c r="H994" s="84"/>
      <c r="I994" s="84"/>
      <c r="J994" s="84"/>
      <c r="K994" s="84"/>
      <c r="L994" s="84"/>
      <c r="M994" s="84"/>
      <c r="N994" s="84"/>
      <c r="O994" s="84"/>
      <c r="P994" s="84"/>
      <c r="Q994" s="84"/>
      <c r="R994" s="84"/>
      <c r="S994" s="84"/>
      <c r="T994" s="84"/>
      <c r="U994" s="84"/>
      <c r="V994" s="84"/>
      <c r="W994" s="84"/>
      <c r="X994" s="84"/>
      <c r="Y994" s="84"/>
      <c r="Z994" s="84"/>
    </row>
    <row r="995" spans="1:26" ht="60">
      <c r="A995" s="399" t="s">
        <v>15</v>
      </c>
      <c r="B995" s="400">
        <v>100006794208</v>
      </c>
      <c r="C995" s="399" t="s">
        <v>5475</v>
      </c>
      <c r="D995" s="399" t="s">
        <v>5483</v>
      </c>
      <c r="E995" s="399" t="s">
        <v>13</v>
      </c>
      <c r="F995" s="401">
        <v>44327.440972222219</v>
      </c>
      <c r="G995" s="84"/>
      <c r="H995" s="84"/>
      <c r="I995" s="84"/>
      <c r="J995" s="84"/>
      <c r="K995" s="84"/>
      <c r="L995" s="84"/>
      <c r="M995" s="84"/>
      <c r="N995" s="84"/>
      <c r="O995" s="84"/>
      <c r="P995" s="84"/>
      <c r="Q995" s="84"/>
      <c r="R995" s="84"/>
      <c r="S995" s="84"/>
      <c r="T995" s="84"/>
      <c r="U995" s="84"/>
      <c r="V995" s="84"/>
      <c r="W995" s="84"/>
      <c r="X995" s="84"/>
      <c r="Y995" s="84"/>
      <c r="Z995" s="84"/>
    </row>
    <row r="996" spans="1:26" ht="60">
      <c r="A996" s="399" t="s">
        <v>17</v>
      </c>
      <c r="B996" s="400">
        <v>100006796074</v>
      </c>
      <c r="C996" s="399" t="s">
        <v>5475</v>
      </c>
      <c r="D996" s="399" t="s">
        <v>5483</v>
      </c>
      <c r="E996" s="399" t="s">
        <v>13</v>
      </c>
      <c r="F996" s="401">
        <v>44246.583333333328</v>
      </c>
      <c r="G996" s="403">
        <v>44344</v>
      </c>
      <c r="H996" s="84"/>
      <c r="I996" s="84"/>
      <c r="J996" s="84"/>
      <c r="K996" s="84"/>
      <c r="L996" s="84"/>
      <c r="M996" s="84"/>
      <c r="N996" s="84"/>
      <c r="O996" s="84"/>
      <c r="P996" s="84"/>
      <c r="Q996" s="84"/>
      <c r="R996" s="84"/>
      <c r="S996" s="84"/>
      <c r="T996" s="84"/>
      <c r="U996" s="84"/>
      <c r="V996" s="84"/>
      <c r="W996" s="84"/>
      <c r="X996" s="84"/>
      <c r="Y996" s="84"/>
      <c r="Z996" s="84"/>
    </row>
    <row r="997" spans="1:26" ht="60">
      <c r="A997" s="399" t="s">
        <v>15</v>
      </c>
      <c r="B997" s="400">
        <v>100006814584</v>
      </c>
      <c r="C997" s="399" t="s">
        <v>5475</v>
      </c>
      <c r="D997" s="399" t="s">
        <v>5483</v>
      </c>
      <c r="E997" s="399" t="s">
        <v>13</v>
      </c>
      <c r="F997" s="401">
        <v>44309.652083333334</v>
      </c>
      <c r="G997" s="84"/>
      <c r="H997" s="84"/>
      <c r="I997" s="84"/>
      <c r="J997" s="84"/>
      <c r="K997" s="84"/>
      <c r="L997" s="84"/>
      <c r="M997" s="84"/>
      <c r="N997" s="84"/>
      <c r="O997" s="84"/>
      <c r="P997" s="84"/>
      <c r="Q997" s="84"/>
      <c r="R997" s="84"/>
      <c r="S997" s="84"/>
      <c r="T997" s="84"/>
      <c r="U997" s="84"/>
      <c r="V997" s="84"/>
      <c r="W997" s="84"/>
      <c r="X997" s="84"/>
      <c r="Y997" s="84"/>
      <c r="Z997" s="84"/>
    </row>
    <row r="998" spans="1:26" ht="60">
      <c r="A998" s="399" t="s">
        <v>17</v>
      </c>
      <c r="B998" s="400">
        <v>100006832085</v>
      </c>
      <c r="C998" s="399" t="s">
        <v>5475</v>
      </c>
      <c r="D998" s="399" t="s">
        <v>5483</v>
      </c>
      <c r="E998" s="399" t="s">
        <v>13</v>
      </c>
      <c r="F998" s="401">
        <v>44309.706250000003</v>
      </c>
      <c r="G998" s="403">
        <v>44343</v>
      </c>
      <c r="H998" s="84"/>
      <c r="I998" s="84"/>
      <c r="J998" s="84"/>
      <c r="K998" s="84"/>
      <c r="L998" s="84"/>
      <c r="M998" s="84"/>
      <c r="N998" s="84"/>
      <c r="O998" s="84"/>
      <c r="P998" s="84"/>
      <c r="Q998" s="84"/>
      <c r="R998" s="84"/>
      <c r="S998" s="84"/>
      <c r="T998" s="84"/>
      <c r="U998" s="84"/>
      <c r="V998" s="84"/>
      <c r="W998" s="84"/>
      <c r="X998" s="84"/>
      <c r="Y998" s="84"/>
      <c r="Z998" s="84"/>
    </row>
    <row r="999" spans="1:26" ht="60">
      <c r="A999" s="399" t="s">
        <v>12</v>
      </c>
      <c r="B999" s="400">
        <v>100006362407</v>
      </c>
      <c r="C999" s="399" t="s">
        <v>5475</v>
      </c>
      <c r="D999" s="399" t="s">
        <v>5483</v>
      </c>
      <c r="E999" s="399" t="s">
        <v>13</v>
      </c>
      <c r="F999" s="401">
        <v>44326.661111111112</v>
      </c>
      <c r="G999" s="84"/>
      <c r="H999" s="84"/>
      <c r="I999" s="84"/>
      <c r="J999" s="84"/>
      <c r="K999" s="84"/>
      <c r="L999" s="84"/>
      <c r="M999" s="84"/>
      <c r="N999" s="84"/>
      <c r="O999" s="84"/>
      <c r="P999" s="84"/>
      <c r="Q999" s="84"/>
      <c r="R999" s="84"/>
      <c r="S999" s="84"/>
      <c r="T999" s="84"/>
      <c r="U999" s="84"/>
      <c r="V999" s="84"/>
      <c r="W999" s="84"/>
      <c r="X999" s="84"/>
      <c r="Y999" s="84"/>
      <c r="Z999" s="84"/>
    </row>
    <row r="1000" spans="1:26" ht="60">
      <c r="A1000" s="399" t="s">
        <v>16</v>
      </c>
      <c r="B1000" s="400">
        <v>100006475794</v>
      </c>
      <c r="C1000" s="399" t="s">
        <v>5475</v>
      </c>
      <c r="D1000" s="399" t="s">
        <v>5483</v>
      </c>
      <c r="E1000" s="399" t="s">
        <v>13</v>
      </c>
      <c r="F1000" s="401">
        <v>44298.420833333337</v>
      </c>
      <c r="G1000" s="84"/>
      <c r="H1000" s="84"/>
      <c r="I1000" s="84"/>
      <c r="J1000" s="84"/>
      <c r="K1000" s="84"/>
      <c r="L1000" s="84"/>
      <c r="M1000" s="84"/>
      <c r="N1000" s="84"/>
      <c r="O1000" s="84"/>
      <c r="P1000" s="84"/>
      <c r="Q1000" s="84"/>
      <c r="R1000" s="84"/>
      <c r="S1000" s="84"/>
      <c r="T1000" s="84"/>
      <c r="U1000" s="84"/>
      <c r="V1000" s="84"/>
      <c r="W1000" s="84"/>
      <c r="X1000" s="84"/>
      <c r="Y1000" s="84"/>
      <c r="Z1000" s="84"/>
    </row>
    <row r="1001" spans="1:26" ht="60">
      <c r="A1001" s="399" t="s">
        <v>16</v>
      </c>
      <c r="B1001" s="400">
        <v>100006363887</v>
      </c>
      <c r="C1001" s="399" t="s">
        <v>5475</v>
      </c>
      <c r="D1001" s="399" t="s">
        <v>5483</v>
      </c>
      <c r="E1001" s="399" t="s">
        <v>13</v>
      </c>
      <c r="F1001" s="401">
        <v>44327.643750000003</v>
      </c>
      <c r="G1001" s="84"/>
      <c r="H1001" s="84"/>
      <c r="I1001" s="84"/>
      <c r="J1001" s="84"/>
      <c r="K1001" s="84"/>
      <c r="L1001" s="84"/>
      <c r="M1001" s="84"/>
      <c r="N1001" s="84"/>
      <c r="O1001" s="84"/>
      <c r="P1001" s="84"/>
      <c r="Q1001" s="84"/>
      <c r="R1001" s="84"/>
      <c r="S1001" s="84"/>
      <c r="T1001" s="84"/>
      <c r="U1001" s="84"/>
      <c r="V1001" s="84"/>
      <c r="W1001" s="84"/>
      <c r="X1001" s="84"/>
      <c r="Y1001" s="84"/>
      <c r="Z1001" s="84"/>
    </row>
    <row r="1002" spans="1:26" ht="60">
      <c r="A1002" s="399" t="s">
        <v>19</v>
      </c>
      <c r="B1002" s="400">
        <v>100006491333</v>
      </c>
      <c r="C1002" s="399" t="s">
        <v>5475</v>
      </c>
      <c r="D1002" s="399" t="s">
        <v>5483</v>
      </c>
      <c r="E1002" s="399" t="s">
        <v>13</v>
      </c>
      <c r="F1002" s="401">
        <v>44334.647916666669</v>
      </c>
      <c r="G1002" s="84"/>
      <c r="H1002" s="84"/>
      <c r="I1002" s="84"/>
      <c r="J1002" s="84"/>
      <c r="K1002" s="84"/>
      <c r="L1002" s="84"/>
      <c r="M1002" s="84"/>
      <c r="N1002" s="84"/>
      <c r="O1002" s="84"/>
      <c r="P1002" s="84"/>
      <c r="Q1002" s="84"/>
      <c r="R1002" s="84"/>
      <c r="S1002" s="84"/>
      <c r="T1002" s="84"/>
      <c r="U1002" s="84"/>
      <c r="V1002" s="84"/>
      <c r="W1002" s="84"/>
      <c r="X1002" s="84"/>
      <c r="Y1002" s="84"/>
      <c r="Z1002" s="84"/>
    </row>
    <row r="1003" spans="1:26" ht="60">
      <c r="A1003" s="399" t="s">
        <v>15</v>
      </c>
      <c r="B1003" s="400">
        <v>100006528496</v>
      </c>
      <c r="C1003" s="399" t="s">
        <v>5475</v>
      </c>
      <c r="D1003" s="399" t="s">
        <v>5483</v>
      </c>
      <c r="E1003" s="399" t="s">
        <v>13</v>
      </c>
      <c r="F1003" s="401">
        <v>44299.483333333337</v>
      </c>
      <c r="G1003" s="84"/>
      <c r="H1003" s="84"/>
      <c r="I1003" s="84"/>
      <c r="J1003" s="84"/>
      <c r="K1003" s="84"/>
      <c r="L1003" s="84"/>
      <c r="M1003" s="84"/>
      <c r="N1003" s="84"/>
      <c r="O1003" s="84"/>
      <c r="P1003" s="84"/>
      <c r="Q1003" s="84"/>
      <c r="R1003" s="84"/>
      <c r="S1003" s="84"/>
      <c r="T1003" s="84"/>
      <c r="U1003" s="84"/>
      <c r="V1003" s="84"/>
      <c r="W1003" s="84"/>
      <c r="X1003" s="84"/>
      <c r="Y1003" s="84"/>
      <c r="Z1003" s="84"/>
    </row>
    <row r="1004" spans="1:26" ht="60">
      <c r="A1004" s="399" t="s">
        <v>18</v>
      </c>
      <c r="B1004" s="402">
        <v>100006388069</v>
      </c>
      <c r="C1004" s="399" t="s">
        <v>5475</v>
      </c>
      <c r="D1004" s="399" t="s">
        <v>5483</v>
      </c>
      <c r="E1004" s="399" t="s">
        <v>13</v>
      </c>
      <c r="F1004" s="401">
        <v>44307.71597222222</v>
      </c>
      <c r="G1004" s="84"/>
      <c r="H1004" s="84"/>
      <c r="I1004" s="84"/>
      <c r="J1004" s="84"/>
      <c r="K1004" s="84"/>
      <c r="L1004" s="84"/>
      <c r="M1004" s="84"/>
      <c r="N1004" s="84"/>
      <c r="O1004" s="84"/>
      <c r="P1004" s="84"/>
      <c r="Q1004" s="84"/>
      <c r="R1004" s="84"/>
      <c r="S1004" s="84"/>
      <c r="T1004" s="84"/>
      <c r="U1004" s="84"/>
      <c r="V1004" s="84"/>
      <c r="W1004" s="84"/>
      <c r="X1004" s="84"/>
      <c r="Y1004" s="84"/>
      <c r="Z1004" s="84"/>
    </row>
    <row r="1005" spans="1:26" ht="60">
      <c r="A1005" s="399" t="s">
        <v>10</v>
      </c>
      <c r="B1005" s="400">
        <v>100006355359</v>
      </c>
      <c r="C1005" s="399" t="s">
        <v>5475</v>
      </c>
      <c r="D1005" s="399" t="s">
        <v>5483</v>
      </c>
      <c r="E1005" s="399" t="s">
        <v>9</v>
      </c>
      <c r="F1005" s="401">
        <v>44337.475694444445</v>
      </c>
      <c r="G1005" s="84"/>
      <c r="H1005" s="84"/>
      <c r="I1005" s="84"/>
      <c r="J1005" s="84"/>
      <c r="K1005" s="84"/>
      <c r="L1005" s="84"/>
      <c r="M1005" s="84"/>
      <c r="N1005" s="84"/>
      <c r="O1005" s="84"/>
      <c r="P1005" s="84"/>
      <c r="Q1005" s="84"/>
      <c r="R1005" s="84"/>
      <c r="S1005" s="84"/>
      <c r="T1005" s="84"/>
      <c r="U1005" s="84"/>
      <c r="V1005" s="84"/>
      <c r="W1005" s="84"/>
      <c r="X1005" s="84"/>
      <c r="Y1005" s="84"/>
      <c r="Z1005" s="84"/>
    </row>
    <row r="1006" spans="1:26" ht="60">
      <c r="A1006" s="399" t="s">
        <v>16</v>
      </c>
      <c r="B1006" s="400">
        <v>100006413891</v>
      </c>
      <c r="C1006" s="399" t="s">
        <v>5475</v>
      </c>
      <c r="D1006" s="399" t="s">
        <v>5483</v>
      </c>
      <c r="E1006" s="399" t="s">
        <v>13</v>
      </c>
      <c r="F1006" s="401">
        <v>44328.46875</v>
      </c>
      <c r="G1006" s="84"/>
      <c r="H1006" s="84"/>
      <c r="I1006" s="84"/>
      <c r="J1006" s="84"/>
      <c r="K1006" s="84"/>
      <c r="L1006" s="84"/>
      <c r="M1006" s="84"/>
      <c r="N1006" s="84"/>
      <c r="O1006" s="84"/>
      <c r="P1006" s="84"/>
      <c r="Q1006" s="84"/>
      <c r="R1006" s="84"/>
      <c r="S1006" s="84"/>
      <c r="T1006" s="84"/>
      <c r="U1006" s="84"/>
      <c r="V1006" s="84"/>
      <c r="W1006" s="84"/>
      <c r="X1006" s="84"/>
      <c r="Y1006" s="84"/>
      <c r="Z1006" s="84"/>
    </row>
    <row r="1007" spans="1:26" ht="60">
      <c r="A1007" s="399" t="s">
        <v>15</v>
      </c>
      <c r="B1007" s="400">
        <v>100006425743</v>
      </c>
      <c r="C1007" s="399" t="s">
        <v>5475</v>
      </c>
      <c r="D1007" s="399" t="s">
        <v>5483</v>
      </c>
      <c r="E1007" s="399" t="s">
        <v>13</v>
      </c>
      <c r="F1007" s="401">
        <v>44329.663888888885</v>
      </c>
      <c r="G1007" s="84"/>
      <c r="H1007" s="84"/>
      <c r="I1007" s="84"/>
      <c r="J1007" s="84"/>
      <c r="K1007" s="84"/>
      <c r="L1007" s="84"/>
      <c r="M1007" s="84"/>
      <c r="N1007" s="84"/>
      <c r="O1007" s="84"/>
      <c r="P1007" s="84"/>
      <c r="Q1007" s="84"/>
      <c r="R1007" s="84"/>
      <c r="S1007" s="84"/>
      <c r="T1007" s="84"/>
      <c r="U1007" s="84"/>
      <c r="V1007" s="84"/>
      <c r="W1007" s="84"/>
      <c r="X1007" s="84"/>
      <c r="Y1007" s="84"/>
      <c r="Z1007" s="84"/>
    </row>
    <row r="1008" spans="1:26" ht="60">
      <c r="A1008" s="399" t="s">
        <v>19</v>
      </c>
      <c r="B1008" s="400">
        <v>100006358547</v>
      </c>
      <c r="C1008" s="399" t="s">
        <v>5475</v>
      </c>
      <c r="D1008" s="399" t="s">
        <v>5483</v>
      </c>
      <c r="E1008" s="399" t="s">
        <v>13</v>
      </c>
      <c r="F1008" s="401">
        <v>44311.719444444447</v>
      </c>
      <c r="G1008" s="84"/>
      <c r="H1008" s="84"/>
      <c r="I1008" s="84"/>
      <c r="J1008" s="84"/>
      <c r="K1008" s="84"/>
      <c r="L1008" s="84"/>
      <c r="M1008" s="84"/>
      <c r="N1008" s="84"/>
      <c r="O1008" s="84"/>
      <c r="P1008" s="84"/>
      <c r="Q1008" s="84"/>
      <c r="R1008" s="84"/>
      <c r="S1008" s="84"/>
      <c r="T1008" s="84"/>
      <c r="U1008" s="84"/>
      <c r="V1008" s="84"/>
      <c r="W1008" s="84"/>
      <c r="X1008" s="84"/>
      <c r="Y1008" s="84"/>
      <c r="Z1008" s="84"/>
    </row>
    <row r="1009" spans="1:26" ht="60">
      <c r="A1009" s="409" t="s">
        <v>19</v>
      </c>
      <c r="B1009" s="410">
        <v>100006592459</v>
      </c>
      <c r="C1009" s="409" t="s">
        <v>5475</v>
      </c>
      <c r="D1009" s="409" t="s">
        <v>5483</v>
      </c>
      <c r="E1009" s="409" t="s">
        <v>13</v>
      </c>
      <c r="F1009" s="411">
        <v>44274.642361111109</v>
      </c>
      <c r="G1009" s="84"/>
      <c r="H1009" s="84"/>
      <c r="I1009" s="84"/>
      <c r="J1009" s="84"/>
      <c r="K1009" s="84"/>
      <c r="L1009" s="84"/>
      <c r="M1009" s="84"/>
      <c r="N1009" s="84"/>
      <c r="O1009" s="84"/>
      <c r="P1009" s="84"/>
      <c r="Q1009" s="84"/>
      <c r="R1009" s="84"/>
      <c r="S1009" s="84"/>
      <c r="T1009" s="84"/>
      <c r="U1009" s="84"/>
      <c r="V1009" s="84"/>
      <c r="W1009" s="84"/>
      <c r="X1009" s="84"/>
      <c r="Y1009" s="84"/>
      <c r="Z1009" s="84"/>
    </row>
    <row r="1010" spans="1:26" ht="45">
      <c r="A1010" s="399" t="s">
        <v>6</v>
      </c>
      <c r="B1010" s="400">
        <v>100005907381</v>
      </c>
      <c r="C1010" s="399" t="s">
        <v>5475</v>
      </c>
      <c r="D1010" s="399" t="s">
        <v>5476</v>
      </c>
      <c r="E1010" s="399" t="s">
        <v>13</v>
      </c>
      <c r="F1010" s="401">
        <v>44328.490277777775</v>
      </c>
      <c r="G1010" s="84"/>
      <c r="H1010" s="84"/>
      <c r="I1010" s="84"/>
      <c r="J1010" s="84"/>
      <c r="K1010" s="84"/>
      <c r="L1010" s="84"/>
      <c r="M1010" s="84"/>
      <c r="N1010" s="84"/>
      <c r="O1010" s="84"/>
      <c r="P1010" s="84"/>
      <c r="Q1010" s="84"/>
      <c r="R1010" s="84"/>
      <c r="S1010" s="84"/>
      <c r="T1010" s="84"/>
      <c r="U1010" s="84"/>
      <c r="V1010" s="84"/>
      <c r="W1010" s="84"/>
      <c r="X1010" s="84"/>
      <c r="Y1010" s="84"/>
      <c r="Z1010" s="84"/>
    </row>
    <row r="1011" spans="1:26" ht="45">
      <c r="A1011" s="399" t="s">
        <v>12</v>
      </c>
      <c r="B1011" s="400">
        <v>100005643498</v>
      </c>
      <c r="C1011" s="399" t="s">
        <v>5475</v>
      </c>
      <c r="D1011" s="399" t="s">
        <v>5476</v>
      </c>
      <c r="E1011" s="399" t="s">
        <v>13</v>
      </c>
      <c r="F1011" s="401">
        <v>44328.458333333328</v>
      </c>
      <c r="G1011" s="84"/>
      <c r="H1011" s="84"/>
      <c r="I1011" s="84"/>
      <c r="J1011" s="84"/>
      <c r="K1011" s="84"/>
      <c r="L1011" s="84"/>
      <c r="M1011" s="84"/>
      <c r="N1011" s="84"/>
      <c r="O1011" s="84"/>
      <c r="P1011" s="84"/>
      <c r="Q1011" s="84"/>
      <c r="R1011" s="84"/>
      <c r="S1011" s="84"/>
      <c r="T1011" s="84"/>
      <c r="U1011" s="84"/>
      <c r="V1011" s="84"/>
      <c r="W1011" s="84"/>
      <c r="X1011" s="84"/>
      <c r="Y1011" s="84"/>
      <c r="Z1011" s="84"/>
    </row>
    <row r="1012" spans="1:26" ht="45">
      <c r="A1012" s="399" t="s">
        <v>15</v>
      </c>
      <c r="B1012" s="400">
        <v>100005679085</v>
      </c>
      <c r="C1012" s="399" t="s">
        <v>5475</v>
      </c>
      <c r="D1012" s="399" t="s">
        <v>5476</v>
      </c>
      <c r="E1012" s="399" t="s">
        <v>13</v>
      </c>
      <c r="F1012" s="401">
        <v>44330.48819444445</v>
      </c>
      <c r="G1012" s="84"/>
      <c r="H1012" s="84"/>
      <c r="I1012" s="84"/>
      <c r="J1012" s="84"/>
      <c r="K1012" s="84"/>
      <c r="L1012" s="84"/>
      <c r="M1012" s="84"/>
      <c r="N1012" s="84"/>
      <c r="O1012" s="84"/>
      <c r="P1012" s="84"/>
      <c r="Q1012" s="84"/>
      <c r="R1012" s="84"/>
      <c r="S1012" s="84"/>
      <c r="T1012" s="84"/>
      <c r="U1012" s="84"/>
      <c r="V1012" s="84"/>
      <c r="W1012" s="84"/>
      <c r="X1012" s="84"/>
      <c r="Y1012" s="84"/>
      <c r="Z1012" s="84"/>
    </row>
    <row r="1013" spans="1:26" ht="45">
      <c r="A1013" s="399" t="s">
        <v>10</v>
      </c>
      <c r="B1013" s="400">
        <v>100005490432</v>
      </c>
      <c r="C1013" s="399" t="s">
        <v>5475</v>
      </c>
      <c r="D1013" s="399" t="s">
        <v>5476</v>
      </c>
      <c r="E1013" s="399" t="s">
        <v>13</v>
      </c>
      <c r="F1013" s="401">
        <v>44327.624305555553</v>
      </c>
      <c r="G1013" s="84"/>
      <c r="H1013" s="84"/>
      <c r="I1013" s="84"/>
      <c r="J1013" s="84"/>
      <c r="K1013" s="84"/>
      <c r="L1013" s="84"/>
      <c r="M1013" s="84"/>
      <c r="N1013" s="84"/>
      <c r="O1013" s="84"/>
      <c r="P1013" s="84"/>
      <c r="Q1013" s="84"/>
      <c r="R1013" s="84"/>
      <c r="S1013" s="84"/>
      <c r="T1013" s="84"/>
      <c r="U1013" s="84"/>
      <c r="V1013" s="84"/>
      <c r="W1013" s="84"/>
      <c r="X1013" s="84"/>
      <c r="Y1013" s="84"/>
      <c r="Z1013" s="84"/>
    </row>
    <row r="1014" spans="1:26" ht="45">
      <c r="A1014" s="399" t="s">
        <v>12</v>
      </c>
      <c r="B1014" s="400">
        <v>100005497306</v>
      </c>
      <c r="C1014" s="399" t="s">
        <v>5475</v>
      </c>
      <c r="D1014" s="399" t="s">
        <v>5476</v>
      </c>
      <c r="E1014" s="399" t="s">
        <v>13</v>
      </c>
      <c r="F1014" s="401">
        <v>44326.486805555549</v>
      </c>
      <c r="G1014" s="84"/>
      <c r="H1014" s="84"/>
      <c r="I1014" s="84"/>
      <c r="J1014" s="84"/>
      <c r="K1014" s="84"/>
      <c r="L1014" s="84"/>
      <c r="M1014" s="84"/>
      <c r="N1014" s="84"/>
      <c r="O1014" s="84"/>
      <c r="P1014" s="84"/>
      <c r="Q1014" s="84"/>
      <c r="R1014" s="84"/>
      <c r="S1014" s="84"/>
      <c r="T1014" s="84"/>
      <c r="U1014" s="84"/>
      <c r="V1014" s="84"/>
      <c r="W1014" s="84"/>
      <c r="X1014" s="84"/>
      <c r="Y1014" s="84"/>
      <c r="Z1014" s="84"/>
    </row>
    <row r="1015" spans="1:26" ht="45">
      <c r="A1015" s="399" t="s">
        <v>10</v>
      </c>
      <c r="B1015" s="400">
        <v>100005530792</v>
      </c>
      <c r="C1015" s="399" t="s">
        <v>5475</v>
      </c>
      <c r="D1015" s="399" t="s">
        <v>5476</v>
      </c>
      <c r="E1015" s="399" t="s">
        <v>13</v>
      </c>
      <c r="F1015" s="401">
        <v>44324.443055555559</v>
      </c>
      <c r="G1015" s="84"/>
      <c r="H1015" s="84"/>
      <c r="I1015" s="84"/>
      <c r="J1015" s="84"/>
      <c r="K1015" s="84"/>
      <c r="L1015" s="84"/>
      <c r="M1015" s="84"/>
      <c r="N1015" s="84"/>
      <c r="O1015" s="84"/>
      <c r="P1015" s="84"/>
      <c r="Q1015" s="84"/>
      <c r="R1015" s="84"/>
      <c r="S1015" s="84"/>
      <c r="T1015" s="84"/>
      <c r="U1015" s="84"/>
      <c r="V1015" s="84"/>
      <c r="W1015" s="84"/>
      <c r="X1015" s="84"/>
      <c r="Y1015" s="84"/>
      <c r="Z1015" s="84"/>
    </row>
    <row r="1016" spans="1:26" ht="45">
      <c r="A1016" s="399" t="s">
        <v>12</v>
      </c>
      <c r="B1016" s="400">
        <v>100005887249</v>
      </c>
      <c r="C1016" s="399" t="s">
        <v>5475</v>
      </c>
      <c r="D1016" s="399" t="s">
        <v>5476</v>
      </c>
      <c r="E1016" s="399" t="s">
        <v>13</v>
      </c>
      <c r="F1016" s="401">
        <v>44326.486805555549</v>
      </c>
      <c r="G1016" s="84"/>
      <c r="H1016" s="84"/>
      <c r="I1016" s="84"/>
      <c r="J1016" s="84"/>
      <c r="K1016" s="84"/>
      <c r="L1016" s="84"/>
      <c r="M1016" s="84"/>
      <c r="N1016" s="84"/>
      <c r="O1016" s="84"/>
      <c r="P1016" s="84"/>
      <c r="Q1016" s="84"/>
      <c r="R1016" s="84"/>
      <c r="S1016" s="84"/>
      <c r="T1016" s="84"/>
      <c r="U1016" s="84"/>
      <c r="V1016" s="84"/>
      <c r="W1016" s="84"/>
      <c r="X1016" s="84"/>
      <c r="Y1016" s="84"/>
      <c r="Z1016" s="84"/>
    </row>
    <row r="1017" spans="1:26" ht="60">
      <c r="A1017" s="399" t="s">
        <v>12</v>
      </c>
      <c r="B1017" s="400">
        <v>100006228259</v>
      </c>
      <c r="C1017" s="399" t="s">
        <v>5475</v>
      </c>
      <c r="D1017" s="399" t="s">
        <v>5483</v>
      </c>
      <c r="E1017" s="399" t="s">
        <v>13</v>
      </c>
      <c r="F1017" s="401">
        <v>44326.65902777778</v>
      </c>
      <c r="G1017" s="84"/>
      <c r="H1017" s="84"/>
      <c r="I1017" s="84"/>
      <c r="J1017" s="84"/>
      <c r="K1017" s="84"/>
      <c r="L1017" s="84"/>
      <c r="M1017" s="84"/>
      <c r="N1017" s="84"/>
      <c r="O1017" s="84"/>
      <c r="P1017" s="84"/>
      <c r="Q1017" s="84"/>
      <c r="R1017" s="84"/>
      <c r="S1017" s="84"/>
      <c r="T1017" s="84"/>
      <c r="U1017" s="84"/>
      <c r="V1017" s="84"/>
      <c r="W1017" s="84"/>
      <c r="X1017" s="84"/>
      <c r="Y1017" s="84"/>
      <c r="Z1017" s="84"/>
    </row>
    <row r="1018" spans="1:26" ht="60">
      <c r="A1018" s="399" t="s">
        <v>12</v>
      </c>
      <c r="B1018" s="400">
        <v>100006245089</v>
      </c>
      <c r="C1018" s="399" t="s">
        <v>5475</v>
      </c>
      <c r="D1018" s="399" t="s">
        <v>5483</v>
      </c>
      <c r="E1018" s="399" t="s">
        <v>13</v>
      </c>
      <c r="F1018" s="401">
        <v>44335.441666666666</v>
      </c>
      <c r="G1018" s="84"/>
      <c r="H1018" s="84"/>
      <c r="I1018" s="84"/>
      <c r="J1018" s="84"/>
      <c r="K1018" s="84"/>
      <c r="L1018" s="84"/>
      <c r="M1018" s="84"/>
      <c r="N1018" s="84"/>
      <c r="O1018" s="84"/>
      <c r="P1018" s="84"/>
      <c r="Q1018" s="84"/>
      <c r="R1018" s="84"/>
      <c r="S1018" s="84"/>
      <c r="T1018" s="84"/>
      <c r="U1018" s="84"/>
      <c r="V1018" s="84"/>
      <c r="W1018" s="84"/>
      <c r="X1018" s="84"/>
      <c r="Y1018" s="84"/>
      <c r="Z1018" s="84"/>
    </row>
    <row r="1019" spans="1:26" ht="60">
      <c r="A1019" s="399" t="s">
        <v>18</v>
      </c>
      <c r="B1019" s="402">
        <v>100006080981</v>
      </c>
      <c r="C1019" s="399" t="s">
        <v>5475</v>
      </c>
      <c r="D1019" s="399" t="s">
        <v>5483</v>
      </c>
      <c r="E1019" s="399" t="s">
        <v>13</v>
      </c>
      <c r="F1019" s="401">
        <v>44327.73819444445</v>
      </c>
      <c r="G1019" s="84"/>
      <c r="H1019" s="84"/>
      <c r="I1019" s="84"/>
      <c r="J1019" s="84"/>
      <c r="K1019" s="84"/>
      <c r="L1019" s="84"/>
      <c r="M1019" s="84"/>
      <c r="N1019" s="84"/>
      <c r="O1019" s="84"/>
      <c r="P1019" s="84"/>
      <c r="Q1019" s="84"/>
      <c r="R1019" s="84"/>
      <c r="S1019" s="84"/>
      <c r="T1019" s="84"/>
      <c r="U1019" s="84"/>
      <c r="V1019" s="84"/>
      <c r="W1019" s="84"/>
      <c r="X1019" s="84"/>
      <c r="Y1019" s="84"/>
      <c r="Z1019" s="84"/>
    </row>
    <row r="1020" spans="1:26" ht="60">
      <c r="A1020" s="399" t="s">
        <v>11</v>
      </c>
      <c r="B1020" s="400">
        <v>100006110170</v>
      </c>
      <c r="C1020" s="399" t="s">
        <v>5475</v>
      </c>
      <c r="D1020" s="399" t="s">
        <v>5483</v>
      </c>
      <c r="E1020" s="399" t="s">
        <v>13</v>
      </c>
      <c r="F1020" s="401">
        <v>44333.757638888885</v>
      </c>
      <c r="G1020" s="84"/>
      <c r="H1020" s="84"/>
      <c r="I1020" s="84"/>
      <c r="J1020" s="84"/>
      <c r="K1020" s="84"/>
      <c r="L1020" s="84"/>
      <c r="M1020" s="84"/>
      <c r="N1020" s="84"/>
      <c r="O1020" s="84"/>
      <c r="P1020" s="84"/>
      <c r="Q1020" s="84"/>
      <c r="R1020" s="84"/>
      <c r="S1020" s="84"/>
      <c r="T1020" s="84"/>
      <c r="U1020" s="84"/>
      <c r="V1020" s="84"/>
      <c r="W1020" s="84"/>
      <c r="X1020" s="84"/>
      <c r="Y1020" s="84"/>
      <c r="Z1020" s="84"/>
    </row>
    <row r="1021" spans="1:26" ht="60">
      <c r="A1021" s="399" t="s">
        <v>19</v>
      </c>
      <c r="B1021" s="400">
        <v>100006156956</v>
      </c>
      <c r="C1021" s="399" t="s">
        <v>5475</v>
      </c>
      <c r="D1021" s="399" t="s">
        <v>5483</v>
      </c>
      <c r="E1021" s="399" t="s">
        <v>13</v>
      </c>
      <c r="F1021" s="401">
        <v>44334.647916666669</v>
      </c>
      <c r="G1021" s="84"/>
      <c r="H1021" s="84"/>
      <c r="I1021" s="84"/>
      <c r="J1021" s="84"/>
      <c r="K1021" s="84"/>
      <c r="L1021" s="84"/>
      <c r="M1021" s="84"/>
      <c r="N1021" s="84"/>
      <c r="O1021" s="84"/>
      <c r="P1021" s="84"/>
      <c r="Q1021" s="84"/>
      <c r="R1021" s="84"/>
      <c r="S1021" s="84"/>
      <c r="T1021" s="84"/>
      <c r="U1021" s="84"/>
      <c r="V1021" s="84"/>
      <c r="W1021" s="84"/>
      <c r="X1021" s="84"/>
      <c r="Y1021" s="84"/>
      <c r="Z1021" s="84"/>
    </row>
    <row r="1022" spans="1:26" ht="60">
      <c r="A1022" s="399" t="s">
        <v>11</v>
      </c>
      <c r="B1022" s="400">
        <v>100006043082</v>
      </c>
      <c r="C1022" s="399" t="s">
        <v>5475</v>
      </c>
      <c r="D1022" s="399" t="s">
        <v>5483</v>
      </c>
      <c r="E1022" s="399" t="s">
        <v>13</v>
      </c>
      <c r="F1022" s="401">
        <v>44263.71597222222</v>
      </c>
      <c r="G1022" s="84"/>
      <c r="H1022" s="84"/>
      <c r="I1022" s="84"/>
      <c r="J1022" s="84"/>
      <c r="K1022" s="84"/>
      <c r="L1022" s="84"/>
      <c r="M1022" s="84"/>
      <c r="N1022" s="84"/>
      <c r="O1022" s="84"/>
      <c r="P1022" s="84"/>
      <c r="Q1022" s="84"/>
      <c r="R1022" s="84"/>
      <c r="S1022" s="84"/>
      <c r="T1022" s="84"/>
      <c r="U1022" s="84"/>
      <c r="V1022" s="84"/>
      <c r="W1022" s="84"/>
      <c r="X1022" s="84"/>
      <c r="Y1022" s="84"/>
      <c r="Z1022" s="84"/>
    </row>
    <row r="1023" spans="1:26" ht="60">
      <c r="A1023" s="399" t="s">
        <v>15</v>
      </c>
      <c r="B1023" s="400">
        <v>100005553929</v>
      </c>
      <c r="C1023" s="399" t="s">
        <v>5475</v>
      </c>
      <c r="D1023" s="399" t="s">
        <v>5483</v>
      </c>
      <c r="E1023" s="399" t="s">
        <v>13</v>
      </c>
      <c r="F1023" s="401">
        <v>44307.690972222219</v>
      </c>
      <c r="G1023" s="84"/>
      <c r="H1023" s="84"/>
      <c r="I1023" s="84"/>
      <c r="J1023" s="84"/>
      <c r="K1023" s="84"/>
      <c r="L1023" s="84"/>
      <c r="M1023" s="84"/>
      <c r="N1023" s="84"/>
      <c r="O1023" s="84"/>
      <c r="P1023" s="84"/>
      <c r="Q1023" s="84"/>
      <c r="R1023" s="84"/>
      <c r="S1023" s="84"/>
      <c r="T1023" s="84"/>
      <c r="U1023" s="84"/>
      <c r="V1023" s="84"/>
      <c r="W1023" s="84"/>
      <c r="X1023" s="84"/>
      <c r="Y1023" s="84"/>
      <c r="Z1023" s="84"/>
    </row>
    <row r="1024" spans="1:26" ht="60">
      <c r="A1024" s="399" t="s">
        <v>15</v>
      </c>
      <c r="B1024" s="400">
        <v>100005541375</v>
      </c>
      <c r="C1024" s="399" t="s">
        <v>5475</v>
      </c>
      <c r="D1024" s="399" t="s">
        <v>5483</v>
      </c>
      <c r="E1024" s="399" t="s">
        <v>13</v>
      </c>
      <c r="F1024" s="401">
        <v>44307.717361111107</v>
      </c>
      <c r="G1024" s="84"/>
      <c r="H1024" s="84"/>
      <c r="I1024" s="84"/>
      <c r="J1024" s="84"/>
      <c r="K1024" s="84"/>
      <c r="L1024" s="84"/>
      <c r="M1024" s="84"/>
      <c r="N1024" s="84"/>
      <c r="O1024" s="84"/>
      <c r="P1024" s="84"/>
      <c r="Q1024" s="84"/>
      <c r="R1024" s="84"/>
      <c r="S1024" s="84"/>
      <c r="T1024" s="84"/>
      <c r="U1024" s="84"/>
      <c r="V1024" s="84"/>
      <c r="W1024" s="84"/>
      <c r="X1024" s="84"/>
      <c r="Y1024" s="84"/>
      <c r="Z1024" s="84"/>
    </row>
    <row r="1025" spans="1:26" ht="60">
      <c r="A1025" s="399" t="s">
        <v>15</v>
      </c>
      <c r="B1025" s="400">
        <v>100005869085</v>
      </c>
      <c r="C1025" s="399" t="s">
        <v>5475</v>
      </c>
      <c r="D1025" s="399" t="s">
        <v>5483</v>
      </c>
      <c r="E1025" s="399" t="s">
        <v>13</v>
      </c>
      <c r="F1025" s="401">
        <v>44335.733333333337</v>
      </c>
      <c r="G1025" s="84"/>
      <c r="H1025" s="84"/>
      <c r="I1025" s="84"/>
      <c r="J1025" s="84"/>
      <c r="K1025" s="84"/>
      <c r="L1025" s="84"/>
      <c r="M1025" s="84"/>
      <c r="N1025" s="84"/>
      <c r="O1025" s="84"/>
      <c r="P1025" s="84"/>
      <c r="Q1025" s="84"/>
      <c r="R1025" s="84"/>
      <c r="S1025" s="84"/>
      <c r="T1025" s="84"/>
      <c r="U1025" s="84"/>
      <c r="V1025" s="84"/>
      <c r="W1025" s="84"/>
      <c r="X1025" s="84"/>
      <c r="Y1025" s="84"/>
      <c r="Z1025" s="84"/>
    </row>
    <row r="1026" spans="1:26" ht="60">
      <c r="A1026" s="399" t="s">
        <v>17</v>
      </c>
      <c r="B1026" s="400">
        <v>100005884428</v>
      </c>
      <c r="C1026" s="399" t="s">
        <v>5475</v>
      </c>
      <c r="D1026" s="399" t="s">
        <v>5483</v>
      </c>
      <c r="E1026" s="399" t="s">
        <v>13</v>
      </c>
      <c r="F1026" s="401">
        <v>44327.634722222225</v>
      </c>
      <c r="G1026" s="403">
        <v>44344</v>
      </c>
      <c r="H1026" s="84"/>
      <c r="I1026" s="84"/>
      <c r="J1026" s="84"/>
      <c r="K1026" s="84"/>
      <c r="L1026" s="84"/>
      <c r="M1026" s="84"/>
      <c r="N1026" s="84"/>
      <c r="O1026" s="84"/>
      <c r="P1026" s="84"/>
      <c r="Q1026" s="84"/>
      <c r="R1026" s="84"/>
      <c r="S1026" s="84"/>
      <c r="T1026" s="84"/>
      <c r="U1026" s="84"/>
      <c r="V1026" s="84"/>
      <c r="W1026" s="84"/>
      <c r="X1026" s="84"/>
      <c r="Y1026" s="84"/>
      <c r="Z1026" s="84"/>
    </row>
    <row r="1027" spans="1:26" ht="60">
      <c r="A1027" s="399" t="s">
        <v>16</v>
      </c>
      <c r="B1027" s="400">
        <v>100005575046</v>
      </c>
      <c r="C1027" s="399" t="s">
        <v>5475</v>
      </c>
      <c r="D1027" s="399" t="s">
        <v>5483</v>
      </c>
      <c r="E1027" s="399" t="s">
        <v>13</v>
      </c>
      <c r="F1027" s="401">
        <v>44335.607638888891</v>
      </c>
      <c r="G1027" s="84"/>
      <c r="H1027" s="84"/>
      <c r="I1027" s="84"/>
      <c r="J1027" s="84"/>
      <c r="K1027" s="84"/>
      <c r="L1027" s="84"/>
      <c r="M1027" s="84"/>
      <c r="N1027" s="84"/>
      <c r="O1027" s="84"/>
      <c r="P1027" s="84"/>
      <c r="Q1027" s="84"/>
      <c r="R1027" s="84"/>
      <c r="S1027" s="84"/>
      <c r="T1027" s="84"/>
      <c r="U1027" s="84"/>
      <c r="V1027" s="84"/>
      <c r="W1027" s="84"/>
      <c r="X1027" s="84"/>
      <c r="Y1027" s="84"/>
      <c r="Z1027" s="84"/>
    </row>
    <row r="1028" spans="1:26" ht="60">
      <c r="A1028" s="399" t="s">
        <v>6</v>
      </c>
      <c r="B1028" s="400">
        <v>100005584464</v>
      </c>
      <c r="C1028" s="399" t="s">
        <v>5475</v>
      </c>
      <c r="D1028" s="399" t="s">
        <v>5483</v>
      </c>
      <c r="E1028" s="399" t="s">
        <v>13</v>
      </c>
      <c r="F1028" s="401">
        <v>44324.442361111112</v>
      </c>
      <c r="G1028" s="84"/>
      <c r="H1028" s="84"/>
      <c r="I1028" s="84"/>
      <c r="J1028" s="84"/>
      <c r="K1028" s="84"/>
      <c r="L1028" s="84"/>
      <c r="M1028" s="84"/>
      <c r="N1028" s="84"/>
      <c r="O1028" s="84"/>
      <c r="P1028" s="84"/>
      <c r="Q1028" s="84"/>
      <c r="R1028" s="84"/>
      <c r="S1028" s="84"/>
      <c r="T1028" s="84"/>
      <c r="U1028" s="84"/>
      <c r="V1028" s="84"/>
      <c r="W1028" s="84"/>
      <c r="X1028" s="84"/>
      <c r="Y1028" s="84"/>
      <c r="Z1028" s="84"/>
    </row>
    <row r="1029" spans="1:26" ht="60">
      <c r="A1029" s="399" t="s">
        <v>17</v>
      </c>
      <c r="B1029" s="400">
        <v>100005842568</v>
      </c>
      <c r="C1029" s="399" t="s">
        <v>5475</v>
      </c>
      <c r="D1029" s="399" t="s">
        <v>5483</v>
      </c>
      <c r="E1029" s="399" t="s">
        <v>13</v>
      </c>
      <c r="F1029" s="401">
        <v>44326.72152777778</v>
      </c>
      <c r="G1029" s="403">
        <v>44344</v>
      </c>
      <c r="H1029" s="84"/>
      <c r="I1029" s="84"/>
      <c r="J1029" s="84"/>
      <c r="K1029" s="84"/>
      <c r="L1029" s="84"/>
      <c r="M1029" s="84"/>
      <c r="N1029" s="84"/>
      <c r="O1029" s="84"/>
      <c r="P1029" s="84"/>
      <c r="Q1029" s="84"/>
      <c r="R1029" s="84"/>
      <c r="S1029" s="84"/>
      <c r="T1029" s="84"/>
      <c r="U1029" s="84"/>
      <c r="V1029" s="84"/>
      <c r="W1029" s="84"/>
      <c r="X1029" s="84"/>
      <c r="Y1029" s="84"/>
      <c r="Z1029" s="84"/>
    </row>
    <row r="1030" spans="1:26" ht="45">
      <c r="A1030" s="399" t="s">
        <v>17</v>
      </c>
      <c r="B1030" s="400">
        <v>100005395523</v>
      </c>
      <c r="C1030" s="399" t="s">
        <v>5475</v>
      </c>
      <c r="D1030" s="399" t="s">
        <v>5476</v>
      </c>
      <c r="E1030" s="399" t="s">
        <v>13</v>
      </c>
      <c r="F1030" s="401">
        <v>44324.647222222222</v>
      </c>
      <c r="G1030" s="403">
        <v>44343</v>
      </c>
      <c r="H1030" s="84"/>
      <c r="I1030" s="84"/>
      <c r="J1030" s="84"/>
      <c r="K1030" s="84"/>
      <c r="L1030" s="84"/>
      <c r="M1030" s="84"/>
      <c r="N1030" s="84"/>
      <c r="O1030" s="84"/>
      <c r="P1030" s="84"/>
      <c r="Q1030" s="84"/>
      <c r="R1030" s="84"/>
      <c r="S1030" s="84"/>
      <c r="T1030" s="84"/>
      <c r="U1030" s="84"/>
      <c r="V1030" s="84"/>
      <c r="W1030" s="84"/>
      <c r="X1030" s="84"/>
      <c r="Y1030" s="84"/>
      <c r="Z1030" s="84"/>
    </row>
    <row r="1031" spans="1:26" ht="45">
      <c r="A1031" s="399" t="s">
        <v>15</v>
      </c>
      <c r="B1031" s="400">
        <v>100005223624</v>
      </c>
      <c r="C1031" s="399" t="s">
        <v>5475</v>
      </c>
      <c r="D1031" s="399" t="s">
        <v>5476</v>
      </c>
      <c r="E1031" s="399" t="s">
        <v>13</v>
      </c>
      <c r="F1031" s="401">
        <v>44327.450694444451</v>
      </c>
      <c r="G1031" s="84"/>
      <c r="H1031" s="84"/>
      <c r="I1031" s="84"/>
      <c r="J1031" s="84"/>
      <c r="K1031" s="84"/>
      <c r="L1031" s="84"/>
      <c r="M1031" s="84"/>
      <c r="N1031" s="84"/>
      <c r="O1031" s="84"/>
      <c r="P1031" s="84"/>
      <c r="Q1031" s="84"/>
      <c r="R1031" s="84"/>
      <c r="S1031" s="84"/>
      <c r="T1031" s="84"/>
      <c r="U1031" s="84"/>
      <c r="V1031" s="84"/>
      <c r="W1031" s="84"/>
      <c r="X1031" s="84"/>
      <c r="Y1031" s="84"/>
      <c r="Z1031" s="84"/>
    </row>
    <row r="1032" spans="1:26" ht="45">
      <c r="A1032" s="399" t="s">
        <v>10</v>
      </c>
      <c r="B1032" s="400">
        <v>100004389295</v>
      </c>
      <c r="C1032" s="399" t="s">
        <v>5475</v>
      </c>
      <c r="D1032" s="399" t="s">
        <v>5476</v>
      </c>
      <c r="E1032" s="399" t="s">
        <v>13</v>
      </c>
      <c r="F1032" s="401">
        <v>44326.746527777781</v>
      </c>
      <c r="G1032" s="84"/>
      <c r="H1032" s="84"/>
      <c r="I1032" s="84"/>
      <c r="J1032" s="84"/>
      <c r="K1032" s="84"/>
      <c r="L1032" s="84"/>
      <c r="M1032" s="84"/>
      <c r="N1032" s="84"/>
      <c r="O1032" s="84"/>
      <c r="P1032" s="84"/>
      <c r="Q1032" s="84"/>
      <c r="R1032" s="84"/>
      <c r="S1032" s="84"/>
      <c r="T1032" s="84"/>
      <c r="U1032" s="84"/>
      <c r="V1032" s="84"/>
      <c r="W1032" s="84"/>
      <c r="X1032" s="84"/>
      <c r="Y1032" s="84"/>
      <c r="Z1032" s="84"/>
    </row>
    <row r="1033" spans="1:26" ht="45">
      <c r="A1033" s="399" t="s">
        <v>10</v>
      </c>
      <c r="B1033" s="400">
        <v>100004702929</v>
      </c>
      <c r="C1033" s="399" t="s">
        <v>5475</v>
      </c>
      <c r="D1033" s="399" t="s">
        <v>5476</v>
      </c>
      <c r="E1033" s="399" t="s">
        <v>13</v>
      </c>
      <c r="F1033" s="401">
        <v>44326.682638888888</v>
      </c>
      <c r="G1033" s="84"/>
      <c r="H1033" s="84"/>
      <c r="I1033" s="84"/>
      <c r="J1033" s="84"/>
      <c r="K1033" s="84"/>
      <c r="L1033" s="84"/>
      <c r="M1033" s="84"/>
      <c r="N1033" s="84"/>
      <c r="O1033" s="84"/>
      <c r="P1033" s="84"/>
      <c r="Q1033" s="84"/>
      <c r="R1033" s="84"/>
      <c r="S1033" s="84"/>
      <c r="T1033" s="84"/>
      <c r="U1033" s="84"/>
      <c r="V1033" s="84"/>
      <c r="W1033" s="84"/>
      <c r="X1033" s="84"/>
      <c r="Y1033" s="84"/>
      <c r="Z1033" s="84"/>
    </row>
    <row r="1034" spans="1:26" ht="45">
      <c r="A1034" s="399" t="s">
        <v>11</v>
      </c>
      <c r="B1034" s="400">
        <v>100005327714</v>
      </c>
      <c r="C1034" s="399" t="s">
        <v>5475</v>
      </c>
      <c r="D1034" s="399" t="s">
        <v>5476</v>
      </c>
      <c r="E1034" s="399" t="s">
        <v>9</v>
      </c>
      <c r="F1034" s="401">
        <v>44337.435416666667</v>
      </c>
      <c r="G1034" s="84"/>
      <c r="H1034" s="84"/>
      <c r="I1034" s="84"/>
      <c r="J1034" s="84"/>
      <c r="K1034" s="84"/>
      <c r="L1034" s="84"/>
      <c r="M1034" s="84"/>
      <c r="N1034" s="84"/>
      <c r="O1034" s="84"/>
      <c r="P1034" s="84"/>
      <c r="Q1034" s="84"/>
      <c r="R1034" s="84"/>
      <c r="S1034" s="84"/>
      <c r="T1034" s="84"/>
      <c r="U1034" s="84"/>
      <c r="V1034" s="84"/>
      <c r="W1034" s="84"/>
      <c r="X1034" s="84"/>
      <c r="Y1034" s="84"/>
      <c r="Z1034" s="84"/>
    </row>
    <row r="1035" spans="1:26" ht="45">
      <c r="A1035" s="406" t="s">
        <v>14</v>
      </c>
      <c r="B1035" s="405">
        <v>100004232143</v>
      </c>
      <c r="C1035" s="404" t="s">
        <v>5475</v>
      </c>
      <c r="D1035" s="404" t="s">
        <v>5476</v>
      </c>
      <c r="E1035" s="406" t="s">
        <v>9</v>
      </c>
      <c r="F1035" s="407">
        <v>25934</v>
      </c>
      <c r="G1035" s="84"/>
      <c r="H1035" s="84"/>
      <c r="I1035" s="84"/>
      <c r="J1035" s="84"/>
      <c r="K1035" s="84"/>
      <c r="L1035" s="84"/>
      <c r="M1035" s="84"/>
      <c r="N1035" s="84"/>
      <c r="O1035" s="84"/>
      <c r="P1035" s="84"/>
      <c r="Q1035" s="84"/>
      <c r="R1035" s="84"/>
      <c r="S1035" s="84"/>
      <c r="T1035" s="84"/>
      <c r="U1035" s="84"/>
      <c r="V1035" s="84"/>
      <c r="W1035" s="84"/>
      <c r="X1035" s="84"/>
      <c r="Y1035" s="84"/>
      <c r="Z1035" s="84"/>
    </row>
    <row r="1036" spans="1:26" ht="60">
      <c r="A1036" s="399" t="s">
        <v>18</v>
      </c>
      <c r="B1036" s="402">
        <v>100005252165</v>
      </c>
      <c r="C1036" s="399" t="s">
        <v>5475</v>
      </c>
      <c r="D1036" s="399" t="s">
        <v>5483</v>
      </c>
      <c r="E1036" s="399" t="s">
        <v>13</v>
      </c>
      <c r="F1036" s="401">
        <v>44326.719444444447</v>
      </c>
      <c r="G1036" s="84"/>
      <c r="H1036" s="84"/>
      <c r="I1036" s="84"/>
      <c r="J1036" s="84"/>
      <c r="K1036" s="84"/>
      <c r="L1036" s="84"/>
      <c r="M1036" s="84"/>
      <c r="N1036" s="84"/>
      <c r="O1036" s="84"/>
      <c r="P1036" s="84"/>
      <c r="Q1036" s="84"/>
      <c r="R1036" s="84"/>
      <c r="S1036" s="84"/>
      <c r="T1036" s="84"/>
      <c r="U1036" s="84"/>
      <c r="V1036" s="84"/>
      <c r="W1036" s="84"/>
      <c r="X1036" s="84"/>
      <c r="Y1036" s="84"/>
      <c r="Z1036" s="84"/>
    </row>
    <row r="1037" spans="1:26" ht="60">
      <c r="A1037" s="399" t="s">
        <v>15</v>
      </c>
      <c r="B1037" s="400">
        <v>100005259738</v>
      </c>
      <c r="C1037" s="399" t="s">
        <v>5475</v>
      </c>
      <c r="D1037" s="399" t="s">
        <v>5483</v>
      </c>
      <c r="E1037" s="399" t="s">
        <v>13</v>
      </c>
      <c r="F1037" s="401">
        <v>44327.447222222225</v>
      </c>
      <c r="G1037" s="84"/>
      <c r="H1037" s="84"/>
      <c r="I1037" s="84"/>
      <c r="J1037" s="84"/>
      <c r="K1037" s="84"/>
      <c r="L1037" s="84"/>
      <c r="M1037" s="84"/>
      <c r="N1037" s="84"/>
      <c r="O1037" s="84"/>
      <c r="P1037" s="84"/>
      <c r="Q1037" s="84"/>
      <c r="R1037" s="84"/>
      <c r="S1037" s="84"/>
      <c r="T1037" s="84"/>
      <c r="U1037" s="84"/>
      <c r="V1037" s="84"/>
      <c r="W1037" s="84"/>
      <c r="X1037" s="84"/>
      <c r="Y1037" s="84"/>
      <c r="Z1037" s="84"/>
    </row>
    <row r="1038" spans="1:26" ht="60">
      <c r="A1038" s="399" t="s">
        <v>19</v>
      </c>
      <c r="B1038" s="400">
        <v>100005333636</v>
      </c>
      <c r="C1038" s="399" t="s">
        <v>5475</v>
      </c>
      <c r="D1038" s="399" t="s">
        <v>5483</v>
      </c>
      <c r="E1038" s="399" t="s">
        <v>13</v>
      </c>
      <c r="F1038" s="401">
        <v>44328.591666666667</v>
      </c>
      <c r="G1038" s="84"/>
      <c r="H1038" s="84"/>
      <c r="I1038" s="84"/>
      <c r="J1038" s="84"/>
      <c r="K1038" s="84"/>
      <c r="L1038" s="84"/>
      <c r="M1038" s="84"/>
      <c r="N1038" s="84"/>
      <c r="O1038" s="84"/>
      <c r="P1038" s="84"/>
      <c r="Q1038" s="84"/>
      <c r="R1038" s="84"/>
      <c r="S1038" s="84"/>
      <c r="T1038" s="84"/>
      <c r="U1038" s="84"/>
      <c r="V1038" s="84"/>
      <c r="W1038" s="84"/>
      <c r="X1038" s="84"/>
      <c r="Y1038" s="84"/>
      <c r="Z1038" s="84"/>
    </row>
    <row r="1039" spans="1:26" ht="60">
      <c r="A1039" s="399" t="s">
        <v>6</v>
      </c>
      <c r="B1039" s="400">
        <v>100005210988</v>
      </c>
      <c r="C1039" s="399" t="s">
        <v>5475</v>
      </c>
      <c r="D1039" s="399" t="s">
        <v>5483</v>
      </c>
      <c r="E1039" s="399" t="s">
        <v>13</v>
      </c>
      <c r="F1039" s="401">
        <v>44309.643055555549</v>
      </c>
      <c r="G1039" s="84"/>
      <c r="H1039" s="84"/>
      <c r="I1039" s="84"/>
      <c r="J1039" s="84"/>
      <c r="K1039" s="84"/>
      <c r="L1039" s="84"/>
      <c r="M1039" s="84"/>
      <c r="N1039" s="84"/>
      <c r="O1039" s="84"/>
      <c r="P1039" s="84"/>
      <c r="Q1039" s="84"/>
      <c r="R1039" s="84"/>
      <c r="S1039" s="84"/>
      <c r="T1039" s="84"/>
      <c r="U1039" s="84"/>
      <c r="V1039" s="84"/>
      <c r="W1039" s="84"/>
      <c r="X1039" s="84"/>
      <c r="Y1039" s="84"/>
      <c r="Z1039" s="84"/>
    </row>
    <row r="1040" spans="1:26" ht="60">
      <c r="A1040" s="399" t="s">
        <v>17</v>
      </c>
      <c r="B1040" s="400">
        <v>100004609532</v>
      </c>
      <c r="C1040" s="399" t="s">
        <v>5475</v>
      </c>
      <c r="D1040" s="399" t="s">
        <v>5483</v>
      </c>
      <c r="E1040" s="399" t="s">
        <v>13</v>
      </c>
      <c r="F1040" s="401">
        <v>44253.479861111111</v>
      </c>
      <c r="G1040" s="403">
        <v>44343</v>
      </c>
      <c r="H1040" s="84"/>
      <c r="I1040" s="84"/>
      <c r="J1040" s="84"/>
      <c r="K1040" s="84"/>
      <c r="L1040" s="84"/>
      <c r="M1040" s="84"/>
      <c r="N1040" s="84"/>
      <c r="O1040" s="84"/>
      <c r="P1040" s="84"/>
      <c r="Q1040" s="84"/>
      <c r="R1040" s="84"/>
      <c r="S1040" s="84"/>
      <c r="T1040" s="84"/>
      <c r="U1040" s="84"/>
      <c r="V1040" s="84"/>
      <c r="W1040" s="84"/>
      <c r="X1040" s="84"/>
      <c r="Y1040" s="84"/>
      <c r="Z1040" s="84"/>
    </row>
    <row r="1041" spans="1:26" ht="60">
      <c r="A1041" s="399" t="s">
        <v>17</v>
      </c>
      <c r="B1041" s="400">
        <v>100005234491</v>
      </c>
      <c r="C1041" s="399" t="s">
        <v>5475</v>
      </c>
      <c r="D1041" s="399" t="s">
        <v>5483</v>
      </c>
      <c r="E1041" s="399" t="s">
        <v>13</v>
      </c>
      <c r="F1041" s="401">
        <v>44327.624305555553</v>
      </c>
      <c r="G1041" s="403">
        <v>44344</v>
      </c>
      <c r="H1041" s="84"/>
      <c r="I1041" s="84"/>
      <c r="J1041" s="84"/>
      <c r="K1041" s="84"/>
      <c r="L1041" s="84"/>
      <c r="M1041" s="84"/>
      <c r="N1041" s="84"/>
      <c r="O1041" s="84"/>
      <c r="P1041" s="84"/>
      <c r="Q1041" s="84"/>
      <c r="R1041" s="84"/>
      <c r="S1041" s="84"/>
      <c r="T1041" s="84"/>
      <c r="U1041" s="84"/>
      <c r="V1041" s="84"/>
      <c r="W1041" s="84"/>
      <c r="X1041" s="84"/>
      <c r="Y1041" s="84"/>
      <c r="Z1041" s="84"/>
    </row>
    <row r="1042" spans="1:26" ht="60">
      <c r="A1042" s="399" t="s">
        <v>6</v>
      </c>
      <c r="B1042" s="400">
        <v>100005114902</v>
      </c>
      <c r="C1042" s="399" t="s">
        <v>5475</v>
      </c>
      <c r="D1042" s="399" t="s">
        <v>5483</v>
      </c>
      <c r="E1042" s="399" t="s">
        <v>13</v>
      </c>
      <c r="F1042" s="401">
        <v>44326.638194444451</v>
      </c>
      <c r="G1042" s="84"/>
      <c r="H1042" s="84"/>
      <c r="I1042" s="84"/>
      <c r="J1042" s="84"/>
      <c r="K1042" s="84"/>
      <c r="L1042" s="84"/>
      <c r="M1042" s="84"/>
      <c r="N1042" s="84"/>
      <c r="O1042" s="84"/>
      <c r="P1042" s="84"/>
      <c r="Q1042" s="84"/>
      <c r="R1042" s="84"/>
      <c r="S1042" s="84"/>
      <c r="T1042" s="84"/>
      <c r="U1042" s="84"/>
      <c r="V1042" s="84"/>
      <c r="W1042" s="84"/>
      <c r="X1042" s="84"/>
      <c r="Y1042" s="84"/>
      <c r="Z1042" s="84"/>
    </row>
    <row r="1043" spans="1:26" ht="60">
      <c r="A1043" s="399" t="s">
        <v>16</v>
      </c>
      <c r="B1043" s="400">
        <v>100004629297</v>
      </c>
      <c r="C1043" s="399" t="s">
        <v>5475</v>
      </c>
      <c r="D1043" s="399" t="s">
        <v>5483</v>
      </c>
      <c r="E1043" s="399" t="s">
        <v>13</v>
      </c>
      <c r="F1043" s="401">
        <v>44299.606944444451</v>
      </c>
      <c r="G1043" s="84"/>
      <c r="H1043" s="84"/>
      <c r="I1043" s="84"/>
      <c r="J1043" s="84"/>
      <c r="K1043" s="84"/>
      <c r="L1043" s="84"/>
      <c r="M1043" s="84"/>
      <c r="N1043" s="84"/>
      <c r="O1043" s="84"/>
      <c r="P1043" s="84"/>
      <c r="Q1043" s="84"/>
      <c r="R1043" s="84"/>
      <c r="S1043" s="84"/>
      <c r="T1043" s="84"/>
      <c r="U1043" s="84"/>
      <c r="V1043" s="84"/>
      <c r="W1043" s="84"/>
      <c r="X1043" s="84"/>
      <c r="Y1043" s="84"/>
      <c r="Z1043" s="84"/>
    </row>
    <row r="1044" spans="1:26" ht="60">
      <c r="A1044" s="399" t="s">
        <v>17</v>
      </c>
      <c r="B1044" s="400">
        <v>100005120645</v>
      </c>
      <c r="C1044" s="399" t="s">
        <v>5475</v>
      </c>
      <c r="D1044" s="399" t="s">
        <v>5483</v>
      </c>
      <c r="E1044" s="399" t="s">
        <v>13</v>
      </c>
      <c r="F1044" s="401">
        <v>44309.627083333333</v>
      </c>
      <c r="G1044" s="403">
        <v>44344</v>
      </c>
      <c r="H1044" s="84"/>
      <c r="I1044" s="84"/>
      <c r="J1044" s="84"/>
      <c r="K1044" s="84"/>
      <c r="L1044" s="84"/>
      <c r="M1044" s="84"/>
      <c r="N1044" s="84"/>
      <c r="O1044" s="84"/>
      <c r="P1044" s="84"/>
      <c r="Q1044" s="84"/>
      <c r="R1044" s="84"/>
      <c r="S1044" s="84"/>
      <c r="T1044" s="84"/>
      <c r="U1044" s="84"/>
      <c r="V1044" s="84"/>
      <c r="W1044" s="84"/>
      <c r="X1044" s="84"/>
      <c r="Y1044" s="84"/>
      <c r="Z1044" s="84"/>
    </row>
    <row r="1045" spans="1:26" ht="60">
      <c r="A1045" s="399" t="s">
        <v>18</v>
      </c>
      <c r="B1045" s="402">
        <v>100004635382</v>
      </c>
      <c r="C1045" s="399" t="s">
        <v>5475</v>
      </c>
      <c r="D1045" s="399" t="s">
        <v>5483</v>
      </c>
      <c r="E1045" s="399" t="s">
        <v>13</v>
      </c>
      <c r="F1045" s="401">
        <v>44326.729861111111</v>
      </c>
      <c r="G1045" s="84"/>
      <c r="H1045" s="84"/>
      <c r="I1045" s="84"/>
      <c r="J1045" s="84"/>
      <c r="K1045" s="84"/>
      <c r="L1045" s="84"/>
      <c r="M1045" s="84"/>
      <c r="N1045" s="84"/>
      <c r="O1045" s="84"/>
      <c r="P1045" s="84"/>
      <c r="Q1045" s="84"/>
      <c r="R1045" s="84"/>
      <c r="S1045" s="84"/>
      <c r="T1045" s="84"/>
      <c r="U1045" s="84"/>
      <c r="V1045" s="84"/>
      <c r="W1045" s="84"/>
      <c r="X1045" s="84"/>
      <c r="Y1045" s="84"/>
      <c r="Z1045" s="84"/>
    </row>
    <row r="1046" spans="1:26" ht="60">
      <c r="A1046" s="399" t="s">
        <v>10</v>
      </c>
      <c r="B1046" s="400">
        <v>100005141244</v>
      </c>
      <c r="C1046" s="399" t="s">
        <v>5475</v>
      </c>
      <c r="D1046" s="399" t="s">
        <v>5483</v>
      </c>
      <c r="E1046" s="399" t="s">
        <v>9</v>
      </c>
      <c r="F1046" s="401">
        <v>44337.474999999999</v>
      </c>
      <c r="G1046" s="84"/>
      <c r="H1046" s="84"/>
      <c r="I1046" s="84"/>
      <c r="J1046" s="84"/>
      <c r="K1046" s="84"/>
      <c r="L1046" s="84"/>
      <c r="M1046" s="84"/>
      <c r="N1046" s="84"/>
      <c r="O1046" s="84"/>
      <c r="P1046" s="84"/>
      <c r="Q1046" s="84"/>
      <c r="R1046" s="84"/>
      <c r="S1046" s="84"/>
      <c r="T1046" s="84"/>
      <c r="U1046" s="84"/>
      <c r="V1046" s="84"/>
      <c r="W1046" s="84"/>
      <c r="X1046" s="84"/>
      <c r="Y1046" s="84"/>
      <c r="Z1046" s="84"/>
    </row>
    <row r="1047" spans="1:26" ht="60">
      <c r="A1047" s="399" t="s">
        <v>19</v>
      </c>
      <c r="B1047" s="400">
        <v>100005181235</v>
      </c>
      <c r="C1047" s="399" t="s">
        <v>5475</v>
      </c>
      <c r="D1047" s="399" t="s">
        <v>5483</v>
      </c>
      <c r="E1047" s="399" t="s">
        <v>13</v>
      </c>
      <c r="F1047" s="401">
        <v>44307.731249999997</v>
      </c>
      <c r="G1047" s="84"/>
      <c r="H1047" s="84"/>
      <c r="I1047" s="84"/>
      <c r="J1047" s="84"/>
      <c r="K1047" s="84"/>
      <c r="L1047" s="84"/>
      <c r="M1047" s="84"/>
      <c r="N1047" s="84"/>
      <c r="O1047" s="84"/>
      <c r="P1047" s="84"/>
      <c r="Q1047" s="84"/>
      <c r="R1047" s="84"/>
      <c r="S1047" s="84"/>
      <c r="T1047" s="84"/>
      <c r="U1047" s="84"/>
      <c r="V1047" s="84"/>
      <c r="W1047" s="84"/>
      <c r="X1047" s="84"/>
      <c r="Y1047" s="84"/>
      <c r="Z1047" s="84"/>
    </row>
    <row r="1048" spans="1:26" ht="60">
      <c r="A1048" s="399" t="s">
        <v>18</v>
      </c>
      <c r="B1048" s="402">
        <v>100004781403</v>
      </c>
      <c r="C1048" s="399" t="s">
        <v>5475</v>
      </c>
      <c r="D1048" s="399" t="s">
        <v>5483</v>
      </c>
      <c r="E1048" s="399" t="s">
        <v>13</v>
      </c>
      <c r="F1048" s="401">
        <v>44326.736111111109</v>
      </c>
      <c r="G1048" s="84"/>
      <c r="H1048" s="84"/>
      <c r="I1048" s="84"/>
      <c r="J1048" s="84"/>
      <c r="K1048" s="84"/>
      <c r="L1048" s="84"/>
      <c r="M1048" s="84"/>
      <c r="N1048" s="84"/>
      <c r="O1048" s="84"/>
      <c r="P1048" s="84"/>
      <c r="Q1048" s="84"/>
      <c r="R1048" s="84"/>
      <c r="S1048" s="84"/>
      <c r="T1048" s="84"/>
      <c r="U1048" s="84"/>
      <c r="V1048" s="84"/>
      <c r="W1048" s="84"/>
      <c r="X1048" s="84"/>
      <c r="Y1048" s="84"/>
      <c r="Z1048" s="84"/>
    </row>
    <row r="1049" spans="1:26" ht="60">
      <c r="A1049" s="404" t="s">
        <v>14</v>
      </c>
      <c r="B1049" s="405">
        <v>100005192942</v>
      </c>
      <c r="C1049" s="404" t="s">
        <v>5475</v>
      </c>
      <c r="D1049" s="404" t="s">
        <v>5483</v>
      </c>
      <c r="E1049" s="406" t="s">
        <v>9</v>
      </c>
      <c r="F1049" s="407">
        <v>44202.729861111111</v>
      </c>
      <c r="G1049" s="84"/>
      <c r="H1049" s="84"/>
      <c r="I1049" s="84"/>
      <c r="J1049" s="84"/>
      <c r="K1049" s="84"/>
      <c r="L1049" s="84"/>
      <c r="M1049" s="84"/>
      <c r="N1049" s="84"/>
      <c r="O1049" s="84"/>
      <c r="P1049" s="84"/>
      <c r="Q1049" s="84"/>
      <c r="R1049" s="84"/>
      <c r="S1049" s="84"/>
      <c r="T1049" s="84"/>
      <c r="U1049" s="84"/>
      <c r="V1049" s="84"/>
      <c r="W1049" s="84"/>
      <c r="X1049" s="84"/>
      <c r="Y1049" s="84"/>
      <c r="Z1049" s="84"/>
    </row>
    <row r="1050" spans="1:26" ht="60">
      <c r="A1050" s="399" t="s">
        <v>12</v>
      </c>
      <c r="B1050" s="400">
        <v>100004368876</v>
      </c>
      <c r="C1050" s="399" t="s">
        <v>5475</v>
      </c>
      <c r="D1050" s="399" t="s">
        <v>5483</v>
      </c>
      <c r="E1050" s="399" t="s">
        <v>13</v>
      </c>
      <c r="F1050" s="401">
        <v>44299.479861111111</v>
      </c>
      <c r="G1050" s="84"/>
      <c r="H1050" s="84"/>
      <c r="I1050" s="84"/>
      <c r="J1050" s="84"/>
      <c r="K1050" s="84"/>
      <c r="L1050" s="84"/>
      <c r="M1050" s="84"/>
      <c r="N1050" s="84"/>
      <c r="O1050" s="84"/>
      <c r="P1050" s="84"/>
      <c r="Q1050" s="84"/>
      <c r="R1050" s="84"/>
      <c r="S1050" s="84"/>
      <c r="T1050" s="84"/>
      <c r="U1050" s="84"/>
      <c r="V1050" s="84"/>
      <c r="W1050" s="84"/>
      <c r="X1050" s="84"/>
      <c r="Y1050" s="84"/>
      <c r="Z1050" s="84"/>
    </row>
    <row r="1051" spans="1:26" ht="60">
      <c r="A1051" s="399" t="s">
        <v>15</v>
      </c>
      <c r="B1051" s="400">
        <v>100004279277</v>
      </c>
      <c r="C1051" s="399" t="s">
        <v>5475</v>
      </c>
      <c r="D1051" s="399" t="s">
        <v>5483</v>
      </c>
      <c r="E1051" s="399" t="s">
        <v>13</v>
      </c>
      <c r="F1051" s="401">
        <v>44336.446527777778</v>
      </c>
      <c r="G1051" s="84"/>
      <c r="H1051" s="84"/>
      <c r="I1051" s="84"/>
      <c r="J1051" s="84"/>
      <c r="K1051" s="84"/>
      <c r="L1051" s="84"/>
      <c r="M1051" s="84"/>
      <c r="N1051" s="84"/>
      <c r="O1051" s="84"/>
      <c r="P1051" s="84"/>
      <c r="Q1051" s="84"/>
      <c r="R1051" s="84"/>
      <c r="S1051" s="84"/>
      <c r="T1051" s="84"/>
      <c r="U1051" s="84"/>
      <c r="V1051" s="84"/>
      <c r="W1051" s="84"/>
      <c r="X1051" s="84"/>
      <c r="Y1051" s="84"/>
      <c r="Z1051" s="84"/>
    </row>
    <row r="1052" spans="1:26" ht="60">
      <c r="A1052" s="399" t="s">
        <v>6</v>
      </c>
      <c r="B1052" s="400">
        <v>100004371911</v>
      </c>
      <c r="C1052" s="399" t="s">
        <v>5475</v>
      </c>
      <c r="D1052" s="399" t="s">
        <v>5483</v>
      </c>
      <c r="E1052" s="399" t="s">
        <v>13</v>
      </c>
      <c r="F1052" s="401">
        <v>44314.700694444451</v>
      </c>
      <c r="G1052" s="84"/>
      <c r="H1052" s="84"/>
      <c r="I1052" s="84"/>
      <c r="J1052" s="84"/>
      <c r="K1052" s="84"/>
      <c r="L1052" s="84"/>
      <c r="M1052" s="84"/>
      <c r="N1052" s="84"/>
      <c r="O1052" s="84"/>
      <c r="P1052" s="84"/>
      <c r="Q1052" s="84"/>
      <c r="R1052" s="84"/>
      <c r="S1052" s="84"/>
      <c r="T1052" s="84"/>
      <c r="U1052" s="84"/>
      <c r="V1052" s="84"/>
      <c r="W1052" s="84"/>
      <c r="X1052" s="84"/>
      <c r="Y1052" s="84"/>
      <c r="Z1052" s="84"/>
    </row>
    <row r="1053" spans="1:26" ht="60">
      <c r="A1053" s="399" t="s">
        <v>12</v>
      </c>
      <c r="B1053" s="400">
        <v>100004283418</v>
      </c>
      <c r="C1053" s="399" t="s">
        <v>5475</v>
      </c>
      <c r="D1053" s="399" t="s">
        <v>5483</v>
      </c>
      <c r="E1053" s="399" t="s">
        <v>13</v>
      </c>
      <c r="F1053" s="401">
        <v>44328.671527777777</v>
      </c>
      <c r="G1053" s="84"/>
      <c r="H1053" s="84"/>
      <c r="I1053" s="84"/>
      <c r="J1053" s="84"/>
      <c r="K1053" s="84"/>
      <c r="L1053" s="84"/>
      <c r="M1053" s="84"/>
      <c r="N1053" s="84"/>
      <c r="O1053" s="84"/>
      <c r="P1053" s="84"/>
      <c r="Q1053" s="84"/>
      <c r="R1053" s="84"/>
      <c r="S1053" s="84"/>
      <c r="T1053" s="84"/>
      <c r="U1053" s="84"/>
      <c r="V1053" s="84"/>
      <c r="W1053" s="84"/>
      <c r="X1053" s="84"/>
      <c r="Y1053" s="84"/>
      <c r="Z1053" s="84"/>
    </row>
    <row r="1054" spans="1:26" ht="60">
      <c r="A1054" s="399" t="s">
        <v>17</v>
      </c>
      <c r="B1054" s="400">
        <v>100004295511</v>
      </c>
      <c r="C1054" s="399" t="s">
        <v>5475</v>
      </c>
      <c r="D1054" s="399" t="s">
        <v>5483</v>
      </c>
      <c r="E1054" s="399" t="s">
        <v>13</v>
      </c>
      <c r="F1054" s="401">
        <v>44327.62222222222</v>
      </c>
      <c r="G1054" s="403">
        <v>44343</v>
      </c>
      <c r="H1054" s="84"/>
      <c r="I1054" s="84"/>
      <c r="J1054" s="84"/>
      <c r="K1054" s="84"/>
      <c r="L1054" s="84"/>
      <c r="M1054" s="84"/>
      <c r="N1054" s="84"/>
      <c r="O1054" s="84"/>
      <c r="P1054" s="84"/>
      <c r="Q1054" s="84"/>
      <c r="R1054" s="84"/>
      <c r="S1054" s="84"/>
      <c r="T1054" s="84"/>
      <c r="U1054" s="84"/>
      <c r="V1054" s="84"/>
      <c r="W1054" s="84"/>
      <c r="X1054" s="84"/>
      <c r="Y1054" s="84"/>
      <c r="Z1054" s="84"/>
    </row>
    <row r="1055" spans="1:26" ht="60">
      <c r="A1055" s="399" t="s">
        <v>15</v>
      </c>
      <c r="B1055" s="400">
        <v>100004436395</v>
      </c>
      <c r="C1055" s="399" t="s">
        <v>5475</v>
      </c>
      <c r="D1055" s="399" t="s">
        <v>5483</v>
      </c>
      <c r="E1055" s="399" t="s">
        <v>13</v>
      </c>
      <c r="F1055" s="401">
        <v>44326.686805555553</v>
      </c>
      <c r="G1055" s="84"/>
      <c r="H1055" s="84"/>
      <c r="I1055" s="84"/>
      <c r="J1055" s="84"/>
      <c r="K1055" s="84"/>
      <c r="L1055" s="84"/>
      <c r="M1055" s="84"/>
      <c r="N1055" s="84"/>
      <c r="O1055" s="84"/>
      <c r="P1055" s="84"/>
      <c r="Q1055" s="84"/>
      <c r="R1055" s="84"/>
      <c r="S1055" s="84"/>
      <c r="T1055" s="84"/>
      <c r="U1055" s="84"/>
      <c r="V1055" s="84"/>
      <c r="W1055" s="84"/>
      <c r="X1055" s="84"/>
      <c r="Y1055" s="84"/>
      <c r="Z1055" s="84"/>
    </row>
    <row r="1056" spans="1:26" ht="60">
      <c r="A1056" s="399" t="s">
        <v>19</v>
      </c>
      <c r="B1056" s="400">
        <v>100004301928</v>
      </c>
      <c r="C1056" s="399" t="s">
        <v>5475</v>
      </c>
      <c r="D1056" s="399" t="s">
        <v>5483</v>
      </c>
      <c r="E1056" s="399" t="s">
        <v>13</v>
      </c>
      <c r="F1056" s="401">
        <v>44295.675000000003</v>
      </c>
      <c r="G1056" s="84"/>
      <c r="H1056" s="84"/>
      <c r="I1056" s="84"/>
      <c r="J1056" s="84"/>
      <c r="K1056" s="84"/>
      <c r="L1056" s="84"/>
      <c r="M1056" s="84"/>
      <c r="N1056" s="84"/>
      <c r="O1056" s="84"/>
      <c r="P1056" s="84"/>
      <c r="Q1056" s="84"/>
      <c r="R1056" s="84"/>
      <c r="S1056" s="84"/>
      <c r="T1056" s="84"/>
      <c r="U1056" s="84"/>
      <c r="V1056" s="84"/>
      <c r="W1056" s="84"/>
      <c r="X1056" s="84"/>
      <c r="Y1056" s="84"/>
      <c r="Z1056" s="84"/>
    </row>
    <row r="1057" spans="1:26" ht="60">
      <c r="A1057" s="399" t="s">
        <v>19</v>
      </c>
      <c r="B1057" s="400">
        <v>100004496473</v>
      </c>
      <c r="C1057" s="399" t="s">
        <v>5475</v>
      </c>
      <c r="D1057" s="399" t="s">
        <v>5483</v>
      </c>
      <c r="E1057" s="399" t="s">
        <v>13</v>
      </c>
      <c r="F1057" s="401">
        <v>44235.49722222222</v>
      </c>
      <c r="G1057" s="84"/>
      <c r="H1057" s="84"/>
      <c r="I1057" s="84"/>
      <c r="J1057" s="84"/>
      <c r="K1057" s="84"/>
      <c r="L1057" s="84"/>
      <c r="M1057" s="84"/>
      <c r="N1057" s="84"/>
      <c r="O1057" s="84"/>
      <c r="P1057" s="84"/>
      <c r="Q1057" s="84"/>
      <c r="R1057" s="84"/>
      <c r="S1057" s="84"/>
      <c r="T1057" s="84"/>
      <c r="U1057" s="84"/>
      <c r="V1057" s="84"/>
      <c r="W1057" s="84"/>
      <c r="X1057" s="84"/>
      <c r="Y1057" s="84"/>
      <c r="Z1057" s="84"/>
    </row>
    <row r="1058" spans="1:26" ht="60">
      <c r="A1058" s="399" t="s">
        <v>6</v>
      </c>
      <c r="B1058" s="400">
        <v>100004498475</v>
      </c>
      <c r="C1058" s="399" t="s">
        <v>5475</v>
      </c>
      <c r="D1058" s="399" t="s">
        <v>5483</v>
      </c>
      <c r="E1058" s="399" t="s">
        <v>13</v>
      </c>
      <c r="F1058" s="401">
        <v>44301.650694444441</v>
      </c>
      <c r="G1058" s="84"/>
      <c r="H1058" s="84"/>
      <c r="I1058" s="84"/>
      <c r="J1058" s="84"/>
      <c r="K1058" s="84"/>
      <c r="L1058" s="84"/>
      <c r="M1058" s="84"/>
      <c r="N1058" s="84"/>
      <c r="O1058" s="84"/>
      <c r="P1058" s="84"/>
      <c r="Q1058" s="84"/>
      <c r="R1058" s="84"/>
      <c r="S1058" s="84"/>
      <c r="T1058" s="84"/>
      <c r="U1058" s="84"/>
      <c r="V1058" s="84"/>
      <c r="W1058" s="84"/>
      <c r="X1058" s="84"/>
      <c r="Y1058" s="84"/>
      <c r="Z1058" s="84"/>
    </row>
    <row r="1059" spans="1:26" ht="60">
      <c r="A1059" s="404" t="s">
        <v>14</v>
      </c>
      <c r="B1059" s="405">
        <v>100004191705</v>
      </c>
      <c r="C1059" s="404" t="s">
        <v>5475</v>
      </c>
      <c r="D1059" s="404" t="s">
        <v>5483</v>
      </c>
      <c r="E1059" s="406" t="s">
        <v>9</v>
      </c>
      <c r="F1059" s="407">
        <v>44327.470138888893</v>
      </c>
      <c r="G1059" s="84"/>
      <c r="H1059" s="84"/>
      <c r="I1059" s="84"/>
      <c r="J1059" s="84"/>
      <c r="K1059" s="84"/>
      <c r="L1059" s="84"/>
      <c r="M1059" s="84"/>
      <c r="N1059" s="84"/>
      <c r="O1059" s="84"/>
      <c r="P1059" s="84"/>
      <c r="Q1059" s="84"/>
      <c r="R1059" s="84"/>
      <c r="S1059" s="84"/>
      <c r="T1059" s="84"/>
      <c r="U1059" s="84"/>
      <c r="V1059" s="84"/>
      <c r="W1059" s="84"/>
      <c r="X1059" s="84"/>
      <c r="Y1059" s="84"/>
      <c r="Z1059" s="84"/>
    </row>
    <row r="1060" spans="1:26" ht="60">
      <c r="A1060" s="399" t="s">
        <v>16</v>
      </c>
      <c r="B1060" s="400">
        <v>100004363689</v>
      </c>
      <c r="C1060" s="399" t="s">
        <v>5475</v>
      </c>
      <c r="D1060" s="399" t="s">
        <v>5483</v>
      </c>
      <c r="E1060" s="399" t="s">
        <v>13</v>
      </c>
      <c r="F1060" s="401">
        <v>44327.478472222225</v>
      </c>
      <c r="G1060" s="84"/>
      <c r="H1060" s="84"/>
      <c r="I1060" s="84"/>
      <c r="J1060" s="84"/>
      <c r="K1060" s="84"/>
      <c r="L1060" s="84"/>
      <c r="M1060" s="84"/>
      <c r="N1060" s="84"/>
      <c r="O1060" s="84"/>
      <c r="P1060" s="84"/>
      <c r="Q1060" s="84"/>
      <c r="R1060" s="84"/>
      <c r="S1060" s="84"/>
      <c r="T1060" s="84"/>
      <c r="U1060" s="84"/>
      <c r="V1060" s="84"/>
      <c r="W1060" s="84"/>
      <c r="X1060" s="84"/>
      <c r="Y1060" s="84"/>
      <c r="Z1060" s="84"/>
    </row>
    <row r="1061" spans="1:26" ht="60">
      <c r="A1061" s="399" t="s">
        <v>15</v>
      </c>
      <c r="B1061" s="400">
        <v>100004244633</v>
      </c>
      <c r="C1061" s="399" t="s">
        <v>5475</v>
      </c>
      <c r="D1061" s="399" t="s">
        <v>5483</v>
      </c>
      <c r="E1061" s="399" t="s">
        <v>13</v>
      </c>
      <c r="F1061" s="401">
        <v>44327.619444444441</v>
      </c>
      <c r="G1061" s="84"/>
      <c r="H1061" s="84"/>
      <c r="I1061" s="84"/>
      <c r="J1061" s="84"/>
      <c r="K1061" s="84"/>
      <c r="L1061" s="84"/>
      <c r="M1061" s="84"/>
      <c r="N1061" s="84"/>
      <c r="O1061" s="84"/>
      <c r="P1061" s="84"/>
      <c r="Q1061" s="84"/>
      <c r="R1061" s="84"/>
      <c r="S1061" s="84"/>
      <c r="T1061" s="84"/>
      <c r="U1061" s="84"/>
      <c r="V1061" s="84"/>
      <c r="W1061" s="84"/>
      <c r="X1061" s="84"/>
      <c r="Y1061" s="84"/>
      <c r="Z1061" s="84"/>
    </row>
    <row r="1062" spans="1:26" ht="60">
      <c r="A1062" s="399" t="s">
        <v>18</v>
      </c>
      <c r="B1062" s="402">
        <v>100004015135</v>
      </c>
      <c r="C1062" s="399" t="s">
        <v>5475</v>
      </c>
      <c r="D1062" s="399" t="s">
        <v>5483</v>
      </c>
      <c r="E1062" s="399" t="s">
        <v>13</v>
      </c>
      <c r="F1062" s="401">
        <v>44311.656944444447</v>
      </c>
      <c r="G1062" s="84"/>
      <c r="H1062" s="84"/>
      <c r="I1062" s="84"/>
      <c r="J1062" s="84"/>
      <c r="K1062" s="84"/>
      <c r="L1062" s="84"/>
      <c r="M1062" s="84"/>
      <c r="N1062" s="84"/>
      <c r="O1062" s="84"/>
      <c r="P1062" s="84"/>
      <c r="Q1062" s="84"/>
      <c r="R1062" s="84"/>
      <c r="S1062" s="84"/>
      <c r="T1062" s="84"/>
      <c r="U1062" s="84"/>
      <c r="V1062" s="84"/>
      <c r="W1062" s="84"/>
      <c r="X1062" s="84"/>
      <c r="Y1062" s="84"/>
      <c r="Z1062" s="84"/>
    </row>
    <row r="1063" spans="1:26" ht="60">
      <c r="A1063" s="399" t="s">
        <v>18</v>
      </c>
      <c r="B1063" s="402">
        <v>100004157707</v>
      </c>
      <c r="C1063" s="399" t="s">
        <v>5475</v>
      </c>
      <c r="D1063" s="399" t="s">
        <v>5483</v>
      </c>
      <c r="E1063" s="399" t="s">
        <v>13</v>
      </c>
      <c r="F1063" s="401">
        <v>44333.775000000001</v>
      </c>
      <c r="G1063" s="84"/>
      <c r="H1063" s="84"/>
      <c r="I1063" s="84"/>
      <c r="J1063" s="84"/>
      <c r="K1063" s="84"/>
      <c r="L1063" s="84"/>
      <c r="M1063" s="84"/>
      <c r="N1063" s="84"/>
      <c r="O1063" s="84"/>
      <c r="P1063" s="84"/>
      <c r="Q1063" s="84"/>
      <c r="R1063" s="84"/>
      <c r="S1063" s="84"/>
      <c r="T1063" s="84"/>
      <c r="U1063" s="84"/>
      <c r="V1063" s="84"/>
      <c r="W1063" s="84"/>
      <c r="X1063" s="84"/>
      <c r="Y1063" s="84"/>
      <c r="Z1063" s="84"/>
    </row>
    <row r="1064" spans="1:26" ht="45">
      <c r="A1064" s="399" t="s">
        <v>15</v>
      </c>
      <c r="B1064" s="400">
        <v>100003830554</v>
      </c>
      <c r="C1064" s="399" t="s">
        <v>5475</v>
      </c>
      <c r="D1064" s="399" t="s">
        <v>5476</v>
      </c>
      <c r="E1064" s="399" t="s">
        <v>13</v>
      </c>
      <c r="F1064" s="401">
        <v>44328.652083333334</v>
      </c>
      <c r="G1064" s="84"/>
      <c r="H1064" s="84"/>
      <c r="I1064" s="84"/>
      <c r="J1064" s="84"/>
      <c r="K1064" s="84"/>
      <c r="L1064" s="84"/>
      <c r="M1064" s="84"/>
      <c r="N1064" s="84"/>
      <c r="O1064" s="84"/>
      <c r="P1064" s="84"/>
      <c r="Q1064" s="84"/>
      <c r="R1064" s="84"/>
      <c r="S1064" s="84"/>
      <c r="T1064" s="84"/>
      <c r="U1064" s="84"/>
      <c r="V1064" s="84"/>
      <c r="W1064" s="84"/>
      <c r="X1064" s="84"/>
      <c r="Y1064" s="84"/>
      <c r="Z1064" s="84"/>
    </row>
    <row r="1065" spans="1:26" ht="45">
      <c r="A1065" s="399" t="s">
        <v>18</v>
      </c>
      <c r="B1065" s="402">
        <v>100003056546</v>
      </c>
      <c r="C1065" s="399" t="s">
        <v>5475</v>
      </c>
      <c r="D1065" s="399" t="s">
        <v>5476</v>
      </c>
      <c r="E1065" s="399" t="s">
        <v>13</v>
      </c>
      <c r="F1065" s="401">
        <v>44335.580555555549</v>
      </c>
      <c r="G1065" s="84"/>
      <c r="H1065" s="84"/>
      <c r="I1065" s="84"/>
      <c r="J1065" s="84"/>
      <c r="K1065" s="84"/>
      <c r="L1065" s="84"/>
      <c r="M1065" s="84"/>
      <c r="N1065" s="84"/>
      <c r="O1065" s="84"/>
      <c r="P1065" s="84"/>
      <c r="Q1065" s="84"/>
      <c r="R1065" s="84"/>
      <c r="S1065" s="84"/>
      <c r="T1065" s="84"/>
      <c r="U1065" s="84"/>
      <c r="V1065" s="84"/>
      <c r="W1065" s="84"/>
      <c r="X1065" s="84"/>
      <c r="Y1065" s="84"/>
      <c r="Z1065" s="84"/>
    </row>
    <row r="1066" spans="1:26" ht="45">
      <c r="A1066" s="399" t="s">
        <v>11</v>
      </c>
      <c r="B1066" s="400">
        <v>100002935301</v>
      </c>
      <c r="C1066" s="399" t="s">
        <v>5475</v>
      </c>
      <c r="D1066" s="399" t="s">
        <v>5476</v>
      </c>
      <c r="E1066" s="399" t="s">
        <v>13</v>
      </c>
      <c r="F1066" s="401">
        <v>44327.705555555549</v>
      </c>
      <c r="G1066" s="84"/>
      <c r="H1066" s="84"/>
      <c r="I1066" s="84"/>
      <c r="J1066" s="84"/>
      <c r="K1066" s="84"/>
      <c r="L1066" s="84"/>
      <c r="M1066" s="84"/>
      <c r="N1066" s="84"/>
      <c r="O1066" s="84"/>
      <c r="P1066" s="84"/>
      <c r="Q1066" s="84"/>
      <c r="R1066" s="84"/>
      <c r="S1066" s="84"/>
      <c r="T1066" s="84"/>
      <c r="U1066" s="84"/>
      <c r="V1066" s="84"/>
      <c r="W1066" s="84"/>
      <c r="X1066" s="84"/>
      <c r="Y1066" s="84"/>
      <c r="Z1066" s="84"/>
    </row>
    <row r="1067" spans="1:26" ht="45">
      <c r="A1067" s="399" t="s">
        <v>16</v>
      </c>
      <c r="B1067" s="400">
        <v>100003698760</v>
      </c>
      <c r="C1067" s="399" t="s">
        <v>5475</v>
      </c>
      <c r="D1067" s="399" t="s">
        <v>5476</v>
      </c>
      <c r="E1067" s="399" t="s">
        <v>13</v>
      </c>
      <c r="F1067" s="401">
        <v>44336.722916666666</v>
      </c>
      <c r="G1067" s="84"/>
      <c r="H1067" s="84"/>
      <c r="I1067" s="84"/>
      <c r="J1067" s="84"/>
      <c r="K1067" s="84"/>
      <c r="L1067" s="84"/>
      <c r="M1067" s="84"/>
      <c r="N1067" s="84"/>
      <c r="O1067" s="84"/>
      <c r="P1067" s="84"/>
      <c r="Q1067" s="84"/>
      <c r="R1067" s="84"/>
      <c r="S1067" s="84"/>
      <c r="T1067" s="84"/>
      <c r="U1067" s="84"/>
      <c r="V1067" s="84"/>
      <c r="W1067" s="84"/>
      <c r="X1067" s="84"/>
      <c r="Y1067" s="84"/>
      <c r="Z1067" s="84"/>
    </row>
    <row r="1068" spans="1:26" ht="45">
      <c r="A1068" s="399" t="s">
        <v>19</v>
      </c>
      <c r="B1068" s="400">
        <v>100003166202</v>
      </c>
      <c r="C1068" s="399" t="s">
        <v>5475</v>
      </c>
      <c r="D1068" s="399" t="s">
        <v>5476</v>
      </c>
      <c r="E1068" s="399" t="s">
        <v>13</v>
      </c>
      <c r="F1068" s="401">
        <v>44329.498611111107</v>
      </c>
      <c r="G1068" s="84"/>
      <c r="H1068" s="84"/>
      <c r="I1068" s="84"/>
      <c r="J1068" s="84"/>
      <c r="K1068" s="84"/>
      <c r="L1068" s="84"/>
      <c r="M1068" s="84"/>
      <c r="N1068" s="84"/>
      <c r="O1068" s="84"/>
      <c r="P1068" s="84"/>
      <c r="Q1068" s="84"/>
      <c r="R1068" s="84"/>
      <c r="S1068" s="84"/>
      <c r="T1068" s="84"/>
      <c r="U1068" s="84"/>
      <c r="V1068" s="84"/>
      <c r="W1068" s="84"/>
      <c r="X1068" s="84"/>
      <c r="Y1068" s="84"/>
      <c r="Z1068" s="84"/>
    </row>
    <row r="1069" spans="1:26" ht="60">
      <c r="A1069" s="399" t="s">
        <v>16</v>
      </c>
      <c r="B1069" s="400">
        <v>100003736422</v>
      </c>
      <c r="C1069" s="399" t="s">
        <v>5475</v>
      </c>
      <c r="D1069" s="399" t="s">
        <v>5483</v>
      </c>
      <c r="E1069" s="399" t="s">
        <v>13</v>
      </c>
      <c r="F1069" s="401">
        <v>44307.707638888889</v>
      </c>
      <c r="G1069" s="84"/>
      <c r="H1069" s="84"/>
      <c r="I1069" s="84"/>
      <c r="J1069" s="84"/>
      <c r="K1069" s="84"/>
      <c r="L1069" s="84"/>
      <c r="M1069" s="84"/>
      <c r="N1069" s="84"/>
      <c r="O1069" s="84"/>
      <c r="P1069" s="84"/>
      <c r="Q1069" s="84"/>
      <c r="R1069" s="84"/>
      <c r="S1069" s="84"/>
      <c r="T1069" s="84"/>
      <c r="U1069" s="84"/>
      <c r="V1069" s="84"/>
      <c r="W1069" s="84"/>
      <c r="X1069" s="84"/>
      <c r="Y1069" s="84"/>
      <c r="Z1069" s="84"/>
    </row>
    <row r="1070" spans="1:26" ht="60">
      <c r="A1070" s="399" t="s">
        <v>17</v>
      </c>
      <c r="B1070" s="400">
        <v>100003738777</v>
      </c>
      <c r="C1070" s="399" t="s">
        <v>5475</v>
      </c>
      <c r="D1070" s="399" t="s">
        <v>5483</v>
      </c>
      <c r="E1070" s="399" t="s">
        <v>13</v>
      </c>
      <c r="F1070" s="401">
        <v>44326.643750000003</v>
      </c>
      <c r="G1070" s="403">
        <v>44344</v>
      </c>
      <c r="H1070" s="84"/>
      <c r="I1070" s="84"/>
      <c r="J1070" s="84"/>
      <c r="K1070" s="84"/>
      <c r="L1070" s="84"/>
      <c r="M1070" s="84"/>
      <c r="N1070" s="84"/>
      <c r="O1070" s="84"/>
      <c r="P1070" s="84"/>
      <c r="Q1070" s="84"/>
      <c r="R1070" s="84"/>
      <c r="S1070" s="84"/>
      <c r="T1070" s="84"/>
      <c r="U1070" s="84"/>
      <c r="V1070" s="84"/>
      <c r="W1070" s="84"/>
      <c r="X1070" s="84"/>
      <c r="Y1070" s="84"/>
      <c r="Z1070" s="84"/>
    </row>
    <row r="1071" spans="1:26" ht="60">
      <c r="A1071" s="399" t="s">
        <v>6</v>
      </c>
      <c r="B1071" s="400">
        <v>100003757518</v>
      </c>
      <c r="C1071" s="399" t="s">
        <v>5475</v>
      </c>
      <c r="D1071" s="399" t="s">
        <v>5483</v>
      </c>
      <c r="E1071" s="399" t="s">
        <v>13</v>
      </c>
      <c r="F1071" s="401">
        <v>44326.703472222223</v>
      </c>
      <c r="G1071" s="84"/>
      <c r="H1071" s="84"/>
      <c r="I1071" s="84"/>
      <c r="J1071" s="84"/>
      <c r="K1071" s="84"/>
      <c r="L1071" s="84"/>
      <c r="M1071" s="84"/>
      <c r="N1071" s="84"/>
      <c r="O1071" s="84"/>
      <c r="P1071" s="84"/>
      <c r="Q1071" s="84"/>
      <c r="R1071" s="84"/>
      <c r="S1071" s="84"/>
      <c r="T1071" s="84"/>
      <c r="U1071" s="84"/>
      <c r="V1071" s="84"/>
      <c r="W1071" s="84"/>
      <c r="X1071" s="84"/>
      <c r="Y1071" s="84"/>
      <c r="Z1071" s="84"/>
    </row>
    <row r="1072" spans="1:26" ht="60">
      <c r="A1072" s="399" t="s">
        <v>10</v>
      </c>
      <c r="B1072" s="400">
        <v>100003847819</v>
      </c>
      <c r="C1072" s="399" t="s">
        <v>5475</v>
      </c>
      <c r="D1072" s="399" t="s">
        <v>5483</v>
      </c>
      <c r="E1072" s="399" t="s">
        <v>13</v>
      </c>
      <c r="F1072" s="401">
        <v>44307.734027777777</v>
      </c>
      <c r="G1072" s="84"/>
      <c r="H1072" s="84"/>
      <c r="I1072" s="84"/>
      <c r="J1072" s="84"/>
      <c r="K1072" s="84"/>
      <c r="L1072" s="84"/>
      <c r="M1072" s="84"/>
      <c r="N1072" s="84"/>
      <c r="O1072" s="84"/>
      <c r="P1072" s="84"/>
      <c r="Q1072" s="84"/>
      <c r="R1072" s="84"/>
      <c r="S1072" s="84"/>
      <c r="T1072" s="84"/>
      <c r="U1072" s="84"/>
      <c r="V1072" s="84"/>
      <c r="W1072" s="84"/>
      <c r="X1072" s="84"/>
      <c r="Y1072" s="84"/>
      <c r="Z1072" s="84"/>
    </row>
    <row r="1073" spans="1:26" ht="60">
      <c r="A1073" s="404" t="s">
        <v>14</v>
      </c>
      <c r="B1073" s="405">
        <v>100003692902</v>
      </c>
      <c r="C1073" s="404" t="s">
        <v>5475</v>
      </c>
      <c r="D1073" s="404" t="s">
        <v>5483</v>
      </c>
      <c r="E1073" s="406" t="s">
        <v>9</v>
      </c>
      <c r="F1073" s="407">
        <v>44273.421527777777</v>
      </c>
      <c r="G1073" s="84"/>
      <c r="H1073" s="84"/>
      <c r="I1073" s="84"/>
      <c r="J1073" s="84"/>
      <c r="K1073" s="84"/>
      <c r="L1073" s="84"/>
      <c r="M1073" s="84"/>
      <c r="N1073" s="84"/>
      <c r="O1073" s="84"/>
      <c r="P1073" s="84"/>
      <c r="Q1073" s="84"/>
      <c r="R1073" s="84"/>
      <c r="S1073" s="84"/>
      <c r="T1073" s="84"/>
      <c r="U1073" s="84"/>
      <c r="V1073" s="84"/>
      <c r="W1073" s="84"/>
      <c r="X1073" s="84"/>
      <c r="Y1073" s="84"/>
      <c r="Z1073" s="84"/>
    </row>
    <row r="1074" spans="1:26" ht="60">
      <c r="A1074" s="399" t="s">
        <v>10</v>
      </c>
      <c r="B1074" s="400">
        <v>100003914305</v>
      </c>
      <c r="C1074" s="399" t="s">
        <v>5475</v>
      </c>
      <c r="D1074" s="399" t="s">
        <v>5483</v>
      </c>
      <c r="E1074" s="399" t="s">
        <v>9</v>
      </c>
      <c r="F1074" s="401">
        <v>44337.472916666666</v>
      </c>
      <c r="G1074" s="84"/>
      <c r="H1074" s="84"/>
      <c r="I1074" s="84"/>
      <c r="J1074" s="84"/>
      <c r="K1074" s="84"/>
      <c r="L1074" s="84"/>
      <c r="M1074" s="84"/>
      <c r="N1074" s="84"/>
      <c r="O1074" s="84"/>
      <c r="P1074" s="84"/>
      <c r="Q1074" s="84"/>
      <c r="R1074" s="84"/>
      <c r="S1074" s="84"/>
      <c r="T1074" s="84"/>
      <c r="U1074" s="84"/>
      <c r="V1074" s="84"/>
      <c r="W1074" s="84"/>
      <c r="X1074" s="84"/>
      <c r="Y1074" s="84"/>
      <c r="Z1074" s="84"/>
    </row>
    <row r="1075" spans="1:26" ht="60">
      <c r="A1075" s="399" t="s">
        <v>12</v>
      </c>
      <c r="B1075" s="400">
        <v>100003699386</v>
      </c>
      <c r="C1075" s="399" t="s">
        <v>5475</v>
      </c>
      <c r="D1075" s="399" t="s">
        <v>5483</v>
      </c>
      <c r="E1075" s="399" t="s">
        <v>13</v>
      </c>
      <c r="F1075" s="401">
        <v>44281.748611111107</v>
      </c>
      <c r="G1075" s="84"/>
      <c r="H1075" s="84"/>
      <c r="I1075" s="84"/>
      <c r="J1075" s="84"/>
      <c r="K1075" s="84"/>
      <c r="L1075" s="84"/>
      <c r="M1075" s="84"/>
      <c r="N1075" s="84"/>
      <c r="O1075" s="84"/>
      <c r="P1075" s="84"/>
      <c r="Q1075" s="84"/>
      <c r="R1075" s="84"/>
      <c r="S1075" s="84"/>
      <c r="T1075" s="84"/>
      <c r="U1075" s="84"/>
      <c r="V1075" s="84"/>
      <c r="W1075" s="84"/>
      <c r="X1075" s="84"/>
      <c r="Y1075" s="84"/>
      <c r="Z1075" s="84"/>
    </row>
    <row r="1076" spans="1:26" ht="60">
      <c r="A1076" s="399" t="s">
        <v>17</v>
      </c>
      <c r="B1076" s="400">
        <v>100003366721</v>
      </c>
      <c r="C1076" s="399" t="s">
        <v>5475</v>
      </c>
      <c r="D1076" s="399" t="s">
        <v>5483</v>
      </c>
      <c r="E1076" s="399" t="s">
        <v>13</v>
      </c>
      <c r="F1076" s="401">
        <v>44225.411805555559</v>
      </c>
      <c r="G1076" s="403">
        <v>44344</v>
      </c>
      <c r="H1076" s="84"/>
      <c r="I1076" s="84"/>
      <c r="J1076" s="84"/>
      <c r="K1076" s="84"/>
      <c r="L1076" s="84"/>
      <c r="M1076" s="84"/>
      <c r="N1076" s="84"/>
      <c r="O1076" s="84"/>
      <c r="P1076" s="84"/>
      <c r="Q1076" s="84"/>
      <c r="R1076" s="84"/>
      <c r="S1076" s="84"/>
      <c r="T1076" s="84"/>
      <c r="U1076" s="84"/>
      <c r="V1076" s="84"/>
      <c r="W1076" s="84"/>
      <c r="X1076" s="84"/>
      <c r="Y1076" s="84"/>
      <c r="Z1076" s="84"/>
    </row>
    <row r="1077" spans="1:26" ht="60">
      <c r="A1077" s="399" t="s">
        <v>17</v>
      </c>
      <c r="B1077" s="400">
        <v>100003476704</v>
      </c>
      <c r="C1077" s="399" t="s">
        <v>5475</v>
      </c>
      <c r="D1077" s="399" t="s">
        <v>5483</v>
      </c>
      <c r="E1077" s="399" t="s">
        <v>13</v>
      </c>
      <c r="F1077" s="401">
        <v>44327.628472222219</v>
      </c>
      <c r="G1077" s="403">
        <v>44344</v>
      </c>
      <c r="H1077" s="84"/>
      <c r="I1077" s="84"/>
      <c r="J1077" s="84"/>
      <c r="K1077" s="84"/>
      <c r="L1077" s="84"/>
      <c r="M1077" s="84"/>
      <c r="N1077" s="84"/>
      <c r="O1077" s="84"/>
      <c r="P1077" s="84"/>
      <c r="Q1077" s="84"/>
      <c r="R1077" s="84"/>
      <c r="S1077" s="84"/>
      <c r="T1077" s="84"/>
      <c r="U1077" s="84"/>
      <c r="V1077" s="84"/>
      <c r="W1077" s="84"/>
      <c r="X1077" s="84"/>
      <c r="Y1077" s="84"/>
      <c r="Z1077" s="84"/>
    </row>
    <row r="1078" spans="1:26" ht="60">
      <c r="A1078" s="404" t="s">
        <v>14</v>
      </c>
      <c r="B1078" s="405">
        <v>100003429952</v>
      </c>
      <c r="C1078" s="404" t="s">
        <v>5475</v>
      </c>
      <c r="D1078" s="404" t="s">
        <v>5483</v>
      </c>
      <c r="E1078" s="406" t="s">
        <v>9</v>
      </c>
      <c r="F1078" s="407">
        <v>44328.484722222223</v>
      </c>
      <c r="G1078" s="84"/>
      <c r="H1078" s="84"/>
      <c r="I1078" s="84"/>
      <c r="J1078" s="84"/>
      <c r="K1078" s="84"/>
      <c r="L1078" s="84"/>
      <c r="M1078" s="84"/>
      <c r="N1078" s="84"/>
      <c r="O1078" s="84"/>
      <c r="P1078" s="84"/>
      <c r="Q1078" s="84"/>
      <c r="R1078" s="84"/>
      <c r="S1078" s="84"/>
      <c r="T1078" s="84"/>
      <c r="U1078" s="84"/>
      <c r="V1078" s="84"/>
      <c r="W1078" s="84"/>
      <c r="X1078" s="84"/>
      <c r="Y1078" s="84"/>
      <c r="Z1078" s="84"/>
    </row>
    <row r="1079" spans="1:26" ht="60">
      <c r="A1079" s="399" t="s">
        <v>17</v>
      </c>
      <c r="B1079" s="400">
        <v>100003565554</v>
      </c>
      <c r="C1079" s="399" t="s">
        <v>5475</v>
      </c>
      <c r="D1079" s="399" t="s">
        <v>5483</v>
      </c>
      <c r="E1079" s="399" t="s">
        <v>13</v>
      </c>
      <c r="F1079" s="401">
        <v>44323.686805555553</v>
      </c>
      <c r="G1079" s="403">
        <v>44343</v>
      </c>
      <c r="H1079" s="84"/>
      <c r="I1079" s="84"/>
      <c r="J1079" s="84"/>
      <c r="K1079" s="84"/>
      <c r="L1079" s="84"/>
      <c r="M1079" s="84"/>
      <c r="N1079" s="84"/>
      <c r="O1079" s="84"/>
      <c r="P1079" s="84"/>
      <c r="Q1079" s="84"/>
      <c r="R1079" s="84"/>
      <c r="S1079" s="84"/>
      <c r="T1079" s="84"/>
      <c r="U1079" s="84"/>
      <c r="V1079" s="84"/>
      <c r="W1079" s="84"/>
      <c r="X1079" s="84"/>
      <c r="Y1079" s="84"/>
      <c r="Z1079" s="84"/>
    </row>
    <row r="1080" spans="1:26" ht="60">
      <c r="A1080" s="399" t="s">
        <v>19</v>
      </c>
      <c r="B1080" s="400">
        <v>100003172736</v>
      </c>
      <c r="C1080" s="399" t="s">
        <v>5475</v>
      </c>
      <c r="D1080" s="399" t="s">
        <v>5483</v>
      </c>
      <c r="E1080" s="399" t="s">
        <v>13</v>
      </c>
      <c r="F1080" s="401">
        <v>44305.620833333334</v>
      </c>
      <c r="G1080" s="84"/>
      <c r="H1080" s="84"/>
      <c r="I1080" s="84"/>
      <c r="J1080" s="84"/>
      <c r="K1080" s="84"/>
      <c r="L1080" s="84"/>
      <c r="M1080" s="84"/>
      <c r="N1080" s="84"/>
      <c r="O1080" s="84"/>
      <c r="P1080" s="84"/>
      <c r="Q1080" s="84"/>
      <c r="R1080" s="84"/>
      <c r="S1080" s="84"/>
      <c r="T1080" s="84"/>
      <c r="U1080" s="84"/>
      <c r="V1080" s="84"/>
      <c r="W1080" s="84"/>
      <c r="X1080" s="84"/>
      <c r="Y1080" s="84"/>
      <c r="Z1080" s="84"/>
    </row>
    <row r="1081" spans="1:26" ht="60">
      <c r="A1081" s="399" t="s">
        <v>11</v>
      </c>
      <c r="B1081" s="400">
        <v>100003266708</v>
      </c>
      <c r="C1081" s="399" t="s">
        <v>5475</v>
      </c>
      <c r="D1081" s="399" t="s">
        <v>5483</v>
      </c>
      <c r="E1081" s="399" t="s">
        <v>13</v>
      </c>
      <c r="F1081" s="401">
        <v>44313.753472222219</v>
      </c>
      <c r="G1081" s="84"/>
      <c r="H1081" s="84"/>
      <c r="I1081" s="84"/>
      <c r="J1081" s="84"/>
      <c r="K1081" s="84"/>
      <c r="L1081" s="84"/>
      <c r="M1081" s="84"/>
      <c r="N1081" s="84"/>
      <c r="O1081" s="84"/>
      <c r="P1081" s="84"/>
      <c r="Q1081" s="84"/>
      <c r="R1081" s="84"/>
      <c r="S1081" s="84"/>
      <c r="T1081" s="84"/>
      <c r="U1081" s="84"/>
      <c r="V1081" s="84"/>
      <c r="W1081" s="84"/>
      <c r="X1081" s="84"/>
      <c r="Y1081" s="84"/>
      <c r="Z1081" s="84"/>
    </row>
    <row r="1082" spans="1:26" ht="60">
      <c r="A1082" s="399" t="s">
        <v>17</v>
      </c>
      <c r="B1082" s="400">
        <v>100003177131</v>
      </c>
      <c r="C1082" s="399" t="s">
        <v>5475</v>
      </c>
      <c r="D1082" s="399" t="s">
        <v>5483</v>
      </c>
      <c r="E1082" s="399" t="s">
        <v>13</v>
      </c>
      <c r="F1082" s="401">
        <v>44327.620138888888</v>
      </c>
      <c r="G1082" s="403">
        <v>44344</v>
      </c>
      <c r="H1082" s="84"/>
      <c r="I1082" s="84"/>
      <c r="J1082" s="84"/>
      <c r="K1082" s="84"/>
      <c r="L1082" s="84"/>
      <c r="M1082" s="84"/>
      <c r="N1082" s="84"/>
      <c r="O1082" s="84"/>
      <c r="P1082" s="84"/>
      <c r="Q1082" s="84"/>
      <c r="R1082" s="84"/>
      <c r="S1082" s="84"/>
      <c r="T1082" s="84"/>
      <c r="U1082" s="84"/>
      <c r="V1082" s="84"/>
      <c r="W1082" s="84"/>
      <c r="X1082" s="84"/>
      <c r="Y1082" s="84"/>
      <c r="Z1082" s="84"/>
    </row>
    <row r="1083" spans="1:26" ht="60">
      <c r="A1083" s="399" t="s">
        <v>6</v>
      </c>
      <c r="B1083" s="400">
        <v>100003281139</v>
      </c>
      <c r="C1083" s="399" t="s">
        <v>5475</v>
      </c>
      <c r="D1083" s="399" t="s">
        <v>5483</v>
      </c>
      <c r="E1083" s="399" t="s">
        <v>13</v>
      </c>
      <c r="F1083" s="401">
        <v>44324.411805555559</v>
      </c>
      <c r="G1083" s="84"/>
      <c r="H1083" s="84"/>
      <c r="I1083" s="84"/>
      <c r="J1083" s="84"/>
      <c r="K1083" s="84"/>
      <c r="L1083" s="84"/>
      <c r="M1083" s="84"/>
      <c r="N1083" s="84"/>
      <c r="O1083" s="84"/>
      <c r="P1083" s="84"/>
      <c r="Q1083" s="84"/>
      <c r="R1083" s="84"/>
      <c r="S1083" s="84"/>
      <c r="T1083" s="84"/>
      <c r="U1083" s="84"/>
      <c r="V1083" s="84"/>
      <c r="W1083" s="84"/>
      <c r="X1083" s="84"/>
      <c r="Y1083" s="84"/>
      <c r="Z1083" s="84"/>
    </row>
    <row r="1084" spans="1:26" ht="60">
      <c r="A1084" s="399" t="s">
        <v>17</v>
      </c>
      <c r="B1084" s="400">
        <v>100003286600</v>
      </c>
      <c r="C1084" s="399" t="s">
        <v>5475</v>
      </c>
      <c r="D1084" s="399" t="s">
        <v>5483</v>
      </c>
      <c r="E1084" s="399" t="s">
        <v>13</v>
      </c>
      <c r="F1084" s="401">
        <v>44123.464583333334</v>
      </c>
      <c r="G1084" s="403">
        <v>44344</v>
      </c>
      <c r="H1084" s="84"/>
      <c r="I1084" s="84"/>
      <c r="J1084" s="84"/>
      <c r="K1084" s="84"/>
      <c r="L1084" s="84"/>
      <c r="M1084" s="84"/>
      <c r="N1084" s="84"/>
      <c r="O1084" s="84"/>
      <c r="P1084" s="84"/>
      <c r="Q1084" s="84"/>
      <c r="R1084" s="84"/>
      <c r="S1084" s="84"/>
      <c r="T1084" s="84"/>
      <c r="U1084" s="84"/>
      <c r="V1084" s="84"/>
      <c r="W1084" s="84"/>
      <c r="X1084" s="84"/>
      <c r="Y1084" s="84"/>
      <c r="Z1084" s="84"/>
    </row>
    <row r="1085" spans="1:26" ht="60">
      <c r="A1085" s="399" t="s">
        <v>17</v>
      </c>
      <c r="B1085" s="400">
        <v>100003204505</v>
      </c>
      <c r="C1085" s="399" t="s">
        <v>5475</v>
      </c>
      <c r="D1085" s="399" t="s">
        <v>5483</v>
      </c>
      <c r="E1085" s="399" t="s">
        <v>13</v>
      </c>
      <c r="F1085" s="401">
        <v>44327.615972222222</v>
      </c>
      <c r="G1085" s="403">
        <v>44344</v>
      </c>
      <c r="H1085" s="84"/>
      <c r="I1085" s="84"/>
      <c r="J1085" s="84"/>
      <c r="K1085" s="84"/>
      <c r="L1085" s="84"/>
      <c r="M1085" s="84"/>
      <c r="N1085" s="84"/>
      <c r="O1085" s="84"/>
      <c r="P1085" s="84"/>
      <c r="Q1085" s="84"/>
      <c r="R1085" s="84"/>
      <c r="S1085" s="84"/>
      <c r="T1085" s="84"/>
      <c r="U1085" s="84"/>
      <c r="V1085" s="84"/>
      <c r="W1085" s="84"/>
      <c r="X1085" s="84"/>
      <c r="Y1085" s="84"/>
      <c r="Z1085" s="84"/>
    </row>
    <row r="1086" spans="1:26" ht="60">
      <c r="A1086" s="399" t="s">
        <v>6</v>
      </c>
      <c r="B1086" s="400">
        <v>100003006869</v>
      </c>
      <c r="C1086" s="399" t="s">
        <v>5475</v>
      </c>
      <c r="D1086" s="399" t="s">
        <v>5483</v>
      </c>
      <c r="E1086" s="399" t="s">
        <v>13</v>
      </c>
      <c r="F1086" s="401">
        <v>44324.44027777778</v>
      </c>
      <c r="G1086" s="84"/>
      <c r="H1086" s="84"/>
      <c r="I1086" s="84"/>
      <c r="J1086" s="84"/>
      <c r="K1086" s="84"/>
      <c r="L1086" s="84"/>
      <c r="M1086" s="84"/>
      <c r="N1086" s="84"/>
      <c r="O1086" s="84"/>
      <c r="P1086" s="84"/>
      <c r="Q1086" s="84"/>
      <c r="R1086" s="84"/>
      <c r="S1086" s="84"/>
      <c r="T1086" s="84"/>
      <c r="U1086" s="84"/>
      <c r="V1086" s="84"/>
      <c r="W1086" s="84"/>
      <c r="X1086" s="84"/>
      <c r="Y1086" s="84"/>
      <c r="Z1086" s="84"/>
    </row>
    <row r="1087" spans="1:26" ht="60">
      <c r="A1087" s="399" t="s">
        <v>12</v>
      </c>
      <c r="B1087" s="400">
        <v>100003028737</v>
      </c>
      <c r="C1087" s="399" t="s">
        <v>5475</v>
      </c>
      <c r="D1087" s="399" t="s">
        <v>5483</v>
      </c>
      <c r="E1087" s="399" t="s">
        <v>13</v>
      </c>
      <c r="F1087" s="401">
        <v>44328.677083333328</v>
      </c>
      <c r="G1087" s="84"/>
      <c r="H1087" s="84"/>
      <c r="I1087" s="84"/>
      <c r="J1087" s="84"/>
      <c r="K1087" s="84"/>
      <c r="L1087" s="84"/>
      <c r="M1087" s="84"/>
      <c r="N1087" s="84"/>
      <c r="O1087" s="84"/>
      <c r="P1087" s="84"/>
      <c r="Q1087" s="84"/>
      <c r="R1087" s="84"/>
      <c r="S1087" s="84"/>
      <c r="T1087" s="84"/>
      <c r="U1087" s="84"/>
      <c r="V1087" s="84"/>
      <c r="W1087" s="84"/>
      <c r="X1087" s="84"/>
      <c r="Y1087" s="84"/>
      <c r="Z1087" s="84"/>
    </row>
    <row r="1088" spans="1:26" ht="60">
      <c r="A1088" s="399" t="s">
        <v>15</v>
      </c>
      <c r="B1088" s="400">
        <v>100003055414</v>
      </c>
      <c r="C1088" s="399" t="s">
        <v>5475</v>
      </c>
      <c r="D1088" s="399" t="s">
        <v>5483</v>
      </c>
      <c r="E1088" s="399" t="s">
        <v>13</v>
      </c>
      <c r="F1088" s="401">
        <v>44327.595138888893</v>
      </c>
      <c r="G1088" s="84"/>
      <c r="H1088" s="84"/>
      <c r="I1088" s="84"/>
      <c r="J1088" s="84"/>
      <c r="K1088" s="84"/>
      <c r="L1088" s="84"/>
      <c r="M1088" s="84"/>
      <c r="N1088" s="84"/>
      <c r="O1088" s="84"/>
      <c r="P1088" s="84"/>
      <c r="Q1088" s="84"/>
      <c r="R1088" s="84"/>
      <c r="S1088" s="84"/>
      <c r="T1088" s="84"/>
      <c r="U1088" s="84"/>
      <c r="V1088" s="84"/>
      <c r="W1088" s="84"/>
      <c r="X1088" s="84"/>
      <c r="Y1088" s="84"/>
      <c r="Z1088" s="84"/>
    </row>
    <row r="1089" spans="1:26" ht="60">
      <c r="A1089" s="399" t="s">
        <v>16</v>
      </c>
      <c r="B1089" s="400">
        <v>100003064402</v>
      </c>
      <c r="C1089" s="399" t="s">
        <v>5475</v>
      </c>
      <c r="D1089" s="399" t="s">
        <v>5483</v>
      </c>
      <c r="E1089" s="399" t="s">
        <v>13</v>
      </c>
      <c r="F1089" s="401">
        <v>44327.651388888888</v>
      </c>
      <c r="G1089" s="84"/>
      <c r="H1089" s="84"/>
      <c r="I1089" s="84"/>
      <c r="J1089" s="84"/>
      <c r="K1089" s="84"/>
      <c r="L1089" s="84"/>
      <c r="M1089" s="84"/>
      <c r="N1089" s="84"/>
      <c r="O1089" s="84"/>
      <c r="P1089" s="84"/>
      <c r="Q1089" s="84"/>
      <c r="R1089" s="84"/>
      <c r="S1089" s="84"/>
      <c r="T1089" s="84"/>
      <c r="U1089" s="84"/>
      <c r="V1089" s="84"/>
      <c r="W1089" s="84"/>
      <c r="X1089" s="84"/>
      <c r="Y1089" s="84"/>
      <c r="Z1089" s="84"/>
    </row>
    <row r="1090" spans="1:26" ht="60">
      <c r="A1090" s="399" t="s">
        <v>15</v>
      </c>
      <c r="B1090" s="400">
        <v>100003092838</v>
      </c>
      <c r="C1090" s="399" t="s">
        <v>5475</v>
      </c>
      <c r="D1090" s="399" t="s">
        <v>5483</v>
      </c>
      <c r="E1090" s="399" t="s">
        <v>9</v>
      </c>
      <c r="F1090" s="401">
        <v>44337.686111111107</v>
      </c>
      <c r="G1090" s="84"/>
      <c r="H1090" s="84"/>
      <c r="I1090" s="84"/>
      <c r="J1090" s="84"/>
      <c r="K1090" s="84"/>
      <c r="L1090" s="84"/>
      <c r="M1090" s="84"/>
      <c r="N1090" s="84"/>
      <c r="O1090" s="84"/>
      <c r="P1090" s="84"/>
      <c r="Q1090" s="84"/>
      <c r="R1090" s="84"/>
      <c r="S1090" s="84"/>
      <c r="T1090" s="84"/>
      <c r="U1090" s="84"/>
      <c r="V1090" s="84"/>
      <c r="W1090" s="84"/>
      <c r="X1090" s="84"/>
      <c r="Y1090" s="84"/>
      <c r="Z1090" s="84"/>
    </row>
    <row r="1091" spans="1:26" ht="45">
      <c r="A1091" s="406" t="s">
        <v>14</v>
      </c>
      <c r="B1091" s="405">
        <v>100002867968</v>
      </c>
      <c r="C1091" s="404" t="s">
        <v>5475</v>
      </c>
      <c r="D1091" s="404" t="s">
        <v>5476</v>
      </c>
      <c r="E1091" s="406" t="s">
        <v>9</v>
      </c>
      <c r="F1091" s="407">
        <v>44335.460416666669</v>
      </c>
      <c r="G1091" s="84"/>
      <c r="H1091" s="84"/>
      <c r="I1091" s="84"/>
      <c r="J1091" s="84"/>
      <c r="K1091" s="84"/>
      <c r="L1091" s="84"/>
      <c r="M1091" s="84"/>
      <c r="N1091" s="84"/>
      <c r="O1091" s="84"/>
      <c r="P1091" s="84"/>
      <c r="Q1091" s="84"/>
      <c r="R1091" s="84"/>
      <c r="S1091" s="84"/>
      <c r="T1091" s="84"/>
      <c r="U1091" s="84"/>
      <c r="V1091" s="84"/>
      <c r="W1091" s="84"/>
      <c r="X1091" s="84"/>
      <c r="Y1091" s="84"/>
      <c r="Z1091" s="84"/>
    </row>
    <row r="1092" spans="1:26" ht="45">
      <c r="A1092" s="399" t="s">
        <v>12</v>
      </c>
      <c r="B1092" s="400">
        <v>100001588477</v>
      </c>
      <c r="C1092" s="399" t="s">
        <v>5475</v>
      </c>
      <c r="D1092" s="399" t="s">
        <v>5476</v>
      </c>
      <c r="E1092" s="399" t="s">
        <v>13</v>
      </c>
      <c r="F1092" s="401">
        <v>44328.663194444445</v>
      </c>
      <c r="G1092" s="84"/>
      <c r="H1092" s="84"/>
      <c r="I1092" s="84"/>
      <c r="J1092" s="84"/>
      <c r="K1092" s="84"/>
      <c r="L1092" s="84"/>
      <c r="M1092" s="84"/>
      <c r="N1092" s="84"/>
      <c r="O1092" s="84"/>
      <c r="P1092" s="84"/>
      <c r="Q1092" s="84"/>
      <c r="R1092" s="84"/>
      <c r="S1092" s="84"/>
      <c r="T1092" s="84"/>
      <c r="U1092" s="84"/>
      <c r="V1092" s="84"/>
      <c r="W1092" s="84"/>
      <c r="X1092" s="84"/>
      <c r="Y1092" s="84"/>
      <c r="Z1092" s="84"/>
    </row>
    <row r="1093" spans="1:26" ht="45">
      <c r="A1093" s="399" t="s">
        <v>15</v>
      </c>
      <c r="B1093" s="400">
        <v>100002671171</v>
      </c>
      <c r="C1093" s="399" t="s">
        <v>5475</v>
      </c>
      <c r="D1093" s="399" t="s">
        <v>5476</v>
      </c>
      <c r="E1093" s="399" t="s">
        <v>13</v>
      </c>
      <c r="F1093" s="401">
        <v>44336.481944444451</v>
      </c>
      <c r="G1093" s="84"/>
      <c r="H1093" s="84"/>
      <c r="I1093" s="84"/>
      <c r="J1093" s="84"/>
      <c r="K1093" s="84"/>
      <c r="L1093" s="84"/>
      <c r="M1093" s="84"/>
      <c r="N1093" s="84"/>
      <c r="O1093" s="84"/>
      <c r="P1093" s="84"/>
      <c r="Q1093" s="84"/>
      <c r="R1093" s="84"/>
      <c r="S1093" s="84"/>
      <c r="T1093" s="84"/>
      <c r="U1093" s="84"/>
      <c r="V1093" s="84"/>
      <c r="W1093" s="84"/>
      <c r="X1093" s="84"/>
      <c r="Y1093" s="84"/>
      <c r="Z1093" s="84"/>
    </row>
    <row r="1094" spans="1:26" ht="60">
      <c r="A1094" s="399" t="s">
        <v>19</v>
      </c>
      <c r="B1094" s="400">
        <v>100002818536</v>
      </c>
      <c r="C1094" s="399" t="s">
        <v>5475</v>
      </c>
      <c r="D1094" s="399" t="s">
        <v>5483</v>
      </c>
      <c r="E1094" s="399" t="s">
        <v>13</v>
      </c>
      <c r="F1094" s="401">
        <v>44328.581250000003</v>
      </c>
      <c r="G1094" s="84"/>
      <c r="H1094" s="84"/>
      <c r="I1094" s="84"/>
      <c r="J1094" s="84"/>
      <c r="K1094" s="84"/>
      <c r="L1094" s="84"/>
      <c r="M1094" s="84"/>
      <c r="N1094" s="84"/>
      <c r="O1094" s="84"/>
      <c r="P1094" s="84"/>
      <c r="Q1094" s="84"/>
      <c r="R1094" s="84"/>
      <c r="S1094" s="84"/>
      <c r="T1094" s="84"/>
      <c r="U1094" s="84"/>
      <c r="V1094" s="84"/>
      <c r="W1094" s="84"/>
      <c r="X1094" s="84"/>
      <c r="Y1094" s="84"/>
      <c r="Z1094" s="84"/>
    </row>
    <row r="1095" spans="1:26" ht="60">
      <c r="A1095" s="399" t="s">
        <v>6</v>
      </c>
      <c r="B1095" s="400">
        <v>100002849841</v>
      </c>
      <c r="C1095" s="399" t="s">
        <v>5475</v>
      </c>
      <c r="D1095" s="399" t="s">
        <v>5483</v>
      </c>
      <c r="E1095" s="399" t="s">
        <v>13</v>
      </c>
      <c r="F1095" s="401">
        <v>44315.787499999999</v>
      </c>
      <c r="G1095" s="84"/>
      <c r="H1095" s="84"/>
      <c r="I1095" s="84"/>
      <c r="J1095" s="84"/>
      <c r="K1095" s="84"/>
      <c r="L1095" s="84"/>
      <c r="M1095" s="84"/>
      <c r="N1095" s="84"/>
      <c r="O1095" s="84"/>
      <c r="P1095" s="84"/>
      <c r="Q1095" s="84"/>
      <c r="R1095" s="84"/>
      <c r="S1095" s="84"/>
      <c r="T1095" s="84"/>
      <c r="U1095" s="84"/>
      <c r="V1095" s="84"/>
      <c r="W1095" s="84"/>
      <c r="X1095" s="84"/>
      <c r="Y1095" s="84"/>
      <c r="Z1095" s="84"/>
    </row>
    <row r="1096" spans="1:26" ht="60">
      <c r="A1096" s="399" t="s">
        <v>6</v>
      </c>
      <c r="B1096" s="400">
        <v>100002731861</v>
      </c>
      <c r="C1096" s="399" t="s">
        <v>5475</v>
      </c>
      <c r="D1096" s="399" t="s">
        <v>5483</v>
      </c>
      <c r="E1096" s="408" t="s">
        <v>13</v>
      </c>
      <c r="F1096" s="401">
        <v>44288.495138888888</v>
      </c>
      <c r="G1096" s="84"/>
      <c r="H1096" s="84"/>
      <c r="I1096" s="84"/>
      <c r="J1096" s="84"/>
      <c r="K1096" s="84"/>
      <c r="L1096" s="84"/>
      <c r="M1096" s="84"/>
      <c r="N1096" s="84"/>
      <c r="O1096" s="84"/>
      <c r="P1096" s="84"/>
      <c r="Q1096" s="84"/>
      <c r="R1096" s="84"/>
      <c r="S1096" s="84"/>
      <c r="T1096" s="84"/>
      <c r="U1096" s="84"/>
      <c r="V1096" s="84"/>
      <c r="W1096" s="84"/>
      <c r="X1096" s="84"/>
      <c r="Y1096" s="84"/>
      <c r="Z1096" s="84"/>
    </row>
    <row r="1097" spans="1:26" ht="60">
      <c r="A1097" s="399" t="s">
        <v>18</v>
      </c>
      <c r="B1097" s="402">
        <v>100001746437</v>
      </c>
      <c r="C1097" s="399" t="s">
        <v>5475</v>
      </c>
      <c r="D1097" s="399" t="s">
        <v>5483</v>
      </c>
      <c r="E1097" s="399" t="s">
        <v>13</v>
      </c>
      <c r="F1097" s="401">
        <v>44312.751388888893</v>
      </c>
      <c r="G1097" s="84"/>
      <c r="H1097" s="84"/>
      <c r="I1097" s="84"/>
      <c r="J1097" s="84"/>
      <c r="K1097" s="84"/>
      <c r="L1097" s="84"/>
      <c r="M1097" s="84"/>
      <c r="N1097" s="84"/>
      <c r="O1097" s="84"/>
      <c r="P1097" s="84"/>
      <c r="Q1097" s="84"/>
      <c r="R1097" s="84"/>
      <c r="S1097" s="84"/>
      <c r="T1097" s="84"/>
      <c r="U1097" s="84"/>
      <c r="V1097" s="84"/>
      <c r="W1097" s="84"/>
      <c r="X1097" s="84"/>
      <c r="Y1097" s="84"/>
      <c r="Z1097" s="84"/>
    </row>
    <row r="1098" spans="1:26" ht="60">
      <c r="A1098" s="399" t="s">
        <v>18</v>
      </c>
      <c r="B1098" s="402">
        <v>100002770753</v>
      </c>
      <c r="C1098" s="399" t="s">
        <v>5475</v>
      </c>
      <c r="D1098" s="399" t="s">
        <v>5483</v>
      </c>
      <c r="E1098" s="399" t="s">
        <v>13</v>
      </c>
      <c r="F1098" s="401">
        <v>44327.629861111112</v>
      </c>
      <c r="G1098" s="84"/>
      <c r="H1098" s="84"/>
      <c r="I1098" s="84"/>
      <c r="J1098" s="84"/>
      <c r="K1098" s="84"/>
      <c r="L1098" s="84"/>
      <c r="M1098" s="84"/>
      <c r="N1098" s="84"/>
      <c r="O1098" s="84"/>
      <c r="P1098" s="84"/>
      <c r="Q1098" s="84"/>
      <c r="R1098" s="84"/>
      <c r="S1098" s="84"/>
      <c r="T1098" s="84"/>
      <c r="U1098" s="84"/>
      <c r="V1098" s="84"/>
      <c r="W1098" s="84"/>
      <c r="X1098" s="84"/>
      <c r="Y1098" s="84"/>
      <c r="Z1098" s="84"/>
    </row>
    <row r="1099" spans="1:26" ht="60">
      <c r="A1099" s="399" t="s">
        <v>18</v>
      </c>
      <c r="B1099" s="402">
        <v>100002413597</v>
      </c>
      <c r="C1099" s="399" t="s">
        <v>5475</v>
      </c>
      <c r="D1099" s="399" t="s">
        <v>5483</v>
      </c>
      <c r="E1099" s="399" t="s">
        <v>13</v>
      </c>
      <c r="F1099" s="401">
        <v>44324.752083333333</v>
      </c>
      <c r="G1099" s="84"/>
      <c r="H1099" s="84"/>
      <c r="I1099" s="84"/>
      <c r="J1099" s="84"/>
      <c r="K1099" s="84"/>
      <c r="L1099" s="84"/>
      <c r="M1099" s="84"/>
      <c r="N1099" s="84"/>
      <c r="O1099" s="84"/>
      <c r="P1099" s="84"/>
      <c r="Q1099" s="84"/>
      <c r="R1099" s="84"/>
      <c r="S1099" s="84"/>
      <c r="T1099" s="84"/>
      <c r="U1099" s="84"/>
      <c r="V1099" s="84"/>
      <c r="W1099" s="84"/>
      <c r="X1099" s="84"/>
      <c r="Y1099" s="84"/>
      <c r="Z1099" s="84"/>
    </row>
    <row r="1100" spans="1:26" ht="60">
      <c r="A1100" s="404" t="s">
        <v>14</v>
      </c>
      <c r="B1100" s="405">
        <v>100001499578</v>
      </c>
      <c r="C1100" s="404" t="s">
        <v>5475</v>
      </c>
      <c r="D1100" s="404" t="s">
        <v>5483</v>
      </c>
      <c r="E1100" s="406" t="s">
        <v>9</v>
      </c>
      <c r="F1100" s="407">
        <v>44324.429861111115</v>
      </c>
      <c r="G1100" s="84"/>
      <c r="H1100" s="84"/>
      <c r="I1100" s="84"/>
      <c r="J1100" s="84"/>
      <c r="K1100" s="84"/>
      <c r="L1100" s="84"/>
      <c r="M1100" s="84"/>
      <c r="N1100" s="84"/>
      <c r="O1100" s="84"/>
      <c r="P1100" s="84"/>
      <c r="Q1100" s="84"/>
      <c r="R1100" s="84"/>
      <c r="S1100" s="84"/>
      <c r="T1100" s="84"/>
      <c r="U1100" s="84"/>
      <c r="V1100" s="84"/>
      <c r="W1100" s="84"/>
      <c r="X1100" s="84"/>
      <c r="Y1100" s="84"/>
      <c r="Z1100" s="84"/>
    </row>
    <row r="1101" spans="1:26" ht="60">
      <c r="A1101" s="399" t="s">
        <v>11</v>
      </c>
      <c r="B1101" s="400">
        <v>100001374452</v>
      </c>
      <c r="C1101" s="399" t="s">
        <v>5475</v>
      </c>
      <c r="D1101" s="399" t="s">
        <v>5483</v>
      </c>
      <c r="E1101" s="399" t="s">
        <v>13</v>
      </c>
      <c r="F1101" s="401">
        <v>44327.427083333328</v>
      </c>
      <c r="G1101" s="84"/>
      <c r="H1101" s="84"/>
      <c r="I1101" s="84"/>
      <c r="J1101" s="84"/>
      <c r="K1101" s="84"/>
      <c r="L1101" s="84"/>
      <c r="M1101" s="84"/>
      <c r="N1101" s="84"/>
      <c r="O1101" s="84"/>
      <c r="P1101" s="84"/>
      <c r="Q1101" s="84"/>
      <c r="R1101" s="84"/>
      <c r="S1101" s="84"/>
      <c r="T1101" s="84"/>
      <c r="U1101" s="84"/>
      <c r="V1101" s="84"/>
      <c r="W1101" s="84"/>
      <c r="X1101" s="84"/>
      <c r="Y1101" s="84"/>
      <c r="Z1101" s="84"/>
    </row>
    <row r="1102" spans="1:26" ht="60">
      <c r="A1102" s="399" t="s">
        <v>15</v>
      </c>
      <c r="B1102" s="400">
        <v>100001588595</v>
      </c>
      <c r="C1102" s="399" t="s">
        <v>5475</v>
      </c>
      <c r="D1102" s="399" t="s">
        <v>5483</v>
      </c>
      <c r="E1102" s="399" t="s">
        <v>9</v>
      </c>
      <c r="F1102" s="401">
        <v>44337.679166666669</v>
      </c>
      <c r="G1102" s="84"/>
      <c r="H1102" s="84"/>
      <c r="I1102" s="84"/>
      <c r="J1102" s="84"/>
      <c r="K1102" s="84"/>
      <c r="L1102" s="84"/>
      <c r="M1102" s="84"/>
      <c r="N1102" s="84"/>
      <c r="O1102" s="84"/>
      <c r="P1102" s="84"/>
      <c r="Q1102" s="84"/>
      <c r="R1102" s="84"/>
      <c r="S1102" s="84"/>
      <c r="T1102" s="84"/>
      <c r="U1102" s="84"/>
      <c r="V1102" s="84"/>
      <c r="W1102" s="84"/>
      <c r="X1102" s="84"/>
      <c r="Y1102" s="84"/>
      <c r="Z1102" s="84"/>
    </row>
    <row r="1103" spans="1:26" ht="60">
      <c r="A1103" s="404" t="s">
        <v>14</v>
      </c>
      <c r="B1103" s="405">
        <v>100001544000</v>
      </c>
      <c r="C1103" s="404" t="s">
        <v>5475</v>
      </c>
      <c r="D1103" s="404" t="s">
        <v>5483</v>
      </c>
      <c r="E1103" s="406" t="s">
        <v>9</v>
      </c>
      <c r="F1103" s="407">
        <v>44307.575694444451</v>
      </c>
      <c r="G1103" s="84"/>
      <c r="H1103" s="84"/>
      <c r="I1103" s="84"/>
      <c r="J1103" s="84"/>
      <c r="K1103" s="84"/>
      <c r="L1103" s="84"/>
      <c r="M1103" s="84"/>
      <c r="N1103" s="84"/>
      <c r="O1103" s="84"/>
      <c r="P1103" s="84"/>
      <c r="Q1103" s="84"/>
      <c r="R1103" s="84"/>
      <c r="S1103" s="84"/>
      <c r="T1103" s="84"/>
      <c r="U1103" s="84"/>
      <c r="V1103" s="84"/>
      <c r="W1103" s="84"/>
      <c r="X1103" s="84"/>
      <c r="Y1103" s="84"/>
      <c r="Z1103" s="84"/>
    </row>
    <row r="1104" spans="1:26" ht="60">
      <c r="A1104" s="399" t="s">
        <v>11</v>
      </c>
      <c r="B1104" s="400">
        <v>100001593484</v>
      </c>
      <c r="C1104" s="399" t="s">
        <v>5475</v>
      </c>
      <c r="D1104" s="399" t="s">
        <v>5483</v>
      </c>
      <c r="E1104" s="399" t="s">
        <v>13</v>
      </c>
      <c r="F1104" s="401">
        <v>44335.59097222222</v>
      </c>
      <c r="G1104" s="84"/>
      <c r="H1104" s="84"/>
      <c r="I1104" s="84"/>
      <c r="J1104" s="84"/>
      <c r="K1104" s="84"/>
      <c r="L1104" s="84"/>
      <c r="M1104" s="84"/>
      <c r="N1104" s="84"/>
      <c r="O1104" s="84"/>
      <c r="P1104" s="84"/>
      <c r="Q1104" s="84"/>
      <c r="R1104" s="84"/>
      <c r="S1104" s="84"/>
      <c r="T1104" s="84"/>
      <c r="U1104" s="84"/>
      <c r="V1104" s="84"/>
      <c r="W1104" s="84"/>
      <c r="X1104" s="84"/>
      <c r="Y1104" s="84"/>
      <c r="Z1104" s="84"/>
    </row>
    <row r="1105" spans="1:26" ht="60">
      <c r="A1105" s="404" t="s">
        <v>14</v>
      </c>
      <c r="B1105" s="405">
        <v>100001378317</v>
      </c>
      <c r="C1105" s="404" t="s">
        <v>5475</v>
      </c>
      <c r="D1105" s="404" t="s">
        <v>5483</v>
      </c>
      <c r="E1105" s="406" t="s">
        <v>9</v>
      </c>
      <c r="F1105" s="407">
        <v>44335.492361111115</v>
      </c>
      <c r="G1105" s="84"/>
      <c r="H1105" s="84"/>
      <c r="I1105" s="84"/>
      <c r="J1105" s="84"/>
      <c r="K1105" s="84"/>
      <c r="L1105" s="84"/>
      <c r="M1105" s="84"/>
      <c r="N1105" s="84"/>
      <c r="O1105" s="84"/>
      <c r="P1105" s="84"/>
      <c r="Q1105" s="84"/>
      <c r="R1105" s="84"/>
      <c r="S1105" s="84"/>
      <c r="T1105" s="84"/>
      <c r="U1105" s="84"/>
      <c r="V1105" s="84"/>
      <c r="W1105" s="84"/>
      <c r="X1105" s="84"/>
      <c r="Y1105" s="84"/>
      <c r="Z1105" s="84"/>
    </row>
    <row r="1106" spans="1:26" ht="60">
      <c r="A1106" s="409" t="s">
        <v>10</v>
      </c>
      <c r="B1106" s="410">
        <v>100001406752</v>
      </c>
      <c r="C1106" s="409" t="s">
        <v>5475</v>
      </c>
      <c r="D1106" s="409" t="s">
        <v>5483</v>
      </c>
      <c r="E1106" s="409" t="s">
        <v>9</v>
      </c>
      <c r="F1106" s="411">
        <v>44337.435416666667</v>
      </c>
      <c r="G1106" s="84"/>
      <c r="H1106" s="84"/>
      <c r="I1106" s="84"/>
      <c r="J1106" s="84"/>
      <c r="K1106" s="84"/>
      <c r="L1106" s="84"/>
      <c r="M1106" s="84"/>
      <c r="N1106" s="84"/>
      <c r="O1106" s="84"/>
      <c r="P1106" s="84"/>
      <c r="Q1106" s="84"/>
      <c r="R1106" s="84"/>
      <c r="S1106" s="84"/>
      <c r="T1106" s="84"/>
      <c r="U1106" s="84"/>
      <c r="V1106" s="84"/>
      <c r="W1106" s="84"/>
      <c r="X1106" s="84"/>
      <c r="Y1106" s="84"/>
      <c r="Z1106" s="84"/>
    </row>
    <row r="1107" spans="1:26" ht="60">
      <c r="A1107" s="399" t="s">
        <v>19</v>
      </c>
      <c r="B1107" s="400">
        <v>100001579151</v>
      </c>
      <c r="C1107" s="399" t="s">
        <v>5475</v>
      </c>
      <c r="D1107" s="399" t="s">
        <v>5483</v>
      </c>
      <c r="E1107" s="399" t="s">
        <v>13</v>
      </c>
      <c r="F1107" s="401">
        <v>44312.597222222219</v>
      </c>
      <c r="G1107" s="84"/>
      <c r="H1107" s="84"/>
      <c r="I1107" s="84"/>
      <c r="J1107" s="84"/>
      <c r="K1107" s="84"/>
      <c r="L1107" s="84"/>
      <c r="M1107" s="84"/>
      <c r="N1107" s="84"/>
      <c r="O1107" s="84"/>
      <c r="P1107" s="84"/>
      <c r="Q1107" s="84"/>
      <c r="R1107" s="84"/>
      <c r="S1107" s="84"/>
      <c r="T1107" s="84"/>
      <c r="U1107" s="84"/>
      <c r="V1107" s="84"/>
      <c r="W1107" s="84"/>
      <c r="X1107" s="84"/>
      <c r="Y1107" s="84"/>
      <c r="Z1107" s="84"/>
    </row>
    <row r="1108" spans="1:26" ht="60">
      <c r="A1108" s="399" t="s">
        <v>6</v>
      </c>
      <c r="B1108" s="400">
        <v>100001414004</v>
      </c>
      <c r="C1108" s="399" t="s">
        <v>5475</v>
      </c>
      <c r="D1108" s="399" t="s">
        <v>5483</v>
      </c>
      <c r="E1108" s="399" t="s">
        <v>13</v>
      </c>
      <c r="F1108" s="401">
        <v>44301.696527777778</v>
      </c>
      <c r="G1108" s="84"/>
      <c r="H1108" s="84"/>
      <c r="I1108" s="84"/>
      <c r="J1108" s="84"/>
      <c r="K1108" s="84"/>
      <c r="L1108" s="84"/>
      <c r="M1108" s="84"/>
      <c r="N1108" s="84"/>
      <c r="O1108" s="84"/>
      <c r="P1108" s="84"/>
      <c r="Q1108" s="84"/>
      <c r="R1108" s="84"/>
      <c r="S1108" s="84"/>
      <c r="T1108" s="84"/>
      <c r="U1108" s="84"/>
      <c r="V1108" s="84"/>
      <c r="W1108" s="84"/>
      <c r="X1108" s="84"/>
      <c r="Y1108" s="84"/>
      <c r="Z1108" s="84"/>
    </row>
    <row r="1109" spans="1:26" ht="60">
      <c r="A1109" s="404" t="s">
        <v>14</v>
      </c>
      <c r="B1109" s="405">
        <v>100001321846</v>
      </c>
      <c r="C1109" s="404" t="s">
        <v>5475</v>
      </c>
      <c r="D1109" s="404" t="s">
        <v>5483</v>
      </c>
      <c r="E1109" s="406" t="s">
        <v>9</v>
      </c>
      <c r="F1109" s="407">
        <v>44252.490972222222</v>
      </c>
      <c r="G1109" s="84"/>
      <c r="H1109" s="84"/>
      <c r="I1109" s="84"/>
      <c r="J1109" s="84"/>
      <c r="K1109" s="84"/>
      <c r="L1109" s="84"/>
      <c r="M1109" s="84"/>
      <c r="N1109" s="84"/>
      <c r="O1109" s="84"/>
      <c r="P1109" s="84"/>
      <c r="Q1109" s="84"/>
      <c r="R1109" s="84"/>
      <c r="S1109" s="84"/>
      <c r="T1109" s="84"/>
      <c r="U1109" s="84"/>
      <c r="V1109" s="84"/>
      <c r="W1109" s="84"/>
      <c r="X1109" s="84"/>
      <c r="Y1109" s="84"/>
      <c r="Z1109" s="84"/>
    </row>
    <row r="1110" spans="1:26" ht="60">
      <c r="A1110" s="399" t="s">
        <v>10</v>
      </c>
      <c r="B1110" s="400">
        <v>100001297447</v>
      </c>
      <c r="C1110" s="399" t="s">
        <v>5475</v>
      </c>
      <c r="D1110" s="399" t="s">
        <v>5483</v>
      </c>
      <c r="E1110" s="399" t="s">
        <v>13</v>
      </c>
      <c r="F1110" s="401">
        <v>44295.677083333328</v>
      </c>
      <c r="G1110" s="84"/>
      <c r="H1110" s="84"/>
      <c r="I1110" s="84"/>
      <c r="J1110" s="84"/>
      <c r="K1110" s="84"/>
      <c r="L1110" s="84"/>
      <c r="M1110" s="84"/>
      <c r="N1110" s="84"/>
      <c r="O1110" s="84"/>
      <c r="P1110" s="84"/>
      <c r="Q1110" s="84"/>
      <c r="R1110" s="84"/>
      <c r="S1110" s="84"/>
      <c r="T1110" s="84"/>
      <c r="U1110" s="84"/>
      <c r="V1110" s="84"/>
      <c r="W1110" s="84"/>
      <c r="X1110" s="84"/>
      <c r="Y1110" s="84"/>
      <c r="Z1110" s="84"/>
    </row>
    <row r="1111" spans="1:26" ht="45">
      <c r="A1111" s="399" t="s">
        <v>15</v>
      </c>
      <c r="B1111" s="400">
        <v>100001002342</v>
      </c>
      <c r="C1111" s="399" t="s">
        <v>5475</v>
      </c>
      <c r="D1111" s="399" t="s">
        <v>5476</v>
      </c>
      <c r="E1111" s="399" t="s">
        <v>13</v>
      </c>
      <c r="F1111" s="401">
        <v>44327.46875</v>
      </c>
      <c r="G1111" s="84"/>
      <c r="H1111" s="84"/>
      <c r="I1111" s="84"/>
      <c r="J1111" s="84"/>
      <c r="K1111" s="84"/>
      <c r="L1111" s="84"/>
      <c r="M1111" s="84"/>
      <c r="N1111" s="84"/>
      <c r="O1111" s="84"/>
      <c r="P1111" s="84"/>
      <c r="Q1111" s="84"/>
      <c r="R1111" s="84"/>
      <c r="S1111" s="84"/>
      <c r="T1111" s="84"/>
      <c r="U1111" s="84"/>
      <c r="V1111" s="84"/>
      <c r="W1111" s="84"/>
      <c r="X1111" s="84"/>
      <c r="Y1111" s="84"/>
      <c r="Z1111" s="84"/>
    </row>
    <row r="1112" spans="1:26" ht="45">
      <c r="A1112" s="399" t="s">
        <v>19</v>
      </c>
      <c r="B1112" s="400">
        <v>100000990438</v>
      </c>
      <c r="C1112" s="399" t="s">
        <v>5475</v>
      </c>
      <c r="D1112" s="399" t="s">
        <v>5476</v>
      </c>
      <c r="E1112" s="399" t="s">
        <v>13</v>
      </c>
      <c r="F1112" s="401">
        <v>44329.59375</v>
      </c>
      <c r="G1112" s="84"/>
      <c r="H1112" s="84"/>
      <c r="I1112" s="84"/>
      <c r="J1112" s="84"/>
      <c r="K1112" s="84"/>
      <c r="L1112" s="84"/>
      <c r="M1112" s="84"/>
      <c r="N1112" s="84"/>
      <c r="O1112" s="84"/>
      <c r="P1112" s="84"/>
      <c r="Q1112" s="84"/>
      <c r="R1112" s="84"/>
      <c r="S1112" s="84"/>
      <c r="T1112" s="84"/>
      <c r="U1112" s="84"/>
      <c r="V1112" s="84"/>
      <c r="W1112" s="84"/>
      <c r="X1112" s="84"/>
      <c r="Y1112" s="84"/>
      <c r="Z1112" s="84"/>
    </row>
    <row r="1113" spans="1:26" ht="45">
      <c r="A1113" s="399" t="s">
        <v>12</v>
      </c>
      <c r="B1113" s="400">
        <v>100000665982</v>
      </c>
      <c r="C1113" s="399" t="s">
        <v>5475</v>
      </c>
      <c r="D1113" s="399" t="s">
        <v>5476</v>
      </c>
      <c r="E1113" s="399" t="s">
        <v>13</v>
      </c>
      <c r="F1113" s="401">
        <v>44328.702083333337</v>
      </c>
      <c r="G1113" s="84"/>
      <c r="H1113" s="84"/>
      <c r="I1113" s="84"/>
      <c r="J1113" s="84"/>
      <c r="K1113" s="84"/>
      <c r="L1113" s="84"/>
      <c r="M1113" s="84"/>
      <c r="N1113" s="84"/>
      <c r="O1113" s="84"/>
      <c r="P1113" s="84"/>
      <c r="Q1113" s="84"/>
      <c r="R1113" s="84"/>
      <c r="S1113" s="84"/>
      <c r="T1113" s="84"/>
      <c r="U1113" s="84"/>
      <c r="V1113" s="84"/>
      <c r="W1113" s="84"/>
      <c r="X1113" s="84"/>
      <c r="Y1113" s="84"/>
      <c r="Z1113" s="84"/>
    </row>
    <row r="1114" spans="1:26" ht="45">
      <c r="A1114" s="399" t="s">
        <v>18</v>
      </c>
      <c r="B1114" s="402">
        <v>100000836305</v>
      </c>
      <c r="C1114" s="399" t="s">
        <v>5475</v>
      </c>
      <c r="D1114" s="399" t="s">
        <v>5476</v>
      </c>
      <c r="E1114" s="399" t="s">
        <v>13</v>
      </c>
      <c r="F1114" s="401">
        <v>44330.759027777778</v>
      </c>
      <c r="G1114" s="84"/>
      <c r="H1114" s="84"/>
      <c r="I1114" s="84"/>
      <c r="J1114" s="84"/>
      <c r="K1114" s="84"/>
      <c r="L1114" s="84"/>
      <c r="M1114" s="84"/>
      <c r="N1114" s="84"/>
      <c r="O1114" s="84"/>
      <c r="P1114" s="84"/>
      <c r="Q1114" s="84"/>
      <c r="R1114" s="84"/>
      <c r="S1114" s="84"/>
      <c r="T1114" s="84"/>
      <c r="U1114" s="84"/>
      <c r="V1114" s="84"/>
      <c r="W1114" s="84"/>
      <c r="X1114" s="84"/>
      <c r="Y1114" s="84"/>
      <c r="Z1114" s="84"/>
    </row>
    <row r="1115" spans="1:26" ht="45">
      <c r="A1115" s="399" t="s">
        <v>11</v>
      </c>
      <c r="B1115" s="400">
        <v>100000841444</v>
      </c>
      <c r="C1115" s="399" t="s">
        <v>5475</v>
      </c>
      <c r="D1115" s="399" t="s">
        <v>5476</v>
      </c>
      <c r="E1115" s="399" t="s">
        <v>13</v>
      </c>
      <c r="F1115" s="401">
        <v>44335.686111111107</v>
      </c>
      <c r="G1115" s="84"/>
      <c r="H1115" s="84"/>
      <c r="I1115" s="84"/>
      <c r="J1115" s="84"/>
      <c r="K1115" s="84"/>
      <c r="L1115" s="84"/>
      <c r="M1115" s="84"/>
      <c r="N1115" s="84"/>
      <c r="O1115" s="84"/>
      <c r="P1115" s="84"/>
      <c r="Q1115" s="84"/>
      <c r="R1115" s="84"/>
      <c r="S1115" s="84"/>
      <c r="T1115" s="84"/>
      <c r="U1115" s="84"/>
      <c r="V1115" s="84"/>
      <c r="W1115" s="84"/>
      <c r="X1115" s="84"/>
      <c r="Y1115" s="84"/>
      <c r="Z1115" s="84"/>
    </row>
    <row r="1116" spans="1:26" ht="60">
      <c r="A1116" s="399" t="s">
        <v>11</v>
      </c>
      <c r="B1116" s="400">
        <v>100001190947</v>
      </c>
      <c r="C1116" s="399" t="s">
        <v>5475</v>
      </c>
      <c r="D1116" s="399" t="s">
        <v>5483</v>
      </c>
      <c r="E1116" s="399" t="s">
        <v>13</v>
      </c>
      <c r="F1116" s="401">
        <v>44326.490972222222</v>
      </c>
      <c r="G1116" s="84"/>
      <c r="H1116" s="84"/>
      <c r="I1116" s="84"/>
      <c r="J1116" s="84"/>
      <c r="K1116" s="84"/>
      <c r="L1116" s="84"/>
      <c r="M1116" s="84"/>
      <c r="N1116" s="84"/>
      <c r="O1116" s="84"/>
      <c r="P1116" s="84"/>
      <c r="Q1116" s="84"/>
      <c r="R1116" s="84"/>
      <c r="S1116" s="84"/>
      <c r="T1116" s="84"/>
      <c r="U1116" s="84"/>
      <c r="V1116" s="84"/>
      <c r="W1116" s="84"/>
      <c r="X1116" s="84"/>
      <c r="Y1116" s="84"/>
      <c r="Z1116" s="84"/>
    </row>
    <row r="1117" spans="1:26" ht="60">
      <c r="A1117" s="399" t="s">
        <v>12</v>
      </c>
      <c r="B1117" s="400">
        <v>100001200831</v>
      </c>
      <c r="C1117" s="399" t="s">
        <v>5475</v>
      </c>
      <c r="D1117" s="399" t="s">
        <v>5483</v>
      </c>
      <c r="E1117" s="399" t="s">
        <v>13</v>
      </c>
      <c r="F1117" s="401">
        <v>44312.679861111115</v>
      </c>
      <c r="G1117" s="84"/>
      <c r="H1117" s="84"/>
      <c r="I1117" s="84"/>
      <c r="J1117" s="84"/>
      <c r="K1117" s="84"/>
      <c r="L1117" s="84"/>
      <c r="M1117" s="84"/>
      <c r="N1117" s="84"/>
      <c r="O1117" s="84"/>
      <c r="P1117" s="84"/>
      <c r="Q1117" s="84"/>
      <c r="R1117" s="84"/>
      <c r="S1117" s="84"/>
      <c r="T1117" s="84"/>
      <c r="U1117" s="84"/>
      <c r="V1117" s="84"/>
      <c r="W1117" s="84"/>
      <c r="X1117" s="84"/>
      <c r="Y1117" s="84"/>
      <c r="Z1117" s="84"/>
    </row>
    <row r="1118" spans="1:26" ht="60">
      <c r="A1118" s="399" t="s">
        <v>6</v>
      </c>
      <c r="B1118" s="400">
        <v>100001202162</v>
      </c>
      <c r="C1118" s="399" t="s">
        <v>5475</v>
      </c>
      <c r="D1118" s="399" t="s">
        <v>5483</v>
      </c>
      <c r="E1118" s="399" t="s">
        <v>13</v>
      </c>
      <c r="F1118" s="401">
        <v>44281.615972222222</v>
      </c>
      <c r="G1118" s="84"/>
      <c r="H1118" s="84"/>
      <c r="I1118" s="84"/>
      <c r="J1118" s="84"/>
      <c r="K1118" s="84"/>
      <c r="L1118" s="84"/>
      <c r="M1118" s="84"/>
      <c r="N1118" s="84"/>
      <c r="O1118" s="84"/>
      <c r="P1118" s="84"/>
      <c r="Q1118" s="84"/>
      <c r="R1118" s="84"/>
      <c r="S1118" s="84"/>
      <c r="T1118" s="84"/>
      <c r="U1118" s="84"/>
      <c r="V1118" s="84"/>
      <c r="W1118" s="84"/>
      <c r="X1118" s="84"/>
      <c r="Y1118" s="84"/>
      <c r="Z1118" s="84"/>
    </row>
    <row r="1119" spans="1:26" ht="60">
      <c r="A1119" s="399" t="s">
        <v>12</v>
      </c>
      <c r="B1119" s="400">
        <v>100001212806</v>
      </c>
      <c r="C1119" s="399" t="s">
        <v>5475</v>
      </c>
      <c r="D1119" s="399" t="s">
        <v>5483</v>
      </c>
      <c r="E1119" s="399" t="s">
        <v>13</v>
      </c>
      <c r="F1119" s="401">
        <v>44267.731249999997</v>
      </c>
      <c r="G1119" s="84"/>
      <c r="H1119" s="84"/>
      <c r="I1119" s="84"/>
      <c r="J1119" s="84"/>
      <c r="K1119" s="84"/>
      <c r="L1119" s="84"/>
      <c r="M1119" s="84"/>
      <c r="N1119" s="84"/>
      <c r="O1119" s="84"/>
      <c r="P1119" s="84"/>
      <c r="Q1119" s="84"/>
      <c r="R1119" s="84"/>
      <c r="S1119" s="84"/>
      <c r="T1119" s="84"/>
      <c r="U1119" s="84"/>
      <c r="V1119" s="84"/>
      <c r="W1119" s="84"/>
      <c r="X1119" s="84"/>
      <c r="Y1119" s="84"/>
      <c r="Z1119" s="84"/>
    </row>
    <row r="1120" spans="1:26" ht="60">
      <c r="A1120" s="399" t="s">
        <v>6</v>
      </c>
      <c r="B1120" s="400">
        <v>100000995026</v>
      </c>
      <c r="C1120" s="399" t="s">
        <v>5475</v>
      </c>
      <c r="D1120" s="399" t="s">
        <v>5483</v>
      </c>
      <c r="E1120" s="399" t="s">
        <v>13</v>
      </c>
      <c r="F1120" s="401">
        <v>44327.739583333328</v>
      </c>
      <c r="G1120" s="84"/>
      <c r="H1120" s="84"/>
      <c r="I1120" s="84"/>
      <c r="J1120" s="84"/>
      <c r="K1120" s="84"/>
      <c r="L1120" s="84"/>
      <c r="M1120" s="84"/>
      <c r="N1120" s="84"/>
      <c r="O1120" s="84"/>
      <c r="P1120" s="84"/>
      <c r="Q1120" s="84"/>
      <c r="R1120" s="84"/>
      <c r="S1120" s="84"/>
      <c r="T1120" s="84"/>
      <c r="U1120" s="84"/>
      <c r="V1120" s="84"/>
      <c r="W1120" s="84"/>
      <c r="X1120" s="84"/>
      <c r="Y1120" s="84"/>
      <c r="Z1120" s="84"/>
    </row>
    <row r="1121" spans="1:26" ht="60">
      <c r="A1121" s="399" t="s">
        <v>16</v>
      </c>
      <c r="B1121" s="400">
        <v>100000907647</v>
      </c>
      <c r="C1121" s="399" t="s">
        <v>5475</v>
      </c>
      <c r="D1121" s="399" t="s">
        <v>5483</v>
      </c>
      <c r="E1121" s="399" t="s">
        <v>13</v>
      </c>
      <c r="F1121" s="401">
        <v>44309.5</v>
      </c>
      <c r="G1121" s="84"/>
      <c r="H1121" s="84"/>
      <c r="I1121" s="84"/>
      <c r="J1121" s="84"/>
      <c r="K1121" s="84"/>
      <c r="L1121" s="84"/>
      <c r="M1121" s="84"/>
      <c r="N1121" s="84"/>
      <c r="O1121" s="84"/>
      <c r="P1121" s="84"/>
      <c r="Q1121" s="84"/>
      <c r="R1121" s="84"/>
      <c r="S1121" s="84"/>
      <c r="T1121" s="84"/>
      <c r="U1121" s="84"/>
      <c r="V1121" s="84"/>
      <c r="W1121" s="84"/>
      <c r="X1121" s="84"/>
      <c r="Y1121" s="84"/>
      <c r="Z1121" s="84"/>
    </row>
    <row r="1122" spans="1:26" ht="60">
      <c r="A1122" s="399" t="s">
        <v>16</v>
      </c>
      <c r="B1122" s="400">
        <v>100001055373</v>
      </c>
      <c r="C1122" s="399" t="s">
        <v>5475</v>
      </c>
      <c r="D1122" s="399" t="s">
        <v>5483</v>
      </c>
      <c r="E1122" s="399" t="s">
        <v>13</v>
      </c>
      <c r="F1122" s="401">
        <v>44328.460416666669</v>
      </c>
      <c r="G1122" s="84"/>
      <c r="H1122" s="84"/>
      <c r="I1122" s="84"/>
      <c r="J1122" s="84"/>
      <c r="K1122" s="84"/>
      <c r="L1122" s="84"/>
      <c r="M1122" s="84"/>
      <c r="N1122" s="84"/>
      <c r="O1122" s="84"/>
      <c r="P1122" s="84"/>
      <c r="Q1122" s="84"/>
      <c r="R1122" s="84"/>
      <c r="S1122" s="84"/>
      <c r="T1122" s="84"/>
      <c r="U1122" s="84"/>
      <c r="V1122" s="84"/>
      <c r="W1122" s="84"/>
      <c r="X1122" s="84"/>
      <c r="Y1122" s="84"/>
      <c r="Z1122" s="84"/>
    </row>
    <row r="1123" spans="1:26" ht="60">
      <c r="A1123" s="399" t="s">
        <v>15</v>
      </c>
      <c r="B1123" s="400">
        <v>100000915941</v>
      </c>
      <c r="C1123" s="399" t="s">
        <v>5475</v>
      </c>
      <c r="D1123" s="399" t="s">
        <v>5483</v>
      </c>
      <c r="E1123" s="399" t="s">
        <v>13</v>
      </c>
      <c r="F1123" s="401">
        <v>44309.702083333337</v>
      </c>
      <c r="G1123" s="84"/>
      <c r="H1123" s="84"/>
      <c r="I1123" s="84"/>
      <c r="J1123" s="84"/>
      <c r="K1123" s="84"/>
      <c r="L1123" s="84"/>
      <c r="M1123" s="84"/>
      <c r="N1123" s="84"/>
      <c r="O1123" s="84"/>
      <c r="P1123" s="84"/>
      <c r="Q1123" s="84"/>
      <c r="R1123" s="84"/>
      <c r="S1123" s="84"/>
      <c r="T1123" s="84"/>
      <c r="U1123" s="84"/>
      <c r="V1123" s="84"/>
      <c r="W1123" s="84"/>
      <c r="X1123" s="84"/>
      <c r="Y1123" s="84"/>
      <c r="Z1123" s="84"/>
    </row>
    <row r="1124" spans="1:26" ht="60">
      <c r="A1124" s="399" t="s">
        <v>6</v>
      </c>
      <c r="B1124" s="400">
        <v>100001129383</v>
      </c>
      <c r="C1124" s="399" t="s">
        <v>5475</v>
      </c>
      <c r="D1124" s="399" t="s">
        <v>5483</v>
      </c>
      <c r="E1124" s="399" t="s">
        <v>13</v>
      </c>
      <c r="F1124" s="401">
        <v>44330.443749999999</v>
      </c>
      <c r="G1124" s="84"/>
      <c r="H1124" s="84"/>
      <c r="I1124" s="84"/>
      <c r="J1124" s="84"/>
      <c r="K1124" s="84"/>
      <c r="L1124" s="84"/>
      <c r="M1124" s="84"/>
      <c r="N1124" s="84"/>
      <c r="O1124" s="84"/>
      <c r="P1124" s="84"/>
      <c r="Q1124" s="84"/>
      <c r="R1124" s="84"/>
      <c r="S1124" s="84"/>
      <c r="T1124" s="84"/>
      <c r="U1124" s="84"/>
      <c r="V1124" s="84"/>
      <c r="W1124" s="84"/>
      <c r="X1124" s="84"/>
      <c r="Y1124" s="84"/>
      <c r="Z1124" s="84"/>
    </row>
    <row r="1125" spans="1:26" ht="60">
      <c r="A1125" s="399" t="s">
        <v>17</v>
      </c>
      <c r="B1125" s="400">
        <v>100000926115</v>
      </c>
      <c r="C1125" s="399" t="s">
        <v>5475</v>
      </c>
      <c r="D1125" s="399" t="s">
        <v>5483</v>
      </c>
      <c r="E1125" s="399" t="s">
        <v>13</v>
      </c>
      <c r="F1125" s="401">
        <v>44312.681944444441</v>
      </c>
      <c r="G1125" s="403">
        <v>44344</v>
      </c>
      <c r="H1125" s="84"/>
      <c r="I1125" s="84"/>
      <c r="J1125" s="84"/>
      <c r="K1125" s="84"/>
      <c r="L1125" s="84"/>
      <c r="M1125" s="84"/>
      <c r="N1125" s="84"/>
      <c r="O1125" s="84"/>
      <c r="P1125" s="84"/>
      <c r="Q1125" s="84"/>
      <c r="R1125" s="84"/>
      <c r="S1125" s="84"/>
      <c r="T1125" s="84"/>
      <c r="U1125" s="84"/>
      <c r="V1125" s="84"/>
      <c r="W1125" s="84"/>
      <c r="X1125" s="84"/>
      <c r="Y1125" s="84"/>
      <c r="Z1125" s="84"/>
    </row>
    <row r="1126" spans="1:26" ht="60">
      <c r="A1126" s="399" t="s">
        <v>15</v>
      </c>
      <c r="B1126" s="400">
        <v>100000926375</v>
      </c>
      <c r="C1126" s="399" t="s">
        <v>5475</v>
      </c>
      <c r="D1126" s="399" t="s">
        <v>5483</v>
      </c>
      <c r="E1126" s="399" t="s">
        <v>13</v>
      </c>
      <c r="F1126" s="401">
        <v>44330.599305555559</v>
      </c>
      <c r="G1126" s="84"/>
      <c r="H1126" s="84"/>
      <c r="I1126" s="84"/>
      <c r="J1126" s="84"/>
      <c r="K1126" s="84"/>
      <c r="L1126" s="84"/>
      <c r="M1126" s="84"/>
      <c r="N1126" s="84"/>
      <c r="O1126" s="84"/>
      <c r="P1126" s="84"/>
      <c r="Q1126" s="84"/>
      <c r="R1126" s="84"/>
      <c r="S1126" s="84"/>
      <c r="T1126" s="84"/>
      <c r="U1126" s="84"/>
      <c r="V1126" s="84"/>
      <c r="W1126" s="84"/>
      <c r="X1126" s="84"/>
      <c r="Y1126" s="84"/>
      <c r="Z1126" s="84"/>
    </row>
    <row r="1127" spans="1:26" ht="60">
      <c r="A1127" s="399" t="s">
        <v>16</v>
      </c>
      <c r="B1127" s="400">
        <v>100000861710</v>
      </c>
      <c r="C1127" s="399" t="s">
        <v>5475</v>
      </c>
      <c r="D1127" s="399" t="s">
        <v>5483</v>
      </c>
      <c r="E1127" s="399" t="s">
        <v>13</v>
      </c>
      <c r="F1127" s="401">
        <v>44324.412499999999</v>
      </c>
      <c r="G1127" s="84"/>
      <c r="H1127" s="84"/>
      <c r="I1127" s="84"/>
      <c r="J1127" s="84"/>
      <c r="K1127" s="84"/>
      <c r="L1127" s="84"/>
      <c r="M1127" s="84"/>
      <c r="N1127" s="84"/>
      <c r="O1127" s="84"/>
      <c r="P1127" s="84"/>
      <c r="Q1127" s="84"/>
      <c r="R1127" s="84"/>
      <c r="S1127" s="84"/>
      <c r="T1127" s="84"/>
      <c r="U1127" s="84"/>
      <c r="V1127" s="84"/>
      <c r="W1127" s="84"/>
      <c r="X1127" s="84"/>
      <c r="Y1127" s="84"/>
      <c r="Z1127" s="84"/>
    </row>
    <row r="1128" spans="1:26" ht="60">
      <c r="A1128" s="399" t="s">
        <v>6</v>
      </c>
      <c r="B1128" s="400">
        <v>100000811303</v>
      </c>
      <c r="C1128" s="399" t="s">
        <v>5475</v>
      </c>
      <c r="D1128" s="399" t="s">
        <v>5483</v>
      </c>
      <c r="E1128" s="399" t="s">
        <v>13</v>
      </c>
      <c r="F1128" s="401">
        <v>44314.651388888888</v>
      </c>
      <c r="G1128" s="84"/>
      <c r="H1128" s="84"/>
      <c r="I1128" s="84"/>
      <c r="J1128" s="84"/>
      <c r="K1128" s="84"/>
      <c r="L1128" s="84"/>
      <c r="M1128" s="84"/>
      <c r="N1128" s="84"/>
      <c r="O1128" s="84"/>
      <c r="P1128" s="84"/>
      <c r="Q1128" s="84"/>
      <c r="R1128" s="84"/>
      <c r="S1128" s="84"/>
      <c r="T1128" s="84"/>
      <c r="U1128" s="84"/>
      <c r="V1128" s="84"/>
      <c r="W1128" s="84"/>
      <c r="X1128" s="84"/>
      <c r="Y1128" s="84"/>
      <c r="Z1128" s="84"/>
    </row>
    <row r="1129" spans="1:26" ht="60">
      <c r="A1129" s="399" t="s">
        <v>15</v>
      </c>
      <c r="B1129" s="400">
        <v>100000824906</v>
      </c>
      <c r="C1129" s="399" t="s">
        <v>5475</v>
      </c>
      <c r="D1129" s="399" t="s">
        <v>5483</v>
      </c>
      <c r="E1129" s="399" t="s">
        <v>13</v>
      </c>
      <c r="F1129" s="401">
        <v>44300.424305555549</v>
      </c>
      <c r="G1129" s="84"/>
      <c r="H1129" s="84"/>
      <c r="I1129" s="84"/>
      <c r="J1129" s="84"/>
      <c r="K1129" s="84"/>
      <c r="L1129" s="84"/>
      <c r="M1129" s="84"/>
      <c r="N1129" s="84"/>
      <c r="O1129" s="84"/>
      <c r="P1129" s="84"/>
      <c r="Q1129" s="84"/>
      <c r="R1129" s="84"/>
      <c r="S1129" s="84"/>
      <c r="T1129" s="84"/>
      <c r="U1129" s="84"/>
      <c r="V1129" s="84"/>
      <c r="W1129" s="84"/>
      <c r="X1129" s="84"/>
      <c r="Y1129" s="84"/>
      <c r="Z1129" s="84"/>
    </row>
    <row r="1130" spans="1:26" ht="60">
      <c r="A1130" s="399" t="s">
        <v>10</v>
      </c>
      <c r="B1130" s="400">
        <v>100000681625</v>
      </c>
      <c r="C1130" s="399" t="s">
        <v>5475</v>
      </c>
      <c r="D1130" s="399" t="s">
        <v>5483</v>
      </c>
      <c r="E1130" s="399" t="s">
        <v>13</v>
      </c>
      <c r="F1130" s="401">
        <v>44326.711805555555</v>
      </c>
      <c r="G1130" s="84"/>
      <c r="H1130" s="84"/>
      <c r="I1130" s="84"/>
      <c r="J1130" s="84"/>
      <c r="K1130" s="84"/>
      <c r="L1130" s="84"/>
      <c r="M1130" s="84"/>
      <c r="N1130" s="84"/>
      <c r="O1130" s="84"/>
      <c r="P1130" s="84"/>
      <c r="Q1130" s="84"/>
      <c r="R1130" s="84"/>
      <c r="S1130" s="84"/>
      <c r="T1130" s="84"/>
      <c r="U1130" s="84"/>
      <c r="V1130" s="84"/>
      <c r="W1130" s="84"/>
      <c r="X1130" s="84"/>
      <c r="Y1130" s="84"/>
      <c r="Z1130" s="84"/>
    </row>
    <row r="1131" spans="1:26" ht="60">
      <c r="A1131" s="399" t="s">
        <v>17</v>
      </c>
      <c r="B1131" s="400">
        <v>100000835301</v>
      </c>
      <c r="C1131" s="399" t="s">
        <v>5475</v>
      </c>
      <c r="D1131" s="399" t="s">
        <v>5483</v>
      </c>
      <c r="E1131" s="399" t="s">
        <v>13</v>
      </c>
      <c r="F1131" s="401">
        <v>44300.63680555555</v>
      </c>
      <c r="G1131" s="403">
        <v>44344</v>
      </c>
      <c r="H1131" s="84"/>
      <c r="I1131" s="84"/>
      <c r="J1131" s="84"/>
      <c r="K1131" s="84"/>
      <c r="L1131" s="84"/>
      <c r="M1131" s="84"/>
      <c r="N1131" s="84"/>
      <c r="O1131" s="84"/>
      <c r="P1131" s="84"/>
      <c r="Q1131" s="84"/>
      <c r="R1131" s="84"/>
      <c r="S1131" s="84"/>
      <c r="T1131" s="84"/>
      <c r="U1131" s="84"/>
      <c r="V1131" s="84"/>
      <c r="W1131" s="84"/>
      <c r="X1131" s="84"/>
      <c r="Y1131" s="84"/>
      <c r="Z1131" s="84"/>
    </row>
    <row r="1132" spans="1:26" ht="60">
      <c r="A1132" s="399" t="s">
        <v>17</v>
      </c>
      <c r="B1132" s="400">
        <v>100000737483</v>
      </c>
      <c r="C1132" s="399" t="s">
        <v>5475</v>
      </c>
      <c r="D1132" s="399" t="s">
        <v>5483</v>
      </c>
      <c r="E1132" s="399" t="s">
        <v>13</v>
      </c>
      <c r="F1132" s="401">
        <v>44257.682638888888</v>
      </c>
      <c r="G1132" s="403">
        <v>44343</v>
      </c>
      <c r="H1132" s="84"/>
      <c r="I1132" s="84"/>
      <c r="J1132" s="84"/>
      <c r="K1132" s="84"/>
      <c r="L1132" s="84"/>
      <c r="M1132" s="84"/>
      <c r="N1132" s="84"/>
      <c r="O1132" s="84"/>
      <c r="P1132" s="84"/>
      <c r="Q1132" s="84"/>
      <c r="R1132" s="84"/>
      <c r="S1132" s="84"/>
      <c r="T1132" s="84"/>
      <c r="U1132" s="84"/>
      <c r="V1132" s="84"/>
      <c r="W1132" s="84"/>
      <c r="X1132" s="84"/>
      <c r="Y1132" s="84"/>
      <c r="Z1132" s="84"/>
    </row>
    <row r="1133" spans="1:26" ht="45">
      <c r="A1133" s="399" t="s">
        <v>6</v>
      </c>
      <c r="B1133" s="400">
        <v>100000558183</v>
      </c>
      <c r="C1133" s="399" t="s">
        <v>5475</v>
      </c>
      <c r="D1133" s="399" t="s">
        <v>5476</v>
      </c>
      <c r="E1133" s="399" t="s">
        <v>13</v>
      </c>
      <c r="F1133" s="401">
        <v>44334.405555555553</v>
      </c>
      <c r="G1133" s="84"/>
      <c r="H1133" s="84"/>
      <c r="I1133" s="84"/>
      <c r="J1133" s="84"/>
      <c r="K1133" s="84"/>
      <c r="L1133" s="84"/>
      <c r="M1133" s="84"/>
      <c r="N1133" s="84"/>
      <c r="O1133" s="84"/>
      <c r="P1133" s="84"/>
      <c r="Q1133" s="84"/>
      <c r="R1133" s="84"/>
      <c r="S1133" s="84"/>
      <c r="T1133" s="84"/>
      <c r="U1133" s="84"/>
      <c r="V1133" s="84"/>
      <c r="W1133" s="84"/>
      <c r="X1133" s="84"/>
      <c r="Y1133" s="84"/>
      <c r="Z1133" s="84"/>
    </row>
    <row r="1134" spans="1:26" ht="45">
      <c r="A1134" s="399" t="s">
        <v>19</v>
      </c>
      <c r="B1134" s="400">
        <v>100000642983</v>
      </c>
      <c r="C1134" s="399" t="s">
        <v>5475</v>
      </c>
      <c r="D1134" s="399" t="s">
        <v>5476</v>
      </c>
      <c r="E1134" s="399" t="s">
        <v>13</v>
      </c>
      <c r="F1134" s="401">
        <v>44306.419444444451</v>
      </c>
      <c r="G1134" s="84"/>
      <c r="H1134" s="84"/>
      <c r="I1134" s="84"/>
      <c r="J1134" s="84"/>
      <c r="K1134" s="84"/>
      <c r="L1134" s="84"/>
      <c r="M1134" s="84"/>
      <c r="N1134" s="84"/>
      <c r="O1134" s="84"/>
      <c r="P1134" s="84"/>
      <c r="Q1134" s="84"/>
      <c r="R1134" s="84"/>
      <c r="S1134" s="84"/>
      <c r="T1134" s="84"/>
      <c r="U1134" s="84"/>
      <c r="V1134" s="84"/>
      <c r="W1134" s="84"/>
      <c r="X1134" s="84"/>
      <c r="Y1134" s="84"/>
      <c r="Z1134" s="84"/>
    </row>
    <row r="1135" spans="1:26" ht="45">
      <c r="A1135" s="399" t="s">
        <v>15</v>
      </c>
      <c r="B1135" s="400">
        <v>3155015673</v>
      </c>
      <c r="C1135" s="399" t="s">
        <v>5475</v>
      </c>
      <c r="D1135" s="399" t="s">
        <v>5476</v>
      </c>
      <c r="E1135" s="399" t="s">
        <v>13</v>
      </c>
      <c r="F1135" s="401">
        <v>44326.627083333333</v>
      </c>
      <c r="G1135" s="84"/>
      <c r="H1135" s="84"/>
      <c r="I1135" s="84"/>
      <c r="J1135" s="84"/>
      <c r="K1135" s="84"/>
      <c r="L1135" s="84"/>
      <c r="M1135" s="84"/>
      <c r="N1135" s="84"/>
      <c r="O1135" s="84"/>
      <c r="P1135" s="84"/>
      <c r="Q1135" s="84"/>
      <c r="R1135" s="84"/>
      <c r="S1135" s="84"/>
      <c r="T1135" s="84"/>
      <c r="U1135" s="84"/>
      <c r="V1135" s="84"/>
      <c r="W1135" s="84"/>
      <c r="X1135" s="84"/>
      <c r="Y1135" s="84"/>
      <c r="Z1135" s="84"/>
    </row>
    <row r="1136" spans="1:26" ht="45">
      <c r="A1136" s="399" t="s">
        <v>17</v>
      </c>
      <c r="B1136" s="400">
        <v>100000418784</v>
      </c>
      <c r="C1136" s="399" t="s">
        <v>5475</v>
      </c>
      <c r="D1136" s="399" t="s">
        <v>5476</v>
      </c>
      <c r="E1136" s="399" t="s">
        <v>13</v>
      </c>
      <c r="F1136" s="401">
        <v>44322.668749999997</v>
      </c>
      <c r="G1136" s="403">
        <v>44344</v>
      </c>
      <c r="H1136" s="84"/>
      <c r="I1136" s="84"/>
      <c r="J1136" s="84"/>
      <c r="K1136" s="84"/>
      <c r="L1136" s="84"/>
      <c r="M1136" s="84"/>
      <c r="N1136" s="84"/>
      <c r="O1136" s="84"/>
      <c r="P1136" s="84"/>
      <c r="Q1136" s="84"/>
      <c r="R1136" s="84"/>
      <c r="S1136" s="84"/>
      <c r="T1136" s="84"/>
      <c r="U1136" s="84"/>
      <c r="V1136" s="84"/>
      <c r="W1136" s="84"/>
      <c r="X1136" s="84"/>
      <c r="Y1136" s="84"/>
      <c r="Z1136" s="84"/>
    </row>
    <row r="1137" spans="1:26" ht="45">
      <c r="A1137" s="399" t="s">
        <v>6</v>
      </c>
      <c r="B1137" s="400">
        <v>3415739235</v>
      </c>
      <c r="C1137" s="399" t="s">
        <v>5475</v>
      </c>
      <c r="D1137" s="399" t="s">
        <v>5476</v>
      </c>
      <c r="E1137" s="399" t="s">
        <v>13</v>
      </c>
      <c r="F1137" s="401">
        <v>44329.380555555559</v>
      </c>
      <c r="G1137" s="84"/>
      <c r="H1137" s="84"/>
      <c r="I1137" s="84"/>
      <c r="J1137" s="84"/>
      <c r="K1137" s="84"/>
      <c r="L1137" s="84"/>
      <c r="M1137" s="84"/>
      <c r="N1137" s="84"/>
      <c r="O1137" s="84"/>
      <c r="P1137" s="84"/>
      <c r="Q1137" s="84"/>
      <c r="R1137" s="84"/>
      <c r="S1137" s="84"/>
      <c r="T1137" s="84"/>
      <c r="U1137" s="84"/>
      <c r="V1137" s="84"/>
      <c r="W1137" s="84"/>
      <c r="X1137" s="84"/>
      <c r="Y1137" s="84"/>
      <c r="Z1137" s="84"/>
    </row>
    <row r="1138" spans="1:26" ht="45">
      <c r="A1138" s="399" t="s">
        <v>6</v>
      </c>
      <c r="B1138" s="400">
        <v>3482461981</v>
      </c>
      <c r="C1138" s="399" t="s">
        <v>5475</v>
      </c>
      <c r="D1138" s="399" t="s">
        <v>5476</v>
      </c>
      <c r="E1138" s="399" t="s">
        <v>13</v>
      </c>
      <c r="F1138" s="401">
        <v>44326.600694444445</v>
      </c>
      <c r="G1138" s="84"/>
      <c r="H1138" s="84"/>
      <c r="I1138" s="84"/>
      <c r="J1138" s="84"/>
      <c r="K1138" s="84"/>
      <c r="L1138" s="84"/>
      <c r="M1138" s="84"/>
      <c r="N1138" s="84"/>
      <c r="O1138" s="84"/>
      <c r="P1138" s="84"/>
      <c r="Q1138" s="84"/>
      <c r="R1138" s="84"/>
      <c r="S1138" s="84"/>
      <c r="T1138" s="84"/>
      <c r="U1138" s="84"/>
      <c r="V1138" s="84"/>
      <c r="W1138" s="84"/>
      <c r="X1138" s="84"/>
      <c r="Y1138" s="84"/>
      <c r="Z1138" s="84"/>
    </row>
    <row r="1139" spans="1:26" ht="45">
      <c r="A1139" s="399" t="s">
        <v>18</v>
      </c>
      <c r="B1139" s="402">
        <v>100000349551</v>
      </c>
      <c r="C1139" s="399" t="s">
        <v>5475</v>
      </c>
      <c r="D1139" s="399" t="s">
        <v>5476</v>
      </c>
      <c r="E1139" s="399" t="s">
        <v>13</v>
      </c>
      <c r="F1139" s="401">
        <v>44326.707638888889</v>
      </c>
      <c r="G1139" s="84"/>
      <c r="H1139" s="84"/>
      <c r="I1139" s="84"/>
      <c r="J1139" s="84"/>
      <c r="K1139" s="84"/>
      <c r="L1139" s="84"/>
      <c r="M1139" s="84"/>
      <c r="N1139" s="84"/>
      <c r="O1139" s="84"/>
      <c r="P1139" s="84"/>
      <c r="Q1139" s="84"/>
      <c r="R1139" s="84"/>
      <c r="S1139" s="84"/>
      <c r="T1139" s="84"/>
      <c r="U1139" s="84"/>
      <c r="V1139" s="84"/>
      <c r="W1139" s="84"/>
      <c r="X1139" s="84"/>
      <c r="Y1139" s="84"/>
      <c r="Z1139" s="84"/>
    </row>
    <row r="1140" spans="1:26" ht="60">
      <c r="A1140" s="399" t="s">
        <v>12</v>
      </c>
      <c r="B1140" s="400">
        <v>100000527718</v>
      </c>
      <c r="C1140" s="399" t="s">
        <v>5475</v>
      </c>
      <c r="D1140" s="399" t="s">
        <v>5483</v>
      </c>
      <c r="E1140" s="399" t="s">
        <v>13</v>
      </c>
      <c r="F1140" s="401">
        <v>44312.603472222225</v>
      </c>
      <c r="G1140" s="84"/>
      <c r="H1140" s="84"/>
      <c r="I1140" s="84"/>
      <c r="J1140" s="84"/>
      <c r="K1140" s="84"/>
      <c r="L1140" s="84"/>
      <c r="M1140" s="84"/>
      <c r="N1140" s="84"/>
      <c r="O1140" s="84"/>
      <c r="P1140" s="84"/>
      <c r="Q1140" s="84"/>
      <c r="R1140" s="84"/>
      <c r="S1140" s="84"/>
      <c r="T1140" s="84"/>
      <c r="U1140" s="84"/>
      <c r="V1140" s="84"/>
      <c r="W1140" s="84"/>
      <c r="X1140" s="84"/>
      <c r="Y1140" s="84"/>
      <c r="Z1140" s="84"/>
    </row>
    <row r="1141" spans="1:26" ht="60">
      <c r="A1141" s="406" t="s">
        <v>14</v>
      </c>
      <c r="B1141" s="405">
        <v>100000531871</v>
      </c>
      <c r="C1141" s="404" t="s">
        <v>5475</v>
      </c>
      <c r="D1141" s="404" t="s">
        <v>5483</v>
      </c>
      <c r="E1141" s="406" t="s">
        <v>9</v>
      </c>
      <c r="F1141" s="407">
        <v>44256.620833333334</v>
      </c>
      <c r="G1141" s="84"/>
      <c r="H1141" s="84"/>
      <c r="I1141" s="84"/>
      <c r="J1141" s="84"/>
      <c r="K1141" s="84"/>
      <c r="L1141" s="84"/>
      <c r="M1141" s="84"/>
      <c r="N1141" s="84"/>
      <c r="O1141" s="84"/>
      <c r="P1141" s="84"/>
      <c r="Q1141" s="84"/>
      <c r="R1141" s="84"/>
      <c r="S1141" s="84"/>
      <c r="T1141" s="84"/>
      <c r="U1141" s="84"/>
      <c r="V1141" s="84"/>
      <c r="W1141" s="84"/>
      <c r="X1141" s="84"/>
      <c r="Y1141" s="84"/>
      <c r="Z1141" s="84"/>
    </row>
    <row r="1142" spans="1:26" ht="60">
      <c r="A1142" s="404" t="s">
        <v>14</v>
      </c>
      <c r="B1142" s="405">
        <v>100000603824</v>
      </c>
      <c r="C1142" s="404" t="s">
        <v>5475</v>
      </c>
      <c r="D1142" s="404" t="s">
        <v>5483</v>
      </c>
      <c r="E1142" s="406" t="s">
        <v>9</v>
      </c>
      <c r="F1142" s="407">
        <v>44311.495138888888</v>
      </c>
      <c r="G1142" s="84"/>
      <c r="H1142" s="84"/>
      <c r="I1142" s="84"/>
      <c r="J1142" s="84"/>
      <c r="K1142" s="84"/>
      <c r="L1142" s="84"/>
      <c r="M1142" s="84"/>
      <c r="N1142" s="84"/>
      <c r="O1142" s="84"/>
      <c r="P1142" s="84"/>
      <c r="Q1142" s="84"/>
      <c r="R1142" s="84"/>
      <c r="S1142" s="84"/>
      <c r="T1142" s="84"/>
      <c r="U1142" s="84"/>
      <c r="V1142" s="84"/>
      <c r="W1142" s="84"/>
      <c r="X1142" s="84"/>
      <c r="Y1142" s="84"/>
      <c r="Z1142" s="84"/>
    </row>
    <row r="1143" spans="1:26" ht="60">
      <c r="A1143" s="399" t="s">
        <v>6</v>
      </c>
      <c r="B1143" s="400">
        <v>100000484717</v>
      </c>
      <c r="C1143" s="399" t="s">
        <v>5475</v>
      </c>
      <c r="D1143" s="399" t="s">
        <v>5483</v>
      </c>
      <c r="E1143" s="399" t="s">
        <v>13</v>
      </c>
      <c r="F1143" s="401">
        <v>44327.765277777777</v>
      </c>
      <c r="G1143" s="84"/>
      <c r="H1143" s="84"/>
      <c r="I1143" s="84"/>
      <c r="J1143" s="84"/>
      <c r="K1143" s="84"/>
      <c r="L1143" s="84"/>
      <c r="M1143" s="84"/>
      <c r="N1143" s="84"/>
      <c r="O1143" s="84"/>
      <c r="P1143" s="84"/>
      <c r="Q1143" s="84"/>
      <c r="R1143" s="84"/>
      <c r="S1143" s="84"/>
      <c r="T1143" s="84"/>
      <c r="U1143" s="84"/>
      <c r="V1143" s="84"/>
      <c r="W1143" s="84"/>
      <c r="X1143" s="84"/>
      <c r="Y1143" s="84"/>
      <c r="Z1143" s="84"/>
    </row>
    <row r="1144" spans="1:26" ht="60">
      <c r="A1144" s="399" t="s">
        <v>11</v>
      </c>
      <c r="B1144" s="400">
        <v>100000437235</v>
      </c>
      <c r="C1144" s="399" t="s">
        <v>5475</v>
      </c>
      <c r="D1144" s="399" t="s">
        <v>5483</v>
      </c>
      <c r="E1144" s="399" t="s">
        <v>13</v>
      </c>
      <c r="F1144" s="401">
        <v>44326.648611111115</v>
      </c>
      <c r="G1144" s="84"/>
      <c r="H1144" s="84"/>
      <c r="I1144" s="84"/>
      <c r="J1144" s="84"/>
      <c r="K1144" s="84"/>
      <c r="L1144" s="84"/>
      <c r="M1144" s="84"/>
      <c r="N1144" s="84"/>
      <c r="O1144" s="84"/>
      <c r="P1144" s="84"/>
      <c r="Q1144" s="84"/>
      <c r="R1144" s="84"/>
      <c r="S1144" s="84"/>
      <c r="T1144" s="84"/>
      <c r="U1144" s="84"/>
      <c r="V1144" s="84"/>
      <c r="W1144" s="84"/>
      <c r="X1144" s="84"/>
      <c r="Y1144" s="84"/>
      <c r="Z1144" s="84"/>
    </row>
    <row r="1145" spans="1:26" ht="60">
      <c r="A1145" s="399" t="s">
        <v>11</v>
      </c>
      <c r="B1145" s="400">
        <v>100000448228</v>
      </c>
      <c r="C1145" s="399" t="s">
        <v>5475</v>
      </c>
      <c r="D1145" s="399" t="s">
        <v>5483</v>
      </c>
      <c r="E1145" s="399" t="s">
        <v>13</v>
      </c>
      <c r="F1145" s="401">
        <v>44311.647222222222</v>
      </c>
      <c r="G1145" s="84"/>
      <c r="H1145" s="84"/>
      <c r="I1145" s="84"/>
      <c r="J1145" s="84"/>
      <c r="K1145" s="84"/>
      <c r="L1145" s="84"/>
      <c r="M1145" s="84"/>
      <c r="N1145" s="84"/>
      <c r="O1145" s="84"/>
      <c r="P1145" s="84"/>
      <c r="Q1145" s="84"/>
      <c r="R1145" s="84"/>
      <c r="S1145" s="84"/>
      <c r="T1145" s="84"/>
      <c r="U1145" s="84"/>
      <c r="V1145" s="84"/>
      <c r="W1145" s="84"/>
      <c r="X1145" s="84"/>
      <c r="Y1145" s="84"/>
      <c r="Z1145" s="84"/>
    </row>
    <row r="1146" spans="1:26" ht="60">
      <c r="A1146" s="399" t="s">
        <v>15</v>
      </c>
      <c r="B1146" s="400">
        <v>100000453870</v>
      </c>
      <c r="C1146" s="399" t="s">
        <v>5475</v>
      </c>
      <c r="D1146" s="399" t="s">
        <v>5483</v>
      </c>
      <c r="E1146" s="399" t="s">
        <v>13</v>
      </c>
      <c r="F1146" s="401">
        <v>44327.475694444445</v>
      </c>
      <c r="G1146" s="84"/>
      <c r="H1146" s="84"/>
      <c r="I1146" s="84"/>
      <c r="J1146" s="84"/>
      <c r="K1146" s="84"/>
      <c r="L1146" s="84"/>
      <c r="M1146" s="84"/>
      <c r="N1146" s="84"/>
      <c r="O1146" s="84"/>
      <c r="P1146" s="84"/>
      <c r="Q1146" s="84"/>
      <c r="R1146" s="84"/>
      <c r="S1146" s="84"/>
      <c r="T1146" s="84"/>
      <c r="U1146" s="84"/>
      <c r="V1146" s="84"/>
      <c r="W1146" s="84"/>
      <c r="X1146" s="84"/>
      <c r="Y1146" s="84"/>
      <c r="Z1146" s="84"/>
    </row>
    <row r="1147" spans="1:26" ht="60">
      <c r="A1147" s="399" t="s">
        <v>10</v>
      </c>
      <c r="B1147" s="400">
        <v>100000466662</v>
      </c>
      <c r="C1147" s="399" t="s">
        <v>5475</v>
      </c>
      <c r="D1147" s="399" t="s">
        <v>5483</v>
      </c>
      <c r="E1147" s="399" t="s">
        <v>9</v>
      </c>
      <c r="F1147" s="401">
        <v>44337.4375</v>
      </c>
      <c r="G1147" s="84"/>
      <c r="H1147" s="84"/>
      <c r="I1147" s="84"/>
      <c r="J1147" s="84"/>
      <c r="K1147" s="84"/>
      <c r="L1147" s="84"/>
      <c r="M1147" s="84"/>
      <c r="N1147" s="84"/>
      <c r="O1147" s="84"/>
      <c r="P1147" s="84"/>
      <c r="Q1147" s="84"/>
      <c r="R1147" s="84"/>
      <c r="S1147" s="84"/>
      <c r="T1147" s="84"/>
      <c r="U1147" s="84"/>
      <c r="V1147" s="84"/>
      <c r="W1147" s="84"/>
      <c r="X1147" s="84"/>
      <c r="Y1147" s="84"/>
      <c r="Z1147" s="84"/>
    </row>
    <row r="1148" spans="1:26" ht="60">
      <c r="A1148" s="404" t="s">
        <v>14</v>
      </c>
      <c r="B1148" s="405">
        <v>100000139558</v>
      </c>
      <c r="C1148" s="404" t="s">
        <v>5475</v>
      </c>
      <c r="D1148" s="404" t="s">
        <v>5483</v>
      </c>
      <c r="E1148" s="406" t="s">
        <v>9</v>
      </c>
      <c r="F1148" s="407">
        <v>44300.460416666669</v>
      </c>
      <c r="G1148" s="84"/>
      <c r="H1148" s="84"/>
      <c r="I1148" s="84"/>
      <c r="J1148" s="84"/>
      <c r="K1148" s="84"/>
      <c r="L1148" s="84"/>
      <c r="M1148" s="84"/>
      <c r="N1148" s="84"/>
      <c r="O1148" s="84"/>
      <c r="P1148" s="84"/>
      <c r="Q1148" s="84"/>
      <c r="R1148" s="84"/>
      <c r="S1148" s="84"/>
      <c r="T1148" s="84"/>
      <c r="U1148" s="84"/>
      <c r="V1148" s="84"/>
      <c r="W1148" s="84"/>
      <c r="X1148" s="84"/>
      <c r="Y1148" s="84"/>
      <c r="Z1148" s="84"/>
    </row>
    <row r="1149" spans="1:26" ht="60">
      <c r="A1149" s="399" t="s">
        <v>6</v>
      </c>
      <c r="B1149" s="400">
        <v>100000304695</v>
      </c>
      <c r="C1149" s="399" t="s">
        <v>5475</v>
      </c>
      <c r="D1149" s="399" t="s">
        <v>5483</v>
      </c>
      <c r="E1149" s="399" t="s">
        <v>13</v>
      </c>
      <c r="F1149" s="401">
        <v>44277.691666666666</v>
      </c>
      <c r="G1149" s="84"/>
      <c r="H1149" s="84"/>
      <c r="I1149" s="84"/>
      <c r="J1149" s="84"/>
      <c r="K1149" s="84"/>
      <c r="L1149" s="84"/>
      <c r="M1149" s="84"/>
      <c r="N1149" s="84"/>
      <c r="O1149" s="84"/>
      <c r="P1149" s="84"/>
      <c r="Q1149" s="84"/>
      <c r="R1149" s="84"/>
      <c r="S1149" s="84"/>
      <c r="T1149" s="84"/>
      <c r="U1149" s="84"/>
      <c r="V1149" s="84"/>
      <c r="W1149" s="84"/>
      <c r="X1149" s="84"/>
      <c r="Y1149" s="84"/>
      <c r="Z1149" s="84"/>
    </row>
    <row r="1150" spans="1:26" ht="60">
      <c r="A1150" s="399" t="s">
        <v>12</v>
      </c>
      <c r="B1150" s="400">
        <v>100000347932</v>
      </c>
      <c r="C1150" s="399" t="s">
        <v>5475</v>
      </c>
      <c r="D1150" s="399" t="s">
        <v>5483</v>
      </c>
      <c r="E1150" s="399" t="s">
        <v>13</v>
      </c>
      <c r="F1150" s="401">
        <v>44328.70694444445</v>
      </c>
      <c r="G1150" s="84"/>
      <c r="H1150" s="84"/>
      <c r="I1150" s="84"/>
      <c r="J1150" s="84"/>
      <c r="K1150" s="84"/>
      <c r="L1150" s="84"/>
      <c r="M1150" s="84"/>
      <c r="N1150" s="84"/>
      <c r="O1150" s="84"/>
      <c r="P1150" s="84"/>
      <c r="Q1150" s="84"/>
      <c r="R1150" s="84"/>
      <c r="S1150" s="84"/>
      <c r="T1150" s="84"/>
      <c r="U1150" s="84"/>
      <c r="V1150" s="84"/>
      <c r="W1150" s="84"/>
      <c r="X1150" s="84"/>
      <c r="Y1150" s="84"/>
      <c r="Z1150" s="84"/>
    </row>
    <row r="1151" spans="1:26" ht="60">
      <c r="A1151" s="399" t="s">
        <v>6</v>
      </c>
      <c r="B1151" s="400">
        <v>100000357449</v>
      </c>
      <c r="C1151" s="399" t="s">
        <v>5475</v>
      </c>
      <c r="D1151" s="399" t="s">
        <v>5483</v>
      </c>
      <c r="E1151" s="399" t="s">
        <v>13</v>
      </c>
      <c r="F1151" s="401">
        <v>44260.680555555555</v>
      </c>
      <c r="G1151" s="84"/>
      <c r="H1151" s="84"/>
      <c r="I1151" s="84"/>
      <c r="J1151" s="84"/>
      <c r="K1151" s="84"/>
      <c r="L1151" s="84"/>
      <c r="M1151" s="84"/>
      <c r="N1151" s="84"/>
      <c r="O1151" s="84"/>
      <c r="P1151" s="84"/>
      <c r="Q1151" s="84"/>
      <c r="R1151" s="84"/>
      <c r="S1151" s="84"/>
      <c r="T1151" s="84"/>
      <c r="U1151" s="84"/>
      <c r="V1151" s="84"/>
      <c r="W1151" s="84"/>
      <c r="X1151" s="84"/>
      <c r="Y1151" s="84"/>
      <c r="Z1151" s="84"/>
    </row>
    <row r="1152" spans="1:26" ht="60">
      <c r="A1152" s="404" t="s">
        <v>14</v>
      </c>
      <c r="B1152" s="405">
        <v>100000074063</v>
      </c>
      <c r="C1152" s="404" t="s">
        <v>5475</v>
      </c>
      <c r="D1152" s="404" t="s">
        <v>5483</v>
      </c>
      <c r="E1152" s="406" t="s">
        <v>9</v>
      </c>
      <c r="F1152" s="407">
        <v>44327.626388888893</v>
      </c>
      <c r="G1152" s="84"/>
      <c r="H1152" s="84"/>
      <c r="I1152" s="84"/>
      <c r="J1152" s="84"/>
      <c r="K1152" s="84"/>
      <c r="L1152" s="84"/>
      <c r="M1152" s="84"/>
      <c r="N1152" s="84"/>
      <c r="O1152" s="84"/>
      <c r="P1152" s="84"/>
      <c r="Q1152" s="84"/>
      <c r="R1152" s="84"/>
      <c r="S1152" s="84"/>
      <c r="T1152" s="84"/>
      <c r="U1152" s="84"/>
      <c r="V1152" s="84"/>
      <c r="W1152" s="84"/>
      <c r="X1152" s="84"/>
      <c r="Y1152" s="84"/>
      <c r="Z1152" s="84"/>
    </row>
    <row r="1153" spans="1:26" ht="60">
      <c r="A1153" s="399" t="s">
        <v>10</v>
      </c>
      <c r="B1153" s="400">
        <v>100000365427</v>
      </c>
      <c r="C1153" s="399" t="s">
        <v>5475</v>
      </c>
      <c r="D1153" s="399" t="s">
        <v>5483</v>
      </c>
      <c r="E1153" s="399" t="s">
        <v>13</v>
      </c>
      <c r="F1153" s="401">
        <v>44307.695138888885</v>
      </c>
      <c r="G1153" s="84"/>
      <c r="H1153" s="84"/>
      <c r="I1153" s="84"/>
      <c r="J1153" s="84"/>
      <c r="K1153" s="84"/>
      <c r="L1153" s="84"/>
      <c r="M1153" s="84"/>
      <c r="N1153" s="84"/>
      <c r="O1153" s="84"/>
      <c r="P1153" s="84"/>
      <c r="Q1153" s="84"/>
      <c r="R1153" s="84"/>
      <c r="S1153" s="84"/>
      <c r="T1153" s="84"/>
      <c r="U1153" s="84"/>
      <c r="V1153" s="84"/>
      <c r="W1153" s="84"/>
      <c r="X1153" s="84"/>
      <c r="Y1153" s="84"/>
      <c r="Z1153" s="84"/>
    </row>
    <row r="1154" spans="1:26" ht="60">
      <c r="A1154" s="399" t="s">
        <v>10</v>
      </c>
      <c r="B1154" s="400">
        <v>100000087218</v>
      </c>
      <c r="C1154" s="399" t="s">
        <v>5475</v>
      </c>
      <c r="D1154" s="399" t="s">
        <v>5483</v>
      </c>
      <c r="E1154" s="399" t="s">
        <v>9</v>
      </c>
      <c r="F1154" s="401">
        <v>44337.4375</v>
      </c>
      <c r="G1154" s="84"/>
      <c r="H1154" s="84"/>
      <c r="I1154" s="84"/>
      <c r="J1154" s="84"/>
      <c r="K1154" s="84"/>
      <c r="L1154" s="84"/>
      <c r="M1154" s="84"/>
      <c r="N1154" s="84"/>
      <c r="O1154" s="84"/>
      <c r="P1154" s="84"/>
      <c r="Q1154" s="84"/>
      <c r="R1154" s="84"/>
      <c r="S1154" s="84"/>
      <c r="T1154" s="84"/>
      <c r="U1154" s="84"/>
      <c r="V1154" s="84"/>
      <c r="W1154" s="84"/>
      <c r="X1154" s="84"/>
      <c r="Y1154" s="84"/>
      <c r="Z1154" s="84"/>
    </row>
    <row r="1155" spans="1:26" ht="60">
      <c r="A1155" s="399" t="s">
        <v>10</v>
      </c>
      <c r="B1155" s="400">
        <v>100000087799</v>
      </c>
      <c r="C1155" s="399" t="s">
        <v>5475</v>
      </c>
      <c r="D1155" s="399" t="s">
        <v>5483</v>
      </c>
      <c r="E1155" s="399" t="s">
        <v>9</v>
      </c>
      <c r="F1155" s="401">
        <v>44337.439583333333</v>
      </c>
      <c r="G1155" s="84"/>
      <c r="H1155" s="84"/>
      <c r="I1155" s="84"/>
      <c r="J1155" s="84"/>
      <c r="K1155" s="84"/>
      <c r="L1155" s="84"/>
      <c r="M1155" s="84"/>
      <c r="N1155" s="84"/>
      <c r="O1155" s="84"/>
      <c r="P1155" s="84"/>
      <c r="Q1155" s="84"/>
      <c r="R1155" s="84"/>
      <c r="S1155" s="84"/>
      <c r="T1155" s="84"/>
      <c r="U1155" s="84"/>
      <c r="V1155" s="84"/>
      <c r="W1155" s="84"/>
      <c r="X1155" s="84"/>
      <c r="Y1155" s="84"/>
      <c r="Z1155" s="84"/>
    </row>
    <row r="1156" spans="1:26" ht="60">
      <c r="A1156" s="399" t="s">
        <v>19</v>
      </c>
      <c r="B1156" s="400">
        <v>100000414404</v>
      </c>
      <c r="C1156" s="399" t="s">
        <v>5475</v>
      </c>
      <c r="D1156" s="399" t="s">
        <v>5483</v>
      </c>
      <c r="E1156" s="399" t="s">
        <v>13</v>
      </c>
      <c r="F1156" s="401">
        <v>44329.603472222225</v>
      </c>
      <c r="G1156" s="84"/>
      <c r="H1156" s="84"/>
      <c r="I1156" s="84"/>
      <c r="J1156" s="84"/>
      <c r="K1156" s="84"/>
      <c r="L1156" s="84"/>
      <c r="M1156" s="84"/>
      <c r="N1156" s="84"/>
      <c r="O1156" s="84"/>
      <c r="P1156" s="84"/>
      <c r="Q1156" s="84"/>
      <c r="R1156" s="84"/>
      <c r="S1156" s="84"/>
      <c r="T1156" s="84"/>
      <c r="U1156" s="84"/>
      <c r="V1156" s="84"/>
      <c r="W1156" s="84"/>
      <c r="X1156" s="84"/>
      <c r="Y1156" s="84"/>
      <c r="Z1156" s="84"/>
    </row>
    <row r="1157" spans="1:26" ht="60">
      <c r="A1157" s="399" t="s">
        <v>17</v>
      </c>
      <c r="B1157" s="400">
        <v>3190648476</v>
      </c>
      <c r="C1157" s="399" t="s">
        <v>5475</v>
      </c>
      <c r="D1157" s="399" t="s">
        <v>5483</v>
      </c>
      <c r="E1157" s="399" t="s">
        <v>13</v>
      </c>
      <c r="F1157" s="401">
        <v>44294.713888888888</v>
      </c>
      <c r="G1157" s="403">
        <v>44344</v>
      </c>
      <c r="H1157" s="84"/>
      <c r="I1157" s="84"/>
      <c r="J1157" s="84"/>
      <c r="K1157" s="84"/>
      <c r="L1157" s="84"/>
      <c r="M1157" s="84"/>
      <c r="N1157" s="84"/>
      <c r="O1157" s="84"/>
      <c r="P1157" s="84"/>
      <c r="Q1157" s="84"/>
      <c r="R1157" s="84"/>
      <c r="S1157" s="84"/>
      <c r="T1157" s="84"/>
      <c r="U1157" s="84"/>
      <c r="V1157" s="84"/>
      <c r="W1157" s="84"/>
      <c r="X1157" s="84"/>
      <c r="Y1157" s="84"/>
      <c r="Z1157" s="84"/>
    </row>
    <row r="1158" spans="1:26" ht="60">
      <c r="A1158" s="399" t="s">
        <v>11</v>
      </c>
      <c r="B1158" s="400">
        <v>3268293696</v>
      </c>
      <c r="C1158" s="399" t="s">
        <v>5475</v>
      </c>
      <c r="D1158" s="399" t="s">
        <v>5483</v>
      </c>
      <c r="E1158" s="399" t="s">
        <v>13</v>
      </c>
      <c r="F1158" s="401">
        <v>44075.698611111111</v>
      </c>
      <c r="G1158" s="84"/>
      <c r="H1158" s="84"/>
      <c r="I1158" s="84"/>
      <c r="J1158" s="84"/>
      <c r="K1158" s="84"/>
      <c r="L1158" s="84"/>
      <c r="M1158" s="84"/>
      <c r="N1158" s="84"/>
      <c r="O1158" s="84"/>
      <c r="P1158" s="84"/>
      <c r="Q1158" s="84"/>
      <c r="R1158" s="84"/>
      <c r="S1158" s="84"/>
      <c r="T1158" s="84"/>
      <c r="U1158" s="84"/>
      <c r="V1158" s="84"/>
      <c r="W1158" s="84"/>
      <c r="X1158" s="84"/>
      <c r="Y1158" s="84"/>
      <c r="Z1158" s="84"/>
    </row>
    <row r="1159" spans="1:26" ht="60">
      <c r="A1159" s="399" t="s">
        <v>19</v>
      </c>
      <c r="B1159" s="400">
        <v>3368262386</v>
      </c>
      <c r="C1159" s="399" t="s">
        <v>5475</v>
      </c>
      <c r="D1159" s="399" t="s">
        <v>5483</v>
      </c>
      <c r="E1159" s="399" t="s">
        <v>13</v>
      </c>
      <c r="F1159" s="401">
        <v>44315.658333333333</v>
      </c>
      <c r="G1159" s="84"/>
      <c r="H1159" s="84"/>
      <c r="I1159" s="84"/>
      <c r="J1159" s="84"/>
      <c r="K1159" s="84"/>
      <c r="L1159" s="84"/>
      <c r="M1159" s="84"/>
      <c r="N1159" s="84"/>
      <c r="O1159" s="84"/>
      <c r="P1159" s="84"/>
      <c r="Q1159" s="84"/>
      <c r="R1159" s="84"/>
      <c r="S1159" s="84"/>
      <c r="T1159" s="84"/>
      <c r="U1159" s="84"/>
      <c r="V1159" s="84"/>
      <c r="W1159" s="84"/>
      <c r="X1159" s="84"/>
      <c r="Y1159" s="84"/>
      <c r="Z1159" s="84"/>
    </row>
    <row r="1160" spans="1:26" ht="60">
      <c r="A1160" s="399" t="s">
        <v>18</v>
      </c>
      <c r="B1160" s="402">
        <v>3278588035</v>
      </c>
      <c r="C1160" s="399" t="s">
        <v>5475</v>
      </c>
      <c r="D1160" s="399" t="s">
        <v>5483</v>
      </c>
      <c r="E1160" s="399" t="s">
        <v>13</v>
      </c>
      <c r="F1160" s="401">
        <v>44326.789583333331</v>
      </c>
      <c r="G1160" s="84"/>
      <c r="H1160" s="84"/>
      <c r="I1160" s="84"/>
      <c r="J1160" s="84"/>
      <c r="K1160" s="84"/>
      <c r="L1160" s="84"/>
      <c r="M1160" s="84"/>
      <c r="N1160" s="84"/>
      <c r="O1160" s="84"/>
      <c r="P1160" s="84"/>
      <c r="Q1160" s="84"/>
      <c r="R1160" s="84"/>
      <c r="S1160" s="84"/>
      <c r="T1160" s="84"/>
      <c r="U1160" s="84"/>
      <c r="V1160" s="84"/>
      <c r="W1160" s="84"/>
      <c r="X1160" s="84"/>
      <c r="Y1160" s="84"/>
      <c r="Z1160" s="84"/>
    </row>
    <row r="1161" spans="1:26" ht="60">
      <c r="A1161" s="399" t="s">
        <v>19</v>
      </c>
      <c r="B1161" s="400">
        <v>3373445356</v>
      </c>
      <c r="C1161" s="399" t="s">
        <v>5475</v>
      </c>
      <c r="D1161" s="399" t="s">
        <v>5483</v>
      </c>
      <c r="E1161" s="399" t="s">
        <v>13</v>
      </c>
      <c r="F1161" s="401">
        <v>44329.586111111115</v>
      </c>
      <c r="G1161" s="84"/>
      <c r="H1161" s="84"/>
      <c r="I1161" s="84"/>
      <c r="J1161" s="84"/>
      <c r="K1161" s="84"/>
      <c r="L1161" s="84"/>
      <c r="M1161" s="84"/>
      <c r="N1161" s="84"/>
      <c r="O1161" s="84"/>
      <c r="P1161" s="84"/>
      <c r="Q1161" s="84"/>
      <c r="R1161" s="84"/>
      <c r="S1161" s="84"/>
      <c r="T1161" s="84"/>
      <c r="U1161" s="84"/>
      <c r="V1161" s="84"/>
      <c r="W1161" s="84"/>
      <c r="X1161" s="84"/>
      <c r="Y1161" s="84"/>
      <c r="Z1161" s="84"/>
    </row>
    <row r="1162" spans="1:26" ht="60">
      <c r="A1162" s="399" t="s">
        <v>12</v>
      </c>
      <c r="B1162" s="400">
        <v>3394560246</v>
      </c>
      <c r="C1162" s="399" t="s">
        <v>5475</v>
      </c>
      <c r="D1162" s="399" t="s">
        <v>5483</v>
      </c>
      <c r="E1162" s="399" t="s">
        <v>13</v>
      </c>
      <c r="F1162" s="401">
        <v>44328.710416666669</v>
      </c>
      <c r="G1162" s="84"/>
      <c r="H1162" s="84"/>
      <c r="I1162" s="84"/>
      <c r="J1162" s="84"/>
      <c r="K1162" s="84"/>
      <c r="L1162" s="84"/>
      <c r="M1162" s="84"/>
      <c r="N1162" s="84"/>
      <c r="O1162" s="84"/>
      <c r="P1162" s="84"/>
      <c r="Q1162" s="84"/>
      <c r="R1162" s="84"/>
      <c r="S1162" s="84"/>
      <c r="T1162" s="84"/>
      <c r="U1162" s="84"/>
      <c r="V1162" s="84"/>
      <c r="W1162" s="84"/>
      <c r="X1162" s="84"/>
      <c r="Y1162" s="84"/>
      <c r="Z1162" s="84"/>
    </row>
    <row r="1163" spans="1:26" ht="60">
      <c r="A1163" s="399" t="s">
        <v>6</v>
      </c>
      <c r="B1163" s="400">
        <v>100000018539</v>
      </c>
      <c r="C1163" s="399" t="s">
        <v>5475</v>
      </c>
      <c r="D1163" s="399" t="s">
        <v>5483</v>
      </c>
      <c r="E1163" s="399" t="s">
        <v>13</v>
      </c>
      <c r="F1163" s="401">
        <v>44279.656944444447</v>
      </c>
      <c r="G1163" s="84"/>
      <c r="H1163" s="84"/>
      <c r="I1163" s="84"/>
      <c r="J1163" s="84"/>
      <c r="K1163" s="84"/>
      <c r="L1163" s="84"/>
      <c r="M1163" s="84"/>
      <c r="N1163" s="84"/>
      <c r="O1163" s="84"/>
      <c r="P1163" s="84"/>
      <c r="Q1163" s="84"/>
      <c r="R1163" s="84"/>
      <c r="S1163" s="84"/>
      <c r="T1163" s="84"/>
      <c r="U1163" s="84"/>
      <c r="V1163" s="84"/>
      <c r="W1163" s="84"/>
      <c r="X1163" s="84"/>
      <c r="Y1163" s="84"/>
      <c r="Z1163" s="84"/>
    </row>
    <row r="1164" spans="1:26" ht="60">
      <c r="A1164" s="399" t="s">
        <v>16</v>
      </c>
      <c r="B1164" s="400">
        <v>100000019130</v>
      </c>
      <c r="C1164" s="399" t="s">
        <v>5475</v>
      </c>
      <c r="D1164" s="399" t="s">
        <v>5483</v>
      </c>
      <c r="E1164" s="399" t="s">
        <v>13</v>
      </c>
      <c r="F1164" s="401">
        <v>44307.651388888888</v>
      </c>
      <c r="G1164" s="84"/>
      <c r="H1164" s="84"/>
      <c r="I1164" s="84"/>
      <c r="J1164" s="84"/>
      <c r="K1164" s="84"/>
      <c r="L1164" s="84"/>
      <c r="M1164" s="84"/>
      <c r="N1164" s="84"/>
      <c r="O1164" s="84"/>
      <c r="P1164" s="84"/>
      <c r="Q1164" s="84"/>
      <c r="R1164" s="84"/>
      <c r="S1164" s="84"/>
      <c r="T1164" s="84"/>
      <c r="U1164" s="84"/>
      <c r="V1164" s="84"/>
      <c r="W1164" s="84"/>
      <c r="X1164" s="84"/>
      <c r="Y1164" s="84"/>
      <c r="Z1164" s="84"/>
    </row>
    <row r="1165" spans="1:26" ht="60">
      <c r="A1165" s="399" t="s">
        <v>6</v>
      </c>
      <c r="B1165" s="400">
        <v>100000060309</v>
      </c>
      <c r="C1165" s="399" t="s">
        <v>5475</v>
      </c>
      <c r="D1165" s="399" t="s">
        <v>5483</v>
      </c>
      <c r="E1165" s="399" t="s">
        <v>13</v>
      </c>
      <c r="F1165" s="401">
        <v>44301.620833333334</v>
      </c>
      <c r="G1165" s="84"/>
      <c r="H1165" s="84"/>
      <c r="I1165" s="84"/>
      <c r="J1165" s="84"/>
      <c r="K1165" s="84"/>
      <c r="L1165" s="84"/>
      <c r="M1165" s="84"/>
      <c r="N1165" s="84"/>
      <c r="O1165" s="84"/>
      <c r="P1165" s="84"/>
      <c r="Q1165" s="84"/>
      <c r="R1165" s="84"/>
      <c r="S1165" s="84"/>
      <c r="T1165" s="84"/>
      <c r="U1165" s="84"/>
      <c r="V1165" s="84"/>
      <c r="W1165" s="84"/>
      <c r="X1165" s="84"/>
      <c r="Y1165" s="84"/>
      <c r="Z1165" s="84"/>
    </row>
    <row r="1166" spans="1:26" ht="45">
      <c r="A1166" s="399" t="s">
        <v>18</v>
      </c>
      <c r="B1166" s="402">
        <v>3103569269</v>
      </c>
      <c r="C1166" s="399" t="s">
        <v>5475</v>
      </c>
      <c r="D1166" s="399" t="s">
        <v>5476</v>
      </c>
      <c r="E1166" s="399" t="s">
        <v>13</v>
      </c>
      <c r="F1166" s="401">
        <v>44221.48055555555</v>
      </c>
      <c r="G1166" s="84"/>
      <c r="H1166" s="416"/>
      <c r="I1166" s="84"/>
      <c r="J1166" s="84"/>
      <c r="K1166" s="84"/>
      <c r="L1166" s="84"/>
      <c r="M1166" s="84"/>
      <c r="N1166" s="84"/>
      <c r="O1166" s="84"/>
      <c r="P1166" s="84"/>
      <c r="Q1166" s="84"/>
      <c r="R1166" s="84"/>
      <c r="S1166" s="84"/>
      <c r="T1166" s="84"/>
      <c r="U1166" s="84"/>
      <c r="V1166" s="84"/>
      <c r="W1166" s="84"/>
      <c r="X1166" s="84"/>
      <c r="Y1166" s="84"/>
      <c r="Z1166" s="84"/>
    </row>
    <row r="1167" spans="1:26" ht="45">
      <c r="A1167" s="399" t="s">
        <v>10</v>
      </c>
      <c r="B1167" s="400">
        <v>2128308498</v>
      </c>
      <c r="C1167" s="399" t="s">
        <v>5475</v>
      </c>
      <c r="D1167" s="399" t="s">
        <v>5476</v>
      </c>
      <c r="E1167" s="399" t="s">
        <v>13</v>
      </c>
      <c r="F1167" s="401">
        <v>44326.660416666666</v>
      </c>
      <c r="G1167" s="84"/>
      <c r="H1167" s="84"/>
      <c r="I1167" s="84"/>
      <c r="J1167" s="84"/>
      <c r="K1167" s="84"/>
      <c r="L1167" s="84"/>
      <c r="M1167" s="84"/>
      <c r="N1167" s="84"/>
      <c r="O1167" s="84"/>
      <c r="P1167" s="84"/>
      <c r="Q1167" s="84"/>
      <c r="R1167" s="84"/>
      <c r="S1167" s="84"/>
      <c r="T1167" s="84"/>
      <c r="U1167" s="84"/>
      <c r="V1167" s="84"/>
      <c r="W1167" s="84"/>
      <c r="X1167" s="84"/>
      <c r="Y1167" s="84"/>
      <c r="Z1167" s="84"/>
    </row>
    <row r="1168" spans="1:26" ht="45">
      <c r="A1168" s="399" t="s">
        <v>18</v>
      </c>
      <c r="B1168" s="402">
        <v>2153005698</v>
      </c>
      <c r="C1168" s="399" t="s">
        <v>5475</v>
      </c>
      <c r="D1168" s="399" t="s">
        <v>5476</v>
      </c>
      <c r="E1168" s="399" t="s">
        <v>13</v>
      </c>
      <c r="F1168" s="401">
        <v>44328.679861111115</v>
      </c>
      <c r="G1168" s="84"/>
      <c r="H1168" s="84"/>
      <c r="I1168" s="84"/>
      <c r="J1168" s="84"/>
      <c r="K1168" s="84"/>
      <c r="L1168" s="84"/>
      <c r="M1168" s="84"/>
      <c r="N1168" s="84"/>
      <c r="O1168" s="84"/>
      <c r="P1168" s="84"/>
      <c r="Q1168" s="84"/>
      <c r="R1168" s="84"/>
      <c r="S1168" s="84"/>
      <c r="T1168" s="84"/>
      <c r="U1168" s="84"/>
      <c r="V1168" s="84"/>
      <c r="W1168" s="84"/>
      <c r="X1168" s="84"/>
      <c r="Y1168" s="84"/>
      <c r="Z1168" s="84"/>
    </row>
    <row r="1169" spans="1:26" ht="45">
      <c r="A1169" s="399" t="s">
        <v>18</v>
      </c>
      <c r="B1169" s="402">
        <v>2462265588</v>
      </c>
      <c r="C1169" s="399" t="s">
        <v>5475</v>
      </c>
      <c r="D1169" s="399" t="s">
        <v>5476</v>
      </c>
      <c r="E1169" s="399" t="s">
        <v>13</v>
      </c>
      <c r="F1169" s="401">
        <v>44326.702777777777</v>
      </c>
      <c r="G1169" s="84"/>
      <c r="H1169" s="84"/>
      <c r="I1169" s="84"/>
      <c r="J1169" s="84"/>
      <c r="K1169" s="84"/>
      <c r="L1169" s="84"/>
      <c r="M1169" s="84"/>
      <c r="N1169" s="84"/>
      <c r="O1169" s="84"/>
      <c r="P1169" s="84"/>
      <c r="Q1169" s="84"/>
      <c r="R1169" s="84"/>
      <c r="S1169" s="84"/>
      <c r="T1169" s="84"/>
      <c r="U1169" s="84"/>
      <c r="V1169" s="84"/>
      <c r="W1169" s="84"/>
      <c r="X1169" s="84"/>
      <c r="Y1169" s="84"/>
      <c r="Z1169" s="84"/>
    </row>
    <row r="1170" spans="1:26" ht="45">
      <c r="A1170" s="399" t="s">
        <v>17</v>
      </c>
      <c r="B1170" s="400">
        <v>2793696577</v>
      </c>
      <c r="C1170" s="399" t="s">
        <v>5475</v>
      </c>
      <c r="D1170" s="399" t="s">
        <v>5476</v>
      </c>
      <c r="E1170" s="399" t="s">
        <v>13</v>
      </c>
      <c r="F1170" s="401">
        <v>44326.741666666669</v>
      </c>
      <c r="G1170" s="403">
        <v>44343</v>
      </c>
      <c r="H1170" s="84"/>
      <c r="I1170" s="84"/>
      <c r="J1170" s="84"/>
      <c r="K1170" s="84"/>
      <c r="L1170" s="84"/>
      <c r="M1170" s="84"/>
      <c r="N1170" s="84"/>
      <c r="O1170" s="84"/>
      <c r="P1170" s="84"/>
      <c r="Q1170" s="84"/>
      <c r="R1170" s="84"/>
      <c r="S1170" s="84"/>
      <c r="T1170" s="84"/>
      <c r="U1170" s="84"/>
      <c r="V1170" s="84"/>
      <c r="W1170" s="84"/>
      <c r="X1170" s="84"/>
      <c r="Y1170" s="84"/>
      <c r="Z1170" s="84"/>
    </row>
    <row r="1171" spans="1:26" ht="45">
      <c r="A1171" s="399" t="s">
        <v>12</v>
      </c>
      <c r="B1171" s="400">
        <v>2181756403</v>
      </c>
      <c r="C1171" s="399" t="s">
        <v>5475</v>
      </c>
      <c r="D1171" s="399" t="s">
        <v>5476</v>
      </c>
      <c r="E1171" s="399" t="s">
        <v>13</v>
      </c>
      <c r="F1171" s="401">
        <v>44326.741666666669</v>
      </c>
      <c r="G1171" s="84"/>
      <c r="H1171" s="84"/>
      <c r="I1171" s="84"/>
      <c r="J1171" s="84"/>
      <c r="K1171" s="84"/>
      <c r="L1171" s="84"/>
      <c r="M1171" s="84"/>
      <c r="N1171" s="84"/>
      <c r="O1171" s="84"/>
      <c r="P1171" s="84"/>
      <c r="Q1171" s="84"/>
      <c r="R1171" s="84"/>
      <c r="S1171" s="84"/>
      <c r="T1171" s="84"/>
      <c r="U1171" s="84"/>
      <c r="V1171" s="84"/>
      <c r="W1171" s="84"/>
      <c r="X1171" s="84"/>
      <c r="Y1171" s="84"/>
      <c r="Z1171" s="84"/>
    </row>
    <row r="1172" spans="1:26" ht="45">
      <c r="A1172" s="399" t="s">
        <v>11</v>
      </c>
      <c r="B1172" s="400">
        <v>2709344122</v>
      </c>
      <c r="C1172" s="399" t="s">
        <v>5475</v>
      </c>
      <c r="D1172" s="399" t="s">
        <v>5476</v>
      </c>
      <c r="E1172" s="399" t="s">
        <v>9</v>
      </c>
      <c r="F1172" s="401">
        <v>44337.4</v>
      </c>
      <c r="G1172" s="84"/>
      <c r="H1172" s="84"/>
      <c r="I1172" s="84"/>
      <c r="J1172" s="84"/>
      <c r="K1172" s="84"/>
      <c r="L1172" s="84"/>
      <c r="M1172" s="84"/>
      <c r="N1172" s="84"/>
      <c r="O1172" s="84"/>
      <c r="P1172" s="84"/>
      <c r="Q1172" s="84"/>
      <c r="R1172" s="84"/>
      <c r="S1172" s="84"/>
      <c r="T1172" s="84"/>
      <c r="U1172" s="84"/>
      <c r="V1172" s="84"/>
      <c r="W1172" s="84"/>
      <c r="X1172" s="84"/>
      <c r="Y1172" s="84"/>
      <c r="Z1172" s="84"/>
    </row>
    <row r="1173" spans="1:26" ht="45">
      <c r="A1173" s="399" t="s">
        <v>12</v>
      </c>
      <c r="B1173" s="400">
        <v>1426533914</v>
      </c>
      <c r="C1173" s="399" t="s">
        <v>5475</v>
      </c>
      <c r="D1173" s="399" t="s">
        <v>5476</v>
      </c>
      <c r="E1173" s="399" t="s">
        <v>13</v>
      </c>
      <c r="F1173" s="401">
        <v>44336.589583333334</v>
      </c>
      <c r="G1173" s="84"/>
      <c r="H1173" s="84"/>
      <c r="I1173" s="84"/>
      <c r="J1173" s="84"/>
      <c r="K1173" s="84"/>
      <c r="L1173" s="84"/>
      <c r="M1173" s="84"/>
      <c r="N1173" s="84"/>
      <c r="O1173" s="84"/>
      <c r="P1173" s="84"/>
      <c r="Q1173" s="84"/>
      <c r="R1173" s="84"/>
      <c r="S1173" s="84"/>
      <c r="T1173" s="84"/>
      <c r="U1173" s="84"/>
      <c r="V1173" s="84"/>
      <c r="W1173" s="84"/>
      <c r="X1173" s="84"/>
      <c r="Y1173" s="84"/>
      <c r="Z1173" s="84"/>
    </row>
    <row r="1174" spans="1:26" ht="45">
      <c r="A1174" s="404" t="s">
        <v>14</v>
      </c>
      <c r="B1174" s="405">
        <v>1739159508</v>
      </c>
      <c r="C1174" s="404" t="s">
        <v>5475</v>
      </c>
      <c r="D1174" s="404" t="s">
        <v>5476</v>
      </c>
      <c r="E1174" s="406" t="s">
        <v>9</v>
      </c>
      <c r="F1174" s="407">
        <v>44335.488888888889</v>
      </c>
      <c r="G1174" s="84"/>
      <c r="H1174" s="84"/>
      <c r="I1174" s="84"/>
      <c r="J1174" s="84"/>
      <c r="K1174" s="84"/>
      <c r="L1174" s="84"/>
      <c r="M1174" s="84"/>
      <c r="N1174" s="84"/>
      <c r="O1174" s="84"/>
      <c r="P1174" s="84"/>
      <c r="Q1174" s="84"/>
      <c r="R1174" s="84"/>
      <c r="S1174" s="84"/>
      <c r="T1174" s="84"/>
      <c r="U1174" s="84"/>
      <c r="V1174" s="84"/>
      <c r="W1174" s="84"/>
      <c r="X1174" s="84"/>
      <c r="Y1174" s="84"/>
      <c r="Z1174" s="84"/>
    </row>
    <row r="1175" spans="1:26" ht="45">
      <c r="A1175" s="399" t="s">
        <v>19</v>
      </c>
      <c r="B1175" s="400">
        <v>1020106363</v>
      </c>
      <c r="C1175" s="399" t="s">
        <v>5475</v>
      </c>
      <c r="D1175" s="399" t="s">
        <v>5476</v>
      </c>
      <c r="E1175" s="399" t="s">
        <v>13</v>
      </c>
      <c r="F1175" s="401">
        <v>44329.615277777775</v>
      </c>
      <c r="G1175" s="84"/>
      <c r="H1175" s="84"/>
      <c r="I1175" s="84"/>
      <c r="J1175" s="84"/>
      <c r="K1175" s="84"/>
      <c r="L1175" s="84"/>
      <c r="M1175" s="84"/>
      <c r="N1175" s="84"/>
      <c r="O1175" s="84"/>
      <c r="P1175" s="84"/>
      <c r="Q1175" s="84"/>
      <c r="R1175" s="84"/>
      <c r="S1175" s="84"/>
      <c r="T1175" s="84"/>
      <c r="U1175" s="84"/>
      <c r="V1175" s="84"/>
      <c r="W1175" s="84"/>
      <c r="X1175" s="84"/>
      <c r="Y1175" s="84"/>
      <c r="Z1175" s="84"/>
    </row>
    <row r="1176" spans="1:26" ht="45">
      <c r="A1176" s="399" t="s">
        <v>15</v>
      </c>
      <c r="B1176" s="400">
        <v>1019728153</v>
      </c>
      <c r="C1176" s="399" t="s">
        <v>5475</v>
      </c>
      <c r="D1176" s="399" t="s">
        <v>5476</v>
      </c>
      <c r="E1176" s="399" t="s">
        <v>13</v>
      </c>
      <c r="F1176" s="401">
        <v>44329.390277777777</v>
      </c>
      <c r="G1176" s="84"/>
      <c r="H1176" s="84"/>
      <c r="I1176" s="84"/>
      <c r="J1176" s="84"/>
      <c r="K1176" s="84"/>
      <c r="L1176" s="84"/>
      <c r="M1176" s="84"/>
      <c r="N1176" s="84"/>
      <c r="O1176" s="84"/>
      <c r="P1176" s="84"/>
      <c r="Q1176" s="84"/>
      <c r="R1176" s="84"/>
      <c r="S1176" s="84"/>
      <c r="T1176" s="84"/>
      <c r="U1176" s="84"/>
      <c r="V1176" s="84"/>
      <c r="W1176" s="84"/>
      <c r="X1176" s="84"/>
      <c r="Y1176" s="84"/>
      <c r="Z1176" s="84"/>
    </row>
    <row r="1177" spans="1:26" ht="60">
      <c r="A1177" s="399" t="s">
        <v>10</v>
      </c>
      <c r="B1177" s="400">
        <v>3014299560</v>
      </c>
      <c r="C1177" s="399" t="s">
        <v>5475</v>
      </c>
      <c r="D1177" s="399" t="s">
        <v>5483</v>
      </c>
      <c r="E1177" s="399" t="s">
        <v>9</v>
      </c>
      <c r="F1177" s="401">
        <v>44337.613888888889</v>
      </c>
      <c r="G1177" s="84"/>
      <c r="H1177" s="84"/>
      <c r="I1177" s="84"/>
      <c r="J1177" s="84"/>
      <c r="K1177" s="84"/>
      <c r="L1177" s="84"/>
      <c r="M1177" s="84"/>
      <c r="N1177" s="84"/>
      <c r="O1177" s="84"/>
      <c r="P1177" s="84"/>
      <c r="Q1177" s="84"/>
      <c r="R1177" s="84"/>
      <c r="S1177" s="84"/>
      <c r="T1177" s="84"/>
      <c r="U1177" s="84"/>
      <c r="V1177" s="84"/>
      <c r="W1177" s="84"/>
      <c r="X1177" s="84"/>
      <c r="Y1177" s="84"/>
      <c r="Z1177" s="84"/>
    </row>
    <row r="1178" spans="1:26" ht="60">
      <c r="A1178" s="399" t="s">
        <v>14</v>
      </c>
      <c r="B1178" s="400">
        <v>422674598</v>
      </c>
      <c r="C1178" s="399" t="s">
        <v>5475</v>
      </c>
      <c r="D1178" s="399" t="s">
        <v>5483</v>
      </c>
      <c r="E1178" s="399" t="s">
        <v>9</v>
      </c>
      <c r="F1178" s="401">
        <v>44336.742361111115</v>
      </c>
      <c r="G1178" s="84"/>
      <c r="H1178" s="84"/>
      <c r="I1178" s="84"/>
      <c r="J1178" s="84"/>
      <c r="K1178" s="84"/>
      <c r="L1178" s="84"/>
      <c r="M1178" s="84"/>
      <c r="N1178" s="84"/>
      <c r="O1178" s="84"/>
      <c r="P1178" s="84"/>
      <c r="Q1178" s="84"/>
      <c r="R1178" s="84"/>
      <c r="S1178" s="84"/>
      <c r="T1178" s="84"/>
      <c r="U1178" s="84"/>
      <c r="V1178" s="84"/>
      <c r="W1178" s="84"/>
      <c r="X1178" s="84"/>
      <c r="Y1178" s="84"/>
      <c r="Z1178" s="84"/>
    </row>
    <row r="1179" spans="1:26" ht="60">
      <c r="A1179" s="399" t="s">
        <v>17</v>
      </c>
      <c r="B1179" s="400">
        <v>3032412031</v>
      </c>
      <c r="C1179" s="399" t="s">
        <v>5475</v>
      </c>
      <c r="D1179" s="399" t="s">
        <v>5483</v>
      </c>
      <c r="E1179" s="399" t="s">
        <v>13</v>
      </c>
      <c r="F1179" s="401">
        <v>44249.718055555553</v>
      </c>
      <c r="G1179" s="403">
        <v>44344</v>
      </c>
      <c r="H1179" s="84"/>
      <c r="I1179" s="84"/>
      <c r="J1179" s="84"/>
      <c r="K1179" s="84"/>
      <c r="L1179" s="84"/>
      <c r="M1179" s="84"/>
      <c r="N1179" s="84"/>
      <c r="O1179" s="84"/>
      <c r="P1179" s="84"/>
      <c r="Q1179" s="84"/>
      <c r="R1179" s="84"/>
      <c r="S1179" s="84"/>
      <c r="T1179" s="84"/>
      <c r="U1179" s="84"/>
      <c r="V1179" s="84"/>
      <c r="W1179" s="84"/>
      <c r="X1179" s="84"/>
      <c r="Y1179" s="84"/>
      <c r="Z1179" s="84"/>
    </row>
    <row r="1180" spans="1:26" ht="60">
      <c r="A1180" s="399" t="s">
        <v>17</v>
      </c>
      <c r="B1180" s="400">
        <v>2941064014</v>
      </c>
      <c r="C1180" s="399" t="s">
        <v>5475</v>
      </c>
      <c r="D1180" s="399" t="s">
        <v>5483</v>
      </c>
      <c r="E1180" s="399" t="s">
        <v>13</v>
      </c>
      <c r="F1180" s="401">
        <v>44309.727083333331</v>
      </c>
      <c r="G1180" s="292" t="s">
        <v>2366</v>
      </c>
      <c r="H1180" s="84"/>
      <c r="I1180" s="84"/>
      <c r="J1180" s="84"/>
      <c r="K1180" s="84"/>
      <c r="L1180" s="84"/>
      <c r="M1180" s="84"/>
      <c r="N1180" s="84"/>
      <c r="O1180" s="84"/>
      <c r="P1180" s="84"/>
      <c r="Q1180" s="84"/>
      <c r="R1180" s="84"/>
      <c r="S1180" s="84"/>
      <c r="T1180" s="84"/>
      <c r="U1180" s="84"/>
      <c r="V1180" s="84"/>
      <c r="W1180" s="84"/>
      <c r="X1180" s="84"/>
      <c r="Y1180" s="84"/>
      <c r="Z1180" s="84"/>
    </row>
    <row r="1181" spans="1:26" ht="60">
      <c r="A1181" s="404" t="s">
        <v>14</v>
      </c>
      <c r="B1181" s="405">
        <v>2948357934</v>
      </c>
      <c r="C1181" s="404" t="s">
        <v>5475</v>
      </c>
      <c r="D1181" s="404" t="s">
        <v>5483</v>
      </c>
      <c r="E1181" s="406" t="s">
        <v>9</v>
      </c>
      <c r="F1181" s="407">
        <v>44330.438194444447</v>
      </c>
      <c r="G1181" s="84"/>
      <c r="H1181" s="84"/>
      <c r="I1181" s="84"/>
      <c r="J1181" s="84"/>
      <c r="K1181" s="84"/>
      <c r="L1181" s="84"/>
      <c r="M1181" s="84"/>
      <c r="N1181" s="84"/>
      <c r="O1181" s="84"/>
      <c r="P1181" s="84"/>
      <c r="Q1181" s="84"/>
      <c r="R1181" s="84"/>
      <c r="S1181" s="84"/>
      <c r="T1181" s="84"/>
      <c r="U1181" s="84"/>
      <c r="V1181" s="84"/>
      <c r="W1181" s="84"/>
      <c r="X1181" s="84"/>
      <c r="Y1181" s="84"/>
      <c r="Z1181" s="84"/>
    </row>
    <row r="1182" spans="1:26" ht="60">
      <c r="A1182" s="404" t="s">
        <v>14</v>
      </c>
      <c r="B1182" s="405">
        <v>2960069467</v>
      </c>
      <c r="C1182" s="404" t="s">
        <v>5475</v>
      </c>
      <c r="D1182" s="404" t="s">
        <v>5483</v>
      </c>
      <c r="E1182" s="406" t="s">
        <v>9</v>
      </c>
      <c r="F1182" s="407">
        <v>44256.482638888891</v>
      </c>
      <c r="G1182" s="84"/>
      <c r="H1182" s="84"/>
      <c r="I1182" s="84"/>
      <c r="J1182" s="84"/>
      <c r="K1182" s="84"/>
      <c r="L1182" s="84"/>
      <c r="M1182" s="84"/>
      <c r="N1182" s="84"/>
      <c r="O1182" s="84"/>
      <c r="P1182" s="84"/>
      <c r="Q1182" s="84"/>
      <c r="R1182" s="84"/>
      <c r="S1182" s="84"/>
      <c r="T1182" s="84"/>
      <c r="U1182" s="84"/>
      <c r="V1182" s="84"/>
      <c r="W1182" s="84"/>
      <c r="X1182" s="84"/>
      <c r="Y1182" s="84"/>
      <c r="Z1182" s="84"/>
    </row>
    <row r="1183" spans="1:26" ht="60">
      <c r="A1183" s="399" t="s">
        <v>18</v>
      </c>
      <c r="B1183" s="402">
        <v>2965873624</v>
      </c>
      <c r="C1183" s="399" t="s">
        <v>5475</v>
      </c>
      <c r="D1183" s="399" t="s">
        <v>5483</v>
      </c>
      <c r="E1183" s="399" t="s">
        <v>13</v>
      </c>
      <c r="F1183" s="401">
        <v>44246.73055555555</v>
      </c>
      <c r="G1183" s="84"/>
      <c r="H1183" s="84"/>
      <c r="I1183" s="84"/>
      <c r="J1183" s="84"/>
      <c r="K1183" s="84"/>
      <c r="L1183" s="84"/>
      <c r="M1183" s="84"/>
      <c r="N1183" s="84"/>
      <c r="O1183" s="84"/>
      <c r="P1183" s="84"/>
      <c r="Q1183" s="84"/>
      <c r="R1183" s="84"/>
      <c r="S1183" s="84"/>
      <c r="T1183" s="84"/>
      <c r="U1183" s="84"/>
      <c r="V1183" s="84"/>
      <c r="W1183" s="84"/>
      <c r="X1183" s="84"/>
      <c r="Y1183" s="84"/>
      <c r="Z1183" s="84"/>
    </row>
    <row r="1184" spans="1:26" ht="60">
      <c r="A1184" s="399" t="s">
        <v>11</v>
      </c>
      <c r="B1184" s="400">
        <v>2981510879</v>
      </c>
      <c r="C1184" s="399" t="s">
        <v>5475</v>
      </c>
      <c r="D1184" s="399" t="s">
        <v>5483</v>
      </c>
      <c r="E1184" s="399" t="s">
        <v>13</v>
      </c>
      <c r="F1184" s="401">
        <v>44301.463194444441</v>
      </c>
      <c r="G1184" s="84"/>
      <c r="H1184" s="84"/>
      <c r="I1184" s="84"/>
      <c r="J1184" s="84"/>
      <c r="K1184" s="84"/>
      <c r="L1184" s="84"/>
      <c r="M1184" s="84"/>
      <c r="N1184" s="84"/>
      <c r="O1184" s="84"/>
      <c r="P1184" s="84"/>
      <c r="Q1184" s="84"/>
      <c r="R1184" s="84"/>
      <c r="S1184" s="84"/>
      <c r="T1184" s="84"/>
      <c r="U1184" s="84"/>
      <c r="V1184" s="84"/>
      <c r="W1184" s="84"/>
      <c r="X1184" s="84"/>
      <c r="Y1184" s="84"/>
      <c r="Z1184" s="84"/>
    </row>
    <row r="1185" spans="1:26" ht="60">
      <c r="A1185" s="399" t="s">
        <v>18</v>
      </c>
      <c r="B1185" s="402">
        <v>32879871</v>
      </c>
      <c r="C1185" s="399" t="s">
        <v>5475</v>
      </c>
      <c r="D1185" s="399" t="s">
        <v>5483</v>
      </c>
      <c r="E1185" s="399" t="s">
        <v>9</v>
      </c>
      <c r="F1185" s="401">
        <v>44337.445138888885</v>
      </c>
      <c r="G1185" s="84"/>
      <c r="H1185" s="84"/>
      <c r="I1185" s="84"/>
      <c r="J1185" s="84"/>
      <c r="K1185" s="84"/>
      <c r="L1185" s="84"/>
      <c r="M1185" s="84"/>
      <c r="N1185" s="84"/>
      <c r="O1185" s="84"/>
      <c r="P1185" s="84"/>
      <c r="Q1185" s="84"/>
      <c r="R1185" s="84"/>
      <c r="S1185" s="84"/>
      <c r="T1185" s="84"/>
      <c r="U1185" s="84"/>
      <c r="V1185" s="84"/>
      <c r="W1185" s="84"/>
      <c r="X1185" s="84"/>
      <c r="Y1185" s="84"/>
      <c r="Z1185" s="84"/>
    </row>
    <row r="1186" spans="1:26" ht="60">
      <c r="A1186" s="399" t="s">
        <v>18</v>
      </c>
      <c r="B1186" s="402">
        <v>2628693267</v>
      </c>
      <c r="C1186" s="399" t="s">
        <v>5475</v>
      </c>
      <c r="D1186" s="399" t="s">
        <v>5483</v>
      </c>
      <c r="E1186" s="399" t="s">
        <v>13</v>
      </c>
      <c r="F1186" s="401">
        <v>44335.575694444451</v>
      </c>
      <c r="G1186" s="84"/>
      <c r="H1186" s="84"/>
      <c r="I1186" s="84"/>
      <c r="J1186" s="84"/>
      <c r="K1186" s="84"/>
      <c r="L1186" s="84"/>
      <c r="M1186" s="84"/>
      <c r="N1186" s="84"/>
      <c r="O1186" s="84"/>
      <c r="P1186" s="84"/>
      <c r="Q1186" s="84"/>
      <c r="R1186" s="84"/>
      <c r="S1186" s="84"/>
      <c r="T1186" s="84"/>
      <c r="U1186" s="84"/>
      <c r="V1186" s="84"/>
      <c r="W1186" s="84"/>
      <c r="X1186" s="84"/>
      <c r="Y1186" s="84"/>
      <c r="Z1186" s="84"/>
    </row>
    <row r="1187" spans="1:26" ht="60">
      <c r="A1187" s="404" t="s">
        <v>14</v>
      </c>
      <c r="B1187" s="405">
        <v>2463409982</v>
      </c>
      <c r="C1187" s="404" t="s">
        <v>5475</v>
      </c>
      <c r="D1187" s="404" t="s">
        <v>5483</v>
      </c>
      <c r="E1187" s="406" t="s">
        <v>9</v>
      </c>
      <c r="F1187" s="407">
        <v>44327.624305555553</v>
      </c>
      <c r="G1187" s="84"/>
      <c r="H1187" s="84"/>
      <c r="I1187" s="84"/>
      <c r="J1187" s="84"/>
      <c r="K1187" s="84"/>
      <c r="L1187" s="84"/>
      <c r="M1187" s="84"/>
      <c r="N1187" s="84"/>
      <c r="O1187" s="84"/>
      <c r="P1187" s="84"/>
      <c r="Q1187" s="84"/>
      <c r="R1187" s="84"/>
      <c r="S1187" s="84"/>
      <c r="T1187" s="84"/>
      <c r="U1187" s="84"/>
      <c r="V1187" s="84"/>
      <c r="W1187" s="84"/>
      <c r="X1187" s="84"/>
      <c r="Y1187" s="84"/>
      <c r="Z1187" s="84"/>
    </row>
    <row r="1188" spans="1:26" ht="60">
      <c r="A1188" s="404" t="s">
        <v>14</v>
      </c>
      <c r="B1188" s="405">
        <v>2691311079</v>
      </c>
      <c r="C1188" s="404" t="s">
        <v>5475</v>
      </c>
      <c r="D1188" s="404" t="s">
        <v>5483</v>
      </c>
      <c r="E1188" s="406" t="s">
        <v>9</v>
      </c>
      <c r="F1188" s="407">
        <v>44327.727083333331</v>
      </c>
      <c r="G1188" s="84"/>
      <c r="H1188" s="84"/>
      <c r="I1188" s="84"/>
      <c r="J1188" s="84"/>
      <c r="K1188" s="84"/>
      <c r="L1188" s="84"/>
      <c r="M1188" s="84"/>
      <c r="N1188" s="84"/>
      <c r="O1188" s="84"/>
      <c r="P1188" s="84"/>
      <c r="Q1188" s="84"/>
      <c r="R1188" s="84"/>
      <c r="S1188" s="84"/>
      <c r="T1188" s="84"/>
      <c r="U1188" s="84"/>
      <c r="V1188" s="84"/>
      <c r="W1188" s="84"/>
      <c r="X1188" s="84"/>
      <c r="Y1188" s="84"/>
      <c r="Z1188" s="84"/>
    </row>
    <row r="1189" spans="1:26" ht="60">
      <c r="A1189" s="399" t="s">
        <v>12</v>
      </c>
      <c r="B1189" s="400">
        <v>2476858074</v>
      </c>
      <c r="C1189" s="399" t="s">
        <v>5475</v>
      </c>
      <c r="D1189" s="399" t="s">
        <v>5483</v>
      </c>
      <c r="E1189" s="399" t="s">
        <v>13</v>
      </c>
      <c r="F1189" s="401">
        <v>44327.481249999997</v>
      </c>
      <c r="G1189" s="84"/>
      <c r="H1189" s="84"/>
      <c r="I1189" s="84"/>
      <c r="J1189" s="84"/>
      <c r="K1189" s="84"/>
      <c r="L1189" s="84"/>
      <c r="M1189" s="84"/>
      <c r="N1189" s="84"/>
      <c r="O1189" s="84"/>
      <c r="P1189" s="84"/>
      <c r="Q1189" s="84"/>
      <c r="R1189" s="84"/>
      <c r="S1189" s="84"/>
      <c r="T1189" s="84"/>
      <c r="U1189" s="84"/>
      <c r="V1189" s="84"/>
      <c r="W1189" s="84"/>
      <c r="X1189" s="84"/>
      <c r="Y1189" s="84"/>
      <c r="Z1189" s="84"/>
    </row>
    <row r="1190" spans="1:26" ht="60">
      <c r="A1190" s="399" t="s">
        <v>11</v>
      </c>
      <c r="B1190" s="400">
        <v>2820155786</v>
      </c>
      <c r="C1190" s="399" t="s">
        <v>5475</v>
      </c>
      <c r="D1190" s="399" t="s">
        <v>5483</v>
      </c>
      <c r="E1190" s="399" t="s">
        <v>13</v>
      </c>
      <c r="F1190" s="401">
        <v>44307.741666666669</v>
      </c>
      <c r="G1190" s="84"/>
      <c r="H1190" s="84"/>
      <c r="I1190" s="84"/>
      <c r="J1190" s="84"/>
      <c r="K1190" s="84"/>
      <c r="L1190" s="84"/>
      <c r="M1190" s="84"/>
      <c r="N1190" s="84"/>
      <c r="O1190" s="84"/>
      <c r="P1190" s="84"/>
      <c r="Q1190" s="84"/>
      <c r="R1190" s="84"/>
      <c r="S1190" s="84"/>
      <c r="T1190" s="84"/>
      <c r="U1190" s="84"/>
      <c r="V1190" s="84"/>
      <c r="W1190" s="84"/>
      <c r="X1190" s="84"/>
      <c r="Y1190" s="84"/>
      <c r="Z1190" s="84"/>
    </row>
    <row r="1191" spans="1:26" ht="60">
      <c r="A1191" s="399" t="s">
        <v>16</v>
      </c>
      <c r="B1191" s="400">
        <v>2491314069</v>
      </c>
      <c r="C1191" s="399" t="s">
        <v>5475</v>
      </c>
      <c r="D1191" s="399" t="s">
        <v>5483</v>
      </c>
      <c r="E1191" s="399" t="s">
        <v>13</v>
      </c>
      <c r="F1191" s="401">
        <v>44256.741666666669</v>
      </c>
      <c r="G1191" s="84"/>
      <c r="H1191" s="84"/>
      <c r="I1191" s="84"/>
      <c r="J1191" s="84"/>
      <c r="K1191" s="84"/>
      <c r="L1191" s="84"/>
      <c r="M1191" s="84"/>
      <c r="N1191" s="84"/>
      <c r="O1191" s="84"/>
      <c r="P1191" s="84"/>
      <c r="Q1191" s="84"/>
      <c r="R1191" s="84"/>
      <c r="S1191" s="84"/>
      <c r="T1191" s="84"/>
      <c r="U1191" s="84"/>
      <c r="V1191" s="84"/>
      <c r="W1191" s="84"/>
      <c r="X1191" s="84"/>
      <c r="Y1191" s="84"/>
      <c r="Z1191" s="84"/>
    </row>
    <row r="1192" spans="1:26" ht="60">
      <c r="A1192" s="399" t="s">
        <v>18</v>
      </c>
      <c r="B1192" s="402">
        <v>2507144308</v>
      </c>
      <c r="C1192" s="399" t="s">
        <v>5475</v>
      </c>
      <c r="D1192" s="399" t="s">
        <v>5483</v>
      </c>
      <c r="E1192" s="399" t="s">
        <v>13</v>
      </c>
      <c r="F1192" s="401">
        <v>44260.702083333337</v>
      </c>
      <c r="G1192" s="84"/>
      <c r="H1192" s="84"/>
      <c r="I1192" s="84"/>
      <c r="J1192" s="84"/>
      <c r="K1192" s="84"/>
      <c r="L1192" s="84"/>
      <c r="M1192" s="84"/>
      <c r="N1192" s="84"/>
      <c r="O1192" s="84"/>
      <c r="P1192" s="84"/>
      <c r="Q1192" s="84"/>
      <c r="R1192" s="84"/>
      <c r="S1192" s="84"/>
      <c r="T1192" s="84"/>
      <c r="U1192" s="84"/>
      <c r="V1192" s="84"/>
      <c r="W1192" s="84"/>
      <c r="X1192" s="84"/>
      <c r="Y1192" s="84"/>
      <c r="Z1192" s="84"/>
    </row>
    <row r="1193" spans="1:26" ht="60">
      <c r="A1193" s="399" t="s">
        <v>17</v>
      </c>
      <c r="B1193" s="400">
        <v>2355273350</v>
      </c>
      <c r="C1193" s="399" t="s">
        <v>5475</v>
      </c>
      <c r="D1193" s="399" t="s">
        <v>5483</v>
      </c>
      <c r="E1193" s="399" t="s">
        <v>13</v>
      </c>
      <c r="F1193" s="401">
        <v>44315.691666666666</v>
      </c>
      <c r="G1193" s="403">
        <v>44344</v>
      </c>
      <c r="H1193" s="84"/>
      <c r="I1193" s="84"/>
      <c r="J1193" s="84"/>
      <c r="K1193" s="84"/>
      <c r="L1193" s="84"/>
      <c r="M1193" s="84"/>
      <c r="N1193" s="84"/>
      <c r="O1193" s="84"/>
      <c r="P1193" s="84"/>
      <c r="Q1193" s="84"/>
      <c r="R1193" s="84"/>
      <c r="S1193" s="84"/>
      <c r="T1193" s="84"/>
      <c r="U1193" s="84"/>
      <c r="V1193" s="84"/>
      <c r="W1193" s="84"/>
      <c r="X1193" s="84"/>
      <c r="Y1193" s="84"/>
      <c r="Z1193" s="84"/>
    </row>
    <row r="1194" spans="1:26" ht="60">
      <c r="A1194" s="399" t="s">
        <v>19</v>
      </c>
      <c r="B1194" s="400">
        <v>2440108508</v>
      </c>
      <c r="C1194" s="399" t="s">
        <v>5475</v>
      </c>
      <c r="D1194" s="399" t="s">
        <v>5483</v>
      </c>
      <c r="E1194" s="399" t="s">
        <v>13</v>
      </c>
      <c r="F1194" s="401">
        <v>44329.587500000001</v>
      </c>
      <c r="G1194" s="84"/>
      <c r="H1194" s="84"/>
      <c r="I1194" s="84"/>
      <c r="J1194" s="84"/>
      <c r="K1194" s="84"/>
      <c r="L1194" s="84"/>
      <c r="M1194" s="84"/>
      <c r="N1194" s="84"/>
      <c r="O1194" s="84"/>
      <c r="P1194" s="84"/>
      <c r="Q1194" s="84"/>
      <c r="R1194" s="84"/>
      <c r="S1194" s="84"/>
      <c r="T1194" s="84"/>
      <c r="U1194" s="84"/>
      <c r="V1194" s="84"/>
      <c r="W1194" s="84"/>
      <c r="X1194" s="84"/>
      <c r="Y1194" s="84"/>
      <c r="Z1194" s="84"/>
    </row>
    <row r="1195" spans="1:26" ht="60">
      <c r="A1195" s="404" t="s">
        <v>14</v>
      </c>
      <c r="B1195" s="405">
        <v>2450520137</v>
      </c>
      <c r="C1195" s="404" t="s">
        <v>5475</v>
      </c>
      <c r="D1195" s="404" t="s">
        <v>5483</v>
      </c>
      <c r="E1195" s="406" t="s">
        <v>9</v>
      </c>
      <c r="F1195" s="407">
        <v>44327.625694444447</v>
      </c>
      <c r="G1195" s="84"/>
      <c r="H1195" s="84"/>
      <c r="I1195" s="84"/>
      <c r="J1195" s="84"/>
      <c r="K1195" s="84"/>
      <c r="L1195" s="84"/>
      <c r="M1195" s="84"/>
      <c r="N1195" s="84"/>
      <c r="O1195" s="84"/>
      <c r="P1195" s="84"/>
      <c r="Q1195" s="84"/>
      <c r="R1195" s="84"/>
      <c r="S1195" s="84"/>
      <c r="T1195" s="84"/>
      <c r="U1195" s="84"/>
      <c r="V1195" s="84"/>
      <c r="W1195" s="84"/>
      <c r="X1195" s="84"/>
      <c r="Y1195" s="84"/>
      <c r="Z1195" s="84"/>
    </row>
    <row r="1196" spans="1:26" ht="60">
      <c r="A1196" s="399" t="s">
        <v>19</v>
      </c>
      <c r="B1196" s="400">
        <v>2755752126</v>
      </c>
      <c r="C1196" s="399" t="s">
        <v>5475</v>
      </c>
      <c r="D1196" s="399" t="s">
        <v>5483</v>
      </c>
      <c r="E1196" s="399" t="s">
        <v>13</v>
      </c>
      <c r="F1196" s="401">
        <v>44329.620138888888</v>
      </c>
      <c r="G1196" s="84"/>
      <c r="H1196" s="84"/>
      <c r="I1196" s="84"/>
      <c r="J1196" s="84"/>
      <c r="K1196" s="84"/>
      <c r="L1196" s="84"/>
      <c r="M1196" s="84"/>
      <c r="N1196" s="84"/>
      <c r="O1196" s="84"/>
      <c r="P1196" s="84"/>
      <c r="Q1196" s="84"/>
      <c r="R1196" s="84"/>
      <c r="S1196" s="84"/>
      <c r="T1196" s="84"/>
      <c r="U1196" s="84"/>
      <c r="V1196" s="84"/>
      <c r="W1196" s="84"/>
      <c r="X1196" s="84"/>
      <c r="Y1196" s="84"/>
      <c r="Z1196" s="84"/>
    </row>
    <row r="1197" spans="1:26" ht="60">
      <c r="A1197" s="399" t="s">
        <v>19</v>
      </c>
      <c r="B1197" s="400">
        <v>1600773882</v>
      </c>
      <c r="C1197" s="399" t="s">
        <v>5475</v>
      </c>
      <c r="D1197" s="399" t="s">
        <v>5483</v>
      </c>
      <c r="E1197" s="399" t="s">
        <v>13</v>
      </c>
      <c r="F1197" s="401">
        <v>44329.62222222222</v>
      </c>
      <c r="G1197" s="84"/>
      <c r="H1197" s="84"/>
      <c r="I1197" s="84"/>
      <c r="J1197" s="84"/>
      <c r="K1197" s="84"/>
      <c r="L1197" s="84"/>
      <c r="M1197" s="84"/>
      <c r="N1197" s="84"/>
      <c r="O1197" s="84"/>
      <c r="P1197" s="84"/>
      <c r="Q1197" s="84"/>
      <c r="R1197" s="84"/>
      <c r="S1197" s="84"/>
      <c r="T1197" s="84"/>
      <c r="U1197" s="84"/>
      <c r="V1197" s="84"/>
      <c r="W1197" s="84"/>
      <c r="X1197" s="84"/>
      <c r="Y1197" s="84"/>
      <c r="Z1197" s="84"/>
    </row>
    <row r="1198" spans="1:26" ht="60">
      <c r="A1198" s="404" t="s">
        <v>14</v>
      </c>
      <c r="B1198" s="405">
        <v>1306900812</v>
      </c>
      <c r="C1198" s="404" t="s">
        <v>5475</v>
      </c>
      <c r="D1198" s="404" t="s">
        <v>5483</v>
      </c>
      <c r="E1198" s="406" t="s">
        <v>9</v>
      </c>
      <c r="F1198" s="407">
        <v>44328.450694444451</v>
      </c>
      <c r="G1198" s="84"/>
      <c r="H1198" s="84"/>
      <c r="I1198" s="84"/>
      <c r="J1198" s="84"/>
      <c r="K1198" s="84"/>
      <c r="L1198" s="84"/>
      <c r="M1198" s="84"/>
      <c r="N1198" s="84"/>
      <c r="O1198" s="84"/>
      <c r="P1198" s="84"/>
      <c r="Q1198" s="84"/>
      <c r="R1198" s="84"/>
      <c r="S1198" s="84"/>
      <c r="T1198" s="84"/>
      <c r="U1198" s="84"/>
      <c r="V1198" s="84"/>
      <c r="W1198" s="84"/>
      <c r="X1198" s="84"/>
      <c r="Y1198" s="84"/>
      <c r="Z1198" s="84"/>
    </row>
    <row r="1199" spans="1:26" ht="60">
      <c r="A1199" s="399" t="s">
        <v>10</v>
      </c>
      <c r="B1199" s="400">
        <v>1483038703</v>
      </c>
      <c r="C1199" s="399" t="s">
        <v>5475</v>
      </c>
      <c r="D1199" s="399" t="s">
        <v>5483</v>
      </c>
      <c r="E1199" s="399" t="s">
        <v>9</v>
      </c>
      <c r="F1199" s="401">
        <v>44337.44027777778</v>
      </c>
      <c r="G1199" s="84"/>
      <c r="H1199" s="84"/>
      <c r="I1199" s="84"/>
      <c r="J1199" s="84"/>
      <c r="K1199" s="84"/>
      <c r="L1199" s="84"/>
      <c r="M1199" s="84"/>
      <c r="N1199" s="84"/>
      <c r="O1199" s="84"/>
      <c r="P1199" s="84"/>
      <c r="Q1199" s="84"/>
      <c r="R1199" s="84"/>
      <c r="S1199" s="84"/>
      <c r="T1199" s="84"/>
      <c r="U1199" s="84"/>
      <c r="V1199" s="84"/>
      <c r="W1199" s="84"/>
      <c r="X1199" s="84"/>
      <c r="Y1199" s="84"/>
      <c r="Z1199" s="84"/>
    </row>
    <row r="1200" spans="1:26" ht="60">
      <c r="A1200" s="399" t="s">
        <v>16</v>
      </c>
      <c r="B1200" s="400">
        <v>1308684498</v>
      </c>
      <c r="C1200" s="399" t="s">
        <v>5475</v>
      </c>
      <c r="D1200" s="399" t="s">
        <v>5483</v>
      </c>
      <c r="E1200" s="399" t="s">
        <v>13</v>
      </c>
      <c r="F1200" s="401">
        <v>44315.670138888891</v>
      </c>
      <c r="G1200" s="84"/>
      <c r="H1200" s="84"/>
      <c r="I1200" s="84"/>
      <c r="J1200" s="84"/>
      <c r="K1200" s="84"/>
      <c r="L1200" s="84"/>
      <c r="M1200" s="84"/>
      <c r="N1200" s="84"/>
      <c r="O1200" s="84"/>
      <c r="P1200" s="84"/>
      <c r="Q1200" s="84"/>
      <c r="R1200" s="84"/>
      <c r="S1200" s="84"/>
      <c r="T1200" s="84"/>
      <c r="U1200" s="84"/>
      <c r="V1200" s="84"/>
      <c r="W1200" s="84"/>
      <c r="X1200" s="84"/>
      <c r="Y1200" s="84"/>
      <c r="Z1200" s="84"/>
    </row>
    <row r="1201" spans="1:26" ht="60">
      <c r="A1201" s="404" t="s">
        <v>14</v>
      </c>
      <c r="B1201" s="405">
        <v>1503215543</v>
      </c>
      <c r="C1201" s="404" t="s">
        <v>5475</v>
      </c>
      <c r="D1201" s="404" t="s">
        <v>5483</v>
      </c>
      <c r="E1201" s="404" t="s">
        <v>13</v>
      </c>
      <c r="F1201" s="407">
        <v>44328.443749999999</v>
      </c>
      <c r="G1201" s="84"/>
      <c r="H1201" s="84"/>
      <c r="I1201" s="84"/>
      <c r="J1201" s="84"/>
      <c r="K1201" s="84"/>
      <c r="L1201" s="84"/>
      <c r="M1201" s="84"/>
      <c r="N1201" s="84"/>
      <c r="O1201" s="84"/>
      <c r="P1201" s="84"/>
      <c r="Q1201" s="84"/>
      <c r="R1201" s="84"/>
      <c r="S1201" s="84"/>
      <c r="T1201" s="84"/>
      <c r="U1201" s="84"/>
      <c r="V1201" s="84"/>
      <c r="W1201" s="84"/>
      <c r="X1201" s="84"/>
      <c r="Y1201" s="84"/>
      <c r="Z1201" s="84"/>
    </row>
    <row r="1202" spans="1:26" ht="60">
      <c r="A1202" s="399" t="s">
        <v>17</v>
      </c>
      <c r="B1202" s="400">
        <v>1311576067</v>
      </c>
      <c r="C1202" s="399" t="s">
        <v>5475</v>
      </c>
      <c r="D1202" s="399" t="s">
        <v>5483</v>
      </c>
      <c r="E1202" s="399" t="s">
        <v>13</v>
      </c>
      <c r="F1202" s="401">
        <v>44309.735416666663</v>
      </c>
      <c r="G1202" s="403">
        <v>44343</v>
      </c>
      <c r="H1202" s="84"/>
      <c r="I1202" s="84"/>
      <c r="J1202" s="84"/>
      <c r="K1202" s="84"/>
      <c r="L1202" s="84"/>
      <c r="M1202" s="84"/>
      <c r="N1202" s="84"/>
      <c r="O1202" s="84"/>
      <c r="P1202" s="84"/>
      <c r="Q1202" s="84"/>
      <c r="R1202" s="84"/>
      <c r="S1202" s="84"/>
      <c r="T1202" s="84"/>
      <c r="U1202" s="84"/>
      <c r="V1202" s="84"/>
      <c r="W1202" s="84"/>
      <c r="X1202" s="84"/>
      <c r="Y1202" s="84"/>
      <c r="Z1202" s="84"/>
    </row>
    <row r="1203" spans="1:26" ht="60">
      <c r="A1203" s="399" t="s">
        <v>15</v>
      </c>
      <c r="B1203" s="400">
        <v>1343086589</v>
      </c>
      <c r="C1203" s="399" t="s">
        <v>5475</v>
      </c>
      <c r="D1203" s="399" t="s">
        <v>5483</v>
      </c>
      <c r="E1203" s="399" t="s">
        <v>13</v>
      </c>
      <c r="F1203" s="401">
        <v>44299.656944444447</v>
      </c>
      <c r="G1203" s="84"/>
      <c r="H1203" s="84"/>
      <c r="I1203" s="84"/>
      <c r="J1203" s="84"/>
      <c r="K1203" s="84"/>
      <c r="L1203" s="84"/>
      <c r="M1203" s="84"/>
      <c r="N1203" s="84"/>
      <c r="O1203" s="84"/>
      <c r="P1203" s="84"/>
      <c r="Q1203" s="84"/>
      <c r="R1203" s="84"/>
      <c r="S1203" s="84"/>
      <c r="T1203" s="84"/>
      <c r="U1203" s="84"/>
      <c r="V1203" s="84"/>
      <c r="W1203" s="84"/>
      <c r="X1203" s="84"/>
      <c r="Y1203" s="84"/>
      <c r="Z1203" s="84"/>
    </row>
    <row r="1204" spans="1:26" ht="60">
      <c r="A1204" s="409" t="s">
        <v>10</v>
      </c>
      <c r="B1204" s="410">
        <v>2066666648</v>
      </c>
      <c r="C1204" s="409" t="s">
        <v>5475</v>
      </c>
      <c r="D1204" s="409" t="s">
        <v>5483</v>
      </c>
      <c r="E1204" s="409" t="s">
        <v>13</v>
      </c>
      <c r="F1204" s="411">
        <v>44259.619444444441</v>
      </c>
      <c r="G1204" s="84"/>
      <c r="H1204" s="84"/>
      <c r="I1204" s="84"/>
      <c r="J1204" s="84"/>
      <c r="K1204" s="84"/>
      <c r="L1204" s="84"/>
      <c r="M1204" s="84"/>
      <c r="N1204" s="84"/>
      <c r="O1204" s="84"/>
      <c r="P1204" s="84"/>
      <c r="Q1204" s="84"/>
      <c r="R1204" s="84"/>
      <c r="S1204" s="84"/>
      <c r="T1204" s="84"/>
      <c r="U1204" s="84"/>
      <c r="V1204" s="84"/>
      <c r="W1204" s="84"/>
      <c r="X1204" s="84"/>
      <c r="Y1204" s="84"/>
      <c r="Z1204" s="84"/>
    </row>
    <row r="1205" spans="1:26" ht="60">
      <c r="A1205" s="399" t="s">
        <v>6</v>
      </c>
      <c r="B1205" s="400">
        <v>1767083130</v>
      </c>
      <c r="C1205" s="399" t="s">
        <v>5475</v>
      </c>
      <c r="D1205" s="399" t="s">
        <v>5483</v>
      </c>
      <c r="E1205" s="399" t="s">
        <v>13</v>
      </c>
      <c r="F1205" s="401">
        <v>44324.595138888893</v>
      </c>
      <c r="G1205" s="84"/>
      <c r="H1205" s="84"/>
      <c r="I1205" s="84"/>
      <c r="J1205" s="84"/>
      <c r="K1205" s="84"/>
      <c r="L1205" s="84"/>
      <c r="M1205" s="84"/>
      <c r="N1205" s="84"/>
      <c r="O1205" s="84"/>
      <c r="P1205" s="84"/>
      <c r="Q1205" s="84"/>
      <c r="R1205" s="84"/>
      <c r="S1205" s="84"/>
      <c r="T1205" s="84"/>
      <c r="U1205" s="84"/>
      <c r="V1205" s="84"/>
      <c r="W1205" s="84"/>
      <c r="X1205" s="84"/>
      <c r="Y1205" s="84"/>
      <c r="Z1205" s="84"/>
    </row>
    <row r="1206" spans="1:26" ht="60">
      <c r="A1206" s="399" t="s">
        <v>12</v>
      </c>
      <c r="B1206" s="400">
        <v>1831628283</v>
      </c>
      <c r="C1206" s="399" t="s">
        <v>5475</v>
      </c>
      <c r="D1206" s="399" t="s">
        <v>5483</v>
      </c>
      <c r="E1206" s="399" t="s">
        <v>13</v>
      </c>
      <c r="F1206" s="401">
        <v>44293.493750000001</v>
      </c>
      <c r="G1206" s="84"/>
      <c r="H1206" s="84"/>
      <c r="I1206" s="84"/>
      <c r="J1206" s="84"/>
      <c r="K1206" s="84"/>
      <c r="L1206" s="84"/>
      <c r="M1206" s="84"/>
      <c r="N1206" s="84"/>
      <c r="O1206" s="84"/>
      <c r="P1206" s="84"/>
      <c r="Q1206" s="84"/>
      <c r="R1206" s="84"/>
      <c r="S1206" s="84"/>
      <c r="T1206" s="84"/>
      <c r="U1206" s="84"/>
      <c r="V1206" s="84"/>
      <c r="W1206" s="84"/>
      <c r="X1206" s="84"/>
      <c r="Y1206" s="84"/>
      <c r="Z1206" s="84"/>
    </row>
    <row r="1207" spans="1:26" ht="60">
      <c r="A1207" s="399" t="s">
        <v>12</v>
      </c>
      <c r="B1207" s="400">
        <v>1784539058</v>
      </c>
      <c r="C1207" s="399" t="s">
        <v>5475</v>
      </c>
      <c r="D1207" s="399" t="s">
        <v>5483</v>
      </c>
      <c r="E1207" s="399" t="s">
        <v>13</v>
      </c>
      <c r="F1207" s="401">
        <v>44327.450694444451</v>
      </c>
      <c r="G1207" s="84"/>
      <c r="H1207" s="84"/>
      <c r="I1207" s="84"/>
      <c r="J1207" s="84"/>
      <c r="K1207" s="84"/>
      <c r="L1207" s="84"/>
      <c r="M1207" s="84"/>
      <c r="N1207" s="84"/>
      <c r="O1207" s="84"/>
      <c r="P1207" s="84"/>
      <c r="Q1207" s="84"/>
      <c r="R1207" s="84"/>
      <c r="S1207" s="84"/>
      <c r="T1207" s="84"/>
      <c r="U1207" s="84"/>
      <c r="V1207" s="84"/>
      <c r="W1207" s="84"/>
      <c r="X1207" s="84"/>
      <c r="Y1207" s="84"/>
      <c r="Z1207" s="84"/>
    </row>
    <row r="1208" spans="1:26" ht="60">
      <c r="A1208" s="399" t="s">
        <v>6</v>
      </c>
      <c r="B1208" s="400">
        <v>1098816988</v>
      </c>
      <c r="C1208" s="399" t="s">
        <v>5475</v>
      </c>
      <c r="D1208" s="399" t="s">
        <v>5483</v>
      </c>
      <c r="E1208" s="399" t="s">
        <v>13</v>
      </c>
      <c r="F1208" s="401">
        <v>44295.594444444447</v>
      </c>
      <c r="G1208" s="84"/>
      <c r="H1208" s="84"/>
      <c r="I1208" s="84"/>
      <c r="J1208" s="84"/>
      <c r="K1208" s="84"/>
      <c r="L1208" s="84"/>
      <c r="M1208" s="84"/>
      <c r="N1208" s="84"/>
      <c r="O1208" s="84"/>
      <c r="P1208" s="84"/>
      <c r="Q1208" s="84"/>
      <c r="R1208" s="84"/>
      <c r="S1208" s="84"/>
      <c r="T1208" s="84"/>
      <c r="U1208" s="84"/>
      <c r="V1208" s="84"/>
      <c r="W1208" s="84"/>
      <c r="X1208" s="84"/>
      <c r="Y1208" s="84"/>
      <c r="Z1208" s="84"/>
    </row>
    <row r="1209" spans="1:26" ht="60">
      <c r="A1209" s="399" t="s">
        <v>17</v>
      </c>
      <c r="B1209" s="400">
        <v>1163767890</v>
      </c>
      <c r="C1209" s="399" t="s">
        <v>5475</v>
      </c>
      <c r="D1209" s="399" t="s">
        <v>5483</v>
      </c>
      <c r="E1209" s="399" t="s">
        <v>13</v>
      </c>
      <c r="F1209" s="401">
        <v>44324.659722222219</v>
      </c>
      <c r="G1209" s="403">
        <v>44344</v>
      </c>
      <c r="H1209" s="84"/>
      <c r="I1209" s="84"/>
      <c r="J1209" s="84"/>
      <c r="K1209" s="84"/>
      <c r="L1209" s="84"/>
      <c r="M1209" s="84"/>
      <c r="N1209" s="84"/>
      <c r="O1209" s="84"/>
      <c r="P1209" s="84"/>
      <c r="Q1209" s="84"/>
      <c r="R1209" s="84"/>
      <c r="S1209" s="84"/>
      <c r="T1209" s="84"/>
      <c r="U1209" s="84"/>
      <c r="V1209" s="84"/>
      <c r="W1209" s="84"/>
      <c r="X1209" s="84"/>
      <c r="Y1209" s="84"/>
      <c r="Z1209" s="84"/>
    </row>
    <row r="1210" spans="1:26" ht="45">
      <c r="A1210" s="399" t="s">
        <v>12</v>
      </c>
      <c r="B1210" s="400">
        <v>985727666</v>
      </c>
      <c r="C1210" s="399" t="s">
        <v>5475</v>
      </c>
      <c r="D1210" s="399" t="s">
        <v>5476</v>
      </c>
      <c r="E1210" s="399" t="s">
        <v>13</v>
      </c>
      <c r="F1210" s="401">
        <v>44301.716666666667</v>
      </c>
      <c r="G1210" s="84"/>
      <c r="H1210" s="84"/>
      <c r="I1210" s="84"/>
      <c r="J1210" s="84"/>
      <c r="K1210" s="84"/>
      <c r="L1210" s="84"/>
      <c r="M1210" s="84"/>
      <c r="N1210" s="84"/>
      <c r="O1210" s="84"/>
      <c r="P1210" s="84"/>
      <c r="Q1210" s="84"/>
      <c r="R1210" s="84"/>
      <c r="S1210" s="84"/>
      <c r="T1210" s="84"/>
      <c r="U1210" s="84"/>
      <c r="V1210" s="84"/>
      <c r="W1210" s="84"/>
      <c r="X1210" s="84"/>
      <c r="Y1210" s="84"/>
      <c r="Z1210" s="84"/>
    </row>
    <row r="1211" spans="1:26" ht="45">
      <c r="A1211" s="404" t="s">
        <v>14</v>
      </c>
      <c r="B1211" s="405">
        <v>786959160</v>
      </c>
      <c r="C1211" s="404" t="s">
        <v>5475</v>
      </c>
      <c r="D1211" s="404" t="s">
        <v>5476</v>
      </c>
      <c r="E1211" s="404" t="s">
        <v>13</v>
      </c>
      <c r="F1211" s="407">
        <v>44259.719444444447</v>
      </c>
      <c r="G1211" s="84"/>
      <c r="H1211" s="84"/>
      <c r="I1211" s="84"/>
      <c r="J1211" s="84"/>
      <c r="K1211" s="84"/>
      <c r="L1211" s="84"/>
      <c r="M1211" s="84"/>
      <c r="N1211" s="84"/>
      <c r="O1211" s="84"/>
      <c r="P1211" s="84"/>
      <c r="Q1211" s="84"/>
      <c r="R1211" s="84"/>
      <c r="S1211" s="84"/>
      <c r="T1211" s="84"/>
      <c r="U1211" s="84"/>
      <c r="V1211" s="84"/>
      <c r="W1211" s="84"/>
      <c r="X1211" s="84"/>
      <c r="Y1211" s="84"/>
      <c r="Z1211" s="84"/>
    </row>
    <row r="1212" spans="1:26" ht="45">
      <c r="A1212" s="399" t="s">
        <v>10</v>
      </c>
      <c r="B1212" s="400">
        <v>940335456</v>
      </c>
      <c r="C1212" s="399" t="s">
        <v>5475</v>
      </c>
      <c r="D1212" s="399" t="s">
        <v>5476</v>
      </c>
      <c r="E1212" s="399" t="s">
        <v>13</v>
      </c>
      <c r="F1212" s="401">
        <v>44315.473611111112</v>
      </c>
      <c r="G1212" s="84"/>
      <c r="H1212" s="84"/>
      <c r="I1212" s="84"/>
      <c r="J1212" s="84"/>
      <c r="K1212" s="84"/>
      <c r="L1212" s="84"/>
      <c r="M1212" s="84"/>
      <c r="N1212" s="84"/>
      <c r="O1212" s="84"/>
      <c r="P1212" s="84"/>
      <c r="Q1212" s="84"/>
      <c r="R1212" s="84"/>
      <c r="S1212" s="84"/>
      <c r="T1212" s="84"/>
      <c r="U1212" s="84"/>
      <c r="V1212" s="84"/>
      <c r="W1212" s="84"/>
      <c r="X1212" s="84"/>
      <c r="Y1212" s="84"/>
      <c r="Z1212" s="84"/>
    </row>
    <row r="1213" spans="1:26" ht="45">
      <c r="A1213" s="404" t="s">
        <v>14</v>
      </c>
      <c r="B1213" s="405">
        <v>971155559</v>
      </c>
      <c r="C1213" s="404" t="s">
        <v>5475</v>
      </c>
      <c r="D1213" s="404" t="s">
        <v>5476</v>
      </c>
      <c r="E1213" s="404" t="s">
        <v>13</v>
      </c>
      <c r="F1213" s="407">
        <v>44236.704861111109</v>
      </c>
      <c r="G1213" s="84"/>
      <c r="H1213" s="84"/>
      <c r="I1213" s="84"/>
      <c r="J1213" s="84"/>
      <c r="K1213" s="84"/>
      <c r="L1213" s="84"/>
      <c r="M1213" s="84"/>
      <c r="N1213" s="84"/>
      <c r="O1213" s="84"/>
      <c r="P1213" s="84"/>
      <c r="Q1213" s="84"/>
      <c r="R1213" s="84"/>
      <c r="S1213" s="84"/>
      <c r="T1213" s="84"/>
      <c r="U1213" s="84"/>
      <c r="V1213" s="84"/>
      <c r="W1213" s="84"/>
      <c r="X1213" s="84"/>
      <c r="Y1213" s="84"/>
      <c r="Z1213" s="84"/>
    </row>
    <row r="1214" spans="1:26" ht="45">
      <c r="A1214" s="399" t="s">
        <v>15</v>
      </c>
      <c r="B1214" s="400">
        <v>943302413</v>
      </c>
      <c r="C1214" s="399" t="s">
        <v>5475</v>
      </c>
      <c r="D1214" s="399" t="s">
        <v>5476</v>
      </c>
      <c r="E1214" s="399" t="s">
        <v>13</v>
      </c>
      <c r="F1214" s="401">
        <v>44336.46875</v>
      </c>
      <c r="G1214" s="84"/>
      <c r="H1214" s="84"/>
      <c r="I1214" s="84"/>
      <c r="J1214" s="84"/>
      <c r="K1214" s="84"/>
      <c r="L1214" s="84"/>
      <c r="M1214" s="84"/>
      <c r="N1214" s="84"/>
      <c r="O1214" s="84"/>
      <c r="P1214" s="84"/>
      <c r="Q1214" s="84"/>
      <c r="R1214" s="84"/>
      <c r="S1214" s="84"/>
      <c r="T1214" s="84"/>
      <c r="U1214" s="84"/>
      <c r="V1214" s="84"/>
      <c r="W1214" s="84"/>
      <c r="X1214" s="84"/>
      <c r="Y1214" s="84"/>
      <c r="Z1214" s="84"/>
    </row>
    <row r="1215" spans="1:26" ht="45">
      <c r="A1215" s="404" t="s">
        <v>14</v>
      </c>
      <c r="B1215" s="405">
        <v>907853623</v>
      </c>
      <c r="C1215" s="404" t="s">
        <v>5475</v>
      </c>
      <c r="D1215" s="404" t="s">
        <v>5476</v>
      </c>
      <c r="E1215" s="404" t="s">
        <v>13</v>
      </c>
      <c r="F1215" s="407">
        <v>44300.441666666666</v>
      </c>
      <c r="G1215" s="84"/>
      <c r="H1215" s="84"/>
      <c r="I1215" s="84"/>
      <c r="J1215" s="84"/>
      <c r="K1215" s="84"/>
      <c r="L1215" s="84"/>
      <c r="M1215" s="84"/>
      <c r="N1215" s="84"/>
      <c r="O1215" s="84"/>
      <c r="P1215" s="84"/>
      <c r="Q1215" s="84"/>
      <c r="R1215" s="84"/>
      <c r="S1215" s="84"/>
      <c r="T1215" s="84"/>
      <c r="U1215" s="84"/>
      <c r="V1215" s="84"/>
      <c r="W1215" s="84"/>
      <c r="X1215" s="84"/>
      <c r="Y1215" s="84"/>
      <c r="Z1215" s="84"/>
    </row>
    <row r="1216" spans="1:26" ht="45">
      <c r="A1216" s="399" t="s">
        <v>10</v>
      </c>
      <c r="B1216" s="400">
        <v>840999910</v>
      </c>
      <c r="C1216" s="399" t="s">
        <v>5475</v>
      </c>
      <c r="D1216" s="399" t="s">
        <v>5476</v>
      </c>
      <c r="E1216" s="399" t="s">
        <v>13</v>
      </c>
      <c r="F1216" s="401">
        <v>44314.622916666667</v>
      </c>
      <c r="G1216" s="84"/>
      <c r="H1216" s="84"/>
      <c r="I1216" s="84"/>
      <c r="J1216" s="84"/>
      <c r="K1216" s="84"/>
      <c r="L1216" s="84"/>
      <c r="M1216" s="84"/>
      <c r="N1216" s="84"/>
      <c r="O1216" s="84"/>
      <c r="P1216" s="84"/>
      <c r="Q1216" s="84"/>
      <c r="R1216" s="84"/>
      <c r="S1216" s="84"/>
      <c r="T1216" s="84"/>
      <c r="U1216" s="84"/>
      <c r="V1216" s="84"/>
      <c r="W1216" s="84"/>
      <c r="X1216" s="84"/>
      <c r="Y1216" s="84"/>
      <c r="Z1216" s="84"/>
    </row>
    <row r="1217" spans="1:26" ht="45">
      <c r="A1217" s="399" t="s">
        <v>19</v>
      </c>
      <c r="B1217" s="400">
        <v>852176976</v>
      </c>
      <c r="C1217" s="399" t="s">
        <v>5475</v>
      </c>
      <c r="D1217" s="399" t="s">
        <v>5476</v>
      </c>
      <c r="E1217" s="399" t="s">
        <v>13</v>
      </c>
      <c r="F1217" s="401">
        <v>44329.625694444447</v>
      </c>
      <c r="G1217" s="84"/>
      <c r="H1217" s="84"/>
      <c r="I1217" s="84"/>
      <c r="J1217" s="84"/>
      <c r="K1217" s="84"/>
      <c r="L1217" s="84"/>
      <c r="M1217" s="84"/>
      <c r="N1217" s="84"/>
      <c r="O1217" s="84"/>
      <c r="P1217" s="84"/>
      <c r="Q1217" s="84"/>
      <c r="R1217" s="84"/>
      <c r="S1217" s="84"/>
      <c r="T1217" s="84"/>
      <c r="U1217" s="84"/>
      <c r="V1217" s="84"/>
      <c r="W1217" s="84"/>
      <c r="X1217" s="84"/>
      <c r="Y1217" s="84"/>
      <c r="Z1217" s="84"/>
    </row>
    <row r="1218" spans="1:26" ht="45">
      <c r="A1218" s="399" t="s">
        <v>6</v>
      </c>
      <c r="B1218" s="400">
        <v>649083948</v>
      </c>
      <c r="C1218" s="399" t="s">
        <v>5475</v>
      </c>
      <c r="D1218" s="399" t="s">
        <v>5476</v>
      </c>
      <c r="E1218" s="399" t="s">
        <v>13</v>
      </c>
      <c r="F1218" s="401">
        <v>44327.763194444451</v>
      </c>
      <c r="G1218" s="84"/>
      <c r="H1218" s="84"/>
      <c r="I1218" s="84"/>
      <c r="J1218" s="84"/>
      <c r="K1218" s="84"/>
      <c r="L1218" s="84"/>
      <c r="M1218" s="84"/>
      <c r="N1218" s="84"/>
      <c r="O1218" s="84"/>
      <c r="P1218" s="84"/>
      <c r="Q1218" s="84"/>
      <c r="R1218" s="84"/>
      <c r="S1218" s="84"/>
      <c r="T1218" s="84"/>
      <c r="U1218" s="84"/>
      <c r="V1218" s="84"/>
      <c r="W1218" s="84"/>
      <c r="X1218" s="84"/>
      <c r="Y1218" s="84"/>
      <c r="Z1218" s="84"/>
    </row>
    <row r="1219" spans="1:26" ht="45">
      <c r="A1219" s="404" t="s">
        <v>14</v>
      </c>
      <c r="B1219" s="405">
        <v>754708644</v>
      </c>
      <c r="C1219" s="404" t="s">
        <v>5475</v>
      </c>
      <c r="D1219" s="404" t="s">
        <v>5476</v>
      </c>
      <c r="E1219" s="404" t="s">
        <v>13</v>
      </c>
      <c r="F1219" s="407">
        <v>44327.724999999999</v>
      </c>
      <c r="G1219" s="84"/>
      <c r="H1219" s="84"/>
      <c r="I1219" s="84"/>
      <c r="J1219" s="84"/>
      <c r="K1219" s="84"/>
      <c r="L1219" s="84"/>
      <c r="M1219" s="84"/>
      <c r="N1219" s="84"/>
      <c r="O1219" s="84"/>
      <c r="P1219" s="84"/>
      <c r="Q1219" s="84"/>
      <c r="R1219" s="84"/>
      <c r="S1219" s="84"/>
      <c r="T1219" s="84"/>
      <c r="U1219" s="84"/>
      <c r="V1219" s="84"/>
      <c r="W1219" s="84"/>
      <c r="X1219" s="84"/>
      <c r="Y1219" s="84"/>
      <c r="Z1219" s="84"/>
    </row>
    <row r="1220" spans="1:26" ht="45">
      <c r="A1220" s="399" t="s">
        <v>17</v>
      </c>
      <c r="B1220" s="400">
        <v>601026166</v>
      </c>
      <c r="C1220" s="399" t="s">
        <v>5475</v>
      </c>
      <c r="D1220" s="399" t="s">
        <v>5476</v>
      </c>
      <c r="E1220" s="399" t="s">
        <v>13</v>
      </c>
      <c r="F1220" s="401">
        <v>44326.754861111112</v>
      </c>
      <c r="G1220" s="403">
        <v>44344</v>
      </c>
      <c r="H1220" s="84"/>
      <c r="I1220" s="84"/>
      <c r="J1220" s="84"/>
      <c r="K1220" s="84"/>
      <c r="L1220" s="84"/>
      <c r="M1220" s="84"/>
      <c r="N1220" s="84"/>
      <c r="O1220" s="84"/>
      <c r="P1220" s="84"/>
      <c r="Q1220" s="84"/>
      <c r="R1220" s="84"/>
      <c r="S1220" s="84"/>
      <c r="T1220" s="84"/>
      <c r="U1220" s="84"/>
      <c r="V1220" s="84"/>
      <c r="W1220" s="84"/>
      <c r="X1220" s="84"/>
      <c r="Y1220" s="84"/>
      <c r="Z1220" s="84"/>
    </row>
    <row r="1221" spans="1:26" ht="45">
      <c r="A1221" s="399" t="s">
        <v>19</v>
      </c>
      <c r="B1221" s="400">
        <v>578888540</v>
      </c>
      <c r="C1221" s="399" t="s">
        <v>5475</v>
      </c>
      <c r="D1221" s="399" t="s">
        <v>5476</v>
      </c>
      <c r="E1221" s="399" t="s">
        <v>13</v>
      </c>
      <c r="F1221" s="401">
        <v>44329.602083333331</v>
      </c>
      <c r="G1221" s="84"/>
      <c r="H1221" s="84"/>
      <c r="I1221" s="84"/>
      <c r="J1221" s="84"/>
      <c r="K1221" s="84"/>
      <c r="L1221" s="84"/>
      <c r="M1221" s="84"/>
      <c r="N1221" s="84"/>
      <c r="O1221" s="84"/>
      <c r="P1221" s="84"/>
      <c r="Q1221" s="84"/>
      <c r="R1221" s="84"/>
      <c r="S1221" s="84"/>
      <c r="T1221" s="84"/>
      <c r="U1221" s="84"/>
      <c r="V1221" s="84"/>
      <c r="W1221" s="84"/>
      <c r="X1221" s="84"/>
      <c r="Y1221" s="84"/>
      <c r="Z1221" s="84"/>
    </row>
    <row r="1222" spans="1:26" ht="45">
      <c r="A1222" s="399" t="s">
        <v>12</v>
      </c>
      <c r="B1222" s="400">
        <v>595999302</v>
      </c>
      <c r="C1222" s="399" t="s">
        <v>5475</v>
      </c>
      <c r="D1222" s="399" t="s">
        <v>5476</v>
      </c>
      <c r="E1222" s="399" t="s">
        <v>13</v>
      </c>
      <c r="F1222" s="401">
        <v>44309.75</v>
      </c>
      <c r="G1222" s="84"/>
      <c r="H1222" s="84"/>
      <c r="I1222" s="84"/>
      <c r="J1222" s="84"/>
      <c r="K1222" s="84"/>
      <c r="L1222" s="84"/>
      <c r="M1222" s="84"/>
      <c r="N1222" s="84"/>
      <c r="O1222" s="84"/>
      <c r="P1222" s="84"/>
      <c r="Q1222" s="84"/>
      <c r="R1222" s="84"/>
      <c r="S1222" s="84"/>
      <c r="T1222" s="84"/>
      <c r="U1222" s="84"/>
      <c r="V1222" s="84"/>
      <c r="W1222" s="84"/>
      <c r="X1222" s="84"/>
      <c r="Y1222" s="84"/>
      <c r="Z1222" s="84"/>
    </row>
    <row r="1223" spans="1:26" ht="45">
      <c r="A1223" s="399" t="s">
        <v>10</v>
      </c>
      <c r="B1223" s="400">
        <v>511725211</v>
      </c>
      <c r="C1223" s="399" t="s">
        <v>5475</v>
      </c>
      <c r="D1223" s="399" t="s">
        <v>5476</v>
      </c>
      <c r="E1223" s="399" t="s">
        <v>13</v>
      </c>
      <c r="F1223" s="401">
        <v>44314.57430555555</v>
      </c>
      <c r="G1223" s="84"/>
      <c r="H1223" s="84"/>
      <c r="I1223" s="84"/>
      <c r="J1223" s="84"/>
      <c r="K1223" s="84"/>
      <c r="L1223" s="84"/>
      <c r="M1223" s="84"/>
      <c r="N1223" s="84"/>
      <c r="O1223" s="84"/>
      <c r="P1223" s="84"/>
      <c r="Q1223" s="84"/>
      <c r="R1223" s="84"/>
      <c r="S1223" s="84"/>
      <c r="T1223" s="84"/>
      <c r="U1223" s="84"/>
      <c r="V1223" s="84"/>
      <c r="W1223" s="84"/>
      <c r="X1223" s="84"/>
      <c r="Y1223" s="84"/>
      <c r="Z1223" s="84"/>
    </row>
    <row r="1224" spans="1:26" ht="45">
      <c r="A1224" s="399" t="s">
        <v>15</v>
      </c>
      <c r="B1224" s="400">
        <v>520282406</v>
      </c>
      <c r="C1224" s="399" t="s">
        <v>5475</v>
      </c>
      <c r="D1224" s="399" t="s">
        <v>5476</v>
      </c>
      <c r="E1224" s="399" t="s">
        <v>13</v>
      </c>
      <c r="F1224" s="401">
        <v>44330.463888888888</v>
      </c>
      <c r="G1224" s="84"/>
      <c r="H1224" s="84"/>
      <c r="I1224" s="84"/>
      <c r="J1224" s="84"/>
      <c r="K1224" s="84"/>
      <c r="L1224" s="84"/>
      <c r="M1224" s="84"/>
      <c r="N1224" s="84"/>
      <c r="O1224" s="84"/>
      <c r="P1224" s="84"/>
      <c r="Q1224" s="84"/>
      <c r="R1224" s="84"/>
      <c r="S1224" s="84"/>
      <c r="T1224" s="84"/>
      <c r="U1224" s="84"/>
      <c r="V1224" s="84"/>
      <c r="W1224" s="84"/>
      <c r="X1224" s="84"/>
      <c r="Y1224" s="84"/>
      <c r="Z1224" s="84"/>
    </row>
    <row r="1225" spans="1:26" ht="45">
      <c r="A1225" s="399" t="s">
        <v>18</v>
      </c>
      <c r="B1225" s="402">
        <v>528554664</v>
      </c>
      <c r="C1225" s="399" t="s">
        <v>5475</v>
      </c>
      <c r="D1225" s="399" t="s">
        <v>5476</v>
      </c>
      <c r="E1225" s="399" t="s">
        <v>13</v>
      </c>
      <c r="F1225" s="401">
        <v>44312.759027777778</v>
      </c>
      <c r="G1225" s="84"/>
      <c r="H1225" s="84"/>
      <c r="I1225" s="84"/>
      <c r="J1225" s="84"/>
      <c r="K1225" s="84"/>
      <c r="L1225" s="84"/>
      <c r="M1225" s="84"/>
      <c r="N1225" s="84"/>
      <c r="O1225" s="84"/>
      <c r="P1225" s="84"/>
      <c r="Q1225" s="84"/>
      <c r="R1225" s="84"/>
      <c r="S1225" s="84"/>
      <c r="T1225" s="84"/>
      <c r="U1225" s="84"/>
      <c r="V1225" s="84"/>
      <c r="W1225" s="84"/>
      <c r="X1225" s="84"/>
      <c r="Y1225" s="84"/>
      <c r="Z1225" s="84"/>
    </row>
    <row r="1226" spans="1:26" ht="45">
      <c r="A1226" s="399" t="s">
        <v>11</v>
      </c>
      <c r="B1226" s="400">
        <v>570259952</v>
      </c>
      <c r="C1226" s="399" t="s">
        <v>5475</v>
      </c>
      <c r="D1226" s="399" t="s">
        <v>5476</v>
      </c>
      <c r="E1226" s="399" t="s">
        <v>13</v>
      </c>
      <c r="F1226" s="401">
        <v>44326.650694444441</v>
      </c>
      <c r="G1226" s="84"/>
      <c r="H1226" s="84"/>
      <c r="I1226" s="84"/>
      <c r="J1226" s="84"/>
      <c r="K1226" s="84"/>
      <c r="L1226" s="84"/>
      <c r="M1226" s="84"/>
      <c r="N1226" s="84"/>
      <c r="O1226" s="84"/>
      <c r="P1226" s="84"/>
      <c r="Q1226" s="84"/>
      <c r="R1226" s="84"/>
      <c r="S1226" s="84"/>
      <c r="T1226" s="84"/>
      <c r="U1226" s="84"/>
      <c r="V1226" s="84"/>
      <c r="W1226" s="84"/>
      <c r="X1226" s="84"/>
      <c r="Y1226" s="84"/>
      <c r="Z1226" s="84"/>
    </row>
    <row r="1227" spans="1:26" ht="45">
      <c r="A1227" s="399" t="s">
        <v>11</v>
      </c>
      <c r="B1227" s="400">
        <v>379040808</v>
      </c>
      <c r="C1227" s="399" t="s">
        <v>5475</v>
      </c>
      <c r="D1227" s="399" t="s">
        <v>5476</v>
      </c>
      <c r="E1227" s="399" t="s">
        <v>9</v>
      </c>
      <c r="F1227" s="401">
        <v>44337.438194444447</v>
      </c>
      <c r="G1227" s="84"/>
      <c r="H1227" s="84"/>
      <c r="I1227" s="84"/>
      <c r="J1227" s="84"/>
      <c r="K1227" s="84"/>
      <c r="L1227" s="84"/>
      <c r="M1227" s="84"/>
      <c r="N1227" s="84"/>
      <c r="O1227" s="84"/>
      <c r="P1227" s="84"/>
      <c r="Q1227" s="84"/>
      <c r="R1227" s="84"/>
      <c r="S1227" s="84"/>
      <c r="T1227" s="84"/>
      <c r="U1227" s="84"/>
      <c r="V1227" s="84"/>
      <c r="W1227" s="84"/>
      <c r="X1227" s="84"/>
      <c r="Y1227" s="84"/>
      <c r="Z1227" s="84"/>
    </row>
    <row r="1228" spans="1:26" ht="45">
      <c r="A1228" s="399" t="s">
        <v>12</v>
      </c>
      <c r="B1228" s="400">
        <v>434472185</v>
      </c>
      <c r="C1228" s="399" t="s">
        <v>5475</v>
      </c>
      <c r="D1228" s="399" t="s">
        <v>5476</v>
      </c>
      <c r="E1228" s="399" t="s">
        <v>13</v>
      </c>
      <c r="F1228" s="401">
        <v>44328.663194444445</v>
      </c>
      <c r="G1228" s="84"/>
      <c r="H1228" s="84"/>
      <c r="I1228" s="84"/>
      <c r="J1228" s="84"/>
      <c r="K1228" s="84"/>
      <c r="L1228" s="84"/>
      <c r="M1228" s="84"/>
      <c r="N1228" s="84"/>
      <c r="O1228" s="84"/>
      <c r="P1228" s="84"/>
      <c r="Q1228" s="84"/>
      <c r="R1228" s="84"/>
      <c r="S1228" s="84"/>
      <c r="T1228" s="84"/>
      <c r="U1228" s="84"/>
      <c r="V1228" s="84"/>
      <c r="W1228" s="84"/>
      <c r="X1228" s="84"/>
      <c r="Y1228" s="84"/>
      <c r="Z1228" s="84"/>
    </row>
    <row r="1229" spans="1:26" ht="45">
      <c r="A1229" s="399" t="s">
        <v>10</v>
      </c>
      <c r="B1229" s="400">
        <v>389132339</v>
      </c>
      <c r="C1229" s="399" t="s">
        <v>5475</v>
      </c>
      <c r="D1229" s="399" t="s">
        <v>5476</v>
      </c>
      <c r="E1229" s="399" t="s">
        <v>13</v>
      </c>
      <c r="F1229" s="401">
        <v>44326.652083333334</v>
      </c>
      <c r="G1229" s="84"/>
      <c r="H1229" s="84"/>
      <c r="I1229" s="84"/>
      <c r="J1229" s="84"/>
      <c r="K1229" s="84"/>
      <c r="L1229" s="84"/>
      <c r="M1229" s="84"/>
      <c r="N1229" s="84"/>
      <c r="O1229" s="84"/>
      <c r="P1229" s="84"/>
      <c r="Q1229" s="84"/>
      <c r="R1229" s="84"/>
      <c r="S1229" s="84"/>
      <c r="T1229" s="84"/>
      <c r="U1229" s="84"/>
      <c r="V1229" s="84"/>
      <c r="W1229" s="84"/>
      <c r="X1229" s="84"/>
      <c r="Y1229" s="84"/>
      <c r="Z1229" s="84"/>
    </row>
    <row r="1230" spans="1:26" ht="45">
      <c r="A1230" s="399" t="s">
        <v>15</v>
      </c>
      <c r="B1230" s="400">
        <v>411388929</v>
      </c>
      <c r="C1230" s="399" t="s">
        <v>5475</v>
      </c>
      <c r="D1230" s="399" t="s">
        <v>5476</v>
      </c>
      <c r="E1230" s="399" t="s">
        <v>13</v>
      </c>
      <c r="F1230" s="401">
        <v>44299.6875</v>
      </c>
      <c r="G1230" s="84"/>
      <c r="H1230" s="84"/>
      <c r="I1230" s="84"/>
      <c r="J1230" s="84"/>
      <c r="K1230" s="84"/>
      <c r="L1230" s="84"/>
      <c r="M1230" s="84"/>
      <c r="N1230" s="84"/>
      <c r="O1230" s="84"/>
      <c r="P1230" s="84"/>
      <c r="Q1230" s="84"/>
      <c r="R1230" s="84"/>
      <c r="S1230" s="84"/>
      <c r="T1230" s="84"/>
      <c r="U1230" s="84"/>
      <c r="V1230" s="84"/>
      <c r="W1230" s="84"/>
      <c r="X1230" s="84"/>
      <c r="Y1230" s="84"/>
      <c r="Z1230" s="84"/>
    </row>
    <row r="1231" spans="1:26" ht="45">
      <c r="A1231" s="399" t="s">
        <v>11</v>
      </c>
      <c r="B1231" s="400">
        <v>464020173</v>
      </c>
      <c r="C1231" s="399" t="s">
        <v>5475</v>
      </c>
      <c r="D1231" s="399" t="s">
        <v>5476</v>
      </c>
      <c r="E1231" s="399" t="s">
        <v>13</v>
      </c>
      <c r="F1231" s="401">
        <v>44326.470138888893</v>
      </c>
      <c r="G1231" s="84"/>
      <c r="H1231" s="84"/>
      <c r="I1231" s="84"/>
      <c r="J1231" s="84"/>
      <c r="K1231" s="84"/>
      <c r="L1231" s="84"/>
      <c r="M1231" s="84"/>
      <c r="N1231" s="84"/>
      <c r="O1231" s="84"/>
      <c r="P1231" s="84"/>
      <c r="Q1231" s="84"/>
      <c r="R1231" s="84"/>
      <c r="S1231" s="84"/>
      <c r="T1231" s="84"/>
      <c r="U1231" s="84"/>
      <c r="V1231" s="84"/>
      <c r="W1231" s="84"/>
      <c r="X1231" s="84"/>
      <c r="Y1231" s="84"/>
      <c r="Z1231" s="84"/>
    </row>
    <row r="1232" spans="1:26" ht="45">
      <c r="A1232" s="399" t="s">
        <v>10</v>
      </c>
      <c r="B1232" s="400">
        <v>361389594</v>
      </c>
      <c r="C1232" s="399" t="s">
        <v>5475</v>
      </c>
      <c r="D1232" s="399" t="s">
        <v>5476</v>
      </c>
      <c r="E1232" s="399" t="s">
        <v>9</v>
      </c>
      <c r="F1232" s="401">
        <v>44337.440972222219</v>
      </c>
      <c r="G1232" s="84"/>
      <c r="H1232" s="84"/>
      <c r="I1232" s="84"/>
      <c r="J1232" s="84"/>
      <c r="K1232" s="84"/>
      <c r="L1232" s="84"/>
      <c r="M1232" s="84"/>
      <c r="N1232" s="84"/>
      <c r="O1232" s="84"/>
      <c r="P1232" s="84"/>
      <c r="Q1232" s="84"/>
      <c r="R1232" s="84"/>
      <c r="S1232" s="84"/>
      <c r="T1232" s="84"/>
      <c r="U1232" s="84"/>
      <c r="V1232" s="84"/>
      <c r="W1232" s="84"/>
      <c r="X1232" s="84"/>
      <c r="Y1232" s="84"/>
      <c r="Z1232" s="84"/>
    </row>
    <row r="1233" spans="1:26" ht="45">
      <c r="A1233" s="399" t="s">
        <v>19</v>
      </c>
      <c r="B1233" s="400">
        <v>324007036</v>
      </c>
      <c r="C1233" s="399" t="s">
        <v>5475</v>
      </c>
      <c r="D1233" s="399" t="s">
        <v>5476</v>
      </c>
      <c r="E1233" s="399" t="s">
        <v>13</v>
      </c>
      <c r="F1233" s="401">
        <v>44311.790277777778</v>
      </c>
      <c r="G1233" s="84"/>
      <c r="H1233" s="84"/>
      <c r="I1233" s="84"/>
      <c r="J1233" s="84"/>
      <c r="K1233" s="84"/>
      <c r="L1233" s="84"/>
      <c r="M1233" s="84"/>
      <c r="N1233" s="84"/>
      <c r="O1233" s="84"/>
      <c r="P1233" s="84"/>
      <c r="Q1233" s="84"/>
      <c r="R1233" s="84"/>
      <c r="S1233" s="84"/>
      <c r="T1233" s="84"/>
      <c r="U1233" s="84"/>
      <c r="V1233" s="84"/>
      <c r="W1233" s="84"/>
      <c r="X1233" s="84"/>
      <c r="Y1233" s="84"/>
      <c r="Z1233" s="84"/>
    </row>
    <row r="1234" spans="1:26" ht="45">
      <c r="A1234" s="399" t="s">
        <v>6</v>
      </c>
      <c r="B1234" s="400">
        <v>314208158</v>
      </c>
      <c r="C1234" s="399" t="s">
        <v>5475</v>
      </c>
      <c r="D1234" s="399" t="s">
        <v>5476</v>
      </c>
      <c r="E1234" s="399" t="s">
        <v>13</v>
      </c>
      <c r="F1234" s="401">
        <v>44328.436805555553</v>
      </c>
      <c r="G1234" s="84"/>
      <c r="H1234" s="84"/>
      <c r="I1234" s="84"/>
      <c r="J1234" s="84"/>
      <c r="K1234" s="84"/>
      <c r="L1234" s="84"/>
      <c r="M1234" s="84"/>
      <c r="N1234" s="84"/>
      <c r="O1234" s="84"/>
      <c r="P1234" s="84"/>
      <c r="Q1234" s="84"/>
      <c r="R1234" s="84"/>
      <c r="S1234" s="84"/>
      <c r="T1234" s="84"/>
      <c r="U1234" s="84"/>
      <c r="V1234" s="84"/>
      <c r="W1234" s="84"/>
      <c r="X1234" s="84"/>
      <c r="Y1234" s="84"/>
      <c r="Z1234" s="84"/>
    </row>
    <row r="1235" spans="1:26" ht="45">
      <c r="A1235" s="399" t="s">
        <v>6</v>
      </c>
      <c r="B1235" s="400">
        <v>317657050</v>
      </c>
      <c r="C1235" s="399" t="s">
        <v>5475</v>
      </c>
      <c r="D1235" s="399" t="s">
        <v>5476</v>
      </c>
      <c r="E1235" s="399" t="s">
        <v>13</v>
      </c>
      <c r="F1235" s="401">
        <v>44327.639583333337</v>
      </c>
      <c r="G1235" s="84"/>
      <c r="H1235" s="84"/>
      <c r="I1235" s="84"/>
      <c r="J1235" s="84"/>
      <c r="K1235" s="84"/>
      <c r="L1235" s="84"/>
      <c r="M1235" s="84"/>
      <c r="N1235" s="84"/>
      <c r="O1235" s="84"/>
      <c r="P1235" s="84"/>
      <c r="Q1235" s="84"/>
      <c r="R1235" s="84"/>
      <c r="S1235" s="84"/>
      <c r="T1235" s="84"/>
      <c r="U1235" s="84"/>
      <c r="V1235" s="84"/>
      <c r="W1235" s="84"/>
      <c r="X1235" s="84"/>
      <c r="Y1235" s="84"/>
      <c r="Z1235" s="84"/>
    </row>
    <row r="1236" spans="1:26" ht="45">
      <c r="A1236" s="399" t="s">
        <v>6</v>
      </c>
      <c r="B1236" s="400">
        <v>305831299</v>
      </c>
      <c r="C1236" s="399" t="s">
        <v>5475</v>
      </c>
      <c r="D1236" s="399" t="s">
        <v>5476</v>
      </c>
      <c r="E1236" s="399" t="s">
        <v>13</v>
      </c>
      <c r="F1236" s="401">
        <v>44327.472916666666</v>
      </c>
      <c r="G1236" s="84"/>
      <c r="H1236" s="84"/>
      <c r="I1236" s="84"/>
      <c r="J1236" s="84"/>
      <c r="K1236" s="84"/>
      <c r="L1236" s="84"/>
      <c r="M1236" s="84"/>
      <c r="N1236" s="84"/>
      <c r="O1236" s="84"/>
      <c r="P1236" s="84"/>
      <c r="Q1236" s="84"/>
      <c r="R1236" s="84"/>
      <c r="S1236" s="84"/>
      <c r="T1236" s="84"/>
      <c r="U1236" s="84"/>
      <c r="V1236" s="84"/>
      <c r="W1236" s="84"/>
      <c r="X1236" s="84"/>
      <c r="Y1236" s="84"/>
      <c r="Z1236" s="84"/>
    </row>
    <row r="1237" spans="1:26" ht="45">
      <c r="A1237" s="404" t="s">
        <v>14</v>
      </c>
      <c r="B1237" s="405">
        <v>308533408</v>
      </c>
      <c r="C1237" s="404" t="s">
        <v>5475</v>
      </c>
      <c r="D1237" s="404" t="s">
        <v>5476</v>
      </c>
      <c r="E1237" s="404" t="s">
        <v>13</v>
      </c>
      <c r="F1237" s="407">
        <v>44295.474305555559</v>
      </c>
      <c r="G1237" s="84"/>
      <c r="H1237" s="84"/>
      <c r="I1237" s="84"/>
      <c r="J1237" s="84"/>
      <c r="K1237" s="84"/>
      <c r="L1237" s="84"/>
      <c r="M1237" s="84"/>
      <c r="N1237" s="84"/>
      <c r="O1237" s="84"/>
      <c r="P1237" s="84"/>
      <c r="Q1237" s="84"/>
      <c r="R1237" s="84"/>
      <c r="S1237" s="84"/>
      <c r="T1237" s="84"/>
      <c r="U1237" s="84"/>
      <c r="V1237" s="84"/>
      <c r="W1237" s="84"/>
      <c r="X1237" s="84"/>
      <c r="Y1237" s="84"/>
      <c r="Z1237" s="84"/>
    </row>
    <row r="1238" spans="1:26" ht="45">
      <c r="A1238" s="399" t="s">
        <v>18</v>
      </c>
      <c r="B1238" s="402">
        <v>280481878</v>
      </c>
      <c r="C1238" s="399" t="s">
        <v>5475</v>
      </c>
      <c r="D1238" s="399" t="s">
        <v>5476</v>
      </c>
      <c r="E1238" s="399" t="s">
        <v>13</v>
      </c>
      <c r="F1238" s="401">
        <v>44326.695138888885</v>
      </c>
      <c r="G1238" s="84"/>
      <c r="H1238" s="84"/>
      <c r="I1238" s="84"/>
      <c r="J1238" s="84"/>
      <c r="K1238" s="84"/>
      <c r="L1238" s="84"/>
      <c r="M1238" s="84"/>
      <c r="N1238" s="84"/>
      <c r="O1238" s="84"/>
      <c r="P1238" s="84"/>
      <c r="Q1238" s="84"/>
      <c r="R1238" s="84"/>
      <c r="S1238" s="84"/>
      <c r="T1238" s="84"/>
      <c r="U1238" s="84"/>
      <c r="V1238" s="84"/>
      <c r="W1238" s="84"/>
      <c r="X1238" s="84"/>
      <c r="Y1238" s="84"/>
      <c r="Z1238" s="84"/>
    </row>
    <row r="1239" spans="1:26" ht="45">
      <c r="A1239" s="399" t="s">
        <v>10</v>
      </c>
      <c r="B1239" s="400">
        <v>329355901</v>
      </c>
      <c r="C1239" s="399" t="s">
        <v>5475</v>
      </c>
      <c r="D1239" s="399" t="s">
        <v>5476</v>
      </c>
      <c r="E1239" s="399" t="s">
        <v>13</v>
      </c>
      <c r="F1239" s="401">
        <v>44326.635416666672</v>
      </c>
      <c r="G1239" s="84"/>
      <c r="H1239" s="84"/>
      <c r="I1239" s="84"/>
      <c r="J1239" s="84"/>
      <c r="K1239" s="84"/>
      <c r="L1239" s="84"/>
      <c r="M1239" s="84"/>
      <c r="N1239" s="84"/>
      <c r="O1239" s="84"/>
      <c r="P1239" s="84"/>
      <c r="Q1239" s="84"/>
      <c r="R1239" s="84"/>
      <c r="S1239" s="84"/>
      <c r="T1239" s="84"/>
      <c r="U1239" s="84"/>
      <c r="V1239" s="84"/>
      <c r="W1239" s="84"/>
      <c r="X1239" s="84"/>
      <c r="Y1239" s="84"/>
      <c r="Z1239" s="84"/>
    </row>
    <row r="1240" spans="1:26" ht="45">
      <c r="A1240" s="404" t="s">
        <v>14</v>
      </c>
      <c r="B1240" s="405">
        <v>343258566</v>
      </c>
      <c r="C1240" s="404" t="s">
        <v>5475</v>
      </c>
      <c r="D1240" s="404" t="s">
        <v>5476</v>
      </c>
      <c r="E1240" s="404" t="s">
        <v>13</v>
      </c>
      <c r="F1240" s="407">
        <v>44328.5</v>
      </c>
      <c r="G1240" s="84"/>
      <c r="H1240" s="84"/>
      <c r="I1240" s="84"/>
      <c r="J1240" s="84"/>
      <c r="K1240" s="84"/>
      <c r="L1240" s="84"/>
      <c r="M1240" s="84"/>
      <c r="N1240" s="84"/>
      <c r="O1240" s="84"/>
      <c r="P1240" s="84"/>
      <c r="Q1240" s="84"/>
      <c r="R1240" s="84"/>
      <c r="S1240" s="84"/>
      <c r="T1240" s="84"/>
      <c r="U1240" s="84"/>
      <c r="V1240" s="84"/>
      <c r="W1240" s="84"/>
      <c r="X1240" s="84"/>
      <c r="Y1240" s="84"/>
      <c r="Z1240" s="84"/>
    </row>
    <row r="1241" spans="1:26" ht="45">
      <c r="A1241" s="399" t="s">
        <v>12</v>
      </c>
      <c r="B1241" s="400">
        <v>329379930</v>
      </c>
      <c r="C1241" s="399" t="s">
        <v>5475</v>
      </c>
      <c r="D1241" s="399" t="s">
        <v>5476</v>
      </c>
      <c r="E1241" s="399" t="s">
        <v>13</v>
      </c>
      <c r="F1241" s="401">
        <v>44328.719444444447</v>
      </c>
      <c r="G1241" s="84"/>
      <c r="H1241" s="84"/>
      <c r="I1241" s="84"/>
      <c r="J1241" s="84"/>
      <c r="K1241" s="84"/>
      <c r="L1241" s="84"/>
      <c r="M1241" s="84"/>
      <c r="N1241" s="84"/>
      <c r="O1241" s="84"/>
      <c r="P1241" s="84"/>
      <c r="Q1241" s="84"/>
      <c r="R1241" s="84"/>
      <c r="S1241" s="84"/>
      <c r="T1241" s="84"/>
      <c r="U1241" s="84"/>
      <c r="V1241" s="84"/>
      <c r="W1241" s="84"/>
      <c r="X1241" s="84"/>
      <c r="Y1241" s="84"/>
      <c r="Z1241" s="84"/>
    </row>
    <row r="1242" spans="1:26" ht="45">
      <c r="A1242" s="399" t="s">
        <v>11</v>
      </c>
      <c r="B1242" s="400">
        <v>344164569</v>
      </c>
      <c r="C1242" s="399" t="s">
        <v>5475</v>
      </c>
      <c r="D1242" s="399" t="s">
        <v>5476</v>
      </c>
      <c r="E1242" s="399" t="s">
        <v>13</v>
      </c>
      <c r="F1242" s="401">
        <v>44302.423611111109</v>
      </c>
      <c r="G1242" s="84"/>
      <c r="H1242" s="84"/>
      <c r="I1242" s="84"/>
      <c r="J1242" s="84"/>
      <c r="K1242" s="84"/>
      <c r="L1242" s="84"/>
      <c r="M1242" s="84"/>
      <c r="N1242" s="84"/>
      <c r="O1242" s="84"/>
      <c r="P1242" s="84"/>
      <c r="Q1242" s="84"/>
      <c r="R1242" s="84"/>
      <c r="S1242" s="84"/>
      <c r="T1242" s="84"/>
      <c r="U1242" s="84"/>
      <c r="V1242" s="84"/>
      <c r="W1242" s="84"/>
      <c r="X1242" s="84"/>
      <c r="Y1242" s="84"/>
      <c r="Z1242" s="84"/>
    </row>
    <row r="1243" spans="1:26" ht="45">
      <c r="A1243" s="399" t="s">
        <v>10</v>
      </c>
      <c r="B1243" s="400">
        <v>332744136</v>
      </c>
      <c r="C1243" s="399" t="s">
        <v>5475</v>
      </c>
      <c r="D1243" s="399" t="s">
        <v>5476</v>
      </c>
      <c r="E1243" s="399" t="s">
        <v>9</v>
      </c>
      <c r="F1243" s="401">
        <v>44337.441666666666</v>
      </c>
      <c r="G1243" s="84"/>
      <c r="H1243" s="84"/>
      <c r="I1243" s="84"/>
      <c r="J1243" s="84"/>
      <c r="K1243" s="84"/>
      <c r="L1243" s="84"/>
      <c r="M1243" s="84"/>
      <c r="N1243" s="84"/>
      <c r="O1243" s="84"/>
      <c r="P1243" s="84"/>
      <c r="Q1243" s="84"/>
      <c r="R1243" s="84"/>
      <c r="S1243" s="84"/>
      <c r="T1243" s="84"/>
      <c r="U1243" s="84"/>
      <c r="V1243" s="84"/>
      <c r="W1243" s="84"/>
      <c r="X1243" s="84"/>
      <c r="Y1243" s="84"/>
      <c r="Z1243" s="84"/>
    </row>
    <row r="1244" spans="1:26" ht="45">
      <c r="A1244" s="399" t="s">
        <v>10</v>
      </c>
      <c r="B1244" s="400">
        <v>328759230</v>
      </c>
      <c r="C1244" s="399" t="s">
        <v>5475</v>
      </c>
      <c r="D1244" s="399" t="s">
        <v>5476</v>
      </c>
      <c r="E1244" s="399" t="s">
        <v>9</v>
      </c>
      <c r="F1244" s="401">
        <v>44337.443055555559</v>
      </c>
      <c r="G1244" s="84"/>
      <c r="H1244" s="84"/>
      <c r="I1244" s="84"/>
      <c r="J1244" s="84"/>
      <c r="K1244" s="84"/>
      <c r="L1244" s="84"/>
      <c r="M1244" s="84"/>
      <c r="N1244" s="84"/>
      <c r="O1244" s="84"/>
      <c r="P1244" s="84"/>
      <c r="Q1244" s="84"/>
      <c r="R1244" s="84"/>
      <c r="S1244" s="84"/>
      <c r="T1244" s="84"/>
      <c r="U1244" s="84"/>
      <c r="V1244" s="84"/>
      <c r="W1244" s="84"/>
      <c r="X1244" s="84"/>
      <c r="Y1244" s="84"/>
      <c r="Z1244" s="84"/>
    </row>
    <row r="1245" spans="1:26" ht="45">
      <c r="A1245" s="399" t="s">
        <v>12</v>
      </c>
      <c r="B1245" s="400">
        <v>236863341</v>
      </c>
      <c r="C1245" s="399" t="s">
        <v>5475</v>
      </c>
      <c r="D1245" s="399" t="s">
        <v>5476</v>
      </c>
      <c r="E1245" s="399" t="s">
        <v>13</v>
      </c>
      <c r="F1245" s="401">
        <v>44308.634027777778</v>
      </c>
      <c r="G1245" s="84"/>
      <c r="H1245" s="84"/>
      <c r="I1245" s="84"/>
      <c r="J1245" s="84"/>
      <c r="K1245" s="84"/>
      <c r="L1245" s="84"/>
      <c r="M1245" s="84"/>
      <c r="N1245" s="84"/>
      <c r="O1245" s="84"/>
      <c r="P1245" s="84"/>
      <c r="Q1245" s="84"/>
      <c r="R1245" s="84"/>
      <c r="S1245" s="84"/>
      <c r="T1245" s="84"/>
      <c r="U1245" s="84"/>
      <c r="V1245" s="84"/>
      <c r="W1245" s="84"/>
      <c r="X1245" s="84"/>
      <c r="Y1245" s="84"/>
      <c r="Z1245" s="84"/>
    </row>
    <row r="1246" spans="1:26" ht="45">
      <c r="A1246" s="399" t="s">
        <v>12</v>
      </c>
      <c r="B1246" s="400">
        <v>261803192</v>
      </c>
      <c r="C1246" s="399" t="s">
        <v>5475</v>
      </c>
      <c r="D1246" s="399" t="s">
        <v>5476</v>
      </c>
      <c r="E1246" s="399" t="s">
        <v>13</v>
      </c>
      <c r="F1246" s="401">
        <v>44328.718055555553</v>
      </c>
      <c r="G1246" s="84"/>
      <c r="H1246" s="84"/>
      <c r="I1246" s="84"/>
      <c r="J1246" s="84"/>
      <c r="K1246" s="84"/>
      <c r="L1246" s="84"/>
      <c r="M1246" s="84"/>
      <c r="N1246" s="84"/>
      <c r="O1246" s="84"/>
      <c r="P1246" s="84"/>
      <c r="Q1246" s="84"/>
      <c r="R1246" s="84"/>
      <c r="S1246" s="84"/>
      <c r="T1246" s="84"/>
      <c r="U1246" s="84"/>
      <c r="V1246" s="84"/>
      <c r="W1246" s="84"/>
      <c r="X1246" s="84"/>
      <c r="Y1246" s="84"/>
      <c r="Z1246" s="84"/>
    </row>
    <row r="1247" spans="1:26" ht="45">
      <c r="A1247" s="399" t="s">
        <v>16</v>
      </c>
      <c r="B1247" s="400">
        <v>273880043</v>
      </c>
      <c r="C1247" s="399" t="s">
        <v>5475</v>
      </c>
      <c r="D1247" s="399" t="s">
        <v>5476</v>
      </c>
      <c r="E1247" s="399" t="s">
        <v>13</v>
      </c>
      <c r="F1247" s="401">
        <v>44272.689583333333</v>
      </c>
      <c r="G1247" s="84"/>
      <c r="H1247" s="84"/>
      <c r="I1247" s="84"/>
      <c r="J1247" s="84"/>
      <c r="K1247" s="84"/>
      <c r="L1247" s="84"/>
      <c r="M1247" s="84"/>
      <c r="N1247" s="84"/>
      <c r="O1247" s="84"/>
      <c r="P1247" s="84"/>
      <c r="Q1247" s="84"/>
      <c r="R1247" s="84"/>
      <c r="S1247" s="84"/>
      <c r="T1247" s="84"/>
      <c r="U1247" s="84"/>
      <c r="V1247" s="84"/>
      <c r="W1247" s="84"/>
      <c r="X1247" s="84"/>
      <c r="Y1247" s="84"/>
      <c r="Z1247" s="84"/>
    </row>
    <row r="1248" spans="1:26" ht="45">
      <c r="A1248" s="399" t="s">
        <v>19</v>
      </c>
      <c r="B1248" s="400">
        <v>254767483</v>
      </c>
      <c r="C1248" s="399" t="s">
        <v>5475</v>
      </c>
      <c r="D1248" s="399" t="s">
        <v>5476</v>
      </c>
      <c r="E1248" s="399" t="s">
        <v>13</v>
      </c>
      <c r="F1248" s="401">
        <v>44329.626388888893</v>
      </c>
      <c r="G1248" s="84"/>
      <c r="H1248" s="84"/>
      <c r="I1248" s="84"/>
      <c r="J1248" s="84"/>
      <c r="K1248" s="84"/>
      <c r="L1248" s="84"/>
      <c r="M1248" s="84"/>
      <c r="N1248" s="84"/>
      <c r="O1248" s="84"/>
      <c r="P1248" s="84"/>
      <c r="Q1248" s="84"/>
      <c r="R1248" s="84"/>
      <c r="S1248" s="84"/>
      <c r="T1248" s="84"/>
      <c r="U1248" s="84"/>
      <c r="V1248" s="84"/>
      <c r="W1248" s="84"/>
      <c r="X1248" s="84"/>
      <c r="Y1248" s="84"/>
      <c r="Z1248" s="84"/>
    </row>
    <row r="1249" spans="1:26" ht="45">
      <c r="A1249" s="399" t="s">
        <v>12</v>
      </c>
      <c r="B1249" s="400">
        <v>214305989</v>
      </c>
      <c r="C1249" s="399" t="s">
        <v>5475</v>
      </c>
      <c r="D1249" s="399" t="s">
        <v>5476</v>
      </c>
      <c r="E1249" s="399" t="s">
        <v>13</v>
      </c>
      <c r="F1249" s="401">
        <v>44327.486111111109</v>
      </c>
      <c r="G1249" s="84"/>
      <c r="H1249" s="84"/>
      <c r="I1249" s="84"/>
      <c r="J1249" s="84"/>
      <c r="K1249" s="84"/>
      <c r="L1249" s="84"/>
      <c r="M1249" s="84"/>
      <c r="N1249" s="84"/>
      <c r="O1249" s="84"/>
      <c r="P1249" s="84"/>
      <c r="Q1249" s="84"/>
      <c r="R1249" s="84"/>
      <c r="S1249" s="84"/>
      <c r="T1249" s="84"/>
      <c r="U1249" s="84"/>
      <c r="V1249" s="84"/>
      <c r="W1249" s="84"/>
      <c r="X1249" s="84"/>
      <c r="Y1249" s="84"/>
      <c r="Z1249" s="84"/>
    </row>
    <row r="1250" spans="1:26" ht="45">
      <c r="A1250" s="399" t="s">
        <v>6</v>
      </c>
      <c r="B1250" s="400">
        <v>190650412</v>
      </c>
      <c r="C1250" s="399" t="s">
        <v>5475</v>
      </c>
      <c r="D1250" s="399" t="s">
        <v>5476</v>
      </c>
      <c r="E1250" s="399" t="s">
        <v>13</v>
      </c>
      <c r="F1250" s="401">
        <v>44334.417361111111</v>
      </c>
      <c r="G1250" s="84"/>
      <c r="H1250" s="84"/>
      <c r="I1250" s="84"/>
      <c r="J1250" s="84"/>
      <c r="K1250" s="84"/>
      <c r="L1250" s="84"/>
      <c r="M1250" s="84"/>
      <c r="N1250" s="84"/>
      <c r="O1250" s="84"/>
      <c r="P1250" s="84"/>
      <c r="Q1250" s="84"/>
      <c r="R1250" s="84"/>
      <c r="S1250" s="84"/>
      <c r="T1250" s="84"/>
      <c r="U1250" s="84"/>
      <c r="V1250" s="84"/>
      <c r="W1250" s="84"/>
      <c r="X1250" s="84"/>
      <c r="Y1250" s="84"/>
      <c r="Z1250" s="84"/>
    </row>
    <row r="1251" spans="1:26" ht="45">
      <c r="A1251" s="399" t="s">
        <v>12</v>
      </c>
      <c r="B1251" s="400">
        <v>154386670</v>
      </c>
      <c r="C1251" s="399" t="s">
        <v>5475</v>
      </c>
      <c r="D1251" s="399" t="s">
        <v>5476</v>
      </c>
      <c r="E1251" s="399" t="s">
        <v>13</v>
      </c>
      <c r="F1251" s="401">
        <v>44328.716666666667</v>
      </c>
      <c r="G1251" s="84"/>
      <c r="H1251" s="84"/>
      <c r="I1251" s="84"/>
      <c r="J1251" s="84"/>
      <c r="K1251" s="84"/>
      <c r="L1251" s="84"/>
      <c r="M1251" s="84"/>
      <c r="N1251" s="84"/>
      <c r="O1251" s="84"/>
      <c r="P1251" s="84"/>
      <c r="Q1251" s="84"/>
      <c r="R1251" s="84"/>
      <c r="S1251" s="84"/>
      <c r="T1251" s="84"/>
      <c r="U1251" s="84"/>
      <c r="V1251" s="84"/>
      <c r="W1251" s="84"/>
      <c r="X1251" s="84"/>
      <c r="Y1251" s="84"/>
      <c r="Z1251" s="84"/>
    </row>
    <row r="1252" spans="1:26" ht="45">
      <c r="A1252" s="399" t="s">
        <v>12</v>
      </c>
      <c r="B1252" s="400">
        <v>158961078</v>
      </c>
      <c r="C1252" s="399" t="s">
        <v>5475</v>
      </c>
      <c r="D1252" s="399" t="s">
        <v>5476</v>
      </c>
      <c r="E1252" s="399" t="s">
        <v>13</v>
      </c>
      <c r="F1252" s="401">
        <v>44328.734027777777</v>
      </c>
      <c r="G1252" s="84"/>
      <c r="H1252" s="84"/>
      <c r="I1252" s="84"/>
      <c r="J1252" s="84"/>
      <c r="K1252" s="84"/>
      <c r="L1252" s="84"/>
      <c r="M1252" s="84"/>
      <c r="N1252" s="84"/>
      <c r="O1252" s="84"/>
      <c r="P1252" s="84"/>
      <c r="Q1252" s="84"/>
      <c r="R1252" s="84"/>
      <c r="S1252" s="84"/>
      <c r="T1252" s="84"/>
      <c r="U1252" s="84"/>
      <c r="V1252" s="84"/>
      <c r="W1252" s="84"/>
      <c r="X1252" s="84"/>
      <c r="Y1252" s="84"/>
      <c r="Z1252" s="84"/>
    </row>
    <row r="1253" spans="1:26" ht="45">
      <c r="A1253" s="399" t="s">
        <v>16</v>
      </c>
      <c r="B1253" s="400">
        <v>77742541</v>
      </c>
      <c r="C1253" s="399" t="s">
        <v>5475</v>
      </c>
      <c r="D1253" s="399" t="s">
        <v>5476</v>
      </c>
      <c r="E1253" s="399" t="s">
        <v>13</v>
      </c>
      <c r="F1253" s="401">
        <v>44256.709722222222</v>
      </c>
      <c r="G1253" s="84"/>
      <c r="H1253" s="84"/>
      <c r="I1253" s="84"/>
      <c r="J1253" s="84"/>
      <c r="K1253" s="84"/>
      <c r="L1253" s="84"/>
      <c r="M1253" s="84"/>
      <c r="N1253" s="84"/>
      <c r="O1253" s="84"/>
      <c r="P1253" s="84"/>
      <c r="Q1253" s="84"/>
      <c r="R1253" s="84"/>
      <c r="S1253" s="84"/>
      <c r="T1253" s="84"/>
      <c r="U1253" s="84"/>
      <c r="V1253" s="84"/>
      <c r="W1253" s="84"/>
      <c r="X1253" s="84"/>
      <c r="Y1253" s="84"/>
      <c r="Z1253" s="84"/>
    </row>
    <row r="1254" spans="1:26" ht="45">
      <c r="A1254" s="399" t="s">
        <v>18</v>
      </c>
      <c r="B1254" s="402">
        <v>82562126</v>
      </c>
      <c r="C1254" s="399" t="s">
        <v>5475</v>
      </c>
      <c r="D1254" s="399" t="s">
        <v>5476</v>
      </c>
      <c r="E1254" s="399" t="s">
        <v>13</v>
      </c>
      <c r="F1254" s="401">
        <v>44327.498611111107</v>
      </c>
      <c r="G1254" s="84"/>
      <c r="H1254" s="84"/>
      <c r="I1254" s="84"/>
      <c r="J1254" s="84"/>
      <c r="K1254" s="84"/>
      <c r="L1254" s="84"/>
      <c r="M1254" s="84"/>
      <c r="N1254" s="84"/>
      <c r="O1254" s="84"/>
      <c r="P1254" s="84"/>
      <c r="Q1254" s="84"/>
      <c r="R1254" s="84"/>
      <c r="S1254" s="84"/>
      <c r="T1254" s="84"/>
      <c r="U1254" s="84"/>
      <c r="V1254" s="84"/>
      <c r="W1254" s="84"/>
      <c r="X1254" s="84"/>
      <c r="Y1254" s="84"/>
      <c r="Z1254" s="84"/>
    </row>
    <row r="1255" spans="1:26" ht="45">
      <c r="A1255" s="399" t="s">
        <v>6</v>
      </c>
      <c r="B1255" s="400">
        <v>79030316</v>
      </c>
      <c r="C1255" s="399" t="s">
        <v>5475</v>
      </c>
      <c r="D1255" s="399" t="s">
        <v>5476</v>
      </c>
      <c r="E1255" s="399" t="s">
        <v>13</v>
      </c>
      <c r="F1255" s="401">
        <v>44328.775000000001</v>
      </c>
      <c r="G1255" s="84"/>
      <c r="H1255" s="84"/>
      <c r="I1255" s="84"/>
      <c r="J1255" s="84"/>
      <c r="K1255" s="84"/>
      <c r="L1255" s="84"/>
      <c r="M1255" s="84"/>
      <c r="N1255" s="84"/>
      <c r="O1255" s="84"/>
      <c r="P1255" s="84"/>
      <c r="Q1255" s="84"/>
      <c r="R1255" s="84"/>
      <c r="S1255" s="84"/>
      <c r="T1255" s="84"/>
      <c r="U1255" s="84"/>
      <c r="V1255" s="84"/>
      <c r="W1255" s="84"/>
      <c r="X1255" s="84"/>
      <c r="Y1255" s="84"/>
      <c r="Z1255" s="84"/>
    </row>
    <row r="1256" spans="1:26" ht="45">
      <c r="A1256" s="399" t="s">
        <v>12</v>
      </c>
      <c r="B1256" s="400">
        <v>80549719</v>
      </c>
      <c r="C1256" s="399" t="s">
        <v>5475</v>
      </c>
      <c r="D1256" s="399" t="s">
        <v>5476</v>
      </c>
      <c r="E1256" s="399" t="s">
        <v>13</v>
      </c>
      <c r="F1256" s="401">
        <v>44328.724305555559</v>
      </c>
      <c r="G1256" s="84"/>
      <c r="H1256" s="84"/>
      <c r="I1256" s="84"/>
      <c r="J1256" s="84"/>
      <c r="K1256" s="84"/>
      <c r="L1256" s="84"/>
      <c r="M1256" s="84"/>
      <c r="N1256" s="84"/>
      <c r="O1256" s="84"/>
      <c r="P1256" s="84"/>
      <c r="Q1256" s="84"/>
      <c r="R1256" s="84"/>
      <c r="S1256" s="84"/>
      <c r="T1256" s="84"/>
      <c r="U1256" s="84"/>
      <c r="V1256" s="84"/>
      <c r="W1256" s="84"/>
      <c r="X1256" s="84"/>
      <c r="Y1256" s="84"/>
      <c r="Z1256" s="84"/>
    </row>
    <row r="1257" spans="1:26" ht="45">
      <c r="A1257" s="399" t="s">
        <v>16</v>
      </c>
      <c r="B1257" s="400">
        <v>88170351</v>
      </c>
      <c r="C1257" s="399" t="s">
        <v>5475</v>
      </c>
      <c r="D1257" s="399" t="s">
        <v>5476</v>
      </c>
      <c r="E1257" s="399" t="s">
        <v>13</v>
      </c>
      <c r="F1257" s="401">
        <v>44309.688888888893</v>
      </c>
      <c r="G1257" s="84"/>
      <c r="H1257" s="84"/>
      <c r="I1257" s="84"/>
      <c r="J1257" s="84"/>
      <c r="K1257" s="84"/>
      <c r="L1257" s="84"/>
      <c r="M1257" s="84"/>
      <c r="N1257" s="84"/>
      <c r="O1257" s="84"/>
      <c r="P1257" s="84"/>
      <c r="Q1257" s="84"/>
      <c r="R1257" s="84"/>
      <c r="S1257" s="84"/>
      <c r="T1257" s="84"/>
      <c r="U1257" s="84"/>
      <c r="V1257" s="84"/>
      <c r="W1257" s="84"/>
      <c r="X1257" s="84"/>
      <c r="Y1257" s="84"/>
      <c r="Z1257" s="84"/>
    </row>
    <row r="1258" spans="1:26" ht="45">
      <c r="A1258" s="399" t="s">
        <v>15</v>
      </c>
      <c r="B1258" s="400">
        <v>85171230</v>
      </c>
      <c r="C1258" s="399" t="s">
        <v>5475</v>
      </c>
      <c r="D1258" s="399" t="s">
        <v>5476</v>
      </c>
      <c r="E1258" s="399" t="s">
        <v>13</v>
      </c>
      <c r="F1258" s="401">
        <v>44300.438888888893</v>
      </c>
      <c r="G1258" s="84"/>
      <c r="H1258" s="84"/>
      <c r="I1258" s="84"/>
      <c r="J1258" s="84"/>
      <c r="K1258" s="84"/>
      <c r="L1258" s="84"/>
      <c r="M1258" s="84"/>
      <c r="N1258" s="84"/>
      <c r="O1258" s="84"/>
      <c r="P1258" s="84"/>
      <c r="Q1258" s="84"/>
      <c r="R1258" s="84"/>
      <c r="S1258" s="84"/>
      <c r="T1258" s="84"/>
      <c r="U1258" s="84"/>
      <c r="V1258" s="84"/>
      <c r="W1258" s="84"/>
      <c r="X1258" s="84"/>
      <c r="Y1258" s="84"/>
      <c r="Z1258" s="84"/>
    </row>
    <row r="1259" spans="1:26" ht="45">
      <c r="A1259" s="399" t="s">
        <v>6</v>
      </c>
      <c r="B1259" s="400">
        <v>95380235</v>
      </c>
      <c r="C1259" s="399" t="s">
        <v>5475</v>
      </c>
      <c r="D1259" s="399" t="s">
        <v>5476</v>
      </c>
      <c r="E1259" s="399" t="s">
        <v>13</v>
      </c>
      <c r="F1259" s="401">
        <v>44326.794444444451</v>
      </c>
      <c r="G1259" s="84"/>
      <c r="H1259" s="84"/>
      <c r="I1259" s="84"/>
      <c r="J1259" s="84"/>
      <c r="K1259" s="84"/>
      <c r="L1259" s="84"/>
      <c r="M1259" s="84"/>
      <c r="N1259" s="84"/>
      <c r="O1259" s="84"/>
      <c r="P1259" s="84"/>
      <c r="Q1259" s="84"/>
      <c r="R1259" s="84"/>
      <c r="S1259" s="84"/>
      <c r="T1259" s="84"/>
      <c r="U1259" s="84"/>
      <c r="V1259" s="84"/>
      <c r="W1259" s="84"/>
      <c r="X1259" s="84"/>
      <c r="Y1259" s="84"/>
      <c r="Z1259" s="84"/>
    </row>
    <row r="1260" spans="1:26" ht="45">
      <c r="A1260" s="399" t="s">
        <v>17</v>
      </c>
      <c r="B1260" s="400">
        <v>50510039</v>
      </c>
      <c r="C1260" s="399" t="s">
        <v>5475</v>
      </c>
      <c r="D1260" s="399" t="s">
        <v>5476</v>
      </c>
      <c r="E1260" s="399" t="s">
        <v>13</v>
      </c>
      <c r="F1260" s="401">
        <v>25934</v>
      </c>
      <c r="G1260" s="403">
        <v>44343</v>
      </c>
      <c r="H1260" s="84"/>
      <c r="I1260" s="84"/>
      <c r="J1260" s="84"/>
      <c r="K1260" s="84"/>
      <c r="L1260" s="84"/>
      <c r="M1260" s="84"/>
      <c r="N1260" s="84"/>
      <c r="O1260" s="84"/>
      <c r="P1260" s="84"/>
      <c r="Q1260" s="84"/>
      <c r="R1260" s="84"/>
      <c r="S1260" s="84"/>
      <c r="T1260" s="84"/>
      <c r="U1260" s="84"/>
      <c r="V1260" s="84"/>
      <c r="W1260" s="84"/>
      <c r="X1260" s="84"/>
      <c r="Y1260" s="84"/>
      <c r="Z1260" s="84"/>
    </row>
    <row r="1261" spans="1:26" ht="45">
      <c r="A1261" s="404" t="s">
        <v>14</v>
      </c>
      <c r="B1261" s="405">
        <v>46340565</v>
      </c>
      <c r="C1261" s="404" t="s">
        <v>5475</v>
      </c>
      <c r="D1261" s="404" t="s">
        <v>5476</v>
      </c>
      <c r="E1261" s="404" t="s">
        <v>13</v>
      </c>
      <c r="F1261" s="407">
        <v>44328.413194444445</v>
      </c>
      <c r="G1261" s="84"/>
      <c r="H1261" s="84"/>
      <c r="I1261" s="84"/>
      <c r="J1261" s="84"/>
      <c r="K1261" s="84"/>
      <c r="L1261" s="84"/>
      <c r="M1261" s="84"/>
      <c r="N1261" s="84"/>
      <c r="O1261" s="84"/>
      <c r="P1261" s="84"/>
      <c r="Q1261" s="84"/>
      <c r="R1261" s="84"/>
      <c r="S1261" s="84"/>
      <c r="T1261" s="84"/>
      <c r="U1261" s="84"/>
      <c r="V1261" s="84"/>
      <c r="W1261" s="84"/>
      <c r="X1261" s="84"/>
      <c r="Y1261" s="84"/>
      <c r="Z1261" s="84"/>
    </row>
    <row r="1262" spans="1:26" ht="45">
      <c r="A1262" s="399" t="s">
        <v>12</v>
      </c>
      <c r="B1262" s="400">
        <v>47573067</v>
      </c>
      <c r="C1262" s="399" t="s">
        <v>5475</v>
      </c>
      <c r="D1262" s="399" t="s">
        <v>5476</v>
      </c>
      <c r="E1262" s="399" t="s">
        <v>13</v>
      </c>
      <c r="F1262" s="401">
        <v>44335.65</v>
      </c>
      <c r="G1262" s="84"/>
      <c r="H1262" s="84"/>
      <c r="I1262" s="84"/>
      <c r="J1262" s="84"/>
      <c r="K1262" s="84"/>
      <c r="L1262" s="84"/>
      <c r="M1262" s="84"/>
      <c r="N1262" s="84"/>
      <c r="O1262" s="84"/>
      <c r="P1262" s="84"/>
      <c r="Q1262" s="84"/>
      <c r="R1262" s="84"/>
      <c r="S1262" s="84"/>
      <c r="T1262" s="84"/>
      <c r="U1262" s="84"/>
      <c r="V1262" s="84"/>
      <c r="W1262" s="84"/>
      <c r="X1262" s="84"/>
      <c r="Y1262" s="84"/>
      <c r="Z1262" s="84"/>
    </row>
    <row r="1263" spans="1:26" ht="45">
      <c r="A1263" s="399" t="s">
        <v>12</v>
      </c>
      <c r="B1263" s="400">
        <v>41297588</v>
      </c>
      <c r="C1263" s="399" t="s">
        <v>5475</v>
      </c>
      <c r="D1263" s="399" t="s">
        <v>5476</v>
      </c>
      <c r="E1263" s="399" t="s">
        <v>13</v>
      </c>
      <c r="F1263" s="401">
        <v>44335.597916666666</v>
      </c>
      <c r="G1263" s="84"/>
      <c r="H1263" s="84"/>
      <c r="I1263" s="84"/>
      <c r="J1263" s="84"/>
      <c r="K1263" s="84"/>
      <c r="L1263" s="84"/>
      <c r="M1263" s="84"/>
      <c r="N1263" s="84"/>
      <c r="O1263" s="84"/>
      <c r="P1263" s="84"/>
      <c r="Q1263" s="84"/>
      <c r="R1263" s="84"/>
      <c r="S1263" s="84"/>
      <c r="T1263" s="84"/>
      <c r="U1263" s="84"/>
      <c r="V1263" s="84"/>
      <c r="W1263" s="84"/>
      <c r="X1263" s="84"/>
      <c r="Y1263" s="84"/>
      <c r="Z1263" s="84"/>
    </row>
    <row r="1264" spans="1:26" ht="45">
      <c r="A1264" s="399" t="s">
        <v>10</v>
      </c>
      <c r="B1264" s="400">
        <v>48866238</v>
      </c>
      <c r="C1264" s="399" t="s">
        <v>5475</v>
      </c>
      <c r="D1264" s="399" t="s">
        <v>5476</v>
      </c>
      <c r="E1264" s="399" t="s">
        <v>13</v>
      </c>
      <c r="F1264" s="401">
        <v>44328.45694444445</v>
      </c>
      <c r="G1264" s="84"/>
      <c r="H1264" s="84"/>
      <c r="I1264" s="84"/>
      <c r="J1264" s="84"/>
      <c r="K1264" s="84"/>
      <c r="L1264" s="84"/>
      <c r="M1264" s="84"/>
      <c r="N1264" s="84"/>
      <c r="O1264" s="84"/>
      <c r="P1264" s="84"/>
      <c r="Q1264" s="84"/>
      <c r="R1264" s="84"/>
      <c r="S1264" s="84"/>
      <c r="T1264" s="84"/>
      <c r="U1264" s="84"/>
      <c r="V1264" s="84"/>
      <c r="W1264" s="84"/>
      <c r="X1264" s="84"/>
      <c r="Y1264" s="84"/>
      <c r="Z1264" s="84"/>
    </row>
    <row r="1265" spans="1:26" ht="45">
      <c r="A1265" s="399" t="s">
        <v>15</v>
      </c>
      <c r="B1265" s="400">
        <v>30951964</v>
      </c>
      <c r="C1265" s="399" t="s">
        <v>5475</v>
      </c>
      <c r="D1265" s="399" t="s">
        <v>5476</v>
      </c>
      <c r="E1265" s="399" t="s">
        <v>13</v>
      </c>
      <c r="F1265" s="401">
        <v>44329.727777777778</v>
      </c>
      <c r="G1265" s="84"/>
      <c r="H1265" s="84"/>
      <c r="I1265" s="84"/>
      <c r="J1265" s="84"/>
      <c r="K1265" s="84"/>
      <c r="L1265" s="84"/>
      <c r="M1265" s="84"/>
      <c r="N1265" s="84"/>
      <c r="O1265" s="84"/>
      <c r="P1265" s="84"/>
      <c r="Q1265" s="84"/>
      <c r="R1265" s="84"/>
      <c r="S1265" s="84"/>
      <c r="T1265" s="84"/>
      <c r="U1265" s="84"/>
      <c r="V1265" s="84"/>
      <c r="W1265" s="84"/>
      <c r="X1265" s="84"/>
      <c r="Y1265" s="84"/>
      <c r="Z1265" s="84"/>
    </row>
    <row r="1266" spans="1:26" ht="45">
      <c r="A1266" s="399" t="s">
        <v>18</v>
      </c>
      <c r="B1266" s="402">
        <v>30119947</v>
      </c>
      <c r="C1266" s="399" t="s">
        <v>5475</v>
      </c>
      <c r="D1266" s="399" t="s">
        <v>5476</v>
      </c>
      <c r="E1266" s="399" t="s">
        <v>13</v>
      </c>
      <c r="F1266" s="401">
        <v>44330.461111111115</v>
      </c>
      <c r="G1266" s="84"/>
      <c r="H1266" s="84"/>
      <c r="I1266" s="84"/>
      <c r="J1266" s="84"/>
      <c r="K1266" s="84"/>
      <c r="L1266" s="84"/>
      <c r="M1266" s="84"/>
      <c r="N1266" s="84"/>
      <c r="O1266" s="84"/>
      <c r="P1266" s="84"/>
      <c r="Q1266" s="84"/>
      <c r="R1266" s="84"/>
      <c r="S1266" s="84"/>
      <c r="T1266" s="84"/>
      <c r="U1266" s="84"/>
      <c r="V1266" s="84"/>
      <c r="W1266" s="84"/>
      <c r="X1266" s="84"/>
      <c r="Y1266" s="84"/>
      <c r="Z1266" s="84"/>
    </row>
    <row r="1267" spans="1:26" ht="45">
      <c r="A1267" s="399" t="s">
        <v>6</v>
      </c>
      <c r="B1267" s="400">
        <v>32403676</v>
      </c>
      <c r="C1267" s="399" t="s">
        <v>5475</v>
      </c>
      <c r="D1267" s="399" t="s">
        <v>5476</v>
      </c>
      <c r="E1267" s="399" t="s">
        <v>13</v>
      </c>
      <c r="F1267" s="401">
        <v>44328.45694444445</v>
      </c>
      <c r="G1267" s="84"/>
      <c r="H1267" s="84"/>
      <c r="I1267" s="84"/>
      <c r="J1267" s="84"/>
      <c r="K1267" s="84"/>
      <c r="L1267" s="84"/>
      <c r="M1267" s="84"/>
      <c r="N1267" s="84"/>
      <c r="O1267" s="84"/>
      <c r="P1267" s="84"/>
      <c r="Q1267" s="84"/>
      <c r="R1267" s="84"/>
      <c r="S1267" s="84"/>
      <c r="T1267" s="84"/>
      <c r="U1267" s="84"/>
      <c r="V1267" s="84"/>
      <c r="W1267" s="84"/>
      <c r="X1267" s="84"/>
      <c r="Y1267" s="84"/>
      <c r="Z1267" s="84"/>
    </row>
    <row r="1268" spans="1:26" ht="45">
      <c r="A1268" s="404" t="s">
        <v>14</v>
      </c>
      <c r="B1268" s="405">
        <v>23322019</v>
      </c>
      <c r="C1268" s="404" t="s">
        <v>5475</v>
      </c>
      <c r="D1268" s="404" t="s">
        <v>5476</v>
      </c>
      <c r="E1268" s="404" t="s">
        <v>13</v>
      </c>
      <c r="F1268" s="407">
        <v>44316.496527777781</v>
      </c>
      <c r="G1268" s="84"/>
      <c r="H1268" s="84"/>
      <c r="I1268" s="84"/>
      <c r="J1268" s="84"/>
      <c r="K1268" s="84"/>
      <c r="L1268" s="84"/>
      <c r="M1268" s="84"/>
      <c r="N1268" s="84"/>
      <c r="O1268" s="84"/>
      <c r="P1268" s="84"/>
      <c r="Q1268" s="84"/>
      <c r="R1268" s="84"/>
      <c r="S1268" s="84"/>
      <c r="T1268" s="84"/>
      <c r="U1268" s="84"/>
      <c r="V1268" s="84"/>
      <c r="W1268" s="84"/>
      <c r="X1268" s="84"/>
      <c r="Y1268" s="84"/>
      <c r="Z1268" s="84"/>
    </row>
    <row r="1269" spans="1:26" ht="45">
      <c r="A1269" s="399" t="s">
        <v>15</v>
      </c>
      <c r="B1269" s="400">
        <v>22046822</v>
      </c>
      <c r="C1269" s="399" t="s">
        <v>5475</v>
      </c>
      <c r="D1269" s="399" t="s">
        <v>5476</v>
      </c>
      <c r="E1269" s="399" t="s">
        <v>13</v>
      </c>
      <c r="F1269" s="401">
        <v>44300.448611111111</v>
      </c>
      <c r="G1269" s="84"/>
      <c r="H1269" s="84"/>
      <c r="I1269" s="84"/>
      <c r="J1269" s="84"/>
      <c r="K1269" s="84"/>
      <c r="L1269" s="84"/>
      <c r="M1269" s="84"/>
      <c r="N1269" s="84"/>
      <c r="O1269" s="84"/>
      <c r="P1269" s="84"/>
      <c r="Q1269" s="84"/>
      <c r="R1269" s="84"/>
      <c r="S1269" s="84"/>
      <c r="T1269" s="84"/>
      <c r="U1269" s="84"/>
      <c r="V1269" s="84"/>
      <c r="W1269" s="84"/>
      <c r="X1269" s="84"/>
      <c r="Y1269" s="84"/>
      <c r="Z1269" s="84"/>
    </row>
    <row r="1270" spans="1:26" ht="45">
      <c r="A1270" s="399" t="s">
        <v>19</v>
      </c>
      <c r="B1270" s="400">
        <v>32926860</v>
      </c>
      <c r="C1270" s="399" t="s">
        <v>5475</v>
      </c>
      <c r="D1270" s="399" t="s">
        <v>5476</v>
      </c>
      <c r="E1270" s="399" t="s">
        <v>13</v>
      </c>
      <c r="F1270" s="401">
        <v>44333.73819444445</v>
      </c>
      <c r="G1270" s="84"/>
      <c r="H1270" s="84"/>
      <c r="I1270" s="84"/>
      <c r="J1270" s="84"/>
      <c r="K1270" s="84"/>
      <c r="L1270" s="84"/>
      <c r="M1270" s="84"/>
      <c r="N1270" s="84"/>
      <c r="O1270" s="84"/>
      <c r="P1270" s="84"/>
      <c r="Q1270" s="84"/>
      <c r="R1270" s="84"/>
      <c r="S1270" s="84"/>
      <c r="T1270" s="84"/>
      <c r="U1270" s="84"/>
      <c r="V1270" s="84"/>
      <c r="W1270" s="84"/>
      <c r="X1270" s="84"/>
      <c r="Y1270" s="84"/>
      <c r="Z1270" s="84"/>
    </row>
    <row r="1271" spans="1:26" ht="45">
      <c r="A1271" s="399" t="s">
        <v>12</v>
      </c>
      <c r="B1271" s="400">
        <v>7916268</v>
      </c>
      <c r="C1271" s="399" t="s">
        <v>5475</v>
      </c>
      <c r="D1271" s="399" t="s">
        <v>5476</v>
      </c>
      <c r="E1271" s="399" t="s">
        <v>13</v>
      </c>
      <c r="F1271" s="401">
        <v>44330.736805555549</v>
      </c>
      <c r="G1271" s="84"/>
      <c r="H1271" s="84"/>
      <c r="I1271" s="84"/>
      <c r="J1271" s="84"/>
      <c r="K1271" s="84"/>
      <c r="L1271" s="84"/>
      <c r="M1271" s="84"/>
      <c r="N1271" s="84"/>
      <c r="O1271" s="84"/>
      <c r="P1271" s="84"/>
      <c r="Q1271" s="84"/>
      <c r="R1271" s="84"/>
      <c r="S1271" s="84"/>
      <c r="T1271" s="84"/>
      <c r="U1271" s="84"/>
      <c r="V1271" s="84"/>
      <c r="W1271" s="84"/>
      <c r="X1271" s="84"/>
      <c r="Y1271" s="84"/>
      <c r="Z1271" s="84"/>
    </row>
    <row r="1272" spans="1:26" ht="45">
      <c r="A1272" s="399" t="s">
        <v>12</v>
      </c>
      <c r="B1272" s="400">
        <v>8926386</v>
      </c>
      <c r="C1272" s="399" t="s">
        <v>5475</v>
      </c>
      <c r="D1272" s="399" t="s">
        <v>5476</v>
      </c>
      <c r="E1272" s="399" t="s">
        <v>13</v>
      </c>
      <c r="F1272" s="401">
        <v>44326.760416666672</v>
      </c>
      <c r="G1272" s="84"/>
      <c r="H1272" s="84"/>
      <c r="I1272" s="84"/>
      <c r="J1272" s="84"/>
      <c r="K1272" s="84"/>
      <c r="L1272" s="84"/>
      <c r="M1272" s="84"/>
      <c r="N1272" s="84"/>
      <c r="O1272" s="84"/>
      <c r="P1272" s="84"/>
      <c r="Q1272" s="84"/>
      <c r="R1272" s="84"/>
      <c r="S1272" s="84"/>
      <c r="T1272" s="84"/>
      <c r="U1272" s="84"/>
      <c r="V1272" s="84"/>
      <c r="W1272" s="84"/>
      <c r="X1272" s="84"/>
      <c r="Y1272" s="84"/>
      <c r="Z1272" s="84"/>
    </row>
    <row r="1273" spans="1:26" ht="45">
      <c r="A1273" s="399" t="s">
        <v>10</v>
      </c>
      <c r="B1273" s="400">
        <v>6369029</v>
      </c>
      <c r="C1273" s="399" t="s">
        <v>5475</v>
      </c>
      <c r="D1273" s="399" t="s">
        <v>5476</v>
      </c>
      <c r="E1273" s="399" t="s">
        <v>13</v>
      </c>
      <c r="F1273" s="401">
        <v>44315.654166666667</v>
      </c>
      <c r="G1273" s="84"/>
      <c r="H1273" s="84"/>
      <c r="I1273" s="84"/>
      <c r="J1273" s="84"/>
      <c r="K1273" s="84"/>
      <c r="L1273" s="84"/>
      <c r="M1273" s="84"/>
      <c r="N1273" s="84"/>
      <c r="O1273" s="84"/>
      <c r="P1273" s="84"/>
      <c r="Q1273" s="84"/>
      <c r="R1273" s="84"/>
      <c r="S1273" s="84"/>
      <c r="T1273" s="84"/>
      <c r="U1273" s="84"/>
      <c r="V1273" s="84"/>
      <c r="W1273" s="84"/>
      <c r="X1273" s="84"/>
      <c r="Y1273" s="84"/>
      <c r="Z1273" s="84"/>
    </row>
    <row r="1274" spans="1:26" ht="45">
      <c r="A1274" s="399" t="s">
        <v>17</v>
      </c>
      <c r="B1274" s="400">
        <v>3636909</v>
      </c>
      <c r="C1274" s="399" t="s">
        <v>5475</v>
      </c>
      <c r="D1274" s="399" t="s">
        <v>5476</v>
      </c>
      <c r="E1274" s="399" t="s">
        <v>13</v>
      </c>
      <c r="F1274" s="401">
        <v>44309.63680555555</v>
      </c>
      <c r="G1274" s="403">
        <v>44343</v>
      </c>
      <c r="H1274" s="84"/>
      <c r="I1274" s="84"/>
      <c r="J1274" s="84"/>
      <c r="K1274" s="84"/>
      <c r="L1274" s="84"/>
      <c r="M1274" s="84"/>
      <c r="N1274" s="84"/>
      <c r="O1274" s="84"/>
      <c r="P1274" s="84"/>
      <c r="Q1274" s="84"/>
      <c r="R1274" s="84"/>
      <c r="S1274" s="84"/>
      <c r="T1274" s="84"/>
      <c r="U1274" s="84"/>
      <c r="V1274" s="84"/>
      <c r="W1274" s="84"/>
      <c r="X1274" s="84"/>
      <c r="Y1274" s="84"/>
      <c r="Z1274" s="84"/>
    </row>
    <row r="1275" spans="1:26" ht="45">
      <c r="A1275" s="399" t="s">
        <v>11</v>
      </c>
      <c r="B1275" s="400">
        <v>1145414</v>
      </c>
      <c r="C1275" s="399" t="s">
        <v>5475</v>
      </c>
      <c r="D1275" s="399" t="s">
        <v>5476</v>
      </c>
      <c r="E1275" s="399" t="s">
        <v>13</v>
      </c>
      <c r="F1275" s="401">
        <v>44335.592361111107</v>
      </c>
      <c r="G1275" s="84"/>
      <c r="H1275" s="84"/>
      <c r="I1275" s="84"/>
      <c r="J1275" s="84"/>
      <c r="K1275" s="84"/>
      <c r="L1275" s="84"/>
      <c r="M1275" s="84"/>
      <c r="N1275" s="84"/>
      <c r="O1275" s="84"/>
      <c r="P1275" s="84"/>
      <c r="Q1275" s="84"/>
      <c r="R1275" s="84"/>
      <c r="S1275" s="84"/>
      <c r="T1275" s="84"/>
      <c r="U1275" s="84"/>
      <c r="V1275" s="84"/>
      <c r="W1275" s="84"/>
      <c r="X1275" s="84"/>
      <c r="Y1275" s="84"/>
      <c r="Z1275" s="84"/>
    </row>
    <row r="1276" spans="1:26" ht="45">
      <c r="A1276" s="399" t="s">
        <v>19</v>
      </c>
      <c r="B1276" s="400">
        <v>1507784</v>
      </c>
      <c r="C1276" s="399" t="s">
        <v>5475</v>
      </c>
      <c r="D1276" s="399" t="s">
        <v>5476</v>
      </c>
      <c r="E1276" s="399" t="s">
        <v>13</v>
      </c>
      <c r="F1276" s="401">
        <v>44329.627083333333</v>
      </c>
      <c r="G1276" s="84"/>
      <c r="H1276" s="84"/>
      <c r="I1276" s="84"/>
      <c r="J1276" s="84"/>
      <c r="K1276" s="84"/>
      <c r="L1276" s="84"/>
      <c r="M1276" s="84"/>
      <c r="N1276" s="84"/>
      <c r="O1276" s="84"/>
      <c r="P1276" s="84"/>
      <c r="Q1276" s="84"/>
      <c r="R1276" s="84"/>
      <c r="S1276" s="84"/>
      <c r="T1276" s="84"/>
      <c r="U1276" s="84"/>
      <c r="V1276" s="84"/>
      <c r="W1276" s="84"/>
      <c r="X1276" s="84"/>
      <c r="Y1276" s="84"/>
      <c r="Z1276" s="84"/>
    </row>
    <row r="1277" spans="1:26" ht="45">
      <c r="A1277" s="399" t="s">
        <v>11</v>
      </c>
      <c r="B1277" s="400">
        <v>1191156</v>
      </c>
      <c r="C1277" s="399" t="s">
        <v>5475</v>
      </c>
      <c r="D1277" s="399" t="s">
        <v>5476</v>
      </c>
      <c r="E1277" s="399" t="s">
        <v>13</v>
      </c>
      <c r="F1277" s="401">
        <v>44335.49722222222</v>
      </c>
      <c r="G1277" s="84"/>
      <c r="H1277" s="84"/>
      <c r="I1277" s="84"/>
      <c r="J1277" s="84"/>
      <c r="K1277" s="84"/>
      <c r="L1277" s="84"/>
      <c r="M1277" s="84"/>
      <c r="N1277" s="84"/>
      <c r="O1277" s="84"/>
      <c r="P1277" s="84"/>
      <c r="Q1277" s="84"/>
      <c r="R1277" s="84"/>
      <c r="S1277" s="84"/>
      <c r="T1277" s="84"/>
      <c r="U1277" s="84"/>
      <c r="V1277" s="84"/>
      <c r="W1277" s="84"/>
      <c r="X1277" s="84"/>
      <c r="Y1277" s="84"/>
      <c r="Z1277" s="84"/>
    </row>
    <row r="1278" spans="1:26" ht="45">
      <c r="A1278" s="399" t="s">
        <v>18</v>
      </c>
      <c r="B1278" s="402">
        <v>2093112</v>
      </c>
      <c r="C1278" s="399" t="s">
        <v>5475</v>
      </c>
      <c r="D1278" s="399" t="s">
        <v>5476</v>
      </c>
      <c r="E1278" s="399" t="s">
        <v>13</v>
      </c>
      <c r="F1278" s="401">
        <v>44217.577777777777</v>
      </c>
      <c r="G1278" s="84"/>
      <c r="H1278" s="84"/>
      <c r="I1278" s="84"/>
      <c r="J1278" s="84"/>
      <c r="K1278" s="84"/>
      <c r="L1278" s="84"/>
      <c r="M1278" s="84"/>
      <c r="N1278" s="84"/>
      <c r="O1278" s="84"/>
      <c r="P1278" s="84"/>
      <c r="Q1278" s="84"/>
      <c r="R1278" s="84"/>
      <c r="S1278" s="84"/>
      <c r="T1278" s="84"/>
      <c r="U1278" s="84"/>
      <c r="V1278" s="84"/>
      <c r="W1278" s="84"/>
      <c r="X1278" s="84"/>
      <c r="Y1278" s="84"/>
      <c r="Z1278" s="84"/>
    </row>
    <row r="1279" spans="1:26" ht="45">
      <c r="A1279" s="399" t="s">
        <v>6</v>
      </c>
      <c r="B1279" s="400">
        <v>136990</v>
      </c>
      <c r="C1279" s="399" t="s">
        <v>5475</v>
      </c>
      <c r="D1279" s="399" t="s">
        <v>5476</v>
      </c>
      <c r="E1279" s="399" t="s">
        <v>13</v>
      </c>
      <c r="F1279" s="401">
        <v>44311.78125</v>
      </c>
      <c r="G1279" s="84"/>
      <c r="H1279" s="84"/>
      <c r="I1279" s="84"/>
      <c r="J1279" s="84"/>
      <c r="K1279" s="84"/>
      <c r="L1279" s="84"/>
      <c r="M1279" s="84"/>
      <c r="N1279" s="84"/>
      <c r="O1279" s="84"/>
      <c r="P1279" s="84"/>
      <c r="Q1279" s="84"/>
      <c r="R1279" s="84"/>
      <c r="S1279" s="84"/>
      <c r="T1279" s="84"/>
      <c r="U1279" s="84"/>
      <c r="V1279" s="84"/>
      <c r="W1279" s="84"/>
      <c r="X1279" s="84"/>
      <c r="Y1279" s="84"/>
      <c r="Z1279" s="84"/>
    </row>
    <row r="1280" spans="1:26" ht="45">
      <c r="A1280" s="399" t="s">
        <v>6</v>
      </c>
      <c r="B1280" s="400">
        <v>140709</v>
      </c>
      <c r="C1280" s="399" t="s">
        <v>5475</v>
      </c>
      <c r="D1280" s="399" t="s">
        <v>5476</v>
      </c>
      <c r="E1280" s="399" t="s">
        <v>13</v>
      </c>
      <c r="F1280" s="401">
        <v>44301.775694444441</v>
      </c>
      <c r="G1280" s="84"/>
      <c r="H1280" s="84"/>
      <c r="I1280" s="84"/>
      <c r="J1280" s="84"/>
      <c r="K1280" s="84"/>
      <c r="L1280" s="84"/>
      <c r="M1280" s="84"/>
      <c r="N1280" s="84"/>
      <c r="O1280" s="84"/>
      <c r="P1280" s="84"/>
      <c r="Q1280" s="84"/>
      <c r="R1280" s="84"/>
      <c r="S1280" s="84"/>
      <c r="T1280" s="84"/>
      <c r="U1280" s="84"/>
      <c r="V1280" s="84"/>
      <c r="W1280" s="84"/>
      <c r="X1280" s="84"/>
      <c r="Y1280" s="84"/>
      <c r="Z1280" s="84"/>
    </row>
  </sheetData>
  <autoFilter ref="A1:H1280" xr:uid="{00000000-0009-0000-0000-000009000000}"/>
  <phoneticPr fontId="163" type="noConversion"/>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X535"/>
  <sheetViews>
    <sheetView workbookViewId="0">
      <pane ySplit="1" topLeftCell="A2" activePane="bottomLeft" state="frozen"/>
      <selection pane="bottomLeft"/>
    </sheetView>
  </sheetViews>
  <sheetFormatPr baseColWidth="10" defaultRowHeight="16"/>
  <cols>
    <col min="1" max="1" width="14.1640625" customWidth="1"/>
    <col min="2" max="2" width="11.5" customWidth="1"/>
    <col min="3" max="5" width="9.1640625" customWidth="1"/>
    <col min="6" max="6" width="27" customWidth="1"/>
    <col min="7" max="7" width="11.33203125" customWidth="1"/>
    <col min="8" max="8" width="9.1640625" customWidth="1"/>
    <col min="9" max="9" width="43" customWidth="1"/>
    <col min="10" max="10" width="8"/>
    <col min="11" max="11" width="11.1640625" customWidth="1"/>
    <col min="12" max="12" width="11.6640625" customWidth="1"/>
    <col min="13" max="24" width="8"/>
  </cols>
  <sheetData>
    <row r="1" spans="1:24">
      <c r="A1" s="417" t="s">
        <v>1</v>
      </c>
      <c r="B1" s="418" t="s">
        <v>0</v>
      </c>
      <c r="C1" s="418" t="s">
        <v>4801</v>
      </c>
      <c r="D1" s="419" t="s">
        <v>124</v>
      </c>
      <c r="E1" s="419" t="s">
        <v>4802</v>
      </c>
      <c r="F1" s="419" t="s">
        <v>4803</v>
      </c>
      <c r="G1" s="419" t="s">
        <v>4804</v>
      </c>
      <c r="H1" s="418" t="s">
        <v>4805</v>
      </c>
      <c r="I1" s="418" t="s">
        <v>4068</v>
      </c>
      <c r="J1" s="278" t="s">
        <v>25</v>
      </c>
      <c r="K1" s="278" t="s">
        <v>4806</v>
      </c>
      <c r="L1" s="278" t="s">
        <v>4807</v>
      </c>
      <c r="M1" s="37"/>
      <c r="N1" s="37"/>
      <c r="O1" s="37"/>
      <c r="P1" s="37"/>
      <c r="Q1" s="37"/>
      <c r="R1" s="37"/>
      <c r="S1" s="37"/>
      <c r="T1" s="37"/>
      <c r="U1" s="37"/>
      <c r="V1" s="37"/>
      <c r="W1" s="37"/>
      <c r="X1" s="37"/>
    </row>
    <row r="2" spans="1:24">
      <c r="A2" s="420">
        <v>100005692180</v>
      </c>
      <c r="B2" s="421" t="s">
        <v>12</v>
      </c>
      <c r="C2" s="421">
        <v>3</v>
      </c>
      <c r="D2" s="285" t="s">
        <v>139</v>
      </c>
      <c r="E2" s="285" t="s">
        <v>4808</v>
      </c>
      <c r="F2" s="285">
        <v>89580</v>
      </c>
      <c r="G2" s="285"/>
      <c r="H2" s="421"/>
      <c r="I2" s="421" t="s">
        <v>4809</v>
      </c>
      <c r="J2" s="265">
        <v>44329</v>
      </c>
      <c r="K2" s="37">
        <v>50</v>
      </c>
      <c r="L2" s="37">
        <v>250</v>
      </c>
      <c r="M2" s="37"/>
      <c r="N2" s="37"/>
      <c r="O2" s="37"/>
      <c r="P2" s="37"/>
      <c r="Q2" s="37"/>
      <c r="R2" s="37"/>
      <c r="S2" s="37"/>
      <c r="T2" s="37"/>
      <c r="U2" s="37"/>
      <c r="V2" s="37"/>
      <c r="W2" s="37"/>
      <c r="X2" s="37"/>
    </row>
    <row r="3" spans="1:24">
      <c r="A3" s="420">
        <v>420065037</v>
      </c>
      <c r="B3" s="421" t="s">
        <v>11</v>
      </c>
      <c r="C3" s="421">
        <v>149</v>
      </c>
      <c r="D3" s="285" t="s">
        <v>139</v>
      </c>
      <c r="E3" s="285" t="s">
        <v>4810</v>
      </c>
      <c r="F3" s="285">
        <v>59253</v>
      </c>
      <c r="G3" s="285"/>
      <c r="H3" s="421"/>
      <c r="I3" s="421" t="s">
        <v>4079</v>
      </c>
      <c r="J3" s="37"/>
      <c r="K3" s="37"/>
      <c r="L3" s="37"/>
      <c r="M3" s="37"/>
      <c r="N3" s="37"/>
      <c r="O3" s="37"/>
      <c r="P3" s="37"/>
      <c r="Q3" s="37"/>
      <c r="R3" s="37"/>
      <c r="S3" s="37"/>
      <c r="T3" s="37"/>
      <c r="U3" s="37"/>
      <c r="V3" s="37"/>
      <c r="W3" s="37"/>
      <c r="X3" s="37"/>
    </row>
    <row r="4" spans="1:24">
      <c r="A4" s="420">
        <v>100016252751</v>
      </c>
      <c r="B4" s="421" t="s">
        <v>18</v>
      </c>
      <c r="C4" s="421">
        <v>3</v>
      </c>
      <c r="D4" s="285" t="s">
        <v>152</v>
      </c>
      <c r="E4" s="285" t="s">
        <v>4811</v>
      </c>
      <c r="F4" s="285">
        <v>49200</v>
      </c>
      <c r="G4" s="285"/>
      <c r="H4" s="421" t="s">
        <v>4812</v>
      </c>
      <c r="I4" s="421" t="s">
        <v>1751</v>
      </c>
      <c r="J4" s="37"/>
      <c r="K4" s="37"/>
      <c r="L4" s="37"/>
      <c r="M4" s="37"/>
      <c r="N4" s="37"/>
      <c r="O4" s="37"/>
      <c r="P4" s="37"/>
      <c r="Q4" s="37"/>
      <c r="R4" s="37"/>
      <c r="S4" s="37"/>
      <c r="T4" s="37"/>
      <c r="U4" s="37"/>
      <c r="V4" s="37"/>
      <c r="W4" s="37"/>
      <c r="X4" s="37"/>
    </row>
    <row r="5" spans="1:24">
      <c r="A5" s="420">
        <v>100017950831</v>
      </c>
      <c r="B5" s="421" t="s">
        <v>15</v>
      </c>
      <c r="C5" s="421">
        <v>2</v>
      </c>
      <c r="D5" s="285" t="s">
        <v>139</v>
      </c>
      <c r="E5" s="285" t="s">
        <v>4808</v>
      </c>
      <c r="F5" s="285">
        <v>13870</v>
      </c>
      <c r="G5" s="285"/>
      <c r="H5" s="421"/>
      <c r="I5" s="422" t="s">
        <v>21</v>
      </c>
      <c r="J5" s="265">
        <v>44329</v>
      </c>
      <c r="K5" s="37"/>
      <c r="L5" s="37"/>
      <c r="M5" s="37"/>
      <c r="N5" s="37"/>
      <c r="O5" s="37"/>
      <c r="P5" s="37"/>
      <c r="Q5" s="37"/>
      <c r="R5" s="37"/>
      <c r="S5" s="37"/>
      <c r="T5" s="37"/>
      <c r="U5" s="37"/>
      <c r="V5" s="37"/>
      <c r="W5" s="37"/>
      <c r="X5" s="37"/>
    </row>
    <row r="6" spans="1:24">
      <c r="A6" s="420">
        <v>100017942174</v>
      </c>
      <c r="B6" s="421" t="s">
        <v>11</v>
      </c>
      <c r="C6" s="421">
        <v>2</v>
      </c>
      <c r="D6" s="285" t="s">
        <v>139</v>
      </c>
      <c r="E6" s="285" t="s">
        <v>4808</v>
      </c>
      <c r="F6" s="285">
        <v>13870</v>
      </c>
      <c r="G6" s="285"/>
      <c r="H6" s="421"/>
      <c r="I6" s="421" t="s">
        <v>4813</v>
      </c>
      <c r="J6" s="37"/>
      <c r="K6" s="37"/>
      <c r="L6" s="37"/>
      <c r="M6" s="37"/>
      <c r="N6" s="37"/>
      <c r="O6" s="37"/>
      <c r="P6" s="37"/>
      <c r="Q6" s="37"/>
      <c r="R6" s="37"/>
      <c r="S6" s="37"/>
      <c r="T6" s="37"/>
      <c r="U6" s="37"/>
      <c r="V6" s="37"/>
      <c r="W6" s="37"/>
      <c r="X6" s="37"/>
    </row>
    <row r="7" spans="1:24">
      <c r="A7" s="423">
        <v>564174250</v>
      </c>
      <c r="B7" s="424" t="s">
        <v>15</v>
      </c>
      <c r="C7" s="424">
        <v>0</v>
      </c>
      <c r="D7" s="285" t="s">
        <v>152</v>
      </c>
      <c r="E7" s="285" t="s">
        <v>4810</v>
      </c>
      <c r="F7" s="285">
        <v>12160</v>
      </c>
      <c r="G7" s="285"/>
      <c r="H7" s="424"/>
      <c r="I7" s="424" t="s">
        <v>1751</v>
      </c>
      <c r="J7" s="265">
        <v>44330</v>
      </c>
      <c r="K7" s="37"/>
      <c r="L7" s="37"/>
      <c r="M7" s="37"/>
      <c r="N7" s="37"/>
      <c r="O7" s="37"/>
      <c r="P7" s="37"/>
      <c r="Q7" s="37"/>
      <c r="R7" s="37"/>
      <c r="S7" s="37"/>
      <c r="T7" s="37"/>
      <c r="U7" s="37"/>
      <c r="V7" s="37"/>
      <c r="W7" s="37"/>
      <c r="X7" s="37"/>
    </row>
    <row r="8" spans="1:24">
      <c r="A8" s="420">
        <v>100015842539</v>
      </c>
      <c r="B8" s="421" t="s">
        <v>12</v>
      </c>
      <c r="C8" s="421">
        <v>3</v>
      </c>
      <c r="D8" s="285" t="s">
        <v>152</v>
      </c>
      <c r="E8" s="285" t="s">
        <v>4808</v>
      </c>
      <c r="F8" s="285">
        <v>9870</v>
      </c>
      <c r="G8" s="285"/>
      <c r="H8" s="421"/>
      <c r="I8" s="421" t="s">
        <v>1751</v>
      </c>
      <c r="J8" s="37"/>
      <c r="K8" s="37"/>
      <c r="L8" s="37"/>
      <c r="M8" s="37"/>
      <c r="N8" s="37"/>
      <c r="O8" s="37"/>
      <c r="P8" s="37"/>
      <c r="Q8" s="37"/>
      <c r="R8" s="37"/>
      <c r="S8" s="37"/>
      <c r="T8" s="37"/>
      <c r="U8" s="37"/>
      <c r="V8" s="37"/>
      <c r="W8" s="37"/>
      <c r="X8" s="37"/>
    </row>
    <row r="9" spans="1:24">
      <c r="A9" s="423">
        <v>100017706989</v>
      </c>
      <c r="B9" s="424" t="s">
        <v>15</v>
      </c>
      <c r="C9" s="424">
        <v>3</v>
      </c>
      <c r="D9" s="285" t="s">
        <v>152</v>
      </c>
      <c r="E9" s="285" t="s">
        <v>4808</v>
      </c>
      <c r="F9" s="285">
        <v>9120</v>
      </c>
      <c r="G9" s="285"/>
      <c r="H9" s="424"/>
      <c r="I9" s="424" t="s">
        <v>1751</v>
      </c>
      <c r="J9" s="425">
        <v>44330</v>
      </c>
      <c r="K9" s="37"/>
      <c r="L9" s="37"/>
      <c r="M9" s="37"/>
      <c r="N9" s="37"/>
      <c r="O9" s="37"/>
      <c r="P9" s="37"/>
      <c r="Q9" s="37"/>
      <c r="R9" s="37"/>
      <c r="S9" s="37"/>
      <c r="T9" s="37"/>
      <c r="U9" s="37"/>
      <c r="V9" s="37"/>
      <c r="W9" s="37"/>
      <c r="X9" s="37"/>
    </row>
    <row r="10" spans="1:24">
      <c r="A10" s="420">
        <v>100013375423</v>
      </c>
      <c r="B10" s="421" t="s">
        <v>17</v>
      </c>
      <c r="C10" s="421">
        <v>9</v>
      </c>
      <c r="D10" s="285" t="s">
        <v>152</v>
      </c>
      <c r="E10" s="285" t="s">
        <v>4808</v>
      </c>
      <c r="F10" s="285">
        <v>8890</v>
      </c>
      <c r="G10" s="285"/>
      <c r="H10" s="421"/>
      <c r="I10" s="421" t="s">
        <v>4814</v>
      </c>
      <c r="J10" s="265">
        <v>44334</v>
      </c>
      <c r="K10" s="278" t="s">
        <v>106</v>
      </c>
      <c r="L10" s="37"/>
      <c r="M10" s="37"/>
      <c r="N10" s="37"/>
      <c r="O10" s="37"/>
      <c r="P10" s="37"/>
      <c r="Q10" s="37"/>
      <c r="R10" s="37"/>
      <c r="S10" s="37"/>
      <c r="T10" s="37"/>
      <c r="U10" s="37"/>
      <c r="V10" s="37"/>
      <c r="W10" s="37"/>
      <c r="X10" s="37"/>
    </row>
    <row r="11" spans="1:24">
      <c r="A11" s="420">
        <v>1374465</v>
      </c>
      <c r="B11" s="421" t="s">
        <v>6</v>
      </c>
      <c r="C11" s="421">
        <v>0</v>
      </c>
      <c r="D11" s="285" t="s">
        <v>139</v>
      </c>
      <c r="E11" s="285" t="s">
        <v>4808</v>
      </c>
      <c r="F11" s="285">
        <v>8690</v>
      </c>
      <c r="G11" s="285"/>
      <c r="H11" s="421"/>
      <c r="I11" s="421" t="s">
        <v>4814</v>
      </c>
      <c r="J11" s="37"/>
      <c r="K11" s="37"/>
      <c r="L11" s="37"/>
      <c r="M11" s="37"/>
      <c r="N11" s="37"/>
      <c r="O11" s="37"/>
      <c r="P11" s="37"/>
      <c r="Q11" s="37"/>
      <c r="R11" s="37"/>
      <c r="S11" s="37"/>
      <c r="T11" s="37"/>
      <c r="U11" s="37"/>
      <c r="V11" s="37"/>
      <c r="W11" s="37"/>
      <c r="X11" s="37"/>
    </row>
    <row r="12" spans="1:24">
      <c r="A12" s="420">
        <v>100003198030</v>
      </c>
      <c r="B12" s="421" t="s">
        <v>6</v>
      </c>
      <c r="C12" s="421">
        <v>9</v>
      </c>
      <c r="D12" s="285" t="s">
        <v>152</v>
      </c>
      <c r="E12" s="285" t="s">
        <v>4815</v>
      </c>
      <c r="F12" s="285">
        <v>8310</v>
      </c>
      <c r="G12" s="285" t="s">
        <v>4816</v>
      </c>
      <c r="H12" s="421"/>
      <c r="I12" s="421" t="s">
        <v>1751</v>
      </c>
      <c r="J12" s="37"/>
      <c r="K12" s="37"/>
      <c r="L12" s="37"/>
      <c r="M12" s="37"/>
      <c r="N12" s="37"/>
      <c r="O12" s="37"/>
      <c r="P12" s="37"/>
      <c r="Q12" s="37"/>
      <c r="R12" s="37"/>
      <c r="S12" s="37"/>
      <c r="T12" s="37"/>
      <c r="U12" s="37"/>
      <c r="V12" s="37"/>
      <c r="W12" s="37"/>
      <c r="X12" s="37"/>
    </row>
    <row r="13" spans="1:24">
      <c r="A13" s="423">
        <v>100016417118</v>
      </c>
      <c r="B13" s="424" t="s">
        <v>17</v>
      </c>
      <c r="C13" s="424">
        <v>3</v>
      </c>
      <c r="D13" s="285" t="s">
        <v>152</v>
      </c>
      <c r="E13" s="285" t="s">
        <v>4815</v>
      </c>
      <c r="F13" s="285">
        <v>7810</v>
      </c>
      <c r="G13" s="285"/>
      <c r="H13" s="424"/>
      <c r="I13" s="424" t="s">
        <v>1751</v>
      </c>
      <c r="J13" s="265">
        <v>44334</v>
      </c>
      <c r="K13" s="278" t="s">
        <v>106</v>
      </c>
      <c r="L13" s="37"/>
      <c r="M13" s="37"/>
      <c r="N13" s="37"/>
      <c r="O13" s="37"/>
      <c r="P13" s="37"/>
      <c r="Q13" s="37"/>
      <c r="R13" s="37"/>
      <c r="S13" s="37"/>
      <c r="T13" s="37"/>
      <c r="U13" s="37"/>
      <c r="V13" s="37"/>
      <c r="W13" s="37"/>
      <c r="X13" s="37"/>
    </row>
    <row r="14" spans="1:24">
      <c r="A14" s="420">
        <v>100016368185</v>
      </c>
      <c r="B14" s="421" t="s">
        <v>11</v>
      </c>
      <c r="C14" s="421">
        <v>3</v>
      </c>
      <c r="D14" s="285" t="s">
        <v>152</v>
      </c>
      <c r="E14" s="285" t="s">
        <v>4817</v>
      </c>
      <c r="F14" s="285">
        <v>7550</v>
      </c>
      <c r="G14" s="285"/>
      <c r="H14" s="421"/>
      <c r="I14" s="421" t="s">
        <v>1751</v>
      </c>
      <c r="J14" s="37"/>
      <c r="K14" s="37"/>
      <c r="L14" s="37"/>
      <c r="M14" s="37"/>
      <c r="N14" s="37"/>
      <c r="O14" s="37"/>
      <c r="P14" s="37"/>
      <c r="Q14" s="37"/>
      <c r="R14" s="37"/>
      <c r="S14" s="37"/>
      <c r="T14" s="37"/>
      <c r="U14" s="37"/>
      <c r="V14" s="37"/>
      <c r="W14" s="37"/>
      <c r="X14" s="37"/>
    </row>
    <row r="15" spans="1:24">
      <c r="A15" s="420">
        <v>100000857571</v>
      </c>
      <c r="B15" s="421" t="s">
        <v>17</v>
      </c>
      <c r="C15" s="421">
        <v>3</v>
      </c>
      <c r="D15" s="285" t="s">
        <v>152</v>
      </c>
      <c r="E15" s="285" t="s">
        <v>4815</v>
      </c>
      <c r="F15" s="285">
        <v>6380</v>
      </c>
      <c r="G15" s="285"/>
      <c r="H15" s="421"/>
      <c r="I15" s="421" t="s">
        <v>1751</v>
      </c>
      <c r="J15" s="265">
        <v>44334</v>
      </c>
      <c r="K15" s="278" t="s">
        <v>106</v>
      </c>
      <c r="L15" s="37"/>
      <c r="M15" s="37"/>
      <c r="N15" s="37"/>
      <c r="O15" s="37"/>
      <c r="P15" s="37"/>
      <c r="Q15" s="37"/>
      <c r="R15" s="37"/>
      <c r="S15" s="37"/>
      <c r="T15" s="37"/>
      <c r="U15" s="37"/>
      <c r="V15" s="37"/>
      <c r="W15" s="37"/>
      <c r="X15" s="37"/>
    </row>
    <row r="16" spans="1:24">
      <c r="A16" s="423">
        <v>100017635811</v>
      </c>
      <c r="B16" s="424" t="s">
        <v>16</v>
      </c>
      <c r="C16" s="424">
        <v>3</v>
      </c>
      <c r="D16" s="285" t="s">
        <v>152</v>
      </c>
      <c r="E16" s="285" t="s">
        <v>4808</v>
      </c>
      <c r="F16" s="285">
        <v>6278</v>
      </c>
      <c r="G16" s="285"/>
      <c r="H16" s="424"/>
      <c r="I16" s="424" t="s">
        <v>1751</v>
      </c>
      <c r="J16" s="37"/>
      <c r="K16" s="37"/>
      <c r="L16" s="37"/>
      <c r="M16" s="37"/>
      <c r="N16" s="37"/>
      <c r="O16" s="37"/>
      <c r="P16" s="37"/>
      <c r="Q16" s="37"/>
      <c r="R16" s="37"/>
      <c r="S16" s="37"/>
      <c r="T16" s="37"/>
      <c r="U16" s="37"/>
      <c r="V16" s="37"/>
      <c r="W16" s="37"/>
      <c r="X16" s="37"/>
    </row>
    <row r="17" spans="1:24">
      <c r="A17" s="420">
        <v>100013594613</v>
      </c>
      <c r="B17" s="421" t="s">
        <v>6</v>
      </c>
      <c r="C17" s="421">
        <v>3</v>
      </c>
      <c r="D17" s="285" t="s">
        <v>152</v>
      </c>
      <c r="E17" s="285" t="s">
        <v>4815</v>
      </c>
      <c r="F17" s="285">
        <v>5400</v>
      </c>
      <c r="G17" s="285"/>
      <c r="H17" s="421"/>
      <c r="I17" s="421" t="s">
        <v>1751</v>
      </c>
      <c r="J17" s="37"/>
      <c r="K17" s="37"/>
      <c r="L17" s="37"/>
      <c r="M17" s="37"/>
      <c r="N17" s="37"/>
      <c r="O17" s="37"/>
      <c r="P17" s="37"/>
      <c r="Q17" s="37"/>
      <c r="R17" s="37"/>
      <c r="S17" s="37"/>
      <c r="T17" s="37"/>
      <c r="U17" s="37"/>
      <c r="V17" s="37"/>
      <c r="W17" s="37"/>
      <c r="X17" s="37"/>
    </row>
    <row r="18" spans="1:24">
      <c r="A18" s="420">
        <v>100014783759</v>
      </c>
      <c r="B18" s="421" t="s">
        <v>18</v>
      </c>
      <c r="C18" s="421">
        <v>3</v>
      </c>
      <c r="D18" s="285" t="s">
        <v>152</v>
      </c>
      <c r="E18" s="285" t="s">
        <v>4815</v>
      </c>
      <c r="F18" s="285">
        <v>5400</v>
      </c>
      <c r="G18" s="285"/>
      <c r="H18" s="421"/>
      <c r="I18" s="421" t="s">
        <v>4813</v>
      </c>
      <c r="J18" s="37"/>
      <c r="K18" s="37"/>
      <c r="L18" s="37"/>
      <c r="M18" s="37"/>
      <c r="N18" s="37"/>
      <c r="O18" s="37"/>
      <c r="P18" s="37"/>
      <c r="Q18" s="37"/>
      <c r="R18" s="37"/>
      <c r="S18" s="37"/>
      <c r="T18" s="37"/>
      <c r="U18" s="37"/>
      <c r="V18" s="37"/>
      <c r="W18" s="37"/>
      <c r="X18" s="37"/>
    </row>
    <row r="19" spans="1:24">
      <c r="A19" s="420">
        <v>250339325</v>
      </c>
      <c r="B19" s="421" t="s">
        <v>11</v>
      </c>
      <c r="C19" s="421">
        <v>101</v>
      </c>
      <c r="D19" s="285" t="s">
        <v>139</v>
      </c>
      <c r="E19" s="285" t="s">
        <v>4808</v>
      </c>
      <c r="F19" s="285">
        <v>5360</v>
      </c>
      <c r="G19" s="285" t="s">
        <v>4818</v>
      </c>
      <c r="H19" s="421"/>
      <c r="I19" s="421" t="s">
        <v>4814</v>
      </c>
      <c r="J19" s="37"/>
      <c r="K19" s="37"/>
      <c r="L19" s="37"/>
      <c r="M19" s="37"/>
      <c r="N19" s="37"/>
      <c r="O19" s="37"/>
      <c r="P19" s="37"/>
      <c r="Q19" s="37"/>
      <c r="R19" s="37"/>
      <c r="S19" s="37"/>
      <c r="T19" s="37"/>
      <c r="U19" s="37"/>
      <c r="V19" s="37"/>
      <c r="W19" s="37"/>
      <c r="X19" s="37"/>
    </row>
    <row r="20" spans="1:24">
      <c r="A20" s="420">
        <v>100010822610</v>
      </c>
      <c r="B20" s="421" t="s">
        <v>16</v>
      </c>
      <c r="C20" s="421">
        <v>9</v>
      </c>
      <c r="D20" s="285" t="s">
        <v>152</v>
      </c>
      <c r="E20" s="285" t="s">
        <v>4808</v>
      </c>
      <c r="F20" s="285">
        <v>5300</v>
      </c>
      <c r="G20" s="285" t="s">
        <v>4816</v>
      </c>
      <c r="H20" s="421"/>
      <c r="I20" s="421" t="s">
        <v>1751</v>
      </c>
      <c r="J20" s="37"/>
      <c r="K20" s="37"/>
      <c r="L20" s="37"/>
      <c r="M20" s="37"/>
      <c r="N20" s="37"/>
      <c r="O20" s="37"/>
      <c r="P20" s="37"/>
      <c r="Q20" s="37"/>
      <c r="R20" s="37"/>
      <c r="S20" s="37"/>
      <c r="T20" s="37"/>
      <c r="U20" s="37"/>
      <c r="V20" s="37"/>
      <c r="W20" s="37"/>
      <c r="X20" s="37"/>
    </row>
    <row r="21" spans="1:24">
      <c r="A21" s="420">
        <v>100014423692</v>
      </c>
      <c r="B21" s="421" t="s">
        <v>10</v>
      </c>
      <c r="C21" s="421">
        <v>3</v>
      </c>
      <c r="D21" s="285" t="s">
        <v>139</v>
      </c>
      <c r="E21" s="285" t="s">
        <v>4819</v>
      </c>
      <c r="F21" s="285">
        <v>5300</v>
      </c>
      <c r="G21" s="285"/>
      <c r="H21" s="421"/>
      <c r="I21" s="421" t="s">
        <v>21</v>
      </c>
      <c r="J21" s="265">
        <v>44329</v>
      </c>
      <c r="K21" s="37"/>
      <c r="L21" s="37"/>
      <c r="M21" s="37"/>
      <c r="N21" s="37"/>
      <c r="O21" s="37"/>
      <c r="P21" s="37"/>
      <c r="Q21" s="37"/>
      <c r="R21" s="37"/>
      <c r="S21" s="37"/>
      <c r="T21" s="37"/>
      <c r="U21" s="37"/>
      <c r="V21" s="37"/>
      <c r="W21" s="37"/>
      <c r="X21" s="37"/>
    </row>
    <row r="22" spans="1:24">
      <c r="A22" s="420">
        <v>100015502682</v>
      </c>
      <c r="B22" s="421" t="s">
        <v>10</v>
      </c>
      <c r="C22" s="421">
        <v>9</v>
      </c>
      <c r="D22" s="285" t="s">
        <v>152</v>
      </c>
      <c r="E22" s="285" t="s">
        <v>4815</v>
      </c>
      <c r="F22" s="285">
        <v>5277</v>
      </c>
      <c r="G22" s="285"/>
      <c r="H22" s="421"/>
      <c r="I22" s="421" t="s">
        <v>1751</v>
      </c>
      <c r="J22" s="37"/>
      <c r="K22" s="37"/>
      <c r="L22" s="37"/>
      <c r="M22" s="37"/>
      <c r="N22" s="37"/>
      <c r="O22" s="37"/>
      <c r="P22" s="37"/>
      <c r="Q22" s="37"/>
      <c r="R22" s="37"/>
      <c r="S22" s="37"/>
      <c r="T22" s="37"/>
      <c r="U22" s="37"/>
      <c r="V22" s="37"/>
      <c r="W22" s="37"/>
      <c r="X22" s="37"/>
    </row>
    <row r="23" spans="1:24">
      <c r="A23" s="423">
        <v>100017271758</v>
      </c>
      <c r="B23" s="424" t="s">
        <v>15</v>
      </c>
      <c r="C23" s="424">
        <v>3</v>
      </c>
      <c r="D23" s="285" t="s">
        <v>152</v>
      </c>
      <c r="E23" s="285" t="s">
        <v>4808</v>
      </c>
      <c r="F23" s="285">
        <v>4860</v>
      </c>
      <c r="G23" s="285"/>
      <c r="H23" s="424"/>
      <c r="I23" s="424" t="s">
        <v>1751</v>
      </c>
      <c r="J23" s="425">
        <v>44330</v>
      </c>
      <c r="K23" s="37"/>
      <c r="L23" s="37"/>
      <c r="M23" s="37"/>
      <c r="N23" s="37"/>
      <c r="O23" s="37"/>
      <c r="P23" s="37"/>
      <c r="Q23" s="37"/>
      <c r="R23" s="37"/>
      <c r="S23" s="37"/>
      <c r="T23" s="37"/>
      <c r="U23" s="37"/>
      <c r="V23" s="37"/>
      <c r="W23" s="37"/>
      <c r="X23" s="37"/>
    </row>
    <row r="24" spans="1:24">
      <c r="A24" s="420">
        <v>100017212214</v>
      </c>
      <c r="B24" s="421" t="s">
        <v>18</v>
      </c>
      <c r="C24" s="421">
        <v>3</v>
      </c>
      <c r="D24" s="285" t="s">
        <v>152</v>
      </c>
      <c r="E24" s="285" t="s">
        <v>4820</v>
      </c>
      <c r="F24" s="285">
        <v>4760</v>
      </c>
      <c r="G24" s="285"/>
      <c r="H24" s="421"/>
      <c r="I24" s="421" t="s">
        <v>4079</v>
      </c>
      <c r="J24" s="37"/>
      <c r="K24" s="37"/>
      <c r="L24" s="37"/>
      <c r="M24" s="37"/>
      <c r="N24" s="37"/>
      <c r="O24" s="37"/>
      <c r="P24" s="37"/>
      <c r="Q24" s="37"/>
      <c r="R24" s="37"/>
      <c r="S24" s="37"/>
      <c r="T24" s="37"/>
      <c r="U24" s="37"/>
      <c r="V24" s="37"/>
      <c r="W24" s="37"/>
      <c r="X24" s="37"/>
    </row>
    <row r="25" spans="1:24">
      <c r="A25" s="420">
        <v>100015241828</v>
      </c>
      <c r="B25" s="421" t="s">
        <v>15</v>
      </c>
      <c r="C25" s="421">
        <v>3</v>
      </c>
      <c r="D25" s="285" t="s">
        <v>152</v>
      </c>
      <c r="E25" s="285" t="s">
        <v>4808</v>
      </c>
      <c r="F25" s="285">
        <v>4651</v>
      </c>
      <c r="G25" s="285"/>
      <c r="H25" s="421"/>
      <c r="I25" s="421" t="s">
        <v>1751</v>
      </c>
      <c r="J25" s="425">
        <v>44330</v>
      </c>
      <c r="K25" s="37"/>
      <c r="L25" s="37"/>
      <c r="M25" s="37"/>
      <c r="N25" s="37"/>
      <c r="O25" s="37"/>
      <c r="P25" s="37"/>
      <c r="Q25" s="37"/>
      <c r="R25" s="37"/>
      <c r="S25" s="37"/>
      <c r="T25" s="37"/>
      <c r="U25" s="37"/>
      <c r="V25" s="37"/>
      <c r="W25" s="37"/>
      <c r="X25" s="37"/>
    </row>
    <row r="26" spans="1:24">
      <c r="A26" s="423">
        <v>100015926360</v>
      </c>
      <c r="B26" s="424" t="s">
        <v>10</v>
      </c>
      <c r="C26" s="424">
        <v>3</v>
      </c>
      <c r="D26" s="285" t="s">
        <v>152</v>
      </c>
      <c r="E26" s="285" t="s">
        <v>4817</v>
      </c>
      <c r="F26" s="285">
        <v>4590</v>
      </c>
      <c r="G26" s="285"/>
      <c r="H26" s="424"/>
      <c r="I26" s="424" t="s">
        <v>1751</v>
      </c>
      <c r="J26" s="37"/>
      <c r="K26" s="37"/>
      <c r="L26" s="37"/>
      <c r="M26" s="37"/>
      <c r="N26" s="37"/>
      <c r="O26" s="37"/>
      <c r="P26" s="37"/>
      <c r="Q26" s="37"/>
      <c r="R26" s="37"/>
      <c r="S26" s="37"/>
      <c r="T26" s="37"/>
      <c r="U26" s="37"/>
      <c r="V26" s="37"/>
      <c r="W26" s="37"/>
      <c r="X26" s="37"/>
    </row>
    <row r="27" spans="1:24">
      <c r="A27" s="420">
        <v>100016726305</v>
      </c>
      <c r="B27" s="421" t="s">
        <v>12</v>
      </c>
      <c r="C27" s="421">
        <v>3</v>
      </c>
      <c r="D27" s="285" t="s">
        <v>152</v>
      </c>
      <c r="E27" s="285" t="s">
        <v>4817</v>
      </c>
      <c r="F27" s="285">
        <v>4590</v>
      </c>
      <c r="G27" s="285"/>
      <c r="H27" s="421"/>
      <c r="I27" s="421" t="s">
        <v>1751</v>
      </c>
      <c r="J27" s="37"/>
      <c r="K27" s="37"/>
      <c r="L27" s="37"/>
      <c r="M27" s="37"/>
      <c r="N27" s="37"/>
      <c r="O27" s="37"/>
      <c r="P27" s="37"/>
      <c r="Q27" s="37"/>
      <c r="R27" s="37"/>
      <c r="S27" s="37"/>
      <c r="T27" s="37"/>
      <c r="U27" s="37"/>
      <c r="V27" s="37"/>
      <c r="W27" s="37"/>
      <c r="X27" s="37"/>
    </row>
    <row r="28" spans="1:24">
      <c r="A28" s="423">
        <v>100007012978</v>
      </c>
      <c r="B28" s="424" t="s">
        <v>12</v>
      </c>
      <c r="C28" s="424">
        <v>9</v>
      </c>
      <c r="D28" s="285" t="s">
        <v>152</v>
      </c>
      <c r="E28" s="285" t="s">
        <v>4811</v>
      </c>
      <c r="F28" s="285">
        <v>4570</v>
      </c>
      <c r="G28" s="285"/>
      <c r="H28" s="424"/>
      <c r="I28" s="426" t="s">
        <v>4821</v>
      </c>
      <c r="J28" s="265">
        <v>44334</v>
      </c>
      <c r="K28" s="278" t="s">
        <v>106</v>
      </c>
      <c r="L28" s="37"/>
      <c r="M28" s="37"/>
      <c r="N28" s="37"/>
      <c r="O28" s="37"/>
      <c r="P28" s="37"/>
      <c r="Q28" s="37"/>
      <c r="R28" s="37"/>
      <c r="S28" s="37"/>
      <c r="T28" s="37"/>
      <c r="U28" s="37"/>
      <c r="V28" s="37"/>
      <c r="W28" s="37"/>
      <c r="X28" s="37"/>
    </row>
    <row r="29" spans="1:24">
      <c r="A29" s="420">
        <v>100017074159</v>
      </c>
      <c r="B29" s="421" t="s">
        <v>19</v>
      </c>
      <c r="C29" s="421">
        <v>3</v>
      </c>
      <c r="D29" s="285" t="s">
        <v>152</v>
      </c>
      <c r="E29" s="285" t="s">
        <v>4817</v>
      </c>
      <c r="F29" s="285">
        <v>4570</v>
      </c>
      <c r="G29" s="285"/>
      <c r="H29" s="421"/>
      <c r="I29" s="421" t="s">
        <v>1751</v>
      </c>
      <c r="J29" s="37"/>
      <c r="K29" s="37"/>
      <c r="L29" s="37"/>
      <c r="M29" s="37"/>
      <c r="N29" s="37"/>
      <c r="O29" s="37"/>
      <c r="P29" s="37"/>
      <c r="Q29" s="37"/>
      <c r="R29" s="37"/>
      <c r="S29" s="37"/>
      <c r="T29" s="37"/>
      <c r="U29" s="37"/>
      <c r="V29" s="37"/>
      <c r="W29" s="37"/>
      <c r="X29" s="37"/>
    </row>
    <row r="30" spans="1:24">
      <c r="A30" s="420">
        <v>100003009311</v>
      </c>
      <c r="B30" s="421" t="s">
        <v>14</v>
      </c>
      <c r="C30" s="421">
        <v>2</v>
      </c>
      <c r="D30" s="285" t="s">
        <v>139</v>
      </c>
      <c r="E30" s="285" t="s">
        <v>4822</v>
      </c>
      <c r="F30" s="285">
        <v>4320</v>
      </c>
      <c r="G30" s="285"/>
      <c r="H30" s="421" t="s">
        <v>4823</v>
      </c>
      <c r="I30" s="421" t="s">
        <v>1751</v>
      </c>
      <c r="J30" s="265">
        <v>44330</v>
      </c>
      <c r="K30" s="37"/>
      <c r="L30" s="37"/>
      <c r="M30" s="37"/>
      <c r="N30" s="37"/>
      <c r="O30" s="37"/>
      <c r="P30" s="37"/>
      <c r="Q30" s="37"/>
      <c r="R30" s="37"/>
      <c r="S30" s="37"/>
      <c r="T30" s="37"/>
      <c r="U30" s="37"/>
      <c r="V30" s="37"/>
      <c r="W30" s="37"/>
      <c r="X30" s="37"/>
    </row>
    <row r="31" spans="1:24">
      <c r="A31" s="420">
        <v>100011513918</v>
      </c>
      <c r="B31" s="421" t="s">
        <v>14</v>
      </c>
      <c r="C31" s="421">
        <v>0</v>
      </c>
      <c r="D31" s="285" t="s">
        <v>139</v>
      </c>
      <c r="E31" s="285" t="s">
        <v>4811</v>
      </c>
      <c r="F31" s="285">
        <v>3996</v>
      </c>
      <c r="G31" s="285"/>
      <c r="H31" s="421"/>
      <c r="I31" s="421" t="s">
        <v>1751</v>
      </c>
      <c r="J31" s="265">
        <v>44330</v>
      </c>
      <c r="K31" s="37"/>
      <c r="L31" s="37"/>
      <c r="M31" s="37"/>
      <c r="N31" s="37"/>
      <c r="O31" s="37"/>
      <c r="P31" s="37"/>
      <c r="Q31" s="37"/>
      <c r="R31" s="37"/>
      <c r="S31" s="37"/>
      <c r="T31" s="37"/>
      <c r="U31" s="37"/>
      <c r="V31" s="37"/>
      <c r="W31" s="37"/>
      <c r="X31" s="37"/>
    </row>
    <row r="32" spans="1:24">
      <c r="A32" s="420">
        <v>329572998</v>
      </c>
      <c r="B32" s="421" t="s">
        <v>12</v>
      </c>
      <c r="C32" s="421">
        <v>0</v>
      </c>
      <c r="D32" s="285" t="s">
        <v>152</v>
      </c>
      <c r="E32" s="285" t="s">
        <v>4815</v>
      </c>
      <c r="F32" s="285">
        <v>3861</v>
      </c>
      <c r="G32" s="285"/>
      <c r="H32" s="421"/>
      <c r="I32" s="422" t="s">
        <v>4821</v>
      </c>
      <c r="J32" s="265">
        <v>44334</v>
      </c>
      <c r="K32" s="278" t="s">
        <v>106</v>
      </c>
      <c r="L32" s="37"/>
      <c r="M32" s="37"/>
      <c r="N32" s="37"/>
      <c r="O32" s="37"/>
      <c r="P32" s="37"/>
      <c r="Q32" s="37"/>
      <c r="R32" s="37"/>
      <c r="S32" s="37"/>
      <c r="T32" s="37"/>
      <c r="U32" s="37"/>
      <c r="V32" s="37"/>
      <c r="W32" s="37"/>
      <c r="X32" s="37"/>
    </row>
    <row r="33" spans="1:24">
      <c r="A33" s="423">
        <v>100017221551</v>
      </c>
      <c r="B33" s="424" t="s">
        <v>10</v>
      </c>
      <c r="C33" s="424">
        <v>3</v>
      </c>
      <c r="D33" s="285" t="s">
        <v>152</v>
      </c>
      <c r="E33" s="285" t="s">
        <v>4808</v>
      </c>
      <c r="F33" s="285">
        <v>3780</v>
      </c>
      <c r="G33" s="285"/>
      <c r="H33" s="424"/>
      <c r="I33" s="424" t="s">
        <v>1751</v>
      </c>
      <c r="J33" s="37"/>
      <c r="K33" s="37"/>
      <c r="L33" s="37"/>
      <c r="M33" s="37"/>
      <c r="N33" s="37"/>
      <c r="O33" s="37"/>
      <c r="P33" s="37"/>
      <c r="Q33" s="37"/>
      <c r="R33" s="37"/>
      <c r="S33" s="37"/>
      <c r="T33" s="37"/>
      <c r="U33" s="37"/>
      <c r="V33" s="37"/>
      <c r="W33" s="37"/>
      <c r="X33" s="37"/>
    </row>
    <row r="34" spans="1:24">
      <c r="A34" s="423">
        <v>245986228</v>
      </c>
      <c r="B34" s="424" t="s">
        <v>10</v>
      </c>
      <c r="C34" s="424">
        <v>3</v>
      </c>
      <c r="D34" s="285" t="s">
        <v>152</v>
      </c>
      <c r="E34" s="285" t="s">
        <v>4808</v>
      </c>
      <c r="F34" s="285">
        <v>3760</v>
      </c>
      <c r="G34" s="285"/>
      <c r="H34" s="424"/>
      <c r="I34" s="424" t="s">
        <v>1751</v>
      </c>
      <c r="J34" s="37"/>
      <c r="K34" s="37"/>
      <c r="L34" s="37"/>
      <c r="M34" s="37"/>
      <c r="N34" s="37"/>
      <c r="O34" s="37"/>
      <c r="P34" s="37"/>
      <c r="Q34" s="37"/>
      <c r="R34" s="37"/>
      <c r="S34" s="37"/>
      <c r="T34" s="37"/>
      <c r="U34" s="37"/>
      <c r="V34" s="37"/>
      <c r="W34" s="37"/>
      <c r="X34" s="37"/>
    </row>
    <row r="35" spans="1:24">
      <c r="A35" s="420">
        <v>100006220323</v>
      </c>
      <c r="B35" s="421" t="s">
        <v>14</v>
      </c>
      <c r="C35" s="421">
        <v>118</v>
      </c>
      <c r="D35" s="285" t="s">
        <v>139</v>
      </c>
      <c r="E35" s="285" t="s">
        <v>4815</v>
      </c>
      <c r="F35" s="285">
        <v>3645</v>
      </c>
      <c r="G35" s="285"/>
      <c r="H35" s="421"/>
      <c r="I35" s="421" t="s">
        <v>4813</v>
      </c>
      <c r="J35" s="265">
        <v>44329</v>
      </c>
      <c r="K35" s="37"/>
      <c r="L35" s="37"/>
      <c r="M35" s="37"/>
      <c r="N35" s="37"/>
      <c r="O35" s="37"/>
      <c r="P35" s="37"/>
      <c r="Q35" s="37"/>
      <c r="R35" s="37"/>
      <c r="S35" s="37"/>
      <c r="T35" s="37"/>
      <c r="U35" s="37"/>
      <c r="V35" s="37"/>
      <c r="W35" s="37"/>
      <c r="X35" s="37"/>
    </row>
    <row r="36" spans="1:24">
      <c r="A36" s="423">
        <v>100016720445</v>
      </c>
      <c r="B36" s="424" t="s">
        <v>18</v>
      </c>
      <c r="C36" s="424">
        <v>3</v>
      </c>
      <c r="D36" s="285" t="s">
        <v>152</v>
      </c>
      <c r="E36" s="285" t="s">
        <v>4811</v>
      </c>
      <c r="F36" s="285">
        <v>3550</v>
      </c>
      <c r="G36" s="285"/>
      <c r="H36" s="424"/>
      <c r="I36" s="424" t="s">
        <v>1751</v>
      </c>
      <c r="J36" s="37"/>
      <c r="K36" s="37"/>
      <c r="L36" s="37"/>
      <c r="M36" s="37"/>
      <c r="N36" s="37"/>
      <c r="O36" s="37"/>
      <c r="P36" s="37"/>
      <c r="Q36" s="37"/>
      <c r="R36" s="37"/>
      <c r="S36" s="37"/>
      <c r="T36" s="37"/>
      <c r="U36" s="37"/>
      <c r="V36" s="37"/>
      <c r="W36" s="37"/>
      <c r="X36" s="37"/>
    </row>
    <row r="37" spans="1:24">
      <c r="A37" s="423">
        <v>100016812661</v>
      </c>
      <c r="B37" s="424" t="s">
        <v>12</v>
      </c>
      <c r="C37" s="424">
        <v>3</v>
      </c>
      <c r="D37" s="285" t="s">
        <v>152</v>
      </c>
      <c r="E37" s="285" t="s">
        <v>4815</v>
      </c>
      <c r="F37" s="285">
        <v>3510</v>
      </c>
      <c r="G37" s="285"/>
      <c r="H37" s="424"/>
      <c r="I37" s="424" t="s">
        <v>4079</v>
      </c>
      <c r="J37" s="265">
        <v>44334</v>
      </c>
      <c r="K37" s="37"/>
      <c r="L37" s="37"/>
      <c r="M37" s="37"/>
      <c r="N37" s="37"/>
      <c r="O37" s="37"/>
      <c r="P37" s="37"/>
      <c r="Q37" s="37"/>
      <c r="R37" s="37"/>
      <c r="S37" s="37"/>
      <c r="T37" s="37"/>
      <c r="U37" s="37"/>
      <c r="V37" s="37"/>
      <c r="W37" s="37"/>
      <c r="X37" s="37"/>
    </row>
    <row r="38" spans="1:24">
      <c r="A38" s="427">
        <v>100013479217</v>
      </c>
      <c r="B38" s="424" t="s">
        <v>14</v>
      </c>
      <c r="C38" s="424">
        <v>3</v>
      </c>
      <c r="D38" s="285" t="s">
        <v>152</v>
      </c>
      <c r="E38" s="285" t="s">
        <v>4824</v>
      </c>
      <c r="F38" s="285">
        <v>3510</v>
      </c>
      <c r="G38" s="285"/>
      <c r="H38" s="424"/>
      <c r="I38" s="424" t="s">
        <v>1751</v>
      </c>
      <c r="J38" s="265">
        <v>44333</v>
      </c>
      <c r="K38" s="37"/>
      <c r="L38" s="37"/>
      <c r="M38" s="37"/>
      <c r="N38" s="37"/>
      <c r="O38" s="37"/>
      <c r="P38" s="37"/>
      <c r="Q38" s="37"/>
      <c r="R38" s="37"/>
      <c r="S38" s="37"/>
      <c r="T38" s="37"/>
      <c r="U38" s="37"/>
      <c r="V38" s="37"/>
      <c r="W38" s="37"/>
      <c r="X38" s="37"/>
    </row>
    <row r="39" spans="1:24">
      <c r="A39" s="423">
        <v>100017243552</v>
      </c>
      <c r="B39" s="424" t="s">
        <v>6</v>
      </c>
      <c r="C39" s="424">
        <v>3</v>
      </c>
      <c r="D39" s="285" t="s">
        <v>152</v>
      </c>
      <c r="E39" s="285" t="s">
        <v>4817</v>
      </c>
      <c r="F39" s="285">
        <v>3490</v>
      </c>
      <c r="G39" s="285"/>
      <c r="H39" s="424"/>
      <c r="I39" s="424" t="s">
        <v>1751</v>
      </c>
      <c r="J39" s="37"/>
      <c r="K39" s="37"/>
      <c r="L39" s="37"/>
      <c r="M39" s="37"/>
      <c r="N39" s="37"/>
      <c r="O39" s="37"/>
      <c r="P39" s="37"/>
      <c r="Q39" s="37"/>
      <c r="R39" s="37"/>
      <c r="S39" s="37"/>
      <c r="T39" s="37"/>
      <c r="U39" s="37"/>
      <c r="V39" s="37"/>
      <c r="W39" s="37"/>
      <c r="X39" s="37"/>
    </row>
    <row r="40" spans="1:24">
      <c r="A40" s="420">
        <v>100017387895</v>
      </c>
      <c r="B40" s="421" t="s">
        <v>10</v>
      </c>
      <c r="C40" s="421">
        <v>15</v>
      </c>
      <c r="D40" s="285" t="s">
        <v>139</v>
      </c>
      <c r="E40" s="285" t="s">
        <v>4815</v>
      </c>
      <c r="F40" s="285">
        <v>3490</v>
      </c>
      <c r="G40" s="285" t="s">
        <v>4818</v>
      </c>
      <c r="H40" s="421"/>
      <c r="I40" s="421" t="s">
        <v>4825</v>
      </c>
      <c r="J40" s="265">
        <v>44329</v>
      </c>
      <c r="K40" s="37"/>
      <c r="L40" s="37"/>
      <c r="M40" s="37"/>
      <c r="N40" s="37"/>
      <c r="O40" s="37"/>
      <c r="P40" s="37"/>
      <c r="Q40" s="37"/>
      <c r="R40" s="37"/>
      <c r="S40" s="37"/>
      <c r="T40" s="37"/>
      <c r="U40" s="37"/>
      <c r="V40" s="37"/>
      <c r="W40" s="37"/>
      <c r="X40" s="37"/>
    </row>
    <row r="41" spans="1:24">
      <c r="A41" s="420">
        <v>100005811677</v>
      </c>
      <c r="B41" s="421" t="s">
        <v>19</v>
      </c>
      <c r="C41" s="421">
        <v>3</v>
      </c>
      <c r="D41" s="285" t="s">
        <v>152</v>
      </c>
      <c r="E41" s="285" t="s">
        <v>4815</v>
      </c>
      <c r="F41" s="285">
        <v>3240</v>
      </c>
      <c r="G41" s="285"/>
      <c r="H41" s="421"/>
      <c r="I41" s="421" t="s">
        <v>1751</v>
      </c>
      <c r="J41" s="37"/>
      <c r="K41" s="37"/>
      <c r="L41" s="37"/>
      <c r="M41" s="37"/>
      <c r="N41" s="37"/>
      <c r="O41" s="37"/>
      <c r="P41" s="37"/>
      <c r="Q41" s="37"/>
      <c r="R41" s="37"/>
      <c r="S41" s="37"/>
      <c r="T41" s="37"/>
      <c r="U41" s="37"/>
      <c r="V41" s="37"/>
      <c r="W41" s="37"/>
      <c r="X41" s="37"/>
    </row>
    <row r="42" spans="1:24">
      <c r="A42" s="423">
        <v>100017960471</v>
      </c>
      <c r="B42" s="424" t="s">
        <v>18</v>
      </c>
      <c r="C42" s="424">
        <v>3</v>
      </c>
      <c r="D42" s="285" t="s">
        <v>152</v>
      </c>
      <c r="E42" s="285" t="s">
        <v>4817</v>
      </c>
      <c r="F42" s="285">
        <v>3240</v>
      </c>
      <c r="G42" s="285"/>
      <c r="H42" s="424"/>
      <c r="I42" s="424" t="s">
        <v>1751</v>
      </c>
      <c r="J42" s="37"/>
      <c r="K42" s="37"/>
      <c r="L42" s="37"/>
      <c r="M42" s="37"/>
      <c r="N42" s="37"/>
      <c r="O42" s="37"/>
      <c r="P42" s="37"/>
      <c r="Q42" s="37"/>
      <c r="R42" s="37"/>
      <c r="S42" s="37"/>
      <c r="T42" s="37"/>
      <c r="U42" s="37"/>
      <c r="V42" s="37"/>
      <c r="W42" s="37"/>
      <c r="X42" s="37"/>
    </row>
    <row r="43" spans="1:24">
      <c r="A43" s="420">
        <v>100005564340</v>
      </c>
      <c r="B43" s="421" t="s">
        <v>6</v>
      </c>
      <c r="C43" s="421">
        <v>15</v>
      </c>
      <c r="D43" s="285" t="s">
        <v>139</v>
      </c>
      <c r="E43" s="285" t="s">
        <v>4815</v>
      </c>
      <c r="F43" s="285">
        <v>3240</v>
      </c>
      <c r="G43" s="285"/>
      <c r="H43" s="421"/>
      <c r="I43" s="421" t="s">
        <v>1751</v>
      </c>
      <c r="J43" s="265">
        <v>44329</v>
      </c>
      <c r="K43" s="37"/>
      <c r="L43" s="37"/>
      <c r="M43" s="37"/>
      <c r="N43" s="37"/>
      <c r="O43" s="37"/>
      <c r="P43" s="37"/>
      <c r="Q43" s="37"/>
      <c r="R43" s="37"/>
      <c r="S43" s="37"/>
      <c r="T43" s="37"/>
      <c r="U43" s="37"/>
      <c r="V43" s="37"/>
      <c r="W43" s="37"/>
      <c r="X43" s="37"/>
    </row>
    <row r="44" spans="1:24">
      <c r="A44" s="423">
        <v>100016496556</v>
      </c>
      <c r="B44" s="424" t="s">
        <v>6</v>
      </c>
      <c r="C44" s="424">
        <v>3</v>
      </c>
      <c r="D44" s="285" t="s">
        <v>152</v>
      </c>
      <c r="E44" s="285" t="s">
        <v>4815</v>
      </c>
      <c r="F44" s="285">
        <v>3099.9999389999998</v>
      </c>
      <c r="G44" s="285"/>
      <c r="H44" s="424"/>
      <c r="I44" s="424" t="s">
        <v>1751</v>
      </c>
      <c r="J44" s="37"/>
      <c r="K44" s="37"/>
      <c r="L44" s="37"/>
      <c r="M44" s="37"/>
      <c r="N44" s="37"/>
      <c r="O44" s="37"/>
      <c r="P44" s="37"/>
      <c r="Q44" s="37"/>
      <c r="R44" s="37"/>
      <c r="S44" s="37"/>
      <c r="T44" s="37"/>
      <c r="U44" s="37"/>
      <c r="V44" s="37"/>
      <c r="W44" s="37"/>
      <c r="X44" s="37"/>
    </row>
    <row r="45" spans="1:24">
      <c r="A45" s="420">
        <v>100017441673</v>
      </c>
      <c r="B45" s="421" t="s">
        <v>11</v>
      </c>
      <c r="C45" s="421">
        <v>3</v>
      </c>
      <c r="D45" s="285" t="s">
        <v>152</v>
      </c>
      <c r="E45" s="285" t="s">
        <v>4815</v>
      </c>
      <c r="F45" s="285">
        <v>2997</v>
      </c>
      <c r="G45" s="285"/>
      <c r="H45" s="421"/>
      <c r="I45" s="421" t="s">
        <v>1751</v>
      </c>
      <c r="J45" s="265">
        <v>44333</v>
      </c>
      <c r="K45" s="37"/>
      <c r="L45" s="37"/>
      <c r="M45" s="37"/>
      <c r="N45" s="37"/>
      <c r="O45" s="37"/>
      <c r="P45" s="37"/>
      <c r="Q45" s="37"/>
      <c r="R45" s="37"/>
      <c r="S45" s="37"/>
      <c r="T45" s="37"/>
      <c r="U45" s="37"/>
      <c r="V45" s="37"/>
      <c r="W45" s="37"/>
      <c r="X45" s="37"/>
    </row>
    <row r="46" spans="1:24">
      <c r="A46" s="423">
        <v>100016964386</v>
      </c>
      <c r="B46" s="424" t="s">
        <v>16</v>
      </c>
      <c r="C46" s="424">
        <v>3</v>
      </c>
      <c r="D46" s="285" t="s">
        <v>152</v>
      </c>
      <c r="E46" s="285" t="s">
        <v>4808</v>
      </c>
      <c r="F46" s="285">
        <v>2970</v>
      </c>
      <c r="G46" s="285"/>
      <c r="H46" s="424"/>
      <c r="I46" s="424" t="s">
        <v>1751</v>
      </c>
      <c r="J46" s="37"/>
      <c r="K46" s="37"/>
      <c r="L46" s="37"/>
      <c r="M46" s="37"/>
      <c r="N46" s="37"/>
      <c r="O46" s="37"/>
      <c r="P46" s="37"/>
      <c r="Q46" s="37"/>
      <c r="R46" s="37"/>
      <c r="S46" s="37"/>
      <c r="T46" s="37"/>
      <c r="U46" s="37"/>
      <c r="V46" s="37"/>
      <c r="W46" s="37"/>
      <c r="X46" s="37"/>
    </row>
    <row r="47" spans="1:24">
      <c r="A47" s="420">
        <v>100000910627</v>
      </c>
      <c r="B47" s="421" t="s">
        <v>18</v>
      </c>
      <c r="C47" s="421">
        <v>73</v>
      </c>
      <c r="D47" s="285" t="s">
        <v>139</v>
      </c>
      <c r="E47" s="285" t="s">
        <v>4815</v>
      </c>
      <c r="F47" s="285">
        <v>2970</v>
      </c>
      <c r="G47" s="285"/>
      <c r="H47" s="421"/>
      <c r="I47" s="421" t="s">
        <v>4079</v>
      </c>
      <c r="J47" s="37"/>
      <c r="K47" s="37"/>
      <c r="L47" s="37"/>
      <c r="M47" s="37"/>
      <c r="N47" s="37"/>
      <c r="O47" s="37"/>
      <c r="P47" s="37"/>
      <c r="Q47" s="37"/>
      <c r="R47" s="37"/>
      <c r="S47" s="37"/>
      <c r="T47" s="37"/>
      <c r="U47" s="37"/>
      <c r="V47" s="37"/>
      <c r="W47" s="37"/>
      <c r="X47" s="37"/>
    </row>
    <row r="48" spans="1:24">
      <c r="A48" s="423">
        <v>100016306905</v>
      </c>
      <c r="B48" s="424" t="s">
        <v>18</v>
      </c>
      <c r="C48" s="424">
        <v>3</v>
      </c>
      <c r="D48" s="285" t="s">
        <v>152</v>
      </c>
      <c r="E48" s="285" t="s">
        <v>4808</v>
      </c>
      <c r="F48" s="285">
        <v>2950</v>
      </c>
      <c r="G48" s="285"/>
      <c r="H48" s="424"/>
      <c r="I48" s="424" t="s">
        <v>1751</v>
      </c>
      <c r="J48" s="37"/>
      <c r="K48" s="37"/>
      <c r="L48" s="37"/>
      <c r="M48" s="37"/>
      <c r="N48" s="37"/>
      <c r="O48" s="37"/>
      <c r="P48" s="37"/>
      <c r="Q48" s="37"/>
      <c r="R48" s="37"/>
      <c r="S48" s="37"/>
      <c r="T48" s="37"/>
      <c r="U48" s="37"/>
      <c r="V48" s="37"/>
      <c r="W48" s="37"/>
      <c r="X48" s="37"/>
    </row>
    <row r="49" spans="1:24">
      <c r="A49" s="420">
        <v>100009883057</v>
      </c>
      <c r="B49" s="421" t="s">
        <v>18</v>
      </c>
      <c r="C49" s="421">
        <v>3</v>
      </c>
      <c r="D49" s="285" t="s">
        <v>152</v>
      </c>
      <c r="E49" s="285" t="s">
        <v>4815</v>
      </c>
      <c r="F49" s="285">
        <v>2720</v>
      </c>
      <c r="G49" s="285"/>
      <c r="H49" s="421"/>
      <c r="I49" s="421" t="s">
        <v>1751</v>
      </c>
      <c r="J49" s="37"/>
      <c r="K49" s="37"/>
      <c r="L49" s="37"/>
      <c r="M49" s="37"/>
      <c r="N49" s="37"/>
      <c r="O49" s="37"/>
      <c r="P49" s="37"/>
      <c r="Q49" s="37"/>
      <c r="R49" s="37"/>
      <c r="S49" s="37"/>
      <c r="T49" s="37"/>
      <c r="U49" s="37"/>
      <c r="V49" s="37"/>
      <c r="W49" s="37"/>
      <c r="X49" s="37"/>
    </row>
    <row r="50" spans="1:24">
      <c r="A50" s="420">
        <v>100007078188</v>
      </c>
      <c r="B50" s="421" t="s">
        <v>16</v>
      </c>
      <c r="C50" s="421">
        <v>3</v>
      </c>
      <c r="D50" s="285" t="s">
        <v>152</v>
      </c>
      <c r="E50" s="285" t="s">
        <v>4817</v>
      </c>
      <c r="F50" s="285">
        <v>2700</v>
      </c>
      <c r="G50" s="285"/>
      <c r="H50" s="421"/>
      <c r="I50" s="421" t="s">
        <v>1751</v>
      </c>
      <c r="J50" s="37"/>
      <c r="K50" s="37"/>
      <c r="L50" s="37"/>
      <c r="M50" s="37"/>
      <c r="N50" s="37"/>
      <c r="O50" s="37"/>
      <c r="P50" s="37"/>
      <c r="Q50" s="37"/>
      <c r="R50" s="37"/>
      <c r="S50" s="37"/>
      <c r="T50" s="37"/>
      <c r="U50" s="37"/>
      <c r="V50" s="37"/>
      <c r="W50" s="37"/>
      <c r="X50" s="37"/>
    </row>
    <row r="51" spans="1:24">
      <c r="A51" s="420">
        <v>100017374533</v>
      </c>
      <c r="B51" s="421" t="s">
        <v>19</v>
      </c>
      <c r="C51" s="421">
        <v>2</v>
      </c>
      <c r="D51" s="285" t="s">
        <v>139</v>
      </c>
      <c r="E51" s="285" t="s">
        <v>4808</v>
      </c>
      <c r="F51" s="285">
        <v>2700</v>
      </c>
      <c r="G51" s="285"/>
      <c r="H51" s="421" t="s">
        <v>4823</v>
      </c>
      <c r="I51" s="421" t="s">
        <v>4809</v>
      </c>
      <c r="J51" s="37"/>
      <c r="K51" s="37"/>
      <c r="L51" s="37"/>
      <c r="M51" s="37"/>
      <c r="N51" s="37"/>
      <c r="O51" s="37"/>
      <c r="P51" s="37"/>
      <c r="Q51" s="37"/>
      <c r="R51" s="37"/>
      <c r="S51" s="37"/>
      <c r="T51" s="37"/>
      <c r="U51" s="37"/>
      <c r="V51" s="37"/>
      <c r="W51" s="37"/>
      <c r="X51" s="37"/>
    </row>
    <row r="52" spans="1:24">
      <c r="A52" s="420">
        <v>100000568914</v>
      </c>
      <c r="B52" s="421" t="s">
        <v>19</v>
      </c>
      <c r="C52" s="421">
        <v>11</v>
      </c>
      <c r="D52" s="285" t="s">
        <v>152</v>
      </c>
      <c r="E52" s="285" t="s">
        <v>4815</v>
      </c>
      <c r="F52" s="285">
        <v>2680</v>
      </c>
      <c r="G52" s="285"/>
      <c r="H52" s="421"/>
      <c r="I52" s="421" t="s">
        <v>4813</v>
      </c>
      <c r="J52" s="37"/>
      <c r="K52" s="37"/>
      <c r="L52" s="37"/>
      <c r="M52" s="37"/>
      <c r="N52" s="37"/>
      <c r="O52" s="37"/>
      <c r="P52" s="37"/>
      <c r="Q52" s="37"/>
      <c r="R52" s="37"/>
      <c r="S52" s="37"/>
      <c r="T52" s="37"/>
      <c r="U52" s="37"/>
      <c r="V52" s="37"/>
      <c r="W52" s="37"/>
      <c r="X52" s="37"/>
    </row>
    <row r="53" spans="1:24">
      <c r="A53" s="423">
        <v>100016457971</v>
      </c>
      <c r="B53" s="424" t="s">
        <v>16</v>
      </c>
      <c r="C53" s="424">
        <v>3</v>
      </c>
      <c r="D53" s="285" t="s">
        <v>152</v>
      </c>
      <c r="E53" s="285" t="s">
        <v>4808</v>
      </c>
      <c r="F53" s="285">
        <v>2680</v>
      </c>
      <c r="G53" s="285"/>
      <c r="H53" s="424"/>
      <c r="I53" s="424" t="s">
        <v>1751</v>
      </c>
      <c r="J53" s="37"/>
      <c r="K53" s="37"/>
      <c r="L53" s="37"/>
      <c r="M53" s="37"/>
      <c r="N53" s="37"/>
      <c r="O53" s="37"/>
      <c r="P53" s="37"/>
      <c r="Q53" s="37"/>
      <c r="R53" s="37"/>
      <c r="S53" s="37"/>
      <c r="T53" s="37"/>
      <c r="U53" s="37"/>
      <c r="V53" s="37"/>
      <c r="W53" s="37"/>
      <c r="X53" s="37"/>
    </row>
    <row r="54" spans="1:24">
      <c r="A54" s="423">
        <v>100016090810</v>
      </c>
      <c r="B54" s="424" t="s">
        <v>11</v>
      </c>
      <c r="C54" s="424">
        <v>3</v>
      </c>
      <c r="D54" s="285" t="s">
        <v>152</v>
      </c>
      <c r="E54" s="285" t="s">
        <v>4815</v>
      </c>
      <c r="F54" s="285">
        <v>2680</v>
      </c>
      <c r="G54" s="285"/>
      <c r="H54" s="424"/>
      <c r="I54" s="424" t="s">
        <v>1751</v>
      </c>
      <c r="J54" s="265">
        <v>44333</v>
      </c>
      <c r="K54" s="37"/>
      <c r="L54" s="37"/>
      <c r="M54" s="37"/>
      <c r="N54" s="37"/>
      <c r="O54" s="37"/>
      <c r="P54" s="37"/>
      <c r="Q54" s="37"/>
      <c r="R54" s="37"/>
      <c r="S54" s="37"/>
      <c r="T54" s="37"/>
      <c r="U54" s="37"/>
      <c r="V54" s="37"/>
      <c r="W54" s="37"/>
      <c r="X54" s="37"/>
    </row>
    <row r="55" spans="1:24">
      <c r="A55" s="423">
        <v>100015535449</v>
      </c>
      <c r="B55" s="424" t="s">
        <v>18</v>
      </c>
      <c r="C55" s="428">
        <v>9</v>
      </c>
      <c r="D55" s="285" t="s">
        <v>152</v>
      </c>
      <c r="E55" s="285" t="s">
        <v>4815</v>
      </c>
      <c r="F55" s="285">
        <v>2680</v>
      </c>
      <c r="G55" s="285" t="s">
        <v>4816</v>
      </c>
      <c r="H55" s="428"/>
      <c r="I55" s="428" t="s">
        <v>1751</v>
      </c>
      <c r="J55" s="37"/>
      <c r="K55" s="37"/>
      <c r="L55" s="37"/>
      <c r="M55" s="37"/>
      <c r="N55" s="37"/>
      <c r="O55" s="37"/>
      <c r="P55" s="37"/>
      <c r="Q55" s="37"/>
      <c r="R55" s="37"/>
      <c r="S55" s="37"/>
      <c r="T55" s="37"/>
      <c r="U55" s="37"/>
      <c r="V55" s="37"/>
      <c r="W55" s="37"/>
      <c r="X55" s="37"/>
    </row>
    <row r="56" spans="1:24">
      <c r="A56" s="423">
        <v>331781400</v>
      </c>
      <c r="B56" s="424" t="s">
        <v>17</v>
      </c>
      <c r="C56" s="424">
        <v>0</v>
      </c>
      <c r="D56" s="285" t="s">
        <v>152</v>
      </c>
      <c r="E56" s="285" t="s">
        <v>4808</v>
      </c>
      <c r="F56" s="285">
        <v>2680</v>
      </c>
      <c r="G56" s="285"/>
      <c r="H56" s="424"/>
      <c r="I56" s="424" t="s">
        <v>1751</v>
      </c>
      <c r="J56" s="265">
        <v>44334</v>
      </c>
      <c r="K56" s="278" t="s">
        <v>106</v>
      </c>
      <c r="L56" s="37"/>
      <c r="M56" s="37"/>
      <c r="N56" s="37"/>
      <c r="O56" s="37"/>
      <c r="P56" s="37"/>
      <c r="Q56" s="37"/>
      <c r="R56" s="37"/>
      <c r="S56" s="37"/>
      <c r="T56" s="37"/>
      <c r="U56" s="37"/>
      <c r="V56" s="37"/>
      <c r="W56" s="37"/>
      <c r="X56" s="37"/>
    </row>
    <row r="57" spans="1:24">
      <c r="A57" s="420">
        <v>100013267997</v>
      </c>
      <c r="B57" s="421" t="s">
        <v>10</v>
      </c>
      <c r="C57" s="421">
        <v>3</v>
      </c>
      <c r="D57" s="285" t="s">
        <v>152</v>
      </c>
      <c r="E57" s="285" t="s">
        <v>4811</v>
      </c>
      <c r="F57" s="285">
        <v>2680</v>
      </c>
      <c r="G57" s="285"/>
      <c r="H57" s="421"/>
      <c r="I57" s="421" t="s">
        <v>1751</v>
      </c>
      <c r="J57" s="37"/>
      <c r="K57" s="37"/>
      <c r="L57" s="37"/>
      <c r="M57" s="37"/>
      <c r="N57" s="37"/>
      <c r="O57" s="37"/>
      <c r="P57" s="37"/>
      <c r="Q57" s="37"/>
      <c r="R57" s="37"/>
      <c r="S57" s="37"/>
      <c r="T57" s="37"/>
      <c r="U57" s="37"/>
      <c r="V57" s="37"/>
      <c r="W57" s="37"/>
      <c r="X57" s="37"/>
    </row>
    <row r="58" spans="1:24">
      <c r="A58" s="420">
        <v>100005131425</v>
      </c>
      <c r="B58" s="421" t="s">
        <v>17</v>
      </c>
      <c r="C58" s="421">
        <v>10</v>
      </c>
      <c r="D58" s="285" t="s">
        <v>139</v>
      </c>
      <c r="E58" s="285" t="s">
        <v>4810</v>
      </c>
      <c r="F58" s="285">
        <v>2680</v>
      </c>
      <c r="G58" s="285" t="s">
        <v>4818</v>
      </c>
      <c r="H58" s="421"/>
      <c r="I58" s="421" t="s">
        <v>1751</v>
      </c>
      <c r="J58" s="37">
        <v>5.14</v>
      </c>
      <c r="K58" s="278" t="s">
        <v>106</v>
      </c>
      <c r="L58" s="37"/>
      <c r="M58" s="37"/>
      <c r="N58" s="37"/>
      <c r="O58" s="37"/>
      <c r="P58" s="37"/>
      <c r="Q58" s="37"/>
      <c r="R58" s="37"/>
      <c r="S58" s="37"/>
      <c r="T58" s="37"/>
      <c r="U58" s="37"/>
      <c r="V58" s="37"/>
      <c r="W58" s="37"/>
      <c r="X58" s="37"/>
    </row>
    <row r="59" spans="1:24">
      <c r="A59" s="420">
        <v>100006541603</v>
      </c>
      <c r="B59" s="421" t="s">
        <v>15</v>
      </c>
      <c r="C59" s="421">
        <v>9</v>
      </c>
      <c r="D59" s="285" t="s">
        <v>152</v>
      </c>
      <c r="E59" s="285" t="s">
        <v>4808</v>
      </c>
      <c r="F59" s="285">
        <v>2680</v>
      </c>
      <c r="G59" s="285" t="s">
        <v>4816</v>
      </c>
      <c r="H59" s="421"/>
      <c r="I59" s="421" t="s">
        <v>4813</v>
      </c>
      <c r="J59" s="425">
        <v>44330</v>
      </c>
      <c r="K59" s="37"/>
      <c r="L59" s="37"/>
      <c r="M59" s="37"/>
      <c r="N59" s="37"/>
      <c r="O59" s="37"/>
      <c r="P59" s="37"/>
      <c r="Q59" s="37"/>
      <c r="R59" s="37"/>
      <c r="S59" s="37"/>
      <c r="T59" s="37"/>
      <c r="U59" s="37"/>
      <c r="V59" s="37"/>
      <c r="W59" s="37"/>
      <c r="X59" s="37"/>
    </row>
    <row r="60" spans="1:24">
      <c r="A60" s="420">
        <v>100011632347</v>
      </c>
      <c r="B60" s="421" t="s">
        <v>17</v>
      </c>
      <c r="C60" s="421">
        <v>14</v>
      </c>
      <c r="D60" s="285" t="s">
        <v>152</v>
      </c>
      <c r="E60" s="285" t="s">
        <v>4808</v>
      </c>
      <c r="F60" s="285">
        <v>2680</v>
      </c>
      <c r="G60" s="285" t="s">
        <v>4816</v>
      </c>
      <c r="H60" s="421"/>
      <c r="I60" s="421" t="s">
        <v>4079</v>
      </c>
      <c r="J60" s="265">
        <v>44334</v>
      </c>
      <c r="K60" s="278" t="s">
        <v>106</v>
      </c>
      <c r="L60" s="37"/>
      <c r="M60" s="37"/>
      <c r="N60" s="37"/>
      <c r="O60" s="37"/>
      <c r="P60" s="37"/>
      <c r="Q60" s="37"/>
      <c r="R60" s="37"/>
      <c r="S60" s="37"/>
      <c r="T60" s="37"/>
      <c r="U60" s="37"/>
      <c r="V60" s="37"/>
      <c r="W60" s="37"/>
      <c r="X60" s="37"/>
    </row>
    <row r="61" spans="1:24">
      <c r="A61" s="429">
        <v>100005000000</v>
      </c>
      <c r="B61" s="430" t="s">
        <v>17</v>
      </c>
      <c r="C61" s="430">
        <v>32</v>
      </c>
      <c r="D61" s="285" t="s">
        <v>139</v>
      </c>
      <c r="E61" s="285" t="s">
        <v>4810</v>
      </c>
      <c r="F61" s="285">
        <v>2680</v>
      </c>
      <c r="G61" s="285"/>
      <c r="H61" s="430" t="s">
        <v>4826</v>
      </c>
      <c r="I61" s="430" t="s">
        <v>1751</v>
      </c>
      <c r="J61" s="37">
        <v>5.14</v>
      </c>
      <c r="K61" s="278" t="s">
        <v>106</v>
      </c>
      <c r="L61" s="37"/>
      <c r="M61" s="37"/>
      <c r="N61" s="37"/>
      <c r="O61" s="37"/>
      <c r="P61" s="37"/>
      <c r="Q61" s="37"/>
      <c r="R61" s="37"/>
      <c r="S61" s="37"/>
      <c r="T61" s="37"/>
      <c r="U61" s="37"/>
      <c r="V61" s="37"/>
      <c r="W61" s="37"/>
      <c r="X61" s="37"/>
    </row>
    <row r="62" spans="1:24">
      <c r="A62" s="420">
        <v>100009981813</v>
      </c>
      <c r="B62" s="422" t="s">
        <v>12</v>
      </c>
      <c r="C62" s="421">
        <v>0</v>
      </c>
      <c r="D62" s="285" t="s">
        <v>139</v>
      </c>
      <c r="E62" s="285" t="s">
        <v>4808</v>
      </c>
      <c r="F62" s="285">
        <v>2680</v>
      </c>
      <c r="G62" s="285"/>
      <c r="H62" s="421"/>
      <c r="I62" s="421" t="s">
        <v>1751</v>
      </c>
      <c r="J62" s="265">
        <v>44330</v>
      </c>
      <c r="K62" s="37"/>
      <c r="L62" s="37"/>
      <c r="M62" s="37"/>
      <c r="N62" s="37"/>
      <c r="O62" s="37"/>
      <c r="P62" s="37"/>
      <c r="Q62" s="37"/>
      <c r="R62" s="37"/>
      <c r="S62" s="37"/>
      <c r="T62" s="37"/>
      <c r="U62" s="37"/>
      <c r="V62" s="37"/>
      <c r="W62" s="37"/>
      <c r="X62" s="37"/>
    </row>
    <row r="63" spans="1:24">
      <c r="A63" s="423">
        <v>100003189362</v>
      </c>
      <c r="B63" s="424" t="s">
        <v>11</v>
      </c>
      <c r="C63" s="424">
        <v>0</v>
      </c>
      <c r="D63" s="285" t="s">
        <v>152</v>
      </c>
      <c r="E63" s="285" t="s">
        <v>4815</v>
      </c>
      <c r="F63" s="285">
        <v>2670</v>
      </c>
      <c r="G63" s="285"/>
      <c r="H63" s="424"/>
      <c r="I63" s="424" t="s">
        <v>1751</v>
      </c>
      <c r="J63" s="37"/>
      <c r="K63" s="37"/>
      <c r="L63" s="37"/>
      <c r="M63" s="37"/>
      <c r="N63" s="37"/>
      <c r="O63" s="37"/>
      <c r="P63" s="37"/>
      <c r="Q63" s="37"/>
      <c r="R63" s="37"/>
      <c r="S63" s="37"/>
      <c r="T63" s="37"/>
      <c r="U63" s="37"/>
      <c r="V63" s="37"/>
      <c r="W63" s="37"/>
      <c r="X63" s="37"/>
    </row>
    <row r="64" spans="1:24">
      <c r="A64" s="420">
        <v>100013262413</v>
      </c>
      <c r="B64" s="421" t="s">
        <v>14</v>
      </c>
      <c r="C64" s="421">
        <v>2</v>
      </c>
      <c r="D64" s="285" t="s">
        <v>139</v>
      </c>
      <c r="E64" s="285" t="s">
        <v>4820</v>
      </c>
      <c r="F64" s="285">
        <v>2590</v>
      </c>
      <c r="G64" s="285"/>
      <c r="H64" s="421" t="s">
        <v>4827</v>
      </c>
      <c r="I64" s="421" t="s">
        <v>1751</v>
      </c>
      <c r="J64" s="265">
        <v>44329</v>
      </c>
      <c r="K64" s="37"/>
      <c r="L64" s="37"/>
      <c r="M64" s="37"/>
      <c r="N64" s="37"/>
      <c r="O64" s="37"/>
      <c r="P64" s="37"/>
      <c r="Q64" s="37"/>
      <c r="R64" s="37"/>
      <c r="S64" s="37"/>
      <c r="T64" s="37"/>
      <c r="U64" s="37"/>
      <c r="V64" s="37"/>
      <c r="W64" s="37"/>
      <c r="X64" s="37"/>
    </row>
    <row r="65" spans="1:24">
      <c r="A65" s="420">
        <v>100014043663</v>
      </c>
      <c r="B65" s="421" t="s">
        <v>6</v>
      </c>
      <c r="C65" s="421">
        <v>3</v>
      </c>
      <c r="D65" s="285" t="s">
        <v>152</v>
      </c>
      <c r="E65" s="285" t="s">
        <v>4828</v>
      </c>
      <c r="F65" s="285">
        <v>2550</v>
      </c>
      <c r="G65" s="285"/>
      <c r="H65" s="421"/>
      <c r="I65" s="421" t="s">
        <v>1751</v>
      </c>
      <c r="J65" s="37"/>
      <c r="K65" s="37"/>
      <c r="L65" s="37"/>
      <c r="M65" s="37"/>
      <c r="N65" s="37"/>
      <c r="O65" s="37"/>
      <c r="P65" s="37"/>
      <c r="Q65" s="37"/>
      <c r="R65" s="37"/>
      <c r="S65" s="37"/>
      <c r="T65" s="37"/>
      <c r="U65" s="37"/>
      <c r="V65" s="37"/>
      <c r="W65" s="37"/>
      <c r="X65" s="37"/>
    </row>
    <row r="66" spans="1:24">
      <c r="A66" s="420">
        <v>766270</v>
      </c>
      <c r="B66" s="421" t="s">
        <v>17</v>
      </c>
      <c r="C66" s="421">
        <v>0</v>
      </c>
      <c r="D66" s="285" t="s">
        <v>139</v>
      </c>
      <c r="E66" s="285" t="s">
        <v>4808</v>
      </c>
      <c r="F66" s="285">
        <v>2518</v>
      </c>
      <c r="G66" s="285"/>
      <c r="H66" s="421"/>
      <c r="I66" s="421" t="s">
        <v>4086</v>
      </c>
      <c r="J66" s="37">
        <v>5.14</v>
      </c>
      <c r="K66" s="278" t="s">
        <v>106</v>
      </c>
      <c r="L66" s="37"/>
      <c r="M66" s="37"/>
      <c r="N66" s="37"/>
      <c r="O66" s="37"/>
      <c r="P66" s="37"/>
      <c r="Q66" s="37"/>
      <c r="R66" s="37"/>
      <c r="S66" s="37"/>
      <c r="T66" s="37"/>
      <c r="U66" s="37"/>
      <c r="V66" s="37"/>
      <c r="W66" s="37"/>
      <c r="X66" s="37"/>
    </row>
    <row r="67" spans="1:24">
      <c r="A67" s="420">
        <v>100015099884</v>
      </c>
      <c r="B67" s="421" t="s">
        <v>10</v>
      </c>
      <c r="C67" s="421">
        <v>2</v>
      </c>
      <c r="D67" s="285" t="s">
        <v>139</v>
      </c>
      <c r="E67" s="285" t="s">
        <v>4817</v>
      </c>
      <c r="F67" s="285">
        <v>2490</v>
      </c>
      <c r="G67" s="285"/>
      <c r="H67" s="421" t="s">
        <v>4829</v>
      </c>
      <c r="I67" s="422" t="s">
        <v>54</v>
      </c>
      <c r="J67" s="265">
        <v>44329</v>
      </c>
      <c r="K67" s="37"/>
      <c r="L67" s="37"/>
      <c r="M67" s="37"/>
      <c r="N67" s="37"/>
      <c r="O67" s="37"/>
      <c r="P67" s="37"/>
      <c r="Q67" s="37"/>
      <c r="R67" s="37"/>
      <c r="S67" s="37"/>
      <c r="T67" s="37"/>
      <c r="U67" s="37"/>
      <c r="V67" s="37"/>
      <c r="W67" s="37"/>
      <c r="X67" s="37"/>
    </row>
    <row r="68" spans="1:24">
      <c r="A68" s="423">
        <v>100001146428</v>
      </c>
      <c r="B68" s="424" t="s">
        <v>15</v>
      </c>
      <c r="C68" s="424">
        <v>9</v>
      </c>
      <c r="D68" s="285" t="s">
        <v>152</v>
      </c>
      <c r="E68" s="285" t="s">
        <v>4815</v>
      </c>
      <c r="F68" s="285">
        <v>2457</v>
      </c>
      <c r="G68" s="285"/>
      <c r="H68" s="424"/>
      <c r="I68" s="424" t="s">
        <v>4079</v>
      </c>
      <c r="J68" s="425">
        <v>44330</v>
      </c>
      <c r="K68" s="37"/>
      <c r="L68" s="37"/>
      <c r="M68" s="37"/>
      <c r="N68" s="37"/>
      <c r="O68" s="37"/>
      <c r="P68" s="37"/>
      <c r="Q68" s="37"/>
      <c r="R68" s="37"/>
      <c r="S68" s="37"/>
      <c r="T68" s="37"/>
      <c r="U68" s="37"/>
      <c r="V68" s="37"/>
      <c r="W68" s="37"/>
      <c r="X68" s="37"/>
    </row>
    <row r="69" spans="1:24">
      <c r="A69" s="423">
        <v>100017144942</v>
      </c>
      <c r="B69" s="424" t="s">
        <v>17</v>
      </c>
      <c r="C69" s="424">
        <v>3</v>
      </c>
      <c r="D69" s="285" t="s">
        <v>152</v>
      </c>
      <c r="E69" s="285" t="s">
        <v>4830</v>
      </c>
      <c r="F69" s="285">
        <v>2430</v>
      </c>
      <c r="G69" s="285"/>
      <c r="H69" s="424"/>
      <c r="I69" s="424" t="s">
        <v>4813</v>
      </c>
      <c r="J69" s="265">
        <v>44334</v>
      </c>
      <c r="K69" s="278" t="s">
        <v>106</v>
      </c>
      <c r="L69" s="37"/>
      <c r="M69" s="37"/>
      <c r="N69" s="37"/>
      <c r="O69" s="37"/>
      <c r="P69" s="37"/>
      <c r="Q69" s="37"/>
      <c r="R69" s="37"/>
      <c r="S69" s="37"/>
      <c r="T69" s="37"/>
      <c r="U69" s="37"/>
      <c r="V69" s="37"/>
      <c r="W69" s="37"/>
      <c r="X69" s="37"/>
    </row>
    <row r="70" spans="1:24">
      <c r="A70" s="420">
        <v>100013328914</v>
      </c>
      <c r="B70" s="421" t="s">
        <v>10</v>
      </c>
      <c r="C70" s="421">
        <v>2</v>
      </c>
      <c r="D70" s="285" t="s">
        <v>139</v>
      </c>
      <c r="E70" s="285" t="s">
        <v>4811</v>
      </c>
      <c r="F70" s="285">
        <v>2430</v>
      </c>
      <c r="G70" s="285"/>
      <c r="H70" s="421" t="s">
        <v>4831</v>
      </c>
      <c r="I70" s="421" t="s">
        <v>4832</v>
      </c>
      <c r="J70" s="265">
        <v>44329</v>
      </c>
      <c r="K70" s="37"/>
      <c r="L70" s="37"/>
      <c r="M70" s="37"/>
      <c r="N70" s="37"/>
      <c r="O70" s="37"/>
      <c r="P70" s="37"/>
      <c r="Q70" s="37"/>
      <c r="R70" s="37"/>
      <c r="S70" s="37"/>
      <c r="T70" s="37"/>
      <c r="U70" s="37"/>
      <c r="V70" s="37"/>
      <c r="W70" s="37"/>
      <c r="X70" s="37"/>
    </row>
    <row r="71" spans="1:24">
      <c r="A71" s="420">
        <v>100011012657</v>
      </c>
      <c r="B71" s="421" t="s">
        <v>6</v>
      </c>
      <c r="C71" s="421">
        <v>2</v>
      </c>
      <c r="D71" s="285" t="s">
        <v>139</v>
      </c>
      <c r="E71" s="285" t="s">
        <v>4808</v>
      </c>
      <c r="F71" s="285">
        <v>2430</v>
      </c>
      <c r="G71" s="285"/>
      <c r="H71" s="421"/>
      <c r="I71" s="421" t="s">
        <v>1751</v>
      </c>
      <c r="J71" s="265">
        <v>44330</v>
      </c>
      <c r="K71" s="37"/>
      <c r="L71" s="37"/>
      <c r="M71" s="37"/>
      <c r="N71" s="37"/>
      <c r="O71" s="37"/>
      <c r="P71" s="37"/>
      <c r="Q71" s="37"/>
      <c r="R71" s="37"/>
      <c r="S71" s="37"/>
      <c r="T71" s="37"/>
      <c r="U71" s="37"/>
      <c r="V71" s="37"/>
      <c r="W71" s="37"/>
      <c r="X71" s="37"/>
    </row>
    <row r="72" spans="1:24">
      <c r="A72" s="429">
        <v>100011000000</v>
      </c>
      <c r="B72" s="430" t="s">
        <v>6</v>
      </c>
      <c r="C72" s="430">
        <v>2</v>
      </c>
      <c r="D72" s="285" t="s">
        <v>139</v>
      </c>
      <c r="E72" s="285" t="s">
        <v>4808</v>
      </c>
      <c r="F72" s="285">
        <v>2430</v>
      </c>
      <c r="G72" s="285"/>
      <c r="H72" s="430"/>
      <c r="I72" s="430" t="s">
        <v>1751</v>
      </c>
      <c r="J72" s="37"/>
      <c r="K72" s="37"/>
      <c r="L72" s="37"/>
      <c r="M72" s="37"/>
      <c r="N72" s="37"/>
      <c r="O72" s="37"/>
      <c r="P72" s="37"/>
      <c r="Q72" s="37"/>
      <c r="R72" s="37"/>
      <c r="S72" s="37"/>
      <c r="T72" s="37"/>
      <c r="U72" s="37"/>
      <c r="V72" s="37"/>
      <c r="W72" s="37"/>
      <c r="X72" s="37"/>
    </row>
    <row r="73" spans="1:24">
      <c r="A73" s="423">
        <v>100015909161</v>
      </c>
      <c r="B73" s="424" t="s">
        <v>19</v>
      </c>
      <c r="C73" s="424">
        <v>3</v>
      </c>
      <c r="D73" s="285" t="s">
        <v>152</v>
      </c>
      <c r="E73" s="285" t="s">
        <v>4810</v>
      </c>
      <c r="F73" s="285">
        <v>2376</v>
      </c>
      <c r="G73" s="285"/>
      <c r="H73" s="424"/>
      <c r="I73" s="424" t="s">
        <v>1751</v>
      </c>
      <c r="J73" s="37"/>
      <c r="K73" s="37"/>
      <c r="L73" s="37"/>
      <c r="M73" s="37"/>
      <c r="N73" s="37"/>
      <c r="O73" s="37"/>
      <c r="P73" s="37"/>
      <c r="Q73" s="37"/>
      <c r="R73" s="37"/>
      <c r="S73" s="37"/>
      <c r="T73" s="37"/>
      <c r="U73" s="37"/>
      <c r="V73" s="37"/>
      <c r="W73" s="37"/>
      <c r="X73" s="37"/>
    </row>
    <row r="74" spans="1:24">
      <c r="A74" s="423">
        <v>100016000000</v>
      </c>
      <c r="B74" s="424" t="s">
        <v>19</v>
      </c>
      <c r="C74" s="424">
        <v>9</v>
      </c>
      <c r="D74" s="285" t="s">
        <v>152</v>
      </c>
      <c r="E74" s="285" t="s">
        <v>4810</v>
      </c>
      <c r="F74" s="285">
        <v>2376</v>
      </c>
      <c r="G74" s="285"/>
      <c r="H74" s="424"/>
      <c r="I74" s="424" t="s">
        <v>1751</v>
      </c>
      <c r="J74" s="37"/>
      <c r="K74" s="37"/>
      <c r="L74" s="37"/>
      <c r="M74" s="37"/>
      <c r="N74" s="37"/>
      <c r="O74" s="37"/>
      <c r="P74" s="37"/>
      <c r="Q74" s="37"/>
      <c r="R74" s="37"/>
      <c r="S74" s="37"/>
      <c r="T74" s="37"/>
      <c r="U74" s="37"/>
      <c r="V74" s="37"/>
      <c r="W74" s="37"/>
      <c r="X74" s="37"/>
    </row>
    <row r="75" spans="1:24">
      <c r="A75" s="423">
        <v>443503636</v>
      </c>
      <c r="B75" s="424" t="s">
        <v>16</v>
      </c>
      <c r="C75" s="424">
        <v>0</v>
      </c>
      <c r="D75" s="285" t="s">
        <v>152</v>
      </c>
      <c r="E75" s="285" t="s">
        <v>4817</v>
      </c>
      <c r="F75" s="285">
        <v>2214</v>
      </c>
      <c r="G75" s="285"/>
      <c r="H75" s="424"/>
      <c r="I75" s="424" t="s">
        <v>1751</v>
      </c>
      <c r="J75" s="37"/>
      <c r="K75" s="37"/>
      <c r="L75" s="37"/>
      <c r="M75" s="37"/>
      <c r="N75" s="37"/>
      <c r="O75" s="37"/>
      <c r="P75" s="37"/>
      <c r="Q75" s="37"/>
      <c r="R75" s="37"/>
      <c r="S75" s="37"/>
      <c r="T75" s="37"/>
      <c r="U75" s="37"/>
      <c r="V75" s="37"/>
      <c r="W75" s="37"/>
      <c r="X75" s="37"/>
    </row>
    <row r="76" spans="1:24">
      <c r="A76" s="420">
        <v>12326381</v>
      </c>
      <c r="B76" s="421" t="s">
        <v>18</v>
      </c>
      <c r="C76" s="421">
        <v>0</v>
      </c>
      <c r="D76" s="285" t="s">
        <v>152</v>
      </c>
      <c r="E76" s="285" t="s">
        <v>4817</v>
      </c>
      <c r="F76" s="285">
        <v>2187</v>
      </c>
      <c r="G76" s="285"/>
      <c r="H76" s="421"/>
      <c r="I76" s="421" t="s">
        <v>1751</v>
      </c>
      <c r="J76" s="37"/>
      <c r="K76" s="37"/>
      <c r="L76" s="37"/>
      <c r="M76" s="37"/>
      <c r="N76" s="37"/>
      <c r="O76" s="37"/>
      <c r="P76" s="37"/>
      <c r="Q76" s="37"/>
      <c r="R76" s="37"/>
      <c r="S76" s="37"/>
      <c r="T76" s="37"/>
      <c r="U76" s="37"/>
      <c r="V76" s="37"/>
      <c r="W76" s="37"/>
      <c r="X76" s="37"/>
    </row>
    <row r="77" spans="1:24">
      <c r="A77" s="420">
        <v>100017186852</v>
      </c>
      <c r="B77" s="421" t="s">
        <v>17</v>
      </c>
      <c r="C77" s="421">
        <v>3</v>
      </c>
      <c r="D77" s="285" t="s">
        <v>152</v>
      </c>
      <c r="E77" s="285" t="s">
        <v>4811</v>
      </c>
      <c r="F77" s="285">
        <v>2187</v>
      </c>
      <c r="G77" s="285"/>
      <c r="H77" s="421"/>
      <c r="I77" s="421" t="s">
        <v>1751</v>
      </c>
      <c r="J77" s="265">
        <v>44334</v>
      </c>
      <c r="K77" s="278" t="s">
        <v>106</v>
      </c>
      <c r="L77" s="37"/>
      <c r="M77" s="37"/>
      <c r="N77" s="37"/>
      <c r="O77" s="37"/>
      <c r="P77" s="37"/>
      <c r="Q77" s="37"/>
      <c r="R77" s="37"/>
      <c r="S77" s="37"/>
      <c r="T77" s="37"/>
      <c r="U77" s="37"/>
      <c r="V77" s="37"/>
      <c r="W77" s="37"/>
      <c r="X77" s="37"/>
    </row>
    <row r="78" spans="1:24">
      <c r="A78" s="423">
        <v>100005452962</v>
      </c>
      <c r="B78" s="424" t="s">
        <v>14</v>
      </c>
      <c r="C78" s="424">
        <v>0</v>
      </c>
      <c r="D78" s="285" t="s">
        <v>152</v>
      </c>
      <c r="E78" s="285" t="s">
        <v>4817</v>
      </c>
      <c r="F78" s="285">
        <v>2160</v>
      </c>
      <c r="G78" s="285"/>
      <c r="H78" s="424"/>
      <c r="I78" s="424" t="s">
        <v>1751</v>
      </c>
      <c r="J78" s="265">
        <v>44330</v>
      </c>
      <c r="K78" s="37"/>
      <c r="L78" s="37"/>
      <c r="M78" s="37"/>
      <c r="N78" s="37"/>
      <c r="O78" s="37"/>
      <c r="P78" s="37"/>
      <c r="Q78" s="37"/>
      <c r="R78" s="37"/>
      <c r="S78" s="37"/>
      <c r="T78" s="37"/>
      <c r="U78" s="37"/>
      <c r="V78" s="37"/>
      <c r="W78" s="37"/>
      <c r="X78" s="37"/>
    </row>
    <row r="79" spans="1:24">
      <c r="A79" s="423">
        <v>100014542097</v>
      </c>
      <c r="B79" s="424" t="s">
        <v>6</v>
      </c>
      <c r="C79" s="424">
        <v>3</v>
      </c>
      <c r="D79" s="285" t="s">
        <v>152</v>
      </c>
      <c r="E79" s="285" t="s">
        <v>4808</v>
      </c>
      <c r="F79" s="285">
        <v>2160</v>
      </c>
      <c r="G79" s="285"/>
      <c r="H79" s="424"/>
      <c r="I79" s="424" t="s">
        <v>1751</v>
      </c>
      <c r="J79" s="37"/>
      <c r="K79" s="37"/>
      <c r="L79" s="37"/>
      <c r="M79" s="37"/>
      <c r="N79" s="37"/>
      <c r="O79" s="37"/>
      <c r="P79" s="37"/>
      <c r="Q79" s="37"/>
      <c r="R79" s="37"/>
      <c r="S79" s="37"/>
      <c r="T79" s="37"/>
      <c r="U79" s="37"/>
      <c r="V79" s="37"/>
      <c r="W79" s="37"/>
      <c r="X79" s="37"/>
    </row>
    <row r="80" spans="1:24">
      <c r="A80" s="423">
        <v>100015173186</v>
      </c>
      <c r="B80" s="424" t="s">
        <v>17</v>
      </c>
      <c r="C80" s="424">
        <v>3</v>
      </c>
      <c r="D80" s="285" t="s">
        <v>152</v>
      </c>
      <c r="E80" s="285" t="s">
        <v>4810</v>
      </c>
      <c r="F80" s="285">
        <v>2160</v>
      </c>
      <c r="G80" s="285"/>
      <c r="H80" s="424"/>
      <c r="I80" s="424" t="s">
        <v>1751</v>
      </c>
      <c r="J80" s="265">
        <v>44334</v>
      </c>
      <c r="K80" s="278" t="s">
        <v>106</v>
      </c>
      <c r="L80" s="37"/>
      <c r="M80" s="37"/>
      <c r="N80" s="37"/>
      <c r="O80" s="37"/>
      <c r="P80" s="37"/>
      <c r="Q80" s="37"/>
      <c r="R80" s="37"/>
      <c r="S80" s="37"/>
      <c r="T80" s="37"/>
      <c r="U80" s="37"/>
      <c r="V80" s="37"/>
      <c r="W80" s="37"/>
      <c r="X80" s="37"/>
    </row>
    <row r="81" spans="1:24">
      <c r="A81" s="420">
        <v>100017410988</v>
      </c>
      <c r="B81" s="421" t="s">
        <v>18</v>
      </c>
      <c r="C81" s="421">
        <v>3</v>
      </c>
      <c r="D81" s="285" t="s">
        <v>152</v>
      </c>
      <c r="E81" s="285" t="s">
        <v>4824</v>
      </c>
      <c r="F81" s="285">
        <v>2160</v>
      </c>
      <c r="G81" s="285"/>
      <c r="H81" s="421"/>
      <c r="I81" s="421" t="s">
        <v>1751</v>
      </c>
      <c r="J81" s="37"/>
      <c r="K81" s="37"/>
      <c r="L81" s="37"/>
      <c r="M81" s="37"/>
      <c r="N81" s="37"/>
      <c r="O81" s="37"/>
      <c r="P81" s="37"/>
      <c r="Q81" s="37"/>
      <c r="R81" s="37"/>
      <c r="S81" s="37"/>
      <c r="T81" s="37"/>
      <c r="U81" s="37"/>
      <c r="V81" s="37"/>
      <c r="W81" s="37"/>
      <c r="X81" s="37"/>
    </row>
    <row r="82" spans="1:24">
      <c r="A82" s="420">
        <v>100000294811</v>
      </c>
      <c r="B82" s="421" t="s">
        <v>15</v>
      </c>
      <c r="C82" s="421">
        <v>2</v>
      </c>
      <c r="D82" s="285" t="s">
        <v>152</v>
      </c>
      <c r="E82" s="285" t="s">
        <v>4815</v>
      </c>
      <c r="F82" s="285">
        <v>2160</v>
      </c>
      <c r="G82" s="285"/>
      <c r="H82" s="421"/>
      <c r="I82" s="421" t="s">
        <v>1751</v>
      </c>
      <c r="J82" s="425">
        <v>44330</v>
      </c>
      <c r="K82" s="37"/>
      <c r="L82" s="37"/>
      <c r="M82" s="37"/>
      <c r="N82" s="37"/>
      <c r="O82" s="37"/>
      <c r="P82" s="37"/>
      <c r="Q82" s="37"/>
      <c r="R82" s="37"/>
      <c r="S82" s="37"/>
      <c r="T82" s="37"/>
      <c r="U82" s="37"/>
      <c r="V82" s="37"/>
      <c r="W82" s="37"/>
      <c r="X82" s="37"/>
    </row>
    <row r="83" spans="1:24">
      <c r="A83" s="420">
        <v>100017013754</v>
      </c>
      <c r="B83" s="421" t="s">
        <v>18</v>
      </c>
      <c r="C83" s="421">
        <v>2</v>
      </c>
      <c r="D83" s="285" t="s">
        <v>139</v>
      </c>
      <c r="E83" s="285" t="s">
        <v>4817</v>
      </c>
      <c r="F83" s="285">
        <v>2160</v>
      </c>
      <c r="G83" s="285"/>
      <c r="H83" s="421" t="s">
        <v>4829</v>
      </c>
      <c r="I83" s="421" t="s">
        <v>4079</v>
      </c>
      <c r="J83" s="37"/>
      <c r="K83" s="37"/>
      <c r="L83" s="37"/>
      <c r="M83" s="37"/>
      <c r="N83" s="37"/>
      <c r="O83" s="37"/>
      <c r="P83" s="37"/>
      <c r="Q83" s="37"/>
      <c r="R83" s="37"/>
      <c r="S83" s="37"/>
      <c r="T83" s="37"/>
      <c r="U83" s="37"/>
      <c r="V83" s="37"/>
      <c r="W83" s="37"/>
      <c r="X83" s="37"/>
    </row>
    <row r="84" spans="1:24">
      <c r="A84" s="420">
        <v>100014283448</v>
      </c>
      <c r="B84" s="421" t="s">
        <v>16</v>
      </c>
      <c r="C84" s="421">
        <v>139</v>
      </c>
      <c r="D84" s="285" t="s">
        <v>139</v>
      </c>
      <c r="E84" s="285" t="s">
        <v>4808</v>
      </c>
      <c r="F84" s="285">
        <v>2000</v>
      </c>
      <c r="G84" s="285"/>
      <c r="H84" s="421"/>
      <c r="I84" s="421" t="s">
        <v>4833</v>
      </c>
      <c r="J84" s="37"/>
      <c r="K84" s="37"/>
      <c r="L84" s="37"/>
      <c r="M84" s="37"/>
      <c r="N84" s="37"/>
      <c r="O84" s="37"/>
      <c r="P84" s="37"/>
      <c r="Q84" s="37"/>
      <c r="R84" s="37"/>
      <c r="S84" s="37"/>
      <c r="T84" s="37"/>
      <c r="U84" s="37"/>
      <c r="V84" s="37"/>
      <c r="W84" s="37"/>
      <c r="X84" s="37"/>
    </row>
    <row r="85" spans="1:24">
      <c r="A85" s="420">
        <v>100016970681</v>
      </c>
      <c r="B85" s="421" t="s">
        <v>14</v>
      </c>
      <c r="C85" s="421">
        <v>3</v>
      </c>
      <c r="D85" s="285" t="s">
        <v>152</v>
      </c>
      <c r="E85" s="285" t="s">
        <v>4815</v>
      </c>
      <c r="F85" s="285">
        <v>1890</v>
      </c>
      <c r="G85" s="285"/>
      <c r="H85" s="421"/>
      <c r="I85" s="421" t="s">
        <v>4834</v>
      </c>
      <c r="J85" s="265">
        <v>44329</v>
      </c>
      <c r="K85" s="37"/>
      <c r="L85" s="37"/>
      <c r="M85" s="37"/>
      <c r="N85" s="37"/>
      <c r="O85" s="37"/>
      <c r="P85" s="37"/>
      <c r="Q85" s="37"/>
      <c r="R85" s="37"/>
      <c r="S85" s="37"/>
      <c r="T85" s="37"/>
      <c r="U85" s="37"/>
      <c r="V85" s="37"/>
      <c r="W85" s="37"/>
      <c r="X85" s="37"/>
    </row>
    <row r="86" spans="1:24">
      <c r="A86" s="423">
        <v>100016759034</v>
      </c>
      <c r="B86" s="424" t="s">
        <v>17</v>
      </c>
      <c r="C86" s="424">
        <v>3</v>
      </c>
      <c r="D86" s="285" t="s">
        <v>152</v>
      </c>
      <c r="E86" s="285" t="s">
        <v>4808</v>
      </c>
      <c r="F86" s="285">
        <v>1890</v>
      </c>
      <c r="G86" s="285"/>
      <c r="H86" s="424"/>
      <c r="I86" s="424" t="s">
        <v>1751</v>
      </c>
      <c r="J86" s="265">
        <v>44334</v>
      </c>
      <c r="K86" s="278" t="s">
        <v>106</v>
      </c>
      <c r="L86" s="37"/>
      <c r="M86" s="37"/>
      <c r="N86" s="37"/>
      <c r="O86" s="37"/>
      <c r="P86" s="37"/>
      <c r="Q86" s="37"/>
      <c r="R86" s="37"/>
      <c r="S86" s="37"/>
      <c r="T86" s="37"/>
      <c r="U86" s="37"/>
      <c r="V86" s="37"/>
      <c r="W86" s="37"/>
      <c r="X86" s="37"/>
    </row>
    <row r="87" spans="1:24">
      <c r="A87" s="423">
        <v>100015546686</v>
      </c>
      <c r="B87" s="424" t="s">
        <v>11</v>
      </c>
      <c r="C87" s="424">
        <v>3</v>
      </c>
      <c r="D87" s="285" t="s">
        <v>152</v>
      </c>
      <c r="E87" s="285" t="s">
        <v>4808</v>
      </c>
      <c r="F87" s="285">
        <v>1890</v>
      </c>
      <c r="G87" s="285"/>
      <c r="H87" s="424"/>
      <c r="I87" s="424" t="s">
        <v>1751</v>
      </c>
      <c r="J87" s="265">
        <v>44333</v>
      </c>
      <c r="K87" s="37"/>
      <c r="L87" s="37"/>
      <c r="M87" s="37"/>
      <c r="N87" s="37"/>
      <c r="O87" s="37"/>
      <c r="P87" s="37"/>
      <c r="Q87" s="37"/>
      <c r="R87" s="37"/>
      <c r="S87" s="37"/>
      <c r="T87" s="37"/>
      <c r="U87" s="37"/>
      <c r="V87" s="37"/>
      <c r="W87" s="37"/>
      <c r="X87" s="37"/>
    </row>
    <row r="88" spans="1:24">
      <c r="A88" s="423">
        <v>100003180006</v>
      </c>
      <c r="B88" s="424" t="s">
        <v>12</v>
      </c>
      <c r="C88" s="424">
        <v>0</v>
      </c>
      <c r="D88" s="285" t="s">
        <v>152</v>
      </c>
      <c r="E88" s="285" t="s">
        <v>4815</v>
      </c>
      <c r="F88" s="285">
        <v>1890</v>
      </c>
      <c r="G88" s="285"/>
      <c r="H88" s="424"/>
      <c r="I88" s="424" t="s">
        <v>1751</v>
      </c>
      <c r="J88" s="37"/>
      <c r="K88" s="37"/>
      <c r="L88" s="37"/>
      <c r="M88" s="37"/>
      <c r="N88" s="37"/>
      <c r="O88" s="37"/>
      <c r="P88" s="37"/>
      <c r="Q88" s="37"/>
      <c r="R88" s="37"/>
      <c r="S88" s="37"/>
      <c r="T88" s="37"/>
      <c r="U88" s="37"/>
      <c r="V88" s="37"/>
      <c r="W88" s="37"/>
      <c r="X88" s="37"/>
    </row>
    <row r="89" spans="1:24">
      <c r="A89" s="420">
        <v>100017269790</v>
      </c>
      <c r="B89" s="421" t="s">
        <v>18</v>
      </c>
      <c r="C89" s="421">
        <v>3</v>
      </c>
      <c r="D89" s="285" t="s">
        <v>152</v>
      </c>
      <c r="E89" s="285" t="s">
        <v>4808</v>
      </c>
      <c r="F89" s="285">
        <v>1890</v>
      </c>
      <c r="G89" s="285"/>
      <c r="H89" s="421"/>
      <c r="I89" s="421" t="s">
        <v>1751</v>
      </c>
      <c r="J89" s="37"/>
      <c r="K89" s="37"/>
      <c r="L89" s="37"/>
      <c r="M89" s="37"/>
      <c r="N89" s="37"/>
      <c r="O89" s="37"/>
      <c r="P89" s="37"/>
      <c r="Q89" s="37"/>
      <c r="R89" s="37"/>
      <c r="S89" s="37"/>
      <c r="T89" s="37"/>
      <c r="U89" s="37"/>
      <c r="V89" s="37"/>
      <c r="W89" s="37"/>
      <c r="X89" s="37"/>
    </row>
    <row r="90" spans="1:24">
      <c r="A90" s="420">
        <v>100015686061</v>
      </c>
      <c r="B90" s="421" t="s">
        <v>10</v>
      </c>
      <c r="C90" s="421">
        <v>3</v>
      </c>
      <c r="D90" s="285" t="s">
        <v>152</v>
      </c>
      <c r="E90" s="285" t="s">
        <v>4808</v>
      </c>
      <c r="F90" s="285">
        <v>1890</v>
      </c>
      <c r="G90" s="285"/>
      <c r="H90" s="421"/>
      <c r="I90" s="421" t="s">
        <v>1751</v>
      </c>
      <c r="J90" s="37"/>
      <c r="K90" s="37"/>
      <c r="L90" s="37"/>
      <c r="M90" s="37"/>
      <c r="N90" s="37"/>
      <c r="O90" s="37"/>
      <c r="P90" s="37"/>
      <c r="Q90" s="37"/>
      <c r="R90" s="37"/>
      <c r="S90" s="37"/>
      <c r="T90" s="37"/>
      <c r="U90" s="37"/>
      <c r="V90" s="37"/>
      <c r="W90" s="37"/>
      <c r="X90" s="37"/>
    </row>
    <row r="91" spans="1:24">
      <c r="A91" s="420">
        <v>100013836737</v>
      </c>
      <c r="B91" s="421" t="s">
        <v>14</v>
      </c>
      <c r="C91" s="421">
        <v>2</v>
      </c>
      <c r="D91" s="285" t="s">
        <v>139</v>
      </c>
      <c r="E91" s="285" t="s">
        <v>4808</v>
      </c>
      <c r="F91" s="285">
        <v>1863</v>
      </c>
      <c r="G91" s="285"/>
      <c r="H91" s="421"/>
      <c r="I91" s="421" t="s">
        <v>4834</v>
      </c>
      <c r="J91" s="265">
        <v>44330</v>
      </c>
      <c r="K91" s="37"/>
      <c r="L91" s="37"/>
      <c r="M91" s="37"/>
      <c r="N91" s="37"/>
      <c r="O91" s="37"/>
      <c r="P91" s="37"/>
      <c r="Q91" s="37"/>
      <c r="R91" s="37"/>
      <c r="S91" s="37"/>
      <c r="T91" s="37"/>
      <c r="U91" s="37"/>
      <c r="V91" s="37"/>
      <c r="W91" s="37"/>
      <c r="X91" s="37"/>
    </row>
    <row r="92" spans="1:24">
      <c r="A92" s="420">
        <v>100016003732</v>
      </c>
      <c r="B92" s="421" t="s">
        <v>18</v>
      </c>
      <c r="C92" s="421">
        <v>2</v>
      </c>
      <c r="D92" s="285" t="s">
        <v>139</v>
      </c>
      <c r="E92" s="285" t="s">
        <v>4835</v>
      </c>
      <c r="F92" s="285">
        <v>1840</v>
      </c>
      <c r="G92" s="285"/>
      <c r="H92" s="421"/>
      <c r="I92" s="421" t="s">
        <v>1751</v>
      </c>
      <c r="J92" s="37"/>
      <c r="K92" s="37"/>
      <c r="L92" s="37"/>
      <c r="M92" s="37"/>
      <c r="N92" s="37"/>
      <c r="O92" s="37"/>
      <c r="P92" s="37"/>
      <c r="Q92" s="37"/>
      <c r="R92" s="37"/>
      <c r="S92" s="37"/>
      <c r="T92" s="37"/>
      <c r="U92" s="37"/>
      <c r="V92" s="37"/>
      <c r="W92" s="37"/>
      <c r="X92" s="37"/>
    </row>
    <row r="93" spans="1:24">
      <c r="A93" s="420">
        <v>100000901078</v>
      </c>
      <c r="B93" s="421" t="s">
        <v>12</v>
      </c>
      <c r="C93" s="421">
        <v>0</v>
      </c>
      <c r="D93" s="285" t="s">
        <v>152</v>
      </c>
      <c r="E93" s="285" t="s">
        <v>4815</v>
      </c>
      <c r="F93" s="285">
        <v>1728</v>
      </c>
      <c r="G93" s="285"/>
      <c r="H93" s="421"/>
      <c r="I93" s="421" t="s">
        <v>4079</v>
      </c>
      <c r="J93" s="37"/>
      <c r="K93" s="37"/>
      <c r="L93" s="37"/>
      <c r="M93" s="37"/>
      <c r="N93" s="37"/>
      <c r="O93" s="37"/>
      <c r="P93" s="37"/>
      <c r="Q93" s="37"/>
      <c r="R93" s="37"/>
      <c r="S93" s="37"/>
      <c r="T93" s="37"/>
      <c r="U93" s="37"/>
      <c r="V93" s="37"/>
      <c r="W93" s="37"/>
      <c r="X93" s="37"/>
    </row>
    <row r="94" spans="1:24">
      <c r="A94" s="420">
        <v>100013836608</v>
      </c>
      <c r="B94" s="421" t="s">
        <v>18</v>
      </c>
      <c r="C94" s="421">
        <v>3</v>
      </c>
      <c r="D94" s="285" t="s">
        <v>152</v>
      </c>
      <c r="E94" s="285" t="s">
        <v>4817</v>
      </c>
      <c r="F94" s="285">
        <v>1680</v>
      </c>
      <c r="G94" s="285"/>
      <c r="H94" s="421"/>
      <c r="I94" s="421" t="s">
        <v>1751</v>
      </c>
      <c r="J94" s="37"/>
      <c r="K94" s="37"/>
      <c r="L94" s="37"/>
      <c r="M94" s="37"/>
      <c r="N94" s="37"/>
      <c r="O94" s="37"/>
      <c r="P94" s="37"/>
      <c r="Q94" s="37"/>
      <c r="R94" s="37"/>
      <c r="S94" s="37"/>
      <c r="T94" s="37"/>
      <c r="U94" s="37"/>
      <c r="V94" s="37"/>
      <c r="W94" s="37"/>
      <c r="X94" s="37"/>
    </row>
    <row r="95" spans="1:24">
      <c r="A95" s="420">
        <v>100015782213</v>
      </c>
      <c r="B95" s="421" t="s">
        <v>16</v>
      </c>
      <c r="C95" s="421">
        <v>3</v>
      </c>
      <c r="D95" s="285" t="s">
        <v>152</v>
      </c>
      <c r="E95" s="285" t="s">
        <v>4808</v>
      </c>
      <c r="F95" s="285">
        <v>1647</v>
      </c>
      <c r="G95" s="285"/>
      <c r="H95" s="421"/>
      <c r="I95" s="421" t="s">
        <v>1751</v>
      </c>
      <c r="J95" s="37"/>
      <c r="K95" s="37"/>
      <c r="L95" s="37"/>
      <c r="M95" s="37"/>
      <c r="N95" s="37"/>
      <c r="O95" s="37"/>
      <c r="P95" s="37"/>
      <c r="Q95" s="37"/>
      <c r="R95" s="37"/>
      <c r="S95" s="37"/>
      <c r="T95" s="37"/>
      <c r="U95" s="37"/>
      <c r="V95" s="37"/>
      <c r="W95" s="37"/>
      <c r="X95" s="37"/>
    </row>
    <row r="96" spans="1:24">
      <c r="A96" s="420">
        <v>100017847254</v>
      </c>
      <c r="B96" s="421" t="s">
        <v>10</v>
      </c>
      <c r="C96" s="421">
        <v>3</v>
      </c>
      <c r="D96" s="285" t="s">
        <v>152</v>
      </c>
      <c r="E96" s="285" t="s">
        <v>4808</v>
      </c>
      <c r="F96" s="285">
        <v>1620</v>
      </c>
      <c r="G96" s="285"/>
      <c r="H96" s="421"/>
      <c r="I96" s="421" t="s">
        <v>4079</v>
      </c>
      <c r="J96" s="37"/>
      <c r="K96" s="37"/>
      <c r="L96" s="37"/>
      <c r="M96" s="37"/>
      <c r="N96" s="37"/>
      <c r="O96" s="37"/>
      <c r="P96" s="37"/>
      <c r="Q96" s="37"/>
      <c r="R96" s="37"/>
      <c r="S96" s="37"/>
      <c r="T96" s="37"/>
      <c r="U96" s="37"/>
      <c r="V96" s="37"/>
      <c r="W96" s="37"/>
      <c r="X96" s="37"/>
    </row>
    <row r="97" spans="1:24">
      <c r="A97" s="423">
        <v>100016059656</v>
      </c>
      <c r="B97" s="424" t="s">
        <v>18</v>
      </c>
      <c r="C97" s="424">
        <v>3</v>
      </c>
      <c r="D97" s="285" t="s">
        <v>152</v>
      </c>
      <c r="E97" s="285" t="s">
        <v>4808</v>
      </c>
      <c r="F97" s="285">
        <v>1620</v>
      </c>
      <c r="G97" s="285"/>
      <c r="H97" s="424"/>
      <c r="I97" s="424" t="s">
        <v>1751</v>
      </c>
      <c r="J97" s="37"/>
      <c r="K97" s="37"/>
      <c r="L97" s="37"/>
      <c r="M97" s="37"/>
      <c r="N97" s="37"/>
      <c r="O97" s="37"/>
      <c r="P97" s="37"/>
      <c r="Q97" s="37"/>
      <c r="R97" s="37"/>
      <c r="S97" s="37"/>
      <c r="T97" s="37"/>
      <c r="U97" s="37"/>
      <c r="V97" s="37"/>
      <c r="W97" s="37"/>
      <c r="X97" s="37"/>
    </row>
    <row r="98" spans="1:24">
      <c r="A98" s="423">
        <v>100014248263</v>
      </c>
      <c r="B98" s="424" t="s">
        <v>11</v>
      </c>
      <c r="C98" s="424">
        <v>3</v>
      </c>
      <c r="D98" s="285" t="s">
        <v>152</v>
      </c>
      <c r="E98" s="285" t="s">
        <v>4808</v>
      </c>
      <c r="F98" s="285">
        <v>1620</v>
      </c>
      <c r="G98" s="285"/>
      <c r="H98" s="424"/>
      <c r="I98" s="424" t="s">
        <v>1751</v>
      </c>
      <c r="J98" s="37"/>
      <c r="K98" s="37"/>
      <c r="L98" s="37"/>
      <c r="M98" s="37"/>
      <c r="N98" s="37"/>
      <c r="O98" s="37"/>
      <c r="P98" s="37"/>
      <c r="Q98" s="37"/>
      <c r="R98" s="37"/>
      <c r="S98" s="37"/>
      <c r="T98" s="37"/>
      <c r="U98" s="37"/>
      <c r="V98" s="37"/>
      <c r="W98" s="37"/>
      <c r="X98" s="37"/>
    </row>
    <row r="99" spans="1:24">
      <c r="A99" s="420">
        <v>100017917759</v>
      </c>
      <c r="B99" s="421" t="s">
        <v>19</v>
      </c>
      <c r="C99" s="421">
        <v>3</v>
      </c>
      <c r="D99" s="285" t="s">
        <v>152</v>
      </c>
      <c r="E99" s="285" t="s">
        <v>4808</v>
      </c>
      <c r="F99" s="285">
        <v>1620</v>
      </c>
      <c r="G99" s="285"/>
      <c r="H99" s="421"/>
      <c r="I99" s="421" t="s">
        <v>1751</v>
      </c>
      <c r="J99" s="37"/>
      <c r="K99" s="37"/>
      <c r="L99" s="37"/>
      <c r="M99" s="37"/>
      <c r="N99" s="37"/>
      <c r="O99" s="37"/>
      <c r="P99" s="37"/>
      <c r="Q99" s="37"/>
      <c r="R99" s="37"/>
      <c r="S99" s="37"/>
      <c r="T99" s="37"/>
      <c r="U99" s="37"/>
      <c r="V99" s="37"/>
      <c r="W99" s="37"/>
      <c r="X99" s="37"/>
    </row>
    <row r="100" spans="1:24">
      <c r="A100" s="420">
        <v>66660111</v>
      </c>
      <c r="B100" s="421" t="s">
        <v>15</v>
      </c>
      <c r="C100" s="421">
        <v>0</v>
      </c>
      <c r="D100" s="285" t="s">
        <v>152</v>
      </c>
      <c r="E100" s="285" t="s">
        <v>4808</v>
      </c>
      <c r="F100" s="285">
        <v>1620</v>
      </c>
      <c r="G100" s="285"/>
      <c r="H100" s="421"/>
      <c r="I100" s="421" t="s">
        <v>1751</v>
      </c>
      <c r="J100" s="425">
        <v>44330</v>
      </c>
      <c r="K100" s="37"/>
      <c r="L100" s="37"/>
      <c r="M100" s="37"/>
      <c r="N100" s="37"/>
      <c r="O100" s="37"/>
      <c r="P100" s="37"/>
      <c r="Q100" s="37"/>
      <c r="R100" s="37"/>
      <c r="S100" s="37"/>
      <c r="T100" s="37"/>
      <c r="U100" s="37"/>
      <c r="V100" s="37"/>
      <c r="W100" s="37"/>
      <c r="X100" s="37"/>
    </row>
    <row r="101" spans="1:24">
      <c r="A101" s="420">
        <v>100016107755</v>
      </c>
      <c r="B101" s="421" t="s">
        <v>17</v>
      </c>
      <c r="C101" s="421">
        <v>3</v>
      </c>
      <c r="D101" s="285" t="s">
        <v>152</v>
      </c>
      <c r="E101" s="285" t="s">
        <v>4808</v>
      </c>
      <c r="F101" s="285">
        <v>1620</v>
      </c>
      <c r="G101" s="285"/>
      <c r="H101" s="421"/>
      <c r="I101" s="421" t="s">
        <v>1751</v>
      </c>
      <c r="J101" s="265">
        <v>44334</v>
      </c>
      <c r="K101" s="278" t="s">
        <v>106</v>
      </c>
      <c r="L101" s="37"/>
      <c r="M101" s="37"/>
      <c r="N101" s="37"/>
      <c r="O101" s="37"/>
      <c r="P101" s="37"/>
      <c r="Q101" s="37"/>
      <c r="R101" s="37"/>
      <c r="S101" s="37"/>
      <c r="T101" s="37"/>
      <c r="U101" s="37"/>
      <c r="V101" s="37"/>
      <c r="W101" s="37"/>
      <c r="X101" s="37"/>
    </row>
    <row r="102" spans="1:24">
      <c r="A102" s="420">
        <v>100013178388</v>
      </c>
      <c r="B102" s="421" t="s">
        <v>12</v>
      </c>
      <c r="C102" s="421">
        <v>2</v>
      </c>
      <c r="D102" s="285" t="s">
        <v>139</v>
      </c>
      <c r="E102" s="285" t="s">
        <v>4810</v>
      </c>
      <c r="F102" s="285">
        <v>1620</v>
      </c>
      <c r="G102" s="285"/>
      <c r="H102" s="421"/>
      <c r="I102" s="421" t="s">
        <v>1751</v>
      </c>
      <c r="J102" s="278" t="s">
        <v>21</v>
      </c>
      <c r="K102" s="37"/>
      <c r="L102" s="37"/>
      <c r="M102" s="37"/>
      <c r="N102" s="37"/>
      <c r="O102" s="37"/>
      <c r="P102" s="37"/>
      <c r="Q102" s="37"/>
      <c r="R102" s="37"/>
      <c r="S102" s="37"/>
      <c r="T102" s="37"/>
      <c r="U102" s="37"/>
      <c r="V102" s="37"/>
      <c r="W102" s="37"/>
      <c r="X102" s="37"/>
    </row>
    <row r="103" spans="1:24">
      <c r="A103" s="420">
        <v>100016072882</v>
      </c>
      <c r="B103" s="421" t="s">
        <v>10</v>
      </c>
      <c r="C103" s="421">
        <v>101</v>
      </c>
      <c r="D103" s="285" t="s">
        <v>139</v>
      </c>
      <c r="E103" s="285" t="s">
        <v>4815</v>
      </c>
      <c r="F103" s="285">
        <v>1620</v>
      </c>
      <c r="G103" s="285"/>
      <c r="H103" s="421"/>
      <c r="I103" s="422" t="s">
        <v>4836</v>
      </c>
      <c r="J103" s="265">
        <v>44329</v>
      </c>
      <c r="K103" s="37"/>
      <c r="L103" s="37"/>
      <c r="M103" s="37"/>
      <c r="N103" s="37"/>
      <c r="O103" s="37"/>
      <c r="P103" s="37"/>
      <c r="Q103" s="37"/>
      <c r="R103" s="37"/>
      <c r="S103" s="37"/>
      <c r="T103" s="37"/>
      <c r="U103" s="37"/>
      <c r="V103" s="37"/>
      <c r="W103" s="37"/>
      <c r="X103" s="37"/>
    </row>
    <row r="104" spans="1:24">
      <c r="A104" s="420">
        <v>100005729876</v>
      </c>
      <c r="B104" s="421" t="s">
        <v>11</v>
      </c>
      <c r="C104" s="421">
        <v>2</v>
      </c>
      <c r="D104" s="285" t="s">
        <v>139</v>
      </c>
      <c r="E104" s="285" t="s">
        <v>4808</v>
      </c>
      <c r="F104" s="285">
        <v>1600.000061</v>
      </c>
      <c r="G104" s="285"/>
      <c r="H104" s="421" t="s">
        <v>4823</v>
      </c>
      <c r="I104" s="421" t="s">
        <v>1751</v>
      </c>
      <c r="J104" s="37"/>
      <c r="K104" s="37"/>
      <c r="L104" s="37"/>
      <c r="M104" s="37"/>
      <c r="N104" s="37"/>
      <c r="O104" s="37"/>
      <c r="P104" s="37"/>
      <c r="Q104" s="37"/>
      <c r="R104" s="37"/>
      <c r="S104" s="37"/>
      <c r="T104" s="37"/>
      <c r="U104" s="37"/>
      <c r="V104" s="37"/>
      <c r="W104" s="37"/>
      <c r="X104" s="37"/>
    </row>
    <row r="105" spans="1:24">
      <c r="A105" s="423">
        <v>23952369</v>
      </c>
      <c r="B105" s="424" t="s">
        <v>11</v>
      </c>
      <c r="C105" s="424">
        <v>0</v>
      </c>
      <c r="D105" s="285" t="s">
        <v>152</v>
      </c>
      <c r="E105" s="285" t="s">
        <v>4808</v>
      </c>
      <c r="F105" s="285">
        <v>1566</v>
      </c>
      <c r="G105" s="285"/>
      <c r="H105" s="424"/>
      <c r="I105" s="424" t="s">
        <v>1751</v>
      </c>
      <c r="J105" s="265">
        <v>44333</v>
      </c>
      <c r="K105" s="37"/>
      <c r="L105" s="37"/>
      <c r="M105" s="37"/>
      <c r="N105" s="37"/>
      <c r="O105" s="37"/>
      <c r="P105" s="37"/>
      <c r="Q105" s="37"/>
      <c r="R105" s="37"/>
      <c r="S105" s="37"/>
      <c r="T105" s="37"/>
      <c r="U105" s="37"/>
      <c r="V105" s="37"/>
      <c r="W105" s="37"/>
      <c r="X105" s="37"/>
    </row>
    <row r="106" spans="1:24">
      <c r="A106" s="423">
        <v>100015185246</v>
      </c>
      <c r="B106" s="424" t="s">
        <v>16</v>
      </c>
      <c r="C106" s="424">
        <v>3</v>
      </c>
      <c r="D106" s="285" t="s">
        <v>152</v>
      </c>
      <c r="E106" s="285" t="s">
        <v>4808</v>
      </c>
      <c r="F106" s="285">
        <v>1539</v>
      </c>
      <c r="G106" s="285"/>
      <c r="H106" s="424"/>
      <c r="I106" s="424" t="s">
        <v>1751</v>
      </c>
      <c r="J106" s="37"/>
      <c r="K106" s="37"/>
      <c r="L106" s="37"/>
      <c r="M106" s="37"/>
      <c r="N106" s="37"/>
      <c r="O106" s="37"/>
      <c r="P106" s="37"/>
      <c r="Q106" s="37"/>
      <c r="R106" s="37"/>
      <c r="S106" s="37"/>
      <c r="T106" s="37"/>
      <c r="U106" s="37"/>
      <c r="V106" s="37"/>
      <c r="W106" s="37"/>
      <c r="X106" s="37"/>
    </row>
    <row r="107" spans="1:24">
      <c r="A107" s="420">
        <v>65173382</v>
      </c>
      <c r="B107" s="421" t="s">
        <v>16</v>
      </c>
      <c r="C107" s="421"/>
      <c r="D107" s="285" t="s">
        <v>152</v>
      </c>
      <c r="E107" s="285" t="s">
        <v>4808</v>
      </c>
      <c r="F107" s="285">
        <v>1512</v>
      </c>
      <c r="G107" s="285"/>
      <c r="H107" s="421"/>
      <c r="I107" s="421"/>
      <c r="J107" s="37"/>
      <c r="K107" s="37"/>
      <c r="L107" s="37"/>
      <c r="M107" s="37"/>
      <c r="N107" s="37"/>
      <c r="O107" s="37"/>
      <c r="P107" s="37"/>
      <c r="Q107" s="37"/>
      <c r="R107" s="37"/>
      <c r="S107" s="37"/>
      <c r="T107" s="37"/>
      <c r="U107" s="37"/>
      <c r="V107" s="37"/>
      <c r="W107" s="37"/>
      <c r="X107" s="37"/>
    </row>
    <row r="108" spans="1:24">
      <c r="A108" s="420">
        <v>100017716922</v>
      </c>
      <c r="B108" s="421" t="s">
        <v>12</v>
      </c>
      <c r="C108" s="285">
        <v>2</v>
      </c>
      <c r="D108" s="285" t="s">
        <v>139</v>
      </c>
      <c r="E108" s="285" t="s">
        <v>4822</v>
      </c>
      <c r="F108" s="285">
        <v>1431</v>
      </c>
      <c r="G108" s="285"/>
      <c r="H108" s="285"/>
      <c r="I108" s="285" t="s">
        <v>4813</v>
      </c>
      <c r="J108" s="278" t="s">
        <v>21</v>
      </c>
      <c r="K108" s="37"/>
      <c r="L108" s="37"/>
      <c r="M108" s="37"/>
      <c r="N108" s="37"/>
      <c r="O108" s="37"/>
      <c r="P108" s="37"/>
      <c r="Q108" s="37"/>
      <c r="R108" s="37"/>
      <c r="S108" s="37"/>
      <c r="T108" s="37"/>
      <c r="U108" s="37"/>
      <c r="V108" s="37"/>
      <c r="W108" s="37"/>
      <c r="X108" s="37"/>
    </row>
    <row r="109" spans="1:24">
      <c r="A109" s="420">
        <v>100012406239</v>
      </c>
      <c r="B109" s="421" t="s">
        <v>12</v>
      </c>
      <c r="C109" s="421">
        <v>0</v>
      </c>
      <c r="D109" s="285" t="s">
        <v>139</v>
      </c>
      <c r="E109" s="285" t="s">
        <v>4815</v>
      </c>
      <c r="F109" s="285">
        <v>1404</v>
      </c>
      <c r="G109" s="285"/>
      <c r="H109" s="421"/>
      <c r="I109" s="421" t="s">
        <v>1751</v>
      </c>
      <c r="J109" s="37"/>
      <c r="K109" s="37"/>
      <c r="L109" s="37"/>
      <c r="M109" s="37"/>
      <c r="N109" s="37"/>
      <c r="O109" s="37"/>
      <c r="P109" s="37"/>
      <c r="Q109" s="37"/>
      <c r="R109" s="37"/>
      <c r="S109" s="37"/>
      <c r="T109" s="37"/>
      <c r="U109" s="37"/>
      <c r="V109" s="37"/>
      <c r="W109" s="37"/>
      <c r="X109" s="37"/>
    </row>
    <row r="110" spans="1:24">
      <c r="A110" s="423">
        <v>863898946</v>
      </c>
      <c r="B110" s="424" t="s">
        <v>15</v>
      </c>
      <c r="C110" s="424">
        <v>3</v>
      </c>
      <c r="D110" s="285" t="s">
        <v>152</v>
      </c>
      <c r="E110" s="285" t="s">
        <v>4815</v>
      </c>
      <c r="F110" s="285">
        <v>1360</v>
      </c>
      <c r="G110" s="285"/>
      <c r="H110" s="424"/>
      <c r="I110" s="424" t="s">
        <v>1751</v>
      </c>
      <c r="J110" s="425">
        <v>44330</v>
      </c>
      <c r="K110" s="37"/>
      <c r="L110" s="37"/>
      <c r="M110" s="37"/>
      <c r="N110" s="37"/>
      <c r="O110" s="37"/>
      <c r="P110" s="37"/>
      <c r="Q110" s="37"/>
      <c r="R110" s="37"/>
      <c r="S110" s="37"/>
      <c r="T110" s="37"/>
      <c r="U110" s="37"/>
      <c r="V110" s="37"/>
      <c r="W110" s="37"/>
      <c r="X110" s="37"/>
    </row>
    <row r="111" spans="1:24">
      <c r="A111" s="420">
        <v>707778678</v>
      </c>
      <c r="B111" s="421" t="s">
        <v>17</v>
      </c>
      <c r="C111" s="421">
        <v>0</v>
      </c>
      <c r="D111" s="285" t="s">
        <v>152</v>
      </c>
      <c r="E111" s="285" t="s">
        <v>4810</v>
      </c>
      <c r="F111" s="285">
        <v>1350</v>
      </c>
      <c r="G111" s="285"/>
      <c r="H111" s="421"/>
      <c r="I111" s="421" t="s">
        <v>1751</v>
      </c>
      <c r="J111" s="265">
        <v>44334</v>
      </c>
      <c r="K111" s="278" t="s">
        <v>106</v>
      </c>
      <c r="L111" s="37"/>
      <c r="M111" s="37"/>
      <c r="N111" s="37"/>
      <c r="O111" s="37"/>
      <c r="P111" s="37"/>
      <c r="Q111" s="37"/>
      <c r="R111" s="37"/>
      <c r="S111" s="37"/>
      <c r="T111" s="37"/>
      <c r="U111" s="37"/>
      <c r="V111" s="37"/>
      <c r="W111" s="37"/>
      <c r="X111" s="37"/>
    </row>
    <row r="112" spans="1:24">
      <c r="A112" s="423">
        <v>100013357288</v>
      </c>
      <c r="B112" s="424" t="s">
        <v>6</v>
      </c>
      <c r="C112" s="424">
        <v>3</v>
      </c>
      <c r="D112" s="285" t="s">
        <v>152</v>
      </c>
      <c r="E112" s="285" t="s">
        <v>4808</v>
      </c>
      <c r="F112" s="285">
        <v>1350</v>
      </c>
      <c r="G112" s="285"/>
      <c r="H112" s="424"/>
      <c r="I112" s="424" t="s">
        <v>4809</v>
      </c>
      <c r="J112" s="37"/>
      <c r="K112" s="37"/>
      <c r="L112" s="37"/>
      <c r="M112" s="37"/>
      <c r="N112" s="37"/>
      <c r="O112" s="37"/>
      <c r="P112" s="37"/>
      <c r="Q112" s="37"/>
      <c r="R112" s="37"/>
      <c r="S112" s="37"/>
      <c r="T112" s="37"/>
      <c r="U112" s="37"/>
      <c r="V112" s="37"/>
      <c r="W112" s="37"/>
      <c r="X112" s="37"/>
    </row>
    <row r="113" spans="1:24">
      <c r="A113" s="423">
        <v>100016884080</v>
      </c>
      <c r="B113" s="424" t="s">
        <v>6</v>
      </c>
      <c r="C113" s="424">
        <v>9</v>
      </c>
      <c r="D113" s="285" t="s">
        <v>139</v>
      </c>
      <c r="E113" s="285" t="s">
        <v>4810</v>
      </c>
      <c r="F113" s="285">
        <v>1350</v>
      </c>
      <c r="G113" s="285"/>
      <c r="H113" s="424"/>
      <c r="I113" s="424" t="s">
        <v>1751</v>
      </c>
      <c r="J113" s="37"/>
      <c r="K113" s="37"/>
      <c r="L113" s="37"/>
      <c r="M113" s="37"/>
      <c r="N113" s="37"/>
      <c r="O113" s="37"/>
      <c r="P113" s="37"/>
      <c r="Q113" s="37"/>
      <c r="R113" s="37"/>
      <c r="S113" s="37"/>
      <c r="T113" s="37"/>
      <c r="U113" s="37"/>
      <c r="V113" s="37"/>
      <c r="W113" s="37"/>
      <c r="X113" s="37"/>
    </row>
    <row r="114" spans="1:24">
      <c r="A114" s="423">
        <v>100000679491</v>
      </c>
      <c r="B114" s="424" t="s">
        <v>6</v>
      </c>
      <c r="C114" s="424">
        <v>3</v>
      </c>
      <c r="D114" s="285" t="s">
        <v>152</v>
      </c>
      <c r="E114" s="285" t="s">
        <v>4817</v>
      </c>
      <c r="F114" s="285">
        <v>1350</v>
      </c>
      <c r="G114" s="285"/>
      <c r="H114" s="424"/>
      <c r="I114" s="424" t="s">
        <v>1751</v>
      </c>
      <c r="J114" s="37"/>
      <c r="K114" s="37"/>
      <c r="L114" s="37"/>
      <c r="M114" s="37"/>
      <c r="N114" s="37"/>
      <c r="O114" s="37"/>
      <c r="P114" s="37"/>
      <c r="Q114" s="37"/>
      <c r="R114" s="37"/>
      <c r="S114" s="37"/>
      <c r="T114" s="37"/>
      <c r="U114" s="37"/>
      <c r="V114" s="37"/>
      <c r="W114" s="37"/>
      <c r="X114" s="37"/>
    </row>
    <row r="115" spans="1:24">
      <c r="A115" s="423">
        <v>100007903749</v>
      </c>
      <c r="B115" s="424" t="s">
        <v>12</v>
      </c>
      <c r="C115" s="424">
        <v>9</v>
      </c>
      <c r="D115" s="285" t="s">
        <v>152</v>
      </c>
      <c r="E115" s="285" t="s">
        <v>4815</v>
      </c>
      <c r="F115" s="285">
        <v>1350</v>
      </c>
      <c r="G115" s="285"/>
      <c r="H115" s="424"/>
      <c r="I115" s="426" t="s">
        <v>4079</v>
      </c>
      <c r="J115" s="265">
        <v>44334</v>
      </c>
      <c r="K115" s="37"/>
      <c r="L115" s="37"/>
      <c r="M115" s="37"/>
      <c r="N115" s="37"/>
      <c r="O115" s="37"/>
      <c r="P115" s="37"/>
      <c r="Q115" s="37"/>
      <c r="R115" s="37"/>
      <c r="S115" s="37"/>
      <c r="T115" s="37"/>
      <c r="U115" s="37"/>
      <c r="V115" s="37"/>
      <c r="W115" s="37"/>
      <c r="X115" s="37"/>
    </row>
    <row r="116" spans="1:24">
      <c r="A116" s="420">
        <v>100000461033</v>
      </c>
      <c r="B116" s="421" t="s">
        <v>10</v>
      </c>
      <c r="C116" s="421">
        <v>3</v>
      </c>
      <c r="D116" s="285" t="s">
        <v>152</v>
      </c>
      <c r="E116" s="285" t="s">
        <v>4810</v>
      </c>
      <c r="F116" s="285">
        <v>1350</v>
      </c>
      <c r="G116" s="285"/>
      <c r="H116" s="421"/>
      <c r="I116" s="421" t="s">
        <v>1751</v>
      </c>
      <c r="J116" s="37"/>
      <c r="K116" s="37"/>
      <c r="L116" s="37"/>
      <c r="M116" s="37"/>
      <c r="N116" s="37"/>
      <c r="O116" s="37"/>
      <c r="P116" s="37"/>
      <c r="Q116" s="37"/>
      <c r="R116" s="37"/>
      <c r="S116" s="37"/>
      <c r="T116" s="37"/>
      <c r="U116" s="37"/>
      <c r="V116" s="37"/>
      <c r="W116" s="37"/>
      <c r="X116" s="37"/>
    </row>
    <row r="117" spans="1:24">
      <c r="A117" s="420">
        <v>100016800766</v>
      </c>
      <c r="B117" s="421" t="s">
        <v>10</v>
      </c>
      <c r="C117" s="421">
        <v>3</v>
      </c>
      <c r="D117" s="285" t="s">
        <v>152</v>
      </c>
      <c r="E117" s="285" t="s">
        <v>4822</v>
      </c>
      <c r="F117" s="285">
        <v>1350</v>
      </c>
      <c r="G117" s="285"/>
      <c r="H117" s="421"/>
      <c r="I117" s="421" t="s">
        <v>1751</v>
      </c>
      <c r="J117" s="37"/>
      <c r="K117" s="37"/>
      <c r="L117" s="37"/>
      <c r="M117" s="37"/>
      <c r="N117" s="37"/>
      <c r="O117" s="37"/>
      <c r="P117" s="37"/>
      <c r="Q117" s="37"/>
      <c r="R117" s="37"/>
      <c r="S117" s="37"/>
      <c r="T117" s="37"/>
      <c r="U117" s="37"/>
      <c r="V117" s="37"/>
      <c r="W117" s="37"/>
      <c r="X117" s="37"/>
    </row>
    <row r="118" spans="1:24">
      <c r="A118" s="420">
        <v>100017405295</v>
      </c>
      <c r="B118" s="421" t="s">
        <v>16</v>
      </c>
      <c r="C118" s="421">
        <v>3</v>
      </c>
      <c r="D118" s="285" t="s">
        <v>152</v>
      </c>
      <c r="E118" s="285" t="s">
        <v>4808</v>
      </c>
      <c r="F118" s="285">
        <v>1350</v>
      </c>
      <c r="G118" s="285"/>
      <c r="H118" s="421"/>
      <c r="I118" s="421" t="s">
        <v>1751</v>
      </c>
      <c r="J118" s="37"/>
      <c r="K118" s="37"/>
      <c r="L118" s="37"/>
      <c r="M118" s="37"/>
      <c r="N118" s="37"/>
      <c r="O118" s="37"/>
      <c r="P118" s="37"/>
      <c r="Q118" s="37"/>
      <c r="R118" s="37"/>
      <c r="S118" s="37"/>
      <c r="T118" s="37"/>
      <c r="U118" s="37"/>
      <c r="V118" s="37"/>
      <c r="W118" s="37"/>
      <c r="X118" s="37"/>
    </row>
    <row r="119" spans="1:24">
      <c r="A119" s="420">
        <v>100013134941</v>
      </c>
      <c r="B119" s="421" t="s">
        <v>17</v>
      </c>
      <c r="C119" s="421">
        <v>3</v>
      </c>
      <c r="D119" s="285" t="s">
        <v>152</v>
      </c>
      <c r="E119" s="285" t="s">
        <v>4815</v>
      </c>
      <c r="F119" s="285">
        <v>1350</v>
      </c>
      <c r="G119" s="285"/>
      <c r="H119" s="421"/>
      <c r="I119" s="421" t="s">
        <v>1751</v>
      </c>
      <c r="J119" s="265">
        <v>44334</v>
      </c>
      <c r="K119" s="278" t="s">
        <v>106</v>
      </c>
      <c r="L119" s="37"/>
      <c r="M119" s="37"/>
      <c r="N119" s="37"/>
      <c r="O119" s="37"/>
      <c r="P119" s="37"/>
      <c r="Q119" s="37"/>
      <c r="R119" s="37"/>
      <c r="S119" s="37"/>
      <c r="T119" s="37"/>
      <c r="U119" s="37"/>
      <c r="V119" s="37"/>
      <c r="W119" s="37"/>
      <c r="X119" s="37"/>
    </row>
    <row r="120" spans="1:24">
      <c r="A120" s="420">
        <v>100004497568</v>
      </c>
      <c r="B120" s="421" t="s">
        <v>14</v>
      </c>
      <c r="C120" s="421">
        <v>2</v>
      </c>
      <c r="D120" s="285" t="s">
        <v>139</v>
      </c>
      <c r="E120" s="285" t="s">
        <v>4837</v>
      </c>
      <c r="F120" s="285">
        <v>1350</v>
      </c>
      <c r="G120" s="285"/>
      <c r="H120" s="421"/>
      <c r="I120" s="421" t="s">
        <v>1751</v>
      </c>
      <c r="J120" s="265">
        <v>44330</v>
      </c>
      <c r="K120" s="37"/>
      <c r="L120" s="37"/>
      <c r="M120" s="37"/>
      <c r="N120" s="37"/>
      <c r="O120" s="37"/>
      <c r="P120" s="37"/>
      <c r="Q120" s="37"/>
      <c r="R120" s="37"/>
      <c r="S120" s="37"/>
      <c r="T120" s="37"/>
      <c r="U120" s="37"/>
      <c r="V120" s="37"/>
      <c r="W120" s="37"/>
      <c r="X120" s="37"/>
    </row>
    <row r="121" spans="1:24">
      <c r="A121" s="420">
        <v>100003287305</v>
      </c>
      <c r="B121" s="421" t="s">
        <v>14</v>
      </c>
      <c r="C121" s="421">
        <v>0</v>
      </c>
      <c r="D121" s="285" t="s">
        <v>139</v>
      </c>
      <c r="E121" s="285" t="s">
        <v>4808</v>
      </c>
      <c r="F121" s="285">
        <v>1350</v>
      </c>
      <c r="G121" s="285"/>
      <c r="H121" s="421"/>
      <c r="I121" s="421" t="s">
        <v>4813</v>
      </c>
      <c r="J121" s="265">
        <v>44330</v>
      </c>
      <c r="K121" s="37"/>
      <c r="L121" s="37"/>
      <c r="M121" s="37"/>
      <c r="N121" s="37"/>
      <c r="O121" s="37"/>
      <c r="P121" s="37"/>
      <c r="Q121" s="37"/>
      <c r="R121" s="37"/>
      <c r="S121" s="37"/>
      <c r="T121" s="37"/>
      <c r="U121" s="37"/>
      <c r="V121" s="37"/>
      <c r="W121" s="37"/>
      <c r="X121" s="37"/>
    </row>
    <row r="122" spans="1:24">
      <c r="A122" s="420">
        <v>100002989193</v>
      </c>
      <c r="B122" s="421" t="s">
        <v>12</v>
      </c>
      <c r="C122" s="421">
        <v>9</v>
      </c>
      <c r="D122" s="285" t="s">
        <v>152</v>
      </c>
      <c r="E122" s="285" t="s">
        <v>4808</v>
      </c>
      <c r="F122" s="285">
        <v>1350</v>
      </c>
      <c r="G122" s="285"/>
      <c r="H122" s="421"/>
      <c r="I122" s="421" t="s">
        <v>4813</v>
      </c>
      <c r="J122" s="37"/>
      <c r="K122" s="37"/>
      <c r="L122" s="37"/>
      <c r="M122" s="37"/>
      <c r="N122" s="37"/>
      <c r="O122" s="37"/>
      <c r="P122" s="37"/>
      <c r="Q122" s="37"/>
      <c r="R122" s="37"/>
      <c r="S122" s="37"/>
      <c r="T122" s="37"/>
      <c r="U122" s="37"/>
      <c r="V122" s="37"/>
      <c r="W122" s="37"/>
      <c r="X122" s="37"/>
    </row>
    <row r="123" spans="1:24">
      <c r="A123" s="420">
        <v>100009107476</v>
      </c>
      <c r="B123" s="421" t="s">
        <v>14</v>
      </c>
      <c r="C123" s="421">
        <v>2</v>
      </c>
      <c r="D123" s="285" t="s">
        <v>139</v>
      </c>
      <c r="E123" s="285" t="s">
        <v>4808</v>
      </c>
      <c r="F123" s="285">
        <v>1350</v>
      </c>
      <c r="G123" s="285"/>
      <c r="H123" s="421" t="s">
        <v>4827</v>
      </c>
      <c r="I123" s="421" t="s">
        <v>4809</v>
      </c>
      <c r="J123" s="265">
        <v>44330</v>
      </c>
      <c r="K123" s="37"/>
      <c r="L123" s="37"/>
      <c r="M123" s="37"/>
      <c r="N123" s="37"/>
      <c r="O123" s="37"/>
      <c r="P123" s="37"/>
      <c r="Q123" s="37"/>
      <c r="R123" s="37"/>
      <c r="S123" s="37"/>
      <c r="T123" s="37"/>
      <c r="U123" s="37"/>
      <c r="V123" s="37"/>
      <c r="W123" s="37"/>
      <c r="X123" s="37"/>
    </row>
    <row r="124" spans="1:24">
      <c r="A124" s="420">
        <v>100006425743</v>
      </c>
      <c r="B124" s="421" t="s">
        <v>15</v>
      </c>
      <c r="C124" s="421">
        <v>2</v>
      </c>
      <c r="D124" s="285" t="s">
        <v>139</v>
      </c>
      <c r="E124" s="285" t="s">
        <v>4815</v>
      </c>
      <c r="F124" s="285">
        <v>1350</v>
      </c>
      <c r="G124" s="285"/>
      <c r="H124" s="421" t="s">
        <v>4838</v>
      </c>
      <c r="I124" s="422" t="s">
        <v>54</v>
      </c>
      <c r="J124" s="265">
        <v>44329</v>
      </c>
      <c r="K124" s="37"/>
      <c r="L124" s="37"/>
      <c r="M124" s="37"/>
      <c r="N124" s="37"/>
      <c r="O124" s="37"/>
      <c r="P124" s="37"/>
      <c r="Q124" s="37"/>
      <c r="R124" s="37"/>
      <c r="S124" s="37"/>
      <c r="T124" s="37"/>
      <c r="U124" s="37"/>
      <c r="V124" s="37"/>
      <c r="W124" s="37"/>
      <c r="X124" s="37"/>
    </row>
    <row r="125" spans="1:24">
      <c r="A125" s="420">
        <v>735022025</v>
      </c>
      <c r="B125" s="421" t="s">
        <v>10</v>
      </c>
      <c r="C125" s="421">
        <v>15</v>
      </c>
      <c r="D125" s="285" t="s">
        <v>139</v>
      </c>
      <c r="E125" s="285" t="s">
        <v>4810</v>
      </c>
      <c r="F125" s="285">
        <v>1350</v>
      </c>
      <c r="G125" s="285"/>
      <c r="H125" s="421"/>
      <c r="I125" s="422" t="s">
        <v>4839</v>
      </c>
      <c r="J125" s="265">
        <v>44329</v>
      </c>
      <c r="K125" s="37"/>
      <c r="L125" s="37"/>
      <c r="M125" s="37"/>
      <c r="N125" s="37"/>
      <c r="O125" s="37"/>
      <c r="P125" s="37"/>
      <c r="Q125" s="37"/>
      <c r="R125" s="37"/>
      <c r="S125" s="37"/>
      <c r="T125" s="37"/>
      <c r="U125" s="37"/>
      <c r="V125" s="37"/>
      <c r="W125" s="37"/>
      <c r="X125" s="37"/>
    </row>
    <row r="126" spans="1:24">
      <c r="A126" s="423">
        <v>100015414470</v>
      </c>
      <c r="B126" s="424" t="s">
        <v>6</v>
      </c>
      <c r="C126" s="424">
        <v>3</v>
      </c>
      <c r="D126" s="285" t="s">
        <v>152</v>
      </c>
      <c r="E126" s="285" t="s">
        <v>4815</v>
      </c>
      <c r="F126" s="285">
        <v>1320</v>
      </c>
      <c r="G126" s="285"/>
      <c r="H126" s="424"/>
      <c r="I126" s="424" t="s">
        <v>1751</v>
      </c>
      <c r="J126" s="37"/>
      <c r="K126" s="37"/>
      <c r="L126" s="37"/>
      <c r="M126" s="37"/>
      <c r="N126" s="37"/>
      <c r="O126" s="37"/>
      <c r="P126" s="37"/>
      <c r="Q126" s="37"/>
      <c r="R126" s="37"/>
      <c r="S126" s="37"/>
      <c r="T126" s="37"/>
      <c r="U126" s="37"/>
      <c r="V126" s="37"/>
      <c r="W126" s="37"/>
      <c r="X126" s="37"/>
    </row>
    <row r="127" spans="1:24">
      <c r="A127" s="420">
        <v>100016075004</v>
      </c>
      <c r="B127" s="421" t="s">
        <v>17</v>
      </c>
      <c r="C127" s="421">
        <v>0</v>
      </c>
      <c r="D127" s="285" t="s">
        <v>152</v>
      </c>
      <c r="E127" s="285" t="s">
        <v>4815</v>
      </c>
      <c r="F127" s="285">
        <v>1290</v>
      </c>
      <c r="G127" s="285"/>
      <c r="H127" s="421"/>
      <c r="I127" s="421" t="s">
        <v>1751</v>
      </c>
      <c r="J127" s="265">
        <v>44334</v>
      </c>
      <c r="K127" s="278" t="s">
        <v>106</v>
      </c>
      <c r="L127" s="37"/>
      <c r="M127" s="37"/>
      <c r="N127" s="37"/>
      <c r="O127" s="37"/>
      <c r="P127" s="37"/>
      <c r="Q127" s="37"/>
      <c r="R127" s="37"/>
      <c r="S127" s="37"/>
      <c r="T127" s="37"/>
      <c r="U127" s="37"/>
      <c r="V127" s="37"/>
      <c r="W127" s="37"/>
      <c r="X127" s="37"/>
    </row>
    <row r="128" spans="1:24">
      <c r="A128" s="420">
        <v>100014285172</v>
      </c>
      <c r="B128" s="421" t="s">
        <v>14</v>
      </c>
      <c r="C128" s="421">
        <v>3</v>
      </c>
      <c r="D128" s="285" t="s">
        <v>152</v>
      </c>
      <c r="E128" s="285" t="s">
        <v>4808</v>
      </c>
      <c r="F128" s="285">
        <v>1280</v>
      </c>
      <c r="G128" s="285"/>
      <c r="H128" s="421"/>
      <c r="I128" s="421" t="s">
        <v>4079</v>
      </c>
      <c r="J128" s="265">
        <v>44329</v>
      </c>
      <c r="K128" s="37"/>
      <c r="L128" s="37"/>
      <c r="M128" s="37"/>
      <c r="N128" s="37"/>
      <c r="O128" s="37"/>
      <c r="P128" s="37"/>
      <c r="Q128" s="37"/>
      <c r="R128" s="37"/>
      <c r="S128" s="37"/>
      <c r="T128" s="37"/>
      <c r="U128" s="37"/>
      <c r="V128" s="37"/>
      <c r="W128" s="37"/>
      <c r="X128" s="37"/>
    </row>
    <row r="129" spans="1:24">
      <c r="A129" s="420">
        <v>100016590044</v>
      </c>
      <c r="B129" s="421" t="s">
        <v>16</v>
      </c>
      <c r="C129" s="421">
        <v>3</v>
      </c>
      <c r="D129" s="285" t="s">
        <v>152</v>
      </c>
      <c r="E129" s="285" t="s">
        <v>4817</v>
      </c>
      <c r="F129" s="285">
        <v>1280</v>
      </c>
      <c r="G129" s="285"/>
      <c r="H129" s="421"/>
      <c r="I129" s="421" t="s">
        <v>1751</v>
      </c>
      <c r="J129" s="37"/>
      <c r="K129" s="37"/>
      <c r="L129" s="37"/>
      <c r="M129" s="37"/>
      <c r="N129" s="37"/>
      <c r="O129" s="37"/>
      <c r="P129" s="37"/>
      <c r="Q129" s="37"/>
      <c r="R129" s="37"/>
      <c r="S129" s="37"/>
      <c r="T129" s="37"/>
      <c r="U129" s="37"/>
      <c r="V129" s="37"/>
      <c r="W129" s="37"/>
      <c r="X129" s="37"/>
    </row>
    <row r="130" spans="1:24">
      <c r="A130" s="423">
        <v>5660782</v>
      </c>
      <c r="B130" s="424" t="s">
        <v>11</v>
      </c>
      <c r="C130" s="424">
        <v>0</v>
      </c>
      <c r="D130" s="285" t="s">
        <v>152</v>
      </c>
      <c r="E130" s="285" t="s">
        <v>4815</v>
      </c>
      <c r="F130" s="285">
        <v>1260</v>
      </c>
      <c r="G130" s="285"/>
      <c r="H130" s="424"/>
      <c r="I130" s="424" t="s">
        <v>1751</v>
      </c>
      <c r="J130" s="265">
        <v>44333</v>
      </c>
      <c r="K130" s="37"/>
      <c r="L130" s="37"/>
      <c r="M130" s="37"/>
      <c r="N130" s="37"/>
      <c r="O130" s="37"/>
      <c r="P130" s="37"/>
      <c r="Q130" s="37"/>
      <c r="R130" s="37"/>
      <c r="S130" s="37"/>
      <c r="T130" s="37"/>
      <c r="U130" s="37"/>
      <c r="V130" s="37"/>
      <c r="W130" s="37"/>
      <c r="X130" s="37"/>
    </row>
    <row r="131" spans="1:24">
      <c r="A131" s="420">
        <v>1084891792</v>
      </c>
      <c r="B131" s="421" t="s">
        <v>6</v>
      </c>
      <c r="C131" s="421">
        <v>139</v>
      </c>
      <c r="D131" s="285" t="s">
        <v>139</v>
      </c>
      <c r="E131" s="285" t="s">
        <v>4810</v>
      </c>
      <c r="F131" s="285">
        <v>1260</v>
      </c>
      <c r="G131" s="285"/>
      <c r="H131" s="421"/>
      <c r="I131" s="421" t="s">
        <v>4813</v>
      </c>
      <c r="J131" s="265">
        <v>44328</v>
      </c>
      <c r="K131" s="37"/>
      <c r="L131" s="37"/>
      <c r="M131" s="37"/>
      <c r="N131" s="37"/>
      <c r="O131" s="37"/>
      <c r="P131" s="37"/>
      <c r="Q131" s="37"/>
      <c r="R131" s="37"/>
      <c r="S131" s="37"/>
      <c r="T131" s="37"/>
      <c r="U131" s="37"/>
      <c r="V131" s="37"/>
      <c r="W131" s="37"/>
      <c r="X131" s="37"/>
    </row>
    <row r="132" spans="1:24">
      <c r="A132" s="423">
        <v>100016612572</v>
      </c>
      <c r="B132" s="424" t="s">
        <v>6</v>
      </c>
      <c r="C132" s="424">
        <v>3</v>
      </c>
      <c r="D132" s="285" t="s">
        <v>139</v>
      </c>
      <c r="E132" s="285" t="s">
        <v>4815</v>
      </c>
      <c r="F132" s="285">
        <v>1250</v>
      </c>
      <c r="G132" s="285"/>
      <c r="H132" s="424"/>
      <c r="I132" s="424" t="s">
        <v>1751</v>
      </c>
      <c r="J132" s="37"/>
      <c r="K132" s="37"/>
      <c r="L132" s="37"/>
      <c r="M132" s="37"/>
      <c r="N132" s="37"/>
      <c r="O132" s="37"/>
      <c r="P132" s="37"/>
      <c r="Q132" s="37"/>
      <c r="R132" s="37"/>
      <c r="S132" s="37"/>
      <c r="T132" s="37"/>
      <c r="U132" s="37"/>
      <c r="V132" s="37"/>
      <c r="W132" s="37"/>
      <c r="X132" s="37"/>
    </row>
    <row r="133" spans="1:24">
      <c r="A133" s="423">
        <v>100016208647</v>
      </c>
      <c r="B133" s="424" t="s">
        <v>18</v>
      </c>
      <c r="C133" s="424">
        <v>3</v>
      </c>
      <c r="D133" s="285" t="s">
        <v>152</v>
      </c>
      <c r="E133" s="285" t="s">
        <v>4815</v>
      </c>
      <c r="F133" s="285">
        <v>1242</v>
      </c>
      <c r="G133" s="285"/>
      <c r="H133" s="424"/>
      <c r="I133" s="424" t="s">
        <v>1751</v>
      </c>
      <c r="J133" s="37"/>
      <c r="K133" s="37"/>
      <c r="L133" s="37"/>
      <c r="M133" s="37"/>
      <c r="N133" s="37"/>
      <c r="O133" s="37"/>
      <c r="P133" s="37"/>
      <c r="Q133" s="37"/>
      <c r="R133" s="37"/>
      <c r="S133" s="37"/>
      <c r="T133" s="37"/>
      <c r="U133" s="37"/>
      <c r="V133" s="37"/>
      <c r="W133" s="37"/>
      <c r="X133" s="37"/>
    </row>
    <row r="134" spans="1:24">
      <c r="A134" s="423">
        <v>100017470395</v>
      </c>
      <c r="B134" s="424" t="s">
        <v>18</v>
      </c>
      <c r="C134" s="424">
        <v>3</v>
      </c>
      <c r="D134" s="285" t="s">
        <v>152</v>
      </c>
      <c r="E134" s="285" t="s">
        <v>4810</v>
      </c>
      <c r="F134" s="285">
        <v>1215</v>
      </c>
      <c r="G134" s="285"/>
      <c r="H134" s="424"/>
      <c r="I134" s="424" t="s">
        <v>1751</v>
      </c>
      <c r="J134" s="37"/>
      <c r="K134" s="37"/>
      <c r="L134" s="37"/>
      <c r="M134" s="37"/>
      <c r="N134" s="37"/>
      <c r="O134" s="37"/>
      <c r="P134" s="37"/>
      <c r="Q134" s="37"/>
      <c r="R134" s="37"/>
      <c r="S134" s="37"/>
      <c r="T134" s="37"/>
      <c r="U134" s="37"/>
      <c r="V134" s="37"/>
      <c r="W134" s="37"/>
      <c r="X134" s="37"/>
    </row>
    <row r="135" spans="1:24">
      <c r="A135" s="420">
        <v>100017505948</v>
      </c>
      <c r="B135" s="421" t="s">
        <v>19</v>
      </c>
      <c r="C135" s="421">
        <v>3</v>
      </c>
      <c r="D135" s="285" t="s">
        <v>152</v>
      </c>
      <c r="E135" s="285" t="s">
        <v>4808</v>
      </c>
      <c r="F135" s="285">
        <v>1200</v>
      </c>
      <c r="G135" s="285"/>
      <c r="H135" s="421"/>
      <c r="I135" s="421" t="s">
        <v>1751</v>
      </c>
      <c r="J135" s="37"/>
      <c r="K135" s="37"/>
      <c r="L135" s="37"/>
      <c r="M135" s="37"/>
      <c r="N135" s="37"/>
      <c r="O135" s="37"/>
      <c r="P135" s="37"/>
      <c r="Q135" s="37"/>
      <c r="R135" s="37"/>
      <c r="S135" s="37"/>
      <c r="T135" s="37"/>
      <c r="U135" s="37"/>
      <c r="V135" s="37"/>
      <c r="W135" s="37"/>
      <c r="X135" s="37"/>
    </row>
    <row r="136" spans="1:24">
      <c r="A136" s="423">
        <v>100017820229</v>
      </c>
      <c r="B136" s="424" t="s">
        <v>19</v>
      </c>
      <c r="C136" s="424">
        <v>3</v>
      </c>
      <c r="D136" s="285" t="s">
        <v>152</v>
      </c>
      <c r="E136" s="285" t="s">
        <v>4817</v>
      </c>
      <c r="F136" s="285">
        <v>1188</v>
      </c>
      <c r="G136" s="285"/>
      <c r="H136" s="424"/>
      <c r="I136" s="424" t="s">
        <v>1751</v>
      </c>
      <c r="J136" s="37"/>
      <c r="K136" s="37"/>
      <c r="L136" s="37"/>
      <c r="M136" s="37"/>
      <c r="N136" s="37"/>
      <c r="O136" s="37"/>
      <c r="P136" s="37"/>
      <c r="Q136" s="37"/>
      <c r="R136" s="37"/>
      <c r="S136" s="37"/>
      <c r="T136" s="37"/>
      <c r="U136" s="37"/>
      <c r="V136" s="37"/>
      <c r="W136" s="37"/>
      <c r="X136" s="37"/>
    </row>
    <row r="137" spans="1:24">
      <c r="A137" s="420">
        <v>100015984592</v>
      </c>
      <c r="B137" s="421" t="s">
        <v>12</v>
      </c>
      <c r="C137" s="421">
        <v>3</v>
      </c>
      <c r="D137" s="285" t="s">
        <v>152</v>
      </c>
      <c r="E137" s="285" t="s">
        <v>4815</v>
      </c>
      <c r="F137" s="285">
        <v>1188</v>
      </c>
      <c r="G137" s="285"/>
      <c r="H137" s="421"/>
      <c r="I137" s="422" t="s">
        <v>4079</v>
      </c>
      <c r="J137" s="265">
        <v>44334</v>
      </c>
      <c r="K137" s="37"/>
      <c r="L137" s="37"/>
      <c r="M137" s="37"/>
      <c r="N137" s="37"/>
      <c r="O137" s="37"/>
      <c r="P137" s="37"/>
      <c r="Q137" s="37"/>
      <c r="R137" s="37"/>
      <c r="S137" s="37"/>
      <c r="T137" s="37"/>
      <c r="U137" s="37"/>
      <c r="V137" s="37"/>
      <c r="W137" s="37"/>
      <c r="X137" s="37"/>
    </row>
    <row r="138" spans="1:24">
      <c r="A138" s="420">
        <v>100017461849</v>
      </c>
      <c r="B138" s="421" t="s">
        <v>18</v>
      </c>
      <c r="C138" s="421">
        <v>2</v>
      </c>
      <c r="D138" s="285" t="s">
        <v>139</v>
      </c>
      <c r="E138" s="285" t="s">
        <v>4808</v>
      </c>
      <c r="F138" s="285">
        <v>1161</v>
      </c>
      <c r="G138" s="285"/>
      <c r="H138" s="421" t="s">
        <v>4840</v>
      </c>
      <c r="I138" s="421" t="s">
        <v>1751</v>
      </c>
      <c r="J138" s="37"/>
      <c r="K138" s="37"/>
      <c r="L138" s="37"/>
      <c r="M138" s="37"/>
      <c r="N138" s="37"/>
      <c r="O138" s="37"/>
      <c r="P138" s="37"/>
      <c r="Q138" s="37"/>
      <c r="R138" s="37"/>
      <c r="S138" s="37"/>
      <c r="T138" s="37"/>
      <c r="U138" s="37"/>
      <c r="V138" s="37"/>
      <c r="W138" s="37"/>
      <c r="X138" s="37"/>
    </row>
    <row r="139" spans="1:24">
      <c r="A139" s="420">
        <v>100016212035</v>
      </c>
      <c r="B139" s="421" t="s">
        <v>16</v>
      </c>
      <c r="C139" s="421">
        <v>3</v>
      </c>
      <c r="D139" s="285" t="s">
        <v>152</v>
      </c>
      <c r="E139" s="285" t="s">
        <v>4811</v>
      </c>
      <c r="F139" s="285">
        <v>1160</v>
      </c>
      <c r="G139" s="285"/>
      <c r="H139" s="421"/>
      <c r="I139" s="421" t="s">
        <v>1751</v>
      </c>
      <c r="J139" s="37"/>
      <c r="K139" s="37"/>
      <c r="L139" s="37"/>
      <c r="M139" s="37"/>
      <c r="N139" s="37"/>
      <c r="O139" s="37"/>
      <c r="P139" s="37"/>
      <c r="Q139" s="37"/>
      <c r="R139" s="37"/>
      <c r="S139" s="37"/>
      <c r="T139" s="37"/>
      <c r="U139" s="37"/>
      <c r="V139" s="37"/>
      <c r="W139" s="37"/>
      <c r="X139" s="37"/>
    </row>
    <row r="140" spans="1:24">
      <c r="A140" s="420">
        <v>100016996347</v>
      </c>
      <c r="B140" s="422" t="s">
        <v>18</v>
      </c>
      <c r="C140" s="421">
        <v>9</v>
      </c>
      <c r="D140" s="285" t="s">
        <v>152</v>
      </c>
      <c r="E140" s="285" t="s">
        <v>4815</v>
      </c>
      <c r="F140" s="285">
        <v>1134</v>
      </c>
      <c r="G140" s="285"/>
      <c r="H140" s="421"/>
      <c r="I140" s="421" t="s">
        <v>4079</v>
      </c>
      <c r="J140" s="37"/>
      <c r="K140" s="37"/>
      <c r="L140" s="37"/>
      <c r="M140" s="37"/>
      <c r="N140" s="37"/>
      <c r="O140" s="37"/>
      <c r="P140" s="37"/>
      <c r="Q140" s="37"/>
      <c r="R140" s="37"/>
      <c r="S140" s="37"/>
      <c r="T140" s="37"/>
      <c r="U140" s="37"/>
      <c r="V140" s="37"/>
      <c r="W140" s="37"/>
      <c r="X140" s="37"/>
    </row>
    <row r="141" spans="1:24">
      <c r="A141" s="420">
        <v>100002825644</v>
      </c>
      <c r="B141" s="421" t="s">
        <v>14</v>
      </c>
      <c r="C141" s="421">
        <v>0</v>
      </c>
      <c r="D141" s="285" t="s">
        <v>139</v>
      </c>
      <c r="E141" s="285" t="s">
        <v>4810</v>
      </c>
      <c r="F141" s="285">
        <v>1134</v>
      </c>
      <c r="G141" s="285"/>
      <c r="H141" s="421"/>
      <c r="I141" s="421" t="s">
        <v>1751</v>
      </c>
      <c r="J141" s="265">
        <v>44330</v>
      </c>
      <c r="K141" s="37"/>
      <c r="L141" s="37"/>
      <c r="M141" s="37"/>
      <c r="N141" s="37"/>
      <c r="O141" s="37"/>
      <c r="P141" s="37"/>
      <c r="Q141" s="37"/>
      <c r="R141" s="37"/>
      <c r="S141" s="37"/>
      <c r="T141" s="37"/>
      <c r="U141" s="37"/>
      <c r="V141" s="37"/>
      <c r="W141" s="37"/>
      <c r="X141" s="37"/>
    </row>
    <row r="142" spans="1:24">
      <c r="A142" s="427">
        <v>100016773114</v>
      </c>
      <c r="B142" s="424" t="s">
        <v>14</v>
      </c>
      <c r="C142" s="424">
        <v>3</v>
      </c>
      <c r="D142" s="285" t="s">
        <v>152</v>
      </c>
      <c r="E142" s="285" t="s">
        <v>4815</v>
      </c>
      <c r="F142" s="285">
        <v>1107</v>
      </c>
      <c r="G142" s="285"/>
      <c r="H142" s="424"/>
      <c r="I142" s="424" t="s">
        <v>1751</v>
      </c>
      <c r="J142" s="265">
        <v>44333</v>
      </c>
      <c r="K142" s="37"/>
      <c r="L142" s="37"/>
      <c r="M142" s="37"/>
      <c r="N142" s="37"/>
      <c r="O142" s="37"/>
      <c r="P142" s="37"/>
      <c r="Q142" s="37"/>
      <c r="R142" s="37"/>
      <c r="S142" s="37"/>
      <c r="T142" s="37"/>
      <c r="U142" s="37"/>
      <c r="V142" s="37"/>
      <c r="W142" s="37"/>
      <c r="X142" s="37"/>
    </row>
    <row r="143" spans="1:24">
      <c r="A143" s="423">
        <v>100017766918</v>
      </c>
      <c r="B143" s="424" t="s">
        <v>14</v>
      </c>
      <c r="C143" s="424">
        <v>3</v>
      </c>
      <c r="D143" s="285" t="s">
        <v>152</v>
      </c>
      <c r="E143" s="285" t="s">
        <v>4815</v>
      </c>
      <c r="F143" s="285">
        <v>1107</v>
      </c>
      <c r="G143" s="285"/>
      <c r="H143" s="424"/>
      <c r="I143" s="424" t="s">
        <v>1751</v>
      </c>
      <c r="J143" s="265">
        <v>44333</v>
      </c>
      <c r="K143" s="37"/>
      <c r="L143" s="37"/>
      <c r="M143" s="37"/>
      <c r="N143" s="37"/>
      <c r="O143" s="37"/>
      <c r="P143" s="37"/>
      <c r="Q143" s="37"/>
      <c r="R143" s="37"/>
      <c r="S143" s="37"/>
      <c r="T143" s="37"/>
      <c r="U143" s="37"/>
      <c r="V143" s="37"/>
      <c r="W143" s="37"/>
      <c r="X143" s="37"/>
    </row>
    <row r="144" spans="1:24">
      <c r="A144" s="423">
        <v>100001224465</v>
      </c>
      <c r="B144" s="424" t="s">
        <v>10</v>
      </c>
      <c r="C144" s="424">
        <v>0</v>
      </c>
      <c r="D144" s="285" t="s">
        <v>152</v>
      </c>
      <c r="E144" s="285" t="s">
        <v>4808</v>
      </c>
      <c r="F144" s="285">
        <v>1090</v>
      </c>
      <c r="G144" s="285"/>
      <c r="H144" s="424"/>
      <c r="I144" s="424" t="s">
        <v>1751</v>
      </c>
      <c r="J144" s="37"/>
      <c r="K144" s="37"/>
      <c r="L144" s="37"/>
      <c r="M144" s="37"/>
      <c r="N144" s="37"/>
      <c r="O144" s="37"/>
      <c r="P144" s="37"/>
      <c r="Q144" s="37"/>
      <c r="R144" s="37"/>
      <c r="S144" s="37"/>
      <c r="T144" s="37"/>
      <c r="U144" s="37"/>
      <c r="V144" s="37"/>
      <c r="W144" s="37"/>
      <c r="X144" s="37"/>
    </row>
    <row r="145" spans="1:24">
      <c r="A145" s="420">
        <v>100015003715</v>
      </c>
      <c r="B145" s="421" t="s">
        <v>10</v>
      </c>
      <c r="C145" s="421">
        <v>3</v>
      </c>
      <c r="D145" s="285" t="s">
        <v>152</v>
      </c>
      <c r="E145" s="285" t="s">
        <v>4815</v>
      </c>
      <c r="F145" s="285">
        <v>1080</v>
      </c>
      <c r="G145" s="285"/>
      <c r="H145" s="421"/>
      <c r="I145" s="421" t="s">
        <v>4079</v>
      </c>
      <c r="J145" s="37"/>
      <c r="K145" s="37"/>
      <c r="L145" s="37"/>
      <c r="M145" s="37"/>
      <c r="N145" s="37"/>
      <c r="O145" s="37"/>
      <c r="P145" s="37"/>
      <c r="Q145" s="37"/>
      <c r="R145" s="37"/>
      <c r="S145" s="37"/>
      <c r="T145" s="37"/>
      <c r="U145" s="37"/>
      <c r="V145" s="37"/>
      <c r="W145" s="37"/>
      <c r="X145" s="37"/>
    </row>
    <row r="146" spans="1:24">
      <c r="A146" s="420">
        <v>100012824654</v>
      </c>
      <c r="B146" s="421" t="s">
        <v>17</v>
      </c>
      <c r="C146" s="421">
        <v>3</v>
      </c>
      <c r="D146" s="285" t="s">
        <v>152</v>
      </c>
      <c r="E146" s="285" t="s">
        <v>4815</v>
      </c>
      <c r="F146" s="285">
        <v>1080</v>
      </c>
      <c r="G146" s="285"/>
      <c r="H146" s="421"/>
      <c r="I146" s="421" t="s">
        <v>1751</v>
      </c>
      <c r="J146" s="265">
        <v>44333</v>
      </c>
      <c r="K146" s="278" t="s">
        <v>106</v>
      </c>
      <c r="L146" s="37"/>
      <c r="M146" s="37"/>
      <c r="N146" s="37"/>
      <c r="O146" s="37"/>
      <c r="P146" s="37"/>
      <c r="Q146" s="37"/>
      <c r="R146" s="37"/>
      <c r="S146" s="37"/>
      <c r="T146" s="37"/>
      <c r="U146" s="37"/>
      <c r="V146" s="37"/>
      <c r="W146" s="37"/>
      <c r="X146" s="37"/>
    </row>
    <row r="147" spans="1:24">
      <c r="A147" s="420">
        <v>100010654377</v>
      </c>
      <c r="B147" s="421" t="s">
        <v>17</v>
      </c>
      <c r="C147" s="421">
        <v>0</v>
      </c>
      <c r="D147" s="285" t="s">
        <v>152</v>
      </c>
      <c r="E147" s="285" t="s">
        <v>4817</v>
      </c>
      <c r="F147" s="285">
        <v>1080</v>
      </c>
      <c r="G147" s="285"/>
      <c r="H147" s="421"/>
      <c r="I147" s="421" t="s">
        <v>1751</v>
      </c>
      <c r="J147" s="265">
        <v>44334</v>
      </c>
      <c r="K147" s="278" t="s">
        <v>106</v>
      </c>
      <c r="L147" s="37"/>
      <c r="M147" s="37"/>
      <c r="N147" s="37"/>
      <c r="O147" s="37"/>
      <c r="P147" s="37"/>
      <c r="Q147" s="37"/>
      <c r="R147" s="37"/>
      <c r="S147" s="37"/>
      <c r="T147" s="37"/>
      <c r="U147" s="37"/>
      <c r="V147" s="37"/>
      <c r="W147" s="37"/>
      <c r="X147" s="37"/>
    </row>
    <row r="148" spans="1:24">
      <c r="A148" s="423">
        <v>100016628605</v>
      </c>
      <c r="B148" s="424" t="s">
        <v>15</v>
      </c>
      <c r="C148" s="424">
        <v>3</v>
      </c>
      <c r="D148" s="285" t="s">
        <v>152</v>
      </c>
      <c r="E148" s="285" t="s">
        <v>4808</v>
      </c>
      <c r="F148" s="285">
        <v>1080</v>
      </c>
      <c r="G148" s="285"/>
      <c r="H148" s="424"/>
      <c r="I148" s="424" t="s">
        <v>1751</v>
      </c>
      <c r="J148" s="425">
        <v>44330</v>
      </c>
      <c r="K148" s="37"/>
      <c r="L148" s="37"/>
      <c r="M148" s="37"/>
      <c r="N148" s="37"/>
      <c r="O148" s="37"/>
      <c r="P148" s="37"/>
      <c r="Q148" s="37"/>
      <c r="R148" s="37"/>
      <c r="S148" s="37"/>
      <c r="T148" s="37"/>
      <c r="U148" s="37"/>
      <c r="V148" s="37"/>
      <c r="W148" s="37"/>
      <c r="X148" s="37"/>
    </row>
    <row r="149" spans="1:24">
      <c r="A149" s="423">
        <v>100017159150</v>
      </c>
      <c r="B149" s="424" t="s">
        <v>12</v>
      </c>
      <c r="C149" s="424">
        <v>3</v>
      </c>
      <c r="D149" s="285" t="s">
        <v>152</v>
      </c>
      <c r="E149" s="285" t="s">
        <v>4808</v>
      </c>
      <c r="F149" s="285">
        <v>1080</v>
      </c>
      <c r="G149" s="285"/>
      <c r="H149" s="424"/>
      <c r="I149" s="424" t="s">
        <v>4079</v>
      </c>
      <c r="J149" s="265">
        <v>44334</v>
      </c>
      <c r="K149" s="37"/>
      <c r="L149" s="37"/>
      <c r="M149" s="37"/>
      <c r="N149" s="37"/>
      <c r="O149" s="37"/>
      <c r="P149" s="37"/>
      <c r="Q149" s="37"/>
      <c r="R149" s="37"/>
      <c r="S149" s="37"/>
      <c r="T149" s="37"/>
      <c r="U149" s="37"/>
      <c r="V149" s="37"/>
      <c r="W149" s="37"/>
      <c r="X149" s="37"/>
    </row>
    <row r="150" spans="1:24">
      <c r="A150" s="423">
        <v>100016704876</v>
      </c>
      <c r="B150" s="424" t="s">
        <v>18</v>
      </c>
      <c r="C150" s="424">
        <v>3</v>
      </c>
      <c r="D150" s="285" t="s">
        <v>152</v>
      </c>
      <c r="E150" s="285" t="s">
        <v>4808</v>
      </c>
      <c r="F150" s="285">
        <v>1080</v>
      </c>
      <c r="G150" s="285"/>
      <c r="H150" s="424"/>
      <c r="I150" s="424" t="s">
        <v>1751</v>
      </c>
      <c r="J150" s="37"/>
      <c r="K150" s="37"/>
      <c r="L150" s="37"/>
      <c r="M150" s="37"/>
      <c r="N150" s="37"/>
      <c r="O150" s="37"/>
      <c r="P150" s="37"/>
      <c r="Q150" s="37"/>
      <c r="R150" s="37"/>
      <c r="S150" s="37"/>
      <c r="T150" s="37"/>
      <c r="U150" s="37"/>
      <c r="V150" s="37"/>
      <c r="W150" s="37"/>
      <c r="X150" s="37"/>
    </row>
    <row r="151" spans="1:24">
      <c r="A151" s="423">
        <v>100015976233</v>
      </c>
      <c r="B151" s="424" t="s">
        <v>11</v>
      </c>
      <c r="C151" s="424">
        <v>3</v>
      </c>
      <c r="D151" s="285" t="s">
        <v>152</v>
      </c>
      <c r="E151" s="285" t="s">
        <v>4811</v>
      </c>
      <c r="F151" s="285">
        <v>1080</v>
      </c>
      <c r="G151" s="285"/>
      <c r="H151" s="424"/>
      <c r="I151" s="424" t="s">
        <v>1751</v>
      </c>
      <c r="J151" s="265">
        <v>44333</v>
      </c>
      <c r="K151" s="37"/>
      <c r="L151" s="37"/>
      <c r="M151" s="37"/>
      <c r="N151" s="37"/>
      <c r="O151" s="37"/>
      <c r="P151" s="37"/>
      <c r="Q151" s="37"/>
      <c r="R151" s="37"/>
      <c r="S151" s="37"/>
      <c r="T151" s="37"/>
      <c r="U151" s="37"/>
      <c r="V151" s="37"/>
      <c r="W151" s="37"/>
      <c r="X151" s="37"/>
    </row>
    <row r="152" spans="1:24">
      <c r="A152" s="423">
        <v>100016108362</v>
      </c>
      <c r="B152" s="424" t="s">
        <v>17</v>
      </c>
      <c r="C152" s="424">
        <v>3</v>
      </c>
      <c r="D152" s="285" t="s">
        <v>152</v>
      </c>
      <c r="E152" s="285" t="s">
        <v>4808</v>
      </c>
      <c r="F152" s="285">
        <v>1080</v>
      </c>
      <c r="G152" s="285"/>
      <c r="H152" s="424"/>
      <c r="I152" s="424" t="s">
        <v>1751</v>
      </c>
      <c r="J152" s="265">
        <v>44333</v>
      </c>
      <c r="K152" s="278" t="s">
        <v>106</v>
      </c>
      <c r="L152" s="37"/>
      <c r="M152" s="37"/>
      <c r="N152" s="37"/>
      <c r="O152" s="37"/>
      <c r="P152" s="37"/>
      <c r="Q152" s="37"/>
      <c r="R152" s="37"/>
      <c r="S152" s="37"/>
      <c r="T152" s="37"/>
      <c r="U152" s="37"/>
      <c r="V152" s="37"/>
      <c r="W152" s="37"/>
      <c r="X152" s="37"/>
    </row>
    <row r="153" spans="1:24">
      <c r="A153" s="423">
        <v>100004074020</v>
      </c>
      <c r="B153" s="424" t="s">
        <v>12</v>
      </c>
      <c r="C153" s="424">
        <v>0</v>
      </c>
      <c r="D153" s="285" t="s">
        <v>152</v>
      </c>
      <c r="E153" s="285" t="s">
        <v>4815</v>
      </c>
      <c r="F153" s="285">
        <v>1080</v>
      </c>
      <c r="G153" s="285"/>
      <c r="H153" s="424"/>
      <c r="I153" s="426" t="s">
        <v>4821</v>
      </c>
      <c r="J153" s="265">
        <v>44334</v>
      </c>
      <c r="K153" s="278" t="s">
        <v>106</v>
      </c>
      <c r="L153" s="37"/>
      <c r="M153" s="37"/>
      <c r="N153" s="37"/>
      <c r="O153" s="37"/>
      <c r="P153" s="37"/>
      <c r="Q153" s="37"/>
      <c r="R153" s="37"/>
      <c r="S153" s="37"/>
      <c r="T153" s="37"/>
      <c r="U153" s="37"/>
      <c r="V153" s="37"/>
      <c r="W153" s="37"/>
      <c r="X153" s="37"/>
    </row>
    <row r="154" spans="1:24">
      <c r="A154" s="423">
        <v>100017330860</v>
      </c>
      <c r="B154" s="424" t="s">
        <v>12</v>
      </c>
      <c r="C154" s="424">
        <v>73</v>
      </c>
      <c r="D154" s="285" t="s">
        <v>152</v>
      </c>
      <c r="E154" s="285" t="s">
        <v>4817</v>
      </c>
      <c r="F154" s="285">
        <v>1080</v>
      </c>
      <c r="G154" s="285"/>
      <c r="H154" s="424"/>
      <c r="I154" s="424" t="s">
        <v>4079</v>
      </c>
      <c r="J154" s="37"/>
      <c r="K154" s="37"/>
      <c r="L154" s="37"/>
      <c r="M154" s="37"/>
      <c r="N154" s="37"/>
      <c r="O154" s="37"/>
      <c r="P154" s="37"/>
      <c r="Q154" s="37"/>
      <c r="R154" s="37"/>
      <c r="S154" s="37"/>
      <c r="T154" s="37"/>
      <c r="U154" s="37"/>
      <c r="V154" s="37"/>
      <c r="W154" s="37"/>
      <c r="X154" s="37"/>
    </row>
    <row r="155" spans="1:24">
      <c r="A155" s="420">
        <v>100017612407</v>
      </c>
      <c r="B155" s="421" t="s">
        <v>19</v>
      </c>
      <c r="C155" s="421">
        <v>3</v>
      </c>
      <c r="D155" s="285" t="s">
        <v>152</v>
      </c>
      <c r="E155" s="285" t="s">
        <v>4815</v>
      </c>
      <c r="F155" s="285">
        <v>1080</v>
      </c>
      <c r="G155" s="285"/>
      <c r="H155" s="421"/>
      <c r="I155" s="421" t="s">
        <v>1751</v>
      </c>
      <c r="J155" s="37"/>
      <c r="K155" s="37"/>
      <c r="L155" s="37"/>
      <c r="M155" s="37"/>
      <c r="N155" s="37"/>
      <c r="O155" s="37"/>
      <c r="P155" s="37"/>
      <c r="Q155" s="37"/>
      <c r="R155" s="37"/>
      <c r="S155" s="37"/>
      <c r="T155" s="37"/>
      <c r="U155" s="37"/>
      <c r="V155" s="37"/>
      <c r="W155" s="37"/>
      <c r="X155" s="37"/>
    </row>
    <row r="156" spans="1:24">
      <c r="A156" s="420">
        <v>100014680104</v>
      </c>
      <c r="B156" s="421" t="s">
        <v>12</v>
      </c>
      <c r="C156" s="421">
        <v>0</v>
      </c>
      <c r="D156" s="285" t="s">
        <v>152</v>
      </c>
      <c r="E156" s="285" t="s">
        <v>4808</v>
      </c>
      <c r="F156" s="285">
        <v>1080</v>
      </c>
      <c r="G156" s="285"/>
      <c r="H156" s="421"/>
      <c r="I156" s="421" t="s">
        <v>1751</v>
      </c>
      <c r="J156" s="37"/>
      <c r="K156" s="37"/>
      <c r="L156" s="37"/>
      <c r="M156" s="37"/>
      <c r="N156" s="37"/>
      <c r="O156" s="37"/>
      <c r="P156" s="37"/>
      <c r="Q156" s="37"/>
      <c r="R156" s="37"/>
      <c r="S156" s="37"/>
      <c r="T156" s="37"/>
      <c r="U156" s="37"/>
      <c r="V156" s="37"/>
      <c r="W156" s="37"/>
      <c r="X156" s="37"/>
    </row>
    <row r="157" spans="1:24">
      <c r="A157" s="420">
        <v>100017802011</v>
      </c>
      <c r="B157" s="421" t="s">
        <v>16</v>
      </c>
      <c r="C157" s="421">
        <v>3</v>
      </c>
      <c r="D157" s="285" t="s">
        <v>152</v>
      </c>
      <c r="E157" s="285" t="s">
        <v>4808</v>
      </c>
      <c r="F157" s="285">
        <v>1080</v>
      </c>
      <c r="G157" s="285"/>
      <c r="H157" s="421"/>
      <c r="I157" s="421" t="s">
        <v>4079</v>
      </c>
      <c r="J157" s="37"/>
      <c r="K157" s="37"/>
      <c r="L157" s="37"/>
      <c r="M157" s="37"/>
      <c r="N157" s="37"/>
      <c r="O157" s="37"/>
      <c r="P157" s="37"/>
      <c r="Q157" s="37"/>
      <c r="R157" s="37"/>
      <c r="S157" s="37"/>
      <c r="T157" s="37"/>
      <c r="U157" s="37"/>
      <c r="V157" s="37"/>
      <c r="W157" s="37"/>
      <c r="X157" s="37"/>
    </row>
    <row r="158" spans="1:24">
      <c r="A158" s="420">
        <v>3389269</v>
      </c>
      <c r="B158" s="421" t="s">
        <v>11</v>
      </c>
      <c r="C158" s="421">
        <v>9</v>
      </c>
      <c r="D158" s="285" t="s">
        <v>152</v>
      </c>
      <c r="E158" s="285" t="s">
        <v>4810</v>
      </c>
      <c r="F158" s="285">
        <v>1080</v>
      </c>
      <c r="G158" s="285"/>
      <c r="H158" s="421"/>
      <c r="I158" s="421" t="s">
        <v>1751</v>
      </c>
      <c r="J158" s="37"/>
      <c r="K158" s="37"/>
      <c r="L158" s="37"/>
      <c r="M158" s="37"/>
      <c r="N158" s="37"/>
      <c r="O158" s="37"/>
      <c r="P158" s="37"/>
      <c r="Q158" s="37"/>
      <c r="R158" s="37"/>
      <c r="S158" s="37"/>
      <c r="T158" s="37"/>
      <c r="U158" s="37"/>
      <c r="V158" s="37"/>
      <c r="W158" s="37"/>
      <c r="X158" s="37"/>
    </row>
    <row r="159" spans="1:24">
      <c r="A159" s="420">
        <v>100017209307</v>
      </c>
      <c r="B159" s="421" t="s">
        <v>14</v>
      </c>
      <c r="C159" s="421">
        <v>2</v>
      </c>
      <c r="D159" s="285" t="s">
        <v>139</v>
      </c>
      <c r="E159" s="285" t="s">
        <v>4808</v>
      </c>
      <c r="F159" s="285">
        <v>1080</v>
      </c>
      <c r="G159" s="285"/>
      <c r="H159" s="421"/>
      <c r="I159" s="421" t="s">
        <v>1751</v>
      </c>
      <c r="J159" s="265">
        <v>44329</v>
      </c>
      <c r="K159" s="37"/>
      <c r="L159" s="37"/>
      <c r="M159" s="37"/>
      <c r="N159" s="37"/>
      <c r="O159" s="37"/>
      <c r="P159" s="37"/>
      <c r="Q159" s="37"/>
      <c r="R159" s="37"/>
      <c r="S159" s="37"/>
      <c r="T159" s="37"/>
      <c r="U159" s="37"/>
      <c r="V159" s="37"/>
      <c r="W159" s="37"/>
      <c r="X159" s="37"/>
    </row>
    <row r="160" spans="1:24">
      <c r="A160" s="420">
        <v>543315913</v>
      </c>
      <c r="B160" s="421" t="s">
        <v>11</v>
      </c>
      <c r="C160" s="421">
        <v>0</v>
      </c>
      <c r="D160" s="285" t="s">
        <v>139</v>
      </c>
      <c r="E160" s="285" t="s">
        <v>4820</v>
      </c>
      <c r="F160" s="285">
        <v>1080</v>
      </c>
      <c r="G160" s="285"/>
      <c r="H160" s="421"/>
      <c r="I160" s="421" t="s">
        <v>1751</v>
      </c>
      <c r="J160" s="37"/>
      <c r="K160" s="37"/>
      <c r="L160" s="37"/>
      <c r="M160" s="37"/>
      <c r="N160" s="37"/>
      <c r="O160" s="37"/>
      <c r="P160" s="37"/>
      <c r="Q160" s="37"/>
      <c r="R160" s="37"/>
      <c r="S160" s="37"/>
      <c r="T160" s="37"/>
      <c r="U160" s="37"/>
      <c r="V160" s="37"/>
      <c r="W160" s="37"/>
      <c r="X160" s="37"/>
    </row>
    <row r="161" spans="1:24">
      <c r="A161" s="420">
        <v>100014156097</v>
      </c>
      <c r="B161" s="421" t="s">
        <v>14</v>
      </c>
      <c r="C161" s="421">
        <v>139</v>
      </c>
      <c r="D161" s="285" t="s">
        <v>139</v>
      </c>
      <c r="E161" s="285" t="s">
        <v>4808</v>
      </c>
      <c r="F161" s="285">
        <v>1080</v>
      </c>
      <c r="G161" s="285"/>
      <c r="H161" s="421"/>
      <c r="I161" s="421" t="s">
        <v>1751</v>
      </c>
      <c r="J161" s="265">
        <v>44329</v>
      </c>
      <c r="K161" s="37"/>
      <c r="L161" s="37"/>
      <c r="M161" s="37"/>
      <c r="N161" s="37"/>
      <c r="O161" s="37"/>
      <c r="P161" s="37"/>
      <c r="Q161" s="37"/>
      <c r="R161" s="37"/>
      <c r="S161" s="37"/>
      <c r="T161" s="37"/>
      <c r="U161" s="37"/>
      <c r="V161" s="37"/>
      <c r="W161" s="37"/>
      <c r="X161" s="37"/>
    </row>
    <row r="162" spans="1:24">
      <c r="A162" s="420">
        <v>82562126</v>
      </c>
      <c r="B162" s="421" t="s">
        <v>18</v>
      </c>
      <c r="C162" s="421">
        <v>139</v>
      </c>
      <c r="D162" s="285" t="s">
        <v>139</v>
      </c>
      <c r="E162" s="285" t="s">
        <v>4815</v>
      </c>
      <c r="F162" s="285">
        <v>1080</v>
      </c>
      <c r="G162" s="285"/>
      <c r="H162" s="421"/>
      <c r="I162" s="421" t="s">
        <v>1751</v>
      </c>
      <c r="J162" s="37"/>
      <c r="K162" s="37"/>
      <c r="L162" s="37"/>
      <c r="M162" s="37"/>
      <c r="N162" s="37"/>
      <c r="O162" s="37"/>
      <c r="P162" s="37"/>
      <c r="Q162" s="37"/>
      <c r="R162" s="37"/>
      <c r="S162" s="37"/>
      <c r="T162" s="37"/>
      <c r="U162" s="37"/>
      <c r="V162" s="37"/>
      <c r="W162" s="37"/>
      <c r="X162" s="37"/>
    </row>
    <row r="163" spans="1:24">
      <c r="A163" s="420">
        <v>100013702003</v>
      </c>
      <c r="B163" s="421" t="s">
        <v>6</v>
      </c>
      <c r="C163" s="421">
        <v>0</v>
      </c>
      <c r="D163" s="285" t="s">
        <v>139</v>
      </c>
      <c r="E163" s="285" t="s">
        <v>4815</v>
      </c>
      <c r="F163" s="285">
        <v>1080</v>
      </c>
      <c r="G163" s="285"/>
      <c r="H163" s="421" t="s">
        <v>4812</v>
      </c>
      <c r="I163" s="421" t="s">
        <v>4813</v>
      </c>
      <c r="J163" s="265">
        <v>44330</v>
      </c>
      <c r="K163" s="37"/>
      <c r="L163" s="37"/>
      <c r="M163" s="37"/>
      <c r="N163" s="37"/>
      <c r="O163" s="37"/>
      <c r="P163" s="37"/>
      <c r="Q163" s="37"/>
      <c r="R163" s="37"/>
      <c r="S163" s="37"/>
      <c r="T163" s="37"/>
      <c r="U163" s="37"/>
      <c r="V163" s="37"/>
      <c r="W163" s="37"/>
      <c r="X163" s="37"/>
    </row>
    <row r="164" spans="1:24">
      <c r="A164" s="420">
        <v>100017738979</v>
      </c>
      <c r="B164" s="421" t="s">
        <v>10</v>
      </c>
      <c r="C164" s="421">
        <v>2</v>
      </c>
      <c r="D164" s="285" t="s">
        <v>139</v>
      </c>
      <c r="E164" s="285" t="s">
        <v>4815</v>
      </c>
      <c r="F164" s="285">
        <v>1080</v>
      </c>
      <c r="G164" s="285"/>
      <c r="H164" s="421"/>
      <c r="I164" s="422" t="s">
        <v>36</v>
      </c>
      <c r="J164" s="265">
        <v>44329</v>
      </c>
      <c r="K164" s="37"/>
      <c r="L164" s="37"/>
      <c r="M164" s="37"/>
      <c r="N164" s="37"/>
      <c r="O164" s="37"/>
      <c r="P164" s="37"/>
      <c r="Q164" s="37"/>
      <c r="R164" s="37"/>
      <c r="S164" s="37"/>
      <c r="T164" s="37"/>
      <c r="U164" s="37"/>
      <c r="V164" s="37"/>
      <c r="W164" s="37"/>
      <c r="X164" s="37"/>
    </row>
    <row r="165" spans="1:24">
      <c r="A165" s="420">
        <v>100000915283</v>
      </c>
      <c r="B165" s="421" t="s">
        <v>6</v>
      </c>
      <c r="C165" s="421">
        <v>2</v>
      </c>
      <c r="D165" s="285" t="s">
        <v>139</v>
      </c>
      <c r="E165" s="285" t="s">
        <v>4822</v>
      </c>
      <c r="F165" s="285">
        <v>1080</v>
      </c>
      <c r="G165" s="285"/>
      <c r="H165" s="421"/>
      <c r="I165" s="421" t="s">
        <v>4079</v>
      </c>
      <c r="J165" s="265">
        <v>44329</v>
      </c>
      <c r="K165" s="37"/>
      <c r="L165" s="37"/>
      <c r="M165" s="37"/>
      <c r="N165" s="37"/>
      <c r="O165" s="37"/>
      <c r="P165" s="37"/>
      <c r="Q165" s="37"/>
      <c r="R165" s="37"/>
      <c r="S165" s="37"/>
      <c r="T165" s="37"/>
      <c r="U165" s="37"/>
      <c r="V165" s="37"/>
      <c r="W165" s="37"/>
      <c r="X165" s="37"/>
    </row>
    <row r="166" spans="1:24">
      <c r="A166" s="420">
        <v>100017704428</v>
      </c>
      <c r="B166" s="421" t="s">
        <v>18</v>
      </c>
      <c r="C166" s="421">
        <v>2</v>
      </c>
      <c r="D166" s="285" t="s">
        <v>139</v>
      </c>
      <c r="E166" s="285" t="s">
        <v>4810</v>
      </c>
      <c r="F166" s="285">
        <v>1080</v>
      </c>
      <c r="G166" s="285"/>
      <c r="H166" s="421" t="s">
        <v>4838</v>
      </c>
      <c r="I166" s="421" t="s">
        <v>4079</v>
      </c>
      <c r="J166" s="37"/>
      <c r="K166" s="37"/>
      <c r="L166" s="37"/>
      <c r="M166" s="37"/>
      <c r="N166" s="37"/>
      <c r="O166" s="37"/>
      <c r="P166" s="37"/>
      <c r="Q166" s="37"/>
      <c r="R166" s="37"/>
      <c r="S166" s="37"/>
      <c r="T166" s="37"/>
      <c r="U166" s="37"/>
      <c r="V166" s="37"/>
      <c r="W166" s="37"/>
      <c r="X166" s="37"/>
    </row>
    <row r="167" spans="1:24">
      <c r="A167" s="420">
        <v>2563700543</v>
      </c>
      <c r="B167" s="422" t="s">
        <v>18</v>
      </c>
      <c r="C167" s="285">
        <v>0</v>
      </c>
      <c r="D167" s="285" t="s">
        <v>139</v>
      </c>
      <c r="E167" s="285" t="s">
        <v>4815</v>
      </c>
      <c r="F167" s="285">
        <v>1080</v>
      </c>
      <c r="G167" s="285"/>
      <c r="H167" s="285"/>
      <c r="I167" s="285" t="s">
        <v>4079</v>
      </c>
      <c r="J167" s="37"/>
      <c r="K167" s="37"/>
      <c r="L167" s="37"/>
      <c r="M167" s="37"/>
      <c r="N167" s="37"/>
      <c r="O167" s="37"/>
      <c r="P167" s="37"/>
      <c r="Q167" s="37"/>
      <c r="R167" s="37"/>
      <c r="S167" s="37"/>
      <c r="T167" s="37"/>
      <c r="U167" s="37"/>
      <c r="V167" s="37"/>
      <c r="W167" s="37"/>
      <c r="X167" s="37"/>
    </row>
    <row r="168" spans="1:24">
      <c r="A168" s="420">
        <v>100001269429</v>
      </c>
      <c r="B168" s="421" t="s">
        <v>6</v>
      </c>
      <c r="C168" s="421">
        <v>71</v>
      </c>
      <c r="D168" s="285" t="s">
        <v>152</v>
      </c>
      <c r="E168" s="285" t="s">
        <v>4808</v>
      </c>
      <c r="F168" s="285">
        <v>1080</v>
      </c>
      <c r="G168" s="285"/>
      <c r="H168" s="421"/>
      <c r="I168" s="421" t="s">
        <v>1751</v>
      </c>
      <c r="J168" s="265">
        <v>44330</v>
      </c>
      <c r="K168" s="37"/>
      <c r="L168" s="37"/>
      <c r="M168" s="37"/>
      <c r="N168" s="37"/>
      <c r="O168" s="37"/>
      <c r="P168" s="37"/>
      <c r="Q168" s="37"/>
      <c r="R168" s="37"/>
      <c r="S168" s="37"/>
      <c r="T168" s="37"/>
      <c r="U168" s="37"/>
      <c r="V168" s="37"/>
      <c r="W168" s="37"/>
      <c r="X168" s="37"/>
    </row>
    <row r="169" spans="1:24">
      <c r="A169" s="420">
        <v>100017712963</v>
      </c>
      <c r="B169" s="421" t="s">
        <v>19</v>
      </c>
      <c r="C169" s="421">
        <v>2</v>
      </c>
      <c r="D169" s="285" t="s">
        <v>139</v>
      </c>
      <c r="E169" s="285" t="s">
        <v>4808</v>
      </c>
      <c r="F169" s="285">
        <v>1080</v>
      </c>
      <c r="G169" s="285"/>
      <c r="H169" s="421"/>
      <c r="I169" s="421" t="s">
        <v>4841</v>
      </c>
      <c r="J169" s="37"/>
      <c r="K169" s="37"/>
      <c r="L169" s="37"/>
      <c r="M169" s="37"/>
      <c r="N169" s="37"/>
      <c r="O169" s="37"/>
      <c r="P169" s="37"/>
      <c r="Q169" s="37"/>
      <c r="R169" s="37"/>
      <c r="S169" s="37"/>
      <c r="T169" s="37"/>
      <c r="U169" s="37"/>
      <c r="V169" s="37"/>
      <c r="W169" s="37"/>
      <c r="X169" s="37"/>
    </row>
    <row r="170" spans="1:24">
      <c r="A170" s="423">
        <v>100017167906</v>
      </c>
      <c r="B170" s="424" t="s">
        <v>16</v>
      </c>
      <c r="C170" s="424">
        <v>3</v>
      </c>
      <c r="D170" s="285" t="s">
        <v>152</v>
      </c>
      <c r="E170" s="285" t="s">
        <v>4808</v>
      </c>
      <c r="F170" s="285">
        <v>999</v>
      </c>
      <c r="G170" s="285"/>
      <c r="H170" s="424"/>
      <c r="I170" s="424" t="s">
        <v>1751</v>
      </c>
      <c r="J170" s="37"/>
      <c r="K170" s="37"/>
      <c r="L170" s="37"/>
      <c r="M170" s="37"/>
      <c r="N170" s="37"/>
      <c r="O170" s="37"/>
      <c r="P170" s="37"/>
      <c r="Q170" s="37"/>
      <c r="R170" s="37"/>
      <c r="S170" s="37"/>
      <c r="T170" s="37"/>
      <c r="U170" s="37"/>
      <c r="V170" s="37"/>
      <c r="W170" s="37"/>
      <c r="X170" s="37"/>
    </row>
    <row r="171" spans="1:24">
      <c r="A171" s="423">
        <v>100017319654</v>
      </c>
      <c r="B171" s="424" t="s">
        <v>11</v>
      </c>
      <c r="C171" s="424">
        <v>3</v>
      </c>
      <c r="D171" s="285" t="s">
        <v>152</v>
      </c>
      <c r="E171" s="285" t="s">
        <v>4817</v>
      </c>
      <c r="F171" s="285">
        <v>972</v>
      </c>
      <c r="G171" s="285"/>
      <c r="H171" s="424"/>
      <c r="I171" s="424" t="s">
        <v>1751</v>
      </c>
      <c r="J171" s="37"/>
      <c r="K171" s="37"/>
      <c r="L171" s="37"/>
      <c r="M171" s="37"/>
      <c r="N171" s="37"/>
      <c r="O171" s="37"/>
      <c r="P171" s="37"/>
      <c r="Q171" s="37"/>
      <c r="R171" s="37"/>
      <c r="S171" s="37"/>
      <c r="T171" s="37"/>
      <c r="U171" s="37"/>
      <c r="V171" s="37"/>
      <c r="W171" s="37"/>
      <c r="X171" s="37"/>
    </row>
    <row r="172" spans="1:24">
      <c r="A172" s="423">
        <v>100000570519</v>
      </c>
      <c r="B172" s="424" t="s">
        <v>12</v>
      </c>
      <c r="C172" s="424">
        <v>9</v>
      </c>
      <c r="D172" s="285" t="s">
        <v>152</v>
      </c>
      <c r="E172" s="285" t="s">
        <v>4810</v>
      </c>
      <c r="F172" s="285">
        <v>945</v>
      </c>
      <c r="G172" s="285"/>
      <c r="H172" s="424"/>
      <c r="I172" s="424" t="s">
        <v>4079</v>
      </c>
      <c r="J172" s="265">
        <v>44334</v>
      </c>
      <c r="K172" s="37"/>
      <c r="L172" s="37"/>
      <c r="M172" s="37"/>
      <c r="N172" s="37"/>
      <c r="O172" s="37"/>
      <c r="P172" s="37"/>
      <c r="Q172" s="37"/>
      <c r="R172" s="37"/>
      <c r="S172" s="37"/>
      <c r="T172" s="37"/>
      <c r="U172" s="37"/>
      <c r="V172" s="37"/>
      <c r="W172" s="37"/>
      <c r="X172" s="37"/>
    </row>
    <row r="173" spans="1:24">
      <c r="A173" s="420">
        <v>100017638772</v>
      </c>
      <c r="B173" s="421" t="s">
        <v>6</v>
      </c>
      <c r="C173" s="421">
        <v>3</v>
      </c>
      <c r="D173" s="285" t="s">
        <v>152</v>
      </c>
      <c r="E173" s="285" t="s">
        <v>4808</v>
      </c>
      <c r="F173" s="285">
        <v>918</v>
      </c>
      <c r="G173" s="285"/>
      <c r="H173" s="421"/>
      <c r="I173" s="421" t="s">
        <v>1751</v>
      </c>
      <c r="J173" s="37"/>
      <c r="K173" s="37"/>
      <c r="L173" s="37"/>
      <c r="M173" s="37"/>
      <c r="N173" s="37"/>
      <c r="O173" s="37"/>
      <c r="P173" s="37"/>
      <c r="Q173" s="37"/>
      <c r="R173" s="37"/>
      <c r="S173" s="37"/>
      <c r="T173" s="37"/>
      <c r="U173" s="37"/>
      <c r="V173" s="37"/>
      <c r="W173" s="37"/>
      <c r="X173" s="37"/>
    </row>
    <row r="174" spans="1:24">
      <c r="A174" s="420">
        <v>395063890</v>
      </c>
      <c r="B174" s="421" t="s">
        <v>15</v>
      </c>
      <c r="C174" s="421">
        <v>0</v>
      </c>
      <c r="D174" s="285" t="s">
        <v>152</v>
      </c>
      <c r="E174" s="285" t="s">
        <v>4820</v>
      </c>
      <c r="F174" s="285">
        <v>870</v>
      </c>
      <c r="G174" s="285"/>
      <c r="H174" s="421"/>
      <c r="I174" s="421" t="s">
        <v>1751</v>
      </c>
      <c r="J174" s="425">
        <v>44330</v>
      </c>
      <c r="K174" s="37"/>
      <c r="L174" s="37"/>
      <c r="M174" s="37"/>
      <c r="N174" s="37"/>
      <c r="O174" s="37"/>
      <c r="P174" s="37"/>
      <c r="Q174" s="37"/>
      <c r="R174" s="37"/>
      <c r="S174" s="37"/>
      <c r="T174" s="37"/>
      <c r="U174" s="37"/>
      <c r="V174" s="37"/>
      <c r="W174" s="37"/>
      <c r="X174" s="37"/>
    </row>
    <row r="175" spans="1:24">
      <c r="A175" s="420">
        <v>100014863695</v>
      </c>
      <c r="B175" s="421" t="s">
        <v>19</v>
      </c>
      <c r="C175" s="421">
        <v>3</v>
      </c>
      <c r="D175" s="285" t="s">
        <v>139</v>
      </c>
      <c r="E175" s="285" t="s">
        <v>4817</v>
      </c>
      <c r="F175" s="285">
        <v>870</v>
      </c>
      <c r="G175" s="285"/>
      <c r="H175" s="421"/>
      <c r="I175" s="421" t="s">
        <v>4079</v>
      </c>
      <c r="J175" s="37"/>
      <c r="K175" s="37"/>
      <c r="L175" s="37"/>
      <c r="M175" s="37"/>
      <c r="N175" s="37"/>
      <c r="O175" s="37"/>
      <c r="P175" s="37"/>
      <c r="Q175" s="37"/>
      <c r="R175" s="37"/>
      <c r="S175" s="37"/>
      <c r="T175" s="37"/>
      <c r="U175" s="37"/>
      <c r="V175" s="37"/>
      <c r="W175" s="37"/>
      <c r="X175" s="37"/>
    </row>
    <row r="176" spans="1:24">
      <c r="A176" s="429">
        <v>100015000000</v>
      </c>
      <c r="B176" s="430" t="s">
        <v>19</v>
      </c>
      <c r="C176" s="430">
        <v>3</v>
      </c>
      <c r="D176" s="285" t="s">
        <v>139</v>
      </c>
      <c r="E176" s="285" t="s">
        <v>4817</v>
      </c>
      <c r="F176" s="285">
        <v>870</v>
      </c>
      <c r="G176" s="285"/>
      <c r="H176" s="430"/>
      <c r="I176" s="430" t="s">
        <v>1751</v>
      </c>
      <c r="J176" s="37"/>
      <c r="K176" s="37"/>
      <c r="L176" s="37"/>
      <c r="M176" s="37"/>
      <c r="N176" s="37"/>
      <c r="O176" s="37"/>
      <c r="P176" s="37"/>
      <c r="Q176" s="37"/>
      <c r="R176" s="37"/>
      <c r="S176" s="37"/>
      <c r="T176" s="37"/>
      <c r="U176" s="37"/>
      <c r="V176" s="37"/>
      <c r="W176" s="37"/>
      <c r="X176" s="37"/>
    </row>
    <row r="177" spans="1:24">
      <c r="A177" s="420">
        <v>100014387538</v>
      </c>
      <c r="B177" s="421" t="s">
        <v>11</v>
      </c>
      <c r="C177" s="421">
        <v>3</v>
      </c>
      <c r="D177" s="285" t="s">
        <v>152</v>
      </c>
      <c r="E177" s="285" t="s">
        <v>4808</v>
      </c>
      <c r="F177" s="285">
        <v>840</v>
      </c>
      <c r="G177" s="285"/>
      <c r="H177" s="421"/>
      <c r="I177" s="421" t="s">
        <v>4079</v>
      </c>
      <c r="J177" s="37"/>
      <c r="K177" s="37"/>
      <c r="L177" s="37"/>
      <c r="M177" s="37"/>
      <c r="N177" s="37"/>
      <c r="O177" s="37"/>
      <c r="P177" s="37"/>
      <c r="Q177" s="37"/>
      <c r="R177" s="37"/>
      <c r="S177" s="37"/>
      <c r="T177" s="37"/>
      <c r="U177" s="37"/>
      <c r="V177" s="37"/>
      <c r="W177" s="37"/>
      <c r="X177" s="37"/>
    </row>
    <row r="178" spans="1:24">
      <c r="A178" s="420">
        <v>100015454893</v>
      </c>
      <c r="B178" s="421" t="s">
        <v>15</v>
      </c>
      <c r="C178" s="421">
        <v>3</v>
      </c>
      <c r="D178" s="285" t="s">
        <v>152</v>
      </c>
      <c r="E178" s="285" t="s">
        <v>4808</v>
      </c>
      <c r="F178" s="285">
        <v>837</v>
      </c>
      <c r="G178" s="285"/>
      <c r="H178" s="421"/>
      <c r="I178" s="421" t="s">
        <v>4079</v>
      </c>
      <c r="J178" s="425">
        <v>44330</v>
      </c>
      <c r="K178" s="37"/>
      <c r="L178" s="37"/>
      <c r="M178" s="37"/>
      <c r="N178" s="37"/>
      <c r="O178" s="37"/>
      <c r="P178" s="37"/>
      <c r="Q178" s="37"/>
      <c r="R178" s="37"/>
      <c r="S178" s="37"/>
      <c r="T178" s="37"/>
      <c r="U178" s="37"/>
      <c r="V178" s="37"/>
      <c r="W178" s="37"/>
      <c r="X178" s="37"/>
    </row>
    <row r="179" spans="1:24">
      <c r="A179" s="420">
        <v>100016711655</v>
      </c>
      <c r="B179" s="421" t="s">
        <v>19</v>
      </c>
      <c r="C179" s="421">
        <v>3</v>
      </c>
      <c r="D179" s="285" t="s">
        <v>152</v>
      </c>
      <c r="E179" s="285" t="s">
        <v>4808</v>
      </c>
      <c r="F179" s="285">
        <v>837</v>
      </c>
      <c r="G179" s="285"/>
      <c r="H179" s="421"/>
      <c r="I179" s="421" t="s">
        <v>1751</v>
      </c>
      <c r="J179" s="37"/>
      <c r="K179" s="37"/>
      <c r="L179" s="37"/>
      <c r="M179" s="37"/>
      <c r="N179" s="37"/>
      <c r="O179" s="37"/>
      <c r="P179" s="37"/>
      <c r="Q179" s="37"/>
      <c r="R179" s="37"/>
      <c r="S179" s="37"/>
      <c r="T179" s="37"/>
      <c r="U179" s="37"/>
      <c r="V179" s="37"/>
      <c r="W179" s="37"/>
      <c r="X179" s="37"/>
    </row>
    <row r="180" spans="1:24">
      <c r="A180" s="420">
        <v>100016800385</v>
      </c>
      <c r="B180" s="421" t="s">
        <v>12</v>
      </c>
      <c r="C180" s="421">
        <v>2</v>
      </c>
      <c r="D180" s="285" t="s">
        <v>139</v>
      </c>
      <c r="E180" s="285" t="s">
        <v>4808</v>
      </c>
      <c r="F180" s="285">
        <v>810</v>
      </c>
      <c r="G180" s="285"/>
      <c r="H180" s="421"/>
      <c r="I180" s="421" t="s">
        <v>4079</v>
      </c>
      <c r="J180" s="37"/>
      <c r="K180" s="37"/>
      <c r="L180" s="37"/>
      <c r="M180" s="37"/>
      <c r="N180" s="37"/>
      <c r="O180" s="37"/>
      <c r="P180" s="37"/>
      <c r="Q180" s="37"/>
      <c r="R180" s="37"/>
      <c r="S180" s="37"/>
      <c r="T180" s="37"/>
      <c r="U180" s="37"/>
      <c r="V180" s="37"/>
      <c r="W180" s="37"/>
      <c r="X180" s="37"/>
    </row>
    <row r="181" spans="1:24">
      <c r="A181" s="420">
        <v>100016763524</v>
      </c>
      <c r="B181" s="421" t="s">
        <v>15</v>
      </c>
      <c r="C181" s="421">
        <v>3</v>
      </c>
      <c r="D181" s="285" t="s">
        <v>152</v>
      </c>
      <c r="E181" s="285" t="s">
        <v>4808</v>
      </c>
      <c r="F181" s="285">
        <v>810</v>
      </c>
      <c r="G181" s="285"/>
      <c r="H181" s="421"/>
      <c r="I181" s="421" t="s">
        <v>4814</v>
      </c>
      <c r="J181" s="425">
        <v>44330</v>
      </c>
      <c r="K181" s="37"/>
      <c r="L181" s="37"/>
      <c r="M181" s="37"/>
      <c r="N181" s="37"/>
      <c r="O181" s="37"/>
      <c r="P181" s="37"/>
      <c r="Q181" s="37"/>
      <c r="R181" s="37"/>
      <c r="S181" s="37"/>
      <c r="T181" s="37"/>
      <c r="U181" s="37"/>
      <c r="V181" s="37"/>
      <c r="W181" s="37"/>
      <c r="X181" s="37"/>
    </row>
    <row r="182" spans="1:24">
      <c r="A182" s="420">
        <v>100016745458</v>
      </c>
      <c r="B182" s="421" t="s">
        <v>16</v>
      </c>
      <c r="C182" s="421">
        <v>3</v>
      </c>
      <c r="D182" s="285" t="s">
        <v>139</v>
      </c>
      <c r="E182" s="285" t="s">
        <v>4808</v>
      </c>
      <c r="F182" s="285">
        <v>810</v>
      </c>
      <c r="G182" s="285"/>
      <c r="H182" s="421"/>
      <c r="I182" s="421" t="s">
        <v>4079</v>
      </c>
      <c r="J182" s="37"/>
      <c r="K182" s="37"/>
      <c r="L182" s="37"/>
      <c r="M182" s="37"/>
      <c r="N182" s="37"/>
      <c r="O182" s="37"/>
      <c r="P182" s="37"/>
      <c r="Q182" s="37"/>
      <c r="R182" s="37"/>
      <c r="S182" s="37"/>
      <c r="T182" s="37"/>
      <c r="U182" s="37"/>
      <c r="V182" s="37"/>
      <c r="W182" s="37"/>
      <c r="X182" s="37"/>
    </row>
    <row r="183" spans="1:24">
      <c r="A183" s="420">
        <v>100015946445</v>
      </c>
      <c r="B183" s="421" t="s">
        <v>14</v>
      </c>
      <c r="C183" s="421">
        <v>3</v>
      </c>
      <c r="D183" s="285" t="s">
        <v>152</v>
      </c>
      <c r="E183" s="285" t="s">
        <v>4837</v>
      </c>
      <c r="F183" s="285">
        <v>810</v>
      </c>
      <c r="G183" s="285"/>
      <c r="H183" s="421"/>
      <c r="I183" s="421" t="s">
        <v>4814</v>
      </c>
      <c r="J183" s="265">
        <v>44329</v>
      </c>
      <c r="K183" s="37"/>
      <c r="L183" s="37"/>
      <c r="M183" s="37"/>
      <c r="N183" s="37"/>
      <c r="O183" s="37"/>
      <c r="P183" s="37"/>
      <c r="Q183" s="37"/>
      <c r="R183" s="37"/>
      <c r="S183" s="37"/>
      <c r="T183" s="37"/>
      <c r="U183" s="37"/>
      <c r="V183" s="37"/>
      <c r="W183" s="37"/>
      <c r="X183" s="37"/>
    </row>
    <row r="184" spans="1:24">
      <c r="A184" s="420">
        <v>100010336033</v>
      </c>
      <c r="B184" s="421" t="s">
        <v>14</v>
      </c>
      <c r="C184" s="421">
        <v>3</v>
      </c>
      <c r="D184" s="285" t="s">
        <v>152</v>
      </c>
      <c r="E184" s="285" t="s">
        <v>4815</v>
      </c>
      <c r="F184" s="285">
        <v>810</v>
      </c>
      <c r="G184" s="285"/>
      <c r="H184" s="421"/>
      <c r="I184" s="421" t="s">
        <v>4079</v>
      </c>
      <c r="J184" s="265">
        <v>44333</v>
      </c>
      <c r="K184" s="37"/>
      <c r="L184" s="37"/>
      <c r="M184" s="37"/>
      <c r="N184" s="37"/>
      <c r="O184" s="37"/>
      <c r="P184" s="37"/>
      <c r="Q184" s="37"/>
      <c r="R184" s="37"/>
      <c r="S184" s="37"/>
      <c r="T184" s="37"/>
      <c r="U184" s="37"/>
      <c r="V184" s="37"/>
      <c r="W184" s="37"/>
      <c r="X184" s="37"/>
    </row>
    <row r="185" spans="1:24">
      <c r="A185" s="420">
        <v>100016339438</v>
      </c>
      <c r="B185" s="421" t="s">
        <v>14</v>
      </c>
      <c r="C185" s="421">
        <v>3</v>
      </c>
      <c r="D185" s="285" t="s">
        <v>152</v>
      </c>
      <c r="E185" s="285" t="s">
        <v>4815</v>
      </c>
      <c r="F185" s="285">
        <v>810</v>
      </c>
      <c r="G185" s="285"/>
      <c r="H185" s="421"/>
      <c r="I185" s="421" t="s">
        <v>1751</v>
      </c>
      <c r="J185" s="265">
        <v>44333</v>
      </c>
      <c r="K185" s="37"/>
      <c r="L185" s="37"/>
      <c r="M185" s="37"/>
      <c r="N185" s="37"/>
      <c r="O185" s="37"/>
      <c r="P185" s="37"/>
      <c r="Q185" s="37"/>
      <c r="R185" s="37"/>
      <c r="S185" s="37"/>
      <c r="T185" s="37"/>
      <c r="U185" s="37"/>
      <c r="V185" s="37"/>
      <c r="W185" s="37"/>
      <c r="X185" s="37"/>
    </row>
    <row r="186" spans="1:24">
      <c r="A186" s="420">
        <v>100017579940</v>
      </c>
      <c r="B186" s="421" t="s">
        <v>19</v>
      </c>
      <c r="C186" s="421">
        <v>3</v>
      </c>
      <c r="D186" s="285" t="s">
        <v>152</v>
      </c>
      <c r="E186" s="285" t="s">
        <v>4817</v>
      </c>
      <c r="F186" s="285">
        <v>810</v>
      </c>
      <c r="G186" s="285"/>
      <c r="H186" s="421"/>
      <c r="I186" s="421" t="s">
        <v>1751</v>
      </c>
      <c r="J186" s="37"/>
      <c r="K186" s="37"/>
      <c r="L186" s="37"/>
      <c r="M186" s="37"/>
      <c r="N186" s="37"/>
      <c r="O186" s="37"/>
      <c r="P186" s="37"/>
      <c r="Q186" s="37"/>
      <c r="R186" s="37"/>
      <c r="S186" s="37"/>
      <c r="T186" s="37"/>
      <c r="U186" s="37"/>
      <c r="V186" s="37"/>
      <c r="W186" s="37"/>
      <c r="X186" s="37"/>
    </row>
    <row r="187" spans="1:24">
      <c r="A187" s="420">
        <v>100017608045</v>
      </c>
      <c r="B187" s="421" t="s">
        <v>19</v>
      </c>
      <c r="C187" s="421">
        <v>3</v>
      </c>
      <c r="D187" s="285" t="s">
        <v>152</v>
      </c>
      <c r="E187" s="285" t="s">
        <v>4811</v>
      </c>
      <c r="F187" s="285">
        <v>810</v>
      </c>
      <c r="G187" s="285"/>
      <c r="H187" s="421"/>
      <c r="I187" s="421" t="s">
        <v>1751</v>
      </c>
      <c r="J187" s="37"/>
      <c r="K187" s="37"/>
      <c r="L187" s="37"/>
      <c r="M187" s="37"/>
      <c r="N187" s="37"/>
      <c r="O187" s="37"/>
      <c r="P187" s="37"/>
      <c r="Q187" s="37"/>
      <c r="R187" s="37"/>
      <c r="S187" s="37"/>
      <c r="T187" s="37"/>
      <c r="U187" s="37"/>
      <c r="V187" s="37"/>
      <c r="W187" s="37"/>
      <c r="X187" s="37"/>
    </row>
    <row r="188" spans="1:24">
      <c r="A188" s="420">
        <v>100012921300</v>
      </c>
      <c r="B188" s="421" t="s">
        <v>6</v>
      </c>
      <c r="C188" s="421">
        <v>0</v>
      </c>
      <c r="D188" s="285" t="s">
        <v>152</v>
      </c>
      <c r="E188" s="285" t="s">
        <v>4815</v>
      </c>
      <c r="F188" s="285">
        <v>810</v>
      </c>
      <c r="G188" s="285"/>
      <c r="H188" s="421"/>
      <c r="I188" s="421" t="s">
        <v>1751</v>
      </c>
      <c r="J188" s="37"/>
      <c r="K188" s="37"/>
      <c r="L188" s="37"/>
      <c r="M188" s="37"/>
      <c r="N188" s="37"/>
      <c r="O188" s="37"/>
      <c r="P188" s="37"/>
      <c r="Q188" s="37"/>
      <c r="R188" s="37"/>
      <c r="S188" s="37"/>
      <c r="T188" s="37"/>
      <c r="U188" s="37"/>
      <c r="V188" s="37"/>
      <c r="W188" s="37"/>
      <c r="X188" s="37"/>
    </row>
    <row r="189" spans="1:24">
      <c r="A189" s="420">
        <v>100017211681</v>
      </c>
      <c r="B189" s="421" t="s">
        <v>10</v>
      </c>
      <c r="C189" s="421">
        <v>3</v>
      </c>
      <c r="D189" s="285" t="s">
        <v>152</v>
      </c>
      <c r="E189" s="285" t="s">
        <v>4808</v>
      </c>
      <c r="F189" s="285">
        <v>810</v>
      </c>
      <c r="G189" s="285"/>
      <c r="H189" s="421"/>
      <c r="I189" s="421" t="s">
        <v>1751</v>
      </c>
      <c r="J189" s="37"/>
      <c r="K189" s="37"/>
      <c r="L189" s="37"/>
      <c r="M189" s="37"/>
      <c r="N189" s="37"/>
      <c r="O189" s="37"/>
      <c r="P189" s="37"/>
      <c r="Q189" s="37"/>
      <c r="R189" s="37"/>
      <c r="S189" s="37"/>
      <c r="T189" s="37"/>
      <c r="U189" s="37"/>
      <c r="V189" s="37"/>
      <c r="W189" s="37"/>
      <c r="X189" s="37"/>
    </row>
    <row r="190" spans="1:24">
      <c r="A190" s="423">
        <v>100016384876</v>
      </c>
      <c r="B190" s="424" t="s">
        <v>6</v>
      </c>
      <c r="C190" s="424">
        <v>3</v>
      </c>
      <c r="D190" s="285" t="s">
        <v>152</v>
      </c>
      <c r="E190" s="285" t="s">
        <v>4817</v>
      </c>
      <c r="F190" s="285">
        <v>810</v>
      </c>
      <c r="G190" s="285"/>
      <c r="H190" s="424"/>
      <c r="I190" s="424" t="s">
        <v>1751</v>
      </c>
      <c r="J190" s="37"/>
      <c r="K190" s="37"/>
      <c r="L190" s="37"/>
      <c r="M190" s="37"/>
      <c r="N190" s="37"/>
      <c r="O190" s="37"/>
      <c r="P190" s="37"/>
      <c r="Q190" s="37"/>
      <c r="R190" s="37"/>
      <c r="S190" s="37"/>
      <c r="T190" s="37"/>
      <c r="U190" s="37"/>
      <c r="V190" s="37"/>
      <c r="W190" s="37"/>
      <c r="X190" s="37"/>
    </row>
    <row r="191" spans="1:24">
      <c r="A191" s="423">
        <v>306992626</v>
      </c>
      <c r="B191" s="424" t="s">
        <v>16</v>
      </c>
      <c r="C191" s="424">
        <v>0</v>
      </c>
      <c r="D191" s="285" t="s">
        <v>152</v>
      </c>
      <c r="E191" s="285" t="s">
        <v>4815</v>
      </c>
      <c r="F191" s="285">
        <v>810</v>
      </c>
      <c r="G191" s="285"/>
      <c r="H191" s="424"/>
      <c r="I191" s="424" t="s">
        <v>1751</v>
      </c>
      <c r="J191" s="37"/>
      <c r="K191" s="37"/>
      <c r="L191" s="37"/>
      <c r="M191" s="37"/>
      <c r="N191" s="37"/>
      <c r="O191" s="37"/>
      <c r="P191" s="37"/>
      <c r="Q191" s="37"/>
      <c r="R191" s="37"/>
      <c r="S191" s="37"/>
      <c r="T191" s="37"/>
      <c r="U191" s="37"/>
      <c r="V191" s="37"/>
      <c r="W191" s="37"/>
      <c r="X191" s="37"/>
    </row>
    <row r="192" spans="1:24">
      <c r="A192" s="423">
        <v>100010327351</v>
      </c>
      <c r="B192" s="424" t="s">
        <v>14</v>
      </c>
      <c r="C192" s="424">
        <v>3</v>
      </c>
      <c r="D192" s="285" t="s">
        <v>152</v>
      </c>
      <c r="E192" s="285" t="s">
        <v>4820</v>
      </c>
      <c r="F192" s="285">
        <v>810</v>
      </c>
      <c r="G192" s="285"/>
      <c r="H192" s="424"/>
      <c r="I192" s="424" t="s">
        <v>1751</v>
      </c>
      <c r="J192" s="265">
        <v>44333</v>
      </c>
      <c r="K192" s="37"/>
      <c r="L192" s="37"/>
      <c r="M192" s="37"/>
      <c r="N192" s="37"/>
      <c r="O192" s="37"/>
      <c r="P192" s="37"/>
      <c r="Q192" s="37"/>
      <c r="R192" s="37"/>
      <c r="S192" s="37"/>
      <c r="T192" s="37"/>
      <c r="U192" s="37"/>
      <c r="V192" s="37"/>
      <c r="W192" s="37"/>
      <c r="X192" s="37"/>
    </row>
    <row r="193" spans="1:24">
      <c r="A193" s="423">
        <v>100015758125</v>
      </c>
      <c r="B193" s="424" t="s">
        <v>6</v>
      </c>
      <c r="C193" s="424">
        <v>3</v>
      </c>
      <c r="D193" s="285" t="s">
        <v>152</v>
      </c>
      <c r="E193" s="285" t="s">
        <v>4817</v>
      </c>
      <c r="F193" s="285">
        <v>810</v>
      </c>
      <c r="G193" s="285"/>
      <c r="H193" s="424"/>
      <c r="I193" s="424" t="s">
        <v>1751</v>
      </c>
      <c r="J193" s="37"/>
      <c r="K193" s="37"/>
      <c r="L193" s="37"/>
      <c r="M193" s="37"/>
      <c r="N193" s="37"/>
      <c r="O193" s="37"/>
      <c r="P193" s="37"/>
      <c r="Q193" s="37"/>
      <c r="R193" s="37"/>
      <c r="S193" s="37"/>
      <c r="T193" s="37"/>
      <c r="U193" s="37"/>
      <c r="V193" s="37"/>
      <c r="W193" s="37"/>
      <c r="X193" s="37"/>
    </row>
    <row r="194" spans="1:24">
      <c r="A194" s="423">
        <v>100014573824</v>
      </c>
      <c r="B194" s="424" t="s">
        <v>12</v>
      </c>
      <c r="C194" s="424">
        <v>3</v>
      </c>
      <c r="D194" s="285" t="s">
        <v>152</v>
      </c>
      <c r="E194" s="285" t="s">
        <v>4808</v>
      </c>
      <c r="F194" s="285">
        <v>810</v>
      </c>
      <c r="G194" s="285"/>
      <c r="H194" s="424"/>
      <c r="I194" s="426" t="s">
        <v>4842</v>
      </c>
      <c r="J194" s="265">
        <v>44334</v>
      </c>
      <c r="K194" s="278" t="s">
        <v>106</v>
      </c>
      <c r="L194" s="37"/>
      <c r="M194" s="37"/>
      <c r="N194" s="37"/>
      <c r="O194" s="37"/>
      <c r="P194" s="37"/>
      <c r="Q194" s="37"/>
      <c r="R194" s="37"/>
      <c r="S194" s="37"/>
      <c r="T194" s="37"/>
      <c r="U194" s="37"/>
      <c r="V194" s="37"/>
      <c r="W194" s="37"/>
      <c r="X194" s="37"/>
    </row>
    <row r="195" spans="1:24">
      <c r="A195" s="423">
        <v>236104</v>
      </c>
      <c r="B195" s="424" t="s">
        <v>15</v>
      </c>
      <c r="C195" s="424">
        <v>9</v>
      </c>
      <c r="D195" s="285" t="s">
        <v>152</v>
      </c>
      <c r="E195" s="285" t="s">
        <v>4815</v>
      </c>
      <c r="F195" s="285">
        <v>810</v>
      </c>
      <c r="G195" s="285"/>
      <c r="H195" s="424"/>
      <c r="I195" s="424" t="s">
        <v>1751</v>
      </c>
      <c r="J195" s="425">
        <v>44330</v>
      </c>
      <c r="K195" s="37"/>
      <c r="L195" s="37"/>
      <c r="M195" s="37"/>
      <c r="N195" s="37"/>
      <c r="O195" s="37"/>
      <c r="P195" s="37"/>
      <c r="Q195" s="37"/>
      <c r="R195" s="37"/>
      <c r="S195" s="37"/>
      <c r="T195" s="37"/>
      <c r="U195" s="37"/>
      <c r="V195" s="37"/>
      <c r="W195" s="37"/>
      <c r="X195" s="37"/>
    </row>
    <row r="196" spans="1:24">
      <c r="A196" s="423">
        <v>100007001416</v>
      </c>
      <c r="B196" s="424" t="s">
        <v>18</v>
      </c>
      <c r="C196" s="424">
        <v>3</v>
      </c>
      <c r="D196" s="285" t="s">
        <v>152</v>
      </c>
      <c r="E196" s="285" t="s">
        <v>4808</v>
      </c>
      <c r="F196" s="285">
        <v>810</v>
      </c>
      <c r="G196" s="285"/>
      <c r="H196" s="424"/>
      <c r="I196" s="424" t="s">
        <v>1751</v>
      </c>
      <c r="J196" s="37"/>
      <c r="K196" s="37"/>
      <c r="L196" s="37"/>
      <c r="M196" s="37"/>
      <c r="N196" s="37"/>
      <c r="O196" s="37"/>
      <c r="P196" s="37"/>
      <c r="Q196" s="37"/>
      <c r="R196" s="37"/>
      <c r="S196" s="37"/>
      <c r="T196" s="37"/>
      <c r="U196" s="37"/>
      <c r="V196" s="37"/>
      <c r="W196" s="37"/>
      <c r="X196" s="37"/>
    </row>
    <row r="197" spans="1:24">
      <c r="A197" s="423">
        <v>100014028839</v>
      </c>
      <c r="B197" s="424" t="s">
        <v>6</v>
      </c>
      <c r="C197" s="424">
        <v>3</v>
      </c>
      <c r="D197" s="285" t="s">
        <v>152</v>
      </c>
      <c r="E197" s="285" t="s">
        <v>4817</v>
      </c>
      <c r="F197" s="285">
        <v>810</v>
      </c>
      <c r="G197" s="285"/>
      <c r="H197" s="424"/>
      <c r="I197" s="424" t="s">
        <v>1751</v>
      </c>
      <c r="J197" s="37"/>
      <c r="K197" s="37"/>
      <c r="L197" s="37"/>
      <c r="M197" s="37"/>
      <c r="N197" s="37"/>
      <c r="O197" s="37"/>
      <c r="P197" s="37"/>
      <c r="Q197" s="37"/>
      <c r="R197" s="37"/>
      <c r="S197" s="37"/>
      <c r="T197" s="37"/>
      <c r="U197" s="37"/>
      <c r="V197" s="37"/>
      <c r="W197" s="37"/>
      <c r="X197" s="37"/>
    </row>
    <row r="198" spans="1:24">
      <c r="A198" s="423">
        <v>100017124072</v>
      </c>
      <c r="B198" s="424" t="s">
        <v>18</v>
      </c>
      <c r="C198" s="424">
        <v>3</v>
      </c>
      <c r="D198" s="285" t="s">
        <v>152</v>
      </c>
      <c r="E198" s="285" t="s">
        <v>4808</v>
      </c>
      <c r="F198" s="285">
        <v>810</v>
      </c>
      <c r="G198" s="285"/>
      <c r="H198" s="424"/>
      <c r="I198" s="424" t="s">
        <v>1751</v>
      </c>
      <c r="J198" s="37"/>
      <c r="K198" s="37"/>
      <c r="L198" s="37"/>
      <c r="M198" s="37"/>
      <c r="N198" s="37"/>
      <c r="O198" s="37"/>
      <c r="P198" s="37"/>
      <c r="Q198" s="37"/>
      <c r="R198" s="37"/>
      <c r="S198" s="37"/>
      <c r="T198" s="37"/>
      <c r="U198" s="37"/>
      <c r="V198" s="37"/>
      <c r="W198" s="37"/>
      <c r="X198" s="37"/>
    </row>
    <row r="199" spans="1:24">
      <c r="A199" s="423">
        <v>100002899860</v>
      </c>
      <c r="B199" s="424" t="s">
        <v>17</v>
      </c>
      <c r="C199" s="424">
        <v>3</v>
      </c>
      <c r="D199" s="285" t="s">
        <v>152</v>
      </c>
      <c r="E199" s="285" t="s">
        <v>4815</v>
      </c>
      <c r="F199" s="285">
        <v>810</v>
      </c>
      <c r="G199" s="285"/>
      <c r="H199" s="424"/>
      <c r="I199" s="424" t="s">
        <v>1751</v>
      </c>
      <c r="J199" s="265">
        <v>44333</v>
      </c>
      <c r="K199" s="278" t="s">
        <v>106</v>
      </c>
      <c r="L199" s="37"/>
      <c r="M199" s="37"/>
      <c r="N199" s="37"/>
      <c r="O199" s="37"/>
      <c r="P199" s="37"/>
      <c r="Q199" s="37"/>
      <c r="R199" s="37"/>
      <c r="S199" s="37"/>
      <c r="T199" s="37"/>
      <c r="U199" s="37"/>
      <c r="V199" s="37"/>
      <c r="W199" s="37"/>
      <c r="X199" s="37"/>
    </row>
    <row r="200" spans="1:24">
      <c r="A200" s="423">
        <v>100016142351</v>
      </c>
      <c r="B200" s="424" t="s">
        <v>16</v>
      </c>
      <c r="C200" s="424">
        <v>3</v>
      </c>
      <c r="D200" s="285" t="s">
        <v>152</v>
      </c>
      <c r="E200" s="285" t="s">
        <v>4808</v>
      </c>
      <c r="F200" s="285">
        <v>810</v>
      </c>
      <c r="G200" s="285"/>
      <c r="H200" s="424"/>
      <c r="I200" s="424" t="s">
        <v>1751</v>
      </c>
      <c r="J200" s="37"/>
      <c r="K200" s="37"/>
      <c r="L200" s="37"/>
      <c r="M200" s="37"/>
      <c r="N200" s="37"/>
      <c r="O200" s="37"/>
      <c r="P200" s="37"/>
      <c r="Q200" s="37"/>
      <c r="R200" s="37"/>
      <c r="S200" s="37"/>
      <c r="T200" s="37"/>
      <c r="U200" s="37"/>
      <c r="V200" s="37"/>
      <c r="W200" s="37"/>
      <c r="X200" s="37"/>
    </row>
    <row r="201" spans="1:24">
      <c r="A201" s="423">
        <v>100017396964</v>
      </c>
      <c r="B201" s="424" t="s">
        <v>18</v>
      </c>
      <c r="C201" s="424">
        <v>3</v>
      </c>
      <c r="D201" s="285" t="s">
        <v>152</v>
      </c>
      <c r="E201" s="285" t="s">
        <v>4815</v>
      </c>
      <c r="F201" s="285">
        <v>810</v>
      </c>
      <c r="G201" s="285"/>
      <c r="H201" s="424"/>
      <c r="I201" s="424" t="s">
        <v>1751</v>
      </c>
      <c r="J201" s="37"/>
      <c r="K201" s="37"/>
      <c r="L201" s="37"/>
      <c r="M201" s="37"/>
      <c r="N201" s="37"/>
      <c r="O201" s="37"/>
      <c r="P201" s="37"/>
      <c r="Q201" s="37"/>
      <c r="R201" s="37"/>
      <c r="S201" s="37"/>
      <c r="T201" s="37"/>
      <c r="U201" s="37"/>
      <c r="V201" s="37"/>
      <c r="W201" s="37"/>
      <c r="X201" s="37"/>
    </row>
    <row r="202" spans="1:24">
      <c r="A202" s="423">
        <v>2358850939</v>
      </c>
      <c r="B202" s="424" t="s">
        <v>16</v>
      </c>
      <c r="C202" s="424">
        <v>0</v>
      </c>
      <c r="D202" s="285" t="s">
        <v>152</v>
      </c>
      <c r="E202" s="285" t="s">
        <v>4815</v>
      </c>
      <c r="F202" s="285">
        <v>810</v>
      </c>
      <c r="G202" s="285"/>
      <c r="H202" s="424"/>
      <c r="I202" s="424" t="s">
        <v>1751</v>
      </c>
      <c r="J202" s="37"/>
      <c r="K202" s="37"/>
      <c r="L202" s="37"/>
      <c r="M202" s="37"/>
      <c r="N202" s="37"/>
      <c r="O202" s="37"/>
      <c r="P202" s="37"/>
      <c r="Q202" s="37"/>
      <c r="R202" s="37"/>
      <c r="S202" s="37"/>
      <c r="T202" s="37"/>
      <c r="U202" s="37"/>
      <c r="V202" s="37"/>
      <c r="W202" s="37"/>
      <c r="X202" s="37"/>
    </row>
    <row r="203" spans="1:24">
      <c r="A203" s="423">
        <v>100013966562</v>
      </c>
      <c r="B203" s="424" t="s">
        <v>15</v>
      </c>
      <c r="C203" s="424">
        <v>3</v>
      </c>
      <c r="D203" s="285" t="s">
        <v>152</v>
      </c>
      <c r="E203" s="285" t="s">
        <v>4815</v>
      </c>
      <c r="F203" s="285">
        <v>810</v>
      </c>
      <c r="G203" s="285"/>
      <c r="H203" s="424"/>
      <c r="I203" s="424" t="s">
        <v>1751</v>
      </c>
      <c r="J203" s="425">
        <v>44330</v>
      </c>
      <c r="K203" s="37"/>
      <c r="L203" s="37"/>
      <c r="M203" s="37"/>
      <c r="N203" s="37"/>
      <c r="O203" s="37"/>
      <c r="P203" s="37"/>
      <c r="Q203" s="37"/>
      <c r="R203" s="37"/>
      <c r="S203" s="37"/>
      <c r="T203" s="37"/>
      <c r="U203" s="37"/>
      <c r="V203" s="37"/>
      <c r="W203" s="37"/>
      <c r="X203" s="37"/>
    </row>
    <row r="204" spans="1:24">
      <c r="A204" s="423">
        <v>100003362236</v>
      </c>
      <c r="B204" s="424" t="s">
        <v>10</v>
      </c>
      <c r="C204" s="424">
        <v>0</v>
      </c>
      <c r="D204" s="285" t="s">
        <v>152</v>
      </c>
      <c r="E204" s="285" t="s">
        <v>4815</v>
      </c>
      <c r="F204" s="285">
        <v>810</v>
      </c>
      <c r="G204" s="285"/>
      <c r="H204" s="424"/>
      <c r="I204" s="424" t="s">
        <v>1751</v>
      </c>
      <c r="J204" s="37"/>
      <c r="K204" s="37"/>
      <c r="L204" s="37"/>
      <c r="M204" s="37"/>
      <c r="N204" s="37"/>
      <c r="O204" s="37"/>
      <c r="P204" s="37"/>
      <c r="Q204" s="37"/>
      <c r="R204" s="37"/>
      <c r="S204" s="37"/>
      <c r="T204" s="37"/>
      <c r="U204" s="37"/>
      <c r="V204" s="37"/>
      <c r="W204" s="37"/>
      <c r="X204" s="37"/>
    </row>
    <row r="205" spans="1:24">
      <c r="A205" s="423">
        <v>100016814406</v>
      </c>
      <c r="B205" s="424" t="s">
        <v>12</v>
      </c>
      <c r="C205" s="424">
        <v>3</v>
      </c>
      <c r="D205" s="285" t="s">
        <v>152</v>
      </c>
      <c r="E205" s="285" t="s">
        <v>4808</v>
      </c>
      <c r="F205" s="285">
        <v>810</v>
      </c>
      <c r="G205" s="285"/>
      <c r="H205" s="424"/>
      <c r="I205" s="424" t="s">
        <v>1751</v>
      </c>
      <c r="J205" s="37"/>
      <c r="K205" s="37"/>
      <c r="L205" s="37"/>
      <c r="M205" s="37"/>
      <c r="N205" s="37"/>
      <c r="O205" s="37"/>
      <c r="P205" s="37"/>
      <c r="Q205" s="37"/>
      <c r="R205" s="37"/>
      <c r="S205" s="37"/>
      <c r="T205" s="37"/>
      <c r="U205" s="37"/>
      <c r="V205" s="37"/>
      <c r="W205" s="37"/>
      <c r="X205" s="37"/>
    </row>
    <row r="206" spans="1:24">
      <c r="A206" s="423">
        <v>100016206446</v>
      </c>
      <c r="B206" s="424" t="s">
        <v>10</v>
      </c>
      <c r="C206" s="424">
        <v>3</v>
      </c>
      <c r="D206" s="285" t="s">
        <v>152</v>
      </c>
      <c r="E206" s="285" t="s">
        <v>4817</v>
      </c>
      <c r="F206" s="285">
        <v>810</v>
      </c>
      <c r="G206" s="285"/>
      <c r="H206" s="424"/>
      <c r="I206" s="424" t="s">
        <v>1751</v>
      </c>
      <c r="J206" s="37"/>
      <c r="K206" s="37"/>
      <c r="L206" s="37"/>
      <c r="M206" s="37"/>
      <c r="N206" s="37"/>
      <c r="O206" s="37"/>
      <c r="P206" s="37"/>
      <c r="Q206" s="37"/>
      <c r="R206" s="37"/>
      <c r="S206" s="37"/>
      <c r="T206" s="37"/>
      <c r="U206" s="37"/>
      <c r="V206" s="37"/>
      <c r="W206" s="37"/>
      <c r="X206" s="37"/>
    </row>
    <row r="207" spans="1:24">
      <c r="A207" s="423">
        <v>100006662623</v>
      </c>
      <c r="B207" s="424" t="s">
        <v>14</v>
      </c>
      <c r="C207" s="424">
        <v>0</v>
      </c>
      <c r="D207" s="285" t="s">
        <v>152</v>
      </c>
      <c r="E207" s="285" t="s">
        <v>4815</v>
      </c>
      <c r="F207" s="285">
        <v>810</v>
      </c>
      <c r="G207" s="285"/>
      <c r="H207" s="424"/>
      <c r="I207" s="424" t="s">
        <v>1751</v>
      </c>
      <c r="J207" s="265">
        <v>44333</v>
      </c>
      <c r="K207" s="37"/>
      <c r="L207" s="37"/>
      <c r="M207" s="37"/>
      <c r="N207" s="37"/>
      <c r="O207" s="37"/>
      <c r="P207" s="37"/>
      <c r="Q207" s="37"/>
      <c r="R207" s="37"/>
      <c r="S207" s="37"/>
      <c r="T207" s="37"/>
      <c r="U207" s="37"/>
      <c r="V207" s="37"/>
      <c r="W207" s="37"/>
      <c r="X207" s="37"/>
    </row>
    <row r="208" spans="1:24">
      <c r="A208" s="420">
        <v>100016707686</v>
      </c>
      <c r="B208" s="421" t="s">
        <v>10</v>
      </c>
      <c r="C208" s="421">
        <v>3</v>
      </c>
      <c r="D208" s="285" t="s">
        <v>152</v>
      </c>
      <c r="E208" s="285" t="s">
        <v>4817</v>
      </c>
      <c r="F208" s="285">
        <v>810</v>
      </c>
      <c r="G208" s="285"/>
      <c r="H208" s="421"/>
      <c r="I208" s="421" t="s">
        <v>1751</v>
      </c>
      <c r="J208" s="37"/>
      <c r="K208" s="37"/>
      <c r="L208" s="37"/>
      <c r="M208" s="37"/>
      <c r="N208" s="37"/>
      <c r="O208" s="37"/>
      <c r="P208" s="37"/>
      <c r="Q208" s="37"/>
      <c r="R208" s="37"/>
      <c r="S208" s="37"/>
      <c r="T208" s="37"/>
      <c r="U208" s="37"/>
      <c r="V208" s="37"/>
      <c r="W208" s="37"/>
      <c r="X208" s="37"/>
    </row>
    <row r="209" spans="1:24">
      <c r="A209" s="420">
        <v>100004640368</v>
      </c>
      <c r="B209" s="421" t="s">
        <v>14</v>
      </c>
      <c r="C209" s="421">
        <v>0</v>
      </c>
      <c r="D209" s="285" t="s">
        <v>152</v>
      </c>
      <c r="E209" s="285" t="s">
        <v>4815</v>
      </c>
      <c r="F209" s="285">
        <v>810</v>
      </c>
      <c r="G209" s="285"/>
      <c r="H209" s="421"/>
      <c r="I209" s="421" t="s">
        <v>1751</v>
      </c>
      <c r="J209" s="265">
        <v>44333</v>
      </c>
      <c r="K209" s="37"/>
      <c r="L209" s="37"/>
      <c r="M209" s="37"/>
      <c r="N209" s="37"/>
      <c r="O209" s="37"/>
      <c r="P209" s="37"/>
      <c r="Q209" s="37"/>
      <c r="R209" s="37"/>
      <c r="S209" s="37"/>
      <c r="T209" s="37"/>
      <c r="U209" s="37"/>
      <c r="V209" s="37"/>
      <c r="W209" s="37"/>
      <c r="X209" s="37"/>
    </row>
    <row r="210" spans="1:24">
      <c r="A210" s="420">
        <v>100017769818</v>
      </c>
      <c r="B210" s="421" t="s">
        <v>12</v>
      </c>
      <c r="C210" s="421">
        <v>3</v>
      </c>
      <c r="D210" s="285" t="s">
        <v>152</v>
      </c>
      <c r="E210" s="285" t="s">
        <v>4817</v>
      </c>
      <c r="F210" s="285">
        <v>810</v>
      </c>
      <c r="G210" s="285"/>
      <c r="H210" s="421"/>
      <c r="I210" s="421" t="s">
        <v>1751</v>
      </c>
      <c r="J210" s="37"/>
      <c r="K210" s="37"/>
      <c r="L210" s="37"/>
      <c r="M210" s="37"/>
      <c r="N210" s="37"/>
      <c r="O210" s="37"/>
      <c r="P210" s="37"/>
      <c r="Q210" s="37"/>
      <c r="R210" s="37"/>
      <c r="S210" s="37"/>
      <c r="T210" s="37"/>
      <c r="U210" s="37"/>
      <c r="V210" s="37"/>
      <c r="W210" s="37"/>
      <c r="X210" s="37"/>
    </row>
    <row r="211" spans="1:24">
      <c r="A211" s="420">
        <v>100016270915</v>
      </c>
      <c r="B211" s="421" t="s">
        <v>15</v>
      </c>
      <c r="C211" s="285">
        <v>3</v>
      </c>
      <c r="D211" s="285" t="s">
        <v>152</v>
      </c>
      <c r="E211" s="285" t="s">
        <v>4808</v>
      </c>
      <c r="F211" s="285">
        <v>810</v>
      </c>
      <c r="G211" s="285"/>
      <c r="H211" s="285"/>
      <c r="I211" s="431" t="s">
        <v>2419</v>
      </c>
      <c r="J211" s="265">
        <v>44330</v>
      </c>
      <c r="K211" s="37"/>
      <c r="L211" s="37"/>
      <c r="M211" s="37"/>
      <c r="N211" s="37"/>
      <c r="O211" s="37"/>
      <c r="P211" s="37"/>
      <c r="Q211" s="37"/>
      <c r="R211" s="37"/>
      <c r="S211" s="37"/>
      <c r="T211" s="37"/>
      <c r="U211" s="37"/>
      <c r="V211" s="37"/>
      <c r="W211" s="37"/>
      <c r="X211" s="37"/>
    </row>
    <row r="212" spans="1:24">
      <c r="A212" s="420">
        <v>100016756883</v>
      </c>
      <c r="B212" s="421" t="s">
        <v>12</v>
      </c>
      <c r="C212" s="421">
        <v>3</v>
      </c>
      <c r="D212" s="285" t="s">
        <v>152</v>
      </c>
      <c r="E212" s="285" t="s">
        <v>4817</v>
      </c>
      <c r="F212" s="285">
        <v>810</v>
      </c>
      <c r="G212" s="285"/>
      <c r="H212" s="421"/>
      <c r="I212" s="421" t="s">
        <v>1751</v>
      </c>
      <c r="J212" s="37"/>
      <c r="K212" s="37"/>
      <c r="L212" s="37"/>
      <c r="M212" s="37"/>
      <c r="N212" s="37"/>
      <c r="O212" s="37"/>
      <c r="P212" s="37"/>
      <c r="Q212" s="37"/>
      <c r="R212" s="37"/>
      <c r="S212" s="37"/>
      <c r="T212" s="37"/>
      <c r="U212" s="37"/>
      <c r="V212" s="37"/>
      <c r="W212" s="37"/>
      <c r="X212" s="37"/>
    </row>
    <row r="213" spans="1:24">
      <c r="A213" s="420">
        <v>100017000000</v>
      </c>
      <c r="B213" s="421" t="s">
        <v>12</v>
      </c>
      <c r="C213" s="421">
        <v>3</v>
      </c>
      <c r="D213" s="285" t="s">
        <v>152</v>
      </c>
      <c r="E213" s="285" t="s">
        <v>4817</v>
      </c>
      <c r="F213" s="285">
        <v>810</v>
      </c>
      <c r="G213" s="285"/>
      <c r="H213" s="421"/>
      <c r="I213" s="421" t="s">
        <v>1751</v>
      </c>
      <c r="J213" s="37"/>
      <c r="K213" s="37"/>
      <c r="L213" s="37"/>
      <c r="M213" s="37"/>
      <c r="N213" s="37"/>
      <c r="O213" s="37"/>
      <c r="P213" s="37"/>
      <c r="Q213" s="37"/>
      <c r="R213" s="37"/>
      <c r="S213" s="37"/>
      <c r="T213" s="37"/>
      <c r="U213" s="37"/>
      <c r="V213" s="37"/>
      <c r="W213" s="37"/>
      <c r="X213" s="37"/>
    </row>
    <row r="214" spans="1:24">
      <c r="A214" s="420">
        <v>100017534216</v>
      </c>
      <c r="B214" s="421" t="s">
        <v>12</v>
      </c>
      <c r="C214" s="421">
        <v>3</v>
      </c>
      <c r="D214" s="285" t="s">
        <v>152</v>
      </c>
      <c r="E214" s="285" t="s">
        <v>4808</v>
      </c>
      <c r="F214" s="285">
        <v>810</v>
      </c>
      <c r="G214" s="285"/>
      <c r="H214" s="421"/>
      <c r="I214" s="421" t="s">
        <v>1751</v>
      </c>
      <c r="J214" s="37"/>
      <c r="K214" s="37"/>
      <c r="L214" s="37"/>
      <c r="M214" s="37"/>
      <c r="N214" s="37"/>
      <c r="O214" s="37"/>
      <c r="P214" s="37"/>
      <c r="Q214" s="37"/>
      <c r="R214" s="37"/>
      <c r="S214" s="37"/>
      <c r="T214" s="37"/>
      <c r="U214" s="37"/>
      <c r="V214" s="37"/>
      <c r="W214" s="37"/>
      <c r="X214" s="37"/>
    </row>
    <row r="215" spans="1:24">
      <c r="A215" s="420">
        <v>100016082753</v>
      </c>
      <c r="B215" s="421" t="s">
        <v>11</v>
      </c>
      <c r="C215" s="421">
        <v>3</v>
      </c>
      <c r="D215" s="285" t="s">
        <v>152</v>
      </c>
      <c r="E215" s="285" t="s">
        <v>4817</v>
      </c>
      <c r="F215" s="285">
        <v>810</v>
      </c>
      <c r="G215" s="285"/>
      <c r="H215" s="421"/>
      <c r="I215" s="421" t="s">
        <v>1751</v>
      </c>
      <c r="J215" s="37"/>
      <c r="K215" s="37"/>
      <c r="L215" s="37"/>
      <c r="M215" s="37"/>
      <c r="N215" s="37"/>
      <c r="O215" s="37"/>
      <c r="P215" s="37"/>
      <c r="Q215" s="37"/>
      <c r="R215" s="37"/>
      <c r="S215" s="37"/>
      <c r="T215" s="37"/>
      <c r="U215" s="37"/>
      <c r="V215" s="37"/>
      <c r="W215" s="37"/>
      <c r="X215" s="37"/>
    </row>
    <row r="216" spans="1:24">
      <c r="A216" s="420">
        <v>100016880512</v>
      </c>
      <c r="B216" s="421" t="s">
        <v>11</v>
      </c>
      <c r="C216" s="421">
        <v>3</v>
      </c>
      <c r="D216" s="285" t="s">
        <v>152</v>
      </c>
      <c r="E216" s="285" t="s">
        <v>4808</v>
      </c>
      <c r="F216" s="285">
        <v>810</v>
      </c>
      <c r="G216" s="285"/>
      <c r="H216" s="421"/>
      <c r="I216" s="421" t="s">
        <v>1751</v>
      </c>
      <c r="J216" s="37"/>
      <c r="K216" s="37"/>
      <c r="L216" s="37"/>
      <c r="M216" s="37"/>
      <c r="N216" s="37"/>
      <c r="O216" s="37"/>
      <c r="P216" s="37"/>
      <c r="Q216" s="37"/>
      <c r="R216" s="37"/>
      <c r="S216" s="37"/>
      <c r="T216" s="37"/>
      <c r="U216" s="37"/>
      <c r="V216" s="37"/>
      <c r="W216" s="37"/>
      <c r="X216" s="37"/>
    </row>
    <row r="217" spans="1:24">
      <c r="A217" s="420">
        <v>100003942675</v>
      </c>
      <c r="B217" s="421" t="s">
        <v>14</v>
      </c>
      <c r="C217" s="421">
        <v>15</v>
      </c>
      <c r="D217" s="285" t="s">
        <v>139</v>
      </c>
      <c r="E217" s="285" t="s">
        <v>4808</v>
      </c>
      <c r="F217" s="285">
        <v>810</v>
      </c>
      <c r="G217" s="285"/>
      <c r="H217" s="421" t="s">
        <v>4843</v>
      </c>
      <c r="I217" s="421" t="s">
        <v>1751</v>
      </c>
      <c r="J217" s="265">
        <v>44329</v>
      </c>
      <c r="K217" s="37"/>
      <c r="L217" s="37"/>
      <c r="M217" s="37"/>
      <c r="N217" s="37"/>
      <c r="O217" s="37"/>
      <c r="P217" s="37"/>
      <c r="Q217" s="37"/>
      <c r="R217" s="37"/>
      <c r="S217" s="37"/>
      <c r="T217" s="37"/>
      <c r="U217" s="37"/>
      <c r="V217" s="37"/>
      <c r="W217" s="37"/>
      <c r="X217" s="37"/>
    </row>
    <row r="218" spans="1:24">
      <c r="A218" s="420">
        <v>100016663377</v>
      </c>
      <c r="B218" s="421" t="s">
        <v>11</v>
      </c>
      <c r="C218" s="421">
        <v>2</v>
      </c>
      <c r="D218" s="285" t="s">
        <v>139</v>
      </c>
      <c r="E218" s="285" t="s">
        <v>4824</v>
      </c>
      <c r="F218" s="285">
        <v>810</v>
      </c>
      <c r="G218" s="285"/>
      <c r="H218" s="421" t="s">
        <v>4827</v>
      </c>
      <c r="I218" s="421" t="s">
        <v>1751</v>
      </c>
      <c r="J218" s="37"/>
      <c r="K218" s="37"/>
      <c r="L218" s="37"/>
      <c r="M218" s="37"/>
      <c r="N218" s="37"/>
      <c r="O218" s="37"/>
      <c r="P218" s="37"/>
      <c r="Q218" s="37"/>
      <c r="R218" s="37"/>
      <c r="S218" s="37"/>
      <c r="T218" s="37"/>
      <c r="U218" s="37"/>
      <c r="V218" s="37"/>
      <c r="W218" s="37"/>
      <c r="X218" s="37"/>
    </row>
    <row r="219" spans="1:24">
      <c r="A219" s="420">
        <v>100004132697</v>
      </c>
      <c r="B219" s="421" t="s">
        <v>17</v>
      </c>
      <c r="C219" s="421">
        <v>2</v>
      </c>
      <c r="D219" s="285" t="s">
        <v>139</v>
      </c>
      <c r="E219" s="285" t="s">
        <v>4815</v>
      </c>
      <c r="F219" s="285">
        <v>810</v>
      </c>
      <c r="G219" s="285"/>
      <c r="H219" s="421"/>
      <c r="I219" s="421" t="s">
        <v>1751</v>
      </c>
      <c r="J219" s="265">
        <v>44333</v>
      </c>
      <c r="K219" s="278" t="s">
        <v>106</v>
      </c>
      <c r="L219" s="37"/>
      <c r="M219" s="37"/>
      <c r="N219" s="37"/>
      <c r="O219" s="37"/>
      <c r="P219" s="37"/>
      <c r="Q219" s="37"/>
      <c r="R219" s="37"/>
      <c r="S219" s="37"/>
      <c r="T219" s="37"/>
      <c r="U219" s="37"/>
      <c r="V219" s="37"/>
      <c r="W219" s="37"/>
      <c r="X219" s="37"/>
    </row>
    <row r="220" spans="1:24">
      <c r="A220" s="420">
        <v>100001476711</v>
      </c>
      <c r="B220" s="421" t="s">
        <v>11</v>
      </c>
      <c r="C220" s="421">
        <v>2</v>
      </c>
      <c r="D220" s="285" t="s">
        <v>139</v>
      </c>
      <c r="E220" s="285" t="s">
        <v>4822</v>
      </c>
      <c r="F220" s="285">
        <v>810</v>
      </c>
      <c r="G220" s="285"/>
      <c r="H220" s="421"/>
      <c r="I220" s="421" t="s">
        <v>1751</v>
      </c>
      <c r="J220" s="37"/>
      <c r="K220" s="37"/>
      <c r="L220" s="37"/>
      <c r="M220" s="37"/>
      <c r="N220" s="37"/>
      <c r="O220" s="37"/>
      <c r="P220" s="37"/>
      <c r="Q220" s="37"/>
      <c r="R220" s="37"/>
      <c r="S220" s="37"/>
      <c r="T220" s="37"/>
      <c r="U220" s="37"/>
      <c r="V220" s="37"/>
      <c r="W220" s="37"/>
      <c r="X220" s="37"/>
    </row>
    <row r="221" spans="1:24">
      <c r="A221" s="420">
        <v>100010203882</v>
      </c>
      <c r="B221" s="421" t="s">
        <v>17</v>
      </c>
      <c r="C221" s="421">
        <v>2</v>
      </c>
      <c r="D221" s="285" t="s">
        <v>139</v>
      </c>
      <c r="E221" s="285" t="s">
        <v>4808</v>
      </c>
      <c r="F221" s="285">
        <v>810</v>
      </c>
      <c r="G221" s="285"/>
      <c r="H221" s="421"/>
      <c r="I221" s="421" t="s">
        <v>1751</v>
      </c>
      <c r="J221" s="265">
        <v>44334</v>
      </c>
      <c r="K221" s="278" t="s">
        <v>106</v>
      </c>
      <c r="L221" s="37"/>
      <c r="M221" s="37"/>
      <c r="N221" s="37"/>
      <c r="O221" s="37"/>
      <c r="P221" s="37"/>
      <c r="Q221" s="37"/>
      <c r="R221" s="37"/>
      <c r="S221" s="37"/>
      <c r="T221" s="37"/>
      <c r="U221" s="37"/>
      <c r="V221" s="37"/>
      <c r="W221" s="37"/>
      <c r="X221" s="37"/>
    </row>
    <row r="222" spans="1:24">
      <c r="A222" s="420">
        <v>100013983348</v>
      </c>
      <c r="B222" s="421" t="s">
        <v>10</v>
      </c>
      <c r="C222" s="421">
        <v>2</v>
      </c>
      <c r="D222" s="285" t="s">
        <v>139</v>
      </c>
      <c r="E222" s="285" t="s">
        <v>4817</v>
      </c>
      <c r="F222" s="285">
        <v>810</v>
      </c>
      <c r="G222" s="285"/>
      <c r="H222" s="421"/>
      <c r="I222" s="422" t="s">
        <v>21</v>
      </c>
      <c r="J222" s="265">
        <v>44329</v>
      </c>
      <c r="K222" s="37"/>
      <c r="L222" s="37"/>
      <c r="M222" s="37"/>
      <c r="N222" s="37"/>
      <c r="O222" s="37"/>
      <c r="P222" s="37"/>
      <c r="Q222" s="37"/>
      <c r="R222" s="37"/>
      <c r="S222" s="37"/>
      <c r="T222" s="37"/>
      <c r="U222" s="37"/>
      <c r="V222" s="37"/>
      <c r="W222" s="37"/>
      <c r="X222" s="37"/>
    </row>
    <row r="223" spans="1:24">
      <c r="A223" s="420">
        <v>100017125091</v>
      </c>
      <c r="B223" s="421" t="s">
        <v>19</v>
      </c>
      <c r="C223" s="421">
        <v>2</v>
      </c>
      <c r="D223" s="285" t="s">
        <v>139</v>
      </c>
      <c r="E223" s="285" t="s">
        <v>4808</v>
      </c>
      <c r="F223" s="285">
        <v>810</v>
      </c>
      <c r="G223" s="285"/>
      <c r="H223" s="421" t="s">
        <v>4838</v>
      </c>
      <c r="I223" s="421" t="s">
        <v>1751</v>
      </c>
      <c r="J223" s="37"/>
      <c r="K223" s="37"/>
      <c r="L223" s="37"/>
      <c r="M223" s="37"/>
      <c r="N223" s="37"/>
      <c r="O223" s="37"/>
      <c r="P223" s="37"/>
      <c r="Q223" s="37"/>
      <c r="R223" s="37"/>
      <c r="S223" s="37"/>
      <c r="T223" s="37"/>
      <c r="U223" s="37"/>
      <c r="V223" s="37"/>
      <c r="W223" s="37"/>
      <c r="X223" s="37"/>
    </row>
    <row r="224" spans="1:24">
      <c r="A224" s="420">
        <v>100011916269</v>
      </c>
      <c r="B224" s="421" t="s">
        <v>12</v>
      </c>
      <c r="C224" s="421">
        <v>0</v>
      </c>
      <c r="D224" s="285" t="s">
        <v>139</v>
      </c>
      <c r="E224" s="285" t="s">
        <v>4815</v>
      </c>
      <c r="F224" s="285">
        <v>810</v>
      </c>
      <c r="G224" s="285"/>
      <c r="H224" s="421"/>
      <c r="I224" s="421" t="s">
        <v>1751</v>
      </c>
      <c r="J224" s="37"/>
      <c r="K224" s="37"/>
      <c r="L224" s="37"/>
      <c r="M224" s="37"/>
      <c r="N224" s="37"/>
      <c r="O224" s="37"/>
      <c r="P224" s="37"/>
      <c r="Q224" s="37"/>
      <c r="R224" s="37"/>
      <c r="S224" s="37"/>
      <c r="T224" s="37"/>
      <c r="U224" s="37"/>
      <c r="V224" s="37"/>
      <c r="W224" s="37"/>
      <c r="X224" s="37"/>
    </row>
    <row r="225" spans="1:24">
      <c r="A225" s="420">
        <v>100010466711</v>
      </c>
      <c r="B225" s="421" t="s">
        <v>19</v>
      </c>
      <c r="C225" s="421">
        <v>0</v>
      </c>
      <c r="D225" s="285" t="s">
        <v>139</v>
      </c>
      <c r="E225" s="285" t="s">
        <v>4817</v>
      </c>
      <c r="F225" s="285">
        <v>810</v>
      </c>
      <c r="G225" s="285"/>
      <c r="H225" s="421"/>
      <c r="I225" s="421" t="s">
        <v>1751</v>
      </c>
      <c r="J225" s="37"/>
      <c r="K225" s="37"/>
      <c r="L225" s="37"/>
      <c r="M225" s="37"/>
      <c r="N225" s="37"/>
      <c r="O225" s="37"/>
      <c r="P225" s="37"/>
      <c r="Q225" s="37"/>
      <c r="R225" s="37"/>
      <c r="S225" s="37"/>
      <c r="T225" s="37"/>
      <c r="U225" s="37"/>
      <c r="V225" s="37"/>
      <c r="W225" s="37"/>
      <c r="X225" s="37"/>
    </row>
    <row r="226" spans="1:24">
      <c r="A226" s="420">
        <v>100013157597</v>
      </c>
      <c r="B226" s="421" t="s">
        <v>12</v>
      </c>
      <c r="C226" s="421">
        <v>2</v>
      </c>
      <c r="D226" s="285" t="s">
        <v>139</v>
      </c>
      <c r="E226" s="285" t="s">
        <v>4815</v>
      </c>
      <c r="F226" s="285">
        <v>810</v>
      </c>
      <c r="G226" s="285"/>
      <c r="H226" s="421"/>
      <c r="I226" s="421" t="s">
        <v>4079</v>
      </c>
      <c r="J226" s="37"/>
      <c r="K226" s="37"/>
      <c r="L226" s="37"/>
      <c r="M226" s="37"/>
      <c r="N226" s="37"/>
      <c r="O226" s="37"/>
      <c r="P226" s="37"/>
      <c r="Q226" s="37"/>
      <c r="R226" s="37"/>
      <c r="S226" s="37"/>
      <c r="T226" s="37"/>
      <c r="U226" s="37"/>
      <c r="V226" s="37"/>
      <c r="W226" s="37"/>
      <c r="X226" s="37"/>
    </row>
    <row r="227" spans="1:24">
      <c r="A227" s="420">
        <v>100014971109</v>
      </c>
      <c r="B227" s="422" t="s">
        <v>18</v>
      </c>
      <c r="C227" s="421">
        <v>3</v>
      </c>
      <c r="D227" s="285" t="s">
        <v>139</v>
      </c>
      <c r="E227" s="285" t="s">
        <v>4815</v>
      </c>
      <c r="F227" s="285">
        <v>810</v>
      </c>
      <c r="G227" s="285"/>
      <c r="H227" s="421"/>
      <c r="I227" s="421" t="s">
        <v>4079</v>
      </c>
      <c r="J227" s="37"/>
      <c r="K227" s="37"/>
      <c r="L227" s="37"/>
      <c r="M227" s="37"/>
      <c r="N227" s="37"/>
      <c r="O227" s="37"/>
      <c r="P227" s="37"/>
      <c r="Q227" s="37"/>
      <c r="R227" s="37"/>
      <c r="S227" s="37"/>
      <c r="T227" s="37"/>
      <c r="U227" s="37"/>
      <c r="V227" s="37"/>
      <c r="W227" s="37"/>
      <c r="X227" s="37"/>
    </row>
    <row r="228" spans="1:24">
      <c r="A228" s="420">
        <v>100016958136</v>
      </c>
      <c r="B228" s="421" t="s">
        <v>12</v>
      </c>
      <c r="C228" s="421">
        <v>2</v>
      </c>
      <c r="D228" s="285" t="s">
        <v>139</v>
      </c>
      <c r="E228" s="285" t="s">
        <v>4817</v>
      </c>
      <c r="F228" s="285">
        <v>810</v>
      </c>
      <c r="G228" s="285"/>
      <c r="H228" s="421" t="s">
        <v>4831</v>
      </c>
      <c r="I228" s="421" t="s">
        <v>4079</v>
      </c>
      <c r="J228" s="37"/>
      <c r="K228" s="37"/>
      <c r="L228" s="37"/>
      <c r="M228" s="37"/>
      <c r="N228" s="37"/>
      <c r="O228" s="37"/>
      <c r="P228" s="37"/>
      <c r="Q228" s="37"/>
      <c r="R228" s="37"/>
      <c r="S228" s="37"/>
      <c r="T228" s="37"/>
      <c r="U228" s="37"/>
      <c r="V228" s="37"/>
      <c r="W228" s="37"/>
      <c r="X228" s="37"/>
    </row>
    <row r="229" spans="1:24">
      <c r="A229" s="420">
        <v>100014093100</v>
      </c>
      <c r="B229" s="421" t="s">
        <v>18</v>
      </c>
      <c r="C229" s="421">
        <v>15</v>
      </c>
      <c r="D229" s="285" t="s">
        <v>139</v>
      </c>
      <c r="E229" s="285" t="s">
        <v>4808</v>
      </c>
      <c r="F229" s="285">
        <v>810</v>
      </c>
      <c r="G229" s="285"/>
      <c r="H229" s="421"/>
      <c r="I229" s="421" t="s">
        <v>4834</v>
      </c>
      <c r="J229" s="37"/>
      <c r="K229" s="37"/>
      <c r="L229" s="37"/>
      <c r="M229" s="37"/>
      <c r="N229" s="37"/>
      <c r="O229" s="37"/>
      <c r="P229" s="37"/>
      <c r="Q229" s="37"/>
      <c r="R229" s="37"/>
      <c r="S229" s="37"/>
      <c r="T229" s="37"/>
      <c r="U229" s="37"/>
      <c r="V229" s="37"/>
      <c r="W229" s="37"/>
      <c r="X229" s="37"/>
    </row>
    <row r="230" spans="1:24">
      <c r="A230" s="420">
        <v>100015814207</v>
      </c>
      <c r="B230" s="421" t="s">
        <v>14</v>
      </c>
      <c r="C230" s="421">
        <v>2</v>
      </c>
      <c r="D230" s="285" t="s">
        <v>139</v>
      </c>
      <c r="E230" s="285" t="s">
        <v>4815</v>
      </c>
      <c r="F230" s="285">
        <v>810</v>
      </c>
      <c r="G230" s="285"/>
      <c r="H230" s="421" t="s">
        <v>4827</v>
      </c>
      <c r="I230" s="421" t="s">
        <v>1751</v>
      </c>
      <c r="J230" s="265">
        <v>44334</v>
      </c>
      <c r="K230" s="37"/>
      <c r="L230" s="37"/>
      <c r="M230" s="37"/>
      <c r="N230" s="37"/>
      <c r="O230" s="37"/>
      <c r="P230" s="37"/>
      <c r="Q230" s="37"/>
      <c r="R230" s="37"/>
      <c r="S230" s="37"/>
      <c r="T230" s="37"/>
      <c r="U230" s="37"/>
      <c r="V230" s="37"/>
      <c r="W230" s="37"/>
      <c r="X230" s="37"/>
    </row>
    <row r="231" spans="1:24">
      <c r="A231" s="420">
        <v>100017799771</v>
      </c>
      <c r="B231" s="421" t="s">
        <v>19</v>
      </c>
      <c r="C231" s="421">
        <v>2</v>
      </c>
      <c r="D231" s="285" t="s">
        <v>139</v>
      </c>
      <c r="E231" s="285" t="s">
        <v>4815</v>
      </c>
      <c r="F231" s="285">
        <v>810</v>
      </c>
      <c r="G231" s="285"/>
      <c r="H231" s="421"/>
      <c r="I231" s="421" t="s">
        <v>4079</v>
      </c>
      <c r="J231" s="37"/>
      <c r="K231" s="37"/>
      <c r="L231" s="37"/>
      <c r="M231" s="37"/>
      <c r="N231" s="37"/>
      <c r="O231" s="37"/>
      <c r="P231" s="37"/>
      <c r="Q231" s="37"/>
      <c r="R231" s="37"/>
      <c r="S231" s="37"/>
      <c r="T231" s="37"/>
      <c r="U231" s="37"/>
      <c r="V231" s="37"/>
      <c r="W231" s="37"/>
      <c r="X231" s="37"/>
    </row>
    <row r="232" spans="1:24">
      <c r="A232" s="420">
        <v>100017704763</v>
      </c>
      <c r="B232" s="421" t="s">
        <v>16</v>
      </c>
      <c r="C232" s="421">
        <v>2</v>
      </c>
      <c r="D232" s="285" t="s">
        <v>139</v>
      </c>
      <c r="E232" s="285" t="s">
        <v>4830</v>
      </c>
      <c r="F232" s="285">
        <v>810</v>
      </c>
      <c r="G232" s="285"/>
      <c r="H232" s="421" t="s">
        <v>4831</v>
      </c>
      <c r="I232" s="421" t="s">
        <v>4813</v>
      </c>
      <c r="J232" s="37"/>
      <c r="K232" s="37"/>
      <c r="L232" s="37"/>
      <c r="M232" s="37"/>
      <c r="N232" s="37"/>
      <c r="O232" s="37"/>
      <c r="P232" s="37"/>
      <c r="Q232" s="37"/>
      <c r="R232" s="37"/>
      <c r="S232" s="37"/>
      <c r="T232" s="37"/>
      <c r="U232" s="37"/>
      <c r="V232" s="37"/>
      <c r="W232" s="37"/>
      <c r="X232" s="37"/>
    </row>
    <row r="233" spans="1:24">
      <c r="A233" s="420">
        <v>100016452820</v>
      </c>
      <c r="B233" s="421" t="s">
        <v>17</v>
      </c>
      <c r="C233" s="421">
        <v>2</v>
      </c>
      <c r="D233" s="285" t="s">
        <v>139</v>
      </c>
      <c r="E233" s="285" t="s">
        <v>4810</v>
      </c>
      <c r="F233" s="285">
        <v>810</v>
      </c>
      <c r="G233" s="285"/>
      <c r="H233" s="421" t="s">
        <v>4827</v>
      </c>
      <c r="I233" s="421" t="s">
        <v>1751</v>
      </c>
      <c r="J233" s="265">
        <v>44334</v>
      </c>
      <c r="K233" s="278" t="s">
        <v>106</v>
      </c>
      <c r="L233" s="37"/>
      <c r="M233" s="37"/>
      <c r="N233" s="37"/>
      <c r="O233" s="37"/>
      <c r="P233" s="37"/>
      <c r="Q233" s="37"/>
      <c r="R233" s="37"/>
      <c r="S233" s="37"/>
      <c r="T233" s="37"/>
      <c r="U233" s="37"/>
      <c r="V233" s="37"/>
      <c r="W233" s="37"/>
      <c r="X233" s="37"/>
    </row>
    <row r="234" spans="1:24">
      <c r="A234" s="420">
        <v>100013219044</v>
      </c>
      <c r="B234" s="421" t="s">
        <v>18</v>
      </c>
      <c r="C234" s="421">
        <v>9</v>
      </c>
      <c r="D234" s="285" t="s">
        <v>152</v>
      </c>
      <c r="E234" s="285" t="s">
        <v>4817</v>
      </c>
      <c r="F234" s="285">
        <v>702</v>
      </c>
      <c r="G234" s="285"/>
      <c r="H234" s="421"/>
      <c r="I234" s="421" t="s">
        <v>1751</v>
      </c>
      <c r="J234" s="37"/>
      <c r="K234" s="37"/>
      <c r="L234" s="37"/>
      <c r="M234" s="37"/>
      <c r="N234" s="37"/>
      <c r="O234" s="37"/>
      <c r="P234" s="37"/>
      <c r="Q234" s="37"/>
      <c r="R234" s="37"/>
      <c r="S234" s="37"/>
      <c r="T234" s="37"/>
      <c r="U234" s="37"/>
      <c r="V234" s="37"/>
      <c r="W234" s="37"/>
      <c r="X234" s="37"/>
    </row>
    <row r="235" spans="1:24">
      <c r="A235" s="420">
        <v>100016640628</v>
      </c>
      <c r="B235" s="421" t="s">
        <v>16</v>
      </c>
      <c r="C235" s="421">
        <v>2</v>
      </c>
      <c r="D235" s="285" t="s">
        <v>139</v>
      </c>
      <c r="E235" s="285" t="s">
        <v>4817</v>
      </c>
      <c r="F235" s="285">
        <v>680</v>
      </c>
      <c r="G235" s="285"/>
      <c r="H235" s="421" t="s">
        <v>4812</v>
      </c>
      <c r="I235" s="421" t="s">
        <v>4079</v>
      </c>
      <c r="J235" s="37"/>
      <c r="K235" s="37"/>
      <c r="L235" s="37"/>
      <c r="M235" s="37"/>
      <c r="N235" s="37"/>
      <c r="O235" s="37"/>
      <c r="P235" s="37"/>
      <c r="Q235" s="37"/>
      <c r="R235" s="37"/>
      <c r="S235" s="37"/>
      <c r="T235" s="37"/>
      <c r="U235" s="37"/>
      <c r="V235" s="37"/>
      <c r="W235" s="37"/>
      <c r="X235" s="37"/>
    </row>
    <row r="236" spans="1:24">
      <c r="A236" s="420">
        <v>100014916699</v>
      </c>
      <c r="B236" s="421" t="s">
        <v>10</v>
      </c>
      <c r="C236" s="421">
        <v>10</v>
      </c>
      <c r="D236" s="285" t="s">
        <v>139</v>
      </c>
      <c r="E236" s="285" t="s">
        <v>4815</v>
      </c>
      <c r="F236" s="285">
        <v>680</v>
      </c>
      <c r="G236" s="285"/>
      <c r="H236" s="421"/>
      <c r="I236" s="422" t="s">
        <v>4844</v>
      </c>
      <c r="J236" s="265">
        <v>44329</v>
      </c>
      <c r="K236" s="37"/>
      <c r="L236" s="37"/>
      <c r="M236" s="37"/>
      <c r="N236" s="37"/>
      <c r="O236" s="37"/>
      <c r="P236" s="37"/>
      <c r="Q236" s="37"/>
      <c r="R236" s="37"/>
      <c r="S236" s="37"/>
      <c r="T236" s="37"/>
      <c r="U236" s="37"/>
      <c r="V236" s="37"/>
      <c r="W236" s="37"/>
      <c r="X236" s="37"/>
    </row>
    <row r="237" spans="1:24">
      <c r="A237" s="420">
        <v>100002764282</v>
      </c>
      <c r="B237" s="421" t="s">
        <v>11</v>
      </c>
      <c r="C237" s="421">
        <v>2</v>
      </c>
      <c r="D237" s="285" t="s">
        <v>139</v>
      </c>
      <c r="E237" s="285" t="s">
        <v>4815</v>
      </c>
      <c r="F237" s="285">
        <v>680</v>
      </c>
      <c r="G237" s="285"/>
      <c r="H237" s="421" t="s">
        <v>4827</v>
      </c>
      <c r="I237" s="421" t="s">
        <v>1751</v>
      </c>
      <c r="J237" s="37"/>
      <c r="K237" s="37"/>
      <c r="L237" s="37"/>
      <c r="M237" s="37"/>
      <c r="N237" s="37"/>
      <c r="O237" s="37"/>
      <c r="P237" s="37"/>
      <c r="Q237" s="37"/>
      <c r="R237" s="37"/>
      <c r="S237" s="37"/>
      <c r="T237" s="37"/>
      <c r="U237" s="37"/>
      <c r="V237" s="37"/>
      <c r="W237" s="37"/>
      <c r="X237" s="37"/>
    </row>
    <row r="238" spans="1:24">
      <c r="A238" s="420">
        <v>100017728239</v>
      </c>
      <c r="B238" s="421" t="s">
        <v>19</v>
      </c>
      <c r="C238" s="421">
        <v>2</v>
      </c>
      <c r="D238" s="285" t="s">
        <v>139</v>
      </c>
      <c r="E238" s="285" t="s">
        <v>4815</v>
      </c>
      <c r="F238" s="285">
        <v>648</v>
      </c>
      <c r="G238" s="285"/>
      <c r="H238" s="421" t="s">
        <v>4838</v>
      </c>
      <c r="I238" s="421">
        <v>1</v>
      </c>
      <c r="J238" s="37"/>
      <c r="K238" s="37"/>
      <c r="L238" s="37"/>
      <c r="M238" s="37"/>
      <c r="N238" s="37"/>
      <c r="O238" s="37"/>
      <c r="P238" s="37"/>
      <c r="Q238" s="37"/>
      <c r="R238" s="37"/>
      <c r="S238" s="37"/>
      <c r="T238" s="37"/>
      <c r="U238" s="37"/>
      <c r="V238" s="37"/>
      <c r="W238" s="37"/>
      <c r="X238" s="37"/>
    </row>
    <row r="239" spans="1:24">
      <c r="A239" s="420">
        <v>100016812460</v>
      </c>
      <c r="B239" s="421" t="s">
        <v>17</v>
      </c>
      <c r="C239" s="421">
        <v>3</v>
      </c>
      <c r="D239" s="285" t="s">
        <v>152</v>
      </c>
      <c r="E239" s="285" t="s">
        <v>4817</v>
      </c>
      <c r="F239" s="285">
        <v>630</v>
      </c>
      <c r="G239" s="285"/>
      <c r="H239" s="421"/>
      <c r="I239" s="421" t="s">
        <v>1751</v>
      </c>
      <c r="J239" s="265">
        <v>44333</v>
      </c>
      <c r="K239" s="278" t="s">
        <v>106</v>
      </c>
      <c r="L239" s="37"/>
      <c r="M239" s="37"/>
      <c r="N239" s="37"/>
      <c r="O239" s="37"/>
      <c r="P239" s="37"/>
      <c r="Q239" s="37"/>
      <c r="R239" s="37"/>
      <c r="S239" s="37"/>
      <c r="T239" s="37"/>
      <c r="U239" s="37"/>
      <c r="V239" s="37"/>
      <c r="W239" s="37"/>
      <c r="X239" s="37"/>
    </row>
    <row r="240" spans="1:24">
      <c r="A240" s="420">
        <v>100009330675</v>
      </c>
      <c r="B240" s="421" t="s">
        <v>11</v>
      </c>
      <c r="C240" s="421">
        <v>3</v>
      </c>
      <c r="D240" s="285" t="s">
        <v>152</v>
      </c>
      <c r="E240" s="285" t="s">
        <v>4808</v>
      </c>
      <c r="F240" s="285">
        <v>630</v>
      </c>
      <c r="G240" s="285"/>
      <c r="H240" s="421"/>
      <c r="I240" s="421" t="s">
        <v>1751</v>
      </c>
      <c r="J240" s="37"/>
      <c r="K240" s="37"/>
      <c r="L240" s="37"/>
      <c r="M240" s="37"/>
      <c r="N240" s="37"/>
      <c r="O240" s="37"/>
      <c r="P240" s="37"/>
      <c r="Q240" s="37"/>
      <c r="R240" s="37"/>
      <c r="S240" s="37"/>
      <c r="T240" s="37"/>
      <c r="U240" s="37"/>
      <c r="V240" s="37"/>
      <c r="W240" s="37"/>
      <c r="X240" s="37"/>
    </row>
    <row r="241" spans="1:24">
      <c r="A241" s="420">
        <v>100016665882</v>
      </c>
      <c r="B241" s="421" t="s">
        <v>17</v>
      </c>
      <c r="C241" s="421">
        <v>2</v>
      </c>
      <c r="D241" s="285" t="s">
        <v>139</v>
      </c>
      <c r="E241" s="285" t="s">
        <v>4808</v>
      </c>
      <c r="F241" s="285">
        <v>630</v>
      </c>
      <c r="G241" s="285"/>
      <c r="H241" s="421"/>
      <c r="I241" s="421" t="s">
        <v>1751</v>
      </c>
      <c r="J241" s="265">
        <v>44334</v>
      </c>
      <c r="K241" s="278" t="s">
        <v>106</v>
      </c>
      <c r="L241" s="37"/>
      <c r="M241" s="37"/>
      <c r="N241" s="37"/>
      <c r="O241" s="37"/>
      <c r="P241" s="37"/>
      <c r="Q241" s="37"/>
      <c r="R241" s="37"/>
      <c r="S241" s="37"/>
      <c r="T241" s="37"/>
      <c r="U241" s="37"/>
      <c r="V241" s="37"/>
      <c r="W241" s="37"/>
      <c r="X241" s="37"/>
    </row>
    <row r="242" spans="1:24">
      <c r="A242" s="420">
        <v>100017838042</v>
      </c>
      <c r="B242" s="421" t="s">
        <v>17</v>
      </c>
      <c r="C242" s="421">
        <v>2</v>
      </c>
      <c r="D242" s="285" t="s">
        <v>139</v>
      </c>
      <c r="E242" s="285" t="s">
        <v>4820</v>
      </c>
      <c r="F242" s="285">
        <v>621</v>
      </c>
      <c r="G242" s="285"/>
      <c r="H242" s="421" t="s">
        <v>4838</v>
      </c>
      <c r="I242" s="421" t="s">
        <v>4845</v>
      </c>
      <c r="J242" s="265">
        <v>44334</v>
      </c>
      <c r="K242" s="278" t="s">
        <v>106</v>
      </c>
      <c r="L242" s="37"/>
      <c r="M242" s="37"/>
      <c r="N242" s="37"/>
      <c r="O242" s="37"/>
      <c r="P242" s="37"/>
      <c r="Q242" s="37"/>
      <c r="R242" s="37"/>
      <c r="S242" s="37"/>
      <c r="T242" s="37"/>
      <c r="U242" s="37"/>
      <c r="V242" s="37"/>
      <c r="W242" s="37"/>
      <c r="X242" s="37"/>
    </row>
    <row r="243" spans="1:24">
      <c r="A243" s="423">
        <v>100016652579</v>
      </c>
      <c r="B243" s="424" t="s">
        <v>17</v>
      </c>
      <c r="C243" s="424">
        <v>3</v>
      </c>
      <c r="D243" s="285" t="s">
        <v>152</v>
      </c>
      <c r="E243" s="285" t="s">
        <v>4817</v>
      </c>
      <c r="F243" s="285">
        <v>600</v>
      </c>
      <c r="G243" s="285"/>
      <c r="H243" s="424"/>
      <c r="I243" s="424" t="s">
        <v>1751</v>
      </c>
      <c r="J243" s="265">
        <v>44334</v>
      </c>
      <c r="K243" s="278" t="s">
        <v>106</v>
      </c>
      <c r="L243" s="37"/>
      <c r="M243" s="37"/>
      <c r="N243" s="37"/>
      <c r="O243" s="37"/>
      <c r="P243" s="37"/>
      <c r="Q243" s="37"/>
      <c r="R243" s="37"/>
      <c r="S243" s="37"/>
      <c r="T243" s="37"/>
      <c r="U243" s="37"/>
      <c r="V243" s="37"/>
      <c r="W243" s="37"/>
      <c r="X243" s="37"/>
    </row>
    <row r="244" spans="1:24">
      <c r="A244" s="420">
        <v>100015882466</v>
      </c>
      <c r="B244" s="421" t="s">
        <v>10</v>
      </c>
      <c r="C244" s="421">
        <v>3</v>
      </c>
      <c r="D244" s="285" t="s">
        <v>152</v>
      </c>
      <c r="E244" s="285" t="s">
        <v>4811</v>
      </c>
      <c r="F244" s="285">
        <v>600</v>
      </c>
      <c r="G244" s="285"/>
      <c r="H244" s="421"/>
      <c r="I244" s="421" t="s">
        <v>1751</v>
      </c>
      <c r="J244" s="37"/>
      <c r="K244" s="37"/>
      <c r="L244" s="37"/>
      <c r="M244" s="37"/>
      <c r="N244" s="37"/>
      <c r="O244" s="37"/>
      <c r="P244" s="37"/>
      <c r="Q244" s="37"/>
      <c r="R244" s="37"/>
      <c r="S244" s="37"/>
      <c r="T244" s="37"/>
      <c r="U244" s="37"/>
      <c r="V244" s="37"/>
      <c r="W244" s="37"/>
      <c r="X244" s="37"/>
    </row>
    <row r="245" spans="1:24">
      <c r="A245" s="420">
        <v>100016313389</v>
      </c>
      <c r="B245" s="421" t="s">
        <v>11</v>
      </c>
      <c r="C245" s="421">
        <v>3</v>
      </c>
      <c r="D245" s="285" t="s">
        <v>152</v>
      </c>
      <c r="E245" s="285" t="s">
        <v>4830</v>
      </c>
      <c r="F245" s="285">
        <v>600</v>
      </c>
      <c r="G245" s="285"/>
      <c r="H245" s="421"/>
      <c r="I245" s="421" t="s">
        <v>1751</v>
      </c>
      <c r="J245" s="37"/>
      <c r="K245" s="37"/>
      <c r="L245" s="37"/>
      <c r="M245" s="37"/>
      <c r="N245" s="37"/>
      <c r="O245" s="37"/>
      <c r="P245" s="37"/>
      <c r="Q245" s="37"/>
      <c r="R245" s="37"/>
      <c r="S245" s="37"/>
      <c r="T245" s="37"/>
      <c r="U245" s="37"/>
      <c r="V245" s="37"/>
      <c r="W245" s="37"/>
      <c r="X245" s="37"/>
    </row>
    <row r="246" spans="1:24">
      <c r="A246" s="420">
        <v>7916268</v>
      </c>
      <c r="B246" s="422" t="s">
        <v>12</v>
      </c>
      <c r="C246" s="421">
        <v>15</v>
      </c>
      <c r="D246" s="285" t="s">
        <v>139</v>
      </c>
      <c r="E246" s="285" t="s">
        <v>4808</v>
      </c>
      <c r="F246" s="285">
        <v>594</v>
      </c>
      <c r="G246" s="285"/>
      <c r="H246" s="421"/>
      <c r="I246" s="421" t="s">
        <v>4079</v>
      </c>
      <c r="J246" s="265">
        <v>44330</v>
      </c>
      <c r="K246" s="37"/>
      <c r="L246" s="37"/>
      <c r="M246" s="37"/>
      <c r="N246" s="37"/>
      <c r="O246" s="37"/>
      <c r="P246" s="37"/>
      <c r="Q246" s="37"/>
      <c r="R246" s="37"/>
      <c r="S246" s="37"/>
      <c r="T246" s="37"/>
      <c r="U246" s="37"/>
      <c r="V246" s="37"/>
      <c r="W246" s="37"/>
      <c r="X246" s="37"/>
    </row>
    <row r="247" spans="1:24">
      <c r="A247" s="423">
        <v>100015256795</v>
      </c>
      <c r="B247" s="424" t="s">
        <v>12</v>
      </c>
      <c r="C247" s="424">
        <v>3</v>
      </c>
      <c r="D247" s="285" t="s">
        <v>152</v>
      </c>
      <c r="E247" s="285" t="s">
        <v>4820</v>
      </c>
      <c r="F247" s="285">
        <v>580</v>
      </c>
      <c r="G247" s="285"/>
      <c r="H247" s="424"/>
      <c r="I247" s="426" t="s">
        <v>4079</v>
      </c>
      <c r="J247" s="265">
        <v>44334</v>
      </c>
      <c r="K247" s="37"/>
      <c r="L247" s="37"/>
      <c r="M247" s="37"/>
      <c r="N247" s="37"/>
      <c r="O247" s="37"/>
      <c r="P247" s="37"/>
      <c r="Q247" s="37"/>
      <c r="R247" s="37"/>
      <c r="S247" s="37"/>
      <c r="T247" s="37"/>
      <c r="U247" s="37"/>
      <c r="V247" s="37"/>
      <c r="W247" s="37"/>
      <c r="X247" s="37"/>
    </row>
    <row r="248" spans="1:24">
      <c r="A248" s="423">
        <v>100010794502</v>
      </c>
      <c r="B248" s="424" t="s">
        <v>14</v>
      </c>
      <c r="C248" s="424">
        <v>0</v>
      </c>
      <c r="D248" s="285" t="s">
        <v>152</v>
      </c>
      <c r="E248" s="285" t="s">
        <v>4815</v>
      </c>
      <c r="F248" s="285">
        <v>580</v>
      </c>
      <c r="G248" s="285"/>
      <c r="H248" s="424"/>
      <c r="I248" s="424" t="s">
        <v>1751</v>
      </c>
      <c r="J248" s="265">
        <v>44334</v>
      </c>
      <c r="K248" s="37"/>
      <c r="L248" s="37"/>
      <c r="M248" s="37"/>
      <c r="N248" s="37"/>
      <c r="O248" s="37"/>
      <c r="P248" s="37"/>
      <c r="Q248" s="37"/>
      <c r="R248" s="37"/>
      <c r="S248" s="37"/>
      <c r="T248" s="37"/>
      <c r="U248" s="37"/>
      <c r="V248" s="37"/>
      <c r="W248" s="37"/>
      <c r="X248" s="37"/>
    </row>
    <row r="249" spans="1:24">
      <c r="A249" s="420">
        <v>100017088489</v>
      </c>
      <c r="B249" s="421" t="s">
        <v>10</v>
      </c>
      <c r="C249" s="421">
        <v>3</v>
      </c>
      <c r="D249" s="285" t="s">
        <v>152</v>
      </c>
      <c r="E249" s="285" t="s">
        <v>4817</v>
      </c>
      <c r="F249" s="285">
        <v>580</v>
      </c>
      <c r="G249" s="285"/>
      <c r="H249" s="421"/>
      <c r="I249" s="421" t="s">
        <v>1751</v>
      </c>
      <c r="J249" s="37"/>
      <c r="K249" s="37"/>
      <c r="L249" s="37"/>
      <c r="M249" s="37"/>
      <c r="N249" s="37"/>
      <c r="O249" s="37"/>
      <c r="P249" s="37"/>
      <c r="Q249" s="37"/>
      <c r="R249" s="37"/>
      <c r="S249" s="37"/>
      <c r="T249" s="37"/>
      <c r="U249" s="37"/>
      <c r="V249" s="37"/>
      <c r="W249" s="37"/>
      <c r="X249" s="37"/>
    </row>
    <row r="250" spans="1:24">
      <c r="A250" s="420">
        <v>100016448264</v>
      </c>
      <c r="B250" s="421" t="s">
        <v>10</v>
      </c>
      <c r="C250" s="421">
        <v>3</v>
      </c>
      <c r="D250" s="285" t="s">
        <v>152</v>
      </c>
      <c r="E250" s="285" t="s">
        <v>4820</v>
      </c>
      <c r="F250" s="285">
        <v>580</v>
      </c>
      <c r="G250" s="285"/>
      <c r="H250" s="421"/>
      <c r="I250" s="421" t="s">
        <v>1751</v>
      </c>
      <c r="J250" s="37"/>
      <c r="K250" s="37"/>
      <c r="L250" s="37"/>
      <c r="M250" s="37"/>
      <c r="N250" s="37"/>
      <c r="O250" s="37"/>
      <c r="P250" s="37"/>
      <c r="Q250" s="37"/>
      <c r="R250" s="37"/>
      <c r="S250" s="37"/>
      <c r="T250" s="37"/>
      <c r="U250" s="37"/>
      <c r="V250" s="37"/>
      <c r="W250" s="37"/>
      <c r="X250" s="37"/>
    </row>
    <row r="251" spans="1:24">
      <c r="A251" s="420">
        <v>100016375551</v>
      </c>
      <c r="B251" s="421" t="s">
        <v>18</v>
      </c>
      <c r="C251" s="421">
        <v>3</v>
      </c>
      <c r="D251" s="285" t="s">
        <v>152</v>
      </c>
      <c r="E251" s="285" t="s">
        <v>4822</v>
      </c>
      <c r="F251" s="285">
        <v>580</v>
      </c>
      <c r="G251" s="285"/>
      <c r="H251" s="421"/>
      <c r="I251" s="421" t="s">
        <v>1751</v>
      </c>
      <c r="J251" s="37"/>
      <c r="K251" s="37"/>
      <c r="L251" s="37"/>
      <c r="M251" s="37"/>
      <c r="N251" s="37"/>
      <c r="O251" s="37"/>
      <c r="P251" s="37"/>
      <c r="Q251" s="37"/>
      <c r="R251" s="37"/>
      <c r="S251" s="37"/>
      <c r="T251" s="37"/>
      <c r="U251" s="37"/>
      <c r="V251" s="37"/>
      <c r="W251" s="37"/>
      <c r="X251" s="37"/>
    </row>
    <row r="252" spans="1:24">
      <c r="A252" s="420">
        <v>100016923668</v>
      </c>
      <c r="B252" s="421" t="s">
        <v>14</v>
      </c>
      <c r="C252" s="421">
        <v>2</v>
      </c>
      <c r="D252" s="285" t="s">
        <v>139</v>
      </c>
      <c r="E252" s="285" t="s">
        <v>4808</v>
      </c>
      <c r="F252" s="285">
        <v>580</v>
      </c>
      <c r="G252" s="285"/>
      <c r="H252" s="421" t="s">
        <v>4812</v>
      </c>
      <c r="I252" s="421" t="s">
        <v>1751</v>
      </c>
      <c r="J252" s="265">
        <v>44329</v>
      </c>
      <c r="K252" s="37"/>
      <c r="L252" s="37"/>
      <c r="M252" s="37"/>
      <c r="N252" s="37"/>
      <c r="O252" s="37"/>
      <c r="P252" s="37"/>
      <c r="Q252" s="37"/>
      <c r="R252" s="37"/>
      <c r="S252" s="37"/>
      <c r="T252" s="37"/>
      <c r="U252" s="37"/>
      <c r="V252" s="37"/>
      <c r="W252" s="37"/>
      <c r="X252" s="37"/>
    </row>
    <row r="253" spans="1:24">
      <c r="A253" s="420">
        <v>100006160284</v>
      </c>
      <c r="B253" s="421" t="s">
        <v>11</v>
      </c>
      <c r="C253" s="421">
        <v>2</v>
      </c>
      <c r="D253" s="285" t="s">
        <v>139</v>
      </c>
      <c r="E253" s="285" t="s">
        <v>4808</v>
      </c>
      <c r="F253" s="285">
        <v>580</v>
      </c>
      <c r="G253" s="285"/>
      <c r="H253" s="421"/>
      <c r="I253" s="421" t="s">
        <v>1751</v>
      </c>
      <c r="J253" s="37"/>
      <c r="K253" s="37"/>
      <c r="L253" s="37"/>
      <c r="M253" s="37"/>
      <c r="N253" s="37"/>
      <c r="O253" s="37"/>
      <c r="P253" s="37"/>
      <c r="Q253" s="37"/>
      <c r="R253" s="37"/>
      <c r="S253" s="37"/>
      <c r="T253" s="37"/>
      <c r="U253" s="37"/>
      <c r="V253" s="37"/>
      <c r="W253" s="37"/>
      <c r="X253" s="37"/>
    </row>
    <row r="254" spans="1:24">
      <c r="A254" s="420">
        <v>100016283978</v>
      </c>
      <c r="B254" s="421" t="s">
        <v>17</v>
      </c>
      <c r="C254" s="421">
        <v>2</v>
      </c>
      <c r="D254" s="285" t="s">
        <v>139</v>
      </c>
      <c r="E254" s="285" t="s">
        <v>4820</v>
      </c>
      <c r="F254" s="285">
        <v>580</v>
      </c>
      <c r="G254" s="285"/>
      <c r="H254" s="421" t="s">
        <v>4829</v>
      </c>
      <c r="I254" s="421" t="s">
        <v>1751</v>
      </c>
      <c r="J254" s="265">
        <v>44334</v>
      </c>
      <c r="K254" s="278" t="s">
        <v>106</v>
      </c>
      <c r="L254" s="37"/>
      <c r="M254" s="37"/>
      <c r="N254" s="37"/>
      <c r="O254" s="37"/>
      <c r="P254" s="37"/>
      <c r="Q254" s="37"/>
      <c r="R254" s="37"/>
      <c r="S254" s="37"/>
      <c r="T254" s="37"/>
      <c r="U254" s="37"/>
      <c r="V254" s="37"/>
      <c r="W254" s="37"/>
      <c r="X254" s="37"/>
    </row>
    <row r="255" spans="1:24">
      <c r="A255" s="420">
        <v>100010505589</v>
      </c>
      <c r="B255" s="421" t="s">
        <v>12</v>
      </c>
      <c r="C255" s="421">
        <v>2</v>
      </c>
      <c r="D255" s="285" t="s">
        <v>139</v>
      </c>
      <c r="E255" s="285" t="s">
        <v>4815</v>
      </c>
      <c r="F255" s="285">
        <v>580</v>
      </c>
      <c r="G255" s="285"/>
      <c r="H255" s="421"/>
      <c r="I255" s="421" t="s">
        <v>4079</v>
      </c>
      <c r="J255" s="37"/>
      <c r="K255" s="37"/>
      <c r="L255" s="37"/>
      <c r="M255" s="37"/>
      <c r="N255" s="37"/>
      <c r="O255" s="37"/>
      <c r="P255" s="37"/>
      <c r="Q255" s="37"/>
      <c r="R255" s="37"/>
      <c r="S255" s="37"/>
      <c r="T255" s="37"/>
      <c r="U255" s="37"/>
      <c r="V255" s="37"/>
      <c r="W255" s="37"/>
      <c r="X255" s="37"/>
    </row>
    <row r="256" spans="1:24">
      <c r="A256" s="420">
        <v>100017290249</v>
      </c>
      <c r="B256" s="421" t="s">
        <v>18</v>
      </c>
      <c r="C256" s="421">
        <v>139</v>
      </c>
      <c r="D256" s="285" t="s">
        <v>152</v>
      </c>
      <c r="E256" s="285" t="s">
        <v>4817</v>
      </c>
      <c r="F256" s="285">
        <v>580</v>
      </c>
      <c r="G256" s="285"/>
      <c r="H256" s="421"/>
      <c r="I256" s="421" t="s">
        <v>1751</v>
      </c>
      <c r="J256" s="37"/>
      <c r="K256" s="37"/>
      <c r="L256" s="37"/>
      <c r="M256" s="37"/>
      <c r="N256" s="37"/>
      <c r="O256" s="37"/>
      <c r="P256" s="37"/>
      <c r="Q256" s="37"/>
      <c r="R256" s="37"/>
      <c r="S256" s="37"/>
      <c r="T256" s="37"/>
      <c r="U256" s="37"/>
      <c r="V256" s="37"/>
      <c r="W256" s="37"/>
      <c r="X256" s="37"/>
    </row>
    <row r="257" spans="1:24">
      <c r="A257" s="420">
        <v>100005386245</v>
      </c>
      <c r="B257" s="421" t="s">
        <v>17</v>
      </c>
      <c r="C257" s="421">
        <v>0</v>
      </c>
      <c r="D257" s="285" t="s">
        <v>139</v>
      </c>
      <c r="E257" s="285" t="s">
        <v>4815</v>
      </c>
      <c r="F257" s="285">
        <v>580</v>
      </c>
      <c r="G257" s="285"/>
      <c r="H257" s="421"/>
      <c r="I257" s="421" t="s">
        <v>1751</v>
      </c>
      <c r="J257" s="265">
        <v>44333</v>
      </c>
      <c r="K257" s="278" t="s">
        <v>106</v>
      </c>
      <c r="L257" s="37"/>
      <c r="M257" s="37"/>
      <c r="N257" s="37"/>
      <c r="O257" s="37"/>
      <c r="P257" s="37"/>
      <c r="Q257" s="37"/>
      <c r="R257" s="37"/>
      <c r="S257" s="37"/>
      <c r="T257" s="37"/>
      <c r="U257" s="37"/>
      <c r="V257" s="37"/>
      <c r="W257" s="37"/>
      <c r="X257" s="37"/>
    </row>
    <row r="258" spans="1:24">
      <c r="A258" s="420">
        <v>100016260471</v>
      </c>
      <c r="B258" s="421" t="s">
        <v>18</v>
      </c>
      <c r="C258" s="421">
        <v>2</v>
      </c>
      <c r="D258" s="285" t="s">
        <v>139</v>
      </c>
      <c r="E258" s="285" t="s">
        <v>4815</v>
      </c>
      <c r="F258" s="285">
        <v>570</v>
      </c>
      <c r="G258" s="285"/>
      <c r="H258" s="421" t="s">
        <v>4827</v>
      </c>
      <c r="I258" s="421" t="s">
        <v>1751</v>
      </c>
      <c r="J258" s="37"/>
      <c r="K258" s="37"/>
      <c r="L258" s="37"/>
      <c r="M258" s="37"/>
      <c r="N258" s="37"/>
      <c r="O258" s="37"/>
      <c r="P258" s="37"/>
      <c r="Q258" s="37"/>
      <c r="R258" s="37"/>
      <c r="S258" s="37"/>
      <c r="T258" s="37"/>
      <c r="U258" s="37"/>
      <c r="V258" s="37"/>
      <c r="W258" s="37"/>
      <c r="X258" s="37"/>
    </row>
    <row r="259" spans="1:24">
      <c r="A259" s="420">
        <v>100016974895</v>
      </c>
      <c r="B259" s="421" t="s">
        <v>10</v>
      </c>
      <c r="C259" s="421">
        <v>3</v>
      </c>
      <c r="D259" s="285" t="s">
        <v>152</v>
      </c>
      <c r="E259" s="285" t="s">
        <v>4817</v>
      </c>
      <c r="F259" s="285">
        <v>567</v>
      </c>
      <c r="G259" s="285"/>
      <c r="H259" s="421"/>
      <c r="I259" s="421" t="s">
        <v>1751</v>
      </c>
      <c r="J259" s="37"/>
      <c r="K259" s="37"/>
      <c r="L259" s="37"/>
      <c r="M259" s="37"/>
      <c r="N259" s="37"/>
      <c r="O259" s="37"/>
      <c r="P259" s="37"/>
      <c r="Q259" s="37"/>
      <c r="R259" s="37"/>
      <c r="S259" s="37"/>
      <c r="T259" s="37"/>
      <c r="U259" s="37"/>
      <c r="V259" s="37"/>
      <c r="W259" s="37"/>
      <c r="X259" s="37"/>
    </row>
    <row r="260" spans="1:24">
      <c r="A260" s="420">
        <v>100015150362</v>
      </c>
      <c r="B260" s="421" t="s">
        <v>10</v>
      </c>
      <c r="C260" s="421">
        <v>3</v>
      </c>
      <c r="D260" s="285" t="s">
        <v>152</v>
      </c>
      <c r="E260" s="285" t="s">
        <v>4808</v>
      </c>
      <c r="F260" s="285">
        <v>540</v>
      </c>
      <c r="G260" s="285"/>
      <c r="H260" s="421"/>
      <c r="I260" s="421" t="s">
        <v>4814</v>
      </c>
      <c r="J260" s="37"/>
      <c r="K260" s="37"/>
      <c r="L260" s="37"/>
      <c r="M260" s="37"/>
      <c r="N260" s="37"/>
      <c r="O260" s="37"/>
      <c r="P260" s="37"/>
      <c r="Q260" s="37"/>
      <c r="R260" s="37"/>
      <c r="S260" s="37"/>
      <c r="T260" s="37"/>
      <c r="U260" s="37"/>
      <c r="V260" s="37"/>
      <c r="W260" s="37"/>
      <c r="X260" s="37"/>
    </row>
    <row r="261" spans="1:24">
      <c r="A261" s="420">
        <v>100016653006</v>
      </c>
      <c r="B261" s="421" t="s">
        <v>10</v>
      </c>
      <c r="C261" s="421">
        <v>3</v>
      </c>
      <c r="D261" s="285" t="s">
        <v>152</v>
      </c>
      <c r="E261" s="285" t="s">
        <v>4808</v>
      </c>
      <c r="F261" s="285">
        <v>540</v>
      </c>
      <c r="G261" s="285"/>
      <c r="H261" s="421"/>
      <c r="I261" s="421" t="s">
        <v>4846</v>
      </c>
      <c r="J261" s="37"/>
      <c r="K261" s="37"/>
      <c r="L261" s="37"/>
      <c r="M261" s="37"/>
      <c r="N261" s="37"/>
      <c r="O261" s="37"/>
      <c r="P261" s="37"/>
      <c r="Q261" s="37"/>
      <c r="R261" s="37"/>
      <c r="S261" s="37"/>
      <c r="T261" s="37"/>
      <c r="U261" s="37"/>
      <c r="V261" s="37"/>
      <c r="W261" s="37"/>
      <c r="X261" s="37"/>
    </row>
    <row r="262" spans="1:24">
      <c r="A262" s="420">
        <v>100017770661</v>
      </c>
      <c r="B262" s="421" t="s">
        <v>15</v>
      </c>
      <c r="C262" s="421">
        <v>3</v>
      </c>
      <c r="D262" s="285" t="s">
        <v>152</v>
      </c>
      <c r="E262" s="285" t="s">
        <v>4811</v>
      </c>
      <c r="F262" s="285">
        <v>540</v>
      </c>
      <c r="G262" s="285"/>
      <c r="H262" s="421"/>
      <c r="I262" s="421" t="s">
        <v>4079</v>
      </c>
      <c r="J262" s="37"/>
      <c r="K262" s="37"/>
      <c r="L262" s="37"/>
      <c r="M262" s="37"/>
      <c r="N262" s="37"/>
      <c r="O262" s="37"/>
      <c r="P262" s="37"/>
      <c r="Q262" s="37"/>
      <c r="R262" s="37"/>
      <c r="S262" s="37"/>
      <c r="T262" s="37"/>
      <c r="U262" s="37"/>
      <c r="V262" s="37"/>
      <c r="W262" s="37"/>
      <c r="X262" s="37"/>
    </row>
    <row r="263" spans="1:24">
      <c r="A263" s="420">
        <v>100000550187</v>
      </c>
      <c r="B263" s="421" t="s">
        <v>10</v>
      </c>
      <c r="C263" s="421">
        <v>3</v>
      </c>
      <c r="D263" s="285" t="s">
        <v>152</v>
      </c>
      <c r="E263" s="285" t="s">
        <v>4815</v>
      </c>
      <c r="F263" s="285">
        <v>540</v>
      </c>
      <c r="G263" s="285"/>
      <c r="H263" s="421" t="s">
        <v>4847</v>
      </c>
      <c r="I263" s="421" t="s">
        <v>4814</v>
      </c>
      <c r="J263" s="37"/>
      <c r="K263" s="37"/>
      <c r="L263" s="37"/>
      <c r="M263" s="37"/>
      <c r="N263" s="37"/>
      <c r="O263" s="37"/>
      <c r="P263" s="37"/>
      <c r="Q263" s="37"/>
      <c r="R263" s="37"/>
      <c r="S263" s="37"/>
      <c r="T263" s="37"/>
      <c r="U263" s="37"/>
      <c r="V263" s="37"/>
      <c r="W263" s="37"/>
      <c r="X263" s="37"/>
    </row>
    <row r="264" spans="1:24">
      <c r="A264" s="420">
        <v>100011308069</v>
      </c>
      <c r="B264" s="421" t="s">
        <v>16</v>
      </c>
      <c r="C264" s="421">
        <v>2</v>
      </c>
      <c r="D264" s="285" t="s">
        <v>139</v>
      </c>
      <c r="E264" s="285" t="s">
        <v>4817</v>
      </c>
      <c r="F264" s="285">
        <v>540</v>
      </c>
      <c r="G264" s="285"/>
      <c r="H264" s="421"/>
      <c r="I264" s="421" t="s">
        <v>4079</v>
      </c>
      <c r="J264" s="37"/>
      <c r="K264" s="37"/>
      <c r="L264" s="37"/>
      <c r="M264" s="37"/>
      <c r="N264" s="37"/>
      <c r="O264" s="37"/>
      <c r="P264" s="37"/>
      <c r="Q264" s="37"/>
      <c r="R264" s="37"/>
      <c r="S264" s="37"/>
      <c r="T264" s="37"/>
      <c r="U264" s="37"/>
      <c r="V264" s="37"/>
      <c r="W264" s="37"/>
      <c r="X264" s="37"/>
    </row>
    <row r="265" spans="1:24">
      <c r="A265" s="420">
        <v>844888168</v>
      </c>
      <c r="B265" s="421" t="s">
        <v>16</v>
      </c>
      <c r="C265" s="421">
        <v>0</v>
      </c>
      <c r="D265" s="285" t="s">
        <v>139</v>
      </c>
      <c r="E265" s="285" t="s">
        <v>4815</v>
      </c>
      <c r="F265" s="285">
        <v>540</v>
      </c>
      <c r="G265" s="285"/>
      <c r="H265" s="421" t="s">
        <v>4826</v>
      </c>
      <c r="I265" s="421" t="s">
        <v>4079</v>
      </c>
      <c r="J265" s="37"/>
      <c r="K265" s="37"/>
      <c r="L265" s="37"/>
      <c r="M265" s="37"/>
      <c r="N265" s="37"/>
      <c r="O265" s="37"/>
      <c r="P265" s="37"/>
      <c r="Q265" s="37"/>
      <c r="R265" s="37"/>
      <c r="S265" s="37"/>
      <c r="T265" s="37"/>
      <c r="U265" s="37"/>
      <c r="V265" s="37"/>
      <c r="W265" s="37"/>
      <c r="X265" s="37"/>
    </row>
    <row r="266" spans="1:24">
      <c r="A266" s="420">
        <v>100016188175</v>
      </c>
      <c r="B266" s="421" t="s">
        <v>10</v>
      </c>
      <c r="C266" s="421">
        <v>3</v>
      </c>
      <c r="D266" s="285" t="s">
        <v>152</v>
      </c>
      <c r="E266" s="285" t="s">
        <v>4828</v>
      </c>
      <c r="F266" s="285">
        <v>540</v>
      </c>
      <c r="G266" s="285"/>
      <c r="H266" s="421"/>
      <c r="I266" s="421" t="s">
        <v>4813</v>
      </c>
      <c r="J266" s="37"/>
      <c r="K266" s="37"/>
      <c r="L266" s="37"/>
      <c r="M266" s="37"/>
      <c r="N266" s="37"/>
      <c r="O266" s="37"/>
      <c r="P266" s="37"/>
      <c r="Q266" s="37"/>
      <c r="R266" s="37"/>
      <c r="S266" s="37"/>
      <c r="T266" s="37"/>
      <c r="U266" s="37"/>
      <c r="V266" s="37"/>
      <c r="W266" s="37"/>
      <c r="X266" s="37"/>
    </row>
    <row r="267" spans="1:24">
      <c r="A267" s="420">
        <v>100015774903</v>
      </c>
      <c r="B267" s="421" t="s">
        <v>12</v>
      </c>
      <c r="C267" s="421">
        <v>0</v>
      </c>
      <c r="D267" s="285" t="s">
        <v>152</v>
      </c>
      <c r="E267" s="285" t="s">
        <v>4811</v>
      </c>
      <c r="F267" s="285">
        <v>540</v>
      </c>
      <c r="G267" s="285"/>
      <c r="H267" s="421"/>
      <c r="I267" s="422" t="s">
        <v>4079</v>
      </c>
      <c r="J267" s="265">
        <v>44334</v>
      </c>
      <c r="K267" s="37"/>
      <c r="L267" s="37"/>
      <c r="M267" s="37"/>
      <c r="N267" s="37"/>
      <c r="O267" s="37"/>
      <c r="P267" s="37"/>
      <c r="Q267" s="37"/>
      <c r="R267" s="37"/>
      <c r="S267" s="37"/>
      <c r="T267" s="37"/>
      <c r="U267" s="37"/>
      <c r="V267" s="37"/>
      <c r="W267" s="37"/>
      <c r="X267" s="37"/>
    </row>
    <row r="268" spans="1:24">
      <c r="A268" s="420">
        <v>100017696725</v>
      </c>
      <c r="B268" s="421" t="s">
        <v>11</v>
      </c>
      <c r="C268" s="421">
        <v>3</v>
      </c>
      <c r="D268" s="285" t="s">
        <v>152</v>
      </c>
      <c r="E268" s="285" t="s">
        <v>4817</v>
      </c>
      <c r="F268" s="285">
        <v>540</v>
      </c>
      <c r="G268" s="285"/>
      <c r="H268" s="421"/>
      <c r="I268" s="421" t="s">
        <v>1751</v>
      </c>
      <c r="J268" s="265">
        <v>44333</v>
      </c>
      <c r="K268" s="37"/>
      <c r="L268" s="37"/>
      <c r="M268" s="37"/>
      <c r="N268" s="37"/>
      <c r="O268" s="37"/>
      <c r="P268" s="37"/>
      <c r="Q268" s="37"/>
      <c r="R268" s="37"/>
      <c r="S268" s="37"/>
      <c r="T268" s="37"/>
      <c r="U268" s="37"/>
      <c r="V268" s="37"/>
      <c r="W268" s="37"/>
      <c r="X268" s="37"/>
    </row>
    <row r="269" spans="1:24">
      <c r="A269" s="420">
        <v>100015615846</v>
      </c>
      <c r="B269" s="421" t="s">
        <v>6</v>
      </c>
      <c r="C269" s="421">
        <v>3</v>
      </c>
      <c r="D269" s="285" t="s">
        <v>152</v>
      </c>
      <c r="E269" s="285" t="s">
        <v>4808</v>
      </c>
      <c r="F269" s="285">
        <v>540</v>
      </c>
      <c r="G269" s="285"/>
      <c r="H269" s="421"/>
      <c r="I269" s="421" t="s">
        <v>1751</v>
      </c>
      <c r="J269" s="37"/>
      <c r="K269" s="37"/>
      <c r="L269" s="37"/>
      <c r="M269" s="37"/>
      <c r="N269" s="37"/>
      <c r="O269" s="37"/>
      <c r="P269" s="37"/>
      <c r="Q269" s="37"/>
      <c r="R269" s="37"/>
      <c r="S269" s="37"/>
      <c r="T269" s="37"/>
      <c r="U269" s="37"/>
      <c r="V269" s="37"/>
      <c r="W269" s="37"/>
      <c r="X269" s="37"/>
    </row>
    <row r="270" spans="1:24">
      <c r="A270" s="423">
        <v>100017771190</v>
      </c>
      <c r="B270" s="424" t="s">
        <v>15</v>
      </c>
      <c r="C270" s="424">
        <v>3</v>
      </c>
      <c r="D270" s="285" t="s">
        <v>152</v>
      </c>
      <c r="E270" s="285" t="s">
        <v>4820</v>
      </c>
      <c r="F270" s="285">
        <v>540</v>
      </c>
      <c r="G270" s="285"/>
      <c r="H270" s="424"/>
      <c r="I270" s="424" t="s">
        <v>1751</v>
      </c>
      <c r="J270" s="37"/>
      <c r="K270" s="37"/>
      <c r="L270" s="37"/>
      <c r="M270" s="37"/>
      <c r="N270" s="37"/>
      <c r="O270" s="37"/>
      <c r="P270" s="37"/>
      <c r="Q270" s="37"/>
      <c r="R270" s="37"/>
      <c r="S270" s="37"/>
      <c r="T270" s="37"/>
      <c r="U270" s="37"/>
      <c r="V270" s="37"/>
      <c r="W270" s="37"/>
      <c r="X270" s="37"/>
    </row>
    <row r="271" spans="1:24">
      <c r="A271" s="423">
        <v>100017319806</v>
      </c>
      <c r="B271" s="424" t="s">
        <v>11</v>
      </c>
      <c r="C271" s="424">
        <v>3</v>
      </c>
      <c r="D271" s="285" t="s">
        <v>152</v>
      </c>
      <c r="E271" s="285" t="s">
        <v>4808</v>
      </c>
      <c r="F271" s="285">
        <v>540</v>
      </c>
      <c r="G271" s="285"/>
      <c r="H271" s="424"/>
      <c r="I271" s="424" t="s">
        <v>1751</v>
      </c>
      <c r="J271" s="265">
        <v>44333</v>
      </c>
      <c r="K271" s="37"/>
      <c r="L271" s="37"/>
      <c r="M271" s="37"/>
      <c r="N271" s="37"/>
      <c r="O271" s="37"/>
      <c r="P271" s="37"/>
      <c r="Q271" s="37"/>
      <c r="R271" s="37"/>
      <c r="S271" s="37"/>
      <c r="T271" s="37"/>
      <c r="U271" s="37"/>
      <c r="V271" s="37"/>
      <c r="W271" s="37"/>
      <c r="X271" s="37"/>
    </row>
    <row r="272" spans="1:24">
      <c r="A272" s="423">
        <v>81483372</v>
      </c>
      <c r="B272" s="424" t="s">
        <v>16</v>
      </c>
      <c r="C272" s="424">
        <v>0</v>
      </c>
      <c r="D272" s="285" t="s">
        <v>152</v>
      </c>
      <c r="E272" s="285" t="s">
        <v>4822</v>
      </c>
      <c r="F272" s="285">
        <v>540</v>
      </c>
      <c r="G272" s="285"/>
      <c r="H272" s="424"/>
      <c r="I272" s="424" t="s">
        <v>1751</v>
      </c>
      <c r="J272" s="37"/>
      <c r="K272" s="37"/>
      <c r="L272" s="37"/>
      <c r="M272" s="37"/>
      <c r="N272" s="37"/>
      <c r="O272" s="37"/>
      <c r="P272" s="37"/>
      <c r="Q272" s="37"/>
      <c r="R272" s="37"/>
      <c r="S272" s="37"/>
      <c r="T272" s="37"/>
      <c r="U272" s="37"/>
      <c r="V272" s="37"/>
      <c r="W272" s="37"/>
      <c r="X272" s="37"/>
    </row>
    <row r="273" spans="1:24">
      <c r="A273" s="423">
        <v>100016290452</v>
      </c>
      <c r="B273" s="424" t="s">
        <v>11</v>
      </c>
      <c r="C273" s="424">
        <v>3</v>
      </c>
      <c r="D273" s="285" t="s">
        <v>152</v>
      </c>
      <c r="E273" s="285" t="s">
        <v>4808</v>
      </c>
      <c r="F273" s="285">
        <v>540</v>
      </c>
      <c r="G273" s="285"/>
      <c r="H273" s="424"/>
      <c r="I273" s="424" t="s">
        <v>1751</v>
      </c>
      <c r="J273" s="265">
        <v>44333</v>
      </c>
      <c r="K273" s="37"/>
      <c r="L273" s="37"/>
      <c r="M273" s="37"/>
      <c r="N273" s="37"/>
      <c r="O273" s="37"/>
      <c r="P273" s="37"/>
      <c r="Q273" s="37"/>
      <c r="R273" s="37"/>
      <c r="S273" s="37"/>
      <c r="T273" s="37"/>
      <c r="U273" s="37"/>
      <c r="V273" s="37"/>
      <c r="W273" s="37"/>
      <c r="X273" s="37"/>
    </row>
    <row r="274" spans="1:24">
      <c r="A274" s="423">
        <v>100015349465</v>
      </c>
      <c r="B274" s="424" t="s">
        <v>16</v>
      </c>
      <c r="C274" s="424">
        <v>3</v>
      </c>
      <c r="D274" s="285" t="s">
        <v>152</v>
      </c>
      <c r="E274" s="285" t="s">
        <v>4817</v>
      </c>
      <c r="F274" s="285">
        <v>540</v>
      </c>
      <c r="G274" s="285"/>
      <c r="H274" s="424"/>
      <c r="I274" s="424" t="s">
        <v>1751</v>
      </c>
      <c r="J274" s="37"/>
      <c r="K274" s="37"/>
      <c r="L274" s="37"/>
      <c r="M274" s="37"/>
      <c r="N274" s="37"/>
      <c r="O274" s="37"/>
      <c r="P274" s="37"/>
      <c r="Q274" s="37"/>
      <c r="R274" s="37"/>
      <c r="S274" s="37"/>
      <c r="T274" s="37"/>
      <c r="U274" s="37"/>
      <c r="V274" s="37"/>
      <c r="W274" s="37"/>
      <c r="X274" s="37"/>
    </row>
    <row r="275" spans="1:24">
      <c r="A275" s="423">
        <v>100009617791</v>
      </c>
      <c r="B275" s="424" t="s">
        <v>6</v>
      </c>
      <c r="C275" s="424">
        <v>3</v>
      </c>
      <c r="D275" s="285" t="s">
        <v>152</v>
      </c>
      <c r="E275" s="285" t="s">
        <v>4815</v>
      </c>
      <c r="F275" s="285">
        <v>540</v>
      </c>
      <c r="G275" s="285"/>
      <c r="H275" s="424"/>
      <c r="I275" s="424" t="s">
        <v>1751</v>
      </c>
      <c r="J275" s="37"/>
      <c r="K275" s="37"/>
      <c r="L275" s="37"/>
      <c r="M275" s="37"/>
      <c r="N275" s="37"/>
      <c r="O275" s="37"/>
      <c r="P275" s="37"/>
      <c r="Q275" s="37"/>
      <c r="R275" s="37"/>
      <c r="S275" s="37"/>
      <c r="T275" s="37"/>
      <c r="U275" s="37"/>
      <c r="V275" s="37"/>
      <c r="W275" s="37"/>
      <c r="X275" s="37"/>
    </row>
    <row r="276" spans="1:24">
      <c r="A276" s="423">
        <v>100016854912</v>
      </c>
      <c r="B276" s="424" t="s">
        <v>16</v>
      </c>
      <c r="C276" s="424">
        <v>3</v>
      </c>
      <c r="D276" s="285" t="s">
        <v>152</v>
      </c>
      <c r="E276" s="285" t="s">
        <v>4808</v>
      </c>
      <c r="F276" s="285">
        <v>540</v>
      </c>
      <c r="G276" s="285"/>
      <c r="H276" s="424"/>
      <c r="I276" s="424" t="s">
        <v>1751</v>
      </c>
      <c r="J276" s="37"/>
      <c r="K276" s="37"/>
      <c r="L276" s="37"/>
      <c r="M276" s="37"/>
      <c r="N276" s="37"/>
      <c r="O276" s="37"/>
      <c r="P276" s="37"/>
      <c r="Q276" s="37"/>
      <c r="R276" s="37"/>
      <c r="S276" s="37"/>
      <c r="T276" s="37"/>
      <c r="U276" s="37"/>
      <c r="V276" s="37"/>
      <c r="W276" s="37"/>
      <c r="X276" s="37"/>
    </row>
    <row r="277" spans="1:24">
      <c r="A277" s="423">
        <v>100014106391</v>
      </c>
      <c r="B277" s="424" t="s">
        <v>18</v>
      </c>
      <c r="C277" s="424">
        <v>3</v>
      </c>
      <c r="D277" s="285" t="s">
        <v>152</v>
      </c>
      <c r="E277" s="285" t="s">
        <v>4808</v>
      </c>
      <c r="F277" s="285">
        <v>540</v>
      </c>
      <c r="G277" s="285"/>
      <c r="H277" s="424"/>
      <c r="I277" s="424" t="s">
        <v>1751</v>
      </c>
      <c r="J277" s="37"/>
      <c r="K277" s="37"/>
      <c r="L277" s="37"/>
      <c r="M277" s="37"/>
      <c r="N277" s="37"/>
      <c r="O277" s="37"/>
      <c r="P277" s="37"/>
      <c r="Q277" s="37"/>
      <c r="R277" s="37"/>
      <c r="S277" s="37"/>
      <c r="T277" s="37"/>
      <c r="U277" s="37"/>
      <c r="V277" s="37"/>
      <c r="W277" s="37"/>
      <c r="X277" s="37"/>
    </row>
    <row r="278" spans="1:24">
      <c r="A278" s="423">
        <v>100016912651</v>
      </c>
      <c r="B278" s="424" t="s">
        <v>18</v>
      </c>
      <c r="C278" s="424">
        <v>3</v>
      </c>
      <c r="D278" s="285" t="s">
        <v>152</v>
      </c>
      <c r="E278" s="285" t="s">
        <v>4817</v>
      </c>
      <c r="F278" s="285">
        <v>540</v>
      </c>
      <c r="G278" s="285"/>
      <c r="H278" s="424"/>
      <c r="I278" s="424" t="s">
        <v>1751</v>
      </c>
      <c r="J278" s="37"/>
      <c r="K278" s="37"/>
      <c r="L278" s="37"/>
      <c r="M278" s="37"/>
      <c r="N278" s="37"/>
      <c r="O278" s="37"/>
      <c r="P278" s="37"/>
      <c r="Q278" s="37"/>
      <c r="R278" s="37"/>
      <c r="S278" s="37"/>
      <c r="T278" s="37"/>
      <c r="U278" s="37"/>
      <c r="V278" s="37"/>
      <c r="W278" s="37"/>
      <c r="X278" s="37"/>
    </row>
    <row r="279" spans="1:24">
      <c r="A279" s="423">
        <v>379729263</v>
      </c>
      <c r="B279" s="424" t="s">
        <v>19</v>
      </c>
      <c r="C279" s="424">
        <v>9</v>
      </c>
      <c r="D279" s="285" t="s">
        <v>152</v>
      </c>
      <c r="E279" s="285" t="s">
        <v>4808</v>
      </c>
      <c r="F279" s="285">
        <v>540</v>
      </c>
      <c r="G279" s="285"/>
      <c r="H279" s="424"/>
      <c r="I279" s="424" t="s">
        <v>1751</v>
      </c>
      <c r="J279" s="37"/>
      <c r="K279" s="37"/>
      <c r="L279" s="37"/>
      <c r="M279" s="37"/>
      <c r="N279" s="37"/>
      <c r="O279" s="37"/>
      <c r="P279" s="37"/>
      <c r="Q279" s="37"/>
      <c r="R279" s="37"/>
      <c r="S279" s="37"/>
      <c r="T279" s="37"/>
      <c r="U279" s="37"/>
      <c r="V279" s="37"/>
      <c r="W279" s="37"/>
      <c r="X279" s="37"/>
    </row>
    <row r="280" spans="1:24">
      <c r="A280" s="423">
        <v>100011804728</v>
      </c>
      <c r="B280" s="424" t="s">
        <v>14</v>
      </c>
      <c r="C280" s="424">
        <v>9</v>
      </c>
      <c r="D280" s="285" t="s">
        <v>152</v>
      </c>
      <c r="E280" s="285" t="s">
        <v>4820</v>
      </c>
      <c r="F280" s="285">
        <v>540</v>
      </c>
      <c r="G280" s="285"/>
      <c r="H280" s="424"/>
      <c r="I280" s="424" t="s">
        <v>1751</v>
      </c>
      <c r="J280" s="265">
        <v>44330</v>
      </c>
      <c r="K280" s="37"/>
      <c r="L280" s="37"/>
      <c r="M280" s="37"/>
      <c r="N280" s="37"/>
      <c r="O280" s="37"/>
      <c r="P280" s="37"/>
      <c r="Q280" s="37"/>
      <c r="R280" s="37"/>
      <c r="S280" s="37"/>
      <c r="T280" s="37"/>
      <c r="U280" s="37"/>
      <c r="V280" s="37"/>
      <c r="W280" s="37"/>
      <c r="X280" s="37"/>
    </row>
    <row r="281" spans="1:24">
      <c r="A281" s="423">
        <v>100015186498</v>
      </c>
      <c r="B281" s="424" t="s">
        <v>18</v>
      </c>
      <c r="C281" s="424">
        <v>3</v>
      </c>
      <c r="D281" s="285" t="s">
        <v>152</v>
      </c>
      <c r="E281" s="285" t="s">
        <v>4810</v>
      </c>
      <c r="F281" s="285">
        <v>540</v>
      </c>
      <c r="G281" s="285"/>
      <c r="H281" s="424"/>
      <c r="I281" s="424" t="s">
        <v>1751</v>
      </c>
      <c r="J281" s="37"/>
      <c r="K281" s="37"/>
      <c r="L281" s="37"/>
      <c r="M281" s="37"/>
      <c r="N281" s="37"/>
      <c r="O281" s="37"/>
      <c r="P281" s="37"/>
      <c r="Q281" s="37"/>
      <c r="R281" s="37"/>
      <c r="S281" s="37"/>
      <c r="T281" s="37"/>
      <c r="U281" s="37"/>
      <c r="V281" s="37"/>
      <c r="W281" s="37"/>
      <c r="X281" s="37"/>
    </row>
    <row r="282" spans="1:24">
      <c r="A282" s="423">
        <v>100011870132</v>
      </c>
      <c r="B282" s="424" t="s">
        <v>11</v>
      </c>
      <c r="C282" s="424">
        <v>0</v>
      </c>
      <c r="D282" s="285" t="s">
        <v>152</v>
      </c>
      <c r="E282" s="285" t="s">
        <v>4808</v>
      </c>
      <c r="F282" s="285">
        <v>540</v>
      </c>
      <c r="G282" s="285"/>
      <c r="H282" s="424"/>
      <c r="I282" s="424" t="s">
        <v>1751</v>
      </c>
      <c r="J282" s="265">
        <v>44333</v>
      </c>
      <c r="K282" s="37"/>
      <c r="L282" s="37"/>
      <c r="M282" s="37"/>
      <c r="N282" s="37"/>
      <c r="O282" s="37"/>
      <c r="P282" s="37"/>
      <c r="Q282" s="37"/>
      <c r="R282" s="37"/>
      <c r="S282" s="37"/>
      <c r="T282" s="37"/>
      <c r="U282" s="37"/>
      <c r="V282" s="37"/>
      <c r="W282" s="37"/>
      <c r="X282" s="37"/>
    </row>
    <row r="283" spans="1:24">
      <c r="A283" s="423">
        <v>100017035980</v>
      </c>
      <c r="B283" s="424" t="s">
        <v>14</v>
      </c>
      <c r="C283" s="424">
        <v>3</v>
      </c>
      <c r="D283" s="285" t="s">
        <v>152</v>
      </c>
      <c r="E283" s="285" t="s">
        <v>4808</v>
      </c>
      <c r="F283" s="285">
        <v>540</v>
      </c>
      <c r="G283" s="285"/>
      <c r="H283" s="424"/>
      <c r="I283" s="424" t="s">
        <v>1751</v>
      </c>
      <c r="J283" s="265">
        <v>44333</v>
      </c>
      <c r="K283" s="37"/>
      <c r="L283" s="37"/>
      <c r="M283" s="37"/>
      <c r="N283" s="37"/>
      <c r="O283" s="37"/>
      <c r="P283" s="37"/>
      <c r="Q283" s="37"/>
      <c r="R283" s="37"/>
      <c r="S283" s="37"/>
      <c r="T283" s="37"/>
      <c r="U283" s="37"/>
      <c r="V283" s="37"/>
      <c r="W283" s="37"/>
      <c r="X283" s="37"/>
    </row>
    <row r="284" spans="1:24">
      <c r="A284" s="423">
        <v>100017889148</v>
      </c>
      <c r="B284" s="424" t="s">
        <v>14</v>
      </c>
      <c r="C284" s="424">
        <v>3</v>
      </c>
      <c r="D284" s="285" t="s">
        <v>152</v>
      </c>
      <c r="E284" s="285" t="s">
        <v>4808</v>
      </c>
      <c r="F284" s="285">
        <v>540</v>
      </c>
      <c r="G284" s="285"/>
      <c r="H284" s="424"/>
      <c r="I284" s="424" t="s">
        <v>1751</v>
      </c>
      <c r="J284" s="265">
        <v>44333</v>
      </c>
      <c r="K284" s="37"/>
      <c r="L284" s="37"/>
      <c r="M284" s="37"/>
      <c r="N284" s="37"/>
      <c r="O284" s="37"/>
      <c r="P284" s="37"/>
      <c r="Q284" s="37"/>
      <c r="R284" s="37"/>
      <c r="S284" s="37"/>
      <c r="T284" s="37"/>
      <c r="U284" s="37"/>
      <c r="V284" s="37"/>
      <c r="W284" s="37"/>
      <c r="X284" s="37"/>
    </row>
    <row r="285" spans="1:24">
      <c r="A285" s="423">
        <v>100016260981</v>
      </c>
      <c r="B285" s="424" t="s">
        <v>16</v>
      </c>
      <c r="C285" s="424">
        <v>3</v>
      </c>
      <c r="D285" s="285" t="s">
        <v>152</v>
      </c>
      <c r="E285" s="285" t="s">
        <v>4817</v>
      </c>
      <c r="F285" s="285">
        <v>540</v>
      </c>
      <c r="G285" s="285"/>
      <c r="H285" s="424"/>
      <c r="I285" s="424" t="s">
        <v>1751</v>
      </c>
      <c r="J285" s="37"/>
      <c r="K285" s="37"/>
      <c r="L285" s="37"/>
      <c r="M285" s="37"/>
      <c r="N285" s="37"/>
      <c r="O285" s="37"/>
      <c r="P285" s="37"/>
      <c r="Q285" s="37"/>
      <c r="R285" s="37"/>
      <c r="S285" s="37"/>
      <c r="T285" s="37"/>
      <c r="U285" s="37"/>
      <c r="V285" s="37"/>
      <c r="W285" s="37"/>
      <c r="X285" s="37"/>
    </row>
    <row r="286" spans="1:24">
      <c r="A286" s="423">
        <v>100017985279</v>
      </c>
      <c r="B286" s="424" t="s">
        <v>11</v>
      </c>
      <c r="C286" s="424">
        <v>3</v>
      </c>
      <c r="D286" s="285" t="s">
        <v>152</v>
      </c>
      <c r="E286" s="285" t="s">
        <v>4808</v>
      </c>
      <c r="F286" s="285">
        <v>540</v>
      </c>
      <c r="G286" s="285"/>
      <c r="H286" s="424"/>
      <c r="I286" s="424" t="s">
        <v>1751</v>
      </c>
      <c r="J286" s="37"/>
      <c r="K286" s="37"/>
      <c r="L286" s="37"/>
      <c r="M286" s="37"/>
      <c r="N286" s="37"/>
      <c r="O286" s="37"/>
      <c r="P286" s="37"/>
      <c r="Q286" s="37"/>
      <c r="R286" s="37"/>
      <c r="S286" s="37"/>
      <c r="T286" s="37"/>
      <c r="U286" s="37"/>
      <c r="V286" s="37"/>
      <c r="W286" s="37"/>
      <c r="X286" s="37"/>
    </row>
    <row r="287" spans="1:24">
      <c r="A287" s="423">
        <v>100015820406</v>
      </c>
      <c r="B287" s="424" t="s">
        <v>17</v>
      </c>
      <c r="C287" s="424">
        <v>3</v>
      </c>
      <c r="D287" s="285" t="s">
        <v>152</v>
      </c>
      <c r="E287" s="285" t="s">
        <v>4808</v>
      </c>
      <c r="F287" s="285">
        <v>540</v>
      </c>
      <c r="G287" s="285"/>
      <c r="H287" s="424"/>
      <c r="I287" s="424" t="s">
        <v>1751</v>
      </c>
      <c r="J287" s="265">
        <v>44334</v>
      </c>
      <c r="K287" s="278" t="s">
        <v>106</v>
      </c>
      <c r="L287" s="37"/>
      <c r="M287" s="37"/>
      <c r="N287" s="37"/>
      <c r="O287" s="37"/>
      <c r="P287" s="37"/>
      <c r="Q287" s="37"/>
      <c r="R287" s="37"/>
      <c r="S287" s="37"/>
      <c r="T287" s="37"/>
      <c r="U287" s="37"/>
      <c r="V287" s="37"/>
      <c r="W287" s="37"/>
      <c r="X287" s="37"/>
    </row>
    <row r="288" spans="1:24">
      <c r="A288" s="423">
        <v>100017354993</v>
      </c>
      <c r="B288" s="424" t="s">
        <v>10</v>
      </c>
      <c r="C288" s="424">
        <v>3</v>
      </c>
      <c r="D288" s="285" t="s">
        <v>152</v>
      </c>
      <c r="E288" s="285" t="s">
        <v>4815</v>
      </c>
      <c r="F288" s="285">
        <v>540</v>
      </c>
      <c r="G288" s="285"/>
      <c r="H288" s="424"/>
      <c r="I288" s="424" t="s">
        <v>1751</v>
      </c>
      <c r="J288" s="37"/>
      <c r="K288" s="37"/>
      <c r="L288" s="37"/>
      <c r="M288" s="37"/>
      <c r="N288" s="37"/>
      <c r="O288" s="37"/>
      <c r="P288" s="37"/>
      <c r="Q288" s="37"/>
      <c r="R288" s="37"/>
      <c r="S288" s="37"/>
      <c r="T288" s="37"/>
      <c r="U288" s="37"/>
      <c r="V288" s="37"/>
      <c r="W288" s="37"/>
      <c r="X288" s="37"/>
    </row>
    <row r="289" spans="1:24">
      <c r="A289" s="423">
        <v>100016403316</v>
      </c>
      <c r="B289" s="424" t="s">
        <v>10</v>
      </c>
      <c r="C289" s="424">
        <v>3</v>
      </c>
      <c r="D289" s="285" t="s">
        <v>152</v>
      </c>
      <c r="E289" s="285" t="s">
        <v>4815</v>
      </c>
      <c r="F289" s="285">
        <v>540</v>
      </c>
      <c r="G289" s="285"/>
      <c r="H289" s="424"/>
      <c r="I289" s="424" t="s">
        <v>1751</v>
      </c>
      <c r="J289" s="37"/>
      <c r="K289" s="37"/>
      <c r="L289" s="37"/>
      <c r="M289" s="37"/>
      <c r="N289" s="37"/>
      <c r="O289" s="37"/>
      <c r="P289" s="37"/>
      <c r="Q289" s="37"/>
      <c r="R289" s="37"/>
      <c r="S289" s="37"/>
      <c r="T289" s="37"/>
      <c r="U289" s="37"/>
      <c r="V289" s="37"/>
      <c r="W289" s="37"/>
      <c r="X289" s="37"/>
    </row>
    <row r="290" spans="1:24">
      <c r="A290" s="423">
        <v>100010057580</v>
      </c>
      <c r="B290" s="424" t="s">
        <v>15</v>
      </c>
      <c r="C290" s="424">
        <v>3</v>
      </c>
      <c r="D290" s="285" t="s">
        <v>152</v>
      </c>
      <c r="E290" s="285" t="s">
        <v>4811</v>
      </c>
      <c r="F290" s="285">
        <v>540</v>
      </c>
      <c r="G290" s="285"/>
      <c r="H290" s="424"/>
      <c r="I290" s="424" t="s">
        <v>1751</v>
      </c>
      <c r="J290" s="37"/>
      <c r="K290" s="37"/>
      <c r="L290" s="37"/>
      <c r="M290" s="37"/>
      <c r="N290" s="37"/>
      <c r="O290" s="37"/>
      <c r="P290" s="37"/>
      <c r="Q290" s="37"/>
      <c r="R290" s="37"/>
      <c r="S290" s="37"/>
      <c r="T290" s="37"/>
      <c r="U290" s="37"/>
      <c r="V290" s="37"/>
      <c r="W290" s="37"/>
      <c r="X290" s="37"/>
    </row>
    <row r="291" spans="1:24">
      <c r="A291" s="423">
        <v>100005957535</v>
      </c>
      <c r="B291" s="424" t="s">
        <v>12</v>
      </c>
      <c r="C291" s="424">
        <v>0</v>
      </c>
      <c r="D291" s="285" t="s">
        <v>152</v>
      </c>
      <c r="E291" s="285" t="s">
        <v>4815</v>
      </c>
      <c r="F291" s="285">
        <v>540</v>
      </c>
      <c r="G291" s="285"/>
      <c r="H291" s="424"/>
      <c r="I291" s="426" t="s">
        <v>4821</v>
      </c>
      <c r="J291" s="265">
        <v>44334</v>
      </c>
      <c r="K291" s="37"/>
      <c r="L291" s="37"/>
      <c r="M291" s="37"/>
      <c r="N291" s="37"/>
      <c r="O291" s="37"/>
      <c r="P291" s="37"/>
      <c r="Q291" s="37"/>
      <c r="R291" s="37"/>
      <c r="S291" s="37"/>
      <c r="T291" s="37"/>
      <c r="U291" s="37"/>
      <c r="V291" s="37"/>
      <c r="W291" s="37"/>
      <c r="X291" s="37"/>
    </row>
    <row r="292" spans="1:24">
      <c r="A292" s="423">
        <v>100015715285</v>
      </c>
      <c r="B292" s="424" t="s">
        <v>15</v>
      </c>
      <c r="C292" s="424">
        <v>3</v>
      </c>
      <c r="D292" s="285" t="s">
        <v>152</v>
      </c>
      <c r="E292" s="285" t="s">
        <v>4815</v>
      </c>
      <c r="F292" s="285">
        <v>540</v>
      </c>
      <c r="G292" s="285"/>
      <c r="H292" s="424"/>
      <c r="I292" s="424" t="s">
        <v>1751</v>
      </c>
      <c r="J292" s="37"/>
      <c r="K292" s="37"/>
      <c r="L292" s="37"/>
      <c r="M292" s="37"/>
      <c r="N292" s="37"/>
      <c r="O292" s="37"/>
      <c r="P292" s="37"/>
      <c r="Q292" s="37"/>
      <c r="R292" s="37"/>
      <c r="S292" s="37"/>
      <c r="T292" s="37"/>
      <c r="U292" s="37"/>
      <c r="V292" s="37"/>
      <c r="W292" s="37"/>
      <c r="X292" s="37"/>
    </row>
    <row r="293" spans="1:24">
      <c r="A293" s="420">
        <v>100015366874</v>
      </c>
      <c r="B293" s="421" t="s">
        <v>15</v>
      </c>
      <c r="C293" s="421">
        <v>3</v>
      </c>
      <c r="D293" s="285" t="s">
        <v>152</v>
      </c>
      <c r="E293" s="285" t="s">
        <v>4817</v>
      </c>
      <c r="F293" s="285">
        <v>540</v>
      </c>
      <c r="G293" s="285"/>
      <c r="H293" s="421"/>
      <c r="I293" s="421" t="s">
        <v>1751</v>
      </c>
      <c r="J293" s="37"/>
      <c r="K293" s="37"/>
      <c r="L293" s="37"/>
      <c r="M293" s="37"/>
      <c r="N293" s="37"/>
      <c r="O293" s="37"/>
      <c r="P293" s="37"/>
      <c r="Q293" s="37"/>
      <c r="R293" s="37"/>
      <c r="S293" s="37"/>
      <c r="T293" s="37"/>
      <c r="U293" s="37"/>
      <c r="V293" s="37"/>
      <c r="W293" s="37"/>
      <c r="X293" s="37"/>
    </row>
    <row r="294" spans="1:24">
      <c r="A294" s="420">
        <v>100016719188</v>
      </c>
      <c r="B294" s="421" t="s">
        <v>12</v>
      </c>
      <c r="C294" s="421">
        <v>3</v>
      </c>
      <c r="D294" s="285" t="s">
        <v>152</v>
      </c>
      <c r="E294" s="285" t="s">
        <v>4808</v>
      </c>
      <c r="F294" s="285">
        <v>540</v>
      </c>
      <c r="G294" s="285"/>
      <c r="H294" s="421"/>
      <c r="I294" s="421" t="s">
        <v>1751</v>
      </c>
      <c r="J294" s="37"/>
      <c r="K294" s="37"/>
      <c r="L294" s="37"/>
      <c r="M294" s="37"/>
      <c r="N294" s="37"/>
      <c r="O294" s="37"/>
      <c r="P294" s="37"/>
      <c r="Q294" s="37"/>
      <c r="R294" s="37"/>
      <c r="S294" s="37"/>
      <c r="T294" s="37"/>
      <c r="U294" s="37"/>
      <c r="V294" s="37"/>
      <c r="W294" s="37"/>
      <c r="X294" s="37"/>
    </row>
    <row r="295" spans="1:24">
      <c r="A295" s="420">
        <v>100016382558</v>
      </c>
      <c r="B295" s="421" t="s">
        <v>14</v>
      </c>
      <c r="C295" s="421">
        <v>9</v>
      </c>
      <c r="D295" s="285" t="s">
        <v>152</v>
      </c>
      <c r="E295" s="285" t="s">
        <v>4810</v>
      </c>
      <c r="F295" s="285">
        <v>540</v>
      </c>
      <c r="G295" s="285"/>
      <c r="H295" s="421"/>
      <c r="I295" s="421" t="s">
        <v>1751</v>
      </c>
      <c r="J295" s="265">
        <v>44329</v>
      </c>
      <c r="K295" s="37"/>
      <c r="L295" s="37"/>
      <c r="M295" s="37"/>
      <c r="N295" s="37"/>
      <c r="O295" s="37"/>
      <c r="P295" s="37"/>
      <c r="Q295" s="37"/>
      <c r="R295" s="37"/>
      <c r="S295" s="37"/>
      <c r="T295" s="37"/>
      <c r="U295" s="37"/>
      <c r="V295" s="37"/>
      <c r="W295" s="37"/>
      <c r="X295" s="37"/>
    </row>
    <row r="296" spans="1:24">
      <c r="A296" s="420">
        <v>100002006387</v>
      </c>
      <c r="B296" s="421" t="s">
        <v>19</v>
      </c>
      <c r="C296" s="421">
        <v>3</v>
      </c>
      <c r="D296" s="285" t="s">
        <v>152</v>
      </c>
      <c r="E296" s="285" t="s">
        <v>4815</v>
      </c>
      <c r="F296" s="285">
        <v>540</v>
      </c>
      <c r="G296" s="285"/>
      <c r="H296" s="421"/>
      <c r="I296" s="421" t="s">
        <v>1751</v>
      </c>
      <c r="J296" s="37"/>
      <c r="K296" s="37"/>
      <c r="L296" s="37"/>
      <c r="M296" s="37"/>
      <c r="N296" s="37"/>
      <c r="O296" s="37"/>
      <c r="P296" s="37"/>
      <c r="Q296" s="37"/>
      <c r="R296" s="37"/>
      <c r="S296" s="37"/>
      <c r="T296" s="37"/>
      <c r="U296" s="37"/>
      <c r="V296" s="37"/>
      <c r="W296" s="37"/>
      <c r="X296" s="37"/>
    </row>
    <row r="297" spans="1:24">
      <c r="A297" s="420">
        <v>100015350846</v>
      </c>
      <c r="B297" s="421" t="s">
        <v>16</v>
      </c>
      <c r="C297" s="421">
        <v>3</v>
      </c>
      <c r="D297" s="285" t="s">
        <v>152</v>
      </c>
      <c r="E297" s="285" t="s">
        <v>4817</v>
      </c>
      <c r="F297" s="285">
        <v>540</v>
      </c>
      <c r="G297" s="285"/>
      <c r="H297" s="421"/>
      <c r="I297" s="421" t="s">
        <v>1751</v>
      </c>
      <c r="J297" s="37"/>
      <c r="K297" s="37"/>
      <c r="L297" s="37"/>
      <c r="M297" s="37"/>
      <c r="N297" s="37"/>
      <c r="O297" s="37"/>
      <c r="P297" s="37"/>
      <c r="Q297" s="37"/>
      <c r="R297" s="37"/>
      <c r="S297" s="37"/>
      <c r="T297" s="37"/>
      <c r="U297" s="37"/>
      <c r="V297" s="37"/>
      <c r="W297" s="37"/>
      <c r="X297" s="37"/>
    </row>
    <row r="298" spans="1:24">
      <c r="A298" s="420">
        <v>100016844017</v>
      </c>
      <c r="B298" s="421" t="s">
        <v>19</v>
      </c>
      <c r="C298" s="421">
        <v>3</v>
      </c>
      <c r="D298" s="285" t="s">
        <v>152</v>
      </c>
      <c r="E298" s="285" t="s">
        <v>4820</v>
      </c>
      <c r="F298" s="285">
        <v>540</v>
      </c>
      <c r="G298" s="285"/>
      <c r="H298" s="421"/>
      <c r="I298" s="421" t="s">
        <v>1751</v>
      </c>
      <c r="J298" s="37"/>
      <c r="K298" s="37"/>
      <c r="L298" s="37"/>
      <c r="M298" s="37"/>
      <c r="N298" s="37"/>
      <c r="O298" s="37"/>
      <c r="P298" s="37"/>
      <c r="Q298" s="37"/>
      <c r="R298" s="37"/>
      <c r="S298" s="37"/>
      <c r="T298" s="37"/>
      <c r="U298" s="37"/>
      <c r="V298" s="37"/>
      <c r="W298" s="37"/>
      <c r="X298" s="37"/>
    </row>
    <row r="299" spans="1:24">
      <c r="A299" s="420">
        <v>100000769870</v>
      </c>
      <c r="B299" s="421" t="s">
        <v>16</v>
      </c>
      <c r="C299" s="421">
        <v>0</v>
      </c>
      <c r="D299" s="285" t="s">
        <v>152</v>
      </c>
      <c r="E299" s="285" t="s">
        <v>4811</v>
      </c>
      <c r="F299" s="285">
        <v>540</v>
      </c>
      <c r="G299" s="285"/>
      <c r="H299" s="421"/>
      <c r="I299" s="421" t="s">
        <v>1751</v>
      </c>
      <c r="J299" s="37"/>
      <c r="K299" s="37"/>
      <c r="L299" s="37"/>
      <c r="M299" s="37"/>
      <c r="N299" s="37"/>
      <c r="O299" s="37"/>
      <c r="P299" s="37"/>
      <c r="Q299" s="37"/>
      <c r="R299" s="37"/>
      <c r="S299" s="37"/>
      <c r="T299" s="37"/>
      <c r="U299" s="37"/>
      <c r="V299" s="37"/>
      <c r="W299" s="37"/>
      <c r="X299" s="37"/>
    </row>
    <row r="300" spans="1:24">
      <c r="A300" s="420">
        <v>233702846</v>
      </c>
      <c r="B300" s="421" t="s">
        <v>19</v>
      </c>
      <c r="C300" s="421">
        <v>0</v>
      </c>
      <c r="D300" s="285" t="s">
        <v>152</v>
      </c>
      <c r="E300" s="285" t="s">
        <v>4815</v>
      </c>
      <c r="F300" s="285">
        <v>540</v>
      </c>
      <c r="G300" s="285"/>
      <c r="H300" s="421"/>
      <c r="I300" s="421" t="s">
        <v>1751</v>
      </c>
      <c r="J300" s="37"/>
      <c r="K300" s="37"/>
      <c r="L300" s="37"/>
      <c r="M300" s="37"/>
      <c r="N300" s="37"/>
      <c r="O300" s="37"/>
      <c r="P300" s="37"/>
      <c r="Q300" s="37"/>
      <c r="R300" s="37"/>
      <c r="S300" s="37"/>
      <c r="T300" s="37"/>
      <c r="U300" s="37"/>
      <c r="V300" s="37"/>
      <c r="W300" s="37"/>
      <c r="X300" s="37"/>
    </row>
    <row r="301" spans="1:24">
      <c r="A301" s="420">
        <v>100006679815</v>
      </c>
      <c r="B301" s="421" t="s">
        <v>12</v>
      </c>
      <c r="C301" s="421">
        <v>3</v>
      </c>
      <c r="D301" s="285" t="s">
        <v>152</v>
      </c>
      <c r="E301" s="285" t="s">
        <v>4811</v>
      </c>
      <c r="F301" s="285">
        <v>540</v>
      </c>
      <c r="G301" s="285"/>
      <c r="H301" s="421"/>
      <c r="I301" s="422" t="s">
        <v>4821</v>
      </c>
      <c r="J301" s="265">
        <v>44334</v>
      </c>
      <c r="K301" s="278" t="s">
        <v>106</v>
      </c>
      <c r="L301" s="37"/>
      <c r="M301" s="37"/>
      <c r="N301" s="37"/>
      <c r="O301" s="37"/>
      <c r="P301" s="37"/>
      <c r="Q301" s="37"/>
      <c r="R301" s="37"/>
      <c r="S301" s="37"/>
      <c r="T301" s="37"/>
      <c r="U301" s="37"/>
      <c r="V301" s="37"/>
      <c r="W301" s="37"/>
      <c r="X301" s="37"/>
    </row>
    <row r="302" spans="1:24">
      <c r="A302" s="429">
        <v>100017000000</v>
      </c>
      <c r="B302" s="430" t="s">
        <v>11</v>
      </c>
      <c r="C302" s="430">
        <v>3</v>
      </c>
      <c r="D302" s="285" t="s">
        <v>152</v>
      </c>
      <c r="E302" s="285" t="s">
        <v>4817</v>
      </c>
      <c r="F302" s="285">
        <v>540</v>
      </c>
      <c r="G302" s="285"/>
      <c r="H302" s="430"/>
      <c r="I302" s="430" t="s">
        <v>1751</v>
      </c>
      <c r="J302" s="37"/>
      <c r="K302" s="37"/>
      <c r="L302" s="37"/>
      <c r="M302" s="37"/>
      <c r="N302" s="37"/>
      <c r="O302" s="37"/>
      <c r="P302" s="37"/>
      <c r="Q302" s="37"/>
      <c r="R302" s="37"/>
      <c r="S302" s="37"/>
      <c r="T302" s="37"/>
      <c r="U302" s="37"/>
      <c r="V302" s="37"/>
      <c r="W302" s="37"/>
      <c r="X302" s="37"/>
    </row>
    <row r="303" spans="1:24">
      <c r="A303" s="420">
        <v>100017033491</v>
      </c>
      <c r="B303" s="421" t="s">
        <v>11</v>
      </c>
      <c r="C303" s="421">
        <v>3</v>
      </c>
      <c r="D303" s="285" t="s">
        <v>152</v>
      </c>
      <c r="E303" s="285" t="s">
        <v>4817</v>
      </c>
      <c r="F303" s="285">
        <v>540</v>
      </c>
      <c r="G303" s="285"/>
      <c r="H303" s="421"/>
      <c r="I303" s="421" t="s">
        <v>1751</v>
      </c>
      <c r="J303" s="37"/>
      <c r="K303" s="37"/>
      <c r="L303" s="37"/>
      <c r="M303" s="37"/>
      <c r="N303" s="37"/>
      <c r="O303" s="37"/>
      <c r="P303" s="37"/>
      <c r="Q303" s="37"/>
      <c r="R303" s="37"/>
      <c r="S303" s="37"/>
      <c r="T303" s="37"/>
      <c r="U303" s="37"/>
      <c r="V303" s="37"/>
      <c r="W303" s="37"/>
      <c r="X303" s="37"/>
    </row>
    <row r="304" spans="1:24">
      <c r="A304" s="420">
        <v>100015568432</v>
      </c>
      <c r="B304" s="421" t="s">
        <v>17</v>
      </c>
      <c r="C304" s="421">
        <v>3</v>
      </c>
      <c r="D304" s="285" t="s">
        <v>152</v>
      </c>
      <c r="E304" s="285" t="s">
        <v>4817</v>
      </c>
      <c r="F304" s="285">
        <v>540</v>
      </c>
      <c r="G304" s="285"/>
      <c r="H304" s="421"/>
      <c r="I304" s="421" t="s">
        <v>1751</v>
      </c>
      <c r="J304" s="265">
        <v>44334</v>
      </c>
      <c r="K304" s="278" t="s">
        <v>106</v>
      </c>
      <c r="L304" s="37"/>
      <c r="M304" s="37"/>
      <c r="N304" s="37"/>
      <c r="O304" s="37"/>
      <c r="P304" s="37"/>
      <c r="Q304" s="37"/>
      <c r="R304" s="37"/>
      <c r="S304" s="37"/>
      <c r="T304" s="37"/>
      <c r="U304" s="37"/>
      <c r="V304" s="37"/>
      <c r="W304" s="37"/>
      <c r="X304" s="37"/>
    </row>
    <row r="305" spans="1:24">
      <c r="A305" s="420">
        <v>100016106436</v>
      </c>
      <c r="B305" s="421" t="s">
        <v>17</v>
      </c>
      <c r="C305" s="421">
        <v>3</v>
      </c>
      <c r="D305" s="285" t="s">
        <v>139</v>
      </c>
      <c r="E305" s="285" t="s">
        <v>4811</v>
      </c>
      <c r="F305" s="285">
        <v>540</v>
      </c>
      <c r="G305" s="285"/>
      <c r="H305" s="421"/>
      <c r="I305" s="421" t="s">
        <v>1751</v>
      </c>
      <c r="J305" s="265">
        <v>44334</v>
      </c>
      <c r="K305" s="278" t="s">
        <v>106</v>
      </c>
      <c r="L305" s="37"/>
      <c r="M305" s="37"/>
      <c r="N305" s="37"/>
      <c r="O305" s="37"/>
      <c r="P305" s="37"/>
      <c r="Q305" s="37"/>
      <c r="R305" s="37"/>
      <c r="S305" s="37"/>
      <c r="T305" s="37"/>
      <c r="U305" s="37"/>
      <c r="V305" s="37"/>
      <c r="W305" s="37"/>
      <c r="X305" s="37"/>
    </row>
    <row r="306" spans="1:24">
      <c r="A306" s="420">
        <v>100015534524</v>
      </c>
      <c r="B306" s="421" t="s">
        <v>15</v>
      </c>
      <c r="C306" s="421">
        <v>2</v>
      </c>
      <c r="D306" s="285" t="s">
        <v>139</v>
      </c>
      <c r="E306" s="285" t="s">
        <v>4811</v>
      </c>
      <c r="F306" s="285">
        <v>540</v>
      </c>
      <c r="G306" s="285"/>
      <c r="H306" s="421" t="s">
        <v>4827</v>
      </c>
      <c r="I306" s="422" t="s">
        <v>21</v>
      </c>
      <c r="J306" s="265">
        <v>44329</v>
      </c>
      <c r="K306" s="37"/>
      <c r="L306" s="37"/>
      <c r="M306" s="37"/>
      <c r="N306" s="37"/>
      <c r="O306" s="37"/>
      <c r="P306" s="37"/>
      <c r="Q306" s="37"/>
      <c r="R306" s="37"/>
      <c r="S306" s="37"/>
      <c r="T306" s="37"/>
      <c r="U306" s="37"/>
      <c r="V306" s="37"/>
      <c r="W306" s="37"/>
      <c r="X306" s="37"/>
    </row>
    <row r="307" spans="1:24">
      <c r="A307" s="420">
        <v>100013603030</v>
      </c>
      <c r="B307" s="421" t="s">
        <v>17</v>
      </c>
      <c r="C307" s="421">
        <v>2</v>
      </c>
      <c r="D307" s="285" t="s">
        <v>139</v>
      </c>
      <c r="E307" s="285" t="s">
        <v>4808</v>
      </c>
      <c r="F307" s="285">
        <v>540</v>
      </c>
      <c r="G307" s="285"/>
      <c r="H307" s="421" t="s">
        <v>4823</v>
      </c>
      <c r="I307" s="421" t="s">
        <v>1751</v>
      </c>
      <c r="J307" s="265">
        <v>44333</v>
      </c>
      <c r="K307" s="278" t="s">
        <v>106</v>
      </c>
      <c r="L307" s="37"/>
      <c r="M307" s="37"/>
      <c r="N307" s="37"/>
      <c r="O307" s="37"/>
      <c r="P307" s="37"/>
      <c r="Q307" s="37"/>
      <c r="R307" s="37"/>
      <c r="S307" s="37"/>
      <c r="T307" s="37"/>
      <c r="U307" s="37"/>
      <c r="V307" s="37"/>
      <c r="W307" s="37"/>
      <c r="X307" s="37"/>
    </row>
    <row r="308" spans="1:24">
      <c r="A308" s="420">
        <v>100014744577</v>
      </c>
      <c r="B308" s="421" t="s">
        <v>17</v>
      </c>
      <c r="C308" s="421">
        <v>2</v>
      </c>
      <c r="D308" s="285" t="s">
        <v>139</v>
      </c>
      <c r="E308" s="285" t="s">
        <v>4815</v>
      </c>
      <c r="F308" s="285">
        <v>540</v>
      </c>
      <c r="G308" s="285"/>
      <c r="H308" s="421"/>
      <c r="I308" s="421" t="s">
        <v>1751</v>
      </c>
      <c r="J308" s="265">
        <v>44333</v>
      </c>
      <c r="K308" s="278" t="s">
        <v>106</v>
      </c>
      <c r="L308" s="37"/>
      <c r="M308" s="37"/>
      <c r="N308" s="37"/>
      <c r="O308" s="37"/>
      <c r="P308" s="37"/>
      <c r="Q308" s="37"/>
      <c r="R308" s="37"/>
      <c r="S308" s="37"/>
      <c r="T308" s="37"/>
      <c r="U308" s="37"/>
      <c r="V308" s="37"/>
      <c r="W308" s="37"/>
      <c r="X308" s="37"/>
    </row>
    <row r="309" spans="1:24">
      <c r="A309" s="420">
        <v>100007533414</v>
      </c>
      <c r="B309" s="421" t="s">
        <v>15</v>
      </c>
      <c r="C309" s="421">
        <v>2</v>
      </c>
      <c r="D309" s="285" t="s">
        <v>139</v>
      </c>
      <c r="E309" s="285" t="s">
        <v>4820</v>
      </c>
      <c r="F309" s="285">
        <v>540</v>
      </c>
      <c r="G309" s="285"/>
      <c r="H309" s="421" t="s">
        <v>4823</v>
      </c>
      <c r="I309" s="421" t="s">
        <v>21</v>
      </c>
      <c r="J309" s="265">
        <v>44329</v>
      </c>
      <c r="K309" s="37"/>
      <c r="L309" s="37"/>
      <c r="M309" s="37"/>
      <c r="N309" s="37"/>
      <c r="O309" s="37"/>
      <c r="P309" s="37"/>
      <c r="Q309" s="37"/>
      <c r="R309" s="37"/>
      <c r="S309" s="37"/>
      <c r="T309" s="37"/>
      <c r="U309" s="37"/>
      <c r="V309" s="37"/>
      <c r="W309" s="37"/>
      <c r="X309" s="37"/>
    </row>
    <row r="310" spans="1:24">
      <c r="A310" s="420">
        <v>22691531</v>
      </c>
      <c r="B310" s="421" t="s">
        <v>11</v>
      </c>
      <c r="C310" s="421">
        <v>0</v>
      </c>
      <c r="D310" s="285" t="s">
        <v>139</v>
      </c>
      <c r="E310" s="285" t="s">
        <v>4808</v>
      </c>
      <c r="F310" s="285">
        <v>540</v>
      </c>
      <c r="G310" s="285"/>
      <c r="H310" s="421"/>
      <c r="I310" s="421" t="s">
        <v>1751</v>
      </c>
      <c r="J310" s="37"/>
      <c r="K310" s="37"/>
      <c r="L310" s="37"/>
      <c r="M310" s="37"/>
      <c r="N310" s="37"/>
      <c r="O310" s="37"/>
      <c r="P310" s="37"/>
      <c r="Q310" s="37"/>
      <c r="R310" s="37"/>
      <c r="S310" s="37"/>
      <c r="T310" s="37"/>
      <c r="U310" s="37"/>
      <c r="V310" s="37"/>
      <c r="W310" s="37"/>
      <c r="X310" s="37"/>
    </row>
    <row r="311" spans="1:24">
      <c r="A311" s="420">
        <v>100003973623</v>
      </c>
      <c r="B311" s="421" t="s">
        <v>10</v>
      </c>
      <c r="C311" s="421">
        <v>0</v>
      </c>
      <c r="D311" s="285" t="s">
        <v>139</v>
      </c>
      <c r="E311" s="285" t="s">
        <v>4815</v>
      </c>
      <c r="F311" s="285">
        <v>540</v>
      </c>
      <c r="G311" s="285"/>
      <c r="H311" s="421"/>
      <c r="I311" s="421" t="s">
        <v>4844</v>
      </c>
      <c r="J311" s="265">
        <v>44329</v>
      </c>
      <c r="K311" s="37"/>
      <c r="L311" s="37"/>
      <c r="M311" s="37"/>
      <c r="N311" s="37"/>
      <c r="O311" s="37"/>
      <c r="P311" s="37"/>
      <c r="Q311" s="37"/>
      <c r="R311" s="37"/>
      <c r="S311" s="37"/>
      <c r="T311" s="37"/>
      <c r="U311" s="37"/>
      <c r="V311" s="37"/>
      <c r="W311" s="37"/>
      <c r="X311" s="37"/>
    </row>
    <row r="312" spans="1:24">
      <c r="A312" s="420">
        <v>7286621</v>
      </c>
      <c r="B312" s="421" t="s">
        <v>11</v>
      </c>
      <c r="C312" s="421">
        <v>2</v>
      </c>
      <c r="D312" s="285" t="s">
        <v>139</v>
      </c>
      <c r="E312" s="285" t="s">
        <v>4810</v>
      </c>
      <c r="F312" s="285">
        <v>540</v>
      </c>
      <c r="G312" s="285"/>
      <c r="H312" s="421" t="s">
        <v>4848</v>
      </c>
      <c r="I312" s="421" t="s">
        <v>1751</v>
      </c>
      <c r="J312" s="37"/>
      <c r="K312" s="37"/>
      <c r="L312" s="37"/>
      <c r="M312" s="37"/>
      <c r="N312" s="37"/>
      <c r="O312" s="37"/>
      <c r="P312" s="37"/>
      <c r="Q312" s="37"/>
      <c r="R312" s="37"/>
      <c r="S312" s="37"/>
      <c r="T312" s="37"/>
      <c r="U312" s="37"/>
      <c r="V312" s="37"/>
      <c r="W312" s="37"/>
      <c r="X312" s="37"/>
    </row>
    <row r="313" spans="1:24">
      <c r="A313" s="420">
        <v>100016232573</v>
      </c>
      <c r="B313" s="421" t="s">
        <v>10</v>
      </c>
      <c r="C313" s="421">
        <v>2</v>
      </c>
      <c r="D313" s="285" t="s">
        <v>139</v>
      </c>
      <c r="E313" s="285" t="s">
        <v>4822</v>
      </c>
      <c r="F313" s="285">
        <v>540</v>
      </c>
      <c r="G313" s="285"/>
      <c r="H313" s="421" t="s">
        <v>4848</v>
      </c>
      <c r="I313" s="422" t="s">
        <v>21</v>
      </c>
      <c r="J313" s="265">
        <v>44329</v>
      </c>
      <c r="K313" s="37"/>
      <c r="L313" s="37"/>
      <c r="M313" s="37"/>
      <c r="N313" s="37"/>
      <c r="O313" s="37"/>
      <c r="P313" s="37"/>
      <c r="Q313" s="37"/>
      <c r="R313" s="37"/>
      <c r="S313" s="37"/>
      <c r="T313" s="37"/>
      <c r="U313" s="37"/>
      <c r="V313" s="37"/>
      <c r="W313" s="37"/>
      <c r="X313" s="37"/>
    </row>
    <row r="314" spans="1:24">
      <c r="A314" s="420">
        <v>100011695513</v>
      </c>
      <c r="B314" s="421" t="s">
        <v>17</v>
      </c>
      <c r="C314" s="421">
        <v>0</v>
      </c>
      <c r="D314" s="285" t="s">
        <v>139</v>
      </c>
      <c r="E314" s="285" t="s">
        <v>4815</v>
      </c>
      <c r="F314" s="285">
        <v>540</v>
      </c>
      <c r="G314" s="285"/>
      <c r="H314" s="421"/>
      <c r="I314" s="421" t="s">
        <v>1751</v>
      </c>
      <c r="J314" s="265">
        <v>44334</v>
      </c>
      <c r="K314" s="278" t="s">
        <v>106</v>
      </c>
      <c r="L314" s="37"/>
      <c r="M314" s="37"/>
      <c r="N314" s="37"/>
      <c r="O314" s="37"/>
      <c r="P314" s="37"/>
      <c r="Q314" s="37"/>
      <c r="R314" s="37"/>
      <c r="S314" s="37"/>
      <c r="T314" s="37"/>
      <c r="U314" s="37"/>
      <c r="V314" s="37"/>
      <c r="W314" s="37"/>
      <c r="X314" s="37"/>
    </row>
    <row r="315" spans="1:24">
      <c r="A315" s="420">
        <v>100015882374</v>
      </c>
      <c r="B315" s="421" t="s">
        <v>11</v>
      </c>
      <c r="C315" s="421">
        <v>2</v>
      </c>
      <c r="D315" s="285" t="s">
        <v>139</v>
      </c>
      <c r="E315" s="285" t="s">
        <v>4811</v>
      </c>
      <c r="F315" s="285">
        <v>540</v>
      </c>
      <c r="G315" s="285"/>
      <c r="H315" s="421"/>
      <c r="I315" s="421" t="s">
        <v>1751</v>
      </c>
      <c r="J315" s="37"/>
      <c r="K315" s="37"/>
      <c r="L315" s="37"/>
      <c r="M315" s="37"/>
      <c r="N315" s="37"/>
      <c r="O315" s="37"/>
      <c r="P315" s="37"/>
      <c r="Q315" s="37"/>
      <c r="R315" s="37"/>
      <c r="S315" s="37"/>
      <c r="T315" s="37"/>
      <c r="U315" s="37"/>
      <c r="V315" s="37"/>
      <c r="W315" s="37"/>
      <c r="X315" s="37"/>
    </row>
    <row r="316" spans="1:24">
      <c r="A316" s="420">
        <v>100014108294</v>
      </c>
      <c r="B316" s="421" t="s">
        <v>18</v>
      </c>
      <c r="C316" s="421">
        <v>3</v>
      </c>
      <c r="D316" s="285" t="s">
        <v>139</v>
      </c>
      <c r="E316" s="285" t="s">
        <v>4815</v>
      </c>
      <c r="F316" s="285">
        <v>540</v>
      </c>
      <c r="G316" s="285"/>
      <c r="H316" s="421"/>
      <c r="I316" s="421" t="s">
        <v>1751</v>
      </c>
      <c r="J316" s="37"/>
      <c r="K316" s="37"/>
      <c r="L316" s="37"/>
      <c r="M316" s="37"/>
      <c r="N316" s="37"/>
      <c r="O316" s="37"/>
      <c r="P316" s="37"/>
      <c r="Q316" s="37"/>
      <c r="R316" s="37"/>
      <c r="S316" s="37"/>
      <c r="T316" s="37"/>
      <c r="U316" s="37"/>
      <c r="V316" s="37"/>
      <c r="W316" s="37"/>
      <c r="X316" s="37"/>
    </row>
    <row r="317" spans="1:24">
      <c r="A317" s="420">
        <v>100008138617</v>
      </c>
      <c r="B317" s="421" t="s">
        <v>19</v>
      </c>
      <c r="C317" s="421">
        <v>0</v>
      </c>
      <c r="D317" s="285" t="s">
        <v>139</v>
      </c>
      <c r="E317" s="285" t="s">
        <v>4817</v>
      </c>
      <c r="F317" s="285">
        <v>540</v>
      </c>
      <c r="G317" s="285"/>
      <c r="H317" s="421"/>
      <c r="I317" s="421" t="s">
        <v>1751</v>
      </c>
      <c r="J317" s="37"/>
      <c r="K317" s="37"/>
      <c r="L317" s="37"/>
      <c r="M317" s="37"/>
      <c r="N317" s="37"/>
      <c r="O317" s="37"/>
      <c r="P317" s="37"/>
      <c r="Q317" s="37"/>
      <c r="R317" s="37"/>
      <c r="S317" s="37"/>
      <c r="T317" s="37"/>
      <c r="U317" s="37"/>
      <c r="V317" s="37"/>
      <c r="W317" s="37"/>
      <c r="X317" s="37"/>
    </row>
    <row r="318" spans="1:24">
      <c r="A318" s="420">
        <v>791308688</v>
      </c>
      <c r="B318" s="421" t="s">
        <v>19</v>
      </c>
      <c r="C318" s="421">
        <v>0</v>
      </c>
      <c r="D318" s="285" t="s">
        <v>139</v>
      </c>
      <c r="E318" s="285" t="s">
        <v>4810</v>
      </c>
      <c r="F318" s="285">
        <v>540</v>
      </c>
      <c r="G318" s="285"/>
      <c r="H318" s="421" t="s">
        <v>4849</v>
      </c>
      <c r="I318" s="421" t="s">
        <v>1751</v>
      </c>
      <c r="J318" s="37"/>
      <c r="K318" s="37"/>
      <c r="L318" s="37"/>
      <c r="M318" s="37"/>
      <c r="N318" s="37"/>
      <c r="O318" s="37"/>
      <c r="P318" s="37"/>
      <c r="Q318" s="37"/>
      <c r="R318" s="37"/>
      <c r="S318" s="37"/>
      <c r="T318" s="37"/>
      <c r="U318" s="37"/>
      <c r="V318" s="37"/>
      <c r="W318" s="37"/>
      <c r="X318" s="37"/>
    </row>
    <row r="319" spans="1:24">
      <c r="A319" s="420">
        <v>100000458439</v>
      </c>
      <c r="B319" s="421" t="s">
        <v>19</v>
      </c>
      <c r="C319" s="421">
        <v>2</v>
      </c>
      <c r="D319" s="285" t="s">
        <v>139</v>
      </c>
      <c r="E319" s="285" t="s">
        <v>4817</v>
      </c>
      <c r="F319" s="285">
        <v>540</v>
      </c>
      <c r="G319" s="285"/>
      <c r="H319" s="421" t="s">
        <v>4827</v>
      </c>
      <c r="I319" s="421" t="s">
        <v>1751</v>
      </c>
      <c r="J319" s="37"/>
      <c r="K319" s="37"/>
      <c r="L319" s="37"/>
      <c r="M319" s="37"/>
      <c r="N319" s="37"/>
      <c r="O319" s="37"/>
      <c r="P319" s="37"/>
      <c r="Q319" s="37"/>
      <c r="R319" s="37"/>
      <c r="S319" s="37"/>
      <c r="T319" s="37"/>
      <c r="U319" s="37"/>
      <c r="V319" s="37"/>
      <c r="W319" s="37"/>
      <c r="X319" s="37"/>
    </row>
    <row r="320" spans="1:24">
      <c r="A320" s="420">
        <v>100012444192</v>
      </c>
      <c r="B320" s="421" t="s">
        <v>19</v>
      </c>
      <c r="C320" s="421">
        <v>0</v>
      </c>
      <c r="D320" s="285" t="s">
        <v>139</v>
      </c>
      <c r="E320" s="285" t="s">
        <v>4850</v>
      </c>
      <c r="F320" s="285">
        <v>540</v>
      </c>
      <c r="G320" s="285"/>
      <c r="H320" s="421" t="s">
        <v>4851</v>
      </c>
      <c r="I320" s="421" t="s">
        <v>1751</v>
      </c>
      <c r="J320" s="37"/>
      <c r="K320" s="37"/>
      <c r="L320" s="37"/>
      <c r="M320" s="37"/>
      <c r="N320" s="37"/>
      <c r="O320" s="37"/>
      <c r="P320" s="37"/>
      <c r="Q320" s="37"/>
      <c r="R320" s="37"/>
      <c r="S320" s="37"/>
      <c r="T320" s="37"/>
      <c r="U320" s="37"/>
      <c r="V320" s="37"/>
      <c r="W320" s="37"/>
      <c r="X320" s="37"/>
    </row>
    <row r="321" spans="1:24">
      <c r="A321" s="420">
        <v>100012791439</v>
      </c>
      <c r="B321" s="421" t="s">
        <v>18</v>
      </c>
      <c r="C321" s="421">
        <v>139</v>
      </c>
      <c r="D321" s="285" t="s">
        <v>139</v>
      </c>
      <c r="E321" s="285" t="s">
        <v>4852</v>
      </c>
      <c r="F321" s="285">
        <v>540</v>
      </c>
      <c r="G321" s="285"/>
      <c r="H321" s="421"/>
      <c r="I321" s="421" t="s">
        <v>4809</v>
      </c>
      <c r="J321" s="37"/>
      <c r="K321" s="37"/>
      <c r="L321" s="37"/>
      <c r="M321" s="37"/>
      <c r="N321" s="37"/>
      <c r="O321" s="37"/>
      <c r="P321" s="37"/>
      <c r="Q321" s="37"/>
      <c r="R321" s="37"/>
      <c r="S321" s="37"/>
      <c r="T321" s="37"/>
      <c r="U321" s="37"/>
      <c r="V321" s="37"/>
      <c r="W321" s="37"/>
      <c r="X321" s="37"/>
    </row>
    <row r="322" spans="1:24">
      <c r="A322" s="420">
        <v>100015893612</v>
      </c>
      <c r="B322" s="421" t="s">
        <v>17</v>
      </c>
      <c r="C322" s="421">
        <v>139</v>
      </c>
      <c r="D322" s="285" t="s">
        <v>139</v>
      </c>
      <c r="E322" s="285" t="s">
        <v>4808</v>
      </c>
      <c r="F322" s="285">
        <v>540</v>
      </c>
      <c r="G322" s="285"/>
      <c r="H322" s="421"/>
      <c r="I322" s="421" t="s">
        <v>4079</v>
      </c>
      <c r="J322" s="265">
        <v>44333</v>
      </c>
      <c r="K322" s="278" t="s">
        <v>106</v>
      </c>
      <c r="L322" s="37"/>
      <c r="M322" s="37"/>
      <c r="N322" s="37"/>
      <c r="O322" s="37"/>
      <c r="P322" s="37"/>
      <c r="Q322" s="37"/>
      <c r="R322" s="37"/>
      <c r="S322" s="37"/>
      <c r="T322" s="37"/>
      <c r="U322" s="37"/>
      <c r="V322" s="37"/>
      <c r="W322" s="37"/>
      <c r="X322" s="37"/>
    </row>
    <row r="323" spans="1:24">
      <c r="A323" s="420">
        <v>100013359477</v>
      </c>
      <c r="B323" s="421" t="s">
        <v>10</v>
      </c>
      <c r="C323" s="421">
        <v>139</v>
      </c>
      <c r="D323" s="285" t="s">
        <v>139</v>
      </c>
      <c r="E323" s="285" t="s">
        <v>4815</v>
      </c>
      <c r="F323" s="285">
        <v>540</v>
      </c>
      <c r="G323" s="285"/>
      <c r="H323" s="421"/>
      <c r="I323" s="422" t="s">
        <v>21</v>
      </c>
      <c r="J323" s="265">
        <v>44329</v>
      </c>
      <c r="K323" s="37"/>
      <c r="L323" s="37"/>
      <c r="M323" s="37"/>
      <c r="N323" s="37"/>
      <c r="O323" s="37"/>
      <c r="P323" s="37"/>
      <c r="Q323" s="37"/>
      <c r="R323" s="37"/>
      <c r="S323" s="37"/>
      <c r="T323" s="37"/>
      <c r="U323" s="37"/>
      <c r="V323" s="37"/>
      <c r="W323" s="37"/>
      <c r="X323" s="37"/>
    </row>
    <row r="324" spans="1:24">
      <c r="A324" s="420">
        <v>100009471298</v>
      </c>
      <c r="B324" s="421" t="s">
        <v>10</v>
      </c>
      <c r="C324" s="421">
        <v>139</v>
      </c>
      <c r="D324" s="285" t="s">
        <v>139</v>
      </c>
      <c r="E324" s="285" t="s">
        <v>4815</v>
      </c>
      <c r="F324" s="285">
        <v>540</v>
      </c>
      <c r="G324" s="285"/>
      <c r="H324" s="421"/>
      <c r="I324" s="422" t="s">
        <v>4853</v>
      </c>
      <c r="J324" s="265">
        <v>44329</v>
      </c>
      <c r="K324" s="37">
        <v>2</v>
      </c>
      <c r="L324" s="37"/>
      <c r="M324" s="278" t="s">
        <v>4854</v>
      </c>
      <c r="N324" s="37"/>
      <c r="O324" s="37"/>
      <c r="P324" s="37"/>
      <c r="Q324" s="37"/>
      <c r="R324" s="37"/>
      <c r="S324" s="37"/>
      <c r="T324" s="37"/>
      <c r="U324" s="37"/>
      <c r="V324" s="37"/>
      <c r="W324" s="37"/>
      <c r="X324" s="37"/>
    </row>
    <row r="325" spans="1:24">
      <c r="A325" s="420">
        <v>100015470685</v>
      </c>
      <c r="B325" s="421" t="s">
        <v>12</v>
      </c>
      <c r="C325" s="421">
        <v>149</v>
      </c>
      <c r="D325" s="285" t="s">
        <v>139</v>
      </c>
      <c r="E325" s="285" t="s">
        <v>4822</v>
      </c>
      <c r="F325" s="285">
        <v>540</v>
      </c>
      <c r="G325" s="285"/>
      <c r="H325" s="421"/>
      <c r="I325" s="421" t="s">
        <v>1751</v>
      </c>
      <c r="J325" s="37"/>
      <c r="K325" s="37"/>
      <c r="L325" s="37"/>
      <c r="M325" s="37"/>
      <c r="N325" s="37"/>
      <c r="O325" s="37"/>
      <c r="P325" s="37"/>
      <c r="Q325" s="37"/>
      <c r="R325" s="37"/>
      <c r="S325" s="37"/>
      <c r="T325" s="37"/>
      <c r="U325" s="37"/>
      <c r="V325" s="37"/>
      <c r="W325" s="37"/>
      <c r="X325" s="37"/>
    </row>
    <row r="326" spans="1:24">
      <c r="A326" s="420">
        <v>100017314798</v>
      </c>
      <c r="B326" s="421" t="s">
        <v>6</v>
      </c>
      <c r="C326" s="421">
        <v>2</v>
      </c>
      <c r="D326" s="285" t="s">
        <v>139</v>
      </c>
      <c r="E326" s="285" t="s">
        <v>4828</v>
      </c>
      <c r="F326" s="285">
        <v>540</v>
      </c>
      <c r="G326" s="285"/>
      <c r="H326" s="421" t="s">
        <v>4855</v>
      </c>
      <c r="I326" s="421" t="s">
        <v>4079</v>
      </c>
      <c r="J326" s="37"/>
      <c r="K326" s="37"/>
      <c r="L326" s="37"/>
      <c r="M326" s="37"/>
      <c r="N326" s="37"/>
      <c r="O326" s="37"/>
      <c r="P326" s="37"/>
      <c r="Q326" s="37"/>
      <c r="R326" s="37"/>
      <c r="S326" s="37"/>
      <c r="T326" s="37"/>
      <c r="U326" s="37"/>
      <c r="V326" s="37"/>
      <c r="W326" s="37"/>
      <c r="X326" s="37"/>
    </row>
    <row r="327" spans="1:24">
      <c r="A327" s="420">
        <v>100012029968</v>
      </c>
      <c r="B327" s="421" t="s">
        <v>6</v>
      </c>
      <c r="C327" s="421">
        <v>2</v>
      </c>
      <c r="D327" s="285" t="s">
        <v>139</v>
      </c>
      <c r="E327" s="285" t="s">
        <v>4815</v>
      </c>
      <c r="F327" s="285">
        <v>540</v>
      </c>
      <c r="G327" s="285"/>
      <c r="H327" s="421"/>
      <c r="I327" s="421" t="s">
        <v>4079</v>
      </c>
      <c r="J327" s="37"/>
      <c r="K327" s="37"/>
      <c r="L327" s="37"/>
      <c r="M327" s="37"/>
      <c r="N327" s="37"/>
      <c r="O327" s="37"/>
      <c r="P327" s="37"/>
      <c r="Q327" s="37"/>
      <c r="R327" s="37"/>
      <c r="S327" s="37"/>
      <c r="T327" s="37"/>
      <c r="U327" s="37"/>
      <c r="V327" s="37"/>
      <c r="W327" s="37"/>
      <c r="X327" s="37"/>
    </row>
    <row r="328" spans="1:24">
      <c r="A328" s="420">
        <v>100016483578</v>
      </c>
      <c r="B328" s="421" t="s">
        <v>18</v>
      </c>
      <c r="C328" s="421">
        <v>3</v>
      </c>
      <c r="D328" s="285" t="s">
        <v>139</v>
      </c>
      <c r="E328" s="285" t="s">
        <v>4815</v>
      </c>
      <c r="F328" s="285">
        <v>540</v>
      </c>
      <c r="G328" s="285"/>
      <c r="H328" s="421"/>
      <c r="I328" s="421" t="s">
        <v>4813</v>
      </c>
      <c r="J328" s="37"/>
      <c r="K328" s="37"/>
      <c r="L328" s="37"/>
      <c r="M328" s="37"/>
      <c r="N328" s="37"/>
      <c r="O328" s="37"/>
      <c r="P328" s="37"/>
      <c r="Q328" s="37"/>
      <c r="R328" s="37"/>
      <c r="S328" s="37"/>
      <c r="T328" s="37"/>
      <c r="U328" s="37"/>
      <c r="V328" s="37"/>
      <c r="W328" s="37"/>
      <c r="X328" s="37"/>
    </row>
    <row r="329" spans="1:24">
      <c r="A329" s="420">
        <v>100014389068</v>
      </c>
      <c r="B329" s="421" t="s">
        <v>15</v>
      </c>
      <c r="C329" s="421">
        <v>2</v>
      </c>
      <c r="D329" s="285" t="s">
        <v>139</v>
      </c>
      <c r="E329" s="285" t="s">
        <v>4817</v>
      </c>
      <c r="F329" s="285">
        <v>540</v>
      </c>
      <c r="G329" s="285"/>
      <c r="H329" s="421" t="s">
        <v>4827</v>
      </c>
      <c r="I329" s="422" t="s">
        <v>2338</v>
      </c>
      <c r="J329" s="265">
        <v>44329</v>
      </c>
      <c r="K329" s="37"/>
      <c r="L329" s="37"/>
      <c r="M329" s="37"/>
      <c r="N329" s="37"/>
      <c r="O329" s="37"/>
      <c r="P329" s="37"/>
      <c r="Q329" s="37"/>
      <c r="R329" s="37"/>
      <c r="S329" s="37"/>
      <c r="T329" s="37"/>
      <c r="U329" s="37"/>
      <c r="V329" s="37"/>
      <c r="W329" s="37"/>
      <c r="X329" s="37"/>
    </row>
    <row r="330" spans="1:24">
      <c r="A330" s="420">
        <v>18889688</v>
      </c>
      <c r="B330" s="421" t="s">
        <v>12</v>
      </c>
      <c r="C330" s="421">
        <v>9</v>
      </c>
      <c r="D330" s="285" t="s">
        <v>139</v>
      </c>
      <c r="E330" s="285" t="s">
        <v>4815</v>
      </c>
      <c r="F330" s="285">
        <v>540</v>
      </c>
      <c r="G330" s="285"/>
      <c r="H330" s="421"/>
      <c r="I330" s="421" t="s">
        <v>1751</v>
      </c>
      <c r="J330" s="37"/>
      <c r="K330" s="37"/>
      <c r="L330" s="37"/>
      <c r="M330" s="37"/>
      <c r="N330" s="37"/>
      <c r="O330" s="37"/>
      <c r="P330" s="37"/>
      <c r="Q330" s="37"/>
      <c r="R330" s="37"/>
      <c r="S330" s="37"/>
      <c r="T330" s="37"/>
      <c r="U330" s="37"/>
      <c r="V330" s="37"/>
      <c r="W330" s="37"/>
      <c r="X330" s="37"/>
    </row>
    <row r="331" spans="1:24">
      <c r="A331" s="420">
        <v>100012457480</v>
      </c>
      <c r="B331" s="421" t="s">
        <v>15</v>
      </c>
      <c r="C331" s="421">
        <v>0</v>
      </c>
      <c r="D331" s="285" t="s">
        <v>139</v>
      </c>
      <c r="E331" s="285" t="s">
        <v>4817</v>
      </c>
      <c r="F331" s="285">
        <v>540</v>
      </c>
      <c r="G331" s="285"/>
      <c r="H331" s="421" t="s">
        <v>4856</v>
      </c>
      <c r="I331" s="421" t="s">
        <v>21</v>
      </c>
      <c r="J331" s="265">
        <v>44329</v>
      </c>
      <c r="K331" s="37"/>
      <c r="L331" s="37"/>
      <c r="M331" s="37"/>
      <c r="N331" s="37"/>
      <c r="O331" s="37"/>
      <c r="P331" s="37"/>
      <c r="Q331" s="37"/>
      <c r="R331" s="37"/>
      <c r="S331" s="37"/>
      <c r="T331" s="37"/>
      <c r="U331" s="37"/>
      <c r="V331" s="37"/>
      <c r="W331" s="37"/>
      <c r="X331" s="37"/>
    </row>
    <row r="332" spans="1:24">
      <c r="A332" s="420">
        <v>100013795157</v>
      </c>
      <c r="B332" s="421" t="s">
        <v>10</v>
      </c>
      <c r="C332" s="421">
        <v>3</v>
      </c>
      <c r="D332" s="285" t="s">
        <v>152</v>
      </c>
      <c r="E332" s="285" t="s">
        <v>4820</v>
      </c>
      <c r="F332" s="285">
        <v>510</v>
      </c>
      <c r="G332" s="285"/>
      <c r="H332" s="421"/>
      <c r="I332" s="421" t="s">
        <v>1751</v>
      </c>
      <c r="J332" s="37"/>
      <c r="K332" s="37"/>
      <c r="L332" s="37"/>
      <c r="M332" s="37"/>
      <c r="N332" s="37"/>
      <c r="O332" s="37"/>
      <c r="P332" s="37"/>
      <c r="Q332" s="37"/>
      <c r="R332" s="37"/>
      <c r="S332" s="37"/>
      <c r="T332" s="37"/>
      <c r="U332" s="37"/>
      <c r="V332" s="37"/>
      <c r="W332" s="37"/>
      <c r="X332" s="37"/>
    </row>
    <row r="333" spans="1:24">
      <c r="A333" s="420">
        <v>100014926581</v>
      </c>
      <c r="B333" s="421" t="s">
        <v>6</v>
      </c>
      <c r="C333" s="421">
        <v>3</v>
      </c>
      <c r="D333" s="285" t="s">
        <v>152</v>
      </c>
      <c r="E333" s="285" t="s">
        <v>4808</v>
      </c>
      <c r="F333" s="285">
        <v>432</v>
      </c>
      <c r="G333" s="285"/>
      <c r="H333" s="421"/>
      <c r="I333" s="421" t="s">
        <v>1751</v>
      </c>
      <c r="J333" s="37"/>
      <c r="K333" s="37"/>
      <c r="L333" s="37"/>
      <c r="M333" s="37"/>
      <c r="N333" s="37"/>
      <c r="O333" s="37"/>
      <c r="P333" s="37"/>
      <c r="Q333" s="37"/>
      <c r="R333" s="37"/>
      <c r="S333" s="37"/>
      <c r="T333" s="37"/>
      <c r="U333" s="37"/>
      <c r="V333" s="37"/>
      <c r="W333" s="37"/>
      <c r="X333" s="37"/>
    </row>
    <row r="334" spans="1:24">
      <c r="A334" s="420">
        <v>100015130836</v>
      </c>
      <c r="B334" s="421" t="s">
        <v>19</v>
      </c>
      <c r="C334" s="421">
        <v>3</v>
      </c>
      <c r="D334" s="285" t="s">
        <v>152</v>
      </c>
      <c r="E334" s="285" t="s">
        <v>4808</v>
      </c>
      <c r="F334" s="285">
        <v>432</v>
      </c>
      <c r="G334" s="285"/>
      <c r="H334" s="421"/>
      <c r="I334" s="421" t="s">
        <v>1751</v>
      </c>
      <c r="J334" s="37"/>
      <c r="K334" s="37"/>
      <c r="L334" s="37"/>
      <c r="M334" s="37"/>
      <c r="N334" s="37"/>
      <c r="O334" s="37"/>
      <c r="P334" s="37"/>
      <c r="Q334" s="37"/>
      <c r="R334" s="37"/>
      <c r="S334" s="37"/>
      <c r="T334" s="37"/>
      <c r="U334" s="37"/>
      <c r="V334" s="37"/>
      <c r="W334" s="37"/>
      <c r="X334" s="37"/>
    </row>
    <row r="335" spans="1:24">
      <c r="A335" s="420">
        <v>100007255989</v>
      </c>
      <c r="B335" s="421" t="s">
        <v>15</v>
      </c>
      <c r="C335" s="421">
        <v>16</v>
      </c>
      <c r="D335" s="285" t="s">
        <v>139</v>
      </c>
      <c r="E335" s="285" t="s">
        <v>4808</v>
      </c>
      <c r="F335" s="285">
        <v>405</v>
      </c>
      <c r="G335" s="285"/>
      <c r="H335" s="421"/>
      <c r="I335" s="421" t="s">
        <v>21</v>
      </c>
      <c r="J335" s="265">
        <v>44329</v>
      </c>
      <c r="K335" s="37"/>
      <c r="L335" s="37"/>
      <c r="M335" s="37"/>
      <c r="N335" s="37"/>
      <c r="O335" s="37"/>
      <c r="P335" s="37"/>
      <c r="Q335" s="37"/>
      <c r="R335" s="37"/>
      <c r="S335" s="37"/>
      <c r="T335" s="37"/>
      <c r="U335" s="37"/>
      <c r="V335" s="37"/>
      <c r="W335" s="37"/>
      <c r="X335" s="37"/>
    </row>
    <row r="336" spans="1:24">
      <c r="A336" s="420">
        <v>100013432464</v>
      </c>
      <c r="B336" s="421" t="s">
        <v>15</v>
      </c>
      <c r="C336" s="421">
        <v>3</v>
      </c>
      <c r="D336" s="285" t="s">
        <v>139</v>
      </c>
      <c r="E336" s="285" t="s">
        <v>4817</v>
      </c>
      <c r="F336" s="285">
        <v>385.35998540000003</v>
      </c>
      <c r="G336" s="285"/>
      <c r="H336" s="421" t="s">
        <v>4848</v>
      </c>
      <c r="I336" s="422" t="s">
        <v>2338</v>
      </c>
      <c r="J336" s="265">
        <v>44330</v>
      </c>
      <c r="K336" s="37"/>
      <c r="L336" s="37"/>
      <c r="M336" s="37"/>
      <c r="N336" s="37"/>
      <c r="O336" s="37"/>
      <c r="P336" s="37"/>
      <c r="Q336" s="37"/>
      <c r="R336" s="37"/>
      <c r="S336" s="37"/>
      <c r="T336" s="37"/>
      <c r="U336" s="37"/>
      <c r="V336" s="37"/>
      <c r="W336" s="37"/>
      <c r="X336" s="37"/>
    </row>
    <row r="337" spans="1:24">
      <c r="A337" s="420">
        <v>100013773349</v>
      </c>
      <c r="B337" s="422" t="s">
        <v>12</v>
      </c>
      <c r="C337" s="421">
        <v>46</v>
      </c>
      <c r="D337" s="285" t="s">
        <v>139</v>
      </c>
      <c r="E337" s="285" t="s">
        <v>4820</v>
      </c>
      <c r="F337" s="285">
        <v>378</v>
      </c>
      <c r="G337" s="285"/>
      <c r="H337" s="421"/>
      <c r="I337" s="421" t="s">
        <v>4079</v>
      </c>
      <c r="J337" s="265">
        <v>44330</v>
      </c>
      <c r="K337" s="37"/>
      <c r="L337" s="37"/>
      <c r="M337" s="37"/>
      <c r="N337" s="37"/>
      <c r="O337" s="37"/>
      <c r="P337" s="37"/>
      <c r="Q337" s="37"/>
      <c r="R337" s="37"/>
      <c r="S337" s="37"/>
      <c r="T337" s="37"/>
      <c r="U337" s="37"/>
      <c r="V337" s="37"/>
      <c r="W337" s="37"/>
      <c r="X337" s="37"/>
    </row>
    <row r="338" spans="1:24">
      <c r="A338" s="423">
        <v>100013299399</v>
      </c>
      <c r="B338" s="424" t="s">
        <v>17</v>
      </c>
      <c r="C338" s="424">
        <v>3</v>
      </c>
      <c r="D338" s="285" t="s">
        <v>152</v>
      </c>
      <c r="E338" s="285" t="s">
        <v>4815</v>
      </c>
      <c r="F338" s="285">
        <v>360</v>
      </c>
      <c r="G338" s="285"/>
      <c r="H338" s="424"/>
      <c r="I338" s="424" t="s">
        <v>1751</v>
      </c>
      <c r="J338" s="265">
        <v>44333</v>
      </c>
      <c r="K338" s="278" t="s">
        <v>106</v>
      </c>
      <c r="L338" s="37"/>
      <c r="M338" s="37"/>
      <c r="N338" s="37"/>
      <c r="O338" s="37"/>
      <c r="P338" s="37"/>
      <c r="Q338" s="37"/>
      <c r="R338" s="37"/>
      <c r="S338" s="37"/>
      <c r="T338" s="37"/>
      <c r="U338" s="37"/>
      <c r="V338" s="37"/>
      <c r="W338" s="37"/>
      <c r="X338" s="37"/>
    </row>
    <row r="339" spans="1:24">
      <c r="A339" s="420">
        <v>100017081314</v>
      </c>
      <c r="B339" s="421" t="s">
        <v>14</v>
      </c>
      <c r="C339" s="421">
        <v>3</v>
      </c>
      <c r="D339" s="285" t="s">
        <v>152</v>
      </c>
      <c r="E339" s="285" t="s">
        <v>4817</v>
      </c>
      <c r="F339" s="285">
        <v>360</v>
      </c>
      <c r="G339" s="285"/>
      <c r="H339" s="421"/>
      <c r="I339" s="421" t="s">
        <v>1751</v>
      </c>
      <c r="J339" s="265">
        <v>44333</v>
      </c>
      <c r="K339" s="37"/>
      <c r="L339" s="37"/>
      <c r="M339" s="37"/>
      <c r="N339" s="37"/>
      <c r="O339" s="37"/>
      <c r="P339" s="37"/>
      <c r="Q339" s="37"/>
      <c r="R339" s="37"/>
      <c r="S339" s="37"/>
      <c r="T339" s="37"/>
      <c r="U339" s="37"/>
      <c r="V339" s="37"/>
      <c r="W339" s="37"/>
      <c r="X339" s="37"/>
    </row>
    <row r="340" spans="1:24">
      <c r="A340" s="420">
        <v>100016777082</v>
      </c>
      <c r="B340" s="421" t="s">
        <v>6</v>
      </c>
      <c r="C340" s="421">
        <v>3</v>
      </c>
      <c r="D340" s="285" t="s">
        <v>152</v>
      </c>
      <c r="E340" s="285" t="s">
        <v>4811</v>
      </c>
      <c r="F340" s="285">
        <v>360</v>
      </c>
      <c r="G340" s="285"/>
      <c r="H340" s="421"/>
      <c r="I340" s="421" t="s">
        <v>1751</v>
      </c>
      <c r="J340" s="37"/>
      <c r="K340" s="37"/>
      <c r="L340" s="37"/>
      <c r="M340" s="37"/>
      <c r="N340" s="37"/>
      <c r="O340" s="37"/>
      <c r="P340" s="37"/>
      <c r="Q340" s="37"/>
      <c r="R340" s="37"/>
      <c r="S340" s="37"/>
      <c r="T340" s="37"/>
      <c r="U340" s="37"/>
      <c r="V340" s="37"/>
      <c r="W340" s="37"/>
      <c r="X340" s="37"/>
    </row>
    <row r="341" spans="1:24">
      <c r="A341" s="420">
        <v>100001272564</v>
      </c>
      <c r="B341" s="421" t="s">
        <v>11</v>
      </c>
      <c r="C341" s="421">
        <v>10</v>
      </c>
      <c r="D341" s="285" t="s">
        <v>139</v>
      </c>
      <c r="E341" s="285" t="s">
        <v>4811</v>
      </c>
      <c r="F341" s="285">
        <v>360</v>
      </c>
      <c r="G341" s="285"/>
      <c r="H341" s="421"/>
      <c r="I341" s="421" t="s">
        <v>4079</v>
      </c>
      <c r="J341" s="37"/>
      <c r="K341" s="37"/>
      <c r="L341" s="37"/>
      <c r="M341" s="37"/>
      <c r="N341" s="37"/>
      <c r="O341" s="37"/>
      <c r="P341" s="37"/>
      <c r="Q341" s="37"/>
      <c r="R341" s="37"/>
      <c r="S341" s="37"/>
      <c r="T341" s="37"/>
      <c r="U341" s="37"/>
      <c r="V341" s="37"/>
      <c r="W341" s="37"/>
      <c r="X341" s="37"/>
    </row>
    <row r="342" spans="1:24">
      <c r="A342" s="420">
        <v>100005896585</v>
      </c>
      <c r="B342" s="421" t="s">
        <v>14</v>
      </c>
      <c r="C342" s="421">
        <v>2</v>
      </c>
      <c r="D342" s="285" t="s">
        <v>139</v>
      </c>
      <c r="E342" s="285" t="s">
        <v>4815</v>
      </c>
      <c r="F342" s="285">
        <v>351.42999270000001</v>
      </c>
      <c r="G342" s="285"/>
      <c r="H342" s="421" t="s">
        <v>4857</v>
      </c>
      <c r="I342" s="421" t="s">
        <v>1751</v>
      </c>
      <c r="J342" s="265">
        <v>44334</v>
      </c>
      <c r="K342" s="37"/>
      <c r="L342" s="37"/>
      <c r="M342" s="37"/>
      <c r="N342" s="37"/>
      <c r="O342" s="37"/>
      <c r="P342" s="37"/>
      <c r="Q342" s="37"/>
      <c r="R342" s="37"/>
      <c r="S342" s="37"/>
      <c r="T342" s="37"/>
      <c r="U342" s="37"/>
      <c r="V342" s="37"/>
      <c r="W342" s="37"/>
      <c r="X342" s="37"/>
    </row>
    <row r="343" spans="1:24">
      <c r="A343" s="423">
        <v>100011600239</v>
      </c>
      <c r="B343" s="424" t="s">
        <v>10</v>
      </c>
      <c r="C343" s="424">
        <v>0</v>
      </c>
      <c r="D343" s="285" t="s">
        <v>152</v>
      </c>
      <c r="E343" s="285" t="s">
        <v>4810</v>
      </c>
      <c r="F343" s="285">
        <v>351</v>
      </c>
      <c r="G343" s="285"/>
      <c r="H343" s="424"/>
      <c r="I343" s="424" t="s">
        <v>1751</v>
      </c>
      <c r="J343" s="37"/>
      <c r="K343" s="37"/>
      <c r="L343" s="37"/>
      <c r="M343" s="37"/>
      <c r="N343" s="37"/>
      <c r="O343" s="37"/>
      <c r="P343" s="37"/>
      <c r="Q343" s="37"/>
      <c r="R343" s="37"/>
      <c r="S343" s="37"/>
      <c r="T343" s="37"/>
      <c r="U343" s="37"/>
      <c r="V343" s="37"/>
      <c r="W343" s="37"/>
      <c r="X343" s="37"/>
    </row>
    <row r="344" spans="1:24">
      <c r="A344" s="420">
        <v>100011604370</v>
      </c>
      <c r="B344" s="421" t="s">
        <v>12</v>
      </c>
      <c r="C344" s="421">
        <v>3</v>
      </c>
      <c r="D344" s="285" t="s">
        <v>139</v>
      </c>
      <c r="E344" s="285" t="s">
        <v>4808</v>
      </c>
      <c r="F344" s="285">
        <v>330</v>
      </c>
      <c r="G344" s="285"/>
      <c r="H344" s="421"/>
      <c r="I344" s="421" t="s">
        <v>1751</v>
      </c>
      <c r="J344" s="37"/>
      <c r="K344" s="37"/>
      <c r="L344" s="37"/>
      <c r="M344" s="37"/>
      <c r="N344" s="37"/>
      <c r="O344" s="37"/>
      <c r="P344" s="37"/>
      <c r="Q344" s="37"/>
      <c r="R344" s="37"/>
      <c r="S344" s="37"/>
      <c r="T344" s="37"/>
      <c r="U344" s="37"/>
      <c r="V344" s="37"/>
      <c r="W344" s="37"/>
      <c r="X344" s="37"/>
    </row>
    <row r="345" spans="1:24">
      <c r="A345" s="420">
        <v>100007584449</v>
      </c>
      <c r="B345" s="421" t="s">
        <v>18</v>
      </c>
      <c r="C345" s="421">
        <v>139</v>
      </c>
      <c r="D345" s="285" t="s">
        <v>139</v>
      </c>
      <c r="E345" s="285" t="s">
        <v>4815</v>
      </c>
      <c r="F345" s="285">
        <v>330</v>
      </c>
      <c r="G345" s="285"/>
      <c r="H345" s="421"/>
      <c r="I345" s="421" t="s">
        <v>4079</v>
      </c>
      <c r="J345" s="37"/>
      <c r="K345" s="37"/>
      <c r="L345" s="37"/>
      <c r="M345" s="37"/>
      <c r="N345" s="37"/>
      <c r="O345" s="37"/>
      <c r="P345" s="37"/>
      <c r="Q345" s="37"/>
      <c r="R345" s="37"/>
      <c r="S345" s="37"/>
      <c r="T345" s="37"/>
      <c r="U345" s="37"/>
      <c r="V345" s="37"/>
      <c r="W345" s="37"/>
      <c r="X345" s="37"/>
    </row>
    <row r="346" spans="1:24">
      <c r="A346" s="429">
        <v>100008000000</v>
      </c>
      <c r="B346" s="430" t="s">
        <v>18</v>
      </c>
      <c r="C346" s="430">
        <v>0</v>
      </c>
      <c r="D346" s="285" t="s">
        <v>139</v>
      </c>
      <c r="E346" s="285" t="s">
        <v>4815</v>
      </c>
      <c r="F346" s="285">
        <v>330</v>
      </c>
      <c r="G346" s="285"/>
      <c r="H346" s="430"/>
      <c r="I346" s="430" t="s">
        <v>1751</v>
      </c>
      <c r="J346" s="37"/>
      <c r="K346" s="37"/>
      <c r="L346" s="37"/>
      <c r="M346" s="37"/>
      <c r="N346" s="37"/>
      <c r="O346" s="37"/>
      <c r="P346" s="37"/>
      <c r="Q346" s="37"/>
      <c r="R346" s="37"/>
      <c r="S346" s="37"/>
      <c r="T346" s="37"/>
      <c r="U346" s="37"/>
      <c r="V346" s="37"/>
      <c r="W346" s="37"/>
      <c r="X346" s="37"/>
    </row>
    <row r="347" spans="1:24">
      <c r="A347" s="420">
        <v>100003839165</v>
      </c>
      <c r="B347" s="421" t="s">
        <v>10</v>
      </c>
      <c r="C347" s="421">
        <v>0</v>
      </c>
      <c r="D347" s="285" t="s">
        <v>152</v>
      </c>
      <c r="E347" s="285" t="s">
        <v>4815</v>
      </c>
      <c r="F347" s="285">
        <v>324</v>
      </c>
      <c r="G347" s="285"/>
      <c r="H347" s="421"/>
      <c r="I347" s="421" t="s">
        <v>4079</v>
      </c>
      <c r="J347" s="37"/>
      <c r="K347" s="37"/>
      <c r="L347" s="37"/>
      <c r="M347" s="37"/>
      <c r="N347" s="37"/>
      <c r="O347" s="37"/>
      <c r="P347" s="37"/>
      <c r="Q347" s="37"/>
      <c r="R347" s="37"/>
      <c r="S347" s="37"/>
      <c r="T347" s="37"/>
      <c r="U347" s="37"/>
      <c r="V347" s="37"/>
      <c r="W347" s="37"/>
      <c r="X347" s="37"/>
    </row>
    <row r="348" spans="1:24">
      <c r="A348" s="423">
        <v>100005631551</v>
      </c>
      <c r="B348" s="424" t="s">
        <v>11</v>
      </c>
      <c r="C348" s="424">
        <v>3</v>
      </c>
      <c r="D348" s="285" t="s">
        <v>152</v>
      </c>
      <c r="E348" s="285" t="s">
        <v>4808</v>
      </c>
      <c r="F348" s="285">
        <v>324</v>
      </c>
      <c r="G348" s="285"/>
      <c r="H348" s="424"/>
      <c r="I348" s="424" t="s">
        <v>1751</v>
      </c>
      <c r="J348" s="265">
        <v>44333</v>
      </c>
      <c r="K348" s="37"/>
      <c r="L348" s="37"/>
      <c r="M348" s="37"/>
      <c r="N348" s="37"/>
      <c r="O348" s="37"/>
      <c r="P348" s="37"/>
      <c r="Q348" s="37"/>
      <c r="R348" s="37"/>
      <c r="S348" s="37"/>
      <c r="T348" s="37"/>
      <c r="U348" s="37"/>
      <c r="V348" s="37"/>
      <c r="W348" s="37"/>
      <c r="X348" s="37"/>
    </row>
    <row r="349" spans="1:24">
      <c r="A349" s="420">
        <v>100009532058</v>
      </c>
      <c r="B349" s="421" t="s">
        <v>10</v>
      </c>
      <c r="C349" s="421">
        <v>139</v>
      </c>
      <c r="D349" s="285" t="s">
        <v>139</v>
      </c>
      <c r="E349" s="285" t="s">
        <v>4808</v>
      </c>
      <c r="F349" s="285">
        <v>314.27999879999999</v>
      </c>
      <c r="G349" s="285"/>
      <c r="H349" s="421"/>
      <c r="I349" s="422" t="s">
        <v>54</v>
      </c>
      <c r="J349" s="265">
        <v>44329</v>
      </c>
      <c r="K349" s="37"/>
      <c r="L349" s="37"/>
      <c r="M349" s="37"/>
      <c r="N349" s="37"/>
      <c r="O349" s="37"/>
      <c r="P349" s="37"/>
      <c r="Q349" s="37"/>
      <c r="R349" s="37"/>
      <c r="S349" s="37"/>
      <c r="T349" s="37"/>
      <c r="U349" s="37"/>
      <c r="V349" s="37"/>
      <c r="W349" s="37"/>
      <c r="X349" s="37"/>
    </row>
    <row r="350" spans="1:24">
      <c r="A350" s="420">
        <v>100012726546</v>
      </c>
      <c r="B350" s="421" t="s">
        <v>19</v>
      </c>
      <c r="C350" s="421">
        <v>3</v>
      </c>
      <c r="D350" s="285" t="s">
        <v>152</v>
      </c>
      <c r="E350" s="285" t="s">
        <v>4810</v>
      </c>
      <c r="F350" s="285">
        <v>300</v>
      </c>
      <c r="G350" s="285"/>
      <c r="H350" s="421"/>
      <c r="I350" s="421" t="s">
        <v>1751</v>
      </c>
      <c r="J350" s="37"/>
      <c r="K350" s="37"/>
      <c r="L350" s="37"/>
      <c r="M350" s="37"/>
      <c r="N350" s="37"/>
      <c r="O350" s="37"/>
      <c r="P350" s="37"/>
      <c r="Q350" s="37"/>
      <c r="R350" s="37"/>
      <c r="S350" s="37"/>
      <c r="T350" s="37"/>
      <c r="U350" s="37"/>
      <c r="V350" s="37"/>
      <c r="W350" s="37"/>
      <c r="X350" s="37"/>
    </row>
    <row r="351" spans="1:24">
      <c r="A351" s="420">
        <v>100016237238</v>
      </c>
      <c r="B351" s="421" t="s">
        <v>12</v>
      </c>
      <c r="C351" s="421">
        <v>2</v>
      </c>
      <c r="D351" s="285" t="s">
        <v>139</v>
      </c>
      <c r="E351" s="285" t="s">
        <v>4808</v>
      </c>
      <c r="F351" s="285">
        <v>300</v>
      </c>
      <c r="G351" s="285"/>
      <c r="H351" s="421" t="s">
        <v>4856</v>
      </c>
      <c r="I351" s="421" t="s">
        <v>4079</v>
      </c>
      <c r="J351" s="37"/>
      <c r="K351" s="37"/>
      <c r="L351" s="37"/>
      <c r="M351" s="37"/>
      <c r="N351" s="37"/>
      <c r="O351" s="37"/>
      <c r="P351" s="37"/>
      <c r="Q351" s="37"/>
      <c r="R351" s="37"/>
      <c r="S351" s="37"/>
      <c r="T351" s="37"/>
      <c r="U351" s="37"/>
      <c r="V351" s="37"/>
      <c r="W351" s="37"/>
      <c r="X351" s="37"/>
    </row>
    <row r="352" spans="1:24">
      <c r="A352" s="420">
        <v>100016158122</v>
      </c>
      <c r="B352" s="421" t="s">
        <v>17</v>
      </c>
      <c r="C352" s="421">
        <v>2</v>
      </c>
      <c r="D352" s="285" t="s">
        <v>139</v>
      </c>
      <c r="E352" s="285" t="s">
        <v>4811</v>
      </c>
      <c r="F352" s="285">
        <v>300</v>
      </c>
      <c r="G352" s="285"/>
      <c r="H352" s="421" t="s">
        <v>4827</v>
      </c>
      <c r="I352" s="421" t="s">
        <v>1751</v>
      </c>
      <c r="J352" s="278" t="s">
        <v>75</v>
      </c>
      <c r="K352" s="278" t="s">
        <v>106</v>
      </c>
      <c r="L352" s="37"/>
      <c r="M352" s="37"/>
      <c r="N352" s="37"/>
      <c r="O352" s="37"/>
      <c r="P352" s="37"/>
      <c r="Q352" s="37"/>
      <c r="R352" s="37"/>
      <c r="S352" s="37"/>
      <c r="T352" s="37"/>
      <c r="U352" s="37"/>
      <c r="V352" s="37"/>
      <c r="W352" s="37"/>
      <c r="X352" s="37"/>
    </row>
    <row r="353" spans="1:24">
      <c r="A353" s="420">
        <v>100017254773</v>
      </c>
      <c r="B353" s="421" t="s">
        <v>6</v>
      </c>
      <c r="C353" s="421">
        <v>3</v>
      </c>
      <c r="D353" s="285" t="s">
        <v>152</v>
      </c>
      <c r="E353" s="285" t="s">
        <v>4808</v>
      </c>
      <c r="F353" s="285">
        <v>297</v>
      </c>
      <c r="G353" s="285"/>
      <c r="H353" s="421"/>
      <c r="I353" s="421" t="s">
        <v>1751</v>
      </c>
      <c r="J353" s="37"/>
      <c r="K353" s="37"/>
      <c r="L353" s="37"/>
      <c r="M353" s="37"/>
      <c r="N353" s="37"/>
      <c r="O353" s="37"/>
      <c r="P353" s="37"/>
      <c r="Q353" s="37"/>
      <c r="R353" s="37"/>
      <c r="S353" s="37"/>
      <c r="T353" s="37"/>
      <c r="U353" s="37"/>
      <c r="V353" s="37"/>
      <c r="W353" s="37"/>
      <c r="X353" s="37"/>
    </row>
    <row r="354" spans="1:24">
      <c r="A354" s="420">
        <v>100015080356</v>
      </c>
      <c r="B354" s="421" t="s">
        <v>16</v>
      </c>
      <c r="C354" s="421">
        <v>3</v>
      </c>
      <c r="D354" s="285" t="s">
        <v>152</v>
      </c>
      <c r="E354" s="285" t="s">
        <v>4808</v>
      </c>
      <c r="F354" s="285">
        <v>297</v>
      </c>
      <c r="G354" s="285"/>
      <c r="H354" s="421"/>
      <c r="I354" s="421" t="s">
        <v>1751</v>
      </c>
      <c r="J354" s="37"/>
      <c r="K354" s="37"/>
      <c r="L354" s="37"/>
      <c r="M354" s="37"/>
      <c r="N354" s="37"/>
      <c r="O354" s="37"/>
      <c r="P354" s="37"/>
      <c r="Q354" s="37"/>
      <c r="R354" s="37"/>
      <c r="S354" s="37"/>
      <c r="T354" s="37"/>
      <c r="U354" s="37"/>
      <c r="V354" s="37"/>
      <c r="W354" s="37"/>
      <c r="X354" s="37"/>
    </row>
    <row r="355" spans="1:24">
      <c r="A355" s="420">
        <v>100006774782</v>
      </c>
      <c r="B355" s="421" t="s">
        <v>11</v>
      </c>
      <c r="C355" s="421">
        <v>0</v>
      </c>
      <c r="D355" s="285" t="s">
        <v>152</v>
      </c>
      <c r="E355" s="285" t="s">
        <v>4822</v>
      </c>
      <c r="F355" s="285">
        <v>297</v>
      </c>
      <c r="G355" s="285"/>
      <c r="H355" s="421"/>
      <c r="I355" s="421" t="s">
        <v>1751</v>
      </c>
      <c r="J355" s="37"/>
      <c r="K355" s="37"/>
      <c r="L355" s="37"/>
      <c r="M355" s="37"/>
      <c r="N355" s="37"/>
      <c r="O355" s="37"/>
      <c r="P355" s="37"/>
      <c r="Q355" s="37"/>
      <c r="R355" s="37"/>
      <c r="S355" s="37"/>
      <c r="T355" s="37"/>
      <c r="U355" s="37"/>
      <c r="V355" s="37"/>
      <c r="W355" s="37"/>
      <c r="X355" s="37"/>
    </row>
    <row r="356" spans="1:24">
      <c r="A356" s="420">
        <v>100016500978</v>
      </c>
      <c r="B356" s="421" t="s">
        <v>15</v>
      </c>
      <c r="C356" s="421">
        <v>3</v>
      </c>
      <c r="D356" s="285" t="s">
        <v>139</v>
      </c>
      <c r="E356" s="285" t="s">
        <v>4815</v>
      </c>
      <c r="F356" s="285">
        <v>297</v>
      </c>
      <c r="G356" s="285"/>
      <c r="H356" s="421"/>
      <c r="I356" s="422" t="s">
        <v>21</v>
      </c>
      <c r="J356" s="265">
        <v>44329</v>
      </c>
      <c r="K356" s="37"/>
      <c r="L356" s="37"/>
      <c r="M356" s="37"/>
      <c r="N356" s="37"/>
      <c r="O356" s="37"/>
      <c r="P356" s="37"/>
      <c r="Q356" s="37"/>
      <c r="R356" s="37"/>
      <c r="S356" s="37"/>
      <c r="T356" s="37"/>
      <c r="U356" s="37"/>
      <c r="V356" s="37"/>
      <c r="W356" s="37"/>
      <c r="X356" s="37"/>
    </row>
    <row r="357" spans="1:24">
      <c r="A357" s="420">
        <v>100017637586</v>
      </c>
      <c r="B357" s="421" t="s">
        <v>16</v>
      </c>
      <c r="C357" s="421">
        <v>2</v>
      </c>
      <c r="D357" s="285" t="s">
        <v>139</v>
      </c>
      <c r="E357" s="285" t="s">
        <v>4811</v>
      </c>
      <c r="F357" s="285">
        <v>297</v>
      </c>
      <c r="G357" s="285"/>
      <c r="H357" s="421" t="s">
        <v>4823</v>
      </c>
      <c r="I357" s="421" t="s">
        <v>4813</v>
      </c>
      <c r="J357" s="37"/>
      <c r="K357" s="37"/>
      <c r="L357" s="37"/>
      <c r="M357" s="37"/>
      <c r="N357" s="37"/>
      <c r="O357" s="37"/>
      <c r="P357" s="37"/>
      <c r="Q357" s="37"/>
      <c r="R357" s="37"/>
      <c r="S357" s="37"/>
      <c r="T357" s="37"/>
      <c r="U357" s="37"/>
      <c r="V357" s="37"/>
      <c r="W357" s="37"/>
      <c r="X357" s="37"/>
    </row>
    <row r="358" spans="1:24">
      <c r="A358" s="420">
        <v>3748109</v>
      </c>
      <c r="B358" s="421" t="s">
        <v>16</v>
      </c>
      <c r="C358" s="421">
        <v>3</v>
      </c>
      <c r="D358" s="285" t="s">
        <v>139</v>
      </c>
      <c r="E358" s="285" t="s">
        <v>4810</v>
      </c>
      <c r="F358" s="285">
        <v>270</v>
      </c>
      <c r="G358" s="285"/>
      <c r="H358" s="421"/>
      <c r="I358" s="421" t="s">
        <v>4079</v>
      </c>
      <c r="J358" s="37"/>
      <c r="K358" s="37"/>
      <c r="L358" s="37"/>
      <c r="M358" s="37"/>
      <c r="N358" s="37"/>
      <c r="O358" s="37"/>
      <c r="P358" s="37"/>
      <c r="Q358" s="37"/>
      <c r="R358" s="37"/>
      <c r="S358" s="37"/>
      <c r="T358" s="37"/>
      <c r="U358" s="37"/>
      <c r="V358" s="37"/>
      <c r="W358" s="37"/>
      <c r="X358" s="37"/>
    </row>
    <row r="359" spans="1:24">
      <c r="A359" s="420">
        <v>100017318966</v>
      </c>
      <c r="B359" s="421" t="s">
        <v>10</v>
      </c>
      <c r="C359" s="421">
        <v>3</v>
      </c>
      <c r="D359" s="285" t="s">
        <v>152</v>
      </c>
      <c r="E359" s="285" t="s">
        <v>4808</v>
      </c>
      <c r="F359" s="285">
        <v>270</v>
      </c>
      <c r="G359" s="285"/>
      <c r="H359" s="421"/>
      <c r="I359" s="421" t="s">
        <v>4079</v>
      </c>
      <c r="J359" s="37"/>
      <c r="K359" s="37"/>
      <c r="L359" s="37"/>
      <c r="M359" s="37"/>
      <c r="N359" s="37"/>
      <c r="O359" s="37"/>
      <c r="P359" s="37"/>
      <c r="Q359" s="37"/>
      <c r="R359" s="37"/>
      <c r="S359" s="37"/>
      <c r="T359" s="37"/>
      <c r="U359" s="37"/>
      <c r="V359" s="37"/>
      <c r="W359" s="37"/>
      <c r="X359" s="37"/>
    </row>
    <row r="360" spans="1:24">
      <c r="A360" s="420">
        <v>100013493347</v>
      </c>
      <c r="B360" s="421" t="s">
        <v>14</v>
      </c>
      <c r="C360" s="421">
        <v>3</v>
      </c>
      <c r="D360" s="285" t="s">
        <v>152</v>
      </c>
      <c r="E360" s="285" t="s">
        <v>4820</v>
      </c>
      <c r="F360" s="285">
        <v>270</v>
      </c>
      <c r="G360" s="285"/>
      <c r="H360" s="421"/>
      <c r="I360" s="421" t="s">
        <v>4809</v>
      </c>
      <c r="J360" s="265">
        <v>44329</v>
      </c>
      <c r="K360" s="37"/>
      <c r="L360" s="37"/>
      <c r="M360" s="37"/>
      <c r="N360" s="37"/>
      <c r="O360" s="37"/>
      <c r="P360" s="37"/>
      <c r="Q360" s="37"/>
      <c r="R360" s="37"/>
      <c r="S360" s="37"/>
      <c r="T360" s="37"/>
      <c r="U360" s="37"/>
      <c r="V360" s="37"/>
      <c r="W360" s="37"/>
      <c r="X360" s="37"/>
    </row>
    <row r="361" spans="1:24">
      <c r="A361" s="420">
        <v>100012237585</v>
      </c>
      <c r="B361" s="421" t="s">
        <v>12</v>
      </c>
      <c r="C361" s="421">
        <v>2</v>
      </c>
      <c r="D361" s="285" t="s">
        <v>139</v>
      </c>
      <c r="E361" s="285" t="s">
        <v>4828</v>
      </c>
      <c r="F361" s="285">
        <v>270</v>
      </c>
      <c r="G361" s="285"/>
      <c r="H361" s="421" t="s">
        <v>4827</v>
      </c>
      <c r="I361" s="421" t="s">
        <v>4079</v>
      </c>
      <c r="J361" s="37"/>
      <c r="K361" s="37"/>
      <c r="L361" s="37"/>
      <c r="M361" s="37"/>
      <c r="N361" s="37"/>
      <c r="O361" s="37"/>
      <c r="P361" s="37"/>
      <c r="Q361" s="37"/>
      <c r="R361" s="37"/>
      <c r="S361" s="37"/>
      <c r="T361" s="37"/>
      <c r="U361" s="37"/>
      <c r="V361" s="37"/>
      <c r="W361" s="37"/>
      <c r="X361" s="37"/>
    </row>
    <row r="362" spans="1:24">
      <c r="A362" s="420">
        <v>100017095175</v>
      </c>
      <c r="B362" s="421" t="s">
        <v>18</v>
      </c>
      <c r="C362" s="421">
        <v>3</v>
      </c>
      <c r="D362" s="285" t="s">
        <v>152</v>
      </c>
      <c r="E362" s="285" t="s">
        <v>4811</v>
      </c>
      <c r="F362" s="285">
        <v>270</v>
      </c>
      <c r="G362" s="285"/>
      <c r="H362" s="421"/>
      <c r="I362" s="421" t="s">
        <v>1751</v>
      </c>
      <c r="J362" s="37"/>
      <c r="K362" s="37"/>
      <c r="L362" s="37"/>
      <c r="M362" s="37"/>
      <c r="N362" s="37"/>
      <c r="O362" s="37"/>
      <c r="P362" s="37"/>
      <c r="Q362" s="37"/>
      <c r="R362" s="37"/>
      <c r="S362" s="37"/>
      <c r="T362" s="37"/>
      <c r="U362" s="37"/>
      <c r="V362" s="37"/>
      <c r="W362" s="37"/>
      <c r="X362" s="37"/>
    </row>
    <row r="363" spans="1:24">
      <c r="A363" s="420">
        <v>100015485530</v>
      </c>
      <c r="B363" s="421" t="s">
        <v>17</v>
      </c>
      <c r="C363" s="421">
        <v>3</v>
      </c>
      <c r="D363" s="285" t="s">
        <v>152</v>
      </c>
      <c r="E363" s="285" t="s">
        <v>4819</v>
      </c>
      <c r="F363" s="285">
        <v>270</v>
      </c>
      <c r="G363" s="285"/>
      <c r="H363" s="421"/>
      <c r="I363" s="421" t="s">
        <v>1751</v>
      </c>
      <c r="J363" s="265">
        <v>44333</v>
      </c>
      <c r="K363" s="278" t="s">
        <v>4858</v>
      </c>
      <c r="L363" s="37"/>
      <c r="M363" s="37"/>
      <c r="N363" s="37"/>
      <c r="O363" s="37"/>
      <c r="P363" s="37"/>
      <c r="Q363" s="37"/>
      <c r="R363" s="37"/>
      <c r="S363" s="37"/>
      <c r="T363" s="37"/>
      <c r="U363" s="37"/>
      <c r="V363" s="37"/>
      <c r="W363" s="37"/>
      <c r="X363" s="37"/>
    </row>
    <row r="364" spans="1:24">
      <c r="A364" s="420">
        <v>100013405257</v>
      </c>
      <c r="B364" s="421" t="s">
        <v>19</v>
      </c>
      <c r="C364" s="421">
        <v>3</v>
      </c>
      <c r="D364" s="285" t="s">
        <v>152</v>
      </c>
      <c r="E364" s="285" t="s">
        <v>4808</v>
      </c>
      <c r="F364" s="285">
        <v>270</v>
      </c>
      <c r="G364" s="285"/>
      <c r="H364" s="421"/>
      <c r="I364" s="421" t="s">
        <v>1751</v>
      </c>
      <c r="J364" s="37"/>
      <c r="K364" s="37"/>
      <c r="L364" s="37"/>
      <c r="M364" s="37"/>
      <c r="N364" s="37"/>
      <c r="O364" s="37"/>
      <c r="P364" s="37"/>
      <c r="Q364" s="37"/>
      <c r="R364" s="37"/>
      <c r="S364" s="37"/>
      <c r="T364" s="37"/>
      <c r="U364" s="37"/>
      <c r="V364" s="37"/>
      <c r="W364" s="37"/>
      <c r="X364" s="37"/>
    </row>
    <row r="365" spans="1:24">
      <c r="A365" s="420">
        <v>100016654685</v>
      </c>
      <c r="B365" s="421" t="s">
        <v>17</v>
      </c>
      <c r="C365" s="421">
        <v>3</v>
      </c>
      <c r="D365" s="285" t="s">
        <v>152</v>
      </c>
      <c r="E365" s="285" t="s">
        <v>4808</v>
      </c>
      <c r="F365" s="285">
        <v>270</v>
      </c>
      <c r="G365" s="285"/>
      <c r="H365" s="421"/>
      <c r="I365" s="421" t="s">
        <v>1751</v>
      </c>
      <c r="J365" s="265">
        <v>44333</v>
      </c>
      <c r="K365" s="278" t="s">
        <v>106</v>
      </c>
      <c r="L365" s="37"/>
      <c r="M365" s="37"/>
      <c r="N365" s="37"/>
      <c r="O365" s="37"/>
      <c r="P365" s="37"/>
      <c r="Q365" s="37"/>
      <c r="R365" s="37"/>
      <c r="S365" s="37"/>
      <c r="T365" s="37"/>
      <c r="U365" s="37"/>
      <c r="V365" s="37"/>
      <c r="W365" s="37"/>
      <c r="X365" s="37"/>
    </row>
    <row r="366" spans="1:24">
      <c r="A366" s="420">
        <v>100017605954</v>
      </c>
      <c r="B366" s="421" t="s">
        <v>19</v>
      </c>
      <c r="C366" s="421">
        <v>3</v>
      </c>
      <c r="D366" s="285" t="s">
        <v>152</v>
      </c>
      <c r="E366" s="285" t="s">
        <v>4808</v>
      </c>
      <c r="F366" s="285">
        <v>270</v>
      </c>
      <c r="G366" s="285"/>
      <c r="H366" s="421"/>
      <c r="I366" s="421" t="s">
        <v>1751</v>
      </c>
      <c r="J366" s="37"/>
      <c r="K366" s="37"/>
      <c r="L366" s="37"/>
      <c r="M366" s="37"/>
      <c r="N366" s="37"/>
      <c r="O366" s="37"/>
      <c r="P366" s="37"/>
      <c r="Q366" s="37"/>
      <c r="R366" s="37"/>
      <c r="S366" s="37"/>
      <c r="T366" s="37"/>
      <c r="U366" s="37"/>
      <c r="V366" s="37"/>
      <c r="W366" s="37"/>
      <c r="X366" s="37"/>
    </row>
    <row r="367" spans="1:24">
      <c r="A367" s="420">
        <v>1690092846</v>
      </c>
      <c r="B367" s="421" t="s">
        <v>19</v>
      </c>
      <c r="C367" s="421">
        <v>0</v>
      </c>
      <c r="D367" s="285" t="s">
        <v>152</v>
      </c>
      <c r="E367" s="285" t="s">
        <v>4815</v>
      </c>
      <c r="F367" s="285">
        <v>270</v>
      </c>
      <c r="G367" s="285"/>
      <c r="H367" s="421"/>
      <c r="I367" s="421" t="s">
        <v>1751</v>
      </c>
      <c r="J367" s="37"/>
      <c r="K367" s="37"/>
      <c r="L367" s="37"/>
      <c r="M367" s="37"/>
      <c r="N367" s="37"/>
      <c r="O367" s="37"/>
      <c r="P367" s="37"/>
      <c r="Q367" s="37"/>
      <c r="R367" s="37"/>
      <c r="S367" s="37"/>
      <c r="T367" s="37"/>
      <c r="U367" s="37"/>
      <c r="V367" s="37"/>
      <c r="W367" s="37"/>
      <c r="X367" s="37"/>
    </row>
    <row r="368" spans="1:24">
      <c r="A368" s="420">
        <v>444623731</v>
      </c>
      <c r="B368" s="421" t="s">
        <v>17</v>
      </c>
      <c r="C368" s="421">
        <v>3</v>
      </c>
      <c r="D368" s="285" t="s">
        <v>152</v>
      </c>
      <c r="E368" s="285" t="s">
        <v>4808</v>
      </c>
      <c r="F368" s="285">
        <v>270</v>
      </c>
      <c r="G368" s="285"/>
      <c r="H368" s="421"/>
      <c r="I368" s="421" t="s">
        <v>1751</v>
      </c>
      <c r="J368" s="265">
        <v>44333</v>
      </c>
      <c r="K368" s="278" t="s">
        <v>106</v>
      </c>
      <c r="L368" s="37"/>
      <c r="M368" s="37"/>
      <c r="N368" s="37"/>
      <c r="O368" s="37"/>
      <c r="P368" s="37"/>
      <c r="Q368" s="37"/>
      <c r="R368" s="37"/>
      <c r="S368" s="37"/>
      <c r="T368" s="37"/>
      <c r="U368" s="37"/>
      <c r="V368" s="37"/>
      <c r="W368" s="37"/>
      <c r="X368" s="37"/>
    </row>
    <row r="369" spans="1:24">
      <c r="A369" s="420">
        <v>100010870633</v>
      </c>
      <c r="B369" s="421" t="s">
        <v>19</v>
      </c>
      <c r="C369" s="421">
        <v>3</v>
      </c>
      <c r="D369" s="285" t="s">
        <v>152</v>
      </c>
      <c r="E369" s="285" t="s">
        <v>4808</v>
      </c>
      <c r="F369" s="285">
        <v>270</v>
      </c>
      <c r="G369" s="285"/>
      <c r="H369" s="421"/>
      <c r="I369" s="421" t="s">
        <v>1751</v>
      </c>
      <c r="J369" s="37"/>
      <c r="K369" s="37"/>
      <c r="L369" s="37"/>
      <c r="M369" s="37"/>
      <c r="N369" s="37"/>
      <c r="O369" s="37"/>
      <c r="P369" s="37"/>
      <c r="Q369" s="37"/>
      <c r="R369" s="37"/>
      <c r="S369" s="37"/>
      <c r="T369" s="37"/>
      <c r="U369" s="37"/>
      <c r="V369" s="37"/>
      <c r="W369" s="37"/>
      <c r="X369" s="37"/>
    </row>
    <row r="370" spans="1:24">
      <c r="A370" s="420">
        <v>100006835529</v>
      </c>
      <c r="B370" s="421" t="s">
        <v>19</v>
      </c>
      <c r="C370" s="421">
        <v>3</v>
      </c>
      <c r="D370" s="285" t="s">
        <v>152</v>
      </c>
      <c r="E370" s="285" t="s">
        <v>4817</v>
      </c>
      <c r="F370" s="285">
        <v>270</v>
      </c>
      <c r="G370" s="285"/>
      <c r="H370" s="421"/>
      <c r="I370" s="421" t="s">
        <v>1751</v>
      </c>
      <c r="J370" s="37"/>
      <c r="K370" s="37"/>
      <c r="L370" s="37"/>
      <c r="M370" s="37"/>
      <c r="N370" s="37"/>
      <c r="O370" s="37"/>
      <c r="P370" s="37"/>
      <c r="Q370" s="37"/>
      <c r="R370" s="37"/>
      <c r="S370" s="37"/>
      <c r="T370" s="37"/>
      <c r="U370" s="37"/>
      <c r="V370" s="37"/>
      <c r="W370" s="37"/>
      <c r="X370" s="37"/>
    </row>
    <row r="371" spans="1:24">
      <c r="A371" s="420">
        <v>100017228016</v>
      </c>
      <c r="B371" s="421" t="s">
        <v>11</v>
      </c>
      <c r="C371" s="421">
        <v>3</v>
      </c>
      <c r="D371" s="285" t="s">
        <v>152</v>
      </c>
      <c r="E371" s="285" t="s">
        <v>4808</v>
      </c>
      <c r="F371" s="285">
        <v>270</v>
      </c>
      <c r="G371" s="285"/>
      <c r="H371" s="421"/>
      <c r="I371" s="421" t="s">
        <v>1751</v>
      </c>
      <c r="J371" s="265">
        <v>44333</v>
      </c>
      <c r="K371" s="37"/>
      <c r="L371" s="37"/>
      <c r="M371" s="37"/>
      <c r="N371" s="37"/>
      <c r="O371" s="37"/>
      <c r="P371" s="37"/>
      <c r="Q371" s="37"/>
      <c r="R371" s="37"/>
      <c r="S371" s="37"/>
      <c r="T371" s="37"/>
      <c r="U371" s="37"/>
      <c r="V371" s="37"/>
      <c r="W371" s="37"/>
      <c r="X371" s="37"/>
    </row>
    <row r="372" spans="1:24">
      <c r="A372" s="420">
        <v>100016110475</v>
      </c>
      <c r="B372" s="421" t="s">
        <v>14</v>
      </c>
      <c r="C372" s="421">
        <v>3</v>
      </c>
      <c r="D372" s="285" t="s">
        <v>152</v>
      </c>
      <c r="E372" s="285" t="s">
        <v>4811</v>
      </c>
      <c r="F372" s="285">
        <v>270</v>
      </c>
      <c r="G372" s="285"/>
      <c r="H372" s="421"/>
      <c r="I372" s="421" t="s">
        <v>1751</v>
      </c>
      <c r="J372" s="265">
        <v>44333</v>
      </c>
      <c r="K372" s="37"/>
      <c r="L372" s="37"/>
      <c r="M372" s="37"/>
      <c r="N372" s="37"/>
      <c r="O372" s="37"/>
      <c r="P372" s="37"/>
      <c r="Q372" s="37"/>
      <c r="R372" s="37"/>
      <c r="S372" s="37"/>
      <c r="T372" s="37"/>
      <c r="U372" s="37"/>
      <c r="V372" s="37"/>
      <c r="W372" s="37"/>
      <c r="X372" s="37"/>
    </row>
    <row r="373" spans="1:24">
      <c r="A373" s="420">
        <v>100002705157</v>
      </c>
      <c r="B373" s="421" t="s">
        <v>6</v>
      </c>
      <c r="C373" s="421">
        <v>3</v>
      </c>
      <c r="D373" s="285" t="s">
        <v>152</v>
      </c>
      <c r="E373" s="285" t="s">
        <v>4808</v>
      </c>
      <c r="F373" s="285">
        <v>270</v>
      </c>
      <c r="G373" s="285"/>
      <c r="H373" s="421"/>
      <c r="I373" s="421" t="s">
        <v>1751</v>
      </c>
      <c r="J373" s="37"/>
      <c r="K373" s="37"/>
      <c r="L373" s="37"/>
      <c r="M373" s="37"/>
      <c r="N373" s="37"/>
      <c r="O373" s="37"/>
      <c r="P373" s="37"/>
      <c r="Q373" s="37"/>
      <c r="R373" s="37"/>
      <c r="S373" s="37"/>
      <c r="T373" s="37"/>
      <c r="U373" s="37"/>
      <c r="V373" s="37"/>
      <c r="W373" s="37"/>
      <c r="X373" s="37"/>
    </row>
    <row r="374" spans="1:24">
      <c r="A374" s="420">
        <v>100016981654</v>
      </c>
      <c r="B374" s="421" t="s">
        <v>16</v>
      </c>
      <c r="C374" s="421">
        <v>3</v>
      </c>
      <c r="D374" s="285" t="s">
        <v>152</v>
      </c>
      <c r="E374" s="285" t="s">
        <v>4808</v>
      </c>
      <c r="F374" s="285">
        <v>270</v>
      </c>
      <c r="G374" s="285"/>
      <c r="H374" s="421"/>
      <c r="I374" s="421" t="s">
        <v>1751</v>
      </c>
      <c r="J374" s="37"/>
      <c r="K374" s="37"/>
      <c r="L374" s="37"/>
      <c r="M374" s="37"/>
      <c r="N374" s="37"/>
      <c r="O374" s="37"/>
      <c r="P374" s="37"/>
      <c r="Q374" s="37"/>
      <c r="R374" s="37"/>
      <c r="S374" s="37"/>
      <c r="T374" s="37"/>
      <c r="U374" s="37"/>
      <c r="V374" s="37"/>
      <c r="W374" s="37"/>
      <c r="X374" s="37"/>
    </row>
    <row r="375" spans="1:24">
      <c r="A375" s="423">
        <v>100017293759</v>
      </c>
      <c r="B375" s="424" t="s">
        <v>14</v>
      </c>
      <c r="C375" s="424">
        <v>3</v>
      </c>
      <c r="D375" s="285" t="s">
        <v>152</v>
      </c>
      <c r="E375" s="285" t="s">
        <v>4815</v>
      </c>
      <c r="F375" s="285">
        <v>270</v>
      </c>
      <c r="G375" s="285"/>
      <c r="H375" s="424"/>
      <c r="I375" s="424" t="s">
        <v>4079</v>
      </c>
      <c r="J375" s="265">
        <v>44333</v>
      </c>
      <c r="K375" s="37"/>
      <c r="L375" s="37"/>
      <c r="M375" s="37"/>
      <c r="N375" s="37"/>
      <c r="O375" s="37"/>
      <c r="P375" s="37"/>
      <c r="Q375" s="37"/>
      <c r="R375" s="37"/>
      <c r="S375" s="37"/>
      <c r="T375" s="37"/>
      <c r="U375" s="37"/>
      <c r="V375" s="37"/>
      <c r="W375" s="37"/>
      <c r="X375" s="37"/>
    </row>
    <row r="376" spans="1:24">
      <c r="A376" s="423">
        <v>100016925525</v>
      </c>
      <c r="B376" s="424" t="s">
        <v>15</v>
      </c>
      <c r="C376" s="424">
        <v>3</v>
      </c>
      <c r="D376" s="285" t="s">
        <v>152</v>
      </c>
      <c r="E376" s="285" t="s">
        <v>4811</v>
      </c>
      <c r="F376" s="285">
        <v>270</v>
      </c>
      <c r="G376" s="285"/>
      <c r="H376" s="424"/>
      <c r="I376" s="424" t="s">
        <v>1751</v>
      </c>
      <c r="J376" s="37"/>
      <c r="K376" s="37"/>
      <c r="L376" s="37"/>
      <c r="M376" s="37"/>
      <c r="N376" s="37"/>
      <c r="O376" s="37"/>
      <c r="P376" s="37"/>
      <c r="Q376" s="37"/>
      <c r="R376" s="37"/>
      <c r="S376" s="37"/>
      <c r="T376" s="37"/>
      <c r="U376" s="37"/>
      <c r="V376" s="37"/>
      <c r="W376" s="37"/>
      <c r="X376" s="37"/>
    </row>
    <row r="377" spans="1:24">
      <c r="A377" s="423">
        <v>100017953331</v>
      </c>
      <c r="B377" s="424" t="s">
        <v>14</v>
      </c>
      <c r="C377" s="424">
        <v>3</v>
      </c>
      <c r="D377" s="285" t="s">
        <v>152</v>
      </c>
      <c r="E377" s="285" t="s">
        <v>4817</v>
      </c>
      <c r="F377" s="285">
        <v>270</v>
      </c>
      <c r="G377" s="285"/>
      <c r="H377" s="424"/>
      <c r="I377" s="424" t="s">
        <v>1751</v>
      </c>
      <c r="J377" s="265">
        <v>44333</v>
      </c>
      <c r="K377" s="37"/>
      <c r="L377" s="37"/>
      <c r="M377" s="37"/>
      <c r="N377" s="37"/>
      <c r="O377" s="37"/>
      <c r="P377" s="37"/>
      <c r="Q377" s="37"/>
      <c r="R377" s="37"/>
      <c r="S377" s="37"/>
      <c r="T377" s="37"/>
      <c r="U377" s="37"/>
      <c r="V377" s="37"/>
      <c r="W377" s="37"/>
      <c r="X377" s="37"/>
    </row>
    <row r="378" spans="1:24">
      <c r="A378" s="423">
        <v>302000001388</v>
      </c>
      <c r="B378" s="424" t="s">
        <v>16</v>
      </c>
      <c r="C378" s="424">
        <v>3</v>
      </c>
      <c r="D378" s="285" t="s">
        <v>152</v>
      </c>
      <c r="E378" s="285" t="s">
        <v>4815</v>
      </c>
      <c r="F378" s="285">
        <v>270</v>
      </c>
      <c r="G378" s="285"/>
      <c r="H378" s="424"/>
      <c r="I378" s="424" t="s">
        <v>1751</v>
      </c>
      <c r="J378" s="37"/>
      <c r="K378" s="37"/>
      <c r="L378" s="37"/>
      <c r="M378" s="37"/>
      <c r="N378" s="37"/>
      <c r="O378" s="37"/>
      <c r="P378" s="37"/>
      <c r="Q378" s="37"/>
      <c r="R378" s="37"/>
      <c r="S378" s="37"/>
      <c r="T378" s="37"/>
      <c r="U378" s="37"/>
      <c r="V378" s="37"/>
      <c r="W378" s="37"/>
      <c r="X378" s="37"/>
    </row>
    <row r="379" spans="1:24">
      <c r="A379" s="423">
        <v>100017034930</v>
      </c>
      <c r="B379" s="424" t="s">
        <v>11</v>
      </c>
      <c r="C379" s="424">
        <v>3</v>
      </c>
      <c r="D379" s="285" t="s">
        <v>152</v>
      </c>
      <c r="E379" s="285" t="s">
        <v>4808</v>
      </c>
      <c r="F379" s="285">
        <v>270</v>
      </c>
      <c r="G379" s="285"/>
      <c r="H379" s="424"/>
      <c r="I379" s="424" t="s">
        <v>1751</v>
      </c>
      <c r="J379" s="265">
        <v>44333</v>
      </c>
      <c r="K379" s="37"/>
      <c r="L379" s="37"/>
      <c r="M379" s="37"/>
      <c r="N379" s="37"/>
      <c r="O379" s="37"/>
      <c r="P379" s="37"/>
      <c r="Q379" s="37"/>
      <c r="R379" s="37"/>
      <c r="S379" s="37"/>
      <c r="T379" s="37"/>
      <c r="U379" s="37"/>
      <c r="V379" s="37"/>
      <c r="W379" s="37"/>
      <c r="X379" s="37"/>
    </row>
    <row r="380" spans="1:24">
      <c r="A380" s="423">
        <v>100017615613</v>
      </c>
      <c r="B380" s="424" t="s">
        <v>11</v>
      </c>
      <c r="C380" s="424">
        <v>3</v>
      </c>
      <c r="D380" s="285" t="s">
        <v>152</v>
      </c>
      <c r="E380" s="285" t="s">
        <v>4817</v>
      </c>
      <c r="F380" s="285">
        <v>270</v>
      </c>
      <c r="G380" s="285"/>
      <c r="H380" s="424"/>
      <c r="I380" s="424" t="s">
        <v>1751</v>
      </c>
      <c r="J380" s="265">
        <v>44333</v>
      </c>
      <c r="K380" s="37"/>
      <c r="L380" s="37"/>
      <c r="M380" s="37"/>
      <c r="N380" s="37"/>
      <c r="O380" s="37"/>
      <c r="P380" s="37"/>
      <c r="Q380" s="37"/>
      <c r="R380" s="37"/>
      <c r="S380" s="37"/>
      <c r="T380" s="37"/>
      <c r="U380" s="37"/>
      <c r="V380" s="37"/>
      <c r="W380" s="37"/>
      <c r="X380" s="37"/>
    </row>
    <row r="381" spans="1:24">
      <c r="A381" s="423">
        <v>100016761971</v>
      </c>
      <c r="B381" s="424" t="s">
        <v>18</v>
      </c>
      <c r="C381" s="424">
        <v>3</v>
      </c>
      <c r="D381" s="285" t="s">
        <v>152</v>
      </c>
      <c r="E381" s="285" t="s">
        <v>4815</v>
      </c>
      <c r="F381" s="285">
        <v>270</v>
      </c>
      <c r="G381" s="285"/>
      <c r="H381" s="424"/>
      <c r="I381" s="424" t="s">
        <v>1751</v>
      </c>
      <c r="J381" s="37"/>
      <c r="K381" s="37"/>
      <c r="L381" s="37"/>
      <c r="M381" s="37"/>
      <c r="N381" s="37"/>
      <c r="O381" s="37"/>
      <c r="P381" s="37"/>
      <c r="Q381" s="37"/>
      <c r="R381" s="37"/>
      <c r="S381" s="37"/>
      <c r="T381" s="37"/>
      <c r="U381" s="37"/>
      <c r="V381" s="37"/>
      <c r="W381" s="37"/>
      <c r="X381" s="37"/>
    </row>
    <row r="382" spans="1:24">
      <c r="A382" s="423">
        <v>100008189621</v>
      </c>
      <c r="B382" s="424" t="s">
        <v>15</v>
      </c>
      <c r="C382" s="424">
        <v>9</v>
      </c>
      <c r="D382" s="285" t="s">
        <v>152</v>
      </c>
      <c r="E382" s="285" t="s">
        <v>4815</v>
      </c>
      <c r="F382" s="285">
        <v>270</v>
      </c>
      <c r="G382" s="285"/>
      <c r="H382" s="424"/>
      <c r="I382" s="424" t="s">
        <v>1751</v>
      </c>
      <c r="J382" s="37"/>
      <c r="K382" s="37"/>
      <c r="L382" s="37"/>
      <c r="M382" s="37"/>
      <c r="N382" s="37"/>
      <c r="O382" s="37"/>
      <c r="P382" s="37"/>
      <c r="Q382" s="37"/>
      <c r="R382" s="37"/>
      <c r="S382" s="37"/>
      <c r="T382" s="37"/>
      <c r="U382" s="37"/>
      <c r="V382" s="37"/>
      <c r="W382" s="37"/>
      <c r="X382" s="37"/>
    </row>
    <row r="383" spans="1:24">
      <c r="A383" s="423">
        <v>100017123334</v>
      </c>
      <c r="B383" s="424" t="s">
        <v>12</v>
      </c>
      <c r="C383" s="424">
        <v>3</v>
      </c>
      <c r="D383" s="285" t="s">
        <v>152</v>
      </c>
      <c r="E383" s="285" t="s">
        <v>4808</v>
      </c>
      <c r="F383" s="285">
        <v>270</v>
      </c>
      <c r="G383" s="285"/>
      <c r="H383" s="424"/>
      <c r="I383" s="424" t="s">
        <v>1751</v>
      </c>
      <c r="J383" s="37"/>
      <c r="K383" s="37"/>
      <c r="L383" s="37"/>
      <c r="M383" s="37"/>
      <c r="N383" s="37"/>
      <c r="O383" s="37"/>
      <c r="P383" s="37"/>
      <c r="Q383" s="37"/>
      <c r="R383" s="37"/>
      <c r="S383" s="37"/>
      <c r="T383" s="37"/>
      <c r="U383" s="37"/>
      <c r="V383" s="37"/>
      <c r="W383" s="37"/>
      <c r="X383" s="37"/>
    </row>
    <row r="384" spans="1:24">
      <c r="A384" s="423">
        <v>100017199605</v>
      </c>
      <c r="B384" s="424" t="s">
        <v>18</v>
      </c>
      <c r="C384" s="424">
        <v>3</v>
      </c>
      <c r="D384" s="285" t="s">
        <v>152</v>
      </c>
      <c r="E384" s="285" t="s">
        <v>4808</v>
      </c>
      <c r="F384" s="285">
        <v>270</v>
      </c>
      <c r="G384" s="285"/>
      <c r="H384" s="424"/>
      <c r="I384" s="424" t="s">
        <v>1751</v>
      </c>
      <c r="J384" s="37"/>
      <c r="K384" s="37"/>
      <c r="L384" s="37"/>
      <c r="M384" s="37"/>
      <c r="N384" s="37"/>
      <c r="O384" s="37"/>
      <c r="P384" s="37"/>
      <c r="Q384" s="37"/>
      <c r="R384" s="37"/>
      <c r="S384" s="37"/>
      <c r="T384" s="37"/>
      <c r="U384" s="37"/>
      <c r="V384" s="37"/>
      <c r="W384" s="37"/>
      <c r="X384" s="37"/>
    </row>
    <row r="385" spans="1:24">
      <c r="A385" s="423">
        <v>100016593005</v>
      </c>
      <c r="B385" s="424" t="s">
        <v>12</v>
      </c>
      <c r="C385" s="424">
        <v>3</v>
      </c>
      <c r="D385" s="285" t="s">
        <v>152</v>
      </c>
      <c r="E385" s="285" t="s">
        <v>4815</v>
      </c>
      <c r="F385" s="285">
        <v>270</v>
      </c>
      <c r="G385" s="285"/>
      <c r="H385" s="424"/>
      <c r="I385" s="426" t="s">
        <v>4079</v>
      </c>
      <c r="J385" s="265">
        <v>44334</v>
      </c>
      <c r="K385" s="37"/>
      <c r="L385" s="37"/>
      <c r="M385" s="37"/>
      <c r="N385" s="37"/>
      <c r="O385" s="37"/>
      <c r="P385" s="37"/>
      <c r="Q385" s="37"/>
      <c r="R385" s="37"/>
      <c r="S385" s="37"/>
      <c r="T385" s="37"/>
      <c r="U385" s="37"/>
      <c r="V385" s="37"/>
      <c r="W385" s="37"/>
      <c r="X385" s="37"/>
    </row>
    <row r="386" spans="1:24">
      <c r="A386" s="432">
        <v>100014000000</v>
      </c>
      <c r="B386" s="424" t="s">
        <v>12</v>
      </c>
      <c r="C386" s="433"/>
      <c r="D386" s="285" t="s">
        <v>152</v>
      </c>
      <c r="E386" s="285" t="s">
        <v>4815</v>
      </c>
      <c r="F386" s="285">
        <v>270</v>
      </c>
      <c r="G386" s="285"/>
      <c r="H386" s="433"/>
      <c r="I386" s="433"/>
      <c r="J386" s="37"/>
      <c r="K386" s="37"/>
      <c r="L386" s="37"/>
      <c r="M386" s="37"/>
      <c r="N386" s="37"/>
      <c r="O386" s="37"/>
      <c r="P386" s="37"/>
      <c r="Q386" s="37"/>
      <c r="R386" s="37"/>
      <c r="S386" s="37"/>
      <c r="T386" s="37"/>
      <c r="U386" s="37"/>
      <c r="V386" s="37"/>
      <c r="W386" s="37"/>
      <c r="X386" s="37"/>
    </row>
    <row r="387" spans="1:24">
      <c r="A387" s="423">
        <v>100013800479</v>
      </c>
      <c r="B387" s="424" t="s">
        <v>12</v>
      </c>
      <c r="C387" s="424">
        <v>3</v>
      </c>
      <c r="D387" s="285" t="s">
        <v>152</v>
      </c>
      <c r="E387" s="285" t="s">
        <v>4815</v>
      </c>
      <c r="F387" s="285">
        <v>270</v>
      </c>
      <c r="G387" s="285"/>
      <c r="H387" s="424"/>
      <c r="I387" s="424" t="s">
        <v>1751</v>
      </c>
      <c r="J387" s="37"/>
      <c r="K387" s="37"/>
      <c r="L387" s="37"/>
      <c r="M387" s="37"/>
      <c r="N387" s="37"/>
      <c r="O387" s="37"/>
      <c r="P387" s="37"/>
      <c r="Q387" s="37"/>
      <c r="R387" s="37"/>
      <c r="S387" s="37"/>
      <c r="T387" s="37"/>
      <c r="U387" s="37"/>
      <c r="V387" s="37"/>
      <c r="W387" s="37"/>
      <c r="X387" s="37"/>
    </row>
    <row r="388" spans="1:24">
      <c r="A388" s="423">
        <v>100016836516</v>
      </c>
      <c r="B388" s="424" t="s">
        <v>12</v>
      </c>
      <c r="C388" s="424">
        <v>3</v>
      </c>
      <c r="D388" s="285" t="s">
        <v>152</v>
      </c>
      <c r="E388" s="285" t="s">
        <v>4817</v>
      </c>
      <c r="F388" s="285">
        <v>270</v>
      </c>
      <c r="G388" s="285"/>
      <c r="H388" s="424"/>
      <c r="I388" s="426" t="s">
        <v>4845</v>
      </c>
      <c r="J388" s="265">
        <v>44334</v>
      </c>
      <c r="K388" s="37"/>
      <c r="L388" s="37"/>
      <c r="M388" s="37"/>
      <c r="N388" s="37"/>
      <c r="O388" s="37"/>
      <c r="P388" s="37"/>
      <c r="Q388" s="37"/>
      <c r="R388" s="37"/>
      <c r="S388" s="37"/>
      <c r="T388" s="37"/>
      <c r="U388" s="37"/>
      <c r="V388" s="37"/>
      <c r="W388" s="37"/>
      <c r="X388" s="37"/>
    </row>
    <row r="389" spans="1:24">
      <c r="A389" s="423">
        <v>100003450756</v>
      </c>
      <c r="B389" s="424" t="s">
        <v>15</v>
      </c>
      <c r="C389" s="424">
        <v>0</v>
      </c>
      <c r="D389" s="285" t="s">
        <v>139</v>
      </c>
      <c r="E389" s="285" t="s">
        <v>4828</v>
      </c>
      <c r="F389" s="285">
        <v>270</v>
      </c>
      <c r="G389" s="285"/>
      <c r="H389" s="424"/>
      <c r="I389" s="426" t="s">
        <v>103</v>
      </c>
      <c r="J389" s="265">
        <v>44330</v>
      </c>
      <c r="K389" s="37"/>
      <c r="L389" s="37"/>
      <c r="M389" s="37"/>
      <c r="N389" s="37"/>
      <c r="O389" s="37"/>
      <c r="P389" s="37"/>
      <c r="Q389" s="37"/>
      <c r="R389" s="37"/>
      <c r="S389" s="37"/>
      <c r="T389" s="37"/>
      <c r="U389" s="37"/>
      <c r="V389" s="37"/>
      <c r="W389" s="37"/>
      <c r="X389" s="37"/>
    </row>
    <row r="390" spans="1:24">
      <c r="A390" s="423">
        <v>9218857</v>
      </c>
      <c r="B390" s="424" t="s">
        <v>18</v>
      </c>
      <c r="C390" s="424">
        <v>0</v>
      </c>
      <c r="D390" s="285" t="s">
        <v>139</v>
      </c>
      <c r="E390" s="285" t="s">
        <v>4817</v>
      </c>
      <c r="F390" s="285">
        <v>270</v>
      </c>
      <c r="G390" s="285"/>
      <c r="H390" s="424"/>
      <c r="I390" s="424" t="s">
        <v>1751</v>
      </c>
      <c r="J390" s="37"/>
      <c r="K390" s="37"/>
      <c r="L390" s="37"/>
      <c r="M390" s="37"/>
      <c r="N390" s="37"/>
      <c r="O390" s="37"/>
      <c r="P390" s="37"/>
      <c r="Q390" s="37"/>
      <c r="R390" s="37"/>
      <c r="S390" s="37"/>
      <c r="T390" s="37"/>
      <c r="U390" s="37"/>
      <c r="V390" s="37"/>
      <c r="W390" s="37"/>
      <c r="X390" s="37"/>
    </row>
    <row r="391" spans="1:24">
      <c r="A391" s="423">
        <v>100016219708</v>
      </c>
      <c r="B391" s="424" t="s">
        <v>19</v>
      </c>
      <c r="C391" s="424">
        <v>3</v>
      </c>
      <c r="D391" s="285" t="s">
        <v>139</v>
      </c>
      <c r="E391" s="285" t="s">
        <v>4808</v>
      </c>
      <c r="F391" s="285">
        <v>270</v>
      </c>
      <c r="G391" s="285"/>
      <c r="H391" s="424"/>
      <c r="I391" s="424" t="s">
        <v>1751</v>
      </c>
      <c r="J391" s="37"/>
      <c r="K391" s="37"/>
      <c r="L391" s="37"/>
      <c r="M391" s="37"/>
      <c r="N391" s="37"/>
      <c r="O391" s="37"/>
      <c r="P391" s="37"/>
      <c r="Q391" s="37"/>
      <c r="R391" s="37"/>
      <c r="S391" s="37"/>
      <c r="T391" s="37"/>
      <c r="U391" s="37"/>
      <c r="V391" s="37"/>
      <c r="W391" s="37"/>
      <c r="X391" s="37"/>
    </row>
    <row r="392" spans="1:24">
      <c r="A392" s="423">
        <v>100004306173</v>
      </c>
      <c r="B392" s="424" t="s">
        <v>6</v>
      </c>
      <c r="C392" s="424">
        <v>14</v>
      </c>
      <c r="D392" s="285" t="s">
        <v>139</v>
      </c>
      <c r="E392" s="285" t="s">
        <v>4808</v>
      </c>
      <c r="F392" s="285">
        <v>270</v>
      </c>
      <c r="G392" s="285"/>
      <c r="H392" s="424"/>
      <c r="I392" s="424" t="s">
        <v>4079</v>
      </c>
      <c r="J392" s="37"/>
      <c r="K392" s="37"/>
      <c r="L392" s="37"/>
      <c r="M392" s="37"/>
      <c r="N392" s="37"/>
      <c r="O392" s="37"/>
      <c r="P392" s="37"/>
      <c r="Q392" s="37"/>
      <c r="R392" s="37"/>
      <c r="S392" s="37"/>
      <c r="T392" s="37"/>
      <c r="U392" s="37"/>
      <c r="V392" s="37"/>
      <c r="W392" s="37"/>
      <c r="X392" s="37"/>
    </row>
    <row r="393" spans="1:24">
      <c r="A393" s="423">
        <v>100016586284</v>
      </c>
      <c r="B393" s="424" t="s">
        <v>19</v>
      </c>
      <c r="C393" s="424">
        <v>3</v>
      </c>
      <c r="D393" s="285" t="s">
        <v>139</v>
      </c>
      <c r="E393" s="285" t="s">
        <v>4815</v>
      </c>
      <c r="F393" s="285">
        <v>270</v>
      </c>
      <c r="G393" s="285"/>
      <c r="H393" s="424"/>
      <c r="I393" s="424" t="s">
        <v>1751</v>
      </c>
      <c r="J393" s="37"/>
      <c r="K393" s="37"/>
      <c r="L393" s="37"/>
      <c r="M393" s="37"/>
      <c r="N393" s="37"/>
      <c r="O393" s="37"/>
      <c r="P393" s="37"/>
      <c r="Q393" s="37"/>
      <c r="R393" s="37"/>
      <c r="S393" s="37"/>
      <c r="T393" s="37"/>
      <c r="U393" s="37"/>
      <c r="V393" s="37"/>
      <c r="W393" s="37"/>
      <c r="X393" s="37"/>
    </row>
    <row r="394" spans="1:24">
      <c r="A394" s="423">
        <v>100010629920</v>
      </c>
      <c r="B394" s="424" t="s">
        <v>19</v>
      </c>
      <c r="C394" s="424">
        <v>0</v>
      </c>
      <c r="D394" s="285" t="s">
        <v>152</v>
      </c>
      <c r="E394" s="285" t="s">
        <v>4815</v>
      </c>
      <c r="F394" s="285">
        <v>270</v>
      </c>
      <c r="G394" s="285"/>
      <c r="H394" s="424"/>
      <c r="I394" s="424" t="s">
        <v>1751</v>
      </c>
      <c r="J394" s="37"/>
      <c r="K394" s="37"/>
      <c r="L394" s="37"/>
      <c r="M394" s="37"/>
      <c r="N394" s="37"/>
      <c r="O394" s="37"/>
      <c r="P394" s="37"/>
      <c r="Q394" s="37"/>
      <c r="R394" s="37"/>
      <c r="S394" s="37"/>
      <c r="T394" s="37"/>
      <c r="U394" s="37"/>
      <c r="V394" s="37"/>
      <c r="W394" s="37"/>
      <c r="X394" s="37"/>
    </row>
    <row r="395" spans="1:24">
      <c r="A395" s="423">
        <v>100006249068</v>
      </c>
      <c r="B395" s="424" t="s">
        <v>6</v>
      </c>
      <c r="C395" s="424">
        <v>9</v>
      </c>
      <c r="D395" s="285" t="s">
        <v>152</v>
      </c>
      <c r="E395" s="285" t="s">
        <v>4815</v>
      </c>
      <c r="F395" s="285">
        <v>270</v>
      </c>
      <c r="G395" s="285"/>
      <c r="H395" s="424"/>
      <c r="I395" s="424" t="s">
        <v>1751</v>
      </c>
      <c r="J395" s="37"/>
      <c r="K395" s="37"/>
      <c r="L395" s="37"/>
      <c r="M395" s="37"/>
      <c r="N395" s="37"/>
      <c r="O395" s="37"/>
      <c r="P395" s="37"/>
      <c r="Q395" s="37"/>
      <c r="R395" s="37"/>
      <c r="S395" s="37"/>
      <c r="T395" s="37"/>
      <c r="U395" s="37"/>
      <c r="V395" s="37"/>
      <c r="W395" s="37"/>
      <c r="X395" s="37"/>
    </row>
    <row r="396" spans="1:24">
      <c r="A396" s="423">
        <v>100017064046</v>
      </c>
      <c r="B396" s="424" t="s">
        <v>19</v>
      </c>
      <c r="C396" s="424">
        <v>3</v>
      </c>
      <c r="D396" s="285" t="s">
        <v>152</v>
      </c>
      <c r="E396" s="285" t="s">
        <v>4820</v>
      </c>
      <c r="F396" s="285">
        <v>270</v>
      </c>
      <c r="G396" s="285"/>
      <c r="H396" s="424"/>
      <c r="I396" s="424" t="s">
        <v>1751</v>
      </c>
      <c r="J396" s="37"/>
      <c r="K396" s="37"/>
      <c r="L396" s="37"/>
      <c r="M396" s="37"/>
      <c r="N396" s="37"/>
      <c r="O396" s="37"/>
      <c r="P396" s="37"/>
      <c r="Q396" s="37"/>
      <c r="R396" s="37"/>
      <c r="S396" s="37"/>
      <c r="T396" s="37"/>
      <c r="U396" s="37"/>
      <c r="V396" s="37"/>
      <c r="W396" s="37"/>
      <c r="X396" s="37"/>
    </row>
    <row r="397" spans="1:24">
      <c r="A397" s="423">
        <v>100008180341</v>
      </c>
      <c r="B397" s="424" t="s">
        <v>6</v>
      </c>
      <c r="C397" s="424">
        <v>0</v>
      </c>
      <c r="D397" s="285" t="s">
        <v>152</v>
      </c>
      <c r="E397" s="285" t="s">
        <v>4815</v>
      </c>
      <c r="F397" s="285">
        <v>270</v>
      </c>
      <c r="G397" s="285"/>
      <c r="H397" s="424"/>
      <c r="I397" s="424" t="s">
        <v>1751</v>
      </c>
      <c r="J397" s="37"/>
      <c r="K397" s="37"/>
      <c r="L397" s="37"/>
      <c r="M397" s="37"/>
      <c r="N397" s="37"/>
      <c r="O397" s="37"/>
      <c r="P397" s="37"/>
      <c r="Q397" s="37"/>
      <c r="R397" s="37"/>
      <c r="S397" s="37"/>
      <c r="T397" s="37"/>
      <c r="U397" s="37"/>
      <c r="V397" s="37"/>
      <c r="W397" s="37"/>
      <c r="X397" s="37"/>
    </row>
    <row r="398" spans="1:24">
      <c r="A398" s="423">
        <v>100017501033</v>
      </c>
      <c r="B398" s="424" t="s">
        <v>19</v>
      </c>
      <c r="C398" s="424">
        <v>3</v>
      </c>
      <c r="D398" s="285" t="s">
        <v>152</v>
      </c>
      <c r="E398" s="285" t="s">
        <v>4815</v>
      </c>
      <c r="F398" s="285">
        <v>270</v>
      </c>
      <c r="G398" s="285"/>
      <c r="H398" s="424"/>
      <c r="I398" s="424" t="s">
        <v>1751</v>
      </c>
      <c r="J398" s="37"/>
      <c r="K398" s="37"/>
      <c r="L398" s="37"/>
      <c r="M398" s="37"/>
      <c r="N398" s="37"/>
      <c r="O398" s="37"/>
      <c r="P398" s="37"/>
      <c r="Q398" s="37"/>
      <c r="R398" s="37"/>
      <c r="S398" s="37"/>
      <c r="T398" s="37"/>
      <c r="U398" s="37"/>
      <c r="V398" s="37"/>
      <c r="W398" s="37"/>
      <c r="X398" s="37"/>
    </row>
    <row r="399" spans="1:24">
      <c r="A399" s="423">
        <v>100017779766</v>
      </c>
      <c r="B399" s="424" t="s">
        <v>6</v>
      </c>
      <c r="C399" s="424">
        <v>3</v>
      </c>
      <c r="D399" s="285" t="s">
        <v>152</v>
      </c>
      <c r="E399" s="285" t="s">
        <v>4815</v>
      </c>
      <c r="F399" s="285">
        <v>270</v>
      </c>
      <c r="G399" s="285"/>
      <c r="H399" s="424"/>
      <c r="I399" s="424" t="s">
        <v>1751</v>
      </c>
      <c r="J399" s="37"/>
      <c r="K399" s="37"/>
      <c r="L399" s="37"/>
      <c r="M399" s="37"/>
      <c r="N399" s="37"/>
      <c r="O399" s="37"/>
      <c r="P399" s="37"/>
      <c r="Q399" s="37"/>
      <c r="R399" s="37"/>
      <c r="S399" s="37"/>
      <c r="T399" s="37"/>
      <c r="U399" s="37"/>
      <c r="V399" s="37"/>
      <c r="W399" s="37"/>
      <c r="X399" s="37"/>
    </row>
    <row r="400" spans="1:24">
      <c r="A400" s="423">
        <v>100017386188</v>
      </c>
      <c r="B400" s="424" t="s">
        <v>19</v>
      </c>
      <c r="C400" s="424">
        <v>3</v>
      </c>
      <c r="D400" s="285" t="s">
        <v>152</v>
      </c>
      <c r="E400" s="285" t="s">
        <v>4808</v>
      </c>
      <c r="F400" s="285">
        <v>270</v>
      </c>
      <c r="G400" s="285"/>
      <c r="H400" s="424"/>
      <c r="I400" s="424" t="s">
        <v>1751</v>
      </c>
      <c r="J400" s="37"/>
      <c r="K400" s="37"/>
      <c r="L400" s="37"/>
      <c r="M400" s="37"/>
      <c r="N400" s="37"/>
      <c r="O400" s="37"/>
      <c r="P400" s="37"/>
      <c r="Q400" s="37"/>
      <c r="R400" s="37"/>
      <c r="S400" s="37"/>
      <c r="T400" s="37"/>
      <c r="U400" s="37"/>
      <c r="V400" s="37"/>
      <c r="W400" s="37"/>
      <c r="X400" s="37"/>
    </row>
    <row r="401" spans="1:24">
      <c r="A401" s="423">
        <v>275376188</v>
      </c>
      <c r="B401" s="424" t="s">
        <v>6</v>
      </c>
      <c r="C401" s="424">
        <v>0</v>
      </c>
      <c r="D401" s="285" t="s">
        <v>152</v>
      </c>
      <c r="E401" s="285" t="s">
        <v>4811</v>
      </c>
      <c r="F401" s="285">
        <v>270</v>
      </c>
      <c r="G401" s="285"/>
      <c r="H401" s="424"/>
      <c r="I401" s="424" t="s">
        <v>1751</v>
      </c>
      <c r="J401" s="37"/>
      <c r="K401" s="37"/>
      <c r="L401" s="37"/>
      <c r="M401" s="37"/>
      <c r="N401" s="37"/>
      <c r="O401" s="37"/>
      <c r="P401" s="37"/>
      <c r="Q401" s="37"/>
      <c r="R401" s="37"/>
      <c r="S401" s="37"/>
      <c r="T401" s="37"/>
      <c r="U401" s="37"/>
      <c r="V401" s="37"/>
      <c r="W401" s="37"/>
      <c r="X401" s="37"/>
    </row>
    <row r="402" spans="1:24">
      <c r="A402" s="423">
        <v>100017611844</v>
      </c>
      <c r="B402" s="424" t="s">
        <v>16</v>
      </c>
      <c r="C402" s="424">
        <v>3</v>
      </c>
      <c r="D402" s="285" t="s">
        <v>152</v>
      </c>
      <c r="E402" s="285" t="s">
        <v>4808</v>
      </c>
      <c r="F402" s="285">
        <v>270</v>
      </c>
      <c r="G402" s="285"/>
      <c r="H402" s="424"/>
      <c r="I402" s="424" t="s">
        <v>1751</v>
      </c>
      <c r="J402" s="37"/>
      <c r="K402" s="37"/>
      <c r="L402" s="37"/>
      <c r="M402" s="37"/>
      <c r="N402" s="37"/>
      <c r="O402" s="37"/>
      <c r="P402" s="37"/>
      <c r="Q402" s="37"/>
      <c r="R402" s="37"/>
      <c r="S402" s="37"/>
      <c r="T402" s="37"/>
      <c r="U402" s="37"/>
      <c r="V402" s="37"/>
      <c r="W402" s="37"/>
      <c r="X402" s="37"/>
    </row>
    <row r="403" spans="1:24">
      <c r="A403" s="423">
        <v>100017856877</v>
      </c>
      <c r="B403" s="424" t="s">
        <v>17</v>
      </c>
      <c r="C403" s="424">
        <v>3</v>
      </c>
      <c r="D403" s="285" t="s">
        <v>152</v>
      </c>
      <c r="E403" s="285" t="s">
        <v>4822</v>
      </c>
      <c r="F403" s="285">
        <v>270</v>
      </c>
      <c r="G403" s="285"/>
      <c r="H403" s="424"/>
      <c r="I403" s="424" t="s">
        <v>1751</v>
      </c>
      <c r="J403" s="265">
        <v>44334</v>
      </c>
      <c r="K403" s="278" t="s">
        <v>106</v>
      </c>
      <c r="L403" s="37"/>
      <c r="M403" s="37"/>
      <c r="N403" s="37"/>
      <c r="O403" s="37"/>
      <c r="P403" s="37"/>
      <c r="Q403" s="37"/>
      <c r="R403" s="37"/>
      <c r="S403" s="37"/>
      <c r="T403" s="37"/>
      <c r="U403" s="37"/>
      <c r="V403" s="37"/>
      <c r="W403" s="37"/>
      <c r="X403" s="37"/>
    </row>
    <row r="404" spans="1:24">
      <c r="A404" s="423">
        <v>100017491810</v>
      </c>
      <c r="B404" s="424" t="s">
        <v>14</v>
      </c>
      <c r="C404" s="424">
        <v>3</v>
      </c>
      <c r="D404" s="285" t="s">
        <v>152</v>
      </c>
      <c r="E404" s="285" t="s">
        <v>4815</v>
      </c>
      <c r="F404" s="285">
        <v>270</v>
      </c>
      <c r="G404" s="285"/>
      <c r="H404" s="424"/>
      <c r="I404" s="424" t="s">
        <v>1751</v>
      </c>
      <c r="J404" s="265">
        <v>44330</v>
      </c>
      <c r="K404" s="37"/>
      <c r="L404" s="37"/>
      <c r="M404" s="37"/>
      <c r="N404" s="37"/>
      <c r="O404" s="37"/>
      <c r="P404" s="37"/>
      <c r="Q404" s="37"/>
      <c r="R404" s="37"/>
      <c r="S404" s="37"/>
      <c r="T404" s="37"/>
      <c r="U404" s="37"/>
      <c r="V404" s="37"/>
      <c r="W404" s="37"/>
      <c r="X404" s="37"/>
    </row>
    <row r="405" spans="1:24">
      <c r="A405" s="423">
        <v>100011246376</v>
      </c>
      <c r="B405" s="424" t="s">
        <v>16</v>
      </c>
      <c r="C405" s="424">
        <v>11</v>
      </c>
      <c r="D405" s="285" t="s">
        <v>152</v>
      </c>
      <c r="E405" s="285" t="s">
        <v>4808</v>
      </c>
      <c r="F405" s="285">
        <v>270</v>
      </c>
      <c r="G405" s="285"/>
      <c r="H405" s="424"/>
      <c r="I405" s="424" t="s">
        <v>1751</v>
      </c>
      <c r="J405" s="37"/>
      <c r="K405" s="37"/>
      <c r="L405" s="37"/>
      <c r="M405" s="37"/>
      <c r="N405" s="37"/>
      <c r="O405" s="37"/>
      <c r="P405" s="37"/>
      <c r="Q405" s="37"/>
      <c r="R405" s="37"/>
      <c r="S405" s="37"/>
      <c r="T405" s="37"/>
      <c r="U405" s="37"/>
      <c r="V405" s="37"/>
      <c r="W405" s="37"/>
      <c r="X405" s="37"/>
    </row>
    <row r="406" spans="1:24">
      <c r="A406" s="423">
        <v>100017992595</v>
      </c>
      <c r="B406" s="424" t="s">
        <v>18</v>
      </c>
      <c r="C406" s="424">
        <v>3</v>
      </c>
      <c r="D406" s="285" t="s">
        <v>152</v>
      </c>
      <c r="E406" s="285" t="s">
        <v>4817</v>
      </c>
      <c r="F406" s="285">
        <v>270</v>
      </c>
      <c r="G406" s="285"/>
      <c r="H406" s="424"/>
      <c r="I406" s="424" t="s">
        <v>1751</v>
      </c>
      <c r="J406" s="37"/>
      <c r="K406" s="37"/>
      <c r="L406" s="37"/>
      <c r="M406" s="37"/>
      <c r="N406" s="37"/>
      <c r="O406" s="37"/>
      <c r="P406" s="37"/>
      <c r="Q406" s="37"/>
      <c r="R406" s="37"/>
      <c r="S406" s="37"/>
      <c r="T406" s="37"/>
      <c r="U406" s="37"/>
      <c r="V406" s="37"/>
      <c r="W406" s="37"/>
      <c r="X406" s="37"/>
    </row>
    <row r="407" spans="1:24">
      <c r="A407" s="423">
        <v>100017346026</v>
      </c>
      <c r="B407" s="424" t="s">
        <v>17</v>
      </c>
      <c r="C407" s="424">
        <v>3</v>
      </c>
      <c r="D407" s="285" t="s">
        <v>152</v>
      </c>
      <c r="E407" s="285" t="s">
        <v>4811</v>
      </c>
      <c r="F407" s="285">
        <v>270</v>
      </c>
      <c r="G407" s="285"/>
      <c r="H407" s="424"/>
      <c r="I407" s="424" t="s">
        <v>1751</v>
      </c>
      <c r="J407" s="265">
        <v>44334</v>
      </c>
      <c r="K407" s="278" t="s">
        <v>106</v>
      </c>
      <c r="L407" s="37"/>
      <c r="M407" s="37"/>
      <c r="N407" s="37"/>
      <c r="O407" s="37"/>
      <c r="P407" s="37"/>
      <c r="Q407" s="37"/>
      <c r="R407" s="37"/>
      <c r="S407" s="37"/>
      <c r="T407" s="37"/>
      <c r="U407" s="37"/>
      <c r="V407" s="37"/>
      <c r="W407" s="37"/>
      <c r="X407" s="37"/>
    </row>
    <row r="408" spans="1:24">
      <c r="A408" s="423">
        <v>100015404615</v>
      </c>
      <c r="B408" s="424" t="s">
        <v>16</v>
      </c>
      <c r="C408" s="424">
        <v>3</v>
      </c>
      <c r="D408" s="285" t="s">
        <v>152</v>
      </c>
      <c r="E408" s="285" t="s">
        <v>4811</v>
      </c>
      <c r="F408" s="285">
        <v>270</v>
      </c>
      <c r="G408" s="285"/>
      <c r="H408" s="424"/>
      <c r="I408" s="424" t="s">
        <v>1751</v>
      </c>
      <c r="J408" s="37"/>
      <c r="K408" s="37"/>
      <c r="L408" s="37"/>
      <c r="M408" s="37"/>
      <c r="N408" s="37"/>
      <c r="O408" s="37"/>
      <c r="P408" s="37"/>
      <c r="Q408" s="37"/>
      <c r="R408" s="37"/>
      <c r="S408" s="37"/>
      <c r="T408" s="37"/>
      <c r="U408" s="37"/>
      <c r="V408" s="37"/>
      <c r="W408" s="37"/>
      <c r="X408" s="37"/>
    </row>
    <row r="409" spans="1:24">
      <c r="A409" s="423">
        <v>100010394487</v>
      </c>
      <c r="B409" s="424" t="s">
        <v>19</v>
      </c>
      <c r="C409" s="424">
        <v>0</v>
      </c>
      <c r="D409" s="285" t="s">
        <v>152</v>
      </c>
      <c r="E409" s="285" t="s">
        <v>4808</v>
      </c>
      <c r="F409" s="285">
        <v>270</v>
      </c>
      <c r="G409" s="285"/>
      <c r="H409" s="424"/>
      <c r="I409" s="424" t="s">
        <v>1751</v>
      </c>
      <c r="J409" s="37"/>
      <c r="K409" s="37"/>
      <c r="L409" s="37"/>
      <c r="M409" s="37"/>
      <c r="N409" s="37"/>
      <c r="O409" s="37"/>
      <c r="P409" s="37"/>
      <c r="Q409" s="37"/>
      <c r="R409" s="37"/>
      <c r="S409" s="37"/>
      <c r="T409" s="37"/>
      <c r="U409" s="37"/>
      <c r="V409" s="37"/>
      <c r="W409" s="37"/>
      <c r="X409" s="37"/>
    </row>
    <row r="410" spans="1:24">
      <c r="A410" s="423">
        <v>100015020025</v>
      </c>
      <c r="B410" s="424" t="s">
        <v>18</v>
      </c>
      <c r="C410" s="424">
        <v>3</v>
      </c>
      <c r="D410" s="285" t="s">
        <v>152</v>
      </c>
      <c r="E410" s="285" t="s">
        <v>4817</v>
      </c>
      <c r="F410" s="285">
        <v>270</v>
      </c>
      <c r="G410" s="285"/>
      <c r="H410" s="424"/>
      <c r="I410" s="424" t="s">
        <v>1751</v>
      </c>
      <c r="J410" s="37"/>
      <c r="K410" s="37"/>
      <c r="L410" s="37"/>
      <c r="M410" s="37"/>
      <c r="N410" s="37"/>
      <c r="O410" s="37"/>
      <c r="P410" s="37"/>
      <c r="Q410" s="37"/>
      <c r="R410" s="37"/>
      <c r="S410" s="37"/>
      <c r="T410" s="37"/>
      <c r="U410" s="37"/>
      <c r="V410" s="37"/>
      <c r="W410" s="37"/>
      <c r="X410" s="37"/>
    </row>
    <row r="411" spans="1:24">
      <c r="A411" s="423">
        <v>100011716130</v>
      </c>
      <c r="B411" s="424" t="s">
        <v>11</v>
      </c>
      <c r="C411" s="424">
        <v>0</v>
      </c>
      <c r="D411" s="285" t="s">
        <v>152</v>
      </c>
      <c r="E411" s="285" t="s">
        <v>4815</v>
      </c>
      <c r="F411" s="285">
        <v>270</v>
      </c>
      <c r="G411" s="285"/>
      <c r="H411" s="424" t="s">
        <v>4859</v>
      </c>
      <c r="I411" s="424" t="s">
        <v>1751</v>
      </c>
      <c r="J411" s="265">
        <v>44333</v>
      </c>
      <c r="K411" s="37"/>
      <c r="L411" s="37"/>
      <c r="M411" s="37"/>
      <c r="N411" s="37"/>
      <c r="O411" s="37"/>
      <c r="P411" s="37"/>
      <c r="Q411" s="37"/>
      <c r="R411" s="37"/>
      <c r="S411" s="37"/>
      <c r="T411" s="37"/>
      <c r="U411" s="37"/>
      <c r="V411" s="37"/>
      <c r="W411" s="37"/>
      <c r="X411" s="37"/>
    </row>
    <row r="412" spans="1:24">
      <c r="A412" s="432">
        <v>100015000000</v>
      </c>
      <c r="B412" s="424" t="s">
        <v>14</v>
      </c>
      <c r="C412" s="433"/>
      <c r="D412" s="285" t="s">
        <v>152</v>
      </c>
      <c r="E412" s="285" t="s">
        <v>4815</v>
      </c>
      <c r="F412" s="285">
        <v>270</v>
      </c>
      <c r="G412" s="285"/>
      <c r="H412" s="433"/>
      <c r="I412" s="433"/>
      <c r="J412" s="278" t="s">
        <v>2366</v>
      </c>
      <c r="K412" s="37"/>
      <c r="L412" s="37"/>
      <c r="M412" s="37"/>
      <c r="N412" s="37"/>
      <c r="O412" s="37"/>
      <c r="P412" s="37"/>
      <c r="Q412" s="37"/>
      <c r="R412" s="37"/>
      <c r="S412" s="37"/>
      <c r="T412" s="37"/>
      <c r="U412" s="37"/>
      <c r="V412" s="37"/>
      <c r="W412" s="37"/>
      <c r="X412" s="37"/>
    </row>
    <row r="413" spans="1:24">
      <c r="A413" s="423">
        <v>100015312638</v>
      </c>
      <c r="B413" s="424" t="s">
        <v>14</v>
      </c>
      <c r="C413" s="424">
        <v>3</v>
      </c>
      <c r="D413" s="285" t="s">
        <v>152</v>
      </c>
      <c r="E413" s="285" t="s">
        <v>4815</v>
      </c>
      <c r="F413" s="285">
        <v>270</v>
      </c>
      <c r="G413" s="285"/>
      <c r="H413" s="424"/>
      <c r="I413" s="424" t="s">
        <v>1751</v>
      </c>
      <c r="J413" s="265">
        <v>44334</v>
      </c>
      <c r="K413" s="37"/>
      <c r="L413" s="37"/>
      <c r="M413" s="37"/>
      <c r="N413" s="37"/>
      <c r="O413" s="37"/>
      <c r="P413" s="37"/>
      <c r="Q413" s="37"/>
      <c r="R413" s="37"/>
      <c r="S413" s="37"/>
      <c r="T413" s="37"/>
      <c r="U413" s="37"/>
      <c r="V413" s="37"/>
      <c r="W413" s="37"/>
      <c r="X413" s="37"/>
    </row>
    <row r="414" spans="1:24">
      <c r="A414" s="423">
        <v>100017013693</v>
      </c>
      <c r="B414" s="424" t="s">
        <v>18</v>
      </c>
      <c r="C414" s="424">
        <v>3</v>
      </c>
      <c r="D414" s="285" t="s">
        <v>152</v>
      </c>
      <c r="E414" s="285" t="s">
        <v>4808</v>
      </c>
      <c r="F414" s="285">
        <v>270</v>
      </c>
      <c r="G414" s="285"/>
      <c r="H414" s="424"/>
      <c r="I414" s="424" t="s">
        <v>1751</v>
      </c>
      <c r="J414" s="37"/>
      <c r="K414" s="37"/>
      <c r="L414" s="37"/>
      <c r="M414" s="37"/>
      <c r="N414" s="37"/>
      <c r="O414" s="37"/>
      <c r="P414" s="37"/>
      <c r="Q414" s="37"/>
      <c r="R414" s="37"/>
      <c r="S414" s="37"/>
      <c r="T414" s="37"/>
      <c r="U414" s="37"/>
      <c r="V414" s="37"/>
      <c r="W414" s="37"/>
      <c r="X414" s="37"/>
    </row>
    <row r="415" spans="1:24">
      <c r="A415" s="423">
        <v>100017121418</v>
      </c>
      <c r="B415" s="424" t="s">
        <v>11</v>
      </c>
      <c r="C415" s="424">
        <v>3</v>
      </c>
      <c r="D415" s="285" t="s">
        <v>152</v>
      </c>
      <c r="E415" s="285" t="s">
        <v>4817</v>
      </c>
      <c r="F415" s="285">
        <v>270</v>
      </c>
      <c r="G415" s="285"/>
      <c r="H415" s="424"/>
      <c r="I415" s="424" t="s">
        <v>1751</v>
      </c>
      <c r="J415" s="265">
        <v>44333</v>
      </c>
      <c r="K415" s="37"/>
      <c r="L415" s="37"/>
      <c r="M415" s="37"/>
      <c r="N415" s="37"/>
      <c r="O415" s="37"/>
      <c r="P415" s="37"/>
      <c r="Q415" s="37"/>
      <c r="R415" s="37"/>
      <c r="S415" s="37"/>
      <c r="T415" s="37"/>
      <c r="U415" s="37"/>
      <c r="V415" s="37"/>
      <c r="W415" s="37"/>
      <c r="X415" s="37"/>
    </row>
    <row r="416" spans="1:24">
      <c r="A416" s="423">
        <v>97198685</v>
      </c>
      <c r="B416" s="424" t="s">
        <v>17</v>
      </c>
      <c r="C416" s="424">
        <v>0</v>
      </c>
      <c r="D416" s="285" t="s">
        <v>152</v>
      </c>
      <c r="E416" s="285" t="s">
        <v>4808</v>
      </c>
      <c r="F416" s="285">
        <v>270</v>
      </c>
      <c r="G416" s="285"/>
      <c r="H416" s="424"/>
      <c r="I416" s="424" t="s">
        <v>1751</v>
      </c>
      <c r="J416" s="265">
        <v>44333</v>
      </c>
      <c r="K416" s="278" t="s">
        <v>106</v>
      </c>
      <c r="L416" s="37"/>
      <c r="M416" s="37"/>
      <c r="N416" s="37"/>
      <c r="O416" s="37"/>
      <c r="P416" s="37"/>
      <c r="Q416" s="37"/>
      <c r="R416" s="37"/>
      <c r="S416" s="37"/>
      <c r="T416" s="37"/>
      <c r="U416" s="37"/>
      <c r="V416" s="37"/>
      <c r="W416" s="37"/>
      <c r="X416" s="37"/>
    </row>
    <row r="417" spans="1:24">
      <c r="A417" s="423">
        <v>100016430164</v>
      </c>
      <c r="B417" s="424" t="s">
        <v>11</v>
      </c>
      <c r="C417" s="424">
        <v>3</v>
      </c>
      <c r="D417" s="285" t="s">
        <v>152</v>
      </c>
      <c r="E417" s="285" t="s">
        <v>4808</v>
      </c>
      <c r="F417" s="285">
        <v>270</v>
      </c>
      <c r="G417" s="285"/>
      <c r="H417" s="424"/>
      <c r="I417" s="424" t="s">
        <v>1751</v>
      </c>
      <c r="J417" s="265">
        <v>44333</v>
      </c>
      <c r="K417" s="37"/>
      <c r="L417" s="37"/>
      <c r="M417" s="37"/>
      <c r="N417" s="37"/>
      <c r="O417" s="37"/>
      <c r="P417" s="37"/>
      <c r="Q417" s="37"/>
      <c r="R417" s="37"/>
      <c r="S417" s="37"/>
      <c r="T417" s="37"/>
      <c r="U417" s="37"/>
      <c r="V417" s="37"/>
      <c r="W417" s="37"/>
      <c r="X417" s="37"/>
    </row>
    <row r="418" spans="1:24">
      <c r="A418" s="423">
        <v>520304</v>
      </c>
      <c r="B418" s="424" t="s">
        <v>10</v>
      </c>
      <c r="C418" s="424">
        <v>0</v>
      </c>
      <c r="D418" s="285" t="s">
        <v>152</v>
      </c>
      <c r="E418" s="285" t="s">
        <v>4837</v>
      </c>
      <c r="F418" s="285">
        <v>270</v>
      </c>
      <c r="G418" s="285"/>
      <c r="H418" s="424"/>
      <c r="I418" s="424" t="s">
        <v>1751</v>
      </c>
      <c r="J418" s="37"/>
      <c r="K418" s="37"/>
      <c r="L418" s="37"/>
      <c r="M418" s="37"/>
      <c r="N418" s="37"/>
      <c r="O418" s="37"/>
      <c r="P418" s="37"/>
      <c r="Q418" s="37"/>
      <c r="R418" s="37"/>
      <c r="S418" s="37"/>
      <c r="T418" s="37"/>
      <c r="U418" s="37"/>
      <c r="V418" s="37"/>
      <c r="W418" s="37"/>
      <c r="X418" s="37"/>
    </row>
    <row r="419" spans="1:24">
      <c r="A419" s="423">
        <v>100017311844</v>
      </c>
      <c r="B419" s="424" t="s">
        <v>12</v>
      </c>
      <c r="C419" s="424">
        <v>3</v>
      </c>
      <c r="D419" s="285" t="s">
        <v>152</v>
      </c>
      <c r="E419" s="285" t="s">
        <v>4815</v>
      </c>
      <c r="F419" s="285">
        <v>270</v>
      </c>
      <c r="G419" s="285"/>
      <c r="H419" s="424"/>
      <c r="I419" s="426" t="s">
        <v>4813</v>
      </c>
      <c r="J419" s="265">
        <v>44334</v>
      </c>
      <c r="K419" s="37"/>
      <c r="L419" s="37"/>
      <c r="M419" s="37"/>
      <c r="N419" s="37"/>
      <c r="O419" s="37"/>
      <c r="P419" s="37"/>
      <c r="Q419" s="37"/>
      <c r="R419" s="37"/>
      <c r="S419" s="37"/>
      <c r="T419" s="37"/>
      <c r="U419" s="37"/>
      <c r="V419" s="37"/>
      <c r="W419" s="37"/>
      <c r="X419" s="37"/>
    </row>
    <row r="420" spans="1:24">
      <c r="A420" s="423">
        <v>100017979407</v>
      </c>
      <c r="B420" s="424" t="s">
        <v>12</v>
      </c>
      <c r="C420" s="424">
        <v>3</v>
      </c>
      <c r="D420" s="285" t="s">
        <v>152</v>
      </c>
      <c r="E420" s="285" t="s">
        <v>4808</v>
      </c>
      <c r="F420" s="285">
        <v>270</v>
      </c>
      <c r="G420" s="285"/>
      <c r="H420" s="424"/>
      <c r="I420" s="424" t="s">
        <v>1751</v>
      </c>
      <c r="J420" s="37"/>
      <c r="K420" s="37"/>
      <c r="L420" s="37"/>
      <c r="M420" s="37"/>
      <c r="N420" s="37"/>
      <c r="O420" s="37"/>
      <c r="P420" s="37"/>
      <c r="Q420" s="37"/>
      <c r="R420" s="37"/>
      <c r="S420" s="37"/>
      <c r="T420" s="37"/>
      <c r="U420" s="37"/>
      <c r="V420" s="37"/>
      <c r="W420" s="37"/>
      <c r="X420" s="37"/>
    </row>
    <row r="421" spans="1:24">
      <c r="A421" s="423">
        <v>100015836571</v>
      </c>
      <c r="B421" s="424" t="s">
        <v>15</v>
      </c>
      <c r="C421" s="424">
        <v>3</v>
      </c>
      <c r="D421" s="285" t="s">
        <v>152</v>
      </c>
      <c r="E421" s="285" t="s">
        <v>4860</v>
      </c>
      <c r="F421" s="285">
        <v>270</v>
      </c>
      <c r="G421" s="285"/>
      <c r="H421" s="424"/>
      <c r="I421" s="424" t="s">
        <v>1751</v>
      </c>
      <c r="J421" s="37"/>
      <c r="K421" s="37"/>
      <c r="L421" s="37"/>
      <c r="M421" s="37"/>
      <c r="N421" s="37"/>
      <c r="O421" s="37"/>
      <c r="P421" s="37"/>
      <c r="Q421" s="37"/>
      <c r="R421" s="37"/>
      <c r="S421" s="37"/>
      <c r="T421" s="37"/>
      <c r="U421" s="37"/>
      <c r="V421" s="37"/>
      <c r="W421" s="37"/>
      <c r="X421" s="37"/>
    </row>
    <row r="422" spans="1:24">
      <c r="A422" s="432">
        <v>100018000000</v>
      </c>
      <c r="B422" s="424" t="s">
        <v>15</v>
      </c>
      <c r="C422" s="433"/>
      <c r="D422" s="285" t="s">
        <v>152</v>
      </c>
      <c r="E422" s="285" t="s">
        <v>4808</v>
      </c>
      <c r="F422" s="285">
        <v>270</v>
      </c>
      <c r="G422" s="285"/>
      <c r="H422" s="433"/>
      <c r="I422" s="433"/>
      <c r="J422" s="37"/>
      <c r="K422" s="37"/>
      <c r="L422" s="37"/>
      <c r="M422" s="37"/>
      <c r="N422" s="37"/>
      <c r="O422" s="37"/>
      <c r="P422" s="37"/>
      <c r="Q422" s="37"/>
      <c r="R422" s="37"/>
      <c r="S422" s="37"/>
      <c r="T422" s="37"/>
      <c r="U422" s="37"/>
      <c r="V422" s="37"/>
      <c r="W422" s="37"/>
      <c r="X422" s="37"/>
    </row>
    <row r="423" spans="1:24">
      <c r="A423" s="420">
        <v>100017474508</v>
      </c>
      <c r="B423" s="421" t="s">
        <v>15</v>
      </c>
      <c r="C423" s="421">
        <v>3</v>
      </c>
      <c r="D423" s="285" t="s">
        <v>152</v>
      </c>
      <c r="E423" s="285" t="s">
        <v>4808</v>
      </c>
      <c r="F423" s="285">
        <v>270</v>
      </c>
      <c r="G423" s="285"/>
      <c r="H423" s="421"/>
      <c r="I423" s="421" t="s">
        <v>1751</v>
      </c>
      <c r="J423" s="37"/>
      <c r="K423" s="37"/>
      <c r="L423" s="37"/>
      <c r="M423" s="37"/>
      <c r="N423" s="37"/>
      <c r="O423" s="37"/>
      <c r="P423" s="37"/>
      <c r="Q423" s="37"/>
      <c r="R423" s="37"/>
      <c r="S423" s="37"/>
      <c r="T423" s="37"/>
      <c r="U423" s="37"/>
      <c r="V423" s="37"/>
      <c r="W423" s="37"/>
      <c r="X423" s="37"/>
    </row>
    <row r="424" spans="1:24">
      <c r="A424" s="420">
        <v>100014591845</v>
      </c>
      <c r="B424" s="421" t="s">
        <v>14</v>
      </c>
      <c r="C424" s="421">
        <v>3</v>
      </c>
      <c r="D424" s="285" t="s">
        <v>152</v>
      </c>
      <c r="E424" s="285" t="s">
        <v>4815</v>
      </c>
      <c r="F424" s="285">
        <v>270</v>
      </c>
      <c r="G424" s="285"/>
      <c r="H424" s="421" t="s">
        <v>4861</v>
      </c>
      <c r="I424" s="421" t="s">
        <v>1751</v>
      </c>
      <c r="J424" s="265">
        <v>44334</v>
      </c>
      <c r="K424" s="37"/>
      <c r="L424" s="37"/>
      <c r="M424" s="37"/>
      <c r="N424" s="37"/>
      <c r="O424" s="37"/>
      <c r="P424" s="37"/>
      <c r="Q424" s="37"/>
      <c r="R424" s="37"/>
      <c r="S424" s="37"/>
      <c r="T424" s="37"/>
      <c r="U424" s="37"/>
      <c r="V424" s="37"/>
      <c r="W424" s="37"/>
      <c r="X424" s="37"/>
    </row>
    <row r="425" spans="1:24">
      <c r="A425" s="420">
        <v>100016855360</v>
      </c>
      <c r="B425" s="421" t="s">
        <v>14</v>
      </c>
      <c r="C425" s="421">
        <v>3</v>
      </c>
      <c r="D425" s="285" t="s">
        <v>152</v>
      </c>
      <c r="E425" s="285" t="s">
        <v>4815</v>
      </c>
      <c r="F425" s="285">
        <v>270</v>
      </c>
      <c r="G425" s="285"/>
      <c r="H425" s="421"/>
      <c r="I425" s="421" t="s">
        <v>1751</v>
      </c>
      <c r="J425" s="265">
        <v>44334</v>
      </c>
      <c r="K425" s="37"/>
      <c r="L425" s="37"/>
      <c r="M425" s="37"/>
      <c r="N425" s="37"/>
      <c r="O425" s="37"/>
      <c r="P425" s="37"/>
      <c r="Q425" s="37"/>
      <c r="R425" s="37"/>
      <c r="S425" s="37"/>
      <c r="T425" s="37"/>
      <c r="U425" s="37"/>
      <c r="V425" s="37"/>
      <c r="W425" s="37"/>
      <c r="X425" s="37"/>
    </row>
    <row r="426" spans="1:24">
      <c r="A426" s="420">
        <v>100015397894</v>
      </c>
      <c r="B426" s="421" t="s">
        <v>14</v>
      </c>
      <c r="C426" s="421">
        <v>3</v>
      </c>
      <c r="D426" s="285" t="s">
        <v>152</v>
      </c>
      <c r="E426" s="285" t="s">
        <v>4808</v>
      </c>
      <c r="F426" s="285">
        <v>270</v>
      </c>
      <c r="G426" s="285"/>
      <c r="H426" s="421"/>
      <c r="I426" s="421" t="s">
        <v>1751</v>
      </c>
      <c r="J426" s="265">
        <v>44333</v>
      </c>
      <c r="K426" s="37"/>
      <c r="L426" s="37"/>
      <c r="M426" s="37"/>
      <c r="N426" s="37"/>
      <c r="O426" s="37"/>
      <c r="P426" s="37"/>
      <c r="Q426" s="37"/>
      <c r="R426" s="37"/>
      <c r="S426" s="37"/>
      <c r="T426" s="37"/>
      <c r="U426" s="37"/>
      <c r="V426" s="37"/>
      <c r="W426" s="37"/>
      <c r="X426" s="37"/>
    </row>
    <row r="427" spans="1:24">
      <c r="A427" s="420">
        <v>100017231655</v>
      </c>
      <c r="B427" s="421" t="s">
        <v>14</v>
      </c>
      <c r="C427" s="421">
        <v>3</v>
      </c>
      <c r="D427" s="285" t="s">
        <v>152</v>
      </c>
      <c r="E427" s="285" t="s">
        <v>4808</v>
      </c>
      <c r="F427" s="285">
        <v>270</v>
      </c>
      <c r="G427" s="285"/>
      <c r="H427" s="421"/>
      <c r="I427" s="421" t="s">
        <v>1751</v>
      </c>
      <c r="J427" s="265">
        <v>44333</v>
      </c>
      <c r="K427" s="37"/>
      <c r="L427" s="37"/>
      <c r="M427" s="37"/>
      <c r="N427" s="37"/>
      <c r="O427" s="37"/>
      <c r="P427" s="37"/>
      <c r="Q427" s="37"/>
      <c r="R427" s="37"/>
      <c r="S427" s="37"/>
      <c r="T427" s="37"/>
      <c r="U427" s="37"/>
      <c r="V427" s="37"/>
      <c r="W427" s="37"/>
      <c r="X427" s="37"/>
    </row>
    <row r="428" spans="1:24">
      <c r="A428" s="420">
        <v>100017318538</v>
      </c>
      <c r="B428" s="421" t="s">
        <v>19</v>
      </c>
      <c r="C428" s="421">
        <v>3</v>
      </c>
      <c r="D428" s="285" t="s">
        <v>152</v>
      </c>
      <c r="E428" s="285" t="s">
        <v>4810</v>
      </c>
      <c r="F428" s="285">
        <v>270</v>
      </c>
      <c r="G428" s="285"/>
      <c r="H428" s="421"/>
      <c r="I428" s="421" t="s">
        <v>1751</v>
      </c>
      <c r="J428" s="37"/>
      <c r="K428" s="37"/>
      <c r="L428" s="37"/>
      <c r="M428" s="37"/>
      <c r="N428" s="37"/>
      <c r="O428" s="37"/>
      <c r="P428" s="37"/>
      <c r="Q428" s="37"/>
      <c r="R428" s="37"/>
      <c r="S428" s="37"/>
      <c r="T428" s="37"/>
      <c r="U428" s="37"/>
      <c r="V428" s="37"/>
      <c r="W428" s="37"/>
      <c r="X428" s="37"/>
    </row>
    <row r="429" spans="1:24">
      <c r="A429" s="420">
        <v>100017193051</v>
      </c>
      <c r="B429" s="421" t="s">
        <v>14</v>
      </c>
      <c r="C429" s="421">
        <v>3</v>
      </c>
      <c r="D429" s="285" t="s">
        <v>152</v>
      </c>
      <c r="E429" s="285" t="s">
        <v>4815</v>
      </c>
      <c r="F429" s="285">
        <v>270</v>
      </c>
      <c r="G429" s="285"/>
      <c r="H429" s="421"/>
      <c r="I429" s="421" t="s">
        <v>1751</v>
      </c>
      <c r="J429" s="265">
        <v>44333</v>
      </c>
      <c r="K429" s="37"/>
      <c r="L429" s="37"/>
      <c r="M429" s="37"/>
      <c r="N429" s="37"/>
      <c r="O429" s="37"/>
      <c r="P429" s="37"/>
      <c r="Q429" s="37"/>
      <c r="R429" s="37"/>
      <c r="S429" s="37"/>
      <c r="T429" s="37"/>
      <c r="U429" s="37"/>
      <c r="V429" s="37"/>
      <c r="W429" s="37"/>
      <c r="X429" s="37"/>
    </row>
    <row r="430" spans="1:24">
      <c r="A430" s="420">
        <v>100017806519</v>
      </c>
      <c r="B430" s="421" t="s">
        <v>19</v>
      </c>
      <c r="C430" s="421">
        <v>3</v>
      </c>
      <c r="D430" s="285" t="s">
        <v>152</v>
      </c>
      <c r="E430" s="285" t="s">
        <v>4817</v>
      </c>
      <c r="F430" s="285">
        <v>270</v>
      </c>
      <c r="G430" s="285"/>
      <c r="H430" s="421"/>
      <c r="I430" s="421" t="s">
        <v>1751</v>
      </c>
      <c r="J430" s="37"/>
      <c r="K430" s="37"/>
      <c r="L430" s="37"/>
      <c r="M430" s="37"/>
      <c r="N430" s="37"/>
      <c r="O430" s="37"/>
      <c r="P430" s="37"/>
      <c r="Q430" s="37"/>
      <c r="R430" s="37"/>
      <c r="S430" s="37"/>
      <c r="T430" s="37"/>
      <c r="U430" s="37"/>
      <c r="V430" s="37"/>
      <c r="W430" s="37"/>
      <c r="X430" s="37"/>
    </row>
    <row r="431" spans="1:24">
      <c r="A431" s="420">
        <v>100011789730</v>
      </c>
      <c r="B431" s="421" t="s">
        <v>15</v>
      </c>
      <c r="C431" s="421">
        <v>0</v>
      </c>
      <c r="D431" s="285" t="s">
        <v>152</v>
      </c>
      <c r="E431" s="285" t="s">
        <v>4808</v>
      </c>
      <c r="F431" s="285">
        <v>270</v>
      </c>
      <c r="G431" s="285"/>
      <c r="H431" s="421"/>
      <c r="I431" s="421" t="s">
        <v>1751</v>
      </c>
      <c r="J431" s="265">
        <v>44330</v>
      </c>
      <c r="K431" s="37"/>
      <c r="L431" s="37"/>
      <c r="M431" s="37"/>
      <c r="N431" s="37"/>
      <c r="O431" s="37"/>
      <c r="P431" s="37"/>
      <c r="Q431" s="37"/>
      <c r="R431" s="37"/>
      <c r="S431" s="37"/>
      <c r="T431" s="37"/>
      <c r="U431" s="37"/>
      <c r="V431" s="37"/>
      <c r="W431" s="37"/>
      <c r="X431" s="37"/>
    </row>
    <row r="432" spans="1:24">
      <c r="A432" s="420">
        <v>100016711598</v>
      </c>
      <c r="B432" s="421" t="s">
        <v>15</v>
      </c>
      <c r="C432" s="421">
        <v>3</v>
      </c>
      <c r="D432" s="285" t="s">
        <v>152</v>
      </c>
      <c r="E432" s="285" t="s">
        <v>4815</v>
      </c>
      <c r="F432" s="285">
        <v>270</v>
      </c>
      <c r="G432" s="285"/>
      <c r="H432" s="421"/>
      <c r="I432" s="421" t="s">
        <v>1751</v>
      </c>
      <c r="J432" s="37"/>
      <c r="K432" s="37"/>
      <c r="L432" s="37"/>
      <c r="M432" s="37"/>
      <c r="N432" s="37"/>
      <c r="O432" s="37"/>
      <c r="P432" s="37"/>
      <c r="Q432" s="37"/>
      <c r="R432" s="37"/>
      <c r="S432" s="37"/>
      <c r="T432" s="37"/>
      <c r="U432" s="37"/>
      <c r="V432" s="37"/>
      <c r="W432" s="37"/>
      <c r="X432" s="37"/>
    </row>
    <row r="433" spans="1:24">
      <c r="A433" s="420">
        <v>100017894814</v>
      </c>
      <c r="B433" s="421" t="s">
        <v>10</v>
      </c>
      <c r="C433" s="421">
        <v>3</v>
      </c>
      <c r="D433" s="285" t="s">
        <v>152</v>
      </c>
      <c r="E433" s="285" t="s">
        <v>4817</v>
      </c>
      <c r="F433" s="285">
        <v>270</v>
      </c>
      <c r="G433" s="285"/>
      <c r="H433" s="421"/>
      <c r="I433" s="421" t="s">
        <v>1751</v>
      </c>
      <c r="J433" s="37"/>
      <c r="K433" s="37"/>
      <c r="L433" s="37"/>
      <c r="M433" s="37"/>
      <c r="N433" s="37"/>
      <c r="O433" s="37"/>
      <c r="P433" s="37"/>
      <c r="Q433" s="37"/>
      <c r="R433" s="37"/>
      <c r="S433" s="37"/>
      <c r="T433" s="37"/>
      <c r="U433" s="37"/>
      <c r="V433" s="37"/>
      <c r="W433" s="37"/>
      <c r="X433" s="37"/>
    </row>
    <row r="434" spans="1:24">
      <c r="A434" s="420">
        <v>1575810004</v>
      </c>
      <c r="B434" s="421" t="s">
        <v>15</v>
      </c>
      <c r="C434" s="421">
        <v>9</v>
      </c>
      <c r="D434" s="285" t="s">
        <v>152</v>
      </c>
      <c r="E434" s="285" t="s">
        <v>4808</v>
      </c>
      <c r="F434" s="285">
        <v>270</v>
      </c>
      <c r="G434" s="285"/>
      <c r="H434" s="421"/>
      <c r="I434" s="421" t="s">
        <v>95</v>
      </c>
      <c r="J434" s="265">
        <v>44330</v>
      </c>
      <c r="K434" s="37"/>
      <c r="L434" s="37"/>
      <c r="M434" s="37"/>
      <c r="N434" s="37"/>
      <c r="O434" s="37"/>
      <c r="P434" s="37"/>
      <c r="Q434" s="37"/>
      <c r="R434" s="37"/>
      <c r="S434" s="37"/>
      <c r="T434" s="37"/>
      <c r="U434" s="37"/>
      <c r="V434" s="37"/>
      <c r="W434" s="37"/>
      <c r="X434" s="37"/>
    </row>
    <row r="435" spans="1:24">
      <c r="A435" s="420">
        <v>100017869268</v>
      </c>
      <c r="B435" s="421" t="s">
        <v>6</v>
      </c>
      <c r="C435" s="421">
        <v>3</v>
      </c>
      <c r="D435" s="285" t="s">
        <v>152</v>
      </c>
      <c r="E435" s="285" t="s">
        <v>4808</v>
      </c>
      <c r="F435" s="285">
        <v>270</v>
      </c>
      <c r="G435" s="285"/>
      <c r="H435" s="421"/>
      <c r="I435" s="421" t="s">
        <v>1751</v>
      </c>
      <c r="J435" s="37"/>
      <c r="K435" s="37"/>
      <c r="L435" s="37"/>
      <c r="M435" s="37"/>
      <c r="N435" s="37"/>
      <c r="O435" s="37"/>
      <c r="P435" s="37"/>
      <c r="Q435" s="37"/>
      <c r="R435" s="37"/>
      <c r="S435" s="37"/>
      <c r="T435" s="37"/>
      <c r="U435" s="37"/>
      <c r="V435" s="37"/>
      <c r="W435" s="37"/>
      <c r="X435" s="37"/>
    </row>
    <row r="436" spans="1:24">
      <c r="A436" s="420">
        <v>100016642409</v>
      </c>
      <c r="B436" s="421" t="s">
        <v>16</v>
      </c>
      <c r="C436" s="421">
        <v>3</v>
      </c>
      <c r="D436" s="285" t="s">
        <v>152</v>
      </c>
      <c r="E436" s="285" t="s">
        <v>4808</v>
      </c>
      <c r="F436" s="285">
        <v>270</v>
      </c>
      <c r="G436" s="285"/>
      <c r="H436" s="421"/>
      <c r="I436" s="421" t="s">
        <v>1751</v>
      </c>
      <c r="J436" s="37"/>
      <c r="K436" s="37"/>
      <c r="L436" s="37"/>
      <c r="M436" s="37"/>
      <c r="N436" s="37"/>
      <c r="O436" s="37"/>
      <c r="P436" s="37"/>
      <c r="Q436" s="37"/>
      <c r="R436" s="37"/>
      <c r="S436" s="37"/>
      <c r="T436" s="37"/>
      <c r="U436" s="37"/>
      <c r="V436" s="37"/>
      <c r="W436" s="37"/>
      <c r="X436" s="37"/>
    </row>
    <row r="437" spans="1:24">
      <c r="A437" s="420">
        <v>100017884634</v>
      </c>
      <c r="B437" s="421" t="s">
        <v>12</v>
      </c>
      <c r="C437" s="421">
        <v>3</v>
      </c>
      <c r="D437" s="285" t="s">
        <v>152</v>
      </c>
      <c r="E437" s="285" t="s">
        <v>4808</v>
      </c>
      <c r="F437" s="285">
        <v>270</v>
      </c>
      <c r="G437" s="285"/>
      <c r="H437" s="421"/>
      <c r="I437" s="421" t="s">
        <v>1751</v>
      </c>
      <c r="J437" s="37"/>
      <c r="K437" s="37"/>
      <c r="L437" s="37"/>
      <c r="M437" s="37"/>
      <c r="N437" s="37"/>
      <c r="O437" s="37"/>
      <c r="P437" s="37"/>
      <c r="Q437" s="37"/>
      <c r="R437" s="37"/>
      <c r="S437" s="37"/>
      <c r="T437" s="37"/>
      <c r="U437" s="37"/>
      <c r="V437" s="37"/>
      <c r="W437" s="37"/>
      <c r="X437" s="37"/>
    </row>
    <row r="438" spans="1:24">
      <c r="A438" s="420">
        <v>100016804599</v>
      </c>
      <c r="B438" s="421" t="s">
        <v>6</v>
      </c>
      <c r="C438" s="421">
        <v>3</v>
      </c>
      <c r="D438" s="285" t="s">
        <v>152</v>
      </c>
      <c r="E438" s="285" t="s">
        <v>4808</v>
      </c>
      <c r="F438" s="285">
        <v>270</v>
      </c>
      <c r="G438" s="285"/>
      <c r="H438" s="421"/>
      <c r="I438" s="421" t="s">
        <v>1751</v>
      </c>
      <c r="J438" s="37"/>
      <c r="K438" s="37"/>
      <c r="L438" s="37"/>
      <c r="M438" s="37"/>
      <c r="N438" s="37"/>
      <c r="O438" s="37"/>
      <c r="P438" s="37"/>
      <c r="Q438" s="37"/>
      <c r="R438" s="37"/>
      <c r="S438" s="37"/>
      <c r="T438" s="37"/>
      <c r="U438" s="37"/>
      <c r="V438" s="37"/>
      <c r="W438" s="37"/>
      <c r="X438" s="37"/>
    </row>
    <row r="439" spans="1:24">
      <c r="A439" s="420">
        <v>21512726</v>
      </c>
      <c r="B439" s="421" t="s">
        <v>10</v>
      </c>
      <c r="C439" s="421">
        <v>0</v>
      </c>
      <c r="D439" s="285" t="s">
        <v>152</v>
      </c>
      <c r="E439" s="285" t="s">
        <v>4808</v>
      </c>
      <c r="F439" s="285">
        <v>270</v>
      </c>
      <c r="G439" s="285"/>
      <c r="H439" s="421"/>
      <c r="I439" s="421" t="s">
        <v>1751</v>
      </c>
      <c r="J439" s="37"/>
      <c r="K439" s="37"/>
      <c r="L439" s="37"/>
      <c r="M439" s="37"/>
      <c r="N439" s="37"/>
      <c r="O439" s="37"/>
      <c r="P439" s="37"/>
      <c r="Q439" s="37"/>
      <c r="R439" s="37"/>
      <c r="S439" s="37"/>
      <c r="T439" s="37"/>
      <c r="U439" s="37"/>
      <c r="V439" s="37"/>
      <c r="W439" s="37"/>
      <c r="X439" s="37"/>
    </row>
    <row r="440" spans="1:24">
      <c r="A440" s="420">
        <v>100017409669</v>
      </c>
      <c r="B440" s="421" t="s">
        <v>15</v>
      </c>
      <c r="C440" s="421">
        <v>3</v>
      </c>
      <c r="D440" s="285" t="s">
        <v>152</v>
      </c>
      <c r="E440" s="285" t="s">
        <v>4811</v>
      </c>
      <c r="F440" s="285">
        <v>270</v>
      </c>
      <c r="G440" s="285"/>
      <c r="H440" s="421"/>
      <c r="I440" s="421" t="s">
        <v>1751</v>
      </c>
      <c r="J440" s="265">
        <v>44330</v>
      </c>
      <c r="K440" s="37"/>
      <c r="L440" s="37"/>
      <c r="M440" s="37"/>
      <c r="N440" s="37"/>
      <c r="O440" s="37"/>
      <c r="P440" s="37"/>
      <c r="Q440" s="37"/>
      <c r="R440" s="37"/>
      <c r="S440" s="37"/>
      <c r="T440" s="37"/>
      <c r="U440" s="37"/>
      <c r="V440" s="37"/>
      <c r="W440" s="37"/>
      <c r="X440" s="37"/>
    </row>
    <row r="441" spans="1:24">
      <c r="A441" s="420">
        <v>100017303409</v>
      </c>
      <c r="B441" s="421" t="s">
        <v>16</v>
      </c>
      <c r="C441" s="421">
        <v>3</v>
      </c>
      <c r="D441" s="285" t="s">
        <v>152</v>
      </c>
      <c r="E441" s="285" t="s">
        <v>4808</v>
      </c>
      <c r="F441" s="285">
        <v>270</v>
      </c>
      <c r="G441" s="285"/>
      <c r="H441" s="421"/>
      <c r="I441" s="421" t="s">
        <v>1751</v>
      </c>
      <c r="J441" s="37"/>
      <c r="K441" s="37"/>
      <c r="L441" s="37"/>
      <c r="M441" s="37"/>
      <c r="N441" s="37"/>
      <c r="O441" s="37"/>
      <c r="P441" s="37"/>
      <c r="Q441" s="37"/>
      <c r="R441" s="37"/>
      <c r="S441" s="37"/>
      <c r="T441" s="37"/>
      <c r="U441" s="37"/>
      <c r="V441" s="37"/>
      <c r="W441" s="37"/>
      <c r="X441" s="37"/>
    </row>
    <row r="442" spans="1:24">
      <c r="A442" s="420">
        <v>100011471237</v>
      </c>
      <c r="B442" s="421" t="s">
        <v>18</v>
      </c>
      <c r="C442" s="421">
        <v>0</v>
      </c>
      <c r="D442" s="285" t="s">
        <v>152</v>
      </c>
      <c r="E442" s="285" t="s">
        <v>4850</v>
      </c>
      <c r="F442" s="285">
        <v>270</v>
      </c>
      <c r="G442" s="285"/>
      <c r="H442" s="421"/>
      <c r="I442" s="421" t="s">
        <v>1751</v>
      </c>
      <c r="J442" s="37"/>
      <c r="K442" s="37"/>
      <c r="L442" s="37"/>
      <c r="M442" s="37"/>
      <c r="N442" s="37"/>
      <c r="O442" s="37"/>
      <c r="P442" s="37"/>
      <c r="Q442" s="37"/>
      <c r="R442" s="37"/>
      <c r="S442" s="37"/>
      <c r="T442" s="37"/>
      <c r="U442" s="37"/>
      <c r="V442" s="37"/>
      <c r="W442" s="37"/>
      <c r="X442" s="37"/>
    </row>
    <row r="443" spans="1:24">
      <c r="A443" s="420">
        <v>100011956332</v>
      </c>
      <c r="B443" s="421" t="s">
        <v>6</v>
      </c>
      <c r="C443" s="421">
        <v>3</v>
      </c>
      <c r="D443" s="285" t="s">
        <v>152</v>
      </c>
      <c r="E443" s="285" t="s">
        <v>4820</v>
      </c>
      <c r="F443" s="285">
        <v>270</v>
      </c>
      <c r="G443" s="285"/>
      <c r="H443" s="421"/>
      <c r="I443" s="421" t="s">
        <v>1751</v>
      </c>
      <c r="J443" s="37"/>
      <c r="K443" s="37"/>
      <c r="L443" s="37"/>
      <c r="M443" s="37"/>
      <c r="N443" s="37"/>
      <c r="O443" s="37"/>
      <c r="P443" s="37"/>
      <c r="Q443" s="37"/>
      <c r="R443" s="37"/>
      <c r="S443" s="37"/>
      <c r="T443" s="37"/>
      <c r="U443" s="37"/>
      <c r="V443" s="37"/>
      <c r="W443" s="37"/>
      <c r="X443" s="37"/>
    </row>
    <row r="444" spans="1:24">
      <c r="A444" s="420">
        <v>100015975298</v>
      </c>
      <c r="B444" s="421" t="s">
        <v>6</v>
      </c>
      <c r="C444" s="421">
        <v>3</v>
      </c>
      <c r="D444" s="285" t="s">
        <v>152</v>
      </c>
      <c r="E444" s="285" t="s">
        <v>4808</v>
      </c>
      <c r="F444" s="285">
        <v>270</v>
      </c>
      <c r="G444" s="285"/>
      <c r="H444" s="421"/>
      <c r="I444" s="421" t="s">
        <v>1751</v>
      </c>
      <c r="J444" s="37"/>
      <c r="K444" s="37"/>
      <c r="L444" s="37"/>
      <c r="M444" s="37"/>
      <c r="N444" s="37"/>
      <c r="O444" s="37"/>
      <c r="P444" s="37"/>
      <c r="Q444" s="37"/>
      <c r="R444" s="37"/>
      <c r="S444" s="37"/>
      <c r="T444" s="37"/>
      <c r="U444" s="37"/>
      <c r="V444" s="37"/>
      <c r="W444" s="37"/>
      <c r="X444" s="37"/>
    </row>
    <row r="445" spans="1:24">
      <c r="A445" s="420">
        <v>100007833575</v>
      </c>
      <c r="B445" s="421" t="s">
        <v>6</v>
      </c>
      <c r="C445" s="421">
        <v>0</v>
      </c>
      <c r="D445" s="285" t="s">
        <v>152</v>
      </c>
      <c r="E445" s="285" t="s">
        <v>4815</v>
      </c>
      <c r="F445" s="285">
        <v>270</v>
      </c>
      <c r="G445" s="285"/>
      <c r="H445" s="421"/>
      <c r="I445" s="421" t="s">
        <v>1751</v>
      </c>
      <c r="J445" s="37"/>
      <c r="K445" s="37"/>
      <c r="L445" s="37"/>
      <c r="M445" s="37"/>
      <c r="N445" s="37"/>
      <c r="O445" s="37"/>
      <c r="P445" s="37"/>
      <c r="Q445" s="37"/>
      <c r="R445" s="37"/>
      <c r="S445" s="37"/>
      <c r="T445" s="37"/>
      <c r="U445" s="37"/>
      <c r="V445" s="37"/>
      <c r="W445" s="37"/>
      <c r="X445" s="37"/>
    </row>
    <row r="446" spans="1:24">
      <c r="A446" s="420">
        <v>100015283130</v>
      </c>
      <c r="B446" s="421" t="s">
        <v>12</v>
      </c>
      <c r="C446" s="421">
        <v>3</v>
      </c>
      <c r="D446" s="285" t="s">
        <v>152</v>
      </c>
      <c r="E446" s="285" t="s">
        <v>4808</v>
      </c>
      <c r="F446" s="285">
        <v>270</v>
      </c>
      <c r="G446" s="285"/>
      <c r="H446" s="421"/>
      <c r="I446" s="421" t="s">
        <v>1751</v>
      </c>
      <c r="J446" s="37"/>
      <c r="K446" s="37"/>
      <c r="L446" s="37"/>
      <c r="M446" s="37"/>
      <c r="N446" s="37"/>
      <c r="O446" s="37"/>
      <c r="P446" s="37"/>
      <c r="Q446" s="37"/>
      <c r="R446" s="37"/>
      <c r="S446" s="37"/>
      <c r="T446" s="37"/>
      <c r="U446" s="37"/>
      <c r="V446" s="37"/>
      <c r="W446" s="37"/>
      <c r="X446" s="37"/>
    </row>
    <row r="447" spans="1:24">
      <c r="A447" s="420">
        <v>100015878936</v>
      </c>
      <c r="B447" s="421" t="s">
        <v>18</v>
      </c>
      <c r="C447" s="421">
        <v>3</v>
      </c>
      <c r="D447" s="285" t="s">
        <v>152</v>
      </c>
      <c r="E447" s="285" t="s">
        <v>4815</v>
      </c>
      <c r="F447" s="285">
        <v>270</v>
      </c>
      <c r="G447" s="285"/>
      <c r="H447" s="421"/>
      <c r="I447" s="421" t="s">
        <v>1751</v>
      </c>
      <c r="J447" s="37"/>
      <c r="K447" s="37"/>
      <c r="L447" s="37"/>
      <c r="M447" s="37"/>
      <c r="N447" s="37"/>
      <c r="O447" s="37"/>
      <c r="P447" s="37"/>
      <c r="Q447" s="37"/>
      <c r="R447" s="37"/>
      <c r="S447" s="37"/>
      <c r="T447" s="37"/>
      <c r="U447" s="37"/>
      <c r="V447" s="37"/>
      <c r="W447" s="37"/>
      <c r="X447" s="37"/>
    </row>
    <row r="448" spans="1:24">
      <c r="A448" s="420">
        <v>100018019172</v>
      </c>
      <c r="B448" s="421" t="s">
        <v>10</v>
      </c>
      <c r="C448" s="421">
        <v>3</v>
      </c>
      <c r="D448" s="285" t="s">
        <v>152</v>
      </c>
      <c r="E448" s="285" t="s">
        <v>4808</v>
      </c>
      <c r="F448" s="285">
        <v>270</v>
      </c>
      <c r="G448" s="285"/>
      <c r="H448" s="421"/>
      <c r="I448" s="421" t="s">
        <v>1751</v>
      </c>
      <c r="J448" s="37"/>
      <c r="K448" s="37"/>
      <c r="L448" s="37"/>
      <c r="M448" s="37"/>
      <c r="N448" s="37"/>
      <c r="O448" s="37"/>
      <c r="P448" s="37"/>
      <c r="Q448" s="37"/>
      <c r="R448" s="37"/>
      <c r="S448" s="37"/>
      <c r="T448" s="37"/>
      <c r="U448" s="37"/>
      <c r="V448" s="37"/>
      <c r="W448" s="37"/>
      <c r="X448" s="37"/>
    </row>
    <row r="449" spans="1:24">
      <c r="A449" s="420">
        <v>100016930538</v>
      </c>
      <c r="B449" s="421" t="s">
        <v>17</v>
      </c>
      <c r="C449" s="421">
        <v>3</v>
      </c>
      <c r="D449" s="285" t="s">
        <v>152</v>
      </c>
      <c r="E449" s="285" t="s">
        <v>4808</v>
      </c>
      <c r="F449" s="285">
        <v>270</v>
      </c>
      <c r="G449" s="285"/>
      <c r="H449" s="421"/>
      <c r="I449" s="421" t="s">
        <v>1751</v>
      </c>
      <c r="J449" s="265">
        <v>44333</v>
      </c>
      <c r="K449" s="278" t="s">
        <v>106</v>
      </c>
      <c r="L449" s="37"/>
      <c r="M449" s="37"/>
      <c r="N449" s="37"/>
      <c r="O449" s="37"/>
      <c r="P449" s="37"/>
      <c r="Q449" s="37"/>
      <c r="R449" s="37"/>
      <c r="S449" s="37"/>
      <c r="T449" s="37"/>
      <c r="U449" s="37"/>
      <c r="V449" s="37"/>
      <c r="W449" s="37"/>
      <c r="X449" s="37"/>
    </row>
    <row r="450" spans="1:24">
      <c r="A450" s="420">
        <v>100017060819</v>
      </c>
      <c r="B450" s="421" t="s">
        <v>18</v>
      </c>
      <c r="C450" s="421">
        <v>3</v>
      </c>
      <c r="D450" s="285" t="s">
        <v>152</v>
      </c>
      <c r="E450" s="285" t="s">
        <v>4808</v>
      </c>
      <c r="F450" s="285">
        <v>270</v>
      </c>
      <c r="G450" s="285"/>
      <c r="H450" s="421"/>
      <c r="I450" s="421" t="s">
        <v>1751</v>
      </c>
      <c r="J450" s="37"/>
      <c r="K450" s="37"/>
      <c r="L450" s="37"/>
      <c r="M450" s="37"/>
      <c r="N450" s="37"/>
      <c r="O450" s="37"/>
      <c r="P450" s="37"/>
      <c r="Q450" s="37"/>
      <c r="R450" s="37"/>
      <c r="S450" s="37"/>
      <c r="T450" s="37"/>
      <c r="U450" s="37"/>
      <c r="V450" s="37"/>
      <c r="W450" s="37"/>
      <c r="X450" s="37"/>
    </row>
    <row r="451" spans="1:24">
      <c r="A451" s="420">
        <v>100017361316</v>
      </c>
      <c r="B451" s="421" t="s">
        <v>18</v>
      </c>
      <c r="C451" s="421">
        <v>3</v>
      </c>
      <c r="D451" s="285" t="s">
        <v>152</v>
      </c>
      <c r="E451" s="285" t="s">
        <v>4808</v>
      </c>
      <c r="F451" s="285">
        <v>270</v>
      </c>
      <c r="G451" s="285"/>
      <c r="H451" s="421"/>
      <c r="I451" s="421" t="s">
        <v>1751</v>
      </c>
      <c r="J451" s="37"/>
      <c r="K451" s="37"/>
      <c r="L451" s="37"/>
      <c r="M451" s="37"/>
      <c r="N451" s="37"/>
      <c r="O451" s="37"/>
      <c r="P451" s="37"/>
      <c r="Q451" s="37"/>
      <c r="R451" s="37"/>
      <c r="S451" s="37"/>
      <c r="T451" s="37"/>
      <c r="U451" s="37"/>
      <c r="V451" s="37"/>
      <c r="W451" s="37"/>
      <c r="X451" s="37"/>
    </row>
    <row r="452" spans="1:24">
      <c r="A452" s="420">
        <v>100014820510</v>
      </c>
      <c r="B452" s="421" t="s">
        <v>17</v>
      </c>
      <c r="C452" s="421">
        <v>3</v>
      </c>
      <c r="D452" s="285" t="s">
        <v>152</v>
      </c>
      <c r="E452" s="285" t="s">
        <v>4808</v>
      </c>
      <c r="F452" s="285">
        <v>270</v>
      </c>
      <c r="G452" s="285"/>
      <c r="H452" s="421"/>
      <c r="I452" s="421" t="s">
        <v>1751</v>
      </c>
      <c r="J452" s="265">
        <v>44333</v>
      </c>
      <c r="K452" s="278" t="s">
        <v>106</v>
      </c>
      <c r="L452" s="37"/>
      <c r="M452" s="37"/>
      <c r="N452" s="37"/>
      <c r="O452" s="37"/>
      <c r="P452" s="37"/>
      <c r="Q452" s="37"/>
      <c r="R452" s="37"/>
      <c r="S452" s="37"/>
      <c r="T452" s="37"/>
      <c r="U452" s="37"/>
      <c r="V452" s="37"/>
      <c r="W452" s="37"/>
      <c r="X452" s="37"/>
    </row>
    <row r="453" spans="1:24">
      <c r="A453" s="420">
        <v>100016007276</v>
      </c>
      <c r="B453" s="421" t="s">
        <v>17</v>
      </c>
      <c r="C453" s="421">
        <v>3</v>
      </c>
      <c r="D453" s="285" t="s">
        <v>152</v>
      </c>
      <c r="E453" s="285" t="s">
        <v>4817</v>
      </c>
      <c r="F453" s="285">
        <v>270</v>
      </c>
      <c r="G453" s="285"/>
      <c r="H453" s="421"/>
      <c r="I453" s="421" t="s">
        <v>1751</v>
      </c>
      <c r="J453" s="265">
        <v>44333</v>
      </c>
      <c r="K453" s="278" t="s">
        <v>106</v>
      </c>
      <c r="L453" s="37"/>
      <c r="M453" s="37"/>
      <c r="N453" s="37"/>
      <c r="O453" s="37"/>
      <c r="P453" s="37"/>
      <c r="Q453" s="37"/>
      <c r="R453" s="37"/>
      <c r="S453" s="37"/>
      <c r="T453" s="37"/>
      <c r="U453" s="37"/>
      <c r="V453" s="37"/>
      <c r="W453" s="37"/>
      <c r="X453" s="37"/>
    </row>
    <row r="454" spans="1:24">
      <c r="A454" s="420">
        <v>100004615592</v>
      </c>
      <c r="B454" s="421" t="s">
        <v>11</v>
      </c>
      <c r="C454" s="421">
        <v>0</v>
      </c>
      <c r="D454" s="285" t="s">
        <v>152</v>
      </c>
      <c r="E454" s="285" t="s">
        <v>4815</v>
      </c>
      <c r="F454" s="285">
        <v>270</v>
      </c>
      <c r="G454" s="285"/>
      <c r="H454" s="421"/>
      <c r="I454" s="421" t="s">
        <v>1751</v>
      </c>
      <c r="J454" s="37"/>
      <c r="K454" s="37"/>
      <c r="L454" s="37"/>
      <c r="M454" s="37"/>
      <c r="N454" s="37"/>
      <c r="O454" s="37"/>
      <c r="P454" s="37"/>
      <c r="Q454" s="37"/>
      <c r="R454" s="37"/>
      <c r="S454" s="37"/>
      <c r="T454" s="37"/>
      <c r="U454" s="37"/>
      <c r="V454" s="37"/>
      <c r="W454" s="37"/>
      <c r="X454" s="37"/>
    </row>
    <row r="455" spans="1:24">
      <c r="A455" s="420">
        <v>100001501106</v>
      </c>
      <c r="B455" s="421" t="s">
        <v>17</v>
      </c>
      <c r="C455" s="421">
        <v>3</v>
      </c>
      <c r="D455" s="285" t="s">
        <v>152</v>
      </c>
      <c r="E455" s="285" t="s">
        <v>4815</v>
      </c>
      <c r="F455" s="285">
        <v>270</v>
      </c>
      <c r="G455" s="285"/>
      <c r="H455" s="421"/>
      <c r="I455" s="421" t="s">
        <v>1751</v>
      </c>
      <c r="J455" s="265">
        <v>44333</v>
      </c>
      <c r="K455" s="278" t="s">
        <v>106</v>
      </c>
      <c r="L455" s="37"/>
      <c r="M455" s="37"/>
      <c r="N455" s="37"/>
      <c r="O455" s="37"/>
      <c r="P455" s="37"/>
      <c r="Q455" s="37"/>
      <c r="R455" s="37"/>
      <c r="S455" s="37"/>
      <c r="T455" s="37"/>
      <c r="U455" s="37"/>
      <c r="V455" s="37"/>
      <c r="W455" s="37"/>
      <c r="X455" s="37"/>
    </row>
    <row r="456" spans="1:24">
      <c r="A456" s="420">
        <v>100017290625</v>
      </c>
      <c r="B456" s="421" t="s">
        <v>17</v>
      </c>
      <c r="C456" s="421">
        <v>3</v>
      </c>
      <c r="D456" s="285" t="s">
        <v>152</v>
      </c>
      <c r="E456" s="285" t="s">
        <v>4817</v>
      </c>
      <c r="F456" s="285">
        <v>270</v>
      </c>
      <c r="G456" s="285"/>
      <c r="H456" s="421"/>
      <c r="I456" s="421" t="s">
        <v>4845</v>
      </c>
      <c r="J456" s="265">
        <v>44333</v>
      </c>
      <c r="K456" s="278" t="s">
        <v>106</v>
      </c>
      <c r="L456" s="37"/>
      <c r="M456" s="37"/>
      <c r="N456" s="37"/>
      <c r="O456" s="37"/>
      <c r="P456" s="37"/>
      <c r="Q456" s="37"/>
      <c r="R456" s="37"/>
      <c r="S456" s="37"/>
      <c r="T456" s="37"/>
      <c r="U456" s="37"/>
      <c r="V456" s="37"/>
      <c r="W456" s="37"/>
      <c r="X456" s="37"/>
    </row>
    <row r="457" spans="1:24">
      <c r="A457" s="420">
        <v>100015903889</v>
      </c>
      <c r="B457" s="421" t="s">
        <v>11</v>
      </c>
      <c r="C457" s="421">
        <v>3</v>
      </c>
      <c r="D457" s="285" t="s">
        <v>152</v>
      </c>
      <c r="E457" s="285" t="s">
        <v>4817</v>
      </c>
      <c r="F457" s="285">
        <v>270</v>
      </c>
      <c r="G457" s="285"/>
      <c r="H457" s="421"/>
      <c r="I457" s="421" t="s">
        <v>1751</v>
      </c>
      <c r="J457" s="37"/>
      <c r="K457" s="37"/>
      <c r="L457" s="37"/>
      <c r="M457" s="37"/>
      <c r="N457" s="37"/>
      <c r="O457" s="37"/>
      <c r="P457" s="37"/>
      <c r="Q457" s="37"/>
      <c r="R457" s="37"/>
      <c r="S457" s="37"/>
      <c r="T457" s="37"/>
      <c r="U457" s="37"/>
      <c r="V457" s="37"/>
      <c r="W457" s="37"/>
      <c r="X457" s="37"/>
    </row>
    <row r="458" spans="1:24">
      <c r="A458" s="420">
        <v>71396544</v>
      </c>
      <c r="B458" s="421" t="s">
        <v>17</v>
      </c>
      <c r="C458" s="421">
        <v>0</v>
      </c>
      <c r="D458" s="285" t="s">
        <v>152</v>
      </c>
      <c r="E458" s="285" t="s">
        <v>4815</v>
      </c>
      <c r="F458" s="285">
        <v>270</v>
      </c>
      <c r="G458" s="285"/>
      <c r="H458" s="421"/>
      <c r="I458" s="421" t="s">
        <v>1751</v>
      </c>
      <c r="J458" s="265">
        <v>44333</v>
      </c>
      <c r="K458" s="278" t="s">
        <v>106</v>
      </c>
      <c r="L458" s="37"/>
      <c r="M458" s="37"/>
      <c r="N458" s="37"/>
      <c r="O458" s="37"/>
      <c r="P458" s="37"/>
      <c r="Q458" s="37"/>
      <c r="R458" s="37"/>
      <c r="S458" s="37"/>
      <c r="T458" s="37"/>
      <c r="U458" s="37"/>
      <c r="V458" s="37"/>
      <c r="W458" s="37"/>
      <c r="X458" s="37"/>
    </row>
    <row r="459" spans="1:24">
      <c r="A459" s="420">
        <v>100001503826</v>
      </c>
      <c r="B459" s="421" t="s">
        <v>16</v>
      </c>
      <c r="C459" s="421">
        <v>0</v>
      </c>
      <c r="D459" s="285" t="s">
        <v>139</v>
      </c>
      <c r="E459" s="285" t="s">
        <v>4815</v>
      </c>
      <c r="F459" s="285">
        <v>270</v>
      </c>
      <c r="G459" s="285"/>
      <c r="H459" s="421"/>
      <c r="I459" s="421" t="s">
        <v>1751</v>
      </c>
      <c r="J459" s="37"/>
      <c r="K459" s="37"/>
      <c r="L459" s="37"/>
      <c r="M459" s="37"/>
      <c r="N459" s="37"/>
      <c r="O459" s="37"/>
      <c r="P459" s="37"/>
      <c r="Q459" s="37"/>
      <c r="R459" s="37"/>
      <c r="S459" s="37"/>
      <c r="T459" s="37"/>
      <c r="U459" s="37"/>
      <c r="V459" s="37"/>
      <c r="W459" s="37"/>
      <c r="X459" s="37"/>
    </row>
    <row r="460" spans="1:24">
      <c r="A460" s="420">
        <v>100011672976</v>
      </c>
      <c r="B460" s="421" t="s">
        <v>14</v>
      </c>
      <c r="C460" s="421">
        <v>0</v>
      </c>
      <c r="D460" s="285" t="s">
        <v>139</v>
      </c>
      <c r="E460" s="285" t="s">
        <v>4822</v>
      </c>
      <c r="F460" s="285">
        <v>270</v>
      </c>
      <c r="G460" s="285"/>
      <c r="H460" s="421" t="s">
        <v>4812</v>
      </c>
      <c r="I460" s="421" t="s">
        <v>1751</v>
      </c>
      <c r="J460" s="265">
        <v>44334</v>
      </c>
      <c r="K460" s="37"/>
      <c r="L460" s="37"/>
      <c r="M460" s="37"/>
      <c r="N460" s="37"/>
      <c r="O460" s="37"/>
      <c r="P460" s="37"/>
      <c r="Q460" s="37"/>
      <c r="R460" s="37"/>
      <c r="S460" s="37"/>
      <c r="T460" s="37"/>
      <c r="U460" s="37"/>
      <c r="V460" s="37"/>
      <c r="W460" s="37"/>
      <c r="X460" s="37"/>
    </row>
    <row r="461" spans="1:24">
      <c r="A461" s="420">
        <v>100007631957</v>
      </c>
      <c r="B461" s="421" t="s">
        <v>14</v>
      </c>
      <c r="C461" s="421">
        <v>2</v>
      </c>
      <c r="D461" s="285" t="s">
        <v>139</v>
      </c>
      <c r="E461" s="285" t="s">
        <v>4815</v>
      </c>
      <c r="F461" s="285">
        <v>270</v>
      </c>
      <c r="G461" s="285"/>
      <c r="H461" s="421"/>
      <c r="I461" s="421" t="s">
        <v>1751</v>
      </c>
      <c r="J461" s="265">
        <v>44334</v>
      </c>
      <c r="K461" s="37"/>
      <c r="L461" s="37"/>
      <c r="M461" s="37"/>
      <c r="N461" s="37"/>
      <c r="O461" s="37"/>
      <c r="P461" s="37"/>
      <c r="Q461" s="37"/>
      <c r="R461" s="37"/>
      <c r="S461" s="37"/>
      <c r="T461" s="37"/>
      <c r="U461" s="37"/>
      <c r="V461" s="37"/>
      <c r="W461" s="37"/>
      <c r="X461" s="37"/>
    </row>
    <row r="462" spans="1:24">
      <c r="A462" s="420">
        <v>100010611995</v>
      </c>
      <c r="B462" s="421" t="s">
        <v>10</v>
      </c>
      <c r="C462" s="421">
        <v>0</v>
      </c>
      <c r="D462" s="285" t="s">
        <v>139</v>
      </c>
      <c r="E462" s="285" t="s">
        <v>4808</v>
      </c>
      <c r="F462" s="285">
        <v>270</v>
      </c>
      <c r="G462" s="285"/>
      <c r="H462" s="421"/>
      <c r="I462" s="422" t="s">
        <v>21</v>
      </c>
      <c r="J462" s="265">
        <v>44329</v>
      </c>
      <c r="K462" s="37"/>
      <c r="L462" s="37"/>
      <c r="M462" s="37"/>
      <c r="N462" s="37"/>
      <c r="O462" s="37"/>
      <c r="P462" s="37"/>
      <c r="Q462" s="37"/>
      <c r="R462" s="37"/>
      <c r="S462" s="37"/>
      <c r="T462" s="37"/>
      <c r="U462" s="37"/>
      <c r="V462" s="37"/>
      <c r="W462" s="37"/>
      <c r="X462" s="37"/>
    </row>
    <row r="463" spans="1:24">
      <c r="A463" s="420">
        <v>100013621498</v>
      </c>
      <c r="B463" s="421" t="s">
        <v>10</v>
      </c>
      <c r="C463" s="421">
        <v>2</v>
      </c>
      <c r="D463" s="285" t="s">
        <v>139</v>
      </c>
      <c r="E463" s="285" t="s">
        <v>4815</v>
      </c>
      <c r="F463" s="285">
        <v>270</v>
      </c>
      <c r="G463" s="285"/>
      <c r="H463" s="421" t="s">
        <v>4848</v>
      </c>
      <c r="I463" s="421" t="s">
        <v>4862</v>
      </c>
      <c r="J463" s="265">
        <v>44329</v>
      </c>
      <c r="K463" s="37"/>
      <c r="L463" s="37"/>
      <c r="M463" s="37"/>
      <c r="N463" s="37"/>
      <c r="O463" s="37"/>
      <c r="P463" s="37"/>
      <c r="Q463" s="37"/>
      <c r="R463" s="37"/>
      <c r="S463" s="37"/>
      <c r="T463" s="37"/>
      <c r="U463" s="37"/>
      <c r="V463" s="37"/>
      <c r="W463" s="37"/>
      <c r="X463" s="37"/>
    </row>
    <row r="464" spans="1:24">
      <c r="A464" s="420">
        <v>100013260602</v>
      </c>
      <c r="B464" s="421" t="s">
        <v>15</v>
      </c>
      <c r="C464" s="421">
        <v>16</v>
      </c>
      <c r="D464" s="285" t="s">
        <v>139</v>
      </c>
      <c r="E464" s="285" t="s">
        <v>4817</v>
      </c>
      <c r="F464" s="285">
        <v>270</v>
      </c>
      <c r="G464" s="285"/>
      <c r="H464" s="421"/>
      <c r="I464" s="422" t="s">
        <v>21</v>
      </c>
      <c r="J464" s="265">
        <v>44329</v>
      </c>
      <c r="K464" s="37"/>
      <c r="L464" s="37"/>
      <c r="M464" s="37"/>
      <c r="N464" s="37"/>
      <c r="O464" s="37"/>
      <c r="P464" s="37"/>
      <c r="Q464" s="37"/>
      <c r="R464" s="37"/>
      <c r="S464" s="37"/>
      <c r="T464" s="37"/>
      <c r="U464" s="37"/>
      <c r="V464" s="37"/>
      <c r="W464" s="37"/>
      <c r="X464" s="37"/>
    </row>
    <row r="465" spans="1:24">
      <c r="A465" s="420">
        <v>100003828301</v>
      </c>
      <c r="B465" s="421" t="s">
        <v>15</v>
      </c>
      <c r="C465" s="421">
        <v>9</v>
      </c>
      <c r="D465" s="285" t="s">
        <v>139</v>
      </c>
      <c r="E465" s="285" t="s">
        <v>4815</v>
      </c>
      <c r="F465" s="285">
        <v>270</v>
      </c>
      <c r="G465" s="285"/>
      <c r="H465" s="421"/>
      <c r="I465" s="422" t="s">
        <v>2426</v>
      </c>
      <c r="J465" s="265">
        <v>44329</v>
      </c>
      <c r="K465" s="37"/>
      <c r="L465" s="37"/>
      <c r="M465" s="37"/>
      <c r="N465" s="37"/>
      <c r="O465" s="37"/>
      <c r="P465" s="37"/>
      <c r="Q465" s="37"/>
      <c r="R465" s="37"/>
      <c r="S465" s="37"/>
      <c r="T465" s="37"/>
      <c r="U465" s="37"/>
      <c r="V465" s="37"/>
      <c r="W465" s="37"/>
      <c r="X465" s="37"/>
    </row>
    <row r="466" spans="1:24">
      <c r="A466" s="420">
        <v>100016016856</v>
      </c>
      <c r="B466" s="421" t="s">
        <v>18</v>
      </c>
      <c r="C466" s="421">
        <v>2</v>
      </c>
      <c r="D466" s="285" t="s">
        <v>139</v>
      </c>
      <c r="E466" s="285" t="s">
        <v>4808</v>
      </c>
      <c r="F466" s="285">
        <v>270</v>
      </c>
      <c r="G466" s="285"/>
      <c r="H466" s="421" t="s">
        <v>4827</v>
      </c>
      <c r="I466" s="421" t="s">
        <v>1751</v>
      </c>
      <c r="J466" s="37"/>
      <c r="K466" s="37"/>
      <c r="L466" s="37"/>
      <c r="M466" s="37"/>
      <c r="N466" s="37"/>
      <c r="O466" s="37"/>
      <c r="P466" s="37"/>
      <c r="Q466" s="37"/>
      <c r="R466" s="37"/>
      <c r="S466" s="37"/>
      <c r="T466" s="37"/>
      <c r="U466" s="37"/>
      <c r="V466" s="37"/>
      <c r="W466" s="37"/>
      <c r="X466" s="37"/>
    </row>
    <row r="467" spans="1:24">
      <c r="A467" s="420">
        <v>100017178165</v>
      </c>
      <c r="B467" s="421" t="s">
        <v>10</v>
      </c>
      <c r="C467" s="421">
        <v>3</v>
      </c>
      <c r="D467" s="285" t="s">
        <v>152</v>
      </c>
      <c r="E467" s="285" t="s">
        <v>4815</v>
      </c>
      <c r="F467" s="285">
        <v>270</v>
      </c>
      <c r="G467" s="285"/>
      <c r="H467" s="421"/>
      <c r="I467" s="421" t="s">
        <v>4809</v>
      </c>
      <c r="J467" s="37"/>
      <c r="K467" s="37"/>
      <c r="L467" s="37"/>
      <c r="M467" s="37"/>
      <c r="N467" s="37"/>
      <c r="O467" s="37"/>
      <c r="P467" s="37"/>
      <c r="Q467" s="37"/>
      <c r="R467" s="37"/>
      <c r="S467" s="37"/>
      <c r="T467" s="37"/>
      <c r="U467" s="37"/>
      <c r="V467" s="37"/>
      <c r="W467" s="37"/>
      <c r="X467" s="37"/>
    </row>
    <row r="468" spans="1:24">
      <c r="A468" s="420">
        <v>100012843658</v>
      </c>
      <c r="B468" s="421" t="s">
        <v>10</v>
      </c>
      <c r="C468" s="421">
        <v>2</v>
      </c>
      <c r="D468" s="285" t="s">
        <v>139</v>
      </c>
      <c r="E468" s="285" t="s">
        <v>4817</v>
      </c>
      <c r="F468" s="285">
        <v>270</v>
      </c>
      <c r="G468" s="285"/>
      <c r="H468" s="421"/>
      <c r="I468" s="422" t="s">
        <v>36</v>
      </c>
      <c r="J468" s="265">
        <v>44329</v>
      </c>
      <c r="K468" s="37"/>
      <c r="L468" s="37"/>
      <c r="M468" s="37"/>
      <c r="N468" s="37"/>
      <c r="O468" s="37"/>
      <c r="P468" s="37"/>
      <c r="Q468" s="37"/>
      <c r="R468" s="37"/>
      <c r="S468" s="37"/>
      <c r="T468" s="37"/>
      <c r="U468" s="37"/>
      <c r="V468" s="37"/>
      <c r="W468" s="37"/>
      <c r="X468" s="37"/>
    </row>
    <row r="469" spans="1:24">
      <c r="A469" s="420">
        <v>100014429134</v>
      </c>
      <c r="B469" s="421" t="s">
        <v>15</v>
      </c>
      <c r="C469" s="421">
        <v>2</v>
      </c>
      <c r="D469" s="285" t="s">
        <v>139</v>
      </c>
      <c r="E469" s="285" t="s">
        <v>4811</v>
      </c>
      <c r="F469" s="285">
        <v>270</v>
      </c>
      <c r="G469" s="285"/>
      <c r="H469" s="421" t="s">
        <v>4827</v>
      </c>
      <c r="I469" s="422" t="s">
        <v>2426</v>
      </c>
      <c r="J469" s="265">
        <v>44329</v>
      </c>
      <c r="K469" s="37"/>
      <c r="L469" s="37"/>
      <c r="M469" s="37"/>
      <c r="N469" s="37"/>
      <c r="O469" s="37"/>
      <c r="P469" s="37"/>
      <c r="Q469" s="37"/>
      <c r="R469" s="37"/>
      <c r="S469" s="37"/>
      <c r="T469" s="37"/>
      <c r="U469" s="37"/>
      <c r="V469" s="37"/>
      <c r="W469" s="37"/>
      <c r="X469" s="37"/>
    </row>
    <row r="470" spans="1:24">
      <c r="A470" s="420">
        <v>100016804246</v>
      </c>
      <c r="B470" s="421" t="s">
        <v>15</v>
      </c>
      <c r="C470" s="421">
        <v>2</v>
      </c>
      <c r="D470" s="285" t="s">
        <v>139</v>
      </c>
      <c r="E470" s="285" t="s">
        <v>4815</v>
      </c>
      <c r="F470" s="285">
        <v>270</v>
      </c>
      <c r="G470" s="285"/>
      <c r="H470" s="421"/>
      <c r="I470" s="421" t="s">
        <v>2338</v>
      </c>
      <c r="J470" s="265">
        <v>44329</v>
      </c>
      <c r="K470" s="37"/>
      <c r="L470" s="37"/>
      <c r="M470" s="37"/>
      <c r="N470" s="37"/>
      <c r="O470" s="37"/>
      <c r="P470" s="37"/>
      <c r="Q470" s="37"/>
      <c r="R470" s="37"/>
      <c r="S470" s="37"/>
      <c r="T470" s="37"/>
      <c r="U470" s="37"/>
      <c r="V470" s="37"/>
      <c r="W470" s="37"/>
      <c r="X470" s="37"/>
    </row>
    <row r="471" spans="1:24">
      <c r="A471" s="420">
        <v>100016916868</v>
      </c>
      <c r="B471" s="421" t="s">
        <v>6</v>
      </c>
      <c r="C471" s="421">
        <v>15</v>
      </c>
      <c r="D471" s="285" t="s">
        <v>139</v>
      </c>
      <c r="E471" s="285" t="s">
        <v>4830</v>
      </c>
      <c r="F471" s="285">
        <v>270</v>
      </c>
      <c r="G471" s="285"/>
      <c r="H471" s="421"/>
      <c r="I471" s="421" t="s">
        <v>1751</v>
      </c>
      <c r="J471" s="37"/>
      <c r="K471" s="37"/>
      <c r="L471" s="37"/>
      <c r="M471" s="37"/>
      <c r="N471" s="37"/>
      <c r="O471" s="37"/>
      <c r="P471" s="37"/>
      <c r="Q471" s="37"/>
      <c r="R471" s="37"/>
      <c r="S471" s="37"/>
      <c r="T471" s="37"/>
      <c r="U471" s="37"/>
      <c r="V471" s="37"/>
      <c r="W471" s="37"/>
      <c r="X471" s="37"/>
    </row>
    <row r="472" spans="1:24">
      <c r="A472" s="420">
        <v>100011472332</v>
      </c>
      <c r="B472" s="421" t="s">
        <v>19</v>
      </c>
      <c r="C472" s="421">
        <v>2</v>
      </c>
      <c r="D472" s="285" t="s">
        <v>139</v>
      </c>
      <c r="E472" s="285" t="s">
        <v>4815</v>
      </c>
      <c r="F472" s="285">
        <v>270</v>
      </c>
      <c r="G472" s="285"/>
      <c r="H472" s="421" t="s">
        <v>4863</v>
      </c>
      <c r="I472" s="421" t="s">
        <v>1751</v>
      </c>
      <c r="J472" s="37"/>
      <c r="K472" s="37"/>
      <c r="L472" s="37"/>
      <c r="M472" s="37"/>
      <c r="N472" s="37"/>
      <c r="O472" s="37"/>
      <c r="P472" s="37"/>
      <c r="Q472" s="37"/>
      <c r="R472" s="37"/>
      <c r="S472" s="37"/>
      <c r="T472" s="37"/>
      <c r="U472" s="37"/>
      <c r="V472" s="37"/>
      <c r="W472" s="37"/>
      <c r="X472" s="37"/>
    </row>
    <row r="473" spans="1:24">
      <c r="A473" s="420">
        <v>100006378888</v>
      </c>
      <c r="B473" s="421" t="s">
        <v>19</v>
      </c>
      <c r="C473" s="421">
        <v>139</v>
      </c>
      <c r="D473" s="285" t="s">
        <v>139</v>
      </c>
      <c r="E473" s="285" t="s">
        <v>4815</v>
      </c>
      <c r="F473" s="285">
        <v>270</v>
      </c>
      <c r="G473" s="285"/>
      <c r="H473" s="421"/>
      <c r="I473" s="421" t="s">
        <v>4079</v>
      </c>
      <c r="J473" s="37"/>
      <c r="K473" s="37"/>
      <c r="L473" s="37"/>
      <c r="M473" s="37"/>
      <c r="N473" s="37"/>
      <c r="O473" s="37"/>
      <c r="P473" s="37"/>
      <c r="Q473" s="37"/>
      <c r="R473" s="37"/>
      <c r="S473" s="37"/>
      <c r="T473" s="37"/>
      <c r="U473" s="37"/>
      <c r="V473" s="37"/>
      <c r="W473" s="37"/>
      <c r="X473" s="37"/>
    </row>
    <row r="474" spans="1:24">
      <c r="A474" s="420">
        <v>100015209874</v>
      </c>
      <c r="B474" s="421" t="s">
        <v>6</v>
      </c>
      <c r="C474" s="421">
        <v>2</v>
      </c>
      <c r="D474" s="285" t="s">
        <v>139</v>
      </c>
      <c r="E474" s="285" t="s">
        <v>4810</v>
      </c>
      <c r="F474" s="285">
        <v>270</v>
      </c>
      <c r="G474" s="285"/>
      <c r="H474" s="421"/>
      <c r="I474" s="421" t="s">
        <v>1751</v>
      </c>
      <c r="J474" s="37"/>
      <c r="K474" s="37"/>
      <c r="L474" s="37"/>
      <c r="M474" s="37"/>
      <c r="N474" s="37"/>
      <c r="O474" s="37"/>
      <c r="P474" s="37"/>
      <c r="Q474" s="37"/>
      <c r="R474" s="37"/>
      <c r="S474" s="37"/>
      <c r="T474" s="37"/>
      <c r="U474" s="37"/>
      <c r="V474" s="37"/>
      <c r="W474" s="37"/>
      <c r="X474" s="37"/>
    </row>
    <row r="475" spans="1:24">
      <c r="A475" s="420">
        <v>100016831570</v>
      </c>
      <c r="B475" s="421" t="s">
        <v>6</v>
      </c>
      <c r="C475" s="421">
        <v>3</v>
      </c>
      <c r="D475" s="285" t="s">
        <v>139</v>
      </c>
      <c r="E475" s="285" t="s">
        <v>4820</v>
      </c>
      <c r="F475" s="285">
        <v>270</v>
      </c>
      <c r="G475" s="285"/>
      <c r="H475" s="421"/>
      <c r="I475" s="421" t="s">
        <v>1751</v>
      </c>
      <c r="J475" s="37"/>
      <c r="K475" s="37"/>
      <c r="L475" s="37"/>
      <c r="M475" s="37"/>
      <c r="N475" s="37"/>
      <c r="O475" s="37"/>
      <c r="P475" s="37"/>
      <c r="Q475" s="37"/>
      <c r="R475" s="37"/>
      <c r="S475" s="37"/>
      <c r="T475" s="37"/>
      <c r="U475" s="37"/>
      <c r="V475" s="37"/>
      <c r="W475" s="37"/>
      <c r="X475" s="37"/>
    </row>
    <row r="476" spans="1:24">
      <c r="A476" s="420">
        <v>100012263562</v>
      </c>
      <c r="B476" s="421" t="s">
        <v>6</v>
      </c>
      <c r="C476" s="421">
        <v>102</v>
      </c>
      <c r="D476" s="285" t="s">
        <v>139</v>
      </c>
      <c r="E476" s="285" t="s">
        <v>2326</v>
      </c>
      <c r="F476" s="285">
        <v>270</v>
      </c>
      <c r="G476" s="285"/>
      <c r="H476" s="421"/>
      <c r="I476" s="421" t="s">
        <v>4813</v>
      </c>
      <c r="J476" s="37"/>
      <c r="K476" s="37"/>
      <c r="L476" s="37"/>
      <c r="M476" s="37"/>
      <c r="N476" s="37"/>
      <c r="O476" s="37"/>
      <c r="P476" s="37"/>
      <c r="Q476" s="37"/>
      <c r="R476" s="37"/>
      <c r="S476" s="37"/>
      <c r="T476" s="37"/>
      <c r="U476" s="37"/>
      <c r="V476" s="37"/>
      <c r="W476" s="37"/>
      <c r="X476" s="37"/>
    </row>
    <row r="477" spans="1:24">
      <c r="A477" s="420">
        <v>100006357909</v>
      </c>
      <c r="B477" s="421" t="s">
        <v>6</v>
      </c>
      <c r="C477" s="421">
        <v>0</v>
      </c>
      <c r="D477" s="285" t="s">
        <v>139</v>
      </c>
      <c r="E477" s="285" t="s">
        <v>4815</v>
      </c>
      <c r="F477" s="285">
        <v>270</v>
      </c>
      <c r="G477" s="285"/>
      <c r="H477" s="421"/>
      <c r="I477" s="421" t="s">
        <v>1751</v>
      </c>
      <c r="J477" s="37"/>
      <c r="K477" s="37"/>
      <c r="L477" s="37"/>
      <c r="M477" s="37"/>
      <c r="N477" s="37"/>
      <c r="O477" s="37"/>
      <c r="P477" s="37"/>
      <c r="Q477" s="37"/>
      <c r="R477" s="37"/>
      <c r="S477" s="37"/>
      <c r="T477" s="37"/>
      <c r="U477" s="37"/>
      <c r="V477" s="37"/>
      <c r="W477" s="37"/>
      <c r="X477" s="37"/>
    </row>
    <row r="478" spans="1:24">
      <c r="A478" s="429">
        <v>100012000000</v>
      </c>
      <c r="B478" s="430" t="s">
        <v>12</v>
      </c>
      <c r="C478" s="430">
        <v>13</v>
      </c>
      <c r="D478" s="285" t="s">
        <v>139</v>
      </c>
      <c r="E478" s="285" t="s">
        <v>4828</v>
      </c>
      <c r="F478" s="285">
        <v>270</v>
      </c>
      <c r="G478" s="285"/>
      <c r="H478" s="430" t="s">
        <v>4827</v>
      </c>
      <c r="I478" s="430" t="s">
        <v>1751</v>
      </c>
      <c r="J478" s="37"/>
      <c r="K478" s="37"/>
      <c r="L478" s="37"/>
      <c r="M478" s="37"/>
      <c r="N478" s="37"/>
      <c r="O478" s="37"/>
      <c r="P478" s="37"/>
      <c r="Q478" s="37"/>
      <c r="R478" s="37"/>
      <c r="S478" s="37"/>
      <c r="T478" s="37"/>
      <c r="U478" s="37"/>
      <c r="V478" s="37"/>
      <c r="W478" s="37"/>
      <c r="X478" s="37"/>
    </row>
    <row r="479" spans="1:24">
      <c r="A479" s="420">
        <v>100011866110</v>
      </c>
      <c r="B479" s="421" t="s">
        <v>12</v>
      </c>
      <c r="C479" s="421">
        <v>0</v>
      </c>
      <c r="D479" s="285" t="s">
        <v>139</v>
      </c>
      <c r="E479" s="285" t="s">
        <v>4815</v>
      </c>
      <c r="F479" s="285">
        <v>270</v>
      </c>
      <c r="G479" s="285"/>
      <c r="H479" s="421" t="s">
        <v>4859</v>
      </c>
      <c r="I479" s="421" t="s">
        <v>1751</v>
      </c>
      <c r="J479" s="37"/>
      <c r="K479" s="37"/>
      <c r="L479" s="37"/>
      <c r="M479" s="37"/>
      <c r="N479" s="37"/>
      <c r="O479" s="37"/>
      <c r="P479" s="37"/>
      <c r="Q479" s="37"/>
      <c r="R479" s="37"/>
      <c r="S479" s="37"/>
      <c r="T479" s="37"/>
      <c r="U479" s="37"/>
      <c r="V479" s="37"/>
      <c r="W479" s="37"/>
      <c r="X479" s="37"/>
    </row>
    <row r="480" spans="1:24">
      <c r="A480" s="420">
        <v>100011973913</v>
      </c>
      <c r="B480" s="421" t="s">
        <v>12</v>
      </c>
      <c r="C480" s="421">
        <v>2</v>
      </c>
      <c r="D480" s="285" t="s">
        <v>139</v>
      </c>
      <c r="E480" s="285" t="s">
        <v>4860</v>
      </c>
      <c r="F480" s="285">
        <v>270</v>
      </c>
      <c r="G480" s="285"/>
      <c r="H480" s="421" t="s">
        <v>4827</v>
      </c>
      <c r="I480" s="421" t="s">
        <v>1751</v>
      </c>
      <c r="J480" s="37"/>
      <c r="K480" s="37"/>
      <c r="L480" s="37"/>
      <c r="M480" s="37"/>
      <c r="N480" s="37"/>
      <c r="O480" s="37"/>
      <c r="P480" s="37"/>
      <c r="Q480" s="37"/>
      <c r="R480" s="37"/>
      <c r="S480" s="37"/>
      <c r="T480" s="37"/>
      <c r="U480" s="37"/>
      <c r="V480" s="37"/>
      <c r="W480" s="37"/>
      <c r="X480" s="37"/>
    </row>
    <row r="481" spans="1:24">
      <c r="A481" s="420">
        <v>100017257058</v>
      </c>
      <c r="B481" s="421" t="s">
        <v>19</v>
      </c>
      <c r="C481" s="421">
        <v>3</v>
      </c>
      <c r="D481" s="285" t="s">
        <v>139</v>
      </c>
      <c r="E481" s="285" t="s">
        <v>4808</v>
      </c>
      <c r="F481" s="285">
        <v>270</v>
      </c>
      <c r="G481" s="285"/>
      <c r="H481" s="421"/>
      <c r="I481" s="421" t="s">
        <v>1751</v>
      </c>
      <c r="J481" s="37"/>
      <c r="K481" s="37"/>
      <c r="L481" s="37"/>
      <c r="M481" s="37"/>
      <c r="N481" s="37"/>
      <c r="O481" s="37"/>
      <c r="P481" s="37"/>
      <c r="Q481" s="37"/>
      <c r="R481" s="37"/>
      <c r="S481" s="37"/>
      <c r="T481" s="37"/>
      <c r="U481" s="37"/>
      <c r="V481" s="37"/>
      <c r="W481" s="37"/>
      <c r="X481" s="37"/>
    </row>
    <row r="482" spans="1:24">
      <c r="A482" s="420">
        <v>100017240836</v>
      </c>
      <c r="B482" s="421" t="s">
        <v>6</v>
      </c>
      <c r="C482" s="421">
        <v>3</v>
      </c>
      <c r="D482" s="285" t="s">
        <v>139</v>
      </c>
      <c r="E482" s="285" t="s">
        <v>4808</v>
      </c>
      <c r="F482" s="285">
        <v>270</v>
      </c>
      <c r="G482" s="285"/>
      <c r="H482" s="421"/>
      <c r="I482" s="421" t="s">
        <v>1751</v>
      </c>
      <c r="J482" s="37"/>
      <c r="K482" s="37"/>
      <c r="L482" s="37"/>
      <c r="M482" s="37"/>
      <c r="N482" s="37"/>
      <c r="O482" s="37"/>
      <c r="P482" s="37"/>
      <c r="Q482" s="37"/>
      <c r="R482" s="37"/>
      <c r="S482" s="37"/>
      <c r="T482" s="37"/>
      <c r="U482" s="37"/>
      <c r="V482" s="37"/>
      <c r="W482" s="37"/>
      <c r="X482" s="37"/>
    </row>
    <row r="483" spans="1:24">
      <c r="A483" s="420">
        <v>100017210318</v>
      </c>
      <c r="B483" s="421" t="s">
        <v>6</v>
      </c>
      <c r="C483" s="421">
        <v>2</v>
      </c>
      <c r="D483" s="285" t="s">
        <v>139</v>
      </c>
      <c r="E483" s="285" t="s">
        <v>4820</v>
      </c>
      <c r="F483" s="285">
        <v>270</v>
      </c>
      <c r="G483" s="285"/>
      <c r="H483" s="421" t="s">
        <v>4831</v>
      </c>
      <c r="I483" s="421" t="s">
        <v>1751</v>
      </c>
      <c r="J483" s="37"/>
      <c r="K483" s="37"/>
      <c r="L483" s="37"/>
      <c r="M483" s="37"/>
      <c r="N483" s="37"/>
      <c r="O483" s="37"/>
      <c r="P483" s="37"/>
      <c r="Q483" s="37"/>
      <c r="R483" s="37"/>
      <c r="S483" s="37"/>
      <c r="T483" s="37"/>
      <c r="U483" s="37"/>
      <c r="V483" s="37"/>
      <c r="W483" s="37"/>
      <c r="X483" s="37"/>
    </row>
    <row r="484" spans="1:24">
      <c r="A484" s="420">
        <v>100008449822</v>
      </c>
      <c r="B484" s="421" t="s">
        <v>10</v>
      </c>
      <c r="C484" s="421">
        <v>101</v>
      </c>
      <c r="D484" s="285" t="s">
        <v>139</v>
      </c>
      <c r="E484" s="285" t="s">
        <v>4815</v>
      </c>
      <c r="F484" s="285">
        <v>270</v>
      </c>
      <c r="G484" s="285"/>
      <c r="H484" s="421"/>
      <c r="I484" s="422" t="s">
        <v>21</v>
      </c>
      <c r="J484" s="265">
        <v>44329</v>
      </c>
      <c r="K484" s="37"/>
      <c r="L484" s="37"/>
      <c r="M484" s="37"/>
      <c r="N484" s="37"/>
      <c r="O484" s="37"/>
      <c r="P484" s="37"/>
      <c r="Q484" s="37"/>
      <c r="R484" s="37"/>
      <c r="S484" s="37"/>
      <c r="T484" s="37"/>
      <c r="U484" s="37"/>
      <c r="V484" s="37"/>
      <c r="W484" s="37"/>
      <c r="X484" s="37"/>
    </row>
    <row r="485" spans="1:24">
      <c r="A485" s="420">
        <v>100006638881</v>
      </c>
      <c r="B485" s="421" t="s">
        <v>19</v>
      </c>
      <c r="C485" s="421">
        <v>101</v>
      </c>
      <c r="D485" s="285" t="s">
        <v>139</v>
      </c>
      <c r="E485" s="285" t="s">
        <v>4810</v>
      </c>
      <c r="F485" s="285">
        <v>270</v>
      </c>
      <c r="G485" s="285"/>
      <c r="H485" s="421"/>
      <c r="I485" s="421" t="s">
        <v>4809</v>
      </c>
      <c r="J485" s="37"/>
      <c r="K485" s="37"/>
      <c r="L485" s="37"/>
      <c r="M485" s="37"/>
      <c r="N485" s="37"/>
      <c r="O485" s="37"/>
      <c r="P485" s="37"/>
      <c r="Q485" s="37"/>
      <c r="R485" s="37"/>
      <c r="S485" s="37"/>
      <c r="T485" s="37"/>
      <c r="U485" s="37"/>
      <c r="V485" s="37"/>
      <c r="W485" s="37"/>
      <c r="X485" s="37"/>
    </row>
    <row r="486" spans="1:24">
      <c r="A486" s="420">
        <v>100000528473</v>
      </c>
      <c r="B486" s="421" t="s">
        <v>14</v>
      </c>
      <c r="C486" s="421">
        <v>3</v>
      </c>
      <c r="D486" s="285" t="s">
        <v>139</v>
      </c>
      <c r="E486" s="285" t="s">
        <v>4815</v>
      </c>
      <c r="F486" s="285">
        <v>270</v>
      </c>
      <c r="G486" s="285"/>
      <c r="H486" s="421"/>
      <c r="I486" s="421" t="s">
        <v>4813</v>
      </c>
      <c r="J486" s="265">
        <v>44334</v>
      </c>
      <c r="K486" s="37"/>
      <c r="L486" s="37"/>
      <c r="M486" s="37"/>
      <c r="N486" s="37"/>
      <c r="O486" s="37"/>
      <c r="P486" s="37"/>
      <c r="Q486" s="37"/>
      <c r="R486" s="37"/>
      <c r="S486" s="37"/>
      <c r="T486" s="37"/>
      <c r="U486" s="37"/>
      <c r="V486" s="37"/>
      <c r="W486" s="37"/>
      <c r="X486" s="37"/>
    </row>
    <row r="487" spans="1:24">
      <c r="A487" s="420">
        <v>100014215220</v>
      </c>
      <c r="B487" s="421" t="s">
        <v>11</v>
      </c>
      <c r="C487" s="421">
        <v>139</v>
      </c>
      <c r="D487" s="285" t="s">
        <v>139</v>
      </c>
      <c r="E487" s="285" t="s">
        <v>4817</v>
      </c>
      <c r="F487" s="285">
        <v>270</v>
      </c>
      <c r="G487" s="285"/>
      <c r="H487" s="421"/>
      <c r="I487" s="421" t="s">
        <v>1751</v>
      </c>
      <c r="J487" s="37"/>
      <c r="K487" s="37"/>
      <c r="L487" s="37"/>
      <c r="M487" s="37"/>
      <c r="N487" s="37"/>
      <c r="O487" s="37"/>
      <c r="P487" s="37"/>
      <c r="Q487" s="37"/>
      <c r="R487" s="37"/>
      <c r="S487" s="37"/>
      <c r="T487" s="37"/>
      <c r="U487" s="37"/>
      <c r="V487" s="37"/>
      <c r="W487" s="37"/>
      <c r="X487" s="37"/>
    </row>
    <row r="488" spans="1:24">
      <c r="A488" s="420">
        <v>100017762794</v>
      </c>
      <c r="B488" s="421" t="s">
        <v>11</v>
      </c>
      <c r="C488" s="421">
        <v>139</v>
      </c>
      <c r="D488" s="285" t="s">
        <v>139</v>
      </c>
      <c r="E488" s="285" t="s">
        <v>4815</v>
      </c>
      <c r="F488" s="285">
        <v>270</v>
      </c>
      <c r="G488" s="285"/>
      <c r="H488" s="421"/>
      <c r="I488" s="421" t="s">
        <v>1751</v>
      </c>
      <c r="J488" s="37"/>
      <c r="K488" s="37"/>
      <c r="L488" s="37"/>
      <c r="M488" s="37"/>
      <c r="N488" s="37"/>
      <c r="O488" s="37"/>
      <c r="P488" s="37"/>
      <c r="Q488" s="37"/>
      <c r="R488" s="37"/>
      <c r="S488" s="37"/>
      <c r="T488" s="37"/>
      <c r="U488" s="37"/>
      <c r="V488" s="37"/>
      <c r="W488" s="37"/>
      <c r="X488" s="37"/>
    </row>
    <row r="489" spans="1:24">
      <c r="A489" s="420">
        <v>100016755294</v>
      </c>
      <c r="B489" s="421" t="s">
        <v>14</v>
      </c>
      <c r="C489" s="421">
        <v>139</v>
      </c>
      <c r="D489" s="285" t="s">
        <v>139</v>
      </c>
      <c r="E489" s="285" t="s">
        <v>4822</v>
      </c>
      <c r="F489" s="285">
        <v>270</v>
      </c>
      <c r="G489" s="285"/>
      <c r="H489" s="421"/>
      <c r="I489" s="421" t="s">
        <v>4079</v>
      </c>
      <c r="J489" s="265">
        <v>44333</v>
      </c>
      <c r="K489" s="37"/>
      <c r="L489" s="37"/>
      <c r="M489" s="37"/>
      <c r="N489" s="37"/>
      <c r="O489" s="37"/>
      <c r="P489" s="37"/>
      <c r="Q489" s="37"/>
      <c r="R489" s="37"/>
      <c r="S489" s="37"/>
      <c r="T489" s="37"/>
      <c r="U489" s="37"/>
      <c r="V489" s="37"/>
      <c r="W489" s="37"/>
      <c r="X489" s="37"/>
    </row>
    <row r="490" spans="1:24">
      <c r="A490" s="420">
        <v>641723596</v>
      </c>
      <c r="B490" s="421" t="s">
        <v>6</v>
      </c>
      <c r="C490" s="421">
        <v>139</v>
      </c>
      <c r="D490" s="285" t="s">
        <v>139</v>
      </c>
      <c r="E490" s="285" t="s">
        <v>4815</v>
      </c>
      <c r="F490" s="285">
        <v>270</v>
      </c>
      <c r="G490" s="285"/>
      <c r="H490" s="421"/>
      <c r="I490" s="421" t="s">
        <v>1751</v>
      </c>
      <c r="J490" s="37"/>
      <c r="K490" s="37"/>
      <c r="L490" s="37"/>
      <c r="M490" s="37"/>
      <c r="N490" s="37"/>
      <c r="O490" s="37"/>
      <c r="P490" s="37"/>
      <c r="Q490" s="37"/>
      <c r="R490" s="37"/>
      <c r="S490" s="37"/>
      <c r="T490" s="37"/>
      <c r="U490" s="37"/>
      <c r="V490" s="37"/>
      <c r="W490" s="37"/>
      <c r="X490" s="37"/>
    </row>
    <row r="491" spans="1:24">
      <c r="A491" s="420">
        <v>100005156867</v>
      </c>
      <c r="B491" s="421" t="s">
        <v>14</v>
      </c>
      <c r="C491" s="421">
        <v>0</v>
      </c>
      <c r="D491" s="285" t="s">
        <v>139</v>
      </c>
      <c r="E491" s="285" t="s">
        <v>4815</v>
      </c>
      <c r="F491" s="285">
        <v>270</v>
      </c>
      <c r="G491" s="285"/>
      <c r="H491" s="421" t="s">
        <v>4864</v>
      </c>
      <c r="I491" s="421" t="s">
        <v>4814</v>
      </c>
      <c r="J491" s="265">
        <v>44334</v>
      </c>
      <c r="K491" s="37"/>
      <c r="L491" s="37"/>
      <c r="M491" s="37"/>
      <c r="N491" s="37"/>
      <c r="O491" s="37"/>
      <c r="P491" s="37"/>
      <c r="Q491" s="37"/>
      <c r="R491" s="37"/>
      <c r="S491" s="37"/>
      <c r="T491" s="37"/>
      <c r="U491" s="37"/>
      <c r="V491" s="37"/>
      <c r="W491" s="37"/>
      <c r="X491" s="37"/>
    </row>
    <row r="492" spans="1:24">
      <c r="A492" s="420">
        <v>100008465619</v>
      </c>
      <c r="B492" s="421" t="s">
        <v>14</v>
      </c>
      <c r="C492" s="421">
        <v>143</v>
      </c>
      <c r="D492" s="285" t="s">
        <v>139</v>
      </c>
      <c r="E492" s="285" t="s">
        <v>4820</v>
      </c>
      <c r="F492" s="285">
        <v>270</v>
      </c>
      <c r="G492" s="285"/>
      <c r="H492" s="421"/>
      <c r="I492" s="421" t="s">
        <v>1751</v>
      </c>
      <c r="J492" s="265">
        <v>44330</v>
      </c>
      <c r="K492" s="37"/>
      <c r="L492" s="37"/>
      <c r="M492" s="37"/>
      <c r="N492" s="37"/>
      <c r="O492" s="37"/>
      <c r="P492" s="37"/>
      <c r="Q492" s="37"/>
      <c r="R492" s="37"/>
      <c r="S492" s="37"/>
      <c r="T492" s="37"/>
      <c r="U492" s="37"/>
      <c r="V492" s="37"/>
      <c r="W492" s="37"/>
      <c r="X492" s="37"/>
    </row>
    <row r="493" spans="1:24">
      <c r="A493" s="420">
        <v>100012292553</v>
      </c>
      <c r="B493" s="421" t="s">
        <v>19</v>
      </c>
      <c r="C493" s="421">
        <v>72</v>
      </c>
      <c r="D493" s="285" t="s">
        <v>139</v>
      </c>
      <c r="E493" s="285" t="s">
        <v>4815</v>
      </c>
      <c r="F493" s="285">
        <v>270</v>
      </c>
      <c r="G493" s="285"/>
      <c r="H493" s="421"/>
      <c r="I493" s="421" t="s">
        <v>4079</v>
      </c>
      <c r="J493" s="37"/>
      <c r="K493" s="37"/>
      <c r="L493" s="37"/>
      <c r="M493" s="37"/>
      <c r="N493" s="37"/>
      <c r="O493" s="37"/>
      <c r="P493" s="37"/>
      <c r="Q493" s="37"/>
      <c r="R493" s="37"/>
      <c r="S493" s="37"/>
      <c r="T493" s="37"/>
      <c r="U493" s="37"/>
      <c r="V493" s="37"/>
      <c r="W493" s="37"/>
      <c r="X493" s="37"/>
    </row>
    <row r="494" spans="1:24">
      <c r="A494" s="420">
        <v>100015741384</v>
      </c>
      <c r="B494" s="421" t="s">
        <v>17</v>
      </c>
      <c r="C494" s="421">
        <v>3</v>
      </c>
      <c r="D494" s="285" t="s">
        <v>139</v>
      </c>
      <c r="E494" s="285" t="s">
        <v>4815</v>
      </c>
      <c r="F494" s="285">
        <v>270</v>
      </c>
      <c r="G494" s="285"/>
      <c r="H494" s="421"/>
      <c r="I494" s="421" t="s">
        <v>4079</v>
      </c>
      <c r="J494" s="278" t="s">
        <v>4865</v>
      </c>
      <c r="K494" s="278" t="s">
        <v>106</v>
      </c>
      <c r="L494" s="37"/>
      <c r="M494" s="37"/>
      <c r="N494" s="37"/>
      <c r="O494" s="37"/>
      <c r="P494" s="37"/>
      <c r="Q494" s="37"/>
      <c r="R494" s="37"/>
      <c r="S494" s="37"/>
      <c r="T494" s="37"/>
      <c r="U494" s="37"/>
      <c r="V494" s="37"/>
      <c r="W494" s="37"/>
      <c r="X494" s="37"/>
    </row>
    <row r="495" spans="1:24">
      <c r="A495" s="420">
        <v>100017271834</v>
      </c>
      <c r="B495" s="421" t="s">
        <v>15</v>
      </c>
      <c r="C495" s="421">
        <v>3</v>
      </c>
      <c r="D495" s="285" t="s">
        <v>152</v>
      </c>
      <c r="E495" s="285" t="s">
        <v>4815</v>
      </c>
      <c r="F495" s="285">
        <v>270</v>
      </c>
      <c r="G495" s="285"/>
      <c r="H495" s="421"/>
      <c r="I495" s="421" t="s">
        <v>4079</v>
      </c>
      <c r="J495" s="37"/>
      <c r="K495" s="37"/>
      <c r="L495" s="37"/>
      <c r="M495" s="37"/>
      <c r="N495" s="37"/>
      <c r="O495" s="37"/>
      <c r="P495" s="37"/>
      <c r="Q495" s="37"/>
      <c r="R495" s="37"/>
      <c r="S495" s="37"/>
      <c r="T495" s="37"/>
      <c r="U495" s="37"/>
      <c r="V495" s="37"/>
      <c r="W495" s="37"/>
      <c r="X495" s="37"/>
    </row>
    <row r="496" spans="1:24">
      <c r="A496" s="420">
        <v>100013484559</v>
      </c>
      <c r="B496" s="421" t="s">
        <v>11</v>
      </c>
      <c r="C496" s="421">
        <v>2</v>
      </c>
      <c r="D496" s="285" t="s">
        <v>139</v>
      </c>
      <c r="E496" s="285" t="s">
        <v>2326</v>
      </c>
      <c r="F496" s="285">
        <v>270</v>
      </c>
      <c r="G496" s="285"/>
      <c r="H496" s="421"/>
      <c r="I496" s="421" t="s">
        <v>4079</v>
      </c>
      <c r="J496" s="37"/>
      <c r="K496" s="37"/>
      <c r="L496" s="37"/>
      <c r="M496" s="37"/>
      <c r="N496" s="37"/>
      <c r="O496" s="37"/>
      <c r="P496" s="37"/>
      <c r="Q496" s="37"/>
      <c r="R496" s="37"/>
      <c r="S496" s="37"/>
      <c r="T496" s="37"/>
      <c r="U496" s="37"/>
      <c r="V496" s="37"/>
      <c r="W496" s="37"/>
      <c r="X496" s="37"/>
    </row>
    <row r="497" spans="1:24">
      <c r="A497" s="420">
        <v>100002578001</v>
      </c>
      <c r="B497" s="421" t="s">
        <v>11</v>
      </c>
      <c r="C497" s="421">
        <v>16</v>
      </c>
      <c r="D497" s="285" t="s">
        <v>139</v>
      </c>
      <c r="E497" s="285" t="s">
        <v>4822</v>
      </c>
      <c r="F497" s="285">
        <v>270</v>
      </c>
      <c r="G497" s="285"/>
      <c r="H497" s="421"/>
      <c r="I497" s="421" t="s">
        <v>4814</v>
      </c>
      <c r="J497" s="37"/>
      <c r="K497" s="37"/>
      <c r="L497" s="37"/>
      <c r="M497" s="37"/>
      <c r="N497" s="37"/>
      <c r="O497" s="37"/>
      <c r="P497" s="37"/>
      <c r="Q497" s="37"/>
      <c r="R497" s="37"/>
      <c r="S497" s="37"/>
      <c r="T497" s="37"/>
      <c r="U497" s="37"/>
      <c r="V497" s="37"/>
      <c r="W497" s="37"/>
      <c r="X497" s="37"/>
    </row>
    <row r="498" spans="1:24">
      <c r="A498" s="420">
        <v>100017732231</v>
      </c>
      <c r="B498" s="421" t="s">
        <v>14</v>
      </c>
      <c r="C498" s="421">
        <v>2</v>
      </c>
      <c r="D498" s="285" t="s">
        <v>139</v>
      </c>
      <c r="E498" s="285" t="s">
        <v>4808</v>
      </c>
      <c r="F498" s="285">
        <v>270</v>
      </c>
      <c r="G498" s="285"/>
      <c r="H498" s="421" t="s">
        <v>4838</v>
      </c>
      <c r="I498" s="421" t="s">
        <v>4813</v>
      </c>
      <c r="J498" s="265">
        <v>44334</v>
      </c>
      <c r="K498" s="37"/>
      <c r="L498" s="37"/>
      <c r="M498" s="37"/>
      <c r="N498" s="37"/>
      <c r="O498" s="37"/>
      <c r="P498" s="37"/>
      <c r="Q498" s="37"/>
      <c r="R498" s="37"/>
      <c r="S498" s="37"/>
      <c r="T498" s="37"/>
      <c r="U498" s="37"/>
      <c r="V498" s="37"/>
      <c r="W498" s="37"/>
      <c r="X498" s="37"/>
    </row>
    <row r="499" spans="1:24">
      <c r="A499" s="420">
        <v>100017314382</v>
      </c>
      <c r="B499" s="421" t="s">
        <v>15</v>
      </c>
      <c r="C499" s="421">
        <v>2</v>
      </c>
      <c r="D499" s="285" t="s">
        <v>139</v>
      </c>
      <c r="E499" s="285" t="s">
        <v>4815</v>
      </c>
      <c r="F499" s="285">
        <v>270</v>
      </c>
      <c r="G499" s="285"/>
      <c r="H499" s="421"/>
      <c r="I499" s="422" t="s">
        <v>54</v>
      </c>
      <c r="J499" s="265">
        <v>44329</v>
      </c>
      <c r="K499" s="37"/>
      <c r="L499" s="37"/>
      <c r="M499" s="37"/>
      <c r="N499" s="37"/>
      <c r="O499" s="37"/>
      <c r="P499" s="37"/>
      <c r="Q499" s="37"/>
      <c r="R499" s="37"/>
      <c r="S499" s="37"/>
      <c r="T499" s="37"/>
      <c r="U499" s="37"/>
      <c r="V499" s="37"/>
      <c r="W499" s="37"/>
      <c r="X499" s="37"/>
    </row>
    <row r="500" spans="1:24">
      <c r="A500" s="420">
        <v>41338248</v>
      </c>
      <c r="B500" s="421" t="s">
        <v>19</v>
      </c>
      <c r="C500" s="421">
        <v>102</v>
      </c>
      <c r="D500" s="285" t="s">
        <v>152</v>
      </c>
      <c r="E500" s="285" t="s">
        <v>4808</v>
      </c>
      <c r="F500" s="285">
        <v>270</v>
      </c>
      <c r="G500" s="285"/>
      <c r="H500" s="421"/>
      <c r="I500" s="421" t="s">
        <v>1751</v>
      </c>
      <c r="J500" s="37"/>
      <c r="K500" s="37"/>
      <c r="L500" s="37"/>
      <c r="M500" s="37"/>
      <c r="N500" s="37"/>
      <c r="O500" s="37"/>
      <c r="P500" s="37"/>
      <c r="Q500" s="37"/>
      <c r="R500" s="37"/>
      <c r="S500" s="37"/>
      <c r="T500" s="37"/>
      <c r="U500" s="37"/>
      <c r="V500" s="37"/>
      <c r="W500" s="37"/>
      <c r="X500" s="37"/>
    </row>
    <row r="501" spans="1:24">
      <c r="A501" s="420">
        <v>100017382833</v>
      </c>
      <c r="B501" s="421" t="s">
        <v>10</v>
      </c>
      <c r="C501" s="421">
        <v>2</v>
      </c>
      <c r="D501" s="285" t="s">
        <v>139</v>
      </c>
      <c r="E501" s="285" t="s">
        <v>4820</v>
      </c>
      <c r="F501" s="285">
        <v>270</v>
      </c>
      <c r="G501" s="285"/>
      <c r="H501" s="421" t="s">
        <v>4831</v>
      </c>
      <c r="I501" s="421" t="s">
        <v>4814</v>
      </c>
      <c r="J501" s="265">
        <v>44329</v>
      </c>
      <c r="K501" s="37"/>
      <c r="L501" s="37"/>
      <c r="M501" s="278" t="s">
        <v>2564</v>
      </c>
      <c r="N501" s="37"/>
      <c r="O501" s="37"/>
      <c r="P501" s="37"/>
      <c r="Q501" s="37"/>
      <c r="R501" s="37"/>
      <c r="S501" s="37"/>
      <c r="T501" s="37"/>
      <c r="U501" s="37"/>
      <c r="V501" s="37"/>
      <c r="W501" s="37"/>
      <c r="X501" s="37"/>
    </row>
    <row r="502" spans="1:24">
      <c r="A502" s="420">
        <v>100013816747</v>
      </c>
      <c r="B502" s="421" t="s">
        <v>16</v>
      </c>
      <c r="C502" s="421">
        <v>100</v>
      </c>
      <c r="D502" s="285" t="s">
        <v>139</v>
      </c>
      <c r="E502" s="285" t="s">
        <v>4808</v>
      </c>
      <c r="F502" s="285">
        <v>270</v>
      </c>
      <c r="G502" s="285"/>
      <c r="H502" s="421"/>
      <c r="I502" s="421" t="s">
        <v>1751</v>
      </c>
      <c r="J502" s="37"/>
      <c r="K502" s="37"/>
      <c r="L502" s="37"/>
      <c r="M502" s="37"/>
      <c r="N502" s="37"/>
      <c r="O502" s="37"/>
      <c r="P502" s="37"/>
      <c r="Q502" s="37"/>
      <c r="R502" s="37"/>
      <c r="S502" s="37"/>
      <c r="T502" s="37"/>
      <c r="U502" s="37"/>
      <c r="V502" s="37"/>
      <c r="W502" s="37"/>
      <c r="X502" s="37"/>
    </row>
    <row r="503" spans="1:24">
      <c r="A503" s="420">
        <v>100017285943</v>
      </c>
      <c r="B503" s="421" t="s">
        <v>19</v>
      </c>
      <c r="C503" s="421">
        <v>2</v>
      </c>
      <c r="D503" s="285" t="s">
        <v>139</v>
      </c>
      <c r="E503" s="285" t="s">
        <v>4817</v>
      </c>
      <c r="F503" s="285">
        <v>270</v>
      </c>
      <c r="G503" s="285"/>
      <c r="H503" s="421" t="s">
        <v>4823</v>
      </c>
      <c r="I503" s="421" t="s">
        <v>4814</v>
      </c>
      <c r="J503" s="37"/>
      <c r="K503" s="37"/>
      <c r="L503" s="37"/>
      <c r="M503" s="37"/>
      <c r="N503" s="37"/>
      <c r="O503" s="37"/>
      <c r="P503" s="37"/>
      <c r="Q503" s="37"/>
      <c r="R503" s="37"/>
      <c r="S503" s="37"/>
      <c r="T503" s="37"/>
      <c r="U503" s="37"/>
      <c r="V503" s="37"/>
      <c r="W503" s="37"/>
      <c r="X503" s="37"/>
    </row>
    <row r="504" spans="1:24">
      <c r="A504" s="420">
        <v>100017960544</v>
      </c>
      <c r="B504" s="421" t="s">
        <v>15</v>
      </c>
      <c r="C504" s="421">
        <v>2</v>
      </c>
      <c r="D504" s="285" t="s">
        <v>139</v>
      </c>
      <c r="E504" s="285" t="s">
        <v>4808</v>
      </c>
      <c r="F504" s="285">
        <v>270</v>
      </c>
      <c r="G504" s="285"/>
      <c r="H504" s="421"/>
      <c r="I504" s="422" t="s">
        <v>21</v>
      </c>
      <c r="J504" s="265">
        <v>44329</v>
      </c>
      <c r="K504" s="37"/>
      <c r="L504" s="37"/>
      <c r="M504" s="37"/>
      <c r="N504" s="37"/>
      <c r="O504" s="37"/>
      <c r="P504" s="37"/>
      <c r="Q504" s="37"/>
      <c r="R504" s="37"/>
      <c r="S504" s="37"/>
      <c r="T504" s="37"/>
      <c r="U504" s="37"/>
      <c r="V504" s="37"/>
      <c r="W504" s="37"/>
      <c r="X504" s="37"/>
    </row>
    <row r="505" spans="1:24">
      <c r="A505" s="420">
        <v>100015740478</v>
      </c>
      <c r="B505" s="421" t="s">
        <v>14</v>
      </c>
      <c r="C505" s="421">
        <v>2</v>
      </c>
      <c r="D505" s="285" t="s">
        <v>139</v>
      </c>
      <c r="E505" s="285" t="s">
        <v>4815</v>
      </c>
      <c r="F505" s="285">
        <v>270</v>
      </c>
      <c r="G505" s="285"/>
      <c r="H505" s="421" t="s">
        <v>4848</v>
      </c>
      <c r="I505" s="421" t="s">
        <v>1751</v>
      </c>
      <c r="J505" s="265">
        <v>44334</v>
      </c>
      <c r="K505" s="37"/>
      <c r="L505" s="37"/>
      <c r="M505" s="37"/>
      <c r="N505" s="37"/>
      <c r="O505" s="37"/>
      <c r="P505" s="37"/>
      <c r="Q505" s="37"/>
      <c r="R505" s="37"/>
      <c r="S505" s="37"/>
      <c r="T505" s="37"/>
      <c r="U505" s="37"/>
      <c r="V505" s="37"/>
      <c r="W505" s="37"/>
      <c r="X505" s="37"/>
    </row>
    <row r="506" spans="1:24">
      <c r="A506" s="420">
        <v>100017781507</v>
      </c>
      <c r="B506" s="421" t="s">
        <v>16</v>
      </c>
      <c r="C506" s="421">
        <v>2</v>
      </c>
      <c r="D506" s="285" t="s">
        <v>139</v>
      </c>
      <c r="E506" s="285" t="s">
        <v>4815</v>
      </c>
      <c r="F506" s="285">
        <v>270</v>
      </c>
      <c r="G506" s="285"/>
      <c r="H506" s="421" t="s">
        <v>4823</v>
      </c>
      <c r="I506" s="421" t="s">
        <v>4079</v>
      </c>
      <c r="J506" s="37"/>
      <c r="K506" s="37"/>
      <c r="L506" s="37"/>
      <c r="M506" s="37"/>
      <c r="N506" s="37"/>
      <c r="O506" s="37"/>
      <c r="P506" s="37"/>
      <c r="Q506" s="37"/>
      <c r="R506" s="37"/>
      <c r="S506" s="37"/>
      <c r="T506" s="37"/>
      <c r="U506" s="37"/>
      <c r="V506" s="37"/>
      <c r="W506" s="37"/>
      <c r="X506" s="37"/>
    </row>
    <row r="507" spans="1:24">
      <c r="A507" s="420">
        <v>100005328409</v>
      </c>
      <c r="B507" s="421" t="s">
        <v>18</v>
      </c>
      <c r="C507" s="421">
        <v>15</v>
      </c>
      <c r="D507" s="285" t="s">
        <v>139</v>
      </c>
      <c r="E507" s="285" t="s">
        <v>4815</v>
      </c>
      <c r="F507" s="285">
        <v>270</v>
      </c>
      <c r="G507" s="285"/>
      <c r="H507" s="421"/>
      <c r="I507" s="421" t="s">
        <v>1751</v>
      </c>
      <c r="J507" s="37"/>
      <c r="K507" s="37"/>
      <c r="L507" s="37"/>
      <c r="M507" s="37"/>
      <c r="N507" s="37"/>
      <c r="O507" s="37"/>
      <c r="P507" s="37"/>
      <c r="Q507" s="37"/>
      <c r="R507" s="37"/>
      <c r="S507" s="37"/>
      <c r="T507" s="37"/>
      <c r="U507" s="37"/>
      <c r="V507" s="37"/>
      <c r="W507" s="37"/>
      <c r="X507" s="37"/>
    </row>
    <row r="508" spans="1:24">
      <c r="A508" s="420">
        <v>100016484945</v>
      </c>
      <c r="B508" s="421" t="s">
        <v>11</v>
      </c>
      <c r="C508" s="421">
        <v>2</v>
      </c>
      <c r="D508" s="285" t="s">
        <v>139</v>
      </c>
      <c r="E508" s="285" t="s">
        <v>4817</v>
      </c>
      <c r="F508" s="285">
        <v>270</v>
      </c>
      <c r="G508" s="285"/>
      <c r="H508" s="421"/>
      <c r="I508" s="421" t="s">
        <v>1751</v>
      </c>
      <c r="J508" s="37"/>
      <c r="K508" s="37"/>
      <c r="L508" s="37"/>
      <c r="M508" s="37"/>
      <c r="N508" s="37"/>
      <c r="O508" s="37"/>
      <c r="P508" s="37"/>
      <c r="Q508" s="37"/>
      <c r="R508" s="37"/>
      <c r="S508" s="37"/>
      <c r="T508" s="37"/>
      <c r="U508" s="37"/>
      <c r="V508" s="37"/>
      <c r="W508" s="37"/>
      <c r="X508" s="37"/>
    </row>
    <row r="509" spans="1:24">
      <c r="A509" s="420">
        <v>100014346859</v>
      </c>
      <c r="B509" s="421" t="s">
        <v>14</v>
      </c>
      <c r="C509" s="421">
        <v>2</v>
      </c>
      <c r="D509" s="285" t="s">
        <v>139</v>
      </c>
      <c r="E509" s="285" t="s">
        <v>4820</v>
      </c>
      <c r="F509" s="285">
        <v>270</v>
      </c>
      <c r="G509" s="285"/>
      <c r="H509" s="421" t="s">
        <v>4866</v>
      </c>
      <c r="I509" s="421" t="s">
        <v>1751</v>
      </c>
      <c r="J509" s="265">
        <v>44334</v>
      </c>
      <c r="K509" s="37"/>
      <c r="L509" s="37"/>
      <c r="M509" s="37"/>
      <c r="N509" s="37"/>
      <c r="O509" s="37"/>
      <c r="P509" s="37"/>
      <c r="Q509" s="37"/>
      <c r="R509" s="37"/>
      <c r="S509" s="37"/>
      <c r="T509" s="37"/>
      <c r="U509" s="37"/>
      <c r="V509" s="37"/>
      <c r="W509" s="37"/>
      <c r="X509" s="37"/>
    </row>
    <row r="510" spans="1:24">
      <c r="A510" s="420">
        <v>100013962289</v>
      </c>
      <c r="B510" s="421" t="s">
        <v>10</v>
      </c>
      <c r="C510" s="421">
        <v>2</v>
      </c>
      <c r="D510" s="285" t="s">
        <v>139</v>
      </c>
      <c r="E510" s="285" t="s">
        <v>4808</v>
      </c>
      <c r="F510" s="285">
        <v>270</v>
      </c>
      <c r="G510" s="285"/>
      <c r="H510" s="421"/>
      <c r="I510" s="422" t="s">
        <v>54</v>
      </c>
      <c r="J510" s="265">
        <v>44329</v>
      </c>
      <c r="K510" s="37"/>
      <c r="L510" s="37"/>
      <c r="M510" s="37"/>
      <c r="N510" s="37"/>
      <c r="O510" s="37"/>
      <c r="P510" s="37"/>
      <c r="Q510" s="37"/>
      <c r="R510" s="37"/>
      <c r="S510" s="37"/>
      <c r="T510" s="37"/>
      <c r="U510" s="37"/>
      <c r="V510" s="37"/>
      <c r="W510" s="37"/>
      <c r="X510" s="37"/>
    </row>
    <row r="511" spans="1:24">
      <c r="A511" s="420">
        <v>505728</v>
      </c>
      <c r="B511" s="421" t="s">
        <v>19</v>
      </c>
      <c r="C511" s="421">
        <v>0</v>
      </c>
      <c r="D511" s="285" t="s">
        <v>152</v>
      </c>
      <c r="E511" s="285" t="s">
        <v>4810</v>
      </c>
      <c r="F511" s="285">
        <v>270</v>
      </c>
      <c r="G511" s="285"/>
      <c r="H511" s="421"/>
      <c r="I511" s="421" t="s">
        <v>1751</v>
      </c>
      <c r="J511" s="37"/>
      <c r="K511" s="37"/>
      <c r="L511" s="37"/>
      <c r="M511" s="37"/>
      <c r="N511" s="37"/>
      <c r="O511" s="37"/>
      <c r="P511" s="37"/>
      <c r="Q511" s="37"/>
      <c r="R511" s="37"/>
      <c r="S511" s="37"/>
      <c r="T511" s="37"/>
      <c r="U511" s="37"/>
      <c r="V511" s="37"/>
      <c r="W511" s="37"/>
      <c r="X511" s="37"/>
    </row>
    <row r="512" spans="1:24">
      <c r="A512" s="420">
        <v>100000815053</v>
      </c>
      <c r="B512" s="421" t="s">
        <v>17</v>
      </c>
      <c r="C512" s="421">
        <v>0</v>
      </c>
      <c r="D512" s="285" t="s">
        <v>152</v>
      </c>
      <c r="E512" s="285" t="s">
        <v>4815</v>
      </c>
      <c r="F512" s="285">
        <v>270</v>
      </c>
      <c r="G512" s="285"/>
      <c r="H512" s="421"/>
      <c r="I512" s="421" t="s">
        <v>1751</v>
      </c>
      <c r="J512" s="265">
        <v>44334</v>
      </c>
      <c r="K512" s="278" t="s">
        <v>106</v>
      </c>
      <c r="L512" s="37"/>
      <c r="M512" s="37"/>
      <c r="N512" s="37"/>
      <c r="O512" s="37"/>
      <c r="P512" s="37"/>
      <c r="Q512" s="37"/>
      <c r="R512" s="37"/>
      <c r="S512" s="37"/>
      <c r="T512" s="37"/>
      <c r="U512" s="37"/>
      <c r="V512" s="37"/>
      <c r="W512" s="37"/>
      <c r="X512" s="37"/>
    </row>
    <row r="513" spans="1:24">
      <c r="A513" s="429">
        <v>100008000000</v>
      </c>
      <c r="B513" s="430" t="s">
        <v>10</v>
      </c>
      <c r="C513" s="430">
        <v>0</v>
      </c>
      <c r="D513" s="285" t="s">
        <v>139</v>
      </c>
      <c r="E513" s="285" t="s">
        <v>4815</v>
      </c>
      <c r="F513" s="285">
        <v>270</v>
      </c>
      <c r="G513" s="285"/>
      <c r="H513" s="430" t="s">
        <v>4859</v>
      </c>
      <c r="I513" s="430" t="s">
        <v>1751</v>
      </c>
      <c r="J513" s="265">
        <v>44329</v>
      </c>
      <c r="K513" s="37"/>
      <c r="L513" s="37"/>
      <c r="M513" s="278" t="s">
        <v>2564</v>
      </c>
      <c r="N513" s="37"/>
      <c r="O513" s="37"/>
      <c r="P513" s="37"/>
      <c r="Q513" s="37"/>
      <c r="R513" s="37"/>
      <c r="S513" s="37"/>
      <c r="T513" s="37"/>
      <c r="U513" s="37"/>
      <c r="V513" s="37"/>
      <c r="W513" s="37"/>
      <c r="X513" s="37"/>
    </row>
    <row r="514" spans="1:24">
      <c r="A514" s="420">
        <v>100013822449</v>
      </c>
      <c r="B514" s="421" t="s">
        <v>10</v>
      </c>
      <c r="C514" s="421">
        <v>2</v>
      </c>
      <c r="D514" s="285" t="s">
        <v>139</v>
      </c>
      <c r="E514" s="285" t="s">
        <v>4808</v>
      </c>
      <c r="F514" s="285">
        <v>250</v>
      </c>
      <c r="G514" s="285"/>
      <c r="H514" s="421"/>
      <c r="I514" s="422" t="s">
        <v>69</v>
      </c>
      <c r="J514" s="265">
        <v>44329</v>
      </c>
      <c r="K514" s="37"/>
      <c r="L514" s="37"/>
      <c r="M514" s="37"/>
      <c r="N514" s="37"/>
      <c r="O514" s="37"/>
      <c r="P514" s="37"/>
      <c r="Q514" s="37"/>
      <c r="R514" s="37"/>
      <c r="S514" s="37"/>
      <c r="T514" s="37"/>
      <c r="U514" s="37"/>
      <c r="V514" s="37"/>
      <c r="W514" s="37"/>
      <c r="X514" s="37"/>
    </row>
    <row r="515" spans="1:24">
      <c r="A515" s="420">
        <v>100000388959</v>
      </c>
      <c r="B515" s="421" t="s">
        <v>18</v>
      </c>
      <c r="C515" s="421">
        <v>0</v>
      </c>
      <c r="D515" s="285" t="s">
        <v>139</v>
      </c>
      <c r="E515" s="285" t="s">
        <v>4815</v>
      </c>
      <c r="F515" s="285">
        <v>170</v>
      </c>
      <c r="G515" s="285"/>
      <c r="H515" s="421" t="s">
        <v>4867</v>
      </c>
      <c r="I515" s="421" t="s">
        <v>1751</v>
      </c>
      <c r="J515" s="37"/>
      <c r="K515" s="37"/>
      <c r="L515" s="37"/>
      <c r="M515" s="37"/>
      <c r="N515" s="37"/>
      <c r="O515" s="37"/>
      <c r="P515" s="37"/>
      <c r="Q515" s="37"/>
      <c r="R515" s="37"/>
      <c r="S515" s="37"/>
      <c r="T515" s="37"/>
      <c r="U515" s="37"/>
      <c r="V515" s="37"/>
      <c r="W515" s="37"/>
      <c r="X515" s="37"/>
    </row>
    <row r="516" spans="1:24">
      <c r="A516" s="434"/>
      <c r="B516" s="285"/>
      <c r="C516" s="285"/>
      <c r="D516" s="285"/>
      <c r="E516" s="285"/>
      <c r="F516" s="285"/>
      <c r="G516" s="285"/>
      <c r="H516" s="285"/>
      <c r="I516" s="285"/>
      <c r="J516" s="37"/>
      <c r="K516" s="37"/>
      <c r="L516" s="37"/>
      <c r="M516" s="37"/>
      <c r="N516" s="37"/>
      <c r="O516" s="37"/>
      <c r="P516" s="37"/>
      <c r="Q516" s="37"/>
      <c r="R516" s="37"/>
      <c r="S516" s="37"/>
      <c r="T516" s="37"/>
      <c r="U516" s="37"/>
      <c r="V516" s="37"/>
      <c r="W516" s="37"/>
      <c r="X516" s="37"/>
    </row>
    <row r="517" spans="1:24">
      <c r="A517" s="434"/>
      <c r="B517" s="285"/>
      <c r="C517" s="285"/>
      <c r="D517" s="285"/>
      <c r="E517" s="285"/>
      <c r="F517" s="285"/>
      <c r="G517" s="285"/>
      <c r="H517" s="285"/>
      <c r="I517" s="285"/>
      <c r="J517" s="37"/>
      <c r="K517" s="37"/>
      <c r="L517" s="37"/>
      <c r="M517" s="37"/>
      <c r="N517" s="37"/>
      <c r="O517" s="37"/>
      <c r="P517" s="37"/>
      <c r="Q517" s="37"/>
      <c r="R517" s="37"/>
      <c r="S517" s="37"/>
      <c r="T517" s="37"/>
      <c r="U517" s="37"/>
      <c r="V517" s="37"/>
      <c r="W517" s="37"/>
      <c r="X517" s="37"/>
    </row>
    <row r="518" spans="1:24">
      <c r="A518" s="434"/>
      <c r="B518" s="285"/>
      <c r="C518" s="285"/>
      <c r="D518" s="285"/>
      <c r="E518" s="285"/>
      <c r="F518" s="285"/>
      <c r="G518" s="285"/>
      <c r="H518" s="285"/>
      <c r="I518" s="285"/>
      <c r="J518" s="37"/>
      <c r="K518" s="37"/>
      <c r="L518" s="37"/>
      <c r="M518" s="37"/>
      <c r="N518" s="37"/>
      <c r="O518" s="37"/>
      <c r="P518" s="37"/>
      <c r="Q518" s="37"/>
      <c r="R518" s="37"/>
      <c r="S518" s="37"/>
      <c r="T518" s="37"/>
      <c r="U518" s="37"/>
      <c r="V518" s="37"/>
      <c r="W518" s="37"/>
      <c r="X518" s="37"/>
    </row>
    <row r="519" spans="1:24">
      <c r="A519" s="434"/>
      <c r="B519" s="285"/>
      <c r="C519" s="285"/>
      <c r="D519" s="285"/>
      <c r="E519" s="285"/>
      <c r="F519" s="285"/>
      <c r="G519" s="285"/>
      <c r="H519" s="285"/>
      <c r="I519" s="285"/>
      <c r="J519" s="37"/>
      <c r="K519" s="37"/>
      <c r="L519" s="37"/>
      <c r="M519" s="37"/>
      <c r="N519" s="37"/>
      <c r="O519" s="37"/>
      <c r="P519" s="37"/>
      <c r="Q519" s="37"/>
      <c r="R519" s="37"/>
      <c r="S519" s="37"/>
      <c r="T519" s="37"/>
      <c r="U519" s="37"/>
      <c r="V519" s="37"/>
      <c r="W519" s="37"/>
      <c r="X519" s="37"/>
    </row>
    <row r="520" spans="1:24">
      <c r="A520" s="434"/>
      <c r="B520" s="285"/>
      <c r="C520" s="285"/>
      <c r="D520" s="285"/>
      <c r="E520" s="285"/>
      <c r="F520" s="285"/>
      <c r="G520" s="285"/>
      <c r="H520" s="285"/>
      <c r="I520" s="285"/>
      <c r="J520" s="37"/>
      <c r="K520" s="37"/>
      <c r="L520" s="37"/>
      <c r="M520" s="37"/>
      <c r="N520" s="37"/>
      <c r="O520" s="37"/>
      <c r="P520" s="37"/>
      <c r="Q520" s="37"/>
      <c r="R520" s="37"/>
      <c r="S520" s="37"/>
      <c r="T520" s="37"/>
      <c r="U520" s="37"/>
      <c r="V520" s="37"/>
      <c r="W520" s="37"/>
      <c r="X520" s="37"/>
    </row>
    <row r="521" spans="1:24">
      <c r="A521" s="434"/>
      <c r="B521" s="285"/>
      <c r="C521" s="285"/>
      <c r="D521" s="285"/>
      <c r="E521" s="285"/>
      <c r="F521" s="285"/>
      <c r="G521" s="285"/>
      <c r="H521" s="285"/>
      <c r="I521" s="285"/>
      <c r="J521" s="37"/>
      <c r="K521" s="37"/>
      <c r="L521" s="37"/>
      <c r="M521" s="37"/>
      <c r="N521" s="37"/>
      <c r="O521" s="37"/>
      <c r="P521" s="37"/>
      <c r="Q521" s="37"/>
      <c r="R521" s="37"/>
      <c r="S521" s="37"/>
      <c r="T521" s="37"/>
      <c r="U521" s="37"/>
      <c r="V521" s="37"/>
      <c r="W521" s="37"/>
      <c r="X521" s="37"/>
    </row>
    <row r="522" spans="1:24">
      <c r="A522" s="434"/>
      <c r="B522" s="285"/>
      <c r="C522" s="285"/>
      <c r="D522" s="285"/>
      <c r="E522" s="285"/>
      <c r="F522" s="285"/>
      <c r="G522" s="285"/>
      <c r="H522" s="285"/>
      <c r="I522" s="285"/>
      <c r="J522" s="37"/>
      <c r="K522" s="37"/>
      <c r="L522" s="37"/>
      <c r="M522" s="37"/>
      <c r="N522" s="37"/>
      <c r="O522" s="37"/>
      <c r="P522" s="37"/>
      <c r="Q522" s="37"/>
      <c r="R522" s="37"/>
      <c r="S522" s="37"/>
      <c r="T522" s="37"/>
      <c r="U522" s="37"/>
      <c r="V522" s="37"/>
      <c r="W522" s="37"/>
      <c r="X522" s="37"/>
    </row>
    <row r="523" spans="1:24">
      <c r="A523" s="434"/>
      <c r="B523" s="285"/>
      <c r="C523" s="285"/>
      <c r="D523" s="285"/>
      <c r="E523" s="285"/>
      <c r="F523" s="285"/>
      <c r="G523" s="285"/>
      <c r="H523" s="285"/>
      <c r="I523" s="285"/>
      <c r="J523" s="37"/>
      <c r="K523" s="37"/>
      <c r="L523" s="37"/>
      <c r="M523" s="37"/>
      <c r="N523" s="37"/>
      <c r="O523" s="37"/>
      <c r="P523" s="37"/>
      <c r="Q523" s="37"/>
      <c r="R523" s="37"/>
      <c r="S523" s="37"/>
      <c r="T523" s="37"/>
      <c r="U523" s="37"/>
      <c r="V523" s="37"/>
      <c r="W523" s="37"/>
      <c r="X523" s="37"/>
    </row>
    <row r="524" spans="1:24">
      <c r="A524" s="434"/>
      <c r="B524" s="285"/>
      <c r="C524" s="285"/>
      <c r="D524" s="285"/>
      <c r="E524" s="285"/>
      <c r="F524" s="285"/>
      <c r="G524" s="285"/>
      <c r="H524" s="285"/>
      <c r="I524" s="285"/>
      <c r="J524" s="37"/>
      <c r="K524" s="37"/>
      <c r="L524" s="37"/>
      <c r="M524" s="37"/>
      <c r="N524" s="37"/>
      <c r="O524" s="37"/>
      <c r="P524" s="37"/>
      <c r="Q524" s="37"/>
      <c r="R524" s="37"/>
      <c r="S524" s="37"/>
      <c r="T524" s="37"/>
      <c r="U524" s="37"/>
      <c r="V524" s="37"/>
      <c r="W524" s="37"/>
      <c r="X524" s="37"/>
    </row>
    <row r="525" spans="1:24">
      <c r="A525" s="434"/>
      <c r="B525" s="285"/>
      <c r="C525" s="285"/>
      <c r="D525" s="285"/>
      <c r="E525" s="285"/>
      <c r="F525" s="285"/>
      <c r="G525" s="285"/>
      <c r="H525" s="285"/>
      <c r="I525" s="285"/>
      <c r="J525" s="37"/>
      <c r="K525" s="37"/>
      <c r="L525" s="37"/>
      <c r="M525" s="37"/>
      <c r="N525" s="37"/>
      <c r="O525" s="37"/>
      <c r="P525" s="37"/>
      <c r="Q525" s="37"/>
      <c r="R525" s="37"/>
      <c r="S525" s="37"/>
      <c r="T525" s="37"/>
      <c r="U525" s="37"/>
      <c r="V525" s="37"/>
      <c r="W525" s="37"/>
      <c r="X525" s="37"/>
    </row>
    <row r="526" spans="1:24">
      <c r="A526" s="434"/>
      <c r="B526" s="285"/>
      <c r="C526" s="285"/>
      <c r="D526" s="285"/>
      <c r="E526" s="285"/>
      <c r="F526" s="285"/>
      <c r="G526" s="285"/>
      <c r="H526" s="285"/>
      <c r="I526" s="285"/>
      <c r="J526" s="37"/>
      <c r="K526" s="37"/>
      <c r="L526" s="37"/>
      <c r="M526" s="37"/>
      <c r="N526" s="37"/>
      <c r="O526" s="37"/>
      <c r="P526" s="37"/>
      <c r="Q526" s="37"/>
      <c r="R526" s="37"/>
      <c r="S526" s="37"/>
      <c r="T526" s="37"/>
      <c r="U526" s="37"/>
      <c r="V526" s="37"/>
      <c r="W526" s="37"/>
      <c r="X526" s="37"/>
    </row>
    <row r="527" spans="1:24">
      <c r="A527" s="434"/>
      <c r="B527" s="285"/>
      <c r="C527" s="285"/>
      <c r="D527" s="285"/>
      <c r="E527" s="285"/>
      <c r="F527" s="285"/>
      <c r="G527" s="285"/>
      <c r="H527" s="285"/>
      <c r="I527" s="285"/>
      <c r="J527" s="37"/>
      <c r="K527" s="37"/>
      <c r="L527" s="37"/>
      <c r="M527" s="37"/>
      <c r="N527" s="37"/>
      <c r="O527" s="37"/>
      <c r="P527" s="37"/>
      <c r="Q527" s="37"/>
      <c r="R527" s="37"/>
      <c r="S527" s="37"/>
      <c r="T527" s="37"/>
      <c r="U527" s="37"/>
      <c r="V527" s="37"/>
      <c r="W527" s="37"/>
      <c r="X527" s="37"/>
    </row>
    <row r="528" spans="1:24">
      <c r="A528" s="434"/>
      <c r="B528" s="285"/>
      <c r="C528" s="285"/>
      <c r="D528" s="285"/>
      <c r="E528" s="285"/>
      <c r="F528" s="285"/>
      <c r="G528" s="285"/>
      <c r="H528" s="285"/>
      <c r="I528" s="285"/>
      <c r="J528" s="37"/>
      <c r="K528" s="37"/>
      <c r="L528" s="37"/>
      <c r="M528" s="37"/>
      <c r="N528" s="37"/>
      <c r="O528" s="37"/>
      <c r="P528" s="37"/>
      <c r="Q528" s="37"/>
      <c r="R528" s="37"/>
      <c r="S528" s="37"/>
      <c r="T528" s="37"/>
      <c r="U528" s="37"/>
      <c r="V528" s="37"/>
      <c r="W528" s="37"/>
      <c r="X528" s="37"/>
    </row>
    <row r="529" spans="1:24">
      <c r="A529" s="434"/>
      <c r="B529" s="285"/>
      <c r="C529" s="285"/>
      <c r="D529" s="285"/>
      <c r="E529" s="285"/>
      <c r="F529" s="285"/>
      <c r="G529" s="285"/>
      <c r="H529" s="285"/>
      <c r="I529" s="285"/>
      <c r="J529" s="37"/>
      <c r="K529" s="37"/>
      <c r="L529" s="37"/>
      <c r="M529" s="37"/>
      <c r="N529" s="37"/>
      <c r="O529" s="37"/>
      <c r="P529" s="37"/>
      <c r="Q529" s="37"/>
      <c r="R529" s="37"/>
      <c r="S529" s="37"/>
      <c r="T529" s="37"/>
      <c r="U529" s="37"/>
      <c r="V529" s="37"/>
      <c r="W529" s="37"/>
      <c r="X529" s="37"/>
    </row>
    <row r="530" spans="1:24">
      <c r="A530" s="434"/>
      <c r="B530" s="285"/>
      <c r="C530" s="285"/>
      <c r="D530" s="285"/>
      <c r="E530" s="285"/>
      <c r="F530" s="285"/>
      <c r="G530" s="285"/>
      <c r="H530" s="285"/>
      <c r="I530" s="285"/>
      <c r="J530" s="37"/>
      <c r="K530" s="37"/>
      <c r="L530" s="37"/>
      <c r="M530" s="37"/>
      <c r="N530" s="37"/>
      <c r="O530" s="37"/>
      <c r="P530" s="37"/>
      <c r="Q530" s="37"/>
      <c r="R530" s="37"/>
      <c r="S530" s="37"/>
      <c r="T530" s="37"/>
      <c r="U530" s="37"/>
      <c r="V530" s="37"/>
      <c r="W530" s="37"/>
      <c r="X530" s="37"/>
    </row>
    <row r="531" spans="1:24">
      <c r="A531" s="434"/>
      <c r="B531" s="285"/>
      <c r="C531" s="285"/>
      <c r="D531" s="285"/>
      <c r="E531" s="285"/>
      <c r="F531" s="285"/>
      <c r="G531" s="285"/>
      <c r="H531" s="285"/>
      <c r="I531" s="285"/>
      <c r="J531" s="37"/>
      <c r="K531" s="37"/>
      <c r="L531" s="37"/>
      <c r="M531" s="37"/>
      <c r="N531" s="37"/>
      <c r="O531" s="37"/>
      <c r="P531" s="37"/>
      <c r="Q531" s="37"/>
      <c r="R531" s="37"/>
      <c r="S531" s="37"/>
      <c r="T531" s="37"/>
      <c r="U531" s="37"/>
      <c r="V531" s="37"/>
      <c r="W531" s="37"/>
      <c r="X531" s="37"/>
    </row>
    <row r="532" spans="1:24">
      <c r="A532" s="434"/>
      <c r="B532" s="285"/>
      <c r="C532" s="285"/>
      <c r="D532" s="285"/>
      <c r="E532" s="285"/>
      <c r="F532" s="285"/>
      <c r="G532" s="285"/>
      <c r="H532" s="285"/>
      <c r="I532" s="285"/>
      <c r="J532" s="37"/>
      <c r="K532" s="37"/>
      <c r="L532" s="37"/>
      <c r="M532" s="37"/>
      <c r="N532" s="37"/>
      <c r="O532" s="37"/>
      <c r="P532" s="37"/>
      <c r="Q532" s="37"/>
      <c r="R532" s="37"/>
      <c r="S532" s="37"/>
      <c r="T532" s="37"/>
      <c r="U532" s="37"/>
      <c r="V532" s="37"/>
      <c r="W532" s="37"/>
      <c r="X532" s="37"/>
    </row>
    <row r="533" spans="1:24">
      <c r="A533" s="434"/>
      <c r="B533" s="285"/>
      <c r="C533" s="285"/>
      <c r="D533" s="285"/>
      <c r="E533" s="285"/>
      <c r="F533" s="285"/>
      <c r="G533" s="285"/>
      <c r="H533" s="285"/>
      <c r="I533" s="285"/>
      <c r="J533" s="37"/>
      <c r="K533" s="37"/>
      <c r="L533" s="37"/>
      <c r="M533" s="37"/>
      <c r="N533" s="37"/>
      <c r="O533" s="37"/>
      <c r="P533" s="37"/>
      <c r="Q533" s="37"/>
      <c r="R533" s="37"/>
      <c r="S533" s="37"/>
      <c r="T533" s="37"/>
      <c r="U533" s="37"/>
      <c r="V533" s="37"/>
      <c r="W533" s="37"/>
      <c r="X533" s="37"/>
    </row>
    <row r="534" spans="1:24">
      <c r="A534" s="434"/>
      <c r="B534" s="285"/>
      <c r="C534" s="285"/>
      <c r="D534" s="285"/>
      <c r="E534" s="285"/>
      <c r="F534" s="285"/>
      <c r="G534" s="285"/>
      <c r="H534" s="285"/>
      <c r="I534" s="285"/>
      <c r="J534" s="37"/>
      <c r="K534" s="37"/>
      <c r="L534" s="37"/>
      <c r="M534" s="37"/>
      <c r="N534" s="37"/>
      <c r="O534" s="37"/>
      <c r="P534" s="37"/>
      <c r="Q534" s="37"/>
      <c r="R534" s="37"/>
      <c r="S534" s="37"/>
      <c r="T534" s="37"/>
      <c r="U534" s="37"/>
      <c r="V534" s="37"/>
      <c r="W534" s="37"/>
      <c r="X534" s="37"/>
    </row>
    <row r="535" spans="1:24">
      <c r="A535" s="434"/>
      <c r="B535" s="285"/>
      <c r="C535" s="285"/>
      <c r="D535" s="285"/>
      <c r="E535" s="285"/>
      <c r="F535" s="285"/>
      <c r="G535" s="285"/>
      <c r="H535" s="285"/>
      <c r="I535" s="285"/>
      <c r="J535" s="37"/>
      <c r="K535" s="37"/>
      <c r="L535" s="37"/>
      <c r="M535" s="37"/>
      <c r="N535" s="37"/>
      <c r="O535" s="37"/>
      <c r="P535" s="37"/>
      <c r="Q535" s="37"/>
      <c r="R535" s="37"/>
      <c r="S535" s="37"/>
      <c r="T535" s="37"/>
      <c r="U535" s="37"/>
      <c r="V535" s="37"/>
      <c r="W535" s="37"/>
      <c r="X535" s="37"/>
    </row>
  </sheetData>
  <autoFilter ref="A1:L515" xr:uid="{00000000-0009-0000-0000-00000A000000}"/>
  <phoneticPr fontId="163"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95"/>
  <sheetViews>
    <sheetView workbookViewId="0">
      <pane ySplit="1" topLeftCell="A2" activePane="bottomLeft" state="frozen"/>
      <selection pane="bottomLeft"/>
    </sheetView>
  </sheetViews>
  <sheetFormatPr baseColWidth="10" defaultRowHeight="16"/>
  <cols>
    <col min="1" max="1" width="11.6640625" customWidth="1"/>
    <col min="2" max="2" width="26.6640625" customWidth="1"/>
    <col min="3" max="3" width="21.5" customWidth="1"/>
    <col min="4" max="4" width="15.5" customWidth="1"/>
    <col min="5" max="5" width="20" customWidth="1"/>
    <col min="6" max="6" width="104.83203125" customWidth="1"/>
    <col min="7" max="26" width="8"/>
  </cols>
  <sheetData>
    <row r="1" spans="1:26" ht="15">
      <c r="A1" s="435" t="s">
        <v>3</v>
      </c>
      <c r="B1" s="435" t="s">
        <v>5326</v>
      </c>
      <c r="C1" s="436" t="s">
        <v>5327</v>
      </c>
      <c r="D1" s="435" t="s">
        <v>5328</v>
      </c>
      <c r="E1" s="435" t="s">
        <v>5329</v>
      </c>
      <c r="F1" s="435" t="s">
        <v>5330</v>
      </c>
      <c r="G1" s="84"/>
      <c r="H1" s="84"/>
      <c r="I1" s="84"/>
      <c r="J1" s="84"/>
      <c r="K1" s="84"/>
      <c r="L1" s="84"/>
      <c r="M1" s="84"/>
      <c r="N1" s="84"/>
      <c r="O1" s="84"/>
      <c r="P1" s="84"/>
      <c r="Q1" s="84"/>
      <c r="R1" s="84"/>
      <c r="S1" s="84"/>
      <c r="T1" s="84"/>
      <c r="U1" s="84"/>
      <c r="V1" s="84"/>
      <c r="W1" s="84"/>
      <c r="X1" s="84"/>
      <c r="Y1" s="84"/>
      <c r="Z1" s="84"/>
    </row>
    <row r="2" spans="1:26" ht="180">
      <c r="A2" s="266" t="s">
        <v>5331</v>
      </c>
      <c r="B2" s="437" t="s">
        <v>5332</v>
      </c>
      <c r="C2" s="438" t="s">
        <v>12290</v>
      </c>
      <c r="D2" s="439" t="s">
        <v>5333</v>
      </c>
      <c r="E2" s="440" t="s">
        <v>5334</v>
      </c>
      <c r="F2" s="437" t="s">
        <v>5335</v>
      </c>
      <c r="G2" s="84"/>
      <c r="H2" s="84"/>
      <c r="I2" s="84"/>
      <c r="J2" s="84"/>
      <c r="K2" s="84"/>
      <c r="L2" s="84"/>
      <c r="M2" s="84"/>
      <c r="N2" s="84"/>
      <c r="O2" s="84"/>
      <c r="P2" s="84"/>
      <c r="Q2" s="84"/>
      <c r="R2" s="84"/>
      <c r="S2" s="84"/>
      <c r="T2" s="84"/>
      <c r="U2" s="84"/>
      <c r="V2" s="84"/>
      <c r="W2" s="84"/>
      <c r="X2" s="84"/>
      <c r="Y2" s="84"/>
      <c r="Z2" s="84"/>
    </row>
    <row r="3" spans="1:26" ht="165">
      <c r="A3" s="266" t="s">
        <v>5336</v>
      </c>
      <c r="B3" s="437" t="s">
        <v>5337</v>
      </c>
      <c r="C3" s="438" t="s">
        <v>12291</v>
      </c>
      <c r="D3" s="439" t="s">
        <v>5333</v>
      </c>
      <c r="E3" s="441" t="s">
        <v>12292</v>
      </c>
      <c r="F3" s="437" t="s">
        <v>5335</v>
      </c>
      <c r="G3" s="84"/>
      <c r="H3" s="84"/>
      <c r="I3" s="84"/>
      <c r="J3" s="84"/>
      <c r="K3" s="84"/>
      <c r="L3" s="84"/>
      <c r="M3" s="84"/>
      <c r="N3" s="84"/>
      <c r="O3" s="84"/>
      <c r="P3" s="84"/>
      <c r="Q3" s="84"/>
      <c r="R3" s="84"/>
      <c r="S3" s="84"/>
      <c r="T3" s="84"/>
      <c r="U3" s="84"/>
      <c r="V3" s="84"/>
      <c r="W3" s="84"/>
      <c r="X3" s="84"/>
      <c r="Y3" s="84"/>
      <c r="Z3" s="84"/>
    </row>
    <row r="4" spans="1:26" ht="314">
      <c r="A4" s="266" t="s">
        <v>5338</v>
      </c>
      <c r="B4" s="437" t="s">
        <v>5339</v>
      </c>
      <c r="C4" s="438" t="s">
        <v>12293</v>
      </c>
      <c r="D4" s="439" t="s">
        <v>5340</v>
      </c>
      <c r="E4" s="440" t="s">
        <v>5341</v>
      </c>
      <c r="F4" s="442" t="s">
        <v>5342</v>
      </c>
      <c r="G4" s="84"/>
      <c r="H4" s="84"/>
      <c r="I4" s="84"/>
      <c r="J4" s="84"/>
      <c r="K4" s="84"/>
      <c r="L4" s="84"/>
      <c r="M4" s="84"/>
      <c r="N4" s="84"/>
      <c r="O4" s="84"/>
      <c r="P4" s="84"/>
      <c r="Q4" s="84"/>
      <c r="R4" s="84"/>
      <c r="S4" s="84"/>
      <c r="T4" s="84"/>
      <c r="U4" s="84"/>
      <c r="V4" s="84"/>
      <c r="W4" s="84"/>
      <c r="X4" s="84"/>
      <c r="Y4" s="84"/>
      <c r="Z4" s="84"/>
    </row>
    <row r="5" spans="1:26" ht="165">
      <c r="A5" s="266" t="s">
        <v>5343</v>
      </c>
      <c r="B5" s="437" t="s">
        <v>5344</v>
      </c>
      <c r="C5" s="438" t="s">
        <v>12294</v>
      </c>
      <c r="D5" s="439" t="s">
        <v>5345</v>
      </c>
      <c r="E5" s="440" t="s">
        <v>5346</v>
      </c>
      <c r="F5" s="437" t="s">
        <v>5347</v>
      </c>
      <c r="G5" s="84"/>
      <c r="H5" s="84"/>
      <c r="I5" s="84"/>
      <c r="J5" s="84"/>
      <c r="K5" s="84"/>
      <c r="L5" s="84"/>
      <c r="M5" s="84"/>
      <c r="N5" s="84"/>
      <c r="O5" s="84"/>
      <c r="P5" s="84"/>
      <c r="Q5" s="84"/>
      <c r="R5" s="84"/>
      <c r="S5" s="84"/>
      <c r="T5" s="84"/>
      <c r="U5" s="84"/>
      <c r="V5" s="84"/>
      <c r="W5" s="84"/>
      <c r="X5" s="84"/>
      <c r="Y5" s="84"/>
      <c r="Z5" s="84"/>
    </row>
    <row r="6" spans="1:26" ht="150">
      <c r="A6" s="266" t="s">
        <v>5348</v>
      </c>
      <c r="B6" s="437" t="s">
        <v>5349</v>
      </c>
      <c r="C6" s="438" t="s">
        <v>12295</v>
      </c>
      <c r="D6" s="439" t="s">
        <v>5345</v>
      </c>
      <c r="E6" s="440" t="s">
        <v>5350</v>
      </c>
      <c r="F6" s="437" t="s">
        <v>5347</v>
      </c>
      <c r="G6" s="84"/>
      <c r="H6" s="84"/>
      <c r="I6" s="84"/>
      <c r="J6" s="84"/>
      <c r="K6" s="84"/>
      <c r="L6" s="84"/>
      <c r="M6" s="84"/>
      <c r="N6" s="84"/>
      <c r="O6" s="84"/>
      <c r="P6" s="84"/>
      <c r="Q6" s="84"/>
      <c r="R6" s="84"/>
      <c r="S6" s="84"/>
      <c r="T6" s="84"/>
      <c r="U6" s="84"/>
      <c r="V6" s="84"/>
      <c r="W6" s="84"/>
      <c r="X6" s="84"/>
      <c r="Y6" s="84"/>
      <c r="Z6" s="84"/>
    </row>
    <row r="7" spans="1:26" ht="180">
      <c r="A7" s="443" t="s">
        <v>5351</v>
      </c>
      <c r="B7" s="444" t="s">
        <v>12296</v>
      </c>
      <c r="C7" s="445" t="s">
        <v>5352</v>
      </c>
      <c r="D7" s="446" t="s">
        <v>5353</v>
      </c>
      <c r="E7" s="447" t="s">
        <v>5354</v>
      </c>
      <c r="F7" s="448" t="s">
        <v>5355</v>
      </c>
      <c r="G7" s="84"/>
      <c r="H7" s="84"/>
      <c r="I7" s="84"/>
      <c r="J7" s="84"/>
      <c r="K7" s="84"/>
      <c r="L7" s="84"/>
      <c r="M7" s="84"/>
      <c r="N7" s="84"/>
      <c r="O7" s="84"/>
      <c r="P7" s="84"/>
      <c r="Q7" s="84"/>
      <c r="R7" s="84"/>
      <c r="S7" s="84"/>
      <c r="T7" s="84"/>
      <c r="U7" s="84"/>
      <c r="V7" s="84"/>
      <c r="W7" s="84"/>
      <c r="X7" s="84"/>
      <c r="Y7" s="84"/>
      <c r="Z7" s="84"/>
    </row>
    <row r="8" spans="1:26" ht="384" customHeight="1">
      <c r="A8" s="266" t="s">
        <v>5356</v>
      </c>
      <c r="B8" s="449" t="s">
        <v>5357</v>
      </c>
      <c r="C8" s="449" t="s">
        <v>5358</v>
      </c>
      <c r="D8" s="439" t="s">
        <v>5359</v>
      </c>
      <c r="E8" s="440" t="s">
        <v>5360</v>
      </c>
      <c r="F8" s="438" t="s">
        <v>12297</v>
      </c>
      <c r="G8" s="84"/>
      <c r="H8" s="84"/>
      <c r="I8" s="84"/>
      <c r="J8" s="84"/>
      <c r="K8" s="84"/>
      <c r="L8" s="84"/>
      <c r="M8" s="84"/>
      <c r="N8" s="84"/>
      <c r="O8" s="84"/>
      <c r="P8" s="84"/>
      <c r="Q8" s="84"/>
      <c r="R8" s="84"/>
      <c r="S8" s="84"/>
      <c r="T8" s="84"/>
      <c r="U8" s="84"/>
      <c r="V8" s="84"/>
      <c r="W8" s="84"/>
      <c r="X8" s="84"/>
      <c r="Y8" s="84"/>
      <c r="Z8" s="84"/>
    </row>
    <row r="9" spans="1:26" ht="409.6" customHeight="1">
      <c r="A9" s="266" t="s">
        <v>5361</v>
      </c>
      <c r="B9" s="437" t="s">
        <v>5362</v>
      </c>
      <c r="C9" s="438" t="s">
        <v>12298</v>
      </c>
      <c r="D9" s="439" t="s">
        <v>5363</v>
      </c>
      <c r="E9" s="450" t="s">
        <v>5364</v>
      </c>
      <c r="F9" s="451" t="s">
        <v>12299</v>
      </c>
      <c r="G9" s="84"/>
      <c r="H9" s="84"/>
      <c r="I9" s="84"/>
      <c r="J9" s="84"/>
      <c r="K9" s="84"/>
      <c r="L9" s="84"/>
      <c r="M9" s="84"/>
      <c r="N9" s="84"/>
      <c r="O9" s="84"/>
      <c r="P9" s="84"/>
      <c r="Q9" s="84"/>
      <c r="R9" s="84"/>
      <c r="S9" s="84"/>
      <c r="T9" s="84"/>
      <c r="U9" s="84"/>
      <c r="V9" s="84"/>
      <c r="W9" s="84"/>
      <c r="X9" s="84"/>
      <c r="Y9" s="84"/>
      <c r="Z9" s="84"/>
    </row>
    <row r="10" spans="1:26" ht="316" customHeight="1">
      <c r="A10" s="266" t="s">
        <v>5365</v>
      </c>
      <c r="B10" s="438" t="s">
        <v>12300</v>
      </c>
      <c r="C10" s="452" t="s">
        <v>5366</v>
      </c>
      <c r="D10" s="439" t="s">
        <v>5367</v>
      </c>
      <c r="E10" s="441" t="s">
        <v>12301</v>
      </c>
      <c r="F10" s="451" t="s">
        <v>12302</v>
      </c>
      <c r="G10" s="84"/>
      <c r="H10" s="84"/>
      <c r="I10" s="84"/>
      <c r="J10" s="84"/>
      <c r="K10" s="84"/>
      <c r="L10" s="84"/>
      <c r="M10" s="84"/>
      <c r="N10" s="84"/>
      <c r="O10" s="84"/>
      <c r="P10" s="84"/>
      <c r="Q10" s="84"/>
      <c r="R10" s="84"/>
      <c r="S10" s="84"/>
      <c r="T10" s="84"/>
      <c r="U10" s="84"/>
      <c r="V10" s="84"/>
      <c r="W10" s="84"/>
      <c r="X10" s="84"/>
      <c r="Y10" s="84"/>
      <c r="Z10" s="84"/>
    </row>
    <row r="11" spans="1:26" ht="409.6" customHeight="1">
      <c r="A11" s="453" t="s">
        <v>5368</v>
      </c>
      <c r="B11" s="444" t="s">
        <v>12303</v>
      </c>
      <c r="C11" s="444" t="s">
        <v>12304</v>
      </c>
      <c r="D11" s="446" t="s">
        <v>5369</v>
      </c>
      <c r="E11" s="454" t="s">
        <v>12305</v>
      </c>
      <c r="F11" s="455" t="s">
        <v>5370</v>
      </c>
      <c r="G11" s="84"/>
      <c r="H11" s="84"/>
      <c r="I11" s="84"/>
      <c r="J11" s="84"/>
      <c r="K11" s="84"/>
      <c r="L11" s="84"/>
      <c r="M11" s="84"/>
      <c r="N11" s="84"/>
      <c r="O11" s="84"/>
      <c r="P11" s="84"/>
      <c r="Q11" s="84"/>
      <c r="R11" s="84"/>
      <c r="S11" s="84"/>
      <c r="T11" s="84"/>
      <c r="U11" s="84"/>
      <c r="V11" s="84"/>
      <c r="W11" s="84"/>
      <c r="X11" s="84"/>
      <c r="Y11" s="84"/>
      <c r="Z11" s="84"/>
    </row>
    <row r="12" spans="1:26" ht="409.6" customHeight="1">
      <c r="A12" s="444" t="s">
        <v>12306</v>
      </c>
      <c r="B12" s="444" t="s">
        <v>12307</v>
      </c>
      <c r="C12" s="456" t="s">
        <v>5371</v>
      </c>
      <c r="D12" s="457" t="s">
        <v>5372</v>
      </c>
      <c r="E12" s="454" t="s">
        <v>12308</v>
      </c>
      <c r="F12" s="444" t="s">
        <v>12309</v>
      </c>
      <c r="G12" s="458"/>
      <c r="H12" s="458"/>
      <c r="I12" s="458"/>
      <c r="J12" s="458"/>
      <c r="K12" s="458"/>
      <c r="L12" s="458"/>
      <c r="M12" s="458"/>
      <c r="N12" s="458"/>
      <c r="O12" s="458"/>
      <c r="P12" s="458"/>
      <c r="Q12" s="458"/>
      <c r="R12" s="458"/>
      <c r="S12" s="458"/>
      <c r="T12" s="458"/>
      <c r="U12" s="458"/>
      <c r="V12" s="458"/>
      <c r="W12" s="458"/>
      <c r="X12" s="458"/>
      <c r="Y12" s="458"/>
      <c r="Z12" s="458"/>
    </row>
    <row r="13" spans="1:26" ht="409.6">
      <c r="A13" s="438" t="s">
        <v>12310</v>
      </c>
      <c r="B13" s="442" t="s">
        <v>5373</v>
      </c>
      <c r="C13" s="442" t="s">
        <v>5374</v>
      </c>
      <c r="D13" s="459" t="s">
        <v>5375</v>
      </c>
      <c r="E13" s="441" t="s">
        <v>12311</v>
      </c>
      <c r="F13" s="438" t="s">
        <v>12312</v>
      </c>
      <c r="G13" s="460"/>
      <c r="H13" s="460"/>
      <c r="I13" s="460"/>
      <c r="J13" s="460"/>
      <c r="K13" s="460"/>
      <c r="L13" s="460"/>
      <c r="M13" s="460"/>
      <c r="N13" s="460"/>
      <c r="O13" s="460"/>
      <c r="P13" s="460"/>
      <c r="Q13" s="460"/>
      <c r="R13" s="460"/>
      <c r="S13" s="460"/>
      <c r="T13" s="460"/>
      <c r="U13" s="460"/>
      <c r="V13" s="460"/>
      <c r="W13" s="460"/>
      <c r="X13" s="460"/>
      <c r="Y13" s="460"/>
      <c r="Z13" s="460"/>
    </row>
    <row r="14" spans="1:26" ht="165">
      <c r="A14" s="461" t="s">
        <v>5376</v>
      </c>
      <c r="B14" s="456" t="s">
        <v>5377</v>
      </c>
      <c r="C14" s="456" t="s">
        <v>5378</v>
      </c>
      <c r="D14" s="462" t="s">
        <v>5379</v>
      </c>
      <c r="E14" s="463" t="s">
        <v>5380</v>
      </c>
      <c r="F14" s="444" t="s">
        <v>12313</v>
      </c>
      <c r="G14" s="460"/>
      <c r="H14" s="460"/>
      <c r="I14" s="460"/>
      <c r="J14" s="460"/>
      <c r="K14" s="460"/>
      <c r="L14" s="460"/>
      <c r="M14" s="460"/>
      <c r="N14" s="460"/>
      <c r="O14" s="460"/>
      <c r="P14" s="460"/>
      <c r="Q14" s="460"/>
      <c r="R14" s="460"/>
      <c r="S14" s="460"/>
      <c r="T14" s="460"/>
      <c r="U14" s="460"/>
      <c r="V14" s="460"/>
      <c r="W14" s="460"/>
      <c r="X14" s="460"/>
      <c r="Y14" s="460"/>
      <c r="Z14" s="460"/>
    </row>
    <row r="15" spans="1:26" ht="383" customHeight="1">
      <c r="A15" s="461" t="s">
        <v>5381</v>
      </c>
      <c r="B15" s="444" t="s">
        <v>12314</v>
      </c>
      <c r="C15" s="456" t="s">
        <v>5382</v>
      </c>
      <c r="D15" s="462" t="s">
        <v>5383</v>
      </c>
      <c r="E15" s="463" t="s">
        <v>5384</v>
      </c>
      <c r="F15" s="444" t="s">
        <v>12315</v>
      </c>
      <c r="G15" s="458"/>
      <c r="H15" s="458"/>
      <c r="I15" s="458"/>
      <c r="J15" s="458"/>
      <c r="K15" s="458"/>
      <c r="L15" s="458"/>
      <c r="M15" s="458"/>
      <c r="N15" s="458"/>
      <c r="O15" s="458"/>
      <c r="P15" s="458"/>
      <c r="Q15" s="458"/>
      <c r="R15" s="458"/>
      <c r="S15" s="458"/>
      <c r="T15" s="458"/>
      <c r="U15" s="458"/>
      <c r="V15" s="458"/>
      <c r="W15" s="458"/>
      <c r="X15" s="458"/>
      <c r="Y15" s="458"/>
      <c r="Z15" s="458"/>
    </row>
    <row r="16" spans="1:26" ht="53" customHeight="1">
      <c r="A16" s="464" t="s">
        <v>5385</v>
      </c>
      <c r="B16" s="442" t="s">
        <v>5386</v>
      </c>
      <c r="C16" s="442" t="s">
        <v>5386</v>
      </c>
      <c r="D16" s="863" t="s">
        <v>5383</v>
      </c>
      <c r="E16" s="866" t="s">
        <v>12316</v>
      </c>
      <c r="F16" s="861" t="s">
        <v>5387</v>
      </c>
      <c r="G16" s="458"/>
      <c r="H16" s="458"/>
      <c r="I16" s="458"/>
      <c r="J16" s="458"/>
      <c r="K16" s="458"/>
      <c r="L16" s="458"/>
      <c r="M16" s="458"/>
      <c r="N16" s="458"/>
      <c r="O16" s="458"/>
      <c r="P16" s="458"/>
      <c r="Q16" s="458"/>
      <c r="R16" s="458"/>
      <c r="S16" s="458"/>
      <c r="T16" s="458"/>
      <c r="U16" s="458"/>
      <c r="V16" s="458"/>
      <c r="W16" s="458"/>
      <c r="X16" s="458"/>
      <c r="Y16" s="458"/>
      <c r="Z16" s="458"/>
    </row>
    <row r="17" spans="1:26" ht="111" customHeight="1">
      <c r="A17" s="464" t="s">
        <v>5388</v>
      </c>
      <c r="B17" s="442" t="s">
        <v>5389</v>
      </c>
      <c r="C17" s="438" t="s">
        <v>12317</v>
      </c>
      <c r="D17" s="842"/>
      <c r="E17" s="842"/>
      <c r="F17" s="842"/>
      <c r="G17" s="458"/>
      <c r="H17" s="458"/>
      <c r="I17" s="458"/>
      <c r="J17" s="458"/>
      <c r="K17" s="458"/>
      <c r="L17" s="458"/>
      <c r="M17" s="458"/>
      <c r="N17" s="458"/>
      <c r="O17" s="458"/>
      <c r="P17" s="458"/>
      <c r="Q17" s="458"/>
      <c r="R17" s="458"/>
      <c r="S17" s="458"/>
      <c r="T17" s="458"/>
      <c r="U17" s="458"/>
      <c r="V17" s="458"/>
      <c r="W17" s="458"/>
      <c r="X17" s="458"/>
      <c r="Y17" s="458"/>
      <c r="Z17" s="458"/>
    </row>
    <row r="18" spans="1:26" ht="60" customHeight="1">
      <c r="A18" s="461" t="s">
        <v>5390</v>
      </c>
      <c r="B18" s="456" t="s">
        <v>5391</v>
      </c>
      <c r="C18" s="461" t="s">
        <v>5392</v>
      </c>
      <c r="D18" s="860"/>
      <c r="E18" s="860"/>
      <c r="F18" s="860"/>
      <c r="G18" s="458"/>
      <c r="H18" s="458"/>
      <c r="I18" s="458"/>
      <c r="J18" s="458"/>
      <c r="K18" s="458"/>
      <c r="L18" s="458"/>
      <c r="M18" s="458"/>
      <c r="N18" s="458"/>
      <c r="O18" s="458"/>
      <c r="P18" s="458"/>
      <c r="Q18" s="458"/>
      <c r="R18" s="458"/>
      <c r="S18" s="458"/>
      <c r="T18" s="458"/>
      <c r="U18" s="458"/>
      <c r="V18" s="458"/>
      <c r="W18" s="458"/>
      <c r="X18" s="458"/>
      <c r="Y18" s="458"/>
      <c r="Z18" s="458"/>
    </row>
    <row r="19" spans="1:26" ht="165">
      <c r="A19" s="464" t="s">
        <v>5393</v>
      </c>
      <c r="B19" s="442" t="s">
        <v>5394</v>
      </c>
      <c r="C19" s="442" t="s">
        <v>5395</v>
      </c>
      <c r="D19" s="381" t="s">
        <v>12318</v>
      </c>
      <c r="E19" s="465" t="s">
        <v>5396</v>
      </c>
      <c r="F19" s="438" t="s">
        <v>12319</v>
      </c>
      <c r="G19" s="458"/>
      <c r="H19" s="458"/>
      <c r="I19" s="458"/>
      <c r="J19" s="458"/>
      <c r="K19" s="458"/>
      <c r="L19" s="458"/>
      <c r="M19" s="458"/>
      <c r="N19" s="458"/>
      <c r="O19" s="458"/>
      <c r="P19" s="458"/>
      <c r="Q19" s="458"/>
      <c r="R19" s="458"/>
      <c r="S19" s="458"/>
      <c r="T19" s="458"/>
      <c r="U19" s="458"/>
      <c r="V19" s="458"/>
      <c r="W19" s="458"/>
      <c r="X19" s="458"/>
      <c r="Y19" s="458"/>
      <c r="Z19" s="458"/>
    </row>
    <row r="20" spans="1:26" ht="237" customHeight="1">
      <c r="A20" s="461" t="s">
        <v>5397</v>
      </c>
      <c r="B20" s="456" t="s">
        <v>5398</v>
      </c>
      <c r="C20" s="456" t="s">
        <v>5399</v>
      </c>
      <c r="D20" s="462" t="s">
        <v>5400</v>
      </c>
      <c r="E20" s="463" t="s">
        <v>5401</v>
      </c>
      <c r="F20" s="456" t="s">
        <v>5402</v>
      </c>
      <c r="G20" s="458"/>
      <c r="H20" s="458"/>
      <c r="I20" s="458"/>
      <c r="J20" s="458"/>
      <c r="K20" s="458"/>
      <c r="L20" s="458"/>
      <c r="M20" s="458"/>
      <c r="N20" s="458"/>
      <c r="O20" s="458"/>
      <c r="P20" s="458"/>
      <c r="Q20" s="458"/>
      <c r="R20" s="458"/>
      <c r="S20" s="458"/>
      <c r="T20" s="458"/>
      <c r="U20" s="458"/>
      <c r="V20" s="458"/>
      <c r="W20" s="458"/>
      <c r="X20" s="458"/>
      <c r="Y20" s="458"/>
      <c r="Z20" s="458"/>
    </row>
    <row r="21" spans="1:26" ht="255">
      <c r="A21" s="464" t="s">
        <v>5403</v>
      </c>
      <c r="B21" s="442" t="s">
        <v>5404</v>
      </c>
      <c r="C21" s="442" t="s">
        <v>5405</v>
      </c>
      <c r="D21" s="459" t="s">
        <v>5406</v>
      </c>
      <c r="E21" s="441" t="s">
        <v>12320</v>
      </c>
      <c r="F21" s="438" t="s">
        <v>12321</v>
      </c>
      <c r="G21" s="458"/>
      <c r="H21" s="458"/>
      <c r="I21" s="458"/>
      <c r="J21" s="458"/>
      <c r="K21" s="458"/>
      <c r="L21" s="458"/>
      <c r="M21" s="458"/>
      <c r="N21" s="458"/>
      <c r="O21" s="458"/>
      <c r="P21" s="458"/>
      <c r="Q21" s="458"/>
      <c r="R21" s="458"/>
      <c r="S21" s="458"/>
      <c r="T21" s="458"/>
      <c r="U21" s="458"/>
      <c r="V21" s="458"/>
      <c r="W21" s="458"/>
      <c r="X21" s="458"/>
      <c r="Y21" s="458"/>
      <c r="Z21" s="458"/>
    </row>
    <row r="22" spans="1:26" ht="165">
      <c r="A22" s="464" t="s">
        <v>5407</v>
      </c>
      <c r="B22" s="442" t="s">
        <v>5408</v>
      </c>
      <c r="C22" s="442" t="s">
        <v>5409</v>
      </c>
      <c r="D22" s="459" t="s">
        <v>5406</v>
      </c>
      <c r="E22" s="465" t="s">
        <v>5410</v>
      </c>
      <c r="F22" s="438" t="s">
        <v>12322</v>
      </c>
      <c r="G22" s="458"/>
      <c r="H22" s="458"/>
      <c r="I22" s="458"/>
      <c r="J22" s="458"/>
      <c r="K22" s="458"/>
      <c r="L22" s="458"/>
      <c r="M22" s="458"/>
      <c r="N22" s="458"/>
      <c r="O22" s="458"/>
      <c r="P22" s="458"/>
      <c r="Q22" s="458"/>
      <c r="R22" s="458"/>
      <c r="S22" s="458"/>
      <c r="T22" s="458"/>
      <c r="U22" s="458"/>
      <c r="V22" s="458"/>
      <c r="W22" s="458"/>
      <c r="X22" s="458"/>
      <c r="Y22" s="458"/>
      <c r="Z22" s="458"/>
    </row>
    <row r="23" spans="1:26" ht="180">
      <c r="A23" s="464" t="s">
        <v>5411</v>
      </c>
      <c r="B23" s="442" t="s">
        <v>5412</v>
      </c>
      <c r="C23" s="442" t="s">
        <v>5413</v>
      </c>
      <c r="D23" s="459" t="s">
        <v>5406</v>
      </c>
      <c r="E23" s="465" t="s">
        <v>5414</v>
      </c>
      <c r="F23" s="438" t="s">
        <v>12323</v>
      </c>
      <c r="G23" s="458"/>
      <c r="H23" s="458"/>
      <c r="I23" s="458"/>
      <c r="J23" s="458"/>
      <c r="K23" s="458"/>
      <c r="L23" s="458"/>
      <c r="M23" s="458"/>
      <c r="N23" s="458"/>
      <c r="O23" s="458"/>
      <c r="P23" s="458"/>
      <c r="Q23" s="458"/>
      <c r="R23" s="458"/>
      <c r="S23" s="458"/>
      <c r="T23" s="458"/>
      <c r="U23" s="458"/>
      <c r="V23" s="458"/>
      <c r="W23" s="458"/>
      <c r="X23" s="458"/>
      <c r="Y23" s="458"/>
      <c r="Z23" s="458"/>
    </row>
    <row r="24" spans="1:26" ht="120">
      <c r="A24" s="461" t="s">
        <v>5415</v>
      </c>
      <c r="B24" s="456" t="s">
        <v>5416</v>
      </c>
      <c r="C24" s="456" t="s">
        <v>5417</v>
      </c>
      <c r="D24" s="462" t="s">
        <v>5406</v>
      </c>
      <c r="E24" s="463" t="s">
        <v>5418</v>
      </c>
      <c r="F24" s="444" t="s">
        <v>12324</v>
      </c>
      <c r="G24" s="458"/>
      <c r="H24" s="458"/>
      <c r="I24" s="458"/>
      <c r="J24" s="458"/>
      <c r="K24" s="458"/>
      <c r="L24" s="458"/>
      <c r="M24" s="458"/>
      <c r="N24" s="458"/>
      <c r="O24" s="458"/>
      <c r="P24" s="458"/>
      <c r="Q24" s="458"/>
      <c r="R24" s="458"/>
      <c r="S24" s="458"/>
      <c r="T24" s="458"/>
      <c r="U24" s="458"/>
      <c r="V24" s="458"/>
      <c r="W24" s="458"/>
      <c r="X24" s="458"/>
      <c r="Y24" s="458"/>
      <c r="Z24" s="458"/>
    </row>
    <row r="25" spans="1:26" ht="190" customHeight="1">
      <c r="A25" s="464" t="s">
        <v>5419</v>
      </c>
      <c r="B25" s="442" t="s">
        <v>5420</v>
      </c>
      <c r="C25" s="442" t="s">
        <v>5420</v>
      </c>
      <c r="D25" s="869" t="s">
        <v>5406</v>
      </c>
      <c r="E25" s="465" t="s">
        <v>5421</v>
      </c>
      <c r="F25" s="442" t="s">
        <v>5422</v>
      </c>
      <c r="G25" s="458"/>
      <c r="H25" s="458"/>
      <c r="I25" s="458"/>
      <c r="J25" s="458"/>
      <c r="K25" s="458"/>
      <c r="L25" s="458"/>
      <c r="M25" s="458"/>
      <c r="N25" s="458"/>
      <c r="O25" s="458"/>
      <c r="P25" s="458"/>
      <c r="Q25" s="458"/>
      <c r="R25" s="458"/>
      <c r="S25" s="458"/>
      <c r="T25" s="458"/>
      <c r="U25" s="458"/>
      <c r="V25" s="458"/>
      <c r="W25" s="458"/>
      <c r="X25" s="458"/>
      <c r="Y25" s="458"/>
      <c r="Z25" s="458"/>
    </row>
    <row r="26" spans="1:26" ht="111" customHeight="1">
      <c r="A26" s="464" t="s">
        <v>5423</v>
      </c>
      <c r="B26" s="442" t="s">
        <v>5424</v>
      </c>
      <c r="C26" s="442" t="s">
        <v>5424</v>
      </c>
      <c r="D26" s="868"/>
      <c r="E26" s="465" t="s">
        <v>5425</v>
      </c>
      <c r="F26" s="442" t="s">
        <v>5426</v>
      </c>
      <c r="G26" s="458"/>
      <c r="H26" s="458"/>
      <c r="I26" s="458"/>
      <c r="J26" s="458"/>
      <c r="K26" s="458"/>
      <c r="L26" s="458"/>
      <c r="M26" s="458"/>
      <c r="N26" s="458"/>
      <c r="O26" s="458"/>
      <c r="P26" s="458"/>
      <c r="Q26" s="458"/>
      <c r="R26" s="458"/>
      <c r="S26" s="458"/>
      <c r="T26" s="458"/>
      <c r="U26" s="458"/>
      <c r="V26" s="458"/>
      <c r="W26" s="458"/>
      <c r="X26" s="458"/>
      <c r="Y26" s="458"/>
      <c r="Z26" s="458"/>
    </row>
    <row r="27" spans="1:26" ht="184" customHeight="1">
      <c r="A27" s="461" t="s">
        <v>5427</v>
      </c>
      <c r="B27" s="456" t="s">
        <v>5428</v>
      </c>
      <c r="C27" s="456" t="s">
        <v>5428</v>
      </c>
      <c r="D27" s="868"/>
      <c r="E27" s="463" t="s">
        <v>5429</v>
      </c>
      <c r="F27" s="463" t="s">
        <v>5430</v>
      </c>
      <c r="G27" s="458"/>
      <c r="H27" s="458"/>
      <c r="I27" s="458"/>
      <c r="J27" s="458"/>
      <c r="K27" s="458"/>
      <c r="L27" s="458"/>
      <c r="M27" s="458"/>
      <c r="N27" s="458"/>
      <c r="O27" s="458"/>
      <c r="P27" s="458"/>
      <c r="Q27" s="458"/>
      <c r="R27" s="458"/>
      <c r="S27" s="458"/>
      <c r="T27" s="458"/>
      <c r="U27" s="458"/>
      <c r="V27" s="458"/>
      <c r="W27" s="458"/>
      <c r="X27" s="458"/>
      <c r="Y27" s="458"/>
      <c r="Z27" s="458"/>
    </row>
    <row r="28" spans="1:26" ht="60" customHeight="1">
      <c r="A28" s="464" t="s">
        <v>5431</v>
      </c>
      <c r="B28" s="867" t="s">
        <v>5432</v>
      </c>
      <c r="C28" s="867" t="s">
        <v>5432</v>
      </c>
      <c r="D28" s="868"/>
      <c r="E28" s="870" t="s">
        <v>5433</v>
      </c>
      <c r="F28" s="867" t="s">
        <v>5434</v>
      </c>
      <c r="G28" s="458"/>
      <c r="H28" s="458"/>
      <c r="I28" s="458"/>
      <c r="J28" s="458"/>
      <c r="K28" s="458"/>
      <c r="L28" s="458"/>
      <c r="M28" s="458"/>
      <c r="N28" s="458"/>
      <c r="O28" s="458"/>
      <c r="P28" s="458"/>
      <c r="Q28" s="458"/>
      <c r="R28" s="458"/>
      <c r="S28" s="458"/>
      <c r="T28" s="458"/>
      <c r="U28" s="458"/>
      <c r="V28" s="458"/>
      <c r="W28" s="458"/>
      <c r="X28" s="458"/>
      <c r="Y28" s="458"/>
      <c r="Z28" s="458"/>
    </row>
    <row r="29" spans="1:26" ht="60" customHeight="1">
      <c r="A29" s="464" t="s">
        <v>5435</v>
      </c>
      <c r="B29" s="850"/>
      <c r="C29" s="850"/>
      <c r="D29" s="868"/>
      <c r="E29" s="850"/>
      <c r="F29" s="850"/>
      <c r="G29" s="458"/>
      <c r="H29" s="458"/>
      <c r="I29" s="458"/>
      <c r="J29" s="458"/>
      <c r="K29" s="458"/>
      <c r="L29" s="458"/>
      <c r="M29" s="458"/>
      <c r="N29" s="458"/>
      <c r="O29" s="458"/>
      <c r="P29" s="458"/>
      <c r="Q29" s="458"/>
      <c r="R29" s="458"/>
      <c r="S29" s="458"/>
      <c r="T29" s="458"/>
      <c r="U29" s="458"/>
      <c r="V29" s="458"/>
      <c r="W29" s="458"/>
      <c r="X29" s="458"/>
      <c r="Y29" s="458"/>
      <c r="Z29" s="458"/>
    </row>
    <row r="30" spans="1:26" ht="209" customHeight="1">
      <c r="A30" s="464" t="s">
        <v>5436</v>
      </c>
      <c r="B30" s="442" t="s">
        <v>5437</v>
      </c>
      <c r="C30" s="442" t="s">
        <v>5437</v>
      </c>
      <c r="D30" s="868"/>
      <c r="E30" s="465" t="s">
        <v>5438</v>
      </c>
      <c r="F30" s="442" t="s">
        <v>5439</v>
      </c>
      <c r="G30" s="458"/>
      <c r="H30" s="458"/>
      <c r="I30" s="458"/>
      <c r="J30" s="458"/>
      <c r="K30" s="458"/>
      <c r="L30" s="458"/>
      <c r="M30" s="458"/>
      <c r="N30" s="458"/>
      <c r="O30" s="458"/>
      <c r="P30" s="458"/>
      <c r="Q30" s="458"/>
      <c r="R30" s="458"/>
      <c r="S30" s="458"/>
      <c r="T30" s="458"/>
      <c r="U30" s="458"/>
      <c r="V30" s="458"/>
      <c r="W30" s="458"/>
      <c r="X30" s="458"/>
      <c r="Y30" s="458"/>
      <c r="Z30" s="458"/>
    </row>
    <row r="31" spans="1:26" ht="111" customHeight="1">
      <c r="A31" s="464" t="s">
        <v>5440</v>
      </c>
      <c r="B31" s="867" t="s">
        <v>5441</v>
      </c>
      <c r="C31" s="867" t="s">
        <v>5441</v>
      </c>
      <c r="D31" s="868"/>
      <c r="E31" s="859" t="s">
        <v>5442</v>
      </c>
      <c r="F31" s="867" t="s">
        <v>5443</v>
      </c>
      <c r="G31" s="458"/>
      <c r="H31" s="458"/>
      <c r="I31" s="458"/>
      <c r="J31" s="458"/>
      <c r="K31" s="458"/>
      <c r="L31" s="458"/>
      <c r="M31" s="458"/>
      <c r="N31" s="458"/>
      <c r="O31" s="458"/>
      <c r="P31" s="458"/>
      <c r="Q31" s="458"/>
      <c r="R31" s="458"/>
      <c r="S31" s="458"/>
      <c r="T31" s="458"/>
      <c r="U31" s="458"/>
      <c r="V31" s="458"/>
      <c r="W31" s="458"/>
      <c r="X31" s="458"/>
      <c r="Y31" s="458"/>
      <c r="Z31" s="458"/>
    </row>
    <row r="32" spans="1:26" ht="127" customHeight="1">
      <c r="A32" s="461" t="s">
        <v>5444</v>
      </c>
      <c r="B32" s="868"/>
      <c r="C32" s="868"/>
      <c r="D32" s="868"/>
      <c r="E32" s="860"/>
      <c r="F32" s="868"/>
      <c r="G32" s="458"/>
      <c r="H32" s="458"/>
      <c r="I32" s="458"/>
      <c r="J32" s="458"/>
      <c r="K32" s="458"/>
      <c r="L32" s="458"/>
      <c r="M32" s="458"/>
      <c r="N32" s="458"/>
      <c r="O32" s="458"/>
      <c r="P32" s="458"/>
      <c r="Q32" s="458"/>
      <c r="R32" s="458"/>
      <c r="S32" s="458"/>
      <c r="T32" s="458"/>
      <c r="U32" s="458"/>
      <c r="V32" s="458"/>
      <c r="W32" s="458"/>
      <c r="X32" s="458"/>
      <c r="Y32" s="458"/>
      <c r="Z32" s="458"/>
    </row>
    <row r="33" spans="1:26" ht="58" customHeight="1">
      <c r="A33" s="464" t="s">
        <v>5445</v>
      </c>
      <c r="B33" s="861" t="s">
        <v>5446</v>
      </c>
      <c r="C33" s="861" t="s">
        <v>5447</v>
      </c>
      <c r="D33" s="863" t="s">
        <v>5406</v>
      </c>
      <c r="E33" s="859" t="s">
        <v>5442</v>
      </c>
      <c r="F33" s="861" t="s">
        <v>5448</v>
      </c>
      <c r="G33" s="458"/>
      <c r="H33" s="458"/>
      <c r="I33" s="458"/>
      <c r="J33" s="458"/>
      <c r="K33" s="458"/>
      <c r="L33" s="458"/>
      <c r="M33" s="458"/>
      <c r="N33" s="458"/>
      <c r="O33" s="458"/>
      <c r="P33" s="458"/>
      <c r="Q33" s="458"/>
      <c r="R33" s="458"/>
      <c r="S33" s="458"/>
      <c r="T33" s="458"/>
      <c r="U33" s="458"/>
      <c r="V33" s="458"/>
      <c r="W33" s="458"/>
      <c r="X33" s="458"/>
      <c r="Y33" s="458"/>
      <c r="Z33" s="458"/>
    </row>
    <row r="34" spans="1:26" ht="58" customHeight="1">
      <c r="A34" s="464" t="s">
        <v>5449</v>
      </c>
      <c r="B34" s="842"/>
      <c r="C34" s="842"/>
      <c r="D34" s="842"/>
      <c r="E34" s="842"/>
      <c r="F34" s="842"/>
      <c r="G34" s="458"/>
      <c r="H34" s="458"/>
      <c r="I34" s="458"/>
      <c r="J34" s="458"/>
      <c r="K34" s="458"/>
      <c r="L34" s="458"/>
      <c r="M34" s="458"/>
      <c r="N34" s="458"/>
      <c r="O34" s="458"/>
      <c r="P34" s="458"/>
      <c r="Q34" s="458"/>
      <c r="R34" s="458"/>
      <c r="S34" s="458"/>
      <c r="T34" s="458"/>
      <c r="U34" s="458"/>
      <c r="V34" s="458"/>
      <c r="W34" s="458"/>
      <c r="X34" s="458"/>
      <c r="Y34" s="458"/>
      <c r="Z34" s="458"/>
    </row>
    <row r="35" spans="1:26" ht="58" customHeight="1">
      <c r="A35" s="464" t="s">
        <v>5450</v>
      </c>
      <c r="B35" s="842"/>
      <c r="C35" s="842"/>
      <c r="D35" s="842"/>
      <c r="E35" s="842"/>
      <c r="F35" s="842"/>
      <c r="G35" s="458"/>
      <c r="H35" s="458"/>
      <c r="I35" s="458"/>
      <c r="J35" s="458"/>
      <c r="K35" s="458"/>
      <c r="L35" s="458"/>
      <c r="M35" s="458"/>
      <c r="N35" s="458"/>
      <c r="O35" s="458"/>
      <c r="P35" s="458"/>
      <c r="Q35" s="458"/>
      <c r="R35" s="458"/>
      <c r="S35" s="458"/>
      <c r="T35" s="458"/>
      <c r="U35" s="458"/>
      <c r="V35" s="458"/>
      <c r="W35" s="458"/>
      <c r="X35" s="458"/>
      <c r="Y35" s="458"/>
      <c r="Z35" s="458"/>
    </row>
    <row r="36" spans="1:26" ht="58" customHeight="1">
      <c r="A36" s="464" t="s">
        <v>5451</v>
      </c>
      <c r="B36" s="842"/>
      <c r="C36" s="860"/>
      <c r="D36" s="860"/>
      <c r="E36" s="842"/>
      <c r="F36" s="860"/>
      <c r="G36" s="458"/>
      <c r="H36" s="458"/>
      <c r="I36" s="458"/>
      <c r="J36" s="458"/>
      <c r="K36" s="458"/>
      <c r="L36" s="458"/>
      <c r="M36" s="458"/>
      <c r="N36" s="458"/>
      <c r="O36" s="458"/>
      <c r="P36" s="458"/>
      <c r="Q36" s="458"/>
      <c r="R36" s="458"/>
      <c r="S36" s="458"/>
      <c r="T36" s="458"/>
      <c r="U36" s="458"/>
      <c r="V36" s="458"/>
      <c r="W36" s="458"/>
      <c r="X36" s="458"/>
      <c r="Y36" s="458"/>
      <c r="Z36" s="458"/>
    </row>
    <row r="37" spans="1:26" ht="83" customHeight="1">
      <c r="A37" s="438" t="s">
        <v>12325</v>
      </c>
      <c r="B37" s="864" t="s">
        <v>5452</v>
      </c>
      <c r="C37" s="861" t="s">
        <v>5452</v>
      </c>
      <c r="D37" s="863" t="s">
        <v>5406</v>
      </c>
      <c r="E37" s="859" t="s">
        <v>5453</v>
      </c>
      <c r="F37" s="862" t="s">
        <v>12326</v>
      </c>
      <c r="G37" s="84"/>
      <c r="H37" s="84"/>
      <c r="I37" s="84"/>
      <c r="J37" s="84"/>
      <c r="K37" s="84"/>
      <c r="L37" s="84"/>
      <c r="M37" s="84"/>
      <c r="N37" s="84"/>
      <c r="O37" s="84"/>
      <c r="P37" s="84"/>
      <c r="Q37" s="84"/>
      <c r="R37" s="84"/>
      <c r="S37" s="84"/>
      <c r="T37" s="84"/>
      <c r="U37" s="84"/>
      <c r="V37" s="84"/>
      <c r="W37" s="84"/>
      <c r="X37" s="84"/>
      <c r="Y37" s="84"/>
      <c r="Z37" s="84"/>
    </row>
    <row r="38" spans="1:26" ht="101" customHeight="1">
      <c r="A38" s="438" t="s">
        <v>12327</v>
      </c>
      <c r="B38" s="865"/>
      <c r="C38" s="842"/>
      <c r="D38" s="842"/>
      <c r="E38" s="842"/>
      <c r="F38" s="842"/>
      <c r="G38" s="84"/>
      <c r="H38" s="84"/>
      <c r="I38" s="84"/>
      <c r="J38" s="84"/>
      <c r="K38" s="84"/>
      <c r="L38" s="84"/>
      <c r="M38" s="84"/>
      <c r="N38" s="84"/>
      <c r="O38" s="84"/>
      <c r="P38" s="84"/>
      <c r="Q38" s="84"/>
      <c r="R38" s="84"/>
      <c r="S38" s="84"/>
      <c r="T38" s="84"/>
      <c r="U38" s="84"/>
      <c r="V38" s="84"/>
      <c r="W38" s="84"/>
      <c r="X38" s="84"/>
      <c r="Y38" s="84"/>
      <c r="Z38" s="84"/>
    </row>
    <row r="39" spans="1:26" ht="50" customHeight="1">
      <c r="A39" s="438" t="s">
        <v>12328</v>
      </c>
      <c r="B39" s="466" t="s">
        <v>5454</v>
      </c>
      <c r="C39" s="442" t="s">
        <v>5455</v>
      </c>
      <c r="D39" s="842"/>
      <c r="E39" s="842"/>
      <c r="F39" s="464" t="s">
        <v>5456</v>
      </c>
      <c r="G39" s="84"/>
      <c r="H39" s="84"/>
      <c r="I39" s="84"/>
      <c r="J39" s="84"/>
      <c r="K39" s="84"/>
      <c r="L39" s="84"/>
      <c r="M39" s="84"/>
      <c r="N39" s="84"/>
      <c r="O39" s="84"/>
      <c r="P39" s="84"/>
      <c r="Q39" s="84"/>
      <c r="R39" s="84"/>
      <c r="S39" s="84"/>
      <c r="T39" s="84"/>
      <c r="U39" s="84"/>
      <c r="V39" s="84"/>
      <c r="W39" s="84"/>
      <c r="X39" s="84"/>
      <c r="Y39" s="84"/>
      <c r="Z39" s="84"/>
    </row>
    <row r="40" spans="1:26" ht="72" customHeight="1">
      <c r="A40" s="438" t="s">
        <v>12329</v>
      </c>
      <c r="B40" s="467" t="s">
        <v>12330</v>
      </c>
      <c r="C40" s="468" t="s">
        <v>5382</v>
      </c>
      <c r="D40" s="860"/>
      <c r="E40" s="860"/>
      <c r="F40" s="444" t="s">
        <v>12331</v>
      </c>
      <c r="G40" s="84"/>
      <c r="H40" s="84"/>
      <c r="I40" s="84"/>
      <c r="J40" s="84"/>
      <c r="K40" s="84"/>
      <c r="L40" s="84"/>
      <c r="M40" s="84"/>
      <c r="N40" s="84"/>
      <c r="O40" s="84"/>
      <c r="P40" s="84"/>
      <c r="Q40" s="84"/>
      <c r="R40" s="84"/>
      <c r="S40" s="84"/>
      <c r="T40" s="84"/>
      <c r="U40" s="84"/>
      <c r="V40" s="84"/>
      <c r="W40" s="84"/>
      <c r="X40" s="84"/>
      <c r="Y40" s="84"/>
      <c r="Z40" s="84"/>
    </row>
    <row r="41" spans="1:26" ht="171" customHeight="1">
      <c r="A41" s="469" t="s">
        <v>5457</v>
      </c>
      <c r="B41" s="444" t="s">
        <v>12332</v>
      </c>
      <c r="C41" s="456" t="s">
        <v>5458</v>
      </c>
      <c r="D41" s="462" t="s">
        <v>5406</v>
      </c>
      <c r="E41" s="470" t="s">
        <v>5459</v>
      </c>
      <c r="F41" s="444" t="s">
        <v>12333</v>
      </c>
      <c r="G41" s="84"/>
      <c r="H41" s="84"/>
      <c r="I41" s="84"/>
      <c r="J41" s="84"/>
      <c r="K41" s="84"/>
      <c r="L41" s="84"/>
      <c r="M41" s="84"/>
      <c r="N41" s="84"/>
      <c r="O41" s="84"/>
      <c r="P41" s="84"/>
      <c r="Q41" s="84"/>
      <c r="R41" s="84"/>
      <c r="S41" s="84"/>
      <c r="T41" s="84"/>
      <c r="U41" s="84"/>
      <c r="V41" s="84"/>
      <c r="W41" s="84"/>
      <c r="X41" s="84"/>
      <c r="Y41" s="84"/>
      <c r="Z41" s="84"/>
    </row>
    <row r="42" spans="1:26" ht="409.6">
      <c r="A42" s="471" t="s">
        <v>5460</v>
      </c>
      <c r="B42" s="444" t="s">
        <v>12334</v>
      </c>
      <c r="C42" s="444" t="s">
        <v>12335</v>
      </c>
      <c r="D42" s="165" t="s">
        <v>5461</v>
      </c>
      <c r="E42" s="472" t="s">
        <v>5462</v>
      </c>
      <c r="F42" s="444" t="s">
        <v>12336</v>
      </c>
      <c r="G42" s="294"/>
      <c r="H42" s="294"/>
      <c r="I42" s="294"/>
      <c r="J42" s="294"/>
      <c r="K42" s="294"/>
      <c r="L42" s="294"/>
      <c r="M42" s="294"/>
      <c r="N42" s="294"/>
      <c r="O42" s="294"/>
      <c r="P42" s="294"/>
      <c r="Q42" s="294"/>
      <c r="R42" s="294"/>
      <c r="S42" s="294"/>
      <c r="T42" s="294"/>
      <c r="U42" s="294"/>
      <c r="V42" s="294"/>
      <c r="W42" s="294"/>
      <c r="X42" s="294"/>
      <c r="Y42" s="294"/>
      <c r="Z42" s="294"/>
    </row>
    <row r="43" spans="1:26" ht="90" customHeight="1">
      <c r="A43" s="471" t="s">
        <v>5463</v>
      </c>
      <c r="B43" s="444" t="s">
        <v>12337</v>
      </c>
      <c r="C43" s="473" t="s">
        <v>5464</v>
      </c>
      <c r="D43" s="165" t="s">
        <v>5465</v>
      </c>
      <c r="E43" s="472" t="s">
        <v>5466</v>
      </c>
      <c r="F43" s="444" t="s">
        <v>12338</v>
      </c>
      <c r="G43" s="294"/>
      <c r="H43" s="294"/>
      <c r="I43" s="294"/>
      <c r="J43" s="294"/>
      <c r="K43" s="294"/>
      <c r="L43" s="294"/>
      <c r="M43" s="294"/>
      <c r="N43" s="294"/>
      <c r="O43" s="294"/>
      <c r="P43" s="294"/>
      <c r="Q43" s="294"/>
      <c r="R43" s="294"/>
      <c r="S43" s="294"/>
      <c r="T43" s="294"/>
      <c r="U43" s="294"/>
      <c r="V43" s="294"/>
      <c r="W43" s="294"/>
      <c r="X43" s="294"/>
      <c r="Y43" s="294"/>
      <c r="Z43" s="294"/>
    </row>
    <row r="44" spans="1:26" ht="409.6" customHeight="1">
      <c r="A44" s="471" t="s">
        <v>5467</v>
      </c>
      <c r="B44" s="473" t="s">
        <v>5468</v>
      </c>
      <c r="C44" s="473" t="s">
        <v>5469</v>
      </c>
      <c r="D44" s="474" t="s">
        <v>12339</v>
      </c>
      <c r="E44" s="454" t="s">
        <v>12340</v>
      </c>
      <c r="F44" s="473" t="s">
        <v>5470</v>
      </c>
      <c r="G44" s="84"/>
      <c r="H44" s="84"/>
      <c r="I44" s="84"/>
      <c r="J44" s="84"/>
      <c r="K44" s="84"/>
      <c r="L44" s="84"/>
      <c r="M44" s="84"/>
      <c r="N44" s="84"/>
      <c r="O44" s="84"/>
      <c r="P44" s="84"/>
      <c r="Q44" s="84"/>
      <c r="R44" s="84"/>
      <c r="S44" s="84"/>
      <c r="T44" s="84"/>
      <c r="U44" s="84"/>
      <c r="V44" s="84"/>
      <c r="W44" s="84"/>
      <c r="X44" s="84"/>
      <c r="Y44" s="84"/>
      <c r="Z44" s="84"/>
    </row>
    <row r="45" spans="1:26" ht="360">
      <c r="A45" s="475" t="s">
        <v>5471</v>
      </c>
      <c r="B45" s="476" t="s">
        <v>5472</v>
      </c>
      <c r="C45" s="477"/>
      <c r="D45" s="478"/>
      <c r="E45" s="479" t="s">
        <v>5473</v>
      </c>
      <c r="F45" s="476" t="s">
        <v>5474</v>
      </c>
      <c r="G45" s="84"/>
      <c r="H45" s="84"/>
      <c r="I45" s="84"/>
      <c r="J45" s="84"/>
      <c r="K45" s="84"/>
      <c r="L45" s="84"/>
      <c r="M45" s="84"/>
      <c r="N45" s="84"/>
      <c r="O45" s="84"/>
      <c r="P45" s="84"/>
      <c r="Q45" s="84"/>
      <c r="R45" s="84"/>
      <c r="S45" s="84"/>
      <c r="T45" s="84"/>
      <c r="U45" s="84"/>
      <c r="V45" s="84"/>
      <c r="W45" s="84"/>
      <c r="X45" s="84"/>
      <c r="Y45" s="84"/>
      <c r="Z45" s="84"/>
    </row>
    <row r="46" spans="1:26" ht="17">
      <c r="A46" s="475"/>
      <c r="B46" s="480"/>
      <c r="C46" s="481"/>
      <c r="D46" s="482"/>
      <c r="E46" s="483"/>
      <c r="F46" s="481"/>
      <c r="G46" s="84"/>
      <c r="H46" s="84"/>
      <c r="I46" s="84"/>
      <c r="J46" s="84"/>
      <c r="K46" s="84"/>
      <c r="L46" s="84"/>
      <c r="M46" s="84"/>
      <c r="N46" s="84"/>
      <c r="O46" s="84"/>
      <c r="P46" s="84"/>
      <c r="Q46" s="84"/>
      <c r="R46" s="84"/>
      <c r="S46" s="84"/>
      <c r="T46" s="84"/>
      <c r="U46" s="84"/>
      <c r="V46" s="84"/>
      <c r="W46" s="84"/>
      <c r="X46" s="84"/>
      <c r="Y46" s="84"/>
      <c r="Z46" s="84"/>
    </row>
    <row r="47" spans="1:26">
      <c r="A47" s="484"/>
      <c r="B47" s="485"/>
      <c r="C47" s="485"/>
      <c r="D47" s="486"/>
      <c r="E47" s="487"/>
      <c r="F47" s="485"/>
      <c r="G47" s="84"/>
      <c r="H47" s="84"/>
      <c r="I47" s="84"/>
      <c r="J47" s="84"/>
      <c r="K47" s="84"/>
      <c r="L47" s="84"/>
      <c r="M47" s="84"/>
      <c r="N47" s="84"/>
      <c r="O47" s="84"/>
      <c r="P47" s="84"/>
      <c r="Q47" s="84"/>
      <c r="R47" s="84"/>
      <c r="S47" s="84"/>
      <c r="T47" s="84"/>
      <c r="U47" s="84"/>
      <c r="V47" s="84"/>
      <c r="W47" s="84"/>
      <c r="X47" s="84"/>
      <c r="Y47" s="84"/>
      <c r="Z47" s="84"/>
    </row>
    <row r="48" spans="1:26">
      <c r="A48" s="484"/>
      <c r="B48" s="485"/>
      <c r="C48" s="485"/>
      <c r="D48" s="486"/>
      <c r="E48" s="487"/>
      <c r="F48" s="485"/>
      <c r="G48" s="84"/>
      <c r="H48" s="84"/>
      <c r="I48" s="84"/>
      <c r="J48" s="84"/>
      <c r="K48" s="84"/>
      <c r="L48" s="84"/>
      <c r="M48" s="84"/>
      <c r="N48" s="84"/>
      <c r="O48" s="84"/>
      <c r="P48" s="84"/>
      <c r="Q48" s="84"/>
      <c r="R48" s="84"/>
      <c r="S48" s="84"/>
      <c r="T48" s="84"/>
      <c r="U48" s="84"/>
      <c r="V48" s="84"/>
      <c r="W48" s="84"/>
      <c r="X48" s="84"/>
      <c r="Y48" s="84"/>
      <c r="Z48" s="84"/>
    </row>
    <row r="49" spans="1:26">
      <c r="A49" s="484"/>
      <c r="B49" s="485"/>
      <c r="C49" s="485"/>
      <c r="D49" s="486"/>
      <c r="E49" s="487"/>
      <c r="F49" s="485"/>
      <c r="G49" s="84"/>
      <c r="H49" s="84"/>
      <c r="I49" s="84"/>
      <c r="J49" s="84"/>
      <c r="K49" s="84"/>
      <c r="L49" s="84"/>
      <c r="M49" s="84"/>
      <c r="N49" s="84"/>
      <c r="O49" s="84"/>
      <c r="P49" s="84"/>
      <c r="Q49" s="84"/>
      <c r="R49" s="84"/>
      <c r="S49" s="84"/>
      <c r="T49" s="84"/>
      <c r="U49" s="84"/>
      <c r="V49" s="84"/>
      <c r="W49" s="84"/>
      <c r="X49" s="84"/>
      <c r="Y49" s="84"/>
      <c r="Z49" s="84"/>
    </row>
    <row r="50" spans="1:26">
      <c r="A50" s="484"/>
      <c r="B50" s="485"/>
      <c r="C50" s="485"/>
      <c r="D50" s="486"/>
      <c r="E50" s="487"/>
      <c r="F50" s="485"/>
      <c r="G50" s="84"/>
      <c r="H50" s="84"/>
      <c r="I50" s="84"/>
      <c r="J50" s="84"/>
      <c r="K50" s="84"/>
      <c r="L50" s="84"/>
      <c r="M50" s="84"/>
      <c r="N50" s="84"/>
      <c r="O50" s="84"/>
      <c r="P50" s="84"/>
      <c r="Q50" s="84"/>
      <c r="R50" s="84"/>
      <c r="S50" s="84"/>
      <c r="T50" s="84"/>
      <c r="U50" s="84"/>
      <c r="V50" s="84"/>
      <c r="W50" s="84"/>
      <c r="X50" s="84"/>
      <c r="Y50" s="84"/>
      <c r="Z50" s="84"/>
    </row>
    <row r="51" spans="1:26">
      <c r="A51" s="484"/>
      <c r="B51" s="485"/>
      <c r="C51" s="485"/>
      <c r="D51" s="486"/>
      <c r="E51" s="487"/>
      <c r="F51" s="485"/>
      <c r="G51" s="84"/>
      <c r="H51" s="84"/>
      <c r="I51" s="84"/>
      <c r="J51" s="84"/>
      <c r="K51" s="84"/>
      <c r="L51" s="84"/>
      <c r="M51" s="84"/>
      <c r="N51" s="84"/>
      <c r="O51" s="84"/>
      <c r="P51" s="84"/>
      <c r="Q51" s="84"/>
      <c r="R51" s="84"/>
      <c r="S51" s="84"/>
      <c r="T51" s="84"/>
      <c r="U51" s="84"/>
      <c r="V51" s="84"/>
      <c r="W51" s="84"/>
      <c r="X51" s="84"/>
      <c r="Y51" s="84"/>
      <c r="Z51" s="84"/>
    </row>
    <row r="52" spans="1:26">
      <c r="A52" s="484"/>
      <c r="B52" s="485"/>
      <c r="C52" s="485"/>
      <c r="D52" s="486"/>
      <c r="E52" s="487"/>
      <c r="F52" s="485"/>
      <c r="G52" s="84"/>
      <c r="H52" s="84"/>
      <c r="I52" s="84"/>
      <c r="J52" s="84"/>
      <c r="K52" s="84"/>
      <c r="L52" s="84"/>
      <c r="M52" s="84"/>
      <c r="N52" s="84"/>
      <c r="O52" s="84"/>
      <c r="P52" s="84"/>
      <c r="Q52" s="84"/>
      <c r="R52" s="84"/>
      <c r="S52" s="84"/>
      <c r="T52" s="84"/>
      <c r="U52" s="84"/>
      <c r="V52" s="84"/>
      <c r="W52" s="84"/>
      <c r="X52" s="84"/>
      <c r="Y52" s="84"/>
      <c r="Z52" s="84"/>
    </row>
    <row r="53" spans="1:26">
      <c r="A53" s="484"/>
      <c r="B53" s="485"/>
      <c r="C53" s="485"/>
      <c r="D53" s="486"/>
      <c r="E53" s="487"/>
      <c r="F53" s="485"/>
      <c r="G53" s="84"/>
      <c r="H53" s="84"/>
      <c r="I53" s="84"/>
      <c r="J53" s="84"/>
      <c r="K53" s="84"/>
      <c r="L53" s="84"/>
      <c r="M53" s="84"/>
      <c r="N53" s="84"/>
      <c r="O53" s="84"/>
      <c r="P53" s="84"/>
      <c r="Q53" s="84"/>
      <c r="R53" s="84"/>
      <c r="S53" s="84"/>
      <c r="T53" s="84"/>
      <c r="U53" s="84"/>
      <c r="V53" s="84"/>
      <c r="W53" s="84"/>
      <c r="X53" s="84"/>
      <c r="Y53" s="84"/>
      <c r="Z53" s="84"/>
    </row>
    <row r="54" spans="1:26">
      <c r="A54" s="484"/>
      <c r="B54" s="485"/>
      <c r="C54" s="485"/>
      <c r="D54" s="486"/>
      <c r="E54" s="487"/>
      <c r="F54" s="485"/>
      <c r="G54" s="84"/>
      <c r="H54" s="84"/>
      <c r="I54" s="84"/>
      <c r="J54" s="84"/>
      <c r="K54" s="84"/>
      <c r="L54" s="84"/>
      <c r="M54" s="84"/>
      <c r="N54" s="84"/>
      <c r="O54" s="84"/>
      <c r="P54" s="84"/>
      <c r="Q54" s="84"/>
      <c r="R54" s="84"/>
      <c r="S54" s="84"/>
      <c r="T54" s="84"/>
      <c r="U54" s="84"/>
      <c r="V54" s="84"/>
      <c r="W54" s="84"/>
      <c r="X54" s="84"/>
      <c r="Y54" s="84"/>
      <c r="Z54" s="84"/>
    </row>
    <row r="55" spans="1:26">
      <c r="A55" s="484"/>
      <c r="B55" s="485"/>
      <c r="C55" s="485"/>
      <c r="D55" s="486"/>
      <c r="E55" s="487"/>
      <c r="F55" s="485"/>
      <c r="G55" s="84"/>
      <c r="H55" s="84"/>
      <c r="I55" s="84"/>
      <c r="J55" s="84"/>
      <c r="K55" s="84"/>
      <c r="L55" s="84"/>
      <c r="M55" s="84"/>
      <c r="N55" s="84"/>
      <c r="O55" s="84"/>
      <c r="P55" s="84"/>
      <c r="Q55" s="84"/>
      <c r="R55" s="84"/>
      <c r="S55" s="84"/>
      <c r="T55" s="84"/>
      <c r="U55" s="84"/>
      <c r="V55" s="84"/>
      <c r="W55" s="84"/>
      <c r="X55" s="84"/>
      <c r="Y55" s="84"/>
      <c r="Z55" s="84"/>
    </row>
    <row r="56" spans="1:26">
      <c r="A56" s="484"/>
      <c r="B56" s="485"/>
      <c r="C56" s="485"/>
      <c r="D56" s="486"/>
      <c r="E56" s="487"/>
      <c r="F56" s="485"/>
      <c r="G56" s="84"/>
      <c r="H56" s="84"/>
      <c r="I56" s="84"/>
      <c r="J56" s="84"/>
      <c r="K56" s="84"/>
      <c r="L56" s="84"/>
      <c r="M56" s="84"/>
      <c r="N56" s="84"/>
      <c r="O56" s="84"/>
      <c r="P56" s="84"/>
      <c r="Q56" s="84"/>
      <c r="R56" s="84"/>
      <c r="S56" s="84"/>
      <c r="T56" s="84"/>
      <c r="U56" s="84"/>
      <c r="V56" s="84"/>
      <c r="W56" s="84"/>
      <c r="X56" s="84"/>
      <c r="Y56" s="84"/>
      <c r="Z56" s="84"/>
    </row>
    <row r="57" spans="1:26">
      <c r="A57" s="484"/>
      <c r="B57" s="485"/>
      <c r="C57" s="485"/>
      <c r="D57" s="486"/>
      <c r="E57" s="487"/>
      <c r="F57" s="485"/>
      <c r="G57" s="84"/>
      <c r="H57" s="84"/>
      <c r="I57" s="84"/>
      <c r="J57" s="84"/>
      <c r="K57" s="84"/>
      <c r="L57" s="84"/>
      <c r="M57" s="84"/>
      <c r="N57" s="84"/>
      <c r="O57" s="84"/>
      <c r="P57" s="84"/>
      <c r="Q57" s="84"/>
      <c r="R57" s="84"/>
      <c r="S57" s="84"/>
      <c r="T57" s="84"/>
      <c r="U57" s="84"/>
      <c r="V57" s="84"/>
      <c r="W57" s="84"/>
      <c r="X57" s="84"/>
      <c r="Y57" s="84"/>
      <c r="Z57" s="84"/>
    </row>
    <row r="58" spans="1:26">
      <c r="A58" s="484"/>
      <c r="B58" s="485"/>
      <c r="C58" s="485"/>
      <c r="D58" s="486"/>
      <c r="E58" s="487"/>
      <c r="F58" s="485"/>
      <c r="G58" s="84"/>
      <c r="H58" s="84"/>
      <c r="I58" s="84"/>
      <c r="J58" s="84"/>
      <c r="K58" s="84"/>
      <c r="L58" s="84"/>
      <c r="M58" s="84"/>
      <c r="N58" s="84"/>
      <c r="O58" s="84"/>
      <c r="P58" s="84"/>
      <c r="Q58" s="84"/>
      <c r="R58" s="84"/>
      <c r="S58" s="84"/>
      <c r="T58" s="84"/>
      <c r="U58" s="84"/>
      <c r="V58" s="84"/>
      <c r="W58" s="84"/>
      <c r="X58" s="84"/>
      <c r="Y58" s="84"/>
      <c r="Z58" s="84"/>
    </row>
    <row r="59" spans="1:26">
      <c r="A59" s="484"/>
      <c r="B59" s="485"/>
      <c r="C59" s="485"/>
      <c r="D59" s="486"/>
      <c r="E59" s="487"/>
      <c r="F59" s="485"/>
      <c r="G59" s="84"/>
      <c r="H59" s="84"/>
      <c r="I59" s="84"/>
      <c r="J59" s="84"/>
      <c r="K59" s="84"/>
      <c r="L59" s="84"/>
      <c r="M59" s="84"/>
      <c r="N59" s="84"/>
      <c r="O59" s="84"/>
      <c r="P59" s="84"/>
      <c r="Q59" s="84"/>
      <c r="R59" s="84"/>
      <c r="S59" s="84"/>
      <c r="T59" s="84"/>
      <c r="U59" s="84"/>
      <c r="V59" s="84"/>
      <c r="W59" s="84"/>
      <c r="X59" s="84"/>
      <c r="Y59" s="84"/>
      <c r="Z59" s="84"/>
    </row>
    <row r="60" spans="1:26">
      <c r="A60" s="484"/>
      <c r="B60" s="485"/>
      <c r="C60" s="485"/>
      <c r="D60" s="486"/>
      <c r="E60" s="487"/>
      <c r="F60" s="485"/>
      <c r="G60" s="84"/>
      <c r="H60" s="84"/>
      <c r="I60" s="84"/>
      <c r="J60" s="84"/>
      <c r="K60" s="84"/>
      <c r="L60" s="84"/>
      <c r="M60" s="84"/>
      <c r="N60" s="84"/>
      <c r="O60" s="84"/>
      <c r="P60" s="84"/>
      <c r="Q60" s="84"/>
      <c r="R60" s="84"/>
      <c r="S60" s="84"/>
      <c r="T60" s="84"/>
      <c r="U60" s="84"/>
      <c r="V60" s="84"/>
      <c r="W60" s="84"/>
      <c r="X60" s="84"/>
      <c r="Y60" s="84"/>
      <c r="Z60" s="84"/>
    </row>
    <row r="61" spans="1:26">
      <c r="A61" s="484"/>
      <c r="B61" s="485"/>
      <c r="C61" s="485"/>
      <c r="D61" s="486"/>
      <c r="E61" s="487"/>
      <c r="F61" s="485"/>
      <c r="G61" s="84"/>
      <c r="H61" s="84"/>
      <c r="I61" s="84"/>
      <c r="J61" s="84"/>
      <c r="K61" s="84"/>
      <c r="L61" s="84"/>
      <c r="M61" s="84"/>
      <c r="N61" s="84"/>
      <c r="O61" s="84"/>
      <c r="P61" s="84"/>
      <c r="Q61" s="84"/>
      <c r="R61" s="84"/>
      <c r="S61" s="84"/>
      <c r="T61" s="84"/>
      <c r="U61" s="84"/>
      <c r="V61" s="84"/>
      <c r="W61" s="84"/>
      <c r="X61" s="84"/>
      <c r="Y61" s="84"/>
      <c r="Z61" s="84"/>
    </row>
    <row r="62" spans="1:26">
      <c r="A62" s="484"/>
      <c r="B62" s="485"/>
      <c r="C62" s="485"/>
      <c r="D62" s="486"/>
      <c r="E62" s="487"/>
      <c r="F62" s="485"/>
      <c r="G62" s="84"/>
      <c r="H62" s="84"/>
      <c r="I62" s="84"/>
      <c r="J62" s="84"/>
      <c r="K62" s="84"/>
      <c r="L62" s="84"/>
      <c r="M62" s="84"/>
      <c r="N62" s="84"/>
      <c r="O62" s="84"/>
      <c r="P62" s="84"/>
      <c r="Q62" s="84"/>
      <c r="R62" s="84"/>
      <c r="S62" s="84"/>
      <c r="T62" s="84"/>
      <c r="U62" s="84"/>
      <c r="V62" s="84"/>
      <c r="W62" s="84"/>
      <c r="X62" s="84"/>
      <c r="Y62" s="84"/>
      <c r="Z62" s="84"/>
    </row>
    <row r="63" spans="1:26">
      <c r="A63" s="484"/>
      <c r="B63" s="485"/>
      <c r="C63" s="485"/>
      <c r="D63" s="486"/>
      <c r="E63" s="487"/>
      <c r="F63" s="485"/>
      <c r="G63" s="84"/>
      <c r="H63" s="84"/>
      <c r="I63" s="84"/>
      <c r="J63" s="84"/>
      <c r="K63" s="84"/>
      <c r="L63" s="84"/>
      <c r="M63" s="84"/>
      <c r="N63" s="84"/>
      <c r="O63" s="84"/>
      <c r="P63" s="84"/>
      <c r="Q63" s="84"/>
      <c r="R63" s="84"/>
      <c r="S63" s="84"/>
      <c r="T63" s="84"/>
      <c r="U63" s="84"/>
      <c r="V63" s="84"/>
      <c r="W63" s="84"/>
      <c r="X63" s="84"/>
      <c r="Y63" s="84"/>
      <c r="Z63" s="84"/>
    </row>
    <row r="64" spans="1:26">
      <c r="A64" s="484"/>
      <c r="B64" s="485"/>
      <c r="C64" s="485"/>
      <c r="D64" s="486"/>
      <c r="E64" s="487"/>
      <c r="F64" s="485"/>
      <c r="G64" s="84"/>
      <c r="H64" s="84"/>
      <c r="I64" s="84"/>
      <c r="J64" s="84"/>
      <c r="K64" s="84"/>
      <c r="L64" s="84"/>
      <c r="M64" s="84"/>
      <c r="N64" s="84"/>
      <c r="O64" s="84"/>
      <c r="P64" s="84"/>
      <c r="Q64" s="84"/>
      <c r="R64" s="84"/>
      <c r="S64" s="84"/>
      <c r="T64" s="84"/>
      <c r="U64" s="84"/>
      <c r="V64" s="84"/>
      <c r="W64" s="84"/>
      <c r="X64" s="84"/>
      <c r="Y64" s="84"/>
      <c r="Z64" s="84"/>
    </row>
    <row r="65" spans="1:26">
      <c r="A65" s="484"/>
      <c r="B65" s="485"/>
      <c r="C65" s="485"/>
      <c r="D65" s="486"/>
      <c r="E65" s="487"/>
      <c r="F65" s="485"/>
      <c r="G65" s="84"/>
      <c r="H65" s="84"/>
      <c r="I65" s="84"/>
      <c r="J65" s="84"/>
      <c r="K65" s="84"/>
      <c r="L65" s="84"/>
      <c r="M65" s="84"/>
      <c r="N65" s="84"/>
      <c r="O65" s="84"/>
      <c r="P65" s="84"/>
      <c r="Q65" s="84"/>
      <c r="R65" s="84"/>
      <c r="S65" s="84"/>
      <c r="T65" s="84"/>
      <c r="U65" s="84"/>
      <c r="V65" s="84"/>
      <c r="W65" s="84"/>
      <c r="X65" s="84"/>
      <c r="Y65" s="84"/>
      <c r="Z65" s="84"/>
    </row>
    <row r="66" spans="1:26">
      <c r="A66" s="484"/>
      <c r="B66" s="485"/>
      <c r="C66" s="485"/>
      <c r="D66" s="486"/>
      <c r="E66" s="487"/>
      <c r="F66" s="485"/>
      <c r="G66" s="84"/>
      <c r="H66" s="84"/>
      <c r="I66" s="84"/>
      <c r="J66" s="84"/>
      <c r="K66" s="84"/>
      <c r="L66" s="84"/>
      <c r="M66" s="84"/>
      <c r="N66" s="84"/>
      <c r="O66" s="84"/>
      <c r="P66" s="84"/>
      <c r="Q66" s="84"/>
      <c r="R66" s="84"/>
      <c r="S66" s="84"/>
      <c r="T66" s="84"/>
      <c r="U66" s="84"/>
      <c r="V66" s="84"/>
      <c r="W66" s="84"/>
      <c r="X66" s="84"/>
      <c r="Y66" s="84"/>
      <c r="Z66" s="84"/>
    </row>
    <row r="67" spans="1:26">
      <c r="A67" s="484"/>
      <c r="B67" s="485"/>
      <c r="C67" s="485"/>
      <c r="D67" s="486"/>
      <c r="E67" s="487"/>
      <c r="F67" s="485"/>
      <c r="G67" s="84"/>
      <c r="H67" s="84"/>
      <c r="I67" s="84"/>
      <c r="J67" s="84"/>
      <c r="K67" s="84"/>
      <c r="L67" s="84"/>
      <c r="M67" s="84"/>
      <c r="N67" s="84"/>
      <c r="O67" s="84"/>
      <c r="P67" s="84"/>
      <c r="Q67" s="84"/>
      <c r="R67" s="84"/>
      <c r="S67" s="84"/>
      <c r="T67" s="84"/>
      <c r="U67" s="84"/>
      <c r="V67" s="84"/>
      <c r="W67" s="84"/>
      <c r="X67" s="84"/>
      <c r="Y67" s="84"/>
      <c r="Z67" s="84"/>
    </row>
    <row r="68" spans="1:26">
      <c r="A68" s="484"/>
      <c r="B68" s="485"/>
      <c r="C68" s="485"/>
      <c r="D68" s="486"/>
      <c r="E68" s="487"/>
      <c r="F68" s="485"/>
      <c r="G68" s="84"/>
      <c r="H68" s="84"/>
      <c r="I68" s="84"/>
      <c r="J68" s="84"/>
      <c r="K68" s="84"/>
      <c r="L68" s="84"/>
      <c r="M68" s="84"/>
      <c r="N68" s="84"/>
      <c r="O68" s="84"/>
      <c r="P68" s="84"/>
      <c r="Q68" s="84"/>
      <c r="R68" s="84"/>
      <c r="S68" s="84"/>
      <c r="T68" s="84"/>
      <c r="U68" s="84"/>
      <c r="V68" s="84"/>
      <c r="W68" s="84"/>
      <c r="X68" s="84"/>
      <c r="Y68" s="84"/>
      <c r="Z68" s="84"/>
    </row>
    <row r="69" spans="1:26">
      <c r="A69" s="484"/>
      <c r="B69" s="485"/>
      <c r="C69" s="485"/>
      <c r="D69" s="486"/>
      <c r="E69" s="487"/>
      <c r="F69" s="485"/>
      <c r="G69" s="84"/>
      <c r="H69" s="84"/>
      <c r="I69" s="84"/>
      <c r="J69" s="84"/>
      <c r="K69" s="84"/>
      <c r="L69" s="84"/>
      <c r="M69" s="84"/>
      <c r="N69" s="84"/>
      <c r="O69" s="84"/>
      <c r="P69" s="84"/>
      <c r="Q69" s="84"/>
      <c r="R69" s="84"/>
      <c r="S69" s="84"/>
      <c r="T69" s="84"/>
      <c r="U69" s="84"/>
      <c r="V69" s="84"/>
      <c r="W69" s="84"/>
      <c r="X69" s="84"/>
      <c r="Y69" s="84"/>
      <c r="Z69" s="84"/>
    </row>
    <row r="70" spans="1:26">
      <c r="A70" s="484"/>
      <c r="B70" s="485"/>
      <c r="C70" s="485"/>
      <c r="D70" s="486"/>
      <c r="E70" s="487"/>
      <c r="F70" s="485"/>
      <c r="G70" s="84"/>
      <c r="H70" s="84"/>
      <c r="I70" s="84"/>
      <c r="J70" s="84"/>
      <c r="K70" s="84"/>
      <c r="L70" s="84"/>
      <c r="M70" s="84"/>
      <c r="N70" s="84"/>
      <c r="O70" s="84"/>
      <c r="P70" s="84"/>
      <c r="Q70" s="84"/>
      <c r="R70" s="84"/>
      <c r="S70" s="84"/>
      <c r="T70" s="84"/>
      <c r="U70" s="84"/>
      <c r="V70" s="84"/>
      <c r="W70" s="84"/>
      <c r="X70" s="84"/>
      <c r="Y70" s="84"/>
      <c r="Z70" s="84"/>
    </row>
    <row r="71" spans="1:26">
      <c r="A71" s="484"/>
      <c r="B71" s="485"/>
      <c r="C71" s="485"/>
      <c r="D71" s="486"/>
      <c r="E71" s="487"/>
      <c r="F71" s="485"/>
      <c r="G71" s="84"/>
      <c r="H71" s="84"/>
      <c r="I71" s="84"/>
      <c r="J71" s="84"/>
      <c r="K71" s="84"/>
      <c r="L71" s="84"/>
      <c r="M71" s="84"/>
      <c r="N71" s="84"/>
      <c r="O71" s="84"/>
      <c r="P71" s="84"/>
      <c r="Q71" s="84"/>
      <c r="R71" s="84"/>
      <c r="S71" s="84"/>
      <c r="T71" s="84"/>
      <c r="U71" s="84"/>
      <c r="V71" s="84"/>
      <c r="W71" s="84"/>
      <c r="X71" s="84"/>
      <c r="Y71" s="84"/>
      <c r="Z71" s="84"/>
    </row>
    <row r="72" spans="1:26">
      <c r="A72" s="484"/>
      <c r="B72" s="485"/>
      <c r="C72" s="485"/>
      <c r="D72" s="486"/>
      <c r="E72" s="487"/>
      <c r="F72" s="485"/>
      <c r="G72" s="84"/>
      <c r="H72" s="84"/>
      <c r="I72" s="84"/>
      <c r="J72" s="84"/>
      <c r="K72" s="84"/>
      <c r="L72" s="84"/>
      <c r="M72" s="84"/>
      <c r="N72" s="84"/>
      <c r="O72" s="84"/>
      <c r="P72" s="84"/>
      <c r="Q72" s="84"/>
      <c r="R72" s="84"/>
      <c r="S72" s="84"/>
      <c r="T72" s="84"/>
      <c r="U72" s="84"/>
      <c r="V72" s="84"/>
      <c r="W72" s="84"/>
      <c r="X72" s="84"/>
      <c r="Y72" s="84"/>
      <c r="Z72" s="84"/>
    </row>
    <row r="73" spans="1:26">
      <c r="A73" s="484"/>
      <c r="B73" s="485"/>
      <c r="C73" s="485"/>
      <c r="D73" s="486"/>
      <c r="E73" s="487"/>
      <c r="F73" s="485"/>
      <c r="G73" s="84"/>
      <c r="H73" s="84"/>
      <c r="I73" s="84"/>
      <c r="J73" s="84"/>
      <c r="K73" s="84"/>
      <c r="L73" s="84"/>
      <c r="M73" s="84"/>
      <c r="N73" s="84"/>
      <c r="O73" s="84"/>
      <c r="P73" s="84"/>
      <c r="Q73" s="84"/>
      <c r="R73" s="84"/>
      <c r="S73" s="84"/>
      <c r="T73" s="84"/>
      <c r="U73" s="84"/>
      <c r="V73" s="84"/>
      <c r="W73" s="84"/>
      <c r="X73" s="84"/>
      <c r="Y73" s="84"/>
      <c r="Z73" s="84"/>
    </row>
    <row r="74" spans="1:26">
      <c r="A74" s="484"/>
      <c r="B74" s="485"/>
      <c r="C74" s="485"/>
      <c r="D74" s="486"/>
      <c r="E74" s="487"/>
      <c r="F74" s="485"/>
      <c r="G74" s="84"/>
      <c r="H74" s="84"/>
      <c r="I74" s="84"/>
      <c r="J74" s="84"/>
      <c r="K74" s="84"/>
      <c r="L74" s="84"/>
      <c r="M74" s="84"/>
      <c r="N74" s="84"/>
      <c r="O74" s="84"/>
      <c r="P74" s="84"/>
      <c r="Q74" s="84"/>
      <c r="R74" s="84"/>
      <c r="S74" s="84"/>
      <c r="T74" s="84"/>
      <c r="U74" s="84"/>
      <c r="V74" s="84"/>
      <c r="W74" s="84"/>
      <c r="X74" s="84"/>
      <c r="Y74" s="84"/>
      <c r="Z74" s="84"/>
    </row>
    <row r="75" spans="1:26">
      <c r="A75" s="484"/>
      <c r="B75" s="485"/>
      <c r="C75" s="485"/>
      <c r="D75" s="486"/>
      <c r="E75" s="487"/>
      <c r="F75" s="485"/>
      <c r="G75" s="84"/>
      <c r="H75" s="84"/>
      <c r="I75" s="84"/>
      <c r="J75" s="84"/>
      <c r="K75" s="84"/>
      <c r="L75" s="84"/>
      <c r="M75" s="84"/>
      <c r="N75" s="84"/>
      <c r="O75" s="84"/>
      <c r="P75" s="84"/>
      <c r="Q75" s="84"/>
      <c r="R75" s="84"/>
      <c r="S75" s="84"/>
      <c r="T75" s="84"/>
      <c r="U75" s="84"/>
      <c r="V75" s="84"/>
      <c r="W75" s="84"/>
      <c r="X75" s="84"/>
      <c r="Y75" s="84"/>
      <c r="Z75" s="84"/>
    </row>
    <row r="76" spans="1:26">
      <c r="A76" s="484"/>
      <c r="B76" s="485"/>
      <c r="C76" s="485"/>
      <c r="D76" s="486"/>
      <c r="E76" s="487"/>
      <c r="F76" s="485"/>
      <c r="G76" s="84"/>
      <c r="H76" s="84"/>
      <c r="I76" s="84"/>
      <c r="J76" s="84"/>
      <c r="K76" s="84"/>
      <c r="L76" s="84"/>
      <c r="M76" s="84"/>
      <c r="N76" s="84"/>
      <c r="O76" s="84"/>
      <c r="P76" s="84"/>
      <c r="Q76" s="84"/>
      <c r="R76" s="84"/>
      <c r="S76" s="84"/>
      <c r="T76" s="84"/>
      <c r="U76" s="84"/>
      <c r="V76" s="84"/>
      <c r="W76" s="84"/>
      <c r="X76" s="84"/>
      <c r="Y76" s="84"/>
      <c r="Z76" s="84"/>
    </row>
    <row r="77" spans="1:26">
      <c r="A77" s="484"/>
      <c r="B77" s="485"/>
      <c r="C77" s="485"/>
      <c r="D77" s="486"/>
      <c r="E77" s="487"/>
      <c r="F77" s="485"/>
      <c r="G77" s="84"/>
      <c r="H77" s="84"/>
      <c r="I77" s="84"/>
      <c r="J77" s="84"/>
      <c r="K77" s="84"/>
      <c r="L77" s="84"/>
      <c r="M77" s="84"/>
      <c r="N77" s="84"/>
      <c r="O77" s="84"/>
      <c r="P77" s="84"/>
      <c r="Q77" s="84"/>
      <c r="R77" s="84"/>
      <c r="S77" s="84"/>
      <c r="T77" s="84"/>
      <c r="U77" s="84"/>
      <c r="V77" s="84"/>
      <c r="W77" s="84"/>
      <c r="X77" s="84"/>
      <c r="Y77" s="84"/>
      <c r="Z77" s="84"/>
    </row>
    <row r="78" spans="1:26">
      <c r="A78" s="484"/>
      <c r="B78" s="485"/>
      <c r="C78" s="485"/>
      <c r="D78" s="486"/>
      <c r="E78" s="487"/>
      <c r="F78" s="485"/>
      <c r="G78" s="84"/>
      <c r="H78" s="84"/>
      <c r="I78" s="84"/>
      <c r="J78" s="84"/>
      <c r="K78" s="84"/>
      <c r="L78" s="84"/>
      <c r="M78" s="84"/>
      <c r="N78" s="84"/>
      <c r="O78" s="84"/>
      <c r="P78" s="84"/>
      <c r="Q78" s="84"/>
      <c r="R78" s="84"/>
      <c r="S78" s="84"/>
      <c r="T78" s="84"/>
      <c r="U78" s="84"/>
      <c r="V78" s="84"/>
      <c r="W78" s="84"/>
      <c r="X78" s="84"/>
      <c r="Y78" s="84"/>
      <c r="Z78" s="84"/>
    </row>
    <row r="79" spans="1:26">
      <c r="A79" s="484"/>
      <c r="B79" s="485"/>
      <c r="C79" s="485"/>
      <c r="D79" s="486"/>
      <c r="E79" s="487"/>
      <c r="F79" s="485"/>
      <c r="G79" s="84"/>
      <c r="H79" s="84"/>
      <c r="I79" s="84"/>
      <c r="J79" s="84"/>
      <c r="K79" s="84"/>
      <c r="L79" s="84"/>
      <c r="M79" s="84"/>
      <c r="N79" s="84"/>
      <c r="O79" s="84"/>
      <c r="P79" s="84"/>
      <c r="Q79" s="84"/>
      <c r="R79" s="84"/>
      <c r="S79" s="84"/>
      <c r="T79" s="84"/>
      <c r="U79" s="84"/>
      <c r="V79" s="84"/>
      <c r="W79" s="84"/>
      <c r="X79" s="84"/>
      <c r="Y79" s="84"/>
      <c r="Z79" s="84"/>
    </row>
    <row r="80" spans="1:26">
      <c r="A80" s="484"/>
      <c r="B80" s="485"/>
      <c r="C80" s="485"/>
      <c r="D80" s="486"/>
      <c r="E80" s="487"/>
      <c r="F80" s="485"/>
      <c r="G80" s="84"/>
      <c r="H80" s="84"/>
      <c r="I80" s="84"/>
      <c r="J80" s="84"/>
      <c r="K80" s="84"/>
      <c r="L80" s="84"/>
      <c r="M80" s="84"/>
      <c r="N80" s="84"/>
      <c r="O80" s="84"/>
      <c r="P80" s="84"/>
      <c r="Q80" s="84"/>
      <c r="R80" s="84"/>
      <c r="S80" s="84"/>
      <c r="T80" s="84"/>
      <c r="U80" s="84"/>
      <c r="V80" s="84"/>
      <c r="W80" s="84"/>
      <c r="X80" s="84"/>
      <c r="Y80" s="84"/>
      <c r="Z80" s="84"/>
    </row>
    <row r="81" spans="1:26">
      <c r="A81" s="484"/>
      <c r="B81" s="485"/>
      <c r="C81" s="485"/>
      <c r="D81" s="486"/>
      <c r="E81" s="487"/>
      <c r="F81" s="485"/>
      <c r="G81" s="84"/>
      <c r="H81" s="84"/>
      <c r="I81" s="84"/>
      <c r="J81" s="84"/>
      <c r="K81" s="84"/>
      <c r="L81" s="84"/>
      <c r="M81" s="84"/>
      <c r="N81" s="84"/>
      <c r="O81" s="84"/>
      <c r="P81" s="84"/>
      <c r="Q81" s="84"/>
      <c r="R81" s="84"/>
      <c r="S81" s="84"/>
      <c r="T81" s="84"/>
      <c r="U81" s="84"/>
      <c r="V81" s="84"/>
      <c r="W81" s="84"/>
      <c r="X81" s="84"/>
      <c r="Y81" s="84"/>
      <c r="Z81" s="84"/>
    </row>
    <row r="82" spans="1:26">
      <c r="A82" s="484"/>
      <c r="B82" s="485"/>
      <c r="C82" s="485"/>
      <c r="D82" s="486"/>
      <c r="E82" s="487"/>
      <c r="F82" s="485"/>
      <c r="G82" s="84"/>
      <c r="H82" s="84"/>
      <c r="I82" s="84"/>
      <c r="J82" s="84"/>
      <c r="K82" s="84"/>
      <c r="L82" s="84"/>
      <c r="M82" s="84"/>
      <c r="N82" s="84"/>
      <c r="O82" s="84"/>
      <c r="P82" s="84"/>
      <c r="Q82" s="84"/>
      <c r="R82" s="84"/>
      <c r="S82" s="84"/>
      <c r="T82" s="84"/>
      <c r="U82" s="84"/>
      <c r="V82" s="84"/>
      <c r="W82" s="84"/>
      <c r="X82" s="84"/>
      <c r="Y82" s="84"/>
      <c r="Z82" s="84"/>
    </row>
    <row r="83" spans="1:26">
      <c r="A83" s="484"/>
      <c r="B83" s="485"/>
      <c r="C83" s="485"/>
      <c r="D83" s="486"/>
      <c r="E83" s="487"/>
      <c r="F83" s="485"/>
      <c r="G83" s="84"/>
      <c r="H83" s="84"/>
      <c r="I83" s="84"/>
      <c r="J83" s="84"/>
      <c r="K83" s="84"/>
      <c r="L83" s="84"/>
      <c r="M83" s="84"/>
      <c r="N83" s="84"/>
      <c r="O83" s="84"/>
      <c r="P83" s="84"/>
      <c r="Q83" s="84"/>
      <c r="R83" s="84"/>
      <c r="S83" s="84"/>
      <c r="T83" s="84"/>
      <c r="U83" s="84"/>
      <c r="V83" s="84"/>
      <c r="W83" s="84"/>
      <c r="X83" s="84"/>
      <c r="Y83" s="84"/>
      <c r="Z83" s="84"/>
    </row>
    <row r="84" spans="1:26">
      <c r="A84" s="484"/>
      <c r="B84" s="485"/>
      <c r="C84" s="485"/>
      <c r="D84" s="486"/>
      <c r="E84" s="487"/>
      <c r="F84" s="485"/>
      <c r="G84" s="84"/>
      <c r="H84" s="84"/>
      <c r="I84" s="84"/>
      <c r="J84" s="84"/>
      <c r="K84" s="84"/>
      <c r="L84" s="84"/>
      <c r="M84" s="84"/>
      <c r="N84" s="84"/>
      <c r="O84" s="84"/>
      <c r="P84" s="84"/>
      <c r="Q84" s="84"/>
      <c r="R84" s="84"/>
      <c r="S84" s="84"/>
      <c r="T84" s="84"/>
      <c r="U84" s="84"/>
      <c r="V84" s="84"/>
      <c r="W84" s="84"/>
      <c r="X84" s="84"/>
      <c r="Y84" s="84"/>
      <c r="Z84" s="84"/>
    </row>
    <row r="85" spans="1:26">
      <c r="A85" s="484"/>
      <c r="B85" s="485"/>
      <c r="C85" s="485"/>
      <c r="D85" s="486"/>
      <c r="E85" s="487"/>
      <c r="F85" s="485"/>
      <c r="G85" s="84"/>
      <c r="H85" s="84"/>
      <c r="I85" s="84"/>
      <c r="J85" s="84"/>
      <c r="K85" s="84"/>
      <c r="L85" s="84"/>
      <c r="M85" s="84"/>
      <c r="N85" s="84"/>
      <c r="O85" s="84"/>
      <c r="P85" s="84"/>
      <c r="Q85" s="84"/>
      <c r="R85" s="84"/>
      <c r="S85" s="84"/>
      <c r="T85" s="84"/>
      <c r="U85" s="84"/>
      <c r="V85" s="84"/>
      <c r="W85" s="84"/>
      <c r="X85" s="84"/>
      <c r="Y85" s="84"/>
      <c r="Z85" s="84"/>
    </row>
    <row r="86" spans="1:26">
      <c r="A86" s="484"/>
      <c r="B86" s="485"/>
      <c r="C86" s="485"/>
      <c r="D86" s="486"/>
      <c r="E86" s="487"/>
      <c r="F86" s="485"/>
      <c r="G86" s="84"/>
      <c r="H86" s="84"/>
      <c r="I86" s="84"/>
      <c r="J86" s="84"/>
      <c r="K86" s="84"/>
      <c r="L86" s="84"/>
      <c r="M86" s="84"/>
      <c r="N86" s="84"/>
      <c r="O86" s="84"/>
      <c r="P86" s="84"/>
      <c r="Q86" s="84"/>
      <c r="R86" s="84"/>
      <c r="S86" s="84"/>
      <c r="T86" s="84"/>
      <c r="U86" s="84"/>
      <c r="V86" s="84"/>
      <c r="W86" s="84"/>
      <c r="X86" s="84"/>
      <c r="Y86" s="84"/>
      <c r="Z86" s="84"/>
    </row>
    <row r="87" spans="1:26">
      <c r="A87" s="484"/>
      <c r="B87" s="485"/>
      <c r="C87" s="485"/>
      <c r="D87" s="486"/>
      <c r="E87" s="487"/>
      <c r="F87" s="485"/>
      <c r="G87" s="84"/>
      <c r="H87" s="84"/>
      <c r="I87" s="84"/>
      <c r="J87" s="84"/>
      <c r="K87" s="84"/>
      <c r="L87" s="84"/>
      <c r="M87" s="84"/>
      <c r="N87" s="84"/>
      <c r="O87" s="84"/>
      <c r="P87" s="84"/>
      <c r="Q87" s="84"/>
      <c r="R87" s="84"/>
      <c r="S87" s="84"/>
      <c r="T87" s="84"/>
      <c r="U87" s="84"/>
      <c r="V87" s="84"/>
      <c r="W87" s="84"/>
      <c r="X87" s="84"/>
      <c r="Y87" s="84"/>
      <c r="Z87" s="84"/>
    </row>
    <row r="88" spans="1:26">
      <c r="A88" s="484"/>
      <c r="B88" s="485"/>
      <c r="C88" s="485"/>
      <c r="D88" s="486"/>
      <c r="E88" s="487"/>
      <c r="F88" s="485"/>
      <c r="G88" s="84"/>
      <c r="H88" s="84"/>
      <c r="I88" s="84"/>
      <c r="J88" s="84"/>
      <c r="K88" s="84"/>
      <c r="L88" s="84"/>
      <c r="M88" s="84"/>
      <c r="N88" s="84"/>
      <c r="O88" s="84"/>
      <c r="P88" s="84"/>
      <c r="Q88" s="84"/>
      <c r="R88" s="84"/>
      <c r="S88" s="84"/>
      <c r="T88" s="84"/>
      <c r="U88" s="84"/>
      <c r="V88" s="84"/>
      <c r="W88" s="84"/>
      <c r="X88" s="84"/>
      <c r="Y88" s="84"/>
      <c r="Z88" s="84"/>
    </row>
    <row r="89" spans="1:26">
      <c r="A89" s="484"/>
      <c r="B89" s="485"/>
      <c r="C89" s="485"/>
      <c r="D89" s="486"/>
      <c r="E89" s="487"/>
      <c r="F89" s="485"/>
      <c r="G89" s="84"/>
      <c r="H89" s="84"/>
      <c r="I89" s="84"/>
      <c r="J89" s="84"/>
      <c r="K89" s="84"/>
      <c r="L89" s="84"/>
      <c r="M89" s="84"/>
      <c r="N89" s="84"/>
      <c r="O89" s="84"/>
      <c r="P89" s="84"/>
      <c r="Q89" s="84"/>
      <c r="R89" s="84"/>
      <c r="S89" s="84"/>
      <c r="T89" s="84"/>
      <c r="U89" s="84"/>
      <c r="V89" s="84"/>
      <c r="W89" s="84"/>
      <c r="X89" s="84"/>
      <c r="Y89" s="84"/>
      <c r="Z89" s="84"/>
    </row>
    <row r="90" spans="1:26">
      <c r="A90" s="484"/>
      <c r="B90" s="485"/>
      <c r="C90" s="485"/>
      <c r="D90" s="486"/>
      <c r="E90" s="487"/>
      <c r="F90" s="485"/>
      <c r="G90" s="84"/>
      <c r="H90" s="84"/>
      <c r="I90" s="84"/>
      <c r="J90" s="84"/>
      <c r="K90" s="84"/>
      <c r="L90" s="84"/>
      <c r="M90" s="84"/>
      <c r="N90" s="84"/>
      <c r="O90" s="84"/>
      <c r="P90" s="84"/>
      <c r="Q90" s="84"/>
      <c r="R90" s="84"/>
      <c r="S90" s="84"/>
      <c r="T90" s="84"/>
      <c r="U90" s="84"/>
      <c r="V90" s="84"/>
      <c r="W90" s="84"/>
      <c r="X90" s="84"/>
      <c r="Y90" s="84"/>
      <c r="Z90" s="84"/>
    </row>
    <row r="91" spans="1:26">
      <c r="A91" s="484"/>
      <c r="B91" s="485"/>
      <c r="C91" s="485"/>
      <c r="D91" s="486"/>
      <c r="E91" s="487"/>
      <c r="F91" s="485"/>
      <c r="G91" s="84"/>
      <c r="H91" s="84"/>
      <c r="I91" s="84"/>
      <c r="J91" s="84"/>
      <c r="K91" s="84"/>
      <c r="L91" s="84"/>
      <c r="M91" s="84"/>
      <c r="N91" s="84"/>
      <c r="O91" s="84"/>
      <c r="P91" s="84"/>
      <c r="Q91" s="84"/>
      <c r="R91" s="84"/>
      <c r="S91" s="84"/>
      <c r="T91" s="84"/>
      <c r="U91" s="84"/>
      <c r="V91" s="84"/>
      <c r="W91" s="84"/>
      <c r="X91" s="84"/>
      <c r="Y91" s="84"/>
      <c r="Z91" s="84"/>
    </row>
    <row r="92" spans="1:26">
      <c r="A92" s="484"/>
      <c r="B92" s="485"/>
      <c r="C92" s="485"/>
      <c r="D92" s="486"/>
      <c r="E92" s="487"/>
      <c r="F92" s="485"/>
      <c r="G92" s="84"/>
      <c r="H92" s="84"/>
      <c r="I92" s="84"/>
      <c r="J92" s="84"/>
      <c r="K92" s="84"/>
      <c r="L92" s="84"/>
      <c r="M92" s="84"/>
      <c r="N92" s="84"/>
      <c r="O92" s="84"/>
      <c r="P92" s="84"/>
      <c r="Q92" s="84"/>
      <c r="R92" s="84"/>
      <c r="S92" s="84"/>
      <c r="T92" s="84"/>
      <c r="U92" s="84"/>
      <c r="V92" s="84"/>
      <c r="W92" s="84"/>
      <c r="X92" s="84"/>
      <c r="Y92" s="84"/>
      <c r="Z92" s="84"/>
    </row>
    <row r="93" spans="1:26">
      <c r="A93" s="484"/>
      <c r="B93" s="485"/>
      <c r="C93" s="485"/>
      <c r="D93" s="486"/>
      <c r="E93" s="487"/>
      <c r="F93" s="485"/>
      <c r="G93" s="84"/>
      <c r="H93" s="84"/>
      <c r="I93" s="84"/>
      <c r="J93" s="84"/>
      <c r="K93" s="84"/>
      <c r="L93" s="84"/>
      <c r="M93" s="84"/>
      <c r="N93" s="84"/>
      <c r="O93" s="84"/>
      <c r="P93" s="84"/>
      <c r="Q93" s="84"/>
      <c r="R93" s="84"/>
      <c r="S93" s="84"/>
      <c r="T93" s="84"/>
      <c r="U93" s="84"/>
      <c r="V93" s="84"/>
      <c r="W93" s="84"/>
      <c r="X93" s="84"/>
      <c r="Y93" s="84"/>
      <c r="Z93" s="84"/>
    </row>
    <row r="94" spans="1:26">
      <c r="A94" s="484"/>
      <c r="B94" s="485"/>
      <c r="C94" s="485"/>
      <c r="D94" s="486"/>
      <c r="E94" s="487"/>
      <c r="F94" s="485"/>
      <c r="G94" s="84"/>
      <c r="H94" s="84"/>
      <c r="I94" s="84"/>
      <c r="J94" s="84"/>
      <c r="K94" s="84"/>
      <c r="L94" s="84"/>
      <c r="M94" s="84"/>
      <c r="N94" s="84"/>
      <c r="O94" s="84"/>
      <c r="P94" s="84"/>
      <c r="Q94" s="84"/>
      <c r="R94" s="84"/>
      <c r="S94" s="84"/>
      <c r="T94" s="84"/>
      <c r="U94" s="84"/>
      <c r="V94" s="84"/>
      <c r="W94" s="84"/>
      <c r="X94" s="84"/>
      <c r="Y94" s="84"/>
      <c r="Z94" s="84"/>
    </row>
    <row r="95" spans="1:26">
      <c r="A95" s="484"/>
      <c r="B95" s="485"/>
      <c r="C95" s="485"/>
      <c r="D95" s="486"/>
      <c r="E95" s="487"/>
      <c r="F95" s="485"/>
      <c r="G95" s="84"/>
      <c r="H95" s="84"/>
      <c r="I95" s="84"/>
      <c r="J95" s="84"/>
      <c r="K95" s="84"/>
      <c r="L95" s="84"/>
      <c r="M95" s="84"/>
      <c r="N95" s="84"/>
      <c r="O95" s="84"/>
      <c r="P95" s="84"/>
      <c r="Q95" s="84"/>
      <c r="R95" s="84"/>
      <c r="S95" s="84"/>
      <c r="T95" s="84"/>
      <c r="U95" s="84"/>
      <c r="V95" s="84"/>
      <c r="W95" s="84"/>
      <c r="X95" s="84"/>
      <c r="Y95" s="84"/>
      <c r="Z95" s="84"/>
    </row>
    <row r="96" spans="1:26">
      <c r="A96" s="484"/>
      <c r="B96" s="485"/>
      <c r="C96" s="485"/>
      <c r="D96" s="486"/>
      <c r="E96" s="487"/>
      <c r="F96" s="485"/>
      <c r="G96" s="84"/>
      <c r="H96" s="84"/>
      <c r="I96" s="84"/>
      <c r="J96" s="84"/>
      <c r="K96" s="84"/>
      <c r="L96" s="84"/>
      <c r="M96" s="84"/>
      <c r="N96" s="84"/>
      <c r="O96" s="84"/>
      <c r="P96" s="84"/>
      <c r="Q96" s="84"/>
      <c r="R96" s="84"/>
      <c r="S96" s="84"/>
      <c r="T96" s="84"/>
      <c r="U96" s="84"/>
      <c r="V96" s="84"/>
      <c r="W96" s="84"/>
      <c r="X96" s="84"/>
      <c r="Y96" s="84"/>
      <c r="Z96" s="84"/>
    </row>
    <row r="97" spans="1:26">
      <c r="A97" s="484"/>
      <c r="B97" s="485"/>
      <c r="C97" s="485"/>
      <c r="D97" s="486"/>
      <c r="E97" s="487"/>
      <c r="F97" s="485"/>
      <c r="G97" s="84"/>
      <c r="H97" s="84"/>
      <c r="I97" s="84"/>
      <c r="J97" s="84"/>
      <c r="K97" s="84"/>
      <c r="L97" s="84"/>
      <c r="M97" s="84"/>
      <c r="N97" s="84"/>
      <c r="O97" s="84"/>
      <c r="P97" s="84"/>
      <c r="Q97" s="84"/>
      <c r="R97" s="84"/>
      <c r="S97" s="84"/>
      <c r="T97" s="84"/>
      <c r="U97" s="84"/>
      <c r="V97" s="84"/>
      <c r="W97" s="84"/>
      <c r="X97" s="84"/>
      <c r="Y97" s="84"/>
      <c r="Z97" s="84"/>
    </row>
    <row r="98" spans="1:26">
      <c r="A98" s="484"/>
      <c r="B98" s="485"/>
      <c r="C98" s="485"/>
      <c r="D98" s="486"/>
      <c r="E98" s="487"/>
      <c r="F98" s="485"/>
      <c r="G98" s="84"/>
      <c r="H98" s="84"/>
      <c r="I98" s="84"/>
      <c r="J98" s="84"/>
      <c r="K98" s="84"/>
      <c r="L98" s="84"/>
      <c r="M98" s="84"/>
      <c r="N98" s="84"/>
      <c r="O98" s="84"/>
      <c r="P98" s="84"/>
      <c r="Q98" s="84"/>
      <c r="R98" s="84"/>
      <c r="S98" s="84"/>
      <c r="T98" s="84"/>
      <c r="U98" s="84"/>
      <c r="V98" s="84"/>
      <c r="W98" s="84"/>
      <c r="X98" s="84"/>
      <c r="Y98" s="84"/>
      <c r="Z98" s="84"/>
    </row>
    <row r="99" spans="1:26">
      <c r="A99" s="484"/>
      <c r="B99" s="485"/>
      <c r="C99" s="485"/>
      <c r="D99" s="486"/>
      <c r="E99" s="487"/>
      <c r="F99" s="485"/>
      <c r="G99" s="84"/>
      <c r="H99" s="84"/>
      <c r="I99" s="84"/>
      <c r="J99" s="84"/>
      <c r="K99" s="84"/>
      <c r="L99" s="84"/>
      <c r="M99" s="84"/>
      <c r="N99" s="84"/>
      <c r="O99" s="84"/>
      <c r="P99" s="84"/>
      <c r="Q99" s="84"/>
      <c r="R99" s="84"/>
      <c r="S99" s="84"/>
      <c r="T99" s="84"/>
      <c r="U99" s="84"/>
      <c r="V99" s="84"/>
      <c r="W99" s="84"/>
      <c r="X99" s="84"/>
      <c r="Y99" s="84"/>
      <c r="Z99" s="84"/>
    </row>
    <row r="100" spans="1:26">
      <c r="A100" s="484"/>
      <c r="B100" s="485"/>
      <c r="C100" s="485"/>
      <c r="D100" s="486"/>
      <c r="E100" s="487"/>
      <c r="F100" s="485"/>
      <c r="G100" s="84"/>
      <c r="H100" s="84"/>
      <c r="I100" s="84"/>
      <c r="J100" s="84"/>
      <c r="K100" s="84"/>
      <c r="L100" s="84"/>
      <c r="M100" s="84"/>
      <c r="N100" s="84"/>
      <c r="O100" s="84"/>
      <c r="P100" s="84"/>
      <c r="Q100" s="84"/>
      <c r="R100" s="84"/>
      <c r="S100" s="84"/>
      <c r="T100" s="84"/>
      <c r="U100" s="84"/>
      <c r="V100" s="84"/>
      <c r="W100" s="84"/>
      <c r="X100" s="84"/>
      <c r="Y100" s="84"/>
      <c r="Z100" s="84"/>
    </row>
    <row r="101" spans="1:26">
      <c r="A101" s="484"/>
      <c r="B101" s="485"/>
      <c r="C101" s="485"/>
      <c r="D101" s="486"/>
      <c r="E101" s="487"/>
      <c r="F101" s="485"/>
      <c r="G101" s="84"/>
      <c r="H101" s="84"/>
      <c r="I101" s="84"/>
      <c r="J101" s="84"/>
      <c r="K101" s="84"/>
      <c r="L101" s="84"/>
      <c r="M101" s="84"/>
      <c r="N101" s="84"/>
      <c r="O101" s="84"/>
      <c r="P101" s="84"/>
      <c r="Q101" s="84"/>
      <c r="R101" s="84"/>
      <c r="S101" s="84"/>
      <c r="T101" s="84"/>
      <c r="U101" s="84"/>
      <c r="V101" s="84"/>
      <c r="W101" s="84"/>
      <c r="X101" s="84"/>
      <c r="Y101" s="84"/>
      <c r="Z101" s="84"/>
    </row>
    <row r="102" spans="1:26">
      <c r="A102" s="484"/>
      <c r="B102" s="485"/>
      <c r="C102" s="485"/>
      <c r="D102" s="486"/>
      <c r="E102" s="487"/>
      <c r="F102" s="485"/>
      <c r="G102" s="84"/>
      <c r="H102" s="84"/>
      <c r="I102" s="84"/>
      <c r="J102" s="84"/>
      <c r="K102" s="84"/>
      <c r="L102" s="84"/>
      <c r="M102" s="84"/>
      <c r="N102" s="84"/>
      <c r="O102" s="84"/>
      <c r="P102" s="84"/>
      <c r="Q102" s="84"/>
      <c r="R102" s="84"/>
      <c r="S102" s="84"/>
      <c r="T102" s="84"/>
      <c r="U102" s="84"/>
      <c r="V102" s="84"/>
      <c r="W102" s="84"/>
      <c r="X102" s="84"/>
      <c r="Y102" s="84"/>
      <c r="Z102" s="84"/>
    </row>
    <row r="103" spans="1:26">
      <c r="A103" s="484"/>
      <c r="B103" s="485"/>
      <c r="C103" s="485"/>
      <c r="D103" s="486"/>
      <c r="E103" s="487"/>
      <c r="F103" s="485"/>
      <c r="G103" s="84"/>
      <c r="H103" s="84"/>
      <c r="I103" s="84"/>
      <c r="J103" s="84"/>
      <c r="K103" s="84"/>
      <c r="L103" s="84"/>
      <c r="M103" s="84"/>
      <c r="N103" s="84"/>
      <c r="O103" s="84"/>
      <c r="P103" s="84"/>
      <c r="Q103" s="84"/>
      <c r="R103" s="84"/>
      <c r="S103" s="84"/>
      <c r="T103" s="84"/>
      <c r="U103" s="84"/>
      <c r="V103" s="84"/>
      <c r="W103" s="84"/>
      <c r="X103" s="84"/>
      <c r="Y103" s="84"/>
      <c r="Z103" s="84"/>
    </row>
    <row r="104" spans="1:26">
      <c r="A104" s="484"/>
      <c r="B104" s="485"/>
      <c r="C104" s="485"/>
      <c r="D104" s="486"/>
      <c r="E104" s="487"/>
      <c r="F104" s="485"/>
      <c r="G104" s="84"/>
      <c r="H104" s="84"/>
      <c r="I104" s="84"/>
      <c r="J104" s="84"/>
      <c r="K104" s="84"/>
      <c r="L104" s="84"/>
      <c r="M104" s="84"/>
      <c r="N104" s="84"/>
      <c r="O104" s="84"/>
      <c r="P104" s="84"/>
      <c r="Q104" s="84"/>
      <c r="R104" s="84"/>
      <c r="S104" s="84"/>
      <c r="T104" s="84"/>
      <c r="U104" s="84"/>
      <c r="V104" s="84"/>
      <c r="W104" s="84"/>
      <c r="X104" s="84"/>
      <c r="Y104" s="84"/>
      <c r="Z104" s="84"/>
    </row>
    <row r="105" spans="1:26">
      <c r="A105" s="484"/>
      <c r="B105" s="485"/>
      <c r="C105" s="485"/>
      <c r="D105" s="486"/>
      <c r="E105" s="487"/>
      <c r="F105" s="485"/>
      <c r="G105" s="84"/>
      <c r="H105" s="84"/>
      <c r="I105" s="84"/>
      <c r="J105" s="84"/>
      <c r="K105" s="84"/>
      <c r="L105" s="84"/>
      <c r="M105" s="84"/>
      <c r="N105" s="84"/>
      <c r="O105" s="84"/>
      <c r="P105" s="84"/>
      <c r="Q105" s="84"/>
      <c r="R105" s="84"/>
      <c r="S105" s="84"/>
      <c r="T105" s="84"/>
      <c r="U105" s="84"/>
      <c r="V105" s="84"/>
      <c r="W105" s="84"/>
      <c r="X105" s="84"/>
      <c r="Y105" s="84"/>
      <c r="Z105" s="84"/>
    </row>
    <row r="106" spans="1:26">
      <c r="A106" s="484"/>
      <c r="B106" s="485"/>
      <c r="C106" s="485"/>
      <c r="D106" s="486"/>
      <c r="E106" s="487"/>
      <c r="F106" s="485"/>
      <c r="G106" s="84"/>
      <c r="H106" s="84"/>
      <c r="I106" s="84"/>
      <c r="J106" s="84"/>
      <c r="K106" s="84"/>
      <c r="L106" s="84"/>
      <c r="M106" s="84"/>
      <c r="N106" s="84"/>
      <c r="O106" s="84"/>
      <c r="P106" s="84"/>
      <c r="Q106" s="84"/>
      <c r="R106" s="84"/>
      <c r="S106" s="84"/>
      <c r="T106" s="84"/>
      <c r="U106" s="84"/>
      <c r="V106" s="84"/>
      <c r="W106" s="84"/>
      <c r="X106" s="84"/>
      <c r="Y106" s="84"/>
      <c r="Z106" s="84"/>
    </row>
    <row r="107" spans="1:26">
      <c r="A107" s="484"/>
      <c r="B107" s="485"/>
      <c r="C107" s="485"/>
      <c r="D107" s="486"/>
      <c r="E107" s="487"/>
      <c r="F107" s="485"/>
      <c r="G107" s="84"/>
      <c r="H107" s="84"/>
      <c r="I107" s="84"/>
      <c r="J107" s="84"/>
      <c r="K107" s="84"/>
      <c r="L107" s="84"/>
      <c r="M107" s="84"/>
      <c r="N107" s="84"/>
      <c r="O107" s="84"/>
      <c r="P107" s="84"/>
      <c r="Q107" s="84"/>
      <c r="R107" s="84"/>
      <c r="S107" s="84"/>
      <c r="T107" s="84"/>
      <c r="U107" s="84"/>
      <c r="V107" s="84"/>
      <c r="W107" s="84"/>
      <c r="X107" s="84"/>
      <c r="Y107" s="84"/>
      <c r="Z107" s="84"/>
    </row>
    <row r="108" spans="1:26">
      <c r="A108" s="484"/>
      <c r="B108" s="485"/>
      <c r="C108" s="485"/>
      <c r="D108" s="486"/>
      <c r="E108" s="487"/>
      <c r="F108" s="485"/>
      <c r="G108" s="84"/>
      <c r="H108" s="84"/>
      <c r="I108" s="84"/>
      <c r="J108" s="84"/>
      <c r="K108" s="84"/>
      <c r="L108" s="84"/>
      <c r="M108" s="84"/>
      <c r="N108" s="84"/>
      <c r="O108" s="84"/>
      <c r="P108" s="84"/>
      <c r="Q108" s="84"/>
      <c r="R108" s="84"/>
      <c r="S108" s="84"/>
      <c r="T108" s="84"/>
      <c r="U108" s="84"/>
      <c r="V108" s="84"/>
      <c r="W108" s="84"/>
      <c r="X108" s="84"/>
      <c r="Y108" s="84"/>
      <c r="Z108" s="84"/>
    </row>
    <row r="109" spans="1:26">
      <c r="A109" s="484"/>
      <c r="B109" s="485"/>
      <c r="C109" s="485"/>
      <c r="D109" s="486"/>
      <c r="E109" s="487"/>
      <c r="F109" s="485"/>
      <c r="G109" s="84"/>
      <c r="H109" s="84"/>
      <c r="I109" s="84"/>
      <c r="J109" s="84"/>
      <c r="K109" s="84"/>
      <c r="L109" s="84"/>
      <c r="M109" s="84"/>
      <c r="N109" s="84"/>
      <c r="O109" s="84"/>
      <c r="P109" s="84"/>
      <c r="Q109" s="84"/>
      <c r="R109" s="84"/>
      <c r="S109" s="84"/>
      <c r="T109" s="84"/>
      <c r="U109" s="84"/>
      <c r="V109" s="84"/>
      <c r="W109" s="84"/>
      <c r="X109" s="84"/>
      <c r="Y109" s="84"/>
      <c r="Z109" s="84"/>
    </row>
    <row r="110" spans="1:26">
      <c r="A110" s="484"/>
      <c r="B110" s="485"/>
      <c r="C110" s="485"/>
      <c r="D110" s="486"/>
      <c r="E110" s="487"/>
      <c r="F110" s="485"/>
      <c r="G110" s="84"/>
      <c r="H110" s="84"/>
      <c r="I110" s="84"/>
      <c r="J110" s="84"/>
      <c r="K110" s="84"/>
      <c r="L110" s="84"/>
      <c r="M110" s="84"/>
      <c r="N110" s="84"/>
      <c r="O110" s="84"/>
      <c r="P110" s="84"/>
      <c r="Q110" s="84"/>
      <c r="R110" s="84"/>
      <c r="S110" s="84"/>
      <c r="T110" s="84"/>
      <c r="U110" s="84"/>
      <c r="V110" s="84"/>
      <c r="W110" s="84"/>
      <c r="X110" s="84"/>
      <c r="Y110" s="84"/>
      <c r="Z110" s="84"/>
    </row>
    <row r="111" spans="1:26">
      <c r="A111" s="484"/>
      <c r="B111" s="485"/>
      <c r="C111" s="485"/>
      <c r="D111" s="486"/>
      <c r="E111" s="487"/>
      <c r="F111" s="485"/>
      <c r="G111" s="84"/>
      <c r="H111" s="84"/>
      <c r="I111" s="84"/>
      <c r="J111" s="84"/>
      <c r="K111" s="84"/>
      <c r="L111" s="84"/>
      <c r="M111" s="84"/>
      <c r="N111" s="84"/>
      <c r="O111" s="84"/>
      <c r="P111" s="84"/>
      <c r="Q111" s="84"/>
      <c r="R111" s="84"/>
      <c r="S111" s="84"/>
      <c r="T111" s="84"/>
      <c r="U111" s="84"/>
      <c r="V111" s="84"/>
      <c r="W111" s="84"/>
      <c r="X111" s="84"/>
      <c r="Y111" s="84"/>
      <c r="Z111" s="84"/>
    </row>
    <row r="112" spans="1:26">
      <c r="A112" s="484"/>
      <c r="B112" s="485"/>
      <c r="C112" s="485"/>
      <c r="D112" s="486"/>
      <c r="E112" s="487"/>
      <c r="F112" s="485"/>
      <c r="G112" s="84"/>
      <c r="H112" s="84"/>
      <c r="I112" s="84"/>
      <c r="J112" s="84"/>
      <c r="K112" s="84"/>
      <c r="L112" s="84"/>
      <c r="M112" s="84"/>
      <c r="N112" s="84"/>
      <c r="O112" s="84"/>
      <c r="P112" s="84"/>
      <c r="Q112" s="84"/>
      <c r="R112" s="84"/>
      <c r="S112" s="84"/>
      <c r="T112" s="84"/>
      <c r="U112" s="84"/>
      <c r="V112" s="84"/>
      <c r="W112" s="84"/>
      <c r="X112" s="84"/>
      <c r="Y112" s="84"/>
      <c r="Z112" s="84"/>
    </row>
    <row r="113" spans="1:26">
      <c r="A113" s="484"/>
      <c r="B113" s="485"/>
      <c r="C113" s="485"/>
      <c r="D113" s="486"/>
      <c r="E113" s="487"/>
      <c r="F113" s="485"/>
      <c r="G113" s="84"/>
      <c r="H113" s="84"/>
      <c r="I113" s="84"/>
      <c r="J113" s="84"/>
      <c r="K113" s="84"/>
      <c r="L113" s="84"/>
      <c r="M113" s="84"/>
      <c r="N113" s="84"/>
      <c r="O113" s="84"/>
      <c r="P113" s="84"/>
      <c r="Q113" s="84"/>
      <c r="R113" s="84"/>
      <c r="S113" s="84"/>
      <c r="T113" s="84"/>
      <c r="U113" s="84"/>
      <c r="V113" s="84"/>
      <c r="W113" s="84"/>
      <c r="X113" s="84"/>
      <c r="Y113" s="84"/>
      <c r="Z113" s="84"/>
    </row>
    <row r="114" spans="1:26">
      <c r="A114" s="484"/>
      <c r="B114" s="485"/>
      <c r="C114" s="485"/>
      <c r="D114" s="486"/>
      <c r="E114" s="487"/>
      <c r="F114" s="485"/>
      <c r="G114" s="84"/>
      <c r="H114" s="84"/>
      <c r="I114" s="84"/>
      <c r="J114" s="84"/>
      <c r="K114" s="84"/>
      <c r="L114" s="84"/>
      <c r="M114" s="84"/>
      <c r="N114" s="84"/>
      <c r="O114" s="84"/>
      <c r="P114" s="84"/>
      <c r="Q114" s="84"/>
      <c r="R114" s="84"/>
      <c r="S114" s="84"/>
      <c r="T114" s="84"/>
      <c r="U114" s="84"/>
      <c r="V114" s="84"/>
      <c r="W114" s="84"/>
      <c r="X114" s="84"/>
      <c r="Y114" s="84"/>
      <c r="Z114" s="84"/>
    </row>
    <row r="115" spans="1:26">
      <c r="A115" s="484"/>
      <c r="B115" s="485"/>
      <c r="C115" s="485"/>
      <c r="D115" s="486"/>
      <c r="E115" s="487"/>
      <c r="F115" s="485"/>
      <c r="G115" s="84"/>
      <c r="H115" s="84"/>
      <c r="I115" s="84"/>
      <c r="J115" s="84"/>
      <c r="K115" s="84"/>
      <c r="L115" s="84"/>
      <c r="M115" s="84"/>
      <c r="N115" s="84"/>
      <c r="O115" s="84"/>
      <c r="P115" s="84"/>
      <c r="Q115" s="84"/>
      <c r="R115" s="84"/>
      <c r="S115" s="84"/>
      <c r="T115" s="84"/>
      <c r="U115" s="84"/>
      <c r="V115" s="84"/>
      <c r="W115" s="84"/>
      <c r="X115" s="84"/>
      <c r="Y115" s="84"/>
      <c r="Z115" s="84"/>
    </row>
    <row r="116" spans="1:26">
      <c r="A116" s="484"/>
      <c r="B116" s="485"/>
      <c r="C116" s="485"/>
      <c r="D116" s="486"/>
      <c r="E116" s="487"/>
      <c r="F116" s="485"/>
      <c r="G116" s="84"/>
      <c r="H116" s="84"/>
      <c r="I116" s="84"/>
      <c r="J116" s="84"/>
      <c r="K116" s="84"/>
      <c r="L116" s="84"/>
      <c r="M116" s="84"/>
      <c r="N116" s="84"/>
      <c r="O116" s="84"/>
      <c r="P116" s="84"/>
      <c r="Q116" s="84"/>
      <c r="R116" s="84"/>
      <c r="S116" s="84"/>
      <c r="T116" s="84"/>
      <c r="U116" s="84"/>
      <c r="V116" s="84"/>
      <c r="W116" s="84"/>
      <c r="X116" s="84"/>
      <c r="Y116" s="84"/>
      <c r="Z116" s="84"/>
    </row>
    <row r="117" spans="1:26">
      <c r="A117" s="484"/>
      <c r="B117" s="485"/>
      <c r="C117" s="485"/>
      <c r="D117" s="486"/>
      <c r="E117" s="487"/>
      <c r="F117" s="485"/>
      <c r="G117" s="84"/>
      <c r="H117" s="84"/>
      <c r="I117" s="84"/>
      <c r="J117" s="84"/>
      <c r="K117" s="84"/>
      <c r="L117" s="84"/>
      <c r="M117" s="84"/>
      <c r="N117" s="84"/>
      <c r="O117" s="84"/>
      <c r="P117" s="84"/>
      <c r="Q117" s="84"/>
      <c r="R117" s="84"/>
      <c r="S117" s="84"/>
      <c r="T117" s="84"/>
      <c r="U117" s="84"/>
      <c r="V117" s="84"/>
      <c r="W117" s="84"/>
      <c r="X117" s="84"/>
      <c r="Y117" s="84"/>
      <c r="Z117" s="84"/>
    </row>
    <row r="118" spans="1:26">
      <c r="A118" s="484"/>
      <c r="B118" s="485"/>
      <c r="C118" s="485"/>
      <c r="D118" s="486"/>
      <c r="E118" s="487"/>
      <c r="F118" s="485"/>
      <c r="G118" s="84"/>
      <c r="H118" s="84"/>
      <c r="I118" s="84"/>
      <c r="J118" s="84"/>
      <c r="K118" s="84"/>
      <c r="L118" s="84"/>
      <c r="M118" s="84"/>
      <c r="N118" s="84"/>
      <c r="O118" s="84"/>
      <c r="P118" s="84"/>
      <c r="Q118" s="84"/>
      <c r="R118" s="84"/>
      <c r="S118" s="84"/>
      <c r="T118" s="84"/>
      <c r="U118" s="84"/>
      <c r="V118" s="84"/>
      <c r="W118" s="84"/>
      <c r="X118" s="84"/>
      <c r="Y118" s="84"/>
      <c r="Z118" s="84"/>
    </row>
    <row r="119" spans="1:26">
      <c r="A119" s="484"/>
      <c r="B119" s="485"/>
      <c r="C119" s="485"/>
      <c r="D119" s="486"/>
      <c r="E119" s="487"/>
      <c r="F119" s="485"/>
      <c r="G119" s="84"/>
      <c r="H119" s="84"/>
      <c r="I119" s="84"/>
      <c r="J119" s="84"/>
      <c r="K119" s="84"/>
      <c r="L119" s="84"/>
      <c r="M119" s="84"/>
      <c r="N119" s="84"/>
      <c r="O119" s="84"/>
      <c r="P119" s="84"/>
      <c r="Q119" s="84"/>
      <c r="R119" s="84"/>
      <c r="S119" s="84"/>
      <c r="T119" s="84"/>
      <c r="U119" s="84"/>
      <c r="V119" s="84"/>
      <c r="W119" s="84"/>
      <c r="X119" s="84"/>
      <c r="Y119" s="84"/>
      <c r="Z119" s="84"/>
    </row>
    <row r="120" spans="1:26">
      <c r="A120" s="484"/>
      <c r="B120" s="485"/>
      <c r="C120" s="485"/>
      <c r="D120" s="486"/>
      <c r="E120" s="487"/>
      <c r="F120" s="485"/>
      <c r="G120" s="84"/>
      <c r="H120" s="84"/>
      <c r="I120" s="84"/>
      <c r="J120" s="84"/>
      <c r="K120" s="84"/>
      <c r="L120" s="84"/>
      <c r="M120" s="84"/>
      <c r="N120" s="84"/>
      <c r="O120" s="84"/>
      <c r="P120" s="84"/>
      <c r="Q120" s="84"/>
      <c r="R120" s="84"/>
      <c r="S120" s="84"/>
      <c r="T120" s="84"/>
      <c r="U120" s="84"/>
      <c r="V120" s="84"/>
      <c r="W120" s="84"/>
      <c r="X120" s="84"/>
      <c r="Y120" s="84"/>
      <c r="Z120" s="84"/>
    </row>
    <row r="121" spans="1:26">
      <c r="A121" s="484"/>
      <c r="B121" s="485"/>
      <c r="C121" s="485"/>
      <c r="D121" s="486"/>
      <c r="E121" s="487"/>
      <c r="F121" s="485"/>
      <c r="G121" s="84"/>
      <c r="H121" s="84"/>
      <c r="I121" s="84"/>
      <c r="J121" s="84"/>
      <c r="K121" s="84"/>
      <c r="L121" s="84"/>
      <c r="M121" s="84"/>
      <c r="N121" s="84"/>
      <c r="O121" s="84"/>
      <c r="P121" s="84"/>
      <c r="Q121" s="84"/>
      <c r="R121" s="84"/>
      <c r="S121" s="84"/>
      <c r="T121" s="84"/>
      <c r="U121" s="84"/>
      <c r="V121" s="84"/>
      <c r="W121" s="84"/>
      <c r="X121" s="84"/>
      <c r="Y121" s="84"/>
      <c r="Z121" s="84"/>
    </row>
    <row r="122" spans="1:26">
      <c r="A122" s="484"/>
      <c r="B122" s="485"/>
      <c r="C122" s="485"/>
      <c r="D122" s="486"/>
      <c r="E122" s="487"/>
      <c r="F122" s="485"/>
      <c r="G122" s="84"/>
      <c r="H122" s="84"/>
      <c r="I122" s="84"/>
      <c r="J122" s="84"/>
      <c r="K122" s="84"/>
      <c r="L122" s="84"/>
      <c r="M122" s="84"/>
      <c r="N122" s="84"/>
      <c r="O122" s="84"/>
      <c r="P122" s="84"/>
      <c r="Q122" s="84"/>
      <c r="R122" s="84"/>
      <c r="S122" s="84"/>
      <c r="T122" s="84"/>
      <c r="U122" s="84"/>
      <c r="V122" s="84"/>
      <c r="W122" s="84"/>
      <c r="X122" s="84"/>
      <c r="Y122" s="84"/>
      <c r="Z122" s="84"/>
    </row>
    <row r="123" spans="1:26">
      <c r="A123" s="484"/>
      <c r="B123" s="485"/>
      <c r="C123" s="485"/>
      <c r="D123" s="486"/>
      <c r="E123" s="487"/>
      <c r="F123" s="485"/>
      <c r="G123" s="84"/>
      <c r="H123" s="84"/>
      <c r="I123" s="84"/>
      <c r="J123" s="84"/>
      <c r="K123" s="84"/>
      <c r="L123" s="84"/>
      <c r="M123" s="84"/>
      <c r="N123" s="84"/>
      <c r="O123" s="84"/>
      <c r="P123" s="84"/>
      <c r="Q123" s="84"/>
      <c r="R123" s="84"/>
      <c r="S123" s="84"/>
      <c r="T123" s="84"/>
      <c r="U123" s="84"/>
      <c r="V123" s="84"/>
      <c r="W123" s="84"/>
      <c r="X123" s="84"/>
      <c r="Y123" s="84"/>
      <c r="Z123" s="84"/>
    </row>
    <row r="124" spans="1:26">
      <c r="A124" s="484"/>
      <c r="B124" s="485"/>
      <c r="C124" s="485"/>
      <c r="D124" s="486"/>
      <c r="E124" s="487"/>
      <c r="F124" s="485"/>
      <c r="G124" s="84"/>
      <c r="H124" s="84"/>
      <c r="I124" s="84"/>
      <c r="J124" s="84"/>
      <c r="K124" s="84"/>
      <c r="L124" s="84"/>
      <c r="M124" s="84"/>
      <c r="N124" s="84"/>
      <c r="O124" s="84"/>
      <c r="P124" s="84"/>
      <c r="Q124" s="84"/>
      <c r="R124" s="84"/>
      <c r="S124" s="84"/>
      <c r="T124" s="84"/>
      <c r="U124" s="84"/>
      <c r="V124" s="84"/>
      <c r="W124" s="84"/>
      <c r="X124" s="84"/>
      <c r="Y124" s="84"/>
      <c r="Z124" s="84"/>
    </row>
    <row r="125" spans="1:26">
      <c r="A125" s="484"/>
      <c r="B125" s="485"/>
      <c r="C125" s="485"/>
      <c r="D125" s="486"/>
      <c r="E125" s="487"/>
      <c r="F125" s="485"/>
      <c r="G125" s="84"/>
      <c r="H125" s="84"/>
      <c r="I125" s="84"/>
      <c r="J125" s="84"/>
      <c r="K125" s="84"/>
      <c r="L125" s="84"/>
      <c r="M125" s="84"/>
      <c r="N125" s="84"/>
      <c r="O125" s="84"/>
      <c r="P125" s="84"/>
      <c r="Q125" s="84"/>
      <c r="R125" s="84"/>
      <c r="S125" s="84"/>
      <c r="T125" s="84"/>
      <c r="U125" s="84"/>
      <c r="V125" s="84"/>
      <c r="W125" s="84"/>
      <c r="X125" s="84"/>
      <c r="Y125" s="84"/>
      <c r="Z125" s="84"/>
    </row>
    <row r="126" spans="1:26">
      <c r="A126" s="484"/>
      <c r="B126" s="485"/>
      <c r="C126" s="485"/>
      <c r="D126" s="486"/>
      <c r="E126" s="487"/>
      <c r="F126" s="485"/>
      <c r="G126" s="84"/>
      <c r="H126" s="84"/>
      <c r="I126" s="84"/>
      <c r="J126" s="84"/>
      <c r="K126" s="84"/>
      <c r="L126" s="84"/>
      <c r="M126" s="84"/>
      <c r="N126" s="84"/>
      <c r="O126" s="84"/>
      <c r="P126" s="84"/>
      <c r="Q126" s="84"/>
      <c r="R126" s="84"/>
      <c r="S126" s="84"/>
      <c r="T126" s="84"/>
      <c r="U126" s="84"/>
      <c r="V126" s="84"/>
      <c r="W126" s="84"/>
      <c r="X126" s="84"/>
      <c r="Y126" s="84"/>
      <c r="Z126" s="84"/>
    </row>
    <row r="127" spans="1:26">
      <c r="A127" s="484"/>
      <c r="B127" s="485"/>
      <c r="C127" s="485"/>
      <c r="D127" s="486"/>
      <c r="E127" s="487"/>
      <c r="F127" s="485"/>
      <c r="G127" s="84"/>
      <c r="H127" s="84"/>
      <c r="I127" s="84"/>
      <c r="J127" s="84"/>
      <c r="K127" s="84"/>
      <c r="L127" s="84"/>
      <c r="M127" s="84"/>
      <c r="N127" s="84"/>
      <c r="O127" s="84"/>
      <c r="P127" s="84"/>
      <c r="Q127" s="84"/>
      <c r="R127" s="84"/>
      <c r="S127" s="84"/>
      <c r="T127" s="84"/>
      <c r="U127" s="84"/>
      <c r="V127" s="84"/>
      <c r="W127" s="84"/>
      <c r="X127" s="84"/>
      <c r="Y127" s="84"/>
      <c r="Z127" s="84"/>
    </row>
    <row r="128" spans="1:26">
      <c r="A128" s="484"/>
      <c r="B128" s="485"/>
      <c r="C128" s="485"/>
      <c r="D128" s="486"/>
      <c r="E128" s="487"/>
      <c r="F128" s="485"/>
      <c r="G128" s="84"/>
      <c r="H128" s="84"/>
      <c r="I128" s="84"/>
      <c r="J128" s="84"/>
      <c r="K128" s="84"/>
      <c r="L128" s="84"/>
      <c r="M128" s="84"/>
      <c r="N128" s="84"/>
      <c r="O128" s="84"/>
      <c r="P128" s="84"/>
      <c r="Q128" s="84"/>
      <c r="R128" s="84"/>
      <c r="S128" s="84"/>
      <c r="T128" s="84"/>
      <c r="U128" s="84"/>
      <c r="V128" s="84"/>
      <c r="W128" s="84"/>
      <c r="X128" s="84"/>
      <c r="Y128" s="84"/>
      <c r="Z128" s="84"/>
    </row>
    <row r="129" spans="1:26">
      <c r="A129" s="484"/>
      <c r="B129" s="485"/>
      <c r="C129" s="485"/>
      <c r="D129" s="486"/>
      <c r="E129" s="487"/>
      <c r="F129" s="485"/>
      <c r="G129" s="84"/>
      <c r="H129" s="84"/>
      <c r="I129" s="84"/>
      <c r="J129" s="84"/>
      <c r="K129" s="84"/>
      <c r="L129" s="84"/>
      <c r="M129" s="84"/>
      <c r="N129" s="84"/>
      <c r="O129" s="84"/>
      <c r="P129" s="84"/>
      <c r="Q129" s="84"/>
      <c r="R129" s="84"/>
      <c r="S129" s="84"/>
      <c r="T129" s="84"/>
      <c r="U129" s="84"/>
      <c r="V129" s="84"/>
      <c r="W129" s="84"/>
      <c r="X129" s="84"/>
      <c r="Y129" s="84"/>
      <c r="Z129" s="84"/>
    </row>
    <row r="130" spans="1:26">
      <c r="A130" s="484"/>
      <c r="B130" s="485"/>
      <c r="C130" s="485"/>
      <c r="D130" s="486"/>
      <c r="E130" s="487"/>
      <c r="F130" s="485"/>
      <c r="G130" s="84"/>
      <c r="H130" s="84"/>
      <c r="I130" s="84"/>
      <c r="J130" s="84"/>
      <c r="K130" s="84"/>
      <c r="L130" s="84"/>
      <c r="M130" s="84"/>
      <c r="N130" s="84"/>
      <c r="O130" s="84"/>
      <c r="P130" s="84"/>
      <c r="Q130" s="84"/>
      <c r="R130" s="84"/>
      <c r="S130" s="84"/>
      <c r="T130" s="84"/>
      <c r="U130" s="84"/>
      <c r="V130" s="84"/>
      <c r="W130" s="84"/>
      <c r="X130" s="84"/>
      <c r="Y130" s="84"/>
      <c r="Z130" s="84"/>
    </row>
    <row r="131" spans="1:26">
      <c r="A131" s="484"/>
      <c r="B131" s="485"/>
      <c r="C131" s="485"/>
      <c r="D131" s="486"/>
      <c r="E131" s="487"/>
      <c r="F131" s="485"/>
      <c r="G131" s="84"/>
      <c r="H131" s="84"/>
      <c r="I131" s="84"/>
      <c r="J131" s="84"/>
      <c r="K131" s="84"/>
      <c r="L131" s="84"/>
      <c r="M131" s="84"/>
      <c r="N131" s="84"/>
      <c r="O131" s="84"/>
      <c r="P131" s="84"/>
      <c r="Q131" s="84"/>
      <c r="R131" s="84"/>
      <c r="S131" s="84"/>
      <c r="T131" s="84"/>
      <c r="U131" s="84"/>
      <c r="V131" s="84"/>
      <c r="W131" s="84"/>
      <c r="X131" s="84"/>
      <c r="Y131" s="84"/>
      <c r="Z131" s="84"/>
    </row>
    <row r="132" spans="1:26">
      <c r="A132" s="484"/>
      <c r="B132" s="485"/>
      <c r="C132" s="485"/>
      <c r="D132" s="486"/>
      <c r="E132" s="487"/>
      <c r="F132" s="485"/>
      <c r="G132" s="84"/>
      <c r="H132" s="84"/>
      <c r="I132" s="84"/>
      <c r="J132" s="84"/>
      <c r="K132" s="84"/>
      <c r="L132" s="84"/>
      <c r="M132" s="84"/>
      <c r="N132" s="84"/>
      <c r="O132" s="84"/>
      <c r="P132" s="84"/>
      <c r="Q132" s="84"/>
      <c r="R132" s="84"/>
      <c r="S132" s="84"/>
      <c r="T132" s="84"/>
      <c r="U132" s="84"/>
      <c r="V132" s="84"/>
      <c r="W132" s="84"/>
      <c r="X132" s="84"/>
      <c r="Y132" s="84"/>
      <c r="Z132" s="84"/>
    </row>
    <row r="133" spans="1:26">
      <c r="A133" s="484"/>
      <c r="B133" s="485"/>
      <c r="C133" s="485"/>
      <c r="D133" s="486"/>
      <c r="E133" s="487"/>
      <c r="F133" s="485"/>
      <c r="G133" s="84"/>
      <c r="H133" s="84"/>
      <c r="I133" s="84"/>
      <c r="J133" s="84"/>
      <c r="K133" s="84"/>
      <c r="L133" s="84"/>
      <c r="M133" s="84"/>
      <c r="N133" s="84"/>
      <c r="O133" s="84"/>
      <c r="P133" s="84"/>
      <c r="Q133" s="84"/>
      <c r="R133" s="84"/>
      <c r="S133" s="84"/>
      <c r="T133" s="84"/>
      <c r="U133" s="84"/>
      <c r="V133" s="84"/>
      <c r="W133" s="84"/>
      <c r="X133" s="84"/>
      <c r="Y133" s="84"/>
      <c r="Z133" s="84"/>
    </row>
    <row r="134" spans="1:26">
      <c r="A134" s="484"/>
      <c r="B134" s="485"/>
      <c r="C134" s="485"/>
      <c r="D134" s="486"/>
      <c r="E134" s="487"/>
      <c r="F134" s="485"/>
      <c r="G134" s="84"/>
      <c r="H134" s="84"/>
      <c r="I134" s="84"/>
      <c r="J134" s="84"/>
      <c r="K134" s="84"/>
      <c r="L134" s="84"/>
      <c r="M134" s="84"/>
      <c r="N134" s="84"/>
      <c r="O134" s="84"/>
      <c r="P134" s="84"/>
      <c r="Q134" s="84"/>
      <c r="R134" s="84"/>
      <c r="S134" s="84"/>
      <c r="T134" s="84"/>
      <c r="U134" s="84"/>
      <c r="V134" s="84"/>
      <c r="W134" s="84"/>
      <c r="X134" s="84"/>
      <c r="Y134" s="84"/>
      <c r="Z134" s="84"/>
    </row>
    <row r="135" spans="1:26">
      <c r="A135" s="484"/>
      <c r="B135" s="485"/>
      <c r="C135" s="485"/>
      <c r="D135" s="486"/>
      <c r="E135" s="487"/>
      <c r="F135" s="485"/>
      <c r="G135" s="84"/>
      <c r="H135" s="84"/>
      <c r="I135" s="84"/>
      <c r="J135" s="84"/>
      <c r="K135" s="84"/>
      <c r="L135" s="84"/>
      <c r="M135" s="84"/>
      <c r="N135" s="84"/>
      <c r="O135" s="84"/>
      <c r="P135" s="84"/>
      <c r="Q135" s="84"/>
      <c r="R135" s="84"/>
      <c r="S135" s="84"/>
      <c r="T135" s="84"/>
      <c r="U135" s="84"/>
      <c r="V135" s="84"/>
      <c r="W135" s="84"/>
      <c r="X135" s="84"/>
      <c r="Y135" s="84"/>
      <c r="Z135" s="84"/>
    </row>
    <row r="136" spans="1:26">
      <c r="A136" s="484"/>
      <c r="B136" s="485"/>
      <c r="C136" s="485"/>
      <c r="D136" s="486"/>
      <c r="E136" s="487"/>
      <c r="F136" s="485"/>
      <c r="G136" s="84"/>
      <c r="H136" s="84"/>
      <c r="I136" s="84"/>
      <c r="J136" s="84"/>
      <c r="K136" s="84"/>
      <c r="L136" s="84"/>
      <c r="M136" s="84"/>
      <c r="N136" s="84"/>
      <c r="O136" s="84"/>
      <c r="P136" s="84"/>
      <c r="Q136" s="84"/>
      <c r="R136" s="84"/>
      <c r="S136" s="84"/>
      <c r="T136" s="84"/>
      <c r="U136" s="84"/>
      <c r="V136" s="84"/>
      <c r="W136" s="84"/>
      <c r="X136" s="84"/>
      <c r="Y136" s="84"/>
      <c r="Z136" s="84"/>
    </row>
    <row r="137" spans="1:26">
      <c r="A137" s="484"/>
      <c r="B137" s="485"/>
      <c r="C137" s="485"/>
      <c r="D137" s="486"/>
      <c r="E137" s="487"/>
      <c r="F137" s="485"/>
      <c r="G137" s="84"/>
      <c r="H137" s="84"/>
      <c r="I137" s="84"/>
      <c r="J137" s="84"/>
      <c r="K137" s="84"/>
      <c r="L137" s="84"/>
      <c r="M137" s="84"/>
      <c r="N137" s="84"/>
      <c r="O137" s="84"/>
      <c r="P137" s="84"/>
      <c r="Q137" s="84"/>
      <c r="R137" s="84"/>
      <c r="S137" s="84"/>
      <c r="T137" s="84"/>
      <c r="U137" s="84"/>
      <c r="V137" s="84"/>
      <c r="W137" s="84"/>
      <c r="X137" s="84"/>
      <c r="Y137" s="84"/>
      <c r="Z137" s="84"/>
    </row>
    <row r="138" spans="1:26">
      <c r="A138" s="484"/>
      <c r="B138" s="485"/>
      <c r="C138" s="485"/>
      <c r="D138" s="486"/>
      <c r="E138" s="487"/>
      <c r="F138" s="485"/>
      <c r="G138" s="84"/>
      <c r="H138" s="84"/>
      <c r="I138" s="84"/>
      <c r="J138" s="84"/>
      <c r="K138" s="84"/>
      <c r="L138" s="84"/>
      <c r="M138" s="84"/>
      <c r="N138" s="84"/>
      <c r="O138" s="84"/>
      <c r="P138" s="84"/>
      <c r="Q138" s="84"/>
      <c r="R138" s="84"/>
      <c r="S138" s="84"/>
      <c r="T138" s="84"/>
      <c r="U138" s="84"/>
      <c r="V138" s="84"/>
      <c r="W138" s="84"/>
      <c r="X138" s="84"/>
      <c r="Y138" s="84"/>
      <c r="Z138" s="84"/>
    </row>
    <row r="139" spans="1:26">
      <c r="A139" s="484"/>
      <c r="B139" s="485"/>
      <c r="C139" s="485"/>
      <c r="D139" s="486"/>
      <c r="E139" s="487"/>
      <c r="F139" s="485"/>
      <c r="G139" s="84"/>
      <c r="H139" s="84"/>
      <c r="I139" s="84"/>
      <c r="J139" s="84"/>
      <c r="K139" s="84"/>
      <c r="L139" s="84"/>
      <c r="M139" s="84"/>
      <c r="N139" s="84"/>
      <c r="O139" s="84"/>
      <c r="P139" s="84"/>
      <c r="Q139" s="84"/>
      <c r="R139" s="84"/>
      <c r="S139" s="84"/>
      <c r="T139" s="84"/>
      <c r="U139" s="84"/>
      <c r="V139" s="84"/>
      <c r="W139" s="84"/>
      <c r="X139" s="84"/>
      <c r="Y139" s="84"/>
      <c r="Z139" s="84"/>
    </row>
    <row r="140" spans="1:26">
      <c r="A140" s="484"/>
      <c r="B140" s="485"/>
      <c r="C140" s="485"/>
      <c r="D140" s="486"/>
      <c r="E140" s="487"/>
      <c r="F140" s="485"/>
      <c r="G140" s="84"/>
      <c r="H140" s="84"/>
      <c r="I140" s="84"/>
      <c r="J140" s="84"/>
      <c r="K140" s="84"/>
      <c r="L140" s="84"/>
      <c r="M140" s="84"/>
      <c r="N140" s="84"/>
      <c r="O140" s="84"/>
      <c r="P140" s="84"/>
      <c r="Q140" s="84"/>
      <c r="R140" s="84"/>
      <c r="S140" s="84"/>
      <c r="T140" s="84"/>
      <c r="U140" s="84"/>
      <c r="V140" s="84"/>
      <c r="W140" s="84"/>
      <c r="X140" s="84"/>
      <c r="Y140" s="84"/>
      <c r="Z140" s="84"/>
    </row>
    <row r="141" spans="1:26">
      <c r="A141" s="484"/>
      <c r="B141" s="485"/>
      <c r="C141" s="485"/>
      <c r="D141" s="486"/>
      <c r="E141" s="487"/>
      <c r="F141" s="485"/>
      <c r="G141" s="84"/>
      <c r="H141" s="84"/>
      <c r="I141" s="84"/>
      <c r="J141" s="84"/>
      <c r="K141" s="84"/>
      <c r="L141" s="84"/>
      <c r="M141" s="84"/>
      <c r="N141" s="84"/>
      <c r="O141" s="84"/>
      <c r="P141" s="84"/>
      <c r="Q141" s="84"/>
      <c r="R141" s="84"/>
      <c r="S141" s="84"/>
      <c r="T141" s="84"/>
      <c r="U141" s="84"/>
      <c r="V141" s="84"/>
      <c r="W141" s="84"/>
      <c r="X141" s="84"/>
      <c r="Y141" s="84"/>
      <c r="Z141" s="84"/>
    </row>
    <row r="142" spans="1:26">
      <c r="A142" s="484"/>
      <c r="B142" s="485"/>
      <c r="C142" s="485"/>
      <c r="D142" s="486"/>
      <c r="E142" s="487"/>
      <c r="F142" s="485"/>
      <c r="G142" s="84"/>
      <c r="H142" s="84"/>
      <c r="I142" s="84"/>
      <c r="J142" s="84"/>
      <c r="K142" s="84"/>
      <c r="L142" s="84"/>
      <c r="M142" s="84"/>
      <c r="N142" s="84"/>
      <c r="O142" s="84"/>
      <c r="P142" s="84"/>
      <c r="Q142" s="84"/>
      <c r="R142" s="84"/>
      <c r="S142" s="84"/>
      <c r="T142" s="84"/>
      <c r="U142" s="84"/>
      <c r="V142" s="84"/>
      <c r="W142" s="84"/>
      <c r="X142" s="84"/>
      <c r="Y142" s="84"/>
      <c r="Z142" s="84"/>
    </row>
    <row r="143" spans="1:26">
      <c r="A143" s="484"/>
      <c r="B143" s="485"/>
      <c r="C143" s="485"/>
      <c r="D143" s="486"/>
      <c r="E143" s="487"/>
      <c r="F143" s="485"/>
      <c r="G143" s="84"/>
      <c r="H143" s="84"/>
      <c r="I143" s="84"/>
      <c r="J143" s="84"/>
      <c r="K143" s="84"/>
      <c r="L143" s="84"/>
      <c r="M143" s="84"/>
      <c r="N143" s="84"/>
      <c r="O143" s="84"/>
      <c r="P143" s="84"/>
      <c r="Q143" s="84"/>
      <c r="R143" s="84"/>
      <c r="S143" s="84"/>
      <c r="T143" s="84"/>
      <c r="U143" s="84"/>
      <c r="V143" s="84"/>
      <c r="W143" s="84"/>
      <c r="X143" s="84"/>
      <c r="Y143" s="84"/>
      <c r="Z143" s="84"/>
    </row>
    <row r="144" spans="1:26">
      <c r="A144" s="484"/>
      <c r="B144" s="485"/>
      <c r="C144" s="485"/>
      <c r="D144" s="486"/>
      <c r="E144" s="487"/>
      <c r="F144" s="485"/>
      <c r="G144" s="84"/>
      <c r="H144" s="84"/>
      <c r="I144" s="84"/>
      <c r="J144" s="84"/>
      <c r="K144" s="84"/>
      <c r="L144" s="84"/>
      <c r="M144" s="84"/>
      <c r="N144" s="84"/>
      <c r="O144" s="84"/>
      <c r="P144" s="84"/>
      <c r="Q144" s="84"/>
      <c r="R144" s="84"/>
      <c r="S144" s="84"/>
      <c r="T144" s="84"/>
      <c r="U144" s="84"/>
      <c r="V144" s="84"/>
      <c r="W144" s="84"/>
      <c r="X144" s="84"/>
      <c r="Y144" s="84"/>
      <c r="Z144" s="84"/>
    </row>
    <row r="145" spans="1:26">
      <c r="A145" s="484"/>
      <c r="B145" s="485"/>
      <c r="C145" s="485"/>
      <c r="D145" s="486"/>
      <c r="E145" s="487"/>
      <c r="F145" s="485"/>
      <c r="G145" s="84"/>
      <c r="H145" s="84"/>
      <c r="I145" s="84"/>
      <c r="J145" s="84"/>
      <c r="K145" s="84"/>
      <c r="L145" s="84"/>
      <c r="M145" s="84"/>
      <c r="N145" s="84"/>
      <c r="O145" s="84"/>
      <c r="P145" s="84"/>
      <c r="Q145" s="84"/>
      <c r="R145" s="84"/>
      <c r="S145" s="84"/>
      <c r="T145" s="84"/>
      <c r="U145" s="84"/>
      <c r="V145" s="84"/>
      <c r="W145" s="84"/>
      <c r="X145" s="84"/>
      <c r="Y145" s="84"/>
      <c r="Z145" s="84"/>
    </row>
    <row r="146" spans="1:26">
      <c r="A146" s="484"/>
      <c r="B146" s="485"/>
      <c r="C146" s="485"/>
      <c r="D146" s="486"/>
      <c r="E146" s="487"/>
      <c r="F146" s="485"/>
      <c r="G146" s="84"/>
      <c r="H146" s="84"/>
      <c r="I146" s="84"/>
      <c r="J146" s="84"/>
      <c r="K146" s="84"/>
      <c r="L146" s="84"/>
      <c r="M146" s="84"/>
      <c r="N146" s="84"/>
      <c r="O146" s="84"/>
      <c r="P146" s="84"/>
      <c r="Q146" s="84"/>
      <c r="R146" s="84"/>
      <c r="S146" s="84"/>
      <c r="T146" s="84"/>
      <c r="U146" s="84"/>
      <c r="V146" s="84"/>
      <c r="W146" s="84"/>
      <c r="X146" s="84"/>
      <c r="Y146" s="84"/>
      <c r="Z146" s="84"/>
    </row>
    <row r="147" spans="1:26">
      <c r="A147" s="484"/>
      <c r="B147" s="485"/>
      <c r="C147" s="485"/>
      <c r="D147" s="486"/>
      <c r="E147" s="487"/>
      <c r="F147" s="485"/>
      <c r="G147" s="84"/>
      <c r="H147" s="84"/>
      <c r="I147" s="84"/>
      <c r="J147" s="84"/>
      <c r="K147" s="84"/>
      <c r="L147" s="84"/>
      <c r="M147" s="84"/>
      <c r="N147" s="84"/>
      <c r="O147" s="84"/>
      <c r="P147" s="84"/>
      <c r="Q147" s="84"/>
      <c r="R147" s="84"/>
      <c r="S147" s="84"/>
      <c r="T147" s="84"/>
      <c r="U147" s="84"/>
      <c r="V147" s="84"/>
      <c r="W147" s="84"/>
      <c r="X147" s="84"/>
      <c r="Y147" s="84"/>
      <c r="Z147" s="84"/>
    </row>
    <row r="148" spans="1:26">
      <c r="A148" s="484"/>
      <c r="B148" s="485"/>
      <c r="C148" s="485"/>
      <c r="D148" s="486"/>
      <c r="E148" s="487"/>
      <c r="F148" s="485"/>
      <c r="G148" s="84"/>
      <c r="H148" s="84"/>
      <c r="I148" s="84"/>
      <c r="J148" s="84"/>
      <c r="K148" s="84"/>
      <c r="L148" s="84"/>
      <c r="M148" s="84"/>
      <c r="N148" s="84"/>
      <c r="O148" s="84"/>
      <c r="P148" s="84"/>
      <c r="Q148" s="84"/>
      <c r="R148" s="84"/>
      <c r="S148" s="84"/>
      <c r="T148" s="84"/>
      <c r="U148" s="84"/>
      <c r="V148" s="84"/>
      <c r="W148" s="84"/>
      <c r="X148" s="84"/>
      <c r="Y148" s="84"/>
      <c r="Z148" s="84"/>
    </row>
    <row r="149" spans="1:26">
      <c r="A149" s="484"/>
      <c r="B149" s="485"/>
      <c r="C149" s="485"/>
      <c r="D149" s="486"/>
      <c r="E149" s="487"/>
      <c r="F149" s="485"/>
      <c r="G149" s="84"/>
      <c r="H149" s="84"/>
      <c r="I149" s="84"/>
      <c r="J149" s="84"/>
      <c r="K149" s="84"/>
      <c r="L149" s="84"/>
      <c r="M149" s="84"/>
      <c r="N149" s="84"/>
      <c r="O149" s="84"/>
      <c r="P149" s="84"/>
      <c r="Q149" s="84"/>
      <c r="R149" s="84"/>
      <c r="S149" s="84"/>
      <c r="T149" s="84"/>
      <c r="U149" s="84"/>
      <c r="V149" s="84"/>
      <c r="W149" s="84"/>
      <c r="X149" s="84"/>
      <c r="Y149" s="84"/>
      <c r="Z149" s="84"/>
    </row>
    <row r="150" spans="1:26">
      <c r="A150" s="484"/>
      <c r="B150" s="485"/>
      <c r="C150" s="485"/>
      <c r="D150" s="486"/>
      <c r="E150" s="487"/>
      <c r="F150" s="485"/>
      <c r="G150" s="84"/>
      <c r="H150" s="84"/>
      <c r="I150" s="84"/>
      <c r="J150" s="84"/>
      <c r="K150" s="84"/>
      <c r="L150" s="84"/>
      <c r="M150" s="84"/>
      <c r="N150" s="84"/>
      <c r="O150" s="84"/>
      <c r="P150" s="84"/>
      <c r="Q150" s="84"/>
      <c r="R150" s="84"/>
      <c r="S150" s="84"/>
      <c r="T150" s="84"/>
      <c r="U150" s="84"/>
      <c r="V150" s="84"/>
      <c r="W150" s="84"/>
      <c r="X150" s="84"/>
      <c r="Y150" s="84"/>
      <c r="Z150" s="84"/>
    </row>
    <row r="151" spans="1:26">
      <c r="A151" s="484"/>
      <c r="B151" s="485"/>
      <c r="C151" s="485"/>
      <c r="D151" s="486"/>
      <c r="E151" s="487"/>
      <c r="F151" s="485"/>
      <c r="G151" s="84"/>
      <c r="H151" s="84"/>
      <c r="I151" s="84"/>
      <c r="J151" s="84"/>
      <c r="K151" s="84"/>
      <c r="L151" s="84"/>
      <c r="M151" s="84"/>
      <c r="N151" s="84"/>
      <c r="O151" s="84"/>
      <c r="P151" s="84"/>
      <c r="Q151" s="84"/>
      <c r="R151" s="84"/>
      <c r="S151" s="84"/>
      <c r="T151" s="84"/>
      <c r="U151" s="84"/>
      <c r="V151" s="84"/>
      <c r="W151" s="84"/>
      <c r="X151" s="84"/>
      <c r="Y151" s="84"/>
      <c r="Z151" s="84"/>
    </row>
    <row r="152" spans="1:26">
      <c r="A152" s="484"/>
      <c r="B152" s="485"/>
      <c r="C152" s="485"/>
      <c r="D152" s="486"/>
      <c r="E152" s="487"/>
      <c r="F152" s="485"/>
      <c r="G152" s="84"/>
      <c r="H152" s="84"/>
      <c r="I152" s="84"/>
      <c r="J152" s="84"/>
      <c r="K152" s="84"/>
      <c r="L152" s="84"/>
      <c r="M152" s="84"/>
      <c r="N152" s="84"/>
      <c r="O152" s="84"/>
      <c r="P152" s="84"/>
      <c r="Q152" s="84"/>
      <c r="R152" s="84"/>
      <c r="S152" s="84"/>
      <c r="T152" s="84"/>
      <c r="U152" s="84"/>
      <c r="V152" s="84"/>
      <c r="W152" s="84"/>
      <c r="X152" s="84"/>
      <c r="Y152" s="84"/>
      <c r="Z152" s="84"/>
    </row>
    <row r="153" spans="1:26">
      <c r="A153" s="484"/>
      <c r="B153" s="485"/>
      <c r="C153" s="485"/>
      <c r="D153" s="486"/>
      <c r="E153" s="487"/>
      <c r="F153" s="485"/>
      <c r="G153" s="84"/>
      <c r="H153" s="84"/>
      <c r="I153" s="84"/>
      <c r="J153" s="84"/>
      <c r="K153" s="84"/>
      <c r="L153" s="84"/>
      <c r="M153" s="84"/>
      <c r="N153" s="84"/>
      <c r="O153" s="84"/>
      <c r="P153" s="84"/>
      <c r="Q153" s="84"/>
      <c r="R153" s="84"/>
      <c r="S153" s="84"/>
      <c r="T153" s="84"/>
      <c r="U153" s="84"/>
      <c r="V153" s="84"/>
      <c r="W153" s="84"/>
      <c r="X153" s="84"/>
      <c r="Y153" s="84"/>
      <c r="Z153" s="84"/>
    </row>
    <row r="154" spans="1:26">
      <c r="A154" s="484"/>
      <c r="B154" s="485"/>
      <c r="C154" s="485"/>
      <c r="D154" s="486"/>
      <c r="E154" s="487"/>
      <c r="F154" s="485"/>
      <c r="G154" s="84"/>
      <c r="H154" s="84"/>
      <c r="I154" s="84"/>
      <c r="J154" s="84"/>
      <c r="K154" s="84"/>
      <c r="L154" s="84"/>
      <c r="M154" s="84"/>
      <c r="N154" s="84"/>
      <c r="O154" s="84"/>
      <c r="P154" s="84"/>
      <c r="Q154" s="84"/>
      <c r="R154" s="84"/>
      <c r="S154" s="84"/>
      <c r="T154" s="84"/>
      <c r="U154" s="84"/>
      <c r="V154" s="84"/>
      <c r="W154" s="84"/>
      <c r="X154" s="84"/>
      <c r="Y154" s="84"/>
      <c r="Z154" s="84"/>
    </row>
    <row r="155" spans="1:26">
      <c r="A155" s="484"/>
      <c r="B155" s="485"/>
      <c r="C155" s="485"/>
      <c r="D155" s="486"/>
      <c r="E155" s="487"/>
      <c r="F155" s="485"/>
      <c r="G155" s="84"/>
      <c r="H155" s="84"/>
      <c r="I155" s="84"/>
      <c r="J155" s="84"/>
      <c r="K155" s="84"/>
      <c r="L155" s="84"/>
      <c r="M155" s="84"/>
      <c r="N155" s="84"/>
      <c r="O155" s="84"/>
      <c r="P155" s="84"/>
      <c r="Q155" s="84"/>
      <c r="R155" s="84"/>
      <c r="S155" s="84"/>
      <c r="T155" s="84"/>
      <c r="U155" s="84"/>
      <c r="V155" s="84"/>
      <c r="W155" s="84"/>
      <c r="X155" s="84"/>
      <c r="Y155" s="84"/>
      <c r="Z155" s="84"/>
    </row>
    <row r="156" spans="1:26">
      <c r="A156" s="484"/>
      <c r="B156" s="485"/>
      <c r="C156" s="485"/>
      <c r="D156" s="486"/>
      <c r="E156" s="487"/>
      <c r="F156" s="485"/>
      <c r="G156" s="84"/>
      <c r="H156" s="84"/>
      <c r="I156" s="84"/>
      <c r="J156" s="84"/>
      <c r="K156" s="84"/>
      <c r="L156" s="84"/>
      <c r="M156" s="84"/>
      <c r="N156" s="84"/>
      <c r="O156" s="84"/>
      <c r="P156" s="84"/>
      <c r="Q156" s="84"/>
      <c r="R156" s="84"/>
      <c r="S156" s="84"/>
      <c r="T156" s="84"/>
      <c r="U156" s="84"/>
      <c r="V156" s="84"/>
      <c r="W156" s="84"/>
      <c r="X156" s="84"/>
      <c r="Y156" s="84"/>
      <c r="Z156" s="84"/>
    </row>
    <row r="157" spans="1:26">
      <c r="A157" s="484"/>
      <c r="B157" s="485"/>
      <c r="C157" s="485"/>
      <c r="D157" s="486"/>
      <c r="E157" s="487"/>
      <c r="F157" s="485"/>
      <c r="G157" s="84"/>
      <c r="H157" s="84"/>
      <c r="I157" s="84"/>
      <c r="J157" s="84"/>
      <c r="K157" s="84"/>
      <c r="L157" s="84"/>
      <c r="M157" s="84"/>
      <c r="N157" s="84"/>
      <c r="O157" s="84"/>
      <c r="P157" s="84"/>
      <c r="Q157" s="84"/>
      <c r="R157" s="84"/>
      <c r="S157" s="84"/>
      <c r="T157" s="84"/>
      <c r="U157" s="84"/>
      <c r="V157" s="84"/>
      <c r="W157" s="84"/>
      <c r="X157" s="84"/>
      <c r="Y157" s="84"/>
      <c r="Z157" s="84"/>
    </row>
    <row r="158" spans="1:26">
      <c r="A158" s="484"/>
      <c r="B158" s="485"/>
      <c r="C158" s="485"/>
      <c r="D158" s="486"/>
      <c r="E158" s="487"/>
      <c r="F158" s="485"/>
      <c r="G158" s="84"/>
      <c r="H158" s="84"/>
      <c r="I158" s="84"/>
      <c r="J158" s="84"/>
      <c r="K158" s="84"/>
      <c r="L158" s="84"/>
      <c r="M158" s="84"/>
      <c r="N158" s="84"/>
      <c r="O158" s="84"/>
      <c r="P158" s="84"/>
      <c r="Q158" s="84"/>
      <c r="R158" s="84"/>
      <c r="S158" s="84"/>
      <c r="T158" s="84"/>
      <c r="U158" s="84"/>
      <c r="V158" s="84"/>
      <c r="W158" s="84"/>
      <c r="X158" s="84"/>
      <c r="Y158" s="84"/>
      <c r="Z158" s="84"/>
    </row>
    <row r="159" spans="1:26">
      <c r="A159" s="484"/>
      <c r="B159" s="485"/>
      <c r="C159" s="485"/>
      <c r="D159" s="486"/>
      <c r="E159" s="487"/>
      <c r="F159" s="485"/>
      <c r="G159" s="84"/>
      <c r="H159" s="84"/>
      <c r="I159" s="84"/>
      <c r="J159" s="84"/>
      <c r="K159" s="84"/>
      <c r="L159" s="84"/>
      <c r="M159" s="84"/>
      <c r="N159" s="84"/>
      <c r="O159" s="84"/>
      <c r="P159" s="84"/>
      <c r="Q159" s="84"/>
      <c r="R159" s="84"/>
      <c r="S159" s="84"/>
      <c r="T159" s="84"/>
      <c r="U159" s="84"/>
      <c r="V159" s="84"/>
      <c r="W159" s="84"/>
      <c r="X159" s="84"/>
      <c r="Y159" s="84"/>
      <c r="Z159" s="84"/>
    </row>
    <row r="160" spans="1:26">
      <c r="A160" s="484"/>
      <c r="B160" s="485"/>
      <c r="C160" s="485"/>
      <c r="D160" s="486"/>
      <c r="E160" s="487"/>
      <c r="F160" s="485"/>
      <c r="G160" s="84"/>
      <c r="H160" s="84"/>
      <c r="I160" s="84"/>
      <c r="J160" s="84"/>
      <c r="K160" s="84"/>
      <c r="L160" s="84"/>
      <c r="M160" s="84"/>
      <c r="N160" s="84"/>
      <c r="O160" s="84"/>
      <c r="P160" s="84"/>
      <c r="Q160" s="84"/>
      <c r="R160" s="84"/>
      <c r="S160" s="84"/>
      <c r="T160" s="84"/>
      <c r="U160" s="84"/>
      <c r="V160" s="84"/>
      <c r="W160" s="84"/>
      <c r="X160" s="84"/>
      <c r="Y160" s="84"/>
      <c r="Z160" s="84"/>
    </row>
    <row r="161" spans="1:26">
      <c r="A161" s="484"/>
      <c r="B161" s="485"/>
      <c r="C161" s="485"/>
      <c r="D161" s="486"/>
      <c r="E161" s="487"/>
      <c r="F161" s="485"/>
      <c r="G161" s="84"/>
      <c r="H161" s="84"/>
      <c r="I161" s="84"/>
      <c r="J161" s="84"/>
      <c r="K161" s="84"/>
      <c r="L161" s="84"/>
      <c r="M161" s="84"/>
      <c r="N161" s="84"/>
      <c r="O161" s="84"/>
      <c r="P161" s="84"/>
      <c r="Q161" s="84"/>
      <c r="R161" s="84"/>
      <c r="S161" s="84"/>
      <c r="T161" s="84"/>
      <c r="U161" s="84"/>
      <c r="V161" s="84"/>
      <c r="W161" s="84"/>
      <c r="X161" s="84"/>
      <c r="Y161" s="84"/>
      <c r="Z161" s="84"/>
    </row>
    <row r="162" spans="1:26">
      <c r="A162" s="484"/>
      <c r="B162" s="485"/>
      <c r="C162" s="485"/>
      <c r="D162" s="486"/>
      <c r="E162" s="487"/>
      <c r="F162" s="485"/>
      <c r="G162" s="84"/>
      <c r="H162" s="84"/>
      <c r="I162" s="84"/>
      <c r="J162" s="84"/>
      <c r="K162" s="84"/>
      <c r="L162" s="84"/>
      <c r="M162" s="84"/>
      <c r="N162" s="84"/>
      <c r="O162" s="84"/>
      <c r="P162" s="84"/>
      <c r="Q162" s="84"/>
      <c r="R162" s="84"/>
      <c r="S162" s="84"/>
      <c r="T162" s="84"/>
      <c r="U162" s="84"/>
      <c r="V162" s="84"/>
      <c r="W162" s="84"/>
      <c r="X162" s="84"/>
      <c r="Y162" s="84"/>
      <c r="Z162" s="84"/>
    </row>
    <row r="163" spans="1:26">
      <c r="A163" s="484"/>
      <c r="B163" s="485"/>
      <c r="C163" s="485"/>
      <c r="D163" s="486"/>
      <c r="E163" s="487"/>
      <c r="F163" s="485"/>
      <c r="G163" s="84"/>
      <c r="H163" s="84"/>
      <c r="I163" s="84"/>
      <c r="J163" s="84"/>
      <c r="K163" s="84"/>
      <c r="L163" s="84"/>
      <c r="M163" s="84"/>
      <c r="N163" s="84"/>
      <c r="O163" s="84"/>
      <c r="P163" s="84"/>
      <c r="Q163" s="84"/>
      <c r="R163" s="84"/>
      <c r="S163" s="84"/>
      <c r="T163" s="84"/>
      <c r="U163" s="84"/>
      <c r="V163" s="84"/>
      <c r="W163" s="84"/>
      <c r="X163" s="84"/>
      <c r="Y163" s="84"/>
      <c r="Z163" s="84"/>
    </row>
    <row r="164" spans="1:26">
      <c r="A164" s="484"/>
      <c r="B164" s="485"/>
      <c r="C164" s="485"/>
      <c r="D164" s="486"/>
      <c r="E164" s="487"/>
      <c r="F164" s="485"/>
      <c r="G164" s="84"/>
      <c r="H164" s="84"/>
      <c r="I164" s="84"/>
      <c r="J164" s="84"/>
      <c r="K164" s="84"/>
      <c r="L164" s="84"/>
      <c r="M164" s="84"/>
      <c r="N164" s="84"/>
      <c r="O164" s="84"/>
      <c r="P164" s="84"/>
      <c r="Q164" s="84"/>
      <c r="R164" s="84"/>
      <c r="S164" s="84"/>
      <c r="T164" s="84"/>
      <c r="U164" s="84"/>
      <c r="V164" s="84"/>
      <c r="W164" s="84"/>
      <c r="X164" s="84"/>
      <c r="Y164" s="84"/>
      <c r="Z164" s="84"/>
    </row>
    <row r="165" spans="1:26">
      <c r="A165" s="484"/>
      <c r="B165" s="485"/>
      <c r="C165" s="485"/>
      <c r="D165" s="486"/>
      <c r="E165" s="487"/>
      <c r="F165" s="485"/>
      <c r="G165" s="84"/>
      <c r="H165" s="84"/>
      <c r="I165" s="84"/>
      <c r="J165" s="84"/>
      <c r="K165" s="84"/>
      <c r="L165" s="84"/>
      <c r="M165" s="84"/>
      <c r="N165" s="84"/>
      <c r="O165" s="84"/>
      <c r="P165" s="84"/>
      <c r="Q165" s="84"/>
      <c r="R165" s="84"/>
      <c r="S165" s="84"/>
      <c r="T165" s="84"/>
      <c r="U165" s="84"/>
      <c r="V165" s="84"/>
      <c r="W165" s="84"/>
      <c r="X165" s="84"/>
      <c r="Y165" s="84"/>
      <c r="Z165" s="84"/>
    </row>
    <row r="166" spans="1:26">
      <c r="A166" s="484"/>
      <c r="B166" s="485"/>
      <c r="C166" s="485"/>
      <c r="D166" s="486"/>
      <c r="E166" s="487"/>
      <c r="F166" s="485"/>
      <c r="G166" s="84"/>
      <c r="H166" s="84"/>
      <c r="I166" s="84"/>
      <c r="J166" s="84"/>
      <c r="K166" s="84"/>
      <c r="L166" s="84"/>
      <c r="M166" s="84"/>
      <c r="N166" s="84"/>
      <c r="O166" s="84"/>
      <c r="P166" s="84"/>
      <c r="Q166" s="84"/>
      <c r="R166" s="84"/>
      <c r="S166" s="84"/>
      <c r="T166" s="84"/>
      <c r="U166" s="84"/>
      <c r="V166" s="84"/>
      <c r="W166" s="84"/>
      <c r="X166" s="84"/>
      <c r="Y166" s="84"/>
      <c r="Z166" s="84"/>
    </row>
    <row r="167" spans="1:26">
      <c r="A167" s="484"/>
      <c r="B167" s="485"/>
      <c r="C167" s="485"/>
      <c r="D167" s="486"/>
      <c r="E167" s="487"/>
      <c r="F167" s="485"/>
      <c r="G167" s="84"/>
      <c r="H167" s="84"/>
      <c r="I167" s="84"/>
      <c r="J167" s="84"/>
      <c r="K167" s="84"/>
      <c r="L167" s="84"/>
      <c r="M167" s="84"/>
      <c r="N167" s="84"/>
      <c r="O167" s="84"/>
      <c r="P167" s="84"/>
      <c r="Q167" s="84"/>
      <c r="R167" s="84"/>
      <c r="S167" s="84"/>
      <c r="T167" s="84"/>
      <c r="U167" s="84"/>
      <c r="V167" s="84"/>
      <c r="W167" s="84"/>
      <c r="X167" s="84"/>
      <c r="Y167" s="84"/>
      <c r="Z167" s="84"/>
    </row>
    <row r="168" spans="1:26">
      <c r="A168" s="484"/>
      <c r="B168" s="485"/>
      <c r="C168" s="485"/>
      <c r="D168" s="486"/>
      <c r="E168" s="487"/>
      <c r="F168" s="485"/>
      <c r="G168" s="84"/>
      <c r="H168" s="84"/>
      <c r="I168" s="84"/>
      <c r="J168" s="84"/>
      <c r="K168" s="84"/>
      <c r="L168" s="84"/>
      <c r="M168" s="84"/>
      <c r="N168" s="84"/>
      <c r="O168" s="84"/>
      <c r="P168" s="84"/>
      <c r="Q168" s="84"/>
      <c r="R168" s="84"/>
      <c r="S168" s="84"/>
      <c r="T168" s="84"/>
      <c r="U168" s="84"/>
      <c r="V168" s="84"/>
      <c r="W168" s="84"/>
      <c r="X168" s="84"/>
      <c r="Y168" s="84"/>
      <c r="Z168" s="84"/>
    </row>
    <row r="169" spans="1:26">
      <c r="A169" s="484"/>
      <c r="B169" s="485"/>
      <c r="C169" s="485"/>
      <c r="D169" s="486"/>
      <c r="E169" s="487"/>
      <c r="F169" s="485"/>
      <c r="G169" s="84"/>
      <c r="H169" s="84"/>
      <c r="I169" s="84"/>
      <c r="J169" s="84"/>
      <c r="K169" s="84"/>
      <c r="L169" s="84"/>
      <c r="M169" s="84"/>
      <c r="N169" s="84"/>
      <c r="O169" s="84"/>
      <c r="P169" s="84"/>
      <c r="Q169" s="84"/>
      <c r="R169" s="84"/>
      <c r="S169" s="84"/>
      <c r="T169" s="84"/>
      <c r="U169" s="84"/>
      <c r="V169" s="84"/>
      <c r="W169" s="84"/>
      <c r="X169" s="84"/>
      <c r="Y169" s="84"/>
      <c r="Z169" s="84"/>
    </row>
    <row r="170" spans="1:26">
      <c r="A170" s="484"/>
      <c r="B170" s="485"/>
      <c r="C170" s="485"/>
      <c r="D170" s="486"/>
      <c r="E170" s="487"/>
      <c r="F170" s="485"/>
      <c r="G170" s="84"/>
      <c r="H170" s="84"/>
      <c r="I170" s="84"/>
      <c r="J170" s="84"/>
      <c r="K170" s="84"/>
      <c r="L170" s="84"/>
      <c r="M170" s="84"/>
      <c r="N170" s="84"/>
      <c r="O170" s="84"/>
      <c r="P170" s="84"/>
      <c r="Q170" s="84"/>
      <c r="R170" s="84"/>
      <c r="S170" s="84"/>
      <c r="T170" s="84"/>
      <c r="U170" s="84"/>
      <c r="V170" s="84"/>
      <c r="W170" s="84"/>
      <c r="X170" s="84"/>
      <c r="Y170" s="84"/>
      <c r="Z170" s="84"/>
    </row>
    <row r="171" spans="1:26">
      <c r="A171" s="484"/>
      <c r="B171" s="485"/>
      <c r="C171" s="485"/>
      <c r="D171" s="486"/>
      <c r="E171" s="487"/>
      <c r="F171" s="485"/>
      <c r="G171" s="84"/>
      <c r="H171" s="84"/>
      <c r="I171" s="84"/>
      <c r="J171" s="84"/>
      <c r="K171" s="84"/>
      <c r="L171" s="84"/>
      <c r="M171" s="84"/>
      <c r="N171" s="84"/>
      <c r="O171" s="84"/>
      <c r="P171" s="84"/>
      <c r="Q171" s="84"/>
      <c r="R171" s="84"/>
      <c r="S171" s="84"/>
      <c r="T171" s="84"/>
      <c r="U171" s="84"/>
      <c r="V171" s="84"/>
      <c r="W171" s="84"/>
      <c r="X171" s="84"/>
      <c r="Y171" s="84"/>
      <c r="Z171" s="84"/>
    </row>
    <row r="172" spans="1:26">
      <c r="A172" s="484"/>
      <c r="B172" s="485"/>
      <c r="C172" s="485"/>
      <c r="D172" s="486"/>
      <c r="E172" s="487"/>
      <c r="F172" s="485"/>
      <c r="G172" s="84"/>
      <c r="H172" s="84"/>
      <c r="I172" s="84"/>
      <c r="J172" s="84"/>
      <c r="K172" s="84"/>
      <c r="L172" s="84"/>
      <c r="M172" s="84"/>
      <c r="N172" s="84"/>
      <c r="O172" s="84"/>
      <c r="P172" s="84"/>
      <c r="Q172" s="84"/>
      <c r="R172" s="84"/>
      <c r="S172" s="84"/>
      <c r="T172" s="84"/>
      <c r="U172" s="84"/>
      <c r="V172" s="84"/>
      <c r="W172" s="84"/>
      <c r="X172" s="84"/>
      <c r="Y172" s="84"/>
      <c r="Z172" s="84"/>
    </row>
    <row r="173" spans="1:26">
      <c r="A173" s="484"/>
      <c r="B173" s="485"/>
      <c r="C173" s="485"/>
      <c r="D173" s="486"/>
      <c r="E173" s="487"/>
      <c r="F173" s="485"/>
      <c r="G173" s="84"/>
      <c r="H173" s="84"/>
      <c r="I173" s="84"/>
      <c r="J173" s="84"/>
      <c r="K173" s="84"/>
      <c r="L173" s="84"/>
      <c r="M173" s="84"/>
      <c r="N173" s="84"/>
      <c r="O173" s="84"/>
      <c r="P173" s="84"/>
      <c r="Q173" s="84"/>
      <c r="R173" s="84"/>
      <c r="S173" s="84"/>
      <c r="T173" s="84"/>
      <c r="U173" s="84"/>
      <c r="V173" s="84"/>
      <c r="W173" s="84"/>
      <c r="X173" s="84"/>
      <c r="Y173" s="84"/>
      <c r="Z173" s="84"/>
    </row>
    <row r="174" spans="1:26">
      <c r="A174" s="484"/>
      <c r="B174" s="485"/>
      <c r="C174" s="485"/>
      <c r="D174" s="486"/>
      <c r="E174" s="487"/>
      <c r="F174" s="485"/>
      <c r="G174" s="84"/>
      <c r="H174" s="84"/>
      <c r="I174" s="84"/>
      <c r="J174" s="84"/>
      <c r="K174" s="84"/>
      <c r="L174" s="84"/>
      <c r="M174" s="84"/>
      <c r="N174" s="84"/>
      <c r="O174" s="84"/>
      <c r="P174" s="84"/>
      <c r="Q174" s="84"/>
      <c r="R174" s="84"/>
      <c r="S174" s="84"/>
      <c r="T174" s="84"/>
      <c r="U174" s="84"/>
      <c r="V174" s="84"/>
      <c r="W174" s="84"/>
      <c r="X174" s="84"/>
      <c r="Y174" s="84"/>
      <c r="Z174" s="84"/>
    </row>
    <row r="175" spans="1:26">
      <c r="A175" s="484"/>
      <c r="B175" s="485"/>
      <c r="C175" s="485"/>
      <c r="D175" s="486"/>
      <c r="E175" s="487"/>
      <c r="F175" s="485"/>
      <c r="G175" s="84"/>
      <c r="H175" s="84"/>
      <c r="I175" s="84"/>
      <c r="J175" s="84"/>
      <c r="K175" s="84"/>
      <c r="L175" s="84"/>
      <c r="M175" s="84"/>
      <c r="N175" s="84"/>
      <c r="O175" s="84"/>
      <c r="P175" s="84"/>
      <c r="Q175" s="84"/>
      <c r="R175" s="84"/>
      <c r="S175" s="84"/>
      <c r="T175" s="84"/>
      <c r="U175" s="84"/>
      <c r="V175" s="84"/>
      <c r="W175" s="84"/>
      <c r="X175" s="84"/>
      <c r="Y175" s="84"/>
      <c r="Z175" s="84"/>
    </row>
    <row r="176" spans="1:26">
      <c r="A176" s="484"/>
      <c r="B176" s="485"/>
      <c r="C176" s="485"/>
      <c r="D176" s="486"/>
      <c r="E176" s="487"/>
      <c r="F176" s="485"/>
      <c r="G176" s="84"/>
      <c r="H176" s="84"/>
      <c r="I176" s="84"/>
      <c r="J176" s="84"/>
      <c r="K176" s="84"/>
      <c r="L176" s="84"/>
      <c r="M176" s="84"/>
      <c r="N176" s="84"/>
      <c r="O176" s="84"/>
      <c r="P176" s="84"/>
      <c r="Q176" s="84"/>
      <c r="R176" s="84"/>
      <c r="S176" s="84"/>
      <c r="T176" s="84"/>
      <c r="U176" s="84"/>
      <c r="V176" s="84"/>
      <c r="W176" s="84"/>
      <c r="X176" s="84"/>
      <c r="Y176" s="84"/>
      <c r="Z176" s="84"/>
    </row>
    <row r="177" spans="1:26">
      <c r="A177" s="484"/>
      <c r="B177" s="485"/>
      <c r="C177" s="485"/>
      <c r="D177" s="486"/>
      <c r="E177" s="487"/>
      <c r="F177" s="485"/>
      <c r="G177" s="84"/>
      <c r="H177" s="84"/>
      <c r="I177" s="84"/>
      <c r="J177" s="84"/>
      <c r="K177" s="84"/>
      <c r="L177" s="84"/>
      <c r="M177" s="84"/>
      <c r="N177" s="84"/>
      <c r="O177" s="84"/>
      <c r="P177" s="84"/>
      <c r="Q177" s="84"/>
      <c r="R177" s="84"/>
      <c r="S177" s="84"/>
      <c r="T177" s="84"/>
      <c r="U177" s="84"/>
      <c r="V177" s="84"/>
      <c r="W177" s="84"/>
      <c r="X177" s="84"/>
      <c r="Y177" s="84"/>
      <c r="Z177" s="84"/>
    </row>
    <row r="178" spans="1:26">
      <c r="A178" s="484"/>
      <c r="B178" s="485"/>
      <c r="C178" s="485"/>
      <c r="D178" s="486"/>
      <c r="E178" s="487"/>
      <c r="F178" s="485"/>
      <c r="G178" s="84"/>
      <c r="H178" s="84"/>
      <c r="I178" s="84"/>
      <c r="J178" s="84"/>
      <c r="K178" s="84"/>
      <c r="L178" s="84"/>
      <c r="M178" s="84"/>
      <c r="N178" s="84"/>
      <c r="O178" s="84"/>
      <c r="P178" s="84"/>
      <c r="Q178" s="84"/>
      <c r="R178" s="84"/>
      <c r="S178" s="84"/>
      <c r="T178" s="84"/>
      <c r="U178" s="84"/>
      <c r="V178" s="84"/>
      <c r="W178" s="84"/>
      <c r="X178" s="84"/>
      <c r="Y178" s="84"/>
      <c r="Z178" s="84"/>
    </row>
    <row r="179" spans="1:26">
      <c r="A179" s="484"/>
      <c r="B179" s="485"/>
      <c r="C179" s="485"/>
      <c r="D179" s="486"/>
      <c r="E179" s="487"/>
      <c r="F179" s="485"/>
      <c r="G179" s="84"/>
      <c r="H179" s="84"/>
      <c r="I179" s="84"/>
      <c r="J179" s="84"/>
      <c r="K179" s="84"/>
      <c r="L179" s="84"/>
      <c r="M179" s="84"/>
      <c r="N179" s="84"/>
      <c r="O179" s="84"/>
      <c r="P179" s="84"/>
      <c r="Q179" s="84"/>
      <c r="R179" s="84"/>
      <c r="S179" s="84"/>
      <c r="T179" s="84"/>
      <c r="U179" s="84"/>
      <c r="V179" s="84"/>
      <c r="W179" s="84"/>
      <c r="X179" s="84"/>
      <c r="Y179" s="84"/>
      <c r="Z179" s="84"/>
    </row>
    <row r="180" spans="1:26">
      <c r="A180" s="484"/>
      <c r="B180" s="485"/>
      <c r="C180" s="485"/>
      <c r="D180" s="486"/>
      <c r="E180" s="487"/>
      <c r="F180" s="485"/>
      <c r="G180" s="84"/>
      <c r="H180" s="84"/>
      <c r="I180" s="84"/>
      <c r="J180" s="84"/>
      <c r="K180" s="84"/>
      <c r="L180" s="84"/>
      <c r="M180" s="84"/>
      <c r="N180" s="84"/>
      <c r="O180" s="84"/>
      <c r="P180" s="84"/>
      <c r="Q180" s="84"/>
      <c r="R180" s="84"/>
      <c r="S180" s="84"/>
      <c r="T180" s="84"/>
      <c r="U180" s="84"/>
      <c r="V180" s="84"/>
      <c r="W180" s="84"/>
      <c r="X180" s="84"/>
      <c r="Y180" s="84"/>
      <c r="Z180" s="84"/>
    </row>
    <row r="181" spans="1:26">
      <c r="A181" s="484"/>
      <c r="B181" s="485"/>
      <c r="C181" s="485"/>
      <c r="D181" s="486"/>
      <c r="E181" s="487"/>
      <c r="F181" s="485"/>
      <c r="G181" s="84"/>
      <c r="H181" s="84"/>
      <c r="I181" s="84"/>
      <c r="J181" s="84"/>
      <c r="K181" s="84"/>
      <c r="L181" s="84"/>
      <c r="M181" s="84"/>
      <c r="N181" s="84"/>
      <c r="O181" s="84"/>
      <c r="P181" s="84"/>
      <c r="Q181" s="84"/>
      <c r="R181" s="84"/>
      <c r="S181" s="84"/>
      <c r="T181" s="84"/>
      <c r="U181" s="84"/>
      <c r="V181" s="84"/>
      <c r="W181" s="84"/>
      <c r="X181" s="84"/>
      <c r="Y181" s="84"/>
      <c r="Z181" s="84"/>
    </row>
    <row r="182" spans="1:26">
      <c r="A182" s="484"/>
      <c r="B182" s="485"/>
      <c r="C182" s="485"/>
      <c r="D182" s="486"/>
      <c r="E182" s="487"/>
      <c r="F182" s="485"/>
      <c r="G182" s="84"/>
      <c r="H182" s="84"/>
      <c r="I182" s="84"/>
      <c r="J182" s="84"/>
      <c r="K182" s="84"/>
      <c r="L182" s="84"/>
      <c r="M182" s="84"/>
      <c r="N182" s="84"/>
      <c r="O182" s="84"/>
      <c r="P182" s="84"/>
      <c r="Q182" s="84"/>
      <c r="R182" s="84"/>
      <c r="S182" s="84"/>
      <c r="T182" s="84"/>
      <c r="U182" s="84"/>
      <c r="V182" s="84"/>
      <c r="W182" s="84"/>
      <c r="X182" s="84"/>
      <c r="Y182" s="84"/>
      <c r="Z182" s="84"/>
    </row>
    <row r="183" spans="1:26">
      <c r="A183" s="484"/>
      <c r="B183" s="485"/>
      <c r="C183" s="485"/>
      <c r="D183" s="486"/>
      <c r="E183" s="487"/>
      <c r="F183" s="485"/>
      <c r="G183" s="84"/>
      <c r="H183" s="84"/>
      <c r="I183" s="84"/>
      <c r="J183" s="84"/>
      <c r="K183" s="84"/>
      <c r="L183" s="84"/>
      <c r="M183" s="84"/>
      <c r="N183" s="84"/>
      <c r="O183" s="84"/>
      <c r="P183" s="84"/>
      <c r="Q183" s="84"/>
      <c r="R183" s="84"/>
      <c r="S183" s="84"/>
      <c r="T183" s="84"/>
      <c r="U183" s="84"/>
      <c r="V183" s="84"/>
      <c r="W183" s="84"/>
      <c r="X183" s="84"/>
      <c r="Y183" s="84"/>
      <c r="Z183" s="84"/>
    </row>
    <row r="184" spans="1:26">
      <c r="A184" s="484"/>
      <c r="B184" s="485"/>
      <c r="C184" s="485"/>
      <c r="D184" s="486"/>
      <c r="E184" s="487"/>
      <c r="F184" s="485"/>
      <c r="G184" s="84"/>
      <c r="H184" s="84"/>
      <c r="I184" s="84"/>
      <c r="J184" s="84"/>
      <c r="K184" s="84"/>
      <c r="L184" s="84"/>
      <c r="M184" s="84"/>
      <c r="N184" s="84"/>
      <c r="O184" s="84"/>
      <c r="P184" s="84"/>
      <c r="Q184" s="84"/>
      <c r="R184" s="84"/>
      <c r="S184" s="84"/>
      <c r="T184" s="84"/>
      <c r="U184" s="84"/>
      <c r="V184" s="84"/>
      <c r="W184" s="84"/>
      <c r="X184" s="84"/>
      <c r="Y184" s="84"/>
      <c r="Z184" s="84"/>
    </row>
    <row r="185" spans="1:26">
      <c r="A185" s="484"/>
      <c r="B185" s="485"/>
      <c r="C185" s="485"/>
      <c r="D185" s="486"/>
      <c r="E185" s="487"/>
      <c r="F185" s="485"/>
      <c r="G185" s="84"/>
      <c r="H185" s="84"/>
      <c r="I185" s="84"/>
      <c r="J185" s="84"/>
      <c r="K185" s="84"/>
      <c r="L185" s="84"/>
      <c r="M185" s="84"/>
      <c r="N185" s="84"/>
      <c r="O185" s="84"/>
      <c r="P185" s="84"/>
      <c r="Q185" s="84"/>
      <c r="R185" s="84"/>
      <c r="S185" s="84"/>
      <c r="T185" s="84"/>
      <c r="U185" s="84"/>
      <c r="V185" s="84"/>
      <c r="W185" s="84"/>
      <c r="X185" s="84"/>
      <c r="Y185" s="84"/>
      <c r="Z185" s="84"/>
    </row>
    <row r="186" spans="1:26">
      <c r="A186" s="484"/>
      <c r="B186" s="485"/>
      <c r="C186" s="485"/>
      <c r="D186" s="486"/>
      <c r="E186" s="487"/>
      <c r="F186" s="485"/>
      <c r="G186" s="84"/>
      <c r="H186" s="84"/>
      <c r="I186" s="84"/>
      <c r="J186" s="84"/>
      <c r="K186" s="84"/>
      <c r="L186" s="84"/>
      <c r="M186" s="84"/>
      <c r="N186" s="84"/>
      <c r="O186" s="84"/>
      <c r="P186" s="84"/>
      <c r="Q186" s="84"/>
      <c r="R186" s="84"/>
      <c r="S186" s="84"/>
      <c r="T186" s="84"/>
      <c r="U186" s="84"/>
      <c r="V186" s="84"/>
      <c r="W186" s="84"/>
      <c r="X186" s="84"/>
      <c r="Y186" s="84"/>
      <c r="Z186" s="84"/>
    </row>
    <row r="187" spans="1:26">
      <c r="A187" s="484"/>
      <c r="B187" s="485"/>
      <c r="C187" s="485"/>
      <c r="D187" s="486"/>
      <c r="E187" s="487"/>
      <c r="F187" s="485"/>
      <c r="G187" s="84"/>
      <c r="H187" s="84"/>
      <c r="I187" s="84"/>
      <c r="J187" s="84"/>
      <c r="K187" s="84"/>
      <c r="L187" s="84"/>
      <c r="M187" s="84"/>
      <c r="N187" s="84"/>
      <c r="O187" s="84"/>
      <c r="P187" s="84"/>
      <c r="Q187" s="84"/>
      <c r="R187" s="84"/>
      <c r="S187" s="84"/>
      <c r="T187" s="84"/>
      <c r="U187" s="84"/>
      <c r="V187" s="84"/>
      <c r="W187" s="84"/>
      <c r="X187" s="84"/>
      <c r="Y187" s="84"/>
      <c r="Z187" s="84"/>
    </row>
    <row r="188" spans="1:26">
      <c r="A188" s="484"/>
      <c r="B188" s="485"/>
      <c r="C188" s="485"/>
      <c r="D188" s="486"/>
      <c r="E188" s="487"/>
      <c r="F188" s="485"/>
      <c r="G188" s="84"/>
      <c r="H188" s="84"/>
      <c r="I188" s="84"/>
      <c r="J188" s="84"/>
      <c r="K188" s="84"/>
      <c r="L188" s="84"/>
      <c r="M188" s="84"/>
      <c r="N188" s="84"/>
      <c r="O188" s="84"/>
      <c r="P188" s="84"/>
      <c r="Q188" s="84"/>
      <c r="R188" s="84"/>
      <c r="S188" s="84"/>
      <c r="T188" s="84"/>
      <c r="U188" s="84"/>
      <c r="V188" s="84"/>
      <c r="W188" s="84"/>
      <c r="X188" s="84"/>
      <c r="Y188" s="84"/>
      <c r="Z188" s="84"/>
    </row>
    <row r="189" spans="1:26">
      <c r="A189" s="484"/>
      <c r="B189" s="485"/>
      <c r="C189" s="485"/>
      <c r="D189" s="486"/>
      <c r="E189" s="487"/>
      <c r="F189" s="485"/>
      <c r="G189" s="84"/>
      <c r="H189" s="84"/>
      <c r="I189" s="84"/>
      <c r="J189" s="84"/>
      <c r="K189" s="84"/>
      <c r="L189" s="84"/>
      <c r="M189" s="84"/>
      <c r="N189" s="84"/>
      <c r="O189" s="84"/>
      <c r="P189" s="84"/>
      <c r="Q189" s="84"/>
      <c r="R189" s="84"/>
      <c r="S189" s="84"/>
      <c r="T189" s="84"/>
      <c r="U189" s="84"/>
      <c r="V189" s="84"/>
      <c r="W189" s="84"/>
      <c r="X189" s="84"/>
      <c r="Y189" s="84"/>
      <c r="Z189" s="84"/>
    </row>
    <row r="190" spans="1:26">
      <c r="A190" s="484"/>
      <c r="B190" s="485"/>
      <c r="C190" s="485"/>
      <c r="D190" s="486"/>
      <c r="E190" s="487"/>
      <c r="F190" s="485"/>
      <c r="G190" s="84"/>
      <c r="H190" s="84"/>
      <c r="I190" s="84"/>
      <c r="J190" s="84"/>
      <c r="K190" s="84"/>
      <c r="L190" s="84"/>
      <c r="M190" s="84"/>
      <c r="N190" s="84"/>
      <c r="O190" s="84"/>
      <c r="P190" s="84"/>
      <c r="Q190" s="84"/>
      <c r="R190" s="84"/>
      <c r="S190" s="84"/>
      <c r="T190" s="84"/>
      <c r="U190" s="84"/>
      <c r="V190" s="84"/>
      <c r="W190" s="84"/>
      <c r="X190" s="84"/>
      <c r="Y190" s="84"/>
      <c r="Z190" s="84"/>
    </row>
    <row r="191" spans="1:26">
      <c r="A191" s="484"/>
      <c r="B191" s="485"/>
      <c r="C191" s="485"/>
      <c r="D191" s="486"/>
      <c r="E191" s="487"/>
      <c r="F191" s="485"/>
      <c r="G191" s="84"/>
      <c r="H191" s="84"/>
      <c r="I191" s="84"/>
      <c r="J191" s="84"/>
      <c r="K191" s="84"/>
      <c r="L191" s="84"/>
      <c r="M191" s="84"/>
      <c r="N191" s="84"/>
      <c r="O191" s="84"/>
      <c r="P191" s="84"/>
      <c r="Q191" s="84"/>
      <c r="R191" s="84"/>
      <c r="S191" s="84"/>
      <c r="T191" s="84"/>
      <c r="U191" s="84"/>
      <c r="V191" s="84"/>
      <c r="W191" s="84"/>
      <c r="X191" s="84"/>
      <c r="Y191" s="84"/>
      <c r="Z191" s="84"/>
    </row>
    <row r="192" spans="1:26">
      <c r="A192" s="484"/>
      <c r="B192" s="485"/>
      <c r="C192" s="485"/>
      <c r="D192" s="486"/>
      <c r="E192" s="487"/>
      <c r="F192" s="485"/>
      <c r="G192" s="84"/>
      <c r="H192" s="84"/>
      <c r="I192" s="84"/>
      <c r="J192" s="84"/>
      <c r="K192" s="84"/>
      <c r="L192" s="84"/>
      <c r="M192" s="84"/>
      <c r="N192" s="84"/>
      <c r="O192" s="84"/>
      <c r="P192" s="84"/>
      <c r="Q192" s="84"/>
      <c r="R192" s="84"/>
      <c r="S192" s="84"/>
      <c r="T192" s="84"/>
      <c r="U192" s="84"/>
      <c r="V192" s="84"/>
      <c r="W192" s="84"/>
      <c r="X192" s="84"/>
      <c r="Y192" s="84"/>
      <c r="Z192" s="84"/>
    </row>
    <row r="193" spans="1:26">
      <c r="A193" s="484"/>
      <c r="B193" s="485"/>
      <c r="C193" s="485"/>
      <c r="D193" s="486"/>
      <c r="E193" s="487"/>
      <c r="F193" s="485"/>
      <c r="G193" s="84"/>
      <c r="H193" s="84"/>
      <c r="I193" s="84"/>
      <c r="J193" s="84"/>
      <c r="K193" s="84"/>
      <c r="L193" s="84"/>
      <c r="M193" s="84"/>
      <c r="N193" s="84"/>
      <c r="O193" s="84"/>
      <c r="P193" s="84"/>
      <c r="Q193" s="84"/>
      <c r="R193" s="84"/>
      <c r="S193" s="84"/>
      <c r="T193" s="84"/>
      <c r="U193" s="84"/>
      <c r="V193" s="84"/>
      <c r="W193" s="84"/>
      <c r="X193" s="84"/>
      <c r="Y193" s="84"/>
      <c r="Z193" s="84"/>
    </row>
    <row r="194" spans="1:26">
      <c r="A194" s="484"/>
      <c r="B194" s="485"/>
      <c r="C194" s="485"/>
      <c r="D194" s="486"/>
      <c r="E194" s="487"/>
      <c r="F194" s="485"/>
      <c r="G194" s="84"/>
      <c r="H194" s="84"/>
      <c r="I194" s="84"/>
      <c r="J194" s="84"/>
      <c r="K194" s="84"/>
      <c r="L194" s="84"/>
      <c r="M194" s="84"/>
      <c r="N194" s="84"/>
      <c r="O194" s="84"/>
      <c r="P194" s="84"/>
      <c r="Q194" s="84"/>
      <c r="R194" s="84"/>
      <c r="S194" s="84"/>
      <c r="T194" s="84"/>
      <c r="U194" s="84"/>
      <c r="V194" s="84"/>
      <c r="W194" s="84"/>
      <c r="X194" s="84"/>
      <c r="Y194" s="84"/>
      <c r="Z194" s="84"/>
    </row>
    <row r="195" spans="1:26">
      <c r="A195" s="484"/>
      <c r="B195" s="485"/>
      <c r="C195" s="485"/>
      <c r="D195" s="486"/>
      <c r="E195" s="487"/>
      <c r="F195" s="485"/>
      <c r="G195" s="84"/>
      <c r="H195" s="84"/>
      <c r="I195" s="84"/>
      <c r="J195" s="84"/>
      <c r="K195" s="84"/>
      <c r="L195" s="84"/>
      <c r="M195" s="84"/>
      <c r="N195" s="84"/>
      <c r="O195" s="84"/>
      <c r="P195" s="84"/>
      <c r="Q195" s="84"/>
      <c r="R195" s="84"/>
      <c r="S195" s="84"/>
      <c r="T195" s="84"/>
      <c r="U195" s="84"/>
      <c r="V195" s="84"/>
      <c r="W195" s="84"/>
      <c r="X195" s="84"/>
      <c r="Y195" s="84"/>
      <c r="Z195" s="84"/>
    </row>
  </sheetData>
  <autoFilter ref="A1:F46" xr:uid="{00000000-0009-0000-0000-00000B000000}"/>
  <mergeCells count="22">
    <mergeCell ref="B28:B29"/>
    <mergeCell ref="F31:F32"/>
    <mergeCell ref="D25:D32"/>
    <mergeCell ref="C31:C32"/>
    <mergeCell ref="F28:F29"/>
    <mergeCell ref="B31:B32"/>
    <mergeCell ref="E28:E29"/>
    <mergeCell ref="F16:F18"/>
    <mergeCell ref="E16:E18"/>
    <mergeCell ref="D16:D18"/>
    <mergeCell ref="C28:C29"/>
    <mergeCell ref="E31:E32"/>
    <mergeCell ref="E37:E40"/>
    <mergeCell ref="B33:B36"/>
    <mergeCell ref="F37:F38"/>
    <mergeCell ref="C33:C36"/>
    <mergeCell ref="D33:D36"/>
    <mergeCell ref="E33:E36"/>
    <mergeCell ref="F33:F36"/>
    <mergeCell ref="B37:B38"/>
    <mergeCell ref="C37:C38"/>
    <mergeCell ref="D37:D40"/>
  </mergeCells>
  <phoneticPr fontId="163" type="noConversion"/>
  <hyperlinks>
    <hyperlink ref="E41" r:id="rId1" location="video" xr:uid="{00000000-0004-0000-0B00-000000000000}"/>
  </hyperlinks>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AA200"/>
  <sheetViews>
    <sheetView workbookViewId="0">
      <pane ySplit="1" topLeftCell="A2" activePane="bottomLeft" state="frozen"/>
      <selection pane="bottomLeft"/>
    </sheetView>
  </sheetViews>
  <sheetFormatPr baseColWidth="10" defaultRowHeight="16"/>
  <cols>
    <col min="1" max="1" width="14.83203125" customWidth="1"/>
    <col min="2" max="2" width="10.83203125" customWidth="1"/>
    <col min="3" max="3" width="19.5" customWidth="1"/>
    <col min="4" max="4" width="32.33203125" customWidth="1"/>
    <col min="5" max="27" width="8"/>
  </cols>
  <sheetData>
    <row r="1" spans="1:27">
      <c r="A1" s="488" t="s">
        <v>0</v>
      </c>
      <c r="B1" s="488" t="s">
        <v>3967</v>
      </c>
      <c r="C1" s="488" t="s">
        <v>1</v>
      </c>
      <c r="D1" s="489" t="s">
        <v>3968</v>
      </c>
      <c r="E1" s="490" t="s">
        <v>25</v>
      </c>
      <c r="F1" s="490" t="s">
        <v>26</v>
      </c>
      <c r="G1" s="490" t="s">
        <v>27</v>
      </c>
      <c r="H1" s="490" t="s">
        <v>28</v>
      </c>
      <c r="I1" s="490" t="s">
        <v>29</v>
      </c>
      <c r="J1" s="37"/>
      <c r="K1" s="37"/>
      <c r="L1" s="37"/>
      <c r="M1" s="37"/>
      <c r="N1" s="37"/>
      <c r="O1" s="37"/>
      <c r="P1" s="37"/>
      <c r="Q1" s="37"/>
      <c r="R1" s="37"/>
      <c r="S1" s="37"/>
      <c r="T1" s="37"/>
      <c r="U1" s="37"/>
      <c r="V1" s="37"/>
      <c r="W1" s="37"/>
      <c r="X1" s="37"/>
      <c r="Y1" s="37"/>
      <c r="Z1" s="37"/>
      <c r="AA1" s="37"/>
    </row>
    <row r="2" spans="1:27">
      <c r="A2" s="491" t="s">
        <v>10</v>
      </c>
      <c r="B2" s="492" t="s">
        <v>3969</v>
      </c>
      <c r="C2" s="493">
        <v>100001064667</v>
      </c>
      <c r="D2" s="493" t="s">
        <v>3970</v>
      </c>
      <c r="E2" s="265">
        <v>44335</v>
      </c>
      <c r="F2" s="278" t="s">
        <v>21</v>
      </c>
      <c r="G2" s="278" t="s">
        <v>35</v>
      </c>
      <c r="H2" s="37"/>
      <c r="I2" s="37"/>
      <c r="J2" s="37"/>
      <c r="K2" s="37"/>
      <c r="L2" s="37"/>
      <c r="M2" s="37"/>
      <c r="N2" s="37"/>
      <c r="O2" s="37"/>
      <c r="P2" s="37"/>
      <c r="Q2" s="37"/>
      <c r="R2" s="37"/>
      <c r="S2" s="37"/>
      <c r="T2" s="37"/>
      <c r="U2" s="37"/>
      <c r="V2" s="37"/>
      <c r="W2" s="37"/>
      <c r="X2" s="37"/>
      <c r="Y2" s="37"/>
      <c r="Z2" s="37"/>
      <c r="AA2" s="37"/>
    </row>
    <row r="3" spans="1:27">
      <c r="A3" s="491" t="s">
        <v>10</v>
      </c>
      <c r="B3" s="492" t="s">
        <v>3969</v>
      </c>
      <c r="C3" s="493">
        <v>100013621498</v>
      </c>
      <c r="D3" s="493" t="s">
        <v>3971</v>
      </c>
      <c r="E3" s="265">
        <v>44335</v>
      </c>
      <c r="F3" s="278" t="s">
        <v>3972</v>
      </c>
      <c r="G3" s="278" t="s">
        <v>35</v>
      </c>
      <c r="H3" s="37"/>
      <c r="I3" s="37"/>
      <c r="J3" s="278"/>
      <c r="K3" s="37"/>
      <c r="L3" s="37"/>
      <c r="M3" s="37"/>
      <c r="N3" s="37"/>
      <c r="O3" s="37"/>
      <c r="P3" s="37"/>
      <c r="Q3" s="37"/>
      <c r="R3" s="37"/>
      <c r="S3" s="37"/>
      <c r="T3" s="37"/>
      <c r="U3" s="37"/>
      <c r="V3" s="37"/>
      <c r="W3" s="37"/>
      <c r="X3" s="37"/>
      <c r="Y3" s="37"/>
      <c r="Z3" s="37"/>
      <c r="AA3" s="37"/>
    </row>
    <row r="4" spans="1:27">
      <c r="A4" s="491" t="s">
        <v>14</v>
      </c>
      <c r="B4" s="492" t="s">
        <v>3969</v>
      </c>
      <c r="C4" s="493">
        <v>100002906347</v>
      </c>
      <c r="D4" s="493" t="s">
        <v>3973</v>
      </c>
      <c r="E4" s="265">
        <v>44335</v>
      </c>
      <c r="F4" s="278" t="s">
        <v>21</v>
      </c>
      <c r="G4" s="278" t="s">
        <v>35</v>
      </c>
      <c r="H4" s="37"/>
      <c r="I4" s="37"/>
      <c r="J4" s="37"/>
      <c r="K4" s="37"/>
      <c r="L4" s="37"/>
      <c r="M4" s="37"/>
      <c r="N4" s="37"/>
      <c r="O4" s="37"/>
      <c r="P4" s="37"/>
      <c r="Q4" s="37"/>
      <c r="R4" s="37"/>
      <c r="S4" s="37"/>
      <c r="T4" s="37"/>
      <c r="U4" s="37"/>
      <c r="V4" s="37"/>
      <c r="W4" s="37"/>
      <c r="X4" s="37"/>
      <c r="Y4" s="37"/>
      <c r="Z4" s="37"/>
      <c r="AA4" s="37"/>
    </row>
    <row r="5" spans="1:27">
      <c r="A5" s="491" t="s">
        <v>16</v>
      </c>
      <c r="B5" s="492" t="s">
        <v>3969</v>
      </c>
      <c r="C5" s="493">
        <v>100009054388</v>
      </c>
      <c r="D5" s="493" t="s">
        <v>3974</v>
      </c>
      <c r="E5" s="265">
        <v>44335</v>
      </c>
      <c r="F5" s="278" t="s">
        <v>3975</v>
      </c>
      <c r="G5" s="278" t="s">
        <v>35</v>
      </c>
      <c r="H5" s="37"/>
      <c r="I5" s="37"/>
      <c r="J5" s="37"/>
      <c r="K5" s="37"/>
      <c r="L5" s="37"/>
      <c r="M5" s="37"/>
      <c r="N5" s="37"/>
      <c r="O5" s="37"/>
      <c r="P5" s="37"/>
      <c r="Q5" s="37"/>
      <c r="R5" s="37"/>
      <c r="S5" s="37"/>
      <c r="T5" s="37"/>
      <c r="U5" s="37"/>
      <c r="V5" s="37"/>
      <c r="W5" s="37"/>
      <c r="X5" s="37"/>
      <c r="Y5" s="37"/>
      <c r="Z5" s="37"/>
      <c r="AA5" s="37"/>
    </row>
    <row r="6" spans="1:27">
      <c r="A6" s="491" t="s">
        <v>10</v>
      </c>
      <c r="B6" s="492" t="s">
        <v>3969</v>
      </c>
      <c r="C6" s="493">
        <v>100013503918</v>
      </c>
      <c r="D6" s="493" t="s">
        <v>3976</v>
      </c>
      <c r="E6" s="265">
        <v>44335</v>
      </c>
      <c r="F6" s="278" t="s">
        <v>21</v>
      </c>
      <c r="G6" s="278" t="s">
        <v>35</v>
      </c>
      <c r="H6" s="37"/>
      <c r="I6" s="37"/>
      <c r="J6" s="37"/>
      <c r="K6" s="37"/>
      <c r="L6" s="37"/>
      <c r="M6" s="37"/>
      <c r="N6" s="37"/>
      <c r="O6" s="37"/>
      <c r="P6" s="37"/>
      <c r="Q6" s="37"/>
      <c r="R6" s="37"/>
      <c r="S6" s="37"/>
      <c r="T6" s="37"/>
      <c r="U6" s="37"/>
      <c r="V6" s="37"/>
      <c r="W6" s="37"/>
      <c r="X6" s="37"/>
      <c r="Y6" s="37"/>
      <c r="Z6" s="37"/>
      <c r="AA6" s="37"/>
    </row>
    <row r="7" spans="1:27">
      <c r="A7" s="491" t="s">
        <v>16</v>
      </c>
      <c r="B7" s="492" t="s">
        <v>3969</v>
      </c>
      <c r="C7" s="493">
        <v>100014232467</v>
      </c>
      <c r="D7" s="493" t="s">
        <v>3977</v>
      </c>
      <c r="E7" s="265">
        <v>44335</v>
      </c>
      <c r="F7" s="278" t="s">
        <v>3975</v>
      </c>
      <c r="G7" s="278" t="s">
        <v>35</v>
      </c>
      <c r="H7" s="37"/>
      <c r="I7" s="37"/>
      <c r="J7" s="37"/>
      <c r="K7" s="37"/>
      <c r="L7" s="37"/>
      <c r="M7" s="37"/>
      <c r="N7" s="37"/>
      <c r="O7" s="37"/>
      <c r="P7" s="37"/>
      <c r="Q7" s="37"/>
      <c r="R7" s="37"/>
      <c r="S7" s="37"/>
      <c r="T7" s="37"/>
      <c r="U7" s="37"/>
      <c r="V7" s="37"/>
      <c r="W7" s="37"/>
      <c r="X7" s="37"/>
      <c r="Y7" s="37"/>
      <c r="Z7" s="37"/>
      <c r="AA7" s="37"/>
    </row>
    <row r="8" spans="1:27">
      <c r="A8" s="491" t="s">
        <v>6</v>
      </c>
      <c r="B8" s="492" t="s">
        <v>3969</v>
      </c>
      <c r="C8" s="493">
        <v>100016642627</v>
      </c>
      <c r="D8" s="493" t="s">
        <v>3978</v>
      </c>
      <c r="E8" s="265">
        <v>44335</v>
      </c>
      <c r="F8" s="278" t="s">
        <v>21</v>
      </c>
      <c r="G8" s="278" t="s">
        <v>35</v>
      </c>
      <c r="H8" s="37"/>
      <c r="I8" s="37"/>
      <c r="J8" s="37"/>
      <c r="K8" s="37"/>
      <c r="L8" s="37"/>
      <c r="M8" s="37"/>
      <c r="N8" s="37"/>
      <c r="O8" s="37"/>
      <c r="P8" s="37"/>
      <c r="Q8" s="37"/>
      <c r="R8" s="37"/>
      <c r="S8" s="37"/>
      <c r="T8" s="37"/>
      <c r="U8" s="37"/>
      <c r="V8" s="37"/>
      <c r="W8" s="37"/>
      <c r="X8" s="37"/>
      <c r="Y8" s="37"/>
      <c r="Z8" s="37"/>
      <c r="AA8" s="37"/>
    </row>
    <row r="9" spans="1:27">
      <c r="A9" s="491" t="s">
        <v>11</v>
      </c>
      <c r="B9" s="492" t="s">
        <v>3969</v>
      </c>
      <c r="C9" s="493">
        <v>286048638</v>
      </c>
      <c r="D9" s="493" t="s">
        <v>3979</v>
      </c>
      <c r="E9" s="265">
        <v>44335</v>
      </c>
      <c r="F9" s="278" t="s">
        <v>35</v>
      </c>
      <c r="G9" s="278" t="s">
        <v>35</v>
      </c>
      <c r="H9" s="37"/>
      <c r="I9" s="37"/>
      <c r="J9" s="37"/>
      <c r="K9" s="37"/>
      <c r="L9" s="37"/>
      <c r="M9" s="37"/>
      <c r="N9" s="37"/>
      <c r="O9" s="37"/>
      <c r="P9" s="37"/>
      <c r="Q9" s="37"/>
      <c r="R9" s="37"/>
      <c r="S9" s="37"/>
      <c r="T9" s="37"/>
      <c r="U9" s="37"/>
      <c r="V9" s="37"/>
      <c r="W9" s="37"/>
      <c r="X9" s="37"/>
      <c r="Y9" s="37"/>
      <c r="Z9" s="37"/>
      <c r="AA9" s="37"/>
    </row>
    <row r="10" spans="1:27">
      <c r="A10" s="491" t="s">
        <v>14</v>
      </c>
      <c r="B10" s="492" t="s">
        <v>3969</v>
      </c>
      <c r="C10" s="493">
        <v>100001378317</v>
      </c>
      <c r="D10" s="493" t="s">
        <v>3980</v>
      </c>
      <c r="E10" s="265">
        <v>44335</v>
      </c>
      <c r="F10" s="278" t="s">
        <v>21</v>
      </c>
      <c r="G10" s="278" t="s">
        <v>35</v>
      </c>
      <c r="H10" s="37"/>
      <c r="I10" s="37"/>
      <c r="J10" s="37"/>
      <c r="K10" s="37"/>
      <c r="L10" s="37"/>
      <c r="M10" s="37"/>
      <c r="N10" s="37"/>
      <c r="O10" s="37"/>
      <c r="P10" s="37"/>
      <c r="Q10" s="37"/>
      <c r="R10" s="37"/>
      <c r="S10" s="37"/>
      <c r="T10" s="37"/>
      <c r="U10" s="37"/>
      <c r="V10" s="37"/>
      <c r="W10" s="37"/>
      <c r="X10" s="37"/>
      <c r="Y10" s="37"/>
      <c r="Z10" s="37"/>
      <c r="AA10" s="37"/>
    </row>
    <row r="11" spans="1:27">
      <c r="A11" s="491" t="s">
        <v>16</v>
      </c>
      <c r="B11" s="492" t="s">
        <v>3969</v>
      </c>
      <c r="C11" s="493">
        <v>100005575046</v>
      </c>
      <c r="D11" s="493" t="s">
        <v>3981</v>
      </c>
      <c r="E11" s="265">
        <v>44335</v>
      </c>
      <c r="F11" s="278" t="s">
        <v>21</v>
      </c>
      <c r="G11" s="37"/>
      <c r="H11" s="37"/>
      <c r="I11" s="37"/>
      <c r="J11" s="37"/>
      <c r="K11" s="37"/>
      <c r="L11" s="37"/>
      <c r="M11" s="37"/>
      <c r="N11" s="37"/>
      <c r="O11" s="37"/>
      <c r="P11" s="37"/>
      <c r="Q11" s="37"/>
      <c r="R11" s="37"/>
      <c r="S11" s="37"/>
      <c r="T11" s="37"/>
      <c r="U11" s="37"/>
      <c r="V11" s="37"/>
      <c r="W11" s="37"/>
      <c r="X11" s="37"/>
      <c r="Y11" s="37"/>
      <c r="Z11" s="37"/>
      <c r="AA11" s="37"/>
    </row>
    <row r="12" spans="1:27">
      <c r="A12" s="491" t="s">
        <v>11</v>
      </c>
      <c r="B12" s="492" t="s">
        <v>3969</v>
      </c>
      <c r="C12" s="493">
        <v>100005868397</v>
      </c>
      <c r="D12" s="493" t="s">
        <v>3982</v>
      </c>
      <c r="E12" s="265">
        <v>44333</v>
      </c>
      <c r="F12" s="278" t="s">
        <v>37</v>
      </c>
      <c r="G12" s="278" t="s">
        <v>35</v>
      </c>
      <c r="H12" s="37"/>
      <c r="I12" s="37"/>
      <c r="J12" s="37"/>
      <c r="K12" s="37"/>
      <c r="L12" s="37"/>
      <c r="M12" s="37"/>
      <c r="N12" s="37"/>
      <c r="O12" s="37"/>
      <c r="P12" s="37"/>
      <c r="Q12" s="37"/>
      <c r="R12" s="37"/>
      <c r="S12" s="37"/>
      <c r="T12" s="37"/>
      <c r="U12" s="37"/>
      <c r="V12" s="37"/>
      <c r="W12" s="37"/>
      <c r="X12" s="37"/>
      <c r="Y12" s="37"/>
      <c r="Z12" s="37"/>
      <c r="AA12" s="37"/>
    </row>
    <row r="13" spans="1:27">
      <c r="A13" s="491" t="s">
        <v>10</v>
      </c>
      <c r="B13" s="492" t="s">
        <v>3969</v>
      </c>
      <c r="C13" s="493">
        <v>100011936707</v>
      </c>
      <c r="D13" s="493" t="s">
        <v>3983</v>
      </c>
      <c r="E13" s="265">
        <v>44333</v>
      </c>
      <c r="F13" s="278" t="s">
        <v>36</v>
      </c>
      <c r="G13" s="278" t="s">
        <v>35</v>
      </c>
      <c r="H13" s="37"/>
      <c r="I13" s="37"/>
      <c r="J13" s="37"/>
      <c r="K13" s="37"/>
      <c r="L13" s="37"/>
      <c r="M13" s="37"/>
      <c r="N13" s="37"/>
      <c r="O13" s="37"/>
      <c r="P13" s="37"/>
      <c r="Q13" s="37"/>
      <c r="R13" s="37"/>
      <c r="S13" s="37"/>
      <c r="T13" s="37"/>
      <c r="U13" s="37"/>
      <c r="V13" s="37"/>
      <c r="W13" s="37"/>
      <c r="X13" s="37"/>
      <c r="Y13" s="37"/>
      <c r="Z13" s="37"/>
      <c r="AA13" s="37"/>
    </row>
    <row r="14" spans="1:27">
      <c r="A14" s="491" t="s">
        <v>6</v>
      </c>
      <c r="B14" s="492" t="s">
        <v>3969</v>
      </c>
      <c r="C14" s="493">
        <v>100016408487</v>
      </c>
      <c r="D14" s="493" t="s">
        <v>3984</v>
      </c>
      <c r="E14" s="265">
        <v>44335</v>
      </c>
      <c r="F14" s="278" t="s">
        <v>21</v>
      </c>
      <c r="G14" s="278" t="s">
        <v>35</v>
      </c>
      <c r="H14" s="37"/>
      <c r="I14" s="37"/>
      <c r="J14" s="37"/>
      <c r="K14" s="37"/>
      <c r="L14" s="37"/>
      <c r="M14" s="37"/>
      <c r="N14" s="37"/>
      <c r="O14" s="37"/>
      <c r="P14" s="37"/>
      <c r="Q14" s="37"/>
      <c r="R14" s="37"/>
      <c r="S14" s="37"/>
      <c r="T14" s="37"/>
      <c r="U14" s="37"/>
      <c r="V14" s="37"/>
      <c r="W14" s="37"/>
      <c r="X14" s="37"/>
      <c r="Y14" s="37"/>
      <c r="Z14" s="37"/>
      <c r="AA14" s="37"/>
    </row>
    <row r="15" spans="1:27">
      <c r="A15" s="491" t="s">
        <v>18</v>
      </c>
      <c r="B15" s="492" t="s">
        <v>3969</v>
      </c>
      <c r="C15" s="493">
        <v>2628693267</v>
      </c>
      <c r="D15" s="493" t="s">
        <v>3985</v>
      </c>
      <c r="E15" s="265">
        <v>44335</v>
      </c>
      <c r="F15" s="278" t="s">
        <v>3986</v>
      </c>
      <c r="G15" s="278" t="s">
        <v>35</v>
      </c>
      <c r="H15" s="37"/>
      <c r="I15" s="37"/>
      <c r="J15" s="37"/>
      <c r="K15" s="37"/>
      <c r="L15" s="37"/>
      <c r="M15" s="37"/>
      <c r="N15" s="37"/>
      <c r="O15" s="37"/>
      <c r="P15" s="37"/>
      <c r="Q15" s="37"/>
      <c r="R15" s="37"/>
      <c r="S15" s="37"/>
      <c r="T15" s="37"/>
      <c r="U15" s="37"/>
      <c r="V15" s="37"/>
      <c r="W15" s="37"/>
      <c r="X15" s="37"/>
      <c r="Y15" s="37"/>
      <c r="Z15" s="37"/>
      <c r="AA15" s="37"/>
    </row>
    <row r="16" spans="1:27">
      <c r="A16" s="491" t="s">
        <v>17</v>
      </c>
      <c r="B16" s="492" t="s">
        <v>3969</v>
      </c>
      <c r="C16" s="493">
        <v>100013532446</v>
      </c>
      <c r="D16" s="493" t="s">
        <v>3987</v>
      </c>
      <c r="E16" s="265">
        <v>44335</v>
      </c>
      <c r="F16" s="278" t="s">
        <v>22</v>
      </c>
      <c r="G16" s="278" t="s">
        <v>35</v>
      </c>
      <c r="H16" s="37"/>
      <c r="I16" s="37"/>
      <c r="J16" s="37"/>
      <c r="K16" s="37"/>
      <c r="L16" s="37"/>
      <c r="M16" s="37"/>
      <c r="N16" s="37"/>
      <c r="O16" s="37"/>
      <c r="P16" s="37"/>
      <c r="Q16" s="37"/>
      <c r="R16" s="37"/>
      <c r="S16" s="37"/>
      <c r="T16" s="37"/>
      <c r="U16" s="37"/>
      <c r="V16" s="37"/>
      <c r="W16" s="37"/>
      <c r="X16" s="37"/>
      <c r="Y16" s="37"/>
      <c r="Z16" s="37"/>
      <c r="AA16" s="37"/>
    </row>
    <row r="17" spans="1:27">
      <c r="A17" s="491" t="s">
        <v>3988</v>
      </c>
      <c r="B17" s="492" t="s">
        <v>3989</v>
      </c>
      <c r="C17" s="493">
        <v>100015036836</v>
      </c>
      <c r="D17" s="493" t="s">
        <v>3990</v>
      </c>
      <c r="E17" s="265">
        <v>44334</v>
      </c>
      <c r="F17" s="278" t="s">
        <v>3991</v>
      </c>
      <c r="G17" s="278" t="s">
        <v>35</v>
      </c>
      <c r="H17" s="37"/>
      <c r="I17" s="37"/>
      <c r="J17" s="37"/>
      <c r="K17" s="37"/>
      <c r="L17" s="37"/>
      <c r="M17" s="37"/>
      <c r="N17" s="37"/>
      <c r="O17" s="37"/>
      <c r="P17" s="37"/>
      <c r="Q17" s="37"/>
      <c r="R17" s="37"/>
      <c r="S17" s="37"/>
      <c r="T17" s="37"/>
      <c r="U17" s="37"/>
      <c r="V17" s="37"/>
      <c r="W17" s="37"/>
      <c r="X17" s="37"/>
      <c r="Y17" s="37"/>
      <c r="Z17" s="37"/>
      <c r="AA17" s="37"/>
    </row>
    <row r="18" spans="1:27">
      <c r="A18" s="491" t="s">
        <v>19</v>
      </c>
      <c r="B18" s="492" t="s">
        <v>3989</v>
      </c>
      <c r="C18" s="493">
        <v>100011573177</v>
      </c>
      <c r="D18" s="493" t="s">
        <v>3992</v>
      </c>
      <c r="E18" s="265">
        <v>44334</v>
      </c>
      <c r="F18" s="278" t="s">
        <v>51</v>
      </c>
      <c r="G18" s="278" t="s">
        <v>35</v>
      </c>
      <c r="H18" s="37"/>
      <c r="I18" s="37"/>
      <c r="J18" s="37"/>
      <c r="K18" s="37"/>
      <c r="L18" s="37"/>
      <c r="M18" s="37"/>
      <c r="N18" s="37"/>
      <c r="O18" s="37"/>
      <c r="P18" s="37"/>
      <c r="Q18" s="37"/>
      <c r="R18" s="37"/>
      <c r="S18" s="37"/>
      <c r="T18" s="37"/>
      <c r="U18" s="37"/>
      <c r="V18" s="37"/>
      <c r="W18" s="37"/>
      <c r="X18" s="37"/>
      <c r="Y18" s="37"/>
      <c r="Z18" s="37"/>
      <c r="AA18" s="37"/>
    </row>
    <row r="19" spans="1:27">
      <c r="A19" s="491" t="s">
        <v>14</v>
      </c>
      <c r="B19" s="492" t="s">
        <v>3989</v>
      </c>
      <c r="C19" s="493">
        <v>100011737036</v>
      </c>
      <c r="D19" s="493" t="s">
        <v>3993</v>
      </c>
      <c r="E19" s="265">
        <v>44335</v>
      </c>
      <c r="F19" s="278" t="s">
        <v>21</v>
      </c>
      <c r="G19" s="278" t="s">
        <v>35</v>
      </c>
      <c r="H19" s="37"/>
      <c r="I19" s="37"/>
      <c r="J19" s="37"/>
      <c r="K19" s="37"/>
      <c r="L19" s="37"/>
      <c r="M19" s="37"/>
      <c r="N19" s="37"/>
      <c r="O19" s="37"/>
      <c r="P19" s="37"/>
      <c r="Q19" s="37"/>
      <c r="R19" s="37"/>
      <c r="S19" s="37"/>
      <c r="T19" s="37"/>
      <c r="U19" s="37"/>
      <c r="V19" s="37"/>
      <c r="W19" s="37"/>
      <c r="X19" s="37"/>
      <c r="Y19" s="37"/>
      <c r="Z19" s="37"/>
      <c r="AA19" s="37"/>
    </row>
    <row r="20" spans="1:27">
      <c r="A20" s="491" t="s">
        <v>12</v>
      </c>
      <c r="B20" s="492" t="s">
        <v>3989</v>
      </c>
      <c r="C20" s="493">
        <v>100015279838</v>
      </c>
      <c r="D20" s="493" t="s">
        <v>3994</v>
      </c>
      <c r="E20" s="265">
        <v>44333</v>
      </c>
      <c r="F20" s="278" t="s">
        <v>51</v>
      </c>
      <c r="G20" s="278" t="s">
        <v>35</v>
      </c>
      <c r="H20" s="37"/>
      <c r="I20" s="37"/>
      <c r="J20" s="37"/>
      <c r="K20" s="37"/>
      <c r="L20" s="37"/>
      <c r="M20" s="37"/>
      <c r="N20" s="37"/>
      <c r="O20" s="37"/>
      <c r="P20" s="37"/>
      <c r="Q20" s="37"/>
      <c r="R20" s="37"/>
      <c r="S20" s="37"/>
      <c r="T20" s="37"/>
      <c r="U20" s="37"/>
      <c r="V20" s="37"/>
      <c r="W20" s="37"/>
      <c r="X20" s="37"/>
      <c r="Y20" s="37"/>
      <c r="Z20" s="37"/>
      <c r="AA20" s="37"/>
    </row>
    <row r="21" spans="1:27">
      <c r="A21" s="491" t="s">
        <v>18</v>
      </c>
      <c r="B21" s="492" t="s">
        <v>3989</v>
      </c>
      <c r="C21" s="493">
        <v>100013470227</v>
      </c>
      <c r="D21" s="494" t="s">
        <v>3995</v>
      </c>
      <c r="E21" s="265">
        <v>44333</v>
      </c>
      <c r="F21" s="278" t="s">
        <v>3996</v>
      </c>
      <c r="G21" s="278" t="s">
        <v>37</v>
      </c>
      <c r="H21" s="37"/>
      <c r="I21" s="37"/>
      <c r="J21" s="37"/>
      <c r="K21" s="37"/>
      <c r="L21" s="37"/>
      <c r="M21" s="37"/>
      <c r="N21" s="37"/>
      <c r="O21" s="37"/>
      <c r="P21" s="37"/>
      <c r="Q21" s="37"/>
      <c r="R21" s="37"/>
      <c r="S21" s="37"/>
      <c r="T21" s="37"/>
      <c r="U21" s="37"/>
      <c r="V21" s="37"/>
      <c r="W21" s="37"/>
      <c r="X21" s="37"/>
      <c r="Y21" s="37"/>
      <c r="Z21" s="37"/>
      <c r="AA21" s="37"/>
    </row>
    <row r="22" spans="1:27">
      <c r="A22" s="491" t="s">
        <v>11</v>
      </c>
      <c r="B22" s="492" t="s">
        <v>3989</v>
      </c>
      <c r="C22" s="493">
        <v>100015088176</v>
      </c>
      <c r="D22" s="493" t="s">
        <v>3997</v>
      </c>
      <c r="E22" s="265">
        <v>44335</v>
      </c>
      <c r="F22" s="278" t="s">
        <v>37</v>
      </c>
      <c r="G22" s="278" t="s">
        <v>35</v>
      </c>
      <c r="H22" s="37"/>
      <c r="I22" s="37"/>
      <c r="J22" s="37"/>
      <c r="K22" s="37"/>
      <c r="L22" s="37"/>
      <c r="M22" s="37"/>
      <c r="N22" s="37"/>
      <c r="O22" s="37"/>
      <c r="P22" s="37"/>
      <c r="Q22" s="37"/>
      <c r="R22" s="37"/>
      <c r="S22" s="37"/>
      <c r="T22" s="37"/>
      <c r="U22" s="37"/>
      <c r="V22" s="37"/>
      <c r="W22" s="37"/>
      <c r="X22" s="37"/>
      <c r="Y22" s="37"/>
      <c r="Z22" s="37"/>
      <c r="AA22" s="37"/>
    </row>
    <row r="23" spans="1:27">
      <c r="A23" s="491" t="s">
        <v>11</v>
      </c>
      <c r="B23" s="492" t="s">
        <v>3989</v>
      </c>
      <c r="C23" s="493">
        <v>48225117</v>
      </c>
      <c r="D23" s="494" t="s">
        <v>3998</v>
      </c>
      <c r="E23" s="265">
        <v>44335</v>
      </c>
      <c r="F23" s="278" t="s">
        <v>37</v>
      </c>
      <c r="G23" s="278" t="s">
        <v>35</v>
      </c>
      <c r="H23" s="37"/>
      <c r="I23" s="37"/>
      <c r="J23" s="37"/>
      <c r="K23" s="37"/>
      <c r="L23" s="37"/>
      <c r="M23" s="37"/>
      <c r="N23" s="37"/>
      <c r="O23" s="37"/>
      <c r="P23" s="37"/>
      <c r="Q23" s="37"/>
      <c r="R23" s="37"/>
      <c r="S23" s="37"/>
      <c r="T23" s="37"/>
      <c r="U23" s="37"/>
      <c r="V23" s="37"/>
      <c r="W23" s="37"/>
      <c r="X23" s="37"/>
      <c r="Y23" s="37"/>
      <c r="Z23" s="37"/>
      <c r="AA23" s="37"/>
    </row>
    <row r="24" spans="1:27">
      <c r="A24" s="491" t="s">
        <v>14</v>
      </c>
      <c r="B24" s="492" t="s">
        <v>3989</v>
      </c>
      <c r="C24" s="493">
        <v>100006910847</v>
      </c>
      <c r="D24" s="493" t="s">
        <v>3999</v>
      </c>
      <c r="E24" s="265">
        <v>44335</v>
      </c>
      <c r="F24" s="278" t="s">
        <v>4000</v>
      </c>
      <c r="G24" s="278" t="s">
        <v>35</v>
      </c>
      <c r="H24" s="37"/>
      <c r="I24" s="37"/>
      <c r="J24" s="37"/>
      <c r="K24" s="37"/>
      <c r="L24" s="37"/>
      <c r="M24" s="37"/>
      <c r="N24" s="37"/>
      <c r="O24" s="37"/>
      <c r="P24" s="37"/>
      <c r="Q24" s="37"/>
      <c r="R24" s="37"/>
      <c r="S24" s="37"/>
      <c r="T24" s="37"/>
      <c r="U24" s="37"/>
      <c r="V24" s="37"/>
      <c r="W24" s="37"/>
      <c r="X24" s="37"/>
      <c r="Y24" s="37"/>
      <c r="Z24" s="37"/>
      <c r="AA24" s="37"/>
    </row>
    <row r="25" spans="1:27">
      <c r="A25" s="491" t="s">
        <v>14</v>
      </c>
      <c r="B25" s="492" t="s">
        <v>3989</v>
      </c>
      <c r="C25" s="493">
        <v>100009169738</v>
      </c>
      <c r="D25" s="493" t="s">
        <v>4001</v>
      </c>
      <c r="E25" s="265">
        <v>44335</v>
      </c>
      <c r="F25" s="278" t="s">
        <v>22</v>
      </c>
      <c r="G25" s="278" t="s">
        <v>35</v>
      </c>
      <c r="H25" s="37"/>
      <c r="I25" s="37"/>
      <c r="J25" s="37"/>
      <c r="K25" s="37"/>
      <c r="L25" s="37"/>
      <c r="M25" s="37"/>
      <c r="N25" s="37"/>
      <c r="O25" s="37"/>
      <c r="P25" s="37"/>
      <c r="Q25" s="37"/>
      <c r="R25" s="37"/>
      <c r="S25" s="37"/>
      <c r="T25" s="37"/>
      <c r="U25" s="37"/>
      <c r="V25" s="37"/>
      <c r="W25" s="37"/>
      <c r="X25" s="37"/>
      <c r="Y25" s="37"/>
      <c r="Z25" s="37"/>
      <c r="AA25" s="37"/>
    </row>
    <row r="26" spans="1:27">
      <c r="A26" s="491" t="s">
        <v>6</v>
      </c>
      <c r="B26" s="492" t="s">
        <v>3989</v>
      </c>
      <c r="C26" s="493">
        <v>100014725007</v>
      </c>
      <c r="D26" s="493" t="s">
        <v>4002</v>
      </c>
      <c r="E26" s="265">
        <v>44335</v>
      </c>
      <c r="F26" s="278" t="s">
        <v>4003</v>
      </c>
      <c r="G26" s="278" t="s">
        <v>35</v>
      </c>
      <c r="H26" s="37"/>
      <c r="I26" s="37"/>
      <c r="J26" s="37"/>
      <c r="K26" s="37"/>
      <c r="L26" s="37"/>
      <c r="M26" s="37"/>
      <c r="N26" s="37"/>
      <c r="O26" s="37"/>
      <c r="P26" s="37"/>
      <c r="Q26" s="37"/>
      <c r="R26" s="37"/>
      <c r="S26" s="37"/>
      <c r="T26" s="37"/>
      <c r="U26" s="37"/>
      <c r="V26" s="37"/>
      <c r="W26" s="37"/>
      <c r="X26" s="37"/>
      <c r="Y26" s="37"/>
      <c r="Z26" s="37"/>
      <c r="AA26" s="37"/>
    </row>
    <row r="27" spans="1:27">
      <c r="A27" s="491" t="s">
        <v>19</v>
      </c>
      <c r="B27" s="492" t="s">
        <v>3989</v>
      </c>
      <c r="C27" s="493">
        <v>100014841606</v>
      </c>
      <c r="D27" s="493" t="s">
        <v>4004</v>
      </c>
      <c r="E27" s="265">
        <v>44333</v>
      </c>
      <c r="F27" s="278" t="s">
        <v>51</v>
      </c>
      <c r="G27" s="278" t="s">
        <v>35</v>
      </c>
      <c r="H27" s="37"/>
      <c r="I27" s="37"/>
      <c r="J27" s="37"/>
      <c r="K27" s="37"/>
      <c r="L27" s="37"/>
      <c r="M27" s="37"/>
      <c r="N27" s="37"/>
      <c r="O27" s="37"/>
      <c r="P27" s="37"/>
      <c r="Q27" s="37"/>
      <c r="R27" s="37"/>
      <c r="S27" s="37"/>
      <c r="T27" s="37"/>
      <c r="U27" s="37"/>
      <c r="V27" s="37"/>
      <c r="W27" s="37"/>
      <c r="X27" s="37"/>
      <c r="Y27" s="37"/>
      <c r="Z27" s="37"/>
      <c r="AA27" s="37"/>
    </row>
    <row r="28" spans="1:27">
      <c r="A28" s="491" t="s">
        <v>6</v>
      </c>
      <c r="B28" s="492" t="s">
        <v>3989</v>
      </c>
      <c r="C28" s="493">
        <v>100014911128</v>
      </c>
      <c r="D28" s="493" t="s">
        <v>4005</v>
      </c>
      <c r="E28" s="265">
        <v>44333</v>
      </c>
      <c r="F28" s="278" t="s">
        <v>36</v>
      </c>
      <c r="G28" s="278" t="s">
        <v>35</v>
      </c>
      <c r="H28" s="37"/>
      <c r="I28" s="37"/>
      <c r="J28" s="37"/>
      <c r="K28" s="37"/>
      <c r="L28" s="37"/>
      <c r="M28" s="37"/>
      <c r="N28" s="37"/>
      <c r="O28" s="37"/>
      <c r="P28" s="37"/>
      <c r="Q28" s="37"/>
      <c r="R28" s="37"/>
      <c r="S28" s="37"/>
      <c r="T28" s="37"/>
      <c r="U28" s="37"/>
      <c r="V28" s="37"/>
      <c r="W28" s="37"/>
      <c r="X28" s="37"/>
      <c r="Y28" s="37"/>
      <c r="Z28" s="37"/>
      <c r="AA28" s="37"/>
    </row>
    <row r="29" spans="1:27">
      <c r="A29" s="491" t="s">
        <v>19</v>
      </c>
      <c r="B29" s="492" t="s">
        <v>3989</v>
      </c>
      <c r="C29" s="493">
        <v>100016209447</v>
      </c>
      <c r="D29" s="493" t="s">
        <v>4006</v>
      </c>
      <c r="E29" s="265">
        <v>44334</v>
      </c>
      <c r="F29" s="278" t="s">
        <v>89</v>
      </c>
      <c r="G29" s="278" t="s">
        <v>35</v>
      </c>
      <c r="H29" s="37"/>
      <c r="I29" s="37"/>
      <c r="J29" s="37"/>
      <c r="K29" s="37"/>
      <c r="L29" s="37"/>
      <c r="M29" s="37"/>
      <c r="N29" s="37"/>
      <c r="O29" s="37"/>
      <c r="P29" s="37"/>
      <c r="Q29" s="37"/>
      <c r="R29" s="37"/>
      <c r="S29" s="37"/>
      <c r="T29" s="37"/>
      <c r="U29" s="37"/>
      <c r="V29" s="37"/>
      <c r="W29" s="37"/>
      <c r="X29" s="37"/>
      <c r="Y29" s="37"/>
      <c r="Z29" s="37"/>
      <c r="AA29" s="37"/>
    </row>
    <row r="30" spans="1:27">
      <c r="A30" s="491" t="s">
        <v>17</v>
      </c>
      <c r="B30" s="492" t="s">
        <v>3989</v>
      </c>
      <c r="C30" s="493">
        <v>100016441517</v>
      </c>
      <c r="D30" s="493" t="s">
        <v>4007</v>
      </c>
      <c r="E30" s="265">
        <v>44335</v>
      </c>
      <c r="F30" s="278" t="s">
        <v>22</v>
      </c>
      <c r="G30" s="278" t="s">
        <v>35</v>
      </c>
      <c r="H30" s="37"/>
      <c r="I30" s="37"/>
      <c r="J30" s="37"/>
      <c r="K30" s="37"/>
      <c r="L30" s="37"/>
      <c r="M30" s="37"/>
      <c r="N30" s="37"/>
      <c r="O30" s="37"/>
      <c r="P30" s="37"/>
      <c r="Q30" s="37"/>
      <c r="R30" s="37"/>
      <c r="S30" s="37"/>
      <c r="T30" s="37"/>
      <c r="U30" s="37"/>
      <c r="V30" s="37"/>
      <c r="W30" s="37"/>
      <c r="X30" s="37"/>
      <c r="Y30" s="37"/>
      <c r="Z30" s="37"/>
      <c r="AA30" s="37"/>
    </row>
    <row r="31" spans="1:27">
      <c r="A31" s="491" t="s">
        <v>14</v>
      </c>
      <c r="B31" s="492" t="s">
        <v>3989</v>
      </c>
      <c r="C31" s="493">
        <v>1739159508</v>
      </c>
      <c r="D31" s="493" t="s">
        <v>4008</v>
      </c>
      <c r="E31" s="265">
        <v>44335</v>
      </c>
      <c r="F31" s="278" t="s">
        <v>4009</v>
      </c>
      <c r="G31" s="278" t="s">
        <v>35</v>
      </c>
      <c r="H31" s="37"/>
      <c r="I31" s="37"/>
      <c r="J31" s="37"/>
      <c r="K31" s="37"/>
      <c r="L31" s="37"/>
      <c r="M31" s="37"/>
      <c r="N31" s="37"/>
      <c r="O31" s="37"/>
      <c r="P31" s="37"/>
      <c r="Q31" s="37"/>
      <c r="R31" s="37"/>
      <c r="S31" s="37"/>
      <c r="T31" s="37"/>
      <c r="U31" s="37"/>
      <c r="V31" s="37"/>
      <c r="W31" s="37"/>
      <c r="X31" s="37"/>
      <c r="Y31" s="37"/>
      <c r="Z31" s="37"/>
      <c r="AA31" s="37"/>
    </row>
    <row r="32" spans="1:27">
      <c r="A32" s="491" t="s">
        <v>12</v>
      </c>
      <c r="B32" s="492" t="s">
        <v>3989</v>
      </c>
      <c r="C32" s="493">
        <v>2101382627</v>
      </c>
      <c r="D32" s="493" t="s">
        <v>4010</v>
      </c>
      <c r="E32" s="265">
        <v>44333</v>
      </c>
      <c r="F32" s="278" t="s">
        <v>95</v>
      </c>
      <c r="G32" s="278" t="s">
        <v>35</v>
      </c>
      <c r="H32" s="37"/>
      <c r="I32" s="37"/>
      <c r="J32" s="37"/>
      <c r="K32" s="37"/>
      <c r="L32" s="37"/>
      <c r="M32" s="37"/>
      <c r="N32" s="37"/>
      <c r="O32" s="37"/>
      <c r="P32" s="37"/>
      <c r="Q32" s="37"/>
      <c r="R32" s="37"/>
      <c r="S32" s="37"/>
      <c r="T32" s="37"/>
      <c r="U32" s="37"/>
      <c r="V32" s="37"/>
      <c r="W32" s="37"/>
      <c r="X32" s="37"/>
      <c r="Y32" s="37"/>
      <c r="Z32" s="37"/>
      <c r="AA32" s="37"/>
    </row>
    <row r="33" spans="1:27">
      <c r="A33" s="491" t="s">
        <v>18</v>
      </c>
      <c r="B33" s="492" t="s">
        <v>3989</v>
      </c>
      <c r="C33" s="493">
        <v>100007398068</v>
      </c>
      <c r="D33" s="493" t="s">
        <v>4011</v>
      </c>
      <c r="E33" s="265">
        <v>44335</v>
      </c>
      <c r="F33" s="278" t="s">
        <v>4012</v>
      </c>
      <c r="G33" s="278" t="s">
        <v>35</v>
      </c>
      <c r="H33" s="37"/>
      <c r="I33" s="37"/>
      <c r="J33" s="37"/>
      <c r="K33" s="37"/>
      <c r="L33" s="37"/>
      <c r="M33" s="37"/>
      <c r="N33" s="37"/>
      <c r="O33" s="37"/>
      <c r="P33" s="37"/>
      <c r="Q33" s="37"/>
      <c r="R33" s="37"/>
      <c r="S33" s="37"/>
      <c r="T33" s="37"/>
      <c r="U33" s="37"/>
      <c r="V33" s="37"/>
      <c r="W33" s="37"/>
      <c r="X33" s="37"/>
      <c r="Y33" s="37"/>
      <c r="Z33" s="37"/>
      <c r="AA33" s="37"/>
    </row>
    <row r="34" spans="1:27">
      <c r="A34" s="491" t="s">
        <v>6</v>
      </c>
      <c r="B34" s="492" t="s">
        <v>3989</v>
      </c>
      <c r="C34" s="493">
        <v>100007210107</v>
      </c>
      <c r="D34" s="493" t="s">
        <v>4013</v>
      </c>
      <c r="E34" s="265">
        <v>44335</v>
      </c>
      <c r="F34" s="278" t="s">
        <v>21</v>
      </c>
      <c r="G34" s="278" t="s">
        <v>35</v>
      </c>
      <c r="H34" s="37"/>
      <c r="I34" s="37"/>
      <c r="J34" s="37"/>
      <c r="K34" s="37"/>
      <c r="L34" s="37"/>
      <c r="M34" s="37"/>
      <c r="N34" s="37"/>
      <c r="O34" s="37"/>
      <c r="P34" s="37"/>
      <c r="Q34" s="37"/>
      <c r="R34" s="37"/>
      <c r="S34" s="37"/>
      <c r="T34" s="37"/>
      <c r="U34" s="37"/>
      <c r="V34" s="37"/>
      <c r="W34" s="37"/>
      <c r="X34" s="37"/>
      <c r="Y34" s="37"/>
      <c r="Z34" s="37"/>
      <c r="AA34" s="37"/>
    </row>
    <row r="35" spans="1:27">
      <c r="A35" s="491" t="s">
        <v>14</v>
      </c>
      <c r="B35" s="492" t="s">
        <v>3989</v>
      </c>
      <c r="C35" s="493">
        <v>100009658457</v>
      </c>
      <c r="D35" s="493" t="s">
        <v>4014</v>
      </c>
      <c r="E35" s="265">
        <v>44335</v>
      </c>
      <c r="F35" s="278" t="s">
        <v>4015</v>
      </c>
      <c r="G35" s="278" t="s">
        <v>35</v>
      </c>
      <c r="H35" s="37"/>
      <c r="I35" s="37"/>
      <c r="J35" s="37"/>
      <c r="K35" s="37"/>
      <c r="L35" s="37"/>
      <c r="M35" s="37"/>
      <c r="N35" s="37"/>
      <c r="O35" s="37"/>
      <c r="P35" s="37"/>
      <c r="Q35" s="37"/>
      <c r="R35" s="37"/>
      <c r="S35" s="37"/>
      <c r="T35" s="37"/>
      <c r="U35" s="37"/>
      <c r="V35" s="37"/>
      <c r="W35" s="37"/>
      <c r="X35" s="37"/>
      <c r="Y35" s="37"/>
      <c r="Z35" s="37"/>
      <c r="AA35" s="37"/>
    </row>
    <row r="36" spans="1:27">
      <c r="A36" s="491" t="s">
        <v>6</v>
      </c>
      <c r="B36" s="492" t="s">
        <v>3989</v>
      </c>
      <c r="C36" s="493">
        <v>100015251216</v>
      </c>
      <c r="D36" s="493" t="s">
        <v>4016</v>
      </c>
      <c r="E36" s="265">
        <v>44335</v>
      </c>
      <c r="F36" s="278" t="s">
        <v>21</v>
      </c>
      <c r="G36" s="278" t="s">
        <v>35</v>
      </c>
      <c r="H36" s="37"/>
      <c r="I36" s="37"/>
      <c r="J36" s="37"/>
      <c r="K36" s="37"/>
      <c r="L36" s="37"/>
      <c r="M36" s="37"/>
      <c r="N36" s="37"/>
      <c r="O36" s="37"/>
      <c r="P36" s="37"/>
      <c r="Q36" s="37"/>
      <c r="R36" s="37"/>
      <c r="S36" s="37"/>
      <c r="T36" s="37"/>
      <c r="U36" s="37"/>
      <c r="V36" s="37"/>
      <c r="W36" s="37"/>
      <c r="X36" s="37"/>
      <c r="Y36" s="37"/>
      <c r="Z36" s="37"/>
      <c r="AA36" s="37"/>
    </row>
    <row r="37" spans="1:27">
      <c r="A37" s="491" t="s">
        <v>12</v>
      </c>
      <c r="B37" s="492" t="s">
        <v>3989</v>
      </c>
      <c r="C37" s="493">
        <v>100016471678</v>
      </c>
      <c r="D37" s="493" t="s">
        <v>4017</v>
      </c>
      <c r="E37" s="265">
        <v>44333</v>
      </c>
      <c r="F37" s="278" t="s">
        <v>21</v>
      </c>
      <c r="G37" s="278" t="s">
        <v>35</v>
      </c>
      <c r="H37" s="37"/>
      <c r="I37" s="37"/>
      <c r="J37" s="37"/>
      <c r="K37" s="37"/>
      <c r="L37" s="37"/>
      <c r="M37" s="37"/>
      <c r="N37" s="37"/>
      <c r="O37" s="37"/>
      <c r="P37" s="37"/>
      <c r="Q37" s="37"/>
      <c r="R37" s="37"/>
      <c r="S37" s="37"/>
      <c r="T37" s="37"/>
      <c r="U37" s="37"/>
      <c r="V37" s="37"/>
      <c r="W37" s="37"/>
      <c r="X37" s="37"/>
      <c r="Y37" s="37"/>
      <c r="Z37" s="37"/>
      <c r="AA37" s="37"/>
    </row>
    <row r="38" spans="1:27">
      <c r="A38" s="491" t="s">
        <v>14</v>
      </c>
      <c r="B38" s="492" t="s">
        <v>3989</v>
      </c>
      <c r="C38" s="493">
        <v>1586860608</v>
      </c>
      <c r="D38" s="493" t="s">
        <v>4018</v>
      </c>
      <c r="E38" s="265">
        <v>44335</v>
      </c>
      <c r="F38" s="278" t="s">
        <v>2416</v>
      </c>
      <c r="G38" s="278" t="s">
        <v>35</v>
      </c>
      <c r="H38" s="37"/>
      <c r="I38" s="37"/>
      <c r="J38" s="37"/>
      <c r="K38" s="37"/>
      <c r="L38" s="37"/>
      <c r="M38" s="37"/>
      <c r="N38" s="37"/>
      <c r="O38" s="37"/>
      <c r="P38" s="37"/>
      <c r="Q38" s="37"/>
      <c r="R38" s="37"/>
      <c r="S38" s="37"/>
      <c r="T38" s="37"/>
      <c r="U38" s="37"/>
      <c r="V38" s="37"/>
      <c r="W38" s="37"/>
      <c r="X38" s="37"/>
      <c r="Y38" s="37"/>
      <c r="Z38" s="37"/>
      <c r="AA38" s="37"/>
    </row>
    <row r="39" spans="1:27">
      <c r="A39" s="491" t="s">
        <v>12</v>
      </c>
      <c r="B39" s="492" t="s">
        <v>3989</v>
      </c>
      <c r="C39" s="493">
        <v>47573067</v>
      </c>
      <c r="D39" s="493" t="s">
        <v>4019</v>
      </c>
      <c r="E39" s="265">
        <v>44335</v>
      </c>
      <c r="F39" s="278" t="s">
        <v>4020</v>
      </c>
      <c r="G39" s="278" t="s">
        <v>35</v>
      </c>
      <c r="H39" s="37"/>
      <c r="I39" s="37"/>
      <c r="J39" s="37"/>
      <c r="K39" s="37"/>
      <c r="L39" s="37"/>
      <c r="M39" s="37"/>
      <c r="N39" s="37"/>
      <c r="O39" s="37"/>
      <c r="P39" s="37"/>
      <c r="Q39" s="37"/>
      <c r="R39" s="37"/>
      <c r="S39" s="37"/>
      <c r="T39" s="37"/>
      <c r="U39" s="37"/>
      <c r="V39" s="37"/>
      <c r="W39" s="37"/>
      <c r="X39" s="37"/>
      <c r="Y39" s="37"/>
      <c r="Z39" s="37"/>
      <c r="AA39" s="37"/>
    </row>
    <row r="40" spans="1:27">
      <c r="A40" s="491" t="s">
        <v>18</v>
      </c>
      <c r="B40" s="492" t="s">
        <v>3989</v>
      </c>
      <c r="C40" s="493">
        <v>100003056546</v>
      </c>
      <c r="D40" s="493" t="s">
        <v>4021</v>
      </c>
      <c r="E40" s="265">
        <v>44335</v>
      </c>
      <c r="F40" s="278" t="s">
        <v>4022</v>
      </c>
      <c r="G40" s="278" t="s">
        <v>35</v>
      </c>
      <c r="H40" s="37"/>
      <c r="I40" s="37"/>
      <c r="J40" s="37"/>
      <c r="K40" s="37"/>
      <c r="L40" s="37"/>
      <c r="M40" s="37"/>
      <c r="N40" s="37"/>
      <c r="O40" s="37"/>
      <c r="P40" s="37"/>
      <c r="Q40" s="37"/>
      <c r="R40" s="37"/>
      <c r="S40" s="37"/>
      <c r="T40" s="37"/>
      <c r="U40" s="37"/>
      <c r="V40" s="37"/>
      <c r="W40" s="37"/>
      <c r="X40" s="37"/>
      <c r="Y40" s="37"/>
      <c r="Z40" s="37"/>
      <c r="AA40" s="37"/>
    </row>
    <row r="41" spans="1:27">
      <c r="A41" s="491" t="s">
        <v>16</v>
      </c>
      <c r="B41" s="492" t="s">
        <v>3989</v>
      </c>
      <c r="C41" s="493">
        <v>100010351307</v>
      </c>
      <c r="D41" s="493" t="s">
        <v>4023</v>
      </c>
      <c r="E41" s="265">
        <v>44335</v>
      </c>
      <c r="F41" s="278" t="s">
        <v>36</v>
      </c>
      <c r="G41" s="278" t="s">
        <v>35</v>
      </c>
      <c r="H41" s="37"/>
      <c r="I41" s="37"/>
      <c r="J41" s="37"/>
      <c r="K41" s="37"/>
      <c r="L41" s="37"/>
      <c r="M41" s="37"/>
      <c r="N41" s="37"/>
      <c r="O41" s="37"/>
      <c r="P41" s="37"/>
      <c r="Q41" s="37"/>
      <c r="R41" s="37"/>
      <c r="S41" s="37"/>
      <c r="T41" s="37"/>
      <c r="U41" s="37"/>
      <c r="V41" s="37"/>
      <c r="W41" s="37"/>
      <c r="X41" s="37"/>
      <c r="Y41" s="37"/>
      <c r="Z41" s="37"/>
      <c r="AA41" s="37"/>
    </row>
    <row r="42" spans="1:27">
      <c r="A42" s="491" t="s">
        <v>18</v>
      </c>
      <c r="B42" s="492" t="s">
        <v>3989</v>
      </c>
      <c r="C42" s="493">
        <v>100011540037</v>
      </c>
      <c r="D42" s="493" t="s">
        <v>4024</v>
      </c>
      <c r="E42" s="265">
        <v>44333</v>
      </c>
      <c r="F42" s="278" t="s">
        <v>2496</v>
      </c>
      <c r="G42" s="278" t="s">
        <v>35</v>
      </c>
      <c r="H42" s="37"/>
      <c r="I42" s="37"/>
      <c r="J42" s="37"/>
      <c r="K42" s="37"/>
      <c r="L42" s="37"/>
      <c r="M42" s="37"/>
      <c r="N42" s="37"/>
      <c r="O42" s="37"/>
      <c r="P42" s="37"/>
      <c r="Q42" s="37"/>
      <c r="R42" s="37"/>
      <c r="S42" s="37"/>
      <c r="T42" s="37"/>
      <c r="U42" s="37"/>
      <c r="V42" s="37"/>
      <c r="W42" s="37"/>
      <c r="X42" s="37"/>
      <c r="Y42" s="37"/>
      <c r="Z42" s="37"/>
      <c r="AA42" s="37"/>
    </row>
    <row r="43" spans="1:27">
      <c r="A43" s="491" t="s">
        <v>17</v>
      </c>
      <c r="B43" s="492" t="s">
        <v>3989</v>
      </c>
      <c r="C43" s="493">
        <v>100014848357</v>
      </c>
      <c r="D43" s="493" t="s">
        <v>4025</v>
      </c>
      <c r="E43" s="265">
        <v>44333</v>
      </c>
      <c r="F43" s="278" t="s">
        <v>36</v>
      </c>
      <c r="G43" s="278" t="s">
        <v>35</v>
      </c>
      <c r="H43" s="37"/>
      <c r="I43" s="37"/>
      <c r="J43" s="37"/>
      <c r="K43" s="37"/>
      <c r="L43" s="37"/>
      <c r="M43" s="37"/>
      <c r="N43" s="37"/>
      <c r="O43" s="37"/>
      <c r="P43" s="37"/>
      <c r="Q43" s="37"/>
      <c r="R43" s="37"/>
      <c r="S43" s="37"/>
      <c r="T43" s="37"/>
      <c r="U43" s="37"/>
      <c r="V43" s="37"/>
      <c r="W43" s="37"/>
      <c r="X43" s="37"/>
      <c r="Y43" s="37"/>
      <c r="Z43" s="37"/>
      <c r="AA43" s="37"/>
    </row>
    <row r="44" spans="1:27">
      <c r="A44" s="491" t="s">
        <v>19</v>
      </c>
      <c r="B44" s="492" t="s">
        <v>3989</v>
      </c>
      <c r="C44" s="493">
        <v>100016191018</v>
      </c>
      <c r="D44" s="493" t="s">
        <v>4026</v>
      </c>
      <c r="E44" s="265">
        <v>44334</v>
      </c>
      <c r="F44" s="278" t="s">
        <v>51</v>
      </c>
      <c r="G44" s="278" t="s">
        <v>35</v>
      </c>
      <c r="H44" s="37"/>
      <c r="I44" s="37"/>
      <c r="J44" s="37"/>
      <c r="K44" s="37"/>
      <c r="L44" s="37"/>
      <c r="M44" s="37"/>
      <c r="N44" s="37"/>
      <c r="O44" s="37"/>
      <c r="P44" s="37"/>
      <c r="Q44" s="37"/>
      <c r="R44" s="37"/>
      <c r="S44" s="37"/>
      <c r="T44" s="37"/>
      <c r="U44" s="37"/>
      <c r="V44" s="37"/>
      <c r="W44" s="37"/>
      <c r="X44" s="37"/>
      <c r="Y44" s="37"/>
      <c r="Z44" s="37"/>
      <c r="AA44" s="37"/>
    </row>
    <row r="45" spans="1:27">
      <c r="A45" s="491" t="s">
        <v>16</v>
      </c>
      <c r="B45" s="492" t="s">
        <v>3989</v>
      </c>
      <c r="C45" s="493">
        <v>100006221328</v>
      </c>
      <c r="D45" s="493" t="s">
        <v>4027</v>
      </c>
      <c r="E45" s="265">
        <v>44333</v>
      </c>
      <c r="F45" s="278" t="s">
        <v>36</v>
      </c>
      <c r="G45" s="278" t="s">
        <v>35</v>
      </c>
      <c r="H45" s="37"/>
      <c r="I45" s="37"/>
      <c r="J45" s="37"/>
      <c r="K45" s="37"/>
      <c r="L45" s="37"/>
      <c r="M45" s="37"/>
      <c r="N45" s="37"/>
      <c r="O45" s="37"/>
      <c r="P45" s="37"/>
      <c r="Q45" s="37"/>
      <c r="R45" s="37"/>
      <c r="S45" s="37"/>
      <c r="T45" s="37"/>
      <c r="U45" s="37"/>
      <c r="V45" s="37"/>
      <c r="W45" s="37"/>
      <c r="X45" s="37"/>
      <c r="Y45" s="37"/>
      <c r="Z45" s="37"/>
      <c r="AA45" s="37"/>
    </row>
    <row r="46" spans="1:27">
      <c r="A46" s="491" t="s">
        <v>6</v>
      </c>
      <c r="B46" s="492" t="s">
        <v>4028</v>
      </c>
      <c r="C46" s="493">
        <v>369017367</v>
      </c>
      <c r="D46" s="493" t="s">
        <v>4029</v>
      </c>
      <c r="E46" s="265">
        <v>44335</v>
      </c>
      <c r="F46" s="278" t="s">
        <v>51</v>
      </c>
      <c r="G46" s="278" t="s">
        <v>35</v>
      </c>
      <c r="H46" s="37"/>
      <c r="I46" s="37"/>
      <c r="J46" s="37"/>
      <c r="K46" s="37"/>
      <c r="L46" s="37"/>
      <c r="M46" s="37"/>
      <c r="N46" s="37"/>
      <c r="O46" s="37"/>
      <c r="P46" s="37"/>
      <c r="Q46" s="37"/>
      <c r="R46" s="37"/>
      <c r="S46" s="37"/>
      <c r="T46" s="37"/>
      <c r="U46" s="37"/>
      <c r="V46" s="37"/>
      <c r="W46" s="37"/>
      <c r="X46" s="37"/>
      <c r="Y46" s="37"/>
      <c r="Z46" s="37"/>
      <c r="AA46" s="37"/>
    </row>
    <row r="47" spans="1:27">
      <c r="A47" s="491" t="s">
        <v>10</v>
      </c>
      <c r="B47" s="492" t="s">
        <v>4028</v>
      </c>
      <c r="C47" s="493">
        <v>100013912467</v>
      </c>
      <c r="D47" s="493" t="s">
        <v>4030</v>
      </c>
      <c r="E47" s="265">
        <v>44333</v>
      </c>
      <c r="F47" s="278" t="s">
        <v>4031</v>
      </c>
      <c r="G47" s="278" t="s">
        <v>35</v>
      </c>
      <c r="H47" s="37"/>
      <c r="I47" s="37"/>
      <c r="J47" s="23"/>
      <c r="K47" s="37"/>
      <c r="L47" s="37"/>
      <c r="M47" s="37"/>
      <c r="N47" s="37"/>
      <c r="O47" s="37"/>
      <c r="P47" s="37"/>
      <c r="Q47" s="37"/>
      <c r="R47" s="37"/>
      <c r="S47" s="37"/>
      <c r="T47" s="37"/>
      <c r="U47" s="37"/>
      <c r="V47" s="37"/>
      <c r="W47" s="37"/>
      <c r="X47" s="37"/>
      <c r="Y47" s="37"/>
      <c r="Z47" s="37"/>
      <c r="AA47" s="37"/>
    </row>
    <row r="48" spans="1:27">
      <c r="A48" s="491" t="s">
        <v>18</v>
      </c>
      <c r="B48" s="492" t="s">
        <v>4028</v>
      </c>
      <c r="C48" s="493">
        <v>100005547976</v>
      </c>
      <c r="D48" s="493" t="s">
        <v>4032</v>
      </c>
      <c r="E48" s="265">
        <v>44333</v>
      </c>
      <c r="F48" s="278" t="s">
        <v>4033</v>
      </c>
      <c r="G48" s="278" t="s">
        <v>35</v>
      </c>
      <c r="H48" s="37"/>
      <c r="I48" s="37"/>
      <c r="J48" s="37"/>
      <c r="K48" s="37"/>
      <c r="L48" s="37"/>
      <c r="M48" s="37"/>
      <c r="N48" s="37"/>
      <c r="O48" s="37"/>
      <c r="P48" s="37"/>
      <c r="Q48" s="37"/>
      <c r="R48" s="37"/>
      <c r="S48" s="37"/>
      <c r="T48" s="37"/>
      <c r="U48" s="37"/>
      <c r="V48" s="37"/>
      <c r="W48" s="37"/>
      <c r="X48" s="37"/>
      <c r="Y48" s="37"/>
      <c r="Z48" s="37"/>
      <c r="AA48" s="37"/>
    </row>
    <row r="49" spans="1:27">
      <c r="A49" s="491" t="s">
        <v>6</v>
      </c>
      <c r="B49" s="492" t="s">
        <v>4028</v>
      </c>
      <c r="C49" s="493">
        <v>100015036046</v>
      </c>
      <c r="D49" s="493" t="s">
        <v>4034</v>
      </c>
      <c r="E49" s="265">
        <v>44333</v>
      </c>
      <c r="F49" s="278" t="s">
        <v>4035</v>
      </c>
      <c r="G49" s="278" t="s">
        <v>35</v>
      </c>
      <c r="H49" s="37"/>
      <c r="I49" s="37"/>
      <c r="J49" s="37"/>
      <c r="K49" s="37"/>
      <c r="L49" s="37"/>
      <c r="M49" s="37"/>
      <c r="N49" s="37"/>
      <c r="O49" s="37"/>
      <c r="P49" s="37"/>
      <c r="Q49" s="37"/>
      <c r="R49" s="37"/>
      <c r="S49" s="37"/>
      <c r="T49" s="37"/>
      <c r="U49" s="37"/>
      <c r="V49" s="37"/>
      <c r="W49" s="37"/>
      <c r="X49" s="37"/>
      <c r="Y49" s="37"/>
      <c r="Z49" s="37"/>
      <c r="AA49" s="37"/>
    </row>
    <row r="50" spans="1:27">
      <c r="A50" s="491" t="s">
        <v>19</v>
      </c>
      <c r="B50" s="492" t="s">
        <v>4028</v>
      </c>
      <c r="C50" s="493">
        <v>100016204547</v>
      </c>
      <c r="D50" s="493" t="s">
        <v>4036</v>
      </c>
      <c r="E50" s="265">
        <v>44334</v>
      </c>
      <c r="F50" s="278" t="s">
        <v>21</v>
      </c>
      <c r="G50" s="278" t="s">
        <v>35</v>
      </c>
      <c r="H50" s="37"/>
      <c r="I50" s="37"/>
      <c r="J50" s="37"/>
      <c r="K50" s="37"/>
      <c r="L50" s="37"/>
      <c r="M50" s="37"/>
      <c r="N50" s="37"/>
      <c r="O50" s="37"/>
      <c r="P50" s="37"/>
      <c r="Q50" s="37"/>
      <c r="R50" s="37"/>
      <c r="S50" s="37"/>
      <c r="T50" s="37"/>
      <c r="U50" s="37"/>
      <c r="V50" s="37"/>
      <c r="W50" s="37"/>
      <c r="X50" s="37"/>
      <c r="Y50" s="37"/>
      <c r="Z50" s="37"/>
      <c r="AA50" s="37"/>
    </row>
    <row r="51" spans="1:27">
      <c r="A51" s="491" t="s">
        <v>14</v>
      </c>
      <c r="B51" s="492" t="s">
        <v>4028</v>
      </c>
      <c r="C51" s="493">
        <v>3369438736</v>
      </c>
      <c r="D51" s="493" t="s">
        <v>4037</v>
      </c>
      <c r="E51" s="265">
        <v>44335</v>
      </c>
      <c r="F51" s="278" t="s">
        <v>67</v>
      </c>
      <c r="G51" s="278" t="s">
        <v>35</v>
      </c>
      <c r="H51" s="37"/>
      <c r="I51" s="37"/>
      <c r="J51" s="37"/>
      <c r="K51" s="37"/>
      <c r="L51" s="37"/>
      <c r="M51" s="37"/>
      <c r="N51" s="37"/>
      <c r="O51" s="37"/>
      <c r="P51" s="37"/>
      <c r="Q51" s="37"/>
      <c r="R51" s="37"/>
      <c r="S51" s="37"/>
      <c r="T51" s="37"/>
      <c r="U51" s="37"/>
      <c r="V51" s="37"/>
      <c r="W51" s="37"/>
      <c r="X51" s="37"/>
      <c r="Y51" s="37"/>
      <c r="Z51" s="37"/>
      <c r="AA51" s="37"/>
    </row>
    <row r="52" spans="1:27">
      <c r="A52" s="491" t="s">
        <v>14</v>
      </c>
      <c r="B52" s="492" t="s">
        <v>4028</v>
      </c>
      <c r="C52" s="493">
        <v>100015723958</v>
      </c>
      <c r="D52" s="493" t="s">
        <v>4038</v>
      </c>
      <c r="E52" s="265">
        <v>44335</v>
      </c>
      <c r="F52" s="278" t="s">
        <v>4039</v>
      </c>
      <c r="G52" s="278" t="s">
        <v>35</v>
      </c>
      <c r="H52" s="37"/>
      <c r="I52" s="37"/>
      <c r="J52" s="37"/>
      <c r="K52" s="37"/>
      <c r="L52" s="37"/>
      <c r="M52" s="37"/>
      <c r="N52" s="37"/>
      <c r="O52" s="37"/>
      <c r="P52" s="37"/>
      <c r="Q52" s="37"/>
      <c r="R52" s="37"/>
      <c r="S52" s="37"/>
      <c r="T52" s="37"/>
      <c r="U52" s="37"/>
      <c r="V52" s="37"/>
      <c r="W52" s="37"/>
      <c r="X52" s="37"/>
      <c r="Y52" s="37"/>
      <c r="Z52" s="37"/>
      <c r="AA52" s="37"/>
    </row>
    <row r="53" spans="1:27">
      <c r="A53" s="491" t="s">
        <v>6</v>
      </c>
      <c r="B53" s="492" t="s">
        <v>4028</v>
      </c>
      <c r="C53" s="493">
        <v>100016338928</v>
      </c>
      <c r="D53" s="493" t="s">
        <v>4040</v>
      </c>
      <c r="E53" s="265">
        <v>44335</v>
      </c>
      <c r="F53" s="278" t="s">
        <v>21</v>
      </c>
      <c r="G53" s="278" t="s">
        <v>35</v>
      </c>
      <c r="H53" s="37"/>
      <c r="I53" s="37"/>
      <c r="J53" s="37"/>
      <c r="K53" s="37"/>
      <c r="L53" s="37"/>
      <c r="M53" s="37"/>
      <c r="N53" s="37"/>
      <c r="O53" s="37"/>
      <c r="P53" s="37"/>
      <c r="Q53" s="37"/>
      <c r="R53" s="37"/>
      <c r="S53" s="37"/>
      <c r="T53" s="37"/>
      <c r="U53" s="37"/>
      <c r="V53" s="37"/>
      <c r="W53" s="37"/>
      <c r="X53" s="37"/>
      <c r="Y53" s="37"/>
      <c r="Z53" s="37"/>
      <c r="AA53" s="37"/>
    </row>
    <row r="54" spans="1:27">
      <c r="A54" s="491" t="s">
        <v>11</v>
      </c>
      <c r="B54" s="492" t="s">
        <v>4028</v>
      </c>
      <c r="C54" s="493">
        <v>1191156</v>
      </c>
      <c r="D54" s="493" t="s">
        <v>4041</v>
      </c>
      <c r="E54" s="265">
        <v>44335</v>
      </c>
      <c r="F54" s="278" t="s">
        <v>37</v>
      </c>
      <c r="G54" s="278" t="s">
        <v>37</v>
      </c>
      <c r="H54" s="37"/>
      <c r="I54" s="37"/>
      <c r="J54" s="37"/>
      <c r="K54" s="37"/>
      <c r="L54" s="37"/>
      <c r="M54" s="37"/>
      <c r="N54" s="37"/>
      <c r="O54" s="37"/>
      <c r="P54" s="37"/>
      <c r="Q54" s="37"/>
      <c r="R54" s="37"/>
      <c r="S54" s="37"/>
      <c r="T54" s="37"/>
      <c r="U54" s="37"/>
      <c r="V54" s="37"/>
      <c r="W54" s="37"/>
      <c r="X54" s="37"/>
      <c r="Y54" s="37"/>
      <c r="Z54" s="37"/>
      <c r="AA54" s="37"/>
    </row>
    <row r="55" spans="1:27">
      <c r="A55" s="491" t="s">
        <v>6</v>
      </c>
      <c r="B55" s="492" t="s">
        <v>4028</v>
      </c>
      <c r="C55" s="493">
        <v>248393148</v>
      </c>
      <c r="D55" s="493" t="s">
        <v>4042</v>
      </c>
      <c r="E55" s="265">
        <v>44333</v>
      </c>
      <c r="F55" s="278" t="s">
        <v>2490</v>
      </c>
      <c r="G55" s="278" t="s">
        <v>35</v>
      </c>
      <c r="H55" s="37"/>
      <c r="I55" s="37"/>
      <c r="J55" s="37"/>
      <c r="K55" s="37"/>
      <c r="L55" s="37"/>
      <c r="M55" s="37"/>
      <c r="N55" s="37"/>
      <c r="O55" s="37"/>
      <c r="P55" s="37"/>
      <c r="Q55" s="37"/>
      <c r="R55" s="37"/>
      <c r="S55" s="37"/>
      <c r="T55" s="37"/>
      <c r="U55" s="37"/>
      <c r="V55" s="37"/>
      <c r="W55" s="37"/>
      <c r="X55" s="37"/>
      <c r="Y55" s="37"/>
      <c r="Z55" s="37"/>
      <c r="AA55" s="37"/>
    </row>
    <row r="56" spans="1:27">
      <c r="A56" s="491" t="s">
        <v>15</v>
      </c>
      <c r="B56" s="492" t="s">
        <v>4028</v>
      </c>
      <c r="C56" s="493">
        <v>100005594957</v>
      </c>
      <c r="D56" s="493" t="s">
        <v>4043</v>
      </c>
      <c r="E56" s="265">
        <v>44335</v>
      </c>
      <c r="F56" s="278" t="s">
        <v>21</v>
      </c>
      <c r="G56" s="278" t="s">
        <v>35</v>
      </c>
      <c r="H56" s="37"/>
      <c r="I56" s="37"/>
      <c r="J56" s="37"/>
      <c r="K56" s="37"/>
      <c r="L56" s="37"/>
      <c r="M56" s="37"/>
      <c r="N56" s="37"/>
      <c r="O56" s="37"/>
      <c r="P56" s="37"/>
      <c r="Q56" s="37"/>
      <c r="R56" s="37"/>
      <c r="S56" s="37"/>
      <c r="T56" s="37"/>
      <c r="U56" s="37"/>
      <c r="V56" s="37"/>
      <c r="W56" s="37"/>
      <c r="X56" s="37"/>
      <c r="Y56" s="37"/>
      <c r="Z56" s="37"/>
      <c r="AA56" s="37"/>
    </row>
    <row r="57" spans="1:27">
      <c r="A57" s="491" t="s">
        <v>15</v>
      </c>
      <c r="B57" s="492" t="s">
        <v>4028</v>
      </c>
      <c r="C57" s="493">
        <v>100010196337</v>
      </c>
      <c r="D57" s="493" t="s">
        <v>4044</v>
      </c>
      <c r="E57" s="265">
        <v>44335</v>
      </c>
      <c r="F57" s="278" t="s">
        <v>2363</v>
      </c>
      <c r="G57" s="278" t="s">
        <v>35</v>
      </c>
      <c r="H57" s="37"/>
      <c r="I57" s="37"/>
      <c r="J57" s="37"/>
      <c r="K57" s="37"/>
      <c r="L57" s="37"/>
      <c r="M57" s="37"/>
      <c r="N57" s="37"/>
      <c r="O57" s="37"/>
      <c r="P57" s="37"/>
      <c r="Q57" s="37"/>
      <c r="R57" s="37"/>
      <c r="S57" s="37"/>
      <c r="T57" s="37"/>
      <c r="U57" s="37"/>
      <c r="V57" s="37"/>
      <c r="W57" s="37"/>
      <c r="X57" s="37"/>
      <c r="Y57" s="37"/>
      <c r="Z57" s="37"/>
      <c r="AA57" s="37"/>
    </row>
    <row r="58" spans="1:27">
      <c r="A58" s="491" t="s">
        <v>18</v>
      </c>
      <c r="B58" s="492" t="s">
        <v>4028</v>
      </c>
      <c r="C58" s="493">
        <v>100014155657</v>
      </c>
      <c r="D58" s="493" t="s">
        <v>4045</v>
      </c>
      <c r="E58" s="265">
        <v>44333</v>
      </c>
      <c r="F58" s="278" t="s">
        <v>4046</v>
      </c>
      <c r="G58" s="278" t="s">
        <v>35</v>
      </c>
      <c r="H58" s="37"/>
      <c r="I58" s="37"/>
      <c r="J58" s="37"/>
      <c r="K58" s="37"/>
      <c r="L58" s="37"/>
      <c r="M58" s="37"/>
      <c r="N58" s="37"/>
      <c r="O58" s="37"/>
      <c r="P58" s="37"/>
      <c r="Q58" s="37"/>
      <c r="R58" s="37"/>
      <c r="S58" s="37"/>
      <c r="T58" s="37"/>
      <c r="U58" s="37"/>
      <c r="V58" s="37"/>
      <c r="W58" s="37"/>
      <c r="X58" s="37"/>
      <c r="Y58" s="37"/>
      <c r="Z58" s="37"/>
      <c r="AA58" s="37"/>
    </row>
    <row r="59" spans="1:27">
      <c r="A59" s="491" t="s">
        <v>12</v>
      </c>
      <c r="B59" s="492" t="s">
        <v>4028</v>
      </c>
      <c r="C59" s="493">
        <v>41297588</v>
      </c>
      <c r="D59" s="493" t="s">
        <v>4047</v>
      </c>
      <c r="E59" s="265">
        <v>44335</v>
      </c>
      <c r="F59" s="278" t="s">
        <v>51</v>
      </c>
      <c r="G59" s="278" t="s">
        <v>35</v>
      </c>
      <c r="H59" s="37"/>
      <c r="I59" s="37"/>
      <c r="J59" s="37"/>
      <c r="K59" s="37"/>
      <c r="L59" s="37"/>
      <c r="M59" s="37"/>
      <c r="N59" s="37"/>
      <c r="O59" s="37"/>
      <c r="P59" s="37"/>
      <c r="Q59" s="37"/>
      <c r="R59" s="37"/>
      <c r="S59" s="37"/>
      <c r="T59" s="37"/>
      <c r="U59" s="37"/>
      <c r="V59" s="37"/>
      <c r="W59" s="37"/>
      <c r="X59" s="37"/>
      <c r="Y59" s="37"/>
      <c r="Z59" s="37"/>
      <c r="AA59" s="37"/>
    </row>
    <row r="60" spans="1:27">
      <c r="A60" s="491" t="s">
        <v>14</v>
      </c>
      <c r="B60" s="492" t="s">
        <v>4028</v>
      </c>
      <c r="C60" s="493">
        <v>100002867968</v>
      </c>
      <c r="D60" s="494" t="s">
        <v>4048</v>
      </c>
      <c r="E60" s="265">
        <v>44335</v>
      </c>
      <c r="F60" s="278" t="s">
        <v>4049</v>
      </c>
      <c r="G60" s="278" t="s">
        <v>35</v>
      </c>
      <c r="H60" s="37"/>
      <c r="I60" s="37"/>
      <c r="J60" s="37"/>
      <c r="K60" s="37"/>
      <c r="L60" s="37"/>
      <c r="M60" s="37"/>
      <c r="N60" s="37"/>
      <c r="O60" s="37"/>
      <c r="P60" s="37"/>
      <c r="Q60" s="37"/>
      <c r="R60" s="37"/>
      <c r="S60" s="37"/>
      <c r="T60" s="37"/>
      <c r="U60" s="37"/>
      <c r="V60" s="37"/>
      <c r="W60" s="37"/>
      <c r="X60" s="37"/>
      <c r="Y60" s="37"/>
      <c r="Z60" s="37"/>
      <c r="AA60" s="37"/>
    </row>
    <row r="61" spans="1:27">
      <c r="A61" s="491" t="s">
        <v>15</v>
      </c>
      <c r="B61" s="492" t="s">
        <v>4028</v>
      </c>
      <c r="C61" s="493">
        <v>100005903677</v>
      </c>
      <c r="D61" s="493" t="s">
        <v>4050</v>
      </c>
      <c r="E61" s="265">
        <v>44333</v>
      </c>
      <c r="F61" s="278" t="s">
        <v>4051</v>
      </c>
      <c r="G61" s="278" t="s">
        <v>37</v>
      </c>
      <c r="H61" s="265">
        <v>44397</v>
      </c>
      <c r="I61" s="37"/>
      <c r="J61" s="37"/>
      <c r="K61" s="37"/>
      <c r="L61" s="37"/>
      <c r="M61" s="37"/>
      <c r="N61" s="37"/>
      <c r="O61" s="37"/>
      <c r="P61" s="37"/>
      <c r="Q61" s="37"/>
      <c r="R61" s="37"/>
      <c r="S61" s="37"/>
      <c r="T61" s="37"/>
      <c r="U61" s="37"/>
      <c r="V61" s="37"/>
      <c r="W61" s="37"/>
      <c r="X61" s="37"/>
      <c r="Y61" s="37"/>
      <c r="Z61" s="37"/>
      <c r="AA61" s="37"/>
    </row>
    <row r="62" spans="1:27">
      <c r="A62" s="491" t="s">
        <v>15</v>
      </c>
      <c r="B62" s="492" t="s">
        <v>4028</v>
      </c>
      <c r="C62" s="493">
        <v>100014670826</v>
      </c>
      <c r="D62" s="493" t="s">
        <v>4052</v>
      </c>
      <c r="E62" s="265">
        <v>44333</v>
      </c>
      <c r="F62" s="278" t="s">
        <v>4053</v>
      </c>
      <c r="G62" s="278" t="s">
        <v>35</v>
      </c>
      <c r="H62" s="37"/>
      <c r="I62" s="37"/>
      <c r="J62" s="37"/>
      <c r="K62" s="37"/>
      <c r="L62" s="37"/>
      <c r="M62" s="37"/>
      <c r="N62" s="37"/>
      <c r="O62" s="37"/>
      <c r="P62" s="37"/>
      <c r="Q62" s="37"/>
      <c r="R62" s="37"/>
      <c r="S62" s="37"/>
      <c r="T62" s="37"/>
      <c r="U62" s="37"/>
      <c r="V62" s="37"/>
      <c r="W62" s="37"/>
      <c r="X62" s="37"/>
      <c r="Y62" s="37"/>
      <c r="Z62" s="37"/>
      <c r="AA62" s="37"/>
    </row>
    <row r="63" spans="1:27">
      <c r="A63" s="491" t="s">
        <v>10</v>
      </c>
      <c r="B63" s="492" t="s">
        <v>4028</v>
      </c>
      <c r="C63" s="493">
        <v>534724046</v>
      </c>
      <c r="D63" s="493" t="s">
        <v>4054</v>
      </c>
      <c r="E63" s="265">
        <v>44335</v>
      </c>
      <c r="F63" s="278" t="s">
        <v>21</v>
      </c>
      <c r="G63" s="278" t="s">
        <v>35</v>
      </c>
      <c r="H63" s="37"/>
      <c r="I63" s="37"/>
      <c r="J63" s="37"/>
      <c r="K63" s="37"/>
      <c r="L63" s="37"/>
      <c r="M63" s="37"/>
      <c r="N63" s="37"/>
      <c r="O63" s="37"/>
      <c r="P63" s="37"/>
      <c r="Q63" s="37"/>
      <c r="R63" s="37"/>
      <c r="S63" s="37"/>
      <c r="T63" s="37"/>
      <c r="U63" s="37"/>
      <c r="V63" s="37"/>
      <c r="W63" s="37"/>
      <c r="X63" s="37"/>
      <c r="Y63" s="37"/>
      <c r="Z63" s="37"/>
      <c r="AA63" s="37"/>
    </row>
    <row r="64" spans="1:27">
      <c r="A64" s="491" t="s">
        <v>6</v>
      </c>
      <c r="B64" s="492" t="s">
        <v>4028</v>
      </c>
      <c r="C64" s="493">
        <v>100001602286</v>
      </c>
      <c r="D64" s="493" t="s">
        <v>4055</v>
      </c>
      <c r="E64" s="265">
        <v>44333</v>
      </c>
      <c r="F64" s="278" t="s">
        <v>71</v>
      </c>
      <c r="G64" s="278" t="s">
        <v>35</v>
      </c>
      <c r="H64" s="37"/>
      <c r="I64" s="37"/>
      <c r="J64" s="37"/>
      <c r="K64" s="37"/>
      <c r="L64" s="37"/>
      <c r="M64" s="37"/>
      <c r="N64" s="37"/>
      <c r="O64" s="37"/>
      <c r="P64" s="37"/>
      <c r="Q64" s="37"/>
      <c r="R64" s="37"/>
      <c r="S64" s="37"/>
      <c r="T64" s="37"/>
      <c r="U64" s="37"/>
      <c r="V64" s="37"/>
      <c r="W64" s="37"/>
      <c r="X64" s="37"/>
      <c r="Y64" s="37"/>
      <c r="Z64" s="37"/>
      <c r="AA64" s="37"/>
    </row>
    <row r="65" spans="1:27">
      <c r="A65" s="491" t="s">
        <v>10</v>
      </c>
      <c r="B65" s="492" t="s">
        <v>4028</v>
      </c>
      <c r="C65" s="493">
        <v>100005718838</v>
      </c>
      <c r="D65" s="493" t="s">
        <v>4056</v>
      </c>
      <c r="E65" s="265">
        <v>44335</v>
      </c>
      <c r="F65" s="278" t="s">
        <v>22</v>
      </c>
      <c r="G65" s="278" t="s">
        <v>35</v>
      </c>
      <c r="H65" s="37"/>
      <c r="I65" s="37"/>
      <c r="J65" s="37"/>
      <c r="K65" s="37"/>
      <c r="L65" s="37"/>
      <c r="M65" s="37"/>
      <c r="N65" s="37"/>
      <c r="O65" s="37"/>
      <c r="P65" s="37"/>
      <c r="Q65" s="37"/>
      <c r="R65" s="37"/>
      <c r="S65" s="37"/>
      <c r="T65" s="37"/>
      <c r="U65" s="37"/>
      <c r="V65" s="37"/>
      <c r="W65" s="37"/>
      <c r="X65" s="37"/>
      <c r="Y65" s="37"/>
      <c r="Z65" s="37"/>
      <c r="AA65" s="37"/>
    </row>
    <row r="66" spans="1:27">
      <c r="A66" s="491" t="s">
        <v>19</v>
      </c>
      <c r="B66" s="492" t="s">
        <v>4028</v>
      </c>
      <c r="C66" s="493">
        <v>100006378888</v>
      </c>
      <c r="D66" s="493" t="s">
        <v>4057</v>
      </c>
      <c r="E66" s="265">
        <v>44334</v>
      </c>
      <c r="F66" s="278" t="s">
        <v>51</v>
      </c>
      <c r="G66" s="278" t="s">
        <v>35</v>
      </c>
      <c r="H66" s="37"/>
      <c r="I66" s="37"/>
      <c r="J66" s="37"/>
      <c r="K66" s="37"/>
      <c r="L66" s="37"/>
      <c r="M66" s="37"/>
      <c r="N66" s="37"/>
      <c r="O66" s="37"/>
      <c r="P66" s="37"/>
      <c r="Q66" s="37"/>
      <c r="R66" s="37"/>
      <c r="S66" s="37"/>
      <c r="T66" s="37"/>
      <c r="U66" s="37"/>
      <c r="V66" s="37"/>
      <c r="W66" s="37"/>
      <c r="X66" s="37"/>
      <c r="Y66" s="37"/>
      <c r="Z66" s="37"/>
      <c r="AA66" s="37"/>
    </row>
    <row r="67" spans="1:27">
      <c r="A67" s="491" t="s">
        <v>6</v>
      </c>
      <c r="B67" s="492" t="s">
        <v>4028</v>
      </c>
      <c r="C67" s="493">
        <v>100011579588</v>
      </c>
      <c r="D67" s="493" t="s">
        <v>4058</v>
      </c>
      <c r="E67" s="265">
        <v>44335</v>
      </c>
      <c r="F67" s="278" t="s">
        <v>4059</v>
      </c>
      <c r="G67" s="278" t="s">
        <v>35</v>
      </c>
      <c r="H67" s="37"/>
      <c r="I67" s="37"/>
      <c r="J67" s="37"/>
      <c r="K67" s="37"/>
      <c r="L67" s="37"/>
      <c r="M67" s="37"/>
      <c r="N67" s="37"/>
      <c r="O67" s="37"/>
      <c r="P67" s="37"/>
      <c r="Q67" s="37"/>
      <c r="R67" s="37"/>
      <c r="S67" s="37"/>
      <c r="T67" s="37"/>
      <c r="U67" s="37"/>
      <c r="V67" s="37"/>
      <c r="W67" s="37"/>
      <c r="X67" s="37"/>
      <c r="Y67" s="37"/>
      <c r="Z67" s="37"/>
      <c r="AA67" s="37"/>
    </row>
    <row r="68" spans="1:27">
      <c r="A68" s="491" t="s">
        <v>15</v>
      </c>
      <c r="B68" s="492" t="s">
        <v>4028</v>
      </c>
      <c r="C68" s="493">
        <v>100014131487</v>
      </c>
      <c r="D68" s="493" t="s">
        <v>4060</v>
      </c>
      <c r="E68" s="265">
        <v>44335</v>
      </c>
      <c r="F68" s="278" t="s">
        <v>21</v>
      </c>
      <c r="G68" s="278" t="s">
        <v>35</v>
      </c>
      <c r="H68" s="37"/>
      <c r="I68" s="37"/>
      <c r="J68" s="37"/>
      <c r="K68" s="37"/>
      <c r="L68" s="37"/>
      <c r="M68" s="37"/>
      <c r="N68" s="37"/>
      <c r="O68" s="37"/>
      <c r="P68" s="37"/>
      <c r="Q68" s="37"/>
      <c r="R68" s="37"/>
      <c r="S68" s="37"/>
      <c r="T68" s="37"/>
      <c r="U68" s="37"/>
      <c r="V68" s="37"/>
      <c r="W68" s="37"/>
      <c r="X68" s="37"/>
      <c r="Y68" s="37"/>
      <c r="Z68" s="37"/>
      <c r="AA68" s="37"/>
    </row>
    <row r="69" spans="1:27">
      <c r="A69" s="491" t="s">
        <v>17</v>
      </c>
      <c r="B69" s="492" t="s">
        <v>4028</v>
      </c>
      <c r="C69" s="493">
        <v>100016440666</v>
      </c>
      <c r="D69" s="493" t="s">
        <v>4061</v>
      </c>
      <c r="E69" s="265">
        <v>44334</v>
      </c>
      <c r="F69" s="278" t="s">
        <v>4062</v>
      </c>
      <c r="G69" s="278" t="s">
        <v>35</v>
      </c>
      <c r="H69" s="37"/>
      <c r="I69" s="37"/>
      <c r="J69" s="37"/>
      <c r="K69" s="37"/>
      <c r="L69" s="37"/>
      <c r="M69" s="37"/>
      <c r="N69" s="37"/>
      <c r="O69" s="37"/>
      <c r="P69" s="37"/>
      <c r="Q69" s="37"/>
      <c r="R69" s="37"/>
      <c r="S69" s="37"/>
      <c r="T69" s="37"/>
      <c r="U69" s="37"/>
      <c r="V69" s="37"/>
      <c r="W69" s="37"/>
      <c r="X69" s="37"/>
      <c r="Y69" s="37"/>
      <c r="Z69" s="37"/>
      <c r="AA69" s="37"/>
    </row>
    <row r="70" spans="1:27">
      <c r="A70" s="491" t="s">
        <v>12</v>
      </c>
      <c r="B70" s="492" t="s">
        <v>4028</v>
      </c>
      <c r="C70" s="493">
        <v>100016468876</v>
      </c>
      <c r="D70" s="493" t="s">
        <v>4063</v>
      </c>
      <c r="E70" s="265">
        <v>44335</v>
      </c>
      <c r="F70" s="278" t="s">
        <v>21</v>
      </c>
      <c r="G70" s="278" t="s">
        <v>35</v>
      </c>
      <c r="H70" s="37"/>
      <c r="I70" s="37"/>
      <c r="J70" s="37"/>
      <c r="K70" s="37"/>
      <c r="L70" s="37"/>
      <c r="M70" s="37"/>
      <c r="N70" s="37"/>
      <c r="O70" s="37"/>
      <c r="P70" s="37"/>
      <c r="Q70" s="37"/>
      <c r="R70" s="37"/>
      <c r="S70" s="37"/>
      <c r="T70" s="37"/>
      <c r="U70" s="37"/>
      <c r="V70" s="37"/>
      <c r="W70" s="37"/>
      <c r="X70" s="37"/>
      <c r="Y70" s="37"/>
      <c r="Z70" s="37"/>
      <c r="AA70" s="37"/>
    </row>
    <row r="71" spans="1:27">
      <c r="A71" s="491" t="s">
        <v>15</v>
      </c>
      <c r="B71" s="492" t="s">
        <v>4028</v>
      </c>
      <c r="C71" s="493">
        <v>253512948</v>
      </c>
      <c r="D71" s="493" t="s">
        <v>4064</v>
      </c>
      <c r="E71" s="265">
        <v>44335</v>
      </c>
      <c r="F71" s="278" t="s">
        <v>21</v>
      </c>
      <c r="G71" s="278" t="s">
        <v>35</v>
      </c>
      <c r="H71" s="37"/>
      <c r="I71" s="37"/>
      <c r="J71" s="37"/>
      <c r="K71" s="37"/>
      <c r="L71" s="37"/>
      <c r="M71" s="37"/>
      <c r="N71" s="37"/>
      <c r="O71" s="37"/>
      <c r="P71" s="37"/>
      <c r="Q71" s="37"/>
      <c r="R71" s="37"/>
      <c r="S71" s="37"/>
      <c r="T71" s="37"/>
      <c r="U71" s="37"/>
      <c r="V71" s="37"/>
      <c r="W71" s="37"/>
      <c r="X71" s="37"/>
      <c r="Y71" s="37"/>
      <c r="Z71" s="37"/>
      <c r="AA71" s="37"/>
    </row>
    <row r="72" spans="1:27">
      <c r="A72" s="491" t="s">
        <v>16</v>
      </c>
      <c r="B72" s="492" t="s">
        <v>4028</v>
      </c>
      <c r="C72" s="493">
        <v>100000756457</v>
      </c>
      <c r="D72" s="493" t="s">
        <v>4065</v>
      </c>
      <c r="E72" s="265">
        <v>44335</v>
      </c>
      <c r="F72" s="278" t="s">
        <v>36</v>
      </c>
      <c r="G72" s="278" t="s">
        <v>35</v>
      </c>
      <c r="H72" s="37"/>
      <c r="I72" s="37"/>
      <c r="J72" s="37"/>
      <c r="K72" s="37"/>
      <c r="L72" s="37"/>
      <c r="M72" s="37"/>
      <c r="N72" s="37"/>
      <c r="O72" s="37"/>
      <c r="P72" s="37"/>
      <c r="Q72" s="37"/>
      <c r="R72" s="37"/>
      <c r="S72" s="37"/>
      <c r="T72" s="37"/>
      <c r="U72" s="37"/>
      <c r="V72" s="37"/>
      <c r="W72" s="37"/>
      <c r="X72" s="37"/>
      <c r="Y72" s="37"/>
      <c r="Z72" s="37"/>
      <c r="AA72" s="37"/>
    </row>
    <row r="73" spans="1:27">
      <c r="A73" s="491" t="s">
        <v>19</v>
      </c>
      <c r="B73" s="492" t="s">
        <v>4028</v>
      </c>
      <c r="C73" s="493">
        <v>100011827767</v>
      </c>
      <c r="D73" s="493" t="s">
        <v>4066</v>
      </c>
      <c r="E73" s="265">
        <v>44333</v>
      </c>
      <c r="F73" s="278" t="s">
        <v>76</v>
      </c>
      <c r="G73" s="278" t="s">
        <v>35</v>
      </c>
      <c r="H73" s="37"/>
      <c r="I73" s="37"/>
      <c r="J73" s="37"/>
      <c r="K73" s="37"/>
      <c r="L73" s="37"/>
      <c r="M73" s="37"/>
      <c r="N73" s="37"/>
      <c r="O73" s="37"/>
      <c r="P73" s="37"/>
      <c r="Q73" s="37"/>
      <c r="R73" s="37"/>
      <c r="S73" s="37"/>
      <c r="T73" s="37"/>
      <c r="U73" s="37"/>
      <c r="V73" s="37"/>
      <c r="W73" s="37"/>
      <c r="X73" s="37"/>
      <c r="Y73" s="37"/>
      <c r="Z73" s="37"/>
      <c r="AA73" s="37"/>
    </row>
    <row r="74" spans="1:27">
      <c r="A74" s="37"/>
      <c r="B74" s="37"/>
      <c r="C74" s="495"/>
      <c r="D74" s="495"/>
      <c r="E74" s="37"/>
      <c r="F74" s="37"/>
      <c r="G74" s="37"/>
      <c r="H74" s="37"/>
      <c r="I74" s="37"/>
      <c r="J74" s="37"/>
      <c r="K74" s="37"/>
      <c r="L74" s="37"/>
      <c r="M74" s="37"/>
      <c r="N74" s="37"/>
      <c r="O74" s="37"/>
      <c r="P74" s="37"/>
      <c r="Q74" s="37"/>
      <c r="R74" s="37"/>
      <c r="S74" s="37"/>
      <c r="T74" s="37"/>
      <c r="U74" s="37"/>
      <c r="V74" s="37"/>
      <c r="W74" s="37"/>
      <c r="X74" s="37"/>
      <c r="Y74" s="37"/>
      <c r="Z74" s="37"/>
      <c r="AA74" s="37"/>
    </row>
    <row r="75" spans="1:27">
      <c r="A75" s="37"/>
      <c r="B75" s="37"/>
      <c r="C75" s="495"/>
      <c r="D75" s="495"/>
      <c r="E75" s="37"/>
      <c r="F75" s="37"/>
      <c r="G75" s="37"/>
      <c r="H75" s="37"/>
      <c r="I75" s="37"/>
      <c r="J75" s="37"/>
      <c r="K75" s="37"/>
      <c r="L75" s="37"/>
      <c r="M75" s="37"/>
      <c r="N75" s="37"/>
      <c r="O75" s="37"/>
      <c r="P75" s="37"/>
      <c r="Q75" s="37"/>
      <c r="R75" s="37"/>
      <c r="S75" s="37"/>
      <c r="T75" s="37"/>
      <c r="U75" s="37"/>
      <c r="V75" s="37"/>
      <c r="W75" s="37"/>
      <c r="X75" s="37"/>
      <c r="Y75" s="37"/>
      <c r="Z75" s="37"/>
      <c r="AA75" s="37"/>
    </row>
    <row r="76" spans="1:27">
      <c r="A76" s="37"/>
      <c r="B76" s="37"/>
      <c r="C76" s="495"/>
      <c r="D76" s="495"/>
      <c r="E76" s="37"/>
      <c r="F76" s="37"/>
      <c r="G76" s="37"/>
      <c r="H76" s="37"/>
      <c r="I76" s="37"/>
      <c r="J76" s="37"/>
      <c r="K76" s="37"/>
      <c r="L76" s="37"/>
      <c r="M76" s="37"/>
      <c r="N76" s="37"/>
      <c r="O76" s="37"/>
      <c r="P76" s="37"/>
      <c r="Q76" s="37"/>
      <c r="R76" s="37"/>
      <c r="S76" s="37"/>
      <c r="T76" s="37"/>
      <c r="U76" s="37"/>
      <c r="V76" s="37"/>
      <c r="W76" s="37"/>
      <c r="X76" s="37"/>
      <c r="Y76" s="37"/>
      <c r="Z76" s="37"/>
      <c r="AA76" s="37"/>
    </row>
    <row r="77" spans="1:27">
      <c r="A77" s="37"/>
      <c r="B77" s="37"/>
      <c r="C77" s="495"/>
      <c r="D77" s="495"/>
      <c r="E77" s="37"/>
      <c r="F77" s="37"/>
      <c r="G77" s="37"/>
      <c r="H77" s="37"/>
      <c r="I77" s="37"/>
      <c r="J77" s="37"/>
      <c r="K77" s="37"/>
      <c r="L77" s="37"/>
      <c r="M77" s="37"/>
      <c r="N77" s="37"/>
      <c r="O77" s="37"/>
      <c r="P77" s="37"/>
      <c r="Q77" s="37"/>
      <c r="R77" s="37"/>
      <c r="S77" s="37"/>
      <c r="T77" s="37"/>
      <c r="U77" s="37"/>
      <c r="V77" s="37"/>
      <c r="W77" s="37"/>
      <c r="X77" s="37"/>
      <c r="Y77" s="37"/>
      <c r="Z77" s="37"/>
      <c r="AA77" s="37"/>
    </row>
    <row r="78" spans="1:27">
      <c r="A78" s="37"/>
      <c r="B78" s="37"/>
      <c r="C78" s="495"/>
      <c r="D78" s="495"/>
      <c r="E78" s="37"/>
      <c r="F78" s="37"/>
      <c r="G78" s="37"/>
      <c r="H78" s="37"/>
      <c r="I78" s="37"/>
      <c r="J78" s="37"/>
      <c r="K78" s="37"/>
      <c r="L78" s="37"/>
      <c r="M78" s="37"/>
      <c r="N78" s="37"/>
      <c r="O78" s="37"/>
      <c r="P78" s="37"/>
      <c r="Q78" s="37"/>
      <c r="R78" s="37"/>
      <c r="S78" s="37"/>
      <c r="T78" s="37"/>
      <c r="U78" s="37"/>
      <c r="V78" s="37"/>
      <c r="W78" s="37"/>
      <c r="X78" s="37"/>
      <c r="Y78" s="37"/>
      <c r="Z78" s="37"/>
      <c r="AA78" s="37"/>
    </row>
    <row r="79" spans="1:27">
      <c r="A79" s="37"/>
      <c r="B79" s="37"/>
      <c r="C79" s="495"/>
      <c r="D79" s="495"/>
      <c r="E79" s="37"/>
      <c r="F79" s="37"/>
      <c r="G79" s="37"/>
      <c r="H79" s="37"/>
      <c r="I79" s="37"/>
      <c r="J79" s="37"/>
      <c r="K79" s="37"/>
      <c r="L79" s="37"/>
      <c r="M79" s="37"/>
      <c r="N79" s="37"/>
      <c r="O79" s="37"/>
      <c r="P79" s="37"/>
      <c r="Q79" s="37"/>
      <c r="R79" s="37"/>
      <c r="S79" s="37"/>
      <c r="T79" s="37"/>
      <c r="U79" s="37"/>
      <c r="V79" s="37"/>
      <c r="W79" s="37"/>
      <c r="X79" s="37"/>
      <c r="Y79" s="37"/>
      <c r="Z79" s="37"/>
      <c r="AA79" s="37"/>
    </row>
    <row r="80" spans="1:27">
      <c r="A80" s="37"/>
      <c r="B80" s="37"/>
      <c r="C80" s="495"/>
      <c r="D80" s="495"/>
      <c r="E80" s="37"/>
      <c r="F80" s="37"/>
      <c r="G80" s="37"/>
      <c r="H80" s="37"/>
      <c r="I80" s="37"/>
      <c r="J80" s="37"/>
      <c r="K80" s="37"/>
      <c r="L80" s="37"/>
      <c r="M80" s="37"/>
      <c r="N80" s="37"/>
      <c r="O80" s="37"/>
      <c r="P80" s="37"/>
      <c r="Q80" s="37"/>
      <c r="R80" s="37"/>
      <c r="S80" s="37"/>
      <c r="T80" s="37"/>
      <c r="U80" s="37"/>
      <c r="V80" s="37"/>
      <c r="W80" s="37"/>
      <c r="X80" s="37"/>
      <c r="Y80" s="37"/>
      <c r="Z80" s="37"/>
      <c r="AA80" s="37"/>
    </row>
    <row r="81" spans="1:27">
      <c r="A81" s="37"/>
      <c r="B81" s="37"/>
      <c r="C81" s="495"/>
      <c r="D81" s="495"/>
      <c r="E81" s="37"/>
      <c r="F81" s="37"/>
      <c r="G81" s="37"/>
      <c r="H81" s="37"/>
      <c r="I81" s="37"/>
      <c r="J81" s="37"/>
      <c r="K81" s="37"/>
      <c r="L81" s="37"/>
      <c r="M81" s="37"/>
      <c r="N81" s="37"/>
      <c r="O81" s="37"/>
      <c r="P81" s="37"/>
      <c r="Q81" s="37"/>
      <c r="R81" s="37"/>
      <c r="S81" s="37"/>
      <c r="T81" s="37"/>
      <c r="U81" s="37"/>
      <c r="V81" s="37"/>
      <c r="W81" s="37"/>
      <c r="X81" s="37"/>
      <c r="Y81" s="37"/>
      <c r="Z81" s="37"/>
      <c r="AA81" s="37"/>
    </row>
    <row r="82" spans="1:27">
      <c r="A82" s="37"/>
      <c r="B82" s="37"/>
      <c r="C82" s="495"/>
      <c r="D82" s="495"/>
      <c r="E82" s="37"/>
      <c r="F82" s="37"/>
      <c r="G82" s="37"/>
      <c r="H82" s="37"/>
      <c r="I82" s="37"/>
      <c r="J82" s="37"/>
      <c r="K82" s="37"/>
      <c r="L82" s="37"/>
      <c r="M82" s="37"/>
      <c r="N82" s="37"/>
      <c r="O82" s="37"/>
      <c r="P82" s="37"/>
      <c r="Q82" s="37"/>
      <c r="R82" s="37"/>
      <c r="S82" s="37"/>
      <c r="T82" s="37"/>
      <c r="U82" s="37"/>
      <c r="V82" s="37"/>
      <c r="W82" s="37"/>
      <c r="X82" s="37"/>
      <c r="Y82" s="37"/>
      <c r="Z82" s="37"/>
      <c r="AA82" s="37"/>
    </row>
    <row r="83" spans="1:27">
      <c r="A83" s="37"/>
      <c r="B83" s="37"/>
      <c r="C83" s="495"/>
      <c r="D83" s="495"/>
      <c r="E83" s="37"/>
      <c r="F83" s="37"/>
      <c r="G83" s="37"/>
      <c r="H83" s="37"/>
      <c r="I83" s="37"/>
      <c r="J83" s="37"/>
      <c r="K83" s="37"/>
      <c r="L83" s="37"/>
      <c r="M83" s="37"/>
      <c r="N83" s="37"/>
      <c r="O83" s="37"/>
      <c r="P83" s="37"/>
      <c r="Q83" s="37"/>
      <c r="R83" s="37"/>
      <c r="S83" s="37"/>
      <c r="T83" s="37"/>
      <c r="U83" s="37"/>
      <c r="V83" s="37"/>
      <c r="W83" s="37"/>
      <c r="X83" s="37"/>
      <c r="Y83" s="37"/>
      <c r="Z83" s="37"/>
      <c r="AA83" s="37"/>
    </row>
    <row r="84" spans="1:27">
      <c r="A84" s="37"/>
      <c r="B84" s="37"/>
      <c r="C84" s="495"/>
      <c r="D84" s="495"/>
      <c r="E84" s="37"/>
      <c r="F84" s="37"/>
      <c r="G84" s="37"/>
      <c r="H84" s="37"/>
      <c r="I84" s="37"/>
      <c r="J84" s="37"/>
      <c r="K84" s="37"/>
      <c r="L84" s="37"/>
      <c r="M84" s="37"/>
      <c r="N84" s="37"/>
      <c r="O84" s="37"/>
      <c r="P84" s="37"/>
      <c r="Q84" s="37"/>
      <c r="R84" s="37"/>
      <c r="S84" s="37"/>
      <c r="T84" s="37"/>
      <c r="U84" s="37"/>
      <c r="V84" s="37"/>
      <c r="W84" s="37"/>
      <c r="X84" s="37"/>
      <c r="Y84" s="37"/>
      <c r="Z84" s="37"/>
      <c r="AA84" s="37"/>
    </row>
    <row r="85" spans="1:27">
      <c r="A85" s="37"/>
      <c r="B85" s="37"/>
      <c r="C85" s="495"/>
      <c r="D85" s="495"/>
      <c r="E85" s="37"/>
      <c r="F85" s="37"/>
      <c r="G85" s="37"/>
      <c r="H85" s="37"/>
      <c r="I85" s="37"/>
      <c r="J85" s="37"/>
      <c r="K85" s="37"/>
      <c r="L85" s="37"/>
      <c r="M85" s="37"/>
      <c r="N85" s="37"/>
      <c r="O85" s="37"/>
      <c r="P85" s="37"/>
      <c r="Q85" s="37"/>
      <c r="R85" s="37"/>
      <c r="S85" s="37"/>
      <c r="T85" s="37"/>
      <c r="U85" s="37"/>
      <c r="V85" s="37"/>
      <c r="W85" s="37"/>
      <c r="X85" s="37"/>
      <c r="Y85" s="37"/>
      <c r="Z85" s="37"/>
      <c r="AA85" s="37"/>
    </row>
    <row r="86" spans="1:27">
      <c r="A86" s="37"/>
      <c r="B86" s="37"/>
      <c r="C86" s="495"/>
      <c r="D86" s="495"/>
      <c r="E86" s="37"/>
      <c r="F86" s="37"/>
      <c r="G86" s="37"/>
      <c r="H86" s="37"/>
      <c r="I86" s="37"/>
      <c r="J86" s="37"/>
      <c r="K86" s="37"/>
      <c r="L86" s="37"/>
      <c r="M86" s="37"/>
      <c r="N86" s="37"/>
      <c r="O86" s="37"/>
      <c r="P86" s="37"/>
      <c r="Q86" s="37"/>
      <c r="R86" s="37"/>
      <c r="S86" s="37"/>
      <c r="T86" s="37"/>
      <c r="U86" s="37"/>
      <c r="V86" s="37"/>
      <c r="W86" s="37"/>
      <c r="X86" s="37"/>
      <c r="Y86" s="37"/>
      <c r="Z86" s="37"/>
      <c r="AA86" s="37"/>
    </row>
    <row r="87" spans="1:27">
      <c r="A87" s="37"/>
      <c r="B87" s="37"/>
      <c r="C87" s="495"/>
      <c r="D87" s="495"/>
      <c r="E87" s="37"/>
      <c r="F87" s="37"/>
      <c r="G87" s="37"/>
      <c r="H87" s="37"/>
      <c r="I87" s="37"/>
      <c r="J87" s="37"/>
      <c r="K87" s="37"/>
      <c r="L87" s="37"/>
      <c r="M87" s="37"/>
      <c r="N87" s="37"/>
      <c r="O87" s="37"/>
      <c r="P87" s="37"/>
      <c r="Q87" s="37"/>
      <c r="R87" s="37"/>
      <c r="S87" s="37"/>
      <c r="T87" s="37"/>
      <c r="U87" s="37"/>
      <c r="V87" s="37"/>
      <c r="W87" s="37"/>
      <c r="X87" s="37"/>
      <c r="Y87" s="37"/>
      <c r="Z87" s="37"/>
      <c r="AA87" s="37"/>
    </row>
    <row r="88" spans="1:27">
      <c r="A88" s="37"/>
      <c r="B88" s="37"/>
      <c r="C88" s="495"/>
      <c r="D88" s="495"/>
      <c r="E88" s="37"/>
      <c r="F88" s="37"/>
      <c r="G88" s="37"/>
      <c r="H88" s="37"/>
      <c r="I88" s="37"/>
      <c r="J88" s="37"/>
      <c r="K88" s="37"/>
      <c r="L88" s="37"/>
      <c r="M88" s="37"/>
      <c r="N88" s="37"/>
      <c r="O88" s="37"/>
      <c r="P88" s="37"/>
      <c r="Q88" s="37"/>
      <c r="R88" s="37"/>
      <c r="S88" s="37"/>
      <c r="T88" s="37"/>
      <c r="U88" s="37"/>
      <c r="V88" s="37"/>
      <c r="W88" s="37"/>
      <c r="X88" s="37"/>
      <c r="Y88" s="37"/>
      <c r="Z88" s="37"/>
      <c r="AA88" s="37"/>
    </row>
    <row r="89" spans="1:27">
      <c r="A89" s="37"/>
      <c r="B89" s="37"/>
      <c r="C89" s="495"/>
      <c r="D89" s="495"/>
      <c r="E89" s="37"/>
      <c r="F89" s="37"/>
      <c r="G89" s="37"/>
      <c r="H89" s="37"/>
      <c r="I89" s="37"/>
      <c r="J89" s="37"/>
      <c r="K89" s="37"/>
      <c r="L89" s="37"/>
      <c r="M89" s="37"/>
      <c r="N89" s="37"/>
      <c r="O89" s="37"/>
      <c r="P89" s="37"/>
      <c r="Q89" s="37"/>
      <c r="R89" s="37"/>
      <c r="S89" s="37"/>
      <c r="T89" s="37"/>
      <c r="U89" s="37"/>
      <c r="V89" s="37"/>
      <c r="W89" s="37"/>
      <c r="X89" s="37"/>
      <c r="Y89" s="37"/>
      <c r="Z89" s="37"/>
      <c r="AA89" s="37"/>
    </row>
    <row r="90" spans="1:27">
      <c r="A90" s="37"/>
      <c r="B90" s="37"/>
      <c r="C90" s="495"/>
      <c r="D90" s="495"/>
      <c r="E90" s="37"/>
      <c r="F90" s="37"/>
      <c r="G90" s="37"/>
      <c r="H90" s="37"/>
      <c r="I90" s="37"/>
      <c r="J90" s="37"/>
      <c r="K90" s="37"/>
      <c r="L90" s="37"/>
      <c r="M90" s="37"/>
      <c r="N90" s="37"/>
      <c r="O90" s="37"/>
      <c r="P90" s="37"/>
      <c r="Q90" s="37"/>
      <c r="R90" s="37"/>
      <c r="S90" s="37"/>
      <c r="T90" s="37"/>
      <c r="U90" s="37"/>
      <c r="V90" s="37"/>
      <c r="W90" s="37"/>
      <c r="X90" s="37"/>
      <c r="Y90" s="37"/>
      <c r="Z90" s="37"/>
      <c r="AA90" s="37"/>
    </row>
    <row r="91" spans="1:27">
      <c r="A91" s="37"/>
      <c r="B91" s="37"/>
      <c r="C91" s="495"/>
      <c r="D91" s="495"/>
      <c r="E91" s="37"/>
      <c r="F91" s="37"/>
      <c r="G91" s="37"/>
      <c r="H91" s="37"/>
      <c r="I91" s="37"/>
      <c r="J91" s="37"/>
      <c r="K91" s="37"/>
      <c r="L91" s="37"/>
      <c r="M91" s="37"/>
      <c r="N91" s="37"/>
      <c r="O91" s="37"/>
      <c r="P91" s="37"/>
      <c r="Q91" s="37"/>
      <c r="R91" s="37"/>
      <c r="S91" s="37"/>
      <c r="T91" s="37"/>
      <c r="U91" s="37"/>
      <c r="V91" s="37"/>
      <c r="W91" s="37"/>
      <c r="X91" s="37"/>
      <c r="Y91" s="37"/>
      <c r="Z91" s="37"/>
      <c r="AA91" s="37"/>
    </row>
    <row r="92" spans="1:27">
      <c r="A92" s="37"/>
      <c r="B92" s="37"/>
      <c r="C92" s="495"/>
      <c r="D92" s="495"/>
      <c r="E92" s="37"/>
      <c r="F92" s="37"/>
      <c r="G92" s="37"/>
      <c r="H92" s="37"/>
      <c r="I92" s="37"/>
      <c r="J92" s="37"/>
      <c r="K92" s="37"/>
      <c r="L92" s="37"/>
      <c r="M92" s="37"/>
      <c r="N92" s="37"/>
      <c r="O92" s="37"/>
      <c r="P92" s="37"/>
      <c r="Q92" s="37"/>
      <c r="R92" s="37"/>
      <c r="S92" s="37"/>
      <c r="T92" s="37"/>
      <c r="U92" s="37"/>
      <c r="V92" s="37"/>
      <c r="W92" s="37"/>
      <c r="X92" s="37"/>
      <c r="Y92" s="37"/>
      <c r="Z92" s="37"/>
      <c r="AA92" s="37"/>
    </row>
    <row r="93" spans="1:27">
      <c r="A93" s="37"/>
      <c r="B93" s="37"/>
      <c r="C93" s="495"/>
      <c r="D93" s="495"/>
      <c r="E93" s="37"/>
      <c r="F93" s="37"/>
      <c r="G93" s="37"/>
      <c r="H93" s="37"/>
      <c r="I93" s="37"/>
      <c r="J93" s="37"/>
      <c r="K93" s="37"/>
      <c r="L93" s="37"/>
      <c r="M93" s="37"/>
      <c r="N93" s="37"/>
      <c r="O93" s="37"/>
      <c r="P93" s="37"/>
      <c r="Q93" s="37"/>
      <c r="R93" s="37"/>
      <c r="S93" s="37"/>
      <c r="T93" s="37"/>
      <c r="U93" s="37"/>
      <c r="V93" s="37"/>
      <c r="W93" s="37"/>
      <c r="X93" s="37"/>
      <c r="Y93" s="37"/>
      <c r="Z93" s="37"/>
      <c r="AA93" s="37"/>
    </row>
    <row r="94" spans="1:27">
      <c r="A94" s="37"/>
      <c r="B94" s="37"/>
      <c r="C94" s="495"/>
      <c r="D94" s="495"/>
      <c r="E94" s="37"/>
      <c r="F94" s="37"/>
      <c r="G94" s="37"/>
      <c r="H94" s="37"/>
      <c r="I94" s="37"/>
      <c r="J94" s="37"/>
      <c r="K94" s="37"/>
      <c r="L94" s="37"/>
      <c r="M94" s="37"/>
      <c r="N94" s="37"/>
      <c r="O94" s="37"/>
      <c r="P94" s="37"/>
      <c r="Q94" s="37"/>
      <c r="R94" s="37"/>
      <c r="S94" s="37"/>
      <c r="T94" s="37"/>
      <c r="U94" s="37"/>
      <c r="V94" s="37"/>
      <c r="W94" s="37"/>
      <c r="X94" s="37"/>
      <c r="Y94" s="37"/>
      <c r="Z94" s="37"/>
      <c r="AA94" s="37"/>
    </row>
    <row r="95" spans="1:27">
      <c r="A95" s="37"/>
      <c r="B95" s="37"/>
      <c r="C95" s="495"/>
      <c r="D95" s="495"/>
      <c r="E95" s="37"/>
      <c r="F95" s="37"/>
      <c r="G95" s="37"/>
      <c r="H95" s="37"/>
      <c r="I95" s="37"/>
      <c r="J95" s="37"/>
      <c r="K95" s="37"/>
      <c r="L95" s="37"/>
      <c r="M95" s="37"/>
      <c r="N95" s="37"/>
      <c r="O95" s="37"/>
      <c r="P95" s="37"/>
      <c r="Q95" s="37"/>
      <c r="R95" s="37"/>
      <c r="S95" s="37"/>
      <c r="T95" s="37"/>
      <c r="U95" s="37"/>
      <c r="V95" s="37"/>
      <c r="W95" s="37"/>
      <c r="X95" s="37"/>
      <c r="Y95" s="37"/>
      <c r="Z95" s="37"/>
      <c r="AA95" s="37"/>
    </row>
    <row r="96" spans="1:27">
      <c r="A96" s="37"/>
      <c r="B96" s="37"/>
      <c r="C96" s="495"/>
      <c r="D96" s="495"/>
      <c r="E96" s="37"/>
      <c r="F96" s="37"/>
      <c r="G96" s="37"/>
      <c r="H96" s="37"/>
      <c r="I96" s="37"/>
      <c r="J96" s="37"/>
      <c r="K96" s="37"/>
      <c r="L96" s="37"/>
      <c r="M96" s="37"/>
      <c r="N96" s="37"/>
      <c r="O96" s="37"/>
      <c r="P96" s="37"/>
      <c r="Q96" s="37"/>
      <c r="R96" s="37"/>
      <c r="S96" s="37"/>
      <c r="T96" s="37"/>
      <c r="U96" s="37"/>
      <c r="V96" s="37"/>
      <c r="W96" s="37"/>
      <c r="X96" s="37"/>
      <c r="Y96" s="37"/>
      <c r="Z96" s="37"/>
      <c r="AA96" s="37"/>
    </row>
    <row r="97" spans="1:27">
      <c r="A97" s="37"/>
      <c r="B97" s="37"/>
      <c r="C97" s="495"/>
      <c r="D97" s="495"/>
      <c r="E97" s="37"/>
      <c r="F97" s="37"/>
      <c r="G97" s="37"/>
      <c r="H97" s="37"/>
      <c r="I97" s="37"/>
      <c r="J97" s="37"/>
      <c r="K97" s="37"/>
      <c r="L97" s="37"/>
      <c r="M97" s="37"/>
      <c r="N97" s="37"/>
      <c r="O97" s="37"/>
      <c r="P97" s="37"/>
      <c r="Q97" s="37"/>
      <c r="R97" s="37"/>
      <c r="S97" s="37"/>
      <c r="T97" s="37"/>
      <c r="U97" s="37"/>
      <c r="V97" s="37"/>
      <c r="W97" s="37"/>
      <c r="X97" s="37"/>
      <c r="Y97" s="37"/>
      <c r="Z97" s="37"/>
      <c r="AA97" s="37"/>
    </row>
    <row r="98" spans="1:27">
      <c r="A98" s="37"/>
      <c r="B98" s="37"/>
      <c r="C98" s="495"/>
      <c r="D98" s="495"/>
      <c r="E98" s="37"/>
      <c r="F98" s="37"/>
      <c r="G98" s="37"/>
      <c r="H98" s="37"/>
      <c r="I98" s="37"/>
      <c r="J98" s="37"/>
      <c r="K98" s="37"/>
      <c r="L98" s="37"/>
      <c r="M98" s="37"/>
      <c r="N98" s="37"/>
      <c r="O98" s="37"/>
      <c r="P98" s="37"/>
      <c r="Q98" s="37"/>
      <c r="R98" s="37"/>
      <c r="S98" s="37"/>
      <c r="T98" s="37"/>
      <c r="U98" s="37"/>
      <c r="V98" s="37"/>
      <c r="W98" s="37"/>
      <c r="X98" s="37"/>
      <c r="Y98" s="37"/>
      <c r="Z98" s="37"/>
      <c r="AA98" s="37"/>
    </row>
    <row r="99" spans="1:27">
      <c r="A99" s="37"/>
      <c r="B99" s="37"/>
      <c r="C99" s="495"/>
      <c r="D99" s="495"/>
      <c r="E99" s="37"/>
      <c r="F99" s="37"/>
      <c r="G99" s="37"/>
      <c r="H99" s="37"/>
      <c r="I99" s="37"/>
      <c r="J99" s="37"/>
      <c r="K99" s="37"/>
      <c r="L99" s="37"/>
      <c r="M99" s="37"/>
      <c r="N99" s="37"/>
      <c r="O99" s="37"/>
      <c r="P99" s="37"/>
      <c r="Q99" s="37"/>
      <c r="R99" s="37"/>
      <c r="S99" s="37"/>
      <c r="T99" s="37"/>
      <c r="U99" s="37"/>
      <c r="V99" s="37"/>
      <c r="W99" s="37"/>
      <c r="X99" s="37"/>
      <c r="Y99" s="37"/>
      <c r="Z99" s="37"/>
      <c r="AA99" s="37"/>
    </row>
    <row r="100" spans="1:27">
      <c r="A100" s="37"/>
      <c r="B100" s="37"/>
      <c r="C100" s="495"/>
      <c r="D100" s="495"/>
      <c r="E100" s="37"/>
      <c r="F100" s="37"/>
      <c r="G100" s="37"/>
      <c r="H100" s="37"/>
      <c r="I100" s="37"/>
      <c r="J100" s="37"/>
      <c r="K100" s="37"/>
      <c r="L100" s="37"/>
      <c r="M100" s="37"/>
      <c r="N100" s="37"/>
      <c r="O100" s="37"/>
      <c r="P100" s="37"/>
      <c r="Q100" s="37"/>
      <c r="R100" s="37"/>
      <c r="S100" s="37"/>
      <c r="T100" s="37"/>
      <c r="U100" s="37"/>
      <c r="V100" s="37"/>
      <c r="W100" s="37"/>
      <c r="X100" s="37"/>
      <c r="Y100" s="37"/>
      <c r="Z100" s="37"/>
      <c r="AA100" s="37"/>
    </row>
    <row r="101" spans="1:27">
      <c r="A101" s="37"/>
      <c r="B101" s="37"/>
      <c r="C101" s="495"/>
      <c r="D101" s="495"/>
      <c r="E101" s="37"/>
      <c r="F101" s="37"/>
      <c r="G101" s="37"/>
      <c r="H101" s="37"/>
      <c r="I101" s="37"/>
      <c r="J101" s="37"/>
      <c r="K101" s="37"/>
      <c r="L101" s="37"/>
      <c r="M101" s="37"/>
      <c r="N101" s="37"/>
      <c r="O101" s="37"/>
      <c r="P101" s="37"/>
      <c r="Q101" s="37"/>
      <c r="R101" s="37"/>
      <c r="S101" s="37"/>
      <c r="T101" s="37"/>
      <c r="U101" s="37"/>
      <c r="V101" s="37"/>
      <c r="W101" s="37"/>
      <c r="X101" s="37"/>
      <c r="Y101" s="37"/>
      <c r="Z101" s="37"/>
      <c r="AA101" s="37"/>
    </row>
    <row r="102" spans="1:27">
      <c r="A102" s="37"/>
      <c r="B102" s="37"/>
      <c r="C102" s="495"/>
      <c r="D102" s="495"/>
      <c r="E102" s="37"/>
      <c r="F102" s="37"/>
      <c r="G102" s="37"/>
      <c r="H102" s="37"/>
      <c r="I102" s="37"/>
      <c r="J102" s="37"/>
      <c r="K102" s="37"/>
      <c r="L102" s="37"/>
      <c r="M102" s="37"/>
      <c r="N102" s="37"/>
      <c r="O102" s="37"/>
      <c r="P102" s="37"/>
      <c r="Q102" s="37"/>
      <c r="R102" s="37"/>
      <c r="S102" s="37"/>
      <c r="T102" s="37"/>
      <c r="U102" s="37"/>
      <c r="V102" s="37"/>
      <c r="W102" s="37"/>
      <c r="X102" s="37"/>
      <c r="Y102" s="37"/>
      <c r="Z102" s="37"/>
      <c r="AA102" s="37"/>
    </row>
    <row r="103" spans="1:27">
      <c r="A103" s="37"/>
      <c r="B103" s="37"/>
      <c r="C103" s="495"/>
      <c r="D103" s="495"/>
      <c r="E103" s="37"/>
      <c r="F103" s="37"/>
      <c r="G103" s="37"/>
      <c r="H103" s="37"/>
      <c r="I103" s="37"/>
      <c r="J103" s="37"/>
      <c r="K103" s="37"/>
      <c r="L103" s="37"/>
      <c r="M103" s="37"/>
      <c r="N103" s="37"/>
      <c r="O103" s="37"/>
      <c r="P103" s="37"/>
      <c r="Q103" s="37"/>
      <c r="R103" s="37"/>
      <c r="S103" s="37"/>
      <c r="T103" s="37"/>
      <c r="U103" s="37"/>
      <c r="V103" s="37"/>
      <c r="W103" s="37"/>
      <c r="X103" s="37"/>
      <c r="Y103" s="37"/>
      <c r="Z103" s="37"/>
      <c r="AA103" s="37"/>
    </row>
    <row r="104" spans="1:27">
      <c r="A104" s="37"/>
      <c r="B104" s="37"/>
      <c r="C104" s="495"/>
      <c r="D104" s="495"/>
      <c r="E104" s="37"/>
      <c r="F104" s="37"/>
      <c r="G104" s="37"/>
      <c r="H104" s="37"/>
      <c r="I104" s="37"/>
      <c r="J104" s="37"/>
      <c r="K104" s="37"/>
      <c r="L104" s="37"/>
      <c r="M104" s="37"/>
      <c r="N104" s="37"/>
      <c r="O104" s="37"/>
      <c r="P104" s="37"/>
      <c r="Q104" s="37"/>
      <c r="R104" s="37"/>
      <c r="S104" s="37"/>
      <c r="T104" s="37"/>
      <c r="U104" s="37"/>
      <c r="V104" s="37"/>
      <c r="W104" s="37"/>
      <c r="X104" s="37"/>
      <c r="Y104" s="37"/>
      <c r="Z104" s="37"/>
      <c r="AA104" s="37"/>
    </row>
    <row r="105" spans="1:27">
      <c r="A105" s="37"/>
      <c r="B105" s="37"/>
      <c r="C105" s="495"/>
      <c r="D105" s="495"/>
      <c r="E105" s="37"/>
      <c r="F105" s="37"/>
      <c r="G105" s="37"/>
      <c r="H105" s="37"/>
      <c r="I105" s="37"/>
      <c r="J105" s="37"/>
      <c r="K105" s="37"/>
      <c r="L105" s="37"/>
      <c r="M105" s="37"/>
      <c r="N105" s="37"/>
      <c r="O105" s="37"/>
      <c r="P105" s="37"/>
      <c r="Q105" s="37"/>
      <c r="R105" s="37"/>
      <c r="S105" s="37"/>
      <c r="T105" s="37"/>
      <c r="U105" s="37"/>
      <c r="V105" s="37"/>
      <c r="W105" s="37"/>
      <c r="X105" s="37"/>
      <c r="Y105" s="37"/>
      <c r="Z105" s="37"/>
      <c r="AA105" s="37"/>
    </row>
    <row r="106" spans="1:27">
      <c r="A106" s="37"/>
      <c r="B106" s="37"/>
      <c r="C106" s="495"/>
      <c r="D106" s="495"/>
      <c r="E106" s="37"/>
      <c r="F106" s="37"/>
      <c r="G106" s="37"/>
      <c r="H106" s="37"/>
      <c r="I106" s="37"/>
      <c r="J106" s="37"/>
      <c r="K106" s="37"/>
      <c r="L106" s="37"/>
      <c r="M106" s="37"/>
      <c r="N106" s="37"/>
      <c r="O106" s="37"/>
      <c r="P106" s="37"/>
      <c r="Q106" s="37"/>
      <c r="R106" s="37"/>
      <c r="S106" s="37"/>
      <c r="T106" s="37"/>
      <c r="U106" s="37"/>
      <c r="V106" s="37"/>
      <c r="W106" s="37"/>
      <c r="X106" s="37"/>
      <c r="Y106" s="37"/>
      <c r="Z106" s="37"/>
      <c r="AA106" s="37"/>
    </row>
    <row r="107" spans="1:27">
      <c r="A107" s="37"/>
      <c r="B107" s="37"/>
      <c r="C107" s="495"/>
      <c r="D107" s="495"/>
      <c r="E107" s="37"/>
      <c r="F107" s="37"/>
      <c r="G107" s="37"/>
      <c r="H107" s="37"/>
      <c r="I107" s="37"/>
      <c r="J107" s="37"/>
      <c r="K107" s="37"/>
      <c r="L107" s="37"/>
      <c r="M107" s="37"/>
      <c r="N107" s="37"/>
      <c r="O107" s="37"/>
      <c r="P107" s="37"/>
      <c r="Q107" s="37"/>
      <c r="R107" s="37"/>
      <c r="S107" s="37"/>
      <c r="T107" s="37"/>
      <c r="U107" s="37"/>
      <c r="V107" s="37"/>
      <c r="W107" s="37"/>
      <c r="X107" s="37"/>
      <c r="Y107" s="37"/>
      <c r="Z107" s="37"/>
      <c r="AA107" s="37"/>
    </row>
    <row r="108" spans="1:27">
      <c r="A108" s="37"/>
      <c r="B108" s="37"/>
      <c r="C108" s="495"/>
      <c r="D108" s="495"/>
      <c r="E108" s="37"/>
      <c r="F108" s="37"/>
      <c r="G108" s="37"/>
      <c r="H108" s="37"/>
      <c r="I108" s="37"/>
      <c r="J108" s="37"/>
      <c r="K108" s="37"/>
      <c r="L108" s="37"/>
      <c r="M108" s="37"/>
      <c r="N108" s="37"/>
      <c r="O108" s="37"/>
      <c r="P108" s="37"/>
      <c r="Q108" s="37"/>
      <c r="R108" s="37"/>
      <c r="S108" s="37"/>
      <c r="T108" s="37"/>
      <c r="U108" s="37"/>
      <c r="V108" s="37"/>
      <c r="W108" s="37"/>
      <c r="X108" s="37"/>
      <c r="Y108" s="37"/>
      <c r="Z108" s="37"/>
      <c r="AA108" s="37"/>
    </row>
    <row r="109" spans="1:27">
      <c r="A109" s="37"/>
      <c r="B109" s="37"/>
      <c r="C109" s="495"/>
      <c r="D109" s="495"/>
      <c r="E109" s="37"/>
      <c r="F109" s="37"/>
      <c r="G109" s="37"/>
      <c r="H109" s="37"/>
      <c r="I109" s="37"/>
      <c r="J109" s="37"/>
      <c r="K109" s="37"/>
      <c r="L109" s="37"/>
      <c r="M109" s="37"/>
      <c r="N109" s="37"/>
      <c r="O109" s="37"/>
      <c r="P109" s="37"/>
      <c r="Q109" s="37"/>
      <c r="R109" s="37"/>
      <c r="S109" s="37"/>
      <c r="T109" s="37"/>
      <c r="U109" s="37"/>
      <c r="V109" s="37"/>
      <c r="W109" s="37"/>
      <c r="X109" s="37"/>
      <c r="Y109" s="37"/>
      <c r="Z109" s="37"/>
      <c r="AA109" s="37"/>
    </row>
    <row r="110" spans="1:27">
      <c r="A110" s="37"/>
      <c r="B110" s="37"/>
      <c r="C110" s="495"/>
      <c r="D110" s="495"/>
      <c r="E110" s="37"/>
      <c r="F110" s="37"/>
      <c r="G110" s="37"/>
      <c r="H110" s="37"/>
      <c r="I110" s="37"/>
      <c r="J110" s="37"/>
      <c r="K110" s="37"/>
      <c r="L110" s="37"/>
      <c r="M110" s="37"/>
      <c r="N110" s="37"/>
      <c r="O110" s="37"/>
      <c r="P110" s="37"/>
      <c r="Q110" s="37"/>
      <c r="R110" s="37"/>
      <c r="S110" s="37"/>
      <c r="T110" s="37"/>
      <c r="U110" s="37"/>
      <c r="V110" s="37"/>
      <c r="W110" s="37"/>
      <c r="X110" s="37"/>
      <c r="Y110" s="37"/>
      <c r="Z110" s="37"/>
      <c r="AA110" s="37"/>
    </row>
    <row r="111" spans="1:27">
      <c r="A111" s="37"/>
      <c r="B111" s="37"/>
      <c r="C111" s="495"/>
      <c r="D111" s="495"/>
      <c r="E111" s="37"/>
      <c r="F111" s="37"/>
      <c r="G111" s="37"/>
      <c r="H111" s="37"/>
      <c r="I111" s="37"/>
      <c r="J111" s="37"/>
      <c r="K111" s="37"/>
      <c r="L111" s="37"/>
      <c r="M111" s="37"/>
      <c r="N111" s="37"/>
      <c r="O111" s="37"/>
      <c r="P111" s="37"/>
      <c r="Q111" s="37"/>
      <c r="R111" s="37"/>
      <c r="S111" s="37"/>
      <c r="T111" s="37"/>
      <c r="U111" s="37"/>
      <c r="V111" s="37"/>
      <c r="W111" s="37"/>
      <c r="X111" s="37"/>
      <c r="Y111" s="37"/>
      <c r="Z111" s="37"/>
      <c r="AA111" s="37"/>
    </row>
    <row r="112" spans="1:27">
      <c r="A112" s="37"/>
      <c r="B112" s="37"/>
      <c r="C112" s="495"/>
      <c r="D112" s="495"/>
      <c r="E112" s="37"/>
      <c r="F112" s="37"/>
      <c r="G112" s="37"/>
      <c r="H112" s="37"/>
      <c r="I112" s="37"/>
      <c r="J112" s="37"/>
      <c r="K112" s="37"/>
      <c r="L112" s="37"/>
      <c r="M112" s="37"/>
      <c r="N112" s="37"/>
      <c r="O112" s="37"/>
      <c r="P112" s="37"/>
      <c r="Q112" s="37"/>
      <c r="R112" s="37"/>
      <c r="S112" s="37"/>
      <c r="T112" s="37"/>
      <c r="U112" s="37"/>
      <c r="V112" s="37"/>
      <c r="W112" s="37"/>
      <c r="X112" s="37"/>
      <c r="Y112" s="37"/>
      <c r="Z112" s="37"/>
      <c r="AA112" s="37"/>
    </row>
    <row r="113" spans="1:27">
      <c r="A113" s="37"/>
      <c r="B113" s="37"/>
      <c r="C113" s="495"/>
      <c r="D113" s="495"/>
      <c r="E113" s="37"/>
      <c r="F113" s="37"/>
      <c r="G113" s="37"/>
      <c r="H113" s="37"/>
      <c r="I113" s="37"/>
      <c r="J113" s="37"/>
      <c r="K113" s="37"/>
      <c r="L113" s="37"/>
      <c r="M113" s="37"/>
      <c r="N113" s="37"/>
      <c r="O113" s="37"/>
      <c r="P113" s="37"/>
      <c r="Q113" s="37"/>
      <c r="R113" s="37"/>
      <c r="S113" s="37"/>
      <c r="T113" s="37"/>
      <c r="U113" s="37"/>
      <c r="V113" s="37"/>
      <c r="W113" s="37"/>
      <c r="X113" s="37"/>
      <c r="Y113" s="37"/>
      <c r="Z113" s="37"/>
      <c r="AA113" s="37"/>
    </row>
    <row r="114" spans="1:27">
      <c r="A114" s="37"/>
      <c r="B114" s="37"/>
      <c r="C114" s="495"/>
      <c r="D114" s="495"/>
      <c r="E114" s="37"/>
      <c r="F114" s="37"/>
      <c r="G114" s="37"/>
      <c r="H114" s="37"/>
      <c r="I114" s="37"/>
      <c r="J114" s="37"/>
      <c r="K114" s="37"/>
      <c r="L114" s="37"/>
      <c r="M114" s="37"/>
      <c r="N114" s="37"/>
      <c r="O114" s="37"/>
      <c r="P114" s="37"/>
      <c r="Q114" s="37"/>
      <c r="R114" s="37"/>
      <c r="S114" s="37"/>
      <c r="T114" s="37"/>
      <c r="U114" s="37"/>
      <c r="V114" s="37"/>
      <c r="W114" s="37"/>
      <c r="X114" s="37"/>
      <c r="Y114" s="37"/>
      <c r="Z114" s="37"/>
      <c r="AA114" s="37"/>
    </row>
    <row r="115" spans="1:27">
      <c r="A115" s="37"/>
      <c r="B115" s="37"/>
      <c r="C115" s="495"/>
      <c r="D115" s="495"/>
      <c r="E115" s="37"/>
      <c r="F115" s="37"/>
      <c r="G115" s="37"/>
      <c r="H115" s="37"/>
      <c r="I115" s="37"/>
      <c r="J115" s="37"/>
      <c r="K115" s="37"/>
      <c r="L115" s="37"/>
      <c r="M115" s="37"/>
      <c r="N115" s="37"/>
      <c r="O115" s="37"/>
      <c r="P115" s="37"/>
      <c r="Q115" s="37"/>
      <c r="R115" s="37"/>
      <c r="S115" s="37"/>
      <c r="T115" s="37"/>
      <c r="U115" s="37"/>
      <c r="V115" s="37"/>
      <c r="W115" s="37"/>
      <c r="X115" s="37"/>
      <c r="Y115" s="37"/>
      <c r="Z115" s="37"/>
      <c r="AA115" s="37"/>
    </row>
    <row r="116" spans="1:27">
      <c r="A116" s="37"/>
      <c r="B116" s="37"/>
      <c r="C116" s="495"/>
      <c r="D116" s="495"/>
      <c r="E116" s="37"/>
      <c r="F116" s="37"/>
      <c r="G116" s="37"/>
      <c r="H116" s="37"/>
      <c r="I116" s="37"/>
      <c r="J116" s="37"/>
      <c r="K116" s="37"/>
      <c r="L116" s="37"/>
      <c r="M116" s="37"/>
      <c r="N116" s="37"/>
      <c r="O116" s="37"/>
      <c r="P116" s="37"/>
      <c r="Q116" s="37"/>
      <c r="R116" s="37"/>
      <c r="S116" s="37"/>
      <c r="T116" s="37"/>
      <c r="U116" s="37"/>
      <c r="V116" s="37"/>
      <c r="W116" s="37"/>
      <c r="X116" s="37"/>
      <c r="Y116" s="37"/>
      <c r="Z116" s="37"/>
      <c r="AA116" s="37"/>
    </row>
    <row r="117" spans="1:27">
      <c r="A117" s="37"/>
      <c r="B117" s="37"/>
      <c r="C117" s="495"/>
      <c r="D117" s="495"/>
      <c r="E117" s="37"/>
      <c r="F117" s="37"/>
      <c r="G117" s="37"/>
      <c r="H117" s="37"/>
      <c r="I117" s="37"/>
      <c r="J117" s="37"/>
      <c r="K117" s="37"/>
      <c r="L117" s="37"/>
      <c r="M117" s="37"/>
      <c r="N117" s="37"/>
      <c r="O117" s="37"/>
      <c r="P117" s="37"/>
      <c r="Q117" s="37"/>
      <c r="R117" s="37"/>
      <c r="S117" s="37"/>
      <c r="T117" s="37"/>
      <c r="U117" s="37"/>
      <c r="V117" s="37"/>
      <c r="W117" s="37"/>
      <c r="X117" s="37"/>
      <c r="Y117" s="37"/>
      <c r="Z117" s="37"/>
      <c r="AA117" s="37"/>
    </row>
    <row r="118" spans="1:27">
      <c r="A118" s="37"/>
      <c r="B118" s="37"/>
      <c r="C118" s="495"/>
      <c r="D118" s="495"/>
      <c r="E118" s="37"/>
      <c r="F118" s="37"/>
      <c r="G118" s="37"/>
      <c r="H118" s="37"/>
      <c r="I118" s="37"/>
      <c r="J118" s="37"/>
      <c r="K118" s="37"/>
      <c r="L118" s="37"/>
      <c r="M118" s="37"/>
      <c r="N118" s="37"/>
      <c r="O118" s="37"/>
      <c r="P118" s="37"/>
      <c r="Q118" s="37"/>
      <c r="R118" s="37"/>
      <c r="S118" s="37"/>
      <c r="T118" s="37"/>
      <c r="U118" s="37"/>
      <c r="V118" s="37"/>
      <c r="W118" s="37"/>
      <c r="X118" s="37"/>
      <c r="Y118" s="37"/>
      <c r="Z118" s="37"/>
      <c r="AA118" s="37"/>
    </row>
    <row r="119" spans="1:27">
      <c r="A119" s="37"/>
      <c r="B119" s="37"/>
      <c r="C119" s="495"/>
      <c r="D119" s="495"/>
      <c r="E119" s="37"/>
      <c r="F119" s="37"/>
      <c r="G119" s="37"/>
      <c r="H119" s="37"/>
      <c r="I119" s="37"/>
      <c r="J119" s="37"/>
      <c r="K119" s="37"/>
      <c r="L119" s="37"/>
      <c r="M119" s="37"/>
      <c r="N119" s="37"/>
      <c r="O119" s="37"/>
      <c r="P119" s="37"/>
      <c r="Q119" s="37"/>
      <c r="R119" s="37"/>
      <c r="S119" s="37"/>
      <c r="T119" s="37"/>
      <c r="U119" s="37"/>
      <c r="V119" s="37"/>
      <c r="W119" s="37"/>
      <c r="X119" s="37"/>
      <c r="Y119" s="37"/>
      <c r="Z119" s="37"/>
      <c r="AA119" s="37"/>
    </row>
    <row r="120" spans="1:27">
      <c r="A120" s="37"/>
      <c r="B120" s="37"/>
      <c r="C120" s="495"/>
      <c r="D120" s="495"/>
      <c r="E120" s="37"/>
      <c r="F120" s="37"/>
      <c r="G120" s="37"/>
      <c r="H120" s="37"/>
      <c r="I120" s="37"/>
      <c r="J120" s="37"/>
      <c r="K120" s="37"/>
      <c r="L120" s="37"/>
      <c r="M120" s="37"/>
      <c r="N120" s="37"/>
      <c r="O120" s="37"/>
      <c r="P120" s="37"/>
      <c r="Q120" s="37"/>
      <c r="R120" s="37"/>
      <c r="S120" s="37"/>
      <c r="T120" s="37"/>
      <c r="U120" s="37"/>
      <c r="V120" s="37"/>
      <c r="W120" s="37"/>
      <c r="X120" s="37"/>
      <c r="Y120" s="37"/>
      <c r="Z120" s="37"/>
      <c r="AA120" s="37"/>
    </row>
    <row r="121" spans="1:27">
      <c r="A121" s="37"/>
      <c r="B121" s="37"/>
      <c r="C121" s="495"/>
      <c r="D121" s="495"/>
      <c r="E121" s="37"/>
      <c r="F121" s="37"/>
      <c r="G121" s="37"/>
      <c r="H121" s="37"/>
      <c r="I121" s="37"/>
      <c r="J121" s="37"/>
      <c r="K121" s="37"/>
      <c r="L121" s="37"/>
      <c r="M121" s="37"/>
      <c r="N121" s="37"/>
      <c r="O121" s="37"/>
      <c r="P121" s="37"/>
      <c r="Q121" s="37"/>
      <c r="R121" s="37"/>
      <c r="S121" s="37"/>
      <c r="T121" s="37"/>
      <c r="U121" s="37"/>
      <c r="V121" s="37"/>
      <c r="W121" s="37"/>
      <c r="X121" s="37"/>
      <c r="Y121" s="37"/>
      <c r="Z121" s="37"/>
      <c r="AA121" s="37"/>
    </row>
    <row r="122" spans="1:27">
      <c r="A122" s="37"/>
      <c r="B122" s="37"/>
      <c r="C122" s="495"/>
      <c r="D122" s="495"/>
      <c r="E122" s="37"/>
      <c r="F122" s="37"/>
      <c r="G122" s="37"/>
      <c r="H122" s="37"/>
      <c r="I122" s="37"/>
      <c r="J122" s="37"/>
      <c r="K122" s="37"/>
      <c r="L122" s="37"/>
      <c r="M122" s="37"/>
      <c r="N122" s="37"/>
      <c r="O122" s="37"/>
      <c r="P122" s="37"/>
      <c r="Q122" s="37"/>
      <c r="R122" s="37"/>
      <c r="S122" s="37"/>
      <c r="T122" s="37"/>
      <c r="U122" s="37"/>
      <c r="V122" s="37"/>
      <c r="W122" s="37"/>
      <c r="X122" s="37"/>
      <c r="Y122" s="37"/>
      <c r="Z122" s="37"/>
      <c r="AA122" s="37"/>
    </row>
    <row r="123" spans="1:27">
      <c r="A123" s="37"/>
      <c r="B123" s="37"/>
      <c r="C123" s="495"/>
      <c r="D123" s="495"/>
      <c r="E123" s="37"/>
      <c r="F123" s="37"/>
      <c r="G123" s="37"/>
      <c r="H123" s="37"/>
      <c r="I123" s="37"/>
      <c r="J123" s="37"/>
      <c r="K123" s="37"/>
      <c r="L123" s="37"/>
      <c r="M123" s="37"/>
      <c r="N123" s="37"/>
      <c r="O123" s="37"/>
      <c r="P123" s="37"/>
      <c r="Q123" s="37"/>
      <c r="R123" s="37"/>
      <c r="S123" s="37"/>
      <c r="T123" s="37"/>
      <c r="U123" s="37"/>
      <c r="V123" s="37"/>
      <c r="W123" s="37"/>
      <c r="X123" s="37"/>
      <c r="Y123" s="37"/>
      <c r="Z123" s="37"/>
      <c r="AA123" s="37"/>
    </row>
    <row r="124" spans="1:27">
      <c r="A124" s="37"/>
      <c r="B124" s="37"/>
      <c r="C124" s="495"/>
      <c r="D124" s="495"/>
      <c r="E124" s="37"/>
      <c r="F124" s="37"/>
      <c r="G124" s="37"/>
      <c r="H124" s="37"/>
      <c r="I124" s="37"/>
      <c r="J124" s="37"/>
      <c r="K124" s="37"/>
      <c r="L124" s="37"/>
      <c r="M124" s="37"/>
      <c r="N124" s="37"/>
      <c r="O124" s="37"/>
      <c r="P124" s="37"/>
      <c r="Q124" s="37"/>
      <c r="R124" s="37"/>
      <c r="S124" s="37"/>
      <c r="T124" s="37"/>
      <c r="U124" s="37"/>
      <c r="V124" s="37"/>
      <c r="W124" s="37"/>
      <c r="X124" s="37"/>
      <c r="Y124" s="37"/>
      <c r="Z124" s="37"/>
      <c r="AA124" s="37"/>
    </row>
    <row r="125" spans="1:27">
      <c r="A125" s="37"/>
      <c r="B125" s="37"/>
      <c r="C125" s="495"/>
      <c r="D125" s="495"/>
      <c r="E125" s="37"/>
      <c r="F125" s="37"/>
      <c r="G125" s="37"/>
      <c r="H125" s="37"/>
      <c r="I125" s="37"/>
      <c r="J125" s="37"/>
      <c r="K125" s="37"/>
      <c r="L125" s="37"/>
      <c r="M125" s="37"/>
      <c r="N125" s="37"/>
      <c r="O125" s="37"/>
      <c r="P125" s="37"/>
      <c r="Q125" s="37"/>
      <c r="R125" s="37"/>
      <c r="S125" s="37"/>
      <c r="T125" s="37"/>
      <c r="U125" s="37"/>
      <c r="V125" s="37"/>
      <c r="W125" s="37"/>
      <c r="X125" s="37"/>
      <c r="Y125" s="37"/>
      <c r="Z125" s="37"/>
      <c r="AA125" s="37"/>
    </row>
    <row r="126" spans="1:27">
      <c r="A126" s="37"/>
      <c r="B126" s="37"/>
      <c r="C126" s="495"/>
      <c r="D126" s="495"/>
      <c r="E126" s="37"/>
      <c r="F126" s="37"/>
      <c r="G126" s="37"/>
      <c r="H126" s="37"/>
      <c r="I126" s="37"/>
      <c r="J126" s="37"/>
      <c r="K126" s="37"/>
      <c r="L126" s="37"/>
      <c r="M126" s="37"/>
      <c r="N126" s="37"/>
      <c r="O126" s="37"/>
      <c r="P126" s="37"/>
      <c r="Q126" s="37"/>
      <c r="R126" s="37"/>
      <c r="S126" s="37"/>
      <c r="T126" s="37"/>
      <c r="U126" s="37"/>
      <c r="V126" s="37"/>
      <c r="W126" s="37"/>
      <c r="X126" s="37"/>
      <c r="Y126" s="37"/>
      <c r="Z126" s="37"/>
      <c r="AA126" s="37"/>
    </row>
    <row r="127" spans="1:27">
      <c r="A127" s="37"/>
      <c r="B127" s="37"/>
      <c r="C127" s="495"/>
      <c r="D127" s="495"/>
      <c r="E127" s="37"/>
      <c r="F127" s="37"/>
      <c r="G127" s="37"/>
      <c r="H127" s="37"/>
      <c r="I127" s="37"/>
      <c r="J127" s="37"/>
      <c r="K127" s="37"/>
      <c r="L127" s="37"/>
      <c r="M127" s="37"/>
      <c r="N127" s="37"/>
      <c r="O127" s="37"/>
      <c r="P127" s="37"/>
      <c r="Q127" s="37"/>
      <c r="R127" s="37"/>
      <c r="S127" s="37"/>
      <c r="T127" s="37"/>
      <c r="U127" s="37"/>
      <c r="V127" s="37"/>
      <c r="W127" s="37"/>
      <c r="X127" s="37"/>
      <c r="Y127" s="37"/>
      <c r="Z127" s="37"/>
      <c r="AA127" s="37"/>
    </row>
    <row r="128" spans="1:27">
      <c r="A128" s="37"/>
      <c r="B128" s="37"/>
      <c r="C128" s="495"/>
      <c r="D128" s="495"/>
      <c r="E128" s="37"/>
      <c r="F128" s="37"/>
      <c r="G128" s="37"/>
      <c r="H128" s="37"/>
      <c r="I128" s="37"/>
      <c r="J128" s="37"/>
      <c r="K128" s="37"/>
      <c r="L128" s="37"/>
      <c r="M128" s="37"/>
      <c r="N128" s="37"/>
      <c r="O128" s="37"/>
      <c r="P128" s="37"/>
      <c r="Q128" s="37"/>
      <c r="R128" s="37"/>
      <c r="S128" s="37"/>
      <c r="T128" s="37"/>
      <c r="U128" s="37"/>
      <c r="V128" s="37"/>
      <c r="W128" s="37"/>
      <c r="X128" s="37"/>
      <c r="Y128" s="37"/>
      <c r="Z128" s="37"/>
      <c r="AA128" s="37"/>
    </row>
    <row r="129" spans="1:27">
      <c r="A129" s="37"/>
      <c r="B129" s="37"/>
      <c r="C129" s="495"/>
      <c r="D129" s="495"/>
      <c r="E129" s="37"/>
      <c r="F129" s="37"/>
      <c r="G129" s="37"/>
      <c r="H129" s="37"/>
      <c r="I129" s="37"/>
      <c r="J129" s="37"/>
      <c r="K129" s="37"/>
      <c r="L129" s="37"/>
      <c r="M129" s="37"/>
      <c r="N129" s="37"/>
      <c r="O129" s="37"/>
      <c r="P129" s="37"/>
      <c r="Q129" s="37"/>
      <c r="R129" s="37"/>
      <c r="S129" s="37"/>
      <c r="T129" s="37"/>
      <c r="U129" s="37"/>
      <c r="V129" s="37"/>
      <c r="W129" s="37"/>
      <c r="X129" s="37"/>
      <c r="Y129" s="37"/>
      <c r="Z129" s="37"/>
      <c r="AA129" s="37"/>
    </row>
    <row r="130" spans="1:27">
      <c r="A130" s="37"/>
      <c r="B130" s="37"/>
      <c r="C130" s="495"/>
      <c r="D130" s="495"/>
      <c r="E130" s="37"/>
      <c r="F130" s="37"/>
      <c r="G130" s="37"/>
      <c r="H130" s="37"/>
      <c r="I130" s="37"/>
      <c r="J130" s="37"/>
      <c r="K130" s="37"/>
      <c r="L130" s="37"/>
      <c r="M130" s="37"/>
      <c r="N130" s="37"/>
      <c r="O130" s="37"/>
      <c r="P130" s="37"/>
      <c r="Q130" s="37"/>
      <c r="R130" s="37"/>
      <c r="S130" s="37"/>
      <c r="T130" s="37"/>
      <c r="U130" s="37"/>
      <c r="V130" s="37"/>
      <c r="W130" s="37"/>
      <c r="X130" s="37"/>
      <c r="Y130" s="37"/>
      <c r="Z130" s="37"/>
      <c r="AA130" s="37"/>
    </row>
    <row r="131" spans="1:27">
      <c r="A131" s="37"/>
      <c r="B131" s="37"/>
      <c r="C131" s="495"/>
      <c r="D131" s="495"/>
      <c r="E131" s="37"/>
      <c r="F131" s="37"/>
      <c r="G131" s="37"/>
      <c r="H131" s="37"/>
      <c r="I131" s="37"/>
      <c r="J131" s="37"/>
      <c r="K131" s="37"/>
      <c r="L131" s="37"/>
      <c r="M131" s="37"/>
      <c r="N131" s="37"/>
      <c r="O131" s="37"/>
      <c r="P131" s="37"/>
      <c r="Q131" s="37"/>
      <c r="R131" s="37"/>
      <c r="S131" s="37"/>
      <c r="T131" s="37"/>
      <c r="U131" s="37"/>
      <c r="V131" s="37"/>
      <c r="W131" s="37"/>
      <c r="X131" s="37"/>
      <c r="Y131" s="37"/>
      <c r="Z131" s="37"/>
      <c r="AA131" s="37"/>
    </row>
    <row r="132" spans="1:27">
      <c r="A132" s="37"/>
      <c r="B132" s="37"/>
      <c r="C132" s="495"/>
      <c r="D132" s="495"/>
      <c r="E132" s="37"/>
      <c r="F132" s="37"/>
      <c r="G132" s="37"/>
      <c r="H132" s="37"/>
      <c r="I132" s="37"/>
      <c r="J132" s="37"/>
      <c r="K132" s="37"/>
      <c r="L132" s="37"/>
      <c r="M132" s="37"/>
      <c r="N132" s="37"/>
      <c r="O132" s="37"/>
      <c r="P132" s="37"/>
      <c r="Q132" s="37"/>
      <c r="R132" s="37"/>
      <c r="S132" s="37"/>
      <c r="T132" s="37"/>
      <c r="U132" s="37"/>
      <c r="V132" s="37"/>
      <c r="W132" s="37"/>
      <c r="X132" s="37"/>
      <c r="Y132" s="37"/>
      <c r="Z132" s="37"/>
      <c r="AA132" s="37"/>
    </row>
    <row r="133" spans="1:27">
      <c r="A133" s="37"/>
      <c r="B133" s="37"/>
      <c r="C133" s="495"/>
      <c r="D133" s="495"/>
      <c r="E133" s="37"/>
      <c r="F133" s="37"/>
      <c r="G133" s="37"/>
      <c r="H133" s="37"/>
      <c r="I133" s="37"/>
      <c r="J133" s="37"/>
      <c r="K133" s="37"/>
      <c r="L133" s="37"/>
      <c r="M133" s="37"/>
      <c r="N133" s="37"/>
      <c r="O133" s="37"/>
      <c r="P133" s="37"/>
      <c r="Q133" s="37"/>
      <c r="R133" s="37"/>
      <c r="S133" s="37"/>
      <c r="T133" s="37"/>
      <c r="U133" s="37"/>
      <c r="V133" s="37"/>
      <c r="W133" s="37"/>
      <c r="X133" s="37"/>
      <c r="Y133" s="37"/>
      <c r="Z133" s="37"/>
      <c r="AA133" s="37"/>
    </row>
    <row r="134" spans="1:27">
      <c r="A134" s="37"/>
      <c r="B134" s="37"/>
      <c r="C134" s="495"/>
      <c r="D134" s="495"/>
      <c r="E134" s="37"/>
      <c r="F134" s="37"/>
      <c r="G134" s="37"/>
      <c r="H134" s="37"/>
      <c r="I134" s="37"/>
      <c r="J134" s="37"/>
      <c r="K134" s="37"/>
      <c r="L134" s="37"/>
      <c r="M134" s="37"/>
      <c r="N134" s="37"/>
      <c r="O134" s="37"/>
      <c r="P134" s="37"/>
      <c r="Q134" s="37"/>
      <c r="R134" s="37"/>
      <c r="S134" s="37"/>
      <c r="T134" s="37"/>
      <c r="U134" s="37"/>
      <c r="V134" s="37"/>
      <c r="W134" s="37"/>
      <c r="X134" s="37"/>
      <c r="Y134" s="37"/>
      <c r="Z134" s="37"/>
      <c r="AA134" s="37"/>
    </row>
    <row r="135" spans="1:27">
      <c r="A135" s="37"/>
      <c r="B135" s="37"/>
      <c r="C135" s="495"/>
      <c r="D135" s="495"/>
      <c r="E135" s="37"/>
      <c r="F135" s="37"/>
      <c r="G135" s="37"/>
      <c r="H135" s="37"/>
      <c r="I135" s="37"/>
      <c r="J135" s="37"/>
      <c r="K135" s="37"/>
      <c r="L135" s="37"/>
      <c r="M135" s="37"/>
      <c r="N135" s="37"/>
      <c r="O135" s="37"/>
      <c r="P135" s="37"/>
      <c r="Q135" s="37"/>
      <c r="R135" s="37"/>
      <c r="S135" s="37"/>
      <c r="T135" s="37"/>
      <c r="U135" s="37"/>
      <c r="V135" s="37"/>
      <c r="W135" s="37"/>
      <c r="X135" s="37"/>
      <c r="Y135" s="37"/>
      <c r="Z135" s="37"/>
      <c r="AA135" s="37"/>
    </row>
    <row r="136" spans="1:27">
      <c r="A136" s="37"/>
      <c r="B136" s="37"/>
      <c r="C136" s="495"/>
      <c r="D136" s="495"/>
      <c r="E136" s="37"/>
      <c r="F136" s="37"/>
      <c r="G136" s="37"/>
      <c r="H136" s="37"/>
      <c r="I136" s="37"/>
      <c r="J136" s="37"/>
      <c r="K136" s="37"/>
      <c r="L136" s="37"/>
      <c r="M136" s="37"/>
      <c r="N136" s="37"/>
      <c r="O136" s="37"/>
      <c r="P136" s="37"/>
      <c r="Q136" s="37"/>
      <c r="R136" s="37"/>
      <c r="S136" s="37"/>
      <c r="T136" s="37"/>
      <c r="U136" s="37"/>
      <c r="V136" s="37"/>
      <c r="W136" s="37"/>
      <c r="X136" s="37"/>
      <c r="Y136" s="37"/>
      <c r="Z136" s="37"/>
      <c r="AA136" s="37"/>
    </row>
    <row r="137" spans="1:27">
      <c r="A137" s="37"/>
      <c r="B137" s="37"/>
      <c r="C137" s="495"/>
      <c r="D137" s="495"/>
      <c r="E137" s="37"/>
      <c r="F137" s="37"/>
      <c r="G137" s="37"/>
      <c r="H137" s="37"/>
      <c r="I137" s="37"/>
      <c r="J137" s="37"/>
      <c r="K137" s="37"/>
      <c r="L137" s="37"/>
      <c r="M137" s="37"/>
      <c r="N137" s="37"/>
      <c r="O137" s="37"/>
      <c r="P137" s="37"/>
      <c r="Q137" s="37"/>
      <c r="R137" s="37"/>
      <c r="S137" s="37"/>
      <c r="T137" s="37"/>
      <c r="U137" s="37"/>
      <c r="V137" s="37"/>
      <c r="W137" s="37"/>
      <c r="X137" s="37"/>
      <c r="Y137" s="37"/>
      <c r="Z137" s="37"/>
      <c r="AA137" s="37"/>
    </row>
    <row r="138" spans="1:27">
      <c r="A138" s="37"/>
      <c r="B138" s="37"/>
      <c r="C138" s="495"/>
      <c r="D138" s="495"/>
      <c r="E138" s="37"/>
      <c r="F138" s="37"/>
      <c r="G138" s="37"/>
      <c r="H138" s="37"/>
      <c r="I138" s="37"/>
      <c r="J138" s="37"/>
      <c r="K138" s="37"/>
      <c r="L138" s="37"/>
      <c r="M138" s="37"/>
      <c r="N138" s="37"/>
      <c r="O138" s="37"/>
      <c r="P138" s="37"/>
      <c r="Q138" s="37"/>
      <c r="R138" s="37"/>
      <c r="S138" s="37"/>
      <c r="T138" s="37"/>
      <c r="U138" s="37"/>
      <c r="V138" s="37"/>
      <c r="W138" s="37"/>
      <c r="X138" s="37"/>
      <c r="Y138" s="37"/>
      <c r="Z138" s="37"/>
      <c r="AA138" s="37"/>
    </row>
    <row r="139" spans="1:27">
      <c r="A139" s="37"/>
      <c r="B139" s="37"/>
      <c r="C139" s="495"/>
      <c r="D139" s="495"/>
      <c r="E139" s="37"/>
      <c r="F139" s="37"/>
      <c r="G139" s="37"/>
      <c r="H139" s="37"/>
      <c r="I139" s="37"/>
      <c r="J139" s="37"/>
      <c r="K139" s="37"/>
      <c r="L139" s="37"/>
      <c r="M139" s="37"/>
      <c r="N139" s="37"/>
      <c r="O139" s="37"/>
      <c r="P139" s="37"/>
      <c r="Q139" s="37"/>
      <c r="R139" s="37"/>
      <c r="S139" s="37"/>
      <c r="T139" s="37"/>
      <c r="U139" s="37"/>
      <c r="V139" s="37"/>
      <c r="W139" s="37"/>
      <c r="X139" s="37"/>
      <c r="Y139" s="37"/>
      <c r="Z139" s="37"/>
      <c r="AA139" s="37"/>
    </row>
    <row r="140" spans="1:27">
      <c r="A140" s="37"/>
      <c r="B140" s="37"/>
      <c r="C140" s="495"/>
      <c r="D140" s="495"/>
      <c r="E140" s="37"/>
      <c r="F140" s="37"/>
      <c r="G140" s="37"/>
      <c r="H140" s="37"/>
      <c r="I140" s="37"/>
      <c r="J140" s="37"/>
      <c r="K140" s="37"/>
      <c r="L140" s="37"/>
      <c r="M140" s="37"/>
      <c r="N140" s="37"/>
      <c r="O140" s="37"/>
      <c r="P140" s="37"/>
      <c r="Q140" s="37"/>
      <c r="R140" s="37"/>
      <c r="S140" s="37"/>
      <c r="T140" s="37"/>
      <c r="U140" s="37"/>
      <c r="V140" s="37"/>
      <c r="W140" s="37"/>
      <c r="X140" s="37"/>
      <c r="Y140" s="37"/>
      <c r="Z140" s="37"/>
      <c r="AA140" s="37"/>
    </row>
    <row r="141" spans="1:27">
      <c r="A141" s="37"/>
      <c r="B141" s="37"/>
      <c r="C141" s="495"/>
      <c r="D141" s="495"/>
      <c r="E141" s="37"/>
      <c r="F141" s="37"/>
      <c r="G141" s="37"/>
      <c r="H141" s="37"/>
      <c r="I141" s="37"/>
      <c r="J141" s="37"/>
      <c r="K141" s="37"/>
      <c r="L141" s="37"/>
      <c r="M141" s="37"/>
      <c r="N141" s="37"/>
      <c r="O141" s="37"/>
      <c r="P141" s="37"/>
      <c r="Q141" s="37"/>
      <c r="R141" s="37"/>
      <c r="S141" s="37"/>
      <c r="T141" s="37"/>
      <c r="U141" s="37"/>
      <c r="V141" s="37"/>
      <c r="W141" s="37"/>
      <c r="X141" s="37"/>
      <c r="Y141" s="37"/>
      <c r="Z141" s="37"/>
      <c r="AA141" s="37"/>
    </row>
    <row r="142" spans="1:27">
      <c r="A142" s="37"/>
      <c r="B142" s="37"/>
      <c r="C142" s="495"/>
      <c r="D142" s="495"/>
      <c r="E142" s="37"/>
      <c r="F142" s="37"/>
      <c r="G142" s="37"/>
      <c r="H142" s="37"/>
      <c r="I142" s="37"/>
      <c r="J142" s="37"/>
      <c r="K142" s="37"/>
      <c r="L142" s="37"/>
      <c r="M142" s="37"/>
      <c r="N142" s="37"/>
      <c r="O142" s="37"/>
      <c r="P142" s="37"/>
      <c r="Q142" s="37"/>
      <c r="R142" s="37"/>
      <c r="S142" s="37"/>
      <c r="T142" s="37"/>
      <c r="U142" s="37"/>
      <c r="V142" s="37"/>
      <c r="W142" s="37"/>
      <c r="X142" s="37"/>
      <c r="Y142" s="37"/>
      <c r="Z142" s="37"/>
      <c r="AA142" s="37"/>
    </row>
    <row r="143" spans="1:27">
      <c r="A143" s="37"/>
      <c r="B143" s="37"/>
      <c r="C143" s="495"/>
      <c r="D143" s="495"/>
      <c r="E143" s="37"/>
      <c r="F143" s="37"/>
      <c r="G143" s="37"/>
      <c r="H143" s="37"/>
      <c r="I143" s="37"/>
      <c r="J143" s="37"/>
      <c r="K143" s="37"/>
      <c r="L143" s="37"/>
      <c r="M143" s="37"/>
      <c r="N143" s="37"/>
      <c r="O143" s="37"/>
      <c r="P143" s="37"/>
      <c r="Q143" s="37"/>
      <c r="R143" s="37"/>
      <c r="S143" s="37"/>
      <c r="T143" s="37"/>
      <c r="U143" s="37"/>
      <c r="V143" s="37"/>
      <c r="W143" s="37"/>
      <c r="X143" s="37"/>
      <c r="Y143" s="37"/>
      <c r="Z143" s="37"/>
      <c r="AA143" s="37"/>
    </row>
    <row r="144" spans="1:27">
      <c r="A144" s="37"/>
      <c r="B144" s="37"/>
      <c r="C144" s="495"/>
      <c r="D144" s="495"/>
      <c r="E144" s="37"/>
      <c r="F144" s="37"/>
      <c r="G144" s="37"/>
      <c r="H144" s="37"/>
      <c r="I144" s="37"/>
      <c r="J144" s="37"/>
      <c r="K144" s="37"/>
      <c r="L144" s="37"/>
      <c r="M144" s="37"/>
      <c r="N144" s="37"/>
      <c r="O144" s="37"/>
      <c r="P144" s="37"/>
      <c r="Q144" s="37"/>
      <c r="R144" s="37"/>
      <c r="S144" s="37"/>
      <c r="T144" s="37"/>
      <c r="U144" s="37"/>
      <c r="V144" s="37"/>
      <c r="W144" s="37"/>
      <c r="X144" s="37"/>
      <c r="Y144" s="37"/>
      <c r="Z144" s="37"/>
      <c r="AA144" s="37"/>
    </row>
    <row r="145" spans="1:27">
      <c r="A145" s="37"/>
      <c r="B145" s="37"/>
      <c r="C145" s="495"/>
      <c r="D145" s="495"/>
      <c r="E145" s="37"/>
      <c r="F145" s="37"/>
      <c r="G145" s="37"/>
      <c r="H145" s="37"/>
      <c r="I145" s="37"/>
      <c r="J145" s="37"/>
      <c r="K145" s="37"/>
      <c r="L145" s="37"/>
      <c r="M145" s="37"/>
      <c r="N145" s="37"/>
      <c r="O145" s="37"/>
      <c r="P145" s="37"/>
      <c r="Q145" s="37"/>
      <c r="R145" s="37"/>
      <c r="S145" s="37"/>
      <c r="T145" s="37"/>
      <c r="U145" s="37"/>
      <c r="V145" s="37"/>
      <c r="W145" s="37"/>
      <c r="X145" s="37"/>
      <c r="Y145" s="37"/>
      <c r="Z145" s="37"/>
      <c r="AA145" s="37"/>
    </row>
    <row r="146" spans="1:27">
      <c r="A146" s="37"/>
      <c r="B146" s="37"/>
      <c r="C146" s="495"/>
      <c r="D146" s="495"/>
      <c r="E146" s="37"/>
      <c r="F146" s="37"/>
      <c r="G146" s="37"/>
      <c r="H146" s="37"/>
      <c r="I146" s="37"/>
      <c r="J146" s="37"/>
      <c r="K146" s="37"/>
      <c r="L146" s="37"/>
      <c r="M146" s="37"/>
      <c r="N146" s="37"/>
      <c r="O146" s="37"/>
      <c r="P146" s="37"/>
      <c r="Q146" s="37"/>
      <c r="R146" s="37"/>
      <c r="S146" s="37"/>
      <c r="T146" s="37"/>
      <c r="U146" s="37"/>
      <c r="V146" s="37"/>
      <c r="W146" s="37"/>
      <c r="X146" s="37"/>
      <c r="Y146" s="37"/>
      <c r="Z146" s="37"/>
      <c r="AA146" s="37"/>
    </row>
    <row r="147" spans="1:27">
      <c r="A147" s="37"/>
      <c r="B147" s="37"/>
      <c r="C147" s="495"/>
      <c r="D147" s="495"/>
      <c r="E147" s="37"/>
      <c r="F147" s="37"/>
      <c r="G147" s="37"/>
      <c r="H147" s="37"/>
      <c r="I147" s="37"/>
      <c r="J147" s="37"/>
      <c r="K147" s="37"/>
      <c r="L147" s="37"/>
      <c r="M147" s="37"/>
      <c r="N147" s="37"/>
      <c r="O147" s="37"/>
      <c r="P147" s="37"/>
      <c r="Q147" s="37"/>
      <c r="R147" s="37"/>
      <c r="S147" s="37"/>
      <c r="T147" s="37"/>
      <c r="U147" s="37"/>
      <c r="V147" s="37"/>
      <c r="W147" s="37"/>
      <c r="X147" s="37"/>
      <c r="Y147" s="37"/>
      <c r="Z147" s="37"/>
      <c r="AA147" s="37"/>
    </row>
    <row r="148" spans="1:27">
      <c r="A148" s="37"/>
      <c r="B148" s="37"/>
      <c r="C148" s="495"/>
      <c r="D148" s="495"/>
      <c r="E148" s="37"/>
      <c r="F148" s="37"/>
      <c r="G148" s="37"/>
      <c r="H148" s="37"/>
      <c r="I148" s="37"/>
      <c r="J148" s="37"/>
      <c r="K148" s="37"/>
      <c r="L148" s="37"/>
      <c r="M148" s="37"/>
      <c r="N148" s="37"/>
      <c r="O148" s="37"/>
      <c r="P148" s="37"/>
      <c r="Q148" s="37"/>
      <c r="R148" s="37"/>
      <c r="S148" s="37"/>
      <c r="T148" s="37"/>
      <c r="U148" s="37"/>
      <c r="V148" s="37"/>
      <c r="W148" s="37"/>
      <c r="X148" s="37"/>
      <c r="Y148" s="37"/>
      <c r="Z148" s="37"/>
      <c r="AA148" s="37"/>
    </row>
    <row r="149" spans="1:27">
      <c r="A149" s="37"/>
      <c r="B149" s="37"/>
      <c r="C149" s="495"/>
      <c r="D149" s="495"/>
      <c r="E149" s="37"/>
      <c r="F149" s="37"/>
      <c r="G149" s="37"/>
      <c r="H149" s="37"/>
      <c r="I149" s="37"/>
      <c r="J149" s="37"/>
      <c r="K149" s="37"/>
      <c r="L149" s="37"/>
      <c r="M149" s="37"/>
      <c r="N149" s="37"/>
      <c r="O149" s="37"/>
      <c r="P149" s="37"/>
      <c r="Q149" s="37"/>
      <c r="R149" s="37"/>
      <c r="S149" s="37"/>
      <c r="T149" s="37"/>
      <c r="U149" s="37"/>
      <c r="V149" s="37"/>
      <c r="W149" s="37"/>
      <c r="X149" s="37"/>
      <c r="Y149" s="37"/>
      <c r="Z149" s="37"/>
      <c r="AA149" s="37"/>
    </row>
    <row r="150" spans="1:27">
      <c r="A150" s="37"/>
      <c r="B150" s="37"/>
      <c r="C150" s="495"/>
      <c r="D150" s="495"/>
      <c r="E150" s="37"/>
      <c r="F150" s="37"/>
      <c r="G150" s="37"/>
      <c r="H150" s="37"/>
      <c r="I150" s="37"/>
      <c r="J150" s="37"/>
      <c r="K150" s="37"/>
      <c r="L150" s="37"/>
      <c r="M150" s="37"/>
      <c r="N150" s="37"/>
      <c r="O150" s="37"/>
      <c r="P150" s="37"/>
      <c r="Q150" s="37"/>
      <c r="R150" s="37"/>
      <c r="S150" s="37"/>
      <c r="T150" s="37"/>
      <c r="U150" s="37"/>
      <c r="V150" s="37"/>
      <c r="W150" s="37"/>
      <c r="X150" s="37"/>
      <c r="Y150" s="37"/>
      <c r="Z150" s="37"/>
      <c r="AA150" s="37"/>
    </row>
    <row r="151" spans="1:27">
      <c r="A151" s="37"/>
      <c r="B151" s="37"/>
      <c r="C151" s="495"/>
      <c r="D151" s="495"/>
      <c r="E151" s="37"/>
      <c r="F151" s="37"/>
      <c r="G151" s="37"/>
      <c r="H151" s="37"/>
      <c r="I151" s="37"/>
      <c r="J151" s="37"/>
      <c r="K151" s="37"/>
      <c r="L151" s="37"/>
      <c r="M151" s="37"/>
      <c r="N151" s="37"/>
      <c r="O151" s="37"/>
      <c r="P151" s="37"/>
      <c r="Q151" s="37"/>
      <c r="R151" s="37"/>
      <c r="S151" s="37"/>
      <c r="T151" s="37"/>
      <c r="U151" s="37"/>
      <c r="V151" s="37"/>
      <c r="W151" s="37"/>
      <c r="X151" s="37"/>
      <c r="Y151" s="37"/>
      <c r="Z151" s="37"/>
      <c r="AA151" s="37"/>
    </row>
    <row r="152" spans="1:27">
      <c r="A152" s="37"/>
      <c r="B152" s="37"/>
      <c r="C152" s="495"/>
      <c r="D152" s="495"/>
      <c r="E152" s="37"/>
      <c r="F152" s="37"/>
      <c r="G152" s="37"/>
      <c r="H152" s="37"/>
      <c r="I152" s="37"/>
      <c r="J152" s="37"/>
      <c r="K152" s="37"/>
      <c r="L152" s="37"/>
      <c r="M152" s="37"/>
      <c r="N152" s="37"/>
      <c r="O152" s="37"/>
      <c r="P152" s="37"/>
      <c r="Q152" s="37"/>
      <c r="R152" s="37"/>
      <c r="S152" s="37"/>
      <c r="T152" s="37"/>
      <c r="U152" s="37"/>
      <c r="V152" s="37"/>
      <c r="W152" s="37"/>
      <c r="X152" s="37"/>
      <c r="Y152" s="37"/>
      <c r="Z152" s="37"/>
      <c r="AA152" s="37"/>
    </row>
    <row r="153" spans="1:27">
      <c r="A153" s="37"/>
      <c r="B153" s="37"/>
      <c r="C153" s="495"/>
      <c r="D153" s="495"/>
      <c r="E153" s="37"/>
      <c r="F153" s="37"/>
      <c r="G153" s="37"/>
      <c r="H153" s="37"/>
      <c r="I153" s="37"/>
      <c r="J153" s="37"/>
      <c r="K153" s="37"/>
      <c r="L153" s="37"/>
      <c r="M153" s="37"/>
      <c r="N153" s="37"/>
      <c r="O153" s="37"/>
      <c r="P153" s="37"/>
      <c r="Q153" s="37"/>
      <c r="R153" s="37"/>
      <c r="S153" s="37"/>
      <c r="T153" s="37"/>
      <c r="U153" s="37"/>
      <c r="V153" s="37"/>
      <c r="W153" s="37"/>
      <c r="X153" s="37"/>
      <c r="Y153" s="37"/>
      <c r="Z153" s="37"/>
      <c r="AA153" s="37"/>
    </row>
    <row r="154" spans="1:27">
      <c r="A154" s="37"/>
      <c r="B154" s="37"/>
      <c r="C154" s="495"/>
      <c r="D154" s="495"/>
      <c r="E154" s="37"/>
      <c r="F154" s="37"/>
      <c r="G154" s="37"/>
      <c r="H154" s="37"/>
      <c r="I154" s="37"/>
      <c r="J154" s="37"/>
      <c r="K154" s="37"/>
      <c r="L154" s="37"/>
      <c r="M154" s="37"/>
      <c r="N154" s="37"/>
      <c r="O154" s="37"/>
      <c r="P154" s="37"/>
      <c r="Q154" s="37"/>
      <c r="R154" s="37"/>
      <c r="S154" s="37"/>
      <c r="T154" s="37"/>
      <c r="U154" s="37"/>
      <c r="V154" s="37"/>
      <c r="W154" s="37"/>
      <c r="X154" s="37"/>
      <c r="Y154" s="37"/>
      <c r="Z154" s="37"/>
      <c r="AA154" s="37"/>
    </row>
    <row r="155" spans="1:27">
      <c r="A155" s="37"/>
      <c r="B155" s="37"/>
      <c r="C155" s="495"/>
      <c r="D155" s="495"/>
      <c r="E155" s="37"/>
      <c r="F155" s="37"/>
      <c r="G155" s="37"/>
      <c r="H155" s="37"/>
      <c r="I155" s="37"/>
      <c r="J155" s="37"/>
      <c r="K155" s="37"/>
      <c r="L155" s="37"/>
      <c r="M155" s="37"/>
      <c r="N155" s="37"/>
      <c r="O155" s="37"/>
      <c r="P155" s="37"/>
      <c r="Q155" s="37"/>
      <c r="R155" s="37"/>
      <c r="S155" s="37"/>
      <c r="T155" s="37"/>
      <c r="U155" s="37"/>
      <c r="V155" s="37"/>
      <c r="W155" s="37"/>
      <c r="X155" s="37"/>
      <c r="Y155" s="37"/>
      <c r="Z155" s="37"/>
      <c r="AA155" s="37"/>
    </row>
    <row r="156" spans="1:27">
      <c r="A156" s="37"/>
      <c r="B156" s="37"/>
      <c r="C156" s="495"/>
      <c r="D156" s="495"/>
      <c r="E156" s="37"/>
      <c r="F156" s="37"/>
      <c r="G156" s="37"/>
      <c r="H156" s="37"/>
      <c r="I156" s="37"/>
      <c r="J156" s="37"/>
      <c r="K156" s="37"/>
      <c r="L156" s="37"/>
      <c r="M156" s="37"/>
      <c r="N156" s="37"/>
      <c r="O156" s="37"/>
      <c r="P156" s="37"/>
      <c r="Q156" s="37"/>
      <c r="R156" s="37"/>
      <c r="S156" s="37"/>
      <c r="T156" s="37"/>
      <c r="U156" s="37"/>
      <c r="V156" s="37"/>
      <c r="W156" s="37"/>
      <c r="X156" s="37"/>
      <c r="Y156" s="37"/>
      <c r="Z156" s="37"/>
      <c r="AA156" s="37"/>
    </row>
    <row r="157" spans="1:27">
      <c r="A157" s="37"/>
      <c r="B157" s="37"/>
      <c r="C157" s="495"/>
      <c r="D157" s="495"/>
      <c r="E157" s="37"/>
      <c r="F157" s="37"/>
      <c r="G157" s="37"/>
      <c r="H157" s="37"/>
      <c r="I157" s="37"/>
      <c r="J157" s="37"/>
      <c r="K157" s="37"/>
      <c r="L157" s="37"/>
      <c r="M157" s="37"/>
      <c r="N157" s="37"/>
      <c r="O157" s="37"/>
      <c r="P157" s="37"/>
      <c r="Q157" s="37"/>
      <c r="R157" s="37"/>
      <c r="S157" s="37"/>
      <c r="T157" s="37"/>
      <c r="U157" s="37"/>
      <c r="V157" s="37"/>
      <c r="W157" s="37"/>
      <c r="X157" s="37"/>
      <c r="Y157" s="37"/>
      <c r="Z157" s="37"/>
      <c r="AA157" s="37"/>
    </row>
    <row r="158" spans="1:27">
      <c r="A158" s="37"/>
      <c r="B158" s="37"/>
      <c r="C158" s="495"/>
      <c r="D158" s="495"/>
      <c r="E158" s="37"/>
      <c r="F158" s="37"/>
      <c r="G158" s="37"/>
      <c r="H158" s="37"/>
      <c r="I158" s="37"/>
      <c r="J158" s="37"/>
      <c r="K158" s="37"/>
      <c r="L158" s="37"/>
      <c r="M158" s="37"/>
      <c r="N158" s="37"/>
      <c r="O158" s="37"/>
      <c r="P158" s="37"/>
      <c r="Q158" s="37"/>
      <c r="R158" s="37"/>
      <c r="S158" s="37"/>
      <c r="T158" s="37"/>
      <c r="U158" s="37"/>
      <c r="V158" s="37"/>
      <c r="W158" s="37"/>
      <c r="X158" s="37"/>
      <c r="Y158" s="37"/>
      <c r="Z158" s="37"/>
      <c r="AA158" s="37"/>
    </row>
    <row r="159" spans="1:27">
      <c r="A159" s="37"/>
      <c r="B159" s="37"/>
      <c r="C159" s="495"/>
      <c r="D159" s="495"/>
      <c r="E159" s="37"/>
      <c r="F159" s="37"/>
      <c r="G159" s="37"/>
      <c r="H159" s="37"/>
      <c r="I159" s="37"/>
      <c r="J159" s="37"/>
      <c r="K159" s="37"/>
      <c r="L159" s="37"/>
      <c r="M159" s="37"/>
      <c r="N159" s="37"/>
      <c r="O159" s="37"/>
      <c r="P159" s="37"/>
      <c r="Q159" s="37"/>
      <c r="R159" s="37"/>
      <c r="S159" s="37"/>
      <c r="T159" s="37"/>
      <c r="U159" s="37"/>
      <c r="V159" s="37"/>
      <c r="W159" s="37"/>
      <c r="X159" s="37"/>
      <c r="Y159" s="37"/>
      <c r="Z159" s="37"/>
      <c r="AA159" s="37"/>
    </row>
    <row r="160" spans="1:27">
      <c r="A160" s="37"/>
      <c r="B160" s="37"/>
      <c r="C160" s="495"/>
      <c r="D160" s="495"/>
      <c r="E160" s="37"/>
      <c r="F160" s="37"/>
      <c r="G160" s="37"/>
      <c r="H160" s="37"/>
      <c r="I160" s="37"/>
      <c r="J160" s="37"/>
      <c r="K160" s="37"/>
      <c r="L160" s="37"/>
      <c r="M160" s="37"/>
      <c r="N160" s="37"/>
      <c r="O160" s="37"/>
      <c r="P160" s="37"/>
      <c r="Q160" s="37"/>
      <c r="R160" s="37"/>
      <c r="S160" s="37"/>
      <c r="T160" s="37"/>
      <c r="U160" s="37"/>
      <c r="V160" s="37"/>
      <c r="W160" s="37"/>
      <c r="X160" s="37"/>
      <c r="Y160" s="37"/>
      <c r="Z160" s="37"/>
      <c r="AA160" s="37"/>
    </row>
    <row r="161" spans="1:27">
      <c r="A161" s="37"/>
      <c r="B161" s="37"/>
      <c r="C161" s="495"/>
      <c r="D161" s="495"/>
      <c r="E161" s="37"/>
      <c r="F161" s="37"/>
      <c r="G161" s="37"/>
      <c r="H161" s="37"/>
      <c r="I161" s="37"/>
      <c r="J161" s="37"/>
      <c r="K161" s="37"/>
      <c r="L161" s="37"/>
      <c r="M161" s="37"/>
      <c r="N161" s="37"/>
      <c r="O161" s="37"/>
      <c r="P161" s="37"/>
      <c r="Q161" s="37"/>
      <c r="R161" s="37"/>
      <c r="S161" s="37"/>
      <c r="T161" s="37"/>
      <c r="U161" s="37"/>
      <c r="V161" s="37"/>
      <c r="W161" s="37"/>
      <c r="X161" s="37"/>
      <c r="Y161" s="37"/>
      <c r="Z161" s="37"/>
      <c r="AA161" s="37"/>
    </row>
    <row r="162" spans="1:27">
      <c r="A162" s="37"/>
      <c r="B162" s="37"/>
      <c r="C162" s="495"/>
      <c r="D162" s="495"/>
      <c r="E162" s="37"/>
      <c r="F162" s="37"/>
      <c r="G162" s="37"/>
      <c r="H162" s="37"/>
      <c r="I162" s="37"/>
      <c r="J162" s="37"/>
      <c r="K162" s="37"/>
      <c r="L162" s="37"/>
      <c r="M162" s="37"/>
      <c r="N162" s="37"/>
      <c r="O162" s="37"/>
      <c r="P162" s="37"/>
      <c r="Q162" s="37"/>
      <c r="R162" s="37"/>
      <c r="S162" s="37"/>
      <c r="T162" s="37"/>
      <c r="U162" s="37"/>
      <c r="V162" s="37"/>
      <c r="W162" s="37"/>
      <c r="X162" s="37"/>
      <c r="Y162" s="37"/>
      <c r="Z162" s="37"/>
      <c r="AA162" s="37"/>
    </row>
    <row r="163" spans="1:27">
      <c r="A163" s="37"/>
      <c r="B163" s="37"/>
      <c r="C163" s="495"/>
      <c r="D163" s="495"/>
      <c r="E163" s="37"/>
      <c r="F163" s="37"/>
      <c r="G163" s="37"/>
      <c r="H163" s="37"/>
      <c r="I163" s="37"/>
      <c r="J163" s="37"/>
      <c r="K163" s="37"/>
      <c r="L163" s="37"/>
      <c r="M163" s="37"/>
      <c r="N163" s="37"/>
      <c r="O163" s="37"/>
      <c r="P163" s="37"/>
      <c r="Q163" s="37"/>
      <c r="R163" s="37"/>
      <c r="S163" s="37"/>
      <c r="T163" s="37"/>
      <c r="U163" s="37"/>
      <c r="V163" s="37"/>
      <c r="W163" s="37"/>
      <c r="X163" s="37"/>
      <c r="Y163" s="37"/>
      <c r="Z163" s="37"/>
      <c r="AA163" s="37"/>
    </row>
    <row r="164" spans="1:27">
      <c r="A164" s="37"/>
      <c r="B164" s="37"/>
      <c r="C164" s="495"/>
      <c r="D164" s="495"/>
      <c r="E164" s="37"/>
      <c r="F164" s="37"/>
      <c r="G164" s="37"/>
      <c r="H164" s="37"/>
      <c r="I164" s="37"/>
      <c r="J164" s="37"/>
      <c r="K164" s="37"/>
      <c r="L164" s="37"/>
      <c r="M164" s="37"/>
      <c r="N164" s="37"/>
      <c r="O164" s="37"/>
      <c r="P164" s="37"/>
      <c r="Q164" s="37"/>
      <c r="R164" s="37"/>
      <c r="S164" s="37"/>
      <c r="T164" s="37"/>
      <c r="U164" s="37"/>
      <c r="V164" s="37"/>
      <c r="W164" s="37"/>
      <c r="X164" s="37"/>
      <c r="Y164" s="37"/>
      <c r="Z164" s="37"/>
      <c r="AA164" s="37"/>
    </row>
    <row r="165" spans="1:27">
      <c r="A165" s="37"/>
      <c r="B165" s="37"/>
      <c r="C165" s="495"/>
      <c r="D165" s="495"/>
      <c r="E165" s="37"/>
      <c r="F165" s="37"/>
      <c r="G165" s="37"/>
      <c r="H165" s="37"/>
      <c r="I165" s="37"/>
      <c r="J165" s="37"/>
      <c r="K165" s="37"/>
      <c r="L165" s="37"/>
      <c r="M165" s="37"/>
      <c r="N165" s="37"/>
      <c r="O165" s="37"/>
      <c r="P165" s="37"/>
      <c r="Q165" s="37"/>
      <c r="R165" s="37"/>
      <c r="S165" s="37"/>
      <c r="T165" s="37"/>
      <c r="U165" s="37"/>
      <c r="V165" s="37"/>
      <c r="W165" s="37"/>
      <c r="X165" s="37"/>
      <c r="Y165" s="37"/>
      <c r="Z165" s="37"/>
      <c r="AA165" s="37"/>
    </row>
    <row r="166" spans="1:27">
      <c r="A166" s="37"/>
      <c r="B166" s="37"/>
      <c r="C166" s="495"/>
      <c r="D166" s="495"/>
      <c r="E166" s="37"/>
      <c r="F166" s="37"/>
      <c r="G166" s="37"/>
      <c r="H166" s="37"/>
      <c r="I166" s="37"/>
      <c r="J166" s="37"/>
      <c r="K166" s="37"/>
      <c r="L166" s="37"/>
      <c r="M166" s="37"/>
      <c r="N166" s="37"/>
      <c r="O166" s="37"/>
      <c r="P166" s="37"/>
      <c r="Q166" s="37"/>
      <c r="R166" s="37"/>
      <c r="S166" s="37"/>
      <c r="T166" s="37"/>
      <c r="U166" s="37"/>
      <c r="V166" s="37"/>
      <c r="W166" s="37"/>
      <c r="X166" s="37"/>
      <c r="Y166" s="37"/>
      <c r="Z166" s="37"/>
      <c r="AA166" s="37"/>
    </row>
    <row r="167" spans="1:27">
      <c r="A167" s="37"/>
      <c r="B167" s="37"/>
      <c r="C167" s="495"/>
      <c r="D167" s="495"/>
      <c r="E167" s="37"/>
      <c r="F167" s="37"/>
      <c r="G167" s="37"/>
      <c r="H167" s="37"/>
      <c r="I167" s="37"/>
      <c r="J167" s="37"/>
      <c r="K167" s="37"/>
      <c r="L167" s="37"/>
      <c r="M167" s="37"/>
      <c r="N167" s="37"/>
      <c r="O167" s="37"/>
      <c r="P167" s="37"/>
      <c r="Q167" s="37"/>
      <c r="R167" s="37"/>
      <c r="S167" s="37"/>
      <c r="T167" s="37"/>
      <c r="U167" s="37"/>
      <c r="V167" s="37"/>
      <c r="W167" s="37"/>
      <c r="X167" s="37"/>
      <c r="Y167" s="37"/>
      <c r="Z167" s="37"/>
      <c r="AA167" s="37"/>
    </row>
    <row r="168" spans="1:27">
      <c r="A168" s="37"/>
      <c r="B168" s="37"/>
      <c r="C168" s="495"/>
      <c r="D168" s="495"/>
      <c r="E168" s="37"/>
      <c r="F168" s="37"/>
      <c r="G168" s="37"/>
      <c r="H168" s="37"/>
      <c r="I168" s="37"/>
      <c r="J168" s="37"/>
      <c r="K168" s="37"/>
      <c r="L168" s="37"/>
      <c r="M168" s="37"/>
      <c r="N168" s="37"/>
      <c r="O168" s="37"/>
      <c r="P168" s="37"/>
      <c r="Q168" s="37"/>
      <c r="R168" s="37"/>
      <c r="S168" s="37"/>
      <c r="T168" s="37"/>
      <c r="U168" s="37"/>
      <c r="V168" s="37"/>
      <c r="W168" s="37"/>
      <c r="X168" s="37"/>
      <c r="Y168" s="37"/>
      <c r="Z168" s="37"/>
      <c r="AA168" s="37"/>
    </row>
    <row r="169" spans="1:27">
      <c r="A169" s="37"/>
      <c r="B169" s="37"/>
      <c r="C169" s="495"/>
      <c r="D169" s="495"/>
      <c r="E169" s="37"/>
      <c r="F169" s="37"/>
      <c r="G169" s="37"/>
      <c r="H169" s="37"/>
      <c r="I169" s="37"/>
      <c r="J169" s="37"/>
      <c r="K169" s="37"/>
      <c r="L169" s="37"/>
      <c r="M169" s="37"/>
      <c r="N169" s="37"/>
      <c r="O169" s="37"/>
      <c r="P169" s="37"/>
      <c r="Q169" s="37"/>
      <c r="R169" s="37"/>
      <c r="S169" s="37"/>
      <c r="T169" s="37"/>
      <c r="U169" s="37"/>
      <c r="V169" s="37"/>
      <c r="W169" s="37"/>
      <c r="X169" s="37"/>
      <c r="Y169" s="37"/>
      <c r="Z169" s="37"/>
      <c r="AA169" s="37"/>
    </row>
    <row r="170" spans="1:27">
      <c r="A170" s="37"/>
      <c r="B170" s="37"/>
      <c r="C170" s="495"/>
      <c r="D170" s="495"/>
      <c r="E170" s="37"/>
      <c r="F170" s="37"/>
      <c r="G170" s="37"/>
      <c r="H170" s="37"/>
      <c r="I170" s="37"/>
      <c r="J170" s="37"/>
      <c r="K170" s="37"/>
      <c r="L170" s="37"/>
      <c r="M170" s="37"/>
      <c r="N170" s="37"/>
      <c r="O170" s="37"/>
      <c r="P170" s="37"/>
      <c r="Q170" s="37"/>
      <c r="R170" s="37"/>
      <c r="S170" s="37"/>
      <c r="T170" s="37"/>
      <c r="U170" s="37"/>
      <c r="V170" s="37"/>
      <c r="W170" s="37"/>
      <c r="X170" s="37"/>
      <c r="Y170" s="37"/>
      <c r="Z170" s="37"/>
      <c r="AA170" s="37"/>
    </row>
    <row r="171" spans="1:27">
      <c r="A171" s="37"/>
      <c r="B171" s="37"/>
      <c r="C171" s="495"/>
      <c r="D171" s="495"/>
      <c r="E171" s="37"/>
      <c r="F171" s="37"/>
      <c r="G171" s="37"/>
      <c r="H171" s="37"/>
      <c r="I171" s="37"/>
      <c r="J171" s="37"/>
      <c r="K171" s="37"/>
      <c r="L171" s="37"/>
      <c r="M171" s="37"/>
      <c r="N171" s="37"/>
      <c r="O171" s="37"/>
      <c r="P171" s="37"/>
      <c r="Q171" s="37"/>
      <c r="R171" s="37"/>
      <c r="S171" s="37"/>
      <c r="T171" s="37"/>
      <c r="U171" s="37"/>
      <c r="V171" s="37"/>
      <c r="W171" s="37"/>
      <c r="X171" s="37"/>
      <c r="Y171" s="37"/>
      <c r="Z171" s="37"/>
      <c r="AA171" s="37"/>
    </row>
    <row r="172" spans="1:27">
      <c r="A172" s="37"/>
      <c r="B172" s="37"/>
      <c r="C172" s="495"/>
      <c r="D172" s="495"/>
      <c r="E172" s="37"/>
      <c r="F172" s="37"/>
      <c r="G172" s="37"/>
      <c r="H172" s="37"/>
      <c r="I172" s="37"/>
      <c r="J172" s="37"/>
      <c r="K172" s="37"/>
      <c r="L172" s="37"/>
      <c r="M172" s="37"/>
      <c r="N172" s="37"/>
      <c r="O172" s="37"/>
      <c r="P172" s="37"/>
      <c r="Q172" s="37"/>
      <c r="R172" s="37"/>
      <c r="S172" s="37"/>
      <c r="T172" s="37"/>
      <c r="U172" s="37"/>
      <c r="V172" s="37"/>
      <c r="W172" s="37"/>
      <c r="X172" s="37"/>
      <c r="Y172" s="37"/>
      <c r="Z172" s="37"/>
      <c r="AA172" s="37"/>
    </row>
    <row r="173" spans="1:27">
      <c r="A173" s="37"/>
      <c r="B173" s="37"/>
      <c r="C173" s="495"/>
      <c r="D173" s="495"/>
      <c r="E173" s="37"/>
      <c r="F173" s="37"/>
      <c r="G173" s="37"/>
      <c r="H173" s="37"/>
      <c r="I173" s="37"/>
      <c r="J173" s="37"/>
      <c r="K173" s="37"/>
      <c r="L173" s="37"/>
      <c r="M173" s="37"/>
      <c r="N173" s="37"/>
      <c r="O173" s="37"/>
      <c r="P173" s="37"/>
      <c r="Q173" s="37"/>
      <c r="R173" s="37"/>
      <c r="S173" s="37"/>
      <c r="T173" s="37"/>
      <c r="U173" s="37"/>
      <c r="V173" s="37"/>
      <c r="W173" s="37"/>
      <c r="X173" s="37"/>
      <c r="Y173" s="37"/>
      <c r="Z173" s="37"/>
      <c r="AA173" s="37"/>
    </row>
    <row r="174" spans="1:27">
      <c r="A174" s="37"/>
      <c r="B174" s="37"/>
      <c r="C174" s="495"/>
      <c r="D174" s="495"/>
      <c r="E174" s="37"/>
      <c r="F174" s="37"/>
      <c r="G174" s="37"/>
      <c r="H174" s="37"/>
      <c r="I174" s="37"/>
      <c r="J174" s="37"/>
      <c r="K174" s="37"/>
      <c r="L174" s="37"/>
      <c r="M174" s="37"/>
      <c r="N174" s="37"/>
      <c r="O174" s="37"/>
      <c r="P174" s="37"/>
      <c r="Q174" s="37"/>
      <c r="R174" s="37"/>
      <c r="S174" s="37"/>
      <c r="T174" s="37"/>
      <c r="U174" s="37"/>
      <c r="V174" s="37"/>
      <c r="W174" s="37"/>
      <c r="X174" s="37"/>
      <c r="Y174" s="37"/>
      <c r="Z174" s="37"/>
      <c r="AA174" s="37"/>
    </row>
    <row r="175" spans="1:27">
      <c r="A175" s="37"/>
      <c r="B175" s="37"/>
      <c r="C175" s="495"/>
      <c r="D175" s="495"/>
      <c r="E175" s="37"/>
      <c r="F175" s="37"/>
      <c r="G175" s="37"/>
      <c r="H175" s="37"/>
      <c r="I175" s="37"/>
      <c r="J175" s="37"/>
      <c r="K175" s="37"/>
      <c r="L175" s="37"/>
      <c r="M175" s="37"/>
      <c r="N175" s="37"/>
      <c r="O175" s="37"/>
      <c r="P175" s="37"/>
      <c r="Q175" s="37"/>
      <c r="R175" s="37"/>
      <c r="S175" s="37"/>
      <c r="T175" s="37"/>
      <c r="U175" s="37"/>
      <c r="V175" s="37"/>
      <c r="W175" s="37"/>
      <c r="X175" s="37"/>
      <c r="Y175" s="37"/>
      <c r="Z175" s="37"/>
      <c r="AA175" s="37"/>
    </row>
    <row r="176" spans="1:27">
      <c r="A176" s="37"/>
      <c r="B176" s="37"/>
      <c r="C176" s="495"/>
      <c r="D176" s="495"/>
      <c r="E176" s="37"/>
      <c r="F176" s="37"/>
      <c r="G176" s="37"/>
      <c r="H176" s="37"/>
      <c r="I176" s="37"/>
      <c r="J176" s="37"/>
      <c r="K176" s="37"/>
      <c r="L176" s="37"/>
      <c r="M176" s="37"/>
      <c r="N176" s="37"/>
      <c r="O176" s="37"/>
      <c r="P176" s="37"/>
      <c r="Q176" s="37"/>
      <c r="R176" s="37"/>
      <c r="S176" s="37"/>
      <c r="T176" s="37"/>
      <c r="U176" s="37"/>
      <c r="V176" s="37"/>
      <c r="W176" s="37"/>
      <c r="X176" s="37"/>
      <c r="Y176" s="37"/>
      <c r="Z176" s="37"/>
      <c r="AA176" s="37"/>
    </row>
    <row r="177" spans="1:27">
      <c r="A177" s="37"/>
      <c r="B177" s="37"/>
      <c r="C177" s="495"/>
      <c r="D177" s="495"/>
      <c r="E177" s="37"/>
      <c r="F177" s="37"/>
      <c r="G177" s="37"/>
      <c r="H177" s="37"/>
      <c r="I177" s="37"/>
      <c r="J177" s="37"/>
      <c r="K177" s="37"/>
      <c r="L177" s="37"/>
      <c r="M177" s="37"/>
      <c r="N177" s="37"/>
      <c r="O177" s="37"/>
      <c r="P177" s="37"/>
      <c r="Q177" s="37"/>
      <c r="R177" s="37"/>
      <c r="S177" s="37"/>
      <c r="T177" s="37"/>
      <c r="U177" s="37"/>
      <c r="V177" s="37"/>
      <c r="W177" s="37"/>
      <c r="X177" s="37"/>
      <c r="Y177" s="37"/>
      <c r="Z177" s="37"/>
      <c r="AA177" s="37"/>
    </row>
    <row r="178" spans="1:27">
      <c r="A178" s="37"/>
      <c r="B178" s="37"/>
      <c r="C178" s="495"/>
      <c r="D178" s="495"/>
      <c r="E178" s="37"/>
      <c r="F178" s="37"/>
      <c r="G178" s="37"/>
      <c r="H178" s="37"/>
      <c r="I178" s="37"/>
      <c r="J178" s="37"/>
      <c r="K178" s="37"/>
      <c r="L178" s="37"/>
      <c r="M178" s="37"/>
      <c r="N178" s="37"/>
      <c r="O178" s="37"/>
      <c r="P178" s="37"/>
      <c r="Q178" s="37"/>
      <c r="R178" s="37"/>
      <c r="S178" s="37"/>
      <c r="T178" s="37"/>
      <c r="U178" s="37"/>
      <c r="V178" s="37"/>
      <c r="W178" s="37"/>
      <c r="X178" s="37"/>
      <c r="Y178" s="37"/>
      <c r="Z178" s="37"/>
      <c r="AA178" s="37"/>
    </row>
    <row r="179" spans="1:27">
      <c r="A179" s="37"/>
      <c r="B179" s="37"/>
      <c r="C179" s="495"/>
      <c r="D179" s="495"/>
      <c r="E179" s="37"/>
      <c r="F179" s="37"/>
      <c r="G179" s="37"/>
      <c r="H179" s="37"/>
      <c r="I179" s="37"/>
      <c r="J179" s="37"/>
      <c r="K179" s="37"/>
      <c r="L179" s="37"/>
      <c r="M179" s="37"/>
      <c r="N179" s="37"/>
      <c r="O179" s="37"/>
      <c r="P179" s="37"/>
      <c r="Q179" s="37"/>
      <c r="R179" s="37"/>
      <c r="S179" s="37"/>
      <c r="T179" s="37"/>
      <c r="U179" s="37"/>
      <c r="V179" s="37"/>
      <c r="W179" s="37"/>
      <c r="X179" s="37"/>
      <c r="Y179" s="37"/>
      <c r="Z179" s="37"/>
      <c r="AA179" s="37"/>
    </row>
    <row r="180" spans="1:27">
      <c r="A180" s="37"/>
      <c r="B180" s="37"/>
      <c r="C180" s="495"/>
      <c r="D180" s="495"/>
      <c r="E180" s="37"/>
      <c r="F180" s="37"/>
      <c r="G180" s="37"/>
      <c r="H180" s="37"/>
      <c r="I180" s="37"/>
      <c r="J180" s="37"/>
      <c r="K180" s="37"/>
      <c r="L180" s="37"/>
      <c r="M180" s="37"/>
      <c r="N180" s="37"/>
      <c r="O180" s="37"/>
      <c r="P180" s="37"/>
      <c r="Q180" s="37"/>
      <c r="R180" s="37"/>
      <c r="S180" s="37"/>
      <c r="T180" s="37"/>
      <c r="U180" s="37"/>
      <c r="V180" s="37"/>
      <c r="W180" s="37"/>
      <c r="X180" s="37"/>
      <c r="Y180" s="37"/>
      <c r="Z180" s="37"/>
      <c r="AA180" s="37"/>
    </row>
    <row r="181" spans="1:27">
      <c r="A181" s="37"/>
      <c r="B181" s="37"/>
      <c r="C181" s="495"/>
      <c r="D181" s="495"/>
      <c r="E181" s="37"/>
      <c r="F181" s="37"/>
      <c r="G181" s="37"/>
      <c r="H181" s="37"/>
      <c r="I181" s="37"/>
      <c r="J181" s="37"/>
      <c r="K181" s="37"/>
      <c r="L181" s="37"/>
      <c r="M181" s="37"/>
      <c r="N181" s="37"/>
      <c r="O181" s="37"/>
      <c r="P181" s="37"/>
      <c r="Q181" s="37"/>
      <c r="R181" s="37"/>
      <c r="S181" s="37"/>
      <c r="T181" s="37"/>
      <c r="U181" s="37"/>
      <c r="V181" s="37"/>
      <c r="W181" s="37"/>
      <c r="X181" s="37"/>
      <c r="Y181" s="37"/>
      <c r="Z181" s="37"/>
      <c r="AA181" s="37"/>
    </row>
    <row r="182" spans="1:27">
      <c r="A182" s="37"/>
      <c r="B182" s="37"/>
      <c r="C182" s="495"/>
      <c r="D182" s="495"/>
      <c r="E182" s="37"/>
      <c r="F182" s="37"/>
      <c r="G182" s="37"/>
      <c r="H182" s="37"/>
      <c r="I182" s="37"/>
      <c r="J182" s="37"/>
      <c r="K182" s="37"/>
      <c r="L182" s="37"/>
      <c r="M182" s="37"/>
      <c r="N182" s="37"/>
      <c r="O182" s="37"/>
      <c r="P182" s="37"/>
      <c r="Q182" s="37"/>
      <c r="R182" s="37"/>
      <c r="S182" s="37"/>
      <c r="T182" s="37"/>
      <c r="U182" s="37"/>
      <c r="V182" s="37"/>
      <c r="W182" s="37"/>
      <c r="X182" s="37"/>
      <c r="Y182" s="37"/>
      <c r="Z182" s="37"/>
      <c r="AA182" s="37"/>
    </row>
    <row r="183" spans="1:27">
      <c r="A183" s="37"/>
      <c r="B183" s="37"/>
      <c r="C183" s="495"/>
      <c r="D183" s="495"/>
      <c r="E183" s="37"/>
      <c r="F183" s="37"/>
      <c r="G183" s="37"/>
      <c r="H183" s="37"/>
      <c r="I183" s="37"/>
      <c r="J183" s="37"/>
      <c r="K183" s="37"/>
      <c r="L183" s="37"/>
      <c r="M183" s="37"/>
      <c r="N183" s="37"/>
      <c r="O183" s="37"/>
      <c r="P183" s="37"/>
      <c r="Q183" s="37"/>
      <c r="R183" s="37"/>
      <c r="S183" s="37"/>
      <c r="T183" s="37"/>
      <c r="U183" s="37"/>
      <c r="V183" s="37"/>
      <c r="W183" s="37"/>
      <c r="X183" s="37"/>
      <c r="Y183" s="37"/>
      <c r="Z183" s="37"/>
      <c r="AA183" s="37"/>
    </row>
    <row r="184" spans="1:27">
      <c r="A184" s="37"/>
      <c r="B184" s="37"/>
      <c r="C184" s="495"/>
      <c r="D184" s="495"/>
      <c r="E184" s="37"/>
      <c r="F184" s="37"/>
      <c r="G184" s="37"/>
      <c r="H184" s="37"/>
      <c r="I184" s="37"/>
      <c r="J184" s="37"/>
      <c r="K184" s="37"/>
      <c r="L184" s="37"/>
      <c r="M184" s="37"/>
      <c r="N184" s="37"/>
      <c r="O184" s="37"/>
      <c r="P184" s="37"/>
      <c r="Q184" s="37"/>
      <c r="R184" s="37"/>
      <c r="S184" s="37"/>
      <c r="T184" s="37"/>
      <c r="U184" s="37"/>
      <c r="V184" s="37"/>
      <c r="W184" s="37"/>
      <c r="X184" s="37"/>
      <c r="Y184" s="37"/>
      <c r="Z184" s="37"/>
      <c r="AA184" s="37"/>
    </row>
    <row r="185" spans="1:27">
      <c r="A185" s="37"/>
      <c r="B185" s="37"/>
      <c r="C185" s="495"/>
      <c r="D185" s="495"/>
      <c r="E185" s="37"/>
      <c r="F185" s="37"/>
      <c r="G185" s="37"/>
      <c r="H185" s="37"/>
      <c r="I185" s="37"/>
      <c r="J185" s="37"/>
      <c r="K185" s="37"/>
      <c r="L185" s="37"/>
      <c r="M185" s="37"/>
      <c r="N185" s="37"/>
      <c r="O185" s="37"/>
      <c r="P185" s="37"/>
      <c r="Q185" s="37"/>
      <c r="R185" s="37"/>
      <c r="S185" s="37"/>
      <c r="T185" s="37"/>
      <c r="U185" s="37"/>
      <c r="V185" s="37"/>
      <c r="W185" s="37"/>
      <c r="X185" s="37"/>
      <c r="Y185" s="37"/>
      <c r="Z185" s="37"/>
      <c r="AA185" s="37"/>
    </row>
    <row r="186" spans="1:27">
      <c r="A186" s="37"/>
      <c r="B186" s="37"/>
      <c r="C186" s="495"/>
      <c r="D186" s="495"/>
      <c r="E186" s="37"/>
      <c r="F186" s="37"/>
      <c r="G186" s="37"/>
      <c r="H186" s="37"/>
      <c r="I186" s="37"/>
      <c r="J186" s="37"/>
      <c r="K186" s="37"/>
      <c r="L186" s="37"/>
      <c r="M186" s="37"/>
      <c r="N186" s="37"/>
      <c r="O186" s="37"/>
      <c r="P186" s="37"/>
      <c r="Q186" s="37"/>
      <c r="R186" s="37"/>
      <c r="S186" s="37"/>
      <c r="T186" s="37"/>
      <c r="U186" s="37"/>
      <c r="V186" s="37"/>
      <c r="W186" s="37"/>
      <c r="X186" s="37"/>
      <c r="Y186" s="37"/>
      <c r="Z186" s="37"/>
      <c r="AA186" s="37"/>
    </row>
    <row r="187" spans="1:27">
      <c r="A187" s="37"/>
      <c r="B187" s="37"/>
      <c r="C187" s="495"/>
      <c r="D187" s="495"/>
      <c r="E187" s="37"/>
      <c r="F187" s="37"/>
      <c r="G187" s="37"/>
      <c r="H187" s="37"/>
      <c r="I187" s="37"/>
      <c r="J187" s="37"/>
      <c r="K187" s="37"/>
      <c r="L187" s="37"/>
      <c r="M187" s="37"/>
      <c r="N187" s="37"/>
      <c r="O187" s="37"/>
      <c r="P187" s="37"/>
      <c r="Q187" s="37"/>
      <c r="R187" s="37"/>
      <c r="S187" s="37"/>
      <c r="T187" s="37"/>
      <c r="U187" s="37"/>
      <c r="V187" s="37"/>
      <c r="W187" s="37"/>
      <c r="X187" s="37"/>
      <c r="Y187" s="37"/>
      <c r="Z187" s="37"/>
      <c r="AA187" s="37"/>
    </row>
    <row r="188" spans="1:27">
      <c r="A188" s="37"/>
      <c r="B188" s="37"/>
      <c r="C188" s="495"/>
      <c r="D188" s="495"/>
      <c r="E188" s="37"/>
      <c r="F188" s="37"/>
      <c r="G188" s="37"/>
      <c r="H188" s="37"/>
      <c r="I188" s="37"/>
      <c r="J188" s="37"/>
      <c r="K188" s="37"/>
      <c r="L188" s="37"/>
      <c r="M188" s="37"/>
      <c r="N188" s="37"/>
      <c r="O188" s="37"/>
      <c r="P188" s="37"/>
      <c r="Q188" s="37"/>
      <c r="R188" s="37"/>
      <c r="S188" s="37"/>
      <c r="T188" s="37"/>
      <c r="U188" s="37"/>
      <c r="V188" s="37"/>
      <c r="W188" s="37"/>
      <c r="X188" s="37"/>
      <c r="Y188" s="37"/>
      <c r="Z188" s="37"/>
      <c r="AA188" s="37"/>
    </row>
    <row r="189" spans="1:27">
      <c r="A189" s="37"/>
      <c r="B189" s="37"/>
      <c r="C189" s="495"/>
      <c r="D189" s="495"/>
      <c r="E189" s="37"/>
      <c r="F189" s="37"/>
      <c r="G189" s="37"/>
      <c r="H189" s="37"/>
      <c r="I189" s="37"/>
      <c r="J189" s="37"/>
      <c r="K189" s="37"/>
      <c r="L189" s="37"/>
      <c r="M189" s="37"/>
      <c r="N189" s="37"/>
      <c r="O189" s="37"/>
      <c r="P189" s="37"/>
      <c r="Q189" s="37"/>
      <c r="R189" s="37"/>
      <c r="S189" s="37"/>
      <c r="T189" s="37"/>
      <c r="U189" s="37"/>
      <c r="V189" s="37"/>
      <c r="W189" s="37"/>
      <c r="X189" s="37"/>
      <c r="Y189" s="37"/>
      <c r="Z189" s="37"/>
      <c r="AA189" s="37"/>
    </row>
    <row r="190" spans="1:27">
      <c r="A190" s="37"/>
      <c r="B190" s="37"/>
      <c r="C190" s="495"/>
      <c r="D190" s="495"/>
      <c r="E190" s="37"/>
      <c r="F190" s="37"/>
      <c r="G190" s="37"/>
      <c r="H190" s="37"/>
      <c r="I190" s="37"/>
      <c r="J190" s="37"/>
      <c r="K190" s="37"/>
      <c r="L190" s="37"/>
      <c r="M190" s="37"/>
      <c r="N190" s="37"/>
      <c r="O190" s="37"/>
      <c r="P190" s="37"/>
      <c r="Q190" s="37"/>
      <c r="R190" s="37"/>
      <c r="S190" s="37"/>
      <c r="T190" s="37"/>
      <c r="U190" s="37"/>
      <c r="V190" s="37"/>
      <c r="W190" s="37"/>
      <c r="X190" s="37"/>
      <c r="Y190" s="37"/>
      <c r="Z190" s="37"/>
      <c r="AA190" s="37"/>
    </row>
    <row r="191" spans="1:27">
      <c r="A191" s="37"/>
      <c r="B191" s="37"/>
      <c r="C191" s="495"/>
      <c r="D191" s="495"/>
      <c r="E191" s="37"/>
      <c r="F191" s="37"/>
      <c r="G191" s="37"/>
      <c r="H191" s="37"/>
      <c r="I191" s="37"/>
      <c r="J191" s="37"/>
      <c r="K191" s="37"/>
      <c r="L191" s="37"/>
      <c r="M191" s="37"/>
      <c r="N191" s="37"/>
      <c r="O191" s="37"/>
      <c r="P191" s="37"/>
      <c r="Q191" s="37"/>
      <c r="R191" s="37"/>
      <c r="S191" s="37"/>
      <c r="T191" s="37"/>
      <c r="U191" s="37"/>
      <c r="V191" s="37"/>
      <c r="W191" s="37"/>
      <c r="X191" s="37"/>
      <c r="Y191" s="37"/>
      <c r="Z191" s="37"/>
      <c r="AA191" s="37"/>
    </row>
    <row r="192" spans="1:27">
      <c r="A192" s="37"/>
      <c r="B192" s="37"/>
      <c r="C192" s="495"/>
      <c r="D192" s="495"/>
      <c r="E192" s="37"/>
      <c r="F192" s="37"/>
      <c r="G192" s="37"/>
      <c r="H192" s="37"/>
      <c r="I192" s="37"/>
      <c r="J192" s="37"/>
      <c r="K192" s="37"/>
      <c r="L192" s="37"/>
      <c r="M192" s="37"/>
      <c r="N192" s="37"/>
      <c r="O192" s="37"/>
      <c r="P192" s="37"/>
      <c r="Q192" s="37"/>
      <c r="R192" s="37"/>
      <c r="S192" s="37"/>
      <c r="T192" s="37"/>
      <c r="U192" s="37"/>
      <c r="V192" s="37"/>
      <c r="W192" s="37"/>
      <c r="X192" s="37"/>
      <c r="Y192" s="37"/>
      <c r="Z192" s="37"/>
      <c r="AA192" s="37"/>
    </row>
    <row r="193" spans="1:27">
      <c r="A193" s="37"/>
      <c r="B193" s="37"/>
      <c r="C193" s="495"/>
      <c r="D193" s="495"/>
      <c r="E193" s="37"/>
      <c r="F193" s="37"/>
      <c r="G193" s="37"/>
      <c r="H193" s="37"/>
      <c r="I193" s="37"/>
      <c r="J193" s="37"/>
      <c r="K193" s="37"/>
      <c r="L193" s="37"/>
      <c r="M193" s="37"/>
      <c r="N193" s="37"/>
      <c r="O193" s="37"/>
      <c r="P193" s="37"/>
      <c r="Q193" s="37"/>
      <c r="R193" s="37"/>
      <c r="S193" s="37"/>
      <c r="T193" s="37"/>
      <c r="U193" s="37"/>
      <c r="V193" s="37"/>
      <c r="W193" s="37"/>
      <c r="X193" s="37"/>
      <c r="Y193" s="37"/>
      <c r="Z193" s="37"/>
      <c r="AA193" s="37"/>
    </row>
    <row r="194" spans="1:27">
      <c r="A194" s="37"/>
      <c r="B194" s="37"/>
      <c r="C194" s="495"/>
      <c r="D194" s="495"/>
      <c r="E194" s="37"/>
      <c r="F194" s="37"/>
      <c r="G194" s="37"/>
      <c r="H194" s="37"/>
      <c r="I194" s="37"/>
      <c r="J194" s="37"/>
      <c r="K194" s="37"/>
      <c r="L194" s="37"/>
      <c r="M194" s="37"/>
      <c r="N194" s="37"/>
      <c r="O194" s="37"/>
      <c r="P194" s="37"/>
      <c r="Q194" s="37"/>
      <c r="R194" s="37"/>
      <c r="S194" s="37"/>
      <c r="T194" s="37"/>
      <c r="U194" s="37"/>
      <c r="V194" s="37"/>
      <c r="W194" s="37"/>
      <c r="X194" s="37"/>
      <c r="Y194" s="37"/>
      <c r="Z194" s="37"/>
      <c r="AA194" s="37"/>
    </row>
    <row r="195" spans="1:27">
      <c r="A195" s="37"/>
      <c r="B195" s="37"/>
      <c r="C195" s="495"/>
      <c r="D195" s="495"/>
      <c r="E195" s="37"/>
      <c r="F195" s="37"/>
      <c r="G195" s="37"/>
      <c r="H195" s="37"/>
      <c r="I195" s="37"/>
      <c r="J195" s="37"/>
      <c r="K195" s="37"/>
      <c r="L195" s="37"/>
      <c r="M195" s="37"/>
      <c r="N195" s="37"/>
      <c r="O195" s="37"/>
      <c r="P195" s="37"/>
      <c r="Q195" s="37"/>
      <c r="R195" s="37"/>
      <c r="S195" s="37"/>
      <c r="T195" s="37"/>
      <c r="U195" s="37"/>
      <c r="V195" s="37"/>
      <c r="W195" s="37"/>
      <c r="X195" s="37"/>
      <c r="Y195" s="37"/>
      <c r="Z195" s="37"/>
      <c r="AA195" s="37"/>
    </row>
    <row r="196" spans="1:27">
      <c r="A196" s="37"/>
      <c r="B196" s="37"/>
      <c r="C196" s="495"/>
      <c r="D196" s="495"/>
      <c r="E196" s="37"/>
      <c r="F196" s="37"/>
      <c r="G196" s="37"/>
      <c r="H196" s="37"/>
      <c r="I196" s="37"/>
      <c r="J196" s="37"/>
      <c r="K196" s="37"/>
      <c r="L196" s="37"/>
      <c r="M196" s="37"/>
      <c r="N196" s="37"/>
      <c r="O196" s="37"/>
      <c r="P196" s="37"/>
      <c r="Q196" s="37"/>
      <c r="R196" s="37"/>
      <c r="S196" s="37"/>
      <c r="T196" s="37"/>
      <c r="U196" s="37"/>
      <c r="V196" s="37"/>
      <c r="W196" s="37"/>
      <c r="X196" s="37"/>
      <c r="Y196" s="37"/>
      <c r="Z196" s="37"/>
      <c r="AA196" s="37"/>
    </row>
    <row r="197" spans="1:27">
      <c r="A197" s="37"/>
      <c r="B197" s="37"/>
      <c r="C197" s="495"/>
      <c r="D197" s="495"/>
      <c r="E197" s="37"/>
      <c r="F197" s="37"/>
      <c r="G197" s="37"/>
      <c r="H197" s="37"/>
      <c r="I197" s="37"/>
      <c r="J197" s="37"/>
      <c r="K197" s="37"/>
      <c r="L197" s="37"/>
      <c r="M197" s="37"/>
      <c r="N197" s="37"/>
      <c r="O197" s="37"/>
      <c r="P197" s="37"/>
      <c r="Q197" s="37"/>
      <c r="R197" s="37"/>
      <c r="S197" s="37"/>
      <c r="T197" s="37"/>
      <c r="U197" s="37"/>
      <c r="V197" s="37"/>
      <c r="W197" s="37"/>
      <c r="X197" s="37"/>
      <c r="Y197" s="37"/>
      <c r="Z197" s="37"/>
      <c r="AA197" s="37"/>
    </row>
    <row r="198" spans="1:27">
      <c r="A198" s="37"/>
      <c r="B198" s="37"/>
      <c r="C198" s="495"/>
      <c r="D198" s="495"/>
      <c r="E198" s="37"/>
      <c r="F198" s="37"/>
      <c r="G198" s="37"/>
      <c r="H198" s="37"/>
      <c r="I198" s="37"/>
      <c r="J198" s="37"/>
      <c r="K198" s="37"/>
      <c r="L198" s="37"/>
      <c r="M198" s="37"/>
      <c r="N198" s="37"/>
      <c r="O198" s="37"/>
      <c r="P198" s="37"/>
      <c r="Q198" s="37"/>
      <c r="R198" s="37"/>
      <c r="S198" s="37"/>
      <c r="T198" s="37"/>
      <c r="U198" s="37"/>
      <c r="V198" s="37"/>
      <c r="W198" s="37"/>
      <c r="X198" s="37"/>
      <c r="Y198" s="37"/>
      <c r="Z198" s="37"/>
      <c r="AA198" s="37"/>
    </row>
    <row r="199" spans="1:27">
      <c r="A199" s="37"/>
      <c r="B199" s="37"/>
      <c r="C199" s="495"/>
      <c r="D199" s="495"/>
      <c r="E199" s="37"/>
      <c r="F199" s="37"/>
      <c r="G199" s="37"/>
      <c r="H199" s="37"/>
      <c r="I199" s="37"/>
      <c r="J199" s="37"/>
      <c r="K199" s="37"/>
      <c r="L199" s="37"/>
      <c r="M199" s="37"/>
      <c r="N199" s="37"/>
      <c r="O199" s="37"/>
      <c r="P199" s="37"/>
      <c r="Q199" s="37"/>
      <c r="R199" s="37"/>
      <c r="S199" s="37"/>
      <c r="T199" s="37"/>
      <c r="U199" s="37"/>
      <c r="V199" s="37"/>
      <c r="W199" s="37"/>
      <c r="X199" s="37"/>
      <c r="Y199" s="37"/>
      <c r="Z199" s="37"/>
      <c r="AA199" s="37"/>
    </row>
    <row r="200" spans="1:27">
      <c r="A200" s="37"/>
      <c r="B200" s="37"/>
      <c r="C200" s="495"/>
      <c r="D200" s="495"/>
      <c r="E200" s="37"/>
      <c r="F200" s="37"/>
      <c r="G200" s="37"/>
      <c r="H200" s="37"/>
      <c r="I200" s="37"/>
      <c r="J200" s="37"/>
      <c r="K200" s="37"/>
      <c r="L200" s="37"/>
      <c r="M200" s="37"/>
      <c r="N200" s="37"/>
      <c r="O200" s="37"/>
      <c r="P200" s="37"/>
      <c r="Q200" s="37"/>
      <c r="R200" s="37"/>
      <c r="S200" s="37"/>
      <c r="T200" s="37"/>
      <c r="U200" s="37"/>
      <c r="V200" s="37"/>
      <c r="W200" s="37"/>
      <c r="X200" s="37"/>
      <c r="Y200" s="37"/>
      <c r="Z200" s="37"/>
      <c r="AA200" s="37"/>
    </row>
  </sheetData>
  <autoFilter ref="A1:I73" xr:uid="{00000000-0009-0000-0000-00000C000000}"/>
  <phoneticPr fontId="163" type="noConversion"/>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U779"/>
  <sheetViews>
    <sheetView workbookViewId="0">
      <pane ySplit="1" topLeftCell="A2" activePane="bottomLeft" state="frozen"/>
      <selection pane="bottomLeft"/>
    </sheetView>
  </sheetViews>
  <sheetFormatPr baseColWidth="10" defaultRowHeight="16"/>
  <cols>
    <col min="1" max="1" width="8.5" customWidth="1"/>
    <col min="2" max="2" width="7.6640625" customWidth="1"/>
    <col min="3" max="3" width="10.33203125" customWidth="1"/>
    <col min="4" max="4" width="13.6640625" customWidth="1"/>
    <col min="5" max="5" width="9.1640625" customWidth="1"/>
    <col min="6" max="6" width="8.33203125" customWidth="1"/>
    <col min="7" max="7" width="12.1640625" customWidth="1"/>
    <col min="8" max="8" width="11.5" customWidth="1"/>
    <col min="9" max="9" width="9.1640625" customWidth="1"/>
    <col min="10" max="15" width="8"/>
    <col min="16" max="16" width="17.6640625" customWidth="1"/>
    <col min="17" max="17" width="8"/>
    <col min="18" max="25" width="8" hidden="1"/>
    <col min="26" max="47" width="8"/>
  </cols>
  <sheetData>
    <row r="1" spans="1:47" ht="35" customHeight="1">
      <c r="A1" s="496" t="s">
        <v>121</v>
      </c>
      <c r="B1" s="497" t="s">
        <v>2222</v>
      </c>
      <c r="C1" s="497" t="s">
        <v>123</v>
      </c>
      <c r="D1" s="498" t="s">
        <v>1</v>
      </c>
      <c r="E1" s="499" t="s">
        <v>124</v>
      </c>
      <c r="F1" s="499" t="s">
        <v>125</v>
      </c>
      <c r="G1" s="500" t="s">
        <v>5639</v>
      </c>
      <c r="H1" s="499" t="s">
        <v>126</v>
      </c>
      <c r="I1" s="501" t="s">
        <v>127</v>
      </c>
      <c r="J1" s="499" t="s">
        <v>5640</v>
      </c>
      <c r="K1" s="499" t="s">
        <v>129</v>
      </c>
      <c r="L1" s="502" t="s">
        <v>131</v>
      </c>
      <c r="M1" s="499" t="s">
        <v>5641</v>
      </c>
      <c r="N1" s="499" t="s">
        <v>29</v>
      </c>
      <c r="O1" s="498" t="s">
        <v>2224</v>
      </c>
      <c r="P1" s="499" t="s">
        <v>31</v>
      </c>
      <c r="Q1" s="502" t="s">
        <v>133</v>
      </c>
      <c r="R1" s="501" t="s">
        <v>134</v>
      </c>
      <c r="S1" s="499" t="s">
        <v>135</v>
      </c>
      <c r="T1" s="503" t="s">
        <v>136</v>
      </c>
      <c r="U1" s="503" t="s">
        <v>137</v>
      </c>
      <c r="V1" s="115"/>
      <c r="W1" s="115"/>
      <c r="X1" s="115"/>
      <c r="Y1" s="115"/>
      <c r="Z1" s="502" t="s">
        <v>5642</v>
      </c>
      <c r="AA1" s="115"/>
      <c r="AB1" s="115"/>
      <c r="AC1" s="115"/>
      <c r="AD1" s="115"/>
      <c r="AE1" s="115"/>
      <c r="AF1" s="115"/>
      <c r="AG1" s="115"/>
      <c r="AH1" s="115"/>
      <c r="AI1" s="115"/>
      <c r="AJ1" s="486"/>
      <c r="AK1" s="486"/>
      <c r="AL1" s="486"/>
      <c r="AM1" s="37"/>
      <c r="AN1" s="37"/>
      <c r="AO1" s="37"/>
      <c r="AP1" s="37"/>
      <c r="AQ1" s="37"/>
      <c r="AR1" s="37"/>
      <c r="AS1" s="37"/>
      <c r="AT1" s="37"/>
      <c r="AU1" s="37"/>
    </row>
    <row r="2" spans="1:47">
      <c r="A2" s="265">
        <v>44273</v>
      </c>
      <c r="B2" s="278" t="s">
        <v>175</v>
      </c>
      <c r="C2" s="37">
        <v>880015566</v>
      </c>
      <c r="D2" s="504" t="s">
        <v>5643</v>
      </c>
      <c r="E2" s="278" t="s">
        <v>139</v>
      </c>
      <c r="F2" s="278" t="s">
        <v>140</v>
      </c>
      <c r="G2" s="278" t="s">
        <v>140</v>
      </c>
      <c r="H2" s="278" t="s">
        <v>142</v>
      </c>
      <c r="I2" s="37"/>
      <c r="J2" s="265">
        <v>44273</v>
      </c>
      <c r="K2" s="37"/>
      <c r="L2" s="37"/>
      <c r="M2" s="278" t="s">
        <v>142</v>
      </c>
      <c r="N2" s="37">
        <v>1791.12</v>
      </c>
      <c r="O2" s="37"/>
      <c r="P2" s="505">
        <v>44272</v>
      </c>
      <c r="Q2" s="37"/>
      <c r="R2" s="37"/>
      <c r="S2" s="37"/>
      <c r="T2" s="37"/>
      <c r="U2" s="37"/>
      <c r="V2" s="37"/>
      <c r="W2" s="37"/>
      <c r="X2" s="37"/>
      <c r="Y2" s="37"/>
      <c r="Z2" s="506"/>
      <c r="AA2" s="37"/>
      <c r="AB2" s="37"/>
      <c r="AC2" s="37"/>
      <c r="AD2" s="37"/>
      <c r="AE2" s="37"/>
      <c r="AF2" s="37"/>
      <c r="AG2" s="37"/>
      <c r="AH2" s="37"/>
      <c r="AI2" s="37"/>
      <c r="AJ2" s="37"/>
      <c r="AK2" s="37"/>
      <c r="AL2" s="37"/>
      <c r="AM2" s="37"/>
      <c r="AN2" s="37"/>
      <c r="AO2" s="37"/>
      <c r="AP2" s="37"/>
      <c r="AQ2" s="37"/>
      <c r="AR2" s="37"/>
      <c r="AS2" s="37"/>
      <c r="AT2" s="37"/>
      <c r="AU2" s="37"/>
    </row>
    <row r="3" spans="1:47">
      <c r="A3" s="265">
        <v>44264</v>
      </c>
      <c r="B3" s="278" t="s">
        <v>175</v>
      </c>
      <c r="C3" s="37">
        <v>880015566</v>
      </c>
      <c r="D3" s="504" t="s">
        <v>5643</v>
      </c>
      <c r="E3" s="278" t="s">
        <v>139</v>
      </c>
      <c r="F3" s="278" t="s">
        <v>140</v>
      </c>
      <c r="G3" s="278" t="s">
        <v>140</v>
      </c>
      <c r="H3" s="278" t="s">
        <v>142</v>
      </c>
      <c r="I3" s="37"/>
      <c r="J3" s="265">
        <v>44264</v>
      </c>
      <c r="K3" s="37"/>
      <c r="L3" s="37"/>
      <c r="M3" s="278" t="s">
        <v>142</v>
      </c>
      <c r="N3" s="37">
        <v>1245</v>
      </c>
      <c r="O3" s="37"/>
      <c r="P3" s="265">
        <v>44264</v>
      </c>
      <c r="Q3" s="37"/>
      <c r="R3" s="37"/>
      <c r="S3" s="37"/>
      <c r="T3" s="37"/>
      <c r="U3" s="37"/>
      <c r="V3" s="37"/>
      <c r="W3" s="37"/>
      <c r="X3" s="37"/>
      <c r="Y3" s="37"/>
      <c r="Z3" s="506"/>
      <c r="AA3" s="37"/>
      <c r="AB3" s="37"/>
      <c r="AC3" s="37"/>
      <c r="AD3" s="37"/>
      <c r="AE3" s="37"/>
      <c r="AF3" s="37"/>
      <c r="AG3" s="37"/>
      <c r="AH3" s="37"/>
      <c r="AI3" s="37"/>
      <c r="AJ3" s="37"/>
      <c r="AK3" s="37"/>
      <c r="AL3" s="37"/>
      <c r="AM3" s="37"/>
      <c r="AN3" s="37"/>
      <c r="AO3" s="37"/>
      <c r="AP3" s="37"/>
      <c r="AQ3" s="37"/>
      <c r="AR3" s="37"/>
      <c r="AS3" s="37"/>
      <c r="AT3" s="37"/>
      <c r="AU3" s="37"/>
    </row>
    <row r="4" spans="1:47">
      <c r="A4" s="265">
        <v>44284</v>
      </c>
      <c r="B4" s="278" t="s">
        <v>175</v>
      </c>
      <c r="C4" s="37">
        <v>880015566</v>
      </c>
      <c r="D4" s="504" t="s">
        <v>5643</v>
      </c>
      <c r="E4" s="278" t="s">
        <v>139</v>
      </c>
      <c r="F4" s="278" t="s">
        <v>140</v>
      </c>
      <c r="G4" s="278" t="s">
        <v>181</v>
      </c>
      <c r="H4" s="278" t="s">
        <v>142</v>
      </c>
      <c r="I4" s="37"/>
      <c r="J4" s="265">
        <v>44284</v>
      </c>
      <c r="K4" s="37"/>
      <c r="L4" s="37"/>
      <c r="M4" s="278" t="s">
        <v>142</v>
      </c>
      <c r="N4" s="37">
        <v>121.67</v>
      </c>
      <c r="O4" s="37"/>
      <c r="P4" s="505">
        <v>44281</v>
      </c>
      <c r="Q4" s="37"/>
      <c r="R4" s="37"/>
      <c r="S4" s="37"/>
      <c r="T4" s="37"/>
      <c r="U4" s="37"/>
      <c r="V4" s="37"/>
      <c r="W4" s="37"/>
      <c r="X4" s="37"/>
      <c r="Y4" s="37"/>
      <c r="Z4" s="506"/>
      <c r="AA4" s="37"/>
      <c r="AB4" s="37"/>
      <c r="AC4" s="37"/>
      <c r="AD4" s="37"/>
      <c r="AE4" s="37"/>
      <c r="AF4" s="37"/>
      <c r="AG4" s="37"/>
      <c r="AH4" s="37"/>
      <c r="AI4" s="37"/>
      <c r="AJ4" s="37"/>
      <c r="AK4" s="37"/>
      <c r="AL4" s="37"/>
      <c r="AM4" s="37"/>
      <c r="AN4" s="37"/>
      <c r="AO4" s="37"/>
      <c r="AP4" s="37"/>
      <c r="AQ4" s="37"/>
      <c r="AR4" s="37"/>
      <c r="AS4" s="37"/>
      <c r="AT4" s="37"/>
      <c r="AU4" s="37"/>
    </row>
    <row r="5" spans="1:47">
      <c r="A5" s="265">
        <v>44270</v>
      </c>
      <c r="B5" s="278" t="s">
        <v>175</v>
      </c>
      <c r="C5" s="37">
        <v>882881013</v>
      </c>
      <c r="D5" s="504" t="s">
        <v>5644</v>
      </c>
      <c r="E5" s="278" t="s">
        <v>139</v>
      </c>
      <c r="F5" s="278" t="s">
        <v>140</v>
      </c>
      <c r="G5" s="278" t="s">
        <v>147</v>
      </c>
      <c r="H5" s="278" t="s">
        <v>213</v>
      </c>
      <c r="I5" s="37"/>
      <c r="J5" s="265">
        <v>44270</v>
      </c>
      <c r="K5" s="37"/>
      <c r="L5" s="37"/>
      <c r="M5" s="278" t="s">
        <v>213</v>
      </c>
      <c r="N5" s="37">
        <v>5278</v>
      </c>
      <c r="O5" s="37"/>
      <c r="P5" s="505">
        <v>44270</v>
      </c>
      <c r="Q5" s="37"/>
      <c r="R5" s="37"/>
      <c r="S5" s="37"/>
      <c r="T5" s="37"/>
      <c r="U5" s="37"/>
      <c r="V5" s="37"/>
      <c r="W5" s="37"/>
      <c r="X5" s="37"/>
      <c r="Y5" s="37"/>
      <c r="Z5" s="506">
        <v>50</v>
      </c>
      <c r="AA5" s="37"/>
      <c r="AB5" s="37"/>
      <c r="AC5" s="37"/>
      <c r="AD5" s="37"/>
      <c r="AE5" s="37"/>
      <c r="AF5" s="37"/>
      <c r="AG5" s="37"/>
      <c r="AH5" s="37"/>
      <c r="AI5" s="37"/>
      <c r="AJ5" s="37"/>
      <c r="AK5" s="37"/>
      <c r="AL5" s="37"/>
      <c r="AM5" s="37"/>
      <c r="AN5" s="37"/>
      <c r="AO5" s="37"/>
      <c r="AP5" s="37"/>
      <c r="AQ5" s="37"/>
      <c r="AR5" s="37"/>
      <c r="AS5" s="37"/>
      <c r="AT5" s="37"/>
      <c r="AU5" s="37"/>
    </row>
    <row r="6" spans="1:47">
      <c r="A6" s="265">
        <v>44270</v>
      </c>
      <c r="B6" s="278" t="s">
        <v>175</v>
      </c>
      <c r="C6" s="37">
        <v>882881013</v>
      </c>
      <c r="D6" s="504" t="s">
        <v>5644</v>
      </c>
      <c r="E6" s="278" t="s">
        <v>139</v>
      </c>
      <c r="F6" s="278" t="s">
        <v>140</v>
      </c>
      <c r="G6" s="278" t="s">
        <v>140</v>
      </c>
      <c r="H6" s="278" t="s">
        <v>5645</v>
      </c>
      <c r="I6" s="37"/>
      <c r="J6" s="265">
        <v>44270</v>
      </c>
      <c r="K6" s="37"/>
      <c r="L6" s="37"/>
      <c r="M6" s="278" t="s">
        <v>5646</v>
      </c>
      <c r="N6" s="37">
        <v>4909.5</v>
      </c>
      <c r="O6" s="37"/>
      <c r="P6" s="505">
        <v>44269</v>
      </c>
      <c r="Q6" s="37"/>
      <c r="R6" s="37"/>
      <c r="S6" s="37"/>
      <c r="T6" s="37"/>
      <c r="U6" s="37"/>
      <c r="V6" s="37"/>
      <c r="W6" s="37"/>
      <c r="X6" s="37"/>
      <c r="Y6" s="37"/>
      <c r="Z6" s="506"/>
      <c r="AA6" s="37"/>
      <c r="AB6" s="37"/>
      <c r="AC6" s="37"/>
      <c r="AD6" s="37"/>
      <c r="AE6" s="37"/>
      <c r="AF6" s="37"/>
      <c r="AG6" s="37"/>
      <c r="AH6" s="37"/>
      <c r="AI6" s="37"/>
      <c r="AJ6" s="37"/>
      <c r="AK6" s="37"/>
      <c r="AL6" s="37"/>
      <c r="AM6" s="37"/>
      <c r="AN6" s="37"/>
      <c r="AO6" s="37"/>
      <c r="AP6" s="37"/>
      <c r="AQ6" s="37"/>
      <c r="AR6" s="37"/>
      <c r="AS6" s="37"/>
      <c r="AT6" s="37"/>
      <c r="AU6" s="37"/>
    </row>
    <row r="7" spans="1:47">
      <c r="A7" s="265">
        <v>44285</v>
      </c>
      <c r="B7" s="278" t="s">
        <v>175</v>
      </c>
      <c r="C7" s="76">
        <v>882881013</v>
      </c>
      <c r="D7" s="504" t="s">
        <v>5644</v>
      </c>
      <c r="E7" s="278" t="s">
        <v>139</v>
      </c>
      <c r="F7" s="278" t="s">
        <v>147</v>
      </c>
      <c r="G7" s="278" t="s">
        <v>147</v>
      </c>
      <c r="H7" s="278" t="s">
        <v>311</v>
      </c>
      <c r="I7" s="37"/>
      <c r="J7" s="265">
        <v>44285</v>
      </c>
      <c r="K7" s="37"/>
      <c r="L7" s="37"/>
      <c r="M7" s="278" t="s">
        <v>311</v>
      </c>
      <c r="N7" s="37">
        <v>2459.12</v>
      </c>
      <c r="O7" s="37"/>
      <c r="P7" s="505">
        <v>44281</v>
      </c>
      <c r="Q7" s="37"/>
      <c r="R7" s="37"/>
      <c r="S7" s="37"/>
      <c r="T7" s="37"/>
      <c r="U7" s="37"/>
      <c r="V7" s="37"/>
      <c r="W7" s="37"/>
      <c r="X7" s="37"/>
      <c r="Y7" s="37"/>
      <c r="Z7" s="507">
        <v>100</v>
      </c>
      <c r="AA7" s="37"/>
      <c r="AB7" s="37"/>
      <c r="AC7" s="37"/>
      <c r="AD7" s="37"/>
      <c r="AE7" s="37"/>
      <c r="AF7" s="37"/>
      <c r="AG7" s="37"/>
      <c r="AH7" s="37"/>
      <c r="AI7" s="37"/>
      <c r="AJ7" s="37"/>
      <c r="AK7" s="37"/>
      <c r="AL7" s="37"/>
      <c r="AM7" s="37"/>
      <c r="AN7" s="37"/>
      <c r="AO7" s="37"/>
      <c r="AP7" s="37"/>
      <c r="AQ7" s="37"/>
      <c r="AR7" s="37"/>
      <c r="AS7" s="37"/>
      <c r="AT7" s="37"/>
      <c r="AU7" s="37"/>
    </row>
    <row r="8" spans="1:47">
      <c r="A8" s="265">
        <v>44274</v>
      </c>
      <c r="B8" s="278" t="s">
        <v>175</v>
      </c>
      <c r="C8" s="37">
        <v>882881013</v>
      </c>
      <c r="D8" s="508" t="s">
        <v>5644</v>
      </c>
      <c r="E8" s="278" t="s">
        <v>139</v>
      </c>
      <c r="F8" s="278" t="s">
        <v>140</v>
      </c>
      <c r="G8" s="278" t="s">
        <v>147</v>
      </c>
      <c r="H8" s="278" t="s">
        <v>172</v>
      </c>
      <c r="I8" s="37"/>
      <c r="J8" s="265">
        <v>44274</v>
      </c>
      <c r="K8" s="37"/>
      <c r="L8" s="37"/>
      <c r="M8" s="278" t="s">
        <v>172</v>
      </c>
      <c r="N8" s="37">
        <v>93.46</v>
      </c>
      <c r="O8" s="37"/>
      <c r="P8" s="505">
        <v>44273</v>
      </c>
      <c r="Q8" s="37"/>
      <c r="R8" s="37"/>
      <c r="S8" s="37"/>
      <c r="T8" s="37"/>
      <c r="U8" s="37"/>
      <c r="V8" s="37"/>
      <c r="W8" s="37"/>
      <c r="X8" s="37"/>
      <c r="Y8" s="37"/>
      <c r="Z8" s="506"/>
      <c r="AA8" s="37"/>
      <c r="AB8" s="37"/>
      <c r="AC8" s="37"/>
      <c r="AD8" s="37"/>
      <c r="AE8" s="37"/>
      <c r="AF8" s="37"/>
      <c r="AG8" s="37"/>
      <c r="AH8" s="37"/>
      <c r="AI8" s="37"/>
      <c r="AJ8" s="37"/>
      <c r="AK8" s="37"/>
      <c r="AL8" s="37"/>
      <c r="AM8" s="37"/>
      <c r="AN8" s="37"/>
      <c r="AO8" s="37"/>
      <c r="AP8" s="37"/>
      <c r="AQ8" s="37"/>
      <c r="AR8" s="37"/>
      <c r="AS8" s="37"/>
      <c r="AT8" s="37"/>
      <c r="AU8" s="37"/>
    </row>
    <row r="9" spans="1:47">
      <c r="A9" s="265">
        <v>44270</v>
      </c>
      <c r="B9" s="278" t="s">
        <v>156</v>
      </c>
      <c r="C9" s="37">
        <v>882040290</v>
      </c>
      <c r="D9" s="504" t="s">
        <v>5647</v>
      </c>
      <c r="E9" s="278" t="s">
        <v>139</v>
      </c>
      <c r="F9" s="278" t="s">
        <v>140</v>
      </c>
      <c r="G9" s="278" t="s">
        <v>140</v>
      </c>
      <c r="H9" s="278"/>
      <c r="I9" s="37"/>
      <c r="J9" s="265">
        <v>44270</v>
      </c>
      <c r="K9" s="37"/>
      <c r="L9" s="37"/>
      <c r="M9" s="278" t="s">
        <v>518</v>
      </c>
      <c r="N9" s="37">
        <v>2998.5</v>
      </c>
      <c r="O9" s="37"/>
      <c r="P9" s="505">
        <v>44269</v>
      </c>
      <c r="Q9" s="37"/>
      <c r="R9" s="37"/>
      <c r="S9" s="37"/>
      <c r="T9" s="37"/>
      <c r="U9" s="37"/>
      <c r="V9" s="37"/>
      <c r="W9" s="37"/>
      <c r="X9" s="37"/>
      <c r="Y9" s="37"/>
      <c r="Z9" s="506">
        <v>100</v>
      </c>
      <c r="AA9" s="37"/>
      <c r="AB9" s="37"/>
      <c r="AC9" s="37"/>
      <c r="AD9" s="37"/>
      <c r="AE9" s="37"/>
      <c r="AF9" s="37"/>
      <c r="AG9" s="37"/>
      <c r="AH9" s="37"/>
      <c r="AI9" s="37"/>
      <c r="AJ9" s="37"/>
      <c r="AK9" s="37"/>
      <c r="AL9" s="37"/>
      <c r="AM9" s="37"/>
      <c r="AN9" s="37"/>
      <c r="AO9" s="37"/>
      <c r="AP9" s="37"/>
      <c r="AQ9" s="37"/>
      <c r="AR9" s="37"/>
      <c r="AS9" s="37"/>
      <c r="AT9" s="37"/>
      <c r="AU9" s="37"/>
    </row>
    <row r="10" spans="1:47">
      <c r="A10" s="265">
        <v>44286</v>
      </c>
      <c r="B10" s="278" t="s">
        <v>154</v>
      </c>
      <c r="C10" s="76">
        <v>880074556</v>
      </c>
      <c r="D10" s="178" t="s">
        <v>5648</v>
      </c>
      <c r="E10" s="278" t="s">
        <v>139</v>
      </c>
      <c r="F10" s="278" t="s">
        <v>140</v>
      </c>
      <c r="G10" s="278" t="s">
        <v>140</v>
      </c>
      <c r="H10" s="278"/>
      <c r="I10" s="37"/>
      <c r="J10" s="265">
        <v>44286</v>
      </c>
      <c r="K10" s="37"/>
      <c r="L10" s="37"/>
      <c r="M10" s="278" t="s">
        <v>190</v>
      </c>
      <c r="N10" s="37">
        <v>19</v>
      </c>
      <c r="O10" s="37"/>
      <c r="P10" s="505">
        <v>44286</v>
      </c>
      <c r="Q10" s="37"/>
      <c r="R10" s="37"/>
      <c r="S10" s="37"/>
      <c r="T10" s="37"/>
      <c r="U10" s="37"/>
      <c r="V10" s="37"/>
      <c r="W10" s="37"/>
      <c r="X10" s="37"/>
      <c r="Y10" s="37"/>
      <c r="Z10" s="506"/>
      <c r="AA10" s="37"/>
      <c r="AB10" s="37"/>
      <c r="AC10" s="37"/>
      <c r="AD10" s="37"/>
      <c r="AE10" s="37"/>
      <c r="AF10" s="37"/>
      <c r="AG10" s="37"/>
      <c r="AH10" s="37"/>
      <c r="AI10" s="37"/>
      <c r="AJ10" s="37"/>
      <c r="AK10" s="37"/>
      <c r="AL10" s="37"/>
      <c r="AM10" s="37"/>
      <c r="AN10" s="37"/>
      <c r="AO10" s="37"/>
      <c r="AP10" s="37"/>
      <c r="AQ10" s="37"/>
      <c r="AR10" s="37"/>
      <c r="AS10" s="37"/>
      <c r="AT10" s="37"/>
      <c r="AU10" s="37"/>
    </row>
    <row r="11" spans="1:47">
      <c r="A11" s="265">
        <v>44280</v>
      </c>
      <c r="B11" s="278" t="s">
        <v>175</v>
      </c>
      <c r="C11" s="37">
        <v>880331946</v>
      </c>
      <c r="D11" s="504" t="s">
        <v>5649</v>
      </c>
      <c r="E11" s="278" t="s">
        <v>152</v>
      </c>
      <c r="F11" s="278" t="s">
        <v>147</v>
      </c>
      <c r="G11" s="278" t="s">
        <v>147</v>
      </c>
      <c r="H11" s="278" t="s">
        <v>142</v>
      </c>
      <c r="I11" s="37"/>
      <c r="J11" s="265">
        <v>44280</v>
      </c>
      <c r="K11" s="37"/>
      <c r="L11" s="37"/>
      <c r="M11" s="278" t="s">
        <v>142</v>
      </c>
      <c r="N11" s="37">
        <v>1174.6199999999999</v>
      </c>
      <c r="O11" s="37"/>
      <c r="P11" s="505">
        <v>44279</v>
      </c>
      <c r="Q11" s="37"/>
      <c r="R11" s="37"/>
      <c r="S11" s="37"/>
      <c r="T11" s="37"/>
      <c r="U11" s="37"/>
      <c r="V11" s="37"/>
      <c r="W11" s="37"/>
      <c r="X11" s="37"/>
      <c r="Y11" s="37"/>
      <c r="Z11" s="506"/>
      <c r="AA11" s="37"/>
      <c r="AB11" s="37"/>
      <c r="AC11" s="37"/>
      <c r="AD11" s="37"/>
      <c r="AE11" s="37"/>
      <c r="AF11" s="37"/>
      <c r="AG11" s="37"/>
      <c r="AH11" s="37"/>
      <c r="AI11" s="37"/>
      <c r="AJ11" s="37"/>
      <c r="AK11" s="37"/>
      <c r="AL11" s="37"/>
      <c r="AM11" s="37"/>
      <c r="AN11" s="37"/>
      <c r="AO11" s="37"/>
      <c r="AP11" s="37"/>
      <c r="AQ11" s="37"/>
      <c r="AR11" s="37"/>
      <c r="AS11" s="37"/>
      <c r="AT11" s="37"/>
      <c r="AU11" s="37"/>
    </row>
    <row r="12" spans="1:47">
      <c r="A12" s="265">
        <v>44285</v>
      </c>
      <c r="B12" s="278" t="s">
        <v>154</v>
      </c>
      <c r="C12" s="37">
        <v>880434781</v>
      </c>
      <c r="D12" s="504" t="s">
        <v>4904</v>
      </c>
      <c r="E12" s="278" t="s">
        <v>152</v>
      </c>
      <c r="F12" s="278" t="s">
        <v>140</v>
      </c>
      <c r="G12" s="278" t="s">
        <v>140</v>
      </c>
      <c r="H12" s="278"/>
      <c r="I12" s="37"/>
      <c r="J12" s="265">
        <v>44285</v>
      </c>
      <c r="K12" s="37"/>
      <c r="L12" s="37"/>
      <c r="M12" s="278" t="s">
        <v>148</v>
      </c>
      <c r="N12" s="37">
        <v>429.37</v>
      </c>
      <c r="O12" s="37"/>
      <c r="P12" s="265">
        <v>44284</v>
      </c>
      <c r="Q12" s="37"/>
      <c r="R12" s="37"/>
      <c r="S12" s="37"/>
      <c r="T12" s="37"/>
      <c r="U12" s="37"/>
      <c r="V12" s="37"/>
      <c r="W12" s="37"/>
      <c r="X12" s="37"/>
      <c r="Y12" s="37"/>
      <c r="Z12" s="506"/>
      <c r="AA12" s="37"/>
      <c r="AB12" s="37"/>
      <c r="AC12" s="37"/>
      <c r="AD12" s="37"/>
      <c r="AE12" s="37"/>
      <c r="AF12" s="37"/>
      <c r="AG12" s="37"/>
      <c r="AH12" s="37"/>
      <c r="AI12" s="37"/>
      <c r="AJ12" s="37"/>
      <c r="AK12" s="37"/>
      <c r="AL12" s="37"/>
      <c r="AM12" s="37"/>
      <c r="AN12" s="37"/>
      <c r="AO12" s="37"/>
      <c r="AP12" s="37"/>
      <c r="AQ12" s="37"/>
      <c r="AR12" s="37"/>
      <c r="AS12" s="37"/>
      <c r="AT12" s="37"/>
      <c r="AU12" s="37"/>
    </row>
    <row r="13" spans="1:47">
      <c r="A13" s="265">
        <v>44272</v>
      </c>
      <c r="B13" s="278" t="s">
        <v>154</v>
      </c>
      <c r="C13" s="37">
        <v>880434781</v>
      </c>
      <c r="D13" s="504" t="s">
        <v>4904</v>
      </c>
      <c r="E13" s="278" t="s">
        <v>152</v>
      </c>
      <c r="F13" s="278" t="s">
        <v>140</v>
      </c>
      <c r="G13" s="278" t="s">
        <v>140</v>
      </c>
      <c r="H13" s="278" t="s">
        <v>148</v>
      </c>
      <c r="I13" s="37"/>
      <c r="J13" s="265">
        <v>44272</v>
      </c>
      <c r="K13" s="37"/>
      <c r="L13" s="37"/>
      <c r="M13" s="278" t="s">
        <v>148</v>
      </c>
      <c r="N13" s="37">
        <v>273</v>
      </c>
      <c r="O13" s="37"/>
      <c r="P13" s="505">
        <v>44271</v>
      </c>
      <c r="Q13" s="37"/>
      <c r="R13" s="37"/>
      <c r="S13" s="37"/>
      <c r="T13" s="37"/>
      <c r="U13" s="37"/>
      <c r="V13" s="37"/>
      <c r="W13" s="37"/>
      <c r="X13" s="37"/>
      <c r="Y13" s="37"/>
      <c r="Z13" s="506"/>
      <c r="AA13" s="37"/>
      <c r="AB13" s="37"/>
      <c r="AC13" s="37"/>
      <c r="AD13" s="37"/>
      <c r="AE13" s="37"/>
      <c r="AF13" s="37"/>
      <c r="AG13" s="37"/>
      <c r="AH13" s="37"/>
      <c r="AI13" s="37"/>
      <c r="AJ13" s="37"/>
      <c r="AK13" s="37"/>
      <c r="AL13" s="37"/>
      <c r="AM13" s="37"/>
      <c r="AN13" s="37"/>
      <c r="AO13" s="37"/>
      <c r="AP13" s="37"/>
      <c r="AQ13" s="37"/>
      <c r="AR13" s="37"/>
      <c r="AS13" s="37"/>
      <c r="AT13" s="37"/>
      <c r="AU13" s="37"/>
    </row>
    <row r="14" spans="1:47">
      <c r="A14" s="265">
        <v>44273</v>
      </c>
      <c r="B14" s="278" t="s">
        <v>154</v>
      </c>
      <c r="C14" s="37">
        <v>880434781</v>
      </c>
      <c r="D14" s="504" t="s">
        <v>4904</v>
      </c>
      <c r="E14" s="278" t="s">
        <v>152</v>
      </c>
      <c r="F14" s="278" t="s">
        <v>140</v>
      </c>
      <c r="G14" s="278" t="s">
        <v>140</v>
      </c>
      <c r="H14" s="278"/>
      <c r="I14" s="37"/>
      <c r="J14" s="265">
        <v>44273</v>
      </c>
      <c r="K14" s="37"/>
      <c r="L14" s="37"/>
      <c r="M14" s="278" t="s">
        <v>148</v>
      </c>
      <c r="N14" s="37">
        <v>59.31</v>
      </c>
      <c r="O14" s="37"/>
      <c r="P14" s="265">
        <v>44272</v>
      </c>
      <c r="Q14" s="37"/>
      <c r="R14" s="37"/>
      <c r="S14" s="37"/>
      <c r="T14" s="37"/>
      <c r="U14" s="37"/>
      <c r="V14" s="37"/>
      <c r="W14" s="37"/>
      <c r="X14" s="37"/>
      <c r="Y14" s="37"/>
      <c r="Z14" s="506"/>
      <c r="AA14" s="37"/>
      <c r="AB14" s="37"/>
      <c r="AC14" s="37"/>
      <c r="AD14" s="37"/>
      <c r="AE14" s="37"/>
      <c r="AF14" s="37"/>
      <c r="AG14" s="37"/>
      <c r="AH14" s="37"/>
      <c r="AI14" s="37"/>
      <c r="AJ14" s="37"/>
      <c r="AK14" s="37"/>
      <c r="AL14" s="37"/>
      <c r="AM14" s="37"/>
      <c r="AN14" s="37"/>
      <c r="AO14" s="37"/>
      <c r="AP14" s="37"/>
      <c r="AQ14" s="37"/>
      <c r="AR14" s="37"/>
      <c r="AS14" s="37"/>
      <c r="AT14" s="37"/>
      <c r="AU14" s="37"/>
    </row>
    <row r="15" spans="1:47">
      <c r="A15" s="265">
        <v>44281</v>
      </c>
      <c r="B15" s="278" t="s">
        <v>175</v>
      </c>
      <c r="C15" s="37">
        <v>880005338</v>
      </c>
      <c r="D15" s="509" t="s">
        <v>5650</v>
      </c>
      <c r="E15" s="278" t="s">
        <v>139</v>
      </c>
      <c r="F15" s="278" t="s">
        <v>140</v>
      </c>
      <c r="G15" s="278" t="s">
        <v>140</v>
      </c>
      <c r="H15" s="278" t="s">
        <v>294</v>
      </c>
      <c r="I15" s="37"/>
      <c r="J15" s="265">
        <v>44281</v>
      </c>
      <c r="K15" s="37"/>
      <c r="L15" s="37"/>
      <c r="M15" s="278" t="s">
        <v>294</v>
      </c>
      <c r="N15" s="37">
        <v>17</v>
      </c>
      <c r="O15" s="37"/>
      <c r="P15" s="505">
        <v>44279</v>
      </c>
      <c r="Q15" s="37"/>
      <c r="R15" s="37"/>
      <c r="S15" s="37"/>
      <c r="T15" s="37"/>
      <c r="U15" s="37"/>
      <c r="V15" s="37"/>
      <c r="W15" s="37"/>
      <c r="X15" s="37"/>
      <c r="Y15" s="37"/>
      <c r="Z15" s="506">
        <v>50</v>
      </c>
      <c r="AA15" s="37"/>
      <c r="AB15" s="37"/>
      <c r="AC15" s="37"/>
      <c r="AD15" s="37"/>
      <c r="AE15" s="37"/>
      <c r="AF15" s="37"/>
      <c r="AG15" s="37"/>
      <c r="AH15" s="37"/>
      <c r="AI15" s="37"/>
      <c r="AJ15" s="37"/>
      <c r="AK15" s="37"/>
      <c r="AL15" s="37"/>
      <c r="AM15" s="37"/>
      <c r="AN15" s="37"/>
      <c r="AO15" s="37"/>
      <c r="AP15" s="37"/>
      <c r="AQ15" s="37"/>
      <c r="AR15" s="37"/>
      <c r="AS15" s="37"/>
      <c r="AT15" s="37"/>
      <c r="AU15" s="37"/>
    </row>
    <row r="16" spans="1:47">
      <c r="A16" s="265">
        <v>44281</v>
      </c>
      <c r="B16" s="278" t="s">
        <v>5487</v>
      </c>
      <c r="C16" s="37">
        <v>10217501</v>
      </c>
      <c r="D16" s="509" t="s">
        <v>5651</v>
      </c>
      <c r="E16" s="278" t="s">
        <v>139</v>
      </c>
      <c r="F16" s="278" t="s">
        <v>140</v>
      </c>
      <c r="G16" s="278" t="s">
        <v>140</v>
      </c>
      <c r="H16" s="278" t="s">
        <v>142</v>
      </c>
      <c r="I16" s="37"/>
      <c r="J16" s="265">
        <v>44281</v>
      </c>
      <c r="K16" s="37"/>
      <c r="L16" s="37"/>
      <c r="M16" s="278" t="s">
        <v>142</v>
      </c>
      <c r="N16" s="37">
        <v>95</v>
      </c>
      <c r="O16" s="37"/>
      <c r="P16" s="505">
        <v>44252</v>
      </c>
      <c r="Q16" s="37"/>
      <c r="R16" s="37"/>
      <c r="S16" s="37"/>
      <c r="T16" s="37"/>
      <c r="U16" s="37"/>
      <c r="V16" s="37"/>
      <c r="W16" s="37"/>
      <c r="X16" s="37"/>
      <c r="Y16" s="37"/>
      <c r="Z16" s="506"/>
      <c r="AA16" s="37"/>
      <c r="AB16" s="37"/>
      <c r="AC16" s="37"/>
      <c r="AD16" s="37"/>
      <c r="AE16" s="37"/>
      <c r="AF16" s="37"/>
      <c r="AG16" s="37"/>
      <c r="AH16" s="37"/>
      <c r="AI16" s="37"/>
      <c r="AJ16" s="37"/>
      <c r="AK16" s="37"/>
      <c r="AL16" s="37"/>
      <c r="AM16" s="37"/>
      <c r="AN16" s="37"/>
      <c r="AO16" s="37"/>
      <c r="AP16" s="37"/>
      <c r="AQ16" s="37"/>
      <c r="AR16" s="37"/>
      <c r="AS16" s="37"/>
      <c r="AT16" s="37"/>
      <c r="AU16" s="37"/>
    </row>
    <row r="17" spans="1:47">
      <c r="A17" s="265">
        <v>44258</v>
      </c>
      <c r="B17" s="278" t="s">
        <v>157</v>
      </c>
      <c r="C17" s="37">
        <v>880111675</v>
      </c>
      <c r="D17" s="504" t="s">
        <v>5652</v>
      </c>
      <c r="E17" s="278" t="s">
        <v>152</v>
      </c>
      <c r="F17" s="278" t="s">
        <v>140</v>
      </c>
      <c r="G17" s="278" t="s">
        <v>140</v>
      </c>
      <c r="H17" s="278" t="s">
        <v>142</v>
      </c>
      <c r="I17" s="265">
        <v>44258</v>
      </c>
      <c r="J17" s="265">
        <v>44258</v>
      </c>
      <c r="K17" s="37"/>
      <c r="L17" s="37"/>
      <c r="M17" s="278" t="s">
        <v>142</v>
      </c>
      <c r="N17" s="37">
        <v>104</v>
      </c>
      <c r="O17" s="37"/>
      <c r="P17" s="265">
        <v>44257</v>
      </c>
      <c r="Q17" s="278"/>
      <c r="R17" s="37"/>
      <c r="S17" s="37"/>
      <c r="T17" s="37"/>
      <c r="U17" s="37"/>
      <c r="V17" s="37"/>
      <c r="W17" s="37"/>
      <c r="X17" s="37"/>
      <c r="Y17" s="37"/>
      <c r="Z17" s="506">
        <v>50</v>
      </c>
      <c r="AA17" s="37"/>
      <c r="AB17" s="37"/>
      <c r="AC17" s="37"/>
      <c r="AD17" s="37"/>
      <c r="AE17" s="37"/>
      <c r="AF17" s="37"/>
      <c r="AG17" s="37"/>
      <c r="AH17" s="37"/>
      <c r="AI17" s="37"/>
      <c r="AJ17" s="37"/>
      <c r="AK17" s="37"/>
      <c r="AL17" s="37"/>
      <c r="AM17" s="37"/>
      <c r="AN17" s="37"/>
      <c r="AO17" s="37"/>
      <c r="AP17" s="37"/>
      <c r="AQ17" s="37"/>
      <c r="AR17" s="37"/>
      <c r="AS17" s="37"/>
      <c r="AT17" s="37"/>
      <c r="AU17" s="37"/>
    </row>
    <row r="18" spans="1:47">
      <c r="A18" s="505">
        <v>44274</v>
      </c>
      <c r="B18" s="278" t="s">
        <v>154</v>
      </c>
      <c r="C18" s="37">
        <v>883326307</v>
      </c>
      <c r="D18" s="504" t="s">
        <v>5653</v>
      </c>
      <c r="E18" s="278" t="s">
        <v>139</v>
      </c>
      <c r="F18" s="278" t="s">
        <v>140</v>
      </c>
      <c r="G18" s="278" t="s">
        <v>140</v>
      </c>
      <c r="H18" s="278"/>
      <c r="I18" s="37"/>
      <c r="J18" s="265">
        <v>44274</v>
      </c>
      <c r="K18" s="37"/>
      <c r="L18" s="37"/>
      <c r="M18" s="278" t="s">
        <v>751</v>
      </c>
      <c r="N18" s="37">
        <v>9.9</v>
      </c>
      <c r="O18" s="37"/>
      <c r="P18" s="265">
        <v>44273</v>
      </c>
      <c r="Q18" s="37"/>
      <c r="R18" s="37"/>
      <c r="S18" s="37"/>
      <c r="T18" s="37"/>
      <c r="U18" s="37"/>
      <c r="V18" s="37"/>
      <c r="W18" s="37"/>
      <c r="X18" s="37"/>
      <c r="Y18" s="37"/>
      <c r="Z18" s="506"/>
      <c r="AA18" s="37"/>
      <c r="AB18" s="37"/>
      <c r="AC18" s="37"/>
      <c r="AD18" s="37"/>
      <c r="AE18" s="37"/>
      <c r="AF18" s="37"/>
      <c r="AG18" s="37"/>
      <c r="AH18" s="37"/>
      <c r="AI18" s="37"/>
      <c r="AJ18" s="37"/>
      <c r="AK18" s="37"/>
      <c r="AL18" s="37"/>
      <c r="AM18" s="37"/>
      <c r="AN18" s="37"/>
      <c r="AO18" s="37"/>
      <c r="AP18" s="37"/>
      <c r="AQ18" s="37"/>
      <c r="AR18" s="37"/>
      <c r="AS18" s="37"/>
      <c r="AT18" s="37"/>
      <c r="AU18" s="37"/>
    </row>
    <row r="19" spans="1:47">
      <c r="A19" s="265">
        <v>44270</v>
      </c>
      <c r="B19" s="278" t="s">
        <v>157</v>
      </c>
      <c r="C19" s="37">
        <v>880295255</v>
      </c>
      <c r="D19" s="504" t="s">
        <v>5654</v>
      </c>
      <c r="E19" s="278" t="s">
        <v>139</v>
      </c>
      <c r="F19" s="278" t="s">
        <v>140</v>
      </c>
      <c r="G19" s="278" t="s">
        <v>140</v>
      </c>
      <c r="H19" s="278" t="s">
        <v>168</v>
      </c>
      <c r="I19" s="37"/>
      <c r="J19" s="265">
        <v>44270</v>
      </c>
      <c r="K19" s="37"/>
      <c r="L19" s="37"/>
      <c r="M19" s="278" t="s">
        <v>168</v>
      </c>
      <c r="N19" s="37">
        <f>1650+1700</f>
        <v>3350</v>
      </c>
      <c r="O19" s="37"/>
      <c r="P19" s="505">
        <v>44270</v>
      </c>
      <c r="Q19" s="37"/>
      <c r="R19" s="37"/>
      <c r="S19" s="37"/>
      <c r="T19" s="37"/>
      <c r="U19" s="37"/>
      <c r="V19" s="37"/>
      <c r="W19" s="37"/>
      <c r="X19" s="37"/>
      <c r="Y19" s="37"/>
      <c r="Z19" s="506"/>
      <c r="AA19" s="37"/>
      <c r="AB19" s="37"/>
      <c r="AC19" s="37"/>
      <c r="AD19" s="37"/>
      <c r="AE19" s="37"/>
      <c r="AF19" s="37"/>
      <c r="AG19" s="37"/>
      <c r="AH19" s="37"/>
      <c r="AI19" s="37"/>
      <c r="AJ19" s="37"/>
      <c r="AK19" s="37"/>
      <c r="AL19" s="37"/>
      <c r="AM19" s="37"/>
      <c r="AN19" s="37"/>
      <c r="AO19" s="37"/>
      <c r="AP19" s="37"/>
      <c r="AQ19" s="37"/>
      <c r="AR19" s="37"/>
      <c r="AS19" s="37"/>
      <c r="AT19" s="37"/>
      <c r="AU19" s="37"/>
    </row>
    <row r="20" spans="1:47">
      <c r="A20" s="265">
        <v>44258</v>
      </c>
      <c r="B20" s="278" t="s">
        <v>138</v>
      </c>
      <c r="C20" s="37">
        <v>881597896</v>
      </c>
      <c r="D20" s="504" t="s">
        <v>5655</v>
      </c>
      <c r="E20" s="278" t="s">
        <v>152</v>
      </c>
      <c r="F20" s="278" t="s">
        <v>140</v>
      </c>
      <c r="G20" s="278" t="s">
        <v>140</v>
      </c>
      <c r="H20" s="278" t="s">
        <v>148</v>
      </c>
      <c r="I20" s="265">
        <v>44258</v>
      </c>
      <c r="J20" s="265">
        <v>44258</v>
      </c>
      <c r="K20" s="37"/>
      <c r="L20" s="37"/>
      <c r="M20" s="278" t="s">
        <v>148</v>
      </c>
      <c r="N20" s="37">
        <v>428.2</v>
      </c>
      <c r="O20" s="37"/>
      <c r="P20" s="265">
        <v>44258</v>
      </c>
      <c r="Q20" s="278"/>
      <c r="R20" s="37"/>
      <c r="S20" s="37"/>
      <c r="T20" s="37"/>
      <c r="U20" s="37"/>
      <c r="V20" s="37"/>
      <c r="W20" s="37"/>
      <c r="X20" s="37"/>
      <c r="Y20" s="37"/>
      <c r="Z20" s="506"/>
      <c r="AA20" s="37"/>
      <c r="AB20" s="37"/>
      <c r="AC20" s="37"/>
      <c r="AD20" s="37"/>
      <c r="AE20" s="37"/>
      <c r="AF20" s="37"/>
      <c r="AG20" s="37"/>
      <c r="AH20" s="37"/>
      <c r="AI20" s="37"/>
      <c r="AJ20" s="37"/>
      <c r="AK20" s="37"/>
      <c r="AL20" s="37"/>
      <c r="AM20" s="37"/>
      <c r="AN20" s="37"/>
      <c r="AO20" s="37"/>
      <c r="AP20" s="37"/>
      <c r="AQ20" s="37"/>
      <c r="AR20" s="37"/>
      <c r="AS20" s="37"/>
      <c r="AT20" s="37"/>
      <c r="AU20" s="37"/>
    </row>
    <row r="21" spans="1:47">
      <c r="A21" s="265">
        <v>44272</v>
      </c>
      <c r="B21" s="278" t="s">
        <v>178</v>
      </c>
      <c r="C21" s="37">
        <v>880220781</v>
      </c>
      <c r="D21" s="504" t="s">
        <v>4934</v>
      </c>
      <c r="E21" s="278" t="s">
        <v>152</v>
      </c>
      <c r="F21" s="278" t="s">
        <v>140</v>
      </c>
      <c r="G21" s="278" t="s">
        <v>140</v>
      </c>
      <c r="H21" s="278" t="s">
        <v>5656</v>
      </c>
      <c r="I21" s="37"/>
      <c r="J21" s="265">
        <v>44272</v>
      </c>
      <c r="K21" s="37"/>
      <c r="L21" s="37"/>
      <c r="M21" s="278" t="s">
        <v>5656</v>
      </c>
      <c r="N21" s="37">
        <v>18000</v>
      </c>
      <c r="O21" s="37"/>
      <c r="P21" s="505">
        <v>44271</v>
      </c>
      <c r="Q21" s="37"/>
      <c r="R21" s="37"/>
      <c r="S21" s="37"/>
      <c r="T21" s="37"/>
      <c r="U21" s="37"/>
      <c r="V21" s="37"/>
      <c r="W21" s="37"/>
      <c r="X21" s="37"/>
      <c r="Y21" s="37"/>
      <c r="Z21" s="506"/>
      <c r="AA21" s="37"/>
      <c r="AB21" s="37"/>
      <c r="AC21" s="37"/>
      <c r="AD21" s="37"/>
      <c r="AE21" s="37"/>
      <c r="AF21" s="37"/>
      <c r="AG21" s="37"/>
      <c r="AH21" s="37"/>
      <c r="AI21" s="37"/>
      <c r="AJ21" s="37"/>
      <c r="AK21" s="37"/>
      <c r="AL21" s="37"/>
      <c r="AM21" s="37"/>
      <c r="AN21" s="37"/>
      <c r="AO21" s="37"/>
      <c r="AP21" s="37"/>
      <c r="AQ21" s="37"/>
      <c r="AR21" s="37"/>
      <c r="AS21" s="37"/>
      <c r="AT21" s="37"/>
      <c r="AU21" s="37"/>
    </row>
    <row r="22" spans="1:47">
      <c r="A22" s="265">
        <v>44279</v>
      </c>
      <c r="B22" s="278" t="s">
        <v>194</v>
      </c>
      <c r="C22" s="331">
        <v>880442810</v>
      </c>
      <c r="D22" s="263" t="s">
        <v>5657</v>
      </c>
      <c r="E22" s="278" t="s">
        <v>139</v>
      </c>
      <c r="F22" s="278" t="s">
        <v>147</v>
      </c>
      <c r="G22" s="278" t="s">
        <v>147</v>
      </c>
      <c r="H22" s="278" t="s">
        <v>142</v>
      </c>
      <c r="I22" s="37"/>
      <c r="J22" s="265">
        <v>44279</v>
      </c>
      <c r="K22" s="37"/>
      <c r="L22" s="37"/>
      <c r="M22" s="278" t="s">
        <v>142</v>
      </c>
      <c r="N22" s="37">
        <v>6030</v>
      </c>
      <c r="O22" s="37"/>
      <c r="P22" s="505">
        <v>44279</v>
      </c>
      <c r="Q22" s="37"/>
      <c r="R22" s="37"/>
      <c r="S22" s="37"/>
      <c r="T22" s="37"/>
      <c r="U22" s="37"/>
      <c r="V22" s="37"/>
      <c r="W22" s="37"/>
      <c r="X22" s="37"/>
      <c r="Y22" s="37"/>
      <c r="Z22" s="506"/>
      <c r="AA22" s="37"/>
      <c r="AB22" s="37"/>
      <c r="AC22" s="37"/>
      <c r="AD22" s="37"/>
      <c r="AE22" s="37"/>
      <c r="AF22" s="37"/>
      <c r="AG22" s="37"/>
      <c r="AH22" s="37"/>
      <c r="AI22" s="37"/>
      <c r="AJ22" s="37"/>
      <c r="AK22" s="37"/>
      <c r="AL22" s="37"/>
      <c r="AM22" s="37"/>
      <c r="AN22" s="37"/>
      <c r="AO22" s="37"/>
      <c r="AP22" s="37"/>
      <c r="AQ22" s="37"/>
      <c r="AR22" s="37"/>
      <c r="AS22" s="37"/>
      <c r="AT22" s="37"/>
      <c r="AU22" s="37"/>
    </row>
    <row r="23" spans="1:47">
      <c r="A23" s="265">
        <v>44274</v>
      </c>
      <c r="B23" s="278" t="s">
        <v>146</v>
      </c>
      <c r="C23" s="37">
        <v>880018664</v>
      </c>
      <c r="D23" s="504" t="s">
        <v>5658</v>
      </c>
      <c r="E23" s="278" t="s">
        <v>139</v>
      </c>
      <c r="F23" s="278" t="s">
        <v>140</v>
      </c>
      <c r="G23" s="278" t="s">
        <v>140</v>
      </c>
      <c r="H23" s="278" t="s">
        <v>142</v>
      </c>
      <c r="I23" s="37"/>
      <c r="J23" s="265">
        <v>44274</v>
      </c>
      <c r="K23" s="37"/>
      <c r="L23" s="37"/>
      <c r="M23" s="278" t="s">
        <v>142</v>
      </c>
      <c r="N23" s="37">
        <v>3758</v>
      </c>
      <c r="O23" s="37"/>
      <c r="P23" s="505">
        <v>44274</v>
      </c>
      <c r="Q23" s="37"/>
      <c r="R23" s="37"/>
      <c r="S23" s="37"/>
      <c r="T23" s="37"/>
      <c r="U23" s="37"/>
      <c r="V23" s="37"/>
      <c r="W23" s="37"/>
      <c r="X23" s="37"/>
      <c r="Y23" s="37"/>
      <c r="Z23" s="506"/>
      <c r="AA23" s="37"/>
      <c r="AB23" s="37"/>
      <c r="AC23" s="37"/>
      <c r="AD23" s="37"/>
      <c r="AE23" s="37"/>
      <c r="AF23" s="37"/>
      <c r="AG23" s="37"/>
      <c r="AH23" s="37"/>
      <c r="AI23" s="37"/>
      <c r="AJ23" s="37"/>
      <c r="AK23" s="37"/>
      <c r="AL23" s="37"/>
      <c r="AM23" s="37"/>
      <c r="AN23" s="37"/>
      <c r="AO23" s="37"/>
      <c r="AP23" s="37"/>
      <c r="AQ23" s="37"/>
      <c r="AR23" s="37"/>
      <c r="AS23" s="37"/>
      <c r="AT23" s="37"/>
      <c r="AU23" s="37"/>
    </row>
    <row r="24" spans="1:47">
      <c r="A24" s="265">
        <v>44261</v>
      </c>
      <c r="B24" s="278" t="s">
        <v>175</v>
      </c>
      <c r="C24" s="37">
        <v>880029664</v>
      </c>
      <c r="D24" s="504" t="s">
        <v>5659</v>
      </c>
      <c r="E24" s="278" t="s">
        <v>139</v>
      </c>
      <c r="F24" s="278" t="s">
        <v>147</v>
      </c>
      <c r="G24" s="278" t="s">
        <v>147</v>
      </c>
      <c r="H24" s="278" t="s">
        <v>142</v>
      </c>
      <c r="I24" s="265">
        <v>44261</v>
      </c>
      <c r="J24" s="265">
        <v>44261</v>
      </c>
      <c r="K24" s="37"/>
      <c r="L24" s="37"/>
      <c r="M24" s="278" t="s">
        <v>142</v>
      </c>
      <c r="N24" s="37">
        <v>1255</v>
      </c>
      <c r="O24" s="37"/>
      <c r="P24" s="265">
        <v>44261</v>
      </c>
      <c r="Q24" s="37"/>
      <c r="R24" s="37"/>
      <c r="S24" s="37"/>
      <c r="T24" s="37"/>
      <c r="U24" s="37"/>
      <c r="V24" s="37"/>
      <c r="W24" s="37"/>
      <c r="X24" s="37"/>
      <c r="Y24" s="37"/>
      <c r="Z24" s="506">
        <v>100</v>
      </c>
      <c r="AA24" s="37"/>
      <c r="AB24" s="37"/>
      <c r="AC24" s="37"/>
      <c r="AD24" s="37"/>
      <c r="AE24" s="37"/>
      <c r="AF24" s="37"/>
      <c r="AG24" s="37"/>
      <c r="AH24" s="37"/>
      <c r="AI24" s="37"/>
      <c r="AJ24" s="37"/>
      <c r="AK24" s="37"/>
      <c r="AL24" s="37"/>
      <c r="AM24" s="37"/>
      <c r="AN24" s="37"/>
      <c r="AO24" s="37"/>
      <c r="AP24" s="37"/>
      <c r="AQ24" s="37"/>
      <c r="AR24" s="37"/>
      <c r="AS24" s="37"/>
      <c r="AT24" s="37"/>
      <c r="AU24" s="37"/>
    </row>
    <row r="25" spans="1:47">
      <c r="A25" s="265">
        <v>44277</v>
      </c>
      <c r="B25" s="278" t="s">
        <v>154</v>
      </c>
      <c r="C25" s="37">
        <v>883659032</v>
      </c>
      <c r="D25" s="504" t="s">
        <v>5660</v>
      </c>
      <c r="E25" s="278" t="s">
        <v>152</v>
      </c>
      <c r="F25" s="278" t="s">
        <v>140</v>
      </c>
      <c r="G25" s="278" t="s">
        <v>140</v>
      </c>
      <c r="H25" s="278"/>
      <c r="I25" s="37"/>
      <c r="J25" s="265">
        <v>44277</v>
      </c>
      <c r="K25" s="37"/>
      <c r="L25" s="37"/>
      <c r="M25" s="278" t="s">
        <v>3159</v>
      </c>
      <c r="N25" s="37">
        <v>9</v>
      </c>
      <c r="O25" s="37"/>
      <c r="P25" s="265">
        <v>44274</v>
      </c>
      <c r="Q25" s="37"/>
      <c r="R25" s="37"/>
      <c r="S25" s="37"/>
      <c r="T25" s="37"/>
      <c r="U25" s="37"/>
      <c r="V25" s="37"/>
      <c r="W25" s="37"/>
      <c r="X25" s="37"/>
      <c r="Y25" s="37"/>
      <c r="Z25" s="506"/>
      <c r="AA25" s="37"/>
      <c r="AB25" s="37"/>
      <c r="AC25" s="37"/>
      <c r="AD25" s="37"/>
      <c r="AE25" s="37"/>
      <c r="AF25" s="37"/>
      <c r="AG25" s="37"/>
      <c r="AH25" s="37"/>
      <c r="AI25" s="37"/>
      <c r="AJ25" s="37"/>
      <c r="AK25" s="37"/>
      <c r="AL25" s="37"/>
      <c r="AM25" s="37"/>
      <c r="AN25" s="37"/>
      <c r="AO25" s="37"/>
      <c r="AP25" s="37"/>
      <c r="AQ25" s="37"/>
      <c r="AR25" s="37"/>
      <c r="AS25" s="37"/>
      <c r="AT25" s="37"/>
      <c r="AU25" s="37"/>
    </row>
    <row r="26" spans="1:47">
      <c r="A26" s="265">
        <v>44280</v>
      </c>
      <c r="B26" s="278" t="s">
        <v>154</v>
      </c>
      <c r="C26" s="37">
        <v>881163132</v>
      </c>
      <c r="D26" s="510" t="s">
        <v>5661</v>
      </c>
      <c r="E26" s="278" t="s">
        <v>152</v>
      </c>
      <c r="F26" s="278" t="s">
        <v>147</v>
      </c>
      <c r="G26" s="278" t="s">
        <v>147</v>
      </c>
      <c r="H26" s="278"/>
      <c r="I26" s="37"/>
      <c r="J26" s="265">
        <v>44280</v>
      </c>
      <c r="K26" s="37"/>
      <c r="L26" s="37"/>
      <c r="M26" s="278" t="s">
        <v>5662</v>
      </c>
      <c r="N26" s="37">
        <v>551</v>
      </c>
      <c r="O26" s="37"/>
      <c r="P26" s="505">
        <v>44279</v>
      </c>
      <c r="Q26" s="37"/>
      <c r="R26" s="37"/>
      <c r="S26" s="37"/>
      <c r="T26" s="37"/>
      <c r="U26" s="37"/>
      <c r="V26" s="37"/>
      <c r="W26" s="37"/>
      <c r="X26" s="37"/>
      <c r="Y26" s="37"/>
      <c r="Z26" s="506"/>
      <c r="AA26" s="37"/>
      <c r="AB26" s="37"/>
      <c r="AC26" s="37"/>
      <c r="AD26" s="37"/>
      <c r="AE26" s="37"/>
      <c r="AF26" s="37"/>
      <c r="AG26" s="37"/>
      <c r="AH26" s="37"/>
      <c r="AI26" s="37"/>
      <c r="AJ26" s="37"/>
      <c r="AK26" s="37"/>
      <c r="AL26" s="37"/>
      <c r="AM26" s="37"/>
      <c r="AN26" s="37"/>
      <c r="AO26" s="37"/>
      <c r="AP26" s="37"/>
      <c r="AQ26" s="37"/>
      <c r="AR26" s="37"/>
      <c r="AS26" s="37"/>
      <c r="AT26" s="37"/>
      <c r="AU26" s="37"/>
    </row>
    <row r="27" spans="1:47">
      <c r="A27" s="265">
        <v>44280</v>
      </c>
      <c r="B27" s="278" t="s">
        <v>146</v>
      </c>
      <c r="C27" s="37">
        <v>880046225</v>
      </c>
      <c r="D27" s="509" t="s">
        <v>5663</v>
      </c>
      <c r="E27" s="278" t="s">
        <v>139</v>
      </c>
      <c r="F27" s="278" t="s">
        <v>140</v>
      </c>
      <c r="G27" s="278" t="s">
        <v>140</v>
      </c>
      <c r="H27" s="278" t="s">
        <v>163</v>
      </c>
      <c r="I27" s="37"/>
      <c r="J27" s="265">
        <v>44280</v>
      </c>
      <c r="K27" s="37"/>
      <c r="L27" s="37"/>
      <c r="M27" s="278" t="s">
        <v>163</v>
      </c>
      <c r="N27" s="37">
        <v>4689.2</v>
      </c>
      <c r="O27" s="37"/>
      <c r="P27" s="505">
        <v>44280</v>
      </c>
      <c r="Q27" s="37"/>
      <c r="R27" s="37"/>
      <c r="S27" s="37"/>
      <c r="T27" s="37"/>
      <c r="U27" s="37"/>
      <c r="V27" s="37"/>
      <c r="W27" s="37"/>
      <c r="X27" s="37"/>
      <c r="Y27" s="37"/>
      <c r="Z27" s="506"/>
      <c r="AA27" s="37"/>
      <c r="AB27" s="37"/>
      <c r="AC27" s="37"/>
      <c r="AD27" s="37"/>
      <c r="AE27" s="37"/>
      <c r="AF27" s="37"/>
      <c r="AG27" s="37"/>
      <c r="AH27" s="37"/>
      <c r="AI27" s="37"/>
      <c r="AJ27" s="37"/>
      <c r="AK27" s="37"/>
      <c r="AL27" s="37"/>
      <c r="AM27" s="37"/>
      <c r="AN27" s="37"/>
      <c r="AO27" s="37"/>
      <c r="AP27" s="37"/>
      <c r="AQ27" s="37"/>
      <c r="AR27" s="37"/>
      <c r="AS27" s="37"/>
      <c r="AT27" s="37"/>
      <c r="AU27" s="37"/>
    </row>
    <row r="28" spans="1:47">
      <c r="A28" s="265">
        <v>44277</v>
      </c>
      <c r="B28" s="278" t="s">
        <v>154</v>
      </c>
      <c r="C28" s="37">
        <v>880226091</v>
      </c>
      <c r="D28" s="504" t="s">
        <v>5664</v>
      </c>
      <c r="E28" s="278" t="s">
        <v>139</v>
      </c>
      <c r="F28" s="278" t="s">
        <v>140</v>
      </c>
      <c r="G28" s="278" t="s">
        <v>140</v>
      </c>
      <c r="H28" s="278"/>
      <c r="I28" s="37"/>
      <c r="J28" s="265">
        <v>44277</v>
      </c>
      <c r="K28" s="37"/>
      <c r="L28" s="37"/>
      <c r="M28" s="278" t="s">
        <v>176</v>
      </c>
      <c r="N28" s="37">
        <v>184.3</v>
      </c>
      <c r="O28" s="37"/>
      <c r="P28" s="278" t="s">
        <v>5665</v>
      </c>
      <c r="Q28" s="37"/>
      <c r="R28" s="37"/>
      <c r="S28" s="37"/>
      <c r="T28" s="37"/>
      <c r="U28" s="37"/>
      <c r="V28" s="37"/>
      <c r="W28" s="37"/>
      <c r="X28" s="37"/>
      <c r="Y28" s="37"/>
      <c r="Z28" s="506"/>
      <c r="AA28" s="37"/>
      <c r="AB28" s="37"/>
      <c r="AC28" s="37"/>
      <c r="AD28" s="37"/>
      <c r="AE28" s="37"/>
      <c r="AF28" s="37"/>
      <c r="AG28" s="37"/>
      <c r="AH28" s="37"/>
      <c r="AI28" s="37"/>
      <c r="AJ28" s="37"/>
      <c r="AK28" s="37"/>
      <c r="AL28" s="37"/>
      <c r="AM28" s="37"/>
      <c r="AN28" s="37"/>
      <c r="AO28" s="37"/>
      <c r="AP28" s="37"/>
      <c r="AQ28" s="37"/>
      <c r="AR28" s="37"/>
      <c r="AS28" s="37"/>
      <c r="AT28" s="37"/>
      <c r="AU28" s="37"/>
    </row>
    <row r="29" spans="1:47">
      <c r="A29" s="265">
        <v>44280</v>
      </c>
      <c r="B29" s="278" t="s">
        <v>154</v>
      </c>
      <c r="C29" s="37">
        <v>880226091</v>
      </c>
      <c r="D29" s="504" t="s">
        <v>5664</v>
      </c>
      <c r="E29" s="278" t="s">
        <v>139</v>
      </c>
      <c r="F29" s="278" t="s">
        <v>140</v>
      </c>
      <c r="G29" s="278" t="s">
        <v>140</v>
      </c>
      <c r="H29" s="278"/>
      <c r="I29" s="37"/>
      <c r="J29" s="265">
        <v>44280</v>
      </c>
      <c r="K29" s="37"/>
      <c r="L29" s="37"/>
      <c r="M29" s="278" t="s">
        <v>176</v>
      </c>
      <c r="N29" s="37">
        <v>166.25</v>
      </c>
      <c r="O29" s="37"/>
      <c r="P29" s="505">
        <v>44278</v>
      </c>
      <c r="Q29" s="37"/>
      <c r="R29" s="37"/>
      <c r="S29" s="37"/>
      <c r="T29" s="37"/>
      <c r="U29" s="37"/>
      <c r="V29" s="37"/>
      <c r="W29" s="37"/>
      <c r="X29" s="37"/>
      <c r="Y29" s="37"/>
      <c r="Z29" s="506"/>
      <c r="AA29" s="37"/>
      <c r="AB29" s="37"/>
      <c r="AC29" s="37"/>
      <c r="AD29" s="37"/>
      <c r="AE29" s="37"/>
      <c r="AF29" s="37"/>
      <c r="AG29" s="37"/>
      <c r="AH29" s="37"/>
      <c r="AI29" s="37"/>
      <c r="AJ29" s="37"/>
      <c r="AK29" s="37"/>
      <c r="AL29" s="37"/>
      <c r="AM29" s="37"/>
      <c r="AN29" s="37"/>
      <c r="AO29" s="37"/>
      <c r="AP29" s="37"/>
      <c r="AQ29" s="37"/>
      <c r="AR29" s="37"/>
      <c r="AS29" s="37"/>
      <c r="AT29" s="37"/>
      <c r="AU29" s="37"/>
    </row>
    <row r="30" spans="1:47">
      <c r="A30" s="265">
        <v>44292</v>
      </c>
      <c r="B30" s="278" t="s">
        <v>5487</v>
      </c>
      <c r="C30" s="76">
        <v>880532833</v>
      </c>
      <c r="D30" s="178" t="s">
        <v>4968</v>
      </c>
      <c r="E30" s="278" t="s">
        <v>139</v>
      </c>
      <c r="F30" s="278" t="s">
        <v>140</v>
      </c>
      <c r="G30" s="278" t="s">
        <v>140</v>
      </c>
      <c r="H30" s="278" t="s">
        <v>190</v>
      </c>
      <c r="I30" s="37"/>
      <c r="J30" s="265">
        <v>44278</v>
      </c>
      <c r="K30" s="37"/>
      <c r="L30" s="37"/>
      <c r="M30" s="278" t="s">
        <v>190</v>
      </c>
      <c r="N30" s="37">
        <v>6993</v>
      </c>
      <c r="O30" s="37"/>
      <c r="P30" s="505">
        <v>44278</v>
      </c>
      <c r="Q30" s="37"/>
      <c r="R30" s="37"/>
      <c r="S30" s="37"/>
      <c r="T30" s="37"/>
      <c r="U30" s="37"/>
      <c r="V30" s="37"/>
      <c r="W30" s="37"/>
      <c r="X30" s="37"/>
      <c r="Y30" s="37"/>
      <c r="Z30" s="506"/>
      <c r="AA30" s="37"/>
      <c r="AB30" s="37"/>
      <c r="AC30" s="37"/>
      <c r="AD30" s="37"/>
      <c r="AE30" s="37"/>
      <c r="AF30" s="37"/>
      <c r="AG30" s="37"/>
      <c r="AH30" s="37"/>
      <c r="AI30" s="37"/>
      <c r="AJ30" s="37"/>
      <c r="AK30" s="37"/>
      <c r="AL30" s="37"/>
      <c r="AM30" s="37"/>
      <c r="AN30" s="37"/>
      <c r="AO30" s="37"/>
      <c r="AP30" s="37"/>
      <c r="AQ30" s="37"/>
      <c r="AR30" s="37"/>
      <c r="AS30" s="37"/>
      <c r="AT30" s="37"/>
      <c r="AU30" s="37"/>
    </row>
    <row r="31" spans="1:47">
      <c r="A31" s="265">
        <v>44281</v>
      </c>
      <c r="B31" s="278" t="s">
        <v>194</v>
      </c>
      <c r="C31" s="37">
        <v>880044492</v>
      </c>
      <c r="D31" s="504" t="s">
        <v>5666</v>
      </c>
      <c r="E31" s="278" t="s">
        <v>139</v>
      </c>
      <c r="F31" s="278" t="s">
        <v>140</v>
      </c>
      <c r="G31" s="278" t="s">
        <v>147</v>
      </c>
      <c r="H31" s="278" t="s">
        <v>142</v>
      </c>
      <c r="I31" s="37"/>
      <c r="J31" s="265">
        <v>44281</v>
      </c>
      <c r="K31" s="37"/>
      <c r="L31" s="37"/>
      <c r="M31" s="278" t="s">
        <v>142</v>
      </c>
      <c r="N31" s="37">
        <v>885</v>
      </c>
      <c r="O31" s="37"/>
      <c r="P31" s="505">
        <v>44270</v>
      </c>
      <c r="Q31" s="37"/>
      <c r="R31" s="37"/>
      <c r="S31" s="37"/>
      <c r="T31" s="37"/>
      <c r="U31" s="37"/>
      <c r="V31" s="37"/>
      <c r="W31" s="37"/>
      <c r="X31" s="37"/>
      <c r="Y31" s="37"/>
      <c r="Z31" s="506"/>
      <c r="AA31" s="37"/>
      <c r="AB31" s="37"/>
      <c r="AC31" s="37"/>
      <c r="AD31" s="37"/>
      <c r="AE31" s="37"/>
      <c r="AF31" s="37"/>
      <c r="AG31" s="37"/>
      <c r="AH31" s="37"/>
      <c r="AI31" s="37"/>
      <c r="AJ31" s="37"/>
      <c r="AK31" s="37"/>
      <c r="AL31" s="37"/>
      <c r="AM31" s="37"/>
      <c r="AN31" s="37"/>
      <c r="AO31" s="37"/>
      <c r="AP31" s="37"/>
      <c r="AQ31" s="37"/>
      <c r="AR31" s="37"/>
      <c r="AS31" s="37"/>
      <c r="AT31" s="37"/>
      <c r="AU31" s="37"/>
    </row>
    <row r="32" spans="1:47">
      <c r="A32" s="265">
        <v>44284</v>
      </c>
      <c r="B32" s="278" t="s">
        <v>146</v>
      </c>
      <c r="C32" s="37">
        <v>880130422</v>
      </c>
      <c r="D32" s="504" t="s">
        <v>5667</v>
      </c>
      <c r="E32" s="278" t="s">
        <v>139</v>
      </c>
      <c r="F32" s="278" t="s">
        <v>140</v>
      </c>
      <c r="G32" s="278" t="s">
        <v>140</v>
      </c>
      <c r="H32" s="278" t="s">
        <v>163</v>
      </c>
      <c r="I32" s="37"/>
      <c r="J32" s="265">
        <v>44284</v>
      </c>
      <c r="K32" s="37"/>
      <c r="L32" s="37"/>
      <c r="M32" s="278" t="s">
        <v>163</v>
      </c>
      <c r="N32" s="37">
        <v>240</v>
      </c>
      <c r="O32" s="37"/>
      <c r="P32" s="505" t="s">
        <v>5668</v>
      </c>
      <c r="Q32" s="37"/>
      <c r="R32" s="37"/>
      <c r="S32" s="37"/>
      <c r="T32" s="37"/>
      <c r="U32" s="37"/>
      <c r="V32" s="37"/>
      <c r="W32" s="37"/>
      <c r="X32" s="37"/>
      <c r="Y32" s="37"/>
      <c r="Z32" s="506"/>
      <c r="AA32" s="37"/>
      <c r="AB32" s="37"/>
      <c r="AC32" s="37"/>
      <c r="AD32" s="37"/>
      <c r="AE32" s="37"/>
      <c r="AF32" s="37"/>
      <c r="AG32" s="37"/>
      <c r="AH32" s="37"/>
      <c r="AI32" s="37"/>
      <c r="AJ32" s="37"/>
      <c r="AK32" s="37"/>
      <c r="AL32" s="37"/>
      <c r="AM32" s="37"/>
      <c r="AN32" s="37"/>
      <c r="AO32" s="37"/>
      <c r="AP32" s="37"/>
      <c r="AQ32" s="37"/>
      <c r="AR32" s="37"/>
      <c r="AS32" s="37"/>
      <c r="AT32" s="37"/>
      <c r="AU32" s="37"/>
    </row>
    <row r="33" spans="1:47">
      <c r="A33" s="265">
        <v>44284</v>
      </c>
      <c r="B33" s="278" t="s">
        <v>194</v>
      </c>
      <c r="C33" s="37">
        <v>880023110</v>
      </c>
      <c r="D33" s="504" t="s">
        <v>5669</v>
      </c>
      <c r="E33" s="278" t="s">
        <v>139</v>
      </c>
      <c r="F33" s="278" t="s">
        <v>140</v>
      </c>
      <c r="G33" s="278" t="s">
        <v>147</v>
      </c>
      <c r="H33" s="278" t="s">
        <v>142</v>
      </c>
      <c r="I33" s="37"/>
      <c r="J33" s="265">
        <v>44284</v>
      </c>
      <c r="K33" s="37"/>
      <c r="L33" s="37"/>
      <c r="M33" s="278" t="s">
        <v>142</v>
      </c>
      <c r="N33" s="37">
        <v>854</v>
      </c>
      <c r="O33" s="37"/>
      <c r="P33" s="505">
        <v>44283</v>
      </c>
      <c r="Q33" s="37"/>
      <c r="R33" s="37"/>
      <c r="S33" s="37"/>
      <c r="T33" s="37"/>
      <c r="U33" s="37"/>
      <c r="V33" s="37"/>
      <c r="W33" s="37"/>
      <c r="X33" s="37"/>
      <c r="Y33" s="37"/>
      <c r="Z33" s="506"/>
      <c r="AA33" s="37"/>
      <c r="AB33" s="37"/>
      <c r="AC33" s="37"/>
      <c r="AD33" s="37"/>
      <c r="AE33" s="37"/>
      <c r="AF33" s="37"/>
      <c r="AG33" s="37"/>
      <c r="AH33" s="37"/>
      <c r="AI33" s="37"/>
      <c r="AJ33" s="37"/>
      <c r="AK33" s="37"/>
      <c r="AL33" s="37"/>
      <c r="AM33" s="37"/>
      <c r="AN33" s="37"/>
      <c r="AO33" s="37"/>
      <c r="AP33" s="37"/>
      <c r="AQ33" s="37"/>
      <c r="AR33" s="37"/>
      <c r="AS33" s="37"/>
      <c r="AT33" s="37"/>
      <c r="AU33" s="37"/>
    </row>
    <row r="34" spans="1:47">
      <c r="A34" s="505">
        <v>44279</v>
      </c>
      <c r="B34" s="278" t="s">
        <v>175</v>
      </c>
      <c r="C34" s="37">
        <v>881539083</v>
      </c>
      <c r="D34" s="504" t="s">
        <v>5670</v>
      </c>
      <c r="E34" s="278" t="s">
        <v>139</v>
      </c>
      <c r="F34" s="278" t="s">
        <v>147</v>
      </c>
      <c r="G34" s="278" t="s">
        <v>147</v>
      </c>
      <c r="H34" s="278" t="s">
        <v>142</v>
      </c>
      <c r="I34" s="37"/>
      <c r="J34" s="265">
        <v>44279</v>
      </c>
      <c r="K34" s="37"/>
      <c r="L34" s="37"/>
      <c r="M34" s="278" t="s">
        <v>142</v>
      </c>
      <c r="N34" s="37">
        <v>6594</v>
      </c>
      <c r="O34" s="37"/>
      <c r="P34" s="505">
        <v>44273</v>
      </c>
      <c r="Q34" s="37"/>
      <c r="R34" s="37"/>
      <c r="S34" s="37"/>
      <c r="T34" s="37"/>
      <c r="U34" s="37"/>
      <c r="V34" s="37"/>
      <c r="W34" s="37"/>
      <c r="X34" s="37"/>
      <c r="Y34" s="37"/>
      <c r="Z34" s="506"/>
      <c r="AA34" s="37"/>
      <c r="AB34" s="37"/>
      <c r="AC34" s="37"/>
      <c r="AD34" s="37"/>
      <c r="AE34" s="37"/>
      <c r="AF34" s="37"/>
      <c r="AG34" s="37"/>
      <c r="AH34" s="37"/>
      <c r="AI34" s="37"/>
      <c r="AJ34" s="37"/>
      <c r="AK34" s="37"/>
      <c r="AL34" s="37"/>
      <c r="AM34" s="37"/>
      <c r="AN34" s="37"/>
      <c r="AO34" s="37"/>
      <c r="AP34" s="37"/>
      <c r="AQ34" s="37"/>
      <c r="AR34" s="37"/>
      <c r="AS34" s="37"/>
      <c r="AT34" s="37"/>
      <c r="AU34" s="37"/>
    </row>
    <row r="35" spans="1:47">
      <c r="A35" s="265">
        <v>44279</v>
      </c>
      <c r="B35" s="278" t="s">
        <v>138</v>
      </c>
      <c r="C35" s="37">
        <v>881433264</v>
      </c>
      <c r="D35" s="504" t="s">
        <v>5671</v>
      </c>
      <c r="E35" s="278" t="s">
        <v>139</v>
      </c>
      <c r="F35" s="278" t="s">
        <v>140</v>
      </c>
      <c r="G35" s="278" t="s">
        <v>140</v>
      </c>
      <c r="H35" s="278" t="s">
        <v>200</v>
      </c>
      <c r="I35" s="37"/>
      <c r="J35" s="265">
        <v>44279</v>
      </c>
      <c r="K35" s="37"/>
      <c r="L35" s="37"/>
      <c r="M35" s="278" t="s">
        <v>200</v>
      </c>
      <c r="N35" s="37">
        <v>2063.4</v>
      </c>
      <c r="O35" s="37"/>
      <c r="P35" s="505">
        <v>44277</v>
      </c>
      <c r="Q35" s="37"/>
      <c r="R35" s="37"/>
      <c r="S35" s="37"/>
      <c r="T35" s="37"/>
      <c r="U35" s="37"/>
      <c r="V35" s="37"/>
      <c r="W35" s="37"/>
      <c r="X35" s="37"/>
      <c r="Y35" s="37"/>
      <c r="Z35" s="506"/>
      <c r="AA35" s="37"/>
      <c r="AB35" s="37"/>
      <c r="AC35" s="37"/>
      <c r="AD35" s="37"/>
      <c r="AE35" s="37"/>
      <c r="AF35" s="37"/>
      <c r="AG35" s="37"/>
      <c r="AH35" s="37"/>
      <c r="AI35" s="37"/>
      <c r="AJ35" s="37"/>
      <c r="AK35" s="37"/>
      <c r="AL35" s="37"/>
      <c r="AM35" s="37"/>
      <c r="AN35" s="37"/>
      <c r="AO35" s="37"/>
      <c r="AP35" s="37"/>
      <c r="AQ35" s="37"/>
      <c r="AR35" s="37"/>
      <c r="AS35" s="37"/>
      <c r="AT35" s="37"/>
      <c r="AU35" s="37"/>
    </row>
    <row r="36" spans="1:47">
      <c r="A36" s="265">
        <v>44267</v>
      </c>
      <c r="B36" s="278" t="s">
        <v>146</v>
      </c>
      <c r="C36" s="37">
        <v>880100800</v>
      </c>
      <c r="D36" s="504" t="s">
        <v>5672</v>
      </c>
      <c r="E36" s="278" t="s">
        <v>139</v>
      </c>
      <c r="F36" s="278" t="s">
        <v>147</v>
      </c>
      <c r="G36" s="278" t="s">
        <v>147</v>
      </c>
      <c r="H36" s="278"/>
      <c r="I36" s="37"/>
      <c r="J36" s="265">
        <v>44267</v>
      </c>
      <c r="K36" s="37"/>
      <c r="L36" s="37"/>
      <c r="M36" s="278" t="s">
        <v>142</v>
      </c>
      <c r="N36" s="37">
        <v>1776</v>
      </c>
      <c r="O36" s="37"/>
      <c r="P36" s="505">
        <v>44259</v>
      </c>
      <c r="Q36" s="37"/>
      <c r="R36" s="37"/>
      <c r="S36" s="37"/>
      <c r="T36" s="37"/>
      <c r="U36" s="37"/>
      <c r="V36" s="37"/>
      <c r="W36" s="37"/>
      <c r="X36" s="37"/>
      <c r="Y36" s="37"/>
      <c r="Z36" s="506"/>
      <c r="AA36" s="37"/>
      <c r="AB36" s="37"/>
      <c r="AC36" s="37"/>
      <c r="AD36" s="37"/>
      <c r="AE36" s="37"/>
      <c r="AF36" s="37"/>
      <c r="AG36" s="37"/>
      <c r="AH36" s="37"/>
      <c r="AI36" s="37"/>
      <c r="AJ36" s="37"/>
      <c r="AK36" s="37"/>
      <c r="AL36" s="37"/>
      <c r="AM36" s="37"/>
      <c r="AN36" s="37"/>
      <c r="AO36" s="37"/>
      <c r="AP36" s="37"/>
      <c r="AQ36" s="37"/>
      <c r="AR36" s="37"/>
      <c r="AS36" s="37"/>
      <c r="AT36" s="37"/>
      <c r="AU36" s="37"/>
    </row>
    <row r="37" spans="1:47">
      <c r="A37" s="265">
        <v>44270</v>
      </c>
      <c r="B37" s="278" t="s">
        <v>154</v>
      </c>
      <c r="C37" s="37">
        <v>880249206</v>
      </c>
      <c r="D37" s="504" t="s">
        <v>5673</v>
      </c>
      <c r="E37" s="278" t="s">
        <v>139</v>
      </c>
      <c r="F37" s="278" t="s">
        <v>147</v>
      </c>
      <c r="G37" s="278" t="s">
        <v>147</v>
      </c>
      <c r="H37" s="278"/>
      <c r="I37" s="37"/>
      <c r="J37" s="265">
        <v>44270</v>
      </c>
      <c r="K37" s="37"/>
      <c r="L37" s="37"/>
      <c r="M37" s="278" t="s">
        <v>182</v>
      </c>
      <c r="N37" s="37">
        <v>1124.48</v>
      </c>
      <c r="O37" s="37"/>
      <c r="P37" s="505">
        <v>44268</v>
      </c>
      <c r="Q37" s="37"/>
      <c r="R37" s="37"/>
      <c r="S37" s="37"/>
      <c r="T37" s="37"/>
      <c r="U37" s="37"/>
      <c r="V37" s="37"/>
      <c r="W37" s="37"/>
      <c r="X37" s="37"/>
      <c r="Y37" s="37"/>
      <c r="Z37" s="506"/>
      <c r="AA37" s="37"/>
      <c r="AB37" s="37"/>
      <c r="AC37" s="37"/>
      <c r="AD37" s="37"/>
      <c r="AE37" s="37"/>
      <c r="AF37" s="37"/>
      <c r="AG37" s="37"/>
      <c r="AH37" s="37"/>
      <c r="AI37" s="37"/>
      <c r="AJ37" s="37"/>
      <c r="AK37" s="37"/>
      <c r="AL37" s="37"/>
      <c r="AM37" s="37"/>
      <c r="AN37" s="37"/>
      <c r="AO37" s="37"/>
      <c r="AP37" s="37"/>
      <c r="AQ37" s="37"/>
      <c r="AR37" s="37"/>
      <c r="AS37" s="37"/>
      <c r="AT37" s="37"/>
      <c r="AU37" s="37"/>
    </row>
    <row r="38" spans="1:47">
      <c r="A38" s="265">
        <v>44279</v>
      </c>
      <c r="B38" s="278" t="s">
        <v>5487</v>
      </c>
      <c r="C38" s="37">
        <v>10154044</v>
      </c>
      <c r="D38" s="504" t="s">
        <v>5674</v>
      </c>
      <c r="E38" s="278" t="s">
        <v>152</v>
      </c>
      <c r="F38" s="278" t="s">
        <v>140</v>
      </c>
      <c r="G38" s="278" t="s">
        <v>140</v>
      </c>
      <c r="H38" s="278" t="s">
        <v>3224</v>
      </c>
      <c r="I38" s="37"/>
      <c r="J38" s="265">
        <v>44279</v>
      </c>
      <c r="K38" s="37"/>
      <c r="L38" s="37"/>
      <c r="M38" s="278" t="s">
        <v>3224</v>
      </c>
      <c r="N38" s="37">
        <v>1958</v>
      </c>
      <c r="O38" s="37"/>
      <c r="P38" s="505">
        <v>44271</v>
      </c>
      <c r="Q38" s="37"/>
      <c r="R38" s="37"/>
      <c r="S38" s="37"/>
      <c r="T38" s="37"/>
      <c r="U38" s="37"/>
      <c r="V38" s="37"/>
      <c r="W38" s="37"/>
      <c r="X38" s="37"/>
      <c r="Y38" s="37"/>
      <c r="Z38" s="506">
        <v>100</v>
      </c>
      <c r="AA38" s="37"/>
      <c r="AB38" s="37"/>
      <c r="AC38" s="37"/>
      <c r="AD38" s="37"/>
      <c r="AE38" s="37"/>
      <c r="AF38" s="37"/>
      <c r="AG38" s="37"/>
      <c r="AH38" s="37"/>
      <c r="AI38" s="37"/>
      <c r="AJ38" s="37"/>
      <c r="AK38" s="37"/>
      <c r="AL38" s="37"/>
      <c r="AM38" s="37"/>
      <c r="AN38" s="37"/>
      <c r="AO38" s="37"/>
      <c r="AP38" s="37"/>
      <c r="AQ38" s="37"/>
      <c r="AR38" s="37"/>
      <c r="AS38" s="37"/>
      <c r="AT38" s="37"/>
      <c r="AU38" s="37"/>
    </row>
    <row r="39" spans="1:47">
      <c r="A39" s="265">
        <v>44258</v>
      </c>
      <c r="B39" s="278" t="s">
        <v>178</v>
      </c>
      <c r="C39" s="37">
        <v>883563363</v>
      </c>
      <c r="D39" s="504" t="s">
        <v>5675</v>
      </c>
      <c r="E39" s="278" t="s">
        <v>139</v>
      </c>
      <c r="F39" s="278" t="s">
        <v>140</v>
      </c>
      <c r="G39" s="278" t="s">
        <v>140</v>
      </c>
      <c r="H39" s="278" t="s">
        <v>3224</v>
      </c>
      <c r="I39" s="265">
        <v>44258</v>
      </c>
      <c r="J39" s="265">
        <v>44258</v>
      </c>
      <c r="K39" s="37"/>
      <c r="L39" s="37"/>
      <c r="M39" s="278" t="s">
        <v>3224</v>
      </c>
      <c r="N39" s="37">
        <v>399</v>
      </c>
      <c r="O39" s="37"/>
      <c r="P39" s="505">
        <v>44258</v>
      </c>
      <c r="Q39" s="37"/>
      <c r="R39" s="37"/>
      <c r="S39" s="37"/>
      <c r="T39" s="37"/>
      <c r="U39" s="37"/>
      <c r="V39" s="37"/>
      <c r="W39" s="37"/>
      <c r="X39" s="37"/>
      <c r="Y39" s="37"/>
      <c r="Z39" s="506"/>
      <c r="AA39" s="37"/>
      <c r="AB39" s="37"/>
      <c r="AC39" s="37"/>
      <c r="AD39" s="37"/>
      <c r="AE39" s="37"/>
      <c r="AF39" s="37"/>
      <c r="AG39" s="37"/>
      <c r="AH39" s="37"/>
      <c r="AI39" s="37"/>
      <c r="AJ39" s="37"/>
      <c r="AK39" s="37"/>
      <c r="AL39" s="37"/>
      <c r="AM39" s="37"/>
      <c r="AN39" s="37"/>
      <c r="AO39" s="37"/>
      <c r="AP39" s="37"/>
      <c r="AQ39" s="37"/>
      <c r="AR39" s="37"/>
      <c r="AS39" s="37"/>
      <c r="AT39" s="37"/>
      <c r="AU39" s="37"/>
    </row>
    <row r="40" spans="1:47">
      <c r="A40" s="265">
        <v>44274</v>
      </c>
      <c r="B40" s="278" t="s">
        <v>175</v>
      </c>
      <c r="C40" s="37">
        <v>880320427</v>
      </c>
      <c r="D40" s="504" t="s">
        <v>5676</v>
      </c>
      <c r="E40" s="278" t="s">
        <v>139</v>
      </c>
      <c r="F40" s="278" t="s">
        <v>140</v>
      </c>
      <c r="G40" s="278" t="s">
        <v>147</v>
      </c>
      <c r="H40" s="278" t="s">
        <v>142</v>
      </c>
      <c r="I40" s="37"/>
      <c r="J40" s="265">
        <v>44274</v>
      </c>
      <c r="K40" s="37"/>
      <c r="L40" s="37"/>
      <c r="M40" s="278" t="s">
        <v>142</v>
      </c>
      <c r="N40" s="37">
        <v>7525.5</v>
      </c>
      <c r="O40" s="37"/>
      <c r="P40" s="505">
        <v>44273</v>
      </c>
      <c r="Q40" s="37"/>
      <c r="R40" s="37"/>
      <c r="S40" s="37"/>
      <c r="T40" s="37"/>
      <c r="U40" s="37"/>
      <c r="V40" s="37"/>
      <c r="W40" s="37"/>
      <c r="X40" s="37"/>
      <c r="Y40" s="37"/>
      <c r="Z40" s="506"/>
      <c r="AA40" s="37"/>
      <c r="AB40" s="37"/>
      <c r="AC40" s="37"/>
      <c r="AD40" s="37"/>
      <c r="AE40" s="37"/>
      <c r="AF40" s="37"/>
      <c r="AG40" s="37"/>
      <c r="AH40" s="37"/>
      <c r="AI40" s="37"/>
      <c r="AJ40" s="37"/>
      <c r="AK40" s="37"/>
      <c r="AL40" s="37"/>
      <c r="AM40" s="37"/>
      <c r="AN40" s="37"/>
      <c r="AO40" s="37"/>
      <c r="AP40" s="37"/>
      <c r="AQ40" s="37"/>
      <c r="AR40" s="37"/>
      <c r="AS40" s="37"/>
      <c r="AT40" s="37"/>
      <c r="AU40" s="37"/>
    </row>
    <row r="41" spans="1:47">
      <c r="A41" s="265">
        <v>44286</v>
      </c>
      <c r="B41" s="278" t="s">
        <v>175</v>
      </c>
      <c r="C41" s="37">
        <v>880320427</v>
      </c>
      <c r="D41" s="504" t="s">
        <v>5676</v>
      </c>
      <c r="E41" s="278" t="s">
        <v>139</v>
      </c>
      <c r="F41" s="278" t="s">
        <v>147</v>
      </c>
      <c r="G41" s="278" t="s">
        <v>147</v>
      </c>
      <c r="H41" s="278" t="s">
        <v>142</v>
      </c>
      <c r="I41" s="37"/>
      <c r="J41" s="265">
        <v>44286</v>
      </c>
      <c r="K41" s="37"/>
      <c r="L41" s="37"/>
      <c r="M41" s="278" t="s">
        <v>142</v>
      </c>
      <c r="N41" s="37">
        <v>6736.5</v>
      </c>
      <c r="O41" s="37"/>
      <c r="P41" s="505">
        <v>44286</v>
      </c>
      <c r="Q41" s="37"/>
      <c r="R41" s="37"/>
      <c r="S41" s="37"/>
      <c r="T41" s="37"/>
      <c r="U41" s="37"/>
      <c r="V41" s="37"/>
      <c r="W41" s="37"/>
      <c r="X41" s="37"/>
      <c r="Y41" s="37"/>
      <c r="Z41" s="506"/>
      <c r="AA41" s="37"/>
      <c r="AB41" s="37"/>
      <c r="AC41" s="37"/>
      <c r="AD41" s="37"/>
      <c r="AE41" s="37"/>
      <c r="AF41" s="37"/>
      <c r="AG41" s="37"/>
      <c r="AH41" s="37"/>
      <c r="AI41" s="37"/>
      <c r="AJ41" s="37"/>
      <c r="AK41" s="37"/>
      <c r="AL41" s="37"/>
      <c r="AM41" s="37"/>
      <c r="AN41" s="37"/>
      <c r="AO41" s="37"/>
      <c r="AP41" s="37"/>
      <c r="AQ41" s="37"/>
      <c r="AR41" s="37"/>
      <c r="AS41" s="37"/>
      <c r="AT41" s="37"/>
      <c r="AU41" s="37"/>
    </row>
    <row r="42" spans="1:47">
      <c r="A42" s="505">
        <v>44278</v>
      </c>
      <c r="B42" s="278" t="s">
        <v>175</v>
      </c>
      <c r="C42" s="37">
        <v>10192936</v>
      </c>
      <c r="D42" s="504" t="s">
        <v>5677</v>
      </c>
      <c r="E42" s="278" t="s">
        <v>139</v>
      </c>
      <c r="F42" s="278" t="s">
        <v>140</v>
      </c>
      <c r="G42" s="278" t="s">
        <v>140</v>
      </c>
      <c r="H42" s="278" t="s">
        <v>142</v>
      </c>
      <c r="I42" s="37"/>
      <c r="J42" s="265">
        <v>44278</v>
      </c>
      <c r="K42" s="37"/>
      <c r="L42" s="37"/>
      <c r="M42" s="278" t="s">
        <v>142</v>
      </c>
      <c r="N42" s="37">
        <v>2520.29</v>
      </c>
      <c r="O42" s="37"/>
      <c r="P42" s="505">
        <v>44278</v>
      </c>
      <c r="Q42" s="37"/>
      <c r="R42" s="37"/>
      <c r="S42" s="37"/>
      <c r="T42" s="37"/>
      <c r="U42" s="37"/>
      <c r="V42" s="37"/>
      <c r="W42" s="37"/>
      <c r="X42" s="37"/>
      <c r="Y42" s="37"/>
      <c r="Z42" s="506"/>
      <c r="AA42" s="37"/>
      <c r="AB42" s="37"/>
      <c r="AC42" s="37"/>
      <c r="AD42" s="37"/>
      <c r="AE42" s="37"/>
      <c r="AF42" s="37"/>
      <c r="AG42" s="37"/>
      <c r="AH42" s="37"/>
      <c r="AI42" s="37"/>
      <c r="AJ42" s="37"/>
      <c r="AK42" s="37"/>
      <c r="AL42" s="37"/>
      <c r="AM42" s="37"/>
      <c r="AN42" s="37"/>
      <c r="AO42" s="37"/>
      <c r="AP42" s="37"/>
      <c r="AQ42" s="37"/>
      <c r="AR42" s="37"/>
      <c r="AS42" s="37"/>
      <c r="AT42" s="37"/>
      <c r="AU42" s="37"/>
    </row>
    <row r="43" spans="1:47">
      <c r="A43" s="265">
        <v>44280</v>
      </c>
      <c r="B43" s="278" t="s">
        <v>146</v>
      </c>
      <c r="C43" s="37">
        <v>880198923</v>
      </c>
      <c r="D43" s="509" t="s">
        <v>5678</v>
      </c>
      <c r="E43" s="278" t="s">
        <v>139</v>
      </c>
      <c r="F43" s="278" t="s">
        <v>147</v>
      </c>
      <c r="G43" s="278" t="s">
        <v>147</v>
      </c>
      <c r="H43" s="278" t="s">
        <v>142</v>
      </c>
      <c r="I43" s="37"/>
      <c r="J43" s="265">
        <v>44280</v>
      </c>
      <c r="K43" s="37"/>
      <c r="L43" s="37"/>
      <c r="M43" s="278" t="s">
        <v>142</v>
      </c>
      <c r="N43" s="37">
        <v>1464</v>
      </c>
      <c r="O43" s="37"/>
      <c r="P43" s="505">
        <v>44280</v>
      </c>
      <c r="Q43" s="278" t="s">
        <v>64</v>
      </c>
      <c r="R43" s="37"/>
      <c r="S43" s="37"/>
      <c r="T43" s="37"/>
      <c r="U43" s="37"/>
      <c r="V43" s="37"/>
      <c r="W43" s="37"/>
      <c r="X43" s="37"/>
      <c r="Y43" s="37"/>
      <c r="Z43" s="506"/>
      <c r="AA43" s="37"/>
      <c r="AB43" s="37"/>
      <c r="AC43" s="37"/>
      <c r="AD43" s="37"/>
      <c r="AE43" s="37"/>
      <c r="AF43" s="37"/>
      <c r="AG43" s="37"/>
      <c r="AH43" s="37"/>
      <c r="AI43" s="37"/>
      <c r="AJ43" s="37"/>
      <c r="AK43" s="37"/>
      <c r="AL43" s="37"/>
      <c r="AM43" s="37"/>
      <c r="AN43" s="37"/>
      <c r="AO43" s="37"/>
      <c r="AP43" s="37"/>
      <c r="AQ43" s="37"/>
      <c r="AR43" s="37"/>
      <c r="AS43" s="37"/>
      <c r="AT43" s="37"/>
      <c r="AU43" s="37"/>
    </row>
    <row r="44" spans="1:47">
      <c r="A44" s="265">
        <v>44277</v>
      </c>
      <c r="B44" s="278" t="s">
        <v>175</v>
      </c>
      <c r="C44" s="37">
        <v>881540460</v>
      </c>
      <c r="D44" s="504" t="s">
        <v>5679</v>
      </c>
      <c r="E44" s="278" t="s">
        <v>139</v>
      </c>
      <c r="F44" s="278" t="s">
        <v>147</v>
      </c>
      <c r="G44" s="278" t="s">
        <v>147</v>
      </c>
      <c r="H44" s="278" t="s">
        <v>213</v>
      </c>
      <c r="I44" s="37"/>
      <c r="J44" s="265">
        <v>44277</v>
      </c>
      <c r="K44" s="37"/>
      <c r="L44" s="37"/>
      <c r="M44" s="278" t="s">
        <v>213</v>
      </c>
      <c r="N44" s="37">
        <v>999</v>
      </c>
      <c r="O44" s="37"/>
      <c r="P44" s="505">
        <v>44277</v>
      </c>
      <c r="Q44" s="37"/>
      <c r="R44" s="37"/>
      <c r="S44" s="37"/>
      <c r="T44" s="37"/>
      <c r="U44" s="37"/>
      <c r="V44" s="37"/>
      <c r="W44" s="37"/>
      <c r="X44" s="37"/>
      <c r="Y44" s="37"/>
      <c r="Z44" s="506"/>
      <c r="AA44" s="37"/>
      <c r="AB44" s="37"/>
      <c r="AC44" s="37"/>
      <c r="AD44" s="37"/>
      <c r="AE44" s="37"/>
      <c r="AF44" s="37"/>
      <c r="AG44" s="37"/>
      <c r="AH44" s="37"/>
      <c r="AI44" s="37"/>
      <c r="AJ44" s="37"/>
      <c r="AK44" s="37"/>
      <c r="AL44" s="37"/>
      <c r="AM44" s="37"/>
      <c r="AN44" s="37"/>
      <c r="AO44" s="37"/>
      <c r="AP44" s="37"/>
      <c r="AQ44" s="37"/>
      <c r="AR44" s="37"/>
      <c r="AS44" s="37"/>
      <c r="AT44" s="37"/>
      <c r="AU44" s="37"/>
    </row>
    <row r="45" spans="1:47">
      <c r="A45" s="265">
        <v>44284</v>
      </c>
      <c r="B45" s="278" t="s">
        <v>178</v>
      </c>
      <c r="C45" s="37">
        <v>880031824</v>
      </c>
      <c r="D45" s="504" t="s">
        <v>5023</v>
      </c>
      <c r="E45" s="278" t="s">
        <v>139</v>
      </c>
      <c r="F45" s="278" t="s">
        <v>147</v>
      </c>
      <c r="G45" s="278" t="s">
        <v>147</v>
      </c>
      <c r="H45" s="278" t="s">
        <v>142</v>
      </c>
      <c r="I45" s="37"/>
      <c r="J45" s="265">
        <v>44284</v>
      </c>
      <c r="K45" s="37"/>
      <c r="L45" s="37"/>
      <c r="M45" s="278" t="s">
        <v>142</v>
      </c>
      <c r="N45" s="37">
        <v>1972</v>
      </c>
      <c r="O45" s="37"/>
      <c r="P45" s="505">
        <v>44284</v>
      </c>
      <c r="Q45" s="37"/>
      <c r="R45" s="37"/>
      <c r="S45" s="37"/>
      <c r="T45" s="37"/>
      <c r="U45" s="37"/>
      <c r="V45" s="37"/>
      <c r="W45" s="37"/>
      <c r="X45" s="37"/>
      <c r="Y45" s="37"/>
      <c r="Z45" s="506"/>
      <c r="AA45" s="37"/>
      <c r="AB45" s="37"/>
      <c r="AC45" s="37"/>
      <c r="AD45" s="37"/>
      <c r="AE45" s="37"/>
      <c r="AF45" s="37"/>
      <c r="AG45" s="37"/>
      <c r="AH45" s="37"/>
      <c r="AI45" s="37"/>
      <c r="AJ45" s="37"/>
      <c r="AK45" s="37"/>
      <c r="AL45" s="37"/>
      <c r="AM45" s="37"/>
      <c r="AN45" s="37"/>
      <c r="AO45" s="37"/>
      <c r="AP45" s="37"/>
      <c r="AQ45" s="37"/>
      <c r="AR45" s="37"/>
      <c r="AS45" s="37"/>
      <c r="AT45" s="37"/>
      <c r="AU45" s="37"/>
    </row>
    <row r="46" spans="1:47">
      <c r="A46" s="505">
        <v>44278</v>
      </c>
      <c r="B46" s="278" t="s">
        <v>194</v>
      </c>
      <c r="C46" s="37">
        <v>880619515</v>
      </c>
      <c r="D46" s="504" t="s">
        <v>5680</v>
      </c>
      <c r="E46" s="278" t="s">
        <v>139</v>
      </c>
      <c r="F46" s="278" t="s">
        <v>140</v>
      </c>
      <c r="G46" s="278" t="s">
        <v>140</v>
      </c>
      <c r="H46" s="278" t="s">
        <v>142</v>
      </c>
      <c r="I46" s="37"/>
      <c r="J46" s="265">
        <v>44278</v>
      </c>
      <c r="K46" s="37"/>
      <c r="L46" s="37"/>
      <c r="M46" s="278" t="s">
        <v>5681</v>
      </c>
      <c r="N46" s="37">
        <v>696</v>
      </c>
      <c r="O46" s="37"/>
      <c r="P46" s="505">
        <v>44277</v>
      </c>
      <c r="Q46" s="37"/>
      <c r="R46" s="37"/>
      <c r="S46" s="37"/>
      <c r="T46" s="37"/>
      <c r="U46" s="37"/>
      <c r="V46" s="37"/>
      <c r="W46" s="37"/>
      <c r="X46" s="37"/>
      <c r="Y46" s="37"/>
      <c r="Z46" s="506"/>
      <c r="AA46" s="37"/>
      <c r="AB46" s="37"/>
      <c r="AC46" s="37"/>
      <c r="AD46" s="37"/>
      <c r="AE46" s="37"/>
      <c r="AF46" s="37"/>
      <c r="AG46" s="37"/>
      <c r="AH46" s="37"/>
      <c r="AI46" s="37"/>
      <c r="AJ46" s="37"/>
      <c r="AK46" s="37"/>
      <c r="AL46" s="37"/>
      <c r="AM46" s="37"/>
      <c r="AN46" s="37"/>
      <c r="AO46" s="37"/>
      <c r="AP46" s="37"/>
      <c r="AQ46" s="37"/>
      <c r="AR46" s="37"/>
      <c r="AS46" s="37"/>
      <c r="AT46" s="37"/>
      <c r="AU46" s="37"/>
    </row>
    <row r="47" spans="1:47">
      <c r="A47" s="265">
        <v>44270</v>
      </c>
      <c r="B47" s="278" t="s">
        <v>194</v>
      </c>
      <c r="C47" s="37">
        <v>880619515</v>
      </c>
      <c r="D47" s="504" t="s">
        <v>5680</v>
      </c>
      <c r="E47" s="278" t="s">
        <v>139</v>
      </c>
      <c r="F47" s="278" t="s">
        <v>140</v>
      </c>
      <c r="G47" s="278" t="s">
        <v>140</v>
      </c>
      <c r="H47" s="278" t="s">
        <v>168</v>
      </c>
      <c r="I47" s="37"/>
      <c r="J47" s="265">
        <v>44270</v>
      </c>
      <c r="K47" s="37"/>
      <c r="L47" s="37"/>
      <c r="M47" s="278" t="s">
        <v>168</v>
      </c>
      <c r="N47" s="37">
        <v>470</v>
      </c>
      <c r="O47" s="37"/>
      <c r="P47" s="505">
        <v>44267</v>
      </c>
      <c r="Q47" s="37"/>
      <c r="R47" s="37"/>
      <c r="S47" s="37"/>
      <c r="T47" s="37"/>
      <c r="U47" s="37"/>
      <c r="V47" s="37"/>
      <c r="W47" s="37"/>
      <c r="X47" s="37"/>
      <c r="Y47" s="37"/>
      <c r="Z47" s="506"/>
      <c r="AA47" s="37"/>
      <c r="AB47" s="37"/>
      <c r="AC47" s="37"/>
      <c r="AD47" s="37"/>
      <c r="AE47" s="37"/>
      <c r="AF47" s="37"/>
      <c r="AG47" s="37"/>
      <c r="AH47" s="37"/>
      <c r="AI47" s="37"/>
      <c r="AJ47" s="37"/>
      <c r="AK47" s="37"/>
      <c r="AL47" s="37"/>
      <c r="AM47" s="37"/>
      <c r="AN47" s="37"/>
      <c r="AO47" s="37"/>
      <c r="AP47" s="37"/>
      <c r="AQ47" s="37"/>
      <c r="AR47" s="37"/>
      <c r="AS47" s="37"/>
      <c r="AT47" s="37"/>
      <c r="AU47" s="37"/>
    </row>
    <row r="48" spans="1:47">
      <c r="A48" s="265">
        <v>44280</v>
      </c>
      <c r="B48" s="278" t="s">
        <v>194</v>
      </c>
      <c r="C48" s="37">
        <v>880619515</v>
      </c>
      <c r="D48" s="509" t="s">
        <v>5680</v>
      </c>
      <c r="E48" s="278" t="s">
        <v>139</v>
      </c>
      <c r="F48" s="278" t="s">
        <v>140</v>
      </c>
      <c r="G48" s="278" t="s">
        <v>140</v>
      </c>
      <c r="H48" s="278" t="s">
        <v>168</v>
      </c>
      <c r="I48" s="37"/>
      <c r="J48" s="265">
        <v>44280</v>
      </c>
      <c r="K48" s="37"/>
      <c r="L48" s="37"/>
      <c r="M48" s="278" t="s">
        <v>168</v>
      </c>
      <c r="N48" s="37">
        <v>470</v>
      </c>
      <c r="O48" s="37"/>
      <c r="P48" s="505">
        <v>44280</v>
      </c>
      <c r="Q48" s="37"/>
      <c r="R48" s="37"/>
      <c r="S48" s="37"/>
      <c r="T48" s="37"/>
      <c r="U48" s="37"/>
      <c r="V48" s="37"/>
      <c r="W48" s="37"/>
      <c r="X48" s="37"/>
      <c r="Y48" s="37"/>
      <c r="Z48" s="506"/>
      <c r="AA48" s="37"/>
      <c r="AB48" s="37"/>
      <c r="AC48" s="37"/>
      <c r="AD48" s="37"/>
      <c r="AE48" s="37"/>
      <c r="AF48" s="37"/>
      <c r="AG48" s="37"/>
      <c r="AH48" s="37"/>
      <c r="AI48" s="37"/>
      <c r="AJ48" s="37"/>
      <c r="AK48" s="37"/>
      <c r="AL48" s="37"/>
      <c r="AM48" s="37"/>
      <c r="AN48" s="37"/>
      <c r="AO48" s="37"/>
      <c r="AP48" s="37"/>
      <c r="AQ48" s="37"/>
      <c r="AR48" s="37"/>
      <c r="AS48" s="37"/>
      <c r="AT48" s="37"/>
      <c r="AU48" s="37"/>
    </row>
    <row r="49" spans="1:47">
      <c r="A49" s="265">
        <v>44286</v>
      </c>
      <c r="B49" s="278" t="s">
        <v>194</v>
      </c>
      <c r="C49" s="76">
        <v>880619515</v>
      </c>
      <c r="D49" s="509" t="s">
        <v>5680</v>
      </c>
      <c r="E49" s="278" t="s">
        <v>139</v>
      </c>
      <c r="F49" s="278" t="s">
        <v>140</v>
      </c>
      <c r="G49" s="278" t="s">
        <v>140</v>
      </c>
      <c r="H49" s="278" t="s">
        <v>168</v>
      </c>
      <c r="I49" s="37"/>
      <c r="J49" s="265">
        <v>44286</v>
      </c>
      <c r="K49" s="37"/>
      <c r="L49" s="37"/>
      <c r="M49" s="278" t="s">
        <v>168</v>
      </c>
      <c r="N49" s="37">
        <v>470</v>
      </c>
      <c r="O49" s="37"/>
      <c r="P49" s="505">
        <v>44286</v>
      </c>
      <c r="Q49" s="37"/>
      <c r="R49" s="37"/>
      <c r="S49" s="37"/>
      <c r="T49" s="37"/>
      <c r="U49" s="37"/>
      <c r="V49" s="37"/>
      <c r="W49" s="37"/>
      <c r="X49" s="37"/>
      <c r="Y49" s="37"/>
      <c r="Z49" s="506"/>
      <c r="AA49" s="37"/>
      <c r="AB49" s="37"/>
      <c r="AC49" s="37"/>
      <c r="AD49" s="37"/>
      <c r="AE49" s="37"/>
      <c r="AF49" s="37"/>
      <c r="AG49" s="37"/>
      <c r="AH49" s="37"/>
      <c r="AI49" s="37"/>
      <c r="AJ49" s="37"/>
      <c r="AK49" s="37"/>
      <c r="AL49" s="37"/>
      <c r="AM49" s="37"/>
      <c r="AN49" s="37"/>
      <c r="AO49" s="37"/>
      <c r="AP49" s="37"/>
      <c r="AQ49" s="37"/>
      <c r="AR49" s="37"/>
      <c r="AS49" s="37"/>
      <c r="AT49" s="37"/>
      <c r="AU49" s="37"/>
    </row>
    <row r="50" spans="1:47">
      <c r="A50" s="265">
        <v>44281</v>
      </c>
      <c r="B50" s="278" t="s">
        <v>194</v>
      </c>
      <c r="C50" s="37">
        <v>880012108</v>
      </c>
      <c r="D50" s="504" t="s">
        <v>5017</v>
      </c>
      <c r="E50" s="278" t="s">
        <v>139</v>
      </c>
      <c r="F50" s="278" t="s">
        <v>140</v>
      </c>
      <c r="G50" s="278" t="s">
        <v>147</v>
      </c>
      <c r="H50" s="278" t="s">
        <v>142</v>
      </c>
      <c r="I50" s="37"/>
      <c r="J50" s="265">
        <v>44281</v>
      </c>
      <c r="K50" s="37"/>
      <c r="L50" s="37"/>
      <c r="M50" s="278" t="s">
        <v>142</v>
      </c>
      <c r="N50" s="37">
        <v>371</v>
      </c>
      <c r="O50" s="37"/>
      <c r="P50" s="505">
        <v>44279</v>
      </c>
      <c r="Q50" s="278"/>
      <c r="R50" s="37"/>
      <c r="S50" s="37"/>
      <c r="T50" s="37"/>
      <c r="U50" s="37"/>
      <c r="V50" s="37"/>
      <c r="W50" s="37"/>
      <c r="X50" s="37"/>
      <c r="Y50" s="37"/>
      <c r="Z50" s="506"/>
      <c r="AA50" s="37"/>
      <c r="AB50" s="37"/>
      <c r="AC50" s="37"/>
      <c r="AD50" s="37"/>
      <c r="AE50" s="37"/>
      <c r="AF50" s="37"/>
      <c r="AG50" s="37"/>
      <c r="AH50" s="37"/>
      <c r="AI50" s="37"/>
      <c r="AJ50" s="37"/>
      <c r="AK50" s="37"/>
      <c r="AL50" s="37"/>
      <c r="AM50" s="37"/>
      <c r="AN50" s="37"/>
      <c r="AO50" s="37"/>
      <c r="AP50" s="37"/>
      <c r="AQ50" s="37"/>
      <c r="AR50" s="37"/>
      <c r="AS50" s="37"/>
      <c r="AT50" s="37"/>
      <c r="AU50" s="37"/>
    </row>
    <row r="51" spans="1:47">
      <c r="A51" s="265">
        <v>44272</v>
      </c>
      <c r="B51" s="278" t="s">
        <v>157</v>
      </c>
      <c r="C51" s="37">
        <v>880047790</v>
      </c>
      <c r="D51" s="504" t="s">
        <v>4637</v>
      </c>
      <c r="E51" s="278" t="s">
        <v>139</v>
      </c>
      <c r="F51" s="278" t="s">
        <v>140</v>
      </c>
      <c r="G51" s="278" t="s">
        <v>140</v>
      </c>
      <c r="H51" s="278" t="s">
        <v>142</v>
      </c>
      <c r="I51" s="37"/>
      <c r="J51" s="265">
        <v>44272</v>
      </c>
      <c r="K51" s="37"/>
      <c r="L51" s="37"/>
      <c r="M51" s="278" t="s">
        <v>142</v>
      </c>
      <c r="N51" s="37">
        <f>80.48+56.54+18.24</f>
        <v>155.26000000000002</v>
      </c>
      <c r="O51" s="37"/>
      <c r="P51" s="505">
        <v>44267</v>
      </c>
      <c r="Q51" s="37"/>
      <c r="R51" s="37"/>
      <c r="S51" s="37"/>
      <c r="T51" s="37"/>
      <c r="U51" s="37"/>
      <c r="V51" s="37"/>
      <c r="W51" s="37"/>
      <c r="X51" s="37"/>
      <c r="Y51" s="37"/>
      <c r="Z51" s="506"/>
      <c r="AA51" s="37"/>
      <c r="AB51" s="37"/>
      <c r="AC51" s="37"/>
      <c r="AD51" s="37"/>
      <c r="AE51" s="37"/>
      <c r="AF51" s="37"/>
      <c r="AG51" s="37"/>
      <c r="AH51" s="37"/>
      <c r="AI51" s="37"/>
      <c r="AJ51" s="37"/>
      <c r="AK51" s="37"/>
      <c r="AL51" s="37"/>
      <c r="AM51" s="37"/>
      <c r="AN51" s="37"/>
      <c r="AO51" s="37"/>
      <c r="AP51" s="37"/>
      <c r="AQ51" s="37"/>
      <c r="AR51" s="37"/>
      <c r="AS51" s="37"/>
      <c r="AT51" s="37"/>
      <c r="AU51" s="37"/>
    </row>
    <row r="52" spans="1:47">
      <c r="A52" s="265">
        <v>44267</v>
      </c>
      <c r="B52" s="278" t="s">
        <v>194</v>
      </c>
      <c r="C52" s="37">
        <v>880044136</v>
      </c>
      <c r="D52" s="504" t="s">
        <v>5682</v>
      </c>
      <c r="E52" s="278" t="s">
        <v>139</v>
      </c>
      <c r="F52" s="278" t="s">
        <v>140</v>
      </c>
      <c r="G52" s="278" t="s">
        <v>147</v>
      </c>
      <c r="H52" s="278" t="s">
        <v>142</v>
      </c>
      <c r="I52" s="37"/>
      <c r="J52" s="265">
        <v>44267</v>
      </c>
      <c r="K52" s="37"/>
      <c r="L52" s="37"/>
      <c r="M52" s="278" t="s">
        <v>142</v>
      </c>
      <c r="N52" s="37">
        <v>2535</v>
      </c>
      <c r="O52" s="37"/>
      <c r="P52" s="505">
        <v>44267</v>
      </c>
      <c r="Q52" s="37"/>
      <c r="R52" s="37"/>
      <c r="S52" s="37"/>
      <c r="T52" s="37"/>
      <c r="U52" s="37"/>
      <c r="V52" s="37"/>
      <c r="W52" s="37"/>
      <c r="X52" s="37"/>
      <c r="Y52" s="37"/>
      <c r="Z52" s="506"/>
      <c r="AA52" s="37"/>
      <c r="AB52" s="37"/>
      <c r="AC52" s="37"/>
      <c r="AD52" s="37"/>
      <c r="AE52" s="37"/>
      <c r="AF52" s="37"/>
      <c r="AG52" s="37"/>
      <c r="AH52" s="37"/>
      <c r="AI52" s="37"/>
      <c r="AJ52" s="37"/>
      <c r="AK52" s="37"/>
      <c r="AL52" s="37"/>
      <c r="AM52" s="37"/>
      <c r="AN52" s="37"/>
      <c r="AO52" s="37"/>
      <c r="AP52" s="37"/>
      <c r="AQ52" s="37"/>
      <c r="AR52" s="37"/>
      <c r="AS52" s="37"/>
      <c r="AT52" s="37"/>
      <c r="AU52" s="37"/>
    </row>
    <row r="53" spans="1:47">
      <c r="A53" s="265">
        <v>44272</v>
      </c>
      <c r="B53" s="278" t="s">
        <v>146</v>
      </c>
      <c r="C53" s="37">
        <v>880031116</v>
      </c>
      <c r="D53" s="504" t="s">
        <v>4578</v>
      </c>
      <c r="E53" s="278" t="s">
        <v>139</v>
      </c>
      <c r="F53" s="278" t="s">
        <v>140</v>
      </c>
      <c r="G53" s="278" t="s">
        <v>140</v>
      </c>
      <c r="H53" s="278" t="s">
        <v>168</v>
      </c>
      <c r="I53" s="37"/>
      <c r="J53" s="265">
        <v>44272</v>
      </c>
      <c r="K53" s="37"/>
      <c r="L53" s="37"/>
      <c r="M53" s="278" t="s">
        <v>168</v>
      </c>
      <c r="N53" s="37">
        <v>420</v>
      </c>
      <c r="O53" s="37"/>
      <c r="P53" s="505">
        <v>44271</v>
      </c>
      <c r="Q53" s="37"/>
      <c r="R53" s="37"/>
      <c r="S53" s="37"/>
      <c r="T53" s="37"/>
      <c r="U53" s="37"/>
      <c r="V53" s="37"/>
      <c r="W53" s="37"/>
      <c r="X53" s="37"/>
      <c r="Y53" s="37"/>
      <c r="Z53" s="506"/>
      <c r="AA53" s="37"/>
      <c r="AB53" s="37"/>
      <c r="AC53" s="37"/>
      <c r="AD53" s="37"/>
      <c r="AE53" s="37"/>
      <c r="AF53" s="37"/>
      <c r="AG53" s="37"/>
      <c r="AH53" s="37"/>
      <c r="AI53" s="37"/>
      <c r="AJ53" s="37"/>
      <c r="AK53" s="37"/>
      <c r="AL53" s="37"/>
      <c r="AM53" s="37"/>
      <c r="AN53" s="37"/>
      <c r="AO53" s="37"/>
      <c r="AP53" s="37"/>
      <c r="AQ53" s="37"/>
      <c r="AR53" s="37"/>
      <c r="AS53" s="37"/>
      <c r="AT53" s="37"/>
      <c r="AU53" s="37"/>
    </row>
    <row r="54" spans="1:47">
      <c r="A54" s="265">
        <v>44267</v>
      </c>
      <c r="B54" s="278" t="s">
        <v>154</v>
      </c>
      <c r="C54" s="37">
        <v>880019839</v>
      </c>
      <c r="D54" s="504" t="s">
        <v>5683</v>
      </c>
      <c r="E54" s="278" t="s">
        <v>139</v>
      </c>
      <c r="F54" s="278" t="s">
        <v>147</v>
      </c>
      <c r="G54" s="278" t="s">
        <v>147</v>
      </c>
      <c r="H54" s="278"/>
      <c r="I54" s="37"/>
      <c r="J54" s="265">
        <v>44267</v>
      </c>
      <c r="K54" s="37"/>
      <c r="L54" s="37"/>
      <c r="M54" s="278" t="s">
        <v>142</v>
      </c>
      <c r="N54" s="37">
        <v>1196</v>
      </c>
      <c r="O54" s="37"/>
      <c r="P54" s="505">
        <v>44266</v>
      </c>
      <c r="Q54" s="37"/>
      <c r="R54" s="37"/>
      <c r="S54" s="37"/>
      <c r="T54" s="37"/>
      <c r="U54" s="37"/>
      <c r="V54" s="37"/>
      <c r="W54" s="37"/>
      <c r="X54" s="37"/>
      <c r="Y54" s="37"/>
      <c r="Z54" s="506"/>
      <c r="AA54" s="37"/>
      <c r="AB54" s="37"/>
      <c r="AC54" s="37"/>
      <c r="AD54" s="37"/>
      <c r="AE54" s="37"/>
      <c r="AF54" s="37"/>
      <c r="AG54" s="37"/>
      <c r="AH54" s="37"/>
      <c r="AI54" s="37"/>
      <c r="AJ54" s="37"/>
      <c r="AK54" s="37"/>
      <c r="AL54" s="37"/>
      <c r="AM54" s="37"/>
      <c r="AN54" s="37"/>
      <c r="AO54" s="37"/>
      <c r="AP54" s="37"/>
      <c r="AQ54" s="37"/>
      <c r="AR54" s="37"/>
      <c r="AS54" s="37"/>
      <c r="AT54" s="37"/>
      <c r="AU54" s="37"/>
    </row>
    <row r="55" spans="1:47">
      <c r="A55" s="265">
        <v>44279</v>
      </c>
      <c r="B55" s="278" t="s">
        <v>138</v>
      </c>
      <c r="C55" s="37">
        <v>880225762</v>
      </c>
      <c r="D55" s="504" t="s">
        <v>5684</v>
      </c>
      <c r="E55" s="278" t="s">
        <v>139</v>
      </c>
      <c r="F55" s="278" t="s">
        <v>140</v>
      </c>
      <c r="G55" s="278" t="s">
        <v>140</v>
      </c>
      <c r="H55" s="278" t="s">
        <v>4667</v>
      </c>
      <c r="I55" s="37"/>
      <c r="J55" s="265">
        <v>44279</v>
      </c>
      <c r="K55" s="37"/>
      <c r="L55" s="37"/>
      <c r="M55" s="278" t="s">
        <v>4667</v>
      </c>
      <c r="N55" s="37">
        <v>238.8</v>
      </c>
      <c r="O55" s="37"/>
      <c r="P55" s="505">
        <v>44277</v>
      </c>
      <c r="Q55" s="37"/>
      <c r="R55" s="37"/>
      <c r="S55" s="37"/>
      <c r="T55" s="37"/>
      <c r="U55" s="37"/>
      <c r="V55" s="37"/>
      <c r="W55" s="37"/>
      <c r="X55" s="37"/>
      <c r="Y55" s="37"/>
      <c r="Z55" s="506"/>
      <c r="AA55" s="37"/>
      <c r="AB55" s="37"/>
      <c r="AC55" s="37"/>
      <c r="AD55" s="37"/>
      <c r="AE55" s="37"/>
      <c r="AF55" s="37"/>
      <c r="AG55" s="37"/>
      <c r="AH55" s="37"/>
      <c r="AI55" s="37"/>
      <c r="AJ55" s="37"/>
      <c r="AK55" s="37"/>
      <c r="AL55" s="37"/>
      <c r="AM55" s="37"/>
      <c r="AN55" s="37"/>
      <c r="AO55" s="37"/>
      <c r="AP55" s="37"/>
      <c r="AQ55" s="37"/>
      <c r="AR55" s="37"/>
      <c r="AS55" s="37"/>
      <c r="AT55" s="37"/>
      <c r="AU55" s="37"/>
    </row>
    <row r="56" spans="1:47">
      <c r="A56" s="265">
        <v>44277</v>
      </c>
      <c r="B56" s="278" t="s">
        <v>154</v>
      </c>
      <c r="C56" s="37">
        <v>882880361</v>
      </c>
      <c r="D56" s="504" t="s">
        <v>5685</v>
      </c>
      <c r="E56" s="278" t="s">
        <v>139</v>
      </c>
      <c r="F56" s="278" t="s">
        <v>140</v>
      </c>
      <c r="G56" s="278" t="s">
        <v>140</v>
      </c>
      <c r="H56" s="278"/>
      <c r="I56" s="37"/>
      <c r="J56" s="265">
        <v>44277</v>
      </c>
      <c r="K56" s="37"/>
      <c r="L56" s="37"/>
      <c r="M56" s="278" t="s">
        <v>3159</v>
      </c>
      <c r="N56" s="37">
        <v>24</v>
      </c>
      <c r="O56" s="37"/>
      <c r="P56" s="505">
        <v>44276</v>
      </c>
      <c r="Q56" s="37"/>
      <c r="R56" s="37"/>
      <c r="S56" s="37"/>
      <c r="T56" s="37"/>
      <c r="U56" s="37"/>
      <c r="V56" s="37"/>
      <c r="W56" s="37"/>
      <c r="X56" s="37"/>
      <c r="Y56" s="37"/>
      <c r="Z56" s="506"/>
      <c r="AA56" s="37"/>
      <c r="AB56" s="37"/>
      <c r="AC56" s="37"/>
      <c r="AD56" s="37"/>
      <c r="AE56" s="37"/>
      <c r="AF56" s="37"/>
      <c r="AG56" s="37"/>
      <c r="AH56" s="37"/>
      <c r="AI56" s="37"/>
      <c r="AJ56" s="37"/>
      <c r="AK56" s="37"/>
      <c r="AL56" s="37"/>
      <c r="AM56" s="37"/>
      <c r="AN56" s="37"/>
      <c r="AO56" s="37"/>
      <c r="AP56" s="37"/>
      <c r="AQ56" s="37"/>
      <c r="AR56" s="37"/>
      <c r="AS56" s="37"/>
      <c r="AT56" s="37"/>
      <c r="AU56" s="37"/>
    </row>
    <row r="57" spans="1:47">
      <c r="A57" s="265">
        <v>44274</v>
      </c>
      <c r="B57" s="278" t="s">
        <v>194</v>
      </c>
      <c r="C57" s="37">
        <v>881727361</v>
      </c>
      <c r="D57" s="504" t="s">
        <v>5686</v>
      </c>
      <c r="E57" s="278" t="s">
        <v>139</v>
      </c>
      <c r="F57" s="278" t="s">
        <v>140</v>
      </c>
      <c r="G57" s="278" t="s">
        <v>147</v>
      </c>
      <c r="H57" s="278" t="s">
        <v>142</v>
      </c>
      <c r="I57" s="37"/>
      <c r="J57" s="265">
        <v>44274</v>
      </c>
      <c r="K57" s="37"/>
      <c r="L57" s="37"/>
      <c r="M57" s="278" t="s">
        <v>142</v>
      </c>
      <c r="N57" s="37">
        <v>1865</v>
      </c>
      <c r="O57" s="37"/>
      <c r="P57" s="505">
        <v>44274</v>
      </c>
      <c r="Q57" s="37"/>
      <c r="R57" s="37"/>
      <c r="S57" s="37"/>
      <c r="T57" s="37"/>
      <c r="U57" s="37"/>
      <c r="V57" s="37"/>
      <c r="W57" s="37"/>
      <c r="X57" s="37"/>
      <c r="Y57" s="37"/>
      <c r="Z57" s="506"/>
      <c r="AA57" s="37"/>
      <c r="AB57" s="37"/>
      <c r="AC57" s="37"/>
      <c r="AD57" s="37"/>
      <c r="AE57" s="37"/>
      <c r="AF57" s="37"/>
      <c r="AG57" s="37"/>
      <c r="AH57" s="37"/>
      <c r="AI57" s="37"/>
      <c r="AJ57" s="37"/>
      <c r="AK57" s="37"/>
      <c r="AL57" s="37"/>
      <c r="AM57" s="37"/>
      <c r="AN57" s="37"/>
      <c r="AO57" s="37"/>
      <c r="AP57" s="37"/>
      <c r="AQ57" s="37"/>
      <c r="AR57" s="37"/>
      <c r="AS57" s="37"/>
      <c r="AT57" s="37"/>
      <c r="AU57" s="37"/>
    </row>
    <row r="58" spans="1:47">
      <c r="A58" s="265">
        <v>44271</v>
      </c>
      <c r="B58" s="278" t="s">
        <v>194</v>
      </c>
      <c r="C58" s="37">
        <v>882344638</v>
      </c>
      <c r="D58" s="504" t="s">
        <v>5687</v>
      </c>
      <c r="E58" s="278" t="s">
        <v>139</v>
      </c>
      <c r="F58" s="278" t="s">
        <v>140</v>
      </c>
      <c r="G58" s="278" t="s">
        <v>147</v>
      </c>
      <c r="H58" s="278" t="s">
        <v>142</v>
      </c>
      <c r="I58" s="37"/>
      <c r="J58" s="265">
        <v>44271</v>
      </c>
      <c r="K58" s="37"/>
      <c r="L58" s="37"/>
      <c r="M58" s="278" t="s">
        <v>142</v>
      </c>
      <c r="N58" s="37">
        <v>4214</v>
      </c>
      <c r="O58" s="37"/>
      <c r="P58" s="505">
        <v>44271</v>
      </c>
      <c r="Q58" s="37"/>
      <c r="R58" s="37"/>
      <c r="S58" s="37"/>
      <c r="T58" s="37"/>
      <c r="U58" s="37"/>
      <c r="V58" s="37"/>
      <c r="W58" s="37"/>
      <c r="X58" s="37"/>
      <c r="Y58" s="37"/>
      <c r="Z58" s="506"/>
      <c r="AA58" s="37"/>
      <c r="AB58" s="37"/>
      <c r="AC58" s="37"/>
      <c r="AD58" s="37"/>
      <c r="AE58" s="37"/>
      <c r="AF58" s="37"/>
      <c r="AG58" s="37"/>
      <c r="AH58" s="37"/>
      <c r="AI58" s="37"/>
      <c r="AJ58" s="37"/>
      <c r="AK58" s="37"/>
      <c r="AL58" s="37"/>
      <c r="AM58" s="37"/>
      <c r="AN58" s="37"/>
      <c r="AO58" s="37"/>
      <c r="AP58" s="37"/>
      <c r="AQ58" s="37"/>
      <c r="AR58" s="37"/>
      <c r="AS58" s="37"/>
      <c r="AT58" s="37"/>
      <c r="AU58" s="37"/>
    </row>
    <row r="59" spans="1:47">
      <c r="A59" s="505">
        <v>44278</v>
      </c>
      <c r="B59" s="278" t="s">
        <v>5487</v>
      </c>
      <c r="C59" s="37">
        <v>880003481</v>
      </c>
      <c r="D59" s="504" t="s">
        <v>5688</v>
      </c>
      <c r="E59" s="278" t="s">
        <v>139</v>
      </c>
      <c r="F59" s="278" t="s">
        <v>140</v>
      </c>
      <c r="G59" s="278" t="s">
        <v>140</v>
      </c>
      <c r="H59" s="278" t="s">
        <v>148</v>
      </c>
      <c r="I59" s="37"/>
      <c r="J59" s="265">
        <v>44278</v>
      </c>
      <c r="K59" s="37"/>
      <c r="L59" s="37"/>
      <c r="M59" s="278" t="s">
        <v>148</v>
      </c>
      <c r="N59" s="37">
        <v>55</v>
      </c>
      <c r="O59" s="37"/>
      <c r="P59" s="505">
        <v>44277</v>
      </c>
      <c r="Q59" s="37"/>
      <c r="R59" s="37"/>
      <c r="S59" s="37"/>
      <c r="T59" s="37"/>
      <c r="U59" s="37"/>
      <c r="V59" s="37"/>
      <c r="W59" s="37"/>
      <c r="X59" s="37"/>
      <c r="Y59" s="37"/>
      <c r="Z59" s="506"/>
      <c r="AA59" s="37"/>
      <c r="AB59" s="37"/>
      <c r="AC59" s="37"/>
      <c r="AD59" s="37"/>
      <c r="AE59" s="37"/>
      <c r="AF59" s="37"/>
      <c r="AG59" s="37"/>
      <c r="AH59" s="37"/>
      <c r="AI59" s="37"/>
      <c r="AJ59" s="37"/>
      <c r="AK59" s="37"/>
      <c r="AL59" s="37"/>
      <c r="AM59" s="37"/>
      <c r="AN59" s="37"/>
      <c r="AO59" s="37"/>
      <c r="AP59" s="37"/>
      <c r="AQ59" s="37"/>
      <c r="AR59" s="37"/>
      <c r="AS59" s="37"/>
      <c r="AT59" s="37"/>
      <c r="AU59" s="37"/>
    </row>
    <row r="60" spans="1:47">
      <c r="A60" s="265">
        <v>44281</v>
      </c>
      <c r="B60" s="278" t="s">
        <v>138</v>
      </c>
      <c r="C60" s="37">
        <v>882220009</v>
      </c>
      <c r="D60" s="504" t="s">
        <v>5000</v>
      </c>
      <c r="E60" s="278" t="s">
        <v>139</v>
      </c>
      <c r="F60" s="278" t="s">
        <v>147</v>
      </c>
      <c r="G60" s="278" t="s">
        <v>147</v>
      </c>
      <c r="H60" s="278" t="s">
        <v>142</v>
      </c>
      <c r="I60" s="37"/>
      <c r="J60" s="265">
        <v>44281</v>
      </c>
      <c r="K60" s="37"/>
      <c r="L60" s="37"/>
      <c r="M60" s="278" t="s">
        <v>142</v>
      </c>
      <c r="N60" s="37">
        <v>5534</v>
      </c>
      <c r="O60" s="37"/>
      <c r="P60" s="505">
        <v>44281</v>
      </c>
      <c r="Q60" s="37"/>
      <c r="R60" s="37"/>
      <c r="S60" s="37"/>
      <c r="T60" s="37"/>
      <c r="U60" s="37"/>
      <c r="V60" s="37"/>
      <c r="W60" s="37"/>
      <c r="X60" s="37"/>
      <c r="Y60" s="37"/>
      <c r="Z60" s="506"/>
      <c r="AA60" s="37"/>
      <c r="AB60" s="37"/>
      <c r="AC60" s="37"/>
      <c r="AD60" s="37"/>
      <c r="AE60" s="37"/>
      <c r="AF60" s="37"/>
      <c r="AG60" s="37"/>
      <c r="AH60" s="37"/>
      <c r="AI60" s="37"/>
      <c r="AJ60" s="37"/>
      <c r="AK60" s="37"/>
      <c r="AL60" s="37"/>
      <c r="AM60" s="37"/>
      <c r="AN60" s="37"/>
      <c r="AO60" s="37"/>
      <c r="AP60" s="37"/>
      <c r="AQ60" s="37"/>
      <c r="AR60" s="37"/>
      <c r="AS60" s="37"/>
      <c r="AT60" s="37"/>
      <c r="AU60" s="37"/>
    </row>
    <row r="61" spans="1:47">
      <c r="A61" s="265">
        <v>44272</v>
      </c>
      <c r="B61" s="278" t="s">
        <v>138</v>
      </c>
      <c r="C61" s="37">
        <v>882220009</v>
      </c>
      <c r="D61" s="504" t="s">
        <v>5000</v>
      </c>
      <c r="E61" s="278" t="s">
        <v>139</v>
      </c>
      <c r="F61" s="278" t="s">
        <v>140</v>
      </c>
      <c r="G61" s="278" t="s">
        <v>140</v>
      </c>
      <c r="H61" s="278" t="s">
        <v>142</v>
      </c>
      <c r="I61" s="37"/>
      <c r="J61" s="265">
        <v>44272</v>
      </c>
      <c r="K61" s="37"/>
      <c r="L61" s="37"/>
      <c r="M61" s="278" t="s">
        <v>142</v>
      </c>
      <c r="N61" s="37">
        <v>3806.56</v>
      </c>
      <c r="O61" s="37"/>
      <c r="P61" s="505">
        <v>44272</v>
      </c>
      <c r="Q61" s="37"/>
      <c r="R61" s="37"/>
      <c r="S61" s="37"/>
      <c r="T61" s="37"/>
      <c r="U61" s="37"/>
      <c r="V61" s="37"/>
      <c r="W61" s="37"/>
      <c r="X61" s="37"/>
      <c r="Y61" s="37"/>
      <c r="Z61" s="506"/>
      <c r="AA61" s="37"/>
      <c r="AB61" s="37"/>
      <c r="AC61" s="37"/>
      <c r="AD61" s="37"/>
      <c r="AE61" s="37"/>
      <c r="AF61" s="37"/>
      <c r="AG61" s="37"/>
      <c r="AH61" s="37"/>
      <c r="AI61" s="37"/>
      <c r="AJ61" s="37"/>
      <c r="AK61" s="37"/>
      <c r="AL61" s="37"/>
      <c r="AM61" s="37"/>
      <c r="AN61" s="37"/>
      <c r="AO61" s="37"/>
      <c r="AP61" s="37"/>
      <c r="AQ61" s="37"/>
      <c r="AR61" s="37"/>
      <c r="AS61" s="37"/>
      <c r="AT61" s="37"/>
      <c r="AU61" s="37"/>
    </row>
    <row r="62" spans="1:47">
      <c r="A62" s="265">
        <v>44274</v>
      </c>
      <c r="B62" s="278" t="s">
        <v>138</v>
      </c>
      <c r="C62" s="37">
        <v>882220009</v>
      </c>
      <c r="D62" s="504" t="s">
        <v>5000</v>
      </c>
      <c r="E62" s="278" t="s">
        <v>139</v>
      </c>
      <c r="F62" s="278" t="s">
        <v>140</v>
      </c>
      <c r="G62" s="278" t="s">
        <v>140</v>
      </c>
      <c r="H62" s="278" t="s">
        <v>142</v>
      </c>
      <c r="I62" s="37"/>
      <c r="J62" s="265">
        <v>44274</v>
      </c>
      <c r="K62" s="37"/>
      <c r="L62" s="37"/>
      <c r="M62" s="278" t="s">
        <v>142</v>
      </c>
      <c r="N62" s="37">
        <v>2917.9</v>
      </c>
      <c r="O62" s="37"/>
      <c r="P62" s="505">
        <v>44273</v>
      </c>
      <c r="Q62" s="37"/>
      <c r="R62" s="37"/>
      <c r="S62" s="37"/>
      <c r="T62" s="37"/>
      <c r="U62" s="37"/>
      <c r="V62" s="37"/>
      <c r="W62" s="37"/>
      <c r="X62" s="37"/>
      <c r="Y62" s="37"/>
      <c r="Z62" s="506"/>
      <c r="AA62" s="37"/>
      <c r="AB62" s="37"/>
      <c r="AC62" s="37"/>
      <c r="AD62" s="37"/>
      <c r="AE62" s="37"/>
      <c r="AF62" s="37"/>
      <c r="AG62" s="37"/>
      <c r="AH62" s="37"/>
      <c r="AI62" s="37"/>
      <c r="AJ62" s="37"/>
      <c r="AK62" s="37"/>
      <c r="AL62" s="37"/>
      <c r="AM62" s="37"/>
      <c r="AN62" s="37"/>
      <c r="AO62" s="37"/>
      <c r="AP62" s="37"/>
      <c r="AQ62" s="37"/>
      <c r="AR62" s="37"/>
      <c r="AS62" s="37"/>
      <c r="AT62" s="37"/>
      <c r="AU62" s="37"/>
    </row>
    <row r="63" spans="1:47">
      <c r="A63" s="265">
        <v>44277</v>
      </c>
      <c r="B63" s="278" t="s">
        <v>138</v>
      </c>
      <c r="C63" s="37">
        <v>882220009</v>
      </c>
      <c r="D63" s="504" t="s">
        <v>5000</v>
      </c>
      <c r="E63" s="278" t="s">
        <v>139</v>
      </c>
      <c r="F63" s="278" t="s">
        <v>140</v>
      </c>
      <c r="G63" s="278" t="s">
        <v>140</v>
      </c>
      <c r="H63" s="278" t="s">
        <v>142</v>
      </c>
      <c r="I63" s="37"/>
      <c r="J63" s="265">
        <v>44277</v>
      </c>
      <c r="K63" s="37"/>
      <c r="L63" s="37"/>
      <c r="M63" s="278" t="s">
        <v>142</v>
      </c>
      <c r="N63" s="37">
        <v>1974.36</v>
      </c>
      <c r="O63" s="37"/>
      <c r="P63" s="505">
        <v>44276</v>
      </c>
      <c r="Q63" s="37"/>
      <c r="R63" s="37"/>
      <c r="S63" s="37"/>
      <c r="T63" s="37"/>
      <c r="U63" s="37"/>
      <c r="V63" s="37"/>
      <c r="W63" s="37"/>
      <c r="X63" s="37"/>
      <c r="Y63" s="37"/>
      <c r="Z63" s="506"/>
      <c r="AA63" s="37"/>
      <c r="AB63" s="37"/>
      <c r="AC63" s="37"/>
      <c r="AD63" s="37"/>
      <c r="AE63" s="37"/>
      <c r="AF63" s="37"/>
      <c r="AG63" s="37"/>
      <c r="AH63" s="37"/>
      <c r="AI63" s="37"/>
      <c r="AJ63" s="37"/>
      <c r="AK63" s="37"/>
      <c r="AL63" s="37"/>
      <c r="AM63" s="37"/>
      <c r="AN63" s="37"/>
      <c r="AO63" s="37"/>
      <c r="AP63" s="37"/>
      <c r="AQ63" s="37"/>
      <c r="AR63" s="37"/>
      <c r="AS63" s="37"/>
      <c r="AT63" s="37"/>
      <c r="AU63" s="37"/>
    </row>
    <row r="64" spans="1:47">
      <c r="A64" s="265">
        <v>44286</v>
      </c>
      <c r="B64" s="278" t="s">
        <v>156</v>
      </c>
      <c r="C64" s="76">
        <v>880634619</v>
      </c>
      <c r="D64" s="504" t="s">
        <v>5689</v>
      </c>
      <c r="E64" s="278" t="s">
        <v>139</v>
      </c>
      <c r="F64" s="278" t="s">
        <v>140</v>
      </c>
      <c r="G64" s="278" t="s">
        <v>140</v>
      </c>
      <c r="H64" s="278" t="s">
        <v>142</v>
      </c>
      <c r="I64" s="37"/>
      <c r="J64" s="265">
        <v>44286</v>
      </c>
      <c r="K64" s="37"/>
      <c r="L64" s="37"/>
      <c r="M64" s="278" t="s">
        <v>142</v>
      </c>
      <c r="N64" s="37">
        <v>2571.3000000000002</v>
      </c>
      <c r="O64" s="37"/>
      <c r="P64" s="505">
        <v>44286</v>
      </c>
      <c r="Q64" s="278" t="s">
        <v>5690</v>
      </c>
      <c r="R64" s="37"/>
      <c r="S64" s="37"/>
      <c r="T64" s="37"/>
      <c r="U64" s="37"/>
      <c r="V64" s="37"/>
      <c r="W64" s="37"/>
      <c r="X64" s="37"/>
      <c r="Y64" s="37"/>
      <c r="Z64" s="506"/>
      <c r="AA64" s="37"/>
      <c r="AB64" s="37"/>
      <c r="AC64" s="37"/>
      <c r="AD64" s="37"/>
      <c r="AE64" s="37"/>
      <c r="AF64" s="37"/>
      <c r="AG64" s="37"/>
      <c r="AH64" s="37"/>
      <c r="AI64" s="37"/>
      <c r="AJ64" s="37"/>
      <c r="AK64" s="37"/>
      <c r="AL64" s="37"/>
      <c r="AM64" s="37"/>
      <c r="AN64" s="37"/>
      <c r="AO64" s="37"/>
      <c r="AP64" s="37"/>
      <c r="AQ64" s="37"/>
      <c r="AR64" s="37"/>
      <c r="AS64" s="37"/>
      <c r="AT64" s="37"/>
      <c r="AU64" s="37"/>
    </row>
    <row r="65" spans="1:47">
      <c r="A65" s="265">
        <v>44286</v>
      </c>
      <c r="B65" s="278" t="s">
        <v>5487</v>
      </c>
      <c r="C65" s="76">
        <v>3069829</v>
      </c>
      <c r="D65" s="504" t="s">
        <v>5691</v>
      </c>
      <c r="E65" s="278" t="s">
        <v>152</v>
      </c>
      <c r="F65" s="278" t="s">
        <v>140</v>
      </c>
      <c r="G65" s="278" t="s">
        <v>140</v>
      </c>
      <c r="H65" s="278" t="s">
        <v>142</v>
      </c>
      <c r="I65" s="37"/>
      <c r="J65" s="265">
        <v>44286</v>
      </c>
      <c r="K65" s="37"/>
      <c r="L65" s="37"/>
      <c r="M65" s="278" t="s">
        <v>142</v>
      </c>
      <c r="N65" s="37">
        <v>95</v>
      </c>
      <c r="O65" s="37"/>
      <c r="P65" s="505">
        <v>44286</v>
      </c>
      <c r="Q65" s="37"/>
      <c r="R65" s="37"/>
      <c r="S65" s="37"/>
      <c r="T65" s="37"/>
      <c r="U65" s="37"/>
      <c r="V65" s="37"/>
      <c r="W65" s="37"/>
      <c r="X65" s="37"/>
      <c r="Y65" s="37"/>
      <c r="Z65" s="506"/>
      <c r="AA65" s="37"/>
      <c r="AB65" s="37"/>
      <c r="AC65" s="37"/>
      <c r="AD65" s="37"/>
      <c r="AE65" s="37"/>
      <c r="AF65" s="37"/>
      <c r="AG65" s="37"/>
      <c r="AH65" s="37"/>
      <c r="AI65" s="37"/>
      <c r="AJ65" s="37"/>
      <c r="AK65" s="37"/>
      <c r="AL65" s="37"/>
      <c r="AM65" s="37"/>
      <c r="AN65" s="37"/>
      <c r="AO65" s="37"/>
      <c r="AP65" s="37"/>
      <c r="AQ65" s="37"/>
      <c r="AR65" s="37"/>
      <c r="AS65" s="37"/>
      <c r="AT65" s="37"/>
      <c r="AU65" s="37"/>
    </row>
    <row r="66" spans="1:47">
      <c r="A66" s="265">
        <v>44292</v>
      </c>
      <c r="B66" s="278" t="s">
        <v>156</v>
      </c>
      <c r="C66" s="76">
        <v>15212674</v>
      </c>
      <c r="D66" s="73" t="s">
        <v>5692</v>
      </c>
      <c r="E66" s="278" t="s">
        <v>139</v>
      </c>
      <c r="F66" s="278" t="s">
        <v>140</v>
      </c>
      <c r="G66" s="278" t="s">
        <v>140</v>
      </c>
      <c r="H66" s="278"/>
      <c r="I66" s="37"/>
      <c r="J66" s="265">
        <v>44286</v>
      </c>
      <c r="K66" s="37"/>
      <c r="L66" s="37"/>
      <c r="M66" s="278" t="s">
        <v>168</v>
      </c>
      <c r="N66" s="37">
        <v>470</v>
      </c>
      <c r="O66" s="37"/>
      <c r="P66" s="505">
        <v>44281</v>
      </c>
      <c r="Q66" s="37"/>
      <c r="R66" s="37"/>
      <c r="S66" s="37"/>
      <c r="T66" s="37"/>
      <c r="U66" s="37"/>
      <c r="V66" s="37"/>
      <c r="W66" s="37"/>
      <c r="X66" s="37"/>
      <c r="Y66" s="37"/>
      <c r="Z66" s="506"/>
      <c r="AA66" s="37"/>
      <c r="AB66" s="37"/>
      <c r="AC66" s="37"/>
      <c r="AD66" s="37"/>
      <c r="AE66" s="37"/>
      <c r="AF66" s="37"/>
      <c r="AG66" s="37"/>
      <c r="AH66" s="37"/>
      <c r="AI66" s="37"/>
      <c r="AJ66" s="37"/>
      <c r="AK66" s="37"/>
      <c r="AL66" s="37"/>
      <c r="AM66" s="37"/>
      <c r="AN66" s="37"/>
      <c r="AO66" s="37"/>
      <c r="AP66" s="37"/>
      <c r="AQ66" s="37"/>
      <c r="AR66" s="37"/>
      <c r="AS66" s="37"/>
      <c r="AT66" s="37"/>
      <c r="AU66" s="37"/>
    </row>
    <row r="67" spans="1:47">
      <c r="A67" s="265">
        <v>44285</v>
      </c>
      <c r="B67" s="278" t="s">
        <v>146</v>
      </c>
      <c r="C67" s="76">
        <v>15210364</v>
      </c>
      <c r="D67" s="504" t="s">
        <v>5693</v>
      </c>
      <c r="E67" s="278" t="s">
        <v>139</v>
      </c>
      <c r="F67" s="278" t="s">
        <v>140</v>
      </c>
      <c r="G67" s="278" t="s">
        <v>140</v>
      </c>
      <c r="H67" s="278" t="s">
        <v>1031</v>
      </c>
      <c r="I67" s="37"/>
      <c r="J67" s="265">
        <v>44285</v>
      </c>
      <c r="K67" s="37"/>
      <c r="L67" s="37"/>
      <c r="M67" s="278" t="s">
        <v>1031</v>
      </c>
      <c r="N67" s="37">
        <v>3577.24</v>
      </c>
      <c r="O67" s="37"/>
      <c r="P67" s="505">
        <v>44285</v>
      </c>
      <c r="Q67" s="37"/>
      <c r="R67" s="37"/>
      <c r="S67" s="37"/>
      <c r="T67" s="37"/>
      <c r="U67" s="37"/>
      <c r="V67" s="37"/>
      <c r="W67" s="37"/>
      <c r="X67" s="37"/>
      <c r="Y67" s="37"/>
      <c r="Z67" s="506"/>
      <c r="AA67" s="37"/>
      <c r="AB67" s="37"/>
      <c r="AC67" s="37"/>
      <c r="AD67" s="37"/>
      <c r="AE67" s="37"/>
      <c r="AF67" s="37"/>
      <c r="AG67" s="37"/>
      <c r="AH67" s="37"/>
      <c r="AI67" s="37"/>
      <c r="AJ67" s="37"/>
      <c r="AK67" s="37"/>
      <c r="AL67" s="37"/>
      <c r="AM67" s="37"/>
      <c r="AN67" s="37"/>
      <c r="AO67" s="37"/>
      <c r="AP67" s="37"/>
      <c r="AQ67" s="37"/>
      <c r="AR67" s="37"/>
      <c r="AS67" s="37"/>
      <c r="AT67" s="37"/>
      <c r="AU67" s="37"/>
    </row>
    <row r="68" spans="1:47">
      <c r="A68" s="265">
        <v>44284</v>
      </c>
      <c r="B68" s="278" t="s">
        <v>5487</v>
      </c>
      <c r="C68" s="37">
        <v>10221825</v>
      </c>
      <c r="D68" s="504" t="s">
        <v>5694</v>
      </c>
      <c r="E68" s="278" t="s">
        <v>139</v>
      </c>
      <c r="F68" s="278" t="s">
        <v>140</v>
      </c>
      <c r="G68" s="278" t="s">
        <v>140</v>
      </c>
      <c r="H68" s="278" t="s">
        <v>148</v>
      </c>
      <c r="I68" s="37"/>
      <c r="J68" s="265">
        <v>44284</v>
      </c>
      <c r="K68" s="37"/>
      <c r="L68" s="37"/>
      <c r="M68" s="278" t="s">
        <v>148</v>
      </c>
      <c r="N68" s="37">
        <v>486</v>
      </c>
      <c r="O68" s="37"/>
      <c r="P68" s="505">
        <v>44281</v>
      </c>
      <c r="Q68" s="37"/>
      <c r="R68" s="37"/>
      <c r="S68" s="37"/>
      <c r="T68" s="37"/>
      <c r="U68" s="37"/>
      <c r="V68" s="37"/>
      <c r="W68" s="37"/>
      <c r="X68" s="37"/>
      <c r="Y68" s="37"/>
      <c r="Z68" s="506"/>
      <c r="AA68" s="37"/>
      <c r="AB68" s="37"/>
      <c r="AC68" s="37"/>
      <c r="AD68" s="37"/>
      <c r="AE68" s="37"/>
      <c r="AF68" s="37"/>
      <c r="AG68" s="37"/>
      <c r="AH68" s="37"/>
      <c r="AI68" s="37"/>
      <c r="AJ68" s="37"/>
      <c r="AK68" s="37"/>
      <c r="AL68" s="37"/>
      <c r="AM68" s="37"/>
      <c r="AN68" s="37"/>
      <c r="AO68" s="37"/>
      <c r="AP68" s="37"/>
      <c r="AQ68" s="37"/>
      <c r="AR68" s="37"/>
      <c r="AS68" s="37"/>
      <c r="AT68" s="37"/>
      <c r="AU68" s="37"/>
    </row>
    <row r="69" spans="1:47">
      <c r="A69" s="265">
        <v>44285</v>
      </c>
      <c r="B69" s="278" t="s">
        <v>5491</v>
      </c>
      <c r="C69" s="76">
        <v>15204191</v>
      </c>
      <c r="D69" s="504" t="s">
        <v>5695</v>
      </c>
      <c r="E69" s="278" t="s">
        <v>139</v>
      </c>
      <c r="F69" s="278" t="s">
        <v>140</v>
      </c>
      <c r="G69" s="278" t="s">
        <v>140</v>
      </c>
      <c r="H69" s="278" t="s">
        <v>148</v>
      </c>
      <c r="I69" s="37"/>
      <c r="J69" s="265">
        <v>44285</v>
      </c>
      <c r="K69" s="37"/>
      <c r="L69" s="37"/>
      <c r="M69" s="278" t="s">
        <v>148</v>
      </c>
      <c r="N69" s="37">
        <v>373</v>
      </c>
      <c r="O69" s="37"/>
      <c r="P69" s="505">
        <v>44284</v>
      </c>
      <c r="Q69" s="37"/>
      <c r="R69" s="37"/>
      <c r="S69" s="37"/>
      <c r="T69" s="37"/>
      <c r="U69" s="37"/>
      <c r="V69" s="37"/>
      <c r="W69" s="37"/>
      <c r="X69" s="37"/>
      <c r="Y69" s="37"/>
      <c r="Z69" s="506"/>
      <c r="AA69" s="37"/>
      <c r="AB69" s="37"/>
      <c r="AC69" s="37"/>
      <c r="AD69" s="37"/>
      <c r="AE69" s="37"/>
      <c r="AF69" s="37"/>
      <c r="AG69" s="37"/>
      <c r="AH69" s="37"/>
      <c r="AI69" s="37"/>
      <c r="AJ69" s="37"/>
      <c r="AK69" s="37"/>
      <c r="AL69" s="37"/>
      <c r="AM69" s="37"/>
      <c r="AN69" s="37"/>
      <c r="AO69" s="37"/>
      <c r="AP69" s="37"/>
      <c r="AQ69" s="37"/>
      <c r="AR69" s="37"/>
      <c r="AS69" s="37"/>
      <c r="AT69" s="37"/>
      <c r="AU69" s="37"/>
    </row>
    <row r="70" spans="1:47">
      <c r="A70" s="265">
        <v>44286</v>
      </c>
      <c r="B70" s="278" t="s">
        <v>154</v>
      </c>
      <c r="C70" s="76">
        <v>15220921</v>
      </c>
      <c r="D70" s="510" t="s">
        <v>5696</v>
      </c>
      <c r="E70" s="278" t="s">
        <v>139</v>
      </c>
      <c r="F70" s="278" t="s">
        <v>140</v>
      </c>
      <c r="G70" s="278" t="s">
        <v>140</v>
      </c>
      <c r="H70" s="278" t="s">
        <v>142</v>
      </c>
      <c r="I70" s="37"/>
      <c r="J70" s="505">
        <v>44286</v>
      </c>
      <c r="K70" s="37"/>
      <c r="L70" s="37"/>
      <c r="M70" s="278" t="s">
        <v>2157</v>
      </c>
      <c r="N70" s="37">
        <v>3034</v>
      </c>
      <c r="O70" s="37"/>
      <c r="P70" s="505">
        <v>44286</v>
      </c>
      <c r="Q70" s="37"/>
      <c r="R70" s="37"/>
      <c r="S70" s="37"/>
      <c r="T70" s="37"/>
      <c r="U70" s="37"/>
      <c r="V70" s="37"/>
      <c r="W70" s="37"/>
      <c r="X70" s="37"/>
      <c r="Y70" s="37"/>
      <c r="Z70" s="506"/>
      <c r="AA70" s="37"/>
      <c r="AB70" s="37"/>
      <c r="AC70" s="37"/>
      <c r="AD70" s="37"/>
      <c r="AE70" s="37"/>
      <c r="AF70" s="37"/>
      <c r="AG70" s="37"/>
      <c r="AH70" s="37"/>
      <c r="AI70" s="37"/>
      <c r="AJ70" s="37"/>
      <c r="AK70" s="37"/>
      <c r="AL70" s="37"/>
      <c r="AM70" s="37"/>
      <c r="AN70" s="37"/>
      <c r="AO70" s="37"/>
      <c r="AP70" s="37"/>
      <c r="AQ70" s="37"/>
      <c r="AR70" s="37"/>
      <c r="AS70" s="37"/>
      <c r="AT70" s="37"/>
      <c r="AU70" s="37"/>
    </row>
    <row r="71" spans="1:47">
      <c r="A71" s="265">
        <v>44284</v>
      </c>
      <c r="B71" s="278" t="s">
        <v>156</v>
      </c>
      <c r="C71" s="331">
        <v>883666043</v>
      </c>
      <c r="D71" s="510" t="s">
        <v>5697</v>
      </c>
      <c r="E71" s="278" t="s">
        <v>139</v>
      </c>
      <c r="F71" s="278" t="s">
        <v>140</v>
      </c>
      <c r="G71" s="278" t="s">
        <v>140</v>
      </c>
      <c r="H71" s="278"/>
      <c r="I71" s="37"/>
      <c r="J71" s="265">
        <v>44284</v>
      </c>
      <c r="K71" s="37"/>
      <c r="L71" s="37"/>
      <c r="M71" s="278" t="s">
        <v>168</v>
      </c>
      <c r="N71" s="37">
        <v>360</v>
      </c>
      <c r="O71" s="37"/>
      <c r="P71" s="505">
        <v>44280</v>
      </c>
      <c r="Q71" s="37"/>
      <c r="R71" s="37"/>
      <c r="S71" s="37"/>
      <c r="T71" s="37"/>
      <c r="U71" s="37"/>
      <c r="V71" s="37"/>
      <c r="W71" s="37"/>
      <c r="X71" s="37"/>
      <c r="Y71" s="37"/>
      <c r="Z71" s="506"/>
      <c r="AA71" s="37"/>
      <c r="AB71" s="37"/>
      <c r="AC71" s="37"/>
      <c r="AD71" s="37"/>
      <c r="AE71" s="37"/>
      <c r="AF71" s="37"/>
      <c r="AG71" s="37"/>
      <c r="AH71" s="37"/>
      <c r="AI71" s="37"/>
      <c r="AJ71" s="37"/>
      <c r="AK71" s="37"/>
      <c r="AL71" s="37"/>
      <c r="AM71" s="37"/>
      <c r="AN71" s="37"/>
      <c r="AO71" s="37"/>
      <c r="AP71" s="37"/>
      <c r="AQ71" s="37"/>
      <c r="AR71" s="37"/>
      <c r="AS71" s="37"/>
      <c r="AT71" s="37"/>
      <c r="AU71" s="37"/>
    </row>
    <row r="72" spans="1:47">
      <c r="A72" s="265">
        <v>44281</v>
      </c>
      <c r="B72" s="278" t="s">
        <v>5487</v>
      </c>
      <c r="C72" s="37">
        <v>10218350</v>
      </c>
      <c r="D72" s="509" t="s">
        <v>5698</v>
      </c>
      <c r="E72" s="278" t="s">
        <v>152</v>
      </c>
      <c r="F72" s="278" t="s">
        <v>140</v>
      </c>
      <c r="G72" s="278" t="s">
        <v>140</v>
      </c>
      <c r="H72" s="278" t="s">
        <v>459</v>
      </c>
      <c r="I72" s="37"/>
      <c r="J72" s="265">
        <v>44281</v>
      </c>
      <c r="K72" s="37"/>
      <c r="L72" s="37"/>
      <c r="M72" s="278" t="s">
        <v>459</v>
      </c>
      <c r="N72" s="37">
        <v>19</v>
      </c>
      <c r="O72" s="37"/>
      <c r="P72" s="505">
        <v>44280</v>
      </c>
      <c r="Q72" s="37"/>
      <c r="R72" s="37"/>
      <c r="S72" s="37"/>
      <c r="T72" s="37"/>
      <c r="U72" s="37"/>
      <c r="V72" s="37"/>
      <c r="W72" s="37"/>
      <c r="X72" s="37"/>
      <c r="Y72" s="37"/>
      <c r="Z72" s="506"/>
      <c r="AA72" s="37"/>
      <c r="AB72" s="37"/>
      <c r="AC72" s="37"/>
      <c r="AD72" s="37"/>
      <c r="AE72" s="37"/>
      <c r="AF72" s="37"/>
      <c r="AG72" s="37"/>
      <c r="AH72" s="37"/>
      <c r="AI72" s="37"/>
      <c r="AJ72" s="37"/>
      <c r="AK72" s="37"/>
      <c r="AL72" s="37"/>
      <c r="AM72" s="37"/>
      <c r="AN72" s="37"/>
      <c r="AO72" s="37"/>
      <c r="AP72" s="37"/>
      <c r="AQ72" s="37"/>
      <c r="AR72" s="37"/>
      <c r="AS72" s="37"/>
      <c r="AT72" s="37"/>
      <c r="AU72" s="37"/>
    </row>
    <row r="73" spans="1:47">
      <c r="A73" s="265">
        <v>44281</v>
      </c>
      <c r="B73" s="278" t="s">
        <v>5491</v>
      </c>
      <c r="C73" s="76">
        <v>10216932</v>
      </c>
      <c r="D73" s="511" t="s">
        <v>5699</v>
      </c>
      <c r="E73" s="278" t="s">
        <v>139</v>
      </c>
      <c r="F73" s="278" t="s">
        <v>140</v>
      </c>
      <c r="G73" s="278" t="s">
        <v>140</v>
      </c>
      <c r="H73" s="278" t="s">
        <v>401</v>
      </c>
      <c r="I73" s="37"/>
      <c r="J73" s="265">
        <v>44280</v>
      </c>
      <c r="K73" s="37"/>
      <c r="L73" s="37"/>
      <c r="M73" s="278" t="s">
        <v>401</v>
      </c>
      <c r="N73" s="37">
        <v>5201</v>
      </c>
      <c r="O73" s="37"/>
      <c r="P73" s="505">
        <v>44280</v>
      </c>
      <c r="Q73" s="37"/>
      <c r="R73" s="37"/>
      <c r="S73" s="37"/>
      <c r="T73" s="37"/>
      <c r="U73" s="37"/>
      <c r="V73" s="37"/>
      <c r="W73" s="37"/>
      <c r="X73" s="37"/>
      <c r="Y73" s="37"/>
      <c r="Z73" s="506"/>
      <c r="AA73" s="37"/>
      <c r="AB73" s="37"/>
      <c r="AC73" s="37"/>
      <c r="AD73" s="37"/>
      <c r="AE73" s="37"/>
      <c r="AF73" s="37"/>
      <c r="AG73" s="37"/>
      <c r="AH73" s="37"/>
      <c r="AI73" s="37"/>
      <c r="AJ73" s="37"/>
      <c r="AK73" s="37"/>
      <c r="AL73" s="37"/>
      <c r="AM73" s="37"/>
      <c r="AN73" s="37"/>
      <c r="AO73" s="37"/>
      <c r="AP73" s="37"/>
      <c r="AQ73" s="37"/>
      <c r="AR73" s="37"/>
      <c r="AS73" s="37"/>
      <c r="AT73" s="37"/>
      <c r="AU73" s="37"/>
    </row>
    <row r="74" spans="1:47">
      <c r="A74" s="265">
        <v>44280</v>
      </c>
      <c r="B74" s="278" t="s">
        <v>5491</v>
      </c>
      <c r="C74" s="37">
        <v>883662347</v>
      </c>
      <c r="D74" s="510" t="s">
        <v>5700</v>
      </c>
      <c r="E74" s="278" t="s">
        <v>139</v>
      </c>
      <c r="F74" s="278" t="s">
        <v>140</v>
      </c>
      <c r="G74" s="278" t="s">
        <v>140</v>
      </c>
      <c r="H74" s="278" t="s">
        <v>5701</v>
      </c>
      <c r="I74" s="37"/>
      <c r="J74" s="265">
        <v>44280</v>
      </c>
      <c r="K74" s="37"/>
      <c r="L74" s="37"/>
      <c r="M74" s="278" t="s">
        <v>5701</v>
      </c>
      <c r="N74" s="37">
        <v>7973</v>
      </c>
      <c r="O74" s="37"/>
      <c r="P74" s="505">
        <v>44280</v>
      </c>
      <c r="Q74" s="37"/>
      <c r="R74" s="37"/>
      <c r="S74" s="37"/>
      <c r="T74" s="37"/>
      <c r="U74" s="37"/>
      <c r="V74" s="37"/>
      <c r="W74" s="37"/>
      <c r="X74" s="37"/>
      <c r="Y74" s="37"/>
      <c r="Z74" s="506"/>
      <c r="AA74" s="37"/>
      <c r="AB74" s="37"/>
      <c r="AC74" s="37"/>
      <c r="AD74" s="37"/>
      <c r="AE74" s="37"/>
      <c r="AF74" s="37"/>
      <c r="AG74" s="37"/>
      <c r="AH74" s="37"/>
      <c r="AI74" s="37"/>
      <c r="AJ74" s="37"/>
      <c r="AK74" s="37"/>
      <c r="AL74" s="37"/>
      <c r="AM74" s="37"/>
      <c r="AN74" s="37"/>
      <c r="AO74" s="37"/>
      <c r="AP74" s="37"/>
      <c r="AQ74" s="37"/>
      <c r="AR74" s="37"/>
      <c r="AS74" s="37"/>
      <c r="AT74" s="37"/>
      <c r="AU74" s="37"/>
    </row>
    <row r="75" spans="1:47">
      <c r="A75" s="265">
        <v>44280</v>
      </c>
      <c r="B75" s="278" t="s">
        <v>175</v>
      </c>
      <c r="C75" s="37">
        <v>10212455</v>
      </c>
      <c r="D75" s="509" t="s">
        <v>5702</v>
      </c>
      <c r="E75" s="278" t="s">
        <v>139</v>
      </c>
      <c r="F75" s="278" t="s">
        <v>140</v>
      </c>
      <c r="G75" s="278" t="s">
        <v>140</v>
      </c>
      <c r="H75" s="278" t="s">
        <v>200</v>
      </c>
      <c r="I75" s="37"/>
      <c r="J75" s="265">
        <v>44280</v>
      </c>
      <c r="K75" s="37"/>
      <c r="L75" s="37"/>
      <c r="M75" s="278" t="s">
        <v>200</v>
      </c>
      <c r="N75" s="37">
        <v>1031.7</v>
      </c>
      <c r="O75" s="37"/>
      <c r="P75" s="505">
        <v>44279</v>
      </c>
      <c r="Q75" s="37"/>
      <c r="R75" s="37"/>
      <c r="S75" s="37"/>
      <c r="T75" s="37"/>
      <c r="U75" s="37"/>
      <c r="V75" s="37"/>
      <c r="W75" s="37"/>
      <c r="X75" s="37"/>
      <c r="Y75" s="37"/>
      <c r="Z75" s="506"/>
      <c r="AA75" s="37"/>
      <c r="AB75" s="37"/>
      <c r="AC75" s="37"/>
      <c r="AD75" s="37"/>
      <c r="AE75" s="37"/>
      <c r="AF75" s="37"/>
      <c r="AG75" s="37"/>
      <c r="AH75" s="37"/>
      <c r="AI75" s="37"/>
      <c r="AJ75" s="37"/>
      <c r="AK75" s="37"/>
      <c r="AL75" s="37"/>
      <c r="AM75" s="37"/>
      <c r="AN75" s="37"/>
      <c r="AO75" s="37"/>
      <c r="AP75" s="37"/>
      <c r="AQ75" s="37"/>
      <c r="AR75" s="37"/>
      <c r="AS75" s="37"/>
      <c r="AT75" s="37"/>
      <c r="AU75" s="37"/>
    </row>
    <row r="76" spans="1:47">
      <c r="A76" s="265">
        <v>44280</v>
      </c>
      <c r="B76" s="278" t="s">
        <v>154</v>
      </c>
      <c r="C76" s="37">
        <v>10214960</v>
      </c>
      <c r="D76" s="510" t="s">
        <v>5703</v>
      </c>
      <c r="E76" s="278" t="s">
        <v>139</v>
      </c>
      <c r="F76" s="278" t="s">
        <v>140</v>
      </c>
      <c r="G76" s="278" t="s">
        <v>140</v>
      </c>
      <c r="H76" s="278"/>
      <c r="I76" s="37"/>
      <c r="J76" s="265">
        <v>44280</v>
      </c>
      <c r="K76" s="37"/>
      <c r="L76" s="37"/>
      <c r="M76" s="278" t="s">
        <v>142</v>
      </c>
      <c r="N76" s="37">
        <v>1261</v>
      </c>
      <c r="O76" s="37"/>
      <c r="P76" s="265">
        <v>44280</v>
      </c>
      <c r="Q76" s="37"/>
      <c r="R76" s="37"/>
      <c r="S76" s="37"/>
      <c r="T76" s="37"/>
      <c r="U76" s="37"/>
      <c r="V76" s="37"/>
      <c r="W76" s="37"/>
      <c r="X76" s="37"/>
      <c r="Y76" s="37"/>
      <c r="Z76" s="506"/>
      <c r="AA76" s="37"/>
      <c r="AB76" s="37"/>
      <c r="AC76" s="37"/>
      <c r="AD76" s="37"/>
      <c r="AE76" s="37"/>
      <c r="AF76" s="37"/>
      <c r="AG76" s="37"/>
      <c r="AH76" s="37"/>
      <c r="AI76" s="37"/>
      <c r="AJ76" s="37"/>
      <c r="AK76" s="37"/>
      <c r="AL76" s="37"/>
      <c r="AM76" s="37"/>
      <c r="AN76" s="37"/>
      <c r="AO76" s="37"/>
      <c r="AP76" s="37"/>
      <c r="AQ76" s="37"/>
      <c r="AR76" s="37"/>
      <c r="AS76" s="37"/>
      <c r="AT76" s="37"/>
      <c r="AU76" s="37"/>
    </row>
    <row r="77" spans="1:47">
      <c r="A77" s="265">
        <v>44279</v>
      </c>
      <c r="B77" s="278" t="s">
        <v>5487</v>
      </c>
      <c r="C77" s="37">
        <v>10211749</v>
      </c>
      <c r="D77" s="504" t="s">
        <v>5704</v>
      </c>
      <c r="E77" s="278" t="s">
        <v>152</v>
      </c>
      <c r="F77" s="278" t="s">
        <v>140</v>
      </c>
      <c r="G77" s="278" t="s">
        <v>140</v>
      </c>
      <c r="H77" s="278" t="s">
        <v>148</v>
      </c>
      <c r="I77" s="37"/>
      <c r="J77" s="265">
        <v>44279</v>
      </c>
      <c r="K77" s="37"/>
      <c r="L77" s="37"/>
      <c r="M77" s="278" t="s">
        <v>148</v>
      </c>
      <c r="N77" s="37">
        <v>89</v>
      </c>
      <c r="O77" s="37"/>
      <c r="P77" s="505">
        <v>44279</v>
      </c>
      <c r="Q77" s="37"/>
      <c r="R77" s="37"/>
      <c r="S77" s="37"/>
      <c r="T77" s="37"/>
      <c r="U77" s="37"/>
      <c r="V77" s="37"/>
      <c r="W77" s="37"/>
      <c r="X77" s="37"/>
      <c r="Y77" s="37"/>
      <c r="Z77" s="506"/>
      <c r="AA77" s="37"/>
      <c r="AB77" s="37"/>
      <c r="AC77" s="37"/>
      <c r="AD77" s="37"/>
      <c r="AE77" s="37"/>
      <c r="AF77" s="37"/>
      <c r="AG77" s="37"/>
      <c r="AH77" s="37"/>
      <c r="AI77" s="37"/>
      <c r="AJ77" s="37"/>
      <c r="AK77" s="37"/>
      <c r="AL77" s="37"/>
      <c r="AM77" s="37"/>
      <c r="AN77" s="37"/>
      <c r="AO77" s="37"/>
      <c r="AP77" s="37"/>
      <c r="AQ77" s="37"/>
      <c r="AR77" s="37"/>
      <c r="AS77" s="37"/>
      <c r="AT77" s="37"/>
      <c r="AU77" s="37"/>
    </row>
    <row r="78" spans="1:47">
      <c r="A78" s="265">
        <v>44279</v>
      </c>
      <c r="B78" s="278" t="s">
        <v>175</v>
      </c>
      <c r="C78" s="37">
        <v>10211696</v>
      </c>
      <c r="D78" s="504" t="s">
        <v>5705</v>
      </c>
      <c r="E78" s="278" t="s">
        <v>139</v>
      </c>
      <c r="F78" s="278" t="s">
        <v>140</v>
      </c>
      <c r="G78" s="278" t="s">
        <v>140</v>
      </c>
      <c r="H78" s="278" t="s">
        <v>5706</v>
      </c>
      <c r="I78" s="37"/>
      <c r="J78" s="265">
        <v>44279</v>
      </c>
      <c r="K78" s="37"/>
      <c r="L78" s="37"/>
      <c r="M78" s="278" t="s">
        <v>5706</v>
      </c>
      <c r="N78" s="37">
        <v>809</v>
      </c>
      <c r="O78" s="37"/>
      <c r="P78" s="505">
        <v>44279</v>
      </c>
      <c r="Q78" s="37"/>
      <c r="R78" s="37"/>
      <c r="S78" s="37"/>
      <c r="T78" s="37"/>
      <c r="U78" s="37"/>
      <c r="V78" s="37"/>
      <c r="W78" s="37"/>
      <c r="X78" s="37"/>
      <c r="Y78" s="37"/>
      <c r="Z78" s="506"/>
      <c r="AA78" s="37"/>
      <c r="AB78" s="37"/>
      <c r="AC78" s="37"/>
      <c r="AD78" s="37"/>
      <c r="AE78" s="37"/>
      <c r="AF78" s="37"/>
      <c r="AG78" s="37"/>
      <c r="AH78" s="37"/>
      <c r="AI78" s="37"/>
      <c r="AJ78" s="37"/>
      <c r="AK78" s="37"/>
      <c r="AL78" s="37"/>
      <c r="AM78" s="37"/>
      <c r="AN78" s="37"/>
      <c r="AO78" s="37"/>
      <c r="AP78" s="37"/>
      <c r="AQ78" s="37"/>
      <c r="AR78" s="37"/>
      <c r="AS78" s="37"/>
      <c r="AT78" s="37"/>
      <c r="AU78" s="37"/>
    </row>
    <row r="79" spans="1:47">
      <c r="A79" s="505">
        <v>44279</v>
      </c>
      <c r="B79" s="278" t="s">
        <v>5487</v>
      </c>
      <c r="C79" s="76">
        <v>10211128</v>
      </c>
      <c r="D79" s="504" t="s">
        <v>5707</v>
      </c>
      <c r="E79" s="278" t="s">
        <v>139</v>
      </c>
      <c r="F79" s="278" t="s">
        <v>140</v>
      </c>
      <c r="G79" s="278" t="s">
        <v>140</v>
      </c>
      <c r="H79" s="278" t="s">
        <v>499</v>
      </c>
      <c r="I79" s="37"/>
      <c r="J79" s="265">
        <v>44279</v>
      </c>
      <c r="K79" s="37"/>
      <c r="L79" s="37"/>
      <c r="M79" s="278" t="s">
        <v>499</v>
      </c>
      <c r="N79" s="37">
        <v>1108</v>
      </c>
      <c r="O79" s="37"/>
      <c r="P79" s="505">
        <v>44279</v>
      </c>
      <c r="Q79" s="37"/>
      <c r="R79" s="37"/>
      <c r="S79" s="37"/>
      <c r="T79" s="37"/>
      <c r="U79" s="37"/>
      <c r="V79" s="37"/>
      <c r="W79" s="37"/>
      <c r="X79" s="37"/>
      <c r="Y79" s="37"/>
      <c r="Z79" s="506"/>
      <c r="AA79" s="37"/>
      <c r="AB79" s="37"/>
      <c r="AC79" s="37"/>
      <c r="AD79" s="37"/>
      <c r="AE79" s="37"/>
      <c r="AF79" s="37"/>
      <c r="AG79" s="37"/>
      <c r="AH79" s="37"/>
      <c r="AI79" s="37"/>
      <c r="AJ79" s="37"/>
      <c r="AK79" s="37"/>
      <c r="AL79" s="37"/>
      <c r="AM79" s="37"/>
      <c r="AN79" s="37"/>
      <c r="AO79" s="37"/>
      <c r="AP79" s="37"/>
      <c r="AQ79" s="37"/>
      <c r="AR79" s="37"/>
      <c r="AS79" s="37"/>
      <c r="AT79" s="37"/>
      <c r="AU79" s="37"/>
    </row>
    <row r="80" spans="1:47">
      <c r="A80" s="505">
        <v>44279</v>
      </c>
      <c r="B80" s="278" t="s">
        <v>5487</v>
      </c>
      <c r="C80" s="37">
        <v>10210405</v>
      </c>
      <c r="D80" s="504" t="s">
        <v>5708</v>
      </c>
      <c r="E80" s="278" t="s">
        <v>139</v>
      </c>
      <c r="F80" s="278" t="s">
        <v>140</v>
      </c>
      <c r="G80" s="278" t="s">
        <v>140</v>
      </c>
      <c r="H80" s="278" t="s">
        <v>1787</v>
      </c>
      <c r="I80" s="37"/>
      <c r="J80" s="265">
        <v>44279</v>
      </c>
      <c r="K80" s="37"/>
      <c r="L80" s="37"/>
      <c r="M80" s="278" t="s">
        <v>142</v>
      </c>
      <c r="N80" s="37">
        <v>312</v>
      </c>
      <c r="O80" s="37"/>
      <c r="P80" s="505">
        <v>44279</v>
      </c>
      <c r="Q80" s="37"/>
      <c r="R80" s="37"/>
      <c r="S80" s="37"/>
      <c r="T80" s="37"/>
      <c r="U80" s="37"/>
      <c r="V80" s="37"/>
      <c r="W80" s="37"/>
      <c r="X80" s="37"/>
      <c r="Y80" s="37"/>
      <c r="Z80" s="506"/>
      <c r="AA80" s="37"/>
      <c r="AB80" s="37"/>
      <c r="AC80" s="37"/>
      <c r="AD80" s="37"/>
      <c r="AE80" s="37"/>
      <c r="AF80" s="37"/>
      <c r="AG80" s="37"/>
      <c r="AH80" s="37"/>
      <c r="AI80" s="37"/>
      <c r="AJ80" s="37"/>
      <c r="AK80" s="37"/>
      <c r="AL80" s="37"/>
      <c r="AM80" s="37"/>
      <c r="AN80" s="37"/>
      <c r="AO80" s="37"/>
      <c r="AP80" s="37"/>
      <c r="AQ80" s="37"/>
      <c r="AR80" s="37"/>
      <c r="AS80" s="37"/>
      <c r="AT80" s="37"/>
      <c r="AU80" s="37"/>
    </row>
    <row r="81" spans="1:47">
      <c r="A81" s="265">
        <v>44279</v>
      </c>
      <c r="B81" s="278" t="s">
        <v>5491</v>
      </c>
      <c r="C81" s="76">
        <v>10209788</v>
      </c>
      <c r="D81" s="511" t="s">
        <v>5709</v>
      </c>
      <c r="E81" s="278" t="s">
        <v>152</v>
      </c>
      <c r="F81" s="278" t="s">
        <v>140</v>
      </c>
      <c r="G81" s="278" t="s">
        <v>140</v>
      </c>
      <c r="H81" s="278" t="s">
        <v>148</v>
      </c>
      <c r="I81" s="37"/>
      <c r="J81" s="265">
        <v>44279</v>
      </c>
      <c r="K81" s="37"/>
      <c r="L81" s="37"/>
      <c r="M81" s="278" t="s">
        <v>148</v>
      </c>
      <c r="N81" s="37">
        <v>159</v>
      </c>
      <c r="O81" s="37"/>
      <c r="P81" s="505">
        <v>44279</v>
      </c>
      <c r="Q81" s="37"/>
      <c r="R81" s="37"/>
      <c r="S81" s="37"/>
      <c r="T81" s="37"/>
      <c r="U81" s="37"/>
      <c r="V81" s="37"/>
      <c r="W81" s="37"/>
      <c r="X81" s="37"/>
      <c r="Y81" s="37"/>
      <c r="Z81" s="506"/>
      <c r="AA81" s="37"/>
      <c r="AB81" s="37"/>
      <c r="AC81" s="37"/>
      <c r="AD81" s="37"/>
      <c r="AE81" s="37"/>
      <c r="AF81" s="37"/>
      <c r="AG81" s="37"/>
      <c r="AH81" s="37"/>
      <c r="AI81" s="37"/>
      <c r="AJ81" s="37"/>
      <c r="AK81" s="37"/>
      <c r="AL81" s="37"/>
      <c r="AM81" s="37"/>
      <c r="AN81" s="37"/>
      <c r="AO81" s="37"/>
      <c r="AP81" s="37"/>
      <c r="AQ81" s="37"/>
      <c r="AR81" s="37"/>
      <c r="AS81" s="37"/>
      <c r="AT81" s="37"/>
      <c r="AU81" s="37"/>
    </row>
    <row r="82" spans="1:47">
      <c r="A82" s="265">
        <v>44280</v>
      </c>
      <c r="B82" s="278" t="s">
        <v>154</v>
      </c>
      <c r="C82" s="37">
        <v>10209426</v>
      </c>
      <c r="D82" s="510" t="s">
        <v>5710</v>
      </c>
      <c r="E82" s="278" t="s">
        <v>139</v>
      </c>
      <c r="F82" s="278" t="s">
        <v>140</v>
      </c>
      <c r="G82" s="278" t="s">
        <v>140</v>
      </c>
      <c r="H82" s="278"/>
      <c r="I82" s="37"/>
      <c r="J82" s="265">
        <v>44280</v>
      </c>
      <c r="K82" s="37"/>
      <c r="L82" s="37"/>
      <c r="M82" s="278" t="s">
        <v>148</v>
      </c>
      <c r="N82" s="37">
        <v>55</v>
      </c>
      <c r="O82" s="37"/>
      <c r="P82" s="505">
        <v>44280</v>
      </c>
      <c r="Q82" s="37"/>
      <c r="R82" s="37"/>
      <c r="S82" s="37"/>
      <c r="T82" s="37"/>
      <c r="U82" s="37"/>
      <c r="V82" s="37"/>
      <c r="W82" s="37"/>
      <c r="X82" s="37"/>
      <c r="Y82" s="37"/>
      <c r="Z82" s="506"/>
      <c r="AA82" s="37"/>
      <c r="AB82" s="37"/>
      <c r="AC82" s="37"/>
      <c r="AD82" s="37"/>
      <c r="AE82" s="37"/>
      <c r="AF82" s="37"/>
      <c r="AG82" s="37"/>
      <c r="AH82" s="37"/>
      <c r="AI82" s="37"/>
      <c r="AJ82" s="37"/>
      <c r="AK82" s="37"/>
      <c r="AL82" s="37"/>
      <c r="AM82" s="37"/>
      <c r="AN82" s="37"/>
      <c r="AO82" s="37"/>
      <c r="AP82" s="37"/>
      <c r="AQ82" s="37"/>
      <c r="AR82" s="37"/>
      <c r="AS82" s="37"/>
      <c r="AT82" s="37"/>
      <c r="AU82" s="37"/>
    </row>
    <row r="83" spans="1:47">
      <c r="A83" s="265">
        <v>44280</v>
      </c>
      <c r="B83" s="278" t="s">
        <v>175</v>
      </c>
      <c r="C83" s="37">
        <v>10207559</v>
      </c>
      <c r="D83" s="504" t="s">
        <v>5711</v>
      </c>
      <c r="E83" s="278" t="s">
        <v>152</v>
      </c>
      <c r="F83" s="278" t="s">
        <v>140</v>
      </c>
      <c r="G83" s="278" t="s">
        <v>140</v>
      </c>
      <c r="H83" s="278" t="s">
        <v>264</v>
      </c>
      <c r="I83" s="37"/>
      <c r="J83" s="265">
        <v>44280</v>
      </c>
      <c r="K83" s="37"/>
      <c r="L83" s="37"/>
      <c r="M83" s="278" t="s">
        <v>142</v>
      </c>
      <c r="N83" s="37">
        <v>473</v>
      </c>
      <c r="O83" s="37"/>
      <c r="P83" s="505">
        <v>44279</v>
      </c>
      <c r="Q83" s="37"/>
      <c r="R83" s="37"/>
      <c r="S83" s="37"/>
      <c r="T83" s="37"/>
      <c r="U83" s="37"/>
      <c r="V83" s="37"/>
      <c r="W83" s="37"/>
      <c r="X83" s="37"/>
      <c r="Y83" s="37"/>
      <c r="Z83" s="506"/>
      <c r="AA83" s="37"/>
      <c r="AB83" s="37"/>
      <c r="AC83" s="37"/>
      <c r="AD83" s="37"/>
      <c r="AE83" s="37"/>
      <c r="AF83" s="37"/>
      <c r="AG83" s="37"/>
      <c r="AH83" s="37"/>
      <c r="AI83" s="37"/>
      <c r="AJ83" s="37"/>
      <c r="AK83" s="37"/>
      <c r="AL83" s="37"/>
      <c r="AM83" s="37"/>
      <c r="AN83" s="37"/>
      <c r="AO83" s="37"/>
      <c r="AP83" s="37"/>
      <c r="AQ83" s="37"/>
      <c r="AR83" s="37"/>
      <c r="AS83" s="37"/>
      <c r="AT83" s="37"/>
      <c r="AU83" s="37"/>
    </row>
    <row r="84" spans="1:47">
      <c r="A84" s="505">
        <v>44278</v>
      </c>
      <c r="B84" s="278" t="s">
        <v>146</v>
      </c>
      <c r="C84" s="37">
        <v>10207036</v>
      </c>
      <c r="D84" s="504" t="s">
        <v>5712</v>
      </c>
      <c r="E84" s="278" t="s">
        <v>139</v>
      </c>
      <c r="F84" s="278" t="s">
        <v>140</v>
      </c>
      <c r="G84" s="278" t="s">
        <v>140</v>
      </c>
      <c r="H84" s="278" t="s">
        <v>148</v>
      </c>
      <c r="I84" s="37"/>
      <c r="J84" s="265">
        <v>44278</v>
      </c>
      <c r="K84" s="37"/>
      <c r="L84" s="37"/>
      <c r="M84" s="278" t="s">
        <v>148</v>
      </c>
      <c r="N84" s="37">
        <v>640</v>
      </c>
      <c r="O84" s="37"/>
      <c r="P84" s="505">
        <v>44278</v>
      </c>
      <c r="Q84" s="37"/>
      <c r="R84" s="37"/>
      <c r="S84" s="37"/>
      <c r="T84" s="37"/>
      <c r="U84" s="37"/>
      <c r="V84" s="37"/>
      <c r="W84" s="37"/>
      <c r="X84" s="37"/>
      <c r="Y84" s="37"/>
      <c r="Z84" s="506"/>
      <c r="AA84" s="37"/>
      <c r="AB84" s="37"/>
      <c r="AC84" s="37"/>
      <c r="AD84" s="37"/>
      <c r="AE84" s="37"/>
      <c r="AF84" s="37"/>
      <c r="AG84" s="37"/>
      <c r="AH84" s="37"/>
      <c r="AI84" s="37"/>
      <c r="AJ84" s="37"/>
      <c r="AK84" s="37"/>
      <c r="AL84" s="37"/>
      <c r="AM84" s="37"/>
      <c r="AN84" s="37"/>
      <c r="AO84" s="37"/>
      <c r="AP84" s="37"/>
      <c r="AQ84" s="37"/>
      <c r="AR84" s="37"/>
      <c r="AS84" s="37"/>
      <c r="AT84" s="37"/>
      <c r="AU84" s="37"/>
    </row>
    <row r="85" spans="1:47">
      <c r="A85" s="265">
        <v>44281</v>
      </c>
      <c r="B85" s="278" t="s">
        <v>146</v>
      </c>
      <c r="C85" s="37">
        <v>10219480</v>
      </c>
      <c r="D85" s="509" t="s">
        <v>5712</v>
      </c>
      <c r="E85" s="278" t="s">
        <v>139</v>
      </c>
      <c r="F85" s="278" t="s">
        <v>140</v>
      </c>
      <c r="G85" s="278" t="s">
        <v>140</v>
      </c>
      <c r="H85" s="278" t="s">
        <v>148</v>
      </c>
      <c r="I85" s="37"/>
      <c r="J85" s="265">
        <v>44281</v>
      </c>
      <c r="K85" s="37"/>
      <c r="L85" s="37"/>
      <c r="M85" s="278" t="s">
        <v>148</v>
      </c>
      <c r="N85" s="37">
        <v>640</v>
      </c>
      <c r="O85" s="37"/>
      <c r="P85" s="505">
        <v>44281</v>
      </c>
      <c r="Q85" s="37"/>
      <c r="R85" s="37"/>
      <c r="S85" s="37"/>
      <c r="T85" s="37"/>
      <c r="U85" s="37"/>
      <c r="V85" s="37"/>
      <c r="W85" s="37"/>
      <c r="X85" s="37"/>
      <c r="Y85" s="37"/>
      <c r="Z85" s="506"/>
      <c r="AA85" s="37"/>
      <c r="AB85" s="37"/>
      <c r="AC85" s="37"/>
      <c r="AD85" s="37"/>
      <c r="AE85" s="37"/>
      <c r="AF85" s="37"/>
      <c r="AG85" s="37"/>
      <c r="AH85" s="37"/>
      <c r="AI85" s="37"/>
      <c r="AJ85" s="37"/>
      <c r="AK85" s="37"/>
      <c r="AL85" s="37"/>
      <c r="AM85" s="37"/>
      <c r="AN85" s="37"/>
      <c r="AO85" s="37"/>
      <c r="AP85" s="37"/>
      <c r="AQ85" s="37"/>
      <c r="AR85" s="37"/>
      <c r="AS85" s="37"/>
      <c r="AT85" s="37"/>
      <c r="AU85" s="37"/>
    </row>
    <row r="86" spans="1:47">
      <c r="A86" s="265">
        <v>44280</v>
      </c>
      <c r="B86" s="278" t="s">
        <v>154</v>
      </c>
      <c r="C86" s="37">
        <v>10206365</v>
      </c>
      <c r="D86" s="510" t="s">
        <v>5713</v>
      </c>
      <c r="E86" s="278" t="s">
        <v>152</v>
      </c>
      <c r="F86" s="278" t="s">
        <v>140</v>
      </c>
      <c r="G86" s="278" t="s">
        <v>140</v>
      </c>
      <c r="H86" s="278"/>
      <c r="I86" s="37"/>
      <c r="J86" s="265">
        <v>44280</v>
      </c>
      <c r="K86" s="37"/>
      <c r="L86" s="37"/>
      <c r="M86" s="278" t="s">
        <v>499</v>
      </c>
      <c r="N86" s="37">
        <v>288</v>
      </c>
      <c r="O86" s="37"/>
      <c r="P86" s="505">
        <v>44279</v>
      </c>
      <c r="Q86" s="37"/>
      <c r="R86" s="37"/>
      <c r="S86" s="37"/>
      <c r="T86" s="37"/>
      <c r="U86" s="37"/>
      <c r="V86" s="37"/>
      <c r="W86" s="37"/>
      <c r="X86" s="37"/>
      <c r="Y86" s="37"/>
      <c r="Z86" s="506"/>
      <c r="AA86" s="37"/>
      <c r="AB86" s="37"/>
      <c r="AC86" s="37"/>
      <c r="AD86" s="37"/>
      <c r="AE86" s="37"/>
      <c r="AF86" s="37"/>
      <c r="AG86" s="37"/>
      <c r="AH86" s="37"/>
      <c r="AI86" s="37"/>
      <c r="AJ86" s="37"/>
      <c r="AK86" s="37"/>
      <c r="AL86" s="37"/>
      <c r="AM86" s="37"/>
      <c r="AN86" s="37"/>
      <c r="AO86" s="37"/>
      <c r="AP86" s="37"/>
      <c r="AQ86" s="37"/>
      <c r="AR86" s="37"/>
      <c r="AS86" s="37"/>
      <c r="AT86" s="37"/>
      <c r="AU86" s="37"/>
    </row>
    <row r="87" spans="1:47">
      <c r="A87" s="505">
        <v>44278</v>
      </c>
      <c r="B87" s="278" t="s">
        <v>146</v>
      </c>
      <c r="C87" s="37">
        <v>10206038</v>
      </c>
      <c r="D87" s="504" t="s">
        <v>5714</v>
      </c>
      <c r="E87" s="278" t="s">
        <v>139</v>
      </c>
      <c r="F87" s="278" t="s">
        <v>140</v>
      </c>
      <c r="G87" s="278" t="s">
        <v>140</v>
      </c>
      <c r="H87" s="278" t="s">
        <v>148</v>
      </c>
      <c r="I87" s="37"/>
      <c r="J87" s="265">
        <v>44278</v>
      </c>
      <c r="K87" s="37"/>
      <c r="L87" s="37"/>
      <c r="M87" s="278" t="s">
        <v>148</v>
      </c>
      <c r="N87" s="37">
        <v>55</v>
      </c>
      <c r="O87" s="37"/>
      <c r="P87" s="505">
        <v>44278</v>
      </c>
      <c r="Q87" s="37"/>
      <c r="R87" s="37"/>
      <c r="S87" s="37"/>
      <c r="T87" s="37"/>
      <c r="U87" s="37"/>
      <c r="V87" s="37"/>
      <c r="W87" s="37"/>
      <c r="X87" s="37"/>
      <c r="Y87" s="37"/>
      <c r="Z87" s="506"/>
      <c r="AA87" s="37"/>
      <c r="AB87" s="37"/>
      <c r="AC87" s="37"/>
      <c r="AD87" s="37"/>
      <c r="AE87" s="37"/>
      <c r="AF87" s="37"/>
      <c r="AG87" s="37"/>
      <c r="AH87" s="37"/>
      <c r="AI87" s="37"/>
      <c r="AJ87" s="37"/>
      <c r="AK87" s="37"/>
      <c r="AL87" s="37"/>
      <c r="AM87" s="37"/>
      <c r="AN87" s="37"/>
      <c r="AO87" s="37"/>
      <c r="AP87" s="37"/>
      <c r="AQ87" s="37"/>
      <c r="AR87" s="37"/>
      <c r="AS87" s="37"/>
      <c r="AT87" s="37"/>
      <c r="AU87" s="37"/>
    </row>
    <row r="88" spans="1:47">
      <c r="A88" s="265">
        <v>44277</v>
      </c>
      <c r="B88" s="278" t="s">
        <v>5487</v>
      </c>
      <c r="C88" s="37">
        <v>10201632</v>
      </c>
      <c r="D88" s="504" t="s">
        <v>5715</v>
      </c>
      <c r="E88" s="278" t="s">
        <v>152</v>
      </c>
      <c r="F88" s="278" t="s">
        <v>140</v>
      </c>
      <c r="G88" s="278" t="s">
        <v>140</v>
      </c>
      <c r="H88" s="278" t="s">
        <v>148</v>
      </c>
      <c r="I88" s="37"/>
      <c r="J88" s="265">
        <v>44277</v>
      </c>
      <c r="K88" s="37"/>
      <c r="L88" s="37"/>
      <c r="M88" s="278" t="s">
        <v>148</v>
      </c>
      <c r="N88" s="37">
        <v>146</v>
      </c>
      <c r="O88" s="37"/>
      <c r="P88" s="505">
        <v>44277</v>
      </c>
      <c r="Q88" s="37"/>
      <c r="R88" s="37"/>
      <c r="S88" s="37"/>
      <c r="T88" s="37"/>
      <c r="U88" s="37"/>
      <c r="V88" s="37"/>
      <c r="W88" s="37"/>
      <c r="X88" s="37"/>
      <c r="Y88" s="37"/>
      <c r="Z88" s="506"/>
      <c r="AA88" s="37"/>
      <c r="AB88" s="37"/>
      <c r="AC88" s="37"/>
      <c r="AD88" s="37"/>
      <c r="AE88" s="37"/>
      <c r="AF88" s="37"/>
      <c r="AG88" s="37"/>
      <c r="AH88" s="37"/>
      <c r="AI88" s="37"/>
      <c r="AJ88" s="37"/>
      <c r="AK88" s="37"/>
      <c r="AL88" s="37"/>
      <c r="AM88" s="37"/>
      <c r="AN88" s="37"/>
      <c r="AO88" s="37"/>
      <c r="AP88" s="37"/>
      <c r="AQ88" s="37"/>
      <c r="AR88" s="37"/>
      <c r="AS88" s="37"/>
      <c r="AT88" s="37"/>
      <c r="AU88" s="37"/>
    </row>
    <row r="89" spans="1:47">
      <c r="A89" s="265">
        <v>44285</v>
      </c>
      <c r="B89" s="278" t="s">
        <v>156</v>
      </c>
      <c r="C89" s="512">
        <v>883661764</v>
      </c>
      <c r="D89" s="504" t="s">
        <v>5716</v>
      </c>
      <c r="E89" s="278" t="s">
        <v>139</v>
      </c>
      <c r="F89" s="278" t="s">
        <v>140</v>
      </c>
      <c r="G89" s="278" t="s">
        <v>140</v>
      </c>
      <c r="H89" s="278" t="s">
        <v>5717</v>
      </c>
      <c r="I89" s="37"/>
      <c r="J89" s="265">
        <v>44285</v>
      </c>
      <c r="K89" s="37"/>
      <c r="L89" s="37"/>
      <c r="M89" s="278" t="s">
        <v>5717</v>
      </c>
      <c r="N89" s="37">
        <v>3394</v>
      </c>
      <c r="O89" s="37"/>
      <c r="P89" s="505">
        <v>44285</v>
      </c>
      <c r="Q89" s="37"/>
      <c r="R89" s="37"/>
      <c r="S89" s="37"/>
      <c r="T89" s="37"/>
      <c r="U89" s="37"/>
      <c r="V89" s="37"/>
      <c r="W89" s="37"/>
      <c r="X89" s="37"/>
      <c r="Y89" s="37"/>
      <c r="Z89" s="506"/>
      <c r="AA89" s="37"/>
      <c r="AB89" s="37"/>
      <c r="AC89" s="37"/>
      <c r="AD89" s="37"/>
      <c r="AE89" s="37"/>
      <c r="AF89" s="37"/>
      <c r="AG89" s="37"/>
      <c r="AH89" s="37"/>
      <c r="AI89" s="37"/>
      <c r="AJ89" s="37"/>
      <c r="AK89" s="37"/>
      <c r="AL89" s="37"/>
      <c r="AM89" s="37"/>
      <c r="AN89" s="37"/>
      <c r="AO89" s="37"/>
      <c r="AP89" s="37"/>
      <c r="AQ89" s="37"/>
      <c r="AR89" s="37"/>
      <c r="AS89" s="37"/>
      <c r="AT89" s="37"/>
      <c r="AU89" s="37"/>
    </row>
    <row r="90" spans="1:47">
      <c r="A90" s="265">
        <v>44277</v>
      </c>
      <c r="B90" s="278" t="s">
        <v>5487</v>
      </c>
      <c r="C90" s="37">
        <v>10197837</v>
      </c>
      <c r="D90" s="504" t="s">
        <v>5718</v>
      </c>
      <c r="E90" s="278" t="s">
        <v>152</v>
      </c>
      <c r="F90" s="278" t="s">
        <v>140</v>
      </c>
      <c r="G90" s="278" t="s">
        <v>140</v>
      </c>
      <c r="H90" s="278" t="s">
        <v>142</v>
      </c>
      <c r="I90" s="37"/>
      <c r="J90" s="265">
        <v>44277</v>
      </c>
      <c r="K90" s="37"/>
      <c r="L90" s="37"/>
      <c r="M90" s="278" t="s">
        <v>142</v>
      </c>
      <c r="N90" s="37">
        <v>99</v>
      </c>
      <c r="O90" s="37"/>
      <c r="P90" s="505">
        <v>44277</v>
      </c>
      <c r="Q90" s="37"/>
      <c r="R90" s="37"/>
      <c r="S90" s="37"/>
      <c r="T90" s="37"/>
      <c r="U90" s="37"/>
      <c r="V90" s="37"/>
      <c r="W90" s="37"/>
      <c r="X90" s="37"/>
      <c r="Y90" s="37"/>
      <c r="Z90" s="506"/>
      <c r="AA90" s="37"/>
      <c r="AB90" s="37"/>
      <c r="AC90" s="37"/>
      <c r="AD90" s="37"/>
      <c r="AE90" s="37"/>
      <c r="AF90" s="37"/>
      <c r="AG90" s="37"/>
      <c r="AH90" s="37"/>
      <c r="AI90" s="37"/>
      <c r="AJ90" s="37"/>
      <c r="AK90" s="37"/>
      <c r="AL90" s="37"/>
      <c r="AM90" s="37"/>
      <c r="AN90" s="37"/>
      <c r="AO90" s="37"/>
      <c r="AP90" s="37"/>
      <c r="AQ90" s="37"/>
      <c r="AR90" s="37"/>
      <c r="AS90" s="37"/>
      <c r="AT90" s="37"/>
      <c r="AU90" s="37"/>
    </row>
    <row r="91" spans="1:47">
      <c r="A91" s="265">
        <v>44277</v>
      </c>
      <c r="B91" s="278" t="s">
        <v>5487</v>
      </c>
      <c r="C91" s="37">
        <v>10197837</v>
      </c>
      <c r="D91" s="504" t="s">
        <v>5718</v>
      </c>
      <c r="E91" s="278" t="s">
        <v>152</v>
      </c>
      <c r="F91" s="278" t="s">
        <v>140</v>
      </c>
      <c r="G91" s="278" t="s">
        <v>140</v>
      </c>
      <c r="H91" s="278" t="s">
        <v>148</v>
      </c>
      <c r="I91" s="37"/>
      <c r="J91" s="265">
        <v>44277</v>
      </c>
      <c r="K91" s="37"/>
      <c r="L91" s="37"/>
      <c r="M91" s="278" t="s">
        <v>148</v>
      </c>
      <c r="N91" s="37">
        <v>34</v>
      </c>
      <c r="O91" s="37"/>
      <c r="P91" s="505">
        <v>44277</v>
      </c>
      <c r="Q91" s="37"/>
      <c r="R91" s="37"/>
      <c r="S91" s="37"/>
      <c r="T91" s="37"/>
      <c r="U91" s="37"/>
      <c r="V91" s="37"/>
      <c r="W91" s="37"/>
      <c r="X91" s="37"/>
      <c r="Y91" s="37"/>
      <c r="Z91" s="506"/>
      <c r="AA91" s="37"/>
      <c r="AB91" s="37"/>
      <c r="AC91" s="37"/>
      <c r="AD91" s="37"/>
      <c r="AE91" s="37"/>
      <c r="AF91" s="37"/>
      <c r="AG91" s="37"/>
      <c r="AH91" s="37"/>
      <c r="AI91" s="37"/>
      <c r="AJ91" s="37"/>
      <c r="AK91" s="37"/>
      <c r="AL91" s="37"/>
      <c r="AM91" s="37"/>
      <c r="AN91" s="37"/>
      <c r="AO91" s="37"/>
      <c r="AP91" s="37"/>
      <c r="AQ91" s="37"/>
      <c r="AR91" s="37"/>
      <c r="AS91" s="37"/>
      <c r="AT91" s="37"/>
      <c r="AU91" s="37"/>
    </row>
    <row r="92" spans="1:47">
      <c r="A92" s="265">
        <v>44287</v>
      </c>
      <c r="B92" s="278" t="s">
        <v>5491</v>
      </c>
      <c r="C92" s="76">
        <v>10221106</v>
      </c>
      <c r="D92" s="73" t="s">
        <v>5719</v>
      </c>
      <c r="E92" s="278" t="s">
        <v>139</v>
      </c>
      <c r="F92" s="278" t="s">
        <v>140</v>
      </c>
      <c r="G92" s="278" t="s">
        <v>140</v>
      </c>
      <c r="H92" s="278" t="s">
        <v>142</v>
      </c>
      <c r="I92" s="37"/>
      <c r="J92" s="265">
        <v>44286</v>
      </c>
      <c r="K92" s="37"/>
      <c r="L92" s="37"/>
      <c r="M92" s="278" t="s">
        <v>142</v>
      </c>
      <c r="N92" s="84" t="s">
        <v>5720</v>
      </c>
      <c r="O92" s="37"/>
      <c r="P92" s="505">
        <v>44286</v>
      </c>
      <c r="Q92" s="37"/>
      <c r="R92" s="37"/>
      <c r="S92" s="37"/>
      <c r="T92" s="37"/>
      <c r="U92" s="37"/>
      <c r="V92" s="37"/>
      <c r="W92" s="37"/>
      <c r="X92" s="37"/>
      <c r="Y92" s="37"/>
      <c r="Z92" s="506"/>
      <c r="AA92" s="37"/>
      <c r="AB92" s="37"/>
      <c r="AC92" s="37"/>
      <c r="AD92" s="37"/>
      <c r="AE92" s="37"/>
      <c r="AF92" s="37"/>
      <c r="AG92" s="37"/>
      <c r="AH92" s="37"/>
      <c r="AI92" s="37"/>
      <c r="AJ92" s="37"/>
      <c r="AK92" s="37"/>
      <c r="AL92" s="37"/>
      <c r="AM92" s="37"/>
      <c r="AN92" s="37"/>
      <c r="AO92" s="37"/>
      <c r="AP92" s="37"/>
      <c r="AQ92" s="37"/>
      <c r="AR92" s="37"/>
      <c r="AS92" s="37"/>
      <c r="AT92" s="37"/>
      <c r="AU92" s="37"/>
    </row>
    <row r="93" spans="1:47">
      <c r="A93" s="265">
        <v>44277</v>
      </c>
      <c r="B93" s="278" t="s">
        <v>5487</v>
      </c>
      <c r="C93" s="37">
        <v>10197316</v>
      </c>
      <c r="D93" s="504" t="s">
        <v>5721</v>
      </c>
      <c r="E93" s="278" t="s">
        <v>139</v>
      </c>
      <c r="F93" s="278" t="s">
        <v>140</v>
      </c>
      <c r="G93" s="278" t="s">
        <v>140</v>
      </c>
      <c r="H93" s="278" t="s">
        <v>142</v>
      </c>
      <c r="I93" s="37"/>
      <c r="J93" s="265">
        <v>44277</v>
      </c>
      <c r="K93" s="37"/>
      <c r="L93" s="37"/>
      <c r="M93" s="278" t="s">
        <v>142</v>
      </c>
      <c r="N93" s="37">
        <v>484</v>
      </c>
      <c r="O93" s="37"/>
      <c r="P93" s="505">
        <v>44275</v>
      </c>
      <c r="Q93" s="37"/>
      <c r="R93" s="37"/>
      <c r="S93" s="37"/>
      <c r="T93" s="37"/>
      <c r="U93" s="37"/>
      <c r="V93" s="37"/>
      <c r="W93" s="37"/>
      <c r="X93" s="37"/>
      <c r="Y93" s="37"/>
      <c r="Z93" s="506"/>
      <c r="AA93" s="37"/>
      <c r="AB93" s="37"/>
      <c r="AC93" s="37"/>
      <c r="AD93" s="37"/>
      <c r="AE93" s="37"/>
      <c r="AF93" s="37"/>
      <c r="AG93" s="37"/>
      <c r="AH93" s="37"/>
      <c r="AI93" s="37"/>
      <c r="AJ93" s="37"/>
      <c r="AK93" s="37"/>
      <c r="AL93" s="37"/>
      <c r="AM93" s="37"/>
      <c r="AN93" s="37"/>
      <c r="AO93" s="37"/>
      <c r="AP93" s="37"/>
      <c r="AQ93" s="37"/>
      <c r="AR93" s="37"/>
      <c r="AS93" s="37"/>
      <c r="AT93" s="37"/>
      <c r="AU93" s="37"/>
    </row>
    <row r="94" spans="1:47">
      <c r="A94" s="505">
        <v>44278</v>
      </c>
      <c r="B94" s="278" t="s">
        <v>5491</v>
      </c>
      <c r="C94" s="76">
        <v>10195981</v>
      </c>
      <c r="D94" s="511" t="s">
        <v>5722</v>
      </c>
      <c r="E94" s="278" t="s">
        <v>152</v>
      </c>
      <c r="F94" s="278" t="s">
        <v>140</v>
      </c>
      <c r="G94" s="278" t="s">
        <v>140</v>
      </c>
      <c r="H94" s="278" t="s">
        <v>142</v>
      </c>
      <c r="I94" s="37"/>
      <c r="J94" s="265">
        <v>44278</v>
      </c>
      <c r="K94" s="37"/>
      <c r="L94" s="37"/>
      <c r="M94" s="278" t="s">
        <v>142</v>
      </c>
      <c r="N94" s="37">
        <v>95</v>
      </c>
      <c r="O94" s="37"/>
      <c r="P94" s="505">
        <v>44278</v>
      </c>
      <c r="Q94" s="37"/>
      <c r="R94" s="37"/>
      <c r="S94" s="37"/>
      <c r="T94" s="37"/>
      <c r="U94" s="37"/>
      <c r="V94" s="37"/>
      <c r="W94" s="37"/>
      <c r="X94" s="37"/>
      <c r="Y94" s="37"/>
      <c r="Z94" s="506"/>
      <c r="AA94" s="37"/>
      <c r="AB94" s="37"/>
      <c r="AC94" s="37"/>
      <c r="AD94" s="37"/>
      <c r="AE94" s="37"/>
      <c r="AF94" s="37"/>
      <c r="AG94" s="37"/>
      <c r="AH94" s="37"/>
      <c r="AI94" s="37"/>
      <c r="AJ94" s="37"/>
      <c r="AK94" s="37"/>
      <c r="AL94" s="37"/>
      <c r="AM94" s="37"/>
      <c r="AN94" s="37"/>
      <c r="AO94" s="37"/>
      <c r="AP94" s="37"/>
      <c r="AQ94" s="37"/>
      <c r="AR94" s="37"/>
      <c r="AS94" s="37"/>
      <c r="AT94" s="37"/>
      <c r="AU94" s="37"/>
    </row>
    <row r="95" spans="1:47">
      <c r="A95" s="265">
        <v>44277</v>
      </c>
      <c r="B95" s="278" t="s">
        <v>5487</v>
      </c>
      <c r="C95" s="37">
        <v>10194817</v>
      </c>
      <c r="D95" s="504" t="s">
        <v>5723</v>
      </c>
      <c r="E95" s="278" t="s">
        <v>152</v>
      </c>
      <c r="F95" s="278" t="s">
        <v>140</v>
      </c>
      <c r="G95" s="278" t="s">
        <v>140</v>
      </c>
      <c r="H95" s="278"/>
      <c r="I95" s="37"/>
      <c r="J95" s="265">
        <v>44277</v>
      </c>
      <c r="K95" s="37"/>
      <c r="L95" s="37"/>
      <c r="M95" s="278" t="s">
        <v>142</v>
      </c>
      <c r="N95" s="37">
        <v>150</v>
      </c>
      <c r="O95" s="37"/>
      <c r="P95" s="505">
        <v>44274</v>
      </c>
      <c r="Q95" s="37"/>
      <c r="R95" s="37"/>
      <c r="S95" s="37"/>
      <c r="T95" s="37"/>
      <c r="U95" s="37"/>
      <c r="V95" s="37"/>
      <c r="W95" s="37"/>
      <c r="X95" s="37"/>
      <c r="Y95" s="37"/>
      <c r="Z95" s="506"/>
      <c r="AA95" s="37"/>
      <c r="AB95" s="37"/>
      <c r="AC95" s="37"/>
      <c r="AD95" s="37"/>
      <c r="AE95" s="37"/>
      <c r="AF95" s="37"/>
      <c r="AG95" s="37"/>
      <c r="AH95" s="37"/>
      <c r="AI95" s="37"/>
      <c r="AJ95" s="37"/>
      <c r="AK95" s="37"/>
      <c r="AL95" s="37"/>
      <c r="AM95" s="37"/>
      <c r="AN95" s="37"/>
      <c r="AO95" s="37"/>
      <c r="AP95" s="37"/>
      <c r="AQ95" s="37"/>
      <c r="AR95" s="37"/>
      <c r="AS95" s="37"/>
      <c r="AT95" s="37"/>
      <c r="AU95" s="37"/>
    </row>
    <row r="96" spans="1:47">
      <c r="A96" s="505">
        <v>44278</v>
      </c>
      <c r="B96" s="278" t="s">
        <v>154</v>
      </c>
      <c r="C96" s="37">
        <v>10194068</v>
      </c>
      <c r="D96" s="504" t="s">
        <v>5724</v>
      </c>
      <c r="E96" s="278" t="s">
        <v>152</v>
      </c>
      <c r="F96" s="278" t="s">
        <v>140</v>
      </c>
      <c r="G96" s="278" t="s">
        <v>140</v>
      </c>
      <c r="H96" s="278"/>
      <c r="I96" s="37"/>
      <c r="J96" s="265">
        <v>44278</v>
      </c>
      <c r="K96" s="37"/>
      <c r="L96" s="37"/>
      <c r="M96" s="278" t="s">
        <v>142</v>
      </c>
      <c r="N96" s="37">
        <v>99</v>
      </c>
      <c r="O96" s="37"/>
      <c r="P96" s="505">
        <v>44275</v>
      </c>
      <c r="Q96" s="37"/>
      <c r="R96" s="37"/>
      <c r="S96" s="37"/>
      <c r="T96" s="37"/>
      <c r="U96" s="37"/>
      <c r="V96" s="37"/>
      <c r="W96" s="37"/>
      <c r="X96" s="37"/>
      <c r="Y96" s="37"/>
      <c r="Z96" s="506"/>
      <c r="AA96" s="37"/>
      <c r="AB96" s="37"/>
      <c r="AC96" s="37"/>
      <c r="AD96" s="37"/>
      <c r="AE96" s="37"/>
      <c r="AF96" s="37"/>
      <c r="AG96" s="37"/>
      <c r="AH96" s="37"/>
      <c r="AI96" s="37"/>
      <c r="AJ96" s="37"/>
      <c r="AK96" s="37"/>
      <c r="AL96" s="37"/>
      <c r="AM96" s="37"/>
      <c r="AN96" s="37"/>
      <c r="AO96" s="37"/>
      <c r="AP96" s="37"/>
      <c r="AQ96" s="37"/>
      <c r="AR96" s="37"/>
      <c r="AS96" s="37"/>
      <c r="AT96" s="37"/>
      <c r="AU96" s="37"/>
    </row>
    <row r="97" spans="1:47">
      <c r="A97" s="265">
        <v>44280</v>
      </c>
      <c r="B97" s="278" t="s">
        <v>154</v>
      </c>
      <c r="C97" s="37">
        <v>10194068</v>
      </c>
      <c r="D97" s="510" t="s">
        <v>5724</v>
      </c>
      <c r="E97" s="278" t="s">
        <v>152</v>
      </c>
      <c r="F97" s="278" t="s">
        <v>140</v>
      </c>
      <c r="G97" s="278" t="s">
        <v>140</v>
      </c>
      <c r="H97" s="278"/>
      <c r="I97" s="37"/>
      <c r="J97" s="265">
        <v>44280</v>
      </c>
      <c r="K97" s="37"/>
      <c r="L97" s="37"/>
      <c r="M97" s="278" t="s">
        <v>142</v>
      </c>
      <c r="N97" s="37">
        <v>99</v>
      </c>
      <c r="O97" s="37"/>
      <c r="P97" s="505">
        <v>44275</v>
      </c>
      <c r="Q97" s="37"/>
      <c r="R97" s="37"/>
      <c r="S97" s="37"/>
      <c r="T97" s="37"/>
      <c r="U97" s="37"/>
      <c r="V97" s="37"/>
      <c r="W97" s="37"/>
      <c r="X97" s="37"/>
      <c r="Y97" s="37"/>
      <c r="Z97" s="506"/>
      <c r="AA97" s="37"/>
      <c r="AB97" s="37"/>
      <c r="AC97" s="37"/>
      <c r="AD97" s="37"/>
      <c r="AE97" s="37"/>
      <c r="AF97" s="37"/>
      <c r="AG97" s="37"/>
      <c r="AH97" s="37"/>
      <c r="AI97" s="37"/>
      <c r="AJ97" s="37"/>
      <c r="AK97" s="37"/>
      <c r="AL97" s="37"/>
      <c r="AM97" s="37"/>
      <c r="AN97" s="37"/>
      <c r="AO97" s="37"/>
      <c r="AP97" s="37"/>
      <c r="AQ97" s="37"/>
      <c r="AR97" s="37"/>
      <c r="AS97" s="37"/>
      <c r="AT97" s="37"/>
      <c r="AU97" s="37"/>
    </row>
    <row r="98" spans="1:47">
      <c r="A98" s="505">
        <v>44274</v>
      </c>
      <c r="B98" s="278" t="s">
        <v>5487</v>
      </c>
      <c r="C98" s="37">
        <v>10192368</v>
      </c>
      <c r="D98" s="504" t="s">
        <v>5725</v>
      </c>
      <c r="E98" s="278" t="s">
        <v>152</v>
      </c>
      <c r="F98" s="278" t="s">
        <v>140</v>
      </c>
      <c r="G98" s="278" t="s">
        <v>140</v>
      </c>
      <c r="H98" s="278" t="s">
        <v>148</v>
      </c>
      <c r="I98" s="37"/>
      <c r="J98" s="265">
        <v>44274</v>
      </c>
      <c r="K98" s="37"/>
      <c r="L98" s="37"/>
      <c r="M98" s="278" t="s">
        <v>148</v>
      </c>
      <c r="N98" s="37">
        <v>23</v>
      </c>
      <c r="O98" s="37"/>
      <c r="P98" s="505">
        <v>44274</v>
      </c>
      <c r="Q98" s="37"/>
      <c r="R98" s="37"/>
      <c r="S98" s="37"/>
      <c r="T98" s="37"/>
      <c r="U98" s="37"/>
      <c r="V98" s="37"/>
      <c r="W98" s="37"/>
      <c r="X98" s="37"/>
      <c r="Y98" s="37"/>
      <c r="Z98" s="506"/>
      <c r="AA98" s="37"/>
      <c r="AB98" s="37"/>
      <c r="AC98" s="37"/>
      <c r="AD98" s="37"/>
      <c r="AE98" s="37"/>
      <c r="AF98" s="37"/>
      <c r="AG98" s="37"/>
      <c r="AH98" s="37"/>
      <c r="AI98" s="37"/>
      <c r="AJ98" s="37"/>
      <c r="AK98" s="37"/>
      <c r="AL98" s="37"/>
      <c r="AM98" s="37"/>
      <c r="AN98" s="37"/>
      <c r="AO98" s="37"/>
      <c r="AP98" s="37"/>
      <c r="AQ98" s="37"/>
      <c r="AR98" s="37"/>
      <c r="AS98" s="37"/>
      <c r="AT98" s="37"/>
      <c r="AU98" s="37"/>
    </row>
    <row r="99" spans="1:47">
      <c r="A99" s="505">
        <v>44274</v>
      </c>
      <c r="B99" s="278" t="s">
        <v>5487</v>
      </c>
      <c r="C99" s="37">
        <v>10192129</v>
      </c>
      <c r="D99" s="504" t="s">
        <v>5726</v>
      </c>
      <c r="E99" s="278" t="s">
        <v>139</v>
      </c>
      <c r="F99" s="278" t="s">
        <v>140</v>
      </c>
      <c r="G99" s="278" t="s">
        <v>140</v>
      </c>
      <c r="H99" s="278" t="s">
        <v>148</v>
      </c>
      <c r="I99" s="37"/>
      <c r="J99" s="265">
        <v>44274</v>
      </c>
      <c r="K99" s="37"/>
      <c r="L99" s="37"/>
      <c r="M99" s="278" t="s">
        <v>148</v>
      </c>
      <c r="N99" s="37">
        <v>31</v>
      </c>
      <c r="O99" s="37"/>
      <c r="P99" s="505">
        <v>44274</v>
      </c>
      <c r="Q99" s="37"/>
      <c r="R99" s="37"/>
      <c r="S99" s="37"/>
      <c r="T99" s="37"/>
      <c r="U99" s="37"/>
      <c r="V99" s="37"/>
      <c r="W99" s="37"/>
      <c r="X99" s="37"/>
      <c r="Y99" s="37"/>
      <c r="Z99" s="506"/>
      <c r="AA99" s="37"/>
      <c r="AB99" s="37"/>
      <c r="AC99" s="37"/>
      <c r="AD99" s="37"/>
      <c r="AE99" s="37"/>
      <c r="AF99" s="37"/>
      <c r="AG99" s="37"/>
      <c r="AH99" s="37"/>
      <c r="AI99" s="37"/>
      <c r="AJ99" s="37"/>
      <c r="AK99" s="37"/>
      <c r="AL99" s="37"/>
      <c r="AM99" s="37"/>
      <c r="AN99" s="37"/>
      <c r="AO99" s="37"/>
      <c r="AP99" s="37"/>
      <c r="AQ99" s="37"/>
      <c r="AR99" s="37"/>
      <c r="AS99" s="37"/>
      <c r="AT99" s="37"/>
      <c r="AU99" s="37"/>
    </row>
    <row r="100" spans="1:47">
      <c r="A100" s="265">
        <v>44287</v>
      </c>
      <c r="B100" s="278" t="s">
        <v>146</v>
      </c>
      <c r="C100" s="76">
        <v>10191943</v>
      </c>
      <c r="D100" s="178" t="s">
        <v>5727</v>
      </c>
      <c r="E100" s="278" t="s">
        <v>139</v>
      </c>
      <c r="F100" s="278" t="s">
        <v>140</v>
      </c>
      <c r="G100" s="278" t="s">
        <v>140</v>
      </c>
      <c r="H100" s="278"/>
      <c r="I100" s="37"/>
      <c r="J100" s="265">
        <v>44286</v>
      </c>
      <c r="K100" s="37"/>
      <c r="L100" s="37"/>
      <c r="M100" s="278" t="s">
        <v>614</v>
      </c>
      <c r="N100" s="37">
        <v>596</v>
      </c>
      <c r="O100" s="37"/>
      <c r="P100" s="505">
        <v>44286</v>
      </c>
      <c r="Q100" s="37"/>
      <c r="R100" s="37"/>
      <c r="S100" s="37"/>
      <c r="T100" s="37"/>
      <c r="U100" s="37"/>
      <c r="V100" s="37"/>
      <c r="W100" s="37"/>
      <c r="X100" s="37"/>
      <c r="Y100" s="37"/>
      <c r="Z100" s="506"/>
      <c r="AA100" s="37"/>
      <c r="AB100" s="37"/>
      <c r="AC100" s="37"/>
      <c r="AD100" s="37"/>
      <c r="AE100" s="37"/>
      <c r="AF100" s="37"/>
      <c r="AG100" s="37"/>
      <c r="AH100" s="37"/>
      <c r="AI100" s="37"/>
      <c r="AJ100" s="37"/>
      <c r="AK100" s="37"/>
      <c r="AL100" s="37"/>
      <c r="AM100" s="37"/>
      <c r="AN100" s="37"/>
      <c r="AO100" s="37"/>
      <c r="AP100" s="37"/>
      <c r="AQ100" s="37"/>
      <c r="AR100" s="37"/>
      <c r="AS100" s="37"/>
      <c r="AT100" s="37"/>
      <c r="AU100" s="37"/>
    </row>
    <row r="101" spans="1:47">
      <c r="A101" s="265">
        <v>44280</v>
      </c>
      <c r="B101" s="278" t="s">
        <v>156</v>
      </c>
      <c r="C101" s="76">
        <v>10190913</v>
      </c>
      <c r="D101" s="511" t="s">
        <v>5728</v>
      </c>
      <c r="E101" s="278" t="s">
        <v>139</v>
      </c>
      <c r="F101" s="278" t="s">
        <v>140</v>
      </c>
      <c r="G101" s="278" t="s">
        <v>140</v>
      </c>
      <c r="H101" s="278" t="s">
        <v>142</v>
      </c>
      <c r="I101" s="37"/>
      <c r="J101" s="265">
        <v>44280</v>
      </c>
      <c r="K101" s="37"/>
      <c r="L101" s="37"/>
      <c r="M101" s="278" t="s">
        <v>142</v>
      </c>
      <c r="N101" s="292">
        <v>1179</v>
      </c>
      <c r="O101" s="37"/>
      <c r="P101" s="505">
        <v>44276</v>
      </c>
      <c r="Q101" s="37"/>
      <c r="R101" s="37"/>
      <c r="S101" s="37"/>
      <c r="T101" s="37"/>
      <c r="U101" s="37"/>
      <c r="V101" s="37"/>
      <c r="W101" s="37"/>
      <c r="X101" s="37"/>
      <c r="Y101" s="37"/>
      <c r="Z101" s="506"/>
      <c r="AA101" s="37"/>
      <c r="AB101" s="37"/>
      <c r="AC101" s="37"/>
      <c r="AD101" s="37"/>
      <c r="AE101" s="37"/>
      <c r="AF101" s="37"/>
      <c r="AG101" s="37"/>
      <c r="AH101" s="37"/>
      <c r="AI101" s="37"/>
      <c r="AJ101" s="37"/>
      <c r="AK101" s="37"/>
      <c r="AL101" s="37"/>
      <c r="AM101" s="37"/>
      <c r="AN101" s="37"/>
      <c r="AO101" s="37"/>
      <c r="AP101" s="37"/>
      <c r="AQ101" s="37"/>
      <c r="AR101" s="37"/>
      <c r="AS101" s="37"/>
      <c r="AT101" s="37"/>
      <c r="AU101" s="37"/>
    </row>
    <row r="102" spans="1:47">
      <c r="A102" s="265">
        <v>44274</v>
      </c>
      <c r="B102" s="278" t="s">
        <v>5487</v>
      </c>
      <c r="C102" s="37">
        <v>10190099</v>
      </c>
      <c r="D102" s="504" t="s">
        <v>5729</v>
      </c>
      <c r="E102" s="278" t="s">
        <v>152</v>
      </c>
      <c r="F102" s="278" t="s">
        <v>140</v>
      </c>
      <c r="G102" s="278" t="s">
        <v>140</v>
      </c>
      <c r="H102" s="278" t="s">
        <v>142</v>
      </c>
      <c r="I102" s="37"/>
      <c r="J102" s="265">
        <v>44274</v>
      </c>
      <c r="K102" s="37"/>
      <c r="L102" s="37"/>
      <c r="M102" s="278" t="s">
        <v>142</v>
      </c>
      <c r="N102" s="37">
        <v>7598.46</v>
      </c>
      <c r="O102" s="37"/>
      <c r="P102" s="505">
        <v>44274</v>
      </c>
      <c r="Q102" s="37"/>
      <c r="R102" s="37"/>
      <c r="S102" s="37"/>
      <c r="T102" s="37"/>
      <c r="U102" s="37"/>
      <c r="V102" s="37"/>
      <c r="W102" s="37"/>
      <c r="X102" s="37"/>
      <c r="Y102" s="37"/>
      <c r="Z102" s="506"/>
      <c r="AA102" s="37"/>
      <c r="AB102" s="37"/>
      <c r="AC102" s="37"/>
      <c r="AD102" s="37"/>
      <c r="AE102" s="37"/>
      <c r="AF102" s="37"/>
      <c r="AG102" s="37"/>
      <c r="AH102" s="37"/>
      <c r="AI102" s="37"/>
      <c r="AJ102" s="37"/>
      <c r="AK102" s="37"/>
      <c r="AL102" s="37"/>
      <c r="AM102" s="37"/>
      <c r="AN102" s="37"/>
      <c r="AO102" s="37"/>
      <c r="AP102" s="37"/>
      <c r="AQ102" s="37"/>
      <c r="AR102" s="37"/>
      <c r="AS102" s="37"/>
      <c r="AT102" s="37"/>
      <c r="AU102" s="37"/>
    </row>
    <row r="103" spans="1:47">
      <c r="A103" s="505">
        <v>44274</v>
      </c>
      <c r="B103" s="278" t="s">
        <v>5487</v>
      </c>
      <c r="C103" s="37">
        <v>10190099</v>
      </c>
      <c r="D103" s="504" t="s">
        <v>5729</v>
      </c>
      <c r="E103" s="278" t="s">
        <v>152</v>
      </c>
      <c r="F103" s="278" t="s">
        <v>140</v>
      </c>
      <c r="G103" s="278" t="s">
        <v>140</v>
      </c>
      <c r="H103" s="278" t="s">
        <v>142</v>
      </c>
      <c r="I103" s="37"/>
      <c r="J103" s="265">
        <v>44274</v>
      </c>
      <c r="K103" s="37"/>
      <c r="L103" s="37"/>
      <c r="M103" s="278" t="s">
        <v>142</v>
      </c>
      <c r="N103" s="37">
        <v>913.5</v>
      </c>
      <c r="O103" s="37"/>
      <c r="P103" s="505">
        <v>44273</v>
      </c>
      <c r="Q103" s="37"/>
      <c r="R103" s="37"/>
      <c r="S103" s="37"/>
      <c r="T103" s="37"/>
      <c r="U103" s="37"/>
      <c r="V103" s="37"/>
      <c r="W103" s="37"/>
      <c r="X103" s="37"/>
      <c r="Y103" s="37"/>
      <c r="Z103" s="506"/>
      <c r="AA103" s="37"/>
      <c r="AB103" s="37"/>
      <c r="AC103" s="37"/>
      <c r="AD103" s="37"/>
      <c r="AE103" s="37"/>
      <c r="AF103" s="37"/>
      <c r="AG103" s="37"/>
      <c r="AH103" s="37"/>
      <c r="AI103" s="37"/>
      <c r="AJ103" s="37"/>
      <c r="AK103" s="37"/>
      <c r="AL103" s="37"/>
      <c r="AM103" s="37"/>
      <c r="AN103" s="37"/>
      <c r="AO103" s="37"/>
      <c r="AP103" s="37"/>
      <c r="AQ103" s="37"/>
      <c r="AR103" s="37"/>
      <c r="AS103" s="37"/>
      <c r="AT103" s="37"/>
      <c r="AU103" s="37"/>
    </row>
    <row r="104" spans="1:47">
      <c r="A104" s="265">
        <v>44280</v>
      </c>
      <c r="B104" s="278" t="s">
        <v>175</v>
      </c>
      <c r="C104" s="37">
        <v>10188992</v>
      </c>
      <c r="D104" s="509" t="s">
        <v>5730</v>
      </c>
      <c r="E104" s="278" t="s">
        <v>139</v>
      </c>
      <c r="F104" s="278" t="s">
        <v>140</v>
      </c>
      <c r="G104" s="278" t="s">
        <v>147</v>
      </c>
      <c r="H104" s="278" t="s">
        <v>1787</v>
      </c>
      <c r="I104" s="37"/>
      <c r="J104" s="265">
        <v>44280</v>
      </c>
      <c r="K104" s="37"/>
      <c r="L104" s="37"/>
      <c r="M104" s="278" t="s">
        <v>264</v>
      </c>
      <c r="N104" s="37">
        <v>710.5</v>
      </c>
      <c r="O104" s="37"/>
      <c r="P104" s="505">
        <v>44279</v>
      </c>
      <c r="Q104" s="37"/>
      <c r="R104" s="37"/>
      <c r="S104" s="37"/>
      <c r="T104" s="37"/>
      <c r="U104" s="37"/>
      <c r="V104" s="37"/>
      <c r="W104" s="37"/>
      <c r="X104" s="37"/>
      <c r="Y104" s="37"/>
      <c r="Z104" s="506"/>
      <c r="AA104" s="37"/>
      <c r="AB104" s="37"/>
      <c r="AC104" s="37"/>
      <c r="AD104" s="37"/>
      <c r="AE104" s="37"/>
      <c r="AF104" s="37"/>
      <c r="AG104" s="37"/>
      <c r="AH104" s="37"/>
      <c r="AI104" s="37"/>
      <c r="AJ104" s="37"/>
      <c r="AK104" s="37"/>
      <c r="AL104" s="37"/>
      <c r="AM104" s="37"/>
      <c r="AN104" s="37"/>
      <c r="AO104" s="37"/>
      <c r="AP104" s="37"/>
      <c r="AQ104" s="37"/>
      <c r="AR104" s="37"/>
      <c r="AS104" s="37"/>
      <c r="AT104" s="37"/>
      <c r="AU104" s="37"/>
    </row>
    <row r="105" spans="1:47">
      <c r="A105" s="265">
        <v>44286</v>
      </c>
      <c r="B105" s="278" t="s">
        <v>175</v>
      </c>
      <c r="C105" s="37">
        <v>10188992</v>
      </c>
      <c r="D105" s="509" t="s">
        <v>5730</v>
      </c>
      <c r="E105" s="278" t="s">
        <v>139</v>
      </c>
      <c r="F105" s="278" t="s">
        <v>140</v>
      </c>
      <c r="G105" s="278" t="s">
        <v>140</v>
      </c>
      <c r="H105" s="278" t="s">
        <v>168</v>
      </c>
      <c r="I105" s="37"/>
      <c r="J105" s="265">
        <v>44286</v>
      </c>
      <c r="K105" s="37"/>
      <c r="L105" s="37"/>
      <c r="M105" s="278" t="s">
        <v>168</v>
      </c>
      <c r="N105" s="37">
        <v>360</v>
      </c>
      <c r="O105" s="37"/>
      <c r="P105" s="505">
        <v>44285</v>
      </c>
      <c r="Q105" s="37"/>
      <c r="R105" s="37"/>
      <c r="S105" s="37"/>
      <c r="T105" s="37"/>
      <c r="U105" s="37"/>
      <c r="V105" s="37"/>
      <c r="W105" s="37"/>
      <c r="X105" s="37"/>
      <c r="Y105" s="37"/>
      <c r="Z105" s="506"/>
      <c r="AA105" s="37"/>
      <c r="AB105" s="37"/>
      <c r="AC105" s="37"/>
      <c r="AD105" s="37"/>
      <c r="AE105" s="37"/>
      <c r="AF105" s="37"/>
      <c r="AG105" s="37"/>
      <c r="AH105" s="37"/>
      <c r="AI105" s="37"/>
      <c r="AJ105" s="37"/>
      <c r="AK105" s="37"/>
      <c r="AL105" s="37"/>
      <c r="AM105" s="37"/>
      <c r="AN105" s="37"/>
      <c r="AO105" s="37"/>
      <c r="AP105" s="37"/>
      <c r="AQ105" s="37"/>
      <c r="AR105" s="37"/>
      <c r="AS105" s="37"/>
      <c r="AT105" s="37"/>
      <c r="AU105" s="37"/>
    </row>
    <row r="106" spans="1:47">
      <c r="A106" s="265">
        <v>44273</v>
      </c>
      <c r="B106" s="278" t="s">
        <v>5487</v>
      </c>
      <c r="C106" s="37">
        <v>10187866</v>
      </c>
      <c r="D106" s="504" t="s">
        <v>5731</v>
      </c>
      <c r="E106" s="278" t="s">
        <v>152</v>
      </c>
      <c r="F106" s="278" t="s">
        <v>140</v>
      </c>
      <c r="G106" s="278" t="s">
        <v>140</v>
      </c>
      <c r="H106" s="278" t="s">
        <v>499</v>
      </c>
      <c r="I106" s="37"/>
      <c r="J106" s="265">
        <v>44273</v>
      </c>
      <c r="K106" s="37"/>
      <c r="L106" s="37"/>
      <c r="M106" s="278" t="s">
        <v>499</v>
      </c>
      <c r="N106" s="37">
        <v>228</v>
      </c>
      <c r="O106" s="37"/>
      <c r="P106" s="505">
        <v>44273</v>
      </c>
      <c r="Q106" s="37"/>
      <c r="R106" s="37"/>
      <c r="S106" s="37"/>
      <c r="T106" s="37"/>
      <c r="U106" s="37"/>
      <c r="V106" s="37"/>
      <c r="W106" s="37"/>
      <c r="X106" s="37"/>
      <c r="Y106" s="37"/>
      <c r="Z106" s="506"/>
      <c r="AA106" s="37"/>
      <c r="AB106" s="37"/>
      <c r="AC106" s="37"/>
      <c r="AD106" s="37"/>
      <c r="AE106" s="37"/>
      <c r="AF106" s="37"/>
      <c r="AG106" s="37"/>
      <c r="AH106" s="37"/>
      <c r="AI106" s="37"/>
      <c r="AJ106" s="37"/>
      <c r="AK106" s="37"/>
      <c r="AL106" s="37"/>
      <c r="AM106" s="37"/>
      <c r="AN106" s="37"/>
      <c r="AO106" s="37"/>
      <c r="AP106" s="37"/>
      <c r="AQ106" s="37"/>
      <c r="AR106" s="37"/>
      <c r="AS106" s="37"/>
      <c r="AT106" s="37"/>
      <c r="AU106" s="37"/>
    </row>
    <row r="107" spans="1:47">
      <c r="A107" s="265">
        <v>44273</v>
      </c>
      <c r="B107" s="278" t="s">
        <v>5487</v>
      </c>
      <c r="C107" s="37">
        <v>10186723</v>
      </c>
      <c r="D107" s="504" t="s">
        <v>5732</v>
      </c>
      <c r="E107" s="278" t="s">
        <v>152</v>
      </c>
      <c r="F107" s="278" t="s">
        <v>140</v>
      </c>
      <c r="G107" s="278" t="s">
        <v>140</v>
      </c>
      <c r="H107" s="278" t="s">
        <v>499</v>
      </c>
      <c r="I107" s="37"/>
      <c r="J107" s="265">
        <v>44273</v>
      </c>
      <c r="K107" s="37"/>
      <c r="L107" s="37"/>
      <c r="M107" s="278" t="s">
        <v>499</v>
      </c>
      <c r="N107" s="37">
        <v>9</v>
      </c>
      <c r="O107" s="37"/>
      <c r="P107" s="505">
        <v>44273</v>
      </c>
      <c r="Q107" s="37"/>
      <c r="R107" s="37"/>
      <c r="S107" s="37"/>
      <c r="T107" s="37"/>
      <c r="U107" s="37"/>
      <c r="V107" s="37"/>
      <c r="W107" s="37"/>
      <c r="X107" s="37"/>
      <c r="Y107" s="37"/>
      <c r="Z107" s="506"/>
      <c r="AA107" s="37"/>
      <c r="AB107" s="37"/>
      <c r="AC107" s="37"/>
      <c r="AD107" s="37"/>
      <c r="AE107" s="37"/>
      <c r="AF107" s="37"/>
      <c r="AG107" s="37"/>
      <c r="AH107" s="37"/>
      <c r="AI107" s="37"/>
      <c r="AJ107" s="37"/>
      <c r="AK107" s="37"/>
      <c r="AL107" s="37"/>
      <c r="AM107" s="37"/>
      <c r="AN107" s="37"/>
      <c r="AO107" s="37"/>
      <c r="AP107" s="37"/>
      <c r="AQ107" s="37"/>
      <c r="AR107" s="37"/>
      <c r="AS107" s="37"/>
      <c r="AT107" s="37"/>
      <c r="AU107" s="37"/>
    </row>
    <row r="108" spans="1:47">
      <c r="A108" s="505">
        <v>44279</v>
      </c>
      <c r="B108" s="278" t="s">
        <v>146</v>
      </c>
      <c r="C108" s="37">
        <v>10183173</v>
      </c>
      <c r="D108" s="504" t="s">
        <v>5733</v>
      </c>
      <c r="E108" s="278" t="s">
        <v>152</v>
      </c>
      <c r="F108" s="278" t="s">
        <v>140</v>
      </c>
      <c r="G108" s="278" t="s">
        <v>140</v>
      </c>
      <c r="H108" s="278" t="s">
        <v>142</v>
      </c>
      <c r="I108" s="37"/>
      <c r="J108" s="265">
        <v>44279</v>
      </c>
      <c r="K108" s="37"/>
      <c r="L108" s="37"/>
      <c r="M108" s="278" t="s">
        <v>142</v>
      </c>
      <c r="N108" s="37">
        <v>95</v>
      </c>
      <c r="O108" s="37"/>
      <c r="P108" s="505">
        <v>44274</v>
      </c>
      <c r="Q108" s="37"/>
      <c r="R108" s="37"/>
      <c r="S108" s="37"/>
      <c r="T108" s="37"/>
      <c r="U108" s="37"/>
      <c r="V108" s="37"/>
      <c r="W108" s="37"/>
      <c r="X108" s="37"/>
      <c r="Y108" s="37"/>
      <c r="Z108" s="506"/>
      <c r="AA108" s="37"/>
      <c r="AB108" s="37"/>
      <c r="AC108" s="37"/>
      <c r="AD108" s="37"/>
      <c r="AE108" s="37"/>
      <c r="AF108" s="37"/>
      <c r="AG108" s="37"/>
      <c r="AH108" s="37"/>
      <c r="AI108" s="37"/>
      <c r="AJ108" s="37"/>
      <c r="AK108" s="37"/>
      <c r="AL108" s="37"/>
      <c r="AM108" s="37"/>
      <c r="AN108" s="37"/>
      <c r="AO108" s="37"/>
      <c r="AP108" s="37"/>
      <c r="AQ108" s="37"/>
      <c r="AR108" s="37"/>
      <c r="AS108" s="37"/>
      <c r="AT108" s="37"/>
      <c r="AU108" s="37"/>
    </row>
    <row r="109" spans="1:47">
      <c r="A109" s="265">
        <v>44277</v>
      </c>
      <c r="B109" s="278" t="s">
        <v>5487</v>
      </c>
      <c r="C109" s="37">
        <v>10182901</v>
      </c>
      <c r="D109" s="504" t="s">
        <v>5734</v>
      </c>
      <c r="E109" s="278" t="s">
        <v>152</v>
      </c>
      <c r="F109" s="278" t="s">
        <v>140</v>
      </c>
      <c r="G109" s="278" t="s">
        <v>140</v>
      </c>
      <c r="H109" s="278" t="s">
        <v>148</v>
      </c>
      <c r="I109" s="37"/>
      <c r="J109" s="265">
        <v>44277</v>
      </c>
      <c r="K109" s="37"/>
      <c r="L109" s="37"/>
      <c r="M109" s="278" t="s">
        <v>148</v>
      </c>
      <c r="N109" s="37">
        <v>48</v>
      </c>
      <c r="O109" s="37"/>
      <c r="P109" s="505">
        <v>44276</v>
      </c>
      <c r="Q109" s="37"/>
      <c r="R109" s="37"/>
      <c r="S109" s="37"/>
      <c r="T109" s="37"/>
      <c r="U109" s="37"/>
      <c r="V109" s="37"/>
      <c r="W109" s="37"/>
      <c r="X109" s="37"/>
      <c r="Y109" s="37"/>
      <c r="Z109" s="506"/>
      <c r="AA109" s="37"/>
      <c r="AB109" s="37"/>
      <c r="AC109" s="37"/>
      <c r="AD109" s="37"/>
      <c r="AE109" s="37"/>
      <c r="AF109" s="37"/>
      <c r="AG109" s="37"/>
      <c r="AH109" s="37"/>
      <c r="AI109" s="37"/>
      <c r="AJ109" s="37"/>
      <c r="AK109" s="37"/>
      <c r="AL109" s="37"/>
      <c r="AM109" s="37"/>
      <c r="AN109" s="37"/>
      <c r="AO109" s="37"/>
      <c r="AP109" s="37"/>
      <c r="AQ109" s="37"/>
      <c r="AR109" s="37"/>
      <c r="AS109" s="37"/>
      <c r="AT109" s="37"/>
      <c r="AU109" s="37"/>
    </row>
    <row r="110" spans="1:47">
      <c r="A110" s="265">
        <v>44271</v>
      </c>
      <c r="B110" s="278" t="s">
        <v>5487</v>
      </c>
      <c r="C110" s="37">
        <v>1154296</v>
      </c>
      <c r="D110" s="504" t="s">
        <v>5735</v>
      </c>
      <c r="E110" s="278" t="s">
        <v>152</v>
      </c>
      <c r="F110" s="278" t="s">
        <v>140</v>
      </c>
      <c r="G110" s="278" t="s">
        <v>140</v>
      </c>
      <c r="H110" s="278" t="s">
        <v>743</v>
      </c>
      <c r="I110" s="37"/>
      <c r="J110" s="265">
        <v>44271</v>
      </c>
      <c r="K110" s="37"/>
      <c r="L110" s="37"/>
      <c r="M110" s="278" t="s">
        <v>743</v>
      </c>
      <c r="N110" s="37">
        <v>9.9</v>
      </c>
      <c r="O110" s="37"/>
      <c r="P110" s="505">
        <v>44271</v>
      </c>
      <c r="Q110" s="37"/>
      <c r="R110" s="37"/>
      <c r="S110" s="37"/>
      <c r="T110" s="37"/>
      <c r="U110" s="37"/>
      <c r="V110" s="37"/>
      <c r="W110" s="37"/>
      <c r="X110" s="37"/>
      <c r="Y110" s="37"/>
      <c r="Z110" s="506"/>
      <c r="AA110" s="37"/>
      <c r="AB110" s="37"/>
      <c r="AC110" s="37"/>
      <c r="AD110" s="37"/>
      <c r="AE110" s="37"/>
      <c r="AF110" s="37"/>
      <c r="AG110" s="37"/>
      <c r="AH110" s="37"/>
      <c r="AI110" s="37"/>
      <c r="AJ110" s="37"/>
      <c r="AK110" s="37"/>
      <c r="AL110" s="37"/>
      <c r="AM110" s="37"/>
      <c r="AN110" s="37"/>
      <c r="AO110" s="37"/>
      <c r="AP110" s="37"/>
      <c r="AQ110" s="37"/>
      <c r="AR110" s="37"/>
      <c r="AS110" s="37"/>
      <c r="AT110" s="37"/>
      <c r="AU110" s="37"/>
    </row>
    <row r="111" spans="1:47">
      <c r="A111" s="265">
        <v>44271</v>
      </c>
      <c r="B111" s="278" t="s">
        <v>146</v>
      </c>
      <c r="C111" s="37">
        <v>10178532</v>
      </c>
      <c r="D111" s="504" t="s">
        <v>5736</v>
      </c>
      <c r="E111" s="278" t="s">
        <v>152</v>
      </c>
      <c r="F111" s="278" t="s">
        <v>140</v>
      </c>
      <c r="G111" s="278" t="s">
        <v>140</v>
      </c>
      <c r="H111" s="278" t="s">
        <v>142</v>
      </c>
      <c r="I111" s="37"/>
      <c r="J111" s="265">
        <v>44271</v>
      </c>
      <c r="K111" s="37"/>
      <c r="L111" s="37"/>
      <c r="M111" s="278" t="s">
        <v>142</v>
      </c>
      <c r="N111" s="37">
        <v>95</v>
      </c>
      <c r="O111" s="37"/>
      <c r="P111" s="505">
        <v>44271</v>
      </c>
      <c r="Q111" s="37"/>
      <c r="R111" s="37"/>
      <c r="S111" s="37"/>
      <c r="T111" s="37"/>
      <c r="U111" s="37"/>
      <c r="V111" s="37"/>
      <c r="W111" s="37"/>
      <c r="X111" s="37"/>
      <c r="Y111" s="37"/>
      <c r="Z111" s="506"/>
      <c r="AA111" s="37"/>
      <c r="AB111" s="37"/>
      <c r="AC111" s="37"/>
      <c r="AD111" s="37"/>
      <c r="AE111" s="37"/>
      <c r="AF111" s="37"/>
      <c r="AG111" s="37"/>
      <c r="AH111" s="37"/>
      <c r="AI111" s="37"/>
      <c r="AJ111" s="37"/>
      <c r="AK111" s="37"/>
      <c r="AL111" s="37"/>
      <c r="AM111" s="37"/>
      <c r="AN111" s="37"/>
      <c r="AO111" s="37"/>
      <c r="AP111" s="37"/>
      <c r="AQ111" s="37"/>
      <c r="AR111" s="37"/>
      <c r="AS111" s="37"/>
      <c r="AT111" s="37"/>
      <c r="AU111" s="37"/>
    </row>
    <row r="112" spans="1:47">
      <c r="A112" s="265">
        <v>44271</v>
      </c>
      <c r="B112" s="278" t="s">
        <v>5487</v>
      </c>
      <c r="C112" s="37">
        <v>1152926</v>
      </c>
      <c r="D112" s="219" t="s">
        <v>5737</v>
      </c>
      <c r="E112" s="278" t="s">
        <v>152</v>
      </c>
      <c r="F112" s="278" t="s">
        <v>140</v>
      </c>
      <c r="G112" s="278" t="s">
        <v>140</v>
      </c>
      <c r="H112" s="278" t="s">
        <v>142</v>
      </c>
      <c r="I112" s="37"/>
      <c r="J112" s="265">
        <v>44271</v>
      </c>
      <c r="K112" s="37"/>
      <c r="L112" s="37"/>
      <c r="M112" s="278" t="s">
        <v>142</v>
      </c>
      <c r="N112" s="37">
        <v>288</v>
      </c>
      <c r="O112" s="37"/>
      <c r="P112" s="505">
        <v>44271</v>
      </c>
      <c r="Q112" s="37"/>
      <c r="R112" s="37"/>
      <c r="S112" s="37"/>
      <c r="T112" s="37"/>
      <c r="U112" s="37"/>
      <c r="V112" s="37"/>
      <c r="W112" s="37"/>
      <c r="X112" s="37"/>
      <c r="Y112" s="37"/>
      <c r="Z112" s="506"/>
      <c r="AA112" s="37"/>
      <c r="AB112" s="37"/>
      <c r="AC112" s="37"/>
      <c r="AD112" s="37"/>
      <c r="AE112" s="37"/>
      <c r="AF112" s="37"/>
      <c r="AG112" s="37"/>
      <c r="AH112" s="37"/>
      <c r="AI112" s="37"/>
      <c r="AJ112" s="37"/>
      <c r="AK112" s="37"/>
      <c r="AL112" s="37"/>
      <c r="AM112" s="37"/>
      <c r="AN112" s="37"/>
      <c r="AO112" s="37"/>
      <c r="AP112" s="37"/>
      <c r="AQ112" s="37"/>
      <c r="AR112" s="37"/>
      <c r="AS112" s="37"/>
      <c r="AT112" s="37"/>
      <c r="AU112" s="37"/>
    </row>
    <row r="113" spans="1:47">
      <c r="A113" s="265">
        <v>44271</v>
      </c>
      <c r="B113" s="278" t="s">
        <v>5487</v>
      </c>
      <c r="C113" s="37">
        <v>1152651</v>
      </c>
      <c r="D113" s="504" t="s">
        <v>5738</v>
      </c>
      <c r="E113" s="278" t="s">
        <v>152</v>
      </c>
      <c r="F113" s="278" t="s">
        <v>140</v>
      </c>
      <c r="G113" s="278" t="s">
        <v>140</v>
      </c>
      <c r="H113" s="278" t="s">
        <v>1787</v>
      </c>
      <c r="I113" s="37"/>
      <c r="J113" s="265">
        <v>44271</v>
      </c>
      <c r="K113" s="37"/>
      <c r="L113" s="37"/>
      <c r="M113" s="278" t="s">
        <v>1787</v>
      </c>
      <c r="N113" s="37">
        <v>168</v>
      </c>
      <c r="O113" s="37"/>
      <c r="P113" s="505">
        <v>44271</v>
      </c>
      <c r="Q113" s="37"/>
      <c r="R113" s="37"/>
      <c r="S113" s="37"/>
      <c r="T113" s="37"/>
      <c r="U113" s="37"/>
      <c r="V113" s="37"/>
      <c r="W113" s="37"/>
      <c r="X113" s="37"/>
      <c r="Y113" s="37"/>
      <c r="Z113" s="506"/>
      <c r="AA113" s="37"/>
      <c r="AB113" s="37"/>
      <c r="AC113" s="37"/>
      <c r="AD113" s="37"/>
      <c r="AE113" s="37"/>
      <c r="AF113" s="37"/>
      <c r="AG113" s="37"/>
      <c r="AH113" s="37"/>
      <c r="AI113" s="37"/>
      <c r="AJ113" s="37"/>
      <c r="AK113" s="37"/>
      <c r="AL113" s="37"/>
      <c r="AM113" s="37"/>
      <c r="AN113" s="37"/>
      <c r="AO113" s="37"/>
      <c r="AP113" s="37"/>
      <c r="AQ113" s="37"/>
      <c r="AR113" s="37"/>
      <c r="AS113" s="37"/>
      <c r="AT113" s="37"/>
      <c r="AU113" s="37"/>
    </row>
    <row r="114" spans="1:47">
      <c r="A114" s="265">
        <v>44271</v>
      </c>
      <c r="B114" s="278" t="s">
        <v>146</v>
      </c>
      <c r="C114" s="37">
        <v>10177978</v>
      </c>
      <c r="D114" s="504" t="s">
        <v>5739</v>
      </c>
      <c r="E114" s="278" t="s">
        <v>152</v>
      </c>
      <c r="F114" s="278" t="s">
        <v>140</v>
      </c>
      <c r="G114" s="278" t="s">
        <v>140</v>
      </c>
      <c r="H114" s="278" t="s">
        <v>148</v>
      </c>
      <c r="I114" s="37"/>
      <c r="J114" s="265">
        <v>44271</v>
      </c>
      <c r="K114" s="37"/>
      <c r="L114" s="37"/>
      <c r="M114" s="278" t="s">
        <v>148</v>
      </c>
      <c r="N114" s="37">
        <v>12</v>
      </c>
      <c r="O114" s="37"/>
      <c r="P114" s="505">
        <v>44271</v>
      </c>
      <c r="Q114" s="37"/>
      <c r="R114" s="37"/>
      <c r="S114" s="37"/>
      <c r="T114" s="37"/>
      <c r="U114" s="37"/>
      <c r="V114" s="37"/>
      <c r="W114" s="37"/>
      <c r="X114" s="37"/>
      <c r="Y114" s="37"/>
      <c r="Z114" s="506"/>
      <c r="AA114" s="37"/>
      <c r="AB114" s="37"/>
      <c r="AC114" s="37"/>
      <c r="AD114" s="37"/>
      <c r="AE114" s="37"/>
      <c r="AF114" s="37"/>
      <c r="AG114" s="37"/>
      <c r="AH114" s="37"/>
      <c r="AI114" s="37"/>
      <c r="AJ114" s="37"/>
      <c r="AK114" s="37"/>
      <c r="AL114" s="37"/>
      <c r="AM114" s="37"/>
      <c r="AN114" s="37"/>
      <c r="AO114" s="37"/>
      <c r="AP114" s="37"/>
      <c r="AQ114" s="37"/>
      <c r="AR114" s="37"/>
      <c r="AS114" s="37"/>
      <c r="AT114" s="37"/>
      <c r="AU114" s="37"/>
    </row>
    <row r="115" spans="1:47">
      <c r="A115" s="265">
        <v>44271</v>
      </c>
      <c r="B115" s="278" t="s">
        <v>146</v>
      </c>
      <c r="C115" s="37">
        <v>10177630</v>
      </c>
      <c r="D115" s="504" t="s">
        <v>5740</v>
      </c>
      <c r="E115" s="278" t="s">
        <v>152</v>
      </c>
      <c r="F115" s="278" t="s">
        <v>140</v>
      </c>
      <c r="G115" s="278" t="s">
        <v>140</v>
      </c>
      <c r="H115" s="278" t="s">
        <v>142</v>
      </c>
      <c r="I115" s="37"/>
      <c r="J115" s="265">
        <v>44271</v>
      </c>
      <c r="K115" s="37"/>
      <c r="L115" s="37"/>
      <c r="M115" s="278" t="s">
        <v>142</v>
      </c>
      <c r="N115" s="37">
        <v>27</v>
      </c>
      <c r="O115" s="37"/>
      <c r="P115" s="505">
        <v>44271</v>
      </c>
      <c r="Q115" s="37"/>
      <c r="R115" s="37"/>
      <c r="S115" s="37"/>
      <c r="T115" s="37"/>
      <c r="U115" s="37"/>
      <c r="V115" s="37"/>
      <c r="W115" s="37"/>
      <c r="X115" s="37"/>
      <c r="Y115" s="37"/>
      <c r="Z115" s="506"/>
      <c r="AA115" s="37"/>
      <c r="AB115" s="37"/>
      <c r="AC115" s="37"/>
      <c r="AD115" s="37"/>
      <c r="AE115" s="37"/>
      <c r="AF115" s="37"/>
      <c r="AG115" s="37"/>
      <c r="AH115" s="37"/>
      <c r="AI115" s="37"/>
      <c r="AJ115" s="37"/>
      <c r="AK115" s="37"/>
      <c r="AL115" s="37"/>
      <c r="AM115" s="37"/>
      <c r="AN115" s="37"/>
      <c r="AO115" s="37"/>
      <c r="AP115" s="37"/>
      <c r="AQ115" s="37"/>
      <c r="AR115" s="37"/>
      <c r="AS115" s="37"/>
      <c r="AT115" s="37"/>
      <c r="AU115" s="37"/>
    </row>
    <row r="116" spans="1:47">
      <c r="A116" s="265">
        <v>44271</v>
      </c>
      <c r="B116" s="278" t="s">
        <v>5487</v>
      </c>
      <c r="C116" s="37">
        <v>1151489</v>
      </c>
      <c r="D116" s="504" t="s">
        <v>5741</v>
      </c>
      <c r="E116" s="278" t="s">
        <v>152</v>
      </c>
      <c r="F116" s="278" t="s">
        <v>140</v>
      </c>
      <c r="G116" s="278" t="s">
        <v>140</v>
      </c>
      <c r="H116" s="278" t="s">
        <v>142</v>
      </c>
      <c r="I116" s="37"/>
      <c r="J116" s="265">
        <v>44271</v>
      </c>
      <c r="K116" s="37"/>
      <c r="L116" s="37"/>
      <c r="M116" s="278" t="s">
        <v>142</v>
      </c>
      <c r="N116" s="37">
        <v>288</v>
      </c>
      <c r="O116" s="37"/>
      <c r="P116" s="505">
        <v>44271</v>
      </c>
      <c r="Q116" s="37"/>
      <c r="R116" s="37"/>
      <c r="S116" s="37"/>
      <c r="T116" s="37"/>
      <c r="U116" s="37"/>
      <c r="V116" s="37"/>
      <c r="W116" s="37"/>
      <c r="X116" s="37"/>
      <c r="Y116" s="37"/>
      <c r="Z116" s="506"/>
      <c r="AA116" s="37"/>
      <c r="AB116" s="37"/>
      <c r="AC116" s="37"/>
      <c r="AD116" s="37"/>
      <c r="AE116" s="37"/>
      <c r="AF116" s="37"/>
      <c r="AG116" s="37"/>
      <c r="AH116" s="37"/>
      <c r="AI116" s="37"/>
      <c r="AJ116" s="37"/>
      <c r="AK116" s="37"/>
      <c r="AL116" s="37"/>
      <c r="AM116" s="37"/>
      <c r="AN116" s="37"/>
      <c r="AO116" s="37"/>
      <c r="AP116" s="37"/>
      <c r="AQ116" s="37"/>
      <c r="AR116" s="37"/>
      <c r="AS116" s="37"/>
      <c r="AT116" s="37"/>
      <c r="AU116" s="37"/>
    </row>
    <row r="117" spans="1:47">
      <c r="A117" s="265">
        <v>44271</v>
      </c>
      <c r="B117" s="278" t="s">
        <v>146</v>
      </c>
      <c r="C117" s="37">
        <v>10176830</v>
      </c>
      <c r="D117" s="504" t="s">
        <v>5742</v>
      </c>
      <c r="E117" s="278" t="s">
        <v>152</v>
      </c>
      <c r="F117" s="278" t="s">
        <v>140</v>
      </c>
      <c r="G117" s="278" t="s">
        <v>140</v>
      </c>
      <c r="H117" s="278" t="s">
        <v>142</v>
      </c>
      <c r="I117" s="37"/>
      <c r="J117" s="265">
        <v>44271</v>
      </c>
      <c r="K117" s="37"/>
      <c r="L117" s="37"/>
      <c r="M117" s="278" t="s">
        <v>142</v>
      </c>
      <c r="N117" s="37">
        <v>556.39</v>
      </c>
      <c r="O117" s="37"/>
      <c r="P117" s="505">
        <v>44271</v>
      </c>
      <c r="Q117" s="37"/>
      <c r="R117" s="37"/>
      <c r="S117" s="37"/>
      <c r="T117" s="37"/>
      <c r="U117" s="37"/>
      <c r="V117" s="37"/>
      <c r="W117" s="37"/>
      <c r="X117" s="37"/>
      <c r="Y117" s="37"/>
      <c r="Z117" s="506"/>
      <c r="AA117" s="37"/>
      <c r="AB117" s="37"/>
      <c r="AC117" s="37"/>
      <c r="AD117" s="37"/>
      <c r="AE117" s="37"/>
      <c r="AF117" s="37"/>
      <c r="AG117" s="37"/>
      <c r="AH117" s="37"/>
      <c r="AI117" s="37"/>
      <c r="AJ117" s="37"/>
      <c r="AK117" s="37"/>
      <c r="AL117" s="37"/>
      <c r="AM117" s="37"/>
      <c r="AN117" s="37"/>
      <c r="AO117" s="37"/>
      <c r="AP117" s="37"/>
      <c r="AQ117" s="37"/>
      <c r="AR117" s="37"/>
      <c r="AS117" s="37"/>
      <c r="AT117" s="37"/>
      <c r="AU117" s="37"/>
    </row>
    <row r="118" spans="1:47">
      <c r="A118" s="265">
        <v>44271</v>
      </c>
      <c r="B118" s="278" t="s">
        <v>146</v>
      </c>
      <c r="C118" s="37">
        <v>10176594</v>
      </c>
      <c r="D118" s="504" t="s">
        <v>5743</v>
      </c>
      <c r="E118" s="278" t="s">
        <v>152</v>
      </c>
      <c r="F118" s="278" t="s">
        <v>140</v>
      </c>
      <c r="G118" s="278" t="s">
        <v>140</v>
      </c>
      <c r="H118" s="278" t="s">
        <v>142</v>
      </c>
      <c r="I118" s="37"/>
      <c r="J118" s="265">
        <v>44271</v>
      </c>
      <c r="K118" s="37"/>
      <c r="L118" s="37"/>
      <c r="M118" s="278" t="s">
        <v>142</v>
      </c>
      <c r="N118" s="37">
        <v>95</v>
      </c>
      <c r="O118" s="37"/>
      <c r="P118" s="505">
        <v>44271</v>
      </c>
      <c r="Q118" s="37"/>
      <c r="R118" s="37"/>
      <c r="S118" s="37"/>
      <c r="T118" s="37"/>
      <c r="U118" s="37"/>
      <c r="V118" s="37"/>
      <c r="W118" s="37"/>
      <c r="X118" s="37"/>
      <c r="Y118" s="37"/>
      <c r="Z118" s="506"/>
      <c r="AA118" s="37"/>
      <c r="AB118" s="37"/>
      <c r="AC118" s="37"/>
      <c r="AD118" s="37"/>
      <c r="AE118" s="37"/>
      <c r="AF118" s="37"/>
      <c r="AG118" s="37"/>
      <c r="AH118" s="37"/>
      <c r="AI118" s="37"/>
      <c r="AJ118" s="37"/>
      <c r="AK118" s="37"/>
      <c r="AL118" s="37"/>
      <c r="AM118" s="37"/>
      <c r="AN118" s="37"/>
      <c r="AO118" s="37"/>
      <c r="AP118" s="37"/>
      <c r="AQ118" s="37"/>
      <c r="AR118" s="37"/>
      <c r="AS118" s="37"/>
      <c r="AT118" s="37"/>
      <c r="AU118" s="37"/>
    </row>
    <row r="119" spans="1:47">
      <c r="A119" s="265">
        <v>44271</v>
      </c>
      <c r="B119" s="278" t="s">
        <v>146</v>
      </c>
      <c r="C119" s="37">
        <v>10175094</v>
      </c>
      <c r="D119" s="504" t="s">
        <v>5744</v>
      </c>
      <c r="E119" s="278" t="s">
        <v>152</v>
      </c>
      <c r="F119" s="278" t="s">
        <v>140</v>
      </c>
      <c r="G119" s="278" t="s">
        <v>140</v>
      </c>
      <c r="H119" s="278"/>
      <c r="I119" s="37"/>
      <c r="J119" s="265">
        <v>44271</v>
      </c>
      <c r="K119" s="37"/>
      <c r="L119" s="37"/>
      <c r="M119" s="278" t="s">
        <v>148</v>
      </c>
      <c r="N119" s="37">
        <v>8</v>
      </c>
      <c r="O119" s="37"/>
      <c r="P119" s="505">
        <v>44270</v>
      </c>
      <c r="Q119" s="37"/>
      <c r="R119" s="37"/>
      <c r="S119" s="37"/>
      <c r="T119" s="37"/>
      <c r="U119" s="37"/>
      <c r="V119" s="37"/>
      <c r="W119" s="37"/>
      <c r="X119" s="37"/>
      <c r="Y119" s="37"/>
      <c r="Z119" s="506"/>
      <c r="AA119" s="37"/>
      <c r="AB119" s="37"/>
      <c r="AC119" s="37"/>
      <c r="AD119" s="37"/>
      <c r="AE119" s="37"/>
      <c r="AF119" s="37"/>
      <c r="AG119" s="37"/>
      <c r="AH119" s="37"/>
      <c r="AI119" s="37"/>
      <c r="AJ119" s="37"/>
      <c r="AK119" s="37"/>
      <c r="AL119" s="37"/>
      <c r="AM119" s="37"/>
      <c r="AN119" s="37"/>
      <c r="AO119" s="37"/>
      <c r="AP119" s="37"/>
      <c r="AQ119" s="37"/>
      <c r="AR119" s="37"/>
      <c r="AS119" s="37"/>
      <c r="AT119" s="37"/>
      <c r="AU119" s="37"/>
    </row>
    <row r="120" spans="1:47">
      <c r="A120" s="265">
        <v>44271</v>
      </c>
      <c r="B120" s="278" t="s">
        <v>146</v>
      </c>
      <c r="C120" s="37">
        <v>10174301</v>
      </c>
      <c r="D120" s="504" t="s">
        <v>5745</v>
      </c>
      <c r="E120" s="278" t="s">
        <v>152</v>
      </c>
      <c r="F120" s="278" t="s">
        <v>140</v>
      </c>
      <c r="G120" s="278" t="s">
        <v>140</v>
      </c>
      <c r="H120" s="278"/>
      <c r="I120" s="37"/>
      <c r="J120" s="265">
        <v>44271</v>
      </c>
      <c r="K120" s="37"/>
      <c r="L120" s="37"/>
      <c r="M120" s="278" t="s">
        <v>148</v>
      </c>
      <c r="N120" s="37">
        <v>9.9</v>
      </c>
      <c r="O120" s="37"/>
      <c r="P120" s="505">
        <v>44270</v>
      </c>
      <c r="Q120" s="37"/>
      <c r="R120" s="37"/>
      <c r="S120" s="37"/>
      <c r="T120" s="37"/>
      <c r="U120" s="37"/>
      <c r="V120" s="37"/>
      <c r="W120" s="37"/>
      <c r="X120" s="37"/>
      <c r="Y120" s="37"/>
      <c r="Z120" s="506"/>
      <c r="AA120" s="37"/>
      <c r="AB120" s="37"/>
      <c r="AC120" s="37"/>
      <c r="AD120" s="37"/>
      <c r="AE120" s="37"/>
      <c r="AF120" s="37"/>
      <c r="AG120" s="37"/>
      <c r="AH120" s="37"/>
      <c r="AI120" s="37"/>
      <c r="AJ120" s="37"/>
      <c r="AK120" s="37"/>
      <c r="AL120" s="37"/>
      <c r="AM120" s="37"/>
      <c r="AN120" s="37"/>
      <c r="AO120" s="37"/>
      <c r="AP120" s="37"/>
      <c r="AQ120" s="37"/>
      <c r="AR120" s="37"/>
      <c r="AS120" s="37"/>
      <c r="AT120" s="37"/>
      <c r="AU120" s="37"/>
    </row>
    <row r="121" spans="1:47">
      <c r="A121" s="265">
        <v>44281</v>
      </c>
      <c r="B121" s="278" t="s">
        <v>146</v>
      </c>
      <c r="C121" s="37">
        <v>10174160</v>
      </c>
      <c r="D121" s="513" t="s">
        <v>5746</v>
      </c>
      <c r="E121" s="278" t="s">
        <v>152</v>
      </c>
      <c r="F121" s="278" t="s">
        <v>140</v>
      </c>
      <c r="G121" s="278" t="s">
        <v>140</v>
      </c>
      <c r="H121" s="278" t="s">
        <v>142</v>
      </c>
      <c r="I121" s="37"/>
      <c r="J121" s="265">
        <v>44281</v>
      </c>
      <c r="K121" s="37"/>
      <c r="L121" s="37"/>
      <c r="M121" s="278" t="s">
        <v>142</v>
      </c>
      <c r="N121" s="37">
        <v>95</v>
      </c>
      <c r="O121" s="37"/>
      <c r="P121" s="505">
        <v>44272</v>
      </c>
      <c r="Q121" s="37"/>
      <c r="R121" s="37"/>
      <c r="S121" s="37"/>
      <c r="T121" s="37"/>
      <c r="U121" s="37"/>
      <c r="V121" s="37"/>
      <c r="W121" s="37"/>
      <c r="X121" s="37"/>
      <c r="Y121" s="37"/>
      <c r="Z121" s="506"/>
      <c r="AA121" s="37"/>
      <c r="AB121" s="37"/>
      <c r="AC121" s="37"/>
      <c r="AD121" s="37"/>
      <c r="AE121" s="37"/>
      <c r="AF121" s="37"/>
      <c r="AG121" s="37"/>
      <c r="AH121" s="37"/>
      <c r="AI121" s="37"/>
      <c r="AJ121" s="37"/>
      <c r="AK121" s="37"/>
      <c r="AL121" s="37"/>
      <c r="AM121" s="37"/>
      <c r="AN121" s="37"/>
      <c r="AO121" s="37"/>
      <c r="AP121" s="37"/>
      <c r="AQ121" s="37"/>
      <c r="AR121" s="37"/>
      <c r="AS121" s="37"/>
      <c r="AT121" s="37"/>
      <c r="AU121" s="37"/>
    </row>
    <row r="122" spans="1:47">
      <c r="A122" s="265">
        <v>44273</v>
      </c>
      <c r="B122" s="278" t="s">
        <v>178</v>
      </c>
      <c r="C122" s="37">
        <v>880204158</v>
      </c>
      <c r="D122" s="514" t="s">
        <v>5747</v>
      </c>
      <c r="E122" s="278" t="s">
        <v>139</v>
      </c>
      <c r="F122" s="278" t="s">
        <v>140</v>
      </c>
      <c r="G122" s="278" t="s">
        <v>140</v>
      </c>
      <c r="H122" s="278" t="s">
        <v>142</v>
      </c>
      <c r="I122" s="265"/>
      <c r="J122" s="265">
        <v>44273</v>
      </c>
      <c r="K122" s="37"/>
      <c r="L122" s="37"/>
      <c r="M122" s="278" t="s">
        <v>142</v>
      </c>
      <c r="N122" s="37">
        <v>5802.3</v>
      </c>
      <c r="O122" s="37"/>
      <c r="P122" s="265">
        <v>44273</v>
      </c>
      <c r="Q122" s="37"/>
      <c r="R122" s="37"/>
      <c r="S122" s="37"/>
      <c r="T122" s="37"/>
      <c r="U122" s="37"/>
      <c r="V122" s="37"/>
      <c r="W122" s="37"/>
      <c r="X122" s="37"/>
      <c r="Y122" s="37"/>
      <c r="Z122" s="506"/>
      <c r="AA122" s="37"/>
      <c r="AB122" s="37"/>
      <c r="AC122" s="37"/>
      <c r="AD122" s="37"/>
      <c r="AE122" s="37"/>
      <c r="AF122" s="37"/>
      <c r="AG122" s="37"/>
      <c r="AH122" s="37"/>
      <c r="AI122" s="37"/>
      <c r="AJ122" s="37"/>
      <c r="AK122" s="37"/>
      <c r="AL122" s="37"/>
      <c r="AM122" s="37"/>
      <c r="AN122" s="37"/>
      <c r="AO122" s="37"/>
      <c r="AP122" s="37"/>
      <c r="AQ122" s="37"/>
      <c r="AR122" s="37"/>
      <c r="AS122" s="37"/>
      <c r="AT122" s="37"/>
      <c r="AU122" s="37"/>
    </row>
    <row r="123" spans="1:47">
      <c r="A123" s="265">
        <v>44271</v>
      </c>
      <c r="B123" s="278" t="s">
        <v>178</v>
      </c>
      <c r="C123" s="37">
        <v>880204158</v>
      </c>
      <c r="D123" s="514" t="s">
        <v>5747</v>
      </c>
      <c r="E123" s="278" t="s">
        <v>139</v>
      </c>
      <c r="F123" s="278" t="s">
        <v>140</v>
      </c>
      <c r="G123" s="278" t="s">
        <v>140</v>
      </c>
      <c r="H123" s="278" t="s">
        <v>142</v>
      </c>
      <c r="I123" s="265">
        <v>44257</v>
      </c>
      <c r="J123" s="265">
        <v>44271</v>
      </c>
      <c r="K123" s="37"/>
      <c r="L123" s="37"/>
      <c r="M123" s="278" t="s">
        <v>142</v>
      </c>
      <c r="N123" s="37">
        <v>2990.52</v>
      </c>
      <c r="O123" s="37"/>
      <c r="P123" s="265">
        <v>44270</v>
      </c>
      <c r="Q123" s="37"/>
      <c r="R123" s="37"/>
      <c r="S123" s="37"/>
      <c r="T123" s="37"/>
      <c r="U123" s="37"/>
      <c r="V123" s="37"/>
      <c r="W123" s="37"/>
      <c r="X123" s="37"/>
      <c r="Y123" s="37"/>
      <c r="Z123" s="506"/>
      <c r="AA123" s="37"/>
      <c r="AB123" s="37"/>
      <c r="AC123" s="37"/>
      <c r="AD123" s="37"/>
      <c r="AE123" s="37"/>
      <c r="AF123" s="37"/>
      <c r="AG123" s="37"/>
      <c r="AH123" s="37"/>
      <c r="AI123" s="37"/>
      <c r="AJ123" s="37"/>
      <c r="AK123" s="37"/>
      <c r="AL123" s="37"/>
      <c r="AM123" s="37"/>
      <c r="AN123" s="37"/>
      <c r="AO123" s="37"/>
      <c r="AP123" s="37"/>
      <c r="AQ123" s="37"/>
      <c r="AR123" s="37"/>
      <c r="AS123" s="37"/>
      <c r="AT123" s="37"/>
      <c r="AU123" s="37"/>
    </row>
    <row r="124" spans="1:47">
      <c r="A124" s="265">
        <v>44279</v>
      </c>
      <c r="B124" s="278" t="s">
        <v>146</v>
      </c>
      <c r="C124" s="37">
        <v>10173499</v>
      </c>
      <c r="D124" s="504" t="s">
        <v>5748</v>
      </c>
      <c r="E124" s="278" t="s">
        <v>152</v>
      </c>
      <c r="F124" s="278" t="s">
        <v>140</v>
      </c>
      <c r="G124" s="278" t="s">
        <v>140</v>
      </c>
      <c r="H124" s="278" t="s">
        <v>142</v>
      </c>
      <c r="I124" s="37"/>
      <c r="J124" s="265">
        <v>44279</v>
      </c>
      <c r="K124" s="37"/>
      <c r="L124" s="37"/>
      <c r="M124" s="278" t="s">
        <v>142</v>
      </c>
      <c r="N124" s="37">
        <v>95</v>
      </c>
      <c r="O124" s="37"/>
      <c r="P124" s="505">
        <v>44279</v>
      </c>
      <c r="Q124" s="37"/>
      <c r="R124" s="37"/>
      <c r="S124" s="37"/>
      <c r="T124" s="37"/>
      <c r="U124" s="37"/>
      <c r="V124" s="37"/>
      <c r="W124" s="37"/>
      <c r="X124" s="37"/>
      <c r="Y124" s="37"/>
      <c r="Z124" s="506"/>
      <c r="AA124" s="37"/>
      <c r="AB124" s="37"/>
      <c r="AC124" s="37"/>
      <c r="AD124" s="37"/>
      <c r="AE124" s="37"/>
      <c r="AF124" s="37"/>
      <c r="AG124" s="37"/>
      <c r="AH124" s="37"/>
      <c r="AI124" s="37"/>
      <c r="AJ124" s="37"/>
      <c r="AK124" s="37"/>
      <c r="AL124" s="37"/>
      <c r="AM124" s="37"/>
      <c r="AN124" s="37"/>
      <c r="AO124" s="37"/>
      <c r="AP124" s="37"/>
      <c r="AQ124" s="37"/>
      <c r="AR124" s="37"/>
      <c r="AS124" s="37"/>
      <c r="AT124" s="37"/>
      <c r="AU124" s="37"/>
    </row>
    <row r="125" spans="1:47">
      <c r="A125" s="265">
        <v>44270</v>
      </c>
      <c r="B125" s="278" t="s">
        <v>154</v>
      </c>
      <c r="C125" s="37">
        <v>1147653</v>
      </c>
      <c r="D125" s="504" t="s">
        <v>5749</v>
      </c>
      <c r="E125" s="278" t="s">
        <v>152</v>
      </c>
      <c r="F125" s="278" t="s">
        <v>140</v>
      </c>
      <c r="G125" s="278" t="s">
        <v>140</v>
      </c>
      <c r="H125" s="278"/>
      <c r="I125" s="37"/>
      <c r="J125" s="265">
        <v>44270</v>
      </c>
      <c r="K125" s="37"/>
      <c r="L125" s="37"/>
      <c r="M125" s="278" t="s">
        <v>3159</v>
      </c>
      <c r="N125" s="37">
        <v>388</v>
      </c>
      <c r="O125" s="37"/>
      <c r="P125" s="505">
        <v>44270</v>
      </c>
      <c r="Q125" s="37"/>
      <c r="R125" s="37"/>
      <c r="S125" s="37"/>
      <c r="T125" s="37"/>
      <c r="U125" s="37"/>
      <c r="V125" s="37"/>
      <c r="W125" s="37"/>
      <c r="X125" s="37"/>
      <c r="Y125" s="37"/>
      <c r="Z125" s="506"/>
      <c r="AA125" s="37"/>
      <c r="AB125" s="37"/>
      <c r="AC125" s="37"/>
      <c r="AD125" s="37"/>
      <c r="AE125" s="37"/>
      <c r="AF125" s="37"/>
      <c r="AG125" s="37"/>
      <c r="AH125" s="37"/>
      <c r="AI125" s="37"/>
      <c r="AJ125" s="37"/>
      <c r="AK125" s="37"/>
      <c r="AL125" s="37"/>
      <c r="AM125" s="37"/>
      <c r="AN125" s="37"/>
      <c r="AO125" s="37"/>
      <c r="AP125" s="37"/>
      <c r="AQ125" s="37"/>
      <c r="AR125" s="37"/>
      <c r="AS125" s="37"/>
      <c r="AT125" s="37"/>
      <c r="AU125" s="37"/>
    </row>
    <row r="126" spans="1:47">
      <c r="A126" s="265">
        <v>44285</v>
      </c>
      <c r="B126" s="278" t="s">
        <v>146</v>
      </c>
      <c r="C126" s="76">
        <v>10172850</v>
      </c>
      <c r="D126" s="504" t="s">
        <v>5750</v>
      </c>
      <c r="E126" s="278" t="s">
        <v>152</v>
      </c>
      <c r="F126" s="278" t="s">
        <v>140</v>
      </c>
      <c r="G126" s="278" t="s">
        <v>140</v>
      </c>
      <c r="H126" s="278" t="s">
        <v>142</v>
      </c>
      <c r="I126" s="37"/>
      <c r="J126" s="265">
        <v>44285</v>
      </c>
      <c r="K126" s="37"/>
      <c r="L126" s="37"/>
      <c r="M126" s="278" t="s">
        <v>142</v>
      </c>
      <c r="N126" s="37">
        <v>95</v>
      </c>
      <c r="O126" s="37"/>
      <c r="P126" s="505">
        <v>44284</v>
      </c>
      <c r="Q126" s="37"/>
      <c r="R126" s="37"/>
      <c r="S126" s="37"/>
      <c r="T126" s="37"/>
      <c r="U126" s="37"/>
      <c r="V126" s="37"/>
      <c r="W126" s="37"/>
      <c r="X126" s="37"/>
      <c r="Y126" s="37"/>
      <c r="Z126" s="506"/>
      <c r="AA126" s="37"/>
      <c r="AB126" s="37"/>
      <c r="AC126" s="37"/>
      <c r="AD126" s="37"/>
      <c r="AE126" s="37"/>
      <c r="AF126" s="37"/>
      <c r="AG126" s="37"/>
      <c r="AH126" s="37"/>
      <c r="AI126" s="37"/>
      <c r="AJ126" s="37"/>
      <c r="AK126" s="37"/>
      <c r="AL126" s="37"/>
      <c r="AM126" s="37"/>
      <c r="AN126" s="37"/>
      <c r="AO126" s="37"/>
      <c r="AP126" s="37"/>
      <c r="AQ126" s="37"/>
      <c r="AR126" s="37"/>
      <c r="AS126" s="37"/>
      <c r="AT126" s="37"/>
      <c r="AU126" s="37"/>
    </row>
    <row r="127" spans="1:47">
      <c r="A127" s="265">
        <v>44271</v>
      </c>
      <c r="B127" s="278" t="s">
        <v>146</v>
      </c>
      <c r="C127" s="37">
        <v>10172536</v>
      </c>
      <c r="D127" s="504" t="s">
        <v>5751</v>
      </c>
      <c r="E127" s="278" t="s">
        <v>152</v>
      </c>
      <c r="F127" s="278" t="s">
        <v>140</v>
      </c>
      <c r="G127" s="278" t="s">
        <v>140</v>
      </c>
      <c r="H127" s="278"/>
      <c r="I127" s="37"/>
      <c r="J127" s="265">
        <v>44271</v>
      </c>
      <c r="K127" s="37"/>
      <c r="L127" s="37"/>
      <c r="M127" s="278" t="s">
        <v>142</v>
      </c>
      <c r="N127" s="37">
        <v>99</v>
      </c>
      <c r="O127" s="37"/>
      <c r="P127" s="505">
        <v>44270</v>
      </c>
      <c r="Q127" s="37"/>
      <c r="R127" s="37"/>
      <c r="S127" s="37"/>
      <c r="T127" s="37"/>
      <c r="U127" s="37"/>
      <c r="V127" s="37"/>
      <c r="W127" s="37"/>
      <c r="X127" s="37"/>
      <c r="Y127" s="37"/>
      <c r="Z127" s="506"/>
      <c r="AA127" s="37"/>
      <c r="AB127" s="37"/>
      <c r="AC127" s="37"/>
      <c r="AD127" s="37"/>
      <c r="AE127" s="37"/>
      <c r="AF127" s="37"/>
      <c r="AG127" s="37"/>
      <c r="AH127" s="37"/>
      <c r="AI127" s="37"/>
      <c r="AJ127" s="37"/>
      <c r="AK127" s="37"/>
      <c r="AL127" s="37"/>
      <c r="AM127" s="37"/>
      <c r="AN127" s="37"/>
      <c r="AO127" s="37"/>
      <c r="AP127" s="37"/>
      <c r="AQ127" s="37"/>
      <c r="AR127" s="37"/>
      <c r="AS127" s="37"/>
      <c r="AT127" s="37"/>
      <c r="AU127" s="37"/>
    </row>
    <row r="128" spans="1:47">
      <c r="A128" s="265">
        <v>44285</v>
      </c>
      <c r="B128" s="278" t="s">
        <v>5491</v>
      </c>
      <c r="C128" s="76">
        <v>15210481</v>
      </c>
      <c r="D128" s="504" t="s">
        <v>5752</v>
      </c>
      <c r="E128" s="278" t="s">
        <v>139</v>
      </c>
      <c r="F128" s="278" t="s">
        <v>140</v>
      </c>
      <c r="G128" s="278" t="s">
        <v>140</v>
      </c>
      <c r="H128" s="278" t="s">
        <v>5717</v>
      </c>
      <c r="I128" s="37"/>
      <c r="J128" s="265">
        <v>44285</v>
      </c>
      <c r="K128" s="37"/>
      <c r="L128" s="37"/>
      <c r="M128" s="278" t="s">
        <v>5717</v>
      </c>
      <c r="N128" s="37">
        <v>2545</v>
      </c>
      <c r="O128" s="37"/>
      <c r="P128" s="265">
        <v>44274</v>
      </c>
      <c r="Q128" s="37"/>
      <c r="R128" s="37"/>
      <c r="S128" s="37"/>
      <c r="T128" s="37"/>
      <c r="U128" s="37"/>
      <c r="V128" s="37"/>
      <c r="W128" s="37"/>
      <c r="X128" s="37"/>
      <c r="Y128" s="37"/>
      <c r="Z128" s="506"/>
      <c r="AA128" s="37"/>
      <c r="AB128" s="37"/>
      <c r="AC128" s="37"/>
      <c r="AD128" s="37"/>
      <c r="AE128" s="37"/>
      <c r="AF128" s="37"/>
      <c r="AG128" s="37"/>
      <c r="AH128" s="37"/>
      <c r="AI128" s="37"/>
      <c r="AJ128" s="37"/>
      <c r="AK128" s="37"/>
      <c r="AL128" s="37"/>
      <c r="AM128" s="37"/>
      <c r="AN128" s="37"/>
      <c r="AO128" s="37"/>
      <c r="AP128" s="37"/>
      <c r="AQ128" s="37"/>
      <c r="AR128" s="37"/>
      <c r="AS128" s="37"/>
      <c r="AT128" s="37"/>
      <c r="AU128" s="37"/>
    </row>
    <row r="129" spans="1:47">
      <c r="A129" s="265">
        <v>44271</v>
      </c>
      <c r="B129" s="278" t="s">
        <v>5487</v>
      </c>
      <c r="C129" s="76">
        <v>883512152</v>
      </c>
      <c r="D129" s="178" t="s">
        <v>5753</v>
      </c>
      <c r="E129" s="278" t="s">
        <v>139</v>
      </c>
      <c r="F129" s="278" t="s">
        <v>140</v>
      </c>
      <c r="G129" s="278" t="s">
        <v>140</v>
      </c>
      <c r="H129" s="278" t="s">
        <v>5754</v>
      </c>
      <c r="I129" s="37"/>
      <c r="J129" s="265">
        <v>44271</v>
      </c>
      <c r="K129" s="37"/>
      <c r="L129" s="37"/>
      <c r="M129" s="278" t="s">
        <v>5754</v>
      </c>
      <c r="N129" s="37">
        <v>81159</v>
      </c>
      <c r="O129" s="37"/>
      <c r="P129" s="505">
        <v>44271</v>
      </c>
      <c r="Q129" s="37"/>
      <c r="R129" s="37"/>
      <c r="S129" s="37"/>
      <c r="T129" s="37"/>
      <c r="U129" s="37"/>
      <c r="V129" s="37"/>
      <c r="W129" s="37"/>
      <c r="X129" s="37"/>
      <c r="Y129" s="37"/>
      <c r="Z129" s="506"/>
      <c r="AA129" s="37"/>
      <c r="AB129" s="37"/>
      <c r="AC129" s="37"/>
      <c r="AD129" s="37"/>
      <c r="AE129" s="37"/>
      <c r="AF129" s="37"/>
      <c r="AG129" s="37"/>
      <c r="AH129" s="37"/>
      <c r="AI129" s="37"/>
      <c r="AJ129" s="37"/>
      <c r="AK129" s="37"/>
      <c r="AL129" s="37"/>
      <c r="AM129" s="37"/>
      <c r="AN129" s="37"/>
      <c r="AO129" s="37"/>
      <c r="AP129" s="37"/>
      <c r="AQ129" s="37"/>
      <c r="AR129" s="37"/>
      <c r="AS129" s="37"/>
      <c r="AT129" s="37"/>
      <c r="AU129" s="37"/>
    </row>
    <row r="130" spans="1:47">
      <c r="A130" s="265">
        <v>44271</v>
      </c>
      <c r="B130" s="278" t="s">
        <v>146</v>
      </c>
      <c r="C130" s="37">
        <v>10174469</v>
      </c>
      <c r="D130" s="504" t="s">
        <v>5755</v>
      </c>
      <c r="E130" s="278" t="s">
        <v>152</v>
      </c>
      <c r="F130" s="278" t="s">
        <v>140</v>
      </c>
      <c r="G130" s="278" t="s">
        <v>140</v>
      </c>
      <c r="H130" s="278"/>
      <c r="I130" s="37"/>
      <c r="J130" s="265">
        <v>44271</v>
      </c>
      <c r="K130" s="37"/>
      <c r="L130" s="37"/>
      <c r="M130" s="278" t="s">
        <v>142</v>
      </c>
      <c r="N130" s="37">
        <v>95</v>
      </c>
      <c r="O130" s="37"/>
      <c r="P130" s="505">
        <v>44270</v>
      </c>
      <c r="Q130" s="37"/>
      <c r="R130" s="37"/>
      <c r="S130" s="37"/>
      <c r="T130" s="37"/>
      <c r="U130" s="37"/>
      <c r="V130" s="37"/>
      <c r="W130" s="37"/>
      <c r="X130" s="37"/>
      <c r="Y130" s="37"/>
      <c r="Z130" s="506"/>
      <c r="AA130" s="37"/>
      <c r="AB130" s="37"/>
      <c r="AC130" s="37"/>
      <c r="AD130" s="37"/>
      <c r="AE130" s="37"/>
      <c r="AF130" s="37"/>
      <c r="AG130" s="37"/>
      <c r="AH130" s="37"/>
      <c r="AI130" s="37"/>
      <c r="AJ130" s="37"/>
      <c r="AK130" s="37"/>
      <c r="AL130" s="37"/>
      <c r="AM130" s="37"/>
      <c r="AN130" s="37"/>
      <c r="AO130" s="37"/>
      <c r="AP130" s="37"/>
      <c r="AQ130" s="37"/>
      <c r="AR130" s="37"/>
      <c r="AS130" s="37"/>
      <c r="AT130" s="37"/>
      <c r="AU130" s="37"/>
    </row>
    <row r="131" spans="1:47">
      <c r="A131" s="265">
        <v>44287</v>
      </c>
      <c r="B131" s="278" t="s">
        <v>146</v>
      </c>
      <c r="C131" s="76">
        <v>883654035</v>
      </c>
      <c r="D131" s="178" t="s">
        <v>5756</v>
      </c>
      <c r="E131" s="278" t="s">
        <v>152</v>
      </c>
      <c r="F131" s="278" t="s">
        <v>140</v>
      </c>
      <c r="G131" s="278" t="s">
        <v>140</v>
      </c>
      <c r="H131" s="278" t="s">
        <v>5757</v>
      </c>
      <c r="I131" s="37"/>
      <c r="J131" s="265">
        <v>44281</v>
      </c>
      <c r="K131" s="37"/>
      <c r="L131" s="37"/>
      <c r="M131" s="278" t="s">
        <v>5757</v>
      </c>
      <c r="N131" s="37">
        <v>9.9</v>
      </c>
      <c r="O131" s="37"/>
      <c r="P131" s="505">
        <v>44281</v>
      </c>
      <c r="Q131" s="37"/>
      <c r="R131" s="37"/>
      <c r="S131" s="37"/>
      <c r="T131" s="37"/>
      <c r="U131" s="37"/>
      <c r="V131" s="37"/>
      <c r="W131" s="37"/>
      <c r="X131" s="37"/>
      <c r="Y131" s="37"/>
      <c r="Z131" s="506"/>
      <c r="AA131" s="37"/>
      <c r="AB131" s="37"/>
      <c r="AC131" s="37"/>
      <c r="AD131" s="37"/>
      <c r="AE131" s="37"/>
      <c r="AF131" s="37"/>
      <c r="AG131" s="37"/>
      <c r="AH131" s="37"/>
      <c r="AI131" s="37"/>
      <c r="AJ131" s="37"/>
      <c r="AK131" s="37"/>
      <c r="AL131" s="37"/>
      <c r="AM131" s="37"/>
      <c r="AN131" s="37"/>
      <c r="AO131" s="37"/>
      <c r="AP131" s="37"/>
      <c r="AQ131" s="37"/>
      <c r="AR131" s="37"/>
      <c r="AS131" s="37"/>
      <c r="AT131" s="37"/>
      <c r="AU131" s="37"/>
    </row>
    <row r="132" spans="1:47">
      <c r="A132" s="265">
        <v>44266</v>
      </c>
      <c r="B132" s="278" t="s">
        <v>175</v>
      </c>
      <c r="C132" s="37">
        <v>883652697</v>
      </c>
      <c r="D132" s="504" t="s">
        <v>5758</v>
      </c>
      <c r="E132" s="278" t="s">
        <v>139</v>
      </c>
      <c r="F132" s="278" t="s">
        <v>140</v>
      </c>
      <c r="G132" s="278" t="s">
        <v>140</v>
      </c>
      <c r="H132" s="278" t="s">
        <v>148</v>
      </c>
      <c r="I132" s="37"/>
      <c r="J132" s="265">
        <v>44266</v>
      </c>
      <c r="K132" s="37"/>
      <c r="L132" s="37"/>
      <c r="M132" s="278" t="s">
        <v>148</v>
      </c>
      <c r="N132" s="37">
        <v>1</v>
      </c>
      <c r="O132" s="37"/>
      <c r="P132" s="505">
        <v>44266</v>
      </c>
      <c r="Q132" s="278" t="s">
        <v>5759</v>
      </c>
      <c r="R132" s="37"/>
      <c r="S132" s="37"/>
      <c r="T132" s="37"/>
      <c r="U132" s="37"/>
      <c r="V132" s="37"/>
      <c r="W132" s="37"/>
      <c r="X132" s="37"/>
      <c r="Y132" s="37"/>
      <c r="Z132" s="506"/>
      <c r="AA132" s="37"/>
      <c r="AB132" s="37"/>
      <c r="AC132" s="37"/>
      <c r="AD132" s="37"/>
      <c r="AE132" s="37"/>
      <c r="AF132" s="37"/>
      <c r="AG132" s="37"/>
      <c r="AH132" s="37"/>
      <c r="AI132" s="37"/>
      <c r="AJ132" s="37"/>
      <c r="AK132" s="37"/>
      <c r="AL132" s="37"/>
      <c r="AM132" s="37"/>
      <c r="AN132" s="37"/>
      <c r="AO132" s="37"/>
      <c r="AP132" s="37"/>
      <c r="AQ132" s="37"/>
      <c r="AR132" s="37"/>
      <c r="AS132" s="37"/>
      <c r="AT132" s="37"/>
      <c r="AU132" s="37"/>
    </row>
    <row r="133" spans="1:47">
      <c r="A133" s="265">
        <v>44267</v>
      </c>
      <c r="B133" s="278" t="s">
        <v>281</v>
      </c>
      <c r="C133" s="74">
        <v>1133807</v>
      </c>
      <c r="D133" s="187" t="s">
        <v>5760</v>
      </c>
      <c r="E133" s="278" t="s">
        <v>152</v>
      </c>
      <c r="F133" s="278" t="s">
        <v>140</v>
      </c>
      <c r="G133" s="278" t="s">
        <v>140</v>
      </c>
      <c r="H133" s="278" t="s">
        <v>148</v>
      </c>
      <c r="I133" s="37"/>
      <c r="J133" s="265">
        <v>44267</v>
      </c>
      <c r="K133" s="37"/>
      <c r="L133" s="37"/>
      <c r="M133" s="278" t="s">
        <v>148</v>
      </c>
      <c r="N133" s="37">
        <v>165</v>
      </c>
      <c r="O133" s="37"/>
      <c r="P133" s="505">
        <v>44266</v>
      </c>
      <c r="Q133" s="37"/>
      <c r="R133" s="37"/>
      <c r="S133" s="37"/>
      <c r="T133" s="37"/>
      <c r="U133" s="37"/>
      <c r="V133" s="37"/>
      <c r="W133" s="37"/>
      <c r="X133" s="37"/>
      <c r="Y133" s="37"/>
      <c r="Z133" s="506"/>
      <c r="AA133" s="37"/>
      <c r="AB133" s="37"/>
      <c r="AC133" s="37"/>
      <c r="AD133" s="37"/>
      <c r="AE133" s="37"/>
      <c r="AF133" s="37"/>
      <c r="AG133" s="37"/>
      <c r="AH133" s="37"/>
      <c r="AI133" s="37"/>
      <c r="AJ133" s="37"/>
      <c r="AK133" s="37"/>
      <c r="AL133" s="37"/>
      <c r="AM133" s="37"/>
      <c r="AN133" s="37"/>
      <c r="AO133" s="37"/>
      <c r="AP133" s="37"/>
      <c r="AQ133" s="37"/>
      <c r="AR133" s="37"/>
      <c r="AS133" s="37"/>
      <c r="AT133" s="37"/>
      <c r="AU133" s="37"/>
    </row>
    <row r="134" spans="1:47">
      <c r="A134" s="265">
        <v>44266</v>
      </c>
      <c r="B134" s="278" t="s">
        <v>175</v>
      </c>
      <c r="C134" s="37">
        <v>1128897</v>
      </c>
      <c r="D134" s="504" t="s">
        <v>5761</v>
      </c>
      <c r="E134" s="278" t="s">
        <v>152</v>
      </c>
      <c r="F134" s="278" t="s">
        <v>140</v>
      </c>
      <c r="G134" s="278" t="s">
        <v>140</v>
      </c>
      <c r="H134" s="278" t="s">
        <v>142</v>
      </c>
      <c r="I134" s="37"/>
      <c r="J134" s="265">
        <v>44266</v>
      </c>
      <c r="K134" s="37"/>
      <c r="L134" s="37"/>
      <c r="M134" s="278" t="s">
        <v>142</v>
      </c>
      <c r="N134" s="37">
        <v>230.5</v>
      </c>
      <c r="O134" s="37"/>
      <c r="P134" s="505">
        <v>44265</v>
      </c>
      <c r="Q134" s="37"/>
      <c r="R134" s="37"/>
      <c r="S134" s="37"/>
      <c r="T134" s="37"/>
      <c r="U134" s="37"/>
      <c r="V134" s="37"/>
      <c r="W134" s="37"/>
      <c r="X134" s="37"/>
      <c r="Y134" s="37"/>
      <c r="Z134" s="506"/>
      <c r="AA134" s="37"/>
      <c r="AB134" s="37"/>
      <c r="AC134" s="37"/>
      <c r="AD134" s="37"/>
      <c r="AE134" s="37"/>
      <c r="AF134" s="37"/>
      <c r="AG134" s="37"/>
      <c r="AH134" s="37"/>
      <c r="AI134" s="37"/>
      <c r="AJ134" s="37"/>
      <c r="AK134" s="37"/>
      <c r="AL134" s="37"/>
      <c r="AM134" s="37"/>
      <c r="AN134" s="37"/>
      <c r="AO134" s="37"/>
      <c r="AP134" s="37"/>
      <c r="AQ134" s="37"/>
      <c r="AR134" s="37"/>
      <c r="AS134" s="37"/>
      <c r="AT134" s="37"/>
      <c r="AU134" s="37"/>
    </row>
    <row r="135" spans="1:47">
      <c r="A135" s="265">
        <v>44284</v>
      </c>
      <c r="B135" s="278" t="s">
        <v>5491</v>
      </c>
      <c r="C135" s="76">
        <v>10221110</v>
      </c>
      <c r="D135" s="511" t="s">
        <v>5762</v>
      </c>
      <c r="E135" s="278" t="s">
        <v>139</v>
      </c>
      <c r="F135" s="278" t="s">
        <v>140</v>
      </c>
      <c r="G135" s="278" t="s">
        <v>140</v>
      </c>
      <c r="H135" s="278" t="s">
        <v>401</v>
      </c>
      <c r="I135" s="37"/>
      <c r="J135" s="505">
        <v>44284</v>
      </c>
      <c r="K135" s="37"/>
      <c r="L135" s="37"/>
      <c r="M135" s="278" t="s">
        <v>401</v>
      </c>
      <c r="N135" s="37">
        <v>22231.32</v>
      </c>
      <c r="O135" s="37"/>
      <c r="P135" s="505">
        <v>44281</v>
      </c>
      <c r="Q135" s="37"/>
      <c r="R135" s="37"/>
      <c r="S135" s="37"/>
      <c r="T135" s="37"/>
      <c r="U135" s="37"/>
      <c r="V135" s="37"/>
      <c r="W135" s="37"/>
      <c r="X135" s="37"/>
      <c r="Y135" s="37"/>
      <c r="Z135" s="506"/>
      <c r="AA135" s="37"/>
      <c r="AB135" s="37"/>
      <c r="AC135" s="37"/>
      <c r="AD135" s="37"/>
      <c r="AE135" s="37"/>
      <c r="AF135" s="37"/>
      <c r="AG135" s="37"/>
      <c r="AH135" s="37"/>
      <c r="AI135" s="37"/>
      <c r="AJ135" s="37"/>
      <c r="AK135" s="37"/>
      <c r="AL135" s="37"/>
      <c r="AM135" s="37"/>
      <c r="AN135" s="37"/>
      <c r="AO135" s="37"/>
      <c r="AP135" s="37"/>
      <c r="AQ135" s="37"/>
      <c r="AR135" s="37"/>
      <c r="AS135" s="37"/>
      <c r="AT135" s="37"/>
      <c r="AU135" s="37"/>
    </row>
    <row r="136" spans="1:47">
      <c r="A136" s="265">
        <v>44281</v>
      </c>
      <c r="B136" s="278" t="s">
        <v>194</v>
      </c>
      <c r="C136" s="37">
        <v>880711729</v>
      </c>
      <c r="D136" s="515" t="s">
        <v>5763</v>
      </c>
      <c r="E136" s="278" t="s">
        <v>139</v>
      </c>
      <c r="F136" s="278" t="s">
        <v>140</v>
      </c>
      <c r="G136" s="278" t="s">
        <v>140</v>
      </c>
      <c r="H136" s="278" t="s">
        <v>168</v>
      </c>
      <c r="I136" s="37"/>
      <c r="J136" s="265">
        <v>44281</v>
      </c>
      <c r="K136" s="37"/>
      <c r="L136" s="37"/>
      <c r="M136" s="278" t="s">
        <v>168</v>
      </c>
      <c r="N136" s="37">
        <v>720</v>
      </c>
      <c r="O136" s="37"/>
      <c r="P136" s="505">
        <v>44281</v>
      </c>
      <c r="Q136" s="37"/>
      <c r="R136" s="37"/>
      <c r="S136" s="37"/>
      <c r="T136" s="37"/>
      <c r="U136" s="37"/>
      <c r="V136" s="37"/>
      <c r="W136" s="37"/>
      <c r="X136" s="37"/>
      <c r="Y136" s="37"/>
      <c r="Z136" s="506"/>
      <c r="AA136" s="37"/>
      <c r="AB136" s="37"/>
      <c r="AC136" s="37"/>
      <c r="AD136" s="37"/>
      <c r="AE136" s="37"/>
      <c r="AF136" s="37"/>
      <c r="AG136" s="37"/>
      <c r="AH136" s="37"/>
      <c r="AI136" s="37"/>
      <c r="AJ136" s="37"/>
      <c r="AK136" s="37"/>
      <c r="AL136" s="37"/>
      <c r="AM136" s="37"/>
      <c r="AN136" s="37"/>
      <c r="AO136" s="37"/>
      <c r="AP136" s="37"/>
      <c r="AQ136" s="37"/>
      <c r="AR136" s="37"/>
      <c r="AS136" s="37"/>
      <c r="AT136" s="37"/>
      <c r="AU136" s="37"/>
    </row>
    <row r="137" spans="1:47">
      <c r="A137" s="265">
        <v>44263</v>
      </c>
      <c r="B137" s="278" t="s">
        <v>5592</v>
      </c>
      <c r="C137" s="37">
        <v>883513091</v>
      </c>
      <c r="D137" s="504" t="s">
        <v>5764</v>
      </c>
      <c r="E137" s="278" t="s">
        <v>139</v>
      </c>
      <c r="F137" s="278" t="s">
        <v>140</v>
      </c>
      <c r="G137" s="278" t="s">
        <v>140</v>
      </c>
      <c r="H137" s="278" t="s">
        <v>1072</v>
      </c>
      <c r="I137" s="37"/>
      <c r="J137" s="265">
        <v>44263</v>
      </c>
      <c r="K137" s="37"/>
      <c r="L137" s="37"/>
      <c r="M137" s="278" t="s">
        <v>1072</v>
      </c>
      <c r="N137" s="37">
        <v>3209</v>
      </c>
      <c r="O137" s="37"/>
      <c r="P137" s="265">
        <v>44260</v>
      </c>
      <c r="Q137" s="37"/>
      <c r="R137" s="37"/>
      <c r="S137" s="37"/>
      <c r="T137" s="37"/>
      <c r="U137" s="37"/>
      <c r="V137" s="37"/>
      <c r="W137" s="37"/>
      <c r="X137" s="37"/>
      <c r="Y137" s="37"/>
      <c r="Z137" s="506"/>
      <c r="AA137" s="37"/>
      <c r="AB137" s="37"/>
      <c r="AC137" s="37"/>
      <c r="AD137" s="37"/>
      <c r="AE137" s="37"/>
      <c r="AF137" s="37"/>
      <c r="AG137" s="37"/>
      <c r="AH137" s="37"/>
      <c r="AI137" s="37"/>
      <c r="AJ137" s="37"/>
      <c r="AK137" s="37"/>
      <c r="AL137" s="37"/>
      <c r="AM137" s="37"/>
      <c r="AN137" s="37"/>
      <c r="AO137" s="37"/>
      <c r="AP137" s="37"/>
      <c r="AQ137" s="37"/>
      <c r="AR137" s="37"/>
      <c r="AS137" s="37"/>
      <c r="AT137" s="37"/>
      <c r="AU137" s="37"/>
    </row>
    <row r="138" spans="1:47">
      <c r="A138" s="265">
        <v>44284</v>
      </c>
      <c r="B138" s="278" t="s">
        <v>5487</v>
      </c>
      <c r="C138" s="37">
        <v>10221628</v>
      </c>
      <c r="D138" s="504" t="s">
        <v>5765</v>
      </c>
      <c r="E138" s="278" t="s">
        <v>152</v>
      </c>
      <c r="F138" s="278" t="s">
        <v>140</v>
      </c>
      <c r="G138" s="278" t="s">
        <v>140</v>
      </c>
      <c r="H138" s="278" t="s">
        <v>142</v>
      </c>
      <c r="I138" s="37"/>
      <c r="J138" s="265">
        <v>44284</v>
      </c>
      <c r="K138" s="37"/>
      <c r="L138" s="37"/>
      <c r="M138" s="278" t="s">
        <v>142</v>
      </c>
      <c r="N138" s="37">
        <v>240.61</v>
      </c>
      <c r="O138" s="37"/>
      <c r="P138" s="505">
        <v>44281</v>
      </c>
      <c r="Q138" s="37"/>
      <c r="R138" s="37"/>
      <c r="S138" s="37"/>
      <c r="T138" s="37"/>
      <c r="U138" s="37"/>
      <c r="V138" s="37"/>
      <c r="W138" s="37"/>
      <c r="X138" s="37"/>
      <c r="Y138" s="37"/>
      <c r="Z138" s="506"/>
      <c r="AA138" s="37"/>
      <c r="AB138" s="37"/>
      <c r="AC138" s="37"/>
      <c r="AD138" s="37"/>
      <c r="AE138" s="37"/>
      <c r="AF138" s="37"/>
      <c r="AG138" s="37"/>
      <c r="AH138" s="37"/>
      <c r="AI138" s="37"/>
      <c r="AJ138" s="37"/>
      <c r="AK138" s="37"/>
      <c r="AL138" s="37"/>
      <c r="AM138" s="37"/>
      <c r="AN138" s="37"/>
      <c r="AO138" s="37"/>
      <c r="AP138" s="37"/>
      <c r="AQ138" s="37"/>
      <c r="AR138" s="37"/>
      <c r="AS138" s="37"/>
      <c r="AT138" s="37"/>
      <c r="AU138" s="37"/>
    </row>
    <row r="139" spans="1:47">
      <c r="A139" s="265">
        <v>44258</v>
      </c>
      <c r="B139" s="278" t="s">
        <v>5487</v>
      </c>
      <c r="C139" s="37">
        <v>883129943</v>
      </c>
      <c r="D139" s="504" t="s">
        <v>5766</v>
      </c>
      <c r="E139" s="278" t="s">
        <v>152</v>
      </c>
      <c r="F139" s="278" t="s">
        <v>140</v>
      </c>
      <c r="G139" s="278" t="s">
        <v>140</v>
      </c>
      <c r="H139" s="278" t="s">
        <v>142</v>
      </c>
      <c r="I139" s="265">
        <v>44258</v>
      </c>
      <c r="J139" s="265">
        <v>44258</v>
      </c>
      <c r="K139" s="37"/>
      <c r="L139" s="37"/>
      <c r="M139" s="278" t="s">
        <v>142</v>
      </c>
      <c r="N139" s="37">
        <v>95</v>
      </c>
      <c r="O139" s="37"/>
      <c r="P139" s="265">
        <v>44258</v>
      </c>
      <c r="Q139" s="278" t="s">
        <v>2989</v>
      </c>
      <c r="R139" s="37"/>
      <c r="S139" s="37"/>
      <c r="T139" s="37"/>
      <c r="U139" s="37"/>
      <c r="V139" s="37"/>
      <c r="W139" s="37"/>
      <c r="X139" s="37"/>
      <c r="Y139" s="37"/>
      <c r="Z139" s="506"/>
      <c r="AA139" s="37"/>
      <c r="AB139" s="37"/>
      <c r="AC139" s="37"/>
      <c r="AD139" s="37"/>
      <c r="AE139" s="37"/>
      <c r="AF139" s="37"/>
      <c r="AG139" s="37"/>
      <c r="AH139" s="37"/>
      <c r="AI139" s="37"/>
      <c r="AJ139" s="37"/>
      <c r="AK139" s="37"/>
      <c r="AL139" s="37"/>
      <c r="AM139" s="37"/>
      <c r="AN139" s="37"/>
      <c r="AO139" s="37"/>
      <c r="AP139" s="37"/>
      <c r="AQ139" s="37"/>
      <c r="AR139" s="37"/>
      <c r="AS139" s="37"/>
      <c r="AT139" s="37"/>
      <c r="AU139" s="37"/>
    </row>
    <row r="140" spans="1:47">
      <c r="A140" s="265">
        <v>44270</v>
      </c>
      <c r="B140" s="278" t="s">
        <v>154</v>
      </c>
      <c r="C140" s="37">
        <v>880028589</v>
      </c>
      <c r="D140" s="504" t="s">
        <v>5767</v>
      </c>
      <c r="E140" s="278" t="s">
        <v>139</v>
      </c>
      <c r="F140" s="278" t="s">
        <v>140</v>
      </c>
      <c r="G140" s="278" t="s">
        <v>140</v>
      </c>
      <c r="H140" s="278"/>
      <c r="I140" s="37"/>
      <c r="J140" s="265">
        <v>44270</v>
      </c>
      <c r="K140" s="37"/>
      <c r="L140" s="37"/>
      <c r="M140" s="278" t="s">
        <v>340</v>
      </c>
      <c r="N140" s="37">
        <v>625</v>
      </c>
      <c r="O140" s="37"/>
      <c r="P140" s="505">
        <v>44267</v>
      </c>
      <c r="Q140" s="37"/>
      <c r="R140" s="37"/>
      <c r="S140" s="37"/>
      <c r="T140" s="37"/>
      <c r="U140" s="37"/>
      <c r="V140" s="37"/>
      <c r="W140" s="37"/>
      <c r="X140" s="37"/>
      <c r="Y140" s="37"/>
      <c r="Z140" s="506"/>
      <c r="AA140" s="37"/>
      <c r="AB140" s="37"/>
      <c r="AC140" s="37"/>
      <c r="AD140" s="37"/>
      <c r="AE140" s="37"/>
      <c r="AF140" s="37"/>
      <c r="AG140" s="37"/>
      <c r="AH140" s="37"/>
      <c r="AI140" s="37"/>
      <c r="AJ140" s="37"/>
      <c r="AK140" s="37"/>
      <c r="AL140" s="37"/>
      <c r="AM140" s="37"/>
      <c r="AN140" s="37"/>
      <c r="AO140" s="37"/>
      <c r="AP140" s="37"/>
      <c r="AQ140" s="37"/>
      <c r="AR140" s="37"/>
      <c r="AS140" s="37"/>
      <c r="AT140" s="37"/>
      <c r="AU140" s="37"/>
    </row>
    <row r="141" spans="1:47">
      <c r="A141" s="265">
        <v>44278</v>
      </c>
      <c r="B141" s="278" t="s">
        <v>154</v>
      </c>
      <c r="C141" s="37">
        <v>880028589</v>
      </c>
      <c r="D141" s="504" t="s">
        <v>5767</v>
      </c>
      <c r="E141" s="278" t="s">
        <v>139</v>
      </c>
      <c r="F141" s="278" t="s">
        <v>140</v>
      </c>
      <c r="G141" s="278" t="s">
        <v>140</v>
      </c>
      <c r="H141" s="278"/>
      <c r="I141" s="37"/>
      <c r="J141" s="265">
        <v>44278</v>
      </c>
      <c r="K141" s="37"/>
      <c r="L141" s="37"/>
      <c r="M141" s="278" t="s">
        <v>148</v>
      </c>
      <c r="N141" s="37">
        <v>48</v>
      </c>
      <c r="O141" s="37"/>
      <c r="P141" s="505">
        <v>44271</v>
      </c>
      <c r="Q141" s="37"/>
      <c r="R141" s="37"/>
      <c r="S141" s="37"/>
      <c r="T141" s="37"/>
      <c r="U141" s="37"/>
      <c r="V141" s="37"/>
      <c r="W141" s="37"/>
      <c r="X141" s="37"/>
      <c r="Y141" s="37"/>
      <c r="Z141" s="506"/>
      <c r="AA141" s="37"/>
      <c r="AB141" s="37"/>
      <c r="AC141" s="37"/>
      <c r="AD141" s="37"/>
      <c r="AE141" s="37"/>
      <c r="AF141" s="37"/>
      <c r="AG141" s="37"/>
      <c r="AH141" s="37"/>
      <c r="AI141" s="37"/>
      <c r="AJ141" s="37"/>
      <c r="AK141" s="37"/>
      <c r="AL141" s="37"/>
      <c r="AM141" s="37"/>
      <c r="AN141" s="37"/>
      <c r="AO141" s="37"/>
      <c r="AP141" s="37"/>
      <c r="AQ141" s="37"/>
      <c r="AR141" s="37"/>
      <c r="AS141" s="37"/>
      <c r="AT141" s="37"/>
      <c r="AU141" s="37"/>
    </row>
    <row r="142" spans="1:47">
      <c r="A142" s="505">
        <v>44279</v>
      </c>
      <c r="B142" s="278" t="s">
        <v>156</v>
      </c>
      <c r="C142" s="76">
        <v>10183419</v>
      </c>
      <c r="D142" s="511" t="s">
        <v>5768</v>
      </c>
      <c r="E142" s="278" t="s">
        <v>139</v>
      </c>
      <c r="F142" s="278" t="s">
        <v>140</v>
      </c>
      <c r="G142" s="278" t="s">
        <v>140</v>
      </c>
      <c r="H142" s="278" t="s">
        <v>142</v>
      </c>
      <c r="I142" s="37"/>
      <c r="J142" s="265">
        <v>44279</v>
      </c>
      <c r="K142" s="37"/>
      <c r="L142" s="37"/>
      <c r="M142" s="278" t="s">
        <v>142</v>
      </c>
      <c r="N142" s="37">
        <v>7677.59</v>
      </c>
      <c r="O142" s="37"/>
      <c r="P142" s="505">
        <v>44278</v>
      </c>
      <c r="Q142" s="37"/>
      <c r="R142" s="37"/>
      <c r="S142" s="37"/>
      <c r="T142" s="37"/>
      <c r="U142" s="37"/>
      <c r="V142" s="37"/>
      <c r="W142" s="37"/>
      <c r="X142" s="37"/>
      <c r="Y142" s="37"/>
      <c r="Z142" s="506"/>
      <c r="AA142" s="37"/>
      <c r="AB142" s="37"/>
      <c r="AC142" s="37"/>
      <c r="AD142" s="37"/>
      <c r="AE142" s="37"/>
      <c r="AF142" s="37"/>
      <c r="AG142" s="37"/>
      <c r="AH142" s="37"/>
      <c r="AI142" s="37"/>
      <c r="AJ142" s="37"/>
      <c r="AK142" s="37"/>
      <c r="AL142" s="37"/>
      <c r="AM142" s="37"/>
      <c r="AN142" s="37"/>
      <c r="AO142" s="37"/>
      <c r="AP142" s="37"/>
      <c r="AQ142" s="37"/>
      <c r="AR142" s="37"/>
      <c r="AS142" s="37"/>
      <c r="AT142" s="37"/>
      <c r="AU142" s="37"/>
    </row>
    <row r="143" spans="1:47">
      <c r="A143" s="505">
        <v>44278</v>
      </c>
      <c r="B143" s="278" t="s">
        <v>175</v>
      </c>
      <c r="C143" s="37">
        <v>883578728</v>
      </c>
      <c r="D143" s="504" t="s">
        <v>5769</v>
      </c>
      <c r="E143" s="278" t="s">
        <v>139</v>
      </c>
      <c r="F143" s="278" t="s">
        <v>140</v>
      </c>
      <c r="G143" s="278" t="s">
        <v>140</v>
      </c>
      <c r="H143" s="278" t="s">
        <v>142</v>
      </c>
      <c r="I143" s="37"/>
      <c r="J143" s="265">
        <v>44278</v>
      </c>
      <c r="K143" s="37"/>
      <c r="L143" s="37"/>
      <c r="M143" s="278" t="s">
        <v>142</v>
      </c>
      <c r="N143" s="37">
        <v>1690</v>
      </c>
      <c r="O143" s="37"/>
      <c r="P143" s="505">
        <v>44278</v>
      </c>
      <c r="Q143" s="37"/>
      <c r="R143" s="37"/>
      <c r="S143" s="37"/>
      <c r="T143" s="37"/>
      <c r="U143" s="37"/>
      <c r="V143" s="37"/>
      <c r="W143" s="37"/>
      <c r="X143" s="37"/>
      <c r="Y143" s="37"/>
      <c r="Z143" s="506"/>
      <c r="AA143" s="37"/>
      <c r="AB143" s="37"/>
      <c r="AC143" s="37"/>
      <c r="AD143" s="37"/>
      <c r="AE143" s="37"/>
      <c r="AF143" s="37"/>
      <c r="AG143" s="37"/>
      <c r="AH143" s="37"/>
      <c r="AI143" s="37"/>
      <c r="AJ143" s="37"/>
      <c r="AK143" s="37"/>
      <c r="AL143" s="37"/>
      <c r="AM143" s="37"/>
      <c r="AN143" s="37"/>
      <c r="AO143" s="37"/>
      <c r="AP143" s="37"/>
      <c r="AQ143" s="37"/>
      <c r="AR143" s="37"/>
      <c r="AS143" s="37"/>
      <c r="AT143" s="37"/>
      <c r="AU143" s="37"/>
    </row>
    <row r="144" spans="1:47">
      <c r="A144" s="265">
        <v>44259</v>
      </c>
      <c r="B144" s="278" t="s">
        <v>194</v>
      </c>
      <c r="C144" s="37">
        <v>883534034</v>
      </c>
      <c r="D144" s="516" t="s">
        <v>5770</v>
      </c>
      <c r="E144" s="278" t="s">
        <v>139</v>
      </c>
      <c r="F144" s="278" t="s">
        <v>140</v>
      </c>
      <c r="G144" s="278" t="s">
        <v>140</v>
      </c>
      <c r="H144" s="278" t="s">
        <v>148</v>
      </c>
      <c r="I144" s="265">
        <v>44259</v>
      </c>
      <c r="J144" s="265">
        <v>44259</v>
      </c>
      <c r="K144" s="37"/>
      <c r="L144" s="37"/>
      <c r="M144" s="278" t="s">
        <v>148</v>
      </c>
      <c r="N144" s="37">
        <v>54</v>
      </c>
      <c r="O144" s="37"/>
      <c r="P144" s="265">
        <v>44258</v>
      </c>
      <c r="Q144" s="37"/>
      <c r="R144" s="37"/>
      <c r="S144" s="37"/>
      <c r="T144" s="37"/>
      <c r="U144" s="37"/>
      <c r="V144" s="37"/>
      <c r="W144" s="37"/>
      <c r="X144" s="37"/>
      <c r="Y144" s="37"/>
      <c r="Z144" s="506"/>
      <c r="AA144" s="37"/>
      <c r="AB144" s="37"/>
      <c r="AC144" s="37"/>
      <c r="AD144" s="37"/>
      <c r="AE144" s="37"/>
      <c r="AF144" s="37"/>
      <c r="AG144" s="37"/>
      <c r="AH144" s="37"/>
      <c r="AI144" s="37"/>
      <c r="AJ144" s="37"/>
      <c r="AK144" s="37"/>
      <c r="AL144" s="37"/>
      <c r="AM144" s="37"/>
      <c r="AN144" s="37"/>
      <c r="AO144" s="37"/>
      <c r="AP144" s="37"/>
      <c r="AQ144" s="37"/>
      <c r="AR144" s="37"/>
      <c r="AS144" s="37"/>
      <c r="AT144" s="37"/>
      <c r="AU144" s="37"/>
    </row>
    <row r="145" spans="1:47">
      <c r="A145" s="265">
        <v>44256</v>
      </c>
      <c r="B145" s="278" t="s">
        <v>154</v>
      </c>
      <c r="C145" s="37">
        <v>883528210</v>
      </c>
      <c r="D145" s="504" t="s">
        <v>5771</v>
      </c>
      <c r="E145" s="278" t="s">
        <v>139</v>
      </c>
      <c r="F145" s="278" t="s">
        <v>140</v>
      </c>
      <c r="G145" s="278" t="s">
        <v>140</v>
      </c>
      <c r="H145" s="278" t="s">
        <v>142</v>
      </c>
      <c r="I145" s="265">
        <v>44256</v>
      </c>
      <c r="J145" s="265">
        <v>44256</v>
      </c>
      <c r="K145" s="37"/>
      <c r="L145" s="37"/>
      <c r="M145" s="278" t="s">
        <v>1066</v>
      </c>
      <c r="N145" s="37">
        <v>1454</v>
      </c>
      <c r="O145" s="37"/>
      <c r="P145" s="278" t="s">
        <v>5772</v>
      </c>
      <c r="Q145" s="37"/>
      <c r="R145" s="37"/>
      <c r="S145" s="37"/>
      <c r="T145" s="37"/>
      <c r="U145" s="37"/>
      <c r="V145" s="37"/>
      <c r="W145" s="37"/>
      <c r="X145" s="37"/>
      <c r="Y145" s="37"/>
      <c r="Z145" s="506"/>
      <c r="AA145" s="37"/>
      <c r="AB145" s="37"/>
      <c r="AC145" s="37"/>
      <c r="AD145" s="37"/>
      <c r="AE145" s="37"/>
      <c r="AF145" s="37"/>
      <c r="AG145" s="37"/>
      <c r="AH145" s="37"/>
      <c r="AI145" s="37"/>
      <c r="AJ145" s="37"/>
      <c r="AK145" s="37"/>
      <c r="AL145" s="37"/>
      <c r="AM145" s="37"/>
      <c r="AN145" s="37"/>
      <c r="AO145" s="37"/>
      <c r="AP145" s="37"/>
      <c r="AQ145" s="37"/>
      <c r="AR145" s="37"/>
      <c r="AS145" s="37"/>
      <c r="AT145" s="37"/>
      <c r="AU145" s="37"/>
    </row>
    <row r="146" spans="1:47">
      <c r="A146" s="265">
        <v>44264</v>
      </c>
      <c r="B146" s="278" t="s">
        <v>5487</v>
      </c>
      <c r="C146" s="37">
        <v>883522571</v>
      </c>
      <c r="D146" s="504" t="s">
        <v>5773</v>
      </c>
      <c r="E146" s="278" t="s">
        <v>152</v>
      </c>
      <c r="F146" s="278" t="s">
        <v>140</v>
      </c>
      <c r="G146" s="278" t="s">
        <v>140</v>
      </c>
      <c r="H146" s="278" t="s">
        <v>148</v>
      </c>
      <c r="I146" s="265">
        <v>44264</v>
      </c>
      <c r="J146" s="265">
        <v>44264</v>
      </c>
      <c r="K146" s="37"/>
      <c r="L146" s="37"/>
      <c r="M146" s="278" t="s">
        <v>148</v>
      </c>
      <c r="N146" s="37">
        <v>12</v>
      </c>
      <c r="O146" s="37"/>
      <c r="P146" s="265">
        <v>44263</v>
      </c>
      <c r="Q146" s="37"/>
      <c r="R146" s="37"/>
      <c r="S146" s="37"/>
      <c r="T146" s="37"/>
      <c r="U146" s="37"/>
      <c r="V146" s="37"/>
      <c r="W146" s="37"/>
      <c r="X146" s="37"/>
      <c r="Y146" s="37"/>
      <c r="Z146" s="506"/>
      <c r="AA146" s="37"/>
      <c r="AB146" s="37"/>
      <c r="AC146" s="37"/>
      <c r="AD146" s="37"/>
      <c r="AE146" s="37"/>
      <c r="AF146" s="37"/>
      <c r="AG146" s="37"/>
      <c r="AH146" s="37"/>
      <c r="AI146" s="37"/>
      <c r="AJ146" s="37"/>
      <c r="AK146" s="37"/>
      <c r="AL146" s="37"/>
      <c r="AM146" s="37"/>
      <c r="AN146" s="37"/>
      <c r="AO146" s="37"/>
      <c r="AP146" s="37"/>
      <c r="AQ146" s="37"/>
      <c r="AR146" s="37"/>
      <c r="AS146" s="37"/>
      <c r="AT146" s="37"/>
      <c r="AU146" s="37"/>
    </row>
    <row r="147" spans="1:47">
      <c r="A147" s="265">
        <v>44273</v>
      </c>
      <c r="B147" s="278" t="s">
        <v>154</v>
      </c>
      <c r="C147" s="37">
        <v>883520713</v>
      </c>
      <c r="D147" s="504" t="s">
        <v>5774</v>
      </c>
      <c r="E147" s="278" t="s">
        <v>139</v>
      </c>
      <c r="F147" s="278" t="s">
        <v>140</v>
      </c>
      <c r="G147" s="278" t="s">
        <v>140</v>
      </c>
      <c r="H147" s="278" t="s">
        <v>499</v>
      </c>
      <c r="I147" s="37"/>
      <c r="J147" s="265">
        <v>44273</v>
      </c>
      <c r="K147" s="37"/>
      <c r="L147" s="37"/>
      <c r="M147" s="278" t="s">
        <v>499</v>
      </c>
      <c r="N147" s="37">
        <v>288</v>
      </c>
      <c r="O147" s="37"/>
      <c r="P147" s="265">
        <v>44273</v>
      </c>
      <c r="Q147" s="37"/>
      <c r="R147" s="37"/>
      <c r="S147" s="37"/>
      <c r="T147" s="37"/>
      <c r="U147" s="37"/>
      <c r="V147" s="37"/>
      <c r="W147" s="37"/>
      <c r="X147" s="37"/>
      <c r="Y147" s="37"/>
      <c r="Z147" s="506"/>
      <c r="AA147" s="37"/>
      <c r="AB147" s="37"/>
      <c r="AC147" s="37"/>
      <c r="AD147" s="37"/>
      <c r="AE147" s="37"/>
      <c r="AF147" s="37"/>
      <c r="AG147" s="37"/>
      <c r="AH147" s="37"/>
      <c r="AI147" s="37"/>
      <c r="AJ147" s="37"/>
      <c r="AK147" s="37"/>
      <c r="AL147" s="37"/>
      <c r="AM147" s="37"/>
      <c r="AN147" s="37"/>
      <c r="AO147" s="37"/>
      <c r="AP147" s="37"/>
      <c r="AQ147" s="37"/>
      <c r="AR147" s="37"/>
      <c r="AS147" s="37"/>
      <c r="AT147" s="37"/>
      <c r="AU147" s="37"/>
    </row>
    <row r="148" spans="1:47">
      <c r="A148" s="265">
        <v>44267</v>
      </c>
      <c r="B148" s="278" t="s">
        <v>178</v>
      </c>
      <c r="C148" s="37">
        <v>883517036</v>
      </c>
      <c r="D148" s="517" t="s">
        <v>5775</v>
      </c>
      <c r="E148" s="278" t="s">
        <v>139</v>
      </c>
      <c r="F148" s="278" t="s">
        <v>140</v>
      </c>
      <c r="G148" s="278" t="s">
        <v>140</v>
      </c>
      <c r="H148" s="278" t="s">
        <v>3224</v>
      </c>
      <c r="I148" s="37"/>
      <c r="J148" s="265">
        <v>44267</v>
      </c>
      <c r="K148" s="37"/>
      <c r="L148" s="37"/>
      <c r="M148" s="278" t="s">
        <v>3224</v>
      </c>
      <c r="N148" s="37">
        <v>1197</v>
      </c>
      <c r="O148" s="37"/>
      <c r="P148" s="505">
        <v>44266</v>
      </c>
      <c r="Q148" s="37"/>
      <c r="R148" s="37"/>
      <c r="S148" s="37"/>
      <c r="T148" s="37"/>
      <c r="U148" s="37"/>
      <c r="V148" s="37"/>
      <c r="W148" s="37"/>
      <c r="X148" s="37"/>
      <c r="Y148" s="37"/>
      <c r="Z148" s="506"/>
      <c r="AA148" s="37"/>
      <c r="AB148" s="37"/>
      <c r="AC148" s="37"/>
      <c r="AD148" s="37"/>
      <c r="AE148" s="37"/>
      <c r="AF148" s="37"/>
      <c r="AG148" s="37"/>
      <c r="AH148" s="37"/>
      <c r="AI148" s="37"/>
      <c r="AJ148" s="37"/>
      <c r="AK148" s="37"/>
      <c r="AL148" s="37"/>
      <c r="AM148" s="37"/>
      <c r="AN148" s="37"/>
      <c r="AO148" s="37"/>
      <c r="AP148" s="37"/>
      <c r="AQ148" s="37"/>
      <c r="AR148" s="37"/>
      <c r="AS148" s="37"/>
      <c r="AT148" s="37"/>
      <c r="AU148" s="37"/>
    </row>
    <row r="149" spans="1:47">
      <c r="A149" s="265">
        <v>44267</v>
      </c>
      <c r="B149" s="278" t="s">
        <v>5487</v>
      </c>
      <c r="C149" s="37">
        <v>883512152</v>
      </c>
      <c r="D149" s="504" t="s">
        <v>5776</v>
      </c>
      <c r="E149" s="278" t="s">
        <v>139</v>
      </c>
      <c r="F149" s="278" t="s">
        <v>140</v>
      </c>
      <c r="G149" s="278" t="s">
        <v>140</v>
      </c>
      <c r="H149" s="278" t="s">
        <v>5777</v>
      </c>
      <c r="I149" s="37"/>
      <c r="J149" s="265">
        <v>44267</v>
      </c>
      <c r="K149" s="37"/>
      <c r="L149" s="37"/>
      <c r="M149" s="278" t="s">
        <v>5777</v>
      </c>
      <c r="N149" s="37">
        <v>19548</v>
      </c>
      <c r="O149" s="37"/>
      <c r="P149" s="505">
        <v>44267</v>
      </c>
      <c r="Q149" s="37"/>
      <c r="R149" s="37"/>
      <c r="S149" s="37"/>
      <c r="T149" s="37"/>
      <c r="U149" s="37"/>
      <c r="V149" s="37"/>
      <c r="W149" s="37"/>
      <c r="X149" s="37"/>
      <c r="Y149" s="37"/>
      <c r="Z149" s="506"/>
      <c r="AA149" s="37"/>
      <c r="AB149" s="37"/>
      <c r="AC149" s="37"/>
      <c r="AD149" s="37"/>
      <c r="AE149" s="37"/>
      <c r="AF149" s="37"/>
      <c r="AG149" s="37"/>
      <c r="AH149" s="37"/>
      <c r="AI149" s="37"/>
      <c r="AJ149" s="37"/>
      <c r="AK149" s="37"/>
      <c r="AL149" s="37"/>
      <c r="AM149" s="37"/>
      <c r="AN149" s="37"/>
      <c r="AO149" s="37"/>
      <c r="AP149" s="37"/>
      <c r="AQ149" s="37"/>
      <c r="AR149" s="37"/>
      <c r="AS149" s="37"/>
      <c r="AT149" s="37"/>
      <c r="AU149" s="37"/>
    </row>
    <row r="150" spans="1:47">
      <c r="A150" s="265">
        <v>44267</v>
      </c>
      <c r="B150" s="278" t="s">
        <v>5487</v>
      </c>
      <c r="C150" s="37">
        <v>883512152</v>
      </c>
      <c r="D150" s="504" t="s">
        <v>5776</v>
      </c>
      <c r="E150" s="278" t="s">
        <v>139</v>
      </c>
      <c r="F150" s="278" t="s">
        <v>140</v>
      </c>
      <c r="G150" s="278" t="s">
        <v>140</v>
      </c>
      <c r="H150" s="278" t="s">
        <v>1546</v>
      </c>
      <c r="I150" s="37"/>
      <c r="J150" s="265">
        <v>44267</v>
      </c>
      <c r="K150" s="37"/>
      <c r="L150" s="37"/>
      <c r="M150" s="278" t="s">
        <v>1546</v>
      </c>
      <c r="N150" s="37">
        <v>18699</v>
      </c>
      <c r="O150" s="37"/>
      <c r="P150" s="505">
        <v>44267</v>
      </c>
      <c r="Q150" s="37"/>
      <c r="R150" s="37"/>
      <c r="S150" s="37"/>
      <c r="T150" s="37"/>
      <c r="U150" s="37"/>
      <c r="V150" s="37"/>
      <c r="W150" s="37"/>
      <c r="X150" s="37"/>
      <c r="Y150" s="37"/>
      <c r="Z150" s="506"/>
      <c r="AA150" s="37"/>
      <c r="AB150" s="37"/>
      <c r="AC150" s="37"/>
      <c r="AD150" s="37"/>
      <c r="AE150" s="37"/>
      <c r="AF150" s="37"/>
      <c r="AG150" s="37"/>
      <c r="AH150" s="37"/>
      <c r="AI150" s="37"/>
      <c r="AJ150" s="37"/>
      <c r="AK150" s="37"/>
      <c r="AL150" s="37"/>
      <c r="AM150" s="37"/>
      <c r="AN150" s="37"/>
      <c r="AO150" s="37"/>
      <c r="AP150" s="37"/>
      <c r="AQ150" s="37"/>
      <c r="AR150" s="37"/>
      <c r="AS150" s="37"/>
      <c r="AT150" s="37"/>
      <c r="AU150" s="37"/>
    </row>
    <row r="151" spans="1:47">
      <c r="A151" s="265">
        <v>44267</v>
      </c>
      <c r="B151" s="278" t="s">
        <v>5487</v>
      </c>
      <c r="C151" s="37">
        <v>883512152</v>
      </c>
      <c r="D151" s="504" t="s">
        <v>5776</v>
      </c>
      <c r="E151" s="278" t="s">
        <v>139</v>
      </c>
      <c r="F151" s="278" t="s">
        <v>140</v>
      </c>
      <c r="G151" s="278" t="s">
        <v>140</v>
      </c>
      <c r="H151" s="278" t="s">
        <v>1329</v>
      </c>
      <c r="I151" s="37"/>
      <c r="J151" s="265">
        <v>44267</v>
      </c>
      <c r="K151" s="37"/>
      <c r="L151" s="37"/>
      <c r="M151" s="278" t="s">
        <v>1329</v>
      </c>
      <c r="N151" s="37">
        <v>11389</v>
      </c>
      <c r="O151" s="37"/>
      <c r="P151" s="505">
        <v>44267</v>
      </c>
      <c r="Q151" s="37"/>
      <c r="R151" s="37"/>
      <c r="S151" s="37"/>
      <c r="T151" s="37"/>
      <c r="U151" s="37"/>
      <c r="V151" s="37"/>
      <c r="W151" s="37"/>
      <c r="X151" s="37"/>
      <c r="Y151" s="37"/>
      <c r="Z151" s="506"/>
      <c r="AA151" s="37"/>
      <c r="AB151" s="37"/>
      <c r="AC151" s="37"/>
      <c r="AD151" s="37"/>
      <c r="AE151" s="37"/>
      <c r="AF151" s="37"/>
      <c r="AG151" s="37"/>
      <c r="AH151" s="37"/>
      <c r="AI151" s="37"/>
      <c r="AJ151" s="37"/>
      <c r="AK151" s="37"/>
      <c r="AL151" s="37"/>
      <c r="AM151" s="37"/>
      <c r="AN151" s="37"/>
      <c r="AO151" s="37"/>
      <c r="AP151" s="37"/>
      <c r="AQ151" s="37"/>
      <c r="AR151" s="37"/>
      <c r="AS151" s="37"/>
      <c r="AT151" s="37"/>
      <c r="AU151" s="37"/>
    </row>
    <row r="152" spans="1:47">
      <c r="A152" s="265">
        <v>44267</v>
      </c>
      <c r="B152" s="278" t="s">
        <v>5487</v>
      </c>
      <c r="C152" s="37">
        <v>883512152</v>
      </c>
      <c r="D152" s="504" t="s">
        <v>5776</v>
      </c>
      <c r="E152" s="278" t="s">
        <v>139</v>
      </c>
      <c r="F152" s="278" t="s">
        <v>140</v>
      </c>
      <c r="G152" s="278" t="s">
        <v>140</v>
      </c>
      <c r="H152" s="278" t="s">
        <v>182</v>
      </c>
      <c r="I152" s="37"/>
      <c r="J152" s="265">
        <v>44267</v>
      </c>
      <c r="K152" s="37"/>
      <c r="L152" s="37"/>
      <c r="M152" s="278" t="s">
        <v>182</v>
      </c>
      <c r="N152" s="37">
        <v>9561</v>
      </c>
      <c r="O152" s="37"/>
      <c r="P152" s="505">
        <v>44267</v>
      </c>
      <c r="Q152" s="37"/>
      <c r="R152" s="37"/>
      <c r="S152" s="37"/>
      <c r="T152" s="37"/>
      <c r="U152" s="37"/>
      <c r="V152" s="37"/>
      <c r="W152" s="37"/>
      <c r="X152" s="37"/>
      <c r="Y152" s="37"/>
      <c r="Z152" s="506"/>
      <c r="AA152" s="37"/>
      <c r="AB152" s="37"/>
      <c r="AC152" s="37"/>
      <c r="AD152" s="37"/>
      <c r="AE152" s="37"/>
      <c r="AF152" s="37"/>
      <c r="AG152" s="37"/>
      <c r="AH152" s="37"/>
      <c r="AI152" s="37"/>
      <c r="AJ152" s="37"/>
      <c r="AK152" s="37"/>
      <c r="AL152" s="37"/>
      <c r="AM152" s="37"/>
      <c r="AN152" s="37"/>
      <c r="AO152" s="37"/>
      <c r="AP152" s="37"/>
      <c r="AQ152" s="37"/>
      <c r="AR152" s="37"/>
      <c r="AS152" s="37"/>
      <c r="AT152" s="37"/>
      <c r="AU152" s="37"/>
    </row>
    <row r="153" spans="1:47">
      <c r="A153" s="265">
        <v>44267</v>
      </c>
      <c r="B153" s="278" t="s">
        <v>5487</v>
      </c>
      <c r="C153" s="37">
        <v>883512152</v>
      </c>
      <c r="D153" s="504" t="s">
        <v>5776</v>
      </c>
      <c r="E153" s="278" t="s">
        <v>139</v>
      </c>
      <c r="F153" s="278" t="s">
        <v>140</v>
      </c>
      <c r="G153" s="278" t="s">
        <v>140</v>
      </c>
      <c r="H153" s="278" t="s">
        <v>5778</v>
      </c>
      <c r="I153" s="37"/>
      <c r="J153" s="265">
        <v>44267</v>
      </c>
      <c r="K153" s="37"/>
      <c r="L153" s="37"/>
      <c r="M153" s="278" t="s">
        <v>5778</v>
      </c>
      <c r="N153" s="37">
        <v>7980</v>
      </c>
      <c r="O153" s="37"/>
      <c r="P153" s="505">
        <v>44267</v>
      </c>
      <c r="Q153" s="37"/>
      <c r="R153" s="37"/>
      <c r="S153" s="37"/>
      <c r="T153" s="37"/>
      <c r="U153" s="37"/>
      <c r="V153" s="37"/>
      <c r="W153" s="37"/>
      <c r="X153" s="37"/>
      <c r="Y153" s="37"/>
      <c r="Z153" s="506"/>
      <c r="AA153" s="37"/>
      <c r="AB153" s="37"/>
      <c r="AC153" s="37"/>
      <c r="AD153" s="37"/>
      <c r="AE153" s="37"/>
      <c r="AF153" s="37"/>
      <c r="AG153" s="37"/>
      <c r="AH153" s="37"/>
      <c r="AI153" s="37"/>
      <c r="AJ153" s="37"/>
      <c r="AK153" s="37"/>
      <c r="AL153" s="37"/>
      <c r="AM153" s="37"/>
      <c r="AN153" s="37"/>
      <c r="AO153" s="37"/>
      <c r="AP153" s="37"/>
      <c r="AQ153" s="37"/>
      <c r="AR153" s="37"/>
      <c r="AS153" s="37"/>
      <c r="AT153" s="37"/>
      <c r="AU153" s="37"/>
    </row>
    <row r="154" spans="1:47">
      <c r="A154" s="265">
        <v>44267</v>
      </c>
      <c r="B154" s="278" t="s">
        <v>5487</v>
      </c>
      <c r="C154" s="37">
        <v>883512152</v>
      </c>
      <c r="D154" s="504" t="s">
        <v>5776</v>
      </c>
      <c r="E154" s="278" t="s">
        <v>139</v>
      </c>
      <c r="F154" s="278" t="s">
        <v>140</v>
      </c>
      <c r="G154" s="278" t="s">
        <v>140</v>
      </c>
      <c r="H154" s="278" t="s">
        <v>187</v>
      </c>
      <c r="I154" s="37"/>
      <c r="J154" s="265">
        <v>44267</v>
      </c>
      <c r="K154" s="37"/>
      <c r="L154" s="37"/>
      <c r="M154" s="278" t="s">
        <v>187</v>
      </c>
      <c r="N154" s="37">
        <v>3850</v>
      </c>
      <c r="O154" s="37"/>
      <c r="P154" s="505">
        <v>44267</v>
      </c>
      <c r="Q154" s="37"/>
      <c r="R154" s="37"/>
      <c r="S154" s="37"/>
      <c r="T154" s="37"/>
      <c r="U154" s="37"/>
      <c r="V154" s="37"/>
      <c r="W154" s="37"/>
      <c r="X154" s="37"/>
      <c r="Y154" s="37"/>
      <c r="Z154" s="506"/>
      <c r="AA154" s="37"/>
      <c r="AB154" s="37"/>
      <c r="AC154" s="37"/>
      <c r="AD154" s="37"/>
      <c r="AE154" s="37"/>
      <c r="AF154" s="37"/>
      <c r="AG154" s="37"/>
      <c r="AH154" s="37"/>
      <c r="AI154" s="37"/>
      <c r="AJ154" s="37"/>
      <c r="AK154" s="37"/>
      <c r="AL154" s="37"/>
      <c r="AM154" s="37"/>
      <c r="AN154" s="37"/>
      <c r="AO154" s="37"/>
      <c r="AP154" s="37"/>
      <c r="AQ154" s="37"/>
      <c r="AR154" s="37"/>
      <c r="AS154" s="37"/>
      <c r="AT154" s="37"/>
      <c r="AU154" s="37"/>
    </row>
    <row r="155" spans="1:47">
      <c r="A155" s="265">
        <v>44267</v>
      </c>
      <c r="B155" s="278" t="s">
        <v>5487</v>
      </c>
      <c r="C155" s="37">
        <v>883512152</v>
      </c>
      <c r="D155" s="504" t="s">
        <v>5776</v>
      </c>
      <c r="E155" s="278" t="s">
        <v>139</v>
      </c>
      <c r="F155" s="278" t="s">
        <v>140</v>
      </c>
      <c r="G155" s="278" t="s">
        <v>140</v>
      </c>
      <c r="H155" s="278" t="s">
        <v>168</v>
      </c>
      <c r="I155" s="37"/>
      <c r="J155" s="265">
        <v>44267</v>
      </c>
      <c r="K155" s="37"/>
      <c r="L155" s="37"/>
      <c r="M155" s="278" t="s">
        <v>168</v>
      </c>
      <c r="N155" s="37">
        <v>3400</v>
      </c>
      <c r="O155" s="37"/>
      <c r="P155" s="505">
        <v>44267</v>
      </c>
      <c r="Q155" s="37"/>
      <c r="R155" s="37"/>
      <c r="S155" s="37"/>
      <c r="T155" s="37"/>
      <c r="U155" s="37"/>
      <c r="V155" s="37"/>
      <c r="W155" s="37"/>
      <c r="X155" s="37"/>
      <c r="Y155" s="37"/>
      <c r="Z155" s="506"/>
      <c r="AA155" s="37"/>
      <c r="AB155" s="37"/>
      <c r="AC155" s="37"/>
      <c r="AD155" s="37"/>
      <c r="AE155" s="37"/>
      <c r="AF155" s="37"/>
      <c r="AG155" s="37"/>
      <c r="AH155" s="37"/>
      <c r="AI155" s="37"/>
      <c r="AJ155" s="37"/>
      <c r="AK155" s="37"/>
      <c r="AL155" s="37"/>
      <c r="AM155" s="37"/>
      <c r="AN155" s="37"/>
      <c r="AO155" s="37"/>
      <c r="AP155" s="37"/>
      <c r="AQ155" s="37"/>
      <c r="AR155" s="37"/>
      <c r="AS155" s="37"/>
      <c r="AT155" s="37"/>
      <c r="AU155" s="37"/>
    </row>
    <row r="156" spans="1:47">
      <c r="A156" s="265">
        <v>44267</v>
      </c>
      <c r="B156" s="278" t="s">
        <v>5487</v>
      </c>
      <c r="C156" s="37">
        <v>883512152</v>
      </c>
      <c r="D156" s="504" t="s">
        <v>5776</v>
      </c>
      <c r="E156" s="278" t="s">
        <v>139</v>
      </c>
      <c r="F156" s="278" t="s">
        <v>140</v>
      </c>
      <c r="G156" s="278" t="s">
        <v>140</v>
      </c>
      <c r="H156" s="278" t="s">
        <v>656</v>
      </c>
      <c r="I156" s="37"/>
      <c r="J156" s="265">
        <v>44267</v>
      </c>
      <c r="K156" s="37"/>
      <c r="L156" s="37"/>
      <c r="M156" s="278" t="s">
        <v>656</v>
      </c>
      <c r="N156" s="37">
        <v>2395</v>
      </c>
      <c r="O156" s="37"/>
      <c r="P156" s="505">
        <v>44267</v>
      </c>
      <c r="Q156" s="37"/>
      <c r="R156" s="37"/>
      <c r="S156" s="37"/>
      <c r="T156" s="37"/>
      <c r="U156" s="37"/>
      <c r="V156" s="37"/>
      <c r="W156" s="37"/>
      <c r="X156" s="37"/>
      <c r="Y156" s="37"/>
      <c r="Z156" s="506"/>
      <c r="AA156" s="37"/>
      <c r="AB156" s="37"/>
      <c r="AC156" s="37"/>
      <c r="AD156" s="37"/>
      <c r="AE156" s="37"/>
      <c r="AF156" s="37"/>
      <c r="AG156" s="37"/>
      <c r="AH156" s="37"/>
      <c r="AI156" s="37"/>
      <c r="AJ156" s="37"/>
      <c r="AK156" s="37"/>
      <c r="AL156" s="37"/>
      <c r="AM156" s="37"/>
      <c r="AN156" s="37"/>
      <c r="AO156" s="37"/>
      <c r="AP156" s="37"/>
      <c r="AQ156" s="37"/>
      <c r="AR156" s="37"/>
      <c r="AS156" s="37"/>
      <c r="AT156" s="37"/>
      <c r="AU156" s="37"/>
    </row>
    <row r="157" spans="1:47">
      <c r="A157" s="265">
        <v>44267</v>
      </c>
      <c r="B157" s="278" t="s">
        <v>5487</v>
      </c>
      <c r="C157" s="37">
        <v>883512152</v>
      </c>
      <c r="D157" s="504" t="s">
        <v>5776</v>
      </c>
      <c r="E157" s="278" t="s">
        <v>139</v>
      </c>
      <c r="F157" s="278" t="s">
        <v>140</v>
      </c>
      <c r="G157" s="278" t="s">
        <v>140</v>
      </c>
      <c r="H157" s="278" t="s">
        <v>368</v>
      </c>
      <c r="I157" s="37"/>
      <c r="J157" s="265">
        <v>44267</v>
      </c>
      <c r="K157" s="37"/>
      <c r="L157" s="37"/>
      <c r="M157" s="278" t="s">
        <v>368</v>
      </c>
      <c r="N157" s="37">
        <v>1423</v>
      </c>
      <c r="O157" s="37"/>
      <c r="P157" s="505">
        <v>44267</v>
      </c>
      <c r="Q157" s="37"/>
      <c r="R157" s="37"/>
      <c r="S157" s="37"/>
      <c r="T157" s="37"/>
      <c r="U157" s="37"/>
      <c r="V157" s="37"/>
      <c r="W157" s="37"/>
      <c r="X157" s="37"/>
      <c r="Y157" s="37"/>
      <c r="Z157" s="506"/>
      <c r="AA157" s="37"/>
      <c r="AB157" s="37"/>
      <c r="AC157" s="37"/>
      <c r="AD157" s="37"/>
      <c r="AE157" s="37"/>
      <c r="AF157" s="37"/>
      <c r="AG157" s="37"/>
      <c r="AH157" s="37"/>
      <c r="AI157" s="37"/>
      <c r="AJ157" s="37"/>
      <c r="AK157" s="37"/>
      <c r="AL157" s="37"/>
      <c r="AM157" s="37"/>
      <c r="AN157" s="37"/>
      <c r="AO157" s="37"/>
      <c r="AP157" s="37"/>
      <c r="AQ157" s="37"/>
      <c r="AR157" s="37"/>
      <c r="AS157" s="37"/>
      <c r="AT157" s="37"/>
      <c r="AU157" s="37"/>
    </row>
    <row r="158" spans="1:47">
      <c r="A158" s="265">
        <v>44267</v>
      </c>
      <c r="B158" s="278" t="s">
        <v>5487</v>
      </c>
      <c r="C158" s="37">
        <v>883512152</v>
      </c>
      <c r="D158" s="504" t="s">
        <v>5776</v>
      </c>
      <c r="E158" s="278" t="s">
        <v>139</v>
      </c>
      <c r="F158" s="278" t="s">
        <v>140</v>
      </c>
      <c r="G158" s="278" t="s">
        <v>140</v>
      </c>
      <c r="H158" s="278" t="s">
        <v>5779</v>
      </c>
      <c r="I158" s="37"/>
      <c r="J158" s="265">
        <v>44267</v>
      </c>
      <c r="K158" s="37"/>
      <c r="L158" s="37"/>
      <c r="M158" s="278" t="s">
        <v>5779</v>
      </c>
      <c r="N158" s="37">
        <v>1290</v>
      </c>
      <c r="O158" s="37"/>
      <c r="P158" s="505">
        <v>44267</v>
      </c>
      <c r="Q158" s="37"/>
      <c r="R158" s="37"/>
      <c r="S158" s="37"/>
      <c r="T158" s="37"/>
      <c r="U158" s="37"/>
      <c r="V158" s="37"/>
      <c r="W158" s="37"/>
      <c r="X158" s="37"/>
      <c r="Y158" s="37"/>
      <c r="Z158" s="506"/>
      <c r="AA158" s="37"/>
      <c r="AB158" s="37"/>
      <c r="AC158" s="37"/>
      <c r="AD158" s="37"/>
      <c r="AE158" s="37"/>
      <c r="AF158" s="37"/>
      <c r="AG158" s="37"/>
      <c r="AH158" s="37"/>
      <c r="AI158" s="37"/>
      <c r="AJ158" s="37"/>
      <c r="AK158" s="37"/>
      <c r="AL158" s="37"/>
      <c r="AM158" s="37"/>
      <c r="AN158" s="37"/>
      <c r="AO158" s="37"/>
      <c r="AP158" s="37"/>
      <c r="AQ158" s="37"/>
      <c r="AR158" s="37"/>
      <c r="AS158" s="37"/>
      <c r="AT158" s="37"/>
      <c r="AU158" s="37"/>
    </row>
    <row r="159" spans="1:47">
      <c r="A159" s="265">
        <v>44267</v>
      </c>
      <c r="B159" s="278" t="s">
        <v>5487</v>
      </c>
      <c r="C159" s="37">
        <v>883512152</v>
      </c>
      <c r="D159" s="504" t="s">
        <v>5776</v>
      </c>
      <c r="E159" s="278" t="s">
        <v>139</v>
      </c>
      <c r="F159" s="278" t="s">
        <v>140</v>
      </c>
      <c r="G159" s="278" t="s">
        <v>140</v>
      </c>
      <c r="H159" s="278" t="s">
        <v>190</v>
      </c>
      <c r="I159" s="37"/>
      <c r="J159" s="265">
        <v>44267</v>
      </c>
      <c r="K159" s="37"/>
      <c r="L159" s="37"/>
      <c r="M159" s="278" t="s">
        <v>190</v>
      </c>
      <c r="N159" s="37">
        <v>999</v>
      </c>
      <c r="O159" s="37"/>
      <c r="P159" s="505">
        <v>44267</v>
      </c>
      <c r="Q159" s="37"/>
      <c r="R159" s="37"/>
      <c r="S159" s="37"/>
      <c r="T159" s="37"/>
      <c r="U159" s="37"/>
      <c r="V159" s="37"/>
      <c r="W159" s="37"/>
      <c r="X159" s="37"/>
      <c r="Y159" s="37"/>
      <c r="Z159" s="506"/>
      <c r="AA159" s="37"/>
      <c r="AB159" s="37"/>
      <c r="AC159" s="37"/>
      <c r="AD159" s="37"/>
      <c r="AE159" s="37"/>
      <c r="AF159" s="37"/>
      <c r="AG159" s="37"/>
      <c r="AH159" s="37"/>
      <c r="AI159" s="37"/>
      <c r="AJ159" s="37"/>
      <c r="AK159" s="37"/>
      <c r="AL159" s="37"/>
      <c r="AM159" s="37"/>
      <c r="AN159" s="37"/>
      <c r="AO159" s="37"/>
      <c r="AP159" s="37"/>
      <c r="AQ159" s="37"/>
      <c r="AR159" s="37"/>
      <c r="AS159" s="37"/>
      <c r="AT159" s="37"/>
      <c r="AU159" s="37"/>
    </row>
    <row r="160" spans="1:47">
      <c r="A160" s="265">
        <v>44267</v>
      </c>
      <c r="B160" s="278" t="s">
        <v>5487</v>
      </c>
      <c r="C160" s="37">
        <v>883512152</v>
      </c>
      <c r="D160" s="504" t="s">
        <v>5776</v>
      </c>
      <c r="E160" s="278" t="s">
        <v>139</v>
      </c>
      <c r="F160" s="278" t="s">
        <v>140</v>
      </c>
      <c r="G160" s="278" t="s">
        <v>140</v>
      </c>
      <c r="H160" s="278" t="s">
        <v>5780</v>
      </c>
      <c r="I160" s="37"/>
      <c r="J160" s="265">
        <v>44267</v>
      </c>
      <c r="K160" s="37"/>
      <c r="L160" s="37"/>
      <c r="M160" s="278" t="s">
        <v>5780</v>
      </c>
      <c r="N160" s="37">
        <v>305</v>
      </c>
      <c r="O160" s="37"/>
      <c r="P160" s="505">
        <v>44267</v>
      </c>
      <c r="Q160" s="37"/>
      <c r="R160" s="37"/>
      <c r="S160" s="37"/>
      <c r="T160" s="37"/>
      <c r="U160" s="37"/>
      <c r="V160" s="37"/>
      <c r="W160" s="37"/>
      <c r="X160" s="37"/>
      <c r="Y160" s="37"/>
      <c r="Z160" s="506"/>
      <c r="AA160" s="37"/>
      <c r="AB160" s="37"/>
      <c r="AC160" s="37"/>
      <c r="AD160" s="37"/>
      <c r="AE160" s="37"/>
      <c r="AF160" s="37"/>
      <c r="AG160" s="37"/>
      <c r="AH160" s="37"/>
      <c r="AI160" s="37"/>
      <c r="AJ160" s="37"/>
      <c r="AK160" s="37"/>
      <c r="AL160" s="37"/>
      <c r="AM160" s="37"/>
      <c r="AN160" s="37"/>
      <c r="AO160" s="37"/>
      <c r="AP160" s="37"/>
      <c r="AQ160" s="37"/>
      <c r="AR160" s="37"/>
      <c r="AS160" s="37"/>
      <c r="AT160" s="37"/>
      <c r="AU160" s="37"/>
    </row>
    <row r="161" spans="1:47">
      <c r="A161" s="265">
        <v>44273</v>
      </c>
      <c r="B161" s="278" t="s">
        <v>5487</v>
      </c>
      <c r="C161" s="37">
        <v>883512366</v>
      </c>
      <c r="D161" s="504" t="s">
        <v>5781</v>
      </c>
      <c r="E161" s="278" t="s">
        <v>152</v>
      </c>
      <c r="F161" s="278" t="s">
        <v>140</v>
      </c>
      <c r="G161" s="278" t="s">
        <v>140</v>
      </c>
      <c r="H161" s="278" t="s">
        <v>5782</v>
      </c>
      <c r="I161" s="37"/>
      <c r="J161" s="265">
        <v>44273</v>
      </c>
      <c r="K161" s="37"/>
      <c r="L161" s="37"/>
      <c r="M161" s="278" t="s">
        <v>5782</v>
      </c>
      <c r="N161" s="37">
        <v>332.02</v>
      </c>
      <c r="O161" s="37"/>
      <c r="P161" s="505">
        <v>44272</v>
      </c>
      <c r="Q161" s="37"/>
      <c r="R161" s="37"/>
      <c r="S161" s="37"/>
      <c r="T161" s="37"/>
      <c r="U161" s="37"/>
      <c r="V161" s="37"/>
      <c r="W161" s="37"/>
      <c r="X161" s="37"/>
      <c r="Y161" s="37"/>
      <c r="Z161" s="506"/>
      <c r="AA161" s="37"/>
      <c r="AB161" s="37"/>
      <c r="AC161" s="37"/>
      <c r="AD161" s="37"/>
      <c r="AE161" s="37"/>
      <c r="AF161" s="37"/>
      <c r="AG161" s="37"/>
      <c r="AH161" s="37"/>
      <c r="AI161" s="37"/>
      <c r="AJ161" s="37"/>
      <c r="AK161" s="37"/>
      <c r="AL161" s="37"/>
      <c r="AM161" s="37"/>
      <c r="AN161" s="37"/>
      <c r="AO161" s="37"/>
      <c r="AP161" s="37"/>
      <c r="AQ161" s="37"/>
      <c r="AR161" s="37"/>
      <c r="AS161" s="37"/>
      <c r="AT161" s="37"/>
      <c r="AU161" s="37"/>
    </row>
    <row r="162" spans="1:47">
      <c r="A162" s="265">
        <v>44264</v>
      </c>
      <c r="B162" s="278" t="s">
        <v>154</v>
      </c>
      <c r="C162" s="37">
        <v>883510811</v>
      </c>
      <c r="D162" s="504" t="s">
        <v>5783</v>
      </c>
      <c r="E162" s="278" t="s">
        <v>139</v>
      </c>
      <c r="F162" s="278" t="s">
        <v>140</v>
      </c>
      <c r="G162" s="278" t="s">
        <v>140</v>
      </c>
      <c r="H162" s="278" t="s">
        <v>213</v>
      </c>
      <c r="I162" s="37"/>
      <c r="J162" s="265">
        <v>44264</v>
      </c>
      <c r="K162" s="37"/>
      <c r="L162" s="37"/>
      <c r="M162" s="278" t="s">
        <v>213</v>
      </c>
      <c r="N162" s="37">
        <v>999</v>
      </c>
      <c r="O162" s="37"/>
      <c r="P162" s="265">
        <v>44263</v>
      </c>
      <c r="Q162" s="37"/>
      <c r="R162" s="37"/>
      <c r="S162" s="37"/>
      <c r="T162" s="37"/>
      <c r="U162" s="37"/>
      <c r="V162" s="37"/>
      <c r="W162" s="37"/>
      <c r="X162" s="37"/>
      <c r="Y162" s="37"/>
      <c r="Z162" s="506"/>
      <c r="AA162" s="37"/>
      <c r="AB162" s="37"/>
      <c r="AC162" s="37"/>
      <c r="AD162" s="37"/>
      <c r="AE162" s="37"/>
      <c r="AF162" s="37"/>
      <c r="AG162" s="37"/>
      <c r="AH162" s="37"/>
      <c r="AI162" s="37"/>
      <c r="AJ162" s="37"/>
      <c r="AK162" s="37"/>
      <c r="AL162" s="37"/>
      <c r="AM162" s="37"/>
      <c r="AN162" s="37"/>
      <c r="AO162" s="37"/>
      <c r="AP162" s="37"/>
      <c r="AQ162" s="37"/>
      <c r="AR162" s="37"/>
      <c r="AS162" s="37"/>
      <c r="AT162" s="37"/>
      <c r="AU162" s="37"/>
    </row>
    <row r="163" spans="1:47">
      <c r="A163" s="278" t="s">
        <v>5784</v>
      </c>
      <c r="B163" s="278" t="s">
        <v>154</v>
      </c>
      <c r="C163" s="37">
        <v>883510811</v>
      </c>
      <c r="D163" s="504" t="s">
        <v>5783</v>
      </c>
      <c r="E163" s="278" t="s">
        <v>139</v>
      </c>
      <c r="F163" s="278" t="s">
        <v>140</v>
      </c>
      <c r="G163" s="278" t="s">
        <v>140</v>
      </c>
      <c r="H163" s="278" t="s">
        <v>176</v>
      </c>
      <c r="I163" s="37"/>
      <c r="J163" s="265">
        <v>44263</v>
      </c>
      <c r="K163" s="37"/>
      <c r="L163" s="37"/>
      <c r="M163" s="278" t="s">
        <v>176</v>
      </c>
      <c r="N163" s="37">
        <v>900.5</v>
      </c>
      <c r="O163" s="37"/>
      <c r="P163" s="265">
        <v>44262</v>
      </c>
      <c r="Q163" s="37"/>
      <c r="R163" s="37"/>
      <c r="S163" s="37"/>
      <c r="T163" s="37"/>
      <c r="U163" s="37"/>
      <c r="V163" s="37"/>
      <c r="W163" s="37"/>
      <c r="X163" s="37"/>
      <c r="Y163" s="37"/>
      <c r="Z163" s="506"/>
      <c r="AA163" s="37"/>
      <c r="AB163" s="37"/>
      <c r="AC163" s="37"/>
      <c r="AD163" s="37"/>
      <c r="AE163" s="37"/>
      <c r="AF163" s="37"/>
      <c r="AG163" s="37"/>
      <c r="AH163" s="37"/>
      <c r="AI163" s="37"/>
      <c r="AJ163" s="37"/>
      <c r="AK163" s="37"/>
      <c r="AL163" s="37"/>
      <c r="AM163" s="37"/>
      <c r="AN163" s="37"/>
      <c r="AO163" s="37"/>
      <c r="AP163" s="37"/>
      <c r="AQ163" s="37"/>
      <c r="AR163" s="37"/>
      <c r="AS163" s="37"/>
      <c r="AT163" s="37"/>
      <c r="AU163" s="37"/>
    </row>
    <row r="164" spans="1:47">
      <c r="A164" s="265">
        <v>44272</v>
      </c>
      <c r="B164" s="278" t="s">
        <v>154</v>
      </c>
      <c r="C164" s="37">
        <v>883510811</v>
      </c>
      <c r="D164" s="504" t="s">
        <v>5783</v>
      </c>
      <c r="E164" s="278" t="s">
        <v>139</v>
      </c>
      <c r="F164" s="278" t="s">
        <v>140</v>
      </c>
      <c r="G164" s="278" t="s">
        <v>140</v>
      </c>
      <c r="H164" s="278"/>
      <c r="I164" s="37"/>
      <c r="J164" s="265">
        <v>44272</v>
      </c>
      <c r="K164" s="37"/>
      <c r="L164" s="37"/>
      <c r="M164" s="278" t="s">
        <v>5785</v>
      </c>
      <c r="N164" s="37">
        <v>715</v>
      </c>
      <c r="O164" s="37"/>
      <c r="P164" s="505">
        <v>44271</v>
      </c>
      <c r="Q164" s="37"/>
      <c r="R164" s="37"/>
      <c r="S164" s="37"/>
      <c r="T164" s="37"/>
      <c r="U164" s="37"/>
      <c r="V164" s="37"/>
      <c r="W164" s="37"/>
      <c r="X164" s="37"/>
      <c r="Y164" s="37"/>
      <c r="Z164" s="506"/>
      <c r="AA164" s="37"/>
      <c r="AB164" s="37"/>
      <c r="AC164" s="37"/>
      <c r="AD164" s="37"/>
      <c r="AE164" s="37"/>
      <c r="AF164" s="37"/>
      <c r="AG164" s="37"/>
      <c r="AH164" s="37"/>
      <c r="AI164" s="37"/>
      <c r="AJ164" s="37"/>
      <c r="AK164" s="37"/>
      <c r="AL164" s="37"/>
      <c r="AM164" s="37"/>
      <c r="AN164" s="37"/>
      <c r="AO164" s="37"/>
      <c r="AP164" s="37"/>
      <c r="AQ164" s="37"/>
      <c r="AR164" s="37"/>
      <c r="AS164" s="37"/>
      <c r="AT164" s="37"/>
      <c r="AU164" s="37"/>
    </row>
    <row r="165" spans="1:47">
      <c r="A165" s="265">
        <v>44274</v>
      </c>
      <c r="B165" s="278" t="s">
        <v>154</v>
      </c>
      <c r="C165" s="37">
        <v>883510811</v>
      </c>
      <c r="D165" s="504" t="s">
        <v>5783</v>
      </c>
      <c r="E165" s="278" t="s">
        <v>139</v>
      </c>
      <c r="F165" s="278" t="s">
        <v>140</v>
      </c>
      <c r="G165" s="278" t="s">
        <v>140</v>
      </c>
      <c r="H165" s="278"/>
      <c r="I165" s="37"/>
      <c r="J165" s="265">
        <v>44274</v>
      </c>
      <c r="K165" s="37"/>
      <c r="L165" s="37"/>
      <c r="M165" s="278" t="s">
        <v>5786</v>
      </c>
      <c r="N165" s="37">
        <v>640</v>
      </c>
      <c r="O165" s="37"/>
      <c r="P165" s="505">
        <v>44274</v>
      </c>
      <c r="Q165" s="37"/>
      <c r="R165" s="37"/>
      <c r="S165" s="37"/>
      <c r="T165" s="37"/>
      <c r="U165" s="37"/>
      <c r="V165" s="37"/>
      <c r="W165" s="37"/>
      <c r="X165" s="37"/>
      <c r="Y165" s="37"/>
      <c r="Z165" s="506"/>
      <c r="AA165" s="37"/>
      <c r="AB165" s="37"/>
      <c r="AC165" s="37"/>
      <c r="AD165" s="37"/>
      <c r="AE165" s="37"/>
      <c r="AF165" s="37"/>
      <c r="AG165" s="37"/>
      <c r="AH165" s="37"/>
      <c r="AI165" s="37"/>
      <c r="AJ165" s="37"/>
      <c r="AK165" s="37"/>
      <c r="AL165" s="37"/>
      <c r="AM165" s="37"/>
      <c r="AN165" s="37"/>
      <c r="AO165" s="37"/>
      <c r="AP165" s="37"/>
      <c r="AQ165" s="37"/>
      <c r="AR165" s="37"/>
      <c r="AS165" s="37"/>
      <c r="AT165" s="37"/>
      <c r="AU165" s="37"/>
    </row>
    <row r="166" spans="1:47">
      <c r="A166" s="265">
        <v>44265</v>
      </c>
      <c r="B166" s="278" t="s">
        <v>154</v>
      </c>
      <c r="C166" s="37">
        <v>883510811</v>
      </c>
      <c r="D166" s="504" t="s">
        <v>5783</v>
      </c>
      <c r="E166" s="278" t="s">
        <v>139</v>
      </c>
      <c r="F166" s="278" t="s">
        <v>140</v>
      </c>
      <c r="G166" s="278" t="s">
        <v>140</v>
      </c>
      <c r="H166" s="278" t="s">
        <v>5787</v>
      </c>
      <c r="I166" s="37"/>
      <c r="J166" s="265">
        <v>44265</v>
      </c>
      <c r="K166" s="37"/>
      <c r="L166" s="37"/>
      <c r="M166" s="278" t="s">
        <v>5787</v>
      </c>
      <c r="N166" s="37">
        <v>421</v>
      </c>
      <c r="O166" s="37"/>
      <c r="P166" s="505" t="s">
        <v>5788</v>
      </c>
      <c r="Q166" s="37"/>
      <c r="R166" s="37"/>
      <c r="S166" s="37"/>
      <c r="T166" s="37"/>
      <c r="U166" s="37"/>
      <c r="V166" s="37"/>
      <c r="W166" s="37"/>
      <c r="X166" s="37"/>
      <c r="Y166" s="37"/>
      <c r="Z166" s="506"/>
      <c r="AA166" s="37"/>
      <c r="AB166" s="37"/>
      <c r="AC166" s="37"/>
      <c r="AD166" s="37"/>
      <c r="AE166" s="37"/>
      <c r="AF166" s="37"/>
      <c r="AG166" s="37"/>
      <c r="AH166" s="37"/>
      <c r="AI166" s="37"/>
      <c r="AJ166" s="37"/>
      <c r="AK166" s="37"/>
      <c r="AL166" s="37"/>
      <c r="AM166" s="37"/>
      <c r="AN166" s="37"/>
      <c r="AO166" s="37"/>
      <c r="AP166" s="37"/>
      <c r="AQ166" s="37"/>
      <c r="AR166" s="37"/>
      <c r="AS166" s="37"/>
      <c r="AT166" s="37"/>
      <c r="AU166" s="37"/>
    </row>
    <row r="167" spans="1:47">
      <c r="A167" s="505">
        <v>44277</v>
      </c>
      <c r="B167" s="278" t="s">
        <v>154</v>
      </c>
      <c r="C167" s="37">
        <v>883510811</v>
      </c>
      <c r="D167" s="504" t="s">
        <v>5783</v>
      </c>
      <c r="E167" s="278" t="s">
        <v>139</v>
      </c>
      <c r="F167" s="278" t="s">
        <v>140</v>
      </c>
      <c r="G167" s="278" t="s">
        <v>140</v>
      </c>
      <c r="H167" s="278"/>
      <c r="I167" s="37"/>
      <c r="J167" s="505">
        <v>44277</v>
      </c>
      <c r="K167" s="37"/>
      <c r="L167" s="37"/>
      <c r="M167" s="278" t="s">
        <v>751</v>
      </c>
      <c r="N167" s="37">
        <v>114</v>
      </c>
      <c r="O167" s="37"/>
      <c r="P167" s="505">
        <v>44277</v>
      </c>
      <c r="Q167" s="37"/>
      <c r="R167" s="37"/>
      <c r="S167" s="37"/>
      <c r="T167" s="37"/>
      <c r="U167" s="37"/>
      <c r="V167" s="37"/>
      <c r="W167" s="37"/>
      <c r="X167" s="37"/>
      <c r="Y167" s="37"/>
      <c r="Z167" s="506"/>
      <c r="AA167" s="37"/>
      <c r="AB167" s="37"/>
      <c r="AC167" s="37"/>
      <c r="AD167" s="37"/>
      <c r="AE167" s="37"/>
      <c r="AF167" s="37"/>
      <c r="AG167" s="37"/>
      <c r="AH167" s="37"/>
      <c r="AI167" s="37"/>
      <c r="AJ167" s="37"/>
      <c r="AK167" s="37"/>
      <c r="AL167" s="37"/>
      <c r="AM167" s="37"/>
      <c r="AN167" s="37"/>
      <c r="AO167" s="37"/>
      <c r="AP167" s="37"/>
      <c r="AQ167" s="37"/>
      <c r="AR167" s="37"/>
      <c r="AS167" s="37"/>
      <c r="AT167" s="37"/>
      <c r="AU167" s="37"/>
    </row>
    <row r="168" spans="1:47">
      <c r="A168" s="505">
        <v>44286</v>
      </c>
      <c r="B168" s="278" t="s">
        <v>154</v>
      </c>
      <c r="C168" s="37">
        <v>883510811</v>
      </c>
      <c r="D168" s="504" t="s">
        <v>5783</v>
      </c>
      <c r="E168" s="278" t="s">
        <v>139</v>
      </c>
      <c r="F168" s="278" t="s">
        <v>140</v>
      </c>
      <c r="G168" s="278" t="s">
        <v>140</v>
      </c>
      <c r="H168" s="278"/>
      <c r="I168" s="37"/>
      <c r="J168" s="505">
        <v>44286</v>
      </c>
      <c r="K168" s="37"/>
      <c r="L168" s="37"/>
      <c r="M168" s="278" t="s">
        <v>5789</v>
      </c>
      <c r="N168" s="37">
        <v>85.5</v>
      </c>
      <c r="O168" s="37"/>
      <c r="P168" s="505">
        <v>44285</v>
      </c>
      <c r="Q168" s="37"/>
      <c r="R168" s="37"/>
      <c r="S168" s="37"/>
      <c r="T168" s="37"/>
      <c r="U168" s="37"/>
      <c r="V168" s="37"/>
      <c r="W168" s="37"/>
      <c r="X168" s="37"/>
      <c r="Y168" s="37"/>
      <c r="Z168" s="506"/>
      <c r="AA168" s="37"/>
      <c r="AB168" s="37"/>
      <c r="AC168" s="37"/>
      <c r="AD168" s="37"/>
      <c r="AE168" s="37"/>
      <c r="AF168" s="37"/>
      <c r="AG168" s="37"/>
      <c r="AH168" s="37"/>
      <c r="AI168" s="37"/>
      <c r="AJ168" s="37"/>
      <c r="AK168" s="37"/>
      <c r="AL168" s="37"/>
      <c r="AM168" s="37"/>
      <c r="AN168" s="37"/>
      <c r="AO168" s="37"/>
      <c r="AP168" s="37"/>
      <c r="AQ168" s="37"/>
      <c r="AR168" s="37"/>
      <c r="AS168" s="37"/>
      <c r="AT168" s="37"/>
      <c r="AU168" s="37"/>
    </row>
    <row r="169" spans="1:47">
      <c r="A169" s="265">
        <v>44257</v>
      </c>
      <c r="B169" s="278" t="s">
        <v>5487</v>
      </c>
      <c r="C169" s="37">
        <v>883498885</v>
      </c>
      <c r="D169" s="504" t="s">
        <v>5790</v>
      </c>
      <c r="E169" s="278" t="s">
        <v>139</v>
      </c>
      <c r="F169" s="278" t="s">
        <v>140</v>
      </c>
      <c r="G169" s="278" t="s">
        <v>140</v>
      </c>
      <c r="H169" s="278" t="s">
        <v>168</v>
      </c>
      <c r="I169" s="265">
        <v>44257</v>
      </c>
      <c r="J169" s="265">
        <v>44257</v>
      </c>
      <c r="K169" s="37"/>
      <c r="L169" s="37"/>
      <c r="M169" s="278" t="s">
        <v>168</v>
      </c>
      <c r="N169" s="37">
        <v>1700</v>
      </c>
      <c r="O169" s="37"/>
      <c r="P169" s="265">
        <v>44256</v>
      </c>
      <c r="Q169" s="37"/>
      <c r="R169" s="37"/>
      <c r="S169" s="37"/>
      <c r="T169" s="37"/>
      <c r="U169" s="37"/>
      <c r="V169" s="37"/>
      <c r="W169" s="37"/>
      <c r="X169" s="37"/>
      <c r="Y169" s="37"/>
      <c r="Z169" s="506"/>
      <c r="AA169" s="37"/>
      <c r="AB169" s="37"/>
      <c r="AC169" s="37"/>
      <c r="AD169" s="37"/>
      <c r="AE169" s="37"/>
      <c r="AF169" s="37"/>
      <c r="AG169" s="37"/>
      <c r="AH169" s="37"/>
      <c r="AI169" s="37"/>
      <c r="AJ169" s="37"/>
      <c r="AK169" s="37"/>
      <c r="AL169" s="37"/>
      <c r="AM169" s="37"/>
      <c r="AN169" s="37"/>
      <c r="AO169" s="37"/>
      <c r="AP169" s="37"/>
      <c r="AQ169" s="37"/>
      <c r="AR169" s="37"/>
      <c r="AS169" s="37"/>
      <c r="AT169" s="37"/>
      <c r="AU169" s="37"/>
    </row>
    <row r="170" spans="1:47">
      <c r="A170" s="265">
        <v>44272</v>
      </c>
      <c r="B170" s="278" t="s">
        <v>154</v>
      </c>
      <c r="C170" s="37">
        <v>883609909</v>
      </c>
      <c r="D170" s="504" t="s">
        <v>5791</v>
      </c>
      <c r="E170" s="278" t="s">
        <v>139</v>
      </c>
      <c r="F170" s="278" t="s">
        <v>140</v>
      </c>
      <c r="G170" s="278" t="s">
        <v>140</v>
      </c>
      <c r="H170" s="278"/>
      <c r="I170" s="37"/>
      <c r="J170" s="265">
        <v>44272</v>
      </c>
      <c r="K170" s="37"/>
      <c r="L170" s="37"/>
      <c r="M170" s="278" t="s">
        <v>573</v>
      </c>
      <c r="N170" s="37">
        <v>50</v>
      </c>
      <c r="O170" s="37"/>
      <c r="P170" s="505">
        <v>44271</v>
      </c>
      <c r="Q170" s="37"/>
      <c r="R170" s="37"/>
      <c r="S170" s="37"/>
      <c r="T170" s="37"/>
      <c r="U170" s="37"/>
      <c r="V170" s="37"/>
      <c r="W170" s="37"/>
      <c r="X170" s="37"/>
      <c r="Y170" s="37"/>
      <c r="Z170" s="506"/>
      <c r="AA170" s="37"/>
      <c r="AB170" s="37"/>
      <c r="AC170" s="37"/>
      <c r="AD170" s="37"/>
      <c r="AE170" s="37"/>
      <c r="AF170" s="37"/>
      <c r="AG170" s="37"/>
      <c r="AH170" s="37"/>
      <c r="AI170" s="37"/>
      <c r="AJ170" s="37"/>
      <c r="AK170" s="37"/>
      <c r="AL170" s="37"/>
      <c r="AM170" s="37"/>
      <c r="AN170" s="37"/>
      <c r="AO170" s="37"/>
      <c r="AP170" s="37"/>
      <c r="AQ170" s="37"/>
      <c r="AR170" s="37"/>
      <c r="AS170" s="37"/>
      <c r="AT170" s="37"/>
      <c r="AU170" s="37"/>
    </row>
    <row r="171" spans="1:47">
      <c r="A171" s="265">
        <v>44286</v>
      </c>
      <c r="B171" s="278" t="s">
        <v>154</v>
      </c>
      <c r="C171" s="37">
        <v>883609909</v>
      </c>
      <c r="D171" s="504" t="s">
        <v>5791</v>
      </c>
      <c r="E171" s="278" t="s">
        <v>139</v>
      </c>
      <c r="F171" s="278" t="s">
        <v>140</v>
      </c>
      <c r="G171" s="278" t="s">
        <v>140</v>
      </c>
      <c r="H171" s="278"/>
      <c r="I171" s="37"/>
      <c r="J171" s="265">
        <v>44286</v>
      </c>
      <c r="K171" s="37"/>
      <c r="L171" s="37"/>
      <c r="M171" s="278" t="s">
        <v>573</v>
      </c>
      <c r="N171" s="37">
        <v>50</v>
      </c>
      <c r="O171" s="37"/>
      <c r="P171" s="505">
        <v>44285</v>
      </c>
      <c r="Q171" s="37"/>
      <c r="R171" s="37"/>
      <c r="S171" s="37"/>
      <c r="T171" s="37"/>
      <c r="U171" s="37"/>
      <c r="V171" s="37"/>
      <c r="W171" s="37"/>
      <c r="X171" s="37"/>
      <c r="Y171" s="37"/>
      <c r="Z171" s="506"/>
      <c r="AA171" s="37"/>
      <c r="AB171" s="37"/>
      <c r="AC171" s="37"/>
      <c r="AD171" s="37"/>
      <c r="AE171" s="37"/>
      <c r="AF171" s="37"/>
      <c r="AG171" s="37"/>
      <c r="AH171" s="37"/>
      <c r="AI171" s="37"/>
      <c r="AJ171" s="37"/>
      <c r="AK171" s="37"/>
      <c r="AL171" s="37"/>
      <c r="AM171" s="37"/>
      <c r="AN171" s="37"/>
      <c r="AO171" s="37"/>
      <c r="AP171" s="37"/>
      <c r="AQ171" s="37"/>
      <c r="AR171" s="37"/>
      <c r="AS171" s="37"/>
      <c r="AT171" s="37"/>
      <c r="AU171" s="37"/>
    </row>
    <row r="172" spans="1:47">
      <c r="A172" s="265">
        <v>44260</v>
      </c>
      <c r="B172" s="278" t="s">
        <v>5487</v>
      </c>
      <c r="C172" s="37">
        <v>883484117</v>
      </c>
      <c r="D172" s="504" t="s">
        <v>5792</v>
      </c>
      <c r="E172" s="278" t="s">
        <v>139</v>
      </c>
      <c r="F172" s="278" t="s">
        <v>140</v>
      </c>
      <c r="G172" s="278" t="s">
        <v>140</v>
      </c>
      <c r="H172" s="278" t="s">
        <v>1745</v>
      </c>
      <c r="I172" s="265">
        <v>44260</v>
      </c>
      <c r="J172" s="265">
        <v>44260</v>
      </c>
      <c r="K172" s="37"/>
      <c r="L172" s="37"/>
      <c r="M172" s="278" t="s">
        <v>1745</v>
      </c>
      <c r="N172" s="37">
        <v>1386</v>
      </c>
      <c r="O172" s="37"/>
      <c r="P172" s="265">
        <v>44260</v>
      </c>
      <c r="Q172" s="37"/>
      <c r="R172" s="37"/>
      <c r="S172" s="37"/>
      <c r="T172" s="37"/>
      <c r="U172" s="37"/>
      <c r="V172" s="37"/>
      <c r="W172" s="37"/>
      <c r="X172" s="37"/>
      <c r="Y172" s="37"/>
      <c r="Z172" s="506"/>
      <c r="AA172" s="37"/>
      <c r="AB172" s="37"/>
      <c r="AC172" s="37"/>
      <c r="AD172" s="37"/>
      <c r="AE172" s="37"/>
      <c r="AF172" s="37"/>
      <c r="AG172" s="37"/>
      <c r="AH172" s="37"/>
      <c r="AI172" s="37"/>
      <c r="AJ172" s="37"/>
      <c r="AK172" s="37"/>
      <c r="AL172" s="37"/>
      <c r="AM172" s="37"/>
      <c r="AN172" s="37"/>
      <c r="AO172" s="37"/>
      <c r="AP172" s="37"/>
      <c r="AQ172" s="37"/>
      <c r="AR172" s="37"/>
      <c r="AS172" s="37"/>
      <c r="AT172" s="37"/>
      <c r="AU172" s="37"/>
    </row>
    <row r="173" spans="1:47">
      <c r="A173" s="265">
        <v>44277</v>
      </c>
      <c r="B173" s="278" t="s">
        <v>154</v>
      </c>
      <c r="C173" s="37">
        <v>883609190</v>
      </c>
      <c r="D173" s="504" t="s">
        <v>5793</v>
      </c>
      <c r="E173" s="278" t="s">
        <v>139</v>
      </c>
      <c r="F173" s="278" t="s">
        <v>140</v>
      </c>
      <c r="G173" s="278" t="s">
        <v>140</v>
      </c>
      <c r="H173" s="278"/>
      <c r="I173" s="37"/>
      <c r="J173" s="265">
        <v>44277</v>
      </c>
      <c r="K173" s="37"/>
      <c r="L173" s="37"/>
      <c r="M173" s="278" t="s">
        <v>573</v>
      </c>
      <c r="N173" s="37">
        <v>9.9</v>
      </c>
      <c r="O173" s="37"/>
      <c r="P173" s="505">
        <v>44276</v>
      </c>
      <c r="Q173" s="37"/>
      <c r="R173" s="37"/>
      <c r="S173" s="37"/>
      <c r="T173" s="37"/>
      <c r="U173" s="37"/>
      <c r="V173" s="37"/>
      <c r="W173" s="37"/>
      <c r="X173" s="37"/>
      <c r="Y173" s="37"/>
      <c r="Z173" s="506"/>
      <c r="AA173" s="37"/>
      <c r="AB173" s="37"/>
      <c r="AC173" s="37"/>
      <c r="AD173" s="37"/>
      <c r="AE173" s="37"/>
      <c r="AF173" s="37"/>
      <c r="AG173" s="37"/>
      <c r="AH173" s="37"/>
      <c r="AI173" s="37"/>
      <c r="AJ173" s="37"/>
      <c r="AK173" s="37"/>
      <c r="AL173" s="37"/>
      <c r="AM173" s="37"/>
      <c r="AN173" s="37"/>
      <c r="AO173" s="37"/>
      <c r="AP173" s="37"/>
      <c r="AQ173" s="37"/>
      <c r="AR173" s="37"/>
      <c r="AS173" s="37"/>
      <c r="AT173" s="37"/>
      <c r="AU173" s="37"/>
    </row>
    <row r="174" spans="1:47">
      <c r="A174" s="265">
        <v>44272</v>
      </c>
      <c r="B174" s="278" t="s">
        <v>157</v>
      </c>
      <c r="C174" s="37">
        <v>883461072</v>
      </c>
      <c r="D174" s="504" t="s">
        <v>5794</v>
      </c>
      <c r="E174" s="278" t="s">
        <v>139</v>
      </c>
      <c r="F174" s="278" t="s">
        <v>140</v>
      </c>
      <c r="G174" s="278" t="s">
        <v>140</v>
      </c>
      <c r="H174" s="278" t="s">
        <v>142</v>
      </c>
      <c r="I174" s="37"/>
      <c r="J174" s="265">
        <v>44272</v>
      </c>
      <c r="K174" s="37"/>
      <c r="L174" s="37"/>
      <c r="M174" s="278" t="s">
        <v>142</v>
      </c>
      <c r="N174" s="37">
        <v>85</v>
      </c>
      <c r="O174" s="37"/>
      <c r="P174" s="505">
        <v>44270</v>
      </c>
      <c r="Q174" s="37"/>
      <c r="R174" s="37"/>
      <c r="S174" s="37"/>
      <c r="T174" s="37"/>
      <c r="U174" s="37"/>
      <c r="V174" s="37"/>
      <c r="W174" s="37"/>
      <c r="X174" s="37"/>
      <c r="Y174" s="37"/>
      <c r="Z174" s="506"/>
      <c r="AA174" s="37"/>
      <c r="AB174" s="37"/>
      <c r="AC174" s="37"/>
      <c r="AD174" s="37"/>
      <c r="AE174" s="37"/>
      <c r="AF174" s="37"/>
      <c r="AG174" s="37"/>
      <c r="AH174" s="37"/>
      <c r="AI174" s="37"/>
      <c r="AJ174" s="37"/>
      <c r="AK174" s="37"/>
      <c r="AL174" s="37"/>
      <c r="AM174" s="37"/>
      <c r="AN174" s="37"/>
      <c r="AO174" s="37"/>
      <c r="AP174" s="37"/>
      <c r="AQ174" s="37"/>
      <c r="AR174" s="37"/>
      <c r="AS174" s="37"/>
      <c r="AT174" s="37"/>
      <c r="AU174" s="37"/>
    </row>
    <row r="175" spans="1:47">
      <c r="A175" s="265">
        <v>44257</v>
      </c>
      <c r="B175" s="278" t="s">
        <v>194</v>
      </c>
      <c r="C175" s="37">
        <v>883460091</v>
      </c>
      <c r="D175" s="516" t="s">
        <v>5795</v>
      </c>
      <c r="E175" s="278" t="s">
        <v>139</v>
      </c>
      <c r="F175" s="278" t="s">
        <v>140</v>
      </c>
      <c r="G175" s="278" t="s">
        <v>140</v>
      </c>
      <c r="H175" s="278" t="s">
        <v>168</v>
      </c>
      <c r="I175" s="265">
        <v>44257</v>
      </c>
      <c r="J175" s="265">
        <v>44257</v>
      </c>
      <c r="K175" s="37"/>
      <c r="L175" s="37"/>
      <c r="M175" s="278" t="s">
        <v>168</v>
      </c>
      <c r="N175" s="37">
        <v>38</v>
      </c>
      <c r="O175" s="37"/>
      <c r="P175" s="265">
        <v>44256</v>
      </c>
      <c r="Q175" s="37"/>
      <c r="R175" s="37"/>
      <c r="S175" s="37"/>
      <c r="T175" s="37"/>
      <c r="U175" s="37"/>
      <c r="V175" s="37"/>
      <c r="W175" s="37"/>
      <c r="X175" s="37"/>
      <c r="Y175" s="37"/>
      <c r="Z175" s="506"/>
      <c r="AA175" s="37"/>
      <c r="AB175" s="37"/>
      <c r="AC175" s="37"/>
      <c r="AD175" s="37"/>
      <c r="AE175" s="37"/>
      <c r="AF175" s="37"/>
      <c r="AG175" s="37"/>
      <c r="AH175" s="37"/>
      <c r="AI175" s="37"/>
      <c r="AJ175" s="37"/>
      <c r="AK175" s="37"/>
      <c r="AL175" s="37"/>
      <c r="AM175" s="37"/>
      <c r="AN175" s="37"/>
      <c r="AO175" s="37"/>
      <c r="AP175" s="37"/>
      <c r="AQ175" s="37"/>
      <c r="AR175" s="37"/>
      <c r="AS175" s="37"/>
      <c r="AT175" s="37"/>
      <c r="AU175" s="37"/>
    </row>
    <row r="176" spans="1:47">
      <c r="A176" s="265">
        <v>44259</v>
      </c>
      <c r="B176" s="278" t="s">
        <v>281</v>
      </c>
      <c r="C176" s="37">
        <v>883437101</v>
      </c>
      <c r="D176" s="517" t="s">
        <v>5796</v>
      </c>
      <c r="E176" s="278" t="s">
        <v>152</v>
      </c>
      <c r="F176" s="278" t="s">
        <v>140</v>
      </c>
      <c r="G176" s="278" t="s">
        <v>140</v>
      </c>
      <c r="H176" s="278" t="s">
        <v>142</v>
      </c>
      <c r="I176" s="265">
        <v>44259</v>
      </c>
      <c r="J176" s="265">
        <v>44259</v>
      </c>
      <c r="K176" s="37"/>
      <c r="L176" s="37"/>
      <c r="M176" s="278" t="s">
        <v>142</v>
      </c>
      <c r="N176" s="37">
        <v>347.5</v>
      </c>
      <c r="O176" s="37"/>
      <c r="P176" s="505" t="s">
        <v>5797</v>
      </c>
      <c r="Q176" s="37"/>
      <c r="R176" s="37"/>
      <c r="S176" s="37"/>
      <c r="T176" s="37"/>
      <c r="U176" s="37"/>
      <c r="V176" s="37"/>
      <c r="W176" s="37"/>
      <c r="X176" s="37"/>
      <c r="Y176" s="37"/>
      <c r="Z176" s="506"/>
      <c r="AA176" s="37"/>
      <c r="AB176" s="37"/>
      <c r="AC176" s="37"/>
      <c r="AD176" s="37"/>
      <c r="AE176" s="37"/>
      <c r="AF176" s="37"/>
      <c r="AG176" s="37"/>
      <c r="AH176" s="37"/>
      <c r="AI176" s="37"/>
      <c r="AJ176" s="37"/>
      <c r="AK176" s="37"/>
      <c r="AL176" s="37"/>
      <c r="AM176" s="37"/>
      <c r="AN176" s="37"/>
      <c r="AO176" s="37"/>
      <c r="AP176" s="37"/>
      <c r="AQ176" s="37"/>
      <c r="AR176" s="37"/>
      <c r="AS176" s="37"/>
      <c r="AT176" s="37"/>
      <c r="AU176" s="37"/>
    </row>
    <row r="177" spans="1:47">
      <c r="A177" s="265">
        <v>44257</v>
      </c>
      <c r="B177" s="278" t="s">
        <v>146</v>
      </c>
      <c r="C177" s="37">
        <v>883380781</v>
      </c>
      <c r="D177" s="504" t="s">
        <v>5798</v>
      </c>
      <c r="E177" s="278" t="s">
        <v>139</v>
      </c>
      <c r="F177" s="278" t="s">
        <v>140</v>
      </c>
      <c r="G177" s="278" t="s">
        <v>140</v>
      </c>
      <c r="H177" s="278" t="s">
        <v>287</v>
      </c>
      <c r="I177" s="265">
        <v>44257</v>
      </c>
      <c r="J177" s="265">
        <v>44257</v>
      </c>
      <c r="K177" s="37"/>
      <c r="L177" s="37"/>
      <c r="M177" s="278" t="s">
        <v>5799</v>
      </c>
      <c r="N177" s="37">
        <v>580</v>
      </c>
      <c r="O177" s="37"/>
      <c r="P177" s="265">
        <v>44257</v>
      </c>
      <c r="Q177" s="37"/>
      <c r="R177" s="37"/>
      <c r="S177" s="37"/>
      <c r="T177" s="37"/>
      <c r="U177" s="37"/>
      <c r="V177" s="37"/>
      <c r="W177" s="37"/>
      <c r="X177" s="37"/>
      <c r="Y177" s="37"/>
      <c r="Z177" s="506"/>
      <c r="AA177" s="37"/>
      <c r="AB177" s="37"/>
      <c r="AC177" s="37"/>
      <c r="AD177" s="37"/>
      <c r="AE177" s="37"/>
      <c r="AF177" s="37"/>
      <c r="AG177" s="37"/>
      <c r="AH177" s="37"/>
      <c r="AI177" s="37"/>
      <c r="AJ177" s="37"/>
      <c r="AK177" s="37"/>
      <c r="AL177" s="37"/>
      <c r="AM177" s="37"/>
      <c r="AN177" s="37"/>
      <c r="AO177" s="37"/>
      <c r="AP177" s="37"/>
      <c r="AQ177" s="37"/>
      <c r="AR177" s="37"/>
      <c r="AS177" s="37"/>
      <c r="AT177" s="37"/>
      <c r="AU177" s="37"/>
    </row>
    <row r="178" spans="1:47">
      <c r="A178" s="265">
        <v>44264</v>
      </c>
      <c r="B178" s="278" t="s">
        <v>146</v>
      </c>
      <c r="C178" s="37">
        <v>883380781</v>
      </c>
      <c r="D178" s="504" t="s">
        <v>5798</v>
      </c>
      <c r="E178" s="278" t="s">
        <v>139</v>
      </c>
      <c r="F178" s="278" t="s">
        <v>140</v>
      </c>
      <c r="G178" s="278" t="s">
        <v>140</v>
      </c>
      <c r="H178" s="278" t="s">
        <v>148</v>
      </c>
      <c r="I178" s="265">
        <v>44264</v>
      </c>
      <c r="J178" s="265">
        <v>44264</v>
      </c>
      <c r="K178" s="37"/>
      <c r="L178" s="37"/>
      <c r="M178" s="278" t="s">
        <v>148</v>
      </c>
      <c r="N178" s="37">
        <v>274</v>
      </c>
      <c r="O178" s="37"/>
      <c r="P178" s="505">
        <v>44259</v>
      </c>
      <c r="Q178" s="37"/>
      <c r="R178" s="37"/>
      <c r="S178" s="37"/>
      <c r="T178" s="37"/>
      <c r="U178" s="37"/>
      <c r="V178" s="37"/>
      <c r="W178" s="37"/>
      <c r="X178" s="37"/>
      <c r="Y178" s="37"/>
      <c r="Z178" s="506"/>
      <c r="AA178" s="37"/>
      <c r="AB178" s="37"/>
      <c r="AC178" s="37"/>
      <c r="AD178" s="37"/>
      <c r="AE178" s="37"/>
      <c r="AF178" s="37"/>
      <c r="AG178" s="37"/>
      <c r="AH178" s="37"/>
      <c r="AI178" s="37"/>
      <c r="AJ178" s="37"/>
      <c r="AK178" s="37"/>
      <c r="AL178" s="37"/>
      <c r="AM178" s="37"/>
      <c r="AN178" s="37"/>
      <c r="AO178" s="37"/>
      <c r="AP178" s="37"/>
      <c r="AQ178" s="37"/>
      <c r="AR178" s="37"/>
      <c r="AS178" s="37"/>
      <c r="AT178" s="37"/>
      <c r="AU178" s="37"/>
    </row>
    <row r="179" spans="1:47">
      <c r="A179" s="265">
        <v>44264</v>
      </c>
      <c r="B179" s="278" t="s">
        <v>281</v>
      </c>
      <c r="C179" s="37">
        <v>883381579</v>
      </c>
      <c r="D179" s="517" t="s">
        <v>5800</v>
      </c>
      <c r="E179" s="278" t="s">
        <v>152</v>
      </c>
      <c r="F179" s="278" t="s">
        <v>140</v>
      </c>
      <c r="G179" s="278" t="s">
        <v>140</v>
      </c>
      <c r="H179" s="278" t="s">
        <v>142</v>
      </c>
      <c r="I179" s="37"/>
      <c r="J179" s="265">
        <v>44264</v>
      </c>
      <c r="K179" s="37"/>
      <c r="L179" s="37"/>
      <c r="M179" s="278" t="s">
        <v>142</v>
      </c>
      <c r="N179" s="37">
        <v>486</v>
      </c>
      <c r="O179" s="278" t="s">
        <v>37</v>
      </c>
      <c r="P179" s="265">
        <v>44260</v>
      </c>
      <c r="Q179" s="37"/>
      <c r="R179" s="37"/>
      <c r="S179" s="37"/>
      <c r="T179" s="37"/>
      <c r="U179" s="37"/>
      <c r="V179" s="37"/>
      <c r="W179" s="37"/>
      <c r="X179" s="37"/>
      <c r="Y179" s="37"/>
      <c r="Z179" s="506"/>
      <c r="AA179" s="37"/>
      <c r="AB179" s="37"/>
      <c r="AC179" s="37"/>
      <c r="AD179" s="37"/>
      <c r="AE179" s="37"/>
      <c r="AF179" s="37"/>
      <c r="AG179" s="37"/>
      <c r="AH179" s="37"/>
      <c r="AI179" s="37"/>
      <c r="AJ179" s="37"/>
      <c r="AK179" s="37"/>
      <c r="AL179" s="37"/>
      <c r="AM179" s="37"/>
      <c r="AN179" s="37"/>
      <c r="AO179" s="37"/>
      <c r="AP179" s="37"/>
      <c r="AQ179" s="37"/>
      <c r="AR179" s="37"/>
      <c r="AS179" s="37"/>
      <c r="AT179" s="37"/>
      <c r="AU179" s="37"/>
    </row>
    <row r="180" spans="1:47">
      <c r="A180" s="265">
        <v>44270</v>
      </c>
      <c r="B180" s="278" t="s">
        <v>146</v>
      </c>
      <c r="C180" s="37">
        <v>882530383</v>
      </c>
      <c r="D180" s="517" t="s">
        <v>5801</v>
      </c>
      <c r="E180" s="278" t="s">
        <v>152</v>
      </c>
      <c r="F180" s="278" t="s">
        <v>140</v>
      </c>
      <c r="G180" s="278" t="s">
        <v>140</v>
      </c>
      <c r="H180" s="278"/>
      <c r="I180" s="37"/>
      <c r="J180" s="265">
        <v>44270</v>
      </c>
      <c r="K180" s="37"/>
      <c r="L180" s="37"/>
      <c r="M180" s="278" t="s">
        <v>5802</v>
      </c>
      <c r="N180" s="37">
        <v>26</v>
      </c>
      <c r="O180" s="37"/>
      <c r="P180" s="505" t="s">
        <v>5803</v>
      </c>
      <c r="Q180" s="37"/>
      <c r="R180" s="37"/>
      <c r="S180" s="37"/>
      <c r="T180" s="37"/>
      <c r="U180" s="37"/>
      <c r="V180" s="37"/>
      <c r="W180" s="37"/>
      <c r="X180" s="37"/>
      <c r="Y180" s="37"/>
      <c r="Z180" s="506"/>
      <c r="AA180" s="37"/>
      <c r="AB180" s="37"/>
      <c r="AC180" s="37"/>
      <c r="AD180" s="37"/>
      <c r="AE180" s="37"/>
      <c r="AF180" s="37"/>
      <c r="AG180" s="37"/>
      <c r="AH180" s="37"/>
      <c r="AI180" s="37"/>
      <c r="AJ180" s="37"/>
      <c r="AK180" s="37"/>
      <c r="AL180" s="37"/>
      <c r="AM180" s="37"/>
      <c r="AN180" s="37"/>
      <c r="AO180" s="37"/>
      <c r="AP180" s="37"/>
      <c r="AQ180" s="37"/>
      <c r="AR180" s="37"/>
      <c r="AS180" s="37"/>
      <c r="AT180" s="37"/>
      <c r="AU180" s="37"/>
    </row>
    <row r="181" spans="1:47">
      <c r="A181" s="265">
        <v>44274</v>
      </c>
      <c r="B181" s="278" t="s">
        <v>178</v>
      </c>
      <c r="C181" s="37">
        <v>883318467</v>
      </c>
      <c r="D181" s="504" t="s">
        <v>5804</v>
      </c>
      <c r="E181" s="278" t="s">
        <v>139</v>
      </c>
      <c r="F181" s="278" t="s">
        <v>140</v>
      </c>
      <c r="G181" s="278" t="s">
        <v>140</v>
      </c>
      <c r="H181" s="278" t="s">
        <v>142</v>
      </c>
      <c r="I181" s="37"/>
      <c r="J181" s="265">
        <v>44274</v>
      </c>
      <c r="K181" s="37"/>
      <c r="L181" s="37"/>
      <c r="M181" s="278" t="s">
        <v>142</v>
      </c>
      <c r="N181" s="37">
        <v>2549</v>
      </c>
      <c r="O181" s="37"/>
      <c r="P181" s="505">
        <v>44274</v>
      </c>
      <c r="Q181" s="37"/>
      <c r="R181" s="37"/>
      <c r="S181" s="37"/>
      <c r="T181" s="37"/>
      <c r="U181" s="37"/>
      <c r="V181" s="37"/>
      <c r="W181" s="37"/>
      <c r="X181" s="37"/>
      <c r="Y181" s="37"/>
      <c r="Z181" s="506"/>
      <c r="AA181" s="37"/>
      <c r="AB181" s="37"/>
      <c r="AC181" s="37"/>
      <c r="AD181" s="37"/>
      <c r="AE181" s="37"/>
      <c r="AF181" s="37"/>
      <c r="AG181" s="37"/>
      <c r="AH181" s="37"/>
      <c r="AI181" s="37"/>
      <c r="AJ181" s="37"/>
      <c r="AK181" s="37"/>
      <c r="AL181" s="37"/>
      <c r="AM181" s="37"/>
      <c r="AN181" s="37"/>
      <c r="AO181" s="37"/>
      <c r="AP181" s="37"/>
      <c r="AQ181" s="37"/>
      <c r="AR181" s="37"/>
      <c r="AS181" s="37"/>
      <c r="AT181" s="37"/>
      <c r="AU181" s="37"/>
    </row>
    <row r="182" spans="1:47">
      <c r="A182" s="265">
        <v>44258</v>
      </c>
      <c r="B182" s="278" t="s">
        <v>156</v>
      </c>
      <c r="C182" s="37">
        <v>883295425</v>
      </c>
      <c r="D182" s="517" t="s">
        <v>5805</v>
      </c>
      <c r="E182" s="278" t="s">
        <v>139</v>
      </c>
      <c r="F182" s="278" t="s">
        <v>140</v>
      </c>
      <c r="G182" s="278" t="s">
        <v>140</v>
      </c>
      <c r="H182" s="278" t="s">
        <v>168</v>
      </c>
      <c r="I182" s="265">
        <v>44258</v>
      </c>
      <c r="J182" s="265">
        <v>44258</v>
      </c>
      <c r="K182" s="37"/>
      <c r="L182" s="37"/>
      <c r="M182" s="278" t="s">
        <v>168</v>
      </c>
      <c r="N182" s="37">
        <v>470</v>
      </c>
      <c r="O182" s="37"/>
      <c r="P182" s="505">
        <v>44258</v>
      </c>
      <c r="Q182" s="37"/>
      <c r="R182" s="37"/>
      <c r="S182" s="37"/>
      <c r="T182" s="37"/>
      <c r="U182" s="37"/>
      <c r="V182" s="37"/>
      <c r="W182" s="37"/>
      <c r="X182" s="37"/>
      <c r="Y182" s="37"/>
      <c r="Z182" s="506"/>
      <c r="AA182" s="37"/>
      <c r="AB182" s="37"/>
      <c r="AC182" s="37"/>
      <c r="AD182" s="37"/>
      <c r="AE182" s="37"/>
      <c r="AF182" s="37"/>
      <c r="AG182" s="37"/>
      <c r="AH182" s="37"/>
      <c r="AI182" s="37"/>
      <c r="AJ182" s="37"/>
      <c r="AK182" s="37"/>
      <c r="AL182" s="37"/>
      <c r="AM182" s="37"/>
      <c r="AN182" s="37"/>
      <c r="AO182" s="37"/>
      <c r="AP182" s="37"/>
      <c r="AQ182" s="37"/>
      <c r="AR182" s="37"/>
      <c r="AS182" s="37"/>
      <c r="AT182" s="37"/>
      <c r="AU182" s="37"/>
    </row>
    <row r="183" spans="1:47">
      <c r="A183" s="265">
        <v>44273</v>
      </c>
      <c r="B183" s="278" t="s">
        <v>154</v>
      </c>
      <c r="C183" s="37">
        <v>883288788</v>
      </c>
      <c r="D183" s="504" t="s">
        <v>5806</v>
      </c>
      <c r="E183" s="278" t="s">
        <v>139</v>
      </c>
      <c r="F183" s="278" t="s">
        <v>140</v>
      </c>
      <c r="G183" s="278" t="s">
        <v>140</v>
      </c>
      <c r="H183" s="278"/>
      <c r="I183" s="37"/>
      <c r="J183" s="505">
        <v>44273</v>
      </c>
      <c r="K183" s="37"/>
      <c r="L183" s="37"/>
      <c r="M183" s="278" t="s">
        <v>751</v>
      </c>
      <c r="N183" s="37">
        <v>9.9</v>
      </c>
      <c r="O183" s="37"/>
      <c r="P183" s="505">
        <v>44272</v>
      </c>
      <c r="Q183" s="37"/>
      <c r="R183" s="37"/>
      <c r="S183" s="37"/>
      <c r="T183" s="37"/>
      <c r="U183" s="37"/>
      <c r="V183" s="37"/>
      <c r="W183" s="37"/>
      <c r="X183" s="37"/>
      <c r="Y183" s="37"/>
      <c r="Z183" s="506"/>
      <c r="AA183" s="37"/>
      <c r="AB183" s="37"/>
      <c r="AC183" s="37"/>
      <c r="AD183" s="37"/>
      <c r="AE183" s="37"/>
      <c r="AF183" s="37"/>
      <c r="AG183" s="37"/>
      <c r="AH183" s="37"/>
      <c r="AI183" s="37"/>
      <c r="AJ183" s="37"/>
      <c r="AK183" s="37"/>
      <c r="AL183" s="37"/>
      <c r="AM183" s="37"/>
      <c r="AN183" s="37"/>
      <c r="AO183" s="37"/>
      <c r="AP183" s="37"/>
      <c r="AQ183" s="37"/>
      <c r="AR183" s="37"/>
      <c r="AS183" s="37"/>
      <c r="AT183" s="37"/>
      <c r="AU183" s="37"/>
    </row>
    <row r="184" spans="1:47">
      <c r="A184" s="265">
        <v>44284</v>
      </c>
      <c r="B184" s="278" t="s">
        <v>5491</v>
      </c>
      <c r="C184" s="504">
        <v>883258921</v>
      </c>
      <c r="D184" s="510" t="s">
        <v>5807</v>
      </c>
      <c r="E184" s="278" t="s">
        <v>139</v>
      </c>
      <c r="F184" s="278" t="s">
        <v>140</v>
      </c>
      <c r="G184" s="278" t="s">
        <v>140</v>
      </c>
      <c r="H184" s="278" t="s">
        <v>148</v>
      </c>
      <c r="I184" s="37"/>
      <c r="J184" s="265">
        <v>44284</v>
      </c>
      <c r="K184" s="37"/>
      <c r="L184" s="37"/>
      <c r="M184" s="278" t="s">
        <v>148</v>
      </c>
      <c r="N184" s="37">
        <v>55</v>
      </c>
      <c r="O184" s="37"/>
      <c r="P184" s="505">
        <v>44279</v>
      </c>
      <c r="Q184" s="37"/>
      <c r="R184" s="37"/>
      <c r="S184" s="37"/>
      <c r="T184" s="37"/>
      <c r="U184" s="37"/>
      <c r="V184" s="37"/>
      <c r="W184" s="37"/>
      <c r="X184" s="37"/>
      <c r="Y184" s="37"/>
      <c r="Z184" s="506"/>
      <c r="AA184" s="37"/>
      <c r="AB184" s="37"/>
      <c r="AC184" s="37"/>
      <c r="AD184" s="37"/>
      <c r="AE184" s="37"/>
      <c r="AF184" s="37"/>
      <c r="AG184" s="37"/>
      <c r="AH184" s="37"/>
      <c r="AI184" s="37"/>
      <c r="AJ184" s="37"/>
      <c r="AK184" s="37"/>
      <c r="AL184" s="37"/>
      <c r="AM184" s="37"/>
      <c r="AN184" s="37"/>
      <c r="AO184" s="37"/>
      <c r="AP184" s="37"/>
      <c r="AQ184" s="37"/>
      <c r="AR184" s="37"/>
      <c r="AS184" s="37"/>
      <c r="AT184" s="37"/>
      <c r="AU184" s="37"/>
    </row>
    <row r="185" spans="1:47">
      <c r="A185" s="265">
        <v>44277</v>
      </c>
      <c r="B185" s="278" t="s">
        <v>5491</v>
      </c>
      <c r="C185" s="37">
        <v>883258921</v>
      </c>
      <c r="D185" s="510" t="s">
        <v>5807</v>
      </c>
      <c r="E185" s="278" t="s">
        <v>139</v>
      </c>
      <c r="F185" s="278" t="s">
        <v>140</v>
      </c>
      <c r="G185" s="278" t="s">
        <v>140</v>
      </c>
      <c r="H185" s="518" t="s">
        <v>2256</v>
      </c>
      <c r="I185" s="37"/>
      <c r="J185" s="265">
        <v>44277</v>
      </c>
      <c r="K185" s="37"/>
      <c r="L185" s="37"/>
      <c r="M185" s="278" t="s">
        <v>2256</v>
      </c>
      <c r="N185" s="37">
        <v>9.9</v>
      </c>
      <c r="O185" s="37"/>
      <c r="P185" s="505">
        <v>44277</v>
      </c>
      <c r="Q185" s="37"/>
      <c r="R185" s="37"/>
      <c r="S185" s="37"/>
      <c r="T185" s="37"/>
      <c r="U185" s="37"/>
      <c r="V185" s="37"/>
      <c r="W185" s="37"/>
      <c r="X185" s="37"/>
      <c r="Y185" s="37"/>
      <c r="Z185" s="506"/>
      <c r="AA185" s="37"/>
      <c r="AB185" s="37"/>
      <c r="AC185" s="37"/>
      <c r="AD185" s="37"/>
      <c r="AE185" s="37"/>
      <c r="AF185" s="37"/>
      <c r="AG185" s="37"/>
      <c r="AH185" s="37"/>
      <c r="AI185" s="37"/>
      <c r="AJ185" s="37"/>
      <c r="AK185" s="37"/>
      <c r="AL185" s="37"/>
      <c r="AM185" s="37"/>
      <c r="AN185" s="37"/>
      <c r="AO185" s="37"/>
      <c r="AP185" s="37"/>
      <c r="AQ185" s="37"/>
      <c r="AR185" s="37"/>
      <c r="AS185" s="37"/>
      <c r="AT185" s="37"/>
      <c r="AU185" s="37"/>
    </row>
    <row r="186" spans="1:47">
      <c r="A186" s="265">
        <v>44267</v>
      </c>
      <c r="B186" s="278" t="s">
        <v>154</v>
      </c>
      <c r="C186" s="37">
        <v>883257930</v>
      </c>
      <c r="D186" s="504" t="s">
        <v>5808</v>
      </c>
      <c r="E186" s="278" t="s">
        <v>139</v>
      </c>
      <c r="F186" s="278" t="s">
        <v>140</v>
      </c>
      <c r="G186" s="278" t="s">
        <v>140</v>
      </c>
      <c r="H186" s="278" t="s">
        <v>168</v>
      </c>
      <c r="I186" s="37"/>
      <c r="J186" s="265">
        <v>44267</v>
      </c>
      <c r="K186" s="37"/>
      <c r="L186" s="37"/>
      <c r="M186" s="278" t="s">
        <v>168</v>
      </c>
      <c r="N186" s="37">
        <v>50</v>
      </c>
      <c r="O186" s="37"/>
      <c r="P186" s="505">
        <v>44266</v>
      </c>
      <c r="Q186" s="37"/>
      <c r="R186" s="37"/>
      <c r="S186" s="37"/>
      <c r="T186" s="37"/>
      <c r="U186" s="37"/>
      <c r="V186" s="37"/>
      <c r="W186" s="37"/>
      <c r="X186" s="37"/>
      <c r="Y186" s="37"/>
      <c r="Z186" s="506"/>
      <c r="AA186" s="37"/>
      <c r="AB186" s="37"/>
      <c r="AC186" s="37"/>
      <c r="AD186" s="37"/>
      <c r="AE186" s="37"/>
      <c r="AF186" s="37"/>
      <c r="AG186" s="37"/>
      <c r="AH186" s="37"/>
      <c r="AI186" s="37"/>
      <c r="AJ186" s="37"/>
      <c r="AK186" s="37"/>
      <c r="AL186" s="37"/>
      <c r="AM186" s="37"/>
      <c r="AN186" s="37"/>
      <c r="AO186" s="37"/>
      <c r="AP186" s="37"/>
      <c r="AQ186" s="37"/>
      <c r="AR186" s="37"/>
      <c r="AS186" s="37"/>
      <c r="AT186" s="37"/>
      <c r="AU186" s="37"/>
    </row>
    <row r="187" spans="1:47">
      <c r="A187" s="265">
        <v>44267</v>
      </c>
      <c r="B187" s="278" t="s">
        <v>154</v>
      </c>
      <c r="C187" s="37">
        <v>883255200</v>
      </c>
      <c r="D187" s="504" t="s">
        <v>5809</v>
      </c>
      <c r="E187" s="278" t="s">
        <v>139</v>
      </c>
      <c r="F187" s="278" t="s">
        <v>147</v>
      </c>
      <c r="G187" s="278" t="s">
        <v>147</v>
      </c>
      <c r="H187" s="278" t="s">
        <v>213</v>
      </c>
      <c r="I187" s="37"/>
      <c r="J187" s="265">
        <v>44267</v>
      </c>
      <c r="K187" s="37"/>
      <c r="L187" s="37"/>
      <c r="M187" s="278" t="s">
        <v>213</v>
      </c>
      <c r="N187" s="37">
        <v>999</v>
      </c>
      <c r="O187" s="37"/>
      <c r="P187" s="505">
        <v>44266</v>
      </c>
      <c r="Q187" s="37"/>
      <c r="R187" s="37"/>
      <c r="S187" s="37"/>
      <c r="T187" s="37"/>
      <c r="U187" s="37"/>
      <c r="V187" s="37"/>
      <c r="W187" s="37"/>
      <c r="X187" s="37"/>
      <c r="Y187" s="37"/>
      <c r="Z187" s="506"/>
      <c r="AA187" s="37"/>
      <c r="AB187" s="37"/>
      <c r="AC187" s="37"/>
      <c r="AD187" s="37"/>
      <c r="AE187" s="37"/>
      <c r="AF187" s="37"/>
      <c r="AG187" s="37"/>
      <c r="AH187" s="37"/>
      <c r="AI187" s="37"/>
      <c r="AJ187" s="37"/>
      <c r="AK187" s="37"/>
      <c r="AL187" s="37"/>
      <c r="AM187" s="37"/>
      <c r="AN187" s="37"/>
      <c r="AO187" s="37"/>
      <c r="AP187" s="37"/>
      <c r="AQ187" s="37"/>
      <c r="AR187" s="37"/>
      <c r="AS187" s="37"/>
      <c r="AT187" s="37"/>
      <c r="AU187" s="37"/>
    </row>
    <row r="188" spans="1:47">
      <c r="A188" s="265">
        <v>44260</v>
      </c>
      <c r="B188" s="278" t="s">
        <v>154</v>
      </c>
      <c r="C188" s="37">
        <v>883256642</v>
      </c>
      <c r="D188" s="504" t="s">
        <v>5810</v>
      </c>
      <c r="E188" s="278" t="s">
        <v>139</v>
      </c>
      <c r="F188" s="278" t="s">
        <v>140</v>
      </c>
      <c r="G188" s="278" t="s">
        <v>140</v>
      </c>
      <c r="H188" s="278" t="s">
        <v>213</v>
      </c>
      <c r="I188" s="265">
        <v>44260</v>
      </c>
      <c r="J188" s="265">
        <v>44260</v>
      </c>
      <c r="K188" s="37"/>
      <c r="L188" s="37"/>
      <c r="M188" s="278" t="s">
        <v>213</v>
      </c>
      <c r="N188" s="37">
        <v>99.9</v>
      </c>
      <c r="O188" s="37"/>
      <c r="P188" s="265">
        <v>44259</v>
      </c>
      <c r="Q188" s="37"/>
      <c r="R188" s="37"/>
      <c r="S188" s="37"/>
      <c r="T188" s="37"/>
      <c r="U188" s="37"/>
      <c r="V188" s="37"/>
      <c r="W188" s="37"/>
      <c r="X188" s="37"/>
      <c r="Y188" s="37"/>
      <c r="Z188" s="506"/>
      <c r="AA188" s="37"/>
      <c r="AB188" s="37"/>
      <c r="AC188" s="37"/>
      <c r="AD188" s="37"/>
      <c r="AE188" s="37"/>
      <c r="AF188" s="37"/>
      <c r="AG188" s="37"/>
      <c r="AH188" s="37"/>
      <c r="AI188" s="37"/>
      <c r="AJ188" s="37"/>
      <c r="AK188" s="37"/>
      <c r="AL188" s="37"/>
      <c r="AM188" s="37"/>
      <c r="AN188" s="37"/>
      <c r="AO188" s="37"/>
      <c r="AP188" s="37"/>
      <c r="AQ188" s="37"/>
      <c r="AR188" s="37"/>
      <c r="AS188" s="37"/>
      <c r="AT188" s="37"/>
      <c r="AU188" s="37"/>
    </row>
    <row r="189" spans="1:47">
      <c r="A189" s="265">
        <v>44281</v>
      </c>
      <c r="B189" s="278" t="s">
        <v>5487</v>
      </c>
      <c r="C189" s="37">
        <v>10217443</v>
      </c>
      <c r="D189" s="509" t="s">
        <v>5811</v>
      </c>
      <c r="E189" s="278" t="s">
        <v>152</v>
      </c>
      <c r="F189" s="278" t="s">
        <v>140</v>
      </c>
      <c r="G189" s="278" t="s">
        <v>140</v>
      </c>
      <c r="H189" s="278" t="s">
        <v>142</v>
      </c>
      <c r="I189" s="37"/>
      <c r="J189" s="265">
        <v>44281</v>
      </c>
      <c r="K189" s="37"/>
      <c r="L189" s="37"/>
      <c r="M189" s="278" t="s">
        <v>142</v>
      </c>
      <c r="N189" s="37">
        <v>95</v>
      </c>
      <c r="O189" s="37"/>
      <c r="P189" s="505">
        <v>44280</v>
      </c>
      <c r="Q189" s="37"/>
      <c r="R189" s="37"/>
      <c r="S189" s="37"/>
      <c r="T189" s="37"/>
      <c r="U189" s="37"/>
      <c r="V189" s="37"/>
      <c r="W189" s="37"/>
      <c r="X189" s="37"/>
      <c r="Y189" s="37"/>
      <c r="Z189" s="506"/>
      <c r="AA189" s="37"/>
      <c r="AB189" s="37"/>
      <c r="AC189" s="37"/>
      <c r="AD189" s="37"/>
      <c r="AE189" s="37"/>
      <c r="AF189" s="37"/>
      <c r="AG189" s="37"/>
      <c r="AH189" s="37"/>
      <c r="AI189" s="37"/>
      <c r="AJ189" s="37"/>
      <c r="AK189" s="37"/>
      <c r="AL189" s="37"/>
      <c r="AM189" s="37"/>
      <c r="AN189" s="37"/>
      <c r="AO189" s="37"/>
      <c r="AP189" s="37"/>
      <c r="AQ189" s="37"/>
      <c r="AR189" s="37"/>
      <c r="AS189" s="37"/>
      <c r="AT189" s="37"/>
      <c r="AU189" s="37"/>
    </row>
    <row r="190" spans="1:47">
      <c r="A190" s="278" t="s">
        <v>5784</v>
      </c>
      <c r="B190" s="278" t="s">
        <v>154</v>
      </c>
      <c r="C190" s="37">
        <v>883246729</v>
      </c>
      <c r="D190" s="504" t="s">
        <v>5812</v>
      </c>
      <c r="E190" s="278" t="s">
        <v>152</v>
      </c>
      <c r="F190" s="278" t="s">
        <v>140</v>
      </c>
      <c r="G190" s="278" t="s">
        <v>140</v>
      </c>
      <c r="H190" s="278" t="s">
        <v>142</v>
      </c>
      <c r="I190" s="37"/>
      <c r="J190" s="265">
        <v>44263</v>
      </c>
      <c r="K190" s="37"/>
      <c r="L190" s="37"/>
      <c r="M190" s="278" t="s">
        <v>142</v>
      </c>
      <c r="N190" s="37">
        <v>108</v>
      </c>
      <c r="O190" s="37"/>
      <c r="P190" s="265">
        <v>44261</v>
      </c>
      <c r="Q190" s="37"/>
      <c r="R190" s="37"/>
      <c r="S190" s="37"/>
      <c r="T190" s="37"/>
      <c r="U190" s="37"/>
      <c r="V190" s="37"/>
      <c r="W190" s="37"/>
      <c r="X190" s="37"/>
      <c r="Y190" s="37"/>
      <c r="Z190" s="506"/>
      <c r="AA190" s="37"/>
      <c r="AB190" s="37"/>
      <c r="AC190" s="37"/>
      <c r="AD190" s="37"/>
      <c r="AE190" s="37"/>
      <c r="AF190" s="37"/>
      <c r="AG190" s="37"/>
      <c r="AH190" s="37"/>
      <c r="AI190" s="37"/>
      <c r="AJ190" s="37"/>
      <c r="AK190" s="37"/>
      <c r="AL190" s="37"/>
      <c r="AM190" s="37"/>
      <c r="AN190" s="37"/>
      <c r="AO190" s="37"/>
      <c r="AP190" s="37"/>
      <c r="AQ190" s="37"/>
      <c r="AR190" s="37"/>
      <c r="AS190" s="37"/>
      <c r="AT190" s="37"/>
      <c r="AU190" s="37"/>
    </row>
    <row r="191" spans="1:47">
      <c r="A191" s="265">
        <v>44271</v>
      </c>
      <c r="B191" s="278" t="s">
        <v>154</v>
      </c>
      <c r="C191" s="37">
        <v>883246072</v>
      </c>
      <c r="D191" s="504" t="s">
        <v>5310</v>
      </c>
      <c r="E191" s="278" t="s">
        <v>139</v>
      </c>
      <c r="F191" s="278"/>
      <c r="G191" s="278" t="s">
        <v>147</v>
      </c>
      <c r="H191" s="278"/>
      <c r="I191" s="37"/>
      <c r="J191" s="265">
        <v>44271</v>
      </c>
      <c r="K191" s="37"/>
      <c r="L191" s="37"/>
      <c r="M191" s="278" t="s">
        <v>1675</v>
      </c>
      <c r="N191" s="37">
        <v>1663.5</v>
      </c>
      <c r="O191" s="37"/>
      <c r="P191" s="505">
        <v>44270</v>
      </c>
      <c r="Q191" s="37"/>
      <c r="R191" s="37"/>
      <c r="S191" s="37"/>
      <c r="T191" s="37"/>
      <c r="U191" s="37"/>
      <c r="V191" s="37"/>
      <c r="W191" s="37"/>
      <c r="X191" s="37"/>
      <c r="Y191" s="37"/>
      <c r="Z191" s="506"/>
      <c r="AA191" s="37"/>
      <c r="AB191" s="37"/>
      <c r="AC191" s="37"/>
      <c r="AD191" s="37"/>
      <c r="AE191" s="37"/>
      <c r="AF191" s="37"/>
      <c r="AG191" s="37"/>
      <c r="AH191" s="37"/>
      <c r="AI191" s="37"/>
      <c r="AJ191" s="37"/>
      <c r="AK191" s="37"/>
      <c r="AL191" s="37"/>
      <c r="AM191" s="37"/>
      <c r="AN191" s="37"/>
      <c r="AO191" s="37"/>
      <c r="AP191" s="37"/>
      <c r="AQ191" s="37"/>
      <c r="AR191" s="37"/>
      <c r="AS191" s="37"/>
      <c r="AT191" s="37"/>
      <c r="AU191" s="37"/>
    </row>
    <row r="192" spans="1:47">
      <c r="A192" s="265">
        <v>44281</v>
      </c>
      <c r="B192" s="278" t="s">
        <v>154</v>
      </c>
      <c r="C192" s="37">
        <v>883246072</v>
      </c>
      <c r="D192" s="504" t="s">
        <v>5310</v>
      </c>
      <c r="E192" s="278" t="s">
        <v>139</v>
      </c>
      <c r="F192" s="278"/>
      <c r="G192" s="278" t="s">
        <v>147</v>
      </c>
      <c r="H192" s="278"/>
      <c r="I192" s="37"/>
      <c r="J192" s="265">
        <v>44281</v>
      </c>
      <c r="K192" s="37"/>
      <c r="L192" s="37"/>
      <c r="M192" s="278" t="s">
        <v>142</v>
      </c>
      <c r="N192" s="37">
        <v>442.66</v>
      </c>
      <c r="O192" s="37"/>
      <c r="P192" s="505">
        <v>44280</v>
      </c>
      <c r="Q192" s="37"/>
      <c r="R192" s="37"/>
      <c r="S192" s="37"/>
      <c r="T192" s="37"/>
      <c r="U192" s="37"/>
      <c r="V192" s="37"/>
      <c r="W192" s="37"/>
      <c r="X192" s="37"/>
      <c r="Y192" s="37"/>
      <c r="Z192" s="506"/>
      <c r="AA192" s="37"/>
      <c r="AB192" s="37"/>
      <c r="AC192" s="37"/>
      <c r="AD192" s="37"/>
      <c r="AE192" s="37"/>
      <c r="AF192" s="37"/>
      <c r="AG192" s="37"/>
      <c r="AH192" s="37"/>
      <c r="AI192" s="37"/>
      <c r="AJ192" s="37"/>
      <c r="AK192" s="37"/>
      <c r="AL192" s="37"/>
      <c r="AM192" s="37"/>
      <c r="AN192" s="37"/>
      <c r="AO192" s="37"/>
      <c r="AP192" s="37"/>
      <c r="AQ192" s="37"/>
      <c r="AR192" s="37"/>
      <c r="AS192" s="37"/>
      <c r="AT192" s="37"/>
      <c r="AU192" s="37"/>
    </row>
    <row r="193" spans="1:47">
      <c r="A193" s="265">
        <v>44271</v>
      </c>
      <c r="B193" s="278" t="s">
        <v>154</v>
      </c>
      <c r="C193" s="37">
        <v>883246072</v>
      </c>
      <c r="D193" s="504" t="s">
        <v>5310</v>
      </c>
      <c r="E193" s="278" t="s">
        <v>139</v>
      </c>
      <c r="F193" s="278" t="s">
        <v>140</v>
      </c>
      <c r="G193" s="278" t="s">
        <v>140</v>
      </c>
      <c r="H193" s="278"/>
      <c r="I193" s="37"/>
      <c r="J193" s="265">
        <v>44271</v>
      </c>
      <c r="K193" s="37"/>
      <c r="L193" s="37"/>
      <c r="M193" s="278" t="s">
        <v>5813</v>
      </c>
      <c r="N193" s="37">
        <v>323.19</v>
      </c>
      <c r="O193" s="37"/>
      <c r="P193" s="505">
        <v>44270</v>
      </c>
      <c r="Q193" s="37"/>
      <c r="R193" s="37"/>
      <c r="S193" s="37"/>
      <c r="T193" s="37"/>
      <c r="U193" s="37"/>
      <c r="V193" s="37"/>
      <c r="W193" s="37"/>
      <c r="X193" s="37"/>
      <c r="Y193" s="37"/>
      <c r="Z193" s="506"/>
      <c r="AA193" s="37"/>
      <c r="AB193" s="37"/>
      <c r="AC193" s="37"/>
      <c r="AD193" s="37"/>
      <c r="AE193" s="37"/>
      <c r="AF193" s="37"/>
      <c r="AG193" s="37"/>
      <c r="AH193" s="37"/>
      <c r="AI193" s="37"/>
      <c r="AJ193" s="37"/>
      <c r="AK193" s="37"/>
      <c r="AL193" s="37"/>
      <c r="AM193" s="37"/>
      <c r="AN193" s="37"/>
      <c r="AO193" s="37"/>
      <c r="AP193" s="37"/>
      <c r="AQ193" s="37"/>
      <c r="AR193" s="37"/>
      <c r="AS193" s="37"/>
      <c r="AT193" s="37"/>
      <c r="AU193" s="37"/>
    </row>
    <row r="194" spans="1:47">
      <c r="A194" s="265">
        <v>44258</v>
      </c>
      <c r="B194" s="278" t="s">
        <v>5592</v>
      </c>
      <c r="C194" s="37">
        <v>883237973</v>
      </c>
      <c r="D194" s="504" t="s">
        <v>5814</v>
      </c>
      <c r="E194" s="278" t="s">
        <v>152</v>
      </c>
      <c r="F194" s="278" t="s">
        <v>140</v>
      </c>
      <c r="G194" s="278" t="s">
        <v>140</v>
      </c>
      <c r="H194" s="278" t="s">
        <v>148</v>
      </c>
      <c r="I194" s="265">
        <v>44258</v>
      </c>
      <c r="J194" s="265">
        <v>44257</v>
      </c>
      <c r="K194" s="37"/>
      <c r="L194" s="37"/>
      <c r="M194" s="278" t="s">
        <v>148</v>
      </c>
      <c r="N194" s="37">
        <v>640</v>
      </c>
      <c r="O194" s="37"/>
      <c r="P194" s="265">
        <v>44257</v>
      </c>
      <c r="Q194" s="278"/>
      <c r="R194" s="37"/>
      <c r="S194" s="37"/>
      <c r="T194" s="37"/>
      <c r="U194" s="37"/>
      <c r="V194" s="37"/>
      <c r="W194" s="37"/>
      <c r="X194" s="37"/>
      <c r="Y194" s="37"/>
      <c r="Z194" s="506"/>
      <c r="AA194" s="37"/>
      <c r="AB194" s="37"/>
      <c r="AC194" s="37"/>
      <c r="AD194" s="37"/>
      <c r="AE194" s="37"/>
      <c r="AF194" s="37"/>
      <c r="AG194" s="37"/>
      <c r="AH194" s="37"/>
      <c r="AI194" s="37"/>
      <c r="AJ194" s="37"/>
      <c r="AK194" s="37"/>
      <c r="AL194" s="37"/>
      <c r="AM194" s="37"/>
      <c r="AN194" s="37"/>
      <c r="AO194" s="37"/>
      <c r="AP194" s="37"/>
      <c r="AQ194" s="37"/>
      <c r="AR194" s="37"/>
      <c r="AS194" s="37"/>
      <c r="AT194" s="37"/>
      <c r="AU194" s="37"/>
    </row>
    <row r="195" spans="1:47">
      <c r="A195" s="265">
        <v>44263</v>
      </c>
      <c r="B195" s="278" t="s">
        <v>5592</v>
      </c>
      <c r="C195" s="37">
        <v>883237973</v>
      </c>
      <c r="D195" s="516" t="s">
        <v>5814</v>
      </c>
      <c r="E195" s="278" t="s">
        <v>152</v>
      </c>
      <c r="F195" s="278" t="s">
        <v>140</v>
      </c>
      <c r="G195" s="278" t="s">
        <v>140</v>
      </c>
      <c r="H195" s="278" t="s">
        <v>148</v>
      </c>
      <c r="I195" s="37"/>
      <c r="J195" s="265">
        <v>44263</v>
      </c>
      <c r="K195" s="37"/>
      <c r="L195" s="37"/>
      <c r="M195" s="278" t="s">
        <v>148</v>
      </c>
      <c r="N195" s="37">
        <v>315</v>
      </c>
      <c r="O195" s="37"/>
      <c r="P195" s="265">
        <v>44260</v>
      </c>
      <c r="Q195" s="37"/>
      <c r="R195" s="37"/>
      <c r="S195" s="37"/>
      <c r="T195" s="37"/>
      <c r="U195" s="37"/>
      <c r="V195" s="37"/>
      <c r="W195" s="37"/>
      <c r="X195" s="37"/>
      <c r="Y195" s="37"/>
      <c r="Z195" s="506"/>
      <c r="AA195" s="37"/>
      <c r="AB195" s="37"/>
      <c r="AC195" s="37"/>
      <c r="AD195" s="37"/>
      <c r="AE195" s="37"/>
      <c r="AF195" s="37"/>
      <c r="AG195" s="37"/>
      <c r="AH195" s="37"/>
      <c r="AI195" s="37"/>
      <c r="AJ195" s="37"/>
      <c r="AK195" s="37"/>
      <c r="AL195" s="37"/>
      <c r="AM195" s="37"/>
      <c r="AN195" s="37"/>
      <c r="AO195" s="37"/>
      <c r="AP195" s="37"/>
      <c r="AQ195" s="37"/>
      <c r="AR195" s="37"/>
      <c r="AS195" s="37"/>
      <c r="AT195" s="37"/>
      <c r="AU195" s="37"/>
    </row>
    <row r="196" spans="1:47">
      <c r="A196" s="265">
        <v>44277</v>
      </c>
      <c r="B196" s="278" t="s">
        <v>138</v>
      </c>
      <c r="C196" s="37">
        <v>882220009</v>
      </c>
      <c r="D196" s="504" t="s">
        <v>5309</v>
      </c>
      <c r="E196" s="278" t="s">
        <v>139</v>
      </c>
      <c r="F196" s="278" t="s">
        <v>140</v>
      </c>
      <c r="G196" s="278" t="s">
        <v>140</v>
      </c>
      <c r="H196" s="278" t="s">
        <v>142</v>
      </c>
      <c r="I196" s="37"/>
      <c r="J196" s="265">
        <v>44277</v>
      </c>
      <c r="K196" s="37"/>
      <c r="L196" s="37"/>
      <c r="M196" s="278" t="s">
        <v>142</v>
      </c>
      <c r="N196" s="37">
        <v>6347.6</v>
      </c>
      <c r="O196" s="37"/>
      <c r="P196" s="505">
        <v>44277</v>
      </c>
      <c r="Q196" s="37"/>
      <c r="R196" s="37"/>
      <c r="S196" s="37"/>
      <c r="T196" s="37"/>
      <c r="U196" s="37"/>
      <c r="V196" s="37"/>
      <c r="W196" s="37"/>
      <c r="X196" s="37"/>
      <c r="Y196" s="37"/>
      <c r="Z196" s="506"/>
      <c r="AA196" s="37"/>
      <c r="AB196" s="37"/>
      <c r="AC196" s="37"/>
      <c r="AD196" s="37"/>
      <c r="AE196" s="37"/>
      <c r="AF196" s="37"/>
      <c r="AG196" s="37"/>
      <c r="AH196" s="37"/>
      <c r="AI196" s="37"/>
      <c r="AJ196" s="37"/>
      <c r="AK196" s="37"/>
      <c r="AL196" s="37"/>
      <c r="AM196" s="37"/>
      <c r="AN196" s="37"/>
      <c r="AO196" s="37"/>
      <c r="AP196" s="37"/>
      <c r="AQ196" s="37"/>
      <c r="AR196" s="37"/>
      <c r="AS196" s="37"/>
      <c r="AT196" s="37"/>
      <c r="AU196" s="37"/>
    </row>
    <row r="197" spans="1:47">
      <c r="A197" s="265">
        <v>44281</v>
      </c>
      <c r="B197" s="278" t="s">
        <v>138</v>
      </c>
      <c r="C197" s="37">
        <v>882220009</v>
      </c>
      <c r="D197" s="504" t="s">
        <v>5309</v>
      </c>
      <c r="E197" s="278" t="s">
        <v>139</v>
      </c>
      <c r="F197" s="278" t="s">
        <v>140</v>
      </c>
      <c r="G197" s="278" t="s">
        <v>140</v>
      </c>
      <c r="H197" s="278" t="s">
        <v>142</v>
      </c>
      <c r="I197" s="37"/>
      <c r="J197" s="265">
        <v>44281</v>
      </c>
      <c r="K197" s="37"/>
      <c r="L197" s="37"/>
      <c r="M197" s="278" t="s">
        <v>142</v>
      </c>
      <c r="N197" s="37">
        <v>4109.37</v>
      </c>
      <c r="O197" s="37"/>
      <c r="P197" s="505">
        <v>44281</v>
      </c>
      <c r="Q197" s="37"/>
      <c r="R197" s="37"/>
      <c r="S197" s="37"/>
      <c r="T197" s="37"/>
      <c r="U197" s="37"/>
      <c r="V197" s="37"/>
      <c r="W197" s="37"/>
      <c r="X197" s="37"/>
      <c r="Y197" s="37"/>
      <c r="Z197" s="506"/>
      <c r="AA197" s="37"/>
      <c r="AB197" s="37"/>
      <c r="AC197" s="37"/>
      <c r="AD197" s="37"/>
      <c r="AE197" s="37"/>
      <c r="AF197" s="37"/>
      <c r="AG197" s="37"/>
      <c r="AH197" s="37"/>
      <c r="AI197" s="37"/>
      <c r="AJ197" s="37"/>
      <c r="AK197" s="37"/>
      <c r="AL197" s="37"/>
      <c r="AM197" s="37"/>
      <c r="AN197" s="37"/>
      <c r="AO197" s="37"/>
      <c r="AP197" s="37"/>
      <c r="AQ197" s="37"/>
      <c r="AR197" s="37"/>
      <c r="AS197" s="37"/>
      <c r="AT197" s="37"/>
      <c r="AU197" s="37"/>
    </row>
    <row r="198" spans="1:47">
      <c r="A198" s="505">
        <v>44278</v>
      </c>
      <c r="B198" s="278" t="s">
        <v>138</v>
      </c>
      <c r="C198" s="37">
        <v>882220009</v>
      </c>
      <c r="D198" s="504" t="s">
        <v>5309</v>
      </c>
      <c r="E198" s="278" t="s">
        <v>139</v>
      </c>
      <c r="F198" s="278" t="s">
        <v>140</v>
      </c>
      <c r="G198" s="278" t="s">
        <v>140</v>
      </c>
      <c r="H198" s="278" t="s">
        <v>142</v>
      </c>
      <c r="I198" s="37"/>
      <c r="J198" s="265">
        <v>44279</v>
      </c>
      <c r="K198" s="37"/>
      <c r="L198" s="37"/>
      <c r="M198" s="278" t="s">
        <v>142</v>
      </c>
      <c r="N198" s="37">
        <v>4080.1</v>
      </c>
      <c r="O198" s="37"/>
      <c r="P198" s="505">
        <v>44278</v>
      </c>
      <c r="Q198" s="37"/>
      <c r="R198" s="37"/>
      <c r="S198" s="37"/>
      <c r="T198" s="37"/>
      <c r="U198" s="37"/>
      <c r="V198" s="37"/>
      <c r="W198" s="37"/>
      <c r="X198" s="37"/>
      <c r="Y198" s="37"/>
      <c r="Z198" s="506"/>
      <c r="AA198" s="37"/>
      <c r="AB198" s="37"/>
      <c r="AC198" s="37"/>
      <c r="AD198" s="37"/>
      <c r="AE198" s="37"/>
      <c r="AF198" s="37"/>
      <c r="AG198" s="37"/>
      <c r="AH198" s="37"/>
      <c r="AI198" s="37"/>
      <c r="AJ198" s="37"/>
      <c r="AK198" s="37"/>
      <c r="AL198" s="37"/>
      <c r="AM198" s="37"/>
      <c r="AN198" s="37"/>
      <c r="AO198" s="37"/>
      <c r="AP198" s="37"/>
      <c r="AQ198" s="37"/>
      <c r="AR198" s="37"/>
      <c r="AS198" s="37"/>
      <c r="AT198" s="37"/>
      <c r="AU198" s="37"/>
    </row>
    <row r="199" spans="1:47">
      <c r="A199" s="505">
        <v>44278</v>
      </c>
      <c r="B199" s="278" t="s">
        <v>138</v>
      </c>
      <c r="C199" s="37">
        <v>882220009</v>
      </c>
      <c r="D199" s="504" t="s">
        <v>5309</v>
      </c>
      <c r="E199" s="278" t="s">
        <v>139</v>
      </c>
      <c r="F199" s="278" t="s">
        <v>140</v>
      </c>
      <c r="G199" s="278" t="s">
        <v>140</v>
      </c>
      <c r="H199" s="278" t="s">
        <v>142</v>
      </c>
      <c r="I199" s="37"/>
      <c r="J199" s="265">
        <v>44278</v>
      </c>
      <c r="K199" s="37"/>
      <c r="L199" s="37"/>
      <c r="M199" s="278" t="s">
        <v>142</v>
      </c>
      <c r="N199" s="37">
        <v>3382.85</v>
      </c>
      <c r="O199" s="37"/>
      <c r="P199" s="505">
        <v>44278</v>
      </c>
      <c r="Q199" s="37"/>
      <c r="R199" s="37"/>
      <c r="S199" s="37"/>
      <c r="T199" s="37"/>
      <c r="U199" s="37"/>
      <c r="V199" s="37"/>
      <c r="W199" s="37"/>
      <c r="X199" s="37"/>
      <c r="Y199" s="37"/>
      <c r="Z199" s="506"/>
      <c r="AA199" s="37"/>
      <c r="AB199" s="37"/>
      <c r="AC199" s="37"/>
      <c r="AD199" s="37"/>
      <c r="AE199" s="37"/>
      <c r="AF199" s="37"/>
      <c r="AG199" s="37"/>
      <c r="AH199" s="37"/>
      <c r="AI199" s="37"/>
      <c r="AJ199" s="37"/>
      <c r="AK199" s="37"/>
      <c r="AL199" s="37"/>
      <c r="AM199" s="37"/>
      <c r="AN199" s="37"/>
      <c r="AO199" s="37"/>
      <c r="AP199" s="37"/>
      <c r="AQ199" s="37"/>
      <c r="AR199" s="37"/>
      <c r="AS199" s="37"/>
      <c r="AT199" s="37"/>
      <c r="AU199" s="37"/>
    </row>
    <row r="200" spans="1:47">
      <c r="A200" s="265">
        <v>44281</v>
      </c>
      <c r="B200" s="278" t="s">
        <v>138</v>
      </c>
      <c r="C200" s="37">
        <v>882220009</v>
      </c>
      <c r="D200" s="504" t="s">
        <v>5309</v>
      </c>
      <c r="E200" s="278" t="s">
        <v>139</v>
      </c>
      <c r="F200" s="278" t="s">
        <v>140</v>
      </c>
      <c r="G200" s="278" t="s">
        <v>140</v>
      </c>
      <c r="H200" s="278" t="s">
        <v>142</v>
      </c>
      <c r="I200" s="37"/>
      <c r="J200" s="265">
        <v>44284</v>
      </c>
      <c r="K200" s="37"/>
      <c r="L200" s="37"/>
      <c r="M200" s="278" t="s">
        <v>142</v>
      </c>
      <c r="N200" s="37">
        <v>2939.94</v>
      </c>
      <c r="O200" s="37"/>
      <c r="P200" s="505">
        <v>44283</v>
      </c>
      <c r="Q200" s="37"/>
      <c r="R200" s="37"/>
      <c r="S200" s="37"/>
      <c r="T200" s="37"/>
      <c r="U200" s="37"/>
      <c r="V200" s="37"/>
      <c r="W200" s="37"/>
      <c r="X200" s="37"/>
      <c r="Y200" s="37"/>
      <c r="Z200" s="506"/>
      <c r="AA200" s="37"/>
      <c r="AB200" s="37"/>
      <c r="AC200" s="37"/>
      <c r="AD200" s="37"/>
      <c r="AE200" s="37"/>
      <c r="AF200" s="37"/>
      <c r="AG200" s="37"/>
      <c r="AH200" s="37"/>
      <c r="AI200" s="37"/>
      <c r="AJ200" s="37"/>
      <c r="AK200" s="37"/>
      <c r="AL200" s="37"/>
      <c r="AM200" s="37"/>
      <c r="AN200" s="37"/>
      <c r="AO200" s="37"/>
      <c r="AP200" s="37"/>
      <c r="AQ200" s="37"/>
      <c r="AR200" s="37"/>
      <c r="AS200" s="37"/>
      <c r="AT200" s="37"/>
      <c r="AU200" s="37"/>
    </row>
    <row r="201" spans="1:47">
      <c r="A201" s="265">
        <v>44280</v>
      </c>
      <c r="B201" s="278" t="s">
        <v>138</v>
      </c>
      <c r="C201" s="37">
        <v>882220009</v>
      </c>
      <c r="D201" s="509" t="s">
        <v>5309</v>
      </c>
      <c r="E201" s="278" t="s">
        <v>139</v>
      </c>
      <c r="F201" s="278" t="s">
        <v>140</v>
      </c>
      <c r="G201" s="278" t="s">
        <v>140</v>
      </c>
      <c r="H201" s="278" t="s">
        <v>142</v>
      </c>
      <c r="I201" s="37"/>
      <c r="J201" s="265">
        <v>44280</v>
      </c>
      <c r="K201" s="37"/>
      <c r="L201" s="37"/>
      <c r="M201" s="278" t="s">
        <v>142</v>
      </c>
      <c r="N201" s="37">
        <v>1325.43</v>
      </c>
      <c r="O201" s="37"/>
      <c r="P201" s="505">
        <v>44280</v>
      </c>
      <c r="Q201" s="37"/>
      <c r="R201" s="37"/>
      <c r="S201" s="37"/>
      <c r="T201" s="37"/>
      <c r="U201" s="37"/>
      <c r="V201" s="37"/>
      <c r="W201" s="37"/>
      <c r="X201" s="37"/>
      <c r="Y201" s="37"/>
      <c r="Z201" s="506"/>
      <c r="AA201" s="37"/>
      <c r="AB201" s="37"/>
      <c r="AC201" s="37"/>
      <c r="AD201" s="37"/>
      <c r="AE201" s="37"/>
      <c r="AF201" s="37"/>
      <c r="AG201" s="37"/>
      <c r="AH201" s="37"/>
      <c r="AI201" s="37"/>
      <c r="AJ201" s="37"/>
      <c r="AK201" s="37"/>
      <c r="AL201" s="37"/>
      <c r="AM201" s="37"/>
      <c r="AN201" s="37"/>
      <c r="AO201" s="37"/>
      <c r="AP201" s="37"/>
      <c r="AQ201" s="37"/>
      <c r="AR201" s="37"/>
      <c r="AS201" s="37"/>
      <c r="AT201" s="37"/>
      <c r="AU201" s="37"/>
    </row>
    <row r="202" spans="1:47">
      <c r="A202" s="265">
        <v>44286</v>
      </c>
      <c r="B202" s="278" t="s">
        <v>138</v>
      </c>
      <c r="C202" s="76">
        <v>882220009</v>
      </c>
      <c r="D202" s="504" t="s">
        <v>5309</v>
      </c>
      <c r="E202" s="278" t="s">
        <v>139</v>
      </c>
      <c r="F202" s="278" t="s">
        <v>140</v>
      </c>
      <c r="G202" s="278" t="s">
        <v>140</v>
      </c>
      <c r="H202" s="278" t="s">
        <v>142</v>
      </c>
      <c r="I202" s="37"/>
      <c r="J202" s="265">
        <v>44286</v>
      </c>
      <c r="K202" s="37"/>
      <c r="L202" s="37"/>
      <c r="M202" s="278" t="s">
        <v>142</v>
      </c>
      <c r="N202" s="37">
        <v>946.8</v>
      </c>
      <c r="O202" s="37"/>
      <c r="P202" s="505">
        <v>44285</v>
      </c>
      <c r="Q202" s="37"/>
      <c r="R202" s="37"/>
      <c r="S202" s="37"/>
      <c r="T202" s="37"/>
      <c r="U202" s="37"/>
      <c r="V202" s="37"/>
      <c r="W202" s="37"/>
      <c r="X202" s="37"/>
      <c r="Y202" s="37"/>
      <c r="Z202" s="506"/>
      <c r="AA202" s="37"/>
      <c r="AB202" s="37"/>
      <c r="AC202" s="37"/>
      <c r="AD202" s="37"/>
      <c r="AE202" s="37"/>
      <c r="AF202" s="37"/>
      <c r="AG202" s="37"/>
      <c r="AH202" s="37"/>
      <c r="AI202" s="37"/>
      <c r="AJ202" s="37"/>
      <c r="AK202" s="37"/>
      <c r="AL202" s="37"/>
      <c r="AM202" s="37"/>
      <c r="AN202" s="37"/>
      <c r="AO202" s="37"/>
      <c r="AP202" s="37"/>
      <c r="AQ202" s="37"/>
      <c r="AR202" s="37"/>
      <c r="AS202" s="37"/>
      <c r="AT202" s="37"/>
      <c r="AU202" s="37"/>
    </row>
    <row r="203" spans="1:47">
      <c r="A203" s="265">
        <v>44259</v>
      </c>
      <c r="B203" s="278" t="s">
        <v>175</v>
      </c>
      <c r="C203" s="37">
        <v>883218270</v>
      </c>
      <c r="D203" s="504" t="s">
        <v>5815</v>
      </c>
      <c r="E203" s="278" t="s">
        <v>139</v>
      </c>
      <c r="F203" s="278" t="s">
        <v>140</v>
      </c>
      <c r="G203" s="278" t="s">
        <v>140</v>
      </c>
      <c r="H203" s="278" t="s">
        <v>168</v>
      </c>
      <c r="I203" s="265">
        <v>44259</v>
      </c>
      <c r="J203" s="265">
        <v>44259</v>
      </c>
      <c r="K203" s="37"/>
      <c r="L203" s="37"/>
      <c r="M203" s="278" t="s">
        <v>168</v>
      </c>
      <c r="N203" s="37">
        <v>420</v>
      </c>
      <c r="O203" s="37"/>
      <c r="P203" s="265">
        <v>44258</v>
      </c>
      <c r="Q203" s="37"/>
      <c r="R203" s="37"/>
      <c r="S203" s="37"/>
      <c r="T203" s="37"/>
      <c r="U203" s="37"/>
      <c r="V203" s="37"/>
      <c r="W203" s="37"/>
      <c r="X203" s="37"/>
      <c r="Y203" s="37"/>
      <c r="Z203" s="506"/>
      <c r="AA203" s="37"/>
      <c r="AB203" s="37"/>
      <c r="AC203" s="37"/>
      <c r="AD203" s="37"/>
      <c r="AE203" s="37"/>
      <c r="AF203" s="37"/>
      <c r="AG203" s="37"/>
      <c r="AH203" s="37"/>
      <c r="AI203" s="37"/>
      <c r="AJ203" s="37"/>
      <c r="AK203" s="37"/>
      <c r="AL203" s="37"/>
      <c r="AM203" s="37"/>
      <c r="AN203" s="37"/>
      <c r="AO203" s="37"/>
      <c r="AP203" s="37"/>
      <c r="AQ203" s="37"/>
      <c r="AR203" s="37"/>
      <c r="AS203" s="37"/>
      <c r="AT203" s="37"/>
      <c r="AU203" s="37"/>
    </row>
    <row r="204" spans="1:47">
      <c r="A204" s="265">
        <v>44270</v>
      </c>
      <c r="B204" s="278" t="s">
        <v>156</v>
      </c>
      <c r="C204" s="37">
        <v>883209587</v>
      </c>
      <c r="D204" s="517" t="s">
        <v>5816</v>
      </c>
      <c r="E204" s="278" t="s">
        <v>152</v>
      </c>
      <c r="F204" s="278" t="s">
        <v>140</v>
      </c>
      <c r="G204" s="278" t="s">
        <v>140</v>
      </c>
      <c r="H204" s="278"/>
      <c r="I204" s="37"/>
      <c r="J204" s="265">
        <v>44270</v>
      </c>
      <c r="K204" s="37"/>
      <c r="L204" s="37"/>
      <c r="M204" s="278" t="s">
        <v>181</v>
      </c>
      <c r="N204" s="37">
        <v>275.94</v>
      </c>
      <c r="O204" s="37"/>
      <c r="P204" s="505">
        <v>44268</v>
      </c>
      <c r="Q204" s="37"/>
      <c r="R204" s="37"/>
      <c r="S204" s="37"/>
      <c r="T204" s="37"/>
      <c r="U204" s="37"/>
      <c r="V204" s="37"/>
      <c r="W204" s="37"/>
      <c r="X204" s="37"/>
      <c r="Y204" s="37"/>
      <c r="Z204" s="506"/>
      <c r="AA204" s="37"/>
      <c r="AB204" s="37"/>
      <c r="AC204" s="37"/>
      <c r="AD204" s="37"/>
      <c r="AE204" s="37"/>
      <c r="AF204" s="37"/>
      <c r="AG204" s="37"/>
      <c r="AH204" s="37"/>
      <c r="AI204" s="37"/>
      <c r="AJ204" s="37"/>
      <c r="AK204" s="37"/>
      <c r="AL204" s="37"/>
      <c r="AM204" s="37"/>
      <c r="AN204" s="37"/>
      <c r="AO204" s="37"/>
      <c r="AP204" s="37"/>
      <c r="AQ204" s="37"/>
      <c r="AR204" s="37"/>
      <c r="AS204" s="37"/>
      <c r="AT204" s="37"/>
      <c r="AU204" s="37"/>
    </row>
    <row r="205" spans="1:47">
      <c r="A205" s="265">
        <v>44257</v>
      </c>
      <c r="B205" s="278" t="s">
        <v>281</v>
      </c>
      <c r="C205" s="37">
        <v>883525745</v>
      </c>
      <c r="D205" s="504" t="s">
        <v>5817</v>
      </c>
      <c r="E205" s="278" t="s">
        <v>152</v>
      </c>
      <c r="F205" s="278" t="s">
        <v>140</v>
      </c>
      <c r="G205" s="278" t="s">
        <v>140</v>
      </c>
      <c r="H205" s="278" t="s">
        <v>148</v>
      </c>
      <c r="I205" s="265">
        <v>44257</v>
      </c>
      <c r="J205" s="265">
        <v>44257</v>
      </c>
      <c r="K205" s="37"/>
      <c r="L205" s="37"/>
      <c r="M205" s="278" t="s">
        <v>148</v>
      </c>
      <c r="N205" s="37">
        <v>55</v>
      </c>
      <c r="O205" s="37"/>
      <c r="P205" s="265">
        <v>44256</v>
      </c>
      <c r="Q205" s="37"/>
      <c r="R205" s="37"/>
      <c r="S205" s="37"/>
      <c r="T205" s="37"/>
      <c r="U205" s="37"/>
      <c r="V205" s="37"/>
      <c r="W205" s="37"/>
      <c r="X205" s="37"/>
      <c r="Y205" s="37"/>
      <c r="Z205" s="506"/>
      <c r="AA205" s="37"/>
      <c r="AB205" s="37"/>
      <c r="AC205" s="37"/>
      <c r="AD205" s="37"/>
      <c r="AE205" s="37"/>
      <c r="AF205" s="37"/>
      <c r="AG205" s="37"/>
      <c r="AH205" s="37"/>
      <c r="AI205" s="37"/>
      <c r="AJ205" s="37"/>
      <c r="AK205" s="37"/>
      <c r="AL205" s="37"/>
      <c r="AM205" s="37"/>
      <c r="AN205" s="37"/>
      <c r="AO205" s="37"/>
      <c r="AP205" s="37"/>
      <c r="AQ205" s="37"/>
      <c r="AR205" s="37"/>
      <c r="AS205" s="37"/>
      <c r="AT205" s="37"/>
      <c r="AU205" s="37"/>
    </row>
    <row r="206" spans="1:47">
      <c r="A206" s="265">
        <v>44267</v>
      </c>
      <c r="B206" s="278" t="s">
        <v>156</v>
      </c>
      <c r="C206" s="37">
        <v>883198281</v>
      </c>
      <c r="D206" s="517" t="s">
        <v>5818</v>
      </c>
      <c r="E206" s="278" t="s">
        <v>139</v>
      </c>
      <c r="F206" s="278" t="s">
        <v>140</v>
      </c>
      <c r="G206" s="278" t="s">
        <v>140</v>
      </c>
      <c r="H206" s="278" t="s">
        <v>182</v>
      </c>
      <c r="I206" s="37"/>
      <c r="J206" s="265">
        <v>44267</v>
      </c>
      <c r="K206" s="37"/>
      <c r="L206" s="37"/>
      <c r="M206" s="278" t="s">
        <v>182</v>
      </c>
      <c r="N206" s="37">
        <v>15984</v>
      </c>
      <c r="O206" s="37"/>
      <c r="P206" s="505">
        <v>44266</v>
      </c>
      <c r="Q206" s="37"/>
      <c r="R206" s="37"/>
      <c r="S206" s="37"/>
      <c r="T206" s="37"/>
      <c r="U206" s="37"/>
      <c r="V206" s="37"/>
      <c r="W206" s="37"/>
      <c r="X206" s="37"/>
      <c r="Y206" s="37"/>
      <c r="Z206" s="506"/>
      <c r="AA206" s="37"/>
      <c r="AB206" s="37"/>
      <c r="AC206" s="37"/>
      <c r="AD206" s="37"/>
      <c r="AE206" s="37"/>
      <c r="AF206" s="37"/>
      <c r="AG206" s="37"/>
      <c r="AH206" s="37"/>
      <c r="AI206" s="37"/>
      <c r="AJ206" s="37"/>
      <c r="AK206" s="37"/>
      <c r="AL206" s="37"/>
      <c r="AM206" s="37"/>
      <c r="AN206" s="37"/>
      <c r="AO206" s="37"/>
      <c r="AP206" s="37"/>
      <c r="AQ206" s="37"/>
      <c r="AR206" s="37"/>
      <c r="AS206" s="37"/>
      <c r="AT206" s="37"/>
      <c r="AU206" s="37"/>
    </row>
    <row r="207" spans="1:47">
      <c r="A207" s="265">
        <v>44284</v>
      </c>
      <c r="B207" s="278" t="s">
        <v>5491</v>
      </c>
      <c r="C207" s="76">
        <v>12618768</v>
      </c>
      <c r="D207" s="73" t="s">
        <v>5819</v>
      </c>
      <c r="E207" s="278" t="s">
        <v>139</v>
      </c>
      <c r="F207" s="278" t="s">
        <v>147</v>
      </c>
      <c r="G207" s="278" t="s">
        <v>147</v>
      </c>
      <c r="H207" s="278" t="s">
        <v>5701</v>
      </c>
      <c r="I207" s="37"/>
      <c r="J207" s="265">
        <v>44284</v>
      </c>
      <c r="K207" s="37"/>
      <c r="L207" s="37"/>
      <c r="M207" s="278" t="s">
        <v>5701</v>
      </c>
      <c r="N207" s="37">
        <v>1340.5</v>
      </c>
      <c r="O207" s="37"/>
      <c r="P207" s="505">
        <v>44280</v>
      </c>
      <c r="Q207" s="37"/>
      <c r="R207" s="37"/>
      <c r="S207" s="37"/>
      <c r="T207" s="37"/>
      <c r="U207" s="37"/>
      <c r="V207" s="37"/>
      <c r="W207" s="37"/>
      <c r="X207" s="37"/>
      <c r="Y207" s="37"/>
      <c r="Z207" s="506"/>
      <c r="AA207" s="37"/>
      <c r="AB207" s="37"/>
      <c r="AC207" s="37"/>
      <c r="AD207" s="37"/>
      <c r="AE207" s="37"/>
      <c r="AF207" s="37"/>
      <c r="AG207" s="37"/>
      <c r="AH207" s="37"/>
      <c r="AI207" s="37"/>
      <c r="AJ207" s="37"/>
      <c r="AK207" s="37"/>
      <c r="AL207" s="37"/>
      <c r="AM207" s="37"/>
      <c r="AN207" s="37"/>
      <c r="AO207" s="37"/>
      <c r="AP207" s="37"/>
      <c r="AQ207" s="37"/>
      <c r="AR207" s="37"/>
      <c r="AS207" s="37"/>
      <c r="AT207" s="37"/>
      <c r="AU207" s="37"/>
    </row>
    <row r="208" spans="1:47">
      <c r="A208" s="265">
        <v>44286</v>
      </c>
      <c r="B208" s="278" t="s">
        <v>156</v>
      </c>
      <c r="C208" s="76">
        <v>1875233</v>
      </c>
      <c r="D208" s="519" t="s">
        <v>5820</v>
      </c>
      <c r="E208" s="278" t="s">
        <v>139</v>
      </c>
      <c r="F208" s="278" t="s">
        <v>140</v>
      </c>
      <c r="G208" s="278" t="s">
        <v>140</v>
      </c>
      <c r="H208" s="278" t="s">
        <v>142</v>
      </c>
      <c r="I208" s="37"/>
      <c r="J208" s="265">
        <v>44286</v>
      </c>
      <c r="K208" s="37"/>
      <c r="L208" s="37"/>
      <c r="M208" s="278" t="s">
        <v>142</v>
      </c>
      <c r="N208" s="37">
        <v>12806</v>
      </c>
      <c r="O208" s="37"/>
      <c r="P208" s="505">
        <v>44286</v>
      </c>
      <c r="Q208" s="37"/>
      <c r="R208" s="37"/>
      <c r="S208" s="37"/>
      <c r="T208" s="37"/>
      <c r="U208" s="37"/>
      <c r="V208" s="37"/>
      <c r="W208" s="37"/>
      <c r="X208" s="37"/>
      <c r="Y208" s="37"/>
      <c r="Z208" s="506"/>
      <c r="AA208" s="37"/>
      <c r="AB208" s="37"/>
      <c r="AC208" s="37"/>
      <c r="AD208" s="37"/>
      <c r="AE208" s="37"/>
      <c r="AF208" s="37"/>
      <c r="AG208" s="37"/>
      <c r="AH208" s="37"/>
      <c r="AI208" s="37"/>
      <c r="AJ208" s="37"/>
      <c r="AK208" s="37"/>
      <c r="AL208" s="37"/>
      <c r="AM208" s="37"/>
      <c r="AN208" s="37"/>
      <c r="AO208" s="37"/>
      <c r="AP208" s="37"/>
      <c r="AQ208" s="37"/>
      <c r="AR208" s="37"/>
      <c r="AS208" s="37"/>
      <c r="AT208" s="37"/>
      <c r="AU208" s="37"/>
    </row>
    <row r="209" spans="1:47">
      <c r="A209" s="265">
        <v>44257</v>
      </c>
      <c r="B209" s="278" t="s">
        <v>281</v>
      </c>
      <c r="C209" s="37">
        <v>883097719</v>
      </c>
      <c r="D209" s="517" t="s">
        <v>5821</v>
      </c>
      <c r="E209" s="278" t="s">
        <v>152</v>
      </c>
      <c r="F209" s="278" t="s">
        <v>140</v>
      </c>
      <c r="G209" s="278" t="s">
        <v>140</v>
      </c>
      <c r="H209" s="278" t="s">
        <v>148</v>
      </c>
      <c r="I209" s="265">
        <v>44257</v>
      </c>
      <c r="J209" s="265">
        <v>44257</v>
      </c>
      <c r="K209" s="37"/>
      <c r="L209" s="37"/>
      <c r="M209" s="278" t="s">
        <v>148</v>
      </c>
      <c r="N209" s="37">
        <v>16</v>
      </c>
      <c r="O209" s="37"/>
      <c r="P209" s="265">
        <v>44256</v>
      </c>
      <c r="Q209" s="37"/>
      <c r="R209" s="37"/>
      <c r="S209" s="37"/>
      <c r="T209" s="37"/>
      <c r="U209" s="37"/>
      <c r="V209" s="37"/>
      <c r="W209" s="37"/>
      <c r="X209" s="37"/>
      <c r="Y209" s="37"/>
      <c r="Z209" s="506"/>
      <c r="AA209" s="37"/>
      <c r="AB209" s="37"/>
      <c r="AC209" s="37"/>
      <c r="AD209" s="37"/>
      <c r="AE209" s="37"/>
      <c r="AF209" s="37"/>
      <c r="AG209" s="37"/>
      <c r="AH209" s="37"/>
      <c r="AI209" s="37"/>
      <c r="AJ209" s="37"/>
      <c r="AK209" s="37"/>
      <c r="AL209" s="37"/>
      <c r="AM209" s="37"/>
      <c r="AN209" s="37"/>
      <c r="AO209" s="37"/>
      <c r="AP209" s="37"/>
      <c r="AQ209" s="37"/>
      <c r="AR209" s="37"/>
      <c r="AS209" s="37"/>
      <c r="AT209" s="37"/>
      <c r="AU209" s="37"/>
    </row>
    <row r="210" spans="1:47">
      <c r="A210" s="265">
        <v>44272</v>
      </c>
      <c r="B210" s="278" t="s">
        <v>281</v>
      </c>
      <c r="C210" s="37">
        <v>883607362</v>
      </c>
      <c r="D210" s="517" t="s">
        <v>5822</v>
      </c>
      <c r="E210" s="278" t="s">
        <v>139</v>
      </c>
      <c r="F210" s="278" t="s">
        <v>140</v>
      </c>
      <c r="G210" s="278" t="s">
        <v>140</v>
      </c>
      <c r="H210" s="278" t="s">
        <v>142</v>
      </c>
      <c r="I210" s="37"/>
      <c r="J210" s="265">
        <v>44272</v>
      </c>
      <c r="K210" s="37"/>
      <c r="L210" s="37"/>
      <c r="M210" s="278" t="s">
        <v>142</v>
      </c>
      <c r="N210" s="37">
        <v>95</v>
      </c>
      <c r="O210" s="37"/>
      <c r="P210" s="505">
        <v>44272</v>
      </c>
      <c r="Q210" s="37"/>
      <c r="R210" s="37"/>
      <c r="S210" s="37"/>
      <c r="T210" s="37"/>
      <c r="U210" s="37"/>
      <c r="V210" s="37"/>
      <c r="W210" s="37"/>
      <c r="X210" s="37"/>
      <c r="Y210" s="37"/>
      <c r="Z210" s="506"/>
      <c r="AA210" s="37"/>
      <c r="AB210" s="37"/>
      <c r="AC210" s="37"/>
      <c r="AD210" s="37"/>
      <c r="AE210" s="37"/>
      <c r="AF210" s="37"/>
      <c r="AG210" s="37"/>
      <c r="AH210" s="37"/>
      <c r="AI210" s="37"/>
      <c r="AJ210" s="37"/>
      <c r="AK210" s="37"/>
      <c r="AL210" s="37"/>
      <c r="AM210" s="37"/>
      <c r="AN210" s="37"/>
      <c r="AO210" s="37"/>
      <c r="AP210" s="37"/>
      <c r="AQ210" s="37"/>
      <c r="AR210" s="37"/>
      <c r="AS210" s="37"/>
      <c r="AT210" s="37"/>
      <c r="AU210" s="37"/>
    </row>
    <row r="211" spans="1:47">
      <c r="A211" s="265">
        <v>44263</v>
      </c>
      <c r="B211" s="278" t="s">
        <v>5592</v>
      </c>
      <c r="C211" s="37">
        <v>883053234</v>
      </c>
      <c r="D211" s="504" t="s">
        <v>5823</v>
      </c>
      <c r="E211" s="278" t="s">
        <v>152</v>
      </c>
      <c r="F211" s="278" t="s">
        <v>140</v>
      </c>
      <c r="G211" s="278" t="s">
        <v>140</v>
      </c>
      <c r="H211" s="278" t="s">
        <v>142</v>
      </c>
      <c r="I211" s="37"/>
      <c r="J211" s="265">
        <v>44263</v>
      </c>
      <c r="K211" s="37"/>
      <c r="L211" s="37"/>
      <c r="M211" s="278" t="s">
        <v>142</v>
      </c>
      <c r="N211" s="37">
        <v>660</v>
      </c>
      <c r="O211" s="37"/>
      <c r="P211" s="265">
        <v>44261</v>
      </c>
      <c r="Q211" s="37"/>
      <c r="R211" s="37"/>
      <c r="S211" s="37"/>
      <c r="T211" s="37"/>
      <c r="U211" s="37"/>
      <c r="V211" s="37"/>
      <c r="W211" s="37"/>
      <c r="X211" s="37"/>
      <c r="Y211" s="37"/>
      <c r="Z211" s="506"/>
      <c r="AA211" s="37"/>
      <c r="AB211" s="37"/>
      <c r="AC211" s="37"/>
      <c r="AD211" s="37"/>
      <c r="AE211" s="37"/>
      <c r="AF211" s="37"/>
      <c r="AG211" s="37"/>
      <c r="AH211" s="37"/>
      <c r="AI211" s="37"/>
      <c r="AJ211" s="37"/>
      <c r="AK211" s="37"/>
      <c r="AL211" s="37"/>
      <c r="AM211" s="37"/>
      <c r="AN211" s="37"/>
      <c r="AO211" s="37"/>
      <c r="AP211" s="37"/>
      <c r="AQ211" s="37"/>
      <c r="AR211" s="37"/>
      <c r="AS211" s="37"/>
      <c r="AT211" s="37"/>
      <c r="AU211" s="37"/>
    </row>
    <row r="212" spans="1:47">
      <c r="A212" s="265">
        <v>44281</v>
      </c>
      <c r="B212" s="278" t="s">
        <v>154</v>
      </c>
      <c r="C212" s="37">
        <v>883666107</v>
      </c>
      <c r="D212" s="504" t="s">
        <v>5824</v>
      </c>
      <c r="E212" s="278" t="s">
        <v>139</v>
      </c>
      <c r="F212" s="278" t="s">
        <v>140</v>
      </c>
      <c r="G212" s="278" t="s">
        <v>140</v>
      </c>
      <c r="H212" s="278" t="s">
        <v>142</v>
      </c>
      <c r="I212" s="37"/>
      <c r="J212" s="265">
        <v>44281</v>
      </c>
      <c r="K212" s="37"/>
      <c r="L212" s="37"/>
      <c r="M212" s="278" t="s">
        <v>142</v>
      </c>
      <c r="N212" s="37">
        <v>1690</v>
      </c>
      <c r="O212" s="37"/>
      <c r="P212" s="265">
        <v>44281</v>
      </c>
      <c r="Q212" s="37"/>
      <c r="R212" s="37"/>
      <c r="S212" s="37"/>
      <c r="T212" s="37"/>
      <c r="U212" s="37"/>
      <c r="V212" s="37"/>
      <c r="W212" s="37"/>
      <c r="X212" s="37"/>
      <c r="Y212" s="37"/>
      <c r="Z212" s="506"/>
      <c r="AA212" s="37"/>
      <c r="AB212" s="37"/>
      <c r="AC212" s="37"/>
      <c r="AD212" s="37"/>
      <c r="AE212" s="37"/>
      <c r="AF212" s="37"/>
      <c r="AG212" s="37"/>
      <c r="AH212" s="37"/>
      <c r="AI212" s="37"/>
      <c r="AJ212" s="37"/>
      <c r="AK212" s="37"/>
      <c r="AL212" s="37"/>
      <c r="AM212" s="37"/>
      <c r="AN212" s="37"/>
      <c r="AO212" s="37"/>
      <c r="AP212" s="37"/>
      <c r="AQ212" s="37"/>
      <c r="AR212" s="37"/>
      <c r="AS212" s="37"/>
      <c r="AT212" s="37"/>
      <c r="AU212" s="37"/>
    </row>
    <row r="213" spans="1:47">
      <c r="A213" s="265">
        <v>44284</v>
      </c>
      <c r="B213" s="278" t="s">
        <v>146</v>
      </c>
      <c r="C213" s="37">
        <v>10194604</v>
      </c>
      <c r="D213" s="508" t="s">
        <v>5825</v>
      </c>
      <c r="E213" s="278" t="s">
        <v>139</v>
      </c>
      <c r="F213" s="278" t="s">
        <v>140</v>
      </c>
      <c r="G213" s="278" t="s">
        <v>140</v>
      </c>
      <c r="H213" s="278" t="s">
        <v>142</v>
      </c>
      <c r="I213" s="37"/>
      <c r="J213" s="265">
        <v>44284</v>
      </c>
      <c r="K213" s="37"/>
      <c r="L213" s="37"/>
      <c r="M213" s="278" t="s">
        <v>142</v>
      </c>
      <c r="N213" s="37">
        <v>797.7</v>
      </c>
      <c r="O213" s="37"/>
      <c r="P213" s="505">
        <v>44279</v>
      </c>
      <c r="Q213" s="37"/>
      <c r="R213" s="37"/>
      <c r="S213" s="37"/>
      <c r="T213" s="37"/>
      <c r="U213" s="37"/>
      <c r="V213" s="37"/>
      <c r="W213" s="37"/>
      <c r="X213" s="37"/>
      <c r="Y213" s="37"/>
      <c r="Z213" s="506"/>
      <c r="AA213" s="37"/>
      <c r="AB213" s="37"/>
      <c r="AC213" s="37"/>
      <c r="AD213" s="37"/>
      <c r="AE213" s="37"/>
      <c r="AF213" s="37"/>
      <c r="AG213" s="37"/>
      <c r="AH213" s="37"/>
      <c r="AI213" s="37"/>
      <c r="AJ213" s="37"/>
      <c r="AK213" s="37"/>
      <c r="AL213" s="37"/>
      <c r="AM213" s="37"/>
      <c r="AN213" s="37"/>
      <c r="AO213" s="37"/>
      <c r="AP213" s="37"/>
      <c r="AQ213" s="37"/>
      <c r="AR213" s="37"/>
      <c r="AS213" s="37"/>
      <c r="AT213" s="37"/>
      <c r="AU213" s="37"/>
    </row>
    <row r="214" spans="1:47">
      <c r="A214" s="265">
        <v>44271</v>
      </c>
      <c r="B214" s="278" t="s">
        <v>156</v>
      </c>
      <c r="C214" s="37">
        <v>880380206</v>
      </c>
      <c r="D214" s="517" t="s">
        <v>5826</v>
      </c>
      <c r="E214" s="278" t="s">
        <v>139</v>
      </c>
      <c r="F214" s="278" t="s">
        <v>140</v>
      </c>
      <c r="G214" s="278" t="s">
        <v>140</v>
      </c>
      <c r="H214" s="278"/>
      <c r="I214" s="37"/>
      <c r="J214" s="265">
        <v>44271</v>
      </c>
      <c r="K214" s="37"/>
      <c r="L214" s="37"/>
      <c r="M214" s="278" t="s">
        <v>168</v>
      </c>
      <c r="N214" s="37">
        <v>180</v>
      </c>
      <c r="O214" s="37"/>
      <c r="P214" s="265">
        <v>44270</v>
      </c>
      <c r="Q214" s="37"/>
      <c r="R214" s="37"/>
      <c r="S214" s="37"/>
      <c r="T214" s="37"/>
      <c r="U214" s="37"/>
      <c r="V214" s="37"/>
      <c r="W214" s="37"/>
      <c r="X214" s="37"/>
      <c r="Y214" s="37"/>
      <c r="Z214" s="506"/>
      <c r="AA214" s="37"/>
      <c r="AB214" s="37"/>
      <c r="AC214" s="37"/>
      <c r="AD214" s="37"/>
      <c r="AE214" s="37"/>
      <c r="AF214" s="37"/>
      <c r="AG214" s="37"/>
      <c r="AH214" s="37"/>
      <c r="AI214" s="37"/>
      <c r="AJ214" s="37"/>
      <c r="AK214" s="37"/>
      <c r="AL214" s="37"/>
      <c r="AM214" s="37"/>
      <c r="AN214" s="37"/>
      <c r="AO214" s="37"/>
      <c r="AP214" s="37"/>
      <c r="AQ214" s="37"/>
      <c r="AR214" s="37"/>
      <c r="AS214" s="37"/>
      <c r="AT214" s="37"/>
      <c r="AU214" s="37"/>
    </row>
    <row r="215" spans="1:47">
      <c r="A215" s="265">
        <v>44264</v>
      </c>
      <c r="B215" s="278" t="s">
        <v>175</v>
      </c>
      <c r="C215" s="37">
        <v>883035445</v>
      </c>
      <c r="D215" s="504" t="s">
        <v>5827</v>
      </c>
      <c r="E215" s="278" t="s">
        <v>139</v>
      </c>
      <c r="F215" s="278" t="s">
        <v>147</v>
      </c>
      <c r="G215" s="278" t="s">
        <v>147</v>
      </c>
      <c r="H215" s="278" t="s">
        <v>142</v>
      </c>
      <c r="I215" s="37"/>
      <c r="J215" s="265">
        <v>44264</v>
      </c>
      <c r="K215" s="37"/>
      <c r="L215" s="37"/>
      <c r="M215" s="278" t="s">
        <v>142</v>
      </c>
      <c r="N215" s="37">
        <v>352.22</v>
      </c>
      <c r="O215" s="37"/>
      <c r="P215" s="265">
        <v>44264</v>
      </c>
      <c r="Q215" s="278" t="s">
        <v>5828</v>
      </c>
      <c r="R215" s="37"/>
      <c r="S215" s="37"/>
      <c r="T215" s="37"/>
      <c r="U215" s="37"/>
      <c r="V215" s="37"/>
      <c r="W215" s="37"/>
      <c r="X215" s="37"/>
      <c r="Y215" s="37"/>
      <c r="Z215" s="506"/>
      <c r="AA215" s="37"/>
      <c r="AB215" s="37"/>
      <c r="AC215" s="37"/>
      <c r="AD215" s="37"/>
      <c r="AE215" s="37"/>
      <c r="AF215" s="37"/>
      <c r="AG215" s="37"/>
      <c r="AH215" s="37"/>
      <c r="AI215" s="37"/>
      <c r="AJ215" s="37"/>
      <c r="AK215" s="37"/>
      <c r="AL215" s="37"/>
      <c r="AM215" s="37"/>
      <c r="AN215" s="37"/>
      <c r="AO215" s="37"/>
      <c r="AP215" s="37"/>
      <c r="AQ215" s="37"/>
      <c r="AR215" s="37"/>
      <c r="AS215" s="37"/>
      <c r="AT215" s="37"/>
      <c r="AU215" s="37"/>
    </row>
    <row r="216" spans="1:47">
      <c r="A216" s="265">
        <v>44274</v>
      </c>
      <c r="B216" s="278" t="s">
        <v>175</v>
      </c>
      <c r="C216" s="37">
        <v>883035445</v>
      </c>
      <c r="D216" s="504" t="s">
        <v>5827</v>
      </c>
      <c r="E216" s="278" t="s">
        <v>139</v>
      </c>
      <c r="F216" s="278" t="s">
        <v>140</v>
      </c>
      <c r="G216" s="278" t="s">
        <v>147</v>
      </c>
      <c r="H216" s="278" t="s">
        <v>142</v>
      </c>
      <c r="I216" s="37"/>
      <c r="J216" s="265">
        <v>44274</v>
      </c>
      <c r="K216" s="37"/>
      <c r="L216" s="37"/>
      <c r="M216" s="278" t="s">
        <v>142</v>
      </c>
      <c r="N216" s="37">
        <v>325.22000000000003</v>
      </c>
      <c r="O216" s="37"/>
      <c r="P216" s="505">
        <v>44264</v>
      </c>
      <c r="Q216" s="37"/>
      <c r="R216" s="37"/>
      <c r="S216" s="37"/>
      <c r="T216" s="37"/>
      <c r="U216" s="37"/>
      <c r="V216" s="37"/>
      <c r="W216" s="37"/>
      <c r="X216" s="37"/>
      <c r="Y216" s="37"/>
      <c r="Z216" s="506"/>
      <c r="AA216" s="37"/>
      <c r="AB216" s="37"/>
      <c r="AC216" s="37"/>
      <c r="AD216" s="37"/>
      <c r="AE216" s="37"/>
      <c r="AF216" s="37"/>
      <c r="AG216" s="37"/>
      <c r="AH216" s="37"/>
      <c r="AI216" s="37"/>
      <c r="AJ216" s="37"/>
      <c r="AK216" s="37"/>
      <c r="AL216" s="37"/>
      <c r="AM216" s="37"/>
      <c r="AN216" s="37"/>
      <c r="AO216" s="37"/>
      <c r="AP216" s="37"/>
      <c r="AQ216" s="37"/>
      <c r="AR216" s="37"/>
      <c r="AS216" s="37"/>
      <c r="AT216" s="37"/>
      <c r="AU216" s="37"/>
    </row>
    <row r="217" spans="1:47">
      <c r="A217" s="265">
        <v>44270</v>
      </c>
      <c r="B217" s="278" t="s">
        <v>146</v>
      </c>
      <c r="C217" s="37">
        <v>883033564</v>
      </c>
      <c r="D217" s="504" t="s">
        <v>5829</v>
      </c>
      <c r="E217" s="278" t="s">
        <v>152</v>
      </c>
      <c r="F217" s="278" t="s">
        <v>140</v>
      </c>
      <c r="G217" s="278" t="s">
        <v>140</v>
      </c>
      <c r="H217" s="278"/>
      <c r="I217" s="37"/>
      <c r="J217" s="265">
        <v>44270</v>
      </c>
      <c r="K217" s="37"/>
      <c r="L217" s="37"/>
      <c r="M217" s="278" t="s">
        <v>499</v>
      </c>
      <c r="N217" s="37">
        <v>91</v>
      </c>
      <c r="O217" s="37"/>
      <c r="P217" s="505">
        <v>44268</v>
      </c>
      <c r="Q217" s="37"/>
      <c r="R217" s="37"/>
      <c r="S217" s="37"/>
      <c r="T217" s="37"/>
      <c r="U217" s="37"/>
      <c r="V217" s="37"/>
      <c r="W217" s="37"/>
      <c r="X217" s="37"/>
      <c r="Y217" s="37"/>
      <c r="Z217" s="506"/>
      <c r="AA217" s="37"/>
      <c r="AB217" s="37"/>
      <c r="AC217" s="37"/>
      <c r="AD217" s="37"/>
      <c r="AE217" s="37"/>
      <c r="AF217" s="37"/>
      <c r="AG217" s="37"/>
      <c r="AH217" s="37"/>
      <c r="AI217" s="37"/>
      <c r="AJ217" s="37"/>
      <c r="AK217" s="37"/>
      <c r="AL217" s="37"/>
      <c r="AM217" s="37"/>
      <c r="AN217" s="37"/>
      <c r="AO217" s="37"/>
      <c r="AP217" s="37"/>
      <c r="AQ217" s="37"/>
      <c r="AR217" s="37"/>
      <c r="AS217" s="37"/>
      <c r="AT217" s="37"/>
      <c r="AU217" s="37"/>
    </row>
    <row r="218" spans="1:47">
      <c r="A218" s="265">
        <v>44267</v>
      </c>
      <c r="B218" s="278" t="s">
        <v>146</v>
      </c>
      <c r="C218" s="37">
        <v>883033564</v>
      </c>
      <c r="D218" s="504" t="s">
        <v>5829</v>
      </c>
      <c r="E218" s="278" t="s">
        <v>152</v>
      </c>
      <c r="F218" s="278" t="s">
        <v>140</v>
      </c>
      <c r="G218" s="278" t="s">
        <v>140</v>
      </c>
      <c r="H218" s="278" t="s">
        <v>499</v>
      </c>
      <c r="I218" s="37"/>
      <c r="J218" s="265">
        <v>44267</v>
      </c>
      <c r="K218" s="37"/>
      <c r="L218" s="37"/>
      <c r="M218" s="292" t="s">
        <v>499</v>
      </c>
      <c r="N218" s="37">
        <v>58</v>
      </c>
      <c r="O218" s="37"/>
      <c r="P218" s="505">
        <v>44266</v>
      </c>
      <c r="Q218" s="37"/>
      <c r="R218" s="37"/>
      <c r="S218" s="37"/>
      <c r="T218" s="37"/>
      <c r="U218" s="37"/>
      <c r="V218" s="37"/>
      <c r="W218" s="37"/>
      <c r="X218" s="37"/>
      <c r="Y218" s="37"/>
      <c r="Z218" s="506"/>
      <c r="AA218" s="37"/>
      <c r="AB218" s="37"/>
      <c r="AC218" s="37"/>
      <c r="AD218" s="37"/>
      <c r="AE218" s="37"/>
      <c r="AF218" s="37"/>
      <c r="AG218" s="37"/>
      <c r="AH218" s="37"/>
      <c r="AI218" s="37"/>
      <c r="AJ218" s="37"/>
      <c r="AK218" s="37"/>
      <c r="AL218" s="37"/>
      <c r="AM218" s="37"/>
      <c r="AN218" s="37"/>
      <c r="AO218" s="37"/>
      <c r="AP218" s="37"/>
      <c r="AQ218" s="37"/>
      <c r="AR218" s="37"/>
      <c r="AS218" s="37"/>
      <c r="AT218" s="37"/>
      <c r="AU218" s="37"/>
    </row>
    <row r="219" spans="1:47">
      <c r="A219" s="278" t="s">
        <v>5784</v>
      </c>
      <c r="B219" s="278" t="s">
        <v>154</v>
      </c>
      <c r="C219" s="37">
        <v>883070867</v>
      </c>
      <c r="D219" s="504" t="s">
        <v>5830</v>
      </c>
      <c r="E219" s="278" t="s">
        <v>139</v>
      </c>
      <c r="F219" s="278" t="s">
        <v>140</v>
      </c>
      <c r="G219" s="278" t="s">
        <v>140</v>
      </c>
      <c r="H219" s="278" t="s">
        <v>168</v>
      </c>
      <c r="I219" s="37"/>
      <c r="J219" s="265">
        <v>44263</v>
      </c>
      <c r="K219" s="37"/>
      <c r="L219" s="37"/>
      <c r="M219" s="278" t="s">
        <v>168</v>
      </c>
      <c r="N219" s="37">
        <v>470</v>
      </c>
      <c r="O219" s="37"/>
      <c r="P219" s="265">
        <v>44261</v>
      </c>
      <c r="Q219" s="37"/>
      <c r="R219" s="37"/>
      <c r="S219" s="37"/>
      <c r="T219" s="37"/>
      <c r="U219" s="37"/>
      <c r="V219" s="37"/>
      <c r="W219" s="37"/>
      <c r="X219" s="37"/>
      <c r="Y219" s="37"/>
      <c r="Z219" s="506"/>
      <c r="AA219" s="37"/>
      <c r="AB219" s="37"/>
      <c r="AC219" s="37"/>
      <c r="AD219" s="37"/>
      <c r="AE219" s="37"/>
      <c r="AF219" s="37"/>
      <c r="AG219" s="37"/>
      <c r="AH219" s="37"/>
      <c r="AI219" s="37"/>
      <c r="AJ219" s="37"/>
      <c r="AK219" s="37"/>
      <c r="AL219" s="37"/>
      <c r="AM219" s="37"/>
      <c r="AN219" s="37"/>
      <c r="AO219" s="37"/>
      <c r="AP219" s="37"/>
      <c r="AQ219" s="37"/>
      <c r="AR219" s="37"/>
      <c r="AS219" s="37"/>
      <c r="AT219" s="37"/>
      <c r="AU219" s="37"/>
    </row>
    <row r="220" spans="1:47">
      <c r="A220" s="278" t="s">
        <v>5784</v>
      </c>
      <c r="B220" s="278" t="s">
        <v>154</v>
      </c>
      <c r="C220" s="37">
        <v>883070867</v>
      </c>
      <c r="D220" s="504" t="s">
        <v>5830</v>
      </c>
      <c r="E220" s="278" t="s">
        <v>139</v>
      </c>
      <c r="F220" s="278" t="s">
        <v>147</v>
      </c>
      <c r="G220" s="278" t="s">
        <v>147</v>
      </c>
      <c r="H220" s="278" t="s">
        <v>142</v>
      </c>
      <c r="I220" s="37"/>
      <c r="J220" s="265">
        <v>44263</v>
      </c>
      <c r="K220" s="37"/>
      <c r="L220" s="37"/>
      <c r="M220" s="278" t="s">
        <v>142</v>
      </c>
      <c r="N220" s="37">
        <v>297.89999999999998</v>
      </c>
      <c r="O220" s="37"/>
      <c r="P220" s="265">
        <v>44263</v>
      </c>
      <c r="Q220" s="37"/>
      <c r="R220" s="37"/>
      <c r="S220" s="37"/>
      <c r="T220" s="37"/>
      <c r="U220" s="37"/>
      <c r="V220" s="37"/>
      <c r="W220" s="37"/>
      <c r="X220" s="37"/>
      <c r="Y220" s="37"/>
      <c r="Z220" s="506"/>
      <c r="AA220" s="37"/>
      <c r="AB220" s="37"/>
      <c r="AC220" s="37"/>
      <c r="AD220" s="37"/>
      <c r="AE220" s="37"/>
      <c r="AF220" s="37"/>
      <c r="AG220" s="37"/>
      <c r="AH220" s="37"/>
      <c r="AI220" s="37"/>
      <c r="AJ220" s="37"/>
      <c r="AK220" s="37"/>
      <c r="AL220" s="37"/>
      <c r="AM220" s="37"/>
      <c r="AN220" s="37"/>
      <c r="AO220" s="37"/>
      <c r="AP220" s="37"/>
      <c r="AQ220" s="37"/>
      <c r="AR220" s="37"/>
      <c r="AS220" s="37"/>
      <c r="AT220" s="37"/>
      <c r="AU220" s="37"/>
    </row>
    <row r="221" spans="1:47">
      <c r="A221" s="265">
        <v>44266</v>
      </c>
      <c r="B221" s="278" t="s">
        <v>178</v>
      </c>
      <c r="C221" s="37">
        <v>882933822</v>
      </c>
      <c r="D221" s="504" t="s">
        <v>5831</v>
      </c>
      <c r="E221" s="278" t="s">
        <v>139</v>
      </c>
      <c r="F221" s="278" t="s">
        <v>140</v>
      </c>
      <c r="G221" s="278" t="s">
        <v>140</v>
      </c>
      <c r="H221" s="278" t="s">
        <v>287</v>
      </c>
      <c r="I221" s="37"/>
      <c r="J221" s="265">
        <v>44266</v>
      </c>
      <c r="K221" s="37"/>
      <c r="L221" s="37"/>
      <c r="M221" s="278" t="s">
        <v>287</v>
      </c>
      <c r="N221" s="37">
        <v>91353.5</v>
      </c>
      <c r="O221" s="278" t="s">
        <v>37</v>
      </c>
      <c r="P221" s="265">
        <v>44265</v>
      </c>
      <c r="Q221" s="37"/>
      <c r="R221" s="37"/>
      <c r="S221" s="37"/>
      <c r="T221" s="37"/>
      <c r="U221" s="37"/>
      <c r="V221" s="37"/>
      <c r="W221" s="37"/>
      <c r="X221" s="37"/>
      <c r="Y221" s="37"/>
      <c r="Z221" s="506"/>
      <c r="AA221" s="37"/>
      <c r="AB221" s="37"/>
      <c r="AC221" s="37"/>
      <c r="AD221" s="37"/>
      <c r="AE221" s="37"/>
      <c r="AF221" s="37"/>
      <c r="AG221" s="37"/>
      <c r="AH221" s="37"/>
      <c r="AI221" s="37"/>
      <c r="AJ221" s="37"/>
      <c r="AK221" s="37"/>
      <c r="AL221" s="37"/>
      <c r="AM221" s="37"/>
      <c r="AN221" s="37"/>
      <c r="AO221" s="37"/>
      <c r="AP221" s="37"/>
      <c r="AQ221" s="37"/>
      <c r="AR221" s="37"/>
      <c r="AS221" s="37"/>
      <c r="AT221" s="37"/>
      <c r="AU221" s="37"/>
    </row>
    <row r="222" spans="1:47">
      <c r="A222" s="265">
        <v>44281</v>
      </c>
      <c r="B222" s="278" t="s">
        <v>194</v>
      </c>
      <c r="C222" s="37">
        <v>882895558</v>
      </c>
      <c r="D222" s="504" t="s">
        <v>5832</v>
      </c>
      <c r="E222" s="278" t="s">
        <v>139</v>
      </c>
      <c r="F222" s="278" t="s">
        <v>140</v>
      </c>
      <c r="G222" s="278" t="s">
        <v>140</v>
      </c>
      <c r="H222" s="278" t="s">
        <v>187</v>
      </c>
      <c r="I222" s="37"/>
      <c r="J222" s="265">
        <v>44281</v>
      </c>
      <c r="K222" s="37"/>
      <c r="L222" s="37"/>
      <c r="M222" s="278" t="s">
        <v>187</v>
      </c>
      <c r="N222" s="37">
        <v>1140</v>
      </c>
      <c r="O222" s="37"/>
      <c r="P222" s="505">
        <v>44281</v>
      </c>
      <c r="Q222" s="37"/>
      <c r="R222" s="37"/>
      <c r="S222" s="37"/>
      <c r="T222" s="37"/>
      <c r="U222" s="37"/>
      <c r="V222" s="37"/>
      <c r="W222" s="37"/>
      <c r="X222" s="37"/>
      <c r="Y222" s="37"/>
      <c r="Z222" s="506"/>
      <c r="AA222" s="37"/>
      <c r="AB222" s="37"/>
      <c r="AC222" s="37"/>
      <c r="AD222" s="37"/>
      <c r="AE222" s="37"/>
      <c r="AF222" s="37"/>
      <c r="AG222" s="37"/>
      <c r="AH222" s="37"/>
      <c r="AI222" s="37"/>
      <c r="AJ222" s="37"/>
      <c r="AK222" s="37"/>
      <c r="AL222" s="37"/>
      <c r="AM222" s="37"/>
      <c r="AN222" s="37"/>
      <c r="AO222" s="37"/>
      <c r="AP222" s="37"/>
      <c r="AQ222" s="37"/>
      <c r="AR222" s="37"/>
      <c r="AS222" s="37"/>
      <c r="AT222" s="37"/>
      <c r="AU222" s="37"/>
    </row>
    <row r="223" spans="1:47">
      <c r="A223" s="265">
        <v>44258</v>
      </c>
      <c r="B223" s="278" t="s">
        <v>194</v>
      </c>
      <c r="C223" s="37">
        <v>882895558</v>
      </c>
      <c r="D223" s="504" t="s">
        <v>5832</v>
      </c>
      <c r="E223" s="278" t="s">
        <v>139</v>
      </c>
      <c r="F223" s="278" t="s">
        <v>140</v>
      </c>
      <c r="G223" s="278" t="s">
        <v>140</v>
      </c>
      <c r="H223" s="278" t="s">
        <v>213</v>
      </c>
      <c r="I223" s="265">
        <v>44258</v>
      </c>
      <c r="J223" s="265">
        <v>44258</v>
      </c>
      <c r="K223" s="37"/>
      <c r="L223" s="37"/>
      <c r="M223" s="278" t="s">
        <v>213</v>
      </c>
      <c r="N223" s="37">
        <v>999</v>
      </c>
      <c r="O223" s="37"/>
      <c r="P223" s="265">
        <v>44257</v>
      </c>
      <c r="Q223" s="37"/>
      <c r="R223" s="37"/>
      <c r="S223" s="37"/>
      <c r="T223" s="37"/>
      <c r="U223" s="37"/>
      <c r="V223" s="37"/>
      <c r="W223" s="37"/>
      <c r="X223" s="37"/>
      <c r="Y223" s="37"/>
      <c r="Z223" s="506"/>
      <c r="AA223" s="37"/>
      <c r="AB223" s="37"/>
      <c r="AC223" s="37"/>
      <c r="AD223" s="37"/>
      <c r="AE223" s="37"/>
      <c r="AF223" s="37"/>
      <c r="AG223" s="37"/>
      <c r="AH223" s="37"/>
      <c r="AI223" s="37"/>
      <c r="AJ223" s="37"/>
      <c r="AK223" s="37"/>
      <c r="AL223" s="37"/>
      <c r="AM223" s="37"/>
      <c r="AN223" s="37"/>
      <c r="AO223" s="37"/>
      <c r="AP223" s="37"/>
      <c r="AQ223" s="37"/>
      <c r="AR223" s="37"/>
      <c r="AS223" s="37"/>
      <c r="AT223" s="37"/>
      <c r="AU223" s="37"/>
    </row>
    <row r="224" spans="1:47">
      <c r="A224" s="265">
        <v>44280</v>
      </c>
      <c r="B224" s="278" t="s">
        <v>194</v>
      </c>
      <c r="C224" s="37">
        <v>882895558</v>
      </c>
      <c r="D224" s="520" t="s">
        <v>5832</v>
      </c>
      <c r="E224" s="278" t="s">
        <v>139</v>
      </c>
      <c r="F224" s="278" t="s">
        <v>140</v>
      </c>
      <c r="G224" s="278" t="s">
        <v>140</v>
      </c>
      <c r="H224" s="278" t="s">
        <v>187</v>
      </c>
      <c r="I224" s="37"/>
      <c r="J224" s="265">
        <v>44280</v>
      </c>
      <c r="K224" s="37"/>
      <c r="L224" s="37"/>
      <c r="M224" s="278" t="s">
        <v>187</v>
      </c>
      <c r="N224" s="37">
        <v>336</v>
      </c>
      <c r="O224" s="37"/>
      <c r="P224" s="505">
        <v>44280</v>
      </c>
      <c r="Q224" s="37"/>
      <c r="R224" s="37"/>
      <c r="S224" s="37"/>
      <c r="T224" s="37"/>
      <c r="U224" s="37"/>
      <c r="V224" s="37"/>
      <c r="W224" s="37"/>
      <c r="X224" s="37"/>
      <c r="Y224" s="37"/>
      <c r="Z224" s="506"/>
      <c r="AA224" s="37"/>
      <c r="AB224" s="37"/>
      <c r="AC224" s="37"/>
      <c r="AD224" s="37"/>
      <c r="AE224" s="37"/>
      <c r="AF224" s="37"/>
      <c r="AG224" s="37"/>
      <c r="AH224" s="37"/>
      <c r="AI224" s="37"/>
      <c r="AJ224" s="37"/>
      <c r="AK224" s="37"/>
      <c r="AL224" s="37"/>
      <c r="AM224" s="37"/>
      <c r="AN224" s="37"/>
      <c r="AO224" s="37"/>
      <c r="AP224" s="37"/>
      <c r="AQ224" s="37"/>
      <c r="AR224" s="37"/>
      <c r="AS224" s="37"/>
      <c r="AT224" s="37"/>
      <c r="AU224" s="37"/>
    </row>
    <row r="225" spans="1:47">
      <c r="A225" s="265">
        <v>44258</v>
      </c>
      <c r="B225" s="278" t="s">
        <v>194</v>
      </c>
      <c r="C225" s="37">
        <v>882895558</v>
      </c>
      <c r="D225" s="504" t="s">
        <v>5832</v>
      </c>
      <c r="E225" s="278" t="s">
        <v>139</v>
      </c>
      <c r="F225" s="278" t="s">
        <v>140</v>
      </c>
      <c r="G225" s="278" t="s">
        <v>147</v>
      </c>
      <c r="H225" s="278" t="s">
        <v>3066</v>
      </c>
      <c r="I225" s="265">
        <v>44258</v>
      </c>
      <c r="J225" s="265">
        <v>44258</v>
      </c>
      <c r="K225" s="37"/>
      <c r="L225" s="37"/>
      <c r="M225" s="278" t="s">
        <v>3066</v>
      </c>
      <c r="N225" s="37">
        <v>300</v>
      </c>
      <c r="O225" s="37"/>
      <c r="P225" s="265">
        <v>44256</v>
      </c>
      <c r="Q225" s="37"/>
      <c r="R225" s="37"/>
      <c r="S225" s="37"/>
      <c r="T225" s="37"/>
      <c r="U225" s="37"/>
      <c r="V225" s="37"/>
      <c r="W225" s="37"/>
      <c r="X225" s="37"/>
      <c r="Y225" s="37"/>
      <c r="Z225" s="506"/>
      <c r="AA225" s="37"/>
      <c r="AB225" s="37"/>
      <c r="AC225" s="37"/>
      <c r="AD225" s="37"/>
      <c r="AE225" s="37"/>
      <c r="AF225" s="37"/>
      <c r="AG225" s="37"/>
      <c r="AH225" s="37"/>
      <c r="AI225" s="37"/>
      <c r="AJ225" s="37"/>
      <c r="AK225" s="37"/>
      <c r="AL225" s="37"/>
      <c r="AM225" s="37"/>
      <c r="AN225" s="37"/>
      <c r="AO225" s="37"/>
      <c r="AP225" s="37"/>
      <c r="AQ225" s="37"/>
      <c r="AR225" s="37"/>
      <c r="AS225" s="37"/>
      <c r="AT225" s="37"/>
      <c r="AU225" s="37"/>
    </row>
    <row r="226" spans="1:47">
      <c r="A226" s="265">
        <v>44280</v>
      </c>
      <c r="B226" s="278" t="s">
        <v>194</v>
      </c>
      <c r="C226" s="37">
        <v>882895558</v>
      </c>
      <c r="D226" s="520" t="s">
        <v>5832</v>
      </c>
      <c r="E226" s="278" t="s">
        <v>139</v>
      </c>
      <c r="F226" s="278" t="s">
        <v>140</v>
      </c>
      <c r="G226" s="278" t="s">
        <v>140</v>
      </c>
      <c r="H226" s="278" t="s">
        <v>142</v>
      </c>
      <c r="I226" s="37"/>
      <c r="J226" s="265">
        <v>44280</v>
      </c>
      <c r="K226" s="37"/>
      <c r="L226" s="37"/>
      <c r="M226" s="278" t="s">
        <v>142</v>
      </c>
      <c r="N226" s="37">
        <v>165.4</v>
      </c>
      <c r="O226" s="37"/>
      <c r="P226" s="505">
        <v>44280</v>
      </c>
      <c r="Q226" s="37"/>
      <c r="R226" s="37"/>
      <c r="S226" s="37"/>
      <c r="T226" s="37"/>
      <c r="U226" s="37"/>
      <c r="V226" s="37"/>
      <c r="W226" s="37"/>
      <c r="X226" s="37"/>
      <c r="Y226" s="37"/>
      <c r="Z226" s="506"/>
      <c r="AA226" s="37"/>
      <c r="AB226" s="37"/>
      <c r="AC226" s="37"/>
      <c r="AD226" s="37"/>
      <c r="AE226" s="37"/>
      <c r="AF226" s="37"/>
      <c r="AG226" s="37"/>
      <c r="AH226" s="37"/>
      <c r="AI226" s="37"/>
      <c r="AJ226" s="37"/>
      <c r="AK226" s="37"/>
      <c r="AL226" s="37"/>
      <c r="AM226" s="37"/>
      <c r="AN226" s="37"/>
      <c r="AO226" s="37"/>
      <c r="AP226" s="37"/>
      <c r="AQ226" s="37"/>
      <c r="AR226" s="37"/>
      <c r="AS226" s="37"/>
      <c r="AT226" s="37"/>
      <c r="AU226" s="37"/>
    </row>
    <row r="227" spans="1:47">
      <c r="A227" s="265">
        <v>44259</v>
      </c>
      <c r="B227" s="278" t="s">
        <v>281</v>
      </c>
      <c r="C227" s="37">
        <v>882869943</v>
      </c>
      <c r="D227" s="517" t="s">
        <v>2992</v>
      </c>
      <c r="E227" s="278" t="s">
        <v>152</v>
      </c>
      <c r="F227" s="278" t="s">
        <v>140</v>
      </c>
      <c r="G227" s="278" t="s">
        <v>140</v>
      </c>
      <c r="H227" s="278" t="s">
        <v>142</v>
      </c>
      <c r="I227" s="265">
        <v>44259</v>
      </c>
      <c r="J227" s="265">
        <v>44259</v>
      </c>
      <c r="K227" s="37"/>
      <c r="L227" s="37"/>
      <c r="M227" s="278" t="s">
        <v>142</v>
      </c>
      <c r="N227" s="37">
        <v>156.5</v>
      </c>
      <c r="O227" s="37"/>
      <c r="P227" s="265">
        <v>44258</v>
      </c>
      <c r="Q227" s="37"/>
      <c r="R227" s="37"/>
      <c r="S227" s="37"/>
      <c r="T227" s="37"/>
      <c r="U227" s="37"/>
      <c r="V227" s="37"/>
      <c r="W227" s="37"/>
      <c r="X227" s="37"/>
      <c r="Y227" s="37"/>
      <c r="Z227" s="506"/>
      <c r="AA227" s="37"/>
      <c r="AB227" s="37"/>
      <c r="AC227" s="37"/>
      <c r="AD227" s="37"/>
      <c r="AE227" s="37"/>
      <c r="AF227" s="37"/>
      <c r="AG227" s="37"/>
      <c r="AH227" s="37"/>
      <c r="AI227" s="37"/>
      <c r="AJ227" s="37"/>
      <c r="AK227" s="37"/>
      <c r="AL227" s="37"/>
      <c r="AM227" s="37"/>
      <c r="AN227" s="37"/>
      <c r="AO227" s="37"/>
      <c r="AP227" s="37"/>
      <c r="AQ227" s="37"/>
      <c r="AR227" s="37"/>
      <c r="AS227" s="37"/>
      <c r="AT227" s="37"/>
      <c r="AU227" s="37"/>
    </row>
    <row r="228" spans="1:47">
      <c r="A228" s="265">
        <v>44267</v>
      </c>
      <c r="B228" s="278" t="s">
        <v>154</v>
      </c>
      <c r="C228" s="37">
        <v>882856101</v>
      </c>
      <c r="D228" s="504" t="s">
        <v>3199</v>
      </c>
      <c r="E228" s="278" t="s">
        <v>139</v>
      </c>
      <c r="F228" s="278" t="s">
        <v>140</v>
      </c>
      <c r="G228" s="278" t="s">
        <v>140</v>
      </c>
      <c r="H228" s="278" t="s">
        <v>176</v>
      </c>
      <c r="I228" s="37"/>
      <c r="J228" s="265">
        <v>44267</v>
      </c>
      <c r="K228" s="37"/>
      <c r="L228" s="37"/>
      <c r="M228" s="278" t="s">
        <v>176</v>
      </c>
      <c r="N228" s="37">
        <v>1110.75</v>
      </c>
      <c r="O228" s="37"/>
      <c r="P228" s="505">
        <v>44266</v>
      </c>
      <c r="Q228" s="37"/>
      <c r="R228" s="37"/>
      <c r="S228" s="37"/>
      <c r="T228" s="37"/>
      <c r="U228" s="37"/>
      <c r="V228" s="37"/>
      <c r="W228" s="37"/>
      <c r="X228" s="37"/>
      <c r="Y228" s="37"/>
      <c r="Z228" s="506"/>
      <c r="AA228" s="37"/>
      <c r="AB228" s="37"/>
      <c r="AC228" s="37"/>
      <c r="AD228" s="37"/>
      <c r="AE228" s="37"/>
      <c r="AF228" s="37"/>
      <c r="AG228" s="37"/>
      <c r="AH228" s="37"/>
      <c r="AI228" s="37"/>
      <c r="AJ228" s="37"/>
      <c r="AK228" s="37"/>
      <c r="AL228" s="37"/>
      <c r="AM228" s="37"/>
      <c r="AN228" s="37"/>
      <c r="AO228" s="37"/>
      <c r="AP228" s="37"/>
      <c r="AQ228" s="37"/>
      <c r="AR228" s="37"/>
      <c r="AS228" s="37"/>
      <c r="AT228" s="37"/>
      <c r="AU228" s="37"/>
    </row>
    <row r="229" spans="1:47">
      <c r="A229" s="265">
        <v>44274</v>
      </c>
      <c r="B229" s="278" t="s">
        <v>281</v>
      </c>
      <c r="C229" s="37">
        <v>882842188</v>
      </c>
      <c r="D229" s="510" t="s">
        <v>2903</v>
      </c>
      <c r="E229" s="278" t="s">
        <v>152</v>
      </c>
      <c r="F229" s="278" t="s">
        <v>140</v>
      </c>
      <c r="G229" s="278" t="s">
        <v>140</v>
      </c>
      <c r="H229" s="278" t="s">
        <v>2904</v>
      </c>
      <c r="I229" s="37"/>
      <c r="J229" s="265">
        <v>44274</v>
      </c>
      <c r="K229" s="37"/>
      <c r="L229" s="37"/>
      <c r="M229" s="278" t="s">
        <v>2904</v>
      </c>
      <c r="N229" s="37">
        <v>13880</v>
      </c>
      <c r="O229" s="37"/>
      <c r="P229" s="505">
        <v>44274</v>
      </c>
      <c r="Q229" s="37"/>
      <c r="R229" s="37"/>
      <c r="S229" s="37"/>
      <c r="T229" s="37"/>
      <c r="U229" s="37"/>
      <c r="V229" s="37"/>
      <c r="W229" s="37"/>
      <c r="X229" s="37"/>
      <c r="Y229" s="37"/>
      <c r="Z229" s="506"/>
      <c r="AA229" s="37"/>
      <c r="AB229" s="37"/>
      <c r="AC229" s="37"/>
      <c r="AD229" s="37"/>
      <c r="AE229" s="37"/>
      <c r="AF229" s="37"/>
      <c r="AG229" s="37"/>
      <c r="AH229" s="37"/>
      <c r="AI229" s="37"/>
      <c r="AJ229" s="37"/>
      <c r="AK229" s="37"/>
      <c r="AL229" s="37"/>
      <c r="AM229" s="37"/>
      <c r="AN229" s="37"/>
      <c r="AO229" s="37"/>
      <c r="AP229" s="37"/>
      <c r="AQ229" s="37"/>
      <c r="AR229" s="37"/>
      <c r="AS229" s="37"/>
      <c r="AT229" s="37"/>
      <c r="AU229" s="37"/>
    </row>
    <row r="230" spans="1:47">
      <c r="A230" s="265">
        <v>44266</v>
      </c>
      <c r="B230" s="278" t="s">
        <v>178</v>
      </c>
      <c r="C230" s="37">
        <v>882835745</v>
      </c>
      <c r="D230" s="504" t="s">
        <v>5833</v>
      </c>
      <c r="E230" s="278" t="s">
        <v>139</v>
      </c>
      <c r="F230" s="278" t="s">
        <v>140</v>
      </c>
      <c r="G230" s="278" t="s">
        <v>140</v>
      </c>
      <c r="H230" s="278" t="s">
        <v>287</v>
      </c>
      <c r="I230" s="37"/>
      <c r="J230" s="265">
        <v>44266</v>
      </c>
      <c r="K230" s="37"/>
      <c r="L230" s="37"/>
      <c r="M230" s="278" t="s">
        <v>287</v>
      </c>
      <c r="N230" s="37">
        <v>91182.3</v>
      </c>
      <c r="O230" s="278" t="s">
        <v>37</v>
      </c>
      <c r="P230" s="505">
        <v>44266</v>
      </c>
      <c r="Q230" s="37"/>
      <c r="R230" s="37"/>
      <c r="S230" s="37"/>
      <c r="T230" s="37"/>
      <c r="U230" s="37"/>
      <c r="V230" s="37"/>
      <c r="W230" s="37"/>
      <c r="X230" s="37"/>
      <c r="Y230" s="37"/>
      <c r="Z230" s="506"/>
      <c r="AA230" s="37"/>
      <c r="AB230" s="37"/>
      <c r="AC230" s="37"/>
      <c r="AD230" s="37"/>
      <c r="AE230" s="37"/>
      <c r="AF230" s="37"/>
      <c r="AG230" s="37"/>
      <c r="AH230" s="37"/>
      <c r="AI230" s="37"/>
      <c r="AJ230" s="37"/>
      <c r="AK230" s="37"/>
      <c r="AL230" s="37"/>
      <c r="AM230" s="37"/>
      <c r="AN230" s="37"/>
      <c r="AO230" s="37"/>
      <c r="AP230" s="37"/>
      <c r="AQ230" s="37"/>
      <c r="AR230" s="37"/>
      <c r="AS230" s="37"/>
      <c r="AT230" s="37"/>
      <c r="AU230" s="37"/>
    </row>
    <row r="231" spans="1:47">
      <c r="A231" s="265">
        <v>44270</v>
      </c>
      <c r="B231" s="278" t="s">
        <v>146</v>
      </c>
      <c r="C231" s="37">
        <v>882835555</v>
      </c>
      <c r="D231" s="504" t="s">
        <v>5834</v>
      </c>
      <c r="E231" s="278" t="s">
        <v>139</v>
      </c>
      <c r="F231" s="278" t="s">
        <v>140</v>
      </c>
      <c r="G231" s="278" t="s">
        <v>140</v>
      </c>
      <c r="H231" s="278"/>
      <c r="I231" s="37"/>
      <c r="J231" s="265">
        <v>44270</v>
      </c>
      <c r="K231" s="37"/>
      <c r="L231" s="37"/>
      <c r="M231" s="278" t="s">
        <v>190</v>
      </c>
      <c r="N231" s="37">
        <v>184</v>
      </c>
      <c r="O231" s="37"/>
      <c r="P231" s="505">
        <v>44267</v>
      </c>
      <c r="Q231" s="37"/>
      <c r="R231" s="37"/>
      <c r="S231" s="37"/>
      <c r="T231" s="37"/>
      <c r="U231" s="37"/>
      <c r="V231" s="37"/>
      <c r="W231" s="37"/>
      <c r="X231" s="37"/>
      <c r="Y231" s="37"/>
      <c r="Z231" s="506"/>
      <c r="AA231" s="37"/>
      <c r="AB231" s="37"/>
      <c r="AC231" s="37"/>
      <c r="AD231" s="37"/>
      <c r="AE231" s="37"/>
      <c r="AF231" s="37"/>
      <c r="AG231" s="37"/>
      <c r="AH231" s="37"/>
      <c r="AI231" s="37"/>
      <c r="AJ231" s="37"/>
      <c r="AK231" s="37"/>
      <c r="AL231" s="37"/>
      <c r="AM231" s="37"/>
      <c r="AN231" s="37"/>
      <c r="AO231" s="37"/>
      <c r="AP231" s="37"/>
      <c r="AQ231" s="37"/>
      <c r="AR231" s="37"/>
      <c r="AS231" s="37"/>
      <c r="AT231" s="37"/>
      <c r="AU231" s="37"/>
    </row>
    <row r="232" spans="1:47">
      <c r="A232" s="265">
        <v>44266</v>
      </c>
      <c r="B232" s="278" t="s">
        <v>178</v>
      </c>
      <c r="C232" s="37">
        <v>882876237</v>
      </c>
      <c r="D232" s="504" t="s">
        <v>5835</v>
      </c>
      <c r="E232" s="278" t="s">
        <v>139</v>
      </c>
      <c r="F232" s="278" t="s">
        <v>140</v>
      </c>
      <c r="G232" s="278" t="s">
        <v>140</v>
      </c>
      <c r="H232" s="278" t="s">
        <v>287</v>
      </c>
      <c r="I232" s="37"/>
      <c r="J232" s="265">
        <v>44266</v>
      </c>
      <c r="K232" s="37"/>
      <c r="L232" s="37"/>
      <c r="M232" s="278" t="s">
        <v>287</v>
      </c>
      <c r="N232" s="37">
        <v>36588</v>
      </c>
      <c r="O232" s="278" t="s">
        <v>37</v>
      </c>
      <c r="P232" s="265">
        <v>44265</v>
      </c>
      <c r="Q232" s="37"/>
      <c r="R232" s="37"/>
      <c r="S232" s="37"/>
      <c r="T232" s="37"/>
      <c r="U232" s="37"/>
      <c r="V232" s="37"/>
      <c r="W232" s="37"/>
      <c r="X232" s="37"/>
      <c r="Y232" s="37"/>
      <c r="Z232" s="506"/>
      <c r="AA232" s="37"/>
      <c r="AB232" s="37"/>
      <c r="AC232" s="37"/>
      <c r="AD232" s="37"/>
      <c r="AE232" s="37"/>
      <c r="AF232" s="37"/>
      <c r="AG232" s="37"/>
      <c r="AH232" s="37"/>
      <c r="AI232" s="37"/>
      <c r="AJ232" s="37"/>
      <c r="AK232" s="37"/>
      <c r="AL232" s="37"/>
      <c r="AM232" s="37"/>
      <c r="AN232" s="37"/>
      <c r="AO232" s="37"/>
      <c r="AP232" s="37"/>
      <c r="AQ232" s="37"/>
      <c r="AR232" s="37"/>
      <c r="AS232" s="37"/>
      <c r="AT232" s="37"/>
      <c r="AU232" s="37"/>
    </row>
    <row r="233" spans="1:47">
      <c r="A233" s="265">
        <v>44260</v>
      </c>
      <c r="B233" s="278" t="s">
        <v>178</v>
      </c>
      <c r="C233" s="37">
        <v>882876237</v>
      </c>
      <c r="D233" s="504" t="s">
        <v>5835</v>
      </c>
      <c r="E233" s="278" t="s">
        <v>152</v>
      </c>
      <c r="F233" s="278" t="s">
        <v>140</v>
      </c>
      <c r="G233" s="278" t="s">
        <v>140</v>
      </c>
      <c r="H233" s="278" t="s">
        <v>287</v>
      </c>
      <c r="I233" s="265">
        <v>44260</v>
      </c>
      <c r="J233" s="265">
        <v>44260</v>
      </c>
      <c r="K233" s="37"/>
      <c r="L233" s="37"/>
      <c r="M233" s="278" t="s">
        <v>287</v>
      </c>
      <c r="N233" s="37">
        <v>24000</v>
      </c>
      <c r="O233" s="37"/>
      <c r="P233" s="265">
        <v>44260</v>
      </c>
      <c r="Q233" s="37"/>
      <c r="R233" s="37"/>
      <c r="S233" s="37"/>
      <c r="T233" s="37"/>
      <c r="U233" s="37"/>
      <c r="V233" s="37"/>
      <c r="W233" s="37"/>
      <c r="X233" s="37"/>
      <c r="Y233" s="37"/>
      <c r="Z233" s="506"/>
      <c r="AA233" s="37"/>
      <c r="AB233" s="37"/>
      <c r="AC233" s="37"/>
      <c r="AD233" s="37"/>
      <c r="AE233" s="37"/>
      <c r="AF233" s="37"/>
      <c r="AG233" s="37"/>
      <c r="AH233" s="37"/>
      <c r="AI233" s="37"/>
      <c r="AJ233" s="37"/>
      <c r="AK233" s="37"/>
      <c r="AL233" s="37"/>
      <c r="AM233" s="37"/>
      <c r="AN233" s="37"/>
      <c r="AO233" s="37"/>
      <c r="AP233" s="37"/>
      <c r="AQ233" s="37"/>
      <c r="AR233" s="37"/>
      <c r="AS233" s="37"/>
      <c r="AT233" s="37"/>
      <c r="AU233" s="37"/>
    </row>
    <row r="234" spans="1:47">
      <c r="A234" s="265">
        <v>44267</v>
      </c>
      <c r="B234" s="278" t="s">
        <v>138</v>
      </c>
      <c r="C234" s="37">
        <v>882820274</v>
      </c>
      <c r="D234" s="504" t="s">
        <v>5836</v>
      </c>
      <c r="E234" s="278" t="s">
        <v>152</v>
      </c>
      <c r="F234" s="278" t="s">
        <v>140</v>
      </c>
      <c r="G234" s="278" t="s">
        <v>140</v>
      </c>
      <c r="H234" s="278" t="s">
        <v>5837</v>
      </c>
      <c r="I234" s="265">
        <v>44267</v>
      </c>
      <c r="J234" s="265">
        <v>44267</v>
      </c>
      <c r="K234" s="37"/>
      <c r="L234" s="37"/>
      <c r="M234" s="278" t="s">
        <v>5838</v>
      </c>
      <c r="N234" s="37">
        <v>2096.5</v>
      </c>
      <c r="O234" s="37"/>
      <c r="P234" s="505">
        <v>44266</v>
      </c>
      <c r="Q234" s="37"/>
      <c r="R234" s="37"/>
      <c r="S234" s="37"/>
      <c r="T234" s="37"/>
      <c r="U234" s="37"/>
      <c r="V234" s="37"/>
      <c r="W234" s="37"/>
      <c r="X234" s="37"/>
      <c r="Y234" s="37"/>
      <c r="Z234" s="506"/>
      <c r="AA234" s="37"/>
      <c r="AB234" s="37"/>
      <c r="AC234" s="37"/>
      <c r="AD234" s="37"/>
      <c r="AE234" s="37"/>
      <c r="AF234" s="37"/>
      <c r="AG234" s="37"/>
      <c r="AH234" s="37"/>
      <c r="AI234" s="37"/>
      <c r="AJ234" s="37"/>
      <c r="AK234" s="37"/>
      <c r="AL234" s="37"/>
      <c r="AM234" s="37"/>
      <c r="AN234" s="37"/>
      <c r="AO234" s="37"/>
      <c r="AP234" s="37"/>
      <c r="AQ234" s="37"/>
      <c r="AR234" s="37"/>
      <c r="AS234" s="37"/>
      <c r="AT234" s="37"/>
      <c r="AU234" s="37"/>
    </row>
    <row r="235" spans="1:47">
      <c r="A235" s="265">
        <v>44285</v>
      </c>
      <c r="B235" s="278" t="s">
        <v>178</v>
      </c>
      <c r="C235" s="76">
        <v>882805834</v>
      </c>
      <c r="D235" s="504" t="s">
        <v>5839</v>
      </c>
      <c r="E235" s="278" t="s">
        <v>139</v>
      </c>
      <c r="F235" s="278" t="s">
        <v>140</v>
      </c>
      <c r="G235" s="278" t="s">
        <v>140</v>
      </c>
      <c r="H235" s="278" t="s">
        <v>342</v>
      </c>
      <c r="I235" s="37"/>
      <c r="J235" s="265">
        <v>44285</v>
      </c>
      <c r="K235" s="37"/>
      <c r="L235" s="37"/>
      <c r="M235" s="278" t="s">
        <v>342</v>
      </c>
      <c r="N235" s="37">
        <v>2170</v>
      </c>
      <c r="O235" s="37"/>
      <c r="P235" s="505">
        <v>44285</v>
      </c>
      <c r="Q235" s="37"/>
      <c r="R235" s="37"/>
      <c r="S235" s="37"/>
      <c r="T235" s="37"/>
      <c r="U235" s="37"/>
      <c r="V235" s="37"/>
      <c r="W235" s="37"/>
      <c r="X235" s="37"/>
      <c r="Y235" s="37"/>
      <c r="Z235" s="506"/>
      <c r="AA235" s="37"/>
      <c r="AB235" s="37"/>
      <c r="AC235" s="37"/>
      <c r="AD235" s="37"/>
      <c r="AE235" s="37"/>
      <c r="AF235" s="37"/>
      <c r="AG235" s="37"/>
      <c r="AH235" s="37"/>
      <c r="AI235" s="37"/>
      <c r="AJ235" s="37"/>
      <c r="AK235" s="37"/>
      <c r="AL235" s="37"/>
      <c r="AM235" s="37"/>
      <c r="AN235" s="37"/>
      <c r="AO235" s="37"/>
      <c r="AP235" s="37"/>
      <c r="AQ235" s="37"/>
      <c r="AR235" s="37"/>
      <c r="AS235" s="37"/>
      <c r="AT235" s="37"/>
      <c r="AU235" s="37"/>
    </row>
    <row r="236" spans="1:47">
      <c r="A236" s="265">
        <v>44277</v>
      </c>
      <c r="B236" s="278" t="s">
        <v>178</v>
      </c>
      <c r="C236" s="76">
        <v>10197758</v>
      </c>
      <c r="D236" s="504" t="s">
        <v>5840</v>
      </c>
      <c r="E236" s="278" t="s">
        <v>139</v>
      </c>
      <c r="F236" s="278" t="s">
        <v>140</v>
      </c>
      <c r="G236" s="278" t="s">
        <v>140</v>
      </c>
      <c r="H236" s="278" t="s">
        <v>142</v>
      </c>
      <c r="I236" s="37"/>
      <c r="J236" s="265">
        <v>44277</v>
      </c>
      <c r="K236" s="37"/>
      <c r="L236" s="37"/>
      <c r="M236" s="505">
        <v>44277</v>
      </c>
      <c r="N236" s="37">
        <v>3209</v>
      </c>
      <c r="O236" s="37"/>
      <c r="P236" s="505">
        <v>44277</v>
      </c>
      <c r="Q236" s="37"/>
      <c r="R236" s="37"/>
      <c r="S236" s="37"/>
      <c r="T236" s="37"/>
      <c r="U236" s="37"/>
      <c r="V236" s="37"/>
      <c r="W236" s="37"/>
      <c r="X236" s="37"/>
      <c r="Y236" s="37"/>
      <c r="Z236" s="506"/>
      <c r="AA236" s="37"/>
      <c r="AB236" s="37"/>
      <c r="AC236" s="37"/>
      <c r="AD236" s="37"/>
      <c r="AE236" s="37"/>
      <c r="AF236" s="37"/>
      <c r="AG236" s="37"/>
      <c r="AH236" s="37"/>
      <c r="AI236" s="37"/>
      <c r="AJ236" s="37"/>
      <c r="AK236" s="37"/>
      <c r="AL236" s="37"/>
      <c r="AM236" s="37"/>
      <c r="AN236" s="37"/>
      <c r="AO236" s="37"/>
      <c r="AP236" s="37"/>
      <c r="AQ236" s="37"/>
      <c r="AR236" s="37"/>
      <c r="AS236" s="37"/>
      <c r="AT236" s="37"/>
      <c r="AU236" s="37"/>
    </row>
    <row r="237" spans="1:47">
      <c r="A237" s="265">
        <v>44258</v>
      </c>
      <c r="B237" s="278" t="s">
        <v>175</v>
      </c>
      <c r="C237" s="37">
        <v>883442798</v>
      </c>
      <c r="D237" s="504" t="s">
        <v>5841</v>
      </c>
      <c r="E237" s="278" t="s">
        <v>152</v>
      </c>
      <c r="F237" s="278" t="s">
        <v>140</v>
      </c>
      <c r="G237" s="278" t="s">
        <v>140</v>
      </c>
      <c r="H237" s="278" t="s">
        <v>287</v>
      </c>
      <c r="I237" s="265">
        <v>44258</v>
      </c>
      <c r="J237" s="265">
        <v>44258</v>
      </c>
      <c r="K237" s="37"/>
      <c r="L237" s="37"/>
      <c r="M237" s="278" t="s">
        <v>287</v>
      </c>
      <c r="N237" s="37">
        <v>1188</v>
      </c>
      <c r="O237" s="37"/>
      <c r="P237" s="265">
        <v>44257</v>
      </c>
      <c r="Q237" s="37"/>
      <c r="R237" s="37"/>
      <c r="S237" s="37"/>
      <c r="T237" s="37"/>
      <c r="U237" s="37"/>
      <c r="V237" s="37"/>
      <c r="W237" s="37"/>
      <c r="X237" s="37"/>
      <c r="Y237" s="37"/>
      <c r="Z237" s="506"/>
      <c r="AA237" s="37"/>
      <c r="AB237" s="37"/>
      <c r="AC237" s="37"/>
      <c r="AD237" s="37"/>
      <c r="AE237" s="37"/>
      <c r="AF237" s="37"/>
      <c r="AG237" s="37"/>
      <c r="AH237" s="37"/>
      <c r="AI237" s="37"/>
      <c r="AJ237" s="37"/>
      <c r="AK237" s="37"/>
      <c r="AL237" s="37"/>
      <c r="AM237" s="37"/>
      <c r="AN237" s="37"/>
      <c r="AO237" s="37"/>
      <c r="AP237" s="37"/>
      <c r="AQ237" s="37"/>
      <c r="AR237" s="37"/>
      <c r="AS237" s="37"/>
      <c r="AT237" s="37"/>
      <c r="AU237" s="37"/>
    </row>
    <row r="238" spans="1:47">
      <c r="A238" s="265">
        <v>44286</v>
      </c>
      <c r="B238" s="278" t="s">
        <v>5487</v>
      </c>
      <c r="C238" s="76">
        <v>1562333</v>
      </c>
      <c r="D238" s="510" t="s">
        <v>5842</v>
      </c>
      <c r="E238" s="278" t="s">
        <v>139</v>
      </c>
      <c r="F238" s="278" t="s">
        <v>140</v>
      </c>
      <c r="G238" s="278" t="s">
        <v>140</v>
      </c>
      <c r="H238" s="278" t="s">
        <v>176</v>
      </c>
      <c r="I238" s="37"/>
      <c r="J238" s="265">
        <v>44286</v>
      </c>
      <c r="K238" s="37"/>
      <c r="L238" s="37"/>
      <c r="M238" s="278" t="s">
        <v>176</v>
      </c>
      <c r="N238" s="37">
        <v>152</v>
      </c>
      <c r="O238" s="37"/>
      <c r="P238" s="505">
        <v>44286</v>
      </c>
      <c r="Q238" s="37"/>
      <c r="R238" s="37"/>
      <c r="S238" s="37"/>
      <c r="T238" s="37"/>
      <c r="U238" s="37"/>
      <c r="V238" s="37"/>
      <c r="W238" s="37"/>
      <c r="X238" s="37"/>
      <c r="Y238" s="37"/>
      <c r="Z238" s="506"/>
      <c r="AA238" s="37"/>
      <c r="AB238" s="37"/>
      <c r="AC238" s="37"/>
      <c r="AD238" s="37"/>
      <c r="AE238" s="37"/>
      <c r="AF238" s="37"/>
      <c r="AG238" s="37"/>
      <c r="AH238" s="37"/>
      <c r="AI238" s="37"/>
      <c r="AJ238" s="37"/>
      <c r="AK238" s="37"/>
      <c r="AL238" s="37"/>
      <c r="AM238" s="37"/>
      <c r="AN238" s="37"/>
      <c r="AO238" s="37"/>
      <c r="AP238" s="37"/>
      <c r="AQ238" s="37"/>
      <c r="AR238" s="37"/>
      <c r="AS238" s="37"/>
      <c r="AT238" s="37"/>
      <c r="AU238" s="37"/>
    </row>
    <row r="239" spans="1:47">
      <c r="A239" s="265">
        <v>44258</v>
      </c>
      <c r="B239" s="278" t="s">
        <v>138</v>
      </c>
      <c r="C239" s="37">
        <v>882715609</v>
      </c>
      <c r="D239" s="504" t="s">
        <v>5843</v>
      </c>
      <c r="E239" s="278" t="s">
        <v>152</v>
      </c>
      <c r="F239" s="278" t="s">
        <v>140</v>
      </c>
      <c r="G239" s="278" t="s">
        <v>140</v>
      </c>
      <c r="H239" s="278" t="s">
        <v>142</v>
      </c>
      <c r="I239" s="265">
        <v>44258</v>
      </c>
      <c r="J239" s="265">
        <v>44258</v>
      </c>
      <c r="K239" s="37"/>
      <c r="L239" s="37"/>
      <c r="M239" s="278" t="s">
        <v>142</v>
      </c>
      <c r="N239" s="37">
        <v>113.3</v>
      </c>
      <c r="O239" s="37"/>
      <c r="P239" s="265">
        <v>44258</v>
      </c>
      <c r="Q239" s="278"/>
      <c r="R239" s="37"/>
      <c r="S239" s="37"/>
      <c r="T239" s="37"/>
      <c r="U239" s="37"/>
      <c r="V239" s="37"/>
      <c r="W239" s="37"/>
      <c r="X239" s="37"/>
      <c r="Y239" s="37"/>
      <c r="Z239" s="506"/>
      <c r="AA239" s="37"/>
      <c r="AB239" s="37"/>
      <c r="AC239" s="37"/>
      <c r="AD239" s="37"/>
      <c r="AE239" s="37"/>
      <c r="AF239" s="37"/>
      <c r="AG239" s="37"/>
      <c r="AH239" s="37"/>
      <c r="AI239" s="37"/>
      <c r="AJ239" s="37"/>
      <c r="AK239" s="37"/>
      <c r="AL239" s="37"/>
      <c r="AM239" s="37"/>
      <c r="AN239" s="37"/>
      <c r="AO239" s="37"/>
      <c r="AP239" s="37"/>
      <c r="AQ239" s="37"/>
      <c r="AR239" s="37"/>
      <c r="AS239" s="37"/>
      <c r="AT239" s="37"/>
      <c r="AU239" s="37"/>
    </row>
    <row r="240" spans="1:47">
      <c r="A240" s="265">
        <v>44278</v>
      </c>
      <c r="B240" s="278" t="s">
        <v>154</v>
      </c>
      <c r="C240" s="37">
        <v>883270392</v>
      </c>
      <c r="D240" s="504" t="s">
        <v>3098</v>
      </c>
      <c r="E240" s="278" t="s">
        <v>139</v>
      </c>
      <c r="F240" s="278" t="s">
        <v>147</v>
      </c>
      <c r="G240" s="278"/>
      <c r="H240" s="278"/>
      <c r="I240" s="37"/>
      <c r="J240" s="265">
        <v>44278</v>
      </c>
      <c r="K240" s="37"/>
      <c r="L240" s="37"/>
      <c r="M240" s="278" t="s">
        <v>5844</v>
      </c>
      <c r="N240" s="37">
        <v>5581.2</v>
      </c>
      <c r="O240" s="37"/>
      <c r="P240" s="505">
        <v>44278</v>
      </c>
      <c r="Q240" s="37"/>
      <c r="R240" s="37"/>
      <c r="S240" s="37"/>
      <c r="T240" s="37"/>
      <c r="U240" s="37"/>
      <c r="V240" s="37"/>
      <c r="W240" s="37"/>
      <c r="X240" s="37"/>
      <c r="Y240" s="37"/>
      <c r="Z240" s="506"/>
      <c r="AA240" s="37"/>
      <c r="AB240" s="37"/>
      <c r="AC240" s="37"/>
      <c r="AD240" s="37"/>
      <c r="AE240" s="37"/>
      <c r="AF240" s="37"/>
      <c r="AG240" s="37"/>
      <c r="AH240" s="37"/>
      <c r="AI240" s="37"/>
      <c r="AJ240" s="37"/>
      <c r="AK240" s="37"/>
      <c r="AL240" s="37"/>
      <c r="AM240" s="37"/>
      <c r="AN240" s="37"/>
      <c r="AO240" s="37"/>
      <c r="AP240" s="37"/>
      <c r="AQ240" s="37"/>
      <c r="AR240" s="37"/>
      <c r="AS240" s="37"/>
      <c r="AT240" s="37"/>
      <c r="AU240" s="37"/>
    </row>
    <row r="241" spans="1:47">
      <c r="A241" s="265">
        <v>44277</v>
      </c>
      <c r="B241" s="278" t="s">
        <v>154</v>
      </c>
      <c r="C241" s="37">
        <v>883270392</v>
      </c>
      <c r="D241" s="504" t="s">
        <v>3098</v>
      </c>
      <c r="E241" s="278" t="s">
        <v>139</v>
      </c>
      <c r="F241" s="278" t="s">
        <v>147</v>
      </c>
      <c r="G241" s="278" t="s">
        <v>1726</v>
      </c>
      <c r="H241" s="278"/>
      <c r="I241" s="37"/>
      <c r="J241" s="265">
        <v>44277</v>
      </c>
      <c r="K241" s="37"/>
      <c r="L241" s="37"/>
      <c r="M241" s="278" t="s">
        <v>5844</v>
      </c>
      <c r="N241" s="37">
        <v>2616.5300000000002</v>
      </c>
      <c r="O241" s="37"/>
      <c r="P241" s="505" t="s">
        <v>5845</v>
      </c>
      <c r="Q241" s="37"/>
      <c r="R241" s="37"/>
      <c r="S241" s="37"/>
      <c r="T241" s="37"/>
      <c r="U241" s="37"/>
      <c r="V241" s="37"/>
      <c r="W241" s="37"/>
      <c r="X241" s="37"/>
      <c r="Y241" s="37"/>
      <c r="Z241" s="506"/>
      <c r="AA241" s="37"/>
      <c r="AB241" s="37"/>
      <c r="AC241" s="37"/>
      <c r="AD241" s="37"/>
      <c r="AE241" s="37"/>
      <c r="AF241" s="37"/>
      <c r="AG241" s="37"/>
      <c r="AH241" s="37"/>
      <c r="AI241" s="37"/>
      <c r="AJ241" s="37"/>
      <c r="AK241" s="37"/>
      <c r="AL241" s="37"/>
      <c r="AM241" s="37"/>
      <c r="AN241" s="37"/>
      <c r="AO241" s="37"/>
      <c r="AP241" s="37"/>
      <c r="AQ241" s="37"/>
      <c r="AR241" s="37"/>
      <c r="AS241" s="37"/>
      <c r="AT241" s="37"/>
      <c r="AU241" s="37"/>
    </row>
    <row r="242" spans="1:47">
      <c r="A242" s="265">
        <v>44286</v>
      </c>
      <c r="B242" s="278" t="s">
        <v>154</v>
      </c>
      <c r="C242" s="37">
        <v>883270392</v>
      </c>
      <c r="D242" s="504" t="s">
        <v>3098</v>
      </c>
      <c r="E242" s="278" t="s">
        <v>139</v>
      </c>
      <c r="F242" s="278" t="s">
        <v>147</v>
      </c>
      <c r="G242" s="278"/>
      <c r="H242" s="278"/>
      <c r="I242" s="37"/>
      <c r="J242" s="265">
        <v>44286</v>
      </c>
      <c r="K242" s="37"/>
      <c r="L242" s="37"/>
      <c r="M242" s="278" t="s">
        <v>246</v>
      </c>
      <c r="N242" s="37">
        <v>185</v>
      </c>
      <c r="O242" s="37"/>
      <c r="P242" s="505" t="s">
        <v>5846</v>
      </c>
      <c r="Q242" s="37"/>
      <c r="R242" s="37"/>
      <c r="S242" s="37"/>
      <c r="T242" s="37"/>
      <c r="U242" s="37"/>
      <c r="V242" s="37"/>
      <c r="W242" s="37"/>
      <c r="X242" s="37"/>
      <c r="Y242" s="37"/>
      <c r="Z242" s="506"/>
      <c r="AA242" s="37"/>
      <c r="AB242" s="37"/>
      <c r="AC242" s="37"/>
      <c r="AD242" s="37"/>
      <c r="AE242" s="37"/>
      <c r="AF242" s="37"/>
      <c r="AG242" s="37"/>
      <c r="AH242" s="37"/>
      <c r="AI242" s="37"/>
      <c r="AJ242" s="37"/>
      <c r="AK242" s="37"/>
      <c r="AL242" s="37"/>
      <c r="AM242" s="37"/>
      <c r="AN242" s="37"/>
      <c r="AO242" s="37"/>
      <c r="AP242" s="37"/>
      <c r="AQ242" s="37"/>
      <c r="AR242" s="37"/>
      <c r="AS242" s="37"/>
      <c r="AT242" s="37"/>
      <c r="AU242" s="37"/>
    </row>
    <row r="243" spans="1:47">
      <c r="A243" s="265">
        <v>44263</v>
      </c>
      <c r="B243" s="278" t="s">
        <v>156</v>
      </c>
      <c r="C243" s="37">
        <v>882723237</v>
      </c>
      <c r="D243" s="517" t="s">
        <v>5847</v>
      </c>
      <c r="E243" s="278" t="s">
        <v>139</v>
      </c>
      <c r="F243" s="278" t="s">
        <v>140</v>
      </c>
      <c r="G243" s="278" t="s">
        <v>140</v>
      </c>
      <c r="H243" s="278" t="s">
        <v>416</v>
      </c>
      <c r="I243" s="265">
        <v>44263</v>
      </c>
      <c r="J243" s="265">
        <v>44263</v>
      </c>
      <c r="K243" s="37"/>
      <c r="L243" s="37"/>
      <c r="M243" s="278" t="s">
        <v>416</v>
      </c>
      <c r="N243" s="37">
        <v>775</v>
      </c>
      <c r="O243" s="37"/>
      <c r="P243" s="265">
        <v>44261</v>
      </c>
      <c r="Q243" s="37"/>
      <c r="R243" s="37"/>
      <c r="S243" s="37"/>
      <c r="T243" s="37"/>
      <c r="U243" s="37"/>
      <c r="V243" s="37"/>
      <c r="W243" s="37"/>
      <c r="X243" s="37"/>
      <c r="Y243" s="37"/>
      <c r="Z243" s="506"/>
      <c r="AA243" s="37"/>
      <c r="AB243" s="37"/>
      <c r="AC243" s="37"/>
      <c r="AD243" s="37"/>
      <c r="AE243" s="37"/>
      <c r="AF243" s="37"/>
      <c r="AG243" s="37"/>
      <c r="AH243" s="37"/>
      <c r="AI243" s="37"/>
      <c r="AJ243" s="37"/>
      <c r="AK243" s="37"/>
      <c r="AL243" s="37"/>
      <c r="AM243" s="37"/>
      <c r="AN243" s="37"/>
      <c r="AO243" s="37"/>
      <c r="AP243" s="37"/>
      <c r="AQ243" s="37"/>
      <c r="AR243" s="37"/>
      <c r="AS243" s="37"/>
      <c r="AT243" s="37"/>
      <c r="AU243" s="37"/>
    </row>
    <row r="244" spans="1:47">
      <c r="A244" s="265">
        <v>44280</v>
      </c>
      <c r="B244" s="278" t="s">
        <v>138</v>
      </c>
      <c r="C244" s="37">
        <v>883652673</v>
      </c>
      <c r="D244" s="504" t="s">
        <v>5848</v>
      </c>
      <c r="E244" s="278" t="s">
        <v>139</v>
      </c>
      <c r="F244" s="278" t="s">
        <v>140</v>
      </c>
      <c r="G244" s="278" t="s">
        <v>140</v>
      </c>
      <c r="H244" s="278" t="s">
        <v>168</v>
      </c>
      <c r="I244" s="37"/>
      <c r="J244" s="265">
        <v>44280</v>
      </c>
      <c r="K244" s="37"/>
      <c r="L244" s="37"/>
      <c r="M244" s="278" t="s">
        <v>168</v>
      </c>
      <c r="N244" s="37">
        <v>250</v>
      </c>
      <c r="O244" s="37"/>
      <c r="P244" s="505">
        <v>44271</v>
      </c>
      <c r="Q244" s="37"/>
      <c r="R244" s="37"/>
      <c r="S244" s="37"/>
      <c r="T244" s="37"/>
      <c r="U244" s="37"/>
      <c r="V244" s="37"/>
      <c r="W244" s="37"/>
      <c r="X244" s="37"/>
      <c r="Y244" s="37"/>
      <c r="Z244" s="506"/>
      <c r="AA244" s="37"/>
      <c r="AB244" s="37"/>
      <c r="AC244" s="37"/>
      <c r="AD244" s="37"/>
      <c r="AE244" s="37"/>
      <c r="AF244" s="37"/>
      <c r="AG244" s="37"/>
      <c r="AH244" s="37"/>
      <c r="AI244" s="37"/>
      <c r="AJ244" s="37"/>
      <c r="AK244" s="37"/>
      <c r="AL244" s="37"/>
      <c r="AM244" s="37"/>
      <c r="AN244" s="37"/>
      <c r="AO244" s="37"/>
      <c r="AP244" s="37"/>
      <c r="AQ244" s="37"/>
      <c r="AR244" s="37"/>
      <c r="AS244" s="37"/>
      <c r="AT244" s="37"/>
      <c r="AU244" s="37"/>
    </row>
    <row r="245" spans="1:47">
      <c r="A245" s="265">
        <v>44264</v>
      </c>
      <c r="B245" s="278" t="s">
        <v>178</v>
      </c>
      <c r="C245" s="37">
        <v>882646314</v>
      </c>
      <c r="D245" s="504" t="s">
        <v>5849</v>
      </c>
      <c r="E245" s="278" t="s">
        <v>139</v>
      </c>
      <c r="F245" s="278" t="s">
        <v>140</v>
      </c>
      <c r="G245" s="278" t="s">
        <v>140</v>
      </c>
      <c r="H245" s="278" t="s">
        <v>287</v>
      </c>
      <c r="I245" s="37"/>
      <c r="J245" s="265">
        <v>44264</v>
      </c>
      <c r="K245" s="37"/>
      <c r="L245" s="37"/>
      <c r="M245" s="278" t="s">
        <v>287</v>
      </c>
      <c r="N245" s="37">
        <v>36518.9</v>
      </c>
      <c r="O245" s="278" t="s">
        <v>37</v>
      </c>
      <c r="P245" s="505">
        <v>44263</v>
      </c>
      <c r="Q245" s="37"/>
      <c r="R245" s="37"/>
      <c r="S245" s="37"/>
      <c r="T245" s="37"/>
      <c r="U245" s="37"/>
      <c r="V245" s="37"/>
      <c r="W245" s="37"/>
      <c r="X245" s="37"/>
      <c r="Y245" s="37"/>
      <c r="Z245" s="506"/>
      <c r="AA245" s="37"/>
      <c r="AB245" s="37"/>
      <c r="AC245" s="37"/>
      <c r="AD245" s="37"/>
      <c r="AE245" s="37"/>
      <c r="AF245" s="37"/>
      <c r="AG245" s="37"/>
      <c r="AH245" s="37"/>
      <c r="AI245" s="37"/>
      <c r="AJ245" s="37"/>
      <c r="AK245" s="37"/>
      <c r="AL245" s="37"/>
      <c r="AM245" s="37"/>
      <c r="AN245" s="37"/>
      <c r="AO245" s="37"/>
      <c r="AP245" s="37"/>
      <c r="AQ245" s="37"/>
      <c r="AR245" s="37"/>
      <c r="AS245" s="37"/>
      <c r="AT245" s="37"/>
      <c r="AU245" s="37"/>
    </row>
    <row r="246" spans="1:47">
      <c r="A246" s="265">
        <v>44259</v>
      </c>
      <c r="B246" s="278" t="s">
        <v>157</v>
      </c>
      <c r="C246" s="37">
        <v>882721658</v>
      </c>
      <c r="D246" s="504" t="s">
        <v>5850</v>
      </c>
      <c r="E246" s="278" t="s">
        <v>139</v>
      </c>
      <c r="F246" s="278" t="s">
        <v>147</v>
      </c>
      <c r="G246" s="278" t="s">
        <v>147</v>
      </c>
      <c r="H246" s="278" t="s">
        <v>5851</v>
      </c>
      <c r="I246" s="265">
        <v>44259</v>
      </c>
      <c r="J246" s="265">
        <v>44259</v>
      </c>
      <c r="K246" s="37"/>
      <c r="L246" s="37"/>
      <c r="M246" s="278" t="s">
        <v>5851</v>
      </c>
      <c r="N246" s="37">
        <v>600</v>
      </c>
      <c r="O246" s="37"/>
      <c r="P246" s="265">
        <v>44259</v>
      </c>
      <c r="Q246" s="37"/>
      <c r="R246" s="37"/>
      <c r="S246" s="37"/>
      <c r="T246" s="37"/>
      <c r="U246" s="37"/>
      <c r="V246" s="37"/>
      <c r="W246" s="37"/>
      <c r="X246" s="37"/>
      <c r="Y246" s="37"/>
      <c r="Z246" s="506"/>
      <c r="AA246" s="37"/>
      <c r="AB246" s="37"/>
      <c r="AC246" s="37"/>
      <c r="AD246" s="37"/>
      <c r="AE246" s="37"/>
      <c r="AF246" s="37"/>
      <c r="AG246" s="37"/>
      <c r="AH246" s="37"/>
      <c r="AI246" s="37"/>
      <c r="AJ246" s="37"/>
      <c r="AK246" s="37"/>
      <c r="AL246" s="37"/>
      <c r="AM246" s="37"/>
      <c r="AN246" s="37"/>
      <c r="AO246" s="37"/>
      <c r="AP246" s="37"/>
      <c r="AQ246" s="37"/>
      <c r="AR246" s="37"/>
      <c r="AS246" s="37"/>
      <c r="AT246" s="37"/>
      <c r="AU246" s="37"/>
    </row>
    <row r="247" spans="1:47">
      <c r="A247" s="505">
        <v>44278</v>
      </c>
      <c r="B247" s="278" t="s">
        <v>157</v>
      </c>
      <c r="C247" s="37">
        <v>882721658</v>
      </c>
      <c r="D247" s="504" t="s">
        <v>5850</v>
      </c>
      <c r="E247" s="278" t="s">
        <v>139</v>
      </c>
      <c r="F247" s="278" t="s">
        <v>147</v>
      </c>
      <c r="G247" s="278" t="s">
        <v>147</v>
      </c>
      <c r="H247" s="278" t="s">
        <v>5851</v>
      </c>
      <c r="I247" s="37"/>
      <c r="J247" s="265">
        <v>44278</v>
      </c>
      <c r="K247" s="37"/>
      <c r="L247" s="37"/>
      <c r="M247" s="278" t="s">
        <v>5851</v>
      </c>
      <c r="N247" s="37">
        <v>600</v>
      </c>
      <c r="O247" s="37"/>
      <c r="P247" s="505">
        <v>44278</v>
      </c>
      <c r="Q247" s="37"/>
      <c r="R247" s="37"/>
      <c r="S247" s="37"/>
      <c r="T247" s="37"/>
      <c r="U247" s="37"/>
      <c r="V247" s="37"/>
      <c r="W247" s="37"/>
      <c r="X247" s="37"/>
      <c r="Y247" s="37"/>
      <c r="Z247" s="506"/>
      <c r="AA247" s="37"/>
      <c r="AB247" s="37"/>
      <c r="AC247" s="37"/>
      <c r="AD247" s="37"/>
      <c r="AE247" s="37"/>
      <c r="AF247" s="37"/>
      <c r="AG247" s="37"/>
      <c r="AH247" s="37"/>
      <c r="AI247" s="37"/>
      <c r="AJ247" s="37"/>
      <c r="AK247" s="37"/>
      <c r="AL247" s="37"/>
      <c r="AM247" s="37"/>
      <c r="AN247" s="37"/>
      <c r="AO247" s="37"/>
      <c r="AP247" s="37"/>
      <c r="AQ247" s="37"/>
      <c r="AR247" s="37"/>
      <c r="AS247" s="37"/>
      <c r="AT247" s="37"/>
      <c r="AU247" s="37"/>
    </row>
    <row r="248" spans="1:47">
      <c r="A248" s="265">
        <v>44280</v>
      </c>
      <c r="B248" s="278" t="s">
        <v>281</v>
      </c>
      <c r="C248" s="37">
        <v>882644357</v>
      </c>
      <c r="D248" s="517" t="s">
        <v>5852</v>
      </c>
      <c r="E248" s="278" t="s">
        <v>139</v>
      </c>
      <c r="F248" s="278" t="s">
        <v>147</v>
      </c>
      <c r="G248" s="278" t="s">
        <v>147</v>
      </c>
      <c r="H248" s="278" t="s">
        <v>142</v>
      </c>
      <c r="I248" s="37"/>
      <c r="J248" s="265">
        <v>44280</v>
      </c>
      <c r="K248" s="37"/>
      <c r="L248" s="37"/>
      <c r="M248" s="278" t="s">
        <v>142</v>
      </c>
      <c r="N248" s="37">
        <v>481</v>
      </c>
      <c r="O248" s="37"/>
      <c r="P248" s="265">
        <v>44280</v>
      </c>
      <c r="Q248" s="37"/>
      <c r="R248" s="37"/>
      <c r="S248" s="37"/>
      <c r="T248" s="37"/>
      <c r="U248" s="37"/>
      <c r="V248" s="37"/>
      <c r="W248" s="37"/>
      <c r="X248" s="37"/>
      <c r="Y248" s="37"/>
      <c r="Z248" s="506"/>
      <c r="AA248" s="37"/>
      <c r="AB248" s="37"/>
      <c r="AC248" s="37"/>
      <c r="AD248" s="37"/>
      <c r="AE248" s="37"/>
      <c r="AF248" s="37"/>
      <c r="AG248" s="37"/>
      <c r="AH248" s="37"/>
      <c r="AI248" s="37"/>
      <c r="AJ248" s="37"/>
      <c r="AK248" s="37"/>
      <c r="AL248" s="37"/>
      <c r="AM248" s="37"/>
      <c r="AN248" s="37"/>
      <c r="AO248" s="37"/>
      <c r="AP248" s="37"/>
      <c r="AQ248" s="37"/>
      <c r="AR248" s="37"/>
      <c r="AS248" s="37"/>
      <c r="AT248" s="37"/>
      <c r="AU248" s="37"/>
    </row>
    <row r="249" spans="1:47">
      <c r="A249" s="265">
        <v>44270</v>
      </c>
      <c r="B249" s="278" t="s">
        <v>194</v>
      </c>
      <c r="C249" s="521">
        <v>882684536</v>
      </c>
      <c r="D249" s="522" t="s">
        <v>5853</v>
      </c>
      <c r="E249" s="278" t="s">
        <v>152</v>
      </c>
      <c r="F249" s="278" t="s">
        <v>140</v>
      </c>
      <c r="G249" s="278" t="s">
        <v>140</v>
      </c>
      <c r="H249" s="278" t="s">
        <v>142</v>
      </c>
      <c r="I249" s="37"/>
      <c r="J249" s="265">
        <v>44270</v>
      </c>
      <c r="K249" s="37"/>
      <c r="L249" s="37"/>
      <c r="M249" s="278" t="s">
        <v>142</v>
      </c>
      <c r="N249" s="37">
        <v>693</v>
      </c>
      <c r="O249" s="37"/>
      <c r="P249" s="505">
        <v>44268</v>
      </c>
      <c r="Q249" s="37"/>
      <c r="R249" s="37"/>
      <c r="S249" s="37"/>
      <c r="T249" s="37"/>
      <c r="U249" s="37"/>
      <c r="V249" s="37"/>
      <c r="W249" s="37"/>
      <c r="X249" s="37"/>
      <c r="Y249" s="37"/>
      <c r="Z249" s="506"/>
      <c r="AA249" s="37"/>
      <c r="AB249" s="37"/>
      <c r="AC249" s="37"/>
      <c r="AD249" s="37"/>
      <c r="AE249" s="37"/>
      <c r="AF249" s="37"/>
      <c r="AG249" s="37"/>
      <c r="AH249" s="37"/>
      <c r="AI249" s="37"/>
      <c r="AJ249" s="37"/>
      <c r="AK249" s="37"/>
      <c r="AL249" s="37"/>
      <c r="AM249" s="37"/>
      <c r="AN249" s="37"/>
      <c r="AO249" s="37"/>
      <c r="AP249" s="37"/>
      <c r="AQ249" s="37"/>
      <c r="AR249" s="37"/>
      <c r="AS249" s="37"/>
      <c r="AT249" s="37"/>
      <c r="AU249" s="37"/>
    </row>
    <row r="250" spans="1:47">
      <c r="A250" s="265">
        <v>44272</v>
      </c>
      <c r="B250" s="278" t="s">
        <v>194</v>
      </c>
      <c r="C250" s="331">
        <v>882684536</v>
      </c>
      <c r="D250" s="523" t="s">
        <v>5853</v>
      </c>
      <c r="E250" s="278" t="s">
        <v>152</v>
      </c>
      <c r="F250" s="278" t="s">
        <v>140</v>
      </c>
      <c r="G250" s="278" t="s">
        <v>140</v>
      </c>
      <c r="H250" s="278" t="s">
        <v>142</v>
      </c>
      <c r="I250" s="37"/>
      <c r="J250" s="265">
        <v>44272</v>
      </c>
      <c r="K250" s="37"/>
      <c r="L250" s="37"/>
      <c r="M250" s="278" t="s">
        <v>142</v>
      </c>
      <c r="N250" s="37">
        <v>248</v>
      </c>
      <c r="O250" s="37"/>
      <c r="P250" s="505">
        <v>44271</v>
      </c>
      <c r="Q250" s="37"/>
      <c r="R250" s="37"/>
      <c r="S250" s="37"/>
      <c r="T250" s="37"/>
      <c r="U250" s="37"/>
      <c r="V250" s="37"/>
      <c r="W250" s="37"/>
      <c r="X250" s="37"/>
      <c r="Y250" s="37"/>
      <c r="Z250" s="506"/>
      <c r="AA250" s="37"/>
      <c r="AB250" s="37"/>
      <c r="AC250" s="37"/>
      <c r="AD250" s="37"/>
      <c r="AE250" s="37"/>
      <c r="AF250" s="37"/>
      <c r="AG250" s="37"/>
      <c r="AH250" s="37"/>
      <c r="AI250" s="37"/>
      <c r="AJ250" s="37"/>
      <c r="AK250" s="37"/>
      <c r="AL250" s="37"/>
      <c r="AM250" s="37"/>
      <c r="AN250" s="37"/>
      <c r="AO250" s="37"/>
      <c r="AP250" s="37"/>
      <c r="AQ250" s="37"/>
      <c r="AR250" s="37"/>
      <c r="AS250" s="37"/>
      <c r="AT250" s="37"/>
      <c r="AU250" s="37"/>
    </row>
    <row r="251" spans="1:47">
      <c r="A251" s="265">
        <v>44277</v>
      </c>
      <c r="B251" s="278" t="s">
        <v>194</v>
      </c>
      <c r="C251" s="331">
        <v>882684536</v>
      </c>
      <c r="D251" s="523" t="s">
        <v>5853</v>
      </c>
      <c r="E251" s="278" t="s">
        <v>152</v>
      </c>
      <c r="F251" s="278" t="s">
        <v>140</v>
      </c>
      <c r="G251" s="278" t="s">
        <v>140</v>
      </c>
      <c r="H251" s="278" t="s">
        <v>142</v>
      </c>
      <c r="I251" s="37"/>
      <c r="J251" s="265">
        <v>44277</v>
      </c>
      <c r="K251" s="37"/>
      <c r="L251" s="37"/>
      <c r="M251" s="278" t="s">
        <v>142</v>
      </c>
      <c r="N251" s="37">
        <v>248</v>
      </c>
      <c r="O251" s="37"/>
      <c r="P251" s="505">
        <v>44275</v>
      </c>
      <c r="Q251" s="37"/>
      <c r="R251" s="37"/>
      <c r="S251" s="37"/>
      <c r="T251" s="37"/>
      <c r="U251" s="37"/>
      <c r="V251" s="37"/>
      <c r="W251" s="37"/>
      <c r="X251" s="37"/>
      <c r="Y251" s="37"/>
      <c r="Z251" s="506"/>
      <c r="AA251" s="37"/>
      <c r="AB251" s="37"/>
      <c r="AC251" s="37"/>
      <c r="AD251" s="37"/>
      <c r="AE251" s="37"/>
      <c r="AF251" s="37"/>
      <c r="AG251" s="37"/>
      <c r="AH251" s="37"/>
      <c r="AI251" s="37"/>
      <c r="AJ251" s="37"/>
      <c r="AK251" s="37"/>
      <c r="AL251" s="37"/>
      <c r="AM251" s="37"/>
      <c r="AN251" s="37"/>
      <c r="AO251" s="37"/>
      <c r="AP251" s="37"/>
      <c r="AQ251" s="37"/>
      <c r="AR251" s="37"/>
      <c r="AS251" s="37"/>
      <c r="AT251" s="37"/>
      <c r="AU251" s="37"/>
    </row>
    <row r="252" spans="1:47">
      <c r="A252" s="265">
        <v>44285</v>
      </c>
      <c r="B252" s="278" t="s">
        <v>194</v>
      </c>
      <c r="C252" s="331">
        <v>882684536</v>
      </c>
      <c r="D252" s="504" t="s">
        <v>5853</v>
      </c>
      <c r="E252" s="278" t="s">
        <v>152</v>
      </c>
      <c r="F252" s="278" t="s">
        <v>140</v>
      </c>
      <c r="G252" s="278" t="s">
        <v>140</v>
      </c>
      <c r="H252" s="278" t="s">
        <v>142</v>
      </c>
      <c r="I252" s="37"/>
      <c r="J252" s="265">
        <v>44285</v>
      </c>
      <c r="K252" s="37"/>
      <c r="L252" s="37"/>
      <c r="M252" s="278" t="s">
        <v>142</v>
      </c>
      <c r="N252" s="37">
        <v>248</v>
      </c>
      <c r="O252" s="37"/>
      <c r="P252" s="505">
        <v>44284</v>
      </c>
      <c r="Q252" s="37"/>
      <c r="R252" s="37"/>
      <c r="S252" s="37"/>
      <c r="T252" s="37"/>
      <c r="U252" s="37"/>
      <c r="V252" s="37"/>
      <c r="W252" s="37"/>
      <c r="X252" s="37"/>
      <c r="Y252" s="37"/>
      <c r="Z252" s="506"/>
      <c r="AA252" s="37"/>
      <c r="AB252" s="37"/>
      <c r="AC252" s="37"/>
      <c r="AD252" s="37"/>
      <c r="AE252" s="37"/>
      <c r="AF252" s="37"/>
      <c r="AG252" s="37"/>
      <c r="AH252" s="37"/>
      <c r="AI252" s="37"/>
      <c r="AJ252" s="37"/>
      <c r="AK252" s="37"/>
      <c r="AL252" s="37"/>
      <c r="AM252" s="37"/>
      <c r="AN252" s="37"/>
      <c r="AO252" s="37"/>
      <c r="AP252" s="37"/>
      <c r="AQ252" s="37"/>
      <c r="AR252" s="37"/>
      <c r="AS252" s="37"/>
      <c r="AT252" s="37"/>
      <c r="AU252" s="37"/>
    </row>
    <row r="253" spans="1:47">
      <c r="A253" s="265">
        <v>44271</v>
      </c>
      <c r="B253" s="278" t="s">
        <v>194</v>
      </c>
      <c r="C253" s="521">
        <v>882684536</v>
      </c>
      <c r="D253" s="522" t="s">
        <v>5853</v>
      </c>
      <c r="E253" s="278" t="s">
        <v>152</v>
      </c>
      <c r="F253" s="278" t="s">
        <v>140</v>
      </c>
      <c r="G253" s="278" t="s">
        <v>140</v>
      </c>
      <c r="H253" s="278" t="s">
        <v>142</v>
      </c>
      <c r="I253" s="37"/>
      <c r="J253" s="265">
        <v>44271</v>
      </c>
      <c r="K253" s="37"/>
      <c r="L253" s="37"/>
      <c r="M253" s="278" t="s">
        <v>142</v>
      </c>
      <c r="N253" s="37">
        <v>198</v>
      </c>
      <c r="O253" s="37"/>
      <c r="P253" s="505">
        <v>44270</v>
      </c>
      <c r="Q253" s="37"/>
      <c r="R253" s="37"/>
      <c r="S253" s="37"/>
      <c r="T253" s="37"/>
      <c r="U253" s="37"/>
      <c r="V253" s="37"/>
      <c r="W253" s="37"/>
      <c r="X253" s="37"/>
      <c r="Y253" s="37"/>
      <c r="Z253" s="506"/>
      <c r="AA253" s="37"/>
      <c r="AB253" s="37"/>
      <c r="AC253" s="37"/>
      <c r="AD253" s="37"/>
      <c r="AE253" s="37"/>
      <c r="AF253" s="37"/>
      <c r="AG253" s="37"/>
      <c r="AH253" s="37"/>
      <c r="AI253" s="37"/>
      <c r="AJ253" s="37"/>
      <c r="AK253" s="37"/>
      <c r="AL253" s="37"/>
      <c r="AM253" s="37"/>
      <c r="AN253" s="37"/>
      <c r="AO253" s="37"/>
      <c r="AP253" s="37"/>
      <c r="AQ253" s="37"/>
      <c r="AR253" s="37"/>
      <c r="AS253" s="37"/>
      <c r="AT253" s="37"/>
      <c r="AU253" s="37"/>
    </row>
    <row r="254" spans="1:47">
      <c r="A254" s="265">
        <v>44274</v>
      </c>
      <c r="B254" s="278" t="s">
        <v>194</v>
      </c>
      <c r="C254" s="37">
        <v>882684536</v>
      </c>
      <c r="D254" s="515" t="s">
        <v>5853</v>
      </c>
      <c r="E254" s="278" t="s">
        <v>152</v>
      </c>
      <c r="F254" s="278" t="s">
        <v>140</v>
      </c>
      <c r="G254" s="278" t="s">
        <v>140</v>
      </c>
      <c r="H254" s="278" t="s">
        <v>142</v>
      </c>
      <c r="I254" s="37"/>
      <c r="J254" s="265">
        <v>44274</v>
      </c>
      <c r="K254" s="37"/>
      <c r="L254" s="37"/>
      <c r="M254" s="278" t="s">
        <v>142</v>
      </c>
      <c r="N254" s="37">
        <v>198</v>
      </c>
      <c r="O254" s="37"/>
      <c r="P254" s="505">
        <v>44273</v>
      </c>
      <c r="Q254" s="37"/>
      <c r="R254" s="37"/>
      <c r="S254" s="37"/>
      <c r="T254" s="37"/>
      <c r="U254" s="37"/>
      <c r="V254" s="37"/>
      <c r="W254" s="37"/>
      <c r="X254" s="37"/>
      <c r="Y254" s="37"/>
      <c r="Z254" s="506"/>
      <c r="AA254" s="37"/>
      <c r="AB254" s="37"/>
      <c r="AC254" s="37"/>
      <c r="AD254" s="37"/>
      <c r="AE254" s="37"/>
      <c r="AF254" s="37"/>
      <c r="AG254" s="37"/>
      <c r="AH254" s="37"/>
      <c r="AI254" s="37"/>
      <c r="AJ254" s="37"/>
      <c r="AK254" s="37"/>
      <c r="AL254" s="37"/>
      <c r="AM254" s="37"/>
      <c r="AN254" s="37"/>
      <c r="AO254" s="37"/>
      <c r="AP254" s="37"/>
      <c r="AQ254" s="37"/>
      <c r="AR254" s="37"/>
      <c r="AS254" s="37"/>
      <c r="AT254" s="37"/>
      <c r="AU254" s="37"/>
    </row>
    <row r="255" spans="1:47">
      <c r="A255" s="265">
        <v>44280</v>
      </c>
      <c r="B255" s="278" t="s">
        <v>194</v>
      </c>
      <c r="C255" s="331">
        <v>882684536</v>
      </c>
      <c r="D255" s="523" t="s">
        <v>5853</v>
      </c>
      <c r="E255" s="278" t="s">
        <v>152</v>
      </c>
      <c r="F255" s="278" t="s">
        <v>140</v>
      </c>
      <c r="G255" s="278" t="s">
        <v>140</v>
      </c>
      <c r="H255" s="278" t="s">
        <v>142</v>
      </c>
      <c r="I255" s="37"/>
      <c r="J255" s="265">
        <v>44280</v>
      </c>
      <c r="K255" s="37"/>
      <c r="L255" s="37"/>
      <c r="M255" s="278" t="s">
        <v>142</v>
      </c>
      <c r="N255" s="37">
        <v>198</v>
      </c>
      <c r="O255" s="37"/>
      <c r="P255" s="505">
        <v>44279</v>
      </c>
      <c r="Q255" s="37"/>
      <c r="R255" s="37"/>
      <c r="S255" s="37"/>
      <c r="T255" s="37"/>
      <c r="U255" s="37"/>
      <c r="V255" s="37"/>
      <c r="W255" s="37"/>
      <c r="X255" s="37"/>
      <c r="Y255" s="37"/>
      <c r="Z255" s="506"/>
      <c r="AA255" s="37"/>
      <c r="AB255" s="37"/>
      <c r="AC255" s="37"/>
      <c r="AD255" s="37"/>
      <c r="AE255" s="37"/>
      <c r="AF255" s="37"/>
      <c r="AG255" s="37"/>
      <c r="AH255" s="37"/>
      <c r="AI255" s="37"/>
      <c r="AJ255" s="37"/>
      <c r="AK255" s="37"/>
      <c r="AL255" s="37"/>
      <c r="AM255" s="37"/>
      <c r="AN255" s="37"/>
      <c r="AO255" s="37"/>
      <c r="AP255" s="37"/>
      <c r="AQ255" s="37"/>
      <c r="AR255" s="37"/>
      <c r="AS255" s="37"/>
      <c r="AT255" s="37"/>
      <c r="AU255" s="37"/>
    </row>
    <row r="256" spans="1:47">
      <c r="A256" s="265">
        <v>44279</v>
      </c>
      <c r="B256" s="278" t="s">
        <v>194</v>
      </c>
      <c r="C256" s="331">
        <v>882684536</v>
      </c>
      <c r="D256" s="523" t="s">
        <v>5853</v>
      </c>
      <c r="E256" s="278" t="s">
        <v>152</v>
      </c>
      <c r="F256" s="278" t="s">
        <v>140</v>
      </c>
      <c r="G256" s="278" t="s">
        <v>140</v>
      </c>
      <c r="H256" s="278" t="s">
        <v>142</v>
      </c>
      <c r="I256" s="37"/>
      <c r="J256" s="265">
        <v>44279</v>
      </c>
      <c r="K256" s="37"/>
      <c r="L256" s="37"/>
      <c r="M256" s="278" t="s">
        <v>142</v>
      </c>
      <c r="N256" s="37">
        <v>149</v>
      </c>
      <c r="O256" s="37"/>
      <c r="P256" s="505">
        <v>44278</v>
      </c>
      <c r="Q256" s="37"/>
      <c r="R256" s="37"/>
      <c r="S256" s="37"/>
      <c r="T256" s="37"/>
      <c r="U256" s="37"/>
      <c r="V256" s="37"/>
      <c r="W256" s="37"/>
      <c r="X256" s="37"/>
      <c r="Y256" s="37"/>
      <c r="Z256" s="506"/>
      <c r="AA256" s="37"/>
      <c r="AB256" s="37"/>
      <c r="AC256" s="37"/>
      <c r="AD256" s="37"/>
      <c r="AE256" s="37"/>
      <c r="AF256" s="37"/>
      <c r="AG256" s="37"/>
      <c r="AH256" s="37"/>
      <c r="AI256" s="37"/>
      <c r="AJ256" s="37"/>
      <c r="AK256" s="37"/>
      <c r="AL256" s="37"/>
      <c r="AM256" s="37"/>
      <c r="AN256" s="37"/>
      <c r="AO256" s="37"/>
      <c r="AP256" s="37"/>
      <c r="AQ256" s="37"/>
      <c r="AR256" s="37"/>
      <c r="AS256" s="37"/>
      <c r="AT256" s="37"/>
      <c r="AU256" s="37"/>
    </row>
    <row r="257" spans="1:47">
      <c r="A257" s="265">
        <v>44284</v>
      </c>
      <c r="B257" s="278" t="s">
        <v>194</v>
      </c>
      <c r="C257" s="331">
        <v>882684536</v>
      </c>
      <c r="D257" s="523" t="s">
        <v>5853</v>
      </c>
      <c r="E257" s="278" t="s">
        <v>152</v>
      </c>
      <c r="F257" s="278" t="s">
        <v>140</v>
      </c>
      <c r="G257" s="278" t="s">
        <v>140</v>
      </c>
      <c r="H257" s="278" t="s">
        <v>142</v>
      </c>
      <c r="I257" s="37"/>
      <c r="J257" s="265">
        <v>44284</v>
      </c>
      <c r="K257" s="37"/>
      <c r="L257" s="37"/>
      <c r="M257" s="278" t="s">
        <v>142</v>
      </c>
      <c r="N257" s="37">
        <v>148</v>
      </c>
      <c r="O257" s="37"/>
      <c r="P257" s="505">
        <v>44281</v>
      </c>
      <c r="Q257" s="37"/>
      <c r="R257" s="37"/>
      <c r="S257" s="37"/>
      <c r="T257" s="37"/>
      <c r="U257" s="37"/>
      <c r="V257" s="37"/>
      <c r="W257" s="37"/>
      <c r="X257" s="37"/>
      <c r="Y257" s="37"/>
      <c r="Z257" s="506"/>
      <c r="AA257" s="37"/>
      <c r="AB257" s="37"/>
      <c r="AC257" s="37"/>
      <c r="AD257" s="37"/>
      <c r="AE257" s="37"/>
      <c r="AF257" s="37"/>
      <c r="AG257" s="37"/>
      <c r="AH257" s="37"/>
      <c r="AI257" s="37"/>
      <c r="AJ257" s="37"/>
      <c r="AK257" s="37"/>
      <c r="AL257" s="37"/>
      <c r="AM257" s="37"/>
      <c r="AN257" s="37"/>
      <c r="AO257" s="37"/>
      <c r="AP257" s="37"/>
      <c r="AQ257" s="37"/>
      <c r="AR257" s="37"/>
      <c r="AS257" s="37"/>
      <c r="AT257" s="37"/>
      <c r="AU257" s="37"/>
    </row>
    <row r="258" spans="1:47">
      <c r="A258" s="265">
        <v>44267</v>
      </c>
      <c r="B258" s="278" t="s">
        <v>194</v>
      </c>
      <c r="C258" s="521">
        <v>882684536</v>
      </c>
      <c r="D258" s="522" t="s">
        <v>5853</v>
      </c>
      <c r="E258" s="278" t="s">
        <v>152</v>
      </c>
      <c r="F258" s="278" t="s">
        <v>140</v>
      </c>
      <c r="G258" s="278" t="s">
        <v>140</v>
      </c>
      <c r="H258" s="278" t="s">
        <v>142</v>
      </c>
      <c r="I258" s="37"/>
      <c r="J258" s="265">
        <v>44267</v>
      </c>
      <c r="K258" s="37"/>
      <c r="L258" s="37"/>
      <c r="M258" s="278" t="s">
        <v>142</v>
      </c>
      <c r="N258" s="37">
        <v>99</v>
      </c>
      <c r="O258" s="37"/>
      <c r="P258" s="505">
        <v>44266</v>
      </c>
      <c r="Q258" s="37"/>
      <c r="R258" s="37"/>
      <c r="S258" s="37"/>
      <c r="T258" s="37"/>
      <c r="U258" s="37"/>
      <c r="V258" s="37"/>
      <c r="W258" s="37"/>
      <c r="X258" s="37"/>
      <c r="Y258" s="37"/>
      <c r="Z258" s="506"/>
      <c r="AA258" s="37"/>
      <c r="AB258" s="37"/>
      <c r="AC258" s="37"/>
      <c r="AD258" s="37"/>
      <c r="AE258" s="37"/>
      <c r="AF258" s="37"/>
      <c r="AG258" s="37"/>
      <c r="AH258" s="37"/>
      <c r="AI258" s="37"/>
      <c r="AJ258" s="37"/>
      <c r="AK258" s="37"/>
      <c r="AL258" s="37"/>
      <c r="AM258" s="37"/>
      <c r="AN258" s="37"/>
      <c r="AO258" s="37"/>
      <c r="AP258" s="37"/>
      <c r="AQ258" s="37"/>
      <c r="AR258" s="37"/>
      <c r="AS258" s="37"/>
      <c r="AT258" s="37"/>
      <c r="AU258" s="37"/>
    </row>
    <row r="259" spans="1:47">
      <c r="A259" s="265">
        <v>44267</v>
      </c>
      <c r="B259" s="278" t="s">
        <v>146</v>
      </c>
      <c r="C259" s="37">
        <v>1135978</v>
      </c>
      <c r="D259" s="504" t="s">
        <v>5854</v>
      </c>
      <c r="E259" s="278" t="s">
        <v>152</v>
      </c>
      <c r="F259" s="278" t="s">
        <v>140</v>
      </c>
      <c r="G259" s="278" t="s">
        <v>140</v>
      </c>
      <c r="H259" s="278" t="s">
        <v>148</v>
      </c>
      <c r="I259" s="37"/>
      <c r="J259" s="265">
        <v>44267</v>
      </c>
      <c r="K259" s="37"/>
      <c r="L259" s="37"/>
      <c r="M259" s="278" t="s">
        <v>148</v>
      </c>
      <c r="N259" s="37">
        <v>29.9</v>
      </c>
      <c r="O259" s="37"/>
      <c r="P259" s="505">
        <v>44267</v>
      </c>
      <c r="Q259" s="37"/>
      <c r="R259" s="37"/>
      <c r="S259" s="37"/>
      <c r="T259" s="37"/>
      <c r="U259" s="37"/>
      <c r="V259" s="37"/>
      <c r="W259" s="37"/>
      <c r="X259" s="37"/>
      <c r="Y259" s="37"/>
      <c r="Z259" s="506"/>
      <c r="AA259" s="37"/>
      <c r="AB259" s="37"/>
      <c r="AC259" s="37"/>
      <c r="AD259" s="37"/>
      <c r="AE259" s="37"/>
      <c r="AF259" s="37"/>
      <c r="AG259" s="37"/>
      <c r="AH259" s="37"/>
      <c r="AI259" s="37"/>
      <c r="AJ259" s="37"/>
      <c r="AK259" s="37"/>
      <c r="AL259" s="37"/>
      <c r="AM259" s="37"/>
      <c r="AN259" s="37"/>
      <c r="AO259" s="37"/>
      <c r="AP259" s="37"/>
      <c r="AQ259" s="37"/>
      <c r="AR259" s="37"/>
      <c r="AS259" s="37"/>
      <c r="AT259" s="37"/>
      <c r="AU259" s="37"/>
    </row>
    <row r="260" spans="1:47">
      <c r="A260" s="524">
        <v>44265</v>
      </c>
      <c r="B260" s="278" t="s">
        <v>175</v>
      </c>
      <c r="C260" s="37">
        <v>882608169</v>
      </c>
      <c r="D260" s="504" t="s">
        <v>5855</v>
      </c>
      <c r="E260" s="278" t="s">
        <v>152</v>
      </c>
      <c r="F260" s="278" t="s">
        <v>140</v>
      </c>
      <c r="G260" s="278" t="s">
        <v>140</v>
      </c>
      <c r="H260" s="278" t="s">
        <v>172</v>
      </c>
      <c r="I260" s="37"/>
      <c r="J260" s="265">
        <v>44265</v>
      </c>
      <c r="K260" s="37"/>
      <c r="L260" s="37"/>
      <c r="M260" s="278" t="s">
        <v>172</v>
      </c>
      <c r="N260" s="37">
        <v>1</v>
      </c>
      <c r="O260" s="37"/>
      <c r="P260" s="265">
        <v>44264</v>
      </c>
      <c r="Q260" s="37"/>
      <c r="R260" s="37"/>
      <c r="S260" s="37"/>
      <c r="T260" s="37"/>
      <c r="U260" s="37"/>
      <c r="V260" s="37"/>
      <c r="W260" s="37"/>
      <c r="X260" s="37"/>
      <c r="Y260" s="37"/>
      <c r="Z260" s="506"/>
      <c r="AA260" s="37"/>
      <c r="AB260" s="37"/>
      <c r="AC260" s="37"/>
      <c r="AD260" s="37"/>
      <c r="AE260" s="37"/>
      <c r="AF260" s="37"/>
      <c r="AG260" s="37"/>
      <c r="AH260" s="37"/>
      <c r="AI260" s="37"/>
      <c r="AJ260" s="37"/>
      <c r="AK260" s="37"/>
      <c r="AL260" s="37"/>
      <c r="AM260" s="37"/>
      <c r="AN260" s="37"/>
      <c r="AO260" s="37"/>
      <c r="AP260" s="37"/>
      <c r="AQ260" s="37"/>
      <c r="AR260" s="37"/>
      <c r="AS260" s="37"/>
      <c r="AT260" s="37"/>
      <c r="AU260" s="37"/>
    </row>
    <row r="261" spans="1:47">
      <c r="A261" s="265">
        <v>44260</v>
      </c>
      <c r="B261" s="278" t="s">
        <v>178</v>
      </c>
      <c r="C261" s="37">
        <v>882606416</v>
      </c>
      <c r="D261" s="504" t="s">
        <v>5856</v>
      </c>
      <c r="E261" s="278" t="s">
        <v>152</v>
      </c>
      <c r="F261" s="278" t="s">
        <v>140</v>
      </c>
      <c r="G261" s="278" t="s">
        <v>140</v>
      </c>
      <c r="H261" s="278" t="s">
        <v>3224</v>
      </c>
      <c r="I261" s="265">
        <v>44260</v>
      </c>
      <c r="J261" s="265">
        <v>44260</v>
      </c>
      <c r="K261" s="37"/>
      <c r="L261" s="37"/>
      <c r="M261" s="278" t="s">
        <v>3224</v>
      </c>
      <c r="N261" s="37">
        <v>798</v>
      </c>
      <c r="O261" s="37"/>
      <c r="P261" s="265">
        <v>44260</v>
      </c>
      <c r="Q261" s="37"/>
      <c r="R261" s="37"/>
      <c r="S261" s="37"/>
      <c r="T261" s="37"/>
      <c r="U261" s="37"/>
      <c r="V261" s="37"/>
      <c r="W261" s="37"/>
      <c r="X261" s="37"/>
      <c r="Y261" s="37"/>
      <c r="Z261" s="506"/>
      <c r="AA261" s="37"/>
      <c r="AB261" s="37"/>
      <c r="AC261" s="37"/>
      <c r="AD261" s="37"/>
      <c r="AE261" s="37"/>
      <c r="AF261" s="37"/>
      <c r="AG261" s="37"/>
      <c r="AH261" s="37"/>
      <c r="AI261" s="37"/>
      <c r="AJ261" s="37"/>
      <c r="AK261" s="37"/>
      <c r="AL261" s="37"/>
      <c r="AM261" s="37"/>
      <c r="AN261" s="37"/>
      <c r="AO261" s="37"/>
      <c r="AP261" s="37"/>
      <c r="AQ261" s="37"/>
      <c r="AR261" s="37"/>
      <c r="AS261" s="37"/>
      <c r="AT261" s="37"/>
      <c r="AU261" s="37"/>
    </row>
    <row r="262" spans="1:47">
      <c r="A262" s="265">
        <v>44284</v>
      </c>
      <c r="B262" s="278" t="s">
        <v>146</v>
      </c>
      <c r="C262" s="37">
        <v>881268999</v>
      </c>
      <c r="D262" s="504" t="s">
        <v>5857</v>
      </c>
      <c r="E262" s="278" t="s">
        <v>139</v>
      </c>
      <c r="F262" s="278" t="s">
        <v>140</v>
      </c>
      <c r="G262" s="278" t="s">
        <v>140</v>
      </c>
      <c r="H262" s="278" t="s">
        <v>163</v>
      </c>
      <c r="I262" s="37"/>
      <c r="J262" s="265">
        <v>44284</v>
      </c>
      <c r="K262" s="37"/>
      <c r="L262" s="37"/>
      <c r="M262" s="278" t="s">
        <v>163</v>
      </c>
      <c r="N262" s="37">
        <v>766.46</v>
      </c>
      <c r="O262" s="37"/>
      <c r="P262" s="505">
        <v>44284</v>
      </c>
      <c r="Q262" s="37"/>
      <c r="R262" s="37"/>
      <c r="S262" s="37"/>
      <c r="T262" s="37"/>
      <c r="U262" s="37"/>
      <c r="V262" s="37"/>
      <c r="W262" s="37"/>
      <c r="X262" s="37"/>
      <c r="Y262" s="37"/>
      <c r="Z262" s="506"/>
      <c r="AA262" s="37"/>
      <c r="AB262" s="37"/>
      <c r="AC262" s="37"/>
      <c r="AD262" s="37"/>
      <c r="AE262" s="37"/>
      <c r="AF262" s="37"/>
      <c r="AG262" s="37"/>
      <c r="AH262" s="37"/>
      <c r="AI262" s="37"/>
      <c r="AJ262" s="37"/>
      <c r="AK262" s="37"/>
      <c r="AL262" s="37"/>
      <c r="AM262" s="37"/>
      <c r="AN262" s="37"/>
      <c r="AO262" s="37"/>
      <c r="AP262" s="37"/>
      <c r="AQ262" s="37"/>
      <c r="AR262" s="37"/>
      <c r="AS262" s="37"/>
      <c r="AT262" s="37"/>
      <c r="AU262" s="37"/>
    </row>
    <row r="263" spans="1:47">
      <c r="A263" s="265">
        <v>44284</v>
      </c>
      <c r="B263" s="278" t="s">
        <v>194</v>
      </c>
      <c r="C263" s="37">
        <v>882177989</v>
      </c>
      <c r="D263" s="504" t="s">
        <v>3172</v>
      </c>
      <c r="E263" s="278" t="s">
        <v>139</v>
      </c>
      <c r="F263" s="278" t="s">
        <v>140</v>
      </c>
      <c r="G263" s="278" t="s">
        <v>147</v>
      </c>
      <c r="H263" s="278" t="s">
        <v>1730</v>
      </c>
      <c r="I263" s="37"/>
      <c r="J263" s="265">
        <v>44284</v>
      </c>
      <c r="K263" s="37"/>
      <c r="L263" s="37"/>
      <c r="M263" s="278" t="s">
        <v>182</v>
      </c>
      <c r="N263" s="37">
        <v>12891</v>
      </c>
      <c r="O263" s="37"/>
      <c r="P263" s="505">
        <v>44283</v>
      </c>
      <c r="Q263" s="37"/>
      <c r="R263" s="37"/>
      <c r="S263" s="37"/>
      <c r="T263" s="37"/>
      <c r="U263" s="37"/>
      <c r="V263" s="37"/>
      <c r="W263" s="37"/>
      <c r="X263" s="37"/>
      <c r="Y263" s="37"/>
      <c r="Z263" s="506"/>
      <c r="AA263" s="37"/>
      <c r="AB263" s="37"/>
      <c r="AC263" s="37"/>
      <c r="AD263" s="37"/>
      <c r="AE263" s="37"/>
      <c r="AF263" s="37"/>
      <c r="AG263" s="37"/>
      <c r="AH263" s="37"/>
      <c r="AI263" s="37"/>
      <c r="AJ263" s="37"/>
      <c r="AK263" s="37"/>
      <c r="AL263" s="37"/>
      <c r="AM263" s="37"/>
      <c r="AN263" s="37"/>
      <c r="AO263" s="37"/>
      <c r="AP263" s="37"/>
      <c r="AQ263" s="37"/>
      <c r="AR263" s="37"/>
      <c r="AS263" s="37"/>
      <c r="AT263" s="37"/>
      <c r="AU263" s="37"/>
    </row>
    <row r="264" spans="1:47">
      <c r="A264" s="265">
        <v>44281</v>
      </c>
      <c r="B264" s="278" t="s">
        <v>194</v>
      </c>
      <c r="C264" s="37">
        <v>882177989</v>
      </c>
      <c r="D264" s="520" t="s">
        <v>3172</v>
      </c>
      <c r="E264" s="278" t="s">
        <v>139</v>
      </c>
      <c r="F264" s="278" t="s">
        <v>147</v>
      </c>
      <c r="G264" s="278" t="s">
        <v>147</v>
      </c>
      <c r="H264" s="278" t="s">
        <v>142</v>
      </c>
      <c r="I264" s="37"/>
      <c r="J264" s="265">
        <v>44281</v>
      </c>
      <c r="K264" s="37"/>
      <c r="L264" s="37"/>
      <c r="M264" s="278" t="s">
        <v>142</v>
      </c>
      <c r="N264" s="37">
        <v>12080</v>
      </c>
      <c r="O264" s="37"/>
      <c r="P264" s="505">
        <v>44281</v>
      </c>
      <c r="Q264" s="37"/>
      <c r="R264" s="37"/>
      <c r="S264" s="37"/>
      <c r="T264" s="37"/>
      <c r="U264" s="37"/>
      <c r="V264" s="37"/>
      <c r="W264" s="37"/>
      <c r="X264" s="37"/>
      <c r="Y264" s="37"/>
      <c r="Z264" s="506"/>
      <c r="AA264" s="37"/>
      <c r="AB264" s="37"/>
      <c r="AC264" s="37"/>
      <c r="AD264" s="37"/>
      <c r="AE264" s="37"/>
      <c r="AF264" s="37"/>
      <c r="AG264" s="37"/>
      <c r="AH264" s="37"/>
      <c r="AI264" s="37"/>
      <c r="AJ264" s="37"/>
      <c r="AK264" s="37"/>
      <c r="AL264" s="37"/>
      <c r="AM264" s="37"/>
      <c r="AN264" s="37"/>
      <c r="AO264" s="37"/>
      <c r="AP264" s="37"/>
      <c r="AQ264" s="37"/>
      <c r="AR264" s="37"/>
      <c r="AS264" s="37"/>
      <c r="AT264" s="37"/>
      <c r="AU264" s="37"/>
    </row>
    <row r="265" spans="1:47">
      <c r="A265" s="265">
        <v>44279</v>
      </c>
      <c r="B265" s="278" t="s">
        <v>194</v>
      </c>
      <c r="C265" s="331">
        <v>882177989</v>
      </c>
      <c r="D265" s="523" t="s">
        <v>3172</v>
      </c>
      <c r="E265" s="278" t="s">
        <v>139</v>
      </c>
      <c r="F265" s="278" t="s">
        <v>140</v>
      </c>
      <c r="G265" s="278" t="s">
        <v>140</v>
      </c>
      <c r="H265" s="278" t="s">
        <v>190</v>
      </c>
      <c r="I265" s="37"/>
      <c r="J265" s="265">
        <v>44279</v>
      </c>
      <c r="K265" s="37"/>
      <c r="L265" s="37"/>
      <c r="M265" s="278" t="s">
        <v>190</v>
      </c>
      <c r="N265" s="37">
        <v>80</v>
      </c>
      <c r="O265" s="37"/>
      <c r="P265" s="505">
        <v>44278</v>
      </c>
      <c r="Q265" s="37"/>
      <c r="R265" s="37"/>
      <c r="S265" s="37"/>
      <c r="T265" s="37"/>
      <c r="U265" s="37"/>
      <c r="V265" s="37"/>
      <c r="W265" s="37"/>
      <c r="X265" s="37"/>
      <c r="Y265" s="37"/>
      <c r="Z265" s="506"/>
      <c r="AA265" s="37"/>
      <c r="AB265" s="37"/>
      <c r="AC265" s="37"/>
      <c r="AD265" s="37"/>
      <c r="AE265" s="37"/>
      <c r="AF265" s="37"/>
      <c r="AG265" s="37"/>
      <c r="AH265" s="37"/>
      <c r="AI265" s="37"/>
      <c r="AJ265" s="37"/>
      <c r="AK265" s="37"/>
      <c r="AL265" s="37"/>
      <c r="AM265" s="37"/>
      <c r="AN265" s="37"/>
      <c r="AO265" s="37"/>
      <c r="AP265" s="37"/>
      <c r="AQ265" s="37"/>
      <c r="AR265" s="37"/>
      <c r="AS265" s="37"/>
      <c r="AT265" s="37"/>
      <c r="AU265" s="37"/>
    </row>
    <row r="266" spans="1:47">
      <c r="A266" s="265">
        <v>44266</v>
      </c>
      <c r="B266" s="278" t="s">
        <v>194</v>
      </c>
      <c r="C266" s="521">
        <v>882177989</v>
      </c>
      <c r="D266" s="522" t="s">
        <v>3172</v>
      </c>
      <c r="E266" s="278" t="s">
        <v>139</v>
      </c>
      <c r="F266" s="278" t="s">
        <v>140</v>
      </c>
      <c r="G266" s="278" t="s">
        <v>140</v>
      </c>
      <c r="H266" s="278" t="s">
        <v>190</v>
      </c>
      <c r="I266" s="37"/>
      <c r="J266" s="265">
        <v>44266</v>
      </c>
      <c r="K266" s="37"/>
      <c r="L266" s="37"/>
      <c r="M266" s="278" t="s">
        <v>190</v>
      </c>
      <c r="N266" s="37">
        <v>16</v>
      </c>
      <c r="O266" s="37"/>
      <c r="P266" s="505">
        <v>44265</v>
      </c>
      <c r="Q266" s="37"/>
      <c r="R266" s="37"/>
      <c r="S266" s="37"/>
      <c r="T266" s="37"/>
      <c r="U266" s="37"/>
      <c r="V266" s="37"/>
      <c r="W266" s="37"/>
      <c r="X266" s="37"/>
      <c r="Y266" s="37"/>
      <c r="Z266" s="506"/>
      <c r="AA266" s="37"/>
      <c r="AB266" s="37"/>
      <c r="AC266" s="37"/>
      <c r="AD266" s="37"/>
      <c r="AE266" s="37"/>
      <c r="AF266" s="37"/>
      <c r="AG266" s="37"/>
      <c r="AH266" s="37"/>
      <c r="AI266" s="37"/>
      <c r="AJ266" s="37"/>
      <c r="AK266" s="37"/>
      <c r="AL266" s="37"/>
      <c r="AM266" s="37"/>
      <c r="AN266" s="37"/>
      <c r="AO266" s="37"/>
      <c r="AP266" s="37"/>
      <c r="AQ266" s="37"/>
      <c r="AR266" s="37"/>
      <c r="AS266" s="37"/>
      <c r="AT266" s="37"/>
      <c r="AU266" s="37"/>
    </row>
    <row r="267" spans="1:47">
      <c r="A267" s="265">
        <v>44277</v>
      </c>
      <c r="B267" s="278" t="s">
        <v>194</v>
      </c>
      <c r="C267" s="331">
        <v>882177989</v>
      </c>
      <c r="D267" s="523" t="s">
        <v>3172</v>
      </c>
      <c r="E267" s="278" t="s">
        <v>139</v>
      </c>
      <c r="F267" s="278" t="s">
        <v>140</v>
      </c>
      <c r="G267" s="278" t="s">
        <v>140</v>
      </c>
      <c r="H267" s="278" t="s">
        <v>294</v>
      </c>
      <c r="I267" s="37"/>
      <c r="J267" s="265">
        <v>44277</v>
      </c>
      <c r="K267" s="37"/>
      <c r="L267" s="37"/>
      <c r="M267" s="505" t="s">
        <v>294</v>
      </c>
      <c r="N267" s="37">
        <v>16</v>
      </c>
      <c r="O267" s="37"/>
      <c r="P267" s="505">
        <v>44275</v>
      </c>
      <c r="Q267" s="37"/>
      <c r="R267" s="37"/>
      <c r="S267" s="37"/>
      <c r="T267" s="37"/>
      <c r="U267" s="37"/>
      <c r="V267" s="37"/>
      <c r="W267" s="37"/>
      <c r="X267" s="37"/>
      <c r="Y267" s="37"/>
      <c r="Z267" s="506"/>
      <c r="AA267" s="37"/>
      <c r="AB267" s="37"/>
      <c r="AC267" s="37"/>
      <c r="AD267" s="37"/>
      <c r="AE267" s="37"/>
      <c r="AF267" s="37"/>
      <c r="AG267" s="37"/>
      <c r="AH267" s="37"/>
      <c r="AI267" s="37"/>
      <c r="AJ267" s="37"/>
      <c r="AK267" s="37"/>
      <c r="AL267" s="37"/>
      <c r="AM267" s="37"/>
      <c r="AN267" s="37"/>
      <c r="AO267" s="37"/>
      <c r="AP267" s="37"/>
      <c r="AQ267" s="37"/>
      <c r="AR267" s="37"/>
      <c r="AS267" s="37"/>
      <c r="AT267" s="37"/>
      <c r="AU267" s="37"/>
    </row>
    <row r="268" spans="1:47">
      <c r="A268" s="265">
        <v>44265</v>
      </c>
      <c r="B268" s="278" t="s">
        <v>138</v>
      </c>
      <c r="C268" s="37">
        <v>880895635</v>
      </c>
      <c r="D268" s="504" t="s">
        <v>5858</v>
      </c>
      <c r="E268" s="278" t="s">
        <v>139</v>
      </c>
      <c r="F268" s="278" t="s">
        <v>140</v>
      </c>
      <c r="G268" s="278" t="s">
        <v>140</v>
      </c>
      <c r="H268" s="278" t="s">
        <v>5859</v>
      </c>
      <c r="I268" s="265">
        <v>44265</v>
      </c>
      <c r="J268" s="265">
        <v>44265</v>
      </c>
      <c r="K268" s="37"/>
      <c r="L268" s="37"/>
      <c r="M268" s="278" t="s">
        <v>5859</v>
      </c>
      <c r="N268" s="37">
        <v>372.3</v>
      </c>
      <c r="O268" s="37"/>
      <c r="P268" s="265">
        <v>44265</v>
      </c>
      <c r="Q268" s="278"/>
      <c r="R268" s="37"/>
      <c r="S268" s="37"/>
      <c r="T268" s="37"/>
      <c r="U268" s="37"/>
      <c r="V268" s="37"/>
      <c r="W268" s="37"/>
      <c r="X268" s="37"/>
      <c r="Y268" s="37"/>
      <c r="Z268" s="506"/>
      <c r="AA268" s="37"/>
      <c r="AB268" s="37"/>
      <c r="AC268" s="37"/>
      <c r="AD268" s="37"/>
      <c r="AE268" s="37"/>
      <c r="AF268" s="37"/>
      <c r="AG268" s="37"/>
      <c r="AH268" s="37"/>
      <c r="AI268" s="37"/>
      <c r="AJ268" s="37"/>
      <c r="AK268" s="37"/>
      <c r="AL268" s="37"/>
      <c r="AM268" s="37"/>
      <c r="AN268" s="37"/>
      <c r="AO268" s="37"/>
      <c r="AP268" s="37"/>
      <c r="AQ268" s="37"/>
      <c r="AR268" s="37"/>
      <c r="AS268" s="37"/>
      <c r="AT268" s="37"/>
      <c r="AU268" s="37"/>
    </row>
    <row r="269" spans="1:47">
      <c r="A269" s="265">
        <v>44263</v>
      </c>
      <c r="B269" s="278" t="s">
        <v>281</v>
      </c>
      <c r="C269" s="521">
        <v>882445089</v>
      </c>
      <c r="D269" s="522" t="s">
        <v>3016</v>
      </c>
      <c r="E269" s="278" t="s">
        <v>152</v>
      </c>
      <c r="F269" s="278" t="s">
        <v>140</v>
      </c>
      <c r="G269" s="278" t="s">
        <v>140</v>
      </c>
      <c r="H269" s="278" t="s">
        <v>142</v>
      </c>
      <c r="I269" s="37"/>
      <c r="J269" s="265">
        <v>44263</v>
      </c>
      <c r="K269" s="37"/>
      <c r="L269" s="37"/>
      <c r="M269" s="278" t="s">
        <v>142</v>
      </c>
      <c r="N269" s="37">
        <v>347.5</v>
      </c>
      <c r="O269" s="37"/>
      <c r="P269" s="265">
        <v>44262</v>
      </c>
      <c r="Q269" s="37"/>
      <c r="R269" s="37"/>
      <c r="S269" s="37"/>
      <c r="T269" s="37"/>
      <c r="U269" s="37"/>
      <c r="V269" s="37"/>
      <c r="W269" s="37"/>
      <c r="X269" s="37"/>
      <c r="Y269" s="37"/>
      <c r="Z269" s="506"/>
      <c r="AA269" s="37"/>
      <c r="AB269" s="37"/>
      <c r="AC269" s="37"/>
      <c r="AD269" s="37"/>
      <c r="AE269" s="37"/>
      <c r="AF269" s="37"/>
      <c r="AG269" s="37"/>
      <c r="AH269" s="37"/>
      <c r="AI269" s="37"/>
      <c r="AJ269" s="37"/>
      <c r="AK269" s="37"/>
      <c r="AL269" s="37"/>
      <c r="AM269" s="37"/>
      <c r="AN269" s="37"/>
      <c r="AO269" s="37"/>
      <c r="AP269" s="37"/>
      <c r="AQ269" s="37"/>
      <c r="AR269" s="37"/>
      <c r="AS269" s="37"/>
      <c r="AT269" s="37"/>
      <c r="AU269" s="37"/>
    </row>
    <row r="270" spans="1:47">
      <c r="A270" s="265">
        <v>44274</v>
      </c>
      <c r="B270" s="278" t="s">
        <v>146</v>
      </c>
      <c r="C270" s="37">
        <v>882506848</v>
      </c>
      <c r="D270" s="504" t="s">
        <v>5860</v>
      </c>
      <c r="E270" s="278" t="s">
        <v>139</v>
      </c>
      <c r="F270" s="278" t="s">
        <v>147</v>
      </c>
      <c r="G270" s="278" t="s">
        <v>147</v>
      </c>
      <c r="H270" s="278" t="s">
        <v>213</v>
      </c>
      <c r="I270" s="37"/>
      <c r="J270" s="265">
        <v>44274</v>
      </c>
      <c r="K270" s="37"/>
      <c r="L270" s="37"/>
      <c r="M270" s="278" t="s">
        <v>5861</v>
      </c>
      <c r="N270" s="37">
        <v>11389</v>
      </c>
      <c r="O270" s="37"/>
      <c r="P270" s="505">
        <v>44274</v>
      </c>
      <c r="Q270" s="37"/>
      <c r="R270" s="37"/>
      <c r="S270" s="37"/>
      <c r="T270" s="37"/>
      <c r="U270" s="37"/>
      <c r="V270" s="37"/>
      <c r="W270" s="37"/>
      <c r="X270" s="37"/>
      <c r="Y270" s="37"/>
      <c r="Z270" s="506"/>
      <c r="AA270" s="37"/>
      <c r="AB270" s="37"/>
      <c r="AC270" s="37"/>
      <c r="AD270" s="37"/>
      <c r="AE270" s="37"/>
      <c r="AF270" s="37"/>
      <c r="AG270" s="37"/>
      <c r="AH270" s="37"/>
      <c r="AI270" s="37"/>
      <c r="AJ270" s="37"/>
      <c r="AK270" s="37"/>
      <c r="AL270" s="37"/>
      <c r="AM270" s="37"/>
      <c r="AN270" s="37"/>
      <c r="AO270" s="37"/>
      <c r="AP270" s="37"/>
      <c r="AQ270" s="37"/>
      <c r="AR270" s="37"/>
      <c r="AS270" s="37"/>
      <c r="AT270" s="37"/>
      <c r="AU270" s="37"/>
    </row>
    <row r="271" spans="1:47">
      <c r="A271" s="265">
        <v>44274</v>
      </c>
      <c r="B271" s="278" t="s">
        <v>154</v>
      </c>
      <c r="C271" s="37">
        <v>882396224</v>
      </c>
      <c r="D271" s="504" t="s">
        <v>5862</v>
      </c>
      <c r="E271" s="278" t="s">
        <v>139</v>
      </c>
      <c r="F271" s="278" t="s">
        <v>140</v>
      </c>
      <c r="G271" s="278" t="s">
        <v>140</v>
      </c>
      <c r="H271" s="278"/>
      <c r="I271" s="37"/>
      <c r="J271" s="265">
        <v>44274</v>
      </c>
      <c r="K271" s="37"/>
      <c r="L271" s="37"/>
      <c r="M271" s="278" t="s">
        <v>2157</v>
      </c>
      <c r="N271" s="37">
        <v>10039.700000000001</v>
      </c>
      <c r="O271" s="37"/>
      <c r="P271" s="505">
        <v>44273</v>
      </c>
      <c r="Q271" s="37"/>
      <c r="R271" s="37"/>
      <c r="S271" s="37"/>
      <c r="T271" s="37"/>
      <c r="U271" s="37"/>
      <c r="V271" s="37"/>
      <c r="W271" s="37"/>
      <c r="X271" s="37"/>
      <c r="Y271" s="37"/>
      <c r="Z271" s="506"/>
      <c r="AA271" s="37"/>
      <c r="AB271" s="37"/>
      <c r="AC271" s="37"/>
      <c r="AD271" s="37"/>
      <c r="AE271" s="37"/>
      <c r="AF271" s="37"/>
      <c r="AG271" s="37"/>
      <c r="AH271" s="37"/>
      <c r="AI271" s="37"/>
      <c r="AJ271" s="37"/>
      <c r="AK271" s="37"/>
      <c r="AL271" s="37"/>
      <c r="AM271" s="37"/>
      <c r="AN271" s="37"/>
      <c r="AO271" s="37"/>
      <c r="AP271" s="37"/>
      <c r="AQ271" s="37"/>
      <c r="AR271" s="37"/>
      <c r="AS271" s="37"/>
      <c r="AT271" s="37"/>
      <c r="AU271" s="37"/>
    </row>
    <row r="272" spans="1:47">
      <c r="A272" s="265">
        <v>44260</v>
      </c>
      <c r="B272" s="278" t="s">
        <v>138</v>
      </c>
      <c r="C272" s="37">
        <v>882373196</v>
      </c>
      <c r="D272" s="504" t="s">
        <v>5863</v>
      </c>
      <c r="E272" s="278" t="s">
        <v>139</v>
      </c>
      <c r="F272" s="278" t="s">
        <v>140</v>
      </c>
      <c r="G272" s="278" t="s">
        <v>140</v>
      </c>
      <c r="H272" s="278" t="s">
        <v>246</v>
      </c>
      <c r="I272" s="265">
        <v>44260</v>
      </c>
      <c r="J272" s="265">
        <v>44260</v>
      </c>
      <c r="K272" s="37"/>
      <c r="L272" s="37"/>
      <c r="M272" s="278" t="s">
        <v>246</v>
      </c>
      <c r="N272" s="37">
        <v>1287</v>
      </c>
      <c r="O272" s="37"/>
      <c r="P272" s="265">
        <v>44260</v>
      </c>
      <c r="Q272" s="37"/>
      <c r="R272" s="37"/>
      <c r="S272" s="37"/>
      <c r="T272" s="37"/>
      <c r="U272" s="37"/>
      <c r="V272" s="37"/>
      <c r="W272" s="37"/>
      <c r="X272" s="37"/>
      <c r="Y272" s="37"/>
      <c r="Z272" s="506"/>
      <c r="AA272" s="37"/>
      <c r="AB272" s="37"/>
      <c r="AC272" s="37"/>
      <c r="AD272" s="37"/>
      <c r="AE272" s="37"/>
      <c r="AF272" s="37"/>
      <c r="AG272" s="37"/>
      <c r="AH272" s="37"/>
      <c r="AI272" s="37"/>
      <c r="AJ272" s="37"/>
      <c r="AK272" s="37"/>
      <c r="AL272" s="37"/>
      <c r="AM272" s="37"/>
      <c r="AN272" s="37"/>
      <c r="AO272" s="37"/>
      <c r="AP272" s="37"/>
      <c r="AQ272" s="37"/>
      <c r="AR272" s="37"/>
      <c r="AS272" s="37"/>
      <c r="AT272" s="37"/>
      <c r="AU272" s="37"/>
    </row>
    <row r="273" spans="1:47">
      <c r="A273" s="265">
        <v>44272</v>
      </c>
      <c r="B273" s="278" t="s">
        <v>157</v>
      </c>
      <c r="C273" s="37">
        <v>882345559</v>
      </c>
      <c r="D273" s="504" t="s">
        <v>5864</v>
      </c>
      <c r="E273" s="278" t="s">
        <v>139</v>
      </c>
      <c r="F273" s="278" t="s">
        <v>140</v>
      </c>
      <c r="G273" s="278" t="s">
        <v>140</v>
      </c>
      <c r="H273" s="278" t="s">
        <v>5865</v>
      </c>
      <c r="I273" s="37"/>
      <c r="J273" s="265">
        <v>44272</v>
      </c>
      <c r="K273" s="37"/>
      <c r="L273" s="37"/>
      <c r="M273" s="278" t="s">
        <v>5865</v>
      </c>
      <c r="N273" s="37">
        <f>1477.98+5925.9</f>
        <v>7403.8799999999992</v>
      </c>
      <c r="O273" s="37"/>
      <c r="P273" s="505">
        <v>44265</v>
      </c>
      <c r="Q273" s="37"/>
      <c r="R273" s="37"/>
      <c r="S273" s="37"/>
      <c r="T273" s="37"/>
      <c r="U273" s="37"/>
      <c r="V273" s="37"/>
      <c r="W273" s="37"/>
      <c r="X273" s="37"/>
      <c r="Y273" s="37"/>
      <c r="Z273" s="506"/>
      <c r="AA273" s="37"/>
      <c r="AB273" s="37"/>
      <c r="AC273" s="37"/>
      <c r="AD273" s="37"/>
      <c r="AE273" s="37"/>
      <c r="AF273" s="37"/>
      <c r="AG273" s="37"/>
      <c r="AH273" s="37"/>
      <c r="AI273" s="37"/>
      <c r="AJ273" s="37"/>
      <c r="AK273" s="37"/>
      <c r="AL273" s="37"/>
      <c r="AM273" s="37"/>
      <c r="AN273" s="37"/>
      <c r="AO273" s="37"/>
      <c r="AP273" s="37"/>
      <c r="AQ273" s="37"/>
      <c r="AR273" s="37"/>
      <c r="AS273" s="37"/>
      <c r="AT273" s="37"/>
      <c r="AU273" s="37"/>
    </row>
    <row r="274" spans="1:47">
      <c r="A274" s="265">
        <v>44292</v>
      </c>
      <c r="B274" s="278" t="s">
        <v>156</v>
      </c>
      <c r="C274" s="76">
        <v>881589139</v>
      </c>
      <c r="D274" s="510" t="s">
        <v>5866</v>
      </c>
      <c r="E274" s="278" t="s">
        <v>139</v>
      </c>
      <c r="F274" s="278" t="s">
        <v>147</v>
      </c>
      <c r="G274" s="278" t="s">
        <v>147</v>
      </c>
      <c r="H274" s="278"/>
      <c r="I274" s="37"/>
      <c r="J274" s="265">
        <v>44286</v>
      </c>
      <c r="K274" s="37"/>
      <c r="L274" s="37"/>
      <c r="M274" s="278" t="s">
        <v>338</v>
      </c>
      <c r="N274" s="37">
        <v>2500</v>
      </c>
      <c r="O274" s="37"/>
      <c r="P274" s="505">
        <v>44281</v>
      </c>
      <c r="Q274" s="37"/>
      <c r="R274" s="37"/>
      <c r="S274" s="37"/>
      <c r="T274" s="37"/>
      <c r="U274" s="37"/>
      <c r="V274" s="37"/>
      <c r="W274" s="37"/>
      <c r="X274" s="37"/>
      <c r="Y274" s="37"/>
      <c r="Z274" s="506"/>
      <c r="AA274" s="37"/>
      <c r="AB274" s="37"/>
      <c r="AC274" s="37"/>
      <c r="AD274" s="37"/>
      <c r="AE274" s="37"/>
      <c r="AF274" s="37"/>
      <c r="AG274" s="37"/>
      <c r="AH274" s="37"/>
      <c r="AI274" s="37"/>
      <c r="AJ274" s="37"/>
      <c r="AK274" s="37"/>
      <c r="AL274" s="37"/>
      <c r="AM274" s="37"/>
      <c r="AN274" s="37"/>
      <c r="AO274" s="37"/>
      <c r="AP274" s="37"/>
      <c r="AQ274" s="37"/>
      <c r="AR274" s="37"/>
      <c r="AS274" s="37"/>
      <c r="AT274" s="37"/>
      <c r="AU274" s="37"/>
    </row>
    <row r="275" spans="1:47">
      <c r="A275" s="265">
        <v>44260</v>
      </c>
      <c r="B275" s="278" t="s">
        <v>156</v>
      </c>
      <c r="C275" s="37">
        <v>882275053</v>
      </c>
      <c r="D275" s="516" t="s">
        <v>3084</v>
      </c>
      <c r="E275" s="278" t="s">
        <v>139</v>
      </c>
      <c r="F275" s="278" t="s">
        <v>140</v>
      </c>
      <c r="G275" s="278" t="s">
        <v>140</v>
      </c>
      <c r="H275" s="278" t="s">
        <v>168</v>
      </c>
      <c r="I275" s="265">
        <v>44260</v>
      </c>
      <c r="J275" s="265">
        <v>44260</v>
      </c>
      <c r="K275" s="37"/>
      <c r="L275" s="37"/>
      <c r="M275" s="278" t="s">
        <v>168</v>
      </c>
      <c r="N275" s="37">
        <v>1700</v>
      </c>
      <c r="O275" s="37"/>
      <c r="P275" s="265">
        <v>44259</v>
      </c>
      <c r="Q275" s="37"/>
      <c r="R275" s="37"/>
      <c r="S275" s="37"/>
      <c r="T275" s="37"/>
      <c r="U275" s="37"/>
      <c r="V275" s="37"/>
      <c r="W275" s="37"/>
      <c r="X275" s="37"/>
      <c r="Y275" s="37"/>
      <c r="Z275" s="506"/>
      <c r="AA275" s="37"/>
      <c r="AB275" s="37"/>
      <c r="AC275" s="37"/>
      <c r="AD275" s="37"/>
      <c r="AE275" s="37"/>
      <c r="AF275" s="37"/>
      <c r="AG275" s="37"/>
      <c r="AH275" s="37"/>
      <c r="AI275" s="37"/>
      <c r="AJ275" s="37"/>
      <c r="AK275" s="37"/>
      <c r="AL275" s="37"/>
      <c r="AM275" s="37"/>
      <c r="AN275" s="37"/>
      <c r="AO275" s="37"/>
      <c r="AP275" s="37"/>
      <c r="AQ275" s="37"/>
      <c r="AR275" s="37"/>
      <c r="AS275" s="37"/>
      <c r="AT275" s="37"/>
      <c r="AU275" s="37"/>
    </row>
    <row r="276" spans="1:47">
      <c r="A276" s="265">
        <v>44258</v>
      </c>
      <c r="B276" s="278" t="s">
        <v>146</v>
      </c>
      <c r="C276" s="37">
        <v>882263559</v>
      </c>
      <c r="D276" s="504" t="s">
        <v>4793</v>
      </c>
      <c r="E276" s="278" t="s">
        <v>139</v>
      </c>
      <c r="F276" s="278" t="s">
        <v>140</v>
      </c>
      <c r="G276" s="278" t="s">
        <v>140</v>
      </c>
      <c r="H276" s="37"/>
      <c r="I276" s="265">
        <v>44258</v>
      </c>
      <c r="J276" s="265">
        <v>44258</v>
      </c>
      <c r="K276" s="37"/>
      <c r="L276" s="37"/>
      <c r="M276" s="278" t="s">
        <v>168</v>
      </c>
      <c r="N276" s="37">
        <v>470</v>
      </c>
      <c r="O276" s="37"/>
      <c r="P276" s="265">
        <v>44256</v>
      </c>
      <c r="Q276" s="37"/>
      <c r="R276" s="37"/>
      <c r="S276" s="37"/>
      <c r="T276" s="37"/>
      <c r="U276" s="37"/>
      <c r="V276" s="37"/>
      <c r="W276" s="37"/>
      <c r="X276" s="37"/>
      <c r="Y276" s="37"/>
      <c r="Z276" s="506"/>
      <c r="AA276" s="37"/>
      <c r="AB276" s="37"/>
      <c r="AC276" s="37"/>
      <c r="AD276" s="37"/>
      <c r="AE276" s="37"/>
      <c r="AF276" s="37"/>
      <c r="AG276" s="37"/>
      <c r="AH276" s="37"/>
      <c r="AI276" s="37"/>
      <c r="AJ276" s="37"/>
      <c r="AK276" s="37"/>
      <c r="AL276" s="37"/>
      <c r="AM276" s="37"/>
      <c r="AN276" s="37"/>
      <c r="AO276" s="37"/>
      <c r="AP276" s="37"/>
      <c r="AQ276" s="37"/>
      <c r="AR276" s="37"/>
      <c r="AS276" s="37"/>
      <c r="AT276" s="37"/>
      <c r="AU276" s="37"/>
    </row>
    <row r="277" spans="1:47">
      <c r="A277" s="265">
        <v>44272</v>
      </c>
      <c r="B277" s="278" t="s">
        <v>178</v>
      </c>
      <c r="C277" s="37">
        <v>882253506</v>
      </c>
      <c r="D277" s="504" t="s">
        <v>5867</v>
      </c>
      <c r="E277" s="278" t="s">
        <v>139</v>
      </c>
      <c r="F277" s="278" t="s">
        <v>140</v>
      </c>
      <c r="G277" s="278" t="s">
        <v>147</v>
      </c>
      <c r="H277" s="278" t="s">
        <v>142</v>
      </c>
      <c r="I277" s="37"/>
      <c r="J277" s="265">
        <v>44272</v>
      </c>
      <c r="K277" s="37"/>
      <c r="L277" s="37"/>
      <c r="M277" s="278" t="s">
        <v>142</v>
      </c>
      <c r="N277" s="37">
        <v>7950.89</v>
      </c>
      <c r="O277" s="37"/>
      <c r="P277" s="505">
        <v>44271</v>
      </c>
      <c r="Q277" s="37"/>
      <c r="R277" s="37"/>
      <c r="S277" s="37"/>
      <c r="T277" s="37"/>
      <c r="U277" s="37"/>
      <c r="V277" s="37"/>
      <c r="W277" s="37"/>
      <c r="X277" s="37"/>
      <c r="Y277" s="37"/>
      <c r="Z277" s="506"/>
      <c r="AA277" s="37"/>
      <c r="AB277" s="37"/>
      <c r="AC277" s="37"/>
      <c r="AD277" s="37"/>
      <c r="AE277" s="37"/>
      <c r="AF277" s="37"/>
      <c r="AG277" s="37"/>
      <c r="AH277" s="37"/>
      <c r="AI277" s="37"/>
      <c r="AJ277" s="37"/>
      <c r="AK277" s="37"/>
      <c r="AL277" s="37"/>
      <c r="AM277" s="37"/>
      <c r="AN277" s="37"/>
      <c r="AO277" s="37"/>
      <c r="AP277" s="37"/>
      <c r="AQ277" s="37"/>
      <c r="AR277" s="37"/>
      <c r="AS277" s="37"/>
      <c r="AT277" s="37"/>
      <c r="AU277" s="37"/>
    </row>
    <row r="278" spans="1:47">
      <c r="A278" s="265">
        <v>44257</v>
      </c>
      <c r="B278" s="278" t="s">
        <v>175</v>
      </c>
      <c r="C278" s="37">
        <v>882358828</v>
      </c>
      <c r="D278" s="504" t="s">
        <v>5868</v>
      </c>
      <c r="E278" s="278" t="s">
        <v>139</v>
      </c>
      <c r="F278" s="278" t="s">
        <v>147</v>
      </c>
      <c r="G278" s="278" t="s">
        <v>147</v>
      </c>
      <c r="H278" s="278" t="s">
        <v>213</v>
      </c>
      <c r="I278" s="265">
        <v>44257</v>
      </c>
      <c r="J278" s="265">
        <v>44257</v>
      </c>
      <c r="K278" s="37"/>
      <c r="L278" s="37"/>
      <c r="M278" s="278" t="s">
        <v>213</v>
      </c>
      <c r="N278" s="37">
        <v>10550</v>
      </c>
      <c r="O278" s="37"/>
      <c r="P278" s="278" t="s">
        <v>5869</v>
      </c>
      <c r="Q278" s="37"/>
      <c r="R278" s="37"/>
      <c r="S278" s="37"/>
      <c r="T278" s="37"/>
      <c r="U278" s="37"/>
      <c r="V278" s="37"/>
      <c r="W278" s="37"/>
      <c r="X278" s="37"/>
      <c r="Y278" s="37"/>
      <c r="Z278" s="506"/>
      <c r="AA278" s="37"/>
      <c r="AB278" s="37"/>
      <c r="AC278" s="37"/>
      <c r="AD278" s="37"/>
      <c r="AE278" s="37"/>
      <c r="AF278" s="37"/>
      <c r="AG278" s="37"/>
      <c r="AH278" s="37"/>
      <c r="AI278" s="37"/>
      <c r="AJ278" s="37"/>
      <c r="AK278" s="37"/>
      <c r="AL278" s="37"/>
      <c r="AM278" s="37"/>
      <c r="AN278" s="37"/>
      <c r="AO278" s="37"/>
      <c r="AP278" s="37"/>
      <c r="AQ278" s="37"/>
      <c r="AR278" s="37"/>
      <c r="AS278" s="37"/>
      <c r="AT278" s="37"/>
      <c r="AU278" s="37"/>
    </row>
    <row r="279" spans="1:47">
      <c r="A279" s="265">
        <v>44260</v>
      </c>
      <c r="B279" s="278" t="s">
        <v>146</v>
      </c>
      <c r="C279" s="37">
        <v>881433717</v>
      </c>
      <c r="D279" s="504" t="s">
        <v>5870</v>
      </c>
      <c r="E279" s="278" t="s">
        <v>139</v>
      </c>
      <c r="F279" s="278" t="s">
        <v>140</v>
      </c>
      <c r="G279" s="278" t="s">
        <v>140</v>
      </c>
      <c r="H279" s="278" t="s">
        <v>168</v>
      </c>
      <c r="I279" s="265">
        <v>44260</v>
      </c>
      <c r="J279" s="265">
        <v>44260</v>
      </c>
      <c r="K279" s="37"/>
      <c r="L279" s="37"/>
      <c r="M279" s="278" t="s">
        <v>168</v>
      </c>
      <c r="N279" s="37">
        <v>19520</v>
      </c>
      <c r="O279" s="37"/>
      <c r="P279" s="265">
        <v>44260</v>
      </c>
      <c r="Q279" s="37"/>
      <c r="R279" s="37"/>
      <c r="S279" s="37"/>
      <c r="T279" s="37"/>
      <c r="U279" s="37"/>
      <c r="V279" s="37"/>
      <c r="W279" s="37"/>
      <c r="X279" s="37"/>
      <c r="Y279" s="37"/>
      <c r="Z279" s="506"/>
      <c r="AA279" s="37"/>
      <c r="AB279" s="37"/>
      <c r="AC279" s="37"/>
      <c r="AD279" s="37"/>
      <c r="AE279" s="37"/>
      <c r="AF279" s="37"/>
      <c r="AG279" s="37"/>
      <c r="AH279" s="37"/>
      <c r="AI279" s="37"/>
      <c r="AJ279" s="37"/>
      <c r="AK279" s="37"/>
      <c r="AL279" s="37"/>
      <c r="AM279" s="37"/>
      <c r="AN279" s="37"/>
      <c r="AO279" s="37"/>
      <c r="AP279" s="37"/>
      <c r="AQ279" s="37"/>
      <c r="AR279" s="37"/>
      <c r="AS279" s="37"/>
      <c r="AT279" s="37"/>
      <c r="AU279" s="37"/>
    </row>
    <row r="280" spans="1:47">
      <c r="A280" s="265">
        <v>44264</v>
      </c>
      <c r="B280" s="278" t="s">
        <v>281</v>
      </c>
      <c r="C280" s="37">
        <v>882200908</v>
      </c>
      <c r="D280" s="517" t="s">
        <v>5871</v>
      </c>
      <c r="E280" s="278" t="s">
        <v>139</v>
      </c>
      <c r="F280" s="278" t="s">
        <v>140</v>
      </c>
      <c r="G280" s="278" t="s">
        <v>140</v>
      </c>
      <c r="H280" s="278" t="s">
        <v>148</v>
      </c>
      <c r="I280" s="37"/>
      <c r="J280" s="265">
        <v>44264</v>
      </c>
      <c r="K280" s="37"/>
      <c r="L280" s="37"/>
      <c r="M280" s="278" t="s">
        <v>148</v>
      </c>
      <c r="N280" s="37">
        <v>185</v>
      </c>
      <c r="O280" s="37"/>
      <c r="P280" s="265">
        <v>44263</v>
      </c>
      <c r="Q280" s="37"/>
      <c r="R280" s="37"/>
      <c r="S280" s="37"/>
      <c r="T280" s="37"/>
      <c r="U280" s="37"/>
      <c r="V280" s="37"/>
      <c r="W280" s="37"/>
      <c r="X280" s="37"/>
      <c r="Y280" s="37"/>
      <c r="Z280" s="506"/>
      <c r="AA280" s="37"/>
      <c r="AB280" s="37"/>
      <c r="AC280" s="37"/>
      <c r="AD280" s="37"/>
      <c r="AE280" s="37"/>
      <c r="AF280" s="37"/>
      <c r="AG280" s="37"/>
      <c r="AH280" s="37"/>
      <c r="AI280" s="37"/>
      <c r="AJ280" s="37"/>
      <c r="AK280" s="37"/>
      <c r="AL280" s="37"/>
      <c r="AM280" s="37"/>
      <c r="AN280" s="37"/>
      <c r="AO280" s="37"/>
      <c r="AP280" s="37"/>
      <c r="AQ280" s="37"/>
      <c r="AR280" s="37"/>
      <c r="AS280" s="37"/>
      <c r="AT280" s="37"/>
      <c r="AU280" s="37"/>
    </row>
    <row r="281" spans="1:47">
      <c r="A281" s="265">
        <v>44280</v>
      </c>
      <c r="B281" s="278" t="s">
        <v>154</v>
      </c>
      <c r="C281" s="37">
        <v>10208220</v>
      </c>
      <c r="D281" s="510" t="s">
        <v>5872</v>
      </c>
      <c r="E281" s="278" t="s">
        <v>152</v>
      </c>
      <c r="F281" s="278" t="s">
        <v>140</v>
      </c>
      <c r="G281" s="278" t="s">
        <v>140</v>
      </c>
      <c r="H281" s="278"/>
      <c r="I281" s="37"/>
      <c r="J281" s="265">
        <v>44280</v>
      </c>
      <c r="K281" s="37"/>
      <c r="L281" s="37"/>
      <c r="M281" s="278" t="s">
        <v>264</v>
      </c>
      <c r="N281" s="37">
        <v>1540</v>
      </c>
      <c r="O281" s="37"/>
      <c r="P281" s="505">
        <v>44279</v>
      </c>
      <c r="Q281" s="37"/>
      <c r="R281" s="37"/>
      <c r="S281" s="37"/>
      <c r="T281" s="37"/>
      <c r="U281" s="37"/>
      <c r="V281" s="37"/>
      <c r="W281" s="37"/>
      <c r="X281" s="37"/>
      <c r="Y281" s="37"/>
      <c r="Z281" s="506"/>
      <c r="AA281" s="37"/>
      <c r="AB281" s="37"/>
      <c r="AC281" s="37"/>
      <c r="AD281" s="37"/>
      <c r="AE281" s="37"/>
      <c r="AF281" s="37"/>
      <c r="AG281" s="37"/>
      <c r="AH281" s="37"/>
      <c r="AI281" s="37"/>
      <c r="AJ281" s="37"/>
      <c r="AK281" s="37"/>
      <c r="AL281" s="37"/>
      <c r="AM281" s="37"/>
      <c r="AN281" s="37"/>
      <c r="AO281" s="37"/>
      <c r="AP281" s="37"/>
      <c r="AQ281" s="37"/>
      <c r="AR281" s="37"/>
      <c r="AS281" s="37"/>
      <c r="AT281" s="37"/>
      <c r="AU281" s="37"/>
    </row>
    <row r="282" spans="1:47">
      <c r="A282" s="265">
        <v>44258</v>
      </c>
      <c r="B282" s="278" t="s">
        <v>5592</v>
      </c>
      <c r="C282" s="37">
        <v>882180193</v>
      </c>
      <c r="D282" s="504" t="s">
        <v>5873</v>
      </c>
      <c r="E282" s="278" t="s">
        <v>139</v>
      </c>
      <c r="F282" s="278" t="s">
        <v>140</v>
      </c>
      <c r="G282" s="278" t="s">
        <v>140</v>
      </c>
      <c r="H282" s="278" t="s">
        <v>168</v>
      </c>
      <c r="I282" s="265">
        <v>44258</v>
      </c>
      <c r="J282" s="265">
        <v>44257</v>
      </c>
      <c r="K282" s="37"/>
      <c r="L282" s="37"/>
      <c r="M282" s="278" t="s">
        <v>168</v>
      </c>
      <c r="N282" s="37">
        <v>470</v>
      </c>
      <c r="O282" s="37"/>
      <c r="P282" s="265">
        <v>44257</v>
      </c>
      <c r="Q282" s="278"/>
      <c r="R282" s="37"/>
      <c r="S282" s="37"/>
      <c r="T282" s="37"/>
      <c r="U282" s="37"/>
      <c r="V282" s="37"/>
      <c r="W282" s="37"/>
      <c r="X282" s="37"/>
      <c r="Y282" s="37"/>
      <c r="Z282" s="506"/>
      <c r="AA282" s="37"/>
      <c r="AB282" s="37"/>
      <c r="AC282" s="37"/>
      <c r="AD282" s="37"/>
      <c r="AE282" s="37"/>
      <c r="AF282" s="37"/>
      <c r="AG282" s="37"/>
      <c r="AH282" s="37"/>
      <c r="AI282" s="37"/>
      <c r="AJ282" s="37"/>
      <c r="AK282" s="37"/>
      <c r="AL282" s="37"/>
      <c r="AM282" s="37"/>
      <c r="AN282" s="37"/>
      <c r="AO282" s="37"/>
      <c r="AP282" s="37"/>
      <c r="AQ282" s="37"/>
      <c r="AR282" s="37"/>
      <c r="AS282" s="37"/>
      <c r="AT282" s="37"/>
      <c r="AU282" s="37"/>
    </row>
    <row r="283" spans="1:47">
      <c r="A283" s="265">
        <v>44277</v>
      </c>
      <c r="B283" s="278" t="s">
        <v>146</v>
      </c>
      <c r="C283" s="37">
        <v>882245856</v>
      </c>
      <c r="D283" s="504" t="s">
        <v>2896</v>
      </c>
      <c r="E283" s="278" t="s">
        <v>139</v>
      </c>
      <c r="F283" s="278" t="s">
        <v>140</v>
      </c>
      <c r="G283" s="278" t="s">
        <v>140</v>
      </c>
      <c r="H283" s="278" t="s">
        <v>5874</v>
      </c>
      <c r="I283" s="37"/>
      <c r="J283" s="265">
        <v>44277</v>
      </c>
      <c r="K283" s="37"/>
      <c r="L283" s="37"/>
      <c r="M283" s="278" t="s">
        <v>5874</v>
      </c>
      <c r="N283" s="37">
        <v>3283</v>
      </c>
      <c r="O283" s="37"/>
      <c r="P283" s="505">
        <v>44277</v>
      </c>
      <c r="Q283" s="278" t="s">
        <v>64</v>
      </c>
      <c r="R283" s="37"/>
      <c r="S283" s="37"/>
      <c r="T283" s="37"/>
      <c r="U283" s="37"/>
      <c r="V283" s="37"/>
      <c r="W283" s="37"/>
      <c r="X283" s="37"/>
      <c r="Y283" s="37"/>
      <c r="Z283" s="506"/>
      <c r="AA283" s="37"/>
      <c r="AB283" s="37"/>
      <c r="AC283" s="37"/>
      <c r="AD283" s="37"/>
      <c r="AE283" s="37"/>
      <c r="AF283" s="37"/>
      <c r="AG283" s="37"/>
      <c r="AH283" s="37"/>
      <c r="AI283" s="37"/>
      <c r="AJ283" s="37"/>
      <c r="AK283" s="37"/>
      <c r="AL283" s="37"/>
      <c r="AM283" s="37"/>
      <c r="AN283" s="37"/>
      <c r="AO283" s="37"/>
      <c r="AP283" s="37"/>
      <c r="AQ283" s="37"/>
      <c r="AR283" s="37"/>
      <c r="AS283" s="37"/>
      <c r="AT283" s="37"/>
      <c r="AU283" s="37"/>
    </row>
    <row r="284" spans="1:47">
      <c r="A284" s="265">
        <v>44284</v>
      </c>
      <c r="B284" s="278" t="s">
        <v>146</v>
      </c>
      <c r="C284" s="37">
        <v>882245856</v>
      </c>
      <c r="D284" s="504" t="s">
        <v>2896</v>
      </c>
      <c r="E284" s="278" t="s">
        <v>139</v>
      </c>
      <c r="F284" s="278" t="s">
        <v>147</v>
      </c>
      <c r="G284" s="278" t="s">
        <v>147</v>
      </c>
      <c r="H284" s="278" t="s">
        <v>182</v>
      </c>
      <c r="I284" s="37"/>
      <c r="J284" s="265">
        <v>44284</v>
      </c>
      <c r="K284" s="37"/>
      <c r="L284" s="37"/>
      <c r="M284" s="278" t="s">
        <v>182</v>
      </c>
      <c r="N284" s="37">
        <v>137</v>
      </c>
      <c r="O284" s="37"/>
      <c r="P284" s="505">
        <v>44282</v>
      </c>
      <c r="Q284" s="37"/>
      <c r="R284" s="37"/>
      <c r="S284" s="37"/>
      <c r="T284" s="37"/>
      <c r="U284" s="37"/>
      <c r="V284" s="37"/>
      <c r="W284" s="37"/>
      <c r="X284" s="37"/>
      <c r="Y284" s="37"/>
      <c r="Z284" s="506"/>
      <c r="AA284" s="37"/>
      <c r="AB284" s="37"/>
      <c r="AC284" s="37"/>
      <c r="AD284" s="37"/>
      <c r="AE284" s="37"/>
      <c r="AF284" s="37"/>
      <c r="AG284" s="37"/>
      <c r="AH284" s="37"/>
      <c r="AI284" s="37"/>
      <c r="AJ284" s="37"/>
      <c r="AK284" s="37"/>
      <c r="AL284" s="37"/>
      <c r="AM284" s="37"/>
      <c r="AN284" s="37"/>
      <c r="AO284" s="37"/>
      <c r="AP284" s="37"/>
      <c r="AQ284" s="37"/>
      <c r="AR284" s="37"/>
      <c r="AS284" s="37"/>
      <c r="AT284" s="37"/>
      <c r="AU284" s="37"/>
    </row>
    <row r="285" spans="1:47">
      <c r="A285" s="265">
        <v>44259</v>
      </c>
      <c r="B285" s="278" t="s">
        <v>281</v>
      </c>
      <c r="C285" s="37">
        <v>882164963</v>
      </c>
      <c r="D285" s="504" t="s">
        <v>2914</v>
      </c>
      <c r="E285" s="278" t="s">
        <v>139</v>
      </c>
      <c r="F285" s="278" t="s">
        <v>147</v>
      </c>
      <c r="G285" s="278" t="s">
        <v>147</v>
      </c>
      <c r="H285" s="278" t="s">
        <v>213</v>
      </c>
      <c r="I285" s="265">
        <v>44259</v>
      </c>
      <c r="J285" s="265">
        <v>44259</v>
      </c>
      <c r="K285" s="37"/>
      <c r="L285" s="37"/>
      <c r="M285" s="278" t="s">
        <v>213</v>
      </c>
      <c r="N285" s="37">
        <v>5395</v>
      </c>
      <c r="O285" s="37"/>
      <c r="P285" s="265">
        <v>44259</v>
      </c>
      <c r="Q285" s="37"/>
      <c r="R285" s="37"/>
      <c r="S285" s="37"/>
      <c r="T285" s="37"/>
      <c r="U285" s="37"/>
      <c r="V285" s="37"/>
      <c r="W285" s="37"/>
      <c r="X285" s="37"/>
      <c r="Y285" s="37"/>
      <c r="Z285" s="506"/>
      <c r="AA285" s="37"/>
      <c r="AB285" s="37"/>
      <c r="AC285" s="37"/>
      <c r="AD285" s="37"/>
      <c r="AE285" s="37"/>
      <c r="AF285" s="37"/>
      <c r="AG285" s="37"/>
      <c r="AH285" s="37"/>
      <c r="AI285" s="37"/>
      <c r="AJ285" s="37"/>
      <c r="AK285" s="37"/>
      <c r="AL285" s="37"/>
      <c r="AM285" s="37"/>
      <c r="AN285" s="37"/>
      <c r="AO285" s="37"/>
      <c r="AP285" s="37"/>
      <c r="AQ285" s="37"/>
      <c r="AR285" s="37"/>
      <c r="AS285" s="37"/>
      <c r="AT285" s="37"/>
      <c r="AU285" s="37"/>
    </row>
    <row r="286" spans="1:47">
      <c r="A286" s="265">
        <v>44263</v>
      </c>
      <c r="B286" s="278" t="s">
        <v>5592</v>
      </c>
      <c r="C286" s="37">
        <v>883524179</v>
      </c>
      <c r="D286" s="504" t="s">
        <v>5875</v>
      </c>
      <c r="E286" s="278" t="s">
        <v>152</v>
      </c>
      <c r="F286" s="278" t="s">
        <v>140</v>
      </c>
      <c r="G286" s="278" t="s">
        <v>140</v>
      </c>
      <c r="H286" s="278" t="s">
        <v>142</v>
      </c>
      <c r="I286" s="37"/>
      <c r="J286" s="265">
        <v>44263</v>
      </c>
      <c r="K286" s="37"/>
      <c r="L286" s="37"/>
      <c r="M286" s="278" t="s">
        <v>142</v>
      </c>
      <c r="N286" s="37">
        <v>49.5</v>
      </c>
      <c r="O286" s="37"/>
      <c r="P286" s="265">
        <v>44262</v>
      </c>
      <c r="Q286" s="37"/>
      <c r="R286" s="37"/>
      <c r="S286" s="37"/>
      <c r="T286" s="37"/>
      <c r="U286" s="37"/>
      <c r="V286" s="37"/>
      <c r="W286" s="37"/>
      <c r="X286" s="37"/>
      <c r="Y286" s="37"/>
      <c r="Z286" s="506"/>
      <c r="AA286" s="37"/>
      <c r="AB286" s="37"/>
      <c r="AC286" s="37"/>
      <c r="AD286" s="37"/>
      <c r="AE286" s="37"/>
      <c r="AF286" s="37"/>
      <c r="AG286" s="37"/>
      <c r="AH286" s="37"/>
      <c r="AI286" s="37"/>
      <c r="AJ286" s="37"/>
      <c r="AK286" s="37"/>
      <c r="AL286" s="37"/>
      <c r="AM286" s="37"/>
      <c r="AN286" s="37"/>
      <c r="AO286" s="37"/>
      <c r="AP286" s="37"/>
      <c r="AQ286" s="37"/>
      <c r="AR286" s="37"/>
      <c r="AS286" s="37"/>
      <c r="AT286" s="37"/>
      <c r="AU286" s="37"/>
    </row>
    <row r="287" spans="1:47">
      <c r="A287" s="265">
        <v>44281</v>
      </c>
      <c r="B287" s="278" t="s">
        <v>175</v>
      </c>
      <c r="C287" s="37">
        <v>882134234</v>
      </c>
      <c r="D287" s="509" t="s">
        <v>5876</v>
      </c>
      <c r="E287" s="278" t="s">
        <v>139</v>
      </c>
      <c r="F287" s="278" t="s">
        <v>147</v>
      </c>
      <c r="G287" s="278" t="s">
        <v>147</v>
      </c>
      <c r="H287" s="278" t="s">
        <v>142</v>
      </c>
      <c r="I287" s="37"/>
      <c r="J287" s="265">
        <v>44281</v>
      </c>
      <c r="K287" s="37"/>
      <c r="L287" s="37"/>
      <c r="M287" s="278" t="s">
        <v>142</v>
      </c>
      <c r="N287" s="37">
        <v>821</v>
      </c>
      <c r="O287" s="37"/>
      <c r="P287" s="505">
        <v>44277</v>
      </c>
      <c r="Q287" s="37"/>
      <c r="R287" s="37"/>
      <c r="S287" s="37"/>
      <c r="T287" s="37"/>
      <c r="U287" s="37"/>
      <c r="V287" s="37"/>
      <c r="W287" s="37"/>
      <c r="X287" s="37"/>
      <c r="Y287" s="37"/>
      <c r="Z287" s="506"/>
      <c r="AA287" s="37"/>
      <c r="AB287" s="37"/>
      <c r="AC287" s="37"/>
      <c r="AD287" s="37"/>
      <c r="AE287" s="37"/>
      <c r="AF287" s="37"/>
      <c r="AG287" s="37"/>
      <c r="AH287" s="37"/>
      <c r="AI287" s="37"/>
      <c r="AJ287" s="37"/>
      <c r="AK287" s="37"/>
      <c r="AL287" s="37"/>
      <c r="AM287" s="37"/>
      <c r="AN287" s="37"/>
      <c r="AO287" s="37"/>
      <c r="AP287" s="37"/>
      <c r="AQ287" s="37"/>
      <c r="AR287" s="37"/>
      <c r="AS287" s="37"/>
      <c r="AT287" s="37"/>
      <c r="AU287" s="37"/>
    </row>
    <row r="288" spans="1:47">
      <c r="A288" s="265">
        <v>44274</v>
      </c>
      <c r="B288" s="278" t="s">
        <v>281</v>
      </c>
      <c r="C288" s="37">
        <v>882109704</v>
      </c>
      <c r="D288" s="517" t="s">
        <v>5877</v>
      </c>
      <c r="E288" s="278" t="s">
        <v>139</v>
      </c>
      <c r="F288" s="278" t="s">
        <v>140</v>
      </c>
      <c r="G288" s="278" t="s">
        <v>140</v>
      </c>
      <c r="H288" s="278" t="s">
        <v>142</v>
      </c>
      <c r="I288" s="37"/>
      <c r="J288" s="265">
        <v>44274</v>
      </c>
      <c r="K288" s="37"/>
      <c r="L288" s="37"/>
      <c r="M288" s="278" t="s">
        <v>142</v>
      </c>
      <c r="N288" s="37">
        <v>3243.24</v>
      </c>
      <c r="O288" s="37"/>
      <c r="P288" s="505">
        <v>44274</v>
      </c>
      <c r="Q288" s="37"/>
      <c r="R288" s="37"/>
      <c r="S288" s="37"/>
      <c r="T288" s="37"/>
      <c r="U288" s="37"/>
      <c r="V288" s="37"/>
      <c r="W288" s="37"/>
      <c r="X288" s="37"/>
      <c r="Y288" s="37"/>
      <c r="Z288" s="506"/>
      <c r="AA288" s="37"/>
      <c r="AB288" s="37"/>
      <c r="AC288" s="37"/>
      <c r="AD288" s="37"/>
      <c r="AE288" s="37"/>
      <c r="AF288" s="37"/>
      <c r="AG288" s="37"/>
      <c r="AH288" s="37"/>
      <c r="AI288" s="37"/>
      <c r="AJ288" s="37"/>
      <c r="AK288" s="37"/>
      <c r="AL288" s="37"/>
      <c r="AM288" s="37"/>
      <c r="AN288" s="37"/>
      <c r="AO288" s="37"/>
      <c r="AP288" s="37"/>
      <c r="AQ288" s="37"/>
      <c r="AR288" s="37"/>
      <c r="AS288" s="37"/>
      <c r="AT288" s="37"/>
      <c r="AU288" s="37"/>
    </row>
    <row r="289" spans="1:47">
      <c r="A289" s="265">
        <v>44285</v>
      </c>
      <c r="B289" s="278" t="s">
        <v>178</v>
      </c>
      <c r="C289" s="76">
        <v>882097734</v>
      </c>
      <c r="D289" s="504" t="s">
        <v>5878</v>
      </c>
      <c r="E289" s="278" t="s">
        <v>139</v>
      </c>
      <c r="F289" s="278" t="s">
        <v>140</v>
      </c>
      <c r="G289" s="278" t="s">
        <v>140</v>
      </c>
      <c r="H289" s="278" t="s">
        <v>168</v>
      </c>
      <c r="I289" s="37"/>
      <c r="J289" s="265">
        <v>44285</v>
      </c>
      <c r="K289" s="37"/>
      <c r="L289" s="37"/>
      <c r="M289" s="278" t="s">
        <v>168</v>
      </c>
      <c r="N289" s="37">
        <v>4200</v>
      </c>
      <c r="O289" s="37"/>
      <c r="P289" s="505">
        <v>44284</v>
      </c>
      <c r="Q289" s="37"/>
      <c r="R289" s="37"/>
      <c r="S289" s="37"/>
      <c r="T289" s="37"/>
      <c r="U289" s="37"/>
      <c r="V289" s="37"/>
      <c r="W289" s="37"/>
      <c r="X289" s="37"/>
      <c r="Y289" s="37"/>
      <c r="Z289" s="506"/>
      <c r="AA289" s="37"/>
      <c r="AB289" s="37"/>
      <c r="AC289" s="37"/>
      <c r="AD289" s="37"/>
      <c r="AE289" s="37"/>
      <c r="AF289" s="37"/>
      <c r="AG289" s="37"/>
      <c r="AH289" s="37"/>
      <c r="AI289" s="37"/>
      <c r="AJ289" s="37"/>
      <c r="AK289" s="37"/>
      <c r="AL289" s="37"/>
      <c r="AM289" s="37"/>
      <c r="AN289" s="37"/>
      <c r="AO289" s="37"/>
      <c r="AP289" s="37"/>
      <c r="AQ289" s="37"/>
      <c r="AR289" s="37"/>
      <c r="AS289" s="37"/>
      <c r="AT289" s="37"/>
      <c r="AU289" s="37"/>
    </row>
    <row r="290" spans="1:47">
      <c r="A290" s="265">
        <v>44285</v>
      </c>
      <c r="B290" s="278" t="s">
        <v>178</v>
      </c>
      <c r="C290" s="76">
        <v>882097734</v>
      </c>
      <c r="D290" s="504" t="s">
        <v>5878</v>
      </c>
      <c r="E290" s="278" t="s">
        <v>139</v>
      </c>
      <c r="F290" s="278" t="s">
        <v>140</v>
      </c>
      <c r="G290" s="278" t="s">
        <v>140</v>
      </c>
      <c r="H290" s="278" t="s">
        <v>168</v>
      </c>
      <c r="I290" s="37"/>
      <c r="J290" s="265">
        <v>44285</v>
      </c>
      <c r="K290" s="37"/>
      <c r="L290" s="37"/>
      <c r="M290" s="278" t="s">
        <v>168</v>
      </c>
      <c r="N290" s="37">
        <v>3400</v>
      </c>
      <c r="O290" s="37"/>
      <c r="P290" s="505">
        <v>44285</v>
      </c>
      <c r="Q290" s="37"/>
      <c r="R290" s="37"/>
      <c r="S290" s="37"/>
      <c r="T290" s="37"/>
      <c r="U290" s="37"/>
      <c r="V290" s="37"/>
      <c r="W290" s="37"/>
      <c r="X290" s="37"/>
      <c r="Y290" s="37"/>
      <c r="Z290" s="506"/>
      <c r="AA290" s="37"/>
      <c r="AB290" s="37"/>
      <c r="AC290" s="37"/>
      <c r="AD290" s="37"/>
      <c r="AE290" s="37"/>
      <c r="AF290" s="37"/>
      <c r="AG290" s="37"/>
      <c r="AH290" s="37"/>
      <c r="AI290" s="37"/>
      <c r="AJ290" s="37"/>
      <c r="AK290" s="37"/>
      <c r="AL290" s="37"/>
      <c r="AM290" s="37"/>
      <c r="AN290" s="37"/>
      <c r="AO290" s="37"/>
      <c r="AP290" s="37"/>
      <c r="AQ290" s="37"/>
      <c r="AR290" s="37"/>
      <c r="AS290" s="37"/>
      <c r="AT290" s="37"/>
      <c r="AU290" s="37"/>
    </row>
    <row r="291" spans="1:47">
      <c r="A291" s="265">
        <v>44281</v>
      </c>
      <c r="B291" s="278" t="s">
        <v>281</v>
      </c>
      <c r="C291" s="37">
        <v>882095983</v>
      </c>
      <c r="D291" s="517" t="s">
        <v>5879</v>
      </c>
      <c r="E291" s="278" t="s">
        <v>139</v>
      </c>
      <c r="F291" s="278" t="s">
        <v>140</v>
      </c>
      <c r="G291" s="278" t="s">
        <v>140</v>
      </c>
      <c r="H291" s="278" t="s">
        <v>181</v>
      </c>
      <c r="I291" s="37"/>
      <c r="J291" s="265">
        <v>44284</v>
      </c>
      <c r="K291" s="37"/>
      <c r="L291" s="37"/>
      <c r="M291" s="278" t="s">
        <v>181</v>
      </c>
      <c r="N291" s="37">
        <v>864.96</v>
      </c>
      <c r="O291" s="37"/>
      <c r="P291" s="505">
        <v>44281</v>
      </c>
      <c r="Q291" s="37"/>
      <c r="R291" s="37"/>
      <c r="S291" s="37"/>
      <c r="T291" s="37"/>
      <c r="U291" s="37"/>
      <c r="V291" s="37"/>
      <c r="W291" s="37"/>
      <c r="X291" s="37"/>
      <c r="Y291" s="37"/>
      <c r="Z291" s="506"/>
      <c r="AA291" s="37"/>
      <c r="AB291" s="37"/>
      <c r="AC291" s="37"/>
      <c r="AD291" s="37"/>
      <c r="AE291" s="37"/>
      <c r="AF291" s="37"/>
      <c r="AG291" s="37"/>
      <c r="AH291" s="37"/>
      <c r="AI291" s="37"/>
      <c r="AJ291" s="37"/>
      <c r="AK291" s="37"/>
      <c r="AL291" s="37"/>
      <c r="AM291" s="37"/>
      <c r="AN291" s="37"/>
      <c r="AO291" s="37"/>
      <c r="AP291" s="37"/>
      <c r="AQ291" s="37"/>
      <c r="AR291" s="37"/>
      <c r="AS291" s="37"/>
      <c r="AT291" s="37"/>
      <c r="AU291" s="37"/>
    </row>
    <row r="292" spans="1:47">
      <c r="A292" s="265">
        <v>44272</v>
      </c>
      <c r="B292" s="278" t="s">
        <v>156</v>
      </c>
      <c r="C292" s="37">
        <v>882091475</v>
      </c>
      <c r="D292" s="510" t="s">
        <v>5880</v>
      </c>
      <c r="E292" s="278" t="s">
        <v>139</v>
      </c>
      <c r="F292" s="278" t="s">
        <v>140</v>
      </c>
      <c r="G292" s="278" t="s">
        <v>140</v>
      </c>
      <c r="H292" s="278"/>
      <c r="I292" s="37"/>
      <c r="J292" s="265">
        <v>44272</v>
      </c>
      <c r="K292" s="37"/>
      <c r="L292" s="37"/>
      <c r="M292" s="278" t="s">
        <v>142</v>
      </c>
      <c r="N292" s="37">
        <v>1092.4000000000001</v>
      </c>
      <c r="O292" s="37"/>
      <c r="P292" s="505">
        <v>44270</v>
      </c>
      <c r="Q292" s="37"/>
      <c r="R292" s="37"/>
      <c r="S292" s="37"/>
      <c r="T292" s="37"/>
      <c r="U292" s="37"/>
      <c r="V292" s="37"/>
      <c r="W292" s="37"/>
      <c r="X292" s="37"/>
      <c r="Y292" s="37"/>
      <c r="Z292" s="506"/>
      <c r="AA292" s="37"/>
      <c r="AB292" s="37"/>
      <c r="AC292" s="37"/>
      <c r="AD292" s="37"/>
      <c r="AE292" s="37"/>
      <c r="AF292" s="37"/>
      <c r="AG292" s="37"/>
      <c r="AH292" s="37"/>
      <c r="AI292" s="37"/>
      <c r="AJ292" s="37"/>
      <c r="AK292" s="37"/>
      <c r="AL292" s="37"/>
      <c r="AM292" s="37"/>
      <c r="AN292" s="37"/>
      <c r="AO292" s="37"/>
      <c r="AP292" s="37"/>
      <c r="AQ292" s="37"/>
      <c r="AR292" s="37"/>
      <c r="AS292" s="37"/>
      <c r="AT292" s="37"/>
      <c r="AU292" s="37"/>
    </row>
    <row r="293" spans="1:47">
      <c r="A293" s="265">
        <v>44277</v>
      </c>
      <c r="B293" s="278" t="s">
        <v>281</v>
      </c>
      <c r="C293" s="37">
        <v>882089633</v>
      </c>
      <c r="D293" s="517" t="s">
        <v>5881</v>
      </c>
      <c r="E293" s="278" t="s">
        <v>139</v>
      </c>
      <c r="F293" s="278" t="s">
        <v>140</v>
      </c>
      <c r="G293" s="278" t="s">
        <v>140</v>
      </c>
      <c r="H293" s="278" t="s">
        <v>168</v>
      </c>
      <c r="I293" s="37"/>
      <c r="J293" s="265">
        <v>44277</v>
      </c>
      <c r="K293" s="37"/>
      <c r="L293" s="37"/>
      <c r="M293" s="278" t="s">
        <v>168</v>
      </c>
      <c r="N293" s="37">
        <v>420</v>
      </c>
      <c r="O293" s="37"/>
      <c r="P293" s="505">
        <v>44275</v>
      </c>
      <c r="Q293" s="37"/>
      <c r="R293" s="37"/>
      <c r="S293" s="37"/>
      <c r="T293" s="37"/>
      <c r="U293" s="37"/>
      <c r="V293" s="37"/>
      <c r="W293" s="37"/>
      <c r="X293" s="37"/>
      <c r="Y293" s="37"/>
      <c r="Z293" s="506"/>
      <c r="AA293" s="37"/>
      <c r="AB293" s="37"/>
      <c r="AC293" s="37"/>
      <c r="AD293" s="37"/>
      <c r="AE293" s="37"/>
      <c r="AF293" s="37"/>
      <c r="AG293" s="37"/>
      <c r="AH293" s="37"/>
      <c r="AI293" s="37"/>
      <c r="AJ293" s="37"/>
      <c r="AK293" s="37"/>
      <c r="AL293" s="37"/>
      <c r="AM293" s="37"/>
      <c r="AN293" s="37"/>
      <c r="AO293" s="37"/>
      <c r="AP293" s="37"/>
      <c r="AQ293" s="37"/>
      <c r="AR293" s="37"/>
      <c r="AS293" s="37"/>
      <c r="AT293" s="37"/>
      <c r="AU293" s="37"/>
    </row>
    <row r="294" spans="1:47">
      <c r="A294" s="265">
        <v>44265</v>
      </c>
      <c r="B294" s="278" t="s">
        <v>194</v>
      </c>
      <c r="C294" s="525">
        <v>882085360</v>
      </c>
      <c r="D294" s="504" t="s">
        <v>5882</v>
      </c>
      <c r="E294" s="278" t="s">
        <v>139</v>
      </c>
      <c r="F294" s="278" t="s">
        <v>140</v>
      </c>
      <c r="G294" s="278" t="s">
        <v>147</v>
      </c>
      <c r="H294" s="278" t="s">
        <v>142</v>
      </c>
      <c r="I294" s="37"/>
      <c r="J294" s="265">
        <v>44265</v>
      </c>
      <c r="K294" s="37"/>
      <c r="L294" s="37"/>
      <c r="M294" s="278" t="s">
        <v>142</v>
      </c>
      <c r="N294" s="37">
        <v>2138.4</v>
      </c>
      <c r="O294" s="37"/>
      <c r="P294" s="265">
        <v>44265</v>
      </c>
      <c r="Q294" s="37"/>
      <c r="R294" s="37"/>
      <c r="S294" s="37"/>
      <c r="T294" s="37"/>
      <c r="U294" s="37"/>
      <c r="V294" s="37"/>
      <c r="W294" s="37"/>
      <c r="X294" s="37"/>
      <c r="Y294" s="37"/>
      <c r="Z294" s="506"/>
      <c r="AA294" s="37"/>
      <c r="AB294" s="37"/>
      <c r="AC294" s="37"/>
      <c r="AD294" s="37"/>
      <c r="AE294" s="37"/>
      <c r="AF294" s="37"/>
      <c r="AG294" s="37"/>
      <c r="AH294" s="37"/>
      <c r="AI294" s="37"/>
      <c r="AJ294" s="37"/>
      <c r="AK294" s="37"/>
      <c r="AL294" s="37"/>
      <c r="AM294" s="37"/>
      <c r="AN294" s="37"/>
      <c r="AO294" s="37"/>
      <c r="AP294" s="37"/>
      <c r="AQ294" s="37"/>
      <c r="AR294" s="37"/>
      <c r="AS294" s="37"/>
      <c r="AT294" s="37"/>
      <c r="AU294" s="37"/>
    </row>
    <row r="295" spans="1:47">
      <c r="A295" s="265">
        <v>44266</v>
      </c>
      <c r="B295" s="278" t="s">
        <v>194</v>
      </c>
      <c r="C295" s="521">
        <v>882085360</v>
      </c>
      <c r="D295" s="522" t="s">
        <v>5882</v>
      </c>
      <c r="E295" s="278" t="s">
        <v>139</v>
      </c>
      <c r="F295" s="278" t="s">
        <v>140</v>
      </c>
      <c r="G295" s="278" t="s">
        <v>140</v>
      </c>
      <c r="H295" s="278" t="s">
        <v>142</v>
      </c>
      <c r="I295" s="37"/>
      <c r="J295" s="265">
        <v>44266</v>
      </c>
      <c r="K295" s="37"/>
      <c r="L295" s="37"/>
      <c r="M295" s="278" t="s">
        <v>142</v>
      </c>
      <c r="N295" s="37">
        <v>49.94</v>
      </c>
      <c r="O295" s="37"/>
      <c r="P295" s="505">
        <v>44265</v>
      </c>
      <c r="Q295" s="37"/>
      <c r="R295" s="37"/>
      <c r="S295" s="37"/>
      <c r="T295" s="37"/>
      <c r="U295" s="37"/>
      <c r="V295" s="37"/>
      <c r="W295" s="37"/>
      <c r="X295" s="37"/>
      <c r="Y295" s="37"/>
      <c r="Z295" s="506"/>
      <c r="AA295" s="37"/>
      <c r="AB295" s="37"/>
      <c r="AC295" s="37"/>
      <c r="AD295" s="37"/>
      <c r="AE295" s="37"/>
      <c r="AF295" s="37"/>
      <c r="AG295" s="37"/>
      <c r="AH295" s="37"/>
      <c r="AI295" s="37"/>
      <c r="AJ295" s="37"/>
      <c r="AK295" s="37"/>
      <c r="AL295" s="37"/>
      <c r="AM295" s="37"/>
      <c r="AN295" s="37"/>
      <c r="AO295" s="37"/>
      <c r="AP295" s="37"/>
      <c r="AQ295" s="37"/>
      <c r="AR295" s="37"/>
      <c r="AS295" s="37"/>
      <c r="AT295" s="37"/>
      <c r="AU295" s="37"/>
    </row>
    <row r="296" spans="1:47">
      <c r="A296" s="265">
        <v>44263</v>
      </c>
      <c r="B296" s="278" t="s">
        <v>5592</v>
      </c>
      <c r="C296" s="37">
        <v>882077160</v>
      </c>
      <c r="D296" s="504" t="s">
        <v>5883</v>
      </c>
      <c r="E296" s="278" t="s">
        <v>139</v>
      </c>
      <c r="F296" s="278" t="s">
        <v>140</v>
      </c>
      <c r="G296" s="278" t="s">
        <v>140</v>
      </c>
      <c r="H296" s="278" t="s">
        <v>142</v>
      </c>
      <c r="I296" s="37"/>
      <c r="J296" s="265">
        <v>44263</v>
      </c>
      <c r="K296" s="37"/>
      <c r="L296" s="37"/>
      <c r="M296" s="278" t="s">
        <v>142</v>
      </c>
      <c r="N296" s="37">
        <v>21300</v>
      </c>
      <c r="O296" s="37"/>
      <c r="P296" s="505">
        <v>44256</v>
      </c>
      <c r="Q296" s="37"/>
      <c r="R296" s="37"/>
      <c r="S296" s="37"/>
      <c r="T296" s="37"/>
      <c r="U296" s="37"/>
      <c r="V296" s="37"/>
      <c r="W296" s="37"/>
      <c r="X296" s="37"/>
      <c r="Y296" s="37"/>
      <c r="Z296" s="506"/>
      <c r="AA296" s="37"/>
      <c r="AB296" s="37"/>
      <c r="AC296" s="37"/>
      <c r="AD296" s="37"/>
      <c r="AE296" s="37"/>
      <c r="AF296" s="37"/>
      <c r="AG296" s="37"/>
      <c r="AH296" s="37"/>
      <c r="AI296" s="37"/>
      <c r="AJ296" s="37"/>
      <c r="AK296" s="37"/>
      <c r="AL296" s="37"/>
      <c r="AM296" s="37"/>
      <c r="AN296" s="37"/>
      <c r="AO296" s="37"/>
      <c r="AP296" s="37"/>
      <c r="AQ296" s="37"/>
      <c r="AR296" s="37"/>
      <c r="AS296" s="37"/>
      <c r="AT296" s="37"/>
      <c r="AU296" s="37"/>
    </row>
    <row r="297" spans="1:47">
      <c r="A297" s="265">
        <v>44258</v>
      </c>
      <c r="B297" s="278" t="s">
        <v>138</v>
      </c>
      <c r="C297" s="37">
        <v>882013586</v>
      </c>
      <c r="D297" s="504" t="s">
        <v>5884</v>
      </c>
      <c r="E297" s="278" t="s">
        <v>139</v>
      </c>
      <c r="F297" s="278" t="s">
        <v>140</v>
      </c>
      <c r="G297" s="278" t="s">
        <v>140</v>
      </c>
      <c r="H297" s="278" t="s">
        <v>148</v>
      </c>
      <c r="I297" s="265">
        <v>44258</v>
      </c>
      <c r="J297" s="265">
        <v>44258</v>
      </c>
      <c r="K297" s="37"/>
      <c r="L297" s="37"/>
      <c r="M297" s="278" t="s">
        <v>148</v>
      </c>
      <c r="N297" s="37">
        <v>141</v>
      </c>
      <c r="O297" s="37"/>
      <c r="P297" s="265">
        <v>44258</v>
      </c>
      <c r="Q297" s="278"/>
      <c r="R297" s="37"/>
      <c r="S297" s="37"/>
      <c r="T297" s="37"/>
      <c r="U297" s="37"/>
      <c r="V297" s="37"/>
      <c r="W297" s="37"/>
      <c r="X297" s="37"/>
      <c r="Y297" s="37"/>
      <c r="Z297" s="506"/>
      <c r="AA297" s="37"/>
      <c r="AB297" s="37"/>
      <c r="AC297" s="37"/>
      <c r="AD297" s="37"/>
      <c r="AE297" s="37"/>
      <c r="AF297" s="37"/>
      <c r="AG297" s="37"/>
      <c r="AH297" s="37"/>
      <c r="AI297" s="37"/>
      <c r="AJ297" s="37"/>
      <c r="AK297" s="37"/>
      <c r="AL297" s="37"/>
      <c r="AM297" s="37"/>
      <c r="AN297" s="37"/>
      <c r="AO297" s="37"/>
      <c r="AP297" s="37"/>
      <c r="AQ297" s="37"/>
      <c r="AR297" s="37"/>
      <c r="AS297" s="37"/>
      <c r="AT297" s="37"/>
      <c r="AU297" s="37"/>
    </row>
    <row r="298" spans="1:47">
      <c r="A298" s="265">
        <v>44263</v>
      </c>
      <c r="B298" s="278" t="s">
        <v>156</v>
      </c>
      <c r="C298" s="37">
        <v>882216023</v>
      </c>
      <c r="D298" s="517" t="s">
        <v>5268</v>
      </c>
      <c r="E298" s="278" t="s">
        <v>152</v>
      </c>
      <c r="F298" s="278" t="s">
        <v>140</v>
      </c>
      <c r="G298" s="278" t="s">
        <v>140</v>
      </c>
      <c r="H298" s="278" t="s">
        <v>142</v>
      </c>
      <c r="I298" s="265">
        <v>44263</v>
      </c>
      <c r="J298" s="265">
        <v>44263</v>
      </c>
      <c r="K298" s="37"/>
      <c r="L298" s="37"/>
      <c r="M298" s="278" t="s">
        <v>142</v>
      </c>
      <c r="N298" s="37">
        <v>1900</v>
      </c>
      <c r="O298" s="37"/>
      <c r="P298" s="265">
        <v>44262</v>
      </c>
      <c r="Q298" s="37"/>
      <c r="R298" s="37"/>
      <c r="S298" s="37"/>
      <c r="T298" s="37"/>
      <c r="U298" s="37"/>
      <c r="V298" s="37"/>
      <c r="W298" s="37"/>
      <c r="X298" s="37"/>
      <c r="Y298" s="37"/>
      <c r="Z298" s="506"/>
      <c r="AA298" s="37"/>
      <c r="AB298" s="37"/>
      <c r="AC298" s="37"/>
      <c r="AD298" s="37"/>
      <c r="AE298" s="37"/>
      <c r="AF298" s="37"/>
      <c r="AG298" s="37"/>
      <c r="AH298" s="37"/>
      <c r="AI298" s="37"/>
      <c r="AJ298" s="37"/>
      <c r="AK298" s="37"/>
      <c r="AL298" s="37"/>
      <c r="AM298" s="37"/>
      <c r="AN298" s="37"/>
      <c r="AO298" s="37"/>
      <c r="AP298" s="37"/>
      <c r="AQ298" s="37"/>
      <c r="AR298" s="37"/>
      <c r="AS298" s="37"/>
      <c r="AT298" s="37"/>
      <c r="AU298" s="37"/>
    </row>
    <row r="299" spans="1:47">
      <c r="A299" s="265">
        <v>44259</v>
      </c>
      <c r="B299" s="278" t="s">
        <v>156</v>
      </c>
      <c r="C299" s="37">
        <v>882216023</v>
      </c>
      <c r="D299" s="517" t="s">
        <v>5268</v>
      </c>
      <c r="E299" s="278" t="s">
        <v>152</v>
      </c>
      <c r="F299" s="278" t="s">
        <v>140</v>
      </c>
      <c r="G299" s="278" t="s">
        <v>140</v>
      </c>
      <c r="H299" s="278" t="s">
        <v>142</v>
      </c>
      <c r="I299" s="265">
        <v>44259</v>
      </c>
      <c r="J299" s="265">
        <v>44259</v>
      </c>
      <c r="K299" s="37"/>
      <c r="L299" s="37"/>
      <c r="M299" s="278" t="s">
        <v>142</v>
      </c>
      <c r="N299" s="37">
        <v>839.4</v>
      </c>
      <c r="O299" s="37"/>
      <c r="P299" s="265">
        <v>44257</v>
      </c>
      <c r="Q299" s="37"/>
      <c r="R299" s="37"/>
      <c r="S299" s="37"/>
      <c r="T299" s="37"/>
      <c r="U299" s="37"/>
      <c r="V299" s="37"/>
      <c r="W299" s="37"/>
      <c r="X299" s="37"/>
      <c r="Y299" s="37"/>
      <c r="Z299" s="506"/>
      <c r="AA299" s="37"/>
      <c r="AB299" s="37"/>
      <c r="AC299" s="37"/>
      <c r="AD299" s="37"/>
      <c r="AE299" s="37"/>
      <c r="AF299" s="37"/>
      <c r="AG299" s="37"/>
      <c r="AH299" s="37"/>
      <c r="AI299" s="37"/>
      <c r="AJ299" s="37"/>
      <c r="AK299" s="37"/>
      <c r="AL299" s="37"/>
      <c r="AM299" s="37"/>
      <c r="AN299" s="37"/>
      <c r="AO299" s="37"/>
      <c r="AP299" s="37"/>
      <c r="AQ299" s="37"/>
      <c r="AR299" s="37"/>
      <c r="AS299" s="37"/>
      <c r="AT299" s="37"/>
      <c r="AU299" s="37"/>
    </row>
    <row r="300" spans="1:47">
      <c r="A300" s="265">
        <v>44259</v>
      </c>
      <c r="B300" s="278" t="s">
        <v>154</v>
      </c>
      <c r="C300" s="37">
        <v>882037502</v>
      </c>
      <c r="D300" s="504" t="s">
        <v>5885</v>
      </c>
      <c r="E300" s="278" t="s">
        <v>139</v>
      </c>
      <c r="F300" s="278" t="s">
        <v>147</v>
      </c>
      <c r="G300" s="278" t="s">
        <v>147</v>
      </c>
      <c r="H300" s="37"/>
      <c r="I300" s="265">
        <v>44259</v>
      </c>
      <c r="J300" s="265">
        <v>44259</v>
      </c>
      <c r="K300" s="37"/>
      <c r="L300" s="37"/>
      <c r="M300" s="278" t="s">
        <v>5717</v>
      </c>
      <c r="N300" s="37">
        <v>840.6</v>
      </c>
      <c r="O300" s="37"/>
      <c r="P300" s="265">
        <v>44259</v>
      </c>
      <c r="Q300" s="37"/>
      <c r="R300" s="37"/>
      <c r="S300" s="37"/>
      <c r="T300" s="37"/>
      <c r="U300" s="37"/>
      <c r="V300" s="37"/>
      <c r="W300" s="37"/>
      <c r="X300" s="37"/>
      <c r="Y300" s="37"/>
      <c r="Z300" s="506"/>
      <c r="AA300" s="37"/>
      <c r="AB300" s="37"/>
      <c r="AC300" s="37"/>
      <c r="AD300" s="37"/>
      <c r="AE300" s="37"/>
      <c r="AF300" s="37"/>
      <c r="AG300" s="37"/>
      <c r="AH300" s="37"/>
      <c r="AI300" s="37"/>
      <c r="AJ300" s="37"/>
      <c r="AK300" s="37"/>
      <c r="AL300" s="37"/>
      <c r="AM300" s="37"/>
      <c r="AN300" s="37"/>
      <c r="AO300" s="37"/>
      <c r="AP300" s="37"/>
      <c r="AQ300" s="37"/>
      <c r="AR300" s="37"/>
      <c r="AS300" s="37"/>
      <c r="AT300" s="37"/>
      <c r="AU300" s="37"/>
    </row>
    <row r="301" spans="1:47">
      <c r="A301" s="265">
        <v>44259</v>
      </c>
      <c r="B301" s="278" t="s">
        <v>154</v>
      </c>
      <c r="C301" s="37">
        <v>882037502</v>
      </c>
      <c r="D301" s="504" t="s">
        <v>5885</v>
      </c>
      <c r="E301" s="278" t="s">
        <v>139</v>
      </c>
      <c r="F301" s="278" t="s">
        <v>140</v>
      </c>
      <c r="G301" s="278" t="s">
        <v>140</v>
      </c>
      <c r="H301" s="37"/>
      <c r="I301" s="265">
        <v>44259</v>
      </c>
      <c r="J301" s="265">
        <v>44259</v>
      </c>
      <c r="K301" s="37"/>
      <c r="L301" s="37"/>
      <c r="M301" s="278" t="s">
        <v>168</v>
      </c>
      <c r="N301" s="37">
        <v>45</v>
      </c>
      <c r="O301" s="37"/>
      <c r="P301" s="265">
        <v>44259</v>
      </c>
      <c r="Q301" s="37"/>
      <c r="R301" s="37"/>
      <c r="S301" s="37"/>
      <c r="T301" s="37"/>
      <c r="U301" s="37"/>
      <c r="V301" s="37"/>
      <c r="W301" s="37"/>
      <c r="X301" s="37"/>
      <c r="Y301" s="37"/>
      <c r="Z301" s="506"/>
      <c r="AA301" s="37"/>
      <c r="AB301" s="37"/>
      <c r="AC301" s="37"/>
      <c r="AD301" s="37"/>
      <c r="AE301" s="37"/>
      <c r="AF301" s="37"/>
      <c r="AG301" s="37"/>
      <c r="AH301" s="37"/>
      <c r="AI301" s="37"/>
      <c r="AJ301" s="37"/>
      <c r="AK301" s="37"/>
      <c r="AL301" s="37"/>
      <c r="AM301" s="37"/>
      <c r="AN301" s="37"/>
      <c r="AO301" s="37"/>
      <c r="AP301" s="37"/>
      <c r="AQ301" s="37"/>
      <c r="AR301" s="37"/>
      <c r="AS301" s="37"/>
      <c r="AT301" s="37"/>
      <c r="AU301" s="37"/>
    </row>
    <row r="302" spans="1:47">
      <c r="A302" s="265">
        <v>44294</v>
      </c>
      <c r="B302" s="278" t="s">
        <v>5491</v>
      </c>
      <c r="C302" s="76">
        <v>882025113</v>
      </c>
      <c r="D302" s="510" t="s">
        <v>5886</v>
      </c>
      <c r="E302" s="278" t="s">
        <v>139</v>
      </c>
      <c r="F302" s="278" t="s">
        <v>147</v>
      </c>
      <c r="G302" s="278" t="s">
        <v>147</v>
      </c>
      <c r="H302" s="278" t="s">
        <v>142</v>
      </c>
      <c r="I302" s="37"/>
      <c r="J302" s="265">
        <v>44285</v>
      </c>
      <c r="K302" s="37"/>
      <c r="L302" s="37"/>
      <c r="M302" s="278" t="s">
        <v>142</v>
      </c>
      <c r="N302" s="37">
        <v>1601</v>
      </c>
      <c r="O302" s="37"/>
      <c r="P302" s="505">
        <v>44285</v>
      </c>
      <c r="Q302" s="37"/>
      <c r="R302" s="37"/>
      <c r="S302" s="37"/>
      <c r="T302" s="37"/>
      <c r="U302" s="37"/>
      <c r="V302" s="37"/>
      <c r="W302" s="37"/>
      <c r="X302" s="37"/>
      <c r="Y302" s="37"/>
      <c r="Z302" s="506"/>
      <c r="AA302" s="37"/>
      <c r="AB302" s="37"/>
      <c r="AC302" s="37"/>
      <c r="AD302" s="37"/>
      <c r="AE302" s="37"/>
      <c r="AF302" s="37"/>
      <c r="AG302" s="37"/>
      <c r="AH302" s="37"/>
      <c r="AI302" s="37"/>
      <c r="AJ302" s="37"/>
      <c r="AK302" s="37"/>
      <c r="AL302" s="37"/>
      <c r="AM302" s="37"/>
      <c r="AN302" s="37"/>
      <c r="AO302" s="37"/>
      <c r="AP302" s="37"/>
      <c r="AQ302" s="37"/>
      <c r="AR302" s="37"/>
      <c r="AS302" s="37"/>
      <c r="AT302" s="37"/>
      <c r="AU302" s="37"/>
    </row>
    <row r="303" spans="1:47">
      <c r="A303" s="265">
        <v>44258</v>
      </c>
      <c r="B303" s="278" t="s">
        <v>175</v>
      </c>
      <c r="C303" s="37">
        <v>881778134</v>
      </c>
      <c r="D303" s="504" t="s">
        <v>5887</v>
      </c>
      <c r="E303" s="278" t="s">
        <v>139</v>
      </c>
      <c r="F303" s="278" t="s">
        <v>140</v>
      </c>
      <c r="G303" s="278" t="s">
        <v>140</v>
      </c>
      <c r="H303" s="278" t="s">
        <v>294</v>
      </c>
      <c r="I303" s="265">
        <v>44258</v>
      </c>
      <c r="J303" s="265">
        <v>44258</v>
      </c>
      <c r="K303" s="37"/>
      <c r="L303" s="37"/>
      <c r="M303" s="278" t="s">
        <v>294</v>
      </c>
      <c r="N303" s="37">
        <v>3</v>
      </c>
      <c r="O303" s="37"/>
      <c r="P303" s="265">
        <v>44256</v>
      </c>
      <c r="Q303" s="278"/>
      <c r="R303" s="37"/>
      <c r="S303" s="37"/>
      <c r="T303" s="37"/>
      <c r="U303" s="37"/>
      <c r="V303" s="37"/>
      <c r="W303" s="37"/>
      <c r="X303" s="37"/>
      <c r="Y303" s="37"/>
      <c r="Z303" s="506"/>
      <c r="AA303" s="37"/>
      <c r="AB303" s="37"/>
      <c r="AC303" s="37"/>
      <c r="AD303" s="37"/>
      <c r="AE303" s="37"/>
      <c r="AF303" s="37"/>
      <c r="AG303" s="37"/>
      <c r="AH303" s="37"/>
      <c r="AI303" s="37"/>
      <c r="AJ303" s="37"/>
      <c r="AK303" s="37"/>
      <c r="AL303" s="37"/>
      <c r="AM303" s="37"/>
      <c r="AN303" s="37"/>
      <c r="AO303" s="37"/>
      <c r="AP303" s="37"/>
      <c r="AQ303" s="37"/>
      <c r="AR303" s="37"/>
      <c r="AS303" s="37"/>
      <c r="AT303" s="37"/>
      <c r="AU303" s="37"/>
    </row>
    <row r="304" spans="1:47">
      <c r="A304" s="265">
        <v>44258</v>
      </c>
      <c r="B304" s="278" t="s">
        <v>138</v>
      </c>
      <c r="C304" s="37">
        <v>882007172</v>
      </c>
      <c r="D304" s="504" t="s">
        <v>5888</v>
      </c>
      <c r="E304" s="278" t="s">
        <v>139</v>
      </c>
      <c r="F304" s="278" t="s">
        <v>140</v>
      </c>
      <c r="G304" s="278" t="s">
        <v>140</v>
      </c>
      <c r="H304" s="278" t="s">
        <v>142</v>
      </c>
      <c r="I304" s="265">
        <v>44258</v>
      </c>
      <c r="J304" s="265">
        <v>44258</v>
      </c>
      <c r="K304" s="37"/>
      <c r="L304" s="37"/>
      <c r="M304" s="278" t="s">
        <v>142</v>
      </c>
      <c r="N304" s="37">
        <v>211.5</v>
      </c>
      <c r="O304" s="37"/>
      <c r="P304" s="265">
        <v>44258</v>
      </c>
      <c r="Q304" s="278"/>
      <c r="R304" s="37"/>
      <c r="S304" s="37"/>
      <c r="T304" s="37"/>
      <c r="U304" s="37"/>
      <c r="V304" s="37"/>
      <c r="W304" s="37"/>
      <c r="X304" s="37"/>
      <c r="Y304" s="37"/>
      <c r="Z304" s="506"/>
      <c r="AA304" s="37"/>
      <c r="AB304" s="37"/>
      <c r="AC304" s="37"/>
      <c r="AD304" s="37"/>
      <c r="AE304" s="37"/>
      <c r="AF304" s="37"/>
      <c r="AG304" s="37"/>
      <c r="AH304" s="37"/>
      <c r="AI304" s="37"/>
      <c r="AJ304" s="37"/>
      <c r="AK304" s="37"/>
      <c r="AL304" s="37"/>
      <c r="AM304" s="37"/>
      <c r="AN304" s="37"/>
      <c r="AO304" s="37"/>
      <c r="AP304" s="37"/>
      <c r="AQ304" s="37"/>
      <c r="AR304" s="37"/>
      <c r="AS304" s="37"/>
      <c r="AT304" s="37"/>
      <c r="AU304" s="37"/>
    </row>
    <row r="305" spans="1:47">
      <c r="A305" s="265">
        <v>44270</v>
      </c>
      <c r="B305" s="278" t="s">
        <v>281</v>
      </c>
      <c r="C305" s="37">
        <v>882382666</v>
      </c>
      <c r="D305" s="517" t="s">
        <v>5889</v>
      </c>
      <c r="E305" s="278" t="s">
        <v>139</v>
      </c>
      <c r="F305" s="278" t="s">
        <v>140</v>
      </c>
      <c r="G305" s="278" t="s">
        <v>140</v>
      </c>
      <c r="H305" s="278" t="s">
        <v>573</v>
      </c>
      <c r="I305" s="37"/>
      <c r="J305" s="265">
        <v>44270</v>
      </c>
      <c r="K305" s="37"/>
      <c r="L305" s="37"/>
      <c r="M305" s="278" t="s">
        <v>573</v>
      </c>
      <c r="N305" s="37">
        <v>19.899999999999999</v>
      </c>
      <c r="O305" s="37"/>
      <c r="P305" s="505">
        <v>44267</v>
      </c>
      <c r="Q305" s="37"/>
      <c r="R305" s="37"/>
      <c r="S305" s="37"/>
      <c r="T305" s="37"/>
      <c r="U305" s="37"/>
      <c r="V305" s="37"/>
      <c r="W305" s="37"/>
      <c r="X305" s="37"/>
      <c r="Y305" s="37"/>
      <c r="Z305" s="506"/>
      <c r="AA305" s="37"/>
      <c r="AB305" s="37"/>
      <c r="AC305" s="37"/>
      <c r="AD305" s="37"/>
      <c r="AE305" s="37"/>
      <c r="AF305" s="37"/>
      <c r="AG305" s="37"/>
      <c r="AH305" s="37"/>
      <c r="AI305" s="37"/>
      <c r="AJ305" s="37"/>
      <c r="AK305" s="37"/>
      <c r="AL305" s="37"/>
      <c r="AM305" s="37"/>
      <c r="AN305" s="37"/>
      <c r="AO305" s="37"/>
      <c r="AP305" s="37"/>
      <c r="AQ305" s="37"/>
      <c r="AR305" s="37"/>
      <c r="AS305" s="37"/>
      <c r="AT305" s="37"/>
      <c r="AU305" s="37"/>
    </row>
    <row r="306" spans="1:47">
      <c r="A306" s="265">
        <v>44277</v>
      </c>
      <c r="B306" s="278" t="s">
        <v>178</v>
      </c>
      <c r="C306" s="37">
        <v>881684859</v>
      </c>
      <c r="D306" s="504" t="s">
        <v>5890</v>
      </c>
      <c r="E306" s="278" t="s">
        <v>139</v>
      </c>
      <c r="F306" s="278" t="s">
        <v>147</v>
      </c>
      <c r="G306" s="278" t="s">
        <v>147</v>
      </c>
      <c r="H306" s="278" t="s">
        <v>142</v>
      </c>
      <c r="I306" s="37"/>
      <c r="J306" s="265">
        <v>44277</v>
      </c>
      <c r="K306" s="37"/>
      <c r="L306" s="37"/>
      <c r="M306" s="278" t="s">
        <v>142</v>
      </c>
      <c r="N306" s="37">
        <v>66438.84</v>
      </c>
      <c r="O306" s="37"/>
      <c r="P306" s="505">
        <v>44277</v>
      </c>
      <c r="Q306" s="37"/>
      <c r="R306" s="37"/>
      <c r="S306" s="37"/>
      <c r="T306" s="37"/>
      <c r="U306" s="37"/>
      <c r="V306" s="37"/>
      <c r="W306" s="37"/>
      <c r="X306" s="37"/>
      <c r="Y306" s="37"/>
      <c r="Z306" s="506"/>
      <c r="AA306" s="37"/>
      <c r="AB306" s="37"/>
      <c r="AC306" s="37"/>
      <c r="AD306" s="37"/>
      <c r="AE306" s="37"/>
      <c r="AF306" s="37"/>
      <c r="AG306" s="37"/>
      <c r="AH306" s="37"/>
      <c r="AI306" s="37"/>
      <c r="AJ306" s="37"/>
      <c r="AK306" s="37"/>
      <c r="AL306" s="37"/>
      <c r="AM306" s="37"/>
      <c r="AN306" s="37"/>
      <c r="AO306" s="37"/>
      <c r="AP306" s="37"/>
      <c r="AQ306" s="37"/>
      <c r="AR306" s="37"/>
      <c r="AS306" s="37"/>
      <c r="AT306" s="37"/>
      <c r="AU306" s="37"/>
    </row>
    <row r="307" spans="1:47">
      <c r="A307" s="265">
        <v>44278</v>
      </c>
      <c r="B307" s="278" t="s">
        <v>178</v>
      </c>
      <c r="C307" s="37">
        <v>881684859</v>
      </c>
      <c r="D307" s="504" t="s">
        <v>5890</v>
      </c>
      <c r="E307" s="278" t="s">
        <v>139</v>
      </c>
      <c r="F307" s="278" t="s">
        <v>140</v>
      </c>
      <c r="G307" s="278" t="s">
        <v>140</v>
      </c>
      <c r="H307" s="278" t="s">
        <v>142</v>
      </c>
      <c r="I307" s="37"/>
      <c r="J307" s="265">
        <v>44278</v>
      </c>
      <c r="K307" s="37"/>
      <c r="L307" s="37"/>
      <c r="M307" s="278" t="s">
        <v>142</v>
      </c>
      <c r="N307" s="37">
        <v>25839.86</v>
      </c>
      <c r="O307" s="37"/>
      <c r="P307" s="505">
        <v>44278</v>
      </c>
      <c r="Q307" s="37"/>
      <c r="R307" s="37"/>
      <c r="S307" s="37"/>
      <c r="T307" s="37"/>
      <c r="U307" s="37"/>
      <c r="V307" s="37"/>
      <c r="W307" s="37"/>
      <c r="X307" s="37"/>
      <c r="Y307" s="37"/>
      <c r="Z307" s="506"/>
      <c r="AA307" s="37"/>
      <c r="AB307" s="37"/>
      <c r="AC307" s="37"/>
      <c r="AD307" s="37"/>
      <c r="AE307" s="37"/>
      <c r="AF307" s="37"/>
      <c r="AG307" s="37"/>
      <c r="AH307" s="37"/>
      <c r="AI307" s="37"/>
      <c r="AJ307" s="37"/>
      <c r="AK307" s="37"/>
      <c r="AL307" s="37"/>
      <c r="AM307" s="37"/>
      <c r="AN307" s="37"/>
      <c r="AO307" s="37"/>
      <c r="AP307" s="37"/>
      <c r="AQ307" s="37"/>
      <c r="AR307" s="37"/>
      <c r="AS307" s="37"/>
      <c r="AT307" s="37"/>
      <c r="AU307" s="37"/>
    </row>
    <row r="308" spans="1:47">
      <c r="A308" s="265">
        <v>44277</v>
      </c>
      <c r="B308" s="278" t="s">
        <v>156</v>
      </c>
      <c r="C308" s="37">
        <v>881996538</v>
      </c>
      <c r="D308" s="510" t="s">
        <v>5891</v>
      </c>
      <c r="E308" s="278" t="s">
        <v>139</v>
      </c>
      <c r="F308" s="278" t="s">
        <v>140</v>
      </c>
      <c r="G308" s="278" t="s">
        <v>140</v>
      </c>
      <c r="H308" s="278" t="s">
        <v>142</v>
      </c>
      <c r="I308" s="37"/>
      <c r="J308" s="265">
        <v>44277</v>
      </c>
      <c r="K308" s="37"/>
      <c r="L308" s="37"/>
      <c r="M308" s="278" t="s">
        <v>5892</v>
      </c>
      <c r="N308" s="37">
        <v>7553.73</v>
      </c>
      <c r="O308" s="37"/>
      <c r="P308" s="505">
        <v>44275</v>
      </c>
      <c r="Q308" s="37"/>
      <c r="R308" s="37"/>
      <c r="S308" s="37"/>
      <c r="T308" s="37"/>
      <c r="U308" s="37"/>
      <c r="V308" s="37"/>
      <c r="W308" s="37"/>
      <c r="X308" s="37"/>
      <c r="Y308" s="37"/>
      <c r="Z308" s="506"/>
      <c r="AA308" s="37"/>
      <c r="AB308" s="37"/>
      <c r="AC308" s="37"/>
      <c r="AD308" s="37"/>
      <c r="AE308" s="37"/>
      <c r="AF308" s="37"/>
      <c r="AG308" s="37"/>
      <c r="AH308" s="37"/>
      <c r="AI308" s="37"/>
      <c r="AJ308" s="37"/>
      <c r="AK308" s="37"/>
      <c r="AL308" s="37"/>
      <c r="AM308" s="37"/>
      <c r="AN308" s="37"/>
      <c r="AO308" s="37"/>
      <c r="AP308" s="37"/>
      <c r="AQ308" s="37"/>
      <c r="AR308" s="37"/>
      <c r="AS308" s="37"/>
      <c r="AT308" s="37"/>
      <c r="AU308" s="37"/>
    </row>
    <row r="309" spans="1:47">
      <c r="A309" s="265">
        <v>44280</v>
      </c>
      <c r="B309" s="278" t="s">
        <v>156</v>
      </c>
      <c r="C309" s="37">
        <v>881996538</v>
      </c>
      <c r="D309" s="510" t="s">
        <v>5891</v>
      </c>
      <c r="E309" s="278" t="s">
        <v>139</v>
      </c>
      <c r="F309" s="278" t="s">
        <v>140</v>
      </c>
      <c r="G309" s="278" t="s">
        <v>140</v>
      </c>
      <c r="H309" s="278" t="s">
        <v>142</v>
      </c>
      <c r="I309" s="37"/>
      <c r="J309" s="265">
        <v>44280</v>
      </c>
      <c r="K309" s="37"/>
      <c r="L309" s="37"/>
      <c r="M309" s="278" t="s">
        <v>142</v>
      </c>
      <c r="N309" s="37">
        <v>370</v>
      </c>
      <c r="O309" s="37"/>
      <c r="P309" s="505">
        <v>44280</v>
      </c>
      <c r="Q309" s="37"/>
      <c r="R309" s="37"/>
      <c r="S309" s="37"/>
      <c r="T309" s="37"/>
      <c r="U309" s="37"/>
      <c r="V309" s="37"/>
      <c r="W309" s="37"/>
      <c r="X309" s="37"/>
      <c r="Y309" s="37"/>
      <c r="Z309" s="506"/>
      <c r="AA309" s="37"/>
      <c r="AB309" s="37"/>
      <c r="AC309" s="37"/>
      <c r="AD309" s="37"/>
      <c r="AE309" s="37"/>
      <c r="AF309" s="37"/>
      <c r="AG309" s="37"/>
      <c r="AH309" s="37"/>
      <c r="AI309" s="37"/>
      <c r="AJ309" s="37"/>
      <c r="AK309" s="37"/>
      <c r="AL309" s="37"/>
      <c r="AM309" s="37"/>
      <c r="AN309" s="37"/>
      <c r="AO309" s="37"/>
      <c r="AP309" s="37"/>
      <c r="AQ309" s="37"/>
      <c r="AR309" s="37"/>
      <c r="AS309" s="37"/>
      <c r="AT309" s="37"/>
      <c r="AU309" s="37"/>
    </row>
    <row r="310" spans="1:47">
      <c r="A310" s="265">
        <v>44257</v>
      </c>
      <c r="B310" s="278" t="s">
        <v>154</v>
      </c>
      <c r="C310" s="37">
        <v>882031647</v>
      </c>
      <c r="D310" s="504" t="s">
        <v>5893</v>
      </c>
      <c r="E310" s="278" t="s">
        <v>139</v>
      </c>
      <c r="F310" s="278" t="s">
        <v>147</v>
      </c>
      <c r="G310" s="278" t="s">
        <v>147</v>
      </c>
      <c r="H310" s="278" t="s">
        <v>142</v>
      </c>
      <c r="I310" s="265">
        <v>44257</v>
      </c>
      <c r="J310" s="265">
        <v>44257</v>
      </c>
      <c r="K310" s="37"/>
      <c r="L310" s="37"/>
      <c r="M310" s="278" t="s">
        <v>142</v>
      </c>
      <c r="N310" s="37">
        <v>1903.2</v>
      </c>
      <c r="O310" s="37"/>
      <c r="P310" s="265">
        <v>44257</v>
      </c>
      <c r="Q310" s="37"/>
      <c r="R310" s="37"/>
      <c r="S310" s="37"/>
      <c r="T310" s="37"/>
      <c r="U310" s="37"/>
      <c r="V310" s="37"/>
      <c r="W310" s="37"/>
      <c r="X310" s="37"/>
      <c r="Y310" s="37"/>
      <c r="Z310" s="506"/>
      <c r="AA310" s="37"/>
      <c r="AB310" s="37"/>
      <c r="AC310" s="37"/>
      <c r="AD310" s="37"/>
      <c r="AE310" s="37"/>
      <c r="AF310" s="37"/>
      <c r="AG310" s="37"/>
      <c r="AH310" s="37"/>
      <c r="AI310" s="37"/>
      <c r="AJ310" s="37"/>
      <c r="AK310" s="37"/>
      <c r="AL310" s="37"/>
      <c r="AM310" s="37"/>
      <c r="AN310" s="37"/>
      <c r="AO310" s="37"/>
      <c r="AP310" s="37"/>
      <c r="AQ310" s="37"/>
      <c r="AR310" s="37"/>
      <c r="AS310" s="37"/>
      <c r="AT310" s="37"/>
      <c r="AU310" s="37"/>
    </row>
    <row r="311" spans="1:47">
      <c r="A311" s="265">
        <v>44270</v>
      </c>
      <c r="B311" s="278" t="s">
        <v>194</v>
      </c>
      <c r="C311" s="37">
        <v>881982429</v>
      </c>
      <c r="D311" s="504" t="s">
        <v>5894</v>
      </c>
      <c r="E311" s="278" t="s">
        <v>139</v>
      </c>
      <c r="F311" s="278" t="s">
        <v>140</v>
      </c>
      <c r="G311" s="278" t="s">
        <v>147</v>
      </c>
      <c r="H311" s="278" t="s">
        <v>142</v>
      </c>
      <c r="I311" s="37"/>
      <c r="J311" s="265">
        <v>44270</v>
      </c>
      <c r="K311" s="37"/>
      <c r="L311" s="37"/>
      <c r="M311" s="278" t="s">
        <v>142</v>
      </c>
      <c r="N311" s="37">
        <v>4195.8</v>
      </c>
      <c r="O311" s="37"/>
      <c r="P311" s="505">
        <v>44270</v>
      </c>
      <c r="Q311" s="37"/>
      <c r="R311" s="37"/>
      <c r="S311" s="37"/>
      <c r="T311" s="37"/>
      <c r="U311" s="37"/>
      <c r="V311" s="37"/>
      <c r="W311" s="37"/>
      <c r="X311" s="37"/>
      <c r="Y311" s="37"/>
      <c r="Z311" s="506"/>
      <c r="AA311" s="37"/>
      <c r="AB311" s="37"/>
      <c r="AC311" s="37"/>
      <c r="AD311" s="37"/>
      <c r="AE311" s="37"/>
      <c r="AF311" s="37"/>
      <c r="AG311" s="37"/>
      <c r="AH311" s="37"/>
      <c r="AI311" s="37"/>
      <c r="AJ311" s="37"/>
      <c r="AK311" s="37"/>
      <c r="AL311" s="37"/>
      <c r="AM311" s="37"/>
      <c r="AN311" s="37"/>
      <c r="AO311" s="37"/>
      <c r="AP311" s="37"/>
      <c r="AQ311" s="37"/>
      <c r="AR311" s="37"/>
      <c r="AS311" s="37"/>
      <c r="AT311" s="37"/>
      <c r="AU311" s="37"/>
    </row>
    <row r="312" spans="1:47">
      <c r="A312" s="265">
        <v>44272</v>
      </c>
      <c r="B312" s="278" t="s">
        <v>146</v>
      </c>
      <c r="C312" s="37">
        <v>881946639</v>
      </c>
      <c r="D312" s="504" t="s">
        <v>2864</v>
      </c>
      <c r="E312" s="278" t="s">
        <v>139</v>
      </c>
      <c r="F312" s="278" t="s">
        <v>140</v>
      </c>
      <c r="G312" s="278" t="s">
        <v>140</v>
      </c>
      <c r="H312" s="278"/>
      <c r="I312" s="37"/>
      <c r="J312" s="505">
        <v>44266</v>
      </c>
      <c r="K312" s="37"/>
      <c r="L312" s="37"/>
      <c r="M312" s="278" t="s">
        <v>163</v>
      </c>
      <c r="N312" s="37">
        <v>2323.7199999999998</v>
      </c>
      <c r="O312" s="278" t="s">
        <v>37</v>
      </c>
      <c r="P312" s="505">
        <v>44266</v>
      </c>
      <c r="Q312" s="37"/>
      <c r="R312" s="37"/>
      <c r="S312" s="37"/>
      <c r="T312" s="37"/>
      <c r="U312" s="37"/>
      <c r="V312" s="37"/>
      <c r="W312" s="37"/>
      <c r="X312" s="37"/>
      <c r="Y312" s="37"/>
      <c r="Z312" s="506"/>
      <c r="AA312" s="37"/>
      <c r="AB312" s="37"/>
      <c r="AC312" s="37"/>
      <c r="AD312" s="37"/>
      <c r="AE312" s="37"/>
      <c r="AF312" s="37"/>
      <c r="AG312" s="37"/>
      <c r="AH312" s="37"/>
      <c r="AI312" s="37"/>
      <c r="AJ312" s="37"/>
      <c r="AK312" s="37"/>
      <c r="AL312" s="37"/>
      <c r="AM312" s="37"/>
      <c r="AN312" s="37"/>
      <c r="AO312" s="37"/>
      <c r="AP312" s="37"/>
      <c r="AQ312" s="37"/>
      <c r="AR312" s="37"/>
      <c r="AS312" s="37"/>
      <c r="AT312" s="37"/>
      <c r="AU312" s="37"/>
    </row>
    <row r="313" spans="1:47">
      <c r="A313" s="265">
        <v>44264</v>
      </c>
      <c r="B313" s="278" t="s">
        <v>194</v>
      </c>
      <c r="C313" s="521">
        <v>881937996</v>
      </c>
      <c r="D313" s="522" t="s">
        <v>5895</v>
      </c>
      <c r="E313" s="278" t="s">
        <v>139</v>
      </c>
      <c r="F313" s="278" t="s">
        <v>140</v>
      </c>
      <c r="G313" s="278" t="s">
        <v>140</v>
      </c>
      <c r="H313" s="278" t="s">
        <v>187</v>
      </c>
      <c r="I313" s="37"/>
      <c r="J313" s="265">
        <v>44264</v>
      </c>
      <c r="K313" s="37"/>
      <c r="L313" s="37"/>
      <c r="M313" s="278" t="s">
        <v>187</v>
      </c>
      <c r="N313" s="37">
        <v>168</v>
      </c>
      <c r="O313" s="37"/>
      <c r="P313" s="265">
        <v>44263</v>
      </c>
      <c r="Q313" s="37"/>
      <c r="R313" s="37"/>
      <c r="S313" s="37"/>
      <c r="T313" s="37"/>
      <c r="U313" s="37"/>
      <c r="V313" s="37"/>
      <c r="W313" s="37"/>
      <c r="X313" s="37"/>
      <c r="Y313" s="37"/>
      <c r="Z313" s="506"/>
      <c r="AA313" s="37"/>
      <c r="AB313" s="37"/>
      <c r="AC313" s="37"/>
      <c r="AD313" s="37"/>
      <c r="AE313" s="37"/>
      <c r="AF313" s="37"/>
      <c r="AG313" s="37"/>
      <c r="AH313" s="37"/>
      <c r="AI313" s="37"/>
      <c r="AJ313" s="37"/>
      <c r="AK313" s="37"/>
      <c r="AL313" s="37"/>
      <c r="AM313" s="37"/>
      <c r="AN313" s="37"/>
      <c r="AO313" s="37"/>
      <c r="AP313" s="37"/>
      <c r="AQ313" s="37"/>
      <c r="AR313" s="37"/>
      <c r="AS313" s="37"/>
      <c r="AT313" s="37"/>
      <c r="AU313" s="37"/>
    </row>
    <row r="314" spans="1:47">
      <c r="A314" s="505">
        <v>44278</v>
      </c>
      <c r="B314" s="278" t="s">
        <v>194</v>
      </c>
      <c r="C314" s="37">
        <v>881937996</v>
      </c>
      <c r="D314" s="515" t="s">
        <v>5895</v>
      </c>
      <c r="E314" s="278" t="s">
        <v>139</v>
      </c>
      <c r="F314" s="278" t="s">
        <v>140</v>
      </c>
      <c r="G314" s="278" t="s">
        <v>140</v>
      </c>
      <c r="H314" s="278" t="s">
        <v>187</v>
      </c>
      <c r="I314" s="37"/>
      <c r="J314" s="265">
        <v>44278</v>
      </c>
      <c r="K314" s="37"/>
      <c r="L314" s="37"/>
      <c r="M314" s="278" t="s">
        <v>187</v>
      </c>
      <c r="N314" s="37">
        <v>168</v>
      </c>
      <c r="O314" s="37"/>
      <c r="P314" s="505">
        <v>44277</v>
      </c>
      <c r="Q314" s="37"/>
      <c r="R314" s="37"/>
      <c r="S314" s="37"/>
      <c r="T314" s="37"/>
      <c r="U314" s="37"/>
      <c r="V314" s="37"/>
      <c r="W314" s="37"/>
      <c r="X314" s="37"/>
      <c r="Y314" s="37"/>
      <c r="Z314" s="506"/>
      <c r="AA314" s="37"/>
      <c r="AB314" s="37"/>
      <c r="AC314" s="37"/>
      <c r="AD314" s="37"/>
      <c r="AE314" s="37"/>
      <c r="AF314" s="37"/>
      <c r="AG314" s="37"/>
      <c r="AH314" s="37"/>
      <c r="AI314" s="37"/>
      <c r="AJ314" s="37"/>
      <c r="AK314" s="37"/>
      <c r="AL314" s="37"/>
      <c r="AM314" s="37"/>
      <c r="AN314" s="37"/>
      <c r="AO314" s="37"/>
      <c r="AP314" s="37"/>
      <c r="AQ314" s="37"/>
      <c r="AR314" s="37"/>
      <c r="AS314" s="37"/>
      <c r="AT314" s="37"/>
      <c r="AU314" s="37"/>
    </row>
    <row r="315" spans="1:47">
      <c r="A315" s="265">
        <v>44286</v>
      </c>
      <c r="B315" s="278" t="s">
        <v>194</v>
      </c>
      <c r="C315" s="76">
        <v>881937996</v>
      </c>
      <c r="D315" s="509" t="s">
        <v>5895</v>
      </c>
      <c r="E315" s="278" t="s">
        <v>139</v>
      </c>
      <c r="F315" s="278" t="s">
        <v>140</v>
      </c>
      <c r="G315" s="278" t="s">
        <v>140</v>
      </c>
      <c r="H315" s="278" t="s">
        <v>5896</v>
      </c>
      <c r="I315" s="37"/>
      <c r="J315" s="265">
        <v>44286</v>
      </c>
      <c r="K315" s="37"/>
      <c r="L315" s="37"/>
      <c r="M315" s="278" t="s">
        <v>187</v>
      </c>
      <c r="N315" s="37">
        <v>168</v>
      </c>
      <c r="O315" s="37"/>
      <c r="P315" s="505">
        <v>44285</v>
      </c>
      <c r="Q315" s="37"/>
      <c r="R315" s="37"/>
      <c r="S315" s="37"/>
      <c r="T315" s="37"/>
      <c r="U315" s="37"/>
      <c r="V315" s="37"/>
      <c r="W315" s="37"/>
      <c r="X315" s="37"/>
      <c r="Y315" s="37"/>
      <c r="Z315" s="506"/>
      <c r="AA315" s="37"/>
      <c r="AB315" s="37"/>
      <c r="AC315" s="37"/>
      <c r="AD315" s="37"/>
      <c r="AE315" s="37"/>
      <c r="AF315" s="37"/>
      <c r="AG315" s="37"/>
      <c r="AH315" s="37"/>
      <c r="AI315" s="37"/>
      <c r="AJ315" s="37"/>
      <c r="AK315" s="37"/>
      <c r="AL315" s="37"/>
      <c r="AM315" s="37"/>
      <c r="AN315" s="37"/>
      <c r="AO315" s="37"/>
      <c r="AP315" s="37"/>
      <c r="AQ315" s="37"/>
      <c r="AR315" s="37"/>
      <c r="AS315" s="37"/>
      <c r="AT315" s="37"/>
      <c r="AU315" s="37"/>
    </row>
    <row r="316" spans="1:47">
      <c r="A316" s="265">
        <v>44270</v>
      </c>
      <c r="B316" s="278" t="s">
        <v>194</v>
      </c>
      <c r="C316" s="37">
        <v>881937996</v>
      </c>
      <c r="D316" s="516" t="s">
        <v>5895</v>
      </c>
      <c r="E316" s="278" t="s">
        <v>139</v>
      </c>
      <c r="F316" s="278" t="s">
        <v>140</v>
      </c>
      <c r="G316" s="278" t="s">
        <v>140</v>
      </c>
      <c r="H316" s="278" t="s">
        <v>200</v>
      </c>
      <c r="I316" s="37"/>
      <c r="J316" s="265">
        <v>44270</v>
      </c>
      <c r="K316" s="37"/>
      <c r="L316" s="37"/>
      <c r="M316" s="278" t="s">
        <v>200</v>
      </c>
      <c r="N316" s="37">
        <v>23.75</v>
      </c>
      <c r="O316" s="37"/>
      <c r="P316" s="505">
        <v>44267</v>
      </c>
      <c r="Q316" s="37"/>
      <c r="R316" s="37"/>
      <c r="S316" s="37"/>
      <c r="T316" s="37"/>
      <c r="U316" s="37"/>
      <c r="V316" s="37"/>
      <c r="W316" s="37"/>
      <c r="X316" s="37"/>
      <c r="Y316" s="37"/>
      <c r="Z316" s="506"/>
      <c r="AA316" s="37"/>
      <c r="AB316" s="37"/>
      <c r="AC316" s="37"/>
      <c r="AD316" s="37"/>
      <c r="AE316" s="37"/>
      <c r="AF316" s="37"/>
      <c r="AG316" s="37"/>
      <c r="AH316" s="37"/>
      <c r="AI316" s="37"/>
      <c r="AJ316" s="37"/>
      <c r="AK316" s="37"/>
      <c r="AL316" s="37"/>
      <c r="AM316" s="37"/>
      <c r="AN316" s="37"/>
      <c r="AO316" s="37"/>
      <c r="AP316" s="37"/>
      <c r="AQ316" s="37"/>
      <c r="AR316" s="37"/>
      <c r="AS316" s="37"/>
      <c r="AT316" s="37"/>
      <c r="AU316" s="37"/>
    </row>
    <row r="317" spans="1:47">
      <c r="A317" s="265">
        <v>44258</v>
      </c>
      <c r="B317" s="278" t="s">
        <v>156</v>
      </c>
      <c r="C317" s="37">
        <v>881928608</v>
      </c>
      <c r="D317" s="516" t="s">
        <v>5897</v>
      </c>
      <c r="E317" s="278" t="s">
        <v>139</v>
      </c>
      <c r="F317" s="278" t="s">
        <v>140</v>
      </c>
      <c r="G317" s="278" t="s">
        <v>140</v>
      </c>
      <c r="H317" s="278" t="s">
        <v>190</v>
      </c>
      <c r="I317" s="265">
        <v>44258</v>
      </c>
      <c r="J317" s="265">
        <v>44258</v>
      </c>
      <c r="K317" s="37"/>
      <c r="L317" s="37"/>
      <c r="M317" s="278" t="s">
        <v>190</v>
      </c>
      <c r="N317" s="37">
        <v>94</v>
      </c>
      <c r="O317" s="37"/>
      <c r="P317" s="265">
        <v>44257</v>
      </c>
      <c r="Q317" s="37"/>
      <c r="R317" s="37"/>
      <c r="S317" s="37"/>
      <c r="T317" s="37"/>
      <c r="U317" s="37"/>
      <c r="V317" s="37"/>
      <c r="W317" s="37"/>
      <c r="X317" s="37"/>
      <c r="Y317" s="37"/>
      <c r="Z317" s="506"/>
      <c r="AA317" s="37"/>
      <c r="AB317" s="37"/>
      <c r="AC317" s="37"/>
      <c r="AD317" s="37"/>
      <c r="AE317" s="37"/>
      <c r="AF317" s="37"/>
      <c r="AG317" s="37"/>
      <c r="AH317" s="37"/>
      <c r="AI317" s="37"/>
      <c r="AJ317" s="37"/>
      <c r="AK317" s="37"/>
      <c r="AL317" s="37"/>
      <c r="AM317" s="37"/>
      <c r="AN317" s="37"/>
      <c r="AO317" s="37"/>
      <c r="AP317" s="37"/>
      <c r="AQ317" s="37"/>
      <c r="AR317" s="37"/>
      <c r="AS317" s="37"/>
      <c r="AT317" s="37"/>
      <c r="AU317" s="37"/>
    </row>
    <row r="318" spans="1:47">
      <c r="A318" s="265">
        <v>44260</v>
      </c>
      <c r="B318" s="278" t="s">
        <v>156</v>
      </c>
      <c r="C318" s="37">
        <v>881928608</v>
      </c>
      <c r="D318" s="516" t="s">
        <v>5897</v>
      </c>
      <c r="E318" s="278" t="s">
        <v>139</v>
      </c>
      <c r="F318" s="278" t="s">
        <v>140</v>
      </c>
      <c r="G318" s="278" t="s">
        <v>140</v>
      </c>
      <c r="H318" s="37"/>
      <c r="I318" s="265">
        <v>44260</v>
      </c>
      <c r="J318" s="265">
        <v>44260</v>
      </c>
      <c r="K318" s="37"/>
      <c r="L318" s="37"/>
      <c r="M318" s="278" t="s">
        <v>225</v>
      </c>
      <c r="N318" s="37">
        <v>10.4</v>
      </c>
      <c r="O318" s="37"/>
      <c r="P318" s="265">
        <v>44259</v>
      </c>
      <c r="Q318" s="37"/>
      <c r="R318" s="37"/>
      <c r="S318" s="37"/>
      <c r="T318" s="37"/>
      <c r="U318" s="37"/>
      <c r="V318" s="37"/>
      <c r="W318" s="37"/>
      <c r="X318" s="37"/>
      <c r="Y318" s="37"/>
      <c r="Z318" s="506"/>
      <c r="AA318" s="37"/>
      <c r="AB318" s="37"/>
      <c r="AC318" s="37"/>
      <c r="AD318" s="37"/>
      <c r="AE318" s="37"/>
      <c r="AF318" s="37"/>
      <c r="AG318" s="37"/>
      <c r="AH318" s="37"/>
      <c r="AI318" s="37"/>
      <c r="AJ318" s="37"/>
      <c r="AK318" s="37"/>
      <c r="AL318" s="37"/>
      <c r="AM318" s="37"/>
      <c r="AN318" s="37"/>
      <c r="AO318" s="37"/>
      <c r="AP318" s="37"/>
      <c r="AQ318" s="37"/>
      <c r="AR318" s="37"/>
      <c r="AS318" s="37"/>
      <c r="AT318" s="37"/>
      <c r="AU318" s="37"/>
    </row>
    <row r="319" spans="1:47">
      <c r="A319" s="265">
        <v>44260</v>
      </c>
      <c r="B319" s="278" t="s">
        <v>281</v>
      </c>
      <c r="C319" s="37">
        <v>881973157</v>
      </c>
      <c r="D319" s="517" t="s">
        <v>5898</v>
      </c>
      <c r="E319" s="278" t="s">
        <v>139</v>
      </c>
      <c r="F319" s="278" t="s">
        <v>140</v>
      </c>
      <c r="G319" s="278" t="s">
        <v>140</v>
      </c>
      <c r="H319" s="278" t="s">
        <v>148</v>
      </c>
      <c r="I319" s="265">
        <v>44260</v>
      </c>
      <c r="J319" s="265">
        <v>44260</v>
      </c>
      <c r="K319" s="37"/>
      <c r="L319" s="37"/>
      <c r="M319" s="278" t="s">
        <v>148</v>
      </c>
      <c r="N319" s="37">
        <v>1651</v>
      </c>
      <c r="O319" s="37"/>
      <c r="P319" s="265">
        <v>44259</v>
      </c>
      <c r="Q319" s="37"/>
      <c r="R319" s="37"/>
      <c r="S319" s="37"/>
      <c r="T319" s="37"/>
      <c r="U319" s="37"/>
      <c r="V319" s="37"/>
      <c r="W319" s="37"/>
      <c r="X319" s="37"/>
      <c r="Y319" s="37"/>
      <c r="Z319" s="506"/>
      <c r="AA319" s="37"/>
      <c r="AB319" s="37"/>
      <c r="AC319" s="37"/>
      <c r="AD319" s="37"/>
      <c r="AE319" s="37"/>
      <c r="AF319" s="37"/>
      <c r="AG319" s="37"/>
      <c r="AH319" s="37"/>
      <c r="AI319" s="37"/>
      <c r="AJ319" s="37"/>
      <c r="AK319" s="37"/>
      <c r="AL319" s="37"/>
      <c r="AM319" s="37"/>
      <c r="AN319" s="37"/>
      <c r="AO319" s="37"/>
      <c r="AP319" s="37"/>
      <c r="AQ319" s="37"/>
      <c r="AR319" s="37"/>
      <c r="AS319" s="37"/>
      <c r="AT319" s="37"/>
      <c r="AU319" s="37"/>
    </row>
    <row r="320" spans="1:47">
      <c r="A320" s="265">
        <v>44270</v>
      </c>
      <c r="B320" s="278" t="s">
        <v>175</v>
      </c>
      <c r="C320" s="37">
        <v>881921819</v>
      </c>
      <c r="D320" s="504" t="s">
        <v>5899</v>
      </c>
      <c r="E320" s="278" t="s">
        <v>139</v>
      </c>
      <c r="F320" s="278" t="s">
        <v>140</v>
      </c>
      <c r="G320" s="278" t="s">
        <v>140</v>
      </c>
      <c r="H320" s="278" t="s">
        <v>168</v>
      </c>
      <c r="I320" s="37"/>
      <c r="J320" s="265">
        <v>44270</v>
      </c>
      <c r="K320" s="37"/>
      <c r="L320" s="37"/>
      <c r="M320" s="278" t="s">
        <v>168</v>
      </c>
      <c r="N320" s="37">
        <v>100</v>
      </c>
      <c r="O320" s="37"/>
      <c r="P320" s="505">
        <v>44268</v>
      </c>
      <c r="Q320" s="37"/>
      <c r="R320" s="37"/>
      <c r="S320" s="37"/>
      <c r="T320" s="37"/>
      <c r="U320" s="37"/>
      <c r="V320" s="37"/>
      <c r="W320" s="37"/>
      <c r="X320" s="37"/>
      <c r="Y320" s="37"/>
      <c r="Z320" s="506"/>
      <c r="AA320" s="37"/>
      <c r="AB320" s="37"/>
      <c r="AC320" s="37"/>
      <c r="AD320" s="37"/>
      <c r="AE320" s="37"/>
      <c r="AF320" s="37"/>
      <c r="AG320" s="37"/>
      <c r="AH320" s="37"/>
      <c r="AI320" s="37"/>
      <c r="AJ320" s="37"/>
      <c r="AK320" s="37"/>
      <c r="AL320" s="37"/>
      <c r="AM320" s="37"/>
      <c r="AN320" s="37"/>
      <c r="AO320" s="37"/>
      <c r="AP320" s="37"/>
      <c r="AQ320" s="37"/>
      <c r="AR320" s="37"/>
      <c r="AS320" s="37"/>
      <c r="AT320" s="37"/>
      <c r="AU320" s="37"/>
    </row>
    <row r="321" spans="1:47">
      <c r="A321" s="265">
        <v>44281</v>
      </c>
      <c r="B321" s="278" t="s">
        <v>175</v>
      </c>
      <c r="C321" s="37">
        <v>881921819</v>
      </c>
      <c r="D321" s="504" t="s">
        <v>5899</v>
      </c>
      <c r="E321" s="278" t="s">
        <v>139</v>
      </c>
      <c r="F321" s="278" t="s">
        <v>140</v>
      </c>
      <c r="G321" s="278" t="s">
        <v>140</v>
      </c>
      <c r="H321" s="278" t="s">
        <v>168</v>
      </c>
      <c r="I321" s="37"/>
      <c r="J321" s="265">
        <v>44281</v>
      </c>
      <c r="K321" s="37"/>
      <c r="L321" s="37"/>
      <c r="M321" s="278" t="s">
        <v>168</v>
      </c>
      <c r="N321" s="37">
        <v>100</v>
      </c>
      <c r="O321" s="37"/>
      <c r="P321" s="505">
        <v>44280</v>
      </c>
      <c r="Q321" s="37"/>
      <c r="R321" s="37"/>
      <c r="S321" s="37"/>
      <c r="T321" s="37"/>
      <c r="U321" s="37"/>
      <c r="V321" s="37"/>
      <c r="W321" s="37"/>
      <c r="X321" s="37"/>
      <c r="Y321" s="37"/>
      <c r="Z321" s="506"/>
      <c r="AA321" s="37"/>
      <c r="AB321" s="37"/>
      <c r="AC321" s="37"/>
      <c r="AD321" s="37"/>
      <c r="AE321" s="37"/>
      <c r="AF321" s="37"/>
      <c r="AG321" s="37"/>
      <c r="AH321" s="37"/>
      <c r="AI321" s="37"/>
      <c r="AJ321" s="37"/>
      <c r="AK321" s="37"/>
      <c r="AL321" s="37"/>
      <c r="AM321" s="37"/>
      <c r="AN321" s="37"/>
      <c r="AO321" s="37"/>
      <c r="AP321" s="37"/>
      <c r="AQ321" s="37"/>
      <c r="AR321" s="37"/>
      <c r="AS321" s="37"/>
      <c r="AT321" s="37"/>
      <c r="AU321" s="37"/>
    </row>
    <row r="322" spans="1:47">
      <c r="A322" s="265">
        <v>44258</v>
      </c>
      <c r="B322" s="278" t="s">
        <v>175</v>
      </c>
      <c r="C322" s="37">
        <v>881921819</v>
      </c>
      <c r="D322" s="504" t="s">
        <v>5899</v>
      </c>
      <c r="E322" s="278" t="s">
        <v>139</v>
      </c>
      <c r="F322" s="278" t="s">
        <v>140</v>
      </c>
      <c r="G322" s="278" t="s">
        <v>140</v>
      </c>
      <c r="H322" s="278" t="s">
        <v>168</v>
      </c>
      <c r="I322" s="265">
        <v>44258</v>
      </c>
      <c r="J322" s="265">
        <v>44258</v>
      </c>
      <c r="K322" s="37"/>
      <c r="L322" s="37"/>
      <c r="M322" s="278" t="s">
        <v>168</v>
      </c>
      <c r="N322" s="37">
        <v>50</v>
      </c>
      <c r="O322" s="37"/>
      <c r="P322" s="265">
        <v>44257</v>
      </c>
      <c r="Q322" s="278"/>
      <c r="R322" s="37"/>
      <c r="S322" s="37"/>
      <c r="T322" s="37"/>
      <c r="U322" s="37"/>
      <c r="V322" s="37"/>
      <c r="W322" s="37"/>
      <c r="X322" s="37"/>
      <c r="Y322" s="37"/>
      <c r="Z322" s="506"/>
      <c r="AA322" s="37"/>
      <c r="AB322" s="37"/>
      <c r="AC322" s="37"/>
      <c r="AD322" s="37"/>
      <c r="AE322" s="37"/>
      <c r="AF322" s="37"/>
      <c r="AG322" s="37"/>
      <c r="AH322" s="37"/>
      <c r="AI322" s="37"/>
      <c r="AJ322" s="37"/>
      <c r="AK322" s="37"/>
      <c r="AL322" s="37"/>
      <c r="AM322" s="37"/>
      <c r="AN322" s="37"/>
      <c r="AO322" s="37"/>
      <c r="AP322" s="37"/>
      <c r="AQ322" s="37"/>
      <c r="AR322" s="37"/>
      <c r="AS322" s="37"/>
      <c r="AT322" s="37"/>
      <c r="AU322" s="37"/>
    </row>
    <row r="323" spans="1:47">
      <c r="A323" s="265">
        <v>44284</v>
      </c>
      <c r="B323" s="278" t="s">
        <v>194</v>
      </c>
      <c r="C323" s="37">
        <v>881880253</v>
      </c>
      <c r="D323" s="504" t="s">
        <v>5263</v>
      </c>
      <c r="E323" s="278" t="s">
        <v>139</v>
      </c>
      <c r="F323" s="278" t="s">
        <v>140</v>
      </c>
      <c r="G323" s="278" t="s">
        <v>147</v>
      </c>
      <c r="H323" s="278" t="s">
        <v>182</v>
      </c>
      <c r="I323" s="37"/>
      <c r="J323" s="265">
        <v>44284</v>
      </c>
      <c r="K323" s="37"/>
      <c r="L323" s="37"/>
      <c r="M323" s="278" t="s">
        <v>182</v>
      </c>
      <c r="N323" s="37">
        <v>4398</v>
      </c>
      <c r="O323" s="37"/>
      <c r="P323" s="505">
        <v>44283</v>
      </c>
      <c r="Q323" s="37"/>
      <c r="R323" s="37"/>
      <c r="S323" s="37"/>
      <c r="T323" s="37"/>
      <c r="U323" s="37"/>
      <c r="V323" s="37"/>
      <c r="W323" s="37"/>
      <c r="X323" s="37"/>
      <c r="Y323" s="37"/>
      <c r="Z323" s="506"/>
      <c r="AA323" s="37"/>
      <c r="AB323" s="37"/>
      <c r="AC323" s="37"/>
      <c r="AD323" s="37"/>
      <c r="AE323" s="37"/>
      <c r="AF323" s="37"/>
      <c r="AG323" s="37"/>
      <c r="AH323" s="37"/>
      <c r="AI323" s="37"/>
      <c r="AJ323" s="37"/>
      <c r="AK323" s="37"/>
      <c r="AL323" s="37"/>
      <c r="AM323" s="37"/>
      <c r="AN323" s="37"/>
      <c r="AO323" s="37"/>
      <c r="AP323" s="37"/>
      <c r="AQ323" s="37"/>
      <c r="AR323" s="37"/>
      <c r="AS323" s="37"/>
      <c r="AT323" s="37"/>
      <c r="AU323" s="37"/>
    </row>
    <row r="324" spans="1:47">
      <c r="A324" s="265">
        <v>44266</v>
      </c>
      <c r="B324" s="278" t="s">
        <v>194</v>
      </c>
      <c r="C324" s="37">
        <v>881880253</v>
      </c>
      <c r="D324" s="516" t="s">
        <v>5263</v>
      </c>
      <c r="E324" s="278" t="s">
        <v>139</v>
      </c>
      <c r="F324" s="278" t="s">
        <v>140</v>
      </c>
      <c r="G324" s="278" t="s">
        <v>140</v>
      </c>
      <c r="H324" s="278" t="s">
        <v>168</v>
      </c>
      <c r="I324" s="37"/>
      <c r="J324" s="265">
        <v>44266</v>
      </c>
      <c r="K324" s="37"/>
      <c r="L324" s="37"/>
      <c r="M324" s="278" t="s">
        <v>168</v>
      </c>
      <c r="N324" s="37">
        <v>4000</v>
      </c>
      <c r="O324" s="37"/>
      <c r="P324" s="505">
        <v>44266</v>
      </c>
      <c r="Q324" s="37"/>
      <c r="R324" s="37"/>
      <c r="S324" s="37"/>
      <c r="T324" s="37"/>
      <c r="U324" s="37"/>
      <c r="V324" s="37"/>
      <c r="W324" s="37"/>
      <c r="X324" s="37"/>
      <c r="Y324" s="37"/>
      <c r="Z324" s="506"/>
      <c r="AA324" s="37"/>
      <c r="AB324" s="37"/>
      <c r="AC324" s="37"/>
      <c r="AD324" s="37"/>
      <c r="AE324" s="37"/>
      <c r="AF324" s="37"/>
      <c r="AG324" s="37"/>
      <c r="AH324" s="37"/>
      <c r="AI324" s="37"/>
      <c r="AJ324" s="37"/>
      <c r="AK324" s="37"/>
      <c r="AL324" s="37"/>
      <c r="AM324" s="37"/>
      <c r="AN324" s="37"/>
      <c r="AO324" s="37"/>
      <c r="AP324" s="37"/>
      <c r="AQ324" s="37"/>
      <c r="AR324" s="37"/>
      <c r="AS324" s="37"/>
      <c r="AT324" s="37"/>
      <c r="AU324" s="37"/>
    </row>
    <row r="325" spans="1:47">
      <c r="A325" s="265">
        <v>44266</v>
      </c>
      <c r="B325" s="278" t="s">
        <v>194</v>
      </c>
      <c r="C325" s="37">
        <v>881880253</v>
      </c>
      <c r="D325" s="516" t="s">
        <v>5263</v>
      </c>
      <c r="E325" s="278" t="s">
        <v>139</v>
      </c>
      <c r="F325" s="278" t="s">
        <v>140</v>
      </c>
      <c r="G325" s="278" t="s">
        <v>140</v>
      </c>
      <c r="H325" s="278" t="s">
        <v>142</v>
      </c>
      <c r="I325" s="37"/>
      <c r="J325" s="265">
        <v>44266</v>
      </c>
      <c r="K325" s="37"/>
      <c r="L325" s="37"/>
      <c r="M325" s="278" t="s">
        <v>142</v>
      </c>
      <c r="N325" s="37">
        <v>1245</v>
      </c>
      <c r="O325" s="37"/>
      <c r="P325" s="505">
        <v>44266</v>
      </c>
      <c r="Q325" s="37"/>
      <c r="R325" s="37"/>
      <c r="S325" s="37"/>
      <c r="T325" s="37"/>
      <c r="U325" s="37"/>
      <c r="V325" s="37"/>
      <c r="W325" s="37"/>
      <c r="X325" s="37"/>
      <c r="Y325" s="37"/>
      <c r="Z325" s="506"/>
      <c r="AA325" s="37"/>
      <c r="AB325" s="37"/>
      <c r="AC325" s="37"/>
      <c r="AD325" s="37"/>
      <c r="AE325" s="37"/>
      <c r="AF325" s="37"/>
      <c r="AG325" s="37"/>
      <c r="AH325" s="37"/>
      <c r="AI325" s="37"/>
      <c r="AJ325" s="37"/>
      <c r="AK325" s="37"/>
      <c r="AL325" s="37"/>
      <c r="AM325" s="37"/>
      <c r="AN325" s="37"/>
      <c r="AO325" s="37"/>
      <c r="AP325" s="37"/>
      <c r="AQ325" s="37"/>
      <c r="AR325" s="37"/>
      <c r="AS325" s="37"/>
      <c r="AT325" s="37"/>
      <c r="AU325" s="37"/>
    </row>
    <row r="326" spans="1:47">
      <c r="A326" s="265">
        <v>44266</v>
      </c>
      <c r="B326" s="278" t="s">
        <v>194</v>
      </c>
      <c r="C326" s="37">
        <v>881880253</v>
      </c>
      <c r="D326" s="516" t="s">
        <v>5263</v>
      </c>
      <c r="E326" s="278" t="s">
        <v>139</v>
      </c>
      <c r="F326" s="278" t="s">
        <v>140</v>
      </c>
      <c r="G326" s="278" t="s">
        <v>147</v>
      </c>
      <c r="H326" s="278" t="s">
        <v>264</v>
      </c>
      <c r="I326" s="37"/>
      <c r="J326" s="265">
        <v>44266</v>
      </c>
      <c r="K326" s="37"/>
      <c r="L326" s="37"/>
      <c r="M326" s="278" t="s">
        <v>264</v>
      </c>
      <c r="N326" s="37">
        <v>894</v>
      </c>
      <c r="O326" s="37"/>
      <c r="P326" s="505">
        <v>44266</v>
      </c>
      <c r="Q326" s="37"/>
      <c r="R326" s="37"/>
      <c r="S326" s="37"/>
      <c r="T326" s="37"/>
      <c r="U326" s="37"/>
      <c r="V326" s="37"/>
      <c r="W326" s="37"/>
      <c r="X326" s="37"/>
      <c r="Y326" s="37"/>
      <c r="Z326" s="506"/>
      <c r="AA326" s="37"/>
      <c r="AB326" s="37"/>
      <c r="AC326" s="37"/>
      <c r="AD326" s="37"/>
      <c r="AE326" s="37"/>
      <c r="AF326" s="37"/>
      <c r="AG326" s="37"/>
      <c r="AH326" s="37"/>
      <c r="AI326" s="37"/>
      <c r="AJ326" s="37"/>
      <c r="AK326" s="37"/>
      <c r="AL326" s="37"/>
      <c r="AM326" s="37"/>
      <c r="AN326" s="37"/>
      <c r="AO326" s="37"/>
      <c r="AP326" s="37"/>
      <c r="AQ326" s="37"/>
      <c r="AR326" s="37"/>
      <c r="AS326" s="37"/>
      <c r="AT326" s="37"/>
      <c r="AU326" s="37"/>
    </row>
    <row r="327" spans="1:47" ht="15" customHeight="1">
      <c r="A327" s="265">
        <v>44286</v>
      </c>
      <c r="B327" s="278" t="s">
        <v>175</v>
      </c>
      <c r="C327" s="76">
        <v>881876684</v>
      </c>
      <c r="D327" s="509" t="s">
        <v>5900</v>
      </c>
      <c r="E327" s="278" t="s">
        <v>152</v>
      </c>
      <c r="F327" s="278" t="s">
        <v>140</v>
      </c>
      <c r="G327" s="278" t="s">
        <v>140</v>
      </c>
      <c r="H327" s="278" t="s">
        <v>142</v>
      </c>
      <c r="I327" s="37"/>
      <c r="J327" s="265">
        <v>44286</v>
      </c>
      <c r="K327" s="37"/>
      <c r="L327" s="37"/>
      <c r="M327" s="278" t="s">
        <v>142</v>
      </c>
      <c r="N327" s="37">
        <v>3471.06</v>
      </c>
      <c r="O327" s="37"/>
      <c r="P327" s="505">
        <v>44286</v>
      </c>
      <c r="Q327" s="37"/>
      <c r="R327" s="37"/>
      <c r="S327" s="37"/>
      <c r="T327" s="37"/>
      <c r="U327" s="37"/>
      <c r="V327" s="37"/>
      <c r="W327" s="37"/>
      <c r="X327" s="37"/>
      <c r="Y327" s="37"/>
      <c r="Z327" s="506"/>
      <c r="AA327" s="37"/>
      <c r="AB327" s="37"/>
      <c r="AC327" s="37"/>
      <c r="AD327" s="37"/>
      <c r="AE327" s="37"/>
      <c r="AF327" s="37"/>
      <c r="AG327" s="37"/>
      <c r="AH327" s="37"/>
      <c r="AI327" s="37"/>
      <c r="AJ327" s="37"/>
      <c r="AK327" s="37"/>
      <c r="AL327" s="37"/>
      <c r="AM327" s="37"/>
      <c r="AN327" s="37"/>
      <c r="AO327" s="37"/>
      <c r="AP327" s="37"/>
      <c r="AQ327" s="37"/>
      <c r="AR327" s="37"/>
      <c r="AS327" s="37"/>
      <c r="AT327" s="37"/>
      <c r="AU327" s="37"/>
    </row>
    <row r="328" spans="1:47">
      <c r="A328" s="265">
        <v>44292</v>
      </c>
      <c r="B328" s="278" t="s">
        <v>156</v>
      </c>
      <c r="C328" s="76">
        <v>1195524</v>
      </c>
      <c r="D328" s="73" t="s">
        <v>4635</v>
      </c>
      <c r="E328" s="278" t="s">
        <v>139</v>
      </c>
      <c r="F328" s="278" t="s">
        <v>147</v>
      </c>
      <c r="G328" s="278" t="s">
        <v>147</v>
      </c>
      <c r="H328" s="278" t="s">
        <v>142</v>
      </c>
      <c r="I328" s="37"/>
      <c r="J328" s="265">
        <v>44286</v>
      </c>
      <c r="K328" s="37"/>
      <c r="L328" s="37"/>
      <c r="M328" s="278" t="s">
        <v>142</v>
      </c>
      <c r="N328" s="37">
        <v>640.04999999999995</v>
      </c>
      <c r="O328" s="37"/>
      <c r="P328" s="505">
        <v>44278</v>
      </c>
      <c r="Q328" s="37"/>
      <c r="R328" s="37"/>
      <c r="S328" s="37"/>
      <c r="T328" s="37"/>
      <c r="U328" s="37"/>
      <c r="V328" s="37"/>
      <c r="W328" s="37"/>
      <c r="X328" s="37"/>
      <c r="Y328" s="37"/>
      <c r="Z328" s="506"/>
      <c r="AA328" s="37"/>
      <c r="AB328" s="37"/>
      <c r="AC328" s="37"/>
      <c r="AD328" s="37"/>
      <c r="AE328" s="37"/>
      <c r="AF328" s="37"/>
      <c r="AG328" s="37"/>
      <c r="AH328" s="37"/>
      <c r="AI328" s="37"/>
      <c r="AJ328" s="37"/>
      <c r="AK328" s="37"/>
      <c r="AL328" s="37"/>
      <c r="AM328" s="37"/>
      <c r="AN328" s="37"/>
      <c r="AO328" s="37"/>
      <c r="AP328" s="37"/>
      <c r="AQ328" s="37"/>
      <c r="AR328" s="37"/>
      <c r="AS328" s="37"/>
      <c r="AT328" s="37"/>
      <c r="AU328" s="37"/>
    </row>
    <row r="329" spans="1:47">
      <c r="A329" s="265">
        <v>44284</v>
      </c>
      <c r="B329" s="278" t="s">
        <v>156</v>
      </c>
      <c r="C329" s="37">
        <v>881859364</v>
      </c>
      <c r="D329" s="510" t="s">
        <v>4635</v>
      </c>
      <c r="E329" s="278" t="s">
        <v>139</v>
      </c>
      <c r="F329" s="278" t="s">
        <v>140</v>
      </c>
      <c r="G329" s="278" t="s">
        <v>140</v>
      </c>
      <c r="H329" s="278" t="s">
        <v>181</v>
      </c>
      <c r="I329" s="37"/>
      <c r="J329" s="265">
        <v>44284</v>
      </c>
      <c r="K329" s="37"/>
      <c r="L329" s="37"/>
      <c r="M329" s="278" t="s">
        <v>181</v>
      </c>
      <c r="N329" s="37">
        <v>490.05</v>
      </c>
      <c r="O329" s="37"/>
      <c r="P329" s="505">
        <v>44280</v>
      </c>
      <c r="Q329" s="37"/>
      <c r="R329" s="37"/>
      <c r="S329" s="37"/>
      <c r="T329" s="37"/>
      <c r="U329" s="37"/>
      <c r="V329" s="37"/>
      <c r="W329" s="37"/>
      <c r="X329" s="37"/>
      <c r="Y329" s="37"/>
      <c r="Z329" s="506"/>
      <c r="AA329" s="37"/>
      <c r="AB329" s="37"/>
      <c r="AC329" s="37"/>
      <c r="AD329" s="37"/>
      <c r="AE329" s="37"/>
      <c r="AF329" s="37"/>
      <c r="AG329" s="37"/>
      <c r="AH329" s="37"/>
      <c r="AI329" s="37"/>
      <c r="AJ329" s="37"/>
      <c r="AK329" s="37"/>
      <c r="AL329" s="37"/>
      <c r="AM329" s="37"/>
      <c r="AN329" s="37"/>
      <c r="AO329" s="37"/>
      <c r="AP329" s="37"/>
      <c r="AQ329" s="37"/>
      <c r="AR329" s="37"/>
      <c r="AS329" s="37"/>
      <c r="AT329" s="37"/>
      <c r="AU329" s="37"/>
    </row>
    <row r="330" spans="1:47">
      <c r="A330" s="265">
        <v>44264</v>
      </c>
      <c r="B330" s="278" t="s">
        <v>146</v>
      </c>
      <c r="C330" s="37">
        <v>881846591</v>
      </c>
      <c r="D330" s="504" t="s">
        <v>2898</v>
      </c>
      <c r="E330" s="278" t="s">
        <v>139</v>
      </c>
      <c r="F330" s="278" t="s">
        <v>140</v>
      </c>
      <c r="G330" s="278" t="s">
        <v>140</v>
      </c>
      <c r="H330" s="278" t="s">
        <v>142</v>
      </c>
      <c r="I330" s="37"/>
      <c r="J330" s="265">
        <v>44264</v>
      </c>
      <c r="K330" s="37"/>
      <c r="L330" s="37"/>
      <c r="M330" s="278" t="s">
        <v>142</v>
      </c>
      <c r="N330" s="37">
        <v>17067</v>
      </c>
      <c r="O330" s="37"/>
      <c r="P330" s="505">
        <v>44264</v>
      </c>
      <c r="Q330" s="37"/>
      <c r="R330" s="37"/>
      <c r="S330" s="37"/>
      <c r="T330" s="37"/>
      <c r="U330" s="37"/>
      <c r="V330" s="37"/>
      <c r="W330" s="37"/>
      <c r="X330" s="37"/>
      <c r="Y330" s="37"/>
      <c r="Z330" s="506"/>
      <c r="AA330" s="37"/>
      <c r="AB330" s="37"/>
      <c r="AC330" s="37"/>
      <c r="AD330" s="37"/>
      <c r="AE330" s="37"/>
      <c r="AF330" s="37"/>
      <c r="AG330" s="37"/>
      <c r="AH330" s="37"/>
      <c r="AI330" s="37"/>
      <c r="AJ330" s="37"/>
      <c r="AK330" s="37"/>
      <c r="AL330" s="37"/>
      <c r="AM330" s="37"/>
      <c r="AN330" s="37"/>
      <c r="AO330" s="37"/>
      <c r="AP330" s="37"/>
      <c r="AQ330" s="37"/>
      <c r="AR330" s="37"/>
      <c r="AS330" s="37"/>
      <c r="AT330" s="37"/>
      <c r="AU330" s="37"/>
    </row>
    <row r="331" spans="1:47">
      <c r="A331" s="265">
        <v>44284</v>
      </c>
      <c r="B331" s="278" t="s">
        <v>146</v>
      </c>
      <c r="C331" s="37">
        <v>881846591</v>
      </c>
      <c r="D331" s="504" t="s">
        <v>2898</v>
      </c>
      <c r="E331" s="278" t="s">
        <v>139</v>
      </c>
      <c r="F331" s="278" t="s">
        <v>140</v>
      </c>
      <c r="G331" s="278" t="s">
        <v>140</v>
      </c>
      <c r="H331" s="278" t="s">
        <v>142</v>
      </c>
      <c r="I331" s="37"/>
      <c r="J331" s="265">
        <v>44284</v>
      </c>
      <c r="K331" s="37"/>
      <c r="L331" s="37"/>
      <c r="M331" s="278" t="s">
        <v>142</v>
      </c>
      <c r="N331" s="37">
        <v>10611</v>
      </c>
      <c r="O331" s="37"/>
      <c r="P331" s="505">
        <v>44284</v>
      </c>
      <c r="Q331" s="37"/>
      <c r="R331" s="37"/>
      <c r="S331" s="37"/>
      <c r="T331" s="37"/>
      <c r="U331" s="37"/>
      <c r="V331" s="37"/>
      <c r="W331" s="37"/>
      <c r="X331" s="37"/>
      <c r="Y331" s="37"/>
      <c r="Z331" s="506"/>
      <c r="AA331" s="37"/>
      <c r="AB331" s="37"/>
      <c r="AC331" s="37"/>
      <c r="AD331" s="37"/>
      <c r="AE331" s="37"/>
      <c r="AF331" s="37"/>
      <c r="AG331" s="37"/>
      <c r="AH331" s="37"/>
      <c r="AI331" s="37"/>
      <c r="AJ331" s="37"/>
      <c r="AK331" s="37"/>
      <c r="AL331" s="37"/>
      <c r="AM331" s="37"/>
      <c r="AN331" s="37"/>
      <c r="AO331" s="37"/>
      <c r="AP331" s="37"/>
      <c r="AQ331" s="37"/>
      <c r="AR331" s="37"/>
      <c r="AS331" s="37"/>
      <c r="AT331" s="37"/>
      <c r="AU331" s="37"/>
    </row>
    <row r="332" spans="1:47">
      <c r="A332" s="265">
        <v>44264</v>
      </c>
      <c r="B332" s="278" t="s">
        <v>146</v>
      </c>
      <c r="C332" s="37">
        <v>881846591</v>
      </c>
      <c r="D332" s="504" t="s">
        <v>2898</v>
      </c>
      <c r="E332" s="278" t="s">
        <v>139</v>
      </c>
      <c r="F332" s="278" t="s">
        <v>140</v>
      </c>
      <c r="G332" s="278" t="s">
        <v>140</v>
      </c>
      <c r="H332" s="278" t="s">
        <v>142</v>
      </c>
      <c r="I332" s="37"/>
      <c r="J332" s="265">
        <v>44264</v>
      </c>
      <c r="K332" s="37"/>
      <c r="L332" s="37"/>
      <c r="M332" s="278" t="s">
        <v>142</v>
      </c>
      <c r="N332" s="37">
        <v>4004</v>
      </c>
      <c r="O332" s="37"/>
      <c r="P332" s="265">
        <v>44263</v>
      </c>
      <c r="Q332" s="37"/>
      <c r="R332" s="37"/>
      <c r="S332" s="37"/>
      <c r="T332" s="37"/>
      <c r="U332" s="37"/>
      <c r="V332" s="37"/>
      <c r="W332" s="37"/>
      <c r="X332" s="37"/>
      <c r="Y332" s="37"/>
      <c r="Z332" s="506"/>
      <c r="AA332" s="37"/>
      <c r="AB332" s="37"/>
      <c r="AC332" s="37"/>
      <c r="AD332" s="37"/>
      <c r="AE332" s="37"/>
      <c r="AF332" s="37"/>
      <c r="AG332" s="37"/>
      <c r="AH332" s="37"/>
      <c r="AI332" s="37"/>
      <c r="AJ332" s="37"/>
      <c r="AK332" s="37"/>
      <c r="AL332" s="37"/>
      <c r="AM332" s="37"/>
      <c r="AN332" s="37"/>
      <c r="AO332" s="37"/>
      <c r="AP332" s="37"/>
      <c r="AQ332" s="37"/>
      <c r="AR332" s="37"/>
      <c r="AS332" s="37"/>
      <c r="AT332" s="37"/>
      <c r="AU332" s="37"/>
    </row>
    <row r="333" spans="1:47">
      <c r="A333" s="265">
        <v>44284</v>
      </c>
      <c r="B333" s="278" t="s">
        <v>146</v>
      </c>
      <c r="C333" s="37">
        <v>881846591</v>
      </c>
      <c r="D333" s="504" t="s">
        <v>2898</v>
      </c>
      <c r="E333" s="278" t="s">
        <v>139</v>
      </c>
      <c r="F333" s="278" t="s">
        <v>140</v>
      </c>
      <c r="G333" s="278" t="s">
        <v>140</v>
      </c>
      <c r="H333" s="278" t="s">
        <v>142</v>
      </c>
      <c r="I333" s="37"/>
      <c r="J333" s="265">
        <v>44284</v>
      </c>
      <c r="K333" s="37"/>
      <c r="L333" s="37"/>
      <c r="M333" s="278" t="s">
        <v>142</v>
      </c>
      <c r="N333" s="37">
        <v>2181</v>
      </c>
      <c r="O333" s="37"/>
      <c r="P333" s="505">
        <v>44280</v>
      </c>
      <c r="Q333" s="37"/>
      <c r="R333" s="37"/>
      <c r="S333" s="37"/>
      <c r="T333" s="37"/>
      <c r="U333" s="37"/>
      <c r="V333" s="37"/>
      <c r="W333" s="37"/>
      <c r="X333" s="37"/>
      <c r="Y333" s="37"/>
      <c r="Z333" s="506"/>
      <c r="AA333" s="37"/>
      <c r="AB333" s="37"/>
      <c r="AC333" s="37"/>
      <c r="AD333" s="37"/>
      <c r="AE333" s="37"/>
      <c r="AF333" s="37"/>
      <c r="AG333" s="37"/>
      <c r="AH333" s="37"/>
      <c r="AI333" s="37"/>
      <c r="AJ333" s="37"/>
      <c r="AK333" s="37"/>
      <c r="AL333" s="37"/>
      <c r="AM333" s="37"/>
      <c r="AN333" s="37"/>
      <c r="AO333" s="37"/>
      <c r="AP333" s="37"/>
      <c r="AQ333" s="37"/>
      <c r="AR333" s="37"/>
      <c r="AS333" s="37"/>
      <c r="AT333" s="37"/>
      <c r="AU333" s="37"/>
    </row>
    <row r="334" spans="1:47">
      <c r="A334" s="265">
        <v>44292</v>
      </c>
      <c r="B334" s="278" t="s">
        <v>138</v>
      </c>
      <c r="C334" s="76">
        <v>881848393</v>
      </c>
      <c r="D334" s="178" t="s">
        <v>5901</v>
      </c>
      <c r="E334" s="278" t="s">
        <v>139</v>
      </c>
      <c r="F334" s="278" t="s">
        <v>147</v>
      </c>
      <c r="G334" s="278" t="s">
        <v>147</v>
      </c>
      <c r="H334" s="278" t="s">
        <v>142</v>
      </c>
      <c r="I334" s="37"/>
      <c r="J334" s="265">
        <v>44286</v>
      </c>
      <c r="K334" s="37"/>
      <c r="L334" s="37"/>
      <c r="M334" s="278" t="s">
        <v>142</v>
      </c>
      <c r="N334" s="37">
        <v>43245.9</v>
      </c>
      <c r="O334" s="37"/>
      <c r="P334" s="505"/>
      <c r="Q334" s="37"/>
      <c r="R334" s="37"/>
      <c r="S334" s="37"/>
      <c r="T334" s="37"/>
      <c r="U334" s="37"/>
      <c r="V334" s="37"/>
      <c r="W334" s="37"/>
      <c r="X334" s="37"/>
      <c r="Y334" s="37"/>
      <c r="Z334" s="506"/>
      <c r="AA334" s="37"/>
      <c r="AB334" s="37"/>
      <c r="AC334" s="37"/>
      <c r="AD334" s="37"/>
      <c r="AE334" s="37"/>
      <c r="AF334" s="37"/>
      <c r="AG334" s="37"/>
      <c r="AH334" s="37"/>
      <c r="AI334" s="37"/>
      <c r="AJ334" s="37"/>
      <c r="AK334" s="37"/>
      <c r="AL334" s="37"/>
      <c r="AM334" s="37"/>
      <c r="AN334" s="37"/>
      <c r="AO334" s="37"/>
      <c r="AP334" s="37"/>
      <c r="AQ334" s="37"/>
      <c r="AR334" s="37"/>
      <c r="AS334" s="37"/>
      <c r="AT334" s="37"/>
      <c r="AU334" s="37"/>
    </row>
    <row r="335" spans="1:47">
      <c r="A335" s="265">
        <v>44277</v>
      </c>
      <c r="B335" s="278" t="s">
        <v>156</v>
      </c>
      <c r="C335" s="37">
        <v>881841605</v>
      </c>
      <c r="D335" s="510" t="s">
        <v>5902</v>
      </c>
      <c r="E335" s="278" t="s">
        <v>139</v>
      </c>
      <c r="F335" s="278" t="s">
        <v>147</v>
      </c>
      <c r="G335" s="278" t="s">
        <v>147</v>
      </c>
      <c r="H335" s="278"/>
      <c r="I335" s="37"/>
      <c r="J335" s="265">
        <v>44277</v>
      </c>
      <c r="K335" s="37"/>
      <c r="L335" s="37"/>
      <c r="M335" s="278" t="s">
        <v>5903</v>
      </c>
      <c r="N335" s="37">
        <v>56000</v>
      </c>
      <c r="O335" s="37"/>
      <c r="P335" s="505">
        <v>44277</v>
      </c>
      <c r="Q335" s="37"/>
      <c r="R335" s="37"/>
      <c r="S335" s="37"/>
      <c r="T335" s="37"/>
      <c r="U335" s="37"/>
      <c r="V335" s="37"/>
      <c r="W335" s="37"/>
      <c r="X335" s="37"/>
      <c r="Y335" s="37"/>
      <c r="Z335" s="506"/>
      <c r="AA335" s="37"/>
      <c r="AB335" s="37"/>
      <c r="AC335" s="37"/>
      <c r="AD335" s="37"/>
      <c r="AE335" s="37"/>
      <c r="AF335" s="37"/>
      <c r="AG335" s="37"/>
      <c r="AH335" s="37"/>
      <c r="AI335" s="37"/>
      <c r="AJ335" s="37"/>
      <c r="AK335" s="37"/>
      <c r="AL335" s="37"/>
      <c r="AM335" s="37"/>
      <c r="AN335" s="37"/>
      <c r="AO335" s="37"/>
      <c r="AP335" s="37"/>
      <c r="AQ335" s="37"/>
      <c r="AR335" s="37"/>
      <c r="AS335" s="37"/>
      <c r="AT335" s="37"/>
      <c r="AU335" s="37"/>
    </row>
    <row r="336" spans="1:47">
      <c r="A336" s="265">
        <v>44287</v>
      </c>
      <c r="B336" s="278" t="s">
        <v>178</v>
      </c>
      <c r="C336" s="76" t="s">
        <v>5904</v>
      </c>
      <c r="D336" s="504" t="s">
        <v>5905</v>
      </c>
      <c r="E336" s="278" t="s">
        <v>139</v>
      </c>
      <c r="F336" s="278" t="s">
        <v>140</v>
      </c>
      <c r="G336" s="278" t="s">
        <v>140</v>
      </c>
      <c r="H336" s="278" t="s">
        <v>621</v>
      </c>
      <c r="I336" s="37"/>
      <c r="J336" s="265">
        <v>44286</v>
      </c>
      <c r="K336" s="37"/>
      <c r="L336" s="37"/>
      <c r="M336" s="278" t="s">
        <v>621</v>
      </c>
      <c r="N336" s="37">
        <v>3150</v>
      </c>
      <c r="O336" s="37"/>
      <c r="P336" s="505" t="s">
        <v>5906</v>
      </c>
      <c r="Q336" s="37"/>
      <c r="R336" s="37"/>
      <c r="S336" s="37"/>
      <c r="T336" s="37"/>
      <c r="U336" s="37"/>
      <c r="V336" s="37"/>
      <c r="W336" s="37"/>
      <c r="X336" s="37"/>
      <c r="Y336" s="37"/>
      <c r="Z336" s="506"/>
      <c r="AA336" s="37"/>
      <c r="AB336" s="37"/>
      <c r="AC336" s="37"/>
      <c r="AD336" s="37"/>
      <c r="AE336" s="37"/>
      <c r="AF336" s="37"/>
      <c r="AG336" s="37"/>
      <c r="AH336" s="37"/>
      <c r="AI336" s="37"/>
      <c r="AJ336" s="37"/>
      <c r="AK336" s="37"/>
      <c r="AL336" s="37"/>
      <c r="AM336" s="37"/>
      <c r="AN336" s="37"/>
      <c r="AO336" s="37"/>
      <c r="AP336" s="37"/>
      <c r="AQ336" s="37"/>
      <c r="AR336" s="37"/>
      <c r="AS336" s="37"/>
      <c r="AT336" s="37"/>
      <c r="AU336" s="37"/>
    </row>
    <row r="337" spans="1:47">
      <c r="A337" s="265">
        <v>44260</v>
      </c>
      <c r="B337" s="278" t="s">
        <v>138</v>
      </c>
      <c r="C337" s="37">
        <v>880685031</v>
      </c>
      <c r="D337" s="504" t="s">
        <v>2997</v>
      </c>
      <c r="E337" s="278" t="s">
        <v>139</v>
      </c>
      <c r="F337" s="278" t="s">
        <v>140</v>
      </c>
      <c r="G337" s="278" t="s">
        <v>140</v>
      </c>
      <c r="H337" s="278" t="s">
        <v>168</v>
      </c>
      <c r="I337" s="265">
        <v>44260</v>
      </c>
      <c r="J337" s="265">
        <v>44260</v>
      </c>
      <c r="K337" s="37"/>
      <c r="L337" s="37"/>
      <c r="M337" s="278" t="s">
        <v>168</v>
      </c>
      <c r="N337" s="37">
        <v>150</v>
      </c>
      <c r="O337" s="37"/>
      <c r="P337" s="265">
        <v>44260</v>
      </c>
      <c r="Q337" s="37"/>
      <c r="R337" s="37"/>
      <c r="S337" s="37"/>
      <c r="T337" s="37"/>
      <c r="U337" s="37"/>
      <c r="V337" s="37"/>
      <c r="W337" s="37"/>
      <c r="X337" s="37"/>
      <c r="Y337" s="37"/>
      <c r="Z337" s="506"/>
      <c r="AA337" s="37"/>
      <c r="AB337" s="37"/>
      <c r="AC337" s="37"/>
      <c r="AD337" s="37"/>
      <c r="AE337" s="37"/>
      <c r="AF337" s="37"/>
      <c r="AG337" s="37"/>
      <c r="AH337" s="37"/>
      <c r="AI337" s="37"/>
      <c r="AJ337" s="37"/>
      <c r="AK337" s="37"/>
      <c r="AL337" s="37"/>
      <c r="AM337" s="37"/>
      <c r="AN337" s="37"/>
      <c r="AO337" s="37"/>
      <c r="AP337" s="37"/>
      <c r="AQ337" s="37"/>
      <c r="AR337" s="37"/>
      <c r="AS337" s="37"/>
      <c r="AT337" s="37"/>
      <c r="AU337" s="37"/>
    </row>
    <row r="338" spans="1:47">
      <c r="A338" s="265">
        <v>44267</v>
      </c>
      <c r="B338" s="278" t="s">
        <v>178</v>
      </c>
      <c r="C338" s="37">
        <v>881801500</v>
      </c>
      <c r="D338" s="517" t="s">
        <v>5907</v>
      </c>
      <c r="E338" s="278" t="s">
        <v>152</v>
      </c>
      <c r="F338" s="278" t="s">
        <v>140</v>
      </c>
      <c r="G338" s="278" t="s">
        <v>140</v>
      </c>
      <c r="H338" s="278" t="s">
        <v>287</v>
      </c>
      <c r="I338" s="37"/>
      <c r="J338" s="265">
        <v>44267</v>
      </c>
      <c r="K338" s="37"/>
      <c r="L338" s="37"/>
      <c r="M338" s="278" t="s">
        <v>287</v>
      </c>
      <c r="N338" s="37">
        <v>1080</v>
      </c>
      <c r="O338" s="37"/>
      <c r="P338" s="505">
        <v>44267</v>
      </c>
      <c r="Q338" s="37"/>
      <c r="R338" s="37"/>
      <c r="S338" s="37"/>
      <c r="T338" s="37"/>
      <c r="U338" s="37"/>
      <c r="V338" s="37"/>
      <c r="W338" s="37"/>
      <c r="X338" s="37"/>
      <c r="Y338" s="37"/>
      <c r="Z338" s="506"/>
      <c r="AA338" s="37"/>
      <c r="AB338" s="37"/>
      <c r="AC338" s="37"/>
      <c r="AD338" s="37"/>
      <c r="AE338" s="37"/>
      <c r="AF338" s="37"/>
      <c r="AG338" s="37"/>
      <c r="AH338" s="37"/>
      <c r="AI338" s="37"/>
      <c r="AJ338" s="37"/>
      <c r="AK338" s="37"/>
      <c r="AL338" s="37"/>
      <c r="AM338" s="37"/>
      <c r="AN338" s="37"/>
      <c r="AO338" s="37"/>
      <c r="AP338" s="37"/>
      <c r="AQ338" s="37"/>
      <c r="AR338" s="37"/>
      <c r="AS338" s="37"/>
      <c r="AT338" s="37"/>
      <c r="AU338" s="37"/>
    </row>
    <row r="339" spans="1:47">
      <c r="A339" s="265">
        <v>44277</v>
      </c>
      <c r="B339" s="278" t="s">
        <v>146</v>
      </c>
      <c r="C339" s="37">
        <v>881815706</v>
      </c>
      <c r="D339" s="504" t="s">
        <v>5908</v>
      </c>
      <c r="E339" s="278" t="s">
        <v>139</v>
      </c>
      <c r="F339" s="278" t="s">
        <v>147</v>
      </c>
      <c r="G339" s="278" t="s">
        <v>147</v>
      </c>
      <c r="H339" s="278"/>
      <c r="I339" s="37"/>
      <c r="J339" s="265">
        <v>44277</v>
      </c>
      <c r="K339" s="37"/>
      <c r="L339" s="37"/>
      <c r="M339" s="278" t="s">
        <v>142</v>
      </c>
      <c r="N339" s="37">
        <v>1312.78</v>
      </c>
      <c r="O339" s="37"/>
      <c r="P339" s="505">
        <v>44277</v>
      </c>
      <c r="Q339" s="278" t="s">
        <v>64</v>
      </c>
      <c r="R339" s="37"/>
      <c r="S339" s="37"/>
      <c r="T339" s="37"/>
      <c r="U339" s="37"/>
      <c r="V339" s="37"/>
      <c r="W339" s="37"/>
      <c r="X339" s="37"/>
      <c r="Y339" s="37"/>
      <c r="Z339" s="506"/>
      <c r="AA339" s="37"/>
      <c r="AB339" s="37"/>
      <c r="AC339" s="37"/>
      <c r="AD339" s="37"/>
      <c r="AE339" s="37"/>
      <c r="AF339" s="37"/>
      <c r="AG339" s="37"/>
      <c r="AH339" s="37"/>
      <c r="AI339" s="37"/>
      <c r="AJ339" s="37"/>
      <c r="AK339" s="37"/>
      <c r="AL339" s="37"/>
      <c r="AM339" s="37"/>
      <c r="AN339" s="37"/>
      <c r="AO339" s="37"/>
      <c r="AP339" s="37"/>
      <c r="AQ339" s="37"/>
      <c r="AR339" s="37"/>
      <c r="AS339" s="37"/>
      <c r="AT339" s="37"/>
      <c r="AU339" s="37"/>
    </row>
    <row r="340" spans="1:47">
      <c r="A340" s="265">
        <v>44285</v>
      </c>
      <c r="B340" s="278" t="s">
        <v>175</v>
      </c>
      <c r="C340" s="76">
        <v>881796987</v>
      </c>
      <c r="D340" s="504" t="s">
        <v>5909</v>
      </c>
      <c r="E340" s="278" t="s">
        <v>139</v>
      </c>
      <c r="F340" s="278" t="s">
        <v>140</v>
      </c>
      <c r="G340" s="278" t="s">
        <v>140</v>
      </c>
      <c r="H340" s="278" t="s">
        <v>176</v>
      </c>
      <c r="I340" s="37"/>
      <c r="J340" s="265">
        <v>44285</v>
      </c>
      <c r="K340" s="37"/>
      <c r="L340" s="37"/>
      <c r="M340" s="278" t="s">
        <v>176</v>
      </c>
      <c r="N340" s="37">
        <v>92.15</v>
      </c>
      <c r="O340" s="37"/>
      <c r="P340" s="505">
        <v>44285</v>
      </c>
      <c r="Q340" s="37"/>
      <c r="R340" s="37"/>
      <c r="S340" s="37"/>
      <c r="T340" s="37"/>
      <c r="U340" s="37"/>
      <c r="V340" s="37"/>
      <c r="W340" s="37"/>
      <c r="X340" s="37"/>
      <c r="Y340" s="37"/>
      <c r="Z340" s="506"/>
      <c r="AA340" s="37"/>
      <c r="AB340" s="37"/>
      <c r="AC340" s="37"/>
      <c r="AD340" s="37"/>
      <c r="AE340" s="37"/>
      <c r="AF340" s="37"/>
      <c r="AG340" s="37"/>
      <c r="AH340" s="37"/>
      <c r="AI340" s="37"/>
      <c r="AJ340" s="37"/>
      <c r="AK340" s="37"/>
      <c r="AL340" s="37"/>
      <c r="AM340" s="37"/>
      <c r="AN340" s="37"/>
      <c r="AO340" s="37"/>
      <c r="AP340" s="37"/>
      <c r="AQ340" s="37"/>
      <c r="AR340" s="37"/>
      <c r="AS340" s="37"/>
      <c r="AT340" s="37"/>
      <c r="AU340" s="37"/>
    </row>
    <row r="341" spans="1:47">
      <c r="A341" s="265">
        <v>44274</v>
      </c>
      <c r="B341" s="278" t="s">
        <v>146</v>
      </c>
      <c r="C341" s="37">
        <v>881820927</v>
      </c>
      <c r="D341" s="504" t="s">
        <v>5910</v>
      </c>
      <c r="E341" s="278" t="s">
        <v>139</v>
      </c>
      <c r="F341" s="278" t="s">
        <v>147</v>
      </c>
      <c r="G341" s="278" t="s">
        <v>147</v>
      </c>
      <c r="H341" s="278" t="s">
        <v>388</v>
      </c>
      <c r="I341" s="37"/>
      <c r="J341" s="265">
        <v>44274</v>
      </c>
      <c r="K341" s="37"/>
      <c r="L341" s="37"/>
      <c r="M341" s="278" t="s">
        <v>388</v>
      </c>
      <c r="N341" s="37">
        <v>12283.54</v>
      </c>
      <c r="O341" s="37"/>
      <c r="P341" s="505">
        <v>44274</v>
      </c>
      <c r="Q341" s="37"/>
      <c r="R341" s="37"/>
      <c r="S341" s="37"/>
      <c r="T341" s="37"/>
      <c r="U341" s="37"/>
      <c r="V341" s="37"/>
      <c r="W341" s="37"/>
      <c r="X341" s="37"/>
      <c r="Y341" s="37"/>
      <c r="Z341" s="506"/>
      <c r="AA341" s="37"/>
      <c r="AB341" s="37"/>
      <c r="AC341" s="37"/>
      <c r="AD341" s="37"/>
      <c r="AE341" s="37"/>
      <c r="AF341" s="37"/>
      <c r="AG341" s="37"/>
      <c r="AH341" s="37"/>
      <c r="AI341" s="37"/>
      <c r="AJ341" s="37"/>
      <c r="AK341" s="37"/>
      <c r="AL341" s="37"/>
      <c r="AM341" s="37"/>
      <c r="AN341" s="37"/>
      <c r="AO341" s="37"/>
      <c r="AP341" s="37"/>
      <c r="AQ341" s="37"/>
      <c r="AR341" s="37"/>
      <c r="AS341" s="37"/>
      <c r="AT341" s="37"/>
      <c r="AU341" s="37"/>
    </row>
    <row r="342" spans="1:47">
      <c r="A342" s="265">
        <v>44259</v>
      </c>
      <c r="B342" s="278" t="s">
        <v>146</v>
      </c>
      <c r="C342" s="37">
        <v>881741442</v>
      </c>
      <c r="D342" s="504" t="s">
        <v>5911</v>
      </c>
      <c r="E342" s="278" t="s">
        <v>139</v>
      </c>
      <c r="F342" s="278" t="s">
        <v>147</v>
      </c>
      <c r="G342" s="278" t="s">
        <v>147</v>
      </c>
      <c r="H342" s="278" t="s">
        <v>142</v>
      </c>
      <c r="I342" s="265">
        <v>44259</v>
      </c>
      <c r="J342" s="265">
        <v>44259</v>
      </c>
      <c r="K342" s="37"/>
      <c r="L342" s="37"/>
      <c r="M342" s="278" t="s">
        <v>142</v>
      </c>
      <c r="N342" s="37">
        <v>559.20000000000005</v>
      </c>
      <c r="O342" s="37"/>
      <c r="P342" s="265">
        <v>44259</v>
      </c>
      <c r="Q342" s="37"/>
      <c r="R342" s="37"/>
      <c r="S342" s="37"/>
      <c r="T342" s="37"/>
      <c r="U342" s="37"/>
      <c r="V342" s="37"/>
      <c r="W342" s="37"/>
      <c r="X342" s="37"/>
      <c r="Y342" s="37"/>
      <c r="Z342" s="506"/>
      <c r="AA342" s="37"/>
      <c r="AB342" s="37"/>
      <c r="AC342" s="37"/>
      <c r="AD342" s="37"/>
      <c r="AE342" s="37"/>
      <c r="AF342" s="37"/>
      <c r="AG342" s="37"/>
      <c r="AH342" s="37"/>
      <c r="AI342" s="37"/>
      <c r="AJ342" s="37"/>
      <c r="AK342" s="37"/>
      <c r="AL342" s="37"/>
      <c r="AM342" s="37"/>
      <c r="AN342" s="37"/>
      <c r="AO342" s="37"/>
      <c r="AP342" s="37"/>
      <c r="AQ342" s="37"/>
      <c r="AR342" s="37"/>
      <c r="AS342" s="37"/>
      <c r="AT342" s="37"/>
      <c r="AU342" s="37"/>
    </row>
    <row r="343" spans="1:47">
      <c r="A343" s="265">
        <v>44270</v>
      </c>
      <c r="B343" s="278" t="s">
        <v>154</v>
      </c>
      <c r="C343" s="37">
        <v>881762080</v>
      </c>
      <c r="D343" s="504" t="s">
        <v>5912</v>
      </c>
      <c r="E343" s="278" t="s">
        <v>152</v>
      </c>
      <c r="F343" s="278" t="s">
        <v>140</v>
      </c>
      <c r="G343" s="278" t="s">
        <v>140</v>
      </c>
      <c r="H343" s="278"/>
      <c r="I343" s="37"/>
      <c r="J343" s="265">
        <v>44270</v>
      </c>
      <c r="K343" s="37"/>
      <c r="L343" s="37"/>
      <c r="M343" s="278" t="s">
        <v>361</v>
      </c>
      <c r="N343" s="37">
        <v>957.6</v>
      </c>
      <c r="O343" s="37"/>
      <c r="P343" s="505">
        <v>44268</v>
      </c>
      <c r="Q343" s="37"/>
      <c r="R343" s="37"/>
      <c r="S343" s="37"/>
      <c r="T343" s="37"/>
      <c r="U343" s="37"/>
      <c r="V343" s="37"/>
      <c r="W343" s="37"/>
      <c r="X343" s="37"/>
      <c r="Y343" s="37"/>
      <c r="Z343" s="506"/>
      <c r="AA343" s="37"/>
      <c r="AB343" s="37"/>
      <c r="AC343" s="37"/>
      <c r="AD343" s="37"/>
      <c r="AE343" s="37"/>
      <c r="AF343" s="37"/>
      <c r="AG343" s="37"/>
      <c r="AH343" s="37"/>
      <c r="AI343" s="37"/>
      <c r="AJ343" s="37"/>
      <c r="AK343" s="37"/>
      <c r="AL343" s="37"/>
      <c r="AM343" s="37"/>
      <c r="AN343" s="37"/>
      <c r="AO343" s="37"/>
      <c r="AP343" s="37"/>
      <c r="AQ343" s="37"/>
      <c r="AR343" s="37"/>
      <c r="AS343" s="37"/>
      <c r="AT343" s="37"/>
      <c r="AU343" s="37"/>
    </row>
    <row r="344" spans="1:47">
      <c r="A344" s="265">
        <v>44287</v>
      </c>
      <c r="B344" s="278" t="s">
        <v>146</v>
      </c>
      <c r="C344" s="76">
        <v>881728360</v>
      </c>
      <c r="D344" s="178" t="s">
        <v>5913</v>
      </c>
      <c r="E344" s="278" t="s">
        <v>139</v>
      </c>
      <c r="F344" s="278" t="s">
        <v>147</v>
      </c>
      <c r="G344" s="278" t="s">
        <v>147</v>
      </c>
      <c r="H344" s="278"/>
      <c r="I344" s="37"/>
      <c r="J344" s="265">
        <v>44286</v>
      </c>
      <c r="K344" s="37"/>
      <c r="L344" s="37"/>
      <c r="M344" s="278" t="s">
        <v>182</v>
      </c>
      <c r="N344" s="37">
        <v>138</v>
      </c>
      <c r="O344" s="37"/>
      <c r="P344" s="505">
        <v>44286</v>
      </c>
      <c r="Q344" s="37"/>
      <c r="R344" s="37"/>
      <c r="S344" s="37"/>
      <c r="T344" s="37"/>
      <c r="U344" s="37"/>
      <c r="V344" s="37"/>
      <c r="W344" s="37"/>
      <c r="X344" s="37"/>
      <c r="Y344" s="37"/>
      <c r="Z344" s="506"/>
      <c r="AA344" s="37"/>
      <c r="AB344" s="37"/>
      <c r="AC344" s="37"/>
      <c r="AD344" s="37"/>
      <c r="AE344" s="37"/>
      <c r="AF344" s="37"/>
      <c r="AG344" s="37"/>
      <c r="AH344" s="37"/>
      <c r="AI344" s="37"/>
      <c r="AJ344" s="37"/>
      <c r="AK344" s="37"/>
      <c r="AL344" s="37"/>
      <c r="AM344" s="37"/>
      <c r="AN344" s="37"/>
      <c r="AO344" s="37"/>
      <c r="AP344" s="37"/>
      <c r="AQ344" s="37"/>
      <c r="AR344" s="37"/>
      <c r="AS344" s="37"/>
      <c r="AT344" s="37"/>
      <c r="AU344" s="37"/>
    </row>
    <row r="345" spans="1:47">
      <c r="A345" s="265">
        <v>44266</v>
      </c>
      <c r="B345" s="278" t="s">
        <v>154</v>
      </c>
      <c r="C345" s="37">
        <v>881694431</v>
      </c>
      <c r="D345" s="504" t="s">
        <v>5914</v>
      </c>
      <c r="E345" s="278" t="s">
        <v>139</v>
      </c>
      <c r="F345" s="278" t="s">
        <v>140</v>
      </c>
      <c r="G345" s="278" t="s">
        <v>140</v>
      </c>
      <c r="H345" s="278" t="s">
        <v>142</v>
      </c>
      <c r="I345" s="37"/>
      <c r="J345" s="265">
        <v>44266</v>
      </c>
      <c r="K345" s="37"/>
      <c r="L345" s="37"/>
      <c r="M345" s="278" t="s">
        <v>142</v>
      </c>
      <c r="N345" s="37">
        <v>1340</v>
      </c>
      <c r="O345" s="37"/>
      <c r="P345" s="505">
        <v>44265</v>
      </c>
      <c r="Q345" s="37"/>
      <c r="R345" s="37"/>
      <c r="S345" s="37"/>
      <c r="T345" s="37"/>
      <c r="U345" s="37"/>
      <c r="V345" s="37"/>
      <c r="W345" s="37"/>
      <c r="X345" s="37"/>
      <c r="Y345" s="37"/>
      <c r="Z345" s="506"/>
      <c r="AA345" s="37"/>
      <c r="AB345" s="37"/>
      <c r="AC345" s="37"/>
      <c r="AD345" s="37"/>
      <c r="AE345" s="37"/>
      <c r="AF345" s="37"/>
      <c r="AG345" s="37"/>
      <c r="AH345" s="37"/>
      <c r="AI345" s="37"/>
      <c r="AJ345" s="37"/>
      <c r="AK345" s="37"/>
      <c r="AL345" s="37"/>
      <c r="AM345" s="37"/>
      <c r="AN345" s="37"/>
      <c r="AO345" s="37"/>
      <c r="AP345" s="37"/>
      <c r="AQ345" s="37"/>
      <c r="AR345" s="37"/>
      <c r="AS345" s="37"/>
      <c r="AT345" s="37"/>
      <c r="AU345" s="37"/>
    </row>
    <row r="346" spans="1:47">
      <c r="A346" s="265">
        <v>44259</v>
      </c>
      <c r="B346" s="278" t="s">
        <v>281</v>
      </c>
      <c r="C346" s="37">
        <v>881892691</v>
      </c>
      <c r="D346" s="504" t="s">
        <v>4503</v>
      </c>
      <c r="E346" s="278" t="s">
        <v>152</v>
      </c>
      <c r="F346" s="278" t="s">
        <v>140</v>
      </c>
      <c r="G346" s="278" t="s">
        <v>140</v>
      </c>
      <c r="H346" s="278" t="s">
        <v>142</v>
      </c>
      <c r="I346" s="265">
        <v>44259</v>
      </c>
      <c r="J346" s="265">
        <v>44259</v>
      </c>
      <c r="K346" s="37"/>
      <c r="L346" s="37"/>
      <c r="M346" s="278" t="s">
        <v>142</v>
      </c>
      <c r="N346" s="37">
        <v>8625</v>
      </c>
      <c r="O346" s="278" t="s">
        <v>37</v>
      </c>
      <c r="P346" s="265">
        <v>44259</v>
      </c>
      <c r="Q346" s="37"/>
      <c r="R346" s="37"/>
      <c r="S346" s="37"/>
      <c r="T346" s="37"/>
      <c r="U346" s="37"/>
      <c r="V346" s="37"/>
      <c r="W346" s="37"/>
      <c r="X346" s="37"/>
      <c r="Y346" s="37"/>
      <c r="Z346" s="506"/>
      <c r="AA346" s="37"/>
      <c r="AB346" s="37"/>
      <c r="AC346" s="37"/>
      <c r="AD346" s="37"/>
      <c r="AE346" s="37"/>
      <c r="AF346" s="37"/>
      <c r="AG346" s="37"/>
      <c r="AH346" s="37"/>
      <c r="AI346" s="37"/>
      <c r="AJ346" s="37"/>
      <c r="AK346" s="37"/>
      <c r="AL346" s="37"/>
      <c r="AM346" s="37"/>
      <c r="AN346" s="37"/>
      <c r="AO346" s="37"/>
      <c r="AP346" s="37"/>
      <c r="AQ346" s="37"/>
      <c r="AR346" s="37"/>
      <c r="AS346" s="37"/>
      <c r="AT346" s="37"/>
      <c r="AU346" s="37"/>
    </row>
    <row r="347" spans="1:47">
      <c r="A347" s="265">
        <v>44263</v>
      </c>
      <c r="B347" s="278" t="s">
        <v>157</v>
      </c>
      <c r="C347" s="37">
        <v>881676926</v>
      </c>
      <c r="D347" s="504" t="s">
        <v>5915</v>
      </c>
      <c r="E347" s="278" t="s">
        <v>152</v>
      </c>
      <c r="F347" s="278" t="s">
        <v>140</v>
      </c>
      <c r="G347" s="278" t="s">
        <v>140</v>
      </c>
      <c r="H347" s="278" t="s">
        <v>148</v>
      </c>
      <c r="I347" s="37"/>
      <c r="J347" s="265">
        <v>44263</v>
      </c>
      <c r="K347" s="37"/>
      <c r="L347" s="37"/>
      <c r="M347" s="278" t="s">
        <v>148</v>
      </c>
      <c r="N347" s="37">
        <v>14.59</v>
      </c>
      <c r="O347" s="37"/>
      <c r="P347" s="505">
        <v>44261</v>
      </c>
      <c r="Q347" s="37"/>
      <c r="R347" s="37"/>
      <c r="S347" s="37"/>
      <c r="T347" s="37"/>
      <c r="U347" s="37"/>
      <c r="V347" s="37"/>
      <c r="W347" s="37"/>
      <c r="X347" s="37"/>
      <c r="Y347" s="37"/>
      <c r="Z347" s="506"/>
      <c r="AA347" s="37"/>
      <c r="AB347" s="37"/>
      <c r="AC347" s="37"/>
      <c r="AD347" s="37"/>
      <c r="AE347" s="37"/>
      <c r="AF347" s="37"/>
      <c r="AG347" s="37"/>
      <c r="AH347" s="37"/>
      <c r="AI347" s="37"/>
      <c r="AJ347" s="37"/>
      <c r="AK347" s="37"/>
      <c r="AL347" s="37"/>
      <c r="AM347" s="37"/>
      <c r="AN347" s="37"/>
      <c r="AO347" s="37"/>
      <c r="AP347" s="37"/>
      <c r="AQ347" s="37"/>
      <c r="AR347" s="37"/>
      <c r="AS347" s="37"/>
      <c r="AT347" s="37"/>
      <c r="AU347" s="37"/>
    </row>
    <row r="348" spans="1:47">
      <c r="A348" s="265">
        <v>44284</v>
      </c>
      <c r="B348" s="278" t="s">
        <v>194</v>
      </c>
      <c r="C348" s="37">
        <v>881078175</v>
      </c>
      <c r="D348" s="504" t="s">
        <v>5916</v>
      </c>
      <c r="E348" s="278" t="s">
        <v>139</v>
      </c>
      <c r="F348" s="278" t="s">
        <v>140</v>
      </c>
      <c r="G348" s="278" t="s">
        <v>140</v>
      </c>
      <c r="H348" s="278" t="s">
        <v>148</v>
      </c>
      <c r="I348" s="37"/>
      <c r="J348" s="265">
        <v>44284</v>
      </c>
      <c r="K348" s="37"/>
      <c r="L348" s="37"/>
      <c r="M348" s="278" t="s">
        <v>148</v>
      </c>
      <c r="N348" s="37">
        <v>337</v>
      </c>
      <c r="O348" s="37"/>
      <c r="P348" s="505">
        <v>44281</v>
      </c>
      <c r="Q348" s="37"/>
      <c r="R348" s="37"/>
      <c r="S348" s="37"/>
      <c r="T348" s="37"/>
      <c r="U348" s="37"/>
      <c r="V348" s="37"/>
      <c r="W348" s="37"/>
      <c r="X348" s="37"/>
      <c r="Y348" s="37"/>
      <c r="Z348" s="506"/>
      <c r="AA348" s="37"/>
      <c r="AB348" s="37"/>
      <c r="AC348" s="37"/>
      <c r="AD348" s="37"/>
      <c r="AE348" s="37"/>
      <c r="AF348" s="37"/>
      <c r="AG348" s="37"/>
      <c r="AH348" s="37"/>
      <c r="AI348" s="37"/>
      <c r="AJ348" s="37"/>
      <c r="AK348" s="37"/>
      <c r="AL348" s="37"/>
      <c r="AM348" s="37"/>
      <c r="AN348" s="37"/>
      <c r="AO348" s="37"/>
      <c r="AP348" s="37"/>
      <c r="AQ348" s="37"/>
      <c r="AR348" s="37"/>
      <c r="AS348" s="37"/>
      <c r="AT348" s="37"/>
      <c r="AU348" s="37"/>
    </row>
    <row r="349" spans="1:47">
      <c r="A349" s="265">
        <v>44272</v>
      </c>
      <c r="B349" s="278" t="s">
        <v>154</v>
      </c>
      <c r="C349" s="37">
        <v>881669224</v>
      </c>
      <c r="D349" s="504" t="s">
        <v>5917</v>
      </c>
      <c r="E349" s="278" t="s">
        <v>139</v>
      </c>
      <c r="F349" s="278" t="s">
        <v>140</v>
      </c>
      <c r="G349" s="278" t="s">
        <v>140</v>
      </c>
      <c r="H349" s="278" t="s">
        <v>176</v>
      </c>
      <c r="I349" s="37"/>
      <c r="J349" s="265">
        <v>44272</v>
      </c>
      <c r="K349" s="37"/>
      <c r="L349" s="37"/>
      <c r="M349" s="278" t="s">
        <v>176</v>
      </c>
      <c r="N349" s="37">
        <v>1513</v>
      </c>
      <c r="O349" s="278" t="s">
        <v>37</v>
      </c>
      <c r="P349" s="505">
        <v>44271</v>
      </c>
      <c r="Q349" s="278" t="s">
        <v>5918</v>
      </c>
      <c r="R349" s="37"/>
      <c r="S349" s="37"/>
      <c r="T349" s="37"/>
      <c r="U349" s="37"/>
      <c r="V349" s="37"/>
      <c r="W349" s="37"/>
      <c r="X349" s="37"/>
      <c r="Y349" s="37"/>
      <c r="Z349" s="506"/>
      <c r="AA349" s="37"/>
      <c r="AB349" s="37"/>
      <c r="AC349" s="37"/>
      <c r="AD349" s="37"/>
      <c r="AE349" s="37"/>
      <c r="AF349" s="37"/>
      <c r="AG349" s="37"/>
      <c r="AH349" s="37"/>
      <c r="AI349" s="37"/>
      <c r="AJ349" s="37"/>
      <c r="AK349" s="37"/>
      <c r="AL349" s="37"/>
      <c r="AM349" s="37"/>
      <c r="AN349" s="37"/>
      <c r="AO349" s="37"/>
      <c r="AP349" s="37"/>
      <c r="AQ349" s="37"/>
      <c r="AR349" s="37"/>
      <c r="AS349" s="37"/>
      <c r="AT349" s="37"/>
      <c r="AU349" s="37"/>
    </row>
    <row r="350" spans="1:47">
      <c r="A350" s="265">
        <v>44263</v>
      </c>
      <c r="B350" s="278" t="s">
        <v>5592</v>
      </c>
      <c r="C350" s="37">
        <v>881663256</v>
      </c>
      <c r="D350" s="504" t="s">
        <v>5919</v>
      </c>
      <c r="E350" s="278" t="s">
        <v>152</v>
      </c>
      <c r="F350" s="278" t="s">
        <v>140</v>
      </c>
      <c r="G350" s="278" t="s">
        <v>140</v>
      </c>
      <c r="H350" s="278" t="s">
        <v>142</v>
      </c>
      <c r="I350" s="37"/>
      <c r="J350" s="265">
        <v>44263</v>
      </c>
      <c r="K350" s="37"/>
      <c r="L350" s="37"/>
      <c r="M350" s="278" t="s">
        <v>142</v>
      </c>
      <c r="N350" s="37">
        <v>756</v>
      </c>
      <c r="O350" s="37"/>
      <c r="P350" s="265">
        <v>44261</v>
      </c>
      <c r="Q350" s="37"/>
      <c r="R350" s="37"/>
      <c r="S350" s="37"/>
      <c r="T350" s="37"/>
      <c r="U350" s="37"/>
      <c r="V350" s="37"/>
      <c r="W350" s="37"/>
      <c r="X350" s="37"/>
      <c r="Y350" s="37"/>
      <c r="Z350" s="506"/>
      <c r="AA350" s="37"/>
      <c r="AB350" s="37"/>
      <c r="AC350" s="37"/>
      <c r="AD350" s="37"/>
      <c r="AE350" s="37"/>
      <c r="AF350" s="37"/>
      <c r="AG350" s="37"/>
      <c r="AH350" s="37"/>
      <c r="AI350" s="37"/>
      <c r="AJ350" s="37"/>
      <c r="AK350" s="37"/>
      <c r="AL350" s="37"/>
      <c r="AM350" s="37"/>
      <c r="AN350" s="37"/>
      <c r="AO350" s="37"/>
      <c r="AP350" s="37"/>
      <c r="AQ350" s="37"/>
      <c r="AR350" s="37"/>
      <c r="AS350" s="37"/>
      <c r="AT350" s="37"/>
      <c r="AU350" s="37"/>
    </row>
    <row r="351" spans="1:47">
      <c r="A351" s="265">
        <v>44273</v>
      </c>
      <c r="B351" s="278" t="s">
        <v>194</v>
      </c>
      <c r="C351" s="37">
        <v>881650670</v>
      </c>
      <c r="D351" s="523" t="s">
        <v>5920</v>
      </c>
      <c r="E351" s="278" t="s">
        <v>152</v>
      </c>
      <c r="F351" s="278" t="s">
        <v>140</v>
      </c>
      <c r="G351" s="278" t="s">
        <v>140</v>
      </c>
      <c r="H351" s="278" t="s">
        <v>176</v>
      </c>
      <c r="I351" s="37"/>
      <c r="J351" s="265">
        <v>44273</v>
      </c>
      <c r="K351" s="37"/>
      <c r="L351" s="37"/>
      <c r="M351" s="278" t="s">
        <v>176</v>
      </c>
      <c r="N351" s="37">
        <v>7979.05</v>
      </c>
      <c r="O351" s="37"/>
      <c r="P351" s="505">
        <v>44272</v>
      </c>
      <c r="Q351" s="37"/>
      <c r="R351" s="37"/>
      <c r="S351" s="37"/>
      <c r="T351" s="37"/>
      <c r="U351" s="37"/>
      <c r="V351" s="37"/>
      <c r="W351" s="37"/>
      <c r="X351" s="37"/>
      <c r="Y351" s="37"/>
      <c r="Z351" s="506"/>
      <c r="AA351" s="37"/>
      <c r="AB351" s="37"/>
      <c r="AC351" s="37"/>
      <c r="AD351" s="37"/>
      <c r="AE351" s="37"/>
      <c r="AF351" s="37"/>
      <c r="AG351" s="37"/>
      <c r="AH351" s="37"/>
      <c r="AI351" s="37"/>
      <c r="AJ351" s="37"/>
      <c r="AK351" s="37"/>
      <c r="AL351" s="37"/>
      <c r="AM351" s="37"/>
      <c r="AN351" s="37"/>
      <c r="AO351" s="37"/>
      <c r="AP351" s="37"/>
      <c r="AQ351" s="37"/>
      <c r="AR351" s="37"/>
      <c r="AS351" s="37"/>
      <c r="AT351" s="37"/>
      <c r="AU351" s="37"/>
    </row>
    <row r="352" spans="1:47">
      <c r="A352" s="265">
        <v>44258</v>
      </c>
      <c r="B352" s="278" t="s">
        <v>156</v>
      </c>
      <c r="C352" s="37">
        <v>881639209</v>
      </c>
      <c r="D352" s="517" t="s">
        <v>5921</v>
      </c>
      <c r="E352" s="278" t="s">
        <v>139</v>
      </c>
      <c r="F352" s="278" t="s">
        <v>140</v>
      </c>
      <c r="G352" s="278" t="s">
        <v>140</v>
      </c>
      <c r="H352" s="278" t="s">
        <v>142</v>
      </c>
      <c r="I352" s="265">
        <v>44258</v>
      </c>
      <c r="J352" s="265">
        <v>44258</v>
      </c>
      <c r="K352" s="37"/>
      <c r="L352" s="37"/>
      <c r="M352" s="278" t="s">
        <v>499</v>
      </c>
      <c r="N352" s="37">
        <v>598</v>
      </c>
      <c r="O352" s="37"/>
      <c r="P352" s="505">
        <v>44258</v>
      </c>
      <c r="Q352" s="37"/>
      <c r="R352" s="37"/>
      <c r="S352" s="37"/>
      <c r="T352" s="37"/>
      <c r="U352" s="37"/>
      <c r="V352" s="37"/>
      <c r="W352" s="37"/>
      <c r="X352" s="37"/>
      <c r="Y352" s="37"/>
      <c r="Z352" s="506"/>
      <c r="AA352" s="37"/>
      <c r="AB352" s="37"/>
      <c r="AC352" s="37"/>
      <c r="AD352" s="37"/>
      <c r="AE352" s="37"/>
      <c r="AF352" s="37"/>
      <c r="AG352" s="37"/>
      <c r="AH352" s="37"/>
      <c r="AI352" s="37"/>
      <c r="AJ352" s="37"/>
      <c r="AK352" s="37"/>
      <c r="AL352" s="37"/>
      <c r="AM352" s="37"/>
      <c r="AN352" s="37"/>
      <c r="AO352" s="37"/>
      <c r="AP352" s="37"/>
      <c r="AQ352" s="37"/>
      <c r="AR352" s="37"/>
      <c r="AS352" s="37"/>
      <c r="AT352" s="37"/>
      <c r="AU352" s="37"/>
    </row>
    <row r="353" spans="1:47">
      <c r="A353" s="265">
        <v>44286</v>
      </c>
      <c r="B353" s="278" t="s">
        <v>156</v>
      </c>
      <c r="C353" s="76">
        <v>10591213</v>
      </c>
      <c r="D353" s="526" t="s">
        <v>5922</v>
      </c>
      <c r="E353" s="278" t="s">
        <v>139</v>
      </c>
      <c r="F353" s="278" t="s">
        <v>140</v>
      </c>
      <c r="G353" s="278" t="s">
        <v>140</v>
      </c>
      <c r="H353" s="278" t="s">
        <v>142</v>
      </c>
      <c r="I353" s="37"/>
      <c r="J353" s="265">
        <v>44286</v>
      </c>
      <c r="K353" s="37"/>
      <c r="L353" s="37"/>
      <c r="M353" s="278" t="s">
        <v>142</v>
      </c>
      <c r="N353" s="37">
        <v>11442.2</v>
      </c>
      <c r="O353" s="37"/>
      <c r="P353" s="505">
        <v>44286</v>
      </c>
      <c r="Q353" s="37"/>
      <c r="R353" s="37"/>
      <c r="S353" s="37"/>
      <c r="T353" s="37"/>
      <c r="U353" s="37"/>
      <c r="V353" s="37"/>
      <c r="W353" s="37"/>
      <c r="X353" s="37"/>
      <c r="Y353" s="37"/>
      <c r="Z353" s="506"/>
      <c r="AA353" s="37"/>
      <c r="AB353" s="37"/>
      <c r="AC353" s="37"/>
      <c r="AD353" s="37"/>
      <c r="AE353" s="37"/>
      <c r="AF353" s="37"/>
      <c r="AG353" s="37"/>
      <c r="AH353" s="37"/>
      <c r="AI353" s="37"/>
      <c r="AJ353" s="37"/>
      <c r="AK353" s="37"/>
      <c r="AL353" s="37"/>
      <c r="AM353" s="37"/>
      <c r="AN353" s="37"/>
      <c r="AO353" s="37"/>
      <c r="AP353" s="37"/>
      <c r="AQ353" s="37"/>
      <c r="AR353" s="37"/>
      <c r="AS353" s="37"/>
      <c r="AT353" s="37"/>
      <c r="AU353" s="37"/>
    </row>
    <row r="354" spans="1:47">
      <c r="A354" s="265">
        <v>44292</v>
      </c>
      <c r="B354" s="278" t="s">
        <v>156</v>
      </c>
      <c r="C354" s="76">
        <v>881590824</v>
      </c>
      <c r="D354" s="510" t="s">
        <v>5923</v>
      </c>
      <c r="E354" s="278" t="s">
        <v>139</v>
      </c>
      <c r="F354" s="278" t="s">
        <v>147</v>
      </c>
      <c r="G354" s="278" t="s">
        <v>147</v>
      </c>
      <c r="H354" s="278" t="s">
        <v>142</v>
      </c>
      <c r="I354" s="37"/>
      <c r="J354" s="265">
        <v>44286</v>
      </c>
      <c r="K354" s="37"/>
      <c r="L354" s="37"/>
      <c r="M354" s="278" t="s">
        <v>142</v>
      </c>
      <c r="N354" s="37">
        <v>928</v>
      </c>
      <c r="O354" s="37"/>
      <c r="P354" s="505">
        <v>44281</v>
      </c>
      <c r="Q354" s="37"/>
      <c r="R354" s="37"/>
      <c r="S354" s="37"/>
      <c r="T354" s="37"/>
      <c r="U354" s="37"/>
      <c r="V354" s="37"/>
      <c r="W354" s="37"/>
      <c r="X354" s="37"/>
      <c r="Y354" s="37"/>
      <c r="Z354" s="506"/>
      <c r="AA354" s="37"/>
      <c r="AB354" s="37"/>
      <c r="AC354" s="37"/>
      <c r="AD354" s="37"/>
      <c r="AE354" s="37"/>
      <c r="AF354" s="37"/>
      <c r="AG354" s="37"/>
      <c r="AH354" s="37"/>
      <c r="AI354" s="37"/>
      <c r="AJ354" s="37"/>
      <c r="AK354" s="37"/>
      <c r="AL354" s="37"/>
      <c r="AM354" s="37"/>
      <c r="AN354" s="37"/>
      <c r="AO354" s="37"/>
      <c r="AP354" s="37"/>
      <c r="AQ354" s="37"/>
      <c r="AR354" s="37"/>
      <c r="AS354" s="37"/>
      <c r="AT354" s="37"/>
      <c r="AU354" s="37"/>
    </row>
    <row r="355" spans="1:47">
      <c r="A355" s="265">
        <v>44292</v>
      </c>
      <c r="B355" s="278" t="s">
        <v>156</v>
      </c>
      <c r="C355" s="76">
        <v>881591161</v>
      </c>
      <c r="D355" s="510" t="s">
        <v>5924</v>
      </c>
      <c r="E355" s="278" t="s">
        <v>139</v>
      </c>
      <c r="F355" s="278" t="s">
        <v>140</v>
      </c>
      <c r="G355" s="278" t="s">
        <v>140</v>
      </c>
      <c r="H355" s="278" t="s">
        <v>168</v>
      </c>
      <c r="I355" s="37"/>
      <c r="J355" s="265">
        <v>44286</v>
      </c>
      <c r="K355" s="37"/>
      <c r="L355" s="37"/>
      <c r="M355" s="278" t="s">
        <v>168</v>
      </c>
      <c r="N355" s="37">
        <v>4700</v>
      </c>
      <c r="O355" s="37"/>
      <c r="P355" s="505">
        <v>44281</v>
      </c>
      <c r="Q355" s="37"/>
      <c r="R355" s="37"/>
      <c r="S355" s="37"/>
      <c r="T355" s="37"/>
      <c r="U355" s="37"/>
      <c r="V355" s="37"/>
      <c r="W355" s="37"/>
      <c r="X355" s="37"/>
      <c r="Y355" s="37"/>
      <c r="Z355" s="506"/>
      <c r="AA355" s="37"/>
      <c r="AB355" s="37"/>
      <c r="AC355" s="37"/>
      <c r="AD355" s="37"/>
      <c r="AE355" s="37"/>
      <c r="AF355" s="37"/>
      <c r="AG355" s="37"/>
      <c r="AH355" s="37"/>
      <c r="AI355" s="37"/>
      <c r="AJ355" s="37"/>
      <c r="AK355" s="37"/>
      <c r="AL355" s="37"/>
      <c r="AM355" s="37"/>
      <c r="AN355" s="37"/>
      <c r="AO355" s="37"/>
      <c r="AP355" s="37"/>
      <c r="AQ355" s="37"/>
      <c r="AR355" s="37"/>
      <c r="AS355" s="37"/>
      <c r="AT355" s="37"/>
      <c r="AU355" s="37"/>
    </row>
    <row r="356" spans="1:47">
      <c r="A356" s="265">
        <v>44292</v>
      </c>
      <c r="B356" s="278" t="s">
        <v>156</v>
      </c>
      <c r="C356" s="76">
        <v>881591161</v>
      </c>
      <c r="D356" s="510" t="s">
        <v>5924</v>
      </c>
      <c r="E356" s="278" t="s">
        <v>139</v>
      </c>
      <c r="F356" s="278" t="s">
        <v>140</v>
      </c>
      <c r="G356" s="278" t="s">
        <v>140</v>
      </c>
      <c r="H356" s="278"/>
      <c r="I356" s="37"/>
      <c r="J356" s="265">
        <v>44286</v>
      </c>
      <c r="K356" s="37"/>
      <c r="L356" s="37"/>
      <c r="M356" s="278" t="s">
        <v>168</v>
      </c>
      <c r="N356" s="37">
        <v>4270</v>
      </c>
      <c r="O356" s="37"/>
      <c r="P356" s="505" t="s">
        <v>5925</v>
      </c>
      <c r="Q356" s="37"/>
      <c r="R356" s="37"/>
      <c r="S356" s="37"/>
      <c r="T356" s="37"/>
      <c r="U356" s="37"/>
      <c r="V356" s="37"/>
      <c r="W356" s="37"/>
      <c r="X356" s="37"/>
      <c r="Y356" s="37"/>
      <c r="Z356" s="506"/>
      <c r="AA356" s="37"/>
      <c r="AB356" s="37"/>
      <c r="AC356" s="37"/>
      <c r="AD356" s="37"/>
      <c r="AE356" s="37"/>
      <c r="AF356" s="37"/>
      <c r="AG356" s="37"/>
      <c r="AH356" s="37"/>
      <c r="AI356" s="37"/>
      <c r="AJ356" s="37"/>
      <c r="AK356" s="37"/>
      <c r="AL356" s="37"/>
      <c r="AM356" s="37"/>
      <c r="AN356" s="37"/>
      <c r="AO356" s="37"/>
      <c r="AP356" s="37"/>
      <c r="AQ356" s="37"/>
      <c r="AR356" s="37"/>
      <c r="AS356" s="37"/>
      <c r="AT356" s="37"/>
      <c r="AU356" s="37"/>
    </row>
    <row r="357" spans="1:47">
      <c r="A357" s="265">
        <v>44270</v>
      </c>
      <c r="B357" s="278" t="s">
        <v>154</v>
      </c>
      <c r="C357" s="37">
        <v>882212586</v>
      </c>
      <c r="D357" s="517" t="s">
        <v>5926</v>
      </c>
      <c r="E357" s="278" t="s">
        <v>152</v>
      </c>
      <c r="F357" s="278" t="s">
        <v>140</v>
      </c>
      <c r="G357" s="278" t="s">
        <v>140</v>
      </c>
      <c r="H357" s="278"/>
      <c r="I357" s="37"/>
      <c r="J357" s="265">
        <v>44270</v>
      </c>
      <c r="K357" s="37"/>
      <c r="L357" s="37"/>
      <c r="M357" s="278" t="s">
        <v>142</v>
      </c>
      <c r="N357" s="37">
        <v>43.5</v>
      </c>
      <c r="O357" s="37"/>
      <c r="P357" s="505">
        <v>44267</v>
      </c>
      <c r="Q357" s="37"/>
      <c r="R357" s="37"/>
      <c r="S357" s="37"/>
      <c r="T357" s="37"/>
      <c r="U357" s="37"/>
      <c r="V357" s="37"/>
      <c r="W357" s="37"/>
      <c r="X357" s="37"/>
      <c r="Y357" s="37"/>
      <c r="Z357" s="506"/>
      <c r="AA357" s="37"/>
      <c r="AB357" s="37"/>
      <c r="AC357" s="37"/>
      <c r="AD357" s="37"/>
      <c r="AE357" s="37"/>
      <c r="AF357" s="37"/>
      <c r="AG357" s="37"/>
      <c r="AH357" s="37"/>
      <c r="AI357" s="37"/>
      <c r="AJ357" s="37"/>
      <c r="AK357" s="37"/>
      <c r="AL357" s="37"/>
      <c r="AM357" s="37"/>
      <c r="AN357" s="37"/>
      <c r="AO357" s="37"/>
      <c r="AP357" s="37"/>
      <c r="AQ357" s="37"/>
      <c r="AR357" s="37"/>
      <c r="AS357" s="37"/>
      <c r="AT357" s="37"/>
      <c r="AU357" s="37"/>
    </row>
    <row r="358" spans="1:47">
      <c r="A358" s="265">
        <v>44270</v>
      </c>
      <c r="B358" s="278" t="s">
        <v>194</v>
      </c>
      <c r="C358" s="37">
        <v>881548220</v>
      </c>
      <c r="D358" s="504" t="s">
        <v>2874</v>
      </c>
      <c r="E358" s="278" t="s">
        <v>152</v>
      </c>
      <c r="F358" s="278" t="s">
        <v>140</v>
      </c>
      <c r="G358" s="278" t="s">
        <v>140</v>
      </c>
      <c r="H358" s="278" t="s">
        <v>213</v>
      </c>
      <c r="I358" s="37"/>
      <c r="J358" s="265">
        <v>44270</v>
      </c>
      <c r="K358" s="37"/>
      <c r="L358" s="37"/>
      <c r="M358" s="278" t="s">
        <v>213</v>
      </c>
      <c r="N358" s="37">
        <v>5398</v>
      </c>
      <c r="O358" s="37"/>
      <c r="P358" s="505">
        <v>44268</v>
      </c>
      <c r="Q358" s="37"/>
      <c r="R358" s="37"/>
      <c r="S358" s="37"/>
      <c r="T358" s="37"/>
      <c r="U358" s="37"/>
      <c r="V358" s="37"/>
      <c r="W358" s="37"/>
      <c r="X358" s="37"/>
      <c r="Y358" s="37"/>
      <c r="Z358" s="506"/>
      <c r="AA358" s="37"/>
      <c r="AB358" s="37"/>
      <c r="AC358" s="37"/>
      <c r="AD358" s="37"/>
      <c r="AE358" s="37"/>
      <c r="AF358" s="37"/>
      <c r="AG358" s="37"/>
      <c r="AH358" s="37"/>
      <c r="AI358" s="37"/>
      <c r="AJ358" s="37"/>
      <c r="AK358" s="37"/>
      <c r="AL358" s="37"/>
      <c r="AM358" s="37"/>
      <c r="AN358" s="37"/>
      <c r="AO358" s="37"/>
      <c r="AP358" s="37"/>
      <c r="AQ358" s="37"/>
      <c r="AR358" s="37"/>
      <c r="AS358" s="37"/>
      <c r="AT358" s="37"/>
      <c r="AU358" s="37"/>
    </row>
    <row r="359" spans="1:47">
      <c r="A359" s="265">
        <v>44277</v>
      </c>
      <c r="B359" s="278" t="s">
        <v>194</v>
      </c>
      <c r="C359" s="331">
        <v>881548220</v>
      </c>
      <c r="D359" s="523" t="s">
        <v>2874</v>
      </c>
      <c r="E359" s="278" t="s">
        <v>152</v>
      </c>
      <c r="F359" s="278" t="s">
        <v>140</v>
      </c>
      <c r="G359" s="278" t="s">
        <v>140</v>
      </c>
      <c r="H359" s="278" t="s">
        <v>213</v>
      </c>
      <c r="I359" s="37"/>
      <c r="J359" s="265">
        <v>44277</v>
      </c>
      <c r="K359" s="37"/>
      <c r="L359" s="37"/>
      <c r="M359" s="505" t="s">
        <v>213</v>
      </c>
      <c r="N359" s="37">
        <v>1000</v>
      </c>
      <c r="O359" s="37"/>
      <c r="P359" s="505">
        <v>44274</v>
      </c>
      <c r="Q359" s="37"/>
      <c r="R359" s="37"/>
      <c r="S359" s="37"/>
      <c r="T359" s="37"/>
      <c r="U359" s="37"/>
      <c r="V359" s="37"/>
      <c r="W359" s="37"/>
      <c r="X359" s="37"/>
      <c r="Y359" s="37"/>
      <c r="Z359" s="506"/>
      <c r="AA359" s="37"/>
      <c r="AB359" s="37"/>
      <c r="AC359" s="37"/>
      <c r="AD359" s="37"/>
      <c r="AE359" s="37"/>
      <c r="AF359" s="37"/>
      <c r="AG359" s="37"/>
      <c r="AH359" s="37"/>
      <c r="AI359" s="37"/>
      <c r="AJ359" s="37"/>
      <c r="AK359" s="37"/>
      <c r="AL359" s="37"/>
      <c r="AM359" s="37"/>
      <c r="AN359" s="37"/>
      <c r="AO359" s="37"/>
      <c r="AP359" s="37"/>
      <c r="AQ359" s="37"/>
      <c r="AR359" s="37"/>
      <c r="AS359" s="37"/>
      <c r="AT359" s="37"/>
      <c r="AU359" s="37"/>
    </row>
    <row r="360" spans="1:47">
      <c r="A360" s="265">
        <v>44266</v>
      </c>
      <c r="B360" s="278" t="s">
        <v>156</v>
      </c>
      <c r="C360" s="37">
        <v>881548176</v>
      </c>
      <c r="D360" s="517" t="s">
        <v>5927</v>
      </c>
      <c r="E360" s="278" t="s">
        <v>139</v>
      </c>
      <c r="F360" s="278" t="s">
        <v>140</v>
      </c>
      <c r="G360" s="278" t="s">
        <v>140</v>
      </c>
      <c r="H360" s="278"/>
      <c r="I360" s="37"/>
      <c r="J360" s="265">
        <v>44266</v>
      </c>
      <c r="K360" s="37"/>
      <c r="L360" s="37"/>
      <c r="M360" s="278" t="s">
        <v>168</v>
      </c>
      <c r="N360" s="37">
        <v>470</v>
      </c>
      <c r="O360" s="37"/>
      <c r="P360" s="505">
        <v>44265</v>
      </c>
      <c r="Q360" s="37"/>
      <c r="R360" s="37"/>
      <c r="S360" s="37"/>
      <c r="T360" s="37"/>
      <c r="U360" s="37"/>
      <c r="V360" s="37"/>
      <c r="W360" s="37"/>
      <c r="X360" s="37"/>
      <c r="Y360" s="37"/>
      <c r="Z360" s="506"/>
      <c r="AA360" s="37"/>
      <c r="AB360" s="37"/>
      <c r="AC360" s="37"/>
      <c r="AD360" s="37"/>
      <c r="AE360" s="37"/>
      <c r="AF360" s="37"/>
      <c r="AG360" s="37"/>
      <c r="AH360" s="37"/>
      <c r="AI360" s="37"/>
      <c r="AJ360" s="37"/>
      <c r="AK360" s="37"/>
      <c r="AL360" s="37"/>
      <c r="AM360" s="37"/>
      <c r="AN360" s="37"/>
      <c r="AO360" s="37"/>
      <c r="AP360" s="37"/>
      <c r="AQ360" s="37"/>
      <c r="AR360" s="37"/>
      <c r="AS360" s="37"/>
      <c r="AT360" s="37"/>
      <c r="AU360" s="37"/>
    </row>
    <row r="361" spans="1:47">
      <c r="A361" s="265">
        <v>44258</v>
      </c>
      <c r="B361" s="278" t="s">
        <v>175</v>
      </c>
      <c r="C361" s="37">
        <v>881531105</v>
      </c>
      <c r="D361" s="504" t="s">
        <v>5928</v>
      </c>
      <c r="E361" s="278" t="s">
        <v>139</v>
      </c>
      <c r="F361" s="278" t="s">
        <v>140</v>
      </c>
      <c r="G361" s="278" t="s">
        <v>140</v>
      </c>
      <c r="H361" s="278" t="s">
        <v>287</v>
      </c>
      <c r="I361" s="265">
        <v>44258</v>
      </c>
      <c r="J361" s="265">
        <v>44258</v>
      </c>
      <c r="K361" s="37"/>
      <c r="L361" s="37"/>
      <c r="M361" s="278" t="s">
        <v>287</v>
      </c>
      <c r="N361" s="37">
        <v>540</v>
      </c>
      <c r="O361" s="37"/>
      <c r="P361" s="265">
        <v>44257</v>
      </c>
      <c r="Q361" s="37"/>
      <c r="R361" s="37"/>
      <c r="S361" s="37"/>
      <c r="T361" s="37"/>
      <c r="U361" s="37"/>
      <c r="V361" s="37"/>
      <c r="W361" s="37"/>
      <c r="X361" s="37"/>
      <c r="Y361" s="37"/>
      <c r="Z361" s="506"/>
      <c r="AA361" s="37"/>
      <c r="AB361" s="37"/>
      <c r="AC361" s="37"/>
      <c r="AD361" s="37"/>
      <c r="AE361" s="37"/>
      <c r="AF361" s="37"/>
      <c r="AG361" s="37"/>
      <c r="AH361" s="37"/>
      <c r="AI361" s="37"/>
      <c r="AJ361" s="37"/>
      <c r="AK361" s="37"/>
      <c r="AL361" s="37"/>
      <c r="AM361" s="37"/>
      <c r="AN361" s="37"/>
      <c r="AO361" s="37"/>
      <c r="AP361" s="37"/>
      <c r="AQ361" s="37"/>
      <c r="AR361" s="37"/>
      <c r="AS361" s="37"/>
      <c r="AT361" s="37"/>
      <c r="AU361" s="37"/>
    </row>
    <row r="362" spans="1:47">
      <c r="A362" s="265">
        <v>44270</v>
      </c>
      <c r="B362" s="278" t="s">
        <v>175</v>
      </c>
      <c r="C362" s="37">
        <v>881683184</v>
      </c>
      <c r="D362" s="504" t="s">
        <v>5929</v>
      </c>
      <c r="E362" s="278" t="s">
        <v>139</v>
      </c>
      <c r="F362" s="278" t="s">
        <v>140</v>
      </c>
      <c r="G362" s="278" t="s">
        <v>140</v>
      </c>
      <c r="H362" s="278" t="s">
        <v>168</v>
      </c>
      <c r="I362" s="37"/>
      <c r="J362" s="265">
        <v>44270</v>
      </c>
      <c r="K362" s="37"/>
      <c r="L362" s="37"/>
      <c r="M362" s="278" t="s">
        <v>168</v>
      </c>
      <c r="N362" s="37">
        <v>50</v>
      </c>
      <c r="O362" s="37"/>
      <c r="P362" s="505">
        <v>44267</v>
      </c>
      <c r="Q362" s="37"/>
      <c r="R362" s="37"/>
      <c r="S362" s="37"/>
      <c r="T362" s="37"/>
      <c r="U362" s="37"/>
      <c r="V362" s="37"/>
      <c r="W362" s="37"/>
      <c r="X362" s="37"/>
      <c r="Y362" s="37"/>
      <c r="Z362" s="506"/>
      <c r="AA362" s="37"/>
      <c r="AB362" s="37"/>
      <c r="AC362" s="37"/>
      <c r="AD362" s="37"/>
      <c r="AE362" s="37"/>
      <c r="AF362" s="37"/>
      <c r="AG362" s="37"/>
      <c r="AH362" s="37"/>
      <c r="AI362" s="37"/>
      <c r="AJ362" s="37"/>
      <c r="AK362" s="37"/>
      <c r="AL362" s="37"/>
      <c r="AM362" s="37"/>
      <c r="AN362" s="37"/>
      <c r="AO362" s="37"/>
      <c r="AP362" s="37"/>
      <c r="AQ362" s="37"/>
      <c r="AR362" s="37"/>
      <c r="AS362" s="37"/>
      <c r="AT362" s="37"/>
      <c r="AU362" s="37"/>
    </row>
    <row r="363" spans="1:47">
      <c r="A363" s="265">
        <v>44266</v>
      </c>
      <c r="B363" s="278" t="s">
        <v>154</v>
      </c>
      <c r="C363" s="37">
        <v>881342395</v>
      </c>
      <c r="D363" s="504" t="s">
        <v>5930</v>
      </c>
      <c r="E363" s="278" t="s">
        <v>139</v>
      </c>
      <c r="F363" s="278" t="s">
        <v>140</v>
      </c>
      <c r="G363" s="278" t="s">
        <v>140</v>
      </c>
      <c r="H363" s="278" t="s">
        <v>142</v>
      </c>
      <c r="I363" s="265"/>
      <c r="J363" s="265">
        <v>44266</v>
      </c>
      <c r="K363" s="37"/>
      <c r="L363" s="37"/>
      <c r="M363" s="278" t="s">
        <v>142</v>
      </c>
      <c r="N363" s="37">
        <v>2403.6</v>
      </c>
      <c r="O363" s="37"/>
      <c r="P363" s="265">
        <v>44265</v>
      </c>
      <c r="Q363" s="37"/>
      <c r="R363" s="37"/>
      <c r="S363" s="37"/>
      <c r="T363" s="37"/>
      <c r="U363" s="37"/>
      <c r="V363" s="37"/>
      <c r="W363" s="37"/>
      <c r="X363" s="37"/>
      <c r="Y363" s="37"/>
      <c r="Z363" s="506"/>
      <c r="AA363" s="37"/>
      <c r="AB363" s="37"/>
      <c r="AC363" s="37"/>
      <c r="AD363" s="37"/>
      <c r="AE363" s="37"/>
      <c r="AF363" s="37"/>
      <c r="AG363" s="37"/>
      <c r="AH363" s="37"/>
      <c r="AI363" s="37"/>
      <c r="AJ363" s="37"/>
      <c r="AK363" s="37"/>
      <c r="AL363" s="37"/>
      <c r="AM363" s="37"/>
      <c r="AN363" s="37"/>
      <c r="AO363" s="37"/>
      <c r="AP363" s="37"/>
      <c r="AQ363" s="37"/>
      <c r="AR363" s="37"/>
      <c r="AS363" s="37"/>
      <c r="AT363" s="37"/>
      <c r="AU363" s="37"/>
    </row>
    <row r="364" spans="1:47">
      <c r="A364" s="265">
        <v>44260</v>
      </c>
      <c r="B364" s="278" t="s">
        <v>154</v>
      </c>
      <c r="C364" s="37">
        <v>881342395</v>
      </c>
      <c r="D364" s="504" t="s">
        <v>5930</v>
      </c>
      <c r="E364" s="278" t="s">
        <v>139</v>
      </c>
      <c r="F364" s="278" t="s">
        <v>140</v>
      </c>
      <c r="G364" s="278" t="s">
        <v>140</v>
      </c>
      <c r="H364" s="278" t="s">
        <v>168</v>
      </c>
      <c r="I364" s="265">
        <v>44260</v>
      </c>
      <c r="J364" s="265">
        <v>44260</v>
      </c>
      <c r="K364" s="37"/>
      <c r="L364" s="37"/>
      <c r="M364" s="278" t="s">
        <v>168</v>
      </c>
      <c r="N364" s="37">
        <v>420</v>
      </c>
      <c r="O364" s="37"/>
      <c r="P364" s="265">
        <v>44259</v>
      </c>
      <c r="Q364" s="37"/>
      <c r="R364" s="37"/>
      <c r="S364" s="37"/>
      <c r="T364" s="37"/>
      <c r="U364" s="37"/>
      <c r="V364" s="37"/>
      <c r="W364" s="37"/>
      <c r="X364" s="37"/>
      <c r="Y364" s="37"/>
      <c r="Z364" s="506"/>
      <c r="AA364" s="37"/>
      <c r="AB364" s="37"/>
      <c r="AC364" s="37"/>
      <c r="AD364" s="37"/>
      <c r="AE364" s="37"/>
      <c r="AF364" s="37"/>
      <c r="AG364" s="37"/>
      <c r="AH364" s="37"/>
      <c r="AI364" s="37"/>
      <c r="AJ364" s="37"/>
      <c r="AK364" s="37"/>
      <c r="AL364" s="37"/>
      <c r="AM364" s="37"/>
      <c r="AN364" s="37"/>
      <c r="AO364" s="37"/>
      <c r="AP364" s="37"/>
      <c r="AQ364" s="37"/>
      <c r="AR364" s="37"/>
      <c r="AS364" s="37"/>
      <c r="AT364" s="37"/>
      <c r="AU364" s="37"/>
    </row>
    <row r="365" spans="1:47">
      <c r="A365" s="265">
        <v>44280</v>
      </c>
      <c r="B365" s="278" t="s">
        <v>154</v>
      </c>
      <c r="C365" s="37">
        <v>881838130</v>
      </c>
      <c r="D365" s="510" t="s">
        <v>5931</v>
      </c>
      <c r="E365" s="278" t="s">
        <v>139</v>
      </c>
      <c r="F365" s="278" t="s">
        <v>147</v>
      </c>
      <c r="G365" s="278" t="s">
        <v>147</v>
      </c>
      <c r="H365" s="278"/>
      <c r="I365" s="37"/>
      <c r="J365" s="265">
        <v>44280</v>
      </c>
      <c r="K365" s="37"/>
      <c r="L365" s="37"/>
      <c r="M365" s="278" t="s">
        <v>142</v>
      </c>
      <c r="N365" s="37">
        <v>1179.6600000000001</v>
      </c>
      <c r="O365" s="37"/>
      <c r="P365" s="505">
        <v>44275</v>
      </c>
      <c r="Q365" s="37"/>
      <c r="R365" s="37"/>
      <c r="S365" s="37"/>
      <c r="T365" s="37"/>
      <c r="U365" s="37"/>
      <c r="V365" s="37"/>
      <c r="W365" s="37"/>
      <c r="X365" s="37"/>
      <c r="Y365" s="37"/>
      <c r="Z365" s="506"/>
      <c r="AA365" s="37"/>
      <c r="AB365" s="37"/>
      <c r="AC365" s="37"/>
      <c r="AD365" s="37"/>
      <c r="AE365" s="37"/>
      <c r="AF365" s="37"/>
      <c r="AG365" s="37"/>
      <c r="AH365" s="37"/>
      <c r="AI365" s="37"/>
      <c r="AJ365" s="37"/>
      <c r="AK365" s="37"/>
      <c r="AL365" s="37"/>
      <c r="AM365" s="37"/>
      <c r="AN365" s="37"/>
      <c r="AO365" s="37"/>
      <c r="AP365" s="37"/>
      <c r="AQ365" s="37"/>
      <c r="AR365" s="37"/>
      <c r="AS365" s="37"/>
      <c r="AT365" s="37"/>
      <c r="AU365" s="37"/>
    </row>
    <row r="366" spans="1:47">
      <c r="A366" s="265">
        <v>44285</v>
      </c>
      <c r="B366" s="278" t="s">
        <v>154</v>
      </c>
      <c r="C366" s="76">
        <v>881475992</v>
      </c>
      <c r="D366" s="504" t="s">
        <v>5932</v>
      </c>
      <c r="E366" s="278" t="s">
        <v>139</v>
      </c>
      <c r="F366" s="278" t="s">
        <v>140</v>
      </c>
      <c r="G366" s="278" t="s">
        <v>140</v>
      </c>
      <c r="H366" s="278"/>
      <c r="I366" s="37"/>
      <c r="J366" s="265">
        <v>44285</v>
      </c>
      <c r="K366" s="37"/>
      <c r="L366" s="37"/>
      <c r="M366" s="278" t="s">
        <v>751</v>
      </c>
      <c r="N366" s="37">
        <v>168</v>
      </c>
      <c r="O366" s="37"/>
      <c r="P366" s="505">
        <v>44284</v>
      </c>
      <c r="Q366" s="37"/>
      <c r="R366" s="37"/>
      <c r="S366" s="37"/>
      <c r="T366" s="37"/>
      <c r="U366" s="37"/>
      <c r="V366" s="37"/>
      <c r="W366" s="37"/>
      <c r="X366" s="37"/>
      <c r="Y366" s="37"/>
      <c r="Z366" s="506"/>
      <c r="AA366" s="37"/>
      <c r="AB366" s="37"/>
      <c r="AC366" s="37"/>
      <c r="AD366" s="37"/>
      <c r="AE366" s="37"/>
      <c r="AF366" s="37"/>
      <c r="AG366" s="37"/>
      <c r="AH366" s="37"/>
      <c r="AI366" s="37"/>
      <c r="AJ366" s="37"/>
      <c r="AK366" s="37"/>
      <c r="AL366" s="37"/>
      <c r="AM366" s="37"/>
      <c r="AN366" s="37"/>
      <c r="AO366" s="37"/>
      <c r="AP366" s="37"/>
      <c r="AQ366" s="37"/>
      <c r="AR366" s="37"/>
      <c r="AS366" s="37"/>
      <c r="AT366" s="37"/>
      <c r="AU366" s="37"/>
    </row>
    <row r="367" spans="1:47">
      <c r="A367" s="265">
        <v>44274</v>
      </c>
      <c r="B367" s="278" t="s">
        <v>138</v>
      </c>
      <c r="C367" s="37">
        <v>881464792</v>
      </c>
      <c r="D367" s="504" t="s">
        <v>5933</v>
      </c>
      <c r="E367" s="278" t="s">
        <v>139</v>
      </c>
      <c r="F367" s="278" t="s">
        <v>140</v>
      </c>
      <c r="G367" s="278" t="s">
        <v>140</v>
      </c>
      <c r="H367" s="278" t="s">
        <v>2152</v>
      </c>
      <c r="I367" s="37"/>
      <c r="J367" s="265">
        <v>44274</v>
      </c>
      <c r="K367" s="37"/>
      <c r="L367" s="37"/>
      <c r="M367" s="278" t="s">
        <v>2152</v>
      </c>
      <c r="N367" s="37">
        <v>1690</v>
      </c>
      <c r="O367" s="37"/>
      <c r="P367" s="505">
        <v>44273</v>
      </c>
      <c r="Q367" s="37"/>
      <c r="R367" s="37"/>
      <c r="S367" s="37"/>
      <c r="T367" s="37"/>
      <c r="U367" s="37"/>
      <c r="V367" s="37"/>
      <c r="W367" s="37"/>
      <c r="X367" s="37"/>
      <c r="Y367" s="37"/>
      <c r="Z367" s="506"/>
      <c r="AA367" s="37"/>
      <c r="AB367" s="37"/>
      <c r="AC367" s="37"/>
      <c r="AD367" s="37"/>
      <c r="AE367" s="37"/>
      <c r="AF367" s="37"/>
      <c r="AG367" s="37"/>
      <c r="AH367" s="37"/>
      <c r="AI367" s="37"/>
      <c r="AJ367" s="37"/>
      <c r="AK367" s="37"/>
      <c r="AL367" s="37"/>
      <c r="AM367" s="37"/>
      <c r="AN367" s="37"/>
      <c r="AO367" s="37"/>
      <c r="AP367" s="37"/>
      <c r="AQ367" s="37"/>
      <c r="AR367" s="37"/>
      <c r="AS367" s="37"/>
      <c r="AT367" s="37"/>
      <c r="AU367" s="37"/>
    </row>
    <row r="368" spans="1:47">
      <c r="A368" s="524">
        <v>44265</v>
      </c>
      <c r="B368" s="278" t="s">
        <v>175</v>
      </c>
      <c r="C368" s="37">
        <v>882888244</v>
      </c>
      <c r="D368" s="504" t="s">
        <v>5934</v>
      </c>
      <c r="E368" s="278" t="s">
        <v>139</v>
      </c>
      <c r="F368" s="278" t="s">
        <v>140</v>
      </c>
      <c r="G368" s="278" t="s">
        <v>140</v>
      </c>
      <c r="H368" s="278" t="s">
        <v>294</v>
      </c>
      <c r="I368" s="37"/>
      <c r="J368" s="265">
        <v>44265</v>
      </c>
      <c r="K368" s="37"/>
      <c r="L368" s="37"/>
      <c r="M368" s="278" t="s">
        <v>294</v>
      </c>
      <c r="N368" s="37">
        <v>898</v>
      </c>
      <c r="O368" s="37"/>
      <c r="P368" s="265">
        <v>44263</v>
      </c>
      <c r="Q368" s="37"/>
      <c r="R368" s="37"/>
      <c r="S368" s="37"/>
      <c r="T368" s="37"/>
      <c r="U368" s="37"/>
      <c r="V368" s="37"/>
      <c r="W368" s="37"/>
      <c r="X368" s="37"/>
      <c r="Y368" s="37"/>
      <c r="Z368" s="506"/>
      <c r="AA368" s="37"/>
      <c r="AB368" s="37"/>
      <c r="AC368" s="37"/>
      <c r="AD368" s="37"/>
      <c r="AE368" s="37"/>
      <c r="AF368" s="37"/>
      <c r="AG368" s="37"/>
      <c r="AH368" s="37"/>
      <c r="AI368" s="37"/>
      <c r="AJ368" s="37"/>
      <c r="AK368" s="37"/>
      <c r="AL368" s="37"/>
      <c r="AM368" s="37"/>
      <c r="AN368" s="37"/>
      <c r="AO368" s="37"/>
      <c r="AP368" s="37"/>
      <c r="AQ368" s="37"/>
      <c r="AR368" s="37"/>
      <c r="AS368" s="37"/>
      <c r="AT368" s="37"/>
      <c r="AU368" s="37"/>
    </row>
    <row r="369" spans="1:47">
      <c r="A369" s="265">
        <v>44273</v>
      </c>
      <c r="B369" s="278" t="s">
        <v>5487</v>
      </c>
      <c r="C369" s="37">
        <v>883444008</v>
      </c>
      <c r="D369" s="504" t="s">
        <v>5251</v>
      </c>
      <c r="E369" s="278" t="s">
        <v>139</v>
      </c>
      <c r="F369" s="278" t="s">
        <v>147</v>
      </c>
      <c r="G369" s="278" t="s">
        <v>147</v>
      </c>
      <c r="H369" s="278" t="s">
        <v>5935</v>
      </c>
      <c r="I369" s="37"/>
      <c r="J369" s="505">
        <v>44273</v>
      </c>
      <c r="K369" s="37"/>
      <c r="L369" s="37"/>
      <c r="M369" s="278" t="s">
        <v>5936</v>
      </c>
      <c r="N369" s="37">
        <v>1717</v>
      </c>
      <c r="O369" s="37"/>
      <c r="P369" s="505">
        <v>44270</v>
      </c>
      <c r="Q369" s="37"/>
      <c r="R369" s="37"/>
      <c r="S369" s="37"/>
      <c r="T369" s="37"/>
      <c r="U369" s="37"/>
      <c r="V369" s="37"/>
      <c r="W369" s="37"/>
      <c r="X369" s="37"/>
      <c r="Y369" s="37"/>
      <c r="Z369" s="506"/>
      <c r="AA369" s="37"/>
      <c r="AB369" s="37"/>
      <c r="AC369" s="37"/>
      <c r="AD369" s="37"/>
      <c r="AE369" s="37"/>
      <c r="AF369" s="37"/>
      <c r="AG369" s="37"/>
      <c r="AH369" s="37"/>
      <c r="AI369" s="37"/>
      <c r="AJ369" s="37"/>
      <c r="AK369" s="37"/>
      <c r="AL369" s="37"/>
      <c r="AM369" s="37"/>
      <c r="AN369" s="37"/>
      <c r="AO369" s="37"/>
      <c r="AP369" s="37"/>
      <c r="AQ369" s="37"/>
      <c r="AR369" s="37"/>
      <c r="AS369" s="37"/>
      <c r="AT369" s="37"/>
      <c r="AU369" s="37"/>
    </row>
    <row r="370" spans="1:47">
      <c r="A370" s="265">
        <v>44266</v>
      </c>
      <c r="B370" s="278" t="s">
        <v>5487</v>
      </c>
      <c r="C370" s="37">
        <v>883444008</v>
      </c>
      <c r="D370" s="504" t="s">
        <v>5251</v>
      </c>
      <c r="E370" s="278" t="s">
        <v>139</v>
      </c>
      <c r="F370" s="278" t="s">
        <v>140</v>
      </c>
      <c r="G370" s="278" t="s">
        <v>140</v>
      </c>
      <c r="H370" s="278" t="s">
        <v>142</v>
      </c>
      <c r="I370" s="37"/>
      <c r="J370" s="265">
        <v>44266</v>
      </c>
      <c r="K370" s="37"/>
      <c r="L370" s="37"/>
      <c r="M370" s="278" t="s">
        <v>142</v>
      </c>
      <c r="N370" s="37">
        <v>1135</v>
      </c>
      <c r="O370" s="37"/>
      <c r="P370" s="505">
        <v>44266</v>
      </c>
      <c r="Q370" s="37"/>
      <c r="R370" s="37"/>
      <c r="S370" s="37"/>
      <c r="T370" s="37"/>
      <c r="U370" s="37"/>
      <c r="V370" s="37"/>
      <c r="W370" s="37"/>
      <c r="X370" s="37"/>
      <c r="Y370" s="37"/>
      <c r="Z370" s="506"/>
      <c r="AA370" s="37"/>
      <c r="AB370" s="37"/>
      <c r="AC370" s="37"/>
      <c r="AD370" s="37"/>
      <c r="AE370" s="37"/>
      <c r="AF370" s="37"/>
      <c r="AG370" s="37"/>
      <c r="AH370" s="37"/>
      <c r="AI370" s="37"/>
      <c r="AJ370" s="37"/>
      <c r="AK370" s="37"/>
      <c r="AL370" s="37"/>
      <c r="AM370" s="37"/>
      <c r="AN370" s="37"/>
      <c r="AO370" s="37"/>
      <c r="AP370" s="37"/>
      <c r="AQ370" s="37"/>
      <c r="AR370" s="37"/>
      <c r="AS370" s="37"/>
      <c r="AT370" s="37"/>
      <c r="AU370" s="37"/>
    </row>
    <row r="371" spans="1:47">
      <c r="A371" s="265">
        <v>44281</v>
      </c>
      <c r="B371" s="278" t="s">
        <v>5487</v>
      </c>
      <c r="C371" s="37">
        <v>883444008</v>
      </c>
      <c r="D371" s="509" t="s">
        <v>5251</v>
      </c>
      <c r="E371" s="278" t="s">
        <v>139</v>
      </c>
      <c r="F371" s="278" t="s">
        <v>140</v>
      </c>
      <c r="G371" s="278" t="s">
        <v>140</v>
      </c>
      <c r="H371" s="278" t="s">
        <v>142</v>
      </c>
      <c r="I371" s="37"/>
      <c r="J371" s="265">
        <v>44281</v>
      </c>
      <c r="K371" s="37"/>
      <c r="L371" s="37"/>
      <c r="M371" s="278" t="s">
        <v>142</v>
      </c>
      <c r="N371" s="37">
        <v>52</v>
      </c>
      <c r="O371" s="37"/>
      <c r="P371" s="505">
        <v>44281</v>
      </c>
      <c r="Q371" s="37"/>
      <c r="R371" s="37"/>
      <c r="S371" s="37"/>
      <c r="T371" s="37"/>
      <c r="U371" s="37"/>
      <c r="V371" s="37"/>
      <c r="W371" s="37"/>
      <c r="X371" s="37"/>
      <c r="Y371" s="37"/>
      <c r="Z371" s="506"/>
      <c r="AA371" s="37"/>
      <c r="AB371" s="37"/>
      <c r="AC371" s="37"/>
      <c r="AD371" s="37"/>
      <c r="AE371" s="37"/>
      <c r="AF371" s="37"/>
      <c r="AG371" s="37"/>
      <c r="AH371" s="37"/>
      <c r="AI371" s="37"/>
      <c r="AJ371" s="37"/>
      <c r="AK371" s="37"/>
      <c r="AL371" s="37"/>
      <c r="AM371" s="37"/>
      <c r="AN371" s="37"/>
      <c r="AO371" s="37"/>
      <c r="AP371" s="37"/>
      <c r="AQ371" s="37"/>
      <c r="AR371" s="37"/>
      <c r="AS371" s="37"/>
      <c r="AT371" s="37"/>
      <c r="AU371" s="37"/>
    </row>
    <row r="372" spans="1:47">
      <c r="A372" s="265">
        <v>44260</v>
      </c>
      <c r="B372" s="278" t="s">
        <v>5487</v>
      </c>
      <c r="C372" s="37">
        <v>883444008</v>
      </c>
      <c r="D372" s="504" t="s">
        <v>5251</v>
      </c>
      <c r="E372" s="278" t="s">
        <v>139</v>
      </c>
      <c r="F372" s="278" t="s">
        <v>181</v>
      </c>
      <c r="G372" s="278" t="s">
        <v>140</v>
      </c>
      <c r="H372" s="278" t="s">
        <v>142</v>
      </c>
      <c r="I372" s="265">
        <v>44260</v>
      </c>
      <c r="J372" s="265">
        <v>44260</v>
      </c>
      <c r="K372" s="37"/>
      <c r="L372" s="37"/>
      <c r="M372" s="278" t="s">
        <v>142</v>
      </c>
      <c r="N372" s="37">
        <v>32</v>
      </c>
      <c r="O372" s="37"/>
      <c r="P372" s="265">
        <v>44259</v>
      </c>
      <c r="Q372" s="37"/>
      <c r="R372" s="37"/>
      <c r="S372" s="37"/>
      <c r="T372" s="37"/>
      <c r="U372" s="37"/>
      <c r="V372" s="37"/>
      <c r="W372" s="37"/>
      <c r="X372" s="37"/>
      <c r="Y372" s="37"/>
      <c r="Z372" s="506"/>
      <c r="AA372" s="37"/>
      <c r="AB372" s="37"/>
      <c r="AC372" s="37"/>
      <c r="AD372" s="37"/>
      <c r="AE372" s="37"/>
      <c r="AF372" s="37"/>
      <c r="AG372" s="37"/>
      <c r="AH372" s="37"/>
      <c r="AI372" s="37"/>
      <c r="AJ372" s="37"/>
      <c r="AK372" s="37"/>
      <c r="AL372" s="37"/>
      <c r="AM372" s="37"/>
      <c r="AN372" s="37"/>
      <c r="AO372" s="37"/>
      <c r="AP372" s="37"/>
      <c r="AQ372" s="37"/>
      <c r="AR372" s="37"/>
      <c r="AS372" s="37"/>
      <c r="AT372" s="37"/>
      <c r="AU372" s="37"/>
    </row>
    <row r="373" spans="1:47">
      <c r="A373" s="265">
        <v>44274</v>
      </c>
      <c r="B373" s="278" t="s">
        <v>156</v>
      </c>
      <c r="C373" s="37">
        <v>881195416</v>
      </c>
      <c r="D373" s="510" t="s">
        <v>5937</v>
      </c>
      <c r="E373" s="278" t="s">
        <v>139</v>
      </c>
      <c r="F373" s="278" t="s">
        <v>140</v>
      </c>
      <c r="G373" s="278" t="s">
        <v>140</v>
      </c>
      <c r="H373" s="278" t="s">
        <v>5938</v>
      </c>
      <c r="I373" s="37"/>
      <c r="J373" s="265">
        <v>44274</v>
      </c>
      <c r="K373" s="37"/>
      <c r="L373" s="37"/>
      <c r="M373" s="278" t="s">
        <v>5938</v>
      </c>
      <c r="N373" s="37">
        <v>571</v>
      </c>
      <c r="O373" s="37"/>
      <c r="P373" s="265">
        <v>44273</v>
      </c>
      <c r="Q373" s="37"/>
      <c r="R373" s="37"/>
      <c r="S373" s="37"/>
      <c r="T373" s="37"/>
      <c r="U373" s="37"/>
      <c r="V373" s="37"/>
      <c r="W373" s="37"/>
      <c r="X373" s="37"/>
      <c r="Y373" s="37"/>
      <c r="Z373" s="506"/>
      <c r="AA373" s="37"/>
      <c r="AB373" s="37"/>
      <c r="AC373" s="37"/>
      <c r="AD373" s="37"/>
      <c r="AE373" s="37"/>
      <c r="AF373" s="37"/>
      <c r="AG373" s="37"/>
      <c r="AH373" s="37"/>
      <c r="AI373" s="37"/>
      <c r="AJ373" s="37"/>
      <c r="AK373" s="37"/>
      <c r="AL373" s="37"/>
      <c r="AM373" s="37"/>
      <c r="AN373" s="37"/>
      <c r="AO373" s="37"/>
      <c r="AP373" s="37"/>
      <c r="AQ373" s="37"/>
      <c r="AR373" s="37"/>
      <c r="AS373" s="37"/>
      <c r="AT373" s="37"/>
      <c r="AU373" s="37"/>
    </row>
    <row r="374" spans="1:47">
      <c r="A374" s="265">
        <v>44267</v>
      </c>
      <c r="B374" s="278" t="s">
        <v>156</v>
      </c>
      <c r="C374" s="37">
        <v>881428764</v>
      </c>
      <c r="D374" s="517" t="s">
        <v>5939</v>
      </c>
      <c r="E374" s="278" t="s">
        <v>152</v>
      </c>
      <c r="F374" s="278" t="s">
        <v>140</v>
      </c>
      <c r="G374" s="278" t="s">
        <v>140</v>
      </c>
      <c r="H374" s="278"/>
      <c r="I374" s="37"/>
      <c r="J374" s="265">
        <v>44267</v>
      </c>
      <c r="K374" s="37"/>
      <c r="L374" s="37"/>
      <c r="M374" s="278" t="s">
        <v>181</v>
      </c>
      <c r="N374" s="37">
        <v>1500.23</v>
      </c>
      <c r="O374" s="37"/>
      <c r="P374" s="505">
        <v>44266</v>
      </c>
      <c r="Q374" s="37"/>
      <c r="R374" s="37"/>
      <c r="S374" s="37"/>
      <c r="T374" s="37"/>
      <c r="U374" s="37"/>
      <c r="V374" s="37"/>
      <c r="W374" s="37"/>
      <c r="X374" s="37"/>
      <c r="Y374" s="37"/>
      <c r="Z374" s="506"/>
      <c r="AA374" s="37"/>
      <c r="AB374" s="37"/>
      <c r="AC374" s="37"/>
      <c r="AD374" s="37"/>
      <c r="AE374" s="37"/>
      <c r="AF374" s="37"/>
      <c r="AG374" s="37"/>
      <c r="AH374" s="37"/>
      <c r="AI374" s="37"/>
      <c r="AJ374" s="37"/>
      <c r="AK374" s="37"/>
      <c r="AL374" s="37"/>
      <c r="AM374" s="37"/>
      <c r="AN374" s="37"/>
      <c r="AO374" s="37"/>
      <c r="AP374" s="37"/>
      <c r="AQ374" s="37"/>
      <c r="AR374" s="37"/>
      <c r="AS374" s="37"/>
      <c r="AT374" s="37"/>
      <c r="AU374" s="37"/>
    </row>
    <row r="375" spans="1:47">
      <c r="A375" s="265">
        <v>44277</v>
      </c>
      <c r="B375" s="278" t="s">
        <v>178</v>
      </c>
      <c r="C375" s="37">
        <v>882850220</v>
      </c>
      <c r="D375" s="504" t="s">
        <v>5940</v>
      </c>
      <c r="E375" s="278" t="s">
        <v>139</v>
      </c>
      <c r="F375" s="278" t="s">
        <v>140</v>
      </c>
      <c r="G375" s="278" t="s">
        <v>140</v>
      </c>
      <c r="H375" s="278" t="s">
        <v>142</v>
      </c>
      <c r="I375" s="37"/>
      <c r="J375" s="265">
        <v>44277</v>
      </c>
      <c r="K375" s="37"/>
      <c r="L375" s="37"/>
      <c r="M375" s="278" t="s">
        <v>142</v>
      </c>
      <c r="N375" s="37">
        <v>865</v>
      </c>
      <c r="O375" s="37"/>
      <c r="P375" s="505">
        <v>44277</v>
      </c>
      <c r="Q375" s="37"/>
      <c r="R375" s="37"/>
      <c r="S375" s="37"/>
      <c r="T375" s="37"/>
      <c r="U375" s="37"/>
      <c r="V375" s="37"/>
      <c r="W375" s="37"/>
      <c r="X375" s="37"/>
      <c r="Y375" s="37"/>
      <c r="Z375" s="506"/>
      <c r="AA375" s="37"/>
      <c r="AB375" s="37"/>
      <c r="AC375" s="37"/>
      <c r="AD375" s="37"/>
      <c r="AE375" s="37"/>
      <c r="AF375" s="37"/>
      <c r="AG375" s="37"/>
      <c r="AH375" s="37"/>
      <c r="AI375" s="37"/>
      <c r="AJ375" s="37"/>
      <c r="AK375" s="37"/>
      <c r="AL375" s="37"/>
      <c r="AM375" s="37"/>
      <c r="AN375" s="37"/>
      <c r="AO375" s="37"/>
      <c r="AP375" s="37"/>
      <c r="AQ375" s="37"/>
      <c r="AR375" s="37"/>
      <c r="AS375" s="37"/>
      <c r="AT375" s="37"/>
      <c r="AU375" s="37"/>
    </row>
    <row r="376" spans="1:47">
      <c r="A376" s="265">
        <v>44265</v>
      </c>
      <c r="B376" s="278" t="s">
        <v>194</v>
      </c>
      <c r="C376" s="525">
        <v>882887321</v>
      </c>
      <c r="D376" s="504" t="s">
        <v>5941</v>
      </c>
      <c r="E376" s="278" t="s">
        <v>139</v>
      </c>
      <c r="F376" s="278" t="s">
        <v>140</v>
      </c>
      <c r="G376" s="278" t="s">
        <v>147</v>
      </c>
      <c r="H376" s="278" t="s">
        <v>142</v>
      </c>
      <c r="I376" s="37"/>
      <c r="J376" s="265">
        <v>44265</v>
      </c>
      <c r="K376" s="37"/>
      <c r="L376" s="37"/>
      <c r="M376" s="278" t="s">
        <v>142</v>
      </c>
      <c r="N376" s="37">
        <v>468</v>
      </c>
      <c r="O376" s="37"/>
      <c r="P376" s="265">
        <v>44265</v>
      </c>
      <c r="Q376" s="37"/>
      <c r="R376" s="37"/>
      <c r="S376" s="37"/>
      <c r="T376" s="37"/>
      <c r="U376" s="37"/>
      <c r="V376" s="37"/>
      <c r="W376" s="37"/>
      <c r="X376" s="37"/>
      <c r="Y376" s="37"/>
      <c r="Z376" s="506"/>
      <c r="AA376" s="37"/>
      <c r="AB376" s="37"/>
      <c r="AC376" s="37"/>
      <c r="AD376" s="37"/>
      <c r="AE376" s="37"/>
      <c r="AF376" s="37"/>
      <c r="AG376" s="37"/>
      <c r="AH376" s="37"/>
      <c r="AI376" s="37"/>
      <c r="AJ376" s="37"/>
      <c r="AK376" s="37"/>
      <c r="AL376" s="37"/>
      <c r="AM376" s="37"/>
      <c r="AN376" s="37"/>
      <c r="AO376" s="37"/>
      <c r="AP376" s="37"/>
      <c r="AQ376" s="37"/>
      <c r="AR376" s="37"/>
      <c r="AS376" s="37"/>
      <c r="AT376" s="37"/>
      <c r="AU376" s="37"/>
    </row>
    <row r="377" spans="1:47">
      <c r="A377" s="265">
        <v>44277</v>
      </c>
      <c r="B377" s="278" t="s">
        <v>154</v>
      </c>
      <c r="C377" s="37">
        <v>881379704</v>
      </c>
      <c r="D377" s="504" t="s">
        <v>5942</v>
      </c>
      <c r="E377" s="278" t="s">
        <v>152</v>
      </c>
      <c r="F377" s="278" t="s">
        <v>140</v>
      </c>
      <c r="G377" s="278" t="s">
        <v>140</v>
      </c>
      <c r="H377" s="278"/>
      <c r="I377" s="37"/>
      <c r="J377" s="265">
        <v>44277</v>
      </c>
      <c r="K377" s="37"/>
      <c r="L377" s="37"/>
      <c r="M377" s="278" t="s">
        <v>142</v>
      </c>
      <c r="N377" s="37">
        <v>288</v>
      </c>
      <c r="O377" s="37"/>
      <c r="P377" s="505">
        <v>44276</v>
      </c>
      <c r="Q377" s="37"/>
      <c r="R377" s="37"/>
      <c r="S377" s="37"/>
      <c r="T377" s="37"/>
      <c r="U377" s="37"/>
      <c r="V377" s="37"/>
      <c r="W377" s="37"/>
      <c r="X377" s="37"/>
      <c r="Y377" s="37"/>
      <c r="Z377" s="506"/>
      <c r="AA377" s="37"/>
      <c r="AB377" s="37"/>
      <c r="AC377" s="37"/>
      <c r="AD377" s="37"/>
      <c r="AE377" s="37"/>
      <c r="AF377" s="37"/>
      <c r="AG377" s="37"/>
      <c r="AH377" s="37"/>
      <c r="AI377" s="37"/>
      <c r="AJ377" s="37"/>
      <c r="AK377" s="37"/>
      <c r="AL377" s="37"/>
      <c r="AM377" s="37"/>
      <c r="AN377" s="37"/>
      <c r="AO377" s="37"/>
      <c r="AP377" s="37"/>
      <c r="AQ377" s="37"/>
      <c r="AR377" s="37"/>
      <c r="AS377" s="37"/>
      <c r="AT377" s="37"/>
      <c r="AU377" s="37"/>
    </row>
    <row r="378" spans="1:47">
      <c r="A378" s="265">
        <v>44256</v>
      </c>
      <c r="B378" s="278" t="s">
        <v>175</v>
      </c>
      <c r="C378" s="37">
        <v>881361449</v>
      </c>
      <c r="D378" s="508" t="s">
        <v>5943</v>
      </c>
      <c r="E378" s="278" t="s">
        <v>139</v>
      </c>
      <c r="F378" s="278" t="s">
        <v>140</v>
      </c>
      <c r="G378" s="278" t="s">
        <v>140</v>
      </c>
      <c r="H378" s="278" t="s">
        <v>168</v>
      </c>
      <c r="I378" s="265">
        <v>44256</v>
      </c>
      <c r="J378" s="265">
        <v>44256</v>
      </c>
      <c r="K378" s="37"/>
      <c r="L378" s="37"/>
      <c r="M378" s="278" t="s">
        <v>168</v>
      </c>
      <c r="N378" s="37">
        <v>1700</v>
      </c>
      <c r="O378" s="37"/>
      <c r="P378" s="278" t="s">
        <v>2876</v>
      </c>
      <c r="Q378" s="37"/>
      <c r="R378" s="37"/>
      <c r="S378" s="37"/>
      <c r="T378" s="37"/>
      <c r="U378" s="37"/>
      <c r="V378" s="37"/>
      <c r="W378" s="37"/>
      <c r="X378" s="37"/>
      <c r="Y378" s="37"/>
      <c r="Z378" s="506"/>
      <c r="AA378" s="37"/>
      <c r="AB378" s="37"/>
      <c r="AC378" s="37"/>
      <c r="AD378" s="37"/>
      <c r="AE378" s="37"/>
      <c r="AF378" s="37"/>
      <c r="AG378" s="37"/>
      <c r="AH378" s="37"/>
      <c r="AI378" s="37"/>
      <c r="AJ378" s="37"/>
      <c r="AK378" s="37"/>
      <c r="AL378" s="37"/>
      <c r="AM378" s="37"/>
      <c r="AN378" s="37"/>
      <c r="AO378" s="37"/>
      <c r="AP378" s="37"/>
      <c r="AQ378" s="37"/>
      <c r="AR378" s="37"/>
      <c r="AS378" s="37"/>
      <c r="AT378" s="37"/>
      <c r="AU378" s="37"/>
    </row>
    <row r="379" spans="1:47">
      <c r="A379" s="265">
        <v>44280</v>
      </c>
      <c r="B379" s="278" t="s">
        <v>194</v>
      </c>
      <c r="C379" s="331">
        <v>881346121</v>
      </c>
      <c r="D379" s="523" t="s">
        <v>3179</v>
      </c>
      <c r="E379" s="278" t="s">
        <v>152</v>
      </c>
      <c r="F379" s="278" t="s">
        <v>140</v>
      </c>
      <c r="G379" s="278" t="s">
        <v>147</v>
      </c>
      <c r="H379" s="278" t="s">
        <v>142</v>
      </c>
      <c r="I379" s="37"/>
      <c r="J379" s="265">
        <v>44280</v>
      </c>
      <c r="K379" s="37"/>
      <c r="L379" s="37"/>
      <c r="M379" s="278" t="s">
        <v>142</v>
      </c>
      <c r="N379" s="37">
        <v>1976</v>
      </c>
      <c r="O379" s="37"/>
      <c r="P379" s="505">
        <v>44279</v>
      </c>
      <c r="Q379" s="37"/>
      <c r="R379" s="37"/>
      <c r="S379" s="37"/>
      <c r="T379" s="37"/>
      <c r="U379" s="37"/>
      <c r="V379" s="37"/>
      <c r="W379" s="37"/>
      <c r="X379" s="37"/>
      <c r="Y379" s="37"/>
      <c r="Z379" s="506"/>
      <c r="AA379" s="37"/>
      <c r="AB379" s="37"/>
      <c r="AC379" s="37"/>
      <c r="AD379" s="37"/>
      <c r="AE379" s="37"/>
      <c r="AF379" s="37"/>
      <c r="AG379" s="37"/>
      <c r="AH379" s="37"/>
      <c r="AI379" s="37"/>
      <c r="AJ379" s="37"/>
      <c r="AK379" s="37"/>
      <c r="AL379" s="37"/>
      <c r="AM379" s="37"/>
      <c r="AN379" s="37"/>
      <c r="AO379" s="37"/>
      <c r="AP379" s="37"/>
      <c r="AQ379" s="37"/>
      <c r="AR379" s="37"/>
      <c r="AS379" s="37"/>
      <c r="AT379" s="37"/>
      <c r="AU379" s="37"/>
    </row>
    <row r="380" spans="1:47">
      <c r="A380" s="265">
        <v>44270</v>
      </c>
      <c r="B380" s="278" t="s">
        <v>194</v>
      </c>
      <c r="C380" s="521">
        <v>881346121</v>
      </c>
      <c r="D380" s="522" t="s">
        <v>3179</v>
      </c>
      <c r="E380" s="278" t="s">
        <v>152</v>
      </c>
      <c r="F380" s="278" t="s">
        <v>140</v>
      </c>
      <c r="G380" s="278" t="s">
        <v>140</v>
      </c>
      <c r="H380" s="278" t="s">
        <v>142</v>
      </c>
      <c r="I380" s="37"/>
      <c r="J380" s="265">
        <v>44270</v>
      </c>
      <c r="K380" s="37"/>
      <c r="L380" s="37"/>
      <c r="M380" s="278" t="s">
        <v>142</v>
      </c>
      <c r="N380" s="37">
        <v>296</v>
      </c>
      <c r="O380" s="37"/>
      <c r="P380" s="505">
        <v>44269</v>
      </c>
      <c r="Q380" s="37"/>
      <c r="R380" s="37"/>
      <c r="S380" s="37"/>
      <c r="T380" s="37"/>
      <c r="U380" s="37"/>
      <c r="V380" s="37"/>
      <c r="W380" s="37"/>
      <c r="X380" s="37"/>
      <c r="Y380" s="37"/>
      <c r="Z380" s="506"/>
      <c r="AA380" s="37"/>
      <c r="AB380" s="37"/>
      <c r="AC380" s="37"/>
      <c r="AD380" s="37"/>
      <c r="AE380" s="37"/>
      <c r="AF380" s="37"/>
      <c r="AG380" s="37"/>
      <c r="AH380" s="37"/>
      <c r="AI380" s="37"/>
      <c r="AJ380" s="37"/>
      <c r="AK380" s="37"/>
      <c r="AL380" s="37"/>
      <c r="AM380" s="37"/>
      <c r="AN380" s="37"/>
      <c r="AO380" s="37"/>
      <c r="AP380" s="37"/>
      <c r="AQ380" s="37"/>
      <c r="AR380" s="37"/>
      <c r="AS380" s="37"/>
      <c r="AT380" s="37"/>
      <c r="AU380" s="37"/>
    </row>
    <row r="381" spans="1:47">
      <c r="A381" s="265">
        <v>44263</v>
      </c>
      <c r="B381" s="278" t="s">
        <v>194</v>
      </c>
      <c r="C381" s="521">
        <v>881346121</v>
      </c>
      <c r="D381" s="522" t="s">
        <v>3179</v>
      </c>
      <c r="E381" s="278" t="s">
        <v>152</v>
      </c>
      <c r="F381" s="278" t="s">
        <v>140</v>
      </c>
      <c r="G381" s="278" t="s">
        <v>140</v>
      </c>
      <c r="H381" s="278" t="s">
        <v>142</v>
      </c>
      <c r="I381" s="37"/>
      <c r="J381" s="265">
        <v>44263</v>
      </c>
      <c r="K381" s="37"/>
      <c r="L381" s="37"/>
      <c r="M381" s="278" t="s">
        <v>142</v>
      </c>
      <c r="N381" s="37">
        <v>214.5</v>
      </c>
      <c r="O381" s="37"/>
      <c r="P381" s="265">
        <v>44261</v>
      </c>
      <c r="Q381" s="37"/>
      <c r="R381" s="37"/>
      <c r="S381" s="37"/>
      <c r="T381" s="37"/>
      <c r="U381" s="37"/>
      <c r="V381" s="37"/>
      <c r="W381" s="37"/>
      <c r="X381" s="37"/>
      <c r="Y381" s="37"/>
      <c r="Z381" s="506"/>
      <c r="AA381" s="37"/>
      <c r="AB381" s="37"/>
      <c r="AC381" s="37"/>
      <c r="AD381" s="37"/>
      <c r="AE381" s="37"/>
      <c r="AF381" s="37"/>
      <c r="AG381" s="37"/>
      <c r="AH381" s="37"/>
      <c r="AI381" s="37"/>
      <c r="AJ381" s="37"/>
      <c r="AK381" s="37"/>
      <c r="AL381" s="37"/>
      <c r="AM381" s="37"/>
      <c r="AN381" s="37"/>
      <c r="AO381" s="37"/>
      <c r="AP381" s="37"/>
      <c r="AQ381" s="37"/>
      <c r="AR381" s="37"/>
      <c r="AS381" s="37"/>
      <c r="AT381" s="37"/>
      <c r="AU381" s="37"/>
    </row>
    <row r="382" spans="1:47">
      <c r="A382" s="265">
        <v>44280</v>
      </c>
      <c r="B382" s="278" t="s">
        <v>194</v>
      </c>
      <c r="C382" s="331">
        <v>881346121</v>
      </c>
      <c r="D382" s="523" t="s">
        <v>3179</v>
      </c>
      <c r="E382" s="278" t="s">
        <v>152</v>
      </c>
      <c r="F382" s="278" t="s">
        <v>140</v>
      </c>
      <c r="G382" s="278" t="s">
        <v>140</v>
      </c>
      <c r="H382" s="278" t="s">
        <v>142</v>
      </c>
      <c r="I382" s="37"/>
      <c r="J382" s="265">
        <v>44280</v>
      </c>
      <c r="K382" s="37"/>
      <c r="L382" s="37"/>
      <c r="M382" s="278" t="s">
        <v>142</v>
      </c>
      <c r="N382" s="37">
        <v>209</v>
      </c>
      <c r="O382" s="37"/>
      <c r="P382" s="505">
        <v>44279</v>
      </c>
      <c r="Q382" s="37"/>
      <c r="R382" s="37"/>
      <c r="S382" s="37"/>
      <c r="T382" s="37"/>
      <c r="U382" s="37"/>
      <c r="V382" s="37"/>
      <c r="W382" s="37"/>
      <c r="X382" s="37"/>
      <c r="Y382" s="37"/>
      <c r="Z382" s="506"/>
      <c r="AA382" s="37"/>
      <c r="AB382" s="37"/>
      <c r="AC382" s="37"/>
      <c r="AD382" s="37"/>
      <c r="AE382" s="37"/>
      <c r="AF382" s="37"/>
      <c r="AG382" s="37"/>
      <c r="AH382" s="37"/>
      <c r="AI382" s="37"/>
      <c r="AJ382" s="37"/>
      <c r="AK382" s="37"/>
      <c r="AL382" s="37"/>
      <c r="AM382" s="37"/>
      <c r="AN382" s="37"/>
      <c r="AO382" s="37"/>
      <c r="AP382" s="37"/>
      <c r="AQ382" s="37"/>
      <c r="AR382" s="37"/>
      <c r="AS382" s="37"/>
      <c r="AT382" s="37"/>
      <c r="AU382" s="37"/>
    </row>
    <row r="383" spans="1:47">
      <c r="A383" s="265">
        <v>44266</v>
      </c>
      <c r="B383" s="278" t="s">
        <v>194</v>
      </c>
      <c r="C383" s="521">
        <v>881346121</v>
      </c>
      <c r="D383" s="522" t="s">
        <v>3179</v>
      </c>
      <c r="E383" s="278" t="s">
        <v>152</v>
      </c>
      <c r="F383" s="278" t="s">
        <v>140</v>
      </c>
      <c r="G383" s="278" t="s">
        <v>140</v>
      </c>
      <c r="H383" s="278" t="s">
        <v>142</v>
      </c>
      <c r="I383" s="37"/>
      <c r="J383" s="265">
        <v>44266</v>
      </c>
      <c r="K383" s="37"/>
      <c r="L383" s="37"/>
      <c r="M383" s="278" t="s">
        <v>142</v>
      </c>
      <c r="N383" s="37">
        <v>81.5</v>
      </c>
      <c r="O383" s="37"/>
      <c r="P383" s="505">
        <v>44265</v>
      </c>
      <c r="Q383" s="37"/>
      <c r="R383" s="37"/>
      <c r="S383" s="37"/>
      <c r="T383" s="37"/>
      <c r="U383" s="37"/>
      <c r="V383" s="37"/>
      <c r="W383" s="37"/>
      <c r="X383" s="37"/>
      <c r="Y383" s="37"/>
      <c r="Z383" s="506"/>
      <c r="AA383" s="37"/>
      <c r="AB383" s="37"/>
      <c r="AC383" s="37"/>
      <c r="AD383" s="37"/>
      <c r="AE383" s="37"/>
      <c r="AF383" s="37"/>
      <c r="AG383" s="37"/>
      <c r="AH383" s="37"/>
      <c r="AI383" s="37"/>
      <c r="AJ383" s="37"/>
      <c r="AK383" s="37"/>
      <c r="AL383" s="37"/>
      <c r="AM383" s="37"/>
      <c r="AN383" s="37"/>
      <c r="AO383" s="37"/>
      <c r="AP383" s="37"/>
      <c r="AQ383" s="37"/>
      <c r="AR383" s="37"/>
      <c r="AS383" s="37"/>
      <c r="AT383" s="37"/>
      <c r="AU383" s="37"/>
    </row>
    <row r="384" spans="1:47">
      <c r="A384" s="265">
        <v>44259</v>
      </c>
      <c r="B384" s="278" t="s">
        <v>5592</v>
      </c>
      <c r="C384" s="37">
        <v>882088921</v>
      </c>
      <c r="D384" s="527" t="s">
        <v>5944</v>
      </c>
      <c r="E384" s="278" t="s">
        <v>152</v>
      </c>
      <c r="F384" s="278" t="s">
        <v>140</v>
      </c>
      <c r="G384" s="278" t="s">
        <v>140</v>
      </c>
      <c r="H384" s="278" t="s">
        <v>148</v>
      </c>
      <c r="I384" s="265">
        <v>44259</v>
      </c>
      <c r="J384" s="265">
        <v>44259</v>
      </c>
      <c r="K384" s="37"/>
      <c r="L384" s="37"/>
      <c r="M384" s="278" t="s">
        <v>148</v>
      </c>
      <c r="N384" s="37">
        <v>8</v>
      </c>
      <c r="O384" s="37"/>
      <c r="P384" s="265">
        <v>44258</v>
      </c>
      <c r="Q384" s="37"/>
      <c r="R384" s="37"/>
      <c r="S384" s="37"/>
      <c r="T384" s="37"/>
      <c r="U384" s="37"/>
      <c r="V384" s="37"/>
      <c r="W384" s="37"/>
      <c r="X384" s="37"/>
      <c r="Y384" s="37"/>
      <c r="Z384" s="506"/>
      <c r="AA384" s="37"/>
      <c r="AB384" s="37"/>
      <c r="AC384" s="37"/>
      <c r="AD384" s="37"/>
      <c r="AE384" s="37"/>
      <c r="AF384" s="37"/>
      <c r="AG384" s="37"/>
      <c r="AH384" s="37"/>
      <c r="AI384" s="37"/>
      <c r="AJ384" s="37"/>
      <c r="AK384" s="37"/>
      <c r="AL384" s="37"/>
      <c r="AM384" s="37"/>
      <c r="AN384" s="37"/>
      <c r="AO384" s="37"/>
      <c r="AP384" s="37"/>
      <c r="AQ384" s="37"/>
      <c r="AR384" s="37"/>
      <c r="AS384" s="37"/>
      <c r="AT384" s="37"/>
      <c r="AU384" s="37"/>
    </row>
    <row r="385" spans="1:47">
      <c r="A385" s="265">
        <v>44284</v>
      </c>
      <c r="B385" s="278" t="s">
        <v>5487</v>
      </c>
      <c r="C385" s="37">
        <v>11861214</v>
      </c>
      <c r="D385" s="504" t="s">
        <v>5945</v>
      </c>
      <c r="E385" s="278" t="s">
        <v>139</v>
      </c>
      <c r="F385" s="278" t="s">
        <v>140</v>
      </c>
      <c r="G385" s="278" t="s">
        <v>140</v>
      </c>
      <c r="H385" s="278" t="s">
        <v>142</v>
      </c>
      <c r="I385" s="37"/>
      <c r="J385" s="265">
        <v>44284</v>
      </c>
      <c r="K385" s="37"/>
      <c r="L385" s="37"/>
      <c r="M385" s="278" t="s">
        <v>142</v>
      </c>
      <c r="N385" s="37">
        <v>268.5</v>
      </c>
      <c r="O385" s="37"/>
      <c r="P385" s="505">
        <v>44279</v>
      </c>
      <c r="Q385" s="37"/>
      <c r="R385" s="37"/>
      <c r="S385" s="37"/>
      <c r="T385" s="37"/>
      <c r="U385" s="37"/>
      <c r="V385" s="37"/>
      <c r="W385" s="37"/>
      <c r="X385" s="37"/>
      <c r="Y385" s="37"/>
      <c r="Z385" s="506"/>
      <c r="AA385" s="37"/>
      <c r="AB385" s="37"/>
      <c r="AC385" s="37"/>
      <c r="AD385" s="37"/>
      <c r="AE385" s="37"/>
      <c r="AF385" s="37"/>
      <c r="AG385" s="37"/>
      <c r="AH385" s="37"/>
      <c r="AI385" s="37"/>
      <c r="AJ385" s="37"/>
      <c r="AK385" s="37"/>
      <c r="AL385" s="37"/>
      <c r="AM385" s="37"/>
      <c r="AN385" s="37"/>
      <c r="AO385" s="37"/>
      <c r="AP385" s="37"/>
      <c r="AQ385" s="37"/>
      <c r="AR385" s="37"/>
      <c r="AS385" s="37"/>
      <c r="AT385" s="37"/>
      <c r="AU385" s="37"/>
    </row>
    <row r="386" spans="1:47">
      <c r="A386" s="265">
        <v>44270</v>
      </c>
      <c r="B386" s="278" t="s">
        <v>154</v>
      </c>
      <c r="C386" s="37">
        <v>881336338</v>
      </c>
      <c r="D386" s="504" t="s">
        <v>3143</v>
      </c>
      <c r="E386" s="278" t="s">
        <v>139</v>
      </c>
      <c r="F386" s="278" t="s">
        <v>140</v>
      </c>
      <c r="G386" s="278" t="s">
        <v>140</v>
      </c>
      <c r="H386" s="278"/>
      <c r="I386" s="37"/>
      <c r="J386" s="265">
        <v>44270</v>
      </c>
      <c r="K386" s="37"/>
      <c r="L386" s="37"/>
      <c r="M386" s="278" t="s">
        <v>168</v>
      </c>
      <c r="N386" s="37">
        <v>120</v>
      </c>
      <c r="O386" s="37"/>
      <c r="P386" s="505">
        <v>44267</v>
      </c>
      <c r="Q386" s="37"/>
      <c r="R386" s="37"/>
      <c r="S386" s="37"/>
      <c r="T386" s="37"/>
      <c r="U386" s="37"/>
      <c r="V386" s="37"/>
      <c r="W386" s="37"/>
      <c r="X386" s="37"/>
      <c r="Y386" s="37"/>
      <c r="Z386" s="506"/>
      <c r="AA386" s="37"/>
      <c r="AB386" s="37"/>
      <c r="AC386" s="37"/>
      <c r="AD386" s="37"/>
      <c r="AE386" s="37"/>
      <c r="AF386" s="37"/>
      <c r="AG386" s="37"/>
      <c r="AH386" s="37"/>
      <c r="AI386" s="37"/>
      <c r="AJ386" s="37"/>
      <c r="AK386" s="37"/>
      <c r="AL386" s="37"/>
      <c r="AM386" s="37"/>
      <c r="AN386" s="37"/>
      <c r="AO386" s="37"/>
      <c r="AP386" s="37"/>
      <c r="AQ386" s="37"/>
      <c r="AR386" s="37"/>
      <c r="AS386" s="37"/>
      <c r="AT386" s="37"/>
      <c r="AU386" s="37"/>
    </row>
    <row r="387" spans="1:47">
      <c r="A387" s="265">
        <v>44273</v>
      </c>
      <c r="B387" s="278" t="s">
        <v>281</v>
      </c>
      <c r="C387" s="37">
        <v>881331414</v>
      </c>
      <c r="D387" s="504" t="s">
        <v>5946</v>
      </c>
      <c r="E387" s="278" t="s">
        <v>139</v>
      </c>
      <c r="F387" s="278" t="s">
        <v>147</v>
      </c>
      <c r="G387" s="278" t="s">
        <v>147</v>
      </c>
      <c r="H387" s="278" t="s">
        <v>1661</v>
      </c>
      <c r="I387" s="37"/>
      <c r="J387" s="265">
        <v>44273</v>
      </c>
      <c r="K387" s="37"/>
      <c r="L387" s="37"/>
      <c r="M387" s="278" t="s">
        <v>1661</v>
      </c>
      <c r="N387" s="37">
        <v>81082.92</v>
      </c>
      <c r="O387" s="37"/>
      <c r="P387" s="265">
        <v>44273</v>
      </c>
      <c r="Q387" s="37"/>
      <c r="R387" s="37"/>
      <c r="S387" s="37"/>
      <c r="T387" s="37"/>
      <c r="U387" s="37"/>
      <c r="V387" s="37"/>
      <c r="W387" s="37"/>
      <c r="X387" s="37"/>
      <c r="Y387" s="37"/>
      <c r="Z387" s="506"/>
      <c r="AA387" s="37"/>
      <c r="AB387" s="37"/>
      <c r="AC387" s="37"/>
      <c r="AD387" s="37"/>
      <c r="AE387" s="37"/>
      <c r="AF387" s="37"/>
      <c r="AG387" s="37"/>
      <c r="AH387" s="37"/>
      <c r="AI387" s="37"/>
      <c r="AJ387" s="37"/>
      <c r="AK387" s="37"/>
      <c r="AL387" s="37"/>
      <c r="AM387" s="37"/>
      <c r="AN387" s="37"/>
      <c r="AO387" s="37"/>
      <c r="AP387" s="37"/>
      <c r="AQ387" s="37"/>
      <c r="AR387" s="37"/>
      <c r="AS387" s="37"/>
      <c r="AT387" s="37"/>
      <c r="AU387" s="37"/>
    </row>
    <row r="388" spans="1:47">
      <c r="A388" s="265">
        <v>44259</v>
      </c>
      <c r="B388" s="278" t="s">
        <v>281</v>
      </c>
      <c r="C388" s="37">
        <v>881331414</v>
      </c>
      <c r="D388" s="504" t="s">
        <v>5946</v>
      </c>
      <c r="E388" s="278" t="s">
        <v>139</v>
      </c>
      <c r="F388" s="278" t="s">
        <v>140</v>
      </c>
      <c r="G388" s="278" t="s">
        <v>140</v>
      </c>
      <c r="H388" s="278" t="s">
        <v>1072</v>
      </c>
      <c r="I388" s="265">
        <v>44259</v>
      </c>
      <c r="J388" s="265">
        <v>44259</v>
      </c>
      <c r="K388" s="37"/>
      <c r="L388" s="37"/>
      <c r="M388" s="278" t="s">
        <v>1072</v>
      </c>
      <c r="N388" s="37">
        <v>905.32</v>
      </c>
      <c r="O388" s="37"/>
      <c r="P388" s="265">
        <v>44258</v>
      </c>
      <c r="Q388" s="37"/>
      <c r="R388" s="37"/>
      <c r="S388" s="37"/>
      <c r="T388" s="37"/>
      <c r="U388" s="37"/>
      <c r="V388" s="37"/>
      <c r="W388" s="37"/>
      <c r="X388" s="37"/>
      <c r="Y388" s="37"/>
      <c r="Z388" s="506"/>
      <c r="AA388" s="37"/>
      <c r="AB388" s="37"/>
      <c r="AC388" s="37"/>
      <c r="AD388" s="37"/>
      <c r="AE388" s="37"/>
      <c r="AF388" s="37"/>
      <c r="AG388" s="37"/>
      <c r="AH388" s="37"/>
      <c r="AI388" s="37"/>
      <c r="AJ388" s="37"/>
      <c r="AK388" s="37"/>
      <c r="AL388" s="37"/>
      <c r="AM388" s="37"/>
      <c r="AN388" s="37"/>
      <c r="AO388" s="37"/>
      <c r="AP388" s="37"/>
      <c r="AQ388" s="37"/>
      <c r="AR388" s="37"/>
      <c r="AS388" s="37"/>
      <c r="AT388" s="37"/>
      <c r="AU388" s="37"/>
    </row>
    <row r="389" spans="1:47">
      <c r="A389" s="265">
        <v>44273</v>
      </c>
      <c r="B389" s="278" t="s">
        <v>281</v>
      </c>
      <c r="C389" s="37">
        <v>881331414</v>
      </c>
      <c r="D389" s="504" t="s">
        <v>5946</v>
      </c>
      <c r="E389" s="278" t="s">
        <v>139</v>
      </c>
      <c r="F389" s="278" t="s">
        <v>140</v>
      </c>
      <c r="G389" s="278" t="s">
        <v>140</v>
      </c>
      <c r="H389" s="278" t="s">
        <v>181</v>
      </c>
      <c r="I389" s="37"/>
      <c r="J389" s="265">
        <v>44273</v>
      </c>
      <c r="K389" s="37"/>
      <c r="L389" s="37"/>
      <c r="M389" s="278" t="s">
        <v>181</v>
      </c>
      <c r="N389" s="37">
        <v>810</v>
      </c>
      <c r="O389" s="37"/>
      <c r="P389" s="505">
        <v>44272</v>
      </c>
      <c r="Q389" s="37"/>
      <c r="R389" s="37"/>
      <c r="S389" s="37"/>
      <c r="T389" s="37"/>
      <c r="U389" s="37"/>
      <c r="V389" s="37"/>
      <c r="W389" s="37"/>
      <c r="X389" s="37"/>
      <c r="Y389" s="37"/>
      <c r="Z389" s="506"/>
      <c r="AA389" s="37"/>
      <c r="AB389" s="37"/>
      <c r="AC389" s="37"/>
      <c r="AD389" s="37"/>
      <c r="AE389" s="37"/>
      <c r="AF389" s="37"/>
      <c r="AG389" s="37"/>
      <c r="AH389" s="37"/>
      <c r="AI389" s="37"/>
      <c r="AJ389" s="37"/>
      <c r="AK389" s="37"/>
      <c r="AL389" s="37"/>
      <c r="AM389" s="37"/>
      <c r="AN389" s="37"/>
      <c r="AO389" s="37"/>
      <c r="AP389" s="37"/>
      <c r="AQ389" s="37"/>
      <c r="AR389" s="37"/>
      <c r="AS389" s="37"/>
      <c r="AT389" s="37"/>
      <c r="AU389" s="37"/>
    </row>
    <row r="390" spans="1:47">
      <c r="A390" s="265">
        <v>44278</v>
      </c>
      <c r="B390" s="278" t="s">
        <v>178</v>
      </c>
      <c r="C390" s="37">
        <v>881319433</v>
      </c>
      <c r="D390" s="504" t="s">
        <v>5947</v>
      </c>
      <c r="E390" s="278" t="s">
        <v>139</v>
      </c>
      <c r="F390" s="278" t="s">
        <v>140</v>
      </c>
      <c r="G390" s="278" t="s">
        <v>147</v>
      </c>
      <c r="H390" s="278" t="s">
        <v>142</v>
      </c>
      <c r="I390" s="37"/>
      <c r="J390" s="265">
        <v>44278</v>
      </c>
      <c r="K390" s="37"/>
      <c r="L390" s="37"/>
      <c r="M390" s="278" t="s">
        <v>142</v>
      </c>
      <c r="N390" s="37">
        <v>19768.849999999999</v>
      </c>
      <c r="O390" s="37"/>
      <c r="P390" s="505">
        <v>44272</v>
      </c>
      <c r="Q390" s="37"/>
      <c r="R390" s="37"/>
      <c r="S390" s="37"/>
      <c r="T390" s="37"/>
      <c r="U390" s="37"/>
      <c r="V390" s="37"/>
      <c r="W390" s="37"/>
      <c r="X390" s="37"/>
      <c r="Y390" s="37"/>
      <c r="Z390" s="506"/>
      <c r="AA390" s="37"/>
      <c r="AB390" s="37"/>
      <c r="AC390" s="37"/>
      <c r="AD390" s="37"/>
      <c r="AE390" s="37"/>
      <c r="AF390" s="37"/>
      <c r="AG390" s="37"/>
      <c r="AH390" s="37"/>
      <c r="AI390" s="37"/>
      <c r="AJ390" s="37"/>
      <c r="AK390" s="37"/>
      <c r="AL390" s="37"/>
      <c r="AM390" s="37"/>
      <c r="AN390" s="37"/>
      <c r="AO390" s="37"/>
      <c r="AP390" s="37"/>
      <c r="AQ390" s="37"/>
      <c r="AR390" s="37"/>
      <c r="AS390" s="37"/>
      <c r="AT390" s="37"/>
      <c r="AU390" s="37"/>
    </row>
    <row r="391" spans="1:47">
      <c r="A391" s="265">
        <v>44279</v>
      </c>
      <c r="B391" s="278" t="s">
        <v>178</v>
      </c>
      <c r="C391" s="37">
        <v>881319433</v>
      </c>
      <c r="D391" s="504" t="s">
        <v>5947</v>
      </c>
      <c r="E391" s="278" t="s">
        <v>139</v>
      </c>
      <c r="F391" s="278" t="s">
        <v>140</v>
      </c>
      <c r="G391" s="278" t="s">
        <v>140</v>
      </c>
      <c r="H391" s="278" t="s">
        <v>142</v>
      </c>
      <c r="I391" s="37"/>
      <c r="J391" s="265">
        <v>44279</v>
      </c>
      <c r="K391" s="37"/>
      <c r="L391" s="37"/>
      <c r="M391" s="278" t="s">
        <v>142</v>
      </c>
      <c r="N391" s="37">
        <v>5922.56</v>
      </c>
      <c r="O391" s="37"/>
      <c r="P391" s="505">
        <v>44278</v>
      </c>
      <c r="Q391" s="37"/>
      <c r="R391" s="37"/>
      <c r="S391" s="37"/>
      <c r="T391" s="37"/>
      <c r="U391" s="37"/>
      <c r="V391" s="37"/>
      <c r="W391" s="37"/>
      <c r="X391" s="37"/>
      <c r="Y391" s="37"/>
      <c r="Z391" s="506"/>
      <c r="AA391" s="37"/>
      <c r="AB391" s="37"/>
      <c r="AC391" s="37"/>
      <c r="AD391" s="37"/>
      <c r="AE391" s="37"/>
      <c r="AF391" s="37"/>
      <c r="AG391" s="37"/>
      <c r="AH391" s="37"/>
      <c r="AI391" s="37"/>
      <c r="AJ391" s="37"/>
      <c r="AK391" s="37"/>
      <c r="AL391" s="37"/>
      <c r="AM391" s="37"/>
      <c r="AN391" s="37"/>
      <c r="AO391" s="37"/>
      <c r="AP391" s="37"/>
      <c r="AQ391" s="37"/>
      <c r="AR391" s="37"/>
      <c r="AS391" s="37"/>
      <c r="AT391" s="37"/>
      <c r="AU391" s="37"/>
    </row>
    <row r="392" spans="1:47">
      <c r="A392" s="265">
        <v>44287</v>
      </c>
      <c r="B392" s="278" t="s">
        <v>178</v>
      </c>
      <c r="C392" s="76">
        <v>881319433</v>
      </c>
      <c r="D392" s="510" t="s">
        <v>5947</v>
      </c>
      <c r="E392" s="278" t="s">
        <v>139</v>
      </c>
      <c r="F392" s="278" t="s">
        <v>140</v>
      </c>
      <c r="G392" s="278" t="s">
        <v>140</v>
      </c>
      <c r="H392" s="278" t="s">
        <v>142</v>
      </c>
      <c r="I392" s="37"/>
      <c r="J392" s="265">
        <v>44286</v>
      </c>
      <c r="K392" s="37"/>
      <c r="L392" s="37"/>
      <c r="M392" s="278" t="s">
        <v>142</v>
      </c>
      <c r="N392" s="37">
        <v>3101</v>
      </c>
      <c r="O392" s="37"/>
      <c r="P392" s="505">
        <v>44286</v>
      </c>
      <c r="Q392" s="37"/>
      <c r="R392" s="37"/>
      <c r="S392" s="37"/>
      <c r="T392" s="37"/>
      <c r="U392" s="37"/>
      <c r="V392" s="37"/>
      <c r="W392" s="37"/>
      <c r="X392" s="37"/>
      <c r="Y392" s="37"/>
      <c r="Z392" s="506"/>
      <c r="AA392" s="37"/>
      <c r="AB392" s="37"/>
      <c r="AC392" s="37"/>
      <c r="AD392" s="37"/>
      <c r="AE392" s="37"/>
      <c r="AF392" s="37"/>
      <c r="AG392" s="37"/>
      <c r="AH392" s="37"/>
      <c r="AI392" s="37"/>
      <c r="AJ392" s="37"/>
      <c r="AK392" s="37"/>
      <c r="AL392" s="37"/>
      <c r="AM392" s="37"/>
      <c r="AN392" s="37"/>
      <c r="AO392" s="37"/>
      <c r="AP392" s="37"/>
      <c r="AQ392" s="37"/>
      <c r="AR392" s="37"/>
      <c r="AS392" s="37"/>
      <c r="AT392" s="37"/>
      <c r="AU392" s="37"/>
    </row>
    <row r="393" spans="1:47">
      <c r="A393" s="265">
        <v>44281</v>
      </c>
      <c r="B393" s="278" t="s">
        <v>178</v>
      </c>
      <c r="C393" s="37">
        <v>881319433</v>
      </c>
      <c r="D393" s="504" t="s">
        <v>5947</v>
      </c>
      <c r="E393" s="278" t="s">
        <v>139</v>
      </c>
      <c r="F393" s="278" t="s">
        <v>140</v>
      </c>
      <c r="G393" s="278" t="s">
        <v>140</v>
      </c>
      <c r="H393" s="278" t="s">
        <v>142</v>
      </c>
      <c r="I393" s="37"/>
      <c r="J393" s="265">
        <v>44281</v>
      </c>
      <c r="K393" s="37"/>
      <c r="L393" s="37"/>
      <c r="M393" s="278" t="s">
        <v>142</v>
      </c>
      <c r="N393" s="37">
        <v>2961.28</v>
      </c>
      <c r="O393" s="37"/>
      <c r="P393" s="505">
        <v>44280</v>
      </c>
      <c r="Q393" s="37"/>
      <c r="R393" s="37"/>
      <c r="S393" s="37"/>
      <c r="T393" s="37"/>
      <c r="U393" s="37"/>
      <c r="V393" s="37"/>
      <c r="W393" s="37"/>
      <c r="X393" s="37"/>
      <c r="Y393" s="37"/>
      <c r="Z393" s="506"/>
      <c r="AA393" s="37"/>
      <c r="AB393" s="37"/>
      <c r="AC393" s="37"/>
      <c r="AD393" s="37"/>
      <c r="AE393" s="37"/>
      <c r="AF393" s="37"/>
      <c r="AG393" s="37"/>
      <c r="AH393" s="37"/>
      <c r="AI393" s="37"/>
      <c r="AJ393" s="37"/>
      <c r="AK393" s="37"/>
      <c r="AL393" s="37"/>
      <c r="AM393" s="37"/>
      <c r="AN393" s="37"/>
      <c r="AO393" s="37"/>
      <c r="AP393" s="37"/>
      <c r="AQ393" s="37"/>
      <c r="AR393" s="37"/>
      <c r="AS393" s="37"/>
      <c r="AT393" s="37"/>
      <c r="AU393" s="37"/>
    </row>
    <row r="394" spans="1:47">
      <c r="A394" s="265">
        <v>44284</v>
      </c>
      <c r="B394" s="278" t="s">
        <v>178</v>
      </c>
      <c r="C394" s="37">
        <v>881319433</v>
      </c>
      <c r="D394" s="504" t="s">
        <v>5947</v>
      </c>
      <c r="E394" s="278" t="s">
        <v>139</v>
      </c>
      <c r="F394" s="278" t="s">
        <v>140</v>
      </c>
      <c r="G394" s="278" t="s">
        <v>140</v>
      </c>
      <c r="H394" s="278" t="s">
        <v>142</v>
      </c>
      <c r="I394" s="37"/>
      <c r="J394" s="265">
        <v>44284</v>
      </c>
      <c r="K394" s="37"/>
      <c r="L394" s="37"/>
      <c r="M394" s="278" t="s">
        <v>142</v>
      </c>
      <c r="N394" s="37">
        <v>2961.28</v>
      </c>
      <c r="O394" s="37"/>
      <c r="P394" s="505">
        <v>44284</v>
      </c>
      <c r="Q394" s="37"/>
      <c r="R394" s="37"/>
      <c r="S394" s="37"/>
      <c r="T394" s="37"/>
      <c r="U394" s="37"/>
      <c r="V394" s="37"/>
      <c r="W394" s="37"/>
      <c r="X394" s="37"/>
      <c r="Y394" s="37"/>
      <c r="Z394" s="506"/>
      <c r="AA394" s="37"/>
      <c r="AB394" s="37"/>
      <c r="AC394" s="37"/>
      <c r="AD394" s="37"/>
      <c r="AE394" s="37"/>
      <c r="AF394" s="37"/>
      <c r="AG394" s="37"/>
      <c r="AH394" s="37"/>
      <c r="AI394" s="37"/>
      <c r="AJ394" s="37"/>
      <c r="AK394" s="37"/>
      <c r="AL394" s="37"/>
      <c r="AM394" s="37"/>
      <c r="AN394" s="37"/>
      <c r="AO394" s="37"/>
      <c r="AP394" s="37"/>
      <c r="AQ394" s="37"/>
      <c r="AR394" s="37"/>
      <c r="AS394" s="37"/>
      <c r="AT394" s="37"/>
      <c r="AU394" s="37"/>
    </row>
    <row r="395" spans="1:47">
      <c r="A395" s="265">
        <v>44272</v>
      </c>
      <c r="B395" s="278" t="s">
        <v>178</v>
      </c>
      <c r="C395" s="37">
        <v>881319433</v>
      </c>
      <c r="D395" s="504" t="s">
        <v>5947</v>
      </c>
      <c r="E395" s="278" t="s">
        <v>139</v>
      </c>
      <c r="F395" s="278" t="s">
        <v>140</v>
      </c>
      <c r="G395" s="278" t="s">
        <v>140</v>
      </c>
      <c r="H395" s="278" t="s">
        <v>142</v>
      </c>
      <c r="I395" s="37"/>
      <c r="J395" s="265">
        <v>44272</v>
      </c>
      <c r="K395" s="37"/>
      <c r="L395" s="37"/>
      <c r="M395" s="278" t="s">
        <v>142</v>
      </c>
      <c r="N395" s="37">
        <v>1680.64</v>
      </c>
      <c r="O395" s="37"/>
      <c r="P395" s="505">
        <v>44271</v>
      </c>
      <c r="Q395" s="37"/>
      <c r="R395" s="37"/>
      <c r="S395" s="37"/>
      <c r="T395" s="37"/>
      <c r="U395" s="37"/>
      <c r="V395" s="37"/>
      <c r="W395" s="37"/>
      <c r="X395" s="37"/>
      <c r="Y395" s="37"/>
      <c r="Z395" s="506"/>
      <c r="AA395" s="37"/>
      <c r="AB395" s="37"/>
      <c r="AC395" s="37"/>
      <c r="AD395" s="37"/>
      <c r="AE395" s="37"/>
      <c r="AF395" s="37"/>
      <c r="AG395" s="37"/>
      <c r="AH395" s="37"/>
      <c r="AI395" s="37"/>
      <c r="AJ395" s="37"/>
      <c r="AK395" s="37"/>
      <c r="AL395" s="37"/>
      <c r="AM395" s="37"/>
      <c r="AN395" s="37"/>
      <c r="AO395" s="37"/>
      <c r="AP395" s="37"/>
      <c r="AQ395" s="37"/>
      <c r="AR395" s="37"/>
      <c r="AS395" s="37"/>
      <c r="AT395" s="37"/>
      <c r="AU395" s="37"/>
    </row>
    <row r="396" spans="1:47">
      <c r="A396" s="265">
        <v>44265</v>
      </c>
      <c r="B396" s="278" t="s">
        <v>175</v>
      </c>
      <c r="C396" s="37">
        <v>882195297</v>
      </c>
      <c r="D396" s="504" t="s">
        <v>5948</v>
      </c>
      <c r="E396" s="278" t="s">
        <v>139</v>
      </c>
      <c r="F396" s="278" t="s">
        <v>140</v>
      </c>
      <c r="G396" s="278" t="s">
        <v>140</v>
      </c>
      <c r="H396" s="278" t="s">
        <v>172</v>
      </c>
      <c r="I396" s="37"/>
      <c r="J396" s="265">
        <v>44265</v>
      </c>
      <c r="K396" s="37"/>
      <c r="L396" s="37"/>
      <c r="M396" s="278" t="s">
        <v>172</v>
      </c>
      <c r="N396" s="37">
        <v>528</v>
      </c>
      <c r="O396" s="37"/>
      <c r="P396" s="265">
        <v>44265</v>
      </c>
      <c r="Q396" s="37"/>
      <c r="R396" s="37"/>
      <c r="S396" s="37"/>
      <c r="T396" s="37"/>
      <c r="U396" s="37"/>
      <c r="V396" s="37"/>
      <c r="W396" s="37"/>
      <c r="X396" s="37"/>
      <c r="Y396" s="37"/>
      <c r="Z396" s="506"/>
      <c r="AA396" s="37"/>
      <c r="AB396" s="37"/>
      <c r="AC396" s="37"/>
      <c r="AD396" s="37"/>
      <c r="AE396" s="37"/>
      <c r="AF396" s="37"/>
      <c r="AG396" s="37"/>
      <c r="AH396" s="37"/>
      <c r="AI396" s="37"/>
      <c r="AJ396" s="37"/>
      <c r="AK396" s="37"/>
      <c r="AL396" s="37"/>
      <c r="AM396" s="37"/>
      <c r="AN396" s="37"/>
      <c r="AO396" s="37"/>
      <c r="AP396" s="37"/>
      <c r="AQ396" s="37"/>
      <c r="AR396" s="37"/>
      <c r="AS396" s="37"/>
      <c r="AT396" s="37"/>
      <c r="AU396" s="37"/>
    </row>
    <row r="397" spans="1:47">
      <c r="A397" s="265">
        <v>44277</v>
      </c>
      <c r="B397" s="278" t="s">
        <v>154</v>
      </c>
      <c r="C397" s="37">
        <v>881672549</v>
      </c>
      <c r="D397" s="504" t="s">
        <v>5949</v>
      </c>
      <c r="E397" s="278" t="s">
        <v>139</v>
      </c>
      <c r="F397" s="278" t="s">
        <v>147</v>
      </c>
      <c r="G397" s="278" t="s">
        <v>147</v>
      </c>
      <c r="H397" s="278" t="s">
        <v>225</v>
      </c>
      <c r="I397" s="37"/>
      <c r="J397" s="265">
        <v>44277</v>
      </c>
      <c r="K397" s="37"/>
      <c r="L397" s="37"/>
      <c r="M397" s="278" t="s">
        <v>225</v>
      </c>
      <c r="N397" s="37">
        <v>1059.49</v>
      </c>
      <c r="O397" s="37"/>
      <c r="P397" s="265">
        <v>44274</v>
      </c>
      <c r="Q397" s="37"/>
      <c r="R397" s="37"/>
      <c r="S397" s="37"/>
      <c r="T397" s="37"/>
      <c r="U397" s="37"/>
      <c r="V397" s="37"/>
      <c r="W397" s="37"/>
      <c r="X397" s="37"/>
      <c r="Y397" s="37"/>
      <c r="Z397" s="506"/>
      <c r="AA397" s="37"/>
      <c r="AB397" s="37"/>
      <c r="AC397" s="37"/>
      <c r="AD397" s="37"/>
      <c r="AE397" s="37"/>
      <c r="AF397" s="37"/>
      <c r="AG397" s="37"/>
      <c r="AH397" s="37"/>
      <c r="AI397" s="37"/>
      <c r="AJ397" s="37"/>
      <c r="AK397" s="37"/>
      <c r="AL397" s="37"/>
      <c r="AM397" s="37"/>
      <c r="AN397" s="37"/>
      <c r="AO397" s="37"/>
      <c r="AP397" s="37"/>
      <c r="AQ397" s="37"/>
      <c r="AR397" s="37"/>
      <c r="AS397" s="37"/>
      <c r="AT397" s="37"/>
      <c r="AU397" s="37"/>
    </row>
    <row r="398" spans="1:47">
      <c r="A398" s="265">
        <v>44266</v>
      </c>
      <c r="B398" s="278" t="s">
        <v>156</v>
      </c>
      <c r="C398" s="521">
        <v>882670927</v>
      </c>
      <c r="D398" s="516" t="s">
        <v>5950</v>
      </c>
      <c r="E398" s="278" t="s">
        <v>139</v>
      </c>
      <c r="F398" s="278" t="s">
        <v>140</v>
      </c>
      <c r="G398" s="278" t="s">
        <v>140</v>
      </c>
      <c r="H398" s="278"/>
      <c r="I398" s="37"/>
      <c r="J398" s="265">
        <v>44266</v>
      </c>
      <c r="K398" s="37"/>
      <c r="L398" s="37"/>
      <c r="M398" s="278" t="s">
        <v>148</v>
      </c>
      <c r="N398" s="37">
        <v>28</v>
      </c>
      <c r="O398" s="37"/>
      <c r="P398" s="505">
        <v>44265</v>
      </c>
      <c r="Q398" s="37"/>
      <c r="R398" s="37"/>
      <c r="S398" s="37"/>
      <c r="T398" s="37"/>
      <c r="U398" s="37"/>
      <c r="V398" s="37"/>
      <c r="W398" s="37"/>
      <c r="X398" s="37"/>
      <c r="Y398" s="37"/>
      <c r="Z398" s="506"/>
      <c r="AA398" s="37"/>
      <c r="AB398" s="37"/>
      <c r="AC398" s="37"/>
      <c r="AD398" s="37"/>
      <c r="AE398" s="37"/>
      <c r="AF398" s="37"/>
      <c r="AG398" s="37"/>
      <c r="AH398" s="37"/>
      <c r="AI398" s="37"/>
      <c r="AJ398" s="37"/>
      <c r="AK398" s="37"/>
      <c r="AL398" s="37"/>
      <c r="AM398" s="37"/>
      <c r="AN398" s="37"/>
      <c r="AO398" s="37"/>
      <c r="AP398" s="37"/>
      <c r="AQ398" s="37"/>
      <c r="AR398" s="37"/>
      <c r="AS398" s="37"/>
      <c r="AT398" s="37"/>
      <c r="AU398" s="37"/>
    </row>
    <row r="399" spans="1:47">
      <c r="A399" s="265">
        <v>44263</v>
      </c>
      <c r="B399" s="278" t="s">
        <v>194</v>
      </c>
      <c r="C399" s="521">
        <v>881352797</v>
      </c>
      <c r="D399" s="522" t="s">
        <v>3060</v>
      </c>
      <c r="E399" s="278" t="s">
        <v>152</v>
      </c>
      <c r="F399" s="278" t="s">
        <v>140</v>
      </c>
      <c r="G399" s="278" t="s">
        <v>140</v>
      </c>
      <c r="H399" s="278" t="s">
        <v>142</v>
      </c>
      <c r="I399" s="37"/>
      <c r="J399" s="265">
        <v>44263</v>
      </c>
      <c r="K399" s="37"/>
      <c r="L399" s="37"/>
      <c r="M399" s="278" t="s">
        <v>142</v>
      </c>
      <c r="N399" s="37">
        <v>107.5</v>
      </c>
      <c r="O399" s="37"/>
      <c r="P399" s="265">
        <v>44261</v>
      </c>
      <c r="Q399" s="37"/>
      <c r="R399" s="37"/>
      <c r="S399" s="37"/>
      <c r="T399" s="37"/>
      <c r="U399" s="37"/>
      <c r="V399" s="37"/>
      <c r="W399" s="37"/>
      <c r="X399" s="37"/>
      <c r="Y399" s="37"/>
      <c r="Z399" s="506"/>
      <c r="AA399" s="37"/>
      <c r="AB399" s="37"/>
      <c r="AC399" s="37"/>
      <c r="AD399" s="37"/>
      <c r="AE399" s="37"/>
      <c r="AF399" s="37"/>
      <c r="AG399" s="37"/>
      <c r="AH399" s="37"/>
      <c r="AI399" s="37"/>
      <c r="AJ399" s="37"/>
      <c r="AK399" s="37"/>
      <c r="AL399" s="37"/>
      <c r="AM399" s="37"/>
      <c r="AN399" s="37"/>
      <c r="AO399" s="37"/>
      <c r="AP399" s="37"/>
      <c r="AQ399" s="37"/>
      <c r="AR399" s="37"/>
      <c r="AS399" s="37"/>
      <c r="AT399" s="37"/>
      <c r="AU399" s="37"/>
    </row>
    <row r="400" spans="1:47">
      <c r="A400" s="265">
        <v>44273</v>
      </c>
      <c r="B400" s="278" t="s">
        <v>194</v>
      </c>
      <c r="C400" s="331">
        <v>881352797</v>
      </c>
      <c r="D400" s="523" t="s">
        <v>3060</v>
      </c>
      <c r="E400" s="278" t="s">
        <v>152</v>
      </c>
      <c r="F400" s="278" t="s">
        <v>140</v>
      </c>
      <c r="G400" s="278" t="s">
        <v>140</v>
      </c>
      <c r="H400" s="278" t="s">
        <v>142</v>
      </c>
      <c r="I400" s="37"/>
      <c r="J400" s="265">
        <v>44273</v>
      </c>
      <c r="K400" s="37"/>
      <c r="L400" s="37"/>
      <c r="M400" s="278" t="s">
        <v>142</v>
      </c>
      <c r="N400" s="37">
        <v>102.28</v>
      </c>
      <c r="O400" s="37"/>
      <c r="P400" s="505">
        <v>44272</v>
      </c>
      <c r="Q400" s="37"/>
      <c r="R400" s="37"/>
      <c r="S400" s="37"/>
      <c r="T400" s="37"/>
      <c r="U400" s="37"/>
      <c r="V400" s="37"/>
      <c r="W400" s="37"/>
      <c r="X400" s="37"/>
      <c r="Y400" s="37"/>
      <c r="Z400" s="506"/>
      <c r="AA400" s="37"/>
      <c r="AB400" s="37"/>
      <c r="AC400" s="37"/>
      <c r="AD400" s="37"/>
      <c r="AE400" s="37"/>
      <c r="AF400" s="37"/>
      <c r="AG400" s="37"/>
      <c r="AH400" s="37"/>
      <c r="AI400" s="37"/>
      <c r="AJ400" s="37"/>
      <c r="AK400" s="37"/>
      <c r="AL400" s="37"/>
      <c r="AM400" s="37"/>
      <c r="AN400" s="37"/>
      <c r="AO400" s="37"/>
      <c r="AP400" s="37"/>
      <c r="AQ400" s="37"/>
      <c r="AR400" s="37"/>
      <c r="AS400" s="37"/>
      <c r="AT400" s="37"/>
      <c r="AU400" s="37"/>
    </row>
    <row r="401" spans="1:47">
      <c r="A401" s="265">
        <v>44279</v>
      </c>
      <c r="B401" s="278" t="s">
        <v>194</v>
      </c>
      <c r="C401" s="331">
        <v>881352797</v>
      </c>
      <c r="D401" s="523" t="s">
        <v>3060</v>
      </c>
      <c r="E401" s="278" t="s">
        <v>152</v>
      </c>
      <c r="F401" s="278" t="s">
        <v>140</v>
      </c>
      <c r="G401" s="278" t="s">
        <v>140</v>
      </c>
      <c r="H401" s="278" t="s">
        <v>142</v>
      </c>
      <c r="I401" s="37"/>
      <c r="J401" s="265">
        <v>44279</v>
      </c>
      <c r="K401" s="37"/>
      <c r="L401" s="37"/>
      <c r="M401" s="278" t="s">
        <v>142</v>
      </c>
      <c r="N401" s="37">
        <v>79.5</v>
      </c>
      <c r="O401" s="37"/>
      <c r="P401" s="505">
        <v>44278</v>
      </c>
      <c r="Q401" s="37"/>
      <c r="R401" s="37"/>
      <c r="S401" s="37"/>
      <c r="T401" s="37"/>
      <c r="U401" s="37"/>
      <c r="V401" s="37"/>
      <c r="W401" s="37"/>
      <c r="X401" s="37"/>
      <c r="Y401" s="37"/>
      <c r="Z401" s="506"/>
      <c r="AA401" s="37"/>
      <c r="AB401" s="37"/>
      <c r="AC401" s="37"/>
      <c r="AD401" s="37"/>
      <c r="AE401" s="37"/>
      <c r="AF401" s="37"/>
      <c r="AG401" s="37"/>
      <c r="AH401" s="37"/>
      <c r="AI401" s="37"/>
      <c r="AJ401" s="37"/>
      <c r="AK401" s="37"/>
      <c r="AL401" s="37"/>
      <c r="AM401" s="37"/>
      <c r="AN401" s="37"/>
      <c r="AO401" s="37"/>
      <c r="AP401" s="37"/>
      <c r="AQ401" s="37"/>
      <c r="AR401" s="37"/>
      <c r="AS401" s="37"/>
      <c r="AT401" s="37"/>
      <c r="AU401" s="37"/>
    </row>
    <row r="402" spans="1:47">
      <c r="A402" s="265">
        <v>44264</v>
      </c>
      <c r="B402" s="278" t="s">
        <v>194</v>
      </c>
      <c r="C402" s="521">
        <v>881352797</v>
      </c>
      <c r="D402" s="522" t="s">
        <v>3060</v>
      </c>
      <c r="E402" s="278" t="s">
        <v>152</v>
      </c>
      <c r="F402" s="278" t="s">
        <v>140</v>
      </c>
      <c r="G402" s="278" t="s">
        <v>140</v>
      </c>
      <c r="H402" s="278" t="s">
        <v>142</v>
      </c>
      <c r="I402" s="37"/>
      <c r="J402" s="265">
        <v>44264</v>
      </c>
      <c r="K402" s="37"/>
      <c r="L402" s="37"/>
      <c r="M402" s="278" t="s">
        <v>142</v>
      </c>
      <c r="N402" s="37">
        <v>66.5</v>
      </c>
      <c r="O402" s="37"/>
      <c r="P402" s="265">
        <v>44263</v>
      </c>
      <c r="Q402" s="37"/>
      <c r="R402" s="37"/>
      <c r="S402" s="37"/>
      <c r="T402" s="37"/>
      <c r="U402" s="37"/>
      <c r="V402" s="37"/>
      <c r="W402" s="37"/>
      <c r="X402" s="37"/>
      <c r="Y402" s="37"/>
      <c r="Z402" s="506"/>
      <c r="AA402" s="37"/>
      <c r="AB402" s="37"/>
      <c r="AC402" s="37"/>
      <c r="AD402" s="37"/>
      <c r="AE402" s="37"/>
      <c r="AF402" s="37"/>
      <c r="AG402" s="37"/>
      <c r="AH402" s="37"/>
      <c r="AI402" s="37"/>
      <c r="AJ402" s="37"/>
      <c r="AK402" s="37"/>
      <c r="AL402" s="37"/>
      <c r="AM402" s="37"/>
      <c r="AN402" s="37"/>
      <c r="AO402" s="37"/>
      <c r="AP402" s="37"/>
      <c r="AQ402" s="37"/>
      <c r="AR402" s="37"/>
      <c r="AS402" s="37"/>
      <c r="AT402" s="37"/>
      <c r="AU402" s="37"/>
    </row>
    <row r="403" spans="1:47">
      <c r="A403" s="265">
        <v>44256</v>
      </c>
      <c r="B403" s="278" t="s">
        <v>154</v>
      </c>
      <c r="C403" s="37">
        <v>881367250</v>
      </c>
      <c r="D403" s="504" t="s">
        <v>5951</v>
      </c>
      <c r="E403" s="278" t="s">
        <v>139</v>
      </c>
      <c r="F403" s="278" t="s">
        <v>147</v>
      </c>
      <c r="G403" s="278" t="s">
        <v>147</v>
      </c>
      <c r="H403" s="37"/>
      <c r="I403" s="265">
        <v>44256</v>
      </c>
      <c r="J403" s="265">
        <v>44256</v>
      </c>
      <c r="K403" s="37"/>
      <c r="L403" s="37"/>
      <c r="M403" s="278" t="s">
        <v>622</v>
      </c>
      <c r="N403" s="37">
        <v>1999</v>
      </c>
      <c r="O403" s="37"/>
      <c r="P403" s="505">
        <v>44256</v>
      </c>
      <c r="Q403" s="37"/>
      <c r="R403" s="37"/>
      <c r="S403" s="37"/>
      <c r="T403" s="37"/>
      <c r="U403" s="37"/>
      <c r="V403" s="37"/>
      <c r="W403" s="37"/>
      <c r="X403" s="37"/>
      <c r="Y403" s="37"/>
      <c r="Z403" s="506"/>
      <c r="AA403" s="37"/>
      <c r="AB403" s="37"/>
      <c r="AC403" s="37"/>
      <c r="AD403" s="37"/>
      <c r="AE403" s="37"/>
      <c r="AF403" s="37"/>
      <c r="AG403" s="37"/>
      <c r="AH403" s="37"/>
      <c r="AI403" s="37"/>
      <c r="AJ403" s="37"/>
      <c r="AK403" s="37"/>
      <c r="AL403" s="37"/>
      <c r="AM403" s="37"/>
      <c r="AN403" s="37"/>
      <c r="AO403" s="37"/>
      <c r="AP403" s="37"/>
      <c r="AQ403" s="37"/>
      <c r="AR403" s="37"/>
      <c r="AS403" s="37"/>
      <c r="AT403" s="37"/>
      <c r="AU403" s="37"/>
    </row>
    <row r="404" spans="1:47">
      <c r="A404" s="265">
        <v>44286</v>
      </c>
      <c r="B404" s="278" t="s">
        <v>154</v>
      </c>
      <c r="C404" s="37">
        <v>881367250</v>
      </c>
      <c r="D404" s="504" t="s">
        <v>5951</v>
      </c>
      <c r="E404" s="278" t="s">
        <v>139</v>
      </c>
      <c r="F404" s="278" t="s">
        <v>147</v>
      </c>
      <c r="G404" s="278" t="s">
        <v>147</v>
      </c>
      <c r="H404" s="37"/>
      <c r="I404" s="265"/>
      <c r="J404" s="265">
        <v>44286</v>
      </c>
      <c r="K404" s="37"/>
      <c r="L404" s="37"/>
      <c r="M404" s="278" t="s">
        <v>704</v>
      </c>
      <c r="N404" s="37">
        <v>1000</v>
      </c>
      <c r="O404" s="37"/>
      <c r="P404" s="505">
        <v>44282</v>
      </c>
      <c r="Q404" s="37"/>
      <c r="R404" s="37"/>
      <c r="S404" s="37"/>
      <c r="T404" s="37"/>
      <c r="U404" s="37"/>
      <c r="V404" s="37"/>
      <c r="W404" s="37"/>
      <c r="X404" s="37"/>
      <c r="Y404" s="37"/>
      <c r="Z404" s="506"/>
      <c r="AA404" s="37"/>
      <c r="AB404" s="37"/>
      <c r="AC404" s="37"/>
      <c r="AD404" s="37"/>
      <c r="AE404" s="37"/>
      <c r="AF404" s="37"/>
      <c r="AG404" s="37"/>
      <c r="AH404" s="37"/>
      <c r="AI404" s="37"/>
      <c r="AJ404" s="37"/>
      <c r="AK404" s="37"/>
      <c r="AL404" s="37"/>
      <c r="AM404" s="37"/>
      <c r="AN404" s="37"/>
      <c r="AO404" s="37"/>
      <c r="AP404" s="37"/>
      <c r="AQ404" s="37"/>
      <c r="AR404" s="37"/>
      <c r="AS404" s="37"/>
      <c r="AT404" s="37"/>
      <c r="AU404" s="37"/>
    </row>
    <row r="405" spans="1:47">
      <c r="A405" s="265">
        <v>44258</v>
      </c>
      <c r="B405" s="278" t="s">
        <v>138</v>
      </c>
      <c r="C405" s="37">
        <v>881252851</v>
      </c>
      <c r="D405" s="504" t="s">
        <v>5952</v>
      </c>
      <c r="E405" s="278" t="s">
        <v>152</v>
      </c>
      <c r="F405" s="278" t="s">
        <v>140</v>
      </c>
      <c r="G405" s="278" t="s">
        <v>140</v>
      </c>
      <c r="H405" s="278" t="s">
        <v>142</v>
      </c>
      <c r="I405" s="265">
        <v>44258</v>
      </c>
      <c r="J405" s="265">
        <v>44258</v>
      </c>
      <c r="K405" s="37"/>
      <c r="L405" s="37"/>
      <c r="M405" s="278" t="s">
        <v>142</v>
      </c>
      <c r="N405" s="37">
        <v>103</v>
      </c>
      <c r="O405" s="37"/>
      <c r="P405" s="265">
        <v>44258</v>
      </c>
      <c r="Q405" s="278"/>
      <c r="R405" s="37"/>
      <c r="S405" s="37"/>
      <c r="T405" s="37"/>
      <c r="U405" s="37"/>
      <c r="V405" s="37"/>
      <c r="W405" s="37"/>
      <c r="X405" s="37"/>
      <c r="Y405" s="37"/>
      <c r="Z405" s="506"/>
      <c r="AA405" s="37"/>
      <c r="AB405" s="37"/>
      <c r="AC405" s="37"/>
      <c r="AD405" s="37"/>
      <c r="AE405" s="37"/>
      <c r="AF405" s="37"/>
      <c r="AG405" s="37"/>
      <c r="AH405" s="37"/>
      <c r="AI405" s="37"/>
      <c r="AJ405" s="37"/>
      <c r="AK405" s="37"/>
      <c r="AL405" s="37"/>
      <c r="AM405" s="37"/>
      <c r="AN405" s="37"/>
      <c r="AO405" s="37"/>
      <c r="AP405" s="37"/>
      <c r="AQ405" s="37"/>
      <c r="AR405" s="37"/>
      <c r="AS405" s="37"/>
      <c r="AT405" s="37"/>
      <c r="AU405" s="37"/>
    </row>
    <row r="406" spans="1:47">
      <c r="A406" s="265">
        <v>44287</v>
      </c>
      <c r="B406" s="278" t="s">
        <v>146</v>
      </c>
      <c r="C406" s="76">
        <v>881245848</v>
      </c>
      <c r="D406" s="178" t="s">
        <v>5953</v>
      </c>
      <c r="E406" s="278" t="s">
        <v>139</v>
      </c>
      <c r="F406" s="278" t="s">
        <v>5954</v>
      </c>
      <c r="G406" s="278" t="s">
        <v>5954</v>
      </c>
      <c r="H406" s="278"/>
      <c r="I406" s="37"/>
      <c r="J406" s="265">
        <v>44286</v>
      </c>
      <c r="K406" s="37"/>
      <c r="L406" s="37"/>
      <c r="M406" s="278" t="s">
        <v>4531</v>
      </c>
      <c r="N406" s="37">
        <v>5565.8</v>
      </c>
      <c r="O406" s="37"/>
      <c r="P406" s="505" t="s">
        <v>5955</v>
      </c>
      <c r="Q406" s="37"/>
      <c r="R406" s="37"/>
      <c r="S406" s="37"/>
      <c r="T406" s="37"/>
      <c r="U406" s="37"/>
      <c r="V406" s="37"/>
      <c r="W406" s="37"/>
      <c r="X406" s="37"/>
      <c r="Y406" s="37"/>
      <c r="Z406" s="506"/>
      <c r="AA406" s="37"/>
      <c r="AB406" s="37"/>
      <c r="AC406" s="37"/>
      <c r="AD406" s="37"/>
      <c r="AE406" s="37"/>
      <c r="AF406" s="37"/>
      <c r="AG406" s="37"/>
      <c r="AH406" s="37"/>
      <c r="AI406" s="37"/>
      <c r="AJ406" s="37"/>
      <c r="AK406" s="37"/>
      <c r="AL406" s="37"/>
      <c r="AM406" s="37"/>
      <c r="AN406" s="37"/>
      <c r="AO406" s="37"/>
      <c r="AP406" s="37"/>
      <c r="AQ406" s="37"/>
      <c r="AR406" s="37"/>
      <c r="AS406" s="37"/>
      <c r="AT406" s="37"/>
      <c r="AU406" s="37"/>
    </row>
    <row r="407" spans="1:47">
      <c r="A407" s="265">
        <v>44256</v>
      </c>
      <c r="B407" s="278" t="s">
        <v>146</v>
      </c>
      <c r="C407" s="37">
        <v>881245848</v>
      </c>
      <c r="D407" s="504" t="s">
        <v>5953</v>
      </c>
      <c r="E407" s="278" t="s">
        <v>139</v>
      </c>
      <c r="F407" s="278" t="s">
        <v>147</v>
      </c>
      <c r="G407" s="278" t="s">
        <v>147</v>
      </c>
      <c r="H407" s="278"/>
      <c r="I407" s="37"/>
      <c r="J407" s="265">
        <v>44267</v>
      </c>
      <c r="K407" s="37"/>
      <c r="L407" s="37"/>
      <c r="M407" s="278" t="s">
        <v>142</v>
      </c>
      <c r="N407" s="37">
        <v>1830.48</v>
      </c>
      <c r="O407" s="37"/>
      <c r="P407" s="505">
        <v>44256</v>
      </c>
      <c r="Q407" s="37"/>
      <c r="R407" s="37"/>
      <c r="S407" s="37"/>
      <c r="T407" s="37"/>
      <c r="U407" s="37"/>
      <c r="V407" s="37"/>
      <c r="W407" s="37"/>
      <c r="X407" s="37"/>
      <c r="Y407" s="37"/>
      <c r="Z407" s="506"/>
      <c r="AA407" s="37"/>
      <c r="AB407" s="37"/>
      <c r="AC407" s="37"/>
      <c r="AD407" s="37"/>
      <c r="AE407" s="37"/>
      <c r="AF407" s="37"/>
      <c r="AG407" s="37"/>
      <c r="AH407" s="37"/>
      <c r="AI407" s="37"/>
      <c r="AJ407" s="37"/>
      <c r="AK407" s="37"/>
      <c r="AL407" s="37"/>
      <c r="AM407" s="37"/>
      <c r="AN407" s="37"/>
      <c r="AO407" s="37"/>
      <c r="AP407" s="37"/>
      <c r="AQ407" s="37"/>
      <c r="AR407" s="37"/>
      <c r="AS407" s="37"/>
      <c r="AT407" s="37"/>
      <c r="AU407" s="37"/>
    </row>
    <row r="408" spans="1:47">
      <c r="A408" s="265">
        <v>44281</v>
      </c>
      <c r="B408" s="278" t="s">
        <v>146</v>
      </c>
      <c r="C408" s="37">
        <v>881528476</v>
      </c>
      <c r="D408" s="504" t="s">
        <v>5956</v>
      </c>
      <c r="E408" s="278" t="s">
        <v>139</v>
      </c>
      <c r="F408" s="278" t="s">
        <v>147</v>
      </c>
      <c r="G408" s="278" t="s">
        <v>147</v>
      </c>
      <c r="H408" s="278" t="s">
        <v>213</v>
      </c>
      <c r="I408" s="37"/>
      <c r="J408" s="265">
        <v>44281</v>
      </c>
      <c r="K408" s="37"/>
      <c r="L408" s="37"/>
      <c r="M408" s="278" t="s">
        <v>213</v>
      </c>
      <c r="N408" s="37">
        <v>999</v>
      </c>
      <c r="O408" s="37"/>
      <c r="P408" s="505">
        <v>44280</v>
      </c>
      <c r="Q408" s="37"/>
      <c r="R408" s="37"/>
      <c r="S408" s="37"/>
      <c r="T408" s="37"/>
      <c r="U408" s="37"/>
      <c r="V408" s="37"/>
      <c r="W408" s="37"/>
      <c r="X408" s="37"/>
      <c r="Y408" s="37"/>
      <c r="Z408" s="506"/>
      <c r="AA408" s="37"/>
      <c r="AB408" s="37"/>
      <c r="AC408" s="37"/>
      <c r="AD408" s="37"/>
      <c r="AE408" s="37"/>
      <c r="AF408" s="37"/>
      <c r="AG408" s="37"/>
      <c r="AH408" s="37"/>
      <c r="AI408" s="37"/>
      <c r="AJ408" s="37"/>
      <c r="AK408" s="37"/>
      <c r="AL408" s="37"/>
      <c r="AM408" s="37"/>
      <c r="AN408" s="37"/>
      <c r="AO408" s="37"/>
      <c r="AP408" s="37"/>
      <c r="AQ408" s="37"/>
      <c r="AR408" s="37"/>
      <c r="AS408" s="37"/>
      <c r="AT408" s="37"/>
      <c r="AU408" s="37"/>
    </row>
    <row r="409" spans="1:47">
      <c r="A409" s="265">
        <v>44286</v>
      </c>
      <c r="B409" s="278" t="s">
        <v>154</v>
      </c>
      <c r="C409" s="76">
        <v>881798329</v>
      </c>
      <c r="D409" s="178" t="s">
        <v>5957</v>
      </c>
      <c r="E409" s="278" t="s">
        <v>139</v>
      </c>
      <c r="F409" s="278" t="s">
        <v>147</v>
      </c>
      <c r="G409" s="278" t="s">
        <v>147</v>
      </c>
      <c r="H409" s="278"/>
      <c r="I409" s="37"/>
      <c r="J409" s="265">
        <v>44286</v>
      </c>
      <c r="K409" s="37"/>
      <c r="L409" s="37"/>
      <c r="M409" s="278" t="s">
        <v>622</v>
      </c>
      <c r="N409" s="37">
        <v>999</v>
      </c>
      <c r="O409" s="37"/>
      <c r="P409" s="505">
        <v>44281</v>
      </c>
      <c r="Q409" s="37"/>
      <c r="R409" s="37"/>
      <c r="S409" s="37"/>
      <c r="T409" s="37"/>
      <c r="U409" s="37"/>
      <c r="V409" s="37"/>
      <c r="W409" s="37"/>
      <c r="X409" s="37"/>
      <c r="Y409" s="37"/>
      <c r="Z409" s="506"/>
      <c r="AA409" s="37"/>
      <c r="AB409" s="37"/>
      <c r="AC409" s="37"/>
      <c r="AD409" s="37"/>
      <c r="AE409" s="37"/>
      <c r="AF409" s="37"/>
      <c r="AG409" s="37"/>
      <c r="AH409" s="37"/>
      <c r="AI409" s="37"/>
      <c r="AJ409" s="37"/>
      <c r="AK409" s="37"/>
      <c r="AL409" s="37"/>
      <c r="AM409" s="37"/>
      <c r="AN409" s="37"/>
      <c r="AO409" s="37"/>
      <c r="AP409" s="37"/>
      <c r="AQ409" s="37"/>
      <c r="AR409" s="37"/>
      <c r="AS409" s="37"/>
      <c r="AT409" s="37"/>
      <c r="AU409" s="37"/>
    </row>
    <row r="410" spans="1:47">
      <c r="A410" s="265">
        <v>44280</v>
      </c>
      <c r="B410" s="278" t="s">
        <v>154</v>
      </c>
      <c r="C410" s="37">
        <v>881433355</v>
      </c>
      <c r="D410" s="509" t="s">
        <v>5958</v>
      </c>
      <c r="E410" s="278" t="s">
        <v>139</v>
      </c>
      <c r="F410" s="278" t="s">
        <v>147</v>
      </c>
      <c r="G410" s="278" t="s">
        <v>147</v>
      </c>
      <c r="H410" s="278" t="s">
        <v>5959</v>
      </c>
      <c r="I410" s="37"/>
      <c r="J410" s="265">
        <v>44280</v>
      </c>
      <c r="K410" s="37"/>
      <c r="L410" s="37"/>
      <c r="M410" s="278" t="s">
        <v>5959</v>
      </c>
      <c r="N410" s="528">
        <v>16796.43</v>
      </c>
      <c r="O410" s="37"/>
      <c r="P410" s="505">
        <v>44280</v>
      </c>
      <c r="Q410" s="37"/>
      <c r="R410" s="37"/>
      <c r="S410" s="37"/>
      <c r="T410" s="37"/>
      <c r="U410" s="37"/>
      <c r="V410" s="37"/>
      <c r="W410" s="37"/>
      <c r="X410" s="37"/>
      <c r="Y410" s="37"/>
      <c r="Z410" s="506"/>
      <c r="AA410" s="37"/>
      <c r="AB410" s="37"/>
      <c r="AC410" s="37"/>
      <c r="AD410" s="37"/>
      <c r="AE410" s="37"/>
      <c r="AF410" s="37"/>
      <c r="AG410" s="37"/>
      <c r="AH410" s="37"/>
      <c r="AI410" s="37"/>
      <c r="AJ410" s="37"/>
      <c r="AK410" s="37"/>
      <c r="AL410" s="37"/>
      <c r="AM410" s="37"/>
      <c r="AN410" s="37"/>
      <c r="AO410" s="37"/>
      <c r="AP410" s="37"/>
      <c r="AQ410" s="37"/>
      <c r="AR410" s="37"/>
      <c r="AS410" s="37"/>
      <c r="AT410" s="37"/>
      <c r="AU410" s="37"/>
    </row>
    <row r="411" spans="1:47">
      <c r="A411" s="265">
        <v>44284</v>
      </c>
      <c r="B411" s="278" t="s">
        <v>175</v>
      </c>
      <c r="C411" s="37">
        <v>883660766</v>
      </c>
      <c r="D411" s="509" t="s">
        <v>5960</v>
      </c>
      <c r="E411" s="278" t="s">
        <v>139</v>
      </c>
      <c r="F411" s="278" t="s">
        <v>140</v>
      </c>
      <c r="G411" s="278" t="s">
        <v>140</v>
      </c>
      <c r="H411" s="278" t="s">
        <v>168</v>
      </c>
      <c r="I411" s="37"/>
      <c r="J411" s="265">
        <v>44284</v>
      </c>
      <c r="K411" s="37"/>
      <c r="L411" s="37"/>
      <c r="M411" s="278" t="s">
        <v>168</v>
      </c>
      <c r="N411" s="37">
        <v>940</v>
      </c>
      <c r="O411" s="37"/>
      <c r="P411" s="505">
        <v>44281</v>
      </c>
      <c r="Q411" s="37"/>
      <c r="R411" s="37"/>
      <c r="S411" s="37"/>
      <c r="T411" s="37"/>
      <c r="U411" s="37"/>
      <c r="V411" s="37"/>
      <c r="W411" s="37"/>
      <c r="X411" s="37"/>
      <c r="Y411" s="37"/>
      <c r="Z411" s="506"/>
      <c r="AA411" s="37"/>
      <c r="AB411" s="37"/>
      <c r="AC411" s="37"/>
      <c r="AD411" s="37"/>
      <c r="AE411" s="37"/>
      <c r="AF411" s="37"/>
      <c r="AG411" s="37"/>
      <c r="AH411" s="37"/>
      <c r="AI411" s="37"/>
      <c r="AJ411" s="37"/>
      <c r="AK411" s="37"/>
      <c r="AL411" s="37"/>
      <c r="AM411" s="37"/>
      <c r="AN411" s="37"/>
      <c r="AO411" s="37"/>
      <c r="AP411" s="37"/>
      <c r="AQ411" s="37"/>
      <c r="AR411" s="37"/>
      <c r="AS411" s="37"/>
      <c r="AT411" s="37"/>
      <c r="AU411" s="37"/>
    </row>
    <row r="412" spans="1:47" ht="11" customHeight="1">
      <c r="A412" s="265">
        <v>44280</v>
      </c>
      <c r="B412" s="278" t="s">
        <v>175</v>
      </c>
      <c r="C412" s="37">
        <v>883660766</v>
      </c>
      <c r="D412" s="509" t="s">
        <v>5960</v>
      </c>
      <c r="E412" s="278" t="s">
        <v>139</v>
      </c>
      <c r="F412" s="278" t="s">
        <v>140</v>
      </c>
      <c r="G412" s="278" t="s">
        <v>140</v>
      </c>
      <c r="H412" s="278" t="s">
        <v>340</v>
      </c>
      <c r="I412" s="37"/>
      <c r="J412" s="265">
        <v>44280</v>
      </c>
      <c r="K412" s="37"/>
      <c r="L412" s="37"/>
      <c r="M412" s="278" t="s">
        <v>5961</v>
      </c>
      <c r="N412" s="37">
        <v>757.16</v>
      </c>
      <c r="O412" s="37"/>
      <c r="P412" s="505">
        <v>44279</v>
      </c>
      <c r="Q412" s="37"/>
      <c r="R412" s="37"/>
      <c r="S412" s="37"/>
      <c r="T412" s="37"/>
      <c r="U412" s="37"/>
      <c r="V412" s="37"/>
      <c r="W412" s="37"/>
      <c r="X412" s="37"/>
      <c r="Y412" s="37"/>
      <c r="Z412" s="506"/>
      <c r="AA412" s="37"/>
      <c r="AB412" s="37"/>
      <c r="AC412" s="37"/>
      <c r="AD412" s="37"/>
      <c r="AE412" s="37"/>
      <c r="AF412" s="37"/>
      <c r="AG412" s="37"/>
      <c r="AH412" s="37"/>
      <c r="AI412" s="37"/>
      <c r="AJ412" s="37"/>
      <c r="AK412" s="37"/>
      <c r="AL412" s="37"/>
      <c r="AM412" s="37"/>
      <c r="AN412" s="37"/>
      <c r="AO412" s="37"/>
      <c r="AP412" s="37"/>
      <c r="AQ412" s="37"/>
      <c r="AR412" s="37"/>
      <c r="AS412" s="37"/>
      <c r="AT412" s="37"/>
      <c r="AU412" s="37"/>
    </row>
    <row r="413" spans="1:47">
      <c r="A413" s="265">
        <v>44257</v>
      </c>
      <c r="B413" s="278" t="s">
        <v>281</v>
      </c>
      <c r="C413" s="37">
        <v>882561798</v>
      </c>
      <c r="D413" s="517" t="s">
        <v>5962</v>
      </c>
      <c r="E413" s="278" t="s">
        <v>139</v>
      </c>
      <c r="F413" s="278" t="s">
        <v>140</v>
      </c>
      <c r="G413" s="278" t="s">
        <v>140</v>
      </c>
      <c r="H413" s="278" t="s">
        <v>142</v>
      </c>
      <c r="I413" s="265">
        <v>44257</v>
      </c>
      <c r="J413" s="265">
        <v>44257</v>
      </c>
      <c r="K413" s="37"/>
      <c r="L413" s="37"/>
      <c r="M413" s="278" t="s">
        <v>142</v>
      </c>
      <c r="N413" s="37">
        <v>288</v>
      </c>
      <c r="O413" s="37"/>
      <c r="P413" s="265">
        <v>44256</v>
      </c>
      <c r="Q413" s="37"/>
      <c r="R413" s="37"/>
      <c r="S413" s="37"/>
      <c r="T413" s="37"/>
      <c r="U413" s="37"/>
      <c r="V413" s="37"/>
      <c r="W413" s="37"/>
      <c r="X413" s="37"/>
      <c r="Y413" s="37"/>
      <c r="Z413" s="506"/>
      <c r="AA413" s="37"/>
      <c r="AB413" s="37"/>
      <c r="AC413" s="37"/>
      <c r="AD413" s="37"/>
      <c r="AE413" s="37"/>
      <c r="AF413" s="37"/>
      <c r="AG413" s="37"/>
      <c r="AH413" s="37"/>
      <c r="AI413" s="37"/>
      <c r="AJ413" s="37"/>
      <c r="AK413" s="37"/>
      <c r="AL413" s="37"/>
      <c r="AM413" s="37"/>
      <c r="AN413" s="37"/>
      <c r="AO413" s="37"/>
      <c r="AP413" s="37"/>
      <c r="AQ413" s="37"/>
      <c r="AR413" s="37"/>
      <c r="AS413" s="37"/>
      <c r="AT413" s="37"/>
      <c r="AU413" s="37"/>
    </row>
    <row r="414" spans="1:47">
      <c r="A414" s="265">
        <v>44281</v>
      </c>
      <c r="B414" s="278" t="s">
        <v>194</v>
      </c>
      <c r="C414" s="37">
        <v>881201809</v>
      </c>
      <c r="D414" s="504" t="s">
        <v>5963</v>
      </c>
      <c r="E414" s="278" t="s">
        <v>139</v>
      </c>
      <c r="F414" s="278" t="s">
        <v>140</v>
      </c>
      <c r="G414" s="278" t="s">
        <v>147</v>
      </c>
      <c r="H414" s="278" t="s">
        <v>142</v>
      </c>
      <c r="I414" s="37"/>
      <c r="J414" s="265">
        <v>44281</v>
      </c>
      <c r="K414" s="37"/>
      <c r="L414" s="37"/>
      <c r="M414" s="278" t="s">
        <v>142</v>
      </c>
      <c r="N414" s="37">
        <v>3283.74</v>
      </c>
      <c r="O414" s="37"/>
      <c r="P414" s="505">
        <v>44281</v>
      </c>
      <c r="Q414" s="278"/>
      <c r="R414" s="37"/>
      <c r="S414" s="37"/>
      <c r="T414" s="37"/>
      <c r="U414" s="37"/>
      <c r="V414" s="37"/>
      <c r="W414" s="37"/>
      <c r="X414" s="37"/>
      <c r="Y414" s="37"/>
      <c r="Z414" s="506"/>
      <c r="AA414" s="37"/>
      <c r="AB414" s="37"/>
      <c r="AC414" s="37"/>
      <c r="AD414" s="37"/>
      <c r="AE414" s="37"/>
      <c r="AF414" s="37"/>
      <c r="AG414" s="37"/>
      <c r="AH414" s="37"/>
      <c r="AI414" s="37"/>
      <c r="AJ414" s="37"/>
      <c r="AK414" s="37"/>
      <c r="AL414" s="37"/>
      <c r="AM414" s="37"/>
      <c r="AN414" s="37"/>
      <c r="AO414" s="37"/>
      <c r="AP414" s="37"/>
      <c r="AQ414" s="37"/>
      <c r="AR414" s="37"/>
      <c r="AS414" s="37"/>
      <c r="AT414" s="37"/>
      <c r="AU414" s="37"/>
    </row>
    <row r="415" spans="1:47">
      <c r="A415" s="265">
        <v>44258</v>
      </c>
      <c r="B415" s="278" t="s">
        <v>138</v>
      </c>
      <c r="C415" s="37">
        <v>881489027</v>
      </c>
      <c r="D415" s="504" t="s">
        <v>5964</v>
      </c>
      <c r="E415" s="278" t="s">
        <v>152</v>
      </c>
      <c r="F415" s="278" t="s">
        <v>140</v>
      </c>
      <c r="G415" s="278" t="s">
        <v>140</v>
      </c>
      <c r="H415" s="278" t="s">
        <v>142</v>
      </c>
      <c r="I415" s="265">
        <v>44258</v>
      </c>
      <c r="J415" s="265">
        <v>44258</v>
      </c>
      <c r="K415" s="37"/>
      <c r="L415" s="37"/>
      <c r="M415" s="278" t="s">
        <v>142</v>
      </c>
      <c r="N415" s="37">
        <v>89.5</v>
      </c>
      <c r="O415" s="37"/>
      <c r="P415" s="265">
        <v>44258</v>
      </c>
      <c r="Q415" s="278"/>
      <c r="R415" s="37"/>
      <c r="S415" s="37"/>
      <c r="T415" s="37"/>
      <c r="U415" s="37"/>
      <c r="V415" s="37"/>
      <c r="W415" s="37"/>
      <c r="X415" s="37"/>
      <c r="Y415" s="37"/>
      <c r="Z415" s="506"/>
      <c r="AA415" s="37"/>
      <c r="AB415" s="37"/>
      <c r="AC415" s="37"/>
      <c r="AD415" s="37"/>
      <c r="AE415" s="37"/>
      <c r="AF415" s="37"/>
      <c r="AG415" s="37"/>
      <c r="AH415" s="37"/>
      <c r="AI415" s="37"/>
      <c r="AJ415" s="37"/>
      <c r="AK415" s="37"/>
      <c r="AL415" s="37"/>
      <c r="AM415" s="37"/>
      <c r="AN415" s="37"/>
      <c r="AO415" s="37"/>
      <c r="AP415" s="37"/>
      <c r="AQ415" s="37"/>
      <c r="AR415" s="37"/>
      <c r="AS415" s="37"/>
      <c r="AT415" s="37"/>
      <c r="AU415" s="37"/>
    </row>
    <row r="416" spans="1:47">
      <c r="A416" s="265">
        <v>44284</v>
      </c>
      <c r="B416" s="278" t="s">
        <v>5487</v>
      </c>
      <c r="C416" s="37">
        <v>13423180</v>
      </c>
      <c r="D416" s="504" t="s">
        <v>5965</v>
      </c>
      <c r="E416" s="278" t="s">
        <v>139</v>
      </c>
      <c r="F416" s="278" t="s">
        <v>140</v>
      </c>
      <c r="G416" s="278" t="s">
        <v>140</v>
      </c>
      <c r="H416" s="278" t="s">
        <v>233</v>
      </c>
      <c r="I416" s="37"/>
      <c r="J416" s="265">
        <v>44284</v>
      </c>
      <c r="K416" s="37"/>
      <c r="L416" s="37"/>
      <c r="M416" s="278" t="s">
        <v>233</v>
      </c>
      <c r="N416" s="278">
        <v>1260</v>
      </c>
      <c r="O416" s="37"/>
      <c r="P416" s="505">
        <v>44281</v>
      </c>
      <c r="Q416" s="37"/>
      <c r="R416" s="37"/>
      <c r="S416" s="37"/>
      <c r="T416" s="37"/>
      <c r="U416" s="37"/>
      <c r="V416" s="37"/>
      <c r="W416" s="37"/>
      <c r="X416" s="37"/>
      <c r="Y416" s="37"/>
      <c r="Z416" s="506"/>
      <c r="AA416" s="37"/>
      <c r="AB416" s="37"/>
      <c r="AC416" s="37"/>
      <c r="AD416" s="37"/>
      <c r="AE416" s="37"/>
      <c r="AF416" s="37"/>
      <c r="AG416" s="37"/>
      <c r="AH416" s="37"/>
      <c r="AI416" s="37"/>
      <c r="AJ416" s="37"/>
      <c r="AK416" s="37"/>
      <c r="AL416" s="37"/>
      <c r="AM416" s="37"/>
      <c r="AN416" s="37"/>
      <c r="AO416" s="37"/>
      <c r="AP416" s="37"/>
      <c r="AQ416" s="37"/>
      <c r="AR416" s="37"/>
      <c r="AS416" s="37"/>
      <c r="AT416" s="37"/>
      <c r="AU416" s="37"/>
    </row>
    <row r="417" spans="1:47">
      <c r="A417" s="265">
        <v>44265</v>
      </c>
      <c r="B417" s="278" t="s">
        <v>154</v>
      </c>
      <c r="C417" s="37">
        <v>881148828</v>
      </c>
      <c r="D417" s="504" t="s">
        <v>2838</v>
      </c>
      <c r="E417" s="278" t="s">
        <v>139</v>
      </c>
      <c r="F417" s="278" t="s">
        <v>140</v>
      </c>
      <c r="G417" s="278" t="s">
        <v>140</v>
      </c>
      <c r="H417" s="278" t="s">
        <v>176</v>
      </c>
      <c r="I417" s="37"/>
      <c r="J417" s="265">
        <v>44265</v>
      </c>
      <c r="K417" s="37"/>
      <c r="L417" s="37"/>
      <c r="M417" s="278" t="s">
        <v>176</v>
      </c>
      <c r="N417" s="37">
        <v>140</v>
      </c>
      <c r="O417" s="37"/>
      <c r="P417" s="265">
        <v>44264</v>
      </c>
      <c r="Q417" s="37"/>
      <c r="R417" s="37"/>
      <c r="S417" s="37"/>
      <c r="T417" s="37"/>
      <c r="U417" s="37"/>
      <c r="V417" s="37"/>
      <c r="W417" s="37"/>
      <c r="X417" s="37"/>
      <c r="Y417" s="37"/>
      <c r="Z417" s="506"/>
      <c r="AA417" s="37"/>
      <c r="AB417" s="37"/>
      <c r="AC417" s="37"/>
      <c r="AD417" s="37"/>
      <c r="AE417" s="37"/>
      <c r="AF417" s="37"/>
      <c r="AG417" s="37"/>
      <c r="AH417" s="37"/>
      <c r="AI417" s="37"/>
      <c r="AJ417" s="37"/>
      <c r="AK417" s="37"/>
      <c r="AL417" s="37"/>
      <c r="AM417" s="37"/>
      <c r="AN417" s="37"/>
      <c r="AO417" s="37"/>
      <c r="AP417" s="37"/>
      <c r="AQ417" s="37"/>
      <c r="AR417" s="37"/>
      <c r="AS417" s="37"/>
      <c r="AT417" s="37"/>
      <c r="AU417" s="37"/>
    </row>
    <row r="418" spans="1:47">
      <c r="A418" s="265">
        <v>44257</v>
      </c>
      <c r="B418" s="278" t="s">
        <v>138</v>
      </c>
      <c r="C418" s="37">
        <v>881433551</v>
      </c>
      <c r="D418" s="504" t="s">
        <v>5229</v>
      </c>
      <c r="E418" s="278" t="s">
        <v>152</v>
      </c>
      <c r="F418" s="278" t="s">
        <v>140</v>
      </c>
      <c r="G418" s="278" t="s">
        <v>140</v>
      </c>
      <c r="H418" s="278" t="s">
        <v>5966</v>
      </c>
      <c r="I418" s="265">
        <v>44257</v>
      </c>
      <c r="J418" s="265">
        <v>44257</v>
      </c>
      <c r="K418" s="37"/>
      <c r="L418" s="37"/>
      <c r="M418" s="278" t="s">
        <v>5966</v>
      </c>
      <c r="N418" s="37">
        <v>5469.31</v>
      </c>
      <c r="O418" s="37"/>
      <c r="P418" s="265">
        <v>44257</v>
      </c>
      <c r="Q418" s="37"/>
      <c r="R418" s="37"/>
      <c r="S418" s="37"/>
      <c r="T418" s="37"/>
      <c r="U418" s="37"/>
      <c r="V418" s="37"/>
      <c r="W418" s="37"/>
      <c r="X418" s="37"/>
      <c r="Y418" s="37"/>
      <c r="Z418" s="506"/>
      <c r="AA418" s="37"/>
      <c r="AB418" s="37"/>
      <c r="AC418" s="37"/>
      <c r="AD418" s="37"/>
      <c r="AE418" s="37"/>
      <c r="AF418" s="37"/>
      <c r="AG418" s="37"/>
      <c r="AH418" s="37"/>
      <c r="AI418" s="37"/>
      <c r="AJ418" s="37"/>
      <c r="AK418" s="37"/>
      <c r="AL418" s="37"/>
      <c r="AM418" s="37"/>
      <c r="AN418" s="37"/>
      <c r="AO418" s="37"/>
      <c r="AP418" s="37"/>
      <c r="AQ418" s="37"/>
      <c r="AR418" s="37"/>
      <c r="AS418" s="37"/>
      <c r="AT418" s="37"/>
      <c r="AU418" s="37"/>
    </row>
    <row r="419" spans="1:47">
      <c r="A419" s="265">
        <v>44280</v>
      </c>
      <c r="B419" s="278" t="s">
        <v>194</v>
      </c>
      <c r="C419" s="331">
        <v>881173574</v>
      </c>
      <c r="D419" s="523" t="s">
        <v>5967</v>
      </c>
      <c r="E419" s="278" t="s">
        <v>152</v>
      </c>
      <c r="F419" s="278" t="s">
        <v>140</v>
      </c>
      <c r="G419" s="278" t="s">
        <v>140</v>
      </c>
      <c r="H419" s="278" t="s">
        <v>142</v>
      </c>
      <c r="I419" s="37"/>
      <c r="J419" s="265">
        <v>44280</v>
      </c>
      <c r="K419" s="37"/>
      <c r="L419" s="37"/>
      <c r="M419" s="278" t="s">
        <v>142</v>
      </c>
      <c r="N419" s="37">
        <v>99</v>
      </c>
      <c r="O419" s="37"/>
      <c r="P419" s="505">
        <v>44279</v>
      </c>
      <c r="Q419" s="37"/>
      <c r="R419" s="37"/>
      <c r="S419" s="37"/>
      <c r="T419" s="37"/>
      <c r="U419" s="37"/>
      <c r="V419" s="37"/>
      <c r="W419" s="37"/>
      <c r="X419" s="37"/>
      <c r="Y419" s="37"/>
      <c r="Z419" s="506"/>
      <c r="AA419" s="37"/>
      <c r="AB419" s="37"/>
      <c r="AC419" s="37"/>
      <c r="AD419" s="37"/>
      <c r="AE419" s="37"/>
      <c r="AF419" s="37"/>
      <c r="AG419" s="37"/>
      <c r="AH419" s="37"/>
      <c r="AI419" s="37"/>
      <c r="AJ419" s="37"/>
      <c r="AK419" s="37"/>
      <c r="AL419" s="37"/>
      <c r="AM419" s="37"/>
      <c r="AN419" s="37"/>
      <c r="AO419" s="37"/>
      <c r="AP419" s="37"/>
      <c r="AQ419" s="37"/>
      <c r="AR419" s="37"/>
      <c r="AS419" s="37"/>
      <c r="AT419" s="37"/>
      <c r="AU419" s="37"/>
    </row>
    <row r="420" spans="1:47">
      <c r="A420" s="265">
        <v>44263</v>
      </c>
      <c r="B420" s="278" t="s">
        <v>194</v>
      </c>
      <c r="C420" s="37">
        <v>881171877</v>
      </c>
      <c r="D420" s="516" t="s">
        <v>5228</v>
      </c>
      <c r="E420" s="278" t="s">
        <v>139</v>
      </c>
      <c r="F420" s="278" t="s">
        <v>140</v>
      </c>
      <c r="G420" s="278" t="s">
        <v>147</v>
      </c>
      <c r="H420" s="278" t="s">
        <v>142</v>
      </c>
      <c r="I420" s="37"/>
      <c r="J420" s="265">
        <v>44263</v>
      </c>
      <c r="K420" s="37"/>
      <c r="L420" s="37"/>
      <c r="M420" s="278" t="s">
        <v>142</v>
      </c>
      <c r="N420" s="37">
        <v>1970.96</v>
      </c>
      <c r="O420" s="37"/>
      <c r="P420" s="265">
        <v>44261</v>
      </c>
      <c r="Q420" s="37"/>
      <c r="R420" s="37"/>
      <c r="S420" s="37"/>
      <c r="T420" s="37"/>
      <c r="U420" s="37"/>
      <c r="V420" s="37"/>
      <c r="W420" s="37"/>
      <c r="X420" s="37"/>
      <c r="Y420" s="37"/>
      <c r="Z420" s="506"/>
      <c r="AA420" s="37"/>
      <c r="AB420" s="37"/>
      <c r="AC420" s="37"/>
      <c r="AD420" s="37"/>
      <c r="AE420" s="37"/>
      <c r="AF420" s="37"/>
      <c r="AG420" s="37"/>
      <c r="AH420" s="37"/>
      <c r="AI420" s="37"/>
      <c r="AJ420" s="37"/>
      <c r="AK420" s="37"/>
      <c r="AL420" s="37"/>
      <c r="AM420" s="37"/>
      <c r="AN420" s="37"/>
      <c r="AO420" s="37"/>
      <c r="AP420" s="37"/>
      <c r="AQ420" s="37"/>
      <c r="AR420" s="37"/>
      <c r="AS420" s="37"/>
      <c r="AT420" s="37"/>
      <c r="AU420" s="37"/>
    </row>
    <row r="421" spans="1:47">
      <c r="A421" s="265">
        <v>44277</v>
      </c>
      <c r="B421" s="278" t="s">
        <v>194</v>
      </c>
      <c r="C421" s="37">
        <v>881171877</v>
      </c>
      <c r="D421" s="504" t="s">
        <v>5228</v>
      </c>
      <c r="E421" s="278" t="s">
        <v>139</v>
      </c>
      <c r="F421" s="278" t="s">
        <v>140</v>
      </c>
      <c r="G421" s="278" t="s">
        <v>140</v>
      </c>
      <c r="H421" s="278" t="s">
        <v>142</v>
      </c>
      <c r="I421" s="37"/>
      <c r="J421" s="265">
        <v>44277</v>
      </c>
      <c r="K421" s="37"/>
      <c r="L421" s="37"/>
      <c r="M421" s="278" t="s">
        <v>142</v>
      </c>
      <c r="N421" s="37">
        <v>1445</v>
      </c>
      <c r="O421" s="37"/>
      <c r="P421" s="505">
        <v>44274</v>
      </c>
      <c r="Q421" s="37"/>
      <c r="R421" s="37"/>
      <c r="S421" s="37"/>
      <c r="T421" s="37"/>
      <c r="U421" s="37"/>
      <c r="V421" s="37"/>
      <c r="W421" s="37"/>
      <c r="X421" s="37"/>
      <c r="Y421" s="37"/>
      <c r="Z421" s="506"/>
      <c r="AA421" s="37"/>
      <c r="AB421" s="37"/>
      <c r="AC421" s="37"/>
      <c r="AD421" s="37"/>
      <c r="AE421" s="37"/>
      <c r="AF421" s="37"/>
      <c r="AG421" s="37"/>
      <c r="AH421" s="37"/>
      <c r="AI421" s="37"/>
      <c r="AJ421" s="37"/>
      <c r="AK421" s="37"/>
      <c r="AL421" s="37"/>
      <c r="AM421" s="37"/>
      <c r="AN421" s="37"/>
      <c r="AO421" s="37"/>
      <c r="AP421" s="37"/>
      <c r="AQ421" s="37"/>
      <c r="AR421" s="37"/>
      <c r="AS421" s="37"/>
      <c r="AT421" s="37"/>
      <c r="AU421" s="37"/>
    </row>
    <row r="422" spans="1:47">
      <c r="A422" s="265">
        <v>44259</v>
      </c>
      <c r="B422" s="278" t="s">
        <v>194</v>
      </c>
      <c r="C422" s="37">
        <v>881171877</v>
      </c>
      <c r="D422" s="504" t="s">
        <v>5228</v>
      </c>
      <c r="E422" s="278" t="s">
        <v>139</v>
      </c>
      <c r="F422" s="278" t="s">
        <v>140</v>
      </c>
      <c r="G422" s="278" t="s">
        <v>140</v>
      </c>
      <c r="H422" s="278" t="s">
        <v>142</v>
      </c>
      <c r="I422" s="265">
        <v>44259</v>
      </c>
      <c r="J422" s="265">
        <v>44259</v>
      </c>
      <c r="K422" s="37"/>
      <c r="L422" s="37"/>
      <c r="M422" s="278" t="s">
        <v>142</v>
      </c>
      <c r="N422" s="37">
        <v>774</v>
      </c>
      <c r="O422" s="37"/>
      <c r="P422" s="265">
        <v>44258</v>
      </c>
      <c r="Q422" s="37"/>
      <c r="R422" s="37"/>
      <c r="S422" s="37"/>
      <c r="T422" s="37"/>
      <c r="U422" s="37"/>
      <c r="V422" s="37"/>
      <c r="W422" s="37"/>
      <c r="X422" s="37"/>
      <c r="Y422" s="37"/>
      <c r="Z422" s="506"/>
      <c r="AA422" s="37"/>
      <c r="AB422" s="37"/>
      <c r="AC422" s="37"/>
      <c r="AD422" s="37"/>
      <c r="AE422" s="37"/>
      <c r="AF422" s="37"/>
      <c r="AG422" s="37"/>
      <c r="AH422" s="37"/>
      <c r="AI422" s="37"/>
      <c r="AJ422" s="37"/>
      <c r="AK422" s="37"/>
      <c r="AL422" s="37"/>
      <c r="AM422" s="37"/>
      <c r="AN422" s="37"/>
      <c r="AO422" s="37"/>
      <c r="AP422" s="37"/>
      <c r="AQ422" s="37"/>
      <c r="AR422" s="37"/>
      <c r="AS422" s="37"/>
      <c r="AT422" s="37"/>
      <c r="AU422" s="37"/>
    </row>
    <row r="423" spans="1:47">
      <c r="A423" s="505" t="s">
        <v>5968</v>
      </c>
      <c r="B423" s="278" t="s">
        <v>194</v>
      </c>
      <c r="C423" s="37">
        <v>881171877</v>
      </c>
      <c r="D423" s="504" t="s">
        <v>5228</v>
      </c>
      <c r="E423" s="278" t="s">
        <v>139</v>
      </c>
      <c r="F423" s="278" t="s">
        <v>140</v>
      </c>
      <c r="G423" s="278" t="s">
        <v>140</v>
      </c>
      <c r="H423" s="278" t="s">
        <v>142</v>
      </c>
      <c r="I423" s="37"/>
      <c r="J423" s="265">
        <v>44272</v>
      </c>
      <c r="K423" s="37"/>
      <c r="L423" s="37"/>
      <c r="M423" s="278" t="s">
        <v>142</v>
      </c>
      <c r="N423" s="37">
        <v>468</v>
      </c>
      <c r="O423" s="37"/>
      <c r="P423" s="505">
        <v>44271</v>
      </c>
      <c r="Q423" s="37"/>
      <c r="R423" s="37"/>
      <c r="S423" s="37"/>
      <c r="T423" s="37"/>
      <c r="U423" s="37"/>
      <c r="V423" s="37"/>
      <c r="W423" s="37"/>
      <c r="X423" s="37"/>
      <c r="Y423" s="37"/>
      <c r="Z423" s="506"/>
      <c r="AA423" s="37"/>
      <c r="AB423" s="37"/>
      <c r="AC423" s="37"/>
      <c r="AD423" s="37"/>
      <c r="AE423" s="37"/>
      <c r="AF423" s="37"/>
      <c r="AG423" s="37"/>
      <c r="AH423" s="37"/>
      <c r="AI423" s="37"/>
      <c r="AJ423" s="37"/>
      <c r="AK423" s="37"/>
      <c r="AL423" s="37"/>
      <c r="AM423" s="37"/>
      <c r="AN423" s="37"/>
      <c r="AO423" s="37"/>
      <c r="AP423" s="37"/>
      <c r="AQ423" s="37"/>
      <c r="AR423" s="37"/>
      <c r="AS423" s="37"/>
      <c r="AT423" s="37"/>
      <c r="AU423" s="37"/>
    </row>
    <row r="424" spans="1:47">
      <c r="A424" s="265">
        <v>44263</v>
      </c>
      <c r="B424" s="278" t="s">
        <v>194</v>
      </c>
      <c r="C424" s="521">
        <v>881171877</v>
      </c>
      <c r="D424" s="522" t="s">
        <v>5228</v>
      </c>
      <c r="E424" s="278" t="s">
        <v>139</v>
      </c>
      <c r="F424" s="278" t="s">
        <v>140</v>
      </c>
      <c r="G424" s="278" t="s">
        <v>140</v>
      </c>
      <c r="H424" s="278" t="s">
        <v>142</v>
      </c>
      <c r="I424" s="37"/>
      <c r="J424" s="265">
        <v>44263</v>
      </c>
      <c r="K424" s="37"/>
      <c r="L424" s="37"/>
      <c r="M424" s="278" t="s">
        <v>142</v>
      </c>
      <c r="N424" s="37">
        <v>387</v>
      </c>
      <c r="O424" s="37"/>
      <c r="P424" s="265">
        <v>44261</v>
      </c>
      <c r="Q424" s="37"/>
      <c r="R424" s="37"/>
      <c r="S424" s="37"/>
      <c r="T424" s="37"/>
      <c r="U424" s="37"/>
      <c r="V424" s="37"/>
      <c r="W424" s="37"/>
      <c r="X424" s="37"/>
      <c r="Y424" s="37"/>
      <c r="Z424" s="506"/>
      <c r="AA424" s="37"/>
      <c r="AB424" s="37"/>
      <c r="AC424" s="37"/>
      <c r="AD424" s="37"/>
      <c r="AE424" s="37"/>
      <c r="AF424" s="37"/>
      <c r="AG424" s="37"/>
      <c r="AH424" s="37"/>
      <c r="AI424" s="37"/>
      <c r="AJ424" s="37"/>
      <c r="AK424" s="37"/>
      <c r="AL424" s="37"/>
      <c r="AM424" s="37"/>
      <c r="AN424" s="37"/>
      <c r="AO424" s="37"/>
      <c r="AP424" s="37"/>
      <c r="AQ424" s="37"/>
      <c r="AR424" s="37"/>
      <c r="AS424" s="37"/>
      <c r="AT424" s="37"/>
      <c r="AU424" s="37"/>
    </row>
    <row r="425" spans="1:47">
      <c r="A425" s="265">
        <v>44271</v>
      </c>
      <c r="B425" s="278" t="s">
        <v>156</v>
      </c>
      <c r="C425" s="37">
        <v>881123439</v>
      </c>
      <c r="D425" s="517" t="s">
        <v>5969</v>
      </c>
      <c r="E425" s="278" t="s">
        <v>139</v>
      </c>
      <c r="F425" s="278" t="s">
        <v>147</v>
      </c>
      <c r="G425" s="278" t="s">
        <v>147</v>
      </c>
      <c r="H425" s="278"/>
      <c r="I425" s="37"/>
      <c r="J425" s="265">
        <v>44271</v>
      </c>
      <c r="K425" s="37"/>
      <c r="L425" s="37"/>
      <c r="M425" s="278" t="s">
        <v>213</v>
      </c>
      <c r="N425" s="37">
        <v>999</v>
      </c>
      <c r="O425" s="37"/>
      <c r="P425" s="265">
        <v>44270</v>
      </c>
      <c r="Q425" s="37"/>
      <c r="R425" s="37"/>
      <c r="S425" s="37"/>
      <c r="T425" s="37"/>
      <c r="U425" s="37"/>
      <c r="V425" s="37"/>
      <c r="W425" s="37"/>
      <c r="X425" s="37"/>
      <c r="Y425" s="37"/>
      <c r="Z425" s="506"/>
      <c r="AA425" s="37"/>
      <c r="AB425" s="37"/>
      <c r="AC425" s="37"/>
      <c r="AD425" s="37"/>
      <c r="AE425" s="37"/>
      <c r="AF425" s="37"/>
      <c r="AG425" s="37"/>
      <c r="AH425" s="37"/>
      <c r="AI425" s="37"/>
      <c r="AJ425" s="37"/>
      <c r="AK425" s="37"/>
      <c r="AL425" s="37"/>
      <c r="AM425" s="37"/>
      <c r="AN425" s="37"/>
      <c r="AO425" s="37"/>
      <c r="AP425" s="37"/>
      <c r="AQ425" s="37"/>
      <c r="AR425" s="37"/>
      <c r="AS425" s="37"/>
      <c r="AT425" s="37"/>
      <c r="AU425" s="37"/>
    </row>
    <row r="426" spans="1:47">
      <c r="A426" s="265">
        <v>44277</v>
      </c>
      <c r="B426" s="278" t="s">
        <v>156</v>
      </c>
      <c r="C426" s="37">
        <v>881123439</v>
      </c>
      <c r="D426" s="510" t="s">
        <v>5969</v>
      </c>
      <c r="E426" s="278" t="s">
        <v>139</v>
      </c>
      <c r="F426" s="278" t="s">
        <v>147</v>
      </c>
      <c r="G426" s="278" t="s">
        <v>147</v>
      </c>
      <c r="H426" s="278"/>
      <c r="I426" s="37"/>
      <c r="J426" s="265">
        <v>44277</v>
      </c>
      <c r="K426" s="37"/>
      <c r="L426" s="37"/>
      <c r="M426" s="278" t="s">
        <v>142</v>
      </c>
      <c r="N426" s="37">
        <v>584.5</v>
      </c>
      <c r="O426" s="37"/>
      <c r="P426" s="505">
        <v>44277</v>
      </c>
      <c r="Q426" s="37"/>
      <c r="R426" s="37"/>
      <c r="S426" s="37"/>
      <c r="T426" s="37"/>
      <c r="U426" s="37"/>
      <c r="V426" s="37"/>
      <c r="W426" s="37"/>
      <c r="X426" s="37"/>
      <c r="Y426" s="37"/>
      <c r="Z426" s="506"/>
      <c r="AA426" s="37"/>
      <c r="AB426" s="37"/>
      <c r="AC426" s="37"/>
      <c r="AD426" s="37"/>
      <c r="AE426" s="37"/>
      <c r="AF426" s="37"/>
      <c r="AG426" s="37"/>
      <c r="AH426" s="37"/>
      <c r="AI426" s="37"/>
      <c r="AJ426" s="37"/>
      <c r="AK426" s="37"/>
      <c r="AL426" s="37"/>
      <c r="AM426" s="37"/>
      <c r="AN426" s="37"/>
      <c r="AO426" s="37"/>
      <c r="AP426" s="37"/>
      <c r="AQ426" s="37"/>
      <c r="AR426" s="37"/>
      <c r="AS426" s="37"/>
      <c r="AT426" s="37"/>
      <c r="AU426" s="37"/>
    </row>
    <row r="427" spans="1:47">
      <c r="A427" s="265">
        <v>44270</v>
      </c>
      <c r="B427" s="278" t="s">
        <v>156</v>
      </c>
      <c r="C427" s="37">
        <v>881123439</v>
      </c>
      <c r="D427" s="517" t="s">
        <v>5969</v>
      </c>
      <c r="E427" s="278" t="s">
        <v>139</v>
      </c>
      <c r="F427" s="278" t="s">
        <v>140</v>
      </c>
      <c r="G427" s="278" t="s">
        <v>140</v>
      </c>
      <c r="H427" s="278"/>
      <c r="I427" s="37"/>
      <c r="J427" s="265">
        <v>44270</v>
      </c>
      <c r="K427" s="37"/>
      <c r="L427" s="37"/>
      <c r="M427" s="278" t="s">
        <v>142</v>
      </c>
      <c r="N427" s="37">
        <v>337.66</v>
      </c>
      <c r="O427" s="37"/>
      <c r="P427" s="505">
        <v>44270</v>
      </c>
      <c r="Q427" s="37"/>
      <c r="R427" s="37"/>
      <c r="S427" s="37"/>
      <c r="T427" s="37"/>
      <c r="U427" s="37"/>
      <c r="V427" s="37"/>
      <c r="W427" s="37"/>
      <c r="X427" s="37"/>
      <c r="Y427" s="37"/>
      <c r="Z427" s="506"/>
      <c r="AA427" s="37"/>
      <c r="AB427" s="37"/>
      <c r="AC427" s="37"/>
      <c r="AD427" s="37"/>
      <c r="AE427" s="37"/>
      <c r="AF427" s="37"/>
      <c r="AG427" s="37"/>
      <c r="AH427" s="37"/>
      <c r="AI427" s="37"/>
      <c r="AJ427" s="37"/>
      <c r="AK427" s="37"/>
      <c r="AL427" s="37"/>
      <c r="AM427" s="37"/>
      <c r="AN427" s="37"/>
      <c r="AO427" s="37"/>
      <c r="AP427" s="37"/>
      <c r="AQ427" s="37"/>
      <c r="AR427" s="37"/>
      <c r="AS427" s="37"/>
      <c r="AT427" s="37"/>
      <c r="AU427" s="37"/>
    </row>
    <row r="428" spans="1:47">
      <c r="A428" s="265">
        <v>44257</v>
      </c>
      <c r="B428" s="278" t="s">
        <v>175</v>
      </c>
      <c r="C428" s="37">
        <v>881433542</v>
      </c>
      <c r="D428" s="504" t="s">
        <v>5970</v>
      </c>
      <c r="E428" s="278" t="s">
        <v>139</v>
      </c>
      <c r="F428" s="278" t="s">
        <v>147</v>
      </c>
      <c r="G428" s="278" t="s">
        <v>147</v>
      </c>
      <c r="H428" s="278" t="s">
        <v>5971</v>
      </c>
      <c r="I428" s="265">
        <v>44257</v>
      </c>
      <c r="J428" s="265">
        <v>44257</v>
      </c>
      <c r="K428" s="37"/>
      <c r="L428" s="37"/>
      <c r="M428" s="278" t="s">
        <v>5971</v>
      </c>
      <c r="N428" s="37">
        <v>3024</v>
      </c>
      <c r="O428" s="37"/>
      <c r="P428" s="265">
        <v>44257</v>
      </c>
      <c r="Q428" s="37"/>
      <c r="R428" s="37"/>
      <c r="S428" s="37"/>
      <c r="T428" s="37"/>
      <c r="U428" s="37"/>
      <c r="V428" s="37"/>
      <c r="W428" s="37"/>
      <c r="X428" s="37"/>
      <c r="Y428" s="37"/>
      <c r="Z428" s="506"/>
      <c r="AA428" s="37"/>
      <c r="AB428" s="37"/>
      <c r="AC428" s="37"/>
      <c r="AD428" s="37"/>
      <c r="AE428" s="37"/>
      <c r="AF428" s="37"/>
      <c r="AG428" s="37"/>
      <c r="AH428" s="37"/>
      <c r="AI428" s="37"/>
      <c r="AJ428" s="37"/>
      <c r="AK428" s="37"/>
      <c r="AL428" s="37"/>
      <c r="AM428" s="37"/>
      <c r="AN428" s="37"/>
      <c r="AO428" s="37"/>
      <c r="AP428" s="37"/>
      <c r="AQ428" s="37"/>
      <c r="AR428" s="37"/>
      <c r="AS428" s="37"/>
      <c r="AT428" s="37"/>
      <c r="AU428" s="37"/>
    </row>
    <row r="429" spans="1:47">
      <c r="A429" s="265">
        <v>44259</v>
      </c>
      <c r="B429" s="278" t="s">
        <v>175</v>
      </c>
      <c r="C429" s="37">
        <v>881433542</v>
      </c>
      <c r="D429" s="504" t="s">
        <v>5970</v>
      </c>
      <c r="E429" s="278" t="s">
        <v>139</v>
      </c>
      <c r="F429" s="278" t="s">
        <v>140</v>
      </c>
      <c r="G429" s="278" t="s">
        <v>147</v>
      </c>
      <c r="H429" s="278" t="s">
        <v>5971</v>
      </c>
      <c r="I429" s="265">
        <v>44259</v>
      </c>
      <c r="J429" s="505">
        <v>44259</v>
      </c>
      <c r="K429" s="37"/>
      <c r="L429" s="37"/>
      <c r="M429" s="278" t="s">
        <v>5971</v>
      </c>
      <c r="N429" s="37">
        <v>3024</v>
      </c>
      <c r="O429" s="37"/>
      <c r="P429" s="265">
        <v>44257</v>
      </c>
      <c r="Q429" s="37"/>
      <c r="R429" s="37"/>
      <c r="S429" s="37"/>
      <c r="T429" s="37"/>
      <c r="U429" s="37"/>
      <c r="V429" s="37"/>
      <c r="W429" s="37"/>
      <c r="X429" s="37"/>
      <c r="Y429" s="37"/>
      <c r="Z429" s="506"/>
      <c r="AA429" s="37"/>
      <c r="AB429" s="37"/>
      <c r="AC429" s="37"/>
      <c r="AD429" s="37"/>
      <c r="AE429" s="37"/>
      <c r="AF429" s="37"/>
      <c r="AG429" s="37"/>
      <c r="AH429" s="37"/>
      <c r="AI429" s="37"/>
      <c r="AJ429" s="37"/>
      <c r="AK429" s="37"/>
      <c r="AL429" s="37"/>
      <c r="AM429" s="37"/>
      <c r="AN429" s="37"/>
      <c r="AO429" s="37"/>
      <c r="AP429" s="37"/>
      <c r="AQ429" s="37"/>
      <c r="AR429" s="37"/>
      <c r="AS429" s="37"/>
      <c r="AT429" s="37"/>
      <c r="AU429" s="37"/>
    </row>
    <row r="430" spans="1:47">
      <c r="A430" s="265">
        <v>44257</v>
      </c>
      <c r="B430" s="278" t="s">
        <v>175</v>
      </c>
      <c r="C430" s="37">
        <v>881433542</v>
      </c>
      <c r="D430" s="504" t="s">
        <v>5970</v>
      </c>
      <c r="E430" s="278" t="s">
        <v>139</v>
      </c>
      <c r="F430" s="278" t="s">
        <v>140</v>
      </c>
      <c r="G430" s="278" t="s">
        <v>140</v>
      </c>
      <c r="H430" s="278" t="s">
        <v>168</v>
      </c>
      <c r="I430" s="265">
        <v>44257</v>
      </c>
      <c r="J430" s="265">
        <v>44257</v>
      </c>
      <c r="K430" s="37"/>
      <c r="L430" s="37"/>
      <c r="M430" s="278" t="s">
        <v>168</v>
      </c>
      <c r="N430" s="37">
        <v>1700</v>
      </c>
      <c r="O430" s="37"/>
      <c r="P430" s="265">
        <v>44257</v>
      </c>
      <c r="Q430" s="37"/>
      <c r="R430" s="37"/>
      <c r="S430" s="37"/>
      <c r="T430" s="37"/>
      <c r="U430" s="37"/>
      <c r="V430" s="37"/>
      <c r="W430" s="37"/>
      <c r="X430" s="37"/>
      <c r="Y430" s="37"/>
      <c r="Z430" s="506"/>
      <c r="AA430" s="37"/>
      <c r="AB430" s="37"/>
      <c r="AC430" s="37"/>
      <c r="AD430" s="37"/>
      <c r="AE430" s="37"/>
      <c r="AF430" s="37"/>
      <c r="AG430" s="37"/>
      <c r="AH430" s="37"/>
      <c r="AI430" s="37"/>
      <c r="AJ430" s="37"/>
      <c r="AK430" s="37"/>
      <c r="AL430" s="37"/>
      <c r="AM430" s="37"/>
      <c r="AN430" s="37"/>
      <c r="AO430" s="37"/>
      <c r="AP430" s="37"/>
      <c r="AQ430" s="37"/>
      <c r="AR430" s="37"/>
      <c r="AS430" s="37"/>
      <c r="AT430" s="37"/>
      <c r="AU430" s="37"/>
    </row>
    <row r="431" spans="1:47">
      <c r="A431" s="265">
        <v>44274</v>
      </c>
      <c r="B431" s="278" t="s">
        <v>194</v>
      </c>
      <c r="C431" s="37">
        <v>883606802</v>
      </c>
      <c r="D431" s="515" t="s">
        <v>5972</v>
      </c>
      <c r="E431" s="278" t="s">
        <v>139</v>
      </c>
      <c r="F431" s="278" t="s">
        <v>140</v>
      </c>
      <c r="G431" s="278" t="s">
        <v>140</v>
      </c>
      <c r="H431" s="278" t="s">
        <v>142</v>
      </c>
      <c r="I431" s="37"/>
      <c r="J431" s="265">
        <v>44274</v>
      </c>
      <c r="K431" s="37"/>
      <c r="L431" s="37"/>
      <c r="M431" s="278" t="s">
        <v>148</v>
      </c>
      <c r="N431" s="37">
        <v>1320</v>
      </c>
      <c r="O431" s="37"/>
      <c r="P431" s="505">
        <v>44273</v>
      </c>
      <c r="Q431" s="37"/>
      <c r="R431" s="37"/>
      <c r="S431" s="37"/>
      <c r="T431" s="37"/>
      <c r="U431" s="37"/>
      <c r="V431" s="37"/>
      <c r="W431" s="37"/>
      <c r="X431" s="37"/>
      <c r="Y431" s="37"/>
      <c r="Z431" s="506"/>
      <c r="AA431" s="37"/>
      <c r="AB431" s="37"/>
      <c r="AC431" s="37"/>
      <c r="AD431" s="37"/>
      <c r="AE431" s="37"/>
      <c r="AF431" s="37"/>
      <c r="AG431" s="37"/>
      <c r="AH431" s="37"/>
      <c r="AI431" s="37"/>
      <c r="AJ431" s="37"/>
      <c r="AK431" s="37"/>
      <c r="AL431" s="37"/>
      <c r="AM431" s="37"/>
      <c r="AN431" s="37"/>
      <c r="AO431" s="37"/>
      <c r="AP431" s="37"/>
      <c r="AQ431" s="37"/>
      <c r="AR431" s="37"/>
      <c r="AS431" s="37"/>
      <c r="AT431" s="37"/>
      <c r="AU431" s="37"/>
    </row>
    <row r="432" spans="1:47">
      <c r="A432" s="265">
        <v>44257</v>
      </c>
      <c r="B432" s="278" t="s">
        <v>194</v>
      </c>
      <c r="C432" s="37">
        <v>881833496</v>
      </c>
      <c r="D432" s="504" t="s">
        <v>4512</v>
      </c>
      <c r="E432" s="278" t="s">
        <v>139</v>
      </c>
      <c r="F432" s="278" t="s">
        <v>140</v>
      </c>
      <c r="G432" s="278" t="s">
        <v>140</v>
      </c>
      <c r="H432" s="278" t="s">
        <v>142</v>
      </c>
      <c r="I432" s="265">
        <v>44257</v>
      </c>
      <c r="J432" s="265">
        <v>44257</v>
      </c>
      <c r="K432" s="37"/>
      <c r="L432" s="37"/>
      <c r="M432" s="278" t="s">
        <v>142</v>
      </c>
      <c r="N432" s="37">
        <v>2891</v>
      </c>
      <c r="O432" s="37"/>
      <c r="P432" s="278" t="s">
        <v>5973</v>
      </c>
      <c r="Q432" s="37"/>
      <c r="R432" s="37"/>
      <c r="S432" s="37"/>
      <c r="T432" s="37"/>
      <c r="U432" s="37"/>
      <c r="V432" s="37"/>
      <c r="W432" s="37"/>
      <c r="X432" s="37"/>
      <c r="Y432" s="37"/>
      <c r="Z432" s="506"/>
      <c r="AA432" s="37"/>
      <c r="AB432" s="37"/>
      <c r="AC432" s="37"/>
      <c r="AD432" s="37"/>
      <c r="AE432" s="37"/>
      <c r="AF432" s="37"/>
      <c r="AG432" s="37"/>
      <c r="AH432" s="37"/>
      <c r="AI432" s="37"/>
      <c r="AJ432" s="37"/>
      <c r="AK432" s="37"/>
      <c r="AL432" s="37"/>
      <c r="AM432" s="37"/>
      <c r="AN432" s="37"/>
      <c r="AO432" s="37"/>
      <c r="AP432" s="37"/>
      <c r="AQ432" s="37"/>
      <c r="AR432" s="37"/>
      <c r="AS432" s="37"/>
      <c r="AT432" s="37"/>
      <c r="AU432" s="37"/>
    </row>
    <row r="433" spans="1:47">
      <c r="A433" s="265">
        <v>44293</v>
      </c>
      <c r="B433" s="278" t="s">
        <v>5491</v>
      </c>
      <c r="C433" s="512">
        <v>882763130</v>
      </c>
      <c r="D433" s="510" t="s">
        <v>5974</v>
      </c>
      <c r="E433" s="278" t="s">
        <v>139</v>
      </c>
      <c r="F433" s="278" t="s">
        <v>140</v>
      </c>
      <c r="G433" s="278" t="s">
        <v>140</v>
      </c>
      <c r="H433" s="278" t="s">
        <v>168</v>
      </c>
      <c r="I433" s="37"/>
      <c r="J433" s="265">
        <v>44277</v>
      </c>
      <c r="K433" s="37"/>
      <c r="L433" s="37"/>
      <c r="M433" s="278" t="s">
        <v>168</v>
      </c>
      <c r="N433" s="37">
        <v>1700</v>
      </c>
      <c r="O433" s="37"/>
      <c r="P433" s="505">
        <v>44277</v>
      </c>
      <c r="Q433" s="37"/>
      <c r="R433" s="37"/>
      <c r="S433" s="37"/>
      <c r="T433" s="37"/>
      <c r="U433" s="37"/>
      <c r="V433" s="37"/>
      <c r="W433" s="37"/>
      <c r="X433" s="37"/>
      <c r="Y433" s="37"/>
      <c r="Z433" s="506"/>
      <c r="AA433" s="37"/>
      <c r="AB433" s="37"/>
      <c r="AC433" s="37"/>
      <c r="AD433" s="37"/>
      <c r="AE433" s="37"/>
      <c r="AF433" s="37"/>
      <c r="AG433" s="37"/>
      <c r="AH433" s="37"/>
      <c r="AI433" s="37"/>
      <c r="AJ433" s="37"/>
      <c r="AK433" s="37"/>
      <c r="AL433" s="37"/>
      <c r="AM433" s="37"/>
      <c r="AN433" s="37"/>
      <c r="AO433" s="37"/>
      <c r="AP433" s="37"/>
      <c r="AQ433" s="37"/>
      <c r="AR433" s="37"/>
      <c r="AS433" s="37"/>
      <c r="AT433" s="37"/>
      <c r="AU433" s="37"/>
    </row>
    <row r="434" spans="1:47">
      <c r="A434" s="265">
        <v>44280</v>
      </c>
      <c r="B434" s="278" t="s">
        <v>146</v>
      </c>
      <c r="C434" s="37">
        <v>881640234</v>
      </c>
      <c r="D434" s="509" t="s">
        <v>3089</v>
      </c>
      <c r="E434" s="278" t="s">
        <v>139</v>
      </c>
      <c r="F434" s="278" t="s">
        <v>147</v>
      </c>
      <c r="G434" s="278" t="s">
        <v>147</v>
      </c>
      <c r="H434" s="278" t="s">
        <v>388</v>
      </c>
      <c r="I434" s="37"/>
      <c r="J434" s="265">
        <v>44280</v>
      </c>
      <c r="K434" s="37"/>
      <c r="L434" s="37"/>
      <c r="M434" s="278" t="s">
        <v>388</v>
      </c>
      <c r="N434" s="37">
        <v>2761.85</v>
      </c>
      <c r="O434" s="37"/>
      <c r="P434" s="505">
        <v>44280</v>
      </c>
      <c r="Q434" s="37"/>
      <c r="R434" s="37"/>
      <c r="S434" s="37"/>
      <c r="T434" s="37"/>
      <c r="U434" s="37"/>
      <c r="V434" s="37"/>
      <c r="W434" s="37"/>
      <c r="X434" s="37"/>
      <c r="Y434" s="37"/>
      <c r="Z434" s="506"/>
      <c r="AA434" s="37"/>
      <c r="AB434" s="37"/>
      <c r="AC434" s="37"/>
      <c r="AD434" s="37"/>
      <c r="AE434" s="37"/>
      <c r="AF434" s="37"/>
      <c r="AG434" s="37"/>
      <c r="AH434" s="37"/>
      <c r="AI434" s="37"/>
      <c r="AJ434" s="37"/>
      <c r="AK434" s="37"/>
      <c r="AL434" s="37"/>
      <c r="AM434" s="37"/>
      <c r="AN434" s="37"/>
      <c r="AO434" s="37"/>
      <c r="AP434" s="37"/>
      <c r="AQ434" s="37"/>
      <c r="AR434" s="37"/>
      <c r="AS434" s="37"/>
      <c r="AT434" s="37"/>
      <c r="AU434" s="37"/>
    </row>
    <row r="435" spans="1:47">
      <c r="A435" s="265">
        <v>44270</v>
      </c>
      <c r="B435" s="278" t="s">
        <v>146</v>
      </c>
      <c r="C435" s="37">
        <v>881640234</v>
      </c>
      <c r="D435" s="504" t="s">
        <v>3089</v>
      </c>
      <c r="E435" s="278" t="s">
        <v>139</v>
      </c>
      <c r="F435" s="278" t="s">
        <v>147</v>
      </c>
      <c r="G435" s="278" t="s">
        <v>147</v>
      </c>
      <c r="H435" s="278" t="s">
        <v>388</v>
      </c>
      <c r="I435" s="37"/>
      <c r="J435" s="265">
        <v>44270</v>
      </c>
      <c r="K435" s="37"/>
      <c r="L435" s="37"/>
      <c r="M435" s="278" t="s">
        <v>388</v>
      </c>
      <c r="N435" s="37">
        <v>1948.9</v>
      </c>
      <c r="O435" s="37"/>
      <c r="P435" s="505">
        <v>44270</v>
      </c>
      <c r="Q435" s="37"/>
      <c r="R435" s="37"/>
      <c r="S435" s="37"/>
      <c r="T435" s="37"/>
      <c r="U435" s="37"/>
      <c r="V435" s="37"/>
      <c r="W435" s="37"/>
      <c r="X435" s="37"/>
      <c r="Y435" s="37"/>
      <c r="Z435" s="506"/>
      <c r="AA435" s="37"/>
      <c r="AB435" s="37"/>
      <c r="AC435" s="37"/>
      <c r="AD435" s="37"/>
      <c r="AE435" s="37"/>
      <c r="AF435" s="37"/>
      <c r="AG435" s="37"/>
      <c r="AH435" s="37"/>
      <c r="AI435" s="37"/>
      <c r="AJ435" s="37"/>
      <c r="AK435" s="37"/>
      <c r="AL435" s="37"/>
      <c r="AM435" s="37"/>
      <c r="AN435" s="37"/>
      <c r="AO435" s="37"/>
      <c r="AP435" s="37"/>
      <c r="AQ435" s="37"/>
      <c r="AR435" s="37"/>
      <c r="AS435" s="37"/>
      <c r="AT435" s="37"/>
      <c r="AU435" s="37"/>
    </row>
    <row r="436" spans="1:47">
      <c r="A436" s="265">
        <v>44257</v>
      </c>
      <c r="B436" s="278" t="s">
        <v>146</v>
      </c>
      <c r="C436" s="37">
        <v>881640234</v>
      </c>
      <c r="D436" s="504" t="s">
        <v>3089</v>
      </c>
      <c r="E436" s="278" t="s">
        <v>139</v>
      </c>
      <c r="F436" s="278" t="s">
        <v>147</v>
      </c>
      <c r="G436" s="278" t="s">
        <v>147</v>
      </c>
      <c r="H436" s="278" t="s">
        <v>388</v>
      </c>
      <c r="I436" s="265">
        <v>44257</v>
      </c>
      <c r="J436" s="265">
        <v>44257</v>
      </c>
      <c r="K436" s="37"/>
      <c r="L436" s="37"/>
      <c r="M436" s="278" t="s">
        <v>388</v>
      </c>
      <c r="N436" s="37">
        <v>1348.65</v>
      </c>
      <c r="O436" s="37"/>
      <c r="P436" s="265">
        <v>44257</v>
      </c>
      <c r="Q436" s="37"/>
      <c r="R436" s="37"/>
      <c r="S436" s="37"/>
      <c r="T436" s="37"/>
      <c r="U436" s="37"/>
      <c r="V436" s="37"/>
      <c r="W436" s="37"/>
      <c r="X436" s="37"/>
      <c r="Y436" s="37"/>
      <c r="Z436" s="506"/>
      <c r="AA436" s="37"/>
      <c r="AB436" s="37"/>
      <c r="AC436" s="37"/>
      <c r="AD436" s="37"/>
      <c r="AE436" s="37"/>
      <c r="AF436" s="37"/>
      <c r="AG436" s="37"/>
      <c r="AH436" s="37"/>
      <c r="AI436" s="37"/>
      <c r="AJ436" s="37"/>
      <c r="AK436" s="37"/>
      <c r="AL436" s="37"/>
      <c r="AM436" s="37"/>
      <c r="AN436" s="37"/>
      <c r="AO436" s="37"/>
      <c r="AP436" s="37"/>
      <c r="AQ436" s="37"/>
      <c r="AR436" s="37"/>
      <c r="AS436" s="37"/>
      <c r="AT436" s="37"/>
      <c r="AU436" s="37"/>
    </row>
    <row r="437" spans="1:47">
      <c r="A437" s="265">
        <v>44260</v>
      </c>
      <c r="B437" s="278" t="s">
        <v>146</v>
      </c>
      <c r="C437" s="37">
        <v>881640234</v>
      </c>
      <c r="D437" s="504" t="s">
        <v>3089</v>
      </c>
      <c r="E437" s="278" t="s">
        <v>139</v>
      </c>
      <c r="F437" s="278" t="s">
        <v>147</v>
      </c>
      <c r="G437" s="278" t="s">
        <v>147</v>
      </c>
      <c r="H437" s="278" t="s">
        <v>142</v>
      </c>
      <c r="I437" s="265">
        <v>44270</v>
      </c>
      <c r="J437" s="265">
        <v>44270</v>
      </c>
      <c r="K437" s="37"/>
      <c r="L437" s="37"/>
      <c r="M437" s="278" t="s">
        <v>142</v>
      </c>
      <c r="N437" s="37">
        <v>528.5</v>
      </c>
      <c r="O437" s="37"/>
      <c r="P437" s="265">
        <v>44268</v>
      </c>
      <c r="Q437" s="37"/>
      <c r="R437" s="37"/>
      <c r="S437" s="37"/>
      <c r="T437" s="37"/>
      <c r="U437" s="37"/>
      <c r="V437" s="37"/>
      <c r="W437" s="37"/>
      <c r="X437" s="37"/>
      <c r="Y437" s="37"/>
      <c r="Z437" s="506"/>
      <c r="AA437" s="37"/>
      <c r="AB437" s="37"/>
      <c r="AC437" s="37"/>
      <c r="AD437" s="37"/>
      <c r="AE437" s="37"/>
      <c r="AF437" s="37"/>
      <c r="AG437" s="37"/>
      <c r="AH437" s="37"/>
      <c r="AI437" s="37"/>
      <c r="AJ437" s="37"/>
      <c r="AK437" s="37"/>
      <c r="AL437" s="37"/>
      <c r="AM437" s="37"/>
      <c r="AN437" s="37"/>
      <c r="AO437" s="37"/>
      <c r="AP437" s="37"/>
      <c r="AQ437" s="37"/>
      <c r="AR437" s="37"/>
      <c r="AS437" s="37"/>
      <c r="AT437" s="37"/>
      <c r="AU437" s="37"/>
    </row>
    <row r="438" spans="1:47">
      <c r="A438" s="265">
        <v>44260</v>
      </c>
      <c r="B438" s="278" t="s">
        <v>146</v>
      </c>
      <c r="C438" s="37">
        <v>881640234</v>
      </c>
      <c r="D438" s="504" t="s">
        <v>3089</v>
      </c>
      <c r="E438" s="278" t="s">
        <v>139</v>
      </c>
      <c r="F438" s="278" t="s">
        <v>140</v>
      </c>
      <c r="G438" s="278" t="s">
        <v>140</v>
      </c>
      <c r="H438" s="278" t="s">
        <v>182</v>
      </c>
      <c r="I438" s="265">
        <v>44257</v>
      </c>
      <c r="J438" s="265">
        <v>44257</v>
      </c>
      <c r="K438" s="37"/>
      <c r="L438" s="37"/>
      <c r="M438" s="278" t="s">
        <v>182</v>
      </c>
      <c r="N438" s="37">
        <v>341.12</v>
      </c>
      <c r="O438" s="37"/>
      <c r="P438" s="265">
        <v>44258</v>
      </c>
      <c r="Q438" s="37"/>
      <c r="R438" s="37"/>
      <c r="S438" s="37"/>
      <c r="T438" s="37"/>
      <c r="U438" s="37"/>
      <c r="V438" s="37"/>
      <c r="W438" s="37"/>
      <c r="X438" s="37"/>
      <c r="Y438" s="37"/>
      <c r="Z438" s="506"/>
      <c r="AA438" s="37"/>
      <c r="AB438" s="37"/>
      <c r="AC438" s="37"/>
      <c r="AD438" s="37"/>
      <c r="AE438" s="37"/>
      <c r="AF438" s="37"/>
      <c r="AG438" s="37"/>
      <c r="AH438" s="37"/>
      <c r="AI438" s="37"/>
      <c r="AJ438" s="37"/>
      <c r="AK438" s="37"/>
      <c r="AL438" s="37"/>
      <c r="AM438" s="37"/>
      <c r="AN438" s="37"/>
      <c r="AO438" s="37"/>
      <c r="AP438" s="37"/>
      <c r="AQ438" s="37"/>
      <c r="AR438" s="37"/>
      <c r="AS438" s="37"/>
      <c r="AT438" s="37"/>
      <c r="AU438" s="37"/>
    </row>
    <row r="439" spans="1:47">
      <c r="A439" s="265">
        <v>44257</v>
      </c>
      <c r="B439" s="278" t="s">
        <v>146</v>
      </c>
      <c r="C439" s="37">
        <v>881640234</v>
      </c>
      <c r="D439" s="504" t="s">
        <v>3089</v>
      </c>
      <c r="E439" s="278" t="s">
        <v>139</v>
      </c>
      <c r="F439" s="278" t="s">
        <v>140</v>
      </c>
      <c r="G439" s="278" t="s">
        <v>140</v>
      </c>
      <c r="H439" s="278" t="s">
        <v>190</v>
      </c>
      <c r="I439" s="265">
        <v>44257</v>
      </c>
      <c r="J439" s="265">
        <v>44257</v>
      </c>
      <c r="K439" s="37"/>
      <c r="L439" s="37"/>
      <c r="M439" s="278" t="s">
        <v>190</v>
      </c>
      <c r="N439" s="37">
        <v>32</v>
      </c>
      <c r="O439" s="37"/>
      <c r="P439" s="278" t="s">
        <v>5975</v>
      </c>
      <c r="Q439" s="37"/>
      <c r="R439" s="37"/>
      <c r="S439" s="37"/>
      <c r="T439" s="37"/>
      <c r="U439" s="37"/>
      <c r="V439" s="37"/>
      <c r="W439" s="37"/>
      <c r="X439" s="37"/>
      <c r="Y439" s="37"/>
      <c r="Z439" s="506"/>
      <c r="AA439" s="37"/>
      <c r="AB439" s="37"/>
      <c r="AC439" s="37"/>
      <c r="AD439" s="37"/>
      <c r="AE439" s="37"/>
      <c r="AF439" s="37"/>
      <c r="AG439" s="37"/>
      <c r="AH439" s="37"/>
      <c r="AI439" s="37"/>
      <c r="AJ439" s="37"/>
      <c r="AK439" s="37"/>
      <c r="AL439" s="37"/>
      <c r="AM439" s="37"/>
      <c r="AN439" s="37"/>
      <c r="AO439" s="37"/>
      <c r="AP439" s="37"/>
      <c r="AQ439" s="37"/>
      <c r="AR439" s="37"/>
      <c r="AS439" s="37"/>
      <c r="AT439" s="37"/>
      <c r="AU439" s="37"/>
    </row>
    <row r="440" spans="1:47">
      <c r="A440" s="265">
        <v>44260</v>
      </c>
      <c r="B440" s="278" t="s">
        <v>146</v>
      </c>
      <c r="C440" s="37">
        <v>881640234</v>
      </c>
      <c r="D440" s="504" t="s">
        <v>3089</v>
      </c>
      <c r="E440" s="278" t="s">
        <v>139</v>
      </c>
      <c r="F440" s="278" t="s">
        <v>147</v>
      </c>
      <c r="G440" s="278" t="s">
        <v>147</v>
      </c>
      <c r="H440" s="278" t="s">
        <v>233</v>
      </c>
      <c r="I440" s="265">
        <v>44259</v>
      </c>
      <c r="J440" s="265">
        <v>44259</v>
      </c>
      <c r="K440" s="37"/>
      <c r="L440" s="37"/>
      <c r="M440" s="278" t="s">
        <v>233</v>
      </c>
      <c r="N440" s="37">
        <v>17.5</v>
      </c>
      <c r="O440" s="37"/>
      <c r="P440" s="265">
        <v>44259</v>
      </c>
      <c r="Q440" s="37"/>
      <c r="R440" s="37"/>
      <c r="S440" s="37"/>
      <c r="T440" s="37"/>
      <c r="U440" s="37"/>
      <c r="V440" s="37"/>
      <c r="W440" s="37"/>
      <c r="X440" s="37"/>
      <c r="Y440" s="37"/>
      <c r="Z440" s="506"/>
      <c r="AA440" s="37"/>
      <c r="AB440" s="37"/>
      <c r="AC440" s="37"/>
      <c r="AD440" s="37"/>
      <c r="AE440" s="37"/>
      <c r="AF440" s="37"/>
      <c r="AG440" s="37"/>
      <c r="AH440" s="37"/>
      <c r="AI440" s="37"/>
      <c r="AJ440" s="37"/>
      <c r="AK440" s="37"/>
      <c r="AL440" s="37"/>
      <c r="AM440" s="37"/>
      <c r="AN440" s="37"/>
      <c r="AO440" s="37"/>
      <c r="AP440" s="37"/>
      <c r="AQ440" s="37"/>
      <c r="AR440" s="37"/>
      <c r="AS440" s="37"/>
      <c r="AT440" s="37"/>
      <c r="AU440" s="37"/>
    </row>
    <row r="441" spans="1:47">
      <c r="A441" s="265">
        <v>44271</v>
      </c>
      <c r="B441" s="278" t="s">
        <v>156</v>
      </c>
      <c r="C441" s="37">
        <v>880122446</v>
      </c>
      <c r="D441" s="517" t="s">
        <v>5976</v>
      </c>
      <c r="E441" s="278" t="s">
        <v>139</v>
      </c>
      <c r="F441" s="278" t="s">
        <v>147</v>
      </c>
      <c r="G441" s="278" t="s">
        <v>147</v>
      </c>
      <c r="H441" s="278"/>
      <c r="I441" s="37"/>
      <c r="J441" s="265">
        <v>44271</v>
      </c>
      <c r="K441" s="37"/>
      <c r="L441" s="37"/>
      <c r="M441" s="278" t="s">
        <v>142</v>
      </c>
      <c r="N441" s="37">
        <v>2383.1999999999998</v>
      </c>
      <c r="O441" s="37"/>
      <c r="P441" s="505">
        <v>44271</v>
      </c>
      <c r="Q441" s="37"/>
      <c r="R441" s="37"/>
      <c r="S441" s="37"/>
      <c r="T441" s="37"/>
      <c r="U441" s="37"/>
      <c r="V441" s="37"/>
      <c r="W441" s="37"/>
      <c r="X441" s="37"/>
      <c r="Y441" s="37"/>
      <c r="Z441" s="506"/>
      <c r="AA441" s="37"/>
      <c r="AB441" s="37"/>
      <c r="AC441" s="37"/>
      <c r="AD441" s="37"/>
      <c r="AE441" s="37"/>
      <c r="AF441" s="37"/>
      <c r="AG441" s="37"/>
      <c r="AH441" s="37"/>
      <c r="AI441" s="37"/>
      <c r="AJ441" s="37"/>
      <c r="AK441" s="37"/>
      <c r="AL441" s="37"/>
      <c r="AM441" s="37"/>
      <c r="AN441" s="37"/>
      <c r="AO441" s="37"/>
      <c r="AP441" s="37"/>
      <c r="AQ441" s="37"/>
      <c r="AR441" s="37"/>
      <c r="AS441" s="37"/>
      <c r="AT441" s="37"/>
      <c r="AU441" s="37"/>
    </row>
    <row r="442" spans="1:47">
      <c r="A442" s="265">
        <v>44284</v>
      </c>
      <c r="B442" s="278" t="s">
        <v>156</v>
      </c>
      <c r="C442" s="37">
        <v>880122446</v>
      </c>
      <c r="D442" s="510" t="s">
        <v>5976</v>
      </c>
      <c r="E442" s="278" t="s">
        <v>139</v>
      </c>
      <c r="F442" s="278" t="s">
        <v>140</v>
      </c>
      <c r="G442" s="278" t="s">
        <v>140</v>
      </c>
      <c r="H442" s="278"/>
      <c r="I442" s="37"/>
      <c r="J442" s="265">
        <v>44284</v>
      </c>
      <c r="K442" s="37"/>
      <c r="L442" s="37"/>
      <c r="M442" s="278" t="s">
        <v>148</v>
      </c>
      <c r="N442" s="37">
        <v>495</v>
      </c>
      <c r="O442" s="37"/>
      <c r="P442" s="505">
        <v>44280</v>
      </c>
      <c r="Q442" s="37"/>
      <c r="R442" s="37"/>
      <c r="S442" s="37"/>
      <c r="T442" s="37"/>
      <c r="U442" s="37"/>
      <c r="V442" s="37"/>
      <c r="W442" s="37"/>
      <c r="X442" s="37"/>
      <c r="Y442" s="37"/>
      <c r="Z442" s="506"/>
      <c r="AA442" s="37"/>
      <c r="AB442" s="37"/>
      <c r="AC442" s="37"/>
      <c r="AD442" s="37"/>
      <c r="AE442" s="37"/>
      <c r="AF442" s="37"/>
      <c r="AG442" s="37"/>
      <c r="AH442" s="37"/>
      <c r="AI442" s="37"/>
      <c r="AJ442" s="37"/>
      <c r="AK442" s="37"/>
      <c r="AL442" s="37"/>
      <c r="AM442" s="37"/>
      <c r="AN442" s="37"/>
      <c r="AO442" s="37"/>
      <c r="AP442" s="37"/>
      <c r="AQ442" s="37"/>
      <c r="AR442" s="37"/>
      <c r="AS442" s="37"/>
      <c r="AT442" s="37"/>
      <c r="AU442" s="37"/>
    </row>
    <row r="443" spans="1:47">
      <c r="A443" s="281">
        <v>44265</v>
      </c>
      <c r="B443" s="278" t="s">
        <v>175</v>
      </c>
      <c r="C443" s="37">
        <v>881059901</v>
      </c>
      <c r="D443" s="504" t="s">
        <v>5977</v>
      </c>
      <c r="E443" s="278" t="s">
        <v>152</v>
      </c>
      <c r="F443" s="278" t="s">
        <v>140</v>
      </c>
      <c r="G443" s="278" t="s">
        <v>140</v>
      </c>
      <c r="H443" s="278" t="s">
        <v>142</v>
      </c>
      <c r="I443" s="37"/>
      <c r="J443" s="265">
        <v>44265</v>
      </c>
      <c r="K443" s="37"/>
      <c r="L443" s="37"/>
      <c r="M443" s="278" t="s">
        <v>181</v>
      </c>
      <c r="N443" s="37">
        <v>1444.7</v>
      </c>
      <c r="O443" s="37"/>
      <c r="P443" s="265">
        <v>44264</v>
      </c>
      <c r="Q443" s="37"/>
      <c r="R443" s="37"/>
      <c r="S443" s="37"/>
      <c r="T443" s="37"/>
      <c r="U443" s="37"/>
      <c r="V443" s="37"/>
      <c r="W443" s="37"/>
      <c r="X443" s="37"/>
      <c r="Y443" s="37"/>
      <c r="Z443" s="506"/>
      <c r="AA443" s="37"/>
      <c r="AB443" s="37"/>
      <c r="AC443" s="37"/>
      <c r="AD443" s="37"/>
      <c r="AE443" s="37"/>
      <c r="AF443" s="37"/>
      <c r="AG443" s="37"/>
      <c r="AH443" s="37"/>
      <c r="AI443" s="37"/>
      <c r="AJ443" s="37"/>
      <c r="AK443" s="37"/>
      <c r="AL443" s="37"/>
      <c r="AM443" s="37"/>
      <c r="AN443" s="37"/>
      <c r="AO443" s="37"/>
      <c r="AP443" s="37"/>
      <c r="AQ443" s="37"/>
      <c r="AR443" s="37"/>
      <c r="AS443" s="37"/>
      <c r="AT443" s="37"/>
      <c r="AU443" s="37"/>
    </row>
    <row r="444" spans="1:47">
      <c r="A444" s="505">
        <v>44281</v>
      </c>
      <c r="B444" s="278" t="s">
        <v>175</v>
      </c>
      <c r="C444" s="37">
        <v>882239669</v>
      </c>
      <c r="D444" s="504" t="s">
        <v>5212</v>
      </c>
      <c r="E444" s="278" t="s">
        <v>139</v>
      </c>
      <c r="F444" s="278" t="s">
        <v>140</v>
      </c>
      <c r="G444" s="278" t="s">
        <v>140</v>
      </c>
      <c r="H444" s="278" t="s">
        <v>142</v>
      </c>
      <c r="I444" s="37"/>
      <c r="J444" s="265">
        <v>44281</v>
      </c>
      <c r="K444" s="37"/>
      <c r="L444" s="37"/>
      <c r="M444" s="278" t="s">
        <v>142</v>
      </c>
      <c r="N444" s="37">
        <v>2378.3000000000002</v>
      </c>
      <c r="O444" s="37"/>
      <c r="P444" s="505">
        <v>44280</v>
      </c>
      <c r="Q444" s="37"/>
      <c r="R444" s="37"/>
      <c r="S444" s="37"/>
      <c r="T444" s="37"/>
      <c r="U444" s="37"/>
      <c r="V444" s="37"/>
      <c r="W444" s="37"/>
      <c r="X444" s="37"/>
      <c r="Y444" s="37"/>
      <c r="Z444" s="506"/>
      <c r="AA444" s="37"/>
      <c r="AB444" s="37"/>
      <c r="AC444" s="37"/>
      <c r="AD444" s="37"/>
      <c r="AE444" s="37"/>
      <c r="AF444" s="37"/>
      <c r="AG444" s="37"/>
      <c r="AH444" s="37"/>
      <c r="AI444" s="37"/>
      <c r="AJ444" s="37"/>
      <c r="AK444" s="37"/>
      <c r="AL444" s="37"/>
      <c r="AM444" s="37"/>
      <c r="AN444" s="37"/>
      <c r="AO444" s="37"/>
      <c r="AP444" s="37"/>
      <c r="AQ444" s="37"/>
      <c r="AR444" s="37"/>
      <c r="AS444" s="37"/>
      <c r="AT444" s="37"/>
      <c r="AU444" s="37"/>
    </row>
    <row r="445" spans="1:47">
      <c r="A445" s="505">
        <v>44278</v>
      </c>
      <c r="B445" s="278" t="s">
        <v>175</v>
      </c>
      <c r="C445" s="37">
        <v>882239669</v>
      </c>
      <c r="D445" s="504" t="s">
        <v>5212</v>
      </c>
      <c r="E445" s="278" t="s">
        <v>139</v>
      </c>
      <c r="F445" s="278" t="s">
        <v>140</v>
      </c>
      <c r="G445" s="278" t="s">
        <v>140</v>
      </c>
      <c r="H445" s="278" t="s">
        <v>142</v>
      </c>
      <c r="I445" s="37"/>
      <c r="J445" s="265">
        <v>44278</v>
      </c>
      <c r="K445" s="37"/>
      <c r="L445" s="37"/>
      <c r="M445" s="278" t="s">
        <v>142</v>
      </c>
      <c r="N445" s="37">
        <v>1581.1</v>
      </c>
      <c r="O445" s="37"/>
      <c r="P445" s="505">
        <v>44278</v>
      </c>
      <c r="Q445" s="37"/>
      <c r="R445" s="37"/>
      <c r="S445" s="37"/>
      <c r="T445" s="37"/>
      <c r="U445" s="37"/>
      <c r="V445" s="37"/>
      <c r="W445" s="37"/>
      <c r="X445" s="37"/>
      <c r="Y445" s="37"/>
      <c r="Z445" s="506"/>
      <c r="AA445" s="37"/>
      <c r="AB445" s="37"/>
      <c r="AC445" s="37"/>
      <c r="AD445" s="37"/>
      <c r="AE445" s="37"/>
      <c r="AF445" s="37"/>
      <c r="AG445" s="37"/>
      <c r="AH445" s="37"/>
      <c r="AI445" s="37"/>
      <c r="AJ445" s="37"/>
      <c r="AK445" s="37"/>
      <c r="AL445" s="37"/>
      <c r="AM445" s="37"/>
      <c r="AN445" s="37"/>
      <c r="AO445" s="37"/>
      <c r="AP445" s="37"/>
      <c r="AQ445" s="37"/>
      <c r="AR445" s="37"/>
      <c r="AS445" s="37"/>
      <c r="AT445" s="37"/>
      <c r="AU445" s="37"/>
    </row>
    <row r="446" spans="1:47">
      <c r="A446" s="265">
        <v>44257</v>
      </c>
      <c r="B446" s="278" t="s">
        <v>146</v>
      </c>
      <c r="C446" s="37">
        <v>881015474</v>
      </c>
      <c r="D446" s="504" t="s">
        <v>5978</v>
      </c>
      <c r="E446" s="278" t="s">
        <v>139</v>
      </c>
      <c r="F446" s="278" t="s">
        <v>140</v>
      </c>
      <c r="G446" s="278" t="s">
        <v>140</v>
      </c>
      <c r="H446" s="278" t="s">
        <v>168</v>
      </c>
      <c r="I446" s="265">
        <v>44257</v>
      </c>
      <c r="J446" s="265">
        <v>44257</v>
      </c>
      <c r="K446" s="37"/>
      <c r="L446" s="37"/>
      <c r="M446" s="278" t="s">
        <v>168</v>
      </c>
      <c r="N446" s="37">
        <v>1700</v>
      </c>
      <c r="O446" s="37"/>
      <c r="P446" s="265">
        <v>44257</v>
      </c>
      <c r="Q446" s="278" t="s">
        <v>5979</v>
      </c>
      <c r="R446" s="37"/>
      <c r="S446" s="37"/>
      <c r="T446" s="37"/>
      <c r="U446" s="37"/>
      <c r="V446" s="37"/>
      <c r="W446" s="37"/>
      <c r="X446" s="37"/>
      <c r="Y446" s="37"/>
      <c r="Z446" s="506"/>
      <c r="AA446" s="37"/>
      <c r="AB446" s="37"/>
      <c r="AC446" s="37"/>
      <c r="AD446" s="37"/>
      <c r="AE446" s="37"/>
      <c r="AF446" s="37"/>
      <c r="AG446" s="37"/>
      <c r="AH446" s="37"/>
      <c r="AI446" s="37"/>
      <c r="AJ446" s="37"/>
      <c r="AK446" s="37"/>
      <c r="AL446" s="37"/>
      <c r="AM446" s="37"/>
      <c r="AN446" s="37"/>
      <c r="AO446" s="37"/>
      <c r="AP446" s="37"/>
      <c r="AQ446" s="37"/>
      <c r="AR446" s="37"/>
      <c r="AS446" s="37"/>
      <c r="AT446" s="37"/>
      <c r="AU446" s="37"/>
    </row>
    <row r="447" spans="1:47">
      <c r="A447" s="265">
        <v>44271</v>
      </c>
      <c r="B447" s="278" t="s">
        <v>146</v>
      </c>
      <c r="C447" s="37">
        <v>880059335</v>
      </c>
      <c r="D447" s="504" t="s">
        <v>4568</v>
      </c>
      <c r="E447" s="278" t="s">
        <v>139</v>
      </c>
      <c r="F447" s="278" t="s">
        <v>147</v>
      </c>
      <c r="G447" s="278" t="s">
        <v>147</v>
      </c>
      <c r="H447" s="278" t="s">
        <v>142</v>
      </c>
      <c r="I447" s="37"/>
      <c r="J447" s="265">
        <v>44271</v>
      </c>
      <c r="K447" s="37"/>
      <c r="L447" s="37"/>
      <c r="M447" s="278" t="s">
        <v>142</v>
      </c>
      <c r="N447" s="37">
        <v>3678.94</v>
      </c>
      <c r="O447" s="37"/>
      <c r="P447" s="505">
        <v>44271</v>
      </c>
      <c r="Q447" s="278" t="s">
        <v>64</v>
      </c>
      <c r="R447" s="37"/>
      <c r="S447" s="37"/>
      <c r="T447" s="37"/>
      <c r="U447" s="37"/>
      <c r="V447" s="37"/>
      <c r="W447" s="37"/>
      <c r="X447" s="37"/>
      <c r="Y447" s="37"/>
      <c r="Z447" s="506"/>
      <c r="AA447" s="37"/>
      <c r="AB447" s="37"/>
      <c r="AC447" s="37"/>
      <c r="AD447" s="37"/>
      <c r="AE447" s="37"/>
      <c r="AF447" s="37"/>
      <c r="AG447" s="37"/>
      <c r="AH447" s="37"/>
      <c r="AI447" s="37"/>
      <c r="AJ447" s="37"/>
      <c r="AK447" s="37"/>
      <c r="AL447" s="37"/>
      <c r="AM447" s="37"/>
      <c r="AN447" s="37"/>
      <c r="AO447" s="37"/>
      <c r="AP447" s="37"/>
      <c r="AQ447" s="37"/>
      <c r="AR447" s="37"/>
      <c r="AS447" s="37"/>
      <c r="AT447" s="37"/>
      <c r="AU447" s="37"/>
    </row>
    <row r="448" spans="1:47">
      <c r="A448" s="265">
        <v>44273</v>
      </c>
      <c r="B448" s="278" t="s">
        <v>194</v>
      </c>
      <c r="C448" s="37">
        <v>881009890</v>
      </c>
      <c r="D448" s="520" t="s">
        <v>5980</v>
      </c>
      <c r="E448" s="278" t="s">
        <v>139</v>
      </c>
      <c r="F448" s="278" t="s">
        <v>140</v>
      </c>
      <c r="G448" s="278" t="s">
        <v>147</v>
      </c>
      <c r="H448" s="278" t="s">
        <v>173</v>
      </c>
      <c r="I448" s="37"/>
      <c r="J448" s="265">
        <v>44273</v>
      </c>
      <c r="K448" s="37"/>
      <c r="L448" s="37"/>
      <c r="M448" s="278" t="s">
        <v>173</v>
      </c>
      <c r="N448" s="37">
        <v>999</v>
      </c>
      <c r="O448" s="37"/>
      <c r="P448" s="505">
        <v>44273</v>
      </c>
      <c r="Q448" s="37"/>
      <c r="R448" s="37"/>
      <c r="S448" s="37"/>
      <c r="T448" s="37"/>
      <c r="U448" s="37"/>
      <c r="V448" s="37"/>
      <c r="W448" s="37"/>
      <c r="X448" s="37"/>
      <c r="Y448" s="37"/>
      <c r="Z448" s="506"/>
      <c r="AA448" s="37"/>
      <c r="AB448" s="37"/>
      <c r="AC448" s="37"/>
      <c r="AD448" s="37"/>
      <c r="AE448" s="37"/>
      <c r="AF448" s="37"/>
      <c r="AG448" s="37"/>
      <c r="AH448" s="37"/>
      <c r="AI448" s="37"/>
      <c r="AJ448" s="37"/>
      <c r="AK448" s="37"/>
      <c r="AL448" s="37"/>
      <c r="AM448" s="37"/>
      <c r="AN448" s="37"/>
      <c r="AO448" s="37"/>
      <c r="AP448" s="37"/>
      <c r="AQ448" s="37"/>
      <c r="AR448" s="37"/>
      <c r="AS448" s="37"/>
      <c r="AT448" s="37"/>
      <c r="AU448" s="37"/>
    </row>
    <row r="449" spans="1:47">
      <c r="A449" s="265">
        <v>44263</v>
      </c>
      <c r="B449" s="278" t="s">
        <v>194</v>
      </c>
      <c r="C449" s="37">
        <v>881005629</v>
      </c>
      <c r="D449" s="504" t="s">
        <v>5209</v>
      </c>
      <c r="E449" s="278" t="s">
        <v>152</v>
      </c>
      <c r="F449" s="278" t="s">
        <v>140</v>
      </c>
      <c r="G449" s="278" t="s">
        <v>140</v>
      </c>
      <c r="H449" s="278" t="s">
        <v>200</v>
      </c>
      <c r="I449" s="37"/>
      <c r="J449" s="265">
        <v>44263</v>
      </c>
      <c r="K449" s="37"/>
      <c r="L449" s="37"/>
      <c r="M449" s="278" t="s">
        <v>200</v>
      </c>
      <c r="N449" s="37">
        <v>65227.68</v>
      </c>
      <c r="O449" s="37"/>
      <c r="P449" s="505">
        <v>44263</v>
      </c>
      <c r="Q449" s="37"/>
      <c r="R449" s="37"/>
      <c r="S449" s="37"/>
      <c r="T449" s="37"/>
      <c r="U449" s="37"/>
      <c r="V449" s="37"/>
      <c r="W449" s="37"/>
      <c r="X449" s="37"/>
      <c r="Y449" s="37"/>
      <c r="Z449" s="506"/>
      <c r="AA449" s="37"/>
      <c r="AB449" s="37"/>
      <c r="AC449" s="37"/>
      <c r="AD449" s="37"/>
      <c r="AE449" s="37"/>
      <c r="AF449" s="37"/>
      <c r="AG449" s="37"/>
      <c r="AH449" s="37"/>
      <c r="AI449" s="37"/>
      <c r="AJ449" s="37"/>
      <c r="AK449" s="37"/>
      <c r="AL449" s="37"/>
      <c r="AM449" s="37"/>
      <c r="AN449" s="37"/>
      <c r="AO449" s="37"/>
      <c r="AP449" s="37"/>
      <c r="AQ449" s="37"/>
      <c r="AR449" s="37"/>
      <c r="AS449" s="37"/>
      <c r="AT449" s="37"/>
      <c r="AU449" s="37"/>
    </row>
    <row r="450" spans="1:47">
      <c r="A450" s="265">
        <v>44272</v>
      </c>
      <c r="B450" s="278" t="s">
        <v>194</v>
      </c>
      <c r="C450" s="331">
        <v>881005629</v>
      </c>
      <c r="D450" s="523" t="s">
        <v>5209</v>
      </c>
      <c r="E450" s="278" t="s">
        <v>152</v>
      </c>
      <c r="F450" s="278" t="s">
        <v>140</v>
      </c>
      <c r="G450" s="278" t="s">
        <v>140</v>
      </c>
      <c r="H450" s="278" t="s">
        <v>200</v>
      </c>
      <c r="I450" s="37"/>
      <c r="J450" s="265">
        <v>44272</v>
      </c>
      <c r="K450" s="37"/>
      <c r="L450" s="37"/>
      <c r="M450" s="278" t="s">
        <v>200</v>
      </c>
      <c r="N450" s="37">
        <v>65227.68</v>
      </c>
      <c r="O450" s="37"/>
      <c r="P450" s="505">
        <v>44271</v>
      </c>
      <c r="Q450" s="37"/>
      <c r="R450" s="37"/>
      <c r="S450" s="37"/>
      <c r="T450" s="37"/>
      <c r="U450" s="37"/>
      <c r="V450" s="37"/>
      <c r="W450" s="37"/>
      <c r="X450" s="37"/>
      <c r="Y450" s="37"/>
      <c r="Z450" s="506"/>
      <c r="AA450" s="37"/>
      <c r="AB450" s="37"/>
      <c r="AC450" s="37"/>
      <c r="AD450" s="37"/>
      <c r="AE450" s="37"/>
      <c r="AF450" s="37"/>
      <c r="AG450" s="37"/>
      <c r="AH450" s="37"/>
      <c r="AI450" s="37"/>
      <c r="AJ450" s="37"/>
      <c r="AK450" s="37"/>
      <c r="AL450" s="37"/>
      <c r="AM450" s="37"/>
      <c r="AN450" s="37"/>
      <c r="AO450" s="37"/>
      <c r="AP450" s="37"/>
      <c r="AQ450" s="37"/>
      <c r="AR450" s="37"/>
      <c r="AS450" s="37"/>
      <c r="AT450" s="37"/>
      <c r="AU450" s="37"/>
    </row>
    <row r="451" spans="1:47">
      <c r="A451" s="265">
        <v>44284</v>
      </c>
      <c r="B451" s="278" t="s">
        <v>194</v>
      </c>
      <c r="C451" s="331">
        <v>881005629</v>
      </c>
      <c r="D451" s="523" t="s">
        <v>5209</v>
      </c>
      <c r="E451" s="278" t="s">
        <v>152</v>
      </c>
      <c r="F451" s="278" t="s">
        <v>140</v>
      </c>
      <c r="G451" s="278" t="s">
        <v>140</v>
      </c>
      <c r="H451" s="278" t="s">
        <v>200</v>
      </c>
      <c r="I451" s="37"/>
      <c r="J451" s="265">
        <v>44284</v>
      </c>
      <c r="K451" s="37"/>
      <c r="L451" s="37"/>
      <c r="M451" s="23"/>
      <c r="N451" s="278">
        <v>65227.68</v>
      </c>
      <c r="O451" s="37"/>
      <c r="P451" s="505">
        <v>44281</v>
      </c>
      <c r="Q451" s="37"/>
      <c r="R451" s="37"/>
      <c r="S451" s="37"/>
      <c r="T451" s="37"/>
      <c r="U451" s="37"/>
      <c r="V451" s="37"/>
      <c r="W451" s="37"/>
      <c r="X451" s="37"/>
      <c r="Y451" s="37"/>
      <c r="Z451" s="506"/>
      <c r="AA451" s="37"/>
      <c r="AB451" s="37"/>
      <c r="AC451" s="37"/>
      <c r="AD451" s="37"/>
      <c r="AE451" s="37"/>
      <c r="AF451" s="37"/>
      <c r="AG451" s="37"/>
      <c r="AH451" s="37"/>
      <c r="AI451" s="37"/>
      <c r="AJ451" s="37"/>
      <c r="AK451" s="37"/>
      <c r="AL451" s="37"/>
      <c r="AM451" s="37"/>
      <c r="AN451" s="37"/>
      <c r="AO451" s="37"/>
      <c r="AP451" s="37"/>
      <c r="AQ451" s="37"/>
      <c r="AR451" s="37"/>
      <c r="AS451" s="37"/>
      <c r="AT451" s="37"/>
      <c r="AU451" s="37"/>
    </row>
    <row r="452" spans="1:47">
      <c r="A452" s="265">
        <v>44258</v>
      </c>
      <c r="B452" s="278" t="s">
        <v>194</v>
      </c>
      <c r="C452" s="37">
        <v>881005629</v>
      </c>
      <c r="D452" s="529" t="s">
        <v>12341</v>
      </c>
      <c r="E452" s="278" t="s">
        <v>152</v>
      </c>
      <c r="F452" s="278" t="s">
        <v>140</v>
      </c>
      <c r="G452" s="278" t="s">
        <v>140</v>
      </c>
      <c r="H452" s="278"/>
      <c r="I452" s="265">
        <v>44258</v>
      </c>
      <c r="J452" s="265">
        <v>44258</v>
      </c>
      <c r="K452" s="37"/>
      <c r="L452" s="37"/>
      <c r="M452" s="278" t="s">
        <v>5981</v>
      </c>
      <c r="N452" s="37">
        <v>8400</v>
      </c>
      <c r="O452" s="37"/>
      <c r="P452" s="265"/>
      <c r="Q452" s="278"/>
      <c r="R452" s="37"/>
      <c r="S452" s="37"/>
      <c r="T452" s="37"/>
      <c r="U452" s="37"/>
      <c r="V452" s="37"/>
      <c r="W452" s="37"/>
      <c r="X452" s="37"/>
      <c r="Y452" s="37"/>
      <c r="Z452" s="506"/>
      <c r="AA452" s="37"/>
      <c r="AB452" s="37"/>
      <c r="AC452" s="37"/>
      <c r="AD452" s="37"/>
      <c r="AE452" s="37"/>
      <c r="AF452" s="37"/>
      <c r="AG452" s="37"/>
      <c r="AH452" s="37"/>
      <c r="AI452" s="37"/>
      <c r="AJ452" s="37"/>
      <c r="AK452" s="37"/>
      <c r="AL452" s="37"/>
      <c r="AM452" s="37"/>
      <c r="AN452" s="37"/>
      <c r="AO452" s="37"/>
      <c r="AP452" s="37"/>
      <c r="AQ452" s="37"/>
      <c r="AR452" s="37"/>
      <c r="AS452" s="37"/>
      <c r="AT452" s="37"/>
      <c r="AU452" s="37"/>
    </row>
    <row r="453" spans="1:47">
      <c r="A453" s="265">
        <v>44281</v>
      </c>
      <c r="B453" s="278" t="s">
        <v>281</v>
      </c>
      <c r="C453" s="37">
        <v>881014785</v>
      </c>
      <c r="D453" s="517" t="s">
        <v>5982</v>
      </c>
      <c r="E453" s="278" t="s">
        <v>139</v>
      </c>
      <c r="F453" s="278" t="s">
        <v>140</v>
      </c>
      <c r="G453" s="278" t="s">
        <v>140</v>
      </c>
      <c r="H453" s="278" t="s">
        <v>168</v>
      </c>
      <c r="I453" s="37"/>
      <c r="J453" s="265">
        <v>44284</v>
      </c>
      <c r="K453" s="37"/>
      <c r="L453" s="37"/>
      <c r="M453" s="278" t="s">
        <v>168</v>
      </c>
      <c r="N453" s="37">
        <v>470</v>
      </c>
      <c r="O453" s="37"/>
      <c r="P453" s="505">
        <v>44282</v>
      </c>
      <c r="Q453" s="37"/>
      <c r="R453" s="37"/>
      <c r="S453" s="37"/>
      <c r="T453" s="37"/>
      <c r="U453" s="37"/>
      <c r="V453" s="37"/>
      <c r="W453" s="37"/>
      <c r="X453" s="37"/>
      <c r="Y453" s="37"/>
      <c r="Z453" s="506"/>
      <c r="AA453" s="37"/>
      <c r="AB453" s="37"/>
      <c r="AC453" s="37"/>
      <c r="AD453" s="37"/>
      <c r="AE453" s="37"/>
      <c r="AF453" s="37"/>
      <c r="AG453" s="37"/>
      <c r="AH453" s="37"/>
      <c r="AI453" s="37"/>
      <c r="AJ453" s="37"/>
      <c r="AK453" s="37"/>
      <c r="AL453" s="37"/>
      <c r="AM453" s="37"/>
      <c r="AN453" s="37"/>
      <c r="AO453" s="37"/>
      <c r="AP453" s="37"/>
      <c r="AQ453" s="37"/>
      <c r="AR453" s="37"/>
      <c r="AS453" s="37"/>
      <c r="AT453" s="37"/>
      <c r="AU453" s="37"/>
    </row>
    <row r="454" spans="1:47">
      <c r="A454" s="265">
        <v>44270</v>
      </c>
      <c r="B454" s="278" t="s">
        <v>156</v>
      </c>
      <c r="C454" s="37">
        <v>881476410</v>
      </c>
      <c r="D454" s="517" t="s">
        <v>5983</v>
      </c>
      <c r="E454" s="278" t="s">
        <v>152</v>
      </c>
      <c r="F454" s="278" t="s">
        <v>140</v>
      </c>
      <c r="G454" s="278" t="s">
        <v>140</v>
      </c>
      <c r="H454" s="278"/>
      <c r="I454" s="37"/>
      <c r="J454" s="265">
        <v>44270</v>
      </c>
      <c r="K454" s="37"/>
      <c r="L454" s="37"/>
      <c r="M454" s="278" t="s">
        <v>142</v>
      </c>
      <c r="N454" s="37">
        <v>127</v>
      </c>
      <c r="O454" s="37"/>
      <c r="P454" s="505">
        <v>44269</v>
      </c>
      <c r="Q454" s="37"/>
      <c r="R454" s="37"/>
      <c r="S454" s="37"/>
      <c r="T454" s="37"/>
      <c r="U454" s="37"/>
      <c r="V454" s="37"/>
      <c r="W454" s="37"/>
      <c r="X454" s="37"/>
      <c r="Y454" s="37"/>
      <c r="Z454" s="506"/>
      <c r="AA454" s="37"/>
      <c r="AB454" s="37"/>
      <c r="AC454" s="37"/>
      <c r="AD454" s="37"/>
      <c r="AE454" s="37"/>
      <c r="AF454" s="37"/>
      <c r="AG454" s="37"/>
      <c r="AH454" s="37"/>
      <c r="AI454" s="37"/>
      <c r="AJ454" s="37"/>
      <c r="AK454" s="37"/>
      <c r="AL454" s="37"/>
      <c r="AM454" s="37"/>
      <c r="AN454" s="37"/>
      <c r="AO454" s="37"/>
      <c r="AP454" s="37"/>
      <c r="AQ454" s="37"/>
      <c r="AR454" s="37"/>
      <c r="AS454" s="37"/>
      <c r="AT454" s="37"/>
      <c r="AU454" s="37"/>
    </row>
    <row r="455" spans="1:47">
      <c r="A455" s="265">
        <v>44257</v>
      </c>
      <c r="B455" s="278" t="s">
        <v>156</v>
      </c>
      <c r="C455" s="37">
        <v>881476410</v>
      </c>
      <c r="D455" s="517" t="s">
        <v>5983</v>
      </c>
      <c r="E455" s="278" t="s">
        <v>152</v>
      </c>
      <c r="F455" s="278" t="s">
        <v>140</v>
      </c>
      <c r="G455" s="278" t="s">
        <v>140</v>
      </c>
      <c r="H455" s="278" t="s">
        <v>142</v>
      </c>
      <c r="I455" s="265">
        <v>44257</v>
      </c>
      <c r="J455" s="265">
        <v>44257</v>
      </c>
      <c r="K455" s="37"/>
      <c r="L455" s="37"/>
      <c r="M455" s="278" t="s">
        <v>142</v>
      </c>
      <c r="N455" s="37">
        <v>44.5</v>
      </c>
      <c r="O455" s="37"/>
      <c r="P455" s="265">
        <v>44256</v>
      </c>
      <c r="Q455" s="37"/>
      <c r="R455" s="37"/>
      <c r="S455" s="37"/>
      <c r="T455" s="37"/>
      <c r="U455" s="37"/>
      <c r="V455" s="37"/>
      <c r="W455" s="37"/>
      <c r="X455" s="37"/>
      <c r="Y455" s="37"/>
      <c r="Z455" s="506"/>
      <c r="AA455" s="37"/>
      <c r="AB455" s="37"/>
      <c r="AC455" s="37"/>
      <c r="AD455" s="37"/>
      <c r="AE455" s="37"/>
      <c r="AF455" s="37"/>
      <c r="AG455" s="37"/>
      <c r="AH455" s="37"/>
      <c r="AI455" s="37"/>
      <c r="AJ455" s="37"/>
      <c r="AK455" s="37"/>
      <c r="AL455" s="37"/>
      <c r="AM455" s="37"/>
      <c r="AN455" s="37"/>
      <c r="AO455" s="37"/>
      <c r="AP455" s="37"/>
      <c r="AQ455" s="37"/>
      <c r="AR455" s="37"/>
      <c r="AS455" s="37"/>
      <c r="AT455" s="37"/>
      <c r="AU455" s="37"/>
    </row>
    <row r="456" spans="1:47">
      <c r="A456" s="265">
        <v>44263</v>
      </c>
      <c r="B456" s="278" t="s">
        <v>156</v>
      </c>
      <c r="C456" s="521">
        <v>881476410</v>
      </c>
      <c r="D456" s="516" t="s">
        <v>5983</v>
      </c>
      <c r="E456" s="278" t="s">
        <v>152</v>
      </c>
      <c r="F456" s="278" t="s">
        <v>140</v>
      </c>
      <c r="G456" s="278" t="s">
        <v>140</v>
      </c>
      <c r="H456" s="278" t="s">
        <v>142</v>
      </c>
      <c r="I456" s="265">
        <v>44263</v>
      </c>
      <c r="J456" s="265">
        <v>44263</v>
      </c>
      <c r="K456" s="37"/>
      <c r="L456" s="37"/>
      <c r="M456" s="278" t="s">
        <v>142</v>
      </c>
      <c r="N456" s="37">
        <v>43.5</v>
      </c>
      <c r="O456" s="37"/>
      <c r="P456" s="265">
        <v>44262</v>
      </c>
      <c r="Q456" s="37"/>
      <c r="R456" s="37"/>
      <c r="S456" s="37"/>
      <c r="T456" s="37"/>
      <c r="U456" s="37"/>
      <c r="V456" s="37"/>
      <c r="W456" s="37"/>
      <c r="X456" s="37"/>
      <c r="Y456" s="37"/>
      <c r="Z456" s="506"/>
      <c r="AA456" s="37"/>
      <c r="AB456" s="37"/>
      <c r="AC456" s="37"/>
      <c r="AD456" s="37"/>
      <c r="AE456" s="37"/>
      <c r="AF456" s="37"/>
      <c r="AG456" s="37"/>
      <c r="AH456" s="37"/>
      <c r="AI456" s="37"/>
      <c r="AJ456" s="37"/>
      <c r="AK456" s="37"/>
      <c r="AL456" s="37"/>
      <c r="AM456" s="37"/>
      <c r="AN456" s="37"/>
      <c r="AO456" s="37"/>
      <c r="AP456" s="37"/>
      <c r="AQ456" s="37"/>
      <c r="AR456" s="37"/>
      <c r="AS456" s="37"/>
      <c r="AT456" s="37"/>
      <c r="AU456" s="37"/>
    </row>
    <row r="457" spans="1:47">
      <c r="A457" s="265">
        <v>44286</v>
      </c>
      <c r="B457" s="278" t="s">
        <v>154</v>
      </c>
      <c r="C457" s="76">
        <v>880949389</v>
      </c>
      <c r="D457" s="510" t="s">
        <v>5201</v>
      </c>
      <c r="E457" s="278" t="s">
        <v>139</v>
      </c>
      <c r="F457" s="278" t="s">
        <v>140</v>
      </c>
      <c r="G457" s="278" t="s">
        <v>140</v>
      </c>
      <c r="H457" s="278"/>
      <c r="I457" s="37"/>
      <c r="J457" s="265">
        <v>44286</v>
      </c>
      <c r="K457" s="37"/>
      <c r="L457" s="37"/>
      <c r="M457" s="278" t="s">
        <v>181</v>
      </c>
      <c r="N457" s="37">
        <v>90</v>
      </c>
      <c r="O457" s="37"/>
      <c r="P457" s="505">
        <v>44276</v>
      </c>
      <c r="Q457" s="37"/>
      <c r="R457" s="37"/>
      <c r="S457" s="37"/>
      <c r="T457" s="37"/>
      <c r="U457" s="37"/>
      <c r="V457" s="37"/>
      <c r="W457" s="37"/>
      <c r="X457" s="37"/>
      <c r="Y457" s="37"/>
      <c r="Z457" s="506"/>
      <c r="AA457" s="37"/>
      <c r="AB457" s="37"/>
      <c r="AC457" s="37"/>
      <c r="AD457" s="37"/>
      <c r="AE457" s="37"/>
      <c r="AF457" s="37"/>
      <c r="AG457" s="37"/>
      <c r="AH457" s="37"/>
      <c r="AI457" s="37"/>
      <c r="AJ457" s="37"/>
      <c r="AK457" s="37"/>
      <c r="AL457" s="37"/>
      <c r="AM457" s="37"/>
      <c r="AN457" s="37"/>
      <c r="AO457" s="37"/>
      <c r="AP457" s="37"/>
      <c r="AQ457" s="37"/>
      <c r="AR457" s="37"/>
      <c r="AS457" s="37"/>
      <c r="AT457" s="37"/>
      <c r="AU457" s="37"/>
    </row>
    <row r="458" spans="1:47">
      <c r="A458" s="265"/>
      <c r="B458" s="278" t="s">
        <v>156</v>
      </c>
      <c r="C458" s="76">
        <v>880949389</v>
      </c>
      <c r="D458" s="510" t="s">
        <v>5201</v>
      </c>
      <c r="E458" s="278" t="s">
        <v>139</v>
      </c>
      <c r="F458" s="278" t="s">
        <v>140</v>
      </c>
      <c r="G458" s="278" t="s">
        <v>140</v>
      </c>
      <c r="H458" s="278"/>
      <c r="I458" s="37"/>
      <c r="J458" s="265">
        <v>44258</v>
      </c>
      <c r="K458" s="37"/>
      <c r="L458" s="37"/>
      <c r="M458" s="278" t="s">
        <v>181</v>
      </c>
      <c r="N458" s="37">
        <v>75</v>
      </c>
      <c r="O458" s="37"/>
      <c r="P458" s="505">
        <v>44258</v>
      </c>
      <c r="Q458" s="37"/>
      <c r="R458" s="37"/>
      <c r="S458" s="37"/>
      <c r="T458" s="37"/>
      <c r="U458" s="37"/>
      <c r="V458" s="37"/>
      <c r="W458" s="37"/>
      <c r="X458" s="37"/>
      <c r="Y458" s="37"/>
      <c r="Z458" s="506"/>
      <c r="AA458" s="37"/>
      <c r="AB458" s="37"/>
      <c r="AC458" s="37"/>
      <c r="AD458" s="37"/>
      <c r="AE458" s="37"/>
      <c r="AF458" s="37"/>
      <c r="AG458" s="37"/>
      <c r="AH458" s="37"/>
      <c r="AI458" s="37"/>
      <c r="AJ458" s="37"/>
      <c r="AK458" s="37"/>
      <c r="AL458" s="37"/>
      <c r="AM458" s="37"/>
      <c r="AN458" s="37"/>
      <c r="AO458" s="37"/>
      <c r="AP458" s="37"/>
      <c r="AQ458" s="37"/>
      <c r="AR458" s="37"/>
      <c r="AS458" s="37"/>
      <c r="AT458" s="37"/>
      <c r="AU458" s="37"/>
    </row>
    <row r="459" spans="1:47">
      <c r="A459" s="265">
        <v>44280</v>
      </c>
      <c r="B459" s="278" t="s">
        <v>5491</v>
      </c>
      <c r="C459" s="76">
        <v>10210710</v>
      </c>
      <c r="D459" s="511" t="s">
        <v>5984</v>
      </c>
      <c r="E459" s="278" t="s">
        <v>152</v>
      </c>
      <c r="F459" s="278" t="s">
        <v>140</v>
      </c>
      <c r="G459" s="278" t="s">
        <v>140</v>
      </c>
      <c r="H459" s="278" t="s">
        <v>142</v>
      </c>
      <c r="I459" s="37"/>
      <c r="J459" s="265">
        <v>44280</v>
      </c>
      <c r="K459" s="37"/>
      <c r="L459" s="37"/>
      <c r="M459" s="278" t="s">
        <v>142</v>
      </c>
      <c r="N459" s="37">
        <v>528</v>
      </c>
      <c r="O459" s="37"/>
      <c r="P459" s="505">
        <v>44279</v>
      </c>
      <c r="Q459" s="37"/>
      <c r="R459" s="37"/>
      <c r="S459" s="37"/>
      <c r="T459" s="37"/>
      <c r="U459" s="37"/>
      <c r="V459" s="37"/>
      <c r="W459" s="37"/>
      <c r="X459" s="37"/>
      <c r="Y459" s="37"/>
      <c r="Z459" s="506"/>
      <c r="AA459" s="37"/>
      <c r="AB459" s="37"/>
      <c r="AC459" s="37"/>
      <c r="AD459" s="37"/>
      <c r="AE459" s="37"/>
      <c r="AF459" s="37"/>
      <c r="AG459" s="37"/>
      <c r="AH459" s="37"/>
      <c r="AI459" s="37"/>
      <c r="AJ459" s="37"/>
      <c r="AK459" s="37"/>
      <c r="AL459" s="37"/>
      <c r="AM459" s="37"/>
      <c r="AN459" s="37"/>
      <c r="AO459" s="37"/>
      <c r="AP459" s="37"/>
      <c r="AQ459" s="37"/>
      <c r="AR459" s="37"/>
      <c r="AS459" s="37"/>
      <c r="AT459" s="37"/>
      <c r="AU459" s="37"/>
    </row>
    <row r="460" spans="1:47">
      <c r="A460" s="265">
        <v>44266</v>
      </c>
      <c r="B460" s="278" t="s">
        <v>154</v>
      </c>
      <c r="C460" s="37">
        <v>881943059</v>
      </c>
      <c r="D460" s="504" t="s">
        <v>3196</v>
      </c>
      <c r="E460" s="278" t="s">
        <v>152</v>
      </c>
      <c r="F460" s="278" t="s">
        <v>140</v>
      </c>
      <c r="G460" s="278" t="s">
        <v>140</v>
      </c>
      <c r="H460" s="278" t="s">
        <v>3159</v>
      </c>
      <c r="I460" s="37"/>
      <c r="J460" s="265">
        <v>44266</v>
      </c>
      <c r="K460" s="37"/>
      <c r="L460" s="37"/>
      <c r="M460" s="278" t="s">
        <v>3159</v>
      </c>
      <c r="N460" s="37">
        <v>40</v>
      </c>
      <c r="O460" s="37"/>
      <c r="P460" s="505">
        <v>44265</v>
      </c>
      <c r="Q460" s="37"/>
      <c r="R460" s="37"/>
      <c r="S460" s="37"/>
      <c r="T460" s="37"/>
      <c r="U460" s="37"/>
      <c r="V460" s="37"/>
      <c r="W460" s="37"/>
      <c r="X460" s="37"/>
      <c r="Y460" s="37"/>
      <c r="Z460" s="506"/>
      <c r="AA460" s="37"/>
      <c r="AB460" s="37"/>
      <c r="AC460" s="37"/>
      <c r="AD460" s="37"/>
      <c r="AE460" s="37"/>
      <c r="AF460" s="37"/>
      <c r="AG460" s="37"/>
      <c r="AH460" s="37"/>
      <c r="AI460" s="37"/>
      <c r="AJ460" s="37"/>
      <c r="AK460" s="37"/>
      <c r="AL460" s="37"/>
      <c r="AM460" s="37"/>
      <c r="AN460" s="37"/>
      <c r="AO460" s="37"/>
      <c r="AP460" s="37"/>
      <c r="AQ460" s="37"/>
      <c r="AR460" s="37"/>
      <c r="AS460" s="37"/>
      <c r="AT460" s="37"/>
      <c r="AU460" s="37"/>
    </row>
    <row r="461" spans="1:47">
      <c r="A461" s="265">
        <v>44277</v>
      </c>
      <c r="B461" s="278" t="s">
        <v>281</v>
      </c>
      <c r="C461" s="37">
        <v>882824185</v>
      </c>
      <c r="D461" s="517" t="s">
        <v>5985</v>
      </c>
      <c r="E461" s="278" t="s">
        <v>139</v>
      </c>
      <c r="F461" s="278" t="s">
        <v>147</v>
      </c>
      <c r="G461" s="278" t="s">
        <v>147</v>
      </c>
      <c r="H461" s="278" t="s">
        <v>142</v>
      </c>
      <c r="I461" s="37"/>
      <c r="J461" s="265">
        <v>44278</v>
      </c>
      <c r="K461" s="37"/>
      <c r="L461" s="37"/>
      <c r="M461" s="278" t="s">
        <v>142</v>
      </c>
      <c r="N461" s="37">
        <v>2724</v>
      </c>
      <c r="O461" s="37"/>
      <c r="P461" s="505">
        <v>44274</v>
      </c>
      <c r="Q461" s="37"/>
      <c r="R461" s="37"/>
      <c r="S461" s="37"/>
      <c r="T461" s="37"/>
      <c r="U461" s="37"/>
      <c r="V461" s="37"/>
      <c r="W461" s="37"/>
      <c r="X461" s="37"/>
      <c r="Y461" s="37"/>
      <c r="Z461" s="506"/>
      <c r="AA461" s="37"/>
      <c r="AB461" s="37"/>
      <c r="AC461" s="37"/>
      <c r="AD461" s="37"/>
      <c r="AE461" s="37"/>
      <c r="AF461" s="37"/>
      <c r="AG461" s="37"/>
      <c r="AH461" s="37"/>
      <c r="AI461" s="37"/>
      <c r="AJ461" s="37"/>
      <c r="AK461" s="37"/>
      <c r="AL461" s="37"/>
      <c r="AM461" s="37"/>
      <c r="AN461" s="37"/>
      <c r="AO461" s="37"/>
      <c r="AP461" s="37"/>
      <c r="AQ461" s="37"/>
      <c r="AR461" s="37"/>
      <c r="AS461" s="37"/>
      <c r="AT461" s="37"/>
      <c r="AU461" s="37"/>
    </row>
    <row r="462" spans="1:47">
      <c r="A462" s="265">
        <v>44272</v>
      </c>
      <c r="B462" s="278" t="s">
        <v>157</v>
      </c>
      <c r="C462" s="37">
        <v>880922407</v>
      </c>
      <c r="D462" s="504" t="s">
        <v>5986</v>
      </c>
      <c r="E462" s="278" t="s">
        <v>139</v>
      </c>
      <c r="F462" s="278" t="s">
        <v>140</v>
      </c>
      <c r="G462" s="278" t="s">
        <v>140</v>
      </c>
      <c r="H462" s="278" t="s">
        <v>142</v>
      </c>
      <c r="I462" s="37"/>
      <c r="J462" s="265">
        <v>44272</v>
      </c>
      <c r="K462" s="37"/>
      <c r="L462" s="37"/>
      <c r="M462" s="278" t="s">
        <v>142</v>
      </c>
      <c r="N462" s="37">
        <f>0.53+10.59+21.17</f>
        <v>32.29</v>
      </c>
      <c r="O462" s="37"/>
      <c r="P462" s="505">
        <v>44266</v>
      </c>
      <c r="Q462" s="37"/>
      <c r="R462" s="37"/>
      <c r="S462" s="37"/>
      <c r="T462" s="37"/>
      <c r="U462" s="37"/>
      <c r="V462" s="37"/>
      <c r="W462" s="37"/>
      <c r="X462" s="37"/>
      <c r="Y462" s="37"/>
      <c r="Z462" s="506"/>
      <c r="AA462" s="37"/>
      <c r="AB462" s="37"/>
      <c r="AC462" s="37"/>
      <c r="AD462" s="37"/>
      <c r="AE462" s="37"/>
      <c r="AF462" s="37"/>
      <c r="AG462" s="37"/>
      <c r="AH462" s="37"/>
      <c r="AI462" s="37"/>
      <c r="AJ462" s="37"/>
      <c r="AK462" s="37"/>
      <c r="AL462" s="37"/>
      <c r="AM462" s="37"/>
      <c r="AN462" s="37"/>
      <c r="AO462" s="37"/>
      <c r="AP462" s="37"/>
      <c r="AQ462" s="37"/>
      <c r="AR462" s="37"/>
      <c r="AS462" s="37"/>
      <c r="AT462" s="37"/>
      <c r="AU462" s="37"/>
    </row>
    <row r="463" spans="1:47">
      <c r="A463" s="505">
        <v>44285</v>
      </c>
      <c r="B463" s="278" t="s">
        <v>154</v>
      </c>
      <c r="C463" s="76">
        <v>880907146</v>
      </c>
      <c r="D463" s="504" t="s">
        <v>5987</v>
      </c>
      <c r="E463" s="278" t="s">
        <v>139</v>
      </c>
      <c r="F463" s="278" t="s">
        <v>140</v>
      </c>
      <c r="G463" s="278" t="s">
        <v>140</v>
      </c>
      <c r="H463" s="278" t="s">
        <v>168</v>
      </c>
      <c r="I463" s="37"/>
      <c r="J463" s="505">
        <v>44285</v>
      </c>
      <c r="K463" s="37"/>
      <c r="L463" s="37"/>
      <c r="M463" s="278" t="s">
        <v>168</v>
      </c>
      <c r="N463" s="37">
        <v>37500</v>
      </c>
      <c r="O463" s="37"/>
      <c r="P463" s="505">
        <v>44285</v>
      </c>
      <c r="Q463" s="37"/>
      <c r="R463" s="37"/>
      <c r="S463" s="37"/>
      <c r="T463" s="37"/>
      <c r="U463" s="37"/>
      <c r="V463" s="37"/>
      <c r="W463" s="37"/>
      <c r="X463" s="37"/>
      <c r="Y463" s="37"/>
      <c r="Z463" s="506"/>
      <c r="AA463" s="37"/>
      <c r="AB463" s="37"/>
      <c r="AC463" s="37"/>
      <c r="AD463" s="37"/>
      <c r="AE463" s="37"/>
      <c r="AF463" s="37"/>
      <c r="AG463" s="37"/>
      <c r="AH463" s="37"/>
      <c r="AI463" s="37"/>
      <c r="AJ463" s="37"/>
      <c r="AK463" s="37"/>
      <c r="AL463" s="37"/>
      <c r="AM463" s="37"/>
      <c r="AN463" s="37"/>
      <c r="AO463" s="37"/>
      <c r="AP463" s="37"/>
      <c r="AQ463" s="37"/>
      <c r="AR463" s="37"/>
      <c r="AS463" s="37"/>
      <c r="AT463" s="37"/>
      <c r="AU463" s="37"/>
    </row>
    <row r="464" spans="1:47">
      <c r="A464" s="265">
        <v>44285</v>
      </c>
      <c r="B464" s="278" t="s">
        <v>154</v>
      </c>
      <c r="C464" s="76">
        <v>880907146</v>
      </c>
      <c r="D464" s="504" t="s">
        <v>5987</v>
      </c>
      <c r="E464" s="278" t="s">
        <v>139</v>
      </c>
      <c r="F464" s="278" t="s">
        <v>140</v>
      </c>
      <c r="G464" s="278" t="s">
        <v>140</v>
      </c>
      <c r="H464" s="278" t="s">
        <v>168</v>
      </c>
      <c r="I464" s="37"/>
      <c r="J464" s="265">
        <v>44285</v>
      </c>
      <c r="K464" s="37"/>
      <c r="L464" s="37"/>
      <c r="M464" s="278" t="s">
        <v>168</v>
      </c>
      <c r="N464" s="37">
        <v>8500</v>
      </c>
      <c r="O464" s="37"/>
      <c r="P464" s="505">
        <v>44284</v>
      </c>
      <c r="Q464" s="37"/>
      <c r="R464" s="37"/>
      <c r="S464" s="37"/>
      <c r="T464" s="37"/>
      <c r="U464" s="37"/>
      <c r="V464" s="37"/>
      <c r="W464" s="37"/>
      <c r="X464" s="37"/>
      <c r="Y464" s="37"/>
      <c r="Z464" s="506"/>
      <c r="AA464" s="37"/>
      <c r="AB464" s="37"/>
      <c r="AC464" s="37"/>
      <c r="AD464" s="37"/>
      <c r="AE464" s="37"/>
      <c r="AF464" s="37"/>
      <c r="AG464" s="37"/>
      <c r="AH464" s="37"/>
      <c r="AI464" s="37"/>
      <c r="AJ464" s="37"/>
      <c r="AK464" s="37"/>
      <c r="AL464" s="37"/>
      <c r="AM464" s="37"/>
      <c r="AN464" s="37"/>
      <c r="AO464" s="37"/>
      <c r="AP464" s="37"/>
      <c r="AQ464" s="37"/>
      <c r="AR464" s="37"/>
      <c r="AS464" s="37"/>
      <c r="AT464" s="37"/>
      <c r="AU464" s="37"/>
    </row>
    <row r="465" spans="1:47">
      <c r="A465" s="265">
        <v>44259</v>
      </c>
      <c r="B465" s="278" t="s">
        <v>154</v>
      </c>
      <c r="C465" s="37">
        <v>880906500</v>
      </c>
      <c r="D465" s="504" t="s">
        <v>5988</v>
      </c>
      <c r="E465" s="278" t="s">
        <v>139</v>
      </c>
      <c r="F465" s="278" t="s">
        <v>147</v>
      </c>
      <c r="G465" s="278" t="s">
        <v>147</v>
      </c>
      <c r="H465" s="278" t="s">
        <v>142</v>
      </c>
      <c r="I465" s="265">
        <v>44259</v>
      </c>
      <c r="J465" s="265">
        <v>44259</v>
      </c>
      <c r="K465" s="37"/>
      <c r="L465" s="37"/>
      <c r="M465" s="278" t="s">
        <v>142</v>
      </c>
      <c r="N465" s="37">
        <v>976.8</v>
      </c>
      <c r="O465" s="37"/>
      <c r="P465" s="265">
        <v>44259</v>
      </c>
      <c r="Q465" s="37"/>
      <c r="R465" s="37"/>
      <c r="S465" s="37"/>
      <c r="T465" s="37"/>
      <c r="U465" s="37"/>
      <c r="V465" s="37"/>
      <c r="W465" s="37"/>
      <c r="X465" s="37"/>
      <c r="Y465" s="37"/>
      <c r="Z465" s="506"/>
      <c r="AA465" s="37"/>
      <c r="AB465" s="37"/>
      <c r="AC465" s="37"/>
      <c r="AD465" s="37"/>
      <c r="AE465" s="37"/>
      <c r="AF465" s="37"/>
      <c r="AG465" s="37"/>
      <c r="AH465" s="37"/>
      <c r="AI465" s="37"/>
      <c r="AJ465" s="37"/>
      <c r="AK465" s="37"/>
      <c r="AL465" s="37"/>
      <c r="AM465" s="37"/>
      <c r="AN465" s="37"/>
      <c r="AO465" s="37"/>
      <c r="AP465" s="37"/>
      <c r="AQ465" s="37"/>
      <c r="AR465" s="37"/>
      <c r="AS465" s="37"/>
      <c r="AT465" s="37"/>
      <c r="AU465" s="37"/>
    </row>
    <row r="466" spans="1:47">
      <c r="A466" s="265">
        <v>44285</v>
      </c>
      <c r="B466" s="278" t="s">
        <v>154</v>
      </c>
      <c r="C466" s="76">
        <v>880945488</v>
      </c>
      <c r="D466" s="504" t="s">
        <v>5198</v>
      </c>
      <c r="E466" s="278" t="s">
        <v>139</v>
      </c>
      <c r="F466" s="278" t="s">
        <v>140</v>
      </c>
      <c r="G466" s="278" t="s">
        <v>140</v>
      </c>
      <c r="H466" s="278" t="s">
        <v>622</v>
      </c>
      <c r="I466" s="37"/>
      <c r="J466" s="265">
        <v>44285</v>
      </c>
      <c r="K466" s="37"/>
      <c r="L466" s="37"/>
      <c r="M466" s="278" t="s">
        <v>622</v>
      </c>
      <c r="N466" s="37">
        <v>1998</v>
      </c>
      <c r="O466" s="37"/>
      <c r="P466" s="505">
        <v>44284</v>
      </c>
      <c r="Q466" s="37"/>
      <c r="R466" s="37"/>
      <c r="S466" s="37"/>
      <c r="T466" s="37"/>
      <c r="U466" s="37"/>
      <c r="V466" s="37"/>
      <c r="W466" s="37"/>
      <c r="X466" s="37"/>
      <c r="Y466" s="37"/>
      <c r="Z466" s="506"/>
      <c r="AA466" s="37"/>
      <c r="AB466" s="37"/>
      <c r="AC466" s="37"/>
      <c r="AD466" s="37"/>
      <c r="AE466" s="37"/>
      <c r="AF466" s="37"/>
      <c r="AG466" s="37"/>
      <c r="AH466" s="37"/>
      <c r="AI466" s="37"/>
      <c r="AJ466" s="37"/>
      <c r="AK466" s="37"/>
      <c r="AL466" s="37"/>
      <c r="AM466" s="37"/>
      <c r="AN466" s="37"/>
      <c r="AO466" s="37"/>
      <c r="AP466" s="37"/>
      <c r="AQ466" s="37"/>
      <c r="AR466" s="37"/>
      <c r="AS466" s="37"/>
      <c r="AT466" s="37"/>
      <c r="AU466" s="37"/>
    </row>
    <row r="467" spans="1:47">
      <c r="A467" s="265">
        <v>44292</v>
      </c>
      <c r="B467" s="278" t="s">
        <v>5491</v>
      </c>
      <c r="C467" s="76">
        <v>880898756</v>
      </c>
      <c r="D467" s="510" t="s">
        <v>5989</v>
      </c>
      <c r="E467" s="278" t="s">
        <v>139</v>
      </c>
      <c r="F467" s="278" t="s">
        <v>140</v>
      </c>
      <c r="G467" s="278" t="s">
        <v>140</v>
      </c>
      <c r="H467" s="278" t="s">
        <v>168</v>
      </c>
      <c r="I467" s="37"/>
      <c r="J467" s="265">
        <v>44272</v>
      </c>
      <c r="K467" s="37"/>
      <c r="L467" s="37"/>
      <c r="M467" s="278" t="s">
        <v>168</v>
      </c>
      <c r="N467" s="37">
        <v>6800</v>
      </c>
      <c r="O467" s="37"/>
      <c r="P467" s="265">
        <v>44272</v>
      </c>
      <c r="Q467" s="37"/>
      <c r="R467" s="37"/>
      <c r="S467" s="37"/>
      <c r="T467" s="37"/>
      <c r="U467" s="37"/>
      <c r="V467" s="37"/>
      <c r="W467" s="37"/>
      <c r="X467" s="37"/>
      <c r="Y467" s="37"/>
      <c r="Z467" s="506"/>
      <c r="AA467" s="37"/>
      <c r="AB467" s="37"/>
      <c r="AC467" s="37"/>
      <c r="AD467" s="37"/>
      <c r="AE467" s="37"/>
      <c r="AF467" s="37"/>
      <c r="AG467" s="37"/>
      <c r="AH467" s="37"/>
      <c r="AI467" s="37"/>
      <c r="AJ467" s="37"/>
      <c r="AK467" s="37"/>
      <c r="AL467" s="37"/>
      <c r="AM467" s="37"/>
      <c r="AN467" s="37"/>
      <c r="AO467" s="37"/>
      <c r="AP467" s="37"/>
      <c r="AQ467" s="37"/>
      <c r="AR467" s="37"/>
      <c r="AS467" s="37"/>
      <c r="AT467" s="37"/>
      <c r="AU467" s="37"/>
    </row>
    <row r="468" spans="1:47">
      <c r="A468" s="265">
        <v>44272</v>
      </c>
      <c r="B468" s="278" t="s">
        <v>154</v>
      </c>
      <c r="C468" s="37">
        <v>880895856</v>
      </c>
      <c r="D468" s="504" t="s">
        <v>5990</v>
      </c>
      <c r="E468" s="278" t="s">
        <v>139</v>
      </c>
      <c r="F468" s="278" t="s">
        <v>140</v>
      </c>
      <c r="G468" s="278" t="s">
        <v>147</v>
      </c>
      <c r="H468" s="278" t="s">
        <v>622</v>
      </c>
      <c r="I468" s="37"/>
      <c r="J468" s="265">
        <v>44272</v>
      </c>
      <c r="K468" s="37"/>
      <c r="L468" s="37"/>
      <c r="M468" s="278" t="s">
        <v>5991</v>
      </c>
      <c r="N468" s="37">
        <v>13589</v>
      </c>
      <c r="O468" s="37"/>
      <c r="P468" s="265">
        <v>44272</v>
      </c>
      <c r="Q468" s="278" t="s">
        <v>5992</v>
      </c>
      <c r="R468" s="37"/>
      <c r="S468" s="37"/>
      <c r="T468" s="37"/>
      <c r="U468" s="37"/>
      <c r="V468" s="37"/>
      <c r="W468" s="37"/>
      <c r="X468" s="37"/>
      <c r="Y468" s="37"/>
      <c r="Z468" s="506"/>
      <c r="AA468" s="37"/>
      <c r="AB468" s="37"/>
      <c r="AC468" s="37"/>
      <c r="AD468" s="37"/>
      <c r="AE468" s="37"/>
      <c r="AF468" s="37"/>
      <c r="AG468" s="37"/>
      <c r="AH468" s="37"/>
      <c r="AI468" s="37"/>
      <c r="AJ468" s="37"/>
      <c r="AK468" s="37"/>
      <c r="AL468" s="37"/>
      <c r="AM468" s="37"/>
      <c r="AN468" s="37"/>
      <c r="AO468" s="37"/>
      <c r="AP468" s="37"/>
      <c r="AQ468" s="37"/>
      <c r="AR468" s="37"/>
      <c r="AS468" s="37"/>
      <c r="AT468" s="37"/>
      <c r="AU468" s="37"/>
    </row>
    <row r="469" spans="1:47">
      <c r="A469" s="265">
        <v>44273</v>
      </c>
      <c r="B469" s="278" t="s">
        <v>281</v>
      </c>
      <c r="C469" s="37">
        <v>881805424</v>
      </c>
      <c r="D469" s="517" t="s">
        <v>5993</v>
      </c>
      <c r="E469" s="278" t="s">
        <v>139</v>
      </c>
      <c r="F469" s="278" t="s">
        <v>140</v>
      </c>
      <c r="G469" s="278" t="s">
        <v>140</v>
      </c>
      <c r="H469" s="278" t="s">
        <v>142</v>
      </c>
      <c r="I469" s="37"/>
      <c r="J469" s="265">
        <v>44273</v>
      </c>
      <c r="K469" s="37"/>
      <c r="L469" s="37"/>
      <c r="M469" s="278" t="s">
        <v>142</v>
      </c>
      <c r="N469" s="37">
        <v>2103.7399999999998</v>
      </c>
      <c r="O469" s="37"/>
      <c r="P469" s="505">
        <v>44273</v>
      </c>
      <c r="Q469" s="37"/>
      <c r="R469" s="37"/>
      <c r="S469" s="37"/>
      <c r="T469" s="37"/>
      <c r="U469" s="37"/>
      <c r="V469" s="37"/>
      <c r="W469" s="37"/>
      <c r="X469" s="37"/>
      <c r="Y469" s="37"/>
      <c r="Z469" s="506"/>
      <c r="AA469" s="37"/>
      <c r="AB469" s="37"/>
      <c r="AC469" s="37"/>
      <c r="AD469" s="37"/>
      <c r="AE469" s="37"/>
      <c r="AF469" s="37"/>
      <c r="AG469" s="37"/>
      <c r="AH469" s="37"/>
      <c r="AI469" s="37"/>
      <c r="AJ469" s="37"/>
      <c r="AK469" s="37"/>
      <c r="AL469" s="37"/>
      <c r="AM469" s="37"/>
      <c r="AN469" s="37"/>
      <c r="AO469" s="37"/>
      <c r="AP469" s="37"/>
      <c r="AQ469" s="37"/>
      <c r="AR469" s="37"/>
      <c r="AS469" s="37"/>
      <c r="AT469" s="37"/>
      <c r="AU469" s="37"/>
    </row>
    <row r="470" spans="1:47">
      <c r="A470" s="265">
        <v>44260</v>
      </c>
      <c r="B470" s="278" t="s">
        <v>178</v>
      </c>
      <c r="C470" s="37">
        <v>883573272</v>
      </c>
      <c r="D470" s="504" t="s">
        <v>5994</v>
      </c>
      <c r="E470" s="278" t="s">
        <v>139</v>
      </c>
      <c r="F470" s="278" t="s">
        <v>140</v>
      </c>
      <c r="G470" s="278" t="s">
        <v>140</v>
      </c>
      <c r="H470" s="278" t="s">
        <v>148</v>
      </c>
      <c r="I470" s="265">
        <v>44260</v>
      </c>
      <c r="J470" s="265">
        <v>44260</v>
      </c>
      <c r="K470" s="37"/>
      <c r="L470" s="37"/>
      <c r="M470" s="278" t="s">
        <v>148</v>
      </c>
      <c r="N470" s="37">
        <v>32</v>
      </c>
      <c r="O470" s="37"/>
      <c r="P470" s="265">
        <v>44259</v>
      </c>
      <c r="Q470" s="37"/>
      <c r="R470" s="37"/>
      <c r="S470" s="37"/>
      <c r="T470" s="37"/>
      <c r="U470" s="37"/>
      <c r="V470" s="37"/>
      <c r="W470" s="37"/>
      <c r="X470" s="37"/>
      <c r="Y470" s="37"/>
      <c r="Z470" s="506"/>
      <c r="AA470" s="37"/>
      <c r="AB470" s="37"/>
      <c r="AC470" s="37"/>
      <c r="AD470" s="37"/>
      <c r="AE470" s="37"/>
      <c r="AF470" s="37"/>
      <c r="AG470" s="37"/>
      <c r="AH470" s="37"/>
      <c r="AI470" s="37"/>
      <c r="AJ470" s="37"/>
      <c r="AK470" s="37"/>
      <c r="AL470" s="37"/>
      <c r="AM470" s="37"/>
      <c r="AN470" s="37"/>
      <c r="AO470" s="37"/>
      <c r="AP470" s="37"/>
      <c r="AQ470" s="37"/>
      <c r="AR470" s="37"/>
      <c r="AS470" s="37"/>
      <c r="AT470" s="37"/>
      <c r="AU470" s="37"/>
    </row>
    <row r="471" spans="1:47">
      <c r="A471" s="265">
        <v>44258</v>
      </c>
      <c r="B471" s="278" t="s">
        <v>178</v>
      </c>
      <c r="C471" s="37">
        <v>883573272</v>
      </c>
      <c r="D471" s="504" t="s">
        <v>5994</v>
      </c>
      <c r="E471" s="278" t="s">
        <v>139</v>
      </c>
      <c r="F471" s="278" t="s">
        <v>140</v>
      </c>
      <c r="G471" s="278" t="s">
        <v>140</v>
      </c>
      <c r="H471" s="278" t="s">
        <v>148</v>
      </c>
      <c r="I471" s="265">
        <v>44258</v>
      </c>
      <c r="J471" s="265">
        <v>44258</v>
      </c>
      <c r="K471" s="37"/>
      <c r="L471" s="37"/>
      <c r="M471" s="278" t="s">
        <v>148</v>
      </c>
      <c r="N471" s="37">
        <v>28</v>
      </c>
      <c r="O471" s="37"/>
      <c r="P471" s="265">
        <v>44257</v>
      </c>
      <c r="Q471" s="37"/>
      <c r="R471" s="37"/>
      <c r="S471" s="37"/>
      <c r="T471" s="37"/>
      <c r="U471" s="37"/>
      <c r="V471" s="37"/>
      <c r="W471" s="37"/>
      <c r="X471" s="37"/>
      <c r="Y471" s="37"/>
      <c r="Z471" s="506"/>
      <c r="AA471" s="37"/>
      <c r="AB471" s="37"/>
      <c r="AC471" s="37"/>
      <c r="AD471" s="37"/>
      <c r="AE471" s="37"/>
      <c r="AF471" s="37"/>
      <c r="AG471" s="37"/>
      <c r="AH471" s="37"/>
      <c r="AI471" s="37"/>
      <c r="AJ471" s="37"/>
      <c r="AK471" s="37"/>
      <c r="AL471" s="37"/>
      <c r="AM471" s="37"/>
      <c r="AN471" s="37"/>
      <c r="AO471" s="37"/>
      <c r="AP471" s="37"/>
      <c r="AQ471" s="37"/>
      <c r="AR471" s="37"/>
      <c r="AS471" s="37"/>
      <c r="AT471" s="37"/>
      <c r="AU471" s="37"/>
    </row>
    <row r="472" spans="1:47">
      <c r="A472" s="265">
        <v>44257</v>
      </c>
      <c r="B472" s="278" t="s">
        <v>146</v>
      </c>
      <c r="C472" s="37">
        <v>881474901</v>
      </c>
      <c r="D472" s="504" t="s">
        <v>4727</v>
      </c>
      <c r="E472" s="278" t="s">
        <v>152</v>
      </c>
      <c r="F472" s="278" t="s">
        <v>147</v>
      </c>
      <c r="G472" s="278" t="s">
        <v>147</v>
      </c>
      <c r="H472" s="278" t="s">
        <v>142</v>
      </c>
      <c r="I472" s="265">
        <v>44257</v>
      </c>
      <c r="J472" s="265">
        <v>44257</v>
      </c>
      <c r="K472" s="37"/>
      <c r="L472" s="37"/>
      <c r="M472" s="278" t="s">
        <v>142</v>
      </c>
      <c r="N472" s="37">
        <v>439.8</v>
      </c>
      <c r="O472" s="37"/>
      <c r="P472" s="37"/>
      <c r="Q472" s="37"/>
      <c r="R472" s="37"/>
      <c r="S472" s="37"/>
      <c r="T472" s="37"/>
      <c r="U472" s="37"/>
      <c r="V472" s="37"/>
      <c r="W472" s="37"/>
      <c r="X472" s="37"/>
      <c r="Y472" s="37"/>
      <c r="Z472" s="506"/>
      <c r="AA472" s="37"/>
      <c r="AB472" s="37"/>
      <c r="AC472" s="37"/>
      <c r="AD472" s="37"/>
      <c r="AE472" s="37"/>
      <c r="AF472" s="37"/>
      <c r="AG472" s="37"/>
      <c r="AH472" s="37"/>
      <c r="AI472" s="37"/>
      <c r="AJ472" s="37"/>
      <c r="AK472" s="37"/>
      <c r="AL472" s="37"/>
      <c r="AM472" s="37"/>
      <c r="AN472" s="37"/>
      <c r="AO472" s="37"/>
      <c r="AP472" s="37"/>
      <c r="AQ472" s="37"/>
      <c r="AR472" s="37"/>
      <c r="AS472" s="37"/>
      <c r="AT472" s="37"/>
      <c r="AU472" s="37"/>
    </row>
    <row r="473" spans="1:47">
      <c r="A473" s="265">
        <v>44257</v>
      </c>
      <c r="B473" s="278" t="s">
        <v>146</v>
      </c>
      <c r="C473" s="37">
        <v>881474901</v>
      </c>
      <c r="D473" s="504" t="s">
        <v>4727</v>
      </c>
      <c r="E473" s="278" t="s">
        <v>152</v>
      </c>
      <c r="F473" s="278" t="s">
        <v>140</v>
      </c>
      <c r="G473" s="278" t="s">
        <v>140</v>
      </c>
      <c r="H473" s="278" t="s">
        <v>142</v>
      </c>
      <c r="I473" s="265">
        <v>44257</v>
      </c>
      <c r="J473" s="265">
        <v>44257</v>
      </c>
      <c r="K473" s="37"/>
      <c r="L473" s="37"/>
      <c r="M473" s="278" t="s">
        <v>142</v>
      </c>
      <c r="N473" s="37">
        <v>231.6</v>
      </c>
      <c r="O473" s="37"/>
      <c r="P473" s="265">
        <v>44257</v>
      </c>
      <c r="Q473" s="37"/>
      <c r="R473" s="37"/>
      <c r="S473" s="37"/>
      <c r="T473" s="37"/>
      <c r="U473" s="37"/>
      <c r="V473" s="37"/>
      <c r="W473" s="37"/>
      <c r="X473" s="37"/>
      <c r="Y473" s="37"/>
      <c r="Z473" s="506"/>
      <c r="AA473" s="37"/>
      <c r="AB473" s="37"/>
      <c r="AC473" s="37"/>
      <c r="AD473" s="37"/>
      <c r="AE473" s="37"/>
      <c r="AF473" s="37"/>
      <c r="AG473" s="37"/>
      <c r="AH473" s="37"/>
      <c r="AI473" s="37"/>
      <c r="AJ473" s="37"/>
      <c r="AK473" s="37"/>
      <c r="AL473" s="37"/>
      <c r="AM473" s="37"/>
      <c r="AN473" s="37"/>
      <c r="AO473" s="37"/>
      <c r="AP473" s="37"/>
      <c r="AQ473" s="37"/>
      <c r="AR473" s="37"/>
      <c r="AS473" s="37"/>
      <c r="AT473" s="37"/>
      <c r="AU473" s="37"/>
    </row>
    <row r="474" spans="1:47">
      <c r="A474" s="265">
        <v>44286</v>
      </c>
      <c r="B474" s="278" t="s">
        <v>154</v>
      </c>
      <c r="C474" s="76">
        <v>881630263</v>
      </c>
      <c r="D474" s="504" t="s">
        <v>3080</v>
      </c>
      <c r="E474" s="278" t="s">
        <v>139</v>
      </c>
      <c r="F474" s="278" t="s">
        <v>140</v>
      </c>
      <c r="G474" s="278" t="s">
        <v>140</v>
      </c>
      <c r="H474" s="278"/>
      <c r="I474" s="37"/>
      <c r="J474" s="265">
        <v>44286</v>
      </c>
      <c r="K474" s="37"/>
      <c r="L474" s="37"/>
      <c r="M474" s="278" t="s">
        <v>142</v>
      </c>
      <c r="N474" s="37">
        <v>141.5</v>
      </c>
      <c r="O474" s="37"/>
      <c r="P474" s="505" t="s">
        <v>5995</v>
      </c>
      <c r="Q474" s="37"/>
      <c r="R474" s="37"/>
      <c r="S474" s="37"/>
      <c r="T474" s="37"/>
      <c r="U474" s="37"/>
      <c r="V474" s="37"/>
      <c r="W474" s="37"/>
      <c r="X474" s="37"/>
      <c r="Y474" s="37"/>
      <c r="Z474" s="506"/>
      <c r="AA474" s="37"/>
      <c r="AB474" s="37"/>
      <c r="AC474" s="37"/>
      <c r="AD474" s="37"/>
      <c r="AE474" s="37"/>
      <c r="AF474" s="37"/>
      <c r="AG474" s="37"/>
      <c r="AH474" s="37"/>
      <c r="AI474" s="37"/>
      <c r="AJ474" s="37"/>
      <c r="AK474" s="37"/>
      <c r="AL474" s="37"/>
      <c r="AM474" s="37"/>
      <c r="AN474" s="37"/>
      <c r="AO474" s="37"/>
      <c r="AP474" s="37"/>
      <c r="AQ474" s="37"/>
      <c r="AR474" s="37"/>
      <c r="AS474" s="37"/>
      <c r="AT474" s="37"/>
      <c r="AU474" s="37"/>
    </row>
    <row r="475" spans="1:47">
      <c r="A475" s="505">
        <v>44277</v>
      </c>
      <c r="B475" s="278" t="s">
        <v>154</v>
      </c>
      <c r="C475" s="37">
        <v>881630263</v>
      </c>
      <c r="D475" s="504" t="s">
        <v>3080</v>
      </c>
      <c r="E475" s="278" t="s">
        <v>139</v>
      </c>
      <c r="F475" s="278" t="s">
        <v>147</v>
      </c>
      <c r="G475" s="278" t="s">
        <v>147</v>
      </c>
      <c r="H475" s="278"/>
      <c r="I475" s="37"/>
      <c r="J475" s="265">
        <v>44277</v>
      </c>
      <c r="K475" s="37"/>
      <c r="L475" s="37"/>
      <c r="M475" s="278" t="s">
        <v>142</v>
      </c>
      <c r="N475" s="37">
        <v>133.5</v>
      </c>
      <c r="O475" s="37"/>
      <c r="P475" s="505">
        <v>44277</v>
      </c>
      <c r="Q475" s="37"/>
      <c r="R475" s="37"/>
      <c r="S475" s="37"/>
      <c r="T475" s="37"/>
      <c r="U475" s="37"/>
      <c r="V475" s="37"/>
      <c r="W475" s="37"/>
      <c r="X475" s="37"/>
      <c r="Y475" s="37"/>
      <c r="Z475" s="506"/>
      <c r="AA475" s="37"/>
      <c r="AB475" s="37"/>
      <c r="AC475" s="37"/>
      <c r="AD475" s="37"/>
      <c r="AE475" s="37"/>
      <c r="AF475" s="37"/>
      <c r="AG475" s="37"/>
      <c r="AH475" s="37"/>
      <c r="AI475" s="37"/>
      <c r="AJ475" s="37"/>
      <c r="AK475" s="37"/>
      <c r="AL475" s="37"/>
      <c r="AM475" s="37"/>
      <c r="AN475" s="37"/>
      <c r="AO475" s="37"/>
      <c r="AP475" s="37"/>
      <c r="AQ475" s="37"/>
      <c r="AR475" s="37"/>
      <c r="AS475" s="37"/>
      <c r="AT475" s="37"/>
      <c r="AU475" s="37"/>
    </row>
    <row r="476" spans="1:47">
      <c r="A476" s="265">
        <v>44256</v>
      </c>
      <c r="B476" s="278" t="s">
        <v>154</v>
      </c>
      <c r="C476" s="37">
        <v>883244144</v>
      </c>
      <c r="D476" s="504" t="s">
        <v>5996</v>
      </c>
      <c r="E476" s="278" t="s">
        <v>139</v>
      </c>
      <c r="F476" s="278" t="s">
        <v>140</v>
      </c>
      <c r="G476" s="278" t="s">
        <v>140</v>
      </c>
      <c r="H476" s="278" t="s">
        <v>168</v>
      </c>
      <c r="I476" s="265">
        <v>44256</v>
      </c>
      <c r="J476" s="265">
        <v>44256</v>
      </c>
      <c r="K476" s="37"/>
      <c r="L476" s="37"/>
      <c r="M476" s="278" t="s">
        <v>168</v>
      </c>
      <c r="N476" s="37">
        <v>3800</v>
      </c>
      <c r="O476" s="37"/>
      <c r="P476" s="505">
        <v>44256</v>
      </c>
      <c r="Q476" s="37"/>
      <c r="R476" s="37"/>
      <c r="S476" s="37"/>
      <c r="T476" s="37"/>
      <c r="U476" s="37"/>
      <c r="V476" s="37"/>
      <c r="W476" s="37"/>
      <c r="X476" s="37"/>
      <c r="Y476" s="37"/>
      <c r="Z476" s="506"/>
      <c r="AA476" s="37"/>
      <c r="AB476" s="37"/>
      <c r="AC476" s="37"/>
      <c r="AD476" s="37"/>
      <c r="AE476" s="37"/>
      <c r="AF476" s="37"/>
      <c r="AG476" s="37"/>
      <c r="AH476" s="37"/>
      <c r="AI476" s="37"/>
      <c r="AJ476" s="37"/>
      <c r="AK476" s="37"/>
      <c r="AL476" s="37"/>
      <c r="AM476" s="37"/>
      <c r="AN476" s="37"/>
      <c r="AO476" s="37"/>
      <c r="AP476" s="37"/>
      <c r="AQ476" s="37"/>
      <c r="AR476" s="37"/>
      <c r="AS476" s="37"/>
      <c r="AT476" s="37"/>
      <c r="AU476" s="37"/>
    </row>
    <row r="477" spans="1:47">
      <c r="A477" s="505">
        <v>44278</v>
      </c>
      <c r="B477" s="278" t="s">
        <v>154</v>
      </c>
      <c r="C477" s="37">
        <v>880865824</v>
      </c>
      <c r="D477" s="504" t="s">
        <v>5997</v>
      </c>
      <c r="E477" s="278" t="s">
        <v>139</v>
      </c>
      <c r="F477" s="278" t="s">
        <v>147</v>
      </c>
      <c r="G477" s="278" t="s">
        <v>147</v>
      </c>
      <c r="H477" s="278"/>
      <c r="I477" s="37"/>
      <c r="J477" s="265">
        <v>44278</v>
      </c>
      <c r="K477" s="37"/>
      <c r="L477" s="37"/>
      <c r="M477" s="278" t="s">
        <v>142</v>
      </c>
      <c r="N477" s="37">
        <v>11468.9</v>
      </c>
      <c r="O477" s="37"/>
      <c r="P477" s="265">
        <v>44278</v>
      </c>
      <c r="Q477" s="37"/>
      <c r="R477" s="37"/>
      <c r="S477" s="37"/>
      <c r="T477" s="37"/>
      <c r="U477" s="37"/>
      <c r="V477" s="37"/>
      <c r="W477" s="37"/>
      <c r="X477" s="37"/>
      <c r="Y477" s="37"/>
      <c r="Z477" s="506"/>
      <c r="AA477" s="37"/>
      <c r="AB477" s="37"/>
      <c r="AC477" s="37"/>
      <c r="AD477" s="37"/>
      <c r="AE477" s="37"/>
      <c r="AF477" s="37"/>
      <c r="AG477" s="37"/>
      <c r="AH477" s="37"/>
      <c r="AI477" s="37"/>
      <c r="AJ477" s="37"/>
      <c r="AK477" s="37"/>
      <c r="AL477" s="37"/>
      <c r="AM477" s="37"/>
      <c r="AN477" s="37"/>
      <c r="AO477" s="37"/>
      <c r="AP477" s="37"/>
      <c r="AQ477" s="37"/>
      <c r="AR477" s="37"/>
      <c r="AS477" s="37"/>
      <c r="AT477" s="37"/>
      <c r="AU477" s="37"/>
    </row>
    <row r="478" spans="1:47">
      <c r="A478" s="265">
        <v>44258</v>
      </c>
      <c r="B478" s="278" t="s">
        <v>156</v>
      </c>
      <c r="C478" s="37">
        <v>880865715</v>
      </c>
      <c r="D478" s="517" t="s">
        <v>5998</v>
      </c>
      <c r="E478" s="278" t="s">
        <v>139</v>
      </c>
      <c r="F478" s="278" t="s">
        <v>140</v>
      </c>
      <c r="G478" s="278" t="s">
        <v>140</v>
      </c>
      <c r="H478" s="278" t="s">
        <v>168</v>
      </c>
      <c r="I478" s="265">
        <v>44258</v>
      </c>
      <c r="J478" s="265">
        <v>44258</v>
      </c>
      <c r="K478" s="37"/>
      <c r="L478" s="37"/>
      <c r="M478" s="278" t="s">
        <v>168</v>
      </c>
      <c r="N478" s="37">
        <v>3700</v>
      </c>
      <c r="O478" s="37"/>
      <c r="P478" s="265">
        <v>44258</v>
      </c>
      <c r="Q478" s="37"/>
      <c r="R478" s="37"/>
      <c r="S478" s="37"/>
      <c r="T478" s="37"/>
      <c r="U478" s="37"/>
      <c r="V478" s="37"/>
      <c r="W478" s="37"/>
      <c r="X478" s="37"/>
      <c r="Y478" s="37"/>
      <c r="Z478" s="506"/>
      <c r="AA478" s="37"/>
      <c r="AB478" s="37"/>
      <c r="AC478" s="37"/>
      <c r="AD478" s="37"/>
      <c r="AE478" s="37"/>
      <c r="AF478" s="37"/>
      <c r="AG478" s="37"/>
      <c r="AH478" s="37"/>
      <c r="AI478" s="37"/>
      <c r="AJ478" s="37"/>
      <c r="AK478" s="37"/>
      <c r="AL478" s="37"/>
      <c r="AM478" s="37"/>
      <c r="AN478" s="37"/>
      <c r="AO478" s="37"/>
      <c r="AP478" s="37"/>
      <c r="AQ478" s="37"/>
      <c r="AR478" s="37"/>
      <c r="AS478" s="37"/>
      <c r="AT478" s="37"/>
      <c r="AU478" s="37"/>
    </row>
    <row r="479" spans="1:47">
      <c r="A479" s="265">
        <v>44272</v>
      </c>
      <c r="B479" s="278" t="s">
        <v>156</v>
      </c>
      <c r="C479" s="37">
        <v>880709287</v>
      </c>
      <c r="D479" s="510" t="s">
        <v>5999</v>
      </c>
      <c r="E479" s="278" t="s">
        <v>139</v>
      </c>
      <c r="F479" s="278" t="s">
        <v>140</v>
      </c>
      <c r="G479" s="278" t="s">
        <v>147</v>
      </c>
      <c r="H479" s="278" t="s">
        <v>142</v>
      </c>
      <c r="I479" s="37"/>
      <c r="J479" s="265">
        <v>44272</v>
      </c>
      <c r="K479" s="37"/>
      <c r="L479" s="37"/>
      <c r="M479" s="278" t="s">
        <v>142</v>
      </c>
      <c r="N479" s="37">
        <v>1037.8</v>
      </c>
      <c r="O479" s="37"/>
      <c r="P479" s="505">
        <v>44271</v>
      </c>
      <c r="Q479" s="37"/>
      <c r="R479" s="37"/>
      <c r="S479" s="37"/>
      <c r="T479" s="37"/>
      <c r="U479" s="37"/>
      <c r="V479" s="37"/>
      <c r="W479" s="37"/>
      <c r="X479" s="37"/>
      <c r="Y479" s="37"/>
      <c r="Z479" s="506"/>
      <c r="AA479" s="37"/>
      <c r="AB479" s="37"/>
      <c r="AC479" s="37"/>
      <c r="AD479" s="37"/>
      <c r="AE479" s="37"/>
      <c r="AF479" s="37"/>
      <c r="AG479" s="37"/>
      <c r="AH479" s="37"/>
      <c r="AI479" s="37"/>
      <c r="AJ479" s="37"/>
      <c r="AK479" s="37"/>
      <c r="AL479" s="37"/>
      <c r="AM479" s="37"/>
      <c r="AN479" s="37"/>
      <c r="AO479" s="37"/>
      <c r="AP479" s="37"/>
      <c r="AQ479" s="37"/>
      <c r="AR479" s="37"/>
      <c r="AS479" s="37"/>
      <c r="AT479" s="37"/>
      <c r="AU479" s="37"/>
    </row>
    <row r="480" spans="1:47">
      <c r="A480" s="265">
        <v>44286</v>
      </c>
      <c r="B480" s="278" t="s">
        <v>154</v>
      </c>
      <c r="C480" s="76">
        <v>881730106</v>
      </c>
      <c r="D480" s="504" t="s">
        <v>2983</v>
      </c>
      <c r="E480" s="278" t="s">
        <v>152</v>
      </c>
      <c r="F480" s="278" t="s">
        <v>140</v>
      </c>
      <c r="G480" s="278" t="s">
        <v>140</v>
      </c>
      <c r="H480" s="278" t="s">
        <v>142</v>
      </c>
      <c r="I480" s="37"/>
      <c r="J480" s="265">
        <v>44286</v>
      </c>
      <c r="K480" s="37"/>
      <c r="L480" s="37"/>
      <c r="M480" s="278" t="s">
        <v>142</v>
      </c>
      <c r="N480" s="37">
        <v>1101.24</v>
      </c>
      <c r="O480" s="37"/>
      <c r="P480" s="505">
        <v>44285</v>
      </c>
      <c r="Q480" s="37"/>
      <c r="R480" s="37"/>
      <c r="S480" s="37"/>
      <c r="T480" s="37"/>
      <c r="U480" s="37"/>
      <c r="V480" s="37"/>
      <c r="W480" s="37"/>
      <c r="X480" s="37"/>
      <c r="Y480" s="37"/>
      <c r="Z480" s="506"/>
      <c r="AA480" s="37"/>
      <c r="AB480" s="37"/>
      <c r="AC480" s="37"/>
      <c r="AD480" s="37"/>
      <c r="AE480" s="37"/>
      <c r="AF480" s="37"/>
      <c r="AG480" s="37"/>
      <c r="AH480" s="37"/>
      <c r="AI480" s="37"/>
      <c r="AJ480" s="37"/>
      <c r="AK480" s="37"/>
      <c r="AL480" s="37"/>
      <c r="AM480" s="37"/>
      <c r="AN480" s="37"/>
      <c r="AO480" s="37"/>
      <c r="AP480" s="37"/>
      <c r="AQ480" s="37"/>
      <c r="AR480" s="37"/>
      <c r="AS480" s="37"/>
      <c r="AT480" s="37"/>
      <c r="AU480" s="37"/>
    </row>
    <row r="481" spans="1:47">
      <c r="A481" s="265">
        <v>44273</v>
      </c>
      <c r="B481" s="278" t="s">
        <v>281</v>
      </c>
      <c r="C481" s="525">
        <v>882032661</v>
      </c>
      <c r="D481" s="517" t="s">
        <v>4599</v>
      </c>
      <c r="E481" s="278" t="s">
        <v>139</v>
      </c>
      <c r="F481" s="278" t="s">
        <v>140</v>
      </c>
      <c r="G481" s="278" t="s">
        <v>140</v>
      </c>
      <c r="H481" s="278" t="s">
        <v>499</v>
      </c>
      <c r="I481" s="37"/>
      <c r="J481" s="505">
        <v>44273</v>
      </c>
      <c r="K481" s="37"/>
      <c r="L481" s="37"/>
      <c r="M481" s="278" t="s">
        <v>499</v>
      </c>
      <c r="N481" s="37">
        <v>52</v>
      </c>
      <c r="O481" s="37"/>
      <c r="P481" s="505">
        <v>44272</v>
      </c>
      <c r="Q481" s="37"/>
      <c r="R481" s="37"/>
      <c r="S481" s="37"/>
      <c r="T481" s="37"/>
      <c r="U481" s="37"/>
      <c r="V481" s="37"/>
      <c r="W481" s="37"/>
      <c r="X481" s="37"/>
      <c r="Y481" s="37"/>
      <c r="Z481" s="506"/>
      <c r="AA481" s="37"/>
      <c r="AB481" s="37"/>
      <c r="AC481" s="37"/>
      <c r="AD481" s="37"/>
      <c r="AE481" s="37"/>
      <c r="AF481" s="37"/>
      <c r="AG481" s="37"/>
      <c r="AH481" s="37"/>
      <c r="AI481" s="37"/>
      <c r="AJ481" s="37"/>
      <c r="AK481" s="37"/>
      <c r="AL481" s="37"/>
      <c r="AM481" s="37"/>
      <c r="AN481" s="37"/>
      <c r="AO481" s="37"/>
      <c r="AP481" s="37"/>
      <c r="AQ481" s="37"/>
      <c r="AR481" s="37"/>
      <c r="AS481" s="37"/>
      <c r="AT481" s="37"/>
      <c r="AU481" s="37"/>
    </row>
    <row r="482" spans="1:47">
      <c r="A482" s="505">
        <v>44278</v>
      </c>
      <c r="B482" s="278" t="s">
        <v>194</v>
      </c>
      <c r="C482" s="331">
        <v>881352797</v>
      </c>
      <c r="D482" s="523" t="s">
        <v>3034</v>
      </c>
      <c r="E482" s="278" t="s">
        <v>152</v>
      </c>
      <c r="F482" s="278" t="s">
        <v>140</v>
      </c>
      <c r="G482" s="278" t="s">
        <v>140</v>
      </c>
      <c r="H482" s="278" t="s">
        <v>142</v>
      </c>
      <c r="I482" s="37"/>
      <c r="J482" s="265">
        <v>44278</v>
      </c>
      <c r="K482" s="37"/>
      <c r="L482" s="37"/>
      <c r="M482" s="278" t="s">
        <v>142</v>
      </c>
      <c r="N482" s="37">
        <v>643</v>
      </c>
      <c r="O482" s="37"/>
      <c r="P482" s="505">
        <v>44277</v>
      </c>
      <c r="Q482" s="37"/>
      <c r="R482" s="37"/>
      <c r="S482" s="37"/>
      <c r="T482" s="37"/>
      <c r="U482" s="37"/>
      <c r="V482" s="37"/>
      <c r="W482" s="37"/>
      <c r="X482" s="37"/>
      <c r="Y482" s="37"/>
      <c r="Z482" s="506"/>
      <c r="AA482" s="37"/>
      <c r="AB482" s="37"/>
      <c r="AC482" s="37"/>
      <c r="AD482" s="37"/>
      <c r="AE482" s="37"/>
      <c r="AF482" s="37"/>
      <c r="AG482" s="37"/>
      <c r="AH482" s="37"/>
      <c r="AI482" s="37"/>
      <c r="AJ482" s="37"/>
      <c r="AK482" s="37"/>
      <c r="AL482" s="37"/>
      <c r="AM482" s="37"/>
      <c r="AN482" s="37"/>
      <c r="AO482" s="37"/>
      <c r="AP482" s="37"/>
      <c r="AQ482" s="37"/>
      <c r="AR482" s="37"/>
      <c r="AS482" s="37"/>
      <c r="AT482" s="37"/>
      <c r="AU482" s="37"/>
    </row>
    <row r="483" spans="1:47">
      <c r="A483" s="265">
        <v>44271</v>
      </c>
      <c r="B483" s="278" t="s">
        <v>194</v>
      </c>
      <c r="C483" s="521">
        <v>881352797</v>
      </c>
      <c r="D483" s="522" t="s">
        <v>3034</v>
      </c>
      <c r="E483" s="278" t="s">
        <v>152</v>
      </c>
      <c r="F483" s="278" t="s">
        <v>140</v>
      </c>
      <c r="G483" s="278" t="s">
        <v>140</v>
      </c>
      <c r="H483" s="278" t="s">
        <v>142</v>
      </c>
      <c r="I483" s="37"/>
      <c r="J483" s="265">
        <v>44271</v>
      </c>
      <c r="K483" s="37"/>
      <c r="L483" s="37"/>
      <c r="M483" s="278" t="s">
        <v>142</v>
      </c>
      <c r="N483" s="37">
        <v>497</v>
      </c>
      <c r="O483" s="37"/>
      <c r="P483" s="505">
        <v>44270</v>
      </c>
      <c r="Q483" s="37"/>
      <c r="R483" s="37"/>
      <c r="S483" s="37"/>
      <c r="T483" s="37"/>
      <c r="U483" s="37"/>
      <c r="V483" s="37"/>
      <c r="W483" s="37"/>
      <c r="X483" s="37"/>
      <c r="Y483" s="37"/>
      <c r="Z483" s="506"/>
      <c r="AA483" s="37"/>
      <c r="AB483" s="37"/>
      <c r="AC483" s="37"/>
      <c r="AD483" s="37"/>
      <c r="AE483" s="37"/>
      <c r="AF483" s="37"/>
      <c r="AG483" s="37"/>
      <c r="AH483" s="37"/>
      <c r="AI483" s="37"/>
      <c r="AJ483" s="37"/>
      <c r="AK483" s="37"/>
      <c r="AL483" s="37"/>
      <c r="AM483" s="37"/>
      <c r="AN483" s="37"/>
      <c r="AO483" s="37"/>
      <c r="AP483" s="37"/>
      <c r="AQ483" s="37"/>
      <c r="AR483" s="37"/>
      <c r="AS483" s="37"/>
      <c r="AT483" s="37"/>
      <c r="AU483" s="37"/>
    </row>
    <row r="484" spans="1:47">
      <c r="A484" s="265">
        <v>44265</v>
      </c>
      <c r="B484" s="278" t="s">
        <v>194</v>
      </c>
      <c r="C484" s="525">
        <v>880021697</v>
      </c>
      <c r="D484" s="504" t="s">
        <v>6000</v>
      </c>
      <c r="E484" s="278" t="s">
        <v>139</v>
      </c>
      <c r="F484" s="278" t="s">
        <v>140</v>
      </c>
      <c r="G484" s="278" t="s">
        <v>147</v>
      </c>
      <c r="H484" s="278" t="s">
        <v>142</v>
      </c>
      <c r="I484" s="37"/>
      <c r="J484" s="265">
        <v>44265</v>
      </c>
      <c r="K484" s="37"/>
      <c r="L484" s="37"/>
      <c r="M484" s="278" t="s">
        <v>142</v>
      </c>
      <c r="N484" s="37">
        <v>6080</v>
      </c>
      <c r="O484" s="37"/>
      <c r="P484" s="265">
        <v>44265</v>
      </c>
      <c r="Q484" s="37"/>
      <c r="R484" s="37"/>
      <c r="S484" s="37"/>
      <c r="T484" s="37"/>
      <c r="U484" s="37"/>
      <c r="V484" s="37"/>
      <c r="W484" s="37"/>
      <c r="X484" s="37"/>
      <c r="Y484" s="37"/>
      <c r="Z484" s="506"/>
      <c r="AA484" s="37"/>
      <c r="AB484" s="37"/>
      <c r="AC484" s="37"/>
      <c r="AD484" s="37"/>
      <c r="AE484" s="37"/>
      <c r="AF484" s="37"/>
      <c r="AG484" s="37"/>
      <c r="AH484" s="37"/>
      <c r="AI484" s="37"/>
      <c r="AJ484" s="37"/>
      <c r="AK484" s="37"/>
      <c r="AL484" s="37"/>
      <c r="AM484" s="37"/>
      <c r="AN484" s="37"/>
      <c r="AO484" s="37"/>
      <c r="AP484" s="37"/>
      <c r="AQ484" s="37"/>
      <c r="AR484" s="37"/>
      <c r="AS484" s="37"/>
      <c r="AT484" s="37"/>
      <c r="AU484" s="37"/>
    </row>
    <row r="485" spans="1:47">
      <c r="A485" s="265">
        <v>44260</v>
      </c>
      <c r="B485" s="278" t="s">
        <v>5487</v>
      </c>
      <c r="C485" s="37">
        <v>881557230</v>
      </c>
      <c r="D485" s="504" t="s">
        <v>6001</v>
      </c>
      <c r="E485" s="278" t="s">
        <v>139</v>
      </c>
      <c r="F485" s="278" t="s">
        <v>140</v>
      </c>
      <c r="G485" s="278" t="s">
        <v>140</v>
      </c>
      <c r="H485" s="278" t="s">
        <v>1787</v>
      </c>
      <c r="I485" s="265">
        <v>44260</v>
      </c>
      <c r="J485" s="37"/>
      <c r="K485" s="265">
        <v>44266</v>
      </c>
      <c r="L485" s="37"/>
      <c r="M485" s="37"/>
      <c r="N485" s="37"/>
      <c r="O485" s="37"/>
      <c r="P485" s="37"/>
      <c r="Q485" s="37"/>
      <c r="R485" s="37"/>
      <c r="S485" s="37"/>
      <c r="T485" s="37"/>
      <c r="U485" s="37"/>
      <c r="V485" s="37"/>
      <c r="W485" s="37"/>
      <c r="X485" s="37"/>
      <c r="Y485" s="37"/>
      <c r="Z485" s="506"/>
      <c r="AA485" s="37"/>
      <c r="AB485" s="37"/>
      <c r="AC485" s="37"/>
      <c r="AD485" s="37"/>
      <c r="AE485" s="37"/>
      <c r="AF485" s="37"/>
      <c r="AG485" s="37"/>
      <c r="AH485" s="37"/>
      <c r="AI485" s="37"/>
      <c r="AJ485" s="37"/>
      <c r="AK485" s="37"/>
      <c r="AL485" s="37"/>
      <c r="AM485" s="37"/>
      <c r="AN485" s="37"/>
      <c r="AO485" s="37"/>
      <c r="AP485" s="37"/>
      <c r="AQ485" s="37"/>
      <c r="AR485" s="37"/>
      <c r="AS485" s="37"/>
      <c r="AT485" s="37"/>
      <c r="AU485" s="37"/>
    </row>
    <row r="486" spans="1:47">
      <c r="A486" s="265">
        <v>44277</v>
      </c>
      <c r="B486" s="278" t="s">
        <v>156</v>
      </c>
      <c r="C486" s="37">
        <v>880906909</v>
      </c>
      <c r="D486" s="510" t="s">
        <v>4560</v>
      </c>
      <c r="E486" s="278" t="s">
        <v>152</v>
      </c>
      <c r="F486" s="278" t="s">
        <v>147</v>
      </c>
      <c r="G486" s="278" t="s">
        <v>147</v>
      </c>
      <c r="H486" s="278"/>
      <c r="I486" s="37"/>
      <c r="J486" s="265">
        <v>44277</v>
      </c>
      <c r="K486" s="37"/>
      <c r="L486" s="37"/>
      <c r="M486" s="278" t="s">
        <v>142</v>
      </c>
      <c r="N486" s="37">
        <v>3627.63</v>
      </c>
      <c r="O486" s="37"/>
      <c r="P486" s="505">
        <v>44275</v>
      </c>
      <c r="Q486" s="37"/>
      <c r="R486" s="37"/>
      <c r="S486" s="37"/>
      <c r="T486" s="37"/>
      <c r="U486" s="37"/>
      <c r="V486" s="37"/>
      <c r="W486" s="37"/>
      <c r="X486" s="37"/>
      <c r="Y486" s="37"/>
      <c r="Z486" s="506"/>
      <c r="AA486" s="37"/>
      <c r="AB486" s="37"/>
      <c r="AC486" s="37"/>
      <c r="AD486" s="37"/>
      <c r="AE486" s="37"/>
      <c r="AF486" s="37"/>
      <c r="AG486" s="37"/>
      <c r="AH486" s="37"/>
      <c r="AI486" s="37"/>
      <c r="AJ486" s="37"/>
      <c r="AK486" s="37"/>
      <c r="AL486" s="37"/>
      <c r="AM486" s="37"/>
      <c r="AN486" s="37"/>
      <c r="AO486" s="37"/>
      <c r="AP486" s="37"/>
      <c r="AQ486" s="37"/>
      <c r="AR486" s="37"/>
      <c r="AS486" s="37"/>
      <c r="AT486" s="37"/>
      <c r="AU486" s="37"/>
    </row>
    <row r="487" spans="1:47">
      <c r="A487" s="265">
        <v>44263</v>
      </c>
      <c r="B487" s="278" t="s">
        <v>156</v>
      </c>
      <c r="C487" s="37">
        <v>880906909</v>
      </c>
      <c r="D487" s="517" t="s">
        <v>4560</v>
      </c>
      <c r="E487" s="278" t="s">
        <v>152</v>
      </c>
      <c r="F487" s="278" t="s">
        <v>140</v>
      </c>
      <c r="G487" s="278" t="s">
        <v>140</v>
      </c>
      <c r="H487" s="278" t="s">
        <v>142</v>
      </c>
      <c r="I487" s="265">
        <v>44263</v>
      </c>
      <c r="J487" s="265">
        <v>44263</v>
      </c>
      <c r="K487" s="37"/>
      <c r="L487" s="37"/>
      <c r="M487" s="278" t="s">
        <v>142</v>
      </c>
      <c r="N487" s="37">
        <v>909</v>
      </c>
      <c r="O487" s="37"/>
      <c r="P487" s="265">
        <v>44261</v>
      </c>
      <c r="Q487" s="37"/>
      <c r="R487" s="37"/>
      <c r="S487" s="37"/>
      <c r="T487" s="37"/>
      <c r="U487" s="37"/>
      <c r="V487" s="37"/>
      <c r="W487" s="37"/>
      <c r="X487" s="37"/>
      <c r="Y487" s="37"/>
      <c r="Z487" s="506"/>
      <c r="AA487" s="37"/>
      <c r="AB487" s="37"/>
      <c r="AC487" s="37"/>
      <c r="AD487" s="37"/>
      <c r="AE487" s="37"/>
      <c r="AF487" s="37"/>
      <c r="AG487" s="37"/>
      <c r="AH487" s="37"/>
      <c r="AI487" s="37"/>
      <c r="AJ487" s="37"/>
      <c r="AK487" s="37"/>
      <c r="AL487" s="37"/>
      <c r="AM487" s="37"/>
      <c r="AN487" s="37"/>
      <c r="AO487" s="37"/>
      <c r="AP487" s="37"/>
      <c r="AQ487" s="37"/>
      <c r="AR487" s="37"/>
      <c r="AS487" s="37"/>
      <c r="AT487" s="37"/>
      <c r="AU487" s="37"/>
    </row>
    <row r="488" spans="1:47">
      <c r="A488" s="265">
        <v>44258</v>
      </c>
      <c r="B488" s="278" t="s">
        <v>156</v>
      </c>
      <c r="C488" s="37">
        <v>880906909</v>
      </c>
      <c r="D488" s="517" t="s">
        <v>4560</v>
      </c>
      <c r="E488" s="278" t="s">
        <v>152</v>
      </c>
      <c r="F488" s="278" t="s">
        <v>140</v>
      </c>
      <c r="G488" s="278" t="s">
        <v>140</v>
      </c>
      <c r="H488" s="278" t="s">
        <v>142</v>
      </c>
      <c r="I488" s="265">
        <v>44257</v>
      </c>
      <c r="J488" s="265">
        <v>44258</v>
      </c>
      <c r="K488" s="37"/>
      <c r="L488" s="37"/>
      <c r="M488" s="278" t="s">
        <v>181</v>
      </c>
      <c r="N488" s="37">
        <v>117.34</v>
      </c>
      <c r="O488" s="37"/>
      <c r="P488" s="265">
        <v>44257</v>
      </c>
      <c r="Q488" s="37"/>
      <c r="R488" s="37"/>
      <c r="S488" s="37"/>
      <c r="T488" s="37"/>
      <c r="U488" s="37"/>
      <c r="V488" s="37"/>
      <c r="W488" s="37"/>
      <c r="X488" s="37"/>
      <c r="Y488" s="37"/>
      <c r="Z488" s="506"/>
      <c r="AA488" s="37"/>
      <c r="AB488" s="37"/>
      <c r="AC488" s="37"/>
      <c r="AD488" s="37"/>
      <c r="AE488" s="37"/>
      <c r="AF488" s="37"/>
      <c r="AG488" s="37"/>
      <c r="AH488" s="37"/>
      <c r="AI488" s="37"/>
      <c r="AJ488" s="37"/>
      <c r="AK488" s="37"/>
      <c r="AL488" s="37"/>
      <c r="AM488" s="37"/>
      <c r="AN488" s="37"/>
      <c r="AO488" s="37"/>
      <c r="AP488" s="37"/>
      <c r="AQ488" s="37"/>
      <c r="AR488" s="37"/>
      <c r="AS488" s="37"/>
      <c r="AT488" s="37"/>
      <c r="AU488" s="37"/>
    </row>
    <row r="489" spans="1:47">
      <c r="A489" s="265">
        <v>44285</v>
      </c>
      <c r="B489" s="278" t="s">
        <v>154</v>
      </c>
      <c r="C489" s="76">
        <v>880760577</v>
      </c>
      <c r="D489" s="504" t="s">
        <v>6002</v>
      </c>
      <c r="E489" s="278" t="s">
        <v>139</v>
      </c>
      <c r="F489" s="278" t="s">
        <v>147</v>
      </c>
      <c r="G489" s="278" t="s">
        <v>147</v>
      </c>
      <c r="H489" s="278"/>
      <c r="I489" s="37"/>
      <c r="J489" s="265">
        <v>44285</v>
      </c>
      <c r="K489" s="37"/>
      <c r="L489" s="37"/>
      <c r="M489" s="278" t="s">
        <v>622</v>
      </c>
      <c r="N489" s="37">
        <v>15289</v>
      </c>
      <c r="O489" s="37"/>
      <c r="P489" s="265">
        <v>44285</v>
      </c>
      <c r="Q489" s="37"/>
      <c r="R489" s="37"/>
      <c r="S489" s="37"/>
      <c r="T489" s="37"/>
      <c r="U489" s="37"/>
      <c r="V489" s="37"/>
      <c r="W489" s="37"/>
      <c r="X489" s="37"/>
      <c r="Y489" s="37"/>
      <c r="Z489" s="506"/>
      <c r="AA489" s="37"/>
      <c r="AB489" s="37"/>
      <c r="AC489" s="37"/>
      <c r="AD489" s="37"/>
      <c r="AE489" s="37"/>
      <c r="AF489" s="37"/>
      <c r="AG489" s="37"/>
      <c r="AH489" s="37"/>
      <c r="AI489" s="37"/>
      <c r="AJ489" s="37"/>
      <c r="AK489" s="37"/>
      <c r="AL489" s="37"/>
      <c r="AM489" s="37"/>
      <c r="AN489" s="37"/>
      <c r="AO489" s="37"/>
      <c r="AP489" s="37"/>
      <c r="AQ489" s="37"/>
      <c r="AR489" s="37"/>
      <c r="AS489" s="37"/>
      <c r="AT489" s="37"/>
      <c r="AU489" s="37"/>
    </row>
    <row r="490" spans="1:47">
      <c r="A490" s="265">
        <v>44287</v>
      </c>
      <c r="B490" s="278" t="s">
        <v>178</v>
      </c>
      <c r="C490" s="76">
        <v>881439546</v>
      </c>
      <c r="D490" s="178" t="s">
        <v>6003</v>
      </c>
      <c r="E490" s="278" t="s">
        <v>139</v>
      </c>
      <c r="F490" s="278" t="s">
        <v>140</v>
      </c>
      <c r="G490" s="278" t="s">
        <v>140</v>
      </c>
      <c r="H490" s="278" t="s">
        <v>142</v>
      </c>
      <c r="I490" s="37"/>
      <c r="J490" s="265">
        <v>44286</v>
      </c>
      <c r="K490" s="37"/>
      <c r="L490" s="37"/>
      <c r="M490" s="278" t="s">
        <v>142</v>
      </c>
      <c r="N490" s="37">
        <v>65.5</v>
      </c>
      <c r="O490" s="37"/>
      <c r="P490" s="505">
        <v>44286</v>
      </c>
      <c r="Q490" s="37"/>
      <c r="R490" s="37"/>
      <c r="S490" s="37"/>
      <c r="T490" s="37"/>
      <c r="U490" s="37"/>
      <c r="V490" s="37"/>
      <c r="W490" s="37"/>
      <c r="X490" s="37"/>
      <c r="Y490" s="37"/>
      <c r="Z490" s="506"/>
      <c r="AA490" s="37"/>
      <c r="AB490" s="37"/>
      <c r="AC490" s="37"/>
      <c r="AD490" s="37"/>
      <c r="AE490" s="37"/>
      <c r="AF490" s="37"/>
      <c r="AG490" s="37"/>
      <c r="AH490" s="37"/>
      <c r="AI490" s="37"/>
      <c r="AJ490" s="37"/>
      <c r="AK490" s="37"/>
      <c r="AL490" s="37"/>
      <c r="AM490" s="37"/>
      <c r="AN490" s="37"/>
      <c r="AO490" s="37"/>
      <c r="AP490" s="37"/>
      <c r="AQ490" s="37"/>
      <c r="AR490" s="37"/>
      <c r="AS490" s="37"/>
      <c r="AT490" s="37"/>
      <c r="AU490" s="37"/>
    </row>
    <row r="491" spans="1:47">
      <c r="A491" s="505">
        <v>44278</v>
      </c>
      <c r="B491" s="278" t="s">
        <v>156</v>
      </c>
      <c r="C491" s="37">
        <v>880744732</v>
      </c>
      <c r="D491" s="510" t="s">
        <v>6004</v>
      </c>
      <c r="E491" s="278" t="s">
        <v>152</v>
      </c>
      <c r="F491" s="278" t="s">
        <v>140</v>
      </c>
      <c r="G491" s="278" t="s">
        <v>140</v>
      </c>
      <c r="H491" s="278" t="s">
        <v>142</v>
      </c>
      <c r="I491" s="37"/>
      <c r="J491" s="265">
        <v>44278</v>
      </c>
      <c r="K491" s="37"/>
      <c r="L491" s="37"/>
      <c r="M491" s="278" t="s">
        <v>142</v>
      </c>
      <c r="N491" s="37">
        <v>1270.5</v>
      </c>
      <c r="O491" s="37"/>
      <c r="P491" s="505">
        <v>44278</v>
      </c>
      <c r="Q491" s="37"/>
      <c r="R491" s="37"/>
      <c r="S491" s="37"/>
      <c r="T491" s="37"/>
      <c r="U491" s="37"/>
      <c r="V491" s="37"/>
      <c r="W491" s="37"/>
      <c r="X491" s="37"/>
      <c r="Y491" s="37"/>
      <c r="Z491" s="506"/>
      <c r="AA491" s="37"/>
      <c r="AB491" s="37"/>
      <c r="AC491" s="37"/>
      <c r="AD491" s="37"/>
      <c r="AE491" s="37"/>
      <c r="AF491" s="37"/>
      <c r="AG491" s="37"/>
      <c r="AH491" s="37"/>
      <c r="AI491" s="37"/>
      <c r="AJ491" s="37"/>
      <c r="AK491" s="37"/>
      <c r="AL491" s="37"/>
      <c r="AM491" s="37"/>
      <c r="AN491" s="37"/>
      <c r="AO491" s="37"/>
      <c r="AP491" s="37"/>
      <c r="AQ491" s="37"/>
      <c r="AR491" s="37"/>
      <c r="AS491" s="37"/>
      <c r="AT491" s="37"/>
      <c r="AU491" s="37"/>
    </row>
    <row r="492" spans="1:47">
      <c r="A492" s="505">
        <v>44278</v>
      </c>
      <c r="B492" s="278" t="s">
        <v>175</v>
      </c>
      <c r="C492" s="37">
        <v>881801899</v>
      </c>
      <c r="D492" s="504" t="s">
        <v>6005</v>
      </c>
      <c r="E492" s="278" t="s">
        <v>139</v>
      </c>
      <c r="F492" s="278" t="s">
        <v>140</v>
      </c>
      <c r="G492" s="278" t="s">
        <v>140</v>
      </c>
      <c r="H492" s="278" t="s">
        <v>6006</v>
      </c>
      <c r="I492" s="37"/>
      <c r="J492" s="265">
        <v>44278</v>
      </c>
      <c r="K492" s="37"/>
      <c r="L492" s="37"/>
      <c r="M492" s="278" t="s">
        <v>6007</v>
      </c>
      <c r="N492" s="37">
        <v>2002</v>
      </c>
      <c r="O492" s="37"/>
      <c r="P492" s="505">
        <v>44271</v>
      </c>
      <c r="Q492" s="37"/>
      <c r="R492" s="37"/>
      <c r="S492" s="37"/>
      <c r="T492" s="37"/>
      <c r="U492" s="37"/>
      <c r="V492" s="37"/>
      <c r="W492" s="37"/>
      <c r="X492" s="37"/>
      <c r="Y492" s="37"/>
      <c r="Z492" s="506"/>
      <c r="AA492" s="37"/>
      <c r="AB492" s="37"/>
      <c r="AC492" s="37"/>
      <c r="AD492" s="37"/>
      <c r="AE492" s="37"/>
      <c r="AF492" s="37"/>
      <c r="AG492" s="37"/>
      <c r="AH492" s="37"/>
      <c r="AI492" s="37"/>
      <c r="AJ492" s="37"/>
      <c r="AK492" s="37"/>
      <c r="AL492" s="37"/>
      <c r="AM492" s="37"/>
      <c r="AN492" s="37"/>
      <c r="AO492" s="37"/>
      <c r="AP492" s="37"/>
      <c r="AQ492" s="37"/>
      <c r="AR492" s="37"/>
      <c r="AS492" s="37"/>
      <c r="AT492" s="37"/>
      <c r="AU492" s="37"/>
    </row>
    <row r="493" spans="1:47">
      <c r="A493" s="505">
        <v>44280</v>
      </c>
      <c r="B493" s="278" t="s">
        <v>175</v>
      </c>
      <c r="C493" s="37">
        <v>881801899</v>
      </c>
      <c r="D493" s="504" t="s">
        <v>6005</v>
      </c>
      <c r="E493" s="278" t="s">
        <v>139</v>
      </c>
      <c r="F493" s="278" t="s">
        <v>140</v>
      </c>
      <c r="G493" s="278" t="s">
        <v>140</v>
      </c>
      <c r="H493" s="278" t="s">
        <v>142</v>
      </c>
      <c r="I493" s="37"/>
      <c r="J493" s="265">
        <v>44280</v>
      </c>
      <c r="K493" s="37"/>
      <c r="L493" s="37"/>
      <c r="M493" s="278" t="s">
        <v>142</v>
      </c>
      <c r="N493" s="37">
        <v>288</v>
      </c>
      <c r="O493" s="37"/>
      <c r="P493" s="505">
        <v>44279</v>
      </c>
      <c r="Q493" s="37"/>
      <c r="R493" s="37"/>
      <c r="S493" s="37"/>
      <c r="T493" s="37"/>
      <c r="U493" s="37"/>
      <c r="V493" s="37"/>
      <c r="W493" s="37"/>
      <c r="X493" s="37"/>
      <c r="Y493" s="37"/>
      <c r="Z493" s="506"/>
      <c r="AA493" s="37"/>
      <c r="AB493" s="37"/>
      <c r="AC493" s="37"/>
      <c r="AD493" s="37"/>
      <c r="AE493" s="37"/>
      <c r="AF493" s="37"/>
      <c r="AG493" s="37"/>
      <c r="AH493" s="37"/>
      <c r="AI493" s="37"/>
      <c r="AJ493" s="37"/>
      <c r="AK493" s="37"/>
      <c r="AL493" s="37"/>
      <c r="AM493" s="37"/>
      <c r="AN493" s="37"/>
      <c r="AO493" s="37"/>
      <c r="AP493" s="37"/>
      <c r="AQ493" s="37"/>
      <c r="AR493" s="37"/>
      <c r="AS493" s="37"/>
      <c r="AT493" s="37"/>
      <c r="AU493" s="37"/>
    </row>
    <row r="494" spans="1:47">
      <c r="A494" s="265">
        <v>44259</v>
      </c>
      <c r="B494" s="278" t="s">
        <v>5592</v>
      </c>
      <c r="C494" s="37">
        <v>880773052</v>
      </c>
      <c r="D494" s="527" t="s">
        <v>6008</v>
      </c>
      <c r="E494" s="278" t="s">
        <v>139</v>
      </c>
      <c r="F494" s="278" t="s">
        <v>140</v>
      </c>
      <c r="G494" s="278" t="s">
        <v>140</v>
      </c>
      <c r="H494" s="278" t="s">
        <v>148</v>
      </c>
      <c r="I494" s="265">
        <v>44259</v>
      </c>
      <c r="J494" s="265">
        <v>44259</v>
      </c>
      <c r="K494" s="37"/>
      <c r="L494" s="37"/>
      <c r="M494" s="278" t="s">
        <v>148</v>
      </c>
      <c r="N494" s="37">
        <v>165</v>
      </c>
      <c r="O494" s="37"/>
      <c r="P494" s="265">
        <v>44258</v>
      </c>
      <c r="Q494" s="37"/>
      <c r="R494" s="37"/>
      <c r="S494" s="37"/>
      <c r="T494" s="37"/>
      <c r="U494" s="37"/>
      <c r="V494" s="37"/>
      <c r="W494" s="37"/>
      <c r="X494" s="37"/>
      <c r="Y494" s="37"/>
      <c r="Z494" s="506"/>
      <c r="AA494" s="37"/>
      <c r="AB494" s="37"/>
      <c r="AC494" s="37"/>
      <c r="AD494" s="37"/>
      <c r="AE494" s="37"/>
      <c r="AF494" s="37"/>
      <c r="AG494" s="37"/>
      <c r="AH494" s="37"/>
      <c r="AI494" s="37"/>
      <c r="AJ494" s="37"/>
      <c r="AK494" s="37"/>
      <c r="AL494" s="37"/>
      <c r="AM494" s="37"/>
      <c r="AN494" s="37"/>
      <c r="AO494" s="37"/>
      <c r="AP494" s="37"/>
      <c r="AQ494" s="37"/>
      <c r="AR494" s="37"/>
      <c r="AS494" s="37"/>
      <c r="AT494" s="37"/>
      <c r="AU494" s="37"/>
    </row>
    <row r="495" spans="1:47">
      <c r="A495" s="265">
        <v>44263</v>
      </c>
      <c r="B495" s="278" t="s">
        <v>154</v>
      </c>
      <c r="C495" s="37">
        <v>881747781</v>
      </c>
      <c r="D495" s="504" t="s">
        <v>2292</v>
      </c>
      <c r="E495" s="278" t="s">
        <v>139</v>
      </c>
      <c r="F495" s="278" t="s">
        <v>140</v>
      </c>
      <c r="G495" s="278" t="s">
        <v>140</v>
      </c>
      <c r="H495" s="278" t="s">
        <v>163</v>
      </c>
      <c r="I495" s="265">
        <v>44263</v>
      </c>
      <c r="J495" s="265">
        <v>44263</v>
      </c>
      <c r="K495" s="37"/>
      <c r="L495" s="37"/>
      <c r="M495" s="278" t="s">
        <v>163</v>
      </c>
      <c r="N495" s="37">
        <v>1370.48</v>
      </c>
      <c r="O495" s="37"/>
      <c r="P495" s="265">
        <v>44260</v>
      </c>
      <c r="Q495" s="37"/>
      <c r="R495" s="37"/>
      <c r="S495" s="37"/>
      <c r="T495" s="37"/>
      <c r="U495" s="37"/>
      <c r="V495" s="37"/>
      <c r="W495" s="37"/>
      <c r="X495" s="37"/>
      <c r="Y495" s="37"/>
      <c r="Z495" s="506"/>
      <c r="AA495" s="37"/>
      <c r="AB495" s="37"/>
      <c r="AC495" s="37"/>
      <c r="AD495" s="37"/>
      <c r="AE495" s="37"/>
      <c r="AF495" s="37"/>
      <c r="AG495" s="37"/>
      <c r="AH495" s="37"/>
      <c r="AI495" s="37"/>
      <c r="AJ495" s="37"/>
      <c r="AK495" s="37"/>
      <c r="AL495" s="37"/>
      <c r="AM495" s="37"/>
      <c r="AN495" s="37"/>
      <c r="AO495" s="37"/>
      <c r="AP495" s="37"/>
      <c r="AQ495" s="37"/>
      <c r="AR495" s="37"/>
      <c r="AS495" s="37"/>
      <c r="AT495" s="37"/>
      <c r="AU495" s="37"/>
    </row>
    <row r="496" spans="1:47">
      <c r="A496" s="265">
        <v>44257</v>
      </c>
      <c r="B496" s="278" t="s">
        <v>154</v>
      </c>
      <c r="C496" s="37">
        <v>881747781</v>
      </c>
      <c r="D496" s="504" t="s">
        <v>2292</v>
      </c>
      <c r="E496" s="278" t="s">
        <v>139</v>
      </c>
      <c r="F496" s="278" t="s">
        <v>140</v>
      </c>
      <c r="G496" s="278" t="s">
        <v>140</v>
      </c>
      <c r="H496" s="278" t="s">
        <v>163</v>
      </c>
      <c r="I496" s="265">
        <v>44257</v>
      </c>
      <c r="J496" s="265">
        <v>44257</v>
      </c>
      <c r="K496" s="37"/>
      <c r="L496" s="37"/>
      <c r="M496" s="278" t="s">
        <v>163</v>
      </c>
      <c r="N496" s="37">
        <v>840.05</v>
      </c>
      <c r="O496" s="37"/>
      <c r="P496" s="265">
        <v>44256</v>
      </c>
      <c r="Q496" s="37"/>
      <c r="R496" s="37"/>
      <c r="S496" s="37"/>
      <c r="T496" s="37"/>
      <c r="U496" s="37"/>
      <c r="V496" s="37"/>
      <c r="W496" s="37"/>
      <c r="X496" s="37"/>
      <c r="Y496" s="37"/>
      <c r="Z496" s="506"/>
      <c r="AA496" s="37"/>
      <c r="AB496" s="37"/>
      <c r="AC496" s="37"/>
      <c r="AD496" s="37"/>
      <c r="AE496" s="37"/>
      <c r="AF496" s="37"/>
      <c r="AG496" s="37"/>
      <c r="AH496" s="37"/>
      <c r="AI496" s="37"/>
      <c r="AJ496" s="37"/>
      <c r="AK496" s="37"/>
      <c r="AL496" s="37"/>
      <c r="AM496" s="37"/>
      <c r="AN496" s="37"/>
      <c r="AO496" s="37"/>
      <c r="AP496" s="37"/>
      <c r="AQ496" s="37"/>
      <c r="AR496" s="37"/>
      <c r="AS496" s="37"/>
      <c r="AT496" s="37"/>
      <c r="AU496" s="37"/>
    </row>
    <row r="497" spans="1:47">
      <c r="A497" s="265">
        <v>44264</v>
      </c>
      <c r="B497" s="278" t="s">
        <v>154</v>
      </c>
      <c r="C497" s="37">
        <v>881747781</v>
      </c>
      <c r="D497" s="504" t="s">
        <v>2292</v>
      </c>
      <c r="E497" s="278" t="s">
        <v>139</v>
      </c>
      <c r="F497" s="278" t="s">
        <v>140</v>
      </c>
      <c r="G497" s="278" t="s">
        <v>140</v>
      </c>
      <c r="H497" s="278" t="s">
        <v>225</v>
      </c>
      <c r="I497" s="265"/>
      <c r="J497" s="265">
        <v>44264</v>
      </c>
      <c r="K497" s="37"/>
      <c r="L497" s="37"/>
      <c r="M497" s="278" t="s">
        <v>225</v>
      </c>
      <c r="N497" s="37">
        <v>322.5</v>
      </c>
      <c r="O497" s="37"/>
      <c r="P497" s="265">
        <v>44263</v>
      </c>
      <c r="Q497" s="37"/>
      <c r="R497" s="37"/>
      <c r="S497" s="37"/>
      <c r="T497" s="37"/>
      <c r="U497" s="37"/>
      <c r="V497" s="37"/>
      <c r="W497" s="37"/>
      <c r="X497" s="37"/>
      <c r="Y497" s="37"/>
      <c r="Z497" s="506"/>
      <c r="AA497" s="37"/>
      <c r="AB497" s="37"/>
      <c r="AC497" s="37"/>
      <c r="AD497" s="37"/>
      <c r="AE497" s="37"/>
      <c r="AF497" s="37"/>
      <c r="AG497" s="37"/>
      <c r="AH497" s="37"/>
      <c r="AI497" s="37"/>
      <c r="AJ497" s="37"/>
      <c r="AK497" s="37"/>
      <c r="AL497" s="37"/>
      <c r="AM497" s="37"/>
      <c r="AN497" s="37"/>
      <c r="AO497" s="37"/>
      <c r="AP497" s="37"/>
      <c r="AQ497" s="37"/>
      <c r="AR497" s="37"/>
      <c r="AS497" s="37"/>
      <c r="AT497" s="37"/>
      <c r="AU497" s="37"/>
    </row>
    <row r="498" spans="1:47">
      <c r="A498" s="265">
        <v>44271</v>
      </c>
      <c r="B498" s="278" t="s">
        <v>154</v>
      </c>
      <c r="C498" s="37">
        <v>881747781</v>
      </c>
      <c r="D498" s="504" t="s">
        <v>2292</v>
      </c>
      <c r="E498" s="278" t="s">
        <v>139</v>
      </c>
      <c r="F498" s="278" t="s">
        <v>140</v>
      </c>
      <c r="G498" s="278" t="s">
        <v>140</v>
      </c>
      <c r="H498" s="278" t="s">
        <v>225</v>
      </c>
      <c r="I498" s="265"/>
      <c r="J498" s="265">
        <v>44271</v>
      </c>
      <c r="K498" s="37"/>
      <c r="L498" s="37"/>
      <c r="M498" s="278" t="s">
        <v>225</v>
      </c>
      <c r="N498" s="37">
        <v>34.5</v>
      </c>
      <c r="O498" s="37"/>
      <c r="P498" s="265">
        <v>44271</v>
      </c>
      <c r="Q498" s="37"/>
      <c r="R498" s="37"/>
      <c r="S498" s="37"/>
      <c r="T498" s="37"/>
      <c r="U498" s="37"/>
      <c r="V498" s="37"/>
      <c r="W498" s="37"/>
      <c r="X498" s="37"/>
      <c r="Y498" s="37"/>
      <c r="Z498" s="506"/>
      <c r="AA498" s="37"/>
      <c r="AB498" s="37"/>
      <c r="AC498" s="37"/>
      <c r="AD498" s="37"/>
      <c r="AE498" s="37"/>
      <c r="AF498" s="37"/>
      <c r="AG498" s="37"/>
      <c r="AH498" s="37"/>
      <c r="AI498" s="37"/>
      <c r="AJ498" s="37"/>
      <c r="AK498" s="37"/>
      <c r="AL498" s="37"/>
      <c r="AM498" s="37"/>
      <c r="AN498" s="37"/>
      <c r="AO498" s="37"/>
      <c r="AP498" s="37"/>
      <c r="AQ498" s="37"/>
      <c r="AR498" s="37"/>
      <c r="AS498" s="37"/>
      <c r="AT498" s="37"/>
      <c r="AU498" s="37"/>
    </row>
    <row r="499" spans="1:47">
      <c r="A499" s="265">
        <v>44285</v>
      </c>
      <c r="B499" s="278" t="s">
        <v>154</v>
      </c>
      <c r="C499" s="37">
        <v>881747781</v>
      </c>
      <c r="D499" s="504" t="s">
        <v>2292</v>
      </c>
      <c r="E499" s="278" t="s">
        <v>139</v>
      </c>
      <c r="F499" s="278" t="s">
        <v>140</v>
      </c>
      <c r="G499" s="278" t="s">
        <v>140</v>
      </c>
      <c r="H499" s="278" t="s">
        <v>225</v>
      </c>
      <c r="I499" s="265"/>
      <c r="J499" s="265">
        <v>44285</v>
      </c>
      <c r="K499" s="37"/>
      <c r="L499" s="37"/>
      <c r="M499" s="278" t="s">
        <v>225</v>
      </c>
      <c r="N499" s="37">
        <v>34.5</v>
      </c>
      <c r="O499" s="37"/>
      <c r="P499" s="265">
        <v>44281</v>
      </c>
      <c r="Q499" s="37"/>
      <c r="R499" s="37"/>
      <c r="S499" s="37"/>
      <c r="T499" s="37"/>
      <c r="U499" s="37"/>
      <c r="V499" s="37"/>
      <c r="W499" s="37"/>
      <c r="X499" s="37"/>
      <c r="Y499" s="37"/>
      <c r="Z499" s="506"/>
      <c r="AA499" s="37"/>
      <c r="AB499" s="37"/>
      <c r="AC499" s="37"/>
      <c r="AD499" s="37"/>
      <c r="AE499" s="37"/>
      <c r="AF499" s="37"/>
      <c r="AG499" s="37"/>
      <c r="AH499" s="37"/>
      <c r="AI499" s="37"/>
      <c r="AJ499" s="37"/>
      <c r="AK499" s="37"/>
      <c r="AL499" s="37"/>
      <c r="AM499" s="37"/>
      <c r="AN499" s="37"/>
      <c r="AO499" s="37"/>
      <c r="AP499" s="37"/>
      <c r="AQ499" s="37"/>
      <c r="AR499" s="37"/>
      <c r="AS499" s="37"/>
      <c r="AT499" s="37"/>
      <c r="AU499" s="37"/>
    </row>
    <row r="500" spans="1:47">
      <c r="A500" s="265">
        <v>44284</v>
      </c>
      <c r="B500" s="278" t="s">
        <v>5487</v>
      </c>
      <c r="C500" s="37">
        <v>880302277</v>
      </c>
      <c r="D500" s="504" t="s">
        <v>6009</v>
      </c>
      <c r="E500" s="278" t="s">
        <v>139</v>
      </c>
      <c r="F500" s="278" t="s">
        <v>140</v>
      </c>
      <c r="G500" s="278" t="s">
        <v>140</v>
      </c>
      <c r="H500" s="278" t="s">
        <v>200</v>
      </c>
      <c r="I500" s="37"/>
      <c r="J500" s="265">
        <v>44284</v>
      </c>
      <c r="K500" s="37"/>
      <c r="L500" s="37"/>
      <c r="M500" s="278" t="s">
        <v>200</v>
      </c>
      <c r="N500" s="37">
        <v>100</v>
      </c>
      <c r="O500" s="37"/>
      <c r="P500" s="505">
        <v>44281</v>
      </c>
      <c r="Q500" s="37"/>
      <c r="R500" s="37"/>
      <c r="S500" s="37"/>
      <c r="T500" s="37"/>
      <c r="U500" s="37"/>
      <c r="V500" s="37"/>
      <c r="W500" s="37"/>
      <c r="X500" s="37"/>
      <c r="Y500" s="37"/>
      <c r="Z500" s="506"/>
      <c r="AA500" s="37"/>
      <c r="AB500" s="37"/>
      <c r="AC500" s="37"/>
      <c r="AD500" s="37"/>
      <c r="AE500" s="37"/>
      <c r="AF500" s="37"/>
      <c r="AG500" s="37"/>
      <c r="AH500" s="37"/>
      <c r="AI500" s="37"/>
      <c r="AJ500" s="37"/>
      <c r="AK500" s="37"/>
      <c r="AL500" s="37"/>
      <c r="AM500" s="37"/>
      <c r="AN500" s="37"/>
      <c r="AO500" s="37"/>
      <c r="AP500" s="37"/>
      <c r="AQ500" s="37"/>
      <c r="AR500" s="37"/>
      <c r="AS500" s="37"/>
      <c r="AT500" s="37"/>
      <c r="AU500" s="37"/>
    </row>
    <row r="501" spans="1:47">
      <c r="A501" s="265">
        <v>44281</v>
      </c>
      <c r="B501" s="278" t="s">
        <v>281</v>
      </c>
      <c r="C501" s="37">
        <v>880171950</v>
      </c>
      <c r="D501" s="517" t="s">
        <v>2819</v>
      </c>
      <c r="E501" s="278" t="s">
        <v>139</v>
      </c>
      <c r="F501" s="278" t="s">
        <v>140</v>
      </c>
      <c r="G501" s="278" t="s">
        <v>140</v>
      </c>
      <c r="H501" s="278" t="s">
        <v>3058</v>
      </c>
      <c r="I501" s="37"/>
      <c r="J501" s="265">
        <v>44281</v>
      </c>
      <c r="K501" s="37"/>
      <c r="L501" s="37"/>
      <c r="M501" s="278" t="s">
        <v>3058</v>
      </c>
      <c r="N501" s="37">
        <v>2170</v>
      </c>
      <c r="O501" s="37"/>
      <c r="P501" s="505">
        <v>44280</v>
      </c>
      <c r="Q501" s="37"/>
      <c r="R501" s="37"/>
      <c r="S501" s="37"/>
      <c r="T501" s="37"/>
      <c r="U501" s="37"/>
      <c r="V501" s="37"/>
      <c r="W501" s="37"/>
      <c r="X501" s="37"/>
      <c r="Y501" s="37"/>
      <c r="Z501" s="506"/>
      <c r="AA501" s="37"/>
      <c r="AB501" s="37"/>
      <c r="AC501" s="37"/>
      <c r="AD501" s="37"/>
      <c r="AE501" s="37"/>
      <c r="AF501" s="37"/>
      <c r="AG501" s="37"/>
      <c r="AH501" s="37"/>
      <c r="AI501" s="37"/>
      <c r="AJ501" s="37"/>
      <c r="AK501" s="37"/>
      <c r="AL501" s="37"/>
      <c r="AM501" s="37"/>
      <c r="AN501" s="37"/>
      <c r="AO501" s="37"/>
      <c r="AP501" s="37"/>
      <c r="AQ501" s="37"/>
      <c r="AR501" s="37"/>
      <c r="AS501" s="37"/>
      <c r="AT501" s="37"/>
      <c r="AU501" s="37"/>
    </row>
    <row r="502" spans="1:47">
      <c r="A502" s="265">
        <v>44264</v>
      </c>
      <c r="B502" s="278" t="s">
        <v>156</v>
      </c>
      <c r="C502" s="37">
        <v>882037583</v>
      </c>
      <c r="D502" s="517" t="s">
        <v>6010</v>
      </c>
      <c r="E502" s="278" t="s">
        <v>139</v>
      </c>
      <c r="F502" s="278" t="s">
        <v>140</v>
      </c>
      <c r="G502" s="278" t="s">
        <v>140</v>
      </c>
      <c r="H502" s="278" t="s">
        <v>176</v>
      </c>
      <c r="I502" s="37"/>
      <c r="J502" s="265">
        <v>44264</v>
      </c>
      <c r="K502" s="37"/>
      <c r="L502" s="37"/>
      <c r="M502" s="278" t="s">
        <v>176</v>
      </c>
      <c r="N502" s="37">
        <v>695</v>
      </c>
      <c r="O502" s="37"/>
      <c r="P502" s="265">
        <v>44263</v>
      </c>
      <c r="Q502" s="37"/>
      <c r="R502" s="37"/>
      <c r="S502" s="37"/>
      <c r="T502" s="37"/>
      <c r="U502" s="37"/>
      <c r="V502" s="37"/>
      <c r="W502" s="37"/>
      <c r="X502" s="37"/>
      <c r="Y502" s="37"/>
      <c r="Z502" s="506"/>
      <c r="AA502" s="37"/>
      <c r="AB502" s="37"/>
      <c r="AC502" s="37"/>
      <c r="AD502" s="37"/>
      <c r="AE502" s="37"/>
      <c r="AF502" s="37"/>
      <c r="AG502" s="37"/>
      <c r="AH502" s="37"/>
      <c r="AI502" s="37"/>
      <c r="AJ502" s="37"/>
      <c r="AK502" s="37"/>
      <c r="AL502" s="37"/>
      <c r="AM502" s="37"/>
      <c r="AN502" s="37"/>
      <c r="AO502" s="37"/>
      <c r="AP502" s="37"/>
      <c r="AQ502" s="37"/>
      <c r="AR502" s="37"/>
      <c r="AS502" s="37"/>
      <c r="AT502" s="37"/>
      <c r="AU502" s="37"/>
    </row>
    <row r="503" spans="1:47">
      <c r="A503" s="505">
        <v>44279</v>
      </c>
      <c r="B503" s="278" t="s">
        <v>154</v>
      </c>
      <c r="C503" s="37">
        <v>881056009</v>
      </c>
      <c r="D503" s="504" t="s">
        <v>6011</v>
      </c>
      <c r="E503" s="278" t="s">
        <v>152</v>
      </c>
      <c r="F503" s="278" t="s">
        <v>147</v>
      </c>
      <c r="G503" s="278" t="s">
        <v>147</v>
      </c>
      <c r="H503" s="278" t="s">
        <v>142</v>
      </c>
      <c r="I503" s="37"/>
      <c r="J503" s="265">
        <v>44279</v>
      </c>
      <c r="K503" s="37"/>
      <c r="L503" s="37"/>
      <c r="M503" s="278" t="s">
        <v>142</v>
      </c>
      <c r="N503" s="37">
        <v>261</v>
      </c>
      <c r="O503" s="37"/>
      <c r="P503" s="505">
        <v>44274</v>
      </c>
      <c r="Q503" s="37"/>
      <c r="R503" s="37"/>
      <c r="S503" s="37"/>
      <c r="T503" s="37"/>
      <c r="U503" s="37"/>
      <c r="V503" s="37"/>
      <c r="W503" s="37"/>
      <c r="X503" s="37"/>
      <c r="Y503" s="37"/>
      <c r="Z503" s="506"/>
      <c r="AA503" s="37"/>
      <c r="AB503" s="37"/>
      <c r="AC503" s="37"/>
      <c r="AD503" s="37"/>
      <c r="AE503" s="37"/>
      <c r="AF503" s="37"/>
      <c r="AG503" s="37"/>
      <c r="AH503" s="37"/>
      <c r="AI503" s="37"/>
      <c r="AJ503" s="37"/>
      <c r="AK503" s="37"/>
      <c r="AL503" s="37"/>
      <c r="AM503" s="37"/>
      <c r="AN503" s="37"/>
      <c r="AO503" s="37"/>
      <c r="AP503" s="37"/>
      <c r="AQ503" s="37"/>
      <c r="AR503" s="37"/>
      <c r="AS503" s="37"/>
      <c r="AT503" s="37"/>
      <c r="AU503" s="37"/>
    </row>
    <row r="504" spans="1:47">
      <c r="A504" s="265">
        <v>44278</v>
      </c>
      <c r="B504" s="278" t="s">
        <v>154</v>
      </c>
      <c r="C504" s="37">
        <v>881715112</v>
      </c>
      <c r="D504" s="504" t="s">
        <v>6012</v>
      </c>
      <c r="E504" s="278" t="s">
        <v>139</v>
      </c>
      <c r="F504" s="278"/>
      <c r="G504" s="278" t="s">
        <v>147</v>
      </c>
      <c r="H504" s="278"/>
      <c r="I504" s="37"/>
      <c r="J504" s="265">
        <v>44278</v>
      </c>
      <c r="K504" s="37"/>
      <c r="L504" s="37"/>
      <c r="M504" s="278" t="s">
        <v>148</v>
      </c>
      <c r="N504" s="37">
        <v>65</v>
      </c>
      <c r="O504" s="37"/>
      <c r="P504" s="265">
        <v>44278</v>
      </c>
      <c r="Q504" s="37"/>
      <c r="R504" s="37"/>
      <c r="S504" s="37"/>
      <c r="T504" s="37"/>
      <c r="U504" s="37"/>
      <c r="V504" s="37"/>
      <c r="W504" s="37"/>
      <c r="X504" s="37"/>
      <c r="Y504" s="37"/>
      <c r="Z504" s="506"/>
      <c r="AA504" s="37"/>
      <c r="AB504" s="37"/>
      <c r="AC504" s="37"/>
      <c r="AD504" s="37"/>
      <c r="AE504" s="37"/>
      <c r="AF504" s="37"/>
      <c r="AG504" s="37"/>
      <c r="AH504" s="37"/>
      <c r="AI504" s="37"/>
      <c r="AJ504" s="37"/>
      <c r="AK504" s="37"/>
      <c r="AL504" s="37"/>
      <c r="AM504" s="37"/>
      <c r="AN504" s="37"/>
      <c r="AO504" s="37"/>
      <c r="AP504" s="37"/>
      <c r="AQ504" s="37"/>
      <c r="AR504" s="37"/>
      <c r="AS504" s="37"/>
      <c r="AT504" s="37"/>
      <c r="AU504" s="37"/>
    </row>
    <row r="505" spans="1:47">
      <c r="A505" s="265">
        <v>44271</v>
      </c>
      <c r="B505" s="278" t="s">
        <v>146</v>
      </c>
      <c r="C505" s="37">
        <v>10175314</v>
      </c>
      <c r="D505" s="504" t="s">
        <v>6013</v>
      </c>
      <c r="E505" s="278" t="s">
        <v>152</v>
      </c>
      <c r="F505" s="278" t="s">
        <v>140</v>
      </c>
      <c r="G505" s="278" t="s">
        <v>140</v>
      </c>
      <c r="H505" s="278"/>
      <c r="I505" s="37"/>
      <c r="J505" s="265">
        <v>44271</v>
      </c>
      <c r="K505" s="37"/>
      <c r="L505" s="37"/>
      <c r="M505" s="278" t="s">
        <v>148</v>
      </c>
      <c r="N505" s="37">
        <v>8</v>
      </c>
      <c r="O505" s="37"/>
      <c r="P505" s="505">
        <v>44270</v>
      </c>
      <c r="Q505" s="37"/>
      <c r="R505" s="37"/>
      <c r="S505" s="37"/>
      <c r="T505" s="37"/>
      <c r="U505" s="37"/>
      <c r="V505" s="37"/>
      <c r="W505" s="37"/>
      <c r="X505" s="37"/>
      <c r="Y505" s="37"/>
      <c r="Z505" s="506"/>
      <c r="AA505" s="37"/>
      <c r="AB505" s="37"/>
      <c r="AC505" s="37"/>
      <c r="AD505" s="37"/>
      <c r="AE505" s="37"/>
      <c r="AF505" s="37"/>
      <c r="AG505" s="37"/>
      <c r="AH505" s="37"/>
      <c r="AI505" s="37"/>
      <c r="AJ505" s="37"/>
      <c r="AK505" s="37"/>
      <c r="AL505" s="37"/>
      <c r="AM505" s="37"/>
      <c r="AN505" s="37"/>
      <c r="AO505" s="37"/>
      <c r="AP505" s="37"/>
      <c r="AQ505" s="37"/>
      <c r="AR505" s="37"/>
      <c r="AS505" s="37"/>
      <c r="AT505" s="37"/>
      <c r="AU505" s="37"/>
    </row>
    <row r="506" spans="1:47">
      <c r="A506" s="265">
        <v>44287</v>
      </c>
      <c r="B506" s="278" t="s">
        <v>156</v>
      </c>
      <c r="C506" s="76">
        <v>880670495</v>
      </c>
      <c r="D506" s="510" t="s">
        <v>6014</v>
      </c>
      <c r="E506" s="278" t="s">
        <v>139</v>
      </c>
      <c r="F506" s="278" t="s">
        <v>140</v>
      </c>
      <c r="G506" s="278" t="s">
        <v>140</v>
      </c>
      <c r="H506" s="278" t="s">
        <v>142</v>
      </c>
      <c r="I506" s="37"/>
      <c r="J506" s="265">
        <v>44286</v>
      </c>
      <c r="K506" s="37"/>
      <c r="L506" s="37"/>
      <c r="M506" s="278" t="s">
        <v>142</v>
      </c>
      <c r="N506" s="37">
        <v>1692</v>
      </c>
      <c r="O506" s="37"/>
      <c r="P506" s="505">
        <v>44284</v>
      </c>
      <c r="Q506" s="37"/>
      <c r="R506" s="37"/>
      <c r="S506" s="37"/>
      <c r="T506" s="37"/>
      <c r="U506" s="37"/>
      <c r="V506" s="37"/>
      <c r="W506" s="37"/>
      <c r="X506" s="37"/>
      <c r="Y506" s="37"/>
      <c r="Z506" s="506"/>
      <c r="AA506" s="37"/>
      <c r="AB506" s="37"/>
      <c r="AC506" s="37"/>
      <c r="AD506" s="37"/>
      <c r="AE506" s="37"/>
      <c r="AF506" s="37"/>
      <c r="AG506" s="37"/>
      <c r="AH506" s="37"/>
      <c r="AI506" s="37"/>
      <c r="AJ506" s="37"/>
      <c r="AK506" s="37"/>
      <c r="AL506" s="37"/>
      <c r="AM506" s="37"/>
      <c r="AN506" s="37"/>
      <c r="AO506" s="37"/>
      <c r="AP506" s="37"/>
      <c r="AQ506" s="37"/>
      <c r="AR506" s="37"/>
      <c r="AS506" s="37"/>
      <c r="AT506" s="37"/>
      <c r="AU506" s="37"/>
    </row>
    <row r="507" spans="1:47">
      <c r="A507" s="265">
        <v>44267</v>
      </c>
      <c r="B507" s="278" t="s">
        <v>146</v>
      </c>
      <c r="C507" s="37">
        <v>880658645</v>
      </c>
      <c r="D507" s="504" t="s">
        <v>3120</v>
      </c>
      <c r="E507" s="278" t="s">
        <v>139</v>
      </c>
      <c r="F507" s="278" t="s">
        <v>140</v>
      </c>
      <c r="G507" s="278" t="s">
        <v>140</v>
      </c>
      <c r="H507" s="278" t="s">
        <v>168</v>
      </c>
      <c r="I507" s="37"/>
      <c r="J507" s="265">
        <v>44267</v>
      </c>
      <c r="K507" s="37"/>
      <c r="L507" s="37"/>
      <c r="M507" s="278" t="s">
        <v>168</v>
      </c>
      <c r="N507" s="37">
        <v>360</v>
      </c>
      <c r="O507" s="37"/>
      <c r="P507" s="505">
        <v>44260</v>
      </c>
      <c r="Q507" s="37"/>
      <c r="R507" s="37"/>
      <c r="S507" s="37"/>
      <c r="T507" s="37"/>
      <c r="U507" s="37"/>
      <c r="V507" s="37"/>
      <c r="W507" s="37"/>
      <c r="X507" s="37"/>
      <c r="Y507" s="37"/>
      <c r="Z507" s="506"/>
      <c r="AA507" s="37"/>
      <c r="AB507" s="37"/>
      <c r="AC507" s="37"/>
      <c r="AD507" s="37"/>
      <c r="AE507" s="37"/>
      <c r="AF507" s="37"/>
      <c r="AG507" s="37"/>
      <c r="AH507" s="37"/>
      <c r="AI507" s="37"/>
      <c r="AJ507" s="37"/>
      <c r="AK507" s="37"/>
      <c r="AL507" s="37"/>
      <c r="AM507" s="37"/>
      <c r="AN507" s="37"/>
      <c r="AO507" s="37"/>
      <c r="AP507" s="37"/>
      <c r="AQ507" s="37"/>
      <c r="AR507" s="37"/>
      <c r="AS507" s="37"/>
      <c r="AT507" s="37"/>
      <c r="AU507" s="37"/>
    </row>
    <row r="508" spans="1:47">
      <c r="A508" s="265">
        <v>44266</v>
      </c>
      <c r="B508" s="278" t="s">
        <v>156</v>
      </c>
      <c r="C508" s="37">
        <v>881335474</v>
      </c>
      <c r="D508" s="529" t="s">
        <v>12342</v>
      </c>
      <c r="E508" s="278" t="s">
        <v>139</v>
      </c>
      <c r="F508" s="278" t="s">
        <v>140</v>
      </c>
      <c r="G508" s="278" t="s">
        <v>140</v>
      </c>
      <c r="H508" s="37"/>
      <c r="I508" s="37"/>
      <c r="J508" s="505">
        <v>44266</v>
      </c>
      <c r="K508" s="37"/>
      <c r="L508" s="37"/>
      <c r="M508" s="278" t="s">
        <v>621</v>
      </c>
      <c r="N508" s="37">
        <v>6020.81</v>
      </c>
      <c r="O508" s="278" t="s">
        <v>6015</v>
      </c>
      <c r="P508" s="265">
        <v>44265</v>
      </c>
      <c r="Q508" s="37"/>
      <c r="R508" s="37"/>
      <c r="S508" s="37"/>
      <c r="T508" s="37"/>
      <c r="U508" s="37"/>
      <c r="V508" s="37"/>
      <c r="W508" s="37"/>
      <c r="X508" s="37"/>
      <c r="Y508" s="37"/>
      <c r="Z508" s="506"/>
      <c r="AA508" s="37"/>
      <c r="AB508" s="37"/>
      <c r="AC508" s="37"/>
      <c r="AD508" s="37"/>
      <c r="AE508" s="37"/>
      <c r="AF508" s="37"/>
      <c r="AG508" s="37"/>
      <c r="AH508" s="37"/>
      <c r="AI508" s="37"/>
      <c r="AJ508" s="37"/>
      <c r="AK508" s="37"/>
      <c r="AL508" s="37"/>
      <c r="AM508" s="37"/>
      <c r="AN508" s="37"/>
      <c r="AO508" s="37"/>
      <c r="AP508" s="37"/>
      <c r="AQ508" s="37"/>
      <c r="AR508" s="37"/>
      <c r="AS508" s="37"/>
      <c r="AT508" s="37"/>
      <c r="AU508" s="37"/>
    </row>
    <row r="509" spans="1:47">
      <c r="A509" s="265">
        <v>44292</v>
      </c>
      <c r="B509" s="278" t="s">
        <v>156</v>
      </c>
      <c r="C509" s="512">
        <v>880723122</v>
      </c>
      <c r="D509" s="515" t="s">
        <v>6016</v>
      </c>
      <c r="E509" s="278" t="s">
        <v>139</v>
      </c>
      <c r="F509" s="278" t="s">
        <v>147</v>
      </c>
      <c r="G509" s="278" t="s">
        <v>147</v>
      </c>
      <c r="H509" s="278" t="s">
        <v>142</v>
      </c>
      <c r="I509" s="37"/>
      <c r="J509" s="265">
        <v>44286</v>
      </c>
      <c r="K509" s="37"/>
      <c r="L509" s="37"/>
      <c r="M509" s="278" t="s">
        <v>142</v>
      </c>
      <c r="N509" s="37">
        <v>525</v>
      </c>
      <c r="O509" s="37"/>
      <c r="P509" s="505">
        <v>44281</v>
      </c>
      <c r="Q509" s="37"/>
      <c r="R509" s="37"/>
      <c r="S509" s="37"/>
      <c r="T509" s="37"/>
      <c r="U509" s="37"/>
      <c r="V509" s="37"/>
      <c r="W509" s="37"/>
      <c r="X509" s="37"/>
      <c r="Y509" s="37"/>
      <c r="Z509" s="506"/>
      <c r="AA509" s="37"/>
      <c r="AB509" s="37"/>
      <c r="AC509" s="37"/>
      <c r="AD509" s="37"/>
      <c r="AE509" s="37"/>
      <c r="AF509" s="37"/>
      <c r="AG509" s="37"/>
      <c r="AH509" s="37"/>
      <c r="AI509" s="37"/>
      <c r="AJ509" s="37"/>
      <c r="AK509" s="37"/>
      <c r="AL509" s="37"/>
      <c r="AM509" s="37"/>
      <c r="AN509" s="37"/>
      <c r="AO509" s="37"/>
      <c r="AP509" s="37"/>
      <c r="AQ509" s="37"/>
      <c r="AR509" s="37"/>
      <c r="AS509" s="37"/>
      <c r="AT509" s="37"/>
      <c r="AU509" s="37"/>
    </row>
    <row r="510" spans="1:47">
      <c r="A510" s="265">
        <v>44277</v>
      </c>
      <c r="B510" s="278" t="s">
        <v>281</v>
      </c>
      <c r="C510" s="37">
        <v>882177965</v>
      </c>
      <c r="D510" s="504" t="s">
        <v>6017</v>
      </c>
      <c r="E510" s="278" t="s">
        <v>139</v>
      </c>
      <c r="F510" s="278" t="s">
        <v>147</v>
      </c>
      <c r="G510" s="278" t="s">
        <v>147</v>
      </c>
      <c r="H510" s="278" t="s">
        <v>5844</v>
      </c>
      <c r="I510" s="37"/>
      <c r="J510" s="265">
        <v>44277</v>
      </c>
      <c r="K510" s="37"/>
      <c r="L510" s="37"/>
      <c r="M510" s="278" t="s">
        <v>5844</v>
      </c>
      <c r="N510" s="37">
        <v>8869.61</v>
      </c>
      <c r="O510" s="37"/>
      <c r="P510" s="505">
        <v>44275</v>
      </c>
      <c r="Q510" s="37"/>
      <c r="R510" s="37"/>
      <c r="S510" s="37"/>
      <c r="T510" s="37"/>
      <c r="U510" s="37"/>
      <c r="V510" s="37"/>
      <c r="W510" s="37"/>
      <c r="X510" s="37"/>
      <c r="Y510" s="37"/>
      <c r="Z510" s="506"/>
      <c r="AA510" s="37"/>
      <c r="AB510" s="37"/>
      <c r="AC510" s="37"/>
      <c r="AD510" s="37"/>
      <c r="AE510" s="37"/>
      <c r="AF510" s="37"/>
      <c r="AG510" s="37"/>
      <c r="AH510" s="37"/>
      <c r="AI510" s="37"/>
      <c r="AJ510" s="37"/>
      <c r="AK510" s="37"/>
      <c r="AL510" s="37"/>
      <c r="AM510" s="37"/>
      <c r="AN510" s="37"/>
      <c r="AO510" s="37"/>
      <c r="AP510" s="37"/>
      <c r="AQ510" s="37"/>
      <c r="AR510" s="37"/>
      <c r="AS510" s="37"/>
      <c r="AT510" s="37"/>
      <c r="AU510" s="37"/>
    </row>
    <row r="511" spans="1:47">
      <c r="A511" s="265">
        <v>44284</v>
      </c>
      <c r="B511" s="278" t="s">
        <v>281</v>
      </c>
      <c r="C511" s="37">
        <v>882177965</v>
      </c>
      <c r="D511" s="517" t="s">
        <v>6017</v>
      </c>
      <c r="E511" s="278" t="s">
        <v>139</v>
      </c>
      <c r="F511" s="278" t="s">
        <v>147</v>
      </c>
      <c r="G511" s="278" t="s">
        <v>147</v>
      </c>
      <c r="H511" s="278" t="s">
        <v>182</v>
      </c>
      <c r="I511" s="37"/>
      <c r="J511" s="265">
        <v>44284</v>
      </c>
      <c r="K511" s="37"/>
      <c r="L511" s="37"/>
      <c r="M511" s="278" t="s">
        <v>182</v>
      </c>
      <c r="N511" s="37">
        <v>4617.6000000000004</v>
      </c>
      <c r="O511" s="37"/>
      <c r="P511" s="505">
        <v>44283</v>
      </c>
      <c r="Q511" s="37"/>
      <c r="R511" s="37"/>
      <c r="S511" s="37"/>
      <c r="T511" s="37"/>
      <c r="U511" s="37"/>
      <c r="V511" s="37"/>
      <c r="W511" s="37"/>
      <c r="X511" s="37"/>
      <c r="Y511" s="37"/>
      <c r="Z511" s="506"/>
      <c r="AA511" s="37"/>
      <c r="AB511" s="37"/>
      <c r="AC511" s="37"/>
      <c r="AD511" s="37"/>
      <c r="AE511" s="37"/>
      <c r="AF511" s="37"/>
      <c r="AG511" s="37"/>
      <c r="AH511" s="37"/>
      <c r="AI511" s="37"/>
      <c r="AJ511" s="37"/>
      <c r="AK511" s="37"/>
      <c r="AL511" s="37"/>
      <c r="AM511" s="37"/>
      <c r="AN511" s="37"/>
      <c r="AO511" s="37"/>
      <c r="AP511" s="37"/>
      <c r="AQ511" s="37"/>
      <c r="AR511" s="37"/>
      <c r="AS511" s="37"/>
      <c r="AT511" s="37"/>
      <c r="AU511" s="37"/>
    </row>
    <row r="512" spans="1:47">
      <c r="A512" s="265">
        <v>44272</v>
      </c>
      <c r="B512" s="278" t="s">
        <v>281</v>
      </c>
      <c r="C512" s="530">
        <v>882177965</v>
      </c>
      <c r="D512" s="517" t="s">
        <v>6017</v>
      </c>
      <c r="E512" s="278" t="s">
        <v>139</v>
      </c>
      <c r="F512" s="278" t="s">
        <v>147</v>
      </c>
      <c r="G512" s="278" t="s">
        <v>147</v>
      </c>
      <c r="H512" s="278" t="s">
        <v>182</v>
      </c>
      <c r="I512" s="37"/>
      <c r="J512" s="265">
        <v>44272</v>
      </c>
      <c r="K512" s="37"/>
      <c r="L512" s="37"/>
      <c r="M512" s="278" t="s">
        <v>182</v>
      </c>
      <c r="N512" s="37">
        <v>1768</v>
      </c>
      <c r="O512" s="37"/>
      <c r="P512" s="505">
        <v>44272</v>
      </c>
      <c r="Q512" s="37"/>
      <c r="R512" s="37"/>
      <c r="S512" s="37"/>
      <c r="T512" s="37"/>
      <c r="U512" s="37"/>
      <c r="V512" s="37"/>
      <c r="W512" s="37"/>
      <c r="X512" s="37"/>
      <c r="Y512" s="37"/>
      <c r="Z512" s="506"/>
      <c r="AA512" s="37"/>
      <c r="AB512" s="37"/>
      <c r="AC512" s="37"/>
      <c r="AD512" s="37"/>
      <c r="AE512" s="37"/>
      <c r="AF512" s="37"/>
      <c r="AG512" s="37"/>
      <c r="AH512" s="37"/>
      <c r="AI512" s="37"/>
      <c r="AJ512" s="37"/>
      <c r="AK512" s="37"/>
      <c r="AL512" s="37"/>
      <c r="AM512" s="37"/>
      <c r="AN512" s="37"/>
      <c r="AO512" s="37"/>
      <c r="AP512" s="37"/>
      <c r="AQ512" s="37"/>
      <c r="AR512" s="37"/>
      <c r="AS512" s="37"/>
      <c r="AT512" s="37"/>
      <c r="AU512" s="37"/>
    </row>
    <row r="513" spans="1:47">
      <c r="A513" s="265">
        <v>44280</v>
      </c>
      <c r="B513" s="278" t="s">
        <v>281</v>
      </c>
      <c r="C513" s="37">
        <v>882177965</v>
      </c>
      <c r="D513" s="517" t="s">
        <v>6017</v>
      </c>
      <c r="E513" s="278" t="s">
        <v>139</v>
      </c>
      <c r="F513" s="278" t="s">
        <v>147</v>
      </c>
      <c r="G513" s="278" t="s">
        <v>147</v>
      </c>
      <c r="H513" s="278" t="s">
        <v>6018</v>
      </c>
      <c r="I513" s="37"/>
      <c r="J513" s="265">
        <v>44280</v>
      </c>
      <c r="K513" s="37"/>
      <c r="L513" s="37"/>
      <c r="M513" s="278" t="s">
        <v>6018</v>
      </c>
      <c r="N513" s="37">
        <v>987</v>
      </c>
      <c r="O513" s="37"/>
      <c r="P513" s="505">
        <v>44279</v>
      </c>
      <c r="Q513" s="37"/>
      <c r="R513" s="37"/>
      <c r="S513" s="37"/>
      <c r="T513" s="37"/>
      <c r="U513" s="37"/>
      <c r="V513" s="37"/>
      <c r="W513" s="37"/>
      <c r="X513" s="37"/>
      <c r="Y513" s="37"/>
      <c r="Z513" s="506"/>
      <c r="AA513" s="37"/>
      <c r="AB513" s="37"/>
      <c r="AC513" s="37"/>
      <c r="AD513" s="37"/>
      <c r="AE513" s="37"/>
      <c r="AF513" s="37"/>
      <c r="AG513" s="37"/>
      <c r="AH513" s="37"/>
      <c r="AI513" s="37"/>
      <c r="AJ513" s="37"/>
      <c r="AK513" s="37"/>
      <c r="AL513" s="37"/>
      <c r="AM513" s="37"/>
      <c r="AN513" s="37"/>
      <c r="AO513" s="37"/>
      <c r="AP513" s="37"/>
      <c r="AQ513" s="37"/>
      <c r="AR513" s="37"/>
      <c r="AS513" s="37"/>
      <c r="AT513" s="37"/>
      <c r="AU513" s="37"/>
    </row>
    <row r="514" spans="1:47">
      <c r="A514" s="265">
        <v>44286</v>
      </c>
      <c r="B514" s="278" t="s">
        <v>281</v>
      </c>
      <c r="C514" s="76">
        <v>882177965</v>
      </c>
      <c r="D514" s="504" t="s">
        <v>6017</v>
      </c>
      <c r="E514" s="278" t="s">
        <v>139</v>
      </c>
      <c r="F514" s="278" t="s">
        <v>140</v>
      </c>
      <c r="G514" s="278" t="s">
        <v>140</v>
      </c>
      <c r="H514" s="278" t="s">
        <v>181</v>
      </c>
      <c r="I514" s="37"/>
      <c r="J514" s="265">
        <v>44286</v>
      </c>
      <c r="K514" s="37"/>
      <c r="L514" s="37"/>
      <c r="M514" s="278" t="s">
        <v>181</v>
      </c>
      <c r="N514" s="37">
        <v>983.55</v>
      </c>
      <c r="O514" s="37"/>
      <c r="P514" s="505">
        <v>44285</v>
      </c>
      <c r="Q514" s="37"/>
      <c r="R514" s="37"/>
      <c r="S514" s="37"/>
      <c r="T514" s="37"/>
      <c r="U514" s="37"/>
      <c r="V514" s="37"/>
      <c r="W514" s="37"/>
      <c r="X514" s="37"/>
      <c r="Y514" s="37"/>
      <c r="Z514" s="506"/>
      <c r="AA514" s="37"/>
      <c r="AB514" s="37"/>
      <c r="AC514" s="37"/>
      <c r="AD514" s="37"/>
      <c r="AE514" s="37"/>
      <c r="AF514" s="37"/>
      <c r="AG514" s="37"/>
      <c r="AH514" s="37"/>
      <c r="AI514" s="37"/>
      <c r="AJ514" s="37"/>
      <c r="AK514" s="37"/>
      <c r="AL514" s="37"/>
      <c r="AM514" s="37"/>
      <c r="AN514" s="37"/>
      <c r="AO514" s="37"/>
      <c r="AP514" s="37"/>
      <c r="AQ514" s="37"/>
      <c r="AR514" s="37"/>
      <c r="AS514" s="37"/>
      <c r="AT514" s="37"/>
      <c r="AU514" s="37"/>
    </row>
    <row r="515" spans="1:47">
      <c r="A515" s="265">
        <v>44281</v>
      </c>
      <c r="B515" s="278" t="s">
        <v>281</v>
      </c>
      <c r="C515" s="37">
        <v>882177965</v>
      </c>
      <c r="D515" s="517" t="s">
        <v>6017</v>
      </c>
      <c r="E515" s="278" t="s">
        <v>139</v>
      </c>
      <c r="F515" s="278" t="s">
        <v>147</v>
      </c>
      <c r="G515" s="278" t="s">
        <v>147</v>
      </c>
      <c r="H515" s="278" t="s">
        <v>6019</v>
      </c>
      <c r="I515" s="37"/>
      <c r="J515" s="265">
        <v>44281</v>
      </c>
      <c r="K515" s="37"/>
      <c r="L515" s="37"/>
      <c r="M515" s="278" t="s">
        <v>6019</v>
      </c>
      <c r="N515" s="37">
        <v>843.6</v>
      </c>
      <c r="O515" s="37"/>
      <c r="P515" s="505">
        <v>44281</v>
      </c>
      <c r="Q515" s="37"/>
      <c r="R515" s="37"/>
      <c r="S515" s="37"/>
      <c r="T515" s="37"/>
      <c r="U515" s="37"/>
      <c r="V515" s="37"/>
      <c r="W515" s="37"/>
      <c r="X515" s="37"/>
      <c r="Y515" s="37"/>
      <c r="Z515" s="506"/>
      <c r="AA515" s="37"/>
      <c r="AB515" s="37"/>
      <c r="AC515" s="37"/>
      <c r="AD515" s="37"/>
      <c r="AE515" s="37"/>
      <c r="AF515" s="37"/>
      <c r="AG515" s="37"/>
      <c r="AH515" s="37"/>
      <c r="AI515" s="37"/>
      <c r="AJ515" s="37"/>
      <c r="AK515" s="37"/>
      <c r="AL515" s="37"/>
      <c r="AM515" s="37"/>
      <c r="AN515" s="37"/>
      <c r="AO515" s="37"/>
      <c r="AP515" s="37"/>
      <c r="AQ515" s="37"/>
      <c r="AR515" s="37"/>
      <c r="AS515" s="37"/>
      <c r="AT515" s="37"/>
      <c r="AU515" s="37"/>
    </row>
    <row r="516" spans="1:47">
      <c r="A516" s="265">
        <v>44281</v>
      </c>
      <c r="B516" s="278" t="s">
        <v>281</v>
      </c>
      <c r="C516" s="37">
        <v>882177965</v>
      </c>
      <c r="D516" s="517" t="s">
        <v>6017</v>
      </c>
      <c r="E516" s="278" t="s">
        <v>139</v>
      </c>
      <c r="F516" s="278" t="s">
        <v>140</v>
      </c>
      <c r="G516" s="278" t="s">
        <v>140</v>
      </c>
      <c r="H516" s="278" t="s">
        <v>182</v>
      </c>
      <c r="I516" s="37"/>
      <c r="J516" s="265">
        <v>44284</v>
      </c>
      <c r="K516" s="37"/>
      <c r="L516" s="37"/>
      <c r="M516" s="278" t="s">
        <v>182</v>
      </c>
      <c r="N516" s="37">
        <v>768</v>
      </c>
      <c r="O516" s="37"/>
      <c r="P516" s="265">
        <v>44284</v>
      </c>
      <c r="Q516" s="37"/>
      <c r="R516" s="37"/>
      <c r="S516" s="37"/>
      <c r="T516" s="37"/>
      <c r="U516" s="37"/>
      <c r="V516" s="37"/>
      <c r="W516" s="37"/>
      <c r="X516" s="37"/>
      <c r="Y516" s="37"/>
      <c r="Z516" s="506"/>
      <c r="AA516" s="37"/>
      <c r="AB516" s="37"/>
      <c r="AC516" s="37"/>
      <c r="AD516" s="37"/>
      <c r="AE516" s="37"/>
      <c r="AF516" s="37"/>
      <c r="AG516" s="37"/>
      <c r="AH516" s="37"/>
      <c r="AI516" s="37"/>
      <c r="AJ516" s="37"/>
      <c r="AK516" s="37"/>
      <c r="AL516" s="37"/>
      <c r="AM516" s="37"/>
      <c r="AN516" s="37"/>
      <c r="AO516" s="37"/>
      <c r="AP516" s="37"/>
      <c r="AQ516" s="37"/>
      <c r="AR516" s="37"/>
      <c r="AS516" s="37"/>
      <c r="AT516" s="37"/>
      <c r="AU516" s="37"/>
    </row>
    <row r="517" spans="1:47">
      <c r="A517" s="265">
        <v>44277</v>
      </c>
      <c r="B517" s="278" t="s">
        <v>281</v>
      </c>
      <c r="C517" s="37">
        <v>882177965</v>
      </c>
      <c r="D517" s="504" t="s">
        <v>6017</v>
      </c>
      <c r="E517" s="278" t="s">
        <v>139</v>
      </c>
      <c r="F517" s="278" t="s">
        <v>147</v>
      </c>
      <c r="G517" s="278" t="s">
        <v>147</v>
      </c>
      <c r="H517" s="278" t="s">
        <v>246</v>
      </c>
      <c r="I517" s="37"/>
      <c r="J517" s="265">
        <v>44277</v>
      </c>
      <c r="K517" s="37"/>
      <c r="L517" s="37"/>
      <c r="M517" s="278" t="s">
        <v>246</v>
      </c>
      <c r="N517" s="37">
        <v>711</v>
      </c>
      <c r="O517" s="37"/>
      <c r="P517" s="265">
        <v>44274</v>
      </c>
      <c r="Q517" s="37"/>
      <c r="R517" s="37"/>
      <c r="S517" s="37"/>
      <c r="T517" s="37"/>
      <c r="U517" s="37"/>
      <c r="V517" s="37"/>
      <c r="W517" s="37"/>
      <c r="X517" s="37"/>
      <c r="Y517" s="37"/>
      <c r="Z517" s="506"/>
      <c r="AA517" s="37"/>
      <c r="AB517" s="37"/>
      <c r="AC517" s="37"/>
      <c r="AD517" s="37"/>
      <c r="AE517" s="37"/>
      <c r="AF517" s="37"/>
      <c r="AG517" s="37"/>
      <c r="AH517" s="37"/>
      <c r="AI517" s="37"/>
      <c r="AJ517" s="37"/>
      <c r="AK517" s="37"/>
      <c r="AL517" s="37"/>
      <c r="AM517" s="37"/>
      <c r="AN517" s="37"/>
      <c r="AO517" s="37"/>
      <c r="AP517" s="37"/>
      <c r="AQ517" s="37"/>
      <c r="AR517" s="37"/>
      <c r="AS517" s="37"/>
      <c r="AT517" s="37"/>
      <c r="AU517" s="37"/>
    </row>
    <row r="518" spans="1:47">
      <c r="A518" s="265">
        <v>44286</v>
      </c>
      <c r="B518" s="278" t="s">
        <v>281</v>
      </c>
      <c r="C518" s="76">
        <v>882177965</v>
      </c>
      <c r="D518" s="504" t="s">
        <v>6017</v>
      </c>
      <c r="E518" s="278" t="s">
        <v>139</v>
      </c>
      <c r="F518" s="278" t="s">
        <v>147</v>
      </c>
      <c r="G518" s="278" t="s">
        <v>147</v>
      </c>
      <c r="H518" s="278" t="s">
        <v>1675</v>
      </c>
      <c r="I518" s="37"/>
      <c r="J518" s="265">
        <v>44286</v>
      </c>
      <c r="K518" s="37"/>
      <c r="L518" s="37"/>
      <c r="M518" s="278" t="s">
        <v>1675</v>
      </c>
      <c r="N518" s="37">
        <v>587</v>
      </c>
      <c r="O518" s="37"/>
      <c r="P518" s="505">
        <v>44286</v>
      </c>
      <c r="Q518" s="37"/>
      <c r="R518" s="37"/>
      <c r="S518" s="37"/>
      <c r="T518" s="37"/>
      <c r="U518" s="37"/>
      <c r="V518" s="37"/>
      <c r="W518" s="37"/>
      <c r="X518" s="37"/>
      <c r="Y518" s="37"/>
      <c r="Z518" s="506"/>
      <c r="AA518" s="37"/>
      <c r="AB518" s="37"/>
      <c r="AC518" s="37"/>
      <c r="AD518" s="37"/>
      <c r="AE518" s="37"/>
      <c r="AF518" s="37"/>
      <c r="AG518" s="37"/>
      <c r="AH518" s="37"/>
      <c r="AI518" s="37"/>
      <c r="AJ518" s="37"/>
      <c r="AK518" s="37"/>
      <c r="AL518" s="37"/>
      <c r="AM518" s="37"/>
      <c r="AN518" s="37"/>
      <c r="AO518" s="37"/>
      <c r="AP518" s="37"/>
      <c r="AQ518" s="37"/>
      <c r="AR518" s="37"/>
      <c r="AS518" s="37"/>
      <c r="AT518" s="37"/>
      <c r="AU518" s="37"/>
    </row>
    <row r="519" spans="1:47">
      <c r="A519" s="265">
        <v>44280</v>
      </c>
      <c r="B519" s="278" t="s">
        <v>281</v>
      </c>
      <c r="C519" s="37">
        <v>882177965</v>
      </c>
      <c r="D519" s="517" t="s">
        <v>6017</v>
      </c>
      <c r="E519" s="278" t="s">
        <v>139</v>
      </c>
      <c r="F519" s="278" t="s">
        <v>147</v>
      </c>
      <c r="G519" s="278" t="s">
        <v>147</v>
      </c>
      <c r="H519" s="278" t="s">
        <v>246</v>
      </c>
      <c r="I519" s="37"/>
      <c r="J519" s="265">
        <v>44280</v>
      </c>
      <c r="K519" s="37"/>
      <c r="L519" s="37"/>
      <c r="M519" s="278" t="s">
        <v>246</v>
      </c>
      <c r="N519" s="37">
        <v>571</v>
      </c>
      <c r="O519" s="37"/>
      <c r="P519" s="505">
        <v>44278</v>
      </c>
      <c r="Q519" s="37"/>
      <c r="R519" s="37"/>
      <c r="S519" s="37"/>
      <c r="T519" s="37"/>
      <c r="U519" s="37"/>
      <c r="V519" s="37"/>
      <c r="W519" s="37"/>
      <c r="X519" s="37"/>
      <c r="Y519" s="37"/>
      <c r="Z519" s="506"/>
      <c r="AA519" s="37"/>
      <c r="AB519" s="37"/>
      <c r="AC519" s="37"/>
      <c r="AD519" s="37"/>
      <c r="AE519" s="37"/>
      <c r="AF519" s="37"/>
      <c r="AG519" s="37"/>
      <c r="AH519" s="37"/>
      <c r="AI519" s="37"/>
      <c r="AJ519" s="37"/>
      <c r="AK519" s="37"/>
      <c r="AL519" s="37"/>
      <c r="AM519" s="37"/>
      <c r="AN519" s="37"/>
      <c r="AO519" s="37"/>
      <c r="AP519" s="37"/>
      <c r="AQ519" s="37"/>
      <c r="AR519" s="37"/>
      <c r="AS519" s="37"/>
      <c r="AT519" s="37"/>
      <c r="AU519" s="37"/>
    </row>
    <row r="520" spans="1:47">
      <c r="A520" s="265">
        <v>44277</v>
      </c>
      <c r="B520" s="278" t="s">
        <v>281</v>
      </c>
      <c r="C520" s="37">
        <v>882177965</v>
      </c>
      <c r="D520" s="504" t="s">
        <v>6017</v>
      </c>
      <c r="E520" s="278" t="s">
        <v>139</v>
      </c>
      <c r="F520" s="278" t="s">
        <v>147</v>
      </c>
      <c r="G520" s="278" t="s">
        <v>147</v>
      </c>
      <c r="H520" s="278" t="s">
        <v>182</v>
      </c>
      <c r="I520" s="37"/>
      <c r="J520" s="265">
        <v>44277</v>
      </c>
      <c r="K520" s="37"/>
      <c r="L520" s="37"/>
      <c r="M520" s="278" t="s">
        <v>182</v>
      </c>
      <c r="N520" s="37">
        <v>399</v>
      </c>
      <c r="O520" s="37"/>
      <c r="P520" s="505">
        <v>44277</v>
      </c>
      <c r="Q520" s="37"/>
      <c r="R520" s="37"/>
      <c r="S520" s="37"/>
      <c r="T520" s="37"/>
      <c r="U520" s="37"/>
      <c r="V520" s="37"/>
      <c r="W520" s="37"/>
      <c r="X520" s="37"/>
      <c r="Y520" s="37"/>
      <c r="Z520" s="506"/>
      <c r="AA520" s="37"/>
      <c r="AB520" s="37"/>
      <c r="AC520" s="37"/>
      <c r="AD520" s="37"/>
      <c r="AE520" s="37"/>
      <c r="AF520" s="37"/>
      <c r="AG520" s="37"/>
      <c r="AH520" s="37"/>
      <c r="AI520" s="37"/>
      <c r="AJ520" s="37"/>
      <c r="AK520" s="37"/>
      <c r="AL520" s="37"/>
      <c r="AM520" s="37"/>
      <c r="AN520" s="37"/>
      <c r="AO520" s="37"/>
      <c r="AP520" s="37"/>
      <c r="AQ520" s="37"/>
      <c r="AR520" s="37"/>
      <c r="AS520" s="37"/>
      <c r="AT520" s="37"/>
      <c r="AU520" s="37"/>
    </row>
    <row r="521" spans="1:47">
      <c r="A521" s="265">
        <v>44280</v>
      </c>
      <c r="B521" s="278" t="s">
        <v>281</v>
      </c>
      <c r="C521" s="37">
        <v>882177965</v>
      </c>
      <c r="D521" s="517" t="s">
        <v>6017</v>
      </c>
      <c r="E521" s="278" t="s">
        <v>139</v>
      </c>
      <c r="F521" s="278" t="s">
        <v>140</v>
      </c>
      <c r="G521" s="278" t="s">
        <v>140</v>
      </c>
      <c r="H521" s="278" t="s">
        <v>181</v>
      </c>
      <c r="I521" s="37"/>
      <c r="J521" s="265">
        <v>44280</v>
      </c>
      <c r="K521" s="37"/>
      <c r="L521" s="37"/>
      <c r="M521" s="278" t="s">
        <v>181</v>
      </c>
      <c r="N521" s="37">
        <v>323.11</v>
      </c>
      <c r="O521" s="37"/>
      <c r="P521" s="505">
        <v>44279</v>
      </c>
      <c r="Q521" s="37"/>
      <c r="R521" s="37"/>
      <c r="S521" s="37"/>
      <c r="T521" s="37"/>
      <c r="U521" s="37"/>
      <c r="V521" s="37"/>
      <c r="W521" s="37"/>
      <c r="X521" s="37"/>
      <c r="Y521" s="37"/>
      <c r="Z521" s="506"/>
      <c r="AA521" s="37"/>
      <c r="AB521" s="37"/>
      <c r="AC521" s="37"/>
      <c r="AD521" s="37"/>
      <c r="AE521" s="37"/>
      <c r="AF521" s="37"/>
      <c r="AG521" s="37"/>
      <c r="AH521" s="37"/>
      <c r="AI521" s="37"/>
      <c r="AJ521" s="37"/>
      <c r="AK521" s="37"/>
      <c r="AL521" s="37"/>
      <c r="AM521" s="37"/>
      <c r="AN521" s="37"/>
      <c r="AO521" s="37"/>
      <c r="AP521" s="37"/>
      <c r="AQ521" s="37"/>
      <c r="AR521" s="37"/>
      <c r="AS521" s="37"/>
      <c r="AT521" s="37"/>
      <c r="AU521" s="37"/>
    </row>
    <row r="522" spans="1:47">
      <c r="A522" s="265">
        <v>44280</v>
      </c>
      <c r="B522" s="278" t="s">
        <v>281</v>
      </c>
      <c r="C522" s="37">
        <v>882177965</v>
      </c>
      <c r="D522" s="517" t="s">
        <v>6017</v>
      </c>
      <c r="E522" s="278" t="s">
        <v>139</v>
      </c>
      <c r="F522" s="278" t="s">
        <v>140</v>
      </c>
      <c r="G522" s="278" t="s">
        <v>140</v>
      </c>
      <c r="H522" s="278" t="s">
        <v>181</v>
      </c>
      <c r="I522" s="37"/>
      <c r="J522" s="265">
        <v>44280</v>
      </c>
      <c r="K522" s="37"/>
      <c r="L522" s="37"/>
      <c r="M522" s="278" t="s">
        <v>181</v>
      </c>
      <c r="N522" s="37">
        <v>323.11</v>
      </c>
      <c r="O522" s="37"/>
      <c r="P522" s="505">
        <v>44280</v>
      </c>
      <c r="Q522" s="37"/>
      <c r="R522" s="37"/>
      <c r="S522" s="37"/>
      <c r="T522" s="37"/>
      <c r="U522" s="37"/>
      <c r="V522" s="37"/>
      <c r="W522" s="37"/>
      <c r="X522" s="37"/>
      <c r="Y522" s="37"/>
      <c r="Z522" s="506"/>
      <c r="AA522" s="37"/>
      <c r="AB522" s="37"/>
      <c r="AC522" s="37"/>
      <c r="AD522" s="37"/>
      <c r="AE522" s="37"/>
      <c r="AF522" s="37"/>
      <c r="AG522" s="37"/>
      <c r="AH522" s="37"/>
      <c r="AI522" s="37"/>
      <c r="AJ522" s="37"/>
      <c r="AK522" s="37"/>
      <c r="AL522" s="37"/>
      <c r="AM522" s="37"/>
      <c r="AN522" s="37"/>
      <c r="AO522" s="37"/>
      <c r="AP522" s="37"/>
      <c r="AQ522" s="37"/>
      <c r="AR522" s="37"/>
      <c r="AS522" s="37"/>
      <c r="AT522" s="37"/>
      <c r="AU522" s="37"/>
    </row>
    <row r="523" spans="1:47">
      <c r="A523" s="265">
        <v>44277</v>
      </c>
      <c r="B523" s="278" t="s">
        <v>281</v>
      </c>
      <c r="C523" s="37">
        <v>882177965</v>
      </c>
      <c r="D523" s="504" t="s">
        <v>6017</v>
      </c>
      <c r="E523" s="278" t="s">
        <v>139</v>
      </c>
      <c r="F523" s="278" t="s">
        <v>140</v>
      </c>
      <c r="G523" s="278" t="s">
        <v>140</v>
      </c>
      <c r="H523" s="278" t="s">
        <v>182</v>
      </c>
      <c r="I523" s="37"/>
      <c r="J523" s="265">
        <v>44277</v>
      </c>
      <c r="K523" s="37"/>
      <c r="L523" s="37"/>
      <c r="M523" s="278" t="s">
        <v>182</v>
      </c>
      <c r="N523" s="37">
        <v>312</v>
      </c>
      <c r="O523" s="37"/>
      <c r="P523" s="265">
        <v>44274</v>
      </c>
      <c r="Q523" s="37"/>
      <c r="R523" s="37"/>
      <c r="S523" s="37"/>
      <c r="T523" s="37"/>
      <c r="U523" s="37"/>
      <c r="V523" s="37"/>
      <c r="W523" s="37"/>
      <c r="X523" s="37"/>
      <c r="Y523" s="37"/>
      <c r="Z523" s="506"/>
      <c r="AA523" s="37"/>
      <c r="AB523" s="37"/>
      <c r="AC523" s="37"/>
      <c r="AD523" s="37"/>
      <c r="AE523" s="37"/>
      <c r="AF523" s="37"/>
      <c r="AG523" s="37"/>
      <c r="AH523" s="37"/>
      <c r="AI523" s="37"/>
      <c r="AJ523" s="37"/>
      <c r="AK523" s="37"/>
      <c r="AL523" s="37"/>
      <c r="AM523" s="37"/>
      <c r="AN523" s="37"/>
      <c r="AO523" s="37"/>
      <c r="AP523" s="37"/>
      <c r="AQ523" s="37"/>
      <c r="AR523" s="37"/>
      <c r="AS523" s="37"/>
      <c r="AT523" s="37"/>
      <c r="AU523" s="37"/>
    </row>
    <row r="524" spans="1:47">
      <c r="A524" s="265">
        <v>44281</v>
      </c>
      <c r="B524" s="278" t="s">
        <v>281</v>
      </c>
      <c r="C524" s="37">
        <v>882177965</v>
      </c>
      <c r="D524" s="517" t="s">
        <v>6017</v>
      </c>
      <c r="E524" s="278" t="s">
        <v>139</v>
      </c>
      <c r="F524" s="278" t="s">
        <v>140</v>
      </c>
      <c r="G524" s="278" t="s">
        <v>140</v>
      </c>
      <c r="H524" s="278" t="s">
        <v>181</v>
      </c>
      <c r="I524" s="37"/>
      <c r="J524" s="265">
        <v>44284</v>
      </c>
      <c r="K524" s="37"/>
      <c r="L524" s="37"/>
      <c r="M524" s="278" t="s">
        <v>181</v>
      </c>
      <c r="N524" s="37">
        <v>147.55000000000001</v>
      </c>
      <c r="O524" s="37"/>
      <c r="P524" s="265">
        <v>44284</v>
      </c>
      <c r="Q524" s="37"/>
      <c r="R524" s="37"/>
      <c r="S524" s="37"/>
      <c r="T524" s="37"/>
      <c r="U524" s="37"/>
      <c r="V524" s="37"/>
      <c r="W524" s="37"/>
      <c r="X524" s="37"/>
      <c r="Y524" s="37"/>
      <c r="Z524" s="506"/>
      <c r="AA524" s="37"/>
      <c r="AB524" s="37"/>
      <c r="AC524" s="37"/>
      <c r="AD524" s="37"/>
      <c r="AE524" s="37"/>
      <c r="AF524" s="37"/>
      <c r="AG524" s="37"/>
      <c r="AH524" s="37"/>
      <c r="AI524" s="37"/>
      <c r="AJ524" s="37"/>
      <c r="AK524" s="37"/>
      <c r="AL524" s="37"/>
      <c r="AM524" s="37"/>
      <c r="AN524" s="37"/>
      <c r="AO524" s="37"/>
      <c r="AP524" s="37"/>
      <c r="AQ524" s="37"/>
      <c r="AR524" s="37"/>
      <c r="AS524" s="37"/>
      <c r="AT524" s="37"/>
      <c r="AU524" s="37"/>
    </row>
    <row r="525" spans="1:47">
      <c r="A525" s="265">
        <v>44277</v>
      </c>
      <c r="B525" s="278" t="s">
        <v>281</v>
      </c>
      <c r="C525" s="37">
        <v>882177965</v>
      </c>
      <c r="D525" s="504" t="s">
        <v>6017</v>
      </c>
      <c r="E525" s="278" t="s">
        <v>139</v>
      </c>
      <c r="F525" s="278" t="s">
        <v>140</v>
      </c>
      <c r="G525" s="278" t="s">
        <v>140</v>
      </c>
      <c r="H525" s="278" t="s">
        <v>181</v>
      </c>
      <c r="I525" s="37"/>
      <c r="J525" s="265">
        <v>44277</v>
      </c>
      <c r="K525" s="37"/>
      <c r="L525" s="37"/>
      <c r="M525" s="278" t="s">
        <v>181</v>
      </c>
      <c r="N525" s="37">
        <v>107.31</v>
      </c>
      <c r="O525" s="37"/>
      <c r="P525" s="505">
        <v>44275</v>
      </c>
      <c r="Q525" s="37"/>
      <c r="R525" s="37"/>
      <c r="S525" s="37"/>
      <c r="T525" s="37"/>
      <c r="U525" s="37"/>
      <c r="V525" s="37"/>
      <c r="W525" s="37"/>
      <c r="X525" s="37"/>
      <c r="Y525" s="37"/>
      <c r="Z525" s="506"/>
      <c r="AA525" s="37"/>
      <c r="AB525" s="37"/>
      <c r="AC525" s="37"/>
      <c r="AD525" s="37"/>
      <c r="AE525" s="37"/>
      <c r="AF525" s="37"/>
      <c r="AG525" s="37"/>
      <c r="AH525" s="37"/>
      <c r="AI525" s="37"/>
      <c r="AJ525" s="37"/>
      <c r="AK525" s="37"/>
      <c r="AL525" s="37"/>
      <c r="AM525" s="37"/>
      <c r="AN525" s="37"/>
      <c r="AO525" s="37"/>
      <c r="AP525" s="37"/>
      <c r="AQ525" s="37"/>
      <c r="AR525" s="37"/>
      <c r="AS525" s="37"/>
      <c r="AT525" s="37"/>
      <c r="AU525" s="37"/>
    </row>
    <row r="526" spans="1:47">
      <c r="A526" s="265">
        <v>44273</v>
      </c>
      <c r="B526" s="278" t="s">
        <v>281</v>
      </c>
      <c r="C526" s="37">
        <v>882177965</v>
      </c>
      <c r="D526" s="517" t="s">
        <v>6017</v>
      </c>
      <c r="E526" s="278" t="s">
        <v>139</v>
      </c>
      <c r="F526" s="278" t="s">
        <v>140</v>
      </c>
      <c r="G526" s="278" t="s">
        <v>140</v>
      </c>
      <c r="H526" s="278" t="s">
        <v>181</v>
      </c>
      <c r="I526" s="37"/>
      <c r="J526" s="505">
        <v>44273</v>
      </c>
      <c r="K526" s="37"/>
      <c r="L526" s="37"/>
      <c r="M526" s="278" t="s">
        <v>181</v>
      </c>
      <c r="N526" s="37">
        <v>24.22</v>
      </c>
      <c r="O526" s="37"/>
      <c r="P526" s="505">
        <v>44272</v>
      </c>
      <c r="Q526" s="37"/>
      <c r="R526" s="37"/>
      <c r="S526" s="37"/>
      <c r="T526" s="37"/>
      <c r="U526" s="37"/>
      <c r="V526" s="37"/>
      <c r="W526" s="37"/>
      <c r="X526" s="37"/>
      <c r="Y526" s="37"/>
      <c r="Z526" s="506"/>
      <c r="AA526" s="37"/>
      <c r="AB526" s="37"/>
      <c r="AC526" s="37"/>
      <c r="AD526" s="37"/>
      <c r="AE526" s="37"/>
      <c r="AF526" s="37"/>
      <c r="AG526" s="37"/>
      <c r="AH526" s="37"/>
      <c r="AI526" s="37"/>
      <c r="AJ526" s="37"/>
      <c r="AK526" s="37"/>
      <c r="AL526" s="37"/>
      <c r="AM526" s="37"/>
      <c r="AN526" s="37"/>
      <c r="AO526" s="37"/>
      <c r="AP526" s="37"/>
      <c r="AQ526" s="37"/>
      <c r="AR526" s="37"/>
      <c r="AS526" s="37"/>
      <c r="AT526" s="37"/>
      <c r="AU526" s="37"/>
    </row>
    <row r="527" spans="1:47">
      <c r="A527" s="265">
        <v>44272</v>
      </c>
      <c r="B527" s="278" t="s">
        <v>154</v>
      </c>
      <c r="C527" s="37">
        <v>880830129</v>
      </c>
      <c r="D527" s="504" t="s">
        <v>3192</v>
      </c>
      <c r="E527" s="278" t="s">
        <v>139</v>
      </c>
      <c r="F527" s="278" t="s">
        <v>147</v>
      </c>
      <c r="G527" s="278" t="s">
        <v>147</v>
      </c>
      <c r="H527" s="278" t="s">
        <v>142</v>
      </c>
      <c r="I527" s="37"/>
      <c r="J527" s="265">
        <v>44272</v>
      </c>
      <c r="K527" s="37"/>
      <c r="L527" s="37"/>
      <c r="M527" s="278" t="s">
        <v>142</v>
      </c>
      <c r="N527" s="37">
        <v>3187.46</v>
      </c>
      <c r="O527" s="278" t="s">
        <v>37</v>
      </c>
      <c r="P527" s="505">
        <v>44272</v>
      </c>
      <c r="Q527" s="278" t="s">
        <v>6020</v>
      </c>
      <c r="R527" s="37"/>
      <c r="S527" s="37"/>
      <c r="T527" s="37"/>
      <c r="U527" s="37"/>
      <c r="V527" s="37"/>
      <c r="W527" s="37"/>
      <c r="X527" s="37"/>
      <c r="Y527" s="37"/>
      <c r="Z527" s="506"/>
      <c r="AA527" s="37"/>
      <c r="AB527" s="37"/>
      <c r="AC527" s="37"/>
      <c r="AD527" s="37"/>
      <c r="AE527" s="37"/>
      <c r="AF527" s="37"/>
      <c r="AG527" s="37"/>
      <c r="AH527" s="37"/>
      <c r="AI527" s="37"/>
      <c r="AJ527" s="37"/>
      <c r="AK527" s="37"/>
      <c r="AL527" s="37"/>
      <c r="AM527" s="37"/>
      <c r="AN527" s="37"/>
      <c r="AO527" s="37"/>
      <c r="AP527" s="37"/>
      <c r="AQ527" s="37"/>
      <c r="AR527" s="37"/>
      <c r="AS527" s="37"/>
      <c r="AT527" s="37"/>
      <c r="AU527" s="37"/>
    </row>
    <row r="528" spans="1:47">
      <c r="A528" s="265">
        <v>44286</v>
      </c>
      <c r="B528" s="278" t="s">
        <v>146</v>
      </c>
      <c r="C528" s="76">
        <v>883666022</v>
      </c>
      <c r="D528" s="178" t="s">
        <v>6021</v>
      </c>
      <c r="E528" s="278" t="s">
        <v>139</v>
      </c>
      <c r="F528" s="278" t="s">
        <v>140</v>
      </c>
      <c r="G528" s="278" t="s">
        <v>140</v>
      </c>
      <c r="H528" s="278"/>
      <c r="I528" s="37"/>
      <c r="J528" s="265">
        <v>44286</v>
      </c>
      <c r="K528" s="37"/>
      <c r="L528" s="37"/>
      <c r="M528" s="278" t="s">
        <v>354</v>
      </c>
      <c r="N528" s="37">
        <v>435.85</v>
      </c>
      <c r="O528" s="37"/>
      <c r="P528" s="505">
        <v>44285</v>
      </c>
      <c r="Q528" s="37"/>
      <c r="R528" s="37"/>
      <c r="S528" s="37"/>
      <c r="T528" s="37"/>
      <c r="U528" s="37"/>
      <c r="V528" s="37"/>
      <c r="W528" s="37"/>
      <c r="X528" s="37"/>
      <c r="Y528" s="37"/>
      <c r="Z528" s="506"/>
      <c r="AA528" s="37"/>
      <c r="AB528" s="37"/>
      <c r="AC528" s="37"/>
      <c r="AD528" s="37"/>
      <c r="AE528" s="37"/>
      <c r="AF528" s="37"/>
      <c r="AG528" s="37"/>
      <c r="AH528" s="37"/>
      <c r="AI528" s="37"/>
      <c r="AJ528" s="37"/>
      <c r="AK528" s="37"/>
      <c r="AL528" s="37"/>
      <c r="AM528" s="37"/>
      <c r="AN528" s="37"/>
      <c r="AO528" s="37"/>
      <c r="AP528" s="37"/>
      <c r="AQ528" s="37"/>
      <c r="AR528" s="37"/>
      <c r="AS528" s="37"/>
      <c r="AT528" s="37"/>
      <c r="AU528" s="37"/>
    </row>
    <row r="529" spans="1:47">
      <c r="A529" s="265">
        <v>44265</v>
      </c>
      <c r="B529" s="278" t="s">
        <v>154</v>
      </c>
      <c r="C529" s="37">
        <v>881433677</v>
      </c>
      <c r="D529" s="504" t="s">
        <v>4468</v>
      </c>
      <c r="E529" s="278" t="s">
        <v>152</v>
      </c>
      <c r="F529" s="278" t="s">
        <v>140</v>
      </c>
      <c r="G529" s="278" t="s">
        <v>140</v>
      </c>
      <c r="H529" s="278" t="s">
        <v>200</v>
      </c>
      <c r="I529" s="265"/>
      <c r="J529" s="265">
        <v>44265</v>
      </c>
      <c r="K529" s="37"/>
      <c r="L529" s="37"/>
      <c r="M529" s="278" t="s">
        <v>200</v>
      </c>
      <c r="N529" s="37">
        <v>1787.6</v>
      </c>
      <c r="O529" s="37"/>
      <c r="P529" s="505" t="s">
        <v>5788</v>
      </c>
      <c r="Q529" s="37"/>
      <c r="R529" s="37"/>
      <c r="S529" s="37"/>
      <c r="T529" s="37"/>
      <c r="U529" s="37"/>
      <c r="V529" s="37"/>
      <c r="W529" s="37"/>
      <c r="X529" s="37"/>
      <c r="Y529" s="37"/>
      <c r="Z529" s="506"/>
      <c r="AA529" s="37"/>
      <c r="AB529" s="37"/>
      <c r="AC529" s="37"/>
      <c r="AD529" s="37"/>
      <c r="AE529" s="37"/>
      <c r="AF529" s="37"/>
      <c r="AG529" s="37"/>
      <c r="AH529" s="37"/>
      <c r="AI529" s="37"/>
      <c r="AJ529" s="37"/>
      <c r="AK529" s="37"/>
      <c r="AL529" s="37"/>
      <c r="AM529" s="37"/>
      <c r="AN529" s="37"/>
      <c r="AO529" s="37"/>
      <c r="AP529" s="37"/>
      <c r="AQ529" s="37"/>
      <c r="AR529" s="37"/>
      <c r="AS529" s="37"/>
      <c r="AT529" s="37"/>
      <c r="AU529" s="37"/>
    </row>
    <row r="530" spans="1:47">
      <c r="A530" s="265">
        <v>44281</v>
      </c>
      <c r="B530" s="278" t="s">
        <v>154</v>
      </c>
      <c r="C530" s="37">
        <v>881433677</v>
      </c>
      <c r="D530" s="504" t="s">
        <v>4468</v>
      </c>
      <c r="E530" s="278" t="s">
        <v>152</v>
      </c>
      <c r="F530" s="278" t="s">
        <v>140</v>
      </c>
      <c r="G530" s="278" t="s">
        <v>140</v>
      </c>
      <c r="H530" s="278" t="s">
        <v>200</v>
      </c>
      <c r="I530" s="265"/>
      <c r="J530" s="265">
        <v>44281</v>
      </c>
      <c r="K530" s="37"/>
      <c r="L530" s="37"/>
      <c r="M530" s="278" t="s">
        <v>200</v>
      </c>
      <c r="N530" s="37">
        <v>1255.9000000000001</v>
      </c>
      <c r="O530" s="37"/>
      <c r="P530" s="505">
        <v>44280</v>
      </c>
      <c r="Q530" s="37"/>
      <c r="R530" s="37"/>
      <c r="S530" s="37"/>
      <c r="T530" s="37"/>
      <c r="U530" s="37"/>
      <c r="V530" s="37"/>
      <c r="W530" s="37"/>
      <c r="X530" s="37"/>
      <c r="Y530" s="37"/>
      <c r="Z530" s="506"/>
      <c r="AA530" s="37"/>
      <c r="AB530" s="37"/>
      <c r="AC530" s="37"/>
      <c r="AD530" s="37"/>
      <c r="AE530" s="37"/>
      <c r="AF530" s="37"/>
      <c r="AG530" s="37"/>
      <c r="AH530" s="37"/>
      <c r="AI530" s="37"/>
      <c r="AJ530" s="37"/>
      <c r="AK530" s="37"/>
      <c r="AL530" s="37"/>
      <c r="AM530" s="37"/>
      <c r="AN530" s="37"/>
      <c r="AO530" s="37"/>
      <c r="AP530" s="37"/>
      <c r="AQ530" s="37"/>
      <c r="AR530" s="37"/>
      <c r="AS530" s="37"/>
      <c r="AT530" s="37"/>
      <c r="AU530" s="37"/>
    </row>
    <row r="531" spans="1:47">
      <c r="A531" s="265">
        <v>44260</v>
      </c>
      <c r="B531" s="278" t="s">
        <v>154</v>
      </c>
      <c r="C531" s="37">
        <v>881433677</v>
      </c>
      <c r="D531" s="504" t="s">
        <v>4468</v>
      </c>
      <c r="E531" s="278" t="s">
        <v>152</v>
      </c>
      <c r="F531" s="278" t="s">
        <v>140</v>
      </c>
      <c r="G531" s="278" t="s">
        <v>140</v>
      </c>
      <c r="H531" s="278" t="s">
        <v>200</v>
      </c>
      <c r="I531" s="265">
        <v>44260</v>
      </c>
      <c r="J531" s="265">
        <v>44260</v>
      </c>
      <c r="K531" s="37"/>
      <c r="L531" s="37"/>
      <c r="M531" s="278" t="s">
        <v>200</v>
      </c>
      <c r="N531" s="37">
        <v>214.2</v>
      </c>
      <c r="O531" s="37"/>
      <c r="P531" s="265">
        <v>44259</v>
      </c>
      <c r="Q531" s="37"/>
      <c r="R531" s="37"/>
      <c r="S531" s="37"/>
      <c r="T531" s="37"/>
      <c r="U531" s="37"/>
      <c r="V531" s="37"/>
      <c r="W531" s="37"/>
      <c r="X531" s="37"/>
      <c r="Y531" s="37"/>
      <c r="Z531" s="506"/>
      <c r="AA531" s="37"/>
      <c r="AB531" s="37"/>
      <c r="AC531" s="37"/>
      <c r="AD531" s="37"/>
      <c r="AE531" s="37"/>
      <c r="AF531" s="37"/>
      <c r="AG531" s="37"/>
      <c r="AH531" s="37"/>
      <c r="AI531" s="37"/>
      <c r="AJ531" s="37"/>
      <c r="AK531" s="37"/>
      <c r="AL531" s="37"/>
      <c r="AM531" s="37"/>
      <c r="AN531" s="37"/>
      <c r="AO531" s="37"/>
      <c r="AP531" s="37"/>
      <c r="AQ531" s="37"/>
      <c r="AR531" s="37"/>
      <c r="AS531" s="37"/>
      <c r="AT531" s="37"/>
      <c r="AU531" s="37"/>
    </row>
    <row r="532" spans="1:47">
      <c r="A532" s="265">
        <v>44257</v>
      </c>
      <c r="B532" s="278" t="s">
        <v>281</v>
      </c>
      <c r="C532" s="37">
        <v>882350553</v>
      </c>
      <c r="D532" s="517" t="s">
        <v>6022</v>
      </c>
      <c r="E532" s="278" t="s">
        <v>139</v>
      </c>
      <c r="F532" s="278" t="s">
        <v>140</v>
      </c>
      <c r="G532" s="278" t="s">
        <v>140</v>
      </c>
      <c r="H532" s="278" t="s">
        <v>6023</v>
      </c>
      <c r="I532" s="265">
        <v>44257</v>
      </c>
      <c r="J532" s="265">
        <v>44257</v>
      </c>
      <c r="K532" s="37"/>
      <c r="L532" s="37"/>
      <c r="M532" s="278" t="s">
        <v>6023</v>
      </c>
      <c r="N532" s="37">
        <v>3613</v>
      </c>
      <c r="O532" s="37"/>
      <c r="P532" s="278" t="s">
        <v>5869</v>
      </c>
      <c r="Q532" s="37"/>
      <c r="R532" s="37"/>
      <c r="S532" s="37"/>
      <c r="T532" s="37"/>
      <c r="U532" s="37"/>
      <c r="V532" s="37"/>
      <c r="W532" s="37"/>
      <c r="X532" s="37"/>
      <c r="Y532" s="37"/>
      <c r="Z532" s="506"/>
      <c r="AA532" s="37"/>
      <c r="AB532" s="37"/>
      <c r="AC532" s="37"/>
      <c r="AD532" s="37"/>
      <c r="AE532" s="37"/>
      <c r="AF532" s="37"/>
      <c r="AG532" s="37"/>
      <c r="AH532" s="37"/>
      <c r="AI532" s="37"/>
      <c r="AJ532" s="37"/>
      <c r="AK532" s="37"/>
      <c r="AL532" s="37"/>
      <c r="AM532" s="37"/>
      <c r="AN532" s="37"/>
      <c r="AO532" s="37"/>
      <c r="AP532" s="37"/>
      <c r="AQ532" s="37"/>
      <c r="AR532" s="37"/>
      <c r="AS532" s="37"/>
      <c r="AT532" s="37"/>
      <c r="AU532" s="37"/>
    </row>
    <row r="533" spans="1:47">
      <c r="A533" s="265">
        <v>44279</v>
      </c>
      <c r="B533" s="278" t="s">
        <v>157</v>
      </c>
      <c r="C533" s="37">
        <v>880638269</v>
      </c>
      <c r="D533" s="504" t="s">
        <v>2999</v>
      </c>
      <c r="E533" s="278" t="s">
        <v>139</v>
      </c>
      <c r="F533" s="278" t="s">
        <v>140</v>
      </c>
      <c r="G533" s="278" t="s">
        <v>140</v>
      </c>
      <c r="H533" s="278" t="s">
        <v>246</v>
      </c>
      <c r="I533" s="37"/>
      <c r="J533" s="505" t="s">
        <v>6024</v>
      </c>
      <c r="K533" s="37"/>
      <c r="L533" s="37"/>
      <c r="M533" s="278" t="s">
        <v>246</v>
      </c>
      <c r="N533" s="37">
        <f>4860.15+12596.66+2209.17+1197.6+377+1670+1131.86+1+99</f>
        <v>24142.439999999995</v>
      </c>
      <c r="O533" s="37"/>
      <c r="P533" s="505" t="s">
        <v>6024</v>
      </c>
      <c r="Q533" s="37"/>
      <c r="R533" s="37"/>
      <c r="S533" s="37"/>
      <c r="T533" s="37"/>
      <c r="U533" s="37"/>
      <c r="V533" s="37"/>
      <c r="W533" s="37"/>
      <c r="X533" s="37"/>
      <c r="Y533" s="37"/>
      <c r="Z533" s="506"/>
      <c r="AA533" s="37"/>
      <c r="AB533" s="37"/>
      <c r="AC533" s="37"/>
      <c r="AD533" s="37"/>
      <c r="AE533" s="37"/>
      <c r="AF533" s="37"/>
      <c r="AG533" s="37"/>
      <c r="AH533" s="37"/>
      <c r="AI533" s="37"/>
      <c r="AJ533" s="37"/>
      <c r="AK533" s="37"/>
      <c r="AL533" s="37"/>
      <c r="AM533" s="37"/>
      <c r="AN533" s="37"/>
      <c r="AO533" s="37"/>
      <c r="AP533" s="37"/>
      <c r="AQ533" s="37"/>
      <c r="AR533" s="37"/>
      <c r="AS533" s="37"/>
      <c r="AT533" s="37"/>
      <c r="AU533" s="37"/>
    </row>
    <row r="534" spans="1:47">
      <c r="A534" s="265">
        <v>44287</v>
      </c>
      <c r="B534" s="278" t="s">
        <v>156</v>
      </c>
      <c r="C534" s="84">
        <v>880585435</v>
      </c>
      <c r="D534" s="510" t="s">
        <v>6025</v>
      </c>
      <c r="E534" s="278" t="s">
        <v>139</v>
      </c>
      <c r="F534" s="278" t="s">
        <v>147</v>
      </c>
      <c r="G534" s="278" t="s">
        <v>147</v>
      </c>
      <c r="H534" s="278" t="s">
        <v>142</v>
      </c>
      <c r="I534" s="37"/>
      <c r="J534" s="265">
        <v>44286</v>
      </c>
      <c r="K534" s="37"/>
      <c r="L534" s="37"/>
      <c r="M534" s="278" t="s">
        <v>142</v>
      </c>
      <c r="N534" s="37">
        <v>290</v>
      </c>
      <c r="O534" s="37"/>
      <c r="P534" s="505">
        <v>44277</v>
      </c>
      <c r="Q534" s="37"/>
      <c r="R534" s="37"/>
      <c r="S534" s="37"/>
      <c r="T534" s="37"/>
      <c r="U534" s="37"/>
      <c r="V534" s="37"/>
      <c r="W534" s="37"/>
      <c r="X534" s="37"/>
      <c r="Y534" s="37"/>
      <c r="Z534" s="506"/>
      <c r="AA534" s="37"/>
      <c r="AB534" s="37"/>
      <c r="AC534" s="37"/>
      <c r="AD534" s="37"/>
      <c r="AE534" s="37"/>
      <c r="AF534" s="37"/>
      <c r="AG534" s="37"/>
      <c r="AH534" s="37"/>
      <c r="AI534" s="37"/>
      <c r="AJ534" s="37"/>
      <c r="AK534" s="37"/>
      <c r="AL534" s="37"/>
      <c r="AM534" s="37"/>
      <c r="AN534" s="37"/>
      <c r="AO534" s="37"/>
      <c r="AP534" s="37"/>
      <c r="AQ534" s="37"/>
      <c r="AR534" s="37"/>
      <c r="AS534" s="37"/>
      <c r="AT534" s="37"/>
      <c r="AU534" s="37"/>
    </row>
    <row r="535" spans="1:47">
      <c r="A535" s="265">
        <v>44266</v>
      </c>
      <c r="B535" s="278" t="s">
        <v>146</v>
      </c>
      <c r="C535" s="37">
        <v>880558010</v>
      </c>
      <c r="D535" s="504" t="s">
        <v>2890</v>
      </c>
      <c r="E535" s="278" t="s">
        <v>139</v>
      </c>
      <c r="F535" s="278" t="s">
        <v>140</v>
      </c>
      <c r="G535" s="278" t="s">
        <v>140</v>
      </c>
      <c r="H535" s="278" t="s">
        <v>168</v>
      </c>
      <c r="I535" s="37"/>
      <c r="J535" s="265">
        <v>44267</v>
      </c>
      <c r="K535" s="37"/>
      <c r="L535" s="37"/>
      <c r="M535" s="278" t="s">
        <v>168</v>
      </c>
      <c r="N535" s="37">
        <v>8970</v>
      </c>
      <c r="O535" s="37"/>
      <c r="P535" s="505" t="s">
        <v>6026</v>
      </c>
      <c r="Q535" s="37"/>
      <c r="R535" s="37"/>
      <c r="S535" s="37"/>
      <c r="T535" s="37"/>
      <c r="U535" s="37"/>
      <c r="V535" s="37"/>
      <c r="W535" s="37"/>
      <c r="X535" s="37"/>
      <c r="Y535" s="37"/>
      <c r="Z535" s="506"/>
      <c r="AA535" s="37"/>
      <c r="AB535" s="37"/>
      <c r="AC535" s="37"/>
      <c r="AD535" s="37"/>
      <c r="AE535" s="37"/>
      <c r="AF535" s="37"/>
      <c r="AG535" s="37"/>
      <c r="AH535" s="37"/>
      <c r="AI535" s="37"/>
      <c r="AJ535" s="37"/>
      <c r="AK535" s="37"/>
      <c r="AL535" s="37"/>
      <c r="AM535" s="37"/>
      <c r="AN535" s="37"/>
      <c r="AO535" s="37"/>
      <c r="AP535" s="37"/>
      <c r="AQ535" s="37"/>
      <c r="AR535" s="37"/>
      <c r="AS535" s="37"/>
      <c r="AT535" s="37"/>
      <c r="AU535" s="37"/>
    </row>
    <row r="536" spans="1:47">
      <c r="A536" s="265">
        <v>44284</v>
      </c>
      <c r="B536" s="278" t="s">
        <v>146</v>
      </c>
      <c r="C536" s="37">
        <v>880558010</v>
      </c>
      <c r="D536" s="504" t="s">
        <v>2890</v>
      </c>
      <c r="E536" s="278" t="s">
        <v>139</v>
      </c>
      <c r="F536" s="278" t="s">
        <v>140</v>
      </c>
      <c r="G536" s="278" t="s">
        <v>140</v>
      </c>
      <c r="H536" s="278" t="s">
        <v>168</v>
      </c>
      <c r="I536" s="37"/>
      <c r="J536" s="265">
        <v>44284</v>
      </c>
      <c r="K536" s="37"/>
      <c r="L536" s="37"/>
      <c r="M536" s="278" t="s">
        <v>168</v>
      </c>
      <c r="N536" s="37">
        <v>4200</v>
      </c>
      <c r="O536" s="37"/>
      <c r="P536" s="505">
        <v>44281</v>
      </c>
      <c r="Q536" s="37"/>
      <c r="R536" s="37"/>
      <c r="S536" s="37"/>
      <c r="T536" s="37"/>
      <c r="U536" s="37"/>
      <c r="V536" s="37"/>
      <c r="W536" s="37"/>
      <c r="X536" s="37"/>
      <c r="Y536" s="37"/>
      <c r="Z536" s="506"/>
      <c r="AA536" s="37"/>
      <c r="AB536" s="37"/>
      <c r="AC536" s="37"/>
      <c r="AD536" s="37"/>
      <c r="AE536" s="37"/>
      <c r="AF536" s="37"/>
      <c r="AG536" s="37"/>
      <c r="AH536" s="37"/>
      <c r="AI536" s="37"/>
      <c r="AJ536" s="37"/>
      <c r="AK536" s="37"/>
      <c r="AL536" s="37"/>
      <c r="AM536" s="37"/>
      <c r="AN536" s="37"/>
      <c r="AO536" s="37"/>
      <c r="AP536" s="37"/>
      <c r="AQ536" s="37"/>
      <c r="AR536" s="37"/>
      <c r="AS536" s="37"/>
      <c r="AT536" s="37"/>
      <c r="AU536" s="37"/>
    </row>
    <row r="537" spans="1:47">
      <c r="A537" s="265">
        <v>44266</v>
      </c>
      <c r="B537" s="278" t="s">
        <v>146</v>
      </c>
      <c r="C537" s="37">
        <v>880558010</v>
      </c>
      <c r="D537" s="504" t="s">
        <v>2890</v>
      </c>
      <c r="E537" s="278" t="s">
        <v>139</v>
      </c>
      <c r="F537" s="278" t="s">
        <v>140</v>
      </c>
      <c r="G537" s="278" t="s">
        <v>140</v>
      </c>
      <c r="H537" s="278" t="s">
        <v>168</v>
      </c>
      <c r="I537" s="37"/>
      <c r="J537" s="265">
        <v>44266</v>
      </c>
      <c r="K537" s="37"/>
      <c r="L537" s="37"/>
      <c r="M537" s="278" t="s">
        <v>168</v>
      </c>
      <c r="N537" s="37">
        <v>470</v>
      </c>
      <c r="O537" s="37"/>
      <c r="P537" s="505">
        <v>44265</v>
      </c>
      <c r="Q537" s="278" t="s">
        <v>6027</v>
      </c>
      <c r="R537" s="37"/>
      <c r="S537" s="37"/>
      <c r="T537" s="37"/>
      <c r="U537" s="37"/>
      <c r="V537" s="37"/>
      <c r="W537" s="37"/>
      <c r="X537" s="37"/>
      <c r="Y537" s="37"/>
      <c r="Z537" s="506"/>
      <c r="AA537" s="37"/>
      <c r="AB537" s="37"/>
      <c r="AC537" s="37"/>
      <c r="AD537" s="37"/>
      <c r="AE537" s="37"/>
      <c r="AF537" s="37"/>
      <c r="AG537" s="37"/>
      <c r="AH537" s="37"/>
      <c r="AI537" s="37"/>
      <c r="AJ537" s="37"/>
      <c r="AK537" s="37"/>
      <c r="AL537" s="37"/>
      <c r="AM537" s="37"/>
      <c r="AN537" s="37"/>
      <c r="AO537" s="37"/>
      <c r="AP537" s="37"/>
      <c r="AQ537" s="37"/>
      <c r="AR537" s="37"/>
      <c r="AS537" s="37"/>
      <c r="AT537" s="37"/>
      <c r="AU537" s="37"/>
    </row>
    <row r="538" spans="1:47">
      <c r="A538" s="265">
        <v>44280</v>
      </c>
      <c r="B538" s="278" t="s">
        <v>146</v>
      </c>
      <c r="C538" s="37">
        <v>880691924</v>
      </c>
      <c r="D538" s="509" t="s">
        <v>4763</v>
      </c>
      <c r="E538" s="278" t="s">
        <v>152</v>
      </c>
      <c r="F538" s="278" t="s">
        <v>147</v>
      </c>
      <c r="G538" s="278" t="s">
        <v>147</v>
      </c>
      <c r="H538" s="278" t="s">
        <v>142</v>
      </c>
      <c r="I538" s="37"/>
      <c r="J538" s="265">
        <v>44280</v>
      </c>
      <c r="K538" s="37"/>
      <c r="L538" s="37"/>
      <c r="M538" s="278" t="s">
        <v>142</v>
      </c>
      <c r="N538" s="37">
        <v>808</v>
      </c>
      <c r="O538" s="37"/>
      <c r="P538" s="505">
        <v>44280</v>
      </c>
      <c r="Q538" s="37"/>
      <c r="R538" s="37"/>
      <c r="S538" s="37"/>
      <c r="T538" s="37"/>
      <c r="U538" s="37"/>
      <c r="V538" s="37"/>
      <c r="W538" s="37"/>
      <c r="X538" s="37"/>
      <c r="Y538" s="37"/>
      <c r="Z538" s="506"/>
      <c r="AA538" s="37"/>
      <c r="AB538" s="37"/>
      <c r="AC538" s="37"/>
      <c r="AD538" s="37"/>
      <c r="AE538" s="37"/>
      <c r="AF538" s="37"/>
      <c r="AG538" s="37"/>
      <c r="AH538" s="37"/>
      <c r="AI538" s="37"/>
      <c r="AJ538" s="37"/>
      <c r="AK538" s="37"/>
      <c r="AL538" s="37"/>
      <c r="AM538" s="37"/>
      <c r="AN538" s="37"/>
      <c r="AO538" s="37"/>
      <c r="AP538" s="37"/>
      <c r="AQ538" s="37"/>
      <c r="AR538" s="37"/>
      <c r="AS538" s="37"/>
      <c r="AT538" s="37"/>
      <c r="AU538" s="37"/>
    </row>
    <row r="539" spans="1:47">
      <c r="A539" s="265">
        <v>44280</v>
      </c>
      <c r="B539" s="278" t="s">
        <v>146</v>
      </c>
      <c r="C539" s="37">
        <v>880691924</v>
      </c>
      <c r="D539" s="509" t="s">
        <v>4763</v>
      </c>
      <c r="E539" s="278" t="s">
        <v>152</v>
      </c>
      <c r="F539" s="278" t="s">
        <v>140</v>
      </c>
      <c r="G539" s="278" t="s">
        <v>140</v>
      </c>
      <c r="H539" s="278" t="s">
        <v>142</v>
      </c>
      <c r="I539" s="37"/>
      <c r="J539" s="265">
        <v>44280</v>
      </c>
      <c r="K539" s="37"/>
      <c r="L539" s="37"/>
      <c r="M539" s="278" t="s">
        <v>142</v>
      </c>
      <c r="N539" s="37">
        <v>355</v>
      </c>
      <c r="O539" s="37"/>
      <c r="P539" s="505" t="s">
        <v>6028</v>
      </c>
      <c r="Q539" s="37"/>
      <c r="R539" s="37"/>
      <c r="S539" s="37"/>
      <c r="T539" s="37"/>
      <c r="U539" s="37"/>
      <c r="V539" s="37"/>
      <c r="W539" s="37"/>
      <c r="X539" s="37"/>
      <c r="Y539" s="37"/>
      <c r="Z539" s="506"/>
      <c r="AA539" s="37"/>
      <c r="AB539" s="37"/>
      <c r="AC539" s="37"/>
      <c r="AD539" s="37"/>
      <c r="AE539" s="37"/>
      <c r="AF539" s="37"/>
      <c r="AG539" s="37"/>
      <c r="AH539" s="37"/>
      <c r="AI539" s="37"/>
      <c r="AJ539" s="37"/>
      <c r="AK539" s="37"/>
      <c r="AL539" s="37"/>
      <c r="AM539" s="37"/>
      <c r="AN539" s="37"/>
      <c r="AO539" s="37"/>
      <c r="AP539" s="37"/>
      <c r="AQ539" s="37"/>
      <c r="AR539" s="37"/>
      <c r="AS539" s="37"/>
      <c r="AT539" s="37"/>
      <c r="AU539" s="37"/>
    </row>
    <row r="540" spans="1:47">
      <c r="A540" s="265">
        <v>44265</v>
      </c>
      <c r="B540" s="278" t="s">
        <v>146</v>
      </c>
      <c r="C540" s="37">
        <v>880691924</v>
      </c>
      <c r="D540" s="504" t="s">
        <v>4763</v>
      </c>
      <c r="E540" s="278" t="s">
        <v>152</v>
      </c>
      <c r="F540" s="278" t="s">
        <v>140</v>
      </c>
      <c r="G540" s="278" t="s">
        <v>140</v>
      </c>
      <c r="H540" s="278" t="s">
        <v>142</v>
      </c>
      <c r="I540" s="265">
        <v>44265</v>
      </c>
      <c r="J540" s="265">
        <v>44265</v>
      </c>
      <c r="K540" s="37"/>
      <c r="L540" s="37"/>
      <c r="M540" s="278" t="s">
        <v>142</v>
      </c>
      <c r="N540" s="37">
        <v>248.5</v>
      </c>
      <c r="O540" s="37"/>
      <c r="P540" s="505" t="s">
        <v>6029</v>
      </c>
      <c r="Q540" s="37"/>
      <c r="R540" s="37"/>
      <c r="S540" s="37"/>
      <c r="T540" s="37"/>
      <c r="U540" s="37"/>
      <c r="V540" s="37"/>
      <c r="W540" s="37"/>
      <c r="X540" s="37"/>
      <c r="Y540" s="37"/>
      <c r="Z540" s="506"/>
      <c r="AA540" s="37"/>
      <c r="AB540" s="37"/>
      <c r="AC540" s="37"/>
      <c r="AD540" s="37"/>
      <c r="AE540" s="37"/>
      <c r="AF540" s="37"/>
      <c r="AG540" s="37"/>
      <c r="AH540" s="37"/>
      <c r="AI540" s="37"/>
      <c r="AJ540" s="37"/>
      <c r="AK540" s="37"/>
      <c r="AL540" s="37"/>
      <c r="AM540" s="37"/>
      <c r="AN540" s="37"/>
      <c r="AO540" s="37"/>
      <c r="AP540" s="37"/>
      <c r="AQ540" s="37"/>
      <c r="AR540" s="37"/>
      <c r="AS540" s="37"/>
      <c r="AT540" s="37"/>
      <c r="AU540" s="37"/>
    </row>
    <row r="541" spans="1:47">
      <c r="A541" s="265">
        <v>44270</v>
      </c>
      <c r="B541" s="278" t="s">
        <v>146</v>
      </c>
      <c r="C541" s="37">
        <v>880691924</v>
      </c>
      <c r="D541" s="504" t="s">
        <v>4763</v>
      </c>
      <c r="E541" s="278" t="s">
        <v>152</v>
      </c>
      <c r="F541" s="278" t="s">
        <v>140</v>
      </c>
      <c r="G541" s="278" t="s">
        <v>140</v>
      </c>
      <c r="H541" s="278" t="s">
        <v>142</v>
      </c>
      <c r="I541" s="265">
        <v>44270</v>
      </c>
      <c r="J541" s="265">
        <v>44270</v>
      </c>
      <c r="K541" s="37"/>
      <c r="L541" s="37"/>
      <c r="M541" s="278" t="s">
        <v>142</v>
      </c>
      <c r="N541" s="37">
        <v>213</v>
      </c>
      <c r="O541" s="37"/>
      <c r="P541" s="265">
        <v>44268</v>
      </c>
      <c r="Q541" s="37"/>
      <c r="R541" s="37"/>
      <c r="S541" s="37"/>
      <c r="T541" s="37"/>
      <c r="U541" s="37"/>
      <c r="V541" s="37"/>
      <c r="W541" s="37"/>
      <c r="X541" s="37"/>
      <c r="Y541" s="37"/>
      <c r="Z541" s="506"/>
      <c r="AA541" s="37"/>
      <c r="AB541" s="37"/>
      <c r="AC541" s="37"/>
      <c r="AD541" s="37"/>
      <c r="AE541" s="37"/>
      <c r="AF541" s="37"/>
      <c r="AG541" s="37"/>
      <c r="AH541" s="37"/>
      <c r="AI541" s="37"/>
      <c r="AJ541" s="37"/>
      <c r="AK541" s="37"/>
      <c r="AL541" s="37"/>
      <c r="AM541" s="37"/>
      <c r="AN541" s="37"/>
      <c r="AO541" s="37"/>
      <c r="AP541" s="37"/>
      <c r="AQ541" s="37"/>
      <c r="AR541" s="37"/>
      <c r="AS541" s="37"/>
      <c r="AT541" s="37"/>
      <c r="AU541" s="37"/>
    </row>
    <row r="542" spans="1:47">
      <c r="A542" s="265">
        <v>44284</v>
      </c>
      <c r="B542" s="278" t="s">
        <v>146</v>
      </c>
      <c r="C542" s="37">
        <v>880691924</v>
      </c>
      <c r="D542" s="509" t="s">
        <v>4763</v>
      </c>
      <c r="E542" s="278" t="s">
        <v>152</v>
      </c>
      <c r="F542" s="278" t="s">
        <v>140</v>
      </c>
      <c r="G542" s="278" t="s">
        <v>140</v>
      </c>
      <c r="H542" s="278" t="s">
        <v>142</v>
      </c>
      <c r="I542" s="37"/>
      <c r="J542" s="265">
        <v>44284</v>
      </c>
      <c r="K542" s="37"/>
      <c r="L542" s="37"/>
      <c r="M542" s="278" t="s">
        <v>142</v>
      </c>
      <c r="N542" s="37">
        <v>187.44</v>
      </c>
      <c r="O542" s="37"/>
      <c r="P542" s="505">
        <v>44282</v>
      </c>
      <c r="Q542" s="37"/>
      <c r="R542" s="37"/>
      <c r="S542" s="37"/>
      <c r="T542" s="37"/>
      <c r="U542" s="37"/>
      <c r="V542" s="37"/>
      <c r="W542" s="37"/>
      <c r="X542" s="37"/>
      <c r="Y542" s="37"/>
      <c r="Z542" s="506"/>
      <c r="AA542" s="37"/>
      <c r="AB542" s="37"/>
      <c r="AC542" s="37"/>
      <c r="AD542" s="37"/>
      <c r="AE542" s="37"/>
      <c r="AF542" s="37"/>
      <c r="AG542" s="37"/>
      <c r="AH542" s="37"/>
      <c r="AI542" s="37"/>
      <c r="AJ542" s="37"/>
      <c r="AK542" s="37"/>
      <c r="AL542" s="37"/>
      <c r="AM542" s="37"/>
      <c r="AN542" s="37"/>
      <c r="AO542" s="37"/>
      <c r="AP542" s="37"/>
      <c r="AQ542" s="37"/>
      <c r="AR542" s="37"/>
      <c r="AS542" s="37"/>
      <c r="AT542" s="37"/>
      <c r="AU542" s="37"/>
    </row>
    <row r="543" spans="1:47">
      <c r="A543" s="265">
        <v>44280</v>
      </c>
      <c r="B543" s="278" t="s">
        <v>146</v>
      </c>
      <c r="C543" s="37">
        <v>880691924</v>
      </c>
      <c r="D543" s="509" t="s">
        <v>4763</v>
      </c>
      <c r="E543" s="278" t="s">
        <v>152</v>
      </c>
      <c r="F543" s="278" t="s">
        <v>140</v>
      </c>
      <c r="G543" s="278" t="s">
        <v>140</v>
      </c>
      <c r="H543" s="278" t="s">
        <v>142</v>
      </c>
      <c r="I543" s="37"/>
      <c r="J543" s="265">
        <v>44286</v>
      </c>
      <c r="K543" s="37"/>
      <c r="L543" s="37"/>
      <c r="M543" s="278" t="s">
        <v>142</v>
      </c>
      <c r="N543" s="37">
        <v>177.5</v>
      </c>
      <c r="O543" s="37"/>
      <c r="P543" s="505" t="s">
        <v>6030</v>
      </c>
      <c r="Q543" s="37"/>
      <c r="R543" s="37"/>
      <c r="S543" s="37"/>
      <c r="T543" s="37"/>
      <c r="U543" s="37"/>
      <c r="V543" s="37"/>
      <c r="W543" s="37"/>
      <c r="X543" s="37"/>
      <c r="Y543" s="37"/>
      <c r="Z543" s="506"/>
      <c r="AA543" s="37"/>
      <c r="AB543" s="37"/>
      <c r="AC543" s="37"/>
      <c r="AD543" s="37"/>
      <c r="AE543" s="37"/>
      <c r="AF543" s="37"/>
      <c r="AG543" s="37"/>
      <c r="AH543" s="37"/>
      <c r="AI543" s="37"/>
      <c r="AJ543" s="37"/>
      <c r="AK543" s="37"/>
      <c r="AL543" s="37"/>
      <c r="AM543" s="37"/>
      <c r="AN543" s="37"/>
      <c r="AO543" s="37"/>
      <c r="AP543" s="37"/>
      <c r="AQ543" s="37"/>
      <c r="AR543" s="37"/>
      <c r="AS543" s="37"/>
      <c r="AT543" s="37"/>
      <c r="AU543" s="37"/>
    </row>
    <row r="544" spans="1:47">
      <c r="A544" s="265">
        <v>44267</v>
      </c>
      <c r="B544" s="278" t="s">
        <v>146</v>
      </c>
      <c r="C544" s="37">
        <v>880691924</v>
      </c>
      <c r="D544" s="504" t="s">
        <v>4763</v>
      </c>
      <c r="E544" s="278" t="s">
        <v>152</v>
      </c>
      <c r="F544" s="278" t="s">
        <v>140</v>
      </c>
      <c r="G544" s="278" t="s">
        <v>140</v>
      </c>
      <c r="H544" s="278" t="s">
        <v>142</v>
      </c>
      <c r="I544" s="265">
        <v>44267</v>
      </c>
      <c r="J544" s="265">
        <v>44267</v>
      </c>
      <c r="K544" s="37"/>
      <c r="L544" s="37"/>
      <c r="M544" s="278" t="s">
        <v>142</v>
      </c>
      <c r="N544" s="37">
        <v>142</v>
      </c>
      <c r="O544" s="37"/>
      <c r="P544" s="265">
        <v>44266</v>
      </c>
      <c r="Q544" s="37"/>
      <c r="R544" s="37"/>
      <c r="S544" s="37"/>
      <c r="T544" s="37"/>
      <c r="U544" s="37"/>
      <c r="V544" s="37"/>
      <c r="W544" s="37"/>
      <c r="X544" s="37"/>
      <c r="Y544" s="37"/>
      <c r="Z544" s="506"/>
      <c r="AA544" s="37"/>
      <c r="AB544" s="37"/>
      <c r="AC544" s="37"/>
      <c r="AD544" s="37"/>
      <c r="AE544" s="37"/>
      <c r="AF544" s="37"/>
      <c r="AG544" s="37"/>
      <c r="AH544" s="37"/>
      <c r="AI544" s="37"/>
      <c r="AJ544" s="37"/>
      <c r="AK544" s="37"/>
      <c r="AL544" s="37"/>
      <c r="AM544" s="37"/>
      <c r="AN544" s="37"/>
      <c r="AO544" s="37"/>
      <c r="AP544" s="37"/>
      <c r="AQ544" s="37"/>
      <c r="AR544" s="37"/>
      <c r="AS544" s="37"/>
      <c r="AT544" s="37"/>
      <c r="AU544" s="37"/>
    </row>
    <row r="545" spans="1:47">
      <c r="A545" s="265">
        <v>44274</v>
      </c>
      <c r="B545" s="278" t="s">
        <v>146</v>
      </c>
      <c r="C545" s="37">
        <v>880691924</v>
      </c>
      <c r="D545" s="504" t="s">
        <v>4763</v>
      </c>
      <c r="E545" s="278" t="s">
        <v>152</v>
      </c>
      <c r="F545" s="278" t="s">
        <v>140</v>
      </c>
      <c r="G545" s="278" t="s">
        <v>140</v>
      </c>
      <c r="H545" s="278" t="s">
        <v>142</v>
      </c>
      <c r="I545" s="37"/>
      <c r="J545" s="265">
        <v>44274</v>
      </c>
      <c r="K545" s="37"/>
      <c r="L545" s="37"/>
      <c r="M545" s="278" t="s">
        <v>142</v>
      </c>
      <c r="N545" s="37">
        <v>142</v>
      </c>
      <c r="O545" s="37"/>
      <c r="P545" s="505" t="s">
        <v>6031</v>
      </c>
      <c r="Q545" s="37"/>
      <c r="R545" s="37"/>
      <c r="S545" s="37"/>
      <c r="T545" s="37"/>
      <c r="U545" s="37"/>
      <c r="V545" s="37"/>
      <c r="W545" s="37"/>
      <c r="X545" s="37"/>
      <c r="Y545" s="37"/>
      <c r="Z545" s="506"/>
      <c r="AA545" s="37"/>
      <c r="AB545" s="37"/>
      <c r="AC545" s="37"/>
      <c r="AD545" s="37"/>
      <c r="AE545" s="37"/>
      <c r="AF545" s="37"/>
      <c r="AG545" s="37"/>
      <c r="AH545" s="37"/>
      <c r="AI545" s="37"/>
      <c r="AJ545" s="37"/>
      <c r="AK545" s="37"/>
      <c r="AL545" s="37"/>
      <c r="AM545" s="37"/>
      <c r="AN545" s="37"/>
      <c r="AO545" s="37"/>
      <c r="AP545" s="37"/>
      <c r="AQ545" s="37"/>
      <c r="AR545" s="37"/>
      <c r="AS545" s="37"/>
      <c r="AT545" s="37"/>
      <c r="AU545" s="37"/>
    </row>
    <row r="546" spans="1:47">
      <c r="A546" s="265">
        <v>44272</v>
      </c>
      <c r="B546" s="278" t="s">
        <v>146</v>
      </c>
      <c r="C546" s="37">
        <v>880691924</v>
      </c>
      <c r="D546" s="504" t="s">
        <v>4763</v>
      </c>
      <c r="E546" s="278" t="s">
        <v>152</v>
      </c>
      <c r="F546" s="278" t="s">
        <v>140</v>
      </c>
      <c r="G546" s="278" t="s">
        <v>140</v>
      </c>
      <c r="H546" s="278" t="s">
        <v>142</v>
      </c>
      <c r="I546" s="37"/>
      <c r="J546" s="265">
        <v>44272</v>
      </c>
      <c r="K546" s="37"/>
      <c r="L546" s="37"/>
      <c r="M546" s="278" t="s">
        <v>142</v>
      </c>
      <c r="N546" s="37">
        <v>71</v>
      </c>
      <c r="O546" s="37"/>
      <c r="P546" s="505">
        <v>44271</v>
      </c>
      <c r="Q546" s="37"/>
      <c r="R546" s="37"/>
      <c r="S546" s="37"/>
      <c r="T546" s="37"/>
      <c r="U546" s="37"/>
      <c r="V546" s="37"/>
      <c r="W546" s="37"/>
      <c r="X546" s="37"/>
      <c r="Y546" s="37"/>
      <c r="Z546" s="506"/>
      <c r="AA546" s="37"/>
      <c r="AB546" s="37"/>
      <c r="AC546" s="37"/>
      <c r="AD546" s="37"/>
      <c r="AE546" s="37"/>
      <c r="AF546" s="37"/>
      <c r="AG546" s="37"/>
      <c r="AH546" s="37"/>
      <c r="AI546" s="37"/>
      <c r="AJ546" s="37"/>
      <c r="AK546" s="37"/>
      <c r="AL546" s="37"/>
      <c r="AM546" s="37"/>
      <c r="AN546" s="37"/>
      <c r="AO546" s="37"/>
      <c r="AP546" s="37"/>
      <c r="AQ546" s="37"/>
      <c r="AR546" s="37"/>
      <c r="AS546" s="37"/>
      <c r="AT546" s="37"/>
      <c r="AU546" s="37"/>
    </row>
    <row r="547" spans="1:47">
      <c r="A547" s="265">
        <v>44272</v>
      </c>
      <c r="B547" s="278" t="s">
        <v>146</v>
      </c>
      <c r="C547" s="37">
        <v>880691924</v>
      </c>
      <c r="D547" s="504" t="s">
        <v>4763</v>
      </c>
      <c r="E547" s="278" t="s">
        <v>152</v>
      </c>
      <c r="F547" s="278" t="s">
        <v>140</v>
      </c>
      <c r="G547" s="278" t="s">
        <v>140</v>
      </c>
      <c r="H547" s="278" t="s">
        <v>142</v>
      </c>
      <c r="I547" s="37"/>
      <c r="J547" s="265">
        <v>44272</v>
      </c>
      <c r="K547" s="37"/>
      <c r="L547" s="37"/>
      <c r="M547" s="278" t="s">
        <v>142</v>
      </c>
      <c r="N547" s="37">
        <v>71</v>
      </c>
      <c r="O547" s="37"/>
      <c r="P547" s="505">
        <v>44272</v>
      </c>
      <c r="Q547" s="37"/>
      <c r="R547" s="37"/>
      <c r="S547" s="37"/>
      <c r="T547" s="37"/>
      <c r="U547" s="37"/>
      <c r="V547" s="37"/>
      <c r="W547" s="37"/>
      <c r="X547" s="37"/>
      <c r="Y547" s="37"/>
      <c r="Z547" s="506"/>
      <c r="AA547" s="37"/>
      <c r="AB547" s="37"/>
      <c r="AC547" s="37"/>
      <c r="AD547" s="37"/>
      <c r="AE547" s="37"/>
      <c r="AF547" s="37"/>
      <c r="AG547" s="37"/>
      <c r="AH547" s="37"/>
      <c r="AI547" s="37"/>
      <c r="AJ547" s="37"/>
      <c r="AK547" s="37"/>
      <c r="AL547" s="37"/>
      <c r="AM547" s="37"/>
      <c r="AN547" s="37"/>
      <c r="AO547" s="37"/>
      <c r="AP547" s="37"/>
      <c r="AQ547" s="37"/>
      <c r="AR547" s="37"/>
      <c r="AS547" s="37"/>
      <c r="AT547" s="37"/>
      <c r="AU547" s="37"/>
    </row>
    <row r="548" spans="1:47">
      <c r="A548" s="265">
        <v>44280</v>
      </c>
      <c r="B548" s="278" t="s">
        <v>146</v>
      </c>
      <c r="C548" s="37">
        <v>880691924</v>
      </c>
      <c r="D548" s="509" t="s">
        <v>4763</v>
      </c>
      <c r="E548" s="278" t="s">
        <v>152</v>
      </c>
      <c r="F548" s="278" t="s">
        <v>147</v>
      </c>
      <c r="G548" s="278" t="s">
        <v>147</v>
      </c>
      <c r="H548" s="278" t="s">
        <v>142</v>
      </c>
      <c r="I548" s="37"/>
      <c r="J548" s="265">
        <v>44280</v>
      </c>
      <c r="K548" s="37"/>
      <c r="L548" s="37"/>
      <c r="M548" s="278" t="s">
        <v>142</v>
      </c>
      <c r="N548" s="37">
        <v>64</v>
      </c>
      <c r="O548" s="37"/>
      <c r="P548" s="505">
        <v>44276</v>
      </c>
      <c r="Q548" s="37"/>
      <c r="R548" s="37"/>
      <c r="S548" s="37"/>
      <c r="T548" s="37"/>
      <c r="U548" s="37"/>
      <c r="V548" s="37"/>
      <c r="W548" s="37"/>
      <c r="X548" s="37"/>
      <c r="Y548" s="37"/>
      <c r="Z548" s="506"/>
      <c r="AA548" s="37"/>
      <c r="AB548" s="37"/>
      <c r="AC548" s="37"/>
      <c r="AD548" s="37"/>
      <c r="AE548" s="37"/>
      <c r="AF548" s="37"/>
      <c r="AG548" s="37"/>
      <c r="AH548" s="37"/>
      <c r="AI548" s="37"/>
      <c r="AJ548" s="37"/>
      <c r="AK548" s="37"/>
      <c r="AL548" s="37"/>
      <c r="AM548" s="37"/>
      <c r="AN548" s="37"/>
      <c r="AO548" s="37"/>
      <c r="AP548" s="37"/>
      <c r="AQ548" s="37"/>
      <c r="AR548" s="37"/>
      <c r="AS548" s="37"/>
      <c r="AT548" s="37"/>
      <c r="AU548" s="37"/>
    </row>
    <row r="549" spans="1:47">
      <c r="A549" s="265">
        <v>44258</v>
      </c>
      <c r="B549" s="278" t="s">
        <v>146</v>
      </c>
      <c r="C549" s="37">
        <v>880691924</v>
      </c>
      <c r="D549" s="504" t="s">
        <v>4763</v>
      </c>
      <c r="E549" s="278" t="s">
        <v>152</v>
      </c>
      <c r="F549" s="278" t="s">
        <v>140</v>
      </c>
      <c r="G549" s="278" t="s">
        <v>140</v>
      </c>
      <c r="H549" s="278" t="s">
        <v>142</v>
      </c>
      <c r="I549" s="265">
        <v>44258</v>
      </c>
      <c r="J549" s="265">
        <v>44258</v>
      </c>
      <c r="K549" s="37"/>
      <c r="L549" s="37"/>
      <c r="M549" s="278" t="s">
        <v>142</v>
      </c>
      <c r="N549" s="37">
        <v>35.5</v>
      </c>
      <c r="O549" s="37"/>
      <c r="P549" s="505">
        <v>44258</v>
      </c>
      <c r="Q549" s="37"/>
      <c r="R549" s="37"/>
      <c r="S549" s="37"/>
      <c r="T549" s="37"/>
      <c r="U549" s="37"/>
      <c r="V549" s="37"/>
      <c r="W549" s="37"/>
      <c r="X549" s="37"/>
      <c r="Y549" s="37"/>
      <c r="Z549" s="506"/>
      <c r="AA549" s="37"/>
      <c r="AB549" s="37"/>
      <c r="AC549" s="37"/>
      <c r="AD549" s="37"/>
      <c r="AE549" s="37"/>
      <c r="AF549" s="37"/>
      <c r="AG549" s="37"/>
      <c r="AH549" s="37"/>
      <c r="AI549" s="37"/>
      <c r="AJ549" s="37"/>
      <c r="AK549" s="37"/>
      <c r="AL549" s="37"/>
      <c r="AM549" s="37"/>
      <c r="AN549" s="37"/>
      <c r="AO549" s="37"/>
      <c r="AP549" s="37"/>
      <c r="AQ549" s="37"/>
      <c r="AR549" s="37"/>
      <c r="AS549" s="37"/>
      <c r="AT549" s="37"/>
      <c r="AU549" s="37"/>
    </row>
    <row r="550" spans="1:47">
      <c r="A550" s="265">
        <v>44286</v>
      </c>
      <c r="B550" s="278" t="s">
        <v>175</v>
      </c>
      <c r="C550" s="76">
        <v>880535103</v>
      </c>
      <c r="D550" s="510" t="s">
        <v>6032</v>
      </c>
      <c r="E550" s="278" t="s">
        <v>139</v>
      </c>
      <c r="F550" s="278" t="s">
        <v>147</v>
      </c>
      <c r="G550" s="278" t="s">
        <v>147</v>
      </c>
      <c r="H550" s="278" t="s">
        <v>142</v>
      </c>
      <c r="I550" s="37"/>
      <c r="J550" s="265">
        <v>44286</v>
      </c>
      <c r="K550" s="37"/>
      <c r="L550" s="37"/>
      <c r="M550" s="278" t="s">
        <v>142</v>
      </c>
      <c r="N550" s="37">
        <v>5600</v>
      </c>
      <c r="O550" s="37"/>
      <c r="P550" s="505">
        <v>44286</v>
      </c>
      <c r="Q550" s="37"/>
      <c r="R550" s="37"/>
      <c r="S550" s="37"/>
      <c r="T550" s="37"/>
      <c r="U550" s="37"/>
      <c r="V550" s="37"/>
      <c r="W550" s="37"/>
      <c r="X550" s="37"/>
      <c r="Y550" s="37"/>
      <c r="Z550" s="506"/>
      <c r="AA550" s="37"/>
      <c r="AB550" s="37"/>
      <c r="AC550" s="37"/>
      <c r="AD550" s="37"/>
      <c r="AE550" s="37"/>
      <c r="AF550" s="37"/>
      <c r="AG550" s="37"/>
      <c r="AH550" s="37"/>
      <c r="AI550" s="37"/>
      <c r="AJ550" s="37"/>
      <c r="AK550" s="37"/>
      <c r="AL550" s="37"/>
      <c r="AM550" s="37"/>
      <c r="AN550" s="37"/>
      <c r="AO550" s="37"/>
      <c r="AP550" s="37"/>
      <c r="AQ550" s="37"/>
      <c r="AR550" s="37"/>
      <c r="AS550" s="37"/>
      <c r="AT550" s="37"/>
      <c r="AU550" s="37"/>
    </row>
    <row r="551" spans="1:47">
      <c r="A551" s="265">
        <v>44257</v>
      </c>
      <c r="B551" s="278" t="s">
        <v>194</v>
      </c>
      <c r="C551" s="37">
        <v>881328962</v>
      </c>
      <c r="D551" s="504" t="s">
        <v>3191</v>
      </c>
      <c r="E551" s="278" t="s">
        <v>139</v>
      </c>
      <c r="F551" s="278" t="s">
        <v>140</v>
      </c>
      <c r="G551" s="278" t="s">
        <v>147</v>
      </c>
      <c r="H551" s="278" t="s">
        <v>142</v>
      </c>
      <c r="I551" s="265">
        <v>44257</v>
      </c>
      <c r="J551" s="265">
        <v>44257</v>
      </c>
      <c r="K551" s="37"/>
      <c r="L551" s="37"/>
      <c r="M551" s="278" t="s">
        <v>142</v>
      </c>
      <c r="N551" s="37">
        <v>875</v>
      </c>
      <c r="O551" s="37"/>
      <c r="P551" s="278" t="s">
        <v>5973</v>
      </c>
      <c r="Q551" s="37"/>
      <c r="R551" s="37"/>
      <c r="S551" s="37"/>
      <c r="T551" s="37"/>
      <c r="U551" s="37"/>
      <c r="V551" s="37"/>
      <c r="W551" s="37"/>
      <c r="X551" s="37"/>
      <c r="Y551" s="37"/>
      <c r="Z551" s="506"/>
      <c r="AA551" s="37"/>
      <c r="AB551" s="37"/>
      <c r="AC551" s="37"/>
      <c r="AD551" s="37"/>
      <c r="AE551" s="37"/>
      <c r="AF551" s="37"/>
      <c r="AG551" s="37"/>
      <c r="AH551" s="37"/>
      <c r="AI551" s="37"/>
      <c r="AJ551" s="37"/>
      <c r="AK551" s="37"/>
      <c r="AL551" s="37"/>
      <c r="AM551" s="37"/>
      <c r="AN551" s="37"/>
      <c r="AO551" s="37"/>
      <c r="AP551" s="37"/>
      <c r="AQ551" s="37"/>
      <c r="AR551" s="37"/>
      <c r="AS551" s="37"/>
      <c r="AT551" s="37"/>
      <c r="AU551" s="37"/>
    </row>
    <row r="552" spans="1:47">
      <c r="A552" s="265">
        <v>44281</v>
      </c>
      <c r="B552" s="278" t="s">
        <v>175</v>
      </c>
      <c r="C552" s="37">
        <v>880505145</v>
      </c>
      <c r="D552" s="509" t="s">
        <v>6033</v>
      </c>
      <c r="E552" s="278" t="s">
        <v>139</v>
      </c>
      <c r="F552" s="278" t="s">
        <v>140</v>
      </c>
      <c r="G552" s="278" t="s">
        <v>140</v>
      </c>
      <c r="H552" s="278" t="s">
        <v>148</v>
      </c>
      <c r="I552" s="37"/>
      <c r="J552" s="265">
        <v>44281</v>
      </c>
      <c r="K552" s="37"/>
      <c r="L552" s="37"/>
      <c r="M552" s="278" t="s">
        <v>148</v>
      </c>
      <c r="N552" s="37">
        <v>2832</v>
      </c>
      <c r="O552" s="278" t="s">
        <v>37</v>
      </c>
      <c r="P552" s="505">
        <v>44275</v>
      </c>
      <c r="Q552" s="278" t="s">
        <v>6034</v>
      </c>
      <c r="R552" s="37"/>
      <c r="S552" s="37"/>
      <c r="T552" s="37"/>
      <c r="U552" s="37"/>
      <c r="V552" s="37"/>
      <c r="W552" s="37"/>
      <c r="X552" s="37"/>
      <c r="Y552" s="37"/>
      <c r="Z552" s="506"/>
      <c r="AA552" s="37"/>
      <c r="AB552" s="37"/>
      <c r="AC552" s="37"/>
      <c r="AD552" s="37"/>
      <c r="AE552" s="37"/>
      <c r="AF552" s="37"/>
      <c r="AG552" s="37"/>
      <c r="AH552" s="37"/>
      <c r="AI552" s="37"/>
      <c r="AJ552" s="37"/>
      <c r="AK552" s="37"/>
      <c r="AL552" s="37"/>
      <c r="AM552" s="37"/>
      <c r="AN552" s="37"/>
      <c r="AO552" s="37"/>
      <c r="AP552" s="37"/>
      <c r="AQ552" s="37"/>
      <c r="AR552" s="37"/>
      <c r="AS552" s="37"/>
      <c r="AT552" s="37"/>
      <c r="AU552" s="37"/>
    </row>
    <row r="553" spans="1:47" ht="28">
      <c r="A553" s="281">
        <v>44265</v>
      </c>
      <c r="B553" s="278" t="s">
        <v>175</v>
      </c>
      <c r="C553" s="37">
        <v>880505066</v>
      </c>
      <c r="D553" s="525" t="s">
        <v>6035</v>
      </c>
      <c r="E553" s="278" t="s">
        <v>139</v>
      </c>
      <c r="F553" s="278" t="s">
        <v>140</v>
      </c>
      <c r="G553" s="278" t="s">
        <v>147</v>
      </c>
      <c r="H553" s="278" t="s">
        <v>142</v>
      </c>
      <c r="I553" s="37"/>
      <c r="J553" s="265">
        <v>44262</v>
      </c>
      <c r="K553" s="37"/>
      <c r="L553" s="37"/>
      <c r="M553" s="278" t="s">
        <v>142</v>
      </c>
      <c r="N553" s="37">
        <v>2927.2</v>
      </c>
      <c r="O553" s="37"/>
      <c r="P553" s="505" t="s">
        <v>6036</v>
      </c>
      <c r="Q553" s="37"/>
      <c r="R553" s="37"/>
      <c r="S553" s="37"/>
      <c r="T553" s="37"/>
      <c r="U553" s="37"/>
      <c r="V553" s="37"/>
      <c r="W553" s="37"/>
      <c r="X553" s="37"/>
      <c r="Y553" s="37"/>
      <c r="Z553" s="506"/>
      <c r="AA553" s="37"/>
      <c r="AB553" s="37"/>
      <c r="AC553" s="37"/>
      <c r="AD553" s="37"/>
      <c r="AE553" s="37"/>
      <c r="AF553" s="37"/>
      <c r="AG553" s="37"/>
      <c r="AH553" s="37"/>
      <c r="AI553" s="37"/>
      <c r="AJ553" s="37"/>
      <c r="AK553" s="37"/>
      <c r="AL553" s="37"/>
      <c r="AM553" s="37"/>
      <c r="AN553" s="37"/>
      <c r="AO553" s="37"/>
      <c r="AP553" s="37"/>
      <c r="AQ553" s="37"/>
      <c r="AR553" s="37"/>
      <c r="AS553" s="37"/>
      <c r="AT553" s="37"/>
      <c r="AU553" s="37"/>
    </row>
    <row r="554" spans="1:47">
      <c r="A554" s="281">
        <v>44265</v>
      </c>
      <c r="B554" s="278" t="s">
        <v>175</v>
      </c>
      <c r="C554" s="37">
        <v>880505066</v>
      </c>
      <c r="D554" s="508" t="s">
        <v>6037</v>
      </c>
      <c r="E554" s="278" t="s">
        <v>139</v>
      </c>
      <c r="F554" s="278" t="s">
        <v>140</v>
      </c>
      <c r="G554" s="278" t="s">
        <v>140</v>
      </c>
      <c r="H554" s="278" t="s">
        <v>6038</v>
      </c>
      <c r="I554" s="37"/>
      <c r="J554" s="265">
        <v>44265</v>
      </c>
      <c r="K554" s="37"/>
      <c r="L554" s="37"/>
      <c r="M554" s="278" t="s">
        <v>246</v>
      </c>
      <c r="N554" s="37">
        <v>3183.54</v>
      </c>
      <c r="O554" s="37"/>
      <c r="P554" s="265">
        <v>44264</v>
      </c>
      <c r="Q554" s="37"/>
      <c r="R554" s="37"/>
      <c r="S554" s="37"/>
      <c r="T554" s="37"/>
      <c r="U554" s="37"/>
      <c r="V554" s="37"/>
      <c r="W554" s="37"/>
      <c r="X554" s="37"/>
      <c r="Y554" s="37"/>
      <c r="Z554" s="506"/>
      <c r="AA554" s="37"/>
      <c r="AB554" s="37"/>
      <c r="AC554" s="37"/>
      <c r="AD554" s="37"/>
      <c r="AE554" s="37"/>
      <c r="AF554" s="37"/>
      <c r="AG554" s="37"/>
      <c r="AH554" s="37"/>
      <c r="AI554" s="37"/>
      <c r="AJ554" s="37"/>
      <c r="AK554" s="37"/>
      <c r="AL554" s="37"/>
      <c r="AM554" s="37"/>
      <c r="AN554" s="37"/>
      <c r="AO554" s="37"/>
      <c r="AP554" s="37"/>
      <c r="AQ554" s="37"/>
      <c r="AR554" s="37"/>
      <c r="AS554" s="37"/>
      <c r="AT554" s="37"/>
      <c r="AU554" s="37"/>
    </row>
    <row r="555" spans="1:47">
      <c r="A555" s="265">
        <v>44258</v>
      </c>
      <c r="B555" s="278" t="s">
        <v>156</v>
      </c>
      <c r="C555" s="37">
        <v>880494855</v>
      </c>
      <c r="D555" s="517" t="s">
        <v>6039</v>
      </c>
      <c r="E555" s="278" t="s">
        <v>139</v>
      </c>
      <c r="F555" s="278" t="s">
        <v>140</v>
      </c>
      <c r="G555" s="278" t="s">
        <v>140</v>
      </c>
      <c r="H555" s="37"/>
      <c r="I555" s="265">
        <v>44258</v>
      </c>
      <c r="J555" s="265">
        <v>44258</v>
      </c>
      <c r="K555" s="37"/>
      <c r="L555" s="37"/>
      <c r="M555" s="278" t="s">
        <v>148</v>
      </c>
      <c r="N555" s="37">
        <v>33</v>
      </c>
      <c r="O555" s="37"/>
      <c r="P555" s="265">
        <v>44257</v>
      </c>
      <c r="Q555" s="37"/>
      <c r="R555" s="37"/>
      <c r="S555" s="37"/>
      <c r="T555" s="37"/>
      <c r="U555" s="37"/>
      <c r="V555" s="37"/>
      <c r="W555" s="37"/>
      <c r="X555" s="37"/>
      <c r="Y555" s="37"/>
      <c r="Z555" s="506"/>
      <c r="AA555" s="37"/>
      <c r="AB555" s="37"/>
      <c r="AC555" s="37"/>
      <c r="AD555" s="37"/>
      <c r="AE555" s="37"/>
      <c r="AF555" s="37"/>
      <c r="AG555" s="37"/>
      <c r="AH555" s="37"/>
      <c r="AI555" s="37"/>
      <c r="AJ555" s="37"/>
      <c r="AK555" s="37"/>
      <c r="AL555" s="37"/>
      <c r="AM555" s="37"/>
      <c r="AN555" s="37"/>
      <c r="AO555" s="37"/>
      <c r="AP555" s="37"/>
      <c r="AQ555" s="37"/>
      <c r="AR555" s="37"/>
      <c r="AS555" s="37"/>
      <c r="AT555" s="37"/>
      <c r="AU555" s="37"/>
    </row>
    <row r="556" spans="1:47">
      <c r="A556" s="278" t="s">
        <v>5784</v>
      </c>
      <c r="B556" s="278" t="s">
        <v>154</v>
      </c>
      <c r="C556" s="37">
        <v>880489603</v>
      </c>
      <c r="D556" s="504" t="s">
        <v>4500</v>
      </c>
      <c r="E556" s="278" t="s">
        <v>139</v>
      </c>
      <c r="F556" s="278" t="s">
        <v>140</v>
      </c>
      <c r="G556" s="278" t="s">
        <v>140</v>
      </c>
      <c r="H556" s="278" t="s">
        <v>168</v>
      </c>
      <c r="I556" s="265">
        <v>44263</v>
      </c>
      <c r="J556" s="265">
        <v>44263</v>
      </c>
      <c r="K556" s="37"/>
      <c r="L556" s="37"/>
      <c r="M556" s="278" t="s">
        <v>168</v>
      </c>
      <c r="N556" s="37">
        <v>3400</v>
      </c>
      <c r="O556" s="278" t="s">
        <v>37</v>
      </c>
      <c r="P556" s="265">
        <v>44263</v>
      </c>
      <c r="Q556" s="278" t="s">
        <v>6040</v>
      </c>
      <c r="R556" s="37"/>
      <c r="S556" s="37"/>
      <c r="T556" s="37"/>
      <c r="U556" s="37"/>
      <c r="V556" s="37"/>
      <c r="W556" s="37"/>
      <c r="X556" s="37"/>
      <c r="Y556" s="37"/>
      <c r="Z556" s="506"/>
      <c r="AA556" s="37"/>
      <c r="AB556" s="37"/>
      <c r="AC556" s="37"/>
      <c r="AD556" s="37"/>
      <c r="AE556" s="37"/>
      <c r="AF556" s="37"/>
      <c r="AG556" s="37"/>
      <c r="AH556" s="37"/>
      <c r="AI556" s="37"/>
      <c r="AJ556" s="37"/>
      <c r="AK556" s="37"/>
      <c r="AL556" s="37"/>
      <c r="AM556" s="37"/>
      <c r="AN556" s="37"/>
      <c r="AO556" s="37"/>
      <c r="AP556" s="37"/>
      <c r="AQ556" s="37"/>
      <c r="AR556" s="37"/>
      <c r="AS556" s="37"/>
      <c r="AT556" s="37"/>
      <c r="AU556" s="37"/>
    </row>
    <row r="557" spans="1:47">
      <c r="A557" s="265">
        <v>44257</v>
      </c>
      <c r="B557" s="278" t="s">
        <v>138</v>
      </c>
      <c r="C557" s="37">
        <v>880473351</v>
      </c>
      <c r="D557" s="504" t="s">
        <v>6041</v>
      </c>
      <c r="E557" s="278" t="s">
        <v>139</v>
      </c>
      <c r="F557" s="278" t="s">
        <v>140</v>
      </c>
      <c r="G557" s="278" t="s">
        <v>140</v>
      </c>
      <c r="H557" s="278" t="s">
        <v>1010</v>
      </c>
      <c r="I557" s="265">
        <v>44257</v>
      </c>
      <c r="J557" s="265">
        <v>44257</v>
      </c>
      <c r="K557" s="37"/>
      <c r="L557" s="37"/>
      <c r="M557" s="278" t="s">
        <v>1010</v>
      </c>
      <c r="N557" s="37">
        <v>5822.5</v>
      </c>
      <c r="O557" s="37"/>
      <c r="P557" s="265">
        <v>44256</v>
      </c>
      <c r="Q557" s="37"/>
      <c r="R557" s="37"/>
      <c r="S557" s="37"/>
      <c r="T557" s="37"/>
      <c r="U557" s="37"/>
      <c r="V557" s="37"/>
      <c r="W557" s="37"/>
      <c r="X557" s="37"/>
      <c r="Y557" s="37"/>
      <c r="Z557" s="506"/>
      <c r="AA557" s="37"/>
      <c r="AB557" s="37"/>
      <c r="AC557" s="37"/>
      <c r="AD557" s="37"/>
      <c r="AE557" s="37"/>
      <c r="AF557" s="37"/>
      <c r="AG557" s="37"/>
      <c r="AH557" s="37"/>
      <c r="AI557" s="37"/>
      <c r="AJ557" s="37"/>
      <c r="AK557" s="37"/>
      <c r="AL557" s="37"/>
      <c r="AM557" s="37"/>
      <c r="AN557" s="37"/>
      <c r="AO557" s="37"/>
      <c r="AP557" s="37"/>
      <c r="AQ557" s="37"/>
      <c r="AR557" s="37"/>
      <c r="AS557" s="37"/>
      <c r="AT557" s="37"/>
      <c r="AU557" s="37"/>
    </row>
    <row r="558" spans="1:47">
      <c r="A558" s="265">
        <v>44264</v>
      </c>
      <c r="B558" s="278" t="s">
        <v>156</v>
      </c>
      <c r="C558" s="37">
        <v>880457330</v>
      </c>
      <c r="D558" s="517" t="s">
        <v>6042</v>
      </c>
      <c r="E558" s="278" t="s">
        <v>139</v>
      </c>
      <c r="F558" s="278" t="s">
        <v>140</v>
      </c>
      <c r="G558" s="278" t="s">
        <v>140</v>
      </c>
      <c r="H558" s="278" t="s">
        <v>181</v>
      </c>
      <c r="I558" s="37"/>
      <c r="J558" s="265">
        <v>44264</v>
      </c>
      <c r="K558" s="37"/>
      <c r="L558" s="37"/>
      <c r="M558" s="278" t="s">
        <v>181</v>
      </c>
      <c r="N558" s="37">
        <v>777.36</v>
      </c>
      <c r="O558" s="37"/>
      <c r="P558" s="265">
        <v>44263</v>
      </c>
      <c r="Q558" s="37"/>
      <c r="R558" s="37"/>
      <c r="S558" s="37"/>
      <c r="T558" s="37"/>
      <c r="U558" s="37"/>
      <c r="V558" s="37"/>
      <c r="W558" s="37"/>
      <c r="X558" s="37"/>
      <c r="Y558" s="37"/>
      <c r="Z558" s="506"/>
      <c r="AA558" s="37"/>
      <c r="AB558" s="37"/>
      <c r="AC558" s="37"/>
      <c r="AD558" s="37"/>
      <c r="AE558" s="37"/>
      <c r="AF558" s="37"/>
      <c r="AG558" s="37"/>
      <c r="AH558" s="37"/>
      <c r="AI558" s="37"/>
      <c r="AJ558" s="37"/>
      <c r="AK558" s="37"/>
      <c r="AL558" s="37"/>
      <c r="AM558" s="37"/>
      <c r="AN558" s="37"/>
      <c r="AO558" s="37"/>
      <c r="AP558" s="37"/>
      <c r="AQ558" s="37"/>
      <c r="AR558" s="37"/>
      <c r="AS558" s="37"/>
      <c r="AT558" s="37"/>
      <c r="AU558" s="37"/>
    </row>
    <row r="559" spans="1:47">
      <c r="A559" s="265">
        <v>44277</v>
      </c>
      <c r="B559" s="278" t="s">
        <v>156</v>
      </c>
      <c r="C559" s="37">
        <v>880457330</v>
      </c>
      <c r="D559" s="510" t="s">
        <v>6042</v>
      </c>
      <c r="E559" s="278" t="s">
        <v>139</v>
      </c>
      <c r="F559" s="278" t="s">
        <v>140</v>
      </c>
      <c r="G559" s="278" t="s">
        <v>140</v>
      </c>
      <c r="H559" s="278" t="s">
        <v>142</v>
      </c>
      <c r="I559" s="37"/>
      <c r="J559" s="265">
        <v>44277</v>
      </c>
      <c r="K559" s="37"/>
      <c r="L559" s="37"/>
      <c r="M559" s="278" t="s">
        <v>181</v>
      </c>
      <c r="N559" s="37">
        <v>260.97000000000003</v>
      </c>
      <c r="O559" s="37"/>
      <c r="P559" s="505">
        <v>44276</v>
      </c>
      <c r="Q559" s="37"/>
      <c r="R559" s="37"/>
      <c r="S559" s="37"/>
      <c r="T559" s="37"/>
      <c r="U559" s="37"/>
      <c r="V559" s="37"/>
      <c r="W559" s="37"/>
      <c r="X559" s="37"/>
      <c r="Y559" s="37"/>
      <c r="Z559" s="506"/>
      <c r="AA559" s="37"/>
      <c r="AB559" s="37"/>
      <c r="AC559" s="37"/>
      <c r="AD559" s="37"/>
      <c r="AE559" s="37"/>
      <c r="AF559" s="37"/>
      <c r="AG559" s="37"/>
      <c r="AH559" s="37"/>
      <c r="AI559" s="37"/>
      <c r="AJ559" s="37"/>
      <c r="AK559" s="37"/>
      <c r="AL559" s="37"/>
      <c r="AM559" s="37"/>
      <c r="AN559" s="37"/>
      <c r="AO559" s="37"/>
      <c r="AP559" s="37"/>
      <c r="AQ559" s="37"/>
      <c r="AR559" s="37"/>
      <c r="AS559" s="37"/>
      <c r="AT559" s="37"/>
      <c r="AU559" s="37"/>
    </row>
    <row r="560" spans="1:47">
      <c r="A560" s="505">
        <v>44284</v>
      </c>
      <c r="B560" s="278" t="s">
        <v>5487</v>
      </c>
      <c r="C560" s="37">
        <v>880026212</v>
      </c>
      <c r="D560" s="504" t="s">
        <v>6043</v>
      </c>
      <c r="E560" s="278" t="s">
        <v>139</v>
      </c>
      <c r="F560" s="278" t="s">
        <v>147</v>
      </c>
      <c r="G560" s="278" t="s">
        <v>147</v>
      </c>
      <c r="H560" s="278" t="s">
        <v>1180</v>
      </c>
      <c r="I560" s="37"/>
      <c r="J560" s="505">
        <v>44284</v>
      </c>
      <c r="K560" s="37"/>
      <c r="L560" s="37"/>
      <c r="M560" s="278" t="s">
        <v>1180</v>
      </c>
      <c r="N560" s="37">
        <v>911.02</v>
      </c>
      <c r="O560" s="37"/>
      <c r="P560" s="505">
        <v>44282</v>
      </c>
      <c r="Q560" s="37"/>
      <c r="R560" s="37"/>
      <c r="S560" s="37"/>
      <c r="T560" s="37"/>
      <c r="U560" s="37"/>
      <c r="V560" s="37"/>
      <c r="W560" s="37"/>
      <c r="X560" s="37"/>
      <c r="Y560" s="37"/>
      <c r="Z560" s="506"/>
      <c r="AA560" s="37"/>
      <c r="AB560" s="37"/>
      <c r="AC560" s="37"/>
      <c r="AD560" s="37"/>
      <c r="AE560" s="37"/>
      <c r="AF560" s="37"/>
      <c r="AG560" s="37"/>
      <c r="AH560" s="37"/>
      <c r="AI560" s="37"/>
      <c r="AJ560" s="37"/>
      <c r="AK560" s="37"/>
      <c r="AL560" s="37"/>
      <c r="AM560" s="37"/>
      <c r="AN560" s="37"/>
      <c r="AO560" s="37"/>
      <c r="AP560" s="37"/>
      <c r="AQ560" s="37"/>
      <c r="AR560" s="37"/>
      <c r="AS560" s="37"/>
      <c r="AT560" s="37"/>
      <c r="AU560" s="37"/>
    </row>
    <row r="561" spans="1:47">
      <c r="A561" s="265">
        <v>44286</v>
      </c>
      <c r="B561" s="278" t="s">
        <v>281</v>
      </c>
      <c r="C561" s="76">
        <v>881213460</v>
      </c>
      <c r="D561" s="517" t="s">
        <v>6044</v>
      </c>
      <c r="E561" s="278" t="s">
        <v>139</v>
      </c>
      <c r="F561" s="278" t="s">
        <v>140</v>
      </c>
      <c r="G561" s="278" t="s">
        <v>140</v>
      </c>
      <c r="H561" s="278" t="s">
        <v>168</v>
      </c>
      <c r="I561" s="37"/>
      <c r="J561" s="265">
        <v>44286</v>
      </c>
      <c r="K561" s="37"/>
      <c r="L561" s="37"/>
      <c r="M561" s="278" t="s">
        <v>168</v>
      </c>
      <c r="N561" s="37">
        <v>4200</v>
      </c>
      <c r="O561" s="37"/>
      <c r="P561" s="505">
        <v>44285</v>
      </c>
      <c r="Q561" s="37"/>
      <c r="R561" s="37"/>
      <c r="S561" s="37"/>
      <c r="T561" s="37"/>
      <c r="U561" s="37"/>
      <c r="V561" s="37"/>
      <c r="W561" s="37"/>
      <c r="X561" s="37"/>
      <c r="Y561" s="37"/>
      <c r="Z561" s="506"/>
      <c r="AA561" s="37"/>
      <c r="AB561" s="37"/>
      <c r="AC561" s="37"/>
      <c r="AD561" s="37"/>
      <c r="AE561" s="37"/>
      <c r="AF561" s="37"/>
      <c r="AG561" s="37"/>
      <c r="AH561" s="37"/>
      <c r="AI561" s="37"/>
      <c r="AJ561" s="37"/>
      <c r="AK561" s="37"/>
      <c r="AL561" s="37"/>
      <c r="AM561" s="37"/>
      <c r="AN561" s="37"/>
      <c r="AO561" s="37"/>
      <c r="AP561" s="37"/>
      <c r="AQ561" s="37"/>
      <c r="AR561" s="37"/>
      <c r="AS561" s="37"/>
      <c r="AT561" s="37"/>
      <c r="AU561" s="37"/>
    </row>
    <row r="562" spans="1:47">
      <c r="A562" s="265">
        <v>44277</v>
      </c>
      <c r="B562" s="278" t="s">
        <v>194</v>
      </c>
      <c r="C562" s="37">
        <v>880446376</v>
      </c>
      <c r="D562" s="504" t="s">
        <v>4486</v>
      </c>
      <c r="E562" s="278" t="s">
        <v>139</v>
      </c>
      <c r="F562" s="278" t="s">
        <v>140</v>
      </c>
      <c r="G562" s="278" t="s">
        <v>147</v>
      </c>
      <c r="H562" s="278" t="s">
        <v>213</v>
      </c>
      <c r="I562" s="37"/>
      <c r="J562" s="265">
        <v>44277</v>
      </c>
      <c r="K562" s="37"/>
      <c r="L562" s="37"/>
      <c r="M562" s="278" t="s">
        <v>213</v>
      </c>
      <c r="N562" s="37">
        <v>1999</v>
      </c>
      <c r="O562" s="37"/>
      <c r="P562" s="505">
        <v>44273</v>
      </c>
      <c r="Q562" s="37"/>
      <c r="R562" s="37"/>
      <c r="S562" s="37"/>
      <c r="T562" s="37"/>
      <c r="U562" s="37"/>
      <c r="V562" s="37"/>
      <c r="W562" s="37"/>
      <c r="X562" s="37"/>
      <c r="Y562" s="37"/>
      <c r="Z562" s="506"/>
      <c r="AA562" s="37"/>
      <c r="AB562" s="37"/>
      <c r="AC562" s="37"/>
      <c r="AD562" s="37"/>
      <c r="AE562" s="37"/>
      <c r="AF562" s="37"/>
      <c r="AG562" s="37"/>
      <c r="AH562" s="37"/>
      <c r="AI562" s="37"/>
      <c r="AJ562" s="37"/>
      <c r="AK562" s="37"/>
      <c r="AL562" s="37"/>
      <c r="AM562" s="37"/>
      <c r="AN562" s="37"/>
      <c r="AO562" s="37"/>
      <c r="AP562" s="37"/>
      <c r="AQ562" s="37"/>
      <c r="AR562" s="37"/>
      <c r="AS562" s="37"/>
      <c r="AT562" s="37"/>
      <c r="AU562" s="37"/>
    </row>
    <row r="563" spans="1:47">
      <c r="A563" s="265">
        <v>44270</v>
      </c>
      <c r="B563" s="278" t="s">
        <v>194</v>
      </c>
      <c r="C563" s="37">
        <v>880446376</v>
      </c>
      <c r="D563" s="516" t="s">
        <v>4486</v>
      </c>
      <c r="E563" s="278" t="s">
        <v>139</v>
      </c>
      <c r="F563" s="278" t="s">
        <v>140</v>
      </c>
      <c r="G563" s="278" t="s">
        <v>140</v>
      </c>
      <c r="H563" s="278" t="s">
        <v>187</v>
      </c>
      <c r="I563" s="37"/>
      <c r="J563" s="265">
        <v>44270</v>
      </c>
      <c r="K563" s="37"/>
      <c r="L563" s="37"/>
      <c r="M563" s="278" t="s">
        <v>187</v>
      </c>
      <c r="N563" s="37">
        <v>168</v>
      </c>
      <c r="O563" s="37"/>
      <c r="P563" s="505">
        <v>44268</v>
      </c>
      <c r="Q563" s="37"/>
      <c r="R563" s="37"/>
      <c r="S563" s="37"/>
      <c r="T563" s="37"/>
      <c r="U563" s="37"/>
      <c r="V563" s="37"/>
      <c r="W563" s="37"/>
      <c r="X563" s="37"/>
      <c r="Y563" s="37"/>
      <c r="Z563" s="506"/>
      <c r="AA563" s="37"/>
      <c r="AB563" s="37"/>
      <c r="AC563" s="37"/>
      <c r="AD563" s="37"/>
      <c r="AE563" s="37"/>
      <c r="AF563" s="37"/>
      <c r="AG563" s="37"/>
      <c r="AH563" s="37"/>
      <c r="AI563" s="37"/>
      <c r="AJ563" s="37"/>
      <c r="AK563" s="37"/>
      <c r="AL563" s="37"/>
      <c r="AM563" s="37"/>
      <c r="AN563" s="37"/>
      <c r="AO563" s="37"/>
      <c r="AP563" s="37"/>
      <c r="AQ563" s="37"/>
      <c r="AR563" s="37"/>
      <c r="AS563" s="37"/>
      <c r="AT563" s="37"/>
      <c r="AU563" s="37"/>
    </row>
    <row r="564" spans="1:47">
      <c r="A564" s="265">
        <v>44266</v>
      </c>
      <c r="B564" s="278" t="s">
        <v>194</v>
      </c>
      <c r="C564" s="37">
        <v>880446376</v>
      </c>
      <c r="D564" s="516" t="s">
        <v>4486</v>
      </c>
      <c r="E564" s="278" t="s">
        <v>139</v>
      </c>
      <c r="F564" s="278" t="s">
        <v>140</v>
      </c>
      <c r="G564" s="278" t="s">
        <v>140</v>
      </c>
      <c r="H564" s="278" t="s">
        <v>225</v>
      </c>
      <c r="I564" s="37"/>
      <c r="J564" s="265">
        <v>44266</v>
      </c>
      <c r="K564" s="37"/>
      <c r="L564" s="37"/>
      <c r="M564" s="278" t="s">
        <v>225</v>
      </c>
      <c r="N564" s="37">
        <v>102.5</v>
      </c>
      <c r="O564" s="37"/>
      <c r="P564" s="505">
        <v>44266</v>
      </c>
      <c r="Q564" s="37"/>
      <c r="R564" s="37"/>
      <c r="S564" s="37"/>
      <c r="T564" s="37"/>
      <c r="U564" s="37"/>
      <c r="V564" s="37"/>
      <c r="W564" s="37"/>
      <c r="X564" s="37"/>
      <c r="Y564" s="37"/>
      <c r="Z564" s="506"/>
      <c r="AA564" s="37"/>
      <c r="AB564" s="37"/>
      <c r="AC564" s="37"/>
      <c r="AD564" s="37"/>
      <c r="AE564" s="37"/>
      <c r="AF564" s="37"/>
      <c r="AG564" s="37"/>
      <c r="AH564" s="37"/>
      <c r="AI564" s="37"/>
      <c r="AJ564" s="37"/>
      <c r="AK564" s="37"/>
      <c r="AL564" s="37"/>
      <c r="AM564" s="37"/>
      <c r="AN564" s="37"/>
      <c r="AO564" s="37"/>
      <c r="AP564" s="37"/>
      <c r="AQ564" s="37"/>
      <c r="AR564" s="37"/>
      <c r="AS564" s="37"/>
      <c r="AT564" s="37"/>
      <c r="AU564" s="37"/>
    </row>
    <row r="565" spans="1:47">
      <c r="A565" s="265">
        <v>44277</v>
      </c>
      <c r="B565" s="278" t="s">
        <v>194</v>
      </c>
      <c r="C565" s="37">
        <v>880446376</v>
      </c>
      <c r="D565" s="504" t="s">
        <v>4486</v>
      </c>
      <c r="E565" s="278" t="s">
        <v>139</v>
      </c>
      <c r="F565" s="278" t="s">
        <v>140</v>
      </c>
      <c r="G565" s="278" t="s">
        <v>140</v>
      </c>
      <c r="H565" s="278" t="s">
        <v>225</v>
      </c>
      <c r="I565" s="37"/>
      <c r="J565" s="265">
        <v>44277</v>
      </c>
      <c r="K565" s="37"/>
      <c r="L565" s="37"/>
      <c r="M565" s="278" t="s">
        <v>225</v>
      </c>
      <c r="N565" s="37">
        <v>102.5</v>
      </c>
      <c r="O565" s="37"/>
      <c r="P565" s="505">
        <v>44277</v>
      </c>
      <c r="Q565" s="37"/>
      <c r="R565" s="37"/>
      <c r="S565" s="37"/>
      <c r="T565" s="37"/>
      <c r="U565" s="37"/>
      <c r="V565" s="37"/>
      <c r="W565" s="37"/>
      <c r="X565" s="37"/>
      <c r="Y565" s="37"/>
      <c r="Z565" s="506"/>
      <c r="AA565" s="37"/>
      <c r="AB565" s="37"/>
      <c r="AC565" s="37"/>
      <c r="AD565" s="37"/>
      <c r="AE565" s="37"/>
      <c r="AF565" s="37"/>
      <c r="AG565" s="37"/>
      <c r="AH565" s="37"/>
      <c r="AI565" s="37"/>
      <c r="AJ565" s="37"/>
      <c r="AK565" s="37"/>
      <c r="AL565" s="37"/>
      <c r="AM565" s="37"/>
      <c r="AN565" s="37"/>
      <c r="AO565" s="37"/>
      <c r="AP565" s="37"/>
      <c r="AQ565" s="37"/>
      <c r="AR565" s="37"/>
      <c r="AS565" s="37"/>
      <c r="AT565" s="37"/>
      <c r="AU565" s="37"/>
    </row>
    <row r="566" spans="1:47">
      <c r="A566" s="265">
        <v>44260</v>
      </c>
      <c r="B566" s="278" t="s">
        <v>194</v>
      </c>
      <c r="C566" s="37">
        <v>880446376</v>
      </c>
      <c r="D566" s="504" t="s">
        <v>4486</v>
      </c>
      <c r="E566" s="278" t="s">
        <v>139</v>
      </c>
      <c r="F566" s="278" t="s">
        <v>140</v>
      </c>
      <c r="G566" s="278" t="s">
        <v>140</v>
      </c>
      <c r="H566" s="278" t="s">
        <v>225</v>
      </c>
      <c r="I566" s="265">
        <v>44260</v>
      </c>
      <c r="J566" s="265">
        <v>44260</v>
      </c>
      <c r="K566" s="37"/>
      <c r="L566" s="37"/>
      <c r="M566" s="278" t="s">
        <v>225</v>
      </c>
      <c r="N566" s="37">
        <v>34.5</v>
      </c>
      <c r="O566" s="37"/>
      <c r="P566" s="265">
        <v>44259</v>
      </c>
      <c r="Q566" s="37"/>
      <c r="R566" s="37"/>
      <c r="S566" s="37"/>
      <c r="T566" s="37"/>
      <c r="U566" s="37"/>
      <c r="V566" s="37"/>
      <c r="W566" s="37"/>
      <c r="X566" s="37"/>
      <c r="Y566" s="37"/>
      <c r="Z566" s="506"/>
      <c r="AA566" s="37"/>
      <c r="AB566" s="37"/>
      <c r="AC566" s="37"/>
      <c r="AD566" s="37"/>
      <c r="AE566" s="37"/>
      <c r="AF566" s="37"/>
      <c r="AG566" s="37"/>
      <c r="AH566" s="37"/>
      <c r="AI566" s="37"/>
      <c r="AJ566" s="37"/>
      <c r="AK566" s="37"/>
      <c r="AL566" s="37"/>
      <c r="AM566" s="37"/>
      <c r="AN566" s="37"/>
      <c r="AO566" s="37"/>
      <c r="AP566" s="37"/>
      <c r="AQ566" s="37"/>
      <c r="AR566" s="37"/>
      <c r="AS566" s="37"/>
      <c r="AT566" s="37"/>
      <c r="AU566" s="37"/>
    </row>
    <row r="567" spans="1:47">
      <c r="A567" s="265">
        <v>44256</v>
      </c>
      <c r="B567" s="278" t="s">
        <v>194</v>
      </c>
      <c r="C567" s="37">
        <v>880433054</v>
      </c>
      <c r="D567" s="504" t="s">
        <v>4513</v>
      </c>
      <c r="E567" s="278" t="s">
        <v>139</v>
      </c>
      <c r="F567" s="278" t="s">
        <v>140</v>
      </c>
      <c r="G567" s="278" t="s">
        <v>140</v>
      </c>
      <c r="H567" s="278" t="s">
        <v>168</v>
      </c>
      <c r="I567" s="265">
        <v>44256</v>
      </c>
      <c r="J567" s="265">
        <v>44256</v>
      </c>
      <c r="K567" s="37"/>
      <c r="L567" s="37"/>
      <c r="M567" s="278" t="s">
        <v>168</v>
      </c>
      <c r="N567" s="37">
        <v>1700</v>
      </c>
      <c r="O567" s="37"/>
      <c r="P567" s="278" t="s">
        <v>6045</v>
      </c>
      <c r="Q567" s="37"/>
      <c r="R567" s="37"/>
      <c r="S567" s="37"/>
      <c r="T567" s="37"/>
      <c r="U567" s="37"/>
      <c r="V567" s="37"/>
      <c r="W567" s="37"/>
      <c r="X567" s="37"/>
      <c r="Y567" s="37"/>
      <c r="Z567" s="506"/>
      <c r="AA567" s="37"/>
      <c r="AB567" s="37"/>
      <c r="AC567" s="37"/>
      <c r="AD567" s="37"/>
      <c r="AE567" s="37"/>
      <c r="AF567" s="37"/>
      <c r="AG567" s="37"/>
      <c r="AH567" s="37"/>
      <c r="AI567" s="37"/>
      <c r="AJ567" s="37"/>
      <c r="AK567" s="37"/>
      <c r="AL567" s="37"/>
      <c r="AM567" s="37"/>
      <c r="AN567" s="37"/>
      <c r="AO567" s="37"/>
      <c r="AP567" s="37"/>
      <c r="AQ567" s="37"/>
      <c r="AR567" s="37"/>
      <c r="AS567" s="37"/>
      <c r="AT567" s="37"/>
      <c r="AU567" s="37"/>
    </row>
    <row r="568" spans="1:47">
      <c r="A568" s="265">
        <v>44287</v>
      </c>
      <c r="B568" s="531" t="s">
        <v>5491</v>
      </c>
      <c r="C568" s="76">
        <v>13601163</v>
      </c>
      <c r="D568" s="73" t="s">
        <v>6046</v>
      </c>
      <c r="E568" s="278" t="s">
        <v>139</v>
      </c>
      <c r="F568" s="278" t="s">
        <v>140</v>
      </c>
      <c r="G568" s="278" t="s">
        <v>140</v>
      </c>
      <c r="H568" s="278" t="s">
        <v>200</v>
      </c>
      <c r="I568" s="37"/>
      <c r="J568" s="265">
        <v>44284</v>
      </c>
      <c r="K568" s="37"/>
      <c r="L568" s="37"/>
      <c r="M568" s="278" t="s">
        <v>200</v>
      </c>
      <c r="N568" s="37">
        <v>2063.4</v>
      </c>
      <c r="O568" s="37"/>
      <c r="P568" s="505">
        <v>44284</v>
      </c>
      <c r="Q568" s="37"/>
      <c r="R568" s="37"/>
      <c r="S568" s="37"/>
      <c r="T568" s="37"/>
      <c r="U568" s="37"/>
      <c r="V568" s="37"/>
      <c r="W568" s="37"/>
      <c r="X568" s="37"/>
      <c r="Y568" s="37"/>
      <c r="Z568" s="506"/>
      <c r="AA568" s="37"/>
      <c r="AB568" s="37"/>
      <c r="AC568" s="37"/>
      <c r="AD568" s="37"/>
      <c r="AE568" s="37"/>
      <c r="AF568" s="37"/>
      <c r="AG568" s="37"/>
      <c r="AH568" s="37"/>
      <c r="AI568" s="37"/>
      <c r="AJ568" s="37"/>
      <c r="AK568" s="37"/>
      <c r="AL568" s="37"/>
      <c r="AM568" s="37"/>
      <c r="AN568" s="37"/>
      <c r="AO568" s="37"/>
      <c r="AP568" s="37"/>
      <c r="AQ568" s="37"/>
      <c r="AR568" s="37"/>
      <c r="AS568" s="37"/>
      <c r="AT568" s="37"/>
      <c r="AU568" s="37"/>
    </row>
    <row r="569" spans="1:47">
      <c r="A569" s="265">
        <v>44272</v>
      </c>
      <c r="B569" s="278" t="s">
        <v>156</v>
      </c>
      <c r="C569" s="37">
        <v>882211855</v>
      </c>
      <c r="D569" s="510" t="s">
        <v>6047</v>
      </c>
      <c r="E569" s="278" t="s">
        <v>139</v>
      </c>
      <c r="F569" s="278" t="s">
        <v>140</v>
      </c>
      <c r="G569" s="278" t="s">
        <v>140</v>
      </c>
      <c r="H569" s="278"/>
      <c r="I569" s="37"/>
      <c r="J569" s="265">
        <v>44272</v>
      </c>
      <c r="K569" s="37"/>
      <c r="L569" s="37"/>
      <c r="M569" s="278" t="s">
        <v>287</v>
      </c>
      <c r="N569" s="37">
        <v>2950</v>
      </c>
      <c r="O569" s="37"/>
      <c r="P569" s="505">
        <v>44270</v>
      </c>
      <c r="Q569" s="37"/>
      <c r="R569" s="37"/>
      <c r="S569" s="37"/>
      <c r="T569" s="37"/>
      <c r="U569" s="37"/>
      <c r="V569" s="37"/>
      <c r="W569" s="37"/>
      <c r="X569" s="37"/>
      <c r="Y569" s="37"/>
      <c r="Z569" s="506"/>
      <c r="AA569" s="37"/>
      <c r="AB569" s="37"/>
      <c r="AC569" s="37"/>
      <c r="AD569" s="37"/>
      <c r="AE569" s="37"/>
      <c r="AF569" s="37"/>
      <c r="AG569" s="37"/>
      <c r="AH569" s="37"/>
      <c r="AI569" s="37"/>
      <c r="AJ569" s="37"/>
      <c r="AK569" s="37"/>
      <c r="AL569" s="37"/>
      <c r="AM569" s="37"/>
      <c r="AN569" s="37"/>
      <c r="AO569" s="37"/>
      <c r="AP569" s="37"/>
      <c r="AQ569" s="37"/>
      <c r="AR569" s="37"/>
      <c r="AS569" s="37"/>
      <c r="AT569" s="37"/>
      <c r="AU569" s="37"/>
    </row>
    <row r="570" spans="1:47">
      <c r="A570" s="265">
        <v>44267</v>
      </c>
      <c r="B570" s="278" t="s">
        <v>194</v>
      </c>
      <c r="C570" s="37">
        <v>880417514</v>
      </c>
      <c r="D570" s="504" t="s">
        <v>6048</v>
      </c>
      <c r="E570" s="278" t="s">
        <v>139</v>
      </c>
      <c r="F570" s="278" t="s">
        <v>140</v>
      </c>
      <c r="G570" s="278" t="s">
        <v>140</v>
      </c>
      <c r="H570" s="278" t="s">
        <v>168</v>
      </c>
      <c r="I570" s="37"/>
      <c r="J570" s="265">
        <v>44267</v>
      </c>
      <c r="K570" s="37"/>
      <c r="L570" s="37"/>
      <c r="M570" s="278" t="s">
        <v>168</v>
      </c>
      <c r="N570" s="37">
        <v>37500</v>
      </c>
      <c r="O570" s="37"/>
      <c r="P570" s="505">
        <v>44267</v>
      </c>
      <c r="Q570" s="37"/>
      <c r="R570" s="37"/>
      <c r="S570" s="37"/>
      <c r="T570" s="37"/>
      <c r="U570" s="37"/>
      <c r="V570" s="37"/>
      <c r="W570" s="37"/>
      <c r="X570" s="37"/>
      <c r="Y570" s="37"/>
      <c r="Z570" s="506"/>
      <c r="AA570" s="37"/>
      <c r="AB570" s="37"/>
      <c r="AC570" s="37"/>
      <c r="AD570" s="37"/>
      <c r="AE570" s="37"/>
      <c r="AF570" s="37"/>
      <c r="AG570" s="37"/>
      <c r="AH570" s="37"/>
      <c r="AI570" s="37"/>
      <c r="AJ570" s="37"/>
      <c r="AK570" s="37"/>
      <c r="AL570" s="37"/>
      <c r="AM570" s="37"/>
      <c r="AN570" s="37"/>
      <c r="AO570" s="37"/>
      <c r="AP570" s="37"/>
      <c r="AQ570" s="37"/>
      <c r="AR570" s="37"/>
      <c r="AS570" s="37"/>
      <c r="AT570" s="37"/>
      <c r="AU570" s="37"/>
    </row>
    <row r="571" spans="1:47">
      <c r="A571" s="265">
        <v>44264</v>
      </c>
      <c r="B571" s="278" t="s">
        <v>156</v>
      </c>
      <c r="C571" s="37">
        <v>880438051</v>
      </c>
      <c r="D571" s="517" t="s">
        <v>6049</v>
      </c>
      <c r="E571" s="278" t="s">
        <v>139</v>
      </c>
      <c r="F571" s="278" t="s">
        <v>140</v>
      </c>
      <c r="G571" s="278" t="s">
        <v>140</v>
      </c>
      <c r="H571" s="278" t="s">
        <v>142</v>
      </c>
      <c r="I571" s="37"/>
      <c r="J571" s="265">
        <v>44264</v>
      </c>
      <c r="K571" s="37"/>
      <c r="L571" s="37"/>
      <c r="M571" s="278" t="s">
        <v>181</v>
      </c>
      <c r="N571" s="37">
        <v>1529.06</v>
      </c>
      <c r="O571" s="37"/>
      <c r="P571" s="505">
        <v>44263</v>
      </c>
      <c r="Q571" s="37"/>
      <c r="R571" s="37"/>
      <c r="S571" s="37"/>
      <c r="T571" s="37"/>
      <c r="U571" s="37"/>
      <c r="V571" s="37"/>
      <c r="W571" s="37"/>
      <c r="X571" s="37"/>
      <c r="Y571" s="37"/>
      <c r="Z571" s="506"/>
      <c r="AA571" s="37"/>
      <c r="AB571" s="37"/>
      <c r="AC571" s="37"/>
      <c r="AD571" s="37"/>
      <c r="AE571" s="37"/>
      <c r="AF571" s="37"/>
      <c r="AG571" s="37"/>
      <c r="AH571" s="37"/>
      <c r="AI571" s="37"/>
      <c r="AJ571" s="37"/>
      <c r="AK571" s="37"/>
      <c r="AL571" s="37"/>
      <c r="AM571" s="37"/>
      <c r="AN571" s="37"/>
      <c r="AO571" s="37"/>
      <c r="AP571" s="37"/>
      <c r="AQ571" s="37"/>
      <c r="AR571" s="37"/>
      <c r="AS571" s="37"/>
      <c r="AT571" s="37"/>
      <c r="AU571" s="37"/>
    </row>
    <row r="572" spans="1:47">
      <c r="A572" s="265">
        <v>44267</v>
      </c>
      <c r="B572" s="278" t="s">
        <v>156</v>
      </c>
      <c r="C572" s="37">
        <v>880438051</v>
      </c>
      <c r="D572" s="517" t="s">
        <v>6049</v>
      </c>
      <c r="E572" s="278" t="s">
        <v>139</v>
      </c>
      <c r="F572" s="278" t="s">
        <v>140</v>
      </c>
      <c r="G572" s="278" t="s">
        <v>140</v>
      </c>
      <c r="H572" s="278"/>
      <c r="I572" s="37"/>
      <c r="J572" s="265">
        <v>44267</v>
      </c>
      <c r="K572" s="37"/>
      <c r="L572" s="37"/>
      <c r="M572" s="278" t="s">
        <v>181</v>
      </c>
      <c r="N572" s="37">
        <v>1258.48</v>
      </c>
      <c r="O572" s="37"/>
      <c r="P572" s="505">
        <v>44266</v>
      </c>
      <c r="Q572" s="37"/>
      <c r="R572" s="37"/>
      <c r="S572" s="37"/>
      <c r="T572" s="37"/>
      <c r="U572" s="37"/>
      <c r="V572" s="37"/>
      <c r="W572" s="37"/>
      <c r="X572" s="37"/>
      <c r="Y572" s="37"/>
      <c r="Z572" s="506"/>
      <c r="AA572" s="37"/>
      <c r="AB572" s="37"/>
      <c r="AC572" s="37"/>
      <c r="AD572" s="37"/>
      <c r="AE572" s="37"/>
      <c r="AF572" s="37"/>
      <c r="AG572" s="37"/>
      <c r="AH572" s="37"/>
      <c r="AI572" s="37"/>
      <c r="AJ572" s="37"/>
      <c r="AK572" s="37"/>
      <c r="AL572" s="37"/>
      <c r="AM572" s="37"/>
      <c r="AN572" s="37"/>
      <c r="AO572" s="37"/>
      <c r="AP572" s="37"/>
      <c r="AQ572" s="37"/>
      <c r="AR572" s="37"/>
      <c r="AS572" s="37"/>
      <c r="AT572" s="37"/>
      <c r="AU572" s="37"/>
    </row>
    <row r="573" spans="1:47">
      <c r="A573" s="265">
        <v>44277</v>
      </c>
      <c r="B573" s="278" t="s">
        <v>156</v>
      </c>
      <c r="C573" s="37">
        <v>880438051</v>
      </c>
      <c r="D573" s="510" t="s">
        <v>6049</v>
      </c>
      <c r="E573" s="278" t="s">
        <v>139</v>
      </c>
      <c r="F573" s="278" t="s">
        <v>140</v>
      </c>
      <c r="G573" s="278" t="s">
        <v>140</v>
      </c>
      <c r="H573" s="278" t="s">
        <v>142</v>
      </c>
      <c r="I573" s="37"/>
      <c r="J573" s="265">
        <v>44277</v>
      </c>
      <c r="K573" s="37"/>
      <c r="L573" s="37"/>
      <c r="M573" s="278" t="s">
        <v>181</v>
      </c>
      <c r="N573" s="37">
        <v>790.07</v>
      </c>
      <c r="O573" s="37"/>
      <c r="P573" s="505">
        <v>44275</v>
      </c>
      <c r="Q573" s="37"/>
      <c r="R573" s="37"/>
      <c r="S573" s="37"/>
      <c r="T573" s="37"/>
      <c r="U573" s="37"/>
      <c r="V573" s="37"/>
      <c r="W573" s="37"/>
      <c r="X573" s="37"/>
      <c r="Y573" s="37"/>
      <c r="Z573" s="506"/>
      <c r="AA573" s="37"/>
      <c r="AB573" s="37"/>
      <c r="AC573" s="37"/>
      <c r="AD573" s="37"/>
      <c r="AE573" s="37"/>
      <c r="AF573" s="37"/>
      <c r="AG573" s="37"/>
      <c r="AH573" s="37"/>
      <c r="AI573" s="37"/>
      <c r="AJ573" s="37"/>
      <c r="AK573" s="37"/>
      <c r="AL573" s="37"/>
      <c r="AM573" s="37"/>
      <c r="AN573" s="37"/>
      <c r="AO573" s="37"/>
      <c r="AP573" s="37"/>
      <c r="AQ573" s="37"/>
      <c r="AR573" s="37"/>
      <c r="AS573" s="37"/>
      <c r="AT573" s="37"/>
      <c r="AU573" s="37"/>
    </row>
    <row r="574" spans="1:47">
      <c r="A574" s="265">
        <v>44264</v>
      </c>
      <c r="B574" s="278" t="s">
        <v>156</v>
      </c>
      <c r="C574" s="37">
        <v>880438051</v>
      </c>
      <c r="D574" s="517" t="s">
        <v>6049</v>
      </c>
      <c r="E574" s="278" t="s">
        <v>139</v>
      </c>
      <c r="F574" s="278" t="s">
        <v>140</v>
      </c>
      <c r="G574" s="278" t="s">
        <v>140</v>
      </c>
      <c r="H574" s="278" t="s">
        <v>142</v>
      </c>
      <c r="I574" s="37"/>
      <c r="J574" s="265">
        <v>44264</v>
      </c>
      <c r="K574" s="37"/>
      <c r="L574" s="37"/>
      <c r="M574" s="278" t="s">
        <v>181</v>
      </c>
      <c r="N574" s="37">
        <v>726.33</v>
      </c>
      <c r="O574" s="37"/>
      <c r="P574" s="505">
        <v>44264</v>
      </c>
      <c r="Q574" s="37"/>
      <c r="R574" s="37"/>
      <c r="S574" s="37"/>
      <c r="T574" s="37"/>
      <c r="U574" s="37"/>
      <c r="V574" s="37"/>
      <c r="W574" s="37"/>
      <c r="X574" s="37"/>
      <c r="Y574" s="37"/>
      <c r="Z574" s="506"/>
      <c r="AA574" s="37"/>
      <c r="AB574" s="37"/>
      <c r="AC574" s="37"/>
      <c r="AD574" s="37"/>
      <c r="AE574" s="37"/>
      <c r="AF574" s="37"/>
      <c r="AG574" s="37"/>
      <c r="AH574" s="37"/>
      <c r="AI574" s="37"/>
      <c r="AJ574" s="37"/>
      <c r="AK574" s="37"/>
      <c r="AL574" s="37"/>
      <c r="AM574" s="37"/>
      <c r="AN574" s="37"/>
      <c r="AO574" s="37"/>
      <c r="AP574" s="37"/>
      <c r="AQ574" s="37"/>
      <c r="AR574" s="37"/>
      <c r="AS574" s="37"/>
      <c r="AT574" s="37"/>
      <c r="AU574" s="37"/>
    </row>
    <row r="575" spans="1:47">
      <c r="A575" s="265">
        <v>44281</v>
      </c>
      <c r="B575" s="278" t="s">
        <v>194</v>
      </c>
      <c r="C575" s="37">
        <v>880406601</v>
      </c>
      <c r="D575" s="520" t="s">
        <v>6050</v>
      </c>
      <c r="E575" s="278" t="s">
        <v>139</v>
      </c>
      <c r="F575" s="278" t="s">
        <v>140</v>
      </c>
      <c r="G575" s="278" t="s">
        <v>147</v>
      </c>
      <c r="H575" s="278" t="s">
        <v>142</v>
      </c>
      <c r="I575" s="37"/>
      <c r="J575" s="265">
        <v>44281</v>
      </c>
      <c r="K575" s="37"/>
      <c r="L575" s="37"/>
      <c r="M575" s="278" t="s">
        <v>142</v>
      </c>
      <c r="N575" s="37">
        <v>689.5</v>
      </c>
      <c r="O575" s="37"/>
      <c r="P575" s="505">
        <v>44281</v>
      </c>
      <c r="Q575" s="37"/>
      <c r="R575" s="37"/>
      <c r="S575" s="37"/>
      <c r="T575" s="37"/>
      <c r="U575" s="37"/>
      <c r="V575" s="37"/>
      <c r="W575" s="37"/>
      <c r="X575" s="37"/>
      <c r="Y575" s="37"/>
      <c r="Z575" s="506"/>
      <c r="AA575" s="37"/>
      <c r="AB575" s="37"/>
      <c r="AC575" s="37"/>
      <c r="AD575" s="37"/>
      <c r="AE575" s="37"/>
      <c r="AF575" s="37"/>
      <c r="AG575" s="37"/>
      <c r="AH575" s="37"/>
      <c r="AI575" s="37"/>
      <c r="AJ575" s="37"/>
      <c r="AK575" s="37"/>
      <c r="AL575" s="37"/>
      <c r="AM575" s="37"/>
      <c r="AN575" s="37"/>
      <c r="AO575" s="37"/>
      <c r="AP575" s="37"/>
      <c r="AQ575" s="37"/>
      <c r="AR575" s="37"/>
      <c r="AS575" s="37"/>
      <c r="AT575" s="37"/>
      <c r="AU575" s="37"/>
    </row>
    <row r="576" spans="1:47">
      <c r="A576" s="505">
        <v>44278</v>
      </c>
      <c r="B576" s="278" t="s">
        <v>5487</v>
      </c>
      <c r="C576" s="37">
        <v>880110581</v>
      </c>
      <c r="D576" s="504" t="s">
        <v>6051</v>
      </c>
      <c r="E576" s="278" t="s">
        <v>139</v>
      </c>
      <c r="F576" s="278" t="s">
        <v>140</v>
      </c>
      <c r="G576" s="278" t="s">
        <v>140</v>
      </c>
      <c r="H576" s="278" t="s">
        <v>200</v>
      </c>
      <c r="I576" s="37"/>
      <c r="J576" s="265">
        <v>44278</v>
      </c>
      <c r="K576" s="37"/>
      <c r="L576" s="37"/>
      <c r="M576" s="278" t="s">
        <v>200</v>
      </c>
      <c r="N576" s="37">
        <v>2063.4</v>
      </c>
      <c r="O576" s="37"/>
      <c r="P576" s="505">
        <v>44277</v>
      </c>
      <c r="Q576" s="37"/>
      <c r="R576" s="37"/>
      <c r="S576" s="37"/>
      <c r="T576" s="37"/>
      <c r="U576" s="37"/>
      <c r="V576" s="37"/>
      <c r="W576" s="37"/>
      <c r="X576" s="37"/>
      <c r="Y576" s="37"/>
      <c r="Z576" s="506"/>
      <c r="AA576" s="37"/>
      <c r="AB576" s="37"/>
      <c r="AC576" s="37"/>
      <c r="AD576" s="37"/>
      <c r="AE576" s="37"/>
      <c r="AF576" s="37"/>
      <c r="AG576" s="37"/>
      <c r="AH576" s="37"/>
      <c r="AI576" s="37"/>
      <c r="AJ576" s="37"/>
      <c r="AK576" s="37"/>
      <c r="AL576" s="37"/>
      <c r="AM576" s="37"/>
      <c r="AN576" s="37"/>
      <c r="AO576" s="37"/>
      <c r="AP576" s="37"/>
      <c r="AQ576" s="37"/>
      <c r="AR576" s="37"/>
      <c r="AS576" s="37"/>
      <c r="AT576" s="37"/>
      <c r="AU576" s="37"/>
    </row>
    <row r="577" spans="1:47">
      <c r="A577" s="265">
        <v>44281</v>
      </c>
      <c r="B577" s="278" t="s">
        <v>281</v>
      </c>
      <c r="C577" s="37">
        <v>880621225</v>
      </c>
      <c r="D577" s="504" t="s">
        <v>6052</v>
      </c>
      <c r="E577" s="278" t="s">
        <v>139</v>
      </c>
      <c r="F577" s="278" t="s">
        <v>140</v>
      </c>
      <c r="G577" s="278" t="s">
        <v>140</v>
      </c>
      <c r="H577" s="278" t="s">
        <v>142</v>
      </c>
      <c r="I577" s="37"/>
      <c r="J577" s="265">
        <v>44281</v>
      </c>
      <c r="K577" s="37"/>
      <c r="L577" s="37"/>
      <c r="M577" s="278" t="s">
        <v>142</v>
      </c>
      <c r="N577" s="37">
        <v>2285.8200000000002</v>
      </c>
      <c r="O577" s="37"/>
      <c r="P577" s="505">
        <v>44279</v>
      </c>
      <c r="Q577" s="37"/>
      <c r="R577" s="37"/>
      <c r="S577" s="37"/>
      <c r="T577" s="37"/>
      <c r="U577" s="37"/>
      <c r="V577" s="37"/>
      <c r="W577" s="37"/>
      <c r="X577" s="37"/>
      <c r="Y577" s="37"/>
      <c r="Z577" s="506"/>
      <c r="AA577" s="37"/>
      <c r="AB577" s="37"/>
      <c r="AC577" s="37"/>
      <c r="AD577" s="37"/>
      <c r="AE577" s="37"/>
      <c r="AF577" s="37"/>
      <c r="AG577" s="37"/>
      <c r="AH577" s="37"/>
      <c r="AI577" s="37"/>
      <c r="AJ577" s="37"/>
      <c r="AK577" s="37"/>
      <c r="AL577" s="37"/>
      <c r="AM577" s="37"/>
      <c r="AN577" s="37"/>
      <c r="AO577" s="37"/>
      <c r="AP577" s="37"/>
      <c r="AQ577" s="37"/>
      <c r="AR577" s="37"/>
      <c r="AS577" s="37"/>
      <c r="AT577" s="37"/>
      <c r="AU577" s="37"/>
    </row>
    <row r="578" spans="1:47">
      <c r="A578" s="265">
        <v>44270</v>
      </c>
      <c r="B578" s="278" t="s">
        <v>146</v>
      </c>
      <c r="C578" s="37">
        <v>880444280</v>
      </c>
      <c r="D578" s="504" t="s">
        <v>6053</v>
      </c>
      <c r="E578" s="278" t="s">
        <v>152</v>
      </c>
      <c r="F578" s="278" t="s">
        <v>140</v>
      </c>
      <c r="G578" s="278" t="s">
        <v>140</v>
      </c>
      <c r="H578" s="278"/>
      <c r="I578" s="37"/>
      <c r="J578" s="265">
        <v>44270</v>
      </c>
      <c r="K578" s="37"/>
      <c r="L578" s="37"/>
      <c r="M578" s="278" t="s">
        <v>225</v>
      </c>
      <c r="N578" s="37">
        <v>99</v>
      </c>
      <c r="O578" s="37"/>
      <c r="P578" s="505">
        <v>44267</v>
      </c>
      <c r="Q578" s="37"/>
      <c r="R578" s="37"/>
      <c r="S578" s="37"/>
      <c r="T578" s="37"/>
      <c r="U578" s="37"/>
      <c r="V578" s="37"/>
      <c r="W578" s="37"/>
      <c r="X578" s="37"/>
      <c r="Y578" s="37"/>
      <c r="Z578" s="506"/>
      <c r="AA578" s="37"/>
      <c r="AB578" s="37"/>
      <c r="AC578" s="37"/>
      <c r="AD578" s="37"/>
      <c r="AE578" s="37"/>
      <c r="AF578" s="37"/>
      <c r="AG578" s="37"/>
      <c r="AH578" s="37"/>
      <c r="AI578" s="37"/>
      <c r="AJ578" s="37"/>
      <c r="AK578" s="37"/>
      <c r="AL578" s="37"/>
      <c r="AM578" s="37"/>
      <c r="AN578" s="37"/>
      <c r="AO578" s="37"/>
      <c r="AP578" s="37"/>
      <c r="AQ578" s="37"/>
      <c r="AR578" s="37"/>
      <c r="AS578" s="37"/>
      <c r="AT578" s="37"/>
      <c r="AU578" s="37"/>
    </row>
    <row r="579" spans="1:47">
      <c r="A579" s="265">
        <v>44292</v>
      </c>
      <c r="B579" s="278" t="s">
        <v>5487</v>
      </c>
      <c r="C579" s="76">
        <v>880432471</v>
      </c>
      <c r="D579" s="178" t="s">
        <v>6054</v>
      </c>
      <c r="E579" s="278" t="s">
        <v>139</v>
      </c>
      <c r="F579" s="278" t="s">
        <v>147</v>
      </c>
      <c r="G579" s="278" t="s">
        <v>147</v>
      </c>
      <c r="H579" s="278" t="s">
        <v>142</v>
      </c>
      <c r="I579" s="37"/>
      <c r="J579" s="265">
        <v>44279</v>
      </c>
      <c r="K579" s="37"/>
      <c r="L579" s="37"/>
      <c r="M579" s="278" t="s">
        <v>142</v>
      </c>
      <c r="N579" s="37">
        <v>17858</v>
      </c>
      <c r="O579" s="37"/>
      <c r="P579" s="505">
        <v>44279</v>
      </c>
      <c r="Q579" s="37"/>
      <c r="R579" s="37"/>
      <c r="S579" s="37"/>
      <c r="T579" s="37"/>
      <c r="U579" s="37"/>
      <c r="V579" s="37"/>
      <c r="W579" s="37"/>
      <c r="X579" s="37"/>
      <c r="Y579" s="37"/>
      <c r="Z579" s="506"/>
      <c r="AA579" s="37"/>
      <c r="AB579" s="37"/>
      <c r="AC579" s="37"/>
      <c r="AD579" s="37"/>
      <c r="AE579" s="37"/>
      <c r="AF579" s="37"/>
      <c r="AG579" s="37"/>
      <c r="AH579" s="37"/>
      <c r="AI579" s="37"/>
      <c r="AJ579" s="37"/>
      <c r="AK579" s="37"/>
      <c r="AL579" s="37"/>
      <c r="AM579" s="37"/>
      <c r="AN579" s="37"/>
      <c r="AO579" s="37"/>
      <c r="AP579" s="37"/>
      <c r="AQ579" s="37"/>
      <c r="AR579" s="37"/>
      <c r="AS579" s="37"/>
      <c r="AT579" s="37"/>
      <c r="AU579" s="37"/>
    </row>
    <row r="580" spans="1:47">
      <c r="A580" s="265">
        <v>44274</v>
      </c>
      <c r="B580" s="278" t="s">
        <v>281</v>
      </c>
      <c r="C580" s="37">
        <v>881031168</v>
      </c>
      <c r="D580" s="517" t="s">
        <v>3047</v>
      </c>
      <c r="E580" s="278" t="s">
        <v>139</v>
      </c>
      <c r="F580" s="278" t="s">
        <v>140</v>
      </c>
      <c r="G580" s="278" t="s">
        <v>140</v>
      </c>
      <c r="H580" s="278" t="s">
        <v>168</v>
      </c>
      <c r="I580" s="37"/>
      <c r="J580" s="265">
        <v>44274</v>
      </c>
      <c r="K580" s="37"/>
      <c r="L580" s="37"/>
      <c r="M580" s="278" t="s">
        <v>168</v>
      </c>
      <c r="N580" s="37">
        <v>1700</v>
      </c>
      <c r="O580" s="37"/>
      <c r="P580" s="505">
        <v>44274</v>
      </c>
      <c r="Q580" s="37"/>
      <c r="R580" s="37"/>
      <c r="S580" s="37"/>
      <c r="T580" s="37"/>
      <c r="U580" s="37"/>
      <c r="V580" s="37"/>
      <c r="W580" s="37"/>
      <c r="X580" s="37"/>
      <c r="Y580" s="37"/>
      <c r="Z580" s="506"/>
      <c r="AA580" s="37"/>
      <c r="AB580" s="37"/>
      <c r="AC580" s="37"/>
      <c r="AD580" s="37"/>
      <c r="AE580" s="37"/>
      <c r="AF580" s="37"/>
      <c r="AG580" s="37"/>
      <c r="AH580" s="37"/>
      <c r="AI580" s="37"/>
      <c r="AJ580" s="37"/>
      <c r="AK580" s="37"/>
      <c r="AL580" s="37"/>
      <c r="AM580" s="37"/>
      <c r="AN580" s="37"/>
      <c r="AO580" s="37"/>
      <c r="AP580" s="37"/>
      <c r="AQ580" s="37"/>
      <c r="AR580" s="37"/>
      <c r="AS580" s="37"/>
      <c r="AT580" s="37"/>
      <c r="AU580" s="37"/>
    </row>
    <row r="581" spans="1:47">
      <c r="A581" s="265">
        <v>44270</v>
      </c>
      <c r="B581" s="278" t="s">
        <v>281</v>
      </c>
      <c r="C581" s="37">
        <v>883446421</v>
      </c>
      <c r="D581" s="517" t="s">
        <v>6055</v>
      </c>
      <c r="E581" s="278" t="s">
        <v>139</v>
      </c>
      <c r="F581" s="278" t="s">
        <v>140</v>
      </c>
      <c r="G581" s="278" t="s">
        <v>140</v>
      </c>
      <c r="H581" s="278" t="s">
        <v>148</v>
      </c>
      <c r="I581" s="37"/>
      <c r="J581" s="265">
        <v>44270</v>
      </c>
      <c r="K581" s="37"/>
      <c r="L581" s="37"/>
      <c r="M581" s="278" t="s">
        <v>148</v>
      </c>
      <c r="N581" s="37">
        <v>55</v>
      </c>
      <c r="O581" s="37"/>
      <c r="P581" s="505">
        <v>44269</v>
      </c>
      <c r="Q581" s="37"/>
      <c r="R581" s="37"/>
      <c r="S581" s="37"/>
      <c r="T581" s="37"/>
      <c r="U581" s="37"/>
      <c r="V581" s="37"/>
      <c r="W581" s="37"/>
      <c r="X581" s="37"/>
      <c r="Y581" s="37"/>
      <c r="Z581" s="506"/>
      <c r="AA581" s="37"/>
      <c r="AB581" s="37"/>
      <c r="AC581" s="37"/>
      <c r="AD581" s="37"/>
      <c r="AE581" s="37"/>
      <c r="AF581" s="37"/>
      <c r="AG581" s="37"/>
      <c r="AH581" s="37"/>
      <c r="AI581" s="37"/>
      <c r="AJ581" s="37"/>
      <c r="AK581" s="37"/>
      <c r="AL581" s="37"/>
      <c r="AM581" s="37"/>
      <c r="AN581" s="37"/>
      <c r="AO581" s="37"/>
      <c r="AP581" s="37"/>
      <c r="AQ581" s="37"/>
      <c r="AR581" s="37"/>
      <c r="AS581" s="37"/>
      <c r="AT581" s="37"/>
      <c r="AU581" s="37"/>
    </row>
    <row r="582" spans="1:47">
      <c r="A582" s="505">
        <v>44278</v>
      </c>
      <c r="B582" s="278" t="s">
        <v>194</v>
      </c>
      <c r="C582" s="37">
        <v>883089386</v>
      </c>
      <c r="D582" s="515" t="s">
        <v>2906</v>
      </c>
      <c r="E582" s="278" t="s">
        <v>139</v>
      </c>
      <c r="F582" s="278" t="s">
        <v>140</v>
      </c>
      <c r="G582" s="278" t="s">
        <v>140</v>
      </c>
      <c r="H582" s="278" t="s">
        <v>287</v>
      </c>
      <c r="I582" s="37"/>
      <c r="J582" s="265">
        <v>44278</v>
      </c>
      <c r="K582" s="37"/>
      <c r="L582" s="37"/>
      <c r="M582" s="278" t="s">
        <v>287</v>
      </c>
      <c r="N582" s="37">
        <v>12500</v>
      </c>
      <c r="O582" s="37"/>
      <c r="P582" s="505">
        <v>44278</v>
      </c>
      <c r="Q582" s="37"/>
      <c r="R582" s="37"/>
      <c r="S582" s="37"/>
      <c r="T582" s="37"/>
      <c r="U582" s="37"/>
      <c r="V582" s="37"/>
      <c r="W582" s="37"/>
      <c r="X582" s="37"/>
      <c r="Y582" s="37"/>
      <c r="Z582" s="506"/>
      <c r="AA582" s="37"/>
      <c r="AB582" s="37"/>
      <c r="AC582" s="37"/>
      <c r="AD582" s="37"/>
      <c r="AE582" s="37"/>
      <c r="AF582" s="37"/>
      <c r="AG582" s="37"/>
      <c r="AH582" s="37"/>
      <c r="AI582" s="37"/>
      <c r="AJ582" s="37"/>
      <c r="AK582" s="37"/>
      <c r="AL582" s="37"/>
      <c r="AM582" s="37"/>
      <c r="AN582" s="37"/>
      <c r="AO582" s="37"/>
      <c r="AP582" s="37"/>
      <c r="AQ582" s="37"/>
      <c r="AR582" s="37"/>
      <c r="AS582" s="37"/>
      <c r="AT582" s="37"/>
      <c r="AU582" s="37"/>
    </row>
    <row r="583" spans="1:47">
      <c r="A583" s="265">
        <v>44272</v>
      </c>
      <c r="B583" s="278" t="s">
        <v>156</v>
      </c>
      <c r="C583" s="331">
        <v>880616050</v>
      </c>
      <c r="D583" s="515" t="s">
        <v>2981</v>
      </c>
      <c r="E583" s="278" t="s">
        <v>139</v>
      </c>
      <c r="F583" s="278" t="s">
        <v>140</v>
      </c>
      <c r="G583" s="278" t="s">
        <v>140</v>
      </c>
      <c r="H583" s="278"/>
      <c r="I583" s="37"/>
      <c r="J583" s="265">
        <v>44272</v>
      </c>
      <c r="K583" s="37"/>
      <c r="L583" s="37"/>
      <c r="M583" s="278" t="s">
        <v>163</v>
      </c>
      <c r="N583" s="37">
        <v>4123.1000000000004</v>
      </c>
      <c r="O583" s="37"/>
      <c r="P583" s="505">
        <v>44270</v>
      </c>
      <c r="Q583" s="37"/>
      <c r="R583" s="37"/>
      <c r="S583" s="37"/>
      <c r="T583" s="37"/>
      <c r="U583" s="37"/>
      <c r="V583" s="37"/>
      <c r="W583" s="37"/>
      <c r="X583" s="37"/>
      <c r="Y583" s="37"/>
      <c r="Z583" s="506"/>
      <c r="AA583" s="37"/>
      <c r="AB583" s="37"/>
      <c r="AC583" s="37"/>
      <c r="AD583" s="37"/>
      <c r="AE583" s="37"/>
      <c r="AF583" s="37"/>
      <c r="AG583" s="37"/>
      <c r="AH583" s="37"/>
      <c r="AI583" s="37"/>
      <c r="AJ583" s="37"/>
      <c r="AK583" s="37"/>
      <c r="AL583" s="37"/>
      <c r="AM583" s="37"/>
      <c r="AN583" s="37"/>
      <c r="AO583" s="37"/>
      <c r="AP583" s="37"/>
      <c r="AQ583" s="37"/>
      <c r="AR583" s="37"/>
      <c r="AS583" s="37"/>
      <c r="AT583" s="37"/>
      <c r="AU583" s="37"/>
    </row>
    <row r="584" spans="1:47">
      <c r="A584" s="265">
        <v>44257</v>
      </c>
      <c r="B584" s="278" t="s">
        <v>156</v>
      </c>
      <c r="C584" s="37">
        <v>880583421</v>
      </c>
      <c r="D584" s="517" t="s">
        <v>6056</v>
      </c>
      <c r="E584" s="278" t="s">
        <v>139</v>
      </c>
      <c r="F584" s="278" t="s">
        <v>147</v>
      </c>
      <c r="G584" s="278" t="s">
        <v>147</v>
      </c>
      <c r="H584" s="278" t="s">
        <v>142</v>
      </c>
      <c r="I584" s="265">
        <v>44257</v>
      </c>
      <c r="J584" s="265">
        <v>44257</v>
      </c>
      <c r="K584" s="37"/>
      <c r="L584" s="37"/>
      <c r="M584" s="278" t="s">
        <v>142</v>
      </c>
      <c r="N584" s="37">
        <v>4875.2</v>
      </c>
      <c r="O584" s="37"/>
      <c r="P584" s="265">
        <v>44256</v>
      </c>
      <c r="Q584" s="37"/>
      <c r="R584" s="37"/>
      <c r="S584" s="37"/>
      <c r="T584" s="37"/>
      <c r="U584" s="37"/>
      <c r="V584" s="37"/>
      <c r="W584" s="37"/>
      <c r="X584" s="37"/>
      <c r="Y584" s="37"/>
      <c r="Z584" s="506"/>
      <c r="AA584" s="37"/>
      <c r="AB584" s="37"/>
      <c r="AC584" s="37"/>
      <c r="AD584" s="37"/>
      <c r="AE584" s="37"/>
      <c r="AF584" s="37"/>
      <c r="AG584" s="37"/>
      <c r="AH584" s="37"/>
      <c r="AI584" s="37"/>
      <c r="AJ584" s="37"/>
      <c r="AK584" s="37"/>
      <c r="AL584" s="37"/>
      <c r="AM584" s="37"/>
      <c r="AN584" s="37"/>
      <c r="AO584" s="37"/>
      <c r="AP584" s="37"/>
      <c r="AQ584" s="37"/>
      <c r="AR584" s="37"/>
      <c r="AS584" s="37"/>
      <c r="AT584" s="37"/>
      <c r="AU584" s="37"/>
    </row>
    <row r="585" spans="1:47">
      <c r="A585" s="265">
        <v>44285</v>
      </c>
      <c r="B585" s="278" t="s">
        <v>154</v>
      </c>
      <c r="C585" s="76">
        <v>880692419</v>
      </c>
      <c r="D585" s="504" t="s">
        <v>2295</v>
      </c>
      <c r="E585" s="278" t="s">
        <v>152</v>
      </c>
      <c r="F585" s="278" t="s">
        <v>140</v>
      </c>
      <c r="G585" s="278" t="s">
        <v>140</v>
      </c>
      <c r="H585" s="278" t="s">
        <v>142</v>
      </c>
      <c r="I585" s="37"/>
      <c r="J585" s="265">
        <v>44285</v>
      </c>
      <c r="K585" s="37"/>
      <c r="L585" s="37"/>
      <c r="M585" s="278" t="s">
        <v>142</v>
      </c>
      <c r="N585" s="37">
        <v>460</v>
      </c>
      <c r="O585" s="37"/>
      <c r="P585" s="505" t="s">
        <v>6057</v>
      </c>
      <c r="Q585" s="37"/>
      <c r="R585" s="37"/>
      <c r="S585" s="37"/>
      <c r="T585" s="37"/>
      <c r="U585" s="37"/>
      <c r="V585" s="37"/>
      <c r="W585" s="37"/>
      <c r="X585" s="37"/>
      <c r="Y585" s="37"/>
      <c r="Z585" s="506"/>
      <c r="AA585" s="37"/>
      <c r="AB585" s="37"/>
      <c r="AC585" s="37"/>
      <c r="AD585" s="37"/>
      <c r="AE585" s="37"/>
      <c r="AF585" s="37"/>
      <c r="AG585" s="37"/>
      <c r="AH585" s="37"/>
      <c r="AI585" s="37"/>
      <c r="AJ585" s="37"/>
      <c r="AK585" s="37"/>
      <c r="AL585" s="37"/>
      <c r="AM585" s="37"/>
      <c r="AN585" s="37"/>
      <c r="AO585" s="37"/>
      <c r="AP585" s="37"/>
      <c r="AQ585" s="37"/>
      <c r="AR585" s="37"/>
      <c r="AS585" s="37"/>
      <c r="AT585" s="37"/>
      <c r="AU585" s="37"/>
    </row>
    <row r="586" spans="1:47">
      <c r="A586" s="265">
        <v>44279</v>
      </c>
      <c r="B586" s="278" t="s">
        <v>194</v>
      </c>
      <c r="C586" s="521">
        <v>1180162</v>
      </c>
      <c r="D586" s="522" t="s">
        <v>6058</v>
      </c>
      <c r="E586" s="278" t="s">
        <v>152</v>
      </c>
      <c r="F586" s="278" t="s">
        <v>140</v>
      </c>
      <c r="G586" s="278" t="s">
        <v>140</v>
      </c>
      <c r="H586" s="278" t="s">
        <v>264</v>
      </c>
      <c r="I586" s="37"/>
      <c r="J586" s="265">
        <v>44279</v>
      </c>
      <c r="K586" s="37"/>
      <c r="L586" s="37"/>
      <c r="M586" s="278" t="s">
        <v>264</v>
      </c>
      <c r="N586" s="37">
        <v>96</v>
      </c>
      <c r="O586" s="37"/>
      <c r="P586" s="505">
        <v>44279</v>
      </c>
      <c r="Q586" s="37"/>
      <c r="R586" s="37"/>
      <c r="S586" s="37"/>
      <c r="T586" s="37"/>
      <c r="U586" s="37"/>
      <c r="V586" s="37"/>
      <c r="W586" s="37"/>
      <c r="X586" s="37"/>
      <c r="Y586" s="37"/>
      <c r="Z586" s="506"/>
      <c r="AA586" s="37"/>
      <c r="AB586" s="37"/>
      <c r="AC586" s="37"/>
      <c r="AD586" s="37"/>
      <c r="AE586" s="37"/>
      <c r="AF586" s="37"/>
      <c r="AG586" s="37"/>
      <c r="AH586" s="37"/>
      <c r="AI586" s="37"/>
      <c r="AJ586" s="37"/>
      <c r="AK586" s="37"/>
      <c r="AL586" s="37"/>
      <c r="AM586" s="37"/>
      <c r="AN586" s="37"/>
      <c r="AO586" s="37"/>
      <c r="AP586" s="37"/>
      <c r="AQ586" s="37"/>
      <c r="AR586" s="37"/>
      <c r="AS586" s="37"/>
      <c r="AT586" s="37"/>
      <c r="AU586" s="37"/>
    </row>
    <row r="587" spans="1:47">
      <c r="A587" s="265">
        <v>44281</v>
      </c>
      <c r="B587" s="278" t="s">
        <v>5491</v>
      </c>
      <c r="C587" s="37">
        <v>880203198</v>
      </c>
      <c r="D587" s="510" t="s">
        <v>6059</v>
      </c>
      <c r="E587" s="278" t="s">
        <v>139</v>
      </c>
      <c r="F587" s="278" t="s">
        <v>147</v>
      </c>
      <c r="G587" s="278" t="s">
        <v>147</v>
      </c>
      <c r="H587" s="278" t="s">
        <v>148</v>
      </c>
      <c r="I587" s="37"/>
      <c r="J587" s="265">
        <v>44281</v>
      </c>
      <c r="K587" s="37"/>
      <c r="L587" s="37"/>
      <c r="M587" s="278" t="s">
        <v>148</v>
      </c>
      <c r="N587" s="37">
        <v>55.25</v>
      </c>
      <c r="O587" s="37"/>
      <c r="P587" s="505">
        <v>44281</v>
      </c>
      <c r="Q587" s="37"/>
      <c r="R587" s="37"/>
      <c r="S587" s="37"/>
      <c r="T587" s="37"/>
      <c r="U587" s="37"/>
      <c r="V587" s="37"/>
      <c r="W587" s="37"/>
      <c r="X587" s="37"/>
      <c r="Y587" s="37"/>
      <c r="Z587" s="506"/>
      <c r="AA587" s="37"/>
      <c r="AB587" s="37"/>
      <c r="AC587" s="37"/>
      <c r="AD587" s="37"/>
      <c r="AE587" s="37"/>
      <c r="AF587" s="37"/>
      <c r="AG587" s="37"/>
      <c r="AH587" s="37"/>
      <c r="AI587" s="37"/>
      <c r="AJ587" s="37"/>
      <c r="AK587" s="37"/>
      <c r="AL587" s="37"/>
      <c r="AM587" s="37"/>
      <c r="AN587" s="37"/>
      <c r="AO587" s="37"/>
      <c r="AP587" s="37"/>
      <c r="AQ587" s="37"/>
      <c r="AR587" s="37"/>
      <c r="AS587" s="37"/>
      <c r="AT587" s="37"/>
      <c r="AU587" s="37"/>
    </row>
    <row r="588" spans="1:47">
      <c r="A588" s="265">
        <v>44267</v>
      </c>
      <c r="B588" s="278" t="s">
        <v>146</v>
      </c>
      <c r="C588" s="37">
        <v>882821109</v>
      </c>
      <c r="D588" s="504" t="s">
        <v>6060</v>
      </c>
      <c r="E588" s="278" t="s">
        <v>152</v>
      </c>
      <c r="F588" s="278" t="s">
        <v>140</v>
      </c>
      <c r="G588" s="278" t="s">
        <v>140</v>
      </c>
      <c r="H588" s="278"/>
      <c r="I588" s="37"/>
      <c r="J588" s="265">
        <v>44267</v>
      </c>
      <c r="K588" s="37"/>
      <c r="L588" s="37"/>
      <c r="M588" s="278" t="s">
        <v>311</v>
      </c>
      <c r="N588" s="37">
        <v>6</v>
      </c>
      <c r="O588" s="37"/>
      <c r="P588" s="505">
        <v>44261</v>
      </c>
      <c r="Q588" s="37"/>
      <c r="R588" s="37"/>
      <c r="S588" s="37"/>
      <c r="T588" s="37"/>
      <c r="U588" s="37"/>
      <c r="V588" s="37"/>
      <c r="W588" s="37"/>
      <c r="X588" s="37"/>
      <c r="Y588" s="37"/>
      <c r="Z588" s="506"/>
      <c r="AA588" s="37"/>
      <c r="AB588" s="37"/>
      <c r="AC588" s="37"/>
      <c r="AD588" s="37"/>
      <c r="AE588" s="37"/>
      <c r="AF588" s="37"/>
      <c r="AG588" s="37"/>
      <c r="AH588" s="37"/>
      <c r="AI588" s="37"/>
      <c r="AJ588" s="37"/>
      <c r="AK588" s="37"/>
      <c r="AL588" s="37"/>
      <c r="AM588" s="37"/>
      <c r="AN588" s="37"/>
      <c r="AO588" s="37"/>
      <c r="AP588" s="37"/>
      <c r="AQ588" s="37"/>
      <c r="AR588" s="37"/>
      <c r="AS588" s="37"/>
      <c r="AT588" s="37"/>
      <c r="AU588" s="37"/>
    </row>
    <row r="589" spans="1:47">
      <c r="A589" s="265">
        <v>44267</v>
      </c>
      <c r="B589" s="278" t="s">
        <v>156</v>
      </c>
      <c r="C589" s="37">
        <v>880555694</v>
      </c>
      <c r="D589" s="517" t="s">
        <v>6061</v>
      </c>
      <c r="E589" s="278" t="s">
        <v>139</v>
      </c>
      <c r="F589" s="278" t="s">
        <v>140</v>
      </c>
      <c r="G589" s="278" t="s">
        <v>140</v>
      </c>
      <c r="H589" s="278" t="s">
        <v>368</v>
      </c>
      <c r="I589" s="37"/>
      <c r="J589" s="265">
        <v>44267</v>
      </c>
      <c r="K589" s="37"/>
      <c r="L589" s="37"/>
      <c r="M589" s="278" t="s">
        <v>368</v>
      </c>
      <c r="N589" s="37">
        <v>70</v>
      </c>
      <c r="O589" s="37"/>
      <c r="P589" s="505">
        <v>44267</v>
      </c>
      <c r="Q589" s="37"/>
      <c r="R589" s="37"/>
      <c r="S589" s="37"/>
      <c r="T589" s="37"/>
      <c r="U589" s="37"/>
      <c r="V589" s="37"/>
      <c r="W589" s="37"/>
      <c r="X589" s="37"/>
      <c r="Y589" s="37"/>
      <c r="Z589" s="506"/>
      <c r="AA589" s="37"/>
      <c r="AB589" s="37"/>
      <c r="AC589" s="37"/>
      <c r="AD589" s="37"/>
      <c r="AE589" s="37"/>
      <c r="AF589" s="37"/>
      <c r="AG589" s="37"/>
      <c r="AH589" s="37"/>
      <c r="AI589" s="37"/>
      <c r="AJ589" s="37"/>
      <c r="AK589" s="37"/>
      <c r="AL589" s="37"/>
      <c r="AM589" s="37"/>
      <c r="AN589" s="37"/>
      <c r="AO589" s="37"/>
      <c r="AP589" s="37"/>
      <c r="AQ589" s="37"/>
      <c r="AR589" s="37"/>
      <c r="AS589" s="37"/>
      <c r="AT589" s="37"/>
      <c r="AU589" s="37"/>
    </row>
    <row r="590" spans="1:47">
      <c r="A590" s="265">
        <v>44270</v>
      </c>
      <c r="B590" s="278" t="s">
        <v>156</v>
      </c>
      <c r="C590" s="37">
        <v>880555694</v>
      </c>
      <c r="D590" s="517" t="s">
        <v>6061</v>
      </c>
      <c r="E590" s="278" t="s">
        <v>139</v>
      </c>
      <c r="F590" s="278" t="s">
        <v>140</v>
      </c>
      <c r="G590" s="278" t="s">
        <v>140</v>
      </c>
      <c r="H590" s="278"/>
      <c r="I590" s="37"/>
      <c r="J590" s="265">
        <v>44270</v>
      </c>
      <c r="K590" s="37"/>
      <c r="L590" s="37"/>
      <c r="M590" s="278" t="s">
        <v>142</v>
      </c>
      <c r="N590" s="37">
        <v>70</v>
      </c>
      <c r="O590" s="37"/>
      <c r="P590" s="505">
        <v>44267</v>
      </c>
      <c r="Q590" s="37"/>
      <c r="R590" s="37"/>
      <c r="S590" s="37"/>
      <c r="T590" s="37"/>
      <c r="U590" s="37"/>
      <c r="V590" s="37"/>
      <c r="W590" s="37"/>
      <c r="X590" s="37"/>
      <c r="Y590" s="37"/>
      <c r="Z590" s="506"/>
      <c r="AA590" s="37"/>
      <c r="AB590" s="37"/>
      <c r="AC590" s="37"/>
      <c r="AD590" s="37"/>
      <c r="AE590" s="37"/>
      <c r="AF590" s="37"/>
      <c r="AG590" s="37"/>
      <c r="AH590" s="37"/>
      <c r="AI590" s="37"/>
      <c r="AJ590" s="37"/>
      <c r="AK590" s="37"/>
      <c r="AL590" s="37"/>
      <c r="AM590" s="37"/>
      <c r="AN590" s="37"/>
      <c r="AO590" s="37"/>
      <c r="AP590" s="37"/>
      <c r="AQ590" s="37"/>
      <c r="AR590" s="37"/>
      <c r="AS590" s="37"/>
      <c r="AT590" s="37"/>
      <c r="AU590" s="37"/>
    </row>
    <row r="591" spans="1:47">
      <c r="A591" s="265">
        <v>44277</v>
      </c>
      <c r="B591" s="278" t="s">
        <v>146</v>
      </c>
      <c r="C591" s="37">
        <v>10191726</v>
      </c>
      <c r="D591" s="504" t="s">
        <v>6062</v>
      </c>
      <c r="E591" s="278" t="s">
        <v>152</v>
      </c>
      <c r="F591" s="278" t="s">
        <v>140</v>
      </c>
      <c r="G591" s="278" t="s">
        <v>140</v>
      </c>
      <c r="H591" s="278"/>
      <c r="I591" s="37"/>
      <c r="J591" s="265">
        <v>44277</v>
      </c>
      <c r="K591" s="278"/>
      <c r="L591" s="37"/>
      <c r="M591" s="278" t="s">
        <v>6063</v>
      </c>
      <c r="N591" s="37">
        <v>198</v>
      </c>
      <c r="O591" s="37"/>
      <c r="P591" s="505" t="s">
        <v>6064</v>
      </c>
      <c r="Q591" s="37"/>
      <c r="R591" s="37"/>
      <c r="S591" s="37"/>
      <c r="T591" s="37"/>
      <c r="U591" s="37"/>
      <c r="V591" s="37"/>
      <c r="W591" s="37"/>
      <c r="X591" s="37"/>
      <c r="Y591" s="37"/>
      <c r="Z591" s="506"/>
      <c r="AA591" s="37"/>
      <c r="AB591" s="37"/>
      <c r="AC591" s="37"/>
      <c r="AD591" s="37"/>
      <c r="AE591" s="37"/>
      <c r="AF591" s="37"/>
      <c r="AG591" s="37"/>
      <c r="AH591" s="37"/>
      <c r="AI591" s="37"/>
      <c r="AJ591" s="37"/>
      <c r="AK591" s="37"/>
      <c r="AL591" s="37"/>
      <c r="AM591" s="37"/>
      <c r="AN591" s="37"/>
      <c r="AO591" s="37"/>
      <c r="AP591" s="37"/>
      <c r="AQ591" s="37"/>
      <c r="AR591" s="37"/>
      <c r="AS591" s="37"/>
      <c r="AT591" s="37"/>
      <c r="AU591" s="37"/>
    </row>
    <row r="592" spans="1:47">
      <c r="A592" s="505">
        <v>44279</v>
      </c>
      <c r="B592" s="278" t="s">
        <v>138</v>
      </c>
      <c r="C592" s="37">
        <v>880212351</v>
      </c>
      <c r="D592" s="504" t="s">
        <v>6065</v>
      </c>
      <c r="E592" s="278" t="s">
        <v>139</v>
      </c>
      <c r="F592" s="278" t="s">
        <v>147</v>
      </c>
      <c r="G592" s="278" t="s">
        <v>147</v>
      </c>
      <c r="H592" s="278" t="s">
        <v>142</v>
      </c>
      <c r="I592" s="37"/>
      <c r="J592" s="265">
        <v>44279</v>
      </c>
      <c r="K592" s="37"/>
      <c r="L592" s="37"/>
      <c r="M592" s="278" t="s">
        <v>142</v>
      </c>
      <c r="N592" s="37">
        <v>78653.2</v>
      </c>
      <c r="O592" s="37"/>
      <c r="P592" s="505">
        <v>44278</v>
      </c>
      <c r="Q592" s="37"/>
      <c r="R592" s="37"/>
      <c r="S592" s="37"/>
      <c r="T592" s="37"/>
      <c r="U592" s="37"/>
      <c r="V592" s="37"/>
      <c r="W592" s="37"/>
      <c r="X592" s="37"/>
      <c r="Y592" s="37"/>
      <c r="Z592" s="506"/>
      <c r="AA592" s="37"/>
      <c r="AB592" s="37"/>
      <c r="AC592" s="37"/>
      <c r="AD592" s="37"/>
      <c r="AE592" s="37"/>
      <c r="AF592" s="37"/>
      <c r="AG592" s="37"/>
      <c r="AH592" s="37"/>
      <c r="AI592" s="37"/>
      <c r="AJ592" s="37"/>
      <c r="AK592" s="37"/>
      <c r="AL592" s="37"/>
      <c r="AM592" s="37"/>
      <c r="AN592" s="37"/>
      <c r="AO592" s="37"/>
      <c r="AP592" s="37"/>
      <c r="AQ592" s="37"/>
      <c r="AR592" s="37"/>
      <c r="AS592" s="37"/>
      <c r="AT592" s="37"/>
      <c r="AU592" s="37"/>
    </row>
    <row r="593" spans="1:47">
      <c r="A593" s="265">
        <v>44271</v>
      </c>
      <c r="B593" s="278" t="s">
        <v>281</v>
      </c>
      <c r="C593" s="74">
        <v>1139239</v>
      </c>
      <c r="D593" s="529" t="s">
        <v>12343</v>
      </c>
      <c r="E593" s="278" t="s">
        <v>139</v>
      </c>
      <c r="F593" s="278" t="s">
        <v>140</v>
      </c>
      <c r="G593" s="278" t="s">
        <v>140</v>
      </c>
      <c r="H593" s="278" t="s">
        <v>142</v>
      </c>
      <c r="I593" s="37"/>
      <c r="J593" s="265">
        <v>44271</v>
      </c>
      <c r="K593" s="37"/>
      <c r="L593" s="37"/>
      <c r="M593" s="278" t="s">
        <v>142</v>
      </c>
      <c r="N593" s="37">
        <v>288</v>
      </c>
      <c r="O593" s="37"/>
      <c r="P593" s="505">
        <v>44271</v>
      </c>
      <c r="Q593" s="37"/>
      <c r="R593" s="37"/>
      <c r="S593" s="37"/>
      <c r="T593" s="37"/>
      <c r="U593" s="37"/>
      <c r="V593" s="37"/>
      <c r="W593" s="37"/>
      <c r="X593" s="37"/>
      <c r="Y593" s="37"/>
      <c r="Z593" s="506"/>
      <c r="AA593" s="37"/>
      <c r="AB593" s="37"/>
      <c r="AC593" s="37"/>
      <c r="AD593" s="37"/>
      <c r="AE593" s="37"/>
      <c r="AF593" s="37"/>
      <c r="AG593" s="37"/>
      <c r="AH593" s="37"/>
      <c r="AI593" s="37"/>
      <c r="AJ593" s="37"/>
      <c r="AK593" s="37"/>
      <c r="AL593" s="37"/>
      <c r="AM593" s="37"/>
      <c r="AN593" s="37"/>
      <c r="AO593" s="37"/>
      <c r="AP593" s="37"/>
      <c r="AQ593" s="37"/>
      <c r="AR593" s="37"/>
      <c r="AS593" s="37"/>
      <c r="AT593" s="37"/>
      <c r="AU593" s="37"/>
    </row>
    <row r="594" spans="1:47">
      <c r="A594" s="265">
        <v>44279</v>
      </c>
      <c r="B594" s="278" t="s">
        <v>5491</v>
      </c>
      <c r="C594" s="37">
        <v>880527059</v>
      </c>
      <c r="D594" s="510" t="s">
        <v>6066</v>
      </c>
      <c r="E594" s="278" t="s">
        <v>139</v>
      </c>
      <c r="F594" s="278" t="s">
        <v>147</v>
      </c>
      <c r="G594" s="278" t="s">
        <v>147</v>
      </c>
      <c r="H594" s="278" t="s">
        <v>1646</v>
      </c>
      <c r="I594" s="37"/>
      <c r="J594" s="265">
        <v>44273</v>
      </c>
      <c r="K594" s="37"/>
      <c r="L594" s="37"/>
      <c r="M594" s="278" t="s">
        <v>1646</v>
      </c>
      <c r="N594" s="37">
        <v>999</v>
      </c>
      <c r="O594" s="37"/>
      <c r="P594" s="505">
        <v>44273</v>
      </c>
      <c r="Q594" s="37"/>
      <c r="R594" s="37"/>
      <c r="S594" s="37"/>
      <c r="T594" s="37"/>
      <c r="U594" s="37"/>
      <c r="V594" s="37"/>
      <c r="W594" s="37"/>
      <c r="X594" s="37"/>
      <c r="Y594" s="37"/>
      <c r="Z594" s="506"/>
      <c r="AA594" s="37"/>
      <c r="AB594" s="37"/>
      <c r="AC594" s="37"/>
      <c r="AD594" s="37"/>
      <c r="AE594" s="37"/>
      <c r="AF594" s="37"/>
      <c r="AG594" s="37"/>
      <c r="AH594" s="37"/>
      <c r="AI594" s="37"/>
      <c r="AJ594" s="37"/>
      <c r="AK594" s="37"/>
      <c r="AL594" s="37"/>
      <c r="AM594" s="37"/>
      <c r="AN594" s="37"/>
      <c r="AO594" s="37"/>
      <c r="AP594" s="37"/>
      <c r="AQ594" s="37"/>
      <c r="AR594" s="37"/>
      <c r="AS594" s="37"/>
      <c r="AT594" s="37"/>
      <c r="AU594" s="37"/>
    </row>
    <row r="595" spans="1:47">
      <c r="A595" s="265">
        <v>44272</v>
      </c>
      <c r="B595" s="278" t="s">
        <v>154</v>
      </c>
      <c r="C595" s="37">
        <v>880728982</v>
      </c>
      <c r="D595" s="504" t="s">
        <v>6067</v>
      </c>
      <c r="E595" s="278" t="s">
        <v>139</v>
      </c>
      <c r="F595" s="278" t="s">
        <v>140</v>
      </c>
      <c r="G595" s="278" t="s">
        <v>140</v>
      </c>
      <c r="H595" s="278" t="s">
        <v>176</v>
      </c>
      <c r="I595" s="37"/>
      <c r="J595" s="265">
        <v>44272</v>
      </c>
      <c r="K595" s="37"/>
      <c r="L595" s="37"/>
      <c r="M595" s="278" t="s">
        <v>176</v>
      </c>
      <c r="N595" s="37">
        <v>82</v>
      </c>
      <c r="O595" s="37"/>
      <c r="P595" s="505">
        <v>44272</v>
      </c>
      <c r="Q595" s="37"/>
      <c r="R595" s="37"/>
      <c r="S595" s="37"/>
      <c r="T595" s="37"/>
      <c r="U595" s="37"/>
      <c r="V595" s="37"/>
      <c r="W595" s="37"/>
      <c r="X595" s="37"/>
      <c r="Y595" s="37"/>
      <c r="Z595" s="506"/>
      <c r="AA595" s="37"/>
      <c r="AB595" s="37"/>
      <c r="AC595" s="37"/>
      <c r="AD595" s="37"/>
      <c r="AE595" s="37"/>
      <c r="AF595" s="37"/>
      <c r="AG595" s="37"/>
      <c r="AH595" s="37"/>
      <c r="AI595" s="37"/>
      <c r="AJ595" s="37"/>
      <c r="AK595" s="37"/>
      <c r="AL595" s="37"/>
      <c r="AM595" s="37"/>
      <c r="AN595" s="37"/>
      <c r="AO595" s="37"/>
      <c r="AP595" s="37"/>
      <c r="AQ595" s="37"/>
      <c r="AR595" s="37"/>
      <c r="AS595" s="37"/>
      <c r="AT595" s="37"/>
      <c r="AU595" s="37"/>
    </row>
    <row r="596" spans="1:47">
      <c r="A596" s="265">
        <v>44286</v>
      </c>
      <c r="B596" s="278" t="s">
        <v>154</v>
      </c>
      <c r="C596" s="76">
        <v>880213337</v>
      </c>
      <c r="D596" s="215" t="s">
        <v>6068</v>
      </c>
      <c r="E596" s="278" t="s">
        <v>139</v>
      </c>
      <c r="F596" s="278" t="s">
        <v>140</v>
      </c>
      <c r="G596" s="278" t="s">
        <v>140</v>
      </c>
      <c r="H596" s="278"/>
      <c r="I596" s="37"/>
      <c r="J596" s="265">
        <v>44286</v>
      </c>
      <c r="K596" s="37"/>
      <c r="L596" s="37"/>
      <c r="M596" s="278" t="s">
        <v>141</v>
      </c>
      <c r="N596" s="37">
        <v>3462.61</v>
      </c>
      <c r="O596" s="37"/>
      <c r="P596" s="505" t="s">
        <v>6069</v>
      </c>
      <c r="Q596" s="37"/>
      <c r="R596" s="37"/>
      <c r="S596" s="37"/>
      <c r="T596" s="37"/>
      <c r="U596" s="37"/>
      <c r="V596" s="37"/>
      <c r="W596" s="37"/>
      <c r="X596" s="37"/>
      <c r="Y596" s="37"/>
      <c r="Z596" s="506"/>
      <c r="AA596" s="37"/>
      <c r="AB596" s="37"/>
      <c r="AC596" s="37"/>
      <c r="AD596" s="37"/>
      <c r="AE596" s="37"/>
      <c r="AF596" s="37"/>
      <c r="AG596" s="37"/>
      <c r="AH596" s="37"/>
      <c r="AI596" s="37"/>
      <c r="AJ596" s="37"/>
      <c r="AK596" s="37"/>
      <c r="AL596" s="37"/>
      <c r="AM596" s="37"/>
      <c r="AN596" s="37"/>
      <c r="AO596" s="37"/>
      <c r="AP596" s="37"/>
      <c r="AQ596" s="37"/>
      <c r="AR596" s="37"/>
      <c r="AS596" s="37"/>
      <c r="AT596" s="37"/>
      <c r="AU596" s="37"/>
    </row>
    <row r="597" spans="1:47">
      <c r="A597" s="265">
        <v>44272</v>
      </c>
      <c r="B597" s="278" t="s">
        <v>146</v>
      </c>
      <c r="C597" s="37">
        <v>882019539</v>
      </c>
      <c r="D597" s="504" t="s">
        <v>6070</v>
      </c>
      <c r="E597" s="278" t="s">
        <v>152</v>
      </c>
      <c r="F597" s="278" t="s">
        <v>140</v>
      </c>
      <c r="G597" s="278" t="s">
        <v>140</v>
      </c>
      <c r="H597" s="278" t="s">
        <v>142</v>
      </c>
      <c r="I597" s="37"/>
      <c r="J597" s="265">
        <v>44272</v>
      </c>
      <c r="K597" s="37"/>
      <c r="L597" s="37"/>
      <c r="M597" s="278" t="s">
        <v>142</v>
      </c>
      <c r="N597" s="37">
        <v>95</v>
      </c>
      <c r="O597" s="37"/>
      <c r="P597" s="505">
        <v>44270</v>
      </c>
      <c r="Q597" s="37"/>
      <c r="R597" s="37"/>
      <c r="S597" s="37"/>
      <c r="T597" s="37"/>
      <c r="U597" s="37"/>
      <c r="V597" s="37"/>
      <c r="W597" s="37"/>
      <c r="X597" s="37"/>
      <c r="Y597" s="37"/>
      <c r="Z597" s="506"/>
      <c r="AA597" s="37"/>
      <c r="AB597" s="37"/>
      <c r="AC597" s="37"/>
      <c r="AD597" s="37"/>
      <c r="AE597" s="37"/>
      <c r="AF597" s="37"/>
      <c r="AG597" s="37"/>
      <c r="AH597" s="37"/>
      <c r="AI597" s="37"/>
      <c r="AJ597" s="37"/>
      <c r="AK597" s="37"/>
      <c r="AL597" s="37"/>
      <c r="AM597" s="37"/>
      <c r="AN597" s="37"/>
      <c r="AO597" s="37"/>
      <c r="AP597" s="37"/>
      <c r="AQ597" s="37"/>
      <c r="AR597" s="37"/>
      <c r="AS597" s="37"/>
      <c r="AT597" s="37"/>
      <c r="AU597" s="37"/>
    </row>
    <row r="598" spans="1:47">
      <c r="A598" s="265">
        <v>44286</v>
      </c>
      <c r="B598" s="278" t="s">
        <v>175</v>
      </c>
      <c r="C598" s="76">
        <v>880013607</v>
      </c>
      <c r="D598" s="504" t="s">
        <v>6071</v>
      </c>
      <c r="E598" s="278" t="s">
        <v>139</v>
      </c>
      <c r="F598" s="278" t="s">
        <v>140</v>
      </c>
      <c r="G598" s="278" t="s">
        <v>140</v>
      </c>
      <c r="H598" s="278" t="s">
        <v>168</v>
      </c>
      <c r="I598" s="37"/>
      <c r="J598" s="265">
        <v>44286</v>
      </c>
      <c r="K598" s="37"/>
      <c r="L598" s="37"/>
      <c r="M598" s="278" t="s">
        <v>168</v>
      </c>
      <c r="N598" s="37">
        <v>1410</v>
      </c>
      <c r="O598" s="37"/>
      <c r="P598" s="505">
        <v>44285</v>
      </c>
      <c r="Q598" s="37"/>
      <c r="R598" s="37"/>
      <c r="S598" s="37"/>
      <c r="T598" s="37"/>
      <c r="U598" s="37"/>
      <c r="V598" s="37"/>
      <c r="W598" s="37"/>
      <c r="X598" s="37"/>
      <c r="Y598" s="37"/>
      <c r="Z598" s="506"/>
      <c r="AA598" s="37"/>
      <c r="AB598" s="37"/>
      <c r="AC598" s="37"/>
      <c r="AD598" s="37"/>
      <c r="AE598" s="37"/>
      <c r="AF598" s="37"/>
      <c r="AG598" s="37"/>
      <c r="AH598" s="37"/>
      <c r="AI598" s="37"/>
      <c r="AJ598" s="37"/>
      <c r="AK598" s="37"/>
      <c r="AL598" s="37"/>
      <c r="AM598" s="37"/>
      <c r="AN598" s="37"/>
      <c r="AO598" s="37"/>
      <c r="AP598" s="37"/>
      <c r="AQ598" s="37"/>
      <c r="AR598" s="37"/>
      <c r="AS598" s="37"/>
      <c r="AT598" s="37"/>
      <c r="AU598" s="37"/>
    </row>
    <row r="599" spans="1:47">
      <c r="A599" s="265">
        <v>44257</v>
      </c>
      <c r="B599" s="278" t="s">
        <v>146</v>
      </c>
      <c r="C599" s="37">
        <v>880033410</v>
      </c>
      <c r="D599" s="504" t="s">
        <v>6072</v>
      </c>
      <c r="E599" s="278" t="s">
        <v>139</v>
      </c>
      <c r="F599" s="278" t="s">
        <v>147</v>
      </c>
      <c r="G599" s="278" t="s">
        <v>147</v>
      </c>
      <c r="H599" s="278" t="s">
        <v>142</v>
      </c>
      <c r="I599" s="265">
        <v>44257</v>
      </c>
      <c r="J599" s="265">
        <v>44257</v>
      </c>
      <c r="K599" s="37"/>
      <c r="L599" s="37"/>
      <c r="M599" s="278" t="s">
        <v>142</v>
      </c>
      <c r="N599" s="37">
        <v>6570.49</v>
      </c>
      <c r="O599" s="37"/>
      <c r="P599" s="265">
        <v>44256</v>
      </c>
      <c r="Q599" s="37"/>
      <c r="R599" s="37"/>
      <c r="S599" s="37"/>
      <c r="T599" s="37"/>
      <c r="U599" s="37"/>
      <c r="V599" s="37"/>
      <c r="W599" s="37"/>
      <c r="X599" s="37"/>
      <c r="Y599" s="37"/>
      <c r="Z599" s="506"/>
      <c r="AA599" s="37"/>
      <c r="AB599" s="37"/>
      <c r="AC599" s="37"/>
      <c r="AD599" s="37"/>
      <c r="AE599" s="37"/>
      <c r="AF599" s="37"/>
      <c r="AG599" s="37"/>
      <c r="AH599" s="37"/>
      <c r="AI599" s="37"/>
      <c r="AJ599" s="37"/>
      <c r="AK599" s="37"/>
      <c r="AL599" s="37"/>
      <c r="AM599" s="37"/>
      <c r="AN599" s="37"/>
      <c r="AO599" s="37"/>
      <c r="AP599" s="37"/>
      <c r="AQ599" s="37"/>
      <c r="AR599" s="37"/>
      <c r="AS599" s="37"/>
      <c r="AT599" s="37"/>
      <c r="AU599" s="37"/>
    </row>
    <row r="600" spans="1:47">
      <c r="A600" s="265">
        <v>44263</v>
      </c>
      <c r="B600" s="278" t="s">
        <v>194</v>
      </c>
      <c r="C600" s="521">
        <v>883574362</v>
      </c>
      <c r="D600" s="522" t="s">
        <v>6073</v>
      </c>
      <c r="E600" s="278" t="s">
        <v>139</v>
      </c>
      <c r="F600" s="278" t="s">
        <v>140</v>
      </c>
      <c r="G600" s="278" t="s">
        <v>140</v>
      </c>
      <c r="H600" s="278" t="s">
        <v>142</v>
      </c>
      <c r="I600" s="37"/>
      <c r="J600" s="265">
        <v>44263</v>
      </c>
      <c r="K600" s="37"/>
      <c r="L600" s="37"/>
      <c r="M600" s="278" t="s">
        <v>142</v>
      </c>
      <c r="N600" s="37">
        <v>691.96</v>
      </c>
      <c r="O600" s="37"/>
      <c r="P600" s="265">
        <v>44262</v>
      </c>
      <c r="Q600" s="37"/>
      <c r="R600" s="37"/>
      <c r="S600" s="37"/>
      <c r="T600" s="37"/>
      <c r="U600" s="37"/>
      <c r="V600" s="37"/>
      <c r="W600" s="37"/>
      <c r="X600" s="37"/>
      <c r="Y600" s="37"/>
      <c r="Z600" s="506"/>
      <c r="AA600" s="37"/>
      <c r="AB600" s="37"/>
      <c r="AC600" s="37"/>
      <c r="AD600" s="37"/>
      <c r="AE600" s="37"/>
      <c r="AF600" s="37"/>
      <c r="AG600" s="37"/>
      <c r="AH600" s="37"/>
      <c r="AI600" s="37"/>
      <c r="AJ600" s="37"/>
      <c r="AK600" s="37"/>
      <c r="AL600" s="37"/>
      <c r="AM600" s="37"/>
      <c r="AN600" s="37"/>
      <c r="AO600" s="37"/>
      <c r="AP600" s="37"/>
      <c r="AQ600" s="37"/>
      <c r="AR600" s="37"/>
      <c r="AS600" s="37"/>
      <c r="AT600" s="37"/>
      <c r="AU600" s="37"/>
    </row>
    <row r="601" spans="1:47">
      <c r="A601" s="265">
        <v>44285</v>
      </c>
      <c r="B601" s="278" t="s">
        <v>154</v>
      </c>
      <c r="C601" s="76">
        <v>880212364</v>
      </c>
      <c r="D601" s="504" t="s">
        <v>6074</v>
      </c>
      <c r="E601" s="278" t="s">
        <v>152</v>
      </c>
      <c r="F601" s="278" t="s">
        <v>140</v>
      </c>
      <c r="G601" s="278" t="s">
        <v>140</v>
      </c>
      <c r="H601" s="278" t="s">
        <v>142</v>
      </c>
      <c r="I601" s="37"/>
      <c r="J601" s="265">
        <v>44285</v>
      </c>
      <c r="K601" s="37"/>
      <c r="L601" s="37"/>
      <c r="M601" s="278" t="s">
        <v>142</v>
      </c>
      <c r="N601" s="37">
        <v>321</v>
      </c>
      <c r="O601" s="37"/>
      <c r="P601" s="505">
        <v>44281</v>
      </c>
      <c r="Q601" s="37"/>
      <c r="R601" s="37"/>
      <c r="S601" s="37"/>
      <c r="T601" s="37"/>
      <c r="U601" s="37"/>
      <c r="V601" s="37"/>
      <c r="W601" s="37"/>
      <c r="X601" s="37"/>
      <c r="Y601" s="37"/>
      <c r="Z601" s="506"/>
      <c r="AA601" s="37"/>
      <c r="AB601" s="37"/>
      <c r="AC601" s="37"/>
      <c r="AD601" s="37"/>
      <c r="AE601" s="37"/>
      <c r="AF601" s="37"/>
      <c r="AG601" s="37"/>
      <c r="AH601" s="37"/>
      <c r="AI601" s="37"/>
      <c r="AJ601" s="37"/>
      <c r="AK601" s="37"/>
      <c r="AL601" s="37"/>
      <c r="AM601" s="37"/>
      <c r="AN601" s="37"/>
      <c r="AO601" s="37"/>
      <c r="AP601" s="37"/>
      <c r="AQ601" s="37"/>
      <c r="AR601" s="37"/>
      <c r="AS601" s="37"/>
      <c r="AT601" s="37"/>
      <c r="AU601" s="37"/>
    </row>
    <row r="602" spans="1:47">
      <c r="A602" s="278" t="s">
        <v>5784</v>
      </c>
      <c r="B602" s="278" t="s">
        <v>154</v>
      </c>
      <c r="C602" s="37">
        <v>880212364</v>
      </c>
      <c r="D602" s="504" t="s">
        <v>6074</v>
      </c>
      <c r="E602" s="278" t="s">
        <v>152</v>
      </c>
      <c r="F602" s="278" t="s">
        <v>140</v>
      </c>
      <c r="G602" s="278" t="s">
        <v>140</v>
      </c>
      <c r="H602" s="278" t="s">
        <v>142</v>
      </c>
      <c r="I602" s="265">
        <v>44263</v>
      </c>
      <c r="J602" s="265">
        <v>44263</v>
      </c>
      <c r="K602" s="37"/>
      <c r="L602" s="37"/>
      <c r="M602" s="278" t="s">
        <v>142</v>
      </c>
      <c r="N602" s="37">
        <v>242.5</v>
      </c>
      <c r="O602" s="37"/>
      <c r="P602" s="278" t="s">
        <v>6075</v>
      </c>
      <c r="Q602" s="37"/>
      <c r="R602" s="37"/>
      <c r="S602" s="37"/>
      <c r="T602" s="37"/>
      <c r="U602" s="37"/>
      <c r="V602" s="37"/>
      <c r="W602" s="37"/>
      <c r="X602" s="37"/>
      <c r="Y602" s="37"/>
      <c r="Z602" s="506"/>
      <c r="AA602" s="37"/>
      <c r="AB602" s="37"/>
      <c r="AC602" s="37"/>
      <c r="AD602" s="37"/>
      <c r="AE602" s="37"/>
      <c r="AF602" s="37"/>
      <c r="AG602" s="37"/>
      <c r="AH602" s="37"/>
      <c r="AI602" s="37"/>
      <c r="AJ602" s="37"/>
      <c r="AK602" s="37"/>
      <c r="AL602" s="37"/>
      <c r="AM602" s="37"/>
      <c r="AN602" s="37"/>
      <c r="AO602" s="37"/>
      <c r="AP602" s="37"/>
      <c r="AQ602" s="37"/>
      <c r="AR602" s="37"/>
      <c r="AS602" s="37"/>
      <c r="AT602" s="37"/>
      <c r="AU602" s="37"/>
    </row>
    <row r="603" spans="1:47">
      <c r="A603" s="265">
        <v>44266</v>
      </c>
      <c r="B603" s="278" t="s">
        <v>154</v>
      </c>
      <c r="C603" s="37">
        <v>880212364</v>
      </c>
      <c r="D603" s="504" t="s">
        <v>6074</v>
      </c>
      <c r="E603" s="278" t="s">
        <v>152</v>
      </c>
      <c r="F603" s="278" t="s">
        <v>140</v>
      </c>
      <c r="G603" s="278" t="s">
        <v>140</v>
      </c>
      <c r="H603" s="278" t="s">
        <v>142</v>
      </c>
      <c r="I603" s="265"/>
      <c r="J603" s="265">
        <v>44266</v>
      </c>
      <c r="K603" s="37"/>
      <c r="L603" s="37"/>
      <c r="M603" s="278" t="s">
        <v>142</v>
      </c>
      <c r="N603" s="37">
        <v>160.5</v>
      </c>
      <c r="O603" s="37"/>
      <c r="P603" s="505">
        <v>44265</v>
      </c>
      <c r="Q603" s="37"/>
      <c r="R603" s="37"/>
      <c r="S603" s="37"/>
      <c r="T603" s="37"/>
      <c r="U603" s="37"/>
      <c r="V603" s="37"/>
      <c r="W603" s="37"/>
      <c r="X603" s="37"/>
      <c r="Y603" s="37"/>
      <c r="Z603" s="506"/>
      <c r="AA603" s="37"/>
      <c r="AB603" s="37"/>
      <c r="AC603" s="37"/>
      <c r="AD603" s="37"/>
      <c r="AE603" s="37"/>
      <c r="AF603" s="37"/>
      <c r="AG603" s="37"/>
      <c r="AH603" s="37"/>
      <c r="AI603" s="37"/>
      <c r="AJ603" s="37"/>
      <c r="AK603" s="37"/>
      <c r="AL603" s="37"/>
      <c r="AM603" s="37"/>
      <c r="AN603" s="37"/>
      <c r="AO603" s="37"/>
      <c r="AP603" s="37"/>
      <c r="AQ603" s="37"/>
      <c r="AR603" s="37"/>
      <c r="AS603" s="37"/>
      <c r="AT603" s="37"/>
      <c r="AU603" s="37"/>
    </row>
    <row r="604" spans="1:47">
      <c r="A604" s="265">
        <v>44265</v>
      </c>
      <c r="B604" s="278" t="s">
        <v>154</v>
      </c>
      <c r="C604" s="37">
        <v>880212364</v>
      </c>
      <c r="D604" s="504" t="s">
        <v>6074</v>
      </c>
      <c r="E604" s="278" t="s">
        <v>152</v>
      </c>
      <c r="F604" s="278" t="s">
        <v>140</v>
      </c>
      <c r="G604" s="278" t="s">
        <v>140</v>
      </c>
      <c r="H604" s="278" t="s">
        <v>142</v>
      </c>
      <c r="I604" s="265"/>
      <c r="J604" s="265">
        <v>44265</v>
      </c>
      <c r="K604" s="37"/>
      <c r="L604" s="37"/>
      <c r="M604" s="278" t="s">
        <v>142</v>
      </c>
      <c r="N604" s="37">
        <v>53.5</v>
      </c>
      <c r="O604" s="37"/>
      <c r="P604" s="505">
        <v>44264</v>
      </c>
      <c r="Q604" s="37"/>
      <c r="R604" s="37"/>
      <c r="S604" s="37"/>
      <c r="T604" s="37"/>
      <c r="U604" s="37"/>
      <c r="V604" s="37"/>
      <c r="W604" s="37"/>
      <c r="X604" s="37"/>
      <c r="Y604" s="37"/>
      <c r="Z604" s="506"/>
      <c r="AA604" s="37"/>
      <c r="AB604" s="37"/>
      <c r="AC604" s="37"/>
      <c r="AD604" s="37"/>
      <c r="AE604" s="37"/>
      <c r="AF604" s="37"/>
      <c r="AG604" s="37"/>
      <c r="AH604" s="37"/>
      <c r="AI604" s="37"/>
      <c r="AJ604" s="37"/>
      <c r="AK604" s="37"/>
      <c r="AL604" s="37"/>
      <c r="AM604" s="37"/>
      <c r="AN604" s="37"/>
      <c r="AO604" s="37"/>
      <c r="AP604" s="37"/>
      <c r="AQ604" s="37"/>
      <c r="AR604" s="37"/>
      <c r="AS604" s="37"/>
      <c r="AT604" s="37"/>
      <c r="AU604" s="37"/>
    </row>
    <row r="605" spans="1:47">
      <c r="A605" s="265">
        <v>44270</v>
      </c>
      <c r="B605" s="278" t="s">
        <v>154</v>
      </c>
      <c r="C605" s="37">
        <v>880212364</v>
      </c>
      <c r="D605" s="504" t="s">
        <v>6074</v>
      </c>
      <c r="E605" s="278" t="s">
        <v>152</v>
      </c>
      <c r="F605" s="278" t="s">
        <v>140</v>
      </c>
      <c r="G605" s="278" t="s">
        <v>140</v>
      </c>
      <c r="H605" s="278"/>
      <c r="I605" s="37"/>
      <c r="J605" s="265">
        <v>44270</v>
      </c>
      <c r="K605" s="37"/>
      <c r="L605" s="37"/>
      <c r="M605" s="278" t="s">
        <v>142</v>
      </c>
      <c r="N605" s="37">
        <v>53.5</v>
      </c>
      <c r="O605" s="37"/>
      <c r="P605" s="505">
        <v>44268</v>
      </c>
      <c r="Q605" s="37"/>
      <c r="R605" s="37"/>
      <c r="S605" s="37"/>
      <c r="T605" s="37"/>
      <c r="U605" s="37"/>
      <c r="V605" s="37"/>
      <c r="W605" s="37"/>
      <c r="X605" s="37"/>
      <c r="Y605" s="37"/>
      <c r="Z605" s="506"/>
      <c r="AA605" s="37"/>
      <c r="AB605" s="37"/>
      <c r="AC605" s="37"/>
      <c r="AD605" s="37"/>
      <c r="AE605" s="37"/>
      <c r="AF605" s="37"/>
      <c r="AG605" s="37"/>
      <c r="AH605" s="37"/>
      <c r="AI605" s="37"/>
      <c r="AJ605" s="37"/>
      <c r="AK605" s="37"/>
      <c r="AL605" s="37"/>
      <c r="AM605" s="37"/>
      <c r="AN605" s="37"/>
      <c r="AO605" s="37"/>
      <c r="AP605" s="37"/>
      <c r="AQ605" s="37"/>
      <c r="AR605" s="37"/>
      <c r="AS605" s="37"/>
      <c r="AT605" s="37"/>
      <c r="AU605" s="37"/>
    </row>
    <row r="606" spans="1:47">
      <c r="A606" s="265">
        <v>44274</v>
      </c>
      <c r="B606" s="278" t="s">
        <v>194</v>
      </c>
      <c r="C606" s="37">
        <v>880318636</v>
      </c>
      <c r="D606" s="515" t="s">
        <v>6076</v>
      </c>
      <c r="E606" s="278" t="s">
        <v>139</v>
      </c>
      <c r="F606" s="278" t="s">
        <v>140</v>
      </c>
      <c r="G606" s="278" t="s">
        <v>140</v>
      </c>
      <c r="H606" s="278" t="s">
        <v>142</v>
      </c>
      <c r="I606" s="37"/>
      <c r="J606" s="265">
        <v>44274</v>
      </c>
      <c r="K606" s="37"/>
      <c r="L606" s="37"/>
      <c r="M606" s="278" t="s">
        <v>142</v>
      </c>
      <c r="N606" s="37">
        <v>652.38</v>
      </c>
      <c r="O606" s="37"/>
      <c r="P606" s="505">
        <v>44274</v>
      </c>
      <c r="Q606" s="37"/>
      <c r="R606" s="37"/>
      <c r="S606" s="37"/>
      <c r="T606" s="37"/>
      <c r="U606" s="37"/>
      <c r="V606" s="37"/>
      <c r="W606" s="37"/>
      <c r="X606" s="37"/>
      <c r="Y606" s="37"/>
      <c r="Z606" s="506"/>
      <c r="AA606" s="37"/>
      <c r="AB606" s="37"/>
      <c r="AC606" s="37"/>
      <c r="AD606" s="37"/>
      <c r="AE606" s="37"/>
      <c r="AF606" s="37"/>
      <c r="AG606" s="37"/>
      <c r="AH606" s="37"/>
      <c r="AI606" s="37"/>
      <c r="AJ606" s="37"/>
      <c r="AK606" s="37"/>
      <c r="AL606" s="37"/>
      <c r="AM606" s="37"/>
      <c r="AN606" s="37"/>
      <c r="AO606" s="37"/>
      <c r="AP606" s="37"/>
      <c r="AQ606" s="37"/>
      <c r="AR606" s="37"/>
      <c r="AS606" s="37"/>
      <c r="AT606" s="37"/>
      <c r="AU606" s="37"/>
    </row>
    <row r="607" spans="1:47">
      <c r="A607" s="265">
        <v>44257</v>
      </c>
      <c r="B607" s="278" t="s">
        <v>138</v>
      </c>
      <c r="C607" s="37">
        <v>880002319</v>
      </c>
      <c r="D607" s="504" t="s">
        <v>6077</v>
      </c>
      <c r="E607" s="278" t="s">
        <v>139</v>
      </c>
      <c r="F607" s="278" t="s">
        <v>140</v>
      </c>
      <c r="G607" s="278" t="s">
        <v>140</v>
      </c>
      <c r="H607" s="278" t="s">
        <v>142</v>
      </c>
      <c r="I607" s="265">
        <v>44257</v>
      </c>
      <c r="J607" s="265">
        <v>44257</v>
      </c>
      <c r="K607" s="37"/>
      <c r="L607" s="37"/>
      <c r="M607" s="278" t="s">
        <v>142</v>
      </c>
      <c r="N607" s="37">
        <v>4914.3</v>
      </c>
      <c r="O607" s="37"/>
      <c r="P607" s="265">
        <v>44257</v>
      </c>
      <c r="Q607" s="37"/>
      <c r="R607" s="37"/>
      <c r="S607" s="37"/>
      <c r="T607" s="37"/>
      <c r="U607" s="37"/>
      <c r="V607" s="37"/>
      <c r="W607" s="37"/>
      <c r="X607" s="37"/>
      <c r="Y607" s="37"/>
      <c r="Z607" s="506"/>
      <c r="AA607" s="37"/>
      <c r="AB607" s="37"/>
      <c r="AC607" s="37"/>
      <c r="AD607" s="37"/>
      <c r="AE607" s="37"/>
      <c r="AF607" s="37"/>
      <c r="AG607" s="37"/>
      <c r="AH607" s="37"/>
      <c r="AI607" s="37"/>
      <c r="AJ607" s="37"/>
      <c r="AK607" s="37"/>
      <c r="AL607" s="37"/>
      <c r="AM607" s="37"/>
      <c r="AN607" s="37"/>
      <c r="AO607" s="37"/>
      <c r="AP607" s="37"/>
      <c r="AQ607" s="37"/>
      <c r="AR607" s="37"/>
      <c r="AS607" s="37"/>
      <c r="AT607" s="37"/>
      <c r="AU607" s="37"/>
    </row>
    <row r="608" spans="1:47">
      <c r="A608" s="265">
        <v>44257</v>
      </c>
      <c r="B608" s="278" t="s">
        <v>138</v>
      </c>
      <c r="C608" s="37">
        <v>880002319</v>
      </c>
      <c r="D608" s="504" t="s">
        <v>6077</v>
      </c>
      <c r="E608" s="278" t="s">
        <v>139</v>
      </c>
      <c r="F608" s="278" t="s">
        <v>147</v>
      </c>
      <c r="G608" s="278" t="s">
        <v>147</v>
      </c>
      <c r="H608" s="278" t="s">
        <v>142</v>
      </c>
      <c r="I608" s="265">
        <v>44257</v>
      </c>
      <c r="J608" s="265">
        <v>44257</v>
      </c>
      <c r="K608" s="37"/>
      <c r="L608" s="37"/>
      <c r="M608" s="278" t="s">
        <v>142</v>
      </c>
      <c r="N608" s="37">
        <v>4716.24</v>
      </c>
      <c r="O608" s="37"/>
      <c r="P608" s="265">
        <v>44257</v>
      </c>
      <c r="Q608" s="37"/>
      <c r="R608" s="37"/>
      <c r="S608" s="37"/>
      <c r="T608" s="37"/>
      <c r="U608" s="37"/>
      <c r="V608" s="37"/>
      <c r="W608" s="37"/>
      <c r="X608" s="37"/>
      <c r="Y608" s="37"/>
      <c r="Z608" s="506"/>
      <c r="AA608" s="37"/>
      <c r="AB608" s="37"/>
      <c r="AC608" s="37"/>
      <c r="AD608" s="37"/>
      <c r="AE608" s="37"/>
      <c r="AF608" s="37"/>
      <c r="AG608" s="37"/>
      <c r="AH608" s="37"/>
      <c r="AI608" s="37"/>
      <c r="AJ608" s="37"/>
      <c r="AK608" s="37"/>
      <c r="AL608" s="37"/>
      <c r="AM608" s="37"/>
      <c r="AN608" s="37"/>
      <c r="AO608" s="37"/>
      <c r="AP608" s="37"/>
      <c r="AQ608" s="37"/>
      <c r="AR608" s="37"/>
      <c r="AS608" s="37"/>
      <c r="AT608" s="37"/>
      <c r="AU608" s="37"/>
    </row>
    <row r="609" spans="1:47">
      <c r="A609" s="265">
        <v>44287</v>
      </c>
      <c r="B609" s="278" t="s">
        <v>5491</v>
      </c>
      <c r="C609" s="76">
        <v>15212033</v>
      </c>
      <c r="D609" s="73" t="s">
        <v>6078</v>
      </c>
      <c r="E609" s="278" t="s">
        <v>139</v>
      </c>
      <c r="F609" s="278" t="s">
        <v>6079</v>
      </c>
      <c r="G609" s="278" t="s">
        <v>6079</v>
      </c>
      <c r="H609" s="278" t="s">
        <v>142</v>
      </c>
      <c r="I609" s="37"/>
      <c r="J609" s="505">
        <v>44276</v>
      </c>
      <c r="K609" s="37"/>
      <c r="L609" s="37"/>
      <c r="M609" s="278" t="s">
        <v>142</v>
      </c>
      <c r="N609" s="512">
        <v>2011.56</v>
      </c>
      <c r="O609" s="37"/>
      <c r="P609" s="505" t="s">
        <v>6080</v>
      </c>
      <c r="Q609" s="37"/>
      <c r="R609" s="37"/>
      <c r="S609" s="37"/>
      <c r="T609" s="37"/>
      <c r="U609" s="37"/>
      <c r="V609" s="37"/>
      <c r="W609" s="37"/>
      <c r="X609" s="37"/>
      <c r="Y609" s="37"/>
      <c r="Z609" s="506"/>
      <c r="AA609" s="37"/>
      <c r="AB609" s="37"/>
      <c r="AC609" s="37"/>
      <c r="AD609" s="37"/>
      <c r="AE609" s="37"/>
      <c r="AF609" s="37"/>
      <c r="AG609" s="37"/>
      <c r="AH609" s="37"/>
      <c r="AI609" s="37"/>
      <c r="AJ609" s="37"/>
      <c r="AK609" s="37"/>
      <c r="AL609" s="37"/>
      <c r="AM609" s="37"/>
      <c r="AN609" s="37"/>
      <c r="AO609" s="37"/>
      <c r="AP609" s="37"/>
      <c r="AQ609" s="37"/>
      <c r="AR609" s="37"/>
      <c r="AS609" s="37"/>
      <c r="AT609" s="37"/>
      <c r="AU609" s="37"/>
    </row>
    <row r="610" spans="1:47">
      <c r="A610" s="265">
        <v>44277</v>
      </c>
      <c r="B610" s="278" t="s">
        <v>154</v>
      </c>
      <c r="C610" s="37">
        <v>880207790</v>
      </c>
      <c r="D610" s="504" t="s">
        <v>6081</v>
      </c>
      <c r="E610" s="278" t="s">
        <v>139</v>
      </c>
      <c r="F610" s="278" t="s">
        <v>147</v>
      </c>
      <c r="G610" s="278" t="s">
        <v>147</v>
      </c>
      <c r="H610" s="278" t="s">
        <v>142</v>
      </c>
      <c r="I610" s="37"/>
      <c r="J610" s="265">
        <v>44277</v>
      </c>
      <c r="K610" s="37"/>
      <c r="L610" s="37"/>
      <c r="M610" s="278" t="s">
        <v>142</v>
      </c>
      <c r="N610" s="37">
        <v>4370.22</v>
      </c>
      <c r="O610" s="278" t="s">
        <v>37</v>
      </c>
      <c r="P610" s="265">
        <v>44274</v>
      </c>
      <c r="Q610" s="278" t="s">
        <v>6082</v>
      </c>
      <c r="R610" s="37"/>
      <c r="S610" s="37"/>
      <c r="T610" s="37"/>
      <c r="U610" s="37"/>
      <c r="V610" s="37"/>
      <c r="W610" s="37"/>
      <c r="X610" s="37"/>
      <c r="Y610" s="37"/>
      <c r="Z610" s="506"/>
      <c r="AA610" s="37"/>
      <c r="AB610" s="37"/>
      <c r="AC610" s="37"/>
      <c r="AD610" s="37"/>
      <c r="AE610" s="37"/>
      <c r="AF610" s="37"/>
      <c r="AG610" s="37"/>
      <c r="AH610" s="37"/>
      <c r="AI610" s="37"/>
      <c r="AJ610" s="37"/>
      <c r="AK610" s="37"/>
      <c r="AL610" s="37"/>
      <c r="AM610" s="37"/>
      <c r="AN610" s="37"/>
      <c r="AO610" s="37"/>
      <c r="AP610" s="37"/>
      <c r="AQ610" s="37"/>
      <c r="AR610" s="37"/>
      <c r="AS610" s="37"/>
      <c r="AT610" s="37"/>
      <c r="AU610" s="37"/>
    </row>
    <row r="611" spans="1:47">
      <c r="A611" s="265">
        <v>44274</v>
      </c>
      <c r="B611" s="278" t="s">
        <v>146</v>
      </c>
      <c r="C611" s="37">
        <v>880140023</v>
      </c>
      <c r="D611" s="504" t="s">
        <v>2967</v>
      </c>
      <c r="E611" s="278" t="s">
        <v>139</v>
      </c>
      <c r="F611" s="278" t="s">
        <v>140</v>
      </c>
      <c r="G611" s="278" t="s">
        <v>140</v>
      </c>
      <c r="H611" s="278" t="s">
        <v>6083</v>
      </c>
      <c r="I611" s="37"/>
      <c r="J611" s="265">
        <v>44274</v>
      </c>
      <c r="K611" s="37"/>
      <c r="L611" s="37"/>
      <c r="M611" s="278" t="s">
        <v>6083</v>
      </c>
      <c r="N611" s="37">
        <v>8230</v>
      </c>
      <c r="O611" s="37"/>
      <c r="P611" s="505">
        <v>44274</v>
      </c>
      <c r="Q611" s="278" t="s">
        <v>64</v>
      </c>
      <c r="R611" s="37"/>
      <c r="S611" s="37"/>
      <c r="T611" s="37"/>
      <c r="U611" s="37"/>
      <c r="V611" s="37"/>
      <c r="W611" s="37"/>
      <c r="X611" s="37"/>
      <c r="Y611" s="37"/>
      <c r="Z611" s="506"/>
      <c r="AA611" s="37"/>
      <c r="AB611" s="37"/>
      <c r="AC611" s="37"/>
      <c r="AD611" s="37"/>
      <c r="AE611" s="37"/>
      <c r="AF611" s="37"/>
      <c r="AG611" s="37"/>
      <c r="AH611" s="37"/>
      <c r="AI611" s="37"/>
      <c r="AJ611" s="37"/>
      <c r="AK611" s="37"/>
      <c r="AL611" s="37"/>
      <c r="AM611" s="37"/>
      <c r="AN611" s="37"/>
      <c r="AO611" s="37"/>
      <c r="AP611" s="37"/>
      <c r="AQ611" s="37"/>
      <c r="AR611" s="37"/>
      <c r="AS611" s="37"/>
      <c r="AT611" s="37"/>
      <c r="AU611" s="37"/>
    </row>
    <row r="612" spans="1:47">
      <c r="A612" s="265">
        <v>44287</v>
      </c>
      <c r="B612" s="278" t="s">
        <v>146</v>
      </c>
      <c r="C612" s="76">
        <v>880140023</v>
      </c>
      <c r="D612" s="178" t="s">
        <v>2967</v>
      </c>
      <c r="E612" s="278" t="s">
        <v>139</v>
      </c>
      <c r="F612" s="278" t="s">
        <v>140</v>
      </c>
      <c r="G612" s="278" t="s">
        <v>140</v>
      </c>
      <c r="H612" s="278" t="s">
        <v>187</v>
      </c>
      <c r="I612" s="37"/>
      <c r="J612" s="265">
        <v>44286</v>
      </c>
      <c r="K612" s="37"/>
      <c r="L612" s="37"/>
      <c r="M612" s="278" t="s">
        <v>187</v>
      </c>
      <c r="N612" s="37">
        <v>1588</v>
      </c>
      <c r="O612" s="37"/>
      <c r="P612" s="265">
        <v>44286</v>
      </c>
      <c r="Q612" s="37"/>
      <c r="R612" s="37"/>
      <c r="S612" s="37"/>
      <c r="T612" s="37"/>
      <c r="U612" s="37"/>
      <c r="V612" s="37"/>
      <c r="W612" s="37"/>
      <c r="X612" s="37"/>
      <c r="Y612" s="37"/>
      <c r="Z612" s="506"/>
      <c r="AA612" s="37"/>
      <c r="AB612" s="37"/>
      <c r="AC612" s="37"/>
      <c r="AD612" s="37"/>
      <c r="AE612" s="37"/>
      <c r="AF612" s="37"/>
      <c r="AG612" s="37"/>
      <c r="AH612" s="37"/>
      <c r="AI612" s="37"/>
      <c r="AJ612" s="37"/>
      <c r="AK612" s="37"/>
      <c r="AL612" s="37"/>
      <c r="AM612" s="37"/>
      <c r="AN612" s="37"/>
      <c r="AO612" s="37"/>
      <c r="AP612" s="37"/>
      <c r="AQ612" s="37"/>
      <c r="AR612" s="37"/>
      <c r="AS612" s="37"/>
      <c r="AT612" s="37"/>
      <c r="AU612" s="37"/>
    </row>
    <row r="613" spans="1:47">
      <c r="A613" s="505">
        <v>44277</v>
      </c>
      <c r="B613" s="278" t="s">
        <v>146</v>
      </c>
      <c r="C613" s="37">
        <v>880140023</v>
      </c>
      <c r="D613" s="504" t="s">
        <v>2967</v>
      </c>
      <c r="E613" s="278" t="s">
        <v>139</v>
      </c>
      <c r="F613" s="278" t="s">
        <v>140</v>
      </c>
      <c r="G613" s="278" t="s">
        <v>140</v>
      </c>
      <c r="H613" s="278" t="s">
        <v>327</v>
      </c>
      <c r="I613" s="37"/>
      <c r="J613" s="265">
        <v>44278</v>
      </c>
      <c r="K613" s="37"/>
      <c r="L613" s="37"/>
      <c r="M613" s="278" t="s">
        <v>327</v>
      </c>
      <c r="N613" s="37">
        <v>851.55</v>
      </c>
      <c r="O613" s="37"/>
      <c r="P613" s="505">
        <v>44275</v>
      </c>
      <c r="Q613" s="37"/>
      <c r="R613" s="37"/>
      <c r="S613" s="37"/>
      <c r="T613" s="37"/>
      <c r="U613" s="37"/>
      <c r="V613" s="37"/>
      <c r="W613" s="37"/>
      <c r="X613" s="37"/>
      <c r="Y613" s="37"/>
      <c r="Z613" s="506"/>
      <c r="AA613" s="37"/>
      <c r="AB613" s="37"/>
      <c r="AC613" s="37"/>
      <c r="AD613" s="37"/>
      <c r="AE613" s="37"/>
      <c r="AF613" s="37"/>
      <c r="AG613" s="37"/>
      <c r="AH613" s="37"/>
      <c r="AI613" s="37"/>
      <c r="AJ613" s="37"/>
      <c r="AK613" s="37"/>
      <c r="AL613" s="37"/>
      <c r="AM613" s="37"/>
      <c r="AN613" s="37"/>
      <c r="AO613" s="37"/>
      <c r="AP613" s="37"/>
      <c r="AQ613" s="37"/>
      <c r="AR613" s="37"/>
      <c r="AS613" s="37"/>
      <c r="AT613" s="37"/>
      <c r="AU613" s="37"/>
    </row>
    <row r="614" spans="1:47">
      <c r="A614" s="265">
        <v>44267</v>
      </c>
      <c r="B614" s="278" t="s">
        <v>146</v>
      </c>
      <c r="C614" s="525">
        <v>880140023</v>
      </c>
      <c r="D614" s="504" t="s">
        <v>2967</v>
      </c>
      <c r="E614" s="278" t="s">
        <v>139</v>
      </c>
      <c r="F614" s="278" t="s">
        <v>140</v>
      </c>
      <c r="G614" s="278" t="s">
        <v>140</v>
      </c>
      <c r="H614" s="278"/>
      <c r="I614" s="37"/>
      <c r="J614" s="265">
        <v>44267</v>
      </c>
      <c r="K614" s="37"/>
      <c r="L614" s="37"/>
      <c r="M614" s="278" t="s">
        <v>6084</v>
      </c>
      <c r="N614" s="37">
        <v>665.74</v>
      </c>
      <c r="O614" s="37"/>
      <c r="P614" s="505" t="s">
        <v>6085</v>
      </c>
      <c r="Q614" s="37"/>
      <c r="R614" s="37"/>
      <c r="S614" s="37"/>
      <c r="T614" s="37"/>
      <c r="U614" s="37"/>
      <c r="V614" s="37"/>
      <c r="W614" s="37"/>
      <c r="X614" s="37"/>
      <c r="Y614" s="37"/>
      <c r="Z614" s="506"/>
      <c r="AA614" s="37"/>
      <c r="AB614" s="37"/>
      <c r="AC614" s="37"/>
      <c r="AD614" s="37"/>
      <c r="AE614" s="37"/>
      <c r="AF614" s="37"/>
      <c r="AG614" s="37"/>
      <c r="AH614" s="37"/>
      <c r="AI614" s="37"/>
      <c r="AJ614" s="37"/>
      <c r="AK614" s="37"/>
      <c r="AL614" s="37"/>
      <c r="AM614" s="37"/>
      <c r="AN614" s="37"/>
      <c r="AO614" s="37"/>
      <c r="AP614" s="37"/>
      <c r="AQ614" s="37"/>
      <c r="AR614" s="37"/>
      <c r="AS614" s="37"/>
      <c r="AT614" s="37"/>
      <c r="AU614" s="37"/>
    </row>
    <row r="615" spans="1:47">
      <c r="A615" s="265">
        <v>44272</v>
      </c>
      <c r="B615" s="278" t="s">
        <v>146</v>
      </c>
      <c r="C615" s="37">
        <v>880140023</v>
      </c>
      <c r="D615" s="504" t="s">
        <v>2967</v>
      </c>
      <c r="E615" s="278" t="s">
        <v>139</v>
      </c>
      <c r="F615" s="278" t="s">
        <v>140</v>
      </c>
      <c r="G615" s="278" t="s">
        <v>140</v>
      </c>
      <c r="H615" s="278" t="s">
        <v>187</v>
      </c>
      <c r="I615" s="37"/>
      <c r="J615" s="265">
        <v>44272</v>
      </c>
      <c r="K615" s="37"/>
      <c r="L615" s="37"/>
      <c r="M615" s="278" t="s">
        <v>187</v>
      </c>
      <c r="N615" s="37">
        <v>9.9</v>
      </c>
      <c r="O615" s="37"/>
      <c r="P615" s="505">
        <v>44271</v>
      </c>
      <c r="Q615" s="37"/>
      <c r="R615" s="37"/>
      <c r="S615" s="37"/>
      <c r="T615" s="37"/>
      <c r="U615" s="37"/>
      <c r="V615" s="37"/>
      <c r="W615" s="37"/>
      <c r="X615" s="37"/>
      <c r="Y615" s="37"/>
      <c r="Z615" s="506"/>
      <c r="AA615" s="37"/>
      <c r="AB615" s="37"/>
      <c r="AC615" s="37"/>
      <c r="AD615" s="37"/>
      <c r="AE615" s="37"/>
      <c r="AF615" s="37"/>
      <c r="AG615" s="37"/>
      <c r="AH615" s="37"/>
      <c r="AI615" s="37"/>
      <c r="AJ615" s="37"/>
      <c r="AK615" s="37"/>
      <c r="AL615" s="37"/>
      <c r="AM615" s="37"/>
      <c r="AN615" s="37"/>
      <c r="AO615" s="37"/>
      <c r="AP615" s="37"/>
      <c r="AQ615" s="37"/>
      <c r="AR615" s="37"/>
      <c r="AS615" s="37"/>
      <c r="AT615" s="37"/>
      <c r="AU615" s="37"/>
    </row>
    <row r="616" spans="1:47">
      <c r="A616" s="265">
        <v>44265</v>
      </c>
      <c r="B616" s="278" t="s">
        <v>154</v>
      </c>
      <c r="C616" s="37">
        <v>881671341</v>
      </c>
      <c r="D616" s="504" t="s">
        <v>6086</v>
      </c>
      <c r="E616" s="278" t="s">
        <v>139</v>
      </c>
      <c r="F616" s="278" t="s">
        <v>140</v>
      </c>
      <c r="G616" s="278" t="s">
        <v>140</v>
      </c>
      <c r="H616" s="278" t="s">
        <v>168</v>
      </c>
      <c r="I616" s="37"/>
      <c r="J616" s="265">
        <v>44265</v>
      </c>
      <c r="K616" s="37"/>
      <c r="L616" s="37"/>
      <c r="M616" s="278" t="s">
        <v>168</v>
      </c>
      <c r="N616" s="37">
        <v>3400</v>
      </c>
      <c r="O616" s="37"/>
      <c r="P616" s="265">
        <v>44264</v>
      </c>
      <c r="Q616" s="37"/>
      <c r="R616" s="37"/>
      <c r="S616" s="37"/>
      <c r="T616" s="37"/>
      <c r="U616" s="37"/>
      <c r="V616" s="37"/>
      <c r="W616" s="37"/>
      <c r="X616" s="37"/>
      <c r="Y616" s="37"/>
      <c r="Z616" s="506"/>
      <c r="AA616" s="37"/>
      <c r="AB616" s="37"/>
      <c r="AC616" s="37"/>
      <c r="AD616" s="37"/>
      <c r="AE616" s="37"/>
      <c r="AF616" s="37"/>
      <c r="AG616" s="37"/>
      <c r="AH616" s="37"/>
      <c r="AI616" s="37"/>
      <c r="AJ616" s="37"/>
      <c r="AK616" s="37"/>
      <c r="AL616" s="37"/>
      <c r="AM616" s="37"/>
      <c r="AN616" s="37"/>
      <c r="AO616" s="37"/>
      <c r="AP616" s="37"/>
      <c r="AQ616" s="37"/>
      <c r="AR616" s="37"/>
      <c r="AS616" s="37"/>
      <c r="AT616" s="37"/>
      <c r="AU616" s="37"/>
    </row>
    <row r="617" spans="1:47">
      <c r="A617" s="278" t="s">
        <v>5784</v>
      </c>
      <c r="B617" s="278" t="s">
        <v>146</v>
      </c>
      <c r="C617" s="37">
        <v>880099805</v>
      </c>
      <c r="D617" s="504" t="s">
        <v>6087</v>
      </c>
      <c r="E617" s="278" t="s">
        <v>139</v>
      </c>
      <c r="F617" s="278" t="s">
        <v>147</v>
      </c>
      <c r="G617" s="278" t="s">
        <v>147</v>
      </c>
      <c r="H617" s="278" t="s">
        <v>142</v>
      </c>
      <c r="I617" s="265">
        <v>44263</v>
      </c>
      <c r="J617" s="265">
        <v>44263</v>
      </c>
      <c r="K617" s="37"/>
      <c r="L617" s="37"/>
      <c r="M617" s="278" t="s">
        <v>142</v>
      </c>
      <c r="N617" s="37">
        <v>4098.6000000000004</v>
      </c>
      <c r="O617" s="37"/>
      <c r="P617" s="265">
        <v>44262</v>
      </c>
      <c r="Q617" s="37"/>
      <c r="R617" s="37"/>
      <c r="S617" s="37"/>
      <c r="T617" s="37"/>
      <c r="U617" s="37"/>
      <c r="V617" s="37"/>
      <c r="W617" s="37"/>
      <c r="X617" s="37"/>
      <c r="Y617" s="37"/>
      <c r="Z617" s="506"/>
      <c r="AA617" s="37"/>
      <c r="AB617" s="37"/>
      <c r="AC617" s="37"/>
      <c r="AD617" s="37"/>
      <c r="AE617" s="37"/>
      <c r="AF617" s="37"/>
      <c r="AG617" s="37"/>
      <c r="AH617" s="37"/>
      <c r="AI617" s="37"/>
      <c r="AJ617" s="37"/>
      <c r="AK617" s="37"/>
      <c r="AL617" s="37"/>
      <c r="AM617" s="37"/>
      <c r="AN617" s="37"/>
      <c r="AO617" s="37"/>
      <c r="AP617" s="37"/>
      <c r="AQ617" s="37"/>
      <c r="AR617" s="37"/>
      <c r="AS617" s="37"/>
      <c r="AT617" s="37"/>
      <c r="AU617" s="37"/>
    </row>
    <row r="618" spans="1:47">
      <c r="A618" s="278" t="s">
        <v>5784</v>
      </c>
      <c r="B618" s="278" t="s">
        <v>146</v>
      </c>
      <c r="C618" s="37">
        <v>880099805</v>
      </c>
      <c r="D618" s="504" t="s">
        <v>6087</v>
      </c>
      <c r="E618" s="278" t="s">
        <v>139</v>
      </c>
      <c r="F618" s="278" t="s">
        <v>140</v>
      </c>
      <c r="G618" s="278" t="s">
        <v>140</v>
      </c>
      <c r="H618" s="278" t="s">
        <v>163</v>
      </c>
      <c r="I618" s="265">
        <v>44263</v>
      </c>
      <c r="J618" s="265">
        <v>44263</v>
      </c>
      <c r="K618" s="37"/>
      <c r="L618" s="37"/>
      <c r="M618" s="278" t="s">
        <v>163</v>
      </c>
      <c r="N618" s="37">
        <v>1117.5</v>
      </c>
      <c r="O618" s="37"/>
      <c r="P618" s="265">
        <v>44262</v>
      </c>
      <c r="Q618" s="37"/>
      <c r="R618" s="37"/>
      <c r="S618" s="37"/>
      <c r="T618" s="37"/>
      <c r="U618" s="37"/>
      <c r="V618" s="37"/>
      <c r="W618" s="37"/>
      <c r="X618" s="37"/>
      <c r="Y618" s="37"/>
      <c r="Z618" s="506"/>
      <c r="AA618" s="37"/>
      <c r="AB618" s="37"/>
      <c r="AC618" s="37"/>
      <c r="AD618" s="37"/>
      <c r="AE618" s="37"/>
      <c r="AF618" s="37"/>
      <c r="AG618" s="37"/>
      <c r="AH618" s="37"/>
      <c r="AI618" s="37"/>
      <c r="AJ618" s="37"/>
      <c r="AK618" s="37"/>
      <c r="AL618" s="37"/>
      <c r="AM618" s="37"/>
      <c r="AN618" s="37"/>
      <c r="AO618" s="37"/>
      <c r="AP618" s="37"/>
      <c r="AQ618" s="37"/>
      <c r="AR618" s="37"/>
      <c r="AS618" s="37"/>
      <c r="AT618" s="37"/>
      <c r="AU618" s="37"/>
    </row>
    <row r="619" spans="1:47">
      <c r="A619" s="265">
        <v>44264</v>
      </c>
      <c r="B619" s="278" t="s">
        <v>175</v>
      </c>
      <c r="C619" s="37">
        <v>880014102</v>
      </c>
      <c r="D619" s="504" t="s">
        <v>6088</v>
      </c>
      <c r="E619" s="278" t="s">
        <v>139</v>
      </c>
      <c r="F619" s="278" t="s">
        <v>140</v>
      </c>
      <c r="G619" s="278" t="s">
        <v>140</v>
      </c>
      <c r="H619" s="278" t="s">
        <v>168</v>
      </c>
      <c r="I619" s="37"/>
      <c r="J619" s="265">
        <v>44264</v>
      </c>
      <c r="K619" s="37"/>
      <c r="L619" s="37"/>
      <c r="M619" s="278" t="s">
        <v>168</v>
      </c>
      <c r="N619" s="37">
        <v>470</v>
      </c>
      <c r="O619" s="37"/>
      <c r="P619" s="505">
        <v>44264</v>
      </c>
      <c r="Q619" s="37"/>
      <c r="R619" s="37"/>
      <c r="S619" s="37"/>
      <c r="T619" s="37"/>
      <c r="U619" s="37"/>
      <c r="V619" s="37"/>
      <c r="W619" s="37"/>
      <c r="X619" s="37"/>
      <c r="Y619" s="37"/>
      <c r="Z619" s="506"/>
      <c r="AA619" s="37"/>
      <c r="AB619" s="37"/>
      <c r="AC619" s="37"/>
      <c r="AD619" s="37"/>
      <c r="AE619" s="37"/>
      <c r="AF619" s="37"/>
      <c r="AG619" s="37"/>
      <c r="AH619" s="37"/>
      <c r="AI619" s="37"/>
      <c r="AJ619" s="37"/>
      <c r="AK619" s="37"/>
      <c r="AL619" s="37"/>
      <c r="AM619" s="37"/>
      <c r="AN619" s="37"/>
      <c r="AO619" s="37"/>
      <c r="AP619" s="37"/>
      <c r="AQ619" s="37"/>
      <c r="AR619" s="37"/>
      <c r="AS619" s="37"/>
      <c r="AT619" s="37"/>
      <c r="AU619" s="37"/>
    </row>
    <row r="620" spans="1:47">
      <c r="A620" s="265">
        <v>44270</v>
      </c>
      <c r="B620" s="278" t="s">
        <v>154</v>
      </c>
      <c r="C620" s="37">
        <v>880473975</v>
      </c>
      <c r="D620" s="504" t="s">
        <v>2246</v>
      </c>
      <c r="E620" s="278" t="s">
        <v>139</v>
      </c>
      <c r="F620" s="278" t="s">
        <v>147</v>
      </c>
      <c r="G620" s="278" t="s">
        <v>147</v>
      </c>
      <c r="H620" s="278"/>
      <c r="I620" s="37"/>
      <c r="J620" s="265">
        <v>44270</v>
      </c>
      <c r="K620" s="37"/>
      <c r="L620" s="37"/>
      <c r="M620" s="278" t="s">
        <v>273</v>
      </c>
      <c r="N620" s="37">
        <v>960</v>
      </c>
      <c r="O620" s="37"/>
      <c r="P620" s="505">
        <v>44267</v>
      </c>
      <c r="Q620" s="37"/>
      <c r="R620" s="37"/>
      <c r="S620" s="37"/>
      <c r="T620" s="37"/>
      <c r="U620" s="37"/>
      <c r="V620" s="37"/>
      <c r="W620" s="37"/>
      <c r="X620" s="37"/>
      <c r="Y620" s="37"/>
      <c r="Z620" s="506"/>
      <c r="AA620" s="37"/>
      <c r="AB620" s="37"/>
      <c r="AC620" s="37"/>
      <c r="AD620" s="37"/>
      <c r="AE620" s="37"/>
      <c r="AF620" s="37"/>
      <c r="AG620" s="37"/>
      <c r="AH620" s="37"/>
      <c r="AI620" s="37"/>
      <c r="AJ620" s="37"/>
      <c r="AK620" s="37"/>
      <c r="AL620" s="37"/>
      <c r="AM620" s="37"/>
      <c r="AN620" s="37"/>
      <c r="AO620" s="37"/>
      <c r="AP620" s="37"/>
      <c r="AQ620" s="37"/>
      <c r="AR620" s="37"/>
      <c r="AS620" s="37"/>
      <c r="AT620" s="37"/>
      <c r="AU620" s="37"/>
    </row>
    <row r="621" spans="1:47">
      <c r="A621" s="278" t="s">
        <v>5784</v>
      </c>
      <c r="B621" s="278" t="s">
        <v>154</v>
      </c>
      <c r="C621" s="37">
        <v>881796352</v>
      </c>
      <c r="D621" s="504" t="s">
        <v>6089</v>
      </c>
      <c r="E621" s="278" t="s">
        <v>139</v>
      </c>
      <c r="F621" s="278" t="s">
        <v>147</v>
      </c>
      <c r="G621" s="278" t="s">
        <v>147</v>
      </c>
      <c r="H621" s="278" t="s">
        <v>142</v>
      </c>
      <c r="I621" s="265">
        <v>44263</v>
      </c>
      <c r="J621" s="265">
        <v>44263</v>
      </c>
      <c r="K621" s="37"/>
      <c r="L621" s="37"/>
      <c r="M621" s="278" t="s">
        <v>142</v>
      </c>
      <c r="N621" s="37">
        <v>2377.64</v>
      </c>
      <c r="O621" s="37"/>
      <c r="P621" s="265">
        <v>44261</v>
      </c>
      <c r="Q621" s="37"/>
      <c r="R621" s="37"/>
      <c r="S621" s="37"/>
      <c r="T621" s="37"/>
      <c r="U621" s="37"/>
      <c r="V621" s="37"/>
      <c r="W621" s="37"/>
      <c r="X621" s="37"/>
      <c r="Y621" s="37"/>
      <c r="Z621" s="506"/>
      <c r="AA621" s="37"/>
      <c r="AB621" s="37"/>
      <c r="AC621" s="37"/>
      <c r="AD621" s="37"/>
      <c r="AE621" s="37"/>
      <c r="AF621" s="37"/>
      <c r="AG621" s="37"/>
      <c r="AH621" s="37"/>
      <c r="AI621" s="37"/>
      <c r="AJ621" s="37"/>
      <c r="AK621" s="37"/>
      <c r="AL621" s="37"/>
      <c r="AM621" s="37"/>
      <c r="AN621" s="37"/>
      <c r="AO621" s="37"/>
      <c r="AP621" s="37"/>
      <c r="AQ621" s="37"/>
      <c r="AR621" s="37"/>
      <c r="AS621" s="37"/>
      <c r="AT621" s="37"/>
      <c r="AU621" s="37"/>
    </row>
    <row r="622" spans="1:47">
      <c r="A622" s="265">
        <v>44274</v>
      </c>
      <c r="B622" s="278" t="s">
        <v>194</v>
      </c>
      <c r="C622" s="37">
        <v>880723246</v>
      </c>
      <c r="D622" s="515" t="s">
        <v>6090</v>
      </c>
      <c r="E622" s="278" t="s">
        <v>139</v>
      </c>
      <c r="F622" s="278" t="s">
        <v>140</v>
      </c>
      <c r="G622" s="278" t="s">
        <v>140</v>
      </c>
      <c r="H622" s="278" t="s">
        <v>168</v>
      </c>
      <c r="I622" s="37"/>
      <c r="J622" s="265">
        <v>44274</v>
      </c>
      <c r="K622" s="37"/>
      <c r="L622" s="37"/>
      <c r="M622" s="278" t="s">
        <v>168</v>
      </c>
      <c r="N622" s="37">
        <v>1598</v>
      </c>
      <c r="O622" s="37"/>
      <c r="P622" s="505">
        <v>44274</v>
      </c>
      <c r="Q622" s="37"/>
      <c r="R622" s="37"/>
      <c r="S622" s="37"/>
      <c r="T622" s="37"/>
      <c r="U622" s="37"/>
      <c r="V622" s="37"/>
      <c r="W622" s="37"/>
      <c r="X622" s="37"/>
      <c r="Y622" s="37"/>
      <c r="Z622" s="506"/>
      <c r="AA622" s="37"/>
      <c r="AB622" s="37"/>
      <c r="AC622" s="37"/>
      <c r="AD622" s="37"/>
      <c r="AE622" s="37"/>
      <c r="AF622" s="37"/>
      <c r="AG622" s="37"/>
      <c r="AH622" s="37"/>
      <c r="AI622" s="37"/>
      <c r="AJ622" s="37"/>
      <c r="AK622" s="37"/>
      <c r="AL622" s="37"/>
      <c r="AM622" s="37"/>
      <c r="AN622" s="37"/>
      <c r="AO622" s="37"/>
      <c r="AP622" s="37"/>
      <c r="AQ622" s="37"/>
      <c r="AR622" s="37"/>
      <c r="AS622" s="37"/>
      <c r="AT622" s="37"/>
      <c r="AU622" s="37"/>
    </row>
    <row r="623" spans="1:47">
      <c r="A623" s="265">
        <v>44256</v>
      </c>
      <c r="B623" s="278" t="s">
        <v>178</v>
      </c>
      <c r="C623" s="37">
        <v>880528127</v>
      </c>
      <c r="D623" s="504" t="s">
        <v>6091</v>
      </c>
      <c r="E623" s="278" t="s">
        <v>139</v>
      </c>
      <c r="F623" s="278" t="s">
        <v>140</v>
      </c>
      <c r="G623" s="278" t="s">
        <v>140</v>
      </c>
      <c r="H623" s="278" t="s">
        <v>142</v>
      </c>
      <c r="I623" s="265">
        <v>44256</v>
      </c>
      <c r="J623" s="265">
        <v>44256</v>
      </c>
      <c r="K623" s="37"/>
      <c r="L623" s="37"/>
      <c r="M623" s="278" t="s">
        <v>142</v>
      </c>
      <c r="N623" s="37">
        <v>551</v>
      </c>
      <c r="O623" s="37"/>
      <c r="P623" s="278" t="s">
        <v>2876</v>
      </c>
      <c r="Q623" s="37"/>
      <c r="R623" s="37"/>
      <c r="S623" s="37"/>
      <c r="T623" s="37"/>
      <c r="U623" s="37"/>
      <c r="V623" s="37"/>
      <c r="W623" s="37"/>
      <c r="X623" s="37"/>
      <c r="Y623" s="37"/>
      <c r="Z623" s="506"/>
      <c r="AA623" s="37"/>
      <c r="AB623" s="37"/>
      <c r="AC623" s="37"/>
      <c r="AD623" s="37"/>
      <c r="AE623" s="37"/>
      <c r="AF623" s="37"/>
      <c r="AG623" s="37"/>
      <c r="AH623" s="37"/>
      <c r="AI623" s="37"/>
      <c r="AJ623" s="37"/>
      <c r="AK623" s="37"/>
      <c r="AL623" s="37"/>
      <c r="AM623" s="37"/>
      <c r="AN623" s="37"/>
      <c r="AO623" s="37"/>
      <c r="AP623" s="37"/>
      <c r="AQ623" s="37"/>
      <c r="AR623" s="37"/>
      <c r="AS623" s="37"/>
      <c r="AT623" s="37"/>
      <c r="AU623" s="37"/>
    </row>
    <row r="624" spans="1:47">
      <c r="A624" s="265">
        <v>44263</v>
      </c>
      <c r="B624" s="278" t="s">
        <v>157</v>
      </c>
      <c r="C624" s="37">
        <v>882257803</v>
      </c>
      <c r="D624" s="504" t="s">
        <v>6092</v>
      </c>
      <c r="E624" s="278" t="s">
        <v>139</v>
      </c>
      <c r="F624" s="278" t="s">
        <v>140</v>
      </c>
      <c r="G624" s="278" t="s">
        <v>140</v>
      </c>
      <c r="H624" s="278" t="s">
        <v>311</v>
      </c>
      <c r="I624" s="37"/>
      <c r="J624" s="265">
        <v>44263</v>
      </c>
      <c r="K624" s="37"/>
      <c r="L624" s="37"/>
      <c r="M624" s="278" t="s">
        <v>311</v>
      </c>
      <c r="N624" s="37">
        <v>1038</v>
      </c>
      <c r="O624" s="37"/>
      <c r="P624" s="265">
        <v>44259</v>
      </c>
      <c r="Q624" s="37"/>
      <c r="R624" s="37"/>
      <c r="S624" s="37"/>
      <c r="T624" s="37"/>
      <c r="U624" s="37"/>
      <c r="V624" s="37"/>
      <c r="W624" s="37"/>
      <c r="X624" s="37"/>
      <c r="Y624" s="37"/>
      <c r="Z624" s="506"/>
      <c r="AA624" s="37"/>
      <c r="AB624" s="37"/>
      <c r="AC624" s="37"/>
      <c r="AD624" s="37"/>
      <c r="AE624" s="37"/>
      <c r="AF624" s="37"/>
      <c r="AG624" s="37"/>
      <c r="AH624" s="37"/>
      <c r="AI624" s="37"/>
      <c r="AJ624" s="37"/>
      <c r="AK624" s="37"/>
      <c r="AL624" s="37"/>
      <c r="AM624" s="37"/>
      <c r="AN624" s="37"/>
      <c r="AO624" s="37"/>
      <c r="AP624" s="37"/>
      <c r="AQ624" s="37"/>
      <c r="AR624" s="37"/>
      <c r="AS624" s="37"/>
      <c r="AT624" s="37"/>
      <c r="AU624" s="37"/>
    </row>
    <row r="625" spans="1:47">
      <c r="A625" s="265">
        <v>44263</v>
      </c>
      <c r="B625" s="278" t="s">
        <v>281</v>
      </c>
      <c r="C625" s="37">
        <v>881314405</v>
      </c>
      <c r="D625" s="517" t="s">
        <v>6093</v>
      </c>
      <c r="E625" s="278" t="s">
        <v>139</v>
      </c>
      <c r="F625" s="278" t="s">
        <v>140</v>
      </c>
      <c r="G625" s="278" t="s">
        <v>140</v>
      </c>
      <c r="H625" s="278" t="s">
        <v>338</v>
      </c>
      <c r="I625" s="37"/>
      <c r="J625" s="265">
        <v>44263</v>
      </c>
      <c r="K625" s="37"/>
      <c r="L625" s="37"/>
      <c r="M625" s="278" t="s">
        <v>338</v>
      </c>
      <c r="N625" s="37">
        <v>1205.9000000000001</v>
      </c>
      <c r="O625" s="37"/>
      <c r="P625" s="505">
        <v>44263</v>
      </c>
      <c r="Q625" s="37"/>
      <c r="R625" s="37"/>
      <c r="S625" s="37"/>
      <c r="T625" s="37"/>
      <c r="U625" s="37"/>
      <c r="V625" s="37"/>
      <c r="W625" s="37"/>
      <c r="X625" s="37"/>
      <c r="Y625" s="37"/>
      <c r="Z625" s="506"/>
      <c r="AA625" s="37"/>
      <c r="AB625" s="37"/>
      <c r="AC625" s="37"/>
      <c r="AD625" s="37"/>
      <c r="AE625" s="37"/>
      <c r="AF625" s="37"/>
      <c r="AG625" s="37"/>
      <c r="AH625" s="37"/>
      <c r="AI625" s="37"/>
      <c r="AJ625" s="37"/>
      <c r="AK625" s="37"/>
      <c r="AL625" s="37"/>
      <c r="AM625" s="37"/>
      <c r="AN625" s="37"/>
      <c r="AO625" s="37"/>
      <c r="AP625" s="37"/>
      <c r="AQ625" s="37"/>
      <c r="AR625" s="37"/>
      <c r="AS625" s="37"/>
      <c r="AT625" s="37"/>
      <c r="AU625" s="37"/>
    </row>
    <row r="626" spans="1:47">
      <c r="A626" s="265">
        <v>44259</v>
      </c>
      <c r="B626" s="278" t="s">
        <v>156</v>
      </c>
      <c r="C626" s="37">
        <v>880008394</v>
      </c>
      <c r="D626" s="517" t="s">
        <v>6094</v>
      </c>
      <c r="E626" s="278" t="s">
        <v>139</v>
      </c>
      <c r="F626" s="278" t="s">
        <v>140</v>
      </c>
      <c r="G626" s="278" t="s">
        <v>140</v>
      </c>
      <c r="H626" s="278" t="s">
        <v>168</v>
      </c>
      <c r="I626" s="265">
        <v>44259</v>
      </c>
      <c r="J626" s="265">
        <v>44259</v>
      </c>
      <c r="K626" s="37"/>
      <c r="L626" s="37"/>
      <c r="M626" s="278" t="s">
        <v>168</v>
      </c>
      <c r="N626" s="278">
        <v>1700</v>
      </c>
      <c r="O626" s="37"/>
      <c r="P626" s="278" t="s">
        <v>6045</v>
      </c>
      <c r="Q626" s="37"/>
      <c r="R626" s="37"/>
      <c r="S626" s="37"/>
      <c r="T626" s="37"/>
      <c r="U626" s="37"/>
      <c r="V626" s="37"/>
      <c r="W626" s="37"/>
      <c r="X626" s="37"/>
      <c r="Y626" s="37"/>
      <c r="Z626" s="506"/>
      <c r="AA626" s="37"/>
      <c r="AB626" s="37"/>
      <c r="AC626" s="37"/>
      <c r="AD626" s="37"/>
      <c r="AE626" s="37"/>
      <c r="AF626" s="37"/>
      <c r="AG626" s="37"/>
      <c r="AH626" s="37"/>
      <c r="AI626" s="37"/>
      <c r="AJ626" s="37"/>
      <c r="AK626" s="37"/>
      <c r="AL626" s="37"/>
      <c r="AM626" s="37"/>
      <c r="AN626" s="37"/>
      <c r="AO626" s="37"/>
      <c r="AP626" s="37"/>
      <c r="AQ626" s="37"/>
      <c r="AR626" s="37"/>
      <c r="AS626" s="37"/>
      <c r="AT626" s="37"/>
      <c r="AU626" s="37"/>
    </row>
    <row r="627" spans="1:47">
      <c r="A627" s="265">
        <v>44287</v>
      </c>
      <c r="B627" s="278" t="s">
        <v>5491</v>
      </c>
      <c r="C627" s="76">
        <v>11493811</v>
      </c>
      <c r="D627" s="73" t="s">
        <v>6095</v>
      </c>
      <c r="E627" s="278" t="s">
        <v>139</v>
      </c>
      <c r="F627" s="278" t="s">
        <v>147</v>
      </c>
      <c r="G627" s="278" t="s">
        <v>147</v>
      </c>
      <c r="H627" s="278" t="s">
        <v>1072</v>
      </c>
      <c r="I627" s="37"/>
      <c r="J627" s="265">
        <v>44282</v>
      </c>
      <c r="K627" s="37"/>
      <c r="L627" s="37"/>
      <c r="M627" s="278" t="s">
        <v>1072</v>
      </c>
      <c r="N627" s="37">
        <v>2860.8</v>
      </c>
      <c r="O627" s="37"/>
      <c r="P627" s="505">
        <v>44282</v>
      </c>
      <c r="Q627" s="37"/>
      <c r="R627" s="37"/>
      <c r="S627" s="37"/>
      <c r="T627" s="37"/>
      <c r="U627" s="37"/>
      <c r="V627" s="37"/>
      <c r="W627" s="37"/>
      <c r="X627" s="37"/>
      <c r="Y627" s="37"/>
      <c r="Z627" s="506"/>
      <c r="AA627" s="37"/>
      <c r="AB627" s="37"/>
      <c r="AC627" s="37"/>
      <c r="AD627" s="37"/>
      <c r="AE627" s="37"/>
      <c r="AF627" s="37"/>
      <c r="AG627" s="37"/>
      <c r="AH627" s="37"/>
      <c r="AI627" s="37"/>
      <c r="AJ627" s="37"/>
      <c r="AK627" s="37"/>
      <c r="AL627" s="37"/>
      <c r="AM627" s="37"/>
      <c r="AN627" s="37"/>
      <c r="AO627" s="37"/>
      <c r="AP627" s="37"/>
      <c r="AQ627" s="37"/>
      <c r="AR627" s="37"/>
      <c r="AS627" s="37"/>
      <c r="AT627" s="37"/>
      <c r="AU627" s="37"/>
    </row>
    <row r="628" spans="1:47">
      <c r="A628" s="265">
        <v>44256</v>
      </c>
      <c r="B628" s="278" t="s">
        <v>157</v>
      </c>
      <c r="C628" s="37">
        <v>880385619</v>
      </c>
      <c r="D628" s="504" t="s">
        <v>3002</v>
      </c>
      <c r="E628" s="278" t="s">
        <v>139</v>
      </c>
      <c r="F628" s="278" t="s">
        <v>147</v>
      </c>
      <c r="G628" s="278" t="s">
        <v>147</v>
      </c>
      <c r="H628" s="278" t="s">
        <v>246</v>
      </c>
      <c r="I628" s="265">
        <v>44256</v>
      </c>
      <c r="J628" s="265">
        <v>44256</v>
      </c>
      <c r="K628" s="37"/>
      <c r="L628" s="37"/>
      <c r="M628" s="278" t="s">
        <v>246</v>
      </c>
      <c r="N628" s="37">
        <v>14653.2</v>
      </c>
      <c r="O628" s="37"/>
      <c r="P628" s="278" t="s">
        <v>2876</v>
      </c>
      <c r="Q628" s="37"/>
      <c r="R628" s="37"/>
      <c r="S628" s="37"/>
      <c r="T628" s="37"/>
      <c r="U628" s="37"/>
      <c r="V628" s="37"/>
      <c r="W628" s="37"/>
      <c r="X628" s="37"/>
      <c r="Y628" s="37"/>
      <c r="Z628" s="506"/>
      <c r="AA628" s="37"/>
      <c r="AB628" s="37"/>
      <c r="AC628" s="37"/>
      <c r="AD628" s="37"/>
      <c r="AE628" s="37"/>
      <c r="AF628" s="37"/>
      <c r="AG628" s="37"/>
      <c r="AH628" s="37"/>
      <c r="AI628" s="37"/>
      <c r="AJ628" s="37"/>
      <c r="AK628" s="37"/>
      <c r="AL628" s="37"/>
      <c r="AM628" s="37"/>
      <c r="AN628" s="37"/>
      <c r="AO628" s="37"/>
      <c r="AP628" s="37"/>
      <c r="AQ628" s="37"/>
      <c r="AR628" s="37"/>
      <c r="AS628" s="37"/>
      <c r="AT628" s="37"/>
      <c r="AU628" s="37"/>
    </row>
    <row r="629" spans="1:47">
      <c r="A629" s="265">
        <v>44292</v>
      </c>
      <c r="B629" s="278" t="s">
        <v>156</v>
      </c>
      <c r="C629" s="76">
        <v>880032037</v>
      </c>
      <c r="D629" s="510" t="s">
        <v>6096</v>
      </c>
      <c r="E629" s="278" t="s">
        <v>139</v>
      </c>
      <c r="F629" s="278" t="s">
        <v>147</v>
      </c>
      <c r="G629" s="278" t="s">
        <v>147</v>
      </c>
      <c r="H629" s="278" t="s">
        <v>142</v>
      </c>
      <c r="I629" s="37"/>
      <c r="J629" s="265">
        <v>44286</v>
      </c>
      <c r="K629" s="37"/>
      <c r="L629" s="37"/>
      <c r="M629" s="278" t="s">
        <v>142</v>
      </c>
      <c r="N629" s="37">
        <v>497</v>
      </c>
      <c r="O629" s="37"/>
      <c r="P629" s="505">
        <v>44281</v>
      </c>
      <c r="Q629" s="37"/>
      <c r="R629" s="37"/>
      <c r="S629" s="37"/>
      <c r="T629" s="37"/>
      <c r="U629" s="37"/>
      <c r="V629" s="37"/>
      <c r="W629" s="37"/>
      <c r="X629" s="37"/>
      <c r="Y629" s="37"/>
      <c r="Z629" s="506"/>
      <c r="AA629" s="37"/>
      <c r="AB629" s="37"/>
      <c r="AC629" s="37"/>
      <c r="AD629" s="37"/>
      <c r="AE629" s="37"/>
      <c r="AF629" s="37"/>
      <c r="AG629" s="37"/>
      <c r="AH629" s="37"/>
      <c r="AI629" s="37"/>
      <c r="AJ629" s="37"/>
      <c r="AK629" s="37"/>
      <c r="AL629" s="37"/>
      <c r="AM629" s="37"/>
      <c r="AN629" s="37"/>
      <c r="AO629" s="37"/>
      <c r="AP629" s="37"/>
      <c r="AQ629" s="37"/>
      <c r="AR629" s="37"/>
      <c r="AS629" s="37"/>
      <c r="AT629" s="37"/>
      <c r="AU629" s="37"/>
    </row>
    <row r="630" spans="1:47">
      <c r="A630" s="265">
        <v>44260</v>
      </c>
      <c r="B630" s="278" t="s">
        <v>146</v>
      </c>
      <c r="C630" s="37">
        <v>880004305</v>
      </c>
      <c r="D630" s="504" t="s">
        <v>6097</v>
      </c>
      <c r="E630" s="278" t="s">
        <v>139</v>
      </c>
      <c r="F630" s="278" t="s">
        <v>147</v>
      </c>
      <c r="G630" s="278" t="s">
        <v>147</v>
      </c>
      <c r="H630" s="278" t="s">
        <v>142</v>
      </c>
      <c r="I630" s="265">
        <v>44260</v>
      </c>
      <c r="J630" s="265">
        <v>44260</v>
      </c>
      <c r="K630" s="37"/>
      <c r="L630" s="37"/>
      <c r="M630" s="278" t="s">
        <v>142</v>
      </c>
      <c r="N630" s="37">
        <v>5032.8</v>
      </c>
      <c r="O630" s="37"/>
      <c r="P630" s="265">
        <v>44258</v>
      </c>
      <c r="Q630" s="37"/>
      <c r="R630" s="37"/>
      <c r="S630" s="37"/>
      <c r="T630" s="37"/>
      <c r="U630" s="37"/>
      <c r="V630" s="37"/>
      <c r="W630" s="37"/>
      <c r="X630" s="37"/>
      <c r="Y630" s="37"/>
      <c r="Z630" s="506"/>
      <c r="AA630" s="37"/>
      <c r="AB630" s="37"/>
      <c r="AC630" s="37"/>
      <c r="AD630" s="37"/>
      <c r="AE630" s="37"/>
      <c r="AF630" s="37"/>
      <c r="AG630" s="37"/>
      <c r="AH630" s="37"/>
      <c r="AI630" s="37"/>
      <c r="AJ630" s="37"/>
      <c r="AK630" s="37"/>
      <c r="AL630" s="37"/>
      <c r="AM630" s="37"/>
      <c r="AN630" s="37"/>
      <c r="AO630" s="37"/>
      <c r="AP630" s="37"/>
      <c r="AQ630" s="37"/>
      <c r="AR630" s="37"/>
      <c r="AS630" s="37"/>
      <c r="AT630" s="37"/>
      <c r="AU630" s="37"/>
    </row>
    <row r="631" spans="1:47">
      <c r="A631" s="265">
        <v>44292</v>
      </c>
      <c r="B631" s="278" t="s">
        <v>156</v>
      </c>
      <c r="C631" s="76">
        <v>880004859</v>
      </c>
      <c r="D631" s="515" t="s">
        <v>4660</v>
      </c>
      <c r="E631" s="278" t="s">
        <v>139</v>
      </c>
      <c r="F631" s="278" t="s">
        <v>147</v>
      </c>
      <c r="G631" s="278" t="s">
        <v>147</v>
      </c>
      <c r="H631" s="278" t="s">
        <v>142</v>
      </c>
      <c r="I631" s="37"/>
      <c r="J631" s="265">
        <v>44286</v>
      </c>
      <c r="K631" s="37"/>
      <c r="L631" s="37"/>
      <c r="M631" s="278" t="s">
        <v>142</v>
      </c>
      <c r="N631" s="37">
        <v>1528</v>
      </c>
      <c r="O631" s="37"/>
      <c r="P631" s="505">
        <v>44284</v>
      </c>
      <c r="Q631" s="37"/>
      <c r="R631" s="37"/>
      <c r="S631" s="37"/>
      <c r="T631" s="37"/>
      <c r="U631" s="37"/>
      <c r="V631" s="37"/>
      <c r="W631" s="37"/>
      <c r="X631" s="37"/>
      <c r="Y631" s="37"/>
      <c r="Z631" s="506"/>
      <c r="AA631" s="37"/>
      <c r="AB631" s="37"/>
      <c r="AC631" s="37"/>
      <c r="AD631" s="37"/>
      <c r="AE631" s="37"/>
      <c r="AF631" s="37"/>
      <c r="AG631" s="37"/>
      <c r="AH631" s="37"/>
      <c r="AI631" s="37"/>
      <c r="AJ631" s="37"/>
      <c r="AK631" s="37"/>
      <c r="AL631" s="37"/>
      <c r="AM631" s="37"/>
      <c r="AN631" s="37"/>
      <c r="AO631" s="37"/>
      <c r="AP631" s="37"/>
      <c r="AQ631" s="37"/>
      <c r="AR631" s="37"/>
      <c r="AS631" s="37"/>
      <c r="AT631" s="37"/>
      <c r="AU631" s="37"/>
    </row>
    <row r="632" spans="1:47">
      <c r="A632" s="265">
        <v>44266</v>
      </c>
      <c r="B632" s="278" t="s">
        <v>156</v>
      </c>
      <c r="C632" s="37">
        <v>880004859</v>
      </c>
      <c r="D632" s="504" t="s">
        <v>4660</v>
      </c>
      <c r="E632" s="278" t="s">
        <v>139</v>
      </c>
      <c r="F632" s="278" t="s">
        <v>140</v>
      </c>
      <c r="G632" s="278" t="s">
        <v>140</v>
      </c>
      <c r="H632" s="278" t="s">
        <v>142</v>
      </c>
      <c r="I632" s="37"/>
      <c r="J632" s="265">
        <v>44266</v>
      </c>
      <c r="K632" s="37"/>
      <c r="L632" s="37"/>
      <c r="M632" s="278" t="s">
        <v>142</v>
      </c>
      <c r="N632" s="37">
        <v>132.86000000000001</v>
      </c>
      <c r="O632" s="37"/>
      <c r="P632" s="505">
        <v>44265</v>
      </c>
      <c r="Q632" s="37"/>
      <c r="R632" s="37"/>
      <c r="S632" s="37"/>
      <c r="T632" s="37"/>
      <c r="U632" s="37"/>
      <c r="V632" s="37"/>
      <c r="W632" s="37"/>
      <c r="X632" s="37"/>
      <c r="Y632" s="37"/>
      <c r="Z632" s="506"/>
      <c r="AA632" s="37"/>
      <c r="AB632" s="37"/>
      <c r="AC632" s="37"/>
      <c r="AD632" s="37"/>
      <c r="AE632" s="37"/>
      <c r="AF632" s="37"/>
      <c r="AG632" s="37"/>
      <c r="AH632" s="37"/>
      <c r="AI632" s="37"/>
      <c r="AJ632" s="37"/>
      <c r="AK632" s="37"/>
      <c r="AL632" s="37"/>
      <c r="AM632" s="37"/>
      <c r="AN632" s="37"/>
      <c r="AO632" s="37"/>
      <c r="AP632" s="37"/>
      <c r="AQ632" s="37"/>
      <c r="AR632" s="37"/>
      <c r="AS632" s="37"/>
      <c r="AT632" s="37"/>
      <c r="AU632" s="37"/>
    </row>
    <row r="633" spans="1:47">
      <c r="A633" s="265">
        <v>44266</v>
      </c>
      <c r="B633" s="278" t="s">
        <v>175</v>
      </c>
      <c r="C633" s="37">
        <v>881486901</v>
      </c>
      <c r="D633" s="504" t="s">
        <v>6098</v>
      </c>
      <c r="E633" s="278" t="s">
        <v>139</v>
      </c>
      <c r="F633" s="278" t="s">
        <v>140</v>
      </c>
      <c r="G633" s="278" t="s">
        <v>140</v>
      </c>
      <c r="H633" s="278" t="s">
        <v>377</v>
      </c>
      <c r="I633" s="37"/>
      <c r="J633" s="265">
        <v>44266</v>
      </c>
      <c r="K633" s="37"/>
      <c r="L633" s="37"/>
      <c r="M633" s="278" t="s">
        <v>377</v>
      </c>
      <c r="N633" s="37">
        <v>1100</v>
      </c>
      <c r="O633" s="37"/>
      <c r="P633" s="265">
        <v>44266</v>
      </c>
      <c r="Q633" s="37"/>
      <c r="R633" s="37"/>
      <c r="S633" s="37"/>
      <c r="T633" s="37"/>
      <c r="U633" s="37"/>
      <c r="V633" s="37"/>
      <c r="W633" s="37"/>
      <c r="X633" s="37"/>
      <c r="Y633" s="37"/>
      <c r="Z633" s="506"/>
      <c r="AA633" s="37"/>
      <c r="AB633" s="37"/>
      <c r="AC633" s="37"/>
      <c r="AD633" s="37"/>
      <c r="AE633" s="37"/>
      <c r="AF633" s="37"/>
      <c r="AG633" s="37"/>
      <c r="AH633" s="37"/>
      <c r="AI633" s="37"/>
      <c r="AJ633" s="37"/>
      <c r="AK633" s="37"/>
      <c r="AL633" s="37"/>
      <c r="AM633" s="37"/>
      <c r="AN633" s="37"/>
      <c r="AO633" s="37"/>
      <c r="AP633" s="37"/>
      <c r="AQ633" s="37"/>
      <c r="AR633" s="37"/>
      <c r="AS633" s="37"/>
      <c r="AT633" s="37"/>
      <c r="AU633" s="37"/>
    </row>
    <row r="634" spans="1:47">
      <c r="A634" s="265">
        <v>44260</v>
      </c>
      <c r="B634" s="278" t="s">
        <v>146</v>
      </c>
      <c r="C634" s="37">
        <v>880064705</v>
      </c>
      <c r="D634" s="504" t="s">
        <v>6099</v>
      </c>
      <c r="E634" s="278" t="s">
        <v>139</v>
      </c>
      <c r="F634" s="278" t="s">
        <v>140</v>
      </c>
      <c r="G634" s="278" t="s">
        <v>140</v>
      </c>
      <c r="H634" s="37"/>
      <c r="I634" s="265">
        <v>44260</v>
      </c>
      <c r="J634" s="265">
        <v>44260</v>
      </c>
      <c r="K634" s="37"/>
      <c r="L634" s="37"/>
      <c r="M634" s="278" t="s">
        <v>168</v>
      </c>
      <c r="N634" s="37">
        <v>38</v>
      </c>
      <c r="O634" s="37"/>
      <c r="P634" s="265">
        <v>44258</v>
      </c>
      <c r="Q634" s="37"/>
      <c r="R634" s="37"/>
      <c r="S634" s="37"/>
      <c r="T634" s="37"/>
      <c r="U634" s="37"/>
      <c r="V634" s="37"/>
      <c r="W634" s="37"/>
      <c r="X634" s="37"/>
      <c r="Y634" s="37"/>
      <c r="Z634" s="506"/>
      <c r="AA634" s="37"/>
      <c r="AB634" s="37"/>
      <c r="AC634" s="37"/>
      <c r="AD634" s="37"/>
      <c r="AE634" s="37"/>
      <c r="AF634" s="37"/>
      <c r="AG634" s="37"/>
      <c r="AH634" s="37"/>
      <c r="AI634" s="37"/>
      <c r="AJ634" s="37"/>
      <c r="AK634" s="37"/>
      <c r="AL634" s="37"/>
      <c r="AM634" s="37"/>
      <c r="AN634" s="37"/>
      <c r="AO634" s="37"/>
      <c r="AP634" s="37"/>
      <c r="AQ634" s="37"/>
      <c r="AR634" s="37"/>
      <c r="AS634" s="37"/>
      <c r="AT634" s="37"/>
      <c r="AU634" s="37"/>
    </row>
    <row r="635" spans="1:47">
      <c r="A635" s="265">
        <v>44271</v>
      </c>
      <c r="B635" s="278" t="s">
        <v>5487</v>
      </c>
      <c r="C635" s="37">
        <v>883449400</v>
      </c>
      <c r="D635" s="504" t="s">
        <v>6100</v>
      </c>
      <c r="E635" s="278" t="s">
        <v>139</v>
      </c>
      <c r="F635" s="278" t="s">
        <v>140</v>
      </c>
      <c r="G635" s="278" t="s">
        <v>140</v>
      </c>
      <c r="H635" s="278" t="s">
        <v>287</v>
      </c>
      <c r="I635" s="37"/>
      <c r="J635" s="265">
        <v>44271</v>
      </c>
      <c r="K635" s="37"/>
      <c r="L635" s="37"/>
      <c r="M635" s="278" t="s">
        <v>287</v>
      </c>
      <c r="N635" s="37">
        <v>1080</v>
      </c>
      <c r="O635" s="37"/>
      <c r="P635" s="505">
        <v>44271</v>
      </c>
      <c r="Q635" s="37"/>
      <c r="R635" s="37"/>
      <c r="S635" s="37"/>
      <c r="T635" s="37"/>
      <c r="U635" s="37"/>
      <c r="V635" s="37"/>
      <c r="W635" s="37"/>
      <c r="X635" s="37"/>
      <c r="Y635" s="37"/>
      <c r="Z635" s="506"/>
      <c r="AA635" s="37"/>
      <c r="AB635" s="37"/>
      <c r="AC635" s="37"/>
      <c r="AD635" s="37"/>
      <c r="AE635" s="37"/>
      <c r="AF635" s="37"/>
      <c r="AG635" s="37"/>
      <c r="AH635" s="37"/>
      <c r="AI635" s="37"/>
      <c r="AJ635" s="37"/>
      <c r="AK635" s="37"/>
      <c r="AL635" s="37"/>
      <c r="AM635" s="37"/>
      <c r="AN635" s="37"/>
      <c r="AO635" s="37"/>
      <c r="AP635" s="37"/>
      <c r="AQ635" s="37"/>
      <c r="AR635" s="37"/>
      <c r="AS635" s="37"/>
      <c r="AT635" s="37"/>
      <c r="AU635" s="37"/>
    </row>
    <row r="636" spans="1:47">
      <c r="A636" s="265">
        <v>44264</v>
      </c>
      <c r="B636" s="278" t="s">
        <v>5487</v>
      </c>
      <c r="C636" s="37">
        <v>883449400</v>
      </c>
      <c r="D636" s="504" t="s">
        <v>6100</v>
      </c>
      <c r="E636" s="278" t="s">
        <v>139</v>
      </c>
      <c r="F636" s="278" t="s">
        <v>140</v>
      </c>
      <c r="G636" s="278" t="s">
        <v>140</v>
      </c>
      <c r="H636" s="278" t="s">
        <v>287</v>
      </c>
      <c r="I636" s="265">
        <v>44264</v>
      </c>
      <c r="J636" s="265">
        <v>44264</v>
      </c>
      <c r="K636" s="37"/>
      <c r="L636" s="37"/>
      <c r="M636" s="278" t="s">
        <v>287</v>
      </c>
      <c r="N636" s="37">
        <v>270</v>
      </c>
      <c r="O636" s="37"/>
      <c r="P636" s="265">
        <v>44263</v>
      </c>
      <c r="Q636" s="37"/>
      <c r="R636" s="37"/>
      <c r="S636" s="37"/>
      <c r="T636" s="37"/>
      <c r="U636" s="37"/>
      <c r="V636" s="37"/>
      <c r="W636" s="37"/>
      <c r="X636" s="37"/>
      <c r="Y636" s="37"/>
      <c r="Z636" s="506"/>
      <c r="AA636" s="37"/>
      <c r="AB636" s="37"/>
      <c r="AC636" s="37"/>
      <c r="AD636" s="37"/>
      <c r="AE636" s="37"/>
      <c r="AF636" s="37"/>
      <c r="AG636" s="37"/>
      <c r="AH636" s="37"/>
      <c r="AI636" s="37"/>
      <c r="AJ636" s="37"/>
      <c r="AK636" s="37"/>
      <c r="AL636" s="37"/>
      <c r="AM636" s="37"/>
      <c r="AN636" s="37"/>
      <c r="AO636" s="37"/>
      <c r="AP636" s="37"/>
      <c r="AQ636" s="37"/>
      <c r="AR636" s="37"/>
      <c r="AS636" s="37"/>
      <c r="AT636" s="37"/>
      <c r="AU636" s="37"/>
    </row>
    <row r="637" spans="1:47">
      <c r="A637" s="265">
        <v>44264</v>
      </c>
      <c r="B637" s="278" t="s">
        <v>5487</v>
      </c>
      <c r="C637" s="37">
        <v>883449400</v>
      </c>
      <c r="D637" s="504" t="s">
        <v>6100</v>
      </c>
      <c r="E637" s="278" t="s">
        <v>139</v>
      </c>
      <c r="F637" s="278" t="s">
        <v>140</v>
      </c>
      <c r="G637" s="278" t="s">
        <v>140</v>
      </c>
      <c r="H637" s="278" t="s">
        <v>287</v>
      </c>
      <c r="I637" s="265">
        <v>44264</v>
      </c>
      <c r="J637" s="265">
        <v>44264</v>
      </c>
      <c r="K637" s="37"/>
      <c r="L637" s="37"/>
      <c r="M637" s="278" t="s">
        <v>287</v>
      </c>
      <c r="N637" s="37">
        <v>270</v>
      </c>
      <c r="O637" s="37"/>
      <c r="P637" s="265">
        <v>44263</v>
      </c>
      <c r="Q637" s="37"/>
      <c r="R637" s="37"/>
      <c r="S637" s="37"/>
      <c r="T637" s="37"/>
      <c r="U637" s="37"/>
      <c r="V637" s="37"/>
      <c r="W637" s="37"/>
      <c r="X637" s="37"/>
      <c r="Y637" s="37"/>
      <c r="Z637" s="506"/>
      <c r="AA637" s="37"/>
      <c r="AB637" s="37"/>
      <c r="AC637" s="37"/>
      <c r="AD637" s="37"/>
      <c r="AE637" s="37"/>
      <c r="AF637" s="37"/>
      <c r="AG637" s="37"/>
      <c r="AH637" s="37"/>
      <c r="AI637" s="37"/>
      <c r="AJ637" s="37"/>
      <c r="AK637" s="37"/>
      <c r="AL637" s="37"/>
      <c r="AM637" s="37"/>
      <c r="AN637" s="37"/>
      <c r="AO637" s="37"/>
      <c r="AP637" s="37"/>
      <c r="AQ637" s="37"/>
      <c r="AR637" s="37"/>
      <c r="AS637" s="37"/>
      <c r="AT637" s="37"/>
      <c r="AU637" s="37"/>
    </row>
    <row r="638" spans="1:47">
      <c r="A638" s="265">
        <v>44264</v>
      </c>
      <c r="B638" s="278" t="s">
        <v>5487</v>
      </c>
      <c r="C638" s="37">
        <v>883449400</v>
      </c>
      <c r="D638" s="504" t="s">
        <v>6100</v>
      </c>
      <c r="E638" s="278" t="s">
        <v>139</v>
      </c>
      <c r="F638" s="278" t="s">
        <v>140</v>
      </c>
      <c r="G638" s="278" t="s">
        <v>140</v>
      </c>
      <c r="H638" s="278" t="s">
        <v>287</v>
      </c>
      <c r="I638" s="265">
        <v>44264</v>
      </c>
      <c r="J638" s="265">
        <v>44264</v>
      </c>
      <c r="K638" s="37"/>
      <c r="L638" s="37"/>
      <c r="M638" s="278" t="s">
        <v>287</v>
      </c>
      <c r="N638" s="37">
        <v>270</v>
      </c>
      <c r="O638" s="37"/>
      <c r="P638" s="265">
        <v>44263</v>
      </c>
      <c r="Q638" s="37"/>
      <c r="R638" s="37"/>
      <c r="S638" s="37"/>
      <c r="T638" s="37"/>
      <c r="U638" s="37"/>
      <c r="V638" s="37"/>
      <c r="W638" s="37"/>
      <c r="X638" s="37"/>
      <c r="Y638" s="37"/>
      <c r="Z638" s="506"/>
      <c r="AA638" s="37"/>
      <c r="AB638" s="37"/>
      <c r="AC638" s="37"/>
      <c r="AD638" s="37"/>
      <c r="AE638" s="37"/>
      <c r="AF638" s="37"/>
      <c r="AG638" s="37"/>
      <c r="AH638" s="37"/>
      <c r="AI638" s="37"/>
      <c r="AJ638" s="37"/>
      <c r="AK638" s="37"/>
      <c r="AL638" s="37"/>
      <c r="AM638" s="37"/>
      <c r="AN638" s="37"/>
      <c r="AO638" s="37"/>
      <c r="AP638" s="37"/>
      <c r="AQ638" s="37"/>
      <c r="AR638" s="37"/>
      <c r="AS638" s="37"/>
      <c r="AT638" s="37"/>
      <c r="AU638" s="37"/>
    </row>
    <row r="639" spans="1:47">
      <c r="A639" s="265">
        <v>44260</v>
      </c>
      <c r="B639" s="278" t="s">
        <v>5487</v>
      </c>
      <c r="C639" s="37">
        <v>883449400</v>
      </c>
      <c r="D639" s="504" t="s">
        <v>6100</v>
      </c>
      <c r="E639" s="278" t="s">
        <v>139</v>
      </c>
      <c r="F639" s="278" t="s">
        <v>140</v>
      </c>
      <c r="G639" s="278" t="s">
        <v>140</v>
      </c>
      <c r="H639" s="278" t="s">
        <v>142</v>
      </c>
      <c r="I639" s="265">
        <v>44260</v>
      </c>
      <c r="J639" s="265">
        <v>44260</v>
      </c>
      <c r="K639" s="37"/>
      <c r="L639" s="37"/>
      <c r="M639" s="278" t="s">
        <v>142</v>
      </c>
      <c r="N639" s="37">
        <v>95</v>
      </c>
      <c r="O639" s="37"/>
      <c r="P639" s="265">
        <v>44259</v>
      </c>
      <c r="Q639" s="37"/>
      <c r="R639" s="37"/>
      <c r="S639" s="37"/>
      <c r="T639" s="37"/>
      <c r="U639" s="37"/>
      <c r="V639" s="37"/>
      <c r="W639" s="37"/>
      <c r="X639" s="37"/>
      <c r="Y639" s="37"/>
      <c r="Z639" s="506"/>
      <c r="AA639" s="37"/>
      <c r="AB639" s="37"/>
      <c r="AC639" s="37"/>
      <c r="AD639" s="37"/>
      <c r="AE639" s="37"/>
      <c r="AF639" s="37"/>
      <c r="AG639" s="37"/>
      <c r="AH639" s="37"/>
      <c r="AI639" s="37"/>
      <c r="AJ639" s="37"/>
      <c r="AK639" s="37"/>
      <c r="AL639" s="37"/>
      <c r="AM639" s="37"/>
      <c r="AN639" s="37"/>
      <c r="AO639" s="37"/>
      <c r="AP639" s="37"/>
      <c r="AQ639" s="37"/>
      <c r="AR639" s="37"/>
      <c r="AS639" s="37"/>
      <c r="AT639" s="37"/>
      <c r="AU639" s="37"/>
    </row>
    <row r="640" spans="1:47">
      <c r="A640" s="265">
        <v>44281</v>
      </c>
      <c r="B640" s="278" t="s">
        <v>281</v>
      </c>
      <c r="C640" s="37">
        <v>880024782</v>
      </c>
      <c r="D640" s="517" t="s">
        <v>6101</v>
      </c>
      <c r="E640" s="278" t="s">
        <v>139</v>
      </c>
      <c r="F640" s="278" t="s">
        <v>147</v>
      </c>
      <c r="G640" s="278" t="s">
        <v>147</v>
      </c>
      <c r="H640" s="278" t="s">
        <v>182</v>
      </c>
      <c r="I640" s="37"/>
      <c r="J640" s="265">
        <v>44281</v>
      </c>
      <c r="K640" s="37"/>
      <c r="L640" s="37"/>
      <c r="M640" s="278" t="s">
        <v>182</v>
      </c>
      <c r="N640" s="37">
        <v>1164</v>
      </c>
      <c r="O640" s="37"/>
      <c r="P640" s="505">
        <v>44279</v>
      </c>
      <c r="Q640" s="37"/>
      <c r="R640" s="37"/>
      <c r="S640" s="37"/>
      <c r="T640" s="37"/>
      <c r="U640" s="37"/>
      <c r="V640" s="37"/>
      <c r="W640" s="37"/>
      <c r="X640" s="37"/>
      <c r="Y640" s="37"/>
      <c r="Z640" s="506"/>
      <c r="AA640" s="37"/>
      <c r="AB640" s="37"/>
      <c r="AC640" s="37"/>
      <c r="AD640" s="37"/>
      <c r="AE640" s="37"/>
      <c r="AF640" s="37"/>
      <c r="AG640" s="37"/>
      <c r="AH640" s="37"/>
      <c r="AI640" s="37"/>
      <c r="AJ640" s="37"/>
      <c r="AK640" s="37"/>
      <c r="AL640" s="37"/>
      <c r="AM640" s="37"/>
      <c r="AN640" s="37"/>
      <c r="AO640" s="37"/>
      <c r="AP640" s="37"/>
      <c r="AQ640" s="37"/>
      <c r="AR640" s="37"/>
      <c r="AS640" s="37"/>
      <c r="AT640" s="37"/>
      <c r="AU640" s="37"/>
    </row>
    <row r="641" spans="1:47">
      <c r="A641" s="265">
        <v>44259</v>
      </c>
      <c r="B641" s="278" t="s">
        <v>138</v>
      </c>
      <c r="C641" s="37">
        <v>881900182</v>
      </c>
      <c r="D641" s="504" t="s">
        <v>6102</v>
      </c>
      <c r="E641" s="278" t="s">
        <v>139</v>
      </c>
      <c r="F641" s="278" t="s">
        <v>140</v>
      </c>
      <c r="G641" s="278" t="s">
        <v>140</v>
      </c>
      <c r="H641" s="278" t="s">
        <v>142</v>
      </c>
      <c r="I641" s="265">
        <v>44259</v>
      </c>
      <c r="J641" s="265">
        <v>44259</v>
      </c>
      <c r="K641" s="37"/>
      <c r="L641" s="37"/>
      <c r="M641" s="278" t="s">
        <v>142</v>
      </c>
      <c r="N641" s="37">
        <v>288</v>
      </c>
      <c r="O641" s="37"/>
      <c r="P641" s="265">
        <v>44258</v>
      </c>
      <c r="Q641" s="278"/>
      <c r="R641" s="37"/>
      <c r="S641" s="37"/>
      <c r="T641" s="37"/>
      <c r="U641" s="37"/>
      <c r="V641" s="37"/>
      <c r="W641" s="37"/>
      <c r="X641" s="37"/>
      <c r="Y641" s="37"/>
      <c r="Z641" s="506"/>
      <c r="AA641" s="37"/>
      <c r="AB641" s="37"/>
      <c r="AC641" s="37"/>
      <c r="AD641" s="37"/>
      <c r="AE641" s="37"/>
      <c r="AF641" s="37"/>
      <c r="AG641" s="37"/>
      <c r="AH641" s="37"/>
      <c r="AI641" s="37"/>
      <c r="AJ641" s="37"/>
      <c r="AK641" s="37"/>
      <c r="AL641" s="37"/>
      <c r="AM641" s="37"/>
      <c r="AN641" s="37"/>
      <c r="AO641" s="37"/>
      <c r="AP641" s="37"/>
      <c r="AQ641" s="37"/>
      <c r="AR641" s="37"/>
      <c r="AS641" s="37"/>
      <c r="AT641" s="37"/>
      <c r="AU641" s="37"/>
    </row>
    <row r="642" spans="1:47">
      <c r="A642" s="265">
        <v>44263</v>
      </c>
      <c r="B642" s="278" t="s">
        <v>157</v>
      </c>
      <c r="C642" s="37">
        <v>881031533</v>
      </c>
      <c r="D642" s="504" t="s">
        <v>4494</v>
      </c>
      <c r="E642" s="278" t="s">
        <v>139</v>
      </c>
      <c r="F642" s="278" t="s">
        <v>140</v>
      </c>
      <c r="G642" s="278" t="s">
        <v>140</v>
      </c>
      <c r="H642" s="278" t="s">
        <v>168</v>
      </c>
      <c r="I642" s="265">
        <v>44263</v>
      </c>
      <c r="J642" s="265">
        <v>44263</v>
      </c>
      <c r="K642" s="37"/>
      <c r="L642" s="37"/>
      <c r="M642" s="278" t="s">
        <v>168</v>
      </c>
      <c r="N642" s="37">
        <v>19520</v>
      </c>
      <c r="O642" s="37"/>
      <c r="P642" s="505">
        <v>44263</v>
      </c>
      <c r="Q642" s="37"/>
      <c r="R642" s="37"/>
      <c r="S642" s="37"/>
      <c r="T642" s="37"/>
      <c r="U642" s="37"/>
      <c r="V642" s="37"/>
      <c r="W642" s="37"/>
      <c r="X642" s="37"/>
      <c r="Y642" s="37"/>
      <c r="Z642" s="506"/>
      <c r="AA642" s="37"/>
      <c r="AB642" s="37"/>
      <c r="AC642" s="37"/>
      <c r="AD642" s="37"/>
      <c r="AE642" s="37"/>
      <c r="AF642" s="37"/>
      <c r="AG642" s="37"/>
      <c r="AH642" s="37"/>
      <c r="AI642" s="37"/>
      <c r="AJ642" s="37"/>
      <c r="AK642" s="37"/>
      <c r="AL642" s="37"/>
      <c r="AM642" s="37"/>
      <c r="AN642" s="37"/>
      <c r="AO642" s="37"/>
      <c r="AP642" s="37"/>
      <c r="AQ642" s="37"/>
      <c r="AR642" s="37"/>
      <c r="AS642" s="37"/>
      <c r="AT642" s="37"/>
      <c r="AU642" s="37"/>
    </row>
    <row r="643" spans="1:47">
      <c r="A643" s="265">
        <v>44271</v>
      </c>
      <c r="B643" s="278" t="s">
        <v>5487</v>
      </c>
      <c r="C643" s="278">
        <v>883438798</v>
      </c>
      <c r="D643" s="504" t="s">
        <v>6103</v>
      </c>
      <c r="E643" s="278" t="s">
        <v>139</v>
      </c>
      <c r="F643" s="278" t="s">
        <v>140</v>
      </c>
      <c r="G643" s="278" t="s">
        <v>140</v>
      </c>
      <c r="H643" s="278" t="s">
        <v>6104</v>
      </c>
      <c r="I643" s="37"/>
      <c r="J643" s="265">
        <v>44271</v>
      </c>
      <c r="K643" s="37"/>
      <c r="L643" s="37"/>
      <c r="M643" s="278" t="s">
        <v>6104</v>
      </c>
      <c r="N643" s="37">
        <v>35</v>
      </c>
      <c r="O643" s="37"/>
      <c r="P643" s="505">
        <v>44271</v>
      </c>
      <c r="Q643" s="37"/>
      <c r="R643" s="37"/>
      <c r="S643" s="37"/>
      <c r="T643" s="37"/>
      <c r="U643" s="37"/>
      <c r="V643" s="37"/>
      <c r="W643" s="37"/>
      <c r="X643" s="37"/>
      <c r="Y643" s="37"/>
      <c r="Z643" s="506"/>
      <c r="AA643" s="37"/>
      <c r="AB643" s="37"/>
      <c r="AC643" s="37"/>
      <c r="AD643" s="37"/>
      <c r="AE643" s="37"/>
      <c r="AF643" s="37"/>
      <c r="AG643" s="37"/>
      <c r="AH643" s="37"/>
      <c r="AI643" s="37"/>
      <c r="AJ643" s="37"/>
      <c r="AK643" s="37"/>
      <c r="AL643" s="37"/>
      <c r="AM643" s="37"/>
      <c r="AN643" s="37"/>
      <c r="AO643" s="37"/>
      <c r="AP643" s="37"/>
      <c r="AQ643" s="37"/>
      <c r="AR643" s="37"/>
      <c r="AS643" s="37"/>
      <c r="AT643" s="37"/>
      <c r="AU643" s="37"/>
    </row>
    <row r="644" spans="1:47">
      <c r="A644" s="265">
        <v>44286</v>
      </c>
      <c r="B644" s="278" t="s">
        <v>156</v>
      </c>
      <c r="C644" s="76">
        <v>15221328</v>
      </c>
      <c r="D644" s="510" t="s">
        <v>6105</v>
      </c>
      <c r="E644" s="278" t="s">
        <v>139</v>
      </c>
      <c r="F644" s="278" t="s">
        <v>140</v>
      </c>
      <c r="G644" s="278" t="s">
        <v>140</v>
      </c>
      <c r="H644" s="278"/>
      <c r="I644" s="37"/>
      <c r="J644" s="265">
        <v>44286</v>
      </c>
      <c r="K644" s="37"/>
      <c r="L644" s="37"/>
      <c r="M644" s="278" t="s">
        <v>142</v>
      </c>
      <c r="N644" s="37">
        <v>688</v>
      </c>
      <c r="O644" s="37"/>
      <c r="P644" s="505">
        <v>44286</v>
      </c>
      <c r="Q644" s="37"/>
      <c r="R644" s="37"/>
      <c r="S644" s="37"/>
      <c r="T644" s="37"/>
      <c r="U644" s="37"/>
      <c r="V644" s="37"/>
      <c r="W644" s="37"/>
      <c r="X644" s="37"/>
      <c r="Y644" s="37"/>
      <c r="Z644" s="506"/>
      <c r="AA644" s="37"/>
      <c r="AB644" s="37"/>
      <c r="AC644" s="37"/>
      <c r="AD644" s="37"/>
      <c r="AE644" s="37"/>
      <c r="AF644" s="37"/>
      <c r="AG644" s="37"/>
      <c r="AH644" s="37"/>
      <c r="AI644" s="37"/>
      <c r="AJ644" s="37"/>
      <c r="AK644" s="37"/>
      <c r="AL644" s="37"/>
      <c r="AM644" s="37"/>
      <c r="AN644" s="37"/>
      <c r="AO644" s="37"/>
      <c r="AP644" s="37"/>
      <c r="AQ644" s="37"/>
      <c r="AR644" s="37"/>
      <c r="AS644" s="37"/>
      <c r="AT644" s="37"/>
      <c r="AU644" s="37"/>
    </row>
    <row r="645" spans="1:47">
      <c r="A645" s="265">
        <v>44285</v>
      </c>
      <c r="B645" s="278" t="s">
        <v>281</v>
      </c>
      <c r="C645" s="76">
        <v>880270525</v>
      </c>
      <c r="D645" s="504" t="s">
        <v>6106</v>
      </c>
      <c r="E645" s="278" t="s">
        <v>139</v>
      </c>
      <c r="F645" s="278" t="s">
        <v>140</v>
      </c>
      <c r="G645" s="278" t="s">
        <v>140</v>
      </c>
      <c r="H645" s="278" t="s">
        <v>142</v>
      </c>
      <c r="I645" s="37"/>
      <c r="J645" s="265">
        <v>44285</v>
      </c>
      <c r="K645" s="37"/>
      <c r="L645" s="37"/>
      <c r="M645" s="278" t="s">
        <v>142</v>
      </c>
      <c r="N645" s="37">
        <v>4411.8</v>
      </c>
      <c r="O645" s="37"/>
      <c r="P645" s="505">
        <v>44284</v>
      </c>
      <c r="Q645" s="37"/>
      <c r="R645" s="37"/>
      <c r="S645" s="37"/>
      <c r="T645" s="37"/>
      <c r="U645" s="37"/>
      <c r="V645" s="37"/>
      <c r="W645" s="37"/>
      <c r="X645" s="37"/>
      <c r="Y645" s="37"/>
      <c r="Z645" s="506"/>
      <c r="AA645" s="37"/>
      <c r="AB645" s="37"/>
      <c r="AC645" s="37"/>
      <c r="AD645" s="37"/>
      <c r="AE645" s="37"/>
      <c r="AF645" s="37"/>
      <c r="AG645" s="37"/>
      <c r="AH645" s="37"/>
      <c r="AI645" s="37"/>
      <c r="AJ645" s="37"/>
      <c r="AK645" s="37"/>
      <c r="AL645" s="37"/>
      <c r="AM645" s="37"/>
      <c r="AN645" s="37"/>
      <c r="AO645" s="37"/>
      <c r="AP645" s="37"/>
      <c r="AQ645" s="37"/>
      <c r="AR645" s="37"/>
      <c r="AS645" s="37"/>
      <c r="AT645" s="37"/>
      <c r="AU645" s="37"/>
    </row>
    <row r="646" spans="1:47">
      <c r="A646" s="265">
        <v>44285</v>
      </c>
      <c r="B646" s="278" t="s">
        <v>281</v>
      </c>
      <c r="C646" s="76">
        <v>880270525</v>
      </c>
      <c r="D646" s="504" t="s">
        <v>6106</v>
      </c>
      <c r="E646" s="278" t="s">
        <v>139</v>
      </c>
      <c r="F646" s="278" t="s">
        <v>147</v>
      </c>
      <c r="G646" s="278" t="s">
        <v>147</v>
      </c>
      <c r="H646" s="278" t="s">
        <v>182</v>
      </c>
      <c r="I646" s="37"/>
      <c r="J646" s="265">
        <v>44285</v>
      </c>
      <c r="K646" s="37"/>
      <c r="L646" s="37"/>
      <c r="M646" s="278" t="s">
        <v>182</v>
      </c>
      <c r="N646" s="37">
        <v>338.4</v>
      </c>
      <c r="O646" s="37"/>
      <c r="P646" s="505">
        <v>44284</v>
      </c>
      <c r="Q646" s="37"/>
      <c r="R646" s="37"/>
      <c r="S646" s="37"/>
      <c r="T646" s="37"/>
      <c r="U646" s="37"/>
      <c r="V646" s="37"/>
      <c r="W646" s="37"/>
      <c r="X646" s="37"/>
      <c r="Y646" s="37"/>
      <c r="Z646" s="506"/>
      <c r="AA646" s="37"/>
      <c r="AB646" s="37"/>
      <c r="AC646" s="37"/>
      <c r="AD646" s="37"/>
      <c r="AE646" s="37"/>
      <c r="AF646" s="37"/>
      <c r="AG646" s="37"/>
      <c r="AH646" s="37"/>
      <c r="AI646" s="37"/>
      <c r="AJ646" s="37"/>
      <c r="AK646" s="37"/>
      <c r="AL646" s="37"/>
      <c r="AM646" s="37"/>
      <c r="AN646" s="37"/>
      <c r="AO646" s="37"/>
      <c r="AP646" s="37"/>
      <c r="AQ646" s="37"/>
      <c r="AR646" s="37"/>
      <c r="AS646" s="37"/>
      <c r="AT646" s="37"/>
      <c r="AU646" s="37"/>
    </row>
    <row r="647" spans="1:47">
      <c r="A647" s="265">
        <v>44257</v>
      </c>
      <c r="B647" s="278" t="s">
        <v>156</v>
      </c>
      <c r="C647" s="37">
        <v>880192421</v>
      </c>
      <c r="D647" s="517" t="s">
        <v>6107</v>
      </c>
      <c r="E647" s="278" t="s">
        <v>152</v>
      </c>
      <c r="F647" s="278" t="s">
        <v>140</v>
      </c>
      <c r="G647" s="278" t="s">
        <v>140</v>
      </c>
      <c r="H647" s="278" t="s">
        <v>142</v>
      </c>
      <c r="I647" s="265">
        <v>44257</v>
      </c>
      <c r="J647" s="265">
        <v>44257</v>
      </c>
      <c r="K647" s="37"/>
      <c r="L647" s="37"/>
      <c r="M647" s="278" t="s">
        <v>142</v>
      </c>
      <c r="N647" s="37">
        <v>387.5</v>
      </c>
      <c r="O647" s="37"/>
      <c r="P647" s="265">
        <v>44257</v>
      </c>
      <c r="Q647" s="37"/>
      <c r="R647" s="37"/>
      <c r="S647" s="37"/>
      <c r="T647" s="37"/>
      <c r="U647" s="37"/>
      <c r="V647" s="37"/>
      <c r="W647" s="37"/>
      <c r="X647" s="37"/>
      <c r="Y647" s="37"/>
      <c r="Z647" s="506"/>
      <c r="AA647" s="37"/>
      <c r="AB647" s="37"/>
      <c r="AC647" s="37"/>
      <c r="AD647" s="37"/>
      <c r="AE647" s="37"/>
      <c r="AF647" s="37"/>
      <c r="AG647" s="37"/>
      <c r="AH647" s="37"/>
      <c r="AI647" s="37"/>
      <c r="AJ647" s="37"/>
      <c r="AK647" s="37"/>
      <c r="AL647" s="37"/>
      <c r="AM647" s="37"/>
      <c r="AN647" s="37"/>
      <c r="AO647" s="37"/>
      <c r="AP647" s="37"/>
      <c r="AQ647" s="37"/>
      <c r="AR647" s="37"/>
      <c r="AS647" s="37"/>
      <c r="AT647" s="37"/>
      <c r="AU647" s="37"/>
    </row>
    <row r="648" spans="1:47">
      <c r="A648" s="265">
        <v>44260</v>
      </c>
      <c r="B648" s="278" t="s">
        <v>156</v>
      </c>
      <c r="C648" s="37">
        <v>880192421</v>
      </c>
      <c r="D648" s="516" t="s">
        <v>6107</v>
      </c>
      <c r="E648" s="278" t="s">
        <v>152</v>
      </c>
      <c r="F648" s="278" t="s">
        <v>140</v>
      </c>
      <c r="G648" s="278" t="s">
        <v>140</v>
      </c>
      <c r="H648" s="278" t="s">
        <v>142</v>
      </c>
      <c r="I648" s="265">
        <v>44260</v>
      </c>
      <c r="J648" s="265">
        <v>44260</v>
      </c>
      <c r="K648" s="37"/>
      <c r="L648" s="37"/>
      <c r="M648" s="278" t="s">
        <v>142</v>
      </c>
      <c r="N648" s="37">
        <v>190</v>
      </c>
      <c r="O648" s="37"/>
      <c r="P648" s="265">
        <v>44260</v>
      </c>
      <c r="Q648" s="37"/>
      <c r="R648" s="37"/>
      <c r="S648" s="37"/>
      <c r="T648" s="37"/>
      <c r="U648" s="37"/>
      <c r="V648" s="37"/>
      <c r="W648" s="37"/>
      <c r="X648" s="37"/>
      <c r="Y648" s="37"/>
      <c r="Z648" s="506"/>
      <c r="AA648" s="37"/>
      <c r="AB648" s="37"/>
      <c r="AC648" s="37"/>
      <c r="AD648" s="37"/>
      <c r="AE648" s="37"/>
      <c r="AF648" s="37"/>
      <c r="AG648" s="37"/>
      <c r="AH648" s="37"/>
      <c r="AI648" s="37"/>
      <c r="AJ648" s="37"/>
      <c r="AK648" s="37"/>
      <c r="AL648" s="37"/>
      <c r="AM648" s="37"/>
      <c r="AN648" s="37"/>
      <c r="AO648" s="37"/>
      <c r="AP648" s="37"/>
      <c r="AQ648" s="37"/>
      <c r="AR648" s="37"/>
      <c r="AS648" s="37"/>
      <c r="AT648" s="37"/>
      <c r="AU648" s="37"/>
    </row>
    <row r="649" spans="1:47">
      <c r="A649" s="265">
        <v>44260</v>
      </c>
      <c r="B649" s="278" t="s">
        <v>154</v>
      </c>
      <c r="C649" s="37">
        <v>880213962</v>
      </c>
      <c r="D649" s="504" t="s">
        <v>3198</v>
      </c>
      <c r="E649" s="278" t="s">
        <v>152</v>
      </c>
      <c r="F649" s="278" t="s">
        <v>140</v>
      </c>
      <c r="G649" s="278" t="s">
        <v>140</v>
      </c>
      <c r="H649" s="278" t="s">
        <v>142</v>
      </c>
      <c r="I649" s="265">
        <v>44260</v>
      </c>
      <c r="J649" s="265">
        <v>44260</v>
      </c>
      <c r="K649" s="37"/>
      <c r="L649" s="37"/>
      <c r="M649" s="278" t="s">
        <v>142</v>
      </c>
      <c r="N649" s="37">
        <v>71</v>
      </c>
      <c r="O649" s="37"/>
      <c r="P649" s="278" t="s">
        <v>6108</v>
      </c>
      <c r="Q649" s="37"/>
      <c r="R649" s="37"/>
      <c r="S649" s="37"/>
      <c r="T649" s="37"/>
      <c r="U649" s="37"/>
      <c r="V649" s="37"/>
      <c r="W649" s="37"/>
      <c r="X649" s="37"/>
      <c r="Y649" s="37"/>
      <c r="Z649" s="506"/>
      <c r="AA649" s="37"/>
      <c r="AB649" s="37"/>
      <c r="AC649" s="37"/>
      <c r="AD649" s="37"/>
      <c r="AE649" s="37"/>
      <c r="AF649" s="37"/>
      <c r="AG649" s="37"/>
      <c r="AH649" s="37"/>
      <c r="AI649" s="37"/>
      <c r="AJ649" s="37"/>
      <c r="AK649" s="37"/>
      <c r="AL649" s="37"/>
      <c r="AM649" s="37"/>
      <c r="AN649" s="37"/>
      <c r="AO649" s="37"/>
      <c r="AP649" s="37"/>
      <c r="AQ649" s="37"/>
      <c r="AR649" s="37"/>
      <c r="AS649" s="37"/>
      <c r="AT649" s="37"/>
      <c r="AU649" s="37"/>
    </row>
    <row r="650" spans="1:47">
      <c r="A650" s="265">
        <v>44280</v>
      </c>
      <c r="B650" s="278" t="s">
        <v>175</v>
      </c>
      <c r="C650" s="37">
        <v>880036170</v>
      </c>
      <c r="D650" s="504" t="s">
        <v>6109</v>
      </c>
      <c r="E650" s="278" t="s">
        <v>139</v>
      </c>
      <c r="F650" s="278" t="s">
        <v>147</v>
      </c>
      <c r="G650" s="278" t="s">
        <v>147</v>
      </c>
      <c r="H650" s="278" t="s">
        <v>182</v>
      </c>
      <c r="I650" s="37"/>
      <c r="J650" s="265">
        <v>44280</v>
      </c>
      <c r="K650" s="37"/>
      <c r="L650" s="37"/>
      <c r="M650" s="278" t="s">
        <v>182</v>
      </c>
      <c r="N650" s="37">
        <v>1998.55</v>
      </c>
      <c r="O650" s="37"/>
      <c r="P650" s="505">
        <v>44279</v>
      </c>
      <c r="Q650" s="37"/>
      <c r="R650" s="37"/>
      <c r="S650" s="37"/>
      <c r="T650" s="37"/>
      <c r="U650" s="37"/>
      <c r="V650" s="37"/>
      <c r="W650" s="37"/>
      <c r="X650" s="37"/>
      <c r="Y650" s="37"/>
      <c r="Z650" s="506"/>
      <c r="AA650" s="37"/>
      <c r="AB650" s="37"/>
      <c r="AC650" s="37"/>
      <c r="AD650" s="37"/>
      <c r="AE650" s="37"/>
      <c r="AF650" s="37"/>
      <c r="AG650" s="37"/>
      <c r="AH650" s="37"/>
      <c r="AI650" s="37"/>
      <c r="AJ650" s="37"/>
      <c r="AK650" s="37"/>
      <c r="AL650" s="37"/>
      <c r="AM650" s="37"/>
      <c r="AN650" s="37"/>
      <c r="AO650" s="37"/>
      <c r="AP650" s="37"/>
      <c r="AQ650" s="37"/>
      <c r="AR650" s="37"/>
      <c r="AS650" s="37"/>
      <c r="AT650" s="37"/>
      <c r="AU650" s="37"/>
    </row>
    <row r="651" spans="1:47">
      <c r="A651" s="265">
        <v>44281</v>
      </c>
      <c r="B651" s="278" t="s">
        <v>178</v>
      </c>
      <c r="C651" s="37">
        <v>880859294</v>
      </c>
      <c r="D651" s="509" t="s">
        <v>6110</v>
      </c>
      <c r="E651" s="278" t="s">
        <v>139</v>
      </c>
      <c r="F651" s="278" t="s">
        <v>147</v>
      </c>
      <c r="G651" s="278" t="s">
        <v>147</v>
      </c>
      <c r="H651" s="278" t="s">
        <v>213</v>
      </c>
      <c r="I651" s="37"/>
      <c r="J651" s="265">
        <v>44281</v>
      </c>
      <c r="K651" s="37"/>
      <c r="L651" s="37"/>
      <c r="M651" s="278" t="s">
        <v>213</v>
      </c>
      <c r="N651" s="37">
        <v>1800</v>
      </c>
      <c r="O651" s="37"/>
      <c r="P651" s="505">
        <v>44281</v>
      </c>
      <c r="Q651" s="37"/>
      <c r="R651" s="37"/>
      <c r="S651" s="37"/>
      <c r="T651" s="37"/>
      <c r="U651" s="37"/>
      <c r="V651" s="37"/>
      <c r="W651" s="37"/>
      <c r="X651" s="37"/>
      <c r="Y651" s="37"/>
      <c r="Z651" s="506"/>
      <c r="AA651" s="37"/>
      <c r="AB651" s="37"/>
      <c r="AC651" s="37"/>
      <c r="AD651" s="37"/>
      <c r="AE651" s="37"/>
      <c r="AF651" s="37"/>
      <c r="AG651" s="37"/>
      <c r="AH651" s="37"/>
      <c r="AI651" s="37"/>
      <c r="AJ651" s="37"/>
      <c r="AK651" s="37"/>
      <c r="AL651" s="37"/>
      <c r="AM651" s="37"/>
      <c r="AN651" s="37"/>
      <c r="AO651" s="37"/>
      <c r="AP651" s="37"/>
      <c r="AQ651" s="37"/>
      <c r="AR651" s="37"/>
      <c r="AS651" s="37"/>
      <c r="AT651" s="37"/>
      <c r="AU651" s="37"/>
    </row>
    <row r="652" spans="1:47">
      <c r="A652" s="265">
        <v>44284</v>
      </c>
      <c r="B652" s="278" t="s">
        <v>281</v>
      </c>
      <c r="C652" s="37">
        <v>883656393</v>
      </c>
      <c r="D652" s="517" t="s">
        <v>6111</v>
      </c>
      <c r="E652" s="278" t="s">
        <v>139</v>
      </c>
      <c r="F652" s="278" t="s">
        <v>140</v>
      </c>
      <c r="G652" s="278" t="s">
        <v>140</v>
      </c>
      <c r="H652" s="278" t="s">
        <v>142</v>
      </c>
      <c r="I652" s="37"/>
      <c r="J652" s="265">
        <v>44284</v>
      </c>
      <c r="K652" s="37"/>
      <c r="L652" s="37"/>
      <c r="M652" s="278" t="s">
        <v>142</v>
      </c>
      <c r="N652" s="37">
        <v>3483.99</v>
      </c>
      <c r="O652" s="37"/>
      <c r="P652" s="505">
        <v>44281</v>
      </c>
      <c r="Q652" s="37"/>
      <c r="R652" s="37"/>
      <c r="S652" s="37"/>
      <c r="T652" s="37"/>
      <c r="U652" s="37"/>
      <c r="V652" s="37"/>
      <c r="W652" s="37"/>
      <c r="X652" s="37"/>
      <c r="Y652" s="37"/>
      <c r="Z652" s="506"/>
      <c r="AA652" s="37"/>
      <c r="AB652" s="37"/>
      <c r="AC652" s="37"/>
      <c r="AD652" s="37"/>
      <c r="AE652" s="37"/>
      <c r="AF652" s="37"/>
      <c r="AG652" s="37"/>
      <c r="AH652" s="37"/>
      <c r="AI652" s="37"/>
      <c r="AJ652" s="37"/>
      <c r="AK652" s="37"/>
      <c r="AL652" s="37"/>
      <c r="AM652" s="37"/>
      <c r="AN652" s="37"/>
      <c r="AO652" s="37"/>
      <c r="AP652" s="37"/>
      <c r="AQ652" s="37"/>
      <c r="AR652" s="37"/>
      <c r="AS652" s="37"/>
      <c r="AT652" s="37"/>
      <c r="AU652" s="37"/>
    </row>
    <row r="653" spans="1:47">
      <c r="A653" s="265">
        <v>44279</v>
      </c>
      <c r="B653" s="278" t="s">
        <v>146</v>
      </c>
      <c r="C653" s="37">
        <v>880055490</v>
      </c>
      <c r="D653" s="504" t="s">
        <v>6112</v>
      </c>
      <c r="E653" s="278" t="s">
        <v>139</v>
      </c>
      <c r="F653" s="278" t="s">
        <v>147</v>
      </c>
      <c r="G653" s="278" t="s">
        <v>147</v>
      </c>
      <c r="H653" s="278" t="s">
        <v>213</v>
      </c>
      <c r="I653" s="37"/>
      <c r="J653" s="265">
        <v>44279</v>
      </c>
      <c r="K653" s="37"/>
      <c r="L653" s="37"/>
      <c r="M653" s="278" t="s">
        <v>213</v>
      </c>
      <c r="N653" s="37">
        <v>10790</v>
      </c>
      <c r="O653" s="37"/>
      <c r="P653" s="505">
        <v>44279</v>
      </c>
      <c r="Q653" s="278" t="s">
        <v>64</v>
      </c>
      <c r="R653" s="37"/>
      <c r="S653" s="37"/>
      <c r="T653" s="37"/>
      <c r="U653" s="37"/>
      <c r="V653" s="37"/>
      <c r="W653" s="37"/>
      <c r="X653" s="37"/>
      <c r="Y653" s="37"/>
      <c r="Z653" s="506"/>
      <c r="AA653" s="37"/>
      <c r="AB653" s="37"/>
      <c r="AC653" s="37"/>
      <c r="AD653" s="37"/>
      <c r="AE653" s="37"/>
      <c r="AF653" s="37"/>
      <c r="AG653" s="37"/>
      <c r="AH653" s="37"/>
      <c r="AI653" s="37"/>
      <c r="AJ653" s="37"/>
      <c r="AK653" s="37"/>
      <c r="AL653" s="37"/>
      <c r="AM653" s="37"/>
      <c r="AN653" s="37"/>
      <c r="AO653" s="37"/>
      <c r="AP653" s="37"/>
      <c r="AQ653" s="37"/>
      <c r="AR653" s="37"/>
      <c r="AS653" s="37"/>
      <c r="AT653" s="37"/>
      <c r="AU653" s="37"/>
    </row>
    <row r="654" spans="1:47">
      <c r="A654" s="524">
        <v>44265</v>
      </c>
      <c r="B654" s="278" t="s">
        <v>175</v>
      </c>
      <c r="C654" s="37">
        <v>880491010</v>
      </c>
      <c r="D654" s="504" t="s">
        <v>5099</v>
      </c>
      <c r="E654" s="278" t="s">
        <v>152</v>
      </c>
      <c r="F654" s="278" t="s">
        <v>140</v>
      </c>
      <c r="G654" s="278" t="s">
        <v>140</v>
      </c>
      <c r="H654" s="278" t="s">
        <v>142</v>
      </c>
      <c r="I654" s="37"/>
      <c r="J654" s="265">
        <v>44265</v>
      </c>
      <c r="K654" s="37"/>
      <c r="L654" s="37"/>
      <c r="M654" s="278" t="s">
        <v>142</v>
      </c>
      <c r="N654" s="37">
        <v>136.5</v>
      </c>
      <c r="O654" s="37"/>
      <c r="P654" s="265">
        <v>44263</v>
      </c>
      <c r="Q654" s="37"/>
      <c r="R654" s="37"/>
      <c r="S654" s="37"/>
      <c r="T654" s="37"/>
      <c r="U654" s="37"/>
      <c r="V654" s="37"/>
      <c r="W654" s="37"/>
      <c r="X654" s="37"/>
      <c r="Y654" s="37"/>
      <c r="Z654" s="506"/>
      <c r="AA654" s="37"/>
      <c r="AB654" s="37"/>
      <c r="AC654" s="37"/>
      <c r="AD654" s="37"/>
      <c r="AE654" s="37"/>
      <c r="AF654" s="37"/>
      <c r="AG654" s="37"/>
      <c r="AH654" s="37"/>
      <c r="AI654" s="37"/>
      <c r="AJ654" s="37"/>
      <c r="AK654" s="37"/>
      <c r="AL654" s="37"/>
      <c r="AM654" s="37"/>
      <c r="AN654" s="37"/>
      <c r="AO654" s="37"/>
      <c r="AP654" s="37"/>
      <c r="AQ654" s="37"/>
      <c r="AR654" s="37"/>
      <c r="AS654" s="37"/>
      <c r="AT654" s="37"/>
      <c r="AU654" s="37"/>
    </row>
    <row r="655" spans="1:47">
      <c r="A655" s="265">
        <v>44264</v>
      </c>
      <c r="B655" s="278" t="s">
        <v>194</v>
      </c>
      <c r="C655" s="37">
        <v>880003241</v>
      </c>
      <c r="D655" s="504" t="s">
        <v>4461</v>
      </c>
      <c r="E655" s="278" t="s">
        <v>139</v>
      </c>
      <c r="F655" s="278" t="s">
        <v>140</v>
      </c>
      <c r="G655" s="278" t="s">
        <v>140</v>
      </c>
      <c r="H655" s="278" t="s">
        <v>200</v>
      </c>
      <c r="I655" s="37"/>
      <c r="J655" s="265">
        <v>44264</v>
      </c>
      <c r="K655" s="37"/>
      <c r="L655" s="37"/>
      <c r="M655" s="278" t="s">
        <v>200</v>
      </c>
      <c r="N655" s="37">
        <v>6998</v>
      </c>
      <c r="O655" s="37"/>
      <c r="P655" s="265">
        <v>44264</v>
      </c>
      <c r="Q655" s="37"/>
      <c r="R655" s="37"/>
      <c r="S655" s="37"/>
      <c r="T655" s="37"/>
      <c r="U655" s="37"/>
      <c r="V655" s="37"/>
      <c r="W655" s="37"/>
      <c r="X655" s="37"/>
      <c r="Y655" s="37"/>
      <c r="Z655" s="506"/>
      <c r="AA655" s="37"/>
      <c r="AB655" s="37"/>
      <c r="AC655" s="37"/>
      <c r="AD655" s="37"/>
      <c r="AE655" s="37"/>
      <c r="AF655" s="37"/>
      <c r="AG655" s="37"/>
      <c r="AH655" s="37"/>
      <c r="AI655" s="37"/>
      <c r="AJ655" s="37"/>
      <c r="AK655" s="37"/>
      <c r="AL655" s="37"/>
      <c r="AM655" s="37"/>
      <c r="AN655" s="37"/>
      <c r="AO655" s="37"/>
      <c r="AP655" s="37"/>
      <c r="AQ655" s="37"/>
      <c r="AR655" s="37"/>
      <c r="AS655" s="37"/>
      <c r="AT655" s="37"/>
      <c r="AU655" s="37"/>
    </row>
    <row r="656" spans="1:47">
      <c r="A656" s="265">
        <v>44264</v>
      </c>
      <c r="B656" s="278" t="s">
        <v>194</v>
      </c>
      <c r="C656" s="37">
        <v>880003241</v>
      </c>
      <c r="D656" s="504" t="s">
        <v>4461</v>
      </c>
      <c r="E656" s="278" t="s">
        <v>139</v>
      </c>
      <c r="F656" s="278" t="s">
        <v>140</v>
      </c>
      <c r="G656" s="278" t="s">
        <v>140</v>
      </c>
      <c r="H656" s="278" t="s">
        <v>200</v>
      </c>
      <c r="I656" s="37"/>
      <c r="J656" s="265">
        <v>44264</v>
      </c>
      <c r="K656" s="37"/>
      <c r="L656" s="37"/>
      <c r="M656" s="278" t="s">
        <v>200</v>
      </c>
      <c r="N656" s="37">
        <v>6998</v>
      </c>
      <c r="O656" s="37"/>
      <c r="P656" s="265">
        <v>44263</v>
      </c>
      <c r="Q656" s="37"/>
      <c r="R656" s="37"/>
      <c r="S656" s="37"/>
      <c r="T656" s="37"/>
      <c r="U656" s="37"/>
      <c r="V656" s="37"/>
      <c r="W656" s="37"/>
      <c r="X656" s="37"/>
      <c r="Y656" s="37"/>
      <c r="Z656" s="506"/>
      <c r="AA656" s="37"/>
      <c r="AB656" s="37"/>
      <c r="AC656" s="37"/>
      <c r="AD656" s="37"/>
      <c r="AE656" s="37"/>
      <c r="AF656" s="37"/>
      <c r="AG656" s="37"/>
      <c r="AH656" s="37"/>
      <c r="AI656" s="37"/>
      <c r="AJ656" s="37"/>
      <c r="AK656" s="37"/>
      <c r="AL656" s="37"/>
      <c r="AM656" s="37"/>
      <c r="AN656" s="37"/>
      <c r="AO656" s="37"/>
      <c r="AP656" s="37"/>
      <c r="AQ656" s="37"/>
      <c r="AR656" s="37"/>
      <c r="AS656" s="37"/>
      <c r="AT656" s="37"/>
      <c r="AU656" s="37"/>
    </row>
    <row r="657" spans="1:47">
      <c r="A657" s="265">
        <v>44263</v>
      </c>
      <c r="B657" s="278" t="s">
        <v>156</v>
      </c>
      <c r="C657" s="37">
        <v>880562870</v>
      </c>
      <c r="D657" s="517" t="s">
        <v>6113</v>
      </c>
      <c r="E657" s="278" t="s">
        <v>152</v>
      </c>
      <c r="F657" s="278" t="s">
        <v>140</v>
      </c>
      <c r="G657" s="278" t="s">
        <v>140</v>
      </c>
      <c r="H657" s="278" t="s">
        <v>148</v>
      </c>
      <c r="I657" s="265">
        <v>44263</v>
      </c>
      <c r="J657" s="265">
        <v>44263</v>
      </c>
      <c r="K657" s="37"/>
      <c r="L657" s="37"/>
      <c r="M657" s="278" t="s">
        <v>148</v>
      </c>
      <c r="N657" s="37">
        <v>750</v>
      </c>
      <c r="O657" s="37"/>
      <c r="P657" s="265">
        <v>44262</v>
      </c>
      <c r="Q657" s="37"/>
      <c r="R657" s="37"/>
      <c r="S657" s="37"/>
      <c r="T657" s="37"/>
      <c r="U657" s="37"/>
      <c r="V657" s="37"/>
      <c r="W657" s="37"/>
      <c r="X657" s="37"/>
      <c r="Y657" s="37"/>
      <c r="Z657" s="506"/>
      <c r="AA657" s="37"/>
      <c r="AB657" s="37"/>
      <c r="AC657" s="37"/>
      <c r="AD657" s="37"/>
      <c r="AE657" s="37"/>
      <c r="AF657" s="37"/>
      <c r="AG657" s="37"/>
      <c r="AH657" s="37"/>
      <c r="AI657" s="37"/>
      <c r="AJ657" s="37"/>
      <c r="AK657" s="37"/>
      <c r="AL657" s="37"/>
      <c r="AM657" s="37"/>
      <c r="AN657" s="37"/>
      <c r="AO657" s="37"/>
      <c r="AP657" s="37"/>
      <c r="AQ657" s="37"/>
      <c r="AR657" s="37"/>
      <c r="AS657" s="37"/>
      <c r="AT657" s="37"/>
      <c r="AU657" s="37"/>
    </row>
    <row r="658" spans="1:47">
      <c r="A658" s="265">
        <v>44258</v>
      </c>
      <c r="B658" s="278" t="s">
        <v>154</v>
      </c>
      <c r="C658" s="37">
        <v>882284903</v>
      </c>
      <c r="D658" s="504" t="s">
        <v>6114</v>
      </c>
      <c r="E658" s="278" t="s">
        <v>139</v>
      </c>
      <c r="F658" s="278" t="s">
        <v>140</v>
      </c>
      <c r="G658" s="278" t="s">
        <v>140</v>
      </c>
      <c r="H658" s="278" t="s">
        <v>287</v>
      </c>
      <c r="I658" s="265">
        <v>44258</v>
      </c>
      <c r="J658" s="265">
        <v>44258</v>
      </c>
      <c r="K658" s="37"/>
      <c r="L658" s="37"/>
      <c r="M658" s="278" t="s">
        <v>287</v>
      </c>
      <c r="N658" s="37">
        <v>270</v>
      </c>
      <c r="O658" s="37"/>
      <c r="P658" s="265">
        <v>44258</v>
      </c>
      <c r="Q658" s="278"/>
      <c r="R658" s="37"/>
      <c r="S658" s="37"/>
      <c r="T658" s="37"/>
      <c r="U658" s="37"/>
      <c r="V658" s="37"/>
      <c r="W658" s="37"/>
      <c r="X658" s="37"/>
      <c r="Y658" s="37"/>
      <c r="Z658" s="506"/>
      <c r="AA658" s="37"/>
      <c r="AB658" s="37"/>
      <c r="AC658" s="37"/>
      <c r="AD658" s="37"/>
      <c r="AE658" s="37"/>
      <c r="AF658" s="37"/>
      <c r="AG658" s="37"/>
      <c r="AH658" s="37"/>
      <c r="AI658" s="37"/>
      <c r="AJ658" s="37"/>
      <c r="AK658" s="37"/>
      <c r="AL658" s="37"/>
      <c r="AM658" s="37"/>
      <c r="AN658" s="37"/>
      <c r="AO658" s="37"/>
      <c r="AP658" s="37"/>
      <c r="AQ658" s="37"/>
      <c r="AR658" s="37"/>
      <c r="AS658" s="37"/>
      <c r="AT658" s="37"/>
      <c r="AU658" s="37"/>
    </row>
    <row r="659" spans="1:47">
      <c r="A659" s="265">
        <v>44266</v>
      </c>
      <c r="B659" s="278" t="s">
        <v>157</v>
      </c>
      <c r="C659" s="37">
        <v>880016407</v>
      </c>
      <c r="D659" s="504" t="s">
        <v>6115</v>
      </c>
      <c r="E659" s="278" t="s">
        <v>139</v>
      </c>
      <c r="F659" s="278" t="s">
        <v>147</v>
      </c>
      <c r="G659" s="278" t="s">
        <v>147</v>
      </c>
      <c r="H659" s="278" t="s">
        <v>142</v>
      </c>
      <c r="I659" s="37"/>
      <c r="J659" s="265">
        <v>44266</v>
      </c>
      <c r="K659" s="37"/>
      <c r="L659" s="37"/>
      <c r="M659" s="278" t="s">
        <v>142</v>
      </c>
      <c r="N659" s="37">
        <f>16411.5+478.8</f>
        <v>16890.3</v>
      </c>
      <c r="O659" s="37"/>
      <c r="P659" s="265">
        <v>44265</v>
      </c>
      <c r="Q659" s="37"/>
      <c r="R659" s="37"/>
      <c r="S659" s="37"/>
      <c r="T659" s="37"/>
      <c r="U659" s="37"/>
      <c r="V659" s="37"/>
      <c r="W659" s="37"/>
      <c r="X659" s="37"/>
      <c r="Y659" s="37"/>
      <c r="Z659" s="506"/>
      <c r="AA659" s="37"/>
      <c r="AB659" s="37"/>
      <c r="AC659" s="37"/>
      <c r="AD659" s="37"/>
      <c r="AE659" s="37"/>
      <c r="AF659" s="37"/>
      <c r="AG659" s="37"/>
      <c r="AH659" s="37"/>
      <c r="AI659" s="37"/>
      <c r="AJ659" s="37"/>
      <c r="AK659" s="37"/>
      <c r="AL659" s="37"/>
      <c r="AM659" s="37"/>
      <c r="AN659" s="37"/>
      <c r="AO659" s="37"/>
      <c r="AP659" s="37"/>
      <c r="AQ659" s="37"/>
      <c r="AR659" s="37"/>
      <c r="AS659" s="37"/>
      <c r="AT659" s="37"/>
      <c r="AU659" s="37"/>
    </row>
    <row r="660" spans="1:47">
      <c r="A660" s="265">
        <v>44266</v>
      </c>
      <c r="B660" s="278" t="s">
        <v>157</v>
      </c>
      <c r="C660" s="37">
        <v>880016407</v>
      </c>
      <c r="D660" s="504" t="s">
        <v>6115</v>
      </c>
      <c r="E660" s="278" t="s">
        <v>139</v>
      </c>
      <c r="F660" s="278" t="s">
        <v>147</v>
      </c>
      <c r="G660" s="278" t="s">
        <v>140</v>
      </c>
      <c r="H660" s="278" t="s">
        <v>142</v>
      </c>
      <c r="I660" s="37"/>
      <c r="J660" s="265">
        <v>44266</v>
      </c>
      <c r="K660" s="37"/>
      <c r="L660" s="37"/>
      <c r="M660" s="278" t="s">
        <v>142</v>
      </c>
      <c r="N660" s="37">
        <v>1389.92</v>
      </c>
      <c r="O660" s="37"/>
      <c r="P660" s="265">
        <v>44265</v>
      </c>
      <c r="Q660" s="37"/>
      <c r="R660" s="37"/>
      <c r="S660" s="37"/>
      <c r="T660" s="37"/>
      <c r="U660" s="37"/>
      <c r="V660" s="37"/>
      <c r="W660" s="37"/>
      <c r="X660" s="37"/>
      <c r="Y660" s="37"/>
      <c r="Z660" s="506"/>
      <c r="AA660" s="37"/>
      <c r="AB660" s="37"/>
      <c r="AC660" s="37"/>
      <c r="AD660" s="37"/>
      <c r="AE660" s="37"/>
      <c r="AF660" s="37"/>
      <c r="AG660" s="37"/>
      <c r="AH660" s="37"/>
      <c r="AI660" s="37"/>
      <c r="AJ660" s="37"/>
      <c r="AK660" s="37"/>
      <c r="AL660" s="37"/>
      <c r="AM660" s="37"/>
      <c r="AN660" s="37"/>
      <c r="AO660" s="37"/>
      <c r="AP660" s="37"/>
      <c r="AQ660" s="37"/>
      <c r="AR660" s="37"/>
      <c r="AS660" s="37"/>
      <c r="AT660" s="37"/>
      <c r="AU660" s="37"/>
    </row>
    <row r="661" spans="1:47">
      <c r="A661" s="265">
        <v>44287</v>
      </c>
      <c r="B661" s="278" t="s">
        <v>5491</v>
      </c>
      <c r="C661" s="76">
        <v>14334786</v>
      </c>
      <c r="D661" s="73" t="s">
        <v>6116</v>
      </c>
      <c r="E661" s="278" t="s">
        <v>139</v>
      </c>
      <c r="F661" s="278" t="s">
        <v>147</v>
      </c>
      <c r="G661" s="278" t="s">
        <v>147</v>
      </c>
      <c r="H661" s="278" t="s">
        <v>1072</v>
      </c>
      <c r="I661" s="37"/>
      <c r="J661" s="265">
        <v>44281</v>
      </c>
      <c r="K661" s="37"/>
      <c r="L661" s="37"/>
      <c r="M661" s="278" t="s">
        <v>1072</v>
      </c>
      <c r="N661" s="37">
        <v>5383.38</v>
      </c>
      <c r="O661" s="37"/>
      <c r="P661" s="505">
        <v>44281</v>
      </c>
      <c r="Q661" s="37"/>
      <c r="R661" s="37"/>
      <c r="S661" s="37"/>
      <c r="T661" s="37"/>
      <c r="U661" s="37"/>
      <c r="V661" s="37"/>
      <c r="W661" s="37"/>
      <c r="X661" s="37"/>
      <c r="Y661" s="37"/>
      <c r="Z661" s="506"/>
      <c r="AA661" s="37"/>
      <c r="AB661" s="37"/>
      <c r="AC661" s="37"/>
      <c r="AD661" s="37"/>
      <c r="AE661" s="37"/>
      <c r="AF661" s="37"/>
      <c r="AG661" s="37"/>
      <c r="AH661" s="37"/>
      <c r="AI661" s="37"/>
      <c r="AJ661" s="37"/>
      <c r="AK661" s="37"/>
      <c r="AL661" s="37"/>
      <c r="AM661" s="37"/>
      <c r="AN661" s="37"/>
      <c r="AO661" s="37"/>
      <c r="AP661" s="37"/>
      <c r="AQ661" s="37"/>
      <c r="AR661" s="37"/>
      <c r="AS661" s="37"/>
      <c r="AT661" s="37"/>
      <c r="AU661" s="37"/>
    </row>
    <row r="662" spans="1:47">
      <c r="A662" s="265">
        <v>44260</v>
      </c>
      <c r="B662" s="278" t="s">
        <v>194</v>
      </c>
      <c r="C662" s="37">
        <v>880385479</v>
      </c>
      <c r="D662" s="516" t="s">
        <v>4516</v>
      </c>
      <c r="E662" s="278" t="s">
        <v>139</v>
      </c>
      <c r="F662" s="278" t="s">
        <v>147</v>
      </c>
      <c r="G662" s="278" t="s">
        <v>147</v>
      </c>
      <c r="H662" s="278" t="s">
        <v>142</v>
      </c>
      <c r="I662" s="265">
        <v>44260</v>
      </c>
      <c r="J662" s="265">
        <v>44260</v>
      </c>
      <c r="K662" s="37"/>
      <c r="L662" s="37"/>
      <c r="M662" s="278" t="s">
        <v>142</v>
      </c>
      <c r="N662" s="37">
        <v>2224.6799999999998</v>
      </c>
      <c r="O662" s="37"/>
      <c r="P662" s="265">
        <v>44259</v>
      </c>
      <c r="Q662" s="37"/>
      <c r="R662" s="37"/>
      <c r="S662" s="37"/>
      <c r="T662" s="37"/>
      <c r="U662" s="37"/>
      <c r="V662" s="37"/>
      <c r="W662" s="37"/>
      <c r="X662" s="37"/>
      <c r="Y662" s="37"/>
      <c r="Z662" s="506"/>
      <c r="AA662" s="37"/>
      <c r="AB662" s="37"/>
      <c r="AC662" s="37"/>
      <c r="AD662" s="37"/>
      <c r="AE662" s="37"/>
      <c r="AF662" s="37"/>
      <c r="AG662" s="37"/>
      <c r="AH662" s="37"/>
      <c r="AI662" s="37"/>
      <c r="AJ662" s="37"/>
      <c r="AK662" s="37"/>
      <c r="AL662" s="37"/>
      <c r="AM662" s="37"/>
      <c r="AN662" s="37"/>
      <c r="AO662" s="37"/>
      <c r="AP662" s="37"/>
      <c r="AQ662" s="37"/>
      <c r="AR662" s="37"/>
      <c r="AS662" s="37"/>
      <c r="AT662" s="37"/>
      <c r="AU662" s="37"/>
    </row>
    <row r="663" spans="1:47">
      <c r="A663" s="265">
        <v>44260</v>
      </c>
      <c r="B663" s="278" t="s">
        <v>194</v>
      </c>
      <c r="C663" s="37">
        <v>880385479</v>
      </c>
      <c r="D663" s="516" t="s">
        <v>4516</v>
      </c>
      <c r="E663" s="278" t="s">
        <v>139</v>
      </c>
      <c r="F663" s="278" t="s">
        <v>140</v>
      </c>
      <c r="G663" s="278" t="s">
        <v>140</v>
      </c>
      <c r="H663" s="278" t="s">
        <v>168</v>
      </c>
      <c r="I663" s="265">
        <v>44260</v>
      </c>
      <c r="J663" s="265">
        <v>44260</v>
      </c>
      <c r="K663" s="37"/>
      <c r="L663" s="37"/>
      <c r="M663" s="278" t="s">
        <v>168</v>
      </c>
      <c r="N663" s="37">
        <v>1700</v>
      </c>
      <c r="O663" s="37"/>
      <c r="P663" s="265">
        <v>44259</v>
      </c>
      <c r="Q663" s="37"/>
      <c r="R663" s="37"/>
      <c r="S663" s="37"/>
      <c r="T663" s="37"/>
      <c r="U663" s="37"/>
      <c r="V663" s="37"/>
      <c r="W663" s="37"/>
      <c r="X663" s="37"/>
      <c r="Y663" s="37"/>
      <c r="Z663" s="506"/>
      <c r="AA663" s="37"/>
      <c r="AB663" s="37"/>
      <c r="AC663" s="37"/>
      <c r="AD663" s="37"/>
      <c r="AE663" s="37"/>
      <c r="AF663" s="37"/>
      <c r="AG663" s="37"/>
      <c r="AH663" s="37"/>
      <c r="AI663" s="37"/>
      <c r="AJ663" s="37"/>
      <c r="AK663" s="37"/>
      <c r="AL663" s="37"/>
      <c r="AM663" s="37"/>
      <c r="AN663" s="37"/>
      <c r="AO663" s="37"/>
      <c r="AP663" s="37"/>
      <c r="AQ663" s="37"/>
      <c r="AR663" s="37"/>
      <c r="AS663" s="37"/>
      <c r="AT663" s="37"/>
      <c r="AU663" s="37"/>
    </row>
    <row r="664" spans="1:47">
      <c r="A664" s="265">
        <v>44279</v>
      </c>
      <c r="B664" s="278" t="s">
        <v>194</v>
      </c>
      <c r="C664" s="331">
        <v>880385479</v>
      </c>
      <c r="D664" s="523" t="s">
        <v>4516</v>
      </c>
      <c r="E664" s="278" t="s">
        <v>139</v>
      </c>
      <c r="F664" s="278" t="s">
        <v>140</v>
      </c>
      <c r="G664" s="278" t="s">
        <v>140</v>
      </c>
      <c r="H664" s="278" t="s">
        <v>142</v>
      </c>
      <c r="I664" s="37"/>
      <c r="J664" s="265">
        <v>44279</v>
      </c>
      <c r="K664" s="37"/>
      <c r="L664" s="37"/>
      <c r="M664" s="278" t="s">
        <v>142</v>
      </c>
      <c r="N664" s="37">
        <v>135</v>
      </c>
      <c r="O664" s="37"/>
      <c r="P664" s="505">
        <v>44278</v>
      </c>
      <c r="Q664" s="37"/>
      <c r="R664" s="37"/>
      <c r="S664" s="37"/>
      <c r="T664" s="37"/>
      <c r="U664" s="37"/>
      <c r="V664" s="37"/>
      <c r="W664" s="37"/>
      <c r="X664" s="37"/>
      <c r="Y664" s="37"/>
      <c r="Z664" s="506"/>
      <c r="AA664" s="37"/>
      <c r="AB664" s="37"/>
      <c r="AC664" s="37"/>
      <c r="AD664" s="37"/>
      <c r="AE664" s="37"/>
      <c r="AF664" s="37"/>
      <c r="AG664" s="37"/>
      <c r="AH664" s="37"/>
      <c r="AI664" s="37"/>
      <c r="AJ664" s="37"/>
      <c r="AK664" s="37"/>
      <c r="AL664" s="37"/>
      <c r="AM664" s="37"/>
      <c r="AN664" s="37"/>
      <c r="AO664" s="37"/>
      <c r="AP664" s="37"/>
      <c r="AQ664" s="37"/>
      <c r="AR664" s="37"/>
      <c r="AS664" s="37"/>
      <c r="AT664" s="37"/>
      <c r="AU664" s="37"/>
    </row>
    <row r="665" spans="1:47">
      <c r="A665" s="265">
        <v>44263</v>
      </c>
      <c r="B665" s="278" t="s">
        <v>194</v>
      </c>
      <c r="C665" s="521">
        <v>880385479</v>
      </c>
      <c r="D665" s="522" t="s">
        <v>4516</v>
      </c>
      <c r="E665" s="278" t="s">
        <v>139</v>
      </c>
      <c r="F665" s="278" t="s">
        <v>140</v>
      </c>
      <c r="G665" s="278" t="s">
        <v>140</v>
      </c>
      <c r="H665" s="278" t="s">
        <v>142</v>
      </c>
      <c r="I665" s="37"/>
      <c r="J665" s="265">
        <v>44263</v>
      </c>
      <c r="K665" s="37"/>
      <c r="L665" s="37"/>
      <c r="M665" s="278" t="s">
        <v>142</v>
      </c>
      <c r="N665" s="37">
        <v>16.13</v>
      </c>
      <c r="O665" s="37"/>
      <c r="P665" s="265">
        <v>44262</v>
      </c>
      <c r="Q665" s="37"/>
      <c r="R665" s="37"/>
      <c r="S665" s="37"/>
      <c r="T665" s="37"/>
      <c r="U665" s="37"/>
      <c r="V665" s="37"/>
      <c r="W665" s="37"/>
      <c r="X665" s="37"/>
      <c r="Y665" s="37"/>
      <c r="Z665" s="506"/>
      <c r="AA665" s="37"/>
      <c r="AB665" s="37"/>
      <c r="AC665" s="37"/>
      <c r="AD665" s="37"/>
      <c r="AE665" s="37"/>
      <c r="AF665" s="37"/>
      <c r="AG665" s="37"/>
      <c r="AH665" s="37"/>
      <c r="AI665" s="37"/>
      <c r="AJ665" s="37"/>
      <c r="AK665" s="37"/>
      <c r="AL665" s="37"/>
      <c r="AM665" s="37"/>
      <c r="AN665" s="37"/>
      <c r="AO665" s="37"/>
      <c r="AP665" s="37"/>
      <c r="AQ665" s="37"/>
      <c r="AR665" s="37"/>
      <c r="AS665" s="37"/>
      <c r="AT665" s="37"/>
      <c r="AU665" s="37"/>
    </row>
    <row r="666" spans="1:47">
      <c r="A666" s="265">
        <v>44265</v>
      </c>
      <c r="B666" s="278" t="s">
        <v>146</v>
      </c>
      <c r="C666" s="37">
        <v>880176056</v>
      </c>
      <c r="D666" s="504" t="s">
        <v>6117</v>
      </c>
      <c r="E666" s="278" t="s">
        <v>139</v>
      </c>
      <c r="F666" s="278" t="s">
        <v>147</v>
      </c>
      <c r="G666" s="278" t="s">
        <v>147</v>
      </c>
      <c r="H666" s="278" t="s">
        <v>142</v>
      </c>
      <c r="I666" s="37"/>
      <c r="J666" s="265">
        <v>44265</v>
      </c>
      <c r="K666" s="37"/>
      <c r="L666" s="37"/>
      <c r="M666" s="278" t="s">
        <v>142</v>
      </c>
      <c r="N666" s="37">
        <v>1864.8</v>
      </c>
      <c r="O666" s="37"/>
      <c r="P666" s="505">
        <v>44261</v>
      </c>
      <c r="Q666" s="37"/>
      <c r="R666" s="37"/>
      <c r="S666" s="37"/>
      <c r="T666" s="37"/>
      <c r="U666" s="37"/>
      <c r="V666" s="37"/>
      <c r="W666" s="37"/>
      <c r="X666" s="37"/>
      <c r="Y666" s="37"/>
      <c r="Z666" s="506"/>
      <c r="AA666" s="37"/>
      <c r="AB666" s="37"/>
      <c r="AC666" s="37"/>
      <c r="AD666" s="37"/>
      <c r="AE666" s="37"/>
      <c r="AF666" s="37"/>
      <c r="AG666" s="37"/>
      <c r="AH666" s="37"/>
      <c r="AI666" s="37"/>
      <c r="AJ666" s="37"/>
      <c r="AK666" s="37"/>
      <c r="AL666" s="37"/>
      <c r="AM666" s="37"/>
      <c r="AN666" s="37"/>
      <c r="AO666" s="37"/>
      <c r="AP666" s="37"/>
      <c r="AQ666" s="37"/>
      <c r="AR666" s="37"/>
      <c r="AS666" s="37"/>
      <c r="AT666" s="37"/>
      <c r="AU666" s="37"/>
    </row>
    <row r="667" spans="1:47">
      <c r="A667" s="265">
        <v>44272</v>
      </c>
      <c r="B667" s="278" t="s">
        <v>154</v>
      </c>
      <c r="C667" s="37">
        <v>880004534</v>
      </c>
      <c r="D667" s="504" t="s">
        <v>6118</v>
      </c>
      <c r="E667" s="278" t="s">
        <v>139</v>
      </c>
      <c r="F667" s="278" t="s">
        <v>147</v>
      </c>
      <c r="G667" s="278" t="s">
        <v>147</v>
      </c>
      <c r="H667" s="278"/>
      <c r="I667" s="37"/>
      <c r="J667" s="265">
        <v>44272</v>
      </c>
      <c r="K667" s="37"/>
      <c r="L667" s="37"/>
      <c r="M667" s="278" t="s">
        <v>4476</v>
      </c>
      <c r="N667" s="37">
        <v>2209.84</v>
      </c>
      <c r="O667" s="37"/>
      <c r="P667" s="265">
        <v>44272</v>
      </c>
      <c r="Q667" s="37"/>
      <c r="R667" s="37"/>
      <c r="S667" s="37"/>
      <c r="T667" s="37"/>
      <c r="U667" s="37"/>
      <c r="V667" s="37"/>
      <c r="W667" s="37"/>
      <c r="X667" s="37"/>
      <c r="Y667" s="37"/>
      <c r="Z667" s="506"/>
      <c r="AA667" s="37"/>
      <c r="AB667" s="37"/>
      <c r="AC667" s="37"/>
      <c r="AD667" s="37"/>
      <c r="AE667" s="37"/>
      <c r="AF667" s="37"/>
      <c r="AG667" s="37"/>
      <c r="AH667" s="37"/>
      <c r="AI667" s="37"/>
      <c r="AJ667" s="37"/>
      <c r="AK667" s="37"/>
      <c r="AL667" s="37"/>
      <c r="AM667" s="37"/>
      <c r="AN667" s="37"/>
      <c r="AO667" s="37"/>
      <c r="AP667" s="37"/>
      <c r="AQ667" s="37"/>
      <c r="AR667" s="37"/>
      <c r="AS667" s="37"/>
      <c r="AT667" s="37"/>
      <c r="AU667" s="37"/>
    </row>
    <row r="668" spans="1:47">
      <c r="A668" s="265">
        <v>44257</v>
      </c>
      <c r="B668" s="278" t="s">
        <v>156</v>
      </c>
      <c r="C668" s="37">
        <v>880045889</v>
      </c>
      <c r="D668" s="517" t="s">
        <v>6119</v>
      </c>
      <c r="E668" s="278" t="s">
        <v>139</v>
      </c>
      <c r="F668" s="278" t="s">
        <v>140</v>
      </c>
      <c r="G668" s="278" t="s">
        <v>140</v>
      </c>
      <c r="H668" s="278" t="s">
        <v>168</v>
      </c>
      <c r="I668" s="265">
        <v>44257</v>
      </c>
      <c r="J668" s="265">
        <v>44257</v>
      </c>
      <c r="K668" s="37"/>
      <c r="L668" s="37"/>
      <c r="M668" s="278" t="s">
        <v>168</v>
      </c>
      <c r="N668" s="37">
        <v>8500</v>
      </c>
      <c r="O668" s="37"/>
      <c r="P668" s="278" t="s">
        <v>6045</v>
      </c>
      <c r="Q668" s="37"/>
      <c r="R668" s="37"/>
      <c r="S668" s="37"/>
      <c r="T668" s="37"/>
      <c r="U668" s="37"/>
      <c r="V668" s="37"/>
      <c r="W668" s="37"/>
      <c r="X668" s="37"/>
      <c r="Y668" s="37"/>
      <c r="Z668" s="506"/>
      <c r="AA668" s="37"/>
      <c r="AB668" s="37"/>
      <c r="AC668" s="37"/>
      <c r="AD668" s="37"/>
      <c r="AE668" s="37"/>
      <c r="AF668" s="37"/>
      <c r="AG668" s="37"/>
      <c r="AH668" s="37"/>
      <c r="AI668" s="37"/>
      <c r="AJ668" s="37"/>
      <c r="AK668" s="37"/>
      <c r="AL668" s="37"/>
      <c r="AM668" s="37"/>
      <c r="AN668" s="37"/>
      <c r="AO668" s="37"/>
      <c r="AP668" s="37"/>
      <c r="AQ668" s="37"/>
      <c r="AR668" s="37"/>
      <c r="AS668" s="37"/>
      <c r="AT668" s="37"/>
      <c r="AU668" s="37"/>
    </row>
    <row r="669" spans="1:47">
      <c r="A669" s="265">
        <v>44287</v>
      </c>
      <c r="B669" s="278" t="s">
        <v>156</v>
      </c>
      <c r="C669" s="76">
        <v>880010796</v>
      </c>
      <c r="D669" s="510" t="s">
        <v>6120</v>
      </c>
      <c r="E669" s="278" t="s">
        <v>139</v>
      </c>
      <c r="F669" s="278" t="s">
        <v>147</v>
      </c>
      <c r="G669" s="278" t="s">
        <v>147</v>
      </c>
      <c r="H669" s="278"/>
      <c r="I669" s="37"/>
      <c r="J669" s="265">
        <v>44286</v>
      </c>
      <c r="K669" s="37"/>
      <c r="L669" s="37"/>
      <c r="M669" s="278" t="s">
        <v>142</v>
      </c>
      <c r="N669" s="37">
        <v>3000</v>
      </c>
      <c r="O669" s="37"/>
      <c r="P669" s="505">
        <v>44286</v>
      </c>
      <c r="Q669" s="278" t="s">
        <v>6121</v>
      </c>
      <c r="R669" s="37"/>
      <c r="S669" s="37"/>
      <c r="T669" s="37"/>
      <c r="U669" s="37"/>
      <c r="V669" s="37"/>
      <c r="W669" s="37"/>
      <c r="X669" s="37"/>
      <c r="Y669" s="37"/>
      <c r="Z669" s="506"/>
      <c r="AA669" s="37"/>
      <c r="AB669" s="37"/>
      <c r="AC669" s="37"/>
      <c r="AD669" s="37"/>
      <c r="AE669" s="37"/>
      <c r="AF669" s="37"/>
      <c r="AG669" s="37"/>
      <c r="AH669" s="37"/>
      <c r="AI669" s="37"/>
      <c r="AJ669" s="37"/>
      <c r="AK669" s="37"/>
      <c r="AL669" s="37"/>
      <c r="AM669" s="37"/>
      <c r="AN669" s="37"/>
      <c r="AO669" s="37"/>
      <c r="AP669" s="37"/>
      <c r="AQ669" s="37"/>
      <c r="AR669" s="37"/>
      <c r="AS669" s="37"/>
      <c r="AT669" s="37"/>
      <c r="AU669" s="37"/>
    </row>
    <row r="670" spans="1:47">
      <c r="A670" s="265">
        <v>44259</v>
      </c>
      <c r="B670" s="278" t="s">
        <v>156</v>
      </c>
      <c r="C670" s="37">
        <v>880010796</v>
      </c>
      <c r="D670" s="517" t="s">
        <v>6120</v>
      </c>
      <c r="E670" s="278" t="s">
        <v>152</v>
      </c>
      <c r="F670" s="278" t="s">
        <v>140</v>
      </c>
      <c r="G670" s="278" t="s">
        <v>140</v>
      </c>
      <c r="H670" s="278" t="s">
        <v>142</v>
      </c>
      <c r="I670" s="265">
        <v>44259</v>
      </c>
      <c r="J670" s="265">
        <v>44259</v>
      </c>
      <c r="K670" s="37"/>
      <c r="L670" s="37"/>
      <c r="M670" s="278" t="s">
        <v>142</v>
      </c>
      <c r="N670" s="37">
        <v>495</v>
      </c>
      <c r="O670" s="37"/>
      <c r="P670" s="265">
        <v>44259</v>
      </c>
      <c r="Q670" s="37"/>
      <c r="R670" s="37"/>
      <c r="S670" s="37"/>
      <c r="T670" s="37"/>
      <c r="U670" s="37"/>
      <c r="V670" s="37"/>
      <c r="W670" s="37"/>
      <c r="X670" s="37"/>
      <c r="Y670" s="37"/>
      <c r="Z670" s="506"/>
      <c r="AA670" s="37"/>
      <c r="AB670" s="37"/>
      <c r="AC670" s="37"/>
      <c r="AD670" s="37"/>
      <c r="AE670" s="37"/>
      <c r="AF670" s="37"/>
      <c r="AG670" s="37"/>
      <c r="AH670" s="37"/>
      <c r="AI670" s="37"/>
      <c r="AJ670" s="37"/>
      <c r="AK670" s="37"/>
      <c r="AL670" s="37"/>
      <c r="AM670" s="37"/>
      <c r="AN670" s="37"/>
      <c r="AO670" s="37"/>
      <c r="AP670" s="37"/>
      <c r="AQ670" s="37"/>
      <c r="AR670" s="37"/>
      <c r="AS670" s="37"/>
      <c r="AT670" s="37"/>
      <c r="AU670" s="37"/>
    </row>
    <row r="671" spans="1:47">
      <c r="A671" s="265">
        <v>44280</v>
      </c>
      <c r="B671" s="278" t="s">
        <v>156</v>
      </c>
      <c r="C671" s="37">
        <v>880531071</v>
      </c>
      <c r="D671" s="510" t="s">
        <v>4681</v>
      </c>
      <c r="E671" s="278" t="s">
        <v>139</v>
      </c>
      <c r="F671" s="278" t="s">
        <v>147</v>
      </c>
      <c r="G671" s="278" t="s">
        <v>147</v>
      </c>
      <c r="H671" s="278" t="s">
        <v>148</v>
      </c>
      <c r="I671" s="37"/>
      <c r="J671" s="265">
        <v>44280</v>
      </c>
      <c r="K671" s="37"/>
      <c r="L671" s="37"/>
      <c r="M671" s="278" t="s">
        <v>148</v>
      </c>
      <c r="N671" s="37">
        <v>1449</v>
      </c>
      <c r="O671" s="37"/>
      <c r="P671" s="505">
        <v>44280</v>
      </c>
      <c r="Q671" s="278" t="s">
        <v>6122</v>
      </c>
      <c r="R671" s="37"/>
      <c r="S671" s="37"/>
      <c r="T671" s="37"/>
      <c r="U671" s="37"/>
      <c r="V671" s="37"/>
      <c r="W671" s="37"/>
      <c r="X671" s="37"/>
      <c r="Y671" s="37"/>
      <c r="Z671" s="506"/>
      <c r="AA671" s="37"/>
      <c r="AB671" s="37"/>
      <c r="AC671" s="37"/>
      <c r="AD671" s="37"/>
      <c r="AE671" s="37"/>
      <c r="AF671" s="37"/>
      <c r="AG671" s="37"/>
      <c r="AH671" s="37"/>
      <c r="AI671" s="37"/>
      <c r="AJ671" s="37"/>
      <c r="AK671" s="37"/>
      <c r="AL671" s="37"/>
      <c r="AM671" s="37"/>
      <c r="AN671" s="37"/>
      <c r="AO671" s="37"/>
      <c r="AP671" s="37"/>
      <c r="AQ671" s="37"/>
      <c r="AR671" s="37"/>
      <c r="AS671" s="37"/>
      <c r="AT671" s="37"/>
      <c r="AU671" s="37"/>
    </row>
    <row r="672" spans="1:47">
      <c r="A672" s="265">
        <v>44286</v>
      </c>
      <c r="B672" s="278" t="s">
        <v>5491</v>
      </c>
      <c r="C672" s="76">
        <v>10399057</v>
      </c>
      <c r="D672" s="510" t="s">
        <v>6123</v>
      </c>
      <c r="E672" s="278" t="s">
        <v>139</v>
      </c>
      <c r="F672" s="278" t="s">
        <v>147</v>
      </c>
      <c r="G672" s="278" t="s">
        <v>147</v>
      </c>
      <c r="H672" s="278" t="s">
        <v>1072</v>
      </c>
      <c r="I672" s="37"/>
      <c r="J672" s="265">
        <v>44286</v>
      </c>
      <c r="K672" s="37"/>
      <c r="L672" s="37"/>
      <c r="M672" s="278" t="s">
        <v>2157</v>
      </c>
      <c r="N672" s="37">
        <v>3874.44</v>
      </c>
      <c r="O672" s="37"/>
      <c r="P672" s="505">
        <v>44277</v>
      </c>
      <c r="Q672" s="37"/>
      <c r="R672" s="37"/>
      <c r="S672" s="37"/>
      <c r="T672" s="37"/>
      <c r="U672" s="37"/>
      <c r="V672" s="37"/>
      <c r="W672" s="37"/>
      <c r="X672" s="37"/>
      <c r="Y672" s="37"/>
      <c r="Z672" s="506"/>
      <c r="AA672" s="37"/>
      <c r="AB672" s="37"/>
      <c r="AC672" s="37"/>
      <c r="AD672" s="37"/>
      <c r="AE672" s="37"/>
      <c r="AF672" s="37"/>
      <c r="AG672" s="37"/>
      <c r="AH672" s="37"/>
      <c r="AI672" s="37"/>
      <c r="AJ672" s="37"/>
      <c r="AK672" s="37"/>
      <c r="AL672" s="37"/>
      <c r="AM672" s="37"/>
      <c r="AN672" s="37"/>
      <c r="AO672" s="37"/>
      <c r="AP672" s="37"/>
      <c r="AQ672" s="37"/>
      <c r="AR672" s="37"/>
      <c r="AS672" s="37"/>
      <c r="AT672" s="37"/>
      <c r="AU672" s="37"/>
    </row>
    <row r="673" spans="1:47">
      <c r="A673" s="265">
        <v>44265</v>
      </c>
      <c r="B673" s="278" t="s">
        <v>281</v>
      </c>
      <c r="C673" s="37">
        <v>880895490</v>
      </c>
      <c r="D673" s="517" t="s">
        <v>6124</v>
      </c>
      <c r="E673" s="278" t="s">
        <v>139</v>
      </c>
      <c r="F673" s="278" t="s">
        <v>147</v>
      </c>
      <c r="G673" s="278" t="s">
        <v>147</v>
      </c>
      <c r="H673" s="278" t="s">
        <v>142</v>
      </c>
      <c r="I673" s="37"/>
      <c r="J673" s="265">
        <v>44265</v>
      </c>
      <c r="K673" s="37"/>
      <c r="L673" s="37"/>
      <c r="M673" s="278" t="s">
        <v>142</v>
      </c>
      <c r="N673" s="37">
        <v>847.6</v>
      </c>
      <c r="O673" s="37"/>
      <c r="P673" s="505">
        <v>44265</v>
      </c>
      <c r="Q673" s="37"/>
      <c r="R673" s="37"/>
      <c r="S673" s="37"/>
      <c r="T673" s="37"/>
      <c r="U673" s="37"/>
      <c r="V673" s="37"/>
      <c r="W673" s="37"/>
      <c r="X673" s="37"/>
      <c r="Y673" s="37"/>
      <c r="Z673" s="506"/>
      <c r="AA673" s="37"/>
      <c r="AB673" s="37"/>
      <c r="AC673" s="37"/>
      <c r="AD673" s="37"/>
      <c r="AE673" s="37"/>
      <c r="AF673" s="37"/>
      <c r="AG673" s="37"/>
      <c r="AH673" s="37"/>
      <c r="AI673" s="37"/>
      <c r="AJ673" s="37"/>
      <c r="AK673" s="37"/>
      <c r="AL673" s="37"/>
      <c r="AM673" s="37"/>
      <c r="AN673" s="37"/>
      <c r="AO673" s="37"/>
      <c r="AP673" s="37"/>
      <c r="AQ673" s="37"/>
      <c r="AR673" s="37"/>
      <c r="AS673" s="37"/>
      <c r="AT673" s="37"/>
      <c r="AU673" s="37"/>
    </row>
    <row r="674" spans="1:47">
      <c r="A674" s="265">
        <v>44272</v>
      </c>
      <c r="B674" s="278" t="s">
        <v>194</v>
      </c>
      <c r="C674" s="37">
        <v>880046250</v>
      </c>
      <c r="D674" s="515" t="s">
        <v>6125</v>
      </c>
      <c r="E674" s="278" t="s">
        <v>139</v>
      </c>
      <c r="F674" s="278" t="s">
        <v>140</v>
      </c>
      <c r="G674" s="278" t="s">
        <v>140</v>
      </c>
      <c r="H674" s="278" t="s">
        <v>168</v>
      </c>
      <c r="I674" s="37"/>
      <c r="J674" s="265">
        <v>44272</v>
      </c>
      <c r="K674" s="37"/>
      <c r="L674" s="37"/>
      <c r="M674" s="278" t="s">
        <v>168</v>
      </c>
      <c r="N674" s="37">
        <v>470</v>
      </c>
      <c r="O674" s="37"/>
      <c r="P674" s="505">
        <v>44270</v>
      </c>
      <c r="Q674" s="37"/>
      <c r="R674" s="37"/>
      <c r="S674" s="37"/>
      <c r="T674" s="37"/>
      <c r="U674" s="37"/>
      <c r="V674" s="37"/>
      <c r="W674" s="37"/>
      <c r="X674" s="37"/>
      <c r="Y674" s="37"/>
      <c r="Z674" s="506"/>
      <c r="AA674" s="37"/>
      <c r="AB674" s="37"/>
      <c r="AC674" s="37"/>
      <c r="AD674" s="37"/>
      <c r="AE674" s="37"/>
      <c r="AF674" s="37"/>
      <c r="AG674" s="37"/>
      <c r="AH674" s="37"/>
      <c r="AI674" s="37"/>
      <c r="AJ674" s="37"/>
      <c r="AK674" s="37"/>
      <c r="AL674" s="37"/>
      <c r="AM674" s="37"/>
      <c r="AN674" s="37"/>
      <c r="AO674" s="37"/>
      <c r="AP674" s="37"/>
      <c r="AQ674" s="37"/>
      <c r="AR674" s="37"/>
      <c r="AS674" s="37"/>
      <c r="AT674" s="37"/>
      <c r="AU674" s="37"/>
    </row>
    <row r="675" spans="1:47">
      <c r="A675" s="265">
        <v>44277</v>
      </c>
      <c r="B675" s="278" t="s">
        <v>156</v>
      </c>
      <c r="C675" s="37">
        <v>880024576</v>
      </c>
      <c r="D675" s="510" t="s">
        <v>5072</v>
      </c>
      <c r="E675" s="278" t="s">
        <v>139</v>
      </c>
      <c r="F675" s="278" t="s">
        <v>140</v>
      </c>
      <c r="G675" s="278" t="s">
        <v>140</v>
      </c>
      <c r="H675" s="278" t="s">
        <v>182</v>
      </c>
      <c r="I675" s="37"/>
      <c r="J675" s="265">
        <v>44277</v>
      </c>
      <c r="K675" s="37"/>
      <c r="L675" s="37"/>
      <c r="M675" s="278" t="s">
        <v>182</v>
      </c>
      <c r="N675" s="37">
        <v>4070</v>
      </c>
      <c r="O675" s="37"/>
      <c r="P675" s="505">
        <v>44276</v>
      </c>
      <c r="Q675" s="37"/>
      <c r="R675" s="37"/>
      <c r="S675" s="37"/>
      <c r="T675" s="37"/>
      <c r="U675" s="37"/>
      <c r="V675" s="37"/>
      <c r="W675" s="37"/>
      <c r="X675" s="37"/>
      <c r="Y675" s="37"/>
      <c r="Z675" s="506"/>
      <c r="AA675" s="37"/>
      <c r="AB675" s="37"/>
      <c r="AC675" s="37"/>
      <c r="AD675" s="37"/>
      <c r="AE675" s="37"/>
      <c r="AF675" s="37"/>
      <c r="AG675" s="37"/>
      <c r="AH675" s="37"/>
      <c r="AI675" s="37"/>
      <c r="AJ675" s="37"/>
      <c r="AK675" s="37"/>
      <c r="AL675" s="37"/>
      <c r="AM675" s="37"/>
      <c r="AN675" s="37"/>
      <c r="AO675" s="37"/>
      <c r="AP675" s="37"/>
      <c r="AQ675" s="37"/>
      <c r="AR675" s="37"/>
      <c r="AS675" s="37"/>
      <c r="AT675" s="37"/>
      <c r="AU675" s="37"/>
    </row>
    <row r="676" spans="1:47">
      <c r="A676" s="265">
        <v>44277</v>
      </c>
      <c r="B676" s="278" t="s">
        <v>156</v>
      </c>
      <c r="C676" s="84">
        <v>880024576</v>
      </c>
      <c r="D676" s="510" t="s">
        <v>5072</v>
      </c>
      <c r="E676" s="278" t="s">
        <v>139</v>
      </c>
      <c r="F676" s="278" t="s">
        <v>147</v>
      </c>
      <c r="G676" s="278" t="s">
        <v>147</v>
      </c>
      <c r="H676" s="278"/>
      <c r="I676" s="37"/>
      <c r="J676" s="265">
        <v>44277</v>
      </c>
      <c r="K676" s="37"/>
      <c r="L676" s="37"/>
      <c r="M676" s="278" t="s">
        <v>142</v>
      </c>
      <c r="N676" s="37">
        <v>3850</v>
      </c>
      <c r="O676" s="37"/>
      <c r="P676" s="505">
        <v>44273</v>
      </c>
      <c r="Q676" s="37"/>
      <c r="R676" s="37"/>
      <c r="S676" s="37"/>
      <c r="T676" s="37"/>
      <c r="U676" s="37"/>
      <c r="V676" s="37"/>
      <c r="W676" s="37"/>
      <c r="X676" s="37"/>
      <c r="Y676" s="37"/>
      <c r="Z676" s="506"/>
      <c r="AA676" s="37"/>
      <c r="AB676" s="37"/>
      <c r="AC676" s="37"/>
      <c r="AD676" s="37"/>
      <c r="AE676" s="37"/>
      <c r="AF676" s="37"/>
      <c r="AG676" s="37"/>
      <c r="AH676" s="37"/>
      <c r="AI676" s="37"/>
      <c r="AJ676" s="37"/>
      <c r="AK676" s="37"/>
      <c r="AL676" s="37"/>
      <c r="AM676" s="37"/>
      <c r="AN676" s="37"/>
      <c r="AO676" s="37"/>
      <c r="AP676" s="37"/>
      <c r="AQ676" s="37"/>
      <c r="AR676" s="37"/>
      <c r="AS676" s="37"/>
      <c r="AT676" s="37"/>
      <c r="AU676" s="37"/>
    </row>
    <row r="677" spans="1:47">
      <c r="A677" s="265">
        <v>44280</v>
      </c>
      <c r="B677" s="278" t="s">
        <v>156</v>
      </c>
      <c r="C677" s="37">
        <v>880024576</v>
      </c>
      <c r="D677" s="510" t="s">
        <v>5072</v>
      </c>
      <c r="E677" s="278" t="s">
        <v>139</v>
      </c>
      <c r="F677" s="278" t="s">
        <v>140</v>
      </c>
      <c r="G677" s="278" t="s">
        <v>140</v>
      </c>
      <c r="H677" s="278" t="s">
        <v>142</v>
      </c>
      <c r="I677" s="37"/>
      <c r="J677" s="265">
        <v>44280</v>
      </c>
      <c r="K677" s="37"/>
      <c r="L677" s="37"/>
      <c r="M677" s="278" t="s">
        <v>388</v>
      </c>
      <c r="N677" s="37">
        <v>2871</v>
      </c>
      <c r="O677" s="37"/>
      <c r="P677" s="505">
        <v>44280</v>
      </c>
      <c r="Q677" s="37"/>
      <c r="R677" s="37"/>
      <c r="S677" s="37"/>
      <c r="T677" s="37"/>
      <c r="U677" s="37"/>
      <c r="V677" s="37"/>
      <c r="W677" s="37"/>
      <c r="X677" s="37"/>
      <c r="Y677" s="37"/>
      <c r="Z677" s="506"/>
      <c r="AA677" s="37"/>
      <c r="AB677" s="37"/>
      <c r="AC677" s="37"/>
      <c r="AD677" s="37"/>
      <c r="AE677" s="37"/>
      <c r="AF677" s="37"/>
      <c r="AG677" s="37"/>
      <c r="AH677" s="37"/>
      <c r="AI677" s="37"/>
      <c r="AJ677" s="37"/>
      <c r="AK677" s="37"/>
      <c r="AL677" s="37"/>
      <c r="AM677" s="37"/>
      <c r="AN677" s="37"/>
      <c r="AO677" s="37"/>
      <c r="AP677" s="37"/>
      <c r="AQ677" s="37"/>
      <c r="AR677" s="37"/>
      <c r="AS677" s="37"/>
      <c r="AT677" s="37"/>
      <c r="AU677" s="37"/>
    </row>
    <row r="678" spans="1:47">
      <c r="A678" s="265">
        <v>44273</v>
      </c>
      <c r="B678" s="278" t="s">
        <v>156</v>
      </c>
      <c r="C678" s="37">
        <v>880024576</v>
      </c>
      <c r="D678" s="510" t="s">
        <v>5072</v>
      </c>
      <c r="E678" s="278" t="s">
        <v>139</v>
      </c>
      <c r="F678" s="278" t="s">
        <v>140</v>
      </c>
      <c r="G678" s="278" t="s">
        <v>140</v>
      </c>
      <c r="H678" s="278" t="s">
        <v>142</v>
      </c>
      <c r="I678" s="37"/>
      <c r="J678" s="505">
        <v>44273</v>
      </c>
      <c r="K678" s="37"/>
      <c r="L678" s="37"/>
      <c r="M678" s="278" t="s">
        <v>142</v>
      </c>
      <c r="N678" s="37">
        <v>2587</v>
      </c>
      <c r="O678" s="37"/>
      <c r="P678" s="505">
        <v>44272</v>
      </c>
      <c r="Q678" s="37"/>
      <c r="R678" s="37"/>
      <c r="S678" s="37"/>
      <c r="T678" s="37"/>
      <c r="U678" s="37"/>
      <c r="V678" s="37"/>
      <c r="W678" s="37"/>
      <c r="X678" s="37"/>
      <c r="Y678" s="37"/>
      <c r="Z678" s="506"/>
      <c r="AA678" s="37"/>
      <c r="AB678" s="37"/>
      <c r="AC678" s="37"/>
      <c r="AD678" s="37"/>
      <c r="AE678" s="37"/>
      <c r="AF678" s="37"/>
      <c r="AG678" s="37"/>
      <c r="AH678" s="37"/>
      <c r="AI678" s="37"/>
      <c r="AJ678" s="37"/>
      <c r="AK678" s="37"/>
      <c r="AL678" s="37"/>
      <c r="AM678" s="37"/>
      <c r="AN678" s="37"/>
      <c r="AO678" s="37"/>
      <c r="AP678" s="37"/>
      <c r="AQ678" s="37"/>
      <c r="AR678" s="37"/>
      <c r="AS678" s="37"/>
      <c r="AT678" s="37"/>
      <c r="AU678" s="37"/>
    </row>
    <row r="679" spans="1:47">
      <c r="A679" s="265">
        <v>44267</v>
      </c>
      <c r="B679" s="278" t="s">
        <v>156</v>
      </c>
      <c r="C679" s="37">
        <v>880024576</v>
      </c>
      <c r="D679" s="517" t="s">
        <v>5072</v>
      </c>
      <c r="E679" s="278" t="s">
        <v>139</v>
      </c>
      <c r="F679" s="278" t="s">
        <v>140</v>
      </c>
      <c r="G679" s="278" t="s">
        <v>140</v>
      </c>
      <c r="H679" s="278"/>
      <c r="I679" s="37"/>
      <c r="J679" s="265">
        <v>44267</v>
      </c>
      <c r="K679" s="37"/>
      <c r="L679" s="37"/>
      <c r="M679" s="278" t="s">
        <v>181</v>
      </c>
      <c r="N679" s="37">
        <v>633.47</v>
      </c>
      <c r="O679" s="37"/>
      <c r="P679" s="505">
        <v>44266</v>
      </c>
      <c r="Q679" s="37"/>
      <c r="R679" s="37"/>
      <c r="S679" s="37"/>
      <c r="T679" s="37"/>
      <c r="U679" s="37"/>
      <c r="V679" s="37"/>
      <c r="W679" s="37"/>
      <c r="X679" s="37"/>
      <c r="Y679" s="37"/>
      <c r="Z679" s="506"/>
      <c r="AA679" s="37"/>
      <c r="AB679" s="37"/>
      <c r="AC679" s="37"/>
      <c r="AD679" s="37"/>
      <c r="AE679" s="37"/>
      <c r="AF679" s="37"/>
      <c r="AG679" s="37"/>
      <c r="AH679" s="37"/>
      <c r="AI679" s="37"/>
      <c r="AJ679" s="37"/>
      <c r="AK679" s="37"/>
      <c r="AL679" s="37"/>
      <c r="AM679" s="37"/>
      <c r="AN679" s="37"/>
      <c r="AO679" s="37"/>
      <c r="AP679" s="37"/>
      <c r="AQ679" s="37"/>
      <c r="AR679" s="37"/>
      <c r="AS679" s="37"/>
      <c r="AT679" s="37"/>
      <c r="AU679" s="37"/>
    </row>
    <row r="680" spans="1:47">
      <c r="A680" s="265">
        <v>44263</v>
      </c>
      <c r="B680" s="278" t="s">
        <v>156</v>
      </c>
      <c r="C680" s="37">
        <v>880024576</v>
      </c>
      <c r="D680" s="517" t="s">
        <v>5072</v>
      </c>
      <c r="E680" s="278" t="s">
        <v>139</v>
      </c>
      <c r="F680" s="278" t="s">
        <v>140</v>
      </c>
      <c r="G680" s="278" t="s">
        <v>140</v>
      </c>
      <c r="H680" s="278" t="s">
        <v>142</v>
      </c>
      <c r="I680" s="37"/>
      <c r="J680" s="265">
        <v>44263</v>
      </c>
      <c r="K680" s="37"/>
      <c r="L680" s="37"/>
      <c r="M680" s="278" t="s">
        <v>142</v>
      </c>
      <c r="N680" s="37">
        <v>495</v>
      </c>
      <c r="O680" s="37"/>
      <c r="P680" s="505">
        <v>44263</v>
      </c>
      <c r="Q680" s="37"/>
      <c r="R680" s="37"/>
      <c r="S680" s="37"/>
      <c r="T680" s="37"/>
      <c r="U680" s="37"/>
      <c r="V680" s="37"/>
      <c r="W680" s="37"/>
      <c r="X680" s="37"/>
      <c r="Y680" s="37"/>
      <c r="Z680" s="506"/>
      <c r="AA680" s="37"/>
      <c r="AB680" s="37"/>
      <c r="AC680" s="37"/>
      <c r="AD680" s="37"/>
      <c r="AE680" s="37"/>
      <c r="AF680" s="37"/>
      <c r="AG680" s="37"/>
      <c r="AH680" s="37"/>
      <c r="AI680" s="37"/>
      <c r="AJ680" s="37"/>
      <c r="AK680" s="37"/>
      <c r="AL680" s="37"/>
      <c r="AM680" s="37"/>
      <c r="AN680" s="37"/>
      <c r="AO680" s="37"/>
      <c r="AP680" s="37"/>
      <c r="AQ680" s="37"/>
      <c r="AR680" s="37"/>
      <c r="AS680" s="37"/>
      <c r="AT680" s="37"/>
      <c r="AU680" s="37"/>
    </row>
    <row r="681" spans="1:47">
      <c r="A681" s="265">
        <v>44278</v>
      </c>
      <c r="B681" s="278" t="s">
        <v>156</v>
      </c>
      <c r="C681" s="37">
        <v>880024576</v>
      </c>
      <c r="D681" s="510" t="s">
        <v>5072</v>
      </c>
      <c r="E681" s="278" t="s">
        <v>139</v>
      </c>
      <c r="F681" s="278" t="s">
        <v>147</v>
      </c>
      <c r="G681" s="278" t="s">
        <v>147</v>
      </c>
      <c r="H681" s="278" t="s">
        <v>142</v>
      </c>
      <c r="I681" s="37"/>
      <c r="J681" s="265">
        <v>44278</v>
      </c>
      <c r="K681" s="37"/>
      <c r="L681" s="37"/>
      <c r="M681" s="278" t="s">
        <v>142</v>
      </c>
      <c r="N681" s="37">
        <v>377</v>
      </c>
      <c r="O681" s="37"/>
      <c r="P681" s="505">
        <v>44278</v>
      </c>
      <c r="Q681" s="37"/>
      <c r="R681" s="37"/>
      <c r="S681" s="37"/>
      <c r="T681" s="37"/>
      <c r="U681" s="37"/>
      <c r="V681" s="37"/>
      <c r="W681" s="37"/>
      <c r="X681" s="37"/>
      <c r="Y681" s="37"/>
      <c r="Z681" s="506"/>
      <c r="AA681" s="37"/>
      <c r="AB681" s="37"/>
      <c r="AC681" s="37"/>
      <c r="AD681" s="37"/>
      <c r="AE681" s="37"/>
      <c r="AF681" s="37"/>
      <c r="AG681" s="37"/>
      <c r="AH681" s="37"/>
      <c r="AI681" s="37"/>
      <c r="AJ681" s="37"/>
      <c r="AK681" s="37"/>
      <c r="AL681" s="37"/>
      <c r="AM681" s="37"/>
      <c r="AN681" s="37"/>
      <c r="AO681" s="37"/>
      <c r="AP681" s="37"/>
      <c r="AQ681" s="37"/>
      <c r="AR681" s="37"/>
      <c r="AS681" s="37"/>
      <c r="AT681" s="37"/>
      <c r="AU681" s="37"/>
    </row>
    <row r="682" spans="1:47" ht="28">
      <c r="A682" s="265">
        <v>44270</v>
      </c>
      <c r="B682" s="278" t="s">
        <v>154</v>
      </c>
      <c r="C682" s="525" t="s">
        <v>6126</v>
      </c>
      <c r="D682" s="504" t="s">
        <v>5069</v>
      </c>
      <c r="E682" s="278" t="s">
        <v>152</v>
      </c>
      <c r="F682" s="278" t="s">
        <v>2909</v>
      </c>
      <c r="G682" s="278" t="s">
        <v>140</v>
      </c>
      <c r="H682" s="278"/>
      <c r="I682" s="37"/>
      <c r="J682" s="265">
        <v>44270</v>
      </c>
      <c r="K682" s="37"/>
      <c r="L682" s="37"/>
      <c r="M682" s="278" t="s">
        <v>1072</v>
      </c>
      <c r="N682" s="37">
        <v>5625</v>
      </c>
      <c r="O682" s="37"/>
      <c r="P682" s="505">
        <v>44269</v>
      </c>
      <c r="Q682" s="37"/>
      <c r="R682" s="37"/>
      <c r="S682" s="37"/>
      <c r="T682" s="37"/>
      <c r="U682" s="37"/>
      <c r="V682" s="37"/>
      <c r="W682" s="37"/>
      <c r="X682" s="37"/>
      <c r="Y682" s="37"/>
      <c r="Z682" s="506"/>
      <c r="AA682" s="37"/>
      <c r="AB682" s="37"/>
      <c r="AC682" s="37"/>
      <c r="AD682" s="37"/>
      <c r="AE682" s="37"/>
      <c r="AF682" s="37"/>
      <c r="AG682" s="37"/>
      <c r="AH682" s="37"/>
      <c r="AI682" s="37"/>
      <c r="AJ682" s="37"/>
      <c r="AK682" s="37"/>
      <c r="AL682" s="37"/>
      <c r="AM682" s="37"/>
      <c r="AN682" s="37"/>
      <c r="AO682" s="37"/>
      <c r="AP682" s="37"/>
      <c r="AQ682" s="37"/>
      <c r="AR682" s="37"/>
      <c r="AS682" s="37"/>
      <c r="AT682" s="37"/>
      <c r="AU682" s="37"/>
    </row>
    <row r="683" spans="1:47">
      <c r="A683" s="265">
        <v>44270</v>
      </c>
      <c r="B683" s="278" t="s">
        <v>146</v>
      </c>
      <c r="C683" s="37">
        <v>880550310</v>
      </c>
      <c r="D683" s="504" t="s">
        <v>4608</v>
      </c>
      <c r="E683" s="278" t="s">
        <v>139</v>
      </c>
      <c r="F683" s="278" t="s">
        <v>147</v>
      </c>
      <c r="G683" s="278" t="s">
        <v>147</v>
      </c>
      <c r="H683" s="278" t="s">
        <v>142</v>
      </c>
      <c r="I683" s="37"/>
      <c r="J683" s="265">
        <v>44270</v>
      </c>
      <c r="K683" s="37"/>
      <c r="L683" s="37"/>
      <c r="M683" s="278" t="s">
        <v>142</v>
      </c>
      <c r="N683" s="37">
        <v>393</v>
      </c>
      <c r="O683" s="37"/>
      <c r="P683" s="505">
        <v>44268</v>
      </c>
      <c r="Q683" s="37"/>
      <c r="R683" s="37"/>
      <c r="S683" s="37"/>
      <c r="T683" s="37"/>
      <c r="U683" s="37"/>
      <c r="V683" s="37"/>
      <c r="W683" s="37"/>
      <c r="X683" s="37"/>
      <c r="Y683" s="37"/>
      <c r="Z683" s="506"/>
      <c r="AA683" s="37"/>
      <c r="AB683" s="37"/>
      <c r="AC683" s="37"/>
      <c r="AD683" s="37"/>
      <c r="AE683" s="37"/>
      <c r="AF683" s="37"/>
      <c r="AG683" s="37"/>
      <c r="AH683" s="37"/>
      <c r="AI683" s="37"/>
      <c r="AJ683" s="37"/>
      <c r="AK683" s="37"/>
      <c r="AL683" s="37"/>
      <c r="AM683" s="37"/>
      <c r="AN683" s="37"/>
      <c r="AO683" s="37"/>
      <c r="AP683" s="37"/>
      <c r="AQ683" s="37"/>
      <c r="AR683" s="37"/>
      <c r="AS683" s="37"/>
      <c r="AT683" s="37"/>
      <c r="AU683" s="37"/>
    </row>
    <row r="684" spans="1:47">
      <c r="A684" s="265">
        <v>44260</v>
      </c>
      <c r="B684" s="278" t="s">
        <v>178</v>
      </c>
      <c r="C684" s="37">
        <v>880651928</v>
      </c>
      <c r="D684" s="504" t="s">
        <v>6127</v>
      </c>
      <c r="E684" s="278" t="s">
        <v>139</v>
      </c>
      <c r="F684" s="278" t="s">
        <v>140</v>
      </c>
      <c r="G684" s="278" t="s">
        <v>140</v>
      </c>
      <c r="H684" s="278" t="s">
        <v>3159</v>
      </c>
      <c r="I684" s="265">
        <v>44260</v>
      </c>
      <c r="J684" s="265">
        <v>44260</v>
      </c>
      <c r="K684" s="37"/>
      <c r="L684" s="37"/>
      <c r="M684" s="278" t="s">
        <v>142</v>
      </c>
      <c r="N684" s="37">
        <v>420</v>
      </c>
      <c r="O684" s="37"/>
      <c r="P684" s="265">
        <v>44259</v>
      </c>
      <c r="Q684" s="37"/>
      <c r="R684" s="37"/>
      <c r="S684" s="37"/>
      <c r="T684" s="37"/>
      <c r="U684" s="37"/>
      <c r="V684" s="37"/>
      <c r="W684" s="37"/>
      <c r="X684" s="37"/>
      <c r="Y684" s="37"/>
      <c r="Z684" s="506"/>
      <c r="AA684" s="37"/>
      <c r="AB684" s="37"/>
      <c r="AC684" s="37"/>
      <c r="AD684" s="37"/>
      <c r="AE684" s="37"/>
      <c r="AF684" s="37"/>
      <c r="AG684" s="37"/>
      <c r="AH684" s="37"/>
      <c r="AI684" s="37"/>
      <c r="AJ684" s="37"/>
      <c r="AK684" s="37"/>
      <c r="AL684" s="37"/>
      <c r="AM684" s="37"/>
      <c r="AN684" s="37"/>
      <c r="AO684" s="37"/>
      <c r="AP684" s="37"/>
      <c r="AQ684" s="37"/>
      <c r="AR684" s="37"/>
      <c r="AS684" s="37"/>
      <c r="AT684" s="37"/>
      <c r="AU684" s="37"/>
    </row>
    <row r="685" spans="1:47">
      <c r="A685" s="278" t="s">
        <v>6128</v>
      </c>
      <c r="B685" s="278" t="s">
        <v>146</v>
      </c>
      <c r="C685" s="37">
        <v>880074280</v>
      </c>
      <c r="D685" s="504" t="s">
        <v>6129</v>
      </c>
      <c r="E685" s="278" t="s">
        <v>139</v>
      </c>
      <c r="F685" s="278" t="s">
        <v>147</v>
      </c>
      <c r="G685" s="278" t="s">
        <v>147</v>
      </c>
      <c r="H685" s="37"/>
      <c r="I685" s="265">
        <v>44263</v>
      </c>
      <c r="J685" s="265">
        <v>44263</v>
      </c>
      <c r="K685" s="37"/>
      <c r="L685" s="37"/>
      <c r="M685" s="278" t="s">
        <v>233</v>
      </c>
      <c r="N685" s="37">
        <v>1452</v>
      </c>
      <c r="O685" s="37"/>
      <c r="P685" s="265">
        <v>44257</v>
      </c>
      <c r="Q685" s="37"/>
      <c r="R685" s="37"/>
      <c r="S685" s="37"/>
      <c r="T685" s="37"/>
      <c r="U685" s="37"/>
      <c r="V685" s="37"/>
      <c r="W685" s="37"/>
      <c r="X685" s="37"/>
      <c r="Y685" s="37"/>
      <c r="Z685" s="506"/>
      <c r="AA685" s="37"/>
      <c r="AB685" s="37"/>
      <c r="AC685" s="37"/>
      <c r="AD685" s="37"/>
      <c r="AE685" s="37"/>
      <c r="AF685" s="37"/>
      <c r="AG685" s="37"/>
      <c r="AH685" s="37"/>
      <c r="AI685" s="37"/>
      <c r="AJ685" s="37"/>
      <c r="AK685" s="37"/>
      <c r="AL685" s="37"/>
      <c r="AM685" s="37"/>
      <c r="AN685" s="37"/>
      <c r="AO685" s="37"/>
      <c r="AP685" s="37"/>
      <c r="AQ685" s="37"/>
      <c r="AR685" s="37"/>
      <c r="AS685" s="37"/>
      <c r="AT685" s="37"/>
      <c r="AU685" s="37"/>
    </row>
    <row r="686" spans="1:47">
      <c r="A686" s="278" t="s">
        <v>6128</v>
      </c>
      <c r="B686" s="278" t="s">
        <v>146</v>
      </c>
      <c r="C686" s="37">
        <v>880074280</v>
      </c>
      <c r="D686" s="504" t="s">
        <v>6129</v>
      </c>
      <c r="E686" s="278" t="s">
        <v>139</v>
      </c>
      <c r="F686" s="278" t="s">
        <v>140</v>
      </c>
      <c r="G686" s="278" t="s">
        <v>140</v>
      </c>
      <c r="H686" s="278" t="s">
        <v>319</v>
      </c>
      <c r="I686" s="265">
        <v>44263</v>
      </c>
      <c r="J686" s="265">
        <v>44263</v>
      </c>
      <c r="K686" s="37"/>
      <c r="L686" s="37"/>
      <c r="M686" s="278" t="s">
        <v>319</v>
      </c>
      <c r="N686" s="37">
        <v>101</v>
      </c>
      <c r="O686" s="37"/>
      <c r="P686" s="505" t="s">
        <v>6130</v>
      </c>
      <c r="Q686" s="37"/>
      <c r="R686" s="37"/>
      <c r="S686" s="37"/>
      <c r="T686" s="37"/>
      <c r="U686" s="37"/>
      <c r="V686" s="37"/>
      <c r="W686" s="37"/>
      <c r="X686" s="37"/>
      <c r="Y686" s="37"/>
      <c r="Z686" s="506"/>
      <c r="AA686" s="37"/>
      <c r="AB686" s="37"/>
      <c r="AC686" s="37"/>
      <c r="AD686" s="37"/>
      <c r="AE686" s="37"/>
      <c r="AF686" s="37"/>
      <c r="AG686" s="37"/>
      <c r="AH686" s="37"/>
      <c r="AI686" s="37"/>
      <c r="AJ686" s="37"/>
      <c r="AK686" s="37"/>
      <c r="AL686" s="37"/>
      <c r="AM686" s="37"/>
      <c r="AN686" s="37"/>
      <c r="AO686" s="37"/>
      <c r="AP686" s="37"/>
      <c r="AQ686" s="37"/>
      <c r="AR686" s="37"/>
      <c r="AS686" s="37"/>
      <c r="AT686" s="37"/>
      <c r="AU686" s="37"/>
    </row>
    <row r="687" spans="1:47">
      <c r="A687" s="265">
        <v>44281</v>
      </c>
      <c r="B687" s="278" t="s">
        <v>154</v>
      </c>
      <c r="C687" s="37">
        <v>880031458</v>
      </c>
      <c r="D687" s="504" t="s">
        <v>6131</v>
      </c>
      <c r="E687" s="278" t="s">
        <v>139</v>
      </c>
      <c r="F687" s="278" t="s">
        <v>147</v>
      </c>
      <c r="G687" s="278" t="s">
        <v>147</v>
      </c>
      <c r="H687" s="278" t="s">
        <v>142</v>
      </c>
      <c r="I687" s="37"/>
      <c r="J687" s="265">
        <v>44281</v>
      </c>
      <c r="K687" s="37"/>
      <c r="L687" s="37"/>
      <c r="M687" s="278" t="s">
        <v>142</v>
      </c>
      <c r="N687" s="37">
        <v>189</v>
      </c>
      <c r="O687" s="37"/>
      <c r="P687" s="265">
        <v>44281</v>
      </c>
      <c r="Q687" s="37"/>
      <c r="R687" s="37"/>
      <c r="S687" s="37"/>
      <c r="T687" s="37"/>
      <c r="U687" s="37"/>
      <c r="V687" s="37"/>
      <c r="W687" s="37"/>
      <c r="X687" s="37"/>
      <c r="Y687" s="37"/>
      <c r="Z687" s="506"/>
      <c r="AA687" s="37"/>
      <c r="AB687" s="37"/>
      <c r="AC687" s="37"/>
      <c r="AD687" s="37"/>
      <c r="AE687" s="37"/>
      <c r="AF687" s="37"/>
      <c r="AG687" s="37"/>
      <c r="AH687" s="37"/>
      <c r="AI687" s="37"/>
      <c r="AJ687" s="37"/>
      <c r="AK687" s="37"/>
      <c r="AL687" s="37"/>
      <c r="AM687" s="37"/>
      <c r="AN687" s="37"/>
      <c r="AO687" s="37"/>
      <c r="AP687" s="37"/>
      <c r="AQ687" s="37"/>
      <c r="AR687" s="37"/>
      <c r="AS687" s="37"/>
      <c r="AT687" s="37"/>
      <c r="AU687" s="37"/>
    </row>
    <row r="688" spans="1:47">
      <c r="A688" s="265">
        <v>44285</v>
      </c>
      <c r="B688" s="278" t="s">
        <v>154</v>
      </c>
      <c r="C688" s="76">
        <v>883552824</v>
      </c>
      <c r="D688" s="504" t="s">
        <v>6132</v>
      </c>
      <c r="E688" s="278" t="s">
        <v>152</v>
      </c>
      <c r="F688" s="278" t="s">
        <v>140</v>
      </c>
      <c r="G688" s="278" t="s">
        <v>140</v>
      </c>
      <c r="H688" s="278"/>
      <c r="I688" s="37"/>
      <c r="J688" s="265">
        <v>44285</v>
      </c>
      <c r="K688" s="37"/>
      <c r="L688" s="37"/>
      <c r="M688" s="278" t="s">
        <v>148</v>
      </c>
      <c r="N688" s="37">
        <v>315</v>
      </c>
      <c r="O688" s="37"/>
      <c r="P688" s="505">
        <v>44284</v>
      </c>
      <c r="Q688" s="37"/>
      <c r="R688" s="37"/>
      <c r="S688" s="37"/>
      <c r="T688" s="37"/>
      <c r="U688" s="37"/>
      <c r="V688" s="37"/>
      <c r="W688" s="37"/>
      <c r="X688" s="37"/>
      <c r="Y688" s="37"/>
      <c r="Z688" s="506"/>
      <c r="AA688" s="37"/>
      <c r="AB688" s="37"/>
      <c r="AC688" s="37"/>
      <c r="AD688" s="37"/>
      <c r="AE688" s="37"/>
      <c r="AF688" s="37"/>
      <c r="AG688" s="37"/>
      <c r="AH688" s="37"/>
      <c r="AI688" s="37"/>
      <c r="AJ688" s="37"/>
      <c r="AK688" s="37"/>
      <c r="AL688" s="37"/>
      <c r="AM688" s="37"/>
      <c r="AN688" s="37"/>
      <c r="AO688" s="37"/>
      <c r="AP688" s="37"/>
      <c r="AQ688" s="37"/>
      <c r="AR688" s="37"/>
      <c r="AS688" s="37"/>
      <c r="AT688" s="37"/>
      <c r="AU688" s="37"/>
    </row>
    <row r="689" spans="1:47">
      <c r="A689" s="265">
        <v>44257</v>
      </c>
      <c r="B689" s="278" t="s">
        <v>178</v>
      </c>
      <c r="C689" s="37">
        <v>880204158</v>
      </c>
      <c r="D689" s="517" t="s">
        <v>6133</v>
      </c>
      <c r="E689" s="278" t="s">
        <v>139</v>
      </c>
      <c r="F689" s="278" t="s">
        <v>140</v>
      </c>
      <c r="G689" s="278" t="s">
        <v>140</v>
      </c>
      <c r="H689" s="278" t="s">
        <v>142</v>
      </c>
      <c r="I689" s="265">
        <v>44257</v>
      </c>
      <c r="J689" s="265">
        <v>44257</v>
      </c>
      <c r="K689" s="37"/>
      <c r="L689" s="37"/>
      <c r="M689" s="278" t="s">
        <v>142</v>
      </c>
      <c r="N689" s="37">
        <v>3602</v>
      </c>
      <c r="O689" s="37"/>
      <c r="P689" s="265">
        <v>44257</v>
      </c>
      <c r="Q689" s="37"/>
      <c r="R689" s="37"/>
      <c r="S689" s="37"/>
      <c r="T689" s="37"/>
      <c r="U689" s="37"/>
      <c r="V689" s="37"/>
      <c r="W689" s="37"/>
      <c r="X689" s="37"/>
      <c r="Y689" s="37"/>
      <c r="Z689" s="506"/>
      <c r="AA689" s="37"/>
      <c r="AB689" s="37"/>
      <c r="AC689" s="37"/>
      <c r="AD689" s="37"/>
      <c r="AE689" s="37"/>
      <c r="AF689" s="37"/>
      <c r="AG689" s="37"/>
      <c r="AH689" s="37"/>
      <c r="AI689" s="37"/>
      <c r="AJ689" s="37"/>
      <c r="AK689" s="37"/>
      <c r="AL689" s="37"/>
      <c r="AM689" s="37"/>
      <c r="AN689" s="37"/>
      <c r="AO689" s="37"/>
      <c r="AP689" s="37"/>
      <c r="AQ689" s="37"/>
      <c r="AR689" s="37"/>
      <c r="AS689" s="37"/>
      <c r="AT689" s="37"/>
      <c r="AU689" s="37"/>
    </row>
    <row r="690" spans="1:47">
      <c r="A690" s="265">
        <v>44267</v>
      </c>
      <c r="B690" s="278" t="s">
        <v>156</v>
      </c>
      <c r="C690" s="37">
        <v>880080343</v>
      </c>
      <c r="D690" s="529" t="s">
        <v>12344</v>
      </c>
      <c r="E690" s="278" t="s">
        <v>139</v>
      </c>
      <c r="F690" s="278" t="s">
        <v>140</v>
      </c>
      <c r="G690" s="278" t="s">
        <v>140</v>
      </c>
      <c r="H690" s="278" t="s">
        <v>656</v>
      </c>
      <c r="I690" s="37"/>
      <c r="J690" s="265">
        <v>44267</v>
      </c>
      <c r="K690" s="37"/>
      <c r="L690" s="37"/>
      <c r="M690" s="278" t="s">
        <v>656</v>
      </c>
      <c r="N690" s="37">
        <v>398</v>
      </c>
      <c r="O690" s="278" t="s">
        <v>6015</v>
      </c>
      <c r="P690" s="505">
        <v>44267</v>
      </c>
      <c r="Q690" s="37"/>
      <c r="R690" s="37"/>
      <c r="S690" s="37"/>
      <c r="T690" s="37"/>
      <c r="U690" s="37"/>
      <c r="V690" s="37"/>
      <c r="W690" s="37"/>
      <c r="X690" s="37"/>
      <c r="Y690" s="37"/>
      <c r="Z690" s="506"/>
      <c r="AA690" s="37"/>
      <c r="AB690" s="37"/>
      <c r="AC690" s="37"/>
      <c r="AD690" s="37"/>
      <c r="AE690" s="37"/>
      <c r="AF690" s="37"/>
      <c r="AG690" s="37"/>
      <c r="AH690" s="37"/>
      <c r="AI690" s="37"/>
      <c r="AJ690" s="37"/>
      <c r="AK690" s="37"/>
      <c r="AL690" s="37"/>
      <c r="AM690" s="37"/>
      <c r="AN690" s="37"/>
      <c r="AO690" s="37"/>
      <c r="AP690" s="37"/>
      <c r="AQ690" s="37"/>
      <c r="AR690" s="37"/>
      <c r="AS690" s="37"/>
      <c r="AT690" s="37"/>
      <c r="AU690" s="37"/>
    </row>
    <row r="691" spans="1:47">
      <c r="A691" s="265">
        <v>44280</v>
      </c>
      <c r="B691" s="278" t="s">
        <v>194</v>
      </c>
      <c r="C691" s="512">
        <v>880009854</v>
      </c>
      <c r="D691" s="520" t="s">
        <v>2984</v>
      </c>
      <c r="E691" s="278" t="s">
        <v>139</v>
      </c>
      <c r="F691" s="278" t="s">
        <v>140</v>
      </c>
      <c r="G691" s="278" t="s">
        <v>147</v>
      </c>
      <c r="H691" s="278" t="s">
        <v>142</v>
      </c>
      <c r="I691" s="37"/>
      <c r="J691" s="265">
        <v>44280</v>
      </c>
      <c r="K691" s="37"/>
      <c r="L691" s="37"/>
      <c r="M691" s="278" t="s">
        <v>142</v>
      </c>
      <c r="N691" s="37">
        <v>1535</v>
      </c>
      <c r="O691" s="37"/>
      <c r="P691" s="505">
        <v>44280</v>
      </c>
      <c r="Q691" s="37"/>
      <c r="R691" s="37"/>
      <c r="S691" s="37"/>
      <c r="T691" s="37"/>
      <c r="U691" s="37"/>
      <c r="V691" s="37"/>
      <c r="W691" s="37"/>
      <c r="X691" s="37"/>
      <c r="Y691" s="37"/>
      <c r="Z691" s="506"/>
      <c r="AA691" s="37"/>
      <c r="AB691" s="37"/>
      <c r="AC691" s="37"/>
      <c r="AD691" s="37"/>
      <c r="AE691" s="37"/>
      <c r="AF691" s="37"/>
      <c r="AG691" s="37"/>
      <c r="AH691" s="37"/>
      <c r="AI691" s="37"/>
      <c r="AJ691" s="37"/>
      <c r="AK691" s="37"/>
      <c r="AL691" s="37"/>
      <c r="AM691" s="37"/>
      <c r="AN691" s="37"/>
      <c r="AO691" s="37"/>
      <c r="AP691" s="37"/>
      <c r="AQ691" s="37"/>
      <c r="AR691" s="37"/>
      <c r="AS691" s="37"/>
      <c r="AT691" s="37"/>
      <c r="AU691" s="37"/>
    </row>
    <row r="692" spans="1:47">
      <c r="A692" s="265">
        <v>44281</v>
      </c>
      <c r="B692" s="278" t="s">
        <v>5487</v>
      </c>
      <c r="C692" s="37">
        <v>880026212</v>
      </c>
      <c r="D692" s="504" t="s">
        <v>6134</v>
      </c>
      <c r="E692" s="278" t="s">
        <v>139</v>
      </c>
      <c r="F692" s="278" t="s">
        <v>147</v>
      </c>
      <c r="G692" s="278" t="s">
        <v>147</v>
      </c>
      <c r="H692" s="278" t="s">
        <v>2019</v>
      </c>
      <c r="I692" s="37"/>
      <c r="J692" s="265">
        <v>44281</v>
      </c>
      <c r="K692" s="37"/>
      <c r="L692" s="37"/>
      <c r="M692" s="278" t="s">
        <v>2019</v>
      </c>
      <c r="N692" s="37">
        <v>61.6</v>
      </c>
      <c r="O692" s="37"/>
      <c r="P692" s="505">
        <v>44281</v>
      </c>
      <c r="Q692" s="37"/>
      <c r="R692" s="37"/>
      <c r="S692" s="37"/>
      <c r="T692" s="37"/>
      <c r="U692" s="37"/>
      <c r="V692" s="37"/>
      <c r="W692" s="37"/>
      <c r="X692" s="37"/>
      <c r="Y692" s="37"/>
      <c r="Z692" s="506"/>
      <c r="AA692" s="37"/>
      <c r="AB692" s="37"/>
      <c r="AC692" s="37"/>
      <c r="AD692" s="37"/>
      <c r="AE692" s="37"/>
      <c r="AF692" s="37"/>
      <c r="AG692" s="37"/>
      <c r="AH692" s="37"/>
      <c r="AI692" s="37"/>
      <c r="AJ692" s="37"/>
      <c r="AK692" s="37"/>
      <c r="AL692" s="37"/>
      <c r="AM692" s="37"/>
      <c r="AN692" s="37"/>
      <c r="AO692" s="37"/>
      <c r="AP692" s="37"/>
      <c r="AQ692" s="37"/>
      <c r="AR692" s="37"/>
      <c r="AS692" s="37"/>
      <c r="AT692" s="37"/>
      <c r="AU692" s="37"/>
    </row>
    <row r="693" spans="1:47">
      <c r="A693" s="265">
        <v>44277</v>
      </c>
      <c r="B693" s="278" t="s">
        <v>281</v>
      </c>
      <c r="C693" s="37">
        <v>880217392</v>
      </c>
      <c r="D693" s="517" t="s">
        <v>6135</v>
      </c>
      <c r="E693" s="278" t="s">
        <v>139</v>
      </c>
      <c r="F693" s="278" t="s">
        <v>147</v>
      </c>
      <c r="G693" s="278" t="s">
        <v>147</v>
      </c>
      <c r="H693" s="278" t="s">
        <v>142</v>
      </c>
      <c r="I693" s="37"/>
      <c r="J693" s="265">
        <v>44278</v>
      </c>
      <c r="K693" s="37"/>
      <c r="L693" s="37"/>
      <c r="M693" s="278" t="s">
        <v>142</v>
      </c>
      <c r="N693" s="37">
        <v>618</v>
      </c>
      <c r="O693" s="37"/>
      <c r="P693" s="505">
        <v>44270</v>
      </c>
      <c r="Q693" s="37"/>
      <c r="R693" s="37"/>
      <c r="S693" s="37"/>
      <c r="T693" s="37"/>
      <c r="U693" s="37"/>
      <c r="V693" s="37"/>
      <c r="W693" s="37"/>
      <c r="X693" s="37"/>
      <c r="Y693" s="37"/>
      <c r="Z693" s="506"/>
      <c r="AA693" s="37"/>
      <c r="AB693" s="37"/>
      <c r="AC693" s="37"/>
      <c r="AD693" s="37"/>
      <c r="AE693" s="37"/>
      <c r="AF693" s="37"/>
      <c r="AG693" s="37"/>
      <c r="AH693" s="37"/>
      <c r="AI693" s="37"/>
      <c r="AJ693" s="37"/>
      <c r="AK693" s="37"/>
      <c r="AL693" s="37"/>
      <c r="AM693" s="37"/>
      <c r="AN693" s="37"/>
      <c r="AO693" s="37"/>
      <c r="AP693" s="37"/>
      <c r="AQ693" s="37"/>
      <c r="AR693" s="37"/>
      <c r="AS693" s="37"/>
      <c r="AT693" s="37"/>
      <c r="AU693" s="37"/>
    </row>
    <row r="694" spans="1:47">
      <c r="A694" s="265">
        <v>44287</v>
      </c>
      <c r="B694" s="278" t="s">
        <v>146</v>
      </c>
      <c r="C694" s="76">
        <v>883550163</v>
      </c>
      <c r="D694" s="178" t="s">
        <v>6136</v>
      </c>
      <c r="E694" s="278" t="s">
        <v>152</v>
      </c>
      <c r="F694" s="278" t="s">
        <v>5954</v>
      </c>
      <c r="G694" s="278" t="s">
        <v>5954</v>
      </c>
      <c r="H694" s="278"/>
      <c r="I694" s="37"/>
      <c r="J694" s="265">
        <v>44286</v>
      </c>
      <c r="K694" s="37"/>
      <c r="L694" s="37"/>
      <c r="M694" s="278" t="s">
        <v>148</v>
      </c>
      <c r="N694" s="37">
        <v>103</v>
      </c>
      <c r="O694" s="37"/>
      <c r="P694" s="505" t="s">
        <v>5925</v>
      </c>
      <c r="Q694" s="37"/>
      <c r="R694" s="37"/>
      <c r="S694" s="37"/>
      <c r="T694" s="37"/>
      <c r="U694" s="37"/>
      <c r="V694" s="37"/>
      <c r="W694" s="37"/>
      <c r="X694" s="37"/>
      <c r="Y694" s="37"/>
      <c r="Z694" s="506"/>
      <c r="AA694" s="37"/>
      <c r="AB694" s="37"/>
      <c r="AC694" s="37"/>
      <c r="AD694" s="37"/>
      <c r="AE694" s="37"/>
      <c r="AF694" s="37"/>
      <c r="AG694" s="37"/>
      <c r="AH694" s="37"/>
      <c r="AI694" s="37"/>
      <c r="AJ694" s="37"/>
      <c r="AK694" s="37"/>
      <c r="AL694" s="37"/>
      <c r="AM694" s="37"/>
      <c r="AN694" s="37"/>
      <c r="AO694" s="37"/>
      <c r="AP694" s="37"/>
      <c r="AQ694" s="37"/>
      <c r="AR694" s="37"/>
      <c r="AS694" s="37"/>
      <c r="AT694" s="37"/>
      <c r="AU694" s="37"/>
    </row>
    <row r="695" spans="1:47">
      <c r="A695" s="265">
        <v>44260</v>
      </c>
      <c r="B695" s="278" t="s">
        <v>156</v>
      </c>
      <c r="C695" s="521">
        <v>880071326</v>
      </c>
      <c r="D695" s="516" t="s">
        <v>5049</v>
      </c>
      <c r="E695" s="278" t="s">
        <v>139</v>
      </c>
      <c r="F695" s="278" t="s">
        <v>140</v>
      </c>
      <c r="G695" s="278" t="s">
        <v>140</v>
      </c>
      <c r="H695" s="278" t="s">
        <v>148</v>
      </c>
      <c r="I695" s="265">
        <v>44260</v>
      </c>
      <c r="J695" s="265">
        <v>44260</v>
      </c>
      <c r="K695" s="37"/>
      <c r="L695" s="37"/>
      <c r="M695" s="278" t="s">
        <v>148</v>
      </c>
      <c r="N695" s="37">
        <v>89</v>
      </c>
      <c r="O695" s="37"/>
      <c r="P695" s="265">
        <v>44259</v>
      </c>
      <c r="Q695" s="37"/>
      <c r="R695" s="37"/>
      <c r="S695" s="37"/>
      <c r="T695" s="37"/>
      <c r="U695" s="37"/>
      <c r="V695" s="37"/>
      <c r="W695" s="37"/>
      <c r="X695" s="37"/>
      <c r="Y695" s="37"/>
      <c r="Z695" s="506"/>
      <c r="AA695" s="37"/>
      <c r="AB695" s="37"/>
      <c r="AC695" s="37"/>
      <c r="AD695" s="37"/>
      <c r="AE695" s="37"/>
      <c r="AF695" s="37"/>
      <c r="AG695" s="37"/>
      <c r="AH695" s="37"/>
      <c r="AI695" s="37"/>
      <c r="AJ695" s="37"/>
      <c r="AK695" s="37"/>
      <c r="AL695" s="37"/>
      <c r="AM695" s="37"/>
      <c r="AN695" s="37"/>
      <c r="AO695" s="37"/>
      <c r="AP695" s="37"/>
      <c r="AQ695" s="37"/>
      <c r="AR695" s="37"/>
      <c r="AS695" s="37"/>
      <c r="AT695" s="37"/>
      <c r="AU695" s="37"/>
    </row>
    <row r="696" spans="1:47">
      <c r="A696" s="265">
        <v>44267</v>
      </c>
      <c r="B696" s="278" t="s">
        <v>194</v>
      </c>
      <c r="C696" s="37">
        <v>881953338</v>
      </c>
      <c r="D696" s="516" t="s">
        <v>6137</v>
      </c>
      <c r="E696" s="278" t="s">
        <v>139</v>
      </c>
      <c r="F696" s="278" t="s">
        <v>140</v>
      </c>
      <c r="G696" s="278" t="s">
        <v>140</v>
      </c>
      <c r="H696" s="278" t="s">
        <v>168</v>
      </c>
      <c r="I696" s="37"/>
      <c r="J696" s="265">
        <v>44267</v>
      </c>
      <c r="K696" s="37"/>
      <c r="L696" s="37"/>
      <c r="M696" s="278" t="s">
        <v>168</v>
      </c>
      <c r="N696" s="37">
        <v>1700</v>
      </c>
      <c r="O696" s="37"/>
      <c r="P696" s="505">
        <v>44266</v>
      </c>
      <c r="Q696" s="37"/>
      <c r="R696" s="37"/>
      <c r="S696" s="37"/>
      <c r="T696" s="37"/>
      <c r="U696" s="37"/>
      <c r="V696" s="37"/>
      <c r="W696" s="37"/>
      <c r="X696" s="37"/>
      <c r="Y696" s="37"/>
      <c r="Z696" s="506"/>
      <c r="AA696" s="37"/>
      <c r="AB696" s="37"/>
      <c r="AC696" s="37"/>
      <c r="AD696" s="37"/>
      <c r="AE696" s="37"/>
      <c r="AF696" s="37"/>
      <c r="AG696" s="37"/>
      <c r="AH696" s="37"/>
      <c r="AI696" s="37"/>
      <c r="AJ696" s="37"/>
      <c r="AK696" s="37"/>
      <c r="AL696" s="37"/>
      <c r="AM696" s="37"/>
      <c r="AN696" s="37"/>
      <c r="AO696" s="37"/>
      <c r="AP696" s="37"/>
      <c r="AQ696" s="37"/>
      <c r="AR696" s="37"/>
      <c r="AS696" s="37"/>
      <c r="AT696" s="37"/>
      <c r="AU696" s="37"/>
    </row>
    <row r="697" spans="1:47">
      <c r="A697" s="265">
        <v>44281</v>
      </c>
      <c r="B697" s="278" t="s">
        <v>281</v>
      </c>
      <c r="C697" s="37">
        <v>880046244</v>
      </c>
      <c r="D697" s="517" t="s">
        <v>6138</v>
      </c>
      <c r="E697" s="278" t="s">
        <v>139</v>
      </c>
      <c r="F697" s="278" t="s">
        <v>147</v>
      </c>
      <c r="G697" s="278" t="s">
        <v>147</v>
      </c>
      <c r="H697" s="278" t="s">
        <v>6139</v>
      </c>
      <c r="I697" s="37"/>
      <c r="J697" s="265">
        <v>44284</v>
      </c>
      <c r="K697" s="37"/>
      <c r="L697" s="37"/>
      <c r="M697" s="278" t="s">
        <v>6139</v>
      </c>
      <c r="N697" s="37">
        <v>1200</v>
      </c>
      <c r="O697" s="37"/>
      <c r="P697" s="505">
        <v>44278</v>
      </c>
      <c r="Q697" s="37"/>
      <c r="R697" s="37"/>
      <c r="S697" s="37"/>
      <c r="T697" s="37"/>
      <c r="U697" s="37"/>
      <c r="V697" s="37"/>
      <c r="W697" s="37"/>
      <c r="X697" s="37"/>
      <c r="Y697" s="37"/>
      <c r="Z697" s="506"/>
      <c r="AA697" s="37"/>
      <c r="AB697" s="37"/>
      <c r="AC697" s="37"/>
      <c r="AD697" s="37"/>
      <c r="AE697" s="37"/>
      <c r="AF697" s="37"/>
      <c r="AG697" s="37"/>
      <c r="AH697" s="37"/>
      <c r="AI697" s="37"/>
      <c r="AJ697" s="37"/>
      <c r="AK697" s="37"/>
      <c r="AL697" s="37"/>
      <c r="AM697" s="37"/>
      <c r="AN697" s="37"/>
      <c r="AO697" s="37"/>
      <c r="AP697" s="37"/>
      <c r="AQ697" s="37"/>
      <c r="AR697" s="37"/>
      <c r="AS697" s="37"/>
      <c r="AT697" s="37"/>
      <c r="AU697" s="37"/>
    </row>
    <row r="698" spans="1:47">
      <c r="A698" s="265">
        <v>44281</v>
      </c>
      <c r="B698" s="278" t="s">
        <v>5487</v>
      </c>
      <c r="C698" s="37">
        <v>880301675</v>
      </c>
      <c r="D698" s="504" t="s">
        <v>6140</v>
      </c>
      <c r="E698" s="278" t="s">
        <v>139</v>
      </c>
      <c r="F698" s="278" t="s">
        <v>147</v>
      </c>
      <c r="G698" s="278" t="s">
        <v>147</v>
      </c>
      <c r="H698" s="278" t="s">
        <v>142</v>
      </c>
      <c r="I698" s="37"/>
      <c r="J698" s="265">
        <v>44281</v>
      </c>
      <c r="K698" s="37"/>
      <c r="L698" s="37"/>
      <c r="M698" s="278" t="s">
        <v>142</v>
      </c>
      <c r="N698" s="37">
        <v>3067.2</v>
      </c>
      <c r="O698" s="37"/>
      <c r="P698" s="505">
        <v>44280</v>
      </c>
      <c r="Q698" s="37"/>
      <c r="R698" s="37"/>
      <c r="S698" s="37"/>
      <c r="T698" s="37"/>
      <c r="U698" s="37"/>
      <c r="V698" s="37"/>
      <c r="W698" s="37"/>
      <c r="X698" s="37"/>
      <c r="Y698" s="37"/>
      <c r="Z698" s="506"/>
      <c r="AA698" s="37"/>
      <c r="AB698" s="37"/>
      <c r="AC698" s="37"/>
      <c r="AD698" s="37"/>
      <c r="AE698" s="37"/>
      <c r="AF698" s="37"/>
      <c r="AG698" s="37"/>
      <c r="AH698" s="37"/>
      <c r="AI698" s="37"/>
      <c r="AJ698" s="37"/>
      <c r="AK698" s="37"/>
      <c r="AL698" s="37"/>
      <c r="AM698" s="37"/>
      <c r="AN698" s="37"/>
      <c r="AO698" s="37"/>
      <c r="AP698" s="37"/>
      <c r="AQ698" s="37"/>
      <c r="AR698" s="37"/>
      <c r="AS698" s="37"/>
      <c r="AT698" s="37"/>
      <c r="AU698" s="37"/>
    </row>
    <row r="699" spans="1:47">
      <c r="A699" s="265">
        <v>44284</v>
      </c>
      <c r="B699" s="278" t="s">
        <v>146</v>
      </c>
      <c r="C699" s="37">
        <v>880073533</v>
      </c>
      <c r="D699" s="504" t="s">
        <v>6141</v>
      </c>
      <c r="E699" s="278" t="s">
        <v>139</v>
      </c>
      <c r="F699" s="278" t="s">
        <v>140</v>
      </c>
      <c r="G699" s="278" t="s">
        <v>140</v>
      </c>
      <c r="H699" s="278" t="s">
        <v>168</v>
      </c>
      <c r="I699" s="37"/>
      <c r="J699" s="265">
        <v>44284</v>
      </c>
      <c r="K699" s="37"/>
      <c r="L699" s="37"/>
      <c r="M699" s="278" t="s">
        <v>168</v>
      </c>
      <c r="N699" s="37">
        <v>470</v>
      </c>
      <c r="O699" s="37"/>
      <c r="P699" s="505">
        <v>44282</v>
      </c>
      <c r="Q699" s="37"/>
      <c r="R699" s="37"/>
      <c r="S699" s="37"/>
      <c r="T699" s="37"/>
      <c r="U699" s="37"/>
      <c r="V699" s="37"/>
      <c r="W699" s="37"/>
      <c r="X699" s="37"/>
      <c r="Y699" s="37"/>
      <c r="Z699" s="506"/>
      <c r="AA699" s="37"/>
      <c r="AB699" s="37"/>
      <c r="AC699" s="37"/>
      <c r="AD699" s="37"/>
      <c r="AE699" s="37"/>
      <c r="AF699" s="37"/>
      <c r="AG699" s="37"/>
      <c r="AH699" s="37"/>
      <c r="AI699" s="37"/>
      <c r="AJ699" s="37"/>
      <c r="AK699" s="37"/>
      <c r="AL699" s="37"/>
      <c r="AM699" s="37"/>
      <c r="AN699" s="37"/>
      <c r="AO699" s="37"/>
      <c r="AP699" s="37"/>
      <c r="AQ699" s="37"/>
      <c r="AR699" s="37"/>
      <c r="AS699" s="37"/>
      <c r="AT699" s="37"/>
      <c r="AU699" s="37"/>
    </row>
    <row r="700" spans="1:47">
      <c r="A700" s="265">
        <v>44287</v>
      </c>
      <c r="B700" s="278" t="s">
        <v>146</v>
      </c>
      <c r="C700" s="76">
        <v>880046232</v>
      </c>
      <c r="D700" s="178" t="s">
        <v>2955</v>
      </c>
      <c r="E700" s="278" t="s">
        <v>139</v>
      </c>
      <c r="F700" s="278" t="s">
        <v>140</v>
      </c>
      <c r="G700" s="278" t="s">
        <v>140</v>
      </c>
      <c r="H700" s="278" t="s">
        <v>518</v>
      </c>
      <c r="I700" s="37"/>
      <c r="J700" s="265">
        <v>44286</v>
      </c>
      <c r="K700" s="37"/>
      <c r="L700" s="37"/>
      <c r="M700" s="278" t="s">
        <v>518</v>
      </c>
      <c r="N700" s="37">
        <v>1699.15</v>
      </c>
      <c r="O700" s="37"/>
      <c r="P700" s="505">
        <v>44286</v>
      </c>
      <c r="Q700" s="37"/>
      <c r="R700" s="37"/>
      <c r="S700" s="37"/>
      <c r="T700" s="37"/>
      <c r="U700" s="37"/>
      <c r="V700" s="37"/>
      <c r="W700" s="37"/>
      <c r="X700" s="37"/>
      <c r="Y700" s="37"/>
      <c r="Z700" s="506"/>
      <c r="AA700" s="37"/>
      <c r="AB700" s="37"/>
      <c r="AC700" s="37"/>
      <c r="AD700" s="37"/>
      <c r="AE700" s="37"/>
      <c r="AF700" s="37"/>
      <c r="AG700" s="37"/>
      <c r="AH700" s="37"/>
      <c r="AI700" s="37"/>
      <c r="AJ700" s="37"/>
      <c r="AK700" s="37"/>
      <c r="AL700" s="37"/>
      <c r="AM700" s="37"/>
      <c r="AN700" s="37"/>
      <c r="AO700" s="37"/>
      <c r="AP700" s="37"/>
      <c r="AQ700" s="37"/>
      <c r="AR700" s="37"/>
      <c r="AS700" s="37"/>
      <c r="AT700" s="37"/>
      <c r="AU700" s="37"/>
    </row>
    <row r="701" spans="1:47">
      <c r="A701" s="265">
        <v>44265</v>
      </c>
      <c r="B701" s="278" t="s">
        <v>281</v>
      </c>
      <c r="C701" s="37">
        <v>880011889</v>
      </c>
      <c r="D701" s="504" t="s">
        <v>6142</v>
      </c>
      <c r="E701" s="278" t="s">
        <v>139</v>
      </c>
      <c r="F701" s="278" t="s">
        <v>147</v>
      </c>
      <c r="G701" s="278" t="s">
        <v>147</v>
      </c>
      <c r="H701" s="278" t="s">
        <v>311</v>
      </c>
      <c r="I701" s="37"/>
      <c r="J701" s="265">
        <v>44265</v>
      </c>
      <c r="K701" s="37"/>
      <c r="L701" s="37"/>
      <c r="M701" s="278" t="s">
        <v>311</v>
      </c>
      <c r="N701" s="37">
        <v>720</v>
      </c>
      <c r="O701" s="37"/>
      <c r="P701" s="265">
        <v>44264</v>
      </c>
      <c r="Q701" s="37"/>
      <c r="R701" s="37"/>
      <c r="S701" s="37"/>
      <c r="T701" s="37"/>
      <c r="U701" s="37"/>
      <c r="V701" s="37"/>
      <c r="W701" s="37"/>
      <c r="X701" s="37"/>
      <c r="Y701" s="37"/>
      <c r="Z701" s="506"/>
      <c r="AA701" s="37"/>
      <c r="AB701" s="37"/>
      <c r="AC701" s="37"/>
      <c r="AD701" s="37"/>
      <c r="AE701" s="37"/>
      <c r="AF701" s="37"/>
      <c r="AG701" s="37"/>
      <c r="AH701" s="37"/>
      <c r="AI701" s="37"/>
      <c r="AJ701" s="37"/>
      <c r="AK701" s="37"/>
      <c r="AL701" s="37"/>
      <c r="AM701" s="37"/>
      <c r="AN701" s="37"/>
      <c r="AO701" s="37"/>
      <c r="AP701" s="37"/>
      <c r="AQ701" s="37"/>
      <c r="AR701" s="37"/>
      <c r="AS701" s="37"/>
      <c r="AT701" s="37"/>
      <c r="AU701" s="37"/>
    </row>
    <row r="702" spans="1:47">
      <c r="A702" s="265">
        <v>44265</v>
      </c>
      <c r="B702" s="278" t="s">
        <v>281</v>
      </c>
      <c r="C702" s="37">
        <v>880011889</v>
      </c>
      <c r="D702" s="504" t="s">
        <v>6142</v>
      </c>
      <c r="E702" s="278" t="s">
        <v>139</v>
      </c>
      <c r="F702" s="278" t="s">
        <v>140</v>
      </c>
      <c r="G702" s="278" t="s">
        <v>140</v>
      </c>
      <c r="H702" s="278" t="s">
        <v>2904</v>
      </c>
      <c r="I702" s="37"/>
      <c r="J702" s="265">
        <v>44265</v>
      </c>
      <c r="K702" s="37"/>
      <c r="L702" s="37"/>
      <c r="M702" s="278" t="s">
        <v>2904</v>
      </c>
      <c r="N702" s="37">
        <v>8.8000000000000007</v>
      </c>
      <c r="O702" s="37"/>
      <c r="P702" s="265">
        <v>44264</v>
      </c>
      <c r="Q702" s="37"/>
      <c r="R702" s="37"/>
      <c r="S702" s="37"/>
      <c r="T702" s="37"/>
      <c r="U702" s="37"/>
      <c r="V702" s="37"/>
      <c r="W702" s="37"/>
      <c r="X702" s="37"/>
      <c r="Y702" s="37"/>
      <c r="Z702" s="506"/>
      <c r="AA702" s="37"/>
      <c r="AB702" s="37"/>
      <c r="AC702" s="37"/>
      <c r="AD702" s="37"/>
      <c r="AE702" s="37"/>
      <c r="AF702" s="37"/>
      <c r="AG702" s="37"/>
      <c r="AH702" s="37"/>
      <c r="AI702" s="37"/>
      <c r="AJ702" s="37"/>
      <c r="AK702" s="37"/>
      <c r="AL702" s="37"/>
      <c r="AM702" s="37"/>
      <c r="AN702" s="37"/>
      <c r="AO702" s="37"/>
      <c r="AP702" s="37"/>
      <c r="AQ702" s="37"/>
      <c r="AR702" s="37"/>
      <c r="AS702" s="37"/>
      <c r="AT702" s="37"/>
      <c r="AU702" s="37"/>
    </row>
    <row r="703" spans="1:47">
      <c r="A703" s="265">
        <v>44272</v>
      </c>
      <c r="B703" s="278" t="s">
        <v>157</v>
      </c>
      <c r="C703" s="37">
        <v>880816505</v>
      </c>
      <c r="D703" s="504" t="s">
        <v>2298</v>
      </c>
      <c r="E703" s="278" t="s">
        <v>152</v>
      </c>
      <c r="F703" s="278" t="s">
        <v>140</v>
      </c>
      <c r="G703" s="278" t="s">
        <v>140</v>
      </c>
      <c r="H703" s="278" t="s">
        <v>148</v>
      </c>
      <c r="I703" s="37"/>
      <c r="J703" s="265">
        <v>44272</v>
      </c>
      <c r="K703" s="37"/>
      <c r="L703" s="37"/>
      <c r="M703" s="278" t="s">
        <v>148</v>
      </c>
      <c r="N703" s="37">
        <v>48</v>
      </c>
      <c r="O703" s="37"/>
      <c r="P703" s="505">
        <v>44264</v>
      </c>
      <c r="Q703" s="37"/>
      <c r="R703" s="37"/>
      <c r="S703" s="37"/>
      <c r="T703" s="37"/>
      <c r="U703" s="37"/>
      <c r="V703" s="37"/>
      <c r="W703" s="37"/>
      <c r="X703" s="37"/>
      <c r="Y703" s="37"/>
      <c r="Z703" s="506"/>
      <c r="AA703" s="37"/>
      <c r="AB703" s="37"/>
      <c r="AC703" s="37"/>
      <c r="AD703" s="37"/>
      <c r="AE703" s="37"/>
      <c r="AF703" s="37"/>
      <c r="AG703" s="37"/>
      <c r="AH703" s="37"/>
      <c r="AI703" s="37"/>
      <c r="AJ703" s="37"/>
      <c r="AK703" s="37"/>
      <c r="AL703" s="37"/>
      <c r="AM703" s="37"/>
      <c r="AN703" s="37"/>
      <c r="AO703" s="37"/>
      <c r="AP703" s="37"/>
      <c r="AQ703" s="37"/>
      <c r="AR703" s="37"/>
      <c r="AS703" s="37"/>
      <c r="AT703" s="37"/>
      <c r="AU703" s="37"/>
    </row>
    <row r="704" spans="1:47">
      <c r="A704" s="265">
        <v>44260</v>
      </c>
      <c r="B704" s="278" t="s">
        <v>194</v>
      </c>
      <c r="C704" s="37">
        <v>882707724</v>
      </c>
      <c r="D704" s="516" t="s">
        <v>6143</v>
      </c>
      <c r="E704" s="278" t="s">
        <v>139</v>
      </c>
      <c r="F704" s="278" t="s">
        <v>140</v>
      </c>
      <c r="G704" s="278" t="s">
        <v>140</v>
      </c>
      <c r="H704" s="278" t="s">
        <v>190</v>
      </c>
      <c r="I704" s="265">
        <v>44260</v>
      </c>
      <c r="J704" s="265">
        <v>44260</v>
      </c>
      <c r="K704" s="37"/>
      <c r="L704" s="37"/>
      <c r="M704" s="278" t="s">
        <v>190</v>
      </c>
      <c r="N704" s="37">
        <v>999</v>
      </c>
      <c r="O704" s="37"/>
      <c r="P704" s="265">
        <v>44260</v>
      </c>
      <c r="Q704" s="37"/>
      <c r="R704" s="37"/>
      <c r="S704" s="37"/>
      <c r="T704" s="37"/>
      <c r="U704" s="37"/>
      <c r="V704" s="37"/>
      <c r="W704" s="37"/>
      <c r="X704" s="37"/>
      <c r="Y704" s="37"/>
      <c r="Z704" s="506"/>
      <c r="AA704" s="37"/>
      <c r="AB704" s="37"/>
      <c r="AC704" s="37"/>
      <c r="AD704" s="37"/>
      <c r="AE704" s="37"/>
      <c r="AF704" s="37"/>
      <c r="AG704" s="37"/>
      <c r="AH704" s="37"/>
      <c r="AI704" s="37"/>
      <c r="AJ704" s="37"/>
      <c r="AK704" s="37"/>
      <c r="AL704" s="37"/>
      <c r="AM704" s="37"/>
      <c r="AN704" s="37"/>
      <c r="AO704" s="37"/>
      <c r="AP704" s="37"/>
      <c r="AQ704" s="37"/>
      <c r="AR704" s="37"/>
      <c r="AS704" s="37"/>
      <c r="AT704" s="37"/>
      <c r="AU704" s="37"/>
    </row>
    <row r="705" spans="1:47">
      <c r="A705" s="265">
        <v>44265</v>
      </c>
      <c r="B705" s="278" t="s">
        <v>157</v>
      </c>
      <c r="C705" s="37">
        <v>1126132</v>
      </c>
      <c r="D705" s="504" t="s">
        <v>6144</v>
      </c>
      <c r="E705" s="278" t="s">
        <v>152</v>
      </c>
      <c r="F705" s="278" t="s">
        <v>140</v>
      </c>
      <c r="G705" s="278" t="s">
        <v>140</v>
      </c>
      <c r="H705" s="278" t="s">
        <v>142</v>
      </c>
      <c r="I705" s="37"/>
      <c r="J705" s="265">
        <v>44265</v>
      </c>
      <c r="K705" s="37"/>
      <c r="L705" s="37"/>
      <c r="M705" s="278" t="s">
        <v>142</v>
      </c>
      <c r="N705" s="37">
        <v>99</v>
      </c>
      <c r="O705" s="37"/>
      <c r="P705" s="505">
        <v>44265</v>
      </c>
      <c r="Q705" s="37"/>
      <c r="R705" s="37"/>
      <c r="S705" s="37"/>
      <c r="T705" s="37"/>
      <c r="U705" s="37"/>
      <c r="V705" s="37"/>
      <c r="W705" s="37"/>
      <c r="X705" s="37"/>
      <c r="Y705" s="37"/>
      <c r="Z705" s="506"/>
      <c r="AA705" s="37"/>
      <c r="AB705" s="37"/>
      <c r="AC705" s="37"/>
      <c r="AD705" s="37"/>
      <c r="AE705" s="37"/>
      <c r="AF705" s="37"/>
      <c r="AG705" s="37"/>
      <c r="AH705" s="37"/>
      <c r="AI705" s="37"/>
      <c r="AJ705" s="37"/>
      <c r="AK705" s="37"/>
      <c r="AL705" s="37"/>
      <c r="AM705" s="37"/>
      <c r="AN705" s="37"/>
      <c r="AO705" s="37"/>
      <c r="AP705" s="37"/>
      <c r="AQ705" s="37"/>
      <c r="AR705" s="37"/>
      <c r="AS705" s="37"/>
      <c r="AT705" s="37"/>
      <c r="AU705" s="37"/>
    </row>
    <row r="706" spans="1:47">
      <c r="A706" s="265">
        <v>44284</v>
      </c>
      <c r="B706" s="278" t="s">
        <v>194</v>
      </c>
      <c r="C706" s="512">
        <v>882056470</v>
      </c>
      <c r="D706" s="532">
        <v>100012158738</v>
      </c>
      <c r="E706" s="278" t="s">
        <v>139</v>
      </c>
      <c r="F706" s="278" t="s">
        <v>140</v>
      </c>
      <c r="G706" s="278" t="s">
        <v>147</v>
      </c>
      <c r="H706" s="278" t="s">
        <v>182</v>
      </c>
      <c r="I706" s="37"/>
      <c r="J706" s="265">
        <v>44284</v>
      </c>
      <c r="K706" s="37"/>
      <c r="L706" s="37"/>
      <c r="M706" s="278" t="s">
        <v>182</v>
      </c>
      <c r="N706" s="37">
        <v>516</v>
      </c>
      <c r="O706" s="37"/>
      <c r="P706" s="505">
        <v>44283</v>
      </c>
      <c r="Q706" s="37"/>
      <c r="R706" s="37"/>
      <c r="S706" s="37"/>
      <c r="T706" s="37"/>
      <c r="U706" s="37"/>
      <c r="V706" s="37"/>
      <c r="W706" s="37"/>
      <c r="X706" s="37"/>
      <c r="Y706" s="37"/>
      <c r="Z706" s="506"/>
      <c r="AA706" s="37"/>
      <c r="AB706" s="37"/>
      <c r="AC706" s="37"/>
      <c r="AD706" s="37"/>
      <c r="AE706" s="37"/>
      <c r="AF706" s="37"/>
      <c r="AG706" s="37"/>
      <c r="AH706" s="37"/>
      <c r="AI706" s="37"/>
      <c r="AJ706" s="37"/>
      <c r="AK706" s="37"/>
      <c r="AL706" s="37"/>
      <c r="AM706" s="37"/>
      <c r="AN706" s="37"/>
      <c r="AO706" s="37"/>
      <c r="AP706" s="37"/>
      <c r="AQ706" s="37"/>
      <c r="AR706" s="37"/>
      <c r="AS706" s="37"/>
      <c r="AT706" s="37"/>
      <c r="AU706" s="37"/>
    </row>
    <row r="707" spans="1:47">
      <c r="A707" s="265">
        <v>44285</v>
      </c>
      <c r="B707" s="278" t="s">
        <v>194</v>
      </c>
      <c r="C707" s="512">
        <v>881711889</v>
      </c>
      <c r="D707" s="532">
        <v>100009294019</v>
      </c>
      <c r="E707" s="278" t="s">
        <v>139</v>
      </c>
      <c r="F707" s="278" t="s">
        <v>140</v>
      </c>
      <c r="G707" s="278" t="s">
        <v>147</v>
      </c>
      <c r="H707" s="278" t="s">
        <v>182</v>
      </c>
      <c r="I707" s="37"/>
      <c r="J707" s="265">
        <v>44285</v>
      </c>
      <c r="K707" s="37"/>
      <c r="L707" s="37"/>
      <c r="M707" s="278" t="s">
        <v>182</v>
      </c>
      <c r="N707" s="37">
        <v>670</v>
      </c>
      <c r="O707" s="37"/>
      <c r="P707" s="505">
        <v>44285</v>
      </c>
      <c r="Q707" s="37"/>
      <c r="R707" s="37"/>
      <c r="S707" s="37"/>
      <c r="T707" s="37"/>
      <c r="U707" s="37"/>
      <c r="V707" s="37"/>
      <c r="W707" s="37"/>
      <c r="X707" s="37"/>
      <c r="Y707" s="37"/>
      <c r="Z707" s="506"/>
      <c r="AA707" s="37"/>
      <c r="AB707" s="37"/>
      <c r="AC707" s="37"/>
      <c r="AD707" s="37"/>
      <c r="AE707" s="37"/>
      <c r="AF707" s="37"/>
      <c r="AG707" s="37"/>
      <c r="AH707" s="37"/>
      <c r="AI707" s="37"/>
      <c r="AJ707" s="37"/>
      <c r="AK707" s="37"/>
      <c r="AL707" s="37"/>
      <c r="AM707" s="37"/>
      <c r="AN707" s="37"/>
      <c r="AO707" s="37"/>
      <c r="AP707" s="37"/>
      <c r="AQ707" s="37"/>
      <c r="AR707" s="37"/>
      <c r="AS707" s="37"/>
      <c r="AT707" s="37"/>
      <c r="AU707" s="37"/>
    </row>
    <row r="708" spans="1:47">
      <c r="A708" s="265">
        <v>44284</v>
      </c>
      <c r="B708" s="278" t="s">
        <v>194</v>
      </c>
      <c r="C708" s="512">
        <v>880159447</v>
      </c>
      <c r="D708" s="532">
        <v>100004283418</v>
      </c>
      <c r="E708" s="278" t="s">
        <v>139</v>
      </c>
      <c r="F708" s="278" t="s">
        <v>140</v>
      </c>
      <c r="G708" s="278" t="s">
        <v>147</v>
      </c>
      <c r="H708" s="278" t="s">
        <v>142</v>
      </c>
      <c r="I708" s="37"/>
      <c r="J708" s="265">
        <v>44284</v>
      </c>
      <c r="K708" s="37"/>
      <c r="L708" s="37"/>
      <c r="M708" s="278" t="s">
        <v>142</v>
      </c>
      <c r="N708" s="37">
        <v>459</v>
      </c>
      <c r="O708" s="37"/>
      <c r="P708" s="505">
        <v>44283</v>
      </c>
      <c r="Q708" s="37"/>
      <c r="R708" s="37"/>
      <c r="S708" s="37"/>
      <c r="T708" s="37"/>
      <c r="U708" s="37"/>
      <c r="V708" s="37"/>
      <c r="W708" s="37"/>
      <c r="X708" s="37"/>
      <c r="Y708" s="37"/>
      <c r="Z708" s="506"/>
      <c r="AA708" s="37"/>
      <c r="AB708" s="37"/>
      <c r="AC708" s="37"/>
      <c r="AD708" s="37"/>
      <c r="AE708" s="37"/>
      <c r="AF708" s="37"/>
      <c r="AG708" s="37"/>
      <c r="AH708" s="37"/>
      <c r="AI708" s="37"/>
      <c r="AJ708" s="37"/>
      <c r="AK708" s="37"/>
      <c r="AL708" s="37"/>
      <c r="AM708" s="37"/>
      <c r="AN708" s="37"/>
      <c r="AO708" s="37"/>
      <c r="AP708" s="37"/>
      <c r="AQ708" s="37"/>
      <c r="AR708" s="37"/>
      <c r="AS708" s="37"/>
      <c r="AT708" s="37"/>
      <c r="AU708" s="37"/>
    </row>
    <row r="709" spans="1:47">
      <c r="A709" s="524">
        <v>44265</v>
      </c>
      <c r="B709" s="278" t="s">
        <v>175</v>
      </c>
      <c r="C709" s="37">
        <v>880038606</v>
      </c>
      <c r="D709" s="37">
        <v>3430029927</v>
      </c>
      <c r="E709" s="278" t="s">
        <v>139</v>
      </c>
      <c r="F709" s="278" t="s">
        <v>140</v>
      </c>
      <c r="G709" s="278" t="s">
        <v>140</v>
      </c>
      <c r="H709" s="278" t="s">
        <v>148</v>
      </c>
      <c r="I709" s="37"/>
      <c r="J709" s="265">
        <v>44265</v>
      </c>
      <c r="K709" s="37"/>
      <c r="L709" s="37"/>
      <c r="M709" s="278" t="s">
        <v>148</v>
      </c>
      <c r="N709" s="37">
        <v>185</v>
      </c>
      <c r="O709" s="37"/>
      <c r="P709" s="265">
        <v>44264</v>
      </c>
      <c r="Q709" s="37"/>
      <c r="R709" s="37"/>
      <c r="S709" s="37"/>
      <c r="T709" s="37"/>
      <c r="U709" s="37"/>
      <c r="V709" s="37"/>
      <c r="W709" s="37"/>
      <c r="X709" s="37"/>
      <c r="Y709" s="37"/>
      <c r="Z709" s="506"/>
      <c r="AA709" s="37"/>
      <c r="AB709" s="37"/>
      <c r="AC709" s="37"/>
      <c r="AD709" s="37"/>
      <c r="AE709" s="37"/>
      <c r="AF709" s="37"/>
      <c r="AG709" s="37"/>
      <c r="AH709" s="37"/>
      <c r="AI709" s="37"/>
      <c r="AJ709" s="37"/>
      <c r="AK709" s="37"/>
      <c r="AL709" s="37"/>
      <c r="AM709" s="37"/>
      <c r="AN709" s="37"/>
      <c r="AO709" s="37"/>
      <c r="AP709" s="37"/>
      <c r="AQ709" s="37"/>
      <c r="AR709" s="37"/>
      <c r="AS709" s="37"/>
      <c r="AT709" s="37"/>
      <c r="AU709" s="37"/>
    </row>
    <row r="710" spans="1:47">
      <c r="A710" s="265">
        <v>44270</v>
      </c>
      <c r="B710" s="278" t="s">
        <v>281</v>
      </c>
      <c r="C710" s="37">
        <v>880109564</v>
      </c>
      <c r="D710" s="530">
        <v>3390822648</v>
      </c>
      <c r="E710" s="278" t="s">
        <v>139</v>
      </c>
      <c r="F710" s="278" t="s">
        <v>147</v>
      </c>
      <c r="G710" s="278" t="s">
        <v>147</v>
      </c>
      <c r="H710" s="278" t="s">
        <v>338</v>
      </c>
      <c r="I710" s="37"/>
      <c r="J710" s="265">
        <v>44270</v>
      </c>
      <c r="K710" s="37"/>
      <c r="L710" s="37"/>
      <c r="M710" s="278" t="s">
        <v>338</v>
      </c>
      <c r="N710" s="37">
        <v>1300</v>
      </c>
      <c r="O710" s="37"/>
      <c r="P710" s="505">
        <v>44267</v>
      </c>
      <c r="Q710" s="37"/>
      <c r="R710" s="37"/>
      <c r="S710" s="37"/>
      <c r="T710" s="37"/>
      <c r="U710" s="37"/>
      <c r="V710" s="37"/>
      <c r="W710" s="37"/>
      <c r="X710" s="37"/>
      <c r="Y710" s="37"/>
      <c r="Z710" s="506"/>
      <c r="AA710" s="37"/>
      <c r="AB710" s="37"/>
      <c r="AC710" s="37"/>
      <c r="AD710" s="37"/>
      <c r="AE710" s="37"/>
      <c r="AF710" s="37"/>
      <c r="AG710" s="37"/>
      <c r="AH710" s="37"/>
      <c r="AI710" s="37"/>
      <c r="AJ710" s="37"/>
      <c r="AK710" s="37"/>
      <c r="AL710" s="37"/>
      <c r="AM710" s="37"/>
      <c r="AN710" s="37"/>
      <c r="AO710" s="37"/>
      <c r="AP710" s="37"/>
      <c r="AQ710" s="37"/>
      <c r="AR710" s="37"/>
      <c r="AS710" s="37"/>
      <c r="AT710" s="37"/>
      <c r="AU710" s="37"/>
    </row>
    <row r="711" spans="1:47">
      <c r="A711" s="265">
        <v>44287</v>
      </c>
      <c r="B711" s="278" t="s">
        <v>281</v>
      </c>
      <c r="C711" s="76">
        <v>880109564</v>
      </c>
      <c r="D711" s="533">
        <v>3390822648</v>
      </c>
      <c r="E711" s="278" t="s">
        <v>139</v>
      </c>
      <c r="F711" s="278" t="s">
        <v>140</v>
      </c>
      <c r="G711" s="278" t="s">
        <v>140</v>
      </c>
      <c r="H711" s="278" t="s">
        <v>142</v>
      </c>
      <c r="I711" s="37"/>
      <c r="J711" s="265">
        <v>44286</v>
      </c>
      <c r="K711" s="37"/>
      <c r="L711" s="37"/>
      <c r="M711" s="278" t="s">
        <v>142</v>
      </c>
      <c r="N711" s="37">
        <v>688</v>
      </c>
      <c r="O711" s="37"/>
      <c r="P711" s="505">
        <v>44286</v>
      </c>
      <c r="Q711" s="37"/>
      <c r="R711" s="37"/>
      <c r="S711" s="37"/>
      <c r="T711" s="37"/>
      <c r="U711" s="37"/>
      <c r="V711" s="37"/>
      <c r="W711" s="37"/>
      <c r="X711" s="37"/>
      <c r="Y711" s="37"/>
      <c r="Z711" s="506"/>
      <c r="AA711" s="37"/>
      <c r="AB711" s="37"/>
      <c r="AC711" s="37"/>
      <c r="AD711" s="37"/>
      <c r="AE711" s="37"/>
      <c r="AF711" s="37"/>
      <c r="AG711" s="37"/>
      <c r="AH711" s="37"/>
      <c r="AI711" s="37"/>
      <c r="AJ711" s="37"/>
      <c r="AK711" s="37"/>
      <c r="AL711" s="37"/>
      <c r="AM711" s="37"/>
      <c r="AN711" s="37"/>
      <c r="AO711" s="37"/>
      <c r="AP711" s="37"/>
      <c r="AQ711" s="37"/>
      <c r="AR711" s="37"/>
      <c r="AS711" s="37"/>
      <c r="AT711" s="37"/>
      <c r="AU711" s="37"/>
    </row>
    <row r="712" spans="1:47">
      <c r="A712" s="265">
        <v>44270</v>
      </c>
      <c r="B712" s="278" t="s">
        <v>281</v>
      </c>
      <c r="C712" s="37">
        <v>880109564</v>
      </c>
      <c r="D712" s="530">
        <v>3390822648</v>
      </c>
      <c r="E712" s="278" t="s">
        <v>139</v>
      </c>
      <c r="F712" s="278" t="s">
        <v>140</v>
      </c>
      <c r="G712" s="278" t="s">
        <v>140</v>
      </c>
      <c r="H712" s="278" t="s">
        <v>338</v>
      </c>
      <c r="I712" s="37"/>
      <c r="J712" s="265">
        <v>44270</v>
      </c>
      <c r="K712" s="37"/>
      <c r="L712" s="37"/>
      <c r="M712" s="278" t="s">
        <v>338</v>
      </c>
      <c r="N712" s="37">
        <v>300</v>
      </c>
      <c r="O712" s="37"/>
      <c r="P712" s="505">
        <v>44267</v>
      </c>
      <c r="Q712" s="37"/>
      <c r="R712" s="37"/>
      <c r="S712" s="37"/>
      <c r="T712" s="37"/>
      <c r="U712" s="37"/>
      <c r="V712" s="37"/>
      <c r="W712" s="37"/>
      <c r="X712" s="37"/>
      <c r="Y712" s="37"/>
      <c r="Z712" s="506"/>
      <c r="AA712" s="37"/>
      <c r="AB712" s="37"/>
      <c r="AC712" s="37"/>
      <c r="AD712" s="37"/>
      <c r="AE712" s="37"/>
      <c r="AF712" s="37"/>
      <c r="AG712" s="37"/>
      <c r="AH712" s="37"/>
      <c r="AI712" s="37"/>
      <c r="AJ712" s="37"/>
      <c r="AK712" s="37"/>
      <c r="AL712" s="37"/>
      <c r="AM712" s="37"/>
      <c r="AN712" s="37"/>
      <c r="AO712" s="37"/>
      <c r="AP712" s="37"/>
      <c r="AQ712" s="37"/>
      <c r="AR712" s="37"/>
      <c r="AS712" s="37"/>
      <c r="AT712" s="37"/>
      <c r="AU712" s="37"/>
    </row>
    <row r="713" spans="1:47">
      <c r="A713" s="265">
        <v>44260</v>
      </c>
      <c r="B713" s="278" t="s">
        <v>178</v>
      </c>
      <c r="C713" s="37">
        <v>880035479</v>
      </c>
      <c r="D713" s="37">
        <v>3190648476</v>
      </c>
      <c r="E713" s="278" t="s">
        <v>139</v>
      </c>
      <c r="F713" s="278" t="s">
        <v>140</v>
      </c>
      <c r="G713" s="278" t="s">
        <v>140</v>
      </c>
      <c r="H713" s="278" t="s">
        <v>148</v>
      </c>
      <c r="I713" s="265">
        <v>44260</v>
      </c>
      <c r="J713" s="265">
        <v>44260</v>
      </c>
      <c r="K713" s="37"/>
      <c r="L713" s="37"/>
      <c r="M713" s="278" t="s">
        <v>148</v>
      </c>
      <c r="N713" s="37">
        <v>45</v>
      </c>
      <c r="O713" s="37"/>
      <c r="P713" s="37"/>
      <c r="Q713" s="37"/>
      <c r="R713" s="37"/>
      <c r="S713" s="37"/>
      <c r="T713" s="37"/>
      <c r="U713" s="37"/>
      <c r="V713" s="37"/>
      <c r="W713" s="37"/>
      <c r="X713" s="37"/>
      <c r="Y713" s="37"/>
      <c r="Z713" s="506"/>
      <c r="AA713" s="37"/>
      <c r="AB713" s="37"/>
      <c r="AC713" s="37"/>
      <c r="AD713" s="37"/>
      <c r="AE713" s="37"/>
      <c r="AF713" s="37"/>
      <c r="AG713" s="37"/>
      <c r="AH713" s="37"/>
      <c r="AI713" s="37"/>
      <c r="AJ713" s="37"/>
      <c r="AK713" s="37"/>
      <c r="AL713" s="37"/>
      <c r="AM713" s="37"/>
      <c r="AN713" s="37"/>
      <c r="AO713" s="37"/>
      <c r="AP713" s="37"/>
      <c r="AQ713" s="37"/>
      <c r="AR713" s="37"/>
      <c r="AS713" s="37"/>
      <c r="AT713" s="37"/>
      <c r="AU713" s="37"/>
    </row>
    <row r="714" spans="1:47">
      <c r="A714" s="265">
        <v>44259</v>
      </c>
      <c r="B714" s="278" t="s">
        <v>157</v>
      </c>
      <c r="C714" s="37">
        <v>880005480</v>
      </c>
      <c r="D714" s="37">
        <v>2714008001</v>
      </c>
      <c r="E714" s="278" t="s">
        <v>139</v>
      </c>
      <c r="F714" s="278" t="s">
        <v>147</v>
      </c>
      <c r="G714" s="278" t="s">
        <v>147</v>
      </c>
      <c r="H714" s="278" t="s">
        <v>142</v>
      </c>
      <c r="I714" s="265">
        <v>44259</v>
      </c>
      <c r="J714" s="265">
        <v>44259</v>
      </c>
      <c r="K714" s="37"/>
      <c r="L714" s="37"/>
      <c r="M714" s="278" t="s">
        <v>142</v>
      </c>
      <c r="N714" s="37">
        <f>641.23+6190.37</f>
        <v>6831.6</v>
      </c>
      <c r="O714" s="37"/>
      <c r="P714" s="265">
        <v>44259</v>
      </c>
      <c r="Q714" s="37"/>
      <c r="R714" s="37"/>
      <c r="S714" s="37"/>
      <c r="T714" s="37"/>
      <c r="U714" s="37"/>
      <c r="V714" s="37"/>
      <c r="W714" s="37"/>
      <c r="X714" s="37"/>
      <c r="Y714" s="37"/>
      <c r="Z714" s="506"/>
      <c r="AA714" s="37"/>
      <c r="AB714" s="37"/>
      <c r="AC714" s="37"/>
      <c r="AD714" s="37"/>
      <c r="AE714" s="37"/>
      <c r="AF714" s="37"/>
      <c r="AG714" s="37"/>
      <c r="AH714" s="37"/>
      <c r="AI714" s="37"/>
      <c r="AJ714" s="37"/>
      <c r="AK714" s="37"/>
      <c r="AL714" s="37"/>
      <c r="AM714" s="37"/>
      <c r="AN714" s="37"/>
      <c r="AO714" s="37"/>
      <c r="AP714" s="37"/>
      <c r="AQ714" s="37"/>
      <c r="AR714" s="37"/>
      <c r="AS714" s="37"/>
      <c r="AT714" s="37"/>
      <c r="AU714" s="37"/>
    </row>
    <row r="715" spans="1:47">
      <c r="A715" s="265">
        <v>44259</v>
      </c>
      <c r="B715" s="278" t="s">
        <v>157</v>
      </c>
      <c r="C715" s="37">
        <v>880005480</v>
      </c>
      <c r="D715" s="37">
        <v>2714008001</v>
      </c>
      <c r="E715" s="278" t="s">
        <v>139</v>
      </c>
      <c r="F715" s="278" t="s">
        <v>140</v>
      </c>
      <c r="G715" s="278" t="s">
        <v>140</v>
      </c>
      <c r="H715" s="278" t="s">
        <v>142</v>
      </c>
      <c r="I715" s="265">
        <v>44259</v>
      </c>
      <c r="J715" s="265">
        <v>44259</v>
      </c>
      <c r="K715" s="37"/>
      <c r="L715" s="37"/>
      <c r="M715" s="278" t="s">
        <v>142</v>
      </c>
      <c r="N715" s="37">
        <v>86.52</v>
      </c>
      <c r="O715" s="37"/>
      <c r="P715" s="265">
        <v>44259</v>
      </c>
      <c r="Q715" s="37"/>
      <c r="R715" s="37"/>
      <c r="S715" s="37"/>
      <c r="T715" s="37"/>
      <c r="U715" s="37"/>
      <c r="V715" s="37"/>
      <c r="W715" s="37"/>
      <c r="X715" s="37"/>
      <c r="Y715" s="37"/>
      <c r="Z715" s="506"/>
      <c r="AA715" s="37"/>
      <c r="AB715" s="37"/>
      <c r="AC715" s="37"/>
      <c r="AD715" s="37"/>
      <c r="AE715" s="37"/>
      <c r="AF715" s="37"/>
      <c r="AG715" s="37"/>
      <c r="AH715" s="37"/>
      <c r="AI715" s="37"/>
      <c r="AJ715" s="37"/>
      <c r="AK715" s="37"/>
      <c r="AL715" s="37"/>
      <c r="AM715" s="37"/>
      <c r="AN715" s="37"/>
      <c r="AO715" s="37"/>
      <c r="AP715" s="37"/>
      <c r="AQ715" s="37"/>
      <c r="AR715" s="37"/>
      <c r="AS715" s="37"/>
      <c r="AT715" s="37"/>
      <c r="AU715" s="37"/>
    </row>
    <row r="716" spans="1:47">
      <c r="A716" s="265">
        <v>44284</v>
      </c>
      <c r="B716" s="278" t="s">
        <v>5491</v>
      </c>
      <c r="C716" s="76">
        <v>10971138</v>
      </c>
      <c r="D716" s="504">
        <v>2476858074</v>
      </c>
      <c r="E716" s="278" t="s">
        <v>139</v>
      </c>
      <c r="F716" s="278" t="s">
        <v>147</v>
      </c>
      <c r="G716" s="278" t="s">
        <v>147</v>
      </c>
      <c r="H716" s="278" t="s">
        <v>142</v>
      </c>
      <c r="I716" s="37"/>
      <c r="J716" s="265">
        <v>44284</v>
      </c>
      <c r="K716" s="37"/>
      <c r="L716" s="37"/>
      <c r="M716" s="278" t="s">
        <v>142</v>
      </c>
      <c r="N716" s="37">
        <v>196</v>
      </c>
      <c r="O716" s="37"/>
      <c r="P716" s="505">
        <v>44281</v>
      </c>
      <c r="Q716" s="37"/>
      <c r="R716" s="37"/>
      <c r="S716" s="37"/>
      <c r="T716" s="37"/>
      <c r="U716" s="37"/>
      <c r="V716" s="37"/>
      <c r="W716" s="37"/>
      <c r="X716" s="37"/>
      <c r="Y716" s="37"/>
      <c r="Z716" s="506"/>
      <c r="AA716" s="37"/>
      <c r="AB716" s="37"/>
      <c r="AC716" s="37"/>
      <c r="AD716" s="37"/>
      <c r="AE716" s="37"/>
      <c r="AF716" s="37"/>
      <c r="AG716" s="37"/>
      <c r="AH716" s="37"/>
      <c r="AI716" s="37"/>
      <c r="AJ716" s="37"/>
      <c r="AK716" s="37"/>
      <c r="AL716" s="37"/>
      <c r="AM716" s="37"/>
      <c r="AN716" s="37"/>
      <c r="AO716" s="37"/>
      <c r="AP716" s="37"/>
      <c r="AQ716" s="37"/>
      <c r="AR716" s="37"/>
      <c r="AS716" s="37"/>
      <c r="AT716" s="37"/>
      <c r="AU716" s="37"/>
    </row>
    <row r="717" spans="1:47">
      <c r="A717" s="265">
        <v>44277</v>
      </c>
      <c r="B717" s="278" t="s">
        <v>178</v>
      </c>
      <c r="C717" s="37">
        <v>880031824</v>
      </c>
      <c r="D717" s="534">
        <v>2355273350</v>
      </c>
      <c r="E717" s="278" t="s">
        <v>139</v>
      </c>
      <c r="F717" s="278" t="s">
        <v>147</v>
      </c>
      <c r="G717" s="278" t="s">
        <v>147</v>
      </c>
      <c r="H717" s="278" t="s">
        <v>142</v>
      </c>
      <c r="I717" s="37"/>
      <c r="J717" s="265">
        <v>44277</v>
      </c>
      <c r="K717" s="37"/>
      <c r="L717" s="37"/>
      <c r="M717" s="278" t="s">
        <v>142</v>
      </c>
      <c r="N717" s="37">
        <v>2025</v>
      </c>
      <c r="O717" s="37"/>
      <c r="P717" s="505">
        <v>44277</v>
      </c>
      <c r="Q717" s="37"/>
      <c r="R717" s="37"/>
      <c r="S717" s="37"/>
      <c r="T717" s="37"/>
      <c r="U717" s="37"/>
      <c r="V717" s="37"/>
      <c r="W717" s="37"/>
      <c r="X717" s="37"/>
      <c r="Y717" s="37"/>
      <c r="Z717" s="506"/>
      <c r="AA717" s="37"/>
      <c r="AB717" s="37"/>
      <c r="AC717" s="37"/>
      <c r="AD717" s="37"/>
      <c r="AE717" s="37"/>
      <c r="AF717" s="37"/>
      <c r="AG717" s="37"/>
      <c r="AH717" s="37"/>
      <c r="AI717" s="37"/>
      <c r="AJ717" s="37"/>
      <c r="AK717" s="37"/>
      <c r="AL717" s="37"/>
      <c r="AM717" s="37"/>
      <c r="AN717" s="37"/>
      <c r="AO717" s="37"/>
      <c r="AP717" s="37"/>
      <c r="AQ717" s="37"/>
      <c r="AR717" s="37"/>
      <c r="AS717" s="37"/>
      <c r="AT717" s="37"/>
      <c r="AU717" s="37"/>
    </row>
    <row r="718" spans="1:47">
      <c r="A718" s="265">
        <v>44263</v>
      </c>
      <c r="B718" s="278" t="s">
        <v>194</v>
      </c>
      <c r="C718" s="521">
        <v>880619515</v>
      </c>
      <c r="D718" s="521">
        <v>2306341526</v>
      </c>
      <c r="E718" s="278" t="s">
        <v>139</v>
      </c>
      <c r="F718" s="278" t="s">
        <v>140</v>
      </c>
      <c r="G718" s="278" t="s">
        <v>140</v>
      </c>
      <c r="H718" s="278" t="s">
        <v>168</v>
      </c>
      <c r="I718" s="37"/>
      <c r="J718" s="265">
        <v>44263</v>
      </c>
      <c r="K718" s="37"/>
      <c r="L718" s="37"/>
      <c r="M718" s="278" t="s">
        <v>6145</v>
      </c>
      <c r="N718" s="37">
        <v>626</v>
      </c>
      <c r="O718" s="37"/>
      <c r="P718" s="265">
        <v>44260</v>
      </c>
      <c r="Q718" s="37"/>
      <c r="R718" s="37"/>
      <c r="S718" s="37"/>
      <c r="T718" s="37"/>
      <c r="U718" s="37"/>
      <c r="V718" s="37"/>
      <c r="W718" s="37"/>
      <c r="X718" s="37"/>
      <c r="Y718" s="37"/>
      <c r="Z718" s="506"/>
      <c r="AA718" s="37"/>
      <c r="AB718" s="37"/>
      <c r="AC718" s="37"/>
      <c r="AD718" s="37"/>
      <c r="AE718" s="37"/>
      <c r="AF718" s="37"/>
      <c r="AG718" s="37"/>
      <c r="AH718" s="37"/>
      <c r="AI718" s="37"/>
      <c r="AJ718" s="37"/>
      <c r="AK718" s="37"/>
      <c r="AL718" s="37"/>
      <c r="AM718" s="37"/>
      <c r="AN718" s="37"/>
      <c r="AO718" s="37"/>
      <c r="AP718" s="37"/>
      <c r="AQ718" s="37"/>
      <c r="AR718" s="37"/>
      <c r="AS718" s="37"/>
      <c r="AT718" s="37"/>
      <c r="AU718" s="37"/>
    </row>
    <row r="719" spans="1:47">
      <c r="A719" s="265">
        <v>44263</v>
      </c>
      <c r="B719" s="278" t="s">
        <v>5592</v>
      </c>
      <c r="C719" s="37">
        <v>882259574</v>
      </c>
      <c r="D719" s="37">
        <v>2250090225</v>
      </c>
      <c r="E719" s="278" t="s">
        <v>139</v>
      </c>
      <c r="F719" s="278" t="s">
        <v>140</v>
      </c>
      <c r="G719" s="278" t="s">
        <v>140</v>
      </c>
      <c r="H719" s="278" t="s">
        <v>142</v>
      </c>
      <c r="I719" s="37"/>
      <c r="J719" s="265">
        <v>44263</v>
      </c>
      <c r="K719" s="37"/>
      <c r="L719" s="37"/>
      <c r="M719" s="278" t="s">
        <v>142</v>
      </c>
      <c r="N719" s="37">
        <v>576</v>
      </c>
      <c r="O719" s="37"/>
      <c r="P719" s="265">
        <v>44260</v>
      </c>
      <c r="Q719" s="37"/>
      <c r="R719" s="37"/>
      <c r="S719" s="37"/>
      <c r="T719" s="37"/>
      <c r="U719" s="37"/>
      <c r="V719" s="37"/>
      <c r="W719" s="37"/>
      <c r="X719" s="37"/>
      <c r="Y719" s="37"/>
      <c r="Z719" s="506"/>
      <c r="AA719" s="37"/>
      <c r="AB719" s="37"/>
      <c r="AC719" s="37"/>
      <c r="AD719" s="37"/>
      <c r="AE719" s="37"/>
      <c r="AF719" s="37"/>
      <c r="AG719" s="37"/>
      <c r="AH719" s="37"/>
      <c r="AI719" s="37"/>
      <c r="AJ719" s="37"/>
      <c r="AK719" s="37"/>
      <c r="AL719" s="37"/>
      <c r="AM719" s="37"/>
      <c r="AN719" s="37"/>
      <c r="AO719" s="37"/>
      <c r="AP719" s="37"/>
      <c r="AQ719" s="37"/>
      <c r="AR719" s="37"/>
      <c r="AS719" s="37"/>
      <c r="AT719" s="37"/>
      <c r="AU719" s="37"/>
    </row>
    <row r="720" spans="1:47">
      <c r="A720" s="265">
        <v>44272</v>
      </c>
      <c r="B720" s="278" t="s">
        <v>194</v>
      </c>
      <c r="C720" s="331">
        <v>880012108</v>
      </c>
      <c r="D720" s="535">
        <v>2181756403</v>
      </c>
      <c r="E720" s="278" t="s">
        <v>139</v>
      </c>
      <c r="F720" s="278" t="s">
        <v>140</v>
      </c>
      <c r="G720" s="278" t="s">
        <v>140</v>
      </c>
      <c r="H720" s="278" t="s">
        <v>142</v>
      </c>
      <c r="I720" s="37"/>
      <c r="J720" s="265">
        <v>44272</v>
      </c>
      <c r="K720" s="37"/>
      <c r="L720" s="37"/>
      <c r="M720" s="278" t="s">
        <v>142</v>
      </c>
      <c r="N720" s="37">
        <v>530</v>
      </c>
      <c r="O720" s="37"/>
      <c r="P720" s="505">
        <v>44271</v>
      </c>
      <c r="Q720" s="37"/>
      <c r="R720" s="37"/>
      <c r="S720" s="37"/>
      <c r="T720" s="37"/>
      <c r="U720" s="37"/>
      <c r="V720" s="37"/>
      <c r="W720" s="37"/>
      <c r="X720" s="37"/>
      <c r="Y720" s="37"/>
      <c r="Z720" s="506"/>
      <c r="AA720" s="37"/>
      <c r="AB720" s="37"/>
      <c r="AC720" s="37"/>
      <c r="AD720" s="37"/>
      <c r="AE720" s="37"/>
      <c r="AF720" s="37"/>
      <c r="AG720" s="37"/>
      <c r="AH720" s="37"/>
      <c r="AI720" s="37"/>
      <c r="AJ720" s="37"/>
      <c r="AK720" s="37"/>
      <c r="AL720" s="37"/>
      <c r="AM720" s="37"/>
      <c r="AN720" s="37"/>
      <c r="AO720" s="37"/>
      <c r="AP720" s="37"/>
      <c r="AQ720" s="37"/>
      <c r="AR720" s="37"/>
      <c r="AS720" s="37"/>
      <c r="AT720" s="37"/>
      <c r="AU720" s="37"/>
    </row>
    <row r="721" spans="1:47">
      <c r="A721" s="265">
        <v>44263</v>
      </c>
      <c r="B721" s="278" t="s">
        <v>157</v>
      </c>
      <c r="C721" s="37">
        <v>880047790</v>
      </c>
      <c r="D721" s="37">
        <v>2176701585</v>
      </c>
      <c r="E721" s="278" t="s">
        <v>139</v>
      </c>
      <c r="F721" s="278" t="s">
        <v>140</v>
      </c>
      <c r="G721" s="278" t="s">
        <v>140</v>
      </c>
      <c r="H721" s="278" t="s">
        <v>142</v>
      </c>
      <c r="I721" s="37"/>
      <c r="J721" s="265">
        <v>44263</v>
      </c>
      <c r="K721" s="37"/>
      <c r="L721" s="37"/>
      <c r="M721" s="278" t="s">
        <v>142</v>
      </c>
      <c r="N721" s="37">
        <v>29.5</v>
      </c>
      <c r="O721" s="37"/>
      <c r="P721" s="265">
        <v>44260</v>
      </c>
      <c r="Q721" s="37"/>
      <c r="R721" s="37"/>
      <c r="S721" s="37"/>
      <c r="T721" s="37"/>
      <c r="U721" s="37"/>
      <c r="V721" s="37"/>
      <c r="W721" s="37"/>
      <c r="X721" s="37"/>
      <c r="Y721" s="37"/>
      <c r="Z721" s="506"/>
      <c r="AA721" s="37"/>
      <c r="AB721" s="37"/>
      <c r="AC721" s="37"/>
      <c r="AD721" s="37"/>
      <c r="AE721" s="37"/>
      <c r="AF721" s="37"/>
      <c r="AG721" s="37"/>
      <c r="AH721" s="37"/>
      <c r="AI721" s="37"/>
      <c r="AJ721" s="37"/>
      <c r="AK721" s="37"/>
      <c r="AL721" s="37"/>
      <c r="AM721" s="37"/>
      <c r="AN721" s="37"/>
      <c r="AO721" s="37"/>
      <c r="AP721" s="37"/>
      <c r="AQ721" s="37"/>
      <c r="AR721" s="37"/>
      <c r="AS721" s="37"/>
      <c r="AT721" s="37"/>
      <c r="AU721" s="37"/>
    </row>
    <row r="722" spans="1:47">
      <c r="A722" s="265">
        <v>44284</v>
      </c>
      <c r="B722" s="278" t="s">
        <v>194</v>
      </c>
      <c r="C722" s="512">
        <v>880044136</v>
      </c>
      <c r="D722" s="285">
        <v>2164869646</v>
      </c>
      <c r="E722" s="278" t="s">
        <v>139</v>
      </c>
      <c r="F722" s="278" t="s">
        <v>140</v>
      </c>
      <c r="G722" s="278" t="s">
        <v>140</v>
      </c>
      <c r="H722" s="278" t="s">
        <v>190</v>
      </c>
      <c r="I722" s="37"/>
      <c r="J722" s="265">
        <v>44284</v>
      </c>
      <c r="K722" s="37"/>
      <c r="L722" s="37"/>
      <c r="M722" s="278" t="s">
        <v>190</v>
      </c>
      <c r="N722" s="37">
        <v>312</v>
      </c>
      <c r="O722" s="37"/>
      <c r="P722" s="505">
        <v>44282</v>
      </c>
      <c r="Q722" s="37"/>
      <c r="R722" s="37"/>
      <c r="S722" s="37"/>
      <c r="T722" s="37"/>
      <c r="U722" s="37"/>
      <c r="V722" s="37"/>
      <c r="W722" s="37"/>
      <c r="X722" s="37"/>
      <c r="Y722" s="37"/>
      <c r="Z722" s="506"/>
      <c r="AA722" s="37"/>
      <c r="AB722" s="37"/>
      <c r="AC722" s="37"/>
      <c r="AD722" s="37"/>
      <c r="AE722" s="37"/>
      <c r="AF722" s="37"/>
      <c r="AG722" s="37"/>
      <c r="AH722" s="37"/>
      <c r="AI722" s="37"/>
      <c r="AJ722" s="37"/>
      <c r="AK722" s="37"/>
      <c r="AL722" s="37"/>
      <c r="AM722" s="37"/>
      <c r="AN722" s="37"/>
      <c r="AO722" s="37"/>
      <c r="AP722" s="37"/>
      <c r="AQ722" s="37"/>
      <c r="AR722" s="37"/>
      <c r="AS722" s="37"/>
      <c r="AT722" s="37"/>
      <c r="AU722" s="37"/>
    </row>
    <row r="723" spans="1:47">
      <c r="A723" s="265">
        <v>44258</v>
      </c>
      <c r="B723" s="278" t="s">
        <v>146</v>
      </c>
      <c r="C723" s="37">
        <v>880031116</v>
      </c>
      <c r="D723" s="37">
        <v>2153005698</v>
      </c>
      <c r="E723" s="278" t="s">
        <v>139</v>
      </c>
      <c r="F723" s="278" t="s">
        <v>140</v>
      </c>
      <c r="G723" s="278" t="s">
        <v>140</v>
      </c>
      <c r="H723" s="278" t="s">
        <v>190</v>
      </c>
      <c r="I723" s="265">
        <v>44258</v>
      </c>
      <c r="J723" s="265">
        <v>44258</v>
      </c>
      <c r="K723" s="37"/>
      <c r="L723" s="37"/>
      <c r="M723" s="278" t="s">
        <v>190</v>
      </c>
      <c r="N723" s="37">
        <v>193</v>
      </c>
      <c r="O723" s="37"/>
      <c r="P723" s="265">
        <v>44258</v>
      </c>
      <c r="Q723" s="37"/>
      <c r="R723" s="37"/>
      <c r="S723" s="37"/>
      <c r="T723" s="37"/>
      <c r="U723" s="37"/>
      <c r="V723" s="37"/>
      <c r="W723" s="37"/>
      <c r="X723" s="37"/>
      <c r="Y723" s="37"/>
      <c r="Z723" s="506"/>
      <c r="AA723" s="37"/>
      <c r="AB723" s="37"/>
      <c r="AC723" s="37"/>
      <c r="AD723" s="37"/>
      <c r="AE723" s="37"/>
      <c r="AF723" s="37"/>
      <c r="AG723" s="37"/>
      <c r="AH723" s="37"/>
      <c r="AI723" s="37"/>
      <c r="AJ723" s="37"/>
      <c r="AK723" s="37"/>
      <c r="AL723" s="37"/>
      <c r="AM723" s="37"/>
      <c r="AN723" s="37"/>
      <c r="AO723" s="37"/>
      <c r="AP723" s="37"/>
      <c r="AQ723" s="37"/>
      <c r="AR723" s="37"/>
      <c r="AS723" s="37"/>
      <c r="AT723" s="37"/>
      <c r="AU723" s="37"/>
    </row>
    <row r="724" spans="1:47">
      <c r="A724" s="265">
        <v>44292</v>
      </c>
      <c r="B724" s="278" t="s">
        <v>156</v>
      </c>
      <c r="C724" s="76">
        <v>881640115</v>
      </c>
      <c r="D724" s="534">
        <v>1445227103</v>
      </c>
      <c r="E724" s="278" t="s">
        <v>139</v>
      </c>
      <c r="F724" s="278" t="s">
        <v>147</v>
      </c>
      <c r="G724" s="278" t="s">
        <v>147</v>
      </c>
      <c r="H724" s="278" t="s">
        <v>142</v>
      </c>
      <c r="I724" s="37"/>
      <c r="J724" s="265">
        <v>44286</v>
      </c>
      <c r="K724" s="37"/>
      <c r="L724" s="37"/>
      <c r="M724" s="278" t="s">
        <v>142</v>
      </c>
      <c r="N724" s="37">
        <v>278</v>
      </c>
      <c r="O724" s="37"/>
      <c r="P724" s="505">
        <v>44281</v>
      </c>
      <c r="Q724" s="37"/>
      <c r="R724" s="37"/>
      <c r="S724" s="37"/>
      <c r="T724" s="37"/>
      <c r="U724" s="37"/>
      <c r="V724" s="37"/>
      <c r="W724" s="37"/>
      <c r="X724" s="37"/>
      <c r="Y724" s="37"/>
      <c r="Z724" s="506"/>
      <c r="AA724" s="37"/>
      <c r="AB724" s="37"/>
      <c r="AC724" s="37"/>
      <c r="AD724" s="37"/>
      <c r="AE724" s="37"/>
      <c r="AF724" s="37"/>
      <c r="AG724" s="37"/>
      <c r="AH724" s="37"/>
      <c r="AI724" s="37"/>
      <c r="AJ724" s="37"/>
      <c r="AK724" s="37"/>
      <c r="AL724" s="37"/>
      <c r="AM724" s="37"/>
      <c r="AN724" s="37"/>
      <c r="AO724" s="37"/>
      <c r="AP724" s="37"/>
      <c r="AQ724" s="37"/>
      <c r="AR724" s="37"/>
      <c r="AS724" s="37"/>
      <c r="AT724" s="37"/>
      <c r="AU724" s="37"/>
    </row>
    <row r="725" spans="1:47">
      <c r="A725" s="265">
        <v>44263</v>
      </c>
      <c r="B725" s="278" t="s">
        <v>175</v>
      </c>
      <c r="C725" s="37">
        <v>882881013</v>
      </c>
      <c r="D725" s="37">
        <v>931051808</v>
      </c>
      <c r="E725" s="278" t="s">
        <v>139</v>
      </c>
      <c r="F725" s="278" t="s">
        <v>140</v>
      </c>
      <c r="G725" s="278" t="s">
        <v>140</v>
      </c>
      <c r="H725" s="278" t="s">
        <v>361</v>
      </c>
      <c r="I725" s="265">
        <v>44263</v>
      </c>
      <c r="J725" s="265">
        <v>44263</v>
      </c>
      <c r="K725" s="37"/>
      <c r="L725" s="37"/>
      <c r="M725" s="278" t="s">
        <v>361</v>
      </c>
      <c r="N725" s="37">
        <v>8680</v>
      </c>
      <c r="O725" s="37"/>
      <c r="P725" s="265">
        <v>44260</v>
      </c>
      <c r="Q725" s="37"/>
      <c r="R725" s="37"/>
      <c r="S725" s="37"/>
      <c r="T725" s="37"/>
      <c r="U725" s="37"/>
      <c r="V725" s="37"/>
      <c r="W725" s="37"/>
      <c r="X725" s="37"/>
      <c r="Y725" s="37"/>
      <c r="Z725" s="506"/>
      <c r="AA725" s="37"/>
      <c r="AB725" s="37"/>
      <c r="AC725" s="37"/>
      <c r="AD725" s="37"/>
      <c r="AE725" s="37"/>
      <c r="AF725" s="37"/>
      <c r="AG725" s="37"/>
      <c r="AH725" s="37"/>
      <c r="AI725" s="37"/>
      <c r="AJ725" s="37"/>
      <c r="AK725" s="37"/>
      <c r="AL725" s="37"/>
      <c r="AM725" s="37"/>
      <c r="AN725" s="37"/>
      <c r="AO725" s="37"/>
      <c r="AP725" s="37"/>
      <c r="AQ725" s="37"/>
      <c r="AR725" s="37"/>
      <c r="AS725" s="37"/>
      <c r="AT725" s="37"/>
      <c r="AU725" s="37"/>
    </row>
    <row r="726" spans="1:47">
      <c r="A726" s="265"/>
      <c r="B726" s="278" t="s">
        <v>156</v>
      </c>
      <c r="C726" s="76">
        <v>883209587</v>
      </c>
      <c r="D726" s="331">
        <v>883209587</v>
      </c>
      <c r="E726" s="278" t="s">
        <v>152</v>
      </c>
      <c r="F726" s="278" t="s">
        <v>140</v>
      </c>
      <c r="G726" s="278" t="s">
        <v>140</v>
      </c>
      <c r="H726" s="278"/>
      <c r="I726" s="37"/>
      <c r="J726" s="265">
        <v>44267</v>
      </c>
      <c r="K726" s="37"/>
      <c r="L726" s="37"/>
      <c r="M726" s="278" t="s">
        <v>181</v>
      </c>
      <c r="N726" s="37">
        <v>207.85</v>
      </c>
      <c r="O726" s="37"/>
      <c r="P726" s="505">
        <v>44268</v>
      </c>
      <c r="Q726" s="37"/>
      <c r="R726" s="37"/>
      <c r="S726" s="37"/>
      <c r="T726" s="37"/>
      <c r="U726" s="37"/>
      <c r="V726" s="37"/>
      <c r="W726" s="37"/>
      <c r="X726" s="37"/>
      <c r="Y726" s="37"/>
      <c r="Z726" s="506"/>
      <c r="AA726" s="37"/>
      <c r="AB726" s="37"/>
      <c r="AC726" s="37"/>
      <c r="AD726" s="37"/>
      <c r="AE726" s="37"/>
      <c r="AF726" s="37"/>
      <c r="AG726" s="37"/>
      <c r="AH726" s="37"/>
      <c r="AI726" s="37"/>
      <c r="AJ726" s="37"/>
      <c r="AK726" s="37"/>
      <c r="AL726" s="37"/>
      <c r="AM726" s="37"/>
      <c r="AN726" s="37"/>
      <c r="AO726" s="37"/>
      <c r="AP726" s="37"/>
      <c r="AQ726" s="37"/>
      <c r="AR726" s="37"/>
      <c r="AS726" s="37"/>
      <c r="AT726" s="37"/>
      <c r="AU726" s="37"/>
    </row>
    <row r="727" spans="1:47">
      <c r="A727" s="265">
        <v>44257</v>
      </c>
      <c r="B727" s="278" t="s">
        <v>156</v>
      </c>
      <c r="C727" s="37">
        <v>882040290</v>
      </c>
      <c r="D727" s="37">
        <v>867191738</v>
      </c>
      <c r="E727" s="278" t="s">
        <v>139</v>
      </c>
      <c r="F727" s="278" t="s">
        <v>140</v>
      </c>
      <c r="G727" s="278" t="s">
        <v>140</v>
      </c>
      <c r="H727" s="278" t="s">
        <v>176</v>
      </c>
      <c r="I727" s="265">
        <v>44257</v>
      </c>
      <c r="J727" s="265">
        <v>44257</v>
      </c>
      <c r="K727" s="37"/>
      <c r="L727" s="37"/>
      <c r="M727" s="278" t="s">
        <v>176</v>
      </c>
      <c r="N727" s="37">
        <v>1103</v>
      </c>
      <c r="O727" s="278" t="s">
        <v>6015</v>
      </c>
      <c r="P727" s="265">
        <v>44257</v>
      </c>
      <c r="Q727" s="37"/>
      <c r="R727" s="37"/>
      <c r="S727" s="37"/>
      <c r="T727" s="37"/>
      <c r="U727" s="37"/>
      <c r="V727" s="37"/>
      <c r="W727" s="37"/>
      <c r="X727" s="37"/>
      <c r="Y727" s="37"/>
      <c r="Z727" s="506"/>
      <c r="AA727" s="37"/>
      <c r="AB727" s="37"/>
      <c r="AC727" s="37"/>
      <c r="AD727" s="37"/>
      <c r="AE727" s="37"/>
      <c r="AF727" s="37"/>
      <c r="AG727" s="37"/>
      <c r="AH727" s="37"/>
      <c r="AI727" s="37"/>
      <c r="AJ727" s="37"/>
      <c r="AK727" s="37"/>
      <c r="AL727" s="37"/>
      <c r="AM727" s="37"/>
      <c r="AN727" s="37"/>
      <c r="AO727" s="37"/>
      <c r="AP727" s="37"/>
      <c r="AQ727" s="37"/>
      <c r="AR727" s="37"/>
      <c r="AS727" s="37"/>
      <c r="AT727" s="37"/>
      <c r="AU727" s="37"/>
    </row>
    <row r="728" spans="1:47">
      <c r="A728" s="265">
        <v>44257</v>
      </c>
      <c r="B728" s="278" t="s">
        <v>156</v>
      </c>
      <c r="C728" s="521">
        <v>882163289</v>
      </c>
      <c r="D728" s="37">
        <v>825258665</v>
      </c>
      <c r="E728" s="278" t="s">
        <v>139</v>
      </c>
      <c r="F728" s="278" t="s">
        <v>140</v>
      </c>
      <c r="G728" s="278" t="s">
        <v>140</v>
      </c>
      <c r="H728" s="278" t="s">
        <v>287</v>
      </c>
      <c r="I728" s="265">
        <v>44257</v>
      </c>
      <c r="J728" s="265">
        <v>44257</v>
      </c>
      <c r="K728" s="37"/>
      <c r="L728" s="37"/>
      <c r="M728" s="278" t="s">
        <v>287</v>
      </c>
      <c r="N728" s="37">
        <v>540</v>
      </c>
      <c r="O728" s="37"/>
      <c r="P728" s="265">
        <v>44256</v>
      </c>
      <c r="Q728" s="37"/>
      <c r="R728" s="37"/>
      <c r="S728" s="37"/>
      <c r="T728" s="37"/>
      <c r="U728" s="37"/>
      <c r="V728" s="37"/>
      <c r="W728" s="37"/>
      <c r="X728" s="37"/>
      <c r="Y728" s="37"/>
      <c r="Z728" s="506"/>
      <c r="AA728" s="37"/>
      <c r="AB728" s="37"/>
      <c r="AC728" s="37"/>
      <c r="AD728" s="37"/>
      <c r="AE728" s="37"/>
      <c r="AF728" s="37"/>
      <c r="AG728" s="37"/>
      <c r="AH728" s="37"/>
      <c r="AI728" s="37"/>
      <c r="AJ728" s="37"/>
      <c r="AK728" s="37"/>
      <c r="AL728" s="37"/>
      <c r="AM728" s="37"/>
      <c r="AN728" s="37"/>
      <c r="AO728" s="37"/>
      <c r="AP728" s="37"/>
      <c r="AQ728" s="37"/>
      <c r="AR728" s="37"/>
      <c r="AS728" s="37"/>
      <c r="AT728" s="37"/>
      <c r="AU728" s="37"/>
    </row>
    <row r="729" spans="1:47">
      <c r="A729" s="265">
        <v>44258</v>
      </c>
      <c r="B729" s="278" t="s">
        <v>156</v>
      </c>
      <c r="C729" s="521">
        <v>882163289</v>
      </c>
      <c r="D729" s="530">
        <v>825258665</v>
      </c>
      <c r="E729" s="278" t="s">
        <v>139</v>
      </c>
      <c r="F729" s="278" t="s">
        <v>140</v>
      </c>
      <c r="G729" s="278" t="s">
        <v>140</v>
      </c>
      <c r="H729" s="278" t="s">
        <v>287</v>
      </c>
      <c r="I729" s="265">
        <v>44258</v>
      </c>
      <c r="J729" s="265">
        <v>44258</v>
      </c>
      <c r="K729" s="37"/>
      <c r="L729" s="37"/>
      <c r="M729" s="278" t="s">
        <v>287</v>
      </c>
      <c r="N729" s="37">
        <v>270</v>
      </c>
      <c r="O729" s="37"/>
      <c r="P729" s="265">
        <v>44257</v>
      </c>
      <c r="Q729" s="37"/>
      <c r="R729" s="37"/>
      <c r="S729" s="37"/>
      <c r="T729" s="37"/>
      <c r="U729" s="37"/>
      <c r="V729" s="37"/>
      <c r="W729" s="37"/>
      <c r="X729" s="37"/>
      <c r="Y729" s="37"/>
      <c r="Z729" s="506"/>
      <c r="AA729" s="37"/>
      <c r="AB729" s="37"/>
      <c r="AC729" s="37"/>
      <c r="AD729" s="37"/>
      <c r="AE729" s="37"/>
      <c r="AF729" s="37"/>
      <c r="AG729" s="37"/>
      <c r="AH729" s="37"/>
      <c r="AI729" s="37"/>
      <c r="AJ729" s="37"/>
      <c r="AK729" s="37"/>
      <c r="AL729" s="37"/>
      <c r="AM729" s="37"/>
      <c r="AN729" s="37"/>
      <c r="AO729" s="37"/>
      <c r="AP729" s="37"/>
      <c r="AQ729" s="37"/>
      <c r="AR729" s="37"/>
      <c r="AS729" s="37"/>
      <c r="AT729" s="37"/>
      <c r="AU729" s="37"/>
    </row>
    <row r="730" spans="1:47">
      <c r="A730" s="265">
        <v>44267</v>
      </c>
      <c r="B730" s="278" t="s">
        <v>156</v>
      </c>
      <c r="C730" s="37">
        <v>880668988</v>
      </c>
      <c r="D730" s="530">
        <v>712665585</v>
      </c>
      <c r="E730" s="278" t="s">
        <v>152</v>
      </c>
      <c r="F730" s="278" t="s">
        <v>140</v>
      </c>
      <c r="G730" s="278" t="s">
        <v>140</v>
      </c>
      <c r="H730" s="278"/>
      <c r="I730" s="37"/>
      <c r="J730" s="265">
        <v>44267</v>
      </c>
      <c r="K730" s="37"/>
      <c r="L730" s="37"/>
      <c r="M730" s="278" t="s">
        <v>142</v>
      </c>
      <c r="N730" s="37">
        <v>312</v>
      </c>
      <c r="O730" s="37"/>
      <c r="P730" s="505">
        <v>44267</v>
      </c>
      <c r="Q730" s="37"/>
      <c r="R730" s="37"/>
      <c r="S730" s="37"/>
      <c r="T730" s="37"/>
      <c r="U730" s="37"/>
      <c r="V730" s="37"/>
      <c r="W730" s="37"/>
      <c r="X730" s="37"/>
      <c r="Y730" s="37"/>
      <c r="Z730" s="506"/>
      <c r="AA730" s="37"/>
      <c r="AB730" s="37"/>
      <c r="AC730" s="37"/>
      <c r="AD730" s="37"/>
      <c r="AE730" s="37"/>
      <c r="AF730" s="37"/>
      <c r="AG730" s="37"/>
      <c r="AH730" s="37"/>
      <c r="AI730" s="37"/>
      <c r="AJ730" s="37"/>
      <c r="AK730" s="37"/>
      <c r="AL730" s="37"/>
      <c r="AM730" s="37"/>
      <c r="AN730" s="37"/>
      <c r="AO730" s="37"/>
      <c r="AP730" s="37"/>
      <c r="AQ730" s="37"/>
      <c r="AR730" s="37"/>
      <c r="AS730" s="37"/>
      <c r="AT730" s="37"/>
      <c r="AU730" s="37"/>
    </row>
    <row r="731" spans="1:47">
      <c r="A731" s="265">
        <v>44286</v>
      </c>
      <c r="B731" s="278" t="s">
        <v>5491</v>
      </c>
      <c r="C731" s="76">
        <v>11032329</v>
      </c>
      <c r="D731" s="510">
        <v>609198279</v>
      </c>
      <c r="E731" s="278" t="s">
        <v>139</v>
      </c>
      <c r="F731" s="278" t="s">
        <v>147</v>
      </c>
      <c r="G731" s="278" t="s">
        <v>147</v>
      </c>
      <c r="H731" s="278" t="s">
        <v>142</v>
      </c>
      <c r="I731" s="37"/>
      <c r="J731" s="505">
        <v>44286</v>
      </c>
      <c r="K731" s="37"/>
      <c r="L731" s="37"/>
      <c r="M731" s="278" t="s">
        <v>142</v>
      </c>
      <c r="N731" s="74">
        <v>5707.08</v>
      </c>
      <c r="O731" s="37"/>
      <c r="P731" s="505">
        <v>44274</v>
      </c>
      <c r="Q731" s="37"/>
      <c r="R731" s="37"/>
      <c r="S731" s="37"/>
      <c r="T731" s="37"/>
      <c r="U731" s="37"/>
      <c r="V731" s="37"/>
      <c r="W731" s="37"/>
      <c r="X731" s="37"/>
      <c r="Y731" s="37"/>
      <c r="Z731" s="506"/>
      <c r="AA731" s="37"/>
      <c r="AB731" s="37"/>
      <c r="AC731" s="37"/>
      <c r="AD731" s="37"/>
      <c r="AE731" s="37"/>
      <c r="AF731" s="37"/>
      <c r="AG731" s="37"/>
      <c r="AH731" s="37"/>
      <c r="AI731" s="37"/>
      <c r="AJ731" s="37"/>
      <c r="AK731" s="37"/>
      <c r="AL731" s="37"/>
      <c r="AM731" s="37"/>
      <c r="AN731" s="37"/>
      <c r="AO731" s="37"/>
      <c r="AP731" s="37"/>
      <c r="AQ731" s="37"/>
      <c r="AR731" s="37"/>
      <c r="AS731" s="37"/>
      <c r="AT731" s="37"/>
      <c r="AU731" s="37"/>
    </row>
    <row r="732" spans="1:47">
      <c r="A732" s="265">
        <v>44256</v>
      </c>
      <c r="B732" s="278" t="s">
        <v>194</v>
      </c>
      <c r="C732" s="37">
        <v>880127110</v>
      </c>
      <c r="D732" s="37">
        <v>595999302</v>
      </c>
      <c r="E732" s="278" t="s">
        <v>139</v>
      </c>
      <c r="F732" s="278" t="s">
        <v>140</v>
      </c>
      <c r="G732" s="278" t="s">
        <v>140</v>
      </c>
      <c r="H732" s="278" t="s">
        <v>142</v>
      </c>
      <c r="I732" s="265">
        <v>44256</v>
      </c>
      <c r="J732" s="265">
        <v>44256</v>
      </c>
      <c r="K732" s="37"/>
      <c r="L732" s="37"/>
      <c r="M732" s="278" t="s">
        <v>142</v>
      </c>
      <c r="N732" s="37">
        <v>3960.6</v>
      </c>
      <c r="O732" s="37"/>
      <c r="P732" s="278" t="s">
        <v>5973</v>
      </c>
      <c r="Q732" s="37"/>
      <c r="R732" s="37"/>
      <c r="S732" s="37"/>
      <c r="T732" s="37"/>
      <c r="U732" s="37"/>
      <c r="V732" s="37"/>
      <c r="W732" s="37"/>
      <c r="X732" s="37"/>
      <c r="Y732" s="37"/>
      <c r="Z732" s="506"/>
      <c r="AA732" s="37"/>
      <c r="AB732" s="37"/>
      <c r="AC732" s="37"/>
      <c r="AD732" s="37"/>
      <c r="AE732" s="37"/>
      <c r="AF732" s="37"/>
      <c r="AG732" s="37"/>
      <c r="AH732" s="37"/>
      <c r="AI732" s="37"/>
      <c r="AJ732" s="37"/>
      <c r="AK732" s="37"/>
      <c r="AL732" s="37"/>
      <c r="AM732" s="37"/>
      <c r="AN732" s="37"/>
      <c r="AO732" s="37"/>
      <c r="AP732" s="37"/>
      <c r="AQ732" s="37"/>
      <c r="AR732" s="37"/>
      <c r="AS732" s="37"/>
      <c r="AT732" s="37"/>
      <c r="AU732" s="37"/>
    </row>
    <row r="733" spans="1:47">
      <c r="A733" s="265">
        <v>44270</v>
      </c>
      <c r="B733" s="278" t="s">
        <v>156</v>
      </c>
      <c r="C733" s="37">
        <v>880866500</v>
      </c>
      <c r="D733" s="530">
        <v>572000755</v>
      </c>
      <c r="E733" s="278" t="s">
        <v>139</v>
      </c>
      <c r="F733" s="278" t="s">
        <v>140</v>
      </c>
      <c r="G733" s="278" t="s">
        <v>140</v>
      </c>
      <c r="H733" s="278"/>
      <c r="I733" s="37"/>
      <c r="J733" s="265">
        <v>44270</v>
      </c>
      <c r="K733" s="37"/>
      <c r="L733" s="37"/>
      <c r="M733" s="278" t="s">
        <v>390</v>
      </c>
      <c r="N733" s="37">
        <v>560</v>
      </c>
      <c r="O733" s="37"/>
      <c r="P733" s="505">
        <v>44269</v>
      </c>
      <c r="Q733" s="37"/>
      <c r="R733" s="37"/>
      <c r="S733" s="37"/>
      <c r="T733" s="37"/>
      <c r="U733" s="37"/>
      <c r="V733" s="37"/>
      <c r="W733" s="37"/>
      <c r="X733" s="37"/>
      <c r="Y733" s="37"/>
      <c r="Z733" s="506"/>
      <c r="AA733" s="37"/>
      <c r="AB733" s="37"/>
      <c r="AC733" s="37"/>
      <c r="AD733" s="37"/>
      <c r="AE733" s="37"/>
      <c r="AF733" s="37"/>
      <c r="AG733" s="37"/>
      <c r="AH733" s="37"/>
      <c r="AI733" s="37"/>
      <c r="AJ733" s="37"/>
      <c r="AK733" s="37"/>
      <c r="AL733" s="37"/>
      <c r="AM733" s="37"/>
      <c r="AN733" s="37"/>
      <c r="AO733" s="37"/>
      <c r="AP733" s="37"/>
      <c r="AQ733" s="37"/>
      <c r="AR733" s="37"/>
      <c r="AS733" s="37"/>
      <c r="AT733" s="37"/>
      <c r="AU733" s="37"/>
    </row>
    <row r="734" spans="1:47">
      <c r="A734" s="265">
        <v>44263</v>
      </c>
      <c r="B734" s="278" t="s">
        <v>156</v>
      </c>
      <c r="C734" s="37">
        <v>882586653</v>
      </c>
      <c r="D734" s="530">
        <v>570259952</v>
      </c>
      <c r="E734" s="278" t="s">
        <v>139</v>
      </c>
      <c r="F734" s="278" t="s">
        <v>140</v>
      </c>
      <c r="G734" s="278" t="s">
        <v>140</v>
      </c>
      <c r="H734" s="278" t="s">
        <v>168</v>
      </c>
      <c r="I734" s="265">
        <v>44263</v>
      </c>
      <c r="J734" s="265">
        <v>44263</v>
      </c>
      <c r="K734" s="37"/>
      <c r="L734" s="37"/>
      <c r="M734" s="278" t="s">
        <v>168</v>
      </c>
      <c r="N734" s="37">
        <v>340</v>
      </c>
      <c r="O734" s="37"/>
      <c r="P734" s="265">
        <v>44262</v>
      </c>
      <c r="Q734" s="37"/>
      <c r="R734" s="37"/>
      <c r="S734" s="37"/>
      <c r="T734" s="37"/>
      <c r="U734" s="37"/>
      <c r="V734" s="37"/>
      <c r="W734" s="37"/>
      <c r="X734" s="37"/>
      <c r="Y734" s="37"/>
      <c r="Z734" s="506"/>
      <c r="AA734" s="37"/>
      <c r="AB734" s="37"/>
      <c r="AC734" s="37"/>
      <c r="AD734" s="37"/>
      <c r="AE734" s="37"/>
      <c r="AF734" s="37"/>
      <c r="AG734" s="37"/>
      <c r="AH734" s="37"/>
      <c r="AI734" s="37"/>
      <c r="AJ734" s="37"/>
      <c r="AK734" s="37"/>
      <c r="AL734" s="37"/>
      <c r="AM734" s="37"/>
      <c r="AN734" s="37"/>
      <c r="AO734" s="37"/>
      <c r="AP734" s="37"/>
      <c r="AQ734" s="37"/>
      <c r="AR734" s="37"/>
      <c r="AS734" s="37"/>
      <c r="AT734" s="37"/>
      <c r="AU734" s="37"/>
    </row>
    <row r="735" spans="1:47">
      <c r="A735" s="265">
        <v>44263</v>
      </c>
      <c r="B735" s="278" t="s">
        <v>281</v>
      </c>
      <c r="C735" s="37">
        <v>880044664</v>
      </c>
      <c r="D735" s="37">
        <v>568759574</v>
      </c>
      <c r="E735" s="278" t="s">
        <v>152</v>
      </c>
      <c r="F735" s="278" t="s">
        <v>140</v>
      </c>
      <c r="G735" s="278" t="s">
        <v>140</v>
      </c>
      <c r="H735" s="278" t="s">
        <v>142</v>
      </c>
      <c r="I735" s="37"/>
      <c r="J735" s="265">
        <v>44263</v>
      </c>
      <c r="K735" s="37"/>
      <c r="L735" s="37"/>
      <c r="M735" s="278" t="s">
        <v>142</v>
      </c>
      <c r="N735" s="37">
        <v>305.5</v>
      </c>
      <c r="O735" s="278" t="s">
        <v>37</v>
      </c>
      <c r="P735" s="265">
        <v>44260</v>
      </c>
      <c r="Q735" s="37"/>
      <c r="R735" s="37"/>
      <c r="S735" s="37"/>
      <c r="T735" s="37"/>
      <c r="U735" s="37"/>
      <c r="V735" s="37"/>
      <c r="W735" s="37"/>
      <c r="X735" s="37"/>
      <c r="Y735" s="37"/>
      <c r="Z735" s="506"/>
      <c r="AA735" s="37"/>
      <c r="AB735" s="37"/>
      <c r="AC735" s="37"/>
      <c r="AD735" s="37"/>
      <c r="AE735" s="37"/>
      <c r="AF735" s="37"/>
      <c r="AG735" s="37"/>
      <c r="AH735" s="37"/>
      <c r="AI735" s="37"/>
      <c r="AJ735" s="37"/>
      <c r="AK735" s="37"/>
      <c r="AL735" s="37"/>
      <c r="AM735" s="37"/>
      <c r="AN735" s="37"/>
      <c r="AO735" s="37"/>
      <c r="AP735" s="37"/>
      <c r="AQ735" s="37"/>
      <c r="AR735" s="37"/>
      <c r="AS735" s="37"/>
      <c r="AT735" s="37"/>
      <c r="AU735" s="37"/>
    </row>
    <row r="736" spans="1:47">
      <c r="A736" s="265">
        <v>44286</v>
      </c>
      <c r="B736" s="278" t="s">
        <v>175</v>
      </c>
      <c r="C736" s="76">
        <v>1576886</v>
      </c>
      <c r="D736" s="510">
        <v>547756566</v>
      </c>
      <c r="E736" s="278" t="s">
        <v>139</v>
      </c>
      <c r="F736" s="278" t="s">
        <v>147</v>
      </c>
      <c r="G736" s="278" t="s">
        <v>147</v>
      </c>
      <c r="H736" s="278" t="s">
        <v>142</v>
      </c>
      <c r="I736" s="37"/>
      <c r="J736" s="265">
        <v>44286</v>
      </c>
      <c r="K736" s="37"/>
      <c r="L736" s="37"/>
      <c r="M736" s="278" t="s">
        <v>142</v>
      </c>
      <c r="N736" s="37">
        <v>321</v>
      </c>
      <c r="O736" s="37"/>
      <c r="P736" s="505">
        <v>44286</v>
      </c>
      <c r="Q736" s="37"/>
      <c r="R736" s="37"/>
      <c r="S736" s="37"/>
      <c r="T736" s="37"/>
      <c r="U736" s="37"/>
      <c r="V736" s="37"/>
      <c r="W736" s="37"/>
      <c r="X736" s="37"/>
      <c r="Y736" s="37"/>
      <c r="Z736" s="506"/>
      <c r="AA736" s="37"/>
      <c r="AB736" s="37"/>
      <c r="AC736" s="37"/>
      <c r="AD736" s="37"/>
      <c r="AE736" s="37"/>
      <c r="AF736" s="37"/>
      <c r="AG736" s="37"/>
      <c r="AH736" s="37"/>
      <c r="AI736" s="37"/>
      <c r="AJ736" s="37"/>
      <c r="AK736" s="37"/>
      <c r="AL736" s="37"/>
      <c r="AM736" s="37"/>
      <c r="AN736" s="37"/>
      <c r="AO736" s="37"/>
      <c r="AP736" s="37"/>
      <c r="AQ736" s="37"/>
      <c r="AR736" s="37"/>
      <c r="AS736" s="37"/>
      <c r="AT736" s="37"/>
      <c r="AU736" s="37"/>
    </row>
    <row r="737" spans="1:47">
      <c r="A737" s="265">
        <v>44270</v>
      </c>
      <c r="B737" s="278" t="s">
        <v>156</v>
      </c>
      <c r="C737" s="37">
        <v>880062816</v>
      </c>
      <c r="D737" s="530">
        <v>434814179</v>
      </c>
      <c r="E737" s="278" t="s">
        <v>139</v>
      </c>
      <c r="F737" s="278" t="s">
        <v>140</v>
      </c>
      <c r="G737" s="278" t="s">
        <v>140</v>
      </c>
      <c r="H737" s="278"/>
      <c r="I737" s="37"/>
      <c r="J737" s="265">
        <v>44270</v>
      </c>
      <c r="K737" s="37"/>
      <c r="L737" s="37"/>
      <c r="M737" s="278" t="s">
        <v>148</v>
      </c>
      <c r="N737" s="37">
        <v>55</v>
      </c>
      <c r="O737" s="37"/>
      <c r="P737" s="505">
        <v>44269</v>
      </c>
      <c r="Q737" s="37"/>
      <c r="R737" s="37"/>
      <c r="S737" s="37"/>
      <c r="T737" s="37"/>
      <c r="U737" s="37"/>
      <c r="V737" s="37"/>
      <c r="W737" s="37"/>
      <c r="X737" s="37"/>
      <c r="Y737" s="37"/>
      <c r="Z737" s="506"/>
      <c r="AA737" s="37"/>
      <c r="AB737" s="37"/>
      <c r="AC737" s="37"/>
      <c r="AD737" s="37"/>
      <c r="AE737" s="37"/>
      <c r="AF737" s="37"/>
      <c r="AG737" s="37"/>
      <c r="AH737" s="37"/>
      <c r="AI737" s="37"/>
      <c r="AJ737" s="37"/>
      <c r="AK737" s="37"/>
      <c r="AL737" s="37"/>
      <c r="AM737" s="37"/>
      <c r="AN737" s="37"/>
      <c r="AO737" s="37"/>
      <c r="AP737" s="37"/>
      <c r="AQ737" s="37"/>
      <c r="AR737" s="37"/>
      <c r="AS737" s="37"/>
      <c r="AT737" s="37"/>
      <c r="AU737" s="37"/>
    </row>
    <row r="738" spans="1:47">
      <c r="A738" s="265">
        <v>44266</v>
      </c>
      <c r="B738" s="278" t="s">
        <v>194</v>
      </c>
      <c r="C738" s="37">
        <v>880385479</v>
      </c>
      <c r="D738" s="516">
        <v>434472185</v>
      </c>
      <c r="E738" s="278" t="s">
        <v>139</v>
      </c>
      <c r="F738" s="278" t="s">
        <v>140</v>
      </c>
      <c r="G738" s="278" t="s">
        <v>147</v>
      </c>
      <c r="H738" s="278" t="s">
        <v>142</v>
      </c>
      <c r="I738" s="37"/>
      <c r="J738" s="265">
        <v>44266</v>
      </c>
      <c r="K738" s="37"/>
      <c r="L738" s="37"/>
      <c r="M738" s="278" t="s">
        <v>142</v>
      </c>
      <c r="N738" s="37">
        <v>468</v>
      </c>
      <c r="O738" s="37"/>
      <c r="P738" s="505">
        <v>44259</v>
      </c>
      <c r="Q738" s="37"/>
      <c r="R738" s="37"/>
      <c r="S738" s="37"/>
      <c r="T738" s="37"/>
      <c r="U738" s="37"/>
      <c r="V738" s="37"/>
      <c r="W738" s="37"/>
      <c r="X738" s="37"/>
      <c r="Y738" s="37"/>
      <c r="Z738" s="506"/>
      <c r="AA738" s="37"/>
      <c r="AB738" s="37"/>
      <c r="AC738" s="37"/>
      <c r="AD738" s="37"/>
      <c r="AE738" s="37"/>
      <c r="AF738" s="37"/>
      <c r="AG738" s="37"/>
      <c r="AH738" s="37"/>
      <c r="AI738" s="37"/>
      <c r="AJ738" s="37"/>
      <c r="AK738" s="37"/>
      <c r="AL738" s="37"/>
      <c r="AM738" s="37"/>
      <c r="AN738" s="37"/>
      <c r="AO738" s="37"/>
      <c r="AP738" s="37"/>
      <c r="AQ738" s="37"/>
      <c r="AR738" s="37"/>
      <c r="AS738" s="37"/>
      <c r="AT738" s="37"/>
      <c r="AU738" s="37"/>
    </row>
    <row r="739" spans="1:47">
      <c r="A739" s="265">
        <v>44266</v>
      </c>
      <c r="B739" s="278" t="s">
        <v>194</v>
      </c>
      <c r="C739" s="37">
        <v>880385479</v>
      </c>
      <c r="D739" s="516">
        <v>434472185</v>
      </c>
      <c r="E739" s="278" t="s">
        <v>139</v>
      </c>
      <c r="F739" s="278" t="s">
        <v>140</v>
      </c>
      <c r="G739" s="278" t="s">
        <v>140</v>
      </c>
      <c r="H739" s="278" t="s">
        <v>142</v>
      </c>
      <c r="I739" s="37"/>
      <c r="J739" s="265">
        <v>44266</v>
      </c>
      <c r="K739" s="37"/>
      <c r="L739" s="37"/>
      <c r="M739" s="278" t="s">
        <v>6146</v>
      </c>
      <c r="N739" s="37">
        <v>311</v>
      </c>
      <c r="O739" s="37"/>
      <c r="P739" s="505">
        <v>44266</v>
      </c>
      <c r="Q739" s="37"/>
      <c r="R739" s="37"/>
      <c r="S739" s="37"/>
      <c r="T739" s="37"/>
      <c r="U739" s="37"/>
      <c r="V739" s="37"/>
      <c r="W739" s="37"/>
      <c r="X739" s="37"/>
      <c r="Y739" s="37"/>
      <c r="Z739" s="506"/>
      <c r="AA739" s="37"/>
      <c r="AB739" s="37"/>
      <c r="AC739" s="37"/>
      <c r="AD739" s="37"/>
      <c r="AE739" s="37"/>
      <c r="AF739" s="37"/>
      <c r="AG739" s="37"/>
      <c r="AH739" s="37"/>
      <c r="AI739" s="37"/>
      <c r="AJ739" s="37"/>
      <c r="AK739" s="37"/>
      <c r="AL739" s="37"/>
      <c r="AM739" s="37"/>
      <c r="AN739" s="37"/>
      <c r="AO739" s="37"/>
      <c r="AP739" s="37"/>
      <c r="AQ739" s="37"/>
      <c r="AR739" s="37"/>
      <c r="AS739" s="37"/>
      <c r="AT739" s="37"/>
      <c r="AU739" s="37"/>
    </row>
    <row r="740" spans="1:47">
      <c r="A740" s="265">
        <v>44257</v>
      </c>
      <c r="B740" s="278" t="s">
        <v>194</v>
      </c>
      <c r="C740" s="37">
        <v>880385479</v>
      </c>
      <c r="D740" s="37">
        <v>434472185</v>
      </c>
      <c r="E740" s="278" t="s">
        <v>139</v>
      </c>
      <c r="F740" s="278" t="s">
        <v>140</v>
      </c>
      <c r="G740" s="278" t="s">
        <v>140</v>
      </c>
      <c r="H740" s="278" t="s">
        <v>142</v>
      </c>
      <c r="I740" s="265">
        <v>44257</v>
      </c>
      <c r="J740" s="265">
        <v>44257</v>
      </c>
      <c r="K740" s="37"/>
      <c r="L740" s="37"/>
      <c r="M740" s="278" t="s">
        <v>142</v>
      </c>
      <c r="N740" s="37">
        <v>133.19999999999999</v>
      </c>
      <c r="O740" s="37"/>
      <c r="P740" s="505">
        <v>44257</v>
      </c>
      <c r="Q740" s="37"/>
      <c r="R740" s="37"/>
      <c r="S740" s="37"/>
      <c r="T740" s="37"/>
      <c r="U740" s="37"/>
      <c r="V740" s="37"/>
      <c r="W740" s="37"/>
      <c r="X740" s="37"/>
      <c r="Y740" s="37"/>
      <c r="Z740" s="506"/>
      <c r="AA740" s="37"/>
      <c r="AB740" s="37"/>
      <c r="AC740" s="37"/>
      <c r="AD740" s="37"/>
      <c r="AE740" s="37"/>
      <c r="AF740" s="37"/>
      <c r="AG740" s="37"/>
      <c r="AH740" s="37"/>
      <c r="AI740" s="37"/>
      <c r="AJ740" s="37"/>
      <c r="AK740" s="37"/>
      <c r="AL740" s="37"/>
      <c r="AM740" s="37"/>
      <c r="AN740" s="37"/>
      <c r="AO740" s="37"/>
      <c r="AP740" s="37"/>
      <c r="AQ740" s="37"/>
      <c r="AR740" s="37"/>
      <c r="AS740" s="37"/>
      <c r="AT740" s="37"/>
      <c r="AU740" s="37"/>
    </row>
    <row r="741" spans="1:47">
      <c r="A741" s="265">
        <v>44270</v>
      </c>
      <c r="B741" s="278" t="s">
        <v>156</v>
      </c>
      <c r="C741" s="521">
        <v>880764742</v>
      </c>
      <c r="D741" s="516">
        <v>420065037</v>
      </c>
      <c r="E741" s="278" t="s">
        <v>139</v>
      </c>
      <c r="F741" s="278" t="s">
        <v>140</v>
      </c>
      <c r="G741" s="278" t="s">
        <v>140</v>
      </c>
      <c r="H741" s="278"/>
      <c r="I741" s="37"/>
      <c r="J741" s="265">
        <v>44270</v>
      </c>
      <c r="K741" s="37"/>
      <c r="L741" s="37"/>
      <c r="M741" s="278" t="s">
        <v>686</v>
      </c>
      <c r="N741" s="37">
        <v>24353</v>
      </c>
      <c r="O741" s="37"/>
      <c r="P741" s="505">
        <v>44269</v>
      </c>
      <c r="Q741" s="37"/>
      <c r="R741" s="37"/>
      <c r="S741" s="37"/>
      <c r="T741" s="37"/>
      <c r="U741" s="37"/>
      <c r="V741" s="37"/>
      <c r="W741" s="37"/>
      <c r="X741" s="37"/>
      <c r="Y741" s="37"/>
      <c r="Z741" s="506"/>
      <c r="AA741" s="37"/>
      <c r="AB741" s="37"/>
      <c r="AC741" s="37"/>
      <c r="AD741" s="37"/>
      <c r="AE741" s="37"/>
      <c r="AF741" s="37"/>
      <c r="AG741" s="37"/>
      <c r="AH741" s="37"/>
      <c r="AI741" s="37"/>
      <c r="AJ741" s="37"/>
      <c r="AK741" s="37"/>
      <c r="AL741" s="37"/>
      <c r="AM741" s="37"/>
      <c r="AN741" s="37"/>
      <c r="AO741" s="37"/>
      <c r="AP741" s="37"/>
      <c r="AQ741" s="37"/>
      <c r="AR741" s="37"/>
      <c r="AS741" s="37"/>
      <c r="AT741" s="37"/>
      <c r="AU741" s="37"/>
    </row>
    <row r="742" spans="1:47">
      <c r="A742" s="265">
        <v>44258</v>
      </c>
      <c r="B742" s="278" t="s">
        <v>156</v>
      </c>
      <c r="C742" s="37">
        <v>880764742</v>
      </c>
      <c r="D742" s="530">
        <v>420065037</v>
      </c>
      <c r="E742" s="278" t="s">
        <v>139</v>
      </c>
      <c r="F742" s="278" t="s">
        <v>140</v>
      </c>
      <c r="G742" s="278" t="s">
        <v>140</v>
      </c>
      <c r="H742" s="278" t="s">
        <v>190</v>
      </c>
      <c r="I742" s="265">
        <v>44258</v>
      </c>
      <c r="J742" s="265">
        <v>44258</v>
      </c>
      <c r="K742" s="37"/>
      <c r="L742" s="37"/>
      <c r="M742" s="278" t="s">
        <v>223</v>
      </c>
      <c r="N742" s="37">
        <v>183.22</v>
      </c>
      <c r="O742" s="37"/>
      <c r="P742" s="265">
        <v>44257</v>
      </c>
      <c r="Q742" s="37"/>
      <c r="R742" s="37"/>
      <c r="S742" s="37"/>
      <c r="T742" s="37"/>
      <c r="U742" s="37"/>
      <c r="V742" s="37"/>
      <c r="W742" s="37"/>
      <c r="X742" s="37"/>
      <c r="Y742" s="37"/>
      <c r="Z742" s="506"/>
      <c r="AA742" s="37"/>
      <c r="AB742" s="37"/>
      <c r="AC742" s="37"/>
      <c r="AD742" s="37"/>
      <c r="AE742" s="37"/>
      <c r="AF742" s="37"/>
      <c r="AG742" s="37"/>
      <c r="AH742" s="37"/>
      <c r="AI742" s="37"/>
      <c r="AJ742" s="37"/>
      <c r="AK742" s="37"/>
      <c r="AL742" s="37"/>
      <c r="AM742" s="37"/>
      <c r="AN742" s="37"/>
      <c r="AO742" s="37"/>
      <c r="AP742" s="37"/>
      <c r="AQ742" s="37"/>
      <c r="AR742" s="37"/>
      <c r="AS742" s="37"/>
      <c r="AT742" s="37"/>
      <c r="AU742" s="37"/>
    </row>
    <row r="743" spans="1:47">
      <c r="A743" s="265">
        <v>44257</v>
      </c>
      <c r="B743" s="278" t="s">
        <v>138</v>
      </c>
      <c r="C743" s="37">
        <v>880385283</v>
      </c>
      <c r="D743" s="37">
        <v>415012810</v>
      </c>
      <c r="E743" s="278" t="s">
        <v>152</v>
      </c>
      <c r="F743" s="278" t="s">
        <v>140</v>
      </c>
      <c r="G743" s="278" t="s">
        <v>140</v>
      </c>
      <c r="H743" s="278" t="s">
        <v>142</v>
      </c>
      <c r="I743" s="265">
        <v>44257</v>
      </c>
      <c r="J743" s="265">
        <v>44257</v>
      </c>
      <c r="K743" s="37"/>
      <c r="L743" s="37"/>
      <c r="M743" s="278" t="s">
        <v>142</v>
      </c>
      <c r="N743" s="37">
        <v>11919</v>
      </c>
      <c r="O743" s="37"/>
      <c r="P743" s="265">
        <v>44257</v>
      </c>
      <c r="Q743" s="37"/>
      <c r="R743" s="37"/>
      <c r="S743" s="37"/>
      <c r="T743" s="37"/>
      <c r="U743" s="37"/>
      <c r="V743" s="37"/>
      <c r="W743" s="37"/>
      <c r="X743" s="37"/>
      <c r="Y743" s="37"/>
      <c r="Z743" s="506"/>
      <c r="AA743" s="37"/>
      <c r="AB743" s="37"/>
      <c r="AC743" s="37"/>
      <c r="AD743" s="37"/>
      <c r="AE743" s="37"/>
      <c r="AF743" s="37"/>
      <c r="AG743" s="37"/>
      <c r="AH743" s="37"/>
      <c r="AI743" s="37"/>
      <c r="AJ743" s="37"/>
      <c r="AK743" s="37"/>
      <c r="AL743" s="37"/>
      <c r="AM743" s="37"/>
      <c r="AN743" s="37"/>
      <c r="AO743" s="37"/>
      <c r="AP743" s="37"/>
      <c r="AQ743" s="37"/>
      <c r="AR743" s="37"/>
      <c r="AS743" s="37"/>
      <c r="AT743" s="37"/>
      <c r="AU743" s="37"/>
    </row>
    <row r="744" spans="1:47">
      <c r="A744" s="265">
        <v>44258</v>
      </c>
      <c r="B744" s="278" t="s">
        <v>138</v>
      </c>
      <c r="C744" s="37">
        <v>880385283</v>
      </c>
      <c r="D744" s="37">
        <v>415012810</v>
      </c>
      <c r="E744" s="278" t="s">
        <v>152</v>
      </c>
      <c r="F744" s="278" t="s">
        <v>140</v>
      </c>
      <c r="G744" s="278" t="s">
        <v>140</v>
      </c>
      <c r="H744" s="278" t="s">
        <v>2152</v>
      </c>
      <c r="I744" s="265">
        <v>44258</v>
      </c>
      <c r="J744" s="265">
        <v>44258</v>
      </c>
      <c r="K744" s="37"/>
      <c r="L744" s="37"/>
      <c r="M744" s="278" t="s">
        <v>2152</v>
      </c>
      <c r="N744" s="37">
        <v>6900.22</v>
      </c>
      <c r="O744" s="37"/>
      <c r="P744" s="265">
        <v>44257</v>
      </c>
      <c r="Q744" s="37"/>
      <c r="R744" s="37"/>
      <c r="S744" s="37"/>
      <c r="T744" s="37"/>
      <c r="U744" s="37"/>
      <c r="V744" s="37"/>
      <c r="W744" s="37"/>
      <c r="X744" s="37"/>
      <c r="Y744" s="37"/>
      <c r="Z744" s="506"/>
      <c r="AA744" s="37"/>
      <c r="AB744" s="37"/>
      <c r="AC744" s="37"/>
      <c r="AD744" s="37"/>
      <c r="AE744" s="37"/>
      <c r="AF744" s="37"/>
      <c r="AG744" s="37"/>
      <c r="AH744" s="37"/>
      <c r="AI744" s="37"/>
      <c r="AJ744" s="37"/>
      <c r="AK744" s="37"/>
      <c r="AL744" s="37"/>
      <c r="AM744" s="37"/>
      <c r="AN744" s="37"/>
      <c r="AO744" s="37"/>
      <c r="AP744" s="37"/>
      <c r="AQ744" s="37"/>
      <c r="AR744" s="37"/>
      <c r="AS744" s="37"/>
      <c r="AT744" s="37"/>
      <c r="AU744" s="37"/>
    </row>
    <row r="745" spans="1:47">
      <c r="A745" s="505">
        <v>44278</v>
      </c>
      <c r="B745" s="278" t="s">
        <v>156</v>
      </c>
      <c r="C745" s="37">
        <v>881859364</v>
      </c>
      <c r="D745" s="534">
        <v>379040808</v>
      </c>
      <c r="E745" s="278" t="s">
        <v>139</v>
      </c>
      <c r="F745" s="278" t="s">
        <v>140</v>
      </c>
      <c r="G745" s="278" t="s">
        <v>140</v>
      </c>
      <c r="H745" s="278"/>
      <c r="I745" s="37"/>
      <c r="J745" s="265">
        <v>44278</v>
      </c>
      <c r="K745" s="37"/>
      <c r="L745" s="37"/>
      <c r="M745" s="278" t="s">
        <v>142</v>
      </c>
      <c r="N745" s="37">
        <v>2445.62</v>
      </c>
      <c r="O745" s="37"/>
      <c r="P745" s="505">
        <v>44276</v>
      </c>
      <c r="Q745" s="37"/>
      <c r="R745" s="37"/>
      <c r="S745" s="37"/>
      <c r="T745" s="37"/>
      <c r="U745" s="37"/>
      <c r="V745" s="37"/>
      <c r="W745" s="37"/>
      <c r="X745" s="37"/>
      <c r="Y745" s="37"/>
      <c r="Z745" s="506"/>
      <c r="AA745" s="37"/>
      <c r="AB745" s="37"/>
      <c r="AC745" s="37"/>
      <c r="AD745" s="37"/>
      <c r="AE745" s="37"/>
      <c r="AF745" s="37"/>
      <c r="AG745" s="37"/>
      <c r="AH745" s="37"/>
      <c r="AI745" s="37"/>
      <c r="AJ745" s="37"/>
      <c r="AK745" s="37"/>
      <c r="AL745" s="37"/>
      <c r="AM745" s="37"/>
      <c r="AN745" s="37"/>
      <c r="AO745" s="37"/>
      <c r="AP745" s="37"/>
      <c r="AQ745" s="37"/>
      <c r="AR745" s="37"/>
      <c r="AS745" s="37"/>
      <c r="AT745" s="37"/>
      <c r="AU745" s="37"/>
    </row>
    <row r="746" spans="1:47">
      <c r="A746" s="265">
        <v>44265</v>
      </c>
      <c r="B746" s="278" t="s">
        <v>154</v>
      </c>
      <c r="C746" s="278">
        <v>881555623</v>
      </c>
      <c r="D746" s="37">
        <v>373679691</v>
      </c>
      <c r="E746" s="278" t="s">
        <v>152</v>
      </c>
      <c r="F746" s="278" t="s">
        <v>140</v>
      </c>
      <c r="G746" s="278" t="s">
        <v>140</v>
      </c>
      <c r="H746" s="37"/>
      <c r="I746" s="37"/>
      <c r="J746" s="265">
        <v>44265</v>
      </c>
      <c r="K746" s="37"/>
      <c r="L746" s="37"/>
      <c r="M746" s="278" t="s">
        <v>181</v>
      </c>
      <c r="N746" s="37">
        <v>36.340000000000003</v>
      </c>
      <c r="O746" s="37"/>
      <c r="P746" s="265">
        <v>44264</v>
      </c>
      <c r="Q746" s="37"/>
      <c r="R746" s="37"/>
      <c r="S746" s="37"/>
      <c r="T746" s="37"/>
      <c r="U746" s="37"/>
      <c r="V746" s="37"/>
      <c r="W746" s="37"/>
      <c r="X746" s="37"/>
      <c r="Y746" s="37"/>
      <c r="Z746" s="506"/>
      <c r="AA746" s="37"/>
      <c r="AB746" s="37"/>
      <c r="AC746" s="37"/>
      <c r="AD746" s="37"/>
      <c r="AE746" s="37"/>
      <c r="AF746" s="37"/>
      <c r="AG746" s="37"/>
      <c r="AH746" s="37"/>
      <c r="AI746" s="37"/>
      <c r="AJ746" s="37"/>
      <c r="AK746" s="37"/>
      <c r="AL746" s="37"/>
      <c r="AM746" s="37"/>
      <c r="AN746" s="37"/>
      <c r="AO746" s="37"/>
      <c r="AP746" s="37"/>
      <c r="AQ746" s="37"/>
      <c r="AR746" s="37"/>
      <c r="AS746" s="37"/>
      <c r="AT746" s="37"/>
      <c r="AU746" s="37"/>
    </row>
    <row r="747" spans="1:47">
      <c r="A747" s="265">
        <v>44258</v>
      </c>
      <c r="B747" s="278" t="s">
        <v>157</v>
      </c>
      <c r="C747" s="37">
        <v>880127992</v>
      </c>
      <c r="D747" s="37">
        <v>365930398</v>
      </c>
      <c r="E747" s="278" t="s">
        <v>152</v>
      </c>
      <c r="F747" s="278" t="s">
        <v>147</v>
      </c>
      <c r="G747" s="278" t="s">
        <v>147</v>
      </c>
      <c r="H747" s="278" t="s">
        <v>142</v>
      </c>
      <c r="I747" s="265">
        <v>44258</v>
      </c>
      <c r="J747" s="265">
        <v>44258</v>
      </c>
      <c r="K747" s="37"/>
      <c r="L747" s="37"/>
      <c r="M747" s="278" t="s">
        <v>142</v>
      </c>
      <c r="N747" s="37">
        <v>1538</v>
      </c>
      <c r="O747" s="37"/>
      <c r="P747" s="505">
        <v>44258</v>
      </c>
      <c r="Q747" s="37"/>
      <c r="R747" s="37"/>
      <c r="S747" s="37"/>
      <c r="T747" s="37"/>
      <c r="U747" s="37"/>
      <c r="V747" s="37"/>
      <c r="W747" s="37"/>
      <c r="X747" s="37"/>
      <c r="Y747" s="37"/>
      <c r="Z747" s="506"/>
      <c r="AA747" s="37"/>
      <c r="AB747" s="37"/>
      <c r="AC747" s="37"/>
      <c r="AD747" s="37"/>
      <c r="AE747" s="37"/>
      <c r="AF747" s="37"/>
      <c r="AG747" s="37"/>
      <c r="AH747" s="37"/>
      <c r="AI747" s="37"/>
      <c r="AJ747" s="37"/>
      <c r="AK747" s="37"/>
      <c r="AL747" s="37"/>
      <c r="AM747" s="37"/>
      <c r="AN747" s="37"/>
      <c r="AO747" s="37"/>
      <c r="AP747" s="37"/>
      <c r="AQ747" s="37"/>
      <c r="AR747" s="37"/>
      <c r="AS747" s="37"/>
      <c r="AT747" s="37"/>
      <c r="AU747" s="37"/>
    </row>
    <row r="748" spans="1:47">
      <c r="A748" s="265">
        <v>44286</v>
      </c>
      <c r="B748" s="278" t="s">
        <v>146</v>
      </c>
      <c r="C748" s="76">
        <v>880444280</v>
      </c>
      <c r="D748" s="510">
        <v>357971538</v>
      </c>
      <c r="E748" s="278" t="s">
        <v>139</v>
      </c>
      <c r="F748" s="278" t="s">
        <v>5954</v>
      </c>
      <c r="G748" s="278" t="s">
        <v>5954</v>
      </c>
      <c r="H748" s="278" t="s">
        <v>142</v>
      </c>
      <c r="I748" s="37"/>
      <c r="J748" s="265">
        <v>44286</v>
      </c>
      <c r="K748" s="37"/>
      <c r="L748" s="37"/>
      <c r="M748" s="278" t="s">
        <v>142</v>
      </c>
      <c r="N748" s="37">
        <v>1163.5999999999999</v>
      </c>
      <c r="O748" s="37"/>
      <c r="P748" s="505">
        <v>44286</v>
      </c>
      <c r="Q748" s="278" t="s">
        <v>6122</v>
      </c>
      <c r="R748" s="37"/>
      <c r="S748" s="37"/>
      <c r="T748" s="37"/>
      <c r="U748" s="37"/>
      <c r="V748" s="37"/>
      <c r="W748" s="37"/>
      <c r="X748" s="37"/>
      <c r="Y748" s="37"/>
      <c r="Z748" s="506"/>
      <c r="AA748" s="37"/>
      <c r="AB748" s="37"/>
      <c r="AC748" s="37"/>
      <c r="AD748" s="37"/>
      <c r="AE748" s="37"/>
      <c r="AF748" s="37"/>
      <c r="AG748" s="37"/>
      <c r="AH748" s="37"/>
      <c r="AI748" s="37"/>
      <c r="AJ748" s="37"/>
      <c r="AK748" s="37"/>
      <c r="AL748" s="37"/>
      <c r="AM748" s="37"/>
      <c r="AN748" s="37"/>
      <c r="AO748" s="37"/>
      <c r="AP748" s="37"/>
      <c r="AQ748" s="37"/>
      <c r="AR748" s="37"/>
      <c r="AS748" s="37"/>
      <c r="AT748" s="37"/>
      <c r="AU748" s="37"/>
    </row>
    <row r="749" spans="1:47">
      <c r="A749" s="265">
        <v>44277</v>
      </c>
      <c r="B749" s="278" t="s">
        <v>281</v>
      </c>
      <c r="C749" s="37">
        <v>880443145</v>
      </c>
      <c r="D749" s="530">
        <v>342837211</v>
      </c>
      <c r="E749" s="278" t="s">
        <v>139</v>
      </c>
      <c r="F749" s="278" t="s">
        <v>147</v>
      </c>
      <c r="G749" s="278" t="s">
        <v>147</v>
      </c>
      <c r="H749" s="278" t="s">
        <v>142</v>
      </c>
      <c r="I749" s="37"/>
      <c r="J749" s="265">
        <v>44278</v>
      </c>
      <c r="K749" s="37"/>
      <c r="L749" s="37"/>
      <c r="M749" s="278" t="s">
        <v>142</v>
      </c>
      <c r="N749" s="37">
        <v>2115</v>
      </c>
      <c r="O749" s="37"/>
      <c r="P749" s="505">
        <v>44274</v>
      </c>
      <c r="Q749" s="37"/>
      <c r="R749" s="37"/>
      <c r="S749" s="37"/>
      <c r="T749" s="37"/>
      <c r="U749" s="37"/>
      <c r="V749" s="37"/>
      <c r="W749" s="37"/>
      <c r="X749" s="37"/>
      <c r="Y749" s="37"/>
      <c r="Z749" s="506"/>
      <c r="AA749" s="37"/>
      <c r="AB749" s="37"/>
      <c r="AC749" s="37"/>
      <c r="AD749" s="37"/>
      <c r="AE749" s="37"/>
      <c r="AF749" s="37"/>
      <c r="AG749" s="37"/>
      <c r="AH749" s="37"/>
      <c r="AI749" s="37"/>
      <c r="AJ749" s="37"/>
      <c r="AK749" s="37"/>
      <c r="AL749" s="37"/>
      <c r="AM749" s="37"/>
      <c r="AN749" s="37"/>
      <c r="AO749" s="37"/>
      <c r="AP749" s="37"/>
      <c r="AQ749" s="37"/>
      <c r="AR749" s="37"/>
      <c r="AS749" s="37"/>
      <c r="AT749" s="37"/>
      <c r="AU749" s="37"/>
    </row>
    <row r="750" spans="1:47">
      <c r="A750" s="265">
        <v>44287</v>
      </c>
      <c r="B750" s="278" t="s">
        <v>5491</v>
      </c>
      <c r="C750" s="76">
        <v>12869455</v>
      </c>
      <c r="D750" s="183">
        <v>306061930</v>
      </c>
      <c r="E750" s="278" t="s">
        <v>139</v>
      </c>
      <c r="F750" s="278" t="s">
        <v>147</v>
      </c>
      <c r="G750" s="278" t="s">
        <v>147</v>
      </c>
      <c r="H750" s="278" t="s">
        <v>142</v>
      </c>
      <c r="I750" s="37"/>
      <c r="J750" s="505">
        <v>44286</v>
      </c>
      <c r="K750" s="37"/>
      <c r="L750" s="37"/>
      <c r="M750" s="278" t="s">
        <v>142</v>
      </c>
      <c r="N750" s="37">
        <v>194</v>
      </c>
      <c r="O750" s="37"/>
      <c r="P750" s="505">
        <v>44286</v>
      </c>
      <c r="Q750" s="37"/>
      <c r="R750" s="37"/>
      <c r="S750" s="37"/>
      <c r="T750" s="37"/>
      <c r="U750" s="37"/>
      <c r="V750" s="37"/>
      <c r="W750" s="37"/>
      <c r="X750" s="37"/>
      <c r="Y750" s="37"/>
      <c r="Z750" s="506"/>
      <c r="AA750" s="37"/>
      <c r="AB750" s="37"/>
      <c r="AC750" s="37"/>
      <c r="AD750" s="37"/>
      <c r="AE750" s="37"/>
      <c r="AF750" s="37"/>
      <c r="AG750" s="37"/>
      <c r="AH750" s="37"/>
      <c r="AI750" s="37"/>
      <c r="AJ750" s="37"/>
      <c r="AK750" s="37"/>
      <c r="AL750" s="37"/>
      <c r="AM750" s="37"/>
      <c r="AN750" s="37"/>
      <c r="AO750" s="37"/>
      <c r="AP750" s="37"/>
      <c r="AQ750" s="37"/>
      <c r="AR750" s="37"/>
      <c r="AS750" s="37"/>
      <c r="AT750" s="37"/>
      <c r="AU750" s="37"/>
    </row>
    <row r="751" spans="1:47">
      <c r="A751" s="265">
        <v>44284</v>
      </c>
      <c r="B751" s="278" t="s">
        <v>5491</v>
      </c>
      <c r="C751" s="76">
        <v>11125406</v>
      </c>
      <c r="D751" s="504">
        <v>214305989</v>
      </c>
      <c r="E751" s="278" t="s">
        <v>139</v>
      </c>
      <c r="F751" s="278" t="s">
        <v>140</v>
      </c>
      <c r="G751" s="278" t="s">
        <v>140</v>
      </c>
      <c r="H751" s="278" t="s">
        <v>148</v>
      </c>
      <c r="I751" s="37"/>
      <c r="J751" s="265">
        <v>44284</v>
      </c>
      <c r="K751" s="37"/>
      <c r="L751" s="37"/>
      <c r="M751" s="278" t="s">
        <v>148</v>
      </c>
      <c r="N751" s="37">
        <v>28</v>
      </c>
      <c r="O751" s="37"/>
      <c r="P751" s="505">
        <v>44278</v>
      </c>
      <c r="Q751" s="37"/>
      <c r="R751" s="37"/>
      <c r="S751" s="37"/>
      <c r="T751" s="37"/>
      <c r="U751" s="37"/>
      <c r="V751" s="37"/>
      <c r="W751" s="37"/>
      <c r="X751" s="37"/>
      <c r="Y751" s="37"/>
      <c r="Z751" s="506"/>
      <c r="AA751" s="37"/>
      <c r="AB751" s="37"/>
      <c r="AC751" s="37"/>
      <c r="AD751" s="37"/>
      <c r="AE751" s="37"/>
      <c r="AF751" s="37"/>
      <c r="AG751" s="37"/>
      <c r="AH751" s="37"/>
      <c r="AI751" s="37"/>
      <c r="AJ751" s="37"/>
      <c r="AK751" s="37"/>
      <c r="AL751" s="37"/>
      <c r="AM751" s="37"/>
      <c r="AN751" s="37"/>
      <c r="AO751" s="37"/>
      <c r="AP751" s="37"/>
      <c r="AQ751" s="37"/>
      <c r="AR751" s="37"/>
      <c r="AS751" s="37"/>
      <c r="AT751" s="37"/>
      <c r="AU751" s="37"/>
    </row>
    <row r="752" spans="1:47">
      <c r="A752" s="265">
        <v>44265</v>
      </c>
      <c r="B752" s="278" t="s">
        <v>146</v>
      </c>
      <c r="C752" s="37">
        <v>880014106</v>
      </c>
      <c r="D752" s="37">
        <v>185252067</v>
      </c>
      <c r="E752" s="278" t="s">
        <v>139</v>
      </c>
      <c r="F752" s="278" t="s">
        <v>147</v>
      </c>
      <c r="G752" s="278" t="s">
        <v>147</v>
      </c>
      <c r="H752" s="37"/>
      <c r="I752" s="265">
        <v>44265</v>
      </c>
      <c r="J752" s="265">
        <v>44265</v>
      </c>
      <c r="K752" s="37"/>
      <c r="L752" s="37"/>
      <c r="M752" s="278" t="s">
        <v>142</v>
      </c>
      <c r="N752" s="37">
        <v>667.2</v>
      </c>
      <c r="O752" s="278" t="s">
        <v>37</v>
      </c>
      <c r="P752" s="265">
        <v>44261</v>
      </c>
      <c r="Q752" s="37"/>
      <c r="R752" s="37"/>
      <c r="S752" s="37"/>
      <c r="T752" s="37"/>
      <c r="U752" s="37"/>
      <c r="V752" s="37"/>
      <c r="W752" s="37"/>
      <c r="X752" s="37"/>
      <c r="Y752" s="37"/>
      <c r="Z752" s="506"/>
      <c r="AA752" s="37"/>
      <c r="AB752" s="37"/>
      <c r="AC752" s="37"/>
      <c r="AD752" s="37"/>
      <c r="AE752" s="37"/>
      <c r="AF752" s="37"/>
      <c r="AG752" s="37"/>
      <c r="AH752" s="37"/>
      <c r="AI752" s="37"/>
      <c r="AJ752" s="37"/>
      <c r="AK752" s="37"/>
      <c r="AL752" s="37"/>
      <c r="AM752" s="37"/>
      <c r="AN752" s="37"/>
      <c r="AO752" s="37"/>
      <c r="AP752" s="37"/>
      <c r="AQ752" s="37"/>
      <c r="AR752" s="37"/>
      <c r="AS752" s="37"/>
      <c r="AT752" s="37"/>
      <c r="AU752" s="37"/>
    </row>
    <row r="753" spans="1:47">
      <c r="A753" s="265">
        <v>44284</v>
      </c>
      <c r="B753" s="278" t="s">
        <v>5491</v>
      </c>
      <c r="C753" s="76">
        <v>10958787</v>
      </c>
      <c r="D753" s="504">
        <v>160934650</v>
      </c>
      <c r="E753" s="278" t="s">
        <v>139</v>
      </c>
      <c r="F753" s="278" t="s">
        <v>181</v>
      </c>
      <c r="G753" s="278" t="s">
        <v>181</v>
      </c>
      <c r="H753" s="278" t="s">
        <v>142</v>
      </c>
      <c r="I753" s="37"/>
      <c r="J753" s="265">
        <v>44284</v>
      </c>
      <c r="K753" s="37"/>
      <c r="L753" s="37"/>
      <c r="M753" s="278" t="s">
        <v>142</v>
      </c>
      <c r="N753" s="37">
        <v>548.16</v>
      </c>
      <c r="O753" s="37"/>
      <c r="P753" s="505">
        <v>44281</v>
      </c>
      <c r="Q753" s="37"/>
      <c r="R753" s="37"/>
      <c r="S753" s="37"/>
      <c r="T753" s="37"/>
      <c r="U753" s="37"/>
      <c r="V753" s="37"/>
      <c r="W753" s="37"/>
      <c r="X753" s="37"/>
      <c r="Y753" s="37"/>
      <c r="Z753" s="506"/>
      <c r="AA753" s="37"/>
      <c r="AB753" s="37"/>
      <c r="AC753" s="37"/>
      <c r="AD753" s="37"/>
      <c r="AE753" s="37"/>
      <c r="AF753" s="37"/>
      <c r="AG753" s="37"/>
      <c r="AH753" s="37"/>
      <c r="AI753" s="37"/>
      <c r="AJ753" s="37"/>
      <c r="AK753" s="37"/>
      <c r="AL753" s="37"/>
      <c r="AM753" s="37"/>
      <c r="AN753" s="37"/>
      <c r="AO753" s="37"/>
      <c r="AP753" s="37"/>
      <c r="AQ753" s="37"/>
      <c r="AR753" s="37"/>
      <c r="AS753" s="37"/>
      <c r="AT753" s="37"/>
      <c r="AU753" s="37"/>
    </row>
    <row r="754" spans="1:47">
      <c r="A754" s="265">
        <v>44257</v>
      </c>
      <c r="B754" s="278" t="s">
        <v>194</v>
      </c>
      <c r="C754" s="37">
        <v>881727361</v>
      </c>
      <c r="D754" s="37">
        <v>158961078</v>
      </c>
      <c r="E754" s="278" t="s">
        <v>139</v>
      </c>
      <c r="F754" s="278" t="s">
        <v>140</v>
      </c>
      <c r="G754" s="278" t="s">
        <v>147</v>
      </c>
      <c r="H754" s="278" t="s">
        <v>148</v>
      </c>
      <c r="I754" s="265">
        <v>44257</v>
      </c>
      <c r="J754" s="265">
        <v>44257</v>
      </c>
      <c r="K754" s="37"/>
      <c r="L754" s="37"/>
      <c r="M754" s="278" t="s">
        <v>148</v>
      </c>
      <c r="N754" s="37">
        <v>35</v>
      </c>
      <c r="O754" s="37"/>
      <c r="P754" s="265">
        <v>44257</v>
      </c>
      <c r="Q754" s="37"/>
      <c r="R754" s="37"/>
      <c r="S754" s="37"/>
      <c r="T754" s="37"/>
      <c r="U754" s="37"/>
      <c r="V754" s="37"/>
      <c r="W754" s="37"/>
      <c r="X754" s="37"/>
      <c r="Y754" s="37"/>
      <c r="Z754" s="506"/>
      <c r="AA754" s="37"/>
      <c r="AB754" s="37"/>
      <c r="AC754" s="37"/>
      <c r="AD754" s="37"/>
      <c r="AE754" s="37"/>
      <c r="AF754" s="37"/>
      <c r="AG754" s="37"/>
      <c r="AH754" s="37"/>
      <c r="AI754" s="37"/>
      <c r="AJ754" s="37"/>
      <c r="AK754" s="37"/>
      <c r="AL754" s="37"/>
      <c r="AM754" s="37"/>
      <c r="AN754" s="37"/>
      <c r="AO754" s="37"/>
      <c r="AP754" s="37"/>
      <c r="AQ754" s="37"/>
      <c r="AR754" s="37"/>
      <c r="AS754" s="37"/>
      <c r="AT754" s="37"/>
      <c r="AU754" s="37"/>
    </row>
    <row r="755" spans="1:47">
      <c r="A755" s="265">
        <v>44288</v>
      </c>
      <c r="B755" s="278" t="s">
        <v>156</v>
      </c>
      <c r="C755" s="76">
        <v>882237598</v>
      </c>
      <c r="D755" s="534">
        <v>139589115</v>
      </c>
      <c r="E755" s="278" t="s">
        <v>139</v>
      </c>
      <c r="F755" s="278" t="s">
        <v>147</v>
      </c>
      <c r="G755" s="278" t="s">
        <v>147</v>
      </c>
      <c r="H755" s="278" t="s">
        <v>142</v>
      </c>
      <c r="I755" s="37"/>
      <c r="J755" s="265">
        <v>44286</v>
      </c>
      <c r="K755" s="37"/>
      <c r="L755" s="37"/>
      <c r="M755" s="278" t="s">
        <v>142</v>
      </c>
      <c r="N755" s="37">
        <v>777.6</v>
      </c>
      <c r="O755" s="37"/>
      <c r="P755" s="505">
        <v>44278</v>
      </c>
      <c r="Q755" s="37"/>
      <c r="R755" s="37"/>
      <c r="S755" s="37"/>
      <c r="T755" s="37"/>
      <c r="U755" s="37"/>
      <c r="V755" s="37"/>
      <c r="W755" s="37"/>
      <c r="X755" s="37"/>
      <c r="Y755" s="37"/>
      <c r="Z755" s="506"/>
      <c r="AA755" s="37"/>
      <c r="AB755" s="37"/>
      <c r="AC755" s="37"/>
      <c r="AD755" s="37"/>
      <c r="AE755" s="37"/>
      <c r="AF755" s="37"/>
      <c r="AG755" s="37"/>
      <c r="AH755" s="37"/>
      <c r="AI755" s="37"/>
      <c r="AJ755" s="37"/>
      <c r="AK755" s="37"/>
      <c r="AL755" s="37"/>
      <c r="AM755" s="37"/>
      <c r="AN755" s="37"/>
      <c r="AO755" s="37"/>
      <c r="AP755" s="37"/>
      <c r="AQ755" s="37"/>
      <c r="AR755" s="37"/>
      <c r="AS755" s="37"/>
      <c r="AT755" s="37"/>
      <c r="AU755" s="37"/>
    </row>
    <row r="756" spans="1:47">
      <c r="A756" s="265">
        <v>44284</v>
      </c>
      <c r="B756" s="278" t="s">
        <v>156</v>
      </c>
      <c r="C756" s="76">
        <v>881996036</v>
      </c>
      <c r="D756" s="504">
        <v>59866276</v>
      </c>
      <c r="E756" s="278" t="s">
        <v>139</v>
      </c>
      <c r="F756" s="278" t="s">
        <v>140</v>
      </c>
      <c r="G756" s="278" t="s">
        <v>140</v>
      </c>
      <c r="H756" s="278"/>
      <c r="I756" s="37"/>
      <c r="J756" s="265">
        <v>44284</v>
      </c>
      <c r="K756" s="37"/>
      <c r="L756" s="37"/>
      <c r="M756" s="278" t="s">
        <v>168</v>
      </c>
      <c r="N756" s="37">
        <v>751.48</v>
      </c>
      <c r="O756" s="37"/>
      <c r="P756" s="505">
        <v>44284</v>
      </c>
      <c r="Q756" s="37"/>
      <c r="R756" s="37"/>
      <c r="S756" s="37"/>
      <c r="T756" s="37"/>
      <c r="U756" s="37"/>
      <c r="V756" s="37"/>
      <c r="W756" s="37"/>
      <c r="X756" s="37"/>
      <c r="Y756" s="37"/>
      <c r="Z756" s="506"/>
      <c r="AA756" s="37"/>
      <c r="AB756" s="37"/>
      <c r="AC756" s="37"/>
      <c r="AD756" s="37"/>
      <c r="AE756" s="37"/>
      <c r="AF756" s="37"/>
      <c r="AG756" s="37"/>
      <c r="AH756" s="37"/>
      <c r="AI756" s="37"/>
      <c r="AJ756" s="37"/>
      <c r="AK756" s="37"/>
      <c r="AL756" s="37"/>
      <c r="AM756" s="37"/>
      <c r="AN756" s="37"/>
      <c r="AO756" s="37"/>
      <c r="AP756" s="37"/>
      <c r="AQ756" s="37"/>
      <c r="AR756" s="37"/>
      <c r="AS756" s="37"/>
      <c r="AT756" s="37"/>
      <c r="AU756" s="37"/>
    </row>
    <row r="757" spans="1:47">
      <c r="A757" s="265">
        <v>44265</v>
      </c>
      <c r="B757" s="278" t="s">
        <v>146</v>
      </c>
      <c r="C757" s="37">
        <v>880018664</v>
      </c>
      <c r="D757" s="37">
        <v>40211950</v>
      </c>
      <c r="E757" s="278" t="s">
        <v>139</v>
      </c>
      <c r="F757" s="278" t="s">
        <v>140</v>
      </c>
      <c r="G757" s="278" t="s">
        <v>140</v>
      </c>
      <c r="H757" s="278" t="s">
        <v>142</v>
      </c>
      <c r="I757" s="37"/>
      <c r="J757" s="265">
        <v>44265</v>
      </c>
      <c r="K757" s="37"/>
      <c r="L757" s="37"/>
      <c r="M757" s="278" t="s">
        <v>142</v>
      </c>
      <c r="N757" s="37">
        <v>2164</v>
      </c>
      <c r="O757" s="37"/>
      <c r="P757" s="505">
        <v>44265</v>
      </c>
      <c r="Q757" s="278" t="s">
        <v>6147</v>
      </c>
      <c r="R757" s="37"/>
      <c r="S757" s="37"/>
      <c r="T757" s="37"/>
      <c r="U757" s="37"/>
      <c r="V757" s="37"/>
      <c r="W757" s="37"/>
      <c r="X757" s="37"/>
      <c r="Y757" s="37"/>
      <c r="Z757" s="506"/>
      <c r="AA757" s="37"/>
      <c r="AB757" s="37"/>
      <c r="AC757" s="37"/>
      <c r="AD757" s="37"/>
      <c r="AE757" s="37"/>
      <c r="AF757" s="37"/>
      <c r="AG757" s="37"/>
      <c r="AH757" s="37"/>
      <c r="AI757" s="37"/>
      <c r="AJ757" s="37"/>
      <c r="AK757" s="37"/>
      <c r="AL757" s="37"/>
      <c r="AM757" s="37"/>
      <c r="AN757" s="37"/>
      <c r="AO757" s="37"/>
      <c r="AP757" s="37"/>
      <c r="AQ757" s="37"/>
      <c r="AR757" s="37"/>
      <c r="AS757" s="37"/>
      <c r="AT757" s="37"/>
      <c r="AU757" s="37"/>
    </row>
    <row r="758" spans="1:47">
      <c r="A758" s="265">
        <v>44270</v>
      </c>
      <c r="B758" s="278" t="s">
        <v>156</v>
      </c>
      <c r="C758" s="37">
        <v>880018227</v>
      </c>
      <c r="D758" s="530">
        <v>30391155</v>
      </c>
      <c r="E758" s="278" t="s">
        <v>139</v>
      </c>
      <c r="F758" s="278" t="s">
        <v>140</v>
      </c>
      <c r="G758" s="278" t="s">
        <v>140</v>
      </c>
      <c r="H758" s="278"/>
      <c r="I758" s="37"/>
      <c r="J758" s="265">
        <v>44270</v>
      </c>
      <c r="K758" s="37"/>
      <c r="L758" s="37"/>
      <c r="M758" s="278" t="s">
        <v>5981</v>
      </c>
      <c r="N758" s="37">
        <v>55242</v>
      </c>
      <c r="O758" s="37"/>
      <c r="P758" s="505">
        <v>44268</v>
      </c>
      <c r="Q758" s="37"/>
      <c r="R758" s="37"/>
      <c r="S758" s="37"/>
      <c r="T758" s="37"/>
      <c r="U758" s="37"/>
      <c r="V758" s="37"/>
      <c r="W758" s="37"/>
      <c r="X758" s="37"/>
      <c r="Y758" s="37"/>
      <c r="Z758" s="506"/>
      <c r="AA758" s="37"/>
      <c r="AB758" s="37"/>
      <c r="AC758" s="37"/>
      <c r="AD758" s="37"/>
      <c r="AE758" s="37"/>
      <c r="AF758" s="37"/>
      <c r="AG758" s="37"/>
      <c r="AH758" s="37"/>
      <c r="AI758" s="37"/>
      <c r="AJ758" s="37"/>
      <c r="AK758" s="37"/>
      <c r="AL758" s="37"/>
      <c r="AM758" s="37"/>
      <c r="AN758" s="37"/>
      <c r="AO758" s="37"/>
      <c r="AP758" s="37"/>
      <c r="AQ758" s="37"/>
      <c r="AR758" s="37"/>
      <c r="AS758" s="37"/>
      <c r="AT758" s="37"/>
      <c r="AU758" s="37"/>
    </row>
    <row r="759" spans="1:47">
      <c r="A759" s="265">
        <v>44259</v>
      </c>
      <c r="B759" s="278" t="s">
        <v>156</v>
      </c>
      <c r="C759" s="37">
        <v>880018227</v>
      </c>
      <c r="D759" s="530">
        <v>30391155</v>
      </c>
      <c r="E759" s="278" t="s">
        <v>139</v>
      </c>
      <c r="F759" s="278" t="s">
        <v>140</v>
      </c>
      <c r="G759" s="278" t="s">
        <v>140</v>
      </c>
      <c r="H759" s="37"/>
      <c r="I759" s="265">
        <v>44258</v>
      </c>
      <c r="J759" s="265">
        <v>44259</v>
      </c>
      <c r="K759" s="37"/>
      <c r="L759" s="37"/>
      <c r="M759" s="278" t="s">
        <v>181</v>
      </c>
      <c r="N759" s="37">
        <v>244.76</v>
      </c>
      <c r="O759" s="37"/>
      <c r="P759" s="265">
        <v>44258</v>
      </c>
      <c r="Q759" s="37"/>
      <c r="R759" s="37"/>
      <c r="S759" s="37"/>
      <c r="T759" s="37"/>
      <c r="U759" s="37"/>
      <c r="V759" s="37"/>
      <c r="W759" s="37"/>
      <c r="X759" s="37"/>
      <c r="Y759" s="37"/>
      <c r="Z759" s="506"/>
      <c r="AA759" s="37"/>
      <c r="AB759" s="37"/>
      <c r="AC759" s="37"/>
      <c r="AD759" s="37"/>
      <c r="AE759" s="37"/>
      <c r="AF759" s="37"/>
      <c r="AG759" s="37"/>
      <c r="AH759" s="37"/>
      <c r="AI759" s="37"/>
      <c r="AJ759" s="37"/>
      <c r="AK759" s="37"/>
      <c r="AL759" s="37"/>
      <c r="AM759" s="37"/>
      <c r="AN759" s="37"/>
      <c r="AO759" s="37"/>
      <c r="AP759" s="37"/>
      <c r="AQ759" s="37"/>
      <c r="AR759" s="37"/>
      <c r="AS759" s="37"/>
      <c r="AT759" s="37"/>
      <c r="AU759" s="37"/>
    </row>
    <row r="760" spans="1:47">
      <c r="A760" s="265">
        <v>44259</v>
      </c>
      <c r="B760" s="278" t="s">
        <v>178</v>
      </c>
      <c r="C760" s="37">
        <v>882189292</v>
      </c>
      <c r="D760" s="530">
        <v>19900422</v>
      </c>
      <c r="E760" s="278" t="s">
        <v>152</v>
      </c>
      <c r="F760" s="278" t="s">
        <v>140</v>
      </c>
      <c r="G760" s="278" t="s">
        <v>140</v>
      </c>
      <c r="H760" s="278" t="s">
        <v>148</v>
      </c>
      <c r="I760" s="265">
        <v>44259</v>
      </c>
      <c r="J760" s="265">
        <v>44259</v>
      </c>
      <c r="K760" s="37"/>
      <c r="L760" s="37"/>
      <c r="M760" s="278" t="s">
        <v>148</v>
      </c>
      <c r="N760" s="37">
        <v>144</v>
      </c>
      <c r="O760" s="37"/>
      <c r="P760" s="265">
        <v>44258</v>
      </c>
      <c r="Q760" s="37"/>
      <c r="R760" s="37"/>
      <c r="S760" s="37"/>
      <c r="T760" s="37"/>
      <c r="U760" s="37"/>
      <c r="V760" s="37"/>
      <c r="W760" s="37"/>
      <c r="X760" s="37"/>
      <c r="Y760" s="37"/>
      <c r="Z760" s="506"/>
      <c r="AA760" s="37"/>
      <c r="AB760" s="37"/>
      <c r="AC760" s="37"/>
      <c r="AD760" s="37"/>
      <c r="AE760" s="37"/>
      <c r="AF760" s="37"/>
      <c r="AG760" s="37"/>
      <c r="AH760" s="37"/>
      <c r="AI760" s="37"/>
      <c r="AJ760" s="37"/>
      <c r="AK760" s="37"/>
      <c r="AL760" s="37"/>
      <c r="AM760" s="37"/>
      <c r="AN760" s="37"/>
      <c r="AO760" s="37"/>
      <c r="AP760" s="37"/>
      <c r="AQ760" s="37"/>
      <c r="AR760" s="37"/>
      <c r="AS760" s="37"/>
      <c r="AT760" s="37"/>
      <c r="AU760" s="37"/>
    </row>
    <row r="761" spans="1:47">
      <c r="A761" s="265">
        <v>44277</v>
      </c>
      <c r="B761" s="278" t="s">
        <v>194</v>
      </c>
      <c r="C761" s="331">
        <v>880017758</v>
      </c>
      <c r="D761" s="521">
        <v>19355171</v>
      </c>
      <c r="E761" s="278" t="s">
        <v>152</v>
      </c>
      <c r="F761" s="278" t="s">
        <v>140</v>
      </c>
      <c r="G761" s="278" t="s">
        <v>140</v>
      </c>
      <c r="H761" s="278" t="s">
        <v>142</v>
      </c>
      <c r="I761" s="37"/>
      <c r="J761" s="265">
        <v>44277</v>
      </c>
      <c r="K761" s="37"/>
      <c r="L761" s="37"/>
      <c r="M761" s="278" t="s">
        <v>142</v>
      </c>
      <c r="N761" s="37">
        <v>267.5</v>
      </c>
      <c r="O761" s="37"/>
      <c r="P761" s="505">
        <v>44274</v>
      </c>
      <c r="Q761" s="37"/>
      <c r="R761" s="37"/>
      <c r="S761" s="37"/>
      <c r="T761" s="37"/>
      <c r="U761" s="37"/>
      <c r="V761" s="37"/>
      <c r="W761" s="37"/>
      <c r="X761" s="37"/>
      <c r="Y761" s="37"/>
      <c r="Z761" s="506"/>
      <c r="AA761" s="37"/>
      <c r="AB761" s="37"/>
      <c r="AC761" s="37"/>
      <c r="AD761" s="37"/>
      <c r="AE761" s="37"/>
      <c r="AF761" s="37"/>
      <c r="AG761" s="37"/>
      <c r="AH761" s="37"/>
      <c r="AI761" s="37"/>
      <c r="AJ761" s="37"/>
      <c r="AK761" s="37"/>
      <c r="AL761" s="37"/>
      <c r="AM761" s="37"/>
      <c r="AN761" s="37"/>
      <c r="AO761" s="37"/>
      <c r="AP761" s="37"/>
      <c r="AQ761" s="37"/>
      <c r="AR761" s="37"/>
      <c r="AS761" s="37"/>
      <c r="AT761" s="37"/>
      <c r="AU761" s="37"/>
    </row>
    <row r="762" spans="1:47">
      <c r="A762" s="265">
        <v>44257</v>
      </c>
      <c r="B762" s="278" t="s">
        <v>194</v>
      </c>
      <c r="C762" s="37">
        <v>880017758</v>
      </c>
      <c r="D762" s="37">
        <v>19355171</v>
      </c>
      <c r="E762" s="278" t="s">
        <v>152</v>
      </c>
      <c r="F762" s="278" t="s">
        <v>140</v>
      </c>
      <c r="G762" s="278" t="s">
        <v>140</v>
      </c>
      <c r="H762" s="278" t="s">
        <v>142</v>
      </c>
      <c r="I762" s="265">
        <v>44257</v>
      </c>
      <c r="J762" s="265">
        <v>44257</v>
      </c>
      <c r="K762" s="37"/>
      <c r="L762" s="37"/>
      <c r="M762" s="278" t="s">
        <v>142</v>
      </c>
      <c r="N762" s="37">
        <v>160.5</v>
      </c>
      <c r="O762" s="37"/>
      <c r="P762" s="505">
        <v>44257</v>
      </c>
      <c r="Q762" s="37"/>
      <c r="R762" s="37"/>
      <c r="S762" s="37"/>
      <c r="T762" s="37"/>
      <c r="U762" s="37"/>
      <c r="V762" s="37"/>
      <c r="W762" s="37"/>
      <c r="X762" s="37"/>
      <c r="Y762" s="37"/>
      <c r="Z762" s="506"/>
      <c r="AA762" s="37"/>
      <c r="AB762" s="37"/>
      <c r="AC762" s="37"/>
      <c r="AD762" s="37"/>
      <c r="AE762" s="37"/>
      <c r="AF762" s="37"/>
      <c r="AG762" s="37"/>
      <c r="AH762" s="37"/>
      <c r="AI762" s="37"/>
      <c r="AJ762" s="37"/>
      <c r="AK762" s="37"/>
      <c r="AL762" s="37"/>
      <c r="AM762" s="37"/>
      <c r="AN762" s="37"/>
      <c r="AO762" s="37"/>
      <c r="AP762" s="37"/>
      <c r="AQ762" s="37"/>
      <c r="AR762" s="37"/>
      <c r="AS762" s="37"/>
      <c r="AT762" s="37"/>
      <c r="AU762" s="37"/>
    </row>
    <row r="763" spans="1:47">
      <c r="A763" s="265">
        <v>44281</v>
      </c>
      <c r="B763" s="278" t="s">
        <v>281</v>
      </c>
      <c r="C763" s="534">
        <v>880017658</v>
      </c>
      <c r="D763" s="530">
        <v>16844930</v>
      </c>
      <c r="E763" s="278" t="s">
        <v>139</v>
      </c>
      <c r="F763" s="278" t="s">
        <v>140</v>
      </c>
      <c r="G763" s="278" t="s">
        <v>140</v>
      </c>
      <c r="H763" s="278" t="s">
        <v>168</v>
      </c>
      <c r="I763" s="37"/>
      <c r="J763" s="265">
        <v>44284</v>
      </c>
      <c r="K763" s="37"/>
      <c r="L763" s="37"/>
      <c r="M763" s="278" t="s">
        <v>168</v>
      </c>
      <c r="N763" s="37">
        <v>470</v>
      </c>
      <c r="O763" s="37"/>
      <c r="P763" s="505">
        <v>44283</v>
      </c>
      <c r="Q763" s="37"/>
      <c r="R763" s="37"/>
      <c r="S763" s="37"/>
      <c r="T763" s="37"/>
      <c r="U763" s="37"/>
      <c r="V763" s="37"/>
      <c r="W763" s="37"/>
      <c r="X763" s="37"/>
      <c r="Y763" s="37"/>
      <c r="Z763" s="506"/>
      <c r="AA763" s="37"/>
      <c r="AB763" s="37"/>
      <c r="AC763" s="37"/>
      <c r="AD763" s="37"/>
      <c r="AE763" s="37"/>
      <c r="AF763" s="37"/>
      <c r="AG763" s="37"/>
      <c r="AH763" s="37"/>
      <c r="AI763" s="37"/>
      <c r="AJ763" s="37"/>
      <c r="AK763" s="37"/>
      <c r="AL763" s="37"/>
      <c r="AM763" s="37"/>
      <c r="AN763" s="37"/>
      <c r="AO763" s="37"/>
      <c r="AP763" s="37"/>
      <c r="AQ763" s="37"/>
      <c r="AR763" s="37"/>
      <c r="AS763" s="37"/>
      <c r="AT763" s="37"/>
      <c r="AU763" s="37"/>
    </row>
    <row r="764" spans="1:47">
      <c r="A764" s="265">
        <v>44281</v>
      </c>
      <c r="B764" s="278" t="s">
        <v>281</v>
      </c>
      <c r="C764" s="37">
        <v>880017658</v>
      </c>
      <c r="D764" s="530">
        <v>16844930</v>
      </c>
      <c r="E764" s="278" t="s">
        <v>139</v>
      </c>
      <c r="F764" s="278" t="s">
        <v>140</v>
      </c>
      <c r="G764" s="278" t="s">
        <v>140</v>
      </c>
      <c r="H764" s="278" t="s">
        <v>181</v>
      </c>
      <c r="I764" s="37"/>
      <c r="J764" s="265">
        <v>44281</v>
      </c>
      <c r="K764" s="37"/>
      <c r="L764" s="37"/>
      <c r="M764" s="278" t="s">
        <v>181</v>
      </c>
      <c r="N764" s="37">
        <v>420</v>
      </c>
      <c r="O764" s="37"/>
      <c r="P764" s="505">
        <v>44280</v>
      </c>
      <c r="Q764" s="37"/>
      <c r="R764" s="37"/>
      <c r="S764" s="37"/>
      <c r="T764" s="37"/>
      <c r="U764" s="37"/>
      <c r="V764" s="37"/>
      <c r="W764" s="37"/>
      <c r="X764" s="37"/>
      <c r="Y764" s="37"/>
      <c r="Z764" s="506"/>
      <c r="AA764" s="37"/>
      <c r="AB764" s="37"/>
      <c r="AC764" s="37"/>
      <c r="AD764" s="37"/>
      <c r="AE764" s="37"/>
      <c r="AF764" s="37"/>
      <c r="AG764" s="37"/>
      <c r="AH764" s="37"/>
      <c r="AI764" s="37"/>
      <c r="AJ764" s="37"/>
      <c r="AK764" s="37"/>
      <c r="AL764" s="37"/>
      <c r="AM764" s="37"/>
      <c r="AN764" s="37"/>
      <c r="AO764" s="37"/>
      <c r="AP764" s="37"/>
      <c r="AQ764" s="37"/>
      <c r="AR764" s="37"/>
      <c r="AS764" s="37"/>
      <c r="AT764" s="37"/>
      <c r="AU764" s="37"/>
    </row>
    <row r="765" spans="1:47">
      <c r="A765" s="265">
        <v>44281</v>
      </c>
      <c r="B765" s="278" t="s">
        <v>281</v>
      </c>
      <c r="C765" s="37">
        <v>880017658</v>
      </c>
      <c r="D765" s="530">
        <v>16844930</v>
      </c>
      <c r="E765" s="278" t="s">
        <v>139</v>
      </c>
      <c r="F765" s="278" t="s">
        <v>147</v>
      </c>
      <c r="G765" s="278" t="s">
        <v>147</v>
      </c>
      <c r="H765" s="278" t="s">
        <v>182</v>
      </c>
      <c r="I765" s="37"/>
      <c r="J765" s="265">
        <v>44281</v>
      </c>
      <c r="K765" s="37"/>
      <c r="L765" s="37"/>
      <c r="M765" s="278" t="s">
        <v>182</v>
      </c>
      <c r="N765" s="37">
        <v>378.48</v>
      </c>
      <c r="O765" s="37"/>
      <c r="P765" s="505">
        <v>44280</v>
      </c>
      <c r="Q765" s="37"/>
      <c r="R765" s="37"/>
      <c r="S765" s="37"/>
      <c r="T765" s="37"/>
      <c r="U765" s="37"/>
      <c r="V765" s="37"/>
      <c r="W765" s="37"/>
      <c r="X765" s="37"/>
      <c r="Y765" s="37"/>
      <c r="Z765" s="506"/>
      <c r="AA765" s="37"/>
      <c r="AB765" s="37"/>
      <c r="AC765" s="37"/>
      <c r="AD765" s="37"/>
      <c r="AE765" s="37"/>
      <c r="AF765" s="37"/>
      <c r="AG765" s="37"/>
      <c r="AH765" s="37"/>
      <c r="AI765" s="37"/>
      <c r="AJ765" s="37"/>
      <c r="AK765" s="37"/>
      <c r="AL765" s="37"/>
      <c r="AM765" s="37"/>
      <c r="AN765" s="37"/>
      <c r="AO765" s="37"/>
      <c r="AP765" s="37"/>
      <c r="AQ765" s="37"/>
      <c r="AR765" s="37"/>
      <c r="AS765" s="37"/>
      <c r="AT765" s="37"/>
      <c r="AU765" s="37"/>
    </row>
    <row r="766" spans="1:47">
      <c r="A766" s="505">
        <v>44278</v>
      </c>
      <c r="B766" s="278" t="s">
        <v>194</v>
      </c>
      <c r="C766" s="512">
        <v>880467472</v>
      </c>
      <c r="D766" s="532">
        <v>4439413</v>
      </c>
      <c r="E766" s="278" t="s">
        <v>139</v>
      </c>
      <c r="F766" s="278" t="s">
        <v>140</v>
      </c>
      <c r="G766" s="278" t="s">
        <v>147</v>
      </c>
      <c r="H766" s="278" t="s">
        <v>142</v>
      </c>
      <c r="I766" s="37"/>
      <c r="J766" s="265">
        <v>44278</v>
      </c>
      <c r="K766" s="37"/>
      <c r="L766" s="37"/>
      <c r="M766" s="278" t="s">
        <v>142</v>
      </c>
      <c r="N766" s="37">
        <v>331</v>
      </c>
      <c r="O766" s="37"/>
      <c r="P766" s="505">
        <v>44278</v>
      </c>
      <c r="Q766" s="37"/>
      <c r="R766" s="37"/>
      <c r="S766" s="37"/>
      <c r="T766" s="37"/>
      <c r="U766" s="37"/>
      <c r="V766" s="37"/>
      <c r="W766" s="37"/>
      <c r="X766" s="37"/>
      <c r="Y766" s="37"/>
      <c r="Z766" s="506"/>
      <c r="AA766" s="37"/>
      <c r="AB766" s="37"/>
      <c r="AC766" s="37"/>
      <c r="AD766" s="37"/>
      <c r="AE766" s="37"/>
      <c r="AF766" s="37"/>
      <c r="AG766" s="37"/>
      <c r="AH766" s="37"/>
      <c r="AI766" s="37"/>
      <c r="AJ766" s="37"/>
      <c r="AK766" s="37"/>
      <c r="AL766" s="37"/>
      <c r="AM766" s="37"/>
      <c r="AN766" s="37"/>
      <c r="AO766" s="37"/>
      <c r="AP766" s="37"/>
      <c r="AQ766" s="37"/>
      <c r="AR766" s="37"/>
      <c r="AS766" s="37"/>
      <c r="AT766" s="37"/>
      <c r="AU766" s="37"/>
    </row>
    <row r="767" spans="1:47">
      <c r="A767" s="265">
        <v>44270</v>
      </c>
      <c r="B767" s="278" t="s">
        <v>175</v>
      </c>
      <c r="C767" s="37">
        <v>880491010</v>
      </c>
      <c r="D767" s="516"/>
      <c r="E767" s="278" t="s">
        <v>152</v>
      </c>
      <c r="F767" s="278" t="s">
        <v>140</v>
      </c>
      <c r="G767" s="278" t="s">
        <v>140</v>
      </c>
      <c r="H767" s="278" t="s">
        <v>142</v>
      </c>
      <c r="I767" s="37"/>
      <c r="J767" s="265">
        <v>44270</v>
      </c>
      <c r="K767" s="37"/>
      <c r="L767" s="37"/>
      <c r="M767" s="278" t="s">
        <v>142</v>
      </c>
      <c r="N767" s="37">
        <v>972</v>
      </c>
      <c r="O767" s="37"/>
      <c r="P767" s="505">
        <v>44267</v>
      </c>
      <c r="Q767" s="37"/>
      <c r="R767" s="37"/>
      <c r="S767" s="37"/>
      <c r="T767" s="37"/>
      <c r="U767" s="37"/>
      <c r="V767" s="37"/>
      <c r="W767" s="37"/>
      <c r="X767" s="37"/>
      <c r="Y767" s="37"/>
      <c r="Z767" s="506"/>
      <c r="AA767" s="37"/>
      <c r="AB767" s="37"/>
      <c r="AC767" s="37"/>
      <c r="AD767" s="37"/>
      <c r="AE767" s="37"/>
      <c r="AF767" s="37"/>
      <c r="AG767" s="37"/>
      <c r="AH767" s="37"/>
      <c r="AI767" s="37"/>
      <c r="AJ767" s="37"/>
      <c r="AK767" s="37"/>
      <c r="AL767" s="37"/>
      <c r="AM767" s="37"/>
      <c r="AN767" s="37"/>
      <c r="AO767" s="37"/>
      <c r="AP767" s="37"/>
      <c r="AQ767" s="37"/>
      <c r="AR767" s="37"/>
      <c r="AS767" s="37"/>
      <c r="AT767" s="37"/>
      <c r="AU767" s="37"/>
    </row>
    <row r="768" spans="1:47">
      <c r="A768" s="265">
        <v>44301</v>
      </c>
      <c r="B768" s="278" t="s">
        <v>146</v>
      </c>
      <c r="C768" s="76">
        <v>10221089</v>
      </c>
      <c r="D768" s="509" t="s">
        <v>6148</v>
      </c>
      <c r="E768" s="278" t="s">
        <v>139</v>
      </c>
      <c r="F768" s="278" t="s">
        <v>140</v>
      </c>
      <c r="G768" s="278" t="s">
        <v>140</v>
      </c>
      <c r="H768" s="278" t="s">
        <v>142</v>
      </c>
      <c r="I768" s="37"/>
      <c r="J768" s="265">
        <v>44281</v>
      </c>
      <c r="K768" s="37"/>
      <c r="L768" s="37"/>
      <c r="M768" s="278" t="s">
        <v>142</v>
      </c>
      <c r="N768" s="37">
        <v>2205</v>
      </c>
      <c r="O768" s="37"/>
      <c r="P768" s="505">
        <v>44281</v>
      </c>
      <c r="Q768" s="37"/>
      <c r="R768" s="37"/>
      <c r="S768" s="37"/>
      <c r="T768" s="37"/>
      <c r="U768" s="37"/>
      <c r="V768" s="37"/>
      <c r="W768" s="37"/>
      <c r="X768" s="37"/>
      <c r="Y768" s="37"/>
      <c r="Z768" s="506"/>
      <c r="AA768" s="37"/>
      <c r="AB768" s="37"/>
      <c r="AC768" s="37"/>
      <c r="AD768" s="37"/>
      <c r="AE768" s="37"/>
      <c r="AF768" s="37"/>
      <c r="AG768" s="37"/>
      <c r="AH768" s="37"/>
      <c r="AI768" s="37"/>
      <c r="AJ768" s="37"/>
      <c r="AK768" s="37"/>
      <c r="AL768" s="37"/>
      <c r="AM768" s="37"/>
      <c r="AN768" s="37"/>
      <c r="AO768" s="37"/>
      <c r="AP768" s="37"/>
      <c r="AQ768" s="37"/>
      <c r="AR768" s="37"/>
      <c r="AS768" s="37"/>
      <c r="AT768" s="37"/>
      <c r="AU768" s="37"/>
    </row>
    <row r="769" spans="1:47">
      <c r="A769" s="265">
        <v>44301</v>
      </c>
      <c r="B769" s="278" t="s">
        <v>146</v>
      </c>
      <c r="C769" s="76">
        <v>10202063</v>
      </c>
      <c r="D769" s="509" t="s">
        <v>6149</v>
      </c>
      <c r="E769" s="278" t="s">
        <v>139</v>
      </c>
      <c r="F769" s="278" t="s">
        <v>140</v>
      </c>
      <c r="G769" s="278" t="s">
        <v>140</v>
      </c>
      <c r="H769" s="278" t="s">
        <v>3224</v>
      </c>
      <c r="I769" s="37"/>
      <c r="J769" s="265">
        <v>44281</v>
      </c>
      <c r="K769" s="37"/>
      <c r="L769" s="37"/>
      <c r="M769" s="278" t="s">
        <v>3224</v>
      </c>
      <c r="N769" s="37">
        <v>4788</v>
      </c>
      <c r="O769" s="37"/>
      <c r="P769" s="505">
        <v>44281</v>
      </c>
      <c r="Q769" s="37"/>
      <c r="R769" s="37"/>
      <c r="S769" s="37"/>
      <c r="T769" s="37"/>
      <c r="U769" s="37"/>
      <c r="V769" s="37"/>
      <c r="W769" s="37"/>
      <c r="X769" s="37"/>
      <c r="Y769" s="37"/>
      <c r="Z769" s="506"/>
      <c r="AA769" s="37"/>
      <c r="AB769" s="37"/>
      <c r="AC769" s="37"/>
      <c r="AD769" s="37"/>
      <c r="AE769" s="37"/>
      <c r="AF769" s="37"/>
      <c r="AG769" s="37"/>
      <c r="AH769" s="37"/>
      <c r="AI769" s="37"/>
      <c r="AJ769" s="37"/>
      <c r="AK769" s="37"/>
      <c r="AL769" s="37"/>
      <c r="AM769" s="37"/>
      <c r="AN769" s="37"/>
      <c r="AO769" s="37"/>
      <c r="AP769" s="37"/>
      <c r="AQ769" s="37"/>
      <c r="AR769" s="37"/>
      <c r="AS769" s="37"/>
      <c r="AT769" s="37"/>
      <c r="AU769" s="37"/>
    </row>
    <row r="770" spans="1:47">
      <c r="A770" s="265">
        <v>44311</v>
      </c>
      <c r="B770" s="278" t="s">
        <v>146</v>
      </c>
      <c r="C770" s="76">
        <v>13293130</v>
      </c>
      <c r="D770" s="509" t="s">
        <v>6150</v>
      </c>
      <c r="E770" s="278" t="s">
        <v>139</v>
      </c>
      <c r="F770" s="278" t="s">
        <v>140</v>
      </c>
      <c r="G770" s="278" t="s">
        <v>140</v>
      </c>
      <c r="H770" s="278"/>
      <c r="I770" s="37"/>
      <c r="J770" s="265">
        <v>44282</v>
      </c>
      <c r="K770" s="37"/>
      <c r="L770" s="37"/>
      <c r="M770" s="278" t="s">
        <v>6151</v>
      </c>
      <c r="N770" s="37">
        <v>4847</v>
      </c>
      <c r="O770" s="37"/>
      <c r="P770" s="505">
        <v>44282</v>
      </c>
      <c r="Q770" s="37"/>
      <c r="R770" s="37"/>
      <c r="S770" s="37"/>
      <c r="T770" s="37"/>
      <c r="U770" s="37"/>
      <c r="V770" s="37"/>
      <c r="W770" s="37"/>
      <c r="X770" s="37"/>
      <c r="Y770" s="37"/>
      <c r="Z770" s="506"/>
      <c r="AA770" s="37"/>
      <c r="AB770" s="37"/>
      <c r="AC770" s="37"/>
      <c r="AD770" s="37"/>
      <c r="AE770" s="37"/>
      <c r="AF770" s="37"/>
      <c r="AG770" s="37"/>
      <c r="AH770" s="37"/>
      <c r="AI770" s="37"/>
      <c r="AJ770" s="37"/>
      <c r="AK770" s="37"/>
      <c r="AL770" s="37"/>
      <c r="AM770" s="37"/>
      <c r="AN770" s="37"/>
      <c r="AO770" s="37"/>
      <c r="AP770" s="37"/>
      <c r="AQ770" s="37"/>
      <c r="AR770" s="37"/>
      <c r="AS770" s="37"/>
      <c r="AT770" s="37"/>
      <c r="AU770" s="37"/>
    </row>
    <row r="771" spans="1:47">
      <c r="A771" s="265">
        <v>44311</v>
      </c>
      <c r="B771" s="278" t="s">
        <v>146</v>
      </c>
      <c r="C771" s="76">
        <v>10952466</v>
      </c>
      <c r="D771" s="509" t="s">
        <v>2703</v>
      </c>
      <c r="E771" s="278" t="s">
        <v>139</v>
      </c>
      <c r="F771" s="278" t="s">
        <v>147</v>
      </c>
      <c r="G771" s="278" t="s">
        <v>147</v>
      </c>
      <c r="H771" s="278"/>
      <c r="I771" s="37"/>
      <c r="J771" s="265">
        <v>44271</v>
      </c>
      <c r="K771" s="37"/>
      <c r="L771" s="37"/>
      <c r="M771" s="278" t="s">
        <v>213</v>
      </c>
      <c r="N771" s="37">
        <v>999</v>
      </c>
      <c r="O771" s="37"/>
      <c r="P771" s="505">
        <v>44271</v>
      </c>
      <c r="Q771" s="37"/>
      <c r="R771" s="37"/>
      <c r="S771" s="37"/>
      <c r="T771" s="37"/>
      <c r="U771" s="37"/>
      <c r="V771" s="37"/>
      <c r="W771" s="37"/>
      <c r="X771" s="37"/>
      <c r="Y771" s="37"/>
      <c r="Z771" s="506"/>
      <c r="AA771" s="37"/>
      <c r="AB771" s="37"/>
      <c r="AC771" s="37"/>
      <c r="AD771" s="37"/>
      <c r="AE771" s="37"/>
      <c r="AF771" s="37"/>
      <c r="AG771" s="37"/>
      <c r="AH771" s="37"/>
      <c r="AI771" s="37"/>
      <c r="AJ771" s="37"/>
      <c r="AK771" s="37"/>
      <c r="AL771" s="37"/>
      <c r="AM771" s="37"/>
      <c r="AN771" s="37"/>
      <c r="AO771" s="37"/>
      <c r="AP771" s="37"/>
      <c r="AQ771" s="37"/>
      <c r="AR771" s="37"/>
      <c r="AS771" s="37"/>
      <c r="AT771" s="37"/>
      <c r="AU771" s="37"/>
    </row>
    <row r="772" spans="1:47">
      <c r="A772" s="265">
        <v>44311</v>
      </c>
      <c r="B772" s="278" t="s">
        <v>146</v>
      </c>
      <c r="C772" s="76">
        <v>11852401</v>
      </c>
      <c r="D772" s="509" t="s">
        <v>5956</v>
      </c>
      <c r="E772" s="278" t="s">
        <v>139</v>
      </c>
      <c r="F772" s="278" t="s">
        <v>147</v>
      </c>
      <c r="G772" s="278" t="s">
        <v>147</v>
      </c>
      <c r="H772" s="278"/>
      <c r="I772" s="37"/>
      <c r="J772" s="265">
        <v>44280</v>
      </c>
      <c r="K772" s="37"/>
      <c r="L772" s="37"/>
      <c r="M772" s="278" t="s">
        <v>213</v>
      </c>
      <c r="N772" s="37">
        <v>999</v>
      </c>
      <c r="O772" s="37"/>
      <c r="P772" s="505">
        <v>44280</v>
      </c>
      <c r="Q772" s="37"/>
      <c r="R772" s="37"/>
      <c r="S772" s="37"/>
      <c r="T772" s="37"/>
      <c r="U772" s="37"/>
      <c r="V772" s="37"/>
      <c r="W772" s="37"/>
      <c r="X772" s="37"/>
      <c r="Y772" s="37"/>
      <c r="Z772" s="506"/>
      <c r="AA772" s="37"/>
      <c r="AB772" s="37"/>
      <c r="AC772" s="37"/>
      <c r="AD772" s="37"/>
      <c r="AE772" s="37"/>
      <c r="AF772" s="37"/>
      <c r="AG772" s="37"/>
      <c r="AH772" s="37"/>
      <c r="AI772" s="37"/>
      <c r="AJ772" s="37"/>
      <c r="AK772" s="37"/>
      <c r="AL772" s="37"/>
      <c r="AM772" s="37"/>
      <c r="AN772" s="37"/>
      <c r="AO772" s="37"/>
      <c r="AP772" s="37"/>
      <c r="AQ772" s="37"/>
      <c r="AR772" s="37"/>
      <c r="AS772" s="37"/>
      <c r="AT772" s="37"/>
      <c r="AU772" s="37"/>
    </row>
    <row r="773" spans="1:47">
      <c r="A773" s="265"/>
      <c r="B773" s="278"/>
      <c r="C773" s="76"/>
      <c r="D773" s="510"/>
      <c r="E773" s="278"/>
      <c r="F773" s="278"/>
      <c r="G773" s="278"/>
      <c r="H773" s="278"/>
      <c r="I773" s="37"/>
      <c r="J773" s="265"/>
      <c r="K773" s="37"/>
      <c r="L773" s="37"/>
      <c r="M773" s="278"/>
      <c r="N773" s="37"/>
      <c r="O773" s="37"/>
      <c r="P773" s="505"/>
      <c r="Q773" s="37"/>
      <c r="R773" s="37"/>
      <c r="S773" s="37"/>
      <c r="T773" s="37"/>
      <c r="U773" s="37"/>
      <c r="V773" s="37"/>
      <c r="W773" s="37"/>
      <c r="X773" s="37"/>
      <c r="Y773" s="37"/>
      <c r="Z773" s="506"/>
      <c r="AA773" s="37"/>
      <c r="AB773" s="37"/>
      <c r="AC773" s="37"/>
      <c r="AD773" s="37"/>
      <c r="AE773" s="37"/>
      <c r="AF773" s="37"/>
      <c r="AG773" s="37"/>
      <c r="AH773" s="37"/>
      <c r="AI773" s="37"/>
      <c r="AJ773" s="37"/>
      <c r="AK773" s="37"/>
      <c r="AL773" s="37"/>
      <c r="AM773" s="37"/>
      <c r="AN773" s="37"/>
      <c r="AO773" s="37"/>
      <c r="AP773" s="37"/>
      <c r="AQ773" s="37"/>
      <c r="AR773" s="37"/>
      <c r="AS773" s="37"/>
      <c r="AT773" s="37"/>
      <c r="AU773" s="37"/>
    </row>
    <row r="774" spans="1:47">
      <c r="A774" s="265"/>
      <c r="B774" s="278"/>
      <c r="C774" s="76"/>
      <c r="D774" s="510"/>
      <c r="E774" s="278"/>
      <c r="F774" s="278"/>
      <c r="G774" s="278"/>
      <c r="H774" s="278"/>
      <c r="I774" s="37"/>
      <c r="J774" s="265"/>
      <c r="K774" s="37"/>
      <c r="L774" s="37"/>
      <c r="M774" s="278"/>
      <c r="N774" s="37"/>
      <c r="O774" s="37"/>
      <c r="P774" s="505"/>
      <c r="Q774" s="37"/>
      <c r="R774" s="37"/>
      <c r="S774" s="37"/>
      <c r="T774" s="37"/>
      <c r="U774" s="37"/>
      <c r="V774" s="37"/>
      <c r="W774" s="37"/>
      <c r="X774" s="37"/>
      <c r="Y774" s="37"/>
      <c r="Z774" s="506"/>
      <c r="AA774" s="37"/>
      <c r="AB774" s="37"/>
      <c r="AC774" s="37"/>
      <c r="AD774" s="37"/>
      <c r="AE774" s="37"/>
      <c r="AF774" s="37"/>
      <c r="AG774" s="37"/>
      <c r="AH774" s="37"/>
      <c r="AI774" s="37"/>
      <c r="AJ774" s="37"/>
      <c r="AK774" s="37"/>
      <c r="AL774" s="37"/>
      <c r="AM774" s="37"/>
      <c r="AN774" s="37"/>
      <c r="AO774" s="37"/>
      <c r="AP774" s="37"/>
      <c r="AQ774" s="37"/>
      <c r="AR774" s="37"/>
      <c r="AS774" s="37"/>
      <c r="AT774" s="37"/>
      <c r="AU774" s="37"/>
    </row>
    <row r="775" spans="1:47">
      <c r="A775" s="265"/>
      <c r="B775" s="278"/>
      <c r="C775" s="76"/>
      <c r="D775" s="510"/>
      <c r="E775" s="278"/>
      <c r="F775" s="278"/>
      <c r="G775" s="278"/>
      <c r="H775" s="278"/>
      <c r="I775" s="37"/>
      <c r="J775" s="265"/>
      <c r="K775" s="37"/>
      <c r="L775" s="37"/>
      <c r="M775" s="278"/>
      <c r="N775" s="37"/>
      <c r="O775" s="37"/>
      <c r="P775" s="505"/>
      <c r="Q775" s="37"/>
      <c r="R775" s="37"/>
      <c r="S775" s="37"/>
      <c r="T775" s="37"/>
      <c r="U775" s="37"/>
      <c r="V775" s="37"/>
      <c r="W775" s="37"/>
      <c r="X775" s="37"/>
      <c r="Y775" s="37"/>
      <c r="Z775" s="506"/>
      <c r="AA775" s="37"/>
      <c r="AB775" s="37"/>
      <c r="AC775" s="37"/>
      <c r="AD775" s="37"/>
      <c r="AE775" s="37"/>
      <c r="AF775" s="37"/>
      <c r="AG775" s="37"/>
      <c r="AH775" s="37"/>
      <c r="AI775" s="37"/>
      <c r="AJ775" s="37"/>
      <c r="AK775" s="37"/>
      <c r="AL775" s="37"/>
      <c r="AM775" s="37"/>
      <c r="AN775" s="37"/>
      <c r="AO775" s="37"/>
      <c r="AP775" s="37"/>
      <c r="AQ775" s="37"/>
      <c r="AR775" s="37"/>
      <c r="AS775" s="37"/>
      <c r="AT775" s="37"/>
      <c r="AU775" s="37"/>
    </row>
    <row r="776" spans="1:47">
      <c r="A776" s="265"/>
      <c r="B776" s="278"/>
      <c r="C776" s="76"/>
      <c r="D776" s="510"/>
      <c r="E776" s="278"/>
      <c r="F776" s="278"/>
      <c r="G776" s="278"/>
      <c r="H776" s="278"/>
      <c r="I776" s="37"/>
      <c r="J776" s="265"/>
      <c r="K776" s="37"/>
      <c r="L776" s="37"/>
      <c r="M776" s="278"/>
      <c r="N776" s="37"/>
      <c r="O776" s="37"/>
      <c r="P776" s="505"/>
      <c r="Q776" s="37"/>
      <c r="R776" s="37"/>
      <c r="S776" s="37"/>
      <c r="T776" s="37"/>
      <c r="U776" s="37"/>
      <c r="V776" s="37"/>
      <c r="W776" s="37"/>
      <c r="X776" s="37"/>
      <c r="Y776" s="37"/>
      <c r="Z776" s="506"/>
      <c r="AA776" s="37"/>
      <c r="AB776" s="37"/>
      <c r="AC776" s="37"/>
      <c r="AD776" s="37"/>
      <c r="AE776" s="37"/>
      <c r="AF776" s="37"/>
      <c r="AG776" s="37"/>
      <c r="AH776" s="37"/>
      <c r="AI776" s="37"/>
      <c r="AJ776" s="37"/>
      <c r="AK776" s="37"/>
      <c r="AL776" s="37"/>
      <c r="AM776" s="37"/>
      <c r="AN776" s="37"/>
      <c r="AO776" s="37"/>
      <c r="AP776" s="37"/>
      <c r="AQ776" s="37"/>
      <c r="AR776" s="37"/>
      <c r="AS776" s="37"/>
      <c r="AT776" s="37"/>
      <c r="AU776" s="37"/>
    </row>
    <row r="777" spans="1:47">
      <c r="A777" s="265"/>
      <c r="B777" s="278"/>
      <c r="C777" s="76"/>
      <c r="D777" s="510"/>
      <c r="E777" s="278"/>
      <c r="F777" s="278"/>
      <c r="G777" s="278"/>
      <c r="H777" s="278"/>
      <c r="I777" s="37"/>
      <c r="J777" s="265"/>
      <c r="K777" s="37"/>
      <c r="L777" s="37"/>
      <c r="M777" s="278"/>
      <c r="N777" s="37"/>
      <c r="O777" s="37"/>
      <c r="P777" s="505"/>
      <c r="Q777" s="37"/>
      <c r="R777" s="37"/>
      <c r="S777" s="37"/>
      <c r="T777" s="37"/>
      <c r="U777" s="37"/>
      <c r="V777" s="37"/>
      <c r="W777" s="37"/>
      <c r="X777" s="37"/>
      <c r="Y777" s="37"/>
      <c r="Z777" s="506"/>
      <c r="AA777" s="37"/>
      <c r="AB777" s="37"/>
      <c r="AC777" s="37"/>
      <c r="AD777" s="37"/>
      <c r="AE777" s="37"/>
      <c r="AF777" s="37"/>
      <c r="AG777" s="37"/>
      <c r="AH777" s="37"/>
      <c r="AI777" s="37"/>
      <c r="AJ777" s="37"/>
      <c r="AK777" s="37"/>
      <c r="AL777" s="37"/>
      <c r="AM777" s="37"/>
      <c r="AN777" s="37"/>
      <c r="AO777" s="37"/>
      <c r="AP777" s="37"/>
      <c r="AQ777" s="37"/>
      <c r="AR777" s="37"/>
      <c r="AS777" s="37"/>
      <c r="AT777" s="37"/>
      <c r="AU777" s="37"/>
    </row>
    <row r="778" spans="1:47">
      <c r="A778" s="265"/>
      <c r="B778" s="278"/>
      <c r="C778" s="76"/>
      <c r="D778" s="510"/>
      <c r="E778" s="278"/>
      <c r="F778" s="278"/>
      <c r="G778" s="278"/>
      <c r="H778" s="278"/>
      <c r="I778" s="37"/>
      <c r="J778" s="265"/>
      <c r="K778" s="37"/>
      <c r="L778" s="37"/>
      <c r="M778" s="278"/>
      <c r="N778" s="37"/>
      <c r="O778" s="37"/>
      <c r="P778" s="505"/>
      <c r="Q778" s="37"/>
      <c r="R778" s="37"/>
      <c r="S778" s="37"/>
      <c r="T778" s="37"/>
      <c r="U778" s="37"/>
      <c r="V778" s="37"/>
      <c r="W778" s="37"/>
      <c r="X778" s="37"/>
      <c r="Y778" s="37"/>
      <c r="Z778" s="506"/>
      <c r="AA778" s="37"/>
      <c r="AB778" s="37"/>
      <c r="AC778" s="37"/>
      <c r="AD778" s="37"/>
      <c r="AE778" s="37"/>
      <c r="AF778" s="37"/>
      <c r="AG778" s="37"/>
      <c r="AH778" s="37"/>
      <c r="AI778" s="37"/>
      <c r="AJ778" s="37"/>
      <c r="AK778" s="37"/>
      <c r="AL778" s="37"/>
      <c r="AM778" s="37"/>
      <c r="AN778" s="37"/>
      <c r="AO778" s="37"/>
      <c r="AP778" s="37"/>
      <c r="AQ778" s="37"/>
      <c r="AR778" s="37"/>
      <c r="AS778" s="37"/>
      <c r="AT778" s="37"/>
      <c r="AU778" s="37"/>
    </row>
    <row r="779" spans="1:47">
      <c r="A779" s="265"/>
      <c r="B779" s="278"/>
      <c r="C779" s="76"/>
      <c r="D779" s="510"/>
      <c r="E779" s="278"/>
      <c r="F779" s="278"/>
      <c r="G779" s="278"/>
      <c r="H779" s="278"/>
      <c r="I779" s="37"/>
      <c r="J779" s="265"/>
      <c r="K779" s="37"/>
      <c r="L779" s="37"/>
      <c r="M779" s="278"/>
      <c r="N779" s="37"/>
      <c r="O779" s="37"/>
      <c r="P779" s="505"/>
      <c r="Q779" s="37"/>
      <c r="R779" s="37"/>
      <c r="S779" s="37"/>
      <c r="T779" s="37"/>
      <c r="U779" s="37"/>
      <c r="V779" s="37"/>
      <c r="W779" s="37"/>
      <c r="X779" s="37"/>
      <c r="Y779" s="37"/>
      <c r="Z779" s="506"/>
      <c r="AA779" s="37"/>
      <c r="AB779" s="37"/>
      <c r="AC779" s="37"/>
      <c r="AD779" s="37"/>
      <c r="AE779" s="37"/>
      <c r="AF779" s="37"/>
      <c r="AG779" s="37"/>
      <c r="AH779" s="37"/>
      <c r="AI779" s="37"/>
      <c r="AJ779" s="37"/>
      <c r="AK779" s="37"/>
      <c r="AL779" s="37"/>
      <c r="AM779" s="37"/>
      <c r="AN779" s="37"/>
      <c r="AO779" s="37"/>
      <c r="AP779" s="37"/>
      <c r="AQ779" s="37"/>
      <c r="AR779" s="37"/>
      <c r="AS779" s="37"/>
      <c r="AT779" s="37"/>
      <c r="AU779" s="37"/>
    </row>
  </sheetData>
  <autoFilter ref="A1:Z772" xr:uid="{00000000-0009-0000-0000-00000D000000}"/>
  <phoneticPr fontId="163" type="noConversion"/>
  <dataValidations count="2">
    <dataValidation type="date" errorStyle="warning" allowBlank="1" showErrorMessage="1" promptTitle="提示" prompt="请输入介于7月1日和7月31日之间的日期。" sqref="I1" xr:uid="{00000000-0002-0000-0D00-000000000000}">
      <formula1>44378</formula1>
      <formula2>44378</formula2>
    </dataValidation>
    <dataValidation type="date" errorStyle="warning" allowBlank="1" showErrorMessage="1" promptTitle="提示" prompt="请输入介于7月1日和8月31日之间的日期。" sqref="K1" xr:uid="{00000000-0002-0000-0D00-000001000000}">
      <formula1>44378</formula1>
      <formula2>44378</formula2>
    </dataValidation>
  </dataValidations>
  <pageMargins left="0.7" right="0.7" top="0.75" bottom="0.75" header="0.3" footer="0.3"/>
  <drawing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AA1478"/>
  <sheetViews>
    <sheetView workbookViewId="0">
      <pane ySplit="1" topLeftCell="A2" activePane="bottomLeft" state="frozen"/>
      <selection pane="bottomLeft"/>
    </sheetView>
  </sheetViews>
  <sheetFormatPr baseColWidth="10" defaultRowHeight="16"/>
  <cols>
    <col min="1" max="1" width="13.6640625" customWidth="1"/>
    <col min="2" max="2" width="17.5" customWidth="1"/>
    <col min="3" max="3" width="16" customWidth="1"/>
    <col min="4" max="4" width="12.5" customWidth="1"/>
    <col min="5" max="8" width="17.5" customWidth="1"/>
    <col min="9" max="10" width="8"/>
    <col min="11" max="11" width="40.6640625" customWidth="1"/>
    <col min="12" max="12" width="20" customWidth="1"/>
    <col min="13" max="13" width="10.83203125" customWidth="1"/>
    <col min="14" max="14" width="67.83203125" customWidth="1"/>
    <col min="15" max="27" width="8"/>
  </cols>
  <sheetData>
    <row r="1" spans="1:27">
      <c r="A1" s="536" t="s">
        <v>1</v>
      </c>
      <c r="B1" s="537" t="s">
        <v>24</v>
      </c>
      <c r="C1" s="538" t="s">
        <v>25</v>
      </c>
      <c r="D1" s="539" t="s">
        <v>26</v>
      </c>
      <c r="E1" s="539" t="s">
        <v>27</v>
      </c>
      <c r="F1" s="539" t="s">
        <v>28</v>
      </c>
      <c r="G1" s="539" t="s">
        <v>29</v>
      </c>
      <c r="H1" s="539" t="s">
        <v>30</v>
      </c>
      <c r="I1" s="278" t="s">
        <v>31</v>
      </c>
      <c r="J1" s="318">
        <v>1</v>
      </c>
      <c r="K1" s="540" t="s">
        <v>32</v>
      </c>
      <c r="L1" s="540" t="s">
        <v>33</v>
      </c>
      <c r="M1" s="37"/>
      <c r="N1" s="37"/>
      <c r="O1" s="37"/>
      <c r="P1" s="37"/>
      <c r="Q1" s="37"/>
      <c r="R1" s="37"/>
      <c r="S1" s="37"/>
      <c r="T1" s="37"/>
      <c r="U1" s="37"/>
      <c r="V1" s="37"/>
      <c r="W1" s="37"/>
      <c r="X1" s="37"/>
      <c r="Y1" s="37"/>
      <c r="Z1" s="37"/>
      <c r="AA1" s="37"/>
    </row>
    <row r="2" spans="1:27">
      <c r="A2" s="541">
        <v>100018675734</v>
      </c>
      <c r="B2" s="542" t="s">
        <v>34</v>
      </c>
      <c r="C2" s="543">
        <v>44323</v>
      </c>
      <c r="D2" s="544"/>
      <c r="E2" s="544" t="s">
        <v>35</v>
      </c>
      <c r="F2" s="542"/>
      <c r="G2" s="542"/>
      <c r="H2" s="542"/>
      <c r="I2" s="37"/>
      <c r="J2" s="37"/>
      <c r="K2" s="37"/>
      <c r="L2" s="37"/>
      <c r="M2" s="37"/>
      <c r="N2" s="37"/>
      <c r="O2" s="37"/>
      <c r="P2" s="37"/>
      <c r="Q2" s="37"/>
      <c r="R2" s="37"/>
      <c r="S2" s="37"/>
      <c r="T2" s="37"/>
      <c r="U2" s="37"/>
      <c r="V2" s="37"/>
      <c r="W2" s="37"/>
      <c r="X2" s="37"/>
      <c r="Y2" s="37"/>
      <c r="Z2" s="37"/>
      <c r="AA2" s="37"/>
    </row>
    <row r="3" spans="1:27">
      <c r="A3" s="541">
        <v>100018383589</v>
      </c>
      <c r="B3" s="542" t="s">
        <v>34</v>
      </c>
      <c r="C3" s="543">
        <v>44323</v>
      </c>
      <c r="D3" s="544"/>
      <c r="E3" s="544" t="s">
        <v>35</v>
      </c>
      <c r="F3" s="542"/>
      <c r="G3" s="542"/>
      <c r="H3" s="542"/>
      <c r="I3" s="37"/>
      <c r="J3" s="37"/>
      <c r="K3" s="37"/>
      <c r="L3" s="37"/>
      <c r="M3" s="37"/>
      <c r="N3" s="37"/>
      <c r="O3" s="37"/>
      <c r="P3" s="37"/>
      <c r="Q3" s="37"/>
      <c r="R3" s="37"/>
      <c r="S3" s="37"/>
      <c r="T3" s="37"/>
      <c r="U3" s="37"/>
      <c r="V3" s="37"/>
      <c r="W3" s="37"/>
      <c r="X3" s="37"/>
      <c r="Y3" s="37"/>
      <c r="Z3" s="37"/>
      <c r="AA3" s="37"/>
    </row>
    <row r="4" spans="1:27">
      <c r="A4" s="545">
        <v>100018278920</v>
      </c>
      <c r="B4" s="546" t="s">
        <v>34</v>
      </c>
      <c r="C4" s="543">
        <v>44323</v>
      </c>
      <c r="D4" s="546" t="s">
        <v>36</v>
      </c>
      <c r="E4" s="546"/>
      <c r="F4" s="546"/>
      <c r="G4" s="546"/>
      <c r="H4" s="546"/>
      <c r="I4" s="37"/>
      <c r="J4" s="37"/>
      <c r="K4" s="37"/>
      <c r="L4" s="37"/>
      <c r="M4" s="37"/>
      <c r="N4" s="37"/>
      <c r="O4" s="37"/>
      <c r="P4" s="37"/>
      <c r="Q4" s="37"/>
      <c r="R4" s="37"/>
      <c r="S4" s="37"/>
      <c r="T4" s="37"/>
      <c r="U4" s="37"/>
      <c r="V4" s="37"/>
      <c r="W4" s="37"/>
      <c r="X4" s="37"/>
      <c r="Y4" s="37"/>
      <c r="Z4" s="37"/>
      <c r="AA4" s="37"/>
    </row>
    <row r="5" spans="1:27">
      <c r="A5" s="541">
        <v>100017589872</v>
      </c>
      <c r="B5" s="542" t="s">
        <v>34</v>
      </c>
      <c r="C5" s="543">
        <v>44324</v>
      </c>
      <c r="D5" s="544" t="s">
        <v>21</v>
      </c>
      <c r="E5" s="544"/>
      <c r="F5" s="542"/>
      <c r="G5" s="542"/>
      <c r="H5" s="542"/>
      <c r="I5" s="37"/>
      <c r="J5" s="37"/>
      <c r="K5" s="37"/>
      <c r="L5" s="37"/>
      <c r="M5" s="37"/>
      <c r="N5" s="37"/>
      <c r="O5" s="37"/>
      <c r="P5" s="37"/>
      <c r="Q5" s="37"/>
      <c r="R5" s="37"/>
      <c r="S5" s="37"/>
      <c r="T5" s="37"/>
      <c r="U5" s="37"/>
      <c r="V5" s="37"/>
      <c r="W5" s="37"/>
      <c r="X5" s="37"/>
      <c r="Y5" s="37"/>
      <c r="Z5" s="37"/>
      <c r="AA5" s="37"/>
    </row>
    <row r="6" spans="1:27">
      <c r="A6" s="545">
        <v>100017599296</v>
      </c>
      <c r="B6" s="546" t="s">
        <v>34</v>
      </c>
      <c r="C6" s="543">
        <v>44323</v>
      </c>
      <c r="D6" s="547"/>
      <c r="E6" s="547" t="s">
        <v>35</v>
      </c>
      <c r="F6" s="546"/>
      <c r="G6" s="546"/>
      <c r="H6" s="546"/>
      <c r="I6" s="37"/>
      <c r="J6" s="37"/>
      <c r="K6" s="37"/>
      <c r="L6" s="37"/>
      <c r="M6" s="37"/>
      <c r="N6" s="37"/>
      <c r="O6" s="37"/>
      <c r="P6" s="37"/>
      <c r="Q6" s="37"/>
      <c r="R6" s="37"/>
      <c r="S6" s="37"/>
      <c r="T6" s="37"/>
      <c r="U6" s="37"/>
      <c r="V6" s="37"/>
      <c r="W6" s="37"/>
      <c r="X6" s="37"/>
      <c r="Y6" s="37"/>
      <c r="Z6" s="37"/>
      <c r="AA6" s="37"/>
    </row>
    <row r="7" spans="1:27">
      <c r="A7" s="541">
        <v>100017603228</v>
      </c>
      <c r="B7" s="542" t="s">
        <v>34</v>
      </c>
      <c r="C7" s="543">
        <v>44323</v>
      </c>
      <c r="D7" s="544"/>
      <c r="E7" s="544" t="s">
        <v>35</v>
      </c>
      <c r="F7" s="542"/>
      <c r="G7" s="542"/>
      <c r="H7" s="542"/>
      <c r="I7" s="37"/>
      <c r="J7" s="37"/>
      <c r="K7" s="37"/>
      <c r="L7" s="37"/>
      <c r="M7" s="37"/>
      <c r="N7" s="37"/>
      <c r="O7" s="37"/>
      <c r="P7" s="37"/>
      <c r="Q7" s="37"/>
      <c r="R7" s="37"/>
      <c r="S7" s="37"/>
      <c r="T7" s="37"/>
      <c r="U7" s="37"/>
      <c r="V7" s="37"/>
      <c r="W7" s="37"/>
      <c r="X7" s="37"/>
      <c r="Y7" s="37"/>
      <c r="Z7" s="37"/>
      <c r="AA7" s="37"/>
    </row>
    <row r="8" spans="1:27">
      <c r="A8" s="545">
        <v>100017621373</v>
      </c>
      <c r="B8" s="546" t="s">
        <v>34</v>
      </c>
      <c r="C8" s="543">
        <v>44323</v>
      </c>
      <c r="D8" s="544"/>
      <c r="E8" s="544" t="s">
        <v>35</v>
      </c>
      <c r="F8" s="546"/>
      <c r="G8" s="546"/>
      <c r="H8" s="546"/>
      <c r="I8" s="37"/>
      <c r="J8" s="37"/>
      <c r="K8" s="37"/>
      <c r="L8" s="37"/>
      <c r="M8" s="37"/>
      <c r="N8" s="37"/>
      <c r="O8" s="37"/>
      <c r="P8" s="37"/>
      <c r="Q8" s="37"/>
      <c r="R8" s="37"/>
      <c r="S8" s="37"/>
      <c r="T8" s="37"/>
      <c r="U8" s="37"/>
      <c r="V8" s="37"/>
      <c r="W8" s="37"/>
      <c r="X8" s="37"/>
      <c r="Y8" s="37"/>
      <c r="Z8" s="37"/>
      <c r="AA8" s="37"/>
    </row>
    <row r="9" spans="1:27">
      <c r="A9" s="541">
        <v>100017560045</v>
      </c>
      <c r="B9" s="542" t="s">
        <v>34</v>
      </c>
      <c r="C9" s="543">
        <v>44324</v>
      </c>
      <c r="D9" s="542"/>
      <c r="E9" s="544" t="s">
        <v>35</v>
      </c>
      <c r="F9" s="542"/>
      <c r="G9" s="542"/>
      <c r="H9" s="542"/>
      <c r="I9" s="37"/>
      <c r="J9" s="37"/>
      <c r="K9" s="37"/>
      <c r="L9" s="37"/>
      <c r="M9" s="37"/>
      <c r="N9" s="37"/>
      <c r="O9" s="37"/>
      <c r="P9" s="37"/>
      <c r="Q9" s="37"/>
      <c r="R9" s="37"/>
      <c r="S9" s="37"/>
      <c r="T9" s="37"/>
      <c r="U9" s="37"/>
      <c r="V9" s="37"/>
      <c r="W9" s="37"/>
      <c r="X9" s="37"/>
      <c r="Y9" s="37"/>
      <c r="Z9" s="37"/>
      <c r="AA9" s="37"/>
    </row>
    <row r="10" spans="1:27">
      <c r="A10" s="541">
        <v>100017584765</v>
      </c>
      <c r="B10" s="542" t="s">
        <v>34</v>
      </c>
      <c r="C10" s="543">
        <v>44323</v>
      </c>
      <c r="D10" s="544"/>
      <c r="E10" s="544" t="s">
        <v>37</v>
      </c>
      <c r="F10" s="544" t="s">
        <v>38</v>
      </c>
      <c r="G10" s="542">
        <v>1000</v>
      </c>
      <c r="H10" s="542"/>
      <c r="I10" s="37"/>
      <c r="J10" s="37"/>
      <c r="K10" s="37"/>
      <c r="L10" s="37"/>
      <c r="M10" s="37"/>
      <c r="N10" s="37"/>
      <c r="O10" s="37"/>
      <c r="P10" s="37"/>
      <c r="Q10" s="37"/>
      <c r="R10" s="37"/>
      <c r="S10" s="37"/>
      <c r="T10" s="37"/>
      <c r="U10" s="37"/>
      <c r="V10" s="37"/>
      <c r="W10" s="37"/>
      <c r="X10" s="37"/>
      <c r="Y10" s="37"/>
      <c r="Z10" s="37"/>
      <c r="AA10" s="37"/>
    </row>
    <row r="11" spans="1:27">
      <c r="A11" s="541">
        <v>100017333892</v>
      </c>
      <c r="B11" s="542" t="s">
        <v>34</v>
      </c>
      <c r="C11" s="543">
        <v>44324</v>
      </c>
      <c r="D11" s="548"/>
      <c r="E11" s="544" t="s">
        <v>39</v>
      </c>
      <c r="F11" s="542"/>
      <c r="G11" s="542"/>
      <c r="H11" s="542"/>
      <c r="I11" s="37"/>
      <c r="J11" s="37"/>
      <c r="K11" s="37"/>
      <c r="L11" s="37"/>
      <c r="M11" s="37"/>
      <c r="N11" s="37"/>
      <c r="O11" s="37"/>
      <c r="P11" s="37"/>
      <c r="Q11" s="37"/>
      <c r="R11" s="37"/>
      <c r="S11" s="37"/>
      <c r="T11" s="37"/>
      <c r="U11" s="37"/>
      <c r="V11" s="37"/>
      <c r="W11" s="37"/>
      <c r="X11" s="37"/>
      <c r="Y11" s="37"/>
      <c r="Z11" s="37"/>
      <c r="AA11" s="37"/>
    </row>
    <row r="12" spans="1:27">
      <c r="A12" s="541">
        <v>100017375383</v>
      </c>
      <c r="B12" s="542" t="s">
        <v>34</v>
      </c>
      <c r="C12" s="543">
        <v>44323</v>
      </c>
      <c r="D12" s="544"/>
      <c r="E12" s="544" t="s">
        <v>35</v>
      </c>
      <c r="F12" s="542"/>
      <c r="G12" s="542"/>
      <c r="H12" s="542"/>
      <c r="I12" s="37"/>
      <c r="J12" s="37"/>
      <c r="K12" s="37"/>
      <c r="L12" s="37"/>
      <c r="M12" s="37"/>
      <c r="N12" s="37"/>
      <c r="O12" s="37"/>
      <c r="P12" s="37"/>
      <c r="Q12" s="37"/>
      <c r="R12" s="37"/>
      <c r="S12" s="37"/>
      <c r="T12" s="37"/>
      <c r="U12" s="37"/>
      <c r="V12" s="37"/>
      <c r="W12" s="37"/>
      <c r="X12" s="37"/>
      <c r="Y12" s="37"/>
      <c r="Z12" s="37"/>
      <c r="AA12" s="37"/>
    </row>
    <row r="13" spans="1:27">
      <c r="A13" s="545">
        <v>100017388685</v>
      </c>
      <c r="B13" s="546" t="s">
        <v>34</v>
      </c>
      <c r="C13" s="543">
        <v>44323</v>
      </c>
      <c r="D13" s="544"/>
      <c r="E13" s="544" t="s">
        <v>35</v>
      </c>
      <c r="F13" s="546"/>
      <c r="G13" s="546"/>
      <c r="H13" s="546"/>
      <c r="I13" s="37"/>
      <c r="J13" s="37"/>
      <c r="K13" s="37"/>
      <c r="L13" s="37"/>
      <c r="M13" s="37"/>
      <c r="N13" s="37"/>
      <c r="O13" s="37"/>
      <c r="P13" s="37"/>
      <c r="Q13" s="37"/>
      <c r="R13" s="37"/>
      <c r="S13" s="37"/>
      <c r="T13" s="37"/>
      <c r="U13" s="37"/>
      <c r="V13" s="37"/>
      <c r="W13" s="37"/>
      <c r="X13" s="37"/>
      <c r="Y13" s="37"/>
      <c r="Z13" s="37"/>
      <c r="AA13" s="37"/>
    </row>
    <row r="14" spans="1:27">
      <c r="A14" s="545">
        <v>100017398122</v>
      </c>
      <c r="B14" s="546" t="s">
        <v>34</v>
      </c>
      <c r="C14" s="549">
        <v>44328</v>
      </c>
      <c r="D14" s="546"/>
      <c r="E14" s="546"/>
      <c r="F14" s="546"/>
      <c r="G14" s="546"/>
      <c r="H14" s="546"/>
      <c r="I14" s="278" t="s">
        <v>40</v>
      </c>
      <c r="J14" s="37"/>
      <c r="K14" s="37"/>
      <c r="L14" s="37"/>
      <c r="M14" s="37"/>
      <c r="N14" s="37"/>
      <c r="O14" s="37"/>
      <c r="P14" s="37"/>
      <c r="Q14" s="37"/>
      <c r="R14" s="37"/>
      <c r="S14" s="37"/>
      <c r="T14" s="37"/>
      <c r="U14" s="37"/>
      <c r="V14" s="37"/>
      <c r="W14" s="37"/>
      <c r="X14" s="37"/>
      <c r="Y14" s="37"/>
      <c r="Z14" s="37"/>
      <c r="AA14" s="37"/>
    </row>
    <row r="15" spans="1:27">
      <c r="A15" s="541">
        <v>100017399279</v>
      </c>
      <c r="B15" s="542" t="s">
        <v>34</v>
      </c>
      <c r="C15" s="543">
        <v>44323</v>
      </c>
      <c r="D15" s="544"/>
      <c r="E15" s="544" t="s">
        <v>39</v>
      </c>
      <c r="F15" s="542"/>
      <c r="G15" s="542"/>
      <c r="H15" s="542"/>
      <c r="I15" s="37"/>
      <c r="J15" s="37"/>
      <c r="K15" s="37"/>
      <c r="L15" s="37"/>
      <c r="M15" s="37"/>
      <c r="N15" s="37"/>
      <c r="O15" s="37"/>
      <c r="P15" s="37"/>
      <c r="Q15" s="37"/>
      <c r="R15" s="37"/>
      <c r="S15" s="37"/>
      <c r="T15" s="37"/>
      <c r="U15" s="37"/>
      <c r="V15" s="37"/>
      <c r="W15" s="37"/>
      <c r="X15" s="37"/>
      <c r="Y15" s="37"/>
      <c r="Z15" s="37"/>
      <c r="AA15" s="37"/>
    </row>
    <row r="16" spans="1:27">
      <c r="A16" s="541">
        <v>100017407402</v>
      </c>
      <c r="B16" s="542" t="s">
        <v>34</v>
      </c>
      <c r="C16" s="549">
        <v>44328</v>
      </c>
      <c r="D16" s="542"/>
      <c r="E16" s="544" t="s">
        <v>37</v>
      </c>
      <c r="F16" s="542"/>
      <c r="G16" s="542"/>
      <c r="H16" s="544" t="s">
        <v>41</v>
      </c>
      <c r="I16" s="278" t="s">
        <v>42</v>
      </c>
      <c r="J16" s="37"/>
      <c r="K16" s="37"/>
      <c r="L16" s="37"/>
      <c r="M16" s="37"/>
      <c r="N16" s="37"/>
      <c r="O16" s="37"/>
      <c r="P16" s="37"/>
      <c r="Q16" s="37"/>
      <c r="R16" s="37"/>
      <c r="S16" s="37"/>
      <c r="T16" s="37"/>
      <c r="U16" s="37"/>
      <c r="V16" s="37"/>
      <c r="W16" s="37"/>
      <c r="X16" s="37"/>
      <c r="Y16" s="37"/>
      <c r="Z16" s="37"/>
      <c r="AA16" s="37"/>
    </row>
    <row r="17" spans="1:27">
      <c r="A17" s="541">
        <v>100016998315</v>
      </c>
      <c r="B17" s="542" t="s">
        <v>34</v>
      </c>
      <c r="C17" s="543">
        <v>44328</v>
      </c>
      <c r="D17" s="542"/>
      <c r="E17" s="542"/>
      <c r="F17" s="542"/>
      <c r="G17" s="542"/>
      <c r="H17" s="542"/>
      <c r="I17" s="278" t="s">
        <v>43</v>
      </c>
      <c r="J17" s="37"/>
      <c r="K17" s="37"/>
      <c r="L17" s="37"/>
      <c r="M17" s="37"/>
      <c r="N17" s="37"/>
      <c r="O17" s="37"/>
      <c r="P17" s="37"/>
      <c r="Q17" s="37"/>
      <c r="R17" s="37"/>
      <c r="S17" s="37"/>
      <c r="T17" s="37"/>
      <c r="U17" s="37"/>
      <c r="V17" s="37"/>
      <c r="W17" s="37"/>
      <c r="X17" s="37"/>
      <c r="Y17" s="37"/>
      <c r="Z17" s="37"/>
      <c r="AA17" s="37"/>
    </row>
    <row r="18" spans="1:27">
      <c r="A18" s="545">
        <v>100017171939</v>
      </c>
      <c r="B18" s="546" t="s">
        <v>34</v>
      </c>
      <c r="C18" s="549">
        <v>44324</v>
      </c>
      <c r="D18" s="550"/>
      <c r="E18" s="547" t="s">
        <v>37</v>
      </c>
      <c r="F18" s="549">
        <v>44333</v>
      </c>
      <c r="G18" s="546">
        <v>30</v>
      </c>
      <c r="H18" s="547" t="s">
        <v>44</v>
      </c>
      <c r="I18" s="37"/>
      <c r="J18" s="37"/>
      <c r="K18" s="37"/>
      <c r="L18" s="37"/>
      <c r="M18" s="37"/>
      <c r="N18" s="37"/>
      <c r="O18" s="37"/>
      <c r="P18" s="37"/>
      <c r="Q18" s="37"/>
      <c r="R18" s="37"/>
      <c r="S18" s="37"/>
      <c r="T18" s="37"/>
      <c r="U18" s="37"/>
      <c r="V18" s="37"/>
      <c r="W18" s="37"/>
      <c r="X18" s="37"/>
      <c r="Y18" s="37"/>
      <c r="Z18" s="37"/>
      <c r="AA18" s="37"/>
    </row>
    <row r="19" spans="1:27">
      <c r="A19" s="545">
        <v>100016777650</v>
      </c>
      <c r="B19" s="546" t="s">
        <v>34</v>
      </c>
      <c r="C19" s="543">
        <v>44328</v>
      </c>
      <c r="D19" s="546"/>
      <c r="E19" s="546"/>
      <c r="F19" s="546"/>
      <c r="G19" s="546"/>
      <c r="H19" s="546"/>
      <c r="I19" s="278" t="s">
        <v>45</v>
      </c>
      <c r="J19" s="37"/>
      <c r="K19" s="37"/>
      <c r="L19" s="37"/>
      <c r="M19" s="37"/>
      <c r="N19" s="37"/>
      <c r="O19" s="37"/>
      <c r="P19" s="37"/>
      <c r="Q19" s="37"/>
      <c r="R19" s="37"/>
      <c r="S19" s="37"/>
      <c r="T19" s="37"/>
      <c r="U19" s="37"/>
      <c r="V19" s="37"/>
      <c r="W19" s="37"/>
      <c r="X19" s="37"/>
      <c r="Y19" s="37"/>
      <c r="Z19" s="37"/>
      <c r="AA19" s="37"/>
    </row>
    <row r="20" spans="1:27">
      <c r="A20" s="541">
        <v>100016870319</v>
      </c>
      <c r="B20" s="542" t="s">
        <v>34</v>
      </c>
      <c r="C20" s="549">
        <v>44324</v>
      </c>
      <c r="D20" s="542"/>
      <c r="E20" s="544" t="s">
        <v>35</v>
      </c>
      <c r="F20" s="542"/>
      <c r="G20" s="542"/>
      <c r="H20" s="542"/>
      <c r="I20" s="37"/>
      <c r="J20" s="37"/>
      <c r="K20" s="37"/>
      <c r="L20" s="37"/>
      <c r="M20" s="37"/>
      <c r="N20" s="37"/>
      <c r="O20" s="37"/>
      <c r="P20" s="37"/>
      <c r="Q20" s="37"/>
      <c r="R20" s="37"/>
      <c r="S20" s="37"/>
      <c r="T20" s="37"/>
      <c r="U20" s="37"/>
      <c r="V20" s="37"/>
      <c r="W20" s="37"/>
      <c r="X20" s="37"/>
      <c r="Y20" s="37"/>
      <c r="Z20" s="37"/>
      <c r="AA20" s="37"/>
    </row>
    <row r="21" spans="1:27">
      <c r="A21" s="541">
        <v>100016910754</v>
      </c>
      <c r="B21" s="542" t="s">
        <v>34</v>
      </c>
      <c r="C21" s="549">
        <v>44324</v>
      </c>
      <c r="D21" s="548"/>
      <c r="E21" s="547" t="s">
        <v>37</v>
      </c>
      <c r="F21" s="542"/>
      <c r="G21" s="542"/>
      <c r="H21" s="544" t="s">
        <v>46</v>
      </c>
      <c r="I21" s="37"/>
      <c r="J21" s="37"/>
      <c r="K21" s="37"/>
      <c r="L21" s="37"/>
      <c r="M21" s="37"/>
      <c r="N21" s="37"/>
      <c r="O21" s="37"/>
      <c r="P21" s="37"/>
      <c r="Q21" s="37"/>
      <c r="R21" s="37"/>
      <c r="S21" s="37"/>
      <c r="T21" s="37"/>
      <c r="U21" s="37"/>
      <c r="V21" s="37"/>
      <c r="W21" s="37"/>
      <c r="X21" s="37"/>
      <c r="Y21" s="37"/>
      <c r="Z21" s="37"/>
      <c r="AA21" s="37"/>
    </row>
    <row r="22" spans="1:27" ht="17">
      <c r="A22" s="551">
        <v>100016961590</v>
      </c>
      <c r="B22" s="546" t="s">
        <v>34</v>
      </c>
      <c r="C22" s="543">
        <v>44328</v>
      </c>
      <c r="D22" s="546" t="s">
        <v>21</v>
      </c>
      <c r="E22" s="546"/>
      <c r="F22" s="546"/>
      <c r="G22" s="546"/>
      <c r="H22" s="546"/>
      <c r="I22" s="37"/>
      <c r="J22" s="37"/>
      <c r="K22" s="37"/>
      <c r="L22" s="37"/>
      <c r="M22" s="37"/>
      <c r="N22" s="37"/>
      <c r="O22" s="37"/>
      <c r="P22" s="37"/>
      <c r="Q22" s="37"/>
      <c r="R22" s="37"/>
      <c r="S22" s="37"/>
      <c r="T22" s="37"/>
      <c r="U22" s="37"/>
      <c r="V22" s="37"/>
      <c r="W22" s="37"/>
      <c r="X22" s="37"/>
      <c r="Y22" s="37"/>
      <c r="Z22" s="37"/>
      <c r="AA22" s="37"/>
    </row>
    <row r="23" spans="1:27">
      <c r="A23" s="545">
        <v>100016178642</v>
      </c>
      <c r="B23" s="546" t="s">
        <v>34</v>
      </c>
      <c r="C23" s="549">
        <v>44324</v>
      </c>
      <c r="D23" s="542"/>
      <c r="E23" s="544" t="s">
        <v>35</v>
      </c>
      <c r="F23" s="546"/>
      <c r="G23" s="546"/>
      <c r="H23" s="546"/>
      <c r="I23" s="37"/>
      <c r="J23" s="37"/>
      <c r="K23" s="37"/>
      <c r="L23" s="37"/>
      <c r="M23" s="37"/>
      <c r="N23" s="37"/>
      <c r="O23" s="37"/>
      <c r="P23" s="37"/>
      <c r="Q23" s="37"/>
      <c r="R23" s="37"/>
      <c r="S23" s="37"/>
      <c r="T23" s="37"/>
      <c r="U23" s="37"/>
      <c r="V23" s="37"/>
      <c r="W23" s="37"/>
      <c r="X23" s="37"/>
      <c r="Y23" s="37"/>
      <c r="Z23" s="37"/>
      <c r="AA23" s="37"/>
    </row>
    <row r="24" spans="1:27">
      <c r="A24" s="545">
        <v>100015583465</v>
      </c>
      <c r="B24" s="546" t="s">
        <v>34</v>
      </c>
      <c r="C24" s="549">
        <v>44328</v>
      </c>
      <c r="D24" s="546"/>
      <c r="E24" s="546"/>
      <c r="F24" s="546"/>
      <c r="G24" s="546">
        <v>46000</v>
      </c>
      <c r="H24" s="547" t="s">
        <v>47</v>
      </c>
      <c r="I24" s="37"/>
      <c r="J24" s="37"/>
      <c r="K24" s="37"/>
      <c r="L24" s="37"/>
      <c r="M24" s="37"/>
      <c r="N24" s="37"/>
      <c r="O24" s="37"/>
      <c r="P24" s="37"/>
      <c r="Q24" s="37"/>
      <c r="R24" s="37"/>
      <c r="S24" s="37"/>
      <c r="T24" s="37"/>
      <c r="U24" s="37"/>
      <c r="V24" s="37"/>
      <c r="W24" s="37"/>
      <c r="X24" s="37"/>
      <c r="Y24" s="37"/>
      <c r="Z24" s="37"/>
      <c r="AA24" s="37"/>
    </row>
    <row r="25" spans="1:27">
      <c r="A25" s="545">
        <v>100015644571</v>
      </c>
      <c r="B25" s="546" t="s">
        <v>34</v>
      </c>
      <c r="C25" s="549">
        <v>44324</v>
      </c>
      <c r="D25" s="547" t="s">
        <v>21</v>
      </c>
      <c r="E25" s="547"/>
      <c r="F25" s="546"/>
      <c r="G25" s="546">
        <v>69</v>
      </c>
      <c r="H25" s="547" t="s">
        <v>48</v>
      </c>
      <c r="I25" s="37"/>
      <c r="J25" s="37"/>
      <c r="K25" s="37"/>
      <c r="L25" s="37"/>
      <c r="M25" s="37"/>
      <c r="N25" s="37"/>
      <c r="O25" s="37"/>
      <c r="P25" s="37"/>
      <c r="Q25" s="37"/>
      <c r="R25" s="37"/>
      <c r="S25" s="37"/>
      <c r="T25" s="37"/>
      <c r="U25" s="37"/>
      <c r="V25" s="37"/>
      <c r="W25" s="37"/>
      <c r="X25" s="37"/>
      <c r="Y25" s="37"/>
      <c r="Z25" s="37"/>
      <c r="AA25" s="37"/>
    </row>
    <row r="26" spans="1:27">
      <c r="A26" s="545">
        <v>100014290200</v>
      </c>
      <c r="B26" s="546" t="s">
        <v>34</v>
      </c>
      <c r="C26" s="549">
        <v>44328</v>
      </c>
      <c r="D26" s="547" t="s">
        <v>49</v>
      </c>
      <c r="E26" s="546"/>
      <c r="F26" s="546"/>
      <c r="G26" s="546"/>
      <c r="H26" s="546"/>
      <c r="I26" s="37"/>
      <c r="J26" s="37"/>
      <c r="K26" s="37"/>
      <c r="L26" s="37"/>
      <c r="M26" s="37"/>
      <c r="N26" s="37"/>
      <c r="O26" s="37"/>
      <c r="P26" s="37"/>
      <c r="Q26" s="37"/>
      <c r="R26" s="37"/>
      <c r="S26" s="37"/>
      <c r="T26" s="37"/>
      <c r="U26" s="37"/>
      <c r="V26" s="37"/>
      <c r="W26" s="37"/>
      <c r="X26" s="37"/>
      <c r="Y26" s="37"/>
      <c r="Z26" s="37"/>
      <c r="AA26" s="37"/>
    </row>
    <row r="27" spans="1:27">
      <c r="A27" s="545">
        <v>100014207557</v>
      </c>
      <c r="B27" s="546" t="s">
        <v>34</v>
      </c>
      <c r="C27" s="549">
        <v>44324</v>
      </c>
      <c r="D27" s="547" t="s">
        <v>21</v>
      </c>
      <c r="E27" s="547"/>
      <c r="F27" s="546"/>
      <c r="G27" s="546"/>
      <c r="H27" s="546"/>
      <c r="I27" s="37"/>
      <c r="J27" s="37"/>
      <c r="K27" s="37"/>
      <c r="L27" s="37"/>
      <c r="M27" s="37"/>
      <c r="N27" s="37"/>
      <c r="O27" s="37"/>
      <c r="P27" s="37"/>
      <c r="Q27" s="37"/>
      <c r="R27" s="37"/>
      <c r="S27" s="37"/>
      <c r="T27" s="37"/>
      <c r="U27" s="37"/>
      <c r="V27" s="37"/>
      <c r="W27" s="37"/>
      <c r="X27" s="37"/>
      <c r="Y27" s="37"/>
      <c r="Z27" s="37"/>
      <c r="AA27" s="37"/>
    </row>
    <row r="28" spans="1:27">
      <c r="A28" s="541">
        <v>100014154764</v>
      </c>
      <c r="B28" s="542" t="s">
        <v>34</v>
      </c>
      <c r="C28" s="549">
        <v>44324</v>
      </c>
      <c r="D28" s="548"/>
      <c r="E28" s="544" t="s">
        <v>35</v>
      </c>
      <c r="F28" s="542"/>
      <c r="G28" s="542"/>
      <c r="H28" s="544" t="s">
        <v>50</v>
      </c>
      <c r="I28" s="37"/>
      <c r="J28" s="37"/>
      <c r="K28" s="37"/>
      <c r="L28" s="37"/>
      <c r="M28" s="37"/>
      <c r="N28" s="37"/>
      <c r="O28" s="37"/>
      <c r="P28" s="37"/>
      <c r="Q28" s="37"/>
      <c r="R28" s="37"/>
      <c r="S28" s="37"/>
      <c r="T28" s="37"/>
      <c r="U28" s="37"/>
      <c r="V28" s="37"/>
      <c r="W28" s="37"/>
      <c r="X28" s="37"/>
      <c r="Y28" s="37"/>
      <c r="Z28" s="37"/>
      <c r="AA28" s="37"/>
    </row>
    <row r="29" spans="1:27">
      <c r="A29" s="545">
        <v>100014036862</v>
      </c>
      <c r="B29" s="546" t="s">
        <v>34</v>
      </c>
      <c r="C29" s="549">
        <v>44324</v>
      </c>
      <c r="D29" s="547" t="s">
        <v>51</v>
      </c>
      <c r="E29" s="547"/>
      <c r="F29" s="546"/>
      <c r="G29" s="546"/>
      <c r="H29" s="546"/>
      <c r="I29" s="37"/>
      <c r="J29" s="37"/>
      <c r="K29" s="37"/>
      <c r="L29" s="37"/>
      <c r="M29" s="37"/>
      <c r="N29" s="37"/>
      <c r="O29" s="37"/>
      <c r="P29" s="37"/>
      <c r="Q29" s="37"/>
      <c r="R29" s="37"/>
      <c r="S29" s="37"/>
      <c r="T29" s="37"/>
      <c r="U29" s="37"/>
      <c r="V29" s="37"/>
      <c r="W29" s="37"/>
      <c r="X29" s="37"/>
      <c r="Y29" s="37"/>
      <c r="Z29" s="37"/>
      <c r="AA29" s="37"/>
    </row>
    <row r="30" spans="1:27">
      <c r="A30" s="545">
        <v>100014008336</v>
      </c>
      <c r="B30" s="546" t="s">
        <v>34</v>
      </c>
      <c r="C30" s="549">
        <v>44324</v>
      </c>
      <c r="D30" s="550"/>
      <c r="E30" s="547" t="s">
        <v>35</v>
      </c>
      <c r="F30" s="546"/>
      <c r="G30" s="546"/>
      <c r="H30" s="547" t="s">
        <v>52</v>
      </c>
      <c r="I30" s="37"/>
      <c r="J30" s="37"/>
      <c r="K30" s="37"/>
      <c r="L30" s="37"/>
      <c r="M30" s="37"/>
      <c r="N30" s="37"/>
      <c r="O30" s="37"/>
      <c r="P30" s="37"/>
      <c r="Q30" s="37"/>
      <c r="R30" s="37"/>
      <c r="S30" s="37"/>
      <c r="T30" s="37"/>
      <c r="U30" s="37"/>
      <c r="V30" s="37"/>
      <c r="W30" s="37"/>
      <c r="X30" s="37"/>
      <c r="Y30" s="37"/>
      <c r="Z30" s="37"/>
      <c r="AA30" s="37"/>
    </row>
    <row r="31" spans="1:27">
      <c r="A31" s="545">
        <v>100014005072</v>
      </c>
      <c r="B31" s="546" t="s">
        <v>34</v>
      </c>
      <c r="C31" s="549">
        <v>44328</v>
      </c>
      <c r="D31" s="546"/>
      <c r="E31" s="546"/>
      <c r="F31" s="546"/>
      <c r="G31" s="546"/>
      <c r="H31" s="547" t="s">
        <v>53</v>
      </c>
      <c r="I31" s="37"/>
      <c r="J31" s="37"/>
      <c r="K31" s="37"/>
      <c r="L31" s="37"/>
      <c r="M31" s="37"/>
      <c r="N31" s="37"/>
      <c r="O31" s="37"/>
      <c r="P31" s="37"/>
      <c r="Q31" s="37"/>
      <c r="R31" s="37"/>
      <c r="S31" s="37"/>
      <c r="T31" s="37"/>
      <c r="U31" s="37"/>
      <c r="V31" s="37"/>
      <c r="W31" s="37"/>
      <c r="X31" s="37"/>
      <c r="Y31" s="37"/>
      <c r="Z31" s="37"/>
      <c r="AA31" s="37"/>
    </row>
    <row r="32" spans="1:27">
      <c r="A32" s="541">
        <v>100013975552</v>
      </c>
      <c r="B32" s="542" t="s">
        <v>34</v>
      </c>
      <c r="C32" s="549">
        <v>44324</v>
      </c>
      <c r="D32" s="548"/>
      <c r="E32" s="544" t="s">
        <v>39</v>
      </c>
      <c r="F32" s="542"/>
      <c r="G32" s="542"/>
      <c r="H32" s="542"/>
      <c r="I32" s="37"/>
      <c r="J32" s="37"/>
      <c r="K32" s="37"/>
      <c r="L32" s="37"/>
      <c r="M32" s="37"/>
      <c r="N32" s="37"/>
      <c r="O32" s="37"/>
      <c r="P32" s="37"/>
      <c r="Q32" s="37"/>
      <c r="R32" s="37"/>
      <c r="S32" s="37"/>
      <c r="T32" s="37"/>
      <c r="U32" s="37"/>
      <c r="V32" s="37"/>
      <c r="W32" s="37"/>
      <c r="X32" s="37"/>
      <c r="Y32" s="37"/>
      <c r="Z32" s="37"/>
      <c r="AA32" s="37"/>
    </row>
    <row r="33" spans="1:27">
      <c r="A33" s="545">
        <v>100013910483</v>
      </c>
      <c r="B33" s="546" t="s">
        <v>34</v>
      </c>
      <c r="C33" s="549">
        <v>44324</v>
      </c>
      <c r="D33" s="547" t="s">
        <v>54</v>
      </c>
      <c r="E33" s="547"/>
      <c r="F33" s="546"/>
      <c r="G33" s="546"/>
      <c r="H33" s="546"/>
      <c r="I33" s="37"/>
      <c r="J33" s="37"/>
      <c r="K33" s="37"/>
      <c r="L33" s="37"/>
      <c r="M33" s="37"/>
      <c r="N33" s="37"/>
      <c r="O33" s="37"/>
      <c r="P33" s="37"/>
      <c r="Q33" s="37"/>
      <c r="R33" s="37"/>
      <c r="S33" s="37"/>
      <c r="T33" s="37"/>
      <c r="U33" s="37"/>
      <c r="V33" s="37"/>
      <c r="W33" s="37"/>
      <c r="X33" s="37"/>
      <c r="Y33" s="37"/>
      <c r="Z33" s="37"/>
      <c r="AA33" s="37"/>
    </row>
    <row r="34" spans="1:27">
      <c r="A34" s="541">
        <v>100013863119</v>
      </c>
      <c r="B34" s="542" t="s">
        <v>34</v>
      </c>
      <c r="C34" s="549">
        <v>44324</v>
      </c>
      <c r="D34" s="548"/>
      <c r="E34" s="544" t="s">
        <v>37</v>
      </c>
      <c r="F34" s="543">
        <v>44321</v>
      </c>
      <c r="G34" s="542">
        <v>692.22</v>
      </c>
      <c r="H34" s="544" t="s">
        <v>55</v>
      </c>
      <c r="I34" s="37"/>
      <c r="J34" s="37"/>
      <c r="K34" s="37"/>
      <c r="L34" s="37"/>
      <c r="M34" s="37"/>
      <c r="N34" s="37"/>
      <c r="O34" s="37"/>
      <c r="P34" s="37"/>
      <c r="Q34" s="37"/>
      <c r="R34" s="37"/>
      <c r="S34" s="37"/>
      <c r="T34" s="37"/>
      <c r="U34" s="37"/>
      <c r="V34" s="37"/>
      <c r="W34" s="37"/>
      <c r="X34" s="37"/>
      <c r="Y34" s="37"/>
      <c r="Z34" s="37"/>
      <c r="AA34" s="37"/>
    </row>
    <row r="35" spans="1:27">
      <c r="A35" s="541">
        <v>100013707897</v>
      </c>
      <c r="B35" s="542" t="s">
        <v>34</v>
      </c>
      <c r="C35" s="549">
        <v>44328</v>
      </c>
      <c r="D35" s="542"/>
      <c r="E35" s="544" t="s">
        <v>35</v>
      </c>
      <c r="F35" s="542"/>
      <c r="G35" s="542"/>
      <c r="H35" s="544" t="s">
        <v>56</v>
      </c>
      <c r="I35" s="37"/>
      <c r="J35" s="37"/>
      <c r="K35" s="37"/>
      <c r="L35" s="37"/>
      <c r="M35" s="37"/>
      <c r="N35" s="37"/>
      <c r="O35" s="37"/>
      <c r="P35" s="37"/>
      <c r="Q35" s="37"/>
      <c r="R35" s="37"/>
      <c r="S35" s="37"/>
      <c r="T35" s="37"/>
      <c r="U35" s="37"/>
      <c r="V35" s="37"/>
      <c r="W35" s="37"/>
      <c r="X35" s="37"/>
      <c r="Y35" s="37"/>
      <c r="Z35" s="37"/>
      <c r="AA35" s="37"/>
    </row>
    <row r="36" spans="1:27">
      <c r="A36" s="541">
        <v>100013646725</v>
      </c>
      <c r="B36" s="542" t="s">
        <v>34</v>
      </c>
      <c r="C36" s="549">
        <v>44324</v>
      </c>
      <c r="D36" s="544" t="s">
        <v>21</v>
      </c>
      <c r="E36" s="544"/>
      <c r="F36" s="542"/>
      <c r="G36" s="542"/>
      <c r="H36" s="542"/>
      <c r="I36" s="37"/>
      <c r="J36" s="37"/>
      <c r="K36" s="37"/>
      <c r="L36" s="37"/>
      <c r="M36" s="37"/>
      <c r="N36" s="37"/>
      <c r="O36" s="37"/>
      <c r="P36" s="37"/>
      <c r="Q36" s="37"/>
      <c r="R36" s="37"/>
      <c r="S36" s="37"/>
      <c r="T36" s="37"/>
      <c r="U36" s="37"/>
      <c r="V36" s="37"/>
      <c r="W36" s="37"/>
      <c r="X36" s="37"/>
      <c r="Y36" s="37"/>
      <c r="Z36" s="37"/>
      <c r="AA36" s="37"/>
    </row>
    <row r="37" spans="1:27">
      <c r="A37" s="541">
        <v>100013522510</v>
      </c>
      <c r="B37" s="542" t="s">
        <v>34</v>
      </c>
      <c r="C37" s="543">
        <v>44326</v>
      </c>
      <c r="D37" s="542"/>
      <c r="E37" s="544" t="s">
        <v>35</v>
      </c>
      <c r="F37" s="542"/>
      <c r="G37" s="542"/>
      <c r="H37" s="544" t="s">
        <v>56</v>
      </c>
      <c r="I37" s="37"/>
      <c r="J37" s="37"/>
      <c r="K37" s="37"/>
      <c r="L37" s="37"/>
      <c r="M37" s="37"/>
      <c r="N37" s="37"/>
      <c r="O37" s="37"/>
      <c r="P37" s="37"/>
      <c r="Q37" s="37"/>
      <c r="R37" s="37"/>
      <c r="S37" s="37"/>
      <c r="T37" s="37"/>
      <c r="U37" s="37"/>
      <c r="V37" s="37"/>
      <c r="W37" s="37"/>
      <c r="X37" s="37"/>
      <c r="Y37" s="37"/>
      <c r="Z37" s="37"/>
      <c r="AA37" s="37"/>
    </row>
    <row r="38" spans="1:27">
      <c r="A38" s="545">
        <v>100013564045</v>
      </c>
      <c r="B38" s="546" t="s">
        <v>34</v>
      </c>
      <c r="C38" s="543">
        <v>44326</v>
      </c>
      <c r="D38" s="546"/>
      <c r="E38" s="547" t="s">
        <v>35</v>
      </c>
      <c r="F38" s="546"/>
      <c r="G38" s="546"/>
      <c r="H38" s="547" t="s">
        <v>48</v>
      </c>
      <c r="I38" s="37"/>
      <c r="J38" s="37"/>
      <c r="K38" s="37"/>
      <c r="L38" s="37"/>
      <c r="M38" s="37"/>
      <c r="N38" s="37"/>
      <c r="O38" s="37"/>
      <c r="P38" s="37"/>
      <c r="Q38" s="37"/>
      <c r="R38" s="37"/>
      <c r="S38" s="37"/>
      <c r="T38" s="37"/>
      <c r="U38" s="37"/>
      <c r="V38" s="37"/>
      <c r="W38" s="37"/>
      <c r="X38" s="37"/>
      <c r="Y38" s="37"/>
      <c r="Z38" s="37"/>
      <c r="AA38" s="37"/>
    </row>
    <row r="39" spans="1:27">
      <c r="A39" s="541">
        <v>100013378309</v>
      </c>
      <c r="B39" s="542" t="s">
        <v>34</v>
      </c>
      <c r="C39" s="543">
        <v>44326</v>
      </c>
      <c r="D39" s="544" t="s">
        <v>21</v>
      </c>
      <c r="E39" s="542"/>
      <c r="F39" s="542"/>
      <c r="G39" s="542"/>
      <c r="H39" s="542"/>
      <c r="I39" s="37"/>
      <c r="J39" s="37"/>
      <c r="K39" s="37"/>
      <c r="L39" s="37"/>
      <c r="M39" s="37"/>
      <c r="N39" s="37"/>
      <c r="O39" s="37"/>
      <c r="P39" s="37"/>
      <c r="Q39" s="37"/>
      <c r="R39" s="37"/>
      <c r="S39" s="37"/>
      <c r="T39" s="37"/>
      <c r="U39" s="37"/>
      <c r="V39" s="37"/>
      <c r="W39" s="37"/>
      <c r="X39" s="37"/>
      <c r="Y39" s="37"/>
      <c r="Z39" s="37"/>
      <c r="AA39" s="37"/>
    </row>
    <row r="40" spans="1:27">
      <c r="A40" s="541">
        <v>100013359477</v>
      </c>
      <c r="B40" s="542" t="s">
        <v>34</v>
      </c>
      <c r="C40" s="543">
        <v>44326</v>
      </c>
      <c r="D40" s="542"/>
      <c r="E40" s="544" t="s">
        <v>39</v>
      </c>
      <c r="F40" s="542"/>
      <c r="G40" s="542"/>
      <c r="H40" s="542"/>
      <c r="I40" s="37"/>
      <c r="J40" s="37"/>
      <c r="K40" s="37"/>
      <c r="L40" s="37"/>
      <c r="M40" s="37"/>
      <c r="N40" s="37"/>
      <c r="O40" s="37"/>
      <c r="P40" s="37"/>
      <c r="Q40" s="37"/>
      <c r="R40" s="37"/>
      <c r="S40" s="37"/>
      <c r="T40" s="37"/>
      <c r="U40" s="37"/>
      <c r="V40" s="37"/>
      <c r="W40" s="37"/>
      <c r="X40" s="37"/>
      <c r="Y40" s="37"/>
      <c r="Z40" s="37"/>
      <c r="AA40" s="37"/>
    </row>
    <row r="41" spans="1:27">
      <c r="A41" s="545">
        <v>100012278928</v>
      </c>
      <c r="B41" s="546" t="s">
        <v>34</v>
      </c>
      <c r="C41" s="543">
        <v>44326</v>
      </c>
      <c r="D41" s="547" t="s">
        <v>54</v>
      </c>
      <c r="E41" s="546"/>
      <c r="F41" s="546"/>
      <c r="G41" s="546"/>
      <c r="H41" s="546"/>
      <c r="I41" s="37"/>
      <c r="J41" s="37"/>
      <c r="K41" s="37"/>
      <c r="L41" s="37"/>
      <c r="M41" s="37"/>
      <c r="N41" s="37"/>
      <c r="O41" s="37"/>
      <c r="P41" s="37"/>
      <c r="Q41" s="37"/>
      <c r="R41" s="37"/>
      <c r="S41" s="37"/>
      <c r="T41" s="37"/>
      <c r="U41" s="37"/>
      <c r="V41" s="37"/>
      <c r="W41" s="37"/>
      <c r="X41" s="37"/>
      <c r="Y41" s="37"/>
      <c r="Z41" s="37"/>
      <c r="AA41" s="37"/>
    </row>
    <row r="42" spans="1:27">
      <c r="A42" s="541">
        <v>100011934675</v>
      </c>
      <c r="B42" s="542" t="s">
        <v>34</v>
      </c>
      <c r="C42" s="543">
        <v>44326</v>
      </c>
      <c r="D42" s="542"/>
      <c r="E42" s="544" t="s">
        <v>35</v>
      </c>
      <c r="F42" s="542"/>
      <c r="G42" s="542"/>
      <c r="H42" s="542"/>
      <c r="I42" s="37"/>
      <c r="J42" s="37"/>
      <c r="K42" s="37"/>
      <c r="L42" s="37"/>
      <c r="M42" s="37"/>
      <c r="N42" s="37"/>
      <c r="O42" s="37"/>
      <c r="P42" s="37"/>
      <c r="Q42" s="37"/>
      <c r="R42" s="37"/>
      <c r="S42" s="37"/>
      <c r="T42" s="37"/>
      <c r="U42" s="37"/>
      <c r="V42" s="37"/>
      <c r="W42" s="37"/>
      <c r="X42" s="37"/>
      <c r="Y42" s="37"/>
      <c r="Z42" s="37"/>
      <c r="AA42" s="37"/>
    </row>
    <row r="43" spans="1:27">
      <c r="A43" s="541">
        <v>100011944066</v>
      </c>
      <c r="B43" s="542" t="s">
        <v>34</v>
      </c>
      <c r="C43" s="543">
        <v>44326</v>
      </c>
      <c r="D43" s="544" t="s">
        <v>57</v>
      </c>
      <c r="E43" s="542"/>
      <c r="F43" s="542"/>
      <c r="G43" s="542"/>
      <c r="H43" s="542"/>
      <c r="I43" s="37"/>
      <c r="J43" s="37"/>
      <c r="K43" s="37"/>
      <c r="L43" s="37"/>
      <c r="M43" s="37"/>
      <c r="N43" s="37"/>
      <c r="O43" s="37"/>
      <c r="P43" s="37"/>
      <c r="Q43" s="37"/>
      <c r="R43" s="37"/>
      <c r="S43" s="37"/>
      <c r="T43" s="37"/>
      <c r="U43" s="37"/>
      <c r="V43" s="37"/>
      <c r="W43" s="37"/>
      <c r="X43" s="37"/>
      <c r="Y43" s="37"/>
      <c r="Z43" s="37"/>
      <c r="AA43" s="37"/>
    </row>
    <row r="44" spans="1:27">
      <c r="A44" s="541">
        <v>100011407760</v>
      </c>
      <c r="B44" s="542" t="s">
        <v>34</v>
      </c>
      <c r="C44" s="543">
        <v>44326</v>
      </c>
      <c r="D44" s="542"/>
      <c r="E44" s="544" t="s">
        <v>35</v>
      </c>
      <c r="F44" s="542"/>
      <c r="G44" s="542"/>
      <c r="H44" s="544" t="s">
        <v>48</v>
      </c>
      <c r="I44" s="37"/>
      <c r="J44" s="37"/>
      <c r="K44" s="37"/>
      <c r="L44" s="37"/>
      <c r="M44" s="37"/>
      <c r="N44" s="37"/>
      <c r="O44" s="37"/>
      <c r="P44" s="37"/>
      <c r="Q44" s="37"/>
      <c r="R44" s="37"/>
      <c r="S44" s="37"/>
      <c r="T44" s="37"/>
      <c r="U44" s="37"/>
      <c r="V44" s="37"/>
      <c r="W44" s="37"/>
      <c r="X44" s="37"/>
      <c r="Y44" s="37"/>
      <c r="Z44" s="37"/>
      <c r="AA44" s="37"/>
    </row>
    <row r="45" spans="1:27">
      <c r="A45" s="541">
        <v>100011232008</v>
      </c>
      <c r="B45" s="542" t="s">
        <v>34</v>
      </c>
      <c r="C45" s="543">
        <v>44326</v>
      </c>
      <c r="D45" s="544" t="s">
        <v>21</v>
      </c>
      <c r="E45" s="542"/>
      <c r="F45" s="542"/>
      <c r="G45" s="542"/>
      <c r="H45" s="542"/>
      <c r="I45" s="37"/>
      <c r="J45" s="37"/>
      <c r="K45" s="37"/>
      <c r="L45" s="37"/>
      <c r="M45" s="37"/>
      <c r="N45" s="37"/>
      <c r="O45" s="37"/>
      <c r="P45" s="37"/>
      <c r="Q45" s="37"/>
      <c r="R45" s="37"/>
      <c r="S45" s="37"/>
      <c r="T45" s="37"/>
      <c r="U45" s="37"/>
      <c r="V45" s="37"/>
      <c r="W45" s="37"/>
      <c r="X45" s="37"/>
      <c r="Y45" s="37"/>
      <c r="Z45" s="37"/>
      <c r="AA45" s="37"/>
    </row>
    <row r="46" spans="1:27">
      <c r="A46" s="541">
        <v>100010935156</v>
      </c>
      <c r="B46" s="542" t="s">
        <v>34</v>
      </c>
      <c r="C46" s="549">
        <v>44328</v>
      </c>
      <c r="D46" s="542"/>
      <c r="E46" s="542"/>
      <c r="F46" s="542"/>
      <c r="G46" s="542"/>
      <c r="H46" s="542"/>
      <c r="I46" s="544" t="s">
        <v>56</v>
      </c>
      <c r="J46" s="37"/>
      <c r="K46" s="37"/>
      <c r="L46" s="37"/>
      <c r="M46" s="37"/>
      <c r="N46" s="37"/>
      <c r="O46" s="37"/>
      <c r="P46" s="37"/>
      <c r="Q46" s="37"/>
      <c r="R46" s="37"/>
      <c r="S46" s="37"/>
      <c r="T46" s="37"/>
      <c r="U46" s="37"/>
      <c r="V46" s="37"/>
      <c r="W46" s="37"/>
      <c r="X46" s="37"/>
      <c r="Y46" s="37"/>
      <c r="Z46" s="37"/>
      <c r="AA46" s="37"/>
    </row>
    <row r="47" spans="1:27">
      <c r="A47" s="545">
        <v>100010936982</v>
      </c>
      <c r="B47" s="546" t="s">
        <v>34</v>
      </c>
      <c r="C47" s="549">
        <v>44326</v>
      </c>
      <c r="D47" s="546"/>
      <c r="E47" s="547" t="s">
        <v>37</v>
      </c>
      <c r="F47" s="546"/>
      <c r="G47" s="546"/>
      <c r="H47" s="547" t="s">
        <v>58</v>
      </c>
      <c r="I47" s="37"/>
      <c r="J47" s="37"/>
      <c r="K47" s="37"/>
      <c r="L47" s="37"/>
      <c r="M47" s="37"/>
      <c r="N47" s="37"/>
      <c r="O47" s="37"/>
      <c r="P47" s="37"/>
      <c r="Q47" s="37"/>
      <c r="R47" s="37"/>
      <c r="S47" s="37"/>
      <c r="T47" s="37"/>
      <c r="U47" s="37"/>
      <c r="V47" s="37"/>
      <c r="W47" s="37"/>
      <c r="X47" s="37"/>
      <c r="Y47" s="37"/>
      <c r="Z47" s="37"/>
      <c r="AA47" s="37"/>
    </row>
    <row r="48" spans="1:27">
      <c r="A48" s="545">
        <v>100009994635</v>
      </c>
      <c r="B48" s="546" t="s">
        <v>34</v>
      </c>
      <c r="C48" s="549">
        <v>44326</v>
      </c>
      <c r="D48" s="546"/>
      <c r="E48" s="546"/>
      <c r="F48" s="546"/>
      <c r="G48" s="546"/>
      <c r="H48" s="547" t="s">
        <v>59</v>
      </c>
      <c r="I48" s="37"/>
      <c r="J48" s="552" t="s">
        <v>34</v>
      </c>
      <c r="K48" s="553" t="s">
        <v>60</v>
      </c>
      <c r="L48" s="540" t="s">
        <v>61</v>
      </c>
      <c r="M48" s="37"/>
      <c r="N48" s="37"/>
      <c r="O48" s="37"/>
      <c r="P48" s="37"/>
      <c r="Q48" s="37"/>
      <c r="R48" s="37"/>
      <c r="S48" s="37"/>
      <c r="T48" s="37"/>
      <c r="U48" s="37"/>
      <c r="V48" s="37"/>
      <c r="W48" s="37"/>
      <c r="X48" s="37"/>
      <c r="Y48" s="37"/>
      <c r="Z48" s="37"/>
      <c r="AA48" s="37"/>
    </row>
    <row r="49" spans="1:27">
      <c r="A49" s="545">
        <v>100009588969</v>
      </c>
      <c r="B49" s="546" t="s">
        <v>34</v>
      </c>
      <c r="C49" s="549">
        <v>44326</v>
      </c>
      <c r="D49" s="547" t="s">
        <v>62</v>
      </c>
      <c r="E49" s="546"/>
      <c r="F49" s="546"/>
      <c r="G49" s="546"/>
      <c r="H49" s="546"/>
      <c r="I49" s="37"/>
      <c r="J49" s="37"/>
      <c r="K49" s="37"/>
      <c r="L49" s="37"/>
      <c r="M49" s="37"/>
      <c r="N49" s="37"/>
      <c r="O49" s="37"/>
      <c r="P49" s="37"/>
      <c r="Q49" s="37"/>
      <c r="R49" s="37"/>
      <c r="S49" s="37"/>
      <c r="T49" s="37"/>
      <c r="U49" s="37"/>
      <c r="V49" s="37"/>
      <c r="W49" s="37"/>
      <c r="X49" s="37"/>
      <c r="Y49" s="37"/>
      <c r="Z49" s="37"/>
      <c r="AA49" s="37"/>
    </row>
    <row r="50" spans="1:27">
      <c r="A50" s="541">
        <v>100009532058</v>
      </c>
      <c r="B50" s="542" t="s">
        <v>34</v>
      </c>
      <c r="C50" s="549">
        <v>44326</v>
      </c>
      <c r="D50" s="542"/>
      <c r="E50" s="544" t="s">
        <v>37</v>
      </c>
      <c r="F50" s="542"/>
      <c r="G50" s="542"/>
      <c r="H50" s="544" t="s">
        <v>63</v>
      </c>
      <c r="I50" s="37"/>
      <c r="J50" s="37"/>
      <c r="K50" s="37"/>
      <c r="L50" s="37"/>
      <c r="M50" s="37"/>
      <c r="N50" s="37"/>
      <c r="O50" s="37"/>
      <c r="P50" s="37"/>
      <c r="Q50" s="37"/>
      <c r="R50" s="37"/>
      <c r="S50" s="37"/>
      <c r="T50" s="37"/>
      <c r="U50" s="37"/>
      <c r="V50" s="37"/>
      <c r="W50" s="37"/>
      <c r="X50" s="37"/>
      <c r="Y50" s="37"/>
      <c r="Z50" s="37"/>
      <c r="AA50" s="37"/>
    </row>
    <row r="51" spans="1:27">
      <c r="A51" s="541">
        <v>100009471298</v>
      </c>
      <c r="B51" s="542" t="s">
        <v>34</v>
      </c>
      <c r="C51" s="549">
        <v>44326</v>
      </c>
      <c r="D51" s="542"/>
      <c r="E51" s="544" t="s">
        <v>37</v>
      </c>
      <c r="F51" s="542"/>
      <c r="G51" s="542"/>
      <c r="H51" s="544" t="s">
        <v>64</v>
      </c>
      <c r="I51" s="37"/>
      <c r="J51" s="37"/>
      <c r="K51" s="37"/>
      <c r="L51" s="37"/>
      <c r="M51" s="37"/>
      <c r="N51" s="37"/>
      <c r="O51" s="37"/>
      <c r="P51" s="37"/>
      <c r="Q51" s="37"/>
      <c r="R51" s="37"/>
      <c r="S51" s="37"/>
      <c r="T51" s="37"/>
      <c r="U51" s="37"/>
      <c r="V51" s="37"/>
      <c r="W51" s="37"/>
      <c r="X51" s="37"/>
      <c r="Y51" s="37"/>
      <c r="Z51" s="37"/>
      <c r="AA51" s="37"/>
    </row>
    <row r="52" spans="1:27" ht="17">
      <c r="A52" s="551">
        <v>100008449822</v>
      </c>
      <c r="B52" s="546" t="s">
        <v>34</v>
      </c>
      <c r="C52" s="543">
        <v>44328</v>
      </c>
      <c r="D52" s="546" t="s">
        <v>21</v>
      </c>
      <c r="E52" s="546"/>
      <c r="F52" s="546"/>
      <c r="G52" s="546"/>
      <c r="H52" s="546"/>
      <c r="I52" s="37"/>
      <c r="J52" s="37"/>
      <c r="K52" s="37"/>
      <c r="L52" s="37"/>
      <c r="M52" s="37"/>
      <c r="N52" s="37"/>
      <c r="O52" s="37"/>
      <c r="P52" s="37"/>
      <c r="Q52" s="37"/>
      <c r="R52" s="37"/>
      <c r="S52" s="37"/>
      <c r="T52" s="37"/>
      <c r="U52" s="37"/>
      <c r="V52" s="37"/>
      <c r="W52" s="37"/>
      <c r="X52" s="37"/>
      <c r="Y52" s="37"/>
      <c r="Z52" s="37"/>
      <c r="AA52" s="37"/>
    </row>
    <row r="53" spans="1:27" ht="17">
      <c r="A53" s="554">
        <v>100008084133</v>
      </c>
      <c r="B53" s="542" t="s">
        <v>34</v>
      </c>
      <c r="C53" s="549">
        <v>44326</v>
      </c>
      <c r="D53" s="542"/>
      <c r="E53" s="542" t="s">
        <v>37</v>
      </c>
      <c r="F53" s="542"/>
      <c r="G53" s="542"/>
      <c r="H53" s="544" t="s">
        <v>65</v>
      </c>
      <c r="I53" s="37"/>
      <c r="J53" s="37"/>
      <c r="K53" s="37"/>
      <c r="L53" s="37"/>
      <c r="M53" s="37"/>
      <c r="N53" s="37"/>
      <c r="O53" s="37"/>
      <c r="P53" s="37"/>
      <c r="Q53" s="37"/>
      <c r="R53" s="37"/>
      <c r="S53" s="37"/>
      <c r="T53" s="37"/>
      <c r="U53" s="37"/>
      <c r="V53" s="37"/>
      <c r="W53" s="37"/>
      <c r="X53" s="37"/>
      <c r="Y53" s="37"/>
      <c r="Z53" s="37"/>
      <c r="AA53" s="37"/>
    </row>
    <row r="54" spans="1:27" ht="17">
      <c r="A54" s="554">
        <v>100008049515</v>
      </c>
      <c r="B54" s="542" t="s">
        <v>34</v>
      </c>
      <c r="C54" s="549">
        <v>44326</v>
      </c>
      <c r="D54" s="542"/>
      <c r="E54" s="542"/>
      <c r="F54" s="542"/>
      <c r="G54" s="542"/>
      <c r="H54" s="544" t="s">
        <v>66</v>
      </c>
      <c r="I54" s="37"/>
      <c r="J54" s="37"/>
      <c r="K54" s="37"/>
      <c r="L54" s="37"/>
      <c r="M54" s="37"/>
      <c r="N54" s="37"/>
      <c r="O54" s="37"/>
      <c r="P54" s="37"/>
      <c r="Q54" s="37"/>
      <c r="R54" s="37"/>
      <c r="S54" s="37"/>
      <c r="T54" s="37"/>
      <c r="U54" s="37"/>
      <c r="V54" s="37"/>
      <c r="W54" s="37"/>
      <c r="X54" s="37"/>
      <c r="Y54" s="37"/>
      <c r="Z54" s="37"/>
      <c r="AA54" s="37"/>
    </row>
    <row r="55" spans="1:27" ht="17">
      <c r="A55" s="551">
        <v>100008072738</v>
      </c>
      <c r="B55" s="546" t="s">
        <v>34</v>
      </c>
      <c r="C55" s="549">
        <v>44326</v>
      </c>
      <c r="D55" s="547" t="s">
        <v>21</v>
      </c>
      <c r="E55" s="546"/>
      <c r="F55" s="546"/>
      <c r="G55" s="546"/>
      <c r="H55" s="546"/>
      <c r="I55" s="37"/>
      <c r="J55" s="37"/>
      <c r="K55" s="37"/>
      <c r="L55" s="37"/>
      <c r="M55" s="37"/>
      <c r="N55" s="37"/>
      <c r="O55" s="37"/>
      <c r="P55" s="37"/>
      <c r="Q55" s="37"/>
      <c r="R55" s="37"/>
      <c r="S55" s="37"/>
      <c r="T55" s="37"/>
      <c r="U55" s="37"/>
      <c r="V55" s="37"/>
      <c r="W55" s="37"/>
      <c r="X55" s="37"/>
      <c r="Y55" s="37"/>
      <c r="Z55" s="37"/>
      <c r="AA55" s="37"/>
    </row>
    <row r="56" spans="1:27" ht="17">
      <c r="A56" s="551">
        <v>100007505056</v>
      </c>
      <c r="B56" s="546" t="s">
        <v>34</v>
      </c>
      <c r="C56" s="549">
        <v>44326</v>
      </c>
      <c r="D56" s="546"/>
      <c r="E56" s="547" t="s">
        <v>35</v>
      </c>
      <c r="F56" s="546"/>
      <c r="G56" s="546"/>
      <c r="H56" s="546"/>
      <c r="I56" s="37"/>
      <c r="J56" s="37"/>
      <c r="K56" s="37"/>
      <c r="L56" s="37"/>
      <c r="M56" s="37"/>
      <c r="N56" s="37"/>
      <c r="O56" s="37"/>
      <c r="P56" s="37"/>
      <c r="Q56" s="37"/>
      <c r="R56" s="37"/>
      <c r="S56" s="37"/>
      <c r="T56" s="37"/>
      <c r="U56" s="37"/>
      <c r="V56" s="37"/>
      <c r="W56" s="37"/>
      <c r="X56" s="37"/>
      <c r="Y56" s="37"/>
      <c r="Z56" s="37"/>
      <c r="AA56" s="37"/>
    </row>
    <row r="57" spans="1:27" ht="17">
      <c r="A57" s="554">
        <v>100006432011</v>
      </c>
      <c r="B57" s="542" t="s">
        <v>34</v>
      </c>
      <c r="C57" s="543">
        <v>44326</v>
      </c>
      <c r="D57" s="542"/>
      <c r="E57" s="542" t="s">
        <v>37</v>
      </c>
      <c r="F57" s="542"/>
      <c r="G57" s="542"/>
      <c r="H57" s="544" t="s">
        <v>48</v>
      </c>
      <c r="I57" s="37"/>
      <c r="J57" s="37"/>
      <c r="K57" s="37"/>
      <c r="L57" s="37"/>
      <c r="M57" s="37"/>
      <c r="N57" s="37"/>
      <c r="O57" s="37"/>
      <c r="P57" s="37"/>
      <c r="Q57" s="37"/>
      <c r="R57" s="37"/>
      <c r="S57" s="37"/>
      <c r="T57" s="37"/>
      <c r="U57" s="37"/>
      <c r="V57" s="37"/>
      <c r="W57" s="37"/>
      <c r="X57" s="37"/>
      <c r="Y57" s="37"/>
      <c r="Z57" s="37"/>
      <c r="AA57" s="37"/>
    </row>
    <row r="58" spans="1:27" ht="17">
      <c r="A58" s="551">
        <v>100006552926</v>
      </c>
      <c r="B58" s="546" t="s">
        <v>34</v>
      </c>
      <c r="C58" s="543">
        <v>44326</v>
      </c>
      <c r="D58" s="547" t="s">
        <v>67</v>
      </c>
      <c r="E58" s="547"/>
      <c r="F58" s="546"/>
      <c r="G58" s="546"/>
      <c r="H58" s="546"/>
      <c r="I58" s="37"/>
      <c r="J58" s="37"/>
      <c r="K58" s="37"/>
      <c r="L58" s="37"/>
      <c r="M58" s="37"/>
      <c r="N58" s="37"/>
      <c r="O58" s="37"/>
      <c r="P58" s="37"/>
      <c r="Q58" s="37"/>
      <c r="R58" s="37"/>
      <c r="S58" s="37"/>
      <c r="T58" s="37"/>
      <c r="U58" s="37"/>
      <c r="V58" s="37"/>
      <c r="W58" s="37"/>
      <c r="X58" s="37"/>
      <c r="Y58" s="37"/>
      <c r="Z58" s="37"/>
      <c r="AA58" s="37"/>
    </row>
    <row r="59" spans="1:27" ht="17">
      <c r="A59" s="551">
        <v>100005962093</v>
      </c>
      <c r="B59" s="546" t="s">
        <v>34</v>
      </c>
      <c r="C59" s="543">
        <v>44326</v>
      </c>
      <c r="D59" s="547" t="s">
        <v>54</v>
      </c>
      <c r="E59" s="546"/>
      <c r="F59" s="546"/>
      <c r="G59" s="546"/>
      <c r="H59" s="546"/>
      <c r="I59" s="37"/>
      <c r="J59" s="37"/>
      <c r="K59" s="37"/>
      <c r="L59" s="37"/>
      <c r="M59" s="37"/>
      <c r="N59" s="37"/>
      <c r="O59" s="37"/>
      <c r="P59" s="37"/>
      <c r="Q59" s="37"/>
      <c r="R59" s="37"/>
      <c r="S59" s="37"/>
      <c r="T59" s="37"/>
      <c r="U59" s="37"/>
      <c r="V59" s="37"/>
      <c r="W59" s="37"/>
      <c r="X59" s="37"/>
      <c r="Y59" s="37"/>
      <c r="Z59" s="37"/>
      <c r="AA59" s="37"/>
    </row>
    <row r="60" spans="1:27" ht="17">
      <c r="A60" s="554">
        <v>100005490432</v>
      </c>
      <c r="B60" s="542" t="s">
        <v>34</v>
      </c>
      <c r="C60" s="543">
        <v>44326</v>
      </c>
      <c r="D60" s="544" t="s">
        <v>21</v>
      </c>
      <c r="E60" s="542"/>
      <c r="F60" s="542"/>
      <c r="G60" s="542"/>
      <c r="H60" s="542"/>
      <c r="I60" s="37"/>
      <c r="J60" s="37"/>
      <c r="K60" s="37"/>
      <c r="L60" s="37"/>
      <c r="M60" s="37"/>
      <c r="N60" s="37"/>
      <c r="O60" s="37"/>
      <c r="P60" s="37"/>
      <c r="Q60" s="37"/>
      <c r="R60" s="37"/>
      <c r="S60" s="37"/>
      <c r="T60" s="37"/>
      <c r="U60" s="37"/>
      <c r="V60" s="37"/>
      <c r="W60" s="37"/>
      <c r="X60" s="37"/>
      <c r="Y60" s="37"/>
      <c r="Z60" s="37"/>
      <c r="AA60" s="37"/>
    </row>
    <row r="61" spans="1:27" ht="17">
      <c r="A61" s="554">
        <v>100005396981</v>
      </c>
      <c r="B61" s="542" t="s">
        <v>34</v>
      </c>
      <c r="C61" s="543">
        <v>44326</v>
      </c>
      <c r="D61" s="542"/>
      <c r="E61" s="544" t="s">
        <v>35</v>
      </c>
      <c r="F61" s="542"/>
      <c r="G61" s="542"/>
      <c r="H61" s="542"/>
      <c r="I61" s="37"/>
      <c r="J61" s="37"/>
      <c r="K61" s="37"/>
      <c r="L61" s="37"/>
      <c r="M61" s="37"/>
      <c r="N61" s="37"/>
      <c r="O61" s="37"/>
      <c r="P61" s="37"/>
      <c r="Q61" s="37"/>
      <c r="R61" s="37"/>
      <c r="S61" s="37"/>
      <c r="T61" s="37"/>
      <c r="U61" s="37"/>
      <c r="V61" s="37"/>
      <c r="W61" s="37"/>
      <c r="X61" s="37"/>
      <c r="Y61" s="37"/>
      <c r="Z61" s="37"/>
      <c r="AA61" s="37"/>
    </row>
    <row r="62" spans="1:27" ht="17">
      <c r="A62" s="551">
        <v>100004702929</v>
      </c>
      <c r="B62" s="546" t="s">
        <v>34</v>
      </c>
      <c r="C62" s="543">
        <v>44326</v>
      </c>
      <c r="D62" s="546"/>
      <c r="E62" s="547" t="s">
        <v>37</v>
      </c>
      <c r="F62" s="546"/>
      <c r="G62" s="546"/>
      <c r="H62" s="547" t="s">
        <v>68</v>
      </c>
      <c r="I62" s="37"/>
      <c r="J62" s="37"/>
      <c r="K62" s="37"/>
      <c r="L62" s="37"/>
      <c r="M62" s="37"/>
      <c r="N62" s="37"/>
      <c r="O62" s="37"/>
      <c r="P62" s="37"/>
      <c r="Q62" s="37"/>
      <c r="R62" s="37"/>
      <c r="S62" s="37"/>
      <c r="T62" s="37"/>
      <c r="U62" s="37"/>
      <c r="V62" s="37"/>
      <c r="W62" s="37"/>
      <c r="X62" s="37"/>
      <c r="Y62" s="37"/>
      <c r="Z62" s="37"/>
      <c r="AA62" s="37"/>
    </row>
    <row r="63" spans="1:27" ht="17">
      <c r="A63" s="554">
        <v>100004432682</v>
      </c>
      <c r="B63" s="542" t="s">
        <v>34</v>
      </c>
      <c r="C63" s="543">
        <v>44326</v>
      </c>
      <c r="D63" s="544" t="s">
        <v>21</v>
      </c>
      <c r="E63" s="542"/>
      <c r="F63" s="542"/>
      <c r="G63" s="542"/>
      <c r="H63" s="542"/>
      <c r="I63" s="37"/>
      <c r="J63" s="37"/>
      <c r="K63" s="37"/>
      <c r="L63" s="37"/>
      <c r="M63" s="37"/>
      <c r="N63" s="37"/>
      <c r="O63" s="37"/>
      <c r="P63" s="37"/>
      <c r="Q63" s="37"/>
      <c r="R63" s="37"/>
      <c r="S63" s="37"/>
      <c r="T63" s="37"/>
      <c r="U63" s="37"/>
      <c r="V63" s="37"/>
      <c r="W63" s="37"/>
      <c r="X63" s="37"/>
      <c r="Y63" s="37"/>
      <c r="Z63" s="37"/>
      <c r="AA63" s="37"/>
    </row>
    <row r="64" spans="1:27" ht="17">
      <c r="A64" s="554">
        <v>100004389295</v>
      </c>
      <c r="B64" s="542" t="s">
        <v>34</v>
      </c>
      <c r="C64" s="543">
        <v>44326</v>
      </c>
      <c r="D64" s="544"/>
      <c r="E64" s="544" t="s">
        <v>35</v>
      </c>
      <c r="F64" s="542"/>
      <c r="G64" s="542"/>
      <c r="H64" s="542"/>
      <c r="I64" s="37"/>
      <c r="J64" s="37"/>
      <c r="K64" s="37"/>
      <c r="L64" s="37"/>
      <c r="M64" s="37"/>
      <c r="N64" s="37"/>
      <c r="O64" s="37"/>
      <c r="P64" s="37"/>
      <c r="Q64" s="37"/>
      <c r="R64" s="37"/>
      <c r="S64" s="37"/>
      <c r="T64" s="37"/>
      <c r="U64" s="37"/>
      <c r="V64" s="37"/>
      <c r="W64" s="37"/>
      <c r="X64" s="37"/>
      <c r="Y64" s="37"/>
      <c r="Z64" s="37"/>
      <c r="AA64" s="37"/>
    </row>
    <row r="65" spans="1:27" ht="17">
      <c r="A65" s="551">
        <v>100004109353</v>
      </c>
      <c r="B65" s="546" t="s">
        <v>34</v>
      </c>
      <c r="C65" s="543">
        <v>44326</v>
      </c>
      <c r="D65" s="547" t="s">
        <v>69</v>
      </c>
      <c r="E65" s="546"/>
      <c r="F65" s="546"/>
      <c r="G65" s="546"/>
      <c r="H65" s="546"/>
      <c r="I65" s="37"/>
      <c r="J65" s="37"/>
      <c r="K65" s="37"/>
      <c r="L65" s="37"/>
      <c r="M65" s="37"/>
      <c r="N65" s="37"/>
      <c r="O65" s="37"/>
      <c r="P65" s="37"/>
      <c r="Q65" s="37"/>
      <c r="R65" s="37"/>
      <c r="S65" s="37"/>
      <c r="T65" s="37"/>
      <c r="U65" s="37"/>
      <c r="V65" s="37"/>
      <c r="W65" s="37"/>
      <c r="X65" s="37"/>
      <c r="Y65" s="37"/>
      <c r="Z65" s="37"/>
      <c r="AA65" s="37"/>
    </row>
    <row r="66" spans="1:27" ht="17">
      <c r="A66" s="554">
        <v>100004106324</v>
      </c>
      <c r="B66" s="542" t="s">
        <v>34</v>
      </c>
      <c r="C66" s="543">
        <v>44326</v>
      </c>
      <c r="D66" s="544" t="s">
        <v>51</v>
      </c>
      <c r="E66" s="542"/>
      <c r="F66" s="542"/>
      <c r="G66" s="542"/>
      <c r="H66" s="542"/>
      <c r="I66" s="37"/>
      <c r="J66" s="37"/>
      <c r="K66" s="37"/>
      <c r="L66" s="37"/>
      <c r="M66" s="37"/>
      <c r="N66" s="37"/>
      <c r="O66" s="37"/>
      <c r="P66" s="37"/>
      <c r="Q66" s="37"/>
      <c r="R66" s="37"/>
      <c r="S66" s="37"/>
      <c r="T66" s="37"/>
      <c r="U66" s="37"/>
      <c r="V66" s="37"/>
      <c r="W66" s="37"/>
      <c r="X66" s="37"/>
      <c r="Y66" s="37"/>
      <c r="Z66" s="37"/>
      <c r="AA66" s="37"/>
    </row>
    <row r="67" spans="1:27" ht="17">
      <c r="A67" s="551">
        <v>100003914305</v>
      </c>
      <c r="B67" s="546" t="s">
        <v>34</v>
      </c>
      <c r="C67" s="549">
        <v>44326</v>
      </c>
      <c r="D67" s="547" t="s">
        <v>21</v>
      </c>
      <c r="E67" s="546"/>
      <c r="F67" s="546"/>
      <c r="G67" s="546"/>
      <c r="H67" s="546"/>
      <c r="I67" s="37"/>
      <c r="J67" s="37"/>
      <c r="K67" s="37"/>
      <c r="L67" s="37"/>
      <c r="M67" s="37"/>
      <c r="N67" s="37"/>
      <c r="O67" s="37"/>
      <c r="P67" s="37"/>
      <c r="Q67" s="37"/>
      <c r="R67" s="37"/>
      <c r="S67" s="37"/>
      <c r="T67" s="37"/>
      <c r="U67" s="37"/>
      <c r="V67" s="37"/>
      <c r="W67" s="37"/>
      <c r="X67" s="37"/>
      <c r="Y67" s="37"/>
      <c r="Z67" s="37"/>
      <c r="AA67" s="37"/>
    </row>
    <row r="68" spans="1:27" ht="17">
      <c r="A68" s="551">
        <v>100003656812</v>
      </c>
      <c r="B68" s="546" t="s">
        <v>34</v>
      </c>
      <c r="C68" s="549">
        <v>44326</v>
      </c>
      <c r="D68" s="547" t="s">
        <v>67</v>
      </c>
      <c r="E68" s="546"/>
      <c r="F68" s="546"/>
      <c r="G68" s="546"/>
      <c r="H68" s="546"/>
      <c r="I68" s="37"/>
      <c r="J68" s="37"/>
      <c r="K68" s="37"/>
      <c r="L68" s="37"/>
      <c r="M68" s="37"/>
      <c r="N68" s="37"/>
      <c r="O68" s="37"/>
      <c r="P68" s="37"/>
      <c r="Q68" s="37"/>
      <c r="R68" s="37"/>
      <c r="S68" s="37"/>
      <c r="T68" s="37"/>
      <c r="U68" s="37"/>
      <c r="V68" s="37"/>
      <c r="W68" s="37"/>
      <c r="X68" s="37"/>
      <c r="Y68" s="37"/>
      <c r="Z68" s="37"/>
      <c r="AA68" s="37"/>
    </row>
    <row r="69" spans="1:27" ht="17">
      <c r="A69" s="551">
        <v>100003787925</v>
      </c>
      <c r="B69" s="546" t="s">
        <v>34</v>
      </c>
      <c r="C69" s="543">
        <v>44328</v>
      </c>
      <c r="D69" s="547" t="s">
        <v>54</v>
      </c>
      <c r="E69" s="546"/>
      <c r="F69" s="546"/>
      <c r="G69" s="546"/>
      <c r="H69" s="546"/>
      <c r="I69" s="37"/>
      <c r="J69" s="37"/>
      <c r="K69" s="37"/>
      <c r="L69" s="37"/>
      <c r="M69" s="37"/>
      <c r="N69" s="37"/>
      <c r="O69" s="37"/>
      <c r="P69" s="37"/>
      <c r="Q69" s="37"/>
      <c r="R69" s="37"/>
      <c r="S69" s="37"/>
      <c r="T69" s="37"/>
      <c r="U69" s="37"/>
      <c r="V69" s="37"/>
      <c r="W69" s="37"/>
      <c r="X69" s="37"/>
      <c r="Y69" s="37"/>
      <c r="Z69" s="37"/>
      <c r="AA69" s="37"/>
    </row>
    <row r="70" spans="1:27" ht="17">
      <c r="A70" s="551">
        <v>100001584443</v>
      </c>
      <c r="B70" s="546" t="s">
        <v>34</v>
      </c>
      <c r="C70" s="549">
        <v>44326</v>
      </c>
      <c r="D70" s="546"/>
      <c r="E70" s="546"/>
      <c r="F70" s="546"/>
      <c r="G70" s="546"/>
      <c r="H70" s="547" t="s">
        <v>70</v>
      </c>
      <c r="I70" s="37"/>
      <c r="J70" s="37"/>
      <c r="K70" s="37"/>
      <c r="L70" s="37"/>
      <c r="M70" s="37"/>
      <c r="N70" s="37"/>
      <c r="O70" s="37"/>
      <c r="P70" s="37"/>
      <c r="Q70" s="37"/>
      <c r="R70" s="37"/>
      <c r="S70" s="37"/>
      <c r="T70" s="37"/>
      <c r="U70" s="37"/>
      <c r="V70" s="37"/>
      <c r="W70" s="37"/>
      <c r="X70" s="37"/>
      <c r="Y70" s="37"/>
      <c r="Z70" s="37"/>
      <c r="AA70" s="37"/>
    </row>
    <row r="71" spans="1:27" ht="17">
      <c r="A71" s="554">
        <v>100001406752</v>
      </c>
      <c r="B71" s="542" t="s">
        <v>34</v>
      </c>
      <c r="C71" s="549">
        <v>44326</v>
      </c>
      <c r="D71" s="544" t="s">
        <v>21</v>
      </c>
      <c r="E71" s="542"/>
      <c r="F71" s="542"/>
      <c r="G71" s="542"/>
      <c r="H71" s="542"/>
      <c r="I71" s="37"/>
      <c r="J71" s="37"/>
      <c r="K71" s="37"/>
      <c r="L71" s="37"/>
      <c r="M71" s="37"/>
      <c r="N71" s="37"/>
      <c r="O71" s="37"/>
      <c r="P71" s="37"/>
      <c r="Q71" s="37"/>
      <c r="R71" s="37"/>
      <c r="S71" s="37"/>
      <c r="T71" s="37"/>
      <c r="U71" s="37"/>
      <c r="V71" s="37"/>
      <c r="W71" s="37"/>
      <c r="X71" s="37"/>
      <c r="Y71" s="37"/>
      <c r="Z71" s="37"/>
      <c r="AA71" s="37"/>
    </row>
    <row r="72" spans="1:27" ht="17">
      <c r="A72" s="554">
        <v>100000681625</v>
      </c>
      <c r="B72" s="542" t="s">
        <v>34</v>
      </c>
      <c r="C72" s="549">
        <v>44326</v>
      </c>
      <c r="D72" s="544" t="s">
        <v>67</v>
      </c>
      <c r="E72" s="542"/>
      <c r="F72" s="542"/>
      <c r="G72" s="542"/>
      <c r="H72" s="542"/>
      <c r="I72" s="37"/>
      <c r="J72" s="37"/>
      <c r="K72" s="37"/>
      <c r="L72" s="37"/>
      <c r="M72" s="37"/>
      <c r="N72" s="37"/>
      <c r="O72" s="37"/>
      <c r="P72" s="37"/>
      <c r="Q72" s="37"/>
      <c r="R72" s="37"/>
      <c r="S72" s="37"/>
      <c r="T72" s="37"/>
      <c r="U72" s="37"/>
      <c r="V72" s="37"/>
      <c r="W72" s="37"/>
      <c r="X72" s="37"/>
      <c r="Y72" s="37"/>
      <c r="Z72" s="37"/>
      <c r="AA72" s="37"/>
    </row>
    <row r="73" spans="1:27" ht="17">
      <c r="A73" s="554">
        <v>100000548650</v>
      </c>
      <c r="B73" s="542" t="s">
        <v>34</v>
      </c>
      <c r="C73" s="549">
        <v>44326</v>
      </c>
      <c r="D73" s="544" t="s">
        <v>67</v>
      </c>
      <c r="E73" s="542"/>
      <c r="F73" s="542"/>
      <c r="G73" s="542"/>
      <c r="H73" s="542"/>
      <c r="I73" s="37"/>
      <c r="J73" s="37"/>
      <c r="K73" s="37"/>
      <c r="L73" s="37"/>
      <c r="M73" s="37"/>
      <c r="N73" s="37"/>
      <c r="O73" s="37"/>
      <c r="P73" s="37"/>
      <c r="Q73" s="37"/>
      <c r="R73" s="37"/>
      <c r="S73" s="37"/>
      <c r="T73" s="37"/>
      <c r="U73" s="37"/>
      <c r="V73" s="37"/>
      <c r="W73" s="37"/>
      <c r="X73" s="37"/>
      <c r="Y73" s="37"/>
      <c r="Z73" s="37"/>
      <c r="AA73" s="37"/>
    </row>
    <row r="74" spans="1:27" ht="17">
      <c r="A74" s="554">
        <v>100000466662</v>
      </c>
      <c r="B74" s="542" t="s">
        <v>34</v>
      </c>
      <c r="C74" s="549">
        <v>44326</v>
      </c>
      <c r="D74" s="544" t="s">
        <v>51</v>
      </c>
      <c r="E74" s="542"/>
      <c r="F74" s="542"/>
      <c r="G74" s="542"/>
      <c r="H74" s="542"/>
      <c r="I74" s="37"/>
      <c r="J74" s="37"/>
      <c r="K74" s="37"/>
      <c r="L74" s="37"/>
      <c r="M74" s="37"/>
      <c r="N74" s="37"/>
      <c r="O74" s="37"/>
      <c r="P74" s="37"/>
      <c r="Q74" s="37"/>
      <c r="R74" s="37"/>
      <c r="S74" s="37"/>
      <c r="T74" s="37"/>
      <c r="U74" s="37"/>
      <c r="V74" s="37"/>
      <c r="W74" s="37"/>
      <c r="X74" s="37"/>
      <c r="Y74" s="37"/>
      <c r="Z74" s="37"/>
      <c r="AA74" s="37"/>
    </row>
    <row r="75" spans="1:27" ht="17">
      <c r="A75" s="551">
        <v>100000478222</v>
      </c>
      <c r="B75" s="546" t="s">
        <v>34</v>
      </c>
      <c r="C75" s="549">
        <v>44326</v>
      </c>
      <c r="D75" s="547" t="s">
        <v>54</v>
      </c>
      <c r="E75" s="546"/>
      <c r="F75" s="546"/>
      <c r="G75" s="546"/>
      <c r="H75" s="546"/>
      <c r="I75" s="37"/>
      <c r="J75" s="37"/>
      <c r="K75" s="37"/>
      <c r="L75" s="37"/>
      <c r="M75" s="37"/>
      <c r="N75" s="37"/>
      <c r="O75" s="37"/>
      <c r="P75" s="37"/>
      <c r="Q75" s="37"/>
      <c r="R75" s="37"/>
      <c r="S75" s="37"/>
      <c r="T75" s="37"/>
      <c r="U75" s="37"/>
      <c r="V75" s="37"/>
      <c r="W75" s="37"/>
      <c r="X75" s="37"/>
      <c r="Y75" s="37"/>
      <c r="Z75" s="37"/>
      <c r="AA75" s="37"/>
    </row>
    <row r="76" spans="1:27" ht="17">
      <c r="A76" s="551">
        <v>100000076718</v>
      </c>
      <c r="B76" s="546" t="s">
        <v>34</v>
      </c>
      <c r="C76" s="549">
        <v>44326</v>
      </c>
      <c r="D76" s="547" t="s">
        <v>71</v>
      </c>
      <c r="E76" s="546"/>
      <c r="F76" s="546"/>
      <c r="G76" s="546"/>
      <c r="H76" s="546"/>
      <c r="I76" s="37"/>
      <c r="J76" s="37"/>
      <c r="K76" s="37"/>
      <c r="L76" s="37"/>
      <c r="M76" s="37"/>
      <c r="N76" s="37"/>
      <c r="O76" s="37"/>
      <c r="P76" s="37"/>
      <c r="Q76" s="37"/>
      <c r="R76" s="37"/>
      <c r="S76" s="37"/>
      <c r="T76" s="37"/>
      <c r="U76" s="37"/>
      <c r="V76" s="37"/>
      <c r="W76" s="37"/>
      <c r="X76" s="37"/>
      <c r="Y76" s="37"/>
      <c r="Z76" s="37"/>
      <c r="AA76" s="37"/>
    </row>
    <row r="77" spans="1:27" ht="17">
      <c r="A77" s="551">
        <v>2128308498</v>
      </c>
      <c r="B77" s="546" t="s">
        <v>34</v>
      </c>
      <c r="C77" s="549">
        <v>44326</v>
      </c>
      <c r="D77" s="547" t="s">
        <v>50</v>
      </c>
      <c r="E77" s="547" t="s">
        <v>35</v>
      </c>
      <c r="F77" s="546"/>
      <c r="G77" s="546"/>
      <c r="H77" s="546"/>
      <c r="I77" s="37"/>
      <c r="J77" s="37"/>
      <c r="K77" s="37"/>
      <c r="L77" s="37"/>
      <c r="M77" s="37"/>
      <c r="N77" s="37"/>
      <c r="O77" s="37"/>
      <c r="P77" s="37"/>
      <c r="Q77" s="37"/>
      <c r="R77" s="37"/>
      <c r="S77" s="37"/>
      <c r="T77" s="37"/>
      <c r="U77" s="37"/>
      <c r="V77" s="37"/>
      <c r="W77" s="37"/>
      <c r="X77" s="37"/>
      <c r="Y77" s="37"/>
      <c r="Z77" s="37"/>
      <c r="AA77" s="37"/>
    </row>
    <row r="78" spans="1:27" ht="17">
      <c r="A78" s="551">
        <v>1793329225</v>
      </c>
      <c r="B78" s="546" t="s">
        <v>34</v>
      </c>
      <c r="C78" s="549">
        <v>44326</v>
      </c>
      <c r="D78" s="546"/>
      <c r="E78" s="546"/>
      <c r="F78" s="546"/>
      <c r="G78" s="546"/>
      <c r="H78" s="547" t="s">
        <v>48</v>
      </c>
      <c r="I78" s="37"/>
      <c r="J78" s="37"/>
      <c r="K78" s="37"/>
      <c r="L78" s="37"/>
      <c r="M78" s="37"/>
      <c r="N78" s="37"/>
      <c r="O78" s="37"/>
      <c r="P78" s="37"/>
      <c r="Q78" s="37"/>
      <c r="R78" s="37"/>
      <c r="S78" s="37"/>
      <c r="T78" s="37"/>
      <c r="U78" s="37"/>
      <c r="V78" s="37"/>
      <c r="W78" s="37"/>
      <c r="X78" s="37"/>
      <c r="Y78" s="37"/>
      <c r="Z78" s="37"/>
      <c r="AA78" s="37"/>
    </row>
    <row r="79" spans="1:27" ht="17">
      <c r="A79" s="554">
        <v>170740299</v>
      </c>
      <c r="B79" s="542" t="s">
        <v>34</v>
      </c>
      <c r="C79" s="543">
        <v>44328</v>
      </c>
      <c r="D79" s="544" t="s">
        <v>21</v>
      </c>
      <c r="E79" s="542"/>
      <c r="F79" s="542"/>
      <c r="G79" s="542"/>
      <c r="H79" s="542"/>
      <c r="I79" s="37"/>
      <c r="J79" s="37"/>
      <c r="K79" s="37"/>
      <c r="L79" s="37"/>
      <c r="M79" s="37"/>
      <c r="N79" s="37"/>
      <c r="O79" s="37"/>
      <c r="P79" s="37"/>
      <c r="Q79" s="37"/>
      <c r="R79" s="37"/>
      <c r="S79" s="37"/>
      <c r="T79" s="37"/>
      <c r="U79" s="37"/>
      <c r="V79" s="37"/>
      <c r="W79" s="37"/>
      <c r="X79" s="37"/>
      <c r="Y79" s="37"/>
      <c r="Z79" s="37"/>
      <c r="AA79" s="37"/>
    </row>
    <row r="80" spans="1:27" ht="17">
      <c r="A80" s="551">
        <v>568653814</v>
      </c>
      <c r="B80" s="546" t="s">
        <v>34</v>
      </c>
      <c r="C80" s="549">
        <v>44326</v>
      </c>
      <c r="D80" s="546"/>
      <c r="E80" s="546"/>
      <c r="F80" s="546"/>
      <c r="G80" s="546"/>
      <c r="H80" s="547" t="s">
        <v>48</v>
      </c>
      <c r="I80" s="37"/>
      <c r="J80" s="37"/>
      <c r="K80" s="37"/>
      <c r="L80" s="37"/>
      <c r="M80" s="37"/>
      <c r="N80" s="37"/>
      <c r="O80" s="37"/>
      <c r="P80" s="37"/>
      <c r="Q80" s="37"/>
      <c r="R80" s="37"/>
      <c r="S80" s="37"/>
      <c r="T80" s="37"/>
      <c r="U80" s="37"/>
      <c r="V80" s="37"/>
      <c r="W80" s="37"/>
      <c r="X80" s="37"/>
      <c r="Y80" s="37"/>
      <c r="Z80" s="37"/>
      <c r="AA80" s="37"/>
    </row>
    <row r="81" spans="1:27" ht="17">
      <c r="A81" s="551">
        <v>11379302</v>
      </c>
      <c r="B81" s="546" t="s">
        <v>34</v>
      </c>
      <c r="C81" s="549">
        <v>44326</v>
      </c>
      <c r="D81" s="547" t="s">
        <v>72</v>
      </c>
      <c r="E81" s="546"/>
      <c r="F81" s="546"/>
      <c r="G81" s="546"/>
      <c r="H81" s="546"/>
      <c r="I81" s="37"/>
      <c r="J81" s="37"/>
      <c r="K81" s="37"/>
      <c r="L81" s="37"/>
      <c r="M81" s="37"/>
      <c r="N81" s="37"/>
      <c r="O81" s="37"/>
      <c r="P81" s="37"/>
      <c r="Q81" s="37"/>
      <c r="R81" s="37"/>
      <c r="S81" s="37"/>
      <c r="T81" s="37"/>
      <c r="U81" s="37"/>
      <c r="V81" s="37"/>
      <c r="W81" s="37"/>
      <c r="X81" s="37"/>
      <c r="Y81" s="37"/>
      <c r="Z81" s="37"/>
      <c r="AA81" s="37"/>
    </row>
    <row r="82" spans="1:27" ht="17">
      <c r="A82" s="554">
        <v>389132339</v>
      </c>
      <c r="B82" s="542" t="s">
        <v>34</v>
      </c>
      <c r="C82" s="549">
        <v>44326</v>
      </c>
      <c r="D82" s="544" t="s">
        <v>69</v>
      </c>
      <c r="E82" s="542"/>
      <c r="F82" s="542"/>
      <c r="G82" s="542"/>
      <c r="H82" s="542"/>
      <c r="I82" s="37"/>
      <c r="J82" s="37"/>
      <c r="K82" s="37"/>
      <c r="L82" s="37"/>
      <c r="M82" s="37"/>
      <c r="N82" s="37"/>
      <c r="O82" s="37"/>
      <c r="P82" s="37"/>
      <c r="Q82" s="37"/>
      <c r="R82" s="37"/>
      <c r="S82" s="37"/>
      <c r="T82" s="37"/>
      <c r="U82" s="37"/>
      <c r="V82" s="37"/>
      <c r="W82" s="37"/>
      <c r="X82" s="37"/>
      <c r="Y82" s="37"/>
      <c r="Z82" s="37"/>
      <c r="AA82" s="37"/>
    </row>
    <row r="83" spans="1:27" ht="17">
      <c r="A83" s="551">
        <v>510559963</v>
      </c>
      <c r="B83" s="546" t="s">
        <v>34</v>
      </c>
      <c r="C83" s="549">
        <v>44326</v>
      </c>
      <c r="D83" s="547" t="s">
        <v>21</v>
      </c>
      <c r="E83" s="546"/>
      <c r="F83" s="546"/>
      <c r="G83" s="546"/>
      <c r="H83" s="546"/>
      <c r="I83" s="37"/>
      <c r="J83" s="37"/>
      <c r="K83" s="37"/>
      <c r="L83" s="37"/>
      <c r="M83" s="37"/>
      <c r="N83" s="37"/>
      <c r="O83" s="37"/>
      <c r="P83" s="37"/>
      <c r="Q83" s="37"/>
      <c r="R83" s="37"/>
      <c r="S83" s="37"/>
      <c r="T83" s="37"/>
      <c r="U83" s="37"/>
      <c r="V83" s="37"/>
      <c r="W83" s="37"/>
      <c r="X83" s="37"/>
      <c r="Y83" s="37"/>
      <c r="Z83" s="37"/>
      <c r="AA83" s="37"/>
    </row>
    <row r="84" spans="1:27" ht="17">
      <c r="A84" s="551">
        <v>361389594</v>
      </c>
      <c r="B84" s="546" t="s">
        <v>34</v>
      </c>
      <c r="C84" s="549">
        <v>44326</v>
      </c>
      <c r="D84" s="547" t="s">
        <v>54</v>
      </c>
      <c r="E84" s="546"/>
      <c r="F84" s="546"/>
      <c r="G84" s="546"/>
      <c r="H84" s="546"/>
      <c r="I84" s="37"/>
      <c r="J84" s="37"/>
      <c r="K84" s="37"/>
      <c r="L84" s="37"/>
      <c r="M84" s="37"/>
      <c r="N84" s="37"/>
      <c r="O84" s="37"/>
      <c r="P84" s="37"/>
      <c r="Q84" s="37"/>
      <c r="R84" s="37"/>
      <c r="S84" s="37"/>
      <c r="T84" s="37"/>
      <c r="U84" s="37"/>
      <c r="V84" s="37"/>
      <c r="W84" s="37"/>
      <c r="X84" s="37"/>
      <c r="Y84" s="37"/>
      <c r="Z84" s="37"/>
      <c r="AA84" s="37"/>
    </row>
    <row r="85" spans="1:27" ht="17">
      <c r="A85" s="551">
        <v>164098999</v>
      </c>
      <c r="B85" s="546" t="s">
        <v>34</v>
      </c>
      <c r="C85" s="549">
        <v>44326</v>
      </c>
      <c r="D85" s="546"/>
      <c r="E85" s="547" t="s">
        <v>35</v>
      </c>
      <c r="F85" s="546"/>
      <c r="G85" s="546"/>
      <c r="H85" s="546"/>
      <c r="I85" s="37"/>
      <c r="J85" s="37"/>
      <c r="K85" s="37"/>
      <c r="L85" s="37"/>
      <c r="M85" s="37"/>
      <c r="N85" s="37"/>
      <c r="O85" s="37"/>
      <c r="P85" s="37"/>
      <c r="Q85" s="37"/>
      <c r="R85" s="37"/>
      <c r="S85" s="37"/>
      <c r="T85" s="37"/>
      <c r="U85" s="37"/>
      <c r="V85" s="37"/>
      <c r="W85" s="37"/>
      <c r="X85" s="37"/>
      <c r="Y85" s="37"/>
      <c r="Z85" s="37"/>
      <c r="AA85" s="37"/>
    </row>
    <row r="86" spans="1:27" ht="17">
      <c r="A86" s="551">
        <v>940418399</v>
      </c>
      <c r="B86" s="546" t="s">
        <v>34</v>
      </c>
      <c r="C86" s="549">
        <v>44326</v>
      </c>
      <c r="D86" s="546"/>
      <c r="E86" s="547" t="s">
        <v>35</v>
      </c>
      <c r="F86" s="546"/>
      <c r="G86" s="546"/>
      <c r="H86" s="546"/>
      <c r="I86" s="37"/>
      <c r="J86" s="37"/>
      <c r="K86" s="37"/>
      <c r="L86" s="37"/>
      <c r="M86" s="37"/>
      <c r="N86" s="37"/>
      <c r="O86" s="37"/>
      <c r="P86" s="37"/>
      <c r="Q86" s="37"/>
      <c r="R86" s="37"/>
      <c r="S86" s="37"/>
      <c r="T86" s="37"/>
      <c r="U86" s="37"/>
      <c r="V86" s="37"/>
      <c r="W86" s="37"/>
      <c r="X86" s="37"/>
      <c r="Y86" s="37"/>
      <c r="Z86" s="37"/>
      <c r="AA86" s="37"/>
    </row>
    <row r="87" spans="1:27" ht="17">
      <c r="A87" s="554">
        <v>48866238</v>
      </c>
      <c r="B87" s="542" t="s">
        <v>34</v>
      </c>
      <c r="C87" s="549">
        <v>44328</v>
      </c>
      <c r="D87" s="544" t="s">
        <v>73</v>
      </c>
      <c r="E87" s="542"/>
      <c r="F87" s="542"/>
      <c r="G87" s="542"/>
      <c r="H87" s="544" t="s">
        <v>44</v>
      </c>
      <c r="I87" s="37"/>
      <c r="J87" s="37"/>
      <c r="K87" s="37"/>
      <c r="L87" s="37"/>
      <c r="M87" s="37"/>
      <c r="N87" s="37"/>
      <c r="O87" s="37"/>
      <c r="P87" s="37"/>
      <c r="Q87" s="37"/>
      <c r="R87" s="37"/>
      <c r="S87" s="37"/>
      <c r="T87" s="37"/>
      <c r="U87" s="37"/>
      <c r="V87" s="37"/>
      <c r="W87" s="37"/>
      <c r="X87" s="37"/>
      <c r="Y87" s="37"/>
      <c r="Z87" s="37"/>
      <c r="AA87" s="37"/>
    </row>
    <row r="88" spans="1:27" ht="17">
      <c r="A88" s="554">
        <v>329355901</v>
      </c>
      <c r="B88" s="542" t="s">
        <v>34</v>
      </c>
      <c r="C88" s="543">
        <v>44326</v>
      </c>
      <c r="D88" s="542" t="s">
        <v>54</v>
      </c>
      <c r="E88" s="542"/>
      <c r="F88" s="542"/>
      <c r="G88" s="542"/>
      <c r="H88" s="542"/>
      <c r="I88" s="37"/>
      <c r="J88" s="37"/>
      <c r="K88" s="37"/>
      <c r="L88" s="37"/>
      <c r="M88" s="37"/>
      <c r="N88" s="37"/>
      <c r="O88" s="37"/>
      <c r="P88" s="37"/>
      <c r="Q88" s="37"/>
      <c r="R88" s="37"/>
      <c r="S88" s="37"/>
      <c r="T88" s="37"/>
      <c r="U88" s="37"/>
      <c r="V88" s="37"/>
      <c r="W88" s="37"/>
      <c r="X88" s="37"/>
      <c r="Y88" s="37"/>
      <c r="Z88" s="37"/>
      <c r="AA88" s="37"/>
    </row>
    <row r="89" spans="1:27" ht="17">
      <c r="A89" s="554">
        <v>527395880</v>
      </c>
      <c r="B89" s="542" t="s">
        <v>34</v>
      </c>
      <c r="C89" s="543">
        <v>44326</v>
      </c>
      <c r="D89" s="544" t="s">
        <v>67</v>
      </c>
      <c r="E89" s="542"/>
      <c r="F89" s="542"/>
      <c r="G89" s="542"/>
      <c r="H89" s="542"/>
      <c r="I89" s="37"/>
      <c r="J89" s="37"/>
      <c r="K89" s="37"/>
      <c r="L89" s="37"/>
      <c r="M89" s="37"/>
      <c r="N89" s="37"/>
      <c r="O89" s="37"/>
      <c r="P89" s="37"/>
      <c r="Q89" s="37"/>
      <c r="R89" s="37"/>
      <c r="S89" s="37"/>
      <c r="T89" s="37"/>
      <c r="U89" s="37"/>
      <c r="V89" s="37"/>
      <c r="W89" s="37"/>
      <c r="X89" s="37"/>
      <c r="Y89" s="37"/>
      <c r="Z89" s="37"/>
      <c r="AA89" s="37"/>
    </row>
    <row r="90" spans="1:27">
      <c r="A90" s="541">
        <v>251313881</v>
      </c>
      <c r="B90" s="542" t="s">
        <v>34</v>
      </c>
      <c r="C90" s="543">
        <v>44326</v>
      </c>
      <c r="D90" s="542"/>
      <c r="E90" s="542"/>
      <c r="F90" s="542"/>
      <c r="G90" s="542"/>
      <c r="H90" s="544" t="s">
        <v>48</v>
      </c>
      <c r="I90" s="37"/>
      <c r="J90" s="37"/>
      <c r="K90" s="37"/>
      <c r="L90" s="37"/>
      <c r="M90" s="37"/>
      <c r="N90" s="37"/>
      <c r="O90" s="37"/>
      <c r="P90" s="37"/>
      <c r="Q90" s="37"/>
      <c r="R90" s="37"/>
      <c r="S90" s="37"/>
      <c r="T90" s="37"/>
      <c r="U90" s="37"/>
      <c r="V90" s="37"/>
      <c r="W90" s="37"/>
      <c r="X90" s="37"/>
      <c r="Y90" s="37"/>
      <c r="Z90" s="37"/>
      <c r="AA90" s="37"/>
    </row>
    <row r="91" spans="1:27">
      <c r="A91" s="541">
        <v>85220342</v>
      </c>
      <c r="B91" s="542" t="s">
        <v>34</v>
      </c>
      <c r="C91" s="543">
        <v>44326</v>
      </c>
      <c r="D91" s="542"/>
      <c r="E91" s="542"/>
      <c r="F91" s="542"/>
      <c r="G91" s="542"/>
      <c r="H91" s="544" t="s">
        <v>48</v>
      </c>
      <c r="I91" s="37"/>
      <c r="J91" s="37"/>
      <c r="K91" s="37"/>
      <c r="L91" s="37"/>
      <c r="M91" s="37"/>
      <c r="N91" s="37"/>
      <c r="O91" s="37"/>
      <c r="P91" s="37"/>
      <c r="Q91" s="37"/>
      <c r="R91" s="37"/>
      <c r="S91" s="37"/>
      <c r="T91" s="37"/>
      <c r="U91" s="37"/>
      <c r="V91" s="37"/>
      <c r="W91" s="37"/>
      <c r="X91" s="37"/>
      <c r="Y91" s="37"/>
      <c r="Z91" s="37"/>
      <c r="AA91" s="37"/>
    </row>
    <row r="92" spans="1:27">
      <c r="A92" s="541">
        <v>100016209918</v>
      </c>
      <c r="B92" s="542" t="s">
        <v>74</v>
      </c>
      <c r="C92" s="544" t="s">
        <v>75</v>
      </c>
      <c r="D92" s="542" t="s">
        <v>76</v>
      </c>
      <c r="E92" s="542" t="s">
        <v>35</v>
      </c>
      <c r="F92" s="542"/>
      <c r="G92" s="542"/>
      <c r="H92" s="542"/>
      <c r="I92" s="37"/>
      <c r="J92" s="37"/>
      <c r="K92" s="37"/>
      <c r="L92" s="37"/>
      <c r="M92" s="37"/>
      <c r="N92" s="37"/>
      <c r="O92" s="37"/>
      <c r="P92" s="37"/>
      <c r="Q92" s="37"/>
      <c r="R92" s="37"/>
      <c r="S92" s="37"/>
      <c r="T92" s="37"/>
      <c r="U92" s="37"/>
      <c r="V92" s="37"/>
      <c r="W92" s="37"/>
      <c r="X92" s="37"/>
      <c r="Y92" s="37"/>
      <c r="Z92" s="37"/>
      <c r="AA92" s="37"/>
    </row>
    <row r="93" spans="1:27">
      <c r="A93" s="541">
        <v>100018360533</v>
      </c>
      <c r="B93" s="542" t="s">
        <v>74</v>
      </c>
      <c r="C93" s="543">
        <v>44324</v>
      </c>
      <c r="D93" s="544" t="s">
        <v>21</v>
      </c>
      <c r="E93" s="544"/>
      <c r="F93" s="542"/>
      <c r="G93" s="542"/>
      <c r="H93" s="542"/>
      <c r="I93" s="37"/>
      <c r="J93" s="37"/>
      <c r="K93" s="37"/>
      <c r="L93" s="37"/>
      <c r="M93" s="37"/>
      <c r="N93" s="37"/>
      <c r="O93" s="37"/>
      <c r="P93" s="37"/>
      <c r="Q93" s="37"/>
      <c r="R93" s="37"/>
      <c r="S93" s="37"/>
      <c r="T93" s="37"/>
      <c r="U93" s="37"/>
      <c r="V93" s="37"/>
      <c r="W93" s="37"/>
      <c r="X93" s="37"/>
      <c r="Y93" s="37"/>
      <c r="Z93" s="37"/>
      <c r="AA93" s="37"/>
    </row>
    <row r="94" spans="1:27">
      <c r="A94" s="545">
        <v>100017692260</v>
      </c>
      <c r="B94" s="546" t="s">
        <v>74</v>
      </c>
      <c r="C94" s="543">
        <v>44324</v>
      </c>
      <c r="D94" s="544" t="s">
        <v>21</v>
      </c>
      <c r="E94" s="544"/>
      <c r="F94" s="546"/>
      <c r="G94" s="546"/>
      <c r="H94" s="546"/>
      <c r="I94" s="37"/>
      <c r="J94" s="37"/>
      <c r="K94" s="37"/>
      <c r="L94" s="37"/>
      <c r="M94" s="37"/>
      <c r="N94" s="37"/>
      <c r="O94" s="37"/>
      <c r="P94" s="37"/>
      <c r="Q94" s="37"/>
      <c r="R94" s="37"/>
      <c r="S94" s="37"/>
      <c r="T94" s="37"/>
      <c r="U94" s="37"/>
      <c r="V94" s="37"/>
      <c r="W94" s="37"/>
      <c r="X94" s="37"/>
      <c r="Y94" s="37"/>
      <c r="Z94" s="37"/>
      <c r="AA94" s="37"/>
    </row>
    <row r="95" spans="1:27">
      <c r="A95" s="541">
        <v>100017802742</v>
      </c>
      <c r="B95" s="542" t="s">
        <v>74</v>
      </c>
      <c r="C95" s="543">
        <v>44324</v>
      </c>
      <c r="D95" s="542"/>
      <c r="E95" s="544" t="s">
        <v>35</v>
      </c>
      <c r="F95" s="542"/>
      <c r="G95" s="542"/>
      <c r="H95" s="542"/>
      <c r="I95" s="37"/>
      <c r="J95" s="37"/>
      <c r="K95" s="37"/>
      <c r="L95" s="37"/>
      <c r="M95" s="37"/>
      <c r="N95" s="37"/>
      <c r="O95" s="37"/>
      <c r="P95" s="37"/>
      <c r="Q95" s="37"/>
      <c r="R95" s="37"/>
      <c r="S95" s="37"/>
      <c r="T95" s="37"/>
      <c r="U95" s="37"/>
      <c r="V95" s="37"/>
      <c r="W95" s="37"/>
      <c r="X95" s="37"/>
      <c r="Y95" s="37"/>
      <c r="Z95" s="37"/>
      <c r="AA95" s="37"/>
    </row>
    <row r="96" spans="1:27">
      <c r="A96" s="545">
        <v>100017677155</v>
      </c>
      <c r="B96" s="546" t="s">
        <v>74</v>
      </c>
      <c r="C96" s="543">
        <v>44324</v>
      </c>
      <c r="D96" s="547" t="s">
        <v>51</v>
      </c>
      <c r="E96" s="547"/>
      <c r="F96" s="546"/>
      <c r="G96" s="546"/>
      <c r="H96" s="546"/>
      <c r="I96" s="37"/>
      <c r="J96" s="37"/>
      <c r="K96" s="37"/>
      <c r="L96" s="37"/>
      <c r="M96" s="37"/>
      <c r="N96" s="37"/>
      <c r="O96" s="37"/>
      <c r="P96" s="37"/>
      <c r="Q96" s="37"/>
      <c r="R96" s="37"/>
      <c r="S96" s="37"/>
      <c r="T96" s="37"/>
      <c r="U96" s="37"/>
      <c r="V96" s="37"/>
      <c r="W96" s="37"/>
      <c r="X96" s="37"/>
      <c r="Y96" s="37"/>
      <c r="Z96" s="37"/>
      <c r="AA96" s="37"/>
    </row>
    <row r="97" spans="1:27">
      <c r="A97" s="541">
        <v>100017563555</v>
      </c>
      <c r="B97" s="542" t="s">
        <v>74</v>
      </c>
      <c r="C97" s="543">
        <v>44324</v>
      </c>
      <c r="D97" s="544" t="s">
        <v>51</v>
      </c>
      <c r="E97" s="547"/>
      <c r="F97" s="542"/>
      <c r="G97" s="542"/>
      <c r="H97" s="542"/>
      <c r="I97" s="37"/>
      <c r="J97" s="37"/>
      <c r="K97" s="37"/>
      <c r="L97" s="37"/>
      <c r="M97" s="37"/>
      <c r="N97" s="37"/>
      <c r="O97" s="37"/>
      <c r="P97" s="37"/>
      <c r="Q97" s="37"/>
      <c r="R97" s="37"/>
      <c r="S97" s="37"/>
      <c r="T97" s="37"/>
      <c r="U97" s="37"/>
      <c r="V97" s="37"/>
      <c r="W97" s="37"/>
      <c r="X97" s="37"/>
      <c r="Y97" s="37"/>
      <c r="Z97" s="37"/>
      <c r="AA97" s="37"/>
    </row>
    <row r="98" spans="1:27">
      <c r="A98" s="545">
        <v>100017567030</v>
      </c>
      <c r="B98" s="546" t="s">
        <v>74</v>
      </c>
      <c r="C98" s="549">
        <v>44324</v>
      </c>
      <c r="D98" s="547" t="s">
        <v>51</v>
      </c>
      <c r="E98" s="547"/>
      <c r="F98" s="546"/>
      <c r="G98" s="546"/>
      <c r="H98" s="546"/>
      <c r="I98" s="37"/>
      <c r="J98" s="37"/>
      <c r="K98" s="37"/>
      <c r="L98" s="37"/>
      <c r="M98" s="37"/>
      <c r="N98" s="37"/>
      <c r="O98" s="37"/>
      <c r="P98" s="37"/>
      <c r="Q98" s="37"/>
      <c r="R98" s="37"/>
      <c r="S98" s="37"/>
      <c r="T98" s="37"/>
      <c r="U98" s="37"/>
      <c r="V98" s="37"/>
      <c r="W98" s="37"/>
      <c r="X98" s="37"/>
      <c r="Y98" s="37"/>
      <c r="Z98" s="37"/>
      <c r="AA98" s="37"/>
    </row>
    <row r="99" spans="1:27">
      <c r="A99" s="541">
        <v>100017322465</v>
      </c>
      <c r="B99" s="542" t="s">
        <v>74</v>
      </c>
      <c r="C99" s="549">
        <v>44324</v>
      </c>
      <c r="D99" s="544" t="s">
        <v>21</v>
      </c>
      <c r="E99" s="544"/>
      <c r="F99" s="542"/>
      <c r="G99" s="542"/>
      <c r="H99" s="542"/>
      <c r="I99" s="37"/>
      <c r="J99" s="37"/>
      <c r="K99" s="37"/>
      <c r="L99" s="37"/>
      <c r="M99" s="37"/>
      <c r="N99" s="37"/>
      <c r="O99" s="37"/>
      <c r="P99" s="37"/>
      <c r="Q99" s="37"/>
      <c r="R99" s="37"/>
      <c r="S99" s="37"/>
      <c r="T99" s="37"/>
      <c r="U99" s="37"/>
      <c r="V99" s="37"/>
      <c r="W99" s="37"/>
      <c r="X99" s="37"/>
      <c r="Y99" s="37"/>
      <c r="Z99" s="37"/>
      <c r="AA99" s="37"/>
    </row>
    <row r="100" spans="1:27">
      <c r="A100" s="541">
        <v>100017372549</v>
      </c>
      <c r="B100" s="542" t="s">
        <v>74</v>
      </c>
      <c r="C100" s="543">
        <v>44324</v>
      </c>
      <c r="D100" s="542"/>
      <c r="E100" s="544" t="s">
        <v>37</v>
      </c>
      <c r="F100" s="544" t="s">
        <v>77</v>
      </c>
      <c r="G100" s="542"/>
      <c r="H100" s="542"/>
      <c r="I100" s="37"/>
      <c r="J100" s="37"/>
      <c r="K100" s="37"/>
      <c r="L100" s="37"/>
      <c r="M100" s="37"/>
      <c r="N100" s="37"/>
      <c r="O100" s="37"/>
      <c r="P100" s="37"/>
      <c r="Q100" s="37"/>
      <c r="R100" s="37"/>
      <c r="S100" s="37"/>
      <c r="T100" s="37"/>
      <c r="U100" s="37"/>
      <c r="V100" s="37"/>
      <c r="W100" s="37"/>
      <c r="X100" s="37"/>
      <c r="Y100" s="37"/>
      <c r="Z100" s="37"/>
      <c r="AA100" s="37"/>
    </row>
    <row r="101" spans="1:27">
      <c r="A101" s="545">
        <v>100017373011</v>
      </c>
      <c r="B101" s="546" t="s">
        <v>74</v>
      </c>
      <c r="C101" s="549">
        <v>44324</v>
      </c>
      <c r="D101" s="278" t="s">
        <v>78</v>
      </c>
      <c r="E101" s="547" t="s">
        <v>37</v>
      </c>
      <c r="F101" s="547" t="s">
        <v>77</v>
      </c>
      <c r="G101" s="546"/>
      <c r="H101" s="546"/>
      <c r="I101" s="278"/>
      <c r="J101" s="37"/>
      <c r="K101" s="37"/>
      <c r="L101" s="37"/>
      <c r="M101" s="37"/>
      <c r="N101" s="37"/>
      <c r="O101" s="37"/>
      <c r="P101" s="37"/>
      <c r="Q101" s="37"/>
      <c r="R101" s="37"/>
      <c r="S101" s="37"/>
      <c r="T101" s="37"/>
      <c r="U101" s="37"/>
      <c r="V101" s="37"/>
      <c r="W101" s="37"/>
      <c r="X101" s="37"/>
      <c r="Y101" s="37"/>
      <c r="Z101" s="37"/>
      <c r="AA101" s="37"/>
    </row>
    <row r="102" spans="1:27">
      <c r="A102" s="545">
        <v>100017379666</v>
      </c>
      <c r="B102" s="546" t="s">
        <v>74</v>
      </c>
      <c r="C102" s="549">
        <v>44324</v>
      </c>
      <c r="D102" s="547" t="s">
        <v>51</v>
      </c>
      <c r="E102" s="547"/>
      <c r="F102" s="546"/>
      <c r="G102" s="546"/>
      <c r="H102" s="546"/>
      <c r="I102" s="37"/>
      <c r="J102" s="37"/>
      <c r="K102" s="37"/>
      <c r="L102" s="37"/>
      <c r="M102" s="37"/>
      <c r="N102" s="37"/>
      <c r="O102" s="37"/>
      <c r="P102" s="37"/>
      <c r="Q102" s="37"/>
      <c r="R102" s="37"/>
      <c r="S102" s="37"/>
      <c r="T102" s="37"/>
      <c r="U102" s="37"/>
      <c r="V102" s="37"/>
      <c r="W102" s="37"/>
      <c r="X102" s="37"/>
      <c r="Y102" s="37"/>
      <c r="Z102" s="37"/>
      <c r="AA102" s="37"/>
    </row>
    <row r="103" spans="1:27">
      <c r="A103" s="545">
        <v>100016919712</v>
      </c>
      <c r="B103" s="546" t="s">
        <v>74</v>
      </c>
      <c r="C103" s="549">
        <v>44324</v>
      </c>
      <c r="D103" s="547" t="s">
        <v>51</v>
      </c>
      <c r="E103" s="547"/>
      <c r="F103" s="546"/>
      <c r="G103" s="546"/>
      <c r="H103" s="546"/>
      <c r="I103" s="37"/>
      <c r="J103" s="37"/>
      <c r="K103" s="37"/>
      <c r="L103" s="37"/>
      <c r="M103" s="37"/>
      <c r="N103" s="37"/>
      <c r="O103" s="37"/>
      <c r="P103" s="37"/>
      <c r="Q103" s="37"/>
      <c r="R103" s="37"/>
      <c r="S103" s="37"/>
      <c r="T103" s="37"/>
      <c r="U103" s="37"/>
      <c r="V103" s="37"/>
      <c r="W103" s="37"/>
      <c r="X103" s="37"/>
      <c r="Y103" s="37"/>
      <c r="Z103" s="37"/>
      <c r="AA103" s="37"/>
    </row>
    <row r="104" spans="1:27">
      <c r="A104" s="541">
        <v>100016933693</v>
      </c>
      <c r="B104" s="542" t="s">
        <v>74</v>
      </c>
      <c r="C104" s="549">
        <v>44324</v>
      </c>
      <c r="D104" s="278" t="s">
        <v>79</v>
      </c>
      <c r="E104" s="544" t="s">
        <v>37</v>
      </c>
      <c r="F104" s="544" t="s">
        <v>77</v>
      </c>
      <c r="G104" s="542"/>
      <c r="H104" s="542"/>
      <c r="I104" s="278"/>
      <c r="J104" s="37"/>
      <c r="K104" s="37"/>
      <c r="L104" s="37"/>
      <c r="M104" s="37"/>
      <c r="N104" s="37"/>
      <c r="O104" s="37"/>
      <c r="P104" s="37"/>
      <c r="Q104" s="37"/>
      <c r="R104" s="37"/>
      <c r="S104" s="37"/>
      <c r="T104" s="37"/>
      <c r="U104" s="37"/>
      <c r="V104" s="37"/>
      <c r="W104" s="37"/>
      <c r="X104" s="37"/>
      <c r="Y104" s="37"/>
      <c r="Z104" s="37"/>
      <c r="AA104" s="37"/>
    </row>
    <row r="105" spans="1:27">
      <c r="A105" s="541">
        <v>100016215740</v>
      </c>
      <c r="B105" s="542" t="s">
        <v>74</v>
      </c>
      <c r="C105" s="549">
        <v>44324</v>
      </c>
      <c r="D105" s="544" t="s">
        <v>62</v>
      </c>
      <c r="E105" s="544"/>
      <c r="F105" s="542"/>
      <c r="G105" s="542"/>
      <c r="H105" s="542"/>
      <c r="I105" s="37"/>
      <c r="J105" s="37"/>
      <c r="K105" s="37"/>
      <c r="L105" s="37"/>
      <c r="M105" s="37"/>
      <c r="N105" s="37"/>
      <c r="O105" s="37"/>
      <c r="P105" s="37"/>
      <c r="Q105" s="37"/>
      <c r="R105" s="37"/>
      <c r="S105" s="37"/>
      <c r="T105" s="37"/>
      <c r="U105" s="37"/>
      <c r="V105" s="37"/>
      <c r="W105" s="37"/>
      <c r="X105" s="37"/>
      <c r="Y105" s="37"/>
      <c r="Z105" s="37"/>
      <c r="AA105" s="37"/>
    </row>
    <row r="106" spans="1:27">
      <c r="A106" s="545">
        <v>100015112938</v>
      </c>
      <c r="B106" s="546" t="s">
        <v>74</v>
      </c>
      <c r="C106" s="549">
        <v>44324</v>
      </c>
      <c r="D106" s="546"/>
      <c r="E106" s="546" t="s">
        <v>35</v>
      </c>
      <c r="F106" s="546"/>
      <c r="G106" s="546"/>
      <c r="H106" s="546"/>
      <c r="I106" s="37"/>
      <c r="J106" s="37"/>
      <c r="K106" s="37"/>
      <c r="L106" s="37"/>
      <c r="M106" s="37"/>
      <c r="N106" s="37"/>
      <c r="O106" s="37"/>
      <c r="P106" s="37"/>
      <c r="Q106" s="37"/>
      <c r="R106" s="37"/>
      <c r="S106" s="37"/>
      <c r="T106" s="37"/>
      <c r="U106" s="37"/>
      <c r="V106" s="37"/>
      <c r="W106" s="37"/>
      <c r="X106" s="37"/>
      <c r="Y106" s="37"/>
      <c r="Z106" s="37"/>
      <c r="AA106" s="37"/>
    </row>
    <row r="107" spans="1:27">
      <c r="A107" s="541">
        <v>100014344418</v>
      </c>
      <c r="B107" s="542" t="s">
        <v>74</v>
      </c>
      <c r="C107" s="549">
        <v>44324</v>
      </c>
      <c r="D107" s="544" t="s">
        <v>21</v>
      </c>
      <c r="E107" s="544"/>
      <c r="F107" s="542"/>
      <c r="G107" s="542"/>
      <c r="H107" s="542"/>
      <c r="I107" s="37"/>
      <c r="J107" s="37"/>
      <c r="K107" s="37"/>
      <c r="L107" s="37"/>
      <c r="M107" s="37"/>
      <c r="N107" s="37"/>
      <c r="O107" s="37"/>
      <c r="P107" s="37"/>
      <c r="Q107" s="37"/>
      <c r="R107" s="37"/>
      <c r="S107" s="37"/>
      <c r="T107" s="37"/>
      <c r="U107" s="37"/>
      <c r="V107" s="37"/>
      <c r="W107" s="37"/>
      <c r="X107" s="37"/>
      <c r="Y107" s="37"/>
      <c r="Z107" s="37"/>
      <c r="AA107" s="37"/>
    </row>
    <row r="108" spans="1:27">
      <c r="A108" s="541">
        <v>100014554722</v>
      </c>
      <c r="B108" s="542" t="s">
        <v>74</v>
      </c>
      <c r="C108" s="549">
        <v>44324</v>
      </c>
      <c r="D108" s="544" t="s">
        <v>21</v>
      </c>
      <c r="E108" s="544"/>
      <c r="F108" s="542"/>
      <c r="G108" s="542"/>
      <c r="H108" s="542"/>
      <c r="I108" s="37"/>
      <c r="J108" s="37"/>
      <c r="K108" s="37"/>
      <c r="L108" s="37"/>
      <c r="M108" s="37"/>
      <c r="N108" s="37"/>
      <c r="O108" s="37"/>
      <c r="P108" s="37"/>
      <c r="Q108" s="37"/>
      <c r="R108" s="37"/>
      <c r="S108" s="37"/>
      <c r="T108" s="37"/>
      <c r="U108" s="37"/>
      <c r="V108" s="37"/>
      <c r="W108" s="37"/>
      <c r="X108" s="37"/>
      <c r="Y108" s="37"/>
      <c r="Z108" s="37"/>
      <c r="AA108" s="37"/>
    </row>
    <row r="109" spans="1:27">
      <c r="A109" s="545">
        <v>100014302608</v>
      </c>
      <c r="B109" s="546" t="s">
        <v>74</v>
      </c>
      <c r="C109" s="549">
        <v>44324</v>
      </c>
      <c r="D109" s="547" t="s">
        <v>21</v>
      </c>
      <c r="E109" s="547"/>
      <c r="F109" s="546"/>
      <c r="G109" s="546"/>
      <c r="H109" s="546"/>
      <c r="I109" s="37"/>
      <c r="J109" s="37"/>
      <c r="K109" s="37"/>
      <c r="L109" s="37"/>
      <c r="M109" s="37"/>
      <c r="N109" s="37"/>
      <c r="O109" s="37"/>
      <c r="P109" s="37"/>
      <c r="Q109" s="37"/>
      <c r="R109" s="37"/>
      <c r="S109" s="37"/>
      <c r="T109" s="37"/>
      <c r="U109" s="37"/>
      <c r="V109" s="37"/>
      <c r="W109" s="37"/>
      <c r="X109" s="37"/>
      <c r="Y109" s="37"/>
      <c r="Z109" s="37"/>
      <c r="AA109" s="37"/>
    </row>
    <row r="110" spans="1:27">
      <c r="A110" s="541">
        <v>100014274898</v>
      </c>
      <c r="B110" s="542" t="s">
        <v>74</v>
      </c>
      <c r="C110" s="549">
        <v>44324</v>
      </c>
      <c r="D110" s="544" t="s">
        <v>51</v>
      </c>
      <c r="E110" s="544"/>
      <c r="F110" s="542"/>
      <c r="G110" s="542"/>
      <c r="H110" s="542"/>
      <c r="I110" s="37"/>
      <c r="J110" s="37"/>
      <c r="K110" s="37"/>
      <c r="L110" s="37"/>
      <c r="M110" s="37"/>
      <c r="N110" s="37"/>
      <c r="O110" s="37"/>
      <c r="P110" s="37"/>
      <c r="Q110" s="37"/>
      <c r="R110" s="37"/>
      <c r="S110" s="37"/>
      <c r="T110" s="37"/>
      <c r="U110" s="37"/>
      <c r="V110" s="37"/>
      <c r="W110" s="37"/>
      <c r="X110" s="37"/>
      <c r="Y110" s="37"/>
      <c r="Z110" s="37"/>
      <c r="AA110" s="37"/>
    </row>
    <row r="111" spans="1:27">
      <c r="A111" s="545">
        <v>100014276785</v>
      </c>
      <c r="B111" s="546" t="s">
        <v>74</v>
      </c>
      <c r="C111" s="549">
        <v>44324</v>
      </c>
      <c r="D111" s="550"/>
      <c r="E111" s="547" t="s">
        <v>35</v>
      </c>
      <c r="F111" s="546"/>
      <c r="G111" s="546"/>
      <c r="H111" s="546"/>
      <c r="I111" s="37"/>
      <c r="J111" s="37"/>
      <c r="K111" s="37"/>
      <c r="L111" s="37"/>
      <c r="M111" s="37"/>
      <c r="N111" s="37"/>
      <c r="O111" s="37"/>
      <c r="P111" s="37"/>
      <c r="Q111" s="37"/>
      <c r="R111" s="37"/>
      <c r="S111" s="37"/>
      <c r="T111" s="37"/>
      <c r="U111" s="37"/>
      <c r="V111" s="37"/>
      <c r="W111" s="37"/>
      <c r="X111" s="37"/>
      <c r="Y111" s="37"/>
      <c r="Z111" s="37"/>
      <c r="AA111" s="37"/>
    </row>
    <row r="112" spans="1:27">
      <c r="A112" s="545">
        <v>100014240234</v>
      </c>
      <c r="B112" s="546" t="s">
        <v>74</v>
      </c>
      <c r="C112" s="549">
        <v>44324</v>
      </c>
      <c r="D112" s="544" t="s">
        <v>21</v>
      </c>
      <c r="E112" s="544"/>
      <c r="F112" s="546"/>
      <c r="G112" s="546"/>
      <c r="H112" s="546"/>
      <c r="I112" s="37"/>
      <c r="J112" s="37"/>
      <c r="K112" s="37"/>
      <c r="L112" s="37"/>
      <c r="M112" s="37"/>
      <c r="N112" s="37"/>
      <c r="O112" s="37"/>
      <c r="P112" s="37"/>
      <c r="Q112" s="37"/>
      <c r="R112" s="37"/>
      <c r="S112" s="37"/>
      <c r="T112" s="37"/>
      <c r="U112" s="37"/>
      <c r="V112" s="37"/>
      <c r="W112" s="37"/>
      <c r="X112" s="37"/>
      <c r="Y112" s="37"/>
      <c r="Z112" s="37"/>
      <c r="AA112" s="37"/>
    </row>
    <row r="113" spans="1:27">
      <c r="A113" s="541">
        <v>100014243975</v>
      </c>
      <c r="B113" s="542" t="s">
        <v>74</v>
      </c>
      <c r="C113" s="549">
        <v>44324</v>
      </c>
      <c r="D113" s="544" t="s">
        <v>21</v>
      </c>
      <c r="E113" s="544"/>
      <c r="F113" s="542"/>
      <c r="G113" s="542"/>
      <c r="H113" s="542"/>
      <c r="I113" s="37"/>
      <c r="J113" s="37"/>
      <c r="K113" s="37"/>
      <c r="L113" s="37"/>
      <c r="M113" s="37"/>
      <c r="N113" s="37"/>
      <c r="O113" s="37"/>
      <c r="P113" s="37"/>
      <c r="Q113" s="37"/>
      <c r="R113" s="37"/>
      <c r="S113" s="37"/>
      <c r="T113" s="37"/>
      <c r="U113" s="37"/>
      <c r="V113" s="37"/>
      <c r="W113" s="37"/>
      <c r="X113" s="37"/>
      <c r="Y113" s="37"/>
      <c r="Z113" s="37"/>
      <c r="AA113" s="37"/>
    </row>
    <row r="114" spans="1:27">
      <c r="A114" s="545">
        <v>100014249905</v>
      </c>
      <c r="B114" s="546" t="s">
        <v>74</v>
      </c>
      <c r="C114" s="549">
        <v>44324</v>
      </c>
      <c r="D114" s="547" t="s">
        <v>22</v>
      </c>
      <c r="E114" s="547"/>
      <c r="F114" s="546"/>
      <c r="G114" s="546"/>
      <c r="H114" s="546"/>
      <c r="I114" s="37"/>
      <c r="J114" s="37"/>
      <c r="K114" s="37"/>
      <c r="L114" s="37"/>
      <c r="M114" s="37"/>
      <c r="N114" s="37"/>
      <c r="O114" s="37"/>
      <c r="P114" s="37"/>
      <c r="Q114" s="37"/>
      <c r="R114" s="37"/>
      <c r="S114" s="37"/>
      <c r="T114" s="37"/>
      <c r="U114" s="37"/>
      <c r="V114" s="37"/>
      <c r="W114" s="37"/>
      <c r="X114" s="37"/>
      <c r="Y114" s="37"/>
      <c r="Z114" s="37"/>
      <c r="AA114" s="37"/>
    </row>
    <row r="115" spans="1:27">
      <c r="A115" s="545">
        <v>100014179075</v>
      </c>
      <c r="B115" s="546" t="s">
        <v>74</v>
      </c>
      <c r="C115" s="549">
        <v>44324</v>
      </c>
      <c r="D115" s="547" t="s">
        <v>22</v>
      </c>
      <c r="E115" s="547"/>
      <c r="F115" s="546"/>
      <c r="G115" s="546"/>
      <c r="H115" s="546"/>
      <c r="I115" s="37"/>
      <c r="J115" s="37"/>
      <c r="K115" s="37"/>
      <c r="L115" s="37"/>
      <c r="M115" s="37"/>
      <c r="N115" s="37"/>
      <c r="O115" s="37"/>
      <c r="P115" s="37"/>
      <c r="Q115" s="37"/>
      <c r="R115" s="37"/>
      <c r="S115" s="37"/>
      <c r="T115" s="37"/>
      <c r="U115" s="37"/>
      <c r="V115" s="37"/>
      <c r="W115" s="37"/>
      <c r="X115" s="37"/>
      <c r="Y115" s="37"/>
      <c r="Z115" s="37"/>
      <c r="AA115" s="37"/>
    </row>
    <row r="116" spans="1:27">
      <c r="A116" s="541">
        <v>100014175772</v>
      </c>
      <c r="B116" s="542" t="s">
        <v>74</v>
      </c>
      <c r="C116" s="549">
        <v>44324</v>
      </c>
      <c r="D116" s="544" t="s">
        <v>51</v>
      </c>
      <c r="E116" s="544"/>
      <c r="F116" s="542"/>
      <c r="G116" s="542"/>
      <c r="H116" s="542"/>
      <c r="I116" s="37"/>
      <c r="J116" s="37"/>
      <c r="K116" s="37"/>
      <c r="L116" s="37"/>
      <c r="M116" s="37"/>
      <c r="N116" s="37"/>
      <c r="O116" s="37"/>
      <c r="P116" s="37"/>
      <c r="Q116" s="37"/>
      <c r="R116" s="37"/>
      <c r="S116" s="37"/>
      <c r="T116" s="37"/>
      <c r="U116" s="37"/>
      <c r="V116" s="37"/>
      <c r="W116" s="37"/>
      <c r="X116" s="37"/>
      <c r="Y116" s="37"/>
      <c r="Z116" s="37"/>
      <c r="AA116" s="37"/>
    </row>
    <row r="117" spans="1:27">
      <c r="A117" s="541">
        <v>100014159686</v>
      </c>
      <c r="B117" s="542" t="s">
        <v>74</v>
      </c>
      <c r="C117" s="549">
        <v>44324</v>
      </c>
      <c r="D117" s="544" t="s">
        <v>51</v>
      </c>
      <c r="E117" s="544"/>
      <c r="F117" s="542"/>
      <c r="G117" s="542"/>
      <c r="H117" s="542"/>
      <c r="I117" s="37"/>
      <c r="J117" s="552" t="s">
        <v>74</v>
      </c>
      <c r="K117" s="553" t="s">
        <v>80</v>
      </c>
      <c r="L117" s="318"/>
      <c r="M117" s="37"/>
      <c r="N117" s="37"/>
      <c r="O117" s="37"/>
      <c r="P117" s="37"/>
      <c r="Q117" s="37"/>
      <c r="R117" s="37"/>
      <c r="S117" s="37"/>
      <c r="T117" s="37"/>
      <c r="U117" s="37"/>
      <c r="V117" s="37"/>
      <c r="W117" s="37"/>
      <c r="X117" s="37"/>
      <c r="Y117" s="37"/>
      <c r="Z117" s="37"/>
      <c r="AA117" s="37"/>
    </row>
    <row r="118" spans="1:27">
      <c r="A118" s="545">
        <v>100014142809</v>
      </c>
      <c r="B118" s="546" t="s">
        <v>74</v>
      </c>
      <c r="C118" s="549">
        <v>44324</v>
      </c>
      <c r="D118" s="546"/>
      <c r="E118" s="546" t="s">
        <v>39</v>
      </c>
      <c r="F118" s="546"/>
      <c r="G118" s="546"/>
      <c r="H118" s="546"/>
      <c r="I118" s="37"/>
      <c r="J118" s="37"/>
      <c r="K118" s="37"/>
      <c r="L118" s="37"/>
      <c r="M118" s="37"/>
      <c r="N118" s="37"/>
      <c r="O118" s="37"/>
      <c r="P118" s="37"/>
      <c r="Q118" s="37"/>
      <c r="R118" s="37"/>
      <c r="S118" s="37"/>
      <c r="T118" s="37"/>
      <c r="U118" s="37"/>
      <c r="V118" s="37"/>
      <c r="W118" s="37"/>
      <c r="X118" s="37"/>
      <c r="Y118" s="37"/>
      <c r="Z118" s="37"/>
      <c r="AA118" s="37"/>
    </row>
    <row r="119" spans="1:27">
      <c r="A119" s="541">
        <v>100014144507</v>
      </c>
      <c r="B119" s="542" t="s">
        <v>74</v>
      </c>
      <c r="C119" s="549">
        <v>44324</v>
      </c>
      <c r="D119" s="544" t="s">
        <v>51</v>
      </c>
      <c r="E119" s="544"/>
      <c r="F119" s="542"/>
      <c r="G119" s="542"/>
      <c r="H119" s="542"/>
      <c r="I119" s="37"/>
      <c r="J119" s="37"/>
      <c r="K119" s="37"/>
      <c r="L119" s="37"/>
      <c r="M119" s="37"/>
      <c r="N119" s="37"/>
      <c r="O119" s="37"/>
      <c r="P119" s="37"/>
      <c r="Q119" s="37"/>
      <c r="R119" s="37"/>
      <c r="S119" s="37"/>
      <c r="T119" s="37"/>
      <c r="U119" s="37"/>
      <c r="V119" s="37"/>
      <c r="W119" s="37"/>
      <c r="X119" s="37"/>
      <c r="Y119" s="37"/>
      <c r="Z119" s="37"/>
      <c r="AA119" s="37"/>
    </row>
    <row r="120" spans="1:27">
      <c r="A120" s="545">
        <v>100014136361</v>
      </c>
      <c r="B120" s="546" t="s">
        <v>74</v>
      </c>
      <c r="C120" s="549">
        <v>44324</v>
      </c>
      <c r="D120" s="278" t="s">
        <v>81</v>
      </c>
      <c r="E120" s="547" t="s">
        <v>37</v>
      </c>
      <c r="F120" s="547" t="s">
        <v>77</v>
      </c>
      <c r="G120" s="546"/>
      <c r="H120" s="546"/>
      <c r="I120" s="278"/>
      <c r="J120" s="37"/>
      <c r="K120" s="37"/>
      <c r="L120" s="37"/>
      <c r="M120" s="37"/>
      <c r="N120" s="37"/>
      <c r="O120" s="37"/>
      <c r="P120" s="37"/>
      <c r="Q120" s="37"/>
      <c r="R120" s="37"/>
      <c r="S120" s="37"/>
      <c r="T120" s="37"/>
      <c r="U120" s="37"/>
      <c r="V120" s="37"/>
      <c r="W120" s="37"/>
      <c r="X120" s="37"/>
      <c r="Y120" s="37"/>
      <c r="Z120" s="37"/>
      <c r="AA120" s="37"/>
    </row>
    <row r="121" spans="1:27">
      <c r="A121" s="545">
        <v>100014118795</v>
      </c>
      <c r="B121" s="546" t="s">
        <v>74</v>
      </c>
      <c r="C121" s="549">
        <v>44324</v>
      </c>
      <c r="D121" s="547" t="s">
        <v>21</v>
      </c>
      <c r="E121" s="547"/>
      <c r="F121" s="546"/>
      <c r="G121" s="546"/>
      <c r="H121" s="546"/>
      <c r="I121" s="37"/>
      <c r="J121" s="37"/>
      <c r="K121" s="37"/>
      <c r="L121" s="37"/>
      <c r="M121" s="37"/>
      <c r="N121" s="37"/>
      <c r="O121" s="37"/>
      <c r="P121" s="37"/>
      <c r="Q121" s="37"/>
      <c r="R121" s="37"/>
      <c r="S121" s="37"/>
      <c r="T121" s="37"/>
      <c r="U121" s="37"/>
      <c r="V121" s="37"/>
      <c r="W121" s="37"/>
      <c r="X121" s="37"/>
      <c r="Y121" s="37"/>
      <c r="Z121" s="37"/>
      <c r="AA121" s="37"/>
    </row>
    <row r="122" spans="1:27">
      <c r="A122" s="541">
        <v>100014094623</v>
      </c>
      <c r="B122" s="542" t="s">
        <v>74</v>
      </c>
      <c r="C122" s="549">
        <v>44324</v>
      </c>
      <c r="D122" s="544" t="s">
        <v>21</v>
      </c>
      <c r="E122" s="544"/>
      <c r="F122" s="542"/>
      <c r="G122" s="542"/>
      <c r="H122" s="542"/>
      <c r="I122" s="37"/>
      <c r="J122" s="37"/>
      <c r="K122" s="37"/>
      <c r="L122" s="37"/>
      <c r="M122" s="37"/>
      <c r="N122" s="37"/>
      <c r="O122" s="37"/>
      <c r="P122" s="37"/>
      <c r="Q122" s="37"/>
      <c r="R122" s="37"/>
      <c r="S122" s="37"/>
      <c r="T122" s="37"/>
      <c r="U122" s="37"/>
      <c r="V122" s="37"/>
      <c r="W122" s="37"/>
      <c r="X122" s="37"/>
      <c r="Y122" s="37"/>
      <c r="Z122" s="37"/>
      <c r="AA122" s="37"/>
    </row>
    <row r="123" spans="1:27">
      <c r="A123" s="545">
        <v>100014098469</v>
      </c>
      <c r="B123" s="546" t="s">
        <v>74</v>
      </c>
      <c r="C123" s="543">
        <v>44326</v>
      </c>
      <c r="D123" s="544" t="s">
        <v>51</v>
      </c>
      <c r="E123" s="546"/>
      <c r="F123" s="546"/>
      <c r="G123" s="546"/>
      <c r="H123" s="546"/>
      <c r="I123" s="37"/>
      <c r="J123" s="37"/>
      <c r="K123" s="37"/>
      <c r="L123" s="37"/>
      <c r="M123" s="37"/>
      <c r="N123" s="37"/>
      <c r="O123" s="37"/>
      <c r="P123" s="37"/>
      <c r="Q123" s="37"/>
      <c r="R123" s="37"/>
      <c r="S123" s="37"/>
      <c r="T123" s="37"/>
      <c r="U123" s="37"/>
      <c r="V123" s="37"/>
      <c r="W123" s="37"/>
      <c r="X123" s="37"/>
      <c r="Y123" s="37"/>
      <c r="Z123" s="37"/>
      <c r="AA123" s="37"/>
    </row>
    <row r="124" spans="1:27">
      <c r="A124" s="541">
        <v>100014099607</v>
      </c>
      <c r="B124" s="542" t="s">
        <v>74</v>
      </c>
      <c r="C124" s="543">
        <v>44326</v>
      </c>
      <c r="D124" s="544" t="s">
        <v>76</v>
      </c>
      <c r="E124" s="542" t="s">
        <v>35</v>
      </c>
      <c r="F124" s="544" t="s">
        <v>82</v>
      </c>
      <c r="G124" s="542"/>
      <c r="H124" s="542"/>
      <c r="I124" s="37"/>
      <c r="J124" s="37"/>
      <c r="K124" s="37"/>
      <c r="L124" s="37"/>
      <c r="M124" s="37"/>
      <c r="N124" s="37"/>
      <c r="O124" s="37"/>
      <c r="P124" s="37"/>
      <c r="Q124" s="37"/>
      <c r="R124" s="37"/>
      <c r="S124" s="37"/>
      <c r="T124" s="37"/>
      <c r="U124" s="37"/>
      <c r="V124" s="37"/>
      <c r="W124" s="37"/>
      <c r="X124" s="37"/>
      <c r="Y124" s="37"/>
      <c r="Z124" s="37"/>
      <c r="AA124" s="37"/>
    </row>
    <row r="125" spans="1:27">
      <c r="A125" s="541">
        <v>100014082373</v>
      </c>
      <c r="B125" s="542" t="s">
        <v>74</v>
      </c>
      <c r="C125" s="543">
        <v>44326</v>
      </c>
      <c r="D125" s="544" t="s">
        <v>51</v>
      </c>
      <c r="E125" s="542"/>
      <c r="F125" s="542"/>
      <c r="G125" s="542"/>
      <c r="H125" s="542"/>
      <c r="I125" s="37"/>
      <c r="J125" s="37"/>
      <c r="K125" s="37"/>
      <c r="L125" s="37"/>
      <c r="M125" s="37"/>
      <c r="N125" s="37"/>
      <c r="O125" s="37"/>
      <c r="P125" s="37"/>
      <c r="Q125" s="37"/>
      <c r="R125" s="37"/>
      <c r="S125" s="37"/>
      <c r="T125" s="37"/>
      <c r="U125" s="37"/>
      <c r="V125" s="37"/>
      <c r="W125" s="37"/>
      <c r="X125" s="37"/>
      <c r="Y125" s="37"/>
      <c r="Z125" s="37"/>
      <c r="AA125" s="37"/>
    </row>
    <row r="126" spans="1:27">
      <c r="A126" s="545">
        <v>100014051039</v>
      </c>
      <c r="B126" s="546" t="s">
        <v>74</v>
      </c>
      <c r="C126" s="543">
        <v>44326</v>
      </c>
      <c r="D126" s="544" t="s">
        <v>21</v>
      </c>
      <c r="E126" s="546"/>
      <c r="F126" s="546"/>
      <c r="G126" s="546"/>
      <c r="H126" s="546"/>
      <c r="I126" s="37"/>
      <c r="J126" s="37"/>
      <c r="K126" s="37"/>
      <c r="L126" s="37"/>
      <c r="M126" s="37"/>
      <c r="N126" s="37"/>
      <c r="O126" s="37"/>
      <c r="P126" s="37"/>
      <c r="Q126" s="37"/>
      <c r="R126" s="37"/>
      <c r="S126" s="37"/>
      <c r="T126" s="37"/>
      <c r="U126" s="37"/>
      <c r="V126" s="37"/>
      <c r="W126" s="37"/>
      <c r="X126" s="37"/>
      <c r="Y126" s="37"/>
      <c r="Z126" s="37"/>
      <c r="AA126" s="37"/>
    </row>
    <row r="127" spans="1:27">
      <c r="A127" s="541">
        <v>100014051381</v>
      </c>
      <c r="B127" s="542" t="s">
        <v>74</v>
      </c>
      <c r="C127" s="543">
        <v>44326</v>
      </c>
      <c r="D127" s="544" t="s">
        <v>76</v>
      </c>
      <c r="E127" s="542" t="s">
        <v>35</v>
      </c>
      <c r="F127" s="544"/>
      <c r="G127" s="542"/>
      <c r="H127" s="542"/>
      <c r="I127" s="278" t="s">
        <v>83</v>
      </c>
      <c r="J127" s="37"/>
      <c r="K127" s="37"/>
      <c r="L127" s="37"/>
      <c r="M127" s="37"/>
      <c r="N127" s="37"/>
      <c r="O127" s="37"/>
      <c r="P127" s="37"/>
      <c r="Q127" s="37"/>
      <c r="R127" s="37"/>
      <c r="S127" s="37"/>
      <c r="T127" s="37"/>
      <c r="U127" s="37"/>
      <c r="V127" s="37"/>
      <c r="W127" s="37"/>
      <c r="X127" s="37"/>
      <c r="Y127" s="37"/>
      <c r="Z127" s="37"/>
      <c r="AA127" s="37"/>
    </row>
    <row r="128" spans="1:27">
      <c r="A128" s="545">
        <v>100014052631</v>
      </c>
      <c r="B128" s="546" t="s">
        <v>74</v>
      </c>
      <c r="C128" s="543">
        <v>44326</v>
      </c>
      <c r="D128" s="547" t="s">
        <v>22</v>
      </c>
      <c r="E128" s="546"/>
      <c r="F128" s="546"/>
      <c r="G128" s="546"/>
      <c r="H128" s="546"/>
      <c r="I128" s="37"/>
      <c r="J128" s="37"/>
      <c r="K128" s="37"/>
      <c r="L128" s="37"/>
      <c r="M128" s="37"/>
      <c r="N128" s="37"/>
      <c r="O128" s="37"/>
      <c r="P128" s="37"/>
      <c r="Q128" s="37"/>
      <c r="R128" s="37"/>
      <c r="S128" s="37"/>
      <c r="T128" s="37"/>
      <c r="U128" s="37"/>
      <c r="V128" s="37"/>
      <c r="W128" s="37"/>
      <c r="X128" s="37"/>
      <c r="Y128" s="37"/>
      <c r="Z128" s="37"/>
      <c r="AA128" s="37"/>
    </row>
    <row r="129" spans="1:27">
      <c r="A129" s="541">
        <v>100014052832</v>
      </c>
      <c r="B129" s="542" t="s">
        <v>74</v>
      </c>
      <c r="C129" s="543">
        <v>44326</v>
      </c>
      <c r="D129" s="542" t="s">
        <v>21</v>
      </c>
      <c r="E129" s="542"/>
      <c r="F129" s="542"/>
      <c r="G129" s="542"/>
      <c r="H129" s="542"/>
      <c r="I129" s="37"/>
      <c r="J129" s="37"/>
      <c r="K129" s="37"/>
      <c r="L129" s="37"/>
      <c r="M129" s="37"/>
      <c r="N129" s="37"/>
      <c r="O129" s="37"/>
      <c r="P129" s="37"/>
      <c r="Q129" s="37"/>
      <c r="R129" s="37"/>
      <c r="S129" s="37"/>
      <c r="T129" s="37"/>
      <c r="U129" s="37"/>
      <c r="V129" s="37"/>
      <c r="W129" s="37"/>
      <c r="X129" s="37"/>
      <c r="Y129" s="37"/>
      <c r="Z129" s="37"/>
      <c r="AA129" s="37"/>
    </row>
    <row r="130" spans="1:27">
      <c r="A130" s="545">
        <v>100014061269</v>
      </c>
      <c r="B130" s="546" t="s">
        <v>74</v>
      </c>
      <c r="C130" s="543">
        <v>44326</v>
      </c>
      <c r="D130" s="542" t="s">
        <v>21</v>
      </c>
      <c r="E130" s="546"/>
      <c r="F130" s="546"/>
      <c r="G130" s="546"/>
      <c r="H130" s="546"/>
      <c r="I130" s="37"/>
      <c r="J130" s="37"/>
      <c r="K130" s="37"/>
      <c r="L130" s="37"/>
      <c r="M130" s="37"/>
      <c r="N130" s="37"/>
      <c r="O130" s="37"/>
      <c r="P130" s="37"/>
      <c r="Q130" s="37"/>
      <c r="R130" s="37"/>
      <c r="S130" s="37"/>
      <c r="T130" s="37"/>
      <c r="U130" s="37"/>
      <c r="V130" s="37"/>
      <c r="W130" s="37"/>
      <c r="X130" s="37"/>
      <c r="Y130" s="37"/>
      <c r="Z130" s="37"/>
      <c r="AA130" s="37"/>
    </row>
    <row r="131" spans="1:27">
      <c r="A131" s="541">
        <v>100014061632</v>
      </c>
      <c r="B131" s="542" t="s">
        <v>74</v>
      </c>
      <c r="C131" s="543">
        <v>44326</v>
      </c>
      <c r="D131" s="544" t="s">
        <v>76</v>
      </c>
      <c r="E131" s="544" t="s">
        <v>35</v>
      </c>
      <c r="F131" s="542"/>
      <c r="G131" s="542"/>
      <c r="H131" s="542"/>
      <c r="I131" s="278" t="s">
        <v>84</v>
      </c>
      <c r="J131" s="37"/>
      <c r="K131" s="37"/>
      <c r="L131" s="37"/>
      <c r="M131" s="37"/>
      <c r="N131" s="37"/>
      <c r="O131" s="37"/>
      <c r="P131" s="37"/>
      <c r="Q131" s="37"/>
      <c r="R131" s="37"/>
      <c r="S131" s="37"/>
      <c r="T131" s="37"/>
      <c r="U131" s="37"/>
      <c r="V131" s="37"/>
      <c r="W131" s="37"/>
      <c r="X131" s="37"/>
      <c r="Y131" s="37"/>
      <c r="Z131" s="37"/>
      <c r="AA131" s="37"/>
    </row>
    <row r="132" spans="1:27">
      <c r="A132" s="545">
        <v>100014062262</v>
      </c>
      <c r="B132" s="546" t="s">
        <v>74</v>
      </c>
      <c r="C132" s="543">
        <v>44326</v>
      </c>
      <c r="D132" s="547" t="s">
        <v>51</v>
      </c>
      <c r="E132" s="546"/>
      <c r="F132" s="546"/>
      <c r="G132" s="546"/>
      <c r="H132" s="546"/>
      <c r="I132" s="37"/>
      <c r="J132" s="37"/>
      <c r="K132" s="37"/>
      <c r="L132" s="37"/>
      <c r="M132" s="37"/>
      <c r="N132" s="37"/>
      <c r="O132" s="37"/>
      <c r="P132" s="37"/>
      <c r="Q132" s="37"/>
      <c r="R132" s="37"/>
      <c r="S132" s="37"/>
      <c r="T132" s="37"/>
      <c r="U132" s="37"/>
      <c r="V132" s="37"/>
      <c r="W132" s="37"/>
      <c r="X132" s="37"/>
      <c r="Y132" s="37"/>
      <c r="Z132" s="37"/>
      <c r="AA132" s="37"/>
    </row>
    <row r="133" spans="1:27">
      <c r="A133" s="541">
        <v>100014067738</v>
      </c>
      <c r="B133" s="542" t="s">
        <v>74</v>
      </c>
      <c r="C133" s="543">
        <v>44326</v>
      </c>
      <c r="D133" s="547" t="s">
        <v>51</v>
      </c>
      <c r="E133" s="542"/>
      <c r="F133" s="542"/>
      <c r="G133" s="542"/>
      <c r="H133" s="542"/>
      <c r="I133" s="37"/>
      <c r="J133" s="37"/>
      <c r="K133" s="37"/>
      <c r="L133" s="37"/>
      <c r="M133" s="37"/>
      <c r="N133" s="37"/>
      <c r="O133" s="37"/>
      <c r="P133" s="37"/>
      <c r="Q133" s="37"/>
      <c r="R133" s="37"/>
      <c r="S133" s="37"/>
      <c r="T133" s="37"/>
      <c r="U133" s="37"/>
      <c r="V133" s="37"/>
      <c r="W133" s="37"/>
      <c r="X133" s="37"/>
      <c r="Y133" s="37"/>
      <c r="Z133" s="37"/>
      <c r="AA133" s="37"/>
    </row>
    <row r="134" spans="1:27">
      <c r="A134" s="545">
        <v>100014067857</v>
      </c>
      <c r="B134" s="546" t="s">
        <v>74</v>
      </c>
      <c r="C134" s="543">
        <v>44326</v>
      </c>
      <c r="D134" s="547" t="s">
        <v>21</v>
      </c>
      <c r="E134" s="546"/>
      <c r="F134" s="546"/>
      <c r="G134" s="546"/>
      <c r="H134" s="546"/>
      <c r="I134" s="37"/>
      <c r="J134" s="37"/>
      <c r="K134" s="37"/>
      <c r="L134" s="37"/>
      <c r="M134" s="37"/>
      <c r="N134" s="37"/>
      <c r="O134" s="37"/>
      <c r="P134" s="37"/>
      <c r="Q134" s="37"/>
      <c r="R134" s="37"/>
      <c r="S134" s="37"/>
      <c r="T134" s="37"/>
      <c r="U134" s="37"/>
      <c r="V134" s="37"/>
      <c r="W134" s="37"/>
      <c r="X134" s="37"/>
      <c r="Y134" s="37"/>
      <c r="Z134" s="37"/>
      <c r="AA134" s="37"/>
    </row>
    <row r="135" spans="1:27">
      <c r="A135" s="541">
        <v>100014068035</v>
      </c>
      <c r="B135" s="542" t="s">
        <v>74</v>
      </c>
      <c r="C135" s="543">
        <v>44326</v>
      </c>
      <c r="D135" s="544" t="s">
        <v>62</v>
      </c>
      <c r="E135" s="542"/>
      <c r="F135" s="542"/>
      <c r="G135" s="542"/>
      <c r="H135" s="542"/>
      <c r="I135" s="37"/>
      <c r="J135" s="37"/>
      <c r="K135" s="37"/>
      <c r="L135" s="37"/>
      <c r="M135" s="37"/>
      <c r="N135" s="37"/>
      <c r="O135" s="37"/>
      <c r="P135" s="37"/>
      <c r="Q135" s="37"/>
      <c r="R135" s="37"/>
      <c r="S135" s="37"/>
      <c r="T135" s="37"/>
      <c r="U135" s="37"/>
      <c r="V135" s="37"/>
      <c r="W135" s="37"/>
      <c r="X135" s="37"/>
      <c r="Y135" s="37"/>
      <c r="Z135" s="37"/>
      <c r="AA135" s="37"/>
    </row>
    <row r="136" spans="1:27">
      <c r="A136" s="545">
        <v>100014068118</v>
      </c>
      <c r="B136" s="546" t="s">
        <v>74</v>
      </c>
      <c r="C136" s="543">
        <v>44326</v>
      </c>
      <c r="D136" s="546" t="s">
        <v>76</v>
      </c>
      <c r="E136" s="547" t="s">
        <v>35</v>
      </c>
      <c r="F136" s="546"/>
      <c r="G136" s="546"/>
      <c r="H136" s="546"/>
      <c r="I136" s="278" t="s">
        <v>85</v>
      </c>
      <c r="J136" s="37"/>
      <c r="K136" s="37"/>
      <c r="L136" s="37"/>
      <c r="M136" s="37"/>
      <c r="N136" s="37"/>
      <c r="O136" s="37"/>
      <c r="P136" s="37"/>
      <c r="Q136" s="37"/>
      <c r="R136" s="37"/>
      <c r="S136" s="37"/>
      <c r="T136" s="37"/>
      <c r="U136" s="37"/>
      <c r="V136" s="37"/>
      <c r="W136" s="37"/>
      <c r="X136" s="37"/>
      <c r="Y136" s="37"/>
      <c r="Z136" s="37"/>
      <c r="AA136" s="37"/>
    </row>
    <row r="137" spans="1:27">
      <c r="A137" s="541">
        <v>100014024118</v>
      </c>
      <c r="B137" s="542" t="s">
        <v>74</v>
      </c>
      <c r="C137" s="543">
        <v>44326</v>
      </c>
      <c r="D137" s="544" t="s">
        <v>51</v>
      </c>
      <c r="E137" s="542"/>
      <c r="F137" s="542"/>
      <c r="G137" s="542"/>
      <c r="H137" s="542"/>
      <c r="I137" s="37"/>
      <c r="J137" s="37"/>
      <c r="K137" s="37"/>
      <c r="L137" s="37"/>
      <c r="M137" s="37"/>
      <c r="N137" s="37"/>
      <c r="O137" s="37"/>
      <c r="P137" s="37"/>
      <c r="Q137" s="37"/>
      <c r="R137" s="37"/>
      <c r="S137" s="37"/>
      <c r="T137" s="37"/>
      <c r="U137" s="37"/>
      <c r="V137" s="37"/>
      <c r="W137" s="37"/>
      <c r="X137" s="37"/>
      <c r="Y137" s="37"/>
      <c r="Z137" s="37"/>
      <c r="AA137" s="37"/>
    </row>
    <row r="138" spans="1:27">
      <c r="A138" s="541">
        <v>100014035377</v>
      </c>
      <c r="B138" s="542" t="s">
        <v>74</v>
      </c>
      <c r="C138" s="543">
        <v>44326</v>
      </c>
      <c r="D138" s="544" t="s">
        <v>62</v>
      </c>
      <c r="E138" s="542"/>
      <c r="F138" s="542"/>
      <c r="G138" s="542"/>
      <c r="H138" s="542"/>
      <c r="I138" s="37"/>
      <c r="J138" s="37"/>
      <c r="K138" s="37"/>
      <c r="L138" s="37"/>
      <c r="M138" s="37"/>
      <c r="N138" s="37"/>
      <c r="O138" s="37"/>
      <c r="P138" s="37"/>
      <c r="Q138" s="37"/>
      <c r="R138" s="37"/>
      <c r="S138" s="37"/>
      <c r="T138" s="37"/>
      <c r="U138" s="37"/>
      <c r="V138" s="37"/>
      <c r="W138" s="37"/>
      <c r="X138" s="37"/>
      <c r="Y138" s="37"/>
      <c r="Z138" s="37"/>
      <c r="AA138" s="37"/>
    </row>
    <row r="139" spans="1:27">
      <c r="A139" s="541">
        <v>100014046078</v>
      </c>
      <c r="B139" s="542" t="s">
        <v>74</v>
      </c>
      <c r="C139" s="543">
        <v>44326</v>
      </c>
      <c r="D139" s="542" t="s">
        <v>73</v>
      </c>
      <c r="E139" s="542"/>
      <c r="F139" s="542"/>
      <c r="G139" s="542"/>
      <c r="H139" s="542"/>
      <c r="I139" s="37"/>
      <c r="J139" s="37"/>
      <c r="K139" s="37"/>
      <c r="L139" s="37"/>
      <c r="M139" s="37"/>
      <c r="N139" s="37"/>
      <c r="O139" s="37"/>
      <c r="P139" s="37"/>
      <c r="Q139" s="37"/>
      <c r="R139" s="37"/>
      <c r="S139" s="37"/>
      <c r="T139" s="37"/>
      <c r="U139" s="37"/>
      <c r="V139" s="37"/>
      <c r="W139" s="37"/>
      <c r="X139" s="37"/>
      <c r="Y139" s="37"/>
      <c r="Z139" s="37"/>
      <c r="AA139" s="37"/>
    </row>
    <row r="140" spans="1:27">
      <c r="A140" s="545">
        <v>100014005606</v>
      </c>
      <c r="B140" s="546" t="s">
        <v>74</v>
      </c>
      <c r="C140" s="543">
        <v>44326</v>
      </c>
      <c r="D140" s="547" t="s">
        <v>51</v>
      </c>
      <c r="E140" s="546"/>
      <c r="F140" s="546"/>
      <c r="G140" s="546"/>
      <c r="H140" s="546"/>
      <c r="I140" s="37"/>
      <c r="J140" s="37"/>
      <c r="K140" s="37"/>
      <c r="L140" s="37"/>
      <c r="M140" s="37"/>
      <c r="N140" s="37"/>
      <c r="O140" s="37"/>
      <c r="P140" s="37"/>
      <c r="Q140" s="37"/>
      <c r="R140" s="37"/>
      <c r="S140" s="37"/>
      <c r="T140" s="37"/>
      <c r="U140" s="37"/>
      <c r="V140" s="37"/>
      <c r="W140" s="37"/>
      <c r="X140" s="37"/>
      <c r="Y140" s="37"/>
      <c r="Z140" s="37"/>
      <c r="AA140" s="37"/>
    </row>
    <row r="141" spans="1:27">
      <c r="A141" s="541">
        <v>100014012422</v>
      </c>
      <c r="B141" s="542" t="s">
        <v>74</v>
      </c>
      <c r="C141" s="543">
        <v>44326</v>
      </c>
      <c r="D141" s="544" t="s">
        <v>51</v>
      </c>
      <c r="E141" s="542"/>
      <c r="F141" s="542"/>
      <c r="G141" s="542"/>
      <c r="H141" s="542"/>
      <c r="I141" s="37"/>
      <c r="J141" s="37"/>
      <c r="K141" s="37"/>
      <c r="L141" s="37"/>
      <c r="M141" s="37"/>
      <c r="N141" s="37"/>
      <c r="O141" s="37"/>
      <c r="P141" s="37"/>
      <c r="Q141" s="37"/>
      <c r="R141" s="37"/>
      <c r="S141" s="37"/>
      <c r="T141" s="37"/>
      <c r="U141" s="37"/>
      <c r="V141" s="37"/>
      <c r="W141" s="37"/>
      <c r="X141" s="37"/>
      <c r="Y141" s="37"/>
      <c r="Z141" s="37"/>
      <c r="AA141" s="37"/>
    </row>
    <row r="142" spans="1:27">
      <c r="A142" s="541">
        <v>100013994978</v>
      </c>
      <c r="B142" s="542" t="s">
        <v>74</v>
      </c>
      <c r="C142" s="543">
        <v>44326</v>
      </c>
      <c r="D142" s="544" t="s">
        <v>51</v>
      </c>
      <c r="E142" s="542"/>
      <c r="F142" s="542"/>
      <c r="G142" s="542"/>
      <c r="H142" s="542"/>
      <c r="I142" s="37"/>
      <c r="J142" s="37"/>
      <c r="K142" s="37"/>
      <c r="L142" s="37"/>
      <c r="M142" s="37"/>
      <c r="N142" s="37"/>
      <c r="O142" s="37"/>
      <c r="P142" s="37"/>
      <c r="Q142" s="37"/>
      <c r="R142" s="37"/>
      <c r="S142" s="37"/>
      <c r="T142" s="37"/>
      <c r="U142" s="37"/>
      <c r="V142" s="37"/>
      <c r="W142" s="37"/>
      <c r="X142" s="37"/>
      <c r="Y142" s="37"/>
      <c r="Z142" s="37"/>
      <c r="AA142" s="37"/>
    </row>
    <row r="143" spans="1:27">
      <c r="A143" s="545">
        <v>100013995477</v>
      </c>
      <c r="B143" s="546" t="s">
        <v>74</v>
      </c>
      <c r="C143" s="543">
        <v>44326</v>
      </c>
      <c r="D143" s="547" t="s">
        <v>22</v>
      </c>
      <c r="E143" s="546"/>
      <c r="F143" s="546"/>
      <c r="G143" s="546"/>
      <c r="H143" s="546"/>
      <c r="I143" s="37"/>
      <c r="J143" s="37"/>
      <c r="K143" s="37"/>
      <c r="L143" s="37"/>
      <c r="M143" s="37"/>
      <c r="N143" s="37"/>
      <c r="O143" s="37"/>
      <c r="P143" s="37"/>
      <c r="Q143" s="37"/>
      <c r="R143" s="37"/>
      <c r="S143" s="37"/>
      <c r="T143" s="37"/>
      <c r="U143" s="37"/>
      <c r="V143" s="37"/>
      <c r="W143" s="37"/>
      <c r="X143" s="37"/>
      <c r="Y143" s="37"/>
      <c r="Z143" s="37"/>
      <c r="AA143" s="37"/>
    </row>
    <row r="144" spans="1:27">
      <c r="A144" s="545">
        <v>100013999477</v>
      </c>
      <c r="B144" s="546" t="s">
        <v>74</v>
      </c>
      <c r="C144" s="543">
        <v>44326</v>
      </c>
      <c r="D144" s="547" t="s">
        <v>22</v>
      </c>
      <c r="E144" s="546"/>
      <c r="F144" s="546"/>
      <c r="G144" s="546"/>
      <c r="H144" s="546"/>
      <c r="I144" s="37"/>
      <c r="J144" s="37"/>
      <c r="K144" s="37"/>
      <c r="L144" s="37"/>
      <c r="M144" s="37"/>
      <c r="N144" s="37"/>
      <c r="O144" s="37"/>
      <c r="P144" s="37"/>
      <c r="Q144" s="37"/>
      <c r="R144" s="37"/>
      <c r="S144" s="37"/>
      <c r="T144" s="37"/>
      <c r="U144" s="37"/>
      <c r="V144" s="37"/>
      <c r="W144" s="37"/>
      <c r="X144" s="37"/>
      <c r="Y144" s="37"/>
      <c r="Z144" s="37"/>
      <c r="AA144" s="37"/>
    </row>
    <row r="145" spans="1:27">
      <c r="A145" s="541">
        <v>100013999686</v>
      </c>
      <c r="B145" s="542" t="s">
        <v>74</v>
      </c>
      <c r="C145" s="543">
        <v>44326</v>
      </c>
      <c r="D145" s="542"/>
      <c r="E145" s="542"/>
      <c r="F145" s="542"/>
      <c r="G145" s="542"/>
      <c r="H145" s="542"/>
      <c r="I145" s="37"/>
      <c r="J145" s="37"/>
      <c r="K145" s="37"/>
      <c r="L145" s="37"/>
      <c r="M145" s="37"/>
      <c r="N145" s="37"/>
      <c r="O145" s="37"/>
      <c r="P145" s="37"/>
      <c r="Q145" s="37"/>
      <c r="R145" s="37"/>
      <c r="S145" s="37"/>
      <c r="T145" s="37"/>
      <c r="U145" s="37"/>
      <c r="V145" s="37"/>
      <c r="W145" s="37"/>
      <c r="X145" s="37"/>
      <c r="Y145" s="37"/>
      <c r="Z145" s="37"/>
      <c r="AA145" s="37"/>
    </row>
    <row r="146" spans="1:27">
      <c r="A146" s="545">
        <v>100013999849</v>
      </c>
      <c r="B146" s="546" t="s">
        <v>74</v>
      </c>
      <c r="C146" s="543">
        <v>44326</v>
      </c>
      <c r="D146" s="546"/>
      <c r="E146" s="546"/>
      <c r="F146" s="546"/>
      <c r="G146" s="546"/>
      <c r="H146" s="546"/>
      <c r="I146" s="37"/>
      <c r="J146" s="37"/>
      <c r="K146" s="37"/>
      <c r="L146" s="37"/>
      <c r="M146" s="37"/>
      <c r="N146" s="37"/>
      <c r="O146" s="37"/>
      <c r="P146" s="37"/>
      <c r="Q146" s="37"/>
      <c r="R146" s="37"/>
      <c r="S146" s="37"/>
      <c r="T146" s="37"/>
      <c r="U146" s="37"/>
      <c r="V146" s="37"/>
      <c r="W146" s="37"/>
      <c r="X146" s="37"/>
      <c r="Y146" s="37"/>
      <c r="Z146" s="37"/>
      <c r="AA146" s="37"/>
    </row>
    <row r="147" spans="1:27">
      <c r="A147" s="541">
        <v>100013968566</v>
      </c>
      <c r="B147" s="542" t="s">
        <v>74</v>
      </c>
      <c r="C147" s="543">
        <v>44326</v>
      </c>
      <c r="D147" s="544" t="s">
        <v>51</v>
      </c>
      <c r="E147" s="542"/>
      <c r="F147" s="542"/>
      <c r="G147" s="542"/>
      <c r="H147" s="542"/>
      <c r="I147" s="37"/>
      <c r="J147" s="37"/>
      <c r="K147" s="37"/>
      <c r="L147" s="37"/>
      <c r="M147" s="37"/>
      <c r="N147" s="37"/>
      <c r="O147" s="37"/>
      <c r="P147" s="37"/>
      <c r="Q147" s="37"/>
      <c r="R147" s="37"/>
      <c r="S147" s="37"/>
      <c r="T147" s="37"/>
      <c r="U147" s="37"/>
      <c r="V147" s="37"/>
      <c r="W147" s="37"/>
      <c r="X147" s="37"/>
      <c r="Y147" s="37"/>
      <c r="Z147" s="37"/>
      <c r="AA147" s="37"/>
    </row>
    <row r="148" spans="1:27">
      <c r="A148" s="545">
        <v>100013968828</v>
      </c>
      <c r="B148" s="546" t="s">
        <v>74</v>
      </c>
      <c r="C148" s="543">
        <v>44326</v>
      </c>
      <c r="D148" s="546" t="s">
        <v>22</v>
      </c>
      <c r="E148" s="546"/>
      <c r="F148" s="546"/>
      <c r="G148" s="546"/>
      <c r="H148" s="546"/>
      <c r="I148" s="37"/>
      <c r="J148" s="37"/>
      <c r="K148" s="37"/>
      <c r="L148" s="37"/>
      <c r="M148" s="37"/>
      <c r="N148" s="37"/>
      <c r="O148" s="37"/>
      <c r="P148" s="37"/>
      <c r="Q148" s="37"/>
      <c r="R148" s="37"/>
      <c r="S148" s="37"/>
      <c r="T148" s="37"/>
      <c r="U148" s="37"/>
      <c r="V148" s="37"/>
      <c r="W148" s="37"/>
      <c r="X148" s="37"/>
      <c r="Y148" s="37"/>
      <c r="Z148" s="37"/>
      <c r="AA148" s="37"/>
    </row>
    <row r="149" spans="1:27">
      <c r="A149" s="541">
        <v>100013968992</v>
      </c>
      <c r="B149" s="542" t="s">
        <v>74</v>
      </c>
      <c r="C149" s="543">
        <v>44326</v>
      </c>
      <c r="D149" s="544" t="s">
        <v>22</v>
      </c>
      <c r="E149" s="542"/>
      <c r="F149" s="542"/>
      <c r="G149" s="542"/>
      <c r="H149" s="542"/>
      <c r="I149" s="37"/>
      <c r="J149" s="37"/>
      <c r="K149" s="37"/>
      <c r="L149" s="37"/>
      <c r="M149" s="37"/>
      <c r="N149" s="37"/>
      <c r="O149" s="37"/>
      <c r="P149" s="37"/>
      <c r="Q149" s="37"/>
      <c r="R149" s="37"/>
      <c r="S149" s="37"/>
      <c r="T149" s="37"/>
      <c r="U149" s="37"/>
      <c r="V149" s="37"/>
      <c r="W149" s="37"/>
      <c r="X149" s="37"/>
      <c r="Y149" s="37"/>
      <c r="Z149" s="37"/>
      <c r="AA149" s="37"/>
    </row>
    <row r="150" spans="1:27">
      <c r="A150" s="545">
        <v>100013976424</v>
      </c>
      <c r="B150" s="546" t="s">
        <v>74</v>
      </c>
      <c r="C150" s="543">
        <v>44326</v>
      </c>
      <c r="D150" s="547" t="s">
        <v>76</v>
      </c>
      <c r="E150" s="547" t="s">
        <v>35</v>
      </c>
      <c r="F150" s="546"/>
      <c r="G150" s="546"/>
      <c r="H150" s="546"/>
      <c r="I150" s="37"/>
      <c r="J150" s="37"/>
      <c r="K150" s="37"/>
      <c r="L150" s="37"/>
      <c r="M150" s="37"/>
      <c r="N150" s="37"/>
      <c r="O150" s="37"/>
      <c r="P150" s="37"/>
      <c r="Q150" s="37"/>
      <c r="R150" s="37"/>
      <c r="S150" s="37"/>
      <c r="T150" s="37"/>
      <c r="U150" s="37"/>
      <c r="V150" s="37"/>
      <c r="W150" s="37"/>
      <c r="X150" s="37"/>
      <c r="Y150" s="37"/>
      <c r="Z150" s="37"/>
      <c r="AA150" s="37"/>
    </row>
    <row r="151" spans="1:27">
      <c r="A151" s="545">
        <v>100013983787</v>
      </c>
      <c r="B151" s="546" t="s">
        <v>74</v>
      </c>
      <c r="C151" s="543">
        <v>44326</v>
      </c>
      <c r="D151" s="544" t="s">
        <v>51</v>
      </c>
      <c r="E151" s="546"/>
      <c r="F151" s="546"/>
      <c r="G151" s="546"/>
      <c r="H151" s="546"/>
      <c r="I151" s="37"/>
      <c r="J151" s="37"/>
      <c r="K151" s="37"/>
      <c r="L151" s="37"/>
      <c r="M151" s="37"/>
      <c r="N151" s="37"/>
      <c r="O151" s="37"/>
      <c r="P151" s="37"/>
      <c r="Q151" s="37"/>
      <c r="R151" s="37"/>
      <c r="S151" s="37"/>
      <c r="T151" s="37"/>
      <c r="U151" s="37"/>
      <c r="V151" s="37"/>
      <c r="W151" s="37"/>
      <c r="X151" s="37"/>
      <c r="Y151" s="37"/>
      <c r="Z151" s="37"/>
      <c r="AA151" s="37"/>
    </row>
    <row r="152" spans="1:27">
      <c r="A152" s="541">
        <v>100013983938</v>
      </c>
      <c r="B152" s="542" t="s">
        <v>74</v>
      </c>
      <c r="C152" s="543">
        <v>44326</v>
      </c>
      <c r="D152" s="544" t="s">
        <v>62</v>
      </c>
      <c r="E152" s="542"/>
      <c r="F152" s="542"/>
      <c r="G152" s="542"/>
      <c r="H152" s="542"/>
      <c r="I152" s="37"/>
      <c r="J152" s="37"/>
      <c r="K152" s="37"/>
      <c r="L152" s="37"/>
      <c r="M152" s="37"/>
      <c r="N152" s="37"/>
      <c r="O152" s="37"/>
      <c r="P152" s="37"/>
      <c r="Q152" s="37"/>
      <c r="R152" s="37"/>
      <c r="S152" s="37"/>
      <c r="T152" s="37"/>
      <c r="U152" s="37"/>
      <c r="V152" s="37"/>
      <c r="W152" s="37"/>
      <c r="X152" s="37"/>
      <c r="Y152" s="37"/>
      <c r="Z152" s="37"/>
      <c r="AA152" s="37"/>
    </row>
    <row r="153" spans="1:27">
      <c r="A153" s="545">
        <v>100013984224</v>
      </c>
      <c r="B153" s="546" t="s">
        <v>74</v>
      </c>
      <c r="C153" s="543">
        <v>44326</v>
      </c>
      <c r="D153" s="546" t="s">
        <v>21</v>
      </c>
      <c r="E153" s="546"/>
      <c r="F153" s="546"/>
      <c r="G153" s="546"/>
      <c r="H153" s="546"/>
      <c r="I153" s="37"/>
      <c r="J153" s="37"/>
      <c r="K153" s="37"/>
      <c r="L153" s="37"/>
      <c r="M153" s="37"/>
      <c r="N153" s="37"/>
      <c r="O153" s="37"/>
      <c r="P153" s="37"/>
      <c r="Q153" s="37"/>
      <c r="R153" s="37"/>
      <c r="S153" s="37"/>
      <c r="T153" s="37"/>
      <c r="U153" s="37"/>
      <c r="V153" s="37"/>
      <c r="W153" s="37"/>
      <c r="X153" s="37"/>
      <c r="Y153" s="37"/>
      <c r="Z153" s="37"/>
      <c r="AA153" s="37"/>
    </row>
    <row r="154" spans="1:27">
      <c r="A154" s="541">
        <v>100013992591</v>
      </c>
      <c r="B154" s="542" t="s">
        <v>74</v>
      </c>
      <c r="C154" s="543">
        <v>44326</v>
      </c>
      <c r="D154" s="544" t="s">
        <v>76</v>
      </c>
      <c r="E154" s="544" t="s">
        <v>39</v>
      </c>
      <c r="F154" s="542"/>
      <c r="G154" s="542"/>
      <c r="H154" s="542"/>
      <c r="I154" s="37"/>
      <c r="J154" s="37"/>
      <c r="K154" s="37"/>
      <c r="L154" s="37"/>
      <c r="M154" s="37"/>
      <c r="N154" s="37"/>
      <c r="O154" s="37"/>
      <c r="P154" s="37"/>
      <c r="Q154" s="37"/>
      <c r="R154" s="37"/>
      <c r="S154" s="37"/>
      <c r="T154" s="37"/>
      <c r="U154" s="37"/>
      <c r="V154" s="37"/>
      <c r="W154" s="37"/>
      <c r="X154" s="37"/>
      <c r="Y154" s="37"/>
      <c r="Z154" s="37"/>
      <c r="AA154" s="37"/>
    </row>
    <row r="155" spans="1:27">
      <c r="A155" s="545">
        <v>100013965382</v>
      </c>
      <c r="B155" s="546" t="s">
        <v>74</v>
      </c>
      <c r="C155" s="543">
        <v>44326</v>
      </c>
      <c r="D155" s="547" t="s">
        <v>51</v>
      </c>
      <c r="E155" s="546"/>
      <c r="F155" s="546"/>
      <c r="G155" s="546"/>
      <c r="H155" s="546"/>
      <c r="I155" s="37"/>
      <c r="J155" s="37"/>
      <c r="K155" s="37"/>
      <c r="L155" s="37"/>
      <c r="M155" s="37"/>
      <c r="N155" s="37"/>
      <c r="O155" s="37"/>
      <c r="P155" s="37"/>
      <c r="Q155" s="37"/>
      <c r="R155" s="37"/>
      <c r="S155" s="37"/>
      <c r="T155" s="37"/>
      <c r="U155" s="37"/>
      <c r="V155" s="37"/>
      <c r="W155" s="37"/>
      <c r="X155" s="37"/>
      <c r="Y155" s="37"/>
      <c r="Z155" s="37"/>
      <c r="AA155" s="37"/>
    </row>
    <row r="156" spans="1:27">
      <c r="A156" s="541">
        <v>100013947268</v>
      </c>
      <c r="B156" s="542" t="s">
        <v>74</v>
      </c>
      <c r="C156" s="543">
        <v>44327</v>
      </c>
      <c r="D156" s="542" t="s">
        <v>76</v>
      </c>
      <c r="E156" s="544" t="s">
        <v>35</v>
      </c>
      <c r="F156" s="542"/>
      <c r="G156" s="542"/>
      <c r="H156" s="542"/>
      <c r="I156" s="37"/>
      <c r="J156" s="37"/>
      <c r="K156" s="37"/>
      <c r="L156" s="37"/>
      <c r="M156" s="37"/>
      <c r="N156" s="37"/>
      <c r="O156" s="37"/>
      <c r="P156" s="37"/>
      <c r="Q156" s="37"/>
      <c r="R156" s="37"/>
      <c r="S156" s="37"/>
      <c r="T156" s="37"/>
      <c r="U156" s="37"/>
      <c r="V156" s="37"/>
      <c r="W156" s="37"/>
      <c r="X156" s="37"/>
      <c r="Y156" s="37"/>
      <c r="Z156" s="37"/>
      <c r="AA156" s="37"/>
    </row>
    <row r="157" spans="1:27">
      <c r="A157" s="541">
        <v>100013951767</v>
      </c>
      <c r="B157" s="542" t="s">
        <v>74</v>
      </c>
      <c r="C157" s="543">
        <v>44327</v>
      </c>
      <c r="D157" s="547" t="s">
        <v>51</v>
      </c>
      <c r="E157" s="542"/>
      <c r="F157" s="542"/>
      <c r="G157" s="542"/>
      <c r="H157" s="542"/>
      <c r="I157" s="37"/>
      <c r="J157" s="37"/>
      <c r="K157" s="37"/>
      <c r="L157" s="37"/>
      <c r="M157" s="37"/>
      <c r="N157" s="37"/>
      <c r="O157" s="37"/>
      <c r="P157" s="37"/>
      <c r="Q157" s="37"/>
      <c r="R157" s="37"/>
      <c r="S157" s="37"/>
      <c r="T157" s="37"/>
      <c r="U157" s="37"/>
      <c r="V157" s="37"/>
      <c r="W157" s="37"/>
      <c r="X157" s="37"/>
      <c r="Y157" s="37"/>
      <c r="Z157" s="37"/>
      <c r="AA157" s="37"/>
    </row>
    <row r="158" spans="1:27">
      <c r="A158" s="541">
        <v>100013953134</v>
      </c>
      <c r="B158" s="542" t="s">
        <v>74</v>
      </c>
      <c r="C158" s="543">
        <v>44327</v>
      </c>
      <c r="D158" s="542" t="s">
        <v>21</v>
      </c>
      <c r="E158" s="542"/>
      <c r="F158" s="542"/>
      <c r="G158" s="542"/>
      <c r="H158" s="542"/>
      <c r="I158" s="37"/>
      <c r="J158" s="37"/>
      <c r="K158" s="37"/>
      <c r="L158" s="37"/>
      <c r="M158" s="37"/>
      <c r="N158" s="37"/>
      <c r="O158" s="37"/>
      <c r="P158" s="37"/>
      <c r="Q158" s="37"/>
      <c r="R158" s="37"/>
      <c r="S158" s="37"/>
      <c r="T158" s="37"/>
      <c r="U158" s="37"/>
      <c r="V158" s="37"/>
      <c r="W158" s="37"/>
      <c r="X158" s="37"/>
      <c r="Y158" s="37"/>
      <c r="Z158" s="37"/>
      <c r="AA158" s="37"/>
    </row>
    <row r="159" spans="1:27">
      <c r="A159" s="545">
        <v>100013954851</v>
      </c>
      <c r="B159" s="546" t="s">
        <v>74</v>
      </c>
      <c r="C159" s="543">
        <v>44327</v>
      </c>
      <c r="D159" s="542" t="s">
        <v>21</v>
      </c>
      <c r="E159" s="546"/>
      <c r="F159" s="546"/>
      <c r="G159" s="546"/>
      <c r="H159" s="546"/>
      <c r="I159" s="37"/>
      <c r="J159" s="37"/>
      <c r="K159" s="37"/>
      <c r="L159" s="37"/>
      <c r="M159" s="37"/>
      <c r="N159" s="37"/>
      <c r="O159" s="37"/>
      <c r="P159" s="37"/>
      <c r="Q159" s="37"/>
      <c r="R159" s="37"/>
      <c r="S159" s="37"/>
      <c r="T159" s="37"/>
      <c r="U159" s="37"/>
      <c r="V159" s="37"/>
      <c r="W159" s="37"/>
      <c r="X159" s="37"/>
      <c r="Y159" s="37"/>
      <c r="Z159" s="37"/>
      <c r="AA159" s="37"/>
    </row>
    <row r="160" spans="1:27">
      <c r="A160" s="541">
        <v>100013938733</v>
      </c>
      <c r="B160" s="542" t="s">
        <v>74</v>
      </c>
      <c r="C160" s="543">
        <v>44327</v>
      </c>
      <c r="D160" s="542" t="s">
        <v>21</v>
      </c>
      <c r="E160" s="542"/>
      <c r="F160" s="542"/>
      <c r="G160" s="542"/>
      <c r="H160" s="542"/>
      <c r="I160" s="37"/>
      <c r="J160" s="37"/>
      <c r="K160" s="37"/>
      <c r="L160" s="37"/>
      <c r="M160" s="37"/>
      <c r="N160" s="37"/>
      <c r="O160" s="37"/>
      <c r="P160" s="37"/>
      <c r="Q160" s="37"/>
      <c r="R160" s="37"/>
      <c r="S160" s="37"/>
      <c r="T160" s="37"/>
      <c r="U160" s="37"/>
      <c r="V160" s="37"/>
      <c r="W160" s="37"/>
      <c r="X160" s="37"/>
      <c r="Y160" s="37"/>
      <c r="Z160" s="37"/>
      <c r="AA160" s="37"/>
    </row>
    <row r="161" spans="1:27">
      <c r="A161" s="545">
        <v>100013943232</v>
      </c>
      <c r="B161" s="546" t="s">
        <v>74</v>
      </c>
      <c r="C161" s="543">
        <v>44327</v>
      </c>
      <c r="D161" s="542" t="s">
        <v>21</v>
      </c>
      <c r="E161" s="546"/>
      <c r="F161" s="546"/>
      <c r="G161" s="546"/>
      <c r="H161" s="546"/>
      <c r="I161" s="37"/>
      <c r="J161" s="37"/>
      <c r="K161" s="37"/>
      <c r="L161" s="37"/>
      <c r="M161" s="37"/>
      <c r="N161" s="37"/>
      <c r="O161" s="37"/>
      <c r="P161" s="37"/>
      <c r="Q161" s="37"/>
      <c r="R161" s="37"/>
      <c r="S161" s="37"/>
      <c r="T161" s="37"/>
      <c r="U161" s="37"/>
      <c r="V161" s="37"/>
      <c r="W161" s="37"/>
      <c r="X161" s="37"/>
      <c r="Y161" s="37"/>
      <c r="Z161" s="37"/>
      <c r="AA161" s="37"/>
    </row>
    <row r="162" spans="1:27">
      <c r="A162" s="541">
        <v>100013943792</v>
      </c>
      <c r="B162" s="542" t="s">
        <v>74</v>
      </c>
      <c r="C162" s="543">
        <v>44327</v>
      </c>
      <c r="D162" s="555" t="s">
        <v>22</v>
      </c>
      <c r="E162" s="542"/>
      <c r="F162" s="542"/>
      <c r="G162" s="542"/>
      <c r="H162" s="542"/>
      <c r="I162" s="37"/>
      <c r="J162" s="37"/>
      <c r="K162" s="37"/>
      <c r="L162" s="37"/>
      <c r="M162" s="37"/>
      <c r="N162" s="37"/>
      <c r="O162" s="37"/>
      <c r="P162" s="37"/>
      <c r="Q162" s="37"/>
      <c r="R162" s="37"/>
      <c r="S162" s="37"/>
      <c r="T162" s="37"/>
      <c r="U162" s="37"/>
      <c r="V162" s="37"/>
      <c r="W162" s="37"/>
      <c r="X162" s="37"/>
      <c r="Y162" s="37"/>
      <c r="Z162" s="37"/>
      <c r="AA162" s="37"/>
    </row>
    <row r="163" spans="1:27">
      <c r="A163" s="545">
        <v>100013944325</v>
      </c>
      <c r="B163" s="546" t="s">
        <v>74</v>
      </c>
      <c r="C163" s="543">
        <v>44327</v>
      </c>
      <c r="D163" s="546" t="s">
        <v>62</v>
      </c>
      <c r="E163" s="546"/>
      <c r="F163" s="546"/>
      <c r="G163" s="546"/>
      <c r="H163" s="546"/>
      <c r="I163" s="37"/>
      <c r="J163" s="37"/>
      <c r="K163" s="37"/>
      <c r="L163" s="37"/>
      <c r="M163" s="37"/>
      <c r="N163" s="37"/>
      <c r="O163" s="37"/>
      <c r="P163" s="37"/>
      <c r="Q163" s="37"/>
      <c r="R163" s="37"/>
      <c r="S163" s="37"/>
      <c r="T163" s="37"/>
      <c r="U163" s="37"/>
      <c r="V163" s="37"/>
      <c r="W163" s="37"/>
      <c r="X163" s="37"/>
      <c r="Y163" s="37"/>
      <c r="Z163" s="37"/>
      <c r="AA163" s="37"/>
    </row>
    <row r="164" spans="1:27">
      <c r="A164" s="541">
        <v>100013945353</v>
      </c>
      <c r="B164" s="542" t="s">
        <v>74</v>
      </c>
      <c r="C164" s="543">
        <v>44327</v>
      </c>
      <c r="D164" s="544" t="s">
        <v>21</v>
      </c>
      <c r="E164" s="542"/>
      <c r="F164" s="542"/>
      <c r="G164" s="542"/>
      <c r="H164" s="542"/>
      <c r="I164" s="37"/>
      <c r="J164" s="37"/>
      <c r="K164" s="37"/>
      <c r="L164" s="37"/>
      <c r="M164" s="37"/>
      <c r="N164" s="37"/>
      <c r="O164" s="37"/>
      <c r="P164" s="37"/>
      <c r="Q164" s="37"/>
      <c r="R164" s="37"/>
      <c r="S164" s="37"/>
      <c r="T164" s="37"/>
      <c r="U164" s="37"/>
      <c r="V164" s="37"/>
      <c r="W164" s="37"/>
      <c r="X164" s="37"/>
      <c r="Y164" s="37"/>
      <c r="Z164" s="37"/>
      <c r="AA164" s="37"/>
    </row>
    <row r="165" spans="1:27">
      <c r="A165" s="545">
        <v>100013946122</v>
      </c>
      <c r="B165" s="546" t="s">
        <v>74</v>
      </c>
      <c r="C165" s="543">
        <v>44327</v>
      </c>
      <c r="D165" s="544" t="s">
        <v>21</v>
      </c>
      <c r="E165" s="546"/>
      <c r="F165" s="546"/>
      <c r="G165" s="546"/>
      <c r="H165" s="546"/>
      <c r="I165" s="37"/>
      <c r="J165" s="37"/>
      <c r="K165" s="37"/>
      <c r="L165" s="37"/>
      <c r="M165" s="37"/>
      <c r="N165" s="37"/>
      <c r="O165" s="37"/>
      <c r="P165" s="37"/>
      <c r="Q165" s="37"/>
      <c r="R165" s="37"/>
      <c r="S165" s="37"/>
      <c r="T165" s="37"/>
      <c r="U165" s="37"/>
      <c r="V165" s="37"/>
      <c r="W165" s="37"/>
      <c r="X165" s="37"/>
      <c r="Y165" s="37"/>
      <c r="Z165" s="37"/>
      <c r="AA165" s="37"/>
    </row>
    <row r="166" spans="1:27">
      <c r="A166" s="541">
        <v>100013946360</v>
      </c>
      <c r="B166" s="542" t="s">
        <v>74</v>
      </c>
      <c r="C166" s="543">
        <v>44327</v>
      </c>
      <c r="D166" s="542" t="s">
        <v>51</v>
      </c>
      <c r="E166" s="542"/>
      <c r="F166" s="542"/>
      <c r="G166" s="542"/>
      <c r="H166" s="542"/>
      <c r="I166" s="37"/>
      <c r="J166" s="37"/>
      <c r="K166" s="37"/>
      <c r="L166" s="37"/>
      <c r="M166" s="37"/>
      <c r="N166" s="37"/>
      <c r="O166" s="37"/>
      <c r="P166" s="37"/>
      <c r="Q166" s="37"/>
      <c r="R166" s="37"/>
      <c r="S166" s="37"/>
      <c r="T166" s="37"/>
      <c r="U166" s="37"/>
      <c r="V166" s="37"/>
      <c r="W166" s="37"/>
      <c r="X166" s="37"/>
      <c r="Y166" s="37"/>
      <c r="Z166" s="37"/>
      <c r="AA166" s="37"/>
    </row>
    <row r="167" spans="1:27">
      <c r="A167" s="541">
        <v>100013840116</v>
      </c>
      <c r="B167" s="542" t="s">
        <v>74</v>
      </c>
      <c r="C167" s="543">
        <v>44327</v>
      </c>
      <c r="D167" s="544" t="s">
        <v>51</v>
      </c>
      <c r="E167" s="542"/>
      <c r="F167" s="542"/>
      <c r="G167" s="542"/>
      <c r="H167" s="542"/>
      <c r="I167" s="37"/>
      <c r="J167" s="37"/>
      <c r="K167" s="37"/>
      <c r="L167" s="37"/>
      <c r="M167" s="37"/>
      <c r="N167" s="37"/>
      <c r="O167" s="37"/>
      <c r="P167" s="37"/>
      <c r="Q167" s="37"/>
      <c r="R167" s="37"/>
      <c r="S167" s="37"/>
      <c r="T167" s="37"/>
      <c r="U167" s="37"/>
      <c r="V167" s="37"/>
      <c r="W167" s="37"/>
      <c r="X167" s="37"/>
      <c r="Y167" s="37"/>
      <c r="Z167" s="37"/>
      <c r="AA167" s="37"/>
    </row>
    <row r="168" spans="1:27">
      <c r="A168" s="541">
        <v>100013822252</v>
      </c>
      <c r="B168" s="542" t="s">
        <v>74</v>
      </c>
      <c r="C168" s="543">
        <v>44327</v>
      </c>
      <c r="D168" s="544" t="s">
        <v>76</v>
      </c>
      <c r="E168" s="544" t="s">
        <v>35</v>
      </c>
      <c r="F168" s="542"/>
      <c r="G168" s="542"/>
      <c r="H168" s="542"/>
      <c r="I168" s="37"/>
      <c r="J168" s="37"/>
      <c r="K168" s="37"/>
      <c r="L168" s="37"/>
      <c r="M168" s="37"/>
      <c r="N168" s="37"/>
      <c r="O168" s="37"/>
      <c r="P168" s="37"/>
      <c r="Q168" s="37"/>
      <c r="R168" s="37"/>
      <c r="S168" s="37"/>
      <c r="T168" s="37"/>
      <c r="U168" s="37"/>
      <c r="V168" s="37"/>
      <c r="W168" s="37"/>
      <c r="X168" s="37"/>
      <c r="Y168" s="37"/>
      <c r="Z168" s="37"/>
      <c r="AA168" s="37"/>
    </row>
    <row r="169" spans="1:27">
      <c r="A169" s="545">
        <v>100013741792</v>
      </c>
      <c r="B169" s="546" t="s">
        <v>74</v>
      </c>
      <c r="C169" s="543">
        <v>44327</v>
      </c>
      <c r="D169" s="547" t="s">
        <v>21</v>
      </c>
      <c r="E169" s="546"/>
      <c r="F169" s="546"/>
      <c r="G169" s="546"/>
      <c r="H169" s="546"/>
      <c r="I169" s="37"/>
      <c r="J169" s="37"/>
      <c r="K169" s="37"/>
      <c r="L169" s="37"/>
      <c r="M169" s="37"/>
      <c r="N169" s="37"/>
      <c r="O169" s="37"/>
      <c r="P169" s="37"/>
      <c r="Q169" s="37"/>
      <c r="R169" s="37"/>
      <c r="S169" s="37"/>
      <c r="T169" s="37"/>
      <c r="U169" s="37"/>
      <c r="V169" s="37"/>
      <c r="W169" s="37"/>
      <c r="X169" s="37"/>
      <c r="Y169" s="37"/>
      <c r="Z169" s="37"/>
      <c r="AA169" s="37"/>
    </row>
    <row r="170" spans="1:27">
      <c r="A170" s="545">
        <v>100013717913</v>
      </c>
      <c r="B170" s="546" t="s">
        <v>74</v>
      </c>
      <c r="C170" s="543">
        <v>44327</v>
      </c>
      <c r="D170" s="547" t="s">
        <v>76</v>
      </c>
      <c r="E170" s="547" t="s">
        <v>37</v>
      </c>
      <c r="F170" s="546"/>
      <c r="G170" s="546"/>
      <c r="H170" s="547"/>
      <c r="I170" s="278" t="s">
        <v>86</v>
      </c>
      <c r="J170" s="37"/>
      <c r="K170" s="37"/>
      <c r="L170" s="37"/>
      <c r="M170" s="37"/>
      <c r="N170" s="37"/>
      <c r="O170" s="37"/>
      <c r="P170" s="37"/>
      <c r="Q170" s="37"/>
      <c r="R170" s="37"/>
      <c r="S170" s="37"/>
      <c r="T170" s="37"/>
      <c r="U170" s="37"/>
      <c r="V170" s="37"/>
      <c r="W170" s="37"/>
      <c r="X170" s="37"/>
      <c r="Y170" s="37"/>
      <c r="Z170" s="37"/>
      <c r="AA170" s="37"/>
    </row>
    <row r="171" spans="1:27">
      <c r="A171" s="541">
        <v>100013619082</v>
      </c>
      <c r="B171" s="542" t="s">
        <v>74</v>
      </c>
      <c r="C171" s="543">
        <v>44327</v>
      </c>
      <c r="D171" s="544" t="s">
        <v>76</v>
      </c>
      <c r="E171" s="544" t="s">
        <v>35</v>
      </c>
      <c r="F171" s="542"/>
      <c r="G171" s="542"/>
      <c r="H171" s="542"/>
      <c r="I171" s="278" t="s">
        <v>87</v>
      </c>
      <c r="J171" s="37"/>
      <c r="K171" s="37"/>
      <c r="L171" s="37"/>
      <c r="M171" s="37"/>
      <c r="N171" s="37"/>
      <c r="O171" s="37"/>
      <c r="P171" s="37"/>
      <c r="Q171" s="37"/>
      <c r="R171" s="37"/>
      <c r="S171" s="37"/>
      <c r="T171" s="37"/>
      <c r="U171" s="37"/>
      <c r="V171" s="37"/>
      <c r="W171" s="37"/>
      <c r="X171" s="37"/>
      <c r="Y171" s="37"/>
      <c r="Z171" s="37"/>
      <c r="AA171" s="37"/>
    </row>
    <row r="172" spans="1:27">
      <c r="A172" s="545">
        <v>100013537227</v>
      </c>
      <c r="B172" s="546" t="s">
        <v>74</v>
      </c>
      <c r="C172" s="543">
        <v>44327</v>
      </c>
      <c r="D172" s="546" t="s">
        <v>54</v>
      </c>
      <c r="E172" s="546"/>
      <c r="F172" s="546"/>
      <c r="G172" s="546"/>
      <c r="H172" s="546"/>
      <c r="I172" s="37"/>
      <c r="J172" s="37"/>
      <c r="K172" s="37"/>
      <c r="L172" s="37"/>
      <c r="M172" s="37"/>
      <c r="N172" s="37"/>
      <c r="O172" s="37"/>
      <c r="P172" s="37"/>
      <c r="Q172" s="37"/>
      <c r="R172" s="37"/>
      <c r="S172" s="37"/>
      <c r="T172" s="37"/>
      <c r="U172" s="37"/>
      <c r="V172" s="37"/>
      <c r="W172" s="37"/>
      <c r="X172" s="37"/>
      <c r="Y172" s="37"/>
      <c r="Z172" s="37"/>
      <c r="AA172" s="37"/>
    </row>
    <row r="173" spans="1:27">
      <c r="A173" s="541">
        <v>100013551359</v>
      </c>
      <c r="B173" s="542" t="s">
        <v>74</v>
      </c>
      <c r="C173" s="543">
        <v>44327</v>
      </c>
      <c r="D173" s="542" t="s">
        <v>62</v>
      </c>
      <c r="E173" s="542"/>
      <c r="F173" s="542"/>
      <c r="G173" s="542"/>
      <c r="H173" s="542"/>
      <c r="I173" s="37"/>
      <c r="J173" s="37"/>
      <c r="K173" s="37"/>
      <c r="L173" s="37"/>
      <c r="M173" s="37"/>
      <c r="N173" s="37"/>
      <c r="O173" s="37"/>
      <c r="P173" s="37"/>
      <c r="Q173" s="37"/>
      <c r="R173" s="37"/>
      <c r="S173" s="37"/>
      <c r="T173" s="37"/>
      <c r="U173" s="37"/>
      <c r="V173" s="37"/>
      <c r="W173" s="37"/>
      <c r="X173" s="37"/>
      <c r="Y173" s="37"/>
      <c r="Z173" s="37"/>
      <c r="AA173" s="37"/>
    </row>
    <row r="174" spans="1:27">
      <c r="A174" s="545">
        <v>100013458134</v>
      </c>
      <c r="B174" s="546" t="s">
        <v>74</v>
      </c>
      <c r="C174" s="543">
        <v>44327</v>
      </c>
      <c r="D174" s="546" t="s">
        <v>51</v>
      </c>
      <c r="E174" s="546"/>
      <c r="F174" s="546"/>
      <c r="G174" s="546"/>
      <c r="H174" s="546"/>
      <c r="I174" s="37"/>
      <c r="J174" s="37"/>
      <c r="K174" s="37"/>
      <c r="L174" s="37"/>
      <c r="M174" s="37"/>
      <c r="N174" s="37"/>
      <c r="O174" s="37"/>
      <c r="P174" s="37"/>
      <c r="Q174" s="37"/>
      <c r="R174" s="37"/>
      <c r="S174" s="37"/>
      <c r="T174" s="37"/>
      <c r="U174" s="37"/>
      <c r="V174" s="37"/>
      <c r="W174" s="37"/>
      <c r="X174" s="37"/>
      <c r="Y174" s="37"/>
      <c r="Z174" s="37"/>
      <c r="AA174" s="37"/>
    </row>
    <row r="175" spans="1:27">
      <c r="A175" s="545">
        <v>100013419936</v>
      </c>
      <c r="B175" s="546" t="s">
        <v>74</v>
      </c>
      <c r="C175" s="543">
        <v>44327</v>
      </c>
      <c r="D175" s="547" t="s">
        <v>21</v>
      </c>
      <c r="E175" s="546"/>
      <c r="F175" s="546"/>
      <c r="G175" s="546"/>
      <c r="H175" s="546"/>
      <c r="I175" s="37"/>
      <c r="J175" s="37"/>
      <c r="K175" s="37"/>
      <c r="L175" s="37"/>
      <c r="M175" s="37"/>
      <c r="N175" s="37"/>
      <c r="O175" s="37"/>
      <c r="P175" s="37"/>
      <c r="Q175" s="37"/>
      <c r="R175" s="37"/>
      <c r="S175" s="37"/>
      <c r="T175" s="37"/>
      <c r="U175" s="37"/>
      <c r="V175" s="37"/>
      <c r="W175" s="37"/>
      <c r="X175" s="37"/>
      <c r="Y175" s="37"/>
      <c r="Z175" s="37"/>
      <c r="AA175" s="37"/>
    </row>
    <row r="176" spans="1:27">
      <c r="A176" s="541">
        <v>100013399035</v>
      </c>
      <c r="B176" s="542" t="s">
        <v>74</v>
      </c>
      <c r="C176" s="543">
        <v>44327</v>
      </c>
      <c r="D176" s="544" t="s">
        <v>76</v>
      </c>
      <c r="E176" s="544" t="s">
        <v>37</v>
      </c>
      <c r="F176" s="542"/>
      <c r="G176" s="542"/>
      <c r="H176" s="542"/>
      <c r="I176" s="278" t="s">
        <v>82</v>
      </c>
      <c r="J176" s="37"/>
      <c r="K176" s="37"/>
      <c r="L176" s="37"/>
      <c r="M176" s="37"/>
      <c r="N176" s="37"/>
      <c r="O176" s="37"/>
      <c r="P176" s="37"/>
      <c r="Q176" s="37"/>
      <c r="R176" s="37"/>
      <c r="S176" s="37"/>
      <c r="T176" s="37"/>
      <c r="U176" s="37"/>
      <c r="V176" s="37"/>
      <c r="W176" s="37"/>
      <c r="X176" s="37"/>
      <c r="Y176" s="37"/>
      <c r="Z176" s="37"/>
      <c r="AA176" s="37"/>
    </row>
    <row r="177" spans="1:27">
      <c r="A177" s="541">
        <v>100013264481</v>
      </c>
      <c r="B177" s="542" t="s">
        <v>74</v>
      </c>
      <c r="C177" s="543">
        <v>44327</v>
      </c>
      <c r="D177" s="544" t="s">
        <v>51</v>
      </c>
      <c r="E177" s="542"/>
      <c r="F177" s="542"/>
      <c r="G177" s="542"/>
      <c r="H177" s="542"/>
      <c r="I177" s="37"/>
      <c r="J177" s="37"/>
      <c r="K177" s="37"/>
      <c r="L177" s="37"/>
      <c r="M177" s="37"/>
      <c r="N177" s="37"/>
      <c r="O177" s="37"/>
      <c r="P177" s="37"/>
      <c r="Q177" s="37"/>
      <c r="R177" s="37"/>
      <c r="S177" s="37"/>
      <c r="T177" s="37"/>
      <c r="U177" s="37"/>
      <c r="V177" s="37"/>
      <c r="W177" s="37"/>
      <c r="X177" s="37"/>
      <c r="Y177" s="37"/>
      <c r="Z177" s="37"/>
      <c r="AA177" s="37"/>
    </row>
    <row r="178" spans="1:27">
      <c r="A178" s="541">
        <v>100013179090</v>
      </c>
      <c r="B178" s="542" t="s">
        <v>74</v>
      </c>
      <c r="C178" s="543">
        <v>44327</v>
      </c>
      <c r="D178" s="542" t="s">
        <v>21</v>
      </c>
      <c r="E178" s="542"/>
      <c r="F178" s="542"/>
      <c r="G178" s="542"/>
      <c r="H178" s="542"/>
      <c r="I178" s="37"/>
      <c r="J178" s="37"/>
      <c r="K178" s="37"/>
      <c r="L178" s="37"/>
      <c r="M178" s="37"/>
      <c r="N178" s="37"/>
      <c r="O178" s="37"/>
      <c r="P178" s="37"/>
      <c r="Q178" s="37"/>
      <c r="R178" s="37"/>
      <c r="S178" s="37"/>
      <c r="T178" s="37"/>
      <c r="U178" s="37"/>
      <c r="V178" s="37"/>
      <c r="W178" s="37"/>
      <c r="X178" s="37"/>
      <c r="Y178" s="37"/>
      <c r="Z178" s="37"/>
      <c r="AA178" s="37"/>
    </row>
    <row r="179" spans="1:27">
      <c r="A179" s="545">
        <v>100013180850</v>
      </c>
      <c r="B179" s="546" t="s">
        <v>74</v>
      </c>
      <c r="C179" s="543">
        <v>44327</v>
      </c>
      <c r="D179" s="547" t="s">
        <v>54</v>
      </c>
      <c r="E179" s="546"/>
      <c r="F179" s="546"/>
      <c r="G179" s="546"/>
      <c r="H179" s="546"/>
      <c r="I179" s="37"/>
      <c r="J179" s="37"/>
      <c r="K179" s="37"/>
      <c r="L179" s="37"/>
      <c r="M179" s="37"/>
      <c r="N179" s="37"/>
      <c r="O179" s="37"/>
      <c r="P179" s="37"/>
      <c r="Q179" s="37"/>
      <c r="R179" s="37"/>
      <c r="S179" s="37"/>
      <c r="T179" s="37"/>
      <c r="U179" s="37"/>
      <c r="V179" s="37"/>
      <c r="W179" s="37"/>
      <c r="X179" s="37"/>
      <c r="Y179" s="37"/>
      <c r="Z179" s="37"/>
      <c r="AA179" s="37"/>
    </row>
    <row r="180" spans="1:27">
      <c r="A180" s="541">
        <v>100012869262</v>
      </c>
      <c r="B180" s="542" t="s">
        <v>74</v>
      </c>
      <c r="C180" s="543">
        <v>44327</v>
      </c>
      <c r="D180" s="544" t="s">
        <v>51</v>
      </c>
      <c r="E180" s="542"/>
      <c r="F180" s="542"/>
      <c r="G180" s="542"/>
      <c r="H180" s="542"/>
      <c r="I180" s="37"/>
      <c r="J180" s="37"/>
      <c r="K180" s="37"/>
      <c r="L180" s="37"/>
      <c r="M180" s="37"/>
      <c r="N180" s="37"/>
      <c r="O180" s="37"/>
      <c r="P180" s="37"/>
      <c r="Q180" s="37"/>
      <c r="R180" s="37"/>
      <c r="S180" s="37"/>
      <c r="T180" s="37"/>
      <c r="U180" s="37"/>
      <c r="V180" s="37"/>
      <c r="W180" s="37"/>
      <c r="X180" s="37"/>
      <c r="Y180" s="37"/>
      <c r="Z180" s="37"/>
      <c r="AA180" s="37"/>
    </row>
    <row r="181" spans="1:27">
      <c r="A181" s="541">
        <v>100012908132</v>
      </c>
      <c r="B181" s="542" t="s">
        <v>74</v>
      </c>
      <c r="C181" s="543">
        <v>44327</v>
      </c>
      <c r="D181" s="544" t="s">
        <v>21</v>
      </c>
      <c r="E181" s="542"/>
      <c r="F181" s="542"/>
      <c r="G181" s="542"/>
      <c r="H181" s="542"/>
      <c r="I181" s="37"/>
      <c r="J181" s="37"/>
      <c r="K181" s="37"/>
      <c r="L181" s="37"/>
      <c r="M181" s="37"/>
      <c r="N181" s="37"/>
      <c r="O181" s="37"/>
      <c r="P181" s="37"/>
      <c r="Q181" s="37"/>
      <c r="R181" s="37"/>
      <c r="S181" s="37"/>
      <c r="T181" s="37"/>
      <c r="U181" s="37"/>
      <c r="V181" s="37"/>
      <c r="W181" s="37"/>
      <c r="X181" s="37"/>
      <c r="Y181" s="37"/>
      <c r="Z181" s="37"/>
      <c r="AA181" s="37"/>
    </row>
    <row r="182" spans="1:27">
      <c r="A182" s="541">
        <v>100012695926</v>
      </c>
      <c r="B182" s="542" t="s">
        <v>74</v>
      </c>
      <c r="C182" s="543">
        <v>44327</v>
      </c>
      <c r="D182" s="544" t="s">
        <v>21</v>
      </c>
      <c r="E182" s="542"/>
      <c r="F182" s="542"/>
      <c r="G182" s="542"/>
      <c r="H182" s="542"/>
      <c r="I182" s="37"/>
      <c r="J182" s="37"/>
      <c r="K182" s="37"/>
      <c r="L182" s="37"/>
      <c r="M182" s="37"/>
      <c r="N182" s="37"/>
      <c r="O182" s="37"/>
      <c r="P182" s="37"/>
      <c r="Q182" s="37"/>
      <c r="R182" s="37"/>
      <c r="S182" s="37"/>
      <c r="T182" s="37"/>
      <c r="U182" s="37"/>
      <c r="V182" s="37"/>
      <c r="W182" s="37"/>
      <c r="X182" s="37"/>
      <c r="Y182" s="37"/>
      <c r="Z182" s="37"/>
      <c r="AA182" s="37"/>
    </row>
    <row r="183" spans="1:27">
      <c r="A183" s="541">
        <v>100012468332</v>
      </c>
      <c r="B183" s="542" t="s">
        <v>74</v>
      </c>
      <c r="C183" s="543">
        <v>44327</v>
      </c>
      <c r="D183" s="544" t="s">
        <v>51</v>
      </c>
      <c r="E183" s="542"/>
      <c r="F183" s="542"/>
      <c r="G183" s="542"/>
      <c r="H183" s="542"/>
      <c r="I183" s="37"/>
      <c r="J183" s="37"/>
      <c r="K183" s="37"/>
      <c r="L183" s="37"/>
      <c r="M183" s="37"/>
      <c r="N183" s="37"/>
      <c r="O183" s="37"/>
      <c r="P183" s="37"/>
      <c r="Q183" s="37"/>
      <c r="R183" s="37"/>
      <c r="S183" s="37"/>
      <c r="T183" s="37"/>
      <c r="U183" s="37"/>
      <c r="V183" s="37"/>
      <c r="W183" s="37"/>
      <c r="X183" s="37"/>
      <c r="Y183" s="37"/>
      <c r="Z183" s="37"/>
      <c r="AA183" s="37"/>
    </row>
    <row r="184" spans="1:27">
      <c r="A184" s="545">
        <v>100012470379</v>
      </c>
      <c r="B184" s="546" t="s">
        <v>74</v>
      </c>
      <c r="C184" s="543">
        <v>44327</v>
      </c>
      <c r="D184" s="547" t="s">
        <v>51</v>
      </c>
      <c r="E184" s="546"/>
      <c r="F184" s="546"/>
      <c r="G184" s="546"/>
      <c r="H184" s="546"/>
      <c r="I184" s="37"/>
      <c r="J184" s="37"/>
      <c r="K184" s="37"/>
      <c r="L184" s="37"/>
      <c r="M184" s="37"/>
      <c r="N184" s="37"/>
      <c r="O184" s="37"/>
      <c r="P184" s="37"/>
      <c r="Q184" s="37"/>
      <c r="R184" s="37"/>
      <c r="S184" s="37"/>
      <c r="T184" s="37"/>
      <c r="U184" s="37"/>
      <c r="V184" s="37"/>
      <c r="W184" s="37"/>
      <c r="X184" s="37"/>
      <c r="Y184" s="37"/>
      <c r="Z184" s="37"/>
      <c r="AA184" s="37"/>
    </row>
    <row r="185" spans="1:27">
      <c r="A185" s="545">
        <v>100012570565</v>
      </c>
      <c r="B185" s="546" t="s">
        <v>74</v>
      </c>
      <c r="C185" s="543">
        <v>44327</v>
      </c>
      <c r="D185" s="547" t="s">
        <v>21</v>
      </c>
      <c r="E185" s="546"/>
      <c r="F185" s="546"/>
      <c r="G185" s="546"/>
      <c r="H185" s="546"/>
      <c r="I185" s="37"/>
      <c r="J185" s="37"/>
      <c r="K185" s="37"/>
      <c r="L185" s="37"/>
      <c r="M185" s="37"/>
      <c r="N185" s="37"/>
      <c r="O185" s="37"/>
      <c r="P185" s="37"/>
      <c r="Q185" s="37"/>
      <c r="R185" s="37"/>
      <c r="S185" s="37"/>
      <c r="T185" s="37"/>
      <c r="U185" s="37"/>
      <c r="V185" s="37"/>
      <c r="W185" s="37"/>
      <c r="X185" s="37"/>
      <c r="Y185" s="37"/>
      <c r="Z185" s="37"/>
      <c r="AA185" s="37"/>
    </row>
    <row r="186" spans="1:27">
      <c r="A186" s="545">
        <v>100012357196</v>
      </c>
      <c r="B186" s="546" t="s">
        <v>74</v>
      </c>
      <c r="C186" s="543">
        <v>44328</v>
      </c>
      <c r="D186" s="547" t="s">
        <v>88</v>
      </c>
      <c r="E186" s="546"/>
      <c r="F186" s="546"/>
      <c r="G186" s="546"/>
      <c r="H186" s="546"/>
      <c r="I186" s="37"/>
      <c r="J186" s="37"/>
      <c r="K186" s="37"/>
      <c r="L186" s="37"/>
      <c r="M186" s="37"/>
      <c r="N186" s="37"/>
      <c r="O186" s="37"/>
      <c r="P186" s="37"/>
      <c r="Q186" s="37"/>
      <c r="R186" s="37"/>
      <c r="S186" s="37"/>
      <c r="T186" s="37"/>
      <c r="U186" s="37"/>
      <c r="V186" s="37"/>
      <c r="W186" s="37"/>
      <c r="X186" s="37"/>
      <c r="Y186" s="37"/>
      <c r="Z186" s="37"/>
      <c r="AA186" s="37"/>
    </row>
    <row r="187" spans="1:27">
      <c r="A187" s="541">
        <v>100012273468</v>
      </c>
      <c r="B187" s="542" t="s">
        <v>74</v>
      </c>
      <c r="C187" s="543">
        <v>44328</v>
      </c>
      <c r="D187" s="544" t="s">
        <v>21</v>
      </c>
      <c r="E187" s="542"/>
      <c r="F187" s="542"/>
      <c r="G187" s="542"/>
      <c r="H187" s="542"/>
      <c r="I187" s="37"/>
      <c r="J187" s="37"/>
      <c r="K187" s="37"/>
      <c r="L187" s="37"/>
      <c r="M187" s="37"/>
      <c r="N187" s="37"/>
      <c r="O187" s="37"/>
      <c r="P187" s="37"/>
      <c r="Q187" s="37"/>
      <c r="R187" s="37"/>
      <c r="S187" s="37"/>
      <c r="T187" s="37"/>
      <c r="U187" s="37"/>
      <c r="V187" s="37"/>
      <c r="W187" s="37"/>
      <c r="X187" s="37"/>
      <c r="Y187" s="37"/>
      <c r="Z187" s="37"/>
      <c r="AA187" s="37"/>
    </row>
    <row r="188" spans="1:27">
      <c r="A188" s="541">
        <v>100011918380</v>
      </c>
      <c r="B188" s="542" t="s">
        <v>74</v>
      </c>
      <c r="C188" s="543">
        <v>44328</v>
      </c>
      <c r="D188" s="544" t="s">
        <v>21</v>
      </c>
      <c r="E188" s="542"/>
      <c r="F188" s="542"/>
      <c r="G188" s="542"/>
      <c r="H188" s="542"/>
      <c r="I188" s="37"/>
      <c r="J188" s="37"/>
      <c r="K188" s="37"/>
      <c r="L188" s="37"/>
      <c r="M188" s="37"/>
      <c r="N188" s="37"/>
      <c r="O188" s="37"/>
      <c r="P188" s="37"/>
      <c r="Q188" s="37"/>
      <c r="R188" s="37"/>
      <c r="S188" s="37"/>
      <c r="T188" s="37"/>
      <c r="U188" s="37"/>
      <c r="V188" s="37"/>
      <c r="W188" s="37"/>
      <c r="X188" s="37"/>
      <c r="Y188" s="37"/>
      <c r="Z188" s="37"/>
      <c r="AA188" s="37"/>
    </row>
    <row r="189" spans="1:27">
      <c r="A189" s="545">
        <v>100011755199</v>
      </c>
      <c r="B189" s="546" t="s">
        <v>74</v>
      </c>
      <c r="C189" s="543">
        <v>44328</v>
      </c>
      <c r="D189" s="542" t="s">
        <v>51</v>
      </c>
      <c r="E189" s="546"/>
      <c r="F189" s="546"/>
      <c r="G189" s="546"/>
      <c r="H189" s="546"/>
      <c r="I189" s="37"/>
      <c r="J189" s="37"/>
      <c r="K189" s="37"/>
      <c r="L189" s="37"/>
      <c r="M189" s="37"/>
      <c r="N189" s="37"/>
      <c r="O189" s="37"/>
      <c r="P189" s="37"/>
      <c r="Q189" s="37"/>
      <c r="R189" s="37"/>
      <c r="S189" s="37"/>
      <c r="T189" s="37"/>
      <c r="U189" s="37"/>
      <c r="V189" s="37"/>
      <c r="W189" s="37"/>
      <c r="X189" s="37"/>
      <c r="Y189" s="37"/>
      <c r="Z189" s="37"/>
      <c r="AA189" s="37"/>
    </row>
    <row r="190" spans="1:27">
      <c r="A190" s="541">
        <v>100011532874</v>
      </c>
      <c r="B190" s="542" t="s">
        <v>74</v>
      </c>
      <c r="C190" s="543">
        <v>44323</v>
      </c>
      <c r="D190" s="542" t="s">
        <v>51</v>
      </c>
      <c r="E190" s="542"/>
      <c r="F190" s="542"/>
      <c r="G190" s="542"/>
      <c r="H190" s="542"/>
      <c r="I190" s="37"/>
      <c r="J190" s="37"/>
      <c r="K190" s="37"/>
      <c r="L190" s="37"/>
      <c r="M190" s="37"/>
      <c r="N190" s="37"/>
      <c r="O190" s="37"/>
      <c r="P190" s="37"/>
      <c r="Q190" s="37"/>
      <c r="R190" s="37"/>
      <c r="S190" s="37"/>
      <c r="T190" s="37"/>
      <c r="U190" s="37"/>
      <c r="V190" s="37"/>
      <c r="W190" s="37"/>
      <c r="X190" s="37"/>
      <c r="Y190" s="37"/>
      <c r="Z190" s="37"/>
      <c r="AA190" s="37"/>
    </row>
    <row r="191" spans="1:27">
      <c r="A191" s="545">
        <v>100011655909</v>
      </c>
      <c r="B191" s="546" t="s">
        <v>74</v>
      </c>
      <c r="C191" s="543">
        <v>44328</v>
      </c>
      <c r="D191" s="542" t="s">
        <v>51</v>
      </c>
      <c r="E191" s="546"/>
      <c r="F191" s="546"/>
      <c r="G191" s="546"/>
      <c r="H191" s="546"/>
      <c r="I191" s="37"/>
      <c r="J191" s="37"/>
      <c r="K191" s="37"/>
      <c r="L191" s="37"/>
      <c r="M191" s="37"/>
      <c r="N191" s="37"/>
      <c r="O191" s="37"/>
      <c r="P191" s="37"/>
      <c r="Q191" s="37"/>
      <c r="R191" s="37"/>
      <c r="S191" s="37"/>
      <c r="T191" s="37"/>
      <c r="U191" s="37"/>
      <c r="V191" s="37"/>
      <c r="W191" s="37"/>
      <c r="X191" s="37"/>
      <c r="Y191" s="37"/>
      <c r="Z191" s="37"/>
      <c r="AA191" s="37"/>
    </row>
    <row r="192" spans="1:27">
      <c r="A192" s="541">
        <v>100011658679</v>
      </c>
      <c r="B192" s="542" t="s">
        <v>74</v>
      </c>
      <c r="C192" s="543">
        <v>44328</v>
      </c>
      <c r="D192" s="544" t="s">
        <v>62</v>
      </c>
      <c r="E192" s="542"/>
      <c r="F192" s="542"/>
      <c r="G192" s="542"/>
      <c r="H192" s="542"/>
      <c r="I192" s="37"/>
      <c r="J192" s="37"/>
      <c r="K192" s="37"/>
      <c r="L192" s="37"/>
      <c r="M192" s="37"/>
      <c r="N192" s="37"/>
      <c r="O192" s="37"/>
      <c r="P192" s="37"/>
      <c r="Q192" s="37"/>
      <c r="R192" s="37"/>
      <c r="S192" s="37"/>
      <c r="T192" s="37"/>
      <c r="U192" s="37"/>
      <c r="V192" s="37"/>
      <c r="W192" s="37"/>
      <c r="X192" s="37"/>
      <c r="Y192" s="37"/>
      <c r="Z192" s="37"/>
      <c r="AA192" s="37"/>
    </row>
    <row r="193" spans="1:27">
      <c r="A193" s="541">
        <v>100011674546</v>
      </c>
      <c r="B193" s="542" t="s">
        <v>74</v>
      </c>
      <c r="C193" s="543">
        <v>44328</v>
      </c>
      <c r="D193" s="542" t="s">
        <v>21</v>
      </c>
      <c r="E193" s="542"/>
      <c r="F193" s="542"/>
      <c r="G193" s="542"/>
      <c r="H193" s="542"/>
      <c r="I193" s="37"/>
      <c r="J193" s="37"/>
      <c r="K193" s="37"/>
      <c r="L193" s="37"/>
      <c r="M193" s="37"/>
      <c r="N193" s="37"/>
      <c r="O193" s="37"/>
      <c r="P193" s="37"/>
      <c r="Q193" s="37"/>
      <c r="R193" s="37"/>
      <c r="S193" s="37"/>
      <c r="T193" s="37"/>
      <c r="U193" s="37"/>
      <c r="V193" s="37"/>
      <c r="W193" s="37"/>
      <c r="X193" s="37"/>
      <c r="Y193" s="37"/>
      <c r="Z193" s="37"/>
      <c r="AA193" s="37"/>
    </row>
    <row r="194" spans="1:27">
      <c r="A194" s="545">
        <v>100011482159</v>
      </c>
      <c r="B194" s="546" t="s">
        <v>74</v>
      </c>
      <c r="C194" s="543">
        <v>44328</v>
      </c>
      <c r="D194" s="546" t="s">
        <v>51</v>
      </c>
      <c r="E194" s="546"/>
      <c r="F194" s="546"/>
      <c r="G194" s="546"/>
      <c r="H194" s="546"/>
      <c r="I194" s="37"/>
      <c r="J194" s="37"/>
      <c r="K194" s="37"/>
      <c r="L194" s="37"/>
      <c r="M194" s="37"/>
      <c r="N194" s="37"/>
      <c r="O194" s="37"/>
      <c r="P194" s="37"/>
      <c r="Q194" s="37"/>
      <c r="R194" s="37"/>
      <c r="S194" s="37"/>
      <c r="T194" s="37"/>
      <c r="U194" s="37"/>
      <c r="V194" s="37"/>
      <c r="W194" s="37"/>
      <c r="X194" s="37"/>
      <c r="Y194" s="37"/>
      <c r="Z194" s="37"/>
      <c r="AA194" s="37"/>
    </row>
    <row r="195" spans="1:27">
      <c r="A195" s="545">
        <v>100011356162</v>
      </c>
      <c r="B195" s="546" t="s">
        <v>74</v>
      </c>
      <c r="C195" s="543">
        <v>44328</v>
      </c>
      <c r="D195" s="547" t="s">
        <v>89</v>
      </c>
      <c r="E195" s="546"/>
      <c r="F195" s="546"/>
      <c r="G195" s="546"/>
      <c r="H195" s="546"/>
      <c r="I195" s="37"/>
      <c r="J195" s="37"/>
      <c r="K195" s="37"/>
      <c r="L195" s="37"/>
      <c r="M195" s="37"/>
      <c r="N195" s="37"/>
      <c r="O195" s="37"/>
      <c r="P195" s="37"/>
      <c r="Q195" s="37"/>
      <c r="R195" s="37"/>
      <c r="S195" s="37"/>
      <c r="T195" s="37"/>
      <c r="U195" s="37"/>
      <c r="V195" s="37"/>
      <c r="W195" s="37"/>
      <c r="X195" s="37"/>
      <c r="Y195" s="37"/>
      <c r="Z195" s="37"/>
      <c r="AA195" s="37"/>
    </row>
    <row r="196" spans="1:27">
      <c r="A196" s="545">
        <v>100011035877</v>
      </c>
      <c r="B196" s="546" t="s">
        <v>74</v>
      </c>
      <c r="C196" s="543">
        <v>44328</v>
      </c>
      <c r="D196" s="547" t="s">
        <v>21</v>
      </c>
      <c r="E196" s="546"/>
      <c r="F196" s="546"/>
      <c r="G196" s="546"/>
      <c r="H196" s="546"/>
      <c r="I196" s="37"/>
      <c r="J196" s="37"/>
      <c r="K196" s="37"/>
      <c r="L196" s="37"/>
      <c r="M196" s="37"/>
      <c r="N196" s="37"/>
      <c r="O196" s="37"/>
      <c r="P196" s="37"/>
      <c r="Q196" s="37"/>
      <c r="R196" s="37"/>
      <c r="S196" s="37"/>
      <c r="T196" s="37"/>
      <c r="U196" s="37"/>
      <c r="V196" s="37"/>
      <c r="W196" s="37"/>
      <c r="X196" s="37"/>
      <c r="Y196" s="37"/>
      <c r="Z196" s="37"/>
      <c r="AA196" s="37"/>
    </row>
    <row r="197" spans="1:27">
      <c r="A197" s="541">
        <v>100011112858</v>
      </c>
      <c r="B197" s="542" t="s">
        <v>74</v>
      </c>
      <c r="C197" s="543">
        <v>44328</v>
      </c>
      <c r="D197" s="542" t="s">
        <v>76</v>
      </c>
      <c r="E197" s="542" t="s">
        <v>35</v>
      </c>
      <c r="F197" s="542"/>
      <c r="G197" s="542"/>
      <c r="H197" s="542"/>
      <c r="I197" s="37"/>
      <c r="J197" s="37"/>
      <c r="K197" s="37"/>
      <c r="L197" s="37"/>
      <c r="M197" s="37"/>
      <c r="N197" s="37"/>
      <c r="O197" s="37"/>
      <c r="P197" s="37"/>
      <c r="Q197" s="37"/>
      <c r="R197" s="37"/>
      <c r="S197" s="37"/>
      <c r="T197" s="37"/>
      <c r="U197" s="37"/>
      <c r="V197" s="37"/>
      <c r="W197" s="37"/>
      <c r="X197" s="37"/>
      <c r="Y197" s="37"/>
      <c r="Z197" s="37"/>
      <c r="AA197" s="37"/>
    </row>
    <row r="198" spans="1:27">
      <c r="A198" s="541">
        <v>100010854756</v>
      </c>
      <c r="B198" s="542" t="s">
        <v>74</v>
      </c>
      <c r="C198" s="543">
        <v>44328</v>
      </c>
      <c r="D198" s="544" t="s">
        <v>51</v>
      </c>
      <c r="E198" s="542"/>
      <c r="F198" s="542"/>
      <c r="G198" s="542"/>
      <c r="H198" s="542"/>
      <c r="I198" s="37"/>
      <c r="J198" s="37"/>
      <c r="K198" s="37"/>
      <c r="L198" s="37"/>
      <c r="M198" s="37"/>
      <c r="N198" s="37"/>
      <c r="O198" s="37"/>
      <c r="P198" s="37"/>
      <c r="Q198" s="37"/>
      <c r="R198" s="37"/>
      <c r="S198" s="37"/>
      <c r="T198" s="37"/>
      <c r="U198" s="37"/>
      <c r="V198" s="37"/>
      <c r="W198" s="37"/>
      <c r="X198" s="37"/>
      <c r="Y198" s="37"/>
      <c r="Z198" s="37"/>
      <c r="AA198" s="37"/>
    </row>
    <row r="199" spans="1:27">
      <c r="A199" s="545">
        <v>100010910814</v>
      </c>
      <c r="B199" s="546" t="s">
        <v>74</v>
      </c>
      <c r="C199" s="549">
        <v>44328</v>
      </c>
      <c r="D199" s="547" t="s">
        <v>51</v>
      </c>
      <c r="E199" s="546"/>
      <c r="F199" s="546"/>
      <c r="G199" s="546"/>
      <c r="H199" s="546"/>
      <c r="I199" s="37"/>
      <c r="J199" s="552"/>
      <c r="K199" s="553"/>
      <c r="L199" s="318"/>
      <c r="M199" s="37"/>
      <c r="N199" s="37"/>
      <c r="O199" s="37"/>
      <c r="P199" s="37"/>
      <c r="Q199" s="37"/>
      <c r="R199" s="37"/>
      <c r="S199" s="37"/>
      <c r="T199" s="37"/>
      <c r="U199" s="37"/>
      <c r="V199" s="37"/>
      <c r="W199" s="37"/>
      <c r="X199" s="37"/>
      <c r="Y199" s="37"/>
      <c r="Z199" s="37"/>
      <c r="AA199" s="37"/>
    </row>
    <row r="200" spans="1:27">
      <c r="A200" s="545">
        <v>100010723758</v>
      </c>
      <c r="B200" s="546" t="s">
        <v>74</v>
      </c>
      <c r="C200" s="549">
        <v>44328</v>
      </c>
      <c r="D200" s="547" t="s">
        <v>51</v>
      </c>
      <c r="E200" s="546"/>
      <c r="F200" s="546"/>
      <c r="G200" s="546"/>
      <c r="H200" s="546"/>
      <c r="I200" s="37"/>
      <c r="J200" s="37"/>
      <c r="K200" s="37"/>
      <c r="L200" s="37"/>
      <c r="M200" s="37"/>
      <c r="N200" s="37"/>
      <c r="O200" s="37"/>
      <c r="P200" s="37"/>
      <c r="Q200" s="37"/>
      <c r="R200" s="37"/>
      <c r="S200" s="37"/>
      <c r="T200" s="37"/>
      <c r="U200" s="37"/>
      <c r="V200" s="37"/>
      <c r="W200" s="37"/>
      <c r="X200" s="37"/>
      <c r="Y200" s="37"/>
      <c r="Z200" s="37"/>
      <c r="AA200" s="37"/>
    </row>
    <row r="201" spans="1:27">
      <c r="A201" s="541">
        <v>100010497957</v>
      </c>
      <c r="B201" s="542" t="s">
        <v>74</v>
      </c>
      <c r="C201" s="549">
        <v>44328</v>
      </c>
      <c r="D201" s="542" t="s">
        <v>76</v>
      </c>
      <c r="E201" s="542"/>
      <c r="F201" s="542"/>
      <c r="G201" s="542"/>
      <c r="H201" s="542"/>
      <c r="I201" s="278" t="s">
        <v>90</v>
      </c>
      <c r="J201" s="37"/>
      <c r="K201" s="37"/>
      <c r="L201" s="37"/>
      <c r="M201" s="37"/>
      <c r="N201" s="37"/>
      <c r="O201" s="37"/>
      <c r="P201" s="37"/>
      <c r="Q201" s="37"/>
      <c r="R201" s="37"/>
      <c r="S201" s="37"/>
      <c r="T201" s="37"/>
      <c r="U201" s="37"/>
      <c r="V201" s="37"/>
      <c r="W201" s="37"/>
      <c r="X201" s="37"/>
      <c r="Y201" s="37"/>
      <c r="Z201" s="37"/>
      <c r="AA201" s="37"/>
    </row>
    <row r="202" spans="1:27">
      <c r="A202" s="541">
        <v>100010447571</v>
      </c>
      <c r="B202" s="542" t="s">
        <v>74</v>
      </c>
      <c r="C202" s="549">
        <v>44328</v>
      </c>
      <c r="D202" s="544" t="s">
        <v>21</v>
      </c>
      <c r="E202" s="542"/>
      <c r="F202" s="542"/>
      <c r="G202" s="542"/>
      <c r="H202" s="542"/>
      <c r="I202" s="37"/>
      <c r="J202" s="552"/>
      <c r="K202" s="553"/>
      <c r="L202" s="318"/>
      <c r="M202" s="37"/>
      <c r="N202" s="37"/>
      <c r="O202" s="37"/>
      <c r="P202" s="37"/>
      <c r="Q202" s="37"/>
      <c r="R202" s="37"/>
      <c r="S202" s="37"/>
      <c r="T202" s="37"/>
      <c r="U202" s="37"/>
      <c r="V202" s="37"/>
      <c r="W202" s="37"/>
      <c r="X202" s="37"/>
      <c r="Y202" s="37"/>
      <c r="Z202" s="37"/>
      <c r="AA202" s="37"/>
    </row>
    <row r="203" spans="1:27">
      <c r="A203" s="545">
        <v>100010461510</v>
      </c>
      <c r="B203" s="546" t="s">
        <v>74</v>
      </c>
      <c r="C203" s="549">
        <v>44328</v>
      </c>
      <c r="D203" s="547" t="s">
        <v>21</v>
      </c>
      <c r="E203" s="547" t="s">
        <v>35</v>
      </c>
      <c r="F203" s="546"/>
      <c r="G203" s="546"/>
      <c r="H203" s="546"/>
      <c r="I203" s="278"/>
      <c r="J203" s="37"/>
      <c r="K203" s="37"/>
      <c r="L203" s="37"/>
      <c r="M203" s="37"/>
      <c r="N203" s="37"/>
      <c r="O203" s="37"/>
      <c r="P203" s="37"/>
      <c r="Q203" s="37"/>
      <c r="R203" s="37"/>
      <c r="S203" s="37"/>
      <c r="T203" s="37"/>
      <c r="U203" s="37"/>
      <c r="V203" s="37"/>
      <c r="W203" s="37"/>
      <c r="X203" s="37"/>
      <c r="Y203" s="37"/>
      <c r="Z203" s="37"/>
      <c r="AA203" s="37"/>
    </row>
    <row r="204" spans="1:27">
      <c r="A204" s="541">
        <v>100010375273</v>
      </c>
      <c r="B204" s="542" t="s">
        <v>74</v>
      </c>
      <c r="C204" s="549">
        <v>44328</v>
      </c>
      <c r="D204" s="544" t="s">
        <v>91</v>
      </c>
      <c r="E204" s="542"/>
      <c r="F204" s="542"/>
      <c r="G204" s="542"/>
      <c r="H204" s="542"/>
      <c r="I204" s="37"/>
      <c r="J204" s="37"/>
      <c r="K204" s="37"/>
      <c r="L204" s="37"/>
      <c r="M204" s="37"/>
      <c r="N204" s="37"/>
      <c r="O204" s="37"/>
      <c r="P204" s="37"/>
      <c r="Q204" s="37"/>
      <c r="R204" s="37"/>
      <c r="S204" s="37"/>
      <c r="T204" s="37"/>
      <c r="U204" s="37"/>
      <c r="V204" s="37"/>
      <c r="W204" s="37"/>
      <c r="X204" s="37"/>
      <c r="Y204" s="37"/>
      <c r="Z204" s="37"/>
      <c r="AA204" s="37"/>
    </row>
    <row r="205" spans="1:27">
      <c r="A205" s="541">
        <v>100010256564</v>
      </c>
      <c r="B205" s="542" t="s">
        <v>74</v>
      </c>
      <c r="C205" s="549">
        <v>44328</v>
      </c>
      <c r="D205" s="547" t="s">
        <v>21</v>
      </c>
      <c r="E205" s="542"/>
      <c r="F205" s="542"/>
      <c r="G205" s="542"/>
      <c r="H205" s="542"/>
      <c r="I205" s="37"/>
      <c r="J205" s="37"/>
      <c r="K205" s="37"/>
      <c r="L205" s="37"/>
      <c r="M205" s="37"/>
      <c r="N205" s="37"/>
      <c r="O205" s="37"/>
      <c r="P205" s="37"/>
      <c r="Q205" s="37"/>
      <c r="R205" s="37"/>
      <c r="S205" s="37"/>
      <c r="T205" s="37"/>
      <c r="U205" s="37"/>
      <c r="V205" s="37"/>
      <c r="W205" s="37"/>
      <c r="X205" s="37"/>
      <c r="Y205" s="37"/>
      <c r="Z205" s="37"/>
      <c r="AA205" s="37"/>
    </row>
    <row r="206" spans="1:27">
      <c r="A206" s="541">
        <v>100010113912</v>
      </c>
      <c r="B206" s="542" t="s">
        <v>74</v>
      </c>
      <c r="C206" s="549">
        <v>44328</v>
      </c>
      <c r="D206" s="544" t="s">
        <v>76</v>
      </c>
      <c r="E206" s="542" t="s">
        <v>35</v>
      </c>
      <c r="F206" s="542"/>
      <c r="G206" s="542"/>
      <c r="H206" s="542"/>
      <c r="I206" s="37"/>
      <c r="J206" s="37"/>
      <c r="K206" s="37"/>
      <c r="L206" s="37"/>
      <c r="M206" s="37"/>
      <c r="N206" s="37"/>
      <c r="O206" s="37"/>
      <c r="P206" s="37"/>
      <c r="Q206" s="37"/>
      <c r="R206" s="37"/>
      <c r="S206" s="37"/>
      <c r="T206" s="37"/>
      <c r="U206" s="37"/>
      <c r="V206" s="37"/>
      <c r="W206" s="37"/>
      <c r="X206" s="37"/>
      <c r="Y206" s="37"/>
      <c r="Z206" s="37"/>
      <c r="AA206" s="37"/>
    </row>
    <row r="207" spans="1:27">
      <c r="A207" s="541">
        <v>100009939659</v>
      </c>
      <c r="B207" s="542" t="s">
        <v>74</v>
      </c>
      <c r="C207" s="549">
        <v>44328</v>
      </c>
      <c r="D207" s="542" t="s">
        <v>51</v>
      </c>
      <c r="E207" s="542"/>
      <c r="F207" s="542"/>
      <c r="G207" s="542"/>
      <c r="H207" s="542"/>
      <c r="I207" s="37"/>
      <c r="J207" s="37"/>
      <c r="K207" s="37"/>
      <c r="L207" s="37"/>
      <c r="M207" s="37"/>
      <c r="N207" s="37"/>
      <c r="O207" s="37"/>
      <c r="P207" s="37"/>
      <c r="Q207" s="37"/>
      <c r="R207" s="37"/>
      <c r="S207" s="37"/>
      <c r="T207" s="37"/>
      <c r="U207" s="37"/>
      <c r="V207" s="37"/>
      <c r="W207" s="37"/>
      <c r="X207" s="37"/>
      <c r="Y207" s="37"/>
      <c r="Z207" s="37"/>
      <c r="AA207" s="37"/>
    </row>
    <row r="208" spans="1:27">
      <c r="A208" s="545">
        <v>100009964709</v>
      </c>
      <c r="B208" s="546" t="s">
        <v>74</v>
      </c>
      <c r="C208" s="549">
        <v>44328</v>
      </c>
      <c r="D208" s="547" t="s">
        <v>51</v>
      </c>
      <c r="E208" s="546"/>
      <c r="F208" s="546"/>
      <c r="G208" s="546"/>
      <c r="H208" s="546"/>
      <c r="I208" s="37"/>
      <c r="J208" s="37"/>
      <c r="K208" s="37"/>
      <c r="L208" s="37"/>
      <c r="M208" s="37"/>
      <c r="N208" s="37"/>
      <c r="O208" s="37"/>
      <c r="P208" s="37"/>
      <c r="Q208" s="37"/>
      <c r="R208" s="37"/>
      <c r="S208" s="37"/>
      <c r="T208" s="37"/>
      <c r="U208" s="37"/>
      <c r="V208" s="37"/>
      <c r="W208" s="37"/>
      <c r="X208" s="37"/>
      <c r="Y208" s="37"/>
      <c r="Z208" s="37"/>
      <c r="AA208" s="37"/>
    </row>
    <row r="209" spans="1:27">
      <c r="A209" s="545">
        <v>100009797426</v>
      </c>
      <c r="B209" s="546" t="s">
        <v>74</v>
      </c>
      <c r="C209" s="549">
        <v>44328</v>
      </c>
      <c r="D209" s="547" t="s">
        <v>51</v>
      </c>
      <c r="E209" s="546"/>
      <c r="F209" s="546"/>
      <c r="G209" s="546"/>
      <c r="H209" s="546"/>
      <c r="I209" s="37"/>
      <c r="J209" s="37"/>
      <c r="K209" s="37"/>
      <c r="L209" s="37"/>
      <c r="M209" s="37"/>
      <c r="N209" s="37"/>
      <c r="O209" s="37"/>
      <c r="P209" s="37"/>
      <c r="Q209" s="37"/>
      <c r="R209" s="37"/>
      <c r="S209" s="37"/>
      <c r="T209" s="37"/>
      <c r="U209" s="37"/>
      <c r="V209" s="37"/>
      <c r="W209" s="37"/>
      <c r="X209" s="37"/>
      <c r="Y209" s="37"/>
      <c r="Z209" s="37"/>
      <c r="AA209" s="37"/>
    </row>
    <row r="210" spans="1:27">
      <c r="A210" s="545">
        <v>100009469426</v>
      </c>
      <c r="B210" s="546" t="s">
        <v>74</v>
      </c>
      <c r="C210" s="549">
        <v>44328</v>
      </c>
      <c r="D210" s="547" t="s">
        <v>76</v>
      </c>
      <c r="E210" s="546" t="s">
        <v>35</v>
      </c>
      <c r="F210" s="546"/>
      <c r="G210" s="546"/>
      <c r="H210" s="546"/>
      <c r="I210" s="37"/>
      <c r="J210" s="37"/>
      <c r="K210" s="37"/>
      <c r="L210" s="37"/>
      <c r="M210" s="37"/>
      <c r="N210" s="37"/>
      <c r="O210" s="37"/>
      <c r="P210" s="37"/>
      <c r="Q210" s="37"/>
      <c r="R210" s="37"/>
      <c r="S210" s="37"/>
      <c r="T210" s="37"/>
      <c r="U210" s="37"/>
      <c r="V210" s="37"/>
      <c r="W210" s="37"/>
      <c r="X210" s="37"/>
      <c r="Y210" s="37"/>
      <c r="Z210" s="37"/>
      <c r="AA210" s="37"/>
    </row>
    <row r="211" spans="1:27">
      <c r="A211" s="545">
        <v>100009479233</v>
      </c>
      <c r="B211" s="546" t="s">
        <v>74</v>
      </c>
      <c r="C211" s="549">
        <v>44328</v>
      </c>
      <c r="D211" s="546"/>
      <c r="E211" s="546"/>
      <c r="F211" s="546"/>
      <c r="G211" s="546"/>
      <c r="H211" s="546"/>
      <c r="I211" s="37"/>
      <c r="J211" s="37"/>
      <c r="K211" s="37"/>
      <c r="L211" s="37"/>
      <c r="M211" s="37"/>
      <c r="N211" s="37"/>
      <c r="O211" s="37"/>
      <c r="P211" s="37"/>
      <c r="Q211" s="37"/>
      <c r="R211" s="37"/>
      <c r="S211" s="37"/>
      <c r="T211" s="37"/>
      <c r="U211" s="37"/>
      <c r="V211" s="37"/>
      <c r="W211" s="37"/>
      <c r="X211" s="37"/>
      <c r="Y211" s="37"/>
      <c r="Z211" s="37"/>
      <c r="AA211" s="37"/>
    </row>
    <row r="212" spans="1:27">
      <c r="A212" s="541">
        <v>100009383655</v>
      </c>
      <c r="B212" s="542" t="s">
        <v>74</v>
      </c>
      <c r="C212" s="549">
        <v>44328</v>
      </c>
      <c r="D212" s="542"/>
      <c r="E212" s="542"/>
      <c r="F212" s="542"/>
      <c r="G212" s="542"/>
      <c r="H212" s="542"/>
      <c r="I212" s="37"/>
      <c r="J212" s="37"/>
      <c r="K212" s="37"/>
      <c r="L212" s="37"/>
      <c r="M212" s="37"/>
      <c r="N212" s="37"/>
      <c r="O212" s="37"/>
      <c r="P212" s="37"/>
      <c r="Q212" s="37"/>
      <c r="R212" s="37"/>
      <c r="S212" s="37"/>
      <c r="T212" s="37"/>
      <c r="U212" s="37"/>
      <c r="V212" s="37"/>
      <c r="W212" s="37"/>
      <c r="X212" s="37"/>
      <c r="Y212" s="37"/>
      <c r="Z212" s="37"/>
      <c r="AA212" s="37"/>
    </row>
    <row r="213" spans="1:27">
      <c r="A213" s="541">
        <v>100008069284</v>
      </c>
      <c r="B213" s="542" t="s">
        <v>74</v>
      </c>
      <c r="C213" s="549">
        <v>44328</v>
      </c>
      <c r="D213" s="542"/>
      <c r="E213" s="542"/>
      <c r="F213" s="542"/>
      <c r="G213" s="542"/>
      <c r="H213" s="542"/>
      <c r="I213" s="37"/>
      <c r="J213" s="37"/>
      <c r="K213" s="37"/>
      <c r="L213" s="37"/>
      <c r="M213" s="37"/>
      <c r="N213" s="37"/>
      <c r="O213" s="37"/>
      <c r="P213" s="37"/>
      <c r="Q213" s="37"/>
      <c r="R213" s="37"/>
      <c r="S213" s="37"/>
      <c r="T213" s="37"/>
      <c r="U213" s="37"/>
      <c r="V213" s="37"/>
      <c r="W213" s="37"/>
      <c r="X213" s="37"/>
      <c r="Y213" s="37"/>
      <c r="Z213" s="37"/>
      <c r="AA213" s="37"/>
    </row>
    <row r="214" spans="1:27">
      <c r="A214" s="541">
        <v>100007524203</v>
      </c>
      <c r="B214" s="542" t="s">
        <v>74</v>
      </c>
      <c r="C214" s="549">
        <v>44328</v>
      </c>
      <c r="D214" s="542"/>
      <c r="E214" s="542"/>
      <c r="F214" s="542"/>
      <c r="G214" s="542"/>
      <c r="H214" s="542"/>
      <c r="I214" s="37"/>
      <c r="J214" s="37"/>
      <c r="K214" s="37"/>
      <c r="L214" s="37"/>
      <c r="M214" s="37"/>
      <c r="N214" s="37"/>
      <c r="O214" s="37"/>
      <c r="P214" s="37"/>
      <c r="Q214" s="37"/>
      <c r="R214" s="37"/>
      <c r="S214" s="37"/>
      <c r="T214" s="37"/>
      <c r="U214" s="37"/>
      <c r="V214" s="37"/>
      <c r="W214" s="37"/>
      <c r="X214" s="37"/>
      <c r="Y214" s="37"/>
      <c r="Z214" s="37"/>
      <c r="AA214" s="37"/>
    </row>
    <row r="215" spans="1:27">
      <c r="A215" s="541">
        <v>100006633729</v>
      </c>
      <c r="B215" s="542" t="s">
        <v>74</v>
      </c>
      <c r="C215" s="549">
        <v>44328</v>
      </c>
      <c r="D215" s="542"/>
      <c r="E215" s="542"/>
      <c r="F215" s="542"/>
      <c r="G215" s="542"/>
      <c r="H215" s="542"/>
      <c r="I215" s="37"/>
      <c r="J215" s="37"/>
      <c r="K215" s="37"/>
      <c r="L215" s="37"/>
      <c r="M215" s="37"/>
      <c r="N215" s="37"/>
      <c r="O215" s="37"/>
      <c r="P215" s="37"/>
      <c r="Q215" s="37"/>
      <c r="R215" s="37"/>
      <c r="S215" s="37"/>
      <c r="T215" s="37"/>
      <c r="U215" s="37"/>
      <c r="V215" s="37"/>
      <c r="W215" s="37"/>
      <c r="X215" s="37"/>
      <c r="Y215" s="37"/>
      <c r="Z215" s="37"/>
      <c r="AA215" s="37"/>
    </row>
    <row r="216" spans="1:27">
      <c r="A216" s="545">
        <v>100006638881</v>
      </c>
      <c r="B216" s="546" t="s">
        <v>74</v>
      </c>
      <c r="C216" s="549">
        <v>44328</v>
      </c>
      <c r="D216" s="546" t="s">
        <v>76</v>
      </c>
      <c r="E216" s="547" t="s">
        <v>35</v>
      </c>
      <c r="F216" s="546"/>
      <c r="G216" s="546"/>
      <c r="H216" s="546"/>
      <c r="I216" s="278" t="s">
        <v>92</v>
      </c>
      <c r="J216" s="37"/>
      <c r="K216" s="37"/>
      <c r="L216" s="37"/>
      <c r="M216" s="37"/>
      <c r="N216" s="37"/>
      <c r="O216" s="37"/>
      <c r="P216" s="37"/>
      <c r="Q216" s="37"/>
      <c r="R216" s="37"/>
      <c r="S216" s="37"/>
      <c r="T216" s="37"/>
      <c r="U216" s="37"/>
      <c r="V216" s="37"/>
      <c r="W216" s="37"/>
      <c r="X216" s="37"/>
      <c r="Y216" s="37"/>
      <c r="Z216" s="37"/>
      <c r="AA216" s="37"/>
    </row>
    <row r="217" spans="1:27">
      <c r="A217" s="541">
        <v>100006740294</v>
      </c>
      <c r="B217" s="542" t="s">
        <v>74</v>
      </c>
      <c r="C217" s="549">
        <v>44328</v>
      </c>
      <c r="D217" s="544" t="s">
        <v>76</v>
      </c>
      <c r="E217" s="544" t="s">
        <v>37</v>
      </c>
      <c r="F217" s="542"/>
      <c r="G217" s="542"/>
      <c r="H217" s="542"/>
      <c r="I217" s="278" t="s">
        <v>77</v>
      </c>
      <c r="J217" s="37"/>
      <c r="K217" s="37"/>
      <c r="L217" s="37"/>
      <c r="M217" s="37"/>
      <c r="N217" s="37"/>
      <c r="O217" s="37"/>
      <c r="P217" s="37"/>
      <c r="Q217" s="37"/>
      <c r="R217" s="37"/>
      <c r="S217" s="37"/>
      <c r="T217" s="37"/>
      <c r="U217" s="37"/>
      <c r="V217" s="37"/>
      <c r="W217" s="37"/>
      <c r="X217" s="37"/>
      <c r="Y217" s="37"/>
      <c r="Z217" s="37"/>
      <c r="AA217" s="37"/>
    </row>
    <row r="218" spans="1:27">
      <c r="A218" s="541">
        <v>100006487318</v>
      </c>
      <c r="B218" s="542" t="s">
        <v>74</v>
      </c>
      <c r="C218" s="549">
        <v>44328</v>
      </c>
      <c r="D218" s="542"/>
      <c r="E218" s="542"/>
      <c r="F218" s="542"/>
      <c r="G218" s="542"/>
      <c r="H218" s="542"/>
      <c r="I218" s="37"/>
      <c r="J218" s="37"/>
      <c r="K218" s="37"/>
      <c r="L218" s="37"/>
      <c r="M218" s="37"/>
      <c r="N218" s="37"/>
      <c r="O218" s="37"/>
      <c r="P218" s="37"/>
      <c r="Q218" s="37"/>
      <c r="R218" s="37"/>
      <c r="S218" s="37"/>
      <c r="T218" s="37"/>
      <c r="U218" s="37"/>
      <c r="V218" s="37"/>
      <c r="W218" s="37"/>
      <c r="X218" s="37"/>
      <c r="Y218" s="37"/>
      <c r="Z218" s="37"/>
      <c r="AA218" s="37"/>
    </row>
    <row r="219" spans="1:27">
      <c r="A219" s="541">
        <v>100006491333</v>
      </c>
      <c r="B219" s="542" t="s">
        <v>74</v>
      </c>
      <c r="C219" s="549">
        <v>44328</v>
      </c>
      <c r="D219" s="542"/>
      <c r="E219" s="542"/>
      <c r="F219" s="542"/>
      <c r="G219" s="542"/>
      <c r="H219" s="542"/>
      <c r="I219" s="37"/>
      <c r="J219" s="37"/>
      <c r="K219" s="37"/>
      <c r="L219" s="37"/>
      <c r="M219" s="37"/>
      <c r="N219" s="37"/>
      <c r="O219" s="37"/>
      <c r="P219" s="37"/>
      <c r="Q219" s="37"/>
      <c r="R219" s="37"/>
      <c r="S219" s="37"/>
      <c r="T219" s="37"/>
      <c r="U219" s="37"/>
      <c r="V219" s="37"/>
      <c r="W219" s="37"/>
      <c r="X219" s="37"/>
      <c r="Y219" s="37"/>
      <c r="Z219" s="37"/>
      <c r="AA219" s="37"/>
    </row>
    <row r="220" spans="1:27">
      <c r="A220" s="541">
        <v>100006156956</v>
      </c>
      <c r="B220" s="542" t="s">
        <v>74</v>
      </c>
      <c r="C220" s="549">
        <v>44328</v>
      </c>
      <c r="D220" s="542"/>
      <c r="E220" s="542"/>
      <c r="F220" s="542"/>
      <c r="G220" s="542"/>
      <c r="H220" s="542"/>
      <c r="I220" s="37"/>
      <c r="J220" s="37"/>
      <c r="K220" s="37"/>
      <c r="L220" s="37"/>
      <c r="M220" s="37"/>
      <c r="N220" s="37"/>
      <c r="O220" s="37"/>
      <c r="P220" s="37"/>
      <c r="Q220" s="37"/>
      <c r="R220" s="37"/>
      <c r="S220" s="37"/>
      <c r="T220" s="37"/>
      <c r="U220" s="37"/>
      <c r="V220" s="37"/>
      <c r="W220" s="37"/>
      <c r="X220" s="37"/>
      <c r="Y220" s="37"/>
      <c r="Z220" s="37"/>
      <c r="AA220" s="37"/>
    </row>
    <row r="221" spans="1:27">
      <c r="A221" s="545">
        <v>100006289375</v>
      </c>
      <c r="B221" s="546" t="s">
        <v>74</v>
      </c>
      <c r="C221" s="549">
        <v>44328</v>
      </c>
      <c r="D221" s="547" t="s">
        <v>21</v>
      </c>
      <c r="E221" s="547" t="s">
        <v>35</v>
      </c>
      <c r="F221" s="546"/>
      <c r="G221" s="546"/>
      <c r="H221" s="546"/>
      <c r="I221" s="37"/>
      <c r="J221" s="37"/>
      <c r="K221" s="37"/>
      <c r="L221" s="37"/>
      <c r="M221" s="37"/>
      <c r="N221" s="37"/>
      <c r="O221" s="37"/>
      <c r="P221" s="37"/>
      <c r="Q221" s="37"/>
      <c r="R221" s="37"/>
      <c r="S221" s="37"/>
      <c r="T221" s="37"/>
      <c r="U221" s="37"/>
      <c r="V221" s="37"/>
      <c r="W221" s="37"/>
      <c r="X221" s="37"/>
      <c r="Y221" s="37"/>
      <c r="Z221" s="37"/>
      <c r="AA221" s="37"/>
    </row>
    <row r="222" spans="1:27">
      <c r="A222" s="545">
        <v>100005161298</v>
      </c>
      <c r="B222" s="546" t="s">
        <v>74</v>
      </c>
      <c r="C222" s="549">
        <v>44329</v>
      </c>
      <c r="D222" s="547" t="s">
        <v>21</v>
      </c>
      <c r="E222" s="546"/>
      <c r="F222" s="546"/>
      <c r="G222" s="546"/>
      <c r="H222" s="546"/>
      <c r="I222" s="37"/>
      <c r="J222" s="37"/>
      <c r="K222" s="37"/>
      <c r="L222" s="37"/>
      <c r="M222" s="37"/>
      <c r="N222" s="37"/>
      <c r="O222" s="37"/>
      <c r="P222" s="37"/>
      <c r="Q222" s="37"/>
      <c r="R222" s="37"/>
      <c r="S222" s="37"/>
      <c r="T222" s="37"/>
      <c r="U222" s="37"/>
      <c r="V222" s="37"/>
      <c r="W222" s="37"/>
      <c r="X222" s="37"/>
      <c r="Y222" s="37"/>
      <c r="Z222" s="37"/>
      <c r="AA222" s="37"/>
    </row>
    <row r="223" spans="1:27">
      <c r="A223" s="545">
        <v>100004867441</v>
      </c>
      <c r="B223" s="546" t="s">
        <v>74</v>
      </c>
      <c r="C223" s="549">
        <v>44329</v>
      </c>
      <c r="D223" s="546" t="s">
        <v>51</v>
      </c>
      <c r="E223" s="546"/>
      <c r="F223" s="546"/>
      <c r="G223" s="546"/>
      <c r="H223" s="546"/>
      <c r="I223" s="37"/>
      <c r="J223" s="37"/>
      <c r="K223" s="37"/>
      <c r="L223" s="37"/>
      <c r="M223" s="37"/>
      <c r="N223" s="37"/>
      <c r="O223" s="37"/>
      <c r="P223" s="37"/>
      <c r="Q223" s="37"/>
      <c r="R223" s="37"/>
      <c r="S223" s="37"/>
      <c r="T223" s="37"/>
      <c r="U223" s="37"/>
      <c r="V223" s="37"/>
      <c r="W223" s="37"/>
      <c r="X223" s="37"/>
      <c r="Y223" s="37"/>
      <c r="Z223" s="37"/>
      <c r="AA223" s="37"/>
    </row>
    <row r="224" spans="1:27">
      <c r="A224" s="541">
        <v>100004294318</v>
      </c>
      <c r="B224" s="542" t="s">
        <v>74</v>
      </c>
      <c r="C224" s="549">
        <v>44329</v>
      </c>
      <c r="D224" s="542" t="s">
        <v>76</v>
      </c>
      <c r="E224" s="542" t="s">
        <v>35</v>
      </c>
      <c r="F224" s="542"/>
      <c r="G224" s="542"/>
      <c r="H224" s="542"/>
      <c r="I224" s="37"/>
      <c r="J224" s="37"/>
      <c r="K224" s="37"/>
      <c r="L224" s="37"/>
      <c r="M224" s="37"/>
      <c r="N224" s="37"/>
      <c r="O224" s="37"/>
      <c r="P224" s="37"/>
      <c r="Q224" s="37"/>
      <c r="R224" s="37"/>
      <c r="S224" s="37"/>
      <c r="T224" s="37"/>
      <c r="U224" s="37"/>
      <c r="V224" s="37"/>
      <c r="W224" s="37"/>
      <c r="X224" s="37"/>
      <c r="Y224" s="37"/>
      <c r="Z224" s="37"/>
      <c r="AA224" s="37"/>
    </row>
    <row r="225" spans="1:27">
      <c r="A225" s="541">
        <v>100003924279</v>
      </c>
      <c r="B225" s="542" t="s">
        <v>74</v>
      </c>
      <c r="C225" s="549">
        <v>44329</v>
      </c>
      <c r="D225" s="542" t="s">
        <v>51</v>
      </c>
      <c r="E225" s="542"/>
      <c r="F225" s="542"/>
      <c r="G225" s="542"/>
      <c r="H225" s="542"/>
      <c r="I225" s="37"/>
      <c r="J225" s="37"/>
      <c r="K225" s="37"/>
      <c r="L225" s="37"/>
      <c r="M225" s="37"/>
      <c r="N225" s="37"/>
      <c r="O225" s="37"/>
      <c r="P225" s="37"/>
      <c r="Q225" s="37"/>
      <c r="R225" s="37"/>
      <c r="S225" s="37"/>
      <c r="T225" s="37"/>
      <c r="U225" s="37"/>
      <c r="V225" s="37"/>
      <c r="W225" s="37"/>
      <c r="X225" s="37"/>
      <c r="Y225" s="37"/>
      <c r="Z225" s="37"/>
      <c r="AA225" s="37"/>
    </row>
    <row r="226" spans="1:27">
      <c r="A226" s="541">
        <v>100003731175</v>
      </c>
      <c r="B226" s="542" t="s">
        <v>74</v>
      </c>
      <c r="C226" s="549">
        <v>44329</v>
      </c>
      <c r="D226" s="544" t="s">
        <v>51</v>
      </c>
      <c r="E226" s="542"/>
      <c r="F226" s="542"/>
      <c r="G226" s="542"/>
      <c r="H226" s="542"/>
      <c r="I226" s="37"/>
      <c r="J226" s="552" t="s">
        <v>74</v>
      </c>
      <c r="K226" s="553" t="s">
        <v>80</v>
      </c>
      <c r="L226" s="318"/>
      <c r="M226" s="37"/>
      <c r="N226" s="37"/>
      <c r="O226" s="37"/>
      <c r="P226" s="37"/>
      <c r="Q226" s="37"/>
      <c r="R226" s="37"/>
      <c r="S226" s="37"/>
      <c r="T226" s="37"/>
      <c r="U226" s="37"/>
      <c r="V226" s="37"/>
      <c r="W226" s="37"/>
      <c r="X226" s="37"/>
      <c r="Y226" s="37"/>
      <c r="Z226" s="37"/>
      <c r="AA226" s="37"/>
    </row>
    <row r="227" spans="1:27">
      <c r="A227" s="545">
        <v>100003152630</v>
      </c>
      <c r="B227" s="546" t="s">
        <v>74</v>
      </c>
      <c r="C227" s="549">
        <v>44329</v>
      </c>
      <c r="D227" s="547" t="s">
        <v>51</v>
      </c>
      <c r="E227" s="546"/>
      <c r="F227" s="546"/>
      <c r="G227" s="546"/>
      <c r="H227" s="546"/>
      <c r="I227" s="37"/>
      <c r="J227" s="37"/>
      <c r="K227" s="37"/>
      <c r="L227" s="37"/>
      <c r="M227" s="37"/>
      <c r="N227" s="37"/>
      <c r="O227" s="37"/>
      <c r="P227" s="37"/>
      <c r="Q227" s="37"/>
      <c r="R227" s="37"/>
      <c r="S227" s="37"/>
      <c r="T227" s="37"/>
      <c r="U227" s="37"/>
      <c r="V227" s="37"/>
      <c r="W227" s="37"/>
      <c r="X227" s="37"/>
      <c r="Y227" s="37"/>
      <c r="Z227" s="37"/>
      <c r="AA227" s="37"/>
    </row>
    <row r="228" spans="1:27">
      <c r="A228" s="541">
        <v>100003166202</v>
      </c>
      <c r="B228" s="542" t="s">
        <v>74</v>
      </c>
      <c r="C228" s="549">
        <v>44329</v>
      </c>
      <c r="D228" s="542" t="s">
        <v>76</v>
      </c>
      <c r="E228" s="542" t="s">
        <v>35</v>
      </c>
      <c r="F228" s="542"/>
      <c r="G228" s="542"/>
      <c r="H228" s="542"/>
      <c r="I228" s="37"/>
      <c r="J228" s="37"/>
      <c r="K228" s="37"/>
      <c r="L228" s="37"/>
      <c r="M228" s="37"/>
      <c r="N228" s="37"/>
      <c r="O228" s="37"/>
      <c r="P228" s="37"/>
      <c r="Q228" s="37"/>
      <c r="R228" s="37"/>
      <c r="S228" s="37"/>
      <c r="T228" s="37"/>
      <c r="U228" s="37"/>
      <c r="V228" s="37"/>
      <c r="W228" s="37"/>
      <c r="X228" s="37"/>
      <c r="Y228" s="37"/>
      <c r="Z228" s="37"/>
      <c r="AA228" s="37"/>
    </row>
    <row r="229" spans="1:27">
      <c r="A229" s="545">
        <v>100003366619</v>
      </c>
      <c r="B229" s="546" t="s">
        <v>74</v>
      </c>
      <c r="C229" s="549">
        <v>44329</v>
      </c>
      <c r="D229" s="547" t="s">
        <v>51</v>
      </c>
      <c r="E229" s="546"/>
      <c r="F229" s="546"/>
      <c r="G229" s="546"/>
      <c r="H229" s="546"/>
      <c r="I229" s="37"/>
      <c r="J229" s="37"/>
      <c r="K229" s="37"/>
      <c r="L229" s="37"/>
      <c r="M229" s="37"/>
      <c r="N229" s="37"/>
      <c r="O229" s="37"/>
      <c r="P229" s="37"/>
      <c r="Q229" s="37"/>
      <c r="R229" s="37"/>
      <c r="S229" s="37"/>
      <c r="T229" s="37"/>
      <c r="U229" s="37"/>
      <c r="V229" s="37"/>
      <c r="W229" s="37"/>
      <c r="X229" s="37"/>
      <c r="Y229" s="37"/>
      <c r="Z229" s="37"/>
      <c r="AA229" s="37"/>
    </row>
    <row r="230" spans="1:27">
      <c r="A230" s="541">
        <v>100003090884</v>
      </c>
      <c r="B230" s="542" t="s">
        <v>74</v>
      </c>
      <c r="C230" s="549">
        <v>44329</v>
      </c>
      <c r="D230" s="544" t="s">
        <v>51</v>
      </c>
      <c r="E230" s="542"/>
      <c r="F230" s="542"/>
      <c r="G230" s="542"/>
      <c r="H230" s="542"/>
      <c r="I230" s="37"/>
      <c r="J230" s="37"/>
      <c r="K230" s="37"/>
      <c r="L230" s="37"/>
      <c r="M230" s="37"/>
      <c r="N230" s="37"/>
      <c r="O230" s="37"/>
      <c r="P230" s="37"/>
      <c r="Q230" s="37"/>
      <c r="R230" s="37"/>
      <c r="S230" s="37"/>
      <c r="T230" s="37"/>
      <c r="U230" s="37"/>
      <c r="V230" s="37"/>
      <c r="W230" s="37"/>
      <c r="X230" s="37"/>
      <c r="Y230" s="37"/>
      <c r="Z230" s="37"/>
      <c r="AA230" s="37"/>
    </row>
    <row r="231" spans="1:27">
      <c r="A231" s="545">
        <v>100002686486</v>
      </c>
      <c r="B231" s="546" t="s">
        <v>74</v>
      </c>
      <c r="C231" s="549">
        <v>44329</v>
      </c>
      <c r="D231" s="547" t="s">
        <v>51</v>
      </c>
      <c r="E231" s="546"/>
      <c r="F231" s="546"/>
      <c r="G231" s="546"/>
      <c r="H231" s="546"/>
      <c r="I231" s="37"/>
      <c r="J231" s="37"/>
      <c r="K231" s="37"/>
      <c r="L231" s="37"/>
      <c r="M231" s="37"/>
      <c r="N231" s="37"/>
      <c r="O231" s="37"/>
      <c r="P231" s="37"/>
      <c r="Q231" s="37"/>
      <c r="R231" s="37"/>
      <c r="S231" s="37"/>
      <c r="T231" s="37"/>
      <c r="U231" s="37"/>
      <c r="V231" s="37"/>
      <c r="W231" s="37"/>
      <c r="X231" s="37"/>
      <c r="Y231" s="37"/>
      <c r="Z231" s="37"/>
      <c r="AA231" s="37"/>
    </row>
    <row r="232" spans="1:27">
      <c r="A232" s="541">
        <v>100001471361</v>
      </c>
      <c r="B232" s="542" t="s">
        <v>74</v>
      </c>
      <c r="C232" s="549">
        <v>44329</v>
      </c>
      <c r="D232" s="547" t="s">
        <v>51</v>
      </c>
      <c r="E232" s="542"/>
      <c r="F232" s="542"/>
      <c r="G232" s="542"/>
      <c r="H232" s="542"/>
      <c r="I232" s="37"/>
      <c r="J232" s="37"/>
      <c r="K232" s="37"/>
      <c r="L232" s="37"/>
      <c r="M232" s="37"/>
      <c r="N232" s="37"/>
      <c r="O232" s="37"/>
      <c r="P232" s="37"/>
      <c r="Q232" s="37"/>
      <c r="R232" s="37"/>
      <c r="S232" s="37"/>
      <c r="T232" s="37"/>
      <c r="U232" s="37"/>
      <c r="V232" s="37"/>
      <c r="W232" s="37"/>
      <c r="X232" s="37"/>
      <c r="Y232" s="37"/>
      <c r="Z232" s="37"/>
      <c r="AA232" s="37"/>
    </row>
    <row r="233" spans="1:27">
      <c r="A233" s="545">
        <v>100000878328</v>
      </c>
      <c r="B233" s="546" t="s">
        <v>74</v>
      </c>
      <c r="C233" s="549">
        <v>44329</v>
      </c>
      <c r="D233" s="547" t="s">
        <v>21</v>
      </c>
      <c r="E233" s="546"/>
      <c r="F233" s="546"/>
      <c r="G233" s="546"/>
      <c r="H233" s="546"/>
      <c r="I233" s="37"/>
      <c r="J233" s="37"/>
      <c r="K233" s="37"/>
      <c r="L233" s="37"/>
      <c r="M233" s="37"/>
      <c r="N233" s="37"/>
      <c r="O233" s="37"/>
      <c r="P233" s="37"/>
      <c r="Q233" s="37"/>
      <c r="R233" s="37"/>
      <c r="S233" s="37"/>
      <c r="T233" s="37"/>
      <c r="U233" s="37"/>
      <c r="V233" s="37"/>
      <c r="W233" s="37"/>
      <c r="X233" s="37"/>
      <c r="Y233" s="37"/>
      <c r="Z233" s="37"/>
      <c r="AA233" s="37"/>
    </row>
    <row r="234" spans="1:27">
      <c r="A234" s="541">
        <v>100000903662</v>
      </c>
      <c r="B234" s="542" t="s">
        <v>74</v>
      </c>
      <c r="C234" s="549">
        <v>44329</v>
      </c>
      <c r="D234" s="544" t="s">
        <v>62</v>
      </c>
      <c r="E234" s="542"/>
      <c r="F234" s="542"/>
      <c r="G234" s="542"/>
      <c r="H234" s="542"/>
      <c r="I234" s="37"/>
      <c r="J234" s="37"/>
      <c r="K234" s="37"/>
      <c r="L234" s="37"/>
      <c r="M234" s="37"/>
      <c r="N234" s="37"/>
      <c r="O234" s="37"/>
      <c r="P234" s="37"/>
      <c r="Q234" s="37"/>
      <c r="R234" s="37"/>
      <c r="S234" s="37"/>
      <c r="T234" s="37"/>
      <c r="U234" s="37"/>
      <c r="V234" s="37"/>
      <c r="W234" s="37"/>
      <c r="X234" s="37"/>
      <c r="Y234" s="37"/>
      <c r="Z234" s="37"/>
      <c r="AA234" s="37"/>
    </row>
    <row r="235" spans="1:27">
      <c r="A235" s="541">
        <v>100000990438</v>
      </c>
      <c r="B235" s="542" t="s">
        <v>74</v>
      </c>
      <c r="C235" s="549">
        <v>44329</v>
      </c>
      <c r="D235" s="544" t="s">
        <v>76</v>
      </c>
      <c r="E235" s="544" t="s">
        <v>37</v>
      </c>
      <c r="F235" s="542"/>
      <c r="G235" s="542"/>
      <c r="H235" s="542"/>
      <c r="I235" s="278" t="s">
        <v>77</v>
      </c>
      <c r="J235" s="37"/>
      <c r="K235" s="37"/>
      <c r="L235" s="37"/>
      <c r="M235" s="37"/>
      <c r="N235" s="37"/>
      <c r="O235" s="37"/>
      <c r="P235" s="37"/>
      <c r="Q235" s="37"/>
      <c r="R235" s="37"/>
      <c r="S235" s="37"/>
      <c r="T235" s="37"/>
      <c r="U235" s="37"/>
      <c r="V235" s="37"/>
      <c r="W235" s="37"/>
      <c r="X235" s="37"/>
      <c r="Y235" s="37"/>
      <c r="Z235" s="37"/>
      <c r="AA235" s="37"/>
    </row>
    <row r="236" spans="1:27">
      <c r="A236" s="545">
        <v>100000843730</v>
      </c>
      <c r="B236" s="546" t="s">
        <v>74</v>
      </c>
      <c r="C236" s="549">
        <v>44329</v>
      </c>
      <c r="D236" s="547" t="s">
        <v>51</v>
      </c>
      <c r="E236" s="546"/>
      <c r="F236" s="546"/>
      <c r="G236" s="546"/>
      <c r="H236" s="546"/>
      <c r="I236" s="37"/>
      <c r="J236" s="37"/>
      <c r="K236" s="37"/>
      <c r="L236" s="37"/>
      <c r="M236" s="37"/>
      <c r="N236" s="37"/>
      <c r="O236" s="37"/>
      <c r="P236" s="37"/>
      <c r="Q236" s="37"/>
      <c r="R236" s="37"/>
      <c r="S236" s="37"/>
      <c r="T236" s="37"/>
      <c r="U236" s="37"/>
      <c r="V236" s="37"/>
      <c r="W236" s="37"/>
      <c r="X236" s="37"/>
      <c r="Y236" s="37"/>
      <c r="Z236" s="37"/>
      <c r="AA236" s="37"/>
    </row>
    <row r="237" spans="1:27">
      <c r="A237" s="545">
        <v>100000802261</v>
      </c>
      <c r="B237" s="546" t="s">
        <v>74</v>
      </c>
      <c r="C237" s="549">
        <v>44329</v>
      </c>
      <c r="D237" s="547" t="s">
        <v>21</v>
      </c>
      <c r="E237" s="546"/>
      <c r="F237" s="546"/>
      <c r="G237" s="546"/>
      <c r="H237" s="546"/>
      <c r="I237" s="37"/>
      <c r="J237" s="37"/>
      <c r="K237" s="37"/>
      <c r="L237" s="37"/>
      <c r="M237" s="37"/>
      <c r="N237" s="37"/>
      <c r="O237" s="37"/>
      <c r="P237" s="37"/>
      <c r="Q237" s="37"/>
      <c r="R237" s="37"/>
      <c r="S237" s="37"/>
      <c r="T237" s="37"/>
      <c r="U237" s="37"/>
      <c r="V237" s="37"/>
      <c r="W237" s="37"/>
      <c r="X237" s="37"/>
      <c r="Y237" s="37"/>
      <c r="Z237" s="37"/>
      <c r="AA237" s="37"/>
    </row>
    <row r="238" spans="1:27">
      <c r="A238" s="541">
        <v>100000790510</v>
      </c>
      <c r="B238" s="542" t="s">
        <v>74</v>
      </c>
      <c r="C238" s="549">
        <v>44329</v>
      </c>
      <c r="D238" s="547" t="s">
        <v>21</v>
      </c>
      <c r="E238" s="542"/>
      <c r="F238" s="542"/>
      <c r="G238" s="542"/>
      <c r="H238" s="542"/>
      <c r="I238" s="37"/>
      <c r="J238" s="37"/>
      <c r="K238" s="37"/>
      <c r="L238" s="37"/>
      <c r="M238" s="37"/>
      <c r="N238" s="37"/>
      <c r="O238" s="37"/>
      <c r="P238" s="37"/>
      <c r="Q238" s="37"/>
      <c r="R238" s="37"/>
      <c r="S238" s="37"/>
      <c r="T238" s="37"/>
      <c r="U238" s="37"/>
      <c r="V238" s="37"/>
      <c r="W238" s="37"/>
      <c r="X238" s="37"/>
      <c r="Y238" s="37"/>
      <c r="Z238" s="37"/>
      <c r="AA238" s="37"/>
    </row>
    <row r="239" spans="1:27">
      <c r="A239" s="545">
        <v>100000673231</v>
      </c>
      <c r="B239" s="546" t="s">
        <v>74</v>
      </c>
      <c r="C239" s="549">
        <v>44329</v>
      </c>
      <c r="D239" s="546" t="s">
        <v>76</v>
      </c>
      <c r="E239" s="547" t="s">
        <v>35</v>
      </c>
      <c r="F239" s="546"/>
      <c r="G239" s="546"/>
      <c r="H239" s="546"/>
      <c r="I239" s="37"/>
      <c r="J239" s="552" t="s">
        <v>74</v>
      </c>
      <c r="K239" s="553" t="s">
        <v>93</v>
      </c>
      <c r="L239" s="318"/>
      <c r="M239" s="37"/>
      <c r="N239" s="37"/>
      <c r="O239" s="37"/>
      <c r="P239" s="37"/>
      <c r="Q239" s="37"/>
      <c r="R239" s="37"/>
      <c r="S239" s="37"/>
      <c r="T239" s="37"/>
      <c r="U239" s="37"/>
      <c r="V239" s="37"/>
      <c r="W239" s="37"/>
      <c r="X239" s="37"/>
      <c r="Y239" s="37"/>
      <c r="Z239" s="37"/>
      <c r="AA239" s="37"/>
    </row>
    <row r="240" spans="1:27">
      <c r="A240" s="541">
        <v>100000691132</v>
      </c>
      <c r="B240" s="542" t="s">
        <v>74</v>
      </c>
      <c r="C240" s="549">
        <v>44329</v>
      </c>
      <c r="D240" s="544" t="s">
        <v>51</v>
      </c>
      <c r="E240" s="542"/>
      <c r="F240" s="542"/>
      <c r="G240" s="542"/>
      <c r="H240" s="542"/>
      <c r="I240" s="37"/>
      <c r="J240" s="37"/>
      <c r="K240" s="37"/>
      <c r="L240" s="37"/>
      <c r="M240" s="37"/>
      <c r="N240" s="37"/>
      <c r="O240" s="37"/>
      <c r="P240" s="37"/>
      <c r="Q240" s="37"/>
      <c r="R240" s="37"/>
      <c r="S240" s="37"/>
      <c r="T240" s="37"/>
      <c r="U240" s="37"/>
      <c r="V240" s="37"/>
      <c r="W240" s="37"/>
      <c r="X240" s="37"/>
      <c r="Y240" s="37"/>
      <c r="Z240" s="37"/>
      <c r="AA240" s="37"/>
    </row>
    <row r="241" spans="1:27">
      <c r="A241" s="545">
        <v>100000580101</v>
      </c>
      <c r="B241" s="546" t="s">
        <v>74</v>
      </c>
      <c r="C241" s="549">
        <v>44329</v>
      </c>
      <c r="D241" s="547" t="s">
        <v>62</v>
      </c>
      <c r="E241" s="546"/>
      <c r="F241" s="546"/>
      <c r="G241" s="546"/>
      <c r="H241" s="546"/>
      <c r="I241" s="37"/>
      <c r="J241" s="37"/>
      <c r="K241" s="37"/>
      <c r="L241" s="37"/>
      <c r="M241" s="37"/>
      <c r="N241" s="37"/>
      <c r="O241" s="37"/>
      <c r="P241" s="37"/>
      <c r="Q241" s="37"/>
      <c r="R241" s="37"/>
      <c r="S241" s="37"/>
      <c r="T241" s="37"/>
      <c r="U241" s="37"/>
      <c r="V241" s="37"/>
      <c r="W241" s="37"/>
      <c r="X241" s="37"/>
      <c r="Y241" s="37"/>
      <c r="Z241" s="37"/>
      <c r="AA241" s="37"/>
    </row>
    <row r="242" spans="1:27">
      <c r="A242" s="545">
        <v>100000414404</v>
      </c>
      <c r="B242" s="546" t="s">
        <v>74</v>
      </c>
      <c r="C242" s="549">
        <v>44329</v>
      </c>
      <c r="D242" s="547" t="s">
        <v>51</v>
      </c>
      <c r="E242" s="546"/>
      <c r="F242" s="546"/>
      <c r="G242" s="546"/>
      <c r="H242" s="546"/>
      <c r="I242" s="37"/>
      <c r="J242" s="37"/>
      <c r="K242" s="37"/>
      <c r="L242" s="37"/>
      <c r="M242" s="37"/>
      <c r="N242" s="37"/>
      <c r="O242" s="37"/>
      <c r="P242" s="37"/>
      <c r="Q242" s="37"/>
      <c r="R242" s="37"/>
      <c r="S242" s="37"/>
      <c r="T242" s="37"/>
      <c r="U242" s="37"/>
      <c r="V242" s="37"/>
      <c r="W242" s="37"/>
      <c r="X242" s="37"/>
      <c r="Y242" s="37"/>
      <c r="Z242" s="37"/>
      <c r="AA242" s="37"/>
    </row>
    <row r="243" spans="1:27">
      <c r="A243" s="545">
        <v>100000070802</v>
      </c>
      <c r="B243" s="546" t="s">
        <v>74</v>
      </c>
      <c r="C243" s="549">
        <v>44329</v>
      </c>
      <c r="D243" s="547" t="s">
        <v>76</v>
      </c>
      <c r="E243" s="547" t="s">
        <v>37</v>
      </c>
      <c r="F243" s="546"/>
      <c r="G243" s="546"/>
      <c r="H243" s="546"/>
      <c r="I243" s="278" t="s">
        <v>77</v>
      </c>
      <c r="J243" s="37"/>
      <c r="K243" s="37"/>
      <c r="L243" s="37"/>
      <c r="M243" s="37"/>
      <c r="N243" s="37"/>
      <c r="O243" s="37"/>
      <c r="P243" s="37"/>
      <c r="Q243" s="37"/>
      <c r="R243" s="37"/>
      <c r="S243" s="37"/>
      <c r="T243" s="37"/>
      <c r="U243" s="37"/>
      <c r="V243" s="37"/>
      <c r="W243" s="37"/>
      <c r="X243" s="37"/>
      <c r="Y243" s="37"/>
      <c r="Z243" s="37"/>
      <c r="AA243" s="37"/>
    </row>
    <row r="244" spans="1:27">
      <c r="A244" s="541">
        <v>3373445356</v>
      </c>
      <c r="B244" s="542" t="s">
        <v>74</v>
      </c>
      <c r="C244" s="549">
        <v>44329</v>
      </c>
      <c r="D244" s="544" t="s">
        <v>51</v>
      </c>
      <c r="E244" s="542"/>
      <c r="F244" s="542"/>
      <c r="G244" s="542"/>
      <c r="H244" s="542"/>
      <c r="I244" s="37"/>
      <c r="J244" s="37"/>
      <c r="K244" s="37"/>
      <c r="L244" s="37"/>
      <c r="M244" s="37"/>
      <c r="N244" s="37"/>
      <c r="O244" s="37"/>
      <c r="P244" s="37"/>
      <c r="Q244" s="37"/>
      <c r="R244" s="37"/>
      <c r="S244" s="37"/>
      <c r="T244" s="37"/>
      <c r="U244" s="37"/>
      <c r="V244" s="37"/>
      <c r="W244" s="37"/>
      <c r="X244" s="37"/>
      <c r="Y244" s="37"/>
      <c r="Z244" s="37"/>
      <c r="AA244" s="37"/>
    </row>
    <row r="245" spans="1:27">
      <c r="A245" s="545">
        <v>3108406793</v>
      </c>
      <c r="B245" s="546" t="s">
        <v>74</v>
      </c>
      <c r="C245" s="549">
        <v>44329</v>
      </c>
      <c r="D245" s="547" t="s">
        <v>51</v>
      </c>
      <c r="E245" s="546"/>
      <c r="F245" s="546"/>
      <c r="G245" s="546"/>
      <c r="H245" s="546"/>
      <c r="I245" s="37"/>
      <c r="J245" s="37"/>
      <c r="K245" s="37"/>
      <c r="L245" s="37"/>
      <c r="M245" s="37"/>
      <c r="N245" s="37"/>
      <c r="O245" s="37"/>
      <c r="P245" s="37"/>
      <c r="Q245" s="37"/>
      <c r="R245" s="37"/>
      <c r="S245" s="37"/>
      <c r="T245" s="37"/>
      <c r="U245" s="37"/>
      <c r="V245" s="37"/>
      <c r="W245" s="37"/>
      <c r="X245" s="37"/>
      <c r="Y245" s="37"/>
      <c r="Z245" s="37"/>
      <c r="AA245" s="37"/>
    </row>
    <row r="246" spans="1:27">
      <c r="A246" s="541">
        <v>2440108508</v>
      </c>
      <c r="B246" s="542" t="s">
        <v>74</v>
      </c>
      <c r="C246" s="549">
        <v>44329</v>
      </c>
      <c r="D246" s="542" t="s">
        <v>76</v>
      </c>
      <c r="E246" s="544" t="s">
        <v>35</v>
      </c>
      <c r="F246" s="542"/>
      <c r="G246" s="542"/>
      <c r="H246" s="542"/>
      <c r="I246" s="278" t="s">
        <v>82</v>
      </c>
      <c r="J246" s="37"/>
      <c r="K246" s="37"/>
      <c r="L246" s="37"/>
      <c r="M246" s="37"/>
      <c r="N246" s="37"/>
      <c r="O246" s="37"/>
      <c r="P246" s="37"/>
      <c r="Q246" s="37"/>
      <c r="R246" s="37"/>
      <c r="S246" s="37"/>
      <c r="T246" s="37"/>
      <c r="U246" s="37"/>
      <c r="V246" s="37"/>
      <c r="W246" s="37"/>
      <c r="X246" s="37"/>
      <c r="Y246" s="37"/>
      <c r="Z246" s="37"/>
      <c r="AA246" s="37"/>
    </row>
    <row r="247" spans="1:27">
      <c r="A247" s="541">
        <v>2505557373</v>
      </c>
      <c r="B247" s="542" t="s">
        <v>74</v>
      </c>
      <c r="C247" s="549">
        <v>44329</v>
      </c>
      <c r="D247" s="542" t="s">
        <v>51</v>
      </c>
      <c r="E247" s="542"/>
      <c r="F247" s="542"/>
      <c r="G247" s="542"/>
      <c r="H247" s="542"/>
      <c r="I247" s="37"/>
      <c r="J247" s="37"/>
      <c r="K247" s="37"/>
      <c r="L247" s="37"/>
      <c r="M247" s="37"/>
      <c r="N247" s="37"/>
      <c r="O247" s="37"/>
      <c r="P247" s="37"/>
      <c r="Q247" s="37"/>
      <c r="R247" s="37"/>
      <c r="S247" s="37"/>
      <c r="T247" s="37"/>
      <c r="U247" s="37"/>
      <c r="V247" s="37"/>
      <c r="W247" s="37"/>
      <c r="X247" s="37"/>
      <c r="Y247" s="37"/>
      <c r="Z247" s="37"/>
      <c r="AA247" s="37"/>
    </row>
    <row r="248" spans="1:27">
      <c r="A248" s="541">
        <v>2755752126</v>
      </c>
      <c r="B248" s="542" t="s">
        <v>74</v>
      </c>
      <c r="C248" s="549">
        <v>44329</v>
      </c>
      <c r="D248" s="544" t="s">
        <v>51</v>
      </c>
      <c r="E248" s="542"/>
      <c r="F248" s="542"/>
      <c r="G248" s="542"/>
      <c r="H248" s="542"/>
      <c r="I248" s="37"/>
      <c r="J248" s="37"/>
      <c r="K248" s="37"/>
      <c r="L248" s="37"/>
      <c r="M248" s="37"/>
      <c r="N248" s="37"/>
      <c r="O248" s="37"/>
      <c r="P248" s="37"/>
      <c r="Q248" s="37"/>
      <c r="R248" s="37"/>
      <c r="S248" s="37"/>
      <c r="T248" s="37"/>
      <c r="U248" s="37"/>
      <c r="V248" s="37"/>
      <c r="W248" s="37"/>
      <c r="X248" s="37"/>
      <c r="Y248" s="37"/>
      <c r="Z248" s="37"/>
      <c r="AA248" s="37"/>
    </row>
    <row r="249" spans="1:27">
      <c r="A249" s="545">
        <v>2060589559</v>
      </c>
      <c r="B249" s="546" t="s">
        <v>74</v>
      </c>
      <c r="C249" s="549">
        <v>44330</v>
      </c>
      <c r="D249" s="547" t="s">
        <v>51</v>
      </c>
      <c r="E249" s="546"/>
      <c r="F249" s="546"/>
      <c r="G249" s="546"/>
      <c r="H249" s="546"/>
      <c r="I249" s="37"/>
      <c r="J249" s="37"/>
      <c r="K249" s="37"/>
      <c r="L249" s="37"/>
      <c r="M249" s="37"/>
      <c r="N249" s="37"/>
      <c r="O249" s="37"/>
      <c r="P249" s="37"/>
      <c r="Q249" s="37"/>
      <c r="R249" s="37"/>
      <c r="S249" s="37"/>
      <c r="T249" s="37"/>
      <c r="U249" s="37"/>
      <c r="V249" s="37"/>
      <c r="W249" s="37"/>
      <c r="X249" s="37"/>
      <c r="Y249" s="37"/>
      <c r="Z249" s="37"/>
      <c r="AA249" s="37"/>
    </row>
    <row r="250" spans="1:27">
      <c r="A250" s="541">
        <v>1600773882</v>
      </c>
      <c r="B250" s="542" t="s">
        <v>74</v>
      </c>
      <c r="C250" s="549">
        <v>44329</v>
      </c>
      <c r="D250" s="544" t="s">
        <v>51</v>
      </c>
      <c r="E250" s="542"/>
      <c r="F250" s="542"/>
      <c r="G250" s="542"/>
      <c r="H250" s="542"/>
      <c r="I250" s="37"/>
      <c r="J250" s="37"/>
      <c r="K250" s="37"/>
      <c r="L250" s="37"/>
      <c r="M250" s="37"/>
      <c r="N250" s="37"/>
      <c r="O250" s="37"/>
      <c r="P250" s="37"/>
      <c r="Q250" s="37"/>
      <c r="R250" s="37"/>
      <c r="S250" s="37"/>
      <c r="T250" s="37"/>
      <c r="U250" s="37"/>
      <c r="V250" s="37"/>
      <c r="W250" s="37"/>
      <c r="X250" s="37"/>
      <c r="Y250" s="37"/>
      <c r="Z250" s="37"/>
      <c r="AA250" s="37"/>
    </row>
    <row r="251" spans="1:27">
      <c r="A251" s="541">
        <v>723173352</v>
      </c>
      <c r="B251" s="542" t="s">
        <v>74</v>
      </c>
      <c r="C251" s="549">
        <v>44329</v>
      </c>
      <c r="D251" s="542" t="s">
        <v>76</v>
      </c>
      <c r="E251" s="542" t="s">
        <v>35</v>
      </c>
      <c r="F251" s="542"/>
      <c r="G251" s="542"/>
      <c r="H251" s="542"/>
      <c r="I251" s="37"/>
      <c r="J251" s="37"/>
      <c r="K251" s="37"/>
      <c r="L251" s="37"/>
      <c r="M251" s="37"/>
      <c r="N251" s="37"/>
      <c r="O251" s="37"/>
      <c r="P251" s="37"/>
      <c r="Q251" s="37"/>
      <c r="R251" s="37"/>
      <c r="S251" s="37"/>
      <c r="T251" s="37"/>
      <c r="U251" s="37"/>
      <c r="V251" s="37"/>
      <c r="W251" s="37"/>
      <c r="X251" s="37"/>
      <c r="Y251" s="37"/>
      <c r="Z251" s="37"/>
      <c r="AA251" s="37"/>
    </row>
    <row r="252" spans="1:27">
      <c r="A252" s="541">
        <v>1020106363</v>
      </c>
      <c r="B252" s="542" t="s">
        <v>74</v>
      </c>
      <c r="C252" s="549">
        <v>44329</v>
      </c>
      <c r="D252" s="544" t="s">
        <v>76</v>
      </c>
      <c r="E252" s="544" t="s">
        <v>37</v>
      </c>
      <c r="F252" s="542"/>
      <c r="G252" s="542"/>
      <c r="H252" s="542"/>
      <c r="I252" s="278" t="s">
        <v>77</v>
      </c>
      <c r="J252" s="552" t="s">
        <v>74</v>
      </c>
      <c r="K252" s="553" t="s">
        <v>94</v>
      </c>
      <c r="L252" s="318"/>
      <c r="M252" s="37"/>
      <c r="N252" s="37"/>
      <c r="O252" s="37"/>
      <c r="P252" s="37"/>
      <c r="Q252" s="37"/>
      <c r="R252" s="37"/>
      <c r="S252" s="37"/>
      <c r="T252" s="37"/>
      <c r="U252" s="37"/>
      <c r="V252" s="37"/>
      <c r="W252" s="37"/>
      <c r="X252" s="37"/>
      <c r="Y252" s="37"/>
      <c r="Z252" s="37"/>
      <c r="AA252" s="37"/>
    </row>
    <row r="253" spans="1:27">
      <c r="A253" s="541">
        <v>852176976</v>
      </c>
      <c r="B253" s="542" t="s">
        <v>74</v>
      </c>
      <c r="C253" s="549">
        <v>44329</v>
      </c>
      <c r="D253" s="544" t="s">
        <v>22</v>
      </c>
      <c r="E253" s="542"/>
      <c r="F253" s="542"/>
      <c r="G253" s="542"/>
      <c r="H253" s="542"/>
      <c r="I253" s="37"/>
      <c r="J253" s="37"/>
      <c r="K253" s="37"/>
      <c r="L253" s="37"/>
      <c r="M253" s="37"/>
      <c r="N253" s="37"/>
      <c r="O253" s="37"/>
      <c r="P253" s="37"/>
      <c r="Q253" s="37"/>
      <c r="R253" s="37"/>
      <c r="S253" s="37"/>
      <c r="T253" s="37"/>
      <c r="U253" s="37"/>
      <c r="V253" s="37"/>
      <c r="W253" s="37"/>
      <c r="X253" s="37"/>
      <c r="Y253" s="37"/>
      <c r="Z253" s="37"/>
      <c r="AA253" s="37"/>
    </row>
    <row r="254" spans="1:27">
      <c r="A254" s="541">
        <v>254767483</v>
      </c>
      <c r="B254" s="542" t="s">
        <v>74</v>
      </c>
      <c r="C254" s="549">
        <v>44329</v>
      </c>
      <c r="D254" s="544" t="s">
        <v>51</v>
      </c>
      <c r="E254" s="542"/>
      <c r="F254" s="542"/>
      <c r="G254" s="542"/>
      <c r="H254" s="542"/>
      <c r="I254" s="37"/>
      <c r="J254" s="37"/>
      <c r="K254" s="37"/>
      <c r="L254" s="37"/>
      <c r="M254" s="37"/>
      <c r="N254" s="37"/>
      <c r="O254" s="37"/>
      <c r="P254" s="37"/>
      <c r="Q254" s="37"/>
      <c r="R254" s="37"/>
      <c r="S254" s="37"/>
      <c r="T254" s="37"/>
      <c r="U254" s="37"/>
      <c r="V254" s="37"/>
      <c r="W254" s="37"/>
      <c r="X254" s="37"/>
      <c r="Y254" s="37"/>
      <c r="Z254" s="37"/>
      <c r="AA254" s="37"/>
    </row>
    <row r="255" spans="1:27">
      <c r="A255" s="541">
        <v>1507784</v>
      </c>
      <c r="B255" s="542" t="s">
        <v>74</v>
      </c>
      <c r="C255" s="549">
        <v>44329</v>
      </c>
      <c r="D255" s="544" t="s">
        <v>95</v>
      </c>
      <c r="E255" s="542"/>
      <c r="F255" s="542"/>
      <c r="G255" s="542"/>
      <c r="H255" s="542"/>
      <c r="I255" s="37"/>
      <c r="J255" s="37"/>
      <c r="K255" s="37"/>
      <c r="L255" s="37"/>
      <c r="M255" s="37"/>
      <c r="N255" s="37"/>
      <c r="O255" s="37"/>
      <c r="P255" s="37"/>
      <c r="Q255" s="37"/>
      <c r="R255" s="37"/>
      <c r="S255" s="37"/>
      <c r="T255" s="37"/>
      <c r="U255" s="37"/>
      <c r="V255" s="37"/>
      <c r="W255" s="37"/>
      <c r="X255" s="37"/>
      <c r="Y255" s="37"/>
      <c r="Z255" s="37"/>
      <c r="AA255" s="37"/>
    </row>
    <row r="256" spans="1:27">
      <c r="A256" s="541">
        <v>1352081910</v>
      </c>
      <c r="B256" s="542" t="s">
        <v>74</v>
      </c>
      <c r="C256" s="549">
        <v>44329</v>
      </c>
      <c r="D256" s="544" t="s">
        <v>62</v>
      </c>
      <c r="E256" s="542"/>
      <c r="F256" s="542"/>
      <c r="G256" s="542"/>
      <c r="H256" s="542"/>
      <c r="I256" s="37"/>
      <c r="J256" s="37"/>
      <c r="K256" s="37"/>
      <c r="L256" s="37"/>
      <c r="M256" s="37"/>
      <c r="N256" s="37"/>
      <c r="O256" s="37"/>
      <c r="P256" s="37"/>
      <c r="Q256" s="37"/>
      <c r="R256" s="37"/>
      <c r="S256" s="37"/>
      <c r="T256" s="37"/>
      <c r="U256" s="37"/>
      <c r="V256" s="37"/>
      <c r="W256" s="37"/>
      <c r="X256" s="37"/>
      <c r="Y256" s="37"/>
      <c r="Z256" s="37"/>
      <c r="AA256" s="37"/>
    </row>
    <row r="257" spans="1:27">
      <c r="A257" s="541">
        <v>1355605638</v>
      </c>
      <c r="B257" s="542" t="s">
        <v>74</v>
      </c>
      <c r="C257" s="549">
        <v>44329</v>
      </c>
      <c r="D257" s="542" t="s">
        <v>51</v>
      </c>
      <c r="E257" s="542"/>
      <c r="F257" s="542"/>
      <c r="G257" s="542"/>
      <c r="H257" s="542"/>
      <c r="I257" s="37"/>
      <c r="J257" s="37"/>
      <c r="K257" s="37"/>
      <c r="L257" s="37"/>
      <c r="M257" s="37"/>
      <c r="N257" s="37"/>
      <c r="O257" s="37"/>
      <c r="P257" s="37"/>
      <c r="Q257" s="37"/>
      <c r="R257" s="37"/>
      <c r="S257" s="37"/>
      <c r="T257" s="37"/>
      <c r="U257" s="37"/>
      <c r="V257" s="37"/>
      <c r="W257" s="37"/>
      <c r="X257" s="37"/>
      <c r="Y257" s="37"/>
      <c r="Z257" s="37"/>
      <c r="AA257" s="37"/>
    </row>
    <row r="258" spans="1:27">
      <c r="A258" s="545">
        <v>1328680660</v>
      </c>
      <c r="B258" s="546" t="s">
        <v>74</v>
      </c>
      <c r="C258" s="549">
        <v>44329</v>
      </c>
      <c r="D258" s="547" t="s">
        <v>62</v>
      </c>
      <c r="E258" s="546"/>
      <c r="F258" s="546"/>
      <c r="G258" s="546"/>
      <c r="H258" s="546"/>
      <c r="I258" s="37"/>
      <c r="J258" s="37"/>
      <c r="K258" s="37"/>
      <c r="L258" s="37"/>
      <c r="M258" s="37"/>
      <c r="N258" s="37"/>
      <c r="O258" s="37"/>
      <c r="P258" s="37"/>
      <c r="Q258" s="37"/>
      <c r="R258" s="37"/>
      <c r="S258" s="37"/>
      <c r="T258" s="37"/>
      <c r="U258" s="37"/>
      <c r="V258" s="37"/>
      <c r="W258" s="37"/>
      <c r="X258" s="37"/>
      <c r="Y258" s="37"/>
      <c r="Z258" s="37"/>
      <c r="AA258" s="37"/>
    </row>
    <row r="259" spans="1:27">
      <c r="A259" s="541">
        <v>121981874</v>
      </c>
      <c r="B259" s="542" t="s">
        <v>74</v>
      </c>
      <c r="C259" s="549">
        <v>44329</v>
      </c>
      <c r="D259" s="544" t="s">
        <v>76</v>
      </c>
      <c r="E259" s="544" t="s">
        <v>37</v>
      </c>
      <c r="F259" s="542"/>
      <c r="G259" s="542"/>
      <c r="H259" s="542"/>
      <c r="I259" s="37"/>
      <c r="J259" s="37"/>
      <c r="K259" s="37"/>
      <c r="L259" s="37"/>
      <c r="M259" s="37"/>
      <c r="N259" s="37"/>
      <c r="O259" s="37"/>
      <c r="P259" s="37"/>
      <c r="Q259" s="37"/>
      <c r="R259" s="37"/>
      <c r="S259" s="37"/>
      <c r="T259" s="37"/>
      <c r="U259" s="37"/>
      <c r="V259" s="37"/>
      <c r="W259" s="37"/>
      <c r="X259" s="37"/>
      <c r="Y259" s="37"/>
      <c r="Z259" s="37"/>
      <c r="AA259" s="37"/>
    </row>
    <row r="260" spans="1:27">
      <c r="A260" s="545">
        <v>878639947</v>
      </c>
      <c r="B260" s="546" t="s">
        <v>74</v>
      </c>
      <c r="C260" s="549">
        <v>44329</v>
      </c>
      <c r="D260" s="547" t="s">
        <v>21</v>
      </c>
      <c r="E260" s="546"/>
      <c r="F260" s="546"/>
      <c r="G260" s="546"/>
      <c r="H260" s="546"/>
      <c r="I260" s="37"/>
      <c r="J260" s="37"/>
      <c r="K260" s="37"/>
      <c r="L260" s="37"/>
      <c r="M260" s="37"/>
      <c r="N260" s="37"/>
      <c r="O260" s="37"/>
      <c r="P260" s="37"/>
      <c r="Q260" s="37"/>
      <c r="R260" s="37"/>
      <c r="S260" s="37"/>
      <c r="T260" s="37"/>
      <c r="U260" s="37"/>
      <c r="V260" s="37"/>
      <c r="W260" s="37"/>
      <c r="X260" s="37"/>
      <c r="Y260" s="37"/>
      <c r="Z260" s="37"/>
      <c r="AA260" s="37"/>
    </row>
    <row r="261" spans="1:27">
      <c r="A261" s="545">
        <v>578888540</v>
      </c>
      <c r="B261" s="546" t="s">
        <v>74</v>
      </c>
      <c r="C261" s="549">
        <v>44329</v>
      </c>
      <c r="D261" s="547" t="s">
        <v>62</v>
      </c>
      <c r="E261" s="546"/>
      <c r="F261" s="546"/>
      <c r="G261" s="546"/>
      <c r="H261" s="546"/>
      <c r="I261" s="37"/>
      <c r="J261" s="37"/>
      <c r="K261" s="37"/>
      <c r="L261" s="37"/>
      <c r="M261" s="37"/>
      <c r="N261" s="37"/>
      <c r="O261" s="37"/>
      <c r="P261" s="37"/>
      <c r="Q261" s="37"/>
      <c r="R261" s="37"/>
      <c r="S261" s="37"/>
      <c r="T261" s="37"/>
      <c r="U261" s="37"/>
      <c r="V261" s="37"/>
      <c r="W261" s="37"/>
      <c r="X261" s="37"/>
      <c r="Y261" s="37"/>
      <c r="Z261" s="37"/>
      <c r="AA261" s="37"/>
    </row>
    <row r="262" spans="1:27">
      <c r="A262" s="541">
        <v>598937749</v>
      </c>
      <c r="B262" s="542" t="s">
        <v>74</v>
      </c>
      <c r="C262" s="549">
        <v>44329</v>
      </c>
      <c r="D262" s="542" t="s">
        <v>62</v>
      </c>
      <c r="E262" s="542"/>
      <c r="F262" s="542"/>
      <c r="G262" s="542"/>
      <c r="H262" s="542"/>
      <c r="I262" s="37"/>
      <c r="J262" s="37"/>
      <c r="K262" s="37"/>
      <c r="L262" s="37"/>
      <c r="M262" s="37"/>
      <c r="N262" s="37"/>
      <c r="O262" s="37"/>
      <c r="P262" s="37"/>
      <c r="Q262" s="37"/>
      <c r="R262" s="37"/>
      <c r="S262" s="37"/>
      <c r="T262" s="37"/>
      <c r="U262" s="37"/>
      <c r="V262" s="37"/>
      <c r="W262" s="37"/>
      <c r="X262" s="37"/>
      <c r="Y262" s="37"/>
      <c r="Z262" s="37"/>
      <c r="AA262" s="37"/>
    </row>
    <row r="263" spans="1:27">
      <c r="A263" s="545">
        <v>858187728</v>
      </c>
      <c r="B263" s="546" t="s">
        <v>74</v>
      </c>
      <c r="C263" s="549">
        <v>44329</v>
      </c>
      <c r="D263" s="547" t="s">
        <v>76</v>
      </c>
      <c r="E263" s="546"/>
      <c r="F263" s="546"/>
      <c r="G263" s="546"/>
      <c r="H263" s="546"/>
      <c r="I263" s="278" t="s">
        <v>96</v>
      </c>
      <c r="J263" s="37"/>
      <c r="K263" s="37"/>
      <c r="L263" s="37"/>
      <c r="M263" s="37"/>
      <c r="N263" s="37"/>
      <c r="O263" s="37"/>
      <c r="P263" s="37"/>
      <c r="Q263" s="37"/>
      <c r="R263" s="37"/>
      <c r="S263" s="37"/>
      <c r="T263" s="37"/>
      <c r="U263" s="37"/>
      <c r="V263" s="37"/>
      <c r="W263" s="37"/>
      <c r="X263" s="37"/>
      <c r="Y263" s="37"/>
      <c r="Z263" s="37"/>
      <c r="AA263" s="37"/>
    </row>
    <row r="264" spans="1:27">
      <c r="A264" s="541">
        <v>267151847</v>
      </c>
      <c r="B264" s="542" t="s">
        <v>74</v>
      </c>
      <c r="C264" s="549">
        <v>44329</v>
      </c>
      <c r="D264" s="544" t="s">
        <v>76</v>
      </c>
      <c r="E264" s="542" t="s">
        <v>35</v>
      </c>
      <c r="F264" s="542"/>
      <c r="G264" s="542"/>
      <c r="H264" s="542"/>
      <c r="I264" s="278" t="s">
        <v>67</v>
      </c>
      <c r="J264" s="37"/>
      <c r="K264" s="37"/>
      <c r="L264" s="37"/>
      <c r="M264" s="37"/>
      <c r="N264" s="37"/>
      <c r="O264" s="37"/>
      <c r="P264" s="37"/>
      <c r="Q264" s="37"/>
      <c r="R264" s="37"/>
      <c r="S264" s="37"/>
      <c r="T264" s="37"/>
      <c r="U264" s="37"/>
      <c r="V264" s="37"/>
      <c r="W264" s="37"/>
      <c r="X264" s="37"/>
      <c r="Y264" s="37"/>
      <c r="Z264" s="37"/>
      <c r="AA264" s="37"/>
    </row>
    <row r="265" spans="1:27">
      <c r="A265" s="545">
        <v>584999818</v>
      </c>
      <c r="B265" s="546" t="s">
        <v>74</v>
      </c>
      <c r="C265" s="549">
        <v>44329</v>
      </c>
      <c r="D265" s="547" t="s">
        <v>51</v>
      </c>
      <c r="E265" s="546"/>
      <c r="F265" s="546"/>
      <c r="G265" s="546"/>
      <c r="H265" s="546"/>
      <c r="I265" s="37"/>
      <c r="J265" s="37"/>
      <c r="K265" s="37"/>
      <c r="L265" s="37"/>
      <c r="M265" s="37"/>
      <c r="N265" s="37"/>
      <c r="O265" s="37"/>
      <c r="P265" s="37"/>
      <c r="Q265" s="37"/>
      <c r="R265" s="37"/>
      <c r="S265" s="37"/>
      <c r="T265" s="37"/>
      <c r="U265" s="37"/>
      <c r="V265" s="37"/>
      <c r="W265" s="37"/>
      <c r="X265" s="37"/>
      <c r="Y265" s="37"/>
      <c r="Z265" s="37"/>
      <c r="AA265" s="37"/>
    </row>
    <row r="266" spans="1:27">
      <c r="A266" s="541">
        <v>445022101</v>
      </c>
      <c r="B266" s="542" t="s">
        <v>74</v>
      </c>
      <c r="C266" s="549">
        <v>44329</v>
      </c>
      <c r="D266" s="544" t="s">
        <v>76</v>
      </c>
      <c r="E266" s="544" t="s">
        <v>35</v>
      </c>
      <c r="F266" s="542"/>
      <c r="G266" s="542"/>
      <c r="H266" s="542"/>
      <c r="I266" s="278" t="s">
        <v>36</v>
      </c>
      <c r="J266" s="37"/>
      <c r="K266" s="37"/>
      <c r="L266" s="37"/>
      <c r="M266" s="37"/>
      <c r="N266" s="37"/>
      <c r="O266" s="37"/>
      <c r="P266" s="37"/>
      <c r="Q266" s="37"/>
      <c r="R266" s="37"/>
      <c r="S266" s="37"/>
      <c r="T266" s="37"/>
      <c r="U266" s="37"/>
      <c r="V266" s="37"/>
      <c r="W266" s="37"/>
      <c r="X266" s="37"/>
      <c r="Y266" s="37"/>
      <c r="Z266" s="37"/>
      <c r="AA266" s="37"/>
    </row>
    <row r="267" spans="1:27">
      <c r="A267" s="545">
        <v>100018973729</v>
      </c>
      <c r="B267" s="546" t="s">
        <v>97</v>
      </c>
      <c r="C267" s="549">
        <v>44323</v>
      </c>
      <c r="D267" s="546" t="s">
        <v>98</v>
      </c>
      <c r="E267" s="547" t="s">
        <v>35</v>
      </c>
      <c r="F267" s="546"/>
      <c r="G267" s="546"/>
      <c r="H267" s="546"/>
      <c r="I267" s="37"/>
      <c r="J267" s="37"/>
      <c r="K267" s="37"/>
      <c r="L267" s="37"/>
      <c r="M267" s="37"/>
      <c r="N267" s="37"/>
      <c r="O267" s="37"/>
      <c r="P267" s="37"/>
      <c r="Q267" s="37"/>
      <c r="R267" s="37"/>
      <c r="S267" s="37"/>
      <c r="T267" s="37"/>
      <c r="U267" s="37"/>
      <c r="V267" s="37"/>
      <c r="W267" s="37"/>
      <c r="X267" s="37"/>
      <c r="Y267" s="37"/>
      <c r="Z267" s="37"/>
      <c r="AA267" s="37"/>
    </row>
    <row r="268" spans="1:27">
      <c r="A268" s="541">
        <v>100018336004</v>
      </c>
      <c r="B268" s="542" t="s">
        <v>97</v>
      </c>
      <c r="C268" s="543">
        <v>44323</v>
      </c>
      <c r="D268" s="544" t="s">
        <v>98</v>
      </c>
      <c r="E268" s="544" t="s">
        <v>35</v>
      </c>
      <c r="F268" s="542"/>
      <c r="G268" s="542"/>
      <c r="H268" s="542"/>
      <c r="I268" s="37"/>
      <c r="J268" s="37"/>
      <c r="K268" s="37"/>
      <c r="L268" s="37"/>
      <c r="M268" s="37"/>
      <c r="N268" s="37"/>
      <c r="O268" s="37"/>
      <c r="P268" s="37"/>
      <c r="Q268" s="37"/>
      <c r="R268" s="37"/>
      <c r="S268" s="37"/>
      <c r="T268" s="37"/>
      <c r="U268" s="37"/>
      <c r="V268" s="37"/>
      <c r="W268" s="37"/>
      <c r="X268" s="37"/>
      <c r="Y268" s="37"/>
      <c r="Z268" s="37"/>
      <c r="AA268" s="37"/>
    </row>
    <row r="269" spans="1:27">
      <c r="A269" s="545">
        <v>100000461295</v>
      </c>
      <c r="B269" s="546" t="s">
        <v>97</v>
      </c>
      <c r="C269" s="547" t="s">
        <v>99</v>
      </c>
      <c r="D269" s="546"/>
      <c r="E269" s="546"/>
      <c r="F269" s="546"/>
      <c r="G269" s="546"/>
      <c r="H269" s="546"/>
      <c r="I269" s="37"/>
      <c r="J269" s="37"/>
      <c r="K269" s="37"/>
      <c r="L269" s="37"/>
      <c r="M269" s="37"/>
      <c r="N269" s="37"/>
      <c r="O269" s="37"/>
      <c r="P269" s="37"/>
      <c r="Q269" s="37"/>
      <c r="R269" s="37"/>
      <c r="S269" s="37"/>
      <c r="T269" s="37"/>
      <c r="U269" s="37"/>
      <c r="V269" s="37"/>
      <c r="W269" s="37"/>
      <c r="X269" s="37"/>
      <c r="Y269" s="37"/>
      <c r="Z269" s="37"/>
      <c r="AA269" s="37"/>
    </row>
    <row r="270" spans="1:27">
      <c r="A270" s="545">
        <v>100017764237</v>
      </c>
      <c r="B270" s="546" t="s">
        <v>97</v>
      </c>
      <c r="C270" s="549">
        <v>44326</v>
      </c>
      <c r="D270" s="547" t="s">
        <v>98</v>
      </c>
      <c r="E270" s="547" t="s">
        <v>35</v>
      </c>
      <c r="F270" s="546"/>
      <c r="G270" s="546"/>
      <c r="H270" s="546"/>
      <c r="I270" s="37"/>
      <c r="J270" s="37"/>
      <c r="K270" s="37"/>
      <c r="L270" s="37"/>
      <c r="M270" s="37"/>
      <c r="N270" s="37"/>
      <c r="O270" s="37"/>
      <c r="P270" s="37"/>
      <c r="Q270" s="37"/>
      <c r="R270" s="37"/>
      <c r="S270" s="37"/>
      <c r="T270" s="37"/>
      <c r="U270" s="37"/>
      <c r="V270" s="37"/>
      <c r="W270" s="37"/>
      <c r="X270" s="37"/>
      <c r="Y270" s="37"/>
      <c r="Z270" s="37"/>
      <c r="AA270" s="37"/>
    </row>
    <row r="271" spans="1:27">
      <c r="A271" s="545">
        <v>100017804501</v>
      </c>
      <c r="B271" s="546" t="s">
        <v>97</v>
      </c>
      <c r="C271" s="549">
        <v>44324</v>
      </c>
      <c r="D271" s="546"/>
      <c r="E271" s="547" t="s">
        <v>35</v>
      </c>
      <c r="F271" s="546"/>
      <c r="G271" s="546"/>
      <c r="H271" s="546"/>
      <c r="I271" s="37"/>
      <c r="J271" s="37"/>
      <c r="K271" s="37"/>
      <c r="L271" s="37"/>
      <c r="M271" s="37"/>
      <c r="N271" s="37"/>
      <c r="O271" s="37"/>
      <c r="P271" s="37"/>
      <c r="Q271" s="37"/>
      <c r="R271" s="37"/>
      <c r="S271" s="37"/>
      <c r="T271" s="37"/>
      <c r="U271" s="37"/>
      <c r="V271" s="37"/>
      <c r="W271" s="37"/>
      <c r="X271" s="37"/>
      <c r="Y271" s="37"/>
      <c r="Z271" s="37"/>
      <c r="AA271" s="37"/>
    </row>
    <row r="272" spans="1:27">
      <c r="A272" s="541">
        <v>100017593753</v>
      </c>
      <c r="B272" s="542" t="s">
        <v>97</v>
      </c>
      <c r="C272" s="543">
        <v>44326</v>
      </c>
      <c r="D272" s="544" t="s">
        <v>98</v>
      </c>
      <c r="E272" s="544" t="s">
        <v>35</v>
      </c>
      <c r="F272" s="542"/>
      <c r="G272" s="542"/>
      <c r="H272" s="542"/>
      <c r="I272" s="37"/>
      <c r="J272" s="37"/>
      <c r="K272" s="37"/>
      <c r="L272" s="37"/>
      <c r="M272" s="37"/>
      <c r="N272" s="37"/>
      <c r="O272" s="37"/>
      <c r="P272" s="37"/>
      <c r="Q272" s="37"/>
      <c r="R272" s="37"/>
      <c r="S272" s="37"/>
      <c r="T272" s="37"/>
      <c r="U272" s="37"/>
      <c r="V272" s="37"/>
      <c r="W272" s="37"/>
      <c r="X272" s="37"/>
      <c r="Y272" s="37"/>
      <c r="Z272" s="37"/>
      <c r="AA272" s="37"/>
    </row>
    <row r="273" spans="1:27">
      <c r="A273" s="541">
        <v>100017622331</v>
      </c>
      <c r="B273" s="542" t="s">
        <v>97</v>
      </c>
      <c r="C273" s="543">
        <v>44326</v>
      </c>
      <c r="D273" s="542" t="s">
        <v>98</v>
      </c>
      <c r="E273" s="544" t="s">
        <v>35</v>
      </c>
      <c r="F273" s="542"/>
      <c r="G273" s="542"/>
      <c r="H273" s="542"/>
      <c r="I273" s="37"/>
      <c r="J273" s="37"/>
      <c r="K273" s="37"/>
      <c r="L273" s="37"/>
      <c r="M273" s="37"/>
      <c r="N273" s="37"/>
      <c r="O273" s="37"/>
      <c r="P273" s="37"/>
      <c r="Q273" s="37"/>
      <c r="R273" s="37"/>
      <c r="S273" s="37"/>
      <c r="T273" s="37"/>
      <c r="U273" s="37"/>
      <c r="V273" s="37"/>
      <c r="W273" s="37"/>
      <c r="X273" s="37"/>
      <c r="Y273" s="37"/>
      <c r="Z273" s="37"/>
      <c r="AA273" s="37"/>
    </row>
    <row r="274" spans="1:27">
      <c r="A274" s="541">
        <v>100017631388</v>
      </c>
      <c r="B274" s="542" t="s">
        <v>97</v>
      </c>
      <c r="C274" s="543">
        <v>44328</v>
      </c>
      <c r="D274" s="544" t="s">
        <v>98</v>
      </c>
      <c r="E274" s="544" t="s">
        <v>35</v>
      </c>
      <c r="F274" s="542"/>
      <c r="G274" s="542"/>
      <c r="H274" s="542"/>
      <c r="I274" s="37"/>
      <c r="J274" s="37"/>
      <c r="K274" s="37"/>
      <c r="L274" s="37"/>
      <c r="M274" s="37"/>
      <c r="N274" s="37"/>
      <c r="O274" s="37"/>
      <c r="P274" s="37"/>
      <c r="Q274" s="37"/>
      <c r="R274" s="37"/>
      <c r="S274" s="37"/>
      <c r="T274" s="37"/>
      <c r="U274" s="37"/>
      <c r="V274" s="37"/>
      <c r="W274" s="37"/>
      <c r="X274" s="37"/>
      <c r="Y274" s="37"/>
      <c r="Z274" s="37"/>
      <c r="AA274" s="37"/>
    </row>
    <row r="275" spans="1:27">
      <c r="A275" s="545">
        <v>100017561113</v>
      </c>
      <c r="B275" s="546" t="s">
        <v>97</v>
      </c>
      <c r="C275" s="549">
        <v>44327</v>
      </c>
      <c r="D275" s="547" t="s">
        <v>98</v>
      </c>
      <c r="E275" s="547" t="s">
        <v>35</v>
      </c>
      <c r="F275" s="546"/>
      <c r="G275" s="546"/>
      <c r="H275" s="546"/>
      <c r="I275" s="37"/>
      <c r="J275" s="37"/>
      <c r="K275" s="37"/>
      <c r="L275" s="37"/>
      <c r="M275" s="37"/>
      <c r="N275" s="37"/>
      <c r="O275" s="37"/>
      <c r="P275" s="37"/>
      <c r="Q275" s="37"/>
      <c r="R275" s="37"/>
      <c r="S275" s="37"/>
      <c r="T275" s="37"/>
      <c r="U275" s="37"/>
      <c r="V275" s="37"/>
      <c r="W275" s="37"/>
      <c r="X275" s="37"/>
      <c r="Y275" s="37"/>
      <c r="Z275" s="37"/>
      <c r="AA275" s="37"/>
    </row>
    <row r="276" spans="1:27">
      <c r="A276" s="545">
        <v>100017572181</v>
      </c>
      <c r="B276" s="546" t="s">
        <v>97</v>
      </c>
      <c r="C276" s="549">
        <v>44328</v>
      </c>
      <c r="D276" s="547" t="s">
        <v>100</v>
      </c>
      <c r="E276" s="547" t="s">
        <v>37</v>
      </c>
      <c r="F276" s="546"/>
      <c r="G276" s="546"/>
      <c r="H276" s="546"/>
      <c r="I276" s="37"/>
      <c r="J276" s="37"/>
      <c r="K276" s="37"/>
      <c r="L276" s="37"/>
      <c r="M276" s="37"/>
      <c r="N276" s="37"/>
      <c r="O276" s="37"/>
      <c r="P276" s="37"/>
      <c r="Q276" s="37"/>
      <c r="R276" s="37"/>
      <c r="S276" s="37"/>
      <c r="T276" s="37"/>
      <c r="U276" s="37"/>
      <c r="V276" s="37"/>
      <c r="W276" s="37"/>
      <c r="X276" s="37"/>
      <c r="Y276" s="37"/>
      <c r="Z276" s="37"/>
      <c r="AA276" s="37"/>
    </row>
    <row r="277" spans="1:27">
      <c r="A277" s="545">
        <v>100017498603</v>
      </c>
      <c r="B277" s="546" t="s">
        <v>97</v>
      </c>
      <c r="C277" s="549">
        <v>44326</v>
      </c>
      <c r="D277" s="547" t="s">
        <v>100</v>
      </c>
      <c r="E277" s="547" t="s">
        <v>35</v>
      </c>
      <c r="F277" s="546"/>
      <c r="G277" s="546"/>
      <c r="H277" s="546"/>
      <c r="I277" s="37"/>
      <c r="J277" s="37"/>
      <c r="K277" s="37"/>
      <c r="L277" s="37"/>
      <c r="M277" s="37"/>
      <c r="N277" s="37"/>
      <c r="O277" s="37"/>
      <c r="P277" s="37"/>
      <c r="Q277" s="37"/>
      <c r="R277" s="37"/>
      <c r="S277" s="37"/>
      <c r="T277" s="37"/>
      <c r="U277" s="37"/>
      <c r="V277" s="37"/>
      <c r="W277" s="37"/>
      <c r="X277" s="37"/>
      <c r="Y277" s="37"/>
      <c r="Z277" s="37"/>
      <c r="AA277" s="37"/>
    </row>
    <row r="278" spans="1:27">
      <c r="A278" s="545">
        <v>100017308152</v>
      </c>
      <c r="B278" s="546" t="s">
        <v>97</v>
      </c>
      <c r="C278" s="549">
        <v>44328</v>
      </c>
      <c r="D278" s="547" t="s">
        <v>100</v>
      </c>
      <c r="E278" s="547" t="s">
        <v>37</v>
      </c>
      <c r="F278" s="546"/>
      <c r="G278" s="546"/>
      <c r="H278" s="546"/>
      <c r="I278" s="37"/>
      <c r="J278" s="37"/>
      <c r="K278" s="37"/>
      <c r="L278" s="37"/>
      <c r="M278" s="37"/>
      <c r="N278" s="37"/>
      <c r="O278" s="37"/>
      <c r="P278" s="37"/>
      <c r="Q278" s="37"/>
      <c r="R278" s="37"/>
      <c r="S278" s="37"/>
      <c r="T278" s="37"/>
      <c r="U278" s="37"/>
      <c r="V278" s="37"/>
      <c r="W278" s="37"/>
      <c r="X278" s="37"/>
      <c r="Y278" s="37"/>
      <c r="Z278" s="37"/>
      <c r="AA278" s="37"/>
    </row>
    <row r="279" spans="1:27">
      <c r="A279" s="541">
        <v>100017337663</v>
      </c>
      <c r="B279" s="542" t="s">
        <v>97</v>
      </c>
      <c r="C279" s="543">
        <v>44327</v>
      </c>
      <c r="D279" s="544" t="s">
        <v>100</v>
      </c>
      <c r="E279" s="544" t="s">
        <v>35</v>
      </c>
      <c r="F279" s="543">
        <v>44307</v>
      </c>
      <c r="G279" s="542"/>
      <c r="H279" s="542"/>
      <c r="I279" s="37"/>
      <c r="J279" s="37"/>
      <c r="K279" s="37"/>
      <c r="L279" s="37"/>
      <c r="M279" s="37"/>
      <c r="N279" s="37"/>
      <c r="O279" s="37"/>
      <c r="P279" s="37"/>
      <c r="Q279" s="37"/>
      <c r="R279" s="37"/>
      <c r="S279" s="37"/>
      <c r="T279" s="37"/>
      <c r="U279" s="37"/>
      <c r="V279" s="37"/>
      <c r="W279" s="37"/>
      <c r="X279" s="37"/>
      <c r="Y279" s="37"/>
      <c r="Z279" s="37"/>
      <c r="AA279" s="37"/>
    </row>
    <row r="280" spans="1:27">
      <c r="A280" s="545">
        <v>100017342855</v>
      </c>
      <c r="B280" s="546" t="s">
        <v>97</v>
      </c>
      <c r="C280" s="549">
        <v>44326</v>
      </c>
      <c r="D280" s="547" t="s">
        <v>98</v>
      </c>
      <c r="E280" s="547" t="s">
        <v>35</v>
      </c>
      <c r="F280" s="546"/>
      <c r="G280" s="546"/>
      <c r="H280" s="546"/>
      <c r="I280" s="37"/>
      <c r="J280" s="37"/>
      <c r="K280" s="37"/>
      <c r="L280" s="37"/>
      <c r="M280" s="37"/>
      <c r="N280" s="37"/>
      <c r="O280" s="37"/>
      <c r="P280" s="37"/>
      <c r="Q280" s="37"/>
      <c r="R280" s="37"/>
      <c r="S280" s="37"/>
      <c r="T280" s="37"/>
      <c r="U280" s="37"/>
      <c r="V280" s="37"/>
      <c r="W280" s="37"/>
      <c r="X280" s="37"/>
      <c r="Y280" s="37"/>
      <c r="Z280" s="37"/>
      <c r="AA280" s="37"/>
    </row>
    <row r="281" spans="1:27">
      <c r="A281" s="541">
        <v>100017386967</v>
      </c>
      <c r="B281" s="542" t="s">
        <v>97</v>
      </c>
      <c r="C281" s="543">
        <v>44324</v>
      </c>
      <c r="D281" s="548"/>
      <c r="E281" s="544" t="s">
        <v>35</v>
      </c>
      <c r="F281" s="542"/>
      <c r="G281" s="542"/>
      <c r="H281" s="542"/>
      <c r="I281" s="37"/>
      <c r="J281" s="37"/>
      <c r="K281" s="37"/>
      <c r="L281" s="37"/>
      <c r="M281" s="37"/>
      <c r="N281" s="37"/>
      <c r="O281" s="37"/>
      <c r="P281" s="37"/>
      <c r="Q281" s="37"/>
      <c r="R281" s="37"/>
      <c r="S281" s="37"/>
      <c r="T281" s="37"/>
      <c r="U281" s="37"/>
      <c r="V281" s="37"/>
      <c r="W281" s="37"/>
      <c r="X281" s="37"/>
      <c r="Y281" s="37"/>
      <c r="Z281" s="37"/>
      <c r="AA281" s="37"/>
    </row>
    <row r="282" spans="1:27">
      <c r="A282" s="545">
        <v>100017411510</v>
      </c>
      <c r="B282" s="546" t="s">
        <v>97</v>
      </c>
      <c r="C282" s="549">
        <v>44328</v>
      </c>
      <c r="D282" s="547" t="s">
        <v>101</v>
      </c>
      <c r="E282" s="546" t="s">
        <v>35</v>
      </c>
      <c r="F282" s="546"/>
      <c r="G282" s="546"/>
      <c r="H282" s="546"/>
      <c r="I282" s="37"/>
      <c r="J282" s="37"/>
      <c r="K282" s="37"/>
      <c r="L282" s="37"/>
      <c r="M282" s="37"/>
      <c r="N282" s="37"/>
      <c r="O282" s="37"/>
      <c r="P282" s="37"/>
      <c r="Q282" s="37"/>
      <c r="R282" s="37"/>
      <c r="S282" s="37"/>
      <c r="T282" s="37"/>
      <c r="U282" s="37"/>
      <c r="V282" s="37"/>
      <c r="W282" s="37"/>
      <c r="X282" s="37"/>
      <c r="Y282" s="37"/>
      <c r="Z282" s="37"/>
      <c r="AA282" s="37"/>
    </row>
    <row r="283" spans="1:27">
      <c r="A283" s="541">
        <v>100017246300</v>
      </c>
      <c r="B283" s="542" t="s">
        <v>97</v>
      </c>
      <c r="C283" s="543">
        <v>44327</v>
      </c>
      <c r="D283" s="544" t="s">
        <v>98</v>
      </c>
      <c r="E283" s="544" t="s">
        <v>35</v>
      </c>
      <c r="F283" s="542"/>
      <c r="G283" s="542"/>
      <c r="H283" s="542"/>
      <c r="I283" s="37"/>
      <c r="J283" s="37"/>
      <c r="K283" s="37"/>
      <c r="L283" s="37"/>
      <c r="M283" s="37"/>
      <c r="N283" s="37"/>
      <c r="O283" s="37"/>
      <c r="P283" s="37"/>
      <c r="Q283" s="37"/>
      <c r="R283" s="37"/>
      <c r="S283" s="37"/>
      <c r="T283" s="37"/>
      <c r="U283" s="37"/>
      <c r="V283" s="37"/>
      <c r="W283" s="37"/>
      <c r="X283" s="37"/>
      <c r="Y283" s="37"/>
      <c r="Z283" s="37"/>
      <c r="AA283" s="37"/>
    </row>
    <row r="284" spans="1:27">
      <c r="A284" s="541">
        <v>100017047561</v>
      </c>
      <c r="B284" s="542" t="s">
        <v>97</v>
      </c>
      <c r="C284" s="543">
        <v>44324</v>
      </c>
      <c r="D284" s="548"/>
      <c r="E284" s="544" t="s">
        <v>35</v>
      </c>
      <c r="F284" s="542"/>
      <c r="G284" s="542"/>
      <c r="H284" s="542"/>
      <c r="I284" s="37"/>
      <c r="J284" s="37"/>
      <c r="K284" s="37"/>
      <c r="L284" s="37"/>
      <c r="M284" s="37"/>
      <c r="N284" s="37"/>
      <c r="O284" s="37"/>
      <c r="P284" s="37"/>
      <c r="Q284" s="37"/>
      <c r="R284" s="37"/>
      <c r="S284" s="37"/>
      <c r="T284" s="37"/>
      <c r="U284" s="37"/>
      <c r="V284" s="37"/>
      <c r="W284" s="37"/>
      <c r="X284" s="37"/>
      <c r="Y284" s="37"/>
      <c r="Z284" s="37"/>
      <c r="AA284" s="37"/>
    </row>
    <row r="285" spans="1:27">
      <c r="A285" s="545">
        <v>100017195053</v>
      </c>
      <c r="B285" s="546" t="s">
        <v>97</v>
      </c>
      <c r="C285" s="549">
        <v>44328</v>
      </c>
      <c r="D285" s="547" t="s">
        <v>100</v>
      </c>
      <c r="E285" s="547" t="s">
        <v>35</v>
      </c>
      <c r="F285" s="546"/>
      <c r="G285" s="546"/>
      <c r="H285" s="546"/>
      <c r="I285" s="37"/>
      <c r="J285" s="37"/>
      <c r="K285" s="37"/>
      <c r="L285" s="37"/>
      <c r="M285" s="37"/>
      <c r="N285" s="37"/>
      <c r="O285" s="37"/>
      <c r="P285" s="37"/>
      <c r="Q285" s="37"/>
      <c r="R285" s="37"/>
      <c r="S285" s="37"/>
      <c r="T285" s="37"/>
      <c r="U285" s="37"/>
      <c r="V285" s="37"/>
      <c r="W285" s="37"/>
      <c r="X285" s="37"/>
      <c r="Y285" s="37"/>
      <c r="Z285" s="37"/>
      <c r="AA285" s="37"/>
    </row>
    <row r="286" spans="1:27">
      <c r="A286" s="545">
        <v>100017217669</v>
      </c>
      <c r="B286" s="546" t="s">
        <v>97</v>
      </c>
      <c r="C286" s="549">
        <v>44324</v>
      </c>
      <c r="D286" s="550"/>
      <c r="E286" s="547" t="s">
        <v>35</v>
      </c>
      <c r="F286" s="546"/>
      <c r="G286" s="546"/>
      <c r="H286" s="546"/>
      <c r="I286" s="37"/>
      <c r="J286" s="37"/>
      <c r="K286" s="37"/>
      <c r="L286" s="37"/>
      <c r="M286" s="37"/>
      <c r="N286" s="37"/>
      <c r="O286" s="37"/>
      <c r="P286" s="37"/>
      <c r="Q286" s="37"/>
      <c r="R286" s="37"/>
      <c r="S286" s="37"/>
      <c r="T286" s="37"/>
      <c r="U286" s="37"/>
      <c r="V286" s="37"/>
      <c r="W286" s="37"/>
      <c r="X286" s="37"/>
      <c r="Y286" s="37"/>
      <c r="Z286" s="37"/>
      <c r="AA286" s="37"/>
    </row>
    <row r="287" spans="1:27">
      <c r="A287" s="541">
        <v>100016332834</v>
      </c>
      <c r="B287" s="542" t="s">
        <v>97</v>
      </c>
      <c r="C287" s="543">
        <v>44328</v>
      </c>
      <c r="D287" s="544" t="s">
        <v>100</v>
      </c>
      <c r="E287" s="544" t="s">
        <v>37</v>
      </c>
      <c r="F287" s="543">
        <v>44327</v>
      </c>
      <c r="G287" s="542">
        <v>600</v>
      </c>
      <c r="H287" s="542"/>
      <c r="I287" s="37"/>
      <c r="J287" s="37"/>
      <c r="K287" s="37"/>
      <c r="L287" s="37"/>
      <c r="M287" s="37"/>
      <c r="N287" s="37"/>
      <c r="O287" s="37"/>
      <c r="P287" s="37"/>
      <c r="Q287" s="37"/>
      <c r="R287" s="37"/>
      <c r="S287" s="37"/>
      <c r="T287" s="37"/>
      <c r="U287" s="37"/>
      <c r="V287" s="37"/>
      <c r="W287" s="37"/>
      <c r="X287" s="37"/>
      <c r="Y287" s="37"/>
      <c r="Z287" s="37"/>
      <c r="AA287" s="37"/>
    </row>
    <row r="288" spans="1:27">
      <c r="A288" s="541">
        <v>100016413944</v>
      </c>
      <c r="B288" s="542" t="s">
        <v>97</v>
      </c>
      <c r="C288" s="543">
        <v>44326</v>
      </c>
      <c r="D288" s="544" t="s">
        <v>98</v>
      </c>
      <c r="E288" s="544" t="s">
        <v>35</v>
      </c>
      <c r="F288" s="542"/>
      <c r="G288" s="542"/>
      <c r="H288" s="542"/>
      <c r="I288" s="37"/>
      <c r="J288" s="37"/>
      <c r="K288" s="37"/>
      <c r="L288" s="37"/>
      <c r="M288" s="37"/>
      <c r="N288" s="37"/>
      <c r="O288" s="37"/>
      <c r="P288" s="37"/>
      <c r="Q288" s="37"/>
      <c r="R288" s="37"/>
      <c r="S288" s="37"/>
      <c r="T288" s="37"/>
      <c r="U288" s="37"/>
      <c r="V288" s="37"/>
      <c r="W288" s="37"/>
      <c r="X288" s="37"/>
      <c r="Y288" s="37"/>
      <c r="Z288" s="37"/>
      <c r="AA288" s="37"/>
    </row>
    <row r="289" spans="1:27">
      <c r="A289" s="545">
        <v>100016414485</v>
      </c>
      <c r="B289" s="546" t="s">
        <v>97</v>
      </c>
      <c r="C289" s="549">
        <v>44328</v>
      </c>
      <c r="D289" s="547" t="s">
        <v>100</v>
      </c>
      <c r="E289" s="546" t="s">
        <v>37</v>
      </c>
      <c r="F289" s="546"/>
      <c r="G289" s="546"/>
      <c r="H289" s="546"/>
      <c r="I289" s="37"/>
      <c r="J289" s="37"/>
      <c r="K289" s="37"/>
      <c r="L289" s="37"/>
      <c r="M289" s="37"/>
      <c r="N289" s="37"/>
      <c r="O289" s="37"/>
      <c r="P289" s="37"/>
      <c r="Q289" s="37"/>
      <c r="R289" s="37"/>
      <c r="S289" s="37"/>
      <c r="T289" s="37"/>
      <c r="U289" s="37"/>
      <c r="V289" s="37"/>
      <c r="W289" s="37"/>
      <c r="X289" s="37"/>
      <c r="Y289" s="37"/>
      <c r="Z289" s="37"/>
      <c r="AA289" s="37"/>
    </row>
    <row r="290" spans="1:27">
      <c r="A290" s="541">
        <v>100016417694</v>
      </c>
      <c r="B290" s="542" t="s">
        <v>97</v>
      </c>
      <c r="C290" s="543">
        <v>44326</v>
      </c>
      <c r="D290" s="544" t="s">
        <v>98</v>
      </c>
      <c r="E290" s="544" t="s">
        <v>35</v>
      </c>
      <c r="F290" s="542"/>
      <c r="G290" s="542"/>
      <c r="H290" s="542"/>
      <c r="I290" s="37"/>
      <c r="J290" s="37"/>
      <c r="K290" s="37"/>
      <c r="L290" s="37"/>
      <c r="M290" s="37"/>
      <c r="N290" s="37"/>
      <c r="O290" s="37"/>
      <c r="P290" s="37"/>
      <c r="Q290" s="37"/>
      <c r="R290" s="37"/>
      <c r="S290" s="37"/>
      <c r="T290" s="37"/>
      <c r="U290" s="37"/>
      <c r="V290" s="37"/>
      <c r="W290" s="37"/>
      <c r="X290" s="37"/>
      <c r="Y290" s="37"/>
      <c r="Z290" s="37"/>
      <c r="AA290" s="37"/>
    </row>
    <row r="291" spans="1:27">
      <c r="A291" s="545">
        <v>100016252261</v>
      </c>
      <c r="B291" s="546" t="s">
        <v>97</v>
      </c>
      <c r="C291" s="549">
        <v>44328</v>
      </c>
      <c r="D291" s="547" t="s">
        <v>98</v>
      </c>
      <c r="E291" s="547" t="s">
        <v>35</v>
      </c>
      <c r="F291" s="546"/>
      <c r="G291" s="546"/>
      <c r="H291" s="546"/>
      <c r="I291" s="37"/>
      <c r="J291" s="37"/>
      <c r="K291" s="37"/>
      <c r="L291" s="37"/>
      <c r="M291" s="37"/>
      <c r="N291" s="37"/>
      <c r="O291" s="37"/>
      <c r="P291" s="37"/>
      <c r="Q291" s="37"/>
      <c r="R291" s="37"/>
      <c r="S291" s="37"/>
      <c r="T291" s="37"/>
      <c r="U291" s="37"/>
      <c r="V291" s="37"/>
      <c r="W291" s="37"/>
      <c r="X291" s="37"/>
      <c r="Y291" s="37"/>
      <c r="Z291" s="37"/>
      <c r="AA291" s="37"/>
    </row>
    <row r="292" spans="1:27">
      <c r="A292" s="541">
        <v>100015548843</v>
      </c>
      <c r="B292" s="542" t="s">
        <v>97</v>
      </c>
      <c r="C292" s="543">
        <v>44327</v>
      </c>
      <c r="D292" s="544" t="s">
        <v>98</v>
      </c>
      <c r="E292" s="544" t="s">
        <v>35</v>
      </c>
      <c r="F292" s="542"/>
      <c r="G292" s="542"/>
      <c r="H292" s="542"/>
      <c r="I292" s="37"/>
      <c r="J292" s="37"/>
      <c r="K292" s="37"/>
      <c r="L292" s="37"/>
      <c r="M292" s="37"/>
      <c r="N292" s="37"/>
      <c r="O292" s="37"/>
      <c r="P292" s="37"/>
      <c r="Q292" s="37"/>
      <c r="R292" s="37"/>
      <c r="S292" s="37"/>
      <c r="T292" s="37"/>
      <c r="U292" s="37"/>
      <c r="V292" s="37"/>
      <c r="W292" s="37"/>
      <c r="X292" s="37"/>
      <c r="Y292" s="37"/>
      <c r="Z292" s="37"/>
      <c r="AA292" s="37"/>
    </row>
    <row r="293" spans="1:27">
      <c r="A293" s="545">
        <v>100015769780</v>
      </c>
      <c r="B293" s="546" t="s">
        <v>97</v>
      </c>
      <c r="C293" s="549">
        <v>44328</v>
      </c>
      <c r="D293" s="547" t="s">
        <v>100</v>
      </c>
      <c r="E293" s="547" t="s">
        <v>37</v>
      </c>
      <c r="F293" s="549">
        <v>44327</v>
      </c>
      <c r="G293" s="546">
        <v>34</v>
      </c>
      <c r="H293" s="546"/>
      <c r="I293" s="37"/>
      <c r="J293" s="37"/>
      <c r="K293" s="37"/>
      <c r="L293" s="37"/>
      <c r="M293" s="37"/>
      <c r="N293" s="37"/>
      <c r="O293" s="37"/>
      <c r="P293" s="37"/>
      <c r="Q293" s="37"/>
      <c r="R293" s="37"/>
      <c r="S293" s="37"/>
      <c r="T293" s="37"/>
      <c r="U293" s="37"/>
      <c r="V293" s="37"/>
      <c r="W293" s="37"/>
      <c r="X293" s="37"/>
      <c r="Y293" s="37"/>
      <c r="Z293" s="37"/>
      <c r="AA293" s="37"/>
    </row>
    <row r="294" spans="1:27">
      <c r="A294" s="545">
        <v>100015827298</v>
      </c>
      <c r="B294" s="546" t="s">
        <v>97</v>
      </c>
      <c r="C294" s="543">
        <v>44323</v>
      </c>
      <c r="D294" s="547" t="s">
        <v>100</v>
      </c>
      <c r="E294" s="547" t="s">
        <v>37</v>
      </c>
      <c r="F294" s="546"/>
      <c r="G294" s="546"/>
      <c r="H294" s="546"/>
      <c r="I294" s="37"/>
      <c r="J294" s="37"/>
      <c r="K294" s="37"/>
      <c r="L294" s="37"/>
      <c r="M294" s="37"/>
      <c r="N294" s="37"/>
      <c r="O294" s="37"/>
      <c r="P294" s="37"/>
      <c r="Q294" s="37"/>
      <c r="R294" s="37"/>
      <c r="S294" s="37"/>
      <c r="T294" s="37"/>
      <c r="U294" s="37"/>
      <c r="V294" s="37"/>
      <c r="W294" s="37"/>
      <c r="X294" s="37"/>
      <c r="Y294" s="37"/>
      <c r="Z294" s="37"/>
      <c r="AA294" s="37"/>
    </row>
    <row r="295" spans="1:27">
      <c r="A295" s="541">
        <v>100015373583</v>
      </c>
      <c r="B295" s="542" t="s">
        <v>97</v>
      </c>
      <c r="C295" s="543">
        <v>44328</v>
      </c>
      <c r="D295" s="544" t="s">
        <v>100</v>
      </c>
      <c r="E295" s="544" t="s">
        <v>35</v>
      </c>
      <c r="F295" s="542"/>
      <c r="G295" s="542"/>
      <c r="H295" s="542"/>
      <c r="I295" s="37"/>
      <c r="J295" s="37"/>
      <c r="K295" s="37"/>
      <c r="L295" s="37"/>
      <c r="M295" s="37"/>
      <c r="N295" s="37"/>
      <c r="O295" s="37"/>
      <c r="P295" s="37"/>
      <c r="Q295" s="37"/>
      <c r="R295" s="37"/>
      <c r="S295" s="37"/>
      <c r="T295" s="37"/>
      <c r="U295" s="37"/>
      <c r="V295" s="37"/>
      <c r="W295" s="37"/>
      <c r="X295" s="37"/>
      <c r="Y295" s="37"/>
      <c r="Z295" s="37"/>
      <c r="AA295" s="37"/>
    </row>
    <row r="296" spans="1:27">
      <c r="A296" s="541">
        <v>100015128249</v>
      </c>
      <c r="B296" s="542" t="s">
        <v>97</v>
      </c>
      <c r="C296" s="543">
        <v>44324</v>
      </c>
      <c r="D296" s="548"/>
      <c r="E296" s="544" t="s">
        <v>35</v>
      </c>
      <c r="F296" s="542"/>
      <c r="G296" s="542"/>
      <c r="H296" s="542"/>
      <c r="I296" s="37"/>
      <c r="J296" s="37"/>
      <c r="K296" s="37"/>
      <c r="L296" s="37"/>
      <c r="M296" s="37"/>
      <c r="N296" s="37"/>
      <c r="O296" s="37"/>
      <c r="P296" s="37"/>
      <c r="Q296" s="37"/>
      <c r="R296" s="37"/>
      <c r="S296" s="37"/>
      <c r="T296" s="37"/>
      <c r="U296" s="37"/>
      <c r="V296" s="37"/>
      <c r="W296" s="37"/>
      <c r="X296" s="37"/>
      <c r="Y296" s="37"/>
      <c r="Z296" s="37"/>
      <c r="AA296" s="37"/>
    </row>
    <row r="297" spans="1:27">
      <c r="A297" s="545">
        <v>100015176008</v>
      </c>
      <c r="B297" s="546" t="s">
        <v>97</v>
      </c>
      <c r="C297" s="549">
        <v>44326</v>
      </c>
      <c r="D297" s="547" t="s">
        <v>98</v>
      </c>
      <c r="E297" s="547" t="s">
        <v>35</v>
      </c>
      <c r="F297" s="546"/>
      <c r="G297" s="546"/>
      <c r="H297" s="546"/>
      <c r="I297" s="37"/>
      <c r="J297" s="37"/>
      <c r="K297" s="37"/>
      <c r="L297" s="37"/>
      <c r="M297" s="37"/>
      <c r="N297" s="37"/>
      <c r="O297" s="37"/>
      <c r="P297" s="37"/>
      <c r="Q297" s="37"/>
      <c r="R297" s="37"/>
      <c r="S297" s="37"/>
      <c r="T297" s="37"/>
      <c r="U297" s="37"/>
      <c r="V297" s="37"/>
      <c r="W297" s="37"/>
      <c r="X297" s="37"/>
      <c r="Y297" s="37"/>
      <c r="Z297" s="37"/>
      <c r="AA297" s="37"/>
    </row>
    <row r="298" spans="1:27">
      <c r="A298" s="541">
        <v>100014835829</v>
      </c>
      <c r="B298" s="542" t="s">
        <v>97</v>
      </c>
      <c r="C298" s="543">
        <v>44326</v>
      </c>
      <c r="D298" s="544" t="s">
        <v>98</v>
      </c>
      <c r="E298" s="544" t="s">
        <v>35</v>
      </c>
      <c r="F298" s="542"/>
      <c r="G298" s="542"/>
      <c r="H298" s="542"/>
      <c r="I298" s="37"/>
      <c r="J298" s="37"/>
      <c r="K298" s="37"/>
      <c r="L298" s="37"/>
      <c r="M298" s="37"/>
      <c r="N298" s="37"/>
      <c r="O298" s="37"/>
      <c r="P298" s="37"/>
      <c r="Q298" s="37"/>
      <c r="R298" s="37"/>
      <c r="S298" s="37"/>
      <c r="T298" s="37"/>
      <c r="U298" s="37"/>
      <c r="V298" s="37"/>
      <c r="W298" s="37"/>
      <c r="X298" s="37"/>
      <c r="Y298" s="37"/>
      <c r="Z298" s="37"/>
      <c r="AA298" s="37"/>
    </row>
    <row r="299" spans="1:27">
      <c r="A299" s="541">
        <v>100015019642</v>
      </c>
      <c r="B299" s="542" t="s">
        <v>97</v>
      </c>
      <c r="C299" s="543">
        <v>44327</v>
      </c>
      <c r="D299" s="544" t="s">
        <v>98</v>
      </c>
      <c r="E299" s="544" t="s">
        <v>35</v>
      </c>
      <c r="F299" s="542"/>
      <c r="G299" s="542"/>
      <c r="H299" s="542"/>
      <c r="I299" s="37"/>
      <c r="J299" s="37"/>
      <c r="K299" s="37"/>
      <c r="L299" s="37"/>
      <c r="M299" s="37"/>
      <c r="N299" s="37"/>
      <c r="O299" s="37"/>
      <c r="P299" s="37"/>
      <c r="Q299" s="37"/>
      <c r="R299" s="37"/>
      <c r="S299" s="37"/>
      <c r="T299" s="37"/>
      <c r="U299" s="37"/>
      <c r="V299" s="37"/>
      <c r="W299" s="37"/>
      <c r="X299" s="37"/>
      <c r="Y299" s="37"/>
      <c r="Z299" s="37"/>
      <c r="AA299" s="37"/>
    </row>
    <row r="300" spans="1:27">
      <c r="A300" s="541">
        <v>100014695846</v>
      </c>
      <c r="B300" s="542" t="s">
        <v>97</v>
      </c>
      <c r="C300" s="543">
        <v>44326</v>
      </c>
      <c r="D300" s="544" t="s">
        <v>98</v>
      </c>
      <c r="E300" s="544" t="s">
        <v>35</v>
      </c>
      <c r="F300" s="542"/>
      <c r="G300" s="542"/>
      <c r="H300" s="542"/>
      <c r="I300" s="37"/>
      <c r="J300" s="37"/>
      <c r="K300" s="37"/>
      <c r="L300" s="37"/>
      <c r="M300" s="37"/>
      <c r="N300" s="37"/>
      <c r="O300" s="37"/>
      <c r="P300" s="37"/>
      <c r="Q300" s="37"/>
      <c r="R300" s="37"/>
      <c r="S300" s="37"/>
      <c r="T300" s="37"/>
      <c r="U300" s="37"/>
      <c r="V300" s="37"/>
      <c r="W300" s="37"/>
      <c r="X300" s="37"/>
      <c r="Y300" s="37"/>
      <c r="Z300" s="37"/>
      <c r="AA300" s="37"/>
    </row>
    <row r="301" spans="1:27">
      <c r="A301" s="541">
        <v>100014252840</v>
      </c>
      <c r="B301" s="542" t="s">
        <v>97</v>
      </c>
      <c r="C301" s="543">
        <v>44328</v>
      </c>
      <c r="D301" s="544" t="s">
        <v>98</v>
      </c>
      <c r="E301" s="544" t="s">
        <v>35</v>
      </c>
      <c r="F301" s="542"/>
      <c r="G301" s="542"/>
      <c r="H301" s="542"/>
      <c r="I301" s="37"/>
      <c r="J301" s="37"/>
      <c r="K301" s="37"/>
      <c r="L301" s="37"/>
      <c r="M301" s="37"/>
      <c r="N301" s="37"/>
      <c r="O301" s="37"/>
      <c r="P301" s="37"/>
      <c r="Q301" s="37"/>
      <c r="R301" s="37"/>
      <c r="S301" s="37"/>
      <c r="T301" s="37"/>
      <c r="U301" s="37"/>
      <c r="V301" s="37"/>
      <c r="W301" s="37"/>
      <c r="X301" s="37"/>
      <c r="Y301" s="37"/>
      <c r="Z301" s="37"/>
      <c r="AA301" s="37"/>
    </row>
    <row r="302" spans="1:27">
      <c r="A302" s="541">
        <v>100014166261</v>
      </c>
      <c r="B302" s="542" t="s">
        <v>97</v>
      </c>
      <c r="C302" s="543">
        <v>44324</v>
      </c>
      <c r="D302" s="548"/>
      <c r="E302" s="544" t="s">
        <v>35</v>
      </c>
      <c r="F302" s="542"/>
      <c r="G302" s="542"/>
      <c r="H302" s="542"/>
      <c r="I302" s="37"/>
      <c r="J302" s="37"/>
      <c r="K302" s="37"/>
      <c r="L302" s="37"/>
      <c r="M302" s="37"/>
      <c r="N302" s="37"/>
      <c r="O302" s="37"/>
      <c r="P302" s="37"/>
      <c r="Q302" s="37"/>
      <c r="R302" s="37"/>
      <c r="S302" s="37"/>
      <c r="T302" s="37"/>
      <c r="U302" s="37"/>
      <c r="V302" s="37"/>
      <c r="W302" s="37"/>
      <c r="X302" s="37"/>
      <c r="Y302" s="37"/>
      <c r="Z302" s="37"/>
      <c r="AA302" s="37"/>
    </row>
    <row r="303" spans="1:27">
      <c r="A303" s="545">
        <v>100014065443</v>
      </c>
      <c r="B303" s="546" t="s">
        <v>97</v>
      </c>
      <c r="C303" s="549">
        <v>44327</v>
      </c>
      <c r="D303" s="547" t="s">
        <v>98</v>
      </c>
      <c r="E303" s="547" t="s">
        <v>35</v>
      </c>
      <c r="F303" s="546"/>
      <c r="G303" s="546"/>
      <c r="H303" s="546"/>
      <c r="I303" s="37"/>
      <c r="J303" s="37"/>
      <c r="K303" s="37"/>
      <c r="L303" s="37"/>
      <c r="M303" s="37"/>
      <c r="N303" s="37"/>
      <c r="O303" s="37"/>
      <c r="P303" s="37"/>
      <c r="Q303" s="37"/>
      <c r="R303" s="37"/>
      <c r="S303" s="37"/>
      <c r="T303" s="37"/>
      <c r="U303" s="37"/>
      <c r="V303" s="37"/>
      <c r="W303" s="37"/>
      <c r="X303" s="37"/>
      <c r="Y303" s="37"/>
      <c r="Z303" s="37"/>
      <c r="AA303" s="37"/>
    </row>
    <row r="304" spans="1:27">
      <c r="A304" s="541">
        <v>100014007154</v>
      </c>
      <c r="B304" s="542" t="s">
        <v>97</v>
      </c>
      <c r="C304" s="543">
        <v>44324</v>
      </c>
      <c r="D304" s="542"/>
      <c r="E304" s="544" t="s">
        <v>35</v>
      </c>
      <c r="F304" s="542"/>
      <c r="G304" s="542"/>
      <c r="H304" s="542"/>
      <c r="I304" s="37"/>
      <c r="J304" s="37"/>
      <c r="K304" s="37"/>
      <c r="L304" s="37"/>
      <c r="M304" s="37"/>
      <c r="N304" s="37"/>
      <c r="O304" s="37"/>
      <c r="P304" s="37"/>
      <c r="Q304" s="37"/>
      <c r="R304" s="37"/>
      <c r="S304" s="37"/>
      <c r="T304" s="37"/>
      <c r="U304" s="37"/>
      <c r="V304" s="37"/>
      <c r="W304" s="37"/>
      <c r="X304" s="37"/>
      <c r="Y304" s="37"/>
      <c r="Z304" s="37"/>
      <c r="AA304" s="37"/>
    </row>
    <row r="305" spans="1:27">
      <c r="A305" s="541">
        <v>100013973753</v>
      </c>
      <c r="B305" s="542" t="s">
        <v>97</v>
      </c>
      <c r="C305" s="543">
        <v>44327</v>
      </c>
      <c r="D305" s="544" t="s">
        <v>100</v>
      </c>
      <c r="E305" s="544" t="s">
        <v>35</v>
      </c>
      <c r="F305" s="542"/>
      <c r="G305" s="542"/>
      <c r="H305" s="542"/>
      <c r="I305" s="37"/>
      <c r="J305" s="37"/>
      <c r="K305" s="37"/>
      <c r="L305" s="37"/>
      <c r="M305" s="37"/>
      <c r="N305" s="37"/>
      <c r="O305" s="37"/>
      <c r="P305" s="37"/>
      <c r="Q305" s="37"/>
      <c r="R305" s="37"/>
      <c r="S305" s="37"/>
      <c r="T305" s="37"/>
      <c r="U305" s="37"/>
      <c r="V305" s="37"/>
      <c r="W305" s="37"/>
      <c r="X305" s="37"/>
      <c r="Y305" s="37"/>
      <c r="Z305" s="37"/>
      <c r="AA305" s="37"/>
    </row>
    <row r="306" spans="1:27">
      <c r="A306" s="541">
        <v>100013963723</v>
      </c>
      <c r="B306" s="542" t="s">
        <v>97</v>
      </c>
      <c r="C306" s="543">
        <v>44327</v>
      </c>
      <c r="D306" s="544" t="s">
        <v>98</v>
      </c>
      <c r="E306" s="544" t="s">
        <v>35</v>
      </c>
      <c r="F306" s="542"/>
      <c r="G306" s="542"/>
      <c r="H306" s="542"/>
      <c r="I306" s="37"/>
      <c r="J306" s="37"/>
      <c r="K306" s="37"/>
      <c r="L306" s="37"/>
      <c r="M306" s="37"/>
      <c r="N306" s="37"/>
      <c r="O306" s="37"/>
      <c r="P306" s="37"/>
      <c r="Q306" s="37"/>
      <c r="R306" s="37"/>
      <c r="S306" s="37"/>
      <c r="T306" s="37"/>
      <c r="U306" s="37"/>
      <c r="V306" s="37"/>
      <c r="W306" s="37"/>
      <c r="X306" s="37"/>
      <c r="Y306" s="37"/>
      <c r="Z306" s="37"/>
      <c r="AA306" s="37"/>
    </row>
    <row r="307" spans="1:27">
      <c r="A307" s="541">
        <v>100013939152</v>
      </c>
      <c r="B307" s="542" t="s">
        <v>97</v>
      </c>
      <c r="C307" s="543">
        <v>44306</v>
      </c>
      <c r="D307" s="544" t="s">
        <v>100</v>
      </c>
      <c r="E307" s="544" t="s">
        <v>37</v>
      </c>
      <c r="F307" s="543">
        <v>44310</v>
      </c>
      <c r="G307" s="542">
        <v>3869.46</v>
      </c>
      <c r="H307" s="542"/>
      <c r="I307" s="37"/>
      <c r="J307" s="37"/>
      <c r="K307" s="37"/>
      <c r="L307" s="37"/>
      <c r="M307" s="37"/>
      <c r="N307" s="37"/>
      <c r="O307" s="37"/>
      <c r="P307" s="37"/>
      <c r="Q307" s="37"/>
      <c r="R307" s="37"/>
      <c r="S307" s="37"/>
      <c r="T307" s="37"/>
      <c r="U307" s="37"/>
      <c r="V307" s="37"/>
      <c r="W307" s="37"/>
      <c r="X307" s="37"/>
      <c r="Y307" s="37"/>
      <c r="Z307" s="37"/>
      <c r="AA307" s="37"/>
    </row>
    <row r="308" spans="1:27">
      <c r="A308" s="541">
        <v>100013721170</v>
      </c>
      <c r="B308" s="542" t="s">
        <v>97</v>
      </c>
      <c r="C308" s="543">
        <v>44328</v>
      </c>
      <c r="D308" s="544" t="s">
        <v>98</v>
      </c>
      <c r="E308" s="544" t="s">
        <v>35</v>
      </c>
      <c r="F308" s="542"/>
      <c r="G308" s="542"/>
      <c r="H308" s="542"/>
      <c r="I308" s="37"/>
      <c r="J308" s="37"/>
      <c r="K308" s="37"/>
      <c r="L308" s="37"/>
      <c r="M308" s="37"/>
      <c r="N308" s="37"/>
      <c r="O308" s="37"/>
      <c r="P308" s="37"/>
      <c r="Q308" s="37"/>
      <c r="R308" s="37"/>
      <c r="S308" s="37"/>
      <c r="T308" s="37"/>
      <c r="U308" s="37"/>
      <c r="V308" s="37"/>
      <c r="W308" s="37"/>
      <c r="X308" s="37"/>
      <c r="Y308" s="37"/>
      <c r="Z308" s="37"/>
      <c r="AA308" s="37"/>
    </row>
    <row r="309" spans="1:27">
      <c r="A309" s="545">
        <v>100013660622</v>
      </c>
      <c r="B309" s="546" t="s">
        <v>97</v>
      </c>
      <c r="C309" s="549">
        <v>44326</v>
      </c>
      <c r="D309" s="547" t="s">
        <v>98</v>
      </c>
      <c r="E309" s="547" t="s">
        <v>35</v>
      </c>
      <c r="F309" s="546"/>
      <c r="G309" s="546"/>
      <c r="H309" s="546"/>
      <c r="I309" s="37"/>
      <c r="J309" s="37"/>
      <c r="K309" s="37"/>
      <c r="L309" s="37"/>
      <c r="M309" s="37"/>
      <c r="N309" s="37"/>
      <c r="O309" s="37"/>
      <c r="P309" s="37"/>
      <c r="Q309" s="37"/>
      <c r="R309" s="37"/>
      <c r="S309" s="37"/>
      <c r="T309" s="37"/>
      <c r="U309" s="37"/>
      <c r="V309" s="37"/>
      <c r="W309" s="37"/>
      <c r="X309" s="37"/>
      <c r="Y309" s="37"/>
      <c r="Z309" s="37"/>
      <c r="AA309" s="37"/>
    </row>
    <row r="310" spans="1:27">
      <c r="A310" s="541">
        <v>100013598002</v>
      </c>
      <c r="B310" s="542" t="s">
        <v>97</v>
      </c>
      <c r="C310" s="543">
        <v>44324</v>
      </c>
      <c r="D310" s="548"/>
      <c r="E310" s="544" t="s">
        <v>35</v>
      </c>
      <c r="F310" s="542"/>
      <c r="G310" s="542"/>
      <c r="H310" s="542"/>
      <c r="I310" s="37"/>
      <c r="J310" s="37"/>
      <c r="K310" s="37"/>
      <c r="L310" s="37"/>
      <c r="M310" s="37"/>
      <c r="N310" s="37"/>
      <c r="O310" s="37"/>
      <c r="P310" s="37"/>
      <c r="Q310" s="37"/>
      <c r="R310" s="37"/>
      <c r="S310" s="37"/>
      <c r="T310" s="37"/>
      <c r="U310" s="37"/>
      <c r="V310" s="37"/>
      <c r="W310" s="37"/>
      <c r="X310" s="37"/>
      <c r="Y310" s="37"/>
      <c r="Z310" s="37"/>
      <c r="AA310" s="37"/>
    </row>
    <row r="311" spans="1:27">
      <c r="A311" s="545">
        <v>100013637604</v>
      </c>
      <c r="B311" s="546" t="s">
        <v>97</v>
      </c>
      <c r="C311" s="549">
        <v>44326</v>
      </c>
      <c r="D311" s="547" t="s">
        <v>98</v>
      </c>
      <c r="E311" s="547" t="s">
        <v>35</v>
      </c>
      <c r="F311" s="546"/>
      <c r="G311" s="546"/>
      <c r="H311" s="546"/>
      <c r="I311" s="37"/>
      <c r="J311" s="37"/>
      <c r="K311" s="37"/>
      <c r="L311" s="37"/>
      <c r="M311" s="37"/>
      <c r="N311" s="37"/>
      <c r="O311" s="37"/>
      <c r="P311" s="37"/>
      <c r="Q311" s="37"/>
      <c r="R311" s="37"/>
      <c r="S311" s="37"/>
      <c r="T311" s="37"/>
      <c r="U311" s="37"/>
      <c r="V311" s="37"/>
      <c r="W311" s="37"/>
      <c r="X311" s="37"/>
      <c r="Y311" s="37"/>
      <c r="Z311" s="37"/>
      <c r="AA311" s="37"/>
    </row>
    <row r="312" spans="1:27">
      <c r="A312" s="545">
        <v>100013275826</v>
      </c>
      <c r="B312" s="546" t="s">
        <v>97</v>
      </c>
      <c r="C312" s="549">
        <v>44324</v>
      </c>
      <c r="D312" s="550"/>
      <c r="E312" s="547" t="s">
        <v>35</v>
      </c>
      <c r="F312" s="546"/>
      <c r="G312" s="546"/>
      <c r="H312" s="546"/>
      <c r="I312" s="37"/>
      <c r="J312" s="37"/>
      <c r="K312" s="37"/>
      <c r="L312" s="37"/>
      <c r="M312" s="37"/>
      <c r="N312" s="37"/>
      <c r="O312" s="37"/>
      <c r="P312" s="37"/>
      <c r="Q312" s="37"/>
      <c r="R312" s="37"/>
      <c r="S312" s="37"/>
      <c r="T312" s="37"/>
      <c r="U312" s="37"/>
      <c r="V312" s="37"/>
      <c r="W312" s="37"/>
      <c r="X312" s="37"/>
      <c r="Y312" s="37"/>
      <c r="Z312" s="37"/>
      <c r="AA312" s="37"/>
    </row>
    <row r="313" spans="1:27">
      <c r="A313" s="545">
        <v>100013214284</v>
      </c>
      <c r="B313" s="546" t="s">
        <v>97</v>
      </c>
      <c r="C313" s="549">
        <v>44328</v>
      </c>
      <c r="D313" s="547" t="s">
        <v>98</v>
      </c>
      <c r="E313" s="547" t="s">
        <v>35</v>
      </c>
      <c r="F313" s="546"/>
      <c r="G313" s="546"/>
      <c r="H313" s="546"/>
      <c r="I313" s="37"/>
      <c r="J313" s="37"/>
      <c r="K313" s="37"/>
      <c r="L313" s="37"/>
      <c r="M313" s="37"/>
      <c r="N313" s="37"/>
      <c r="O313" s="37"/>
      <c r="P313" s="37"/>
      <c r="Q313" s="37"/>
      <c r="R313" s="37"/>
      <c r="S313" s="37"/>
      <c r="T313" s="37"/>
      <c r="U313" s="37"/>
      <c r="V313" s="37"/>
      <c r="W313" s="37"/>
      <c r="X313" s="37"/>
      <c r="Y313" s="37"/>
      <c r="Z313" s="37"/>
      <c r="AA313" s="37"/>
    </row>
    <row r="314" spans="1:27">
      <c r="A314" s="541">
        <v>100012776761</v>
      </c>
      <c r="B314" s="542" t="s">
        <v>97</v>
      </c>
      <c r="C314" s="543">
        <v>44328</v>
      </c>
      <c r="D314" s="544" t="s">
        <v>98</v>
      </c>
      <c r="E314" s="544" t="s">
        <v>35</v>
      </c>
      <c r="F314" s="542"/>
      <c r="G314" s="542"/>
      <c r="H314" s="542"/>
      <c r="I314" s="37"/>
      <c r="J314" s="37"/>
      <c r="K314" s="37"/>
      <c r="L314" s="37"/>
      <c r="M314" s="37"/>
      <c r="N314" s="37"/>
      <c r="O314" s="37"/>
      <c r="P314" s="37"/>
      <c r="Q314" s="37"/>
      <c r="R314" s="37"/>
      <c r="S314" s="37"/>
      <c r="T314" s="37"/>
      <c r="U314" s="37"/>
      <c r="V314" s="37"/>
      <c r="W314" s="37"/>
      <c r="X314" s="37"/>
      <c r="Y314" s="37"/>
      <c r="Z314" s="37"/>
      <c r="AA314" s="37"/>
    </row>
    <row r="315" spans="1:27">
      <c r="A315" s="545">
        <v>100012778400</v>
      </c>
      <c r="B315" s="546" t="s">
        <v>97</v>
      </c>
      <c r="C315" s="549">
        <v>44326</v>
      </c>
      <c r="D315" s="547" t="s">
        <v>98</v>
      </c>
      <c r="E315" s="547" t="s">
        <v>35</v>
      </c>
      <c r="F315" s="546"/>
      <c r="G315" s="546"/>
      <c r="H315" s="546"/>
      <c r="I315" s="37"/>
      <c r="J315" s="37"/>
      <c r="K315" s="37"/>
      <c r="L315" s="37"/>
      <c r="M315" s="37"/>
      <c r="N315" s="37"/>
      <c r="O315" s="37"/>
      <c r="P315" s="37"/>
      <c r="Q315" s="37"/>
      <c r="R315" s="37"/>
      <c r="S315" s="37"/>
      <c r="T315" s="37"/>
      <c r="U315" s="37"/>
      <c r="V315" s="37"/>
      <c r="W315" s="37"/>
      <c r="X315" s="37"/>
      <c r="Y315" s="37"/>
      <c r="Z315" s="37"/>
      <c r="AA315" s="37"/>
    </row>
    <row r="316" spans="1:27">
      <c r="A316" s="545">
        <v>100012337595</v>
      </c>
      <c r="B316" s="546" t="s">
        <v>97</v>
      </c>
      <c r="C316" s="549">
        <v>44324</v>
      </c>
      <c r="D316" s="546"/>
      <c r="E316" s="547" t="s">
        <v>35</v>
      </c>
      <c r="F316" s="546"/>
      <c r="G316" s="546"/>
      <c r="H316" s="546"/>
      <c r="I316" s="37"/>
      <c r="J316" s="37"/>
      <c r="K316" s="37"/>
      <c r="L316" s="37"/>
      <c r="M316" s="37"/>
      <c r="N316" s="37"/>
      <c r="O316" s="37"/>
      <c r="P316" s="37"/>
      <c r="Q316" s="37"/>
      <c r="R316" s="37"/>
      <c r="S316" s="37"/>
      <c r="T316" s="37"/>
      <c r="U316" s="37"/>
      <c r="V316" s="37"/>
      <c r="W316" s="37"/>
      <c r="X316" s="37"/>
      <c r="Y316" s="37"/>
      <c r="Z316" s="37"/>
      <c r="AA316" s="37"/>
    </row>
    <row r="317" spans="1:27">
      <c r="A317" s="541">
        <v>100012220718</v>
      </c>
      <c r="B317" s="542" t="s">
        <v>97</v>
      </c>
      <c r="C317" s="543">
        <v>44327</v>
      </c>
      <c r="D317" s="544" t="s">
        <v>98</v>
      </c>
      <c r="E317" s="544" t="s">
        <v>35</v>
      </c>
      <c r="F317" s="542"/>
      <c r="G317" s="542"/>
      <c r="H317" s="542"/>
      <c r="I317" s="37"/>
      <c r="J317" s="37"/>
      <c r="K317" s="37"/>
      <c r="L317" s="37"/>
      <c r="M317" s="37"/>
      <c r="N317" s="37"/>
      <c r="O317" s="37"/>
      <c r="P317" s="37"/>
      <c r="Q317" s="37"/>
      <c r="R317" s="37"/>
      <c r="S317" s="37"/>
      <c r="T317" s="37"/>
      <c r="U317" s="37"/>
      <c r="V317" s="37"/>
      <c r="W317" s="37"/>
      <c r="X317" s="37"/>
      <c r="Y317" s="37"/>
      <c r="Z317" s="37"/>
      <c r="AA317" s="37"/>
    </row>
    <row r="318" spans="1:27">
      <c r="A318" s="545">
        <v>100011924111</v>
      </c>
      <c r="B318" s="546" t="s">
        <v>97</v>
      </c>
      <c r="C318" s="549">
        <v>44326</v>
      </c>
      <c r="D318" s="546" t="s">
        <v>98</v>
      </c>
      <c r="E318" s="547" t="s">
        <v>35</v>
      </c>
      <c r="F318" s="546"/>
      <c r="G318" s="546"/>
      <c r="H318" s="546"/>
      <c r="I318" s="37"/>
      <c r="J318" s="37"/>
      <c r="K318" s="37"/>
      <c r="L318" s="37"/>
      <c r="M318" s="37"/>
      <c r="N318" s="37"/>
      <c r="O318" s="37"/>
      <c r="P318" s="37"/>
      <c r="Q318" s="37"/>
      <c r="R318" s="37"/>
      <c r="S318" s="37"/>
      <c r="T318" s="37"/>
      <c r="U318" s="37"/>
      <c r="V318" s="37"/>
      <c r="W318" s="37"/>
      <c r="X318" s="37"/>
      <c r="Y318" s="37"/>
      <c r="Z318" s="37"/>
      <c r="AA318" s="37"/>
    </row>
    <row r="319" spans="1:27">
      <c r="A319" s="541">
        <v>100011682124</v>
      </c>
      <c r="B319" s="542" t="s">
        <v>97</v>
      </c>
      <c r="C319" s="543">
        <v>44327</v>
      </c>
      <c r="D319" s="544" t="s">
        <v>98</v>
      </c>
      <c r="E319" s="544" t="s">
        <v>35</v>
      </c>
      <c r="F319" s="542"/>
      <c r="G319" s="542"/>
      <c r="H319" s="542"/>
      <c r="I319" s="37"/>
      <c r="J319" s="37"/>
      <c r="K319" s="37"/>
      <c r="L319" s="37"/>
      <c r="M319" s="37"/>
      <c r="N319" s="37"/>
      <c r="O319" s="37"/>
      <c r="P319" s="37"/>
      <c r="Q319" s="37"/>
      <c r="R319" s="37"/>
      <c r="S319" s="37"/>
      <c r="T319" s="37"/>
      <c r="U319" s="37"/>
      <c r="V319" s="37"/>
      <c r="W319" s="37"/>
      <c r="X319" s="37"/>
      <c r="Y319" s="37"/>
      <c r="Z319" s="37"/>
      <c r="AA319" s="37"/>
    </row>
    <row r="320" spans="1:27">
      <c r="A320" s="545">
        <v>100011685750</v>
      </c>
      <c r="B320" s="546" t="s">
        <v>97</v>
      </c>
      <c r="C320" s="549">
        <v>44327</v>
      </c>
      <c r="D320" s="547" t="s">
        <v>98</v>
      </c>
      <c r="E320" s="547" t="s">
        <v>35</v>
      </c>
      <c r="F320" s="546"/>
      <c r="G320" s="546"/>
      <c r="H320" s="546"/>
      <c r="I320" s="37"/>
      <c r="J320" s="37"/>
      <c r="K320" s="37"/>
      <c r="L320" s="37"/>
      <c r="M320" s="37"/>
      <c r="N320" s="37"/>
      <c r="O320" s="37"/>
      <c r="P320" s="37"/>
      <c r="Q320" s="37"/>
      <c r="R320" s="37"/>
      <c r="S320" s="37"/>
      <c r="T320" s="37"/>
      <c r="U320" s="37"/>
      <c r="V320" s="37"/>
      <c r="W320" s="37"/>
      <c r="X320" s="37"/>
      <c r="Y320" s="37"/>
      <c r="Z320" s="37"/>
      <c r="AA320" s="37"/>
    </row>
    <row r="321" spans="1:27">
      <c r="A321" s="541">
        <v>100011543259</v>
      </c>
      <c r="B321" s="542" t="s">
        <v>97</v>
      </c>
      <c r="C321" s="543">
        <v>44322</v>
      </c>
      <c r="D321" s="544" t="s">
        <v>100</v>
      </c>
      <c r="E321" s="544" t="s">
        <v>35</v>
      </c>
      <c r="F321" s="542"/>
      <c r="G321" s="542"/>
      <c r="H321" s="542"/>
      <c r="I321" s="37"/>
      <c r="J321" s="37"/>
      <c r="K321" s="37"/>
      <c r="L321" s="37"/>
      <c r="M321" s="37"/>
      <c r="N321" s="37"/>
      <c r="O321" s="37"/>
      <c r="P321" s="37"/>
      <c r="Q321" s="37"/>
      <c r="R321" s="37"/>
      <c r="S321" s="37"/>
      <c r="T321" s="37"/>
      <c r="U321" s="37"/>
      <c r="V321" s="37"/>
      <c r="W321" s="37"/>
      <c r="X321" s="37"/>
      <c r="Y321" s="37"/>
      <c r="Z321" s="37"/>
      <c r="AA321" s="37"/>
    </row>
    <row r="322" spans="1:27">
      <c r="A322" s="541">
        <v>100011435595</v>
      </c>
      <c r="B322" s="542" t="s">
        <v>97</v>
      </c>
      <c r="C322" s="543">
        <v>44324</v>
      </c>
      <c r="D322" s="542"/>
      <c r="E322" s="544" t="s">
        <v>35</v>
      </c>
      <c r="F322" s="542"/>
      <c r="G322" s="542"/>
      <c r="H322" s="542"/>
      <c r="I322" s="37"/>
      <c r="J322" s="37"/>
      <c r="K322" s="37"/>
      <c r="L322" s="37"/>
      <c r="M322" s="37"/>
      <c r="N322" s="37"/>
      <c r="O322" s="37"/>
      <c r="P322" s="37"/>
      <c r="Q322" s="37"/>
      <c r="R322" s="37"/>
      <c r="S322" s="37"/>
      <c r="T322" s="37"/>
      <c r="U322" s="37"/>
      <c r="V322" s="37"/>
      <c r="W322" s="37"/>
      <c r="X322" s="37"/>
      <c r="Y322" s="37"/>
      <c r="Z322" s="37"/>
      <c r="AA322" s="37"/>
    </row>
    <row r="323" spans="1:27">
      <c r="A323" s="545">
        <v>100011443214</v>
      </c>
      <c r="B323" s="546" t="s">
        <v>97</v>
      </c>
      <c r="C323" s="549">
        <v>44328</v>
      </c>
      <c r="D323" s="547" t="s">
        <v>98</v>
      </c>
      <c r="E323" s="547" t="s">
        <v>35</v>
      </c>
      <c r="F323" s="546"/>
      <c r="G323" s="546"/>
      <c r="H323" s="546"/>
      <c r="I323" s="37"/>
      <c r="J323" s="37"/>
      <c r="K323" s="37"/>
      <c r="L323" s="37"/>
      <c r="M323" s="37"/>
      <c r="N323" s="37"/>
      <c r="O323" s="37"/>
      <c r="P323" s="37"/>
      <c r="Q323" s="37"/>
      <c r="R323" s="37"/>
      <c r="S323" s="37"/>
      <c r="T323" s="37"/>
      <c r="U323" s="37"/>
      <c r="V323" s="37"/>
      <c r="W323" s="37"/>
      <c r="X323" s="37"/>
      <c r="Y323" s="37"/>
      <c r="Z323" s="37"/>
      <c r="AA323" s="37"/>
    </row>
    <row r="324" spans="1:27">
      <c r="A324" s="545">
        <v>100011003434</v>
      </c>
      <c r="B324" s="546" t="s">
        <v>97</v>
      </c>
      <c r="C324" s="549">
        <v>44328</v>
      </c>
      <c r="D324" s="547" t="s">
        <v>98</v>
      </c>
      <c r="E324" s="547" t="s">
        <v>35</v>
      </c>
      <c r="F324" s="546"/>
      <c r="G324" s="546"/>
      <c r="H324" s="546"/>
      <c r="I324" s="37"/>
      <c r="J324" s="37"/>
      <c r="K324" s="37"/>
      <c r="L324" s="37"/>
      <c r="M324" s="37"/>
      <c r="N324" s="37"/>
      <c r="O324" s="37"/>
      <c r="P324" s="37"/>
      <c r="Q324" s="37"/>
      <c r="R324" s="37"/>
      <c r="S324" s="37"/>
      <c r="T324" s="37"/>
      <c r="U324" s="37"/>
      <c r="V324" s="37"/>
      <c r="W324" s="37"/>
      <c r="X324" s="37"/>
      <c r="Y324" s="37"/>
      <c r="Z324" s="37"/>
      <c r="AA324" s="37"/>
    </row>
    <row r="325" spans="1:27">
      <c r="A325" s="545">
        <v>100011113821</v>
      </c>
      <c r="B325" s="546" t="s">
        <v>97</v>
      </c>
      <c r="C325" s="549">
        <v>44324</v>
      </c>
      <c r="D325" s="550"/>
      <c r="E325" s="547" t="s">
        <v>35</v>
      </c>
      <c r="F325" s="546"/>
      <c r="G325" s="546"/>
      <c r="H325" s="546"/>
      <c r="I325" s="37"/>
      <c r="J325" s="37"/>
      <c r="K325" s="37"/>
      <c r="L325" s="37"/>
      <c r="M325" s="37"/>
      <c r="N325" s="37"/>
      <c r="O325" s="37"/>
      <c r="P325" s="37"/>
      <c r="Q325" s="37"/>
      <c r="R325" s="37"/>
      <c r="S325" s="37"/>
      <c r="T325" s="37"/>
      <c r="U325" s="37"/>
      <c r="V325" s="37"/>
      <c r="W325" s="37"/>
      <c r="X325" s="37"/>
      <c r="Y325" s="37"/>
      <c r="Z325" s="37"/>
      <c r="AA325" s="37"/>
    </row>
    <row r="326" spans="1:27">
      <c r="A326" s="541">
        <v>100011121059</v>
      </c>
      <c r="B326" s="542" t="s">
        <v>97</v>
      </c>
      <c r="C326" s="543">
        <v>44324</v>
      </c>
      <c r="D326" s="548"/>
      <c r="E326" s="544" t="s">
        <v>35</v>
      </c>
      <c r="F326" s="542"/>
      <c r="G326" s="542"/>
      <c r="H326" s="542"/>
      <c r="I326" s="37"/>
      <c r="J326" s="37"/>
      <c r="K326" s="37"/>
      <c r="L326" s="37"/>
      <c r="M326" s="37"/>
      <c r="N326" s="37"/>
      <c r="O326" s="37"/>
      <c r="P326" s="37"/>
      <c r="Q326" s="37"/>
      <c r="R326" s="37"/>
      <c r="S326" s="37"/>
      <c r="T326" s="37"/>
      <c r="U326" s="37"/>
      <c r="V326" s="37"/>
      <c r="W326" s="37"/>
      <c r="X326" s="37"/>
      <c r="Y326" s="37"/>
      <c r="Z326" s="37"/>
      <c r="AA326" s="37"/>
    </row>
    <row r="327" spans="1:27">
      <c r="A327" s="541">
        <v>100010882351</v>
      </c>
      <c r="B327" s="542" t="s">
        <v>97</v>
      </c>
      <c r="C327" s="543">
        <v>44326</v>
      </c>
      <c r="D327" s="544" t="s">
        <v>100</v>
      </c>
      <c r="E327" s="544" t="s">
        <v>35</v>
      </c>
      <c r="F327" s="542"/>
      <c r="G327" s="542"/>
      <c r="H327" s="542"/>
      <c r="I327" s="37"/>
      <c r="J327" s="37"/>
      <c r="K327" s="37"/>
      <c r="L327" s="37"/>
      <c r="M327" s="37"/>
      <c r="N327" s="37"/>
      <c r="O327" s="37"/>
      <c r="P327" s="37"/>
      <c r="Q327" s="37"/>
      <c r="R327" s="37"/>
      <c r="S327" s="37"/>
      <c r="T327" s="37"/>
      <c r="U327" s="37"/>
      <c r="V327" s="37"/>
      <c r="W327" s="37"/>
      <c r="X327" s="37"/>
      <c r="Y327" s="37"/>
      <c r="Z327" s="37"/>
      <c r="AA327" s="37"/>
    </row>
    <row r="328" spans="1:27">
      <c r="A328" s="541">
        <v>100010379200</v>
      </c>
      <c r="B328" s="542" t="s">
        <v>97</v>
      </c>
      <c r="C328" s="543">
        <v>44324</v>
      </c>
      <c r="D328" s="548"/>
      <c r="E328" s="544" t="s">
        <v>35</v>
      </c>
      <c r="F328" s="542"/>
      <c r="G328" s="542"/>
      <c r="H328" s="542"/>
      <c r="I328" s="37"/>
      <c r="J328" s="37"/>
      <c r="K328" s="37"/>
      <c r="L328" s="37"/>
      <c r="M328" s="37"/>
      <c r="N328" s="37"/>
      <c r="O328" s="37"/>
      <c r="P328" s="37"/>
      <c r="Q328" s="37"/>
      <c r="R328" s="37"/>
      <c r="S328" s="37"/>
      <c r="T328" s="37"/>
      <c r="U328" s="37"/>
      <c r="V328" s="37"/>
      <c r="W328" s="37"/>
      <c r="X328" s="37"/>
      <c r="Y328" s="37"/>
      <c r="Z328" s="37"/>
      <c r="AA328" s="37"/>
    </row>
    <row r="329" spans="1:27">
      <c r="A329" s="541">
        <v>100009992124</v>
      </c>
      <c r="B329" s="542" t="s">
        <v>97</v>
      </c>
      <c r="C329" s="543">
        <v>44328</v>
      </c>
      <c r="D329" s="544" t="s">
        <v>100</v>
      </c>
      <c r="E329" s="544" t="s">
        <v>35</v>
      </c>
      <c r="F329" s="542"/>
      <c r="G329" s="542"/>
      <c r="H329" s="542"/>
      <c r="I329" s="37"/>
      <c r="J329" s="37"/>
      <c r="K329" s="37"/>
      <c r="L329" s="37"/>
      <c r="M329" s="37"/>
      <c r="N329" s="37"/>
      <c r="O329" s="37"/>
      <c r="P329" s="37"/>
      <c r="Q329" s="37"/>
      <c r="R329" s="37"/>
      <c r="S329" s="37"/>
      <c r="T329" s="37"/>
      <c r="U329" s="37"/>
      <c r="V329" s="37"/>
      <c r="W329" s="37"/>
      <c r="X329" s="37"/>
      <c r="Y329" s="37"/>
      <c r="Z329" s="37"/>
      <c r="AA329" s="37"/>
    </row>
    <row r="330" spans="1:27">
      <c r="A330" s="541">
        <v>100010050458</v>
      </c>
      <c r="B330" s="542" t="s">
        <v>97</v>
      </c>
      <c r="C330" s="543">
        <v>44326</v>
      </c>
      <c r="D330" s="544" t="s">
        <v>98</v>
      </c>
      <c r="E330" s="544" t="s">
        <v>35</v>
      </c>
      <c r="F330" s="543">
        <v>44319</v>
      </c>
      <c r="G330" s="542">
        <v>1050</v>
      </c>
      <c r="H330" s="542"/>
      <c r="I330" s="37"/>
      <c r="J330" s="37"/>
      <c r="K330" s="37"/>
      <c r="L330" s="37"/>
      <c r="M330" s="37"/>
      <c r="N330" s="37"/>
      <c r="O330" s="37"/>
      <c r="P330" s="37"/>
      <c r="Q330" s="37"/>
      <c r="R330" s="37"/>
      <c r="S330" s="37"/>
      <c r="T330" s="37"/>
      <c r="U330" s="37"/>
      <c r="V330" s="37"/>
      <c r="W330" s="37"/>
      <c r="X330" s="37"/>
      <c r="Y330" s="37"/>
      <c r="Z330" s="37"/>
      <c r="AA330" s="37"/>
    </row>
    <row r="331" spans="1:27">
      <c r="A331" s="545">
        <v>100009884127</v>
      </c>
      <c r="B331" s="546" t="s">
        <v>97</v>
      </c>
      <c r="C331" s="549">
        <v>44328</v>
      </c>
      <c r="D331" s="547" t="s">
        <v>98</v>
      </c>
      <c r="E331" s="547" t="s">
        <v>35</v>
      </c>
      <c r="F331" s="546"/>
      <c r="G331" s="546"/>
      <c r="H331" s="546"/>
      <c r="I331" s="37"/>
      <c r="J331" s="37"/>
      <c r="K331" s="37"/>
      <c r="L331" s="37"/>
      <c r="M331" s="37"/>
      <c r="N331" s="37"/>
      <c r="O331" s="37"/>
      <c r="P331" s="37"/>
      <c r="Q331" s="37"/>
      <c r="R331" s="37"/>
      <c r="S331" s="37"/>
      <c r="T331" s="37"/>
      <c r="U331" s="37"/>
      <c r="V331" s="37"/>
      <c r="W331" s="37"/>
      <c r="X331" s="37"/>
      <c r="Y331" s="37"/>
      <c r="Z331" s="37"/>
      <c r="AA331" s="37"/>
    </row>
    <row r="332" spans="1:27">
      <c r="A332" s="541">
        <v>100009536962</v>
      </c>
      <c r="B332" s="542" t="s">
        <v>97</v>
      </c>
      <c r="C332" s="543">
        <v>44327</v>
      </c>
      <c r="D332" s="544" t="s">
        <v>98</v>
      </c>
      <c r="E332" s="544" t="s">
        <v>35</v>
      </c>
      <c r="F332" s="542"/>
      <c r="G332" s="542"/>
      <c r="H332" s="542"/>
      <c r="I332" s="37"/>
      <c r="J332" s="37"/>
      <c r="K332" s="37"/>
      <c r="L332" s="37"/>
      <c r="M332" s="37"/>
      <c r="N332" s="37"/>
      <c r="O332" s="37"/>
      <c r="P332" s="37"/>
      <c r="Q332" s="37"/>
      <c r="R332" s="37"/>
      <c r="S332" s="37"/>
      <c r="T332" s="37"/>
      <c r="U332" s="37"/>
      <c r="V332" s="37"/>
      <c r="W332" s="37"/>
      <c r="X332" s="37"/>
      <c r="Y332" s="37"/>
      <c r="Z332" s="37"/>
      <c r="AA332" s="37"/>
    </row>
    <row r="333" spans="1:27">
      <c r="A333" s="545">
        <v>100009392600</v>
      </c>
      <c r="B333" s="546" t="s">
        <v>97</v>
      </c>
      <c r="C333" s="549">
        <v>44327</v>
      </c>
      <c r="D333" s="547" t="s">
        <v>98</v>
      </c>
      <c r="E333" s="547" t="s">
        <v>35</v>
      </c>
      <c r="F333" s="546"/>
      <c r="G333" s="546"/>
      <c r="H333" s="546"/>
      <c r="I333" s="37"/>
      <c r="J333" s="37"/>
      <c r="K333" s="37"/>
      <c r="L333" s="37"/>
      <c r="M333" s="37"/>
      <c r="N333" s="37"/>
      <c r="O333" s="37"/>
      <c r="P333" s="37"/>
      <c r="Q333" s="37"/>
      <c r="R333" s="37"/>
      <c r="S333" s="37"/>
      <c r="T333" s="37"/>
      <c r="U333" s="37"/>
      <c r="V333" s="37"/>
      <c r="W333" s="37"/>
      <c r="X333" s="37"/>
      <c r="Y333" s="37"/>
      <c r="Z333" s="37"/>
      <c r="AA333" s="37"/>
    </row>
    <row r="334" spans="1:27">
      <c r="A334" s="545">
        <v>100009212394</v>
      </c>
      <c r="B334" s="546" t="s">
        <v>97</v>
      </c>
      <c r="C334" s="549">
        <v>44327</v>
      </c>
      <c r="D334" s="547" t="s">
        <v>98</v>
      </c>
      <c r="E334" s="547" t="s">
        <v>35</v>
      </c>
      <c r="F334" s="546"/>
      <c r="G334" s="546"/>
      <c r="H334" s="546"/>
      <c r="I334" s="37"/>
      <c r="J334" s="37"/>
      <c r="K334" s="37"/>
      <c r="L334" s="37"/>
      <c r="M334" s="37"/>
      <c r="N334" s="37"/>
      <c r="O334" s="37"/>
      <c r="P334" s="37"/>
      <c r="Q334" s="37"/>
      <c r="R334" s="37"/>
      <c r="S334" s="37"/>
      <c r="T334" s="37"/>
      <c r="U334" s="37"/>
      <c r="V334" s="37"/>
      <c r="W334" s="37"/>
      <c r="X334" s="37"/>
      <c r="Y334" s="37"/>
      <c r="Z334" s="37"/>
      <c r="AA334" s="37"/>
    </row>
    <row r="335" spans="1:27">
      <c r="A335" s="545">
        <v>100008132444</v>
      </c>
      <c r="B335" s="546" t="s">
        <v>97</v>
      </c>
      <c r="C335" s="549">
        <v>44324</v>
      </c>
      <c r="D335" s="550"/>
      <c r="E335" s="547" t="s">
        <v>35</v>
      </c>
      <c r="F335" s="546"/>
      <c r="G335" s="546"/>
      <c r="H335" s="546"/>
      <c r="I335" s="37"/>
      <c r="J335" s="37"/>
      <c r="K335" s="37"/>
      <c r="L335" s="37"/>
      <c r="M335" s="37"/>
      <c r="N335" s="37"/>
      <c r="O335" s="37"/>
      <c r="P335" s="37"/>
      <c r="Q335" s="37"/>
      <c r="R335" s="37"/>
      <c r="S335" s="37"/>
      <c r="T335" s="37"/>
      <c r="U335" s="37"/>
      <c r="V335" s="37"/>
      <c r="W335" s="37"/>
      <c r="X335" s="37"/>
      <c r="Y335" s="37"/>
      <c r="Z335" s="37"/>
      <c r="AA335" s="37"/>
    </row>
    <row r="336" spans="1:27">
      <c r="A336" s="541">
        <v>100008347220</v>
      </c>
      <c r="B336" s="542" t="s">
        <v>97</v>
      </c>
      <c r="C336" s="543">
        <v>44324</v>
      </c>
      <c r="D336" s="544" t="s">
        <v>100</v>
      </c>
      <c r="E336" s="542" t="s">
        <v>35</v>
      </c>
      <c r="F336" s="542"/>
      <c r="G336" s="542"/>
      <c r="H336" s="542"/>
      <c r="I336" s="37"/>
      <c r="J336" s="37"/>
      <c r="K336" s="37"/>
      <c r="L336" s="37"/>
      <c r="M336" s="37"/>
      <c r="N336" s="37"/>
      <c r="O336" s="37"/>
      <c r="P336" s="37"/>
      <c r="Q336" s="37"/>
      <c r="R336" s="37"/>
      <c r="S336" s="37"/>
      <c r="T336" s="37"/>
      <c r="U336" s="37"/>
      <c r="V336" s="37"/>
      <c r="W336" s="37"/>
      <c r="X336" s="37"/>
      <c r="Y336" s="37"/>
      <c r="Z336" s="37"/>
      <c r="AA336" s="37"/>
    </row>
    <row r="337" spans="1:27">
      <c r="A337" s="545">
        <v>100007029501</v>
      </c>
      <c r="B337" s="546" t="s">
        <v>97</v>
      </c>
      <c r="C337" s="549">
        <v>44328</v>
      </c>
      <c r="D337" s="546" t="s">
        <v>100</v>
      </c>
      <c r="E337" s="547" t="s">
        <v>37</v>
      </c>
      <c r="F337" s="546"/>
      <c r="G337" s="546"/>
      <c r="H337" s="546"/>
      <c r="I337" s="37"/>
      <c r="J337" s="37"/>
      <c r="K337" s="37"/>
      <c r="L337" s="37"/>
      <c r="M337" s="37"/>
      <c r="N337" s="37"/>
      <c r="O337" s="37"/>
      <c r="P337" s="37"/>
      <c r="Q337" s="37"/>
      <c r="R337" s="37"/>
      <c r="S337" s="37"/>
      <c r="T337" s="37"/>
      <c r="U337" s="37"/>
      <c r="V337" s="37"/>
      <c r="W337" s="37"/>
      <c r="X337" s="37"/>
      <c r="Y337" s="37"/>
      <c r="Z337" s="37"/>
      <c r="AA337" s="37"/>
    </row>
    <row r="338" spans="1:27">
      <c r="A338" s="541">
        <v>100007158390</v>
      </c>
      <c r="B338" s="542" t="s">
        <v>97</v>
      </c>
      <c r="C338" s="543">
        <v>44326</v>
      </c>
      <c r="D338" s="544" t="s">
        <v>98</v>
      </c>
      <c r="E338" s="544" t="s">
        <v>35</v>
      </c>
      <c r="F338" s="542"/>
      <c r="G338" s="542"/>
      <c r="H338" s="542"/>
      <c r="I338" s="37"/>
      <c r="J338" s="37"/>
      <c r="K338" s="37"/>
      <c r="L338" s="37"/>
      <c r="M338" s="37"/>
      <c r="N338" s="37"/>
      <c r="O338" s="37"/>
      <c r="P338" s="37"/>
      <c r="Q338" s="37"/>
      <c r="R338" s="37"/>
      <c r="S338" s="37"/>
      <c r="T338" s="37"/>
      <c r="U338" s="37"/>
      <c r="V338" s="37"/>
      <c r="W338" s="37"/>
      <c r="X338" s="37"/>
      <c r="Y338" s="37"/>
      <c r="Z338" s="37"/>
      <c r="AA338" s="37"/>
    </row>
    <row r="339" spans="1:27">
      <c r="A339" s="545">
        <v>100006823988</v>
      </c>
      <c r="B339" s="546" t="s">
        <v>97</v>
      </c>
      <c r="C339" s="549">
        <v>44323</v>
      </c>
      <c r="D339" s="546" t="s">
        <v>98</v>
      </c>
      <c r="E339" s="547" t="s">
        <v>35</v>
      </c>
      <c r="F339" s="549">
        <v>44319</v>
      </c>
      <c r="G339" s="546"/>
      <c r="H339" s="546"/>
      <c r="I339" s="37"/>
      <c r="J339" s="37"/>
      <c r="K339" s="37"/>
      <c r="L339" s="37"/>
      <c r="M339" s="37"/>
      <c r="N339" s="37"/>
      <c r="O339" s="37"/>
      <c r="P339" s="37"/>
      <c r="Q339" s="37"/>
      <c r="R339" s="37"/>
      <c r="S339" s="37"/>
      <c r="T339" s="37"/>
      <c r="U339" s="37"/>
      <c r="V339" s="37"/>
      <c r="W339" s="37"/>
      <c r="X339" s="37"/>
      <c r="Y339" s="37"/>
      <c r="Z339" s="37"/>
      <c r="AA339" s="37"/>
    </row>
    <row r="340" spans="1:27">
      <c r="A340" s="545">
        <v>100006364016</v>
      </c>
      <c r="B340" s="546" t="s">
        <v>97</v>
      </c>
      <c r="C340" s="549">
        <v>44328</v>
      </c>
      <c r="D340" s="547" t="s">
        <v>100</v>
      </c>
      <c r="E340" s="547" t="s">
        <v>35</v>
      </c>
      <c r="F340" s="546"/>
      <c r="G340" s="546"/>
      <c r="H340" s="546"/>
      <c r="I340" s="37"/>
      <c r="J340" s="37"/>
      <c r="K340" s="37"/>
      <c r="L340" s="37"/>
      <c r="M340" s="37"/>
      <c r="N340" s="37"/>
      <c r="O340" s="37"/>
      <c r="P340" s="37"/>
      <c r="Q340" s="37"/>
      <c r="R340" s="37"/>
      <c r="S340" s="37"/>
      <c r="T340" s="37"/>
      <c r="U340" s="37"/>
      <c r="V340" s="37"/>
      <c r="W340" s="37"/>
      <c r="X340" s="37"/>
      <c r="Y340" s="37"/>
      <c r="Z340" s="37"/>
      <c r="AA340" s="37"/>
    </row>
    <row r="341" spans="1:27">
      <c r="A341" s="541">
        <v>100006353195</v>
      </c>
      <c r="B341" s="542" t="s">
        <v>97</v>
      </c>
      <c r="C341" s="543">
        <v>44327</v>
      </c>
      <c r="D341" s="544" t="s">
        <v>98</v>
      </c>
      <c r="E341" s="542" t="s">
        <v>35</v>
      </c>
      <c r="F341" s="542"/>
      <c r="G341" s="542"/>
      <c r="H341" s="542"/>
      <c r="I341" s="37"/>
      <c r="J341" s="37"/>
      <c r="K341" s="37"/>
      <c r="L341" s="37"/>
      <c r="M341" s="37"/>
      <c r="N341" s="37"/>
      <c r="O341" s="37"/>
      <c r="P341" s="37"/>
      <c r="Q341" s="37"/>
      <c r="R341" s="37"/>
      <c r="S341" s="37"/>
      <c r="T341" s="37"/>
      <c r="U341" s="37"/>
      <c r="V341" s="37"/>
      <c r="W341" s="37"/>
      <c r="X341" s="37"/>
      <c r="Y341" s="37"/>
      <c r="Z341" s="37"/>
      <c r="AA341" s="37"/>
    </row>
    <row r="342" spans="1:27">
      <c r="A342" s="545">
        <v>100006123884</v>
      </c>
      <c r="B342" s="546" t="s">
        <v>97</v>
      </c>
      <c r="C342" s="549">
        <v>44326</v>
      </c>
      <c r="D342" s="547" t="s">
        <v>98</v>
      </c>
      <c r="E342" s="547" t="s">
        <v>35</v>
      </c>
      <c r="F342" s="546"/>
      <c r="G342" s="546"/>
      <c r="H342" s="546"/>
      <c r="I342" s="37"/>
      <c r="J342" s="37"/>
      <c r="K342" s="37"/>
      <c r="L342" s="37"/>
      <c r="M342" s="37"/>
      <c r="N342" s="37"/>
      <c r="O342" s="37"/>
      <c r="P342" s="37"/>
      <c r="Q342" s="37"/>
      <c r="R342" s="37"/>
      <c r="S342" s="37"/>
      <c r="T342" s="37"/>
      <c r="U342" s="37"/>
      <c r="V342" s="37"/>
      <c r="W342" s="37"/>
      <c r="X342" s="37"/>
      <c r="Y342" s="37"/>
      <c r="Z342" s="37"/>
      <c r="AA342" s="37"/>
    </row>
    <row r="343" spans="1:27">
      <c r="A343" s="541">
        <v>100006249585</v>
      </c>
      <c r="B343" s="542" t="s">
        <v>97</v>
      </c>
      <c r="C343" s="543">
        <v>44324</v>
      </c>
      <c r="D343" s="548"/>
      <c r="E343" s="544" t="s">
        <v>35</v>
      </c>
      <c r="F343" s="542"/>
      <c r="G343" s="542"/>
      <c r="H343" s="542"/>
      <c r="I343" s="37"/>
      <c r="J343" s="37"/>
      <c r="K343" s="37"/>
      <c r="L343" s="37"/>
      <c r="M343" s="37"/>
      <c r="N343" s="37"/>
      <c r="O343" s="37"/>
      <c r="P343" s="37"/>
      <c r="Q343" s="37"/>
      <c r="R343" s="37"/>
      <c r="S343" s="37"/>
      <c r="T343" s="37"/>
      <c r="U343" s="37"/>
      <c r="V343" s="37"/>
      <c r="W343" s="37"/>
      <c r="X343" s="37"/>
      <c r="Y343" s="37"/>
      <c r="Z343" s="37"/>
      <c r="AA343" s="37"/>
    </row>
    <row r="344" spans="1:27">
      <c r="A344" s="541">
        <v>100005907381</v>
      </c>
      <c r="B344" s="542" t="s">
        <v>97</v>
      </c>
      <c r="C344" s="543">
        <v>44328</v>
      </c>
      <c r="D344" s="544" t="s">
        <v>100</v>
      </c>
      <c r="E344" s="544" t="s">
        <v>37</v>
      </c>
      <c r="F344" s="542"/>
      <c r="G344" s="542"/>
      <c r="H344" s="542"/>
      <c r="I344" s="37"/>
      <c r="J344" s="37"/>
      <c r="K344" s="37"/>
      <c r="L344" s="37"/>
      <c r="M344" s="37"/>
      <c r="N344" s="37"/>
      <c r="O344" s="37"/>
      <c r="P344" s="37"/>
      <c r="Q344" s="37"/>
      <c r="R344" s="37"/>
      <c r="S344" s="37"/>
      <c r="T344" s="37"/>
      <c r="U344" s="37"/>
      <c r="V344" s="37"/>
      <c r="W344" s="37"/>
      <c r="X344" s="37"/>
      <c r="Y344" s="37"/>
      <c r="Z344" s="37"/>
      <c r="AA344" s="37"/>
    </row>
    <row r="345" spans="1:27">
      <c r="A345" s="545">
        <v>100005969794</v>
      </c>
      <c r="B345" s="546" t="s">
        <v>97</v>
      </c>
      <c r="C345" s="549">
        <v>44324</v>
      </c>
      <c r="D345" s="550"/>
      <c r="E345" s="547" t="s">
        <v>35</v>
      </c>
      <c r="F345" s="546"/>
      <c r="G345" s="546"/>
      <c r="H345" s="546"/>
      <c r="I345" s="37"/>
      <c r="J345" s="37"/>
      <c r="K345" s="37"/>
      <c r="L345" s="37"/>
      <c r="M345" s="37"/>
      <c r="N345" s="37"/>
      <c r="O345" s="37"/>
      <c r="P345" s="37"/>
      <c r="Q345" s="37"/>
      <c r="R345" s="37"/>
      <c r="S345" s="37"/>
      <c r="T345" s="37"/>
      <c r="U345" s="37"/>
      <c r="V345" s="37"/>
      <c r="W345" s="37"/>
      <c r="X345" s="37"/>
      <c r="Y345" s="37"/>
      <c r="Z345" s="37"/>
      <c r="AA345" s="37"/>
    </row>
    <row r="346" spans="1:27">
      <c r="A346" s="545">
        <v>100005812940</v>
      </c>
      <c r="B346" s="546" t="s">
        <v>97</v>
      </c>
      <c r="C346" s="549">
        <v>44324</v>
      </c>
      <c r="D346" s="550"/>
      <c r="E346" s="547" t="s">
        <v>35</v>
      </c>
      <c r="F346" s="546"/>
      <c r="G346" s="546"/>
      <c r="H346" s="546"/>
      <c r="I346" s="37"/>
      <c r="J346" s="37"/>
      <c r="K346" s="37"/>
      <c r="L346" s="37"/>
      <c r="M346" s="37"/>
      <c r="N346" s="37"/>
      <c r="O346" s="37"/>
      <c r="P346" s="37"/>
      <c r="Q346" s="37"/>
      <c r="R346" s="37"/>
      <c r="S346" s="37"/>
      <c r="T346" s="37"/>
      <c r="U346" s="37"/>
      <c r="V346" s="37"/>
      <c r="W346" s="37"/>
      <c r="X346" s="37"/>
      <c r="Y346" s="37"/>
      <c r="Z346" s="37"/>
      <c r="AA346" s="37"/>
    </row>
    <row r="347" spans="1:27">
      <c r="A347" s="541">
        <v>100005334770</v>
      </c>
      <c r="B347" s="542" t="s">
        <v>97</v>
      </c>
      <c r="C347" s="543">
        <v>44328</v>
      </c>
      <c r="D347" s="544" t="s">
        <v>98</v>
      </c>
      <c r="E347" s="544" t="s">
        <v>35</v>
      </c>
      <c r="F347" s="542"/>
      <c r="G347" s="542"/>
      <c r="H347" s="542"/>
      <c r="I347" s="37"/>
      <c r="J347" s="37"/>
      <c r="K347" s="37"/>
      <c r="L347" s="37"/>
      <c r="M347" s="37"/>
      <c r="N347" s="37"/>
      <c r="O347" s="37"/>
      <c r="P347" s="37"/>
      <c r="Q347" s="37"/>
      <c r="R347" s="37"/>
      <c r="S347" s="37"/>
      <c r="T347" s="37"/>
      <c r="U347" s="37"/>
      <c r="V347" s="37"/>
      <c r="W347" s="37"/>
      <c r="X347" s="37"/>
      <c r="Y347" s="37"/>
      <c r="Z347" s="37"/>
      <c r="AA347" s="37"/>
    </row>
    <row r="348" spans="1:27">
      <c r="A348" s="545">
        <v>100005341324</v>
      </c>
      <c r="B348" s="546" t="s">
        <v>97</v>
      </c>
      <c r="C348" s="549">
        <v>44326</v>
      </c>
      <c r="D348" s="547" t="s">
        <v>98</v>
      </c>
      <c r="E348" s="547" t="s">
        <v>35</v>
      </c>
      <c r="F348" s="546"/>
      <c r="G348" s="546"/>
      <c r="H348" s="546"/>
      <c r="I348" s="37"/>
      <c r="J348" s="37"/>
      <c r="K348" s="37"/>
      <c r="L348" s="37"/>
      <c r="M348" s="37"/>
      <c r="N348" s="37"/>
      <c r="O348" s="37"/>
      <c r="P348" s="37"/>
      <c r="Q348" s="37"/>
      <c r="R348" s="37"/>
      <c r="S348" s="37"/>
      <c r="T348" s="37"/>
      <c r="U348" s="37"/>
      <c r="V348" s="37"/>
      <c r="W348" s="37"/>
      <c r="X348" s="37"/>
      <c r="Y348" s="37"/>
      <c r="Z348" s="37"/>
      <c r="AA348" s="37"/>
    </row>
    <row r="349" spans="1:27">
      <c r="A349" s="541">
        <v>100005114902</v>
      </c>
      <c r="B349" s="542" t="s">
        <v>97</v>
      </c>
      <c r="C349" s="543">
        <v>44326</v>
      </c>
      <c r="D349" s="544" t="s">
        <v>98</v>
      </c>
      <c r="E349" s="544" t="s">
        <v>35</v>
      </c>
      <c r="F349" s="542"/>
      <c r="G349" s="542"/>
      <c r="H349" s="542"/>
      <c r="I349" s="37"/>
      <c r="J349" s="37"/>
      <c r="K349" s="37"/>
      <c r="L349" s="37"/>
      <c r="M349" s="37"/>
      <c r="N349" s="37"/>
      <c r="O349" s="37"/>
      <c r="P349" s="37"/>
      <c r="Q349" s="37"/>
      <c r="R349" s="37"/>
      <c r="S349" s="37"/>
      <c r="T349" s="37"/>
      <c r="U349" s="37"/>
      <c r="V349" s="37"/>
      <c r="W349" s="37"/>
      <c r="X349" s="37"/>
      <c r="Y349" s="37"/>
      <c r="Z349" s="37"/>
      <c r="AA349" s="37"/>
    </row>
    <row r="350" spans="1:27">
      <c r="A350" s="541">
        <v>100004516752</v>
      </c>
      <c r="B350" s="542" t="s">
        <v>97</v>
      </c>
      <c r="C350" s="543">
        <v>44326</v>
      </c>
      <c r="D350" s="544" t="s">
        <v>98</v>
      </c>
      <c r="E350" s="544" t="s">
        <v>35</v>
      </c>
      <c r="F350" s="542"/>
      <c r="G350" s="542"/>
      <c r="H350" s="542"/>
      <c r="I350" s="37"/>
      <c r="J350" s="37"/>
      <c r="K350" s="37"/>
      <c r="L350" s="37"/>
      <c r="M350" s="37"/>
      <c r="N350" s="37"/>
      <c r="O350" s="37"/>
      <c r="P350" s="37"/>
      <c r="Q350" s="37"/>
      <c r="R350" s="37"/>
      <c r="S350" s="37"/>
      <c r="T350" s="37"/>
      <c r="U350" s="37"/>
      <c r="V350" s="37"/>
      <c r="W350" s="37"/>
      <c r="X350" s="37"/>
      <c r="Y350" s="37"/>
      <c r="Z350" s="37"/>
      <c r="AA350" s="37"/>
    </row>
    <row r="351" spans="1:27">
      <c r="A351" s="541">
        <v>100004354989</v>
      </c>
      <c r="B351" s="542" t="s">
        <v>97</v>
      </c>
      <c r="C351" s="543">
        <v>44324</v>
      </c>
      <c r="D351" s="548"/>
      <c r="E351" s="544" t="s">
        <v>35</v>
      </c>
      <c r="F351" s="542"/>
      <c r="G351" s="542"/>
      <c r="H351" s="542"/>
      <c r="I351" s="37"/>
      <c r="J351" s="37"/>
      <c r="K351" s="37"/>
      <c r="L351" s="37"/>
      <c r="M351" s="37"/>
      <c r="N351" s="37"/>
      <c r="O351" s="37"/>
      <c r="P351" s="37"/>
      <c r="Q351" s="37"/>
      <c r="R351" s="37"/>
      <c r="S351" s="37"/>
      <c r="T351" s="37"/>
      <c r="U351" s="37"/>
      <c r="V351" s="37"/>
      <c r="W351" s="37"/>
      <c r="X351" s="37"/>
      <c r="Y351" s="37"/>
      <c r="Z351" s="37"/>
      <c r="AA351" s="37"/>
    </row>
    <row r="352" spans="1:27">
      <c r="A352" s="541">
        <v>100004023707</v>
      </c>
      <c r="B352" s="542" t="s">
        <v>97</v>
      </c>
      <c r="C352" s="543">
        <v>44324</v>
      </c>
      <c r="D352" s="542"/>
      <c r="E352" s="544" t="s">
        <v>35</v>
      </c>
      <c r="F352" s="542"/>
      <c r="G352" s="542"/>
      <c r="H352" s="542"/>
      <c r="I352" s="37"/>
      <c r="J352" s="37"/>
      <c r="K352" s="37"/>
      <c r="L352" s="37"/>
      <c r="M352" s="37"/>
      <c r="N352" s="37"/>
      <c r="O352" s="37"/>
      <c r="P352" s="37"/>
      <c r="Q352" s="37"/>
      <c r="R352" s="37"/>
      <c r="S352" s="37"/>
      <c r="T352" s="37"/>
      <c r="U352" s="37"/>
      <c r="V352" s="37"/>
      <c r="W352" s="37"/>
      <c r="X352" s="37"/>
      <c r="Y352" s="37"/>
      <c r="Z352" s="37"/>
      <c r="AA352" s="37"/>
    </row>
    <row r="353" spans="1:27">
      <c r="A353" s="545">
        <v>100003757518</v>
      </c>
      <c r="B353" s="546" t="s">
        <v>97</v>
      </c>
      <c r="C353" s="549">
        <v>44326</v>
      </c>
      <c r="D353" s="547" t="s">
        <v>98</v>
      </c>
      <c r="E353" s="547" t="s">
        <v>35</v>
      </c>
      <c r="F353" s="546"/>
      <c r="G353" s="546"/>
      <c r="H353" s="546"/>
      <c r="I353" s="37"/>
      <c r="J353" s="37"/>
      <c r="K353" s="37"/>
      <c r="L353" s="37"/>
      <c r="M353" s="37"/>
      <c r="N353" s="37"/>
      <c r="O353" s="37"/>
      <c r="P353" s="37"/>
      <c r="Q353" s="37"/>
      <c r="R353" s="37"/>
      <c r="S353" s="37"/>
      <c r="T353" s="37"/>
      <c r="U353" s="37"/>
      <c r="V353" s="37"/>
      <c r="W353" s="37"/>
      <c r="X353" s="37"/>
      <c r="Y353" s="37"/>
      <c r="Z353" s="37"/>
      <c r="AA353" s="37"/>
    </row>
    <row r="354" spans="1:27">
      <c r="A354" s="541">
        <v>100003787385</v>
      </c>
      <c r="B354" s="542" t="s">
        <v>97</v>
      </c>
      <c r="C354" s="543">
        <v>44328</v>
      </c>
      <c r="D354" s="544" t="s">
        <v>98</v>
      </c>
      <c r="E354" s="544" t="s">
        <v>35</v>
      </c>
      <c r="F354" s="542"/>
      <c r="G354" s="542"/>
      <c r="H354" s="542"/>
      <c r="I354" s="37"/>
      <c r="J354" s="37"/>
      <c r="K354" s="37"/>
      <c r="L354" s="37"/>
      <c r="M354" s="37"/>
      <c r="N354" s="37"/>
      <c r="O354" s="37"/>
      <c r="P354" s="37"/>
      <c r="Q354" s="37"/>
      <c r="R354" s="37"/>
      <c r="S354" s="37"/>
      <c r="T354" s="37"/>
      <c r="U354" s="37"/>
      <c r="V354" s="37"/>
      <c r="W354" s="37"/>
      <c r="X354" s="37"/>
      <c r="Y354" s="37"/>
      <c r="Z354" s="37"/>
      <c r="AA354" s="37"/>
    </row>
    <row r="355" spans="1:27">
      <c r="A355" s="545">
        <v>100003281139</v>
      </c>
      <c r="B355" s="546" t="s">
        <v>97</v>
      </c>
      <c r="C355" s="549">
        <v>44324</v>
      </c>
      <c r="D355" s="550"/>
      <c r="E355" s="547" t="s">
        <v>35</v>
      </c>
      <c r="F355" s="546"/>
      <c r="G355" s="546"/>
      <c r="H355" s="546"/>
      <c r="I355" s="37"/>
      <c r="J355" s="37"/>
      <c r="K355" s="37"/>
      <c r="L355" s="37"/>
      <c r="M355" s="37"/>
      <c r="N355" s="37"/>
      <c r="O355" s="37"/>
      <c r="P355" s="37"/>
      <c r="Q355" s="37"/>
      <c r="R355" s="37"/>
      <c r="S355" s="37"/>
      <c r="T355" s="37"/>
      <c r="U355" s="37"/>
      <c r="V355" s="37"/>
      <c r="W355" s="37"/>
      <c r="X355" s="37"/>
      <c r="Y355" s="37"/>
      <c r="Z355" s="37"/>
      <c r="AA355" s="37"/>
    </row>
    <row r="356" spans="1:27">
      <c r="A356" s="545">
        <v>100003106488</v>
      </c>
      <c r="B356" s="546" t="s">
        <v>97</v>
      </c>
      <c r="C356" s="549">
        <v>44326</v>
      </c>
      <c r="D356" s="547" t="s">
        <v>98</v>
      </c>
      <c r="E356" s="547" t="s">
        <v>35</v>
      </c>
      <c r="F356" s="546"/>
      <c r="G356" s="546"/>
      <c r="H356" s="546"/>
      <c r="I356" s="37"/>
      <c r="J356" s="37"/>
      <c r="K356" s="37"/>
      <c r="L356" s="37"/>
      <c r="M356" s="37"/>
      <c r="N356" s="37"/>
      <c r="O356" s="37"/>
      <c r="P356" s="37"/>
      <c r="Q356" s="37"/>
      <c r="R356" s="37"/>
      <c r="S356" s="37"/>
      <c r="T356" s="37"/>
      <c r="U356" s="37"/>
      <c r="V356" s="37"/>
      <c r="W356" s="37"/>
      <c r="X356" s="37"/>
      <c r="Y356" s="37"/>
      <c r="Z356" s="37"/>
      <c r="AA356" s="37"/>
    </row>
    <row r="357" spans="1:27">
      <c r="A357" s="541">
        <v>100003006869</v>
      </c>
      <c r="B357" s="542" t="s">
        <v>97</v>
      </c>
      <c r="C357" s="543">
        <v>44324</v>
      </c>
      <c r="D357" s="548"/>
      <c r="E357" s="544" t="s">
        <v>35</v>
      </c>
      <c r="F357" s="542"/>
      <c r="G357" s="542"/>
      <c r="H357" s="542"/>
      <c r="I357" s="37"/>
      <c r="J357" s="37"/>
      <c r="K357" s="37"/>
      <c r="L357" s="37"/>
      <c r="M357" s="37"/>
      <c r="N357" s="37"/>
      <c r="O357" s="37"/>
      <c r="P357" s="37"/>
      <c r="Q357" s="37"/>
      <c r="R357" s="37"/>
      <c r="S357" s="37"/>
      <c r="T357" s="37"/>
      <c r="U357" s="37"/>
      <c r="V357" s="37"/>
      <c r="W357" s="37"/>
      <c r="X357" s="37"/>
      <c r="Y357" s="37"/>
      <c r="Z357" s="37"/>
      <c r="AA357" s="37"/>
    </row>
    <row r="358" spans="1:27">
      <c r="A358" s="545">
        <v>100002794782</v>
      </c>
      <c r="B358" s="546" t="s">
        <v>97</v>
      </c>
      <c r="C358" s="549">
        <v>44326</v>
      </c>
      <c r="D358" s="547" t="s">
        <v>100</v>
      </c>
      <c r="E358" s="547" t="s">
        <v>37</v>
      </c>
      <c r="F358" s="546"/>
      <c r="G358" s="546"/>
      <c r="H358" s="546"/>
      <c r="I358" s="37"/>
      <c r="J358" s="37"/>
      <c r="K358" s="37"/>
      <c r="L358" s="37"/>
      <c r="M358" s="37"/>
      <c r="N358" s="37"/>
      <c r="O358" s="37"/>
      <c r="P358" s="37"/>
      <c r="Q358" s="37"/>
      <c r="R358" s="37"/>
      <c r="S358" s="37"/>
      <c r="T358" s="37"/>
      <c r="U358" s="37"/>
      <c r="V358" s="37"/>
      <c r="W358" s="37"/>
      <c r="X358" s="37"/>
      <c r="Y358" s="37"/>
      <c r="Z358" s="37"/>
      <c r="AA358" s="37"/>
    </row>
    <row r="359" spans="1:27">
      <c r="A359" s="541">
        <v>100002825903</v>
      </c>
      <c r="B359" s="542" t="s">
        <v>97</v>
      </c>
      <c r="C359" s="543">
        <v>44324</v>
      </c>
      <c r="D359" s="548"/>
      <c r="E359" s="544" t="s">
        <v>35</v>
      </c>
      <c r="F359" s="542"/>
      <c r="G359" s="542"/>
      <c r="H359" s="542"/>
      <c r="I359" s="37"/>
      <c r="J359" s="552" t="s">
        <v>97</v>
      </c>
      <c r="K359" s="553" t="s">
        <v>102</v>
      </c>
      <c r="L359" s="540" t="s">
        <v>103</v>
      </c>
      <c r="M359" s="37"/>
      <c r="N359" s="37"/>
      <c r="O359" s="37"/>
      <c r="P359" s="37"/>
      <c r="Q359" s="37"/>
      <c r="R359" s="37"/>
      <c r="S359" s="37"/>
      <c r="T359" s="37"/>
      <c r="U359" s="37"/>
      <c r="V359" s="37"/>
      <c r="W359" s="37"/>
      <c r="X359" s="37"/>
      <c r="Y359" s="37"/>
      <c r="Z359" s="37"/>
      <c r="AA359" s="37"/>
    </row>
    <row r="360" spans="1:27">
      <c r="A360" s="545">
        <v>100002857773</v>
      </c>
      <c r="B360" s="546" t="s">
        <v>97</v>
      </c>
      <c r="C360" s="549">
        <v>44326</v>
      </c>
      <c r="D360" s="547" t="s">
        <v>98</v>
      </c>
      <c r="E360" s="547" t="s">
        <v>35</v>
      </c>
      <c r="F360" s="546"/>
      <c r="G360" s="546"/>
      <c r="H360" s="546"/>
      <c r="I360" s="37"/>
      <c r="J360" s="37"/>
      <c r="K360" s="37"/>
      <c r="L360" s="37"/>
      <c r="M360" s="37"/>
      <c r="N360" s="37"/>
      <c r="O360" s="37"/>
      <c r="P360" s="37"/>
      <c r="Q360" s="37"/>
      <c r="R360" s="37"/>
      <c r="S360" s="37"/>
      <c r="T360" s="37"/>
      <c r="U360" s="37"/>
      <c r="V360" s="37"/>
      <c r="W360" s="37"/>
      <c r="X360" s="37"/>
      <c r="Y360" s="37"/>
      <c r="Z360" s="37"/>
      <c r="AA360" s="37"/>
    </row>
    <row r="361" spans="1:27">
      <c r="A361" s="541">
        <v>100002861103</v>
      </c>
      <c r="B361" s="542" t="s">
        <v>97</v>
      </c>
      <c r="C361" s="543">
        <v>44326</v>
      </c>
      <c r="D361" s="544" t="s">
        <v>98</v>
      </c>
      <c r="E361" s="544" t="s">
        <v>35</v>
      </c>
      <c r="F361" s="542"/>
      <c r="G361" s="542"/>
      <c r="H361" s="542"/>
      <c r="I361" s="37"/>
      <c r="J361" s="37"/>
      <c r="K361" s="37"/>
      <c r="L361" s="37"/>
      <c r="M361" s="37"/>
      <c r="N361" s="37"/>
      <c r="O361" s="37"/>
      <c r="P361" s="37"/>
      <c r="Q361" s="37"/>
      <c r="R361" s="37"/>
      <c r="S361" s="37"/>
      <c r="T361" s="37"/>
      <c r="U361" s="37"/>
      <c r="V361" s="37"/>
      <c r="W361" s="37"/>
      <c r="X361" s="37"/>
      <c r="Y361" s="37"/>
      <c r="Z361" s="37"/>
      <c r="AA361" s="37"/>
    </row>
    <row r="362" spans="1:27">
      <c r="A362" s="545">
        <v>100002586319</v>
      </c>
      <c r="B362" s="546" t="s">
        <v>97</v>
      </c>
      <c r="C362" s="549">
        <v>44327</v>
      </c>
      <c r="D362" s="547" t="s">
        <v>98</v>
      </c>
      <c r="E362" s="547" t="s">
        <v>35</v>
      </c>
      <c r="F362" s="546"/>
      <c r="G362" s="546"/>
      <c r="H362" s="546"/>
      <c r="I362" s="37"/>
      <c r="J362" s="37"/>
      <c r="K362" s="37"/>
      <c r="L362" s="37"/>
      <c r="M362" s="37"/>
      <c r="N362" s="37"/>
      <c r="O362" s="37"/>
      <c r="P362" s="37"/>
      <c r="Q362" s="37"/>
      <c r="R362" s="37"/>
      <c r="S362" s="37"/>
      <c r="T362" s="37"/>
      <c r="U362" s="37"/>
      <c r="V362" s="37"/>
      <c r="W362" s="37"/>
      <c r="X362" s="37"/>
      <c r="Y362" s="37"/>
      <c r="Z362" s="37"/>
      <c r="AA362" s="37"/>
    </row>
    <row r="363" spans="1:27">
      <c r="A363" s="541">
        <v>100002639782</v>
      </c>
      <c r="B363" s="542" t="s">
        <v>97</v>
      </c>
      <c r="C363" s="543">
        <v>44324</v>
      </c>
      <c r="D363" s="542"/>
      <c r="E363" s="544" t="s">
        <v>35</v>
      </c>
      <c r="F363" s="542"/>
      <c r="G363" s="542"/>
      <c r="H363" s="542"/>
      <c r="I363" s="37"/>
      <c r="J363" s="37"/>
      <c r="K363" s="37"/>
      <c r="L363" s="37"/>
      <c r="M363" s="37"/>
      <c r="N363" s="37"/>
      <c r="O363" s="37"/>
      <c r="P363" s="37"/>
      <c r="Q363" s="37"/>
      <c r="R363" s="37"/>
      <c r="S363" s="37"/>
      <c r="T363" s="37"/>
      <c r="U363" s="37"/>
      <c r="V363" s="37"/>
      <c r="W363" s="37"/>
      <c r="X363" s="37"/>
      <c r="Y363" s="37"/>
      <c r="Z363" s="37"/>
      <c r="AA363" s="37"/>
    </row>
    <row r="364" spans="1:27">
      <c r="A364" s="545">
        <v>100001206807</v>
      </c>
      <c r="B364" s="546" t="s">
        <v>97</v>
      </c>
      <c r="C364" s="549">
        <v>44328</v>
      </c>
      <c r="D364" s="547" t="s">
        <v>98</v>
      </c>
      <c r="E364" s="547" t="s">
        <v>35</v>
      </c>
      <c r="F364" s="546"/>
      <c r="G364" s="546"/>
      <c r="H364" s="546"/>
      <c r="I364" s="37"/>
      <c r="J364" s="37"/>
      <c r="K364" s="37"/>
      <c r="L364" s="37"/>
      <c r="M364" s="37"/>
      <c r="N364" s="37"/>
      <c r="O364" s="37"/>
      <c r="P364" s="37"/>
      <c r="Q364" s="37"/>
      <c r="R364" s="37"/>
      <c r="S364" s="37"/>
      <c r="T364" s="37"/>
      <c r="U364" s="37"/>
      <c r="V364" s="37"/>
      <c r="W364" s="37"/>
      <c r="X364" s="37"/>
      <c r="Y364" s="37"/>
      <c r="Z364" s="37"/>
      <c r="AA364" s="37"/>
    </row>
    <row r="365" spans="1:27">
      <c r="A365" s="545">
        <v>100000995026</v>
      </c>
      <c r="B365" s="546" t="s">
        <v>97</v>
      </c>
      <c r="C365" s="549">
        <v>44327</v>
      </c>
      <c r="D365" s="547" t="s">
        <v>98</v>
      </c>
      <c r="E365" s="547" t="s">
        <v>35</v>
      </c>
      <c r="F365" s="546"/>
      <c r="G365" s="546"/>
      <c r="H365" s="546"/>
      <c r="I365" s="37"/>
      <c r="J365" s="37"/>
      <c r="K365" s="37"/>
      <c r="L365" s="37"/>
      <c r="M365" s="37"/>
      <c r="N365" s="37"/>
      <c r="O365" s="37"/>
      <c r="P365" s="37"/>
      <c r="Q365" s="37"/>
      <c r="R365" s="37"/>
      <c r="S365" s="37"/>
      <c r="T365" s="37"/>
      <c r="U365" s="37"/>
      <c r="V365" s="37"/>
      <c r="W365" s="37"/>
      <c r="X365" s="37"/>
      <c r="Y365" s="37"/>
      <c r="Z365" s="37"/>
      <c r="AA365" s="37"/>
    </row>
    <row r="366" spans="1:27">
      <c r="A366" s="545">
        <v>100000809169</v>
      </c>
      <c r="B366" s="546" t="s">
        <v>97</v>
      </c>
      <c r="C366" s="549">
        <v>44324</v>
      </c>
      <c r="D366" s="550"/>
      <c r="E366" s="547" t="s">
        <v>35</v>
      </c>
      <c r="F366" s="546"/>
      <c r="G366" s="546"/>
      <c r="H366" s="546"/>
      <c r="I366" s="37"/>
      <c r="J366" s="37"/>
      <c r="K366" s="37"/>
      <c r="L366" s="37"/>
      <c r="M366" s="37"/>
      <c r="N366" s="37"/>
      <c r="O366" s="37"/>
      <c r="P366" s="37"/>
      <c r="Q366" s="37"/>
      <c r="R366" s="37"/>
      <c r="S366" s="37"/>
      <c r="T366" s="37"/>
      <c r="U366" s="37"/>
      <c r="V366" s="37"/>
      <c r="W366" s="37"/>
      <c r="X366" s="37"/>
      <c r="Y366" s="37"/>
      <c r="Z366" s="37"/>
      <c r="AA366" s="37"/>
    </row>
    <row r="367" spans="1:27">
      <c r="A367" s="541">
        <v>100000810777</v>
      </c>
      <c r="B367" s="542" t="s">
        <v>97</v>
      </c>
      <c r="C367" s="543">
        <v>44324</v>
      </c>
      <c r="D367" s="548"/>
      <c r="E367" s="544" t="s">
        <v>35</v>
      </c>
      <c r="F367" s="542"/>
      <c r="G367" s="542"/>
      <c r="H367" s="542"/>
      <c r="I367" s="37"/>
      <c r="J367" s="37"/>
      <c r="K367" s="37"/>
      <c r="L367" s="37"/>
      <c r="M367" s="37"/>
      <c r="N367" s="37"/>
      <c r="O367" s="37"/>
      <c r="P367" s="37"/>
      <c r="Q367" s="37"/>
      <c r="R367" s="37"/>
      <c r="S367" s="37"/>
      <c r="T367" s="37"/>
      <c r="U367" s="37"/>
      <c r="V367" s="37"/>
      <c r="W367" s="37"/>
      <c r="X367" s="37"/>
      <c r="Y367" s="37"/>
      <c r="Z367" s="37"/>
      <c r="AA367" s="37"/>
    </row>
    <row r="368" spans="1:27">
      <c r="A368" s="545">
        <v>100000558183</v>
      </c>
      <c r="B368" s="546" t="s">
        <v>97</v>
      </c>
      <c r="C368" s="549">
        <v>44326</v>
      </c>
      <c r="D368" s="546" t="s">
        <v>100</v>
      </c>
      <c r="E368" s="547" t="s">
        <v>37</v>
      </c>
      <c r="F368" s="546"/>
      <c r="G368" s="546"/>
      <c r="H368" s="546"/>
      <c r="I368" s="37"/>
      <c r="J368" s="37"/>
      <c r="K368" s="37"/>
      <c r="L368" s="37"/>
      <c r="M368" s="37"/>
      <c r="N368" s="37"/>
      <c r="O368" s="37"/>
      <c r="P368" s="37"/>
      <c r="Q368" s="37"/>
      <c r="R368" s="37"/>
      <c r="S368" s="37"/>
      <c r="T368" s="37"/>
      <c r="U368" s="37"/>
      <c r="V368" s="37"/>
      <c r="W368" s="37"/>
      <c r="X368" s="37"/>
      <c r="Y368" s="37"/>
      <c r="Z368" s="37"/>
      <c r="AA368" s="37"/>
    </row>
    <row r="369" spans="1:27">
      <c r="A369" s="545">
        <v>100000484717</v>
      </c>
      <c r="B369" s="546" t="s">
        <v>97</v>
      </c>
      <c r="C369" s="549">
        <v>44327</v>
      </c>
      <c r="D369" s="547" t="s">
        <v>98</v>
      </c>
      <c r="E369" s="547" t="s">
        <v>35</v>
      </c>
      <c r="F369" s="546"/>
      <c r="G369" s="546"/>
      <c r="H369" s="546"/>
      <c r="I369" s="37"/>
      <c r="J369" s="37"/>
      <c r="K369" s="37"/>
      <c r="L369" s="37"/>
      <c r="M369" s="37"/>
      <c r="N369" s="37"/>
      <c r="O369" s="37"/>
      <c r="P369" s="37"/>
      <c r="Q369" s="37"/>
      <c r="R369" s="37"/>
      <c r="S369" s="37"/>
      <c r="T369" s="37"/>
      <c r="U369" s="37"/>
      <c r="V369" s="37"/>
      <c r="W369" s="37"/>
      <c r="X369" s="37"/>
      <c r="Y369" s="37"/>
      <c r="Z369" s="37"/>
      <c r="AA369" s="37"/>
    </row>
    <row r="370" spans="1:27">
      <c r="A370" s="541">
        <v>100000487891</v>
      </c>
      <c r="B370" s="542" t="s">
        <v>97</v>
      </c>
      <c r="C370" s="543">
        <v>44327</v>
      </c>
      <c r="D370" s="544" t="s">
        <v>98</v>
      </c>
      <c r="E370" s="544" t="s">
        <v>35</v>
      </c>
      <c r="F370" s="542"/>
      <c r="G370" s="542"/>
      <c r="H370" s="542"/>
      <c r="I370" s="37"/>
      <c r="J370" s="37"/>
      <c r="K370" s="37"/>
      <c r="L370" s="37"/>
      <c r="M370" s="37"/>
      <c r="N370" s="37"/>
      <c r="O370" s="37"/>
      <c r="P370" s="37"/>
      <c r="Q370" s="37"/>
      <c r="R370" s="37"/>
      <c r="S370" s="37"/>
      <c r="T370" s="37"/>
      <c r="U370" s="37"/>
      <c r="V370" s="37"/>
      <c r="W370" s="37"/>
      <c r="X370" s="37"/>
      <c r="Y370" s="37"/>
      <c r="Z370" s="37"/>
      <c r="AA370" s="37"/>
    </row>
    <row r="371" spans="1:27">
      <c r="A371" s="541">
        <v>100000413617</v>
      </c>
      <c r="B371" s="542" t="s">
        <v>97</v>
      </c>
      <c r="C371" s="543">
        <v>44326</v>
      </c>
      <c r="D371" s="544" t="s">
        <v>98</v>
      </c>
      <c r="E371" s="544" t="s">
        <v>35</v>
      </c>
      <c r="F371" s="542"/>
      <c r="G371" s="542"/>
      <c r="H371" s="542"/>
      <c r="I371" s="37"/>
      <c r="J371" s="37"/>
      <c r="K371" s="37"/>
      <c r="L371" s="37"/>
      <c r="M371" s="37"/>
      <c r="N371" s="37"/>
      <c r="O371" s="37"/>
      <c r="P371" s="37"/>
      <c r="Q371" s="37"/>
      <c r="R371" s="37"/>
      <c r="S371" s="37"/>
      <c r="T371" s="37"/>
      <c r="U371" s="37"/>
      <c r="V371" s="37"/>
      <c r="W371" s="37"/>
      <c r="X371" s="37"/>
      <c r="Y371" s="37"/>
      <c r="Z371" s="37"/>
      <c r="AA371" s="37"/>
    </row>
    <row r="372" spans="1:27">
      <c r="A372" s="545">
        <v>100000461295</v>
      </c>
      <c r="B372" s="546" t="s">
        <v>97</v>
      </c>
      <c r="C372" s="547" t="s">
        <v>99</v>
      </c>
      <c r="D372" s="546"/>
      <c r="E372" s="546"/>
      <c r="F372" s="546"/>
      <c r="G372" s="546"/>
      <c r="H372" s="546"/>
      <c r="I372" s="37"/>
      <c r="J372" s="37"/>
      <c r="K372" s="37"/>
      <c r="L372" s="37"/>
      <c r="M372" s="37"/>
      <c r="N372" s="37"/>
      <c r="O372" s="37"/>
      <c r="P372" s="37"/>
      <c r="Q372" s="37"/>
      <c r="R372" s="37"/>
      <c r="S372" s="37"/>
      <c r="T372" s="37"/>
      <c r="U372" s="37"/>
      <c r="V372" s="37"/>
      <c r="W372" s="37"/>
      <c r="X372" s="37"/>
      <c r="Y372" s="37"/>
      <c r="Z372" s="37"/>
      <c r="AA372" s="37"/>
    </row>
    <row r="373" spans="1:27">
      <c r="A373" s="545">
        <v>100000166481</v>
      </c>
      <c r="B373" s="546" t="s">
        <v>97</v>
      </c>
      <c r="C373" s="549">
        <v>44324</v>
      </c>
      <c r="D373" s="550"/>
      <c r="E373" s="547" t="s">
        <v>35</v>
      </c>
      <c r="F373" s="546"/>
      <c r="G373" s="546"/>
      <c r="H373" s="546"/>
      <c r="I373" s="37"/>
      <c r="J373" s="37"/>
      <c r="K373" s="37"/>
      <c r="L373" s="37"/>
      <c r="M373" s="37"/>
      <c r="N373" s="37"/>
      <c r="O373" s="37"/>
      <c r="P373" s="37"/>
      <c r="Q373" s="37"/>
      <c r="R373" s="37"/>
      <c r="S373" s="37"/>
      <c r="T373" s="37"/>
      <c r="U373" s="37"/>
      <c r="V373" s="37"/>
      <c r="W373" s="37"/>
      <c r="X373" s="37"/>
      <c r="Y373" s="37"/>
      <c r="Z373" s="37"/>
      <c r="AA373" s="37"/>
    </row>
    <row r="374" spans="1:27">
      <c r="A374" s="545">
        <v>3415739235</v>
      </c>
      <c r="B374" s="546" t="s">
        <v>97</v>
      </c>
      <c r="C374" s="549">
        <v>44327</v>
      </c>
      <c r="D374" s="547" t="s">
        <v>100</v>
      </c>
      <c r="E374" s="547" t="s">
        <v>37</v>
      </c>
      <c r="F374" s="546"/>
      <c r="G374" s="546"/>
      <c r="H374" s="546"/>
      <c r="I374" s="37"/>
      <c r="J374" s="37"/>
      <c r="K374" s="37"/>
      <c r="L374" s="37"/>
      <c r="M374" s="37"/>
      <c r="N374" s="37"/>
      <c r="O374" s="37"/>
      <c r="P374" s="37"/>
      <c r="Q374" s="37"/>
      <c r="R374" s="37"/>
      <c r="S374" s="37"/>
      <c r="T374" s="37"/>
      <c r="U374" s="37"/>
      <c r="V374" s="37"/>
      <c r="W374" s="37"/>
      <c r="X374" s="37"/>
      <c r="Y374" s="37"/>
      <c r="Z374" s="37"/>
      <c r="AA374" s="37"/>
    </row>
    <row r="375" spans="1:27">
      <c r="A375" s="541">
        <v>3482461981</v>
      </c>
      <c r="B375" s="542" t="s">
        <v>97</v>
      </c>
      <c r="C375" s="543">
        <v>44326</v>
      </c>
      <c r="D375" s="544" t="s">
        <v>100</v>
      </c>
      <c r="E375" s="544" t="s">
        <v>35</v>
      </c>
      <c r="F375" s="543">
        <v>44318</v>
      </c>
      <c r="G375" s="542">
        <v>330</v>
      </c>
      <c r="H375" s="542"/>
      <c r="I375" s="278" t="s">
        <v>104</v>
      </c>
      <c r="J375" s="37"/>
      <c r="K375" s="37"/>
      <c r="L375" s="37"/>
      <c r="M375" s="37"/>
      <c r="N375" s="37"/>
      <c r="O375" s="37"/>
      <c r="P375" s="37"/>
      <c r="Q375" s="37"/>
      <c r="R375" s="37"/>
      <c r="S375" s="37"/>
      <c r="T375" s="37"/>
      <c r="U375" s="37"/>
      <c r="V375" s="37"/>
      <c r="W375" s="37"/>
      <c r="X375" s="37"/>
      <c r="Y375" s="37"/>
      <c r="Z375" s="37"/>
      <c r="AA375" s="37"/>
    </row>
    <row r="376" spans="1:27">
      <c r="A376" s="545">
        <v>3237365530</v>
      </c>
      <c r="B376" s="546" t="s">
        <v>97</v>
      </c>
      <c r="C376" s="549">
        <v>44327</v>
      </c>
      <c r="D376" s="547" t="s">
        <v>98</v>
      </c>
      <c r="E376" s="547" t="s">
        <v>35</v>
      </c>
      <c r="F376" s="546"/>
      <c r="G376" s="546"/>
      <c r="H376" s="546"/>
      <c r="I376" s="37"/>
      <c r="J376" s="37"/>
      <c r="K376" s="37"/>
      <c r="L376" s="37"/>
      <c r="M376" s="37"/>
      <c r="N376" s="37"/>
      <c r="O376" s="37"/>
      <c r="P376" s="37"/>
      <c r="Q376" s="37"/>
      <c r="R376" s="37"/>
      <c r="S376" s="37"/>
      <c r="T376" s="37"/>
      <c r="U376" s="37"/>
      <c r="V376" s="37"/>
      <c r="W376" s="37"/>
      <c r="X376" s="37"/>
      <c r="Y376" s="37"/>
      <c r="Z376" s="37"/>
      <c r="AA376" s="37"/>
    </row>
    <row r="377" spans="1:27">
      <c r="A377" s="545">
        <v>2357773033</v>
      </c>
      <c r="B377" s="546" t="s">
        <v>97</v>
      </c>
      <c r="C377" s="549">
        <v>44326</v>
      </c>
      <c r="D377" s="547" t="s">
        <v>98</v>
      </c>
      <c r="E377" s="547" t="s">
        <v>35</v>
      </c>
      <c r="F377" s="546"/>
      <c r="G377" s="546"/>
      <c r="H377" s="546"/>
      <c r="I377" s="37"/>
      <c r="J377" s="37"/>
      <c r="K377" s="37"/>
      <c r="L377" s="37"/>
      <c r="M377" s="37"/>
      <c r="N377" s="37"/>
      <c r="O377" s="37"/>
      <c r="P377" s="37"/>
      <c r="Q377" s="37"/>
      <c r="R377" s="37"/>
      <c r="S377" s="37"/>
      <c r="T377" s="37"/>
      <c r="U377" s="37"/>
      <c r="V377" s="37"/>
      <c r="W377" s="37"/>
      <c r="X377" s="37"/>
      <c r="Y377" s="37"/>
      <c r="Z377" s="37"/>
      <c r="AA377" s="37"/>
    </row>
    <row r="378" spans="1:27">
      <c r="A378" s="541">
        <v>1767083130</v>
      </c>
      <c r="B378" s="542" t="s">
        <v>97</v>
      </c>
      <c r="C378" s="543">
        <v>44324</v>
      </c>
      <c r="D378" s="542"/>
      <c r="E378" s="542" t="s">
        <v>35</v>
      </c>
      <c r="F378" s="542"/>
      <c r="G378" s="542"/>
      <c r="H378" s="542"/>
      <c r="I378" s="37"/>
      <c r="J378" s="37"/>
      <c r="K378" s="37"/>
      <c r="L378" s="37"/>
      <c r="M378" s="37"/>
      <c r="N378" s="37"/>
      <c r="O378" s="37"/>
      <c r="P378" s="37"/>
      <c r="Q378" s="37"/>
      <c r="R378" s="37"/>
      <c r="S378" s="37"/>
      <c r="T378" s="37"/>
      <c r="U378" s="37"/>
      <c r="V378" s="37"/>
      <c r="W378" s="37"/>
      <c r="X378" s="37"/>
      <c r="Y378" s="37"/>
      <c r="Z378" s="37"/>
      <c r="AA378" s="37"/>
    </row>
    <row r="379" spans="1:27">
      <c r="A379" s="541">
        <v>610188545</v>
      </c>
      <c r="B379" s="542" t="s">
        <v>97</v>
      </c>
      <c r="C379" s="543">
        <v>44327</v>
      </c>
      <c r="D379" s="544" t="s">
        <v>100</v>
      </c>
      <c r="E379" s="544" t="s">
        <v>35</v>
      </c>
      <c r="F379" s="542"/>
      <c r="G379" s="542"/>
      <c r="H379" s="542"/>
      <c r="I379" s="37"/>
      <c r="J379" s="37"/>
      <c r="K379" s="37"/>
      <c r="L379" s="37"/>
      <c r="M379" s="37"/>
      <c r="N379" s="37"/>
      <c r="O379" s="37"/>
      <c r="P379" s="37"/>
      <c r="Q379" s="37"/>
      <c r="R379" s="37"/>
      <c r="S379" s="37"/>
      <c r="T379" s="37"/>
      <c r="U379" s="37"/>
      <c r="V379" s="37"/>
      <c r="W379" s="37"/>
      <c r="X379" s="37"/>
      <c r="Y379" s="37"/>
      <c r="Z379" s="37"/>
      <c r="AA379" s="37"/>
    </row>
    <row r="380" spans="1:27">
      <c r="A380" s="545">
        <v>16844930</v>
      </c>
      <c r="B380" s="546" t="s">
        <v>97</v>
      </c>
      <c r="C380" s="549">
        <v>44327</v>
      </c>
      <c r="D380" s="547" t="s">
        <v>98</v>
      </c>
      <c r="E380" s="547" t="s">
        <v>35</v>
      </c>
      <c r="F380" s="546"/>
      <c r="G380" s="546"/>
      <c r="H380" s="546"/>
      <c r="I380" s="37"/>
      <c r="J380" s="37"/>
      <c r="K380" s="37"/>
      <c r="L380" s="37"/>
      <c r="M380" s="37"/>
      <c r="N380" s="37"/>
      <c r="O380" s="37"/>
      <c r="P380" s="37"/>
      <c r="Q380" s="37"/>
      <c r="R380" s="37"/>
      <c r="S380" s="37"/>
      <c r="T380" s="37"/>
      <c r="U380" s="37"/>
      <c r="V380" s="37"/>
      <c r="W380" s="37"/>
      <c r="X380" s="37"/>
      <c r="Y380" s="37"/>
      <c r="Z380" s="37"/>
      <c r="AA380" s="37"/>
    </row>
    <row r="381" spans="1:27">
      <c r="A381" s="545">
        <v>263520382</v>
      </c>
      <c r="B381" s="546" t="s">
        <v>97</v>
      </c>
      <c r="C381" s="547" t="s">
        <v>99</v>
      </c>
      <c r="D381" s="546"/>
      <c r="E381" s="546"/>
      <c r="F381" s="546"/>
      <c r="G381" s="546"/>
      <c r="H381" s="546"/>
      <c r="I381" s="37"/>
      <c r="J381" s="37"/>
      <c r="K381" s="37"/>
      <c r="L381" s="37"/>
      <c r="M381" s="37"/>
      <c r="N381" s="37"/>
      <c r="O381" s="37"/>
      <c r="P381" s="37"/>
      <c r="Q381" s="37"/>
      <c r="R381" s="37"/>
      <c r="S381" s="37"/>
      <c r="T381" s="37"/>
      <c r="U381" s="37"/>
      <c r="V381" s="37"/>
      <c r="W381" s="37"/>
      <c r="X381" s="37"/>
      <c r="Y381" s="37"/>
      <c r="Z381" s="37"/>
      <c r="AA381" s="37"/>
    </row>
    <row r="382" spans="1:27">
      <c r="A382" s="545">
        <v>190650412</v>
      </c>
      <c r="B382" s="546" t="s">
        <v>97</v>
      </c>
      <c r="C382" s="549">
        <v>44327</v>
      </c>
      <c r="D382" s="547" t="s">
        <v>98</v>
      </c>
      <c r="E382" s="547" t="s">
        <v>35</v>
      </c>
      <c r="F382" s="546"/>
      <c r="G382" s="546"/>
      <c r="H382" s="546"/>
      <c r="I382" s="37"/>
      <c r="J382" s="37"/>
      <c r="K382" s="37"/>
      <c r="L382" s="37"/>
      <c r="M382" s="37"/>
      <c r="N382" s="37"/>
      <c r="O382" s="37"/>
      <c r="P382" s="37"/>
      <c r="Q382" s="37"/>
      <c r="R382" s="37"/>
      <c r="S382" s="37"/>
      <c r="T382" s="37"/>
      <c r="U382" s="37"/>
      <c r="V382" s="37"/>
      <c r="W382" s="37"/>
      <c r="X382" s="37"/>
      <c r="Y382" s="37"/>
      <c r="Z382" s="37"/>
      <c r="AA382" s="37"/>
    </row>
    <row r="383" spans="1:27">
      <c r="A383" s="541">
        <v>140709</v>
      </c>
      <c r="B383" s="542" t="s">
        <v>97</v>
      </c>
      <c r="C383" s="543">
        <v>44301</v>
      </c>
      <c r="D383" s="544" t="s">
        <v>100</v>
      </c>
      <c r="E383" s="544" t="s">
        <v>37</v>
      </c>
      <c r="F383" s="543">
        <v>44312</v>
      </c>
      <c r="G383" s="542"/>
      <c r="H383" s="542"/>
      <c r="I383" s="37"/>
      <c r="J383" s="37"/>
      <c r="K383" s="37"/>
      <c r="L383" s="37"/>
      <c r="M383" s="37"/>
      <c r="N383" s="37"/>
      <c r="O383" s="37"/>
      <c r="P383" s="37"/>
      <c r="Q383" s="37"/>
      <c r="R383" s="37"/>
      <c r="S383" s="37"/>
      <c r="T383" s="37"/>
      <c r="U383" s="37"/>
      <c r="V383" s="37"/>
      <c r="W383" s="37"/>
      <c r="X383" s="37"/>
      <c r="Y383" s="37"/>
      <c r="Z383" s="37"/>
      <c r="AA383" s="37"/>
    </row>
    <row r="384" spans="1:27">
      <c r="A384" s="541">
        <v>973661611</v>
      </c>
      <c r="B384" s="542" t="s">
        <v>97</v>
      </c>
      <c r="C384" s="543">
        <v>44327</v>
      </c>
      <c r="D384" s="544" t="s">
        <v>98</v>
      </c>
      <c r="E384" s="544" t="s">
        <v>35</v>
      </c>
      <c r="F384" s="542"/>
      <c r="G384" s="542"/>
      <c r="H384" s="542"/>
      <c r="I384" s="37"/>
      <c r="J384" s="37"/>
      <c r="K384" s="37"/>
      <c r="L384" s="37"/>
      <c r="M384" s="37"/>
      <c r="N384" s="37"/>
      <c r="O384" s="37"/>
      <c r="P384" s="37"/>
      <c r="Q384" s="37"/>
      <c r="R384" s="37"/>
      <c r="S384" s="37"/>
      <c r="T384" s="37"/>
      <c r="U384" s="37"/>
      <c r="V384" s="37"/>
      <c r="W384" s="37"/>
      <c r="X384" s="37"/>
      <c r="Y384" s="37"/>
      <c r="Z384" s="37"/>
      <c r="AA384" s="37"/>
    </row>
    <row r="385" spans="1:27">
      <c r="A385" s="545">
        <v>342837211</v>
      </c>
      <c r="B385" s="546" t="s">
        <v>97</v>
      </c>
      <c r="C385" s="549">
        <v>44324</v>
      </c>
      <c r="D385" s="550"/>
      <c r="E385" s="547" t="s">
        <v>35</v>
      </c>
      <c r="F385" s="546"/>
      <c r="G385" s="546"/>
      <c r="H385" s="546"/>
      <c r="I385" s="37"/>
      <c r="J385" s="37"/>
      <c r="K385" s="37"/>
      <c r="L385" s="37"/>
      <c r="M385" s="37"/>
      <c r="N385" s="37"/>
      <c r="O385" s="37"/>
      <c r="P385" s="37"/>
      <c r="Q385" s="37"/>
      <c r="R385" s="37"/>
      <c r="S385" s="37"/>
      <c r="T385" s="37"/>
      <c r="U385" s="37"/>
      <c r="V385" s="37"/>
      <c r="W385" s="37"/>
      <c r="X385" s="37"/>
      <c r="Y385" s="37"/>
      <c r="Z385" s="37"/>
      <c r="AA385" s="37"/>
    </row>
    <row r="386" spans="1:27">
      <c r="A386" s="541">
        <v>50337753</v>
      </c>
      <c r="B386" s="542" t="s">
        <v>97</v>
      </c>
      <c r="C386" s="543">
        <v>44326</v>
      </c>
      <c r="D386" s="544" t="s">
        <v>100</v>
      </c>
      <c r="E386" s="544" t="s">
        <v>35</v>
      </c>
      <c r="F386" s="543">
        <v>44294</v>
      </c>
      <c r="G386" s="542">
        <v>3571.64</v>
      </c>
      <c r="H386" s="542"/>
      <c r="I386" s="37"/>
      <c r="J386" s="37"/>
      <c r="K386" s="37"/>
      <c r="L386" s="37"/>
      <c r="M386" s="37"/>
      <c r="N386" s="37"/>
      <c r="O386" s="37"/>
      <c r="P386" s="37"/>
      <c r="Q386" s="37"/>
      <c r="R386" s="37"/>
      <c r="S386" s="37"/>
      <c r="T386" s="37"/>
      <c r="U386" s="37"/>
      <c r="V386" s="37"/>
      <c r="W386" s="37"/>
      <c r="X386" s="37"/>
      <c r="Y386" s="37"/>
      <c r="Z386" s="37"/>
      <c r="AA386" s="37"/>
    </row>
    <row r="387" spans="1:27">
      <c r="A387" s="541">
        <v>305831299</v>
      </c>
      <c r="B387" s="542" t="s">
        <v>97</v>
      </c>
      <c r="C387" s="543">
        <v>44327</v>
      </c>
      <c r="D387" s="544" t="s">
        <v>98</v>
      </c>
      <c r="E387" s="544" t="s">
        <v>35</v>
      </c>
      <c r="F387" s="542"/>
      <c r="G387" s="542"/>
      <c r="H387" s="542"/>
      <c r="I387" s="37"/>
      <c r="J387" s="37"/>
      <c r="K387" s="37"/>
      <c r="L387" s="37"/>
      <c r="M387" s="37"/>
      <c r="N387" s="37"/>
      <c r="O387" s="37"/>
      <c r="P387" s="37"/>
      <c r="Q387" s="37"/>
      <c r="R387" s="37"/>
      <c r="S387" s="37"/>
      <c r="T387" s="37"/>
      <c r="U387" s="37"/>
      <c r="V387" s="37"/>
      <c r="W387" s="37"/>
      <c r="X387" s="37"/>
      <c r="Y387" s="37"/>
      <c r="Z387" s="37"/>
      <c r="AA387" s="37"/>
    </row>
    <row r="388" spans="1:27">
      <c r="A388" s="541">
        <v>82824163</v>
      </c>
      <c r="B388" s="542" t="s">
        <v>97</v>
      </c>
      <c r="C388" s="543">
        <v>44327</v>
      </c>
      <c r="D388" s="544" t="s">
        <v>98</v>
      </c>
      <c r="E388" s="544" t="s">
        <v>35</v>
      </c>
      <c r="F388" s="542"/>
      <c r="G388" s="542"/>
      <c r="H388" s="542"/>
      <c r="I388" s="37"/>
      <c r="J388" s="37"/>
      <c r="K388" s="37"/>
      <c r="L388" s="37"/>
      <c r="M388" s="37"/>
      <c r="N388" s="37"/>
      <c r="O388" s="37"/>
      <c r="P388" s="37"/>
      <c r="Q388" s="37"/>
      <c r="R388" s="37"/>
      <c r="S388" s="37"/>
      <c r="T388" s="37"/>
      <c r="U388" s="37"/>
      <c r="V388" s="37"/>
      <c r="W388" s="37"/>
      <c r="X388" s="37"/>
      <c r="Y388" s="37"/>
      <c r="Z388" s="37"/>
      <c r="AA388" s="37"/>
    </row>
    <row r="389" spans="1:27">
      <c r="A389" s="541">
        <v>702420140</v>
      </c>
      <c r="B389" s="542" t="s">
        <v>97</v>
      </c>
      <c r="C389" s="543">
        <v>44327</v>
      </c>
      <c r="D389" s="544" t="s">
        <v>98</v>
      </c>
      <c r="E389" s="544" t="s">
        <v>35</v>
      </c>
      <c r="F389" s="542"/>
      <c r="G389" s="542"/>
      <c r="H389" s="542"/>
      <c r="I389" s="37"/>
      <c r="J389" s="37"/>
      <c r="K389" s="37"/>
      <c r="L389" s="37"/>
      <c r="M389" s="37"/>
      <c r="N389" s="37"/>
      <c r="O389" s="37"/>
      <c r="P389" s="37"/>
      <c r="Q389" s="37"/>
      <c r="R389" s="37"/>
      <c r="S389" s="37"/>
      <c r="T389" s="37"/>
      <c r="U389" s="37"/>
      <c r="V389" s="37"/>
      <c r="W389" s="37"/>
      <c r="X389" s="37"/>
      <c r="Y389" s="37"/>
      <c r="Z389" s="37"/>
      <c r="AA389" s="37"/>
    </row>
    <row r="390" spans="1:27">
      <c r="A390" s="545">
        <v>1084891792</v>
      </c>
      <c r="B390" s="546" t="s">
        <v>97</v>
      </c>
      <c r="C390" s="549">
        <v>44328</v>
      </c>
      <c r="D390" s="547" t="s">
        <v>98</v>
      </c>
      <c r="E390" s="547" t="s">
        <v>35</v>
      </c>
      <c r="F390" s="546"/>
      <c r="G390" s="546"/>
      <c r="H390" s="546"/>
      <c r="I390" s="37"/>
      <c r="J390" s="37"/>
      <c r="K390" s="37"/>
      <c r="L390" s="37"/>
      <c r="M390" s="37"/>
      <c r="N390" s="37"/>
      <c r="O390" s="37"/>
      <c r="P390" s="37"/>
      <c r="Q390" s="37"/>
      <c r="R390" s="37"/>
      <c r="S390" s="37"/>
      <c r="T390" s="37"/>
      <c r="U390" s="37"/>
      <c r="V390" s="37"/>
      <c r="W390" s="37"/>
      <c r="X390" s="37"/>
      <c r="Y390" s="37"/>
      <c r="Z390" s="37"/>
      <c r="AA390" s="37"/>
    </row>
    <row r="391" spans="1:27">
      <c r="A391" s="541">
        <v>641723596</v>
      </c>
      <c r="B391" s="542" t="s">
        <v>97</v>
      </c>
      <c r="C391" s="543">
        <v>44323</v>
      </c>
      <c r="D391" s="544" t="s">
        <v>100</v>
      </c>
      <c r="E391" s="544" t="s">
        <v>37</v>
      </c>
      <c r="F391" s="542"/>
      <c r="G391" s="542"/>
      <c r="H391" s="542"/>
      <c r="I391" s="37"/>
      <c r="J391" s="37"/>
      <c r="K391" s="37"/>
      <c r="L391" s="37"/>
      <c r="M391" s="37"/>
      <c r="N391" s="37"/>
      <c r="O391" s="37"/>
      <c r="P391" s="37"/>
      <c r="Q391" s="37"/>
      <c r="R391" s="37"/>
      <c r="S391" s="37"/>
      <c r="T391" s="37"/>
      <c r="U391" s="37"/>
      <c r="V391" s="37"/>
      <c r="W391" s="37"/>
      <c r="X391" s="37"/>
      <c r="Y391" s="37"/>
      <c r="Z391" s="37"/>
      <c r="AA391" s="37"/>
    </row>
    <row r="392" spans="1:27">
      <c r="A392" s="541">
        <v>344289678</v>
      </c>
      <c r="B392" s="542" t="s">
        <v>97</v>
      </c>
      <c r="C392" s="543">
        <v>44328</v>
      </c>
      <c r="D392" s="544" t="s">
        <v>98</v>
      </c>
      <c r="E392" s="544" t="s">
        <v>35</v>
      </c>
      <c r="F392" s="542"/>
      <c r="G392" s="542"/>
      <c r="H392" s="542"/>
      <c r="I392" s="37"/>
      <c r="J392" s="37"/>
      <c r="K392" s="37"/>
      <c r="L392" s="37"/>
      <c r="M392" s="37"/>
      <c r="N392" s="37"/>
      <c r="O392" s="37"/>
      <c r="P392" s="37"/>
      <c r="Q392" s="37"/>
      <c r="R392" s="37"/>
      <c r="S392" s="37"/>
      <c r="T392" s="37"/>
      <c r="U392" s="37"/>
      <c r="V392" s="37"/>
      <c r="W392" s="37"/>
      <c r="X392" s="37"/>
      <c r="Y392" s="37"/>
      <c r="Z392" s="37"/>
      <c r="AA392" s="37"/>
    </row>
    <row r="393" spans="1:27">
      <c r="A393" s="545">
        <v>79030316</v>
      </c>
      <c r="B393" s="546" t="s">
        <v>97</v>
      </c>
      <c r="C393" s="549">
        <v>44328</v>
      </c>
      <c r="D393" s="547" t="s">
        <v>98</v>
      </c>
      <c r="E393" s="547" t="s">
        <v>35</v>
      </c>
      <c r="F393" s="546"/>
      <c r="G393" s="546"/>
      <c r="H393" s="546"/>
      <c r="I393" s="37"/>
      <c r="J393" s="37"/>
      <c r="K393" s="37"/>
      <c r="L393" s="37"/>
      <c r="M393" s="37"/>
      <c r="N393" s="37"/>
      <c r="O393" s="37"/>
      <c r="P393" s="37"/>
      <c r="Q393" s="37"/>
      <c r="R393" s="37"/>
      <c r="S393" s="37"/>
      <c r="T393" s="37"/>
      <c r="U393" s="37"/>
      <c r="V393" s="37"/>
      <c r="W393" s="37"/>
      <c r="X393" s="37"/>
      <c r="Y393" s="37"/>
      <c r="Z393" s="37"/>
      <c r="AA393" s="37"/>
    </row>
    <row r="394" spans="1:27">
      <c r="A394" s="545">
        <v>314208158</v>
      </c>
      <c r="B394" s="546" t="s">
        <v>97</v>
      </c>
      <c r="C394" s="549">
        <v>44328</v>
      </c>
      <c r="D394" s="547" t="s">
        <v>98</v>
      </c>
      <c r="E394" s="547" t="s">
        <v>35</v>
      </c>
      <c r="F394" s="546"/>
      <c r="G394" s="546"/>
      <c r="H394" s="546"/>
      <c r="I394" s="37"/>
      <c r="J394" s="37"/>
      <c r="K394" s="37"/>
      <c r="L394" s="37"/>
      <c r="M394" s="37"/>
      <c r="N394" s="37"/>
      <c r="O394" s="37"/>
      <c r="P394" s="37"/>
      <c r="Q394" s="37"/>
      <c r="R394" s="37"/>
      <c r="S394" s="37"/>
      <c r="T394" s="37"/>
      <c r="U394" s="37"/>
      <c r="V394" s="37"/>
      <c r="W394" s="37"/>
      <c r="X394" s="37"/>
      <c r="Y394" s="37"/>
      <c r="Z394" s="37"/>
      <c r="AA394" s="37"/>
    </row>
    <row r="395" spans="1:27">
      <c r="A395" s="541">
        <v>993797687</v>
      </c>
      <c r="B395" s="542" t="s">
        <v>97</v>
      </c>
      <c r="C395" s="543">
        <v>44324</v>
      </c>
      <c r="D395" s="548"/>
      <c r="E395" s="544" t="s">
        <v>35</v>
      </c>
      <c r="F395" s="542"/>
      <c r="G395" s="542"/>
      <c r="H395" s="542"/>
      <c r="I395" s="37"/>
      <c r="J395" s="37"/>
      <c r="K395" s="37"/>
      <c r="L395" s="37"/>
      <c r="M395" s="37"/>
      <c r="N395" s="37"/>
      <c r="O395" s="37"/>
      <c r="P395" s="37"/>
      <c r="Q395" s="37"/>
      <c r="R395" s="37"/>
      <c r="S395" s="37"/>
      <c r="T395" s="37"/>
      <c r="U395" s="37"/>
      <c r="V395" s="37"/>
      <c r="W395" s="37"/>
      <c r="X395" s="37"/>
      <c r="Y395" s="37"/>
      <c r="Z395" s="37"/>
      <c r="AA395" s="37"/>
    </row>
    <row r="396" spans="1:27">
      <c r="A396" s="545">
        <v>369017367</v>
      </c>
      <c r="B396" s="546" t="s">
        <v>97</v>
      </c>
      <c r="C396" s="549">
        <v>44328</v>
      </c>
      <c r="D396" s="547" t="s">
        <v>100</v>
      </c>
      <c r="E396" s="547" t="s">
        <v>35</v>
      </c>
      <c r="F396" s="546"/>
      <c r="G396" s="546"/>
      <c r="H396" s="546"/>
      <c r="I396" s="37"/>
      <c r="J396" s="37"/>
      <c r="K396" s="37"/>
      <c r="L396" s="37"/>
      <c r="M396" s="37"/>
      <c r="N396" s="37"/>
      <c r="O396" s="37"/>
      <c r="P396" s="37"/>
      <c r="Q396" s="37"/>
      <c r="R396" s="37"/>
      <c r="S396" s="37"/>
      <c r="T396" s="37"/>
      <c r="U396" s="37"/>
      <c r="V396" s="37"/>
      <c r="W396" s="37"/>
      <c r="X396" s="37"/>
      <c r="Y396" s="37"/>
      <c r="Z396" s="37"/>
      <c r="AA396" s="37"/>
    </row>
    <row r="397" spans="1:27">
      <c r="A397" s="545">
        <v>330384707</v>
      </c>
      <c r="B397" s="546" t="s">
        <v>97</v>
      </c>
      <c r="C397" s="549">
        <v>44328</v>
      </c>
      <c r="D397" s="547" t="s">
        <v>100</v>
      </c>
      <c r="E397" s="547" t="s">
        <v>35</v>
      </c>
      <c r="F397" s="546"/>
      <c r="G397" s="546"/>
      <c r="H397" s="546"/>
      <c r="I397" s="37"/>
      <c r="J397" s="37"/>
      <c r="K397" s="37"/>
      <c r="L397" s="37"/>
      <c r="M397" s="37"/>
      <c r="N397" s="37"/>
      <c r="O397" s="37"/>
      <c r="P397" s="37"/>
      <c r="Q397" s="37"/>
      <c r="R397" s="37"/>
      <c r="S397" s="37"/>
      <c r="T397" s="37"/>
      <c r="U397" s="37"/>
      <c r="V397" s="37"/>
      <c r="W397" s="37"/>
      <c r="X397" s="37"/>
      <c r="Y397" s="37"/>
      <c r="Z397" s="37"/>
      <c r="AA397" s="37"/>
    </row>
    <row r="398" spans="1:27">
      <c r="A398" s="556">
        <v>100017888818</v>
      </c>
      <c r="B398" s="557" t="s">
        <v>105</v>
      </c>
      <c r="C398" s="558">
        <v>44324</v>
      </c>
      <c r="D398" s="557"/>
      <c r="E398" s="557"/>
      <c r="F398" s="557"/>
      <c r="G398" s="557"/>
      <c r="H398" s="557"/>
      <c r="I398" s="559"/>
      <c r="J398" s="37"/>
      <c r="K398" s="559"/>
      <c r="L398" s="559"/>
      <c r="M398" s="559"/>
      <c r="N398" s="559"/>
      <c r="O398" s="559"/>
      <c r="P398" s="559"/>
      <c r="Q398" s="559"/>
      <c r="R398" s="559"/>
      <c r="S398" s="559"/>
      <c r="T398" s="559"/>
      <c r="U398" s="559"/>
      <c r="V398" s="559"/>
      <c r="W398" s="559"/>
      <c r="X398" s="559"/>
      <c r="Y398" s="559"/>
      <c r="Z398" s="559"/>
      <c r="AA398" s="559"/>
    </row>
    <row r="399" spans="1:27">
      <c r="A399" s="556">
        <v>100018995382</v>
      </c>
      <c r="B399" s="557" t="s">
        <v>105</v>
      </c>
      <c r="C399" s="558">
        <v>44324</v>
      </c>
      <c r="D399" s="557"/>
      <c r="E399" s="557"/>
      <c r="F399" s="557"/>
      <c r="G399" s="557"/>
      <c r="H399" s="557"/>
      <c r="I399" s="559"/>
      <c r="J399" s="37"/>
      <c r="K399" s="559"/>
      <c r="L399" s="559"/>
      <c r="M399" s="559"/>
      <c r="N399" s="559"/>
      <c r="O399" s="559"/>
      <c r="P399" s="559"/>
      <c r="Q399" s="559"/>
      <c r="R399" s="559"/>
      <c r="S399" s="559"/>
      <c r="T399" s="559"/>
      <c r="U399" s="559"/>
      <c r="V399" s="559"/>
      <c r="W399" s="559"/>
      <c r="X399" s="559"/>
      <c r="Y399" s="559"/>
      <c r="Z399" s="559"/>
      <c r="AA399" s="559"/>
    </row>
    <row r="400" spans="1:27">
      <c r="A400" s="556">
        <v>100018449556</v>
      </c>
      <c r="B400" s="557" t="s">
        <v>105</v>
      </c>
      <c r="C400" s="558">
        <v>44323</v>
      </c>
      <c r="D400" s="557"/>
      <c r="E400" s="557"/>
      <c r="F400" s="557"/>
      <c r="G400" s="557"/>
      <c r="H400" s="557"/>
      <c r="I400" s="559"/>
      <c r="J400" s="37"/>
      <c r="K400" s="559"/>
      <c r="L400" s="559"/>
      <c r="M400" s="559"/>
      <c r="N400" s="559"/>
      <c r="O400" s="559"/>
      <c r="P400" s="559"/>
      <c r="Q400" s="559"/>
      <c r="R400" s="559"/>
      <c r="S400" s="559"/>
      <c r="T400" s="559"/>
      <c r="U400" s="559"/>
      <c r="V400" s="559"/>
      <c r="W400" s="559"/>
      <c r="X400" s="559"/>
      <c r="Y400" s="559"/>
      <c r="Z400" s="559"/>
      <c r="AA400" s="559"/>
    </row>
    <row r="401" spans="1:27">
      <c r="A401" s="556">
        <v>100017847921</v>
      </c>
      <c r="B401" s="557" t="s">
        <v>105</v>
      </c>
      <c r="C401" s="558">
        <v>44323</v>
      </c>
      <c r="D401" s="557"/>
      <c r="E401" s="557"/>
      <c r="F401" s="557"/>
      <c r="G401" s="557"/>
      <c r="H401" s="557"/>
      <c r="I401" s="559"/>
      <c r="J401" s="37"/>
      <c r="K401" s="559"/>
      <c r="L401" s="559"/>
      <c r="M401" s="559"/>
      <c r="N401" s="559"/>
      <c r="O401" s="559"/>
      <c r="P401" s="559"/>
      <c r="Q401" s="559"/>
      <c r="R401" s="559"/>
      <c r="S401" s="559"/>
      <c r="T401" s="559"/>
      <c r="U401" s="559"/>
      <c r="V401" s="559"/>
      <c r="W401" s="559"/>
      <c r="X401" s="559"/>
      <c r="Y401" s="559"/>
      <c r="Z401" s="559"/>
      <c r="AA401" s="559"/>
    </row>
    <row r="402" spans="1:27">
      <c r="A402" s="556">
        <v>100017605465</v>
      </c>
      <c r="B402" s="557" t="s">
        <v>105</v>
      </c>
      <c r="C402" s="558">
        <v>44324</v>
      </c>
      <c r="D402" s="557"/>
      <c r="E402" s="557"/>
      <c r="F402" s="557"/>
      <c r="G402" s="557"/>
      <c r="H402" s="557"/>
      <c r="I402" s="559"/>
      <c r="J402" s="37"/>
      <c r="K402" s="559"/>
      <c r="L402" s="559"/>
      <c r="M402" s="559"/>
      <c r="N402" s="559"/>
      <c r="O402" s="559"/>
      <c r="P402" s="559"/>
      <c r="Q402" s="559"/>
      <c r="R402" s="559"/>
      <c r="S402" s="559"/>
      <c r="T402" s="559"/>
      <c r="U402" s="559"/>
      <c r="V402" s="559"/>
      <c r="W402" s="559"/>
      <c r="X402" s="559"/>
      <c r="Y402" s="559"/>
      <c r="Z402" s="559"/>
      <c r="AA402" s="559"/>
    </row>
    <row r="403" spans="1:27">
      <c r="A403" s="556">
        <v>100017662723</v>
      </c>
      <c r="B403" s="557" t="s">
        <v>105</v>
      </c>
      <c r="C403" s="558">
        <v>44328</v>
      </c>
      <c r="D403" s="557"/>
      <c r="E403" s="557"/>
      <c r="F403" s="557"/>
      <c r="G403" s="557"/>
      <c r="H403" s="557"/>
      <c r="I403" s="559"/>
      <c r="J403" s="37"/>
      <c r="K403" s="559"/>
      <c r="L403" s="559"/>
      <c r="M403" s="559"/>
      <c r="N403" s="559"/>
      <c r="O403" s="559"/>
      <c r="P403" s="559"/>
      <c r="Q403" s="559"/>
      <c r="R403" s="559"/>
      <c r="S403" s="559"/>
      <c r="T403" s="559"/>
      <c r="U403" s="559"/>
      <c r="V403" s="559"/>
      <c r="W403" s="559"/>
      <c r="X403" s="559"/>
      <c r="Y403" s="559"/>
      <c r="Z403" s="559"/>
      <c r="AA403" s="559"/>
    </row>
    <row r="404" spans="1:27">
      <c r="A404" s="556">
        <v>100017671896</v>
      </c>
      <c r="B404" s="557" t="s">
        <v>105</v>
      </c>
      <c r="C404" s="558">
        <v>44323</v>
      </c>
      <c r="D404" s="557"/>
      <c r="E404" s="557"/>
      <c r="F404" s="557"/>
      <c r="G404" s="557"/>
      <c r="H404" s="557"/>
      <c r="I404" s="559"/>
      <c r="J404" s="37"/>
      <c r="K404" s="559"/>
      <c r="L404" s="559"/>
      <c r="M404" s="559"/>
      <c r="N404" s="559"/>
      <c r="O404" s="559"/>
      <c r="P404" s="559"/>
      <c r="Q404" s="559"/>
      <c r="R404" s="559"/>
      <c r="S404" s="559"/>
      <c r="T404" s="559"/>
      <c r="U404" s="559"/>
      <c r="V404" s="559"/>
      <c r="W404" s="559"/>
      <c r="X404" s="559"/>
      <c r="Y404" s="559"/>
      <c r="Z404" s="559"/>
      <c r="AA404" s="559"/>
    </row>
    <row r="405" spans="1:27">
      <c r="A405" s="556">
        <v>100017558908</v>
      </c>
      <c r="B405" s="557" t="s">
        <v>105</v>
      </c>
      <c r="C405" s="560">
        <v>44324</v>
      </c>
      <c r="D405" s="557"/>
      <c r="E405" s="557"/>
      <c r="F405" s="557"/>
      <c r="G405" s="557"/>
      <c r="H405" s="557"/>
      <c r="I405" s="559"/>
      <c r="J405" s="37"/>
      <c r="K405" s="559"/>
      <c r="L405" s="559"/>
      <c r="M405" s="559"/>
      <c r="N405" s="559"/>
      <c r="O405" s="559"/>
      <c r="P405" s="559"/>
      <c r="Q405" s="559"/>
      <c r="R405" s="559"/>
      <c r="S405" s="559"/>
      <c r="T405" s="559"/>
      <c r="U405" s="559"/>
      <c r="V405" s="559"/>
      <c r="W405" s="559"/>
      <c r="X405" s="559"/>
      <c r="Y405" s="559"/>
      <c r="Z405" s="559"/>
      <c r="AA405" s="559"/>
    </row>
    <row r="406" spans="1:27">
      <c r="A406" s="556">
        <v>100017510729</v>
      </c>
      <c r="B406" s="557" t="s">
        <v>105</v>
      </c>
      <c r="C406" s="560">
        <v>44324</v>
      </c>
      <c r="D406" s="557"/>
      <c r="E406" s="557" t="s">
        <v>106</v>
      </c>
      <c r="F406" s="557"/>
      <c r="G406" s="557"/>
      <c r="H406" s="557"/>
      <c r="I406" s="559"/>
      <c r="J406" s="37"/>
      <c r="K406" s="559"/>
      <c r="L406" s="559"/>
      <c r="M406" s="559"/>
      <c r="N406" s="559"/>
      <c r="O406" s="559"/>
      <c r="P406" s="559"/>
      <c r="Q406" s="559"/>
      <c r="R406" s="559"/>
      <c r="S406" s="559"/>
      <c r="T406" s="559"/>
      <c r="U406" s="559"/>
      <c r="V406" s="559"/>
      <c r="W406" s="559"/>
      <c r="X406" s="559"/>
      <c r="Y406" s="559"/>
      <c r="Z406" s="559"/>
      <c r="AA406" s="559"/>
    </row>
    <row r="407" spans="1:27">
      <c r="A407" s="556">
        <v>100017527351</v>
      </c>
      <c r="B407" s="557" t="s">
        <v>105</v>
      </c>
      <c r="C407" s="560">
        <v>44324</v>
      </c>
      <c r="D407" s="557"/>
      <c r="E407" s="557"/>
      <c r="F407" s="557"/>
      <c r="G407" s="557"/>
      <c r="H407" s="557"/>
      <c r="I407" s="559"/>
      <c r="J407" s="37"/>
      <c r="K407" s="559"/>
      <c r="L407" s="559"/>
      <c r="M407" s="559"/>
      <c r="N407" s="559"/>
      <c r="O407" s="559"/>
      <c r="P407" s="559"/>
      <c r="Q407" s="559"/>
      <c r="R407" s="559"/>
      <c r="S407" s="559"/>
      <c r="T407" s="559"/>
      <c r="U407" s="559"/>
      <c r="V407" s="559"/>
      <c r="W407" s="559"/>
      <c r="X407" s="559"/>
      <c r="Y407" s="559"/>
      <c r="Z407" s="559"/>
      <c r="AA407" s="559"/>
    </row>
    <row r="408" spans="1:27">
      <c r="A408" s="556">
        <v>100017334533</v>
      </c>
      <c r="B408" s="557" t="s">
        <v>105</v>
      </c>
      <c r="C408" s="560">
        <v>44324</v>
      </c>
      <c r="D408" s="557"/>
      <c r="E408" s="557"/>
      <c r="F408" s="557"/>
      <c r="G408" s="557"/>
      <c r="H408" s="557"/>
      <c r="I408" s="559"/>
      <c r="J408" s="37"/>
      <c r="K408" s="559"/>
      <c r="L408" s="559"/>
      <c r="M408" s="559"/>
      <c r="N408" s="559"/>
      <c r="O408" s="559"/>
      <c r="P408" s="559"/>
      <c r="Q408" s="559"/>
      <c r="R408" s="559"/>
      <c r="S408" s="559"/>
      <c r="T408" s="559"/>
      <c r="U408" s="559"/>
      <c r="V408" s="559"/>
      <c r="W408" s="559"/>
      <c r="X408" s="559"/>
      <c r="Y408" s="559"/>
      <c r="Z408" s="559"/>
      <c r="AA408" s="559"/>
    </row>
    <row r="409" spans="1:27">
      <c r="A409" s="556">
        <v>100017366924</v>
      </c>
      <c r="B409" s="557" t="s">
        <v>105</v>
      </c>
      <c r="C409" s="560">
        <v>44324</v>
      </c>
      <c r="D409" s="557"/>
      <c r="E409" s="557"/>
      <c r="F409" s="557"/>
      <c r="G409" s="557"/>
      <c r="H409" s="557"/>
      <c r="I409" s="559"/>
      <c r="J409" s="37"/>
      <c r="K409" s="559"/>
      <c r="L409" s="559"/>
      <c r="M409" s="559"/>
      <c r="N409" s="559"/>
      <c r="O409" s="559"/>
      <c r="P409" s="559"/>
      <c r="Q409" s="559"/>
      <c r="R409" s="559"/>
      <c r="S409" s="559"/>
      <c r="T409" s="559"/>
      <c r="U409" s="559"/>
      <c r="V409" s="559"/>
      <c r="W409" s="559"/>
      <c r="X409" s="559"/>
      <c r="Y409" s="559"/>
      <c r="Z409" s="559"/>
      <c r="AA409" s="559"/>
    </row>
    <row r="410" spans="1:27">
      <c r="A410" s="556">
        <v>100017402879</v>
      </c>
      <c r="B410" s="557" t="s">
        <v>105</v>
      </c>
      <c r="C410" s="560">
        <v>44323</v>
      </c>
      <c r="D410" s="557"/>
      <c r="E410" s="557"/>
      <c r="F410" s="557"/>
      <c r="G410" s="557"/>
      <c r="H410" s="557"/>
      <c r="I410" s="559"/>
      <c r="J410" s="37"/>
      <c r="K410" s="559"/>
      <c r="L410" s="559"/>
      <c r="M410" s="559"/>
      <c r="N410" s="559"/>
      <c r="O410" s="559"/>
      <c r="P410" s="559"/>
      <c r="Q410" s="559"/>
      <c r="R410" s="559"/>
      <c r="S410" s="559"/>
      <c r="T410" s="559"/>
      <c r="U410" s="559"/>
      <c r="V410" s="559"/>
      <c r="W410" s="559"/>
      <c r="X410" s="559"/>
      <c r="Y410" s="559"/>
      <c r="Z410" s="559"/>
      <c r="AA410" s="559"/>
    </row>
    <row r="411" spans="1:27">
      <c r="A411" s="556">
        <v>100017404123</v>
      </c>
      <c r="B411" s="557" t="s">
        <v>105</v>
      </c>
      <c r="C411" s="560">
        <v>44324</v>
      </c>
      <c r="D411" s="561"/>
      <c r="E411" s="562" t="s">
        <v>37</v>
      </c>
      <c r="F411" s="558">
        <v>44337</v>
      </c>
      <c r="G411" s="557">
        <v>2306</v>
      </c>
      <c r="H411" s="557"/>
      <c r="I411" s="559"/>
      <c r="J411" s="37"/>
      <c r="K411" s="559"/>
      <c r="L411" s="559"/>
      <c r="M411" s="559"/>
      <c r="N411" s="559"/>
      <c r="O411" s="559"/>
      <c r="P411" s="559"/>
      <c r="Q411" s="559"/>
      <c r="R411" s="559"/>
      <c r="S411" s="559"/>
      <c r="T411" s="559"/>
      <c r="U411" s="559"/>
      <c r="V411" s="559"/>
      <c r="W411" s="559"/>
      <c r="X411" s="559"/>
      <c r="Y411" s="559"/>
      <c r="Z411" s="559"/>
      <c r="AA411" s="559"/>
    </row>
    <row r="412" spans="1:27">
      <c r="A412" s="556">
        <v>100017250553</v>
      </c>
      <c r="B412" s="557" t="s">
        <v>105</v>
      </c>
      <c r="C412" s="558">
        <v>44323</v>
      </c>
      <c r="D412" s="557"/>
      <c r="E412" s="557"/>
      <c r="F412" s="557"/>
      <c r="G412" s="557"/>
      <c r="H412" s="557"/>
      <c r="I412" s="559"/>
      <c r="J412" s="37"/>
      <c r="K412" s="559"/>
      <c r="L412" s="559"/>
      <c r="M412" s="559"/>
      <c r="N412" s="559"/>
      <c r="O412" s="559"/>
      <c r="P412" s="559"/>
      <c r="Q412" s="559"/>
      <c r="R412" s="559"/>
      <c r="S412" s="559"/>
      <c r="T412" s="559"/>
      <c r="U412" s="559"/>
      <c r="V412" s="559"/>
      <c r="W412" s="559"/>
      <c r="X412" s="559"/>
      <c r="Y412" s="559"/>
      <c r="Z412" s="559"/>
      <c r="AA412" s="559"/>
    </row>
    <row r="413" spans="1:27">
      <c r="A413" s="556">
        <v>100017050346</v>
      </c>
      <c r="B413" s="557" t="s">
        <v>105</v>
      </c>
      <c r="C413" s="558">
        <v>44323</v>
      </c>
      <c r="D413" s="557"/>
      <c r="E413" s="557"/>
      <c r="F413" s="557"/>
      <c r="G413" s="557"/>
      <c r="H413" s="557"/>
      <c r="I413" s="559"/>
      <c r="J413" s="37"/>
      <c r="K413" s="559"/>
      <c r="L413" s="559"/>
      <c r="M413" s="559"/>
      <c r="N413" s="559"/>
      <c r="O413" s="559"/>
      <c r="P413" s="559"/>
      <c r="Q413" s="559"/>
      <c r="R413" s="559"/>
      <c r="S413" s="559"/>
      <c r="T413" s="559"/>
      <c r="U413" s="559"/>
      <c r="V413" s="559"/>
      <c r="W413" s="559"/>
      <c r="X413" s="559"/>
      <c r="Y413" s="559"/>
      <c r="Z413" s="559"/>
      <c r="AA413" s="559"/>
    </row>
    <row r="414" spans="1:27">
      <c r="A414" s="556">
        <v>100016784802</v>
      </c>
      <c r="B414" s="557" t="s">
        <v>105</v>
      </c>
      <c r="C414" s="560">
        <v>44323</v>
      </c>
      <c r="D414" s="562"/>
      <c r="E414" s="562" t="s">
        <v>37</v>
      </c>
      <c r="F414" s="557"/>
      <c r="G414" s="557"/>
      <c r="H414" s="557"/>
      <c r="I414" s="559"/>
      <c r="J414" s="37"/>
      <c r="K414" s="559"/>
      <c r="L414" s="559"/>
      <c r="M414" s="559"/>
      <c r="N414" s="559"/>
      <c r="O414" s="559"/>
      <c r="P414" s="559"/>
      <c r="Q414" s="559"/>
      <c r="R414" s="559"/>
      <c r="S414" s="559"/>
      <c r="T414" s="559"/>
      <c r="U414" s="559"/>
      <c r="V414" s="559"/>
      <c r="W414" s="559"/>
      <c r="X414" s="559"/>
      <c r="Y414" s="559"/>
      <c r="Z414" s="559"/>
      <c r="AA414" s="559"/>
    </row>
    <row r="415" spans="1:27">
      <c r="A415" s="556">
        <v>100016900671</v>
      </c>
      <c r="B415" s="557" t="s">
        <v>105</v>
      </c>
      <c r="C415" s="558">
        <v>44324</v>
      </c>
      <c r="D415" s="557"/>
      <c r="E415" s="557"/>
      <c r="F415" s="562" t="s">
        <v>107</v>
      </c>
      <c r="G415" s="557"/>
      <c r="H415" s="557"/>
      <c r="I415" s="559"/>
      <c r="J415" s="37"/>
      <c r="K415" s="559"/>
      <c r="L415" s="559"/>
      <c r="M415" s="559"/>
      <c r="N415" s="559"/>
      <c r="O415" s="559"/>
      <c r="P415" s="559"/>
      <c r="Q415" s="559"/>
      <c r="R415" s="559"/>
      <c r="S415" s="559"/>
      <c r="T415" s="559"/>
      <c r="U415" s="559"/>
      <c r="V415" s="559"/>
      <c r="W415" s="559"/>
      <c r="X415" s="559"/>
      <c r="Y415" s="559"/>
      <c r="Z415" s="559"/>
      <c r="AA415" s="559"/>
    </row>
    <row r="416" spans="1:27">
      <c r="A416" s="556">
        <v>100016715702</v>
      </c>
      <c r="B416" s="557" t="s">
        <v>105</v>
      </c>
      <c r="C416" s="558">
        <v>44323</v>
      </c>
      <c r="D416" s="557"/>
      <c r="E416" s="557"/>
      <c r="F416" s="557"/>
      <c r="G416" s="557"/>
      <c r="H416" s="557"/>
      <c r="I416" s="559"/>
      <c r="J416" s="37"/>
      <c r="K416" s="559"/>
      <c r="L416" s="559"/>
      <c r="M416" s="559"/>
      <c r="N416" s="559"/>
      <c r="O416" s="559"/>
      <c r="P416" s="559"/>
      <c r="Q416" s="559"/>
      <c r="R416" s="559"/>
      <c r="S416" s="559"/>
      <c r="T416" s="559"/>
      <c r="U416" s="559"/>
      <c r="V416" s="559"/>
      <c r="W416" s="559"/>
      <c r="X416" s="559"/>
      <c r="Y416" s="559"/>
      <c r="Z416" s="559"/>
      <c r="AA416" s="559"/>
    </row>
    <row r="417" spans="1:27">
      <c r="A417" s="556">
        <v>100016621781</v>
      </c>
      <c r="B417" s="557" t="s">
        <v>105</v>
      </c>
      <c r="C417" s="558">
        <v>44323</v>
      </c>
      <c r="D417" s="557"/>
      <c r="E417" s="557"/>
      <c r="F417" s="557"/>
      <c r="G417" s="557"/>
      <c r="H417" s="557"/>
      <c r="I417" s="559"/>
      <c r="J417" s="37"/>
      <c r="K417" s="559"/>
      <c r="L417" s="559"/>
      <c r="M417" s="559"/>
      <c r="N417" s="559"/>
      <c r="O417" s="559"/>
      <c r="P417" s="559"/>
      <c r="Q417" s="559"/>
      <c r="R417" s="559"/>
      <c r="S417" s="559"/>
      <c r="T417" s="559"/>
      <c r="U417" s="559"/>
      <c r="V417" s="559"/>
      <c r="W417" s="559"/>
      <c r="X417" s="559"/>
      <c r="Y417" s="559"/>
      <c r="Z417" s="559"/>
      <c r="AA417" s="559"/>
    </row>
    <row r="418" spans="1:27">
      <c r="A418" s="556">
        <v>100016631102</v>
      </c>
      <c r="B418" s="557" t="s">
        <v>105</v>
      </c>
      <c r="C418" s="558">
        <v>44324</v>
      </c>
      <c r="D418" s="557"/>
      <c r="E418" s="557"/>
      <c r="F418" s="557"/>
      <c r="G418" s="557"/>
      <c r="H418" s="557"/>
      <c r="I418" s="559"/>
      <c r="J418" s="37"/>
      <c r="K418" s="559"/>
      <c r="L418" s="559"/>
      <c r="M418" s="559"/>
      <c r="N418" s="559"/>
      <c r="O418" s="559"/>
      <c r="P418" s="559"/>
      <c r="Q418" s="559"/>
      <c r="R418" s="559"/>
      <c r="S418" s="559"/>
      <c r="T418" s="559"/>
      <c r="U418" s="559"/>
      <c r="V418" s="559"/>
      <c r="W418" s="559"/>
      <c r="X418" s="559"/>
      <c r="Y418" s="559"/>
      <c r="Z418" s="559"/>
      <c r="AA418" s="559"/>
    </row>
    <row r="419" spans="1:27">
      <c r="A419" s="556">
        <v>100016122520</v>
      </c>
      <c r="B419" s="557" t="s">
        <v>105</v>
      </c>
      <c r="C419" s="558">
        <v>44323</v>
      </c>
      <c r="D419" s="557"/>
      <c r="E419" s="557"/>
      <c r="F419" s="557"/>
      <c r="G419" s="557"/>
      <c r="H419" s="557"/>
      <c r="I419" s="559"/>
      <c r="J419" s="37"/>
      <c r="K419" s="559"/>
      <c r="L419" s="559"/>
      <c r="M419" s="559"/>
      <c r="N419" s="559"/>
      <c r="O419" s="559"/>
      <c r="P419" s="559"/>
      <c r="Q419" s="559"/>
      <c r="R419" s="559"/>
      <c r="S419" s="559"/>
      <c r="T419" s="559"/>
      <c r="U419" s="559"/>
      <c r="V419" s="559"/>
      <c r="W419" s="559"/>
      <c r="X419" s="559"/>
      <c r="Y419" s="559"/>
      <c r="Z419" s="559"/>
      <c r="AA419" s="559"/>
    </row>
    <row r="420" spans="1:27">
      <c r="A420" s="556">
        <v>100016209328</v>
      </c>
      <c r="B420" s="557" t="s">
        <v>105</v>
      </c>
      <c r="C420" s="558">
        <v>44323</v>
      </c>
      <c r="D420" s="557"/>
      <c r="E420" s="557"/>
      <c r="F420" s="557"/>
      <c r="G420" s="557"/>
      <c r="H420" s="557"/>
      <c r="I420" s="559"/>
      <c r="J420" s="37"/>
      <c r="K420" s="559"/>
      <c r="L420" s="559"/>
      <c r="M420" s="559"/>
      <c r="N420" s="559"/>
      <c r="O420" s="559"/>
      <c r="P420" s="559"/>
      <c r="Q420" s="559"/>
      <c r="R420" s="559"/>
      <c r="S420" s="559"/>
      <c r="T420" s="559"/>
      <c r="U420" s="559"/>
      <c r="V420" s="559"/>
      <c r="W420" s="559"/>
      <c r="X420" s="559"/>
      <c r="Y420" s="559"/>
      <c r="Z420" s="559"/>
      <c r="AA420" s="559"/>
    </row>
    <row r="421" spans="1:27">
      <c r="A421" s="556">
        <v>100016037230</v>
      </c>
      <c r="B421" s="557" t="s">
        <v>105</v>
      </c>
      <c r="C421" s="558">
        <v>44328</v>
      </c>
      <c r="D421" s="557" t="s">
        <v>108</v>
      </c>
      <c r="E421" s="557"/>
      <c r="F421" s="557"/>
      <c r="G421" s="557"/>
      <c r="H421" s="557"/>
      <c r="I421" s="559"/>
      <c r="J421" s="37"/>
      <c r="K421" s="559"/>
      <c r="L421" s="559"/>
      <c r="M421" s="559"/>
      <c r="N421" s="559"/>
      <c r="O421" s="559"/>
      <c r="P421" s="559"/>
      <c r="Q421" s="559"/>
      <c r="R421" s="559"/>
      <c r="S421" s="559"/>
      <c r="T421" s="559"/>
      <c r="U421" s="559"/>
      <c r="V421" s="559"/>
      <c r="W421" s="559"/>
      <c r="X421" s="559"/>
      <c r="Y421" s="559"/>
      <c r="Z421" s="559"/>
      <c r="AA421" s="559"/>
    </row>
    <row r="422" spans="1:27">
      <c r="A422" s="556">
        <v>100015634844</v>
      </c>
      <c r="B422" s="557" t="s">
        <v>105</v>
      </c>
      <c r="C422" s="558">
        <v>44324</v>
      </c>
      <c r="D422" s="557"/>
      <c r="E422" s="557"/>
      <c r="F422" s="557"/>
      <c r="G422" s="557"/>
      <c r="H422" s="557"/>
      <c r="I422" s="559"/>
      <c r="J422" s="37"/>
      <c r="K422" s="559"/>
      <c r="L422" s="559"/>
      <c r="M422" s="559"/>
      <c r="N422" s="559"/>
      <c r="O422" s="559"/>
      <c r="P422" s="559"/>
      <c r="Q422" s="559"/>
      <c r="R422" s="559"/>
      <c r="S422" s="559"/>
      <c r="T422" s="559"/>
      <c r="U422" s="559"/>
      <c r="V422" s="559"/>
      <c r="W422" s="559"/>
      <c r="X422" s="559"/>
      <c r="Y422" s="559"/>
      <c r="Z422" s="559"/>
      <c r="AA422" s="559"/>
    </row>
    <row r="423" spans="1:27">
      <c r="A423" s="556">
        <v>100015777003</v>
      </c>
      <c r="B423" s="557" t="s">
        <v>105</v>
      </c>
      <c r="C423" s="558">
        <v>44324</v>
      </c>
      <c r="D423" s="557"/>
      <c r="E423" s="562" t="s">
        <v>37</v>
      </c>
      <c r="F423" s="557"/>
      <c r="G423" s="557"/>
      <c r="H423" s="557"/>
      <c r="I423" s="559"/>
      <c r="J423" s="37"/>
      <c r="K423" s="559"/>
      <c r="L423" s="559"/>
      <c r="M423" s="559"/>
      <c r="N423" s="559"/>
      <c r="O423" s="559"/>
      <c r="P423" s="559"/>
      <c r="Q423" s="559"/>
      <c r="R423" s="559"/>
      <c r="S423" s="559"/>
      <c r="T423" s="559"/>
      <c r="U423" s="559"/>
      <c r="V423" s="559"/>
      <c r="W423" s="559"/>
      <c r="X423" s="559"/>
      <c r="Y423" s="559"/>
      <c r="Z423" s="559"/>
      <c r="AA423" s="559"/>
    </row>
    <row r="424" spans="1:27">
      <c r="A424" s="556">
        <v>100015778585</v>
      </c>
      <c r="B424" s="557" t="s">
        <v>105</v>
      </c>
      <c r="C424" s="558">
        <v>44324</v>
      </c>
      <c r="D424" s="557"/>
      <c r="E424" s="562" t="s">
        <v>109</v>
      </c>
      <c r="F424" s="558">
        <v>44320</v>
      </c>
      <c r="G424" s="557">
        <v>30</v>
      </c>
      <c r="H424" s="557"/>
      <c r="I424" s="559"/>
      <c r="J424" s="37"/>
      <c r="K424" s="559"/>
      <c r="L424" s="559"/>
      <c r="M424" s="559"/>
      <c r="N424" s="559"/>
      <c r="O424" s="559"/>
      <c r="P424" s="559"/>
      <c r="Q424" s="559"/>
      <c r="R424" s="559"/>
      <c r="S424" s="559"/>
      <c r="T424" s="559"/>
      <c r="U424" s="559"/>
      <c r="V424" s="559"/>
      <c r="W424" s="559"/>
      <c r="X424" s="559"/>
      <c r="Y424" s="559"/>
      <c r="Z424" s="559"/>
      <c r="AA424" s="559"/>
    </row>
    <row r="425" spans="1:27">
      <c r="A425" s="556">
        <v>100015269327</v>
      </c>
      <c r="B425" s="557" t="s">
        <v>105</v>
      </c>
      <c r="C425" s="558">
        <v>44324</v>
      </c>
      <c r="D425" s="557"/>
      <c r="E425" s="557"/>
      <c r="F425" s="557"/>
      <c r="G425" s="557"/>
      <c r="H425" s="557"/>
      <c r="I425" s="559"/>
      <c r="J425" s="37"/>
      <c r="K425" s="559"/>
      <c r="L425" s="559"/>
      <c r="M425" s="559"/>
      <c r="N425" s="559"/>
      <c r="O425" s="559"/>
      <c r="P425" s="559"/>
      <c r="Q425" s="559"/>
      <c r="R425" s="559"/>
      <c r="S425" s="559"/>
      <c r="T425" s="559"/>
      <c r="U425" s="559"/>
      <c r="V425" s="559"/>
      <c r="W425" s="559"/>
      <c r="X425" s="559"/>
      <c r="Y425" s="559"/>
      <c r="Z425" s="559"/>
      <c r="AA425" s="559"/>
    </row>
    <row r="426" spans="1:27">
      <c r="A426" s="556">
        <v>100014156097</v>
      </c>
      <c r="B426" s="557" t="s">
        <v>105</v>
      </c>
      <c r="C426" s="558">
        <v>44322</v>
      </c>
      <c r="D426" s="557"/>
      <c r="E426" s="557"/>
      <c r="F426" s="557"/>
      <c r="G426" s="557"/>
      <c r="H426" s="557"/>
      <c r="I426" s="559"/>
      <c r="J426" s="37"/>
      <c r="K426" s="559"/>
      <c r="L426" s="559"/>
      <c r="M426" s="559"/>
      <c r="N426" s="559"/>
      <c r="O426" s="559"/>
      <c r="P426" s="559"/>
      <c r="Q426" s="559"/>
      <c r="R426" s="559"/>
      <c r="S426" s="559"/>
      <c r="T426" s="559"/>
      <c r="U426" s="559"/>
      <c r="V426" s="559"/>
      <c r="W426" s="559"/>
      <c r="X426" s="559"/>
      <c r="Y426" s="559"/>
      <c r="Z426" s="559"/>
      <c r="AA426" s="559"/>
    </row>
    <row r="427" spans="1:27">
      <c r="A427" s="556">
        <v>100014082055</v>
      </c>
      <c r="B427" s="557" t="s">
        <v>105</v>
      </c>
      <c r="C427" s="558">
        <v>44324</v>
      </c>
      <c r="D427" s="557"/>
      <c r="E427" s="562"/>
      <c r="F427" s="557"/>
      <c r="G427" s="557"/>
      <c r="H427" s="557"/>
      <c r="I427" s="559"/>
      <c r="J427" s="37"/>
      <c r="K427" s="559"/>
      <c r="L427" s="559"/>
      <c r="M427" s="559"/>
      <c r="N427" s="559"/>
      <c r="O427" s="559"/>
      <c r="P427" s="559"/>
      <c r="Q427" s="559"/>
      <c r="R427" s="559"/>
      <c r="S427" s="559"/>
      <c r="T427" s="559"/>
      <c r="U427" s="559"/>
      <c r="V427" s="559"/>
      <c r="W427" s="559"/>
      <c r="X427" s="559"/>
      <c r="Y427" s="559"/>
      <c r="Z427" s="559"/>
      <c r="AA427" s="559"/>
    </row>
    <row r="428" spans="1:27">
      <c r="A428" s="556">
        <v>100013985243</v>
      </c>
      <c r="B428" s="557" t="s">
        <v>105</v>
      </c>
      <c r="C428" s="560">
        <v>44328</v>
      </c>
      <c r="D428" s="557"/>
      <c r="E428" s="557"/>
      <c r="F428" s="557"/>
      <c r="G428" s="557"/>
      <c r="H428" s="557"/>
      <c r="I428" s="559"/>
      <c r="J428" s="37"/>
      <c r="K428" s="559"/>
      <c r="L428" s="559"/>
      <c r="M428" s="559"/>
      <c r="N428" s="559"/>
      <c r="O428" s="559"/>
      <c r="P428" s="559"/>
      <c r="Q428" s="559"/>
      <c r="R428" s="559"/>
      <c r="S428" s="559"/>
      <c r="T428" s="559"/>
      <c r="U428" s="559"/>
      <c r="V428" s="559"/>
      <c r="W428" s="559"/>
      <c r="X428" s="559"/>
      <c r="Y428" s="559"/>
      <c r="Z428" s="559"/>
      <c r="AA428" s="559"/>
    </row>
    <row r="429" spans="1:27">
      <c r="A429" s="556">
        <v>100013844410</v>
      </c>
      <c r="B429" s="557" t="s">
        <v>105</v>
      </c>
      <c r="C429" s="558">
        <v>44322</v>
      </c>
      <c r="D429" s="557"/>
      <c r="E429" s="557"/>
      <c r="F429" s="557"/>
      <c r="G429" s="557"/>
      <c r="H429" s="557"/>
      <c r="I429" s="559"/>
      <c r="J429" s="37"/>
      <c r="K429" s="559"/>
      <c r="L429" s="559"/>
      <c r="M429" s="559"/>
      <c r="N429" s="559"/>
      <c r="O429" s="559"/>
      <c r="P429" s="559"/>
      <c r="Q429" s="559"/>
      <c r="R429" s="559"/>
      <c r="S429" s="559"/>
      <c r="T429" s="559"/>
      <c r="U429" s="559"/>
      <c r="V429" s="559"/>
      <c r="W429" s="559"/>
      <c r="X429" s="559"/>
      <c r="Y429" s="559"/>
      <c r="Z429" s="559"/>
      <c r="AA429" s="559"/>
    </row>
    <row r="430" spans="1:27">
      <c r="A430" s="556">
        <v>100013850219</v>
      </c>
      <c r="B430" s="557" t="s">
        <v>105</v>
      </c>
      <c r="C430" s="558">
        <v>44324</v>
      </c>
      <c r="D430" s="557"/>
      <c r="E430" s="557"/>
      <c r="F430" s="557"/>
      <c r="G430" s="557"/>
      <c r="H430" s="557"/>
      <c r="I430" s="559"/>
      <c r="J430" s="37"/>
      <c r="K430" s="559"/>
      <c r="L430" s="559"/>
      <c r="M430" s="559"/>
      <c r="N430" s="559"/>
      <c r="O430" s="559"/>
      <c r="P430" s="559"/>
      <c r="Q430" s="559"/>
      <c r="R430" s="559"/>
      <c r="S430" s="559"/>
      <c r="T430" s="559"/>
      <c r="U430" s="559"/>
      <c r="V430" s="559"/>
      <c r="W430" s="559"/>
      <c r="X430" s="559"/>
      <c r="Y430" s="559"/>
      <c r="Z430" s="559"/>
      <c r="AA430" s="559"/>
    </row>
    <row r="431" spans="1:27">
      <c r="A431" s="556">
        <v>100013789171</v>
      </c>
      <c r="B431" s="557" t="s">
        <v>105</v>
      </c>
      <c r="C431" s="558">
        <v>44324</v>
      </c>
      <c r="D431" s="557"/>
      <c r="E431" s="557"/>
      <c r="F431" s="557"/>
      <c r="G431" s="557"/>
      <c r="H431" s="557"/>
      <c r="I431" s="559"/>
      <c r="J431" s="37"/>
      <c r="K431" s="559"/>
      <c r="L431" s="559"/>
      <c r="M431" s="559"/>
      <c r="N431" s="559"/>
      <c r="O431" s="559"/>
      <c r="P431" s="559"/>
      <c r="Q431" s="559"/>
      <c r="R431" s="559"/>
      <c r="S431" s="559"/>
      <c r="T431" s="559"/>
      <c r="U431" s="559"/>
      <c r="V431" s="559"/>
      <c r="W431" s="559"/>
      <c r="X431" s="559"/>
      <c r="Y431" s="559"/>
      <c r="Z431" s="559"/>
      <c r="AA431" s="559"/>
    </row>
    <row r="432" spans="1:27">
      <c r="A432" s="556">
        <v>100013722834</v>
      </c>
      <c r="B432" s="557" t="s">
        <v>105</v>
      </c>
      <c r="C432" s="558">
        <v>44323</v>
      </c>
      <c r="D432" s="557"/>
      <c r="E432" s="557"/>
      <c r="F432" s="557"/>
      <c r="G432" s="557"/>
      <c r="H432" s="557"/>
      <c r="I432" s="559"/>
      <c r="J432" s="37"/>
      <c r="K432" s="559"/>
      <c r="L432" s="559"/>
      <c r="M432" s="559"/>
      <c r="N432" s="559"/>
      <c r="O432" s="559"/>
      <c r="P432" s="559"/>
      <c r="Q432" s="559"/>
      <c r="R432" s="559"/>
      <c r="S432" s="559"/>
      <c r="T432" s="559"/>
      <c r="U432" s="559"/>
      <c r="V432" s="559"/>
      <c r="W432" s="559"/>
      <c r="X432" s="559"/>
      <c r="Y432" s="559"/>
      <c r="Z432" s="559"/>
      <c r="AA432" s="559"/>
    </row>
    <row r="433" spans="1:27">
      <c r="A433" s="556">
        <v>100013609386</v>
      </c>
      <c r="B433" s="557" t="s">
        <v>105</v>
      </c>
      <c r="C433" s="558">
        <v>44324</v>
      </c>
      <c r="D433" s="557"/>
      <c r="E433" s="557"/>
      <c r="F433" s="557"/>
      <c r="G433" s="557"/>
      <c r="H433" s="557"/>
      <c r="I433" s="559"/>
      <c r="J433" s="37"/>
      <c r="K433" s="559"/>
      <c r="L433" s="559"/>
      <c r="M433" s="559"/>
      <c r="N433" s="559"/>
      <c r="O433" s="559"/>
      <c r="P433" s="559"/>
      <c r="Q433" s="559"/>
      <c r="R433" s="559"/>
      <c r="S433" s="559"/>
      <c r="T433" s="559"/>
      <c r="U433" s="559"/>
      <c r="V433" s="559"/>
      <c r="W433" s="559"/>
      <c r="X433" s="559"/>
      <c r="Y433" s="559"/>
      <c r="Z433" s="559"/>
      <c r="AA433" s="559"/>
    </row>
    <row r="434" spans="1:27">
      <c r="A434" s="556">
        <v>100013639252</v>
      </c>
      <c r="B434" s="557" t="s">
        <v>105</v>
      </c>
      <c r="C434" s="558">
        <v>44324</v>
      </c>
      <c r="D434" s="557"/>
      <c r="E434" s="557"/>
      <c r="F434" s="557"/>
      <c r="G434" s="557"/>
      <c r="H434" s="557"/>
      <c r="I434" s="559"/>
      <c r="J434" s="37"/>
      <c r="K434" s="559"/>
      <c r="L434" s="559"/>
      <c r="M434" s="559"/>
      <c r="N434" s="559"/>
      <c r="O434" s="559"/>
      <c r="P434" s="559"/>
      <c r="Q434" s="559"/>
      <c r="R434" s="559"/>
      <c r="S434" s="559"/>
      <c r="T434" s="559"/>
      <c r="U434" s="559"/>
      <c r="V434" s="559"/>
      <c r="W434" s="559"/>
      <c r="X434" s="559"/>
      <c r="Y434" s="559"/>
      <c r="Z434" s="559"/>
      <c r="AA434" s="559"/>
    </row>
    <row r="435" spans="1:27">
      <c r="A435" s="556">
        <v>100013535325</v>
      </c>
      <c r="B435" s="557" t="s">
        <v>105</v>
      </c>
      <c r="C435" s="558">
        <v>44324</v>
      </c>
      <c r="D435" s="557"/>
      <c r="E435" s="557"/>
      <c r="F435" s="557"/>
      <c r="G435" s="557"/>
      <c r="H435" s="557"/>
      <c r="I435" s="559"/>
      <c r="J435" s="37"/>
      <c r="K435" s="559"/>
      <c r="L435" s="559"/>
      <c r="M435" s="559"/>
      <c r="N435" s="559"/>
      <c r="O435" s="559"/>
      <c r="P435" s="559"/>
      <c r="Q435" s="559"/>
      <c r="R435" s="559"/>
      <c r="S435" s="559"/>
      <c r="T435" s="559"/>
      <c r="U435" s="559"/>
      <c r="V435" s="559"/>
      <c r="W435" s="559"/>
      <c r="X435" s="559"/>
      <c r="Y435" s="559"/>
      <c r="Z435" s="559"/>
      <c r="AA435" s="559"/>
    </row>
    <row r="436" spans="1:27">
      <c r="A436" s="556">
        <v>100013203739</v>
      </c>
      <c r="B436" s="557" t="s">
        <v>105</v>
      </c>
      <c r="C436" s="558">
        <v>44324</v>
      </c>
      <c r="D436" s="557"/>
      <c r="E436" s="557"/>
      <c r="F436" s="557"/>
      <c r="G436" s="557"/>
      <c r="H436" s="557"/>
      <c r="I436" s="559"/>
      <c r="J436" s="37"/>
      <c r="K436" s="559"/>
      <c r="L436" s="559"/>
      <c r="M436" s="559"/>
      <c r="N436" s="559"/>
      <c r="O436" s="559"/>
      <c r="P436" s="559"/>
      <c r="Q436" s="559"/>
      <c r="R436" s="559"/>
      <c r="S436" s="559"/>
      <c r="T436" s="559"/>
      <c r="U436" s="559"/>
      <c r="V436" s="559"/>
      <c r="W436" s="559"/>
      <c r="X436" s="559"/>
      <c r="Y436" s="559"/>
      <c r="Z436" s="559"/>
      <c r="AA436" s="559"/>
    </row>
    <row r="437" spans="1:27">
      <c r="A437" s="556">
        <v>100012950768</v>
      </c>
      <c r="B437" s="557" t="s">
        <v>105</v>
      </c>
      <c r="C437" s="558">
        <v>44324</v>
      </c>
      <c r="D437" s="557"/>
      <c r="E437" s="557"/>
      <c r="F437" s="557"/>
      <c r="G437" s="557"/>
      <c r="H437" s="557"/>
      <c r="I437" s="559"/>
      <c r="J437" s="37"/>
      <c r="K437" s="559"/>
      <c r="L437" s="559"/>
      <c r="M437" s="559"/>
      <c r="N437" s="559"/>
      <c r="O437" s="559"/>
      <c r="P437" s="559"/>
      <c r="Q437" s="559"/>
      <c r="R437" s="559"/>
      <c r="S437" s="559"/>
      <c r="T437" s="559"/>
      <c r="U437" s="559"/>
      <c r="V437" s="559"/>
      <c r="W437" s="559"/>
      <c r="X437" s="559"/>
      <c r="Y437" s="559"/>
      <c r="Z437" s="559"/>
      <c r="AA437" s="559"/>
    </row>
    <row r="438" spans="1:27">
      <c r="A438" s="556">
        <v>100011999414</v>
      </c>
      <c r="B438" s="557" t="s">
        <v>105</v>
      </c>
      <c r="C438" s="558">
        <v>44324</v>
      </c>
      <c r="D438" s="557"/>
      <c r="E438" s="557"/>
      <c r="F438" s="557"/>
      <c r="G438" s="557"/>
      <c r="H438" s="557"/>
      <c r="I438" s="559"/>
      <c r="J438" s="552" t="s">
        <v>105</v>
      </c>
      <c r="K438" s="553" t="s">
        <v>110</v>
      </c>
      <c r="L438" s="540" t="s">
        <v>111</v>
      </c>
      <c r="M438" s="559"/>
      <c r="N438" s="559"/>
      <c r="O438" s="559"/>
      <c r="P438" s="559"/>
      <c r="Q438" s="559"/>
      <c r="R438" s="559"/>
      <c r="S438" s="559"/>
      <c r="T438" s="559"/>
      <c r="U438" s="559"/>
      <c r="V438" s="559"/>
      <c r="W438" s="559"/>
      <c r="X438" s="559"/>
      <c r="Y438" s="559"/>
      <c r="Z438" s="559"/>
      <c r="AA438" s="559"/>
    </row>
    <row r="439" spans="1:27">
      <c r="A439" s="556">
        <v>100011737035</v>
      </c>
      <c r="B439" s="557" t="s">
        <v>105</v>
      </c>
      <c r="C439" s="558">
        <v>44324</v>
      </c>
      <c r="D439" s="557"/>
      <c r="E439" s="557"/>
      <c r="F439" s="557"/>
      <c r="G439" s="557"/>
      <c r="H439" s="557"/>
      <c r="I439" s="559"/>
      <c r="J439" s="37"/>
      <c r="K439" s="559"/>
      <c r="L439" s="559"/>
      <c r="M439" s="559"/>
      <c r="N439" s="559"/>
      <c r="O439" s="559"/>
      <c r="P439" s="559"/>
      <c r="Q439" s="559"/>
      <c r="R439" s="559"/>
      <c r="S439" s="559"/>
      <c r="T439" s="559"/>
      <c r="U439" s="559"/>
      <c r="V439" s="559"/>
      <c r="W439" s="559"/>
      <c r="X439" s="559"/>
      <c r="Y439" s="559"/>
      <c r="Z439" s="559"/>
      <c r="AA439" s="559"/>
    </row>
    <row r="440" spans="1:27">
      <c r="A440" s="556">
        <v>100011737036</v>
      </c>
      <c r="B440" s="557" t="s">
        <v>105</v>
      </c>
      <c r="C440" s="558">
        <v>44324</v>
      </c>
      <c r="D440" s="557"/>
      <c r="E440" s="557"/>
      <c r="F440" s="557"/>
      <c r="G440" s="557"/>
      <c r="H440" s="557"/>
      <c r="I440" s="559"/>
      <c r="J440" s="37"/>
      <c r="K440" s="559"/>
      <c r="L440" s="559"/>
      <c r="M440" s="559"/>
      <c r="N440" s="559"/>
      <c r="O440" s="559"/>
      <c r="P440" s="559"/>
      <c r="Q440" s="559"/>
      <c r="R440" s="559"/>
      <c r="S440" s="559"/>
      <c r="T440" s="559"/>
      <c r="U440" s="559"/>
      <c r="V440" s="559"/>
      <c r="W440" s="559"/>
      <c r="X440" s="559"/>
      <c r="Y440" s="559"/>
      <c r="Z440" s="559"/>
      <c r="AA440" s="559"/>
    </row>
    <row r="441" spans="1:27">
      <c r="A441" s="556">
        <v>100011772068</v>
      </c>
      <c r="B441" s="557" t="s">
        <v>105</v>
      </c>
      <c r="C441" s="558">
        <v>44324</v>
      </c>
      <c r="D441" s="557"/>
      <c r="E441" s="557"/>
      <c r="F441" s="557"/>
      <c r="G441" s="557"/>
      <c r="H441" s="557"/>
      <c r="I441" s="559"/>
      <c r="J441" s="37"/>
      <c r="K441" s="559"/>
      <c r="L441" s="559"/>
      <c r="M441" s="559"/>
      <c r="N441" s="559"/>
      <c r="O441" s="559"/>
      <c r="P441" s="559"/>
      <c r="Q441" s="559"/>
      <c r="R441" s="559"/>
      <c r="S441" s="559"/>
      <c r="T441" s="559"/>
      <c r="U441" s="559"/>
      <c r="V441" s="559"/>
      <c r="W441" s="559"/>
      <c r="X441" s="559"/>
      <c r="Y441" s="559"/>
      <c r="Z441" s="559"/>
      <c r="AA441" s="559"/>
    </row>
    <row r="442" spans="1:27">
      <c r="A442" s="556">
        <v>100011668293</v>
      </c>
      <c r="B442" s="557" t="s">
        <v>105</v>
      </c>
      <c r="C442" s="558">
        <v>44324</v>
      </c>
      <c r="D442" s="557"/>
      <c r="E442" s="557"/>
      <c r="F442" s="557"/>
      <c r="G442" s="557"/>
      <c r="H442" s="557"/>
      <c r="I442" s="559"/>
      <c r="J442" s="37"/>
      <c r="K442" s="559"/>
      <c r="L442" s="559"/>
      <c r="M442" s="559"/>
      <c r="N442" s="559"/>
      <c r="O442" s="559"/>
      <c r="P442" s="559"/>
      <c r="Q442" s="559"/>
      <c r="R442" s="559"/>
      <c r="S442" s="559"/>
      <c r="T442" s="559"/>
      <c r="U442" s="559"/>
      <c r="V442" s="559"/>
      <c r="W442" s="559"/>
      <c r="X442" s="559"/>
      <c r="Y442" s="559"/>
      <c r="Z442" s="559"/>
      <c r="AA442" s="559"/>
    </row>
    <row r="443" spans="1:27">
      <c r="A443" s="556">
        <v>100011477957</v>
      </c>
      <c r="B443" s="557" t="s">
        <v>105</v>
      </c>
      <c r="C443" s="558">
        <v>44324</v>
      </c>
      <c r="D443" s="557"/>
      <c r="E443" s="557"/>
      <c r="F443" s="557"/>
      <c r="G443" s="557"/>
      <c r="H443" s="557"/>
      <c r="I443" s="559"/>
      <c r="J443" s="37"/>
      <c r="K443" s="559"/>
      <c r="L443" s="559"/>
      <c r="M443" s="559"/>
      <c r="N443" s="559"/>
      <c r="O443" s="559"/>
      <c r="P443" s="559"/>
      <c r="Q443" s="559"/>
      <c r="R443" s="559"/>
      <c r="S443" s="559"/>
      <c r="T443" s="559"/>
      <c r="U443" s="559"/>
      <c r="V443" s="559"/>
      <c r="W443" s="559"/>
      <c r="X443" s="559"/>
      <c r="Y443" s="559"/>
      <c r="Z443" s="559"/>
      <c r="AA443" s="559"/>
    </row>
    <row r="444" spans="1:27">
      <c r="A444" s="556">
        <v>100011211774</v>
      </c>
      <c r="B444" s="557" t="s">
        <v>105</v>
      </c>
      <c r="C444" s="558">
        <v>44324</v>
      </c>
      <c r="D444" s="557"/>
      <c r="E444" s="557"/>
      <c r="F444" s="557"/>
      <c r="G444" s="557"/>
      <c r="H444" s="557"/>
      <c r="I444" s="559"/>
      <c r="J444" s="37"/>
      <c r="K444" s="559"/>
      <c r="L444" s="559"/>
      <c r="M444" s="559"/>
      <c r="N444" s="559"/>
      <c r="O444" s="559"/>
      <c r="P444" s="559"/>
      <c r="Q444" s="559"/>
      <c r="R444" s="559"/>
      <c r="S444" s="559"/>
      <c r="T444" s="559"/>
      <c r="U444" s="559"/>
      <c r="V444" s="559"/>
      <c r="W444" s="559"/>
      <c r="X444" s="559"/>
      <c r="Y444" s="559"/>
      <c r="Z444" s="559"/>
      <c r="AA444" s="559"/>
    </row>
    <row r="445" spans="1:27">
      <c r="A445" s="563">
        <v>100010940205</v>
      </c>
      <c r="B445" s="546" t="s">
        <v>105</v>
      </c>
      <c r="C445" s="549">
        <v>44324</v>
      </c>
      <c r="D445" s="546"/>
      <c r="E445" s="546"/>
      <c r="F445" s="546"/>
      <c r="G445" s="546"/>
      <c r="H445" s="546"/>
      <c r="I445" s="37"/>
      <c r="J445" s="37"/>
      <c r="K445" s="37"/>
      <c r="L445" s="37"/>
      <c r="M445" s="37"/>
      <c r="N445" s="37"/>
      <c r="O445" s="37"/>
      <c r="P445" s="37"/>
      <c r="Q445" s="37"/>
      <c r="R445" s="37"/>
      <c r="S445" s="37"/>
      <c r="T445" s="37"/>
      <c r="U445" s="37"/>
      <c r="V445" s="37"/>
      <c r="W445" s="37"/>
      <c r="X445" s="37"/>
      <c r="Y445" s="37"/>
      <c r="Z445" s="37"/>
      <c r="AA445" s="37"/>
    </row>
    <row r="446" spans="1:27">
      <c r="A446" s="563">
        <v>100010159839</v>
      </c>
      <c r="B446" s="546" t="s">
        <v>105</v>
      </c>
      <c r="C446" s="549">
        <v>44324</v>
      </c>
      <c r="D446" s="547" t="s">
        <v>112</v>
      </c>
      <c r="E446" s="547"/>
      <c r="F446" s="546"/>
      <c r="G446" s="546"/>
      <c r="H446" s="546"/>
      <c r="I446" s="37"/>
      <c r="J446" s="37"/>
      <c r="K446" s="37"/>
      <c r="L446" s="37"/>
      <c r="M446" s="37"/>
      <c r="N446" s="37"/>
      <c r="O446" s="37"/>
      <c r="P446" s="37"/>
      <c r="Q446" s="37"/>
      <c r="R446" s="37"/>
      <c r="S446" s="37"/>
      <c r="T446" s="37"/>
      <c r="U446" s="37"/>
      <c r="V446" s="37"/>
      <c r="W446" s="37"/>
      <c r="X446" s="37"/>
      <c r="Y446" s="37"/>
      <c r="Z446" s="37"/>
      <c r="AA446" s="37"/>
    </row>
    <row r="447" spans="1:27">
      <c r="A447" s="564">
        <v>100010200972</v>
      </c>
      <c r="B447" s="542" t="s">
        <v>105</v>
      </c>
      <c r="C447" s="543">
        <v>44324</v>
      </c>
      <c r="D447" s="548"/>
      <c r="E447" s="544" t="s">
        <v>113</v>
      </c>
      <c r="F447" s="542"/>
      <c r="G447" s="542"/>
      <c r="H447" s="542"/>
      <c r="I447" s="37"/>
      <c r="J447" s="37"/>
      <c r="K447" s="37"/>
      <c r="L447" s="37"/>
      <c r="M447" s="37"/>
      <c r="N447" s="37"/>
      <c r="O447" s="37"/>
      <c r="P447" s="37"/>
      <c r="Q447" s="37"/>
      <c r="R447" s="37"/>
      <c r="S447" s="37"/>
      <c r="T447" s="37"/>
      <c r="U447" s="37"/>
      <c r="V447" s="37"/>
      <c r="W447" s="37"/>
      <c r="X447" s="37"/>
      <c r="Y447" s="37"/>
      <c r="Z447" s="37"/>
      <c r="AA447" s="37"/>
    </row>
    <row r="448" spans="1:27">
      <c r="A448" s="564">
        <v>100009616039</v>
      </c>
      <c r="B448" s="542" t="s">
        <v>105</v>
      </c>
      <c r="C448" s="543">
        <v>44324</v>
      </c>
      <c r="D448" s="542"/>
      <c r="E448" s="542"/>
      <c r="F448" s="542"/>
      <c r="G448" s="542"/>
      <c r="H448" s="542"/>
      <c r="I448" s="37"/>
      <c r="J448" s="37"/>
      <c r="K448" s="37"/>
      <c r="L448" s="37"/>
      <c r="M448" s="37"/>
      <c r="N448" s="37"/>
      <c r="O448" s="37"/>
      <c r="P448" s="37"/>
      <c r="Q448" s="37"/>
      <c r="R448" s="37"/>
      <c r="S448" s="37"/>
      <c r="T448" s="37"/>
      <c r="U448" s="37"/>
      <c r="V448" s="37"/>
      <c r="W448" s="37"/>
      <c r="X448" s="37"/>
      <c r="Y448" s="37"/>
      <c r="Z448" s="37"/>
      <c r="AA448" s="37"/>
    </row>
    <row r="449" spans="1:27">
      <c r="A449" s="563">
        <v>100009317318</v>
      </c>
      <c r="B449" s="546" t="s">
        <v>105</v>
      </c>
      <c r="C449" s="549">
        <v>44324</v>
      </c>
      <c r="D449" s="546"/>
      <c r="E449" s="546"/>
      <c r="F449" s="546"/>
      <c r="G449" s="546"/>
      <c r="H449" s="546"/>
      <c r="I449" s="37"/>
      <c r="J449" s="37"/>
      <c r="K449" s="37"/>
      <c r="L449" s="37"/>
      <c r="M449" s="37"/>
      <c r="N449" s="37"/>
      <c r="O449" s="37"/>
      <c r="P449" s="37"/>
      <c r="Q449" s="37"/>
      <c r="R449" s="37"/>
      <c r="S449" s="37"/>
      <c r="T449" s="37"/>
      <c r="U449" s="37"/>
      <c r="V449" s="37"/>
      <c r="W449" s="37"/>
      <c r="X449" s="37"/>
      <c r="Y449" s="37"/>
      <c r="Z449" s="37"/>
      <c r="AA449" s="37"/>
    </row>
    <row r="450" spans="1:27">
      <c r="A450" s="563">
        <v>100009364434</v>
      </c>
      <c r="B450" s="546" t="s">
        <v>105</v>
      </c>
      <c r="C450" s="549">
        <v>44324</v>
      </c>
      <c r="D450" s="546"/>
      <c r="E450" s="546"/>
      <c r="F450" s="546"/>
      <c r="G450" s="546"/>
      <c r="H450" s="546"/>
      <c r="I450" s="37"/>
      <c r="J450" s="37"/>
      <c r="K450" s="37"/>
      <c r="L450" s="37"/>
      <c r="M450" s="37"/>
      <c r="N450" s="37"/>
      <c r="O450" s="37"/>
      <c r="P450" s="37"/>
      <c r="Q450" s="37"/>
      <c r="R450" s="37"/>
      <c r="S450" s="37"/>
      <c r="T450" s="37"/>
      <c r="U450" s="37"/>
      <c r="V450" s="37"/>
      <c r="W450" s="37"/>
      <c r="X450" s="37"/>
      <c r="Y450" s="37"/>
      <c r="Z450" s="37"/>
      <c r="AA450" s="37"/>
    </row>
    <row r="451" spans="1:27">
      <c r="A451" s="564">
        <v>100007733404</v>
      </c>
      <c r="B451" s="542" t="s">
        <v>105</v>
      </c>
      <c r="C451" s="543">
        <v>44327</v>
      </c>
      <c r="D451" s="542"/>
      <c r="E451" s="542"/>
      <c r="F451" s="542"/>
      <c r="G451" s="542"/>
      <c r="H451" s="542"/>
      <c r="I451" s="37"/>
      <c r="J451" s="37"/>
      <c r="K451" s="37"/>
      <c r="L451" s="37"/>
      <c r="M451" s="37"/>
      <c r="N451" s="37"/>
      <c r="O451" s="37"/>
      <c r="P451" s="37"/>
      <c r="Q451" s="37"/>
      <c r="R451" s="37"/>
      <c r="S451" s="37"/>
      <c r="T451" s="37"/>
      <c r="U451" s="37"/>
      <c r="V451" s="37"/>
      <c r="W451" s="37"/>
      <c r="X451" s="37"/>
      <c r="Y451" s="37"/>
      <c r="Z451" s="37"/>
      <c r="AA451" s="37"/>
    </row>
    <row r="452" spans="1:27">
      <c r="A452" s="564">
        <v>100006391638</v>
      </c>
      <c r="B452" s="542" t="s">
        <v>105</v>
      </c>
      <c r="C452" s="543">
        <v>44327</v>
      </c>
      <c r="D452" s="542"/>
      <c r="E452" s="542"/>
      <c r="F452" s="542"/>
      <c r="G452" s="542"/>
      <c r="H452" s="542"/>
      <c r="I452" s="37"/>
      <c r="J452" s="37"/>
      <c r="K452" s="37"/>
      <c r="L452" s="37"/>
      <c r="M452" s="37"/>
      <c r="N452" s="37"/>
      <c r="O452" s="37"/>
      <c r="P452" s="37"/>
      <c r="Q452" s="37"/>
      <c r="R452" s="37"/>
      <c r="S452" s="37"/>
      <c r="T452" s="37"/>
      <c r="U452" s="37"/>
      <c r="V452" s="37"/>
      <c r="W452" s="37"/>
      <c r="X452" s="37"/>
      <c r="Y452" s="37"/>
      <c r="Z452" s="37"/>
      <c r="AA452" s="37"/>
    </row>
    <row r="453" spans="1:27">
      <c r="A453" s="563">
        <v>100006303917</v>
      </c>
      <c r="B453" s="546" t="s">
        <v>105</v>
      </c>
      <c r="C453" s="549">
        <v>44327</v>
      </c>
      <c r="D453" s="547" t="s">
        <v>50</v>
      </c>
      <c r="E453" s="547"/>
      <c r="F453" s="546"/>
      <c r="G453" s="546"/>
      <c r="H453" s="546"/>
      <c r="I453" s="37"/>
      <c r="J453" s="37"/>
      <c r="K453" s="37"/>
      <c r="L453" s="37"/>
      <c r="M453" s="37"/>
      <c r="N453" s="37"/>
      <c r="O453" s="37"/>
      <c r="P453" s="37"/>
      <c r="Q453" s="37"/>
      <c r="R453" s="37"/>
      <c r="S453" s="37"/>
      <c r="T453" s="37"/>
      <c r="U453" s="37"/>
      <c r="V453" s="37"/>
      <c r="W453" s="37"/>
      <c r="X453" s="37"/>
      <c r="Y453" s="37"/>
      <c r="Z453" s="37"/>
      <c r="AA453" s="37"/>
    </row>
    <row r="454" spans="1:27">
      <c r="A454" s="564">
        <v>100005892559</v>
      </c>
      <c r="B454" s="542" t="s">
        <v>105</v>
      </c>
      <c r="C454" s="543">
        <v>44327</v>
      </c>
      <c r="D454" s="542"/>
      <c r="E454" s="542"/>
      <c r="F454" s="542"/>
      <c r="G454" s="542"/>
      <c r="H454" s="542"/>
      <c r="I454" s="37"/>
      <c r="J454" s="37"/>
      <c r="K454" s="37"/>
      <c r="L454" s="37"/>
      <c r="M454" s="37"/>
      <c r="N454" s="37"/>
      <c r="O454" s="37"/>
      <c r="P454" s="37"/>
      <c r="Q454" s="37"/>
      <c r="R454" s="37"/>
      <c r="S454" s="37"/>
      <c r="T454" s="37"/>
      <c r="U454" s="37"/>
      <c r="V454" s="37"/>
      <c r="W454" s="37"/>
      <c r="X454" s="37"/>
      <c r="Y454" s="37"/>
      <c r="Z454" s="37"/>
      <c r="AA454" s="37"/>
    </row>
    <row r="455" spans="1:27">
      <c r="A455" s="564">
        <v>100005739653</v>
      </c>
      <c r="B455" s="542" t="s">
        <v>105</v>
      </c>
      <c r="C455" s="543">
        <v>44327</v>
      </c>
      <c r="D455" s="542"/>
      <c r="E455" s="542"/>
      <c r="F455" s="542"/>
      <c r="G455" s="542"/>
      <c r="H455" s="542"/>
      <c r="I455" s="37"/>
      <c r="J455" s="37"/>
      <c r="K455" s="37"/>
      <c r="L455" s="37"/>
      <c r="M455" s="37"/>
      <c r="N455" s="37"/>
      <c r="O455" s="37"/>
      <c r="P455" s="37"/>
      <c r="Q455" s="37"/>
      <c r="R455" s="37"/>
      <c r="S455" s="37"/>
      <c r="T455" s="37"/>
      <c r="U455" s="37"/>
      <c r="V455" s="37"/>
      <c r="W455" s="37"/>
      <c r="X455" s="37"/>
      <c r="Y455" s="37"/>
      <c r="Z455" s="37"/>
      <c r="AA455" s="37"/>
    </row>
    <row r="456" spans="1:27">
      <c r="A456" s="563">
        <v>100004191705</v>
      </c>
      <c r="B456" s="546" t="s">
        <v>105</v>
      </c>
      <c r="C456" s="549">
        <v>44327</v>
      </c>
      <c r="D456" s="546"/>
      <c r="E456" s="546"/>
      <c r="F456" s="546"/>
      <c r="G456" s="546"/>
      <c r="H456" s="546"/>
      <c r="I456" s="37"/>
      <c r="J456" s="37"/>
      <c r="K456" s="37"/>
      <c r="L456" s="37"/>
      <c r="M456" s="37"/>
      <c r="N456" s="37"/>
      <c r="O456" s="37"/>
      <c r="P456" s="37"/>
      <c r="Q456" s="37"/>
      <c r="R456" s="37"/>
      <c r="S456" s="37"/>
      <c r="T456" s="37"/>
      <c r="U456" s="37"/>
      <c r="V456" s="37"/>
      <c r="W456" s="37"/>
      <c r="X456" s="37"/>
      <c r="Y456" s="37"/>
      <c r="Z456" s="37"/>
      <c r="AA456" s="37"/>
    </row>
    <row r="457" spans="1:27">
      <c r="A457" s="564">
        <v>100004146332</v>
      </c>
      <c r="B457" s="542" t="s">
        <v>105</v>
      </c>
      <c r="C457" s="543">
        <v>44327</v>
      </c>
      <c r="D457" s="544" t="s">
        <v>108</v>
      </c>
      <c r="E457" s="542"/>
      <c r="F457" s="542"/>
      <c r="G457" s="542"/>
      <c r="H457" s="542"/>
      <c r="I457" s="37"/>
      <c r="J457" s="37"/>
      <c r="K457" s="37"/>
      <c r="L457" s="37"/>
      <c r="M457" s="37"/>
      <c r="N457" s="37"/>
      <c r="O457" s="37"/>
      <c r="P457" s="37"/>
      <c r="Q457" s="37"/>
      <c r="R457" s="37"/>
      <c r="S457" s="37"/>
      <c r="T457" s="37"/>
      <c r="U457" s="37"/>
      <c r="V457" s="37"/>
      <c r="W457" s="37"/>
      <c r="X457" s="37"/>
      <c r="Y457" s="37"/>
      <c r="Z457" s="37"/>
      <c r="AA457" s="37"/>
    </row>
    <row r="458" spans="1:27">
      <c r="A458" s="564">
        <v>100003640187</v>
      </c>
      <c r="B458" s="542" t="s">
        <v>105</v>
      </c>
      <c r="C458" s="543">
        <v>44327</v>
      </c>
      <c r="D458" s="542" t="s">
        <v>108</v>
      </c>
      <c r="E458" s="542"/>
      <c r="F458" s="542"/>
      <c r="G458" s="542"/>
      <c r="H458" s="542"/>
      <c r="I458" s="37"/>
      <c r="J458" s="37"/>
      <c r="K458" s="37"/>
      <c r="L458" s="37"/>
      <c r="M458" s="37"/>
      <c r="N458" s="37"/>
      <c r="O458" s="37"/>
      <c r="P458" s="37"/>
      <c r="Q458" s="37"/>
      <c r="R458" s="37"/>
      <c r="S458" s="37"/>
      <c r="T458" s="37"/>
      <c r="U458" s="37"/>
      <c r="V458" s="37"/>
      <c r="W458" s="37"/>
      <c r="X458" s="37"/>
      <c r="Y458" s="37"/>
      <c r="Z458" s="37"/>
      <c r="AA458" s="37"/>
    </row>
    <row r="459" spans="1:27">
      <c r="A459" s="563">
        <v>100003429952</v>
      </c>
      <c r="B459" s="546" t="s">
        <v>105</v>
      </c>
      <c r="C459" s="549">
        <v>44327</v>
      </c>
      <c r="D459" s="546"/>
      <c r="E459" s="546"/>
      <c r="F459" s="546"/>
      <c r="G459" s="546"/>
      <c r="H459" s="546"/>
      <c r="I459" s="37"/>
      <c r="J459" s="37"/>
      <c r="K459" s="37"/>
      <c r="L459" s="37"/>
      <c r="M459" s="37"/>
      <c r="N459" s="37"/>
      <c r="O459" s="37"/>
      <c r="P459" s="37"/>
      <c r="Q459" s="37"/>
      <c r="R459" s="37"/>
      <c r="S459" s="37"/>
      <c r="T459" s="37"/>
      <c r="U459" s="37"/>
      <c r="V459" s="37"/>
      <c r="W459" s="37"/>
      <c r="X459" s="37"/>
      <c r="Y459" s="37"/>
      <c r="Z459" s="37"/>
      <c r="AA459" s="37"/>
    </row>
    <row r="460" spans="1:27">
      <c r="A460" s="563">
        <v>100003491219</v>
      </c>
      <c r="B460" s="546" t="s">
        <v>105</v>
      </c>
      <c r="C460" s="549">
        <v>44327</v>
      </c>
      <c r="D460" s="546"/>
      <c r="E460" s="546"/>
      <c r="F460" s="546"/>
      <c r="G460" s="546"/>
      <c r="H460" s="546"/>
      <c r="I460" s="37"/>
      <c r="J460" s="37"/>
      <c r="K460" s="37"/>
      <c r="L460" s="37"/>
      <c r="M460" s="37"/>
      <c r="N460" s="37"/>
      <c r="O460" s="37"/>
      <c r="P460" s="37"/>
      <c r="Q460" s="37"/>
      <c r="R460" s="37"/>
      <c r="S460" s="37"/>
      <c r="T460" s="37"/>
      <c r="U460" s="37"/>
      <c r="V460" s="37"/>
      <c r="W460" s="37"/>
      <c r="X460" s="37"/>
      <c r="Y460" s="37"/>
      <c r="Z460" s="37"/>
      <c r="AA460" s="37"/>
    </row>
    <row r="461" spans="1:27">
      <c r="A461" s="564">
        <v>100003570254</v>
      </c>
      <c r="B461" s="542" t="s">
        <v>105</v>
      </c>
      <c r="C461" s="543">
        <v>44327</v>
      </c>
      <c r="D461" s="542"/>
      <c r="E461" s="542"/>
      <c r="F461" s="542"/>
      <c r="G461" s="542"/>
      <c r="H461" s="542"/>
      <c r="I461" s="37"/>
      <c r="J461" s="37"/>
      <c r="K461" s="37"/>
      <c r="L461" s="37"/>
      <c r="M461" s="37"/>
      <c r="N461" s="37"/>
      <c r="O461" s="37"/>
      <c r="P461" s="37"/>
      <c r="Q461" s="37"/>
      <c r="R461" s="37"/>
      <c r="S461" s="37"/>
      <c r="T461" s="37"/>
      <c r="U461" s="37"/>
      <c r="V461" s="37"/>
      <c r="W461" s="37"/>
      <c r="X461" s="37"/>
      <c r="Y461" s="37"/>
      <c r="Z461" s="37"/>
      <c r="AA461" s="37"/>
    </row>
    <row r="462" spans="1:27">
      <c r="A462" s="563">
        <v>100002946240</v>
      </c>
      <c r="B462" s="546" t="s">
        <v>105</v>
      </c>
      <c r="C462" s="549">
        <v>44327</v>
      </c>
      <c r="D462" s="546"/>
      <c r="E462" s="546"/>
      <c r="F462" s="546"/>
      <c r="G462" s="546"/>
      <c r="H462" s="546"/>
      <c r="I462" s="37"/>
      <c r="J462" s="37"/>
      <c r="K462" s="37"/>
      <c r="L462" s="37"/>
      <c r="M462" s="37"/>
      <c r="N462" s="37"/>
      <c r="O462" s="37"/>
      <c r="P462" s="37"/>
      <c r="Q462" s="37"/>
      <c r="R462" s="37"/>
      <c r="S462" s="37"/>
      <c r="T462" s="37"/>
      <c r="U462" s="37"/>
      <c r="V462" s="37"/>
      <c r="W462" s="37"/>
      <c r="X462" s="37"/>
      <c r="Y462" s="37"/>
      <c r="Z462" s="37"/>
      <c r="AA462" s="37"/>
    </row>
    <row r="463" spans="1:27">
      <c r="A463" s="563">
        <v>100003045411</v>
      </c>
      <c r="B463" s="546" t="s">
        <v>105</v>
      </c>
      <c r="C463" s="549">
        <v>44327</v>
      </c>
      <c r="D463" s="546"/>
      <c r="E463" s="546"/>
      <c r="F463" s="546"/>
      <c r="G463" s="546"/>
      <c r="H463" s="546"/>
      <c r="I463" s="37"/>
      <c r="J463" s="37"/>
      <c r="K463" s="37"/>
      <c r="L463" s="37"/>
      <c r="M463" s="37"/>
      <c r="N463" s="37"/>
      <c r="O463" s="37"/>
      <c r="P463" s="37"/>
      <c r="Q463" s="37"/>
      <c r="R463" s="37"/>
      <c r="S463" s="37"/>
      <c r="T463" s="37"/>
      <c r="U463" s="37"/>
      <c r="V463" s="37"/>
      <c r="W463" s="37"/>
      <c r="X463" s="37"/>
      <c r="Y463" s="37"/>
      <c r="Z463" s="37"/>
      <c r="AA463" s="37"/>
    </row>
    <row r="464" spans="1:27">
      <c r="A464" s="563">
        <v>100002867968</v>
      </c>
      <c r="B464" s="546" t="s">
        <v>105</v>
      </c>
      <c r="C464" s="549">
        <v>44327</v>
      </c>
      <c r="D464" s="547" t="s">
        <v>114</v>
      </c>
      <c r="E464" s="547" t="s">
        <v>115</v>
      </c>
      <c r="F464" s="549">
        <v>44327</v>
      </c>
      <c r="G464" s="546">
        <v>1511</v>
      </c>
      <c r="H464" s="546"/>
      <c r="I464" s="37"/>
      <c r="J464" s="37"/>
      <c r="K464" s="37"/>
      <c r="L464" s="37"/>
      <c r="M464" s="37"/>
      <c r="N464" s="37"/>
      <c r="O464" s="37"/>
      <c r="P464" s="37"/>
      <c r="Q464" s="37"/>
      <c r="R464" s="37"/>
      <c r="S464" s="37"/>
      <c r="T464" s="37"/>
      <c r="U464" s="37"/>
      <c r="V464" s="37"/>
      <c r="W464" s="37"/>
      <c r="X464" s="37"/>
      <c r="Y464" s="37"/>
      <c r="Z464" s="37"/>
      <c r="AA464" s="37"/>
    </row>
    <row r="465" spans="1:27">
      <c r="A465" s="563">
        <v>100002698082</v>
      </c>
      <c r="B465" s="546" t="s">
        <v>105</v>
      </c>
      <c r="C465" s="549">
        <v>44327</v>
      </c>
      <c r="D465" s="547" t="s">
        <v>116</v>
      </c>
      <c r="E465" s="546"/>
      <c r="F465" s="546"/>
      <c r="G465" s="546"/>
      <c r="H465" s="546"/>
      <c r="I465" s="37"/>
      <c r="J465" s="37"/>
      <c r="K465" s="37"/>
      <c r="L465" s="37"/>
      <c r="M465" s="37"/>
      <c r="N465" s="37"/>
      <c r="O465" s="37"/>
      <c r="P465" s="37"/>
      <c r="Q465" s="37"/>
      <c r="R465" s="37"/>
      <c r="S465" s="37"/>
      <c r="T465" s="37"/>
      <c r="U465" s="37"/>
      <c r="V465" s="37"/>
      <c r="W465" s="37"/>
      <c r="X465" s="37"/>
      <c r="Y465" s="37"/>
      <c r="Z465" s="37"/>
      <c r="AA465" s="37"/>
    </row>
    <row r="466" spans="1:27">
      <c r="A466" s="564">
        <v>100001949793</v>
      </c>
      <c r="B466" s="542" t="s">
        <v>105</v>
      </c>
      <c r="C466" s="543">
        <v>44327</v>
      </c>
      <c r="D466" s="542"/>
      <c r="E466" s="542"/>
      <c r="F466" s="542"/>
      <c r="G466" s="542"/>
      <c r="H466" s="542"/>
      <c r="I466" s="37"/>
      <c r="J466" s="37"/>
      <c r="K466" s="37"/>
      <c r="L466" s="37"/>
      <c r="M466" s="37"/>
      <c r="N466" s="37"/>
      <c r="O466" s="37"/>
      <c r="P466" s="37"/>
      <c r="Q466" s="37"/>
      <c r="R466" s="37"/>
      <c r="S466" s="37"/>
      <c r="T466" s="37"/>
      <c r="U466" s="37"/>
      <c r="V466" s="37"/>
      <c r="W466" s="37"/>
      <c r="X466" s="37"/>
      <c r="Y466" s="37"/>
      <c r="Z466" s="37"/>
      <c r="AA466" s="37"/>
    </row>
    <row r="467" spans="1:27">
      <c r="A467" s="563">
        <v>100001999887</v>
      </c>
      <c r="B467" s="546" t="s">
        <v>105</v>
      </c>
      <c r="C467" s="549">
        <v>44327</v>
      </c>
      <c r="D467" s="546"/>
      <c r="E467" s="546"/>
      <c r="F467" s="546"/>
      <c r="G467" s="546"/>
      <c r="H467" s="546"/>
      <c r="I467" s="37"/>
      <c r="J467" s="37"/>
      <c r="K467" s="37"/>
      <c r="L467" s="37"/>
      <c r="M467" s="37"/>
      <c r="N467" s="37"/>
      <c r="O467" s="37"/>
      <c r="P467" s="37"/>
      <c r="Q467" s="37"/>
      <c r="R467" s="37"/>
      <c r="S467" s="37"/>
      <c r="T467" s="37"/>
      <c r="U467" s="37"/>
      <c r="V467" s="37"/>
      <c r="W467" s="37"/>
      <c r="X467" s="37"/>
      <c r="Y467" s="37"/>
      <c r="Z467" s="37"/>
      <c r="AA467" s="37"/>
    </row>
    <row r="468" spans="1:27">
      <c r="A468" s="564">
        <v>100001334721</v>
      </c>
      <c r="B468" s="542" t="s">
        <v>105</v>
      </c>
      <c r="C468" s="543">
        <v>44327</v>
      </c>
      <c r="D468" s="544" t="s">
        <v>117</v>
      </c>
      <c r="E468" s="542"/>
      <c r="F468" s="542"/>
      <c r="G468" s="542"/>
      <c r="H468" s="542"/>
      <c r="I468" s="37"/>
      <c r="J468" s="37"/>
      <c r="K468" s="37"/>
      <c r="L468" s="37"/>
      <c r="M468" s="37"/>
      <c r="N468" s="37"/>
      <c r="O468" s="37"/>
      <c r="P468" s="37"/>
      <c r="Q468" s="37"/>
      <c r="R468" s="37"/>
      <c r="S468" s="37"/>
      <c r="T468" s="37"/>
      <c r="U468" s="37"/>
      <c r="V468" s="37"/>
      <c r="W468" s="37"/>
      <c r="X468" s="37"/>
      <c r="Y468" s="37"/>
      <c r="Z468" s="37"/>
      <c r="AA468" s="37"/>
    </row>
    <row r="469" spans="1:27">
      <c r="A469" s="563">
        <v>100000898600</v>
      </c>
      <c r="B469" s="546" t="s">
        <v>105</v>
      </c>
      <c r="C469" s="549">
        <v>44327</v>
      </c>
      <c r="D469" s="547" t="s">
        <v>22</v>
      </c>
      <c r="E469" s="546"/>
      <c r="F469" s="546"/>
      <c r="G469" s="546"/>
      <c r="H469" s="546"/>
      <c r="I469" s="37"/>
      <c r="J469" s="37"/>
      <c r="K469" s="37"/>
      <c r="L469" s="37"/>
      <c r="M469" s="37"/>
      <c r="N469" s="37"/>
      <c r="O469" s="37"/>
      <c r="P469" s="37"/>
      <c r="Q469" s="37"/>
      <c r="R469" s="37"/>
      <c r="S469" s="37"/>
      <c r="T469" s="37"/>
      <c r="U469" s="37"/>
      <c r="V469" s="37"/>
      <c r="W469" s="37"/>
      <c r="X469" s="37"/>
      <c r="Y469" s="37"/>
      <c r="Z469" s="37"/>
      <c r="AA469" s="37"/>
    </row>
    <row r="470" spans="1:27">
      <c r="A470" s="564">
        <v>100000829520</v>
      </c>
      <c r="B470" s="542" t="s">
        <v>105</v>
      </c>
      <c r="C470" s="543">
        <v>44327</v>
      </c>
      <c r="D470" s="542"/>
      <c r="E470" s="542"/>
      <c r="F470" s="542"/>
      <c r="G470" s="542"/>
      <c r="H470" s="542"/>
      <c r="I470" s="37"/>
      <c r="J470" s="37"/>
      <c r="K470" s="37"/>
      <c r="L470" s="37"/>
      <c r="M470" s="37"/>
      <c r="N470" s="37"/>
      <c r="O470" s="37"/>
      <c r="P470" s="37"/>
      <c r="Q470" s="37"/>
      <c r="R470" s="37"/>
      <c r="S470" s="37"/>
      <c r="T470" s="37"/>
      <c r="U470" s="37"/>
      <c r="V470" s="37"/>
      <c r="W470" s="37"/>
      <c r="X470" s="37"/>
      <c r="Y470" s="37"/>
      <c r="Z470" s="37"/>
      <c r="AA470" s="37"/>
    </row>
    <row r="471" spans="1:27">
      <c r="A471" s="563">
        <v>100000590332</v>
      </c>
      <c r="B471" s="546" t="s">
        <v>105</v>
      </c>
      <c r="C471" s="549">
        <v>44327</v>
      </c>
      <c r="D471" s="546"/>
      <c r="E471" s="546"/>
      <c r="F471" s="546"/>
      <c r="G471" s="546"/>
      <c r="H471" s="546"/>
      <c r="I471" s="37"/>
      <c r="J471" s="37"/>
      <c r="K471" s="37"/>
      <c r="L471" s="37"/>
      <c r="M471" s="37"/>
      <c r="N471" s="37"/>
      <c r="O471" s="37"/>
      <c r="P471" s="37"/>
      <c r="Q471" s="37"/>
      <c r="R471" s="37"/>
      <c r="S471" s="37"/>
      <c r="T471" s="37"/>
      <c r="U471" s="37"/>
      <c r="V471" s="37"/>
      <c r="W471" s="37"/>
      <c r="X471" s="37"/>
      <c r="Y471" s="37"/>
      <c r="Z471" s="37"/>
      <c r="AA471" s="37"/>
    </row>
    <row r="472" spans="1:27">
      <c r="A472" s="563">
        <v>100000662539</v>
      </c>
      <c r="B472" s="546" t="s">
        <v>105</v>
      </c>
      <c r="C472" s="549">
        <v>44327</v>
      </c>
      <c r="D472" s="546"/>
      <c r="E472" s="546"/>
      <c r="F472" s="546"/>
      <c r="G472" s="546"/>
      <c r="H472" s="546"/>
      <c r="I472" s="37"/>
      <c r="J472" s="37"/>
      <c r="K472" s="37"/>
      <c r="L472" s="37"/>
      <c r="M472" s="37"/>
      <c r="N472" s="37"/>
      <c r="O472" s="37"/>
      <c r="P472" s="37"/>
      <c r="Q472" s="37"/>
      <c r="R472" s="37"/>
      <c r="S472" s="37"/>
      <c r="T472" s="37"/>
      <c r="U472" s="37"/>
      <c r="V472" s="37"/>
      <c r="W472" s="37"/>
      <c r="X472" s="37"/>
      <c r="Y472" s="37"/>
      <c r="Z472" s="37"/>
      <c r="AA472" s="37"/>
    </row>
    <row r="473" spans="1:27">
      <c r="A473" s="563">
        <v>100000522435</v>
      </c>
      <c r="B473" s="546" t="s">
        <v>105</v>
      </c>
      <c r="C473" s="549">
        <v>44327</v>
      </c>
      <c r="D473" s="547" t="s">
        <v>118</v>
      </c>
      <c r="E473" s="546"/>
      <c r="F473" s="546"/>
      <c r="G473" s="546"/>
      <c r="H473" s="546"/>
      <c r="I473" s="37"/>
      <c r="J473" s="37"/>
      <c r="K473" s="37"/>
      <c r="L473" s="37"/>
      <c r="M473" s="37"/>
      <c r="N473" s="37"/>
      <c r="O473" s="37"/>
      <c r="P473" s="37"/>
      <c r="Q473" s="37"/>
      <c r="R473" s="37"/>
      <c r="S473" s="37"/>
      <c r="T473" s="37"/>
      <c r="U473" s="37"/>
      <c r="V473" s="37"/>
      <c r="W473" s="37"/>
      <c r="X473" s="37"/>
      <c r="Y473" s="37"/>
      <c r="Z473" s="37"/>
      <c r="AA473" s="37"/>
    </row>
    <row r="474" spans="1:27">
      <c r="A474" s="563">
        <v>100000528473</v>
      </c>
      <c r="B474" s="546" t="s">
        <v>105</v>
      </c>
      <c r="C474" s="549">
        <v>44327</v>
      </c>
      <c r="D474" s="546"/>
      <c r="E474" s="546"/>
      <c r="F474" s="546"/>
      <c r="G474" s="546"/>
      <c r="H474" s="546"/>
      <c r="I474" s="37"/>
      <c r="J474" s="37"/>
      <c r="K474" s="37"/>
      <c r="L474" s="37"/>
      <c r="M474" s="37"/>
      <c r="N474" s="37"/>
      <c r="O474" s="37"/>
      <c r="P474" s="37"/>
      <c r="Q474" s="37"/>
      <c r="R474" s="37"/>
      <c r="S474" s="37"/>
      <c r="T474" s="37"/>
      <c r="U474" s="37"/>
      <c r="V474" s="37"/>
      <c r="W474" s="37"/>
      <c r="X474" s="37"/>
      <c r="Y474" s="37"/>
      <c r="Z474" s="37"/>
      <c r="AA474" s="37"/>
    </row>
    <row r="475" spans="1:27">
      <c r="A475" s="564">
        <v>100000074063</v>
      </c>
      <c r="B475" s="542" t="s">
        <v>105</v>
      </c>
      <c r="C475" s="543">
        <v>44327</v>
      </c>
      <c r="D475" s="544" t="s">
        <v>119</v>
      </c>
      <c r="E475" s="542"/>
      <c r="F475" s="542"/>
      <c r="G475" s="542"/>
      <c r="H475" s="542"/>
      <c r="I475" s="37"/>
      <c r="J475" s="37"/>
      <c r="K475" s="37"/>
      <c r="L475" s="37"/>
      <c r="M475" s="37"/>
      <c r="N475" s="37"/>
      <c r="O475" s="37"/>
      <c r="P475" s="37"/>
      <c r="Q475" s="37"/>
      <c r="R475" s="37"/>
      <c r="S475" s="37"/>
      <c r="T475" s="37"/>
      <c r="U475" s="37"/>
      <c r="V475" s="37"/>
      <c r="W475" s="37"/>
      <c r="X475" s="37"/>
      <c r="Y475" s="37"/>
      <c r="Z475" s="37"/>
      <c r="AA475" s="37"/>
    </row>
    <row r="476" spans="1:27">
      <c r="A476" s="563">
        <v>2450520137</v>
      </c>
      <c r="B476" s="546" t="s">
        <v>105</v>
      </c>
      <c r="C476" s="543">
        <v>44327</v>
      </c>
      <c r="D476" s="546"/>
      <c r="E476" s="546"/>
      <c r="F476" s="546"/>
      <c r="G476" s="546"/>
      <c r="H476" s="546"/>
      <c r="I476" s="37"/>
      <c r="J476" s="37"/>
      <c r="K476" s="37"/>
      <c r="L476" s="37"/>
      <c r="M476" s="37"/>
      <c r="N476" s="37"/>
      <c r="O476" s="37"/>
      <c r="P476" s="37"/>
      <c r="Q476" s="37"/>
      <c r="R476" s="37"/>
      <c r="S476" s="37"/>
      <c r="T476" s="37"/>
      <c r="U476" s="37"/>
      <c r="V476" s="37"/>
      <c r="W476" s="37"/>
      <c r="X476" s="37"/>
      <c r="Y476" s="37"/>
      <c r="Z476" s="37"/>
      <c r="AA476" s="37"/>
    </row>
    <row r="477" spans="1:27">
      <c r="A477" s="564">
        <v>2463409982</v>
      </c>
      <c r="B477" s="542" t="s">
        <v>105</v>
      </c>
      <c r="C477" s="543">
        <v>44327</v>
      </c>
      <c r="D477" s="544" t="s">
        <v>120</v>
      </c>
      <c r="E477" s="542"/>
      <c r="F477" s="542"/>
      <c r="G477" s="542"/>
      <c r="H477" s="542"/>
      <c r="I477" s="37"/>
      <c r="J477" s="37"/>
      <c r="K477" s="37"/>
      <c r="L477" s="37"/>
      <c r="M477" s="37"/>
      <c r="N477" s="37"/>
      <c r="O477" s="37"/>
      <c r="P477" s="37"/>
      <c r="Q477" s="37"/>
      <c r="R477" s="37"/>
      <c r="S477" s="37"/>
      <c r="T477" s="37"/>
      <c r="U477" s="37"/>
      <c r="V477" s="37"/>
      <c r="W477" s="37"/>
      <c r="X477" s="37"/>
      <c r="Y477" s="37"/>
      <c r="Z477" s="37"/>
      <c r="AA477" s="37"/>
    </row>
    <row r="478" spans="1:27">
      <c r="A478" s="564">
        <v>2691311079</v>
      </c>
      <c r="B478" s="542" t="s">
        <v>105</v>
      </c>
      <c r="C478" s="543">
        <v>44327</v>
      </c>
      <c r="D478" s="542"/>
      <c r="E478" s="542"/>
      <c r="F478" s="542"/>
      <c r="G478" s="542"/>
      <c r="H478" s="542"/>
      <c r="I478" s="37"/>
      <c r="J478" s="37"/>
      <c r="K478" s="37"/>
      <c r="L478" s="37"/>
      <c r="M478" s="37"/>
      <c r="N478" s="37"/>
      <c r="O478" s="37"/>
      <c r="P478" s="37"/>
      <c r="Q478" s="37"/>
      <c r="R478" s="37"/>
      <c r="S478" s="37"/>
      <c r="T478" s="37"/>
      <c r="U478" s="37"/>
      <c r="V478" s="37"/>
      <c r="W478" s="37"/>
      <c r="X478" s="37"/>
      <c r="Y478" s="37"/>
      <c r="Z478" s="37"/>
      <c r="AA478" s="37"/>
    </row>
    <row r="479" spans="1:27">
      <c r="A479" s="563">
        <v>1771749290</v>
      </c>
      <c r="B479" s="546" t="s">
        <v>105</v>
      </c>
      <c r="C479" s="549">
        <v>44327</v>
      </c>
      <c r="D479" s="546"/>
      <c r="E479" s="546"/>
      <c r="F479" s="546"/>
      <c r="G479" s="546"/>
      <c r="H479" s="546"/>
      <c r="I479" s="37"/>
      <c r="J479" s="37"/>
      <c r="K479" s="37"/>
      <c r="L479" s="37"/>
      <c r="M479" s="37"/>
      <c r="N479" s="37"/>
      <c r="O479" s="37"/>
      <c r="P479" s="37"/>
      <c r="Q479" s="37"/>
      <c r="R479" s="37"/>
      <c r="S479" s="37"/>
      <c r="T479" s="37"/>
      <c r="U479" s="37"/>
      <c r="V479" s="37"/>
      <c r="W479" s="37"/>
      <c r="X479" s="37"/>
      <c r="Y479" s="37"/>
      <c r="Z479" s="37"/>
      <c r="AA479" s="37"/>
    </row>
    <row r="480" spans="1:27">
      <c r="A480" s="563">
        <v>1908252077</v>
      </c>
      <c r="B480" s="546" t="s">
        <v>105</v>
      </c>
      <c r="C480" s="549">
        <v>44327</v>
      </c>
      <c r="D480" s="546"/>
      <c r="E480" s="546"/>
      <c r="F480" s="546"/>
      <c r="G480" s="546"/>
      <c r="H480" s="546"/>
      <c r="I480" s="37"/>
      <c r="J480" s="37"/>
      <c r="K480" s="37"/>
      <c r="L480" s="37"/>
      <c r="M480" s="37"/>
      <c r="N480" s="37"/>
      <c r="O480" s="37"/>
      <c r="P480" s="37"/>
      <c r="Q480" s="37"/>
      <c r="R480" s="37"/>
      <c r="S480" s="37"/>
      <c r="T480" s="37"/>
      <c r="U480" s="37"/>
      <c r="V480" s="37"/>
      <c r="W480" s="37"/>
      <c r="X480" s="37"/>
      <c r="Y480" s="37"/>
      <c r="Z480" s="37"/>
      <c r="AA480" s="37"/>
    </row>
    <row r="481" spans="1:27">
      <c r="A481" s="564">
        <v>754708644</v>
      </c>
      <c r="B481" s="542" t="s">
        <v>105</v>
      </c>
      <c r="C481" s="543">
        <v>44327</v>
      </c>
      <c r="D481" s="544" t="s">
        <v>22</v>
      </c>
      <c r="E481" s="542"/>
      <c r="F481" s="542"/>
      <c r="G481" s="542"/>
      <c r="H481" s="542"/>
      <c r="I481" s="37"/>
      <c r="J481" s="37"/>
      <c r="K481" s="37"/>
      <c r="L481" s="37"/>
      <c r="M481" s="37"/>
      <c r="N481" s="37"/>
      <c r="O481" s="37"/>
      <c r="P481" s="37"/>
      <c r="Q481" s="37"/>
      <c r="R481" s="37"/>
      <c r="S481" s="37"/>
      <c r="T481" s="37"/>
      <c r="U481" s="37"/>
      <c r="V481" s="37"/>
      <c r="W481" s="37"/>
      <c r="X481" s="37"/>
      <c r="Y481" s="37"/>
      <c r="Z481" s="37"/>
      <c r="AA481" s="37"/>
    </row>
    <row r="482" spans="1:27">
      <c r="A482" s="563">
        <v>243638749</v>
      </c>
      <c r="B482" s="546" t="s">
        <v>105</v>
      </c>
      <c r="C482" s="543">
        <v>44328</v>
      </c>
      <c r="D482" s="546"/>
      <c r="E482" s="546"/>
      <c r="F482" s="546"/>
      <c r="G482" s="546"/>
      <c r="H482" s="546"/>
      <c r="I482" s="37"/>
      <c r="J482" s="37"/>
      <c r="K482" s="37"/>
      <c r="L482" s="37"/>
      <c r="M482" s="37"/>
      <c r="N482" s="37"/>
      <c r="O482" s="37"/>
      <c r="P482" s="37"/>
      <c r="Q482" s="37"/>
      <c r="R482" s="37"/>
      <c r="S482" s="37"/>
      <c r="T482" s="37"/>
      <c r="U482" s="37"/>
      <c r="V482" s="37"/>
      <c r="W482" s="37"/>
      <c r="X482" s="37"/>
      <c r="Y482" s="37"/>
      <c r="Z482" s="37"/>
      <c r="AA482" s="37"/>
    </row>
    <row r="483" spans="1:27">
      <c r="A483" s="563">
        <v>46340565</v>
      </c>
      <c r="B483" s="546" t="s">
        <v>105</v>
      </c>
      <c r="C483" s="549">
        <v>44328</v>
      </c>
      <c r="D483" s="546"/>
      <c r="E483" s="546"/>
      <c r="F483" s="546"/>
      <c r="G483" s="546"/>
      <c r="H483" s="546"/>
      <c r="I483" s="37"/>
      <c r="J483" s="37"/>
      <c r="K483" s="37"/>
      <c r="L483" s="37"/>
      <c r="M483" s="37"/>
      <c r="N483" s="37"/>
      <c r="O483" s="37"/>
      <c r="P483" s="37"/>
      <c r="Q483" s="37"/>
      <c r="R483" s="37"/>
      <c r="S483" s="37"/>
      <c r="T483" s="37"/>
      <c r="U483" s="37"/>
      <c r="V483" s="37"/>
      <c r="W483" s="37"/>
      <c r="X483" s="37"/>
      <c r="Y483" s="37"/>
      <c r="Z483" s="37"/>
      <c r="AA483" s="37"/>
    </row>
    <row r="484" spans="1:27">
      <c r="A484" s="563">
        <v>384952898</v>
      </c>
      <c r="B484" s="546" t="s">
        <v>105</v>
      </c>
      <c r="C484" s="549">
        <v>44328</v>
      </c>
      <c r="D484" s="546"/>
      <c r="E484" s="546"/>
      <c r="F484" s="546"/>
      <c r="G484" s="546"/>
      <c r="H484" s="546"/>
      <c r="I484" s="37"/>
      <c r="J484" s="37"/>
      <c r="K484" s="37"/>
      <c r="L484" s="37"/>
      <c r="M484" s="37"/>
      <c r="N484" s="37"/>
      <c r="O484" s="37"/>
      <c r="P484" s="37"/>
      <c r="Q484" s="37"/>
      <c r="R484" s="37"/>
      <c r="S484" s="37"/>
      <c r="T484" s="37"/>
      <c r="U484" s="37"/>
      <c r="V484" s="37"/>
      <c r="W484" s="37"/>
      <c r="X484" s="37"/>
      <c r="Y484" s="37"/>
      <c r="Z484" s="37"/>
      <c r="AA484" s="37"/>
    </row>
    <row r="485" spans="1:27">
      <c r="A485" s="564">
        <v>39220018</v>
      </c>
      <c r="B485" s="542" t="s">
        <v>105</v>
      </c>
      <c r="C485" s="543">
        <v>44328</v>
      </c>
      <c r="D485" s="542"/>
      <c r="E485" s="542"/>
      <c r="F485" s="542"/>
      <c r="G485" s="542"/>
      <c r="H485" s="542"/>
      <c r="I485" s="37"/>
      <c r="J485" s="37"/>
      <c r="K485" s="37"/>
      <c r="L485" s="37"/>
      <c r="M485" s="37"/>
      <c r="N485" s="37"/>
      <c r="O485" s="37"/>
      <c r="P485" s="37"/>
      <c r="Q485" s="37"/>
      <c r="R485" s="37"/>
      <c r="S485" s="37"/>
      <c r="T485" s="37"/>
      <c r="U485" s="37"/>
      <c r="V485" s="37"/>
      <c r="W485" s="37"/>
      <c r="X485" s="37"/>
      <c r="Y485" s="37"/>
      <c r="Z485" s="37"/>
      <c r="AA485" s="37"/>
    </row>
    <row r="486" spans="1:27">
      <c r="A486" s="564">
        <v>376178259</v>
      </c>
      <c r="B486" s="542" t="s">
        <v>105</v>
      </c>
      <c r="C486" s="543">
        <v>44328</v>
      </c>
      <c r="D486" s="542"/>
      <c r="E486" s="542"/>
      <c r="F486" s="542"/>
      <c r="G486" s="542"/>
      <c r="H486" s="542"/>
      <c r="I486" s="37"/>
      <c r="J486" s="37"/>
      <c r="K486" s="37"/>
      <c r="L486" s="37"/>
      <c r="M486" s="37"/>
      <c r="N486" s="37"/>
      <c r="O486" s="37"/>
      <c r="P486" s="37"/>
      <c r="Q486" s="37"/>
      <c r="R486" s="37"/>
      <c r="S486" s="37"/>
      <c r="T486" s="37"/>
      <c r="U486" s="37"/>
      <c r="V486" s="37"/>
      <c r="W486" s="37"/>
      <c r="X486" s="37"/>
      <c r="Y486" s="37"/>
      <c r="Z486" s="37"/>
      <c r="AA486" s="37"/>
    </row>
    <row r="487" spans="1:27">
      <c r="A487" s="563">
        <v>412073</v>
      </c>
      <c r="B487" s="546" t="s">
        <v>105</v>
      </c>
      <c r="C487" s="549">
        <v>44328</v>
      </c>
      <c r="D487" s="546"/>
      <c r="E487" s="546"/>
      <c r="F487" s="546"/>
      <c r="G487" s="546"/>
      <c r="H487" s="546"/>
      <c r="I487" s="37"/>
      <c r="J487" s="37"/>
      <c r="K487" s="37"/>
      <c r="L487" s="37"/>
      <c r="M487" s="37"/>
      <c r="N487" s="37"/>
      <c r="O487" s="37"/>
      <c r="P487" s="37"/>
      <c r="Q487" s="37"/>
      <c r="R487" s="37"/>
      <c r="S487" s="37"/>
      <c r="T487" s="37"/>
      <c r="U487" s="37"/>
      <c r="V487" s="37"/>
      <c r="W487" s="37"/>
      <c r="X487" s="37"/>
      <c r="Y487" s="37"/>
      <c r="Z487" s="37"/>
      <c r="AA487" s="37"/>
    </row>
    <row r="488" spans="1:27">
      <c r="A488" s="564">
        <v>1306900812</v>
      </c>
      <c r="B488" s="542" t="s">
        <v>105</v>
      </c>
      <c r="C488" s="543">
        <v>44328</v>
      </c>
      <c r="D488" s="544" t="s">
        <v>108</v>
      </c>
      <c r="E488" s="542"/>
      <c r="F488" s="542"/>
      <c r="G488" s="542"/>
      <c r="H488" s="542"/>
      <c r="I488" s="37"/>
      <c r="J488" s="37"/>
      <c r="K488" s="37"/>
      <c r="L488" s="37"/>
      <c r="M488" s="37"/>
      <c r="N488" s="37"/>
      <c r="O488" s="37"/>
      <c r="P488" s="37"/>
      <c r="Q488" s="37"/>
      <c r="R488" s="37"/>
      <c r="S488" s="37"/>
      <c r="T488" s="37"/>
      <c r="U488" s="37"/>
      <c r="V488" s="37"/>
      <c r="W488" s="37"/>
      <c r="X488" s="37"/>
      <c r="Y488" s="37"/>
      <c r="Z488" s="37"/>
      <c r="AA488" s="37"/>
    </row>
    <row r="489" spans="1:27">
      <c r="A489" s="563">
        <v>1503215543</v>
      </c>
      <c r="B489" s="546" t="s">
        <v>105</v>
      </c>
      <c r="C489" s="549">
        <v>44328</v>
      </c>
      <c r="D489" s="546"/>
      <c r="E489" s="546"/>
      <c r="F489" s="546"/>
      <c r="G489" s="546"/>
      <c r="H489" s="546"/>
      <c r="I489" s="37"/>
      <c r="J489" s="37"/>
      <c r="K489" s="37"/>
      <c r="L489" s="37"/>
      <c r="M489" s="37"/>
      <c r="N489" s="37"/>
      <c r="O489" s="37"/>
      <c r="P489" s="37"/>
      <c r="Q489" s="37"/>
      <c r="R489" s="37"/>
      <c r="S489" s="37"/>
      <c r="T489" s="37"/>
      <c r="U489" s="37"/>
      <c r="V489" s="37"/>
      <c r="W489" s="37"/>
      <c r="X489" s="37"/>
      <c r="Y489" s="37"/>
      <c r="Z489" s="37"/>
      <c r="AA489" s="37"/>
    </row>
    <row r="490" spans="1:27">
      <c r="A490" s="564">
        <v>454945935</v>
      </c>
      <c r="B490" s="542" t="s">
        <v>105</v>
      </c>
      <c r="C490" s="543">
        <v>44328</v>
      </c>
      <c r="D490" s="542"/>
      <c r="E490" s="542"/>
      <c r="F490" s="542"/>
      <c r="G490" s="542"/>
      <c r="H490" s="542"/>
      <c r="I490" s="37"/>
      <c r="J490" s="37"/>
      <c r="K490" s="37"/>
      <c r="L490" s="37"/>
      <c r="M490" s="37"/>
      <c r="N490" s="37"/>
      <c r="O490" s="37"/>
      <c r="P490" s="37"/>
      <c r="Q490" s="37"/>
      <c r="R490" s="37"/>
      <c r="S490" s="37"/>
      <c r="T490" s="37"/>
      <c r="U490" s="37"/>
      <c r="V490" s="37"/>
      <c r="W490" s="37"/>
      <c r="X490" s="37"/>
      <c r="Y490" s="37"/>
      <c r="Z490" s="37"/>
      <c r="AA490" s="37"/>
    </row>
    <row r="491" spans="1:27">
      <c r="A491" s="563">
        <v>403968</v>
      </c>
      <c r="B491" s="546" t="s">
        <v>105</v>
      </c>
      <c r="C491" s="549">
        <v>44328</v>
      </c>
      <c r="D491" s="546"/>
      <c r="E491" s="546"/>
      <c r="F491" s="546"/>
      <c r="G491" s="546"/>
      <c r="H491" s="546"/>
      <c r="I491" s="37"/>
      <c r="J491" s="37"/>
      <c r="K491" s="37"/>
      <c r="L491" s="37"/>
      <c r="M491" s="37"/>
      <c r="N491" s="37"/>
      <c r="O491" s="37"/>
      <c r="P491" s="37"/>
      <c r="Q491" s="37"/>
      <c r="R491" s="37"/>
      <c r="S491" s="37"/>
      <c r="T491" s="37"/>
      <c r="U491" s="37"/>
      <c r="V491" s="37"/>
      <c r="W491" s="37"/>
      <c r="X491" s="37"/>
      <c r="Y491" s="37"/>
      <c r="Z491" s="37"/>
      <c r="AA491" s="37"/>
    </row>
    <row r="492" spans="1:27">
      <c r="A492" s="541">
        <v>100018215216</v>
      </c>
      <c r="B492" s="542" t="s">
        <v>2415</v>
      </c>
      <c r="C492" s="543">
        <v>44324</v>
      </c>
      <c r="D492" s="548"/>
      <c r="E492" s="544" t="s">
        <v>35</v>
      </c>
      <c r="F492" s="542"/>
      <c r="G492" s="542"/>
      <c r="H492" s="542"/>
      <c r="I492" s="37"/>
      <c r="J492" s="37"/>
      <c r="K492" s="37"/>
      <c r="L492" s="37"/>
      <c r="M492" s="37"/>
      <c r="N492" s="37"/>
      <c r="O492" s="37"/>
      <c r="P492" s="37"/>
      <c r="Q492" s="37"/>
      <c r="R492" s="37"/>
      <c r="S492" s="37"/>
      <c r="T492" s="37"/>
      <c r="U492" s="37"/>
      <c r="V492" s="37"/>
      <c r="W492" s="37"/>
      <c r="X492" s="37"/>
      <c r="Y492" s="37"/>
      <c r="Z492" s="37"/>
      <c r="AA492" s="37"/>
    </row>
    <row r="493" spans="1:27">
      <c r="A493" s="545">
        <v>100018331979</v>
      </c>
      <c r="B493" s="546" t="s">
        <v>2415</v>
      </c>
      <c r="C493" s="549">
        <v>44324</v>
      </c>
      <c r="D493" s="278" t="s">
        <v>2416</v>
      </c>
      <c r="E493" s="544" t="s">
        <v>35</v>
      </c>
      <c r="F493" s="546"/>
      <c r="G493" s="546"/>
      <c r="H493" s="546"/>
      <c r="I493" s="278"/>
      <c r="J493" s="37"/>
      <c r="K493" s="37"/>
      <c r="L493" s="37"/>
      <c r="M493" s="37"/>
      <c r="N493" s="37"/>
      <c r="O493" s="37"/>
      <c r="P493" s="37"/>
      <c r="Q493" s="37"/>
      <c r="R493" s="37"/>
      <c r="S493" s="37"/>
      <c r="T493" s="37"/>
      <c r="U493" s="37"/>
      <c r="V493" s="37"/>
      <c r="W493" s="37"/>
      <c r="X493" s="37"/>
      <c r="Y493" s="37"/>
      <c r="Z493" s="37"/>
      <c r="AA493" s="37"/>
    </row>
    <row r="494" spans="1:27">
      <c r="A494" s="545">
        <v>100017952124</v>
      </c>
      <c r="B494" s="546" t="s">
        <v>2415</v>
      </c>
      <c r="C494" s="543">
        <v>44324</v>
      </c>
      <c r="D494" s="278" t="s">
        <v>2416</v>
      </c>
      <c r="E494" s="544" t="s">
        <v>35</v>
      </c>
      <c r="F494" s="546"/>
      <c r="G494" s="546"/>
      <c r="H494" s="546"/>
      <c r="I494" s="278"/>
      <c r="J494" s="37"/>
      <c r="K494" s="37"/>
      <c r="L494" s="37"/>
      <c r="M494" s="37"/>
      <c r="N494" s="37"/>
      <c r="O494" s="37"/>
      <c r="P494" s="37"/>
      <c r="Q494" s="37"/>
      <c r="R494" s="37"/>
      <c r="S494" s="37"/>
      <c r="T494" s="37"/>
      <c r="U494" s="37"/>
      <c r="V494" s="37"/>
      <c r="W494" s="37"/>
      <c r="X494" s="37"/>
      <c r="Y494" s="37"/>
      <c r="Z494" s="37"/>
      <c r="AA494" s="37"/>
    </row>
    <row r="495" spans="1:27">
      <c r="A495" s="541">
        <v>100017695658</v>
      </c>
      <c r="B495" s="542" t="s">
        <v>2415</v>
      </c>
      <c r="C495" s="543">
        <v>44324</v>
      </c>
      <c r="D495" s="278" t="s">
        <v>2416</v>
      </c>
      <c r="E495" s="544" t="s">
        <v>35</v>
      </c>
      <c r="F495" s="542"/>
      <c r="G495" s="542"/>
      <c r="H495" s="542"/>
      <c r="I495" s="278"/>
      <c r="J495" s="37"/>
      <c r="K495" s="37"/>
      <c r="L495" s="37"/>
      <c r="M495" s="37"/>
      <c r="N495" s="37"/>
      <c r="O495" s="37"/>
      <c r="P495" s="37"/>
      <c r="Q495" s="37"/>
      <c r="R495" s="37"/>
      <c r="S495" s="37"/>
      <c r="T495" s="37"/>
      <c r="U495" s="37"/>
      <c r="V495" s="37"/>
      <c r="W495" s="37"/>
      <c r="X495" s="37"/>
      <c r="Y495" s="37"/>
      <c r="Z495" s="37"/>
      <c r="AA495" s="37"/>
    </row>
    <row r="496" spans="1:27">
      <c r="A496" s="545">
        <v>100017731965</v>
      </c>
      <c r="B496" s="546" t="s">
        <v>2415</v>
      </c>
      <c r="C496" s="543">
        <v>44324</v>
      </c>
      <c r="D496" s="278" t="s">
        <v>82</v>
      </c>
      <c r="E496" s="544" t="s">
        <v>35</v>
      </c>
      <c r="F496" s="546"/>
      <c r="G496" s="546"/>
      <c r="H496" s="546"/>
      <c r="I496" s="278"/>
      <c r="J496" s="37"/>
      <c r="K496" s="37"/>
      <c r="L496" s="37"/>
      <c r="M496" s="37"/>
      <c r="N496" s="37"/>
      <c r="O496" s="37"/>
      <c r="P496" s="37"/>
      <c r="Q496" s="37"/>
      <c r="R496" s="37"/>
      <c r="S496" s="37"/>
      <c r="T496" s="37"/>
      <c r="U496" s="37"/>
      <c r="V496" s="37"/>
      <c r="W496" s="37"/>
      <c r="X496" s="37"/>
      <c r="Y496" s="37"/>
      <c r="Z496" s="37"/>
      <c r="AA496" s="37"/>
    </row>
    <row r="497" spans="1:27">
      <c r="A497" s="545">
        <v>100017591854</v>
      </c>
      <c r="B497" s="546" t="s">
        <v>2415</v>
      </c>
      <c r="C497" s="543">
        <v>44324</v>
      </c>
      <c r="D497" s="278" t="s">
        <v>22</v>
      </c>
      <c r="E497" s="544" t="s">
        <v>35</v>
      </c>
      <c r="F497" s="546"/>
      <c r="G497" s="546"/>
      <c r="H497" s="546"/>
      <c r="I497" s="278"/>
      <c r="J497" s="37"/>
      <c r="K497" s="37"/>
      <c r="L497" s="37"/>
      <c r="M497" s="37"/>
      <c r="N497" s="37"/>
      <c r="O497" s="37"/>
      <c r="P497" s="37"/>
      <c r="Q497" s="37"/>
      <c r="R497" s="37"/>
      <c r="S497" s="37"/>
      <c r="T497" s="37"/>
      <c r="U497" s="37"/>
      <c r="V497" s="37"/>
      <c r="W497" s="37"/>
      <c r="X497" s="37"/>
      <c r="Y497" s="37"/>
      <c r="Z497" s="37"/>
      <c r="AA497" s="37"/>
    </row>
    <row r="498" spans="1:27">
      <c r="A498" s="541">
        <v>100017616262</v>
      </c>
      <c r="B498" s="542" t="s">
        <v>2415</v>
      </c>
      <c r="C498" s="543">
        <v>44324</v>
      </c>
      <c r="D498" s="278" t="s">
        <v>21</v>
      </c>
      <c r="E498" s="544" t="s">
        <v>35</v>
      </c>
      <c r="F498" s="542"/>
      <c r="G498" s="542"/>
      <c r="H498" s="542"/>
      <c r="I498" s="278"/>
      <c r="J498" s="37"/>
      <c r="K498" s="37"/>
      <c r="L498" s="37"/>
      <c r="M498" s="37"/>
      <c r="N498" s="37"/>
      <c r="O498" s="37"/>
      <c r="P498" s="37"/>
      <c r="Q498" s="37"/>
      <c r="R498" s="37"/>
      <c r="S498" s="37"/>
      <c r="T498" s="37"/>
      <c r="U498" s="37"/>
      <c r="V498" s="37"/>
      <c r="W498" s="37"/>
      <c r="X498" s="37"/>
      <c r="Y498" s="37"/>
      <c r="Z498" s="37"/>
      <c r="AA498" s="37"/>
    </row>
    <row r="499" spans="1:27">
      <c r="A499" s="541">
        <v>100017546782</v>
      </c>
      <c r="B499" s="542" t="s">
        <v>2415</v>
      </c>
      <c r="C499" s="543">
        <v>44324</v>
      </c>
      <c r="D499" s="278" t="s">
        <v>21</v>
      </c>
      <c r="E499" s="544" t="s">
        <v>35</v>
      </c>
      <c r="F499" s="542"/>
      <c r="G499" s="542"/>
      <c r="H499" s="542"/>
      <c r="I499" s="278"/>
      <c r="J499" s="37"/>
      <c r="K499" s="37"/>
      <c r="L499" s="37"/>
      <c r="M499" s="37"/>
      <c r="N499" s="37"/>
      <c r="O499" s="37"/>
      <c r="P499" s="37"/>
      <c r="Q499" s="37"/>
      <c r="R499" s="37"/>
      <c r="S499" s="37"/>
      <c r="T499" s="37"/>
      <c r="U499" s="37"/>
      <c r="V499" s="37"/>
      <c r="W499" s="37"/>
      <c r="X499" s="37"/>
      <c r="Y499" s="37"/>
      <c r="Z499" s="37"/>
      <c r="AA499" s="37"/>
    </row>
    <row r="500" spans="1:27">
      <c r="A500" s="545">
        <v>100017558673</v>
      </c>
      <c r="B500" s="546" t="s">
        <v>2415</v>
      </c>
      <c r="C500" s="543">
        <v>44324</v>
      </c>
      <c r="D500" s="278" t="s">
        <v>21</v>
      </c>
      <c r="E500" s="544" t="s">
        <v>35</v>
      </c>
      <c r="F500" s="546"/>
      <c r="G500" s="546"/>
      <c r="H500" s="546"/>
      <c r="I500" s="278"/>
      <c r="J500" s="37"/>
      <c r="K500" s="37"/>
      <c r="L500" s="37"/>
      <c r="M500" s="37"/>
      <c r="N500" s="37"/>
      <c r="O500" s="37"/>
      <c r="P500" s="37"/>
      <c r="Q500" s="37"/>
      <c r="R500" s="37"/>
      <c r="S500" s="37"/>
      <c r="T500" s="37"/>
      <c r="U500" s="37"/>
      <c r="V500" s="37"/>
      <c r="W500" s="37"/>
      <c r="X500" s="37"/>
      <c r="Y500" s="37"/>
      <c r="Z500" s="37"/>
      <c r="AA500" s="37"/>
    </row>
    <row r="501" spans="1:27">
      <c r="A501" s="541">
        <v>100017582101</v>
      </c>
      <c r="B501" s="542" t="s">
        <v>2415</v>
      </c>
      <c r="C501" s="543">
        <v>44324</v>
      </c>
      <c r="D501" s="278" t="s">
        <v>89</v>
      </c>
      <c r="E501" s="544" t="s">
        <v>35</v>
      </c>
      <c r="F501" s="542"/>
      <c r="G501" s="542"/>
      <c r="H501" s="542"/>
      <c r="I501" s="278"/>
      <c r="J501" s="37"/>
      <c r="K501" s="37"/>
      <c r="L501" s="37"/>
      <c r="M501" s="37"/>
      <c r="N501" s="37"/>
      <c r="O501" s="37"/>
      <c r="P501" s="37"/>
      <c r="Q501" s="37"/>
      <c r="R501" s="37"/>
      <c r="S501" s="37"/>
      <c r="T501" s="37"/>
      <c r="U501" s="37"/>
      <c r="V501" s="37"/>
      <c r="W501" s="37"/>
      <c r="X501" s="37"/>
      <c r="Y501" s="37"/>
      <c r="Z501" s="37"/>
      <c r="AA501" s="37"/>
    </row>
    <row r="502" spans="1:27">
      <c r="A502" s="541">
        <v>100017458827</v>
      </c>
      <c r="B502" s="542" t="s">
        <v>2415</v>
      </c>
      <c r="C502" s="543">
        <v>44324</v>
      </c>
      <c r="D502" s="278" t="s">
        <v>2338</v>
      </c>
      <c r="E502" s="544" t="s">
        <v>35</v>
      </c>
      <c r="F502" s="542"/>
      <c r="G502" s="542"/>
      <c r="H502" s="542"/>
      <c r="I502" s="278"/>
      <c r="J502" s="37"/>
      <c r="K502" s="37"/>
      <c r="L502" s="37"/>
      <c r="M502" s="37"/>
      <c r="N502" s="37"/>
      <c r="O502" s="37"/>
      <c r="P502" s="37"/>
      <c r="Q502" s="37"/>
      <c r="R502" s="37"/>
      <c r="S502" s="37"/>
      <c r="T502" s="37"/>
      <c r="U502" s="37"/>
      <c r="V502" s="37"/>
      <c r="W502" s="37"/>
      <c r="X502" s="37"/>
      <c r="Y502" s="37"/>
      <c r="Z502" s="37"/>
      <c r="AA502" s="37"/>
    </row>
    <row r="503" spans="1:27">
      <c r="A503" s="541">
        <v>100017307280</v>
      </c>
      <c r="B503" s="542" t="s">
        <v>2415</v>
      </c>
      <c r="C503" s="543">
        <v>44324</v>
      </c>
      <c r="D503" s="278" t="s">
        <v>2416</v>
      </c>
      <c r="E503" s="544" t="s">
        <v>35</v>
      </c>
      <c r="F503" s="542"/>
      <c r="G503" s="542"/>
      <c r="H503" s="542"/>
      <c r="I503" s="278"/>
      <c r="J503" s="37"/>
      <c r="K503" s="37"/>
      <c r="L503" s="37"/>
      <c r="M503" s="37"/>
      <c r="N503" s="37"/>
      <c r="O503" s="37"/>
      <c r="P503" s="37"/>
      <c r="Q503" s="37"/>
      <c r="R503" s="37"/>
      <c r="S503" s="37"/>
      <c r="T503" s="37"/>
      <c r="U503" s="37"/>
      <c r="V503" s="37"/>
      <c r="W503" s="37"/>
      <c r="X503" s="37"/>
      <c r="Y503" s="37"/>
      <c r="Z503" s="37"/>
      <c r="AA503" s="37"/>
    </row>
    <row r="504" spans="1:27">
      <c r="A504" s="541">
        <v>100017315781</v>
      </c>
      <c r="B504" s="542" t="s">
        <v>2415</v>
      </c>
      <c r="C504" s="543">
        <v>44324</v>
      </c>
      <c r="D504" s="278" t="s">
        <v>2416</v>
      </c>
      <c r="E504" s="544" t="s">
        <v>35</v>
      </c>
      <c r="F504" s="542"/>
      <c r="G504" s="542"/>
      <c r="H504" s="542"/>
      <c r="I504" s="278"/>
      <c r="J504" s="37"/>
      <c r="K504" s="37"/>
      <c r="L504" s="37"/>
      <c r="M504" s="37"/>
      <c r="N504" s="37"/>
      <c r="O504" s="37"/>
      <c r="P504" s="37"/>
      <c r="Q504" s="37"/>
      <c r="R504" s="37"/>
      <c r="S504" s="37"/>
      <c r="T504" s="37"/>
      <c r="U504" s="37"/>
      <c r="V504" s="37"/>
      <c r="W504" s="37"/>
      <c r="X504" s="37"/>
      <c r="Y504" s="37"/>
      <c r="Z504" s="37"/>
      <c r="AA504" s="37"/>
    </row>
    <row r="505" spans="1:27">
      <c r="A505" s="545">
        <v>100017320994</v>
      </c>
      <c r="B505" s="546" t="s">
        <v>2415</v>
      </c>
      <c r="C505" s="543">
        <v>44324</v>
      </c>
      <c r="D505" s="278" t="s">
        <v>2338</v>
      </c>
      <c r="E505" s="544" t="s">
        <v>35</v>
      </c>
      <c r="F505" s="546"/>
      <c r="G505" s="546"/>
      <c r="H505" s="546"/>
      <c r="I505" s="278"/>
      <c r="J505" s="37"/>
      <c r="K505" s="37"/>
      <c r="L505" s="37"/>
      <c r="M505" s="37"/>
      <c r="N505" s="37"/>
      <c r="O505" s="37"/>
      <c r="P505" s="37"/>
      <c r="Q505" s="37"/>
      <c r="R505" s="37"/>
      <c r="S505" s="37"/>
      <c r="T505" s="37"/>
      <c r="U505" s="37"/>
      <c r="V505" s="37"/>
      <c r="W505" s="37"/>
      <c r="X505" s="37"/>
      <c r="Y505" s="37"/>
      <c r="Z505" s="37"/>
      <c r="AA505" s="37"/>
    </row>
    <row r="506" spans="1:27">
      <c r="A506" s="545">
        <v>100017323459</v>
      </c>
      <c r="B506" s="546" t="s">
        <v>2415</v>
      </c>
      <c r="C506" s="543">
        <v>44324</v>
      </c>
      <c r="D506" s="278" t="s">
        <v>22</v>
      </c>
      <c r="E506" s="544" t="s">
        <v>35</v>
      </c>
      <c r="F506" s="546"/>
      <c r="G506" s="546"/>
      <c r="H506" s="546"/>
      <c r="I506" s="278"/>
      <c r="J506" s="37"/>
      <c r="K506" s="37"/>
      <c r="L506" s="37"/>
      <c r="M506" s="37"/>
      <c r="N506" s="37"/>
      <c r="O506" s="37"/>
      <c r="P506" s="37"/>
      <c r="Q506" s="37"/>
      <c r="R506" s="37"/>
      <c r="S506" s="37"/>
      <c r="T506" s="37"/>
      <c r="U506" s="37"/>
      <c r="V506" s="37"/>
      <c r="W506" s="37"/>
      <c r="X506" s="37"/>
      <c r="Y506" s="37"/>
      <c r="Z506" s="37"/>
      <c r="AA506" s="37"/>
    </row>
    <row r="507" spans="1:27">
      <c r="A507" s="541">
        <v>100017394878</v>
      </c>
      <c r="B507" s="542" t="s">
        <v>2415</v>
      </c>
      <c r="C507" s="543">
        <v>44324</v>
      </c>
      <c r="D507" s="278" t="s">
        <v>21</v>
      </c>
      <c r="E507" s="544" t="s">
        <v>35</v>
      </c>
      <c r="F507" s="542"/>
      <c r="G507" s="542"/>
      <c r="H507" s="542"/>
      <c r="I507" s="278"/>
      <c r="J507" s="37"/>
      <c r="K507" s="37"/>
      <c r="L507" s="37"/>
      <c r="M507" s="37"/>
      <c r="N507" s="37"/>
      <c r="O507" s="37"/>
      <c r="P507" s="37"/>
      <c r="Q507" s="37"/>
      <c r="R507" s="37"/>
      <c r="S507" s="37"/>
      <c r="T507" s="37"/>
      <c r="U507" s="37"/>
      <c r="V507" s="37"/>
      <c r="W507" s="37"/>
      <c r="X507" s="37"/>
      <c r="Y507" s="37"/>
      <c r="Z507" s="37"/>
      <c r="AA507" s="37"/>
    </row>
    <row r="508" spans="1:27">
      <c r="A508" s="541">
        <v>100016432890</v>
      </c>
      <c r="B508" s="542" t="s">
        <v>2415</v>
      </c>
      <c r="C508" s="543">
        <v>44324</v>
      </c>
      <c r="D508" s="278" t="s">
        <v>2417</v>
      </c>
      <c r="E508" s="544" t="s">
        <v>35</v>
      </c>
      <c r="F508" s="542"/>
      <c r="G508" s="542"/>
      <c r="H508" s="542"/>
      <c r="I508" s="278"/>
      <c r="J508" s="37"/>
      <c r="K508" s="37"/>
      <c r="L508" s="37"/>
      <c r="M508" s="37"/>
      <c r="N508" s="37"/>
      <c r="O508" s="37"/>
      <c r="P508" s="37"/>
      <c r="Q508" s="37"/>
      <c r="R508" s="37"/>
      <c r="S508" s="37"/>
      <c r="T508" s="37"/>
      <c r="U508" s="37"/>
      <c r="V508" s="37"/>
      <c r="W508" s="37"/>
      <c r="X508" s="37"/>
      <c r="Y508" s="37"/>
      <c r="Z508" s="37"/>
      <c r="AA508" s="37"/>
    </row>
    <row r="509" spans="1:27">
      <c r="A509" s="545">
        <v>100016435223</v>
      </c>
      <c r="B509" s="546" t="s">
        <v>2415</v>
      </c>
      <c r="C509" s="543">
        <v>44324</v>
      </c>
      <c r="D509" s="278" t="s">
        <v>2417</v>
      </c>
      <c r="E509" s="544" t="s">
        <v>35</v>
      </c>
      <c r="F509" s="546"/>
      <c r="G509" s="546"/>
      <c r="H509" s="546"/>
      <c r="I509" s="278"/>
      <c r="J509" s="37"/>
      <c r="K509" s="37"/>
      <c r="L509" s="37"/>
      <c r="M509" s="37"/>
      <c r="N509" s="37"/>
      <c r="O509" s="37"/>
      <c r="P509" s="37"/>
      <c r="Q509" s="37"/>
      <c r="R509" s="37"/>
      <c r="S509" s="37"/>
      <c r="T509" s="37"/>
      <c r="U509" s="37"/>
      <c r="V509" s="37"/>
      <c r="W509" s="37"/>
      <c r="X509" s="37"/>
      <c r="Y509" s="37"/>
      <c r="Z509" s="37"/>
      <c r="AA509" s="37"/>
    </row>
    <row r="510" spans="1:27">
      <c r="A510" s="541">
        <v>100016435916</v>
      </c>
      <c r="B510" s="542" t="s">
        <v>2415</v>
      </c>
      <c r="C510" s="543">
        <v>44324</v>
      </c>
      <c r="D510" s="278" t="s">
        <v>2416</v>
      </c>
      <c r="E510" s="544" t="s">
        <v>35</v>
      </c>
      <c r="F510" s="542"/>
      <c r="G510" s="542"/>
      <c r="H510" s="542"/>
      <c r="I510" s="278"/>
      <c r="J510" s="37"/>
      <c r="K510" s="37"/>
      <c r="L510" s="37"/>
      <c r="M510" s="37"/>
      <c r="N510" s="37"/>
      <c r="O510" s="37"/>
      <c r="P510" s="37"/>
      <c r="Q510" s="37"/>
      <c r="R510" s="37"/>
      <c r="S510" s="37"/>
      <c r="T510" s="37"/>
      <c r="U510" s="37"/>
      <c r="V510" s="37"/>
      <c r="W510" s="37"/>
      <c r="X510" s="37"/>
      <c r="Y510" s="37"/>
      <c r="Z510" s="37"/>
      <c r="AA510" s="37"/>
    </row>
    <row r="511" spans="1:27">
      <c r="A511" s="541">
        <v>100014785876</v>
      </c>
      <c r="B511" s="542" t="s">
        <v>2415</v>
      </c>
      <c r="C511" s="543">
        <v>44324</v>
      </c>
      <c r="D511" s="278" t="s">
        <v>82</v>
      </c>
      <c r="E511" s="544" t="s">
        <v>35</v>
      </c>
      <c r="F511" s="542"/>
      <c r="G511" s="542"/>
      <c r="H511" s="542"/>
      <c r="I511" s="278"/>
      <c r="J511" s="37"/>
      <c r="K511" s="37"/>
      <c r="L511" s="37"/>
      <c r="M511" s="37"/>
      <c r="N511" s="37"/>
      <c r="O511" s="37"/>
      <c r="P511" s="37"/>
      <c r="Q511" s="37"/>
      <c r="R511" s="37"/>
      <c r="S511" s="37"/>
      <c r="T511" s="37"/>
      <c r="U511" s="37"/>
      <c r="V511" s="37"/>
      <c r="W511" s="37"/>
      <c r="X511" s="37"/>
      <c r="Y511" s="37"/>
      <c r="Z511" s="37"/>
      <c r="AA511" s="37"/>
    </row>
    <row r="512" spans="1:27">
      <c r="A512" s="545">
        <v>100014815620</v>
      </c>
      <c r="B512" s="546" t="s">
        <v>2415</v>
      </c>
      <c r="C512" s="543">
        <v>44324</v>
      </c>
      <c r="D512" s="278" t="s">
        <v>22</v>
      </c>
      <c r="E512" s="544" t="s">
        <v>35</v>
      </c>
      <c r="F512" s="546"/>
      <c r="G512" s="546"/>
      <c r="H512" s="546"/>
      <c r="I512" s="278"/>
      <c r="J512" s="37"/>
      <c r="K512" s="37"/>
      <c r="L512" s="37"/>
      <c r="M512" s="37"/>
      <c r="N512" s="37"/>
      <c r="O512" s="37"/>
      <c r="P512" s="37"/>
      <c r="Q512" s="37"/>
      <c r="R512" s="37"/>
      <c r="S512" s="37"/>
      <c r="T512" s="37"/>
      <c r="U512" s="37"/>
      <c r="V512" s="37"/>
      <c r="W512" s="37"/>
      <c r="X512" s="37"/>
      <c r="Y512" s="37"/>
      <c r="Z512" s="37"/>
      <c r="AA512" s="37"/>
    </row>
    <row r="513" spans="1:27">
      <c r="A513" s="541">
        <v>100014976199</v>
      </c>
      <c r="B513" s="542" t="s">
        <v>2415</v>
      </c>
      <c r="C513" s="543">
        <v>44324</v>
      </c>
      <c r="D513" s="278" t="s">
        <v>21</v>
      </c>
      <c r="E513" s="544" t="s">
        <v>35</v>
      </c>
      <c r="F513" s="542"/>
      <c r="G513" s="542"/>
      <c r="H513" s="542"/>
      <c r="I513" s="278"/>
      <c r="J513" s="37"/>
      <c r="K513" s="37"/>
      <c r="L513" s="37"/>
      <c r="M513" s="37"/>
      <c r="N513" s="37"/>
      <c r="O513" s="37"/>
      <c r="P513" s="37"/>
      <c r="Q513" s="37"/>
      <c r="R513" s="37"/>
      <c r="S513" s="37"/>
      <c r="T513" s="37"/>
      <c r="U513" s="37"/>
      <c r="V513" s="37"/>
      <c r="W513" s="37"/>
      <c r="X513" s="37"/>
      <c r="Y513" s="37"/>
      <c r="Z513" s="37"/>
      <c r="AA513" s="37"/>
    </row>
    <row r="514" spans="1:27">
      <c r="A514" s="545">
        <v>100014413934</v>
      </c>
      <c r="B514" s="546" t="s">
        <v>2415</v>
      </c>
      <c r="C514" s="543">
        <v>44324</v>
      </c>
      <c r="D514" s="278" t="s">
        <v>2338</v>
      </c>
      <c r="E514" s="544" t="s">
        <v>35</v>
      </c>
      <c r="F514" s="546"/>
      <c r="G514" s="546"/>
      <c r="H514" s="546"/>
      <c r="I514" s="278"/>
      <c r="J514" s="37"/>
      <c r="K514" s="37"/>
      <c r="L514" s="37"/>
      <c r="M514" s="37"/>
      <c r="N514" s="37"/>
      <c r="O514" s="37"/>
      <c r="P514" s="37"/>
      <c r="Q514" s="37"/>
      <c r="R514" s="37"/>
      <c r="S514" s="37"/>
      <c r="T514" s="37"/>
      <c r="U514" s="37"/>
      <c r="V514" s="37"/>
      <c r="W514" s="37"/>
      <c r="X514" s="37"/>
      <c r="Y514" s="37"/>
      <c r="Z514" s="37"/>
      <c r="AA514" s="37"/>
    </row>
    <row r="515" spans="1:27">
      <c r="A515" s="541">
        <v>100014302932</v>
      </c>
      <c r="B515" s="542" t="s">
        <v>2415</v>
      </c>
      <c r="C515" s="543">
        <v>44324</v>
      </c>
      <c r="D515" s="278" t="s">
        <v>2418</v>
      </c>
      <c r="E515" s="544" t="s">
        <v>37</v>
      </c>
      <c r="F515" s="543">
        <v>44328</v>
      </c>
      <c r="G515" s="542">
        <v>410.5</v>
      </c>
      <c r="H515" s="542"/>
      <c r="I515" s="278"/>
      <c r="J515" s="37"/>
      <c r="K515" s="37"/>
      <c r="L515" s="37"/>
      <c r="M515" s="37"/>
      <c r="N515" s="37"/>
      <c r="O515" s="37"/>
      <c r="P515" s="37"/>
      <c r="Q515" s="37"/>
      <c r="R515" s="37"/>
      <c r="S515" s="37"/>
      <c r="T515" s="37"/>
      <c r="U515" s="37"/>
      <c r="V515" s="37"/>
      <c r="W515" s="37"/>
      <c r="X515" s="37"/>
      <c r="Y515" s="37"/>
      <c r="Z515" s="37"/>
      <c r="AA515" s="37"/>
    </row>
    <row r="516" spans="1:27">
      <c r="A516" s="545">
        <v>100014095143</v>
      </c>
      <c r="B516" s="546" t="s">
        <v>2415</v>
      </c>
      <c r="C516" s="543">
        <v>44324</v>
      </c>
      <c r="D516" s="278" t="s">
        <v>82</v>
      </c>
      <c r="E516" s="544" t="s">
        <v>37</v>
      </c>
      <c r="F516" s="549">
        <v>44321</v>
      </c>
      <c r="G516" s="546">
        <v>7308</v>
      </c>
      <c r="H516" s="546"/>
      <c r="I516" s="278"/>
      <c r="J516" s="37"/>
      <c r="K516" s="37"/>
      <c r="L516" s="37"/>
      <c r="M516" s="37"/>
      <c r="N516" s="37"/>
      <c r="O516" s="37"/>
      <c r="P516" s="37"/>
      <c r="Q516" s="37"/>
      <c r="R516" s="37"/>
      <c r="S516" s="37"/>
      <c r="T516" s="37"/>
      <c r="U516" s="37"/>
      <c r="V516" s="37"/>
      <c r="W516" s="37"/>
      <c r="X516" s="37"/>
      <c r="Y516" s="37"/>
      <c r="Z516" s="37"/>
      <c r="AA516" s="37"/>
    </row>
    <row r="517" spans="1:27">
      <c r="A517" s="541">
        <v>100014071015</v>
      </c>
      <c r="B517" s="542" t="s">
        <v>2415</v>
      </c>
      <c r="C517" s="543">
        <v>44324</v>
      </c>
      <c r="D517" s="278" t="s">
        <v>21</v>
      </c>
      <c r="E517" s="544" t="s">
        <v>35</v>
      </c>
      <c r="F517" s="542"/>
      <c r="G517" s="542"/>
      <c r="H517" s="542"/>
      <c r="I517" s="278"/>
      <c r="J517" s="37"/>
      <c r="K517" s="37"/>
      <c r="L517" s="37"/>
      <c r="M517" s="37"/>
      <c r="N517" s="37"/>
      <c r="O517" s="37"/>
      <c r="P517" s="37"/>
      <c r="Q517" s="37"/>
      <c r="R517" s="37"/>
      <c r="S517" s="37"/>
      <c r="T517" s="37"/>
      <c r="U517" s="37"/>
      <c r="V517" s="37"/>
      <c r="W517" s="37"/>
      <c r="X517" s="37"/>
      <c r="Y517" s="37"/>
      <c r="Z517" s="37"/>
      <c r="AA517" s="37"/>
    </row>
    <row r="518" spans="1:27">
      <c r="A518" s="545">
        <v>100014027617</v>
      </c>
      <c r="B518" s="546" t="s">
        <v>2415</v>
      </c>
      <c r="C518" s="543">
        <v>44324</v>
      </c>
      <c r="D518" s="278" t="s">
        <v>82</v>
      </c>
      <c r="E518" s="544" t="s">
        <v>35</v>
      </c>
      <c r="F518" s="546"/>
      <c r="G518" s="546"/>
      <c r="H518" s="546"/>
      <c r="I518" s="278"/>
      <c r="J518" s="37"/>
      <c r="K518" s="37"/>
      <c r="L518" s="37"/>
      <c r="M518" s="37"/>
      <c r="N518" s="37"/>
      <c r="O518" s="37"/>
      <c r="P518" s="37"/>
      <c r="Q518" s="37"/>
      <c r="R518" s="37"/>
      <c r="S518" s="37"/>
      <c r="T518" s="37"/>
      <c r="U518" s="37"/>
      <c r="V518" s="37"/>
      <c r="W518" s="37"/>
      <c r="X518" s="37"/>
      <c r="Y518" s="37"/>
      <c r="Z518" s="37"/>
      <c r="AA518" s="37"/>
    </row>
    <row r="519" spans="1:27">
      <c r="A519" s="541">
        <v>100013976637</v>
      </c>
      <c r="B519" s="542" t="s">
        <v>2415</v>
      </c>
      <c r="C519" s="543">
        <v>44324</v>
      </c>
      <c r="D519" s="278" t="s">
        <v>21</v>
      </c>
      <c r="E519" s="544" t="s">
        <v>35</v>
      </c>
      <c r="F519" s="542"/>
      <c r="G519" s="542"/>
      <c r="H519" s="542"/>
      <c r="I519" s="278"/>
      <c r="J519" s="37"/>
      <c r="K519" s="37"/>
      <c r="L519" s="37"/>
      <c r="M519" s="37"/>
      <c r="N519" s="37"/>
      <c r="O519" s="37"/>
      <c r="P519" s="37"/>
      <c r="Q519" s="37"/>
      <c r="R519" s="37"/>
      <c r="S519" s="37"/>
      <c r="T519" s="37"/>
      <c r="U519" s="37"/>
      <c r="V519" s="37"/>
      <c r="W519" s="37"/>
      <c r="X519" s="37"/>
      <c r="Y519" s="37"/>
      <c r="Z519" s="37"/>
      <c r="AA519" s="37"/>
    </row>
    <row r="520" spans="1:27">
      <c r="A520" s="545">
        <v>100013985693</v>
      </c>
      <c r="B520" s="546" t="s">
        <v>2415</v>
      </c>
      <c r="C520" s="543">
        <v>44324</v>
      </c>
      <c r="D520" s="278" t="s">
        <v>21</v>
      </c>
      <c r="E520" s="544" t="s">
        <v>35</v>
      </c>
      <c r="F520" s="546"/>
      <c r="G520" s="546"/>
      <c r="H520" s="546"/>
      <c r="I520" s="278"/>
      <c r="J520" s="37"/>
      <c r="K520" s="37"/>
      <c r="L520" s="37"/>
      <c r="M520" s="37"/>
      <c r="N520" s="37"/>
      <c r="O520" s="37"/>
      <c r="P520" s="37"/>
      <c r="Q520" s="37"/>
      <c r="R520" s="37"/>
      <c r="S520" s="37"/>
      <c r="T520" s="37"/>
      <c r="U520" s="37"/>
      <c r="V520" s="37"/>
      <c r="W520" s="37"/>
      <c r="X520" s="37"/>
      <c r="Y520" s="37"/>
      <c r="Z520" s="37"/>
      <c r="AA520" s="37"/>
    </row>
    <row r="521" spans="1:27">
      <c r="A521" s="541">
        <v>100013958555</v>
      </c>
      <c r="B521" s="542" t="s">
        <v>2415</v>
      </c>
      <c r="C521" s="543">
        <v>44324</v>
      </c>
      <c r="D521" s="278" t="s">
        <v>21</v>
      </c>
      <c r="E521" s="544" t="s">
        <v>35</v>
      </c>
      <c r="F521" s="542"/>
      <c r="G521" s="542"/>
      <c r="H521" s="542"/>
      <c r="I521" s="278"/>
      <c r="J521" s="37"/>
      <c r="K521" s="37"/>
      <c r="L521" s="37"/>
      <c r="M521" s="37"/>
      <c r="N521" s="37"/>
      <c r="O521" s="37"/>
      <c r="P521" s="37"/>
      <c r="Q521" s="37"/>
      <c r="R521" s="37"/>
      <c r="S521" s="37"/>
      <c r="T521" s="37"/>
      <c r="U521" s="37"/>
      <c r="V521" s="37"/>
      <c r="W521" s="37"/>
      <c r="X521" s="37"/>
      <c r="Y521" s="37"/>
      <c r="Z521" s="37"/>
      <c r="AA521" s="37"/>
    </row>
    <row r="522" spans="1:27">
      <c r="A522" s="545">
        <v>100013877508</v>
      </c>
      <c r="B522" s="546" t="s">
        <v>2415</v>
      </c>
      <c r="C522" s="543">
        <v>44326</v>
      </c>
      <c r="D522" s="547" t="s">
        <v>2417</v>
      </c>
      <c r="E522" s="547" t="s">
        <v>35</v>
      </c>
      <c r="F522" s="546"/>
      <c r="G522" s="546"/>
      <c r="H522" s="546"/>
      <c r="I522" s="37"/>
      <c r="J522" s="37"/>
      <c r="K522" s="37"/>
      <c r="L522" s="37"/>
      <c r="M522" s="37"/>
      <c r="N522" s="37"/>
      <c r="O522" s="37"/>
      <c r="P522" s="37"/>
      <c r="Q522" s="37"/>
      <c r="R522" s="37"/>
      <c r="S522" s="37"/>
      <c r="T522" s="37"/>
      <c r="U522" s="37"/>
      <c r="V522" s="37"/>
      <c r="W522" s="37"/>
      <c r="X522" s="37"/>
      <c r="Y522" s="37"/>
      <c r="Z522" s="37"/>
      <c r="AA522" s="37"/>
    </row>
    <row r="523" spans="1:27">
      <c r="A523" s="545">
        <v>100013888164</v>
      </c>
      <c r="B523" s="546" t="s">
        <v>2415</v>
      </c>
      <c r="C523" s="543">
        <v>44326</v>
      </c>
      <c r="D523" s="547" t="s">
        <v>21</v>
      </c>
      <c r="E523" s="547" t="s">
        <v>35</v>
      </c>
      <c r="F523" s="546"/>
      <c r="G523" s="546"/>
      <c r="H523" s="546"/>
      <c r="I523" s="37"/>
      <c r="J523" s="37"/>
      <c r="K523" s="37"/>
      <c r="L523" s="37"/>
      <c r="M523" s="37"/>
      <c r="N523" s="37"/>
      <c r="O523" s="37"/>
      <c r="P523" s="37"/>
      <c r="Q523" s="37"/>
      <c r="R523" s="37"/>
      <c r="S523" s="37"/>
      <c r="T523" s="37"/>
      <c r="U523" s="37"/>
      <c r="V523" s="37"/>
      <c r="W523" s="37"/>
      <c r="X523" s="37"/>
      <c r="Y523" s="37"/>
      <c r="Z523" s="37"/>
      <c r="AA523" s="37"/>
    </row>
    <row r="524" spans="1:27">
      <c r="A524" s="545">
        <v>100013612201</v>
      </c>
      <c r="B524" s="546" t="s">
        <v>2415</v>
      </c>
      <c r="C524" s="543">
        <v>44326</v>
      </c>
      <c r="D524" s="547" t="s">
        <v>2419</v>
      </c>
      <c r="E524" s="547" t="s">
        <v>35</v>
      </c>
      <c r="F524" s="546"/>
      <c r="G524" s="546"/>
      <c r="H524" s="546"/>
      <c r="I524" s="37"/>
      <c r="J524" s="37"/>
      <c r="K524" s="37"/>
      <c r="L524" s="37"/>
      <c r="M524" s="37"/>
      <c r="N524" s="37"/>
      <c r="O524" s="37"/>
      <c r="P524" s="37"/>
      <c r="Q524" s="37"/>
      <c r="R524" s="37"/>
      <c r="S524" s="37"/>
      <c r="T524" s="37"/>
      <c r="U524" s="37"/>
      <c r="V524" s="37"/>
      <c r="W524" s="37"/>
      <c r="X524" s="37"/>
      <c r="Y524" s="37"/>
      <c r="Z524" s="37"/>
      <c r="AA524" s="37"/>
    </row>
    <row r="525" spans="1:27">
      <c r="A525" s="541">
        <v>100013638783</v>
      </c>
      <c r="B525" s="542" t="s">
        <v>2415</v>
      </c>
      <c r="C525" s="543">
        <v>44326</v>
      </c>
      <c r="D525" s="544" t="s">
        <v>21</v>
      </c>
      <c r="E525" s="547" t="s">
        <v>35</v>
      </c>
      <c r="F525" s="542"/>
      <c r="G525" s="542"/>
      <c r="H525" s="542"/>
      <c r="I525" s="37"/>
      <c r="J525" s="37"/>
      <c r="K525" s="37"/>
      <c r="L525" s="37"/>
      <c r="M525" s="37"/>
      <c r="N525" s="37"/>
      <c r="O525" s="37"/>
      <c r="P525" s="37"/>
      <c r="Q525" s="37"/>
      <c r="R525" s="37"/>
      <c r="S525" s="37"/>
      <c r="T525" s="37"/>
      <c r="U525" s="37"/>
      <c r="V525" s="37"/>
      <c r="W525" s="37"/>
      <c r="X525" s="37"/>
      <c r="Y525" s="37"/>
      <c r="Z525" s="37"/>
      <c r="AA525" s="37"/>
    </row>
    <row r="526" spans="1:27">
      <c r="A526" s="545">
        <v>100013518342</v>
      </c>
      <c r="B526" s="546" t="s">
        <v>2415</v>
      </c>
      <c r="C526" s="543">
        <v>44326</v>
      </c>
      <c r="D526" s="544" t="s">
        <v>21</v>
      </c>
      <c r="E526" s="547" t="s">
        <v>35</v>
      </c>
      <c r="F526" s="546"/>
      <c r="G526" s="546"/>
      <c r="H526" s="546"/>
      <c r="I526" s="37"/>
      <c r="J526" s="37"/>
      <c r="K526" s="37"/>
      <c r="L526" s="37"/>
      <c r="M526" s="37"/>
      <c r="N526" s="37"/>
      <c r="O526" s="37"/>
      <c r="P526" s="37"/>
      <c r="Q526" s="37"/>
      <c r="R526" s="37"/>
      <c r="S526" s="37"/>
      <c r="T526" s="37"/>
      <c r="U526" s="37"/>
      <c r="V526" s="37"/>
      <c r="W526" s="37"/>
      <c r="X526" s="37"/>
      <c r="Y526" s="37"/>
      <c r="Z526" s="37"/>
      <c r="AA526" s="37"/>
    </row>
    <row r="527" spans="1:27">
      <c r="A527" s="545">
        <v>100013363841</v>
      </c>
      <c r="B527" s="546" t="s">
        <v>2415</v>
      </c>
      <c r="C527" s="543">
        <v>44326</v>
      </c>
      <c r="D527" s="544" t="s">
        <v>21</v>
      </c>
      <c r="E527" s="547" t="s">
        <v>35</v>
      </c>
      <c r="F527" s="546"/>
      <c r="G527" s="546"/>
      <c r="H527" s="546"/>
      <c r="I527" s="37"/>
      <c r="J527" s="37"/>
      <c r="K527" s="37"/>
      <c r="L527" s="37"/>
      <c r="M527" s="37"/>
      <c r="N527" s="37"/>
      <c r="O527" s="37"/>
      <c r="P527" s="37"/>
      <c r="Q527" s="37"/>
      <c r="R527" s="37"/>
      <c r="S527" s="37"/>
      <c r="T527" s="37"/>
      <c r="U527" s="37"/>
      <c r="V527" s="37"/>
      <c r="W527" s="37"/>
      <c r="X527" s="37"/>
      <c r="Y527" s="37"/>
      <c r="Z527" s="37"/>
      <c r="AA527" s="37"/>
    </row>
    <row r="528" spans="1:27">
      <c r="A528" s="541">
        <v>100013254883</v>
      </c>
      <c r="B528" s="542" t="s">
        <v>2415</v>
      </c>
      <c r="C528" s="543">
        <v>44326</v>
      </c>
      <c r="D528" s="544" t="s">
        <v>21</v>
      </c>
      <c r="E528" s="547" t="s">
        <v>35</v>
      </c>
      <c r="F528" s="542"/>
      <c r="G528" s="542"/>
      <c r="H528" s="542"/>
      <c r="I528" s="37"/>
      <c r="J528" s="37"/>
      <c r="K528" s="37"/>
      <c r="L528" s="37"/>
      <c r="M528" s="37"/>
      <c r="N528" s="37"/>
      <c r="O528" s="37"/>
      <c r="P528" s="37"/>
      <c r="Q528" s="37"/>
      <c r="R528" s="37"/>
      <c r="S528" s="37"/>
      <c r="T528" s="37"/>
      <c r="U528" s="37"/>
      <c r="V528" s="37"/>
      <c r="W528" s="37"/>
      <c r="X528" s="37"/>
      <c r="Y528" s="37"/>
      <c r="Z528" s="37"/>
      <c r="AA528" s="37"/>
    </row>
    <row r="529" spans="1:27">
      <c r="A529" s="541">
        <v>100013285920</v>
      </c>
      <c r="B529" s="542" t="s">
        <v>2415</v>
      </c>
      <c r="C529" s="543">
        <v>44326</v>
      </c>
      <c r="D529" s="544" t="s">
        <v>21</v>
      </c>
      <c r="E529" s="547" t="s">
        <v>35</v>
      </c>
      <c r="F529" s="542"/>
      <c r="G529" s="542"/>
      <c r="H529" s="542"/>
      <c r="I529" s="37"/>
      <c r="J529" s="37"/>
      <c r="K529" s="37"/>
      <c r="L529" s="37"/>
      <c r="M529" s="37"/>
      <c r="N529" s="37"/>
      <c r="O529" s="37"/>
      <c r="P529" s="37"/>
      <c r="Q529" s="37"/>
      <c r="R529" s="37"/>
      <c r="S529" s="37"/>
      <c r="T529" s="37"/>
      <c r="U529" s="37"/>
      <c r="V529" s="37"/>
      <c r="W529" s="37"/>
      <c r="X529" s="37"/>
      <c r="Y529" s="37"/>
      <c r="Z529" s="37"/>
      <c r="AA529" s="37"/>
    </row>
    <row r="530" spans="1:27">
      <c r="A530" s="541">
        <v>100012474184</v>
      </c>
      <c r="B530" s="542" t="s">
        <v>2415</v>
      </c>
      <c r="C530" s="543">
        <v>44324</v>
      </c>
      <c r="D530" s="548"/>
      <c r="E530" s="544" t="s">
        <v>37</v>
      </c>
      <c r="F530" s="543">
        <v>44327</v>
      </c>
      <c r="G530" s="542">
        <v>999</v>
      </c>
      <c r="H530" s="542" t="s">
        <v>2420</v>
      </c>
      <c r="I530" s="37"/>
      <c r="J530" s="37"/>
      <c r="K530" s="37"/>
      <c r="L530" s="37"/>
      <c r="M530" s="37"/>
      <c r="N530" s="37"/>
      <c r="O530" s="37"/>
      <c r="P530" s="37"/>
      <c r="Q530" s="37"/>
      <c r="R530" s="37"/>
      <c r="S530" s="37"/>
      <c r="T530" s="37"/>
      <c r="U530" s="37"/>
      <c r="V530" s="37"/>
      <c r="W530" s="37"/>
      <c r="X530" s="37"/>
      <c r="Y530" s="37"/>
      <c r="Z530" s="37"/>
      <c r="AA530" s="37"/>
    </row>
    <row r="531" spans="1:27">
      <c r="A531" s="545">
        <v>100012474933</v>
      </c>
      <c r="B531" s="546" t="s">
        <v>2415</v>
      </c>
      <c r="C531" s="549">
        <v>44326</v>
      </c>
      <c r="D531" s="547" t="s">
        <v>22</v>
      </c>
      <c r="E531" s="546"/>
      <c r="F531" s="546"/>
      <c r="G531" s="546"/>
      <c r="H531" s="546"/>
      <c r="I531" s="37"/>
      <c r="J531" s="37"/>
      <c r="K531" s="37"/>
      <c r="L531" s="37"/>
      <c r="M531" s="37"/>
      <c r="N531" s="37"/>
      <c r="O531" s="37"/>
      <c r="P531" s="37"/>
      <c r="Q531" s="37"/>
      <c r="R531" s="37"/>
      <c r="S531" s="37"/>
      <c r="T531" s="37"/>
      <c r="U531" s="37"/>
      <c r="V531" s="37"/>
      <c r="W531" s="37"/>
      <c r="X531" s="37"/>
      <c r="Y531" s="37"/>
      <c r="Z531" s="37"/>
      <c r="AA531" s="37"/>
    </row>
    <row r="532" spans="1:27">
      <c r="A532" s="545">
        <v>100012367035</v>
      </c>
      <c r="B532" s="546" t="s">
        <v>2415</v>
      </c>
      <c r="C532" s="549">
        <v>44326</v>
      </c>
      <c r="D532" s="547" t="s">
        <v>2338</v>
      </c>
      <c r="E532" s="546"/>
      <c r="F532" s="546"/>
      <c r="G532" s="546"/>
      <c r="H532" s="546"/>
      <c r="I532" s="37"/>
      <c r="J532" s="37"/>
      <c r="K532" s="37"/>
      <c r="L532" s="37"/>
      <c r="M532" s="37"/>
      <c r="N532" s="37"/>
      <c r="O532" s="37"/>
      <c r="P532" s="37"/>
      <c r="Q532" s="37"/>
      <c r="R532" s="37"/>
      <c r="S532" s="37"/>
      <c r="T532" s="37"/>
      <c r="U532" s="37"/>
      <c r="V532" s="37"/>
      <c r="W532" s="37"/>
      <c r="X532" s="37"/>
      <c r="Y532" s="37"/>
      <c r="Z532" s="37"/>
      <c r="AA532" s="37"/>
    </row>
    <row r="533" spans="1:27">
      <c r="A533" s="541">
        <v>100012263453</v>
      </c>
      <c r="B533" s="542" t="s">
        <v>2415</v>
      </c>
      <c r="C533" s="543">
        <v>44328</v>
      </c>
      <c r="D533" s="544" t="s">
        <v>21</v>
      </c>
      <c r="E533" s="542"/>
      <c r="F533" s="542"/>
      <c r="G533" s="542"/>
      <c r="H533" s="542"/>
      <c r="I533" s="37"/>
      <c r="J533" s="37"/>
      <c r="K533" s="37"/>
      <c r="L533" s="37"/>
      <c r="M533" s="37"/>
      <c r="N533" s="37"/>
      <c r="O533" s="37"/>
      <c r="P533" s="37"/>
      <c r="Q533" s="37"/>
      <c r="R533" s="37"/>
      <c r="S533" s="37"/>
      <c r="T533" s="37"/>
      <c r="U533" s="37"/>
      <c r="V533" s="37"/>
      <c r="W533" s="37"/>
      <c r="X533" s="37"/>
      <c r="Y533" s="37"/>
      <c r="Z533" s="37"/>
      <c r="AA533" s="37"/>
    </row>
    <row r="534" spans="1:27">
      <c r="A534" s="545">
        <v>100011976346</v>
      </c>
      <c r="B534" s="546" t="s">
        <v>2415</v>
      </c>
      <c r="C534" s="549">
        <v>44328</v>
      </c>
      <c r="D534" s="547" t="s">
        <v>21</v>
      </c>
      <c r="E534" s="546"/>
      <c r="F534" s="546"/>
      <c r="G534" s="546"/>
      <c r="H534" s="546"/>
      <c r="I534" s="37"/>
      <c r="J534" s="37"/>
      <c r="K534" s="37"/>
      <c r="L534" s="37"/>
      <c r="M534" s="37"/>
      <c r="N534" s="37"/>
      <c r="O534" s="37"/>
      <c r="P534" s="37"/>
      <c r="Q534" s="37"/>
      <c r="R534" s="37"/>
      <c r="S534" s="37"/>
      <c r="T534" s="37"/>
      <c r="U534" s="37"/>
      <c r="V534" s="37"/>
      <c r="W534" s="37"/>
      <c r="X534" s="37"/>
      <c r="Y534" s="37"/>
      <c r="Z534" s="37"/>
      <c r="AA534" s="37"/>
    </row>
    <row r="535" spans="1:27">
      <c r="A535" s="545">
        <v>100011696265</v>
      </c>
      <c r="B535" s="546" t="s">
        <v>2415</v>
      </c>
      <c r="C535" s="549">
        <v>44328</v>
      </c>
      <c r="D535" s="547" t="s">
        <v>21</v>
      </c>
      <c r="E535" s="546"/>
      <c r="F535" s="546"/>
      <c r="G535" s="546"/>
      <c r="H535" s="546"/>
      <c r="I535" s="37"/>
      <c r="J535" s="37"/>
      <c r="K535" s="37"/>
      <c r="L535" s="37"/>
      <c r="M535" s="37"/>
      <c r="N535" s="37"/>
      <c r="O535" s="37"/>
      <c r="P535" s="37"/>
      <c r="Q535" s="37"/>
      <c r="R535" s="37"/>
      <c r="S535" s="37"/>
      <c r="T535" s="37"/>
      <c r="U535" s="37"/>
      <c r="V535" s="37"/>
      <c r="W535" s="37"/>
      <c r="X535" s="37"/>
      <c r="Y535" s="37"/>
      <c r="Z535" s="37"/>
      <c r="AA535" s="37"/>
    </row>
    <row r="536" spans="1:27">
      <c r="A536" s="545">
        <v>100011709397</v>
      </c>
      <c r="B536" s="546" t="s">
        <v>2415</v>
      </c>
      <c r="C536" s="549">
        <v>44326</v>
      </c>
      <c r="D536" s="547" t="s">
        <v>2338</v>
      </c>
      <c r="E536" s="546"/>
      <c r="F536" s="546"/>
      <c r="G536" s="546"/>
      <c r="H536" s="546"/>
      <c r="I536" s="37"/>
      <c r="J536" s="37"/>
      <c r="K536" s="37"/>
      <c r="L536" s="37"/>
      <c r="M536" s="37"/>
      <c r="N536" s="37"/>
      <c r="O536" s="37"/>
      <c r="P536" s="37"/>
      <c r="Q536" s="37"/>
      <c r="R536" s="37"/>
      <c r="S536" s="37"/>
      <c r="T536" s="37"/>
      <c r="U536" s="37"/>
      <c r="V536" s="37"/>
      <c r="W536" s="37"/>
      <c r="X536" s="37"/>
      <c r="Y536" s="37"/>
      <c r="Z536" s="37"/>
      <c r="AA536" s="37"/>
    </row>
    <row r="537" spans="1:27">
      <c r="A537" s="541">
        <v>100011757345</v>
      </c>
      <c r="B537" s="542" t="s">
        <v>2415</v>
      </c>
      <c r="C537" s="549">
        <v>44326</v>
      </c>
      <c r="D537" s="547" t="s">
        <v>2338</v>
      </c>
      <c r="E537" s="542"/>
      <c r="F537" s="542"/>
      <c r="G537" s="542"/>
      <c r="H537" s="542"/>
      <c r="I537" s="37"/>
      <c r="J537" s="37"/>
      <c r="K537" s="37"/>
      <c r="L537" s="37"/>
      <c r="M537" s="37"/>
      <c r="N537" s="37"/>
      <c r="O537" s="37"/>
      <c r="P537" s="37"/>
      <c r="Q537" s="37"/>
      <c r="R537" s="37"/>
      <c r="S537" s="37"/>
      <c r="T537" s="37"/>
      <c r="U537" s="37"/>
      <c r="V537" s="37"/>
      <c r="W537" s="37"/>
      <c r="X537" s="37"/>
      <c r="Y537" s="37"/>
      <c r="Z537" s="37"/>
      <c r="AA537" s="37"/>
    </row>
    <row r="538" spans="1:27">
      <c r="A538" s="541">
        <v>100011689249</v>
      </c>
      <c r="B538" s="542" t="s">
        <v>2415</v>
      </c>
      <c r="C538" s="543">
        <v>44328</v>
      </c>
      <c r="D538" s="544" t="s">
        <v>2338</v>
      </c>
      <c r="E538" s="542"/>
      <c r="F538" s="542"/>
      <c r="G538" s="542"/>
      <c r="H538" s="542" t="s">
        <v>704</v>
      </c>
      <c r="I538" s="278" t="s">
        <v>2421</v>
      </c>
      <c r="J538" s="37"/>
      <c r="K538" s="37"/>
      <c r="L538" s="37"/>
      <c r="M538" s="37"/>
      <c r="N538" s="37"/>
      <c r="O538" s="37"/>
      <c r="P538" s="37"/>
      <c r="Q538" s="37"/>
      <c r="R538" s="37"/>
      <c r="S538" s="37"/>
      <c r="T538" s="37"/>
      <c r="U538" s="37"/>
      <c r="V538" s="37"/>
      <c r="W538" s="37"/>
      <c r="X538" s="37"/>
      <c r="Y538" s="37"/>
      <c r="Z538" s="37"/>
      <c r="AA538" s="37"/>
    </row>
    <row r="539" spans="1:27">
      <c r="A539" s="541">
        <v>100011350777</v>
      </c>
      <c r="B539" s="542" t="s">
        <v>2415</v>
      </c>
      <c r="C539" s="543">
        <v>44326</v>
      </c>
      <c r="D539" s="544" t="s">
        <v>95</v>
      </c>
      <c r="E539" s="542"/>
      <c r="F539" s="542"/>
      <c r="G539" s="542"/>
      <c r="H539" s="542"/>
      <c r="I539" s="37"/>
      <c r="J539" s="37"/>
      <c r="K539" s="37"/>
      <c r="L539" s="37"/>
      <c r="M539" s="37"/>
      <c r="N539" s="37"/>
      <c r="O539" s="37"/>
      <c r="P539" s="37"/>
      <c r="Q539" s="37"/>
      <c r="R539" s="37"/>
      <c r="S539" s="37"/>
      <c r="T539" s="37"/>
      <c r="U539" s="37"/>
      <c r="V539" s="37"/>
      <c r="W539" s="37"/>
      <c r="X539" s="37"/>
      <c r="Y539" s="37"/>
      <c r="Z539" s="37"/>
      <c r="AA539" s="37"/>
    </row>
    <row r="540" spans="1:27">
      <c r="A540" s="541">
        <v>100011140275</v>
      </c>
      <c r="B540" s="542" t="s">
        <v>2415</v>
      </c>
      <c r="C540" s="543">
        <v>44326</v>
      </c>
      <c r="D540" s="544" t="s">
        <v>95</v>
      </c>
      <c r="E540" s="542"/>
      <c r="F540" s="542"/>
      <c r="G540" s="542"/>
      <c r="H540" s="542"/>
      <c r="I540" s="37"/>
      <c r="J540" s="37"/>
      <c r="K540" s="37"/>
      <c r="L540" s="37"/>
      <c r="M540" s="37"/>
      <c r="N540" s="37"/>
      <c r="O540" s="37"/>
      <c r="P540" s="37"/>
      <c r="Q540" s="37"/>
      <c r="R540" s="37"/>
      <c r="S540" s="37"/>
      <c r="T540" s="37"/>
      <c r="U540" s="37"/>
      <c r="V540" s="37"/>
      <c r="W540" s="37"/>
      <c r="X540" s="37"/>
      <c r="Y540" s="37"/>
      <c r="Z540" s="37"/>
      <c r="AA540" s="37"/>
    </row>
    <row r="541" spans="1:27">
      <c r="A541" s="545">
        <v>100010876828</v>
      </c>
      <c r="B541" s="546" t="s">
        <v>2415</v>
      </c>
      <c r="C541" s="543">
        <v>44326</v>
      </c>
      <c r="D541" s="547" t="s">
        <v>21</v>
      </c>
      <c r="E541" s="546"/>
      <c r="F541" s="546"/>
      <c r="G541" s="546"/>
      <c r="H541" s="546"/>
      <c r="I541" s="37"/>
      <c r="J541" s="37"/>
      <c r="K541" s="37"/>
      <c r="L541" s="37"/>
      <c r="M541" s="37"/>
      <c r="N541" s="37"/>
      <c r="O541" s="37"/>
      <c r="P541" s="37"/>
      <c r="Q541" s="37"/>
      <c r="R541" s="37"/>
      <c r="S541" s="37"/>
      <c r="T541" s="37"/>
      <c r="U541" s="37"/>
      <c r="V541" s="37"/>
      <c r="W541" s="37"/>
      <c r="X541" s="37"/>
      <c r="Y541" s="37"/>
      <c r="Z541" s="37"/>
      <c r="AA541" s="37"/>
    </row>
    <row r="542" spans="1:27">
      <c r="A542" s="541">
        <v>100010937290</v>
      </c>
      <c r="B542" s="542" t="s">
        <v>2415</v>
      </c>
      <c r="C542" s="543">
        <v>44326</v>
      </c>
      <c r="D542" s="544" t="s">
        <v>36</v>
      </c>
      <c r="E542" s="542"/>
      <c r="F542" s="542"/>
      <c r="G542" s="542"/>
      <c r="H542" s="542"/>
      <c r="I542" s="37"/>
      <c r="J542" s="37"/>
      <c r="K542" s="37"/>
      <c r="L542" s="37"/>
      <c r="M542" s="37"/>
      <c r="N542" s="37"/>
      <c r="O542" s="37"/>
      <c r="P542" s="37"/>
      <c r="Q542" s="37"/>
      <c r="R542" s="37"/>
      <c r="S542" s="37"/>
      <c r="T542" s="37"/>
      <c r="U542" s="37"/>
      <c r="V542" s="37"/>
      <c r="W542" s="37"/>
      <c r="X542" s="37"/>
      <c r="Y542" s="37"/>
      <c r="Z542" s="37"/>
      <c r="AA542" s="37"/>
    </row>
    <row r="543" spans="1:27">
      <c r="A543" s="545">
        <v>100010679775</v>
      </c>
      <c r="B543" s="546" t="s">
        <v>2415</v>
      </c>
      <c r="C543" s="549">
        <v>44326</v>
      </c>
      <c r="D543" s="547" t="s">
        <v>22</v>
      </c>
      <c r="E543" s="546"/>
      <c r="F543" s="546"/>
      <c r="G543" s="546"/>
      <c r="H543" s="546"/>
      <c r="I543" s="37"/>
      <c r="J543" s="37"/>
      <c r="K543" s="37"/>
      <c r="L543" s="37"/>
      <c r="M543" s="37"/>
      <c r="N543" s="37"/>
      <c r="O543" s="37"/>
      <c r="P543" s="37"/>
      <c r="Q543" s="37"/>
      <c r="R543" s="37"/>
      <c r="S543" s="37"/>
      <c r="T543" s="37"/>
      <c r="U543" s="37"/>
      <c r="V543" s="37"/>
      <c r="W543" s="37"/>
      <c r="X543" s="37"/>
      <c r="Y543" s="37"/>
      <c r="Z543" s="37"/>
      <c r="AA543" s="37"/>
    </row>
    <row r="544" spans="1:27">
      <c r="A544" s="541">
        <v>100010603385</v>
      </c>
      <c r="B544" s="542" t="s">
        <v>2415</v>
      </c>
      <c r="C544" s="543">
        <v>44326</v>
      </c>
      <c r="D544" s="547" t="s">
        <v>21</v>
      </c>
      <c r="E544" s="542"/>
      <c r="F544" s="542"/>
      <c r="G544" s="542"/>
      <c r="H544" s="542"/>
      <c r="I544" s="37"/>
      <c r="J544" s="37"/>
      <c r="K544" s="37"/>
      <c r="L544" s="37"/>
      <c r="M544" s="37"/>
      <c r="N544" s="37"/>
      <c r="O544" s="37"/>
      <c r="P544" s="37"/>
      <c r="Q544" s="37"/>
      <c r="R544" s="37"/>
      <c r="S544" s="37"/>
      <c r="T544" s="37"/>
      <c r="U544" s="37"/>
      <c r="V544" s="37"/>
      <c r="W544" s="37"/>
      <c r="X544" s="37"/>
      <c r="Y544" s="37"/>
      <c r="Z544" s="37"/>
      <c r="AA544" s="37"/>
    </row>
    <row r="545" spans="1:27">
      <c r="A545" s="545">
        <v>100010384363</v>
      </c>
      <c r="B545" s="546" t="s">
        <v>2415</v>
      </c>
      <c r="C545" s="549">
        <v>44326</v>
      </c>
      <c r="D545" s="547" t="s">
        <v>2338</v>
      </c>
      <c r="E545" s="546"/>
      <c r="F545" s="546"/>
      <c r="G545" s="546"/>
      <c r="H545" s="546"/>
      <c r="I545" s="37"/>
      <c r="J545" s="37"/>
      <c r="K545" s="37"/>
      <c r="L545" s="37"/>
      <c r="M545" s="37"/>
      <c r="N545" s="37"/>
      <c r="O545" s="37"/>
      <c r="P545" s="37"/>
      <c r="Q545" s="37"/>
      <c r="R545" s="37"/>
      <c r="S545" s="37"/>
      <c r="T545" s="37"/>
      <c r="U545" s="37"/>
      <c r="V545" s="37"/>
      <c r="W545" s="37"/>
      <c r="X545" s="37"/>
      <c r="Y545" s="37"/>
      <c r="Z545" s="37"/>
      <c r="AA545" s="37"/>
    </row>
    <row r="546" spans="1:27">
      <c r="A546" s="545">
        <v>100010279934</v>
      </c>
      <c r="B546" s="546" t="s">
        <v>2415</v>
      </c>
      <c r="C546" s="549">
        <v>44326</v>
      </c>
      <c r="D546" s="547" t="s">
        <v>82</v>
      </c>
      <c r="E546" s="546"/>
      <c r="F546" s="546"/>
      <c r="G546" s="546"/>
      <c r="H546" s="546"/>
      <c r="I546" s="37"/>
      <c r="J546" s="37"/>
      <c r="K546" s="37"/>
      <c r="L546" s="37"/>
      <c r="M546" s="37"/>
      <c r="N546" s="37"/>
      <c r="O546" s="37"/>
      <c r="P546" s="37"/>
      <c r="Q546" s="37"/>
      <c r="R546" s="37"/>
      <c r="S546" s="37"/>
      <c r="T546" s="37"/>
      <c r="U546" s="37"/>
      <c r="V546" s="37"/>
      <c r="W546" s="37"/>
      <c r="X546" s="37"/>
      <c r="Y546" s="37"/>
      <c r="Z546" s="37"/>
      <c r="AA546" s="37"/>
    </row>
    <row r="547" spans="1:27">
      <c r="A547" s="541">
        <v>100010186397</v>
      </c>
      <c r="B547" s="542" t="s">
        <v>2415</v>
      </c>
      <c r="C547" s="543">
        <v>44326</v>
      </c>
      <c r="D547" s="544" t="s">
        <v>2422</v>
      </c>
      <c r="E547" s="542"/>
      <c r="F547" s="542"/>
      <c r="G547" s="542"/>
      <c r="H547" s="542"/>
      <c r="I547" s="37"/>
      <c r="J547" s="37"/>
      <c r="K547" s="37"/>
      <c r="L547" s="37"/>
      <c r="M547" s="37"/>
      <c r="N547" s="37"/>
      <c r="O547" s="37"/>
      <c r="P547" s="37"/>
      <c r="Q547" s="37"/>
      <c r="R547" s="37"/>
      <c r="S547" s="37"/>
      <c r="T547" s="37"/>
      <c r="U547" s="37"/>
      <c r="V547" s="37"/>
      <c r="W547" s="37"/>
      <c r="X547" s="37"/>
      <c r="Y547" s="37"/>
      <c r="Z547" s="37"/>
      <c r="AA547" s="37"/>
    </row>
    <row r="548" spans="1:27">
      <c r="A548" s="545">
        <v>100010196337</v>
      </c>
      <c r="B548" s="546" t="s">
        <v>2415</v>
      </c>
      <c r="C548" s="549">
        <v>44326</v>
      </c>
      <c r="D548" s="547" t="s">
        <v>54</v>
      </c>
      <c r="E548" s="546"/>
      <c r="F548" s="546"/>
      <c r="G548" s="546"/>
      <c r="H548" s="546"/>
      <c r="I548" s="37"/>
      <c r="J548" s="37"/>
      <c r="K548" s="37"/>
      <c r="L548" s="37"/>
      <c r="M548" s="37"/>
      <c r="N548" s="37"/>
      <c r="O548" s="37"/>
      <c r="P548" s="37"/>
      <c r="Q548" s="37"/>
      <c r="R548" s="37"/>
      <c r="S548" s="37"/>
      <c r="T548" s="37"/>
      <c r="U548" s="37"/>
      <c r="V548" s="37"/>
      <c r="W548" s="37"/>
      <c r="X548" s="37"/>
      <c r="Y548" s="37"/>
      <c r="Z548" s="37"/>
      <c r="AA548" s="37"/>
    </row>
    <row r="549" spans="1:27">
      <c r="A549" s="541">
        <v>100010253999</v>
      </c>
      <c r="B549" s="542" t="s">
        <v>2415</v>
      </c>
      <c r="C549" s="543">
        <v>44326</v>
      </c>
      <c r="D549" s="544" t="s">
        <v>22</v>
      </c>
      <c r="E549" s="542"/>
      <c r="F549" s="542"/>
      <c r="G549" s="542"/>
      <c r="H549" s="542"/>
      <c r="I549" s="37"/>
      <c r="J549" s="37"/>
      <c r="K549" s="37"/>
      <c r="L549" s="37"/>
      <c r="M549" s="37"/>
      <c r="N549" s="37"/>
      <c r="O549" s="37"/>
      <c r="P549" s="37"/>
      <c r="Q549" s="37"/>
      <c r="R549" s="37"/>
      <c r="S549" s="37"/>
      <c r="T549" s="37"/>
      <c r="U549" s="37"/>
      <c r="V549" s="37"/>
      <c r="W549" s="37"/>
      <c r="X549" s="37"/>
      <c r="Y549" s="37"/>
      <c r="Z549" s="37"/>
      <c r="AA549" s="37"/>
    </row>
    <row r="550" spans="1:27">
      <c r="A550" s="545">
        <v>100010254591</v>
      </c>
      <c r="B550" s="546" t="s">
        <v>2415</v>
      </c>
      <c r="C550" s="543">
        <v>44326</v>
      </c>
      <c r="D550" s="544" t="s">
        <v>22</v>
      </c>
      <c r="E550" s="546"/>
      <c r="F550" s="546"/>
      <c r="G550" s="546"/>
      <c r="H550" s="546"/>
      <c r="I550" s="37"/>
      <c r="J550" s="37"/>
      <c r="K550" s="37"/>
      <c r="L550" s="37"/>
      <c r="M550" s="37"/>
      <c r="N550" s="37"/>
      <c r="O550" s="37"/>
      <c r="P550" s="37"/>
      <c r="Q550" s="37"/>
      <c r="R550" s="37"/>
      <c r="S550" s="37"/>
      <c r="T550" s="37"/>
      <c r="U550" s="37"/>
      <c r="V550" s="37"/>
      <c r="W550" s="37"/>
      <c r="X550" s="37"/>
      <c r="Y550" s="37"/>
      <c r="Z550" s="37"/>
      <c r="AA550" s="37"/>
    </row>
    <row r="551" spans="1:27">
      <c r="A551" s="545">
        <v>100010147186</v>
      </c>
      <c r="B551" s="546" t="s">
        <v>2415</v>
      </c>
      <c r="C551" s="543">
        <v>44326</v>
      </c>
      <c r="D551" s="544" t="s">
        <v>2423</v>
      </c>
      <c r="E551" s="546"/>
      <c r="F551" s="546"/>
      <c r="G551" s="546"/>
      <c r="H551" s="546"/>
      <c r="I551" s="37"/>
      <c r="J551" s="37"/>
      <c r="K551" s="37"/>
      <c r="L551" s="37"/>
      <c r="M551" s="37"/>
      <c r="N551" s="37"/>
      <c r="O551" s="37"/>
      <c r="P551" s="37"/>
      <c r="Q551" s="37"/>
      <c r="R551" s="37"/>
      <c r="S551" s="37"/>
      <c r="T551" s="37"/>
      <c r="U551" s="37"/>
      <c r="V551" s="37"/>
      <c r="W551" s="37"/>
      <c r="X551" s="37"/>
      <c r="Y551" s="37"/>
      <c r="Z551" s="37"/>
      <c r="AA551" s="37"/>
    </row>
    <row r="552" spans="1:27">
      <c r="A552" s="545">
        <v>100010077603</v>
      </c>
      <c r="B552" s="546" t="s">
        <v>2415</v>
      </c>
      <c r="C552" s="543">
        <v>44326</v>
      </c>
      <c r="D552" s="544" t="s">
        <v>2396</v>
      </c>
      <c r="E552" s="546"/>
      <c r="F552" s="546"/>
      <c r="G552" s="546"/>
      <c r="H552" s="546"/>
      <c r="I552" s="37"/>
      <c r="J552" s="37"/>
      <c r="K552" s="37"/>
      <c r="L552" s="37"/>
      <c r="M552" s="37"/>
      <c r="N552" s="37"/>
      <c r="O552" s="37"/>
      <c r="P552" s="37"/>
      <c r="Q552" s="37"/>
      <c r="R552" s="37"/>
      <c r="S552" s="37"/>
      <c r="T552" s="37"/>
      <c r="U552" s="37"/>
      <c r="V552" s="37"/>
      <c r="W552" s="37"/>
      <c r="X552" s="37"/>
      <c r="Y552" s="37"/>
      <c r="Z552" s="37"/>
      <c r="AA552" s="37"/>
    </row>
    <row r="553" spans="1:27">
      <c r="A553" s="541">
        <v>100009740210</v>
      </c>
      <c r="B553" s="542" t="s">
        <v>2415</v>
      </c>
      <c r="C553" s="543">
        <v>44326</v>
      </c>
      <c r="D553" s="544" t="s">
        <v>21</v>
      </c>
      <c r="E553" s="542"/>
      <c r="F553" s="542"/>
      <c r="G553" s="542"/>
      <c r="H553" s="542"/>
      <c r="I553" s="37"/>
      <c r="J553" s="37"/>
      <c r="K553" s="37"/>
      <c r="L553" s="37"/>
      <c r="M553" s="37"/>
      <c r="N553" s="37"/>
      <c r="O553" s="37"/>
      <c r="P553" s="37"/>
      <c r="Q553" s="37"/>
      <c r="R553" s="37"/>
      <c r="S553" s="37"/>
      <c r="T553" s="37"/>
      <c r="U553" s="37"/>
      <c r="V553" s="37"/>
      <c r="W553" s="37"/>
      <c r="X553" s="37"/>
      <c r="Y553" s="37"/>
      <c r="Z553" s="37"/>
      <c r="AA553" s="37"/>
    </row>
    <row r="554" spans="1:27">
      <c r="A554" s="541">
        <v>100009570351</v>
      </c>
      <c r="B554" s="542" t="s">
        <v>2415</v>
      </c>
      <c r="C554" s="543">
        <v>44326</v>
      </c>
      <c r="D554" s="544" t="s">
        <v>2338</v>
      </c>
      <c r="E554" s="542"/>
      <c r="F554" s="542"/>
      <c r="G554" s="542"/>
      <c r="H554" s="542"/>
      <c r="I554" s="37"/>
      <c r="J554" s="37"/>
      <c r="K554" s="37"/>
      <c r="L554" s="37"/>
      <c r="M554" s="37"/>
      <c r="N554" s="37"/>
      <c r="O554" s="37"/>
      <c r="P554" s="37"/>
      <c r="Q554" s="37"/>
      <c r="R554" s="37"/>
      <c r="S554" s="37"/>
      <c r="T554" s="37"/>
      <c r="U554" s="37"/>
      <c r="V554" s="37"/>
      <c r="W554" s="37"/>
      <c r="X554" s="37"/>
      <c r="Y554" s="37"/>
      <c r="Z554" s="37"/>
      <c r="AA554" s="37"/>
    </row>
    <row r="555" spans="1:27">
      <c r="A555" s="541">
        <v>100009635517</v>
      </c>
      <c r="B555" s="542" t="s">
        <v>2415</v>
      </c>
      <c r="C555" s="543">
        <v>44326</v>
      </c>
      <c r="D555" s="544" t="s">
        <v>2424</v>
      </c>
      <c r="E555" s="542"/>
      <c r="F555" s="542"/>
      <c r="G555" s="542"/>
      <c r="H555" s="542"/>
      <c r="I555" s="37"/>
      <c r="J555" s="37"/>
      <c r="K555" s="37"/>
      <c r="L555" s="37"/>
      <c r="M555" s="37"/>
      <c r="N555" s="37"/>
      <c r="O555" s="37"/>
      <c r="P555" s="37"/>
      <c r="Q555" s="37"/>
      <c r="R555" s="37"/>
      <c r="S555" s="37"/>
      <c r="T555" s="37"/>
      <c r="U555" s="37"/>
      <c r="V555" s="37"/>
      <c r="W555" s="37"/>
      <c r="X555" s="37"/>
      <c r="Y555" s="37"/>
      <c r="Z555" s="37"/>
      <c r="AA555" s="37"/>
    </row>
    <row r="556" spans="1:27">
      <c r="A556" s="541">
        <v>100009673531</v>
      </c>
      <c r="B556" s="542" t="s">
        <v>2415</v>
      </c>
      <c r="C556" s="543">
        <v>44326</v>
      </c>
      <c r="D556" s="544" t="s">
        <v>21</v>
      </c>
      <c r="E556" s="542"/>
      <c r="F556" s="542"/>
      <c r="G556" s="542"/>
      <c r="H556" s="542"/>
      <c r="I556" s="37"/>
      <c r="J556" s="37"/>
      <c r="K556" s="37"/>
      <c r="L556" s="37"/>
      <c r="M556" s="37"/>
      <c r="N556" s="37"/>
      <c r="O556" s="37"/>
      <c r="P556" s="37"/>
      <c r="Q556" s="37"/>
      <c r="R556" s="37"/>
      <c r="S556" s="37"/>
      <c r="T556" s="37"/>
      <c r="U556" s="37"/>
      <c r="V556" s="37"/>
      <c r="W556" s="37"/>
      <c r="X556" s="37"/>
      <c r="Y556" s="37"/>
      <c r="Z556" s="37"/>
      <c r="AA556" s="37"/>
    </row>
    <row r="557" spans="1:27">
      <c r="A557" s="541">
        <v>100009462498</v>
      </c>
      <c r="B557" s="542" t="s">
        <v>2415</v>
      </c>
      <c r="C557" s="543">
        <v>44326</v>
      </c>
      <c r="D557" s="544" t="s">
        <v>2425</v>
      </c>
      <c r="E557" s="542"/>
      <c r="F557" s="542"/>
      <c r="G557" s="542"/>
      <c r="H557" s="542"/>
      <c r="I557" s="37"/>
      <c r="J557" s="37"/>
      <c r="K557" s="37"/>
      <c r="L557" s="37"/>
      <c r="M557" s="37"/>
      <c r="N557" s="37"/>
      <c r="O557" s="37"/>
      <c r="P557" s="37"/>
      <c r="Q557" s="37"/>
      <c r="R557" s="37"/>
      <c r="S557" s="37"/>
      <c r="T557" s="37"/>
      <c r="U557" s="37"/>
      <c r="V557" s="37"/>
      <c r="W557" s="37"/>
      <c r="X557" s="37"/>
      <c r="Y557" s="37"/>
      <c r="Z557" s="37"/>
      <c r="AA557" s="37"/>
    </row>
    <row r="558" spans="1:27">
      <c r="A558" s="545">
        <v>100009063227</v>
      </c>
      <c r="B558" s="546" t="s">
        <v>2415</v>
      </c>
      <c r="C558" s="549">
        <v>44326</v>
      </c>
      <c r="D558" s="547" t="s">
        <v>21</v>
      </c>
      <c r="E558" s="546"/>
      <c r="F558" s="546"/>
      <c r="G558" s="546"/>
      <c r="H558" s="546"/>
      <c r="I558" s="37"/>
      <c r="J558" s="37"/>
      <c r="K558" s="37"/>
      <c r="L558" s="37"/>
      <c r="M558" s="37"/>
      <c r="N558" s="37"/>
      <c r="O558" s="37"/>
      <c r="P558" s="37"/>
      <c r="Q558" s="37"/>
      <c r="R558" s="37"/>
      <c r="S558" s="37"/>
      <c r="T558" s="37"/>
      <c r="U558" s="37"/>
      <c r="V558" s="37"/>
      <c r="W558" s="37"/>
      <c r="X558" s="37"/>
      <c r="Y558" s="37"/>
      <c r="Z558" s="37"/>
      <c r="AA558" s="37"/>
    </row>
    <row r="559" spans="1:27">
      <c r="A559" s="541">
        <v>100009086774</v>
      </c>
      <c r="B559" s="542" t="s">
        <v>2415</v>
      </c>
      <c r="C559" s="543">
        <v>44326</v>
      </c>
      <c r="D559" s="544" t="s">
        <v>21</v>
      </c>
      <c r="E559" s="542"/>
      <c r="F559" s="542"/>
      <c r="G559" s="542"/>
      <c r="H559" s="542"/>
      <c r="I559" s="37"/>
      <c r="J559" s="37"/>
      <c r="K559" s="37"/>
      <c r="L559" s="37"/>
      <c r="M559" s="37"/>
      <c r="N559" s="37"/>
      <c r="O559" s="37"/>
      <c r="P559" s="37"/>
      <c r="Q559" s="37"/>
      <c r="R559" s="37"/>
      <c r="S559" s="37"/>
      <c r="T559" s="37"/>
      <c r="U559" s="37"/>
      <c r="V559" s="37"/>
      <c r="W559" s="37"/>
      <c r="X559" s="37"/>
      <c r="Y559" s="37"/>
      <c r="Z559" s="37"/>
      <c r="AA559" s="37"/>
    </row>
    <row r="560" spans="1:27">
      <c r="A560" s="545">
        <v>100008589090</v>
      </c>
      <c r="B560" s="546" t="s">
        <v>2415</v>
      </c>
      <c r="C560" s="549">
        <v>44326</v>
      </c>
      <c r="D560" s="547" t="s">
        <v>2338</v>
      </c>
      <c r="E560" s="546"/>
      <c r="F560" s="546"/>
      <c r="G560" s="546"/>
      <c r="H560" s="546"/>
      <c r="I560" s="37"/>
      <c r="J560" s="37"/>
      <c r="K560" s="37"/>
      <c r="L560" s="37"/>
      <c r="M560" s="37"/>
      <c r="N560" s="37"/>
      <c r="O560" s="37"/>
      <c r="P560" s="37"/>
      <c r="Q560" s="37"/>
      <c r="R560" s="37"/>
      <c r="S560" s="37"/>
      <c r="T560" s="37"/>
      <c r="U560" s="37"/>
      <c r="V560" s="37"/>
      <c r="W560" s="37"/>
      <c r="X560" s="37"/>
      <c r="Y560" s="37"/>
      <c r="Z560" s="37"/>
      <c r="AA560" s="37"/>
    </row>
    <row r="561" spans="1:27">
      <c r="A561" s="541">
        <v>100008127031</v>
      </c>
      <c r="B561" s="542" t="s">
        <v>2415</v>
      </c>
      <c r="C561" s="543">
        <v>44326</v>
      </c>
      <c r="D561" s="544" t="s">
        <v>83</v>
      </c>
      <c r="E561" s="542"/>
      <c r="F561" s="542"/>
      <c r="G561" s="542"/>
      <c r="H561" s="542"/>
      <c r="I561" s="37"/>
      <c r="J561" s="37"/>
      <c r="K561" s="37"/>
      <c r="L561" s="37"/>
      <c r="M561" s="37"/>
      <c r="N561" s="37"/>
      <c r="O561" s="37"/>
      <c r="P561" s="37"/>
      <c r="Q561" s="37"/>
      <c r="R561" s="37"/>
      <c r="S561" s="37"/>
      <c r="T561" s="37"/>
      <c r="U561" s="37"/>
      <c r="V561" s="37"/>
      <c r="W561" s="37"/>
      <c r="X561" s="37"/>
      <c r="Y561" s="37"/>
      <c r="Z561" s="37"/>
      <c r="AA561" s="37"/>
    </row>
    <row r="562" spans="1:27">
      <c r="A562" s="541">
        <v>100008163713</v>
      </c>
      <c r="B562" s="542" t="s">
        <v>2415</v>
      </c>
      <c r="C562" s="543">
        <v>44326</v>
      </c>
      <c r="D562" s="544" t="s">
        <v>48</v>
      </c>
      <c r="E562" s="544" t="s">
        <v>35</v>
      </c>
      <c r="F562" s="543">
        <v>44325</v>
      </c>
      <c r="G562" s="542">
        <v>2113.91</v>
      </c>
      <c r="H562" s="542"/>
      <c r="I562" s="37"/>
      <c r="J562" s="37"/>
      <c r="K562" s="37"/>
      <c r="L562" s="37"/>
      <c r="M562" s="37"/>
      <c r="N562" s="37"/>
      <c r="O562" s="37"/>
      <c r="P562" s="37"/>
      <c r="Q562" s="37"/>
      <c r="R562" s="37"/>
      <c r="S562" s="37"/>
      <c r="T562" s="37"/>
      <c r="U562" s="37"/>
      <c r="V562" s="37"/>
      <c r="W562" s="37"/>
      <c r="X562" s="37"/>
      <c r="Y562" s="37"/>
      <c r="Z562" s="37"/>
      <c r="AA562" s="37"/>
    </row>
    <row r="563" spans="1:27">
      <c r="A563" s="545">
        <v>100008061062</v>
      </c>
      <c r="B563" s="546" t="s">
        <v>2415</v>
      </c>
      <c r="C563" s="549">
        <v>44327</v>
      </c>
      <c r="D563" s="547" t="s">
        <v>21</v>
      </c>
      <c r="E563" s="546"/>
      <c r="F563" s="546"/>
      <c r="G563" s="546"/>
      <c r="H563" s="546"/>
      <c r="I563" s="37"/>
      <c r="J563" s="37"/>
      <c r="K563" s="37"/>
      <c r="L563" s="37"/>
      <c r="M563" s="37"/>
      <c r="N563" s="37"/>
      <c r="O563" s="37"/>
      <c r="P563" s="37"/>
      <c r="Q563" s="37"/>
      <c r="R563" s="37"/>
      <c r="S563" s="37"/>
      <c r="T563" s="37"/>
      <c r="U563" s="37"/>
      <c r="V563" s="37"/>
      <c r="W563" s="37"/>
      <c r="X563" s="37"/>
      <c r="Y563" s="37"/>
      <c r="Z563" s="37"/>
      <c r="AA563" s="37"/>
    </row>
    <row r="564" spans="1:27">
      <c r="A564" s="545">
        <v>100007791293</v>
      </c>
      <c r="B564" s="546" t="s">
        <v>2415</v>
      </c>
      <c r="C564" s="549">
        <v>44327</v>
      </c>
      <c r="D564" s="547" t="s">
        <v>82</v>
      </c>
      <c r="E564" s="547" t="s">
        <v>35</v>
      </c>
      <c r="F564" s="549">
        <v>44314</v>
      </c>
      <c r="G564" s="546">
        <v>3020.22</v>
      </c>
      <c r="H564" s="546"/>
      <c r="I564" s="37"/>
      <c r="J564" s="37"/>
      <c r="K564" s="37"/>
      <c r="L564" s="37"/>
      <c r="M564" s="37"/>
      <c r="N564" s="37"/>
      <c r="O564" s="37"/>
      <c r="P564" s="37"/>
      <c r="Q564" s="37"/>
      <c r="R564" s="37"/>
      <c r="S564" s="37"/>
      <c r="T564" s="37"/>
      <c r="U564" s="37"/>
      <c r="V564" s="37"/>
      <c r="W564" s="37"/>
      <c r="X564" s="37"/>
      <c r="Y564" s="37"/>
      <c r="Z564" s="37"/>
      <c r="AA564" s="37"/>
    </row>
    <row r="565" spans="1:27">
      <c r="A565" s="541">
        <v>100007803579</v>
      </c>
      <c r="B565" s="542" t="s">
        <v>2415</v>
      </c>
      <c r="C565" s="543">
        <v>44327</v>
      </c>
      <c r="D565" s="544" t="s">
        <v>95</v>
      </c>
      <c r="E565" s="542"/>
      <c r="F565" s="542"/>
      <c r="G565" s="542"/>
      <c r="H565" s="542"/>
      <c r="I565" s="37"/>
      <c r="J565" s="37"/>
      <c r="K565" s="37"/>
      <c r="L565" s="37"/>
      <c r="M565" s="37"/>
      <c r="N565" s="37"/>
      <c r="O565" s="37"/>
      <c r="P565" s="37"/>
      <c r="Q565" s="37"/>
      <c r="R565" s="37"/>
      <c r="S565" s="37"/>
      <c r="T565" s="37"/>
      <c r="U565" s="37"/>
      <c r="V565" s="37"/>
      <c r="W565" s="37"/>
      <c r="X565" s="37"/>
      <c r="Y565" s="37"/>
      <c r="Z565" s="37"/>
      <c r="AA565" s="37"/>
    </row>
    <row r="566" spans="1:27">
      <c r="A566" s="541">
        <v>100006935261</v>
      </c>
      <c r="B566" s="542" t="s">
        <v>2415</v>
      </c>
      <c r="C566" s="543">
        <v>44327</v>
      </c>
      <c r="D566" s="544" t="s">
        <v>62</v>
      </c>
      <c r="E566" s="542"/>
      <c r="F566" s="542"/>
      <c r="G566" s="542"/>
      <c r="H566" s="542"/>
      <c r="I566" s="37"/>
      <c r="J566" s="37"/>
      <c r="K566" s="37"/>
      <c r="L566" s="37"/>
      <c r="M566" s="37"/>
      <c r="N566" s="37"/>
      <c r="O566" s="37"/>
      <c r="P566" s="37"/>
      <c r="Q566" s="37"/>
      <c r="R566" s="37"/>
      <c r="S566" s="37"/>
      <c r="T566" s="37"/>
      <c r="U566" s="37"/>
      <c r="V566" s="37"/>
      <c r="W566" s="37"/>
      <c r="X566" s="37"/>
      <c r="Y566" s="37"/>
      <c r="Z566" s="37"/>
      <c r="AA566" s="37"/>
    </row>
    <row r="567" spans="1:27">
      <c r="A567" s="541">
        <v>100006794208</v>
      </c>
      <c r="B567" s="542" t="s">
        <v>2415</v>
      </c>
      <c r="C567" s="543">
        <v>44327</v>
      </c>
      <c r="D567" s="544" t="s">
        <v>22</v>
      </c>
      <c r="E567" s="542"/>
      <c r="F567" s="542"/>
      <c r="G567" s="542"/>
      <c r="H567" s="542"/>
      <c r="I567" s="37"/>
      <c r="J567" s="37"/>
      <c r="K567" s="37"/>
      <c r="L567" s="37"/>
      <c r="M567" s="37"/>
      <c r="N567" s="37"/>
      <c r="O567" s="37"/>
      <c r="P567" s="37"/>
      <c r="Q567" s="37"/>
      <c r="R567" s="37"/>
      <c r="S567" s="37"/>
      <c r="T567" s="37"/>
      <c r="U567" s="37"/>
      <c r="V567" s="37"/>
      <c r="W567" s="37"/>
      <c r="X567" s="37"/>
      <c r="Y567" s="37"/>
      <c r="Z567" s="37"/>
      <c r="AA567" s="37"/>
    </row>
    <row r="568" spans="1:27">
      <c r="A568" s="545">
        <v>100006490560</v>
      </c>
      <c r="B568" s="546" t="s">
        <v>2415</v>
      </c>
      <c r="C568" s="549">
        <v>44327</v>
      </c>
      <c r="D568" s="547" t="s">
        <v>83</v>
      </c>
      <c r="E568" s="546"/>
      <c r="F568" s="546"/>
      <c r="G568" s="546"/>
      <c r="H568" s="546"/>
      <c r="I568" s="37"/>
      <c r="J568" s="37"/>
      <c r="K568" s="37"/>
      <c r="L568" s="37"/>
      <c r="M568" s="37"/>
      <c r="N568" s="37"/>
      <c r="O568" s="37"/>
      <c r="P568" s="37"/>
      <c r="Q568" s="37"/>
      <c r="R568" s="37"/>
      <c r="S568" s="37"/>
      <c r="T568" s="37"/>
      <c r="U568" s="37"/>
      <c r="V568" s="37"/>
      <c r="W568" s="37"/>
      <c r="X568" s="37"/>
      <c r="Y568" s="37"/>
      <c r="Z568" s="37"/>
      <c r="AA568" s="37"/>
    </row>
    <row r="569" spans="1:27">
      <c r="A569" s="541">
        <v>100006364778</v>
      </c>
      <c r="B569" s="542" t="s">
        <v>2415</v>
      </c>
      <c r="C569" s="549">
        <v>44327</v>
      </c>
      <c r="D569" s="547" t="s">
        <v>2426</v>
      </c>
      <c r="E569" s="542"/>
      <c r="F569" s="542"/>
      <c r="G569" s="542"/>
      <c r="H569" s="542"/>
      <c r="I569" s="37"/>
      <c r="J569" s="37"/>
      <c r="K569" s="37"/>
      <c r="L569" s="37"/>
      <c r="M569" s="37"/>
      <c r="N569" s="37"/>
      <c r="O569" s="37"/>
      <c r="P569" s="37"/>
      <c r="Q569" s="37"/>
      <c r="R569" s="37"/>
      <c r="S569" s="37"/>
      <c r="T569" s="37"/>
      <c r="U569" s="37"/>
      <c r="V569" s="37"/>
      <c r="W569" s="37"/>
      <c r="X569" s="37"/>
      <c r="Y569" s="37"/>
      <c r="Z569" s="37"/>
      <c r="AA569" s="37"/>
    </row>
    <row r="570" spans="1:27">
      <c r="A570" s="541">
        <v>100005679085</v>
      </c>
      <c r="B570" s="542" t="s">
        <v>2415</v>
      </c>
      <c r="C570" s="543">
        <v>44327</v>
      </c>
      <c r="D570" s="544" t="s">
        <v>1533</v>
      </c>
      <c r="E570" s="544" t="s">
        <v>37</v>
      </c>
      <c r="F570" s="542"/>
      <c r="G570" s="542"/>
      <c r="H570" s="544" t="s">
        <v>2427</v>
      </c>
      <c r="I570" s="37"/>
      <c r="J570" s="552" t="s">
        <v>2415</v>
      </c>
      <c r="K570" s="553" t="s">
        <v>2428</v>
      </c>
      <c r="L570" s="540" t="s">
        <v>2429</v>
      </c>
      <c r="M570" s="37"/>
      <c r="N570" s="37"/>
      <c r="O570" s="37"/>
      <c r="P570" s="37"/>
      <c r="Q570" s="37"/>
      <c r="R570" s="37"/>
      <c r="S570" s="37"/>
      <c r="T570" s="37"/>
      <c r="U570" s="37"/>
      <c r="V570" s="37"/>
      <c r="W570" s="37"/>
      <c r="X570" s="37"/>
      <c r="Y570" s="37"/>
      <c r="Z570" s="37"/>
      <c r="AA570" s="37"/>
    </row>
    <row r="571" spans="1:27">
      <c r="A571" s="545">
        <v>100005682070</v>
      </c>
      <c r="B571" s="546" t="s">
        <v>2415</v>
      </c>
      <c r="C571" s="543">
        <v>44327</v>
      </c>
      <c r="D571" s="544" t="s">
        <v>95</v>
      </c>
      <c r="E571" s="546"/>
      <c r="F571" s="546"/>
      <c r="G571" s="546"/>
      <c r="H571" s="546"/>
      <c r="I571" s="37"/>
      <c r="J571" s="37"/>
      <c r="K571" s="37"/>
      <c r="L571" s="37"/>
      <c r="M571" s="37"/>
      <c r="N571" s="37"/>
      <c r="O571" s="37"/>
      <c r="P571" s="37"/>
      <c r="Q571" s="37"/>
      <c r="R571" s="37"/>
      <c r="S571" s="37"/>
      <c r="T571" s="37"/>
      <c r="U571" s="37"/>
      <c r="V571" s="37"/>
      <c r="W571" s="37"/>
      <c r="X571" s="37"/>
      <c r="Y571" s="37"/>
      <c r="Z571" s="37"/>
      <c r="AA571" s="37"/>
    </row>
    <row r="572" spans="1:27">
      <c r="A572" s="541">
        <v>100005506048</v>
      </c>
      <c r="B572" s="542" t="s">
        <v>2415</v>
      </c>
      <c r="C572" s="543">
        <v>44327</v>
      </c>
      <c r="D572" s="544" t="s">
        <v>95</v>
      </c>
      <c r="E572" s="542"/>
      <c r="F572" s="542"/>
      <c r="G572" s="542"/>
      <c r="H572" s="542"/>
      <c r="I572" s="37"/>
      <c r="J572" s="37"/>
      <c r="K572" s="37"/>
      <c r="L572" s="37"/>
      <c r="M572" s="37"/>
      <c r="N572" s="37"/>
      <c r="O572" s="37"/>
      <c r="P572" s="37"/>
      <c r="Q572" s="37"/>
      <c r="R572" s="37"/>
      <c r="S572" s="37"/>
      <c r="T572" s="37"/>
      <c r="U572" s="37"/>
      <c r="V572" s="37"/>
      <c r="W572" s="37"/>
      <c r="X572" s="37"/>
      <c r="Y572" s="37"/>
      <c r="Z572" s="37"/>
      <c r="AA572" s="37"/>
    </row>
    <row r="573" spans="1:27">
      <c r="A573" s="545">
        <v>100005433454</v>
      </c>
      <c r="B573" s="546" t="s">
        <v>2415</v>
      </c>
      <c r="C573" s="543">
        <v>44327</v>
      </c>
      <c r="D573" s="544" t="s">
        <v>21</v>
      </c>
      <c r="E573" s="546"/>
      <c r="F573" s="546"/>
      <c r="G573" s="546"/>
      <c r="H573" s="546"/>
      <c r="I573" s="37"/>
      <c r="J573" s="37"/>
      <c r="K573" s="37"/>
      <c r="L573" s="37"/>
      <c r="M573" s="37"/>
      <c r="N573" s="37"/>
      <c r="O573" s="37"/>
      <c r="P573" s="37"/>
      <c r="Q573" s="37"/>
      <c r="R573" s="37"/>
      <c r="S573" s="37"/>
      <c r="T573" s="37"/>
      <c r="U573" s="37"/>
      <c r="V573" s="37"/>
      <c r="W573" s="37"/>
      <c r="X573" s="37"/>
      <c r="Y573" s="37"/>
      <c r="Z573" s="37"/>
      <c r="AA573" s="37"/>
    </row>
    <row r="574" spans="1:27">
      <c r="A574" s="545">
        <v>100005242455</v>
      </c>
      <c r="B574" s="546" t="s">
        <v>2415</v>
      </c>
      <c r="C574" s="543">
        <v>44327</v>
      </c>
      <c r="D574" s="544" t="s">
        <v>22</v>
      </c>
      <c r="E574" s="546"/>
      <c r="F574" s="546"/>
      <c r="G574" s="546"/>
      <c r="H574" s="546"/>
      <c r="I574" s="37"/>
      <c r="J574" s="37"/>
      <c r="K574" s="37"/>
      <c r="L574" s="37"/>
      <c r="M574" s="37"/>
      <c r="N574" s="37"/>
      <c r="O574" s="37"/>
      <c r="P574" s="37"/>
      <c r="Q574" s="37"/>
      <c r="R574" s="37"/>
      <c r="S574" s="37"/>
      <c r="T574" s="37"/>
      <c r="U574" s="37"/>
      <c r="V574" s="37"/>
      <c r="W574" s="37"/>
      <c r="X574" s="37"/>
      <c r="Y574" s="37"/>
      <c r="Z574" s="37"/>
      <c r="AA574" s="37"/>
    </row>
    <row r="575" spans="1:27">
      <c r="A575" s="541">
        <v>100005259738</v>
      </c>
      <c r="B575" s="542" t="s">
        <v>2415</v>
      </c>
      <c r="C575" s="543">
        <v>44327</v>
      </c>
      <c r="D575" s="544" t="s">
        <v>22</v>
      </c>
      <c r="E575" s="542"/>
      <c r="F575" s="542"/>
      <c r="G575" s="542"/>
      <c r="H575" s="542"/>
      <c r="I575" s="37"/>
      <c r="J575" s="37"/>
      <c r="K575" s="37"/>
      <c r="L575" s="37"/>
      <c r="M575" s="37"/>
      <c r="N575" s="37"/>
      <c r="O575" s="37"/>
      <c r="P575" s="37"/>
      <c r="Q575" s="37"/>
      <c r="R575" s="37"/>
      <c r="S575" s="37"/>
      <c r="T575" s="37"/>
      <c r="U575" s="37"/>
      <c r="V575" s="37"/>
      <c r="W575" s="37"/>
      <c r="X575" s="37"/>
      <c r="Y575" s="37"/>
      <c r="Z575" s="37"/>
      <c r="AA575" s="37"/>
    </row>
    <row r="576" spans="1:27">
      <c r="A576" s="545">
        <v>100005223624</v>
      </c>
      <c r="B576" s="546" t="s">
        <v>2415</v>
      </c>
      <c r="C576" s="549">
        <v>44327</v>
      </c>
      <c r="D576" s="546" t="s">
        <v>82</v>
      </c>
      <c r="E576" s="547" t="s">
        <v>37</v>
      </c>
      <c r="F576" s="549">
        <v>44316</v>
      </c>
      <c r="G576" s="546">
        <v>924</v>
      </c>
      <c r="H576" s="546"/>
      <c r="I576" s="37"/>
      <c r="J576" s="552" t="s">
        <v>2415</v>
      </c>
      <c r="K576" s="553" t="s">
        <v>2430</v>
      </c>
      <c r="L576" s="540" t="s">
        <v>2431</v>
      </c>
      <c r="M576" s="37"/>
      <c r="N576" s="37"/>
      <c r="O576" s="37"/>
      <c r="P576" s="37"/>
      <c r="Q576" s="37"/>
      <c r="R576" s="37"/>
      <c r="S576" s="37"/>
      <c r="T576" s="37"/>
      <c r="U576" s="37"/>
      <c r="V576" s="37"/>
      <c r="W576" s="37"/>
      <c r="X576" s="37"/>
      <c r="Y576" s="37"/>
      <c r="Z576" s="37"/>
      <c r="AA576" s="37"/>
    </row>
    <row r="577" spans="1:27">
      <c r="A577" s="545">
        <v>100004436395</v>
      </c>
      <c r="B577" s="546" t="s">
        <v>2415</v>
      </c>
      <c r="C577" s="549">
        <v>44326</v>
      </c>
      <c r="D577" s="547" t="s">
        <v>95</v>
      </c>
      <c r="E577" s="546"/>
      <c r="F577" s="546"/>
      <c r="G577" s="546"/>
      <c r="H577" s="546"/>
      <c r="I577" s="37"/>
      <c r="J577" s="37"/>
      <c r="K577" s="37"/>
      <c r="L577" s="37"/>
      <c r="M577" s="37"/>
      <c r="N577" s="37"/>
      <c r="O577" s="37"/>
      <c r="P577" s="37"/>
      <c r="Q577" s="37"/>
      <c r="R577" s="37"/>
      <c r="S577" s="37"/>
      <c r="T577" s="37"/>
      <c r="U577" s="37"/>
      <c r="V577" s="37"/>
      <c r="W577" s="37"/>
      <c r="X577" s="37"/>
      <c r="Y577" s="37"/>
      <c r="Z577" s="37"/>
      <c r="AA577" s="37"/>
    </row>
    <row r="578" spans="1:27">
      <c r="A578" s="545">
        <v>100004244633</v>
      </c>
      <c r="B578" s="546" t="s">
        <v>2415</v>
      </c>
      <c r="C578" s="543">
        <v>44327</v>
      </c>
      <c r="D578" s="544" t="s">
        <v>21</v>
      </c>
      <c r="E578" s="546"/>
      <c r="F578" s="546"/>
      <c r="G578" s="546"/>
      <c r="H578" s="546"/>
      <c r="I578" s="37"/>
      <c r="J578" s="37"/>
      <c r="K578" s="37"/>
      <c r="L578" s="37"/>
      <c r="M578" s="37"/>
      <c r="N578" s="37"/>
      <c r="O578" s="37"/>
      <c r="P578" s="37"/>
      <c r="Q578" s="37"/>
      <c r="R578" s="37"/>
      <c r="S578" s="37"/>
      <c r="T578" s="37"/>
      <c r="U578" s="37"/>
      <c r="V578" s="37"/>
      <c r="W578" s="37"/>
      <c r="X578" s="37"/>
      <c r="Y578" s="37"/>
      <c r="Z578" s="37"/>
      <c r="AA578" s="37"/>
    </row>
    <row r="579" spans="1:27">
      <c r="A579" s="541">
        <v>100004279277</v>
      </c>
      <c r="B579" s="542" t="s">
        <v>2415</v>
      </c>
      <c r="C579" s="543">
        <v>44327</v>
      </c>
      <c r="D579" s="544" t="s">
        <v>21</v>
      </c>
      <c r="E579" s="542"/>
      <c r="F579" s="542"/>
      <c r="G579" s="542"/>
      <c r="H579" s="542"/>
      <c r="I579" s="37"/>
      <c r="J579" s="37"/>
      <c r="K579" s="37"/>
      <c r="L579" s="37"/>
      <c r="M579" s="37"/>
      <c r="N579" s="37"/>
      <c r="O579" s="37"/>
      <c r="P579" s="37"/>
      <c r="Q579" s="37"/>
      <c r="R579" s="37"/>
      <c r="S579" s="37"/>
      <c r="T579" s="37"/>
      <c r="U579" s="37"/>
      <c r="V579" s="37"/>
      <c r="W579" s="37"/>
      <c r="X579" s="37"/>
      <c r="Y579" s="37"/>
      <c r="Z579" s="37"/>
      <c r="AA579" s="37"/>
    </row>
    <row r="580" spans="1:27">
      <c r="A580" s="541">
        <v>100003830554</v>
      </c>
      <c r="B580" s="542" t="s">
        <v>2415</v>
      </c>
      <c r="C580" s="543">
        <v>44327</v>
      </c>
      <c r="D580" s="544" t="s">
        <v>21</v>
      </c>
      <c r="E580" s="542"/>
      <c r="F580" s="542"/>
      <c r="G580" s="542"/>
      <c r="H580" s="542"/>
      <c r="I580" s="37"/>
      <c r="J580" s="37"/>
      <c r="K580" s="37"/>
      <c r="L580" s="37"/>
      <c r="M580" s="37"/>
      <c r="N580" s="37"/>
      <c r="O580" s="37"/>
      <c r="P580" s="37"/>
      <c r="Q580" s="37"/>
      <c r="R580" s="37"/>
      <c r="S580" s="37"/>
      <c r="T580" s="37"/>
      <c r="U580" s="37"/>
      <c r="V580" s="37"/>
      <c r="W580" s="37"/>
      <c r="X580" s="37"/>
      <c r="Y580" s="37"/>
      <c r="Z580" s="37"/>
      <c r="AA580" s="37"/>
    </row>
    <row r="581" spans="1:27">
      <c r="A581" s="541">
        <v>100003700084</v>
      </c>
      <c r="B581" s="542" t="s">
        <v>2415</v>
      </c>
      <c r="C581" s="543">
        <v>44327</v>
      </c>
      <c r="D581" s="544" t="s">
        <v>21</v>
      </c>
      <c r="E581" s="542"/>
      <c r="F581" s="542"/>
      <c r="G581" s="542"/>
      <c r="H581" s="542"/>
      <c r="I581" s="37"/>
      <c r="J581" s="37"/>
      <c r="K581" s="37"/>
      <c r="L581" s="37"/>
      <c r="M581" s="37"/>
      <c r="N581" s="37"/>
      <c r="O581" s="37"/>
      <c r="P581" s="37"/>
      <c r="Q581" s="37"/>
      <c r="R581" s="37"/>
      <c r="S581" s="37"/>
      <c r="T581" s="37"/>
      <c r="U581" s="37"/>
      <c r="V581" s="37"/>
      <c r="W581" s="37"/>
      <c r="X581" s="37"/>
      <c r="Y581" s="37"/>
      <c r="Z581" s="37"/>
      <c r="AA581" s="37"/>
    </row>
    <row r="582" spans="1:27">
      <c r="A582" s="541">
        <v>100003424890</v>
      </c>
      <c r="B582" s="542" t="s">
        <v>2415</v>
      </c>
      <c r="C582" s="543">
        <v>44327</v>
      </c>
      <c r="D582" s="544" t="s">
        <v>21</v>
      </c>
      <c r="E582" s="542"/>
      <c r="F582" s="542"/>
      <c r="G582" s="542"/>
      <c r="H582" s="542"/>
      <c r="I582" s="37"/>
      <c r="J582" s="37"/>
      <c r="K582" s="37"/>
      <c r="L582" s="37"/>
      <c r="M582" s="37"/>
      <c r="N582" s="37"/>
      <c r="O582" s="37"/>
      <c r="P582" s="37"/>
      <c r="Q582" s="37"/>
      <c r="R582" s="37"/>
      <c r="S582" s="37"/>
      <c r="T582" s="37"/>
      <c r="U582" s="37"/>
      <c r="V582" s="37"/>
      <c r="W582" s="37"/>
      <c r="X582" s="37"/>
      <c r="Y582" s="37"/>
      <c r="Z582" s="37"/>
      <c r="AA582" s="37"/>
    </row>
    <row r="583" spans="1:27">
      <c r="A583" s="545">
        <v>100003055414</v>
      </c>
      <c r="B583" s="546" t="s">
        <v>2415</v>
      </c>
      <c r="C583" s="549">
        <v>44327</v>
      </c>
      <c r="D583" s="547" t="s">
        <v>2396</v>
      </c>
      <c r="E583" s="546"/>
      <c r="F583" s="546"/>
      <c r="G583" s="546"/>
      <c r="H583" s="546"/>
      <c r="I583" s="37"/>
      <c r="J583" s="37"/>
      <c r="K583" s="37"/>
      <c r="L583" s="37"/>
      <c r="M583" s="37"/>
      <c r="N583" s="37"/>
      <c r="O583" s="37"/>
      <c r="P583" s="37"/>
      <c r="Q583" s="37"/>
      <c r="R583" s="37"/>
      <c r="S583" s="37"/>
      <c r="T583" s="37"/>
      <c r="U583" s="37"/>
      <c r="V583" s="37"/>
      <c r="W583" s="37"/>
      <c r="X583" s="37"/>
      <c r="Y583" s="37"/>
      <c r="Z583" s="37"/>
      <c r="AA583" s="37"/>
    </row>
    <row r="584" spans="1:27">
      <c r="A584" s="545">
        <v>100003092838</v>
      </c>
      <c r="B584" s="546" t="s">
        <v>2415</v>
      </c>
      <c r="C584" s="549">
        <v>44327</v>
      </c>
      <c r="D584" s="547" t="s">
        <v>21</v>
      </c>
      <c r="E584" s="546"/>
      <c r="F584" s="546"/>
      <c r="G584" s="546"/>
      <c r="H584" s="546"/>
      <c r="I584" s="37"/>
      <c r="J584" s="37"/>
      <c r="K584" s="37"/>
      <c r="L584" s="37"/>
      <c r="M584" s="37"/>
      <c r="N584" s="37"/>
      <c r="O584" s="37"/>
      <c r="P584" s="37"/>
      <c r="Q584" s="37"/>
      <c r="R584" s="37"/>
      <c r="S584" s="37"/>
      <c r="T584" s="37"/>
      <c r="U584" s="37"/>
      <c r="V584" s="37"/>
      <c r="W584" s="37"/>
      <c r="X584" s="37"/>
      <c r="Y584" s="37"/>
      <c r="Z584" s="37"/>
      <c r="AA584" s="37"/>
    </row>
    <row r="585" spans="1:27">
      <c r="A585" s="545">
        <v>100001617137</v>
      </c>
      <c r="B585" s="546" t="s">
        <v>2415</v>
      </c>
      <c r="C585" s="549">
        <v>44327</v>
      </c>
      <c r="D585" s="547" t="s">
        <v>82</v>
      </c>
      <c r="E585" s="547" t="s">
        <v>37</v>
      </c>
      <c r="F585" s="549">
        <v>44327</v>
      </c>
      <c r="G585" s="546">
        <v>50</v>
      </c>
      <c r="H585" s="546"/>
      <c r="I585" s="37"/>
      <c r="J585" s="37"/>
      <c r="K585" s="37"/>
      <c r="L585" s="37"/>
      <c r="M585" s="37"/>
      <c r="N585" s="37"/>
      <c r="O585" s="37"/>
      <c r="P585" s="37"/>
      <c r="Q585" s="37"/>
      <c r="R585" s="37"/>
      <c r="S585" s="37"/>
      <c r="T585" s="37"/>
      <c r="U585" s="37"/>
      <c r="V585" s="37"/>
      <c r="W585" s="37"/>
      <c r="X585" s="37"/>
      <c r="Y585" s="37"/>
      <c r="Z585" s="37"/>
      <c r="AA585" s="37"/>
    </row>
    <row r="586" spans="1:27">
      <c r="A586" s="545">
        <v>100001644907</v>
      </c>
      <c r="B586" s="546" t="s">
        <v>2415</v>
      </c>
      <c r="C586" s="549">
        <v>44327</v>
      </c>
      <c r="D586" s="547" t="s">
        <v>2338</v>
      </c>
      <c r="E586" s="546"/>
      <c r="F586" s="546"/>
      <c r="G586" s="546"/>
      <c r="H586" s="546"/>
      <c r="I586" s="37"/>
      <c r="J586" s="37"/>
      <c r="K586" s="37"/>
      <c r="L586" s="37"/>
      <c r="M586" s="37"/>
      <c r="N586" s="37"/>
      <c r="O586" s="37"/>
      <c r="P586" s="37"/>
      <c r="Q586" s="37"/>
      <c r="R586" s="37"/>
      <c r="S586" s="37"/>
      <c r="T586" s="37"/>
      <c r="U586" s="37"/>
      <c r="V586" s="37"/>
      <c r="W586" s="37"/>
      <c r="X586" s="37"/>
      <c r="Y586" s="37"/>
      <c r="Z586" s="37"/>
      <c r="AA586" s="37"/>
    </row>
    <row r="587" spans="1:27">
      <c r="A587" s="545">
        <v>100001352892</v>
      </c>
      <c r="B587" s="546" t="s">
        <v>2415</v>
      </c>
      <c r="C587" s="549">
        <v>44327</v>
      </c>
      <c r="D587" s="547" t="s">
        <v>21</v>
      </c>
      <c r="E587" s="546"/>
      <c r="F587" s="546"/>
      <c r="G587" s="546"/>
      <c r="H587" s="546"/>
      <c r="I587" s="37"/>
      <c r="J587" s="37"/>
      <c r="K587" s="37"/>
      <c r="L587" s="37"/>
      <c r="M587" s="37"/>
      <c r="N587" s="37"/>
      <c r="O587" s="37"/>
      <c r="P587" s="37"/>
      <c r="Q587" s="37"/>
      <c r="R587" s="37"/>
      <c r="S587" s="37"/>
      <c r="T587" s="37"/>
      <c r="U587" s="37"/>
      <c r="V587" s="37"/>
      <c r="W587" s="37"/>
      <c r="X587" s="37"/>
      <c r="Y587" s="37"/>
      <c r="Z587" s="37"/>
      <c r="AA587" s="37"/>
    </row>
    <row r="588" spans="1:27">
      <c r="A588" s="541">
        <v>100001315433</v>
      </c>
      <c r="B588" s="542" t="s">
        <v>2415</v>
      </c>
      <c r="C588" s="543">
        <v>44328</v>
      </c>
      <c r="D588" s="544" t="s">
        <v>2338</v>
      </c>
      <c r="E588" s="542"/>
      <c r="F588" s="542"/>
      <c r="G588" s="542"/>
      <c r="H588" s="542"/>
      <c r="I588" s="37"/>
      <c r="J588" s="37"/>
      <c r="K588" s="37"/>
      <c r="L588" s="37"/>
      <c r="M588" s="37"/>
      <c r="N588" s="37"/>
      <c r="O588" s="37"/>
      <c r="P588" s="37"/>
      <c r="Q588" s="37"/>
      <c r="R588" s="37"/>
      <c r="S588" s="37"/>
      <c r="T588" s="37"/>
      <c r="U588" s="37"/>
      <c r="V588" s="37"/>
      <c r="W588" s="37"/>
      <c r="X588" s="37"/>
      <c r="Y588" s="37"/>
      <c r="Z588" s="37"/>
      <c r="AA588" s="37"/>
    </row>
    <row r="589" spans="1:27">
      <c r="A589" s="541">
        <v>100001137012</v>
      </c>
      <c r="B589" s="542" t="s">
        <v>2415</v>
      </c>
      <c r="C589" s="543">
        <v>44327</v>
      </c>
      <c r="D589" s="544" t="s">
        <v>2338</v>
      </c>
      <c r="E589" s="542"/>
      <c r="F589" s="542"/>
      <c r="G589" s="542"/>
      <c r="H589" s="542"/>
      <c r="I589" s="37"/>
      <c r="J589" s="37"/>
      <c r="K589" s="37"/>
      <c r="L589" s="37"/>
      <c r="M589" s="37"/>
      <c r="N589" s="37"/>
      <c r="O589" s="37"/>
      <c r="P589" s="37"/>
      <c r="Q589" s="37"/>
      <c r="R589" s="37"/>
      <c r="S589" s="37"/>
      <c r="T589" s="37"/>
      <c r="U589" s="37"/>
      <c r="V589" s="37"/>
      <c r="W589" s="37"/>
      <c r="X589" s="37"/>
      <c r="Y589" s="37"/>
      <c r="Z589" s="37"/>
      <c r="AA589" s="37"/>
    </row>
    <row r="590" spans="1:27">
      <c r="A590" s="541">
        <v>100001002342</v>
      </c>
      <c r="B590" s="542" t="s">
        <v>2415</v>
      </c>
      <c r="C590" s="543">
        <v>44327</v>
      </c>
      <c r="D590" s="544" t="s">
        <v>2338</v>
      </c>
      <c r="E590" s="542"/>
      <c r="F590" s="542"/>
      <c r="G590" s="542"/>
      <c r="H590" s="542"/>
      <c r="I590" s="37"/>
      <c r="J590" s="37"/>
      <c r="K590" s="278" t="s">
        <v>2432</v>
      </c>
      <c r="L590" s="37"/>
      <c r="M590" s="37"/>
      <c r="N590" s="37"/>
      <c r="O590" s="37"/>
      <c r="P590" s="37"/>
      <c r="Q590" s="37"/>
      <c r="R590" s="37"/>
      <c r="S590" s="37"/>
      <c r="T590" s="37"/>
      <c r="U590" s="37"/>
      <c r="V590" s="37"/>
      <c r="W590" s="37"/>
      <c r="X590" s="37"/>
      <c r="Y590" s="37"/>
      <c r="Z590" s="37"/>
      <c r="AA590" s="37"/>
    </row>
    <row r="591" spans="1:27">
      <c r="A591" s="545">
        <v>100001005165</v>
      </c>
      <c r="B591" s="546" t="s">
        <v>2415</v>
      </c>
      <c r="C591" s="549">
        <v>44327</v>
      </c>
      <c r="D591" s="547" t="s">
        <v>21</v>
      </c>
      <c r="E591" s="546"/>
      <c r="F591" s="546"/>
      <c r="G591" s="546"/>
      <c r="H591" s="546"/>
      <c r="I591" s="37"/>
      <c r="J591" s="37"/>
      <c r="K591" s="37"/>
      <c r="L591" s="37"/>
      <c r="M591" s="37"/>
      <c r="N591" s="37"/>
      <c r="O591" s="37"/>
      <c r="P591" s="37"/>
      <c r="Q591" s="37"/>
      <c r="R591" s="37"/>
      <c r="S591" s="37"/>
      <c r="T591" s="37"/>
      <c r="U591" s="37"/>
      <c r="V591" s="37"/>
      <c r="W591" s="37"/>
      <c r="X591" s="37"/>
      <c r="Y591" s="37"/>
      <c r="Z591" s="37"/>
      <c r="AA591" s="37"/>
    </row>
    <row r="592" spans="1:27">
      <c r="A592" s="541">
        <v>100000746346</v>
      </c>
      <c r="B592" s="542" t="s">
        <v>2415</v>
      </c>
      <c r="C592" s="543">
        <v>44327</v>
      </c>
      <c r="D592" s="544" t="s">
        <v>21</v>
      </c>
      <c r="E592" s="542"/>
      <c r="F592" s="542"/>
      <c r="G592" s="542"/>
      <c r="H592" s="542"/>
      <c r="I592" s="37"/>
      <c r="J592" s="37"/>
      <c r="K592" s="37"/>
      <c r="L592" s="37"/>
      <c r="M592" s="37"/>
      <c r="N592" s="37"/>
      <c r="O592" s="37"/>
      <c r="P592" s="37"/>
      <c r="Q592" s="37"/>
      <c r="R592" s="37"/>
      <c r="S592" s="37"/>
      <c r="T592" s="37"/>
      <c r="U592" s="37"/>
      <c r="V592" s="37"/>
      <c r="W592" s="37"/>
      <c r="X592" s="37"/>
      <c r="Y592" s="37"/>
      <c r="Z592" s="37"/>
      <c r="AA592" s="37"/>
    </row>
    <row r="593" spans="1:27">
      <c r="A593" s="541">
        <v>100000589432</v>
      </c>
      <c r="B593" s="542" t="s">
        <v>2415</v>
      </c>
      <c r="C593" s="543">
        <v>44327</v>
      </c>
      <c r="D593" s="544" t="s">
        <v>2396</v>
      </c>
      <c r="E593" s="542"/>
      <c r="F593" s="542"/>
      <c r="G593" s="542"/>
      <c r="H593" s="542"/>
      <c r="I593" s="37"/>
      <c r="J593" s="37"/>
      <c r="K593" s="37"/>
      <c r="L593" s="37"/>
      <c r="M593" s="37"/>
      <c r="N593" s="37"/>
      <c r="O593" s="37"/>
      <c r="P593" s="37"/>
      <c r="Q593" s="37"/>
      <c r="R593" s="37"/>
      <c r="S593" s="37"/>
      <c r="T593" s="37"/>
      <c r="U593" s="37"/>
      <c r="V593" s="37"/>
      <c r="W593" s="37"/>
      <c r="X593" s="37"/>
      <c r="Y593" s="37"/>
      <c r="Z593" s="37"/>
      <c r="AA593" s="37"/>
    </row>
    <row r="594" spans="1:27">
      <c r="A594" s="541">
        <v>100000524784</v>
      </c>
      <c r="B594" s="544" t="s">
        <v>2415</v>
      </c>
      <c r="C594" s="543">
        <v>44328</v>
      </c>
      <c r="D594" s="544" t="s">
        <v>564</v>
      </c>
      <c r="E594" s="542"/>
      <c r="F594" s="542"/>
      <c r="G594" s="542"/>
      <c r="H594" s="542"/>
      <c r="I594" s="37"/>
      <c r="J594" s="552" t="s">
        <v>2415</v>
      </c>
      <c r="K594" s="553" t="s">
        <v>2433</v>
      </c>
      <c r="L594" s="318"/>
      <c r="M594" s="37"/>
      <c r="N594" s="37"/>
      <c r="O594" s="37"/>
      <c r="P594" s="37"/>
      <c r="Q594" s="37"/>
      <c r="R594" s="37"/>
      <c r="S594" s="37"/>
      <c r="T594" s="37"/>
      <c r="U594" s="37"/>
      <c r="V594" s="37"/>
      <c r="W594" s="37"/>
      <c r="X594" s="37"/>
      <c r="Y594" s="37"/>
      <c r="Z594" s="37"/>
      <c r="AA594" s="37"/>
    </row>
    <row r="595" spans="1:27">
      <c r="A595" s="541">
        <v>100000364586</v>
      </c>
      <c r="B595" s="542" t="s">
        <v>2415</v>
      </c>
      <c r="C595" s="543">
        <v>44327</v>
      </c>
      <c r="D595" s="544" t="s">
        <v>21</v>
      </c>
      <c r="E595" s="542"/>
      <c r="F595" s="542"/>
      <c r="G595" s="542"/>
      <c r="H595" s="542"/>
      <c r="I595" s="37"/>
      <c r="J595" s="37"/>
      <c r="K595" s="37"/>
      <c r="L595" s="37"/>
      <c r="M595" s="37"/>
      <c r="N595" s="37"/>
      <c r="O595" s="37"/>
      <c r="P595" s="37"/>
      <c r="Q595" s="37"/>
      <c r="R595" s="37"/>
      <c r="S595" s="37"/>
      <c r="T595" s="37"/>
      <c r="U595" s="37"/>
      <c r="V595" s="37"/>
      <c r="W595" s="37"/>
      <c r="X595" s="37"/>
      <c r="Y595" s="37"/>
      <c r="Z595" s="37"/>
      <c r="AA595" s="37"/>
    </row>
    <row r="596" spans="1:27">
      <c r="A596" s="545">
        <v>100000453870</v>
      </c>
      <c r="B596" s="546" t="s">
        <v>2415</v>
      </c>
      <c r="C596" s="549">
        <v>44327</v>
      </c>
      <c r="D596" s="544" t="s">
        <v>21</v>
      </c>
      <c r="E596" s="546"/>
      <c r="F596" s="546"/>
      <c r="G596" s="546"/>
      <c r="H596" s="546"/>
      <c r="I596" s="37"/>
      <c r="J596" s="37"/>
      <c r="K596" s="37"/>
      <c r="L596" s="37"/>
      <c r="M596" s="37"/>
      <c r="N596" s="37"/>
      <c r="O596" s="37"/>
      <c r="P596" s="37"/>
      <c r="Q596" s="37"/>
      <c r="R596" s="37"/>
      <c r="S596" s="37"/>
      <c r="T596" s="37"/>
      <c r="U596" s="37"/>
      <c r="V596" s="37"/>
      <c r="W596" s="37"/>
      <c r="X596" s="37"/>
      <c r="Y596" s="37"/>
      <c r="Z596" s="37"/>
      <c r="AA596" s="37"/>
    </row>
    <row r="597" spans="1:27">
      <c r="A597" s="541">
        <v>100000154638</v>
      </c>
      <c r="B597" s="542" t="s">
        <v>2415</v>
      </c>
      <c r="C597" s="543">
        <v>44327</v>
      </c>
      <c r="D597" s="544" t="s">
        <v>95</v>
      </c>
      <c r="E597" s="542"/>
      <c r="F597" s="542"/>
      <c r="G597" s="542"/>
      <c r="H597" s="542"/>
      <c r="I597" s="37"/>
      <c r="J597" s="37"/>
      <c r="K597" s="37"/>
      <c r="L597" s="37"/>
      <c r="M597" s="37"/>
      <c r="N597" s="37"/>
      <c r="O597" s="37"/>
      <c r="P597" s="37"/>
      <c r="Q597" s="37"/>
      <c r="R597" s="37"/>
      <c r="S597" s="37"/>
      <c r="T597" s="37"/>
      <c r="U597" s="37"/>
      <c r="V597" s="37"/>
      <c r="W597" s="37"/>
      <c r="X597" s="37"/>
      <c r="Y597" s="37"/>
      <c r="Z597" s="37"/>
      <c r="AA597" s="37"/>
    </row>
    <row r="598" spans="1:27">
      <c r="A598" s="541">
        <v>3219716151</v>
      </c>
      <c r="B598" s="542" t="s">
        <v>2415</v>
      </c>
      <c r="C598" s="543">
        <v>44327</v>
      </c>
      <c r="D598" s="544" t="s">
        <v>2396</v>
      </c>
      <c r="E598" s="542"/>
      <c r="F598" s="542"/>
      <c r="G598" s="542"/>
      <c r="H598" s="542"/>
      <c r="I598" s="37"/>
      <c r="J598" s="37"/>
      <c r="K598" s="37"/>
      <c r="L598" s="37"/>
      <c r="M598" s="37"/>
      <c r="N598" s="37"/>
      <c r="O598" s="37"/>
      <c r="P598" s="37"/>
      <c r="Q598" s="37"/>
      <c r="R598" s="37"/>
      <c r="S598" s="37"/>
      <c r="T598" s="37"/>
      <c r="U598" s="37"/>
      <c r="V598" s="37"/>
      <c r="W598" s="37"/>
      <c r="X598" s="37"/>
      <c r="Y598" s="37"/>
      <c r="Z598" s="37"/>
      <c r="AA598" s="37"/>
    </row>
    <row r="599" spans="1:27">
      <c r="A599" s="541">
        <v>3155015673</v>
      </c>
      <c r="B599" s="542" t="s">
        <v>2415</v>
      </c>
      <c r="C599" s="543">
        <v>44326</v>
      </c>
      <c r="D599" s="544" t="s">
        <v>2434</v>
      </c>
      <c r="E599" s="542"/>
      <c r="F599" s="542"/>
      <c r="G599" s="542"/>
      <c r="H599" s="542"/>
      <c r="I599" s="37"/>
      <c r="J599" s="37"/>
      <c r="K599" s="37"/>
      <c r="L599" s="37"/>
      <c r="M599" s="37"/>
      <c r="N599" s="37"/>
      <c r="O599" s="37"/>
      <c r="P599" s="37"/>
      <c r="Q599" s="37"/>
      <c r="R599" s="37"/>
      <c r="S599" s="37"/>
      <c r="T599" s="37"/>
      <c r="U599" s="37"/>
      <c r="V599" s="37"/>
      <c r="W599" s="37"/>
      <c r="X599" s="37"/>
      <c r="Y599" s="37"/>
      <c r="Z599" s="37"/>
      <c r="AA599" s="37"/>
    </row>
    <row r="600" spans="1:27">
      <c r="A600" s="545">
        <v>2918236773</v>
      </c>
      <c r="B600" s="546" t="s">
        <v>2415</v>
      </c>
      <c r="C600" s="549">
        <v>44327</v>
      </c>
      <c r="D600" s="547" t="s">
        <v>21</v>
      </c>
      <c r="E600" s="546"/>
      <c r="F600" s="546"/>
      <c r="G600" s="546"/>
      <c r="H600" s="546"/>
      <c r="I600" s="37"/>
      <c r="J600" s="37"/>
      <c r="K600" s="37"/>
      <c r="L600" s="37"/>
      <c r="M600" s="37"/>
      <c r="N600" s="37"/>
      <c r="O600" s="37"/>
      <c r="P600" s="37"/>
      <c r="Q600" s="37"/>
      <c r="R600" s="37"/>
      <c r="S600" s="37"/>
      <c r="T600" s="37"/>
      <c r="U600" s="37"/>
      <c r="V600" s="37"/>
      <c r="W600" s="37"/>
      <c r="X600" s="37"/>
      <c r="Y600" s="37"/>
      <c r="Z600" s="37"/>
      <c r="AA600" s="37"/>
    </row>
    <row r="601" spans="1:27">
      <c r="A601" s="541">
        <v>2461469953</v>
      </c>
      <c r="B601" s="542" t="s">
        <v>2415</v>
      </c>
      <c r="C601" s="543">
        <v>44327</v>
      </c>
      <c r="D601" s="544" t="s">
        <v>21</v>
      </c>
      <c r="E601" s="542"/>
      <c r="F601" s="542"/>
      <c r="G601" s="542"/>
      <c r="H601" s="542"/>
      <c r="I601" s="37"/>
      <c r="J601" s="37"/>
      <c r="K601" s="37"/>
      <c r="L601" s="37"/>
      <c r="M601" s="37"/>
      <c r="N601" s="37"/>
      <c r="O601" s="37"/>
      <c r="P601" s="37"/>
      <c r="Q601" s="37"/>
      <c r="R601" s="37"/>
      <c r="S601" s="37"/>
      <c r="T601" s="37"/>
      <c r="U601" s="37"/>
      <c r="V601" s="37"/>
      <c r="W601" s="37"/>
      <c r="X601" s="37"/>
      <c r="Y601" s="37"/>
      <c r="Z601" s="37"/>
      <c r="AA601" s="37"/>
    </row>
    <row r="602" spans="1:27">
      <c r="A602" s="545">
        <v>9984627</v>
      </c>
      <c r="B602" s="546" t="s">
        <v>2415</v>
      </c>
      <c r="C602" s="549">
        <v>44328</v>
      </c>
      <c r="D602" s="547" t="s">
        <v>21</v>
      </c>
      <c r="E602" s="546"/>
      <c r="F602" s="546"/>
      <c r="G602" s="546"/>
      <c r="H602" s="546"/>
      <c r="I602" s="37"/>
      <c r="J602" s="37"/>
      <c r="K602" s="37"/>
      <c r="L602" s="37"/>
      <c r="M602" s="37"/>
      <c r="N602" s="37"/>
      <c r="O602" s="37"/>
      <c r="P602" s="37"/>
      <c r="Q602" s="37"/>
      <c r="R602" s="37"/>
      <c r="S602" s="37"/>
      <c r="T602" s="37"/>
      <c r="U602" s="37"/>
      <c r="V602" s="37"/>
      <c r="W602" s="37"/>
      <c r="X602" s="37"/>
      <c r="Y602" s="37"/>
      <c r="Z602" s="37"/>
      <c r="AA602" s="37"/>
    </row>
    <row r="603" spans="1:27">
      <c r="A603" s="541">
        <v>30951964</v>
      </c>
      <c r="B603" s="542" t="s">
        <v>2415</v>
      </c>
      <c r="C603" s="543">
        <v>44327</v>
      </c>
      <c r="D603" s="544" t="s">
        <v>21</v>
      </c>
      <c r="E603" s="544" t="s">
        <v>37</v>
      </c>
      <c r="F603" s="542"/>
      <c r="G603" s="542"/>
      <c r="H603" s="542"/>
      <c r="I603" s="37"/>
      <c r="J603" s="37"/>
      <c r="K603" s="37"/>
      <c r="L603" s="37"/>
      <c r="M603" s="37"/>
      <c r="N603" s="37"/>
      <c r="O603" s="37"/>
      <c r="P603" s="37"/>
      <c r="Q603" s="37"/>
      <c r="R603" s="37"/>
      <c r="S603" s="37"/>
      <c r="T603" s="37"/>
      <c r="U603" s="37"/>
      <c r="V603" s="37"/>
      <c r="W603" s="37"/>
      <c r="X603" s="37"/>
      <c r="Y603" s="37"/>
      <c r="Z603" s="37"/>
      <c r="AA603" s="37"/>
    </row>
    <row r="604" spans="1:27">
      <c r="A604" s="541">
        <v>81964952</v>
      </c>
      <c r="B604" s="542" t="s">
        <v>2415</v>
      </c>
      <c r="C604" s="543">
        <v>44327</v>
      </c>
      <c r="D604" s="544" t="s">
        <v>21</v>
      </c>
      <c r="E604" s="542"/>
      <c r="F604" s="542"/>
      <c r="G604" s="542"/>
      <c r="H604" s="542"/>
      <c r="I604" s="37"/>
      <c r="J604" s="37"/>
      <c r="K604" s="37"/>
      <c r="L604" s="37"/>
      <c r="M604" s="37"/>
      <c r="N604" s="37"/>
      <c r="O604" s="37"/>
      <c r="P604" s="37"/>
      <c r="Q604" s="37"/>
      <c r="R604" s="37"/>
      <c r="S604" s="37"/>
      <c r="T604" s="37"/>
      <c r="U604" s="37"/>
      <c r="V604" s="37"/>
      <c r="W604" s="37"/>
      <c r="X604" s="37"/>
      <c r="Y604" s="37"/>
      <c r="Z604" s="37"/>
      <c r="AA604" s="37"/>
    </row>
    <row r="605" spans="1:27">
      <c r="A605" s="541">
        <v>366609877</v>
      </c>
      <c r="B605" s="542" t="s">
        <v>2415</v>
      </c>
      <c r="C605" s="543">
        <v>44327</v>
      </c>
      <c r="D605" s="544" t="s">
        <v>2338</v>
      </c>
      <c r="E605" s="542"/>
      <c r="F605" s="542"/>
      <c r="G605" s="542"/>
      <c r="H605" s="542"/>
      <c r="I605" s="37"/>
      <c r="J605" s="37"/>
      <c r="K605" s="37"/>
      <c r="L605" s="37"/>
      <c r="M605" s="37"/>
      <c r="N605" s="37"/>
      <c r="O605" s="37"/>
      <c r="P605" s="37"/>
      <c r="Q605" s="37"/>
      <c r="R605" s="37"/>
      <c r="S605" s="37"/>
      <c r="T605" s="37"/>
      <c r="U605" s="37"/>
      <c r="V605" s="37"/>
      <c r="W605" s="37"/>
      <c r="X605" s="37"/>
      <c r="Y605" s="37"/>
      <c r="Z605" s="37"/>
      <c r="AA605" s="37"/>
    </row>
    <row r="606" spans="1:27">
      <c r="A606" s="545">
        <v>610339830</v>
      </c>
      <c r="B606" s="546" t="s">
        <v>2415</v>
      </c>
      <c r="C606" s="543">
        <v>44328</v>
      </c>
      <c r="D606" s="547" t="s">
        <v>2419</v>
      </c>
      <c r="E606" s="546"/>
      <c r="F606" s="546"/>
      <c r="G606" s="546"/>
      <c r="H606" s="546"/>
      <c r="I606" s="37"/>
      <c r="J606" s="37"/>
      <c r="K606" s="37"/>
      <c r="L606" s="37"/>
      <c r="M606" s="37"/>
      <c r="N606" s="37"/>
      <c r="O606" s="37"/>
      <c r="P606" s="37"/>
      <c r="Q606" s="37"/>
      <c r="R606" s="37"/>
      <c r="S606" s="37"/>
      <c r="T606" s="37"/>
      <c r="U606" s="37"/>
      <c r="V606" s="37"/>
      <c r="W606" s="37"/>
      <c r="X606" s="37"/>
      <c r="Y606" s="37"/>
      <c r="Z606" s="37"/>
      <c r="AA606" s="37"/>
    </row>
    <row r="607" spans="1:27">
      <c r="A607" s="541">
        <v>175278253</v>
      </c>
      <c r="B607" s="542" t="s">
        <v>2415</v>
      </c>
      <c r="C607" s="543">
        <v>44328</v>
      </c>
      <c r="D607" s="544" t="s">
        <v>2435</v>
      </c>
      <c r="E607" s="542"/>
      <c r="F607" s="542"/>
      <c r="G607" s="542"/>
      <c r="H607" s="542"/>
      <c r="I607" s="37"/>
      <c r="J607" s="37"/>
      <c r="K607" s="37"/>
      <c r="L607" s="37"/>
      <c r="M607" s="37"/>
      <c r="N607" s="37"/>
      <c r="O607" s="37"/>
      <c r="P607" s="37"/>
      <c r="Q607" s="37"/>
      <c r="R607" s="37"/>
      <c r="S607" s="37"/>
      <c r="T607" s="37"/>
      <c r="U607" s="37"/>
      <c r="V607" s="37"/>
      <c r="W607" s="37"/>
      <c r="X607" s="37"/>
      <c r="Y607" s="37"/>
      <c r="Z607" s="37"/>
      <c r="AA607" s="37"/>
    </row>
    <row r="608" spans="1:27">
      <c r="A608" s="545">
        <v>33395635</v>
      </c>
      <c r="B608" s="546" t="s">
        <v>2415</v>
      </c>
      <c r="C608" s="549">
        <v>44326</v>
      </c>
      <c r="D608" s="547" t="s">
        <v>2396</v>
      </c>
      <c r="E608" s="547" t="s">
        <v>35</v>
      </c>
      <c r="F608" s="549">
        <v>44324</v>
      </c>
      <c r="G608" s="546">
        <v>528</v>
      </c>
      <c r="H608" s="546"/>
      <c r="I608" s="37"/>
      <c r="J608" s="37"/>
      <c r="K608" s="37"/>
      <c r="L608" s="37"/>
      <c r="M608" s="37"/>
      <c r="N608" s="37"/>
      <c r="O608" s="37"/>
      <c r="P608" s="37"/>
      <c r="Q608" s="37"/>
      <c r="R608" s="37"/>
      <c r="S608" s="37"/>
      <c r="T608" s="37"/>
      <c r="U608" s="37"/>
      <c r="V608" s="37"/>
      <c r="W608" s="37"/>
      <c r="X608" s="37"/>
      <c r="Y608" s="37"/>
      <c r="Z608" s="37"/>
      <c r="AA608" s="37"/>
    </row>
    <row r="609" spans="1:27">
      <c r="A609" s="541">
        <v>763213286</v>
      </c>
      <c r="B609" s="542" t="s">
        <v>2415</v>
      </c>
      <c r="C609" s="543">
        <v>44328</v>
      </c>
      <c r="D609" s="544" t="s">
        <v>21</v>
      </c>
      <c r="E609" s="542"/>
      <c r="F609" s="542"/>
      <c r="G609" s="542"/>
      <c r="H609" s="542"/>
      <c r="I609" s="37"/>
      <c r="J609" s="37"/>
      <c r="K609" s="37"/>
      <c r="L609" s="37"/>
      <c r="M609" s="37"/>
      <c r="N609" s="37"/>
      <c r="O609" s="37"/>
      <c r="P609" s="37"/>
      <c r="Q609" s="37"/>
      <c r="R609" s="37"/>
      <c r="S609" s="37"/>
      <c r="T609" s="37"/>
      <c r="U609" s="37"/>
      <c r="V609" s="37"/>
      <c r="W609" s="37"/>
      <c r="X609" s="37"/>
      <c r="Y609" s="37"/>
      <c r="Z609" s="37"/>
      <c r="AA609" s="37"/>
    </row>
    <row r="610" spans="1:27">
      <c r="A610" s="541">
        <v>253512948</v>
      </c>
      <c r="B610" s="542" t="s">
        <v>2415</v>
      </c>
      <c r="C610" s="543">
        <v>44328</v>
      </c>
      <c r="D610" s="544" t="s">
        <v>21</v>
      </c>
      <c r="E610" s="542"/>
      <c r="F610" s="542"/>
      <c r="G610" s="542"/>
      <c r="H610" s="542"/>
      <c r="I610" s="37"/>
      <c r="J610" s="37"/>
      <c r="K610" s="37"/>
      <c r="L610" s="37"/>
      <c r="M610" s="37"/>
      <c r="N610" s="37"/>
      <c r="O610" s="37"/>
      <c r="P610" s="37"/>
      <c r="Q610" s="37"/>
      <c r="R610" s="37"/>
      <c r="S610" s="37"/>
      <c r="T610" s="37"/>
      <c r="U610" s="37"/>
      <c r="V610" s="37"/>
      <c r="W610" s="37"/>
      <c r="X610" s="37"/>
      <c r="Y610" s="37"/>
      <c r="Z610" s="37"/>
      <c r="AA610" s="37"/>
    </row>
    <row r="611" spans="1:27">
      <c r="A611" s="545">
        <v>547756566</v>
      </c>
      <c r="B611" s="546" t="s">
        <v>2415</v>
      </c>
      <c r="C611" s="549">
        <v>44327</v>
      </c>
      <c r="D611" s="547" t="s">
        <v>21</v>
      </c>
      <c r="E611" s="546"/>
      <c r="F611" s="546"/>
      <c r="G611" s="546"/>
      <c r="H611" s="546"/>
      <c r="I611" s="37"/>
      <c r="J611" s="37"/>
      <c r="K611" s="37"/>
      <c r="L611" s="37"/>
      <c r="M611" s="37"/>
      <c r="N611" s="37"/>
      <c r="O611" s="37"/>
      <c r="P611" s="37"/>
      <c r="Q611" s="37"/>
      <c r="R611" s="37"/>
      <c r="S611" s="37"/>
      <c r="T611" s="37"/>
      <c r="U611" s="37"/>
      <c r="V611" s="37"/>
      <c r="W611" s="37"/>
      <c r="X611" s="37"/>
      <c r="Y611" s="37"/>
      <c r="Z611" s="37"/>
      <c r="AA611" s="37"/>
    </row>
    <row r="612" spans="1:27">
      <c r="A612" s="541">
        <v>1019728153</v>
      </c>
      <c r="B612" s="542" t="s">
        <v>2415</v>
      </c>
      <c r="C612" s="543">
        <v>44328</v>
      </c>
      <c r="D612" s="544" t="s">
        <v>2436</v>
      </c>
      <c r="E612" s="542"/>
      <c r="F612" s="542"/>
      <c r="G612" s="542"/>
      <c r="H612" s="542"/>
      <c r="I612" s="37"/>
      <c r="J612" s="37"/>
      <c r="K612" s="37"/>
      <c r="L612" s="37"/>
      <c r="M612" s="37"/>
      <c r="N612" s="37"/>
      <c r="O612" s="37"/>
      <c r="P612" s="37"/>
      <c r="Q612" s="37"/>
      <c r="R612" s="37"/>
      <c r="S612" s="37"/>
      <c r="T612" s="37"/>
      <c r="U612" s="37"/>
      <c r="V612" s="37"/>
      <c r="W612" s="37"/>
      <c r="X612" s="37"/>
      <c r="Y612" s="37"/>
      <c r="Z612" s="37"/>
      <c r="AA612" s="37"/>
    </row>
    <row r="613" spans="1:27">
      <c r="A613" s="545">
        <v>1308518853</v>
      </c>
      <c r="B613" s="546" t="s">
        <v>2415</v>
      </c>
      <c r="C613" s="549">
        <v>44328</v>
      </c>
      <c r="D613" s="546" t="s">
        <v>2338</v>
      </c>
      <c r="E613" s="546"/>
      <c r="F613" s="546"/>
      <c r="G613" s="546"/>
      <c r="H613" s="546"/>
      <c r="I613" s="37"/>
      <c r="J613" s="37"/>
      <c r="K613" s="37"/>
      <c r="L613" s="37"/>
      <c r="M613" s="37"/>
      <c r="N613" s="37"/>
      <c r="O613" s="37"/>
      <c r="P613" s="37"/>
      <c r="Q613" s="37"/>
      <c r="R613" s="37"/>
      <c r="S613" s="37"/>
      <c r="T613" s="37"/>
      <c r="U613" s="37"/>
      <c r="V613" s="37"/>
      <c r="W613" s="37"/>
      <c r="X613" s="37"/>
      <c r="Y613" s="37"/>
      <c r="Z613" s="37"/>
      <c r="AA613" s="37"/>
    </row>
    <row r="614" spans="1:27">
      <c r="A614" s="545">
        <v>100017965968</v>
      </c>
      <c r="B614" s="547" t="s">
        <v>2437</v>
      </c>
      <c r="C614" s="549">
        <v>44327</v>
      </c>
      <c r="D614" s="547" t="s">
        <v>98</v>
      </c>
      <c r="E614" s="547" t="s">
        <v>35</v>
      </c>
      <c r="F614" s="546"/>
      <c r="G614" s="546"/>
      <c r="H614" s="546"/>
      <c r="I614" s="37"/>
      <c r="J614" s="37"/>
      <c r="K614" s="37"/>
      <c r="L614" s="37"/>
      <c r="M614" s="37"/>
      <c r="N614" s="37"/>
      <c r="O614" s="37"/>
      <c r="P614" s="37"/>
      <c r="Q614" s="37"/>
      <c r="R614" s="37"/>
      <c r="S614" s="37"/>
      <c r="T614" s="37"/>
      <c r="U614" s="37"/>
      <c r="V614" s="37"/>
      <c r="W614" s="37"/>
      <c r="X614" s="37"/>
      <c r="Y614" s="37"/>
      <c r="Z614" s="37"/>
      <c r="AA614" s="37"/>
    </row>
    <row r="615" spans="1:27">
      <c r="A615" s="545">
        <v>100017931175</v>
      </c>
      <c r="B615" s="547" t="s">
        <v>2437</v>
      </c>
      <c r="C615" s="549">
        <v>44327</v>
      </c>
      <c r="D615" s="546" t="s">
        <v>2416</v>
      </c>
      <c r="E615" s="547" t="s">
        <v>35</v>
      </c>
      <c r="F615" s="546"/>
      <c r="G615" s="546"/>
      <c r="H615" s="546"/>
      <c r="I615" s="37"/>
      <c r="J615" s="37"/>
      <c r="K615" s="37"/>
      <c r="L615" s="37"/>
      <c r="M615" s="37"/>
      <c r="N615" s="37"/>
      <c r="O615" s="37"/>
      <c r="P615" s="37"/>
      <c r="Q615" s="37"/>
      <c r="R615" s="37"/>
      <c r="S615" s="37"/>
      <c r="T615" s="37"/>
      <c r="U615" s="37"/>
      <c r="V615" s="37"/>
      <c r="W615" s="37"/>
      <c r="X615" s="37"/>
      <c r="Y615" s="37"/>
      <c r="Z615" s="37"/>
      <c r="AA615" s="37"/>
    </row>
    <row r="616" spans="1:27">
      <c r="A616" s="545">
        <v>100017814040</v>
      </c>
      <c r="B616" s="547" t="s">
        <v>2437</v>
      </c>
      <c r="C616" s="549">
        <v>44327</v>
      </c>
      <c r="D616" s="544" t="s">
        <v>2416</v>
      </c>
      <c r="E616" s="544" t="s">
        <v>35</v>
      </c>
      <c r="F616" s="546"/>
      <c r="G616" s="546"/>
      <c r="H616" s="546"/>
      <c r="I616" s="37"/>
      <c r="J616" s="37"/>
      <c r="K616" s="37"/>
      <c r="L616" s="37"/>
      <c r="M616" s="37"/>
      <c r="N616" s="37"/>
      <c r="O616" s="37"/>
      <c r="P616" s="37"/>
      <c r="Q616" s="37"/>
      <c r="R616" s="37"/>
      <c r="S616" s="37"/>
      <c r="T616" s="37"/>
      <c r="U616" s="37"/>
      <c r="V616" s="37"/>
      <c r="W616" s="37"/>
      <c r="X616" s="37"/>
      <c r="Y616" s="37"/>
      <c r="Z616" s="37"/>
      <c r="AA616" s="37"/>
    </row>
    <row r="617" spans="1:27">
      <c r="A617" s="541">
        <v>100017735379</v>
      </c>
      <c r="B617" s="547" t="s">
        <v>2437</v>
      </c>
      <c r="C617" s="549">
        <v>44327</v>
      </c>
      <c r="D617" s="544" t="s">
        <v>2416</v>
      </c>
      <c r="E617" s="544" t="s">
        <v>35</v>
      </c>
      <c r="F617" s="542"/>
      <c r="G617" s="542"/>
      <c r="H617" s="542"/>
      <c r="I617" s="37"/>
      <c r="J617" s="37"/>
      <c r="K617" s="37"/>
      <c r="L617" s="37"/>
      <c r="M617" s="37"/>
      <c r="N617" s="37"/>
      <c r="O617" s="37"/>
      <c r="P617" s="37"/>
      <c r="Q617" s="37"/>
      <c r="R617" s="37"/>
      <c r="S617" s="37"/>
      <c r="T617" s="37"/>
      <c r="U617" s="37"/>
      <c r="V617" s="37"/>
      <c r="W617" s="37"/>
      <c r="X617" s="37"/>
      <c r="Y617" s="37"/>
      <c r="Z617" s="37"/>
      <c r="AA617" s="37"/>
    </row>
    <row r="618" spans="1:27">
      <c r="A618" s="541">
        <v>100017774327</v>
      </c>
      <c r="B618" s="547" t="s">
        <v>2437</v>
      </c>
      <c r="C618" s="549">
        <v>44327</v>
      </c>
      <c r="D618" s="544" t="s">
        <v>2416</v>
      </c>
      <c r="E618" s="544" t="s">
        <v>35</v>
      </c>
      <c r="F618" s="542"/>
      <c r="G618" s="542"/>
      <c r="H618" s="542"/>
      <c r="I618" s="37"/>
      <c r="J618" s="37"/>
      <c r="K618" s="37"/>
      <c r="L618" s="37"/>
      <c r="M618" s="37"/>
      <c r="N618" s="37"/>
      <c r="O618" s="37"/>
      <c r="P618" s="37"/>
      <c r="Q618" s="37"/>
      <c r="R618" s="37"/>
      <c r="S618" s="37"/>
      <c r="T618" s="37"/>
      <c r="U618" s="37"/>
      <c r="V618" s="37"/>
      <c r="W618" s="37"/>
      <c r="X618" s="37"/>
      <c r="Y618" s="37"/>
      <c r="Z618" s="37"/>
      <c r="AA618" s="37"/>
    </row>
    <row r="619" spans="1:27">
      <c r="A619" s="545">
        <v>100017774617</v>
      </c>
      <c r="B619" s="547" t="s">
        <v>2437</v>
      </c>
      <c r="C619" s="549">
        <v>44327</v>
      </c>
      <c r="D619" s="547" t="s">
        <v>100</v>
      </c>
      <c r="E619" s="547" t="s">
        <v>35</v>
      </c>
      <c r="F619" s="546"/>
      <c r="G619" s="546"/>
      <c r="H619" s="546"/>
      <c r="I619" s="37"/>
      <c r="J619" s="37"/>
      <c r="K619" s="37"/>
      <c r="L619" s="37"/>
      <c r="M619" s="37"/>
      <c r="N619" s="37"/>
      <c r="O619" s="37"/>
      <c r="P619" s="37"/>
      <c r="Q619" s="37"/>
      <c r="R619" s="37"/>
      <c r="S619" s="37"/>
      <c r="T619" s="37"/>
      <c r="U619" s="37"/>
      <c r="V619" s="37"/>
      <c r="W619" s="37"/>
      <c r="X619" s="37"/>
      <c r="Y619" s="37"/>
      <c r="Z619" s="37"/>
      <c r="AA619" s="37"/>
    </row>
    <row r="620" spans="1:27">
      <c r="A620" s="545">
        <v>100017800949</v>
      </c>
      <c r="B620" s="547" t="s">
        <v>2437</v>
      </c>
      <c r="C620" s="549">
        <v>44327</v>
      </c>
      <c r="D620" s="547" t="s">
        <v>100</v>
      </c>
      <c r="E620" s="547" t="s">
        <v>35</v>
      </c>
      <c r="F620" s="546"/>
      <c r="G620" s="546"/>
      <c r="H620" s="546"/>
      <c r="I620" s="37"/>
      <c r="J620" s="37"/>
      <c r="K620" s="37"/>
      <c r="L620" s="37"/>
      <c r="M620" s="37"/>
      <c r="N620" s="37"/>
      <c r="O620" s="37"/>
      <c r="P620" s="37"/>
      <c r="Q620" s="37"/>
      <c r="R620" s="37"/>
      <c r="S620" s="37"/>
      <c r="T620" s="37"/>
      <c r="U620" s="37"/>
      <c r="V620" s="37"/>
      <c r="W620" s="37"/>
      <c r="X620" s="37"/>
      <c r="Y620" s="37"/>
      <c r="Z620" s="37"/>
      <c r="AA620" s="37"/>
    </row>
    <row r="621" spans="1:27">
      <c r="A621" s="545">
        <v>100017614499</v>
      </c>
      <c r="B621" s="547" t="s">
        <v>2437</v>
      </c>
      <c r="C621" s="549">
        <v>44327</v>
      </c>
      <c r="D621" s="547" t="s">
        <v>98</v>
      </c>
      <c r="E621" s="547" t="s">
        <v>35</v>
      </c>
      <c r="F621" s="546"/>
      <c r="G621" s="546"/>
      <c r="H621" s="546"/>
      <c r="I621" s="37"/>
      <c r="J621" s="37"/>
      <c r="K621" s="37"/>
      <c r="L621" s="37"/>
      <c r="M621" s="37"/>
      <c r="N621" s="37"/>
      <c r="O621" s="37"/>
      <c r="P621" s="37"/>
      <c r="Q621" s="37"/>
      <c r="R621" s="37"/>
      <c r="S621" s="37"/>
      <c r="T621" s="37"/>
      <c r="U621" s="37"/>
      <c r="V621" s="37"/>
      <c r="W621" s="37"/>
      <c r="X621" s="37"/>
      <c r="Y621" s="37"/>
      <c r="Z621" s="37"/>
      <c r="AA621" s="37"/>
    </row>
    <row r="622" spans="1:27">
      <c r="A622" s="541">
        <v>100017546357</v>
      </c>
      <c r="B622" s="547" t="s">
        <v>2437</v>
      </c>
      <c r="C622" s="549">
        <v>44327</v>
      </c>
      <c r="D622" s="544" t="s">
        <v>2416</v>
      </c>
      <c r="E622" s="544" t="s">
        <v>35</v>
      </c>
      <c r="F622" s="542"/>
      <c r="G622" s="542"/>
      <c r="H622" s="542"/>
      <c r="I622" s="37"/>
      <c r="J622" s="37"/>
      <c r="K622" s="37"/>
      <c r="L622" s="37"/>
      <c r="M622" s="37"/>
      <c r="N622" s="37"/>
      <c r="O622" s="37"/>
      <c r="P622" s="37"/>
      <c r="Q622" s="37"/>
      <c r="R622" s="37"/>
      <c r="S622" s="37"/>
      <c r="T622" s="37"/>
      <c r="U622" s="37"/>
      <c r="V622" s="37"/>
      <c r="W622" s="37"/>
      <c r="X622" s="37"/>
      <c r="Y622" s="37"/>
      <c r="Z622" s="37"/>
      <c r="AA622" s="37"/>
    </row>
    <row r="623" spans="1:27">
      <c r="A623" s="541">
        <v>100017555790</v>
      </c>
      <c r="B623" s="547" t="s">
        <v>2437</v>
      </c>
      <c r="C623" s="549">
        <v>44327</v>
      </c>
      <c r="D623" s="544" t="s">
        <v>2438</v>
      </c>
      <c r="E623" s="544" t="s">
        <v>35</v>
      </c>
      <c r="F623" s="543">
        <v>44312</v>
      </c>
      <c r="G623" s="542"/>
      <c r="H623" s="542"/>
      <c r="I623" s="37"/>
      <c r="J623" s="37"/>
      <c r="K623" s="37"/>
      <c r="L623" s="37"/>
      <c r="M623" s="37"/>
      <c r="N623" s="37"/>
      <c r="O623" s="37"/>
      <c r="P623" s="37"/>
      <c r="Q623" s="37"/>
      <c r="R623" s="37"/>
      <c r="S623" s="37"/>
      <c r="T623" s="37"/>
      <c r="U623" s="37"/>
      <c r="V623" s="37"/>
      <c r="W623" s="37"/>
      <c r="X623" s="37"/>
      <c r="Y623" s="37"/>
      <c r="Z623" s="37"/>
      <c r="AA623" s="37"/>
    </row>
    <row r="624" spans="1:27">
      <c r="A624" s="545">
        <v>100017582837</v>
      </c>
      <c r="B624" s="547" t="s">
        <v>2437</v>
      </c>
      <c r="C624" s="549">
        <v>44327</v>
      </c>
      <c r="D624" s="544" t="s">
        <v>2416</v>
      </c>
      <c r="E624" s="544" t="s">
        <v>35</v>
      </c>
      <c r="F624" s="546"/>
      <c r="G624" s="546"/>
      <c r="H624" s="546"/>
      <c r="I624" s="37"/>
      <c r="J624" s="37"/>
      <c r="K624" s="37"/>
      <c r="L624" s="37"/>
      <c r="M624" s="37"/>
      <c r="N624" s="37"/>
      <c r="O624" s="37"/>
      <c r="P624" s="37"/>
      <c r="Q624" s="37"/>
      <c r="R624" s="37"/>
      <c r="S624" s="37"/>
      <c r="T624" s="37"/>
      <c r="U624" s="37"/>
      <c r="V624" s="37"/>
      <c r="W624" s="37"/>
      <c r="X624" s="37"/>
      <c r="Y624" s="37"/>
      <c r="Z624" s="37"/>
      <c r="AA624" s="37"/>
    </row>
    <row r="625" spans="1:27">
      <c r="A625" s="541">
        <v>100017508631</v>
      </c>
      <c r="B625" s="547" t="s">
        <v>2437</v>
      </c>
      <c r="C625" s="549">
        <v>44327</v>
      </c>
      <c r="D625" s="544" t="s">
        <v>2438</v>
      </c>
      <c r="E625" s="547" t="s">
        <v>35</v>
      </c>
      <c r="F625" s="542"/>
      <c r="G625" s="542"/>
      <c r="H625" s="542"/>
      <c r="I625" s="37"/>
      <c r="J625" s="37"/>
      <c r="K625" s="37"/>
      <c r="L625" s="37"/>
      <c r="M625" s="37"/>
      <c r="N625" s="37"/>
      <c r="O625" s="37"/>
      <c r="P625" s="37"/>
      <c r="Q625" s="37"/>
      <c r="R625" s="37"/>
      <c r="S625" s="37"/>
      <c r="T625" s="37"/>
      <c r="U625" s="37"/>
      <c r="V625" s="37"/>
      <c r="W625" s="37"/>
      <c r="X625" s="37"/>
      <c r="Y625" s="37"/>
      <c r="Z625" s="37"/>
      <c r="AA625" s="37"/>
    </row>
    <row r="626" spans="1:27">
      <c r="A626" s="541">
        <v>100017526668</v>
      </c>
      <c r="B626" s="547" t="s">
        <v>2437</v>
      </c>
      <c r="C626" s="549">
        <v>44327</v>
      </c>
      <c r="D626" s="547" t="s">
        <v>100</v>
      </c>
      <c r="E626" s="544" t="s">
        <v>37</v>
      </c>
      <c r="F626" s="542"/>
      <c r="G626" s="542"/>
      <c r="H626" s="542"/>
      <c r="I626" s="37"/>
      <c r="J626" s="37"/>
      <c r="K626" s="37"/>
      <c r="L626" s="37"/>
      <c r="M626" s="37"/>
      <c r="N626" s="37"/>
      <c r="O626" s="37"/>
      <c r="P626" s="37"/>
      <c r="Q626" s="37"/>
      <c r="R626" s="37"/>
      <c r="S626" s="37"/>
      <c r="T626" s="37"/>
      <c r="U626" s="37"/>
      <c r="V626" s="37"/>
      <c r="W626" s="37"/>
      <c r="X626" s="37"/>
      <c r="Y626" s="37"/>
      <c r="Z626" s="37"/>
      <c r="AA626" s="37"/>
    </row>
    <row r="627" spans="1:27">
      <c r="A627" s="545">
        <v>100017492760</v>
      </c>
      <c r="B627" s="544" t="s">
        <v>2439</v>
      </c>
      <c r="C627" s="549">
        <v>44327</v>
      </c>
      <c r="D627" s="546"/>
      <c r="E627" s="546"/>
      <c r="F627" s="546"/>
      <c r="G627" s="546"/>
      <c r="H627" s="546"/>
      <c r="I627" s="37"/>
      <c r="J627" s="37"/>
      <c r="K627" s="37"/>
      <c r="L627" s="37"/>
      <c r="M627" s="37"/>
      <c r="N627" s="37"/>
      <c r="O627" s="37"/>
      <c r="P627" s="37"/>
      <c r="Q627" s="37"/>
      <c r="R627" s="37"/>
      <c r="S627" s="37"/>
      <c r="T627" s="37"/>
      <c r="U627" s="37"/>
      <c r="V627" s="37"/>
      <c r="W627" s="37"/>
      <c r="X627" s="37"/>
      <c r="Y627" s="37"/>
      <c r="Z627" s="37"/>
      <c r="AA627" s="37"/>
    </row>
    <row r="628" spans="1:27">
      <c r="A628" s="541">
        <v>100017363862</v>
      </c>
      <c r="B628" s="544" t="s">
        <v>2439</v>
      </c>
      <c r="C628" s="543">
        <v>44327</v>
      </c>
      <c r="D628" s="542"/>
      <c r="E628" s="542"/>
      <c r="F628" s="542"/>
      <c r="G628" s="542"/>
      <c r="H628" s="542"/>
      <c r="I628" s="37"/>
      <c r="J628" s="37"/>
      <c r="K628" s="37"/>
      <c r="L628" s="37"/>
      <c r="M628" s="37"/>
      <c r="N628" s="37"/>
      <c r="O628" s="37"/>
      <c r="P628" s="37"/>
      <c r="Q628" s="37"/>
      <c r="R628" s="37"/>
      <c r="S628" s="37"/>
      <c r="T628" s="37"/>
      <c r="U628" s="37"/>
      <c r="V628" s="37"/>
      <c r="W628" s="37"/>
      <c r="X628" s="37"/>
      <c r="Y628" s="37"/>
      <c r="Z628" s="37"/>
      <c r="AA628" s="37"/>
    </row>
    <row r="629" spans="1:27">
      <c r="A629" s="545">
        <v>100017019699</v>
      </c>
      <c r="B629" s="544" t="s">
        <v>2439</v>
      </c>
      <c r="C629" s="549">
        <v>44327</v>
      </c>
      <c r="D629" s="546"/>
      <c r="E629" s="546"/>
      <c r="F629" s="546"/>
      <c r="G629" s="546"/>
      <c r="H629" s="546"/>
      <c r="I629" s="37"/>
      <c r="J629" s="37"/>
      <c r="K629" s="37"/>
      <c r="L629" s="37"/>
      <c r="M629" s="37"/>
      <c r="N629" s="37"/>
      <c r="O629" s="37"/>
      <c r="P629" s="37"/>
      <c r="Q629" s="37"/>
      <c r="R629" s="37"/>
      <c r="S629" s="37"/>
      <c r="T629" s="37"/>
      <c r="U629" s="37"/>
      <c r="V629" s="37"/>
      <c r="W629" s="37"/>
      <c r="X629" s="37"/>
      <c r="Y629" s="37"/>
      <c r="Z629" s="37"/>
      <c r="AA629" s="37"/>
    </row>
    <row r="630" spans="1:27">
      <c r="A630" s="541">
        <v>100017208274</v>
      </c>
      <c r="B630" s="544" t="s">
        <v>2439</v>
      </c>
      <c r="C630" s="543">
        <v>44327</v>
      </c>
      <c r="D630" s="542"/>
      <c r="E630" s="542"/>
      <c r="F630" s="542"/>
      <c r="G630" s="542"/>
      <c r="H630" s="542"/>
      <c r="I630" s="37"/>
      <c r="J630" s="37"/>
      <c r="K630" s="37"/>
      <c r="L630" s="37"/>
      <c r="M630" s="37"/>
      <c r="N630" s="37"/>
      <c r="O630" s="37"/>
      <c r="P630" s="37"/>
      <c r="Q630" s="37"/>
      <c r="R630" s="37"/>
      <c r="S630" s="37"/>
      <c r="T630" s="37"/>
      <c r="U630" s="37"/>
      <c r="V630" s="37"/>
      <c r="W630" s="37"/>
      <c r="X630" s="37"/>
      <c r="Y630" s="37"/>
      <c r="Z630" s="37"/>
      <c r="AA630" s="37"/>
    </row>
    <row r="631" spans="1:27">
      <c r="A631" s="545">
        <v>100016618867</v>
      </c>
      <c r="B631" s="544" t="s">
        <v>2439</v>
      </c>
      <c r="C631" s="549">
        <v>44327</v>
      </c>
      <c r="D631" s="546"/>
      <c r="E631" s="546"/>
      <c r="F631" s="546"/>
      <c r="G631" s="546"/>
      <c r="H631" s="546"/>
      <c r="I631" s="37"/>
      <c r="J631" s="37"/>
      <c r="K631" s="37"/>
      <c r="L631" s="37"/>
      <c r="M631" s="37"/>
      <c r="N631" s="37"/>
      <c r="O631" s="37"/>
      <c r="P631" s="37"/>
      <c r="Q631" s="37"/>
      <c r="R631" s="37"/>
      <c r="S631" s="37"/>
      <c r="T631" s="37"/>
      <c r="U631" s="37"/>
      <c r="V631" s="37"/>
      <c r="W631" s="37"/>
      <c r="X631" s="37"/>
      <c r="Y631" s="37"/>
      <c r="Z631" s="37"/>
      <c r="AA631" s="37"/>
    </row>
    <row r="632" spans="1:27">
      <c r="A632" s="545">
        <v>100016624350</v>
      </c>
      <c r="B632" s="544" t="s">
        <v>2439</v>
      </c>
      <c r="C632" s="549">
        <v>44327</v>
      </c>
      <c r="D632" s="546"/>
      <c r="E632" s="546"/>
      <c r="F632" s="546"/>
      <c r="G632" s="546"/>
      <c r="H632" s="546"/>
      <c r="I632" s="37"/>
      <c r="J632" s="37"/>
      <c r="K632" s="37"/>
      <c r="L632" s="37"/>
      <c r="M632" s="37"/>
      <c r="N632" s="37"/>
      <c r="O632" s="37"/>
      <c r="P632" s="37"/>
      <c r="Q632" s="37"/>
      <c r="R632" s="37"/>
      <c r="S632" s="37"/>
      <c r="T632" s="37"/>
      <c r="U632" s="37"/>
      <c r="V632" s="37"/>
      <c r="W632" s="37"/>
      <c r="X632" s="37"/>
      <c r="Y632" s="37"/>
      <c r="Z632" s="37"/>
      <c r="AA632" s="37"/>
    </row>
    <row r="633" spans="1:27">
      <c r="A633" s="545">
        <v>100016638017</v>
      </c>
      <c r="B633" s="544" t="s">
        <v>2439</v>
      </c>
      <c r="C633" s="549">
        <v>44327</v>
      </c>
      <c r="D633" s="546"/>
      <c r="E633" s="546"/>
      <c r="F633" s="546"/>
      <c r="G633" s="546"/>
      <c r="H633" s="546"/>
      <c r="I633" s="37"/>
      <c r="J633" s="37"/>
      <c r="K633" s="37"/>
      <c r="L633" s="37"/>
      <c r="M633" s="37"/>
      <c r="N633" s="37"/>
      <c r="O633" s="37"/>
      <c r="P633" s="37"/>
      <c r="Q633" s="37"/>
      <c r="R633" s="37"/>
      <c r="S633" s="37"/>
      <c r="T633" s="37"/>
      <c r="U633" s="37"/>
      <c r="V633" s="37"/>
      <c r="W633" s="37"/>
      <c r="X633" s="37"/>
      <c r="Y633" s="37"/>
      <c r="Z633" s="37"/>
      <c r="AA633" s="37"/>
    </row>
    <row r="634" spans="1:27">
      <c r="A634" s="545">
        <v>100016360379</v>
      </c>
      <c r="B634" s="544" t="s">
        <v>2439</v>
      </c>
      <c r="C634" s="549">
        <v>44327</v>
      </c>
      <c r="D634" s="546"/>
      <c r="E634" s="546"/>
      <c r="F634" s="546"/>
      <c r="G634" s="546"/>
      <c r="H634" s="546"/>
      <c r="I634" s="37"/>
      <c r="J634" s="37"/>
      <c r="K634" s="37"/>
      <c r="L634" s="37"/>
      <c r="M634" s="37"/>
      <c r="N634" s="37"/>
      <c r="O634" s="37"/>
      <c r="P634" s="37"/>
      <c r="Q634" s="37"/>
      <c r="R634" s="37"/>
      <c r="S634" s="37"/>
      <c r="T634" s="37"/>
      <c r="U634" s="37"/>
      <c r="V634" s="37"/>
      <c r="W634" s="37"/>
      <c r="X634" s="37"/>
      <c r="Y634" s="37"/>
      <c r="Z634" s="37"/>
      <c r="AA634" s="37"/>
    </row>
    <row r="635" spans="1:27">
      <c r="A635" s="545">
        <v>100016016332</v>
      </c>
      <c r="B635" s="544" t="s">
        <v>2439</v>
      </c>
      <c r="C635" s="549">
        <v>44327</v>
      </c>
      <c r="D635" s="546"/>
      <c r="E635" s="546"/>
      <c r="F635" s="546"/>
      <c r="G635" s="546"/>
      <c r="H635" s="546"/>
      <c r="I635" s="37"/>
      <c r="J635" s="37"/>
      <c r="K635" s="37"/>
      <c r="L635" s="37"/>
      <c r="M635" s="37"/>
      <c r="N635" s="37"/>
      <c r="O635" s="37"/>
      <c r="P635" s="37"/>
      <c r="Q635" s="37"/>
      <c r="R635" s="37"/>
      <c r="S635" s="37"/>
      <c r="T635" s="37"/>
      <c r="U635" s="37"/>
      <c r="V635" s="37"/>
      <c r="W635" s="37"/>
      <c r="X635" s="37"/>
      <c r="Y635" s="37"/>
      <c r="Z635" s="37"/>
      <c r="AA635" s="37"/>
    </row>
    <row r="636" spans="1:27">
      <c r="A636" s="541">
        <v>100016018409</v>
      </c>
      <c r="B636" s="544" t="s">
        <v>2439</v>
      </c>
      <c r="C636" s="543">
        <v>44327</v>
      </c>
      <c r="D636" s="542"/>
      <c r="E636" s="542"/>
      <c r="F636" s="542"/>
      <c r="G636" s="542"/>
      <c r="H636" s="542"/>
      <c r="I636" s="37"/>
      <c r="J636" s="37"/>
      <c r="K636" s="37"/>
      <c r="L636" s="37"/>
      <c r="M636" s="37"/>
      <c r="N636" s="37"/>
      <c r="O636" s="37"/>
      <c r="P636" s="37"/>
      <c r="Q636" s="37"/>
      <c r="R636" s="37"/>
      <c r="S636" s="37"/>
      <c r="T636" s="37"/>
      <c r="U636" s="37"/>
      <c r="V636" s="37"/>
      <c r="W636" s="37"/>
      <c r="X636" s="37"/>
      <c r="Y636" s="37"/>
      <c r="Z636" s="37"/>
      <c r="AA636" s="37"/>
    </row>
    <row r="637" spans="1:27">
      <c r="A637" s="545">
        <v>100015909449</v>
      </c>
      <c r="B637" s="544" t="s">
        <v>2439</v>
      </c>
      <c r="C637" s="549">
        <v>44327</v>
      </c>
      <c r="D637" s="546"/>
      <c r="E637" s="546"/>
      <c r="F637" s="546"/>
      <c r="G637" s="546"/>
      <c r="H637" s="546"/>
      <c r="I637" s="37"/>
      <c r="J637" s="37"/>
      <c r="K637" s="37"/>
      <c r="L637" s="37"/>
      <c r="M637" s="37"/>
      <c r="N637" s="37"/>
      <c r="O637" s="37"/>
      <c r="P637" s="37"/>
      <c r="Q637" s="37"/>
      <c r="R637" s="37"/>
      <c r="S637" s="37"/>
      <c r="T637" s="37"/>
      <c r="U637" s="37"/>
      <c r="V637" s="37"/>
      <c r="W637" s="37"/>
      <c r="X637" s="37"/>
      <c r="Y637" s="37"/>
      <c r="Z637" s="37"/>
      <c r="AA637" s="37"/>
    </row>
    <row r="638" spans="1:27">
      <c r="A638" s="541">
        <v>100015791733</v>
      </c>
      <c r="B638" s="544" t="s">
        <v>2439</v>
      </c>
      <c r="C638" s="543">
        <v>44327</v>
      </c>
      <c r="D638" s="542"/>
      <c r="E638" s="542"/>
      <c r="F638" s="542"/>
      <c r="G638" s="542"/>
      <c r="H638" s="542"/>
      <c r="I638" s="37"/>
      <c r="J638" s="37"/>
      <c r="K638" s="37"/>
      <c r="L638" s="37"/>
      <c r="M638" s="37"/>
      <c r="N638" s="37"/>
      <c r="O638" s="37"/>
      <c r="P638" s="37"/>
      <c r="Q638" s="37"/>
      <c r="R638" s="37"/>
      <c r="S638" s="37"/>
      <c r="T638" s="37"/>
      <c r="U638" s="37"/>
      <c r="V638" s="37"/>
      <c r="W638" s="37"/>
      <c r="X638" s="37"/>
      <c r="Y638" s="37"/>
      <c r="Z638" s="37"/>
      <c r="AA638" s="37"/>
    </row>
    <row r="639" spans="1:27">
      <c r="A639" s="541">
        <v>100014999743</v>
      </c>
      <c r="B639" s="544" t="s">
        <v>2415</v>
      </c>
      <c r="C639" s="543">
        <v>44328</v>
      </c>
      <c r="D639" s="544" t="s">
        <v>62</v>
      </c>
      <c r="E639" s="542"/>
      <c r="F639" s="542"/>
      <c r="G639" s="542"/>
      <c r="H639" s="542"/>
      <c r="I639" s="278"/>
      <c r="J639" s="37"/>
      <c r="K639" s="37"/>
      <c r="L639" s="37"/>
      <c r="M639" s="37"/>
      <c r="N639" s="37"/>
      <c r="O639" s="37"/>
      <c r="P639" s="37"/>
      <c r="Q639" s="37"/>
      <c r="R639" s="37"/>
      <c r="S639" s="37"/>
      <c r="T639" s="37"/>
      <c r="U639" s="37"/>
      <c r="V639" s="37"/>
      <c r="W639" s="37"/>
      <c r="X639" s="37"/>
      <c r="Y639" s="37"/>
      <c r="Z639" s="37"/>
      <c r="AA639" s="37"/>
    </row>
    <row r="640" spans="1:27">
      <c r="A640" s="545">
        <v>100015002273</v>
      </c>
      <c r="B640" s="547" t="s">
        <v>2415</v>
      </c>
      <c r="C640" s="549">
        <v>44328</v>
      </c>
      <c r="D640" s="547" t="s">
        <v>62</v>
      </c>
      <c r="E640" s="546"/>
      <c r="F640" s="546"/>
      <c r="G640" s="546"/>
      <c r="H640" s="546"/>
      <c r="I640" s="37"/>
      <c r="J640" s="37"/>
      <c r="K640" s="37"/>
      <c r="L640" s="37"/>
      <c r="M640" s="37"/>
      <c r="N640" s="37"/>
      <c r="O640" s="37"/>
      <c r="P640" s="37"/>
      <c r="Q640" s="37"/>
      <c r="R640" s="37"/>
      <c r="S640" s="37"/>
      <c r="T640" s="37"/>
      <c r="U640" s="37"/>
      <c r="V640" s="37"/>
      <c r="W640" s="37"/>
      <c r="X640" s="37"/>
      <c r="Y640" s="37"/>
      <c r="Z640" s="37"/>
      <c r="AA640" s="37"/>
    </row>
    <row r="641" spans="1:27">
      <c r="A641" s="541">
        <v>100015074266</v>
      </c>
      <c r="B641" s="547" t="s">
        <v>2415</v>
      </c>
      <c r="C641" s="543">
        <v>44328</v>
      </c>
      <c r="D641" s="544" t="s">
        <v>21</v>
      </c>
      <c r="E641" s="542"/>
      <c r="F641" s="542"/>
      <c r="G641" s="542"/>
      <c r="H641" s="542"/>
      <c r="I641" s="37"/>
      <c r="J641" s="37"/>
      <c r="K641" s="37"/>
      <c r="L641" s="37"/>
      <c r="M641" s="37"/>
      <c r="N641" s="37"/>
      <c r="O641" s="37"/>
      <c r="P641" s="37"/>
      <c r="Q641" s="37"/>
      <c r="R641" s="37"/>
      <c r="S641" s="37"/>
      <c r="T641" s="37"/>
      <c r="U641" s="37"/>
      <c r="V641" s="37"/>
      <c r="W641" s="37"/>
      <c r="X641" s="37"/>
      <c r="Y641" s="37"/>
      <c r="Z641" s="37"/>
      <c r="AA641" s="37"/>
    </row>
    <row r="642" spans="1:27">
      <c r="A642" s="545">
        <v>100014680603</v>
      </c>
      <c r="B642" s="547" t="s">
        <v>2415</v>
      </c>
      <c r="C642" s="549">
        <v>44327</v>
      </c>
      <c r="D642" s="544" t="s">
        <v>21</v>
      </c>
      <c r="E642" s="546"/>
      <c r="F642" s="546"/>
      <c r="G642" s="546"/>
      <c r="H642" s="546"/>
      <c r="I642" s="37"/>
      <c r="J642" s="37"/>
      <c r="K642" s="37"/>
      <c r="L642" s="37"/>
      <c r="M642" s="37"/>
      <c r="N642" s="37"/>
      <c r="O642" s="37"/>
      <c r="P642" s="37"/>
      <c r="Q642" s="37"/>
      <c r="R642" s="37"/>
      <c r="S642" s="37"/>
      <c r="T642" s="37"/>
      <c r="U642" s="37"/>
      <c r="V642" s="37"/>
      <c r="W642" s="37"/>
      <c r="X642" s="37"/>
      <c r="Y642" s="37"/>
      <c r="Z642" s="37"/>
      <c r="AA642" s="37"/>
    </row>
    <row r="643" spans="1:27">
      <c r="A643" s="545">
        <v>100014379703</v>
      </c>
      <c r="B643" s="547" t="s">
        <v>2415</v>
      </c>
      <c r="C643" s="549">
        <v>44328</v>
      </c>
      <c r="D643" s="547" t="s">
        <v>89</v>
      </c>
      <c r="E643" s="546"/>
      <c r="F643" s="546"/>
      <c r="G643" s="546"/>
      <c r="H643" s="546"/>
      <c r="I643" s="37"/>
      <c r="J643" s="37"/>
      <c r="K643" s="37"/>
      <c r="L643" s="37"/>
      <c r="M643" s="37"/>
      <c r="N643" s="37"/>
      <c r="O643" s="37"/>
      <c r="P643" s="37"/>
      <c r="Q643" s="37"/>
      <c r="R643" s="37"/>
      <c r="S643" s="37"/>
      <c r="T643" s="37"/>
      <c r="U643" s="37"/>
      <c r="V643" s="37"/>
      <c r="W643" s="37"/>
      <c r="X643" s="37"/>
      <c r="Y643" s="37"/>
      <c r="Z643" s="37"/>
      <c r="AA643" s="37"/>
    </row>
    <row r="644" spans="1:27">
      <c r="A644" s="541">
        <v>100014385472</v>
      </c>
      <c r="B644" s="547" t="s">
        <v>2415</v>
      </c>
      <c r="C644" s="543">
        <v>44328</v>
      </c>
      <c r="D644" s="544" t="s">
        <v>21</v>
      </c>
      <c r="E644" s="542"/>
      <c r="F644" s="542"/>
      <c r="G644" s="542"/>
      <c r="H644" s="542"/>
      <c r="I644" s="37"/>
      <c r="J644" s="37"/>
      <c r="K644" s="37"/>
      <c r="L644" s="37"/>
      <c r="M644" s="37"/>
      <c r="N644" s="37"/>
      <c r="O644" s="37"/>
      <c r="P644" s="37"/>
      <c r="Q644" s="37"/>
      <c r="R644" s="37"/>
      <c r="S644" s="37"/>
      <c r="T644" s="37"/>
      <c r="U644" s="37"/>
      <c r="V644" s="37"/>
      <c r="W644" s="37"/>
      <c r="X644" s="37"/>
      <c r="Y644" s="37"/>
      <c r="Z644" s="37"/>
      <c r="AA644" s="37"/>
    </row>
    <row r="645" spans="1:27">
      <c r="A645" s="541">
        <v>100014423803</v>
      </c>
      <c r="B645" s="547" t="s">
        <v>2415</v>
      </c>
      <c r="C645" s="543">
        <v>44328</v>
      </c>
      <c r="D645" s="544" t="s">
        <v>2426</v>
      </c>
      <c r="E645" s="542"/>
      <c r="F645" s="542"/>
      <c r="G645" s="542"/>
      <c r="H645" s="542"/>
      <c r="I645" s="37"/>
      <c r="J645" s="37"/>
      <c r="K645" s="37"/>
      <c r="L645" s="37"/>
      <c r="M645" s="37"/>
      <c r="N645" s="37"/>
      <c r="O645" s="37"/>
      <c r="P645" s="37"/>
      <c r="Q645" s="37"/>
      <c r="R645" s="37"/>
      <c r="S645" s="37"/>
      <c r="T645" s="37"/>
      <c r="U645" s="37"/>
      <c r="V645" s="37"/>
      <c r="W645" s="37"/>
      <c r="X645" s="37"/>
      <c r="Y645" s="37"/>
      <c r="Z645" s="37"/>
      <c r="AA645" s="37"/>
    </row>
    <row r="646" spans="1:27">
      <c r="A646" s="541">
        <v>100014585444</v>
      </c>
      <c r="B646" s="547" t="s">
        <v>2415</v>
      </c>
      <c r="C646" s="543">
        <v>44328</v>
      </c>
      <c r="D646" s="544" t="s">
        <v>2419</v>
      </c>
      <c r="E646" s="542"/>
      <c r="F646" s="542"/>
      <c r="G646" s="542"/>
      <c r="H646" s="542"/>
      <c r="I646" s="37"/>
      <c r="J646" s="37"/>
      <c r="K646" s="37"/>
      <c r="L646" s="37"/>
      <c r="M646" s="37"/>
      <c r="N646" s="37"/>
      <c r="O646" s="37"/>
      <c r="P646" s="37"/>
      <c r="Q646" s="37"/>
      <c r="R646" s="37"/>
      <c r="S646" s="37"/>
      <c r="T646" s="37"/>
      <c r="U646" s="37"/>
      <c r="V646" s="37"/>
      <c r="W646" s="37"/>
      <c r="X646" s="37"/>
      <c r="Y646" s="37"/>
      <c r="Z646" s="37"/>
      <c r="AA646" s="37"/>
    </row>
    <row r="647" spans="1:27">
      <c r="A647" s="541">
        <v>100014239532</v>
      </c>
      <c r="B647" s="547" t="s">
        <v>2415</v>
      </c>
      <c r="C647" s="543">
        <v>44328</v>
      </c>
      <c r="D647" s="544" t="s">
        <v>21</v>
      </c>
      <c r="E647" s="542"/>
      <c r="F647" s="542"/>
      <c r="G647" s="542"/>
      <c r="H647" s="542"/>
      <c r="I647" s="37"/>
      <c r="J647" s="37"/>
      <c r="K647" s="37"/>
      <c r="L647" s="37"/>
      <c r="M647" s="37"/>
      <c r="N647" s="37"/>
      <c r="O647" s="37"/>
      <c r="P647" s="37"/>
      <c r="Q647" s="37"/>
      <c r="R647" s="37"/>
      <c r="S647" s="37"/>
      <c r="T647" s="37"/>
      <c r="U647" s="37"/>
      <c r="V647" s="37"/>
      <c r="W647" s="37"/>
      <c r="X647" s="37"/>
      <c r="Y647" s="37"/>
      <c r="Z647" s="37"/>
      <c r="AA647" s="37"/>
    </row>
    <row r="648" spans="1:27">
      <c r="A648" s="545">
        <v>100014182932</v>
      </c>
      <c r="B648" s="547" t="s">
        <v>2415</v>
      </c>
      <c r="C648" s="549">
        <v>44327</v>
      </c>
      <c r="D648" s="547" t="s">
        <v>21</v>
      </c>
      <c r="E648" s="546"/>
      <c r="F648" s="546"/>
      <c r="G648" s="546"/>
      <c r="H648" s="546"/>
      <c r="I648" s="37"/>
      <c r="J648" s="37"/>
      <c r="K648" s="37"/>
      <c r="L648" s="37"/>
      <c r="M648" s="37"/>
      <c r="N648" s="37"/>
      <c r="O648" s="37"/>
      <c r="P648" s="37"/>
      <c r="Q648" s="37"/>
      <c r="R648" s="37"/>
      <c r="S648" s="37"/>
      <c r="T648" s="37"/>
      <c r="U648" s="37"/>
      <c r="V648" s="37"/>
      <c r="W648" s="37"/>
      <c r="X648" s="37"/>
      <c r="Y648" s="37"/>
      <c r="Z648" s="37"/>
      <c r="AA648" s="37"/>
    </row>
    <row r="649" spans="1:27">
      <c r="A649" s="545">
        <v>100014160430</v>
      </c>
      <c r="B649" s="547" t="s">
        <v>2415</v>
      </c>
      <c r="C649" s="549">
        <v>44328</v>
      </c>
      <c r="D649" s="547" t="s">
        <v>62</v>
      </c>
      <c r="E649" s="546"/>
      <c r="F649" s="546"/>
      <c r="G649" s="546"/>
      <c r="H649" s="546"/>
      <c r="I649" s="37"/>
      <c r="J649" s="37"/>
      <c r="K649" s="37"/>
      <c r="L649" s="37"/>
      <c r="M649" s="37"/>
      <c r="N649" s="37"/>
      <c r="O649" s="37"/>
      <c r="P649" s="37"/>
      <c r="Q649" s="37"/>
      <c r="R649" s="37"/>
      <c r="S649" s="37"/>
      <c r="T649" s="37"/>
      <c r="U649" s="37"/>
      <c r="V649" s="37"/>
      <c r="W649" s="37"/>
      <c r="X649" s="37"/>
      <c r="Y649" s="37"/>
      <c r="Z649" s="37"/>
      <c r="AA649" s="37"/>
    </row>
    <row r="650" spans="1:27">
      <c r="A650" s="545">
        <v>100014019022</v>
      </c>
      <c r="B650" s="547" t="s">
        <v>2415</v>
      </c>
      <c r="C650" s="549">
        <v>44327</v>
      </c>
      <c r="D650" s="547" t="s">
        <v>82</v>
      </c>
      <c r="E650" s="547" t="s">
        <v>35</v>
      </c>
      <c r="F650" s="549">
        <v>44317</v>
      </c>
      <c r="G650" s="546">
        <v>2885.76</v>
      </c>
      <c r="H650" s="546"/>
      <c r="I650" s="37"/>
      <c r="J650" s="37"/>
      <c r="K650" s="37"/>
      <c r="L650" s="37"/>
      <c r="M650" s="37"/>
      <c r="N650" s="37"/>
      <c r="O650" s="37"/>
      <c r="P650" s="37"/>
      <c r="Q650" s="37"/>
      <c r="R650" s="37"/>
      <c r="S650" s="37"/>
      <c r="T650" s="37"/>
      <c r="U650" s="37"/>
      <c r="V650" s="37"/>
      <c r="W650" s="37"/>
      <c r="X650" s="37"/>
      <c r="Y650" s="37"/>
      <c r="Z650" s="37"/>
      <c r="AA650" s="37"/>
    </row>
    <row r="651" spans="1:27">
      <c r="A651" s="541">
        <v>100014028243</v>
      </c>
      <c r="B651" s="547" t="s">
        <v>2415</v>
      </c>
      <c r="C651" s="543">
        <v>44328</v>
      </c>
      <c r="D651" s="544" t="s">
        <v>62</v>
      </c>
      <c r="E651" s="542"/>
      <c r="F651" s="542"/>
      <c r="G651" s="542"/>
      <c r="H651" s="542"/>
      <c r="I651" s="37"/>
      <c r="J651" s="37"/>
      <c r="K651" s="37"/>
      <c r="L651" s="37"/>
      <c r="M651" s="37"/>
      <c r="N651" s="37"/>
      <c r="O651" s="37"/>
      <c r="P651" s="37"/>
      <c r="Q651" s="37"/>
      <c r="R651" s="37"/>
      <c r="S651" s="37"/>
      <c r="T651" s="37"/>
      <c r="U651" s="37"/>
      <c r="V651" s="37"/>
      <c r="W651" s="37"/>
      <c r="X651" s="37"/>
      <c r="Y651" s="37"/>
      <c r="Z651" s="37"/>
      <c r="AA651" s="37"/>
    </row>
    <row r="652" spans="1:27">
      <c r="A652" s="545">
        <v>100014030527</v>
      </c>
      <c r="B652" s="547" t="s">
        <v>2415</v>
      </c>
      <c r="C652" s="549">
        <v>44327</v>
      </c>
      <c r="D652" s="547" t="s">
        <v>2338</v>
      </c>
      <c r="E652" s="546"/>
      <c r="F652" s="546"/>
      <c r="G652" s="546"/>
      <c r="H652" s="546"/>
      <c r="I652" s="37"/>
      <c r="J652" s="37"/>
      <c r="K652" s="37"/>
      <c r="L652" s="37"/>
      <c r="M652" s="37"/>
      <c r="N652" s="37"/>
      <c r="O652" s="37"/>
      <c r="P652" s="37"/>
      <c r="Q652" s="37"/>
      <c r="R652" s="37"/>
      <c r="S652" s="37"/>
      <c r="T652" s="37"/>
      <c r="U652" s="37"/>
      <c r="V652" s="37"/>
      <c r="W652" s="37"/>
      <c r="X652" s="37"/>
      <c r="Y652" s="37"/>
      <c r="Z652" s="37"/>
      <c r="AA652" s="37"/>
    </row>
    <row r="653" spans="1:27">
      <c r="A653" s="545">
        <v>100013974913</v>
      </c>
      <c r="B653" s="547" t="s">
        <v>34</v>
      </c>
      <c r="C653" s="549">
        <v>44327</v>
      </c>
      <c r="D653" s="546"/>
      <c r="E653" s="546"/>
      <c r="F653" s="546"/>
      <c r="G653" s="546"/>
      <c r="H653" s="547" t="s">
        <v>2440</v>
      </c>
      <c r="I653" s="37"/>
      <c r="J653" s="37"/>
      <c r="K653" s="37"/>
      <c r="L653" s="37"/>
      <c r="M653" s="37"/>
      <c r="N653" s="37"/>
      <c r="O653" s="37"/>
      <c r="P653" s="37"/>
      <c r="Q653" s="37"/>
      <c r="R653" s="37"/>
      <c r="S653" s="37"/>
      <c r="T653" s="37"/>
      <c r="U653" s="37"/>
      <c r="V653" s="37"/>
      <c r="W653" s="37"/>
      <c r="X653" s="37"/>
      <c r="Y653" s="37"/>
      <c r="Z653" s="37"/>
      <c r="AA653" s="37"/>
    </row>
    <row r="654" spans="1:27">
      <c r="A654" s="545">
        <v>100013963192</v>
      </c>
      <c r="B654" s="547" t="s">
        <v>34</v>
      </c>
      <c r="C654" s="549">
        <v>44328</v>
      </c>
      <c r="D654" s="547" t="s">
        <v>21</v>
      </c>
      <c r="E654" s="546"/>
      <c r="F654" s="546"/>
      <c r="G654" s="546"/>
      <c r="H654" s="546"/>
      <c r="I654" s="37"/>
      <c r="J654" s="37"/>
      <c r="K654" s="37"/>
      <c r="L654" s="37"/>
      <c r="M654" s="37"/>
      <c r="N654" s="37"/>
      <c r="O654" s="37"/>
      <c r="P654" s="37"/>
      <c r="Q654" s="37"/>
      <c r="R654" s="37"/>
      <c r="S654" s="37"/>
      <c r="T654" s="37"/>
      <c r="U654" s="37"/>
      <c r="V654" s="37"/>
      <c r="W654" s="37"/>
      <c r="X654" s="37"/>
      <c r="Y654" s="37"/>
      <c r="Z654" s="37"/>
      <c r="AA654" s="37"/>
    </row>
    <row r="655" spans="1:27">
      <c r="A655" s="545">
        <v>100013936901</v>
      </c>
      <c r="B655" s="547" t="s">
        <v>34</v>
      </c>
      <c r="C655" s="549">
        <v>44328</v>
      </c>
      <c r="D655" s="547" t="s">
        <v>21</v>
      </c>
      <c r="E655" s="546"/>
      <c r="F655" s="546"/>
      <c r="G655" s="546"/>
      <c r="H655" s="546"/>
      <c r="I655" s="37"/>
      <c r="J655" s="37"/>
      <c r="K655" s="37"/>
      <c r="L655" s="37"/>
      <c r="M655" s="37"/>
      <c r="N655" s="37"/>
      <c r="O655" s="37"/>
      <c r="P655" s="37"/>
      <c r="Q655" s="37"/>
      <c r="R655" s="37"/>
      <c r="S655" s="37"/>
      <c r="T655" s="37"/>
      <c r="U655" s="37"/>
      <c r="V655" s="37"/>
      <c r="W655" s="37"/>
      <c r="X655" s="37"/>
      <c r="Y655" s="37"/>
      <c r="Z655" s="37"/>
      <c r="AA655" s="37"/>
    </row>
    <row r="656" spans="1:27">
      <c r="A656" s="541">
        <v>100013912467</v>
      </c>
      <c r="B656" s="547" t="s">
        <v>34</v>
      </c>
      <c r="C656" s="549">
        <v>44328</v>
      </c>
      <c r="D656" s="544" t="s">
        <v>2441</v>
      </c>
      <c r="E656" s="542"/>
      <c r="F656" s="542"/>
      <c r="G656" s="542"/>
      <c r="H656" s="542"/>
      <c r="I656" s="37"/>
      <c r="J656" s="37"/>
      <c r="K656" s="37"/>
      <c r="L656" s="37"/>
      <c r="M656" s="37"/>
      <c r="N656" s="37"/>
      <c r="O656" s="37"/>
      <c r="P656" s="37"/>
      <c r="Q656" s="37"/>
      <c r="R656" s="37"/>
      <c r="S656" s="37"/>
      <c r="T656" s="37"/>
      <c r="U656" s="37"/>
      <c r="V656" s="37"/>
      <c r="W656" s="37"/>
      <c r="X656" s="37"/>
      <c r="Y656" s="37"/>
      <c r="Z656" s="37"/>
      <c r="AA656" s="37"/>
    </row>
    <row r="657" spans="1:27">
      <c r="A657" s="545">
        <v>100013816541</v>
      </c>
      <c r="B657" s="547" t="s">
        <v>34</v>
      </c>
      <c r="C657" s="549">
        <v>44328</v>
      </c>
      <c r="D657" s="544" t="s">
        <v>21</v>
      </c>
      <c r="E657" s="546"/>
      <c r="F657" s="546"/>
      <c r="G657" s="546"/>
      <c r="H657" s="546"/>
      <c r="I657" s="37"/>
      <c r="J657" s="37"/>
      <c r="K657" s="37"/>
      <c r="L657" s="37"/>
      <c r="M657" s="37"/>
      <c r="N657" s="37"/>
      <c r="O657" s="37"/>
      <c r="P657" s="37"/>
      <c r="Q657" s="37"/>
      <c r="R657" s="37"/>
      <c r="S657" s="37"/>
      <c r="T657" s="37"/>
      <c r="U657" s="37"/>
      <c r="V657" s="37"/>
      <c r="W657" s="37"/>
      <c r="X657" s="37"/>
      <c r="Y657" s="37"/>
      <c r="Z657" s="37"/>
      <c r="AA657" s="37"/>
    </row>
    <row r="658" spans="1:27">
      <c r="A658" s="541">
        <v>100013742322</v>
      </c>
      <c r="B658" s="547" t="s">
        <v>34</v>
      </c>
      <c r="C658" s="549">
        <v>44328</v>
      </c>
      <c r="D658" s="544" t="s">
        <v>21</v>
      </c>
      <c r="E658" s="542"/>
      <c r="F658" s="542"/>
      <c r="G658" s="542"/>
      <c r="H658" s="542"/>
      <c r="I658" s="37"/>
      <c r="J658" s="37"/>
      <c r="K658" s="37"/>
      <c r="L658" s="37"/>
      <c r="M658" s="37"/>
      <c r="N658" s="37"/>
      <c r="O658" s="37"/>
      <c r="P658" s="37"/>
      <c r="Q658" s="37"/>
      <c r="R658" s="37"/>
      <c r="S658" s="37"/>
      <c r="T658" s="37"/>
      <c r="U658" s="37"/>
      <c r="V658" s="37"/>
      <c r="W658" s="37"/>
      <c r="X658" s="37"/>
      <c r="Y658" s="37"/>
      <c r="Z658" s="37"/>
      <c r="AA658" s="37"/>
    </row>
    <row r="659" spans="1:27">
      <c r="A659" s="545">
        <v>100013592516</v>
      </c>
      <c r="B659" s="547" t="s">
        <v>34</v>
      </c>
      <c r="C659" s="549">
        <v>44328</v>
      </c>
      <c r="D659" s="544" t="s">
        <v>21</v>
      </c>
      <c r="E659" s="546"/>
      <c r="F659" s="546"/>
      <c r="G659" s="546"/>
      <c r="H659" s="546"/>
      <c r="I659" s="37"/>
      <c r="J659" s="37"/>
      <c r="K659" s="37"/>
      <c r="L659" s="37"/>
      <c r="M659" s="37"/>
      <c r="N659" s="37"/>
      <c r="O659" s="37"/>
      <c r="P659" s="37"/>
      <c r="Q659" s="37"/>
      <c r="R659" s="37"/>
      <c r="S659" s="37"/>
      <c r="T659" s="37"/>
      <c r="U659" s="37"/>
      <c r="V659" s="37"/>
      <c r="W659" s="37"/>
      <c r="X659" s="37"/>
      <c r="Y659" s="37"/>
      <c r="Z659" s="37"/>
      <c r="AA659" s="37"/>
    </row>
    <row r="660" spans="1:27">
      <c r="A660" s="545">
        <v>100013601553</v>
      </c>
      <c r="B660" s="547" t="s">
        <v>34</v>
      </c>
      <c r="C660" s="549">
        <v>44328</v>
      </c>
      <c r="D660" s="547" t="s">
        <v>54</v>
      </c>
      <c r="E660" s="546"/>
      <c r="F660" s="546"/>
      <c r="G660" s="546"/>
      <c r="H660" s="546"/>
      <c r="I660" s="37"/>
      <c r="J660" s="37"/>
      <c r="K660" s="37"/>
      <c r="L660" s="37"/>
      <c r="M660" s="37"/>
      <c r="N660" s="37"/>
      <c r="O660" s="37"/>
      <c r="P660" s="37"/>
      <c r="Q660" s="37"/>
      <c r="R660" s="37"/>
      <c r="S660" s="37"/>
      <c r="T660" s="37"/>
      <c r="U660" s="37"/>
      <c r="V660" s="37"/>
      <c r="W660" s="37"/>
      <c r="X660" s="37"/>
      <c r="Y660" s="37"/>
      <c r="Z660" s="37"/>
      <c r="AA660" s="37"/>
    </row>
    <row r="661" spans="1:27">
      <c r="A661" s="541">
        <v>100013503918</v>
      </c>
      <c r="B661" s="547" t="s">
        <v>34</v>
      </c>
      <c r="C661" s="549">
        <v>44328</v>
      </c>
      <c r="D661" s="544" t="s">
        <v>21</v>
      </c>
      <c r="E661" s="542"/>
      <c r="F661" s="542"/>
      <c r="G661" s="542"/>
      <c r="H661" s="542"/>
      <c r="I661" s="37"/>
      <c r="J661" s="37"/>
      <c r="K661" s="37"/>
      <c r="L661" s="37"/>
      <c r="M661" s="37"/>
      <c r="N661" s="37"/>
      <c r="O661" s="37"/>
      <c r="P661" s="37"/>
      <c r="Q661" s="37"/>
      <c r="R661" s="37"/>
      <c r="S661" s="37"/>
      <c r="T661" s="37"/>
      <c r="U661" s="37"/>
      <c r="V661" s="37"/>
      <c r="W661" s="37"/>
      <c r="X661" s="37"/>
      <c r="Y661" s="37"/>
      <c r="Z661" s="37"/>
      <c r="AA661" s="37"/>
    </row>
    <row r="662" spans="1:27">
      <c r="A662" s="541">
        <v>100013566098</v>
      </c>
      <c r="B662" s="547" t="s">
        <v>34</v>
      </c>
      <c r="C662" s="549">
        <v>44328</v>
      </c>
      <c r="D662" s="544" t="s">
        <v>62</v>
      </c>
      <c r="E662" s="542"/>
      <c r="F662" s="542"/>
      <c r="G662" s="542"/>
      <c r="H662" s="542"/>
      <c r="I662" s="37"/>
      <c r="J662" s="37"/>
      <c r="K662" s="37"/>
      <c r="L662" s="37"/>
      <c r="M662" s="37"/>
      <c r="N662" s="37"/>
      <c r="O662" s="37"/>
      <c r="P662" s="37"/>
      <c r="Q662" s="37"/>
      <c r="R662" s="37"/>
      <c r="S662" s="37"/>
      <c r="T662" s="37"/>
      <c r="U662" s="37"/>
      <c r="V662" s="37"/>
      <c r="W662" s="37"/>
      <c r="X662" s="37"/>
      <c r="Y662" s="37"/>
      <c r="Z662" s="37"/>
      <c r="AA662" s="37"/>
    </row>
    <row r="663" spans="1:27">
      <c r="A663" s="545">
        <v>100013410364</v>
      </c>
      <c r="B663" s="547" t="s">
        <v>34</v>
      </c>
      <c r="C663" s="549">
        <v>44328</v>
      </c>
      <c r="D663" s="546"/>
      <c r="E663" s="547" t="s">
        <v>37</v>
      </c>
      <c r="F663" s="546"/>
      <c r="G663" s="546"/>
      <c r="H663" s="546"/>
      <c r="I663" s="278" t="s">
        <v>2442</v>
      </c>
      <c r="J663" s="37"/>
      <c r="K663" s="37"/>
      <c r="L663" s="37"/>
      <c r="M663" s="37"/>
      <c r="N663" s="37"/>
      <c r="O663" s="37"/>
      <c r="P663" s="37"/>
      <c r="Q663" s="37"/>
      <c r="R663" s="37"/>
      <c r="S663" s="37"/>
      <c r="T663" s="37"/>
      <c r="U663" s="37"/>
      <c r="V663" s="37"/>
      <c r="W663" s="37"/>
      <c r="X663" s="37"/>
      <c r="Y663" s="37"/>
      <c r="Z663" s="37"/>
      <c r="AA663" s="37"/>
    </row>
    <row r="664" spans="1:27">
      <c r="A664" s="541">
        <v>100013369657</v>
      </c>
      <c r="B664" s="547" t="s">
        <v>34</v>
      </c>
      <c r="C664" s="549">
        <v>44328</v>
      </c>
      <c r="D664" s="544" t="s">
        <v>89</v>
      </c>
      <c r="E664" s="542"/>
      <c r="F664" s="542"/>
      <c r="G664" s="542"/>
      <c r="H664" s="542"/>
      <c r="I664" s="37"/>
      <c r="J664" s="37"/>
      <c r="K664" s="37"/>
      <c r="L664" s="37"/>
      <c r="M664" s="37"/>
      <c r="N664" s="37"/>
      <c r="O664" s="37"/>
      <c r="P664" s="37"/>
      <c r="Q664" s="37"/>
      <c r="R664" s="37"/>
      <c r="S664" s="37"/>
      <c r="T664" s="37"/>
      <c r="U664" s="37"/>
      <c r="V664" s="37"/>
      <c r="W664" s="37"/>
      <c r="X664" s="37"/>
      <c r="Y664" s="37"/>
      <c r="Z664" s="37"/>
      <c r="AA664" s="37"/>
    </row>
    <row r="665" spans="1:27">
      <c r="A665" s="545">
        <v>100012917477</v>
      </c>
      <c r="B665" s="547" t="s">
        <v>34</v>
      </c>
      <c r="C665" s="549">
        <v>44328</v>
      </c>
      <c r="D665" s="546"/>
      <c r="E665" s="547" t="s">
        <v>35</v>
      </c>
      <c r="F665" s="546"/>
      <c r="G665" s="546"/>
      <c r="H665" s="546"/>
      <c r="I665" s="278" t="s">
        <v>2443</v>
      </c>
      <c r="J665" s="37"/>
      <c r="K665" s="37"/>
      <c r="L665" s="37"/>
      <c r="M665" s="37"/>
      <c r="N665" s="37"/>
      <c r="O665" s="37"/>
      <c r="P665" s="37"/>
      <c r="Q665" s="37"/>
      <c r="R665" s="37"/>
      <c r="S665" s="37"/>
      <c r="T665" s="37"/>
      <c r="U665" s="37"/>
      <c r="V665" s="37"/>
      <c r="W665" s="37"/>
      <c r="X665" s="37"/>
      <c r="Y665" s="37"/>
      <c r="Z665" s="37"/>
      <c r="AA665" s="37"/>
    </row>
    <row r="666" spans="1:27">
      <c r="A666" s="564">
        <v>100012789246</v>
      </c>
      <c r="B666" s="547" t="s">
        <v>105</v>
      </c>
      <c r="C666" s="543">
        <v>44328</v>
      </c>
      <c r="D666" s="544" t="s">
        <v>108</v>
      </c>
      <c r="E666" s="542"/>
      <c r="F666" s="542"/>
      <c r="G666" s="542"/>
      <c r="H666" s="542"/>
      <c r="I666" s="37"/>
      <c r="J666" s="37"/>
      <c r="K666" s="37"/>
      <c r="L666" s="37"/>
      <c r="M666" s="37"/>
      <c r="N666" s="37"/>
      <c r="O666" s="37"/>
      <c r="P666" s="37"/>
      <c r="Q666" s="37"/>
      <c r="R666" s="37"/>
      <c r="S666" s="37"/>
      <c r="T666" s="37"/>
      <c r="U666" s="37"/>
      <c r="V666" s="37"/>
      <c r="W666" s="37"/>
      <c r="X666" s="37"/>
      <c r="Y666" s="37"/>
      <c r="Z666" s="37"/>
      <c r="AA666" s="37"/>
    </row>
    <row r="667" spans="1:27">
      <c r="A667" s="563">
        <v>100012231305</v>
      </c>
      <c r="B667" s="547" t="s">
        <v>105</v>
      </c>
      <c r="C667" s="549">
        <v>44328</v>
      </c>
      <c r="D667" s="546"/>
      <c r="E667" s="546"/>
      <c r="F667" s="546"/>
      <c r="G667" s="546"/>
      <c r="H667" s="546"/>
      <c r="I667" s="37"/>
      <c r="J667" s="37"/>
      <c r="K667" s="37"/>
      <c r="L667" s="37"/>
      <c r="M667" s="37"/>
      <c r="N667" s="37"/>
      <c r="O667" s="37"/>
      <c r="P667" s="37"/>
      <c r="Q667" s="37"/>
      <c r="R667" s="37"/>
      <c r="S667" s="37"/>
      <c r="T667" s="37"/>
      <c r="U667" s="37"/>
      <c r="V667" s="37"/>
      <c r="W667" s="37"/>
      <c r="X667" s="37"/>
      <c r="Y667" s="37"/>
      <c r="Z667" s="37"/>
      <c r="AA667" s="37"/>
    </row>
    <row r="668" spans="1:27">
      <c r="A668" s="563">
        <v>100012266836</v>
      </c>
      <c r="B668" s="547" t="s">
        <v>105</v>
      </c>
      <c r="C668" s="549">
        <v>44328</v>
      </c>
      <c r="D668" s="546"/>
      <c r="E668" s="546"/>
      <c r="F668" s="546"/>
      <c r="G668" s="546"/>
      <c r="H668" s="546"/>
      <c r="I668" s="37"/>
      <c r="J668" s="37"/>
      <c r="K668" s="37"/>
      <c r="L668" s="37"/>
      <c r="M668" s="37"/>
      <c r="N668" s="37"/>
      <c r="O668" s="37"/>
      <c r="P668" s="37"/>
      <c r="Q668" s="37"/>
      <c r="R668" s="37"/>
      <c r="S668" s="37"/>
      <c r="T668" s="37"/>
      <c r="U668" s="37"/>
      <c r="V668" s="37"/>
      <c r="W668" s="37"/>
      <c r="X668" s="37"/>
      <c r="Y668" s="37"/>
      <c r="Z668" s="37"/>
      <c r="AA668" s="37"/>
    </row>
    <row r="669" spans="1:27">
      <c r="A669" s="564">
        <v>100012092995</v>
      </c>
      <c r="B669" s="547" t="s">
        <v>105</v>
      </c>
      <c r="C669" s="543">
        <v>44328</v>
      </c>
      <c r="D669" s="544" t="s">
        <v>22</v>
      </c>
      <c r="E669" s="542"/>
      <c r="F669" s="542"/>
      <c r="G669" s="542"/>
      <c r="H669" s="542"/>
      <c r="I669" s="37"/>
      <c r="J669" s="37"/>
      <c r="K669" s="37"/>
      <c r="L669" s="37"/>
      <c r="M669" s="37"/>
      <c r="N669" s="37"/>
      <c r="O669" s="37"/>
      <c r="P669" s="37"/>
      <c r="Q669" s="37"/>
      <c r="R669" s="37"/>
      <c r="S669" s="37"/>
      <c r="T669" s="37"/>
      <c r="U669" s="37"/>
      <c r="V669" s="37"/>
      <c r="W669" s="37"/>
      <c r="X669" s="37"/>
      <c r="Y669" s="37"/>
      <c r="Z669" s="37"/>
      <c r="AA669" s="37"/>
    </row>
    <row r="670" spans="1:27">
      <c r="A670" s="563">
        <v>100011809603</v>
      </c>
      <c r="B670" s="547" t="s">
        <v>105</v>
      </c>
      <c r="C670" s="549">
        <v>44328</v>
      </c>
      <c r="D670" s="546"/>
      <c r="E670" s="546"/>
      <c r="F670" s="546"/>
      <c r="G670" s="546"/>
      <c r="H670" s="546"/>
      <c r="I670" s="37"/>
      <c r="J670" s="37"/>
      <c r="K670" s="37"/>
      <c r="L670" s="37"/>
      <c r="M670" s="37"/>
      <c r="N670" s="37"/>
      <c r="O670" s="37"/>
      <c r="P670" s="37"/>
      <c r="Q670" s="37"/>
      <c r="R670" s="37"/>
      <c r="S670" s="37"/>
      <c r="T670" s="37"/>
      <c r="U670" s="37"/>
      <c r="V670" s="37"/>
      <c r="W670" s="37"/>
      <c r="X670" s="37"/>
      <c r="Y670" s="37"/>
      <c r="Z670" s="37"/>
      <c r="AA670" s="37"/>
    </row>
    <row r="671" spans="1:27">
      <c r="A671" s="564">
        <v>100011693681</v>
      </c>
      <c r="B671" s="547" t="s">
        <v>105</v>
      </c>
      <c r="C671" s="543">
        <v>44328</v>
      </c>
      <c r="D671" s="544" t="s">
        <v>22</v>
      </c>
      <c r="E671" s="542"/>
      <c r="F671" s="542"/>
      <c r="G671" s="542"/>
      <c r="H671" s="542"/>
      <c r="I671" s="37"/>
      <c r="J671" s="37"/>
      <c r="K671" s="37"/>
      <c r="L671" s="37"/>
      <c r="M671" s="37"/>
      <c r="N671" s="37"/>
      <c r="O671" s="37"/>
      <c r="P671" s="37"/>
      <c r="Q671" s="37"/>
      <c r="R671" s="37"/>
      <c r="S671" s="37"/>
      <c r="T671" s="37"/>
      <c r="U671" s="37"/>
      <c r="V671" s="37"/>
      <c r="W671" s="37"/>
      <c r="X671" s="37"/>
      <c r="Y671" s="37"/>
      <c r="Z671" s="37"/>
      <c r="AA671" s="37"/>
    </row>
    <row r="672" spans="1:27">
      <c r="A672" s="564">
        <v>100011719789</v>
      </c>
      <c r="B672" s="547" t="s">
        <v>105</v>
      </c>
      <c r="C672" s="565">
        <v>44328</v>
      </c>
      <c r="D672" s="542"/>
      <c r="E672" s="542"/>
      <c r="F672" s="542"/>
      <c r="G672" s="542"/>
      <c r="H672" s="542"/>
      <c r="I672" s="37"/>
      <c r="J672" s="37"/>
      <c r="K672" s="37"/>
      <c r="L672" s="37"/>
      <c r="M672" s="37"/>
      <c r="N672" s="37"/>
      <c r="O672" s="37"/>
      <c r="P672" s="37"/>
      <c r="Q672" s="37"/>
      <c r="R672" s="37"/>
      <c r="S672" s="37"/>
      <c r="T672" s="37"/>
      <c r="U672" s="37"/>
      <c r="V672" s="37"/>
      <c r="W672" s="37"/>
      <c r="X672" s="37"/>
      <c r="Y672" s="37"/>
      <c r="Z672" s="37"/>
      <c r="AA672" s="37"/>
    </row>
    <row r="673" spans="1:27">
      <c r="A673" s="564">
        <v>100011835228</v>
      </c>
      <c r="B673" s="547" t="s">
        <v>105</v>
      </c>
      <c r="C673" s="565">
        <v>44328</v>
      </c>
      <c r="D673" s="542"/>
      <c r="E673" s="542"/>
      <c r="F673" s="542"/>
      <c r="G673" s="542"/>
      <c r="H673" s="542"/>
      <c r="I673" s="37"/>
      <c r="J673" s="37"/>
      <c r="K673" s="37"/>
      <c r="L673" s="37"/>
      <c r="M673" s="37"/>
      <c r="N673" s="37"/>
      <c r="O673" s="37"/>
      <c r="P673" s="37"/>
      <c r="Q673" s="37"/>
      <c r="R673" s="37"/>
      <c r="S673" s="37"/>
      <c r="T673" s="37"/>
      <c r="U673" s="37"/>
      <c r="V673" s="37"/>
      <c r="W673" s="37"/>
      <c r="X673" s="37"/>
      <c r="Y673" s="37"/>
      <c r="Z673" s="37"/>
      <c r="AA673" s="37"/>
    </row>
    <row r="674" spans="1:27">
      <c r="A674" s="564">
        <v>100011578857</v>
      </c>
      <c r="B674" s="547" t="s">
        <v>105</v>
      </c>
      <c r="C674" s="543">
        <v>44328</v>
      </c>
      <c r="D674" s="542"/>
      <c r="E674" s="542"/>
      <c r="F674" s="542"/>
      <c r="G674" s="542"/>
      <c r="H674" s="542"/>
      <c r="I674" s="37"/>
      <c r="J674" s="37"/>
      <c r="K674" s="37"/>
      <c r="L674" s="37"/>
      <c r="M674" s="37"/>
      <c r="N674" s="37"/>
      <c r="O674" s="37"/>
      <c r="P674" s="37"/>
      <c r="Q674" s="37"/>
      <c r="R674" s="37"/>
      <c r="S674" s="37"/>
      <c r="T674" s="37"/>
      <c r="U674" s="37"/>
      <c r="V674" s="37"/>
      <c r="W674" s="37"/>
      <c r="X674" s="37"/>
      <c r="Y674" s="37"/>
      <c r="Z674" s="37"/>
      <c r="AA674" s="37"/>
    </row>
    <row r="675" spans="1:27">
      <c r="A675" s="563">
        <v>100010672064</v>
      </c>
      <c r="B675" s="547" t="s">
        <v>105</v>
      </c>
      <c r="C675" s="549">
        <v>44328</v>
      </c>
      <c r="D675" s="546"/>
      <c r="E675" s="546"/>
      <c r="F675" s="546"/>
      <c r="G675" s="546"/>
      <c r="H675" s="546"/>
      <c r="I675" s="37"/>
      <c r="J675" s="37"/>
      <c r="K675" s="37"/>
      <c r="L675" s="37"/>
      <c r="M675" s="37"/>
      <c r="N675" s="37"/>
      <c r="O675" s="37"/>
      <c r="P675" s="37"/>
      <c r="Q675" s="37"/>
      <c r="R675" s="37"/>
      <c r="S675" s="37"/>
      <c r="T675" s="37"/>
      <c r="U675" s="37"/>
      <c r="V675" s="37"/>
      <c r="W675" s="37"/>
      <c r="X675" s="37"/>
      <c r="Y675" s="37"/>
      <c r="Z675" s="37"/>
      <c r="AA675" s="37"/>
    </row>
    <row r="676" spans="1:27">
      <c r="A676" s="564">
        <v>100010552500</v>
      </c>
      <c r="B676" s="547" t="s">
        <v>105</v>
      </c>
      <c r="C676" s="549">
        <v>44328</v>
      </c>
      <c r="D676" s="542"/>
      <c r="E676" s="542"/>
      <c r="F676" s="542"/>
      <c r="G676" s="542"/>
      <c r="H676" s="542"/>
      <c r="I676" s="37"/>
      <c r="J676" s="37"/>
      <c r="K676" s="37"/>
      <c r="L676" s="37"/>
      <c r="M676" s="37"/>
      <c r="N676" s="37"/>
      <c r="O676" s="37"/>
      <c r="P676" s="37"/>
      <c r="Q676" s="37"/>
      <c r="R676" s="37"/>
      <c r="S676" s="37"/>
      <c r="T676" s="37"/>
      <c r="U676" s="37"/>
      <c r="V676" s="37"/>
      <c r="W676" s="37"/>
      <c r="X676" s="37"/>
      <c r="Y676" s="37"/>
      <c r="Z676" s="37"/>
      <c r="AA676" s="37"/>
    </row>
    <row r="677" spans="1:27">
      <c r="A677" s="563">
        <v>100010477437</v>
      </c>
      <c r="B677" s="547" t="s">
        <v>105</v>
      </c>
      <c r="C677" s="549">
        <v>44328</v>
      </c>
      <c r="D677" s="546"/>
      <c r="E677" s="546"/>
      <c r="F677" s="546"/>
      <c r="G677" s="546"/>
      <c r="H677" s="546"/>
      <c r="I677" s="37"/>
      <c r="J677" s="37"/>
      <c r="K677" s="37"/>
      <c r="L677" s="37"/>
      <c r="M677" s="37"/>
      <c r="N677" s="37"/>
      <c r="O677" s="37"/>
      <c r="P677" s="37"/>
      <c r="Q677" s="37"/>
      <c r="R677" s="37"/>
      <c r="S677" s="37"/>
      <c r="T677" s="37"/>
      <c r="U677" s="37"/>
      <c r="V677" s="37"/>
      <c r="W677" s="37"/>
      <c r="X677" s="37"/>
      <c r="Y677" s="37"/>
      <c r="Z677" s="37"/>
      <c r="AA677" s="37"/>
    </row>
    <row r="678" spans="1:27">
      <c r="A678" s="563">
        <v>100010236658</v>
      </c>
      <c r="B678" s="547" t="s">
        <v>105</v>
      </c>
      <c r="C678" s="549">
        <v>44328</v>
      </c>
      <c r="D678" s="547" t="s">
        <v>83</v>
      </c>
      <c r="E678" s="546"/>
      <c r="F678" s="546"/>
      <c r="G678" s="546"/>
      <c r="H678" s="546"/>
      <c r="I678" s="37"/>
      <c r="J678" s="37"/>
      <c r="K678" s="37"/>
      <c r="L678" s="37"/>
      <c r="M678" s="37"/>
      <c r="N678" s="37"/>
      <c r="O678" s="37"/>
      <c r="P678" s="37"/>
      <c r="Q678" s="37"/>
      <c r="R678" s="37"/>
      <c r="S678" s="37"/>
      <c r="T678" s="37"/>
      <c r="U678" s="37"/>
      <c r="V678" s="37"/>
      <c r="W678" s="37"/>
      <c r="X678" s="37"/>
      <c r="Y678" s="37"/>
      <c r="Z678" s="37"/>
      <c r="AA678" s="37"/>
    </row>
    <row r="679" spans="1:27">
      <c r="A679" s="541">
        <v>100009581382</v>
      </c>
      <c r="B679" s="547" t="s">
        <v>74</v>
      </c>
      <c r="C679" s="549">
        <v>44330</v>
      </c>
      <c r="D679" s="544" t="s">
        <v>51</v>
      </c>
      <c r="E679" s="542"/>
      <c r="F679" s="542"/>
      <c r="G679" s="542"/>
      <c r="H679" s="542"/>
      <c r="I679" s="37"/>
      <c r="J679" s="37"/>
      <c r="K679" s="37"/>
      <c r="L679" s="37"/>
      <c r="M679" s="37"/>
      <c r="N679" s="37"/>
      <c r="O679" s="37"/>
      <c r="P679" s="37"/>
      <c r="Q679" s="37"/>
      <c r="R679" s="37"/>
      <c r="S679" s="37"/>
      <c r="T679" s="37"/>
      <c r="U679" s="37"/>
      <c r="V679" s="37"/>
      <c r="W679" s="37"/>
      <c r="X679" s="37"/>
      <c r="Y679" s="37"/>
      <c r="Z679" s="37"/>
      <c r="AA679" s="37"/>
    </row>
    <row r="680" spans="1:27">
      <c r="A680" s="545">
        <v>100009698988</v>
      </c>
      <c r="B680" s="547" t="s">
        <v>74</v>
      </c>
      <c r="C680" s="549">
        <v>44330</v>
      </c>
      <c r="D680" s="547" t="s">
        <v>76</v>
      </c>
      <c r="E680" s="547" t="s">
        <v>35</v>
      </c>
      <c r="F680" s="546"/>
      <c r="G680" s="546"/>
      <c r="H680" s="546"/>
      <c r="I680" s="278" t="s">
        <v>82</v>
      </c>
      <c r="J680" s="37"/>
      <c r="K680" s="37"/>
      <c r="L680" s="37"/>
      <c r="M680" s="37"/>
      <c r="N680" s="37"/>
      <c r="O680" s="37"/>
      <c r="P680" s="37"/>
      <c r="Q680" s="37"/>
      <c r="R680" s="37"/>
      <c r="S680" s="37"/>
      <c r="T680" s="37"/>
      <c r="U680" s="37"/>
      <c r="V680" s="37"/>
      <c r="W680" s="37"/>
      <c r="X680" s="37"/>
      <c r="Y680" s="37"/>
      <c r="Z680" s="37"/>
      <c r="AA680" s="37"/>
    </row>
    <row r="681" spans="1:27">
      <c r="A681" s="545">
        <v>100008768385</v>
      </c>
      <c r="B681" s="547" t="s">
        <v>74</v>
      </c>
      <c r="C681" s="549">
        <v>44330</v>
      </c>
      <c r="D681" s="547" t="s">
        <v>51</v>
      </c>
      <c r="E681" s="546"/>
      <c r="F681" s="546"/>
      <c r="G681" s="546"/>
      <c r="H681" s="546"/>
      <c r="I681" s="37"/>
      <c r="J681" s="37"/>
      <c r="K681" s="37"/>
      <c r="L681" s="37"/>
      <c r="M681" s="37"/>
      <c r="N681" s="37"/>
      <c r="O681" s="37"/>
      <c r="P681" s="37"/>
      <c r="Q681" s="37"/>
      <c r="R681" s="37"/>
      <c r="S681" s="37"/>
      <c r="T681" s="37"/>
      <c r="U681" s="37"/>
      <c r="V681" s="37"/>
      <c r="W681" s="37"/>
      <c r="X681" s="37"/>
      <c r="Y681" s="37"/>
      <c r="Z681" s="37"/>
      <c r="AA681" s="37"/>
    </row>
    <row r="682" spans="1:27">
      <c r="A682" s="541">
        <v>100008295315</v>
      </c>
      <c r="B682" s="547" t="s">
        <v>74</v>
      </c>
      <c r="C682" s="549">
        <v>44330</v>
      </c>
      <c r="D682" s="544" t="s">
        <v>95</v>
      </c>
      <c r="E682" s="542"/>
      <c r="F682" s="542"/>
      <c r="G682" s="542"/>
      <c r="H682" s="542"/>
      <c r="I682" s="37"/>
      <c r="J682" s="37"/>
      <c r="K682" s="37"/>
      <c r="L682" s="37"/>
      <c r="M682" s="37"/>
      <c r="N682" s="37"/>
      <c r="O682" s="37"/>
      <c r="P682" s="37"/>
      <c r="Q682" s="37"/>
      <c r="R682" s="37"/>
      <c r="S682" s="37"/>
      <c r="T682" s="37"/>
      <c r="U682" s="37"/>
      <c r="V682" s="37"/>
      <c r="W682" s="37"/>
      <c r="X682" s="37"/>
      <c r="Y682" s="37"/>
      <c r="Z682" s="37"/>
      <c r="AA682" s="37"/>
    </row>
    <row r="683" spans="1:27">
      <c r="A683" s="545">
        <v>100008378906</v>
      </c>
      <c r="B683" s="547" t="s">
        <v>74</v>
      </c>
      <c r="C683" s="549">
        <v>44330</v>
      </c>
      <c r="D683" s="546" t="s">
        <v>2444</v>
      </c>
      <c r="E683" s="546"/>
      <c r="F683" s="546"/>
      <c r="G683" s="546"/>
      <c r="H683" s="546"/>
      <c r="I683" s="37"/>
      <c r="J683" s="37"/>
      <c r="K683" s="37"/>
      <c r="L683" s="37"/>
      <c r="M683" s="37"/>
      <c r="N683" s="37"/>
      <c r="O683" s="37"/>
      <c r="P683" s="37"/>
      <c r="Q683" s="37"/>
      <c r="R683" s="37"/>
      <c r="S683" s="37"/>
      <c r="T683" s="37"/>
      <c r="U683" s="37"/>
      <c r="V683" s="37"/>
      <c r="W683" s="37"/>
      <c r="X683" s="37"/>
      <c r="Y683" s="37"/>
      <c r="Z683" s="37"/>
      <c r="AA683" s="37"/>
    </row>
    <row r="684" spans="1:27">
      <c r="A684" s="545">
        <v>100008030106</v>
      </c>
      <c r="B684" s="547" t="s">
        <v>74</v>
      </c>
      <c r="C684" s="549">
        <v>44330</v>
      </c>
      <c r="D684" s="546" t="s">
        <v>76</v>
      </c>
      <c r="E684" s="546" t="s">
        <v>35</v>
      </c>
      <c r="F684" s="546"/>
      <c r="G684" s="546"/>
      <c r="H684" s="546"/>
      <c r="I684" s="37"/>
      <c r="J684" s="37"/>
      <c r="K684" s="37"/>
      <c r="L684" s="37"/>
      <c r="M684" s="37"/>
      <c r="N684" s="37"/>
      <c r="O684" s="37"/>
      <c r="P684" s="37"/>
      <c r="Q684" s="37"/>
      <c r="R684" s="37"/>
      <c r="S684" s="37"/>
      <c r="T684" s="37"/>
      <c r="U684" s="37"/>
      <c r="V684" s="37"/>
      <c r="W684" s="37"/>
      <c r="X684" s="37"/>
      <c r="Y684" s="37"/>
      <c r="Z684" s="37"/>
      <c r="AA684" s="37"/>
    </row>
    <row r="685" spans="1:27">
      <c r="A685" s="541">
        <v>100007758702</v>
      </c>
      <c r="B685" s="547" t="s">
        <v>74</v>
      </c>
      <c r="C685" s="549">
        <v>44330</v>
      </c>
      <c r="D685" s="544" t="s">
        <v>62</v>
      </c>
      <c r="E685" s="542"/>
      <c r="F685" s="542"/>
      <c r="G685" s="542"/>
      <c r="H685" s="542"/>
      <c r="I685" s="37"/>
      <c r="J685" s="37"/>
      <c r="K685" s="37"/>
      <c r="L685" s="37"/>
      <c r="M685" s="37"/>
      <c r="N685" s="37"/>
      <c r="O685" s="37"/>
      <c r="P685" s="37"/>
      <c r="Q685" s="37"/>
      <c r="R685" s="37"/>
      <c r="S685" s="37"/>
      <c r="T685" s="37"/>
      <c r="U685" s="37"/>
      <c r="V685" s="37"/>
      <c r="W685" s="37"/>
      <c r="X685" s="37"/>
      <c r="Y685" s="37"/>
      <c r="Z685" s="37"/>
      <c r="AA685" s="37"/>
    </row>
    <row r="686" spans="1:27">
      <c r="A686" s="541">
        <v>100007831243</v>
      </c>
      <c r="B686" s="547" t="s">
        <v>74</v>
      </c>
      <c r="C686" s="549">
        <v>44330</v>
      </c>
      <c r="D686" s="542" t="s">
        <v>76</v>
      </c>
      <c r="E686" s="544" t="s">
        <v>35</v>
      </c>
      <c r="F686" s="542"/>
      <c r="G686" s="542"/>
      <c r="H686" s="542"/>
      <c r="I686" s="37"/>
      <c r="J686" s="37"/>
      <c r="K686" s="37"/>
      <c r="L686" s="37"/>
      <c r="M686" s="37"/>
      <c r="N686" s="37"/>
      <c r="O686" s="37"/>
      <c r="P686" s="37"/>
      <c r="Q686" s="37"/>
      <c r="R686" s="37"/>
      <c r="S686" s="37"/>
      <c r="T686" s="37"/>
      <c r="U686" s="37"/>
      <c r="V686" s="37"/>
      <c r="W686" s="37"/>
      <c r="X686" s="37"/>
      <c r="Y686" s="37"/>
      <c r="Z686" s="37"/>
      <c r="AA686" s="37"/>
    </row>
    <row r="687" spans="1:27">
      <c r="A687" s="545">
        <v>100007845402</v>
      </c>
      <c r="B687" s="547" t="s">
        <v>74</v>
      </c>
      <c r="C687" s="549">
        <v>44330</v>
      </c>
      <c r="D687" s="547" t="s">
        <v>51</v>
      </c>
      <c r="E687" s="546"/>
      <c r="F687" s="546"/>
      <c r="G687" s="546"/>
      <c r="H687" s="546"/>
      <c r="I687" s="37"/>
      <c r="J687" s="37"/>
      <c r="K687" s="37"/>
      <c r="L687" s="37"/>
      <c r="M687" s="37"/>
      <c r="N687" s="37"/>
      <c r="O687" s="37"/>
      <c r="P687" s="37"/>
      <c r="Q687" s="37"/>
      <c r="R687" s="37"/>
      <c r="S687" s="37"/>
      <c r="T687" s="37"/>
      <c r="U687" s="37"/>
      <c r="V687" s="37"/>
      <c r="W687" s="37"/>
      <c r="X687" s="37"/>
      <c r="Y687" s="37"/>
      <c r="Z687" s="37"/>
      <c r="AA687" s="37"/>
    </row>
    <row r="688" spans="1:27">
      <c r="A688" s="541">
        <v>100007668587</v>
      </c>
      <c r="B688" s="547" t="s">
        <v>74</v>
      </c>
      <c r="C688" s="549">
        <v>44328</v>
      </c>
      <c r="D688" s="544" t="s">
        <v>51</v>
      </c>
      <c r="E688" s="542"/>
      <c r="F688" s="542"/>
      <c r="G688" s="542"/>
      <c r="H688" s="542"/>
      <c r="I688" s="37"/>
      <c r="J688" s="37"/>
      <c r="K688" s="37"/>
      <c r="L688" s="37"/>
      <c r="M688" s="37"/>
      <c r="N688" s="37"/>
      <c r="O688" s="37"/>
      <c r="P688" s="37"/>
      <c r="Q688" s="37"/>
      <c r="R688" s="37"/>
      <c r="S688" s="37"/>
      <c r="T688" s="37"/>
      <c r="U688" s="37"/>
      <c r="V688" s="37"/>
      <c r="W688" s="37"/>
      <c r="X688" s="37"/>
      <c r="Y688" s="37"/>
      <c r="Z688" s="37"/>
      <c r="AA688" s="37"/>
    </row>
    <row r="689" spans="1:27">
      <c r="A689" s="541">
        <v>100007426125</v>
      </c>
      <c r="B689" s="547" t="s">
        <v>74</v>
      </c>
      <c r="C689" s="549">
        <v>44330</v>
      </c>
      <c r="D689" s="544" t="s">
        <v>76</v>
      </c>
      <c r="E689" s="544" t="s">
        <v>37</v>
      </c>
      <c r="F689" s="542"/>
      <c r="G689" s="542"/>
      <c r="H689" s="542"/>
      <c r="I689" s="278" t="s">
        <v>2445</v>
      </c>
      <c r="J689" s="37"/>
      <c r="K689" s="37"/>
      <c r="L689" s="37"/>
      <c r="M689" s="37"/>
      <c r="N689" s="37"/>
      <c r="O689" s="37"/>
      <c r="P689" s="37"/>
      <c r="Q689" s="37"/>
      <c r="R689" s="37"/>
      <c r="S689" s="37"/>
      <c r="T689" s="37"/>
      <c r="U689" s="37"/>
      <c r="V689" s="37"/>
      <c r="W689" s="37"/>
      <c r="X689" s="37"/>
      <c r="Y689" s="37"/>
      <c r="Z689" s="37"/>
      <c r="AA689" s="37"/>
    </row>
    <row r="690" spans="1:27">
      <c r="A690" s="545">
        <v>100007152729</v>
      </c>
      <c r="B690" s="547" t="s">
        <v>74</v>
      </c>
      <c r="C690" s="549">
        <v>44328</v>
      </c>
      <c r="D690" s="547" t="s">
        <v>76</v>
      </c>
      <c r="E690" s="546" t="s">
        <v>35</v>
      </c>
      <c r="F690" s="546"/>
      <c r="G690" s="546"/>
      <c r="H690" s="546"/>
      <c r="I690" s="37"/>
      <c r="J690" s="37"/>
      <c r="K690" s="37"/>
      <c r="L690" s="37"/>
      <c r="M690" s="37"/>
      <c r="N690" s="37"/>
      <c r="O690" s="37"/>
      <c r="P690" s="37"/>
      <c r="Q690" s="37"/>
      <c r="R690" s="37"/>
      <c r="S690" s="37"/>
      <c r="T690" s="37"/>
      <c r="U690" s="37"/>
      <c r="V690" s="37"/>
      <c r="W690" s="37"/>
      <c r="X690" s="37"/>
      <c r="Y690" s="37"/>
      <c r="Z690" s="37"/>
      <c r="AA690" s="37"/>
    </row>
    <row r="691" spans="1:27">
      <c r="A691" s="545">
        <v>100006474306</v>
      </c>
      <c r="B691" s="547" t="s">
        <v>74</v>
      </c>
      <c r="C691" s="549">
        <v>44330</v>
      </c>
      <c r="D691" s="547" t="s">
        <v>76</v>
      </c>
      <c r="E691" s="546" t="s">
        <v>37</v>
      </c>
      <c r="F691" s="546"/>
      <c r="G691" s="546"/>
      <c r="H691" s="546"/>
      <c r="I691" s="278" t="s">
        <v>77</v>
      </c>
      <c r="J691" s="37"/>
      <c r="K691" s="37"/>
      <c r="L691" s="37"/>
      <c r="M691" s="37"/>
      <c r="N691" s="37"/>
      <c r="O691" s="37"/>
      <c r="P691" s="37"/>
      <c r="Q691" s="37"/>
      <c r="R691" s="37"/>
      <c r="S691" s="37"/>
      <c r="T691" s="37"/>
      <c r="U691" s="37"/>
      <c r="V691" s="37"/>
      <c r="W691" s="37"/>
      <c r="X691" s="37"/>
      <c r="Y691" s="37"/>
      <c r="Z691" s="37"/>
      <c r="AA691" s="37"/>
    </row>
    <row r="692" spans="1:27">
      <c r="A692" s="545">
        <v>100006388220</v>
      </c>
      <c r="B692" s="544" t="s">
        <v>2446</v>
      </c>
      <c r="C692" s="543">
        <v>44327</v>
      </c>
      <c r="D692" s="544" t="s">
        <v>2416</v>
      </c>
      <c r="E692" s="544" t="s">
        <v>35</v>
      </c>
      <c r="F692" s="546"/>
      <c r="G692" s="546"/>
      <c r="H692" s="546"/>
      <c r="I692" s="37"/>
      <c r="J692" s="37"/>
      <c r="K692" s="37"/>
      <c r="L692" s="37"/>
      <c r="M692" s="37"/>
      <c r="N692" s="37"/>
      <c r="O692" s="37"/>
      <c r="P692" s="37"/>
      <c r="Q692" s="37"/>
      <c r="R692" s="37"/>
      <c r="S692" s="37"/>
      <c r="T692" s="37"/>
      <c r="U692" s="37"/>
      <c r="V692" s="37"/>
      <c r="W692" s="37"/>
      <c r="X692" s="37"/>
      <c r="Y692" s="37"/>
      <c r="Z692" s="37"/>
      <c r="AA692" s="37"/>
    </row>
    <row r="693" spans="1:27">
      <c r="A693" s="545">
        <v>100006018658</v>
      </c>
      <c r="B693" s="544" t="s">
        <v>2446</v>
      </c>
      <c r="C693" s="543">
        <v>44327</v>
      </c>
      <c r="D693" s="544" t="s">
        <v>2416</v>
      </c>
      <c r="E693" s="544" t="s">
        <v>35</v>
      </c>
      <c r="F693" s="546"/>
      <c r="G693" s="546"/>
      <c r="H693" s="546"/>
      <c r="I693" s="37"/>
      <c r="J693" s="37"/>
      <c r="K693" s="37"/>
      <c r="L693" s="37"/>
      <c r="M693" s="37"/>
      <c r="N693" s="37"/>
      <c r="O693" s="37"/>
      <c r="P693" s="37"/>
      <c r="Q693" s="37"/>
      <c r="R693" s="37"/>
      <c r="S693" s="37"/>
      <c r="T693" s="37"/>
      <c r="U693" s="37"/>
      <c r="V693" s="37"/>
      <c r="W693" s="37"/>
      <c r="X693" s="37"/>
      <c r="Y693" s="37"/>
      <c r="Z693" s="37"/>
      <c r="AA693" s="37"/>
    </row>
    <row r="694" spans="1:27">
      <c r="A694" s="541">
        <v>100005884428</v>
      </c>
      <c r="B694" s="544" t="s">
        <v>2446</v>
      </c>
      <c r="C694" s="543">
        <v>44327</v>
      </c>
      <c r="D694" s="544" t="s">
        <v>2447</v>
      </c>
      <c r="E694" s="544" t="s">
        <v>37</v>
      </c>
      <c r="F694" s="542"/>
      <c r="G694" s="542"/>
      <c r="H694" s="542"/>
      <c r="I694" s="37"/>
      <c r="J694" s="37"/>
      <c r="K694" s="37"/>
      <c r="L694" s="37"/>
      <c r="M694" s="37"/>
      <c r="N694" s="37"/>
      <c r="O694" s="37"/>
      <c r="P694" s="37"/>
      <c r="Q694" s="37"/>
      <c r="R694" s="37"/>
      <c r="S694" s="37"/>
      <c r="T694" s="37"/>
      <c r="U694" s="37"/>
      <c r="V694" s="37"/>
      <c r="W694" s="37"/>
      <c r="X694" s="37"/>
      <c r="Y694" s="37"/>
      <c r="Z694" s="37"/>
      <c r="AA694" s="37"/>
    </row>
    <row r="695" spans="1:27">
      <c r="A695" s="541">
        <v>100005234491</v>
      </c>
      <c r="B695" s="544" t="s">
        <v>2446</v>
      </c>
      <c r="C695" s="543">
        <v>44327</v>
      </c>
      <c r="D695" s="544" t="s">
        <v>2448</v>
      </c>
      <c r="E695" s="544" t="s">
        <v>35</v>
      </c>
      <c r="F695" s="542"/>
      <c r="G695" s="542"/>
      <c r="H695" s="542"/>
      <c r="I695" s="37"/>
      <c r="J695" s="37"/>
      <c r="K695" s="37"/>
      <c r="L695" s="37"/>
      <c r="M695" s="37"/>
      <c r="N695" s="37"/>
      <c r="O695" s="37"/>
      <c r="P695" s="37"/>
      <c r="Q695" s="37"/>
      <c r="R695" s="37"/>
      <c r="S695" s="37"/>
      <c r="T695" s="37"/>
      <c r="U695" s="37"/>
      <c r="V695" s="37"/>
      <c r="W695" s="37"/>
      <c r="X695" s="37"/>
      <c r="Y695" s="37"/>
      <c r="Z695" s="37"/>
      <c r="AA695" s="37"/>
    </row>
    <row r="696" spans="1:27">
      <c r="A696" s="541">
        <v>100005227577</v>
      </c>
      <c r="B696" s="544" t="s">
        <v>2446</v>
      </c>
      <c r="C696" s="543">
        <v>44327</v>
      </c>
      <c r="D696" s="544" t="s">
        <v>2416</v>
      </c>
      <c r="E696" s="544" t="s">
        <v>35</v>
      </c>
      <c r="F696" s="542"/>
      <c r="G696" s="542"/>
      <c r="H696" s="542"/>
      <c r="I696" s="37"/>
      <c r="J696" s="37"/>
      <c r="K696" s="37"/>
      <c r="L696" s="37"/>
      <c r="M696" s="37"/>
      <c r="N696" s="37"/>
      <c r="O696" s="37"/>
      <c r="P696" s="37"/>
      <c r="Q696" s="37"/>
      <c r="R696" s="37"/>
      <c r="S696" s="37"/>
      <c r="T696" s="37"/>
      <c r="U696" s="37"/>
      <c r="V696" s="37"/>
      <c r="W696" s="37"/>
      <c r="X696" s="37"/>
      <c r="Y696" s="37"/>
      <c r="Z696" s="37"/>
      <c r="AA696" s="37"/>
    </row>
    <row r="697" spans="1:27">
      <c r="A697" s="545">
        <v>100005028401</v>
      </c>
      <c r="B697" s="544" t="s">
        <v>2446</v>
      </c>
      <c r="C697" s="549">
        <v>44327</v>
      </c>
      <c r="D697" s="547" t="s">
        <v>2449</v>
      </c>
      <c r="E697" s="547" t="s">
        <v>35</v>
      </c>
      <c r="F697" s="546"/>
      <c r="G697" s="546"/>
      <c r="H697" s="546"/>
      <c r="I697" s="37"/>
      <c r="J697" s="37"/>
      <c r="K697" s="37"/>
      <c r="L697" s="37"/>
      <c r="M697" s="37"/>
      <c r="N697" s="37"/>
      <c r="O697" s="37"/>
      <c r="P697" s="37"/>
      <c r="Q697" s="37"/>
      <c r="R697" s="37"/>
      <c r="S697" s="37"/>
      <c r="T697" s="37"/>
      <c r="U697" s="37"/>
      <c r="V697" s="37"/>
      <c r="W697" s="37"/>
      <c r="X697" s="37"/>
      <c r="Y697" s="37"/>
      <c r="Z697" s="37"/>
      <c r="AA697" s="37"/>
    </row>
    <row r="698" spans="1:27">
      <c r="A698" s="541">
        <v>100004438358</v>
      </c>
      <c r="B698" s="544" t="s">
        <v>2446</v>
      </c>
      <c r="C698" s="543">
        <v>44327</v>
      </c>
      <c r="D698" s="544" t="s">
        <v>2450</v>
      </c>
      <c r="E698" s="544" t="s">
        <v>35</v>
      </c>
      <c r="F698" s="542"/>
      <c r="G698" s="542"/>
      <c r="H698" s="542"/>
      <c r="I698" s="37"/>
      <c r="J698" s="37"/>
      <c r="K698" s="37"/>
      <c r="L698" s="37"/>
      <c r="M698" s="37"/>
      <c r="N698" s="37"/>
      <c r="O698" s="37"/>
      <c r="P698" s="37"/>
      <c r="Q698" s="37"/>
      <c r="R698" s="37"/>
      <c r="S698" s="37"/>
      <c r="T698" s="37"/>
      <c r="U698" s="37"/>
      <c r="V698" s="37"/>
      <c r="W698" s="37"/>
      <c r="X698" s="37"/>
      <c r="Y698" s="37"/>
      <c r="Z698" s="37"/>
      <c r="AA698" s="37"/>
    </row>
    <row r="699" spans="1:27">
      <c r="A699" s="545">
        <v>100004295511</v>
      </c>
      <c r="B699" s="544" t="s">
        <v>2446</v>
      </c>
      <c r="C699" s="543">
        <v>44327</v>
      </c>
      <c r="D699" s="544" t="s">
        <v>2416</v>
      </c>
      <c r="E699" s="544" t="s">
        <v>35</v>
      </c>
      <c r="F699" s="546"/>
      <c r="G699" s="546"/>
      <c r="H699" s="546"/>
      <c r="I699" s="37"/>
      <c r="J699" s="37"/>
      <c r="K699" s="37"/>
      <c r="L699" s="37"/>
      <c r="M699" s="37"/>
      <c r="N699" s="37"/>
      <c r="O699" s="37"/>
      <c r="P699" s="37"/>
      <c r="Q699" s="37"/>
      <c r="R699" s="37"/>
      <c r="S699" s="37"/>
      <c r="T699" s="37"/>
      <c r="U699" s="37"/>
      <c r="V699" s="37"/>
      <c r="W699" s="37"/>
      <c r="X699" s="37"/>
      <c r="Y699" s="37"/>
      <c r="Z699" s="37"/>
      <c r="AA699" s="37"/>
    </row>
    <row r="700" spans="1:27">
      <c r="A700" s="541">
        <v>100004153801</v>
      </c>
      <c r="B700" s="544" t="s">
        <v>2446</v>
      </c>
      <c r="C700" s="543">
        <v>44327</v>
      </c>
      <c r="D700" s="544" t="s">
        <v>2416</v>
      </c>
      <c r="E700" s="544" t="s">
        <v>35</v>
      </c>
      <c r="F700" s="542"/>
      <c r="G700" s="542"/>
      <c r="H700" s="542"/>
      <c r="I700" s="37"/>
      <c r="J700" s="37"/>
      <c r="K700" s="37"/>
      <c r="L700" s="37"/>
      <c r="M700" s="37"/>
      <c r="N700" s="37"/>
      <c r="O700" s="37"/>
      <c r="P700" s="37"/>
      <c r="Q700" s="37"/>
      <c r="R700" s="37"/>
      <c r="S700" s="37"/>
      <c r="T700" s="37"/>
      <c r="U700" s="37"/>
      <c r="V700" s="37"/>
      <c r="W700" s="37"/>
      <c r="X700" s="37"/>
      <c r="Y700" s="37"/>
      <c r="Z700" s="37"/>
      <c r="AA700" s="37"/>
    </row>
    <row r="701" spans="1:27">
      <c r="A701" s="541">
        <v>100003476704</v>
      </c>
      <c r="B701" s="544" t="s">
        <v>2446</v>
      </c>
      <c r="C701" s="543">
        <v>44327</v>
      </c>
      <c r="D701" s="544" t="s">
        <v>2416</v>
      </c>
      <c r="E701" s="544" t="s">
        <v>35</v>
      </c>
      <c r="F701" s="542"/>
      <c r="G701" s="542"/>
      <c r="H701" s="542"/>
      <c r="I701" s="37"/>
      <c r="J701" s="37"/>
      <c r="K701" s="37"/>
      <c r="L701" s="37"/>
      <c r="M701" s="37"/>
      <c r="N701" s="37"/>
      <c r="O701" s="37"/>
      <c r="P701" s="37"/>
      <c r="Q701" s="37"/>
      <c r="R701" s="37"/>
      <c r="S701" s="37"/>
      <c r="T701" s="37"/>
      <c r="U701" s="37"/>
      <c r="V701" s="37"/>
      <c r="W701" s="37"/>
      <c r="X701" s="37"/>
      <c r="Y701" s="37"/>
      <c r="Z701" s="37"/>
      <c r="AA701" s="37"/>
    </row>
    <row r="702" spans="1:27">
      <c r="A702" s="545">
        <v>100003177131</v>
      </c>
      <c r="B702" s="544" t="s">
        <v>2446</v>
      </c>
      <c r="C702" s="543">
        <v>44327</v>
      </c>
      <c r="D702" s="544" t="s">
        <v>2450</v>
      </c>
      <c r="E702" s="544" t="s">
        <v>35</v>
      </c>
      <c r="F702" s="546"/>
      <c r="G702" s="546"/>
      <c r="H702" s="546"/>
      <c r="I702" s="37"/>
      <c r="J702" s="37"/>
      <c r="K702" s="37"/>
      <c r="L702" s="37"/>
      <c r="M702" s="37"/>
      <c r="N702" s="37"/>
      <c r="O702" s="37"/>
      <c r="P702" s="37"/>
      <c r="Q702" s="37"/>
      <c r="R702" s="37"/>
      <c r="S702" s="37"/>
      <c r="T702" s="37"/>
      <c r="U702" s="37"/>
      <c r="V702" s="37"/>
      <c r="W702" s="37"/>
      <c r="X702" s="37"/>
      <c r="Y702" s="37"/>
      <c r="Z702" s="37"/>
      <c r="AA702" s="37"/>
    </row>
    <row r="703" spans="1:27">
      <c r="A703" s="545">
        <v>100003204505</v>
      </c>
      <c r="B703" s="544" t="s">
        <v>2446</v>
      </c>
      <c r="C703" s="543">
        <v>44327</v>
      </c>
      <c r="D703" s="544" t="s">
        <v>2416</v>
      </c>
      <c r="E703" s="544" t="s">
        <v>35</v>
      </c>
      <c r="F703" s="546"/>
      <c r="G703" s="546"/>
      <c r="H703" s="546"/>
      <c r="I703" s="37"/>
      <c r="J703" s="37"/>
      <c r="K703" s="37"/>
      <c r="L703" s="37"/>
      <c r="M703" s="37"/>
      <c r="N703" s="37"/>
      <c r="O703" s="37"/>
      <c r="P703" s="37"/>
      <c r="Q703" s="37"/>
      <c r="R703" s="37"/>
      <c r="S703" s="37"/>
      <c r="T703" s="37"/>
      <c r="U703" s="37"/>
      <c r="V703" s="37"/>
      <c r="W703" s="37"/>
      <c r="X703" s="37"/>
      <c r="Y703" s="37"/>
      <c r="Z703" s="37"/>
      <c r="AA703" s="37"/>
    </row>
    <row r="704" spans="1:27">
      <c r="A704" s="541">
        <v>100003233757</v>
      </c>
      <c r="B704" s="544" t="s">
        <v>2446</v>
      </c>
      <c r="C704" s="543">
        <v>44327</v>
      </c>
      <c r="D704" s="544" t="s">
        <v>2451</v>
      </c>
      <c r="E704" s="544" t="s">
        <v>35</v>
      </c>
      <c r="F704" s="542"/>
      <c r="G704" s="542"/>
      <c r="H704" s="542"/>
      <c r="I704" s="37"/>
      <c r="J704" s="37"/>
      <c r="K704" s="37"/>
      <c r="L704" s="37"/>
      <c r="M704" s="37"/>
      <c r="N704" s="37"/>
      <c r="O704" s="37"/>
      <c r="P704" s="37"/>
      <c r="Q704" s="37"/>
      <c r="R704" s="37"/>
      <c r="S704" s="37"/>
      <c r="T704" s="37"/>
      <c r="U704" s="37"/>
      <c r="V704" s="37"/>
      <c r="W704" s="37"/>
      <c r="X704" s="37"/>
      <c r="Y704" s="37"/>
      <c r="Z704" s="37"/>
      <c r="AA704" s="37"/>
    </row>
    <row r="705" spans="1:27">
      <c r="A705" s="541">
        <v>100003354681</v>
      </c>
      <c r="B705" s="544" t="s">
        <v>2452</v>
      </c>
      <c r="C705" s="543">
        <v>44327</v>
      </c>
      <c r="D705" s="544" t="s">
        <v>2453</v>
      </c>
      <c r="E705" s="542"/>
      <c r="F705" s="542"/>
      <c r="G705" s="542"/>
      <c r="H705" s="542"/>
      <c r="I705" s="37"/>
      <c r="J705" s="37"/>
      <c r="K705" s="37"/>
      <c r="L705" s="37"/>
      <c r="M705" s="37"/>
      <c r="N705" s="37"/>
      <c r="O705" s="37"/>
      <c r="P705" s="37"/>
      <c r="Q705" s="37"/>
      <c r="R705" s="37"/>
      <c r="S705" s="37"/>
      <c r="T705" s="37"/>
      <c r="U705" s="37"/>
      <c r="V705" s="37"/>
      <c r="W705" s="37"/>
      <c r="X705" s="37"/>
      <c r="Y705" s="37"/>
      <c r="Z705" s="37"/>
      <c r="AA705" s="37"/>
    </row>
    <row r="706" spans="1:27">
      <c r="A706" s="541">
        <v>100002770753</v>
      </c>
      <c r="B706" s="544" t="s">
        <v>2452</v>
      </c>
      <c r="C706" s="543">
        <v>44327</v>
      </c>
      <c r="D706" s="544" t="s">
        <v>2454</v>
      </c>
      <c r="E706" s="542"/>
      <c r="F706" s="542"/>
      <c r="G706" s="542"/>
      <c r="H706" s="542"/>
      <c r="I706" s="37"/>
      <c r="J706" s="37"/>
      <c r="K706" s="37"/>
      <c r="L706" s="37"/>
      <c r="M706" s="37"/>
      <c r="N706" s="37"/>
      <c r="O706" s="37"/>
      <c r="P706" s="37"/>
      <c r="Q706" s="37"/>
      <c r="R706" s="37"/>
      <c r="S706" s="37"/>
      <c r="T706" s="37"/>
      <c r="U706" s="37"/>
      <c r="V706" s="37"/>
      <c r="W706" s="37"/>
      <c r="X706" s="37"/>
      <c r="Y706" s="37"/>
      <c r="Z706" s="37"/>
      <c r="AA706" s="37"/>
    </row>
    <row r="707" spans="1:27">
      <c r="A707" s="545">
        <v>100002806645</v>
      </c>
      <c r="B707" s="544" t="s">
        <v>2452</v>
      </c>
      <c r="C707" s="549">
        <v>44327</v>
      </c>
      <c r="D707" s="547" t="s">
        <v>95</v>
      </c>
      <c r="E707" s="546"/>
      <c r="F707" s="546"/>
      <c r="G707" s="546"/>
      <c r="H707" s="546"/>
      <c r="I707" s="37"/>
      <c r="J707" s="37"/>
      <c r="K707" s="37"/>
      <c r="L707" s="37"/>
      <c r="M707" s="37"/>
      <c r="N707" s="37"/>
      <c r="O707" s="37"/>
      <c r="P707" s="37"/>
      <c r="Q707" s="37"/>
      <c r="R707" s="37"/>
      <c r="S707" s="37"/>
      <c r="T707" s="37"/>
      <c r="U707" s="37"/>
      <c r="V707" s="37"/>
      <c r="W707" s="37"/>
      <c r="X707" s="37"/>
      <c r="Y707" s="37"/>
      <c r="Z707" s="37"/>
      <c r="AA707" s="37"/>
    </row>
    <row r="708" spans="1:27">
      <c r="A708" s="541">
        <v>100002537618</v>
      </c>
      <c r="B708" s="544" t="s">
        <v>2452</v>
      </c>
      <c r="C708" s="543">
        <v>44327</v>
      </c>
      <c r="D708" s="544" t="s">
        <v>21</v>
      </c>
      <c r="E708" s="542"/>
      <c r="F708" s="542"/>
      <c r="G708" s="542"/>
      <c r="H708" s="542"/>
      <c r="I708" s="37"/>
      <c r="J708" s="37"/>
      <c r="K708" s="37"/>
      <c r="L708" s="37"/>
      <c r="M708" s="37"/>
      <c r="N708" s="37"/>
      <c r="O708" s="37"/>
      <c r="P708" s="37"/>
      <c r="Q708" s="37"/>
      <c r="R708" s="37"/>
      <c r="S708" s="37"/>
      <c r="T708" s="37"/>
      <c r="U708" s="37"/>
      <c r="V708" s="37"/>
      <c r="W708" s="37"/>
      <c r="X708" s="37"/>
      <c r="Y708" s="37"/>
      <c r="Z708" s="37"/>
      <c r="AA708" s="37"/>
    </row>
    <row r="709" spans="1:27">
      <c r="A709" s="545">
        <v>100001446208</v>
      </c>
      <c r="B709" s="544" t="s">
        <v>2452</v>
      </c>
      <c r="C709" s="549">
        <v>44326</v>
      </c>
      <c r="D709" s="547" t="s">
        <v>37</v>
      </c>
      <c r="E709" s="547" t="s">
        <v>35</v>
      </c>
      <c r="F709" s="546"/>
      <c r="G709" s="546"/>
      <c r="H709" s="546"/>
      <c r="I709" s="37"/>
      <c r="J709" s="37"/>
      <c r="K709" s="37"/>
      <c r="L709" s="37"/>
      <c r="M709" s="37"/>
      <c r="N709" s="37"/>
      <c r="O709" s="37"/>
      <c r="P709" s="37"/>
      <c r="Q709" s="37"/>
      <c r="R709" s="37"/>
      <c r="S709" s="37"/>
      <c r="T709" s="37"/>
      <c r="U709" s="37"/>
      <c r="V709" s="37"/>
      <c r="W709" s="37"/>
      <c r="X709" s="37"/>
      <c r="Y709" s="37"/>
      <c r="Z709" s="37"/>
      <c r="AA709" s="37"/>
    </row>
    <row r="710" spans="1:27">
      <c r="A710" s="545">
        <v>100001013187</v>
      </c>
      <c r="B710" s="544" t="s">
        <v>2452</v>
      </c>
      <c r="C710" s="549">
        <v>44327</v>
      </c>
      <c r="D710" s="547" t="s">
        <v>2455</v>
      </c>
      <c r="E710" s="547" t="s">
        <v>37</v>
      </c>
      <c r="F710" s="546"/>
      <c r="G710" s="546"/>
      <c r="H710" s="546"/>
      <c r="I710" s="37"/>
      <c r="J710" s="37"/>
      <c r="K710" s="37"/>
      <c r="L710" s="37"/>
      <c r="M710" s="37"/>
      <c r="N710" s="37"/>
      <c r="O710" s="37"/>
      <c r="P710" s="37"/>
      <c r="Q710" s="37"/>
      <c r="R710" s="37"/>
      <c r="S710" s="37"/>
      <c r="T710" s="37"/>
      <c r="U710" s="37"/>
      <c r="V710" s="37"/>
      <c r="W710" s="37"/>
      <c r="X710" s="37"/>
      <c r="Y710" s="37"/>
      <c r="Z710" s="37"/>
      <c r="AA710" s="37"/>
    </row>
    <row r="711" spans="1:27">
      <c r="A711" s="541">
        <v>100000570781</v>
      </c>
      <c r="B711" s="544" t="s">
        <v>2452</v>
      </c>
      <c r="C711" s="543">
        <v>44327</v>
      </c>
      <c r="D711" s="544" t="s">
        <v>2456</v>
      </c>
      <c r="E711" s="544" t="s">
        <v>37</v>
      </c>
      <c r="F711" s="543">
        <v>44308</v>
      </c>
      <c r="G711" s="542">
        <v>800.72</v>
      </c>
      <c r="H711" s="542"/>
      <c r="I711" s="37"/>
      <c r="J711" s="37"/>
      <c r="K711" s="37"/>
      <c r="L711" s="37"/>
      <c r="M711" s="37"/>
      <c r="N711" s="37"/>
      <c r="O711" s="37"/>
      <c r="P711" s="37"/>
      <c r="Q711" s="37"/>
      <c r="R711" s="37"/>
      <c r="S711" s="37"/>
      <c r="T711" s="37"/>
      <c r="U711" s="37"/>
      <c r="V711" s="37"/>
      <c r="W711" s="37"/>
      <c r="X711" s="37"/>
      <c r="Y711" s="37"/>
      <c r="Z711" s="37"/>
      <c r="AA711" s="37"/>
    </row>
    <row r="712" spans="1:27">
      <c r="A712" s="541">
        <v>100000581065</v>
      </c>
      <c r="B712" s="544" t="s">
        <v>2452</v>
      </c>
      <c r="C712" s="543">
        <v>44327</v>
      </c>
      <c r="D712" s="542" t="s">
        <v>2457</v>
      </c>
      <c r="E712" s="542"/>
      <c r="F712" s="542"/>
      <c r="G712" s="542"/>
      <c r="H712" s="542"/>
      <c r="I712" s="37"/>
      <c r="J712" s="37"/>
      <c r="K712" s="37"/>
      <c r="L712" s="37"/>
      <c r="M712" s="37"/>
      <c r="N712" s="37"/>
      <c r="O712" s="37"/>
      <c r="P712" s="37"/>
      <c r="Q712" s="37"/>
      <c r="R712" s="37"/>
      <c r="S712" s="37"/>
      <c r="T712" s="37"/>
      <c r="U712" s="37"/>
      <c r="V712" s="37"/>
      <c r="W712" s="37"/>
      <c r="X712" s="37"/>
      <c r="Y712" s="37"/>
      <c r="Z712" s="37"/>
      <c r="AA712" s="37"/>
    </row>
    <row r="713" spans="1:27">
      <c r="A713" s="541">
        <v>100000449990</v>
      </c>
      <c r="B713" s="544" t="s">
        <v>2452</v>
      </c>
      <c r="C713" s="543">
        <v>44327</v>
      </c>
      <c r="D713" s="544" t="s">
        <v>35</v>
      </c>
      <c r="E713" s="542"/>
      <c r="F713" s="542"/>
      <c r="G713" s="542"/>
      <c r="H713" s="542"/>
      <c r="I713" s="37"/>
      <c r="J713" s="37"/>
      <c r="K713" s="37"/>
      <c r="L713" s="37"/>
      <c r="M713" s="37"/>
      <c r="N713" s="37"/>
      <c r="O713" s="37"/>
      <c r="P713" s="37"/>
      <c r="Q713" s="37"/>
      <c r="R713" s="37"/>
      <c r="S713" s="37"/>
      <c r="T713" s="37"/>
      <c r="U713" s="37"/>
      <c r="V713" s="37"/>
      <c r="W713" s="37"/>
      <c r="X713" s="37"/>
      <c r="Y713" s="37"/>
      <c r="Z713" s="37"/>
      <c r="AA713" s="37"/>
    </row>
    <row r="714" spans="1:27">
      <c r="A714" s="541">
        <v>100000457158</v>
      </c>
      <c r="B714" s="544" t="s">
        <v>2452</v>
      </c>
      <c r="C714" s="543">
        <v>44326</v>
      </c>
      <c r="D714" s="544" t="s">
        <v>35</v>
      </c>
      <c r="E714" s="542"/>
      <c r="F714" s="542"/>
      <c r="G714" s="542"/>
      <c r="H714" s="542"/>
      <c r="I714" s="37"/>
      <c r="J714" s="37"/>
      <c r="K714" s="37"/>
      <c r="L714" s="37"/>
      <c r="M714" s="37"/>
      <c r="N714" s="37"/>
      <c r="O714" s="37"/>
      <c r="P714" s="37"/>
      <c r="Q714" s="37"/>
      <c r="R714" s="37"/>
      <c r="S714" s="37"/>
      <c r="T714" s="37"/>
      <c r="U714" s="37"/>
      <c r="V714" s="37"/>
      <c r="W714" s="37"/>
      <c r="X714" s="37"/>
      <c r="Y714" s="37"/>
      <c r="Z714" s="37"/>
      <c r="AA714" s="37"/>
    </row>
    <row r="715" spans="1:27">
      <c r="A715" s="545">
        <v>3278588035</v>
      </c>
      <c r="B715" s="544" t="s">
        <v>2452</v>
      </c>
      <c r="C715" s="543">
        <v>44326</v>
      </c>
      <c r="D715" s="547" t="s">
        <v>37</v>
      </c>
      <c r="E715" s="547" t="s">
        <v>35</v>
      </c>
      <c r="F715" s="546"/>
      <c r="G715" s="546"/>
      <c r="H715" s="546"/>
      <c r="I715" s="37"/>
      <c r="J715" s="37"/>
      <c r="K715" s="37"/>
      <c r="L715" s="37"/>
      <c r="M715" s="37"/>
      <c r="N715" s="37"/>
      <c r="O715" s="37"/>
      <c r="P715" s="37"/>
      <c r="Q715" s="37"/>
      <c r="R715" s="37"/>
      <c r="S715" s="37"/>
      <c r="T715" s="37"/>
      <c r="U715" s="37"/>
      <c r="V715" s="37"/>
      <c r="W715" s="37"/>
      <c r="X715" s="37"/>
      <c r="Y715" s="37"/>
      <c r="Z715" s="37"/>
      <c r="AA715" s="37"/>
    </row>
    <row r="716" spans="1:27">
      <c r="A716" s="541">
        <v>3302306738</v>
      </c>
      <c r="B716" s="544" t="s">
        <v>2452</v>
      </c>
      <c r="C716" s="543">
        <v>44327</v>
      </c>
      <c r="D716" s="544" t="s">
        <v>35</v>
      </c>
      <c r="E716" s="542"/>
      <c r="F716" s="542"/>
      <c r="G716" s="542"/>
      <c r="H716" s="542"/>
      <c r="I716" s="37"/>
      <c r="J716" s="37"/>
      <c r="K716" s="37"/>
      <c r="L716" s="37"/>
      <c r="M716" s="37"/>
      <c r="N716" s="37"/>
      <c r="O716" s="37"/>
      <c r="P716" s="37"/>
      <c r="Q716" s="37"/>
      <c r="R716" s="37"/>
      <c r="S716" s="37"/>
      <c r="T716" s="37"/>
      <c r="U716" s="37"/>
      <c r="V716" s="37"/>
      <c r="W716" s="37"/>
      <c r="X716" s="37"/>
      <c r="Y716" s="37"/>
      <c r="Z716" s="37"/>
      <c r="AA716" s="37"/>
    </row>
    <row r="717" spans="1:27">
      <c r="A717" s="541">
        <v>3446941293</v>
      </c>
      <c r="B717" s="544" t="s">
        <v>2452</v>
      </c>
      <c r="C717" s="543">
        <v>44327</v>
      </c>
      <c r="D717" s="544" t="s">
        <v>37</v>
      </c>
      <c r="E717" s="544" t="s">
        <v>35</v>
      </c>
      <c r="F717" s="543">
        <v>44307</v>
      </c>
      <c r="G717" s="542">
        <v>117</v>
      </c>
      <c r="H717" s="542"/>
      <c r="I717" s="37"/>
      <c r="J717" s="37"/>
      <c r="K717" s="37"/>
      <c r="L717" s="37"/>
      <c r="M717" s="37"/>
      <c r="N717" s="37"/>
      <c r="O717" s="37"/>
      <c r="P717" s="37"/>
      <c r="Q717" s="37"/>
      <c r="R717" s="37"/>
      <c r="S717" s="37"/>
      <c r="T717" s="37"/>
      <c r="U717" s="37"/>
      <c r="V717" s="37"/>
      <c r="W717" s="37"/>
      <c r="X717" s="37"/>
      <c r="Y717" s="37"/>
      <c r="Z717" s="37"/>
      <c r="AA717" s="37"/>
    </row>
    <row r="718" spans="1:27">
      <c r="A718" s="541">
        <v>2972543877</v>
      </c>
      <c r="B718" s="544" t="s">
        <v>2458</v>
      </c>
      <c r="C718" s="543">
        <v>44327</v>
      </c>
      <c r="D718" s="544" t="s">
        <v>21</v>
      </c>
      <c r="E718" s="542"/>
      <c r="F718" s="542"/>
      <c r="G718" s="542"/>
      <c r="H718" s="542"/>
      <c r="I718" s="37"/>
      <c r="J718" s="37"/>
      <c r="K718" s="37"/>
      <c r="L718" s="37"/>
      <c r="M718" s="37"/>
      <c r="N718" s="37"/>
      <c r="O718" s="37"/>
      <c r="P718" s="37"/>
      <c r="Q718" s="37"/>
      <c r="R718" s="37"/>
      <c r="S718" s="37"/>
      <c r="T718" s="37"/>
      <c r="U718" s="37"/>
      <c r="V718" s="37"/>
      <c r="W718" s="37"/>
      <c r="X718" s="37"/>
      <c r="Y718" s="37"/>
      <c r="Z718" s="37"/>
      <c r="AA718" s="37"/>
    </row>
    <row r="719" spans="1:27">
      <c r="A719" s="545">
        <v>2993464257</v>
      </c>
      <c r="B719" s="544" t="s">
        <v>2458</v>
      </c>
      <c r="C719" s="549">
        <v>44327</v>
      </c>
      <c r="D719" s="547" t="s">
        <v>2459</v>
      </c>
      <c r="E719" s="547" t="s">
        <v>37</v>
      </c>
      <c r="F719" s="546"/>
      <c r="G719" s="546"/>
      <c r="H719" s="546"/>
      <c r="I719" s="278" t="s">
        <v>2460</v>
      </c>
      <c r="J719" s="37"/>
      <c r="K719" s="37"/>
      <c r="L719" s="37"/>
      <c r="M719" s="37"/>
      <c r="N719" s="37"/>
      <c r="O719" s="37"/>
      <c r="P719" s="37"/>
      <c r="Q719" s="37"/>
      <c r="R719" s="37"/>
      <c r="S719" s="37"/>
      <c r="T719" s="37"/>
      <c r="U719" s="37"/>
      <c r="V719" s="37"/>
      <c r="W719" s="37"/>
      <c r="X719" s="37"/>
      <c r="Y719" s="37"/>
      <c r="Z719" s="37"/>
      <c r="AA719" s="37"/>
    </row>
    <row r="720" spans="1:27">
      <c r="A720" s="545">
        <v>2476858074</v>
      </c>
      <c r="B720" s="544" t="s">
        <v>2458</v>
      </c>
      <c r="C720" s="549">
        <v>44327</v>
      </c>
      <c r="D720" s="546" t="s">
        <v>21</v>
      </c>
      <c r="E720" s="546"/>
      <c r="F720" s="546"/>
      <c r="G720" s="546"/>
      <c r="H720" s="546"/>
      <c r="I720" s="37"/>
      <c r="J720" s="37"/>
      <c r="K720" s="37"/>
      <c r="L720" s="37"/>
      <c r="M720" s="37"/>
      <c r="N720" s="37"/>
      <c r="O720" s="37"/>
      <c r="P720" s="37"/>
      <c r="Q720" s="37"/>
      <c r="R720" s="37"/>
      <c r="S720" s="37"/>
      <c r="T720" s="37"/>
      <c r="U720" s="37"/>
      <c r="V720" s="37"/>
      <c r="W720" s="37"/>
      <c r="X720" s="37"/>
      <c r="Y720" s="37"/>
      <c r="Z720" s="37"/>
      <c r="AA720" s="37"/>
    </row>
    <row r="721" spans="1:27">
      <c r="A721" s="541">
        <v>2044560135</v>
      </c>
      <c r="B721" s="544" t="s">
        <v>2458</v>
      </c>
      <c r="C721" s="543">
        <v>44327</v>
      </c>
      <c r="D721" s="542" t="s">
        <v>89</v>
      </c>
      <c r="E721" s="542"/>
      <c r="F721" s="542"/>
      <c r="G721" s="542"/>
      <c r="H721" s="542"/>
      <c r="I721" s="37"/>
      <c r="J721" s="37"/>
      <c r="K721" s="37"/>
      <c r="L721" s="37"/>
      <c r="M721" s="37"/>
      <c r="N721" s="37"/>
      <c r="O721" s="37"/>
      <c r="P721" s="37"/>
      <c r="Q721" s="37"/>
      <c r="R721" s="37"/>
      <c r="S721" s="37"/>
      <c r="T721" s="37"/>
      <c r="U721" s="37"/>
      <c r="V721" s="37"/>
      <c r="W721" s="37"/>
      <c r="X721" s="37"/>
      <c r="Y721" s="37"/>
      <c r="Z721" s="37"/>
      <c r="AA721" s="37"/>
    </row>
    <row r="722" spans="1:27">
      <c r="A722" s="541">
        <v>2101382627</v>
      </c>
      <c r="B722" s="544" t="s">
        <v>2458</v>
      </c>
      <c r="C722" s="543">
        <v>44327</v>
      </c>
      <c r="D722" s="544" t="s">
        <v>95</v>
      </c>
      <c r="E722" s="542"/>
      <c r="F722" s="542"/>
      <c r="G722" s="542"/>
      <c r="H722" s="542"/>
      <c r="I722" s="37"/>
      <c r="J722" s="37"/>
      <c r="K722" s="37"/>
      <c r="L722" s="37"/>
      <c r="M722" s="37"/>
      <c r="N722" s="37"/>
      <c r="O722" s="37"/>
      <c r="P722" s="37"/>
      <c r="Q722" s="37"/>
      <c r="R722" s="37"/>
      <c r="S722" s="37"/>
      <c r="T722" s="37"/>
      <c r="U722" s="37"/>
      <c r="V722" s="37"/>
      <c r="W722" s="37"/>
      <c r="X722" s="37"/>
      <c r="Y722" s="37"/>
      <c r="Z722" s="37"/>
      <c r="AA722" s="37"/>
    </row>
    <row r="723" spans="1:27">
      <c r="A723" s="541">
        <v>1784539058</v>
      </c>
      <c r="B723" s="544" t="s">
        <v>2458</v>
      </c>
      <c r="C723" s="543">
        <v>44327</v>
      </c>
      <c r="D723" s="544" t="s">
        <v>21</v>
      </c>
      <c r="E723" s="542"/>
      <c r="F723" s="542"/>
      <c r="G723" s="542"/>
      <c r="H723" s="542"/>
      <c r="I723" s="37"/>
      <c r="J723" s="37"/>
      <c r="K723" s="37"/>
      <c r="L723" s="37"/>
      <c r="M723" s="37"/>
      <c r="N723" s="37"/>
      <c r="O723" s="37"/>
      <c r="P723" s="37"/>
      <c r="Q723" s="37"/>
      <c r="R723" s="37"/>
      <c r="S723" s="37"/>
      <c r="T723" s="37"/>
      <c r="U723" s="37"/>
      <c r="V723" s="37"/>
      <c r="W723" s="37"/>
      <c r="X723" s="37"/>
      <c r="Y723" s="37"/>
      <c r="Z723" s="37"/>
      <c r="AA723" s="37"/>
    </row>
    <row r="724" spans="1:27">
      <c r="A724" s="541">
        <v>1115115979</v>
      </c>
      <c r="B724" s="544" t="s">
        <v>2458</v>
      </c>
      <c r="C724" s="543">
        <v>44327</v>
      </c>
      <c r="D724" s="542" t="s">
        <v>51</v>
      </c>
      <c r="E724" s="542"/>
      <c r="F724" s="542"/>
      <c r="G724" s="542"/>
      <c r="H724" s="542"/>
      <c r="I724" s="37"/>
      <c r="J724" s="37"/>
      <c r="K724" s="37"/>
      <c r="L724" s="37"/>
      <c r="M724" s="37"/>
      <c r="N724" s="37"/>
      <c r="O724" s="37"/>
      <c r="P724" s="37"/>
      <c r="Q724" s="37"/>
      <c r="R724" s="37"/>
      <c r="S724" s="37"/>
      <c r="T724" s="37"/>
      <c r="U724" s="37"/>
      <c r="V724" s="37"/>
      <c r="W724" s="37"/>
      <c r="X724" s="37"/>
      <c r="Y724" s="37"/>
      <c r="Z724" s="37"/>
      <c r="AA724" s="37"/>
    </row>
    <row r="725" spans="1:27">
      <c r="A725" s="545">
        <v>47573067</v>
      </c>
      <c r="B725" s="544" t="s">
        <v>2458</v>
      </c>
      <c r="C725" s="549">
        <v>44327</v>
      </c>
      <c r="D725" s="546" t="s">
        <v>95</v>
      </c>
      <c r="E725" s="546"/>
      <c r="F725" s="546"/>
      <c r="G725" s="546"/>
      <c r="H725" s="546"/>
      <c r="I725" s="37"/>
      <c r="J725" s="37"/>
      <c r="K725" s="37"/>
      <c r="L725" s="37"/>
      <c r="M725" s="37"/>
      <c r="N725" s="37"/>
      <c r="O725" s="37"/>
      <c r="P725" s="37"/>
      <c r="Q725" s="37"/>
      <c r="R725" s="37"/>
      <c r="S725" s="37"/>
      <c r="T725" s="37"/>
      <c r="U725" s="37"/>
      <c r="V725" s="37"/>
      <c r="W725" s="37"/>
      <c r="X725" s="37"/>
      <c r="Y725" s="37"/>
      <c r="Z725" s="37"/>
      <c r="AA725" s="37"/>
    </row>
    <row r="726" spans="1:27">
      <c r="A726" s="545">
        <v>26354350</v>
      </c>
      <c r="B726" s="544" t="s">
        <v>2458</v>
      </c>
      <c r="C726" s="549">
        <v>44327</v>
      </c>
      <c r="D726" s="547" t="s">
        <v>22</v>
      </c>
      <c r="E726" s="546"/>
      <c r="F726" s="546"/>
      <c r="G726" s="546"/>
      <c r="H726" s="546"/>
      <c r="I726" s="37"/>
      <c r="J726" s="37"/>
      <c r="K726" s="37"/>
      <c r="L726" s="37"/>
      <c r="M726" s="37"/>
      <c r="N726" s="37"/>
      <c r="O726" s="37"/>
      <c r="P726" s="37"/>
      <c r="Q726" s="37"/>
      <c r="R726" s="37"/>
      <c r="S726" s="37"/>
      <c r="T726" s="37"/>
      <c r="U726" s="37"/>
      <c r="V726" s="37"/>
      <c r="W726" s="37"/>
      <c r="X726" s="37"/>
      <c r="Y726" s="37"/>
      <c r="Z726" s="37"/>
      <c r="AA726" s="37"/>
    </row>
    <row r="727" spans="1:27">
      <c r="A727" s="545">
        <v>214305989</v>
      </c>
      <c r="B727" s="544" t="s">
        <v>2458</v>
      </c>
      <c r="C727" s="549">
        <v>44327</v>
      </c>
      <c r="D727" s="547" t="s">
        <v>21</v>
      </c>
      <c r="E727" s="546"/>
      <c r="F727" s="546"/>
      <c r="G727" s="546"/>
      <c r="H727" s="546"/>
      <c r="I727" s="37"/>
      <c r="J727" s="37"/>
      <c r="K727" s="37"/>
      <c r="L727" s="37"/>
      <c r="M727" s="37"/>
      <c r="N727" s="37"/>
      <c r="O727" s="37"/>
      <c r="P727" s="37"/>
      <c r="Q727" s="37"/>
      <c r="R727" s="37"/>
      <c r="S727" s="37"/>
      <c r="T727" s="37"/>
      <c r="U727" s="37"/>
      <c r="V727" s="37"/>
      <c r="W727" s="37"/>
      <c r="X727" s="37"/>
      <c r="Y727" s="37"/>
      <c r="Z727" s="37"/>
      <c r="AA727" s="37"/>
    </row>
    <row r="728" spans="1:27">
      <c r="A728" s="541">
        <v>183141699</v>
      </c>
      <c r="B728" s="544" t="s">
        <v>2458</v>
      </c>
      <c r="C728" s="543">
        <v>44327</v>
      </c>
      <c r="D728" s="544" t="s">
        <v>21</v>
      </c>
      <c r="E728" s="542"/>
      <c r="F728" s="542"/>
      <c r="G728" s="542"/>
      <c r="H728" s="542"/>
      <c r="I728" s="37"/>
      <c r="J728" s="37"/>
      <c r="K728" s="37"/>
      <c r="L728" s="37"/>
      <c r="M728" s="37"/>
      <c r="N728" s="37"/>
      <c r="O728" s="37"/>
      <c r="P728" s="37"/>
      <c r="Q728" s="37"/>
      <c r="R728" s="37"/>
      <c r="S728" s="37"/>
      <c r="T728" s="37"/>
      <c r="U728" s="37"/>
      <c r="V728" s="37"/>
      <c r="W728" s="37"/>
      <c r="X728" s="37"/>
      <c r="Y728" s="37"/>
      <c r="Z728" s="37"/>
      <c r="AA728" s="37"/>
    </row>
    <row r="729" spans="1:27">
      <c r="A729" s="545">
        <v>99408770</v>
      </c>
      <c r="B729" s="544" t="s">
        <v>2458</v>
      </c>
      <c r="C729" s="549">
        <v>44327</v>
      </c>
      <c r="D729" s="547" t="s">
        <v>21</v>
      </c>
      <c r="E729" s="546"/>
      <c r="F729" s="546"/>
      <c r="G729" s="546"/>
      <c r="H729" s="546"/>
      <c r="I729" s="37"/>
      <c r="J729" s="37"/>
      <c r="K729" s="37"/>
      <c r="L729" s="37"/>
      <c r="M729" s="37"/>
      <c r="N729" s="37"/>
      <c r="O729" s="37"/>
      <c r="P729" s="37"/>
      <c r="Q729" s="37"/>
      <c r="R729" s="37"/>
      <c r="S729" s="37"/>
      <c r="T729" s="37"/>
      <c r="U729" s="37"/>
      <c r="V729" s="37"/>
      <c r="W729" s="37"/>
      <c r="X729" s="37"/>
      <c r="Y729" s="37"/>
      <c r="Z729" s="37"/>
      <c r="AA729" s="37"/>
    </row>
    <row r="730" spans="1:27">
      <c r="A730" s="541">
        <v>914466480</v>
      </c>
      <c r="B730" s="544" t="s">
        <v>2458</v>
      </c>
      <c r="C730" s="543">
        <v>44327</v>
      </c>
      <c r="D730" s="544" t="s">
        <v>91</v>
      </c>
      <c r="E730" s="542"/>
      <c r="F730" s="542"/>
      <c r="G730" s="542"/>
      <c r="H730" s="542"/>
      <c r="I730" s="37"/>
      <c r="J730" s="37"/>
      <c r="K730" s="37"/>
      <c r="L730" s="37"/>
      <c r="M730" s="37"/>
      <c r="N730" s="37"/>
      <c r="O730" s="37"/>
      <c r="P730" s="37"/>
      <c r="Q730" s="37"/>
      <c r="R730" s="37"/>
      <c r="S730" s="37"/>
      <c r="T730" s="37"/>
      <c r="U730" s="37"/>
      <c r="V730" s="37"/>
      <c r="W730" s="37"/>
      <c r="X730" s="37"/>
      <c r="Y730" s="37"/>
      <c r="Z730" s="37"/>
      <c r="AA730" s="37"/>
    </row>
    <row r="731" spans="1:27">
      <c r="A731" s="545">
        <v>867269229</v>
      </c>
      <c r="B731" s="547" t="s">
        <v>97</v>
      </c>
      <c r="C731" s="549">
        <v>44328</v>
      </c>
      <c r="D731" s="547" t="s">
        <v>98</v>
      </c>
      <c r="E731" s="547" t="s">
        <v>35</v>
      </c>
      <c r="F731" s="546"/>
      <c r="G731" s="546"/>
      <c r="H731" s="546"/>
      <c r="I731" s="37"/>
      <c r="J731" s="37"/>
      <c r="K731" s="37"/>
      <c r="L731" s="37"/>
      <c r="M731" s="37"/>
      <c r="N731" s="37"/>
      <c r="O731" s="37"/>
      <c r="P731" s="37"/>
      <c r="Q731" s="37"/>
      <c r="R731" s="37"/>
      <c r="S731" s="37"/>
      <c r="T731" s="37"/>
      <c r="U731" s="37"/>
      <c r="V731" s="37"/>
      <c r="W731" s="37"/>
      <c r="X731" s="37"/>
      <c r="Y731" s="37"/>
      <c r="Z731" s="37"/>
      <c r="AA731" s="37"/>
    </row>
    <row r="732" spans="1:27">
      <c r="A732" s="545">
        <v>306061930</v>
      </c>
      <c r="B732" s="547" t="s">
        <v>97</v>
      </c>
      <c r="C732" s="549">
        <v>44328</v>
      </c>
      <c r="D732" s="547" t="s">
        <v>98</v>
      </c>
      <c r="E732" s="547" t="s">
        <v>35</v>
      </c>
      <c r="F732" s="546"/>
      <c r="G732" s="546"/>
      <c r="H732" s="546"/>
      <c r="I732" s="37"/>
      <c r="J732" s="37"/>
      <c r="K732" s="37"/>
      <c r="L732" s="37"/>
      <c r="M732" s="37"/>
      <c r="N732" s="37"/>
      <c r="O732" s="37"/>
      <c r="P732" s="37"/>
      <c r="Q732" s="37"/>
      <c r="R732" s="37"/>
      <c r="S732" s="37"/>
      <c r="T732" s="37"/>
      <c r="U732" s="37"/>
      <c r="V732" s="37"/>
      <c r="W732" s="37"/>
      <c r="X732" s="37"/>
      <c r="Y732" s="37"/>
      <c r="Z732" s="37"/>
      <c r="AA732" s="37"/>
    </row>
    <row r="733" spans="1:27">
      <c r="A733" s="541">
        <v>317657050</v>
      </c>
      <c r="B733" s="547" t="s">
        <v>97</v>
      </c>
      <c r="C733" s="543">
        <v>44327</v>
      </c>
      <c r="D733" s="542" t="s">
        <v>98</v>
      </c>
      <c r="E733" s="544" t="s">
        <v>35</v>
      </c>
      <c r="F733" s="542"/>
      <c r="G733" s="542"/>
      <c r="H733" s="542"/>
      <c r="I733" s="37"/>
      <c r="J733" s="37"/>
      <c r="K733" s="37"/>
      <c r="L733" s="37"/>
      <c r="M733" s="37"/>
      <c r="N733" s="37"/>
      <c r="O733" s="37"/>
      <c r="P733" s="37"/>
      <c r="Q733" s="37"/>
      <c r="R733" s="37"/>
      <c r="S733" s="37"/>
      <c r="T733" s="37"/>
      <c r="U733" s="37"/>
      <c r="V733" s="37"/>
      <c r="W733" s="37"/>
      <c r="X733" s="37"/>
      <c r="Y733" s="37"/>
      <c r="Z733" s="37"/>
      <c r="AA733" s="37"/>
    </row>
    <row r="734" spans="1:27">
      <c r="A734" s="545">
        <v>1109727</v>
      </c>
      <c r="B734" s="547" t="s">
        <v>97</v>
      </c>
      <c r="C734" s="549">
        <v>44328</v>
      </c>
      <c r="D734" s="547" t="s">
        <v>98</v>
      </c>
      <c r="E734" s="547" t="s">
        <v>35</v>
      </c>
      <c r="F734" s="546"/>
      <c r="G734" s="546"/>
      <c r="H734" s="546"/>
      <c r="I734" s="37"/>
      <c r="J734" s="37"/>
      <c r="K734" s="37"/>
      <c r="L734" s="37"/>
      <c r="M734" s="37"/>
      <c r="N734" s="37"/>
      <c r="O734" s="37"/>
      <c r="P734" s="37"/>
      <c r="Q734" s="37"/>
      <c r="R734" s="37"/>
      <c r="S734" s="37"/>
      <c r="T734" s="37"/>
      <c r="U734" s="37"/>
      <c r="V734" s="37"/>
      <c r="W734" s="37"/>
      <c r="X734" s="37"/>
      <c r="Y734" s="37"/>
      <c r="Z734" s="37"/>
      <c r="AA734" s="37"/>
    </row>
    <row r="735" spans="1:27">
      <c r="A735" s="541">
        <v>317400</v>
      </c>
      <c r="B735" s="547" t="s">
        <v>97</v>
      </c>
      <c r="C735" s="543">
        <v>44328</v>
      </c>
      <c r="D735" s="544" t="s">
        <v>98</v>
      </c>
      <c r="E735" s="544" t="s">
        <v>35</v>
      </c>
      <c r="F735" s="542"/>
      <c r="G735" s="542"/>
      <c r="H735" s="542"/>
      <c r="I735" s="37"/>
      <c r="J735" s="37"/>
      <c r="K735" s="37"/>
      <c r="L735" s="37"/>
      <c r="M735" s="37"/>
      <c r="N735" s="37"/>
      <c r="O735" s="37"/>
      <c r="P735" s="37"/>
      <c r="Q735" s="37"/>
      <c r="R735" s="37"/>
      <c r="S735" s="37"/>
      <c r="T735" s="37"/>
      <c r="U735" s="37"/>
      <c r="V735" s="37"/>
      <c r="W735" s="37"/>
      <c r="X735" s="37"/>
      <c r="Y735" s="37"/>
      <c r="Z735" s="37"/>
      <c r="AA735" s="37"/>
    </row>
    <row r="736" spans="1:27">
      <c r="A736" s="541">
        <v>649083948</v>
      </c>
      <c r="B736" s="547" t="s">
        <v>97</v>
      </c>
      <c r="C736" s="543">
        <v>44327</v>
      </c>
      <c r="D736" s="544" t="s">
        <v>98</v>
      </c>
      <c r="E736" s="544" t="s">
        <v>35</v>
      </c>
      <c r="F736" s="542"/>
      <c r="G736" s="542"/>
      <c r="H736" s="542"/>
      <c r="I736" s="37"/>
      <c r="J736" s="37"/>
      <c r="K736" s="37"/>
      <c r="L736" s="37"/>
      <c r="M736" s="37"/>
      <c r="N736" s="37"/>
      <c r="O736" s="37"/>
      <c r="P736" s="37"/>
      <c r="Q736" s="37"/>
      <c r="R736" s="37"/>
      <c r="S736" s="37"/>
      <c r="T736" s="37"/>
      <c r="U736" s="37"/>
      <c r="V736" s="37"/>
      <c r="W736" s="37"/>
      <c r="X736" s="37"/>
      <c r="Y736" s="37"/>
      <c r="Z736" s="37"/>
      <c r="AA736" s="37"/>
    </row>
    <row r="737" spans="1:27">
      <c r="A737" s="545">
        <v>32403676</v>
      </c>
      <c r="B737" s="547" t="s">
        <v>97</v>
      </c>
      <c r="C737" s="549">
        <v>44328</v>
      </c>
      <c r="D737" s="547" t="s">
        <v>98</v>
      </c>
      <c r="E737" s="547" t="s">
        <v>35</v>
      </c>
      <c r="F737" s="546"/>
      <c r="G737" s="546"/>
      <c r="H737" s="546"/>
      <c r="I737" s="37"/>
      <c r="J737" s="37"/>
      <c r="K737" s="37"/>
      <c r="L737" s="37"/>
      <c r="M737" s="37"/>
      <c r="N737" s="37"/>
      <c r="O737" s="37"/>
      <c r="P737" s="37"/>
      <c r="Q737" s="37"/>
      <c r="R737" s="37"/>
      <c r="S737" s="37"/>
      <c r="T737" s="37"/>
      <c r="U737" s="37"/>
      <c r="V737" s="37"/>
      <c r="W737" s="37"/>
      <c r="X737" s="37"/>
      <c r="Y737" s="37"/>
      <c r="Z737" s="37"/>
      <c r="AA737" s="37"/>
    </row>
    <row r="738" spans="1:27">
      <c r="A738" s="545">
        <v>402608609</v>
      </c>
      <c r="B738" s="547" t="s">
        <v>97</v>
      </c>
      <c r="C738" s="549">
        <v>44328</v>
      </c>
      <c r="D738" s="547" t="s">
        <v>98</v>
      </c>
      <c r="E738" s="547" t="s">
        <v>35</v>
      </c>
      <c r="F738" s="546"/>
      <c r="G738" s="546"/>
      <c r="H738" s="546"/>
      <c r="I738" s="37"/>
      <c r="J738" s="37"/>
      <c r="K738" s="37"/>
      <c r="L738" s="37"/>
      <c r="M738" s="37"/>
      <c r="N738" s="37"/>
      <c r="O738" s="37"/>
      <c r="P738" s="37"/>
      <c r="Q738" s="37"/>
      <c r="R738" s="37"/>
      <c r="S738" s="37"/>
      <c r="T738" s="37"/>
      <c r="U738" s="37"/>
      <c r="V738" s="37"/>
      <c r="W738" s="37"/>
      <c r="X738" s="37"/>
      <c r="Y738" s="37"/>
      <c r="Z738" s="37"/>
      <c r="AA738" s="37"/>
    </row>
    <row r="739" spans="1:27">
      <c r="A739" s="545">
        <v>88510551</v>
      </c>
      <c r="B739" s="547" t="s">
        <v>97</v>
      </c>
      <c r="C739" s="549">
        <v>44328</v>
      </c>
      <c r="D739" s="547" t="s">
        <v>98</v>
      </c>
      <c r="E739" s="547" t="s">
        <v>35</v>
      </c>
      <c r="F739" s="546"/>
      <c r="G739" s="546"/>
      <c r="H739" s="546"/>
      <c r="I739" s="37"/>
      <c r="J739" s="37"/>
      <c r="K739" s="37"/>
      <c r="L739" s="37"/>
      <c r="M739" s="37"/>
      <c r="N739" s="37"/>
      <c r="O739" s="37"/>
      <c r="P739" s="37"/>
      <c r="Q739" s="37"/>
      <c r="R739" s="37"/>
      <c r="S739" s="37"/>
      <c r="T739" s="37"/>
      <c r="U739" s="37"/>
      <c r="V739" s="37"/>
      <c r="W739" s="37"/>
      <c r="X739" s="37"/>
      <c r="Y739" s="37"/>
      <c r="Z739" s="37"/>
      <c r="AA739" s="37"/>
    </row>
    <row r="740" spans="1:27">
      <c r="A740" s="545">
        <v>123412590</v>
      </c>
      <c r="B740" s="547" t="s">
        <v>97</v>
      </c>
      <c r="C740" s="549">
        <v>44328</v>
      </c>
      <c r="D740" s="547" t="s">
        <v>98</v>
      </c>
      <c r="E740" s="547" t="s">
        <v>35</v>
      </c>
      <c r="F740" s="546"/>
      <c r="G740" s="546"/>
      <c r="H740" s="546"/>
      <c r="I740" s="37"/>
      <c r="J740" s="37"/>
      <c r="K740" s="37"/>
      <c r="L740" s="37"/>
      <c r="M740" s="37"/>
      <c r="N740" s="37"/>
      <c r="O740" s="37"/>
      <c r="P740" s="37"/>
      <c r="Q740" s="37"/>
      <c r="R740" s="37"/>
      <c r="S740" s="37"/>
      <c r="T740" s="37"/>
      <c r="U740" s="37"/>
      <c r="V740" s="37"/>
      <c r="W740" s="37"/>
      <c r="X740" s="37"/>
      <c r="Y740" s="37"/>
      <c r="Z740" s="37"/>
      <c r="AA740" s="37"/>
    </row>
    <row r="741" spans="1:27">
      <c r="A741" s="541">
        <v>598576310</v>
      </c>
      <c r="B741" s="547" t="s">
        <v>97</v>
      </c>
      <c r="C741" s="543">
        <v>44328</v>
      </c>
      <c r="D741" s="544" t="s">
        <v>98</v>
      </c>
      <c r="E741" s="544" t="s">
        <v>35</v>
      </c>
      <c r="F741" s="542"/>
      <c r="G741" s="542"/>
      <c r="H741" s="542"/>
      <c r="I741" s="37"/>
      <c r="J741" s="37"/>
      <c r="K741" s="37"/>
      <c r="L741" s="37"/>
      <c r="M741" s="37"/>
      <c r="N741" s="37"/>
      <c r="O741" s="37"/>
      <c r="P741" s="37"/>
      <c r="Q741" s="37"/>
      <c r="R741" s="37"/>
      <c r="S741" s="37"/>
      <c r="T741" s="37"/>
      <c r="U741" s="37"/>
      <c r="V741" s="37"/>
      <c r="W741" s="37"/>
      <c r="X741" s="37"/>
      <c r="Y741" s="37"/>
      <c r="Z741" s="37"/>
      <c r="AA741" s="37"/>
    </row>
    <row r="742" spans="1:27">
      <c r="A742" s="541">
        <v>59446539</v>
      </c>
      <c r="B742" s="547" t="s">
        <v>97</v>
      </c>
      <c r="C742" s="543">
        <v>44328</v>
      </c>
      <c r="D742" s="544" t="s">
        <v>100</v>
      </c>
      <c r="E742" s="544" t="s">
        <v>35</v>
      </c>
      <c r="F742" s="542"/>
      <c r="G742" s="542"/>
      <c r="H742" s="542"/>
      <c r="I742" s="37"/>
      <c r="J742" s="37"/>
      <c r="K742" s="37"/>
      <c r="L742" s="37"/>
      <c r="M742" s="37"/>
      <c r="N742" s="37"/>
      <c r="O742" s="37"/>
      <c r="P742" s="37"/>
      <c r="Q742" s="37"/>
      <c r="R742" s="37"/>
      <c r="S742" s="37"/>
      <c r="T742" s="37"/>
      <c r="U742" s="37"/>
      <c r="V742" s="37"/>
      <c r="W742" s="37"/>
      <c r="X742" s="37"/>
      <c r="Y742" s="37"/>
      <c r="Z742" s="37"/>
      <c r="AA742" s="37"/>
    </row>
    <row r="743" spans="1:27">
      <c r="A743" s="545">
        <v>852435756</v>
      </c>
      <c r="B743" s="547" t="s">
        <v>97</v>
      </c>
      <c r="C743" s="549">
        <v>44328</v>
      </c>
      <c r="D743" s="547" t="s">
        <v>98</v>
      </c>
      <c r="E743" s="547" t="s">
        <v>35</v>
      </c>
      <c r="F743" s="546"/>
      <c r="G743" s="546"/>
      <c r="H743" s="546"/>
      <c r="I743" s="37"/>
      <c r="J743" s="37"/>
      <c r="K743" s="37"/>
      <c r="L743" s="37"/>
      <c r="M743" s="37"/>
      <c r="N743" s="37"/>
      <c r="O743" s="37"/>
      <c r="P743" s="37"/>
      <c r="Q743" s="37"/>
      <c r="R743" s="37"/>
      <c r="S743" s="37"/>
      <c r="T743" s="37"/>
      <c r="U743" s="37"/>
      <c r="V743" s="37"/>
      <c r="W743" s="37"/>
      <c r="X743" s="37"/>
      <c r="Y743" s="37"/>
      <c r="Z743" s="37"/>
      <c r="AA743" s="37"/>
    </row>
    <row r="744" spans="1:27">
      <c r="A744" s="541">
        <v>67708870</v>
      </c>
      <c r="B744" s="547" t="s">
        <v>97</v>
      </c>
      <c r="C744" s="543">
        <v>44327</v>
      </c>
      <c r="D744" s="544" t="s">
        <v>98</v>
      </c>
      <c r="E744" s="542" t="s">
        <v>35</v>
      </c>
      <c r="F744" s="542"/>
      <c r="G744" s="542"/>
      <c r="H744" s="542"/>
      <c r="I744" s="37"/>
      <c r="J744" s="37"/>
      <c r="K744" s="37"/>
      <c r="L744" s="37"/>
      <c r="M744" s="37"/>
      <c r="N744" s="37"/>
      <c r="O744" s="37"/>
      <c r="P744" s="37"/>
      <c r="Q744" s="37"/>
      <c r="R744" s="37"/>
      <c r="S744" s="37"/>
      <c r="T744" s="37"/>
      <c r="U744" s="37"/>
      <c r="V744" s="37"/>
      <c r="W744" s="37"/>
      <c r="X744" s="37"/>
      <c r="Y744" s="37"/>
      <c r="Z744" s="37"/>
      <c r="AA744" s="37"/>
    </row>
    <row r="745" spans="1:27">
      <c r="A745" s="541">
        <v>100018507483</v>
      </c>
      <c r="B745" s="542" t="s">
        <v>2446</v>
      </c>
      <c r="C745" s="543">
        <v>44327</v>
      </c>
      <c r="D745" s="544" t="s">
        <v>2416</v>
      </c>
      <c r="E745" s="544" t="s">
        <v>35</v>
      </c>
      <c r="F745" s="542"/>
      <c r="G745" s="542"/>
      <c r="H745" s="542"/>
      <c r="I745" s="37"/>
      <c r="J745" s="37"/>
      <c r="K745" s="37"/>
      <c r="L745" s="37"/>
      <c r="M745" s="37"/>
      <c r="N745" s="37"/>
      <c r="O745" s="37"/>
      <c r="P745" s="37"/>
      <c r="Q745" s="37"/>
      <c r="R745" s="37"/>
      <c r="S745" s="37"/>
      <c r="T745" s="37"/>
      <c r="U745" s="37"/>
      <c r="V745" s="37"/>
      <c r="W745" s="37"/>
      <c r="X745" s="37"/>
      <c r="Y745" s="37"/>
      <c r="Z745" s="37"/>
      <c r="AA745" s="37"/>
    </row>
    <row r="746" spans="1:27">
      <c r="A746" s="541">
        <v>100017960767</v>
      </c>
      <c r="B746" s="542" t="s">
        <v>2446</v>
      </c>
      <c r="C746" s="543">
        <v>44324</v>
      </c>
      <c r="D746" s="548"/>
      <c r="E746" s="544" t="s">
        <v>35</v>
      </c>
      <c r="F746" s="542"/>
      <c r="G746" s="542"/>
      <c r="H746" s="542"/>
      <c r="I746" s="37"/>
      <c r="J746" s="37"/>
      <c r="K746" s="37"/>
      <c r="L746" s="37"/>
      <c r="M746" s="37"/>
      <c r="N746" s="37"/>
      <c r="O746" s="37"/>
      <c r="P746" s="37"/>
      <c r="Q746" s="37"/>
      <c r="R746" s="37"/>
      <c r="S746" s="37"/>
      <c r="T746" s="37"/>
      <c r="U746" s="37"/>
      <c r="V746" s="37"/>
      <c r="W746" s="37"/>
      <c r="X746" s="37"/>
      <c r="Y746" s="37"/>
      <c r="Z746" s="37"/>
      <c r="AA746" s="37"/>
    </row>
    <row r="747" spans="1:27">
      <c r="A747" s="541">
        <v>100017709882</v>
      </c>
      <c r="B747" s="542" t="s">
        <v>2446</v>
      </c>
      <c r="C747" s="543">
        <v>44327</v>
      </c>
      <c r="D747" s="544" t="s">
        <v>2416</v>
      </c>
      <c r="E747" s="544" t="s">
        <v>35</v>
      </c>
      <c r="F747" s="542"/>
      <c r="G747" s="542"/>
      <c r="H747" s="542"/>
      <c r="I747" s="37"/>
      <c r="J747" s="37"/>
      <c r="K747" s="37"/>
      <c r="L747" s="37"/>
      <c r="M747" s="37"/>
      <c r="N747" s="37"/>
      <c r="O747" s="37"/>
      <c r="P747" s="37"/>
      <c r="Q747" s="37"/>
      <c r="R747" s="37"/>
      <c r="S747" s="37"/>
      <c r="T747" s="37"/>
      <c r="U747" s="37"/>
      <c r="V747" s="37"/>
      <c r="W747" s="37"/>
      <c r="X747" s="37"/>
      <c r="Y747" s="37"/>
      <c r="Z747" s="37"/>
      <c r="AA747" s="37"/>
    </row>
    <row r="748" spans="1:27">
      <c r="A748" s="545">
        <v>100017751751</v>
      </c>
      <c r="B748" s="546" t="s">
        <v>2446</v>
      </c>
      <c r="C748" s="543">
        <v>44323</v>
      </c>
      <c r="D748" s="547"/>
      <c r="E748" s="547" t="s">
        <v>35</v>
      </c>
      <c r="F748" s="546"/>
      <c r="G748" s="546"/>
      <c r="H748" s="546"/>
      <c r="I748" s="37"/>
      <c r="J748" s="37"/>
      <c r="K748" s="37"/>
      <c r="L748" s="37"/>
      <c r="M748" s="37"/>
      <c r="N748" s="37"/>
      <c r="O748" s="37"/>
      <c r="P748" s="37"/>
      <c r="Q748" s="37"/>
      <c r="R748" s="37"/>
      <c r="S748" s="37"/>
      <c r="T748" s="37"/>
      <c r="U748" s="37"/>
      <c r="V748" s="37"/>
      <c r="W748" s="37"/>
      <c r="X748" s="37"/>
      <c r="Y748" s="37"/>
      <c r="Z748" s="37"/>
      <c r="AA748" s="37"/>
    </row>
    <row r="749" spans="1:27">
      <c r="A749" s="541">
        <v>100017600303</v>
      </c>
      <c r="B749" s="542" t="s">
        <v>2446</v>
      </c>
      <c r="C749" s="543">
        <v>44323</v>
      </c>
      <c r="D749" s="544"/>
      <c r="E749" s="544" t="s">
        <v>35</v>
      </c>
      <c r="F749" s="542"/>
      <c r="G749" s="542"/>
      <c r="H749" s="542"/>
      <c r="I749" s="37"/>
      <c r="J749" s="37"/>
      <c r="K749" s="37"/>
      <c r="L749" s="37"/>
      <c r="M749" s="37"/>
      <c r="N749" s="37"/>
      <c r="O749" s="37"/>
      <c r="P749" s="37"/>
      <c r="Q749" s="37"/>
      <c r="R749" s="37"/>
      <c r="S749" s="37"/>
      <c r="T749" s="37"/>
      <c r="U749" s="37"/>
      <c r="V749" s="37"/>
      <c r="W749" s="37"/>
      <c r="X749" s="37"/>
      <c r="Y749" s="37"/>
      <c r="Z749" s="37"/>
      <c r="AA749" s="37"/>
    </row>
    <row r="750" spans="1:27">
      <c r="A750" s="545">
        <v>100017652977</v>
      </c>
      <c r="B750" s="546" t="s">
        <v>2446</v>
      </c>
      <c r="C750" s="543">
        <v>44323</v>
      </c>
      <c r="D750" s="546"/>
      <c r="E750" s="546" t="s">
        <v>35</v>
      </c>
      <c r="F750" s="546"/>
      <c r="G750" s="546"/>
      <c r="H750" s="546"/>
      <c r="I750" s="37"/>
      <c r="J750" s="37"/>
      <c r="K750" s="37"/>
      <c r="L750" s="37"/>
      <c r="M750" s="37"/>
      <c r="N750" s="37"/>
      <c r="O750" s="37"/>
      <c r="P750" s="37"/>
      <c r="Q750" s="37"/>
      <c r="R750" s="37"/>
      <c r="S750" s="37"/>
      <c r="T750" s="37"/>
      <c r="U750" s="37"/>
      <c r="V750" s="37"/>
      <c r="W750" s="37"/>
      <c r="X750" s="37"/>
      <c r="Y750" s="37"/>
      <c r="Z750" s="37"/>
      <c r="AA750" s="37"/>
    </row>
    <row r="751" spans="1:27">
      <c r="A751" s="541">
        <v>100017670292</v>
      </c>
      <c r="B751" s="542" t="s">
        <v>2446</v>
      </c>
      <c r="C751" s="549">
        <v>44327</v>
      </c>
      <c r="D751" s="547" t="s">
        <v>2461</v>
      </c>
      <c r="E751" s="547" t="s">
        <v>35</v>
      </c>
      <c r="F751" s="542"/>
      <c r="G751" s="542"/>
      <c r="H751" s="542"/>
      <c r="I751" s="37"/>
      <c r="J751" s="37"/>
      <c r="K751" s="37"/>
      <c r="L751" s="37"/>
      <c r="M751" s="37"/>
      <c r="N751" s="37"/>
      <c r="O751" s="37"/>
      <c r="P751" s="37"/>
      <c r="Q751" s="37"/>
      <c r="R751" s="37"/>
      <c r="S751" s="37"/>
      <c r="T751" s="37"/>
      <c r="U751" s="37"/>
      <c r="V751" s="37"/>
      <c r="W751" s="37"/>
      <c r="X751" s="37"/>
      <c r="Y751" s="37"/>
      <c r="Z751" s="37"/>
      <c r="AA751" s="37"/>
    </row>
    <row r="752" spans="1:27">
      <c r="A752" s="545">
        <v>100017301785</v>
      </c>
      <c r="B752" s="546" t="s">
        <v>2446</v>
      </c>
      <c r="C752" s="549">
        <v>44324</v>
      </c>
      <c r="D752" s="550"/>
      <c r="E752" s="547" t="s">
        <v>35</v>
      </c>
      <c r="F752" s="546"/>
      <c r="G752" s="546"/>
      <c r="H752" s="546"/>
      <c r="I752" s="37"/>
      <c r="J752" s="37"/>
      <c r="K752" s="37"/>
      <c r="L752" s="37"/>
      <c r="M752" s="37"/>
      <c r="N752" s="37"/>
      <c r="O752" s="37"/>
      <c r="P752" s="37"/>
      <c r="Q752" s="37"/>
      <c r="R752" s="37"/>
      <c r="S752" s="37"/>
      <c r="T752" s="37"/>
      <c r="U752" s="37"/>
      <c r="V752" s="37"/>
      <c r="W752" s="37"/>
      <c r="X752" s="37"/>
      <c r="Y752" s="37"/>
      <c r="Z752" s="37"/>
      <c r="AA752" s="37"/>
    </row>
    <row r="753" spans="1:27">
      <c r="A753" s="545">
        <v>100017403536</v>
      </c>
      <c r="B753" s="546" t="s">
        <v>2446</v>
      </c>
      <c r="C753" s="549">
        <v>44327</v>
      </c>
      <c r="D753" s="547" t="s">
        <v>2416</v>
      </c>
      <c r="E753" s="547" t="s">
        <v>35</v>
      </c>
      <c r="F753" s="546"/>
      <c r="G753" s="546"/>
      <c r="H753" s="546"/>
      <c r="I753" s="37"/>
      <c r="J753" s="37"/>
      <c r="K753" s="37"/>
      <c r="L753" s="37"/>
      <c r="M753" s="37"/>
      <c r="N753" s="37"/>
      <c r="O753" s="37"/>
      <c r="P753" s="37"/>
      <c r="Q753" s="37"/>
      <c r="R753" s="37"/>
      <c r="S753" s="37"/>
      <c r="T753" s="37"/>
      <c r="U753" s="37"/>
      <c r="V753" s="37"/>
      <c r="W753" s="37"/>
      <c r="X753" s="37"/>
      <c r="Y753" s="37"/>
      <c r="Z753" s="37"/>
      <c r="AA753" s="37"/>
    </row>
    <row r="754" spans="1:27">
      <c r="A754" s="541">
        <v>100017063411</v>
      </c>
      <c r="B754" s="542" t="s">
        <v>2446</v>
      </c>
      <c r="C754" s="549">
        <v>44324</v>
      </c>
      <c r="D754" s="548"/>
      <c r="E754" s="544" t="s">
        <v>35</v>
      </c>
      <c r="F754" s="542"/>
      <c r="G754" s="542"/>
      <c r="H754" s="542"/>
      <c r="I754" s="37"/>
      <c r="J754" s="37"/>
      <c r="K754" s="37"/>
      <c r="L754" s="37"/>
      <c r="M754" s="37"/>
      <c r="N754" s="37"/>
      <c r="O754" s="37"/>
      <c r="P754" s="37"/>
      <c r="Q754" s="37"/>
      <c r="R754" s="37"/>
      <c r="S754" s="37"/>
      <c r="T754" s="37"/>
      <c r="U754" s="37"/>
      <c r="V754" s="37"/>
      <c r="W754" s="37"/>
      <c r="X754" s="37"/>
      <c r="Y754" s="37"/>
      <c r="Z754" s="37"/>
      <c r="AA754" s="37"/>
    </row>
    <row r="755" spans="1:27">
      <c r="A755" s="541">
        <v>100016450166</v>
      </c>
      <c r="B755" s="542" t="s">
        <v>2446</v>
      </c>
      <c r="C755" s="543">
        <v>44323</v>
      </c>
      <c r="D755" s="544"/>
      <c r="E755" s="544" t="s">
        <v>35</v>
      </c>
      <c r="F755" s="542"/>
      <c r="G755" s="542"/>
      <c r="H755" s="542"/>
      <c r="I755" s="37"/>
      <c r="J755" s="37"/>
      <c r="K755" s="37"/>
      <c r="L755" s="37"/>
      <c r="M755" s="37"/>
      <c r="N755" s="37"/>
      <c r="O755" s="37"/>
      <c r="P755" s="37"/>
      <c r="Q755" s="37"/>
      <c r="R755" s="37"/>
      <c r="S755" s="37"/>
      <c r="T755" s="37"/>
      <c r="U755" s="37"/>
      <c r="V755" s="37"/>
      <c r="W755" s="37"/>
      <c r="X755" s="37"/>
      <c r="Y755" s="37"/>
      <c r="Z755" s="37"/>
      <c r="AA755" s="37"/>
    </row>
    <row r="756" spans="1:27">
      <c r="A756" s="545">
        <v>100016452454</v>
      </c>
      <c r="B756" s="546" t="s">
        <v>2446</v>
      </c>
      <c r="C756" s="549">
        <v>44324</v>
      </c>
      <c r="D756" s="550"/>
      <c r="E756" s="547" t="s">
        <v>35</v>
      </c>
      <c r="F756" s="546"/>
      <c r="G756" s="546"/>
      <c r="H756" s="546"/>
      <c r="I756" s="37"/>
      <c r="J756" s="37"/>
      <c r="K756" s="37"/>
      <c r="L756" s="37"/>
      <c r="M756" s="37"/>
      <c r="N756" s="37"/>
      <c r="O756" s="37"/>
      <c r="P756" s="37"/>
      <c r="Q756" s="37"/>
      <c r="R756" s="37"/>
      <c r="S756" s="37"/>
      <c r="T756" s="37"/>
      <c r="U756" s="37"/>
      <c r="V756" s="37"/>
      <c r="W756" s="37"/>
      <c r="X756" s="37"/>
      <c r="Y756" s="37"/>
      <c r="Z756" s="37"/>
      <c r="AA756" s="37"/>
    </row>
    <row r="757" spans="1:27">
      <c r="A757" s="541">
        <v>100016452849</v>
      </c>
      <c r="B757" s="542" t="s">
        <v>2446</v>
      </c>
      <c r="C757" s="543">
        <v>44324</v>
      </c>
      <c r="D757" s="548"/>
      <c r="E757" s="544" t="s">
        <v>35</v>
      </c>
      <c r="F757" s="542"/>
      <c r="G757" s="542"/>
      <c r="H757" s="542"/>
      <c r="I757" s="37"/>
      <c r="J757" s="37"/>
      <c r="K757" s="37"/>
      <c r="L757" s="37"/>
      <c r="M757" s="37"/>
      <c r="N757" s="37"/>
      <c r="O757" s="37"/>
      <c r="P757" s="37"/>
      <c r="Q757" s="37"/>
      <c r="R757" s="37"/>
      <c r="S757" s="37"/>
      <c r="T757" s="37"/>
      <c r="U757" s="37"/>
      <c r="V757" s="37"/>
      <c r="W757" s="37"/>
      <c r="X757" s="37"/>
      <c r="Y757" s="37"/>
      <c r="Z757" s="37"/>
      <c r="AA757" s="37"/>
    </row>
    <row r="758" spans="1:27">
      <c r="A758" s="545">
        <v>100016452951</v>
      </c>
      <c r="B758" s="546" t="s">
        <v>2446</v>
      </c>
      <c r="C758" s="549">
        <v>44327</v>
      </c>
      <c r="D758" s="547" t="s">
        <v>2462</v>
      </c>
      <c r="E758" s="546" t="s">
        <v>35</v>
      </c>
      <c r="F758" s="546"/>
      <c r="G758" s="546"/>
      <c r="H758" s="546"/>
      <c r="I758" s="37"/>
      <c r="J758" s="37"/>
      <c r="K758" s="37"/>
      <c r="L758" s="37"/>
      <c r="M758" s="37"/>
      <c r="N758" s="37"/>
      <c r="O758" s="37"/>
      <c r="P758" s="37"/>
      <c r="Q758" s="37"/>
      <c r="R758" s="37"/>
      <c r="S758" s="37"/>
      <c r="T758" s="37"/>
      <c r="U758" s="37"/>
      <c r="V758" s="37"/>
      <c r="W758" s="37"/>
      <c r="X758" s="37"/>
      <c r="Y758" s="37"/>
      <c r="Z758" s="37"/>
      <c r="AA758" s="37"/>
    </row>
    <row r="759" spans="1:27">
      <c r="A759" s="541">
        <v>100016593576</v>
      </c>
      <c r="B759" s="542" t="s">
        <v>2446</v>
      </c>
      <c r="C759" s="543">
        <v>44323</v>
      </c>
      <c r="D759" s="544"/>
      <c r="E759" s="544" t="s">
        <v>35</v>
      </c>
      <c r="F759" s="542"/>
      <c r="G759" s="542"/>
      <c r="H759" s="542"/>
      <c r="I759" s="37"/>
      <c r="J759" s="37"/>
      <c r="K759" s="37"/>
      <c r="L759" s="37"/>
      <c r="M759" s="37"/>
      <c r="N759" s="37"/>
      <c r="O759" s="37"/>
      <c r="P759" s="37"/>
      <c r="Q759" s="37"/>
      <c r="R759" s="37"/>
      <c r="S759" s="37"/>
      <c r="T759" s="37"/>
      <c r="U759" s="37"/>
      <c r="V759" s="37"/>
      <c r="W759" s="37"/>
      <c r="X759" s="37"/>
      <c r="Y759" s="37"/>
      <c r="Z759" s="37"/>
      <c r="AA759" s="37"/>
    </row>
    <row r="760" spans="1:27">
      <c r="A760" s="545">
        <v>100016324623</v>
      </c>
      <c r="B760" s="546" t="s">
        <v>2446</v>
      </c>
      <c r="C760" s="543">
        <v>44323</v>
      </c>
      <c r="D760" s="547"/>
      <c r="E760" s="547" t="s">
        <v>35</v>
      </c>
      <c r="F760" s="546"/>
      <c r="G760" s="546"/>
      <c r="H760" s="546"/>
      <c r="I760" s="37"/>
      <c r="J760" s="37"/>
      <c r="K760" s="37"/>
      <c r="L760" s="37"/>
      <c r="M760" s="37"/>
      <c r="N760" s="37"/>
      <c r="O760" s="37"/>
      <c r="P760" s="37"/>
      <c r="Q760" s="37"/>
      <c r="R760" s="37"/>
      <c r="S760" s="37"/>
      <c r="T760" s="37"/>
      <c r="U760" s="37"/>
      <c r="V760" s="37"/>
      <c r="W760" s="37"/>
      <c r="X760" s="37"/>
      <c r="Y760" s="37"/>
      <c r="Z760" s="37"/>
      <c r="AA760" s="37"/>
    </row>
    <row r="761" spans="1:27">
      <c r="A761" s="545">
        <v>100015945238</v>
      </c>
      <c r="B761" s="546" t="s">
        <v>2446</v>
      </c>
      <c r="C761" s="549">
        <v>44327</v>
      </c>
      <c r="D761" s="546" t="s">
        <v>2463</v>
      </c>
      <c r="E761" s="547" t="s">
        <v>35</v>
      </c>
      <c r="F761" s="546"/>
      <c r="G761" s="546"/>
      <c r="H761" s="546"/>
      <c r="I761" s="37"/>
      <c r="J761" s="37"/>
      <c r="K761" s="37"/>
      <c r="L761" s="37"/>
      <c r="M761" s="37"/>
      <c r="N761" s="37"/>
      <c r="O761" s="37"/>
      <c r="P761" s="37"/>
      <c r="Q761" s="37"/>
      <c r="R761" s="37"/>
      <c r="S761" s="37"/>
      <c r="T761" s="37"/>
      <c r="U761" s="37"/>
      <c r="V761" s="37"/>
      <c r="W761" s="37"/>
      <c r="X761" s="37"/>
      <c r="Y761" s="37"/>
      <c r="Z761" s="37"/>
      <c r="AA761" s="37"/>
    </row>
    <row r="762" spans="1:27">
      <c r="A762" s="541">
        <v>100015746147</v>
      </c>
      <c r="B762" s="542" t="s">
        <v>2446</v>
      </c>
      <c r="C762" s="549">
        <v>44324</v>
      </c>
      <c r="D762" s="548"/>
      <c r="E762" s="544" t="s">
        <v>35</v>
      </c>
      <c r="F762" s="542"/>
      <c r="G762" s="542"/>
      <c r="H762" s="542"/>
      <c r="I762" s="37"/>
      <c r="J762" s="37"/>
      <c r="K762" s="37"/>
      <c r="L762" s="37"/>
      <c r="M762" s="37"/>
      <c r="N762" s="37"/>
      <c r="O762" s="37"/>
      <c r="P762" s="37"/>
      <c r="Q762" s="37"/>
      <c r="R762" s="37"/>
      <c r="S762" s="37"/>
      <c r="T762" s="37"/>
      <c r="U762" s="37"/>
      <c r="V762" s="37"/>
      <c r="W762" s="37"/>
      <c r="X762" s="37"/>
      <c r="Y762" s="37"/>
      <c r="Z762" s="37"/>
      <c r="AA762" s="37"/>
    </row>
    <row r="763" spans="1:27">
      <c r="A763" s="545">
        <v>100015489484</v>
      </c>
      <c r="B763" s="546" t="s">
        <v>2446</v>
      </c>
      <c r="C763" s="549">
        <v>44327</v>
      </c>
      <c r="D763" s="546" t="s">
        <v>2450</v>
      </c>
      <c r="E763" s="547" t="s">
        <v>35</v>
      </c>
      <c r="F763" s="546"/>
      <c r="G763" s="546"/>
      <c r="H763" s="546"/>
      <c r="I763" s="37"/>
      <c r="J763" s="37"/>
      <c r="K763" s="37"/>
      <c r="L763" s="37"/>
      <c r="M763" s="37"/>
      <c r="N763" s="37"/>
      <c r="O763" s="37"/>
      <c r="P763" s="37"/>
      <c r="Q763" s="37"/>
      <c r="R763" s="37"/>
      <c r="S763" s="37"/>
      <c r="T763" s="37"/>
      <c r="U763" s="37"/>
      <c r="V763" s="37"/>
      <c r="W763" s="37"/>
      <c r="X763" s="37"/>
      <c r="Y763" s="37"/>
      <c r="Z763" s="37"/>
      <c r="AA763" s="37"/>
    </row>
    <row r="764" spans="1:27">
      <c r="A764" s="545">
        <v>100014852165</v>
      </c>
      <c r="B764" s="546" t="s">
        <v>2446</v>
      </c>
      <c r="C764" s="543">
        <v>44324</v>
      </c>
      <c r="D764" s="550"/>
      <c r="E764" s="547" t="s">
        <v>35</v>
      </c>
      <c r="F764" s="546"/>
      <c r="G764" s="546"/>
      <c r="H764" s="546"/>
      <c r="I764" s="37"/>
      <c r="J764" s="37"/>
      <c r="K764" s="37"/>
      <c r="L764" s="37"/>
      <c r="M764" s="37"/>
      <c r="N764" s="37"/>
      <c r="O764" s="37"/>
      <c r="P764" s="37"/>
      <c r="Q764" s="37"/>
      <c r="R764" s="37"/>
      <c r="S764" s="37"/>
      <c r="T764" s="37"/>
      <c r="U764" s="37"/>
      <c r="V764" s="37"/>
      <c r="W764" s="37"/>
      <c r="X764" s="37"/>
      <c r="Y764" s="37"/>
      <c r="Z764" s="37"/>
      <c r="AA764" s="37"/>
    </row>
    <row r="765" spans="1:27">
      <c r="A765" s="541">
        <v>100014871172</v>
      </c>
      <c r="B765" s="542" t="s">
        <v>2446</v>
      </c>
      <c r="C765" s="543">
        <v>44323</v>
      </c>
      <c r="D765" s="544"/>
      <c r="E765" s="544" t="s">
        <v>37</v>
      </c>
      <c r="F765" s="542"/>
      <c r="G765" s="542"/>
      <c r="H765" s="542"/>
      <c r="I765" s="37"/>
      <c r="J765" s="37"/>
      <c r="K765" s="37"/>
      <c r="L765" s="37"/>
      <c r="M765" s="37"/>
      <c r="N765" s="37"/>
      <c r="O765" s="37"/>
      <c r="P765" s="37"/>
      <c r="Q765" s="37"/>
      <c r="R765" s="37"/>
      <c r="S765" s="37"/>
      <c r="T765" s="37"/>
      <c r="U765" s="37"/>
      <c r="V765" s="37"/>
      <c r="W765" s="37"/>
      <c r="X765" s="37"/>
      <c r="Y765" s="37"/>
      <c r="Z765" s="37"/>
      <c r="AA765" s="37"/>
    </row>
    <row r="766" spans="1:27">
      <c r="A766" s="545">
        <v>100014464279</v>
      </c>
      <c r="B766" s="546" t="s">
        <v>2446</v>
      </c>
      <c r="C766" s="543">
        <v>44324</v>
      </c>
      <c r="D766" s="550"/>
      <c r="E766" s="547" t="s">
        <v>35</v>
      </c>
      <c r="F766" s="546"/>
      <c r="G766" s="546"/>
      <c r="H766" s="546"/>
      <c r="I766" s="37"/>
      <c r="J766" s="37"/>
      <c r="K766" s="37"/>
      <c r="L766" s="37"/>
      <c r="M766" s="37"/>
      <c r="N766" s="37"/>
      <c r="O766" s="37"/>
      <c r="P766" s="37"/>
      <c r="Q766" s="37"/>
      <c r="R766" s="37"/>
      <c r="S766" s="37"/>
      <c r="T766" s="37"/>
      <c r="U766" s="37"/>
      <c r="V766" s="37"/>
      <c r="W766" s="37"/>
      <c r="X766" s="37"/>
      <c r="Y766" s="37"/>
      <c r="Z766" s="37"/>
      <c r="AA766" s="37"/>
    </row>
    <row r="767" spans="1:27">
      <c r="A767" s="541">
        <v>100014285236</v>
      </c>
      <c r="B767" s="542" t="s">
        <v>2446</v>
      </c>
      <c r="C767" s="543">
        <v>44323</v>
      </c>
      <c r="D767" s="544"/>
      <c r="E767" s="544" t="s">
        <v>35</v>
      </c>
      <c r="F767" s="542"/>
      <c r="G767" s="542"/>
      <c r="H767" s="542"/>
      <c r="I767" s="37"/>
      <c r="J767" s="37"/>
      <c r="K767" s="37"/>
      <c r="L767" s="37"/>
      <c r="M767" s="37"/>
      <c r="N767" s="37"/>
      <c r="O767" s="37"/>
      <c r="P767" s="37"/>
      <c r="Q767" s="37"/>
      <c r="R767" s="37"/>
      <c r="S767" s="37"/>
      <c r="T767" s="37"/>
      <c r="U767" s="37"/>
      <c r="V767" s="37"/>
      <c r="W767" s="37"/>
      <c r="X767" s="37"/>
      <c r="Y767" s="37"/>
      <c r="Z767" s="37"/>
      <c r="AA767" s="37"/>
    </row>
    <row r="768" spans="1:27">
      <c r="A768" s="541">
        <v>100014277972</v>
      </c>
      <c r="B768" s="542" t="s">
        <v>2446</v>
      </c>
      <c r="C768" s="543">
        <v>44324</v>
      </c>
      <c r="D768" s="548"/>
      <c r="E768" s="544" t="s">
        <v>35</v>
      </c>
      <c r="F768" s="542"/>
      <c r="G768" s="542"/>
      <c r="H768" s="542"/>
      <c r="I768" s="37"/>
      <c r="J768" s="37"/>
      <c r="K768" s="37"/>
      <c r="L768" s="37"/>
      <c r="M768" s="37"/>
      <c r="N768" s="37"/>
      <c r="O768" s="37"/>
      <c r="P768" s="37"/>
      <c r="Q768" s="37"/>
      <c r="R768" s="37"/>
      <c r="S768" s="37"/>
      <c r="T768" s="37"/>
      <c r="U768" s="37"/>
      <c r="V768" s="37"/>
      <c r="W768" s="37"/>
      <c r="X768" s="37"/>
      <c r="Y768" s="37"/>
      <c r="Z768" s="37"/>
      <c r="AA768" s="37"/>
    </row>
    <row r="769" spans="1:27">
      <c r="A769" s="541">
        <v>100014183694</v>
      </c>
      <c r="B769" s="542" t="s">
        <v>2446</v>
      </c>
      <c r="C769" s="543">
        <v>44324</v>
      </c>
      <c r="D769" s="548"/>
      <c r="E769" s="544" t="s">
        <v>35</v>
      </c>
      <c r="F769" s="542"/>
      <c r="G769" s="542"/>
      <c r="H769" s="542"/>
      <c r="I769" s="37"/>
      <c r="J769" s="37"/>
      <c r="K769" s="37"/>
      <c r="L769" s="37"/>
      <c r="M769" s="37"/>
      <c r="N769" s="37"/>
      <c r="O769" s="37"/>
      <c r="P769" s="37"/>
      <c r="Q769" s="37"/>
      <c r="R769" s="37"/>
      <c r="S769" s="37"/>
      <c r="T769" s="37"/>
      <c r="U769" s="37"/>
      <c r="V769" s="37"/>
      <c r="W769" s="37"/>
      <c r="X769" s="37"/>
      <c r="Y769" s="37"/>
      <c r="Z769" s="37"/>
      <c r="AA769" s="37"/>
    </row>
    <row r="770" spans="1:27">
      <c r="A770" s="545">
        <v>100014183752</v>
      </c>
      <c r="B770" s="546" t="s">
        <v>2446</v>
      </c>
      <c r="C770" s="543">
        <v>44324</v>
      </c>
      <c r="D770" s="550"/>
      <c r="E770" s="547" t="s">
        <v>35</v>
      </c>
      <c r="F770" s="546"/>
      <c r="G770" s="546"/>
      <c r="H770" s="546"/>
      <c r="I770" s="37"/>
      <c r="J770" s="37"/>
      <c r="K770" s="37"/>
      <c r="L770" s="37"/>
      <c r="M770" s="37"/>
      <c r="N770" s="37"/>
      <c r="O770" s="37"/>
      <c r="P770" s="37"/>
      <c r="Q770" s="37"/>
      <c r="R770" s="37"/>
      <c r="S770" s="37"/>
      <c r="T770" s="37"/>
      <c r="U770" s="37"/>
      <c r="V770" s="37"/>
      <c r="W770" s="37"/>
      <c r="X770" s="37"/>
      <c r="Y770" s="37"/>
      <c r="Z770" s="37"/>
      <c r="AA770" s="37"/>
    </row>
    <row r="771" spans="1:27">
      <c r="A771" s="541">
        <v>100014095457</v>
      </c>
      <c r="B771" s="542" t="s">
        <v>2446</v>
      </c>
      <c r="C771" s="543">
        <v>44324</v>
      </c>
      <c r="D771" s="548"/>
      <c r="E771" s="544" t="s">
        <v>37</v>
      </c>
      <c r="F771" s="542"/>
      <c r="G771" s="542"/>
      <c r="H771" s="542"/>
      <c r="I771" s="37"/>
      <c r="J771" s="37"/>
      <c r="K771" s="37"/>
      <c r="L771" s="37"/>
      <c r="M771" s="37"/>
      <c r="N771" s="37"/>
      <c r="O771" s="37"/>
      <c r="P771" s="37"/>
      <c r="Q771" s="37"/>
      <c r="R771" s="37"/>
      <c r="S771" s="37"/>
      <c r="T771" s="37"/>
      <c r="U771" s="37"/>
      <c r="V771" s="37"/>
      <c r="W771" s="37"/>
      <c r="X771" s="37"/>
      <c r="Y771" s="37"/>
      <c r="Z771" s="37"/>
      <c r="AA771" s="37"/>
    </row>
    <row r="772" spans="1:27">
      <c r="A772" s="541">
        <v>100014062813</v>
      </c>
      <c r="B772" s="542" t="s">
        <v>2446</v>
      </c>
      <c r="C772" s="543">
        <v>44324</v>
      </c>
      <c r="D772" s="548"/>
      <c r="E772" s="544" t="s">
        <v>35</v>
      </c>
      <c r="F772" s="542"/>
      <c r="G772" s="542"/>
      <c r="H772" s="542"/>
      <c r="I772" s="37"/>
      <c r="J772" s="37"/>
      <c r="K772" s="37"/>
      <c r="L772" s="37"/>
      <c r="M772" s="37"/>
      <c r="N772" s="37"/>
      <c r="O772" s="37"/>
      <c r="P772" s="37"/>
      <c r="Q772" s="37"/>
      <c r="R772" s="37"/>
      <c r="S772" s="37"/>
      <c r="T772" s="37"/>
      <c r="U772" s="37"/>
      <c r="V772" s="37"/>
      <c r="W772" s="37"/>
      <c r="X772" s="37"/>
      <c r="Y772" s="37"/>
      <c r="Z772" s="37"/>
      <c r="AA772" s="37"/>
    </row>
    <row r="773" spans="1:27">
      <c r="A773" s="545">
        <v>100013952218</v>
      </c>
      <c r="B773" s="546" t="s">
        <v>2446</v>
      </c>
      <c r="C773" s="543">
        <v>44324</v>
      </c>
      <c r="D773" s="550"/>
      <c r="E773" s="547" t="s">
        <v>35</v>
      </c>
      <c r="F773" s="546"/>
      <c r="G773" s="546"/>
      <c r="H773" s="546"/>
      <c r="I773" s="37"/>
      <c r="J773" s="37"/>
      <c r="K773" s="37"/>
      <c r="L773" s="37"/>
      <c r="M773" s="37"/>
      <c r="N773" s="37"/>
      <c r="O773" s="37"/>
      <c r="P773" s="37"/>
      <c r="Q773" s="37"/>
      <c r="R773" s="37"/>
      <c r="S773" s="37"/>
      <c r="T773" s="37"/>
      <c r="U773" s="37"/>
      <c r="V773" s="37"/>
      <c r="W773" s="37"/>
      <c r="X773" s="37"/>
      <c r="Y773" s="37"/>
      <c r="Z773" s="37"/>
      <c r="AA773" s="37"/>
    </row>
    <row r="774" spans="1:27">
      <c r="A774" s="545">
        <v>100013865697</v>
      </c>
      <c r="B774" s="546" t="s">
        <v>2446</v>
      </c>
      <c r="C774" s="543">
        <v>44324</v>
      </c>
      <c r="D774" s="550"/>
      <c r="E774" s="547" t="s">
        <v>35</v>
      </c>
      <c r="F774" s="546"/>
      <c r="G774" s="546"/>
      <c r="H774" s="546"/>
      <c r="I774" s="37"/>
      <c r="J774" s="37"/>
      <c r="K774" s="37"/>
      <c r="L774" s="37"/>
      <c r="M774" s="37"/>
      <c r="N774" s="37"/>
      <c r="O774" s="37"/>
      <c r="P774" s="37"/>
      <c r="Q774" s="37"/>
      <c r="R774" s="37"/>
      <c r="S774" s="37"/>
      <c r="T774" s="37"/>
      <c r="U774" s="37"/>
      <c r="V774" s="37"/>
      <c r="W774" s="37"/>
      <c r="X774" s="37"/>
      <c r="Y774" s="37"/>
      <c r="Z774" s="37"/>
      <c r="AA774" s="37"/>
    </row>
    <row r="775" spans="1:27">
      <c r="A775" s="541">
        <v>100013769542</v>
      </c>
      <c r="B775" s="542" t="s">
        <v>2446</v>
      </c>
      <c r="C775" s="543">
        <v>44323</v>
      </c>
      <c r="D775" s="544"/>
      <c r="E775" s="544" t="s">
        <v>35</v>
      </c>
      <c r="F775" s="542"/>
      <c r="G775" s="542"/>
      <c r="H775" s="542"/>
      <c r="I775" s="37"/>
      <c r="J775" s="37"/>
      <c r="K775" s="37"/>
      <c r="L775" s="37"/>
      <c r="M775" s="37"/>
      <c r="N775" s="37"/>
      <c r="O775" s="37"/>
      <c r="P775" s="37"/>
      <c r="Q775" s="37"/>
      <c r="R775" s="37"/>
      <c r="S775" s="37"/>
      <c r="T775" s="37"/>
      <c r="U775" s="37"/>
      <c r="V775" s="37"/>
      <c r="W775" s="37"/>
      <c r="X775" s="37"/>
      <c r="Y775" s="37"/>
      <c r="Z775" s="37"/>
      <c r="AA775" s="37"/>
    </row>
    <row r="776" spans="1:27">
      <c r="A776" s="545">
        <v>100013774299</v>
      </c>
      <c r="B776" s="546" t="s">
        <v>2446</v>
      </c>
      <c r="C776" s="549">
        <v>44324</v>
      </c>
      <c r="D776" s="546"/>
      <c r="E776" s="547" t="s">
        <v>35</v>
      </c>
      <c r="F776" s="546"/>
      <c r="G776" s="546"/>
      <c r="H776" s="546"/>
      <c r="I776" s="37"/>
      <c r="J776" s="37"/>
      <c r="K776" s="37"/>
      <c r="L776" s="37"/>
      <c r="M776" s="37"/>
      <c r="N776" s="37"/>
      <c r="O776" s="37"/>
      <c r="P776" s="37"/>
      <c r="Q776" s="37"/>
      <c r="R776" s="37"/>
      <c r="S776" s="37"/>
      <c r="T776" s="37"/>
      <c r="U776" s="37"/>
      <c r="V776" s="37"/>
      <c r="W776" s="37"/>
      <c r="X776" s="37"/>
      <c r="Y776" s="37"/>
      <c r="Z776" s="37"/>
      <c r="AA776" s="37"/>
    </row>
    <row r="777" spans="1:27">
      <c r="A777" s="545">
        <v>100013532446</v>
      </c>
      <c r="B777" s="546" t="s">
        <v>2446</v>
      </c>
      <c r="C777" s="543">
        <v>44324</v>
      </c>
      <c r="D777" s="550"/>
      <c r="E777" s="547" t="s">
        <v>35</v>
      </c>
      <c r="F777" s="546"/>
      <c r="G777" s="546"/>
      <c r="H777" s="546"/>
      <c r="I777" s="37"/>
      <c r="J777" s="37"/>
      <c r="K777" s="37"/>
      <c r="L777" s="37"/>
      <c r="M777" s="37"/>
      <c r="N777" s="37"/>
      <c r="O777" s="37"/>
      <c r="P777" s="37"/>
      <c r="Q777" s="37"/>
      <c r="R777" s="37"/>
      <c r="S777" s="37"/>
      <c r="T777" s="37"/>
      <c r="U777" s="37"/>
      <c r="V777" s="37"/>
      <c r="W777" s="37"/>
      <c r="X777" s="37"/>
      <c r="Y777" s="37"/>
      <c r="Z777" s="37"/>
      <c r="AA777" s="37"/>
    </row>
    <row r="778" spans="1:27">
      <c r="A778" s="541">
        <v>100013434095</v>
      </c>
      <c r="B778" s="542" t="s">
        <v>2446</v>
      </c>
      <c r="C778" s="543">
        <v>44324</v>
      </c>
      <c r="D778" s="548"/>
      <c r="E778" s="544" t="s">
        <v>35</v>
      </c>
      <c r="F778" s="542"/>
      <c r="G778" s="542"/>
      <c r="H778" s="542"/>
      <c r="I778" s="37"/>
      <c r="J778" s="37"/>
      <c r="K778" s="37"/>
      <c r="L778" s="37"/>
      <c r="M778" s="37"/>
      <c r="N778" s="37"/>
      <c r="O778" s="37"/>
      <c r="P778" s="37"/>
      <c r="Q778" s="37"/>
      <c r="R778" s="37"/>
      <c r="S778" s="37"/>
      <c r="T778" s="37"/>
      <c r="U778" s="37"/>
      <c r="V778" s="37"/>
      <c r="W778" s="37"/>
      <c r="X778" s="37"/>
      <c r="Y778" s="37"/>
      <c r="Z778" s="37"/>
      <c r="AA778" s="37"/>
    </row>
    <row r="779" spans="1:27">
      <c r="A779" s="545">
        <v>100013357385</v>
      </c>
      <c r="B779" s="546" t="s">
        <v>2446</v>
      </c>
      <c r="C779" s="549">
        <v>44327</v>
      </c>
      <c r="D779" s="547" t="s">
        <v>2416</v>
      </c>
      <c r="E779" s="547" t="s">
        <v>35</v>
      </c>
      <c r="F779" s="546"/>
      <c r="G779" s="546"/>
      <c r="H779" s="546"/>
      <c r="I779" s="37"/>
      <c r="J779" s="37"/>
      <c r="K779" s="37"/>
      <c r="L779" s="37"/>
      <c r="M779" s="37"/>
      <c r="N779" s="37"/>
      <c r="O779" s="37"/>
      <c r="P779" s="37"/>
      <c r="Q779" s="37"/>
      <c r="R779" s="37"/>
      <c r="S779" s="37"/>
      <c r="T779" s="37"/>
      <c r="U779" s="37"/>
      <c r="V779" s="37"/>
      <c r="W779" s="37"/>
      <c r="X779" s="37"/>
      <c r="Y779" s="37"/>
      <c r="Z779" s="37"/>
      <c r="AA779" s="37"/>
    </row>
    <row r="780" spans="1:27">
      <c r="A780" s="545">
        <v>100012798308</v>
      </c>
      <c r="B780" s="546" t="s">
        <v>2446</v>
      </c>
      <c r="C780" s="549">
        <v>44327</v>
      </c>
      <c r="D780" s="547" t="s">
        <v>48</v>
      </c>
      <c r="E780" s="547" t="s">
        <v>35</v>
      </c>
      <c r="F780" s="546"/>
      <c r="G780" s="546"/>
      <c r="H780" s="546"/>
      <c r="I780" s="37"/>
      <c r="J780" s="37"/>
      <c r="K780" s="37"/>
      <c r="L780" s="37"/>
      <c r="M780" s="37"/>
      <c r="N780" s="37"/>
      <c r="O780" s="37"/>
      <c r="P780" s="37"/>
      <c r="Q780" s="37"/>
      <c r="R780" s="37"/>
      <c r="S780" s="37"/>
      <c r="T780" s="37"/>
      <c r="U780" s="37"/>
      <c r="V780" s="37"/>
      <c r="W780" s="37"/>
      <c r="X780" s="37"/>
      <c r="Y780" s="37"/>
      <c r="Z780" s="37"/>
      <c r="AA780" s="37"/>
    </row>
    <row r="781" spans="1:27">
      <c r="A781" s="541">
        <v>100012808039</v>
      </c>
      <c r="B781" s="542" t="s">
        <v>2446</v>
      </c>
      <c r="C781" s="549">
        <v>44327</v>
      </c>
      <c r="D781" s="547" t="s">
        <v>2416</v>
      </c>
      <c r="E781" s="547" t="s">
        <v>35</v>
      </c>
      <c r="F781" s="542"/>
      <c r="G781" s="542"/>
      <c r="H781" s="542"/>
      <c r="I781" s="37"/>
      <c r="J781" s="37"/>
      <c r="K781" s="37"/>
      <c r="L781" s="37"/>
      <c r="M781" s="37"/>
      <c r="N781" s="37"/>
      <c r="O781" s="37"/>
      <c r="P781" s="37"/>
      <c r="Q781" s="37"/>
      <c r="R781" s="37"/>
      <c r="S781" s="37"/>
      <c r="T781" s="37"/>
      <c r="U781" s="37"/>
      <c r="V781" s="37"/>
      <c r="W781" s="37"/>
      <c r="X781" s="37"/>
      <c r="Y781" s="37"/>
      <c r="Z781" s="37"/>
      <c r="AA781" s="37"/>
    </row>
    <row r="782" spans="1:27">
      <c r="A782" s="541">
        <v>100012146214</v>
      </c>
      <c r="B782" s="542" t="s">
        <v>2446</v>
      </c>
      <c r="C782" s="543">
        <v>44324</v>
      </c>
      <c r="D782" s="548"/>
      <c r="E782" s="544" t="s">
        <v>35</v>
      </c>
      <c r="F782" s="542"/>
      <c r="G782" s="542"/>
      <c r="H782" s="542"/>
      <c r="I782" s="37"/>
      <c r="J782" s="37"/>
      <c r="K782" s="37"/>
      <c r="L782" s="37"/>
      <c r="M782" s="37"/>
      <c r="N782" s="37"/>
      <c r="O782" s="37"/>
      <c r="P782" s="37"/>
      <c r="Q782" s="37"/>
      <c r="R782" s="37"/>
      <c r="S782" s="37"/>
      <c r="T782" s="37"/>
      <c r="U782" s="37"/>
      <c r="V782" s="37"/>
      <c r="W782" s="37"/>
      <c r="X782" s="37"/>
      <c r="Y782" s="37"/>
      <c r="Z782" s="37"/>
      <c r="AA782" s="37"/>
    </row>
    <row r="783" spans="1:27">
      <c r="A783" s="545">
        <v>100011915742</v>
      </c>
      <c r="B783" s="546" t="s">
        <v>2446</v>
      </c>
      <c r="C783" s="549">
        <v>44326</v>
      </c>
      <c r="D783" s="547" t="s">
        <v>2464</v>
      </c>
      <c r="E783" s="547" t="s">
        <v>35</v>
      </c>
      <c r="F783" s="546"/>
      <c r="G783" s="546"/>
      <c r="H783" s="546"/>
      <c r="I783" s="37"/>
      <c r="J783" s="37"/>
      <c r="K783" s="37"/>
      <c r="L783" s="37"/>
      <c r="M783" s="37"/>
      <c r="N783" s="37"/>
      <c r="O783" s="37"/>
      <c r="P783" s="37"/>
      <c r="Q783" s="37"/>
      <c r="R783" s="37"/>
      <c r="S783" s="37"/>
      <c r="T783" s="37"/>
      <c r="U783" s="37"/>
      <c r="V783" s="37"/>
      <c r="W783" s="37"/>
      <c r="X783" s="37"/>
      <c r="Y783" s="37"/>
      <c r="Z783" s="37"/>
      <c r="AA783" s="37"/>
    </row>
    <row r="784" spans="1:27">
      <c r="A784" s="545">
        <v>100011420885</v>
      </c>
      <c r="B784" s="546" t="s">
        <v>2446</v>
      </c>
      <c r="C784" s="543">
        <v>44324</v>
      </c>
      <c r="D784" s="550" t="s">
        <v>2441</v>
      </c>
      <c r="E784" s="547" t="s">
        <v>35</v>
      </c>
      <c r="F784" s="546"/>
      <c r="G784" s="546"/>
      <c r="H784" s="546"/>
      <c r="I784" s="37"/>
      <c r="J784" s="552" t="s">
        <v>2446</v>
      </c>
      <c r="K784" s="553" t="s">
        <v>2465</v>
      </c>
      <c r="L784" s="540" t="s">
        <v>2466</v>
      </c>
      <c r="M784" s="37"/>
      <c r="N784" s="37"/>
      <c r="O784" s="37"/>
      <c r="P784" s="37"/>
      <c r="Q784" s="37"/>
      <c r="R784" s="37"/>
      <c r="S784" s="37"/>
      <c r="T784" s="37"/>
      <c r="U784" s="37"/>
      <c r="V784" s="37"/>
      <c r="W784" s="37"/>
      <c r="X784" s="37"/>
      <c r="Y784" s="37"/>
      <c r="Z784" s="37"/>
      <c r="AA784" s="37"/>
    </row>
    <row r="785" spans="1:27">
      <c r="A785" s="541">
        <v>100010524844</v>
      </c>
      <c r="B785" s="542" t="s">
        <v>2446</v>
      </c>
      <c r="C785" s="543">
        <v>44324</v>
      </c>
      <c r="D785" s="548"/>
      <c r="E785" s="544" t="s">
        <v>35</v>
      </c>
      <c r="F785" s="542"/>
      <c r="G785" s="542"/>
      <c r="H785" s="542"/>
      <c r="I785" s="37"/>
      <c r="J785" s="37"/>
      <c r="K785" s="37"/>
      <c r="L785" s="37"/>
      <c r="M785" s="37"/>
      <c r="N785" s="37"/>
      <c r="O785" s="37"/>
      <c r="P785" s="37"/>
      <c r="Q785" s="37"/>
      <c r="R785" s="37"/>
      <c r="S785" s="37"/>
      <c r="T785" s="37"/>
      <c r="U785" s="37"/>
      <c r="V785" s="37"/>
      <c r="W785" s="37"/>
      <c r="X785" s="37"/>
      <c r="Y785" s="37"/>
      <c r="Z785" s="37"/>
      <c r="AA785" s="37"/>
    </row>
    <row r="786" spans="1:27">
      <c r="A786" s="545">
        <v>100009556660</v>
      </c>
      <c r="B786" s="546" t="s">
        <v>2446</v>
      </c>
      <c r="C786" s="549">
        <v>44326</v>
      </c>
      <c r="D786" s="547" t="s">
        <v>2467</v>
      </c>
      <c r="E786" s="547" t="s">
        <v>35</v>
      </c>
      <c r="F786" s="546"/>
      <c r="G786" s="546"/>
      <c r="H786" s="546"/>
      <c r="I786" s="37"/>
      <c r="J786" s="37"/>
      <c r="K786" s="37"/>
      <c r="L786" s="37"/>
      <c r="M786" s="37"/>
      <c r="N786" s="37"/>
      <c r="O786" s="37"/>
      <c r="P786" s="37"/>
      <c r="Q786" s="37"/>
      <c r="R786" s="37"/>
      <c r="S786" s="37"/>
      <c r="T786" s="37"/>
      <c r="U786" s="37"/>
      <c r="V786" s="37"/>
      <c r="W786" s="37"/>
      <c r="X786" s="37"/>
      <c r="Y786" s="37"/>
      <c r="Z786" s="37"/>
      <c r="AA786" s="37"/>
    </row>
    <row r="787" spans="1:27">
      <c r="A787" s="541">
        <v>100009246824</v>
      </c>
      <c r="B787" s="542" t="s">
        <v>2446</v>
      </c>
      <c r="C787" s="543">
        <v>44326</v>
      </c>
      <c r="D787" s="542"/>
      <c r="E787" s="542" t="s">
        <v>35</v>
      </c>
      <c r="F787" s="542"/>
      <c r="G787" s="542"/>
      <c r="H787" s="542"/>
      <c r="I787" s="37"/>
      <c r="J787" s="37"/>
      <c r="K787" s="37"/>
      <c r="L787" s="37"/>
      <c r="M787" s="37"/>
      <c r="N787" s="37"/>
      <c r="O787" s="37"/>
      <c r="P787" s="37"/>
      <c r="Q787" s="37"/>
      <c r="R787" s="37"/>
      <c r="S787" s="37"/>
      <c r="T787" s="37"/>
      <c r="U787" s="37"/>
      <c r="V787" s="37"/>
      <c r="W787" s="37"/>
      <c r="X787" s="37"/>
      <c r="Y787" s="37"/>
      <c r="Z787" s="37"/>
      <c r="AA787" s="37"/>
    </row>
    <row r="788" spans="1:27">
      <c r="A788" s="541">
        <v>100009051428</v>
      </c>
      <c r="B788" s="542" t="s">
        <v>2446</v>
      </c>
      <c r="C788" s="543">
        <v>44324</v>
      </c>
      <c r="D788" s="548"/>
      <c r="E788" s="544" t="s">
        <v>35</v>
      </c>
      <c r="F788" s="542"/>
      <c r="G788" s="542"/>
      <c r="H788" s="542"/>
      <c r="I788" s="37"/>
      <c r="J788" s="37"/>
      <c r="K788" s="37"/>
      <c r="L788" s="37"/>
      <c r="M788" s="37"/>
      <c r="N788" s="37"/>
      <c r="O788" s="37"/>
      <c r="P788" s="37"/>
      <c r="Q788" s="37"/>
      <c r="R788" s="37"/>
      <c r="S788" s="37"/>
      <c r="T788" s="37"/>
      <c r="U788" s="37"/>
      <c r="V788" s="37"/>
      <c r="W788" s="37"/>
      <c r="X788" s="37"/>
      <c r="Y788" s="37"/>
      <c r="Z788" s="37"/>
      <c r="AA788" s="37"/>
    </row>
    <row r="789" spans="1:27">
      <c r="A789" s="541">
        <v>100008648671</v>
      </c>
      <c r="B789" s="542" t="s">
        <v>2446</v>
      </c>
      <c r="C789" s="543">
        <v>44324</v>
      </c>
      <c r="D789" s="548"/>
      <c r="E789" s="544" t="s">
        <v>35</v>
      </c>
      <c r="F789" s="542"/>
      <c r="G789" s="542"/>
      <c r="H789" s="542"/>
      <c r="I789" s="37"/>
      <c r="J789" s="37"/>
      <c r="K789" s="37"/>
      <c r="L789" s="37"/>
      <c r="M789" s="37"/>
      <c r="N789" s="37"/>
      <c r="O789" s="37"/>
      <c r="P789" s="37"/>
      <c r="Q789" s="37"/>
      <c r="R789" s="37"/>
      <c r="S789" s="37"/>
      <c r="T789" s="37"/>
      <c r="U789" s="37"/>
      <c r="V789" s="37"/>
      <c r="W789" s="37"/>
      <c r="X789" s="37"/>
      <c r="Y789" s="37"/>
      <c r="Z789" s="37"/>
      <c r="AA789" s="37"/>
    </row>
    <row r="790" spans="1:27">
      <c r="A790" s="545">
        <v>100008092444</v>
      </c>
      <c r="B790" s="546" t="s">
        <v>2446</v>
      </c>
      <c r="C790" s="549">
        <v>44326</v>
      </c>
      <c r="D790" s="546" t="s">
        <v>48</v>
      </c>
      <c r="E790" s="547" t="s">
        <v>35</v>
      </c>
      <c r="F790" s="546">
        <v>4.3</v>
      </c>
      <c r="G790" s="546"/>
      <c r="H790" s="546"/>
      <c r="I790" s="37"/>
      <c r="J790" s="37"/>
      <c r="K790" s="37"/>
      <c r="L790" s="37"/>
      <c r="M790" s="37"/>
      <c r="N790" s="37"/>
      <c r="O790" s="37"/>
      <c r="P790" s="37"/>
      <c r="Q790" s="37"/>
      <c r="R790" s="37"/>
      <c r="S790" s="37"/>
      <c r="T790" s="37"/>
      <c r="U790" s="37"/>
      <c r="V790" s="37"/>
      <c r="W790" s="37"/>
      <c r="X790" s="37"/>
      <c r="Y790" s="37"/>
      <c r="Z790" s="37"/>
      <c r="AA790" s="37"/>
    </row>
    <row r="791" spans="1:27">
      <c r="A791" s="545">
        <v>100008316662</v>
      </c>
      <c r="B791" s="546" t="s">
        <v>2446</v>
      </c>
      <c r="C791" s="549">
        <v>44326</v>
      </c>
      <c r="D791" s="546" t="s">
        <v>2416</v>
      </c>
      <c r="E791" s="547" t="s">
        <v>35</v>
      </c>
      <c r="F791" s="546"/>
      <c r="G791" s="546"/>
      <c r="H791" s="546"/>
      <c r="I791" s="37"/>
      <c r="J791" s="37"/>
      <c r="K791" s="37"/>
      <c r="L791" s="37"/>
      <c r="M791" s="37"/>
      <c r="N791" s="37"/>
      <c r="O791" s="37"/>
      <c r="P791" s="37"/>
      <c r="Q791" s="37"/>
      <c r="R791" s="37"/>
      <c r="S791" s="37"/>
      <c r="T791" s="37"/>
      <c r="U791" s="37"/>
      <c r="V791" s="37"/>
      <c r="W791" s="37"/>
      <c r="X791" s="37"/>
      <c r="Y791" s="37"/>
      <c r="Z791" s="37"/>
      <c r="AA791" s="37"/>
    </row>
    <row r="792" spans="1:27">
      <c r="A792" s="541">
        <v>100007504628</v>
      </c>
      <c r="B792" s="542" t="s">
        <v>2446</v>
      </c>
      <c r="C792" s="543">
        <v>44327</v>
      </c>
      <c r="D792" s="542" t="s">
        <v>2468</v>
      </c>
      <c r="E792" s="544" t="s">
        <v>35</v>
      </c>
      <c r="F792" s="542"/>
      <c r="G792" s="542"/>
      <c r="H792" s="542"/>
      <c r="I792" s="37"/>
      <c r="J792" s="37"/>
      <c r="K792" s="37"/>
      <c r="L792" s="37"/>
      <c r="M792" s="37"/>
      <c r="N792" s="37"/>
      <c r="O792" s="37"/>
      <c r="P792" s="37"/>
      <c r="Q792" s="37"/>
      <c r="R792" s="37"/>
      <c r="S792" s="37"/>
      <c r="T792" s="37"/>
      <c r="U792" s="37"/>
      <c r="V792" s="37"/>
      <c r="W792" s="37"/>
      <c r="X792" s="37"/>
      <c r="Y792" s="37"/>
      <c r="Z792" s="37"/>
      <c r="AA792" s="37"/>
    </row>
    <row r="793" spans="1:27">
      <c r="A793" s="541">
        <v>100007084498</v>
      </c>
      <c r="B793" s="542" t="s">
        <v>2446</v>
      </c>
      <c r="C793" s="543">
        <v>44324</v>
      </c>
      <c r="D793" s="548"/>
      <c r="E793" s="544" t="s">
        <v>35</v>
      </c>
      <c r="F793" s="542"/>
      <c r="G793" s="542"/>
      <c r="H793" s="542"/>
      <c r="I793" s="37"/>
      <c r="J793" s="37"/>
      <c r="K793" s="37"/>
      <c r="L793" s="37"/>
      <c r="M793" s="37"/>
      <c r="N793" s="37"/>
      <c r="O793" s="37"/>
      <c r="P793" s="37"/>
      <c r="Q793" s="37"/>
      <c r="R793" s="37"/>
      <c r="S793" s="37"/>
      <c r="T793" s="37"/>
      <c r="U793" s="37"/>
      <c r="V793" s="37"/>
      <c r="W793" s="37"/>
      <c r="X793" s="37"/>
      <c r="Y793" s="37"/>
      <c r="Z793" s="37"/>
      <c r="AA793" s="37"/>
    </row>
    <row r="794" spans="1:27">
      <c r="A794" s="541">
        <v>100005842568</v>
      </c>
      <c r="B794" s="542" t="s">
        <v>2446</v>
      </c>
      <c r="C794" s="543">
        <v>44326</v>
      </c>
      <c r="D794" s="544" t="s">
        <v>2416</v>
      </c>
      <c r="E794" s="544" t="s">
        <v>35</v>
      </c>
      <c r="F794" s="542"/>
      <c r="G794" s="542"/>
      <c r="H794" s="542"/>
      <c r="I794" s="37"/>
      <c r="J794" s="37"/>
      <c r="K794" s="37"/>
      <c r="L794" s="37"/>
      <c r="M794" s="37"/>
      <c r="N794" s="37"/>
      <c r="O794" s="37"/>
      <c r="P794" s="37"/>
      <c r="Q794" s="37"/>
      <c r="R794" s="37"/>
      <c r="S794" s="37"/>
      <c r="T794" s="37"/>
      <c r="U794" s="37"/>
      <c r="V794" s="37"/>
      <c r="W794" s="37"/>
      <c r="X794" s="37"/>
      <c r="Y794" s="37"/>
      <c r="Z794" s="37"/>
      <c r="AA794" s="37"/>
    </row>
    <row r="795" spans="1:27">
      <c r="A795" s="545">
        <v>100005709172</v>
      </c>
      <c r="B795" s="546" t="s">
        <v>2446</v>
      </c>
      <c r="C795" s="543">
        <v>44324</v>
      </c>
      <c r="D795" s="550"/>
      <c r="E795" s="547" t="s">
        <v>35</v>
      </c>
      <c r="F795" s="546"/>
      <c r="G795" s="546"/>
      <c r="H795" s="546"/>
      <c r="I795" s="37"/>
      <c r="J795" s="37"/>
      <c r="K795" s="37"/>
      <c r="L795" s="37"/>
      <c r="M795" s="37"/>
      <c r="N795" s="37"/>
      <c r="O795" s="37"/>
      <c r="P795" s="37"/>
      <c r="Q795" s="37"/>
      <c r="R795" s="37"/>
      <c r="S795" s="37"/>
      <c r="T795" s="37"/>
      <c r="U795" s="37"/>
      <c r="V795" s="37"/>
      <c r="W795" s="37"/>
      <c r="X795" s="37"/>
      <c r="Y795" s="37"/>
      <c r="Z795" s="37"/>
      <c r="AA795" s="37"/>
    </row>
    <row r="796" spans="1:27">
      <c r="A796" s="545">
        <v>100005395523</v>
      </c>
      <c r="B796" s="546" t="s">
        <v>2446</v>
      </c>
      <c r="C796" s="543">
        <v>44324</v>
      </c>
      <c r="D796" s="550"/>
      <c r="E796" s="547" t="s">
        <v>35</v>
      </c>
      <c r="F796" s="546"/>
      <c r="G796" s="546"/>
      <c r="H796" s="546"/>
      <c r="I796" s="37"/>
      <c r="J796" s="37"/>
      <c r="K796" s="37"/>
      <c r="L796" s="37"/>
      <c r="M796" s="37"/>
      <c r="N796" s="37"/>
      <c r="O796" s="37"/>
      <c r="P796" s="37"/>
      <c r="Q796" s="37"/>
      <c r="R796" s="37"/>
      <c r="S796" s="37"/>
      <c r="T796" s="37"/>
      <c r="U796" s="37"/>
      <c r="V796" s="37"/>
      <c r="W796" s="37"/>
      <c r="X796" s="37"/>
      <c r="Y796" s="37"/>
      <c r="Z796" s="37"/>
      <c r="AA796" s="37"/>
    </row>
    <row r="797" spans="1:27">
      <c r="A797" s="545">
        <v>100005406548</v>
      </c>
      <c r="B797" s="546" t="s">
        <v>2446</v>
      </c>
      <c r="C797" s="543">
        <v>44326</v>
      </c>
      <c r="D797" s="542" t="s">
        <v>2416</v>
      </c>
      <c r="E797" s="544" t="s">
        <v>35</v>
      </c>
      <c r="F797" s="546"/>
      <c r="G797" s="546"/>
      <c r="H797" s="546"/>
      <c r="I797" s="37"/>
      <c r="J797" s="37"/>
      <c r="K797" s="37"/>
      <c r="L797" s="37"/>
      <c r="M797" s="37"/>
      <c r="N797" s="37"/>
      <c r="O797" s="37"/>
      <c r="P797" s="37"/>
      <c r="Q797" s="37"/>
      <c r="R797" s="37"/>
      <c r="S797" s="37"/>
      <c r="T797" s="37"/>
      <c r="U797" s="37"/>
      <c r="V797" s="37"/>
      <c r="W797" s="37"/>
      <c r="X797" s="37"/>
      <c r="Y797" s="37"/>
      <c r="Z797" s="37"/>
      <c r="AA797" s="37"/>
    </row>
    <row r="798" spans="1:27">
      <c r="A798" s="545">
        <v>100005131425</v>
      </c>
      <c r="B798" s="546" t="s">
        <v>2446</v>
      </c>
      <c r="C798" s="549">
        <v>44326</v>
      </c>
      <c r="D798" s="547" t="s">
        <v>2469</v>
      </c>
      <c r="E798" s="547" t="s">
        <v>37</v>
      </c>
      <c r="F798" s="546"/>
      <c r="G798" s="546"/>
      <c r="H798" s="546"/>
      <c r="I798" s="37"/>
      <c r="J798" s="552" t="s">
        <v>2446</v>
      </c>
      <c r="K798" s="553" t="s">
        <v>2470</v>
      </c>
      <c r="L798" s="540" t="s">
        <v>2471</v>
      </c>
      <c r="M798" s="37"/>
      <c r="N798" s="37"/>
      <c r="O798" s="37"/>
      <c r="P798" s="37"/>
      <c r="Q798" s="37"/>
      <c r="R798" s="37"/>
      <c r="S798" s="37"/>
      <c r="T798" s="37"/>
      <c r="U798" s="37"/>
      <c r="V798" s="37"/>
      <c r="W798" s="37"/>
      <c r="X798" s="37"/>
      <c r="Y798" s="37"/>
      <c r="Z798" s="37"/>
      <c r="AA798" s="37"/>
    </row>
    <row r="799" spans="1:27">
      <c r="A799" s="541">
        <v>100005136905</v>
      </c>
      <c r="B799" s="542" t="s">
        <v>2446</v>
      </c>
      <c r="C799" s="543">
        <v>44326</v>
      </c>
      <c r="D799" s="542" t="s">
        <v>2416</v>
      </c>
      <c r="E799" s="544" t="s">
        <v>35</v>
      </c>
      <c r="F799" s="542"/>
      <c r="G799" s="542"/>
      <c r="H799" s="542"/>
      <c r="I799" s="37"/>
      <c r="J799" s="37"/>
      <c r="K799" s="37"/>
      <c r="L799" s="37"/>
      <c r="M799" s="37"/>
      <c r="N799" s="37"/>
      <c r="O799" s="37"/>
      <c r="P799" s="37"/>
      <c r="Q799" s="37"/>
      <c r="R799" s="37"/>
      <c r="S799" s="37"/>
      <c r="T799" s="37"/>
      <c r="U799" s="37"/>
      <c r="V799" s="37"/>
      <c r="W799" s="37"/>
      <c r="X799" s="37"/>
      <c r="Y799" s="37"/>
      <c r="Z799" s="37"/>
      <c r="AA799" s="37"/>
    </row>
    <row r="800" spans="1:27">
      <c r="A800" s="541">
        <v>100004274321</v>
      </c>
      <c r="B800" s="542" t="s">
        <v>2446</v>
      </c>
      <c r="C800" s="543">
        <v>44327</v>
      </c>
      <c r="D800" s="544" t="s">
        <v>2407</v>
      </c>
      <c r="E800" s="542" t="s">
        <v>35</v>
      </c>
      <c r="F800" s="542"/>
      <c r="G800" s="542"/>
      <c r="H800" s="542"/>
      <c r="I800" s="37"/>
      <c r="J800" s="37"/>
      <c r="K800" s="37"/>
      <c r="L800" s="37"/>
      <c r="M800" s="37"/>
      <c r="N800" s="37"/>
      <c r="O800" s="37"/>
      <c r="P800" s="37"/>
      <c r="Q800" s="37"/>
      <c r="R800" s="37"/>
      <c r="S800" s="37"/>
      <c r="T800" s="37"/>
      <c r="U800" s="37"/>
      <c r="V800" s="37"/>
      <c r="W800" s="37"/>
      <c r="X800" s="37"/>
      <c r="Y800" s="37"/>
      <c r="Z800" s="37"/>
      <c r="AA800" s="37"/>
    </row>
    <row r="801" spans="1:27">
      <c r="A801" s="545">
        <v>100004828630</v>
      </c>
      <c r="B801" s="546" t="s">
        <v>2446</v>
      </c>
      <c r="C801" s="549">
        <v>44326</v>
      </c>
      <c r="D801" s="547" t="s">
        <v>2416</v>
      </c>
      <c r="E801" s="547" t="s">
        <v>35</v>
      </c>
      <c r="F801" s="546"/>
      <c r="G801" s="546"/>
      <c r="H801" s="546"/>
      <c r="I801" s="37"/>
      <c r="J801" s="37"/>
      <c r="K801" s="37"/>
      <c r="L801" s="37"/>
      <c r="M801" s="37"/>
      <c r="N801" s="37"/>
      <c r="O801" s="37"/>
      <c r="P801" s="37"/>
      <c r="Q801" s="37"/>
      <c r="R801" s="37"/>
      <c r="S801" s="37"/>
      <c r="T801" s="37"/>
      <c r="U801" s="37"/>
      <c r="V801" s="37"/>
      <c r="W801" s="37"/>
      <c r="X801" s="37"/>
      <c r="Y801" s="37"/>
      <c r="Z801" s="37"/>
      <c r="AA801" s="37"/>
    </row>
    <row r="802" spans="1:27">
      <c r="A802" s="545">
        <v>100004642984</v>
      </c>
      <c r="B802" s="546" t="s">
        <v>2446</v>
      </c>
      <c r="C802" s="549">
        <v>44326</v>
      </c>
      <c r="D802" s="547" t="s">
        <v>2416</v>
      </c>
      <c r="E802" s="547" t="s">
        <v>35</v>
      </c>
      <c r="F802" s="546"/>
      <c r="G802" s="546"/>
      <c r="H802" s="546"/>
      <c r="I802" s="37"/>
      <c r="J802" s="37"/>
      <c r="K802" s="37"/>
      <c r="L802" s="37"/>
      <c r="M802" s="37"/>
      <c r="N802" s="37"/>
      <c r="O802" s="37"/>
      <c r="P802" s="37"/>
      <c r="Q802" s="37"/>
      <c r="R802" s="37"/>
      <c r="S802" s="37"/>
      <c r="T802" s="37"/>
      <c r="U802" s="37"/>
      <c r="V802" s="37"/>
      <c r="W802" s="37"/>
      <c r="X802" s="37"/>
      <c r="Y802" s="37"/>
      <c r="Z802" s="37"/>
      <c r="AA802" s="37"/>
    </row>
    <row r="803" spans="1:27">
      <c r="A803" s="545">
        <v>100004500658</v>
      </c>
      <c r="B803" s="546" t="s">
        <v>2446</v>
      </c>
      <c r="C803" s="549">
        <v>44326</v>
      </c>
      <c r="D803" s="547" t="s">
        <v>2416</v>
      </c>
      <c r="E803" s="547" t="s">
        <v>35</v>
      </c>
      <c r="F803" s="546"/>
      <c r="G803" s="546"/>
      <c r="H803" s="546"/>
      <c r="I803" s="37"/>
      <c r="J803" s="37"/>
      <c r="K803" s="37"/>
      <c r="L803" s="37"/>
      <c r="M803" s="37"/>
      <c r="N803" s="37"/>
      <c r="O803" s="37"/>
      <c r="P803" s="37"/>
      <c r="Q803" s="37"/>
      <c r="R803" s="37"/>
      <c r="S803" s="37"/>
      <c r="T803" s="37"/>
      <c r="U803" s="37"/>
      <c r="V803" s="37"/>
      <c r="W803" s="37"/>
      <c r="X803" s="37"/>
      <c r="Y803" s="37"/>
      <c r="Z803" s="37"/>
      <c r="AA803" s="37"/>
    </row>
    <row r="804" spans="1:27">
      <c r="A804" s="545">
        <v>100004561410</v>
      </c>
      <c r="B804" s="546" t="s">
        <v>2446</v>
      </c>
      <c r="C804" s="549">
        <v>44326</v>
      </c>
      <c r="D804" s="547" t="s">
        <v>2472</v>
      </c>
      <c r="E804" s="547" t="s">
        <v>35</v>
      </c>
      <c r="F804" s="546"/>
      <c r="G804" s="546"/>
      <c r="H804" s="546"/>
      <c r="I804" s="37"/>
      <c r="J804" s="37"/>
      <c r="K804" s="37"/>
      <c r="L804" s="37"/>
      <c r="M804" s="37"/>
      <c r="N804" s="37"/>
      <c r="O804" s="37"/>
      <c r="P804" s="37"/>
      <c r="Q804" s="37"/>
      <c r="R804" s="37"/>
      <c r="S804" s="37"/>
      <c r="T804" s="37"/>
      <c r="U804" s="37"/>
      <c r="V804" s="37"/>
      <c r="W804" s="37"/>
      <c r="X804" s="37"/>
      <c r="Y804" s="37"/>
      <c r="Z804" s="37"/>
      <c r="AA804" s="37"/>
    </row>
    <row r="805" spans="1:27">
      <c r="A805" s="541">
        <v>100004194263</v>
      </c>
      <c r="B805" s="542" t="s">
        <v>2446</v>
      </c>
      <c r="C805" s="549">
        <v>44327</v>
      </c>
      <c r="D805" s="547" t="s">
        <v>2416</v>
      </c>
      <c r="E805" s="547" t="s">
        <v>35</v>
      </c>
      <c r="F805" s="542"/>
      <c r="G805" s="542"/>
      <c r="H805" s="542"/>
      <c r="I805" s="37"/>
      <c r="J805" s="37"/>
      <c r="K805" s="37"/>
      <c r="L805" s="37"/>
      <c r="M805" s="37"/>
      <c r="N805" s="37"/>
      <c r="O805" s="37"/>
      <c r="P805" s="37"/>
      <c r="Q805" s="37"/>
      <c r="R805" s="37"/>
      <c r="S805" s="37"/>
      <c r="T805" s="37"/>
      <c r="U805" s="37"/>
      <c r="V805" s="37"/>
      <c r="W805" s="37"/>
      <c r="X805" s="37"/>
      <c r="Y805" s="37"/>
      <c r="Z805" s="37"/>
      <c r="AA805" s="37"/>
    </row>
    <row r="806" spans="1:27">
      <c r="A806" s="541">
        <v>100004178230</v>
      </c>
      <c r="B806" s="542" t="s">
        <v>2446</v>
      </c>
      <c r="C806" s="543">
        <v>44324</v>
      </c>
      <c r="D806" s="548"/>
      <c r="E806" s="544" t="s">
        <v>37</v>
      </c>
      <c r="F806" s="542"/>
      <c r="G806" s="542"/>
      <c r="H806" s="542"/>
      <c r="I806" s="37"/>
      <c r="J806" s="37"/>
      <c r="K806" s="37"/>
      <c r="L806" s="37"/>
      <c r="M806" s="37"/>
      <c r="N806" s="37"/>
      <c r="O806" s="37"/>
      <c r="P806" s="37"/>
      <c r="Q806" s="37"/>
      <c r="R806" s="37"/>
      <c r="S806" s="37"/>
      <c r="T806" s="37"/>
      <c r="U806" s="37"/>
      <c r="V806" s="37"/>
      <c r="W806" s="37"/>
      <c r="X806" s="37"/>
      <c r="Y806" s="37"/>
      <c r="Z806" s="37"/>
      <c r="AA806" s="37"/>
    </row>
    <row r="807" spans="1:27">
      <c r="A807" s="545">
        <v>100004104652</v>
      </c>
      <c r="B807" s="546" t="s">
        <v>2446</v>
      </c>
      <c r="C807" s="549">
        <v>44326</v>
      </c>
      <c r="D807" s="547" t="s">
        <v>2416</v>
      </c>
      <c r="E807" s="547" t="s">
        <v>35</v>
      </c>
      <c r="F807" s="546"/>
      <c r="G807" s="546"/>
      <c r="H807" s="546"/>
      <c r="I807" s="37"/>
      <c r="J807" s="37"/>
      <c r="K807" s="37"/>
      <c r="L807" s="37"/>
      <c r="M807" s="37"/>
      <c r="N807" s="37"/>
      <c r="O807" s="37"/>
      <c r="P807" s="37"/>
      <c r="Q807" s="37"/>
      <c r="R807" s="37"/>
      <c r="S807" s="37"/>
      <c r="T807" s="37"/>
      <c r="U807" s="37"/>
      <c r="V807" s="37"/>
      <c r="W807" s="37"/>
      <c r="X807" s="37"/>
      <c r="Y807" s="37"/>
      <c r="Z807" s="37"/>
      <c r="AA807" s="37"/>
    </row>
    <row r="808" spans="1:27">
      <c r="A808" s="545">
        <v>100003968087</v>
      </c>
      <c r="B808" s="546" t="s">
        <v>2446</v>
      </c>
      <c r="C808" s="543">
        <v>44324</v>
      </c>
      <c r="D808" s="550"/>
      <c r="E808" s="547" t="s">
        <v>35</v>
      </c>
      <c r="F808" s="546"/>
      <c r="G808" s="546"/>
      <c r="H808" s="546"/>
      <c r="I808" s="37"/>
      <c r="J808" s="37"/>
      <c r="K808" s="37"/>
      <c r="L808" s="37"/>
      <c r="M808" s="37"/>
      <c r="N808" s="37"/>
      <c r="O808" s="37"/>
      <c r="P808" s="37"/>
      <c r="Q808" s="37"/>
      <c r="R808" s="37"/>
      <c r="S808" s="37"/>
      <c r="T808" s="37"/>
      <c r="U808" s="37"/>
      <c r="V808" s="37"/>
      <c r="W808" s="37"/>
      <c r="X808" s="37"/>
      <c r="Y808" s="37"/>
      <c r="Z808" s="37"/>
      <c r="AA808" s="37"/>
    </row>
    <row r="809" spans="1:27">
      <c r="A809" s="545">
        <v>100003738777</v>
      </c>
      <c r="B809" s="546" t="s">
        <v>2446</v>
      </c>
      <c r="C809" s="549">
        <v>44326</v>
      </c>
      <c r="D809" s="547" t="s">
        <v>2416</v>
      </c>
      <c r="E809" s="547" t="s">
        <v>35</v>
      </c>
      <c r="F809" s="546"/>
      <c r="G809" s="546"/>
      <c r="H809" s="546"/>
      <c r="I809" s="37"/>
      <c r="J809" s="37"/>
      <c r="K809" s="37"/>
      <c r="L809" s="37"/>
      <c r="M809" s="37"/>
      <c r="N809" s="37"/>
      <c r="O809" s="37"/>
      <c r="P809" s="37"/>
      <c r="Q809" s="37"/>
      <c r="R809" s="37"/>
      <c r="S809" s="37"/>
      <c r="T809" s="37"/>
      <c r="U809" s="37"/>
      <c r="V809" s="37"/>
      <c r="W809" s="37"/>
      <c r="X809" s="37"/>
      <c r="Y809" s="37"/>
      <c r="Z809" s="37"/>
      <c r="AA809" s="37"/>
    </row>
    <row r="810" spans="1:27">
      <c r="A810" s="541">
        <v>100002800370</v>
      </c>
      <c r="B810" s="542" t="s">
        <v>2446</v>
      </c>
      <c r="C810" s="543">
        <v>44326</v>
      </c>
      <c r="D810" s="544" t="s">
        <v>2416</v>
      </c>
      <c r="E810" s="544" t="s">
        <v>35</v>
      </c>
      <c r="F810" s="542"/>
      <c r="G810" s="542"/>
      <c r="H810" s="542"/>
      <c r="I810" s="37"/>
      <c r="J810" s="37"/>
      <c r="K810" s="37"/>
      <c r="L810" s="37"/>
      <c r="M810" s="37"/>
      <c r="N810" s="37"/>
      <c r="O810" s="37"/>
      <c r="P810" s="37"/>
      <c r="Q810" s="37"/>
      <c r="R810" s="37"/>
      <c r="S810" s="37"/>
      <c r="T810" s="37"/>
      <c r="U810" s="37"/>
      <c r="V810" s="37"/>
      <c r="W810" s="37"/>
      <c r="X810" s="37"/>
      <c r="Y810" s="37"/>
      <c r="Z810" s="37"/>
      <c r="AA810" s="37"/>
    </row>
    <row r="811" spans="1:27">
      <c r="A811" s="541">
        <v>100002591455</v>
      </c>
      <c r="B811" s="542" t="s">
        <v>2446</v>
      </c>
      <c r="C811" s="543">
        <v>44324</v>
      </c>
      <c r="D811" s="548"/>
      <c r="E811" s="544" t="s">
        <v>35</v>
      </c>
      <c r="F811" s="542"/>
      <c r="G811" s="542"/>
      <c r="H811" s="542"/>
      <c r="I811" s="37"/>
      <c r="J811" s="37"/>
      <c r="K811" s="37"/>
      <c r="L811" s="37"/>
      <c r="M811" s="37"/>
      <c r="N811" s="37"/>
      <c r="O811" s="37"/>
      <c r="P811" s="37"/>
      <c r="Q811" s="37"/>
      <c r="R811" s="37"/>
      <c r="S811" s="37"/>
      <c r="T811" s="37"/>
      <c r="U811" s="37"/>
      <c r="V811" s="37"/>
      <c r="W811" s="37"/>
      <c r="X811" s="37"/>
      <c r="Y811" s="37"/>
      <c r="Z811" s="37"/>
      <c r="AA811" s="37"/>
    </row>
    <row r="812" spans="1:27">
      <c r="A812" s="545">
        <v>100002604386</v>
      </c>
      <c r="B812" s="546" t="s">
        <v>2446</v>
      </c>
      <c r="C812" s="549">
        <v>44327</v>
      </c>
      <c r="D812" s="546" t="s">
        <v>2473</v>
      </c>
      <c r="E812" s="547" t="s">
        <v>35</v>
      </c>
      <c r="F812" s="546"/>
      <c r="G812" s="546"/>
      <c r="H812" s="546"/>
      <c r="I812" s="37"/>
      <c r="J812" s="37"/>
      <c r="K812" s="37"/>
      <c r="L812" s="37"/>
      <c r="M812" s="37"/>
      <c r="N812" s="37"/>
      <c r="O812" s="37"/>
      <c r="P812" s="37"/>
      <c r="Q812" s="37"/>
      <c r="R812" s="37"/>
      <c r="S812" s="37"/>
      <c r="T812" s="37"/>
      <c r="U812" s="37"/>
      <c r="V812" s="37"/>
      <c r="W812" s="37"/>
      <c r="X812" s="37"/>
      <c r="Y812" s="37"/>
      <c r="Z812" s="37"/>
      <c r="AA812" s="37"/>
    </row>
    <row r="813" spans="1:27">
      <c r="A813" s="545">
        <v>100002653993</v>
      </c>
      <c r="B813" s="546" t="s">
        <v>2446</v>
      </c>
      <c r="C813" s="549">
        <v>44326</v>
      </c>
      <c r="D813" s="547" t="s">
        <v>623</v>
      </c>
      <c r="E813" s="546" t="s">
        <v>37</v>
      </c>
      <c r="F813" s="546"/>
      <c r="G813" s="546"/>
      <c r="H813" s="546"/>
      <c r="I813" s="37"/>
      <c r="J813" s="37"/>
      <c r="K813" s="37"/>
      <c r="L813" s="37"/>
      <c r="M813" s="37"/>
      <c r="N813" s="37"/>
      <c r="O813" s="37"/>
      <c r="P813" s="37"/>
      <c r="Q813" s="37"/>
      <c r="R813" s="37"/>
      <c r="S813" s="37"/>
      <c r="T813" s="37"/>
      <c r="U813" s="37"/>
      <c r="V813" s="37"/>
      <c r="W813" s="37"/>
      <c r="X813" s="37"/>
      <c r="Y813" s="37"/>
      <c r="Z813" s="37"/>
      <c r="AA813" s="37"/>
    </row>
    <row r="814" spans="1:27">
      <c r="A814" s="545">
        <v>100001508086</v>
      </c>
      <c r="B814" s="546" t="s">
        <v>2446</v>
      </c>
      <c r="C814" s="543">
        <v>44324</v>
      </c>
      <c r="D814" s="550"/>
      <c r="E814" s="547" t="s">
        <v>35</v>
      </c>
      <c r="F814" s="546"/>
      <c r="G814" s="546"/>
      <c r="H814" s="546"/>
      <c r="I814" s="37"/>
      <c r="J814" s="37"/>
      <c r="K814" s="37"/>
      <c r="L814" s="37"/>
      <c r="M814" s="37"/>
      <c r="N814" s="37"/>
      <c r="O814" s="37"/>
      <c r="P814" s="37"/>
      <c r="Q814" s="37"/>
      <c r="R814" s="37"/>
      <c r="S814" s="37"/>
      <c r="T814" s="37"/>
      <c r="U814" s="37"/>
      <c r="V814" s="37"/>
      <c r="W814" s="37"/>
      <c r="X814" s="37"/>
      <c r="Y814" s="37"/>
      <c r="Z814" s="37"/>
      <c r="AA814" s="37"/>
    </row>
    <row r="815" spans="1:27">
      <c r="A815" s="545">
        <v>100001270325</v>
      </c>
      <c r="B815" s="546" t="s">
        <v>2446</v>
      </c>
      <c r="C815" s="549">
        <v>44326</v>
      </c>
      <c r="D815" s="547" t="s">
        <v>2469</v>
      </c>
      <c r="E815" s="547" t="s">
        <v>37</v>
      </c>
      <c r="F815" s="546"/>
      <c r="G815" s="546"/>
      <c r="H815" s="546"/>
      <c r="I815" s="37"/>
      <c r="J815" s="37"/>
      <c r="K815" s="37"/>
      <c r="L815" s="37"/>
      <c r="M815" s="37"/>
      <c r="N815" s="37"/>
      <c r="O815" s="37"/>
      <c r="P815" s="37"/>
      <c r="Q815" s="37"/>
      <c r="R815" s="37"/>
      <c r="S815" s="37"/>
      <c r="T815" s="37"/>
      <c r="U815" s="37"/>
      <c r="V815" s="37"/>
      <c r="W815" s="37"/>
      <c r="X815" s="37"/>
      <c r="Y815" s="37"/>
      <c r="Z815" s="37"/>
      <c r="AA815" s="37"/>
    </row>
    <row r="816" spans="1:27">
      <c r="A816" s="541">
        <v>100000652806</v>
      </c>
      <c r="B816" s="542" t="s">
        <v>2446</v>
      </c>
      <c r="C816" s="543">
        <v>44326</v>
      </c>
      <c r="D816" s="544" t="s">
        <v>2416</v>
      </c>
      <c r="E816" s="544" t="s">
        <v>35</v>
      </c>
      <c r="F816" s="542"/>
      <c r="G816" s="542"/>
      <c r="H816" s="542"/>
      <c r="I816" s="37"/>
      <c r="J816" s="37"/>
      <c r="K816" s="37"/>
      <c r="L816" s="37"/>
      <c r="M816" s="37"/>
      <c r="N816" s="37"/>
      <c r="O816" s="37"/>
      <c r="P816" s="37"/>
      <c r="Q816" s="37"/>
      <c r="R816" s="37"/>
      <c r="S816" s="37"/>
      <c r="T816" s="37"/>
      <c r="U816" s="37"/>
      <c r="V816" s="37"/>
      <c r="W816" s="37"/>
      <c r="X816" s="37"/>
      <c r="Y816" s="37"/>
      <c r="Z816" s="37"/>
      <c r="AA816" s="37"/>
    </row>
    <row r="817" spans="1:27">
      <c r="A817" s="545">
        <v>2670906873</v>
      </c>
      <c r="B817" s="546" t="s">
        <v>2446</v>
      </c>
      <c r="C817" s="549">
        <v>44326</v>
      </c>
      <c r="D817" s="547" t="s">
        <v>2416</v>
      </c>
      <c r="E817" s="547" t="s">
        <v>35</v>
      </c>
      <c r="F817" s="546"/>
      <c r="G817" s="546"/>
      <c r="H817" s="546"/>
      <c r="I817" s="37"/>
      <c r="J817" s="37"/>
      <c r="K817" s="37"/>
      <c r="L817" s="37"/>
      <c r="M817" s="37"/>
      <c r="N817" s="37"/>
      <c r="O817" s="37"/>
      <c r="P817" s="37"/>
      <c r="Q817" s="37"/>
      <c r="R817" s="37"/>
      <c r="S817" s="37"/>
      <c r="T817" s="37"/>
      <c r="U817" s="37"/>
      <c r="V817" s="37"/>
      <c r="W817" s="37"/>
      <c r="X817" s="37"/>
      <c r="Y817" s="37"/>
      <c r="Z817" s="37"/>
      <c r="AA817" s="37"/>
    </row>
    <row r="818" spans="1:27">
      <c r="A818" s="541">
        <v>2793696577</v>
      </c>
      <c r="B818" s="542" t="s">
        <v>2446</v>
      </c>
      <c r="C818" s="543">
        <v>44326</v>
      </c>
      <c r="D818" s="544" t="s">
        <v>2474</v>
      </c>
      <c r="E818" s="544" t="s">
        <v>35</v>
      </c>
      <c r="F818" s="542"/>
      <c r="G818" s="542"/>
      <c r="H818" s="542"/>
      <c r="I818" s="37"/>
      <c r="J818" s="37"/>
      <c r="K818" s="37"/>
      <c r="L818" s="37"/>
      <c r="M818" s="37"/>
      <c r="N818" s="37"/>
      <c r="O818" s="37"/>
      <c r="P818" s="37"/>
      <c r="Q818" s="37"/>
      <c r="R818" s="37"/>
      <c r="S818" s="37"/>
      <c r="T818" s="37"/>
      <c r="U818" s="37"/>
      <c r="V818" s="37"/>
      <c r="W818" s="37"/>
      <c r="X818" s="37"/>
      <c r="Y818" s="37"/>
      <c r="Z818" s="37"/>
      <c r="AA818" s="37"/>
    </row>
    <row r="819" spans="1:27">
      <c r="A819" s="545">
        <v>438088004</v>
      </c>
      <c r="B819" s="546" t="s">
        <v>2446</v>
      </c>
      <c r="C819" s="549">
        <v>44326</v>
      </c>
      <c r="D819" s="547" t="s">
        <v>2416</v>
      </c>
      <c r="E819" s="547" t="s">
        <v>35</v>
      </c>
      <c r="F819" s="546"/>
      <c r="G819" s="546"/>
      <c r="H819" s="546"/>
      <c r="I819" s="37"/>
      <c r="J819" s="37"/>
      <c r="K819" s="37"/>
      <c r="L819" s="37"/>
      <c r="M819" s="37"/>
      <c r="N819" s="37"/>
      <c r="O819" s="37"/>
      <c r="P819" s="37"/>
      <c r="Q819" s="37"/>
      <c r="R819" s="37"/>
      <c r="S819" s="37"/>
      <c r="T819" s="37"/>
      <c r="U819" s="37"/>
      <c r="V819" s="37"/>
      <c r="W819" s="37"/>
      <c r="X819" s="37"/>
      <c r="Y819" s="37"/>
      <c r="Z819" s="37"/>
      <c r="AA819" s="37"/>
    </row>
    <row r="820" spans="1:27">
      <c r="A820" s="545">
        <v>1054427501</v>
      </c>
      <c r="B820" s="546" t="s">
        <v>2446</v>
      </c>
      <c r="C820" s="549">
        <v>44326</v>
      </c>
      <c r="D820" s="547" t="s">
        <v>2475</v>
      </c>
      <c r="E820" s="547" t="s">
        <v>35</v>
      </c>
      <c r="F820" s="546"/>
      <c r="G820" s="546"/>
      <c r="H820" s="546"/>
      <c r="I820" s="37"/>
      <c r="J820" s="37"/>
      <c r="K820" s="37"/>
      <c r="L820" s="37"/>
      <c r="M820" s="37"/>
      <c r="N820" s="37"/>
      <c r="O820" s="37"/>
      <c r="P820" s="37"/>
      <c r="Q820" s="37"/>
      <c r="R820" s="37"/>
      <c r="S820" s="37"/>
      <c r="T820" s="37"/>
      <c r="U820" s="37"/>
      <c r="V820" s="37"/>
      <c r="W820" s="37"/>
      <c r="X820" s="37"/>
      <c r="Y820" s="37"/>
      <c r="Z820" s="37"/>
      <c r="AA820" s="37"/>
    </row>
    <row r="821" spans="1:27">
      <c r="A821" s="545">
        <v>1163767890</v>
      </c>
      <c r="B821" s="546" t="s">
        <v>2446</v>
      </c>
      <c r="C821" s="543">
        <v>44324</v>
      </c>
      <c r="D821" s="550"/>
      <c r="E821" s="547" t="s">
        <v>35</v>
      </c>
      <c r="F821" s="546"/>
      <c r="G821" s="546"/>
      <c r="H821" s="546"/>
      <c r="I821" s="37"/>
      <c r="J821" s="37"/>
      <c r="K821" s="37"/>
      <c r="L821" s="37"/>
      <c r="M821" s="37"/>
      <c r="N821" s="37"/>
      <c r="O821" s="37"/>
      <c r="P821" s="37"/>
      <c r="Q821" s="37"/>
      <c r="R821" s="37"/>
      <c r="S821" s="37"/>
      <c r="T821" s="37"/>
      <c r="U821" s="37"/>
      <c r="V821" s="37"/>
      <c r="W821" s="37"/>
      <c r="X821" s="37"/>
      <c r="Y821" s="37"/>
      <c r="Z821" s="37"/>
      <c r="AA821" s="37"/>
    </row>
    <row r="822" spans="1:27">
      <c r="A822" s="545">
        <v>275271560</v>
      </c>
      <c r="B822" s="546" t="s">
        <v>2446</v>
      </c>
      <c r="C822" s="549">
        <v>44326</v>
      </c>
      <c r="D822" s="547" t="s">
        <v>2416</v>
      </c>
      <c r="E822" s="547" t="s">
        <v>35</v>
      </c>
      <c r="F822" s="546"/>
      <c r="G822" s="546"/>
      <c r="H822" s="546"/>
      <c r="I822" s="37"/>
      <c r="J822" s="37"/>
      <c r="K822" s="37"/>
      <c r="L822" s="37"/>
      <c r="M822" s="37"/>
      <c r="N822" s="37"/>
      <c r="O822" s="37"/>
      <c r="P822" s="37"/>
      <c r="Q822" s="37"/>
      <c r="R822" s="37"/>
      <c r="S822" s="37"/>
      <c r="T822" s="37"/>
      <c r="U822" s="37"/>
      <c r="V822" s="37"/>
      <c r="W822" s="37"/>
      <c r="X822" s="37"/>
      <c r="Y822" s="37"/>
      <c r="Z822" s="37"/>
      <c r="AA822" s="37"/>
    </row>
    <row r="823" spans="1:27">
      <c r="A823" s="545">
        <v>191640351</v>
      </c>
      <c r="B823" s="546" t="s">
        <v>2446</v>
      </c>
      <c r="C823" s="549">
        <v>44326</v>
      </c>
      <c r="D823" s="547" t="s">
        <v>2416</v>
      </c>
      <c r="E823" s="547" t="s">
        <v>35</v>
      </c>
      <c r="F823" s="546"/>
      <c r="G823" s="546"/>
      <c r="H823" s="546"/>
      <c r="I823" s="37"/>
      <c r="J823" s="37"/>
      <c r="K823" s="37"/>
      <c r="L823" s="37"/>
      <c r="M823" s="37"/>
      <c r="N823" s="37"/>
      <c r="O823" s="37"/>
      <c r="P823" s="37"/>
      <c r="Q823" s="37"/>
      <c r="R823" s="37"/>
      <c r="S823" s="37"/>
      <c r="T823" s="37"/>
      <c r="U823" s="37"/>
      <c r="V823" s="37"/>
      <c r="W823" s="37"/>
      <c r="X823" s="37"/>
      <c r="Y823" s="37"/>
      <c r="Z823" s="37"/>
      <c r="AA823" s="37"/>
    </row>
    <row r="824" spans="1:27">
      <c r="A824" s="541">
        <v>404136390</v>
      </c>
      <c r="B824" s="542" t="s">
        <v>2446</v>
      </c>
      <c r="C824" s="549">
        <v>44326</v>
      </c>
      <c r="D824" s="547" t="s">
        <v>2476</v>
      </c>
      <c r="E824" s="547" t="s">
        <v>35</v>
      </c>
      <c r="F824" s="542"/>
      <c r="G824" s="542"/>
      <c r="H824" s="542"/>
      <c r="I824" s="37"/>
      <c r="J824" s="37"/>
      <c r="K824" s="37"/>
      <c r="L824" s="37"/>
      <c r="M824" s="37"/>
      <c r="N824" s="37"/>
      <c r="O824" s="37"/>
      <c r="P824" s="37"/>
      <c r="Q824" s="37"/>
      <c r="R824" s="37"/>
      <c r="S824" s="37"/>
      <c r="T824" s="37"/>
      <c r="U824" s="37"/>
      <c r="V824" s="37"/>
      <c r="W824" s="37"/>
      <c r="X824" s="37"/>
      <c r="Y824" s="37"/>
      <c r="Z824" s="37"/>
      <c r="AA824" s="37"/>
    </row>
    <row r="825" spans="1:27">
      <c r="A825" s="545">
        <v>601026166</v>
      </c>
      <c r="B825" s="546" t="s">
        <v>2446</v>
      </c>
      <c r="C825" s="549">
        <v>44326</v>
      </c>
      <c r="D825" s="547" t="s">
        <v>2407</v>
      </c>
      <c r="E825" s="547" t="s">
        <v>35</v>
      </c>
      <c r="F825" s="546"/>
      <c r="G825" s="546"/>
      <c r="H825" s="546"/>
      <c r="I825" s="37"/>
      <c r="J825" s="37"/>
      <c r="K825" s="37"/>
      <c r="L825" s="37"/>
      <c r="M825" s="37"/>
      <c r="N825" s="37"/>
      <c r="O825" s="37"/>
      <c r="P825" s="37"/>
      <c r="Q825" s="37"/>
      <c r="R825" s="37"/>
      <c r="S825" s="37"/>
      <c r="T825" s="37"/>
      <c r="U825" s="37"/>
      <c r="V825" s="37"/>
      <c r="W825" s="37"/>
      <c r="X825" s="37"/>
      <c r="Y825" s="37"/>
      <c r="Z825" s="37"/>
      <c r="AA825" s="37"/>
    </row>
    <row r="826" spans="1:27">
      <c r="A826" s="545">
        <v>766270</v>
      </c>
      <c r="B826" s="546" t="s">
        <v>2446</v>
      </c>
      <c r="C826" s="549">
        <v>44326</v>
      </c>
      <c r="D826" s="547" t="s">
        <v>2416</v>
      </c>
      <c r="E826" s="547" t="s">
        <v>35</v>
      </c>
      <c r="F826" s="546"/>
      <c r="G826" s="546"/>
      <c r="H826" s="546"/>
      <c r="I826" s="37"/>
      <c r="J826" s="37"/>
      <c r="K826" s="37"/>
      <c r="L826" s="37"/>
      <c r="M826" s="37"/>
      <c r="N826" s="37"/>
      <c r="O826" s="37"/>
      <c r="P826" s="37"/>
      <c r="Q826" s="37"/>
      <c r="R826" s="37"/>
      <c r="S826" s="37"/>
      <c r="T826" s="37"/>
      <c r="U826" s="37"/>
      <c r="V826" s="37"/>
      <c r="W826" s="37"/>
      <c r="X826" s="37"/>
      <c r="Y826" s="37"/>
      <c r="Z826" s="37"/>
      <c r="AA826" s="37"/>
    </row>
    <row r="827" spans="1:27">
      <c r="A827" s="541">
        <v>852208555</v>
      </c>
      <c r="B827" s="542" t="s">
        <v>2446</v>
      </c>
      <c r="C827" s="543">
        <v>44326</v>
      </c>
      <c r="D827" s="542" t="s">
        <v>2407</v>
      </c>
      <c r="E827" s="544" t="s">
        <v>35</v>
      </c>
      <c r="F827" s="542"/>
      <c r="G827" s="542"/>
      <c r="H827" s="542"/>
      <c r="I827" s="37"/>
      <c r="J827" s="37"/>
      <c r="K827" s="37"/>
      <c r="L827" s="37"/>
      <c r="M827" s="37"/>
      <c r="N827" s="37"/>
      <c r="O827" s="37"/>
      <c r="P827" s="37"/>
      <c r="Q827" s="37"/>
      <c r="R827" s="37"/>
      <c r="S827" s="37"/>
      <c r="T827" s="37"/>
      <c r="U827" s="37"/>
      <c r="V827" s="37"/>
      <c r="W827" s="37"/>
      <c r="X827" s="37"/>
      <c r="Y827" s="37"/>
      <c r="Z827" s="37"/>
      <c r="AA827" s="37"/>
    </row>
    <row r="828" spans="1:27">
      <c r="A828" s="545">
        <v>1285606746</v>
      </c>
      <c r="B828" s="546" t="s">
        <v>2446</v>
      </c>
      <c r="C828" s="549">
        <v>44326</v>
      </c>
      <c r="D828" s="546" t="s">
        <v>2416</v>
      </c>
      <c r="E828" s="547" t="s">
        <v>35</v>
      </c>
      <c r="F828" s="546"/>
      <c r="G828" s="546"/>
      <c r="H828" s="546"/>
      <c r="I828" s="37"/>
      <c r="J828" s="37"/>
      <c r="K828" s="37"/>
      <c r="L828" s="37"/>
      <c r="M828" s="37"/>
      <c r="N828" s="37"/>
      <c r="O828" s="37"/>
      <c r="P828" s="37"/>
      <c r="Q828" s="37"/>
      <c r="R828" s="37"/>
      <c r="S828" s="37"/>
      <c r="T828" s="37"/>
      <c r="U828" s="37"/>
      <c r="V828" s="37"/>
      <c r="W828" s="37"/>
      <c r="X828" s="37"/>
      <c r="Y828" s="37"/>
      <c r="Z828" s="37"/>
      <c r="AA828" s="37"/>
    </row>
    <row r="829" spans="1:27">
      <c r="A829" s="545">
        <v>100018525669</v>
      </c>
      <c r="B829" s="546" t="s">
        <v>2439</v>
      </c>
      <c r="C829" s="549">
        <v>44324</v>
      </c>
      <c r="D829" s="546"/>
      <c r="E829" s="546"/>
      <c r="F829" s="546"/>
      <c r="G829" s="546"/>
      <c r="H829" s="546"/>
      <c r="I829" s="37"/>
      <c r="J829" s="37"/>
      <c r="K829" s="37"/>
      <c r="L829" s="37"/>
      <c r="M829" s="37"/>
      <c r="N829" s="37"/>
      <c r="O829" s="37"/>
      <c r="P829" s="37"/>
      <c r="Q829" s="37"/>
      <c r="R829" s="37"/>
      <c r="S829" s="37"/>
      <c r="T829" s="37"/>
      <c r="U829" s="37"/>
      <c r="V829" s="37"/>
      <c r="W829" s="37"/>
      <c r="X829" s="37"/>
      <c r="Y829" s="37"/>
      <c r="Z829" s="37"/>
      <c r="AA829" s="37"/>
    </row>
    <row r="830" spans="1:27">
      <c r="A830" s="541">
        <v>100018265497</v>
      </c>
      <c r="B830" s="542" t="s">
        <v>2439</v>
      </c>
      <c r="C830" s="543">
        <v>44324</v>
      </c>
      <c r="D830" s="542"/>
      <c r="E830" s="542"/>
      <c r="F830" s="542"/>
      <c r="G830" s="542"/>
      <c r="H830" s="542"/>
      <c r="I830" s="37"/>
      <c r="J830" s="37"/>
      <c r="K830" s="37"/>
      <c r="L830" s="37"/>
      <c r="M830" s="37"/>
      <c r="N830" s="37"/>
      <c r="O830" s="37"/>
      <c r="P830" s="37"/>
      <c r="Q830" s="37"/>
      <c r="R830" s="37"/>
      <c r="S830" s="37"/>
      <c r="T830" s="37"/>
      <c r="U830" s="37"/>
      <c r="V830" s="37"/>
      <c r="W830" s="37"/>
      <c r="X830" s="37"/>
      <c r="Y830" s="37"/>
      <c r="Z830" s="37"/>
      <c r="AA830" s="37"/>
    </row>
    <row r="831" spans="1:27">
      <c r="A831" s="545">
        <v>100017961146</v>
      </c>
      <c r="B831" s="546" t="s">
        <v>2439</v>
      </c>
      <c r="C831" s="549">
        <v>44323</v>
      </c>
      <c r="D831" s="546"/>
      <c r="E831" s="546"/>
      <c r="F831" s="546"/>
      <c r="G831" s="546"/>
      <c r="H831" s="546"/>
      <c r="I831" s="37"/>
      <c r="J831" s="37"/>
      <c r="K831" s="37"/>
      <c r="L831" s="37"/>
      <c r="M831" s="37"/>
      <c r="N831" s="37"/>
      <c r="O831" s="37"/>
      <c r="P831" s="37"/>
      <c r="Q831" s="37"/>
      <c r="R831" s="37"/>
      <c r="S831" s="37"/>
      <c r="T831" s="37"/>
      <c r="U831" s="37"/>
      <c r="V831" s="37"/>
      <c r="W831" s="37"/>
      <c r="X831" s="37"/>
      <c r="Y831" s="37"/>
      <c r="Z831" s="37"/>
      <c r="AA831" s="37"/>
    </row>
    <row r="832" spans="1:27">
      <c r="A832" s="545">
        <v>100017688056</v>
      </c>
      <c r="B832" s="546" t="s">
        <v>2439</v>
      </c>
      <c r="C832" s="549">
        <v>44324</v>
      </c>
      <c r="D832" s="546"/>
      <c r="E832" s="546"/>
      <c r="F832" s="546"/>
      <c r="G832" s="546"/>
      <c r="H832" s="546"/>
      <c r="I832" s="37"/>
      <c r="J832" s="37"/>
      <c r="K832" s="37"/>
      <c r="L832" s="37"/>
      <c r="M832" s="37"/>
      <c r="N832" s="37"/>
      <c r="O832" s="37"/>
      <c r="P832" s="37"/>
      <c r="Q832" s="37"/>
      <c r="R832" s="37"/>
      <c r="S832" s="37"/>
      <c r="T832" s="37"/>
      <c r="U832" s="37"/>
      <c r="V832" s="37"/>
      <c r="W832" s="37"/>
      <c r="X832" s="37"/>
      <c r="Y832" s="37"/>
      <c r="Z832" s="37"/>
      <c r="AA832" s="37"/>
    </row>
    <row r="833" spans="1:27">
      <c r="A833" s="545">
        <v>100017624599</v>
      </c>
      <c r="B833" s="546" t="s">
        <v>2439</v>
      </c>
      <c r="C833" s="549">
        <v>44324</v>
      </c>
      <c r="D833" s="546"/>
      <c r="E833" s="546"/>
      <c r="F833" s="546"/>
      <c r="G833" s="546"/>
      <c r="H833" s="546"/>
      <c r="I833" s="37"/>
      <c r="J833" s="37"/>
      <c r="K833" s="37"/>
      <c r="L833" s="37"/>
      <c r="M833" s="37"/>
      <c r="N833" s="37"/>
      <c r="O833" s="37"/>
      <c r="P833" s="37"/>
      <c r="Q833" s="37"/>
      <c r="R833" s="37"/>
      <c r="S833" s="37"/>
      <c r="T833" s="37"/>
      <c r="U833" s="37"/>
      <c r="V833" s="37"/>
      <c r="W833" s="37"/>
      <c r="X833" s="37"/>
      <c r="Y833" s="37"/>
      <c r="Z833" s="37"/>
      <c r="AA833" s="37"/>
    </row>
    <row r="834" spans="1:27">
      <c r="A834" s="545">
        <v>100017546492</v>
      </c>
      <c r="B834" s="546" t="s">
        <v>2439</v>
      </c>
      <c r="C834" s="549">
        <v>44323</v>
      </c>
      <c r="D834" s="546"/>
      <c r="E834" s="546"/>
      <c r="F834" s="546"/>
      <c r="G834" s="546"/>
      <c r="H834" s="546"/>
      <c r="I834" s="37"/>
      <c r="J834" s="37"/>
      <c r="K834" s="37"/>
      <c r="L834" s="37"/>
      <c r="M834" s="37"/>
      <c r="N834" s="37"/>
      <c r="O834" s="37"/>
      <c r="P834" s="37"/>
      <c r="Q834" s="37"/>
      <c r="R834" s="37"/>
      <c r="S834" s="37"/>
      <c r="T834" s="37"/>
      <c r="U834" s="37"/>
      <c r="V834" s="37"/>
      <c r="W834" s="37"/>
      <c r="X834" s="37"/>
      <c r="Y834" s="37"/>
      <c r="Z834" s="37"/>
      <c r="AA834" s="37"/>
    </row>
    <row r="835" spans="1:27">
      <c r="A835" s="545">
        <v>100017547394</v>
      </c>
      <c r="B835" s="546" t="s">
        <v>2439</v>
      </c>
      <c r="C835" s="549">
        <v>44324</v>
      </c>
      <c r="D835" s="546"/>
      <c r="E835" s="546"/>
      <c r="F835" s="546"/>
      <c r="G835" s="546"/>
      <c r="H835" s="546"/>
      <c r="I835" s="37"/>
      <c r="J835" s="37"/>
      <c r="K835" s="37"/>
      <c r="L835" s="37"/>
      <c r="M835" s="37"/>
      <c r="N835" s="37"/>
      <c r="O835" s="37"/>
      <c r="P835" s="37"/>
      <c r="Q835" s="37"/>
      <c r="R835" s="37"/>
      <c r="S835" s="37"/>
      <c r="T835" s="37"/>
      <c r="U835" s="37"/>
      <c r="V835" s="37"/>
      <c r="W835" s="37"/>
      <c r="X835" s="37"/>
      <c r="Y835" s="37"/>
      <c r="Z835" s="37"/>
      <c r="AA835" s="37"/>
    </row>
    <row r="836" spans="1:27">
      <c r="A836" s="541">
        <v>100017567563</v>
      </c>
      <c r="B836" s="542" t="s">
        <v>2439</v>
      </c>
      <c r="C836" s="543">
        <v>44326</v>
      </c>
      <c r="D836" s="542"/>
      <c r="E836" s="542"/>
      <c r="F836" s="542"/>
      <c r="G836" s="542"/>
      <c r="H836" s="542"/>
      <c r="I836" s="37"/>
      <c r="J836" s="37"/>
      <c r="K836" s="37"/>
      <c r="L836" s="37"/>
      <c r="M836" s="37"/>
      <c r="N836" s="37"/>
      <c r="O836" s="37"/>
      <c r="P836" s="37"/>
      <c r="Q836" s="37"/>
      <c r="R836" s="37"/>
      <c r="S836" s="37"/>
      <c r="T836" s="37"/>
      <c r="U836" s="37"/>
      <c r="V836" s="37"/>
      <c r="W836" s="37"/>
      <c r="X836" s="37"/>
      <c r="Y836" s="37"/>
      <c r="Z836" s="37"/>
      <c r="AA836" s="37"/>
    </row>
    <row r="837" spans="1:27">
      <c r="A837" s="545">
        <v>100017423378</v>
      </c>
      <c r="B837" s="546" t="s">
        <v>2439</v>
      </c>
      <c r="C837" s="549">
        <v>44323</v>
      </c>
      <c r="D837" s="546"/>
      <c r="E837" s="546"/>
      <c r="F837" s="546"/>
      <c r="G837" s="546"/>
      <c r="H837" s="546"/>
      <c r="I837" s="37"/>
      <c r="J837" s="37"/>
      <c r="K837" s="37"/>
      <c r="L837" s="37"/>
      <c r="M837" s="37"/>
      <c r="N837" s="37"/>
      <c r="O837" s="37"/>
      <c r="P837" s="37"/>
      <c r="Q837" s="37"/>
      <c r="R837" s="37"/>
      <c r="S837" s="37"/>
      <c r="T837" s="37"/>
      <c r="U837" s="37"/>
      <c r="V837" s="37"/>
      <c r="W837" s="37"/>
      <c r="X837" s="37"/>
      <c r="Y837" s="37"/>
      <c r="Z837" s="37"/>
      <c r="AA837" s="37"/>
    </row>
    <row r="838" spans="1:27">
      <c r="A838" s="541">
        <v>100017424270</v>
      </c>
      <c r="B838" s="542" t="s">
        <v>2439</v>
      </c>
      <c r="C838" s="543">
        <v>44324</v>
      </c>
      <c r="D838" s="542"/>
      <c r="E838" s="542"/>
      <c r="F838" s="542"/>
      <c r="G838" s="542"/>
      <c r="H838" s="542"/>
      <c r="I838" s="37"/>
      <c r="J838" s="37"/>
      <c r="K838" s="37"/>
      <c r="L838" s="37"/>
      <c r="M838" s="37"/>
      <c r="N838" s="37"/>
      <c r="O838" s="37"/>
      <c r="P838" s="37"/>
      <c r="Q838" s="37"/>
      <c r="R838" s="37"/>
      <c r="S838" s="37"/>
      <c r="T838" s="37"/>
      <c r="U838" s="37"/>
      <c r="V838" s="37"/>
      <c r="W838" s="37"/>
      <c r="X838" s="37"/>
      <c r="Y838" s="37"/>
      <c r="Z838" s="37"/>
      <c r="AA838" s="37"/>
    </row>
    <row r="839" spans="1:27">
      <c r="A839" s="545">
        <v>100017458575</v>
      </c>
      <c r="B839" s="546" t="s">
        <v>2439</v>
      </c>
      <c r="C839" s="549">
        <v>44324</v>
      </c>
      <c r="D839" s="546"/>
      <c r="E839" s="546"/>
      <c r="F839" s="546"/>
      <c r="G839" s="546"/>
      <c r="H839" s="546"/>
      <c r="I839" s="37"/>
      <c r="J839" s="37"/>
      <c r="K839" s="37"/>
      <c r="L839" s="37"/>
      <c r="M839" s="37"/>
      <c r="N839" s="37"/>
      <c r="O839" s="37"/>
      <c r="P839" s="37"/>
      <c r="Q839" s="37"/>
      <c r="R839" s="37"/>
      <c r="S839" s="37"/>
      <c r="T839" s="37"/>
      <c r="U839" s="37"/>
      <c r="V839" s="37"/>
      <c r="W839" s="37"/>
      <c r="X839" s="37"/>
      <c r="Y839" s="37"/>
      <c r="Z839" s="37"/>
      <c r="AA839" s="37"/>
    </row>
    <row r="840" spans="1:27">
      <c r="A840" s="541">
        <v>100017403246</v>
      </c>
      <c r="B840" s="542" t="s">
        <v>2439</v>
      </c>
      <c r="C840" s="543">
        <v>44324</v>
      </c>
      <c r="D840" s="542"/>
      <c r="E840" s="542"/>
      <c r="F840" s="542"/>
      <c r="G840" s="542"/>
      <c r="H840" s="542"/>
      <c r="I840" s="37"/>
      <c r="J840" s="37"/>
      <c r="K840" s="37"/>
      <c r="L840" s="37"/>
      <c r="M840" s="37"/>
      <c r="N840" s="37"/>
      <c r="O840" s="37"/>
      <c r="P840" s="37"/>
      <c r="Q840" s="37"/>
      <c r="R840" s="37"/>
      <c r="S840" s="37"/>
      <c r="T840" s="37"/>
      <c r="U840" s="37"/>
      <c r="V840" s="37"/>
      <c r="W840" s="37"/>
      <c r="X840" s="37"/>
      <c r="Y840" s="37"/>
      <c r="Z840" s="37"/>
      <c r="AA840" s="37"/>
    </row>
    <row r="841" spans="1:27">
      <c r="A841" s="541">
        <v>100017403931</v>
      </c>
      <c r="B841" s="542" t="s">
        <v>2439</v>
      </c>
      <c r="C841" s="543">
        <v>44323</v>
      </c>
      <c r="D841" s="542"/>
      <c r="E841" s="542"/>
      <c r="F841" s="542"/>
      <c r="G841" s="542"/>
      <c r="H841" s="542"/>
      <c r="I841" s="37"/>
      <c r="J841" s="37"/>
      <c r="K841" s="37"/>
      <c r="L841" s="37"/>
      <c r="M841" s="37"/>
      <c r="N841" s="37"/>
      <c r="O841" s="37"/>
      <c r="P841" s="37"/>
      <c r="Q841" s="37"/>
      <c r="R841" s="37"/>
      <c r="S841" s="37"/>
      <c r="T841" s="37"/>
      <c r="U841" s="37"/>
      <c r="V841" s="37"/>
      <c r="W841" s="37"/>
      <c r="X841" s="37"/>
      <c r="Y841" s="37"/>
      <c r="Z841" s="37"/>
      <c r="AA841" s="37"/>
    </row>
    <row r="842" spans="1:27">
      <c r="A842" s="545">
        <v>100017275784</v>
      </c>
      <c r="B842" s="546" t="s">
        <v>2439</v>
      </c>
      <c r="C842" s="549">
        <v>44323</v>
      </c>
      <c r="D842" s="546"/>
      <c r="E842" s="546"/>
      <c r="F842" s="546"/>
      <c r="G842" s="546"/>
      <c r="H842" s="546"/>
      <c r="I842" s="37"/>
      <c r="J842" s="37"/>
      <c r="K842" s="37"/>
      <c r="L842" s="37"/>
      <c r="M842" s="37"/>
      <c r="N842" s="37"/>
      <c r="O842" s="37"/>
      <c r="P842" s="37"/>
      <c r="Q842" s="37"/>
      <c r="R842" s="37"/>
      <c r="S842" s="37"/>
      <c r="T842" s="37"/>
      <c r="U842" s="37"/>
      <c r="V842" s="37"/>
      <c r="W842" s="37"/>
      <c r="X842" s="37"/>
      <c r="Y842" s="37"/>
      <c r="Z842" s="37"/>
      <c r="AA842" s="37"/>
    </row>
    <row r="843" spans="1:27">
      <c r="A843" s="541">
        <v>100017100983</v>
      </c>
      <c r="B843" s="542" t="s">
        <v>2439</v>
      </c>
      <c r="C843" s="543">
        <v>44324</v>
      </c>
      <c r="D843" s="542"/>
      <c r="E843" s="542"/>
      <c r="F843" s="542"/>
      <c r="G843" s="542"/>
      <c r="H843" s="542"/>
      <c r="I843" s="37"/>
      <c r="J843" s="37"/>
      <c r="K843" s="37"/>
      <c r="L843" s="37"/>
      <c r="M843" s="37"/>
      <c r="N843" s="37"/>
      <c r="O843" s="37"/>
      <c r="P843" s="37"/>
      <c r="Q843" s="37"/>
      <c r="R843" s="37"/>
      <c r="S843" s="37"/>
      <c r="T843" s="37"/>
      <c r="U843" s="37"/>
      <c r="V843" s="37"/>
      <c r="W843" s="37"/>
      <c r="X843" s="37"/>
      <c r="Y843" s="37"/>
      <c r="Z843" s="37"/>
      <c r="AA843" s="37"/>
    </row>
    <row r="844" spans="1:27">
      <c r="A844" s="541">
        <v>100016762820</v>
      </c>
      <c r="B844" s="542" t="s">
        <v>2439</v>
      </c>
      <c r="C844" s="543">
        <v>44324</v>
      </c>
      <c r="D844" s="542"/>
      <c r="E844" s="542"/>
      <c r="F844" s="542"/>
      <c r="G844" s="542"/>
      <c r="H844" s="542"/>
      <c r="I844" s="37"/>
      <c r="J844" s="37"/>
      <c r="K844" s="37"/>
      <c r="L844" s="37"/>
      <c r="M844" s="37"/>
      <c r="N844" s="37"/>
      <c r="O844" s="37"/>
      <c r="P844" s="37"/>
      <c r="Q844" s="37"/>
      <c r="R844" s="37"/>
      <c r="S844" s="37"/>
      <c r="T844" s="37"/>
      <c r="U844" s="37"/>
      <c r="V844" s="37"/>
      <c r="W844" s="37"/>
      <c r="X844" s="37"/>
      <c r="Y844" s="37"/>
      <c r="Z844" s="37"/>
      <c r="AA844" s="37"/>
    </row>
    <row r="845" spans="1:27">
      <c r="A845" s="545">
        <v>100016466318</v>
      </c>
      <c r="B845" s="546" t="s">
        <v>2439</v>
      </c>
      <c r="C845" s="549">
        <v>44324</v>
      </c>
      <c r="D845" s="546"/>
      <c r="E845" s="546"/>
      <c r="F845" s="546"/>
      <c r="G845" s="546"/>
      <c r="H845" s="546"/>
      <c r="I845" s="37"/>
      <c r="J845" s="37"/>
      <c r="K845" s="37"/>
      <c r="L845" s="37"/>
      <c r="M845" s="37"/>
      <c r="N845" s="37"/>
      <c r="O845" s="37"/>
      <c r="P845" s="37"/>
      <c r="Q845" s="37"/>
      <c r="R845" s="37"/>
      <c r="S845" s="37"/>
      <c r="T845" s="37"/>
      <c r="U845" s="37"/>
      <c r="V845" s="37"/>
      <c r="W845" s="37"/>
      <c r="X845" s="37"/>
      <c r="Y845" s="37"/>
      <c r="Z845" s="37"/>
      <c r="AA845" s="37"/>
    </row>
    <row r="846" spans="1:27">
      <c r="A846" s="541">
        <v>100015865794</v>
      </c>
      <c r="B846" s="542" t="s">
        <v>2439</v>
      </c>
      <c r="C846" s="543">
        <v>44323</v>
      </c>
      <c r="D846" s="542"/>
      <c r="E846" s="542"/>
      <c r="F846" s="542"/>
      <c r="G846" s="542"/>
      <c r="H846" s="542"/>
      <c r="I846" s="37"/>
      <c r="J846" s="37"/>
      <c r="K846" s="37"/>
      <c r="L846" s="37"/>
      <c r="M846" s="37"/>
      <c r="N846" s="37"/>
      <c r="O846" s="37"/>
      <c r="P846" s="37"/>
      <c r="Q846" s="37"/>
      <c r="R846" s="37"/>
      <c r="S846" s="37"/>
      <c r="T846" s="37"/>
      <c r="U846" s="37"/>
      <c r="V846" s="37"/>
      <c r="W846" s="37"/>
      <c r="X846" s="37"/>
      <c r="Y846" s="37"/>
      <c r="Z846" s="37"/>
      <c r="AA846" s="37"/>
    </row>
    <row r="847" spans="1:27">
      <c r="A847" s="545">
        <v>100014879416</v>
      </c>
      <c r="B847" s="546" t="s">
        <v>2439</v>
      </c>
      <c r="C847" s="549">
        <v>44326</v>
      </c>
      <c r="D847" s="546"/>
      <c r="E847" s="546"/>
      <c r="F847" s="546"/>
      <c r="G847" s="546"/>
      <c r="H847" s="546"/>
      <c r="I847" s="37"/>
      <c r="J847" s="552" t="s">
        <v>2439</v>
      </c>
      <c r="K847" s="553" t="s">
        <v>2477</v>
      </c>
      <c r="L847" s="540" t="s">
        <v>2478</v>
      </c>
      <c r="M847" s="37"/>
      <c r="N847" s="37"/>
      <c r="O847" s="37"/>
      <c r="P847" s="37"/>
      <c r="Q847" s="37"/>
      <c r="R847" s="37"/>
      <c r="S847" s="37"/>
      <c r="T847" s="37"/>
      <c r="U847" s="37"/>
      <c r="V847" s="37"/>
      <c r="W847" s="37"/>
      <c r="X847" s="37"/>
      <c r="Y847" s="37"/>
      <c r="Z847" s="37"/>
      <c r="AA847" s="37"/>
    </row>
    <row r="848" spans="1:27">
      <c r="A848" s="545">
        <v>100014283448</v>
      </c>
      <c r="B848" s="546" t="s">
        <v>2439</v>
      </c>
      <c r="C848" s="549">
        <v>44323</v>
      </c>
      <c r="D848" s="546"/>
      <c r="E848" s="546"/>
      <c r="F848" s="546"/>
      <c r="G848" s="546"/>
      <c r="H848" s="546"/>
      <c r="I848" s="37"/>
      <c r="J848" s="37"/>
      <c r="K848" s="37"/>
      <c r="L848" s="37"/>
      <c r="M848" s="37"/>
      <c r="N848" s="37"/>
      <c r="O848" s="37"/>
      <c r="P848" s="37"/>
      <c r="Q848" s="37"/>
      <c r="R848" s="37"/>
      <c r="S848" s="37"/>
      <c r="T848" s="37"/>
      <c r="U848" s="37"/>
      <c r="V848" s="37"/>
      <c r="W848" s="37"/>
      <c r="X848" s="37"/>
      <c r="Y848" s="37"/>
      <c r="Z848" s="37"/>
      <c r="AA848" s="37"/>
    </row>
    <row r="849" spans="1:27">
      <c r="A849" s="541">
        <v>100014293469</v>
      </c>
      <c r="B849" s="542" t="s">
        <v>2439</v>
      </c>
      <c r="C849" s="543">
        <v>44324</v>
      </c>
      <c r="D849" s="542"/>
      <c r="E849" s="542"/>
      <c r="F849" s="542"/>
      <c r="G849" s="542"/>
      <c r="H849" s="542"/>
      <c r="I849" s="37"/>
      <c r="J849" s="37"/>
      <c r="K849" s="37"/>
      <c r="L849" s="37"/>
      <c r="M849" s="37"/>
      <c r="N849" s="37"/>
      <c r="O849" s="37"/>
      <c r="P849" s="37"/>
      <c r="Q849" s="37"/>
      <c r="R849" s="37"/>
      <c r="S849" s="37"/>
      <c r="T849" s="37"/>
      <c r="U849" s="37"/>
      <c r="V849" s="37"/>
      <c r="W849" s="37"/>
      <c r="X849" s="37"/>
      <c r="Y849" s="37"/>
      <c r="Z849" s="37"/>
      <c r="AA849" s="37"/>
    </row>
    <row r="850" spans="1:27">
      <c r="A850" s="541">
        <v>100014182222</v>
      </c>
      <c r="B850" s="542" t="s">
        <v>2439</v>
      </c>
      <c r="C850" s="543">
        <v>44324</v>
      </c>
      <c r="D850" s="542"/>
      <c r="E850" s="542"/>
      <c r="F850" s="542"/>
      <c r="G850" s="542"/>
      <c r="H850" s="542"/>
      <c r="I850" s="37"/>
      <c r="J850" s="37"/>
      <c r="K850" s="37"/>
      <c r="L850" s="37"/>
      <c r="M850" s="37"/>
      <c r="N850" s="37"/>
      <c r="O850" s="37"/>
      <c r="P850" s="37"/>
      <c r="Q850" s="37"/>
      <c r="R850" s="37"/>
      <c r="S850" s="37"/>
      <c r="T850" s="37"/>
      <c r="U850" s="37"/>
      <c r="V850" s="37"/>
      <c r="W850" s="37"/>
      <c r="X850" s="37"/>
      <c r="Y850" s="37"/>
      <c r="Z850" s="37"/>
      <c r="AA850" s="37"/>
    </row>
    <row r="851" spans="1:27">
      <c r="A851" s="545">
        <v>100014159357</v>
      </c>
      <c r="B851" s="546" t="s">
        <v>2439</v>
      </c>
      <c r="C851" s="549">
        <v>44323</v>
      </c>
      <c r="D851" s="546"/>
      <c r="E851" s="546"/>
      <c r="F851" s="546"/>
      <c r="G851" s="546"/>
      <c r="H851" s="546"/>
      <c r="I851" s="37"/>
      <c r="J851" s="37"/>
      <c r="K851" s="37"/>
      <c r="L851" s="37"/>
      <c r="M851" s="37"/>
      <c r="N851" s="37"/>
      <c r="O851" s="37"/>
      <c r="P851" s="37"/>
      <c r="Q851" s="37"/>
      <c r="R851" s="37"/>
      <c r="S851" s="37"/>
      <c r="T851" s="37"/>
      <c r="U851" s="37"/>
      <c r="V851" s="37"/>
      <c r="W851" s="37"/>
      <c r="X851" s="37"/>
      <c r="Y851" s="37"/>
      <c r="Z851" s="37"/>
      <c r="AA851" s="37"/>
    </row>
    <row r="852" spans="1:27">
      <c r="A852" s="545">
        <v>100014093994</v>
      </c>
      <c r="B852" s="546" t="s">
        <v>2439</v>
      </c>
      <c r="C852" s="549">
        <v>44324</v>
      </c>
      <c r="D852" s="546"/>
      <c r="E852" s="546"/>
      <c r="F852" s="546"/>
      <c r="G852" s="546"/>
      <c r="H852" s="546"/>
      <c r="I852" s="37"/>
      <c r="J852" s="37"/>
      <c r="K852" s="37"/>
      <c r="L852" s="37"/>
      <c r="M852" s="37"/>
      <c r="N852" s="37"/>
      <c r="O852" s="37"/>
      <c r="P852" s="37"/>
      <c r="Q852" s="37"/>
      <c r="R852" s="37"/>
      <c r="S852" s="37"/>
      <c r="T852" s="37"/>
      <c r="U852" s="37"/>
      <c r="V852" s="37"/>
      <c r="W852" s="37"/>
      <c r="X852" s="37"/>
      <c r="Y852" s="37"/>
      <c r="Z852" s="37"/>
      <c r="AA852" s="37"/>
    </row>
    <row r="853" spans="1:27">
      <c r="A853" s="545">
        <v>100013973445</v>
      </c>
      <c r="B853" s="546" t="s">
        <v>2439</v>
      </c>
      <c r="C853" s="549">
        <v>44323</v>
      </c>
      <c r="D853" s="546"/>
      <c r="E853" s="546"/>
      <c r="F853" s="546"/>
      <c r="G853" s="546"/>
      <c r="H853" s="546"/>
      <c r="I853" s="37"/>
      <c r="J853" s="37"/>
      <c r="K853" s="37"/>
      <c r="L853" s="37"/>
      <c r="M853" s="37"/>
      <c r="N853" s="37"/>
      <c r="O853" s="37"/>
      <c r="P853" s="37"/>
      <c r="Q853" s="37"/>
      <c r="R853" s="37"/>
      <c r="S853" s="37"/>
      <c r="T853" s="37"/>
      <c r="U853" s="37"/>
      <c r="V853" s="37"/>
      <c r="W853" s="37"/>
      <c r="X853" s="37"/>
      <c r="Y853" s="37"/>
      <c r="Z853" s="37"/>
      <c r="AA853" s="37"/>
    </row>
    <row r="854" spans="1:27">
      <c r="A854" s="541">
        <v>100013882445</v>
      </c>
      <c r="B854" s="542" t="s">
        <v>2439</v>
      </c>
      <c r="C854" s="543">
        <v>44324</v>
      </c>
      <c r="D854" s="542"/>
      <c r="E854" s="542"/>
      <c r="F854" s="542"/>
      <c r="G854" s="542"/>
      <c r="H854" s="542"/>
      <c r="I854" s="37"/>
      <c r="J854" s="37"/>
      <c r="K854" s="37"/>
      <c r="L854" s="37"/>
      <c r="M854" s="37"/>
      <c r="N854" s="37"/>
      <c r="O854" s="37"/>
      <c r="P854" s="37"/>
      <c r="Q854" s="37"/>
      <c r="R854" s="37"/>
      <c r="S854" s="37"/>
      <c r="T854" s="37"/>
      <c r="U854" s="37"/>
      <c r="V854" s="37"/>
      <c r="W854" s="37"/>
      <c r="X854" s="37"/>
      <c r="Y854" s="37"/>
      <c r="Z854" s="37"/>
      <c r="AA854" s="37"/>
    </row>
    <row r="855" spans="1:27">
      <c r="A855" s="541">
        <v>100013899900</v>
      </c>
      <c r="B855" s="542" t="s">
        <v>2439</v>
      </c>
      <c r="C855" s="543">
        <v>44324</v>
      </c>
      <c r="D855" s="542"/>
      <c r="E855" s="542"/>
      <c r="F855" s="542"/>
      <c r="G855" s="542"/>
      <c r="H855" s="542"/>
      <c r="I855" s="37"/>
      <c r="J855" s="37"/>
      <c r="K855" s="37"/>
      <c r="L855" s="37"/>
      <c r="M855" s="37"/>
      <c r="N855" s="37"/>
      <c r="O855" s="37"/>
      <c r="P855" s="37"/>
      <c r="Q855" s="37"/>
      <c r="R855" s="37"/>
      <c r="S855" s="37"/>
      <c r="T855" s="37"/>
      <c r="U855" s="37"/>
      <c r="V855" s="37"/>
      <c r="W855" s="37"/>
      <c r="X855" s="37"/>
      <c r="Y855" s="37"/>
      <c r="Z855" s="37"/>
      <c r="AA855" s="37"/>
    </row>
    <row r="856" spans="1:27">
      <c r="A856" s="545">
        <v>100013860095</v>
      </c>
      <c r="B856" s="546" t="s">
        <v>2439</v>
      </c>
      <c r="C856" s="549">
        <v>44324</v>
      </c>
      <c r="D856" s="546"/>
      <c r="E856" s="546"/>
      <c r="F856" s="546"/>
      <c r="G856" s="546"/>
      <c r="H856" s="546"/>
      <c r="I856" s="37"/>
      <c r="J856" s="37"/>
      <c r="K856" s="37"/>
      <c r="L856" s="37"/>
      <c r="M856" s="37"/>
      <c r="N856" s="37"/>
      <c r="O856" s="37"/>
      <c r="P856" s="37"/>
      <c r="Q856" s="37"/>
      <c r="R856" s="37"/>
      <c r="S856" s="37"/>
      <c r="T856" s="37"/>
      <c r="U856" s="37"/>
      <c r="V856" s="37"/>
      <c r="W856" s="37"/>
      <c r="X856" s="37"/>
      <c r="Y856" s="37"/>
      <c r="Z856" s="37"/>
      <c r="AA856" s="37"/>
    </row>
    <row r="857" spans="1:27">
      <c r="A857" s="541">
        <v>100013729344</v>
      </c>
      <c r="B857" s="542" t="s">
        <v>2439</v>
      </c>
      <c r="C857" s="543">
        <v>44324</v>
      </c>
      <c r="D857" s="542"/>
      <c r="E857" s="542"/>
      <c r="F857" s="542"/>
      <c r="G857" s="542"/>
      <c r="H857" s="542"/>
      <c r="I857" s="37"/>
      <c r="J857" s="37"/>
      <c r="K857" s="37"/>
      <c r="L857" s="37"/>
      <c r="M857" s="37"/>
      <c r="N857" s="37"/>
      <c r="O857" s="37"/>
      <c r="P857" s="37"/>
      <c r="Q857" s="37"/>
      <c r="R857" s="37"/>
      <c r="S857" s="37"/>
      <c r="T857" s="37"/>
      <c r="U857" s="37"/>
      <c r="V857" s="37"/>
      <c r="W857" s="37"/>
      <c r="X857" s="37"/>
      <c r="Y857" s="37"/>
      <c r="Z857" s="37"/>
      <c r="AA857" s="37"/>
    </row>
    <row r="858" spans="1:27">
      <c r="A858" s="541">
        <v>100013705760</v>
      </c>
      <c r="B858" s="542" t="s">
        <v>2439</v>
      </c>
      <c r="C858" s="543">
        <v>44324</v>
      </c>
      <c r="D858" s="542"/>
      <c r="E858" s="542"/>
      <c r="F858" s="542"/>
      <c r="G858" s="542"/>
      <c r="H858" s="542"/>
      <c r="I858" s="37"/>
      <c r="J858" s="37"/>
      <c r="K858" s="37"/>
      <c r="L858" s="37"/>
      <c r="M858" s="37"/>
      <c r="N858" s="37"/>
      <c r="O858" s="37"/>
      <c r="P858" s="37"/>
      <c r="Q858" s="37"/>
      <c r="R858" s="37"/>
      <c r="S858" s="37"/>
      <c r="T858" s="37"/>
      <c r="U858" s="37"/>
      <c r="V858" s="37"/>
      <c r="W858" s="37"/>
      <c r="X858" s="37"/>
      <c r="Y858" s="37"/>
      <c r="Z858" s="37"/>
      <c r="AA858" s="37"/>
    </row>
    <row r="859" spans="1:27">
      <c r="A859" s="545">
        <v>100013338738</v>
      </c>
      <c r="B859" s="546" t="s">
        <v>2439</v>
      </c>
      <c r="C859" s="549">
        <v>44324</v>
      </c>
      <c r="D859" s="546"/>
      <c r="E859" s="546"/>
      <c r="F859" s="546"/>
      <c r="G859" s="546"/>
      <c r="H859" s="546"/>
      <c r="I859" s="37"/>
      <c r="J859" s="37"/>
      <c r="K859" s="37"/>
      <c r="L859" s="37"/>
      <c r="M859" s="37"/>
      <c r="N859" s="37"/>
      <c r="O859" s="37"/>
      <c r="P859" s="37"/>
      <c r="Q859" s="37"/>
      <c r="R859" s="37"/>
      <c r="S859" s="37"/>
      <c r="T859" s="37"/>
      <c r="U859" s="37"/>
      <c r="V859" s="37"/>
      <c r="W859" s="37"/>
      <c r="X859" s="37"/>
      <c r="Y859" s="37"/>
      <c r="Z859" s="37"/>
      <c r="AA859" s="37"/>
    </row>
    <row r="860" spans="1:27">
      <c r="A860" s="545">
        <v>100012902817</v>
      </c>
      <c r="B860" s="546" t="s">
        <v>2439</v>
      </c>
      <c r="C860" s="549">
        <v>44324</v>
      </c>
      <c r="D860" s="546"/>
      <c r="E860" s="546"/>
      <c r="F860" s="546"/>
      <c r="G860" s="546"/>
      <c r="H860" s="546"/>
      <c r="I860" s="37"/>
      <c r="J860" s="37"/>
      <c r="K860" s="37"/>
      <c r="L860" s="37"/>
      <c r="M860" s="37"/>
      <c r="N860" s="37"/>
      <c r="O860" s="37"/>
      <c r="P860" s="37"/>
      <c r="Q860" s="37"/>
      <c r="R860" s="37"/>
      <c r="S860" s="37"/>
      <c r="T860" s="37"/>
      <c r="U860" s="37"/>
      <c r="V860" s="37"/>
      <c r="W860" s="37"/>
      <c r="X860" s="37"/>
      <c r="Y860" s="37"/>
      <c r="Z860" s="37"/>
      <c r="AA860" s="37"/>
    </row>
    <row r="861" spans="1:27">
      <c r="A861" s="541">
        <v>100012921104</v>
      </c>
      <c r="B861" s="542" t="s">
        <v>2439</v>
      </c>
      <c r="C861" s="543">
        <v>44324</v>
      </c>
      <c r="D861" s="542"/>
      <c r="E861" s="542"/>
      <c r="F861" s="542"/>
      <c r="G861" s="542"/>
      <c r="H861" s="542"/>
      <c r="I861" s="37"/>
      <c r="J861" s="37"/>
      <c r="K861" s="37"/>
      <c r="L861" s="37"/>
      <c r="M861" s="37"/>
      <c r="N861" s="37"/>
      <c r="O861" s="37"/>
      <c r="P861" s="37"/>
      <c r="Q861" s="37"/>
      <c r="R861" s="37"/>
      <c r="S861" s="37"/>
      <c r="T861" s="37"/>
      <c r="U861" s="37"/>
      <c r="V861" s="37"/>
      <c r="W861" s="37"/>
      <c r="X861" s="37"/>
      <c r="Y861" s="37"/>
      <c r="Z861" s="37"/>
      <c r="AA861" s="37"/>
    </row>
    <row r="862" spans="1:27">
      <c r="A862" s="545">
        <v>100012710554</v>
      </c>
      <c r="B862" s="546" t="s">
        <v>2439</v>
      </c>
      <c r="C862" s="549">
        <v>44324</v>
      </c>
      <c r="D862" s="546"/>
      <c r="E862" s="546"/>
      <c r="F862" s="546"/>
      <c r="G862" s="546"/>
      <c r="H862" s="546"/>
      <c r="I862" s="37"/>
      <c r="J862" s="37"/>
      <c r="K862" s="37"/>
      <c r="L862" s="37"/>
      <c r="M862" s="37"/>
      <c r="N862" s="37"/>
      <c r="O862" s="37"/>
      <c r="P862" s="37"/>
      <c r="Q862" s="37"/>
      <c r="R862" s="37"/>
      <c r="S862" s="37"/>
      <c r="T862" s="37"/>
      <c r="U862" s="37"/>
      <c r="V862" s="37"/>
      <c r="W862" s="37"/>
      <c r="X862" s="37"/>
      <c r="Y862" s="37"/>
      <c r="Z862" s="37"/>
      <c r="AA862" s="37"/>
    </row>
    <row r="863" spans="1:27">
      <c r="A863" s="545">
        <v>100012489061</v>
      </c>
      <c r="B863" s="546" t="s">
        <v>2439</v>
      </c>
      <c r="C863" s="549">
        <v>44324</v>
      </c>
      <c r="D863" s="546"/>
      <c r="E863" s="546"/>
      <c r="F863" s="546"/>
      <c r="G863" s="546"/>
      <c r="H863" s="546"/>
      <c r="I863" s="37"/>
      <c r="J863" s="37"/>
      <c r="K863" s="37"/>
      <c r="L863" s="37"/>
      <c r="M863" s="37"/>
      <c r="N863" s="37"/>
      <c r="O863" s="37"/>
      <c r="P863" s="37"/>
      <c r="Q863" s="37"/>
      <c r="R863" s="37"/>
      <c r="S863" s="37"/>
      <c r="T863" s="37"/>
      <c r="U863" s="37"/>
      <c r="V863" s="37"/>
      <c r="W863" s="37"/>
      <c r="X863" s="37"/>
      <c r="Y863" s="37"/>
      <c r="Z863" s="37"/>
      <c r="AA863" s="37"/>
    </row>
    <row r="864" spans="1:27">
      <c r="A864" s="541">
        <v>100012505312</v>
      </c>
      <c r="B864" s="542" t="s">
        <v>2439</v>
      </c>
      <c r="C864" s="543">
        <v>44326</v>
      </c>
      <c r="D864" s="542"/>
      <c r="E864" s="542"/>
      <c r="F864" s="542"/>
      <c r="G864" s="542"/>
      <c r="H864" s="542"/>
      <c r="I864" s="37"/>
      <c r="J864" s="37"/>
      <c r="K864" s="37"/>
      <c r="L864" s="37"/>
      <c r="M864" s="37"/>
      <c r="N864" s="37"/>
      <c r="O864" s="37"/>
      <c r="P864" s="37"/>
      <c r="Q864" s="37"/>
      <c r="R864" s="37"/>
      <c r="S864" s="37"/>
      <c r="T864" s="37"/>
      <c r="U864" s="37"/>
      <c r="V864" s="37"/>
      <c r="W864" s="37"/>
      <c r="X864" s="37"/>
      <c r="Y864" s="37"/>
      <c r="Z864" s="37"/>
      <c r="AA864" s="37"/>
    </row>
    <row r="865" spans="1:27">
      <c r="A865" s="541">
        <v>100012613282</v>
      </c>
      <c r="B865" s="542" t="s">
        <v>2439</v>
      </c>
      <c r="C865" s="543">
        <v>44326</v>
      </c>
      <c r="D865" s="542"/>
      <c r="E865" s="542"/>
      <c r="F865" s="542"/>
      <c r="G865" s="542"/>
      <c r="H865" s="542"/>
      <c r="I865" s="37"/>
      <c r="J865" s="37"/>
      <c r="K865" s="37"/>
      <c r="L865" s="37"/>
      <c r="M865" s="37"/>
      <c r="N865" s="37"/>
      <c r="O865" s="37"/>
      <c r="P865" s="37"/>
      <c r="Q865" s="37"/>
      <c r="R865" s="37"/>
      <c r="S865" s="37"/>
      <c r="T865" s="37"/>
      <c r="U865" s="37"/>
      <c r="V865" s="37"/>
      <c r="W865" s="37"/>
      <c r="X865" s="37"/>
      <c r="Y865" s="37"/>
      <c r="Z865" s="37"/>
      <c r="AA865" s="37"/>
    </row>
    <row r="866" spans="1:27">
      <c r="A866" s="541">
        <v>100012441376</v>
      </c>
      <c r="B866" s="542" t="s">
        <v>2439</v>
      </c>
      <c r="C866" s="543">
        <v>44326</v>
      </c>
      <c r="D866" s="542"/>
      <c r="E866" s="542"/>
      <c r="F866" s="542"/>
      <c r="G866" s="542"/>
      <c r="H866" s="542"/>
      <c r="I866" s="37"/>
      <c r="J866" s="37"/>
      <c r="K866" s="37"/>
      <c r="L866" s="37"/>
      <c r="M866" s="37"/>
      <c r="N866" s="37"/>
      <c r="O866" s="37"/>
      <c r="P866" s="37"/>
      <c r="Q866" s="37"/>
      <c r="R866" s="37"/>
      <c r="S866" s="37"/>
      <c r="T866" s="37"/>
      <c r="U866" s="37"/>
      <c r="V866" s="37"/>
      <c r="W866" s="37"/>
      <c r="X866" s="37"/>
      <c r="Y866" s="37"/>
      <c r="Z866" s="37"/>
      <c r="AA866" s="37"/>
    </row>
    <row r="867" spans="1:27">
      <c r="A867" s="545">
        <v>100011940195</v>
      </c>
      <c r="B867" s="546" t="s">
        <v>2439</v>
      </c>
      <c r="C867" s="549">
        <v>44326</v>
      </c>
      <c r="D867" s="546"/>
      <c r="E867" s="546"/>
      <c r="F867" s="546"/>
      <c r="G867" s="546"/>
      <c r="H867" s="546"/>
      <c r="I867" s="37"/>
      <c r="J867" s="37"/>
      <c r="K867" s="37"/>
      <c r="L867" s="37"/>
      <c r="M867" s="37"/>
      <c r="N867" s="37"/>
      <c r="O867" s="37"/>
      <c r="P867" s="37"/>
      <c r="Q867" s="37"/>
      <c r="R867" s="37"/>
      <c r="S867" s="37"/>
      <c r="T867" s="37"/>
      <c r="U867" s="37"/>
      <c r="V867" s="37"/>
      <c r="W867" s="37"/>
      <c r="X867" s="37"/>
      <c r="Y867" s="37"/>
      <c r="Z867" s="37"/>
      <c r="AA867" s="37"/>
    </row>
    <row r="868" spans="1:27">
      <c r="A868" s="545">
        <v>100011724445</v>
      </c>
      <c r="B868" s="546" t="s">
        <v>2439</v>
      </c>
      <c r="C868" s="549">
        <v>44326</v>
      </c>
      <c r="D868" s="546"/>
      <c r="E868" s="546"/>
      <c r="F868" s="546"/>
      <c r="G868" s="546"/>
      <c r="H868" s="546"/>
      <c r="I868" s="37"/>
      <c r="J868" s="37"/>
      <c r="K868" s="37"/>
      <c r="L868" s="37"/>
      <c r="M868" s="37"/>
      <c r="N868" s="37"/>
      <c r="O868" s="37"/>
      <c r="P868" s="37"/>
      <c r="Q868" s="37"/>
      <c r="R868" s="37"/>
      <c r="S868" s="37"/>
      <c r="T868" s="37"/>
      <c r="U868" s="37"/>
      <c r="V868" s="37"/>
      <c r="W868" s="37"/>
      <c r="X868" s="37"/>
      <c r="Y868" s="37"/>
      <c r="Z868" s="37"/>
      <c r="AA868" s="37"/>
    </row>
    <row r="869" spans="1:27">
      <c r="A869" s="545">
        <v>100011682043</v>
      </c>
      <c r="B869" s="546" t="s">
        <v>2439</v>
      </c>
      <c r="C869" s="549">
        <v>44324</v>
      </c>
      <c r="D869" s="546"/>
      <c r="E869" s="546"/>
      <c r="F869" s="546"/>
      <c r="G869" s="546"/>
      <c r="H869" s="546"/>
      <c r="I869" s="37"/>
      <c r="J869" s="37"/>
      <c r="K869" s="37"/>
      <c r="L869" s="37"/>
      <c r="M869" s="37"/>
      <c r="N869" s="37"/>
      <c r="O869" s="37"/>
      <c r="P869" s="37"/>
      <c r="Q869" s="37"/>
      <c r="R869" s="37"/>
      <c r="S869" s="37"/>
      <c r="T869" s="37"/>
      <c r="U869" s="37"/>
      <c r="V869" s="37"/>
      <c r="W869" s="37"/>
      <c r="X869" s="37"/>
      <c r="Y869" s="37"/>
      <c r="Z869" s="37"/>
      <c r="AA869" s="37"/>
    </row>
    <row r="870" spans="1:27">
      <c r="A870" s="545">
        <v>100011543745</v>
      </c>
      <c r="B870" s="546" t="s">
        <v>2439</v>
      </c>
      <c r="C870" s="549">
        <v>44326</v>
      </c>
      <c r="D870" s="546"/>
      <c r="E870" s="546"/>
      <c r="F870" s="546"/>
      <c r="G870" s="546"/>
      <c r="H870" s="546"/>
      <c r="I870" s="37"/>
      <c r="J870" s="37"/>
      <c r="K870" s="37"/>
      <c r="L870" s="37"/>
      <c r="M870" s="37"/>
      <c r="N870" s="37"/>
      <c r="O870" s="37"/>
      <c r="P870" s="37"/>
      <c r="Q870" s="37"/>
      <c r="R870" s="37"/>
      <c r="S870" s="37"/>
      <c r="T870" s="37"/>
      <c r="U870" s="37"/>
      <c r="V870" s="37"/>
      <c r="W870" s="37"/>
      <c r="X870" s="37"/>
      <c r="Y870" s="37"/>
      <c r="Z870" s="37"/>
      <c r="AA870" s="37"/>
    </row>
    <row r="871" spans="1:27">
      <c r="A871" s="545">
        <v>100011591220</v>
      </c>
      <c r="B871" s="546" t="s">
        <v>2439</v>
      </c>
      <c r="C871" s="549">
        <v>44324</v>
      </c>
      <c r="D871" s="546"/>
      <c r="E871" s="546"/>
      <c r="F871" s="546"/>
      <c r="G871" s="546"/>
      <c r="H871" s="546"/>
      <c r="I871" s="37"/>
      <c r="J871" s="37"/>
      <c r="K871" s="37"/>
      <c r="L871" s="37"/>
      <c r="M871" s="37"/>
      <c r="N871" s="37"/>
      <c r="O871" s="37"/>
      <c r="P871" s="37"/>
      <c r="Q871" s="37"/>
      <c r="R871" s="37"/>
      <c r="S871" s="37"/>
      <c r="T871" s="37"/>
      <c r="U871" s="37"/>
      <c r="V871" s="37"/>
      <c r="W871" s="37"/>
      <c r="X871" s="37"/>
      <c r="Y871" s="37"/>
      <c r="Z871" s="37"/>
      <c r="AA871" s="37"/>
    </row>
    <row r="872" spans="1:27">
      <c r="A872" s="541">
        <v>100011611255</v>
      </c>
      <c r="B872" s="542" t="s">
        <v>2439</v>
      </c>
      <c r="C872" s="543">
        <v>44326</v>
      </c>
      <c r="D872" s="542"/>
      <c r="E872" s="542"/>
      <c r="F872" s="542"/>
      <c r="G872" s="542"/>
      <c r="H872" s="542"/>
      <c r="I872" s="37"/>
      <c r="J872" s="37"/>
      <c r="K872" s="37"/>
      <c r="L872" s="37"/>
      <c r="M872" s="37"/>
      <c r="N872" s="37"/>
      <c r="O872" s="37"/>
      <c r="P872" s="37"/>
      <c r="Q872" s="37"/>
      <c r="R872" s="37"/>
      <c r="S872" s="37"/>
      <c r="T872" s="37"/>
      <c r="U872" s="37"/>
      <c r="V872" s="37"/>
      <c r="W872" s="37"/>
      <c r="X872" s="37"/>
      <c r="Y872" s="37"/>
      <c r="Z872" s="37"/>
      <c r="AA872" s="37"/>
    </row>
    <row r="873" spans="1:27">
      <c r="A873" s="545">
        <v>100011661716</v>
      </c>
      <c r="B873" s="546" t="s">
        <v>2439</v>
      </c>
      <c r="C873" s="549">
        <v>44326</v>
      </c>
      <c r="D873" s="546"/>
      <c r="E873" s="546"/>
      <c r="F873" s="546"/>
      <c r="G873" s="546"/>
      <c r="H873" s="546"/>
      <c r="I873" s="37"/>
      <c r="J873" s="37"/>
      <c r="K873" s="37"/>
      <c r="L873" s="37"/>
      <c r="M873" s="37"/>
      <c r="N873" s="37"/>
      <c r="O873" s="37"/>
      <c r="P873" s="37"/>
      <c r="Q873" s="37"/>
      <c r="R873" s="37"/>
      <c r="S873" s="37"/>
      <c r="T873" s="37"/>
      <c r="U873" s="37"/>
      <c r="V873" s="37"/>
      <c r="W873" s="37"/>
      <c r="X873" s="37"/>
      <c r="Y873" s="37"/>
      <c r="Z873" s="37"/>
      <c r="AA873" s="37"/>
    </row>
    <row r="874" spans="1:27">
      <c r="A874" s="545">
        <v>100011672457</v>
      </c>
      <c r="B874" s="546" t="s">
        <v>2439</v>
      </c>
      <c r="C874" s="549">
        <v>44326</v>
      </c>
      <c r="D874" s="546"/>
      <c r="E874" s="546"/>
      <c r="F874" s="546"/>
      <c r="G874" s="546"/>
      <c r="H874" s="546"/>
      <c r="I874" s="37"/>
      <c r="J874" s="37"/>
      <c r="K874" s="37"/>
      <c r="L874" s="37"/>
      <c r="M874" s="37"/>
      <c r="N874" s="37"/>
      <c r="O874" s="37"/>
      <c r="P874" s="37"/>
      <c r="Q874" s="37"/>
      <c r="R874" s="37"/>
      <c r="S874" s="37"/>
      <c r="T874" s="37"/>
      <c r="U874" s="37"/>
      <c r="V874" s="37"/>
      <c r="W874" s="37"/>
      <c r="X874" s="37"/>
      <c r="Y874" s="37"/>
      <c r="Z874" s="37"/>
      <c r="AA874" s="37"/>
    </row>
    <row r="875" spans="1:27">
      <c r="A875" s="545">
        <v>100011526534</v>
      </c>
      <c r="B875" s="546" t="s">
        <v>2439</v>
      </c>
      <c r="C875" s="549">
        <v>44326</v>
      </c>
      <c r="D875" s="546"/>
      <c r="E875" s="546"/>
      <c r="F875" s="546"/>
      <c r="G875" s="546"/>
      <c r="H875" s="546"/>
      <c r="I875" s="37"/>
      <c r="J875" s="37"/>
      <c r="K875" s="37"/>
      <c r="L875" s="37"/>
      <c r="M875" s="37"/>
      <c r="N875" s="37"/>
      <c r="O875" s="37"/>
      <c r="P875" s="37"/>
      <c r="Q875" s="37"/>
      <c r="R875" s="37"/>
      <c r="S875" s="37"/>
      <c r="T875" s="37"/>
      <c r="U875" s="37"/>
      <c r="V875" s="37"/>
      <c r="W875" s="37"/>
      <c r="X875" s="37"/>
      <c r="Y875" s="37"/>
      <c r="Z875" s="37"/>
      <c r="AA875" s="37"/>
    </row>
    <row r="876" spans="1:27">
      <c r="A876" s="545">
        <v>100011143735</v>
      </c>
      <c r="B876" s="546" t="s">
        <v>2439</v>
      </c>
      <c r="C876" s="549">
        <v>44326</v>
      </c>
      <c r="D876" s="546"/>
      <c r="E876" s="546"/>
      <c r="F876" s="546"/>
      <c r="G876" s="546"/>
      <c r="H876" s="546"/>
      <c r="I876" s="37"/>
      <c r="J876" s="37"/>
      <c r="K876" s="37"/>
      <c r="L876" s="37"/>
      <c r="M876" s="37"/>
      <c r="N876" s="37"/>
      <c r="O876" s="37"/>
      <c r="P876" s="37"/>
      <c r="Q876" s="37"/>
      <c r="R876" s="37"/>
      <c r="S876" s="37"/>
      <c r="T876" s="37"/>
      <c r="U876" s="37"/>
      <c r="V876" s="37"/>
      <c r="W876" s="37"/>
      <c r="X876" s="37"/>
      <c r="Y876" s="37"/>
      <c r="Z876" s="37"/>
      <c r="AA876" s="37"/>
    </row>
    <row r="877" spans="1:27">
      <c r="A877" s="541">
        <v>100011064313</v>
      </c>
      <c r="B877" s="542" t="s">
        <v>2439</v>
      </c>
      <c r="C877" s="543">
        <v>44326</v>
      </c>
      <c r="D877" s="542"/>
      <c r="E877" s="542"/>
      <c r="F877" s="542"/>
      <c r="G877" s="542"/>
      <c r="H877" s="542"/>
      <c r="I877" s="37"/>
      <c r="J877" s="37"/>
      <c r="K877" s="37"/>
      <c r="L877" s="37"/>
      <c r="M877" s="37"/>
      <c r="N877" s="37"/>
      <c r="O877" s="37"/>
      <c r="P877" s="37"/>
      <c r="Q877" s="37"/>
      <c r="R877" s="37"/>
      <c r="S877" s="37"/>
      <c r="T877" s="37"/>
      <c r="U877" s="37"/>
      <c r="V877" s="37"/>
      <c r="W877" s="37"/>
      <c r="X877" s="37"/>
      <c r="Y877" s="37"/>
      <c r="Z877" s="37"/>
      <c r="AA877" s="37"/>
    </row>
    <row r="878" spans="1:27">
      <c r="A878" s="541">
        <v>100010694941</v>
      </c>
      <c r="B878" s="542" t="s">
        <v>2439</v>
      </c>
      <c r="C878" s="543">
        <v>44326</v>
      </c>
      <c r="D878" s="542"/>
      <c r="E878" s="542"/>
      <c r="F878" s="542"/>
      <c r="G878" s="542"/>
      <c r="H878" s="542"/>
      <c r="I878" s="37"/>
      <c r="J878" s="37"/>
      <c r="K878" s="37"/>
      <c r="L878" s="37"/>
      <c r="M878" s="37"/>
      <c r="N878" s="37"/>
      <c r="O878" s="37"/>
      <c r="P878" s="37"/>
      <c r="Q878" s="37"/>
      <c r="R878" s="37"/>
      <c r="S878" s="37"/>
      <c r="T878" s="37"/>
      <c r="U878" s="37"/>
      <c r="V878" s="37"/>
      <c r="W878" s="37"/>
      <c r="X878" s="37"/>
      <c r="Y878" s="37"/>
      <c r="Z878" s="37"/>
      <c r="AA878" s="37"/>
    </row>
    <row r="879" spans="1:27">
      <c r="A879" s="545">
        <v>100010606650</v>
      </c>
      <c r="B879" s="546" t="s">
        <v>2439</v>
      </c>
      <c r="C879" s="549">
        <v>44326</v>
      </c>
      <c r="D879" s="546"/>
      <c r="E879" s="546"/>
      <c r="F879" s="546"/>
      <c r="G879" s="546"/>
      <c r="H879" s="546"/>
      <c r="I879" s="37"/>
      <c r="J879" s="37"/>
      <c r="K879" s="37"/>
      <c r="L879" s="37"/>
      <c r="M879" s="37"/>
      <c r="N879" s="37"/>
      <c r="O879" s="37"/>
      <c r="P879" s="37"/>
      <c r="Q879" s="37"/>
      <c r="R879" s="37"/>
      <c r="S879" s="37"/>
      <c r="T879" s="37"/>
      <c r="U879" s="37"/>
      <c r="V879" s="37"/>
      <c r="W879" s="37"/>
      <c r="X879" s="37"/>
      <c r="Y879" s="37"/>
      <c r="Z879" s="37"/>
      <c r="AA879" s="37"/>
    </row>
    <row r="880" spans="1:27">
      <c r="A880" s="541">
        <v>100010351307</v>
      </c>
      <c r="B880" s="542" t="s">
        <v>2439</v>
      </c>
      <c r="C880" s="543">
        <v>44326</v>
      </c>
      <c r="D880" s="542"/>
      <c r="E880" s="542"/>
      <c r="F880" s="542"/>
      <c r="G880" s="542"/>
      <c r="H880" s="542"/>
      <c r="I880" s="37"/>
      <c r="J880" s="37"/>
      <c r="K880" s="37"/>
      <c r="L880" s="37"/>
      <c r="M880" s="37"/>
      <c r="N880" s="37"/>
      <c r="O880" s="37"/>
      <c r="P880" s="37"/>
      <c r="Q880" s="37"/>
      <c r="R880" s="37"/>
      <c r="S880" s="37"/>
      <c r="T880" s="37"/>
      <c r="U880" s="37"/>
      <c r="V880" s="37"/>
      <c r="W880" s="37"/>
      <c r="X880" s="37"/>
      <c r="Y880" s="37"/>
      <c r="Z880" s="37"/>
      <c r="AA880" s="37"/>
    </row>
    <row r="881" spans="1:27">
      <c r="A881" s="541">
        <v>100010284979</v>
      </c>
      <c r="B881" s="542" t="s">
        <v>2439</v>
      </c>
      <c r="C881" s="543">
        <v>44324</v>
      </c>
      <c r="D881" s="542"/>
      <c r="E881" s="542"/>
      <c r="F881" s="542"/>
      <c r="G881" s="542"/>
      <c r="H881" s="542"/>
      <c r="I881" s="37"/>
      <c r="J881" s="37"/>
      <c r="K881" s="37"/>
      <c r="L881" s="37"/>
      <c r="M881" s="37"/>
      <c r="N881" s="37"/>
      <c r="O881" s="37"/>
      <c r="P881" s="37"/>
      <c r="Q881" s="37"/>
      <c r="R881" s="37"/>
      <c r="S881" s="37"/>
      <c r="T881" s="37"/>
      <c r="U881" s="37"/>
      <c r="V881" s="37"/>
      <c r="W881" s="37"/>
      <c r="X881" s="37"/>
      <c r="Y881" s="37"/>
      <c r="Z881" s="37"/>
      <c r="AA881" s="37"/>
    </row>
    <row r="882" spans="1:27">
      <c r="A882" s="545">
        <v>100010263756</v>
      </c>
      <c r="B882" s="546" t="s">
        <v>2439</v>
      </c>
      <c r="C882" s="549">
        <v>44326</v>
      </c>
      <c r="D882" s="546"/>
      <c r="E882" s="546"/>
      <c r="F882" s="546"/>
      <c r="G882" s="546"/>
      <c r="H882" s="546"/>
      <c r="I882" s="37"/>
      <c r="J882" s="37"/>
      <c r="K882" s="37"/>
      <c r="L882" s="37"/>
      <c r="M882" s="37"/>
      <c r="N882" s="37"/>
      <c r="O882" s="37"/>
      <c r="P882" s="37"/>
      <c r="Q882" s="37"/>
      <c r="R882" s="37"/>
      <c r="S882" s="37"/>
      <c r="T882" s="37"/>
      <c r="U882" s="37"/>
      <c r="V882" s="37"/>
      <c r="W882" s="37"/>
      <c r="X882" s="37"/>
      <c r="Y882" s="37"/>
      <c r="Z882" s="37"/>
      <c r="AA882" s="37"/>
    </row>
    <row r="883" spans="1:27">
      <c r="A883" s="545">
        <v>100009635104</v>
      </c>
      <c r="B883" s="546" t="s">
        <v>2439</v>
      </c>
      <c r="C883" s="549">
        <v>44327</v>
      </c>
      <c r="D883" s="546"/>
      <c r="E883" s="546"/>
      <c r="F883" s="546"/>
      <c r="G883" s="546"/>
      <c r="H883" s="546"/>
      <c r="I883" s="37"/>
      <c r="J883" s="37"/>
      <c r="K883" s="37"/>
      <c r="L883" s="37"/>
      <c r="M883" s="37"/>
      <c r="N883" s="37"/>
      <c r="O883" s="37"/>
      <c r="P883" s="37"/>
      <c r="Q883" s="37"/>
      <c r="R883" s="37"/>
      <c r="S883" s="37"/>
      <c r="T883" s="37"/>
      <c r="U883" s="37"/>
      <c r="V883" s="37"/>
      <c r="W883" s="37"/>
      <c r="X883" s="37"/>
      <c r="Y883" s="37"/>
      <c r="Z883" s="37"/>
      <c r="AA883" s="37"/>
    </row>
    <row r="884" spans="1:27">
      <c r="A884" s="545">
        <v>100009640552</v>
      </c>
      <c r="B884" s="546" t="s">
        <v>2439</v>
      </c>
      <c r="C884" s="549">
        <v>44324</v>
      </c>
      <c r="D884" s="546"/>
      <c r="E884" s="546"/>
      <c r="F884" s="546"/>
      <c r="G884" s="546"/>
      <c r="H884" s="546"/>
      <c r="I884" s="37"/>
      <c r="J884" s="37"/>
      <c r="K884" s="37"/>
      <c r="L884" s="37"/>
      <c r="M884" s="37"/>
      <c r="N884" s="37"/>
      <c r="O884" s="37"/>
      <c r="P884" s="37"/>
      <c r="Q884" s="37"/>
      <c r="R884" s="37"/>
      <c r="S884" s="37"/>
      <c r="T884" s="37"/>
      <c r="U884" s="37"/>
      <c r="V884" s="37"/>
      <c r="W884" s="37"/>
      <c r="X884" s="37"/>
      <c r="Y884" s="37"/>
      <c r="Z884" s="37"/>
      <c r="AA884" s="37"/>
    </row>
    <row r="885" spans="1:27">
      <c r="A885" s="545">
        <v>100009333165</v>
      </c>
      <c r="B885" s="546" t="s">
        <v>2439</v>
      </c>
      <c r="C885" s="549">
        <v>44327</v>
      </c>
      <c r="D885" s="546"/>
      <c r="E885" s="546"/>
      <c r="F885" s="546"/>
      <c r="G885" s="546"/>
      <c r="H885" s="546"/>
      <c r="I885" s="37"/>
      <c r="J885" s="37"/>
      <c r="K885" s="37"/>
      <c r="L885" s="37"/>
      <c r="M885" s="37"/>
      <c r="N885" s="37"/>
      <c r="O885" s="37"/>
      <c r="P885" s="37"/>
      <c r="Q885" s="37"/>
      <c r="R885" s="37"/>
      <c r="S885" s="37"/>
      <c r="T885" s="37"/>
      <c r="U885" s="37"/>
      <c r="V885" s="37"/>
      <c r="W885" s="37"/>
      <c r="X885" s="37"/>
      <c r="Y885" s="37"/>
      <c r="Z885" s="37"/>
      <c r="AA885" s="37"/>
    </row>
    <row r="886" spans="1:27">
      <c r="A886" s="541">
        <v>100008901964</v>
      </c>
      <c r="B886" s="542" t="s">
        <v>2439</v>
      </c>
      <c r="C886" s="543">
        <v>44326</v>
      </c>
      <c r="D886" s="542"/>
      <c r="E886" s="542"/>
      <c r="F886" s="542"/>
      <c r="G886" s="542"/>
      <c r="H886" s="542"/>
      <c r="I886" s="37"/>
      <c r="J886" s="37"/>
      <c r="K886" s="37"/>
      <c r="L886" s="37"/>
      <c r="M886" s="37"/>
      <c r="N886" s="37"/>
      <c r="O886" s="37"/>
      <c r="P886" s="37"/>
      <c r="Q886" s="37"/>
      <c r="R886" s="37"/>
      <c r="S886" s="37"/>
      <c r="T886" s="37"/>
      <c r="U886" s="37"/>
      <c r="V886" s="37"/>
      <c r="W886" s="37"/>
      <c r="X886" s="37"/>
      <c r="Y886" s="37"/>
      <c r="Z886" s="37"/>
      <c r="AA886" s="37"/>
    </row>
    <row r="887" spans="1:27">
      <c r="A887" s="545">
        <v>100008904905</v>
      </c>
      <c r="B887" s="546" t="s">
        <v>2439</v>
      </c>
      <c r="C887" s="549">
        <v>44326</v>
      </c>
      <c r="D887" s="546"/>
      <c r="E887" s="546"/>
      <c r="F887" s="546"/>
      <c r="G887" s="546"/>
      <c r="H887" s="546"/>
      <c r="I887" s="37"/>
      <c r="J887" s="37"/>
      <c r="K887" s="37"/>
      <c r="L887" s="37"/>
      <c r="M887" s="37"/>
      <c r="N887" s="37"/>
      <c r="O887" s="37"/>
      <c r="P887" s="37"/>
      <c r="Q887" s="37"/>
      <c r="R887" s="37"/>
      <c r="S887" s="37"/>
      <c r="T887" s="37"/>
      <c r="U887" s="37"/>
      <c r="V887" s="37"/>
      <c r="W887" s="37"/>
      <c r="X887" s="37"/>
      <c r="Y887" s="37"/>
      <c r="Z887" s="37"/>
      <c r="AA887" s="37"/>
    </row>
    <row r="888" spans="1:27">
      <c r="A888" s="541">
        <v>100008991990</v>
      </c>
      <c r="B888" s="542" t="s">
        <v>2439</v>
      </c>
      <c r="C888" s="543">
        <v>44326</v>
      </c>
      <c r="D888" s="542"/>
      <c r="E888" s="542"/>
      <c r="F888" s="542"/>
      <c r="G888" s="542"/>
      <c r="H888" s="542"/>
      <c r="I888" s="37"/>
      <c r="J888" s="37"/>
      <c r="K888" s="37"/>
      <c r="L888" s="37"/>
      <c r="M888" s="37"/>
      <c r="N888" s="37"/>
      <c r="O888" s="37"/>
      <c r="P888" s="37"/>
      <c r="Q888" s="37"/>
      <c r="R888" s="37"/>
      <c r="S888" s="37"/>
      <c r="T888" s="37"/>
      <c r="U888" s="37"/>
      <c r="V888" s="37"/>
      <c r="W888" s="37"/>
      <c r="X888" s="37"/>
      <c r="Y888" s="37"/>
      <c r="Z888" s="37"/>
      <c r="AA888" s="37"/>
    </row>
    <row r="889" spans="1:27">
      <c r="A889" s="545">
        <v>100008251324</v>
      </c>
      <c r="B889" s="546" t="s">
        <v>2439</v>
      </c>
      <c r="C889" s="549">
        <v>44326</v>
      </c>
      <c r="D889" s="546"/>
      <c r="E889" s="546"/>
      <c r="F889" s="546"/>
      <c r="G889" s="546"/>
      <c r="H889" s="546"/>
      <c r="I889" s="37"/>
      <c r="J889" s="37"/>
      <c r="K889" s="37"/>
      <c r="L889" s="37"/>
      <c r="M889" s="37"/>
      <c r="N889" s="37"/>
      <c r="O889" s="37"/>
      <c r="P889" s="37"/>
      <c r="Q889" s="37"/>
      <c r="R889" s="37"/>
      <c r="S889" s="37"/>
      <c r="T889" s="37"/>
      <c r="U889" s="37"/>
      <c r="V889" s="37"/>
      <c r="W889" s="37"/>
      <c r="X889" s="37"/>
      <c r="Y889" s="37"/>
      <c r="Z889" s="37"/>
      <c r="AA889" s="37"/>
    </row>
    <row r="890" spans="1:27">
      <c r="A890" s="541">
        <v>100007781660</v>
      </c>
      <c r="B890" s="542" t="s">
        <v>2439</v>
      </c>
      <c r="C890" s="543">
        <v>44326</v>
      </c>
      <c r="D890" s="542"/>
      <c r="E890" s="542"/>
      <c r="F890" s="542"/>
      <c r="G890" s="542"/>
      <c r="H890" s="542"/>
      <c r="I890" s="37"/>
      <c r="J890" s="37"/>
      <c r="K890" s="37"/>
      <c r="L890" s="37"/>
      <c r="M890" s="37"/>
      <c r="N890" s="37"/>
      <c r="O890" s="37"/>
      <c r="P890" s="37"/>
      <c r="Q890" s="37"/>
      <c r="R890" s="37"/>
      <c r="S890" s="37"/>
      <c r="T890" s="37"/>
      <c r="U890" s="37"/>
      <c r="V890" s="37"/>
      <c r="W890" s="37"/>
      <c r="X890" s="37"/>
      <c r="Y890" s="37"/>
      <c r="Z890" s="37"/>
      <c r="AA890" s="37"/>
    </row>
    <row r="891" spans="1:27">
      <c r="A891" s="545">
        <v>100007687337</v>
      </c>
      <c r="B891" s="546" t="s">
        <v>2439</v>
      </c>
      <c r="C891" s="549">
        <v>44326</v>
      </c>
      <c r="D891" s="546"/>
      <c r="E891" s="546"/>
      <c r="F891" s="546"/>
      <c r="G891" s="546"/>
      <c r="H891" s="546"/>
      <c r="I891" s="37"/>
      <c r="J891" s="37"/>
      <c r="K891" s="37"/>
      <c r="L891" s="37"/>
      <c r="M891" s="37"/>
      <c r="N891" s="37"/>
      <c r="O891" s="37"/>
      <c r="P891" s="37"/>
      <c r="Q891" s="37"/>
      <c r="R891" s="37"/>
      <c r="S891" s="37"/>
      <c r="T891" s="37"/>
      <c r="U891" s="37"/>
      <c r="V891" s="37"/>
      <c r="W891" s="37"/>
      <c r="X891" s="37"/>
      <c r="Y891" s="37"/>
      <c r="Z891" s="37"/>
      <c r="AA891" s="37"/>
    </row>
    <row r="892" spans="1:27">
      <c r="A892" s="541">
        <v>100007372718</v>
      </c>
      <c r="B892" s="542" t="s">
        <v>2439</v>
      </c>
      <c r="C892" s="543">
        <v>44326</v>
      </c>
      <c r="D892" s="542"/>
      <c r="E892" s="542"/>
      <c r="F892" s="542"/>
      <c r="G892" s="542"/>
      <c r="H892" s="542"/>
      <c r="I892" s="37"/>
      <c r="J892" s="37"/>
      <c r="K892" s="37"/>
      <c r="L892" s="37"/>
      <c r="M892" s="37"/>
      <c r="N892" s="37"/>
      <c r="O892" s="37"/>
      <c r="P892" s="37"/>
      <c r="Q892" s="37"/>
      <c r="R892" s="37"/>
      <c r="S892" s="37"/>
      <c r="T892" s="37"/>
      <c r="U892" s="37"/>
      <c r="V892" s="37"/>
      <c r="W892" s="37"/>
      <c r="X892" s="37"/>
      <c r="Y892" s="37"/>
      <c r="Z892" s="37"/>
      <c r="AA892" s="37"/>
    </row>
    <row r="893" spans="1:27">
      <c r="A893" s="545">
        <v>100007159506</v>
      </c>
      <c r="B893" s="546" t="s">
        <v>2439</v>
      </c>
      <c r="C893" s="549">
        <v>44326</v>
      </c>
      <c r="D893" s="546"/>
      <c r="E893" s="546"/>
      <c r="F893" s="546"/>
      <c r="G893" s="546"/>
      <c r="H893" s="546"/>
      <c r="I893" s="37"/>
      <c r="J893" s="37"/>
      <c r="K893" s="37"/>
      <c r="L893" s="37"/>
      <c r="M893" s="37"/>
      <c r="N893" s="37"/>
      <c r="O893" s="37"/>
      <c r="P893" s="37"/>
      <c r="Q893" s="37"/>
      <c r="R893" s="37"/>
      <c r="S893" s="37"/>
      <c r="T893" s="37"/>
      <c r="U893" s="37"/>
      <c r="V893" s="37"/>
      <c r="W893" s="37"/>
      <c r="X893" s="37"/>
      <c r="Y893" s="37"/>
      <c r="Z893" s="37"/>
      <c r="AA893" s="37"/>
    </row>
    <row r="894" spans="1:27">
      <c r="A894" s="545">
        <v>100006762723</v>
      </c>
      <c r="B894" s="546" t="s">
        <v>2439</v>
      </c>
      <c r="C894" s="549">
        <v>44326</v>
      </c>
      <c r="D894" s="546"/>
      <c r="E894" s="546"/>
      <c r="F894" s="546"/>
      <c r="G894" s="546"/>
      <c r="H894" s="546"/>
      <c r="I894" s="37"/>
      <c r="J894" s="37"/>
      <c r="K894" s="37"/>
      <c r="L894" s="37"/>
      <c r="M894" s="37"/>
      <c r="N894" s="37"/>
      <c r="O894" s="37"/>
      <c r="P894" s="37"/>
      <c r="Q894" s="37"/>
      <c r="R894" s="37"/>
      <c r="S894" s="37"/>
      <c r="T894" s="37"/>
      <c r="U894" s="37"/>
      <c r="V894" s="37"/>
      <c r="W894" s="37"/>
      <c r="X894" s="37"/>
      <c r="Y894" s="37"/>
      <c r="Z894" s="37"/>
      <c r="AA894" s="37"/>
    </row>
    <row r="895" spans="1:27">
      <c r="A895" s="541">
        <v>100006582750</v>
      </c>
      <c r="B895" s="542" t="s">
        <v>2439</v>
      </c>
      <c r="C895" s="543">
        <v>44326</v>
      </c>
      <c r="D895" s="542"/>
      <c r="E895" s="542"/>
      <c r="F895" s="542"/>
      <c r="G895" s="542"/>
      <c r="H895" s="542"/>
      <c r="I895" s="37"/>
      <c r="J895" s="37"/>
      <c r="K895" s="37"/>
      <c r="L895" s="37"/>
      <c r="M895" s="37"/>
      <c r="N895" s="37"/>
      <c r="O895" s="37"/>
      <c r="P895" s="37"/>
      <c r="Q895" s="37"/>
      <c r="R895" s="37"/>
      <c r="S895" s="37"/>
      <c r="T895" s="37"/>
      <c r="U895" s="37"/>
      <c r="V895" s="37"/>
      <c r="W895" s="37"/>
      <c r="X895" s="37"/>
      <c r="Y895" s="37"/>
      <c r="Z895" s="37"/>
      <c r="AA895" s="37"/>
    </row>
    <row r="896" spans="1:27">
      <c r="A896" s="545">
        <v>100006413891</v>
      </c>
      <c r="B896" s="546" t="s">
        <v>2439</v>
      </c>
      <c r="C896" s="549">
        <v>44328</v>
      </c>
      <c r="D896" s="546"/>
      <c r="E896" s="546"/>
      <c r="F896" s="546"/>
      <c r="G896" s="546"/>
      <c r="H896" s="546"/>
      <c r="I896" s="37"/>
      <c r="J896" s="37"/>
      <c r="K896" s="37"/>
      <c r="L896" s="37"/>
      <c r="M896" s="37"/>
      <c r="N896" s="37"/>
      <c r="O896" s="37"/>
      <c r="P896" s="37"/>
      <c r="Q896" s="37"/>
      <c r="R896" s="37"/>
      <c r="S896" s="37"/>
      <c r="T896" s="37"/>
      <c r="U896" s="37"/>
      <c r="V896" s="37"/>
      <c r="W896" s="37"/>
      <c r="X896" s="37"/>
      <c r="Y896" s="37"/>
      <c r="Z896" s="37"/>
      <c r="AA896" s="37"/>
    </row>
    <row r="897" spans="1:27">
      <c r="A897" s="545">
        <v>100006363703</v>
      </c>
      <c r="B897" s="546" t="s">
        <v>2439</v>
      </c>
      <c r="C897" s="549">
        <v>44326</v>
      </c>
      <c r="D897" s="546"/>
      <c r="E897" s="546"/>
      <c r="F897" s="546"/>
      <c r="G897" s="546"/>
      <c r="H897" s="546"/>
      <c r="I897" s="37"/>
      <c r="J897" s="37"/>
      <c r="K897" s="37"/>
      <c r="L897" s="37"/>
      <c r="M897" s="37"/>
      <c r="N897" s="37"/>
      <c r="O897" s="37"/>
      <c r="P897" s="37"/>
      <c r="Q897" s="37"/>
      <c r="R897" s="37"/>
      <c r="S897" s="37"/>
      <c r="T897" s="37"/>
      <c r="U897" s="37"/>
      <c r="V897" s="37"/>
      <c r="W897" s="37"/>
      <c r="X897" s="37"/>
      <c r="Y897" s="37"/>
      <c r="Z897" s="37"/>
      <c r="AA897" s="37"/>
    </row>
    <row r="898" spans="1:27">
      <c r="A898" s="541">
        <v>100006363887</v>
      </c>
      <c r="B898" s="542" t="s">
        <v>2439</v>
      </c>
      <c r="C898" s="543">
        <v>44327</v>
      </c>
      <c r="D898" s="542"/>
      <c r="E898" s="542"/>
      <c r="F898" s="542"/>
      <c r="G898" s="542"/>
      <c r="H898" s="542"/>
      <c r="I898" s="37"/>
      <c r="J898" s="37"/>
      <c r="K898" s="37"/>
      <c r="L898" s="37"/>
      <c r="M898" s="37"/>
      <c r="N898" s="37"/>
      <c r="O898" s="37"/>
      <c r="P898" s="37"/>
      <c r="Q898" s="37"/>
      <c r="R898" s="37"/>
      <c r="S898" s="37"/>
      <c r="T898" s="37"/>
      <c r="U898" s="37"/>
      <c r="V898" s="37"/>
      <c r="W898" s="37"/>
      <c r="X898" s="37"/>
      <c r="Y898" s="37"/>
      <c r="Z898" s="37"/>
      <c r="AA898" s="37"/>
    </row>
    <row r="899" spans="1:27">
      <c r="A899" s="545">
        <v>100005873160</v>
      </c>
      <c r="B899" s="546" t="s">
        <v>2439</v>
      </c>
      <c r="C899" s="549">
        <v>44326</v>
      </c>
      <c r="D899" s="546"/>
      <c r="E899" s="546"/>
      <c r="F899" s="546"/>
      <c r="G899" s="546"/>
      <c r="H899" s="546"/>
      <c r="I899" s="37"/>
      <c r="J899" s="37"/>
      <c r="K899" s="37"/>
      <c r="L899" s="37"/>
      <c r="M899" s="37"/>
      <c r="N899" s="37"/>
      <c r="O899" s="37"/>
      <c r="P899" s="37"/>
      <c r="Q899" s="37"/>
      <c r="R899" s="37"/>
      <c r="S899" s="37"/>
      <c r="T899" s="37"/>
      <c r="U899" s="37"/>
      <c r="V899" s="37"/>
      <c r="W899" s="37"/>
      <c r="X899" s="37"/>
      <c r="Y899" s="37"/>
      <c r="Z899" s="37"/>
      <c r="AA899" s="37"/>
    </row>
    <row r="900" spans="1:27">
      <c r="A900" s="545">
        <v>100005826188</v>
      </c>
      <c r="B900" s="546" t="s">
        <v>2439</v>
      </c>
      <c r="C900" s="549">
        <v>44327</v>
      </c>
      <c r="D900" s="546"/>
      <c r="E900" s="546"/>
      <c r="F900" s="546"/>
      <c r="G900" s="546"/>
      <c r="H900" s="546"/>
      <c r="I900" s="37"/>
      <c r="J900" s="37"/>
      <c r="K900" s="37"/>
      <c r="L900" s="37"/>
      <c r="M900" s="37"/>
      <c r="N900" s="37"/>
      <c r="O900" s="37"/>
      <c r="P900" s="37"/>
      <c r="Q900" s="37"/>
      <c r="R900" s="37"/>
      <c r="S900" s="37"/>
      <c r="T900" s="37"/>
      <c r="U900" s="37"/>
      <c r="V900" s="37"/>
      <c r="W900" s="37"/>
      <c r="X900" s="37"/>
      <c r="Y900" s="37"/>
      <c r="Z900" s="37"/>
      <c r="AA900" s="37"/>
    </row>
    <row r="901" spans="1:27">
      <c r="A901" s="541">
        <v>100005640552</v>
      </c>
      <c r="B901" s="542" t="s">
        <v>2439</v>
      </c>
      <c r="C901" s="543">
        <v>44327</v>
      </c>
      <c r="D901" s="542"/>
      <c r="E901" s="542"/>
      <c r="F901" s="542"/>
      <c r="G901" s="542"/>
      <c r="H901" s="542"/>
      <c r="I901" s="37"/>
      <c r="J901" s="37"/>
      <c r="K901" s="37"/>
      <c r="L901" s="37"/>
      <c r="M901" s="37"/>
      <c r="N901" s="37"/>
      <c r="O901" s="37"/>
      <c r="P901" s="37"/>
      <c r="Q901" s="37"/>
      <c r="R901" s="37"/>
      <c r="S901" s="37"/>
      <c r="T901" s="37"/>
      <c r="U901" s="37"/>
      <c r="V901" s="37"/>
      <c r="W901" s="37"/>
      <c r="X901" s="37"/>
      <c r="Y901" s="37"/>
      <c r="Z901" s="37"/>
      <c r="AA901" s="37"/>
    </row>
    <row r="902" spans="1:27">
      <c r="A902" s="541">
        <v>100005481957</v>
      </c>
      <c r="B902" s="542" t="s">
        <v>2439</v>
      </c>
      <c r="C902" s="543">
        <v>44326</v>
      </c>
      <c r="D902" s="542"/>
      <c r="E902" s="542"/>
      <c r="F902" s="542"/>
      <c r="G902" s="542"/>
      <c r="H902" s="542"/>
      <c r="I902" s="37"/>
      <c r="J902" s="37"/>
      <c r="K902" s="37"/>
      <c r="L902" s="37"/>
      <c r="M902" s="37"/>
      <c r="N902" s="37"/>
      <c r="O902" s="37"/>
      <c r="P902" s="37"/>
      <c r="Q902" s="37"/>
      <c r="R902" s="37"/>
      <c r="S902" s="37"/>
      <c r="T902" s="37"/>
      <c r="U902" s="37"/>
      <c r="V902" s="37"/>
      <c r="W902" s="37"/>
      <c r="X902" s="37"/>
      <c r="Y902" s="37"/>
      <c r="Z902" s="37"/>
      <c r="AA902" s="37"/>
    </row>
    <row r="903" spans="1:27">
      <c r="A903" s="545">
        <v>100005489625</v>
      </c>
      <c r="B903" s="546" t="s">
        <v>2439</v>
      </c>
      <c r="C903" s="549">
        <v>44327</v>
      </c>
      <c r="D903" s="546"/>
      <c r="E903" s="546"/>
      <c r="F903" s="546"/>
      <c r="G903" s="546"/>
      <c r="H903" s="546"/>
      <c r="I903" s="37"/>
      <c r="J903" s="37"/>
      <c r="K903" s="37"/>
      <c r="L903" s="37"/>
      <c r="M903" s="37"/>
      <c r="N903" s="37"/>
      <c r="O903" s="37"/>
      <c r="P903" s="37"/>
      <c r="Q903" s="37"/>
      <c r="R903" s="37"/>
      <c r="S903" s="37"/>
      <c r="T903" s="37"/>
      <c r="U903" s="37"/>
      <c r="V903" s="37"/>
      <c r="W903" s="37"/>
      <c r="X903" s="37"/>
      <c r="Y903" s="37"/>
      <c r="Z903" s="37"/>
      <c r="AA903" s="37"/>
    </row>
    <row r="904" spans="1:27">
      <c r="A904" s="541">
        <v>100005575046</v>
      </c>
      <c r="B904" s="542" t="s">
        <v>2439</v>
      </c>
      <c r="C904" s="543">
        <v>44327</v>
      </c>
      <c r="D904" s="542"/>
      <c r="E904" s="542"/>
      <c r="F904" s="542"/>
      <c r="G904" s="542"/>
      <c r="H904" s="542"/>
      <c r="I904" s="37"/>
      <c r="J904" s="37"/>
      <c r="K904" s="37"/>
      <c r="L904" s="37"/>
      <c r="M904" s="37"/>
      <c r="N904" s="37"/>
      <c r="O904" s="37"/>
      <c r="P904" s="37"/>
      <c r="Q904" s="37"/>
      <c r="R904" s="37"/>
      <c r="S904" s="37"/>
      <c r="T904" s="37"/>
      <c r="U904" s="37"/>
      <c r="V904" s="37"/>
      <c r="W904" s="37"/>
      <c r="X904" s="37"/>
      <c r="Y904" s="37"/>
      <c r="Z904" s="37"/>
      <c r="AA904" s="37"/>
    </row>
    <row r="905" spans="1:27">
      <c r="A905" s="545">
        <v>100005610204</v>
      </c>
      <c r="B905" s="546" t="s">
        <v>2439</v>
      </c>
      <c r="C905" s="549">
        <v>44327</v>
      </c>
      <c r="D905" s="546"/>
      <c r="E905" s="546"/>
      <c r="F905" s="546"/>
      <c r="G905" s="546"/>
      <c r="H905" s="546"/>
      <c r="I905" s="37"/>
      <c r="J905" s="37"/>
      <c r="K905" s="37"/>
      <c r="L905" s="37"/>
      <c r="M905" s="37"/>
      <c r="N905" s="37"/>
      <c r="O905" s="37"/>
      <c r="P905" s="37"/>
      <c r="Q905" s="37"/>
      <c r="R905" s="37"/>
      <c r="S905" s="37"/>
      <c r="T905" s="37"/>
      <c r="U905" s="37"/>
      <c r="V905" s="37"/>
      <c r="W905" s="37"/>
      <c r="X905" s="37"/>
      <c r="Y905" s="37"/>
      <c r="Z905" s="37"/>
      <c r="AA905" s="37"/>
    </row>
    <row r="906" spans="1:27">
      <c r="A906" s="541">
        <v>100005426685</v>
      </c>
      <c r="B906" s="542" t="s">
        <v>2439</v>
      </c>
      <c r="C906" s="543">
        <v>44327</v>
      </c>
      <c r="D906" s="542"/>
      <c r="E906" s="542"/>
      <c r="F906" s="542"/>
      <c r="G906" s="542"/>
      <c r="H906" s="542"/>
      <c r="I906" s="37"/>
      <c r="J906" s="37"/>
      <c r="K906" s="37"/>
      <c r="L906" s="37"/>
      <c r="M906" s="37"/>
      <c r="N906" s="37"/>
      <c r="O906" s="37"/>
      <c r="P906" s="37"/>
      <c r="Q906" s="37"/>
      <c r="R906" s="37"/>
      <c r="S906" s="37"/>
      <c r="T906" s="37"/>
      <c r="U906" s="37"/>
      <c r="V906" s="37"/>
      <c r="W906" s="37"/>
      <c r="X906" s="37"/>
      <c r="Y906" s="37"/>
      <c r="Z906" s="37"/>
      <c r="AA906" s="37"/>
    </row>
    <row r="907" spans="1:27">
      <c r="A907" s="541">
        <v>100004730336</v>
      </c>
      <c r="B907" s="542" t="s">
        <v>2439</v>
      </c>
      <c r="C907" s="543">
        <v>44327</v>
      </c>
      <c r="D907" s="542"/>
      <c r="E907" s="542"/>
      <c r="F907" s="542"/>
      <c r="G907" s="542"/>
      <c r="H907" s="542"/>
      <c r="I907" s="37"/>
      <c r="J907" s="37"/>
      <c r="K907" s="37"/>
      <c r="L907" s="37"/>
      <c r="M907" s="37"/>
      <c r="N907" s="37"/>
      <c r="O907" s="37"/>
      <c r="P907" s="37"/>
      <c r="Q907" s="37"/>
      <c r="R907" s="37"/>
      <c r="S907" s="37"/>
      <c r="T907" s="37"/>
      <c r="U907" s="37"/>
      <c r="V907" s="37"/>
      <c r="W907" s="37"/>
      <c r="X907" s="37"/>
      <c r="Y907" s="37"/>
      <c r="Z907" s="37"/>
      <c r="AA907" s="37"/>
    </row>
    <row r="908" spans="1:27">
      <c r="A908" s="541">
        <v>100004875577</v>
      </c>
      <c r="B908" s="542" t="s">
        <v>2439</v>
      </c>
      <c r="C908" s="543">
        <v>44327</v>
      </c>
      <c r="D908" s="542"/>
      <c r="E908" s="542"/>
      <c r="F908" s="542"/>
      <c r="G908" s="542"/>
      <c r="H908" s="542"/>
      <c r="I908" s="37"/>
      <c r="J908" s="37"/>
      <c r="K908" s="37"/>
      <c r="L908" s="37"/>
      <c r="M908" s="37"/>
      <c r="N908" s="37"/>
      <c r="O908" s="37"/>
      <c r="P908" s="37"/>
      <c r="Q908" s="37"/>
      <c r="R908" s="37"/>
      <c r="S908" s="37"/>
      <c r="T908" s="37"/>
      <c r="U908" s="37"/>
      <c r="V908" s="37"/>
      <c r="W908" s="37"/>
      <c r="X908" s="37"/>
      <c r="Y908" s="37"/>
      <c r="Z908" s="37"/>
      <c r="AA908" s="37"/>
    </row>
    <row r="909" spans="1:27">
      <c r="A909" s="545">
        <v>100004363689</v>
      </c>
      <c r="B909" s="546" t="s">
        <v>2439</v>
      </c>
      <c r="C909" s="549">
        <v>44327</v>
      </c>
      <c r="D909" s="546"/>
      <c r="E909" s="546"/>
      <c r="F909" s="546"/>
      <c r="G909" s="546"/>
      <c r="H909" s="546"/>
      <c r="I909" s="37"/>
      <c r="J909" s="37"/>
      <c r="K909" s="37"/>
      <c r="L909" s="37"/>
      <c r="M909" s="37"/>
      <c r="N909" s="37"/>
      <c r="O909" s="37"/>
      <c r="P909" s="37"/>
      <c r="Q909" s="37"/>
      <c r="R909" s="37"/>
      <c r="S909" s="37"/>
      <c r="T909" s="37"/>
      <c r="U909" s="37"/>
      <c r="V909" s="37"/>
      <c r="W909" s="37"/>
      <c r="X909" s="37"/>
      <c r="Y909" s="37"/>
      <c r="Z909" s="37"/>
      <c r="AA909" s="37"/>
    </row>
    <row r="910" spans="1:27">
      <c r="A910" s="545">
        <v>100004151662</v>
      </c>
      <c r="B910" s="546" t="s">
        <v>2439</v>
      </c>
      <c r="C910" s="549">
        <v>44327</v>
      </c>
      <c r="D910" s="546"/>
      <c r="E910" s="546"/>
      <c r="F910" s="546"/>
      <c r="G910" s="546"/>
      <c r="H910" s="546"/>
      <c r="I910" s="37"/>
      <c r="J910" s="37"/>
      <c r="K910" s="37"/>
      <c r="L910" s="37"/>
      <c r="M910" s="37"/>
      <c r="N910" s="37"/>
      <c r="O910" s="37"/>
      <c r="P910" s="37"/>
      <c r="Q910" s="37"/>
      <c r="R910" s="37"/>
      <c r="S910" s="37"/>
      <c r="T910" s="37"/>
      <c r="U910" s="37"/>
      <c r="V910" s="37"/>
      <c r="W910" s="37"/>
      <c r="X910" s="37"/>
      <c r="Y910" s="37"/>
      <c r="Z910" s="37"/>
      <c r="AA910" s="37"/>
    </row>
    <row r="911" spans="1:27">
      <c r="A911" s="545">
        <v>100003984780</v>
      </c>
      <c r="B911" s="546" t="s">
        <v>2439</v>
      </c>
      <c r="C911" s="549">
        <v>44327</v>
      </c>
      <c r="D911" s="546"/>
      <c r="E911" s="546"/>
      <c r="F911" s="546"/>
      <c r="G911" s="546"/>
      <c r="H911" s="546"/>
      <c r="I911" s="37"/>
      <c r="J911" s="37"/>
      <c r="K911" s="37"/>
      <c r="L911" s="37"/>
      <c r="M911" s="37"/>
      <c r="N911" s="37"/>
      <c r="O911" s="37"/>
      <c r="P911" s="37"/>
      <c r="Q911" s="37"/>
      <c r="R911" s="37"/>
      <c r="S911" s="37"/>
      <c r="T911" s="37"/>
      <c r="U911" s="37"/>
      <c r="V911" s="37"/>
      <c r="W911" s="37"/>
      <c r="X911" s="37"/>
      <c r="Y911" s="37"/>
      <c r="Z911" s="37"/>
      <c r="AA911" s="37"/>
    </row>
    <row r="912" spans="1:27">
      <c r="A912" s="545">
        <v>100003728201</v>
      </c>
      <c r="B912" s="546" t="s">
        <v>2439</v>
      </c>
      <c r="C912" s="549">
        <v>44328</v>
      </c>
      <c r="D912" s="546"/>
      <c r="E912" s="546"/>
      <c r="F912" s="546"/>
      <c r="G912" s="546"/>
      <c r="H912" s="546"/>
      <c r="I912" s="37"/>
      <c r="J912" s="37"/>
      <c r="K912" s="37"/>
      <c r="L912" s="37"/>
      <c r="M912" s="37"/>
      <c r="N912" s="37"/>
      <c r="O912" s="37"/>
      <c r="P912" s="37"/>
      <c r="Q912" s="37"/>
      <c r="R912" s="37"/>
      <c r="S912" s="37"/>
      <c r="T912" s="37"/>
      <c r="U912" s="37"/>
      <c r="V912" s="37"/>
      <c r="W912" s="37"/>
      <c r="X912" s="37"/>
      <c r="Y912" s="37"/>
      <c r="Z912" s="37"/>
      <c r="AA912" s="37"/>
    </row>
    <row r="913" spans="1:27">
      <c r="A913" s="545">
        <v>100003386473</v>
      </c>
      <c r="B913" s="546" t="s">
        <v>2439</v>
      </c>
      <c r="C913" s="549">
        <v>44328</v>
      </c>
      <c r="D913" s="546"/>
      <c r="E913" s="546"/>
      <c r="F913" s="546"/>
      <c r="G913" s="546"/>
      <c r="H913" s="546"/>
      <c r="I913" s="37"/>
      <c r="J913" s="37"/>
      <c r="K913" s="37"/>
      <c r="L913" s="37"/>
      <c r="M913" s="37"/>
      <c r="N913" s="37"/>
      <c r="O913" s="37"/>
      <c r="P913" s="37"/>
      <c r="Q913" s="37"/>
      <c r="R913" s="37"/>
      <c r="S913" s="37"/>
      <c r="T913" s="37"/>
      <c r="U913" s="37"/>
      <c r="V913" s="37"/>
      <c r="W913" s="37"/>
      <c r="X913" s="37"/>
      <c r="Y913" s="37"/>
      <c r="Z913" s="37"/>
      <c r="AA913" s="37"/>
    </row>
    <row r="914" spans="1:27">
      <c r="A914" s="541">
        <v>100003183714</v>
      </c>
      <c r="B914" s="542" t="s">
        <v>2439</v>
      </c>
      <c r="C914" s="543">
        <v>44327</v>
      </c>
      <c r="D914" s="542"/>
      <c r="E914" s="542"/>
      <c r="F914" s="542"/>
      <c r="G914" s="542"/>
      <c r="H914" s="542"/>
      <c r="I914" s="37"/>
      <c r="J914" s="37"/>
      <c r="K914" s="37"/>
      <c r="L914" s="37"/>
      <c r="M914" s="37"/>
      <c r="N914" s="37"/>
      <c r="O914" s="37"/>
      <c r="P914" s="37"/>
      <c r="Q914" s="37"/>
      <c r="R914" s="37"/>
      <c r="S914" s="37"/>
      <c r="T914" s="37"/>
      <c r="U914" s="37"/>
      <c r="V914" s="37"/>
      <c r="W914" s="37"/>
      <c r="X914" s="37"/>
      <c r="Y914" s="37"/>
      <c r="Z914" s="37"/>
      <c r="AA914" s="37"/>
    </row>
    <row r="915" spans="1:27">
      <c r="A915" s="541">
        <v>100003064402</v>
      </c>
      <c r="B915" s="542" t="s">
        <v>2439</v>
      </c>
      <c r="C915" s="543">
        <v>44327</v>
      </c>
      <c r="D915" s="542"/>
      <c r="E915" s="542"/>
      <c r="F915" s="542"/>
      <c r="G915" s="542"/>
      <c r="H915" s="542"/>
      <c r="I915" s="37"/>
      <c r="J915" s="37"/>
      <c r="K915" s="37"/>
      <c r="L915" s="37"/>
      <c r="M915" s="37"/>
      <c r="N915" s="37"/>
      <c r="O915" s="37"/>
      <c r="P915" s="37"/>
      <c r="Q915" s="37"/>
      <c r="R915" s="37"/>
      <c r="S915" s="37"/>
      <c r="T915" s="37"/>
      <c r="U915" s="37"/>
      <c r="V915" s="37"/>
      <c r="W915" s="37"/>
      <c r="X915" s="37"/>
      <c r="Y915" s="37"/>
      <c r="Z915" s="37"/>
      <c r="AA915" s="37"/>
    </row>
    <row r="916" spans="1:27">
      <c r="A916" s="545">
        <v>100001785358</v>
      </c>
      <c r="B916" s="546" t="s">
        <v>2439</v>
      </c>
      <c r="C916" s="549">
        <v>44327</v>
      </c>
      <c r="D916" s="546"/>
      <c r="E916" s="546"/>
      <c r="F916" s="546"/>
      <c r="G916" s="546"/>
      <c r="H916" s="546"/>
      <c r="I916" s="37"/>
      <c r="J916" s="37"/>
      <c r="K916" s="37"/>
      <c r="L916" s="37"/>
      <c r="M916" s="37"/>
      <c r="N916" s="37"/>
      <c r="O916" s="37"/>
      <c r="P916" s="37"/>
      <c r="Q916" s="37"/>
      <c r="R916" s="37"/>
      <c r="S916" s="37"/>
      <c r="T916" s="37"/>
      <c r="U916" s="37"/>
      <c r="V916" s="37"/>
      <c r="W916" s="37"/>
      <c r="X916" s="37"/>
      <c r="Y916" s="37"/>
      <c r="Z916" s="37"/>
      <c r="AA916" s="37"/>
    </row>
    <row r="917" spans="1:27">
      <c r="A917" s="541">
        <v>100001638596</v>
      </c>
      <c r="B917" s="542" t="s">
        <v>2439</v>
      </c>
      <c r="C917" s="543">
        <v>44324</v>
      </c>
      <c r="D917" s="542"/>
      <c r="E917" s="542"/>
      <c r="F917" s="542"/>
      <c r="G917" s="542"/>
      <c r="H917" s="542"/>
      <c r="I917" s="37"/>
      <c r="J917" s="37"/>
      <c r="K917" s="37"/>
      <c r="L917" s="37"/>
      <c r="M917" s="37"/>
      <c r="N917" s="37"/>
      <c r="O917" s="37"/>
      <c r="P917" s="37"/>
      <c r="Q917" s="37"/>
      <c r="R917" s="37"/>
      <c r="S917" s="37"/>
      <c r="T917" s="37"/>
      <c r="U917" s="37"/>
      <c r="V917" s="37"/>
      <c r="W917" s="37"/>
      <c r="X917" s="37"/>
      <c r="Y917" s="37"/>
      <c r="Z917" s="37"/>
      <c r="AA917" s="37"/>
    </row>
    <row r="918" spans="1:27">
      <c r="A918" s="541">
        <v>100001562241</v>
      </c>
      <c r="B918" s="542" t="s">
        <v>2439</v>
      </c>
      <c r="C918" s="543">
        <v>44328</v>
      </c>
      <c r="D918" s="542"/>
      <c r="E918" s="542"/>
      <c r="F918" s="542"/>
      <c r="G918" s="542"/>
      <c r="H918" s="542"/>
      <c r="I918" s="37"/>
      <c r="J918" s="37"/>
      <c r="K918" s="37"/>
      <c r="L918" s="37"/>
      <c r="M918" s="37"/>
      <c r="N918" s="37"/>
      <c r="O918" s="37"/>
      <c r="P918" s="37"/>
      <c r="Q918" s="37"/>
      <c r="R918" s="37"/>
      <c r="S918" s="37"/>
      <c r="T918" s="37"/>
      <c r="U918" s="37"/>
      <c r="V918" s="37"/>
      <c r="W918" s="37"/>
      <c r="X918" s="37"/>
      <c r="Y918" s="37"/>
      <c r="Z918" s="37"/>
      <c r="AA918" s="37"/>
    </row>
    <row r="919" spans="1:27">
      <c r="A919" s="541">
        <v>100001268714</v>
      </c>
      <c r="B919" s="542" t="s">
        <v>2439</v>
      </c>
      <c r="C919" s="543">
        <v>44328</v>
      </c>
      <c r="D919" s="542"/>
      <c r="E919" s="542"/>
      <c r="F919" s="542"/>
      <c r="G919" s="542"/>
      <c r="H919" s="542"/>
      <c r="I919" s="37"/>
      <c r="J919" s="37"/>
      <c r="K919" s="37"/>
      <c r="L919" s="37"/>
      <c r="M919" s="37"/>
      <c r="N919" s="37"/>
      <c r="O919" s="37"/>
      <c r="P919" s="37"/>
      <c r="Q919" s="37"/>
      <c r="R919" s="37"/>
      <c r="S919" s="37"/>
      <c r="T919" s="37"/>
      <c r="U919" s="37"/>
      <c r="V919" s="37"/>
      <c r="W919" s="37"/>
      <c r="X919" s="37"/>
      <c r="Y919" s="37"/>
      <c r="Z919" s="37"/>
      <c r="AA919" s="37"/>
    </row>
    <row r="920" spans="1:27">
      <c r="A920" s="545">
        <v>100001055373</v>
      </c>
      <c r="B920" s="546" t="s">
        <v>2439</v>
      </c>
      <c r="C920" s="549">
        <v>44328</v>
      </c>
      <c r="D920" s="546"/>
      <c r="E920" s="546"/>
      <c r="F920" s="546"/>
      <c r="G920" s="546"/>
      <c r="H920" s="546"/>
      <c r="I920" s="37"/>
      <c r="J920" s="37"/>
      <c r="K920" s="37"/>
      <c r="L920" s="37"/>
      <c r="M920" s="37"/>
      <c r="N920" s="37"/>
      <c r="O920" s="37"/>
      <c r="P920" s="37"/>
      <c r="Q920" s="37"/>
      <c r="R920" s="37"/>
      <c r="S920" s="37"/>
      <c r="T920" s="37"/>
      <c r="U920" s="37"/>
      <c r="V920" s="37"/>
      <c r="W920" s="37"/>
      <c r="X920" s="37"/>
      <c r="Y920" s="37"/>
      <c r="Z920" s="37"/>
      <c r="AA920" s="37"/>
    </row>
    <row r="921" spans="1:27">
      <c r="A921" s="541">
        <v>100000861710</v>
      </c>
      <c r="B921" s="542" t="s">
        <v>2439</v>
      </c>
      <c r="C921" s="543">
        <v>44324</v>
      </c>
      <c r="D921" s="542"/>
      <c r="E921" s="549"/>
      <c r="F921" s="542"/>
      <c r="G921" s="542"/>
      <c r="H921" s="542"/>
      <c r="I921" s="37"/>
      <c r="J921" s="37"/>
      <c r="K921" s="37"/>
      <c r="L921" s="37"/>
      <c r="M921" s="37"/>
      <c r="N921" s="37"/>
      <c r="O921" s="37"/>
      <c r="P921" s="37"/>
      <c r="Q921" s="37"/>
      <c r="R921" s="37"/>
      <c r="S921" s="37"/>
      <c r="T921" s="37"/>
      <c r="U921" s="37"/>
      <c r="V921" s="37"/>
      <c r="W921" s="37"/>
      <c r="X921" s="37"/>
      <c r="Y921" s="37"/>
      <c r="Z921" s="37"/>
      <c r="AA921" s="37"/>
    </row>
    <row r="922" spans="1:27">
      <c r="A922" s="545">
        <v>100000752646</v>
      </c>
      <c r="B922" s="546" t="s">
        <v>2439</v>
      </c>
      <c r="C922" s="549">
        <v>44327</v>
      </c>
      <c r="D922" s="546"/>
      <c r="E922" s="546"/>
      <c r="F922" s="546"/>
      <c r="G922" s="546"/>
      <c r="H922" s="546"/>
      <c r="I922" s="37"/>
      <c r="J922" s="37"/>
      <c r="K922" s="37"/>
      <c r="L922" s="37"/>
      <c r="M922" s="37"/>
      <c r="N922" s="37"/>
      <c r="O922" s="37"/>
      <c r="P922" s="37"/>
      <c r="Q922" s="37"/>
      <c r="R922" s="37"/>
      <c r="S922" s="37"/>
      <c r="T922" s="37"/>
      <c r="U922" s="37"/>
      <c r="V922" s="37"/>
      <c r="W922" s="37"/>
      <c r="X922" s="37"/>
      <c r="Y922" s="37"/>
      <c r="Z922" s="37"/>
      <c r="AA922" s="37"/>
    </row>
    <row r="923" spans="1:27">
      <c r="A923" s="545">
        <v>100000684599</v>
      </c>
      <c r="B923" s="546" t="s">
        <v>2439</v>
      </c>
      <c r="C923" s="549">
        <v>44327</v>
      </c>
      <c r="D923" s="546"/>
      <c r="E923" s="546"/>
      <c r="F923" s="546"/>
      <c r="G923" s="546"/>
      <c r="H923" s="546"/>
      <c r="I923" s="37"/>
      <c r="J923" s="37"/>
      <c r="K923" s="37"/>
      <c r="L923" s="37"/>
      <c r="M923" s="37"/>
      <c r="N923" s="37"/>
      <c r="O923" s="37"/>
      <c r="P923" s="37"/>
      <c r="Q923" s="37"/>
      <c r="R923" s="37"/>
      <c r="S923" s="37"/>
      <c r="T923" s="37"/>
      <c r="U923" s="37"/>
      <c r="V923" s="37"/>
      <c r="W923" s="37"/>
      <c r="X923" s="37"/>
      <c r="Y923" s="37"/>
      <c r="Z923" s="37"/>
      <c r="AA923" s="37"/>
    </row>
    <row r="924" spans="1:27">
      <c r="A924" s="545">
        <v>100000382975</v>
      </c>
      <c r="B924" s="546" t="s">
        <v>2439</v>
      </c>
      <c r="C924" s="549">
        <v>44328</v>
      </c>
      <c r="D924" s="546"/>
      <c r="E924" s="546"/>
      <c r="F924" s="546"/>
      <c r="G924" s="546"/>
      <c r="H924" s="546"/>
      <c r="I924" s="37"/>
      <c r="J924" s="37"/>
      <c r="K924" s="37"/>
      <c r="L924" s="37"/>
      <c r="M924" s="37"/>
      <c r="N924" s="37"/>
      <c r="O924" s="37"/>
      <c r="P924" s="37"/>
      <c r="Q924" s="37"/>
      <c r="R924" s="37"/>
      <c r="S924" s="37"/>
      <c r="T924" s="37"/>
      <c r="U924" s="37"/>
      <c r="V924" s="37"/>
      <c r="W924" s="37"/>
      <c r="X924" s="37"/>
      <c r="Y924" s="37"/>
      <c r="Z924" s="37"/>
      <c r="AA924" s="37"/>
    </row>
    <row r="925" spans="1:27">
      <c r="A925" s="541">
        <v>100000342871</v>
      </c>
      <c r="B925" s="542" t="s">
        <v>2439</v>
      </c>
      <c r="C925" s="543">
        <v>44328</v>
      </c>
      <c r="D925" s="542"/>
      <c r="E925" s="542"/>
      <c r="F925" s="542"/>
      <c r="G925" s="542"/>
      <c r="H925" s="542"/>
      <c r="I925" s="37"/>
      <c r="J925" s="37"/>
      <c r="K925" s="37"/>
      <c r="L925" s="37"/>
      <c r="M925" s="37"/>
      <c r="N925" s="37"/>
      <c r="O925" s="37"/>
      <c r="P925" s="37"/>
      <c r="Q925" s="37"/>
      <c r="R925" s="37"/>
      <c r="S925" s="37"/>
      <c r="T925" s="37"/>
      <c r="U925" s="37"/>
      <c r="V925" s="37"/>
      <c r="W925" s="37"/>
      <c r="X925" s="37"/>
      <c r="Y925" s="37"/>
      <c r="Z925" s="37"/>
      <c r="AA925" s="37"/>
    </row>
    <row r="926" spans="1:27">
      <c r="A926" s="541">
        <v>100000021705</v>
      </c>
      <c r="B926" s="542" t="s">
        <v>2439</v>
      </c>
      <c r="C926" s="543">
        <v>44328</v>
      </c>
      <c r="D926" s="542"/>
      <c r="E926" s="542"/>
      <c r="F926" s="542"/>
      <c r="G926" s="542"/>
      <c r="H926" s="542"/>
      <c r="I926" s="37"/>
      <c r="J926" s="37"/>
      <c r="K926" s="37"/>
      <c r="L926" s="37"/>
      <c r="M926" s="37"/>
      <c r="N926" s="37"/>
      <c r="O926" s="37"/>
      <c r="P926" s="37"/>
      <c r="Q926" s="37"/>
      <c r="R926" s="37"/>
      <c r="S926" s="37"/>
      <c r="T926" s="37"/>
      <c r="U926" s="37"/>
      <c r="V926" s="37"/>
      <c r="W926" s="37"/>
      <c r="X926" s="37"/>
      <c r="Y926" s="37"/>
      <c r="Z926" s="37"/>
      <c r="AA926" s="37"/>
    </row>
    <row r="927" spans="1:27">
      <c r="A927" s="545">
        <v>3328387968</v>
      </c>
      <c r="B927" s="546" t="s">
        <v>2439</v>
      </c>
      <c r="C927" s="549">
        <v>44328</v>
      </c>
      <c r="D927" s="546"/>
      <c r="E927" s="546"/>
      <c r="F927" s="546"/>
      <c r="G927" s="546"/>
      <c r="H927" s="546"/>
      <c r="I927" s="37"/>
      <c r="J927" s="37"/>
      <c r="K927" s="37"/>
      <c r="L927" s="37"/>
      <c r="M927" s="37"/>
      <c r="N927" s="37"/>
      <c r="O927" s="37"/>
      <c r="P927" s="37"/>
      <c r="Q927" s="37"/>
      <c r="R927" s="37"/>
      <c r="S927" s="37"/>
      <c r="T927" s="37"/>
      <c r="U927" s="37"/>
      <c r="V927" s="37"/>
      <c r="W927" s="37"/>
      <c r="X927" s="37"/>
      <c r="Y927" s="37"/>
      <c r="Z927" s="37"/>
      <c r="AA927" s="37"/>
    </row>
    <row r="928" spans="1:27">
      <c r="A928" s="545">
        <v>3457586165</v>
      </c>
      <c r="B928" s="546" t="s">
        <v>2439</v>
      </c>
      <c r="C928" s="278" t="s">
        <v>2479</v>
      </c>
      <c r="D928" s="546"/>
      <c r="E928" s="546"/>
      <c r="F928" s="546"/>
      <c r="G928" s="546"/>
      <c r="H928" s="546"/>
      <c r="I928" s="278" t="s">
        <v>2479</v>
      </c>
      <c r="J928" s="37"/>
      <c r="K928" s="37"/>
      <c r="L928" s="37"/>
      <c r="M928" s="37"/>
      <c r="N928" s="37"/>
      <c r="O928" s="37"/>
      <c r="P928" s="37"/>
      <c r="Q928" s="37"/>
      <c r="R928" s="37"/>
      <c r="S928" s="37"/>
      <c r="T928" s="37"/>
      <c r="U928" s="37"/>
      <c r="V928" s="37"/>
      <c r="W928" s="37"/>
      <c r="X928" s="37"/>
      <c r="Y928" s="37"/>
      <c r="Z928" s="37"/>
      <c r="AA928" s="37"/>
    </row>
    <row r="929" spans="1:27">
      <c r="A929" s="541">
        <v>2538368111</v>
      </c>
      <c r="B929" s="542" t="s">
        <v>2439</v>
      </c>
      <c r="C929" s="543">
        <v>44327</v>
      </c>
      <c r="D929" s="542"/>
      <c r="E929" s="542"/>
      <c r="F929" s="542"/>
      <c r="G929" s="542"/>
      <c r="H929" s="542"/>
      <c r="I929" s="37"/>
      <c r="J929" s="37"/>
      <c r="K929" s="37"/>
      <c r="L929" s="37"/>
      <c r="M929" s="37"/>
      <c r="N929" s="37"/>
      <c r="O929" s="37"/>
      <c r="P929" s="37"/>
      <c r="Q929" s="37"/>
      <c r="R929" s="37"/>
      <c r="S929" s="37"/>
      <c r="T929" s="37"/>
      <c r="U929" s="37"/>
      <c r="V929" s="37"/>
      <c r="W929" s="37"/>
      <c r="X929" s="37"/>
      <c r="Y929" s="37"/>
      <c r="Z929" s="37"/>
      <c r="AA929" s="37"/>
    </row>
    <row r="930" spans="1:27">
      <c r="A930" s="545">
        <v>2767691355</v>
      </c>
      <c r="B930" s="546" t="s">
        <v>2439</v>
      </c>
      <c r="C930" s="549">
        <v>44328</v>
      </c>
      <c r="D930" s="546"/>
      <c r="E930" s="546"/>
      <c r="F930" s="546"/>
      <c r="G930" s="546"/>
      <c r="H930" s="546"/>
      <c r="I930" s="37"/>
      <c r="J930" s="37"/>
      <c r="K930" s="37"/>
      <c r="L930" s="37"/>
      <c r="M930" s="37"/>
      <c r="N930" s="37"/>
      <c r="O930" s="37"/>
      <c r="P930" s="37"/>
      <c r="Q930" s="37"/>
      <c r="R930" s="37"/>
      <c r="S930" s="37"/>
      <c r="T930" s="37"/>
      <c r="U930" s="37"/>
      <c r="V930" s="37"/>
      <c r="W930" s="37"/>
      <c r="X930" s="37"/>
      <c r="Y930" s="37"/>
      <c r="Z930" s="37"/>
      <c r="AA930" s="37"/>
    </row>
    <row r="931" spans="1:27">
      <c r="A931" s="545">
        <v>2033029243</v>
      </c>
      <c r="B931" s="546" t="s">
        <v>2439</v>
      </c>
      <c r="C931" s="549">
        <v>44328</v>
      </c>
      <c r="D931" s="546"/>
      <c r="E931" s="546"/>
      <c r="F931" s="546"/>
      <c r="G931" s="546"/>
      <c r="H931" s="546"/>
      <c r="I931" s="37"/>
      <c r="J931" s="37"/>
      <c r="K931" s="37"/>
      <c r="L931" s="37"/>
      <c r="M931" s="37"/>
      <c r="N931" s="37"/>
      <c r="O931" s="37"/>
      <c r="P931" s="37"/>
      <c r="Q931" s="37"/>
      <c r="R931" s="37"/>
      <c r="S931" s="37"/>
      <c r="T931" s="37"/>
      <c r="U931" s="37"/>
      <c r="V931" s="37"/>
      <c r="W931" s="37"/>
      <c r="X931" s="37"/>
      <c r="Y931" s="37"/>
      <c r="Z931" s="37"/>
      <c r="AA931" s="37"/>
    </row>
    <row r="932" spans="1:27">
      <c r="A932" s="541">
        <v>2176701585</v>
      </c>
      <c r="B932" s="542" t="s">
        <v>2439</v>
      </c>
      <c r="C932" s="543">
        <v>44328</v>
      </c>
      <c r="D932" s="542"/>
      <c r="E932" s="542"/>
      <c r="F932" s="542"/>
      <c r="G932" s="542"/>
      <c r="H932" s="542"/>
      <c r="I932" s="37"/>
      <c r="J932" s="37"/>
      <c r="K932" s="37"/>
      <c r="L932" s="37"/>
      <c r="M932" s="37"/>
      <c r="N932" s="37"/>
      <c r="O932" s="37"/>
      <c r="P932" s="37"/>
      <c r="Q932" s="37"/>
      <c r="R932" s="37"/>
      <c r="S932" s="37"/>
      <c r="T932" s="37"/>
      <c r="U932" s="37"/>
      <c r="V932" s="37"/>
      <c r="W932" s="37"/>
      <c r="X932" s="37"/>
      <c r="Y932" s="37"/>
      <c r="Z932" s="37"/>
      <c r="AA932" s="37"/>
    </row>
    <row r="933" spans="1:27">
      <c r="A933" s="541">
        <v>2355571640</v>
      </c>
      <c r="B933" s="542" t="s">
        <v>2439</v>
      </c>
      <c r="C933" s="543">
        <v>44328</v>
      </c>
      <c r="D933" s="542"/>
      <c r="E933" s="542"/>
      <c r="F933" s="542"/>
      <c r="G933" s="542"/>
      <c r="H933" s="542"/>
      <c r="I933" s="37"/>
      <c r="J933" s="37"/>
      <c r="K933" s="37"/>
      <c r="L933" s="37"/>
      <c r="M933" s="37"/>
      <c r="N933" s="37"/>
      <c r="O933" s="37"/>
      <c r="P933" s="37"/>
      <c r="Q933" s="37"/>
      <c r="R933" s="37"/>
      <c r="S933" s="37"/>
      <c r="T933" s="37"/>
      <c r="U933" s="37"/>
      <c r="V933" s="37"/>
      <c r="W933" s="37"/>
      <c r="X933" s="37"/>
      <c r="Y933" s="37"/>
      <c r="Z933" s="37"/>
      <c r="AA933" s="37"/>
    </row>
    <row r="934" spans="1:27">
      <c r="A934" s="545">
        <v>270190961</v>
      </c>
      <c r="B934" s="546" t="s">
        <v>2439</v>
      </c>
      <c r="C934" s="549">
        <v>44327</v>
      </c>
      <c r="D934" s="546"/>
      <c r="E934" s="546"/>
      <c r="F934" s="546"/>
      <c r="G934" s="546"/>
      <c r="H934" s="546"/>
      <c r="I934" s="37"/>
      <c r="J934" s="37"/>
      <c r="K934" s="37"/>
      <c r="L934" s="37"/>
      <c r="M934" s="37"/>
      <c r="N934" s="37"/>
      <c r="O934" s="37"/>
      <c r="P934" s="37"/>
      <c r="Q934" s="37"/>
      <c r="R934" s="37"/>
      <c r="S934" s="37"/>
      <c r="T934" s="37"/>
      <c r="U934" s="37"/>
      <c r="V934" s="37"/>
      <c r="W934" s="37"/>
      <c r="X934" s="37"/>
      <c r="Y934" s="37"/>
      <c r="Z934" s="37"/>
      <c r="AA934" s="37"/>
    </row>
    <row r="935" spans="1:27">
      <c r="A935" s="545">
        <v>908563421</v>
      </c>
      <c r="B935" s="546" t="s">
        <v>2439</v>
      </c>
      <c r="C935" s="549">
        <v>44328</v>
      </c>
      <c r="D935" s="546"/>
      <c r="E935" s="546"/>
      <c r="F935" s="546"/>
      <c r="G935" s="546"/>
      <c r="H935" s="546"/>
      <c r="I935" s="37"/>
      <c r="J935" s="37"/>
      <c r="K935" s="37"/>
      <c r="L935" s="37"/>
      <c r="M935" s="37"/>
      <c r="N935" s="37"/>
      <c r="O935" s="37"/>
      <c r="P935" s="37"/>
      <c r="Q935" s="37"/>
      <c r="R935" s="37"/>
      <c r="S935" s="37"/>
      <c r="T935" s="37"/>
      <c r="U935" s="37"/>
      <c r="V935" s="37"/>
      <c r="W935" s="37"/>
      <c r="X935" s="37"/>
      <c r="Y935" s="37"/>
      <c r="Z935" s="37"/>
      <c r="AA935" s="37"/>
    </row>
    <row r="936" spans="1:27">
      <c r="A936" s="541">
        <v>381128949</v>
      </c>
      <c r="B936" s="542" t="s">
        <v>2439</v>
      </c>
      <c r="C936" s="543">
        <v>44328</v>
      </c>
      <c r="D936" s="542"/>
      <c r="E936" s="542"/>
      <c r="F936" s="542"/>
      <c r="G936" s="542"/>
      <c r="H936" s="542"/>
      <c r="I936" s="37"/>
      <c r="J936" s="37"/>
      <c r="K936" s="37"/>
      <c r="L936" s="37"/>
      <c r="M936" s="37"/>
      <c r="N936" s="37"/>
      <c r="O936" s="37"/>
      <c r="P936" s="37"/>
      <c r="Q936" s="37"/>
      <c r="R936" s="37"/>
      <c r="S936" s="37"/>
      <c r="T936" s="37"/>
      <c r="U936" s="37"/>
      <c r="V936" s="37"/>
      <c r="W936" s="37"/>
      <c r="X936" s="37"/>
      <c r="Y936" s="37"/>
      <c r="Z936" s="37"/>
      <c r="AA936" s="37"/>
    </row>
    <row r="937" spans="1:27">
      <c r="A937" s="541">
        <v>63543583</v>
      </c>
      <c r="B937" s="542" t="s">
        <v>2439</v>
      </c>
      <c r="C937" s="543">
        <v>44328</v>
      </c>
      <c r="D937" s="542"/>
      <c r="E937" s="542"/>
      <c r="F937" s="542"/>
      <c r="G937" s="542"/>
      <c r="H937" s="542"/>
      <c r="I937" s="37"/>
      <c r="J937" s="37"/>
      <c r="K937" s="37"/>
      <c r="L937" s="37"/>
      <c r="M937" s="37"/>
      <c r="N937" s="37"/>
      <c r="O937" s="37"/>
      <c r="P937" s="37"/>
      <c r="Q937" s="37"/>
      <c r="R937" s="37"/>
      <c r="S937" s="37"/>
      <c r="T937" s="37"/>
      <c r="U937" s="37"/>
      <c r="V937" s="37"/>
      <c r="W937" s="37"/>
      <c r="X937" s="37"/>
      <c r="Y937" s="37"/>
      <c r="Z937" s="37"/>
      <c r="AA937" s="37"/>
    </row>
    <row r="938" spans="1:27">
      <c r="A938" s="541">
        <v>1314778</v>
      </c>
      <c r="B938" s="542" t="s">
        <v>2439</v>
      </c>
      <c r="C938" s="543">
        <v>44328</v>
      </c>
      <c r="D938" s="542"/>
      <c r="E938" s="542"/>
      <c r="F938" s="542"/>
      <c r="G938" s="542"/>
      <c r="H938" s="542"/>
      <c r="I938" s="37"/>
      <c r="J938" s="37"/>
      <c r="K938" s="37"/>
      <c r="L938" s="37"/>
      <c r="M938" s="37"/>
      <c r="N938" s="37"/>
      <c r="O938" s="37"/>
      <c r="P938" s="37"/>
      <c r="Q938" s="37"/>
      <c r="R938" s="37"/>
      <c r="S938" s="37"/>
      <c r="T938" s="37"/>
      <c r="U938" s="37"/>
      <c r="V938" s="37"/>
      <c r="W938" s="37"/>
      <c r="X938" s="37"/>
      <c r="Y938" s="37"/>
      <c r="Z938" s="37"/>
      <c r="AA938" s="37"/>
    </row>
    <row r="939" spans="1:27">
      <c r="A939" s="541">
        <v>14555595</v>
      </c>
      <c r="B939" s="542" t="s">
        <v>2458</v>
      </c>
      <c r="C939" s="543">
        <v>44326</v>
      </c>
      <c r="D939" s="542" t="s">
        <v>21</v>
      </c>
      <c r="E939" s="542"/>
      <c r="F939" s="542"/>
      <c r="G939" s="542"/>
      <c r="H939" s="542"/>
      <c r="I939" s="37"/>
      <c r="J939" s="37"/>
      <c r="K939" s="37"/>
      <c r="L939" s="37"/>
      <c r="M939" s="37"/>
      <c r="N939" s="37"/>
      <c r="O939" s="37"/>
      <c r="P939" s="37"/>
      <c r="Q939" s="37"/>
      <c r="R939" s="37"/>
      <c r="S939" s="37"/>
      <c r="T939" s="37"/>
      <c r="U939" s="37"/>
      <c r="V939" s="37"/>
      <c r="W939" s="37"/>
      <c r="X939" s="37"/>
      <c r="Y939" s="37"/>
      <c r="Z939" s="37"/>
      <c r="AA939" s="37"/>
    </row>
    <row r="940" spans="1:27">
      <c r="A940" s="545">
        <v>8926386</v>
      </c>
      <c r="B940" s="546" t="s">
        <v>2458</v>
      </c>
      <c r="C940" s="549">
        <v>44326</v>
      </c>
      <c r="D940" s="547" t="s">
        <v>95</v>
      </c>
      <c r="E940" s="546"/>
      <c r="F940" s="546"/>
      <c r="G940" s="546"/>
      <c r="H940" s="546"/>
      <c r="I940" s="37"/>
      <c r="J940" s="37"/>
      <c r="K940" s="37"/>
      <c r="L940" s="37"/>
      <c r="M940" s="37"/>
      <c r="N940" s="37"/>
      <c r="O940" s="37"/>
      <c r="P940" s="37"/>
      <c r="Q940" s="37"/>
      <c r="R940" s="37"/>
      <c r="S940" s="37"/>
      <c r="T940" s="37"/>
      <c r="U940" s="37"/>
      <c r="V940" s="37"/>
      <c r="W940" s="37"/>
      <c r="X940" s="37"/>
      <c r="Y940" s="37"/>
      <c r="Z940" s="37"/>
      <c r="AA940" s="37"/>
    </row>
    <row r="941" spans="1:27">
      <c r="A941" s="541">
        <v>100018321497</v>
      </c>
      <c r="B941" s="542" t="s">
        <v>2458</v>
      </c>
      <c r="C941" s="543">
        <v>44323</v>
      </c>
      <c r="D941" s="544" t="s">
        <v>2480</v>
      </c>
      <c r="E941" s="542"/>
      <c r="F941" s="542"/>
      <c r="G941" s="542"/>
      <c r="H941" s="542"/>
      <c r="I941" s="278" t="s">
        <v>2481</v>
      </c>
      <c r="J941" s="37"/>
      <c r="K941" s="37"/>
      <c r="L941" s="37"/>
      <c r="M941" s="37"/>
      <c r="N941" s="37"/>
      <c r="O941" s="37"/>
      <c r="P941" s="37"/>
      <c r="Q941" s="37"/>
      <c r="R941" s="37"/>
      <c r="S941" s="37"/>
      <c r="T941" s="37"/>
      <c r="U941" s="37"/>
      <c r="V941" s="37"/>
      <c r="W941" s="37"/>
      <c r="X941" s="37"/>
      <c r="Y941" s="37"/>
      <c r="Z941" s="37"/>
      <c r="AA941" s="37"/>
    </row>
    <row r="942" spans="1:27">
      <c r="A942" s="545">
        <v>100017671712</v>
      </c>
      <c r="B942" s="546" t="s">
        <v>2458</v>
      </c>
      <c r="C942" s="549">
        <v>44326</v>
      </c>
      <c r="D942" s="547" t="s">
        <v>2480</v>
      </c>
      <c r="E942" s="547" t="s">
        <v>37</v>
      </c>
      <c r="F942" s="546"/>
      <c r="G942" s="546"/>
      <c r="H942" s="546"/>
      <c r="I942" s="278" t="s">
        <v>2482</v>
      </c>
      <c r="J942" s="37"/>
      <c r="K942" s="37"/>
      <c r="L942" s="37"/>
      <c r="M942" s="37"/>
      <c r="N942" s="37"/>
      <c r="O942" s="37"/>
      <c r="P942" s="37"/>
      <c r="Q942" s="37"/>
      <c r="R942" s="37"/>
      <c r="S942" s="37"/>
      <c r="T942" s="37"/>
      <c r="U942" s="37"/>
      <c r="V942" s="37"/>
      <c r="W942" s="37"/>
      <c r="X942" s="37"/>
      <c r="Y942" s="37"/>
      <c r="Z942" s="37"/>
      <c r="AA942" s="37"/>
    </row>
    <row r="943" spans="1:27">
      <c r="A943" s="545">
        <v>100017559575</v>
      </c>
      <c r="B943" s="546" t="s">
        <v>2458</v>
      </c>
      <c r="C943" s="549">
        <v>44323</v>
      </c>
      <c r="D943" s="547" t="s">
        <v>2480</v>
      </c>
      <c r="E943" s="546"/>
      <c r="F943" s="546"/>
      <c r="G943" s="546"/>
      <c r="H943" s="546"/>
      <c r="I943" s="278" t="s">
        <v>2483</v>
      </c>
      <c r="J943" s="37"/>
      <c r="K943" s="37"/>
      <c r="L943" s="37"/>
      <c r="M943" s="37"/>
      <c r="N943" s="37"/>
      <c r="O943" s="37"/>
      <c r="P943" s="37"/>
      <c r="Q943" s="37"/>
      <c r="R943" s="37"/>
      <c r="S943" s="37"/>
      <c r="T943" s="37"/>
      <c r="U943" s="37"/>
      <c r="V943" s="37"/>
      <c r="W943" s="37"/>
      <c r="X943" s="37"/>
      <c r="Y943" s="37"/>
      <c r="Z943" s="37"/>
      <c r="AA943" s="37"/>
    </row>
    <row r="944" spans="1:27">
      <c r="A944" s="541">
        <v>100017514441</v>
      </c>
      <c r="B944" s="542" t="s">
        <v>2458</v>
      </c>
      <c r="C944" s="543">
        <v>44326</v>
      </c>
      <c r="D944" s="544" t="s">
        <v>2484</v>
      </c>
      <c r="E944" s="542"/>
      <c r="F944" s="542"/>
      <c r="G944" s="542"/>
      <c r="H944" s="542"/>
      <c r="I944" s="37"/>
      <c r="J944" s="37"/>
      <c r="K944" s="37"/>
      <c r="L944" s="37"/>
      <c r="M944" s="37"/>
      <c r="N944" s="37"/>
      <c r="O944" s="37"/>
      <c r="P944" s="37"/>
      <c r="Q944" s="37"/>
      <c r="R944" s="37"/>
      <c r="S944" s="37"/>
      <c r="T944" s="37"/>
      <c r="U944" s="37"/>
      <c r="V944" s="37"/>
      <c r="W944" s="37"/>
      <c r="X944" s="37"/>
      <c r="Y944" s="37"/>
      <c r="Z944" s="37"/>
      <c r="AA944" s="37"/>
    </row>
    <row r="945" spans="1:27">
      <c r="A945" s="541">
        <v>100017537524</v>
      </c>
      <c r="B945" s="542" t="s">
        <v>2458</v>
      </c>
      <c r="C945" s="543">
        <v>44326</v>
      </c>
      <c r="D945" s="544" t="s">
        <v>95</v>
      </c>
      <c r="E945" s="542"/>
      <c r="F945" s="542"/>
      <c r="G945" s="542"/>
      <c r="H945" s="542"/>
      <c r="I945" s="37"/>
      <c r="J945" s="37"/>
      <c r="K945" s="37"/>
      <c r="L945" s="37"/>
      <c r="M945" s="37"/>
      <c r="N945" s="37"/>
      <c r="O945" s="37"/>
      <c r="P945" s="37"/>
      <c r="Q945" s="37"/>
      <c r="R945" s="37"/>
      <c r="S945" s="37"/>
      <c r="T945" s="37"/>
      <c r="U945" s="37"/>
      <c r="V945" s="37"/>
      <c r="W945" s="37"/>
      <c r="X945" s="37"/>
      <c r="Y945" s="37"/>
      <c r="Z945" s="37"/>
      <c r="AA945" s="37"/>
    </row>
    <row r="946" spans="1:27">
      <c r="A946" s="541">
        <v>100016459241</v>
      </c>
      <c r="B946" s="542" t="s">
        <v>2458</v>
      </c>
      <c r="C946" s="543">
        <v>44326</v>
      </c>
      <c r="D946" s="544" t="s">
        <v>51</v>
      </c>
      <c r="E946" s="542"/>
      <c r="F946" s="542"/>
      <c r="G946" s="542"/>
      <c r="H946" s="542"/>
      <c r="I946" s="37"/>
      <c r="J946" s="37"/>
      <c r="K946" s="37"/>
      <c r="L946" s="37"/>
      <c r="M946" s="37"/>
      <c r="N946" s="37"/>
      <c r="O946" s="37"/>
      <c r="P946" s="37"/>
      <c r="Q946" s="37"/>
      <c r="R946" s="37"/>
      <c r="S946" s="37"/>
      <c r="T946" s="37"/>
      <c r="U946" s="37"/>
      <c r="V946" s="37"/>
      <c r="W946" s="37"/>
      <c r="X946" s="37"/>
      <c r="Y946" s="37"/>
      <c r="Z946" s="37"/>
      <c r="AA946" s="37"/>
    </row>
    <row r="947" spans="1:27">
      <c r="A947" s="541">
        <v>100016466775</v>
      </c>
      <c r="B947" s="542" t="s">
        <v>2458</v>
      </c>
      <c r="C947" s="543">
        <v>44326</v>
      </c>
      <c r="D947" s="544" t="s">
        <v>21</v>
      </c>
      <c r="E947" s="542"/>
      <c r="F947" s="542"/>
      <c r="G947" s="542"/>
      <c r="H947" s="542"/>
      <c r="I947" s="37"/>
      <c r="J947" s="37"/>
      <c r="K947" s="37"/>
      <c r="L947" s="37"/>
      <c r="M947" s="37"/>
      <c r="N947" s="37"/>
      <c r="O947" s="37"/>
      <c r="P947" s="37"/>
      <c r="Q947" s="37"/>
      <c r="R947" s="37"/>
      <c r="S947" s="37"/>
      <c r="T947" s="37"/>
      <c r="U947" s="37"/>
      <c r="V947" s="37"/>
      <c r="W947" s="37"/>
      <c r="X947" s="37"/>
      <c r="Y947" s="37"/>
      <c r="Z947" s="37"/>
      <c r="AA947" s="37"/>
    </row>
    <row r="948" spans="1:27">
      <c r="A948" s="545">
        <v>100016471782</v>
      </c>
      <c r="B948" s="546" t="s">
        <v>2458</v>
      </c>
      <c r="C948" s="549">
        <v>44323</v>
      </c>
      <c r="D948" s="547" t="s">
        <v>2480</v>
      </c>
      <c r="E948" s="546"/>
      <c r="F948" s="546"/>
      <c r="G948" s="546"/>
      <c r="H948" s="546"/>
      <c r="I948" s="278" t="s">
        <v>2485</v>
      </c>
      <c r="J948" s="37"/>
      <c r="K948" s="37"/>
      <c r="L948" s="37"/>
      <c r="M948" s="37"/>
      <c r="N948" s="37"/>
      <c r="O948" s="37"/>
      <c r="P948" s="37"/>
      <c r="Q948" s="37"/>
      <c r="R948" s="37"/>
      <c r="S948" s="37"/>
      <c r="T948" s="37"/>
      <c r="U948" s="37"/>
      <c r="V948" s="37"/>
      <c r="W948" s="37"/>
      <c r="X948" s="37"/>
      <c r="Y948" s="37"/>
      <c r="Z948" s="37"/>
      <c r="AA948" s="37"/>
    </row>
    <row r="949" spans="1:27">
      <c r="A949" s="541">
        <v>100016659399</v>
      </c>
      <c r="B949" s="542" t="s">
        <v>2458</v>
      </c>
      <c r="C949" s="543">
        <v>44326</v>
      </c>
      <c r="D949" s="544" t="s">
        <v>2480</v>
      </c>
      <c r="E949" s="544" t="s">
        <v>35</v>
      </c>
      <c r="F949" s="542"/>
      <c r="G949" s="542"/>
      <c r="H949" s="542"/>
      <c r="I949" s="37"/>
      <c r="J949" s="37"/>
      <c r="K949" s="37"/>
      <c r="L949" s="37"/>
      <c r="M949" s="37"/>
      <c r="N949" s="37"/>
      <c r="O949" s="37"/>
      <c r="P949" s="37"/>
      <c r="Q949" s="37"/>
      <c r="R949" s="37"/>
      <c r="S949" s="37"/>
      <c r="T949" s="37"/>
      <c r="U949" s="37"/>
      <c r="V949" s="37"/>
      <c r="W949" s="37"/>
      <c r="X949" s="37"/>
      <c r="Y949" s="37"/>
      <c r="Z949" s="37"/>
      <c r="AA949" s="37"/>
    </row>
    <row r="950" spans="1:27">
      <c r="A950" s="545">
        <v>100016418336</v>
      </c>
      <c r="B950" s="546" t="s">
        <v>2458</v>
      </c>
      <c r="C950" s="549">
        <v>44326</v>
      </c>
      <c r="D950" s="547" t="s">
        <v>2441</v>
      </c>
      <c r="E950" s="546"/>
      <c r="F950" s="546"/>
      <c r="G950" s="546"/>
      <c r="H950" s="546"/>
      <c r="I950" s="37"/>
      <c r="J950" s="37"/>
      <c r="K950" s="37"/>
      <c r="L950" s="37"/>
      <c r="M950" s="37"/>
      <c r="N950" s="37"/>
      <c r="O950" s="37"/>
      <c r="P950" s="37"/>
      <c r="Q950" s="37"/>
      <c r="R950" s="37"/>
      <c r="S950" s="37"/>
      <c r="T950" s="37"/>
      <c r="U950" s="37"/>
      <c r="V950" s="37"/>
      <c r="W950" s="37"/>
      <c r="X950" s="37"/>
      <c r="Y950" s="37"/>
      <c r="Z950" s="37"/>
      <c r="AA950" s="37"/>
    </row>
    <row r="951" spans="1:27">
      <c r="A951" s="541">
        <v>100016132861</v>
      </c>
      <c r="B951" s="542" t="s">
        <v>2458</v>
      </c>
      <c r="C951" s="566">
        <v>44326</v>
      </c>
      <c r="D951" s="542" t="s">
        <v>21</v>
      </c>
      <c r="E951" s="542"/>
      <c r="F951" s="542"/>
      <c r="G951" s="542"/>
      <c r="H951" s="542"/>
      <c r="I951" s="37"/>
      <c r="J951" s="37"/>
      <c r="K951" s="37"/>
      <c r="L951" s="37"/>
      <c r="M951" s="37"/>
      <c r="N951" s="37"/>
      <c r="O951" s="37"/>
      <c r="P951" s="37"/>
      <c r="Q951" s="37"/>
      <c r="R951" s="37"/>
      <c r="S951" s="37"/>
      <c r="T951" s="37"/>
      <c r="U951" s="37"/>
      <c r="V951" s="37"/>
      <c r="W951" s="37"/>
      <c r="X951" s="37"/>
      <c r="Y951" s="37"/>
      <c r="Z951" s="37"/>
      <c r="AA951" s="37"/>
    </row>
    <row r="952" spans="1:27">
      <c r="A952" s="545">
        <v>100016155529</v>
      </c>
      <c r="B952" s="546" t="s">
        <v>2458</v>
      </c>
      <c r="C952" s="549">
        <v>44323</v>
      </c>
      <c r="D952" s="547" t="s">
        <v>2480</v>
      </c>
      <c r="E952" s="547" t="s">
        <v>37</v>
      </c>
      <c r="F952" s="549">
        <v>44323</v>
      </c>
      <c r="G952" s="546">
        <v>4000</v>
      </c>
      <c r="H952" s="546"/>
      <c r="I952" s="37"/>
      <c r="J952" s="37"/>
      <c r="K952" s="37"/>
      <c r="L952" s="37"/>
      <c r="M952" s="37"/>
      <c r="N952" s="37"/>
      <c r="O952" s="37"/>
      <c r="P952" s="37"/>
      <c r="Q952" s="37"/>
      <c r="R952" s="37"/>
      <c r="S952" s="37"/>
      <c r="T952" s="37"/>
      <c r="U952" s="37"/>
      <c r="V952" s="37"/>
      <c r="W952" s="37"/>
      <c r="X952" s="37"/>
      <c r="Y952" s="37"/>
      <c r="Z952" s="37"/>
      <c r="AA952" s="37"/>
    </row>
    <row r="953" spans="1:27">
      <c r="A953" s="545">
        <v>100015073135</v>
      </c>
      <c r="B953" s="546" t="s">
        <v>2458</v>
      </c>
      <c r="C953" s="549">
        <v>44323</v>
      </c>
      <c r="D953" s="547" t="s">
        <v>62</v>
      </c>
      <c r="E953" s="546"/>
      <c r="F953" s="546"/>
      <c r="G953" s="546"/>
      <c r="H953" s="546"/>
      <c r="I953" s="37"/>
      <c r="J953" s="37"/>
      <c r="K953" s="37"/>
      <c r="L953" s="37"/>
      <c r="M953" s="37"/>
      <c r="N953" s="37"/>
      <c r="O953" s="37"/>
      <c r="P953" s="37"/>
      <c r="Q953" s="37"/>
      <c r="R953" s="37"/>
      <c r="S953" s="37"/>
      <c r="T953" s="37"/>
      <c r="U953" s="37"/>
      <c r="V953" s="37"/>
      <c r="W953" s="37"/>
      <c r="X953" s="37"/>
      <c r="Y953" s="37"/>
      <c r="Z953" s="37"/>
      <c r="AA953" s="37"/>
    </row>
    <row r="954" spans="1:27">
      <c r="A954" s="545">
        <v>100014497308</v>
      </c>
      <c r="B954" s="546" t="s">
        <v>2458</v>
      </c>
      <c r="C954" s="549">
        <v>44326</v>
      </c>
      <c r="D954" s="547" t="s">
        <v>21</v>
      </c>
      <c r="E954" s="546"/>
      <c r="F954" s="546"/>
      <c r="G954" s="546"/>
      <c r="H954" s="546"/>
      <c r="I954" s="37"/>
      <c r="J954" s="37"/>
      <c r="K954" s="37"/>
      <c r="L954" s="37"/>
      <c r="M954" s="37"/>
      <c r="N954" s="37"/>
      <c r="O954" s="37"/>
      <c r="P954" s="37"/>
      <c r="Q954" s="37"/>
      <c r="R954" s="37"/>
      <c r="S954" s="37"/>
      <c r="T954" s="37"/>
      <c r="U954" s="37"/>
      <c r="V954" s="37"/>
      <c r="W954" s="37"/>
      <c r="X954" s="37"/>
      <c r="Y954" s="37"/>
      <c r="Z954" s="37"/>
      <c r="AA954" s="37"/>
    </row>
    <row r="955" spans="1:27">
      <c r="A955" s="545">
        <v>100014572918</v>
      </c>
      <c r="B955" s="546" t="s">
        <v>2458</v>
      </c>
      <c r="C955" s="549">
        <v>44326</v>
      </c>
      <c r="D955" s="547" t="s">
        <v>95</v>
      </c>
      <c r="E955" s="546"/>
      <c r="F955" s="546"/>
      <c r="G955" s="546"/>
      <c r="H955" s="546"/>
      <c r="I955" s="37"/>
      <c r="J955" s="37"/>
      <c r="K955" s="37"/>
      <c r="L955" s="37"/>
      <c r="M955" s="37"/>
      <c r="N955" s="37"/>
      <c r="O955" s="37"/>
      <c r="P955" s="37"/>
      <c r="Q955" s="37"/>
      <c r="R955" s="37"/>
      <c r="S955" s="37"/>
      <c r="T955" s="37"/>
      <c r="U955" s="37"/>
      <c r="V955" s="37"/>
      <c r="W955" s="37"/>
      <c r="X955" s="37"/>
      <c r="Y955" s="37"/>
      <c r="Z955" s="37"/>
      <c r="AA955" s="37"/>
    </row>
    <row r="956" spans="1:27">
      <c r="A956" s="541">
        <v>100014141630</v>
      </c>
      <c r="B956" s="542" t="s">
        <v>2458</v>
      </c>
      <c r="C956" s="543">
        <v>44326</v>
      </c>
      <c r="D956" s="544" t="s">
        <v>51</v>
      </c>
      <c r="E956" s="542"/>
      <c r="F956" s="542"/>
      <c r="G956" s="542"/>
      <c r="H956" s="542"/>
      <c r="I956" s="37"/>
      <c r="J956" s="37"/>
      <c r="K956" s="37"/>
      <c r="L956" s="37"/>
      <c r="M956" s="37"/>
      <c r="N956" s="37"/>
      <c r="O956" s="37"/>
      <c r="P956" s="37"/>
      <c r="Q956" s="37"/>
      <c r="R956" s="37"/>
      <c r="S956" s="37"/>
      <c r="T956" s="37"/>
      <c r="U956" s="37"/>
      <c r="V956" s="37"/>
      <c r="W956" s="37"/>
      <c r="X956" s="37"/>
      <c r="Y956" s="37"/>
      <c r="Z956" s="37"/>
      <c r="AA956" s="37"/>
    </row>
    <row r="957" spans="1:27">
      <c r="A957" s="541">
        <v>100014132661</v>
      </c>
      <c r="B957" s="542" t="s">
        <v>2458</v>
      </c>
      <c r="C957" s="543">
        <v>44326</v>
      </c>
      <c r="D957" s="544" t="s">
        <v>2480</v>
      </c>
      <c r="E957" s="542"/>
      <c r="F957" s="542"/>
      <c r="G957" s="542"/>
      <c r="H957" s="542"/>
      <c r="I957" s="278" t="s">
        <v>2481</v>
      </c>
      <c r="J957" s="37"/>
      <c r="K957" s="37"/>
      <c r="L957" s="37"/>
      <c r="M957" s="37"/>
      <c r="N957" s="37"/>
      <c r="O957" s="37"/>
      <c r="P957" s="37"/>
      <c r="Q957" s="37"/>
      <c r="R957" s="37"/>
      <c r="S957" s="37"/>
      <c r="T957" s="37"/>
      <c r="U957" s="37"/>
      <c r="V957" s="37"/>
      <c r="W957" s="37"/>
      <c r="X957" s="37"/>
      <c r="Y957" s="37"/>
      <c r="Z957" s="37"/>
      <c r="AA957" s="37"/>
    </row>
    <row r="958" spans="1:27">
      <c r="A958" s="545">
        <v>100013951082</v>
      </c>
      <c r="B958" s="546" t="s">
        <v>2458</v>
      </c>
      <c r="C958" s="549">
        <v>44326</v>
      </c>
      <c r="D958" s="547" t="s">
        <v>2480</v>
      </c>
      <c r="E958" s="546"/>
      <c r="F958" s="546"/>
      <c r="G958" s="546"/>
      <c r="H958" s="546"/>
      <c r="I958" s="278" t="s">
        <v>2481</v>
      </c>
      <c r="J958" s="37"/>
      <c r="K958" s="37"/>
      <c r="L958" s="37"/>
      <c r="M958" s="37"/>
      <c r="N958" s="37"/>
      <c r="O958" s="37"/>
      <c r="P958" s="37"/>
      <c r="Q958" s="37"/>
      <c r="R958" s="37"/>
      <c r="S958" s="37"/>
      <c r="T958" s="37"/>
      <c r="U958" s="37"/>
      <c r="V958" s="37"/>
      <c r="W958" s="37"/>
      <c r="X958" s="37"/>
      <c r="Y958" s="37"/>
      <c r="Z958" s="37"/>
      <c r="AA958" s="37"/>
    </row>
    <row r="959" spans="1:27">
      <c r="A959" s="545">
        <v>100013820259</v>
      </c>
      <c r="B959" s="546" t="s">
        <v>2458</v>
      </c>
      <c r="C959" s="549">
        <v>44326</v>
      </c>
      <c r="D959" s="547" t="s">
        <v>21</v>
      </c>
      <c r="E959" s="546"/>
      <c r="F959" s="546"/>
      <c r="G959" s="546"/>
      <c r="H959" s="546"/>
      <c r="I959" s="37"/>
      <c r="J959" s="37"/>
      <c r="K959" s="37"/>
      <c r="L959" s="37"/>
      <c r="M959" s="37"/>
      <c r="N959" s="37"/>
      <c r="O959" s="37"/>
      <c r="P959" s="37"/>
      <c r="Q959" s="37"/>
      <c r="R959" s="37"/>
      <c r="S959" s="37"/>
      <c r="T959" s="37"/>
      <c r="U959" s="37"/>
      <c r="V959" s="37"/>
      <c r="W959" s="37"/>
      <c r="X959" s="37"/>
      <c r="Y959" s="37"/>
      <c r="Z959" s="37"/>
      <c r="AA959" s="37"/>
    </row>
    <row r="960" spans="1:27">
      <c r="A960" s="545">
        <v>100013575680</v>
      </c>
      <c r="B960" s="546" t="s">
        <v>2458</v>
      </c>
      <c r="C960" s="549">
        <v>44326</v>
      </c>
      <c r="D960" s="547" t="s">
        <v>51</v>
      </c>
      <c r="E960" s="547"/>
      <c r="F960" s="546"/>
      <c r="G960" s="546"/>
      <c r="H960" s="546"/>
      <c r="I960" s="37"/>
      <c r="J960" s="37"/>
      <c r="K960" s="37"/>
      <c r="L960" s="37"/>
      <c r="M960" s="37"/>
      <c r="N960" s="37"/>
      <c r="O960" s="37"/>
      <c r="P960" s="37"/>
      <c r="Q960" s="37"/>
      <c r="R960" s="37"/>
      <c r="S960" s="37"/>
      <c r="T960" s="37"/>
      <c r="U960" s="37"/>
      <c r="V960" s="37"/>
      <c r="W960" s="37"/>
      <c r="X960" s="37"/>
      <c r="Y960" s="37"/>
      <c r="Z960" s="37"/>
      <c r="AA960" s="37"/>
    </row>
    <row r="961" spans="1:27">
      <c r="A961" s="545">
        <v>100013240182</v>
      </c>
      <c r="B961" s="546" t="s">
        <v>2458</v>
      </c>
      <c r="C961" s="549">
        <v>44326</v>
      </c>
      <c r="D961" s="546" t="s">
        <v>21</v>
      </c>
      <c r="E961" s="546"/>
      <c r="F961" s="546"/>
      <c r="G961" s="546"/>
      <c r="H961" s="546"/>
      <c r="I961" s="37"/>
      <c r="J961" s="37"/>
      <c r="K961" s="37"/>
      <c r="L961" s="37"/>
      <c r="M961" s="37"/>
      <c r="N961" s="37"/>
      <c r="O961" s="37"/>
      <c r="P961" s="37"/>
      <c r="Q961" s="37"/>
      <c r="R961" s="37"/>
      <c r="S961" s="37"/>
      <c r="T961" s="37"/>
      <c r="U961" s="37"/>
      <c r="V961" s="37"/>
      <c r="W961" s="37"/>
      <c r="X961" s="37"/>
      <c r="Y961" s="37"/>
      <c r="Z961" s="37"/>
      <c r="AA961" s="37"/>
    </row>
    <row r="962" spans="1:27">
      <c r="A962" s="545">
        <v>100013255319</v>
      </c>
      <c r="B962" s="546" t="s">
        <v>2458</v>
      </c>
      <c r="C962" s="549">
        <v>44326</v>
      </c>
      <c r="D962" s="546" t="s">
        <v>21</v>
      </c>
      <c r="E962" s="546"/>
      <c r="F962" s="546"/>
      <c r="G962" s="546"/>
      <c r="H962" s="546"/>
      <c r="I962" s="37"/>
      <c r="J962" s="37"/>
      <c r="K962" s="37"/>
      <c r="L962" s="37"/>
      <c r="M962" s="37"/>
      <c r="N962" s="37"/>
      <c r="O962" s="37"/>
      <c r="P962" s="37"/>
      <c r="Q962" s="37"/>
      <c r="R962" s="37"/>
      <c r="S962" s="37"/>
      <c r="T962" s="37"/>
      <c r="U962" s="37"/>
      <c r="V962" s="37"/>
      <c r="W962" s="37"/>
      <c r="X962" s="37"/>
      <c r="Y962" s="37"/>
      <c r="Z962" s="37"/>
      <c r="AA962" s="37"/>
    </row>
    <row r="963" spans="1:27">
      <c r="A963" s="545">
        <v>100013157597</v>
      </c>
      <c r="B963" s="546" t="s">
        <v>2458</v>
      </c>
      <c r="C963" s="549">
        <v>44326</v>
      </c>
      <c r="D963" s="547" t="s">
        <v>21</v>
      </c>
      <c r="E963" s="546"/>
      <c r="F963" s="546"/>
      <c r="G963" s="546"/>
      <c r="H963" s="546"/>
      <c r="I963" s="37"/>
      <c r="J963" s="37"/>
      <c r="K963" s="37"/>
      <c r="L963" s="37"/>
      <c r="M963" s="37"/>
      <c r="N963" s="37"/>
      <c r="O963" s="37"/>
      <c r="P963" s="37"/>
      <c r="Q963" s="37"/>
      <c r="R963" s="37"/>
      <c r="S963" s="37"/>
      <c r="T963" s="37"/>
      <c r="U963" s="37"/>
      <c r="V963" s="37"/>
      <c r="W963" s="37"/>
      <c r="X963" s="37"/>
      <c r="Y963" s="37"/>
      <c r="Z963" s="37"/>
      <c r="AA963" s="37"/>
    </row>
    <row r="964" spans="1:27">
      <c r="A964" s="545">
        <v>100012960708</v>
      </c>
      <c r="B964" s="546" t="s">
        <v>2458</v>
      </c>
      <c r="C964" s="549">
        <v>44326</v>
      </c>
      <c r="D964" s="546" t="s">
        <v>51</v>
      </c>
      <c r="E964" s="546"/>
      <c r="F964" s="546"/>
      <c r="G964" s="546"/>
      <c r="H964" s="546"/>
      <c r="I964" s="37"/>
      <c r="J964" s="37"/>
      <c r="K964" s="37"/>
      <c r="L964" s="37"/>
      <c r="M964" s="37"/>
      <c r="N964" s="37"/>
      <c r="O964" s="37"/>
      <c r="P964" s="37"/>
      <c r="Q964" s="37"/>
      <c r="R964" s="37"/>
      <c r="S964" s="37"/>
      <c r="T964" s="37"/>
      <c r="U964" s="37"/>
      <c r="V964" s="37"/>
      <c r="W964" s="37"/>
      <c r="X964" s="37"/>
      <c r="Y964" s="37"/>
      <c r="Z964" s="37"/>
      <c r="AA964" s="37"/>
    </row>
    <row r="965" spans="1:27">
      <c r="A965" s="545">
        <v>100012158738</v>
      </c>
      <c r="B965" s="546" t="s">
        <v>2458</v>
      </c>
      <c r="C965" s="549">
        <v>44326</v>
      </c>
      <c r="D965" s="547" t="s">
        <v>21</v>
      </c>
      <c r="E965" s="546"/>
      <c r="F965" s="546"/>
      <c r="G965" s="546"/>
      <c r="H965" s="546"/>
      <c r="I965" s="37"/>
      <c r="J965" s="37"/>
      <c r="K965" s="37"/>
      <c r="L965" s="37"/>
      <c r="M965" s="37"/>
      <c r="N965" s="37"/>
      <c r="O965" s="37"/>
      <c r="P965" s="37"/>
      <c r="Q965" s="37"/>
      <c r="R965" s="37"/>
      <c r="S965" s="37"/>
      <c r="T965" s="37"/>
      <c r="U965" s="37"/>
      <c r="V965" s="37"/>
      <c r="W965" s="37"/>
      <c r="X965" s="37"/>
      <c r="Y965" s="37"/>
      <c r="Z965" s="37"/>
      <c r="AA965" s="37"/>
    </row>
    <row r="966" spans="1:27">
      <c r="A966" s="541">
        <v>100011827725</v>
      </c>
      <c r="B966" s="542" t="s">
        <v>2458</v>
      </c>
      <c r="C966" s="543">
        <v>44326</v>
      </c>
      <c r="D966" s="544" t="s">
        <v>82</v>
      </c>
      <c r="E966" s="542"/>
      <c r="F966" s="542"/>
      <c r="G966" s="542"/>
      <c r="H966" s="542"/>
      <c r="I966" s="37"/>
      <c r="J966" s="37"/>
      <c r="K966" s="37"/>
      <c r="L966" s="37"/>
      <c r="M966" s="37"/>
      <c r="N966" s="37"/>
      <c r="O966" s="37"/>
      <c r="P966" s="37"/>
      <c r="Q966" s="37"/>
      <c r="R966" s="37"/>
      <c r="S966" s="37"/>
      <c r="T966" s="37"/>
      <c r="U966" s="37"/>
      <c r="V966" s="37"/>
      <c r="W966" s="37"/>
      <c r="X966" s="37"/>
      <c r="Y966" s="37"/>
      <c r="Z966" s="37"/>
      <c r="AA966" s="37"/>
    </row>
    <row r="967" spans="1:27">
      <c r="A967" s="541">
        <v>100011197852</v>
      </c>
      <c r="B967" s="542" t="s">
        <v>2458</v>
      </c>
      <c r="C967" s="543">
        <v>44328</v>
      </c>
      <c r="D967" s="544" t="s">
        <v>2480</v>
      </c>
      <c r="E967" s="544" t="s">
        <v>37</v>
      </c>
      <c r="F967" s="543">
        <v>44326</v>
      </c>
      <c r="G967" s="542">
        <v>511.4</v>
      </c>
      <c r="H967" s="542"/>
      <c r="I967" s="37"/>
      <c r="J967" s="37"/>
      <c r="K967" s="37"/>
      <c r="L967" s="37"/>
      <c r="M967" s="37"/>
      <c r="N967" s="37"/>
      <c r="O967" s="37"/>
      <c r="P967" s="37"/>
      <c r="Q967" s="37"/>
      <c r="R967" s="37"/>
      <c r="S967" s="37"/>
      <c r="T967" s="37"/>
      <c r="U967" s="37"/>
      <c r="V967" s="37"/>
      <c r="W967" s="37"/>
      <c r="X967" s="37"/>
      <c r="Y967" s="37"/>
      <c r="Z967" s="37"/>
      <c r="AA967" s="37"/>
    </row>
    <row r="968" spans="1:27">
      <c r="A968" s="545">
        <v>100010505589</v>
      </c>
      <c r="B968" s="546" t="s">
        <v>2458</v>
      </c>
      <c r="C968" s="549">
        <v>44326</v>
      </c>
      <c r="D968" s="546" t="s">
        <v>21</v>
      </c>
      <c r="E968" s="546"/>
      <c r="F968" s="546"/>
      <c r="G968" s="546"/>
      <c r="H968" s="546"/>
      <c r="I968" s="37"/>
      <c r="J968" s="37"/>
      <c r="K968" s="37"/>
      <c r="L968" s="37"/>
      <c r="M968" s="37"/>
      <c r="N968" s="37"/>
      <c r="O968" s="37"/>
      <c r="P968" s="37"/>
      <c r="Q968" s="37"/>
      <c r="R968" s="37"/>
      <c r="S968" s="37"/>
      <c r="T968" s="37"/>
      <c r="U968" s="37"/>
      <c r="V968" s="37"/>
      <c r="W968" s="37"/>
      <c r="X968" s="37"/>
      <c r="Y968" s="37"/>
      <c r="Z968" s="37"/>
      <c r="AA968" s="37"/>
    </row>
    <row r="969" spans="1:27">
      <c r="A969" s="545">
        <v>100010575299</v>
      </c>
      <c r="B969" s="546" t="s">
        <v>2458</v>
      </c>
      <c r="C969" s="549">
        <v>44326</v>
      </c>
      <c r="D969" s="547" t="s">
        <v>2459</v>
      </c>
      <c r="E969" s="547" t="s">
        <v>37</v>
      </c>
      <c r="F969" s="549">
        <v>44327</v>
      </c>
      <c r="G969" s="546">
        <v>2108</v>
      </c>
      <c r="H969" s="546"/>
      <c r="I969" s="37"/>
      <c r="J969" s="552" t="s">
        <v>2458</v>
      </c>
      <c r="K969" s="553" t="s">
        <v>2486</v>
      </c>
      <c r="L969" s="540" t="s">
        <v>2487</v>
      </c>
      <c r="M969" s="37"/>
      <c r="N969" s="37"/>
      <c r="O969" s="37"/>
      <c r="P969" s="37"/>
      <c r="Q969" s="37"/>
      <c r="R969" s="37"/>
      <c r="S969" s="37"/>
      <c r="T969" s="37"/>
      <c r="U969" s="37"/>
      <c r="V969" s="37"/>
      <c r="W969" s="37"/>
      <c r="X969" s="37"/>
      <c r="Y969" s="37"/>
      <c r="Z969" s="37"/>
      <c r="AA969" s="37"/>
    </row>
    <row r="970" spans="1:27">
      <c r="A970" s="541">
        <v>100010053988</v>
      </c>
      <c r="B970" s="542" t="s">
        <v>2458</v>
      </c>
      <c r="C970" s="543">
        <v>44326</v>
      </c>
      <c r="D970" s="542" t="s">
        <v>95</v>
      </c>
      <c r="E970" s="542"/>
      <c r="F970" s="542"/>
      <c r="G970" s="542"/>
      <c r="H970" s="542"/>
      <c r="I970" s="37"/>
      <c r="J970" s="37"/>
      <c r="K970" s="37"/>
      <c r="L970" s="37"/>
      <c r="M970" s="37"/>
      <c r="N970" s="37"/>
      <c r="O970" s="37"/>
      <c r="P970" s="37"/>
      <c r="Q970" s="37"/>
      <c r="R970" s="37"/>
      <c r="S970" s="37"/>
      <c r="T970" s="37"/>
      <c r="U970" s="37"/>
      <c r="V970" s="37"/>
      <c r="W970" s="37"/>
      <c r="X970" s="37"/>
      <c r="Y970" s="37"/>
      <c r="Z970" s="37"/>
      <c r="AA970" s="37"/>
    </row>
    <row r="971" spans="1:27">
      <c r="A971" s="541">
        <v>100009853658</v>
      </c>
      <c r="B971" s="542" t="s">
        <v>2458</v>
      </c>
      <c r="C971" s="543">
        <v>44326</v>
      </c>
      <c r="D971" s="544" t="s">
        <v>2480</v>
      </c>
      <c r="E971" s="542"/>
      <c r="F971" s="542"/>
      <c r="G971" s="542"/>
      <c r="H971" s="542"/>
      <c r="I971" s="278" t="s">
        <v>2488</v>
      </c>
      <c r="J971" s="37"/>
      <c r="K971" s="37"/>
      <c r="L971" s="37"/>
      <c r="M971" s="37"/>
      <c r="N971" s="37"/>
      <c r="O971" s="37"/>
      <c r="P971" s="37"/>
      <c r="Q971" s="37"/>
      <c r="R971" s="37"/>
      <c r="S971" s="37"/>
      <c r="T971" s="37"/>
      <c r="U971" s="37"/>
      <c r="V971" s="37"/>
      <c r="W971" s="37"/>
      <c r="X971" s="37"/>
      <c r="Y971" s="37"/>
      <c r="Z971" s="37"/>
      <c r="AA971" s="37"/>
    </row>
    <row r="972" spans="1:27">
      <c r="A972" s="541">
        <v>100009138848</v>
      </c>
      <c r="B972" s="542" t="s">
        <v>2458</v>
      </c>
      <c r="C972" s="543">
        <v>44326</v>
      </c>
      <c r="D972" s="544" t="s">
        <v>95</v>
      </c>
      <c r="E972" s="542"/>
      <c r="F972" s="542"/>
      <c r="G972" s="542"/>
      <c r="H972" s="542"/>
      <c r="I972" s="37"/>
      <c r="J972" s="37"/>
      <c r="K972" s="37"/>
      <c r="L972" s="37"/>
      <c r="M972" s="37"/>
      <c r="N972" s="37"/>
      <c r="O972" s="37"/>
      <c r="P972" s="37"/>
      <c r="Q972" s="37"/>
      <c r="R972" s="37"/>
      <c r="S972" s="37"/>
      <c r="T972" s="37"/>
      <c r="U972" s="37"/>
      <c r="V972" s="37"/>
      <c r="W972" s="37"/>
      <c r="X972" s="37"/>
      <c r="Y972" s="37"/>
      <c r="Z972" s="37"/>
      <c r="AA972" s="37"/>
    </row>
    <row r="973" spans="1:27">
      <c r="A973" s="545">
        <v>100009294019</v>
      </c>
      <c r="B973" s="546" t="s">
        <v>2458</v>
      </c>
      <c r="C973" s="549">
        <v>44328</v>
      </c>
      <c r="D973" s="547" t="s">
        <v>21</v>
      </c>
      <c r="E973" s="546"/>
      <c r="F973" s="546"/>
      <c r="G973" s="546"/>
      <c r="H973" s="546"/>
      <c r="I973" s="37"/>
      <c r="J973" s="37"/>
      <c r="K973" s="37"/>
      <c r="L973" s="37"/>
      <c r="M973" s="37"/>
      <c r="N973" s="37"/>
      <c r="O973" s="37"/>
      <c r="P973" s="37"/>
      <c r="Q973" s="37"/>
      <c r="R973" s="37"/>
      <c r="S973" s="37"/>
      <c r="T973" s="37"/>
      <c r="U973" s="37"/>
      <c r="V973" s="37"/>
      <c r="W973" s="37"/>
      <c r="X973" s="37"/>
      <c r="Y973" s="37"/>
      <c r="Z973" s="37"/>
      <c r="AA973" s="37"/>
    </row>
    <row r="974" spans="1:27">
      <c r="A974" s="545">
        <v>100007825330</v>
      </c>
      <c r="B974" s="546" t="s">
        <v>2458</v>
      </c>
      <c r="C974" s="549">
        <v>44326</v>
      </c>
      <c r="D974" s="546" t="s">
        <v>95</v>
      </c>
      <c r="E974" s="546"/>
      <c r="F974" s="546"/>
      <c r="G974" s="546"/>
      <c r="H974" s="546"/>
      <c r="I974" s="37"/>
      <c r="J974" s="37"/>
      <c r="K974" s="37"/>
      <c r="L974" s="37"/>
      <c r="M974" s="37"/>
      <c r="N974" s="37"/>
      <c r="O974" s="37"/>
      <c r="P974" s="37"/>
      <c r="Q974" s="37"/>
      <c r="R974" s="37"/>
      <c r="S974" s="37"/>
      <c r="T974" s="37"/>
      <c r="U974" s="37"/>
      <c r="V974" s="37"/>
      <c r="W974" s="37"/>
      <c r="X974" s="37"/>
      <c r="Y974" s="37"/>
      <c r="Z974" s="37"/>
      <c r="AA974" s="37"/>
    </row>
    <row r="975" spans="1:27">
      <c r="A975" s="545">
        <v>100007502109</v>
      </c>
      <c r="B975" s="546" t="s">
        <v>2458</v>
      </c>
      <c r="C975" s="549">
        <v>44326</v>
      </c>
      <c r="D975" s="546" t="s">
        <v>2480</v>
      </c>
      <c r="E975" s="546"/>
      <c r="F975" s="546"/>
      <c r="G975" s="546"/>
      <c r="H975" s="546"/>
      <c r="I975" s="278" t="s">
        <v>2489</v>
      </c>
      <c r="J975" s="37"/>
      <c r="K975" s="37"/>
      <c r="L975" s="37"/>
      <c r="M975" s="37"/>
      <c r="N975" s="37"/>
      <c r="O975" s="37"/>
      <c r="P975" s="37"/>
      <c r="Q975" s="37"/>
      <c r="R975" s="37"/>
      <c r="S975" s="37"/>
      <c r="T975" s="37"/>
      <c r="U975" s="37"/>
      <c r="V975" s="37"/>
      <c r="W975" s="37"/>
      <c r="X975" s="37"/>
      <c r="Y975" s="37"/>
      <c r="Z975" s="37"/>
      <c r="AA975" s="37"/>
    </row>
    <row r="976" spans="1:27">
      <c r="A976" s="541">
        <v>100006362407</v>
      </c>
      <c r="B976" s="542" t="s">
        <v>2458</v>
      </c>
      <c r="C976" s="543">
        <v>44326</v>
      </c>
      <c r="D976" s="542" t="s">
        <v>21</v>
      </c>
      <c r="E976" s="542"/>
      <c r="F976" s="542"/>
      <c r="G976" s="542"/>
      <c r="H976" s="542"/>
      <c r="I976" s="37"/>
      <c r="J976" s="37"/>
      <c r="K976" s="37"/>
      <c r="L976" s="37"/>
      <c r="M976" s="37"/>
      <c r="N976" s="37"/>
      <c r="O976" s="37"/>
      <c r="P976" s="37"/>
      <c r="Q976" s="37"/>
      <c r="R976" s="37"/>
      <c r="S976" s="37"/>
      <c r="T976" s="37"/>
      <c r="U976" s="37"/>
      <c r="V976" s="37"/>
      <c r="W976" s="37"/>
      <c r="X976" s="37"/>
      <c r="Y976" s="37"/>
      <c r="Z976" s="37"/>
      <c r="AA976" s="37"/>
    </row>
    <row r="977" spans="1:27">
      <c r="A977" s="545">
        <v>100006228259</v>
      </c>
      <c r="B977" s="546" t="s">
        <v>2458</v>
      </c>
      <c r="C977" s="549">
        <v>44326</v>
      </c>
      <c r="D977" s="546" t="s">
        <v>21</v>
      </c>
      <c r="E977" s="546"/>
      <c r="F977" s="546"/>
      <c r="G977" s="546"/>
      <c r="H977" s="546"/>
      <c r="I977" s="37"/>
      <c r="J977" s="37"/>
      <c r="K977" s="37"/>
      <c r="L977" s="37"/>
      <c r="M977" s="37"/>
      <c r="N977" s="37"/>
      <c r="O977" s="37"/>
      <c r="P977" s="37"/>
      <c r="Q977" s="37"/>
      <c r="R977" s="37"/>
      <c r="S977" s="37"/>
      <c r="T977" s="37"/>
      <c r="U977" s="37"/>
      <c r="V977" s="37"/>
      <c r="W977" s="37"/>
      <c r="X977" s="37"/>
      <c r="Y977" s="37"/>
      <c r="Z977" s="37"/>
      <c r="AA977" s="37"/>
    </row>
    <row r="978" spans="1:27">
      <c r="A978" s="545">
        <v>100006245089</v>
      </c>
      <c r="B978" s="546" t="s">
        <v>2458</v>
      </c>
      <c r="C978" s="549">
        <v>44326</v>
      </c>
      <c r="D978" s="546" t="s">
        <v>21</v>
      </c>
      <c r="E978" s="546"/>
      <c r="F978" s="546"/>
      <c r="G978" s="546"/>
      <c r="H978" s="546"/>
      <c r="I978" s="37"/>
      <c r="J978" s="37"/>
      <c r="K978" s="37"/>
      <c r="L978" s="37"/>
      <c r="M978" s="37"/>
      <c r="N978" s="37"/>
      <c r="O978" s="37"/>
      <c r="P978" s="37"/>
      <c r="Q978" s="37"/>
      <c r="R978" s="37"/>
      <c r="S978" s="37"/>
      <c r="T978" s="37"/>
      <c r="U978" s="37"/>
      <c r="V978" s="37"/>
      <c r="W978" s="37"/>
      <c r="X978" s="37"/>
      <c r="Y978" s="37"/>
      <c r="Z978" s="37"/>
      <c r="AA978" s="37"/>
    </row>
    <row r="979" spans="1:27">
      <c r="A979" s="541">
        <v>100005967394</v>
      </c>
      <c r="B979" s="542" t="s">
        <v>2458</v>
      </c>
      <c r="C979" s="543">
        <v>44327</v>
      </c>
      <c r="D979" s="542" t="s">
        <v>21</v>
      </c>
      <c r="E979" s="542"/>
      <c r="F979" s="542"/>
      <c r="G979" s="542"/>
      <c r="H979" s="542"/>
      <c r="I979" s="37"/>
      <c r="J979" s="37"/>
      <c r="K979" s="37"/>
      <c r="L979" s="37"/>
      <c r="M979" s="37"/>
      <c r="N979" s="37"/>
      <c r="O979" s="37"/>
      <c r="P979" s="37"/>
      <c r="Q979" s="37"/>
      <c r="R979" s="37"/>
      <c r="S979" s="37"/>
      <c r="T979" s="37"/>
      <c r="U979" s="37"/>
      <c r="V979" s="37"/>
      <c r="W979" s="37"/>
      <c r="X979" s="37"/>
      <c r="Y979" s="37"/>
      <c r="Z979" s="37"/>
      <c r="AA979" s="37"/>
    </row>
    <row r="980" spans="1:27">
      <c r="A980" s="545">
        <v>100005887249</v>
      </c>
      <c r="B980" s="546" t="s">
        <v>2458</v>
      </c>
      <c r="C980" s="549">
        <v>44326</v>
      </c>
      <c r="D980" s="547" t="s">
        <v>2480</v>
      </c>
      <c r="E980" s="547" t="s">
        <v>37</v>
      </c>
      <c r="F980" s="549">
        <v>44326</v>
      </c>
      <c r="G980" s="546">
        <v>369</v>
      </c>
      <c r="H980" s="546"/>
      <c r="I980" s="37"/>
      <c r="J980" s="37"/>
      <c r="K980" s="37"/>
      <c r="L980" s="37"/>
      <c r="M980" s="37"/>
      <c r="N980" s="37"/>
      <c r="O980" s="37"/>
      <c r="P980" s="37"/>
      <c r="Q980" s="37"/>
      <c r="R980" s="37"/>
      <c r="S980" s="37"/>
      <c r="T980" s="37"/>
      <c r="U980" s="37"/>
      <c r="V980" s="37"/>
      <c r="W980" s="37"/>
      <c r="X980" s="37"/>
      <c r="Y980" s="37"/>
      <c r="Z980" s="37"/>
      <c r="AA980" s="37"/>
    </row>
    <row r="981" spans="1:27">
      <c r="A981" s="545">
        <v>100005853272</v>
      </c>
      <c r="B981" s="546" t="s">
        <v>2458</v>
      </c>
      <c r="C981" s="549">
        <v>44327</v>
      </c>
      <c r="D981" s="546" t="s">
        <v>21</v>
      </c>
      <c r="E981" s="546"/>
      <c r="F981" s="546"/>
      <c r="G981" s="546"/>
      <c r="H981" s="546"/>
      <c r="I981" s="37"/>
      <c r="J981" s="37"/>
      <c r="K981" s="37"/>
      <c r="L981" s="37"/>
      <c r="M981" s="37"/>
      <c r="N981" s="37"/>
      <c r="O981" s="37"/>
      <c r="P981" s="37"/>
      <c r="Q981" s="37"/>
      <c r="R981" s="37"/>
      <c r="S981" s="37"/>
      <c r="T981" s="37"/>
      <c r="U981" s="37"/>
      <c r="V981" s="37"/>
      <c r="W981" s="37"/>
      <c r="X981" s="37"/>
      <c r="Y981" s="37"/>
      <c r="Z981" s="37"/>
      <c r="AA981" s="37"/>
    </row>
    <row r="982" spans="1:27">
      <c r="A982" s="541">
        <v>100005548204</v>
      </c>
      <c r="B982" s="542" t="s">
        <v>2458</v>
      </c>
      <c r="C982" s="543">
        <v>44327</v>
      </c>
      <c r="D982" s="544" t="s">
        <v>95</v>
      </c>
      <c r="E982" s="542"/>
      <c r="F982" s="542"/>
      <c r="G982" s="542"/>
      <c r="H982" s="542"/>
      <c r="I982" s="37"/>
      <c r="J982" s="37"/>
      <c r="K982" s="37"/>
      <c r="L982" s="37"/>
      <c r="M982" s="37"/>
      <c r="N982" s="37"/>
      <c r="O982" s="37"/>
      <c r="P982" s="37"/>
      <c r="Q982" s="37"/>
      <c r="R982" s="37"/>
      <c r="S982" s="37"/>
      <c r="T982" s="37"/>
      <c r="U982" s="37"/>
      <c r="V982" s="37"/>
      <c r="W982" s="37"/>
      <c r="X982" s="37"/>
      <c r="Y982" s="37"/>
      <c r="Z982" s="37"/>
      <c r="AA982" s="37"/>
    </row>
    <row r="983" spans="1:27">
      <c r="A983" s="545">
        <v>100005643498</v>
      </c>
      <c r="B983" s="546" t="s">
        <v>2458</v>
      </c>
      <c r="C983" s="549">
        <v>44328</v>
      </c>
      <c r="D983" s="547" t="s">
        <v>2480</v>
      </c>
      <c r="E983" s="546" t="s">
        <v>37</v>
      </c>
      <c r="F983" s="549">
        <v>44326</v>
      </c>
      <c r="G983" s="546">
        <v>5588</v>
      </c>
      <c r="H983" s="546"/>
      <c r="I983" s="37"/>
      <c r="J983" s="37"/>
      <c r="K983" s="37"/>
      <c r="L983" s="37"/>
      <c r="M983" s="37"/>
      <c r="N983" s="37"/>
      <c r="O983" s="37"/>
      <c r="P983" s="37"/>
      <c r="Q983" s="37"/>
      <c r="R983" s="37"/>
      <c r="S983" s="37"/>
      <c r="T983" s="37"/>
      <c r="U983" s="37"/>
      <c r="V983" s="37"/>
      <c r="W983" s="37"/>
      <c r="X983" s="37"/>
      <c r="Y983" s="37"/>
      <c r="Z983" s="37"/>
      <c r="AA983" s="37"/>
    </row>
    <row r="984" spans="1:27">
      <c r="A984" s="545">
        <v>100005497306</v>
      </c>
      <c r="B984" s="546" t="s">
        <v>2458</v>
      </c>
      <c r="C984" s="549">
        <v>44326</v>
      </c>
      <c r="D984" s="547" t="s">
        <v>2480</v>
      </c>
      <c r="E984" s="547" t="s">
        <v>37</v>
      </c>
      <c r="F984" s="549">
        <v>44326</v>
      </c>
      <c r="G984" s="546">
        <v>369</v>
      </c>
      <c r="H984" s="546"/>
      <c r="I984" s="37"/>
      <c r="J984" s="37"/>
      <c r="K984" s="37"/>
      <c r="L984" s="37"/>
      <c r="M984" s="37"/>
      <c r="N984" s="37"/>
      <c r="O984" s="37"/>
      <c r="P984" s="37"/>
      <c r="Q984" s="37"/>
      <c r="R984" s="37"/>
      <c r="S984" s="37"/>
      <c r="T984" s="37"/>
      <c r="U984" s="37"/>
      <c r="V984" s="37"/>
      <c r="W984" s="37"/>
      <c r="X984" s="37"/>
      <c r="Y984" s="37"/>
      <c r="Z984" s="37"/>
      <c r="AA984" s="37"/>
    </row>
    <row r="985" spans="1:27">
      <c r="A985" s="545">
        <v>100005536401</v>
      </c>
      <c r="B985" s="546" t="s">
        <v>2458</v>
      </c>
      <c r="C985" s="549">
        <v>44328</v>
      </c>
      <c r="D985" s="547" t="s">
        <v>2480</v>
      </c>
      <c r="E985" s="547" t="s">
        <v>35</v>
      </c>
      <c r="F985" s="546"/>
      <c r="G985" s="546"/>
      <c r="H985" s="546"/>
      <c r="I985" s="278" t="s">
        <v>2490</v>
      </c>
      <c r="J985" s="37"/>
      <c r="K985" s="37"/>
      <c r="L985" s="37"/>
      <c r="M985" s="37"/>
      <c r="N985" s="37"/>
      <c r="O985" s="37"/>
      <c r="P985" s="37"/>
      <c r="Q985" s="37"/>
      <c r="R985" s="37"/>
      <c r="S985" s="37"/>
      <c r="T985" s="37"/>
      <c r="U985" s="37"/>
      <c r="V985" s="37"/>
      <c r="W985" s="37"/>
      <c r="X985" s="37"/>
      <c r="Y985" s="37"/>
      <c r="Z985" s="37"/>
      <c r="AA985" s="37"/>
    </row>
    <row r="986" spans="1:27">
      <c r="A986" s="541">
        <v>100005214688</v>
      </c>
      <c r="B986" s="542" t="s">
        <v>2458</v>
      </c>
      <c r="C986" s="543">
        <v>44328</v>
      </c>
      <c r="D986" s="544" t="s">
        <v>21</v>
      </c>
      <c r="E986" s="542"/>
      <c r="F986" s="542"/>
      <c r="G986" s="542"/>
      <c r="H986" s="542"/>
      <c r="I986" s="37"/>
      <c r="J986" s="37"/>
      <c r="K986" s="37"/>
      <c r="L986" s="37"/>
      <c r="M986" s="37"/>
      <c r="N986" s="37"/>
      <c r="O986" s="37"/>
      <c r="P986" s="37"/>
      <c r="Q986" s="37"/>
      <c r="R986" s="37"/>
      <c r="S986" s="37"/>
      <c r="T986" s="37"/>
      <c r="U986" s="37"/>
      <c r="V986" s="37"/>
      <c r="W986" s="37"/>
      <c r="X986" s="37"/>
      <c r="Y986" s="37"/>
      <c r="Z986" s="37"/>
      <c r="AA986" s="37"/>
    </row>
    <row r="987" spans="1:27">
      <c r="A987" s="545">
        <v>100004763388</v>
      </c>
      <c r="B987" s="546" t="s">
        <v>2458</v>
      </c>
      <c r="C987" s="549">
        <v>44328</v>
      </c>
      <c r="D987" s="546" t="s">
        <v>95</v>
      </c>
      <c r="E987" s="546"/>
      <c r="F987" s="546"/>
      <c r="G987" s="546"/>
      <c r="H987" s="546"/>
      <c r="I987" s="37"/>
      <c r="J987" s="37"/>
      <c r="K987" s="37"/>
      <c r="L987" s="37"/>
      <c r="M987" s="37"/>
      <c r="N987" s="37"/>
      <c r="O987" s="37"/>
      <c r="P987" s="37"/>
      <c r="Q987" s="37"/>
      <c r="R987" s="37"/>
      <c r="S987" s="37"/>
      <c r="T987" s="37"/>
      <c r="U987" s="37"/>
      <c r="V987" s="37"/>
      <c r="W987" s="37"/>
      <c r="X987" s="37"/>
      <c r="Y987" s="37"/>
      <c r="Z987" s="37"/>
      <c r="AA987" s="37"/>
    </row>
    <row r="988" spans="1:27">
      <c r="A988" s="545">
        <v>100004633917</v>
      </c>
      <c r="B988" s="546" t="s">
        <v>2458</v>
      </c>
      <c r="C988" s="549">
        <v>44328</v>
      </c>
      <c r="D988" s="546" t="s">
        <v>21</v>
      </c>
      <c r="E988" s="546"/>
      <c r="F988" s="546"/>
      <c r="G988" s="546"/>
      <c r="H988" s="546"/>
      <c r="I988" s="37"/>
      <c r="J988" s="37"/>
      <c r="K988" s="37"/>
      <c r="L988" s="37"/>
      <c r="M988" s="37"/>
      <c r="N988" s="37"/>
      <c r="O988" s="37"/>
      <c r="P988" s="37"/>
      <c r="Q988" s="37"/>
      <c r="R988" s="37"/>
      <c r="S988" s="37"/>
      <c r="T988" s="37"/>
      <c r="U988" s="37"/>
      <c r="V988" s="37"/>
      <c r="W988" s="37"/>
      <c r="X988" s="37"/>
      <c r="Y988" s="37"/>
      <c r="Z988" s="37"/>
      <c r="AA988" s="37"/>
    </row>
    <row r="989" spans="1:27">
      <c r="A989" s="545">
        <v>100004283418</v>
      </c>
      <c r="B989" s="546" t="s">
        <v>2458</v>
      </c>
      <c r="C989" s="549">
        <v>44328</v>
      </c>
      <c r="D989" s="546" t="s">
        <v>95</v>
      </c>
      <c r="E989" s="546"/>
      <c r="F989" s="546"/>
      <c r="G989" s="546"/>
      <c r="H989" s="546"/>
      <c r="I989" s="37"/>
      <c r="J989" s="37"/>
      <c r="K989" s="37"/>
      <c r="L989" s="37"/>
      <c r="M989" s="37"/>
      <c r="N989" s="37"/>
      <c r="O989" s="37"/>
      <c r="P989" s="37"/>
      <c r="Q989" s="37"/>
      <c r="R989" s="37"/>
      <c r="S989" s="37"/>
      <c r="T989" s="37"/>
      <c r="U989" s="37"/>
      <c r="V989" s="37"/>
      <c r="W989" s="37"/>
      <c r="X989" s="37"/>
      <c r="Y989" s="37"/>
      <c r="Z989" s="37"/>
      <c r="AA989" s="37"/>
    </row>
    <row r="990" spans="1:27">
      <c r="A990" s="541">
        <v>100003028737</v>
      </c>
      <c r="B990" s="542" t="s">
        <v>2458</v>
      </c>
      <c r="C990" s="543">
        <v>44328</v>
      </c>
      <c r="D990" s="544" t="s">
        <v>21</v>
      </c>
      <c r="E990" s="542"/>
      <c r="F990" s="542"/>
      <c r="G990" s="542"/>
      <c r="H990" s="542"/>
      <c r="I990" s="37"/>
      <c r="J990" s="37"/>
      <c r="K990" s="37"/>
      <c r="L990" s="37"/>
      <c r="M990" s="37"/>
      <c r="N990" s="37"/>
      <c r="O990" s="37"/>
      <c r="P990" s="37"/>
      <c r="Q990" s="37"/>
      <c r="R990" s="37"/>
      <c r="S990" s="37"/>
      <c r="T990" s="37"/>
      <c r="U990" s="37"/>
      <c r="V990" s="37"/>
      <c r="W990" s="37"/>
      <c r="X990" s="37"/>
      <c r="Y990" s="37"/>
      <c r="Z990" s="37"/>
      <c r="AA990" s="37"/>
    </row>
    <row r="991" spans="1:27">
      <c r="A991" s="541">
        <v>100002900545</v>
      </c>
      <c r="B991" s="542" t="s">
        <v>2458</v>
      </c>
      <c r="C991" s="543">
        <v>44328</v>
      </c>
      <c r="D991" s="542" t="s">
        <v>21</v>
      </c>
      <c r="E991" s="542"/>
      <c r="F991" s="542"/>
      <c r="G991" s="542"/>
      <c r="H991" s="542"/>
      <c r="I991" s="37"/>
      <c r="J991" s="37"/>
      <c r="K991" s="37"/>
      <c r="L991" s="37"/>
      <c r="M991" s="37"/>
      <c r="N991" s="37"/>
      <c r="O991" s="37"/>
      <c r="P991" s="37"/>
      <c r="Q991" s="37"/>
      <c r="R991" s="37"/>
      <c r="S991" s="37"/>
      <c r="T991" s="37"/>
      <c r="U991" s="37"/>
      <c r="V991" s="37"/>
      <c r="W991" s="37"/>
      <c r="X991" s="37"/>
      <c r="Y991" s="37"/>
      <c r="Z991" s="37"/>
      <c r="AA991" s="37"/>
    </row>
    <row r="992" spans="1:27">
      <c r="A992" s="541">
        <v>100001707711</v>
      </c>
      <c r="B992" s="542" t="s">
        <v>2458</v>
      </c>
      <c r="C992" s="543">
        <v>44328</v>
      </c>
      <c r="D992" s="544" t="s">
        <v>2480</v>
      </c>
      <c r="E992" s="544" t="s">
        <v>37</v>
      </c>
      <c r="F992" s="542"/>
      <c r="G992" s="542"/>
      <c r="H992" s="542"/>
      <c r="I992" s="278" t="s">
        <v>2491</v>
      </c>
      <c r="J992" s="37"/>
      <c r="K992" s="37"/>
      <c r="L992" s="37"/>
      <c r="M992" s="37"/>
      <c r="N992" s="37"/>
      <c r="O992" s="37"/>
      <c r="P992" s="37"/>
      <c r="Q992" s="37"/>
      <c r="R992" s="37"/>
      <c r="S992" s="37"/>
      <c r="T992" s="37"/>
      <c r="U992" s="37"/>
      <c r="V992" s="37"/>
      <c r="W992" s="37"/>
      <c r="X992" s="37"/>
      <c r="Y992" s="37"/>
      <c r="Z992" s="37"/>
      <c r="AA992" s="37"/>
    </row>
    <row r="993" spans="1:27">
      <c r="A993" s="541">
        <v>100001588477</v>
      </c>
      <c r="B993" s="542" t="s">
        <v>2458</v>
      </c>
      <c r="C993" s="543">
        <v>44328</v>
      </c>
      <c r="D993" s="542" t="s">
        <v>2480</v>
      </c>
      <c r="E993" s="544" t="s">
        <v>37</v>
      </c>
      <c r="F993" s="543">
        <v>44328</v>
      </c>
      <c r="G993" s="542">
        <v>420</v>
      </c>
      <c r="H993" s="542"/>
      <c r="I993" s="37"/>
      <c r="J993" s="37"/>
      <c r="K993" s="37"/>
      <c r="L993" s="37"/>
      <c r="M993" s="37"/>
      <c r="N993" s="37"/>
      <c r="O993" s="37"/>
      <c r="P993" s="37"/>
      <c r="Q993" s="37"/>
      <c r="R993" s="37"/>
      <c r="S993" s="37"/>
      <c r="T993" s="37"/>
      <c r="U993" s="37"/>
      <c r="V993" s="37"/>
      <c r="W993" s="37"/>
      <c r="X993" s="37"/>
      <c r="Y993" s="37"/>
      <c r="Z993" s="37"/>
      <c r="AA993" s="37"/>
    </row>
    <row r="994" spans="1:27">
      <c r="A994" s="541">
        <v>100000892247</v>
      </c>
      <c r="B994" s="542" t="s">
        <v>2458</v>
      </c>
      <c r="C994" s="543">
        <v>44328</v>
      </c>
      <c r="D994" s="544" t="s">
        <v>21</v>
      </c>
      <c r="E994" s="542"/>
      <c r="F994" s="542"/>
      <c r="G994" s="542"/>
      <c r="H994" s="542"/>
      <c r="I994" s="37"/>
      <c r="J994" s="37"/>
      <c r="K994" s="37"/>
      <c r="L994" s="37"/>
      <c r="M994" s="37"/>
      <c r="N994" s="37"/>
      <c r="O994" s="37"/>
      <c r="P994" s="37"/>
      <c r="Q994" s="37"/>
      <c r="R994" s="37"/>
      <c r="S994" s="37"/>
      <c r="T994" s="37"/>
      <c r="U994" s="37"/>
      <c r="V994" s="37"/>
      <c r="W994" s="37"/>
      <c r="X994" s="37"/>
      <c r="Y994" s="37"/>
      <c r="Z994" s="37"/>
      <c r="AA994" s="37"/>
    </row>
    <row r="995" spans="1:27">
      <c r="A995" s="541">
        <v>100000665982</v>
      </c>
      <c r="B995" s="542" t="s">
        <v>2458</v>
      </c>
      <c r="C995" s="543">
        <v>44328</v>
      </c>
      <c r="D995" s="544" t="s">
        <v>2480</v>
      </c>
      <c r="E995" s="544" t="s">
        <v>37</v>
      </c>
      <c r="F995" s="542"/>
      <c r="G995" s="542"/>
      <c r="H995" s="542"/>
      <c r="I995" s="37"/>
      <c r="J995" s="37"/>
      <c r="K995" s="37"/>
      <c r="L995" s="37"/>
      <c r="M995" s="37"/>
      <c r="N995" s="37"/>
      <c r="O995" s="37"/>
      <c r="P995" s="37"/>
      <c r="Q995" s="37"/>
      <c r="R995" s="37"/>
      <c r="S995" s="37"/>
      <c r="T995" s="37"/>
      <c r="U995" s="37"/>
      <c r="V995" s="37"/>
      <c r="W995" s="37"/>
      <c r="X995" s="37"/>
      <c r="Y995" s="37"/>
      <c r="Z995" s="37"/>
      <c r="AA995" s="37"/>
    </row>
    <row r="996" spans="1:27">
      <c r="A996" s="545">
        <v>100000347932</v>
      </c>
      <c r="B996" s="546" t="s">
        <v>2458</v>
      </c>
      <c r="C996" s="549">
        <v>44328</v>
      </c>
      <c r="D996" s="547" t="s">
        <v>21</v>
      </c>
      <c r="E996" s="546"/>
      <c r="F996" s="546"/>
      <c r="G996" s="546"/>
      <c r="H996" s="546"/>
      <c r="I996" s="37"/>
      <c r="J996" s="37"/>
      <c r="K996" s="37"/>
      <c r="L996" s="37"/>
      <c r="M996" s="37"/>
      <c r="N996" s="37"/>
      <c r="O996" s="37"/>
      <c r="P996" s="37"/>
      <c r="Q996" s="37"/>
      <c r="R996" s="37"/>
      <c r="S996" s="37"/>
      <c r="T996" s="37"/>
      <c r="U996" s="37"/>
      <c r="V996" s="37"/>
      <c r="W996" s="37"/>
      <c r="X996" s="37"/>
      <c r="Y996" s="37"/>
      <c r="Z996" s="37"/>
      <c r="AA996" s="37"/>
    </row>
    <row r="997" spans="1:27">
      <c r="A997" s="541">
        <v>3394560246</v>
      </c>
      <c r="B997" s="542" t="s">
        <v>2458</v>
      </c>
      <c r="C997" s="543">
        <v>44328</v>
      </c>
      <c r="D997" s="542" t="s">
        <v>21</v>
      </c>
      <c r="E997" s="542"/>
      <c r="F997" s="542"/>
      <c r="G997" s="542"/>
      <c r="H997" s="542"/>
      <c r="I997" s="37"/>
      <c r="J997" s="37"/>
      <c r="K997" s="37"/>
      <c r="L997" s="37"/>
      <c r="M997" s="37"/>
      <c r="N997" s="37"/>
      <c r="O997" s="37"/>
      <c r="P997" s="37"/>
      <c r="Q997" s="37"/>
      <c r="R997" s="37"/>
      <c r="S997" s="37"/>
      <c r="T997" s="37"/>
      <c r="U997" s="37"/>
      <c r="V997" s="37"/>
      <c r="W997" s="37"/>
      <c r="X997" s="37"/>
      <c r="Y997" s="37"/>
      <c r="Z997" s="37"/>
      <c r="AA997" s="37"/>
    </row>
    <row r="998" spans="1:27">
      <c r="A998" s="545">
        <v>2181756403</v>
      </c>
      <c r="B998" s="546" t="s">
        <v>2458</v>
      </c>
      <c r="C998" s="549">
        <v>44326</v>
      </c>
      <c r="D998" s="547" t="s">
        <v>2480</v>
      </c>
      <c r="E998" s="547" t="s">
        <v>35</v>
      </c>
      <c r="F998" s="546"/>
      <c r="G998" s="546"/>
      <c r="H998" s="546"/>
      <c r="I998" s="278" t="s">
        <v>2492</v>
      </c>
      <c r="J998" s="37"/>
      <c r="K998" s="37"/>
      <c r="L998" s="37"/>
      <c r="M998" s="37"/>
      <c r="N998" s="37"/>
      <c r="O998" s="37"/>
      <c r="P998" s="37"/>
      <c r="Q998" s="37"/>
      <c r="R998" s="37"/>
      <c r="S998" s="37"/>
      <c r="T998" s="37"/>
      <c r="U998" s="37"/>
      <c r="V998" s="37"/>
      <c r="W998" s="37"/>
      <c r="X998" s="37"/>
      <c r="Y998" s="37"/>
      <c r="Z998" s="37"/>
      <c r="AA998" s="37"/>
    </row>
    <row r="999" spans="1:27">
      <c r="A999" s="541">
        <v>1814567683</v>
      </c>
      <c r="B999" s="542" t="s">
        <v>2458</v>
      </c>
      <c r="C999" s="543">
        <v>44328</v>
      </c>
      <c r="D999" s="544" t="s">
        <v>21</v>
      </c>
      <c r="E999" s="542"/>
      <c r="F999" s="542"/>
      <c r="G999" s="542"/>
      <c r="H999" s="542"/>
      <c r="I999" s="37"/>
      <c r="J999" s="37"/>
      <c r="K999" s="37"/>
      <c r="L999" s="37"/>
      <c r="M999" s="37"/>
      <c r="N999" s="37"/>
      <c r="O999" s="37"/>
      <c r="P999" s="37"/>
      <c r="Q999" s="37"/>
      <c r="R999" s="37"/>
      <c r="S999" s="37"/>
      <c r="T999" s="37"/>
      <c r="U999" s="37"/>
      <c r="V999" s="37"/>
      <c r="W999" s="37"/>
      <c r="X999" s="37"/>
      <c r="Y999" s="37"/>
      <c r="Z999" s="37"/>
      <c r="AA999" s="37"/>
    </row>
    <row r="1000" spans="1:27">
      <c r="A1000" s="541">
        <v>154386670</v>
      </c>
      <c r="B1000" s="542" t="s">
        <v>2458</v>
      </c>
      <c r="C1000" s="543">
        <v>44328</v>
      </c>
      <c r="D1000" s="544" t="s">
        <v>21</v>
      </c>
      <c r="E1000" s="542"/>
      <c r="F1000" s="542"/>
      <c r="G1000" s="542"/>
      <c r="H1000" s="542"/>
      <c r="I1000" s="37"/>
      <c r="J1000" s="37"/>
      <c r="K1000" s="37"/>
      <c r="L1000" s="37"/>
      <c r="M1000" s="37"/>
      <c r="N1000" s="37"/>
      <c r="O1000" s="37"/>
      <c r="P1000" s="37"/>
      <c r="Q1000" s="37"/>
      <c r="R1000" s="37"/>
      <c r="S1000" s="37"/>
      <c r="T1000" s="37"/>
      <c r="U1000" s="37"/>
      <c r="V1000" s="37"/>
      <c r="W1000" s="37"/>
      <c r="X1000" s="37"/>
      <c r="Y1000" s="37"/>
      <c r="Z1000" s="37"/>
      <c r="AA1000" s="37"/>
    </row>
    <row r="1001" spans="1:27">
      <c r="A1001" s="541">
        <v>261803192</v>
      </c>
      <c r="B1001" s="542" t="s">
        <v>2458</v>
      </c>
      <c r="C1001" s="543">
        <v>44328</v>
      </c>
      <c r="D1001" s="544" t="s">
        <v>21</v>
      </c>
      <c r="E1001" s="542"/>
      <c r="F1001" s="542"/>
      <c r="G1001" s="542"/>
      <c r="H1001" s="542"/>
      <c r="I1001" s="37"/>
      <c r="J1001" s="37"/>
      <c r="K1001" s="37"/>
      <c r="L1001" s="37"/>
      <c r="M1001" s="37"/>
      <c r="N1001" s="37"/>
      <c r="O1001" s="37"/>
      <c r="P1001" s="37"/>
      <c r="Q1001" s="37"/>
      <c r="R1001" s="37"/>
      <c r="S1001" s="37"/>
      <c r="T1001" s="37"/>
      <c r="U1001" s="37"/>
      <c r="V1001" s="37"/>
      <c r="W1001" s="37"/>
      <c r="X1001" s="37"/>
      <c r="Y1001" s="37"/>
      <c r="Z1001" s="37"/>
      <c r="AA1001" s="37"/>
    </row>
    <row r="1002" spans="1:27">
      <c r="A1002" s="545">
        <v>329379930</v>
      </c>
      <c r="B1002" s="546" t="s">
        <v>2458</v>
      </c>
      <c r="C1002" s="549">
        <v>44328</v>
      </c>
      <c r="D1002" s="547" t="s">
        <v>21</v>
      </c>
      <c r="E1002" s="546"/>
      <c r="F1002" s="546"/>
      <c r="G1002" s="546"/>
      <c r="H1002" s="546"/>
      <c r="I1002" s="37"/>
      <c r="J1002" s="37"/>
      <c r="K1002" s="37"/>
      <c r="L1002" s="37"/>
      <c r="M1002" s="37"/>
      <c r="N1002" s="37"/>
      <c r="O1002" s="37"/>
      <c r="P1002" s="37"/>
      <c r="Q1002" s="37"/>
      <c r="R1002" s="37"/>
      <c r="S1002" s="37"/>
      <c r="T1002" s="37"/>
      <c r="U1002" s="37"/>
      <c r="V1002" s="37"/>
      <c r="W1002" s="37"/>
      <c r="X1002" s="37"/>
      <c r="Y1002" s="37"/>
      <c r="Z1002" s="37"/>
      <c r="AA1002" s="37"/>
    </row>
    <row r="1003" spans="1:27">
      <c r="A1003" s="541">
        <v>874156973</v>
      </c>
      <c r="B1003" s="542" t="s">
        <v>2458</v>
      </c>
      <c r="C1003" s="543">
        <v>44328</v>
      </c>
      <c r="D1003" s="544" t="s">
        <v>21</v>
      </c>
      <c r="E1003" s="542"/>
      <c r="F1003" s="542"/>
      <c r="G1003" s="542"/>
      <c r="H1003" s="542"/>
      <c r="I1003" s="37"/>
      <c r="J1003" s="37"/>
      <c r="K1003" s="37"/>
      <c r="L1003" s="37"/>
      <c r="M1003" s="37"/>
      <c r="N1003" s="37"/>
      <c r="O1003" s="37"/>
      <c r="P1003" s="37"/>
      <c r="Q1003" s="37"/>
      <c r="R1003" s="37"/>
      <c r="S1003" s="37"/>
      <c r="T1003" s="37"/>
      <c r="U1003" s="37"/>
      <c r="V1003" s="37"/>
      <c r="W1003" s="37"/>
      <c r="X1003" s="37"/>
      <c r="Y1003" s="37"/>
      <c r="Z1003" s="37"/>
      <c r="AA1003" s="37"/>
    </row>
    <row r="1004" spans="1:27">
      <c r="A1004" s="545">
        <v>80549719</v>
      </c>
      <c r="B1004" s="546" t="s">
        <v>2458</v>
      </c>
      <c r="C1004" s="549">
        <v>44328</v>
      </c>
      <c r="D1004" s="547" t="s">
        <v>21</v>
      </c>
      <c r="E1004" s="546"/>
      <c r="F1004" s="546"/>
      <c r="G1004" s="546"/>
      <c r="H1004" s="546"/>
      <c r="I1004" s="37"/>
      <c r="J1004" s="37"/>
      <c r="K1004" s="37"/>
      <c r="L1004" s="37"/>
      <c r="M1004" s="37"/>
      <c r="N1004" s="37"/>
      <c r="O1004" s="37"/>
      <c r="P1004" s="37"/>
      <c r="Q1004" s="37"/>
      <c r="R1004" s="37"/>
      <c r="S1004" s="37"/>
      <c r="T1004" s="37"/>
      <c r="U1004" s="37"/>
      <c r="V1004" s="37"/>
      <c r="W1004" s="37"/>
      <c r="X1004" s="37"/>
      <c r="Y1004" s="37"/>
      <c r="Z1004" s="37"/>
      <c r="AA1004" s="37"/>
    </row>
    <row r="1005" spans="1:27">
      <c r="A1005" s="545">
        <v>3900528</v>
      </c>
      <c r="B1005" s="546" t="s">
        <v>2458</v>
      </c>
      <c r="C1005" s="549">
        <v>44328</v>
      </c>
      <c r="D1005" s="547" t="s">
        <v>21</v>
      </c>
      <c r="E1005" s="546"/>
      <c r="F1005" s="546"/>
      <c r="G1005" s="546"/>
      <c r="H1005" s="546"/>
      <c r="I1005" s="37"/>
      <c r="J1005" s="37"/>
      <c r="K1005" s="37"/>
      <c r="L1005" s="37"/>
      <c r="M1005" s="37"/>
      <c r="N1005" s="37"/>
      <c r="O1005" s="37"/>
      <c r="P1005" s="37"/>
      <c r="Q1005" s="37"/>
      <c r="R1005" s="37"/>
      <c r="S1005" s="37"/>
      <c r="T1005" s="37"/>
      <c r="U1005" s="37"/>
      <c r="V1005" s="37"/>
      <c r="W1005" s="37"/>
      <c r="X1005" s="37"/>
      <c r="Y1005" s="37"/>
      <c r="Z1005" s="37"/>
      <c r="AA1005" s="37"/>
    </row>
    <row r="1006" spans="1:27">
      <c r="A1006" s="545">
        <v>240794554</v>
      </c>
      <c r="B1006" s="546" t="s">
        <v>2458</v>
      </c>
      <c r="C1006" s="549">
        <v>44328</v>
      </c>
      <c r="D1006" s="547" t="s">
        <v>21</v>
      </c>
      <c r="E1006" s="546"/>
      <c r="F1006" s="546"/>
      <c r="G1006" s="546"/>
      <c r="H1006" s="546"/>
      <c r="I1006" s="37"/>
      <c r="J1006" s="37"/>
      <c r="K1006" s="37"/>
      <c r="L1006" s="37"/>
      <c r="M1006" s="37"/>
      <c r="N1006" s="37"/>
      <c r="O1006" s="37"/>
      <c r="P1006" s="37"/>
      <c r="Q1006" s="37"/>
      <c r="R1006" s="37"/>
      <c r="S1006" s="37"/>
      <c r="T1006" s="37"/>
      <c r="U1006" s="37"/>
      <c r="V1006" s="37"/>
      <c r="W1006" s="37"/>
      <c r="X1006" s="37"/>
      <c r="Y1006" s="37"/>
      <c r="Z1006" s="37"/>
      <c r="AA1006" s="37"/>
    </row>
    <row r="1007" spans="1:27">
      <c r="A1007" s="541">
        <v>158961078</v>
      </c>
      <c r="B1007" s="542" t="s">
        <v>2458</v>
      </c>
      <c r="C1007" s="543">
        <v>44328</v>
      </c>
      <c r="D1007" s="544" t="s">
        <v>21</v>
      </c>
      <c r="E1007" s="542"/>
      <c r="F1007" s="542"/>
      <c r="G1007" s="542"/>
      <c r="H1007" s="542"/>
      <c r="I1007" s="37"/>
      <c r="J1007" s="37"/>
      <c r="K1007" s="37"/>
      <c r="L1007" s="37"/>
      <c r="M1007" s="37"/>
      <c r="N1007" s="37"/>
      <c r="O1007" s="37"/>
      <c r="P1007" s="37"/>
      <c r="Q1007" s="37"/>
      <c r="R1007" s="37"/>
      <c r="S1007" s="37"/>
      <c r="T1007" s="37"/>
      <c r="U1007" s="37"/>
      <c r="V1007" s="37"/>
      <c r="W1007" s="37"/>
      <c r="X1007" s="37"/>
      <c r="Y1007" s="37"/>
      <c r="Z1007" s="37"/>
      <c r="AA1007" s="37"/>
    </row>
    <row r="1008" spans="1:27">
      <c r="A1008" s="545">
        <v>1239007606</v>
      </c>
      <c r="B1008" s="546" t="s">
        <v>2458</v>
      </c>
      <c r="C1008" s="549">
        <v>44328</v>
      </c>
      <c r="D1008" s="547" t="s">
        <v>51</v>
      </c>
      <c r="E1008" s="546"/>
      <c r="F1008" s="546"/>
      <c r="G1008" s="546"/>
      <c r="H1008" s="546"/>
      <c r="I1008" s="37"/>
      <c r="J1008" s="37"/>
      <c r="K1008" s="37"/>
      <c r="L1008" s="37"/>
      <c r="M1008" s="37"/>
      <c r="N1008" s="37"/>
      <c r="O1008" s="37"/>
      <c r="P1008" s="37"/>
      <c r="Q1008" s="37"/>
      <c r="R1008" s="37"/>
      <c r="S1008" s="37"/>
      <c r="T1008" s="37"/>
      <c r="U1008" s="37"/>
      <c r="V1008" s="37"/>
      <c r="W1008" s="37"/>
      <c r="X1008" s="37"/>
      <c r="Y1008" s="37"/>
      <c r="Z1008" s="37"/>
      <c r="AA1008" s="37"/>
    </row>
    <row r="1009" spans="1:27">
      <c r="A1009" s="541">
        <v>85993536</v>
      </c>
      <c r="B1009" s="542" t="s">
        <v>2458</v>
      </c>
      <c r="C1009" s="543">
        <v>44328</v>
      </c>
      <c r="D1009" s="544" t="s">
        <v>21</v>
      </c>
      <c r="E1009" s="542"/>
      <c r="F1009" s="542"/>
      <c r="G1009" s="542"/>
      <c r="H1009" s="542"/>
      <c r="I1009" s="37"/>
      <c r="J1009" s="37"/>
      <c r="K1009" s="37"/>
      <c r="L1009" s="37"/>
      <c r="M1009" s="37"/>
      <c r="N1009" s="37"/>
      <c r="O1009" s="37"/>
      <c r="P1009" s="37"/>
      <c r="Q1009" s="37"/>
      <c r="R1009" s="37"/>
      <c r="S1009" s="37"/>
      <c r="T1009" s="37"/>
      <c r="U1009" s="37"/>
      <c r="V1009" s="37"/>
      <c r="W1009" s="37"/>
      <c r="X1009" s="37"/>
      <c r="Y1009" s="37"/>
      <c r="Z1009" s="37"/>
      <c r="AA1009" s="37"/>
    </row>
    <row r="1010" spans="1:27">
      <c r="A1010" s="541">
        <v>4439413</v>
      </c>
      <c r="B1010" s="542" t="s">
        <v>2458</v>
      </c>
      <c r="C1010" s="543">
        <v>44328</v>
      </c>
      <c r="D1010" s="544" t="s">
        <v>95</v>
      </c>
      <c r="E1010" s="542"/>
      <c r="F1010" s="542"/>
      <c r="G1010" s="542"/>
      <c r="H1010" s="542"/>
      <c r="I1010" s="37"/>
      <c r="J1010" s="37"/>
      <c r="K1010" s="37"/>
      <c r="L1010" s="37"/>
      <c r="M1010" s="37"/>
      <c r="N1010" s="37"/>
      <c r="O1010" s="37"/>
      <c r="P1010" s="37"/>
      <c r="Q1010" s="37"/>
      <c r="R1010" s="37"/>
      <c r="S1010" s="37"/>
      <c r="T1010" s="37"/>
      <c r="U1010" s="37"/>
      <c r="V1010" s="37"/>
      <c r="W1010" s="37"/>
      <c r="X1010" s="37"/>
      <c r="Y1010" s="37"/>
      <c r="Z1010" s="37"/>
      <c r="AA1010" s="37"/>
    </row>
    <row r="1011" spans="1:27">
      <c r="A1011" s="541">
        <v>434472185</v>
      </c>
      <c r="B1011" s="542" t="s">
        <v>2458</v>
      </c>
      <c r="C1011" s="543">
        <v>44328</v>
      </c>
      <c r="D1011" s="544" t="s">
        <v>2480</v>
      </c>
      <c r="E1011" s="544" t="s">
        <v>37</v>
      </c>
      <c r="F1011" s="542"/>
      <c r="G1011" s="542"/>
      <c r="H1011" s="542"/>
      <c r="I1011" s="37"/>
      <c r="J1011" s="37"/>
      <c r="K1011" s="37"/>
      <c r="L1011" s="37"/>
      <c r="M1011" s="37"/>
      <c r="N1011" s="37"/>
      <c r="O1011" s="37"/>
      <c r="P1011" s="37"/>
      <c r="Q1011" s="37"/>
      <c r="R1011" s="37"/>
      <c r="S1011" s="37"/>
      <c r="T1011" s="37"/>
      <c r="U1011" s="37"/>
      <c r="V1011" s="37"/>
      <c r="W1011" s="37"/>
      <c r="X1011" s="37"/>
      <c r="Y1011" s="37"/>
      <c r="Z1011" s="37"/>
      <c r="AA1011" s="37"/>
    </row>
    <row r="1012" spans="1:27">
      <c r="A1012" s="541">
        <v>41297588</v>
      </c>
      <c r="B1012" s="542" t="s">
        <v>2458</v>
      </c>
      <c r="C1012" s="543">
        <v>44328</v>
      </c>
      <c r="D1012" s="544" t="s">
        <v>2480</v>
      </c>
      <c r="E1012" s="544" t="s">
        <v>37</v>
      </c>
      <c r="F1012" s="543">
        <v>44326</v>
      </c>
      <c r="G1012" s="542">
        <v>488</v>
      </c>
      <c r="H1012" s="542"/>
      <c r="I1012" s="37"/>
      <c r="J1012" s="37"/>
      <c r="K1012" s="37"/>
      <c r="L1012" s="37"/>
      <c r="M1012" s="37"/>
      <c r="N1012" s="37"/>
      <c r="O1012" s="37"/>
      <c r="P1012" s="37"/>
      <c r="Q1012" s="37"/>
      <c r="R1012" s="37"/>
      <c r="S1012" s="37"/>
      <c r="T1012" s="37"/>
      <c r="U1012" s="37"/>
      <c r="V1012" s="37"/>
      <c r="W1012" s="37"/>
      <c r="X1012" s="37"/>
      <c r="Y1012" s="37"/>
      <c r="Z1012" s="37"/>
      <c r="AA1012" s="37"/>
    </row>
    <row r="1013" spans="1:27">
      <c r="A1013" s="545">
        <v>100019018469</v>
      </c>
      <c r="B1013" s="546" t="s">
        <v>2452</v>
      </c>
      <c r="C1013" s="549">
        <v>44323</v>
      </c>
      <c r="D1013" s="547"/>
      <c r="E1013" s="547" t="s">
        <v>35</v>
      </c>
      <c r="F1013" s="547" t="s">
        <v>39</v>
      </c>
      <c r="G1013" s="546"/>
      <c r="H1013" s="546"/>
      <c r="I1013" s="37"/>
      <c r="J1013" s="37"/>
      <c r="K1013" s="37"/>
      <c r="L1013" s="37"/>
      <c r="M1013" s="37"/>
      <c r="N1013" s="37"/>
      <c r="O1013" s="37"/>
      <c r="P1013" s="37"/>
      <c r="Q1013" s="37"/>
      <c r="R1013" s="37"/>
      <c r="S1013" s="37"/>
      <c r="T1013" s="37"/>
      <c r="U1013" s="37"/>
      <c r="V1013" s="37"/>
      <c r="W1013" s="37"/>
      <c r="X1013" s="37"/>
      <c r="Y1013" s="37"/>
      <c r="Z1013" s="37"/>
      <c r="AA1013" s="37"/>
    </row>
    <row r="1014" spans="1:27">
      <c r="A1014" s="541">
        <v>100018468437</v>
      </c>
      <c r="B1014" s="542" t="s">
        <v>2452</v>
      </c>
      <c r="C1014" s="549">
        <v>44323</v>
      </c>
      <c r="D1014" s="544"/>
      <c r="E1014" s="544" t="s">
        <v>35</v>
      </c>
      <c r="F1014" s="542"/>
      <c r="G1014" s="542"/>
      <c r="H1014" s="542"/>
      <c r="I1014" s="37"/>
      <c r="J1014" s="37"/>
      <c r="K1014" s="37"/>
      <c r="L1014" s="37"/>
      <c r="M1014" s="37"/>
      <c r="N1014" s="37"/>
      <c r="O1014" s="37"/>
      <c r="P1014" s="37"/>
      <c r="Q1014" s="37"/>
      <c r="R1014" s="37"/>
      <c r="S1014" s="37"/>
      <c r="T1014" s="37"/>
      <c r="U1014" s="37"/>
      <c r="V1014" s="37"/>
      <c r="W1014" s="37"/>
      <c r="X1014" s="37"/>
      <c r="Y1014" s="37"/>
      <c r="Z1014" s="37"/>
      <c r="AA1014" s="37"/>
    </row>
    <row r="1015" spans="1:27">
      <c r="A1015" s="545">
        <v>100018477022</v>
      </c>
      <c r="B1015" s="546" t="s">
        <v>2452</v>
      </c>
      <c r="C1015" s="549">
        <v>44323</v>
      </c>
      <c r="D1015" s="547"/>
      <c r="E1015" s="547" t="s">
        <v>37</v>
      </c>
      <c r="F1015" s="547" t="s">
        <v>2493</v>
      </c>
      <c r="G1015" s="546"/>
      <c r="H1015" s="546"/>
      <c r="I1015" s="37"/>
      <c r="J1015" s="37"/>
      <c r="K1015" s="37"/>
      <c r="L1015" s="37"/>
      <c r="M1015" s="37"/>
      <c r="N1015" s="37"/>
      <c r="O1015" s="37"/>
      <c r="P1015" s="37"/>
      <c r="Q1015" s="37"/>
      <c r="R1015" s="37"/>
      <c r="S1015" s="37"/>
      <c r="T1015" s="37"/>
      <c r="U1015" s="37"/>
      <c r="V1015" s="37"/>
      <c r="W1015" s="37"/>
      <c r="X1015" s="37"/>
      <c r="Y1015" s="37"/>
      <c r="Z1015" s="37"/>
      <c r="AA1015" s="37"/>
    </row>
    <row r="1016" spans="1:27">
      <c r="A1016" s="545">
        <v>100017995705</v>
      </c>
      <c r="B1016" s="546" t="s">
        <v>2452</v>
      </c>
      <c r="C1016" s="549">
        <v>44323</v>
      </c>
      <c r="D1016" s="547"/>
      <c r="E1016" s="547" t="s">
        <v>35</v>
      </c>
      <c r="F1016" s="547" t="s">
        <v>62</v>
      </c>
      <c r="G1016" s="546"/>
      <c r="H1016" s="546"/>
      <c r="I1016" s="37"/>
      <c r="J1016" s="37"/>
      <c r="K1016" s="37"/>
      <c r="L1016" s="37"/>
      <c r="M1016" s="37"/>
      <c r="N1016" s="37"/>
      <c r="O1016" s="37"/>
      <c r="P1016" s="37"/>
      <c r="Q1016" s="37"/>
      <c r="R1016" s="37"/>
      <c r="S1016" s="37"/>
      <c r="T1016" s="37"/>
      <c r="U1016" s="37"/>
      <c r="V1016" s="37"/>
      <c r="W1016" s="37"/>
      <c r="X1016" s="37"/>
      <c r="Y1016" s="37"/>
      <c r="Z1016" s="37"/>
      <c r="AA1016" s="37"/>
    </row>
    <row r="1017" spans="1:27">
      <c r="A1017" s="545">
        <v>100018361056</v>
      </c>
      <c r="B1017" s="546" t="s">
        <v>2452</v>
      </c>
      <c r="C1017" s="549">
        <v>44323</v>
      </c>
      <c r="D1017" s="547"/>
      <c r="E1017" s="547" t="s">
        <v>35</v>
      </c>
      <c r="F1017" s="546" t="s">
        <v>2494</v>
      </c>
      <c r="G1017" s="546"/>
      <c r="H1017" s="546"/>
      <c r="I1017" s="37"/>
      <c r="J1017" s="37"/>
      <c r="K1017" s="37"/>
      <c r="L1017" s="37"/>
      <c r="M1017" s="37"/>
      <c r="N1017" s="37"/>
      <c r="O1017" s="37"/>
      <c r="P1017" s="37"/>
      <c r="Q1017" s="37"/>
      <c r="R1017" s="37"/>
      <c r="S1017" s="37"/>
      <c r="T1017" s="37"/>
      <c r="U1017" s="37"/>
      <c r="V1017" s="37"/>
      <c r="W1017" s="37"/>
      <c r="X1017" s="37"/>
      <c r="Y1017" s="37"/>
      <c r="Z1017" s="37"/>
      <c r="AA1017" s="37"/>
    </row>
    <row r="1018" spans="1:27">
      <c r="A1018" s="541">
        <v>100017690241</v>
      </c>
      <c r="B1018" s="542" t="s">
        <v>2452</v>
      </c>
      <c r="C1018" s="549">
        <v>44323</v>
      </c>
      <c r="D1018" s="544"/>
      <c r="E1018" s="544" t="s">
        <v>35</v>
      </c>
      <c r="F1018" s="542"/>
      <c r="G1018" s="542"/>
      <c r="H1018" s="542"/>
      <c r="I1018" s="37"/>
      <c r="J1018" s="37"/>
      <c r="K1018" s="37"/>
      <c r="L1018" s="37"/>
      <c r="M1018" s="37"/>
      <c r="N1018" s="37"/>
      <c r="O1018" s="37"/>
      <c r="P1018" s="37"/>
      <c r="Q1018" s="37"/>
      <c r="R1018" s="37"/>
      <c r="S1018" s="37"/>
      <c r="T1018" s="37"/>
      <c r="U1018" s="37"/>
      <c r="V1018" s="37"/>
      <c r="W1018" s="37"/>
      <c r="X1018" s="37"/>
      <c r="Y1018" s="37"/>
      <c r="Z1018" s="37"/>
      <c r="AA1018" s="37"/>
    </row>
    <row r="1019" spans="1:27">
      <c r="A1019" s="541">
        <v>100017693337</v>
      </c>
      <c r="B1019" s="542" t="s">
        <v>2452</v>
      </c>
      <c r="C1019" s="549">
        <v>44323</v>
      </c>
      <c r="D1019" s="544"/>
      <c r="E1019" s="544" t="s">
        <v>35</v>
      </c>
      <c r="F1019" s="542"/>
      <c r="G1019" s="542"/>
      <c r="H1019" s="542"/>
      <c r="I1019" s="37"/>
      <c r="J1019" s="37"/>
      <c r="K1019" s="37"/>
      <c r="L1019" s="37"/>
      <c r="M1019" s="37"/>
      <c r="N1019" s="37"/>
      <c r="O1019" s="37"/>
      <c r="P1019" s="37"/>
      <c r="Q1019" s="37"/>
      <c r="R1019" s="37"/>
      <c r="S1019" s="37"/>
      <c r="T1019" s="37"/>
      <c r="U1019" s="37"/>
      <c r="V1019" s="37"/>
      <c r="W1019" s="37"/>
      <c r="X1019" s="37"/>
      <c r="Y1019" s="37"/>
      <c r="Z1019" s="37"/>
      <c r="AA1019" s="37"/>
    </row>
    <row r="1020" spans="1:27">
      <c r="A1020" s="545">
        <v>100017695174</v>
      </c>
      <c r="B1020" s="546" t="s">
        <v>2452</v>
      </c>
      <c r="C1020" s="549">
        <v>44323</v>
      </c>
      <c r="D1020" s="546"/>
      <c r="E1020" s="546" t="s">
        <v>35</v>
      </c>
      <c r="F1020" s="547" t="s">
        <v>2495</v>
      </c>
      <c r="G1020" s="546"/>
      <c r="H1020" s="546"/>
      <c r="I1020" s="37"/>
      <c r="J1020" s="37"/>
      <c r="K1020" s="37"/>
      <c r="L1020" s="37"/>
      <c r="M1020" s="37"/>
      <c r="N1020" s="37"/>
      <c r="O1020" s="37"/>
      <c r="P1020" s="37"/>
      <c r="Q1020" s="37"/>
      <c r="R1020" s="37"/>
      <c r="S1020" s="37"/>
      <c r="T1020" s="37"/>
      <c r="U1020" s="37"/>
      <c r="V1020" s="37"/>
      <c r="W1020" s="37"/>
      <c r="X1020" s="37"/>
      <c r="Y1020" s="37"/>
      <c r="Z1020" s="37"/>
      <c r="AA1020" s="37"/>
    </row>
    <row r="1021" spans="1:27">
      <c r="A1021" s="545">
        <v>100017698788</v>
      </c>
      <c r="B1021" s="546" t="s">
        <v>2452</v>
      </c>
      <c r="C1021" s="549">
        <v>44323</v>
      </c>
      <c r="D1021" s="547"/>
      <c r="E1021" s="547" t="s">
        <v>35</v>
      </c>
      <c r="F1021" s="546"/>
      <c r="G1021" s="546"/>
      <c r="H1021" s="546"/>
      <c r="I1021" s="37"/>
      <c r="J1021" s="37"/>
      <c r="K1021" s="37"/>
      <c r="L1021" s="37"/>
      <c r="M1021" s="37"/>
      <c r="N1021" s="37"/>
      <c r="O1021" s="37"/>
      <c r="P1021" s="37"/>
      <c r="Q1021" s="37"/>
      <c r="R1021" s="37"/>
      <c r="S1021" s="37"/>
      <c r="T1021" s="37"/>
      <c r="U1021" s="37"/>
      <c r="V1021" s="37"/>
      <c r="W1021" s="37"/>
      <c r="X1021" s="37"/>
      <c r="Y1021" s="37"/>
      <c r="Z1021" s="37"/>
      <c r="AA1021" s="37"/>
    </row>
    <row r="1022" spans="1:27">
      <c r="A1022" s="545">
        <v>100017716395</v>
      </c>
      <c r="B1022" s="546" t="s">
        <v>2452</v>
      </c>
      <c r="C1022" s="549">
        <v>44323</v>
      </c>
      <c r="D1022" s="547"/>
      <c r="E1022" s="547" t="s">
        <v>35</v>
      </c>
      <c r="F1022" s="546" t="s">
        <v>2496</v>
      </c>
      <c r="G1022" s="546"/>
      <c r="H1022" s="546"/>
      <c r="I1022" s="37"/>
      <c r="J1022" s="37"/>
      <c r="K1022" s="37"/>
      <c r="L1022" s="37"/>
      <c r="M1022" s="37"/>
      <c r="N1022" s="37"/>
      <c r="O1022" s="37"/>
      <c r="P1022" s="37"/>
      <c r="Q1022" s="37"/>
      <c r="R1022" s="37"/>
      <c r="S1022" s="37"/>
      <c r="T1022" s="37"/>
      <c r="U1022" s="37"/>
      <c r="V1022" s="37"/>
      <c r="W1022" s="37"/>
      <c r="X1022" s="37"/>
      <c r="Y1022" s="37"/>
      <c r="Z1022" s="37"/>
      <c r="AA1022" s="37"/>
    </row>
    <row r="1023" spans="1:27">
      <c r="A1023" s="541">
        <v>100017727860</v>
      </c>
      <c r="B1023" s="542" t="s">
        <v>2452</v>
      </c>
      <c r="C1023" s="549">
        <v>44324</v>
      </c>
      <c r="D1023" s="548"/>
      <c r="E1023" s="544" t="s">
        <v>35</v>
      </c>
      <c r="F1023" s="542"/>
      <c r="G1023" s="542"/>
      <c r="H1023" s="542"/>
      <c r="I1023" s="37"/>
      <c r="J1023" s="37"/>
      <c r="K1023" s="37"/>
      <c r="L1023" s="37"/>
      <c r="M1023" s="37"/>
      <c r="N1023" s="37"/>
      <c r="O1023" s="37"/>
      <c r="P1023" s="37"/>
      <c r="Q1023" s="37"/>
      <c r="R1023" s="37"/>
      <c r="S1023" s="37"/>
      <c r="T1023" s="37"/>
      <c r="U1023" s="37"/>
      <c r="V1023" s="37"/>
      <c r="W1023" s="37"/>
      <c r="X1023" s="37"/>
      <c r="Y1023" s="37"/>
      <c r="Z1023" s="37"/>
      <c r="AA1023" s="37"/>
    </row>
    <row r="1024" spans="1:27">
      <c r="A1024" s="541">
        <v>100017734365</v>
      </c>
      <c r="B1024" s="542" t="s">
        <v>2452</v>
      </c>
      <c r="C1024" s="543">
        <v>44324</v>
      </c>
      <c r="D1024" s="548"/>
      <c r="E1024" s="544" t="s">
        <v>35</v>
      </c>
      <c r="F1024" s="542" t="s">
        <v>2497</v>
      </c>
      <c r="G1024" s="542"/>
      <c r="H1024" s="542"/>
      <c r="I1024" s="37"/>
      <c r="J1024" s="37"/>
      <c r="K1024" s="37"/>
      <c r="L1024" s="37"/>
      <c r="M1024" s="37"/>
      <c r="N1024" s="37"/>
      <c r="O1024" s="37"/>
      <c r="P1024" s="37"/>
      <c r="Q1024" s="37"/>
      <c r="R1024" s="37"/>
      <c r="S1024" s="37"/>
      <c r="T1024" s="37"/>
      <c r="U1024" s="37"/>
      <c r="V1024" s="37"/>
      <c r="W1024" s="37"/>
      <c r="X1024" s="37"/>
      <c r="Y1024" s="37"/>
      <c r="Z1024" s="37"/>
      <c r="AA1024" s="37"/>
    </row>
    <row r="1025" spans="1:27">
      <c r="A1025" s="545">
        <v>100017738059</v>
      </c>
      <c r="B1025" s="546" t="s">
        <v>2452</v>
      </c>
      <c r="C1025" s="549">
        <v>44324</v>
      </c>
      <c r="D1025" s="550"/>
      <c r="E1025" s="547" t="s">
        <v>35</v>
      </c>
      <c r="F1025" s="546"/>
      <c r="G1025" s="546"/>
      <c r="H1025" s="546"/>
      <c r="I1025" s="37"/>
      <c r="J1025" s="37"/>
      <c r="K1025" s="37"/>
      <c r="L1025" s="37"/>
      <c r="M1025" s="37"/>
      <c r="N1025" s="37"/>
      <c r="O1025" s="37"/>
      <c r="P1025" s="37"/>
      <c r="Q1025" s="37"/>
      <c r="R1025" s="37"/>
      <c r="S1025" s="37"/>
      <c r="T1025" s="37"/>
      <c r="U1025" s="37"/>
      <c r="V1025" s="37"/>
      <c r="W1025" s="37"/>
      <c r="X1025" s="37"/>
      <c r="Y1025" s="37"/>
      <c r="Z1025" s="37"/>
      <c r="AA1025" s="37"/>
    </row>
    <row r="1026" spans="1:27">
      <c r="A1026" s="541">
        <v>100017741704</v>
      </c>
      <c r="B1026" s="542" t="s">
        <v>2452</v>
      </c>
      <c r="C1026" s="543">
        <v>44324</v>
      </c>
      <c r="D1026" s="548"/>
      <c r="E1026" s="544" t="s">
        <v>35</v>
      </c>
      <c r="F1026" s="542"/>
      <c r="G1026" s="542"/>
      <c r="H1026" s="542"/>
      <c r="I1026" s="37"/>
      <c r="J1026" s="37"/>
      <c r="K1026" s="37"/>
      <c r="L1026" s="37"/>
      <c r="M1026" s="37"/>
      <c r="N1026" s="37"/>
      <c r="O1026" s="37"/>
      <c r="P1026" s="37"/>
      <c r="Q1026" s="37"/>
      <c r="R1026" s="37"/>
      <c r="S1026" s="37"/>
      <c r="T1026" s="37"/>
      <c r="U1026" s="37"/>
      <c r="V1026" s="37"/>
      <c r="W1026" s="37"/>
      <c r="X1026" s="37"/>
      <c r="Y1026" s="37"/>
      <c r="Z1026" s="37"/>
      <c r="AA1026" s="37"/>
    </row>
    <row r="1027" spans="1:27">
      <c r="A1027" s="541">
        <v>100017763904</v>
      </c>
      <c r="B1027" s="542" t="s">
        <v>2452</v>
      </c>
      <c r="C1027" s="543">
        <v>44324</v>
      </c>
      <c r="D1027" s="548"/>
      <c r="E1027" s="544" t="s">
        <v>35</v>
      </c>
      <c r="F1027" s="544" t="s">
        <v>2498</v>
      </c>
      <c r="G1027" s="542"/>
      <c r="H1027" s="542"/>
      <c r="I1027" s="37"/>
      <c r="J1027" s="37"/>
      <c r="K1027" s="37"/>
      <c r="L1027" s="37"/>
      <c r="M1027" s="37"/>
      <c r="N1027" s="37"/>
      <c r="O1027" s="37"/>
      <c r="P1027" s="37"/>
      <c r="Q1027" s="37"/>
      <c r="R1027" s="37"/>
      <c r="S1027" s="37"/>
      <c r="T1027" s="37"/>
      <c r="U1027" s="37"/>
      <c r="V1027" s="37"/>
      <c r="W1027" s="37"/>
      <c r="X1027" s="37"/>
      <c r="Y1027" s="37"/>
      <c r="Z1027" s="37"/>
      <c r="AA1027" s="37"/>
    </row>
    <row r="1028" spans="1:27">
      <c r="A1028" s="541">
        <v>100017682922</v>
      </c>
      <c r="B1028" s="542" t="s">
        <v>2452</v>
      </c>
      <c r="C1028" s="543">
        <v>44324</v>
      </c>
      <c r="D1028" s="548"/>
      <c r="E1028" s="544" t="s">
        <v>35</v>
      </c>
      <c r="F1028" s="542"/>
      <c r="G1028" s="542"/>
      <c r="H1028" s="542"/>
      <c r="I1028" s="37"/>
      <c r="J1028" s="37"/>
      <c r="K1028" s="37"/>
      <c r="L1028" s="37"/>
      <c r="M1028" s="37"/>
      <c r="N1028" s="37"/>
      <c r="O1028" s="37"/>
      <c r="P1028" s="37"/>
      <c r="Q1028" s="37"/>
      <c r="R1028" s="37"/>
      <c r="S1028" s="37"/>
      <c r="T1028" s="37"/>
      <c r="U1028" s="37"/>
      <c r="V1028" s="37"/>
      <c r="W1028" s="37"/>
      <c r="X1028" s="37"/>
      <c r="Y1028" s="37"/>
      <c r="Z1028" s="37"/>
      <c r="AA1028" s="37"/>
    </row>
    <row r="1029" spans="1:27">
      <c r="A1029" s="541">
        <v>100017613103</v>
      </c>
      <c r="B1029" s="542" t="s">
        <v>2452</v>
      </c>
      <c r="C1029" s="543">
        <v>44324</v>
      </c>
      <c r="D1029" s="548"/>
      <c r="E1029" s="544" t="s">
        <v>35</v>
      </c>
      <c r="F1029" s="542"/>
      <c r="G1029" s="542"/>
      <c r="H1029" s="542"/>
      <c r="I1029" s="37"/>
      <c r="J1029" s="37"/>
      <c r="K1029" s="37"/>
      <c r="L1029" s="37"/>
      <c r="M1029" s="37"/>
      <c r="N1029" s="37"/>
      <c r="O1029" s="37"/>
      <c r="P1029" s="37"/>
      <c r="Q1029" s="37"/>
      <c r="R1029" s="37"/>
      <c r="S1029" s="37"/>
      <c r="T1029" s="37"/>
      <c r="U1029" s="37"/>
      <c r="V1029" s="37"/>
      <c r="W1029" s="37"/>
      <c r="X1029" s="37"/>
      <c r="Y1029" s="37"/>
      <c r="Z1029" s="37"/>
      <c r="AA1029" s="37"/>
    </row>
    <row r="1030" spans="1:27">
      <c r="A1030" s="541">
        <v>100017629538</v>
      </c>
      <c r="B1030" s="542" t="s">
        <v>2452</v>
      </c>
      <c r="C1030" s="543">
        <v>44324</v>
      </c>
      <c r="D1030" s="548"/>
      <c r="E1030" s="544" t="s">
        <v>35</v>
      </c>
      <c r="F1030" s="542"/>
      <c r="G1030" s="542"/>
      <c r="H1030" s="542"/>
      <c r="I1030" s="37"/>
      <c r="J1030" s="37"/>
      <c r="K1030" s="37"/>
      <c r="L1030" s="37"/>
      <c r="M1030" s="37"/>
      <c r="N1030" s="37"/>
      <c r="O1030" s="37"/>
      <c r="P1030" s="37"/>
      <c r="Q1030" s="37"/>
      <c r="R1030" s="37"/>
      <c r="S1030" s="37"/>
      <c r="T1030" s="37"/>
      <c r="U1030" s="37"/>
      <c r="V1030" s="37"/>
      <c r="W1030" s="37"/>
      <c r="X1030" s="37"/>
      <c r="Y1030" s="37"/>
      <c r="Z1030" s="37"/>
      <c r="AA1030" s="37"/>
    </row>
    <row r="1031" spans="1:27">
      <c r="A1031" s="545">
        <v>100017635221</v>
      </c>
      <c r="B1031" s="546" t="s">
        <v>2452</v>
      </c>
      <c r="C1031" s="549">
        <v>44324</v>
      </c>
      <c r="D1031" s="550"/>
      <c r="E1031" s="547" t="s">
        <v>35</v>
      </c>
      <c r="F1031" s="547" t="s">
        <v>2496</v>
      </c>
      <c r="G1031" s="546"/>
      <c r="H1031" s="546"/>
      <c r="I1031" s="37"/>
      <c r="J1031" s="37"/>
      <c r="K1031" s="37"/>
      <c r="L1031" s="37"/>
      <c r="M1031" s="37"/>
      <c r="N1031" s="37"/>
      <c r="O1031" s="37"/>
      <c r="P1031" s="37"/>
      <c r="Q1031" s="37"/>
      <c r="R1031" s="37"/>
      <c r="S1031" s="37"/>
      <c r="T1031" s="37"/>
      <c r="U1031" s="37"/>
      <c r="V1031" s="37"/>
      <c r="W1031" s="37"/>
      <c r="X1031" s="37"/>
      <c r="Y1031" s="37"/>
      <c r="Z1031" s="37"/>
      <c r="AA1031" s="37"/>
    </row>
    <row r="1032" spans="1:27">
      <c r="A1032" s="541">
        <v>100017641844</v>
      </c>
      <c r="B1032" s="542" t="s">
        <v>2452</v>
      </c>
      <c r="C1032" s="543">
        <v>44324</v>
      </c>
      <c r="D1032" s="548"/>
      <c r="E1032" s="544" t="s">
        <v>35</v>
      </c>
      <c r="F1032" s="542"/>
      <c r="G1032" s="542"/>
      <c r="H1032" s="542"/>
      <c r="I1032" s="37"/>
      <c r="J1032" s="37"/>
      <c r="K1032" s="37"/>
      <c r="L1032" s="37"/>
      <c r="M1032" s="37"/>
      <c r="N1032" s="37"/>
      <c r="O1032" s="37"/>
      <c r="P1032" s="37"/>
      <c r="Q1032" s="37"/>
      <c r="R1032" s="37"/>
      <c r="S1032" s="37"/>
      <c r="T1032" s="37"/>
      <c r="U1032" s="37"/>
      <c r="V1032" s="37"/>
      <c r="W1032" s="37"/>
      <c r="X1032" s="37"/>
      <c r="Y1032" s="37"/>
      <c r="Z1032" s="37"/>
      <c r="AA1032" s="37"/>
    </row>
    <row r="1033" spans="1:27">
      <c r="A1033" s="545">
        <v>100017668748</v>
      </c>
      <c r="B1033" s="546" t="s">
        <v>2452</v>
      </c>
      <c r="C1033" s="549">
        <v>44324</v>
      </c>
      <c r="D1033" s="550"/>
      <c r="E1033" s="547" t="s">
        <v>35</v>
      </c>
      <c r="F1033" s="546"/>
      <c r="G1033" s="546"/>
      <c r="H1033" s="546"/>
      <c r="I1033" s="37"/>
      <c r="J1033" s="37"/>
      <c r="K1033" s="37"/>
      <c r="L1033" s="37"/>
      <c r="M1033" s="37"/>
      <c r="N1033" s="37"/>
      <c r="O1033" s="37"/>
      <c r="P1033" s="37"/>
      <c r="Q1033" s="37"/>
      <c r="R1033" s="37"/>
      <c r="S1033" s="37"/>
      <c r="T1033" s="37"/>
      <c r="U1033" s="37"/>
      <c r="V1033" s="37"/>
      <c r="W1033" s="37"/>
      <c r="X1033" s="37"/>
      <c r="Y1033" s="37"/>
      <c r="Z1033" s="37"/>
      <c r="AA1033" s="37"/>
    </row>
    <row r="1034" spans="1:27">
      <c r="A1034" s="545">
        <v>100017515364</v>
      </c>
      <c r="B1034" s="546" t="s">
        <v>2452</v>
      </c>
      <c r="C1034" s="549">
        <v>44324</v>
      </c>
      <c r="D1034" s="550"/>
      <c r="E1034" s="547" t="s">
        <v>35</v>
      </c>
      <c r="F1034" s="547" t="s">
        <v>2499</v>
      </c>
      <c r="G1034" s="546"/>
      <c r="H1034" s="546"/>
      <c r="I1034" s="37"/>
      <c r="J1034" s="37"/>
      <c r="K1034" s="37"/>
      <c r="L1034" s="37"/>
      <c r="M1034" s="37"/>
      <c r="N1034" s="37"/>
      <c r="O1034" s="37"/>
      <c r="P1034" s="37"/>
      <c r="Q1034" s="37"/>
      <c r="R1034" s="37"/>
      <c r="S1034" s="37"/>
      <c r="T1034" s="37"/>
      <c r="U1034" s="37"/>
      <c r="V1034" s="37"/>
      <c r="W1034" s="37"/>
      <c r="X1034" s="37"/>
      <c r="Y1034" s="37"/>
      <c r="Z1034" s="37"/>
      <c r="AA1034" s="37"/>
    </row>
    <row r="1035" spans="1:27">
      <c r="A1035" s="541">
        <v>100017492978</v>
      </c>
      <c r="B1035" s="542" t="s">
        <v>2452</v>
      </c>
      <c r="C1035" s="543">
        <v>44324</v>
      </c>
      <c r="D1035" s="548"/>
      <c r="E1035" s="544" t="s">
        <v>35</v>
      </c>
      <c r="F1035" s="544" t="s">
        <v>2496</v>
      </c>
      <c r="G1035" s="542"/>
      <c r="H1035" s="542"/>
      <c r="I1035" s="37"/>
      <c r="J1035" s="37"/>
      <c r="K1035" s="37"/>
      <c r="L1035" s="37"/>
      <c r="M1035" s="37"/>
      <c r="N1035" s="37"/>
      <c r="O1035" s="37"/>
      <c r="P1035" s="37"/>
      <c r="Q1035" s="37"/>
      <c r="R1035" s="37"/>
      <c r="S1035" s="37"/>
      <c r="T1035" s="37"/>
      <c r="U1035" s="37"/>
      <c r="V1035" s="37"/>
      <c r="W1035" s="37"/>
      <c r="X1035" s="37"/>
      <c r="Y1035" s="37"/>
      <c r="Z1035" s="37"/>
      <c r="AA1035" s="37"/>
    </row>
    <row r="1036" spans="1:27">
      <c r="A1036" s="541">
        <v>100017290249</v>
      </c>
      <c r="B1036" s="542" t="s">
        <v>2452</v>
      </c>
      <c r="C1036" s="543">
        <v>44324</v>
      </c>
      <c r="D1036" s="548"/>
      <c r="E1036" s="544" t="s">
        <v>35</v>
      </c>
      <c r="F1036" s="544" t="s">
        <v>2500</v>
      </c>
      <c r="G1036" s="542"/>
      <c r="H1036" s="542"/>
      <c r="I1036" s="37"/>
      <c r="J1036" s="37"/>
      <c r="K1036" s="37"/>
      <c r="L1036" s="37"/>
      <c r="M1036" s="37"/>
      <c r="N1036" s="37"/>
      <c r="O1036" s="37"/>
      <c r="P1036" s="37"/>
      <c r="Q1036" s="37"/>
      <c r="R1036" s="37"/>
      <c r="S1036" s="37"/>
      <c r="T1036" s="37"/>
      <c r="U1036" s="37"/>
      <c r="V1036" s="37"/>
      <c r="W1036" s="37"/>
      <c r="X1036" s="37"/>
      <c r="Y1036" s="37"/>
      <c r="Z1036" s="37"/>
      <c r="AA1036" s="37"/>
    </row>
    <row r="1037" spans="1:27">
      <c r="A1037" s="545">
        <v>100016993721</v>
      </c>
      <c r="B1037" s="546" t="s">
        <v>2452</v>
      </c>
      <c r="C1037" s="549">
        <v>44324</v>
      </c>
      <c r="D1037" s="550"/>
      <c r="E1037" s="547" t="s">
        <v>35</v>
      </c>
      <c r="F1037" s="547" t="s">
        <v>2501</v>
      </c>
      <c r="G1037" s="546"/>
      <c r="H1037" s="546"/>
      <c r="I1037" s="37"/>
      <c r="J1037" s="37"/>
      <c r="K1037" s="37"/>
      <c r="L1037" s="37"/>
      <c r="M1037" s="37"/>
      <c r="N1037" s="37"/>
      <c r="O1037" s="37"/>
      <c r="P1037" s="37"/>
      <c r="Q1037" s="37"/>
      <c r="R1037" s="37"/>
      <c r="S1037" s="37"/>
      <c r="T1037" s="37"/>
      <c r="U1037" s="37"/>
      <c r="V1037" s="37"/>
      <c r="W1037" s="37"/>
      <c r="X1037" s="37"/>
      <c r="Y1037" s="37"/>
      <c r="Z1037" s="37"/>
      <c r="AA1037" s="37"/>
    </row>
    <row r="1038" spans="1:27">
      <c r="A1038" s="545">
        <v>100017073626</v>
      </c>
      <c r="B1038" s="546" t="s">
        <v>2452</v>
      </c>
      <c r="C1038" s="567">
        <v>44324</v>
      </c>
      <c r="D1038" s="550"/>
      <c r="E1038" s="547" t="s">
        <v>35</v>
      </c>
      <c r="F1038" s="547" t="s">
        <v>2496</v>
      </c>
      <c r="G1038" s="546"/>
      <c r="H1038" s="546"/>
      <c r="I1038" s="37"/>
      <c r="J1038" s="37"/>
      <c r="K1038" s="37"/>
      <c r="L1038" s="37"/>
      <c r="M1038" s="37"/>
      <c r="N1038" s="37"/>
      <c r="O1038" s="37"/>
      <c r="P1038" s="37"/>
      <c r="Q1038" s="37"/>
      <c r="R1038" s="37"/>
      <c r="S1038" s="37"/>
      <c r="T1038" s="37"/>
      <c r="U1038" s="37"/>
      <c r="V1038" s="37"/>
      <c r="W1038" s="37"/>
      <c r="X1038" s="37"/>
      <c r="Y1038" s="37"/>
      <c r="Z1038" s="37"/>
      <c r="AA1038" s="37"/>
    </row>
    <row r="1039" spans="1:27">
      <c r="A1039" s="541">
        <v>100017194408</v>
      </c>
      <c r="B1039" s="542" t="s">
        <v>2452</v>
      </c>
      <c r="C1039" s="543">
        <v>44324</v>
      </c>
      <c r="D1039" s="548"/>
      <c r="E1039" s="544" t="s">
        <v>35</v>
      </c>
      <c r="F1039" s="544" t="s">
        <v>2502</v>
      </c>
      <c r="G1039" s="542"/>
      <c r="H1039" s="542"/>
      <c r="I1039" s="37"/>
      <c r="J1039" s="37"/>
      <c r="K1039" s="37"/>
      <c r="L1039" s="37"/>
      <c r="M1039" s="37"/>
      <c r="N1039" s="37"/>
      <c r="O1039" s="37"/>
      <c r="P1039" s="37"/>
      <c r="Q1039" s="37"/>
      <c r="R1039" s="37"/>
      <c r="S1039" s="37"/>
      <c r="T1039" s="37"/>
      <c r="U1039" s="37"/>
      <c r="V1039" s="37"/>
      <c r="W1039" s="37"/>
      <c r="X1039" s="37"/>
      <c r="Y1039" s="37"/>
      <c r="Z1039" s="37"/>
      <c r="AA1039" s="37"/>
    </row>
    <row r="1040" spans="1:27">
      <c r="A1040" s="545">
        <v>100016871380</v>
      </c>
      <c r="B1040" s="546" t="s">
        <v>2452</v>
      </c>
      <c r="C1040" s="549">
        <v>44327</v>
      </c>
      <c r="D1040" s="547" t="s">
        <v>2503</v>
      </c>
      <c r="E1040" s="547" t="s">
        <v>35</v>
      </c>
      <c r="F1040" s="549">
        <v>44317</v>
      </c>
      <c r="G1040" s="546">
        <v>50</v>
      </c>
      <c r="H1040" s="546"/>
      <c r="I1040" s="37"/>
      <c r="J1040" s="37"/>
      <c r="K1040" s="37"/>
      <c r="L1040" s="37"/>
      <c r="M1040" s="37"/>
      <c r="N1040" s="37"/>
      <c r="O1040" s="37"/>
      <c r="P1040" s="37"/>
      <c r="Q1040" s="37"/>
      <c r="R1040" s="37"/>
      <c r="S1040" s="37"/>
      <c r="T1040" s="37"/>
      <c r="U1040" s="37"/>
      <c r="V1040" s="37"/>
      <c r="W1040" s="37"/>
      <c r="X1040" s="37"/>
      <c r="Y1040" s="37"/>
      <c r="Z1040" s="37"/>
      <c r="AA1040" s="37"/>
    </row>
    <row r="1041" spans="1:27">
      <c r="A1041" s="545">
        <v>100016449607</v>
      </c>
      <c r="B1041" s="546" t="s">
        <v>2452</v>
      </c>
      <c r="C1041" s="549">
        <v>44324</v>
      </c>
      <c r="D1041" s="546"/>
      <c r="E1041" s="546" t="s">
        <v>37</v>
      </c>
      <c r="F1041" s="547" t="s">
        <v>2504</v>
      </c>
      <c r="G1041" s="546"/>
      <c r="H1041" s="546"/>
      <c r="I1041" s="37"/>
      <c r="J1041" s="37"/>
      <c r="K1041" s="37"/>
      <c r="L1041" s="37"/>
      <c r="M1041" s="37"/>
      <c r="N1041" s="37"/>
      <c r="O1041" s="37"/>
      <c r="P1041" s="37"/>
      <c r="Q1041" s="37"/>
      <c r="R1041" s="37"/>
      <c r="S1041" s="37"/>
      <c r="T1041" s="37"/>
      <c r="U1041" s="37"/>
      <c r="V1041" s="37"/>
      <c r="W1041" s="37"/>
      <c r="X1041" s="37"/>
      <c r="Y1041" s="37"/>
      <c r="Z1041" s="37"/>
      <c r="AA1041" s="37"/>
    </row>
    <row r="1042" spans="1:27">
      <c r="A1042" s="541">
        <v>100016475156</v>
      </c>
      <c r="B1042" s="542" t="s">
        <v>2452</v>
      </c>
      <c r="C1042" s="543">
        <v>44324</v>
      </c>
      <c r="D1042" s="548"/>
      <c r="E1042" s="544" t="s">
        <v>35</v>
      </c>
      <c r="F1042" s="542"/>
      <c r="G1042" s="542"/>
      <c r="H1042" s="542"/>
      <c r="I1042" s="37"/>
      <c r="J1042" s="37"/>
      <c r="K1042" s="37"/>
      <c r="L1042" s="37"/>
      <c r="M1042" s="37"/>
      <c r="N1042" s="37"/>
      <c r="O1042" s="37"/>
      <c r="P1042" s="37"/>
      <c r="Q1042" s="37"/>
      <c r="R1042" s="37"/>
      <c r="S1042" s="37"/>
      <c r="T1042" s="37"/>
      <c r="U1042" s="37"/>
      <c r="V1042" s="37"/>
      <c r="W1042" s="37"/>
      <c r="X1042" s="37"/>
      <c r="Y1042" s="37"/>
      <c r="Z1042" s="37"/>
      <c r="AA1042" s="37"/>
    </row>
    <row r="1043" spans="1:27">
      <c r="A1043" s="545">
        <v>100016480056</v>
      </c>
      <c r="B1043" s="546" t="s">
        <v>2452</v>
      </c>
      <c r="C1043" s="567">
        <v>44324</v>
      </c>
      <c r="D1043" s="550"/>
      <c r="E1043" s="547" t="s">
        <v>35</v>
      </c>
      <c r="F1043" s="546"/>
      <c r="G1043" s="546"/>
      <c r="H1043" s="546"/>
      <c r="I1043" s="37"/>
      <c r="J1043" s="37"/>
      <c r="K1043" s="37"/>
      <c r="L1043" s="37"/>
      <c r="M1043" s="37"/>
      <c r="N1043" s="37"/>
      <c r="O1043" s="37"/>
      <c r="P1043" s="37"/>
      <c r="Q1043" s="37"/>
      <c r="R1043" s="37"/>
      <c r="S1043" s="37"/>
      <c r="T1043" s="37"/>
      <c r="U1043" s="37"/>
      <c r="V1043" s="37"/>
      <c r="W1043" s="37"/>
      <c r="X1043" s="37"/>
      <c r="Y1043" s="37"/>
      <c r="Z1043" s="37"/>
      <c r="AA1043" s="37"/>
    </row>
    <row r="1044" spans="1:27">
      <c r="A1044" s="541">
        <v>100016480264</v>
      </c>
      <c r="B1044" s="542" t="s">
        <v>2452</v>
      </c>
      <c r="C1044" s="543">
        <v>44324</v>
      </c>
      <c r="D1044" s="548"/>
      <c r="E1044" s="544" t="s">
        <v>35</v>
      </c>
      <c r="F1044" s="544" t="s">
        <v>2496</v>
      </c>
      <c r="G1044" s="542"/>
      <c r="H1044" s="542"/>
      <c r="I1044" s="37"/>
      <c r="J1044" s="37"/>
      <c r="K1044" s="37"/>
      <c r="L1044" s="37"/>
      <c r="M1044" s="37"/>
      <c r="N1044" s="37"/>
      <c r="O1044" s="37"/>
      <c r="P1044" s="37"/>
      <c r="Q1044" s="37"/>
      <c r="R1044" s="37"/>
      <c r="S1044" s="37"/>
      <c r="T1044" s="37"/>
      <c r="U1044" s="37"/>
      <c r="V1044" s="37"/>
      <c r="W1044" s="37"/>
      <c r="X1044" s="37"/>
      <c r="Y1044" s="37"/>
      <c r="Z1044" s="37"/>
      <c r="AA1044" s="37"/>
    </row>
    <row r="1045" spans="1:27">
      <c r="A1045" s="545">
        <v>100016484137</v>
      </c>
      <c r="B1045" s="546" t="s">
        <v>2452</v>
      </c>
      <c r="C1045" s="549">
        <v>44322</v>
      </c>
      <c r="D1045" s="547"/>
      <c r="E1045" s="547" t="s">
        <v>37</v>
      </c>
      <c r="F1045" s="547" t="s">
        <v>1533</v>
      </c>
      <c r="G1045" s="546"/>
      <c r="H1045" s="546"/>
      <c r="I1045" s="37"/>
      <c r="J1045" s="37"/>
      <c r="K1045" s="37"/>
      <c r="L1045" s="37"/>
      <c r="M1045" s="37"/>
      <c r="N1045" s="37"/>
      <c r="O1045" s="37"/>
      <c r="P1045" s="37"/>
      <c r="Q1045" s="37"/>
      <c r="R1045" s="37"/>
      <c r="S1045" s="37"/>
      <c r="T1045" s="37"/>
      <c r="U1045" s="37"/>
      <c r="V1045" s="37"/>
      <c r="W1045" s="37"/>
      <c r="X1045" s="37"/>
      <c r="Y1045" s="37"/>
      <c r="Z1045" s="37"/>
      <c r="AA1045" s="37"/>
    </row>
    <row r="1046" spans="1:27">
      <c r="A1046" s="541">
        <v>100016485115</v>
      </c>
      <c r="B1046" s="542" t="s">
        <v>2452</v>
      </c>
      <c r="C1046" s="543">
        <v>44324</v>
      </c>
      <c r="D1046" s="548"/>
      <c r="E1046" s="544" t="s">
        <v>35</v>
      </c>
      <c r="F1046" s="544" t="s">
        <v>2505</v>
      </c>
      <c r="G1046" s="542"/>
      <c r="H1046" s="542"/>
      <c r="I1046" s="37"/>
      <c r="J1046" s="37"/>
      <c r="K1046" s="37"/>
      <c r="L1046" s="37"/>
      <c r="M1046" s="37"/>
      <c r="N1046" s="37"/>
      <c r="O1046" s="37"/>
      <c r="P1046" s="37"/>
      <c r="Q1046" s="37"/>
      <c r="R1046" s="37"/>
      <c r="S1046" s="37"/>
      <c r="T1046" s="37"/>
      <c r="U1046" s="37"/>
      <c r="V1046" s="37"/>
      <c r="W1046" s="37"/>
      <c r="X1046" s="37"/>
      <c r="Y1046" s="37"/>
      <c r="Z1046" s="37"/>
      <c r="AA1046" s="37"/>
    </row>
    <row r="1047" spans="1:27">
      <c r="A1047" s="545">
        <v>100016489134</v>
      </c>
      <c r="B1047" s="546" t="s">
        <v>2452</v>
      </c>
      <c r="C1047" s="549">
        <v>44324</v>
      </c>
      <c r="D1047" s="550"/>
      <c r="E1047" s="547" t="s">
        <v>35</v>
      </c>
      <c r="F1047" s="547" t="s">
        <v>2506</v>
      </c>
      <c r="G1047" s="546"/>
      <c r="H1047" s="546"/>
      <c r="I1047" s="37"/>
      <c r="J1047" s="37"/>
      <c r="K1047" s="37"/>
      <c r="L1047" s="37"/>
      <c r="M1047" s="37"/>
      <c r="N1047" s="37"/>
      <c r="O1047" s="37"/>
      <c r="P1047" s="37"/>
      <c r="Q1047" s="37"/>
      <c r="R1047" s="37"/>
      <c r="S1047" s="37"/>
      <c r="T1047" s="37"/>
      <c r="U1047" s="37"/>
      <c r="V1047" s="37"/>
      <c r="W1047" s="37"/>
      <c r="X1047" s="37"/>
      <c r="Y1047" s="37"/>
      <c r="Z1047" s="37"/>
      <c r="AA1047" s="37"/>
    </row>
    <row r="1048" spans="1:27">
      <c r="A1048" s="541">
        <v>100016303744</v>
      </c>
      <c r="B1048" s="542" t="s">
        <v>2452</v>
      </c>
      <c r="C1048" s="543">
        <v>44326</v>
      </c>
      <c r="D1048" s="544" t="s">
        <v>21</v>
      </c>
      <c r="E1048" s="544" t="s">
        <v>35</v>
      </c>
      <c r="F1048" s="542"/>
      <c r="G1048" s="542"/>
      <c r="H1048" s="542"/>
      <c r="I1048" s="37"/>
      <c r="J1048" s="37"/>
      <c r="K1048" s="37"/>
      <c r="L1048" s="37"/>
      <c r="M1048" s="37"/>
      <c r="N1048" s="37"/>
      <c r="O1048" s="37"/>
      <c r="P1048" s="37"/>
      <c r="Q1048" s="37"/>
      <c r="R1048" s="37"/>
      <c r="S1048" s="37"/>
      <c r="T1048" s="37"/>
      <c r="U1048" s="37"/>
      <c r="V1048" s="37"/>
      <c r="W1048" s="37"/>
      <c r="X1048" s="37"/>
      <c r="Y1048" s="37"/>
      <c r="Z1048" s="37"/>
      <c r="AA1048" s="37"/>
    </row>
    <row r="1049" spans="1:27">
      <c r="A1049" s="541">
        <v>100016162722</v>
      </c>
      <c r="B1049" s="542" t="s">
        <v>2452</v>
      </c>
      <c r="C1049" s="543">
        <v>44324</v>
      </c>
      <c r="D1049" s="548"/>
      <c r="E1049" s="544" t="s">
        <v>35</v>
      </c>
      <c r="F1049" s="542" t="s">
        <v>2507</v>
      </c>
      <c r="G1049" s="542"/>
      <c r="H1049" s="542"/>
      <c r="I1049" s="37"/>
      <c r="J1049" s="37"/>
      <c r="K1049" s="37"/>
      <c r="L1049" s="37"/>
      <c r="M1049" s="37"/>
      <c r="N1049" s="37"/>
      <c r="O1049" s="37"/>
      <c r="P1049" s="37"/>
      <c r="Q1049" s="37"/>
      <c r="R1049" s="37"/>
      <c r="S1049" s="37"/>
      <c r="T1049" s="37"/>
      <c r="U1049" s="37"/>
      <c r="V1049" s="37"/>
      <c r="W1049" s="37"/>
      <c r="X1049" s="37"/>
      <c r="Y1049" s="37"/>
      <c r="Z1049" s="37"/>
      <c r="AA1049" s="37"/>
    </row>
    <row r="1050" spans="1:27">
      <c r="A1050" s="541">
        <v>100016201470</v>
      </c>
      <c r="B1050" s="542" t="s">
        <v>2452</v>
      </c>
      <c r="C1050" s="543">
        <v>44327</v>
      </c>
      <c r="D1050" s="542" t="s">
        <v>2496</v>
      </c>
      <c r="E1050" s="542"/>
      <c r="F1050" s="542"/>
      <c r="G1050" s="542"/>
      <c r="H1050" s="542"/>
      <c r="I1050" s="37"/>
      <c r="J1050" s="37"/>
      <c r="K1050" s="37"/>
      <c r="L1050" s="37"/>
      <c r="M1050" s="37"/>
      <c r="N1050" s="37"/>
      <c r="O1050" s="37"/>
      <c r="P1050" s="37"/>
      <c r="Q1050" s="37"/>
      <c r="R1050" s="37"/>
      <c r="S1050" s="37"/>
      <c r="T1050" s="37"/>
      <c r="U1050" s="37"/>
      <c r="V1050" s="37"/>
      <c r="W1050" s="37"/>
      <c r="X1050" s="37"/>
      <c r="Y1050" s="37"/>
      <c r="Z1050" s="37"/>
      <c r="AA1050" s="37"/>
    </row>
    <row r="1051" spans="1:27">
      <c r="A1051" s="541">
        <v>100016265439</v>
      </c>
      <c r="B1051" s="542" t="s">
        <v>2452</v>
      </c>
      <c r="C1051" s="543">
        <v>44324</v>
      </c>
      <c r="D1051" s="548"/>
      <c r="E1051" s="544" t="s">
        <v>35</v>
      </c>
      <c r="F1051" s="544" t="s">
        <v>2508</v>
      </c>
      <c r="G1051" s="542"/>
      <c r="H1051" s="542"/>
      <c r="I1051" s="37"/>
      <c r="J1051" s="37"/>
      <c r="K1051" s="37"/>
      <c r="L1051" s="37"/>
      <c r="M1051" s="37"/>
      <c r="N1051" s="37"/>
      <c r="O1051" s="37"/>
      <c r="P1051" s="37"/>
      <c r="Q1051" s="37"/>
      <c r="R1051" s="37"/>
      <c r="S1051" s="37"/>
      <c r="T1051" s="37"/>
      <c r="U1051" s="37"/>
      <c r="V1051" s="37"/>
      <c r="W1051" s="37"/>
      <c r="X1051" s="37"/>
      <c r="Y1051" s="37"/>
      <c r="Z1051" s="37"/>
      <c r="AA1051" s="37"/>
    </row>
    <row r="1052" spans="1:27">
      <c r="A1052" s="541">
        <v>100015977505</v>
      </c>
      <c r="B1052" s="542" t="s">
        <v>2452</v>
      </c>
      <c r="C1052" s="543">
        <v>44324</v>
      </c>
      <c r="D1052" s="548"/>
      <c r="E1052" s="544" t="s">
        <v>35</v>
      </c>
      <c r="F1052" s="542"/>
      <c r="G1052" s="542"/>
      <c r="H1052" s="542"/>
      <c r="I1052" s="37"/>
      <c r="J1052" s="37"/>
      <c r="K1052" s="37"/>
      <c r="L1052" s="37"/>
      <c r="M1052" s="37"/>
      <c r="N1052" s="37"/>
      <c r="O1052" s="37"/>
      <c r="P1052" s="37"/>
      <c r="Q1052" s="37"/>
      <c r="R1052" s="37"/>
      <c r="S1052" s="37"/>
      <c r="T1052" s="37"/>
      <c r="U1052" s="37"/>
      <c r="V1052" s="37"/>
      <c r="W1052" s="37"/>
      <c r="X1052" s="37"/>
      <c r="Y1052" s="37"/>
      <c r="Z1052" s="37"/>
      <c r="AA1052" s="37"/>
    </row>
    <row r="1053" spans="1:27">
      <c r="A1053" s="541">
        <v>100015942250</v>
      </c>
      <c r="B1053" s="542" t="s">
        <v>2452</v>
      </c>
      <c r="C1053" s="543">
        <v>44324</v>
      </c>
      <c r="D1053" s="548"/>
      <c r="E1053" s="544" t="s">
        <v>35</v>
      </c>
      <c r="F1053" s="542"/>
      <c r="G1053" s="542"/>
      <c r="H1053" s="542"/>
      <c r="I1053" s="37"/>
      <c r="J1053" s="37"/>
      <c r="K1053" s="37"/>
      <c r="L1053" s="37"/>
      <c r="M1053" s="37"/>
      <c r="N1053" s="37"/>
      <c r="O1053" s="37"/>
      <c r="P1053" s="37"/>
      <c r="Q1053" s="37"/>
      <c r="R1053" s="37"/>
      <c r="S1053" s="37"/>
      <c r="T1053" s="37"/>
      <c r="U1053" s="37"/>
      <c r="V1053" s="37"/>
      <c r="W1053" s="37"/>
      <c r="X1053" s="37"/>
      <c r="Y1053" s="37"/>
      <c r="Z1053" s="37"/>
      <c r="AA1053" s="37"/>
    </row>
    <row r="1054" spans="1:27">
      <c r="A1054" s="541">
        <v>100015109219</v>
      </c>
      <c r="B1054" s="542" t="s">
        <v>2452</v>
      </c>
      <c r="C1054" s="543">
        <v>44324</v>
      </c>
      <c r="D1054" s="548"/>
      <c r="E1054" s="544" t="s">
        <v>35</v>
      </c>
      <c r="F1054" s="544" t="s">
        <v>48</v>
      </c>
      <c r="G1054" s="542"/>
      <c r="H1054" s="542"/>
      <c r="I1054" s="37"/>
      <c r="J1054" s="37"/>
      <c r="K1054" s="37"/>
      <c r="L1054" s="37"/>
      <c r="M1054" s="37"/>
      <c r="N1054" s="37"/>
      <c r="O1054" s="37"/>
      <c r="P1054" s="37"/>
      <c r="Q1054" s="37"/>
      <c r="R1054" s="37"/>
      <c r="S1054" s="37"/>
      <c r="T1054" s="37"/>
      <c r="U1054" s="37"/>
      <c r="V1054" s="37"/>
      <c r="W1054" s="37"/>
      <c r="X1054" s="37"/>
      <c r="Y1054" s="37"/>
      <c r="Z1054" s="37"/>
      <c r="AA1054" s="37"/>
    </row>
    <row r="1055" spans="1:27">
      <c r="A1055" s="545">
        <v>100014181551</v>
      </c>
      <c r="B1055" s="546" t="s">
        <v>2452</v>
      </c>
      <c r="C1055" s="543">
        <v>44324</v>
      </c>
      <c r="D1055" s="548"/>
      <c r="E1055" s="544" t="s">
        <v>35</v>
      </c>
      <c r="F1055" s="546"/>
      <c r="G1055" s="546"/>
      <c r="H1055" s="546"/>
      <c r="I1055" s="37"/>
      <c r="J1055" s="37"/>
      <c r="K1055" s="37"/>
      <c r="L1055" s="37"/>
      <c r="M1055" s="37"/>
      <c r="N1055" s="37"/>
      <c r="O1055" s="37"/>
      <c r="P1055" s="37"/>
      <c r="Q1055" s="37"/>
      <c r="R1055" s="37"/>
      <c r="S1055" s="37"/>
      <c r="T1055" s="37"/>
      <c r="U1055" s="37"/>
      <c r="V1055" s="37"/>
      <c r="W1055" s="37"/>
      <c r="X1055" s="37"/>
      <c r="Y1055" s="37"/>
      <c r="Z1055" s="37"/>
      <c r="AA1055" s="37"/>
    </row>
    <row r="1056" spans="1:27">
      <c r="A1056" s="545">
        <v>100014185805</v>
      </c>
      <c r="B1056" s="546" t="s">
        <v>2452</v>
      </c>
      <c r="C1056" s="549">
        <v>44326</v>
      </c>
      <c r="D1056" s="547" t="s">
        <v>95</v>
      </c>
      <c r="E1056" s="546"/>
      <c r="F1056" s="546"/>
      <c r="G1056" s="546"/>
      <c r="H1056" s="546"/>
      <c r="I1056" s="37"/>
      <c r="J1056" s="37"/>
      <c r="K1056" s="37"/>
      <c r="L1056" s="37"/>
      <c r="M1056" s="37"/>
      <c r="N1056" s="37"/>
      <c r="O1056" s="37"/>
      <c r="P1056" s="37"/>
      <c r="Q1056" s="37"/>
      <c r="R1056" s="37"/>
      <c r="S1056" s="37"/>
      <c r="T1056" s="37"/>
      <c r="U1056" s="37"/>
      <c r="V1056" s="37"/>
      <c r="W1056" s="37"/>
      <c r="X1056" s="37"/>
      <c r="Y1056" s="37"/>
      <c r="Z1056" s="37"/>
      <c r="AA1056" s="37"/>
    </row>
    <row r="1057" spans="1:27">
      <c r="A1057" s="545">
        <v>100014155657</v>
      </c>
      <c r="B1057" s="546" t="s">
        <v>2452</v>
      </c>
      <c r="C1057" s="549">
        <v>44327</v>
      </c>
      <c r="D1057" s="547" t="s">
        <v>2509</v>
      </c>
      <c r="E1057" s="546" t="s">
        <v>37</v>
      </c>
      <c r="F1057" s="546"/>
      <c r="G1057" s="546"/>
      <c r="H1057" s="546"/>
      <c r="I1057" s="37"/>
      <c r="J1057" s="552" t="s">
        <v>2452</v>
      </c>
      <c r="K1057" s="553" t="s">
        <v>2510</v>
      </c>
      <c r="L1057" s="540" t="s">
        <v>2511</v>
      </c>
      <c r="M1057" s="37"/>
      <c r="N1057" s="37"/>
      <c r="O1057" s="37"/>
      <c r="P1057" s="37"/>
      <c r="Q1057" s="37"/>
      <c r="R1057" s="37"/>
      <c r="S1057" s="37"/>
      <c r="T1057" s="37"/>
      <c r="U1057" s="37"/>
      <c r="V1057" s="37"/>
      <c r="W1057" s="37"/>
      <c r="X1057" s="37"/>
      <c r="Y1057" s="37"/>
      <c r="Z1057" s="37"/>
      <c r="AA1057" s="37"/>
    </row>
    <row r="1058" spans="1:27">
      <c r="A1058" s="541">
        <v>100013998429</v>
      </c>
      <c r="B1058" s="542" t="s">
        <v>2452</v>
      </c>
      <c r="C1058" s="543">
        <v>44324</v>
      </c>
      <c r="D1058" s="548"/>
      <c r="E1058" s="544" t="s">
        <v>35</v>
      </c>
      <c r="F1058" s="542" t="s">
        <v>2508</v>
      </c>
      <c r="G1058" s="542"/>
      <c r="H1058" s="542"/>
      <c r="I1058" s="37"/>
      <c r="J1058" s="37"/>
      <c r="K1058" s="37"/>
      <c r="L1058" s="37"/>
      <c r="M1058" s="37"/>
      <c r="N1058" s="37"/>
      <c r="O1058" s="37"/>
      <c r="P1058" s="37"/>
      <c r="Q1058" s="37"/>
      <c r="R1058" s="37"/>
      <c r="S1058" s="37"/>
      <c r="T1058" s="37"/>
      <c r="U1058" s="37"/>
      <c r="V1058" s="37"/>
      <c r="W1058" s="37"/>
      <c r="X1058" s="37"/>
      <c r="Y1058" s="37"/>
      <c r="Z1058" s="37"/>
      <c r="AA1058" s="37"/>
    </row>
    <row r="1059" spans="1:27">
      <c r="A1059" s="545">
        <v>100013939071</v>
      </c>
      <c r="B1059" s="546" t="s">
        <v>2452</v>
      </c>
      <c r="C1059" s="549">
        <v>44327</v>
      </c>
      <c r="D1059" s="546" t="s">
        <v>2512</v>
      </c>
      <c r="E1059" s="546"/>
      <c r="F1059" s="546"/>
      <c r="G1059" s="546"/>
      <c r="H1059" s="546"/>
      <c r="I1059" s="37"/>
      <c r="J1059" s="37"/>
      <c r="K1059" s="37"/>
      <c r="L1059" s="37"/>
      <c r="M1059" s="37"/>
      <c r="N1059" s="37"/>
      <c r="O1059" s="37"/>
      <c r="P1059" s="37"/>
      <c r="Q1059" s="37"/>
      <c r="R1059" s="37"/>
      <c r="S1059" s="37"/>
      <c r="T1059" s="37"/>
      <c r="U1059" s="37"/>
      <c r="V1059" s="37"/>
      <c r="W1059" s="37"/>
      <c r="X1059" s="37"/>
      <c r="Y1059" s="37"/>
      <c r="Z1059" s="37"/>
      <c r="AA1059" s="37"/>
    </row>
    <row r="1060" spans="1:27">
      <c r="A1060" s="545">
        <v>100013919461</v>
      </c>
      <c r="B1060" s="546" t="s">
        <v>2452</v>
      </c>
      <c r="C1060" s="549">
        <v>44327</v>
      </c>
      <c r="D1060" s="546" t="s">
        <v>89</v>
      </c>
      <c r="E1060" s="546"/>
      <c r="F1060" s="546"/>
      <c r="G1060" s="546"/>
      <c r="H1060" s="546"/>
      <c r="I1060" s="37"/>
      <c r="J1060" s="37"/>
      <c r="K1060" s="37"/>
      <c r="L1060" s="37"/>
      <c r="M1060" s="37"/>
      <c r="N1060" s="37"/>
      <c r="O1060" s="37"/>
      <c r="P1060" s="37"/>
      <c r="Q1060" s="37"/>
      <c r="R1060" s="37"/>
      <c r="S1060" s="37"/>
      <c r="T1060" s="37"/>
      <c r="U1060" s="37"/>
      <c r="V1060" s="37"/>
      <c r="W1060" s="37"/>
      <c r="X1060" s="37"/>
      <c r="Y1060" s="37"/>
      <c r="Z1060" s="37"/>
      <c r="AA1060" s="37"/>
    </row>
    <row r="1061" spans="1:27">
      <c r="A1061" s="545">
        <v>100013744663</v>
      </c>
      <c r="B1061" s="546" t="s">
        <v>2452</v>
      </c>
      <c r="C1061" s="549">
        <v>44327</v>
      </c>
      <c r="D1061" s="547" t="s">
        <v>2513</v>
      </c>
      <c r="E1061" s="546"/>
      <c r="F1061" s="546"/>
      <c r="G1061" s="546"/>
      <c r="H1061" s="546"/>
      <c r="I1061" s="37"/>
      <c r="J1061" s="37"/>
      <c r="K1061" s="37"/>
      <c r="L1061" s="37"/>
      <c r="M1061" s="37"/>
      <c r="N1061" s="37"/>
      <c r="O1061" s="37"/>
      <c r="P1061" s="37"/>
      <c r="Q1061" s="37"/>
      <c r="R1061" s="37"/>
      <c r="S1061" s="37"/>
      <c r="T1061" s="37"/>
      <c r="U1061" s="37"/>
      <c r="V1061" s="37"/>
      <c r="W1061" s="37"/>
      <c r="X1061" s="37"/>
      <c r="Y1061" s="37"/>
      <c r="Z1061" s="37"/>
      <c r="AA1061" s="37"/>
    </row>
    <row r="1062" spans="1:27">
      <c r="A1062" s="541">
        <v>100013661439</v>
      </c>
      <c r="B1062" s="542" t="s">
        <v>2452</v>
      </c>
      <c r="C1062" s="543">
        <v>44327</v>
      </c>
      <c r="D1062" s="544" t="s">
        <v>95</v>
      </c>
      <c r="E1062" s="542"/>
      <c r="F1062" s="542"/>
      <c r="G1062" s="542"/>
      <c r="H1062" s="542"/>
      <c r="I1062" s="37"/>
      <c r="J1062" s="37"/>
      <c r="K1062" s="37"/>
      <c r="L1062" s="37"/>
      <c r="M1062" s="37"/>
      <c r="N1062" s="37"/>
      <c r="O1062" s="37"/>
      <c r="P1062" s="37"/>
      <c r="Q1062" s="37"/>
      <c r="R1062" s="37"/>
      <c r="S1062" s="37"/>
      <c r="T1062" s="37"/>
      <c r="U1062" s="37"/>
      <c r="V1062" s="37"/>
      <c r="W1062" s="37"/>
      <c r="X1062" s="37"/>
      <c r="Y1062" s="37"/>
      <c r="Z1062" s="37"/>
      <c r="AA1062" s="37"/>
    </row>
    <row r="1063" spans="1:27">
      <c r="A1063" s="545">
        <v>100013699158</v>
      </c>
      <c r="B1063" s="546" t="s">
        <v>2452</v>
      </c>
      <c r="C1063" s="549">
        <v>44324</v>
      </c>
      <c r="D1063" s="546" t="s">
        <v>73</v>
      </c>
      <c r="E1063" s="546"/>
      <c r="F1063" s="546"/>
      <c r="G1063" s="546"/>
      <c r="H1063" s="546"/>
      <c r="I1063" s="37"/>
      <c r="J1063" s="37"/>
      <c r="K1063" s="37"/>
      <c r="L1063" s="37"/>
      <c r="M1063" s="37"/>
      <c r="N1063" s="37"/>
      <c r="O1063" s="37"/>
      <c r="P1063" s="37"/>
      <c r="Q1063" s="37"/>
      <c r="R1063" s="37"/>
      <c r="S1063" s="37"/>
      <c r="T1063" s="37"/>
      <c r="U1063" s="37"/>
      <c r="V1063" s="37"/>
      <c r="W1063" s="37"/>
      <c r="X1063" s="37"/>
      <c r="Y1063" s="37"/>
      <c r="Z1063" s="37"/>
      <c r="AA1063" s="37"/>
    </row>
    <row r="1064" spans="1:27">
      <c r="A1064" s="541">
        <v>100013479902</v>
      </c>
      <c r="B1064" s="542" t="s">
        <v>2452</v>
      </c>
      <c r="C1064" s="543">
        <v>44327</v>
      </c>
      <c r="D1064" s="544" t="s">
        <v>95</v>
      </c>
      <c r="E1064" s="542"/>
      <c r="F1064" s="542"/>
      <c r="G1064" s="542"/>
      <c r="H1064" s="542"/>
      <c r="I1064" s="37"/>
      <c r="J1064" s="37"/>
      <c r="K1064" s="37"/>
      <c r="L1064" s="37"/>
      <c r="M1064" s="37"/>
      <c r="N1064" s="37"/>
      <c r="O1064" s="37"/>
      <c r="P1064" s="37"/>
      <c r="Q1064" s="37"/>
      <c r="R1064" s="37"/>
      <c r="S1064" s="37"/>
      <c r="T1064" s="37"/>
      <c r="U1064" s="37"/>
      <c r="V1064" s="37"/>
      <c r="W1064" s="37"/>
      <c r="X1064" s="37"/>
      <c r="Y1064" s="37"/>
      <c r="Z1064" s="37"/>
      <c r="AA1064" s="37"/>
    </row>
    <row r="1065" spans="1:27">
      <c r="A1065" s="541">
        <v>100013137395</v>
      </c>
      <c r="B1065" s="542" t="s">
        <v>2452</v>
      </c>
      <c r="C1065" s="543">
        <v>44326</v>
      </c>
      <c r="D1065" s="542" t="s">
        <v>2514</v>
      </c>
      <c r="E1065" s="544" t="s">
        <v>35</v>
      </c>
      <c r="F1065" s="542"/>
      <c r="G1065" s="542"/>
      <c r="H1065" s="542"/>
      <c r="I1065" s="37"/>
      <c r="J1065" s="37"/>
      <c r="K1065" s="37"/>
      <c r="L1065" s="37"/>
      <c r="M1065" s="37"/>
      <c r="N1065" s="37"/>
      <c r="O1065" s="37"/>
      <c r="P1065" s="37"/>
      <c r="Q1065" s="37"/>
      <c r="R1065" s="37"/>
      <c r="S1065" s="37"/>
      <c r="T1065" s="37"/>
      <c r="U1065" s="37"/>
      <c r="V1065" s="37"/>
      <c r="W1065" s="37"/>
      <c r="X1065" s="37"/>
      <c r="Y1065" s="37"/>
      <c r="Z1065" s="37"/>
      <c r="AA1065" s="37"/>
    </row>
    <row r="1066" spans="1:27">
      <c r="A1066" s="541">
        <v>100012953225</v>
      </c>
      <c r="B1066" s="542" t="s">
        <v>2452</v>
      </c>
      <c r="C1066" s="543">
        <v>44327</v>
      </c>
      <c r="D1066" s="544" t="s">
        <v>91</v>
      </c>
      <c r="E1066" s="542"/>
      <c r="F1066" s="542"/>
      <c r="G1066" s="542"/>
      <c r="H1066" s="542"/>
      <c r="I1066" s="37"/>
      <c r="J1066" s="37"/>
      <c r="K1066" s="37"/>
      <c r="L1066" s="37"/>
      <c r="M1066" s="37"/>
      <c r="N1066" s="37"/>
      <c r="O1066" s="37"/>
      <c r="P1066" s="37"/>
      <c r="Q1066" s="37"/>
      <c r="R1066" s="37"/>
      <c r="S1066" s="37"/>
      <c r="T1066" s="37"/>
      <c r="U1066" s="37"/>
      <c r="V1066" s="37"/>
      <c r="W1066" s="37"/>
      <c r="X1066" s="37"/>
      <c r="Y1066" s="37"/>
      <c r="Z1066" s="37"/>
      <c r="AA1066" s="37"/>
    </row>
    <row r="1067" spans="1:27">
      <c r="A1067" s="545">
        <v>100012628834</v>
      </c>
      <c r="B1067" s="546" t="s">
        <v>2452</v>
      </c>
      <c r="C1067" s="549">
        <v>44327</v>
      </c>
      <c r="D1067" s="547" t="s">
        <v>2515</v>
      </c>
      <c r="E1067" s="547" t="s">
        <v>37</v>
      </c>
      <c r="F1067" s="549">
        <v>44309</v>
      </c>
      <c r="G1067" s="546">
        <v>10790</v>
      </c>
      <c r="H1067" s="547" t="s">
        <v>64</v>
      </c>
      <c r="I1067" s="37"/>
      <c r="J1067" s="37"/>
      <c r="K1067" s="37"/>
      <c r="L1067" s="37"/>
      <c r="M1067" s="37"/>
      <c r="N1067" s="37"/>
      <c r="O1067" s="37"/>
      <c r="P1067" s="37"/>
      <c r="Q1067" s="37"/>
      <c r="R1067" s="37"/>
      <c r="S1067" s="37"/>
      <c r="T1067" s="37"/>
      <c r="U1067" s="37"/>
      <c r="V1067" s="37"/>
      <c r="W1067" s="37"/>
      <c r="X1067" s="37"/>
      <c r="Y1067" s="37"/>
      <c r="Z1067" s="37"/>
      <c r="AA1067" s="37"/>
    </row>
    <row r="1068" spans="1:27">
      <c r="A1068" s="541">
        <v>100012173639</v>
      </c>
      <c r="B1068" s="542" t="s">
        <v>2452</v>
      </c>
      <c r="C1068" s="543">
        <v>44326</v>
      </c>
      <c r="D1068" s="542" t="s">
        <v>2516</v>
      </c>
      <c r="E1068" s="542"/>
      <c r="F1068" s="542"/>
      <c r="G1068" s="542"/>
      <c r="H1068" s="542"/>
      <c r="I1068" s="37"/>
      <c r="J1068" s="37"/>
      <c r="K1068" s="37"/>
      <c r="L1068" s="37"/>
      <c r="M1068" s="37"/>
      <c r="N1068" s="37"/>
      <c r="O1068" s="37"/>
      <c r="P1068" s="37"/>
      <c r="Q1068" s="37"/>
      <c r="R1068" s="37"/>
      <c r="S1068" s="37"/>
      <c r="T1068" s="37"/>
      <c r="U1068" s="37"/>
      <c r="V1068" s="37"/>
      <c r="W1068" s="37"/>
      <c r="X1068" s="37"/>
      <c r="Y1068" s="37"/>
      <c r="Z1068" s="37"/>
      <c r="AA1068" s="37"/>
    </row>
    <row r="1069" spans="1:27">
      <c r="A1069" s="545">
        <v>100012096621</v>
      </c>
      <c r="B1069" s="546" t="s">
        <v>2452</v>
      </c>
      <c r="C1069" s="543">
        <v>44326</v>
      </c>
      <c r="D1069" s="547" t="s">
        <v>89</v>
      </c>
      <c r="E1069" s="546"/>
      <c r="F1069" s="546"/>
      <c r="G1069" s="546"/>
      <c r="H1069" s="546"/>
      <c r="I1069" s="37"/>
      <c r="J1069" s="37"/>
      <c r="K1069" s="37"/>
      <c r="L1069" s="37"/>
      <c r="M1069" s="37"/>
      <c r="N1069" s="37"/>
      <c r="O1069" s="37"/>
      <c r="P1069" s="37"/>
      <c r="Q1069" s="37"/>
      <c r="R1069" s="37"/>
      <c r="S1069" s="37"/>
      <c r="T1069" s="37"/>
      <c r="U1069" s="37"/>
      <c r="V1069" s="37"/>
      <c r="W1069" s="37"/>
      <c r="X1069" s="37"/>
      <c r="Y1069" s="37"/>
      <c r="Z1069" s="37"/>
      <c r="AA1069" s="37"/>
    </row>
    <row r="1070" spans="1:27">
      <c r="A1070" s="541">
        <v>100011983768</v>
      </c>
      <c r="B1070" s="542" t="s">
        <v>2452</v>
      </c>
      <c r="C1070" s="543">
        <v>44326</v>
      </c>
      <c r="D1070" s="544" t="s">
        <v>89</v>
      </c>
      <c r="E1070" s="542"/>
      <c r="F1070" s="542"/>
      <c r="G1070" s="542"/>
      <c r="H1070" s="542"/>
      <c r="I1070" s="37"/>
      <c r="J1070" s="37"/>
      <c r="K1070" s="37"/>
      <c r="L1070" s="37"/>
      <c r="M1070" s="37"/>
      <c r="N1070" s="37"/>
      <c r="O1070" s="37"/>
      <c r="P1070" s="37"/>
      <c r="Q1070" s="37"/>
      <c r="R1070" s="37"/>
      <c r="S1070" s="37"/>
      <c r="T1070" s="37"/>
      <c r="U1070" s="37"/>
      <c r="V1070" s="37"/>
      <c r="W1070" s="37"/>
      <c r="X1070" s="37"/>
      <c r="Y1070" s="37"/>
      <c r="Z1070" s="37"/>
      <c r="AA1070" s="37"/>
    </row>
    <row r="1071" spans="1:27">
      <c r="A1071" s="545">
        <v>100011540037</v>
      </c>
      <c r="B1071" s="546" t="s">
        <v>2452</v>
      </c>
      <c r="C1071" s="543">
        <v>44326</v>
      </c>
      <c r="D1071" s="547" t="s">
        <v>21</v>
      </c>
      <c r="E1071" s="546"/>
      <c r="F1071" s="546"/>
      <c r="G1071" s="546"/>
      <c r="H1071" s="546"/>
      <c r="I1071" s="37"/>
      <c r="J1071" s="37"/>
      <c r="K1071" s="37"/>
      <c r="L1071" s="37"/>
      <c r="M1071" s="37"/>
      <c r="N1071" s="37"/>
      <c r="O1071" s="37"/>
      <c r="P1071" s="37"/>
      <c r="Q1071" s="37"/>
      <c r="R1071" s="37"/>
      <c r="S1071" s="37"/>
      <c r="T1071" s="37"/>
      <c r="U1071" s="37"/>
      <c r="V1071" s="37"/>
      <c r="W1071" s="37"/>
      <c r="X1071" s="37"/>
      <c r="Y1071" s="37"/>
      <c r="Z1071" s="37"/>
      <c r="AA1071" s="37"/>
    </row>
    <row r="1072" spans="1:27">
      <c r="A1072" s="545">
        <v>100011060210</v>
      </c>
      <c r="B1072" s="546" t="s">
        <v>2452</v>
      </c>
      <c r="C1072" s="547" t="s">
        <v>2517</v>
      </c>
      <c r="D1072" s="546" t="s">
        <v>37</v>
      </c>
      <c r="E1072" s="547" t="s">
        <v>37</v>
      </c>
      <c r="F1072" s="549">
        <v>44324</v>
      </c>
      <c r="G1072" s="546">
        <v>7007.28</v>
      </c>
      <c r="H1072" s="546"/>
      <c r="I1072" s="37"/>
      <c r="J1072" s="552" t="s">
        <v>2452</v>
      </c>
      <c r="K1072" s="553" t="s">
        <v>2518</v>
      </c>
      <c r="L1072" s="540" t="s">
        <v>2519</v>
      </c>
      <c r="M1072" s="37"/>
      <c r="N1072" s="37"/>
      <c r="O1072" s="37"/>
      <c r="P1072" s="37"/>
      <c r="Q1072" s="37"/>
      <c r="R1072" s="37"/>
      <c r="S1072" s="37"/>
      <c r="T1072" s="37"/>
      <c r="U1072" s="37"/>
      <c r="V1072" s="37"/>
      <c r="W1072" s="37"/>
      <c r="X1072" s="37"/>
      <c r="Y1072" s="37"/>
      <c r="Z1072" s="37"/>
      <c r="AA1072" s="37"/>
    </row>
    <row r="1073" spans="1:27">
      <c r="A1073" s="545">
        <v>100010980414</v>
      </c>
      <c r="B1073" s="546" t="s">
        <v>2452</v>
      </c>
      <c r="C1073" s="549">
        <v>44327</v>
      </c>
      <c r="D1073" s="547" t="s">
        <v>2496</v>
      </c>
      <c r="E1073" s="546"/>
      <c r="F1073" s="546"/>
      <c r="G1073" s="546"/>
      <c r="H1073" s="546"/>
      <c r="I1073" s="37"/>
      <c r="J1073" s="37"/>
      <c r="K1073" s="37"/>
      <c r="L1073" s="37"/>
      <c r="M1073" s="37"/>
      <c r="N1073" s="37"/>
      <c r="O1073" s="37"/>
      <c r="P1073" s="37"/>
      <c r="Q1073" s="37"/>
      <c r="R1073" s="37"/>
      <c r="S1073" s="37"/>
      <c r="T1073" s="37"/>
      <c r="U1073" s="37"/>
      <c r="V1073" s="37"/>
      <c r="W1073" s="37"/>
      <c r="X1073" s="37"/>
      <c r="Y1073" s="37"/>
      <c r="Z1073" s="37"/>
      <c r="AA1073" s="37"/>
    </row>
    <row r="1074" spans="1:27">
      <c r="A1074" s="541">
        <v>100010679207</v>
      </c>
      <c r="B1074" s="542" t="s">
        <v>2452</v>
      </c>
      <c r="C1074" s="543">
        <v>44326</v>
      </c>
      <c r="D1074" s="544" t="s">
        <v>91</v>
      </c>
      <c r="E1074" s="542"/>
      <c r="F1074" s="542"/>
      <c r="G1074" s="542"/>
      <c r="H1074" s="542"/>
      <c r="I1074" s="37"/>
      <c r="J1074" s="37"/>
      <c r="K1074" s="37"/>
      <c r="L1074" s="37"/>
      <c r="M1074" s="37"/>
      <c r="N1074" s="37"/>
      <c r="O1074" s="37"/>
      <c r="P1074" s="37"/>
      <c r="Q1074" s="37"/>
      <c r="R1074" s="37"/>
      <c r="S1074" s="37"/>
      <c r="T1074" s="37"/>
      <c r="U1074" s="37"/>
      <c r="V1074" s="37"/>
      <c r="W1074" s="37"/>
      <c r="X1074" s="37"/>
      <c r="Y1074" s="37"/>
      <c r="Z1074" s="37"/>
      <c r="AA1074" s="37"/>
    </row>
    <row r="1075" spans="1:27">
      <c r="A1075" s="541">
        <v>100010606397</v>
      </c>
      <c r="B1075" s="542" t="s">
        <v>2452</v>
      </c>
      <c r="C1075" s="543">
        <v>44327</v>
      </c>
      <c r="D1075" s="544" t="s">
        <v>21</v>
      </c>
      <c r="E1075" s="542"/>
      <c r="F1075" s="542"/>
      <c r="G1075" s="542"/>
      <c r="H1075" s="542"/>
      <c r="I1075" s="37"/>
      <c r="J1075" s="37"/>
      <c r="K1075" s="37"/>
      <c r="L1075" s="37"/>
      <c r="M1075" s="37"/>
      <c r="N1075" s="37"/>
      <c r="O1075" s="37"/>
      <c r="P1075" s="37"/>
      <c r="Q1075" s="37"/>
      <c r="R1075" s="37"/>
      <c r="S1075" s="37"/>
      <c r="T1075" s="37"/>
      <c r="U1075" s="37"/>
      <c r="V1075" s="37"/>
      <c r="W1075" s="37"/>
      <c r="X1075" s="37"/>
      <c r="Y1075" s="37"/>
      <c r="Z1075" s="37"/>
      <c r="AA1075" s="37"/>
    </row>
    <row r="1076" spans="1:27">
      <c r="A1076" s="545">
        <v>100010374014</v>
      </c>
      <c r="B1076" s="546" t="s">
        <v>2452</v>
      </c>
      <c r="C1076" s="549">
        <v>44326</v>
      </c>
      <c r="D1076" s="546" t="s">
        <v>37</v>
      </c>
      <c r="E1076" s="547" t="s">
        <v>37</v>
      </c>
      <c r="F1076" s="549">
        <v>44319</v>
      </c>
      <c r="G1076" s="546">
        <v>249.5</v>
      </c>
      <c r="H1076" s="547" t="s">
        <v>2520</v>
      </c>
      <c r="I1076" s="37"/>
      <c r="J1076" s="37"/>
      <c r="K1076" s="37"/>
      <c r="L1076" s="37"/>
      <c r="M1076" s="37"/>
      <c r="N1076" s="37"/>
      <c r="O1076" s="37"/>
      <c r="P1076" s="37"/>
      <c r="Q1076" s="37"/>
      <c r="R1076" s="37"/>
      <c r="S1076" s="37"/>
      <c r="T1076" s="37"/>
      <c r="U1076" s="37"/>
      <c r="V1076" s="37"/>
      <c r="W1076" s="37"/>
      <c r="X1076" s="37"/>
      <c r="Y1076" s="37"/>
      <c r="Z1076" s="37"/>
      <c r="AA1076" s="37"/>
    </row>
    <row r="1077" spans="1:27">
      <c r="A1077" s="545">
        <v>100010289278</v>
      </c>
      <c r="B1077" s="546" t="s">
        <v>2452</v>
      </c>
      <c r="C1077" s="549">
        <v>44327</v>
      </c>
      <c r="D1077" s="547" t="s">
        <v>2521</v>
      </c>
      <c r="E1077" s="547" t="s">
        <v>37</v>
      </c>
      <c r="F1077" s="546"/>
      <c r="G1077" s="546"/>
      <c r="H1077" s="546"/>
      <c r="I1077" s="37"/>
      <c r="J1077" s="37"/>
      <c r="K1077" s="37"/>
      <c r="L1077" s="37"/>
      <c r="M1077" s="37"/>
      <c r="N1077" s="37"/>
      <c r="O1077" s="37"/>
      <c r="P1077" s="37"/>
      <c r="Q1077" s="37"/>
      <c r="R1077" s="37"/>
      <c r="S1077" s="37"/>
      <c r="T1077" s="37"/>
      <c r="U1077" s="37"/>
      <c r="V1077" s="37"/>
      <c r="W1077" s="37"/>
      <c r="X1077" s="37"/>
      <c r="Y1077" s="37"/>
      <c r="Z1077" s="37"/>
      <c r="AA1077" s="37"/>
    </row>
    <row r="1078" spans="1:27">
      <c r="A1078" s="545">
        <v>100010052312</v>
      </c>
      <c r="B1078" s="546" t="s">
        <v>2452</v>
      </c>
      <c r="C1078" s="549">
        <v>44327</v>
      </c>
      <c r="D1078" s="546" t="s">
        <v>2496</v>
      </c>
      <c r="E1078" s="546"/>
      <c r="F1078" s="546"/>
      <c r="G1078" s="546"/>
      <c r="H1078" s="546"/>
      <c r="I1078" s="37"/>
      <c r="J1078" s="37"/>
      <c r="K1078" s="37"/>
      <c r="L1078" s="37"/>
      <c r="M1078" s="37"/>
      <c r="N1078" s="37"/>
      <c r="O1078" s="37"/>
      <c r="P1078" s="37"/>
      <c r="Q1078" s="37"/>
      <c r="R1078" s="37"/>
      <c r="S1078" s="37"/>
      <c r="T1078" s="37"/>
      <c r="U1078" s="37"/>
      <c r="V1078" s="37"/>
      <c r="W1078" s="37"/>
      <c r="X1078" s="37"/>
      <c r="Y1078" s="37"/>
      <c r="Z1078" s="37"/>
      <c r="AA1078" s="37"/>
    </row>
    <row r="1079" spans="1:27">
      <c r="A1079" s="541">
        <v>100007888786</v>
      </c>
      <c r="B1079" s="542" t="s">
        <v>2452</v>
      </c>
      <c r="C1079" s="543">
        <v>44327</v>
      </c>
      <c r="D1079" s="544" t="s">
        <v>2522</v>
      </c>
      <c r="E1079" s="542"/>
      <c r="F1079" s="542"/>
      <c r="G1079" s="542"/>
      <c r="H1079" s="542"/>
      <c r="I1079" s="37"/>
      <c r="J1079" s="37"/>
      <c r="K1079" s="37"/>
      <c r="L1079" s="37"/>
      <c r="M1079" s="37"/>
      <c r="N1079" s="37"/>
      <c r="O1079" s="37"/>
      <c r="P1079" s="37"/>
      <c r="Q1079" s="37"/>
      <c r="R1079" s="37"/>
      <c r="S1079" s="37"/>
      <c r="T1079" s="37"/>
      <c r="U1079" s="37"/>
      <c r="V1079" s="37"/>
      <c r="W1079" s="37"/>
      <c r="X1079" s="37"/>
      <c r="Y1079" s="37"/>
      <c r="Z1079" s="37"/>
      <c r="AA1079" s="37"/>
    </row>
    <row r="1080" spans="1:27">
      <c r="A1080" s="545">
        <v>100007584449</v>
      </c>
      <c r="B1080" s="546" t="s">
        <v>2452</v>
      </c>
      <c r="C1080" s="549">
        <v>44326</v>
      </c>
      <c r="D1080" s="546" t="s">
        <v>91</v>
      </c>
      <c r="E1080" s="546"/>
      <c r="F1080" s="546"/>
      <c r="G1080" s="546"/>
      <c r="H1080" s="546"/>
      <c r="I1080" s="37"/>
      <c r="J1080" s="37"/>
      <c r="K1080" s="37"/>
      <c r="L1080" s="37"/>
      <c r="M1080" s="37"/>
      <c r="N1080" s="37"/>
      <c r="O1080" s="37"/>
      <c r="P1080" s="37"/>
      <c r="Q1080" s="37"/>
      <c r="R1080" s="37"/>
      <c r="S1080" s="37"/>
      <c r="T1080" s="37"/>
      <c r="U1080" s="37"/>
      <c r="V1080" s="37"/>
      <c r="W1080" s="37"/>
      <c r="X1080" s="37"/>
      <c r="Y1080" s="37"/>
      <c r="Z1080" s="37"/>
      <c r="AA1080" s="37"/>
    </row>
    <row r="1081" spans="1:27">
      <c r="A1081" s="545">
        <v>100007398068</v>
      </c>
      <c r="B1081" s="546" t="s">
        <v>2452</v>
      </c>
      <c r="C1081" s="549">
        <v>44327</v>
      </c>
      <c r="D1081" s="547" t="s">
        <v>89</v>
      </c>
      <c r="E1081" s="546"/>
      <c r="F1081" s="546"/>
      <c r="G1081" s="546"/>
      <c r="H1081" s="546"/>
      <c r="I1081" s="37"/>
      <c r="J1081" s="37"/>
      <c r="K1081" s="37"/>
      <c r="L1081" s="37"/>
      <c r="M1081" s="37"/>
      <c r="N1081" s="37"/>
      <c r="O1081" s="37"/>
      <c r="P1081" s="37"/>
      <c r="Q1081" s="37"/>
      <c r="R1081" s="37"/>
      <c r="S1081" s="37"/>
      <c r="T1081" s="37"/>
      <c r="U1081" s="37"/>
      <c r="V1081" s="37"/>
      <c r="W1081" s="37"/>
      <c r="X1081" s="37"/>
      <c r="Y1081" s="37"/>
      <c r="Z1081" s="37"/>
      <c r="AA1081" s="37"/>
    </row>
    <row r="1082" spans="1:27">
      <c r="A1082" s="545">
        <v>100006916909</v>
      </c>
      <c r="B1082" s="546" t="s">
        <v>2452</v>
      </c>
      <c r="C1082" s="549">
        <v>44326</v>
      </c>
      <c r="D1082" s="547" t="s">
        <v>35</v>
      </c>
      <c r="E1082" s="546"/>
      <c r="F1082" s="547" t="s">
        <v>2523</v>
      </c>
      <c r="G1082" s="546">
        <v>752.5</v>
      </c>
      <c r="H1082" s="546"/>
      <c r="I1082" s="37"/>
      <c r="J1082" s="37"/>
      <c r="K1082" s="37"/>
      <c r="L1082" s="37"/>
      <c r="M1082" s="37"/>
      <c r="N1082" s="37"/>
      <c r="O1082" s="37"/>
      <c r="P1082" s="37"/>
      <c r="Q1082" s="37"/>
      <c r="R1082" s="37"/>
      <c r="S1082" s="37"/>
      <c r="T1082" s="37"/>
      <c r="U1082" s="37"/>
      <c r="V1082" s="37"/>
      <c r="W1082" s="37"/>
      <c r="X1082" s="37"/>
      <c r="Y1082" s="37"/>
      <c r="Z1082" s="37"/>
      <c r="AA1082" s="37"/>
    </row>
    <row r="1083" spans="1:27">
      <c r="A1083" s="541">
        <v>100006080981</v>
      </c>
      <c r="B1083" s="542" t="s">
        <v>2452</v>
      </c>
      <c r="C1083" s="543">
        <v>44327</v>
      </c>
      <c r="D1083" s="544" t="s">
        <v>2524</v>
      </c>
      <c r="E1083" s="542"/>
      <c r="F1083" s="542"/>
      <c r="G1083" s="542"/>
      <c r="H1083" s="542"/>
      <c r="I1083" s="37"/>
      <c r="J1083" s="37"/>
      <c r="K1083" s="37"/>
      <c r="L1083" s="37"/>
      <c r="M1083" s="37"/>
      <c r="N1083" s="37"/>
      <c r="O1083" s="37"/>
      <c r="P1083" s="37"/>
      <c r="Q1083" s="37"/>
      <c r="R1083" s="37"/>
      <c r="S1083" s="37"/>
      <c r="T1083" s="37"/>
      <c r="U1083" s="37"/>
      <c r="V1083" s="37"/>
      <c r="W1083" s="37"/>
      <c r="X1083" s="37"/>
      <c r="Y1083" s="37"/>
      <c r="Z1083" s="37"/>
      <c r="AA1083" s="37"/>
    </row>
    <row r="1084" spans="1:27">
      <c r="A1084" s="541">
        <v>100006241678</v>
      </c>
      <c r="B1084" s="542" t="s">
        <v>2452</v>
      </c>
      <c r="C1084" s="543">
        <v>44326</v>
      </c>
      <c r="D1084" s="544" t="s">
        <v>35</v>
      </c>
      <c r="E1084" s="542"/>
      <c r="F1084" s="542"/>
      <c r="G1084" s="542"/>
      <c r="H1084" s="542"/>
      <c r="I1084" s="37"/>
      <c r="J1084" s="37"/>
      <c r="K1084" s="37"/>
      <c r="L1084" s="37"/>
      <c r="M1084" s="37"/>
      <c r="N1084" s="37"/>
      <c r="O1084" s="37"/>
      <c r="P1084" s="37"/>
      <c r="Q1084" s="37"/>
      <c r="R1084" s="37"/>
      <c r="S1084" s="37"/>
      <c r="T1084" s="37"/>
      <c r="U1084" s="37"/>
      <c r="V1084" s="37"/>
      <c r="W1084" s="37"/>
      <c r="X1084" s="37"/>
      <c r="Y1084" s="37"/>
      <c r="Z1084" s="37"/>
      <c r="AA1084" s="37"/>
    </row>
    <row r="1085" spans="1:27">
      <c r="A1085" s="545">
        <v>100005252165</v>
      </c>
      <c r="B1085" s="546" t="s">
        <v>2452</v>
      </c>
      <c r="C1085" s="549">
        <v>44326</v>
      </c>
      <c r="D1085" s="547" t="s">
        <v>35</v>
      </c>
      <c r="E1085" s="546"/>
      <c r="F1085" s="546"/>
      <c r="G1085" s="546"/>
      <c r="H1085" s="546"/>
      <c r="I1085" s="37"/>
      <c r="J1085" s="37"/>
      <c r="K1085" s="37"/>
      <c r="L1085" s="37"/>
      <c r="M1085" s="37"/>
      <c r="N1085" s="37"/>
      <c r="O1085" s="37"/>
      <c r="P1085" s="37"/>
      <c r="Q1085" s="37"/>
      <c r="R1085" s="37"/>
      <c r="S1085" s="37"/>
      <c r="T1085" s="37"/>
      <c r="U1085" s="37"/>
      <c r="V1085" s="37"/>
      <c r="W1085" s="37"/>
      <c r="X1085" s="37"/>
      <c r="Y1085" s="37"/>
      <c r="Z1085" s="37"/>
      <c r="AA1085" s="37"/>
    </row>
    <row r="1086" spans="1:27">
      <c r="A1086" s="541">
        <v>100004781403</v>
      </c>
      <c r="B1086" s="542" t="s">
        <v>2452</v>
      </c>
      <c r="C1086" s="543">
        <v>44326</v>
      </c>
      <c r="D1086" s="544" t="s">
        <v>35</v>
      </c>
      <c r="E1086" s="542"/>
      <c r="F1086" s="542"/>
      <c r="G1086" s="542"/>
      <c r="H1086" s="542"/>
      <c r="I1086" s="37"/>
      <c r="J1086" s="37"/>
      <c r="K1086" s="37"/>
      <c r="L1086" s="37"/>
      <c r="M1086" s="37"/>
      <c r="N1086" s="37"/>
      <c r="O1086" s="37"/>
      <c r="P1086" s="37"/>
      <c r="Q1086" s="37"/>
      <c r="R1086" s="37"/>
      <c r="S1086" s="37"/>
      <c r="T1086" s="37"/>
      <c r="U1086" s="37"/>
      <c r="V1086" s="37"/>
      <c r="W1086" s="37"/>
      <c r="X1086" s="37"/>
      <c r="Y1086" s="37"/>
      <c r="Z1086" s="37"/>
      <c r="AA1086" s="37"/>
    </row>
    <row r="1087" spans="1:27">
      <c r="A1087" s="541">
        <v>100004852998</v>
      </c>
      <c r="B1087" s="542" t="s">
        <v>2452</v>
      </c>
      <c r="C1087" s="543">
        <v>44326</v>
      </c>
      <c r="D1087" s="544" t="s">
        <v>35</v>
      </c>
      <c r="E1087" s="542"/>
      <c r="F1087" s="542"/>
      <c r="G1087" s="542"/>
      <c r="H1087" s="542"/>
      <c r="I1087" s="37"/>
      <c r="J1087" s="37"/>
      <c r="K1087" s="37"/>
      <c r="L1087" s="37"/>
      <c r="M1087" s="37"/>
      <c r="N1087" s="37"/>
      <c r="O1087" s="37"/>
      <c r="P1087" s="37"/>
      <c r="Q1087" s="37"/>
      <c r="R1087" s="37"/>
      <c r="S1087" s="37"/>
      <c r="T1087" s="37"/>
      <c r="U1087" s="37"/>
      <c r="V1087" s="37"/>
      <c r="W1087" s="37"/>
      <c r="X1087" s="37"/>
      <c r="Y1087" s="37"/>
      <c r="Z1087" s="37"/>
      <c r="AA1087" s="37"/>
    </row>
    <row r="1088" spans="1:27">
      <c r="A1088" s="541">
        <v>100004635382</v>
      </c>
      <c r="B1088" s="542" t="s">
        <v>2452</v>
      </c>
      <c r="C1088" s="543">
        <v>44326</v>
      </c>
      <c r="D1088" s="544" t="s">
        <v>35</v>
      </c>
      <c r="E1088" s="542"/>
      <c r="F1088" s="542"/>
      <c r="G1088" s="542"/>
      <c r="H1088" s="542"/>
      <c r="I1088" s="37"/>
      <c r="J1088" s="37"/>
      <c r="K1088" s="37"/>
      <c r="L1088" s="37"/>
      <c r="M1088" s="37"/>
      <c r="N1088" s="37"/>
      <c r="O1088" s="37"/>
      <c r="P1088" s="37"/>
      <c r="Q1088" s="37"/>
      <c r="R1088" s="37"/>
      <c r="S1088" s="37"/>
      <c r="T1088" s="37"/>
      <c r="U1088" s="37"/>
      <c r="V1088" s="37"/>
      <c r="W1088" s="37"/>
      <c r="X1088" s="37"/>
      <c r="Y1088" s="37"/>
      <c r="Z1088" s="37"/>
      <c r="AA1088" s="37"/>
    </row>
    <row r="1089" spans="1:27">
      <c r="A1089" s="545">
        <v>100004157707</v>
      </c>
      <c r="B1089" s="546" t="s">
        <v>2452</v>
      </c>
      <c r="C1089" s="543">
        <v>44326</v>
      </c>
      <c r="D1089" s="547" t="s">
        <v>35</v>
      </c>
      <c r="E1089" s="547" t="s">
        <v>37</v>
      </c>
      <c r="F1089" s="549">
        <v>44325</v>
      </c>
      <c r="G1089" s="546">
        <v>497.74</v>
      </c>
      <c r="H1089" s="546"/>
      <c r="I1089" s="37"/>
      <c r="J1089" s="37"/>
      <c r="K1089" s="37"/>
      <c r="L1089" s="37"/>
      <c r="M1089" s="37"/>
      <c r="N1089" s="37"/>
      <c r="O1089" s="37"/>
      <c r="P1089" s="37"/>
      <c r="Q1089" s="37"/>
      <c r="R1089" s="37"/>
      <c r="S1089" s="37"/>
      <c r="T1089" s="37"/>
      <c r="U1089" s="37"/>
      <c r="V1089" s="37"/>
      <c r="W1089" s="37"/>
      <c r="X1089" s="37"/>
      <c r="Y1089" s="37"/>
      <c r="Z1089" s="37"/>
      <c r="AA1089" s="37"/>
    </row>
    <row r="1090" spans="1:27">
      <c r="A1090" s="545">
        <v>100003549629</v>
      </c>
      <c r="B1090" s="546" t="s">
        <v>2452</v>
      </c>
      <c r="C1090" s="549">
        <v>44323</v>
      </c>
      <c r="D1090" s="546" t="s">
        <v>2525</v>
      </c>
      <c r="E1090" s="546"/>
      <c r="F1090" s="546"/>
      <c r="G1090" s="546"/>
      <c r="H1090" s="546"/>
      <c r="I1090" s="37"/>
      <c r="J1090" s="37"/>
      <c r="K1090" s="37"/>
      <c r="L1090" s="37"/>
      <c r="M1090" s="37"/>
      <c r="N1090" s="37"/>
      <c r="O1090" s="37"/>
      <c r="P1090" s="37"/>
      <c r="Q1090" s="37"/>
      <c r="R1090" s="37"/>
      <c r="S1090" s="37"/>
      <c r="T1090" s="37"/>
      <c r="U1090" s="37"/>
      <c r="V1090" s="37"/>
      <c r="W1090" s="37"/>
      <c r="X1090" s="37"/>
      <c r="Y1090" s="37"/>
      <c r="Z1090" s="37"/>
      <c r="AA1090" s="37"/>
    </row>
    <row r="1091" spans="1:27">
      <c r="A1091" s="541">
        <v>100003368686</v>
      </c>
      <c r="B1091" s="542" t="s">
        <v>2452</v>
      </c>
      <c r="C1091" s="543">
        <v>44326</v>
      </c>
      <c r="D1091" s="542" t="s">
        <v>2496</v>
      </c>
      <c r="E1091" s="542"/>
      <c r="F1091" s="542"/>
      <c r="G1091" s="542"/>
      <c r="H1091" s="542"/>
      <c r="I1091" s="37"/>
      <c r="J1091" s="37"/>
      <c r="K1091" s="37"/>
      <c r="L1091" s="37"/>
      <c r="M1091" s="37"/>
      <c r="N1091" s="37"/>
      <c r="O1091" s="37"/>
      <c r="P1091" s="37"/>
      <c r="Q1091" s="37"/>
      <c r="R1091" s="37"/>
      <c r="S1091" s="37"/>
      <c r="T1091" s="37"/>
      <c r="U1091" s="37"/>
      <c r="V1091" s="37"/>
      <c r="W1091" s="37"/>
      <c r="X1091" s="37"/>
      <c r="Y1091" s="37"/>
      <c r="Z1091" s="37"/>
      <c r="AA1091" s="37"/>
    </row>
    <row r="1092" spans="1:27">
      <c r="A1092" s="541">
        <v>100000634916</v>
      </c>
      <c r="B1092" s="542" t="s">
        <v>2452</v>
      </c>
      <c r="C1092" s="543">
        <v>44326</v>
      </c>
      <c r="D1092" s="544" t="s">
        <v>2526</v>
      </c>
      <c r="E1092" s="542"/>
      <c r="F1092" s="542"/>
      <c r="G1092" s="542"/>
      <c r="H1092" s="542"/>
      <c r="I1092" s="37"/>
      <c r="J1092" s="37"/>
      <c r="K1092" s="37"/>
      <c r="L1092" s="37"/>
      <c r="M1092" s="37"/>
      <c r="N1092" s="37"/>
      <c r="O1092" s="37"/>
      <c r="P1092" s="37"/>
      <c r="Q1092" s="37"/>
      <c r="R1092" s="37"/>
      <c r="S1092" s="37"/>
      <c r="T1092" s="37"/>
      <c r="U1092" s="37"/>
      <c r="V1092" s="37"/>
      <c r="W1092" s="37"/>
      <c r="X1092" s="37"/>
      <c r="Y1092" s="37"/>
      <c r="Z1092" s="37"/>
      <c r="AA1092" s="37"/>
    </row>
    <row r="1093" spans="1:27">
      <c r="A1093" s="545">
        <v>100000491020</v>
      </c>
      <c r="B1093" s="546" t="s">
        <v>2452</v>
      </c>
      <c r="C1093" s="549">
        <v>44326</v>
      </c>
      <c r="D1093" s="546" t="s">
        <v>2496</v>
      </c>
      <c r="E1093" s="547" t="s">
        <v>35</v>
      </c>
      <c r="F1093" s="549">
        <v>44320</v>
      </c>
      <c r="G1093" s="546">
        <v>2997</v>
      </c>
      <c r="H1093" s="546"/>
      <c r="I1093" s="37"/>
      <c r="J1093" s="37"/>
      <c r="K1093" s="37"/>
      <c r="L1093" s="37"/>
      <c r="M1093" s="37"/>
      <c r="N1093" s="37"/>
      <c r="O1093" s="37"/>
      <c r="P1093" s="37"/>
      <c r="Q1093" s="37"/>
      <c r="R1093" s="37"/>
      <c r="S1093" s="37"/>
      <c r="T1093" s="37"/>
      <c r="U1093" s="37"/>
      <c r="V1093" s="37"/>
      <c r="W1093" s="37"/>
      <c r="X1093" s="37"/>
      <c r="Y1093" s="37"/>
      <c r="Z1093" s="37"/>
      <c r="AA1093" s="37"/>
    </row>
    <row r="1094" spans="1:27">
      <c r="A1094" s="541">
        <v>100000349551</v>
      </c>
      <c r="B1094" s="542" t="s">
        <v>2452</v>
      </c>
      <c r="C1094" s="543">
        <v>44326</v>
      </c>
      <c r="D1094" s="544" t="s">
        <v>2527</v>
      </c>
      <c r="E1094" s="544" t="s">
        <v>35</v>
      </c>
      <c r="F1094" s="542"/>
      <c r="G1094" s="542"/>
      <c r="H1094" s="542"/>
      <c r="I1094" s="37"/>
      <c r="J1094" s="37"/>
      <c r="K1094" s="37"/>
      <c r="L1094" s="37"/>
      <c r="M1094" s="37"/>
      <c r="N1094" s="37"/>
      <c r="O1094" s="37"/>
      <c r="P1094" s="37"/>
      <c r="Q1094" s="37"/>
      <c r="R1094" s="37"/>
      <c r="S1094" s="37"/>
      <c r="T1094" s="37"/>
      <c r="U1094" s="37"/>
      <c r="V1094" s="37"/>
      <c r="W1094" s="37"/>
      <c r="X1094" s="37"/>
      <c r="Y1094" s="37"/>
      <c r="Z1094" s="37"/>
      <c r="AA1094" s="37"/>
    </row>
    <row r="1095" spans="1:27">
      <c r="A1095" s="545">
        <v>2462265588</v>
      </c>
      <c r="B1095" s="546" t="s">
        <v>2452</v>
      </c>
      <c r="C1095" s="549">
        <v>44326</v>
      </c>
      <c r="D1095" s="546" t="s">
        <v>2528</v>
      </c>
      <c r="E1095" s="546"/>
      <c r="F1095" s="549">
        <v>44317</v>
      </c>
      <c r="G1095" s="546">
        <v>349</v>
      </c>
      <c r="H1095" s="546"/>
      <c r="I1095" s="37"/>
      <c r="J1095" s="37"/>
      <c r="K1095" s="37"/>
      <c r="L1095" s="37"/>
      <c r="M1095" s="37"/>
      <c r="N1095" s="37"/>
      <c r="O1095" s="37"/>
      <c r="P1095" s="37"/>
      <c r="Q1095" s="37"/>
      <c r="R1095" s="37"/>
      <c r="S1095" s="37"/>
      <c r="T1095" s="37"/>
      <c r="U1095" s="37"/>
      <c r="V1095" s="37"/>
      <c r="W1095" s="37"/>
      <c r="X1095" s="37"/>
      <c r="Y1095" s="37"/>
      <c r="Z1095" s="37"/>
      <c r="AA1095" s="37"/>
    </row>
    <row r="1096" spans="1:27">
      <c r="A1096" s="545">
        <v>82562126</v>
      </c>
      <c r="B1096" s="546" t="s">
        <v>2452</v>
      </c>
      <c r="C1096" s="549">
        <v>44327</v>
      </c>
      <c r="D1096" s="547" t="s">
        <v>37</v>
      </c>
      <c r="E1096" s="547" t="s">
        <v>37</v>
      </c>
      <c r="F1096" s="546"/>
      <c r="G1096" s="546"/>
      <c r="H1096" s="546"/>
      <c r="I1096" s="37"/>
      <c r="J1096" s="37"/>
      <c r="K1096" s="37"/>
      <c r="L1096" s="37"/>
      <c r="M1096" s="37"/>
      <c r="N1096" s="37"/>
      <c r="O1096" s="37"/>
      <c r="P1096" s="37"/>
      <c r="Q1096" s="37"/>
      <c r="R1096" s="37"/>
      <c r="S1096" s="37"/>
      <c r="T1096" s="37"/>
      <c r="U1096" s="37"/>
      <c r="V1096" s="37"/>
      <c r="W1096" s="37"/>
      <c r="X1096" s="37"/>
      <c r="Y1096" s="37"/>
      <c r="Z1096" s="37"/>
      <c r="AA1096" s="37"/>
    </row>
    <row r="1097" spans="1:27">
      <c r="A1097" s="541">
        <v>1307347945</v>
      </c>
      <c r="B1097" s="542" t="s">
        <v>2452</v>
      </c>
      <c r="C1097" s="543">
        <v>44326</v>
      </c>
      <c r="D1097" s="544" t="s">
        <v>95</v>
      </c>
      <c r="E1097" s="542"/>
      <c r="F1097" s="543">
        <v>44317</v>
      </c>
      <c r="G1097" s="542">
        <v>410</v>
      </c>
      <c r="H1097" s="542"/>
      <c r="I1097" s="37"/>
      <c r="J1097" s="37"/>
      <c r="K1097" s="37"/>
      <c r="L1097" s="37"/>
      <c r="M1097" s="37"/>
      <c r="N1097" s="37"/>
      <c r="O1097" s="37"/>
      <c r="P1097" s="37"/>
      <c r="Q1097" s="37"/>
      <c r="R1097" s="37"/>
      <c r="S1097" s="37"/>
      <c r="T1097" s="37"/>
      <c r="U1097" s="37"/>
      <c r="V1097" s="37"/>
      <c r="W1097" s="37"/>
      <c r="X1097" s="37"/>
      <c r="Y1097" s="37"/>
      <c r="Z1097" s="37"/>
      <c r="AA1097" s="37"/>
    </row>
    <row r="1098" spans="1:27">
      <c r="A1098" s="541">
        <v>280481878</v>
      </c>
      <c r="B1098" s="542" t="s">
        <v>2452</v>
      </c>
      <c r="C1098" s="543">
        <v>44326</v>
      </c>
      <c r="D1098" s="544" t="s">
        <v>2528</v>
      </c>
      <c r="E1098" s="544" t="s">
        <v>35</v>
      </c>
      <c r="F1098" s="543">
        <v>44323</v>
      </c>
      <c r="G1098" s="542">
        <v>419</v>
      </c>
      <c r="H1098" s="542"/>
      <c r="I1098" s="37"/>
      <c r="J1098" s="37"/>
      <c r="K1098" s="37"/>
      <c r="L1098" s="37"/>
      <c r="M1098" s="37"/>
      <c r="N1098" s="37"/>
      <c r="O1098" s="37"/>
      <c r="P1098" s="37"/>
      <c r="Q1098" s="37"/>
      <c r="R1098" s="37"/>
      <c r="S1098" s="37"/>
      <c r="T1098" s="37"/>
      <c r="U1098" s="37"/>
      <c r="V1098" s="37"/>
      <c r="W1098" s="37"/>
      <c r="X1098" s="37"/>
      <c r="Y1098" s="37"/>
      <c r="Z1098" s="37"/>
      <c r="AA1098" s="37"/>
    </row>
    <row r="1099" spans="1:27">
      <c r="A1099" s="541">
        <v>83245079</v>
      </c>
      <c r="B1099" s="542" t="s">
        <v>2452</v>
      </c>
      <c r="C1099" s="543">
        <v>44326</v>
      </c>
      <c r="D1099" s="544" t="s">
        <v>35</v>
      </c>
      <c r="E1099" s="542"/>
      <c r="F1099" s="542"/>
      <c r="G1099" s="542"/>
      <c r="H1099" s="542"/>
      <c r="I1099" s="37"/>
      <c r="J1099" s="37"/>
      <c r="K1099" s="37"/>
      <c r="L1099" s="37"/>
      <c r="M1099" s="37"/>
      <c r="N1099" s="37"/>
      <c r="O1099" s="37"/>
      <c r="P1099" s="37"/>
      <c r="Q1099" s="37"/>
      <c r="R1099" s="37"/>
      <c r="S1099" s="37"/>
      <c r="T1099" s="37"/>
      <c r="U1099" s="37"/>
      <c r="V1099" s="37"/>
      <c r="W1099" s="37"/>
      <c r="X1099" s="37"/>
      <c r="Y1099" s="37"/>
      <c r="Z1099" s="37"/>
      <c r="AA1099" s="37"/>
    </row>
    <row r="1100" spans="1:27">
      <c r="A1100" s="541">
        <v>573011669</v>
      </c>
      <c r="B1100" s="542" t="s">
        <v>2452</v>
      </c>
      <c r="C1100" s="543">
        <v>44326</v>
      </c>
      <c r="D1100" s="542" t="s">
        <v>37</v>
      </c>
      <c r="E1100" s="544" t="s">
        <v>37</v>
      </c>
      <c r="F1100" s="542"/>
      <c r="G1100" s="542"/>
      <c r="H1100" s="542"/>
      <c r="I1100" s="37"/>
      <c r="J1100" s="37"/>
      <c r="K1100" s="37"/>
      <c r="L1100" s="37"/>
      <c r="M1100" s="37"/>
      <c r="N1100" s="37"/>
      <c r="O1100" s="37"/>
      <c r="P1100" s="37"/>
      <c r="Q1100" s="37"/>
      <c r="R1100" s="37"/>
      <c r="S1100" s="37"/>
      <c r="T1100" s="37"/>
      <c r="U1100" s="37"/>
      <c r="V1100" s="37"/>
      <c r="W1100" s="37"/>
      <c r="X1100" s="37"/>
      <c r="Y1100" s="37"/>
      <c r="Z1100" s="37"/>
      <c r="AA1100" s="37"/>
    </row>
    <row r="1101" spans="1:27">
      <c r="A1101" s="541">
        <v>418752510</v>
      </c>
      <c r="B1101" s="542" t="s">
        <v>2452</v>
      </c>
      <c r="C1101" s="543">
        <v>44326</v>
      </c>
      <c r="D1101" s="544" t="s">
        <v>2529</v>
      </c>
      <c r="E1101" s="542"/>
      <c r="F1101" s="542"/>
      <c r="G1101" s="542"/>
      <c r="H1101" s="542"/>
      <c r="I1101" s="37"/>
      <c r="J1101" s="37"/>
      <c r="K1101" s="37"/>
      <c r="L1101" s="37"/>
      <c r="M1101" s="37"/>
      <c r="N1101" s="37"/>
      <c r="O1101" s="37"/>
      <c r="P1101" s="37"/>
      <c r="Q1101" s="37"/>
      <c r="R1101" s="37"/>
      <c r="S1101" s="37"/>
      <c r="T1101" s="37"/>
      <c r="U1101" s="37"/>
      <c r="V1101" s="37"/>
      <c r="W1101" s="37"/>
      <c r="X1101" s="37"/>
      <c r="Y1101" s="37"/>
      <c r="Z1101" s="37"/>
      <c r="AA1101" s="37"/>
    </row>
    <row r="1102" spans="1:27">
      <c r="A1102" s="541">
        <v>100018075377</v>
      </c>
      <c r="B1102" s="542" t="s">
        <v>2437</v>
      </c>
      <c r="C1102" s="549">
        <v>44327</v>
      </c>
      <c r="D1102" s="547" t="s">
        <v>100</v>
      </c>
      <c r="E1102" s="544" t="s">
        <v>37</v>
      </c>
      <c r="F1102" s="542"/>
      <c r="G1102" s="542"/>
      <c r="H1102" s="542"/>
      <c r="I1102" s="37"/>
      <c r="J1102" s="37"/>
      <c r="K1102" s="37"/>
      <c r="L1102" s="37"/>
      <c r="M1102" s="37"/>
      <c r="N1102" s="37"/>
      <c r="O1102" s="37"/>
      <c r="P1102" s="37"/>
      <c r="Q1102" s="37"/>
      <c r="R1102" s="37"/>
      <c r="S1102" s="37"/>
      <c r="T1102" s="37"/>
      <c r="U1102" s="37"/>
      <c r="V1102" s="37"/>
      <c r="W1102" s="37"/>
      <c r="X1102" s="37"/>
      <c r="Y1102" s="37"/>
      <c r="Z1102" s="37"/>
      <c r="AA1102" s="37"/>
    </row>
    <row r="1103" spans="1:27">
      <c r="A1103" s="545">
        <v>100017735179</v>
      </c>
      <c r="B1103" s="546" t="s">
        <v>2437</v>
      </c>
      <c r="C1103" s="549">
        <v>44326</v>
      </c>
      <c r="D1103" s="546" t="s">
        <v>36</v>
      </c>
      <c r="E1103" s="547" t="s">
        <v>37</v>
      </c>
      <c r="F1103" s="546"/>
      <c r="G1103" s="546"/>
      <c r="H1103" s="546"/>
      <c r="I1103" s="37"/>
      <c r="J1103" s="37"/>
      <c r="K1103" s="37"/>
      <c r="L1103" s="37"/>
      <c r="M1103" s="37"/>
      <c r="N1103" s="37"/>
      <c r="O1103" s="37"/>
      <c r="P1103" s="37"/>
      <c r="Q1103" s="37"/>
      <c r="R1103" s="37"/>
      <c r="S1103" s="37"/>
      <c r="T1103" s="37"/>
      <c r="U1103" s="37"/>
      <c r="V1103" s="37"/>
      <c r="W1103" s="37"/>
      <c r="X1103" s="37"/>
      <c r="Y1103" s="37"/>
      <c r="Z1103" s="37"/>
      <c r="AA1103" s="37"/>
    </row>
    <row r="1104" spans="1:27">
      <c r="A1104" s="545">
        <v>100017631142</v>
      </c>
      <c r="B1104" s="546" t="s">
        <v>2437</v>
      </c>
      <c r="C1104" s="543">
        <v>44324</v>
      </c>
      <c r="D1104" s="550"/>
      <c r="E1104" s="547" t="s">
        <v>35</v>
      </c>
      <c r="F1104" s="546"/>
      <c r="G1104" s="546"/>
      <c r="H1104" s="546"/>
      <c r="I1104" s="37"/>
      <c r="J1104" s="37"/>
      <c r="K1104" s="37"/>
      <c r="L1104" s="37"/>
      <c r="M1104" s="37"/>
      <c r="N1104" s="37"/>
      <c r="O1104" s="37"/>
      <c r="P1104" s="37"/>
      <c r="Q1104" s="37"/>
      <c r="R1104" s="37"/>
      <c r="S1104" s="37"/>
      <c r="T1104" s="37"/>
      <c r="U1104" s="37"/>
      <c r="V1104" s="37"/>
      <c r="W1104" s="37"/>
      <c r="X1104" s="37"/>
      <c r="Y1104" s="37"/>
      <c r="Z1104" s="37"/>
      <c r="AA1104" s="37"/>
    </row>
    <row r="1105" spans="1:27">
      <c r="A1105" s="541">
        <v>100017261622</v>
      </c>
      <c r="B1105" s="542" t="s">
        <v>2437</v>
      </c>
      <c r="C1105" s="549">
        <v>44327</v>
      </c>
      <c r="D1105" s="547" t="s">
        <v>98</v>
      </c>
      <c r="E1105" s="547" t="s">
        <v>35</v>
      </c>
      <c r="F1105" s="542"/>
      <c r="G1105" s="542"/>
      <c r="H1105" s="542"/>
      <c r="I1105" s="37"/>
      <c r="J1105" s="37"/>
      <c r="K1105" s="37"/>
      <c r="L1105" s="37"/>
      <c r="M1105" s="37"/>
      <c r="N1105" s="37"/>
      <c r="O1105" s="37"/>
      <c r="P1105" s="37"/>
      <c r="Q1105" s="37"/>
      <c r="R1105" s="37"/>
      <c r="S1105" s="37"/>
      <c r="T1105" s="37"/>
      <c r="U1105" s="37"/>
      <c r="V1105" s="37"/>
      <c r="W1105" s="37"/>
      <c r="X1105" s="37"/>
      <c r="Y1105" s="37"/>
      <c r="Z1105" s="37"/>
      <c r="AA1105" s="37"/>
    </row>
    <row r="1106" spans="1:27">
      <c r="A1106" s="545">
        <v>100016853453</v>
      </c>
      <c r="B1106" s="546" t="s">
        <v>2437</v>
      </c>
      <c r="C1106" s="549">
        <v>44326</v>
      </c>
      <c r="D1106" s="547" t="s">
        <v>2530</v>
      </c>
      <c r="E1106" s="547" t="s">
        <v>35</v>
      </c>
      <c r="F1106" s="546"/>
      <c r="G1106" s="546"/>
      <c r="H1106" s="546"/>
      <c r="I1106" s="37"/>
      <c r="J1106" s="37"/>
      <c r="K1106" s="37"/>
      <c r="L1106" s="37"/>
      <c r="M1106" s="37"/>
      <c r="N1106" s="37"/>
      <c r="O1106" s="37"/>
      <c r="P1106" s="37"/>
      <c r="Q1106" s="37"/>
      <c r="R1106" s="37"/>
      <c r="S1106" s="37"/>
      <c r="T1106" s="37"/>
      <c r="U1106" s="37"/>
      <c r="V1106" s="37"/>
      <c r="W1106" s="37"/>
      <c r="X1106" s="37"/>
      <c r="Y1106" s="37"/>
      <c r="Z1106" s="37"/>
      <c r="AA1106" s="37"/>
    </row>
    <row r="1107" spans="1:27">
      <c r="A1107" s="541">
        <v>100016898120</v>
      </c>
      <c r="B1107" s="542" t="s">
        <v>2437</v>
      </c>
      <c r="C1107" s="549">
        <v>44326</v>
      </c>
      <c r="D1107" s="544" t="s">
        <v>2438</v>
      </c>
      <c r="E1107" s="544" t="s">
        <v>35</v>
      </c>
      <c r="F1107" s="542"/>
      <c r="G1107" s="542"/>
      <c r="H1107" s="542"/>
      <c r="I1107" s="37"/>
      <c r="J1107" s="37"/>
      <c r="K1107" s="37"/>
      <c r="L1107" s="37"/>
      <c r="M1107" s="37"/>
      <c r="N1107" s="37"/>
      <c r="O1107" s="37"/>
      <c r="P1107" s="37"/>
      <c r="Q1107" s="37"/>
      <c r="R1107" s="37"/>
      <c r="S1107" s="37"/>
      <c r="T1107" s="37"/>
      <c r="U1107" s="37"/>
      <c r="V1107" s="37"/>
      <c r="W1107" s="37"/>
      <c r="X1107" s="37"/>
      <c r="Y1107" s="37"/>
      <c r="Z1107" s="37"/>
      <c r="AA1107" s="37"/>
    </row>
    <row r="1108" spans="1:27">
      <c r="A1108" s="545">
        <v>100016444122</v>
      </c>
      <c r="B1108" s="546" t="s">
        <v>2437</v>
      </c>
      <c r="C1108" s="543">
        <v>44324</v>
      </c>
      <c r="D1108" s="548"/>
      <c r="E1108" s="544" t="s">
        <v>35</v>
      </c>
      <c r="F1108" s="546"/>
      <c r="G1108" s="546"/>
      <c r="H1108" s="546"/>
      <c r="I1108" s="37"/>
      <c r="J1108" s="37"/>
      <c r="K1108" s="37"/>
      <c r="L1108" s="37"/>
      <c r="M1108" s="37"/>
      <c r="N1108" s="37"/>
      <c r="O1108" s="37"/>
      <c r="P1108" s="37"/>
      <c r="Q1108" s="37"/>
      <c r="R1108" s="37"/>
      <c r="S1108" s="37"/>
      <c r="T1108" s="37"/>
      <c r="U1108" s="37"/>
      <c r="V1108" s="37"/>
      <c r="W1108" s="37"/>
      <c r="X1108" s="37"/>
      <c r="Y1108" s="37"/>
      <c r="Z1108" s="37"/>
      <c r="AA1108" s="37"/>
    </row>
    <row r="1109" spans="1:27">
      <c r="A1109" s="541">
        <v>100014906817</v>
      </c>
      <c r="B1109" s="542" t="s">
        <v>2437</v>
      </c>
      <c r="C1109" s="549">
        <v>44326</v>
      </c>
      <c r="D1109" s="544" t="s">
        <v>2438</v>
      </c>
      <c r="E1109" s="544" t="s">
        <v>35</v>
      </c>
      <c r="F1109" s="542"/>
      <c r="G1109" s="542"/>
      <c r="H1109" s="542"/>
      <c r="I1109" s="37"/>
      <c r="J1109" s="37"/>
      <c r="K1109" s="37"/>
      <c r="L1109" s="37"/>
      <c r="M1109" s="37"/>
      <c r="N1109" s="37"/>
      <c r="O1109" s="37"/>
      <c r="P1109" s="37"/>
      <c r="Q1109" s="37"/>
      <c r="R1109" s="37"/>
      <c r="S1109" s="37"/>
      <c r="T1109" s="37"/>
      <c r="U1109" s="37"/>
      <c r="V1109" s="37"/>
      <c r="W1109" s="37"/>
      <c r="X1109" s="37"/>
      <c r="Y1109" s="37"/>
      <c r="Z1109" s="37"/>
      <c r="AA1109" s="37"/>
    </row>
    <row r="1110" spans="1:27">
      <c r="A1110" s="545">
        <v>100014939874</v>
      </c>
      <c r="B1110" s="546" t="s">
        <v>2437</v>
      </c>
      <c r="C1110" s="549">
        <v>44326</v>
      </c>
      <c r="D1110" s="544" t="s">
        <v>2438</v>
      </c>
      <c r="E1110" s="544" t="s">
        <v>35</v>
      </c>
      <c r="F1110" s="546"/>
      <c r="G1110" s="546"/>
      <c r="H1110" s="546"/>
      <c r="I1110" s="37"/>
      <c r="J1110" s="37"/>
      <c r="K1110" s="37"/>
      <c r="L1110" s="37"/>
      <c r="M1110" s="37"/>
      <c r="N1110" s="37"/>
      <c r="O1110" s="37"/>
      <c r="P1110" s="37"/>
      <c r="Q1110" s="37"/>
      <c r="R1110" s="37"/>
      <c r="S1110" s="37"/>
      <c r="T1110" s="37"/>
      <c r="U1110" s="37"/>
      <c r="V1110" s="37"/>
      <c r="W1110" s="37"/>
      <c r="X1110" s="37"/>
      <c r="Y1110" s="37"/>
      <c r="Z1110" s="37"/>
      <c r="AA1110" s="37"/>
    </row>
    <row r="1111" spans="1:27">
      <c r="A1111" s="545">
        <v>100014989265</v>
      </c>
      <c r="B1111" s="546" t="s">
        <v>2437</v>
      </c>
      <c r="C1111" s="543">
        <v>44324</v>
      </c>
      <c r="D1111" s="550"/>
      <c r="E1111" s="547" t="s">
        <v>35</v>
      </c>
      <c r="F1111" s="546"/>
      <c r="G1111" s="546"/>
      <c r="H1111" s="546"/>
      <c r="I1111" s="37"/>
      <c r="J1111" s="37"/>
      <c r="K1111" s="37"/>
      <c r="L1111" s="37"/>
      <c r="M1111" s="37"/>
      <c r="N1111" s="37"/>
      <c r="O1111" s="37"/>
      <c r="P1111" s="37"/>
      <c r="Q1111" s="37"/>
      <c r="R1111" s="37"/>
      <c r="S1111" s="37"/>
      <c r="T1111" s="37"/>
      <c r="U1111" s="37"/>
      <c r="V1111" s="37"/>
      <c r="W1111" s="37"/>
      <c r="X1111" s="37"/>
      <c r="Y1111" s="37"/>
      <c r="Z1111" s="37"/>
      <c r="AA1111" s="37"/>
    </row>
    <row r="1112" spans="1:27">
      <c r="A1112" s="545">
        <v>100014179604</v>
      </c>
      <c r="B1112" s="546" t="s">
        <v>2437</v>
      </c>
      <c r="C1112" s="543">
        <v>44324</v>
      </c>
      <c r="D1112" s="550"/>
      <c r="E1112" s="547" t="s">
        <v>35</v>
      </c>
      <c r="F1112" s="546"/>
      <c r="G1112" s="546"/>
      <c r="H1112" s="546"/>
      <c r="I1112" s="37"/>
      <c r="J1112" s="37"/>
      <c r="K1112" s="37"/>
      <c r="L1112" s="37"/>
      <c r="M1112" s="37"/>
      <c r="N1112" s="37"/>
      <c r="O1112" s="37"/>
      <c r="P1112" s="37"/>
      <c r="Q1112" s="37"/>
      <c r="R1112" s="37"/>
      <c r="S1112" s="37"/>
      <c r="T1112" s="37"/>
      <c r="U1112" s="37"/>
      <c r="V1112" s="37"/>
      <c r="W1112" s="37"/>
      <c r="X1112" s="37"/>
      <c r="Y1112" s="37"/>
      <c r="Z1112" s="37"/>
      <c r="AA1112" s="37"/>
    </row>
    <row r="1113" spans="1:27">
      <c r="A1113" s="541">
        <v>100014184683</v>
      </c>
      <c r="B1113" s="542" t="s">
        <v>2437</v>
      </c>
      <c r="C1113" s="549">
        <v>44327</v>
      </c>
      <c r="D1113" s="547" t="s">
        <v>98</v>
      </c>
      <c r="E1113" s="547" t="s">
        <v>35</v>
      </c>
      <c r="F1113" s="542"/>
      <c r="G1113" s="542"/>
      <c r="H1113" s="542"/>
      <c r="I1113" s="37"/>
      <c r="J1113" s="37"/>
      <c r="K1113" s="37"/>
      <c r="L1113" s="37"/>
      <c r="M1113" s="37"/>
      <c r="N1113" s="37"/>
      <c r="O1113" s="37"/>
      <c r="P1113" s="37"/>
      <c r="Q1113" s="37"/>
      <c r="R1113" s="37"/>
      <c r="S1113" s="37"/>
      <c r="T1113" s="37"/>
      <c r="U1113" s="37"/>
      <c r="V1113" s="37"/>
      <c r="W1113" s="37"/>
      <c r="X1113" s="37"/>
      <c r="Y1113" s="37"/>
      <c r="Z1113" s="37"/>
      <c r="AA1113" s="37"/>
    </row>
    <row r="1114" spans="1:27">
      <c r="A1114" s="541">
        <v>100014201140</v>
      </c>
      <c r="B1114" s="542" t="s">
        <v>2437</v>
      </c>
      <c r="C1114" s="568" t="s">
        <v>103</v>
      </c>
      <c r="D1114" s="542"/>
      <c r="E1114" s="542"/>
      <c r="F1114" s="542"/>
      <c r="G1114" s="542"/>
      <c r="H1114" s="542"/>
      <c r="I1114" s="568" t="s">
        <v>103</v>
      </c>
      <c r="J1114" s="37"/>
      <c r="K1114" s="37"/>
      <c r="L1114" s="37"/>
      <c r="M1114" s="37"/>
      <c r="N1114" s="37"/>
      <c r="O1114" s="37"/>
      <c r="P1114" s="37"/>
      <c r="Q1114" s="37"/>
      <c r="R1114" s="37"/>
      <c r="S1114" s="37"/>
      <c r="T1114" s="37"/>
      <c r="U1114" s="37"/>
      <c r="V1114" s="37"/>
      <c r="W1114" s="37"/>
      <c r="X1114" s="37"/>
      <c r="Y1114" s="37"/>
      <c r="Z1114" s="37"/>
      <c r="AA1114" s="37"/>
    </row>
    <row r="1115" spans="1:27">
      <c r="A1115" s="545">
        <v>100014153474</v>
      </c>
      <c r="B1115" s="546" t="s">
        <v>2437</v>
      </c>
      <c r="C1115" s="549">
        <v>44327</v>
      </c>
      <c r="D1115" s="547" t="s">
        <v>100</v>
      </c>
      <c r="E1115" s="544" t="s">
        <v>37</v>
      </c>
      <c r="F1115" s="546"/>
      <c r="G1115" s="546"/>
      <c r="H1115" s="546"/>
      <c r="I1115" s="37"/>
      <c r="J1115" s="37"/>
      <c r="K1115" s="37"/>
      <c r="L1115" s="37"/>
      <c r="M1115" s="37"/>
      <c r="N1115" s="37"/>
      <c r="O1115" s="37"/>
      <c r="P1115" s="37"/>
      <c r="Q1115" s="37"/>
      <c r="R1115" s="37"/>
      <c r="S1115" s="37"/>
      <c r="T1115" s="37"/>
      <c r="U1115" s="37"/>
      <c r="V1115" s="37"/>
      <c r="W1115" s="37"/>
      <c r="X1115" s="37"/>
      <c r="Y1115" s="37"/>
      <c r="Z1115" s="37"/>
      <c r="AA1115" s="37"/>
    </row>
    <row r="1116" spans="1:27">
      <c r="A1116" s="541">
        <v>100013876389</v>
      </c>
      <c r="B1116" s="542" t="s">
        <v>2437</v>
      </c>
      <c r="C1116" s="543">
        <v>44324</v>
      </c>
      <c r="D1116" s="548"/>
      <c r="E1116" s="547" t="s">
        <v>37</v>
      </c>
      <c r="F1116" s="542"/>
      <c r="G1116" s="542"/>
      <c r="H1116" s="542"/>
      <c r="I1116" s="37"/>
      <c r="J1116" s="37"/>
      <c r="K1116" s="37"/>
      <c r="L1116" s="37"/>
      <c r="M1116" s="37"/>
      <c r="N1116" s="37"/>
      <c r="O1116" s="37"/>
      <c r="P1116" s="37"/>
      <c r="Q1116" s="37"/>
      <c r="R1116" s="37"/>
      <c r="S1116" s="37"/>
      <c r="T1116" s="37"/>
      <c r="U1116" s="37"/>
      <c r="V1116" s="37"/>
      <c r="W1116" s="37"/>
      <c r="X1116" s="37"/>
      <c r="Y1116" s="37"/>
      <c r="Z1116" s="37"/>
      <c r="AA1116" s="37"/>
    </row>
    <row r="1117" spans="1:27">
      <c r="A1117" s="541">
        <v>100013711389</v>
      </c>
      <c r="B1117" s="542" t="s">
        <v>2437</v>
      </c>
      <c r="C1117" s="543">
        <v>44326</v>
      </c>
      <c r="D1117" s="542" t="s">
        <v>2416</v>
      </c>
      <c r="E1117" s="544" t="s">
        <v>35</v>
      </c>
      <c r="F1117" s="565">
        <v>44319</v>
      </c>
      <c r="G1117" s="542">
        <v>500.3</v>
      </c>
      <c r="H1117" s="542"/>
      <c r="I1117" s="37"/>
      <c r="J1117" s="37"/>
      <c r="K1117" s="37"/>
      <c r="L1117" s="37"/>
      <c r="M1117" s="37"/>
      <c r="N1117" s="37"/>
      <c r="O1117" s="37"/>
      <c r="P1117" s="37"/>
      <c r="Q1117" s="37"/>
      <c r="R1117" s="37"/>
      <c r="S1117" s="37"/>
      <c r="T1117" s="37"/>
      <c r="U1117" s="37"/>
      <c r="V1117" s="37"/>
      <c r="W1117" s="37"/>
      <c r="X1117" s="37"/>
      <c r="Y1117" s="37"/>
      <c r="Z1117" s="37"/>
      <c r="AA1117" s="37"/>
    </row>
    <row r="1118" spans="1:27">
      <c r="A1118" s="545">
        <v>100013730254</v>
      </c>
      <c r="B1118" s="546" t="s">
        <v>2437</v>
      </c>
      <c r="C1118" s="543">
        <v>44324</v>
      </c>
      <c r="D1118" s="550"/>
      <c r="E1118" s="547" t="s">
        <v>35</v>
      </c>
      <c r="F1118" s="546"/>
      <c r="G1118" s="546"/>
      <c r="H1118" s="546"/>
      <c r="I1118" s="37"/>
      <c r="J1118" s="37"/>
      <c r="K1118" s="37"/>
      <c r="L1118" s="37"/>
      <c r="M1118" s="37"/>
      <c r="N1118" s="37"/>
      <c r="O1118" s="37"/>
      <c r="P1118" s="37"/>
      <c r="Q1118" s="37"/>
      <c r="R1118" s="37"/>
      <c r="S1118" s="37"/>
      <c r="T1118" s="37"/>
      <c r="U1118" s="37"/>
      <c r="V1118" s="37"/>
      <c r="W1118" s="37"/>
      <c r="X1118" s="37"/>
      <c r="Y1118" s="37"/>
      <c r="Z1118" s="37"/>
      <c r="AA1118" s="37"/>
    </row>
    <row r="1119" spans="1:27">
      <c r="A1119" s="545">
        <v>100013707284</v>
      </c>
      <c r="B1119" s="546" t="s">
        <v>2437</v>
      </c>
      <c r="C1119" s="543">
        <v>44324</v>
      </c>
      <c r="D1119" s="550"/>
      <c r="E1119" s="547" t="s">
        <v>37</v>
      </c>
      <c r="F1119" s="546"/>
      <c r="G1119" s="546"/>
      <c r="H1119" s="546"/>
      <c r="I1119" s="37"/>
      <c r="J1119" s="37"/>
      <c r="K1119" s="37"/>
      <c r="L1119" s="37"/>
      <c r="M1119" s="37"/>
      <c r="N1119" s="37"/>
      <c r="O1119" s="37"/>
      <c r="P1119" s="37"/>
      <c r="Q1119" s="37"/>
      <c r="R1119" s="37"/>
      <c r="S1119" s="37"/>
      <c r="T1119" s="37"/>
      <c r="U1119" s="37"/>
      <c r="V1119" s="37"/>
      <c r="W1119" s="37"/>
      <c r="X1119" s="37"/>
      <c r="Y1119" s="37"/>
      <c r="Z1119" s="37"/>
      <c r="AA1119" s="37"/>
    </row>
    <row r="1120" spans="1:27">
      <c r="A1120" s="545">
        <v>100012833417</v>
      </c>
      <c r="B1120" s="546" t="s">
        <v>2437</v>
      </c>
      <c r="C1120" s="549">
        <v>44324</v>
      </c>
      <c r="D1120" s="548"/>
      <c r="E1120" s="544" t="s">
        <v>35</v>
      </c>
      <c r="F1120" s="546"/>
      <c r="G1120" s="546"/>
      <c r="H1120" s="546"/>
      <c r="I1120" s="37"/>
      <c r="J1120" s="37"/>
      <c r="K1120" s="37"/>
      <c r="L1120" s="37"/>
      <c r="M1120" s="37"/>
      <c r="N1120" s="37"/>
      <c r="O1120" s="37"/>
      <c r="P1120" s="37"/>
      <c r="Q1120" s="37"/>
      <c r="R1120" s="37"/>
      <c r="S1120" s="37"/>
      <c r="T1120" s="37"/>
      <c r="U1120" s="37"/>
      <c r="V1120" s="37"/>
      <c r="W1120" s="37"/>
      <c r="X1120" s="37"/>
      <c r="Y1120" s="37"/>
      <c r="Z1120" s="37"/>
      <c r="AA1120" s="37"/>
    </row>
    <row r="1121" spans="1:27">
      <c r="A1121" s="541">
        <v>100012476976</v>
      </c>
      <c r="B1121" s="542" t="s">
        <v>2437</v>
      </c>
      <c r="C1121" s="549">
        <v>44327</v>
      </c>
      <c r="D1121" s="547" t="s">
        <v>98</v>
      </c>
      <c r="E1121" s="547" t="s">
        <v>35</v>
      </c>
      <c r="F1121" s="542"/>
      <c r="G1121" s="542"/>
      <c r="H1121" s="542"/>
      <c r="I1121" s="37"/>
      <c r="J1121" s="37"/>
      <c r="K1121" s="37"/>
      <c r="L1121" s="37"/>
      <c r="M1121" s="37"/>
      <c r="N1121" s="37"/>
      <c r="O1121" s="37"/>
      <c r="P1121" s="37"/>
      <c r="Q1121" s="37"/>
      <c r="R1121" s="37"/>
      <c r="S1121" s="37"/>
      <c r="T1121" s="37"/>
      <c r="U1121" s="37"/>
      <c r="V1121" s="37"/>
      <c r="W1121" s="37"/>
      <c r="X1121" s="37"/>
      <c r="Y1121" s="37"/>
      <c r="Z1121" s="37"/>
      <c r="AA1121" s="37"/>
    </row>
    <row r="1122" spans="1:27">
      <c r="A1122" s="541">
        <v>100012350663</v>
      </c>
      <c r="B1122" s="542" t="s">
        <v>2437</v>
      </c>
      <c r="C1122" s="543">
        <v>44324</v>
      </c>
      <c r="D1122" s="548"/>
      <c r="E1122" s="544" t="s">
        <v>35</v>
      </c>
      <c r="F1122" s="542"/>
      <c r="G1122" s="542"/>
      <c r="H1122" s="542"/>
      <c r="I1122" s="37"/>
      <c r="J1122" s="37"/>
      <c r="K1122" s="37"/>
      <c r="L1122" s="37"/>
      <c r="M1122" s="37"/>
      <c r="N1122" s="37"/>
      <c r="O1122" s="37"/>
      <c r="P1122" s="37"/>
      <c r="Q1122" s="37"/>
      <c r="R1122" s="37"/>
      <c r="S1122" s="37"/>
      <c r="T1122" s="37"/>
      <c r="U1122" s="37"/>
      <c r="V1122" s="37"/>
      <c r="W1122" s="37"/>
      <c r="X1122" s="37"/>
      <c r="Y1122" s="37"/>
      <c r="Z1122" s="37"/>
      <c r="AA1122" s="37"/>
    </row>
    <row r="1123" spans="1:27">
      <c r="A1123" s="541">
        <v>100012335230</v>
      </c>
      <c r="B1123" s="542" t="s">
        <v>2437</v>
      </c>
      <c r="C1123" s="543">
        <v>44324</v>
      </c>
      <c r="D1123" s="548"/>
      <c r="E1123" s="547" t="s">
        <v>35</v>
      </c>
      <c r="F1123" s="542"/>
      <c r="G1123" s="542"/>
      <c r="H1123" s="542"/>
      <c r="I1123" s="37"/>
      <c r="J1123" s="37"/>
      <c r="K1123" s="37"/>
      <c r="L1123" s="37"/>
      <c r="M1123" s="37"/>
      <c r="N1123" s="37"/>
      <c r="O1123" s="37"/>
      <c r="P1123" s="37"/>
      <c r="Q1123" s="37"/>
      <c r="R1123" s="37"/>
      <c r="S1123" s="37"/>
      <c r="T1123" s="37"/>
      <c r="U1123" s="37"/>
      <c r="V1123" s="37"/>
      <c r="W1123" s="37"/>
      <c r="X1123" s="37"/>
      <c r="Y1123" s="37"/>
      <c r="Z1123" s="37"/>
      <c r="AA1123" s="37"/>
    </row>
    <row r="1124" spans="1:27">
      <c r="A1124" s="545">
        <v>100012186287</v>
      </c>
      <c r="B1124" s="546" t="s">
        <v>2437</v>
      </c>
      <c r="C1124" s="549">
        <v>44326</v>
      </c>
      <c r="D1124" s="546" t="s">
        <v>2416</v>
      </c>
      <c r="E1124" s="547" t="s">
        <v>37</v>
      </c>
      <c r="F1124" s="546"/>
      <c r="G1124" s="546"/>
      <c r="H1124" s="546"/>
      <c r="I1124" s="37"/>
      <c r="J1124" s="37"/>
      <c r="K1124" s="37"/>
      <c r="L1124" s="37"/>
      <c r="M1124" s="37"/>
      <c r="N1124" s="37"/>
      <c r="O1124" s="37"/>
      <c r="P1124" s="37"/>
      <c r="Q1124" s="37"/>
      <c r="R1124" s="37"/>
      <c r="S1124" s="37"/>
      <c r="T1124" s="37"/>
      <c r="U1124" s="37"/>
      <c r="V1124" s="37"/>
      <c r="W1124" s="37"/>
      <c r="X1124" s="37"/>
      <c r="Y1124" s="37"/>
      <c r="Z1124" s="37"/>
      <c r="AA1124" s="37"/>
    </row>
    <row r="1125" spans="1:27">
      <c r="A1125" s="541">
        <v>100011977807</v>
      </c>
      <c r="B1125" s="542" t="s">
        <v>2437</v>
      </c>
      <c r="C1125" s="549">
        <v>44326</v>
      </c>
      <c r="D1125" s="547" t="s">
        <v>21</v>
      </c>
      <c r="E1125" s="542"/>
      <c r="F1125" s="542"/>
      <c r="G1125" s="542"/>
      <c r="H1125" s="542"/>
      <c r="I1125" s="37"/>
      <c r="J1125" s="37"/>
      <c r="K1125" s="37"/>
      <c r="L1125" s="37"/>
      <c r="M1125" s="37"/>
      <c r="N1125" s="37"/>
      <c r="O1125" s="37"/>
      <c r="P1125" s="37"/>
      <c r="Q1125" s="37"/>
      <c r="R1125" s="37"/>
      <c r="S1125" s="37"/>
      <c r="T1125" s="37"/>
      <c r="U1125" s="37"/>
      <c r="V1125" s="37"/>
      <c r="W1125" s="37"/>
      <c r="X1125" s="37"/>
      <c r="Y1125" s="37"/>
      <c r="Z1125" s="37"/>
      <c r="AA1125" s="37"/>
    </row>
    <row r="1126" spans="1:27">
      <c r="A1126" s="541">
        <v>100011893981</v>
      </c>
      <c r="B1126" s="542" t="s">
        <v>2437</v>
      </c>
      <c r="C1126" s="549">
        <v>44327</v>
      </c>
      <c r="D1126" s="547" t="s">
        <v>100</v>
      </c>
      <c r="E1126" s="544" t="s">
        <v>37</v>
      </c>
      <c r="F1126" s="542"/>
      <c r="G1126" s="542"/>
      <c r="H1126" s="542"/>
      <c r="I1126" s="37"/>
      <c r="J1126" s="37"/>
      <c r="K1126" s="37"/>
      <c r="L1126" s="37"/>
      <c r="M1126" s="37"/>
      <c r="N1126" s="37"/>
      <c r="O1126" s="37"/>
      <c r="P1126" s="37"/>
      <c r="Q1126" s="37"/>
      <c r="R1126" s="37"/>
      <c r="S1126" s="37"/>
      <c r="T1126" s="37"/>
      <c r="U1126" s="37"/>
      <c r="V1126" s="37"/>
      <c r="W1126" s="37"/>
      <c r="X1126" s="37"/>
      <c r="Y1126" s="37"/>
      <c r="Z1126" s="37"/>
      <c r="AA1126" s="37"/>
    </row>
    <row r="1127" spans="1:27">
      <c r="A1127" s="545">
        <v>100011863477</v>
      </c>
      <c r="B1127" s="546" t="s">
        <v>2437</v>
      </c>
      <c r="C1127" s="549">
        <v>44324</v>
      </c>
      <c r="D1127" s="548"/>
      <c r="E1127" s="544" t="s">
        <v>35</v>
      </c>
      <c r="F1127" s="546"/>
      <c r="G1127" s="546"/>
      <c r="H1127" s="546"/>
      <c r="I1127" s="37"/>
      <c r="J1127" s="37"/>
      <c r="K1127" s="37"/>
      <c r="L1127" s="37"/>
      <c r="M1127" s="37"/>
      <c r="N1127" s="37"/>
      <c r="O1127" s="37"/>
      <c r="P1127" s="37"/>
      <c r="Q1127" s="37"/>
      <c r="R1127" s="37"/>
      <c r="S1127" s="37"/>
      <c r="T1127" s="37"/>
      <c r="U1127" s="37"/>
      <c r="V1127" s="37"/>
      <c r="W1127" s="37"/>
      <c r="X1127" s="37"/>
      <c r="Y1127" s="37"/>
      <c r="Z1127" s="37"/>
      <c r="AA1127" s="37"/>
    </row>
    <row r="1128" spans="1:27">
      <c r="A1128" s="541">
        <v>100011866518</v>
      </c>
      <c r="B1128" s="542" t="s">
        <v>2437</v>
      </c>
      <c r="C1128" s="543">
        <v>44324</v>
      </c>
      <c r="D1128" s="548"/>
      <c r="E1128" s="547" t="s">
        <v>35</v>
      </c>
      <c r="F1128" s="542"/>
      <c r="G1128" s="542"/>
      <c r="H1128" s="542"/>
      <c r="I1128" s="37"/>
      <c r="J1128" s="37"/>
      <c r="K1128" s="37"/>
      <c r="L1128" s="37"/>
      <c r="M1128" s="37"/>
      <c r="N1128" s="37"/>
      <c r="O1128" s="37"/>
      <c r="P1128" s="37"/>
      <c r="Q1128" s="37"/>
      <c r="R1128" s="37"/>
      <c r="S1128" s="37"/>
      <c r="T1128" s="37"/>
      <c r="U1128" s="37"/>
      <c r="V1128" s="37"/>
      <c r="W1128" s="37"/>
      <c r="X1128" s="37"/>
      <c r="Y1128" s="37"/>
      <c r="Z1128" s="37"/>
      <c r="AA1128" s="37"/>
    </row>
    <row r="1129" spans="1:27">
      <c r="A1129" s="541">
        <v>100011004310</v>
      </c>
      <c r="B1129" s="542" t="s">
        <v>2437</v>
      </c>
      <c r="C1129" s="549">
        <v>44326</v>
      </c>
      <c r="D1129" s="544" t="s">
        <v>2438</v>
      </c>
      <c r="E1129" s="544" t="s">
        <v>35</v>
      </c>
      <c r="F1129" s="542"/>
      <c r="G1129" s="542"/>
      <c r="H1129" s="542"/>
      <c r="I1129" s="37"/>
      <c r="J1129" s="37"/>
      <c r="K1129" s="37"/>
      <c r="L1129" s="37"/>
      <c r="M1129" s="37"/>
      <c r="N1129" s="37"/>
      <c r="O1129" s="37"/>
      <c r="P1129" s="37"/>
      <c r="Q1129" s="37"/>
      <c r="R1129" s="37"/>
      <c r="S1129" s="37"/>
      <c r="T1129" s="37"/>
      <c r="U1129" s="37"/>
      <c r="V1129" s="37"/>
      <c r="W1129" s="37"/>
      <c r="X1129" s="37"/>
      <c r="Y1129" s="37"/>
      <c r="Z1129" s="37"/>
      <c r="AA1129" s="37"/>
    </row>
    <row r="1130" spans="1:27">
      <c r="A1130" s="541">
        <v>100011036679</v>
      </c>
      <c r="B1130" s="542" t="s">
        <v>2437</v>
      </c>
      <c r="C1130" s="543">
        <v>44324</v>
      </c>
      <c r="D1130" s="548"/>
      <c r="E1130" s="544" t="s">
        <v>37</v>
      </c>
      <c r="F1130" s="549">
        <v>44323</v>
      </c>
      <c r="G1130" s="542"/>
      <c r="H1130" s="542"/>
      <c r="I1130" s="37"/>
      <c r="J1130" s="37"/>
      <c r="K1130" s="37"/>
      <c r="L1130" s="37"/>
      <c r="M1130" s="37"/>
      <c r="N1130" s="37"/>
      <c r="O1130" s="37"/>
      <c r="P1130" s="37"/>
      <c r="Q1130" s="37"/>
      <c r="R1130" s="37"/>
      <c r="S1130" s="37"/>
      <c r="T1130" s="37"/>
      <c r="U1130" s="37"/>
      <c r="V1130" s="37"/>
      <c r="W1130" s="37"/>
      <c r="X1130" s="37"/>
      <c r="Y1130" s="37"/>
      <c r="Z1130" s="37"/>
      <c r="AA1130" s="37"/>
    </row>
    <row r="1131" spans="1:27">
      <c r="A1131" s="545">
        <v>100011070089</v>
      </c>
      <c r="B1131" s="546" t="s">
        <v>2437</v>
      </c>
      <c r="C1131" s="549">
        <v>44326</v>
      </c>
      <c r="D1131" s="547" t="s">
        <v>2530</v>
      </c>
      <c r="E1131" s="547" t="s">
        <v>35</v>
      </c>
      <c r="F1131" s="546"/>
      <c r="G1131" s="546"/>
      <c r="H1131" s="546"/>
      <c r="I1131" s="37"/>
      <c r="J1131" s="37"/>
      <c r="K1131" s="37"/>
      <c r="L1131" s="37"/>
      <c r="M1131" s="37"/>
      <c r="N1131" s="37"/>
      <c r="O1131" s="37"/>
      <c r="P1131" s="37"/>
      <c r="Q1131" s="37"/>
      <c r="R1131" s="37"/>
      <c r="S1131" s="37"/>
      <c r="T1131" s="37"/>
      <c r="U1131" s="37"/>
      <c r="V1131" s="37"/>
      <c r="W1131" s="37"/>
      <c r="X1131" s="37"/>
      <c r="Y1131" s="37"/>
      <c r="Z1131" s="37"/>
      <c r="AA1131" s="37"/>
    </row>
    <row r="1132" spans="1:27">
      <c r="A1132" s="541">
        <v>100010951051</v>
      </c>
      <c r="B1132" s="542" t="s">
        <v>2437</v>
      </c>
      <c r="C1132" s="549">
        <v>44326</v>
      </c>
      <c r="D1132" s="546" t="s">
        <v>2416</v>
      </c>
      <c r="E1132" s="544" t="s">
        <v>35</v>
      </c>
      <c r="F1132" s="542"/>
      <c r="G1132" s="542"/>
      <c r="H1132" s="542"/>
      <c r="I1132" s="37"/>
      <c r="J1132" s="37"/>
      <c r="K1132" s="37"/>
      <c r="L1132" s="37"/>
      <c r="M1132" s="37"/>
      <c r="N1132" s="37"/>
      <c r="O1132" s="37"/>
      <c r="P1132" s="37"/>
      <c r="Q1132" s="37"/>
      <c r="R1132" s="37"/>
      <c r="S1132" s="37"/>
      <c r="T1132" s="37"/>
      <c r="U1132" s="37"/>
      <c r="V1132" s="37"/>
      <c r="W1132" s="37"/>
      <c r="X1132" s="37"/>
      <c r="Y1132" s="37"/>
      <c r="Z1132" s="37"/>
      <c r="AA1132" s="37"/>
    </row>
    <row r="1133" spans="1:27">
      <c r="A1133" s="545">
        <v>100010525231</v>
      </c>
      <c r="B1133" s="546" t="s">
        <v>2437</v>
      </c>
      <c r="C1133" s="549">
        <v>44326</v>
      </c>
      <c r="D1133" s="547" t="s">
        <v>2530</v>
      </c>
      <c r="E1133" s="547" t="s">
        <v>35</v>
      </c>
      <c r="F1133" s="546"/>
      <c r="G1133" s="546"/>
      <c r="H1133" s="546"/>
      <c r="I1133" s="37"/>
      <c r="J1133" s="37"/>
      <c r="K1133" s="37"/>
      <c r="L1133" s="37"/>
      <c r="M1133" s="37"/>
      <c r="N1133" s="37"/>
      <c r="O1133" s="37"/>
      <c r="P1133" s="37"/>
      <c r="Q1133" s="37"/>
      <c r="R1133" s="37"/>
      <c r="S1133" s="37"/>
      <c r="T1133" s="37"/>
      <c r="U1133" s="37"/>
      <c r="V1133" s="37"/>
      <c r="W1133" s="37"/>
      <c r="X1133" s="37"/>
      <c r="Y1133" s="37"/>
      <c r="Z1133" s="37"/>
      <c r="AA1133" s="37"/>
    </row>
    <row r="1134" spans="1:27">
      <c r="A1134" s="541">
        <v>100010265662</v>
      </c>
      <c r="B1134" s="542" t="s">
        <v>2437</v>
      </c>
      <c r="C1134" s="549">
        <v>44327</v>
      </c>
      <c r="D1134" s="547" t="s">
        <v>98</v>
      </c>
      <c r="E1134" s="547" t="s">
        <v>35</v>
      </c>
      <c r="F1134" s="542"/>
      <c r="G1134" s="542"/>
      <c r="H1134" s="542"/>
      <c r="I1134" s="37"/>
      <c r="J1134" s="37"/>
      <c r="K1134" s="37"/>
      <c r="L1134" s="37"/>
      <c r="M1134" s="37"/>
      <c r="N1134" s="37"/>
      <c r="O1134" s="37"/>
      <c r="P1134" s="37"/>
      <c r="Q1134" s="37"/>
      <c r="R1134" s="37"/>
      <c r="S1134" s="37"/>
      <c r="T1134" s="37"/>
      <c r="U1134" s="37"/>
      <c r="V1134" s="37"/>
      <c r="W1134" s="37"/>
      <c r="X1134" s="37"/>
      <c r="Y1134" s="37"/>
      <c r="Z1134" s="37"/>
      <c r="AA1134" s="37"/>
    </row>
    <row r="1135" spans="1:27">
      <c r="A1135" s="545">
        <v>100009572204</v>
      </c>
      <c r="B1135" s="546" t="s">
        <v>2437</v>
      </c>
      <c r="C1135" s="543">
        <v>44324</v>
      </c>
      <c r="D1135" s="550"/>
      <c r="E1135" s="547" t="s">
        <v>37</v>
      </c>
      <c r="F1135" s="549">
        <v>44323</v>
      </c>
      <c r="G1135" s="546"/>
      <c r="H1135" s="546"/>
      <c r="I1135" s="37"/>
      <c r="J1135" s="37"/>
      <c r="K1135" s="37"/>
      <c r="L1135" s="37"/>
      <c r="M1135" s="37"/>
      <c r="N1135" s="37"/>
      <c r="O1135" s="37"/>
      <c r="P1135" s="37"/>
      <c r="Q1135" s="37"/>
      <c r="R1135" s="37"/>
      <c r="S1135" s="37"/>
      <c r="T1135" s="37"/>
      <c r="U1135" s="37"/>
      <c r="V1135" s="37"/>
      <c r="W1135" s="37"/>
      <c r="X1135" s="37"/>
      <c r="Y1135" s="37"/>
      <c r="Z1135" s="37"/>
      <c r="AA1135" s="37"/>
    </row>
    <row r="1136" spans="1:27">
      <c r="A1136" s="541">
        <v>100009320625</v>
      </c>
      <c r="B1136" s="542" t="s">
        <v>2437</v>
      </c>
      <c r="C1136" s="543">
        <v>44326</v>
      </c>
      <c r="D1136" s="547" t="s">
        <v>2530</v>
      </c>
      <c r="E1136" s="547" t="s">
        <v>37</v>
      </c>
      <c r="F1136" s="542"/>
      <c r="G1136" s="542"/>
      <c r="H1136" s="542"/>
      <c r="I1136" s="37"/>
      <c r="J1136" s="37"/>
      <c r="K1136" s="37"/>
      <c r="L1136" s="37"/>
      <c r="M1136" s="37"/>
      <c r="N1136" s="37"/>
      <c r="O1136" s="37"/>
      <c r="P1136" s="37"/>
      <c r="Q1136" s="37"/>
      <c r="R1136" s="37"/>
      <c r="S1136" s="37"/>
      <c r="T1136" s="37"/>
      <c r="U1136" s="37"/>
      <c r="V1136" s="37"/>
      <c r="W1136" s="37"/>
      <c r="X1136" s="37"/>
      <c r="Y1136" s="37"/>
      <c r="Z1136" s="37"/>
      <c r="AA1136" s="37"/>
    </row>
    <row r="1137" spans="1:27">
      <c r="A1137" s="541">
        <v>100009359543</v>
      </c>
      <c r="B1137" s="542" t="s">
        <v>2437</v>
      </c>
      <c r="C1137" s="549">
        <v>44326</v>
      </c>
      <c r="D1137" s="544" t="s">
        <v>2530</v>
      </c>
      <c r="E1137" s="544" t="s">
        <v>37</v>
      </c>
      <c r="F1137" s="542"/>
      <c r="G1137" s="542"/>
      <c r="H1137" s="542"/>
      <c r="I1137" s="37"/>
      <c r="J1137" s="37"/>
      <c r="K1137" s="37"/>
      <c r="L1137" s="37"/>
      <c r="M1137" s="37"/>
      <c r="N1137" s="37"/>
      <c r="O1137" s="37"/>
      <c r="P1137" s="37"/>
      <c r="Q1137" s="37"/>
      <c r="R1137" s="37"/>
      <c r="S1137" s="37"/>
      <c r="T1137" s="37"/>
      <c r="U1137" s="37"/>
      <c r="V1137" s="37"/>
      <c r="W1137" s="37"/>
      <c r="X1137" s="37"/>
      <c r="Y1137" s="37"/>
      <c r="Z1137" s="37"/>
      <c r="AA1137" s="37"/>
    </row>
    <row r="1138" spans="1:27">
      <c r="A1138" s="541">
        <v>100008017059</v>
      </c>
      <c r="B1138" s="542" t="s">
        <v>2437</v>
      </c>
      <c r="C1138" s="543">
        <v>44324</v>
      </c>
      <c r="D1138" s="548"/>
      <c r="E1138" s="547" t="s">
        <v>35</v>
      </c>
      <c r="F1138" s="542"/>
      <c r="G1138" s="542"/>
      <c r="H1138" s="542"/>
      <c r="I1138" s="37"/>
      <c r="J1138" s="37"/>
      <c r="K1138" s="37"/>
      <c r="L1138" s="37"/>
      <c r="M1138" s="37"/>
      <c r="N1138" s="37"/>
      <c r="O1138" s="37"/>
      <c r="P1138" s="37"/>
      <c r="Q1138" s="37"/>
      <c r="R1138" s="37"/>
      <c r="S1138" s="37"/>
      <c r="T1138" s="37"/>
      <c r="U1138" s="37"/>
      <c r="V1138" s="37"/>
      <c r="W1138" s="37"/>
      <c r="X1138" s="37"/>
      <c r="Y1138" s="37"/>
      <c r="Z1138" s="37"/>
      <c r="AA1138" s="37"/>
    </row>
    <row r="1139" spans="1:27">
      <c r="A1139" s="545">
        <v>100007763542</v>
      </c>
      <c r="B1139" s="546" t="s">
        <v>2437</v>
      </c>
      <c r="C1139" s="549">
        <v>44324</v>
      </c>
      <c r="D1139" s="548"/>
      <c r="E1139" s="544" t="s">
        <v>35</v>
      </c>
      <c r="F1139" s="546"/>
      <c r="G1139" s="546"/>
      <c r="H1139" s="546"/>
      <c r="I1139" s="37"/>
      <c r="J1139" s="37"/>
      <c r="K1139" s="37"/>
      <c r="L1139" s="37"/>
      <c r="M1139" s="37"/>
      <c r="N1139" s="37"/>
      <c r="O1139" s="37"/>
      <c r="P1139" s="37"/>
      <c r="Q1139" s="37"/>
      <c r="R1139" s="37"/>
      <c r="S1139" s="37"/>
      <c r="T1139" s="37"/>
      <c r="U1139" s="37"/>
      <c r="V1139" s="37"/>
      <c r="W1139" s="37"/>
      <c r="X1139" s="37"/>
      <c r="Y1139" s="37"/>
      <c r="Z1139" s="37"/>
      <c r="AA1139" s="37"/>
    </row>
    <row r="1140" spans="1:27">
      <c r="A1140" s="545">
        <v>100007450091</v>
      </c>
      <c r="B1140" s="546" t="s">
        <v>2437</v>
      </c>
      <c r="C1140" s="543">
        <v>44326</v>
      </c>
      <c r="D1140" s="547" t="s">
        <v>2530</v>
      </c>
      <c r="E1140" s="547" t="s">
        <v>37</v>
      </c>
      <c r="F1140" s="546"/>
      <c r="G1140" s="546"/>
      <c r="H1140" s="546"/>
      <c r="I1140" s="37"/>
      <c r="J1140" s="37"/>
      <c r="K1140" s="37"/>
      <c r="L1140" s="37"/>
      <c r="M1140" s="37"/>
      <c r="N1140" s="37"/>
      <c r="O1140" s="37"/>
      <c r="P1140" s="37"/>
      <c r="Q1140" s="37"/>
      <c r="R1140" s="37"/>
      <c r="S1140" s="37"/>
      <c r="T1140" s="37"/>
      <c r="U1140" s="37"/>
      <c r="V1140" s="37"/>
      <c r="W1140" s="37"/>
      <c r="X1140" s="37"/>
      <c r="Y1140" s="37"/>
      <c r="Z1140" s="37"/>
      <c r="AA1140" s="37"/>
    </row>
    <row r="1141" spans="1:27">
      <c r="A1141" s="545">
        <v>100006467982</v>
      </c>
      <c r="B1141" s="546" t="s">
        <v>2437</v>
      </c>
      <c r="C1141" s="543">
        <v>44326</v>
      </c>
      <c r="D1141" s="547" t="s">
        <v>2530</v>
      </c>
      <c r="E1141" s="547" t="s">
        <v>37</v>
      </c>
      <c r="F1141" s="546"/>
      <c r="G1141" s="546"/>
      <c r="H1141" s="546"/>
      <c r="I1141" s="37"/>
      <c r="J1141" s="37"/>
      <c r="K1141" s="37"/>
      <c r="L1141" s="37"/>
      <c r="M1141" s="37"/>
      <c r="N1141" s="37"/>
      <c r="O1141" s="37"/>
      <c r="P1141" s="37"/>
      <c r="Q1141" s="37"/>
      <c r="R1141" s="37"/>
      <c r="S1141" s="37"/>
      <c r="T1141" s="37"/>
      <c r="U1141" s="37"/>
      <c r="V1141" s="37"/>
      <c r="W1141" s="37"/>
      <c r="X1141" s="37"/>
      <c r="Y1141" s="37"/>
      <c r="Z1141" s="37"/>
      <c r="AA1141" s="37"/>
    </row>
    <row r="1142" spans="1:27">
      <c r="A1142" s="541">
        <v>100006470786</v>
      </c>
      <c r="B1142" s="542" t="s">
        <v>2437</v>
      </c>
      <c r="C1142" s="543">
        <v>44324</v>
      </c>
      <c r="D1142" s="548"/>
      <c r="E1142" s="547" t="s">
        <v>35</v>
      </c>
      <c r="F1142" s="542"/>
      <c r="G1142" s="542"/>
      <c r="H1142" s="542"/>
      <c r="I1142" s="37"/>
      <c r="J1142" s="37"/>
      <c r="K1142" s="37"/>
      <c r="L1142" s="37"/>
      <c r="M1142" s="37"/>
      <c r="N1142" s="37"/>
      <c r="O1142" s="37"/>
      <c r="P1142" s="37"/>
      <c r="Q1142" s="37"/>
      <c r="R1142" s="37"/>
      <c r="S1142" s="37"/>
      <c r="T1142" s="37"/>
      <c r="U1142" s="37"/>
      <c r="V1142" s="37"/>
      <c r="W1142" s="37"/>
      <c r="X1142" s="37"/>
      <c r="Y1142" s="37"/>
      <c r="Z1142" s="37"/>
      <c r="AA1142" s="37"/>
    </row>
    <row r="1143" spans="1:27">
      <c r="A1143" s="541">
        <v>100005868397</v>
      </c>
      <c r="B1143" s="542" t="s">
        <v>2437</v>
      </c>
      <c r="C1143" s="543">
        <v>44324</v>
      </c>
      <c r="D1143" s="548"/>
      <c r="E1143" s="544" t="s">
        <v>37</v>
      </c>
      <c r="F1143" s="549">
        <v>44323</v>
      </c>
      <c r="G1143" s="542"/>
      <c r="H1143" s="542"/>
      <c r="I1143" s="37"/>
      <c r="J1143" s="37"/>
      <c r="K1143" s="37"/>
      <c r="L1143" s="37"/>
      <c r="M1143" s="37"/>
      <c r="N1143" s="37"/>
      <c r="O1143" s="37"/>
      <c r="P1143" s="37"/>
      <c r="Q1143" s="37"/>
      <c r="R1143" s="37"/>
      <c r="S1143" s="37"/>
      <c r="T1143" s="37"/>
      <c r="U1143" s="37"/>
      <c r="V1143" s="37"/>
      <c r="W1143" s="37"/>
      <c r="X1143" s="37"/>
      <c r="Y1143" s="37"/>
      <c r="Z1143" s="37"/>
      <c r="AA1143" s="37"/>
    </row>
    <row r="1144" spans="1:27">
      <c r="A1144" s="541">
        <v>100005245609</v>
      </c>
      <c r="B1144" s="542" t="s">
        <v>2437</v>
      </c>
      <c r="C1144" s="543">
        <v>44324</v>
      </c>
      <c r="D1144" s="548"/>
      <c r="E1144" s="544" t="s">
        <v>37</v>
      </c>
      <c r="F1144" s="565">
        <v>44341</v>
      </c>
      <c r="G1144" s="542">
        <v>1000</v>
      </c>
      <c r="H1144" s="544" t="s">
        <v>140</v>
      </c>
      <c r="I1144" s="37"/>
      <c r="J1144" s="37"/>
      <c r="K1144" s="37"/>
      <c r="L1144" s="37"/>
      <c r="M1144" s="37"/>
      <c r="N1144" s="37"/>
      <c r="O1144" s="37"/>
      <c r="P1144" s="37"/>
      <c r="Q1144" s="37"/>
      <c r="R1144" s="37"/>
      <c r="S1144" s="37"/>
      <c r="T1144" s="37"/>
      <c r="U1144" s="37"/>
      <c r="V1144" s="37"/>
      <c r="W1144" s="37"/>
      <c r="X1144" s="37"/>
      <c r="Y1144" s="37"/>
      <c r="Z1144" s="37"/>
      <c r="AA1144" s="37"/>
    </row>
    <row r="1145" spans="1:27">
      <c r="A1145" s="545">
        <v>100005327714</v>
      </c>
      <c r="B1145" s="546" t="s">
        <v>2437</v>
      </c>
      <c r="C1145" s="543">
        <v>44324</v>
      </c>
      <c r="D1145" s="550"/>
      <c r="E1145" s="547" t="s">
        <v>35</v>
      </c>
      <c r="F1145" s="546"/>
      <c r="G1145" s="546"/>
      <c r="H1145" s="546"/>
      <c r="I1145" s="37"/>
      <c r="J1145" s="37"/>
      <c r="K1145" s="37"/>
      <c r="L1145" s="37"/>
      <c r="M1145" s="37"/>
      <c r="N1145" s="37"/>
      <c r="O1145" s="37"/>
      <c r="P1145" s="37"/>
      <c r="Q1145" s="37"/>
      <c r="R1145" s="37"/>
      <c r="S1145" s="37"/>
      <c r="T1145" s="37"/>
      <c r="U1145" s="37"/>
      <c r="V1145" s="37"/>
      <c r="W1145" s="37"/>
      <c r="X1145" s="37"/>
      <c r="Y1145" s="37"/>
      <c r="Z1145" s="37"/>
      <c r="AA1145" s="37"/>
    </row>
    <row r="1146" spans="1:27">
      <c r="A1146" s="541">
        <v>100005362529</v>
      </c>
      <c r="B1146" s="542" t="s">
        <v>2437</v>
      </c>
      <c r="C1146" s="543">
        <v>44326</v>
      </c>
      <c r="D1146" s="542" t="s">
        <v>2416</v>
      </c>
      <c r="E1146" s="544" t="s">
        <v>35</v>
      </c>
      <c r="F1146" s="542"/>
      <c r="G1146" s="542"/>
      <c r="H1146" s="542"/>
      <c r="I1146" s="37"/>
      <c r="J1146" s="37"/>
      <c r="K1146" s="37"/>
      <c r="L1146" s="37"/>
      <c r="M1146" s="37"/>
      <c r="N1146" s="37"/>
      <c r="O1146" s="37"/>
      <c r="P1146" s="37"/>
      <c r="Q1146" s="37"/>
      <c r="R1146" s="37"/>
      <c r="S1146" s="37"/>
      <c r="T1146" s="37"/>
      <c r="U1146" s="37"/>
      <c r="V1146" s="37"/>
      <c r="W1146" s="37"/>
      <c r="X1146" s="37"/>
      <c r="Y1146" s="37"/>
      <c r="Z1146" s="37"/>
      <c r="AA1146" s="37"/>
    </row>
    <row r="1147" spans="1:27">
      <c r="A1147" s="541">
        <v>100003748725</v>
      </c>
      <c r="B1147" s="542" t="s">
        <v>2437</v>
      </c>
      <c r="C1147" s="549">
        <v>44327</v>
      </c>
      <c r="D1147" s="547" t="s">
        <v>98</v>
      </c>
      <c r="E1147" s="547" t="s">
        <v>35</v>
      </c>
      <c r="F1147" s="542"/>
      <c r="G1147" s="542"/>
      <c r="H1147" s="542"/>
      <c r="I1147" s="37"/>
      <c r="J1147" s="37"/>
      <c r="K1147" s="37"/>
      <c r="L1147" s="37"/>
      <c r="M1147" s="37"/>
      <c r="N1147" s="37"/>
      <c r="O1147" s="37"/>
      <c r="P1147" s="37"/>
      <c r="Q1147" s="37"/>
      <c r="R1147" s="37"/>
      <c r="S1147" s="37"/>
      <c r="T1147" s="37"/>
      <c r="U1147" s="37"/>
      <c r="V1147" s="37"/>
      <c r="W1147" s="37"/>
      <c r="X1147" s="37"/>
      <c r="Y1147" s="37"/>
      <c r="Z1147" s="37"/>
      <c r="AA1147" s="37"/>
    </row>
    <row r="1148" spans="1:27">
      <c r="A1148" s="541">
        <v>100003502223</v>
      </c>
      <c r="B1148" s="542" t="s">
        <v>2437</v>
      </c>
      <c r="C1148" s="543">
        <v>44324</v>
      </c>
      <c r="D1148" s="548"/>
      <c r="E1148" s="544" t="s">
        <v>35</v>
      </c>
      <c r="F1148" s="542"/>
      <c r="G1148" s="542"/>
      <c r="H1148" s="542"/>
      <c r="I1148" s="37"/>
      <c r="J1148" s="37"/>
      <c r="K1148" s="37"/>
      <c r="L1148" s="37"/>
      <c r="M1148" s="37"/>
      <c r="N1148" s="37"/>
      <c r="O1148" s="37"/>
      <c r="P1148" s="37"/>
      <c r="Q1148" s="37"/>
      <c r="R1148" s="37"/>
      <c r="S1148" s="37"/>
      <c r="T1148" s="37"/>
      <c r="U1148" s="37"/>
      <c r="V1148" s="37"/>
      <c r="W1148" s="37"/>
      <c r="X1148" s="37"/>
      <c r="Y1148" s="37"/>
      <c r="Z1148" s="37"/>
      <c r="AA1148" s="37"/>
    </row>
    <row r="1149" spans="1:27">
      <c r="A1149" s="541">
        <v>100002935301</v>
      </c>
      <c r="B1149" s="542" t="s">
        <v>2437</v>
      </c>
      <c r="C1149" s="549">
        <v>44327</v>
      </c>
      <c r="D1149" s="547" t="s">
        <v>100</v>
      </c>
      <c r="E1149" s="544" t="s">
        <v>37</v>
      </c>
      <c r="F1149" s="543">
        <v>44326</v>
      </c>
      <c r="G1149" s="542">
        <v>999</v>
      </c>
      <c r="H1149" s="542"/>
      <c r="I1149" s="37"/>
      <c r="J1149" s="37"/>
      <c r="K1149" s="37"/>
      <c r="L1149" s="37"/>
      <c r="M1149" s="37"/>
      <c r="N1149" s="37"/>
      <c r="O1149" s="37"/>
      <c r="P1149" s="37"/>
      <c r="Q1149" s="37"/>
      <c r="R1149" s="37"/>
      <c r="S1149" s="37"/>
      <c r="T1149" s="37"/>
      <c r="U1149" s="37"/>
      <c r="V1149" s="37"/>
      <c r="W1149" s="37"/>
      <c r="X1149" s="37"/>
      <c r="Y1149" s="37"/>
      <c r="Z1149" s="37"/>
      <c r="AA1149" s="37"/>
    </row>
    <row r="1150" spans="1:27">
      <c r="A1150" s="541">
        <v>100003045413</v>
      </c>
      <c r="B1150" s="542" t="s">
        <v>2437</v>
      </c>
      <c r="C1150" s="549">
        <v>44326</v>
      </c>
      <c r="D1150" s="544" t="s">
        <v>2530</v>
      </c>
      <c r="E1150" s="544" t="s">
        <v>37</v>
      </c>
      <c r="F1150" s="542"/>
      <c r="G1150" s="542"/>
      <c r="H1150" s="542"/>
      <c r="I1150" s="37"/>
      <c r="J1150" s="37"/>
      <c r="K1150" s="37"/>
      <c r="L1150" s="37"/>
      <c r="M1150" s="37"/>
      <c r="N1150" s="37"/>
      <c r="O1150" s="37"/>
      <c r="P1150" s="37"/>
      <c r="Q1150" s="37"/>
      <c r="R1150" s="37"/>
      <c r="S1150" s="37"/>
      <c r="T1150" s="37"/>
      <c r="U1150" s="37"/>
      <c r="V1150" s="37"/>
      <c r="W1150" s="37"/>
      <c r="X1150" s="37"/>
      <c r="Y1150" s="37"/>
      <c r="Z1150" s="37"/>
      <c r="AA1150" s="37"/>
    </row>
    <row r="1151" spans="1:27">
      <c r="A1151" s="545">
        <v>100003088905</v>
      </c>
      <c r="B1151" s="546" t="s">
        <v>2437</v>
      </c>
      <c r="C1151" s="549">
        <v>44327</v>
      </c>
      <c r="D1151" s="547" t="s">
        <v>98</v>
      </c>
      <c r="E1151" s="547" t="s">
        <v>35</v>
      </c>
      <c r="F1151" s="546"/>
      <c r="G1151" s="546"/>
      <c r="H1151" s="546"/>
      <c r="I1151" s="37"/>
      <c r="J1151" s="37"/>
      <c r="K1151" s="37"/>
      <c r="L1151" s="37"/>
      <c r="M1151" s="37"/>
      <c r="N1151" s="37"/>
      <c r="O1151" s="37"/>
      <c r="P1151" s="37"/>
      <c r="Q1151" s="37"/>
      <c r="R1151" s="37"/>
      <c r="S1151" s="37"/>
      <c r="T1151" s="37"/>
      <c r="U1151" s="37"/>
      <c r="V1151" s="37"/>
      <c r="W1151" s="37"/>
      <c r="X1151" s="37"/>
      <c r="Y1151" s="37"/>
      <c r="Z1151" s="37"/>
      <c r="AA1151" s="37"/>
    </row>
    <row r="1152" spans="1:27">
      <c r="A1152" s="541">
        <v>100002663561</v>
      </c>
      <c r="B1152" s="542" t="s">
        <v>2437</v>
      </c>
      <c r="C1152" s="549">
        <v>44326</v>
      </c>
      <c r="D1152" s="547" t="s">
        <v>21</v>
      </c>
      <c r="E1152" s="547" t="s">
        <v>35</v>
      </c>
      <c r="F1152" s="542"/>
      <c r="G1152" s="542"/>
      <c r="H1152" s="542"/>
      <c r="I1152" s="37"/>
      <c r="J1152" s="37"/>
      <c r="K1152" s="37"/>
      <c r="L1152" s="37"/>
      <c r="M1152" s="37"/>
      <c r="N1152" s="37"/>
      <c r="O1152" s="37"/>
      <c r="P1152" s="37"/>
      <c r="Q1152" s="37"/>
      <c r="R1152" s="37"/>
      <c r="S1152" s="37"/>
      <c r="T1152" s="37"/>
      <c r="U1152" s="37"/>
      <c r="V1152" s="37"/>
      <c r="W1152" s="37"/>
      <c r="X1152" s="37"/>
      <c r="Y1152" s="37"/>
      <c r="Z1152" s="37"/>
      <c r="AA1152" s="37"/>
    </row>
    <row r="1153" spans="1:27">
      <c r="A1153" s="541">
        <v>100002523319</v>
      </c>
      <c r="B1153" s="542" t="s">
        <v>2437</v>
      </c>
      <c r="C1153" s="549">
        <v>44327</v>
      </c>
      <c r="D1153" s="547" t="s">
        <v>98</v>
      </c>
      <c r="E1153" s="547" t="s">
        <v>35</v>
      </c>
      <c r="F1153" s="543">
        <v>44326</v>
      </c>
      <c r="G1153" s="542"/>
      <c r="H1153" s="542"/>
      <c r="I1153" s="37"/>
      <c r="J1153" s="37"/>
      <c r="K1153" s="37"/>
      <c r="L1153" s="37"/>
      <c r="M1153" s="37"/>
      <c r="N1153" s="37"/>
      <c r="O1153" s="37"/>
      <c r="P1153" s="37"/>
      <c r="Q1153" s="37"/>
      <c r="R1153" s="37"/>
      <c r="S1153" s="37"/>
      <c r="T1153" s="37"/>
      <c r="U1153" s="37"/>
      <c r="V1153" s="37"/>
      <c r="W1153" s="37"/>
      <c r="X1153" s="37"/>
      <c r="Y1153" s="37"/>
      <c r="Z1153" s="37"/>
      <c r="AA1153" s="37"/>
    </row>
    <row r="1154" spans="1:27">
      <c r="A1154" s="545">
        <v>100001166821</v>
      </c>
      <c r="B1154" s="546" t="s">
        <v>2437</v>
      </c>
      <c r="C1154" s="549">
        <v>44326</v>
      </c>
      <c r="D1154" s="546" t="s">
        <v>36</v>
      </c>
      <c r="E1154" s="547" t="s">
        <v>35</v>
      </c>
      <c r="F1154" s="546"/>
      <c r="G1154" s="546"/>
      <c r="H1154" s="546"/>
      <c r="I1154" s="37"/>
      <c r="J1154" s="37"/>
      <c r="K1154" s="37"/>
      <c r="L1154" s="37"/>
      <c r="M1154" s="37"/>
      <c r="N1154" s="37"/>
      <c r="O1154" s="37"/>
      <c r="P1154" s="37"/>
      <c r="Q1154" s="37"/>
      <c r="R1154" s="37"/>
      <c r="S1154" s="37"/>
      <c r="T1154" s="37"/>
      <c r="U1154" s="37"/>
      <c r="V1154" s="37"/>
      <c r="W1154" s="37"/>
      <c r="X1154" s="37"/>
      <c r="Y1154" s="37"/>
      <c r="Z1154" s="37"/>
      <c r="AA1154" s="37"/>
    </row>
    <row r="1155" spans="1:27">
      <c r="A1155" s="541">
        <v>100001190947</v>
      </c>
      <c r="B1155" s="542" t="s">
        <v>2437</v>
      </c>
      <c r="C1155" s="549">
        <v>44326</v>
      </c>
      <c r="D1155" s="544" t="s">
        <v>2416</v>
      </c>
      <c r="E1155" s="547" t="s">
        <v>35</v>
      </c>
      <c r="F1155" s="542"/>
      <c r="G1155" s="542"/>
      <c r="H1155" s="542"/>
      <c r="I1155" s="37"/>
      <c r="J1155" s="37"/>
      <c r="K1155" s="37"/>
      <c r="L1155" s="37"/>
      <c r="M1155" s="37"/>
      <c r="N1155" s="37"/>
      <c r="O1155" s="37"/>
      <c r="P1155" s="37"/>
      <c r="Q1155" s="37"/>
      <c r="R1155" s="37"/>
      <c r="S1155" s="37"/>
      <c r="T1155" s="37"/>
      <c r="U1155" s="37"/>
      <c r="V1155" s="37"/>
      <c r="W1155" s="37"/>
      <c r="X1155" s="37"/>
      <c r="Y1155" s="37"/>
      <c r="Z1155" s="37"/>
      <c r="AA1155" s="37"/>
    </row>
    <row r="1156" spans="1:27">
      <c r="A1156" s="545">
        <v>100000928227</v>
      </c>
      <c r="B1156" s="546" t="s">
        <v>2437</v>
      </c>
      <c r="C1156" s="549">
        <v>44326</v>
      </c>
      <c r="D1156" s="544" t="s">
        <v>2416</v>
      </c>
      <c r="E1156" s="547" t="s">
        <v>35</v>
      </c>
      <c r="F1156" s="546"/>
      <c r="G1156" s="546"/>
      <c r="H1156" s="546"/>
      <c r="I1156" s="37"/>
      <c r="J1156" s="37"/>
      <c r="K1156" s="37"/>
      <c r="L1156" s="37"/>
      <c r="M1156" s="37"/>
      <c r="N1156" s="37"/>
      <c r="O1156" s="37"/>
      <c r="P1156" s="37"/>
      <c r="Q1156" s="37"/>
      <c r="R1156" s="37"/>
      <c r="S1156" s="37"/>
      <c r="T1156" s="37"/>
      <c r="U1156" s="37"/>
      <c r="V1156" s="37"/>
      <c r="W1156" s="37"/>
      <c r="X1156" s="37"/>
      <c r="Y1156" s="37"/>
      <c r="Z1156" s="37"/>
      <c r="AA1156" s="37"/>
    </row>
    <row r="1157" spans="1:27">
      <c r="A1157" s="541">
        <v>100000841444</v>
      </c>
      <c r="B1157" s="542" t="s">
        <v>2437</v>
      </c>
      <c r="C1157" s="543">
        <v>44324</v>
      </c>
      <c r="D1157" s="548"/>
      <c r="E1157" s="544" t="s">
        <v>37</v>
      </c>
      <c r="F1157" s="542"/>
      <c r="G1157" s="542"/>
      <c r="H1157" s="542"/>
      <c r="I1157" s="37"/>
      <c r="J1157" s="37"/>
      <c r="K1157" s="37"/>
      <c r="L1157" s="37"/>
      <c r="M1157" s="37"/>
      <c r="N1157" s="37"/>
      <c r="O1157" s="37"/>
      <c r="P1157" s="37"/>
      <c r="Q1157" s="37"/>
      <c r="R1157" s="37"/>
      <c r="S1157" s="37"/>
      <c r="T1157" s="37"/>
      <c r="U1157" s="37"/>
      <c r="V1157" s="37"/>
      <c r="W1157" s="37"/>
      <c r="X1157" s="37"/>
      <c r="Y1157" s="37"/>
      <c r="Z1157" s="37"/>
      <c r="AA1157" s="37"/>
    </row>
    <row r="1158" spans="1:27">
      <c r="A1158" s="545">
        <v>100000734531</v>
      </c>
      <c r="B1158" s="546" t="s">
        <v>2437</v>
      </c>
      <c r="C1158" s="549">
        <v>44326</v>
      </c>
      <c r="D1158" s="544" t="s">
        <v>2438</v>
      </c>
      <c r="E1158" s="544" t="s">
        <v>35</v>
      </c>
      <c r="F1158" s="546"/>
      <c r="G1158" s="546"/>
      <c r="H1158" s="546"/>
      <c r="I1158" s="37"/>
      <c r="J1158" s="37"/>
      <c r="K1158" s="37"/>
      <c r="L1158" s="37"/>
      <c r="M1158" s="37"/>
      <c r="N1158" s="37"/>
      <c r="O1158" s="37"/>
      <c r="P1158" s="37"/>
      <c r="Q1158" s="37"/>
      <c r="R1158" s="37"/>
      <c r="S1158" s="37"/>
      <c r="T1158" s="37"/>
      <c r="U1158" s="37"/>
      <c r="V1158" s="37"/>
      <c r="W1158" s="37"/>
      <c r="X1158" s="37"/>
      <c r="Y1158" s="37"/>
      <c r="Z1158" s="37"/>
      <c r="AA1158" s="37"/>
    </row>
    <row r="1159" spans="1:27">
      <c r="A1159" s="545">
        <v>100000643617</v>
      </c>
      <c r="B1159" s="546" t="s">
        <v>2437</v>
      </c>
      <c r="C1159" s="549">
        <v>44327</v>
      </c>
      <c r="D1159" s="547" t="s">
        <v>98</v>
      </c>
      <c r="E1159" s="547" t="s">
        <v>35</v>
      </c>
      <c r="F1159" s="546"/>
      <c r="G1159" s="546"/>
      <c r="H1159" s="546"/>
      <c r="I1159" s="37"/>
      <c r="J1159" s="37"/>
      <c r="K1159" s="37"/>
      <c r="L1159" s="37"/>
      <c r="M1159" s="37"/>
      <c r="N1159" s="37"/>
      <c r="O1159" s="37"/>
      <c r="P1159" s="37"/>
      <c r="Q1159" s="37"/>
      <c r="R1159" s="37"/>
      <c r="S1159" s="37"/>
      <c r="T1159" s="37"/>
      <c r="U1159" s="37"/>
      <c r="V1159" s="37"/>
      <c r="W1159" s="37"/>
      <c r="X1159" s="37"/>
      <c r="Y1159" s="37"/>
      <c r="Z1159" s="37"/>
      <c r="AA1159" s="37"/>
    </row>
    <row r="1160" spans="1:27">
      <c r="A1160" s="541">
        <v>100000426604</v>
      </c>
      <c r="B1160" s="542" t="s">
        <v>2437</v>
      </c>
      <c r="C1160" s="549">
        <v>44326</v>
      </c>
      <c r="D1160" s="547" t="s">
        <v>21</v>
      </c>
      <c r="E1160" s="547" t="s">
        <v>35</v>
      </c>
      <c r="F1160" s="542"/>
      <c r="G1160" s="542"/>
      <c r="H1160" s="542"/>
      <c r="I1160" s="37"/>
      <c r="J1160" s="37"/>
      <c r="K1160" s="37"/>
      <c r="L1160" s="37"/>
      <c r="M1160" s="37"/>
      <c r="N1160" s="37"/>
      <c r="O1160" s="37"/>
      <c r="P1160" s="37"/>
      <c r="Q1160" s="37"/>
      <c r="R1160" s="37"/>
      <c r="S1160" s="37"/>
      <c r="T1160" s="37"/>
      <c r="U1160" s="37"/>
      <c r="V1160" s="37"/>
      <c r="W1160" s="37"/>
      <c r="X1160" s="37"/>
      <c r="Y1160" s="37"/>
      <c r="Z1160" s="37"/>
      <c r="AA1160" s="37"/>
    </row>
    <row r="1161" spans="1:27">
      <c r="A1161" s="545">
        <v>100000437235</v>
      </c>
      <c r="B1161" s="546" t="s">
        <v>2437</v>
      </c>
      <c r="C1161" s="549">
        <v>44326</v>
      </c>
      <c r="D1161" s="547" t="s">
        <v>2438</v>
      </c>
      <c r="E1161" s="547" t="s">
        <v>35</v>
      </c>
      <c r="F1161" s="546"/>
      <c r="G1161" s="546"/>
      <c r="H1161" s="546"/>
      <c r="I1161" s="37"/>
      <c r="J1161" s="37"/>
      <c r="K1161" s="37"/>
      <c r="L1161" s="37"/>
      <c r="M1161" s="37"/>
      <c r="N1161" s="37"/>
      <c r="O1161" s="37"/>
      <c r="P1161" s="37"/>
      <c r="Q1161" s="37"/>
      <c r="R1161" s="37"/>
      <c r="S1161" s="37"/>
      <c r="T1161" s="37"/>
      <c r="U1161" s="37"/>
      <c r="V1161" s="37"/>
      <c r="W1161" s="37"/>
      <c r="X1161" s="37"/>
      <c r="Y1161" s="37"/>
      <c r="Z1161" s="37"/>
      <c r="AA1161" s="37"/>
    </row>
    <row r="1162" spans="1:27">
      <c r="A1162" s="545">
        <v>100000352925</v>
      </c>
      <c r="B1162" s="546" t="s">
        <v>2437</v>
      </c>
      <c r="C1162" s="549">
        <v>44326</v>
      </c>
      <c r="D1162" s="547" t="s">
        <v>2530</v>
      </c>
      <c r="E1162" s="547" t="s">
        <v>35</v>
      </c>
      <c r="F1162" s="546"/>
      <c r="G1162" s="546"/>
      <c r="H1162" s="546"/>
      <c r="I1162" s="37"/>
      <c r="J1162" s="37"/>
      <c r="K1162" s="37"/>
      <c r="L1162" s="37"/>
      <c r="M1162" s="37"/>
      <c r="N1162" s="37"/>
      <c r="O1162" s="37"/>
      <c r="P1162" s="37"/>
      <c r="Q1162" s="37"/>
      <c r="R1162" s="37"/>
      <c r="S1162" s="37"/>
      <c r="T1162" s="37"/>
      <c r="U1162" s="37"/>
      <c r="V1162" s="37"/>
      <c r="W1162" s="37"/>
      <c r="X1162" s="37"/>
      <c r="Y1162" s="37"/>
      <c r="Z1162" s="37"/>
      <c r="AA1162" s="37"/>
    </row>
    <row r="1163" spans="1:27">
      <c r="A1163" s="541">
        <v>100000311149</v>
      </c>
      <c r="B1163" s="542" t="s">
        <v>2437</v>
      </c>
      <c r="C1163" s="543">
        <v>44324</v>
      </c>
      <c r="D1163" s="548"/>
      <c r="E1163" s="544" t="s">
        <v>35</v>
      </c>
      <c r="F1163" s="542"/>
      <c r="G1163" s="542"/>
      <c r="H1163" s="542"/>
      <c r="I1163" s="37"/>
      <c r="J1163" s="37"/>
      <c r="K1163" s="37"/>
      <c r="L1163" s="37"/>
      <c r="M1163" s="37"/>
      <c r="N1163" s="37"/>
      <c r="O1163" s="37"/>
      <c r="P1163" s="37"/>
      <c r="Q1163" s="37"/>
      <c r="R1163" s="37"/>
      <c r="S1163" s="37"/>
      <c r="T1163" s="37"/>
      <c r="U1163" s="37"/>
      <c r="V1163" s="37"/>
      <c r="W1163" s="37"/>
      <c r="X1163" s="37"/>
      <c r="Y1163" s="37"/>
      <c r="Z1163" s="37"/>
      <c r="AA1163" s="37"/>
    </row>
    <row r="1164" spans="1:27">
      <c r="A1164" s="545">
        <v>3391553013</v>
      </c>
      <c r="B1164" s="546" t="s">
        <v>2437</v>
      </c>
      <c r="C1164" s="549">
        <v>44326</v>
      </c>
      <c r="D1164" s="547" t="s">
        <v>21</v>
      </c>
      <c r="E1164" s="546"/>
      <c r="F1164" s="546"/>
      <c r="G1164" s="546"/>
      <c r="H1164" s="546"/>
      <c r="I1164" s="37"/>
      <c r="J1164" s="37"/>
      <c r="K1164" s="37"/>
      <c r="L1164" s="37"/>
      <c r="M1164" s="37"/>
      <c r="N1164" s="37"/>
      <c r="O1164" s="37"/>
      <c r="P1164" s="37"/>
      <c r="Q1164" s="37"/>
      <c r="R1164" s="37"/>
      <c r="S1164" s="37"/>
      <c r="T1164" s="37"/>
      <c r="U1164" s="37"/>
      <c r="V1164" s="37"/>
      <c r="W1164" s="37"/>
      <c r="X1164" s="37"/>
      <c r="Y1164" s="37"/>
      <c r="Z1164" s="37"/>
      <c r="AA1164" s="37"/>
    </row>
    <row r="1165" spans="1:27">
      <c r="A1165" s="545">
        <v>2529465700</v>
      </c>
      <c r="B1165" s="546" t="s">
        <v>2437</v>
      </c>
      <c r="C1165" s="549">
        <v>44327</v>
      </c>
      <c r="D1165" s="547" t="s">
        <v>98</v>
      </c>
      <c r="E1165" s="547" t="s">
        <v>35</v>
      </c>
      <c r="F1165" s="546"/>
      <c r="G1165" s="546"/>
      <c r="H1165" s="546"/>
      <c r="I1165" s="37"/>
      <c r="J1165" s="37"/>
      <c r="K1165" s="37"/>
      <c r="L1165" s="37"/>
      <c r="M1165" s="37"/>
      <c r="N1165" s="37"/>
      <c r="O1165" s="37"/>
      <c r="P1165" s="37"/>
      <c r="Q1165" s="37"/>
      <c r="R1165" s="37"/>
      <c r="S1165" s="37"/>
      <c r="T1165" s="37"/>
      <c r="U1165" s="37"/>
      <c r="V1165" s="37"/>
      <c r="W1165" s="37"/>
      <c r="X1165" s="37"/>
      <c r="Y1165" s="37"/>
      <c r="Z1165" s="37"/>
      <c r="AA1165" s="37"/>
    </row>
    <row r="1166" spans="1:27">
      <c r="A1166" s="545">
        <v>2709344122</v>
      </c>
      <c r="B1166" s="546" t="s">
        <v>2437</v>
      </c>
      <c r="C1166" s="543">
        <v>44324</v>
      </c>
      <c r="D1166" s="548"/>
      <c r="E1166" s="544" t="s">
        <v>37</v>
      </c>
      <c r="F1166" s="565"/>
      <c r="G1166" s="546"/>
      <c r="H1166" s="546"/>
      <c r="I1166" s="37"/>
      <c r="J1166" s="37"/>
      <c r="K1166" s="37"/>
      <c r="L1166" s="37"/>
      <c r="M1166" s="37"/>
      <c r="N1166" s="37"/>
      <c r="O1166" s="37"/>
      <c r="P1166" s="37"/>
      <c r="Q1166" s="37"/>
      <c r="R1166" s="37"/>
      <c r="S1166" s="37"/>
      <c r="T1166" s="37"/>
      <c r="U1166" s="37"/>
      <c r="V1166" s="37"/>
      <c r="W1166" s="37"/>
      <c r="X1166" s="37"/>
      <c r="Y1166" s="37"/>
      <c r="Z1166" s="37"/>
      <c r="AA1166" s="37"/>
    </row>
    <row r="1167" spans="1:27">
      <c r="A1167" s="545">
        <v>243161598</v>
      </c>
      <c r="B1167" s="546" t="s">
        <v>2437</v>
      </c>
      <c r="C1167" s="543">
        <v>44324</v>
      </c>
      <c r="D1167" s="550"/>
      <c r="E1167" s="547" t="s">
        <v>35</v>
      </c>
      <c r="F1167" s="546"/>
      <c r="G1167" s="546"/>
      <c r="H1167" s="546"/>
      <c r="I1167" s="37"/>
      <c r="J1167" s="37"/>
      <c r="K1167" s="37"/>
      <c r="L1167" s="37"/>
      <c r="M1167" s="37"/>
      <c r="N1167" s="37"/>
      <c r="O1167" s="37"/>
      <c r="P1167" s="37"/>
      <c r="Q1167" s="37"/>
      <c r="R1167" s="37"/>
      <c r="S1167" s="37"/>
      <c r="T1167" s="37"/>
      <c r="U1167" s="37"/>
      <c r="V1167" s="37"/>
      <c r="W1167" s="37"/>
      <c r="X1167" s="37"/>
      <c r="Y1167" s="37"/>
      <c r="Z1167" s="37"/>
      <c r="AA1167" s="37"/>
    </row>
    <row r="1168" spans="1:27">
      <c r="A1168" s="541">
        <v>1597790433</v>
      </c>
      <c r="B1168" s="542" t="s">
        <v>2437</v>
      </c>
      <c r="C1168" s="543">
        <v>44324</v>
      </c>
      <c r="D1168" s="548"/>
      <c r="E1168" s="547" t="s">
        <v>35</v>
      </c>
      <c r="F1168" s="542"/>
      <c r="G1168" s="542"/>
      <c r="H1168" s="542"/>
      <c r="I1168" s="37"/>
      <c r="J1168" s="37"/>
      <c r="K1168" s="37"/>
      <c r="L1168" s="37"/>
      <c r="M1168" s="37"/>
      <c r="N1168" s="37"/>
      <c r="O1168" s="37"/>
      <c r="P1168" s="37"/>
      <c r="Q1168" s="37"/>
      <c r="R1168" s="37"/>
      <c r="S1168" s="37"/>
      <c r="T1168" s="37"/>
      <c r="U1168" s="37"/>
      <c r="V1168" s="37"/>
      <c r="W1168" s="37"/>
      <c r="X1168" s="37"/>
      <c r="Y1168" s="37"/>
      <c r="Z1168" s="37"/>
      <c r="AA1168" s="37"/>
    </row>
    <row r="1169" spans="1:27">
      <c r="A1169" s="545">
        <v>995201581</v>
      </c>
      <c r="B1169" s="546" t="s">
        <v>2437</v>
      </c>
      <c r="C1169" s="549">
        <v>44326</v>
      </c>
      <c r="D1169" s="546" t="s">
        <v>2416</v>
      </c>
      <c r="E1169" s="546"/>
      <c r="F1169" s="546"/>
      <c r="G1169" s="546"/>
      <c r="H1169" s="546"/>
      <c r="I1169" s="37"/>
      <c r="J1169" s="37"/>
      <c r="K1169" s="37"/>
      <c r="L1169" s="37"/>
      <c r="M1169" s="37"/>
      <c r="N1169" s="37"/>
      <c r="O1169" s="37"/>
      <c r="P1169" s="37"/>
      <c r="Q1169" s="37"/>
      <c r="R1169" s="37"/>
      <c r="S1169" s="37"/>
      <c r="T1169" s="37"/>
      <c r="U1169" s="37"/>
      <c r="V1169" s="37"/>
      <c r="W1169" s="37"/>
      <c r="X1169" s="37"/>
      <c r="Y1169" s="37"/>
      <c r="Z1169" s="37"/>
      <c r="AA1169" s="37"/>
    </row>
    <row r="1170" spans="1:27">
      <c r="A1170" s="545">
        <v>464020173</v>
      </c>
      <c r="B1170" s="546" t="s">
        <v>2437</v>
      </c>
      <c r="C1170" s="549">
        <v>44326</v>
      </c>
      <c r="D1170" s="547" t="s">
        <v>2530</v>
      </c>
      <c r="E1170" s="547" t="s">
        <v>37</v>
      </c>
      <c r="F1170" s="546"/>
      <c r="G1170" s="546"/>
      <c r="H1170" s="546"/>
      <c r="I1170" s="278" t="s">
        <v>2531</v>
      </c>
      <c r="J1170" s="37"/>
      <c r="K1170" s="37"/>
      <c r="L1170" s="37"/>
      <c r="M1170" s="37"/>
      <c r="N1170" s="37"/>
      <c r="O1170" s="37"/>
      <c r="P1170" s="37"/>
      <c r="Q1170" s="37"/>
      <c r="R1170" s="37"/>
      <c r="S1170" s="37"/>
      <c r="T1170" s="37"/>
      <c r="U1170" s="37"/>
      <c r="V1170" s="37"/>
      <c r="W1170" s="37"/>
      <c r="X1170" s="37"/>
      <c r="Y1170" s="37"/>
      <c r="Z1170" s="37"/>
      <c r="AA1170" s="37"/>
    </row>
    <row r="1171" spans="1:27">
      <c r="A1171" s="545">
        <v>420065037</v>
      </c>
      <c r="B1171" s="546" t="s">
        <v>2437</v>
      </c>
      <c r="C1171" s="543">
        <v>44324</v>
      </c>
      <c r="D1171" s="550"/>
      <c r="E1171" s="547" t="s">
        <v>35</v>
      </c>
      <c r="F1171" s="546"/>
      <c r="G1171" s="546"/>
      <c r="H1171" s="546"/>
      <c r="I1171" s="37"/>
      <c r="J1171" s="37"/>
      <c r="K1171" s="37"/>
      <c r="L1171" s="37"/>
      <c r="M1171" s="37"/>
      <c r="N1171" s="37"/>
      <c r="O1171" s="37"/>
      <c r="P1171" s="37"/>
      <c r="Q1171" s="37"/>
      <c r="R1171" s="37"/>
      <c r="S1171" s="37"/>
      <c r="T1171" s="37"/>
      <c r="U1171" s="37"/>
      <c r="V1171" s="37"/>
      <c r="W1171" s="37"/>
      <c r="X1171" s="37"/>
      <c r="Y1171" s="37"/>
      <c r="Z1171" s="37"/>
      <c r="AA1171" s="37"/>
    </row>
    <row r="1172" spans="1:27">
      <c r="A1172" s="545">
        <v>250339325</v>
      </c>
      <c r="B1172" s="546" t="s">
        <v>2437</v>
      </c>
      <c r="C1172" s="549">
        <v>44326</v>
      </c>
      <c r="D1172" s="544" t="s">
        <v>2530</v>
      </c>
      <c r="E1172" s="544" t="s">
        <v>37</v>
      </c>
      <c r="F1172" s="546"/>
      <c r="G1172" s="546"/>
      <c r="H1172" s="546"/>
      <c r="I1172" s="37"/>
      <c r="J1172" s="37"/>
      <c r="K1172" s="37"/>
      <c r="L1172" s="37"/>
      <c r="M1172" s="37"/>
      <c r="N1172" s="37"/>
      <c r="O1172" s="37"/>
      <c r="P1172" s="37"/>
      <c r="Q1172" s="37"/>
      <c r="R1172" s="37"/>
      <c r="S1172" s="37"/>
      <c r="T1172" s="37"/>
      <c r="U1172" s="37"/>
      <c r="V1172" s="37"/>
      <c r="W1172" s="37"/>
      <c r="X1172" s="37"/>
      <c r="Y1172" s="37"/>
      <c r="Z1172" s="37"/>
      <c r="AA1172" s="37"/>
    </row>
    <row r="1173" spans="1:27">
      <c r="A1173" s="541">
        <v>570259952</v>
      </c>
      <c r="B1173" s="542" t="s">
        <v>2437</v>
      </c>
      <c r="C1173" s="549">
        <v>44326</v>
      </c>
      <c r="D1173" s="547" t="s">
        <v>21</v>
      </c>
      <c r="E1173" s="542"/>
      <c r="F1173" s="542"/>
      <c r="G1173" s="542"/>
      <c r="H1173" s="542"/>
      <c r="I1173" s="37"/>
      <c r="J1173" s="37"/>
      <c r="K1173" s="37"/>
      <c r="L1173" s="37"/>
      <c r="M1173" s="37"/>
      <c r="N1173" s="37"/>
      <c r="O1173" s="37"/>
      <c r="P1173" s="37"/>
      <c r="Q1173" s="37"/>
      <c r="R1173" s="37"/>
      <c r="S1173" s="37"/>
      <c r="T1173" s="37"/>
      <c r="U1173" s="37"/>
      <c r="V1173" s="37"/>
      <c r="W1173" s="37"/>
      <c r="X1173" s="37"/>
      <c r="Y1173" s="37"/>
      <c r="Z1173" s="37"/>
      <c r="AA1173" s="37"/>
    </row>
    <row r="1174" spans="1:27">
      <c r="A1174" s="545">
        <v>909094595</v>
      </c>
      <c r="B1174" s="546" t="s">
        <v>2437</v>
      </c>
      <c r="C1174" s="543">
        <v>44324</v>
      </c>
      <c r="D1174" s="550"/>
      <c r="E1174" s="547" t="s">
        <v>35</v>
      </c>
      <c r="F1174" s="546"/>
      <c r="G1174" s="546"/>
      <c r="H1174" s="546"/>
      <c r="I1174" s="37"/>
      <c r="J1174" s="37"/>
      <c r="K1174" s="37"/>
      <c r="L1174" s="37"/>
      <c r="M1174" s="37"/>
      <c r="N1174" s="37"/>
      <c r="O1174" s="37"/>
      <c r="P1174" s="37"/>
      <c r="Q1174" s="37"/>
      <c r="R1174" s="37"/>
      <c r="S1174" s="37"/>
      <c r="T1174" s="37"/>
      <c r="U1174" s="37"/>
      <c r="V1174" s="37"/>
      <c r="W1174" s="37"/>
      <c r="X1174" s="37"/>
      <c r="Y1174" s="37"/>
      <c r="Z1174" s="37"/>
      <c r="AA1174" s="37"/>
    </row>
    <row r="1175" spans="1:27">
      <c r="A1175" s="545">
        <v>7628592</v>
      </c>
      <c r="B1175" s="546" t="s">
        <v>2437</v>
      </c>
      <c r="C1175" s="549">
        <v>44327</v>
      </c>
      <c r="D1175" s="547" t="s">
        <v>98</v>
      </c>
      <c r="E1175" s="547" t="s">
        <v>35</v>
      </c>
      <c r="F1175" s="546"/>
      <c r="G1175" s="546"/>
      <c r="H1175" s="546"/>
      <c r="I1175" s="37"/>
      <c r="J1175" s="37"/>
      <c r="K1175" s="37"/>
      <c r="L1175" s="37"/>
      <c r="M1175" s="37"/>
      <c r="N1175" s="37"/>
      <c r="O1175" s="37"/>
      <c r="P1175" s="37"/>
      <c r="Q1175" s="37"/>
      <c r="R1175" s="37"/>
      <c r="S1175" s="37"/>
      <c r="T1175" s="37"/>
      <c r="U1175" s="37"/>
      <c r="V1175" s="37"/>
      <c r="W1175" s="37"/>
      <c r="X1175" s="37"/>
      <c r="Y1175" s="37"/>
      <c r="Z1175" s="37"/>
      <c r="AA1175" s="37"/>
    </row>
    <row r="1176" spans="1:27">
      <c r="A1176" s="545">
        <v>317922055</v>
      </c>
      <c r="B1176" s="546" t="s">
        <v>2437</v>
      </c>
      <c r="C1176" s="543">
        <v>44324</v>
      </c>
      <c r="D1176" s="548"/>
      <c r="E1176" s="544" t="s">
        <v>35</v>
      </c>
      <c r="F1176" s="546"/>
      <c r="G1176" s="546"/>
      <c r="H1176" s="546"/>
      <c r="I1176" s="37"/>
      <c r="J1176" s="37"/>
      <c r="K1176" s="37"/>
      <c r="L1176" s="37"/>
      <c r="M1176" s="37"/>
      <c r="N1176" s="37"/>
      <c r="O1176" s="37"/>
      <c r="P1176" s="37"/>
      <c r="Q1176" s="37"/>
      <c r="R1176" s="37"/>
      <c r="S1176" s="37"/>
      <c r="T1176" s="37"/>
      <c r="U1176" s="37"/>
      <c r="V1176" s="37"/>
      <c r="W1176" s="37"/>
      <c r="X1176" s="37"/>
      <c r="Y1176" s="37"/>
      <c r="Z1176" s="37"/>
      <c r="AA1176" s="37"/>
    </row>
    <row r="1177" spans="1:27">
      <c r="A1177" s="545">
        <v>48225117</v>
      </c>
      <c r="B1177" s="546" t="s">
        <v>2437</v>
      </c>
      <c r="C1177" s="543">
        <v>44326</v>
      </c>
      <c r="D1177" s="547" t="s">
        <v>2530</v>
      </c>
      <c r="E1177" s="547" t="s">
        <v>37</v>
      </c>
      <c r="F1177" s="546"/>
      <c r="G1177" s="546"/>
      <c r="H1177" s="546"/>
      <c r="I1177" s="37"/>
      <c r="J1177" s="37"/>
      <c r="K1177" s="37"/>
      <c r="L1177" s="37"/>
      <c r="M1177" s="37"/>
      <c r="N1177" s="37"/>
      <c r="O1177" s="37"/>
      <c r="P1177" s="37"/>
      <c r="Q1177" s="37"/>
      <c r="R1177" s="37"/>
      <c r="S1177" s="37"/>
      <c r="T1177" s="37"/>
      <c r="U1177" s="37"/>
      <c r="V1177" s="37"/>
      <c r="W1177" s="37"/>
      <c r="X1177" s="37"/>
      <c r="Y1177" s="37"/>
      <c r="Z1177" s="37"/>
      <c r="AA1177" s="37"/>
    </row>
    <row r="1178" spans="1:27">
      <c r="A1178" s="545">
        <v>1183464601</v>
      </c>
      <c r="B1178" s="546" t="s">
        <v>2437</v>
      </c>
      <c r="C1178" s="549">
        <v>44326</v>
      </c>
      <c r="D1178" s="84" t="s">
        <v>12345</v>
      </c>
      <c r="E1178" s="547" t="s">
        <v>35</v>
      </c>
      <c r="F1178" s="546"/>
      <c r="G1178" s="546"/>
      <c r="H1178" s="546"/>
      <c r="I1178" s="37"/>
      <c r="J1178" s="37"/>
      <c r="K1178" s="37"/>
      <c r="L1178" s="37"/>
      <c r="M1178" s="37"/>
      <c r="N1178" s="37"/>
      <c r="O1178" s="37"/>
      <c r="P1178" s="37"/>
      <c r="Q1178" s="37"/>
      <c r="R1178" s="37"/>
      <c r="S1178" s="37"/>
      <c r="T1178" s="37"/>
      <c r="U1178" s="37"/>
      <c r="V1178" s="37"/>
      <c r="W1178" s="37"/>
      <c r="X1178" s="37"/>
      <c r="Y1178" s="37"/>
      <c r="Z1178" s="37"/>
      <c r="AA1178" s="37"/>
    </row>
    <row r="1179" spans="1:27">
      <c r="A1179" s="545">
        <v>379040808</v>
      </c>
      <c r="B1179" s="546" t="s">
        <v>2437</v>
      </c>
      <c r="C1179" s="543">
        <v>44324</v>
      </c>
      <c r="D1179" s="550"/>
      <c r="E1179" s="547" t="s">
        <v>37</v>
      </c>
      <c r="F1179" s="546"/>
      <c r="G1179" s="546"/>
      <c r="H1179" s="546"/>
      <c r="I1179" s="37"/>
      <c r="J1179" s="37"/>
      <c r="K1179" s="37"/>
      <c r="L1179" s="37"/>
      <c r="M1179" s="37"/>
      <c r="N1179" s="37"/>
      <c r="O1179" s="37"/>
      <c r="P1179" s="37"/>
      <c r="Q1179" s="37"/>
      <c r="R1179" s="37"/>
      <c r="S1179" s="37"/>
      <c r="T1179" s="37"/>
      <c r="U1179" s="37"/>
      <c r="V1179" s="37"/>
      <c r="W1179" s="37"/>
      <c r="X1179" s="37"/>
      <c r="Y1179" s="37"/>
      <c r="Z1179" s="37"/>
      <c r="AA1179" s="37"/>
    </row>
    <row r="1180" spans="1:27">
      <c r="A1180" s="493">
        <v>100018169149</v>
      </c>
      <c r="B1180" s="491" t="s">
        <v>19</v>
      </c>
      <c r="C1180" s="569" t="s">
        <v>2532</v>
      </c>
      <c r="D1180" s="570" t="s">
        <v>22</v>
      </c>
      <c r="E1180" s="571"/>
      <c r="F1180" s="571"/>
      <c r="G1180" s="571"/>
      <c r="H1180" s="571"/>
      <c r="I1180" s="37"/>
      <c r="J1180" s="37"/>
      <c r="K1180" s="572"/>
      <c r="L1180" s="37"/>
      <c r="M1180" s="37"/>
      <c r="N1180" s="37"/>
      <c r="O1180" s="37"/>
      <c r="P1180" s="37"/>
      <c r="Q1180" s="37"/>
      <c r="R1180" s="37"/>
      <c r="S1180" s="37"/>
      <c r="T1180" s="37"/>
      <c r="U1180" s="37"/>
      <c r="V1180" s="37"/>
      <c r="W1180" s="37"/>
      <c r="X1180" s="37"/>
      <c r="Y1180" s="37"/>
      <c r="Z1180" s="37"/>
      <c r="AA1180" s="37"/>
    </row>
    <row r="1181" spans="1:27">
      <c r="A1181" s="573">
        <v>100011492950</v>
      </c>
      <c r="B1181" s="38" t="s">
        <v>14</v>
      </c>
      <c r="C1181" s="574">
        <v>44329</v>
      </c>
      <c r="D1181" s="571"/>
      <c r="E1181" s="571"/>
      <c r="F1181" s="571"/>
      <c r="G1181" s="571"/>
      <c r="H1181" s="571"/>
      <c r="I1181" s="37"/>
      <c r="J1181" s="37"/>
      <c r="K1181" s="572"/>
      <c r="L1181" s="37"/>
      <c r="M1181" s="37"/>
      <c r="N1181" s="37"/>
      <c r="O1181" s="37"/>
      <c r="P1181" s="37"/>
      <c r="Q1181" s="37"/>
      <c r="R1181" s="37"/>
      <c r="S1181" s="37"/>
      <c r="T1181" s="37"/>
      <c r="U1181" s="37"/>
      <c r="V1181" s="37"/>
      <c r="W1181" s="37"/>
      <c r="X1181" s="37"/>
      <c r="Y1181" s="37"/>
      <c r="Z1181" s="37"/>
      <c r="AA1181" s="37"/>
    </row>
    <row r="1182" spans="1:27">
      <c r="A1182" s="575">
        <v>100013996994</v>
      </c>
      <c r="B1182" s="576" t="s">
        <v>17</v>
      </c>
      <c r="C1182" s="403">
        <v>44330</v>
      </c>
      <c r="D1182" s="292" t="s">
        <v>2416</v>
      </c>
      <c r="E1182" s="292" t="s">
        <v>35</v>
      </c>
      <c r="F1182" s="571"/>
      <c r="G1182" s="571"/>
      <c r="H1182" s="571"/>
      <c r="I1182" s="37"/>
      <c r="J1182" s="37"/>
      <c r="K1182" s="572"/>
      <c r="L1182" s="37"/>
      <c r="M1182" s="37"/>
      <c r="N1182" s="37"/>
      <c r="O1182" s="37"/>
      <c r="P1182" s="37"/>
      <c r="Q1182" s="37"/>
      <c r="R1182" s="37"/>
      <c r="S1182" s="37"/>
      <c r="T1182" s="37"/>
      <c r="U1182" s="37"/>
      <c r="V1182" s="37"/>
      <c r="W1182" s="37"/>
      <c r="X1182" s="37"/>
      <c r="Y1182" s="37"/>
      <c r="Z1182" s="37"/>
      <c r="AA1182" s="37"/>
    </row>
    <row r="1183" spans="1:27">
      <c r="A1183" s="575">
        <v>100013999001</v>
      </c>
      <c r="B1183" s="576"/>
      <c r="C1183" s="574"/>
      <c r="D1183" s="571"/>
      <c r="E1183" s="571"/>
      <c r="F1183" s="571"/>
      <c r="G1183" s="571"/>
      <c r="H1183" s="571"/>
      <c r="I1183" s="37"/>
      <c r="J1183" s="37"/>
      <c r="K1183" s="572"/>
      <c r="L1183" s="37"/>
      <c r="M1183" s="37"/>
      <c r="N1183" s="37"/>
      <c r="O1183" s="37"/>
      <c r="P1183" s="37"/>
      <c r="Q1183" s="37"/>
      <c r="R1183" s="37"/>
      <c r="S1183" s="37"/>
      <c r="T1183" s="37"/>
      <c r="U1183" s="37"/>
      <c r="V1183" s="37"/>
      <c r="W1183" s="37"/>
      <c r="X1183" s="37"/>
      <c r="Y1183" s="37"/>
      <c r="Z1183" s="37"/>
      <c r="AA1183" s="37"/>
    </row>
    <row r="1184" spans="1:27">
      <c r="A1184" s="575">
        <v>100014049006</v>
      </c>
      <c r="B1184" s="576" t="s">
        <v>17</v>
      </c>
      <c r="C1184" s="574">
        <v>44330</v>
      </c>
      <c r="D1184" s="570" t="s">
        <v>2366</v>
      </c>
      <c r="E1184" s="571"/>
      <c r="F1184" s="571"/>
      <c r="G1184" s="571"/>
      <c r="H1184" s="571"/>
      <c r="I1184" s="37"/>
      <c r="J1184" s="37"/>
      <c r="K1184" s="572"/>
      <c r="L1184" s="37"/>
      <c r="M1184" s="37"/>
      <c r="N1184" s="37"/>
      <c r="O1184" s="37"/>
      <c r="P1184" s="37"/>
      <c r="Q1184" s="37"/>
      <c r="R1184" s="37"/>
      <c r="S1184" s="37"/>
      <c r="T1184" s="37"/>
      <c r="U1184" s="37"/>
      <c r="V1184" s="37"/>
      <c r="W1184" s="37"/>
      <c r="X1184" s="37"/>
      <c r="Y1184" s="37"/>
      <c r="Z1184" s="37"/>
      <c r="AA1184" s="37"/>
    </row>
    <row r="1185" spans="1:27">
      <c r="A1185" s="575">
        <v>100014049246</v>
      </c>
      <c r="B1185" s="576" t="s">
        <v>12</v>
      </c>
      <c r="C1185" s="574">
        <v>44330</v>
      </c>
      <c r="D1185" s="570" t="s">
        <v>95</v>
      </c>
      <c r="E1185" s="571"/>
      <c r="F1185" s="571"/>
      <c r="G1185" s="571"/>
      <c r="H1185" s="571"/>
      <c r="I1185" s="37"/>
      <c r="J1185" s="37"/>
      <c r="K1185" s="572"/>
      <c r="L1185" s="37"/>
      <c r="M1185" s="37"/>
      <c r="N1185" s="37"/>
      <c r="O1185" s="37"/>
      <c r="P1185" s="37"/>
      <c r="Q1185" s="37"/>
      <c r="R1185" s="37"/>
      <c r="S1185" s="37"/>
      <c r="T1185" s="37"/>
      <c r="U1185" s="37"/>
      <c r="V1185" s="37"/>
      <c r="W1185" s="37"/>
      <c r="X1185" s="37"/>
      <c r="Y1185" s="37"/>
      <c r="Z1185" s="37"/>
      <c r="AA1185" s="37"/>
    </row>
    <row r="1186" spans="1:27">
      <c r="A1186" s="575">
        <v>100014306680</v>
      </c>
      <c r="B1186" s="576" t="s">
        <v>10</v>
      </c>
      <c r="C1186" s="574">
        <v>44330</v>
      </c>
      <c r="D1186" s="571"/>
      <c r="E1186" s="571"/>
      <c r="F1186" s="571"/>
      <c r="G1186" s="571"/>
      <c r="H1186" s="571"/>
      <c r="I1186" s="278" t="s">
        <v>2533</v>
      </c>
      <c r="J1186" s="37"/>
      <c r="K1186" s="572"/>
      <c r="L1186" s="37"/>
      <c r="M1186" s="37"/>
      <c r="N1186" s="37"/>
      <c r="O1186" s="37"/>
      <c r="P1186" s="37"/>
      <c r="Q1186" s="37"/>
      <c r="R1186" s="37"/>
      <c r="S1186" s="37"/>
      <c r="T1186" s="37"/>
      <c r="U1186" s="37"/>
      <c r="V1186" s="37"/>
      <c r="W1186" s="37"/>
      <c r="X1186" s="37"/>
      <c r="Y1186" s="37"/>
      <c r="Z1186" s="37"/>
      <c r="AA1186" s="37"/>
    </row>
    <row r="1187" spans="1:27">
      <c r="A1187" s="575">
        <v>100014259782</v>
      </c>
      <c r="B1187" s="576" t="s">
        <v>10</v>
      </c>
      <c r="C1187" s="574">
        <v>44330</v>
      </c>
      <c r="D1187" s="571"/>
      <c r="E1187" s="571"/>
      <c r="F1187" s="571"/>
      <c r="G1187" s="571"/>
      <c r="H1187" s="571"/>
      <c r="I1187" s="278" t="s">
        <v>2534</v>
      </c>
      <c r="J1187" s="37"/>
      <c r="K1187" s="572"/>
      <c r="L1187" s="37"/>
      <c r="M1187" s="37"/>
      <c r="N1187" s="37"/>
      <c r="O1187" s="37"/>
      <c r="P1187" s="37"/>
      <c r="Q1187" s="37"/>
      <c r="R1187" s="37"/>
      <c r="S1187" s="37"/>
      <c r="T1187" s="37"/>
      <c r="U1187" s="37"/>
      <c r="V1187" s="37"/>
      <c r="W1187" s="37"/>
      <c r="X1187" s="37"/>
      <c r="Y1187" s="37"/>
      <c r="Z1187" s="37"/>
      <c r="AA1187" s="37"/>
    </row>
    <row r="1188" spans="1:27">
      <c r="A1188" s="575">
        <v>100014311911</v>
      </c>
      <c r="B1188" s="576" t="s">
        <v>10</v>
      </c>
      <c r="C1188" s="574">
        <v>44330</v>
      </c>
      <c r="D1188" s="570" t="s">
        <v>21</v>
      </c>
      <c r="E1188" s="571"/>
      <c r="F1188" s="571"/>
      <c r="G1188" s="571"/>
      <c r="H1188" s="571"/>
      <c r="I1188" s="37"/>
      <c r="J1188" s="37"/>
      <c r="K1188" s="572"/>
      <c r="L1188" s="37"/>
      <c r="M1188" s="37"/>
      <c r="N1188" s="37"/>
      <c r="O1188" s="37"/>
      <c r="P1188" s="37"/>
      <c r="Q1188" s="37"/>
      <c r="R1188" s="37"/>
      <c r="S1188" s="37"/>
      <c r="T1188" s="37"/>
      <c r="U1188" s="37"/>
      <c r="V1188" s="37"/>
      <c r="W1188" s="37"/>
      <c r="X1188" s="37"/>
      <c r="Y1188" s="37"/>
      <c r="Z1188" s="37"/>
      <c r="AA1188" s="37"/>
    </row>
    <row r="1189" spans="1:27">
      <c r="A1189" s="575">
        <v>100014317782</v>
      </c>
      <c r="B1189" s="576" t="s">
        <v>10</v>
      </c>
      <c r="C1189" s="574">
        <v>44330</v>
      </c>
      <c r="D1189" s="570" t="s">
        <v>51</v>
      </c>
      <c r="E1189" s="571"/>
      <c r="F1189" s="571"/>
      <c r="G1189" s="571"/>
      <c r="H1189" s="571"/>
      <c r="I1189" s="37"/>
      <c r="J1189" s="37"/>
      <c r="K1189" s="572"/>
      <c r="L1189" s="37"/>
      <c r="M1189" s="37"/>
      <c r="N1189" s="37"/>
      <c r="O1189" s="37"/>
      <c r="P1189" s="37"/>
      <c r="Q1189" s="37"/>
      <c r="R1189" s="37"/>
      <c r="S1189" s="37"/>
      <c r="T1189" s="37"/>
      <c r="U1189" s="37"/>
      <c r="V1189" s="37"/>
      <c r="W1189" s="37"/>
      <c r="X1189" s="37"/>
      <c r="Y1189" s="37"/>
      <c r="Z1189" s="37"/>
      <c r="AA1189" s="37"/>
    </row>
    <row r="1190" spans="1:27">
      <c r="A1190" s="573">
        <v>100010830491</v>
      </c>
      <c r="B1190" s="38" t="s">
        <v>14</v>
      </c>
      <c r="C1190" s="574">
        <v>44329</v>
      </c>
      <c r="D1190" s="571"/>
      <c r="E1190" s="571"/>
      <c r="F1190" s="571"/>
      <c r="G1190" s="571"/>
      <c r="H1190" s="571"/>
      <c r="I1190" s="37"/>
      <c r="J1190" s="37"/>
      <c r="K1190" s="572"/>
      <c r="L1190" s="37"/>
      <c r="M1190" s="37"/>
      <c r="N1190" s="37"/>
      <c r="O1190" s="37"/>
      <c r="P1190" s="37"/>
      <c r="Q1190" s="37"/>
      <c r="R1190" s="37"/>
      <c r="S1190" s="37"/>
      <c r="T1190" s="37"/>
      <c r="U1190" s="37"/>
      <c r="V1190" s="37"/>
      <c r="W1190" s="37"/>
      <c r="X1190" s="37"/>
      <c r="Y1190" s="37"/>
      <c r="Z1190" s="37"/>
      <c r="AA1190" s="37"/>
    </row>
    <row r="1191" spans="1:27">
      <c r="A1191" s="575">
        <v>100014328148</v>
      </c>
      <c r="B1191" s="576" t="s">
        <v>18</v>
      </c>
      <c r="C1191" s="574">
        <v>44330</v>
      </c>
      <c r="D1191" s="570" t="s">
        <v>2535</v>
      </c>
      <c r="E1191" s="571"/>
      <c r="F1191" s="571"/>
      <c r="G1191" s="571"/>
      <c r="H1191" s="571"/>
      <c r="I1191" s="37"/>
      <c r="J1191" s="37"/>
      <c r="K1191" s="572"/>
      <c r="L1191" s="37"/>
      <c r="M1191" s="37"/>
      <c r="N1191" s="37"/>
      <c r="O1191" s="37"/>
      <c r="P1191" s="37"/>
      <c r="Q1191" s="37"/>
      <c r="R1191" s="37"/>
      <c r="S1191" s="37"/>
      <c r="T1191" s="37"/>
      <c r="U1191" s="37"/>
      <c r="V1191" s="37"/>
      <c r="W1191" s="37"/>
      <c r="X1191" s="37"/>
      <c r="Y1191" s="37"/>
      <c r="Z1191" s="37"/>
      <c r="AA1191" s="37"/>
    </row>
    <row r="1192" spans="1:27">
      <c r="A1192" s="575">
        <v>100014328167</v>
      </c>
      <c r="B1192" s="576" t="s">
        <v>10</v>
      </c>
      <c r="C1192" s="574">
        <v>44330</v>
      </c>
      <c r="D1192" s="571"/>
      <c r="E1192" s="570" t="s">
        <v>35</v>
      </c>
      <c r="F1192" s="571"/>
      <c r="G1192" s="571"/>
      <c r="H1192" s="571"/>
      <c r="I1192" s="37"/>
      <c r="J1192" s="37"/>
      <c r="K1192" s="572"/>
      <c r="L1192" s="37"/>
      <c r="M1192" s="37"/>
      <c r="N1192" s="37"/>
      <c r="O1192" s="37"/>
      <c r="P1192" s="37"/>
      <c r="Q1192" s="37"/>
      <c r="R1192" s="37"/>
      <c r="S1192" s="37"/>
      <c r="T1192" s="37"/>
      <c r="U1192" s="37"/>
      <c r="V1192" s="37"/>
      <c r="W1192" s="37"/>
      <c r="X1192" s="37"/>
      <c r="Y1192" s="37"/>
      <c r="Z1192" s="37"/>
      <c r="AA1192" s="37"/>
    </row>
    <row r="1193" spans="1:27">
      <c r="A1193" s="573">
        <v>100014332727</v>
      </c>
      <c r="B1193" s="38" t="s">
        <v>14</v>
      </c>
      <c r="C1193" s="574">
        <v>44330</v>
      </c>
      <c r="D1193" s="571"/>
      <c r="E1193" s="571"/>
      <c r="F1193" s="571"/>
      <c r="G1193" s="571"/>
      <c r="H1193" s="571"/>
      <c r="I1193" s="37"/>
      <c r="J1193" s="37"/>
      <c r="K1193" s="572"/>
      <c r="L1193" s="37"/>
      <c r="M1193" s="37"/>
      <c r="N1193" s="37"/>
      <c r="O1193" s="37"/>
      <c r="P1193" s="37"/>
      <c r="Q1193" s="37"/>
      <c r="R1193" s="37"/>
      <c r="S1193" s="37"/>
      <c r="T1193" s="37"/>
      <c r="U1193" s="37"/>
      <c r="V1193" s="37"/>
      <c r="W1193" s="37"/>
      <c r="X1193" s="37"/>
      <c r="Y1193" s="37"/>
      <c r="Z1193" s="37"/>
      <c r="AA1193" s="37"/>
    </row>
    <row r="1194" spans="1:27">
      <c r="A1194" s="575">
        <v>100014337352</v>
      </c>
      <c r="B1194" s="576" t="s">
        <v>18</v>
      </c>
      <c r="C1194" s="574">
        <v>44330</v>
      </c>
      <c r="D1194" s="570" t="s">
        <v>2496</v>
      </c>
      <c r="E1194" s="571"/>
      <c r="F1194" s="571"/>
      <c r="G1194" s="571"/>
      <c r="H1194" s="571"/>
      <c r="I1194" s="37"/>
      <c r="J1194" s="37"/>
      <c r="K1194" s="572"/>
      <c r="L1194" s="37"/>
      <c r="M1194" s="37"/>
      <c r="N1194" s="37"/>
      <c r="O1194" s="37"/>
      <c r="P1194" s="37"/>
      <c r="Q1194" s="37"/>
      <c r="R1194" s="37"/>
      <c r="S1194" s="37"/>
      <c r="T1194" s="37"/>
      <c r="U1194" s="37"/>
      <c r="V1194" s="37"/>
      <c r="W1194" s="37"/>
      <c r="X1194" s="37"/>
      <c r="Y1194" s="37"/>
      <c r="Z1194" s="37"/>
      <c r="AA1194" s="37"/>
    </row>
    <row r="1195" spans="1:27">
      <c r="A1195" s="575">
        <v>100014280699</v>
      </c>
      <c r="B1195" s="576" t="s">
        <v>10</v>
      </c>
      <c r="C1195" s="574">
        <v>44330</v>
      </c>
      <c r="D1195" s="570" t="s">
        <v>54</v>
      </c>
      <c r="E1195" s="571"/>
      <c r="F1195" s="571"/>
      <c r="G1195" s="571"/>
      <c r="H1195" s="571"/>
      <c r="I1195" s="37"/>
      <c r="J1195" s="37"/>
      <c r="K1195" s="572"/>
      <c r="L1195" s="37"/>
      <c r="M1195" s="37"/>
      <c r="N1195" s="37"/>
      <c r="O1195" s="37"/>
      <c r="P1195" s="37"/>
      <c r="Q1195" s="37"/>
      <c r="R1195" s="37"/>
      <c r="S1195" s="37"/>
      <c r="T1195" s="37"/>
      <c r="U1195" s="37"/>
      <c r="V1195" s="37"/>
      <c r="W1195" s="37"/>
      <c r="X1195" s="37"/>
      <c r="Y1195" s="37"/>
      <c r="Z1195" s="37"/>
      <c r="AA1195" s="37"/>
    </row>
    <row r="1196" spans="1:27">
      <c r="A1196" s="573">
        <v>100011284175</v>
      </c>
      <c r="B1196" s="38" t="s">
        <v>14</v>
      </c>
      <c r="C1196" s="574">
        <v>44329</v>
      </c>
      <c r="D1196" s="571"/>
      <c r="E1196" s="571"/>
      <c r="F1196" s="571"/>
      <c r="G1196" s="571"/>
      <c r="H1196" s="571"/>
      <c r="I1196" s="37"/>
      <c r="J1196" s="37"/>
      <c r="K1196" s="572"/>
      <c r="L1196" s="37"/>
      <c r="M1196" s="37"/>
      <c r="N1196" s="37"/>
      <c r="O1196" s="37"/>
      <c r="P1196" s="37"/>
      <c r="Q1196" s="37"/>
      <c r="R1196" s="37"/>
      <c r="S1196" s="37"/>
      <c r="T1196" s="37"/>
      <c r="U1196" s="37"/>
      <c r="V1196" s="37"/>
      <c r="W1196" s="37"/>
      <c r="X1196" s="37"/>
      <c r="Y1196" s="37"/>
      <c r="Z1196" s="37"/>
      <c r="AA1196" s="37"/>
    </row>
    <row r="1197" spans="1:27">
      <c r="A1197" s="573">
        <v>100010863516</v>
      </c>
      <c r="B1197" s="38" t="s">
        <v>14</v>
      </c>
      <c r="C1197" s="574">
        <v>44323</v>
      </c>
      <c r="D1197" s="571"/>
      <c r="E1197" s="571"/>
      <c r="F1197" s="571"/>
      <c r="G1197" s="571"/>
      <c r="H1197" s="571"/>
      <c r="I1197" s="37"/>
      <c r="J1197" s="37"/>
      <c r="K1197" s="572"/>
      <c r="L1197" s="37"/>
      <c r="M1197" s="37"/>
      <c r="N1197" s="37"/>
      <c r="O1197" s="37"/>
      <c r="P1197" s="37"/>
      <c r="Q1197" s="37"/>
      <c r="R1197" s="37"/>
      <c r="S1197" s="37"/>
      <c r="T1197" s="37"/>
      <c r="U1197" s="37"/>
      <c r="V1197" s="37"/>
      <c r="W1197" s="37"/>
      <c r="X1197" s="37"/>
      <c r="Y1197" s="37"/>
      <c r="Z1197" s="37"/>
      <c r="AA1197" s="37"/>
    </row>
    <row r="1198" spans="1:27">
      <c r="A1198" s="575">
        <v>100014338299</v>
      </c>
      <c r="B1198" s="576" t="s">
        <v>10</v>
      </c>
      <c r="C1198" s="574">
        <v>44330</v>
      </c>
      <c r="D1198" s="570" t="s">
        <v>54</v>
      </c>
      <c r="E1198" s="571"/>
      <c r="F1198" s="571"/>
      <c r="G1198" s="571"/>
      <c r="H1198" s="571"/>
      <c r="I1198" s="37"/>
      <c r="J1198" s="37"/>
      <c r="K1198" s="572"/>
      <c r="L1198" s="37"/>
      <c r="M1198" s="37"/>
      <c r="N1198" s="37"/>
      <c r="O1198" s="37"/>
      <c r="P1198" s="37"/>
      <c r="Q1198" s="37"/>
      <c r="R1198" s="37"/>
      <c r="S1198" s="37"/>
      <c r="T1198" s="37"/>
      <c r="U1198" s="37"/>
      <c r="V1198" s="37"/>
      <c r="W1198" s="37"/>
      <c r="X1198" s="37"/>
      <c r="Y1198" s="37"/>
      <c r="Z1198" s="37"/>
      <c r="AA1198" s="37"/>
    </row>
    <row r="1199" spans="1:27">
      <c r="A1199" s="573">
        <v>100014284940</v>
      </c>
      <c r="B1199" s="38" t="s">
        <v>14</v>
      </c>
      <c r="C1199" s="265">
        <v>44330</v>
      </c>
      <c r="D1199" s="292" t="s">
        <v>2496</v>
      </c>
      <c r="E1199" s="84"/>
      <c r="F1199" s="84"/>
      <c r="G1199" s="84"/>
      <c r="H1199" s="84"/>
      <c r="I1199" s="84"/>
      <c r="J1199" s="84"/>
      <c r="K1199" s="84"/>
      <c r="L1199" s="84"/>
      <c r="M1199" s="84"/>
      <c r="N1199" s="84"/>
      <c r="O1199" s="84"/>
      <c r="P1199" s="84"/>
      <c r="Q1199" s="84"/>
      <c r="R1199" s="84"/>
      <c r="S1199" s="84"/>
      <c r="T1199" s="84"/>
      <c r="U1199" s="84"/>
      <c r="V1199" s="84"/>
      <c r="W1199" s="84"/>
      <c r="X1199" s="84"/>
      <c r="Y1199" s="84"/>
      <c r="Z1199" s="84"/>
      <c r="AA1199" s="84"/>
    </row>
    <row r="1200" spans="1:27">
      <c r="A1200" s="575">
        <v>100014286268</v>
      </c>
      <c r="B1200" s="576" t="s">
        <v>18</v>
      </c>
      <c r="C1200" s="403">
        <v>44330</v>
      </c>
      <c r="D1200" s="292" t="s">
        <v>21</v>
      </c>
      <c r="E1200" s="84"/>
      <c r="F1200" s="84"/>
      <c r="G1200" s="84"/>
      <c r="H1200" s="84"/>
      <c r="I1200" s="84"/>
      <c r="J1200" s="84"/>
      <c r="K1200" s="84"/>
      <c r="L1200" s="84"/>
      <c r="M1200" s="84"/>
      <c r="N1200" s="84"/>
      <c r="O1200" s="84"/>
      <c r="P1200" s="84"/>
      <c r="Q1200" s="84"/>
      <c r="R1200" s="84"/>
      <c r="S1200" s="84"/>
      <c r="T1200" s="84"/>
      <c r="U1200" s="84"/>
      <c r="V1200" s="84"/>
      <c r="W1200" s="84"/>
      <c r="X1200" s="84"/>
      <c r="Y1200" s="84"/>
      <c r="Z1200" s="84"/>
      <c r="AA1200" s="84"/>
    </row>
    <row r="1201" spans="1:27">
      <c r="A1201" s="575">
        <v>100014286352</v>
      </c>
      <c r="B1201" s="576" t="s">
        <v>10</v>
      </c>
      <c r="C1201" s="574">
        <v>44330</v>
      </c>
      <c r="D1201" s="292" t="s">
        <v>21</v>
      </c>
      <c r="E1201" s="84"/>
      <c r="F1201" s="84"/>
      <c r="G1201" s="84"/>
      <c r="H1201" s="84"/>
      <c r="I1201" s="84"/>
      <c r="J1201" s="84"/>
      <c r="K1201" s="84"/>
      <c r="L1201" s="84"/>
      <c r="M1201" s="84"/>
      <c r="N1201" s="84"/>
      <c r="O1201" s="84"/>
      <c r="P1201" s="84"/>
      <c r="Q1201" s="84"/>
      <c r="R1201" s="84"/>
      <c r="S1201" s="84"/>
      <c r="T1201" s="84"/>
      <c r="U1201" s="84"/>
      <c r="V1201" s="84"/>
      <c r="W1201" s="84"/>
      <c r="X1201" s="84"/>
      <c r="Y1201" s="84"/>
      <c r="Z1201" s="84"/>
      <c r="AA1201" s="84"/>
    </row>
    <row r="1202" spans="1:27">
      <c r="A1202" s="575">
        <v>100014293371</v>
      </c>
      <c r="B1202" s="576" t="s">
        <v>16</v>
      </c>
      <c r="C1202" s="403">
        <v>44330</v>
      </c>
      <c r="D1202" s="84"/>
      <c r="E1202" s="84"/>
      <c r="F1202" s="84"/>
      <c r="G1202" s="84"/>
      <c r="H1202" s="84"/>
      <c r="I1202" s="84"/>
      <c r="J1202" s="84"/>
      <c r="K1202" s="84"/>
      <c r="L1202" s="84"/>
      <c r="M1202" s="84"/>
      <c r="N1202" s="84"/>
      <c r="O1202" s="84"/>
      <c r="P1202" s="84"/>
      <c r="Q1202" s="84"/>
      <c r="R1202" s="84"/>
      <c r="S1202" s="84"/>
      <c r="T1202" s="84"/>
      <c r="U1202" s="84"/>
      <c r="V1202" s="84"/>
      <c r="W1202" s="84"/>
      <c r="X1202" s="84"/>
      <c r="Y1202" s="84"/>
      <c r="Z1202" s="84"/>
      <c r="AA1202" s="84"/>
    </row>
    <row r="1203" spans="1:27">
      <c r="A1203" s="573">
        <v>100014293587</v>
      </c>
      <c r="B1203" s="38" t="s">
        <v>14</v>
      </c>
      <c r="C1203" s="265">
        <v>44330</v>
      </c>
      <c r="D1203" s="292" t="s">
        <v>91</v>
      </c>
      <c r="E1203" s="84"/>
      <c r="F1203" s="84"/>
      <c r="G1203" s="84"/>
      <c r="H1203" s="84"/>
      <c r="I1203" s="84"/>
      <c r="J1203" s="84"/>
      <c r="K1203" s="84"/>
      <c r="L1203" s="84"/>
      <c r="M1203" s="84"/>
      <c r="N1203" s="84"/>
      <c r="O1203" s="84"/>
      <c r="P1203" s="84"/>
      <c r="Q1203" s="84"/>
      <c r="R1203" s="84"/>
      <c r="S1203" s="84"/>
      <c r="T1203" s="84"/>
      <c r="U1203" s="84"/>
      <c r="V1203" s="84"/>
      <c r="W1203" s="84"/>
      <c r="X1203" s="84"/>
      <c r="Y1203" s="84"/>
      <c r="Z1203" s="84"/>
      <c r="AA1203" s="84"/>
    </row>
    <row r="1204" spans="1:27">
      <c r="A1204" s="575">
        <v>100014296986</v>
      </c>
      <c r="B1204" s="576" t="s">
        <v>10</v>
      </c>
      <c r="C1204" s="403">
        <v>44330</v>
      </c>
      <c r="D1204" s="292" t="s">
        <v>21</v>
      </c>
      <c r="E1204" s="84"/>
      <c r="F1204" s="84"/>
      <c r="G1204" s="84"/>
      <c r="H1204" s="84"/>
      <c r="I1204" s="84"/>
      <c r="J1204" s="84"/>
      <c r="K1204" s="84"/>
      <c r="L1204" s="84"/>
      <c r="M1204" s="84"/>
      <c r="N1204" s="84"/>
      <c r="O1204" s="84"/>
      <c r="P1204" s="84"/>
      <c r="Q1204" s="84"/>
      <c r="R1204" s="84"/>
      <c r="S1204" s="84"/>
      <c r="T1204" s="84"/>
      <c r="U1204" s="84"/>
      <c r="V1204" s="84"/>
      <c r="W1204" s="84"/>
      <c r="X1204" s="84"/>
      <c r="Y1204" s="84"/>
      <c r="Z1204" s="84"/>
      <c r="AA1204" s="84"/>
    </row>
    <row r="1205" spans="1:27">
      <c r="A1205" s="575">
        <v>100014301541</v>
      </c>
      <c r="B1205" s="576" t="s">
        <v>16</v>
      </c>
      <c r="C1205" s="403">
        <v>44330</v>
      </c>
      <c r="D1205" s="84"/>
      <c r="E1205" s="84"/>
      <c r="F1205" s="84"/>
      <c r="G1205" s="84"/>
      <c r="H1205" s="84"/>
      <c r="I1205" s="84"/>
      <c r="J1205" s="84"/>
      <c r="K1205" s="84"/>
      <c r="L1205" s="84"/>
      <c r="M1205" s="84"/>
      <c r="N1205" s="84"/>
      <c r="O1205" s="84"/>
      <c r="P1205" s="84"/>
      <c r="Q1205" s="84"/>
      <c r="R1205" s="84"/>
      <c r="S1205" s="84"/>
      <c r="T1205" s="84"/>
      <c r="U1205" s="84"/>
      <c r="V1205" s="84"/>
      <c r="W1205" s="84"/>
      <c r="X1205" s="84"/>
      <c r="Y1205" s="84"/>
      <c r="Z1205" s="84"/>
      <c r="AA1205" s="84"/>
    </row>
    <row r="1206" spans="1:27">
      <c r="A1206" s="573">
        <v>100014302587</v>
      </c>
      <c r="B1206" s="38" t="s">
        <v>14</v>
      </c>
      <c r="C1206" s="265">
        <v>44330</v>
      </c>
      <c r="D1206" s="292" t="s">
        <v>2536</v>
      </c>
      <c r="E1206" s="84"/>
      <c r="F1206" s="84"/>
      <c r="G1206" s="84"/>
      <c r="H1206" s="84"/>
      <c r="I1206" s="84"/>
      <c r="J1206" s="84"/>
      <c r="K1206" s="84"/>
      <c r="L1206" s="84"/>
      <c r="M1206" s="84"/>
      <c r="N1206" s="84"/>
      <c r="O1206" s="84"/>
      <c r="P1206" s="84"/>
      <c r="Q1206" s="84"/>
      <c r="R1206" s="84"/>
      <c r="S1206" s="84"/>
      <c r="T1206" s="84"/>
      <c r="U1206" s="84"/>
      <c r="V1206" s="84"/>
      <c r="W1206" s="84"/>
      <c r="X1206" s="84"/>
      <c r="Y1206" s="84"/>
      <c r="Z1206" s="84"/>
      <c r="AA1206" s="84"/>
    </row>
    <row r="1207" spans="1:27">
      <c r="A1207" s="573">
        <v>100014493552</v>
      </c>
      <c r="B1207" s="38" t="s">
        <v>14</v>
      </c>
      <c r="C1207" s="265">
        <v>44330</v>
      </c>
      <c r="D1207" s="84"/>
      <c r="E1207" s="84"/>
      <c r="F1207" s="84"/>
      <c r="G1207" s="84"/>
      <c r="H1207" s="84"/>
      <c r="I1207" s="84"/>
      <c r="J1207" s="84"/>
      <c r="K1207" s="84"/>
      <c r="L1207" s="84"/>
      <c r="M1207" s="84"/>
      <c r="N1207" s="84"/>
      <c r="O1207" s="84"/>
      <c r="P1207" s="84"/>
      <c r="Q1207" s="84"/>
      <c r="R1207" s="84"/>
      <c r="S1207" s="84"/>
      <c r="T1207" s="84"/>
      <c r="U1207" s="84"/>
      <c r="V1207" s="84"/>
      <c r="W1207" s="84"/>
      <c r="X1207" s="84"/>
      <c r="Y1207" s="84"/>
      <c r="Z1207" s="84"/>
      <c r="AA1207" s="84"/>
    </row>
    <row r="1208" spans="1:27">
      <c r="A1208" s="575">
        <v>100014303280</v>
      </c>
      <c r="B1208" s="576" t="s">
        <v>18</v>
      </c>
      <c r="C1208" s="403">
        <v>44330</v>
      </c>
      <c r="D1208" s="292" t="s">
        <v>95</v>
      </c>
      <c r="E1208" s="84"/>
      <c r="F1208" s="84"/>
      <c r="G1208" s="84"/>
      <c r="H1208" s="84"/>
      <c r="I1208" s="84"/>
      <c r="J1208" s="84"/>
      <c r="K1208" s="84"/>
      <c r="L1208" s="84"/>
      <c r="M1208" s="84"/>
      <c r="N1208" s="84"/>
      <c r="O1208" s="84"/>
      <c r="P1208" s="84"/>
      <c r="Q1208" s="84"/>
      <c r="R1208" s="84"/>
      <c r="S1208" s="84"/>
      <c r="T1208" s="84"/>
      <c r="U1208" s="84"/>
      <c r="V1208" s="84"/>
      <c r="W1208" s="84"/>
      <c r="X1208" s="84"/>
      <c r="Y1208" s="84"/>
      <c r="Z1208" s="84"/>
      <c r="AA1208" s="84"/>
    </row>
    <row r="1209" spans="1:27">
      <c r="A1209" s="575">
        <v>100014540754</v>
      </c>
      <c r="B1209" s="576" t="s">
        <v>19</v>
      </c>
      <c r="C1209" s="292" t="s">
        <v>75</v>
      </c>
      <c r="D1209" s="84"/>
      <c r="E1209" s="84"/>
      <c r="F1209" s="84"/>
      <c r="G1209" s="84"/>
      <c r="H1209" s="84"/>
      <c r="I1209" s="84"/>
      <c r="J1209" s="84"/>
      <c r="K1209" s="84"/>
      <c r="L1209" s="84"/>
      <c r="M1209" s="84"/>
      <c r="N1209" s="84"/>
      <c r="O1209" s="84"/>
      <c r="P1209" s="84"/>
      <c r="Q1209" s="84"/>
      <c r="R1209" s="84"/>
      <c r="S1209" s="84"/>
      <c r="T1209" s="84"/>
      <c r="U1209" s="84"/>
      <c r="V1209" s="84"/>
      <c r="W1209" s="84"/>
      <c r="X1209" s="84"/>
      <c r="Y1209" s="84"/>
      <c r="Z1209" s="84"/>
      <c r="AA1209" s="84"/>
    </row>
    <row r="1210" spans="1:27">
      <c r="A1210" s="575">
        <v>100014305759</v>
      </c>
      <c r="B1210" s="576" t="s">
        <v>16</v>
      </c>
      <c r="C1210" s="403">
        <v>44330</v>
      </c>
      <c r="D1210" s="84"/>
      <c r="E1210" s="84"/>
      <c r="F1210" s="84"/>
      <c r="G1210" s="84"/>
      <c r="H1210" s="84"/>
      <c r="I1210" s="84"/>
      <c r="J1210" s="84"/>
      <c r="K1210" s="84"/>
      <c r="L1210" s="84"/>
      <c r="M1210" s="84"/>
      <c r="N1210" s="84"/>
      <c r="O1210" s="84"/>
      <c r="P1210" s="84"/>
      <c r="Q1210" s="84"/>
      <c r="R1210" s="84"/>
      <c r="S1210" s="84"/>
      <c r="T1210" s="84"/>
      <c r="U1210" s="84"/>
      <c r="V1210" s="84"/>
      <c r="W1210" s="84"/>
      <c r="X1210" s="84"/>
      <c r="Y1210" s="84"/>
      <c r="Z1210" s="84"/>
      <c r="AA1210" s="84"/>
    </row>
    <row r="1211" spans="1:27">
      <c r="A1211" s="573">
        <v>100014306437</v>
      </c>
      <c r="B1211" s="38" t="s">
        <v>14</v>
      </c>
      <c r="C1211" s="265">
        <v>44330</v>
      </c>
      <c r="D1211" s="84"/>
      <c r="E1211" s="84"/>
      <c r="F1211" s="84"/>
      <c r="G1211" s="84"/>
      <c r="H1211" s="84"/>
      <c r="I1211" s="84"/>
      <c r="J1211" s="84"/>
      <c r="K1211" s="84"/>
      <c r="L1211" s="84"/>
      <c r="M1211" s="84"/>
      <c r="N1211" s="84"/>
      <c r="O1211" s="84"/>
      <c r="P1211" s="84"/>
      <c r="Q1211" s="84"/>
      <c r="R1211" s="84"/>
      <c r="S1211" s="84"/>
      <c r="T1211" s="84"/>
      <c r="U1211" s="84"/>
      <c r="V1211" s="84"/>
      <c r="W1211" s="84"/>
      <c r="X1211" s="84"/>
      <c r="Y1211" s="84"/>
      <c r="Z1211" s="84"/>
      <c r="AA1211" s="84"/>
    </row>
    <row r="1212" spans="1:27">
      <c r="A1212" s="575">
        <v>100014306461</v>
      </c>
      <c r="B1212" s="576" t="s">
        <v>18</v>
      </c>
      <c r="C1212" s="403">
        <v>44330</v>
      </c>
      <c r="D1212" s="292" t="s">
        <v>95</v>
      </c>
      <c r="E1212" s="84"/>
      <c r="F1212" s="84"/>
      <c r="G1212" s="84"/>
      <c r="H1212" s="84"/>
      <c r="I1212" s="84"/>
      <c r="J1212" s="84"/>
      <c r="K1212" s="84"/>
      <c r="L1212" s="84"/>
      <c r="M1212" s="84"/>
      <c r="N1212" s="84"/>
      <c r="O1212" s="84"/>
      <c r="P1212" s="84"/>
      <c r="Q1212" s="84"/>
      <c r="R1212" s="84"/>
      <c r="S1212" s="84"/>
      <c r="T1212" s="84"/>
      <c r="U1212" s="84"/>
      <c r="V1212" s="84"/>
      <c r="W1212" s="84"/>
      <c r="X1212" s="84"/>
      <c r="Y1212" s="84"/>
      <c r="Z1212" s="84"/>
      <c r="AA1212" s="84"/>
    </row>
    <row r="1213" spans="1:27">
      <c r="A1213" s="575">
        <v>100014306466</v>
      </c>
      <c r="B1213" s="576" t="s">
        <v>10</v>
      </c>
      <c r="C1213" s="403">
        <v>44330</v>
      </c>
      <c r="D1213" s="292" t="s">
        <v>21</v>
      </c>
      <c r="E1213" s="84"/>
      <c r="F1213" s="84"/>
      <c r="G1213" s="84"/>
      <c r="H1213" s="84"/>
      <c r="I1213" s="84"/>
      <c r="J1213" s="84"/>
      <c r="K1213" s="84"/>
      <c r="L1213" s="84"/>
      <c r="M1213" s="84"/>
      <c r="N1213" s="84"/>
      <c r="O1213" s="84"/>
      <c r="P1213" s="84"/>
      <c r="Q1213" s="84"/>
      <c r="R1213" s="84"/>
      <c r="S1213" s="84"/>
      <c r="T1213" s="84"/>
      <c r="U1213" s="84"/>
      <c r="V1213" s="84"/>
      <c r="W1213" s="84"/>
      <c r="X1213" s="84"/>
      <c r="Y1213" s="84"/>
      <c r="Z1213" s="84"/>
      <c r="AA1213" s="84"/>
    </row>
    <row r="1214" spans="1:27">
      <c r="A1214" s="575">
        <v>100014309737</v>
      </c>
      <c r="B1214" s="576" t="s">
        <v>17</v>
      </c>
      <c r="C1214" s="403">
        <v>44330</v>
      </c>
      <c r="D1214" s="292" t="s">
        <v>2416</v>
      </c>
      <c r="E1214" s="292" t="s">
        <v>35</v>
      </c>
      <c r="F1214" s="84"/>
      <c r="G1214" s="84"/>
      <c r="H1214" s="84"/>
      <c r="I1214" s="84"/>
      <c r="J1214" s="84"/>
      <c r="K1214" s="84"/>
      <c r="L1214" s="84"/>
      <c r="M1214" s="84"/>
      <c r="N1214" s="84"/>
      <c r="O1214" s="84"/>
      <c r="P1214" s="84"/>
      <c r="Q1214" s="84"/>
      <c r="R1214" s="84"/>
      <c r="S1214" s="84"/>
      <c r="T1214" s="84"/>
      <c r="U1214" s="84"/>
      <c r="V1214" s="84"/>
      <c r="W1214" s="84"/>
      <c r="X1214" s="84"/>
      <c r="Y1214" s="84"/>
      <c r="Z1214" s="84"/>
      <c r="AA1214" s="84"/>
    </row>
    <row r="1215" spans="1:27">
      <c r="A1215" s="575">
        <v>100014310009</v>
      </c>
      <c r="B1215" s="576" t="s">
        <v>16</v>
      </c>
      <c r="C1215" s="403">
        <v>44330</v>
      </c>
      <c r="D1215" s="84"/>
      <c r="E1215" s="84"/>
      <c r="F1215" s="84"/>
      <c r="G1215" s="84"/>
      <c r="H1215" s="84"/>
      <c r="I1215" s="84"/>
      <c r="J1215" s="84"/>
      <c r="K1215" s="84"/>
      <c r="L1215" s="84"/>
      <c r="M1215" s="84"/>
      <c r="N1215" s="84"/>
      <c r="O1215" s="84"/>
      <c r="P1215" s="84"/>
      <c r="Q1215" s="84"/>
      <c r="R1215" s="84"/>
      <c r="S1215" s="84"/>
      <c r="T1215" s="84"/>
      <c r="U1215" s="84"/>
      <c r="V1215" s="84"/>
      <c r="W1215" s="84"/>
      <c r="X1215" s="84"/>
      <c r="Y1215" s="84"/>
      <c r="Z1215" s="84"/>
      <c r="AA1215" s="84"/>
    </row>
    <row r="1216" spans="1:27">
      <c r="A1216" s="575">
        <v>100014315104</v>
      </c>
      <c r="B1216" s="576" t="s">
        <v>6</v>
      </c>
      <c r="C1216" s="403">
        <v>44330</v>
      </c>
      <c r="D1216" s="292" t="s">
        <v>100</v>
      </c>
      <c r="E1216" s="292" t="s">
        <v>35</v>
      </c>
      <c r="F1216" s="84"/>
      <c r="G1216" s="84"/>
      <c r="H1216" s="84"/>
      <c r="I1216" s="84"/>
      <c r="J1216" s="84"/>
      <c r="K1216" s="415"/>
      <c r="L1216" s="84"/>
      <c r="M1216" s="84"/>
      <c r="N1216" s="84"/>
      <c r="O1216" s="84"/>
      <c r="P1216" s="84"/>
      <c r="Q1216" s="84"/>
      <c r="R1216" s="84"/>
      <c r="S1216" s="84"/>
      <c r="T1216" s="84"/>
      <c r="U1216" s="84"/>
      <c r="V1216" s="84"/>
      <c r="W1216" s="84"/>
      <c r="X1216" s="84"/>
      <c r="Y1216" s="84"/>
      <c r="Z1216" s="84"/>
      <c r="AA1216" s="84"/>
    </row>
    <row r="1217" spans="1:27">
      <c r="A1217" s="575">
        <v>100014315473</v>
      </c>
      <c r="B1217" s="576" t="s">
        <v>17</v>
      </c>
      <c r="C1217" s="403">
        <v>44330</v>
      </c>
      <c r="D1217" s="292" t="s">
        <v>2537</v>
      </c>
      <c r="E1217" s="292" t="s">
        <v>35</v>
      </c>
      <c r="F1217" s="84"/>
      <c r="G1217" s="84"/>
      <c r="H1217" s="84"/>
      <c r="I1217" s="84"/>
      <c r="J1217" s="84"/>
      <c r="K1217" s="84"/>
      <c r="L1217" s="84"/>
      <c r="M1217" s="84"/>
      <c r="N1217" s="84"/>
      <c r="O1217" s="84"/>
      <c r="P1217" s="84"/>
      <c r="Q1217" s="84"/>
      <c r="R1217" s="84"/>
      <c r="S1217" s="84"/>
      <c r="T1217" s="84"/>
      <c r="U1217" s="84"/>
      <c r="V1217" s="84"/>
      <c r="W1217" s="84"/>
      <c r="X1217" s="84"/>
      <c r="Y1217" s="84"/>
      <c r="Z1217" s="84"/>
      <c r="AA1217" s="84"/>
    </row>
    <row r="1218" spans="1:27">
      <c r="A1218" s="573">
        <v>100011185506</v>
      </c>
      <c r="B1218" s="38" t="s">
        <v>14</v>
      </c>
      <c r="C1218" s="265">
        <v>44329</v>
      </c>
      <c r="D1218" s="84"/>
      <c r="E1218" s="84"/>
      <c r="F1218" s="84"/>
      <c r="G1218" s="84"/>
      <c r="H1218" s="84"/>
      <c r="I1218" s="84"/>
      <c r="J1218" s="84"/>
      <c r="K1218" s="84"/>
      <c r="L1218" s="84"/>
      <c r="M1218" s="84"/>
      <c r="N1218" s="84"/>
      <c r="O1218" s="84"/>
      <c r="P1218" s="84"/>
      <c r="Q1218" s="84"/>
      <c r="R1218" s="84"/>
      <c r="S1218" s="84"/>
      <c r="T1218" s="84"/>
      <c r="U1218" s="84"/>
      <c r="V1218" s="84"/>
      <c r="W1218" s="84"/>
      <c r="X1218" s="84"/>
      <c r="Y1218" s="84"/>
      <c r="Z1218" s="84"/>
      <c r="AA1218" s="84"/>
    </row>
    <row r="1219" spans="1:27">
      <c r="A1219" s="575">
        <v>100014315612</v>
      </c>
      <c r="B1219" s="576" t="s">
        <v>16</v>
      </c>
      <c r="C1219" s="403">
        <v>44330</v>
      </c>
      <c r="D1219" s="84"/>
      <c r="E1219" s="84"/>
      <c r="F1219" s="84"/>
      <c r="G1219" s="84"/>
      <c r="H1219" s="84"/>
      <c r="I1219" s="84"/>
      <c r="J1219" s="84"/>
      <c r="K1219" s="84"/>
      <c r="L1219" s="84"/>
      <c r="M1219" s="84"/>
      <c r="N1219" s="84"/>
      <c r="O1219" s="84"/>
      <c r="P1219" s="84"/>
      <c r="Q1219" s="84"/>
      <c r="R1219" s="84"/>
      <c r="S1219" s="84"/>
      <c r="T1219" s="84"/>
      <c r="U1219" s="84"/>
      <c r="V1219" s="84"/>
      <c r="W1219" s="84"/>
      <c r="X1219" s="84"/>
      <c r="Y1219" s="84"/>
      <c r="Z1219" s="84"/>
      <c r="AA1219" s="84"/>
    </row>
    <row r="1220" spans="1:27">
      <c r="A1220" s="575">
        <v>100014320032</v>
      </c>
      <c r="B1220" s="576" t="s">
        <v>15</v>
      </c>
      <c r="C1220" s="265">
        <v>44330</v>
      </c>
      <c r="D1220" s="278" t="s">
        <v>22</v>
      </c>
      <c r="E1220" s="84"/>
      <c r="F1220" s="37"/>
      <c r="G1220" s="37"/>
      <c r="H1220" s="84"/>
      <c r="I1220" s="84"/>
      <c r="J1220" s="84"/>
      <c r="K1220" s="84"/>
      <c r="L1220" s="84"/>
      <c r="M1220" s="84"/>
      <c r="N1220" s="84"/>
      <c r="O1220" s="84"/>
      <c r="P1220" s="84"/>
      <c r="Q1220" s="84"/>
      <c r="R1220" s="84"/>
      <c r="S1220" s="84"/>
      <c r="T1220" s="84"/>
      <c r="U1220" s="84"/>
      <c r="V1220" s="84"/>
      <c r="W1220" s="84"/>
      <c r="X1220" s="84"/>
      <c r="Y1220" s="84"/>
      <c r="Z1220" s="84"/>
      <c r="AA1220" s="84"/>
    </row>
    <row r="1221" spans="1:27">
      <c r="A1221" s="575">
        <v>100014321065</v>
      </c>
      <c r="B1221" s="576" t="s">
        <v>6</v>
      </c>
      <c r="C1221" s="403">
        <v>44330</v>
      </c>
      <c r="D1221" s="292" t="s">
        <v>2444</v>
      </c>
      <c r="E1221" s="292" t="s">
        <v>35</v>
      </c>
      <c r="F1221" s="84"/>
      <c r="G1221" s="84"/>
      <c r="H1221" s="84"/>
      <c r="I1221" s="84"/>
      <c r="J1221" s="84"/>
      <c r="K1221" s="84"/>
      <c r="L1221" s="84"/>
      <c r="M1221" s="84"/>
      <c r="N1221" s="84"/>
      <c r="O1221" s="84"/>
      <c r="P1221" s="84"/>
      <c r="Q1221" s="84"/>
      <c r="R1221" s="84"/>
      <c r="S1221" s="84"/>
      <c r="T1221" s="84"/>
      <c r="U1221" s="84"/>
      <c r="V1221" s="84"/>
      <c r="W1221" s="84"/>
      <c r="X1221" s="84"/>
      <c r="Y1221" s="84"/>
      <c r="Z1221" s="84"/>
      <c r="AA1221" s="84"/>
    </row>
    <row r="1222" spans="1:27">
      <c r="A1222" s="575">
        <v>100014325635</v>
      </c>
      <c r="B1222" s="576" t="s">
        <v>17</v>
      </c>
      <c r="C1222" s="403">
        <v>44330</v>
      </c>
      <c r="D1222" s="292" t="s">
        <v>2416</v>
      </c>
      <c r="E1222" s="292" t="s">
        <v>35</v>
      </c>
      <c r="F1222" s="84"/>
      <c r="G1222" s="84"/>
      <c r="H1222" s="84"/>
      <c r="I1222" s="84"/>
      <c r="J1222" s="84"/>
      <c r="K1222" s="84"/>
      <c r="L1222" s="84"/>
      <c r="M1222" s="84"/>
      <c r="N1222" s="84"/>
      <c r="O1222" s="84"/>
      <c r="P1222" s="84"/>
      <c r="Q1222" s="84"/>
      <c r="R1222" s="84"/>
      <c r="S1222" s="84"/>
      <c r="T1222" s="84"/>
      <c r="U1222" s="84"/>
      <c r="V1222" s="84"/>
      <c r="W1222" s="84"/>
      <c r="X1222" s="84"/>
      <c r="Y1222" s="84"/>
      <c r="Z1222" s="84"/>
      <c r="AA1222" s="84"/>
    </row>
    <row r="1223" spans="1:27">
      <c r="A1223" s="575">
        <v>100014325741</v>
      </c>
      <c r="B1223" s="576" t="s">
        <v>16</v>
      </c>
      <c r="C1223" s="403">
        <v>44330</v>
      </c>
      <c r="D1223" s="84"/>
      <c r="E1223" s="84"/>
      <c r="F1223" s="84"/>
      <c r="G1223" s="84"/>
      <c r="H1223" s="84"/>
      <c r="I1223" s="84"/>
      <c r="J1223" s="84"/>
      <c r="K1223" s="84"/>
      <c r="L1223" s="84"/>
      <c r="M1223" s="84"/>
      <c r="N1223" s="84"/>
      <c r="O1223" s="84"/>
      <c r="P1223" s="84"/>
      <c r="Q1223" s="84"/>
      <c r="R1223" s="84"/>
      <c r="S1223" s="84"/>
      <c r="T1223" s="84"/>
      <c r="U1223" s="84"/>
      <c r="V1223" s="84"/>
      <c r="W1223" s="84"/>
      <c r="X1223" s="84"/>
      <c r="Y1223" s="84"/>
      <c r="Z1223" s="84"/>
      <c r="AA1223" s="84"/>
    </row>
    <row r="1224" spans="1:27">
      <c r="A1224" s="575">
        <v>100014330863</v>
      </c>
      <c r="B1224" s="576"/>
      <c r="C1224" s="84"/>
      <c r="D1224" s="84"/>
      <c r="E1224" s="84"/>
      <c r="F1224" s="84"/>
      <c r="G1224" s="84"/>
      <c r="H1224" s="84"/>
      <c r="I1224" s="84"/>
      <c r="J1224" s="84"/>
      <c r="K1224" s="84"/>
      <c r="L1224" s="84"/>
      <c r="M1224" s="84"/>
      <c r="N1224" s="84"/>
      <c r="O1224" s="84"/>
      <c r="P1224" s="84"/>
      <c r="Q1224" s="84"/>
      <c r="R1224" s="84"/>
      <c r="S1224" s="84"/>
      <c r="T1224" s="84"/>
      <c r="U1224" s="84"/>
      <c r="V1224" s="84"/>
      <c r="W1224" s="84"/>
      <c r="X1224" s="84"/>
      <c r="Y1224" s="84"/>
      <c r="Z1224" s="84"/>
      <c r="AA1224" s="84"/>
    </row>
    <row r="1225" spans="1:27">
      <c r="A1225" s="575">
        <v>100014331465</v>
      </c>
      <c r="B1225" s="576" t="s">
        <v>15</v>
      </c>
      <c r="C1225" s="265">
        <v>44330</v>
      </c>
      <c r="D1225" s="278" t="s">
        <v>89</v>
      </c>
      <c r="E1225" s="84"/>
      <c r="F1225" s="37"/>
      <c r="G1225" s="37"/>
      <c r="H1225" s="84"/>
      <c r="I1225" s="84"/>
      <c r="J1225" s="84"/>
      <c r="K1225" s="84"/>
      <c r="L1225" s="84"/>
      <c r="M1225" s="84"/>
      <c r="N1225" s="84"/>
      <c r="O1225" s="84"/>
      <c r="P1225" s="84"/>
      <c r="Q1225" s="84"/>
      <c r="R1225" s="84"/>
      <c r="S1225" s="84"/>
      <c r="T1225" s="84"/>
      <c r="U1225" s="84"/>
      <c r="V1225" s="84"/>
      <c r="W1225" s="84"/>
      <c r="X1225" s="84"/>
      <c r="Y1225" s="84"/>
      <c r="Z1225" s="84"/>
      <c r="AA1225" s="84"/>
    </row>
    <row r="1226" spans="1:27">
      <c r="A1226" s="575">
        <v>100014331605</v>
      </c>
      <c r="B1226" s="576" t="s">
        <v>6</v>
      </c>
      <c r="C1226" s="403">
        <v>44330</v>
      </c>
      <c r="D1226" s="292" t="s">
        <v>2444</v>
      </c>
      <c r="E1226" s="292" t="s">
        <v>35</v>
      </c>
      <c r="F1226" s="84"/>
      <c r="G1226" s="84"/>
      <c r="H1226" s="84"/>
      <c r="I1226" s="84"/>
      <c r="J1226" s="84"/>
      <c r="K1226" s="84"/>
      <c r="L1226" s="84"/>
      <c r="M1226" s="84"/>
      <c r="N1226" s="84"/>
      <c r="O1226" s="84"/>
      <c r="P1226" s="84"/>
      <c r="Q1226" s="84"/>
      <c r="R1226" s="84"/>
      <c r="S1226" s="84"/>
      <c r="T1226" s="84"/>
      <c r="U1226" s="84"/>
      <c r="V1226" s="84"/>
      <c r="W1226" s="84"/>
      <c r="X1226" s="84"/>
      <c r="Y1226" s="84"/>
      <c r="Z1226" s="84"/>
      <c r="AA1226" s="84"/>
    </row>
    <row r="1227" spans="1:27">
      <c r="A1227" s="575">
        <v>100014331889</v>
      </c>
      <c r="B1227" s="576" t="s">
        <v>17</v>
      </c>
      <c r="C1227" s="403">
        <v>44330</v>
      </c>
      <c r="D1227" s="292" t="s">
        <v>2416</v>
      </c>
      <c r="E1227" s="292" t="s">
        <v>35</v>
      </c>
      <c r="F1227" s="84"/>
      <c r="G1227" s="84"/>
      <c r="H1227" s="84"/>
      <c r="I1227" s="84"/>
      <c r="J1227" s="84"/>
      <c r="K1227" s="84"/>
      <c r="L1227" s="84"/>
      <c r="M1227" s="84"/>
      <c r="N1227" s="84"/>
      <c r="O1227" s="84"/>
      <c r="P1227" s="84"/>
      <c r="Q1227" s="84"/>
      <c r="R1227" s="84"/>
      <c r="S1227" s="84"/>
      <c r="T1227" s="84"/>
      <c r="U1227" s="84"/>
      <c r="V1227" s="84"/>
      <c r="W1227" s="84"/>
      <c r="X1227" s="84"/>
      <c r="Y1227" s="84"/>
      <c r="Z1227" s="84"/>
      <c r="AA1227" s="84"/>
    </row>
    <row r="1228" spans="1:27">
      <c r="A1228" s="575">
        <v>100014332465</v>
      </c>
      <c r="B1228" s="576" t="s">
        <v>16</v>
      </c>
      <c r="C1228" s="403">
        <v>44330</v>
      </c>
      <c r="D1228" s="84"/>
      <c r="E1228" s="84"/>
      <c r="F1228" s="84"/>
      <c r="G1228" s="84"/>
      <c r="H1228" s="84"/>
      <c r="I1228" s="84"/>
      <c r="J1228" s="84"/>
      <c r="K1228" s="84"/>
      <c r="L1228" s="84"/>
      <c r="M1228" s="84"/>
      <c r="N1228" s="84"/>
      <c r="O1228" s="84"/>
      <c r="P1228" s="84"/>
      <c r="Q1228" s="84"/>
      <c r="R1228" s="84"/>
      <c r="S1228" s="84"/>
      <c r="T1228" s="84"/>
      <c r="U1228" s="84"/>
      <c r="V1228" s="84"/>
      <c r="W1228" s="84"/>
      <c r="X1228" s="84"/>
      <c r="Y1228" s="84"/>
      <c r="Z1228" s="84"/>
      <c r="AA1228" s="84"/>
    </row>
    <row r="1229" spans="1:27">
      <c r="A1229" s="575">
        <v>100014282234</v>
      </c>
      <c r="B1229" s="576"/>
      <c r="C1229" s="84"/>
      <c r="D1229" s="84"/>
      <c r="E1229" s="84"/>
      <c r="F1229" s="84"/>
      <c r="G1229" s="84"/>
      <c r="H1229" s="84"/>
      <c r="I1229" s="84"/>
      <c r="J1229" s="84"/>
      <c r="K1229" s="84"/>
      <c r="L1229" s="84"/>
      <c r="M1229" s="84"/>
      <c r="N1229" s="84"/>
      <c r="O1229" s="84"/>
      <c r="P1229" s="84"/>
      <c r="Q1229" s="84"/>
      <c r="R1229" s="84"/>
      <c r="S1229" s="84"/>
      <c r="T1229" s="84"/>
      <c r="U1229" s="84"/>
      <c r="V1229" s="84"/>
      <c r="W1229" s="84"/>
      <c r="X1229" s="84"/>
      <c r="Y1229" s="84"/>
      <c r="Z1229" s="84"/>
      <c r="AA1229" s="84"/>
    </row>
    <row r="1230" spans="1:27">
      <c r="A1230" s="575">
        <v>100014339632</v>
      </c>
      <c r="B1230" s="576"/>
      <c r="C1230" s="84"/>
      <c r="D1230" s="84"/>
      <c r="E1230" s="84"/>
      <c r="F1230" s="84"/>
      <c r="G1230" s="84"/>
      <c r="H1230" s="84"/>
      <c r="I1230" s="84"/>
      <c r="J1230" s="84"/>
      <c r="K1230" s="84"/>
      <c r="L1230" s="84"/>
      <c r="M1230" s="84"/>
      <c r="N1230" s="84"/>
      <c r="O1230" s="84"/>
      <c r="P1230" s="84"/>
      <c r="Q1230" s="84"/>
      <c r="R1230" s="84"/>
      <c r="S1230" s="84"/>
      <c r="T1230" s="84"/>
      <c r="U1230" s="84"/>
      <c r="V1230" s="84"/>
      <c r="W1230" s="84"/>
      <c r="X1230" s="84"/>
      <c r="Y1230" s="84"/>
      <c r="Z1230" s="84"/>
      <c r="AA1230" s="84"/>
    </row>
    <row r="1231" spans="1:27">
      <c r="A1231" s="575">
        <v>100014282256</v>
      </c>
      <c r="B1231" s="576" t="s">
        <v>15</v>
      </c>
      <c r="C1231" s="265">
        <v>44330</v>
      </c>
      <c r="D1231" s="278" t="s">
        <v>22</v>
      </c>
      <c r="E1231" s="84"/>
      <c r="F1231" s="37"/>
      <c r="G1231" s="37"/>
      <c r="H1231" s="84"/>
      <c r="I1231" s="84"/>
      <c r="J1231" s="84"/>
      <c r="K1231" s="84"/>
      <c r="L1231" s="84"/>
      <c r="M1231" s="84"/>
      <c r="N1231" s="84"/>
      <c r="O1231" s="84"/>
      <c r="P1231" s="84"/>
      <c r="Q1231" s="84"/>
      <c r="R1231" s="84"/>
      <c r="S1231" s="84"/>
      <c r="T1231" s="84"/>
      <c r="U1231" s="84"/>
      <c r="V1231" s="84"/>
      <c r="W1231" s="84"/>
      <c r="X1231" s="84"/>
      <c r="Y1231" s="84"/>
      <c r="Z1231" s="84"/>
      <c r="AA1231" s="84"/>
    </row>
    <row r="1232" spans="1:27">
      <c r="A1232" s="575">
        <v>100014282361</v>
      </c>
      <c r="B1232" s="576" t="s">
        <v>6</v>
      </c>
      <c r="C1232" s="403">
        <v>44330</v>
      </c>
      <c r="D1232" s="292" t="s">
        <v>100</v>
      </c>
      <c r="E1232" s="292" t="s">
        <v>35</v>
      </c>
      <c r="F1232" s="84"/>
      <c r="G1232" s="84"/>
      <c r="H1232" s="84"/>
      <c r="I1232" s="84"/>
      <c r="J1232" s="84"/>
      <c r="K1232" s="84"/>
      <c r="L1232" s="84"/>
      <c r="M1232" s="84"/>
      <c r="N1232" s="84"/>
      <c r="O1232" s="84"/>
      <c r="P1232" s="84"/>
      <c r="Q1232" s="84"/>
      <c r="R1232" s="84"/>
      <c r="S1232" s="84"/>
      <c r="T1232" s="84"/>
      <c r="U1232" s="84"/>
      <c r="V1232" s="84"/>
      <c r="W1232" s="84"/>
      <c r="X1232" s="84"/>
      <c r="Y1232" s="84"/>
      <c r="Z1232" s="84"/>
      <c r="AA1232" s="84"/>
    </row>
    <row r="1233" spans="1:27">
      <c r="A1233" s="575">
        <v>100014339963</v>
      </c>
      <c r="B1233" s="576" t="s">
        <v>15</v>
      </c>
      <c r="C1233" s="265">
        <v>44330</v>
      </c>
      <c r="D1233" s="278" t="s">
        <v>21</v>
      </c>
      <c r="E1233" s="84"/>
      <c r="F1233" s="37"/>
      <c r="G1233" s="37"/>
      <c r="H1233" s="84"/>
      <c r="I1233" s="84"/>
      <c r="J1233" s="84"/>
      <c r="K1233" s="84"/>
      <c r="L1233" s="84"/>
      <c r="M1233" s="84"/>
      <c r="N1233" s="84"/>
      <c r="O1233" s="84"/>
      <c r="P1233" s="84"/>
      <c r="Q1233" s="84"/>
      <c r="R1233" s="84"/>
      <c r="S1233" s="84"/>
      <c r="T1233" s="84"/>
      <c r="U1233" s="84"/>
      <c r="V1233" s="84"/>
      <c r="W1233" s="84"/>
      <c r="X1233" s="84"/>
      <c r="Y1233" s="84"/>
      <c r="Z1233" s="84"/>
      <c r="AA1233" s="84"/>
    </row>
    <row r="1234" spans="1:27">
      <c r="A1234" s="575">
        <v>100014340210</v>
      </c>
      <c r="B1234" s="576" t="s">
        <v>6</v>
      </c>
      <c r="C1234" s="403">
        <v>44330</v>
      </c>
      <c r="D1234" s="292" t="s">
        <v>2444</v>
      </c>
      <c r="E1234" s="292" t="s">
        <v>35</v>
      </c>
      <c r="F1234" s="84"/>
      <c r="G1234" s="84"/>
      <c r="H1234" s="84"/>
      <c r="I1234" s="84"/>
      <c r="J1234" s="84"/>
      <c r="K1234" s="84"/>
      <c r="L1234" s="84"/>
      <c r="M1234" s="84"/>
      <c r="N1234" s="84"/>
      <c r="O1234" s="84"/>
      <c r="P1234" s="84"/>
      <c r="Q1234" s="84"/>
      <c r="R1234" s="84"/>
      <c r="S1234" s="84"/>
      <c r="T1234" s="84"/>
      <c r="U1234" s="84"/>
      <c r="V1234" s="84"/>
      <c r="W1234" s="84"/>
      <c r="X1234" s="84"/>
      <c r="Y1234" s="84"/>
      <c r="Z1234" s="84"/>
      <c r="AA1234" s="84"/>
    </row>
    <row r="1235" spans="1:27">
      <c r="A1235" s="575">
        <v>100014282564</v>
      </c>
      <c r="B1235" s="576" t="s">
        <v>17</v>
      </c>
      <c r="C1235" s="403">
        <v>44330</v>
      </c>
      <c r="D1235" s="292" t="s">
        <v>2538</v>
      </c>
      <c r="E1235" s="292" t="s">
        <v>35</v>
      </c>
      <c r="F1235" s="84"/>
      <c r="G1235" s="84"/>
      <c r="H1235" s="84"/>
      <c r="I1235" s="84"/>
      <c r="J1235" s="84"/>
      <c r="K1235" s="84"/>
      <c r="L1235" s="84"/>
      <c r="M1235" s="84"/>
      <c r="N1235" s="84"/>
      <c r="O1235" s="84"/>
      <c r="P1235" s="84"/>
      <c r="Q1235" s="84"/>
      <c r="R1235" s="84"/>
      <c r="S1235" s="84"/>
      <c r="T1235" s="84"/>
      <c r="U1235" s="84"/>
      <c r="V1235" s="84"/>
      <c r="W1235" s="84"/>
      <c r="X1235" s="84"/>
      <c r="Y1235" s="84"/>
      <c r="Z1235" s="84"/>
      <c r="AA1235" s="84"/>
    </row>
    <row r="1236" spans="1:27">
      <c r="A1236" s="575">
        <v>100014283192</v>
      </c>
      <c r="B1236" s="576"/>
      <c r="C1236" s="84"/>
      <c r="D1236" s="84"/>
      <c r="E1236" s="84"/>
      <c r="F1236" s="84"/>
      <c r="G1236" s="84"/>
      <c r="H1236" s="84"/>
      <c r="I1236" s="84"/>
      <c r="J1236" s="84"/>
      <c r="K1236" s="84"/>
      <c r="L1236" s="84"/>
      <c r="M1236" s="84"/>
      <c r="N1236" s="84"/>
      <c r="O1236" s="84"/>
      <c r="P1236" s="84"/>
      <c r="Q1236" s="84"/>
      <c r="R1236" s="84"/>
      <c r="S1236" s="84"/>
      <c r="T1236" s="84"/>
      <c r="U1236" s="84"/>
      <c r="V1236" s="84"/>
      <c r="W1236" s="84"/>
      <c r="X1236" s="84"/>
      <c r="Y1236" s="84"/>
      <c r="Z1236" s="84"/>
      <c r="AA1236" s="84"/>
    </row>
    <row r="1237" spans="1:27">
      <c r="A1237" s="575">
        <v>100014284463</v>
      </c>
      <c r="B1237" s="576" t="s">
        <v>15</v>
      </c>
      <c r="C1237" s="265">
        <v>44330</v>
      </c>
      <c r="D1237" s="278" t="s">
        <v>2419</v>
      </c>
      <c r="E1237" s="84"/>
      <c r="F1237" s="37"/>
      <c r="G1237" s="37"/>
      <c r="H1237" s="84"/>
      <c r="I1237" s="84"/>
      <c r="J1237" s="84"/>
      <c r="K1237" s="84"/>
      <c r="L1237" s="84"/>
      <c r="M1237" s="84"/>
      <c r="N1237" s="84"/>
      <c r="O1237" s="84"/>
      <c r="P1237" s="84"/>
      <c r="Q1237" s="84"/>
      <c r="R1237" s="84"/>
      <c r="S1237" s="84"/>
      <c r="T1237" s="84"/>
      <c r="U1237" s="84"/>
      <c r="V1237" s="84"/>
      <c r="W1237" s="84"/>
      <c r="X1237" s="84"/>
      <c r="Y1237" s="84"/>
      <c r="Z1237" s="84"/>
      <c r="AA1237" s="84"/>
    </row>
    <row r="1238" spans="1:27">
      <c r="A1238" s="575">
        <v>100014284473</v>
      </c>
      <c r="B1238" s="576" t="s">
        <v>6</v>
      </c>
      <c r="C1238" s="403">
        <v>44330</v>
      </c>
      <c r="D1238" s="292" t="s">
        <v>21</v>
      </c>
      <c r="E1238" s="292" t="s">
        <v>35</v>
      </c>
      <c r="F1238" s="84"/>
      <c r="G1238" s="84"/>
      <c r="H1238" s="84"/>
      <c r="I1238" s="84"/>
      <c r="J1238" s="84"/>
      <c r="K1238" s="84"/>
      <c r="L1238" s="84"/>
      <c r="M1238" s="84"/>
      <c r="N1238" s="84"/>
      <c r="O1238" s="84"/>
      <c r="P1238" s="84"/>
      <c r="Q1238" s="84"/>
      <c r="R1238" s="84"/>
      <c r="S1238" s="84"/>
      <c r="T1238" s="84"/>
      <c r="U1238" s="84"/>
      <c r="V1238" s="84"/>
      <c r="W1238" s="84"/>
      <c r="X1238" s="84"/>
      <c r="Y1238" s="84"/>
      <c r="Z1238" s="84"/>
      <c r="AA1238" s="84"/>
    </row>
    <row r="1239" spans="1:27">
      <c r="A1239" s="575">
        <v>100014284703</v>
      </c>
      <c r="B1239" s="576" t="s">
        <v>17</v>
      </c>
      <c r="C1239" s="403">
        <v>44330</v>
      </c>
      <c r="D1239" s="292" t="s">
        <v>2416</v>
      </c>
      <c r="E1239" s="292" t="s">
        <v>35</v>
      </c>
      <c r="F1239" s="84"/>
      <c r="G1239" s="84"/>
      <c r="H1239" s="84"/>
      <c r="I1239" s="84"/>
      <c r="J1239" s="84"/>
      <c r="K1239" s="84"/>
      <c r="L1239" s="84"/>
      <c r="M1239" s="84"/>
      <c r="N1239" s="84"/>
      <c r="O1239" s="84"/>
      <c r="P1239" s="84"/>
      <c r="Q1239" s="84"/>
      <c r="R1239" s="84"/>
      <c r="S1239" s="84"/>
      <c r="T1239" s="84"/>
      <c r="U1239" s="84"/>
      <c r="V1239" s="84"/>
      <c r="W1239" s="84"/>
      <c r="X1239" s="84"/>
      <c r="Y1239" s="84"/>
      <c r="Z1239" s="84"/>
      <c r="AA1239" s="84"/>
    </row>
    <row r="1240" spans="1:27">
      <c r="A1240" s="575">
        <v>100014287340</v>
      </c>
      <c r="B1240" s="576"/>
      <c r="C1240" s="84"/>
      <c r="D1240" s="84"/>
      <c r="E1240" s="84"/>
      <c r="F1240" s="84"/>
      <c r="G1240" s="84"/>
      <c r="H1240" s="84"/>
      <c r="I1240" s="84"/>
      <c r="J1240" s="84"/>
      <c r="K1240" s="84"/>
      <c r="L1240" s="84"/>
      <c r="M1240" s="84"/>
      <c r="N1240" s="84"/>
      <c r="O1240" s="84"/>
      <c r="P1240" s="84"/>
      <c r="Q1240" s="84"/>
      <c r="R1240" s="84"/>
      <c r="S1240" s="84"/>
      <c r="T1240" s="84"/>
      <c r="U1240" s="84"/>
      <c r="V1240" s="84"/>
      <c r="W1240" s="84"/>
      <c r="X1240" s="84"/>
      <c r="Y1240" s="84"/>
      <c r="Z1240" s="84"/>
      <c r="AA1240" s="84"/>
    </row>
    <row r="1241" spans="1:27">
      <c r="A1241" s="575">
        <v>100014288505</v>
      </c>
      <c r="B1241" s="576" t="s">
        <v>15</v>
      </c>
      <c r="C1241" s="265">
        <v>44330</v>
      </c>
      <c r="D1241" s="278" t="s">
        <v>54</v>
      </c>
      <c r="E1241" s="84"/>
      <c r="F1241" s="37"/>
      <c r="G1241" s="37"/>
      <c r="H1241" s="84"/>
      <c r="I1241" s="84"/>
      <c r="J1241" s="84"/>
      <c r="K1241" s="84"/>
      <c r="L1241" s="84"/>
      <c r="M1241" s="84"/>
      <c r="N1241" s="84"/>
      <c r="O1241" s="84"/>
      <c r="P1241" s="84"/>
      <c r="Q1241" s="84"/>
      <c r="R1241" s="84"/>
      <c r="S1241" s="84"/>
      <c r="T1241" s="84"/>
      <c r="U1241" s="84"/>
      <c r="V1241" s="84"/>
      <c r="W1241" s="84"/>
      <c r="X1241" s="84"/>
      <c r="Y1241" s="84"/>
      <c r="Z1241" s="84"/>
      <c r="AA1241" s="84"/>
    </row>
    <row r="1242" spans="1:27">
      <c r="A1242" s="575">
        <v>100014292324</v>
      </c>
      <c r="B1242" s="576" t="s">
        <v>6</v>
      </c>
      <c r="C1242" s="403">
        <v>44330</v>
      </c>
      <c r="D1242" s="292" t="s">
        <v>51</v>
      </c>
      <c r="E1242" s="292" t="s">
        <v>35</v>
      </c>
      <c r="F1242" s="84"/>
      <c r="G1242" s="84"/>
      <c r="H1242" s="84"/>
      <c r="I1242" s="84"/>
      <c r="J1242" s="84"/>
      <c r="K1242" s="84"/>
      <c r="L1242" s="84"/>
      <c r="M1242" s="84"/>
      <c r="N1242" s="84"/>
      <c r="O1242" s="84"/>
      <c r="P1242" s="84"/>
      <c r="Q1242" s="84"/>
      <c r="R1242" s="84"/>
      <c r="S1242" s="84"/>
      <c r="T1242" s="84"/>
      <c r="U1242" s="84"/>
      <c r="V1242" s="84"/>
      <c r="W1242" s="84"/>
      <c r="X1242" s="84"/>
      <c r="Y1242" s="84"/>
      <c r="Z1242" s="84"/>
      <c r="AA1242" s="84"/>
    </row>
    <row r="1243" spans="1:27">
      <c r="A1243" s="575">
        <v>100014453942</v>
      </c>
      <c r="B1243" s="576" t="s">
        <v>15</v>
      </c>
      <c r="C1243" s="265">
        <v>44330</v>
      </c>
      <c r="D1243" s="278" t="s">
        <v>21</v>
      </c>
      <c r="E1243" s="84"/>
      <c r="F1243" s="37"/>
      <c r="G1243" s="37"/>
      <c r="H1243" s="84"/>
      <c r="I1243" s="84"/>
      <c r="J1243" s="84"/>
      <c r="K1243" s="84"/>
      <c r="L1243" s="84"/>
      <c r="M1243" s="84"/>
      <c r="N1243" s="84"/>
      <c r="O1243" s="84"/>
      <c r="P1243" s="84"/>
      <c r="Q1243" s="84"/>
      <c r="R1243" s="84"/>
      <c r="S1243" s="84"/>
      <c r="T1243" s="84"/>
      <c r="U1243" s="84"/>
      <c r="V1243" s="84"/>
      <c r="W1243" s="84"/>
      <c r="X1243" s="84"/>
      <c r="Y1243" s="84"/>
      <c r="Z1243" s="84"/>
      <c r="AA1243" s="84"/>
    </row>
    <row r="1244" spans="1:27">
      <c r="A1244" s="575">
        <v>100014298631</v>
      </c>
      <c r="B1244" s="576"/>
      <c r="C1244" s="84"/>
      <c r="D1244" s="84"/>
      <c r="E1244" s="84"/>
      <c r="F1244" s="84"/>
      <c r="G1244" s="84"/>
      <c r="H1244" s="84"/>
      <c r="I1244" s="84"/>
      <c r="J1244" s="84"/>
      <c r="K1244" s="84"/>
      <c r="L1244" s="84"/>
      <c r="M1244" s="84"/>
      <c r="N1244" s="84"/>
      <c r="O1244" s="84"/>
      <c r="P1244" s="84"/>
      <c r="Q1244" s="84"/>
      <c r="R1244" s="84"/>
      <c r="S1244" s="84"/>
      <c r="T1244" s="84"/>
      <c r="U1244" s="84"/>
      <c r="V1244" s="84"/>
      <c r="W1244" s="84"/>
      <c r="X1244" s="84"/>
      <c r="Y1244" s="84"/>
      <c r="Z1244" s="84"/>
      <c r="AA1244" s="84"/>
    </row>
    <row r="1245" spans="1:27">
      <c r="A1245" s="575">
        <v>100014463091</v>
      </c>
      <c r="B1245" s="576" t="s">
        <v>6</v>
      </c>
      <c r="C1245" s="403">
        <v>44330</v>
      </c>
      <c r="D1245" s="292" t="s">
        <v>21</v>
      </c>
      <c r="E1245" s="292" t="s">
        <v>35</v>
      </c>
      <c r="F1245" s="84"/>
      <c r="G1245" s="84"/>
      <c r="H1245" s="84"/>
      <c r="I1245" s="84"/>
      <c r="J1245" s="84"/>
      <c r="K1245" s="84"/>
      <c r="L1245" s="84"/>
      <c r="M1245" s="84"/>
      <c r="N1245" s="84"/>
      <c r="O1245" s="84"/>
      <c r="P1245" s="84"/>
      <c r="Q1245" s="84"/>
      <c r="R1245" s="84"/>
      <c r="S1245" s="84"/>
      <c r="T1245" s="84"/>
      <c r="U1245" s="84"/>
      <c r="V1245" s="84"/>
      <c r="W1245" s="84"/>
      <c r="X1245" s="84"/>
      <c r="Y1245" s="84"/>
      <c r="Z1245" s="84"/>
      <c r="AA1245" s="84"/>
    </row>
    <row r="1246" spans="1:27">
      <c r="A1246" s="575">
        <v>100014299839</v>
      </c>
      <c r="B1246" s="576" t="s">
        <v>15</v>
      </c>
      <c r="C1246" s="265">
        <v>44330</v>
      </c>
      <c r="D1246" s="278" t="s">
        <v>2366</v>
      </c>
      <c r="E1246" s="84"/>
      <c r="F1246" s="37"/>
      <c r="G1246" s="37"/>
      <c r="H1246" s="84"/>
      <c r="I1246" s="84"/>
      <c r="J1246" s="84"/>
      <c r="K1246" s="84"/>
      <c r="L1246" s="84"/>
      <c r="M1246" s="84"/>
      <c r="N1246" s="84"/>
      <c r="O1246" s="84"/>
      <c r="P1246" s="84"/>
      <c r="Q1246" s="84"/>
      <c r="R1246" s="84"/>
      <c r="S1246" s="84"/>
      <c r="T1246" s="84"/>
      <c r="U1246" s="84"/>
      <c r="V1246" s="84"/>
      <c r="W1246" s="84"/>
      <c r="X1246" s="84"/>
      <c r="Y1246" s="84"/>
      <c r="Z1246" s="84"/>
      <c r="AA1246" s="84"/>
    </row>
    <row r="1247" spans="1:27">
      <c r="A1247" s="575">
        <v>100014300046</v>
      </c>
      <c r="B1247" s="576" t="s">
        <v>6</v>
      </c>
      <c r="C1247" s="403">
        <v>44330</v>
      </c>
      <c r="D1247" s="292" t="s">
        <v>2539</v>
      </c>
      <c r="E1247" s="292" t="s">
        <v>35</v>
      </c>
      <c r="F1247" s="84"/>
      <c r="G1247" s="84"/>
      <c r="H1247" s="84"/>
      <c r="I1247" s="84"/>
      <c r="J1247" s="84"/>
      <c r="K1247" s="84"/>
      <c r="L1247" s="84"/>
      <c r="M1247" s="84"/>
      <c r="N1247" s="84"/>
      <c r="O1247" s="84"/>
      <c r="P1247" s="84"/>
      <c r="Q1247" s="84"/>
      <c r="R1247" s="84"/>
      <c r="S1247" s="84"/>
      <c r="T1247" s="84"/>
      <c r="U1247" s="84"/>
      <c r="V1247" s="84"/>
      <c r="W1247" s="84"/>
      <c r="X1247" s="84"/>
      <c r="Y1247" s="84"/>
      <c r="Z1247" s="84"/>
      <c r="AA1247" s="84"/>
    </row>
    <row r="1248" spans="1:27">
      <c r="A1248" s="575">
        <v>100014469448</v>
      </c>
      <c r="B1248" s="576" t="s">
        <v>17</v>
      </c>
      <c r="C1248" s="403">
        <v>44330</v>
      </c>
      <c r="D1248" s="292" t="s">
        <v>2540</v>
      </c>
      <c r="E1248" s="292" t="s">
        <v>35</v>
      </c>
      <c r="F1248" s="84"/>
      <c r="G1248" s="84"/>
      <c r="H1248" s="84"/>
      <c r="I1248" s="84"/>
      <c r="J1248" s="84"/>
      <c r="K1248" s="84"/>
      <c r="L1248" s="84"/>
      <c r="M1248" s="84"/>
      <c r="N1248" s="84"/>
      <c r="O1248" s="84"/>
      <c r="P1248" s="84"/>
      <c r="Q1248" s="84"/>
      <c r="R1248" s="84"/>
      <c r="S1248" s="84"/>
      <c r="T1248" s="84"/>
      <c r="U1248" s="84"/>
      <c r="V1248" s="84"/>
      <c r="W1248" s="84"/>
      <c r="X1248" s="84"/>
      <c r="Y1248" s="84"/>
      <c r="Z1248" s="84"/>
      <c r="AA1248" s="84"/>
    </row>
    <row r="1249" spans="1:27">
      <c r="A1249" s="575">
        <v>100014300919</v>
      </c>
      <c r="B1249" s="576" t="s">
        <v>17</v>
      </c>
      <c r="C1249" s="403">
        <v>44330</v>
      </c>
      <c r="D1249" s="292" t="s">
        <v>2450</v>
      </c>
      <c r="E1249" s="292" t="s">
        <v>35</v>
      </c>
      <c r="F1249" s="84"/>
      <c r="G1249" s="84"/>
      <c r="H1249" s="84"/>
      <c r="I1249" s="84"/>
      <c r="J1249" s="84"/>
      <c r="K1249" s="84"/>
      <c r="L1249" s="84"/>
      <c r="M1249" s="84"/>
      <c r="N1249" s="84"/>
      <c r="O1249" s="84"/>
      <c r="P1249" s="84"/>
      <c r="Q1249" s="84"/>
      <c r="R1249" s="84"/>
      <c r="S1249" s="84"/>
      <c r="T1249" s="84"/>
      <c r="U1249" s="84"/>
      <c r="V1249" s="84"/>
      <c r="W1249" s="84"/>
      <c r="X1249" s="84"/>
      <c r="Y1249" s="84"/>
      <c r="Z1249" s="84"/>
      <c r="AA1249" s="84"/>
    </row>
    <row r="1250" spans="1:27">
      <c r="A1250" s="575">
        <v>100014479525</v>
      </c>
      <c r="B1250" s="576" t="s">
        <v>16</v>
      </c>
      <c r="C1250" s="403">
        <v>44330</v>
      </c>
      <c r="D1250" s="84"/>
      <c r="E1250" s="84"/>
      <c r="F1250" s="84"/>
      <c r="G1250" s="84"/>
      <c r="H1250" s="84"/>
      <c r="I1250" s="84"/>
      <c r="J1250" s="84"/>
      <c r="K1250" s="84"/>
      <c r="L1250" s="84"/>
      <c r="M1250" s="84"/>
      <c r="N1250" s="84"/>
      <c r="O1250" s="84"/>
      <c r="P1250" s="84"/>
      <c r="Q1250" s="84"/>
      <c r="R1250" s="84"/>
      <c r="S1250" s="84"/>
      <c r="T1250" s="84"/>
      <c r="U1250" s="84"/>
      <c r="V1250" s="84"/>
      <c r="W1250" s="84"/>
      <c r="X1250" s="84"/>
      <c r="Y1250" s="84"/>
      <c r="Z1250" s="84"/>
      <c r="AA1250" s="84"/>
    </row>
    <row r="1251" spans="1:27">
      <c r="A1251" s="575">
        <v>100014304529</v>
      </c>
      <c r="B1251" s="576" t="s">
        <v>17</v>
      </c>
      <c r="C1251" s="403">
        <v>44330</v>
      </c>
      <c r="D1251" s="292" t="s">
        <v>2416</v>
      </c>
      <c r="E1251" s="292" t="s">
        <v>35</v>
      </c>
      <c r="F1251" s="84"/>
      <c r="G1251" s="84"/>
      <c r="H1251" s="84"/>
      <c r="I1251" s="84"/>
      <c r="J1251" s="84"/>
      <c r="K1251" s="84"/>
      <c r="L1251" s="84"/>
      <c r="M1251" s="84"/>
      <c r="N1251" s="84"/>
      <c r="O1251" s="84"/>
      <c r="P1251" s="84"/>
      <c r="Q1251" s="84"/>
      <c r="R1251" s="84"/>
      <c r="S1251" s="84"/>
      <c r="T1251" s="84"/>
      <c r="U1251" s="84"/>
      <c r="V1251" s="84"/>
      <c r="W1251" s="84"/>
      <c r="X1251" s="84"/>
      <c r="Y1251" s="84"/>
      <c r="Z1251" s="84"/>
      <c r="AA1251" s="84"/>
    </row>
    <row r="1252" spans="1:27">
      <c r="A1252" s="575">
        <v>100014307841</v>
      </c>
      <c r="B1252" s="576"/>
      <c r="C1252" s="84"/>
      <c r="D1252" s="84"/>
      <c r="E1252" s="84"/>
      <c r="F1252" s="84"/>
      <c r="G1252" s="84"/>
      <c r="H1252" s="84"/>
      <c r="I1252" s="84"/>
      <c r="J1252" s="84"/>
      <c r="K1252" s="84"/>
      <c r="L1252" s="84"/>
      <c r="M1252" s="84"/>
      <c r="N1252" s="84"/>
      <c r="O1252" s="84"/>
      <c r="P1252" s="84"/>
      <c r="Q1252" s="84"/>
      <c r="R1252" s="84"/>
      <c r="S1252" s="84"/>
      <c r="T1252" s="84"/>
      <c r="U1252" s="84"/>
      <c r="V1252" s="84"/>
      <c r="W1252" s="84"/>
      <c r="X1252" s="84"/>
      <c r="Y1252" s="84"/>
      <c r="Z1252" s="84"/>
      <c r="AA1252" s="84"/>
    </row>
    <row r="1253" spans="1:27">
      <c r="A1253" s="575">
        <v>100014312114</v>
      </c>
      <c r="B1253" s="576" t="s">
        <v>12</v>
      </c>
      <c r="C1253" s="403">
        <v>44330</v>
      </c>
      <c r="D1253" s="292" t="s">
        <v>2480</v>
      </c>
      <c r="E1253" s="292" t="s">
        <v>35</v>
      </c>
      <c r="F1253" s="84"/>
      <c r="G1253" s="84"/>
      <c r="H1253" s="84"/>
      <c r="I1253" s="292" t="s">
        <v>2541</v>
      </c>
      <c r="J1253" s="84"/>
      <c r="K1253" s="84"/>
      <c r="L1253" s="84"/>
      <c r="M1253" s="84"/>
      <c r="N1253" s="84"/>
      <c r="O1253" s="84"/>
      <c r="P1253" s="84"/>
      <c r="Q1253" s="84"/>
      <c r="R1253" s="84"/>
      <c r="S1253" s="84"/>
      <c r="T1253" s="84"/>
      <c r="U1253" s="84"/>
      <c r="V1253" s="84"/>
      <c r="W1253" s="84"/>
      <c r="X1253" s="84"/>
      <c r="Y1253" s="84"/>
      <c r="Z1253" s="84"/>
      <c r="AA1253" s="84"/>
    </row>
    <row r="1254" spans="1:27">
      <c r="A1254" s="575">
        <v>100014314049</v>
      </c>
      <c r="B1254" s="576"/>
      <c r="C1254" s="84"/>
      <c r="D1254" s="84"/>
      <c r="E1254" s="84"/>
      <c r="F1254" s="84"/>
      <c r="G1254" s="84"/>
      <c r="H1254" s="84"/>
      <c r="I1254" s="84"/>
      <c r="J1254" s="84"/>
      <c r="K1254" s="84"/>
      <c r="L1254" s="84"/>
      <c r="M1254" s="84"/>
      <c r="N1254" s="84"/>
      <c r="O1254" s="84"/>
      <c r="P1254" s="84"/>
      <c r="Q1254" s="84"/>
      <c r="R1254" s="84"/>
      <c r="S1254" s="84"/>
      <c r="T1254" s="84"/>
      <c r="U1254" s="84"/>
      <c r="V1254" s="84"/>
      <c r="W1254" s="84"/>
      <c r="X1254" s="84"/>
      <c r="Y1254" s="84"/>
      <c r="Z1254" s="84"/>
      <c r="AA1254" s="84"/>
    </row>
    <row r="1255" spans="1:27">
      <c r="A1255" s="575">
        <v>100014318452</v>
      </c>
      <c r="B1255" s="576" t="s">
        <v>12</v>
      </c>
      <c r="C1255" s="403">
        <v>44330</v>
      </c>
      <c r="D1255" s="292" t="s">
        <v>21</v>
      </c>
      <c r="E1255" s="84"/>
      <c r="F1255" s="84"/>
      <c r="G1255" s="84"/>
      <c r="H1255" s="84"/>
      <c r="I1255" s="84"/>
      <c r="J1255" s="84"/>
      <c r="K1255" s="84"/>
      <c r="L1255" s="84"/>
      <c r="M1255" s="84"/>
      <c r="N1255" s="84"/>
      <c r="O1255" s="84"/>
      <c r="P1255" s="84"/>
      <c r="Q1255" s="84"/>
      <c r="R1255" s="84"/>
      <c r="S1255" s="84"/>
      <c r="T1255" s="84"/>
      <c r="U1255" s="84"/>
      <c r="V1255" s="84"/>
      <c r="W1255" s="84"/>
      <c r="X1255" s="84"/>
      <c r="Y1255" s="84"/>
      <c r="Z1255" s="84"/>
      <c r="AA1255" s="84"/>
    </row>
    <row r="1256" spans="1:27">
      <c r="A1256" s="575">
        <v>100014318882</v>
      </c>
      <c r="B1256" s="576"/>
      <c r="C1256" s="84"/>
      <c r="D1256" s="84"/>
      <c r="E1256" s="84"/>
      <c r="F1256" s="84"/>
      <c r="G1256" s="84"/>
      <c r="H1256" s="84"/>
      <c r="I1256" s="84"/>
      <c r="J1256" s="84"/>
      <c r="K1256" s="84"/>
      <c r="L1256" s="84"/>
      <c r="M1256" s="84"/>
      <c r="N1256" s="84"/>
      <c r="O1256" s="84"/>
      <c r="P1256" s="84"/>
      <c r="Q1256" s="84"/>
      <c r="R1256" s="84"/>
      <c r="S1256" s="84"/>
      <c r="T1256" s="84"/>
      <c r="U1256" s="84"/>
      <c r="V1256" s="84"/>
      <c r="W1256" s="84"/>
      <c r="X1256" s="84"/>
      <c r="Y1256" s="84"/>
      <c r="Z1256" s="84"/>
      <c r="AA1256" s="84"/>
    </row>
    <row r="1257" spans="1:27">
      <c r="A1257" s="575">
        <v>100014329673</v>
      </c>
      <c r="B1257" s="576" t="s">
        <v>12</v>
      </c>
      <c r="C1257" s="403">
        <v>44330</v>
      </c>
      <c r="D1257" s="292" t="s">
        <v>62</v>
      </c>
      <c r="E1257" s="84"/>
      <c r="F1257" s="84"/>
      <c r="G1257" s="84"/>
      <c r="H1257" s="84"/>
      <c r="I1257" s="84"/>
      <c r="J1257" s="84"/>
      <c r="K1257" s="84"/>
      <c r="L1257" s="84"/>
      <c r="M1257" s="84"/>
      <c r="N1257" s="84"/>
      <c r="O1257" s="84"/>
      <c r="P1257" s="84"/>
      <c r="Q1257" s="84"/>
      <c r="R1257" s="84"/>
      <c r="S1257" s="84"/>
      <c r="T1257" s="84"/>
      <c r="U1257" s="84"/>
      <c r="V1257" s="84"/>
      <c r="W1257" s="84"/>
      <c r="X1257" s="84"/>
      <c r="Y1257" s="84"/>
      <c r="Z1257" s="84"/>
      <c r="AA1257" s="84"/>
    </row>
    <row r="1258" spans="1:27">
      <c r="A1258" s="575">
        <v>100014339464</v>
      </c>
      <c r="B1258" s="576" t="s">
        <v>12</v>
      </c>
      <c r="C1258" s="403">
        <v>44330</v>
      </c>
      <c r="D1258" s="292" t="s">
        <v>51</v>
      </c>
      <c r="E1258" s="84"/>
      <c r="F1258" s="84"/>
      <c r="G1258" s="84"/>
      <c r="H1258" s="84"/>
      <c r="I1258" s="84"/>
      <c r="J1258" s="84"/>
      <c r="K1258" s="84"/>
      <c r="L1258" s="84"/>
      <c r="M1258" s="84"/>
      <c r="N1258" s="84"/>
      <c r="O1258" s="84"/>
      <c r="P1258" s="84"/>
      <c r="Q1258" s="84"/>
      <c r="R1258" s="84"/>
      <c r="S1258" s="84"/>
      <c r="T1258" s="84"/>
      <c r="U1258" s="84"/>
      <c r="V1258" s="84"/>
      <c r="W1258" s="84"/>
      <c r="X1258" s="84"/>
      <c r="Y1258" s="84"/>
      <c r="Z1258" s="84"/>
      <c r="AA1258" s="84"/>
    </row>
    <row r="1259" spans="1:27">
      <c r="A1259" s="575">
        <v>100014286639</v>
      </c>
      <c r="B1259" s="576" t="s">
        <v>12</v>
      </c>
      <c r="C1259" s="403">
        <v>44330</v>
      </c>
      <c r="D1259" s="292" t="s">
        <v>51</v>
      </c>
      <c r="E1259" s="84"/>
      <c r="F1259" s="84"/>
      <c r="G1259" s="84"/>
      <c r="H1259" s="84"/>
      <c r="I1259" s="84"/>
      <c r="J1259" s="84"/>
      <c r="K1259" s="84"/>
      <c r="L1259" s="84"/>
      <c r="M1259" s="84"/>
      <c r="N1259" s="84"/>
      <c r="O1259" s="84"/>
      <c r="P1259" s="84"/>
      <c r="Q1259" s="84"/>
      <c r="R1259" s="84"/>
      <c r="S1259" s="84"/>
      <c r="T1259" s="84"/>
      <c r="U1259" s="84"/>
      <c r="V1259" s="84"/>
      <c r="W1259" s="84"/>
      <c r="X1259" s="84"/>
      <c r="Y1259" s="84"/>
      <c r="Z1259" s="84"/>
      <c r="AA1259" s="84"/>
    </row>
    <row r="1260" spans="1:27">
      <c r="A1260" s="575">
        <v>100014358737</v>
      </c>
      <c r="B1260" s="576" t="s">
        <v>12</v>
      </c>
      <c r="C1260" s="403">
        <v>44330</v>
      </c>
      <c r="D1260" s="292" t="s">
        <v>2480</v>
      </c>
      <c r="E1260" s="84"/>
      <c r="F1260" s="84"/>
      <c r="G1260" s="84"/>
      <c r="H1260" s="84"/>
      <c r="I1260" s="292" t="s">
        <v>2542</v>
      </c>
      <c r="J1260" s="84"/>
      <c r="K1260" s="84"/>
      <c r="L1260" s="84"/>
      <c r="M1260" s="84"/>
      <c r="N1260" s="84"/>
      <c r="O1260" s="84"/>
      <c r="P1260" s="84"/>
      <c r="Q1260" s="84"/>
      <c r="R1260" s="84"/>
      <c r="S1260" s="84"/>
      <c r="T1260" s="84"/>
      <c r="U1260" s="84"/>
      <c r="V1260" s="84"/>
      <c r="W1260" s="84"/>
      <c r="X1260" s="84"/>
      <c r="Y1260" s="84"/>
      <c r="Z1260" s="84"/>
      <c r="AA1260" s="84"/>
    </row>
    <row r="1261" spans="1:27">
      <c r="A1261" s="575">
        <v>100014372579</v>
      </c>
      <c r="B1261" s="576"/>
      <c r="C1261" s="84"/>
      <c r="D1261" s="84"/>
      <c r="E1261" s="84"/>
      <c r="F1261" s="84"/>
      <c r="G1261" s="84"/>
      <c r="H1261" s="84"/>
      <c r="I1261" s="84"/>
      <c r="J1261" s="84"/>
      <c r="K1261" s="84"/>
      <c r="L1261" s="84"/>
      <c r="M1261" s="84"/>
      <c r="N1261" s="84"/>
      <c r="O1261" s="84"/>
      <c r="P1261" s="84"/>
      <c r="Q1261" s="84"/>
      <c r="R1261" s="84"/>
      <c r="S1261" s="84"/>
      <c r="T1261" s="84"/>
      <c r="U1261" s="84"/>
      <c r="V1261" s="84"/>
      <c r="W1261" s="84"/>
      <c r="X1261" s="84"/>
      <c r="Y1261" s="84"/>
      <c r="Z1261" s="84"/>
      <c r="AA1261" s="84"/>
    </row>
    <row r="1262" spans="1:27">
      <c r="A1262" s="575">
        <v>100014297734</v>
      </c>
      <c r="B1262" s="576" t="s">
        <v>12</v>
      </c>
      <c r="C1262" s="403">
        <v>44330</v>
      </c>
      <c r="D1262" s="292" t="s">
        <v>21</v>
      </c>
      <c r="E1262" s="84"/>
      <c r="F1262" s="84"/>
      <c r="G1262" s="84"/>
      <c r="H1262" s="84"/>
      <c r="I1262" s="84"/>
      <c r="J1262" s="84"/>
      <c r="K1262" s="84"/>
      <c r="L1262" s="84"/>
      <c r="M1262" s="84"/>
      <c r="N1262" s="84"/>
      <c r="O1262" s="84"/>
      <c r="P1262" s="84"/>
      <c r="Q1262" s="84"/>
      <c r="R1262" s="84"/>
      <c r="S1262" s="84"/>
      <c r="T1262" s="84"/>
      <c r="U1262" s="84"/>
      <c r="V1262" s="84"/>
      <c r="W1262" s="84"/>
      <c r="X1262" s="84"/>
      <c r="Y1262" s="84"/>
      <c r="Z1262" s="84"/>
      <c r="AA1262" s="84"/>
    </row>
    <row r="1263" spans="1:27">
      <c r="A1263" s="575">
        <v>100016316910</v>
      </c>
      <c r="B1263" s="576"/>
      <c r="C1263" s="84"/>
      <c r="D1263" s="84"/>
      <c r="E1263" s="84"/>
      <c r="F1263" s="84"/>
      <c r="G1263" s="84"/>
      <c r="H1263" s="84"/>
      <c r="I1263" s="84"/>
      <c r="J1263" s="84"/>
      <c r="K1263" s="84"/>
      <c r="L1263" s="84"/>
      <c r="M1263" s="84"/>
      <c r="N1263" s="84"/>
      <c r="O1263" s="84"/>
      <c r="P1263" s="84"/>
      <c r="Q1263" s="84"/>
      <c r="R1263" s="84"/>
      <c r="S1263" s="84"/>
      <c r="T1263" s="84"/>
      <c r="U1263" s="84"/>
      <c r="V1263" s="84"/>
      <c r="W1263" s="84"/>
      <c r="X1263" s="84"/>
      <c r="Y1263" s="84"/>
      <c r="Z1263" s="84"/>
      <c r="AA1263" s="84"/>
    </row>
    <row r="1264" spans="1:27">
      <c r="A1264" s="575">
        <v>100014609569</v>
      </c>
      <c r="B1264" s="576" t="s">
        <v>12</v>
      </c>
      <c r="C1264" s="403">
        <v>44330</v>
      </c>
      <c r="D1264" s="292" t="s">
        <v>2480</v>
      </c>
      <c r="E1264" s="292" t="s">
        <v>37</v>
      </c>
      <c r="F1264" s="84"/>
      <c r="G1264" s="84"/>
      <c r="H1264" s="84"/>
      <c r="I1264" s="84"/>
      <c r="J1264" s="84"/>
      <c r="K1264" s="84"/>
      <c r="L1264" s="84"/>
      <c r="M1264" s="84"/>
      <c r="N1264" s="84"/>
      <c r="O1264" s="84"/>
      <c r="P1264" s="84"/>
      <c r="Q1264" s="84"/>
      <c r="R1264" s="84"/>
      <c r="S1264" s="84"/>
      <c r="T1264" s="84"/>
      <c r="U1264" s="84"/>
      <c r="V1264" s="84"/>
      <c r="W1264" s="84"/>
      <c r="X1264" s="84"/>
      <c r="Y1264" s="84"/>
      <c r="Z1264" s="84"/>
      <c r="AA1264" s="84"/>
    </row>
    <row r="1265" spans="1:27">
      <c r="A1265" s="575">
        <v>100014624560</v>
      </c>
      <c r="B1265" s="576"/>
      <c r="C1265" s="84"/>
      <c r="D1265" s="84"/>
      <c r="E1265" s="84"/>
      <c r="F1265" s="84"/>
      <c r="G1265" s="84"/>
      <c r="H1265" s="84"/>
      <c r="I1265" s="84"/>
      <c r="J1265" s="84"/>
      <c r="K1265" s="84"/>
      <c r="L1265" s="84"/>
      <c r="M1265" s="84"/>
      <c r="N1265" s="84"/>
      <c r="O1265" s="84"/>
      <c r="P1265" s="84"/>
      <c r="Q1265" s="84"/>
      <c r="R1265" s="84"/>
      <c r="S1265" s="84"/>
      <c r="T1265" s="84"/>
      <c r="U1265" s="84"/>
      <c r="V1265" s="84"/>
      <c r="W1265" s="84"/>
      <c r="X1265" s="84"/>
      <c r="Y1265" s="84"/>
      <c r="Z1265" s="84"/>
      <c r="AA1265" s="84"/>
    </row>
    <row r="1266" spans="1:27">
      <c r="A1266" s="575">
        <v>100014636153</v>
      </c>
      <c r="B1266" s="576" t="s">
        <v>18</v>
      </c>
      <c r="C1266" s="403">
        <v>44330</v>
      </c>
      <c r="D1266" s="292" t="s">
        <v>2543</v>
      </c>
      <c r="E1266" s="292"/>
      <c r="F1266" s="84"/>
      <c r="G1266" s="84"/>
      <c r="H1266" s="84"/>
      <c r="I1266" s="84"/>
      <c r="J1266" s="84"/>
      <c r="K1266" s="84"/>
      <c r="L1266" s="84"/>
      <c r="M1266" s="84"/>
      <c r="N1266" s="84"/>
      <c r="O1266" s="84"/>
      <c r="P1266" s="84"/>
      <c r="Q1266" s="84"/>
      <c r="R1266" s="84"/>
      <c r="S1266" s="84"/>
      <c r="T1266" s="84"/>
      <c r="U1266" s="84"/>
      <c r="V1266" s="84"/>
      <c r="W1266" s="84"/>
      <c r="X1266" s="84"/>
      <c r="Y1266" s="84"/>
      <c r="Z1266" s="84"/>
      <c r="AA1266" s="84"/>
    </row>
    <row r="1267" spans="1:27">
      <c r="A1267" s="575">
        <v>100016339323</v>
      </c>
      <c r="B1267" s="576" t="s">
        <v>19</v>
      </c>
      <c r="C1267" s="292" t="s">
        <v>75</v>
      </c>
      <c r="D1267" s="84"/>
      <c r="E1267" s="84"/>
      <c r="F1267" s="84"/>
      <c r="G1267" s="84"/>
      <c r="H1267" s="84"/>
      <c r="I1267" s="84"/>
      <c r="J1267" s="84"/>
      <c r="K1267" s="84"/>
      <c r="L1267" s="84"/>
      <c r="M1267" s="84"/>
      <c r="N1267" s="84"/>
      <c r="O1267" s="84"/>
      <c r="P1267" s="84"/>
      <c r="Q1267" s="84"/>
      <c r="R1267" s="84"/>
      <c r="S1267" s="84"/>
      <c r="T1267" s="84"/>
      <c r="U1267" s="84"/>
      <c r="V1267" s="84"/>
      <c r="W1267" s="84"/>
      <c r="X1267" s="84"/>
      <c r="Y1267" s="84"/>
      <c r="Z1267" s="84"/>
      <c r="AA1267" s="84"/>
    </row>
    <row r="1268" spans="1:27">
      <c r="A1268" s="575">
        <v>100015329503</v>
      </c>
      <c r="B1268" s="576"/>
      <c r="C1268" s="84"/>
      <c r="D1268" s="84"/>
      <c r="E1268" s="84"/>
      <c r="F1268" s="84"/>
      <c r="G1268" s="84"/>
      <c r="H1268" s="84"/>
      <c r="I1268" s="84"/>
      <c r="J1268" s="84"/>
      <c r="K1268" s="84"/>
      <c r="L1268" s="84"/>
      <c r="M1268" s="84"/>
      <c r="N1268" s="84"/>
      <c r="O1268" s="84"/>
      <c r="P1268" s="84"/>
      <c r="Q1268" s="84"/>
      <c r="R1268" s="84"/>
      <c r="S1268" s="84"/>
      <c r="T1268" s="84"/>
      <c r="U1268" s="84"/>
      <c r="V1268" s="84"/>
      <c r="W1268" s="84"/>
      <c r="X1268" s="84"/>
      <c r="Y1268" s="84"/>
      <c r="Z1268" s="84"/>
      <c r="AA1268" s="84"/>
    </row>
    <row r="1269" spans="1:27">
      <c r="A1269" s="575">
        <v>100016010576</v>
      </c>
      <c r="B1269" s="576" t="s">
        <v>12</v>
      </c>
      <c r="C1269" s="403">
        <v>44330</v>
      </c>
      <c r="D1269" s="292" t="s">
        <v>21</v>
      </c>
      <c r="E1269" s="84"/>
      <c r="F1269" s="84"/>
      <c r="G1269" s="84"/>
      <c r="H1269" s="84"/>
      <c r="I1269" s="84"/>
      <c r="J1269" s="84"/>
      <c r="K1269" s="84"/>
      <c r="L1269" s="84"/>
      <c r="M1269" s="84"/>
      <c r="N1269" s="84"/>
      <c r="O1269" s="84"/>
      <c r="P1269" s="84"/>
      <c r="Q1269" s="84"/>
      <c r="R1269" s="84"/>
      <c r="S1269" s="84"/>
      <c r="T1269" s="84"/>
      <c r="U1269" s="84"/>
      <c r="V1269" s="84"/>
      <c r="W1269" s="84"/>
      <c r="X1269" s="84"/>
      <c r="Y1269" s="84"/>
      <c r="Z1269" s="84"/>
      <c r="AA1269" s="84"/>
    </row>
    <row r="1270" spans="1:27">
      <c r="A1270" s="575">
        <v>100016015260</v>
      </c>
      <c r="B1270" s="576" t="s">
        <v>18</v>
      </c>
      <c r="C1270" s="403">
        <v>44330</v>
      </c>
      <c r="D1270" s="292" t="s">
        <v>21</v>
      </c>
      <c r="E1270" s="84"/>
      <c r="F1270" s="84"/>
      <c r="G1270" s="84"/>
      <c r="H1270" s="84"/>
      <c r="I1270" s="84"/>
      <c r="J1270" s="84"/>
      <c r="K1270" s="84"/>
      <c r="L1270" s="84"/>
      <c r="M1270" s="84"/>
      <c r="N1270" s="84"/>
      <c r="O1270" s="84"/>
      <c r="P1270" s="84"/>
      <c r="Q1270" s="84"/>
      <c r="R1270" s="84"/>
      <c r="S1270" s="84"/>
      <c r="T1270" s="84"/>
      <c r="U1270" s="84"/>
      <c r="V1270" s="84"/>
      <c r="W1270" s="84"/>
      <c r="X1270" s="84"/>
      <c r="Y1270" s="84"/>
      <c r="Z1270" s="84"/>
      <c r="AA1270" s="84"/>
    </row>
    <row r="1271" spans="1:27">
      <c r="A1271" s="575">
        <v>100016019470</v>
      </c>
      <c r="B1271" s="576" t="s">
        <v>19</v>
      </c>
      <c r="C1271" s="292" t="s">
        <v>75</v>
      </c>
      <c r="D1271" s="292" t="s">
        <v>76</v>
      </c>
      <c r="E1271" s="292" t="s">
        <v>35</v>
      </c>
      <c r="F1271" s="84"/>
      <c r="G1271" s="84"/>
      <c r="H1271" s="84"/>
      <c r="I1271" s="84"/>
      <c r="J1271" s="84"/>
      <c r="K1271" s="84"/>
      <c r="L1271" s="84"/>
      <c r="M1271" s="84"/>
      <c r="N1271" s="84"/>
      <c r="O1271" s="84"/>
      <c r="P1271" s="84"/>
      <c r="Q1271" s="84"/>
      <c r="R1271" s="84"/>
      <c r="S1271" s="84"/>
      <c r="T1271" s="84"/>
      <c r="U1271" s="84"/>
      <c r="V1271" s="84"/>
      <c r="W1271" s="84"/>
      <c r="X1271" s="84"/>
      <c r="Y1271" s="84"/>
      <c r="Z1271" s="84"/>
      <c r="AA1271" s="84"/>
    </row>
    <row r="1272" spans="1:27">
      <c r="A1272" s="575">
        <v>100015378824</v>
      </c>
      <c r="B1272" s="576" t="s">
        <v>19</v>
      </c>
      <c r="C1272" s="292" t="s">
        <v>75</v>
      </c>
      <c r="D1272" s="292" t="s">
        <v>51</v>
      </c>
      <c r="E1272" s="84"/>
      <c r="F1272" s="84"/>
      <c r="G1272" s="84"/>
      <c r="H1272" s="84"/>
      <c r="I1272" s="84"/>
      <c r="J1272" s="84"/>
      <c r="K1272" s="84"/>
      <c r="L1272" s="84"/>
      <c r="M1272" s="84"/>
      <c r="N1272" s="84"/>
      <c r="O1272" s="84"/>
      <c r="P1272" s="84"/>
      <c r="Q1272" s="84"/>
      <c r="R1272" s="84"/>
      <c r="S1272" s="84"/>
      <c r="T1272" s="84"/>
      <c r="U1272" s="84"/>
      <c r="V1272" s="84"/>
      <c r="W1272" s="84"/>
      <c r="X1272" s="84"/>
      <c r="Y1272" s="84"/>
      <c r="Z1272" s="84"/>
      <c r="AA1272" s="84"/>
    </row>
    <row r="1273" spans="1:27">
      <c r="A1273" s="575">
        <v>100016395970</v>
      </c>
      <c r="B1273" s="576" t="s">
        <v>15</v>
      </c>
      <c r="C1273" s="265">
        <v>44330</v>
      </c>
      <c r="D1273" s="278" t="s">
        <v>2419</v>
      </c>
      <c r="E1273" s="84"/>
      <c r="F1273" s="37"/>
      <c r="G1273" s="37"/>
      <c r="H1273" s="84"/>
      <c r="I1273" s="84"/>
      <c r="J1273" s="84"/>
      <c r="K1273" s="84"/>
      <c r="L1273" s="84"/>
      <c r="M1273" s="84"/>
      <c r="N1273" s="84"/>
      <c r="O1273" s="84"/>
      <c r="P1273" s="84"/>
      <c r="Q1273" s="84"/>
      <c r="R1273" s="84"/>
      <c r="S1273" s="84"/>
      <c r="T1273" s="84"/>
      <c r="U1273" s="84"/>
      <c r="V1273" s="84"/>
      <c r="W1273" s="84"/>
      <c r="X1273" s="84"/>
      <c r="Y1273" s="84"/>
      <c r="Z1273" s="84"/>
      <c r="AA1273" s="84"/>
    </row>
    <row r="1274" spans="1:27">
      <c r="A1274" s="573">
        <v>100014741883</v>
      </c>
      <c r="B1274" s="38" t="s">
        <v>14</v>
      </c>
      <c r="C1274" s="265">
        <v>44330</v>
      </c>
      <c r="D1274" s="84"/>
      <c r="E1274" s="84"/>
      <c r="F1274" s="84"/>
      <c r="G1274" s="84"/>
      <c r="H1274" s="84"/>
      <c r="I1274" s="84"/>
      <c r="J1274" s="84"/>
      <c r="K1274" s="84"/>
      <c r="L1274" s="84"/>
      <c r="M1274" s="84"/>
      <c r="N1274" s="84"/>
      <c r="O1274" s="84"/>
      <c r="P1274" s="84"/>
      <c r="Q1274" s="84"/>
      <c r="R1274" s="84"/>
      <c r="S1274" s="84"/>
      <c r="T1274" s="84"/>
      <c r="U1274" s="84"/>
      <c r="V1274" s="84"/>
      <c r="W1274" s="84"/>
      <c r="X1274" s="84"/>
      <c r="Y1274" s="84"/>
      <c r="Z1274" s="84"/>
      <c r="AA1274" s="84"/>
    </row>
    <row r="1275" spans="1:27">
      <c r="A1275" s="575">
        <v>100014742094</v>
      </c>
      <c r="B1275" s="576" t="s">
        <v>15</v>
      </c>
      <c r="C1275" s="265">
        <v>44330</v>
      </c>
      <c r="D1275" s="278" t="s">
        <v>54</v>
      </c>
      <c r="E1275" s="84"/>
      <c r="F1275" s="37"/>
      <c r="G1275" s="37"/>
      <c r="H1275" s="84"/>
      <c r="I1275" s="84"/>
      <c r="J1275" s="84"/>
      <c r="K1275" s="84"/>
      <c r="L1275" s="84"/>
      <c r="M1275" s="84"/>
      <c r="N1275" s="84"/>
      <c r="O1275" s="84"/>
      <c r="P1275" s="84"/>
      <c r="Q1275" s="84"/>
      <c r="R1275" s="84"/>
      <c r="S1275" s="84"/>
      <c r="T1275" s="84"/>
      <c r="U1275" s="84"/>
      <c r="V1275" s="84"/>
      <c r="W1275" s="84"/>
      <c r="X1275" s="84"/>
      <c r="Y1275" s="84"/>
      <c r="Z1275" s="84"/>
      <c r="AA1275" s="84"/>
    </row>
    <row r="1276" spans="1:27">
      <c r="A1276" s="575">
        <v>100016398759</v>
      </c>
      <c r="B1276" s="576" t="s">
        <v>12</v>
      </c>
      <c r="C1276" s="403">
        <v>44330</v>
      </c>
      <c r="D1276" s="292" t="s">
        <v>82</v>
      </c>
      <c r="E1276" s="84"/>
      <c r="F1276" s="84"/>
      <c r="G1276" s="84"/>
      <c r="H1276" s="84"/>
      <c r="I1276" s="84"/>
      <c r="J1276" s="84"/>
      <c r="K1276" s="84"/>
      <c r="L1276" s="84"/>
      <c r="M1276" s="84"/>
      <c r="N1276" s="84"/>
      <c r="O1276" s="84"/>
      <c r="P1276" s="84"/>
      <c r="Q1276" s="84"/>
      <c r="R1276" s="84"/>
      <c r="S1276" s="84"/>
      <c r="T1276" s="84"/>
      <c r="U1276" s="84"/>
      <c r="V1276" s="84"/>
      <c r="W1276" s="84"/>
      <c r="X1276" s="84"/>
      <c r="Y1276" s="84"/>
      <c r="Z1276" s="84"/>
      <c r="AA1276" s="84"/>
    </row>
    <row r="1277" spans="1:27">
      <c r="A1277" s="575">
        <v>100016064512</v>
      </c>
      <c r="B1277" s="576" t="s">
        <v>15</v>
      </c>
      <c r="C1277" s="265">
        <v>44330</v>
      </c>
      <c r="D1277" s="278" t="s">
        <v>54</v>
      </c>
      <c r="E1277" s="84"/>
      <c r="F1277" s="37"/>
      <c r="G1277" s="37"/>
      <c r="H1277" s="84"/>
      <c r="I1277" s="84"/>
      <c r="J1277" s="84"/>
      <c r="K1277" s="84"/>
      <c r="L1277" s="84"/>
      <c r="M1277" s="84"/>
      <c r="N1277" s="84"/>
      <c r="O1277" s="84"/>
      <c r="P1277" s="84"/>
      <c r="Q1277" s="84"/>
      <c r="R1277" s="84"/>
      <c r="S1277" s="84"/>
      <c r="T1277" s="84"/>
      <c r="U1277" s="84"/>
      <c r="V1277" s="84"/>
      <c r="W1277" s="84"/>
      <c r="X1277" s="84"/>
      <c r="Y1277" s="84"/>
      <c r="Z1277" s="84"/>
      <c r="AA1277" s="84"/>
    </row>
    <row r="1278" spans="1:27">
      <c r="A1278" s="575">
        <v>100014743871</v>
      </c>
      <c r="B1278" s="576" t="s">
        <v>18</v>
      </c>
      <c r="C1278" s="403">
        <v>44330</v>
      </c>
      <c r="D1278" s="292" t="s">
        <v>21</v>
      </c>
      <c r="E1278" s="84"/>
      <c r="F1278" s="84"/>
      <c r="G1278" s="84"/>
      <c r="H1278" s="84"/>
      <c r="I1278" s="84"/>
      <c r="J1278" s="84"/>
      <c r="K1278" s="84"/>
      <c r="L1278" s="84"/>
      <c r="M1278" s="84"/>
      <c r="N1278" s="84"/>
      <c r="O1278" s="84"/>
      <c r="P1278" s="84"/>
      <c r="Q1278" s="84"/>
      <c r="R1278" s="84"/>
      <c r="S1278" s="84"/>
      <c r="T1278" s="84"/>
      <c r="U1278" s="84"/>
      <c r="V1278" s="84"/>
      <c r="W1278" s="84"/>
      <c r="X1278" s="84"/>
      <c r="Y1278" s="84"/>
      <c r="Z1278" s="84"/>
      <c r="AA1278" s="84"/>
    </row>
    <row r="1279" spans="1:27">
      <c r="A1279" s="575">
        <v>100016067476</v>
      </c>
      <c r="B1279" s="576" t="s">
        <v>12</v>
      </c>
      <c r="C1279" s="403">
        <v>44330</v>
      </c>
      <c r="D1279" s="292" t="s">
        <v>21</v>
      </c>
      <c r="E1279" s="84"/>
      <c r="F1279" s="84"/>
      <c r="G1279" s="84"/>
      <c r="H1279" s="84"/>
      <c r="I1279" s="84"/>
      <c r="J1279" s="84"/>
      <c r="K1279" s="84"/>
      <c r="L1279" s="84"/>
      <c r="M1279" s="84"/>
      <c r="N1279" s="84"/>
      <c r="O1279" s="84"/>
      <c r="P1279" s="84"/>
      <c r="Q1279" s="84"/>
      <c r="R1279" s="84"/>
      <c r="S1279" s="84"/>
      <c r="T1279" s="84"/>
      <c r="U1279" s="84"/>
      <c r="V1279" s="84"/>
      <c r="W1279" s="84"/>
      <c r="X1279" s="84"/>
      <c r="Y1279" s="84"/>
      <c r="Z1279" s="84"/>
      <c r="AA1279" s="84"/>
    </row>
    <row r="1280" spans="1:27">
      <c r="A1280" s="575">
        <v>100016405869</v>
      </c>
      <c r="B1280" s="576" t="s">
        <v>18</v>
      </c>
      <c r="C1280" s="403">
        <v>44330</v>
      </c>
      <c r="D1280" s="292" t="s">
        <v>21</v>
      </c>
      <c r="E1280" s="84"/>
      <c r="F1280" s="84"/>
      <c r="G1280" s="84"/>
      <c r="H1280" s="84"/>
      <c r="I1280" s="84"/>
      <c r="J1280" s="84"/>
      <c r="K1280" s="84"/>
      <c r="L1280" s="84"/>
      <c r="M1280" s="84"/>
      <c r="N1280" s="84"/>
      <c r="O1280" s="84"/>
      <c r="P1280" s="84"/>
      <c r="Q1280" s="84"/>
      <c r="R1280" s="84"/>
      <c r="S1280" s="84"/>
      <c r="T1280" s="84"/>
      <c r="U1280" s="84"/>
      <c r="V1280" s="84"/>
      <c r="W1280" s="84"/>
      <c r="X1280" s="84"/>
      <c r="Y1280" s="84"/>
      <c r="Z1280" s="84"/>
      <c r="AA1280" s="84"/>
    </row>
    <row r="1281" spans="1:27">
      <c r="A1281" s="575">
        <v>100014752396</v>
      </c>
      <c r="B1281" s="576" t="s">
        <v>19</v>
      </c>
      <c r="C1281" s="292" t="s">
        <v>75</v>
      </c>
      <c r="D1281" s="292" t="s">
        <v>51</v>
      </c>
      <c r="E1281" s="84"/>
      <c r="F1281" s="84"/>
      <c r="G1281" s="84"/>
      <c r="H1281" s="84"/>
      <c r="I1281" s="84"/>
      <c r="J1281" s="84"/>
      <c r="K1281" s="84"/>
      <c r="L1281" s="84"/>
      <c r="M1281" s="84"/>
      <c r="N1281" s="84"/>
      <c r="O1281" s="84"/>
      <c r="P1281" s="84"/>
      <c r="Q1281" s="84"/>
      <c r="R1281" s="84"/>
      <c r="S1281" s="84"/>
      <c r="T1281" s="84"/>
      <c r="U1281" s="84"/>
      <c r="V1281" s="84"/>
      <c r="W1281" s="84"/>
      <c r="X1281" s="84"/>
      <c r="Y1281" s="84"/>
      <c r="Z1281" s="84"/>
      <c r="AA1281" s="84"/>
    </row>
    <row r="1282" spans="1:27">
      <c r="A1282" s="575">
        <v>100016407407</v>
      </c>
      <c r="B1282" s="576" t="s">
        <v>19</v>
      </c>
      <c r="C1282" s="292" t="s">
        <v>75</v>
      </c>
      <c r="D1282" s="84"/>
      <c r="E1282" s="84"/>
      <c r="F1282" s="84"/>
      <c r="G1282" s="84"/>
      <c r="H1282" s="84"/>
      <c r="I1282" s="84"/>
      <c r="J1282" s="84"/>
      <c r="K1282" s="84"/>
      <c r="L1282" s="84"/>
      <c r="M1282" s="84"/>
      <c r="N1282" s="84"/>
      <c r="O1282" s="84"/>
      <c r="P1282" s="84"/>
      <c r="Q1282" s="84"/>
      <c r="R1282" s="84"/>
      <c r="S1282" s="84"/>
      <c r="T1282" s="84"/>
      <c r="U1282" s="84"/>
      <c r="V1282" s="84"/>
      <c r="W1282" s="84"/>
      <c r="X1282" s="84"/>
      <c r="Y1282" s="84"/>
      <c r="Z1282" s="84"/>
      <c r="AA1282" s="84"/>
    </row>
    <row r="1283" spans="1:27">
      <c r="A1283" s="575">
        <v>100016085044</v>
      </c>
      <c r="B1283" s="576"/>
      <c r="C1283" s="84"/>
      <c r="D1283" s="84"/>
      <c r="E1283" s="84"/>
      <c r="F1283" s="84"/>
      <c r="G1283" s="84"/>
      <c r="H1283" s="84"/>
      <c r="I1283" s="84"/>
      <c r="J1283" s="84"/>
      <c r="K1283" s="84"/>
      <c r="L1283" s="84"/>
      <c r="M1283" s="84"/>
      <c r="N1283" s="84"/>
      <c r="O1283" s="84"/>
      <c r="P1283" s="84"/>
      <c r="Q1283" s="84"/>
      <c r="R1283" s="84"/>
      <c r="S1283" s="84"/>
      <c r="T1283" s="84"/>
      <c r="U1283" s="84"/>
      <c r="V1283" s="84"/>
      <c r="W1283" s="84"/>
      <c r="X1283" s="84"/>
      <c r="Y1283" s="84"/>
      <c r="Z1283" s="84"/>
      <c r="AA1283" s="84"/>
    </row>
    <row r="1284" spans="1:27">
      <c r="A1284" s="493">
        <v>100012807669</v>
      </c>
      <c r="B1284" s="491" t="s">
        <v>15</v>
      </c>
      <c r="C1284" s="265">
        <v>44329</v>
      </c>
      <c r="D1284" s="278" t="s">
        <v>2544</v>
      </c>
      <c r="E1284" s="84"/>
      <c r="F1284" s="37"/>
      <c r="G1284" s="37"/>
      <c r="H1284" s="84"/>
      <c r="I1284" s="84"/>
      <c r="J1284" s="84"/>
      <c r="K1284" s="84"/>
      <c r="L1284" s="84"/>
      <c r="M1284" s="84"/>
      <c r="N1284" s="84"/>
      <c r="O1284" s="84"/>
      <c r="P1284" s="84"/>
      <c r="Q1284" s="84"/>
      <c r="R1284" s="84"/>
      <c r="S1284" s="84"/>
      <c r="T1284" s="84"/>
      <c r="U1284" s="84"/>
      <c r="V1284" s="84"/>
      <c r="W1284" s="84"/>
      <c r="X1284" s="84"/>
      <c r="Y1284" s="84"/>
      <c r="Z1284" s="84"/>
      <c r="AA1284" s="84"/>
    </row>
    <row r="1285" spans="1:27">
      <c r="A1285" s="575">
        <v>100014817171</v>
      </c>
      <c r="B1285" s="576" t="s">
        <v>12</v>
      </c>
      <c r="C1285" s="403">
        <v>44330</v>
      </c>
      <c r="D1285" s="292" t="s">
        <v>89</v>
      </c>
      <c r="E1285" s="84"/>
      <c r="F1285" s="84"/>
      <c r="G1285" s="84"/>
      <c r="H1285" s="84"/>
      <c r="I1285" s="84"/>
      <c r="J1285" s="84"/>
      <c r="K1285" s="84"/>
      <c r="L1285" s="84"/>
      <c r="M1285" s="84"/>
      <c r="N1285" s="84"/>
      <c r="O1285" s="84"/>
      <c r="P1285" s="84"/>
      <c r="Q1285" s="84"/>
      <c r="R1285" s="84"/>
      <c r="S1285" s="84"/>
      <c r="T1285" s="84"/>
      <c r="U1285" s="84"/>
      <c r="V1285" s="84"/>
      <c r="W1285" s="84"/>
      <c r="X1285" s="84"/>
      <c r="Y1285" s="84"/>
      <c r="Z1285" s="84"/>
      <c r="AA1285" s="84"/>
    </row>
    <row r="1286" spans="1:27">
      <c r="A1286" s="575">
        <v>100016100444</v>
      </c>
      <c r="B1286" s="576" t="s">
        <v>18</v>
      </c>
      <c r="C1286" s="403">
        <v>44330</v>
      </c>
      <c r="D1286" s="292" t="s">
        <v>2545</v>
      </c>
      <c r="E1286" s="292" t="s">
        <v>37</v>
      </c>
      <c r="F1286" s="84"/>
      <c r="G1286" s="84"/>
      <c r="H1286" s="84"/>
      <c r="I1286" s="84"/>
      <c r="J1286" s="84"/>
      <c r="K1286" s="84"/>
      <c r="L1286" s="84"/>
      <c r="M1286" s="84"/>
      <c r="N1286" s="84"/>
      <c r="O1286" s="84"/>
      <c r="P1286" s="84"/>
      <c r="Q1286" s="84"/>
      <c r="R1286" s="84"/>
      <c r="S1286" s="84"/>
      <c r="T1286" s="84"/>
      <c r="U1286" s="84"/>
      <c r="V1286" s="84"/>
      <c r="W1286" s="84"/>
      <c r="X1286" s="84"/>
      <c r="Y1286" s="84"/>
      <c r="Z1286" s="84"/>
      <c r="AA1286" s="84"/>
    </row>
    <row r="1287" spans="1:27">
      <c r="A1287" s="575">
        <v>100014838971</v>
      </c>
      <c r="B1287" s="576"/>
      <c r="C1287" s="84"/>
      <c r="D1287" s="84"/>
      <c r="E1287" s="84"/>
      <c r="F1287" s="84"/>
      <c r="G1287" s="84"/>
      <c r="H1287" s="84"/>
      <c r="I1287" s="84"/>
      <c r="J1287" s="84"/>
      <c r="K1287" s="84"/>
      <c r="L1287" s="84"/>
      <c r="M1287" s="84"/>
      <c r="N1287" s="84"/>
      <c r="O1287" s="84"/>
      <c r="P1287" s="84"/>
      <c r="Q1287" s="84"/>
      <c r="R1287" s="84"/>
      <c r="S1287" s="84"/>
      <c r="T1287" s="84"/>
      <c r="U1287" s="84"/>
      <c r="V1287" s="84"/>
      <c r="W1287" s="84"/>
      <c r="X1287" s="84"/>
      <c r="Y1287" s="84"/>
      <c r="Z1287" s="84"/>
      <c r="AA1287" s="84"/>
    </row>
    <row r="1288" spans="1:27">
      <c r="A1288" s="575">
        <v>100015512028</v>
      </c>
      <c r="B1288" s="576" t="s">
        <v>12</v>
      </c>
      <c r="C1288" s="403">
        <v>44330</v>
      </c>
      <c r="D1288" s="292" t="s">
        <v>21</v>
      </c>
      <c r="E1288" s="84"/>
      <c r="F1288" s="84"/>
      <c r="G1288" s="84"/>
      <c r="H1288" s="84"/>
      <c r="I1288" s="84"/>
      <c r="J1288" s="84"/>
      <c r="K1288" s="84"/>
      <c r="L1288" s="84"/>
      <c r="M1288" s="84"/>
      <c r="N1288" s="84"/>
      <c r="O1288" s="84"/>
      <c r="P1288" s="84"/>
      <c r="Q1288" s="84"/>
      <c r="R1288" s="84"/>
      <c r="S1288" s="84"/>
      <c r="T1288" s="84"/>
      <c r="U1288" s="84"/>
      <c r="V1288" s="84"/>
      <c r="W1288" s="84"/>
      <c r="X1288" s="84"/>
      <c r="Y1288" s="84"/>
      <c r="Z1288" s="84"/>
      <c r="AA1288" s="84"/>
    </row>
    <row r="1289" spans="1:27">
      <c r="A1289" s="575">
        <v>100015521252</v>
      </c>
      <c r="B1289" s="576"/>
      <c r="C1289" s="84"/>
      <c r="D1289" s="84"/>
      <c r="E1289" s="84"/>
      <c r="F1289" s="84"/>
      <c r="G1289" s="84"/>
      <c r="H1289" s="84"/>
      <c r="I1289" s="84"/>
      <c r="J1289" s="84"/>
      <c r="K1289" s="84"/>
      <c r="L1289" s="84"/>
      <c r="M1289" s="84"/>
      <c r="N1289" s="84"/>
      <c r="O1289" s="84"/>
      <c r="P1289" s="84"/>
      <c r="Q1289" s="84"/>
      <c r="R1289" s="84"/>
      <c r="S1289" s="84"/>
      <c r="T1289" s="84"/>
      <c r="U1289" s="84"/>
      <c r="V1289" s="84"/>
      <c r="W1289" s="84"/>
      <c r="X1289" s="84"/>
      <c r="Y1289" s="84"/>
      <c r="Z1289" s="84"/>
      <c r="AA1289" s="84"/>
    </row>
    <row r="1290" spans="1:27">
      <c r="A1290" s="575">
        <v>100016109037</v>
      </c>
      <c r="B1290" s="576" t="s">
        <v>19</v>
      </c>
      <c r="C1290" s="292" t="s">
        <v>75</v>
      </c>
      <c r="D1290" s="292" t="s">
        <v>76</v>
      </c>
      <c r="E1290" s="292" t="s">
        <v>35</v>
      </c>
      <c r="F1290" s="84"/>
      <c r="G1290" s="84"/>
      <c r="H1290" s="84"/>
      <c r="I1290" s="84"/>
      <c r="J1290" s="84"/>
      <c r="K1290" s="84"/>
      <c r="L1290" s="84"/>
      <c r="M1290" s="84"/>
      <c r="N1290" s="84"/>
      <c r="O1290" s="84"/>
      <c r="P1290" s="84"/>
      <c r="Q1290" s="84"/>
      <c r="R1290" s="84"/>
      <c r="S1290" s="84"/>
      <c r="T1290" s="84"/>
      <c r="U1290" s="84"/>
      <c r="V1290" s="84"/>
      <c r="W1290" s="84"/>
      <c r="X1290" s="84"/>
      <c r="Y1290" s="84"/>
      <c r="Z1290" s="84"/>
      <c r="AA1290" s="84"/>
    </row>
    <row r="1291" spans="1:27">
      <c r="A1291" s="575">
        <v>100014875341</v>
      </c>
      <c r="B1291" s="576" t="s">
        <v>18</v>
      </c>
      <c r="C1291" s="403">
        <v>44330</v>
      </c>
      <c r="D1291" s="292" t="s">
        <v>1533</v>
      </c>
      <c r="E1291" s="292" t="s">
        <v>35</v>
      </c>
      <c r="F1291" s="403">
        <v>44323</v>
      </c>
      <c r="G1291" s="23">
        <v>50</v>
      </c>
      <c r="H1291" s="84"/>
      <c r="I1291" s="84"/>
      <c r="J1291" s="84"/>
      <c r="K1291" s="84"/>
      <c r="L1291" s="84"/>
      <c r="M1291" s="84"/>
      <c r="N1291" s="84"/>
      <c r="O1291" s="84"/>
      <c r="P1291" s="84"/>
      <c r="Q1291" s="84"/>
      <c r="R1291" s="84"/>
      <c r="S1291" s="84"/>
      <c r="T1291" s="84"/>
      <c r="U1291" s="84"/>
      <c r="V1291" s="84"/>
      <c r="W1291" s="84"/>
      <c r="X1291" s="84"/>
      <c r="Y1291" s="84"/>
      <c r="Z1291" s="84"/>
      <c r="AA1291" s="84"/>
    </row>
    <row r="1292" spans="1:27">
      <c r="A1292" s="575">
        <v>100014880486</v>
      </c>
      <c r="B1292" s="576" t="s">
        <v>19</v>
      </c>
      <c r="C1292" s="403">
        <v>44330</v>
      </c>
      <c r="D1292" s="292" t="s">
        <v>76</v>
      </c>
      <c r="E1292" s="292" t="s">
        <v>37</v>
      </c>
      <c r="F1292" s="84"/>
      <c r="G1292" s="84"/>
      <c r="H1292" s="84"/>
      <c r="I1292" s="84"/>
      <c r="J1292" s="84"/>
      <c r="K1292" s="84"/>
      <c r="L1292" s="84"/>
      <c r="M1292" s="84"/>
      <c r="N1292" s="84"/>
      <c r="O1292" s="84"/>
      <c r="P1292" s="84"/>
      <c r="Q1292" s="84"/>
      <c r="R1292" s="84"/>
      <c r="S1292" s="84"/>
      <c r="T1292" s="84"/>
      <c r="U1292" s="84"/>
      <c r="V1292" s="84"/>
      <c r="W1292" s="84"/>
      <c r="X1292" s="84"/>
      <c r="Y1292" s="84"/>
      <c r="Z1292" s="84"/>
      <c r="AA1292" s="84"/>
    </row>
    <row r="1293" spans="1:27">
      <c r="A1293" s="575">
        <v>100014341161</v>
      </c>
      <c r="B1293" s="576" t="s">
        <v>19</v>
      </c>
      <c r="C1293" s="292" t="s">
        <v>75</v>
      </c>
      <c r="D1293" s="292" t="s">
        <v>51</v>
      </c>
      <c r="E1293" s="292" t="s">
        <v>35</v>
      </c>
      <c r="F1293" s="84"/>
      <c r="G1293" s="84"/>
      <c r="H1293" s="84"/>
      <c r="I1293" s="84"/>
      <c r="J1293" s="84"/>
      <c r="K1293" s="84"/>
      <c r="L1293" s="84"/>
      <c r="M1293" s="84"/>
      <c r="N1293" s="84"/>
      <c r="O1293" s="84"/>
      <c r="P1293" s="84"/>
      <c r="Q1293" s="84"/>
      <c r="R1293" s="84"/>
      <c r="S1293" s="84"/>
      <c r="T1293" s="84"/>
      <c r="U1293" s="84"/>
      <c r="V1293" s="84"/>
      <c r="W1293" s="84"/>
      <c r="X1293" s="84"/>
      <c r="Y1293" s="84"/>
      <c r="Z1293" s="84"/>
      <c r="AA1293" s="84"/>
    </row>
    <row r="1294" spans="1:27">
      <c r="A1294" s="575">
        <v>100015669090</v>
      </c>
      <c r="B1294" s="576" t="s">
        <v>19</v>
      </c>
      <c r="C1294" s="403">
        <v>44330</v>
      </c>
      <c r="D1294" s="292" t="s">
        <v>21</v>
      </c>
      <c r="E1294" s="292" t="s">
        <v>35</v>
      </c>
      <c r="F1294" s="84"/>
      <c r="G1294" s="84"/>
      <c r="H1294" s="84"/>
      <c r="I1294" s="84"/>
      <c r="J1294" s="84"/>
      <c r="K1294" s="84"/>
      <c r="L1294" s="84"/>
      <c r="M1294" s="84"/>
      <c r="N1294" s="84"/>
      <c r="O1294" s="84"/>
      <c r="P1294" s="84"/>
      <c r="Q1294" s="84"/>
      <c r="R1294" s="84"/>
      <c r="S1294" s="84"/>
      <c r="T1294" s="84"/>
      <c r="U1294" s="84"/>
      <c r="V1294" s="84"/>
      <c r="W1294" s="84"/>
      <c r="X1294" s="84"/>
      <c r="Y1294" s="84"/>
      <c r="Z1294" s="84"/>
      <c r="AA1294" s="84"/>
    </row>
    <row r="1295" spans="1:27">
      <c r="A1295" s="573">
        <v>100014344345</v>
      </c>
      <c r="B1295" s="38" t="s">
        <v>14</v>
      </c>
      <c r="C1295" s="265">
        <v>44330</v>
      </c>
      <c r="D1295" s="84"/>
      <c r="E1295" s="84"/>
      <c r="F1295" s="84"/>
      <c r="G1295" s="84"/>
      <c r="H1295" s="84"/>
      <c r="I1295" s="84"/>
      <c r="J1295" s="84"/>
      <c r="K1295" s="84"/>
      <c r="L1295" s="84"/>
      <c r="M1295" s="84"/>
      <c r="N1295" s="84"/>
      <c r="O1295" s="84"/>
      <c r="P1295" s="84"/>
      <c r="Q1295" s="84"/>
      <c r="R1295" s="84"/>
      <c r="S1295" s="84"/>
      <c r="T1295" s="84"/>
      <c r="U1295" s="84"/>
      <c r="V1295" s="84"/>
      <c r="W1295" s="84"/>
      <c r="X1295" s="84"/>
      <c r="Y1295" s="84"/>
      <c r="Z1295" s="84"/>
      <c r="AA1295" s="84"/>
    </row>
    <row r="1296" spans="1:27">
      <c r="A1296" s="575">
        <v>100014348944</v>
      </c>
      <c r="B1296" s="576" t="s">
        <v>15</v>
      </c>
      <c r="C1296" s="265">
        <v>44330</v>
      </c>
      <c r="D1296" s="278" t="s">
        <v>54</v>
      </c>
      <c r="E1296" s="84"/>
      <c r="F1296" s="37"/>
      <c r="G1296" s="37"/>
      <c r="H1296" s="84"/>
      <c r="I1296" s="84"/>
      <c r="J1296" s="84"/>
      <c r="K1296" s="84"/>
      <c r="L1296" s="84"/>
      <c r="M1296" s="84"/>
      <c r="N1296" s="84"/>
      <c r="O1296" s="84"/>
      <c r="P1296" s="84"/>
      <c r="Q1296" s="84"/>
      <c r="R1296" s="84"/>
      <c r="S1296" s="84"/>
      <c r="T1296" s="84"/>
      <c r="U1296" s="84"/>
      <c r="V1296" s="84"/>
      <c r="W1296" s="84"/>
      <c r="X1296" s="84"/>
      <c r="Y1296" s="84"/>
      <c r="Z1296" s="84"/>
      <c r="AA1296" s="84"/>
    </row>
    <row r="1297" spans="1:27">
      <c r="A1297" s="575">
        <v>100014352088</v>
      </c>
      <c r="B1297" s="576" t="s">
        <v>12</v>
      </c>
      <c r="C1297" s="403">
        <v>44330</v>
      </c>
      <c r="D1297" s="292" t="s">
        <v>2480</v>
      </c>
      <c r="E1297" s="84"/>
      <c r="F1297" s="84"/>
      <c r="G1297" s="84"/>
      <c r="H1297" s="84"/>
      <c r="I1297" s="292" t="s">
        <v>2546</v>
      </c>
      <c r="J1297" s="84"/>
      <c r="K1297" s="84"/>
      <c r="L1297" s="84"/>
      <c r="M1297" s="84"/>
      <c r="N1297" s="84"/>
      <c r="O1297" s="84"/>
      <c r="P1297" s="84"/>
      <c r="Q1297" s="84"/>
      <c r="R1297" s="84"/>
      <c r="S1297" s="84"/>
      <c r="T1297" s="84"/>
      <c r="U1297" s="84"/>
      <c r="V1297" s="84"/>
      <c r="W1297" s="84"/>
      <c r="X1297" s="84"/>
      <c r="Y1297" s="84"/>
      <c r="Z1297" s="84"/>
      <c r="AA1297" s="84"/>
    </row>
    <row r="1298" spans="1:27">
      <c r="A1298" s="575">
        <v>100014354105</v>
      </c>
      <c r="B1298" s="576"/>
      <c r="C1298" s="84"/>
      <c r="D1298" s="84"/>
      <c r="E1298" s="84"/>
      <c r="F1298" s="84"/>
      <c r="G1298" s="84"/>
      <c r="H1298" s="84"/>
      <c r="I1298" s="84"/>
      <c r="J1298" s="84"/>
      <c r="K1298" s="84"/>
      <c r="L1298" s="84"/>
      <c r="M1298" s="84"/>
      <c r="N1298" s="84"/>
      <c r="O1298" s="84"/>
      <c r="P1298" s="84"/>
      <c r="Q1298" s="84"/>
      <c r="R1298" s="84"/>
      <c r="S1298" s="84"/>
      <c r="T1298" s="84"/>
      <c r="U1298" s="84"/>
      <c r="V1298" s="84"/>
      <c r="W1298" s="84"/>
      <c r="X1298" s="84"/>
      <c r="Y1298" s="84"/>
      <c r="Z1298" s="84"/>
      <c r="AA1298" s="84"/>
    </row>
    <row r="1299" spans="1:27">
      <c r="A1299" s="575">
        <v>100016491968</v>
      </c>
      <c r="B1299" s="576" t="s">
        <v>15</v>
      </c>
      <c r="C1299" s="265">
        <v>44330</v>
      </c>
      <c r="D1299" s="278" t="s">
        <v>2426</v>
      </c>
      <c r="E1299" s="292" t="s">
        <v>35</v>
      </c>
      <c r="F1299" s="265">
        <v>44323</v>
      </c>
      <c r="G1299" s="37">
        <v>3276.75</v>
      </c>
      <c r="H1299" s="84"/>
      <c r="I1299" s="84"/>
      <c r="J1299" s="84"/>
      <c r="K1299" s="84"/>
      <c r="L1299" s="84"/>
      <c r="M1299" s="84"/>
      <c r="N1299" s="84"/>
      <c r="O1299" s="84"/>
      <c r="P1299" s="84"/>
      <c r="Q1299" s="84"/>
      <c r="R1299" s="84"/>
      <c r="S1299" s="84"/>
      <c r="T1299" s="84"/>
      <c r="U1299" s="84"/>
      <c r="V1299" s="84"/>
      <c r="W1299" s="84"/>
      <c r="X1299" s="84"/>
      <c r="Y1299" s="84"/>
      <c r="Z1299" s="84"/>
      <c r="AA1299" s="84"/>
    </row>
    <row r="1300" spans="1:27">
      <c r="A1300" s="575">
        <v>100016507852</v>
      </c>
      <c r="B1300" s="576" t="s">
        <v>12</v>
      </c>
      <c r="C1300" s="403">
        <v>44330</v>
      </c>
      <c r="D1300" s="292" t="s">
        <v>2480</v>
      </c>
      <c r="E1300" s="292" t="s">
        <v>35</v>
      </c>
      <c r="F1300" s="84"/>
      <c r="G1300" s="84"/>
      <c r="H1300" s="84"/>
      <c r="I1300" s="292" t="s">
        <v>2468</v>
      </c>
      <c r="J1300" s="84"/>
      <c r="K1300" s="84"/>
      <c r="L1300" s="84"/>
      <c r="M1300" s="84"/>
      <c r="N1300" s="84"/>
      <c r="O1300" s="84"/>
      <c r="P1300" s="84"/>
      <c r="Q1300" s="84"/>
      <c r="R1300" s="84"/>
      <c r="S1300" s="84"/>
      <c r="T1300" s="84"/>
      <c r="U1300" s="84"/>
      <c r="V1300" s="84"/>
      <c r="W1300" s="84"/>
      <c r="X1300" s="84"/>
      <c r="Y1300" s="84"/>
      <c r="Z1300" s="84"/>
      <c r="AA1300" s="84"/>
    </row>
    <row r="1301" spans="1:27">
      <c r="A1301" s="575">
        <v>100014358357</v>
      </c>
      <c r="B1301" s="576" t="s">
        <v>18</v>
      </c>
      <c r="C1301" s="403">
        <v>44330</v>
      </c>
      <c r="D1301" s="292" t="s">
        <v>21</v>
      </c>
      <c r="E1301" s="84"/>
      <c r="F1301" s="84"/>
      <c r="G1301" s="84"/>
      <c r="H1301" s="84"/>
      <c r="I1301" s="84"/>
      <c r="J1301" s="84"/>
      <c r="K1301" s="84"/>
      <c r="L1301" s="84"/>
      <c r="M1301" s="84"/>
      <c r="N1301" s="84"/>
      <c r="O1301" s="84"/>
      <c r="P1301" s="84"/>
      <c r="Q1301" s="84"/>
      <c r="R1301" s="84"/>
      <c r="S1301" s="84"/>
      <c r="T1301" s="84"/>
      <c r="U1301" s="84"/>
      <c r="V1301" s="84"/>
      <c r="W1301" s="84"/>
      <c r="X1301" s="84"/>
      <c r="Y1301" s="84"/>
      <c r="Z1301" s="84"/>
      <c r="AA1301" s="84"/>
    </row>
    <row r="1302" spans="1:27">
      <c r="A1302" s="575">
        <v>100014358676</v>
      </c>
      <c r="B1302" s="576" t="s">
        <v>19</v>
      </c>
      <c r="C1302" s="403">
        <v>44329</v>
      </c>
      <c r="D1302" s="292" t="s">
        <v>76</v>
      </c>
      <c r="E1302" s="292" t="s">
        <v>37</v>
      </c>
      <c r="F1302" s="84"/>
      <c r="G1302" s="84"/>
      <c r="H1302" s="84"/>
      <c r="I1302" s="84"/>
      <c r="J1302" s="84"/>
      <c r="K1302" s="84"/>
      <c r="L1302" s="84"/>
      <c r="M1302" s="84"/>
      <c r="N1302" s="84"/>
      <c r="O1302" s="84"/>
      <c r="P1302" s="84"/>
      <c r="Q1302" s="84"/>
      <c r="R1302" s="84"/>
      <c r="S1302" s="84"/>
      <c r="T1302" s="84"/>
      <c r="U1302" s="84"/>
      <c r="V1302" s="84"/>
      <c r="W1302" s="84"/>
      <c r="X1302" s="84"/>
      <c r="Y1302" s="84"/>
      <c r="Z1302" s="84"/>
      <c r="AA1302" s="84"/>
    </row>
    <row r="1303" spans="1:27">
      <c r="A1303" s="575">
        <v>100015061226</v>
      </c>
      <c r="B1303" s="576" t="s">
        <v>15</v>
      </c>
      <c r="C1303" s="265">
        <v>44330</v>
      </c>
      <c r="D1303" s="278" t="s">
        <v>22</v>
      </c>
      <c r="E1303" s="84"/>
      <c r="F1303" s="37"/>
      <c r="G1303" s="37"/>
      <c r="H1303" s="84"/>
      <c r="I1303" s="84"/>
      <c r="J1303" s="84"/>
      <c r="K1303" s="84"/>
      <c r="L1303" s="84"/>
      <c r="M1303" s="84"/>
      <c r="N1303" s="84"/>
      <c r="O1303" s="84"/>
      <c r="P1303" s="84"/>
      <c r="Q1303" s="84"/>
      <c r="R1303" s="84"/>
      <c r="S1303" s="84"/>
      <c r="T1303" s="84"/>
      <c r="U1303" s="84"/>
      <c r="V1303" s="84"/>
      <c r="W1303" s="84"/>
      <c r="X1303" s="84"/>
      <c r="Y1303" s="84"/>
      <c r="Z1303" s="84"/>
      <c r="AA1303" s="84"/>
    </row>
    <row r="1304" spans="1:27">
      <c r="A1304" s="575">
        <v>100015068117</v>
      </c>
      <c r="B1304" s="576" t="s">
        <v>12</v>
      </c>
      <c r="C1304" s="403">
        <v>44330</v>
      </c>
      <c r="D1304" s="292" t="s">
        <v>21</v>
      </c>
      <c r="E1304" s="84"/>
      <c r="F1304" s="84"/>
      <c r="G1304" s="84"/>
      <c r="H1304" s="84"/>
      <c r="I1304" s="84"/>
      <c r="J1304" s="84"/>
      <c r="K1304" s="84"/>
      <c r="L1304" s="84"/>
      <c r="M1304" s="84"/>
      <c r="N1304" s="84"/>
      <c r="O1304" s="84"/>
      <c r="P1304" s="84"/>
      <c r="Q1304" s="84"/>
      <c r="R1304" s="84"/>
      <c r="S1304" s="84"/>
      <c r="T1304" s="84"/>
      <c r="U1304" s="84"/>
      <c r="V1304" s="84"/>
      <c r="W1304" s="84"/>
      <c r="X1304" s="84"/>
      <c r="Y1304" s="84"/>
      <c r="Z1304" s="84"/>
      <c r="AA1304" s="84"/>
    </row>
    <row r="1305" spans="1:27">
      <c r="A1305" s="575">
        <v>100015071120</v>
      </c>
      <c r="B1305" s="576"/>
      <c r="C1305" s="84"/>
      <c r="D1305" s="84"/>
      <c r="E1305" s="84"/>
      <c r="F1305" s="84"/>
      <c r="G1305" s="84"/>
      <c r="H1305" s="84"/>
      <c r="I1305" s="84"/>
      <c r="J1305" s="84"/>
      <c r="K1305" s="84"/>
      <c r="L1305" s="84"/>
      <c r="M1305" s="84"/>
      <c r="N1305" s="84"/>
      <c r="O1305" s="84"/>
      <c r="P1305" s="84"/>
      <c r="Q1305" s="84"/>
      <c r="R1305" s="84"/>
      <c r="S1305" s="84"/>
      <c r="T1305" s="84"/>
      <c r="U1305" s="84"/>
      <c r="V1305" s="84"/>
      <c r="W1305" s="84"/>
      <c r="X1305" s="84"/>
      <c r="Y1305" s="84"/>
      <c r="Z1305" s="84"/>
      <c r="AA1305" s="84"/>
    </row>
    <row r="1306" spans="1:27">
      <c r="A1306" s="575">
        <v>100016262855</v>
      </c>
      <c r="B1306" s="576" t="s">
        <v>15</v>
      </c>
      <c r="C1306" s="265">
        <v>44330</v>
      </c>
      <c r="D1306" s="278" t="s">
        <v>2366</v>
      </c>
      <c r="E1306" s="84"/>
      <c r="F1306" s="37"/>
      <c r="G1306" s="37"/>
      <c r="H1306" s="84"/>
      <c r="I1306" s="84"/>
      <c r="J1306" s="84"/>
      <c r="K1306" s="84"/>
      <c r="L1306" s="84"/>
      <c r="M1306" s="84"/>
      <c r="N1306" s="84"/>
      <c r="O1306" s="84"/>
      <c r="P1306" s="84"/>
      <c r="Q1306" s="84"/>
      <c r="R1306" s="84"/>
      <c r="S1306" s="84"/>
      <c r="T1306" s="84"/>
      <c r="U1306" s="84"/>
      <c r="V1306" s="84"/>
      <c r="W1306" s="84"/>
      <c r="X1306" s="84"/>
      <c r="Y1306" s="84"/>
      <c r="Z1306" s="84"/>
      <c r="AA1306" s="84"/>
    </row>
    <row r="1307" spans="1:27">
      <c r="A1307" s="575">
        <v>100015888942</v>
      </c>
      <c r="B1307" s="576" t="s">
        <v>15</v>
      </c>
      <c r="C1307" s="265">
        <v>44330</v>
      </c>
      <c r="D1307" s="278" t="s">
        <v>2547</v>
      </c>
      <c r="E1307" s="84"/>
      <c r="F1307" s="37"/>
      <c r="G1307" s="37"/>
      <c r="H1307" s="84"/>
      <c r="I1307" s="84"/>
      <c r="J1307" s="84"/>
      <c r="K1307" s="84"/>
      <c r="L1307" s="84"/>
      <c r="M1307" s="84"/>
      <c r="N1307" s="84"/>
      <c r="O1307" s="84"/>
      <c r="P1307" s="84"/>
      <c r="Q1307" s="84"/>
      <c r="R1307" s="84"/>
      <c r="S1307" s="84"/>
      <c r="T1307" s="84"/>
      <c r="U1307" s="84"/>
      <c r="V1307" s="84"/>
      <c r="W1307" s="84"/>
      <c r="X1307" s="84"/>
      <c r="Y1307" s="84"/>
      <c r="Z1307" s="84"/>
      <c r="AA1307" s="84"/>
    </row>
    <row r="1308" spans="1:27">
      <c r="A1308" s="575">
        <v>100015923259</v>
      </c>
      <c r="B1308" s="576" t="s">
        <v>15</v>
      </c>
      <c r="C1308" s="265">
        <v>44330</v>
      </c>
      <c r="D1308" s="278" t="s">
        <v>89</v>
      </c>
      <c r="E1308" s="84"/>
      <c r="F1308" s="37"/>
      <c r="G1308" s="37"/>
      <c r="H1308" s="84"/>
      <c r="I1308" s="84"/>
      <c r="J1308" s="84"/>
      <c r="K1308" s="84"/>
      <c r="L1308" s="84"/>
      <c r="M1308" s="84"/>
      <c r="N1308" s="84"/>
      <c r="O1308" s="84"/>
      <c r="P1308" s="84"/>
      <c r="Q1308" s="84"/>
      <c r="R1308" s="84"/>
      <c r="S1308" s="84"/>
      <c r="T1308" s="84"/>
      <c r="U1308" s="84"/>
      <c r="V1308" s="84"/>
      <c r="W1308" s="84"/>
      <c r="X1308" s="84"/>
      <c r="Y1308" s="84"/>
      <c r="Z1308" s="84"/>
      <c r="AA1308" s="84"/>
    </row>
    <row r="1309" spans="1:27">
      <c r="A1309" s="575">
        <v>100015201747</v>
      </c>
      <c r="B1309" s="576" t="s">
        <v>15</v>
      </c>
      <c r="C1309" s="265">
        <v>44330</v>
      </c>
      <c r="D1309" s="278" t="s">
        <v>2396</v>
      </c>
      <c r="E1309" s="84"/>
      <c r="F1309" s="37"/>
      <c r="G1309" s="37"/>
      <c r="H1309" s="84"/>
      <c r="I1309" s="84"/>
      <c r="J1309" s="84"/>
      <c r="K1309" s="84"/>
      <c r="L1309" s="84"/>
      <c r="M1309" s="84"/>
      <c r="N1309" s="84"/>
      <c r="O1309" s="84"/>
      <c r="P1309" s="84"/>
      <c r="Q1309" s="84"/>
      <c r="R1309" s="84"/>
      <c r="S1309" s="84"/>
      <c r="T1309" s="84"/>
      <c r="U1309" s="84"/>
      <c r="V1309" s="84"/>
      <c r="W1309" s="84"/>
      <c r="X1309" s="84"/>
      <c r="Y1309" s="84"/>
      <c r="Z1309" s="84"/>
      <c r="AA1309" s="84"/>
    </row>
    <row r="1310" spans="1:27">
      <c r="A1310" s="575">
        <v>100015949395</v>
      </c>
      <c r="B1310" s="576" t="s">
        <v>17</v>
      </c>
      <c r="C1310" s="403">
        <v>44330</v>
      </c>
      <c r="D1310" s="292" t="s">
        <v>2548</v>
      </c>
      <c r="E1310" s="292" t="s">
        <v>35</v>
      </c>
      <c r="F1310" s="84"/>
      <c r="G1310" s="84"/>
      <c r="H1310" s="84"/>
      <c r="I1310" s="84"/>
      <c r="J1310" s="84"/>
      <c r="K1310" s="84"/>
      <c r="L1310" s="84"/>
      <c r="M1310" s="84"/>
      <c r="N1310" s="84"/>
      <c r="O1310" s="84"/>
      <c r="P1310" s="84"/>
      <c r="Q1310" s="84"/>
      <c r="R1310" s="84"/>
      <c r="S1310" s="84"/>
      <c r="T1310" s="84"/>
      <c r="U1310" s="84"/>
      <c r="V1310" s="84"/>
      <c r="W1310" s="84"/>
      <c r="X1310" s="84"/>
      <c r="Y1310" s="84"/>
      <c r="Z1310" s="84"/>
      <c r="AA1310" s="84"/>
    </row>
    <row r="1311" spans="1:27">
      <c r="A1311" s="573">
        <v>100015967484</v>
      </c>
      <c r="B1311" s="38" t="s">
        <v>14</v>
      </c>
      <c r="C1311" s="505">
        <v>44330</v>
      </c>
      <c r="D1311" s="292" t="s">
        <v>2549</v>
      </c>
      <c r="E1311" s="84"/>
      <c r="F1311" s="84"/>
      <c r="G1311" s="84"/>
      <c r="H1311" s="84"/>
      <c r="I1311" s="84"/>
      <c r="J1311" s="84"/>
      <c r="K1311" s="84"/>
      <c r="L1311" s="84"/>
      <c r="M1311" s="84"/>
      <c r="N1311" s="84"/>
      <c r="O1311" s="84"/>
      <c r="P1311" s="84"/>
      <c r="Q1311" s="84"/>
      <c r="R1311" s="84"/>
      <c r="S1311" s="84"/>
      <c r="T1311" s="84"/>
      <c r="U1311" s="84"/>
      <c r="V1311" s="84"/>
      <c r="W1311" s="84"/>
      <c r="X1311" s="84"/>
      <c r="Y1311" s="84"/>
      <c r="Z1311" s="84"/>
      <c r="AA1311" s="84"/>
    </row>
    <row r="1312" spans="1:27">
      <c r="A1312" s="575">
        <v>100015985689</v>
      </c>
      <c r="B1312" s="576" t="s">
        <v>6</v>
      </c>
      <c r="C1312" s="403">
        <v>44330</v>
      </c>
      <c r="D1312" s="292" t="s">
        <v>91</v>
      </c>
      <c r="E1312" s="292" t="s">
        <v>35</v>
      </c>
      <c r="F1312" s="84"/>
      <c r="G1312" s="84"/>
      <c r="H1312" s="84"/>
      <c r="I1312" s="84"/>
      <c r="J1312" s="84"/>
      <c r="K1312" s="84"/>
      <c r="L1312" s="84"/>
      <c r="M1312" s="84"/>
      <c r="N1312" s="84"/>
      <c r="O1312" s="84"/>
      <c r="P1312" s="84"/>
      <c r="Q1312" s="84"/>
      <c r="R1312" s="84"/>
      <c r="S1312" s="84"/>
      <c r="T1312" s="84"/>
      <c r="U1312" s="84"/>
      <c r="V1312" s="84"/>
      <c r="W1312" s="84"/>
      <c r="X1312" s="84"/>
      <c r="Y1312" s="84"/>
      <c r="Z1312" s="84"/>
      <c r="AA1312" s="84"/>
    </row>
    <row r="1313" spans="1:27">
      <c r="A1313" s="575">
        <v>100016339883</v>
      </c>
      <c r="B1313" s="576" t="s">
        <v>10</v>
      </c>
      <c r="C1313" s="403">
        <v>44330</v>
      </c>
      <c r="D1313" s="84"/>
      <c r="E1313" s="84"/>
      <c r="F1313" s="84"/>
      <c r="G1313" s="84"/>
      <c r="H1313" s="84"/>
      <c r="I1313" s="292" t="s">
        <v>2550</v>
      </c>
      <c r="J1313" s="84"/>
      <c r="K1313" s="84"/>
      <c r="L1313" s="84"/>
      <c r="M1313" s="84"/>
      <c r="N1313" s="84"/>
      <c r="O1313" s="84"/>
      <c r="P1313" s="84"/>
      <c r="Q1313" s="84"/>
      <c r="R1313" s="84"/>
      <c r="S1313" s="84"/>
      <c r="T1313" s="84"/>
      <c r="U1313" s="84"/>
      <c r="V1313" s="84"/>
      <c r="W1313" s="84"/>
      <c r="X1313" s="84"/>
      <c r="Y1313" s="84"/>
      <c r="Z1313" s="84"/>
      <c r="AA1313" s="84"/>
    </row>
    <row r="1314" spans="1:27">
      <c r="A1314" s="575">
        <v>100014649286</v>
      </c>
      <c r="B1314" s="576" t="s">
        <v>10</v>
      </c>
      <c r="C1314" s="403">
        <v>44330</v>
      </c>
      <c r="D1314" s="84"/>
      <c r="E1314" s="292" t="s">
        <v>37</v>
      </c>
      <c r="F1314" s="84"/>
      <c r="G1314" s="23">
        <v>700</v>
      </c>
      <c r="H1314" s="84"/>
      <c r="I1314" s="292" t="s">
        <v>2551</v>
      </c>
      <c r="J1314" s="84"/>
      <c r="K1314" s="84"/>
      <c r="L1314" s="84"/>
      <c r="M1314" s="84"/>
      <c r="N1314" s="84"/>
      <c r="O1314" s="84"/>
      <c r="P1314" s="84"/>
      <c r="Q1314" s="84"/>
      <c r="R1314" s="84"/>
      <c r="S1314" s="84"/>
      <c r="T1314" s="84"/>
      <c r="U1314" s="84"/>
      <c r="V1314" s="84"/>
      <c r="W1314" s="84"/>
      <c r="X1314" s="84"/>
      <c r="Y1314" s="84"/>
      <c r="Z1314" s="84"/>
      <c r="AA1314" s="84"/>
    </row>
    <row r="1315" spans="1:27">
      <c r="A1315" s="575">
        <v>100015993813</v>
      </c>
      <c r="B1315" s="576" t="s">
        <v>16</v>
      </c>
      <c r="C1315" s="403">
        <v>44330</v>
      </c>
      <c r="D1315" s="84"/>
      <c r="E1315" s="84"/>
      <c r="F1315" s="84"/>
      <c r="G1315" s="84"/>
      <c r="H1315" s="84"/>
      <c r="I1315" s="84"/>
      <c r="J1315" s="84"/>
      <c r="K1315" s="84"/>
      <c r="L1315" s="84"/>
      <c r="M1315" s="84"/>
      <c r="N1315" s="84"/>
      <c r="O1315" s="84"/>
      <c r="P1315" s="84"/>
      <c r="Q1315" s="84"/>
      <c r="R1315" s="84"/>
      <c r="S1315" s="84"/>
      <c r="T1315" s="84"/>
      <c r="U1315" s="84"/>
      <c r="V1315" s="84"/>
      <c r="W1315" s="84"/>
      <c r="X1315" s="84"/>
      <c r="Y1315" s="84"/>
      <c r="Z1315" s="84"/>
      <c r="AA1315" s="84"/>
    </row>
    <row r="1316" spans="1:27">
      <c r="A1316" s="573">
        <v>100012431676</v>
      </c>
      <c r="B1316" s="38" t="s">
        <v>14</v>
      </c>
      <c r="C1316" s="265">
        <v>44329</v>
      </c>
      <c r="D1316" s="84"/>
      <c r="E1316" s="84"/>
      <c r="F1316" s="84"/>
      <c r="G1316" s="84"/>
      <c r="H1316" s="84"/>
      <c r="I1316" s="84"/>
      <c r="J1316" s="84"/>
      <c r="K1316" s="84"/>
      <c r="L1316" s="84"/>
      <c r="M1316" s="84"/>
      <c r="N1316" s="84"/>
      <c r="O1316" s="84"/>
      <c r="P1316" s="84"/>
      <c r="Q1316" s="84"/>
      <c r="R1316" s="84"/>
      <c r="S1316" s="84"/>
      <c r="T1316" s="84"/>
      <c r="U1316" s="84"/>
      <c r="V1316" s="84"/>
      <c r="W1316" s="84"/>
      <c r="X1316" s="84"/>
      <c r="Y1316" s="84"/>
      <c r="Z1316" s="84"/>
      <c r="AA1316" s="84"/>
    </row>
    <row r="1317" spans="1:27">
      <c r="A1317" s="575">
        <v>100016364286</v>
      </c>
      <c r="B1317" s="576" t="s">
        <v>6</v>
      </c>
      <c r="C1317" s="403">
        <v>44330</v>
      </c>
      <c r="D1317" s="292" t="s">
        <v>2444</v>
      </c>
      <c r="E1317" s="292" t="s">
        <v>35</v>
      </c>
      <c r="F1317" s="84"/>
      <c r="G1317" s="84"/>
      <c r="H1317" s="84"/>
      <c r="I1317" s="84"/>
      <c r="J1317" s="84"/>
      <c r="K1317" s="84"/>
      <c r="L1317" s="84"/>
      <c r="M1317" s="84"/>
      <c r="N1317" s="84"/>
      <c r="O1317" s="84"/>
      <c r="P1317" s="84"/>
      <c r="Q1317" s="84"/>
      <c r="R1317" s="84"/>
      <c r="S1317" s="84"/>
      <c r="T1317" s="84"/>
      <c r="U1317" s="84"/>
      <c r="V1317" s="84"/>
      <c r="W1317" s="84"/>
      <c r="X1317" s="84"/>
      <c r="Y1317" s="84"/>
      <c r="Z1317" s="84"/>
      <c r="AA1317" s="84"/>
    </row>
    <row r="1318" spans="1:27">
      <c r="A1318" s="575">
        <v>100016365345</v>
      </c>
      <c r="B1318" s="576" t="s">
        <v>16</v>
      </c>
      <c r="C1318" s="403">
        <v>44330</v>
      </c>
      <c r="D1318" s="84"/>
      <c r="E1318" s="84"/>
      <c r="F1318" s="84"/>
      <c r="G1318" s="84"/>
      <c r="H1318" s="84"/>
      <c r="I1318" s="84"/>
      <c r="J1318" s="84"/>
      <c r="K1318" s="84"/>
      <c r="L1318" s="84"/>
      <c r="M1318" s="84"/>
      <c r="N1318" s="84"/>
      <c r="O1318" s="84"/>
      <c r="P1318" s="84"/>
      <c r="Q1318" s="84"/>
      <c r="R1318" s="84"/>
      <c r="S1318" s="84"/>
      <c r="T1318" s="84"/>
      <c r="U1318" s="84"/>
      <c r="V1318" s="84"/>
      <c r="W1318" s="84"/>
      <c r="X1318" s="84"/>
      <c r="Y1318" s="84"/>
      <c r="Z1318" s="84"/>
      <c r="AA1318" s="84"/>
    </row>
    <row r="1319" spans="1:27">
      <c r="A1319" s="575">
        <v>100016379121</v>
      </c>
      <c r="B1319" s="576" t="s">
        <v>17</v>
      </c>
      <c r="C1319" s="403">
        <v>44330</v>
      </c>
      <c r="D1319" s="570" t="s">
        <v>2366</v>
      </c>
      <c r="E1319" s="84"/>
      <c r="F1319" s="84"/>
      <c r="G1319" s="84"/>
      <c r="H1319" s="84"/>
      <c r="I1319" s="84"/>
      <c r="J1319" s="84"/>
      <c r="K1319" s="84"/>
      <c r="L1319" s="84"/>
      <c r="M1319" s="84"/>
      <c r="N1319" s="84"/>
      <c r="O1319" s="84"/>
      <c r="P1319" s="84"/>
      <c r="Q1319" s="84"/>
      <c r="R1319" s="84"/>
      <c r="S1319" s="84"/>
      <c r="T1319" s="84"/>
      <c r="U1319" s="84"/>
      <c r="V1319" s="84"/>
      <c r="W1319" s="84"/>
      <c r="X1319" s="84"/>
      <c r="Y1319" s="84"/>
      <c r="Z1319" s="84"/>
      <c r="AA1319" s="84"/>
    </row>
    <row r="1320" spans="1:27">
      <c r="A1320" s="575">
        <v>100016028307</v>
      </c>
      <c r="B1320" s="576" t="s">
        <v>10</v>
      </c>
      <c r="C1320" s="403">
        <v>44330</v>
      </c>
      <c r="D1320" s="84"/>
      <c r="E1320" s="292" t="s">
        <v>37</v>
      </c>
      <c r="F1320" s="84"/>
      <c r="G1320" s="84"/>
      <c r="H1320" s="84"/>
      <c r="I1320" s="292" t="s">
        <v>2552</v>
      </c>
      <c r="J1320" s="84"/>
      <c r="K1320" s="84"/>
      <c r="L1320" s="84"/>
      <c r="M1320" s="84"/>
      <c r="N1320" s="84"/>
      <c r="O1320" s="84"/>
      <c r="P1320" s="84"/>
      <c r="Q1320" s="84"/>
      <c r="R1320" s="84"/>
      <c r="S1320" s="84"/>
      <c r="T1320" s="84"/>
      <c r="U1320" s="84"/>
      <c r="V1320" s="84"/>
      <c r="W1320" s="84"/>
      <c r="X1320" s="84"/>
      <c r="Y1320" s="84"/>
      <c r="Z1320" s="84"/>
      <c r="AA1320" s="84"/>
    </row>
    <row r="1321" spans="1:27">
      <c r="A1321" s="573">
        <v>100016382283</v>
      </c>
      <c r="B1321" s="38" t="s">
        <v>14</v>
      </c>
      <c r="C1321" s="265">
        <v>44330</v>
      </c>
      <c r="D1321" s="292" t="s">
        <v>89</v>
      </c>
      <c r="E1321" s="84"/>
      <c r="F1321" s="84"/>
      <c r="G1321" s="84"/>
      <c r="H1321" s="84"/>
      <c r="I1321" s="84"/>
      <c r="J1321" s="84"/>
      <c r="K1321" s="84"/>
      <c r="L1321" s="84"/>
      <c r="M1321" s="84"/>
      <c r="N1321" s="84"/>
      <c r="O1321" s="84"/>
      <c r="P1321" s="84"/>
      <c r="Q1321" s="84"/>
      <c r="R1321" s="84"/>
      <c r="S1321" s="84"/>
      <c r="T1321" s="84"/>
      <c r="U1321" s="84"/>
      <c r="V1321" s="84"/>
      <c r="W1321" s="84"/>
      <c r="X1321" s="84"/>
      <c r="Y1321" s="84"/>
      <c r="Z1321" s="84"/>
      <c r="AA1321" s="84"/>
    </row>
    <row r="1322" spans="1:27">
      <c r="A1322" s="575">
        <v>100014725007</v>
      </c>
      <c r="B1322" s="576" t="s">
        <v>6</v>
      </c>
      <c r="C1322" s="403">
        <v>44330</v>
      </c>
      <c r="D1322" s="292" t="s">
        <v>98</v>
      </c>
      <c r="E1322" s="292" t="s">
        <v>35</v>
      </c>
      <c r="F1322" s="84"/>
      <c r="G1322" s="84"/>
      <c r="H1322" s="84"/>
      <c r="I1322" s="84"/>
      <c r="J1322" s="84"/>
      <c r="K1322" s="84"/>
      <c r="L1322" s="84"/>
      <c r="M1322" s="84"/>
      <c r="N1322" s="84"/>
      <c r="O1322" s="84"/>
      <c r="P1322" s="84"/>
      <c r="Q1322" s="84"/>
      <c r="R1322" s="84"/>
      <c r="S1322" s="84"/>
      <c r="T1322" s="84"/>
      <c r="U1322" s="84"/>
      <c r="V1322" s="84"/>
      <c r="W1322" s="84"/>
      <c r="X1322" s="84"/>
      <c r="Y1322" s="84"/>
      <c r="Z1322" s="84"/>
      <c r="AA1322" s="84"/>
    </row>
    <row r="1323" spans="1:27">
      <c r="A1323" s="575">
        <v>100015406524</v>
      </c>
      <c r="B1323" s="576" t="s">
        <v>10</v>
      </c>
      <c r="C1323" s="403">
        <v>44330</v>
      </c>
      <c r="D1323" s="84"/>
      <c r="E1323" s="84"/>
      <c r="F1323" s="84"/>
      <c r="G1323" s="84"/>
      <c r="H1323" s="84"/>
      <c r="I1323" s="292" t="s">
        <v>2553</v>
      </c>
      <c r="J1323" s="84"/>
      <c r="K1323" s="84"/>
      <c r="L1323" s="84"/>
      <c r="M1323" s="84"/>
      <c r="N1323" s="84"/>
      <c r="O1323" s="84"/>
      <c r="P1323" s="84"/>
      <c r="Q1323" s="84"/>
      <c r="R1323" s="84"/>
      <c r="S1323" s="84"/>
      <c r="T1323" s="84"/>
      <c r="U1323" s="84"/>
      <c r="V1323" s="84"/>
      <c r="W1323" s="84"/>
      <c r="X1323" s="84"/>
      <c r="Y1323" s="84"/>
      <c r="Z1323" s="84"/>
      <c r="AA1323" s="84"/>
    </row>
    <row r="1324" spans="1:27">
      <c r="A1324" s="575">
        <v>100014741693</v>
      </c>
      <c r="B1324" s="576" t="s">
        <v>17</v>
      </c>
      <c r="C1324" s="403">
        <v>44330</v>
      </c>
      <c r="D1324" s="292" t="s">
        <v>2416</v>
      </c>
      <c r="E1324" s="292" t="s">
        <v>35</v>
      </c>
      <c r="F1324" s="84"/>
      <c r="G1324" s="84"/>
      <c r="H1324" s="84"/>
      <c r="I1324" s="84"/>
      <c r="J1324" s="84"/>
      <c r="K1324" s="84"/>
      <c r="L1324" s="84"/>
      <c r="M1324" s="84"/>
      <c r="N1324" s="84"/>
      <c r="O1324" s="84"/>
      <c r="P1324" s="84"/>
      <c r="Q1324" s="84"/>
      <c r="R1324" s="84"/>
      <c r="S1324" s="84"/>
      <c r="T1324" s="84"/>
      <c r="U1324" s="84"/>
      <c r="V1324" s="84"/>
      <c r="W1324" s="84"/>
      <c r="X1324" s="84"/>
      <c r="Y1324" s="84"/>
      <c r="Z1324" s="84"/>
      <c r="AA1324" s="84"/>
    </row>
    <row r="1325" spans="1:27">
      <c r="A1325" s="575">
        <v>100015418809</v>
      </c>
      <c r="B1325" s="576" t="s">
        <v>6</v>
      </c>
      <c r="C1325" s="403">
        <v>44330</v>
      </c>
      <c r="D1325" s="292" t="s">
        <v>51</v>
      </c>
      <c r="E1325" s="292" t="s">
        <v>35</v>
      </c>
      <c r="F1325" s="84"/>
      <c r="G1325" s="84"/>
      <c r="H1325" s="84"/>
      <c r="I1325" s="84"/>
      <c r="J1325" s="84"/>
      <c r="K1325" s="84"/>
      <c r="L1325" s="84"/>
      <c r="M1325" s="84"/>
      <c r="N1325" s="84"/>
      <c r="O1325" s="84"/>
      <c r="P1325" s="84"/>
      <c r="Q1325" s="84"/>
      <c r="R1325" s="84"/>
      <c r="S1325" s="84"/>
      <c r="T1325" s="84"/>
      <c r="U1325" s="84"/>
      <c r="V1325" s="84"/>
      <c r="W1325" s="84"/>
      <c r="X1325" s="84"/>
      <c r="Y1325" s="84"/>
      <c r="Z1325" s="84"/>
      <c r="AA1325" s="84"/>
    </row>
    <row r="1326" spans="1:27">
      <c r="A1326" s="575">
        <v>100015443636</v>
      </c>
      <c r="B1326" s="576" t="s">
        <v>16</v>
      </c>
      <c r="C1326" s="403">
        <v>44330</v>
      </c>
      <c r="D1326" s="84"/>
      <c r="E1326" s="84"/>
      <c r="F1326" s="84"/>
      <c r="G1326" s="84"/>
      <c r="H1326" s="84"/>
      <c r="I1326" s="84"/>
      <c r="J1326" s="84"/>
      <c r="K1326" s="84"/>
      <c r="L1326" s="84"/>
      <c r="M1326" s="84"/>
      <c r="N1326" s="84"/>
      <c r="O1326" s="84"/>
      <c r="P1326" s="84"/>
      <c r="Q1326" s="84"/>
      <c r="R1326" s="84"/>
      <c r="S1326" s="84"/>
      <c r="T1326" s="84"/>
      <c r="U1326" s="84"/>
      <c r="V1326" s="84"/>
      <c r="W1326" s="84"/>
      <c r="X1326" s="84"/>
      <c r="Y1326" s="84"/>
      <c r="Z1326" s="84"/>
      <c r="AA1326" s="84"/>
    </row>
    <row r="1327" spans="1:27">
      <c r="A1327" s="493">
        <v>100012532488</v>
      </c>
      <c r="B1327" s="491" t="s">
        <v>12</v>
      </c>
      <c r="C1327" s="403">
        <v>44329</v>
      </c>
      <c r="D1327" s="84"/>
      <c r="E1327" s="84"/>
      <c r="F1327" s="84"/>
      <c r="G1327" s="84"/>
      <c r="H1327" s="84"/>
      <c r="I1327" s="84"/>
      <c r="J1327" s="84"/>
      <c r="K1327" s="84"/>
      <c r="L1327" s="84"/>
      <c r="M1327" s="84"/>
      <c r="N1327" s="84"/>
      <c r="O1327" s="84"/>
      <c r="P1327" s="84"/>
      <c r="Q1327" s="84"/>
      <c r="R1327" s="84"/>
      <c r="S1327" s="84"/>
      <c r="T1327" s="84"/>
      <c r="U1327" s="84"/>
      <c r="V1327" s="84"/>
      <c r="W1327" s="84"/>
      <c r="X1327" s="84"/>
      <c r="Y1327" s="84"/>
      <c r="Z1327" s="84"/>
      <c r="AA1327" s="84"/>
    </row>
    <row r="1328" spans="1:27">
      <c r="A1328" s="575">
        <v>100016416089</v>
      </c>
      <c r="B1328" s="576" t="s">
        <v>10</v>
      </c>
      <c r="C1328" s="403">
        <v>44330</v>
      </c>
      <c r="D1328" s="292" t="s">
        <v>21</v>
      </c>
      <c r="E1328" s="84"/>
      <c r="F1328" s="84"/>
      <c r="G1328" s="84"/>
      <c r="H1328" s="84"/>
      <c r="I1328" s="84"/>
      <c r="J1328" s="84"/>
      <c r="K1328" s="84"/>
      <c r="L1328" s="84"/>
      <c r="M1328" s="84"/>
      <c r="N1328" s="84"/>
      <c r="O1328" s="84"/>
      <c r="P1328" s="84"/>
      <c r="Q1328" s="84"/>
      <c r="R1328" s="84"/>
      <c r="S1328" s="84"/>
      <c r="T1328" s="84"/>
      <c r="U1328" s="84"/>
      <c r="V1328" s="84"/>
      <c r="W1328" s="84"/>
      <c r="X1328" s="84"/>
      <c r="Y1328" s="84"/>
      <c r="Z1328" s="84"/>
      <c r="AA1328" s="84"/>
    </row>
    <row r="1329" spans="1:27">
      <c r="A1329" s="575">
        <v>100016923461</v>
      </c>
      <c r="B1329" s="576" t="s">
        <v>16</v>
      </c>
      <c r="C1329" s="403">
        <v>44330</v>
      </c>
      <c r="D1329" s="84"/>
      <c r="E1329" s="84"/>
      <c r="F1329" s="84"/>
      <c r="G1329" s="84"/>
      <c r="H1329" s="84"/>
      <c r="I1329" s="84"/>
      <c r="J1329" s="84"/>
      <c r="K1329" s="84"/>
      <c r="L1329" s="84"/>
      <c r="M1329" s="84"/>
      <c r="N1329" s="84"/>
      <c r="O1329" s="84"/>
      <c r="P1329" s="84"/>
      <c r="Q1329" s="84"/>
      <c r="R1329" s="84"/>
      <c r="S1329" s="84"/>
      <c r="T1329" s="84"/>
      <c r="U1329" s="84"/>
      <c r="V1329" s="84"/>
      <c r="W1329" s="84"/>
      <c r="X1329" s="84"/>
      <c r="Y1329" s="84"/>
      <c r="Z1329" s="84"/>
      <c r="AA1329" s="84"/>
    </row>
    <row r="1330" spans="1:27">
      <c r="A1330" s="575">
        <v>100016972387</v>
      </c>
      <c r="B1330" s="576" t="s">
        <v>17</v>
      </c>
      <c r="C1330" s="403">
        <v>44330</v>
      </c>
      <c r="D1330" s="292" t="s">
        <v>2416</v>
      </c>
      <c r="E1330" s="292" t="s">
        <v>35</v>
      </c>
      <c r="F1330" s="84"/>
      <c r="G1330" s="84"/>
      <c r="H1330" s="84"/>
      <c r="I1330" s="84"/>
      <c r="J1330" s="84"/>
      <c r="K1330" s="84"/>
      <c r="L1330" s="84"/>
      <c r="M1330" s="84"/>
      <c r="N1330" s="84"/>
      <c r="O1330" s="84"/>
      <c r="P1330" s="84"/>
      <c r="Q1330" s="84"/>
      <c r="R1330" s="84"/>
      <c r="S1330" s="84"/>
      <c r="T1330" s="84"/>
      <c r="U1330" s="84"/>
      <c r="V1330" s="84"/>
      <c r="W1330" s="84"/>
      <c r="X1330" s="84"/>
      <c r="Y1330" s="84"/>
      <c r="Z1330" s="84"/>
      <c r="AA1330" s="84"/>
    </row>
    <row r="1331" spans="1:27">
      <c r="A1331" s="575">
        <v>100014974288</v>
      </c>
      <c r="B1331" s="576" t="s">
        <v>16</v>
      </c>
      <c r="C1331" s="403">
        <v>44330</v>
      </c>
      <c r="D1331" s="84"/>
      <c r="E1331" s="84"/>
      <c r="F1331" s="84"/>
      <c r="G1331" s="84"/>
      <c r="H1331" s="84"/>
      <c r="I1331" s="84"/>
      <c r="J1331" s="84"/>
      <c r="K1331" s="84"/>
      <c r="L1331" s="84"/>
      <c r="M1331" s="84"/>
      <c r="N1331" s="84"/>
      <c r="O1331" s="84"/>
      <c r="P1331" s="84"/>
      <c r="Q1331" s="84"/>
      <c r="R1331" s="84"/>
      <c r="S1331" s="84"/>
      <c r="T1331" s="84"/>
      <c r="U1331" s="84"/>
      <c r="V1331" s="84"/>
      <c r="W1331" s="84"/>
      <c r="X1331" s="84"/>
      <c r="Y1331" s="84"/>
      <c r="Z1331" s="84"/>
      <c r="AA1331" s="84"/>
    </row>
    <row r="1332" spans="1:27">
      <c r="A1332" s="575">
        <v>100014341646</v>
      </c>
      <c r="B1332" s="576" t="s">
        <v>10</v>
      </c>
      <c r="C1332" s="403">
        <v>44330</v>
      </c>
      <c r="D1332" s="292" t="s">
        <v>54</v>
      </c>
      <c r="E1332" s="84"/>
      <c r="F1332" s="84"/>
      <c r="G1332" s="84"/>
      <c r="H1332" s="84"/>
      <c r="I1332" s="84"/>
      <c r="J1332" s="84"/>
      <c r="K1332" s="84"/>
      <c r="L1332" s="84"/>
      <c r="M1332" s="84"/>
      <c r="N1332" s="84"/>
      <c r="O1332" s="84"/>
      <c r="P1332" s="84"/>
      <c r="Q1332" s="84"/>
      <c r="R1332" s="84"/>
      <c r="S1332" s="84"/>
      <c r="T1332" s="84"/>
      <c r="U1332" s="84"/>
      <c r="V1332" s="84"/>
      <c r="W1332" s="84"/>
      <c r="X1332" s="84"/>
      <c r="Y1332" s="84"/>
      <c r="Z1332" s="84"/>
      <c r="AA1332" s="84"/>
    </row>
    <row r="1333" spans="1:27">
      <c r="A1333" s="575">
        <v>100014341726</v>
      </c>
      <c r="B1333" s="576" t="s">
        <v>6</v>
      </c>
      <c r="C1333" s="577" t="s">
        <v>103</v>
      </c>
      <c r="D1333" s="84"/>
      <c r="E1333" s="84"/>
      <c r="F1333" s="84"/>
      <c r="G1333" s="84"/>
      <c r="H1333" s="84"/>
      <c r="I1333" s="84"/>
      <c r="J1333" s="84"/>
      <c r="K1333" s="84"/>
      <c r="L1333" s="84"/>
      <c r="M1333" s="84"/>
      <c r="N1333" s="84"/>
      <c r="O1333" s="84"/>
      <c r="P1333" s="84"/>
      <c r="Q1333" s="84"/>
      <c r="R1333" s="84"/>
      <c r="S1333" s="84"/>
      <c r="T1333" s="84"/>
      <c r="U1333" s="84"/>
      <c r="V1333" s="84"/>
      <c r="W1333" s="84"/>
      <c r="X1333" s="84"/>
      <c r="Y1333" s="84"/>
      <c r="Z1333" s="84"/>
      <c r="AA1333" s="84"/>
    </row>
    <row r="1334" spans="1:27">
      <c r="A1334" s="575">
        <v>100014342716</v>
      </c>
      <c r="B1334" s="576" t="s">
        <v>16</v>
      </c>
      <c r="C1334" s="403">
        <v>44330</v>
      </c>
      <c r="D1334" s="84"/>
      <c r="E1334" s="84"/>
      <c r="F1334" s="84"/>
      <c r="G1334" s="84"/>
      <c r="H1334" s="84"/>
      <c r="I1334" s="84"/>
      <c r="J1334" s="84"/>
      <c r="K1334" s="84"/>
      <c r="L1334" s="84"/>
      <c r="M1334" s="84"/>
      <c r="N1334" s="84"/>
      <c r="O1334" s="84"/>
      <c r="P1334" s="84"/>
      <c r="Q1334" s="84"/>
      <c r="R1334" s="84"/>
      <c r="S1334" s="84"/>
      <c r="T1334" s="84"/>
      <c r="U1334" s="84"/>
      <c r="V1334" s="84"/>
      <c r="W1334" s="84"/>
      <c r="X1334" s="84"/>
      <c r="Y1334" s="84"/>
      <c r="Z1334" s="84"/>
      <c r="AA1334" s="84"/>
    </row>
    <row r="1335" spans="1:27">
      <c r="A1335" s="575">
        <v>100014342849</v>
      </c>
      <c r="B1335" s="576" t="s">
        <v>17</v>
      </c>
      <c r="C1335" s="403">
        <v>44330</v>
      </c>
      <c r="D1335" s="292" t="s">
        <v>2554</v>
      </c>
      <c r="E1335" s="292" t="s">
        <v>35</v>
      </c>
      <c r="F1335" s="84"/>
      <c r="G1335" s="84"/>
      <c r="H1335" s="84"/>
      <c r="I1335" s="84"/>
      <c r="J1335" s="84"/>
      <c r="K1335" s="84"/>
      <c r="L1335" s="84"/>
      <c r="M1335" s="84"/>
      <c r="N1335" s="84"/>
      <c r="O1335" s="84"/>
      <c r="P1335" s="84"/>
      <c r="Q1335" s="84"/>
      <c r="R1335" s="84"/>
      <c r="S1335" s="84"/>
      <c r="T1335" s="84"/>
      <c r="U1335" s="84"/>
      <c r="V1335" s="84"/>
      <c r="W1335" s="84"/>
      <c r="X1335" s="84"/>
      <c r="Y1335" s="84"/>
      <c r="Z1335" s="84"/>
      <c r="AA1335" s="84"/>
    </row>
    <row r="1336" spans="1:27">
      <c r="A1336" s="575">
        <v>100015718647</v>
      </c>
      <c r="B1336" s="576" t="s">
        <v>10</v>
      </c>
      <c r="C1336" s="403">
        <v>44330</v>
      </c>
      <c r="D1336" s="292" t="s">
        <v>2555</v>
      </c>
      <c r="E1336" s="84"/>
      <c r="F1336" s="84"/>
      <c r="G1336" s="84"/>
      <c r="H1336" s="84"/>
      <c r="I1336" s="84"/>
      <c r="J1336" s="84"/>
      <c r="K1336" s="84"/>
      <c r="L1336" s="84"/>
      <c r="M1336" s="84"/>
      <c r="N1336" s="84"/>
      <c r="O1336" s="84"/>
      <c r="P1336" s="84"/>
      <c r="Q1336" s="84"/>
      <c r="R1336" s="84"/>
      <c r="S1336" s="84"/>
      <c r="T1336" s="84"/>
      <c r="U1336" s="84"/>
      <c r="V1336" s="84"/>
      <c r="W1336" s="84"/>
      <c r="X1336" s="84"/>
      <c r="Y1336" s="84"/>
      <c r="Z1336" s="84"/>
      <c r="AA1336" s="84"/>
    </row>
    <row r="1337" spans="1:27">
      <c r="A1337" s="575">
        <v>100014991300</v>
      </c>
      <c r="B1337" s="576" t="s">
        <v>17</v>
      </c>
      <c r="C1337" s="403">
        <v>44330</v>
      </c>
      <c r="D1337" s="292" t="s">
        <v>2416</v>
      </c>
      <c r="E1337" s="292" t="s">
        <v>35</v>
      </c>
      <c r="F1337" s="84"/>
      <c r="G1337" s="84"/>
      <c r="H1337" s="84"/>
      <c r="I1337" s="84"/>
      <c r="J1337" s="84"/>
      <c r="K1337" s="84"/>
      <c r="L1337" s="84"/>
      <c r="M1337" s="84"/>
      <c r="N1337" s="84"/>
      <c r="O1337" s="84"/>
      <c r="P1337" s="84"/>
      <c r="Q1337" s="84"/>
      <c r="R1337" s="84"/>
      <c r="S1337" s="84"/>
      <c r="T1337" s="84"/>
      <c r="U1337" s="84"/>
      <c r="V1337" s="84"/>
      <c r="W1337" s="84"/>
      <c r="X1337" s="84"/>
      <c r="Y1337" s="84"/>
      <c r="Z1337" s="84"/>
      <c r="AA1337" s="84"/>
    </row>
    <row r="1338" spans="1:27">
      <c r="A1338" s="573">
        <v>100015004831</v>
      </c>
      <c r="B1338" s="38" t="s">
        <v>14</v>
      </c>
      <c r="C1338" s="265">
        <v>44330</v>
      </c>
      <c r="D1338" s="84"/>
      <c r="E1338" s="84"/>
      <c r="F1338" s="84"/>
      <c r="G1338" s="84"/>
      <c r="H1338" s="84"/>
      <c r="I1338" s="84"/>
      <c r="J1338" s="84"/>
      <c r="K1338" s="84"/>
      <c r="L1338" s="84"/>
      <c r="M1338" s="84"/>
      <c r="N1338" s="84"/>
      <c r="O1338" s="84"/>
      <c r="P1338" s="84"/>
      <c r="Q1338" s="84"/>
      <c r="R1338" s="84"/>
      <c r="S1338" s="84"/>
      <c r="T1338" s="84"/>
      <c r="U1338" s="84"/>
      <c r="V1338" s="84"/>
      <c r="W1338" s="84"/>
      <c r="X1338" s="84"/>
      <c r="Y1338" s="84"/>
      <c r="Z1338" s="84"/>
      <c r="AA1338" s="84"/>
    </row>
    <row r="1339" spans="1:27">
      <c r="A1339" s="575">
        <v>100016211569</v>
      </c>
      <c r="B1339" s="576" t="s">
        <v>10</v>
      </c>
      <c r="C1339" s="403">
        <v>44330</v>
      </c>
      <c r="D1339" s="292" t="s">
        <v>51</v>
      </c>
      <c r="E1339" s="84"/>
      <c r="F1339" s="84"/>
      <c r="G1339" s="84"/>
      <c r="H1339" s="84"/>
      <c r="I1339" s="84"/>
      <c r="J1339" s="84"/>
      <c r="K1339" s="84"/>
      <c r="L1339" s="84"/>
      <c r="M1339" s="84"/>
      <c r="N1339" s="84"/>
      <c r="O1339" s="84"/>
      <c r="P1339" s="84"/>
      <c r="Q1339" s="84"/>
      <c r="R1339" s="84"/>
      <c r="S1339" s="84"/>
      <c r="T1339" s="84"/>
      <c r="U1339" s="84"/>
      <c r="V1339" s="84"/>
      <c r="W1339" s="84"/>
      <c r="X1339" s="84"/>
      <c r="Y1339" s="84"/>
      <c r="Z1339" s="84"/>
      <c r="AA1339" s="84"/>
    </row>
    <row r="1340" spans="1:27">
      <c r="A1340" s="575">
        <v>100016220900</v>
      </c>
      <c r="B1340" s="576" t="s">
        <v>6</v>
      </c>
      <c r="C1340" s="403">
        <v>44330</v>
      </c>
      <c r="D1340" s="292" t="s">
        <v>21</v>
      </c>
      <c r="E1340" s="292" t="s">
        <v>35</v>
      </c>
      <c r="F1340" s="84"/>
      <c r="G1340" s="84"/>
      <c r="H1340" s="84"/>
      <c r="I1340" s="84"/>
      <c r="J1340" s="84"/>
      <c r="K1340" s="84"/>
      <c r="L1340" s="84"/>
      <c r="M1340" s="84"/>
      <c r="N1340" s="84"/>
      <c r="O1340" s="84"/>
      <c r="P1340" s="84"/>
      <c r="Q1340" s="84"/>
      <c r="R1340" s="84"/>
      <c r="S1340" s="84"/>
      <c r="T1340" s="84"/>
      <c r="U1340" s="84"/>
      <c r="V1340" s="84"/>
      <c r="W1340" s="84"/>
      <c r="X1340" s="84"/>
      <c r="Y1340" s="84"/>
      <c r="Z1340" s="84"/>
      <c r="AA1340" s="84"/>
    </row>
    <row r="1341" spans="1:27">
      <c r="A1341" s="575">
        <v>100016227034</v>
      </c>
      <c r="B1341" s="576" t="s">
        <v>16</v>
      </c>
      <c r="C1341" s="403">
        <v>44330</v>
      </c>
      <c r="D1341" s="84"/>
      <c r="E1341" s="84"/>
      <c r="F1341" s="84"/>
      <c r="G1341" s="84"/>
      <c r="H1341" s="84"/>
      <c r="I1341" s="84"/>
      <c r="J1341" s="84"/>
      <c r="K1341" s="84"/>
      <c r="L1341" s="84"/>
      <c r="M1341" s="84"/>
      <c r="N1341" s="84"/>
      <c r="O1341" s="84"/>
      <c r="P1341" s="84"/>
      <c r="Q1341" s="84"/>
      <c r="R1341" s="84"/>
      <c r="S1341" s="84"/>
      <c r="T1341" s="84"/>
      <c r="U1341" s="84"/>
      <c r="V1341" s="84"/>
      <c r="W1341" s="84"/>
      <c r="X1341" s="84"/>
      <c r="Y1341" s="84"/>
      <c r="Z1341" s="84"/>
      <c r="AA1341" s="84"/>
    </row>
    <row r="1342" spans="1:27">
      <c r="A1342" s="575">
        <v>100015813211</v>
      </c>
      <c r="B1342" s="576" t="s">
        <v>6</v>
      </c>
      <c r="C1342" s="403">
        <v>44330</v>
      </c>
      <c r="D1342" s="292" t="s">
        <v>91</v>
      </c>
      <c r="E1342" s="292" t="s">
        <v>35</v>
      </c>
      <c r="F1342" s="84"/>
      <c r="G1342" s="84"/>
      <c r="H1342" s="84"/>
      <c r="I1342" s="84"/>
      <c r="J1342" s="84"/>
      <c r="K1342" s="84"/>
      <c r="L1342" s="84"/>
      <c r="M1342" s="84"/>
      <c r="N1342" s="84"/>
      <c r="O1342" s="84"/>
      <c r="P1342" s="84"/>
      <c r="Q1342" s="84"/>
      <c r="R1342" s="84"/>
      <c r="S1342" s="84"/>
      <c r="T1342" s="84"/>
      <c r="U1342" s="84"/>
      <c r="V1342" s="84"/>
      <c r="W1342" s="84"/>
      <c r="X1342" s="84"/>
      <c r="Y1342" s="84"/>
      <c r="Z1342" s="84"/>
      <c r="AA1342" s="84"/>
    </row>
    <row r="1343" spans="1:27">
      <c r="A1343" s="575">
        <v>100016234596</v>
      </c>
      <c r="B1343" s="576" t="s">
        <v>17</v>
      </c>
      <c r="C1343" s="403">
        <v>44330</v>
      </c>
      <c r="D1343" s="292" t="s">
        <v>2416</v>
      </c>
      <c r="E1343" s="292" t="s">
        <v>35</v>
      </c>
      <c r="F1343" s="84"/>
      <c r="G1343" s="84"/>
      <c r="H1343" s="84"/>
      <c r="I1343" s="84"/>
      <c r="J1343" s="84"/>
      <c r="K1343" s="84"/>
      <c r="L1343" s="84"/>
      <c r="M1343" s="84"/>
      <c r="N1343" s="84"/>
      <c r="O1343" s="84"/>
      <c r="P1343" s="84"/>
      <c r="Q1343" s="84"/>
      <c r="R1343" s="84"/>
      <c r="S1343" s="84"/>
      <c r="T1343" s="84"/>
      <c r="U1343" s="84"/>
      <c r="V1343" s="84"/>
      <c r="W1343" s="84"/>
      <c r="X1343" s="84"/>
      <c r="Y1343" s="84"/>
      <c r="Z1343" s="84"/>
      <c r="AA1343" s="84"/>
    </row>
    <row r="1344" spans="1:27">
      <c r="A1344" s="573">
        <v>100016238841</v>
      </c>
      <c r="B1344" s="38" t="s">
        <v>14</v>
      </c>
      <c r="C1344" s="265">
        <v>44330</v>
      </c>
      <c r="D1344" s="84"/>
      <c r="E1344" s="84"/>
      <c r="F1344" s="84"/>
      <c r="G1344" s="84"/>
      <c r="H1344" s="84"/>
      <c r="I1344" s="84"/>
      <c r="J1344" s="84"/>
      <c r="K1344" s="84"/>
      <c r="L1344" s="84"/>
      <c r="M1344" s="84"/>
      <c r="N1344" s="84"/>
      <c r="O1344" s="84"/>
      <c r="P1344" s="84"/>
      <c r="Q1344" s="84"/>
      <c r="R1344" s="84"/>
      <c r="S1344" s="84"/>
      <c r="T1344" s="84"/>
      <c r="U1344" s="84"/>
      <c r="V1344" s="84"/>
      <c r="W1344" s="84"/>
      <c r="X1344" s="84"/>
      <c r="Y1344" s="84"/>
      <c r="Z1344" s="84"/>
      <c r="AA1344" s="84"/>
    </row>
    <row r="1345" spans="1:27">
      <c r="A1345" s="575">
        <v>100015851111</v>
      </c>
      <c r="B1345" s="576" t="s">
        <v>17</v>
      </c>
      <c r="C1345" s="403">
        <v>44330</v>
      </c>
      <c r="D1345" s="292" t="s">
        <v>2556</v>
      </c>
      <c r="E1345" s="292" t="s">
        <v>37</v>
      </c>
      <c r="F1345" s="84"/>
      <c r="G1345" s="84"/>
      <c r="H1345" s="84"/>
      <c r="I1345" s="84"/>
      <c r="J1345" s="84"/>
      <c r="K1345" s="84"/>
      <c r="L1345" s="84"/>
      <c r="M1345" s="84"/>
      <c r="N1345" s="84"/>
      <c r="O1345" s="84"/>
      <c r="P1345" s="84"/>
      <c r="Q1345" s="84"/>
      <c r="R1345" s="84"/>
      <c r="S1345" s="84"/>
      <c r="T1345" s="84"/>
      <c r="U1345" s="84"/>
      <c r="V1345" s="84"/>
      <c r="W1345" s="84"/>
      <c r="X1345" s="84"/>
      <c r="Y1345" s="84"/>
      <c r="Z1345" s="84"/>
      <c r="AA1345" s="84"/>
    </row>
    <row r="1346" spans="1:27">
      <c r="A1346" s="573">
        <v>100015855446</v>
      </c>
      <c r="B1346" s="38" t="s">
        <v>14</v>
      </c>
      <c r="C1346" s="265">
        <v>44330</v>
      </c>
      <c r="D1346" s="84"/>
      <c r="E1346" s="84"/>
      <c r="F1346" s="84"/>
      <c r="G1346" s="84"/>
      <c r="H1346" s="84"/>
      <c r="I1346" s="84"/>
      <c r="J1346" s="84"/>
      <c r="K1346" s="84"/>
      <c r="L1346" s="84"/>
      <c r="M1346" s="84"/>
      <c r="N1346" s="84"/>
      <c r="O1346" s="84"/>
      <c r="P1346" s="84"/>
      <c r="Q1346" s="84"/>
      <c r="R1346" s="84"/>
      <c r="S1346" s="84"/>
      <c r="T1346" s="84"/>
      <c r="U1346" s="84"/>
      <c r="V1346" s="84"/>
      <c r="W1346" s="84"/>
      <c r="X1346" s="84"/>
      <c r="Y1346" s="84"/>
      <c r="Z1346" s="84"/>
      <c r="AA1346" s="84"/>
    </row>
    <row r="1347" spans="1:27">
      <c r="A1347" s="573">
        <v>100015119903</v>
      </c>
      <c r="B1347" s="38" t="s">
        <v>14</v>
      </c>
      <c r="C1347" s="265">
        <v>44330</v>
      </c>
      <c r="D1347" s="84"/>
      <c r="E1347" s="84"/>
      <c r="F1347" s="84"/>
      <c r="G1347" s="84"/>
      <c r="H1347" s="84"/>
      <c r="I1347" s="84"/>
      <c r="J1347" s="84"/>
      <c r="K1347" s="84"/>
      <c r="L1347" s="84"/>
      <c r="M1347" s="84"/>
      <c r="N1347" s="84"/>
      <c r="O1347" s="84"/>
      <c r="P1347" s="84"/>
      <c r="Q1347" s="84"/>
      <c r="R1347" s="84"/>
      <c r="S1347" s="84"/>
      <c r="T1347" s="84"/>
      <c r="U1347" s="84"/>
      <c r="V1347" s="84"/>
      <c r="W1347" s="84"/>
      <c r="X1347" s="84"/>
      <c r="Y1347" s="84"/>
      <c r="Z1347" s="84"/>
      <c r="AA1347" s="84"/>
    </row>
    <row r="1348" spans="1:27">
      <c r="A1348" s="575">
        <v>100016276193</v>
      </c>
      <c r="B1348" s="576" t="s">
        <v>6</v>
      </c>
      <c r="C1348" s="403">
        <v>44330</v>
      </c>
      <c r="D1348" s="292" t="s">
        <v>98</v>
      </c>
      <c r="E1348" s="292" t="s">
        <v>35</v>
      </c>
      <c r="F1348" s="84"/>
      <c r="G1348" s="84"/>
      <c r="H1348" s="84"/>
      <c r="I1348" s="84"/>
      <c r="J1348" s="84"/>
      <c r="K1348" s="84"/>
      <c r="L1348" s="84"/>
      <c r="M1348" s="84"/>
      <c r="N1348" s="84"/>
      <c r="O1348" s="84"/>
      <c r="P1348" s="84"/>
      <c r="Q1348" s="84"/>
      <c r="R1348" s="84"/>
      <c r="S1348" s="84"/>
      <c r="T1348" s="84"/>
      <c r="U1348" s="84"/>
      <c r="V1348" s="84"/>
      <c r="W1348" s="84"/>
      <c r="X1348" s="84"/>
      <c r="Y1348" s="84"/>
      <c r="Z1348" s="84"/>
      <c r="AA1348" s="84"/>
    </row>
    <row r="1349" spans="1:27">
      <c r="A1349" s="573">
        <v>100016683374</v>
      </c>
      <c r="B1349" s="38" t="s">
        <v>14</v>
      </c>
      <c r="C1349" s="265">
        <v>44330</v>
      </c>
      <c r="D1349" s="292" t="s">
        <v>2557</v>
      </c>
      <c r="E1349" s="84"/>
      <c r="F1349" s="84"/>
      <c r="G1349" s="84"/>
      <c r="H1349" s="84"/>
      <c r="I1349" s="84"/>
      <c r="J1349" s="84"/>
      <c r="K1349" s="84"/>
      <c r="L1349" s="84"/>
      <c r="M1349" s="84"/>
      <c r="N1349" s="84"/>
      <c r="O1349" s="84"/>
      <c r="P1349" s="84"/>
      <c r="Q1349" s="84"/>
      <c r="R1349" s="84"/>
      <c r="S1349" s="84"/>
      <c r="T1349" s="84"/>
      <c r="U1349" s="84"/>
      <c r="V1349" s="84"/>
      <c r="W1349" s="84"/>
      <c r="X1349" s="84"/>
      <c r="Y1349" s="84"/>
      <c r="Z1349" s="84"/>
      <c r="AA1349" s="84"/>
    </row>
    <row r="1350" spans="1:27">
      <c r="A1350" s="575">
        <v>100016301972</v>
      </c>
      <c r="B1350" s="576" t="s">
        <v>17</v>
      </c>
      <c r="C1350" s="403">
        <v>44330</v>
      </c>
      <c r="D1350" s="292" t="s">
        <v>2416</v>
      </c>
      <c r="E1350" s="292" t="s">
        <v>35</v>
      </c>
      <c r="F1350" s="84"/>
      <c r="G1350" s="84"/>
      <c r="H1350" s="84"/>
      <c r="I1350" s="84"/>
      <c r="J1350" s="84"/>
      <c r="K1350" s="84"/>
      <c r="L1350" s="84"/>
      <c r="M1350" s="84"/>
      <c r="N1350" s="84"/>
      <c r="O1350" s="84"/>
      <c r="P1350" s="84"/>
      <c r="Q1350" s="84"/>
      <c r="R1350" s="84"/>
      <c r="S1350" s="84"/>
      <c r="T1350" s="84"/>
      <c r="U1350" s="84"/>
      <c r="V1350" s="84"/>
      <c r="W1350" s="84"/>
      <c r="X1350" s="84"/>
      <c r="Y1350" s="84"/>
      <c r="Z1350" s="84"/>
      <c r="AA1350" s="84"/>
    </row>
    <row r="1351" spans="1:27">
      <c r="A1351" s="573">
        <v>100016313320</v>
      </c>
      <c r="B1351" s="38" t="s">
        <v>14</v>
      </c>
      <c r="C1351" s="265">
        <v>44330</v>
      </c>
      <c r="D1351" s="84"/>
      <c r="E1351" s="84"/>
      <c r="F1351" s="84"/>
      <c r="G1351" s="84"/>
      <c r="H1351" s="84"/>
      <c r="I1351" s="84"/>
      <c r="J1351" s="84"/>
      <c r="K1351" s="84"/>
      <c r="L1351" s="84"/>
      <c r="M1351" s="84"/>
      <c r="N1351" s="84"/>
      <c r="O1351" s="84"/>
      <c r="P1351" s="84"/>
      <c r="Q1351" s="84"/>
      <c r="R1351" s="84"/>
      <c r="S1351" s="84"/>
      <c r="T1351" s="84"/>
      <c r="U1351" s="84"/>
      <c r="V1351" s="84"/>
      <c r="W1351" s="84"/>
      <c r="X1351" s="84"/>
      <c r="Y1351" s="84"/>
      <c r="Z1351" s="84"/>
      <c r="AA1351" s="84"/>
    </row>
    <row r="1352" spans="1:27">
      <c r="A1352" s="575">
        <v>100017848542</v>
      </c>
      <c r="B1352" s="576"/>
      <c r="C1352" s="84"/>
      <c r="D1352" s="84"/>
      <c r="E1352" s="84"/>
      <c r="F1352" s="84"/>
      <c r="G1352" s="84"/>
      <c r="H1352" s="84"/>
      <c r="I1352" s="84"/>
      <c r="J1352" s="84"/>
      <c r="K1352" s="84"/>
      <c r="L1352" s="84"/>
      <c r="M1352" s="84"/>
      <c r="N1352" s="84"/>
      <c r="O1352" s="84"/>
      <c r="P1352" s="84"/>
      <c r="Q1352" s="84"/>
      <c r="R1352" s="84"/>
      <c r="S1352" s="84"/>
      <c r="T1352" s="84"/>
      <c r="U1352" s="84"/>
      <c r="V1352" s="84"/>
      <c r="W1352" s="84"/>
      <c r="X1352" s="84"/>
      <c r="Y1352" s="84"/>
      <c r="Z1352" s="84"/>
      <c r="AA1352" s="84"/>
    </row>
    <row r="1353" spans="1:27">
      <c r="A1353" s="578">
        <v>100017544773</v>
      </c>
      <c r="B1353" s="38" t="s">
        <v>14</v>
      </c>
      <c r="C1353" s="265">
        <v>44330</v>
      </c>
      <c r="D1353" s="292" t="s">
        <v>2558</v>
      </c>
      <c r="E1353" s="84"/>
      <c r="F1353" s="84"/>
      <c r="G1353" s="84"/>
      <c r="H1353" s="84"/>
      <c r="I1353" s="84"/>
      <c r="J1353" s="84"/>
      <c r="K1353" s="84"/>
      <c r="L1353" s="84"/>
      <c r="M1353" s="84"/>
      <c r="N1353" s="84"/>
      <c r="O1353" s="84"/>
      <c r="P1353" s="84"/>
      <c r="Q1353" s="84"/>
      <c r="R1353" s="84"/>
      <c r="S1353" s="84"/>
      <c r="T1353" s="84"/>
      <c r="U1353" s="84"/>
      <c r="V1353" s="84"/>
      <c r="W1353" s="84"/>
      <c r="X1353" s="84"/>
      <c r="Y1353" s="84"/>
      <c r="Z1353" s="84"/>
      <c r="AA1353" s="84"/>
    </row>
    <row r="1354" spans="1:27">
      <c r="A1354" s="575">
        <v>100017548755</v>
      </c>
      <c r="B1354" s="576"/>
      <c r="C1354" s="84"/>
      <c r="D1354" s="84"/>
      <c r="E1354" s="84"/>
      <c r="F1354" s="84"/>
      <c r="G1354" s="84"/>
      <c r="H1354" s="84"/>
      <c r="I1354" s="84"/>
      <c r="J1354" s="84"/>
      <c r="K1354" s="84"/>
      <c r="L1354" s="84"/>
      <c r="M1354" s="84"/>
      <c r="N1354" s="84"/>
      <c r="O1354" s="84"/>
      <c r="P1354" s="84"/>
      <c r="Q1354" s="84"/>
      <c r="R1354" s="84"/>
      <c r="S1354" s="84"/>
      <c r="T1354" s="84"/>
      <c r="U1354" s="84"/>
      <c r="V1354" s="84"/>
      <c r="W1354" s="84"/>
      <c r="X1354" s="84"/>
      <c r="Y1354" s="84"/>
      <c r="Z1354" s="84"/>
      <c r="AA1354" s="84"/>
    </row>
    <row r="1355" spans="1:27">
      <c r="A1355" s="493">
        <v>100013976597</v>
      </c>
      <c r="B1355" s="491" t="s">
        <v>19</v>
      </c>
      <c r="C1355" s="292" t="s">
        <v>2532</v>
      </c>
      <c r="D1355" s="292" t="s">
        <v>76</v>
      </c>
      <c r="E1355" s="292" t="s">
        <v>37</v>
      </c>
      <c r="F1355" s="84"/>
      <c r="G1355" s="84"/>
      <c r="H1355" s="84"/>
      <c r="I1355" s="84"/>
      <c r="J1355" s="84"/>
      <c r="K1355" s="84"/>
      <c r="L1355" s="84"/>
      <c r="M1355" s="84"/>
      <c r="N1355" s="84"/>
      <c r="O1355" s="84"/>
      <c r="P1355" s="84"/>
      <c r="Q1355" s="84"/>
      <c r="R1355" s="84"/>
      <c r="S1355" s="84"/>
      <c r="T1355" s="84"/>
      <c r="U1355" s="84"/>
      <c r="V1355" s="84"/>
      <c r="W1355" s="84"/>
      <c r="X1355" s="84"/>
      <c r="Y1355" s="84"/>
      <c r="Z1355" s="84"/>
      <c r="AA1355" s="84"/>
    </row>
    <row r="1356" spans="1:27">
      <c r="A1356" s="573">
        <v>100017907996</v>
      </c>
      <c r="B1356" s="38" t="s">
        <v>14</v>
      </c>
      <c r="C1356" s="265">
        <v>44330</v>
      </c>
      <c r="D1356" s="292" t="s">
        <v>36</v>
      </c>
      <c r="E1356" s="84"/>
      <c r="F1356" s="84"/>
      <c r="G1356" s="84"/>
      <c r="H1356" s="84"/>
      <c r="I1356" s="84"/>
      <c r="J1356" s="84"/>
      <c r="K1356" s="84"/>
      <c r="L1356" s="84"/>
      <c r="M1356" s="84"/>
      <c r="N1356" s="84"/>
      <c r="O1356" s="84"/>
      <c r="P1356" s="84"/>
      <c r="Q1356" s="84"/>
      <c r="R1356" s="84"/>
      <c r="S1356" s="84"/>
      <c r="T1356" s="84"/>
      <c r="U1356" s="84"/>
      <c r="V1356" s="84"/>
      <c r="W1356" s="84"/>
      <c r="X1356" s="84"/>
      <c r="Y1356" s="84"/>
      <c r="Z1356" s="84"/>
      <c r="AA1356" s="84"/>
    </row>
    <row r="1357" spans="1:27">
      <c r="A1357" s="575">
        <v>100017332239</v>
      </c>
      <c r="B1357" s="576" t="s">
        <v>10</v>
      </c>
      <c r="C1357" s="403">
        <v>44330</v>
      </c>
      <c r="D1357" s="292" t="s">
        <v>21</v>
      </c>
      <c r="E1357" s="84"/>
      <c r="F1357" s="84"/>
      <c r="G1357" s="84"/>
      <c r="H1357" s="84"/>
      <c r="I1357" s="84"/>
      <c r="J1357" s="84"/>
      <c r="K1357" s="84"/>
      <c r="L1357" s="84"/>
      <c r="M1357" s="84"/>
      <c r="N1357" s="84"/>
      <c r="O1357" s="84"/>
      <c r="P1357" s="84"/>
      <c r="Q1357" s="84"/>
      <c r="R1357" s="84"/>
      <c r="S1357" s="84"/>
      <c r="T1357" s="84"/>
      <c r="U1357" s="84"/>
      <c r="V1357" s="84"/>
      <c r="W1357" s="84"/>
      <c r="X1357" s="84"/>
      <c r="Y1357" s="84"/>
      <c r="Z1357" s="84"/>
      <c r="AA1357" s="84"/>
    </row>
    <row r="1358" spans="1:27">
      <c r="A1358" s="575">
        <v>100016851969</v>
      </c>
      <c r="B1358" s="576" t="s">
        <v>10</v>
      </c>
      <c r="C1358" s="403">
        <v>44330</v>
      </c>
      <c r="D1358" s="84"/>
      <c r="E1358" s="84"/>
      <c r="F1358" s="84"/>
      <c r="G1358" s="84"/>
      <c r="H1358" s="84"/>
      <c r="I1358" s="292" t="s">
        <v>2550</v>
      </c>
      <c r="J1358" s="84"/>
      <c r="K1358" s="84"/>
      <c r="L1358" s="84"/>
      <c r="M1358" s="84"/>
      <c r="N1358" s="84"/>
      <c r="O1358" s="84"/>
      <c r="P1358" s="84"/>
      <c r="Q1358" s="84"/>
      <c r="R1358" s="84"/>
      <c r="S1358" s="84"/>
      <c r="T1358" s="84"/>
      <c r="U1358" s="84"/>
      <c r="V1358" s="84"/>
      <c r="W1358" s="84"/>
      <c r="X1358" s="84"/>
      <c r="Y1358" s="84"/>
      <c r="Z1358" s="84"/>
      <c r="AA1358" s="84"/>
    </row>
    <row r="1359" spans="1:27">
      <c r="A1359" s="575">
        <v>100017346281</v>
      </c>
      <c r="B1359" s="576" t="s">
        <v>6</v>
      </c>
      <c r="C1359" s="577" t="s">
        <v>103</v>
      </c>
      <c r="D1359" s="84"/>
      <c r="E1359" s="84"/>
      <c r="F1359" s="84"/>
      <c r="G1359" s="84"/>
      <c r="H1359" s="84"/>
      <c r="I1359" s="84"/>
      <c r="J1359" s="84"/>
      <c r="K1359" s="84"/>
      <c r="L1359" s="84"/>
      <c r="M1359" s="84"/>
      <c r="N1359" s="84"/>
      <c r="O1359" s="84"/>
      <c r="P1359" s="84"/>
      <c r="Q1359" s="84"/>
      <c r="R1359" s="84"/>
      <c r="S1359" s="84"/>
      <c r="T1359" s="84"/>
      <c r="U1359" s="84"/>
      <c r="V1359" s="84"/>
      <c r="W1359" s="84"/>
      <c r="X1359" s="84"/>
      <c r="Y1359" s="84"/>
      <c r="Z1359" s="84"/>
      <c r="AA1359" s="84"/>
    </row>
    <row r="1360" spans="1:27">
      <c r="A1360" s="575">
        <v>100016867127</v>
      </c>
      <c r="B1360" s="576" t="s">
        <v>6</v>
      </c>
      <c r="C1360" s="403">
        <v>44330</v>
      </c>
      <c r="D1360" s="292" t="s">
        <v>100</v>
      </c>
      <c r="E1360" s="292" t="s">
        <v>35</v>
      </c>
      <c r="F1360" s="84"/>
      <c r="G1360" s="84"/>
      <c r="H1360" s="84"/>
      <c r="I1360" s="84"/>
      <c r="J1360" s="84"/>
      <c r="K1360" s="84"/>
      <c r="L1360" s="84"/>
      <c r="M1360" s="84"/>
      <c r="N1360" s="84"/>
      <c r="O1360" s="84"/>
      <c r="P1360" s="84"/>
      <c r="Q1360" s="84"/>
      <c r="R1360" s="84"/>
      <c r="S1360" s="84"/>
      <c r="T1360" s="84"/>
      <c r="U1360" s="84"/>
      <c r="V1360" s="84"/>
      <c r="W1360" s="84"/>
      <c r="X1360" s="84"/>
      <c r="Y1360" s="84"/>
      <c r="Z1360" s="84"/>
      <c r="AA1360" s="84"/>
    </row>
    <row r="1361" spans="1:27">
      <c r="A1361" s="575">
        <v>100017571742</v>
      </c>
      <c r="B1361" s="576" t="s">
        <v>6</v>
      </c>
      <c r="C1361" s="403">
        <v>44330</v>
      </c>
      <c r="D1361" s="292" t="s">
        <v>2559</v>
      </c>
      <c r="E1361" s="292" t="s">
        <v>35</v>
      </c>
      <c r="F1361" s="84"/>
      <c r="G1361" s="84"/>
      <c r="H1361" s="84"/>
      <c r="I1361" s="84"/>
      <c r="J1361" s="84"/>
      <c r="K1361" s="84"/>
      <c r="L1361" s="84"/>
      <c r="M1361" s="84"/>
      <c r="N1361" s="84"/>
      <c r="O1361" s="84"/>
      <c r="P1361" s="84"/>
      <c r="Q1361" s="84"/>
      <c r="R1361" s="84"/>
      <c r="S1361" s="84"/>
      <c r="T1361" s="84"/>
      <c r="U1361" s="84"/>
      <c r="V1361" s="84"/>
      <c r="W1361" s="84"/>
      <c r="X1361" s="84"/>
      <c r="Y1361" s="84"/>
      <c r="Z1361" s="84"/>
      <c r="AA1361" s="84"/>
    </row>
    <row r="1362" spans="1:27">
      <c r="A1362" s="573">
        <v>100017574391</v>
      </c>
      <c r="B1362" s="38" t="s">
        <v>14</v>
      </c>
      <c r="C1362" s="265">
        <v>44330</v>
      </c>
      <c r="D1362" s="292" t="s">
        <v>2549</v>
      </c>
      <c r="E1362" s="84"/>
      <c r="F1362" s="84"/>
      <c r="G1362" s="84"/>
      <c r="H1362" s="84"/>
      <c r="I1362" s="84"/>
      <c r="J1362" s="84"/>
      <c r="K1362" s="84"/>
      <c r="L1362" s="84"/>
      <c r="M1362" s="84"/>
      <c r="N1362" s="84"/>
      <c r="O1362" s="84"/>
      <c r="P1362" s="84"/>
      <c r="Q1362" s="84"/>
      <c r="R1362" s="84"/>
      <c r="S1362" s="84"/>
      <c r="T1362" s="84"/>
      <c r="U1362" s="84"/>
      <c r="V1362" s="84"/>
      <c r="W1362" s="84"/>
      <c r="X1362" s="84"/>
      <c r="Y1362" s="84"/>
      <c r="Z1362" s="84"/>
      <c r="AA1362" s="84"/>
    </row>
    <row r="1363" spans="1:27">
      <c r="A1363" s="573">
        <v>100016903713</v>
      </c>
      <c r="B1363" s="38" t="s">
        <v>14</v>
      </c>
      <c r="C1363" s="265">
        <v>44330</v>
      </c>
      <c r="D1363" s="292" t="s">
        <v>62</v>
      </c>
      <c r="E1363" s="84"/>
      <c r="F1363" s="84"/>
      <c r="G1363" s="84"/>
      <c r="H1363" s="84"/>
      <c r="I1363" s="84"/>
      <c r="J1363" s="84"/>
      <c r="K1363" s="84"/>
      <c r="L1363" s="84"/>
      <c r="M1363" s="84"/>
      <c r="N1363" s="84"/>
      <c r="O1363" s="84"/>
      <c r="P1363" s="84"/>
      <c r="Q1363" s="84"/>
      <c r="R1363" s="84"/>
      <c r="S1363" s="84"/>
      <c r="T1363" s="84"/>
      <c r="U1363" s="84"/>
      <c r="V1363" s="84"/>
      <c r="W1363" s="84"/>
      <c r="X1363" s="84"/>
      <c r="Y1363" s="84"/>
      <c r="Z1363" s="84"/>
      <c r="AA1363" s="84"/>
    </row>
    <row r="1364" spans="1:27">
      <c r="A1364" s="575">
        <v>100017580287</v>
      </c>
      <c r="B1364" s="576"/>
      <c r="C1364" s="84"/>
      <c r="D1364" s="84"/>
      <c r="E1364" s="84"/>
      <c r="F1364" s="84"/>
      <c r="G1364" s="84"/>
      <c r="H1364" s="84"/>
      <c r="I1364" s="84"/>
      <c r="J1364" s="84"/>
      <c r="K1364" s="84"/>
      <c r="L1364" s="84"/>
      <c r="M1364" s="84"/>
      <c r="N1364" s="84"/>
      <c r="O1364" s="84"/>
      <c r="P1364" s="84"/>
      <c r="Q1364" s="84"/>
      <c r="R1364" s="84"/>
      <c r="S1364" s="84"/>
      <c r="T1364" s="84"/>
      <c r="U1364" s="84"/>
      <c r="V1364" s="84"/>
      <c r="W1364" s="84"/>
      <c r="X1364" s="84"/>
      <c r="Y1364" s="84"/>
      <c r="Z1364" s="84"/>
      <c r="AA1364" s="84"/>
    </row>
    <row r="1365" spans="1:27">
      <c r="A1365" s="575">
        <v>100017762794</v>
      </c>
      <c r="B1365" s="576"/>
      <c r="C1365" s="84"/>
      <c r="D1365" s="84"/>
      <c r="E1365" s="84"/>
      <c r="F1365" s="84"/>
      <c r="G1365" s="84"/>
      <c r="H1365" s="84"/>
      <c r="I1365" s="84"/>
      <c r="J1365" s="84"/>
      <c r="K1365" s="84"/>
      <c r="L1365" s="84"/>
      <c r="M1365" s="84"/>
      <c r="N1365" s="84"/>
      <c r="O1365" s="84"/>
      <c r="P1365" s="84"/>
      <c r="Q1365" s="84"/>
      <c r="R1365" s="84"/>
      <c r="S1365" s="84"/>
      <c r="T1365" s="84"/>
      <c r="U1365" s="84"/>
      <c r="V1365" s="84"/>
      <c r="W1365" s="84"/>
      <c r="X1365" s="84"/>
      <c r="Y1365" s="84"/>
      <c r="Z1365" s="84"/>
      <c r="AA1365" s="84"/>
    </row>
    <row r="1366" spans="1:27">
      <c r="A1366" s="575">
        <v>100017597767</v>
      </c>
      <c r="B1366" s="576" t="s">
        <v>6</v>
      </c>
      <c r="C1366" s="577" t="s">
        <v>103</v>
      </c>
      <c r="D1366" s="84"/>
      <c r="E1366" s="84"/>
      <c r="F1366" s="84"/>
      <c r="G1366" s="84"/>
      <c r="H1366" s="84"/>
      <c r="I1366" s="84"/>
      <c r="J1366" s="84"/>
      <c r="K1366" s="84"/>
      <c r="L1366" s="84"/>
      <c r="M1366" s="84"/>
      <c r="N1366" s="84"/>
      <c r="O1366" s="84"/>
      <c r="P1366" s="84"/>
      <c r="Q1366" s="84"/>
      <c r="R1366" s="84"/>
      <c r="S1366" s="84"/>
      <c r="T1366" s="84"/>
      <c r="U1366" s="84"/>
      <c r="V1366" s="84"/>
      <c r="W1366" s="84"/>
      <c r="X1366" s="84"/>
      <c r="Y1366" s="84"/>
      <c r="Z1366" s="84"/>
      <c r="AA1366" s="84"/>
    </row>
    <row r="1367" spans="1:27">
      <c r="A1367" s="578">
        <v>100017599173</v>
      </c>
      <c r="B1367" s="38" t="s">
        <v>14</v>
      </c>
      <c r="C1367" s="265">
        <v>44330</v>
      </c>
      <c r="D1367" s="292" t="s">
        <v>2558</v>
      </c>
      <c r="E1367" s="84"/>
      <c r="F1367" s="84"/>
      <c r="G1367" s="84"/>
      <c r="H1367" s="84"/>
      <c r="I1367" s="84"/>
      <c r="J1367" s="84"/>
      <c r="K1367" s="84"/>
      <c r="L1367" s="84"/>
      <c r="M1367" s="84"/>
      <c r="N1367" s="84"/>
      <c r="O1367" s="84"/>
      <c r="P1367" s="84"/>
      <c r="Q1367" s="84"/>
      <c r="R1367" s="84"/>
      <c r="S1367" s="84"/>
      <c r="T1367" s="84"/>
      <c r="U1367" s="84"/>
      <c r="V1367" s="84"/>
      <c r="W1367" s="84"/>
      <c r="X1367" s="84"/>
      <c r="Y1367" s="84"/>
      <c r="Z1367" s="84"/>
      <c r="AA1367" s="84"/>
    </row>
    <row r="1368" spans="1:27">
      <c r="A1368" s="575">
        <v>100017599430</v>
      </c>
      <c r="B1368" s="576"/>
      <c r="C1368" s="84"/>
      <c r="D1368" s="84"/>
      <c r="E1368" s="84"/>
      <c r="F1368" s="84"/>
      <c r="G1368" s="84"/>
      <c r="H1368" s="84"/>
      <c r="I1368" s="84"/>
      <c r="J1368" s="84"/>
      <c r="K1368" s="84"/>
      <c r="L1368" s="84"/>
      <c r="M1368" s="84"/>
      <c r="N1368" s="84"/>
      <c r="O1368" s="84"/>
      <c r="P1368" s="84"/>
      <c r="Q1368" s="84"/>
      <c r="R1368" s="84"/>
      <c r="S1368" s="84"/>
      <c r="T1368" s="84"/>
      <c r="U1368" s="84"/>
      <c r="V1368" s="84"/>
      <c r="W1368" s="84"/>
      <c r="X1368" s="84"/>
      <c r="Y1368" s="84"/>
      <c r="Z1368" s="84"/>
      <c r="AA1368" s="84"/>
    </row>
    <row r="1369" spans="1:27">
      <c r="A1369" s="575">
        <v>100017089207</v>
      </c>
      <c r="B1369" s="576" t="s">
        <v>10</v>
      </c>
      <c r="C1369" s="403">
        <v>44330</v>
      </c>
      <c r="D1369" s="292" t="s">
        <v>21</v>
      </c>
      <c r="E1369" s="84"/>
      <c r="F1369" s="84"/>
      <c r="G1369" s="84"/>
      <c r="H1369" s="84"/>
      <c r="I1369" s="84"/>
      <c r="J1369" s="84"/>
      <c r="K1369" s="84"/>
      <c r="L1369" s="84"/>
      <c r="M1369" s="84"/>
      <c r="N1369" s="84"/>
      <c r="O1369" s="84"/>
      <c r="P1369" s="84"/>
      <c r="Q1369" s="84"/>
      <c r="R1369" s="84"/>
      <c r="S1369" s="84"/>
      <c r="T1369" s="84"/>
      <c r="U1369" s="84"/>
      <c r="V1369" s="84"/>
      <c r="W1369" s="84"/>
      <c r="X1369" s="84"/>
      <c r="Y1369" s="84"/>
      <c r="Z1369" s="84"/>
      <c r="AA1369" s="84"/>
    </row>
    <row r="1370" spans="1:27">
      <c r="A1370" s="575">
        <v>100017092509</v>
      </c>
      <c r="B1370" s="576" t="s">
        <v>6</v>
      </c>
      <c r="C1370" s="403">
        <v>44330</v>
      </c>
      <c r="D1370" s="292" t="s">
        <v>2559</v>
      </c>
      <c r="E1370" s="292" t="s">
        <v>35</v>
      </c>
      <c r="F1370" s="84"/>
      <c r="G1370" s="84"/>
      <c r="H1370" s="84"/>
      <c r="I1370" s="84"/>
      <c r="J1370" s="84"/>
      <c r="K1370" s="84"/>
      <c r="L1370" s="84"/>
      <c r="M1370" s="84"/>
      <c r="N1370" s="84"/>
      <c r="O1370" s="84"/>
      <c r="P1370" s="84"/>
      <c r="Q1370" s="84"/>
      <c r="R1370" s="84"/>
      <c r="S1370" s="84"/>
      <c r="T1370" s="84"/>
      <c r="U1370" s="84"/>
      <c r="V1370" s="84"/>
      <c r="W1370" s="84"/>
      <c r="X1370" s="84"/>
      <c r="Y1370" s="84"/>
      <c r="Z1370" s="84"/>
      <c r="AA1370" s="84"/>
    </row>
    <row r="1371" spans="1:27">
      <c r="A1371" s="575">
        <v>100018105587</v>
      </c>
      <c r="B1371" s="576" t="s">
        <v>6</v>
      </c>
      <c r="C1371" s="577" t="s">
        <v>103</v>
      </c>
      <c r="D1371" s="84"/>
      <c r="E1371" s="84"/>
      <c r="F1371" s="84"/>
      <c r="G1371" s="84"/>
      <c r="H1371" s="84"/>
      <c r="I1371" s="84"/>
      <c r="J1371" s="84"/>
      <c r="K1371" s="84"/>
      <c r="L1371" s="84"/>
      <c r="M1371" s="84"/>
      <c r="N1371" s="84"/>
      <c r="O1371" s="84"/>
      <c r="P1371" s="84"/>
      <c r="Q1371" s="84"/>
      <c r="R1371" s="84"/>
      <c r="S1371" s="84"/>
      <c r="T1371" s="84"/>
      <c r="U1371" s="84"/>
      <c r="V1371" s="84"/>
      <c r="W1371" s="84"/>
      <c r="X1371" s="84"/>
      <c r="Y1371" s="84"/>
      <c r="Z1371" s="84"/>
      <c r="AA1371" s="84"/>
    </row>
    <row r="1372" spans="1:27">
      <c r="A1372" s="573">
        <v>100017099184</v>
      </c>
      <c r="B1372" s="38" t="s">
        <v>14</v>
      </c>
      <c r="C1372" s="265">
        <v>44330</v>
      </c>
      <c r="D1372" s="84"/>
      <c r="E1372" s="84"/>
      <c r="F1372" s="84"/>
      <c r="G1372" s="84"/>
      <c r="H1372" s="84"/>
      <c r="I1372" s="84"/>
      <c r="J1372" s="84"/>
      <c r="K1372" s="84"/>
      <c r="L1372" s="84"/>
      <c r="M1372" s="84"/>
      <c r="N1372" s="84"/>
      <c r="O1372" s="84"/>
      <c r="P1372" s="84"/>
      <c r="Q1372" s="84"/>
      <c r="R1372" s="84"/>
      <c r="S1372" s="84"/>
      <c r="T1372" s="84"/>
      <c r="U1372" s="84"/>
      <c r="V1372" s="84"/>
      <c r="W1372" s="84"/>
      <c r="X1372" s="84"/>
      <c r="Y1372" s="84"/>
      <c r="Z1372" s="84"/>
      <c r="AA1372" s="84"/>
    </row>
    <row r="1373" spans="1:27">
      <c r="A1373" s="573">
        <v>100018120572</v>
      </c>
      <c r="B1373" s="38" t="s">
        <v>14</v>
      </c>
      <c r="C1373" s="265">
        <v>44330</v>
      </c>
      <c r="D1373" s="84"/>
      <c r="E1373" s="84"/>
      <c r="F1373" s="84"/>
      <c r="G1373" s="84"/>
      <c r="H1373" s="84"/>
      <c r="I1373" s="84"/>
      <c r="J1373" s="84"/>
      <c r="K1373" s="84"/>
      <c r="L1373" s="84"/>
      <c r="M1373" s="84"/>
      <c r="N1373" s="84"/>
      <c r="O1373" s="84"/>
      <c r="P1373" s="84"/>
      <c r="Q1373" s="84"/>
      <c r="R1373" s="84"/>
      <c r="S1373" s="84"/>
      <c r="T1373" s="84"/>
      <c r="U1373" s="84"/>
      <c r="V1373" s="84"/>
      <c r="W1373" s="84"/>
      <c r="X1373" s="84"/>
      <c r="Y1373" s="84"/>
      <c r="Z1373" s="84"/>
      <c r="AA1373" s="84"/>
    </row>
    <row r="1374" spans="1:27">
      <c r="A1374" s="575">
        <v>100017114648</v>
      </c>
      <c r="B1374" s="576"/>
      <c r="C1374" s="84"/>
      <c r="D1374" s="84"/>
      <c r="E1374" s="84"/>
      <c r="F1374" s="84"/>
      <c r="G1374" s="84"/>
      <c r="H1374" s="84"/>
      <c r="I1374" s="84"/>
      <c r="J1374" s="84"/>
      <c r="K1374" s="84"/>
      <c r="L1374" s="84"/>
      <c r="M1374" s="84"/>
      <c r="N1374" s="84"/>
      <c r="O1374" s="84"/>
      <c r="P1374" s="84"/>
      <c r="Q1374" s="84"/>
      <c r="R1374" s="84"/>
      <c r="S1374" s="84"/>
      <c r="T1374" s="84"/>
      <c r="U1374" s="84"/>
      <c r="V1374" s="84"/>
      <c r="W1374" s="84"/>
      <c r="X1374" s="84"/>
      <c r="Y1374" s="84"/>
      <c r="Z1374" s="84"/>
      <c r="AA1374" s="84"/>
    </row>
    <row r="1375" spans="1:27">
      <c r="A1375" s="575">
        <v>100017524257</v>
      </c>
      <c r="B1375" s="576" t="s">
        <v>10</v>
      </c>
      <c r="C1375" s="403">
        <v>44330</v>
      </c>
      <c r="D1375" s="292" t="s">
        <v>51</v>
      </c>
      <c r="E1375" s="84"/>
      <c r="F1375" s="84"/>
      <c r="G1375" s="84"/>
      <c r="H1375" s="84"/>
      <c r="I1375" s="84"/>
      <c r="J1375" s="84"/>
      <c r="K1375" s="84"/>
      <c r="L1375" s="84"/>
      <c r="M1375" s="84"/>
      <c r="N1375" s="84"/>
      <c r="O1375" s="84"/>
      <c r="P1375" s="84"/>
      <c r="Q1375" s="84"/>
      <c r="R1375" s="84"/>
      <c r="S1375" s="84"/>
      <c r="T1375" s="84"/>
      <c r="U1375" s="84"/>
      <c r="V1375" s="84"/>
      <c r="W1375" s="84"/>
      <c r="X1375" s="84"/>
      <c r="Y1375" s="84"/>
      <c r="Z1375" s="84"/>
      <c r="AA1375" s="84"/>
    </row>
    <row r="1376" spans="1:27">
      <c r="A1376" s="575">
        <v>100017527345</v>
      </c>
      <c r="B1376" s="576" t="s">
        <v>6</v>
      </c>
      <c r="C1376" s="403">
        <v>44330</v>
      </c>
      <c r="D1376" s="292" t="s">
        <v>91</v>
      </c>
      <c r="E1376" s="292" t="s">
        <v>35</v>
      </c>
      <c r="F1376" s="84"/>
      <c r="G1376" s="84"/>
      <c r="H1376" s="84"/>
      <c r="I1376" s="84"/>
      <c r="J1376" s="84"/>
      <c r="K1376" s="84"/>
      <c r="L1376" s="84"/>
      <c r="M1376" s="84"/>
      <c r="N1376" s="84"/>
      <c r="O1376" s="84"/>
      <c r="P1376" s="84"/>
      <c r="Q1376" s="84"/>
      <c r="R1376" s="84"/>
      <c r="S1376" s="84"/>
      <c r="T1376" s="84"/>
      <c r="U1376" s="84"/>
      <c r="V1376" s="84"/>
      <c r="W1376" s="84"/>
      <c r="X1376" s="84"/>
      <c r="Y1376" s="84"/>
      <c r="Z1376" s="84"/>
      <c r="AA1376" s="84"/>
    </row>
    <row r="1377" spans="1:27">
      <c r="A1377" s="575">
        <v>100017534333</v>
      </c>
      <c r="B1377" s="576"/>
      <c r="C1377" s="84"/>
      <c r="D1377" s="84"/>
      <c r="E1377" s="84"/>
      <c r="F1377" s="84"/>
      <c r="G1377" s="84"/>
      <c r="H1377" s="84"/>
      <c r="I1377" s="84"/>
      <c r="J1377" s="84"/>
      <c r="K1377" s="84"/>
      <c r="L1377" s="84"/>
      <c r="M1377" s="84"/>
      <c r="N1377" s="84"/>
      <c r="O1377" s="84"/>
      <c r="P1377" s="84"/>
      <c r="Q1377" s="84"/>
      <c r="R1377" s="84"/>
      <c r="S1377" s="84"/>
      <c r="T1377" s="84"/>
      <c r="U1377" s="84"/>
      <c r="V1377" s="84"/>
      <c r="W1377" s="84"/>
      <c r="X1377" s="84"/>
      <c r="Y1377" s="84"/>
      <c r="Z1377" s="84"/>
      <c r="AA1377" s="84"/>
    </row>
    <row r="1378" spans="1:27">
      <c r="A1378" s="575">
        <v>100017676028</v>
      </c>
      <c r="B1378" s="576" t="s">
        <v>6</v>
      </c>
      <c r="C1378" s="403">
        <v>44330</v>
      </c>
      <c r="D1378" s="292" t="s">
        <v>2539</v>
      </c>
      <c r="E1378" s="292" t="s">
        <v>35</v>
      </c>
      <c r="F1378" s="84"/>
      <c r="G1378" s="84"/>
      <c r="H1378" s="84"/>
      <c r="I1378" s="84"/>
      <c r="J1378" s="84"/>
      <c r="K1378" s="84"/>
      <c r="L1378" s="84"/>
      <c r="M1378" s="84"/>
      <c r="N1378" s="84"/>
      <c r="O1378" s="84"/>
      <c r="P1378" s="84"/>
      <c r="Q1378" s="84"/>
      <c r="R1378" s="84"/>
      <c r="S1378" s="84"/>
      <c r="T1378" s="84"/>
      <c r="U1378" s="84"/>
      <c r="V1378" s="84"/>
      <c r="W1378" s="84"/>
      <c r="X1378" s="84"/>
      <c r="Y1378" s="84"/>
      <c r="Z1378" s="84"/>
      <c r="AA1378" s="84"/>
    </row>
    <row r="1379" spans="1:27">
      <c r="A1379" s="575">
        <v>100017289952</v>
      </c>
      <c r="B1379" s="576"/>
      <c r="C1379" s="84"/>
      <c r="D1379" s="84"/>
      <c r="E1379" s="84"/>
      <c r="F1379" s="84"/>
      <c r="G1379" s="84"/>
      <c r="H1379" s="84"/>
      <c r="I1379" s="84"/>
      <c r="J1379" s="84"/>
      <c r="K1379" s="84"/>
      <c r="L1379" s="84"/>
      <c r="M1379" s="84"/>
      <c r="N1379" s="84"/>
      <c r="O1379" s="84"/>
      <c r="P1379" s="84"/>
      <c r="Q1379" s="84"/>
      <c r="R1379" s="84"/>
      <c r="S1379" s="84"/>
      <c r="T1379" s="84"/>
      <c r="U1379" s="84"/>
      <c r="V1379" s="84"/>
      <c r="W1379" s="84"/>
      <c r="X1379" s="84"/>
      <c r="Y1379" s="84"/>
      <c r="Z1379" s="84"/>
      <c r="AA1379" s="84"/>
    </row>
    <row r="1380" spans="1:27">
      <c r="A1380" s="575">
        <v>100017701453</v>
      </c>
      <c r="B1380" s="576" t="s">
        <v>18</v>
      </c>
      <c r="C1380" s="403">
        <v>44330</v>
      </c>
      <c r="D1380" s="292" t="s">
        <v>2560</v>
      </c>
      <c r="E1380" s="84"/>
      <c r="F1380" s="84"/>
      <c r="G1380" s="84"/>
      <c r="H1380" s="84"/>
      <c r="I1380" s="84"/>
      <c r="J1380" s="84"/>
      <c r="K1380" s="84"/>
      <c r="L1380" s="84"/>
      <c r="M1380" s="84"/>
      <c r="N1380" s="84"/>
      <c r="O1380" s="84"/>
      <c r="P1380" s="84"/>
      <c r="Q1380" s="84"/>
      <c r="R1380" s="84"/>
      <c r="S1380" s="84"/>
      <c r="T1380" s="84"/>
      <c r="U1380" s="84"/>
      <c r="V1380" s="84"/>
      <c r="W1380" s="84"/>
      <c r="X1380" s="84"/>
      <c r="Y1380" s="84"/>
      <c r="Z1380" s="84"/>
      <c r="AA1380" s="84"/>
    </row>
    <row r="1381" spans="1:27">
      <c r="A1381" s="575">
        <v>100016773772</v>
      </c>
      <c r="B1381" s="576" t="s">
        <v>12</v>
      </c>
      <c r="C1381" s="403">
        <v>44330</v>
      </c>
      <c r="D1381" s="292" t="s">
        <v>21</v>
      </c>
      <c r="E1381" s="84"/>
      <c r="F1381" s="84"/>
      <c r="G1381" s="84"/>
      <c r="H1381" s="84"/>
      <c r="I1381" s="84"/>
      <c r="J1381" s="84"/>
      <c r="K1381" s="84"/>
      <c r="L1381" s="84"/>
      <c r="M1381" s="84"/>
      <c r="N1381" s="84"/>
      <c r="O1381" s="84"/>
      <c r="P1381" s="84"/>
      <c r="Q1381" s="84"/>
      <c r="R1381" s="84"/>
      <c r="S1381" s="84"/>
      <c r="T1381" s="84"/>
      <c r="U1381" s="84"/>
      <c r="V1381" s="84"/>
      <c r="W1381" s="84"/>
      <c r="X1381" s="84"/>
      <c r="Y1381" s="84"/>
      <c r="Z1381" s="84"/>
      <c r="AA1381" s="84"/>
    </row>
    <row r="1382" spans="1:27">
      <c r="A1382" s="575">
        <v>100017558149</v>
      </c>
      <c r="B1382" s="576" t="s">
        <v>17</v>
      </c>
      <c r="C1382" s="403">
        <v>44330</v>
      </c>
      <c r="D1382" s="570" t="s">
        <v>2366</v>
      </c>
      <c r="E1382" s="84"/>
      <c r="F1382" s="84"/>
      <c r="G1382" s="84"/>
      <c r="H1382" s="84"/>
      <c r="I1382" s="84"/>
      <c r="J1382" s="84"/>
      <c r="K1382" s="84"/>
      <c r="L1382" s="84"/>
      <c r="M1382" s="84"/>
      <c r="N1382" s="84"/>
      <c r="O1382" s="84"/>
      <c r="P1382" s="84"/>
      <c r="Q1382" s="84"/>
      <c r="R1382" s="84"/>
      <c r="S1382" s="84"/>
      <c r="T1382" s="84"/>
      <c r="U1382" s="84"/>
      <c r="V1382" s="84"/>
      <c r="W1382" s="84"/>
      <c r="X1382" s="84"/>
      <c r="Y1382" s="84"/>
      <c r="Z1382" s="84"/>
      <c r="AA1382" s="84"/>
    </row>
    <row r="1383" spans="1:27">
      <c r="A1383" s="575">
        <v>100017558533</v>
      </c>
      <c r="B1383" s="576" t="s">
        <v>19</v>
      </c>
      <c r="C1383" s="292" t="s">
        <v>75</v>
      </c>
      <c r="D1383" s="292" t="s">
        <v>95</v>
      </c>
      <c r="E1383" s="84"/>
      <c r="F1383" s="84"/>
      <c r="G1383" s="84"/>
      <c r="H1383" s="84"/>
      <c r="I1383" s="84"/>
      <c r="J1383" s="84"/>
      <c r="K1383" s="84"/>
      <c r="L1383" s="84"/>
      <c r="M1383" s="84"/>
      <c r="N1383" s="84"/>
      <c r="O1383" s="84"/>
      <c r="P1383" s="84"/>
      <c r="Q1383" s="84"/>
      <c r="R1383" s="84"/>
      <c r="S1383" s="84"/>
      <c r="T1383" s="84"/>
      <c r="U1383" s="84"/>
      <c r="V1383" s="84"/>
      <c r="W1383" s="84"/>
      <c r="X1383" s="84"/>
      <c r="Y1383" s="84"/>
      <c r="Z1383" s="84"/>
      <c r="AA1383" s="84"/>
    </row>
    <row r="1384" spans="1:27">
      <c r="A1384" s="575">
        <v>100005647934</v>
      </c>
      <c r="B1384" s="576" t="s">
        <v>17</v>
      </c>
      <c r="C1384" s="403">
        <v>44330</v>
      </c>
      <c r="D1384" s="292" t="s">
        <v>2416</v>
      </c>
      <c r="E1384" s="292" t="s">
        <v>35</v>
      </c>
      <c r="F1384" s="84"/>
      <c r="G1384" s="84"/>
      <c r="H1384" s="84"/>
      <c r="I1384" s="84"/>
      <c r="J1384" s="84"/>
      <c r="K1384" s="84"/>
      <c r="L1384" s="84"/>
      <c r="M1384" s="84"/>
      <c r="N1384" s="84"/>
      <c r="O1384" s="84"/>
      <c r="P1384" s="84"/>
      <c r="Q1384" s="84"/>
      <c r="R1384" s="84"/>
      <c r="S1384" s="84"/>
      <c r="T1384" s="84"/>
      <c r="U1384" s="84"/>
      <c r="V1384" s="84"/>
      <c r="W1384" s="84"/>
      <c r="X1384" s="84"/>
      <c r="Y1384" s="84"/>
      <c r="Z1384" s="84"/>
      <c r="AA1384" s="84"/>
    </row>
    <row r="1385" spans="1:27">
      <c r="A1385" s="575">
        <v>100016835138</v>
      </c>
      <c r="B1385" s="576" t="s">
        <v>18</v>
      </c>
      <c r="C1385" s="403">
        <v>44330</v>
      </c>
      <c r="D1385" s="292" t="s">
        <v>2496</v>
      </c>
      <c r="E1385" s="84"/>
      <c r="F1385" s="84"/>
      <c r="G1385" s="84"/>
      <c r="H1385" s="84"/>
      <c r="I1385" s="84"/>
      <c r="J1385" s="84"/>
      <c r="K1385" s="84"/>
      <c r="L1385" s="84"/>
      <c r="M1385" s="84"/>
      <c r="N1385" s="84"/>
      <c r="O1385" s="84"/>
      <c r="P1385" s="84"/>
      <c r="Q1385" s="84"/>
      <c r="R1385" s="84"/>
      <c r="S1385" s="84"/>
      <c r="T1385" s="84"/>
      <c r="U1385" s="84"/>
      <c r="V1385" s="84"/>
      <c r="W1385" s="84"/>
      <c r="X1385" s="84"/>
      <c r="Y1385" s="84"/>
      <c r="Z1385" s="84"/>
      <c r="AA1385" s="84"/>
    </row>
    <row r="1386" spans="1:27">
      <c r="A1386" s="575">
        <v>100017559635</v>
      </c>
      <c r="B1386" s="576" t="s">
        <v>18</v>
      </c>
      <c r="C1386" s="403">
        <v>44330</v>
      </c>
      <c r="D1386" s="292" t="s">
        <v>21</v>
      </c>
      <c r="E1386" s="84"/>
      <c r="F1386" s="84"/>
      <c r="G1386" s="84"/>
      <c r="H1386" s="84"/>
      <c r="I1386" s="84"/>
      <c r="J1386" s="84"/>
      <c r="K1386" s="84"/>
      <c r="L1386" s="84"/>
      <c r="M1386" s="84"/>
      <c r="N1386" s="84"/>
      <c r="O1386" s="84"/>
      <c r="P1386" s="84"/>
      <c r="Q1386" s="84"/>
      <c r="R1386" s="84"/>
      <c r="S1386" s="84"/>
      <c r="T1386" s="84"/>
      <c r="U1386" s="84"/>
      <c r="V1386" s="84"/>
      <c r="W1386" s="84"/>
      <c r="X1386" s="84"/>
      <c r="Y1386" s="84"/>
      <c r="Z1386" s="84"/>
      <c r="AA1386" s="84"/>
    </row>
    <row r="1387" spans="1:27">
      <c r="A1387" s="575">
        <v>100017561287</v>
      </c>
      <c r="B1387" s="576" t="s">
        <v>10</v>
      </c>
      <c r="C1387" s="403">
        <v>44330</v>
      </c>
      <c r="D1387" s="84"/>
      <c r="E1387" s="84"/>
      <c r="F1387" s="84"/>
      <c r="G1387" s="84"/>
      <c r="H1387" s="84"/>
      <c r="I1387" s="292" t="s">
        <v>2550</v>
      </c>
      <c r="J1387" s="84"/>
      <c r="K1387" s="84"/>
      <c r="L1387" s="84"/>
      <c r="M1387" s="84"/>
      <c r="N1387" s="84"/>
      <c r="O1387" s="84"/>
      <c r="P1387" s="84"/>
      <c r="Q1387" s="84"/>
      <c r="R1387" s="84"/>
      <c r="S1387" s="84"/>
      <c r="T1387" s="84"/>
      <c r="U1387" s="84"/>
      <c r="V1387" s="84"/>
      <c r="W1387" s="84"/>
      <c r="X1387" s="84"/>
      <c r="Y1387" s="84"/>
      <c r="Z1387" s="84"/>
      <c r="AA1387" s="84"/>
    </row>
    <row r="1388" spans="1:27">
      <c r="A1388" s="575">
        <v>100017743988</v>
      </c>
      <c r="B1388" s="576" t="s">
        <v>10</v>
      </c>
      <c r="C1388" s="403">
        <v>44330</v>
      </c>
      <c r="D1388" s="292" t="s">
        <v>51</v>
      </c>
      <c r="E1388" s="84"/>
      <c r="F1388" s="84"/>
      <c r="G1388" s="84"/>
      <c r="H1388" s="84"/>
      <c r="I1388" s="84"/>
      <c r="J1388" s="84"/>
      <c r="K1388" s="84"/>
      <c r="L1388" s="84"/>
      <c r="M1388" s="84"/>
      <c r="N1388" s="84"/>
      <c r="O1388" s="84"/>
      <c r="P1388" s="84"/>
      <c r="Q1388" s="84"/>
      <c r="R1388" s="84"/>
      <c r="S1388" s="84"/>
      <c r="T1388" s="84"/>
      <c r="U1388" s="84"/>
      <c r="V1388" s="84"/>
      <c r="W1388" s="84"/>
      <c r="X1388" s="84"/>
      <c r="Y1388" s="84"/>
      <c r="Z1388" s="84"/>
      <c r="AA1388" s="84"/>
    </row>
    <row r="1389" spans="1:27">
      <c r="A1389" s="575">
        <v>100017587394</v>
      </c>
      <c r="B1389" s="576" t="s">
        <v>19</v>
      </c>
      <c r="C1389" s="292" t="s">
        <v>75</v>
      </c>
      <c r="D1389" s="292" t="s">
        <v>51</v>
      </c>
      <c r="E1389" s="84"/>
      <c r="F1389" s="84"/>
      <c r="G1389" s="84"/>
      <c r="H1389" s="84"/>
      <c r="I1389" s="84"/>
      <c r="J1389" s="84"/>
      <c r="K1389" s="84"/>
      <c r="L1389" s="84"/>
      <c r="M1389" s="84"/>
      <c r="N1389" s="84"/>
      <c r="O1389" s="84"/>
      <c r="P1389" s="84"/>
      <c r="Q1389" s="84"/>
      <c r="R1389" s="84"/>
      <c r="S1389" s="84"/>
      <c r="T1389" s="84"/>
      <c r="U1389" s="84"/>
      <c r="V1389" s="84"/>
      <c r="W1389" s="84"/>
      <c r="X1389" s="84"/>
      <c r="Y1389" s="84"/>
      <c r="Z1389" s="84"/>
      <c r="AA1389" s="84"/>
    </row>
    <row r="1390" spans="1:27">
      <c r="A1390" s="575">
        <v>100017588933</v>
      </c>
      <c r="B1390" s="576" t="s">
        <v>12</v>
      </c>
      <c r="C1390" s="403">
        <v>44330</v>
      </c>
      <c r="D1390" s="292" t="s">
        <v>21</v>
      </c>
      <c r="E1390" s="84"/>
      <c r="F1390" s="84"/>
      <c r="G1390" s="84"/>
      <c r="H1390" s="84"/>
      <c r="I1390" s="84"/>
      <c r="J1390" s="84"/>
      <c r="K1390" s="84"/>
      <c r="L1390" s="84"/>
      <c r="M1390" s="84"/>
      <c r="N1390" s="84"/>
      <c r="O1390" s="84"/>
      <c r="P1390" s="84"/>
      <c r="Q1390" s="84"/>
      <c r="R1390" s="84"/>
      <c r="S1390" s="84"/>
      <c r="T1390" s="84"/>
      <c r="U1390" s="84"/>
      <c r="V1390" s="84"/>
      <c r="W1390" s="84"/>
      <c r="X1390" s="84"/>
      <c r="Y1390" s="84"/>
      <c r="Z1390" s="84"/>
      <c r="AA1390" s="84"/>
    </row>
    <row r="1391" spans="1:27">
      <c r="A1391" s="575">
        <v>100017597026</v>
      </c>
      <c r="B1391" s="576" t="s">
        <v>10</v>
      </c>
      <c r="C1391" s="403">
        <v>44330</v>
      </c>
      <c r="D1391" s="292" t="s">
        <v>21</v>
      </c>
      <c r="E1391" s="84"/>
      <c r="F1391" s="84"/>
      <c r="G1391" s="84"/>
      <c r="H1391" s="84"/>
      <c r="I1391" s="84"/>
      <c r="J1391" s="84"/>
      <c r="K1391" s="84"/>
      <c r="L1391" s="84"/>
      <c r="M1391" s="84"/>
      <c r="N1391" s="84"/>
      <c r="O1391" s="84"/>
      <c r="P1391" s="84"/>
      <c r="Q1391" s="84"/>
      <c r="R1391" s="84"/>
      <c r="S1391" s="84"/>
      <c r="T1391" s="84"/>
      <c r="U1391" s="84"/>
      <c r="V1391" s="84"/>
      <c r="W1391" s="84"/>
      <c r="X1391" s="84"/>
      <c r="Y1391" s="84"/>
      <c r="Z1391" s="84"/>
      <c r="AA1391" s="84"/>
    </row>
    <row r="1392" spans="1:27">
      <c r="A1392" s="575">
        <v>100017993812</v>
      </c>
      <c r="B1392" s="576" t="s">
        <v>10</v>
      </c>
      <c r="C1392" s="403">
        <v>44330</v>
      </c>
      <c r="D1392" s="84"/>
      <c r="E1392" s="84"/>
      <c r="F1392" s="84"/>
      <c r="G1392" s="84"/>
      <c r="H1392" s="84"/>
      <c r="I1392" s="292" t="s">
        <v>2550</v>
      </c>
      <c r="J1392" s="84"/>
      <c r="K1392" s="84"/>
      <c r="L1392" s="84"/>
      <c r="M1392" s="84"/>
      <c r="N1392" s="84"/>
      <c r="O1392" s="84"/>
      <c r="P1392" s="84"/>
      <c r="Q1392" s="84"/>
      <c r="R1392" s="84"/>
      <c r="S1392" s="84"/>
      <c r="T1392" s="84"/>
      <c r="U1392" s="84"/>
      <c r="V1392" s="84"/>
      <c r="W1392" s="84"/>
      <c r="X1392" s="84"/>
      <c r="Y1392" s="84"/>
      <c r="Z1392" s="84"/>
      <c r="AA1392" s="84"/>
    </row>
    <row r="1393" spans="1:27">
      <c r="A1393" s="575">
        <v>100017414735</v>
      </c>
      <c r="B1393" s="576" t="s">
        <v>19</v>
      </c>
      <c r="C1393" s="292" t="s">
        <v>75</v>
      </c>
      <c r="D1393" s="292" t="s">
        <v>51</v>
      </c>
      <c r="E1393" s="84"/>
      <c r="F1393" s="84"/>
      <c r="G1393" s="84"/>
      <c r="H1393" s="84"/>
      <c r="I1393" s="84"/>
      <c r="J1393" s="84"/>
      <c r="K1393" s="84"/>
      <c r="L1393" s="84"/>
      <c r="M1393" s="84"/>
      <c r="N1393" s="84"/>
      <c r="O1393" s="84"/>
      <c r="P1393" s="84"/>
      <c r="Q1393" s="84"/>
      <c r="R1393" s="84"/>
      <c r="S1393" s="84"/>
      <c r="T1393" s="84"/>
      <c r="U1393" s="84"/>
      <c r="V1393" s="84"/>
      <c r="W1393" s="84"/>
      <c r="X1393" s="84"/>
      <c r="Y1393" s="84"/>
      <c r="Z1393" s="84"/>
      <c r="AA1393" s="84"/>
    </row>
    <row r="1394" spans="1:27">
      <c r="A1394" s="575">
        <v>100017047501</v>
      </c>
      <c r="B1394" s="576" t="s">
        <v>19</v>
      </c>
      <c r="C1394" s="292" t="s">
        <v>75</v>
      </c>
      <c r="D1394" s="292" t="s">
        <v>51</v>
      </c>
      <c r="E1394" s="84"/>
      <c r="F1394" s="84"/>
      <c r="G1394" s="84"/>
      <c r="H1394" s="84"/>
      <c r="I1394" s="84"/>
      <c r="J1394" s="84"/>
      <c r="K1394" s="84"/>
      <c r="L1394" s="84"/>
      <c r="M1394" s="84"/>
      <c r="N1394" s="84"/>
      <c r="O1394" s="84"/>
      <c r="P1394" s="84"/>
      <c r="Q1394" s="84"/>
      <c r="R1394" s="84"/>
      <c r="S1394" s="84"/>
      <c r="T1394" s="84"/>
      <c r="U1394" s="84"/>
      <c r="V1394" s="84"/>
      <c r="W1394" s="84"/>
      <c r="X1394" s="84"/>
      <c r="Y1394" s="84"/>
      <c r="Z1394" s="84"/>
      <c r="AA1394" s="84"/>
    </row>
    <row r="1395" spans="1:27">
      <c r="A1395" s="575">
        <v>100017437976</v>
      </c>
      <c r="B1395" s="576" t="s">
        <v>12</v>
      </c>
      <c r="C1395" s="403">
        <v>44330</v>
      </c>
      <c r="D1395" s="292" t="s">
        <v>21</v>
      </c>
      <c r="E1395" s="84"/>
      <c r="F1395" s="84"/>
      <c r="G1395" s="84"/>
      <c r="H1395" s="84"/>
      <c r="I1395" s="84"/>
      <c r="J1395" s="84"/>
      <c r="K1395" s="84"/>
      <c r="L1395" s="84"/>
      <c r="M1395" s="84"/>
      <c r="N1395" s="84"/>
      <c r="O1395" s="84"/>
      <c r="P1395" s="84"/>
      <c r="Q1395" s="84"/>
      <c r="R1395" s="84"/>
      <c r="S1395" s="84"/>
      <c r="T1395" s="84"/>
      <c r="U1395" s="84"/>
      <c r="V1395" s="84"/>
      <c r="W1395" s="84"/>
      <c r="X1395" s="84"/>
      <c r="Y1395" s="84"/>
      <c r="Z1395" s="84"/>
      <c r="AA1395" s="84"/>
    </row>
    <row r="1396" spans="1:27">
      <c r="A1396" s="575">
        <v>100017612618</v>
      </c>
      <c r="B1396" s="576" t="s">
        <v>17</v>
      </c>
      <c r="C1396" s="403">
        <v>44330</v>
      </c>
      <c r="D1396" s="292" t="s">
        <v>2561</v>
      </c>
      <c r="E1396" s="292" t="s">
        <v>35</v>
      </c>
      <c r="F1396" s="84"/>
      <c r="G1396" s="84"/>
      <c r="H1396" s="84"/>
      <c r="I1396" s="84"/>
      <c r="J1396" s="84"/>
      <c r="K1396" s="84"/>
      <c r="L1396" s="84"/>
      <c r="M1396" s="84"/>
      <c r="N1396" s="84"/>
      <c r="O1396" s="84"/>
      <c r="P1396" s="84"/>
      <c r="Q1396" s="84"/>
      <c r="R1396" s="84"/>
      <c r="S1396" s="84"/>
      <c r="T1396" s="84"/>
      <c r="U1396" s="84"/>
      <c r="V1396" s="84"/>
      <c r="W1396" s="84"/>
      <c r="X1396" s="84"/>
      <c r="Y1396" s="84"/>
      <c r="Z1396" s="84"/>
      <c r="AA1396" s="84"/>
    </row>
    <row r="1397" spans="1:27">
      <c r="A1397" s="575">
        <v>100017064576</v>
      </c>
      <c r="B1397" s="576" t="s">
        <v>12</v>
      </c>
      <c r="C1397" s="403">
        <v>44330</v>
      </c>
      <c r="D1397" s="292" t="s">
        <v>2480</v>
      </c>
      <c r="E1397" s="292" t="s">
        <v>35</v>
      </c>
      <c r="F1397" s="84"/>
      <c r="G1397" s="84"/>
      <c r="H1397" s="84"/>
      <c r="I1397" s="84"/>
      <c r="J1397" s="84"/>
      <c r="K1397" s="84"/>
      <c r="L1397" s="84"/>
      <c r="M1397" s="84"/>
      <c r="N1397" s="84"/>
      <c r="O1397" s="84"/>
      <c r="P1397" s="84"/>
      <c r="Q1397" s="84"/>
      <c r="R1397" s="84"/>
      <c r="S1397" s="84"/>
      <c r="T1397" s="84"/>
      <c r="U1397" s="84"/>
      <c r="V1397" s="84"/>
      <c r="W1397" s="84"/>
      <c r="X1397" s="84"/>
      <c r="Y1397" s="84"/>
      <c r="Z1397" s="84"/>
      <c r="AA1397" s="84"/>
    </row>
    <row r="1398" spans="1:27">
      <c r="A1398" s="575">
        <v>100017807919</v>
      </c>
      <c r="B1398" s="576" t="s">
        <v>17</v>
      </c>
      <c r="C1398" s="403">
        <v>44330</v>
      </c>
      <c r="D1398" s="292" t="s">
        <v>2416</v>
      </c>
      <c r="E1398" s="292" t="s">
        <v>35</v>
      </c>
      <c r="F1398" s="84"/>
      <c r="G1398" s="84"/>
      <c r="H1398" s="84"/>
      <c r="I1398" s="84"/>
      <c r="J1398" s="84"/>
      <c r="K1398" s="84"/>
      <c r="L1398" s="84"/>
      <c r="M1398" s="84"/>
      <c r="N1398" s="84"/>
      <c r="O1398" s="84"/>
      <c r="P1398" s="84"/>
      <c r="Q1398" s="84"/>
      <c r="R1398" s="84"/>
      <c r="S1398" s="84"/>
      <c r="T1398" s="84"/>
      <c r="U1398" s="84"/>
      <c r="V1398" s="84"/>
      <c r="W1398" s="84"/>
      <c r="X1398" s="84"/>
      <c r="Y1398" s="84"/>
      <c r="Z1398" s="84"/>
      <c r="AA1398" s="84"/>
    </row>
    <row r="1399" spans="1:27">
      <c r="A1399" s="575">
        <v>100017814077</v>
      </c>
      <c r="B1399" s="576" t="s">
        <v>19</v>
      </c>
      <c r="C1399" s="292" t="s">
        <v>75</v>
      </c>
      <c r="D1399" s="292" t="s">
        <v>51</v>
      </c>
      <c r="E1399" s="84"/>
      <c r="F1399" s="84"/>
      <c r="G1399" s="84"/>
      <c r="H1399" s="84"/>
      <c r="I1399" s="84"/>
      <c r="J1399" s="84"/>
      <c r="K1399" s="84"/>
      <c r="L1399" s="84"/>
      <c r="M1399" s="84"/>
      <c r="N1399" s="84"/>
      <c r="O1399" s="84"/>
      <c r="P1399" s="84"/>
      <c r="Q1399" s="84"/>
      <c r="R1399" s="84"/>
      <c r="S1399" s="84"/>
      <c r="T1399" s="84"/>
      <c r="U1399" s="84"/>
      <c r="V1399" s="84"/>
      <c r="W1399" s="84"/>
      <c r="X1399" s="84"/>
      <c r="Y1399" s="84"/>
      <c r="Z1399" s="84"/>
      <c r="AA1399" s="84"/>
    </row>
    <row r="1400" spans="1:27">
      <c r="A1400" s="575">
        <v>100018611989</v>
      </c>
      <c r="B1400" s="576" t="s">
        <v>19</v>
      </c>
      <c r="C1400" s="292" t="s">
        <v>75</v>
      </c>
      <c r="D1400" s="292" t="s">
        <v>51</v>
      </c>
      <c r="E1400" s="84"/>
      <c r="F1400" s="84"/>
      <c r="G1400" s="84"/>
      <c r="H1400" s="84"/>
      <c r="I1400" s="84"/>
      <c r="J1400" s="84"/>
      <c r="K1400" s="84"/>
      <c r="L1400" s="84"/>
      <c r="M1400" s="84"/>
      <c r="N1400" s="84"/>
      <c r="O1400" s="84"/>
      <c r="P1400" s="84"/>
      <c r="Q1400" s="84"/>
      <c r="R1400" s="84"/>
      <c r="S1400" s="84"/>
      <c r="T1400" s="84"/>
      <c r="U1400" s="84"/>
      <c r="V1400" s="84"/>
      <c r="W1400" s="84"/>
      <c r="X1400" s="84"/>
      <c r="Y1400" s="84"/>
      <c r="Z1400" s="84"/>
      <c r="AA1400" s="84"/>
    </row>
    <row r="1401" spans="1:27">
      <c r="A1401" s="575">
        <v>100017634324</v>
      </c>
      <c r="B1401" s="576" t="s">
        <v>19</v>
      </c>
      <c r="C1401" s="292" t="s">
        <v>75</v>
      </c>
      <c r="D1401" s="292" t="s">
        <v>76</v>
      </c>
      <c r="E1401" s="292" t="s">
        <v>35</v>
      </c>
      <c r="F1401" s="84"/>
      <c r="G1401" s="84"/>
      <c r="H1401" s="84"/>
      <c r="I1401" s="84"/>
      <c r="J1401" s="84"/>
      <c r="K1401" s="84"/>
      <c r="L1401" s="84"/>
      <c r="M1401" s="84"/>
      <c r="N1401" s="84"/>
      <c r="O1401" s="84"/>
      <c r="P1401" s="84"/>
      <c r="Q1401" s="84"/>
      <c r="R1401" s="84"/>
      <c r="S1401" s="84"/>
      <c r="T1401" s="84"/>
      <c r="U1401" s="84"/>
      <c r="V1401" s="84"/>
      <c r="W1401" s="84"/>
      <c r="X1401" s="84"/>
      <c r="Y1401" s="84"/>
      <c r="Z1401" s="84"/>
      <c r="AA1401" s="84"/>
    </row>
    <row r="1402" spans="1:27">
      <c r="A1402" s="575">
        <v>100017186237</v>
      </c>
      <c r="B1402" s="576" t="s">
        <v>17</v>
      </c>
      <c r="C1402" s="403">
        <v>44330</v>
      </c>
      <c r="D1402" s="292" t="s">
        <v>2562</v>
      </c>
      <c r="E1402" s="292" t="s">
        <v>35</v>
      </c>
      <c r="F1402" s="84"/>
      <c r="G1402" s="84"/>
      <c r="H1402" s="84"/>
      <c r="I1402" s="84"/>
      <c r="J1402" s="84"/>
      <c r="K1402" s="84"/>
      <c r="L1402" s="84"/>
      <c r="M1402" s="84"/>
      <c r="N1402" s="84"/>
      <c r="O1402" s="84"/>
      <c r="P1402" s="84"/>
      <c r="Q1402" s="84"/>
      <c r="R1402" s="84"/>
      <c r="S1402" s="84"/>
      <c r="T1402" s="84"/>
      <c r="U1402" s="84"/>
      <c r="V1402" s="84"/>
      <c r="W1402" s="84"/>
      <c r="X1402" s="84"/>
      <c r="Y1402" s="84"/>
      <c r="Z1402" s="84"/>
      <c r="AA1402" s="84"/>
    </row>
    <row r="1403" spans="1:27">
      <c r="A1403" s="575">
        <v>100017498029</v>
      </c>
      <c r="B1403" s="576" t="s">
        <v>17</v>
      </c>
      <c r="C1403" s="403">
        <v>44330</v>
      </c>
      <c r="D1403" s="292" t="s">
        <v>2416</v>
      </c>
      <c r="E1403" s="292" t="s">
        <v>35</v>
      </c>
      <c r="F1403" s="84"/>
      <c r="G1403" s="84"/>
      <c r="H1403" s="84"/>
      <c r="I1403" s="84"/>
      <c r="J1403" s="84"/>
      <c r="K1403" s="84"/>
      <c r="L1403" s="84"/>
      <c r="M1403" s="84"/>
      <c r="N1403" s="84"/>
      <c r="O1403" s="84"/>
      <c r="P1403" s="84"/>
      <c r="Q1403" s="84"/>
      <c r="R1403" s="84"/>
      <c r="S1403" s="84"/>
      <c r="T1403" s="84"/>
      <c r="U1403" s="84"/>
      <c r="V1403" s="84"/>
      <c r="W1403" s="84"/>
      <c r="X1403" s="84"/>
      <c r="Y1403" s="84"/>
      <c r="Z1403" s="84"/>
      <c r="AA1403" s="84"/>
    </row>
    <row r="1404" spans="1:27">
      <c r="A1404" s="575">
        <v>100017498805</v>
      </c>
      <c r="B1404" s="576" t="s">
        <v>19</v>
      </c>
      <c r="C1404" s="292" t="s">
        <v>75</v>
      </c>
      <c r="D1404" s="84"/>
      <c r="E1404" s="84"/>
      <c r="F1404" s="84"/>
      <c r="G1404" s="84"/>
      <c r="H1404" s="84"/>
      <c r="I1404" s="84"/>
      <c r="J1404" s="84"/>
      <c r="K1404" s="84"/>
      <c r="L1404" s="84"/>
      <c r="M1404" s="84"/>
      <c r="N1404" s="84"/>
      <c r="O1404" s="84"/>
      <c r="P1404" s="84"/>
      <c r="Q1404" s="84"/>
      <c r="R1404" s="84"/>
      <c r="S1404" s="84"/>
      <c r="T1404" s="84"/>
      <c r="U1404" s="84"/>
      <c r="V1404" s="84"/>
      <c r="W1404" s="84"/>
      <c r="X1404" s="84"/>
      <c r="Y1404" s="84"/>
      <c r="Z1404" s="84"/>
      <c r="AA1404" s="84"/>
    </row>
    <row r="1405" spans="1:27">
      <c r="A1405" s="575">
        <v>100017513979</v>
      </c>
      <c r="B1405" s="576" t="s">
        <v>12</v>
      </c>
      <c r="C1405" s="403">
        <v>44330</v>
      </c>
      <c r="D1405" s="292" t="s">
        <v>62</v>
      </c>
      <c r="E1405" s="84"/>
      <c r="F1405" s="84"/>
      <c r="G1405" s="84"/>
      <c r="H1405" s="84"/>
      <c r="I1405" s="84"/>
      <c r="J1405" s="84"/>
      <c r="K1405" s="84"/>
      <c r="L1405" s="84"/>
      <c r="M1405" s="84"/>
      <c r="N1405" s="84"/>
      <c r="O1405" s="84"/>
      <c r="P1405" s="84"/>
      <c r="Q1405" s="84"/>
      <c r="R1405" s="84"/>
      <c r="S1405" s="84"/>
      <c r="T1405" s="84"/>
      <c r="U1405" s="84"/>
      <c r="V1405" s="84"/>
      <c r="W1405" s="84"/>
      <c r="X1405" s="84"/>
      <c r="Y1405" s="84"/>
      <c r="Z1405" s="84"/>
      <c r="AA1405" s="84"/>
    </row>
    <row r="1406" spans="1:27">
      <c r="A1406" s="575">
        <v>100017517487</v>
      </c>
      <c r="B1406" s="576" t="s">
        <v>18</v>
      </c>
      <c r="C1406" s="403">
        <v>44330</v>
      </c>
      <c r="D1406" s="292" t="s">
        <v>21</v>
      </c>
      <c r="E1406" s="84"/>
      <c r="F1406" s="84"/>
      <c r="G1406" s="84"/>
      <c r="H1406" s="84"/>
      <c r="I1406" s="84"/>
      <c r="J1406" s="84"/>
      <c r="K1406" s="84"/>
      <c r="L1406" s="84"/>
      <c r="M1406" s="84"/>
      <c r="N1406" s="84"/>
      <c r="O1406" s="84"/>
      <c r="P1406" s="84"/>
      <c r="Q1406" s="84"/>
      <c r="R1406" s="84"/>
      <c r="S1406" s="84"/>
      <c r="T1406" s="84"/>
      <c r="U1406" s="84"/>
      <c r="V1406" s="84"/>
      <c r="W1406" s="84"/>
      <c r="X1406" s="84"/>
      <c r="Y1406" s="84"/>
      <c r="Z1406" s="84"/>
      <c r="AA1406" s="84"/>
    </row>
    <row r="1407" spans="1:27">
      <c r="A1407" s="575">
        <v>100017662631</v>
      </c>
      <c r="B1407" s="576" t="s">
        <v>18</v>
      </c>
      <c r="C1407" s="403">
        <v>44330</v>
      </c>
      <c r="D1407" s="292" t="s">
        <v>21</v>
      </c>
      <c r="E1407" s="84"/>
      <c r="F1407" s="84"/>
      <c r="G1407" s="84"/>
      <c r="H1407" s="84"/>
      <c r="I1407" s="84"/>
      <c r="J1407" s="84"/>
      <c r="K1407" s="84"/>
      <c r="L1407" s="84"/>
      <c r="M1407" s="84"/>
      <c r="N1407" s="84"/>
      <c r="O1407" s="84"/>
      <c r="P1407" s="84"/>
      <c r="Q1407" s="84"/>
      <c r="R1407" s="84"/>
      <c r="S1407" s="84"/>
      <c r="T1407" s="84"/>
      <c r="U1407" s="84"/>
      <c r="V1407" s="84"/>
      <c r="W1407" s="84"/>
      <c r="X1407" s="84"/>
      <c r="Y1407" s="84"/>
      <c r="Z1407" s="84"/>
      <c r="AA1407" s="84"/>
    </row>
    <row r="1408" spans="1:27">
      <c r="A1408" s="575">
        <v>100017231587</v>
      </c>
      <c r="B1408" s="576" t="s">
        <v>19</v>
      </c>
      <c r="C1408" s="292" t="s">
        <v>75</v>
      </c>
      <c r="D1408" s="292" t="s">
        <v>76</v>
      </c>
      <c r="E1408" s="292" t="s">
        <v>35</v>
      </c>
      <c r="F1408" s="84"/>
      <c r="G1408" s="84"/>
      <c r="H1408" s="84"/>
      <c r="I1408" s="84"/>
      <c r="J1408" s="84"/>
      <c r="K1408" s="84"/>
      <c r="L1408" s="84"/>
      <c r="M1408" s="84"/>
      <c r="N1408" s="84"/>
      <c r="O1408" s="84"/>
      <c r="P1408" s="84"/>
      <c r="Q1408" s="84"/>
      <c r="R1408" s="84"/>
      <c r="S1408" s="84"/>
      <c r="T1408" s="84"/>
      <c r="U1408" s="84"/>
      <c r="V1408" s="84"/>
      <c r="W1408" s="84"/>
      <c r="X1408" s="84"/>
      <c r="Y1408" s="84"/>
      <c r="Z1408" s="84"/>
      <c r="AA1408" s="84"/>
    </row>
    <row r="1409" spans="1:27">
      <c r="A1409" s="575">
        <v>100017665908</v>
      </c>
      <c r="B1409" s="576" t="s">
        <v>10</v>
      </c>
      <c r="C1409" s="403">
        <v>44330</v>
      </c>
      <c r="D1409" s="84"/>
      <c r="E1409" s="84"/>
      <c r="F1409" s="84"/>
      <c r="G1409" s="84"/>
      <c r="H1409" s="84"/>
      <c r="I1409" s="292" t="s">
        <v>2550</v>
      </c>
      <c r="J1409" s="84"/>
      <c r="K1409" s="84"/>
      <c r="L1409" s="84"/>
      <c r="M1409" s="84"/>
      <c r="N1409" s="84"/>
      <c r="O1409" s="84"/>
      <c r="P1409" s="84"/>
      <c r="Q1409" s="84"/>
      <c r="R1409" s="84"/>
      <c r="S1409" s="84"/>
      <c r="T1409" s="84"/>
      <c r="U1409" s="84"/>
      <c r="V1409" s="84"/>
      <c r="W1409" s="84"/>
      <c r="X1409" s="84"/>
      <c r="Y1409" s="84"/>
      <c r="Z1409" s="84"/>
      <c r="AA1409" s="84"/>
    </row>
    <row r="1410" spans="1:27">
      <c r="A1410" s="575">
        <v>100018304953</v>
      </c>
      <c r="B1410" s="576" t="s">
        <v>12</v>
      </c>
      <c r="C1410" s="403">
        <v>44330</v>
      </c>
      <c r="D1410" s="292" t="s">
        <v>51</v>
      </c>
      <c r="E1410" s="84"/>
      <c r="F1410" s="84"/>
      <c r="G1410" s="84"/>
      <c r="H1410" s="84"/>
      <c r="I1410" s="84"/>
      <c r="J1410" s="84"/>
      <c r="K1410" s="84"/>
      <c r="L1410" s="84"/>
      <c r="M1410" s="84"/>
      <c r="N1410" s="84"/>
      <c r="O1410" s="84"/>
      <c r="P1410" s="84"/>
      <c r="Q1410" s="84"/>
      <c r="R1410" s="84"/>
      <c r="S1410" s="84"/>
      <c r="T1410" s="84"/>
      <c r="U1410" s="84"/>
      <c r="V1410" s="84"/>
      <c r="W1410" s="84"/>
      <c r="X1410" s="84"/>
      <c r="Y1410" s="84"/>
      <c r="Z1410" s="84"/>
      <c r="AA1410" s="84"/>
    </row>
    <row r="1411" spans="1:27">
      <c r="A1411" s="575">
        <v>100017681134</v>
      </c>
      <c r="B1411" s="576" t="s">
        <v>17</v>
      </c>
      <c r="C1411" s="403">
        <v>44330</v>
      </c>
      <c r="D1411" s="292" t="s">
        <v>2416</v>
      </c>
      <c r="E1411" s="292" t="s">
        <v>35</v>
      </c>
      <c r="F1411" s="84"/>
      <c r="G1411" s="84"/>
      <c r="H1411" s="84"/>
      <c r="I1411" s="84"/>
      <c r="J1411" s="84"/>
      <c r="K1411" s="84"/>
      <c r="L1411" s="84"/>
      <c r="M1411" s="84"/>
      <c r="N1411" s="84"/>
      <c r="O1411" s="84"/>
      <c r="P1411" s="84"/>
      <c r="Q1411" s="84"/>
      <c r="R1411" s="84"/>
      <c r="S1411" s="84"/>
      <c r="T1411" s="84"/>
      <c r="U1411" s="84"/>
      <c r="V1411" s="84"/>
      <c r="W1411" s="84"/>
      <c r="X1411" s="84"/>
      <c r="Y1411" s="84"/>
      <c r="Z1411" s="84"/>
      <c r="AA1411" s="84"/>
    </row>
    <row r="1412" spans="1:27">
      <c r="A1412" s="575">
        <v>100017860815</v>
      </c>
      <c r="B1412" s="576" t="s">
        <v>15</v>
      </c>
      <c r="C1412" s="265">
        <v>44330</v>
      </c>
      <c r="D1412" s="278" t="s">
        <v>2366</v>
      </c>
      <c r="E1412" s="84"/>
      <c r="F1412" s="37"/>
      <c r="G1412" s="37"/>
      <c r="H1412" s="84"/>
      <c r="I1412" s="84"/>
      <c r="J1412" s="84"/>
      <c r="K1412" s="84"/>
      <c r="L1412" s="84"/>
      <c r="M1412" s="84"/>
      <c r="N1412" s="84"/>
      <c r="O1412" s="84"/>
      <c r="P1412" s="84"/>
      <c r="Q1412" s="84"/>
      <c r="R1412" s="84"/>
      <c r="S1412" s="84"/>
      <c r="T1412" s="84"/>
      <c r="U1412" s="84"/>
      <c r="V1412" s="84"/>
      <c r="W1412" s="84"/>
      <c r="X1412" s="84"/>
      <c r="Y1412" s="84"/>
      <c r="Z1412" s="84"/>
      <c r="AA1412" s="84"/>
    </row>
    <row r="1413" spans="1:27">
      <c r="A1413" s="575">
        <v>100017557598</v>
      </c>
      <c r="B1413" s="576" t="s">
        <v>15</v>
      </c>
      <c r="C1413" s="265">
        <v>44330</v>
      </c>
      <c r="D1413" s="278" t="s">
        <v>2366</v>
      </c>
      <c r="E1413" s="84"/>
      <c r="F1413" s="37"/>
      <c r="G1413" s="37"/>
      <c r="H1413" s="84"/>
      <c r="I1413" s="84"/>
      <c r="J1413" s="84"/>
      <c r="K1413" s="84"/>
      <c r="L1413" s="84"/>
      <c r="M1413" s="84"/>
      <c r="N1413" s="84"/>
      <c r="O1413" s="84"/>
      <c r="P1413" s="84"/>
      <c r="Q1413" s="84"/>
      <c r="R1413" s="84"/>
      <c r="S1413" s="84"/>
      <c r="T1413" s="84"/>
      <c r="U1413" s="84"/>
      <c r="V1413" s="84"/>
      <c r="W1413" s="84"/>
      <c r="X1413" s="84"/>
      <c r="Y1413" s="84"/>
      <c r="Z1413" s="84"/>
      <c r="AA1413" s="84"/>
    </row>
    <row r="1414" spans="1:27">
      <c r="A1414" s="575">
        <v>100017581011</v>
      </c>
      <c r="B1414" s="576" t="s">
        <v>15</v>
      </c>
      <c r="C1414" s="265">
        <v>44330</v>
      </c>
      <c r="D1414" s="278" t="s">
        <v>21</v>
      </c>
      <c r="E1414" s="84"/>
      <c r="F1414" s="37"/>
      <c r="G1414" s="37"/>
      <c r="H1414" s="84"/>
      <c r="I1414" s="84"/>
      <c r="J1414" s="84"/>
      <c r="K1414" s="84"/>
      <c r="L1414" s="84"/>
      <c r="M1414" s="84"/>
      <c r="N1414" s="84"/>
      <c r="O1414" s="84"/>
      <c r="P1414" s="84"/>
      <c r="Q1414" s="84"/>
      <c r="R1414" s="84"/>
      <c r="S1414" s="84"/>
      <c r="T1414" s="84"/>
      <c r="U1414" s="84"/>
      <c r="V1414" s="84"/>
      <c r="W1414" s="84"/>
      <c r="X1414" s="84"/>
      <c r="Y1414" s="84"/>
      <c r="Z1414" s="84"/>
      <c r="AA1414" s="84"/>
    </row>
    <row r="1415" spans="1:27">
      <c r="A1415" s="575">
        <v>100017581147</v>
      </c>
      <c r="B1415" s="576" t="s">
        <v>16</v>
      </c>
      <c r="C1415" s="403">
        <v>44330</v>
      </c>
      <c r="D1415" s="84"/>
      <c r="E1415" s="84"/>
      <c r="F1415" s="84"/>
      <c r="G1415" s="84"/>
      <c r="H1415" s="84"/>
      <c r="I1415" s="84"/>
      <c r="J1415" s="84"/>
      <c r="K1415" s="84"/>
      <c r="L1415" s="84"/>
      <c r="M1415" s="84"/>
      <c r="N1415" s="84"/>
      <c r="O1415" s="84"/>
      <c r="P1415" s="84"/>
      <c r="Q1415" s="84"/>
      <c r="R1415" s="84"/>
      <c r="S1415" s="84"/>
      <c r="T1415" s="84"/>
      <c r="U1415" s="84"/>
      <c r="V1415" s="84"/>
      <c r="W1415" s="84"/>
      <c r="X1415" s="84"/>
      <c r="Y1415" s="84"/>
      <c r="Z1415" s="84"/>
      <c r="AA1415" s="84"/>
    </row>
    <row r="1416" spans="1:27">
      <c r="A1416" s="575">
        <v>100016987541</v>
      </c>
      <c r="B1416" s="576" t="s">
        <v>16</v>
      </c>
      <c r="C1416" s="403">
        <v>44330</v>
      </c>
      <c r="D1416" s="84"/>
      <c r="E1416" s="84"/>
      <c r="F1416" s="84"/>
      <c r="G1416" s="84"/>
      <c r="H1416" s="84"/>
      <c r="I1416" s="84"/>
      <c r="J1416" s="84"/>
      <c r="K1416" s="84"/>
      <c r="L1416" s="84"/>
      <c r="M1416" s="84"/>
      <c r="N1416" s="84"/>
      <c r="O1416" s="84"/>
      <c r="P1416" s="84"/>
      <c r="Q1416" s="84"/>
      <c r="R1416" s="84"/>
      <c r="S1416" s="84"/>
      <c r="T1416" s="84"/>
      <c r="U1416" s="84"/>
      <c r="V1416" s="84"/>
      <c r="W1416" s="84"/>
      <c r="X1416" s="84"/>
      <c r="Y1416" s="84"/>
      <c r="Z1416" s="84"/>
      <c r="AA1416" s="84"/>
    </row>
    <row r="1417" spans="1:27">
      <c r="A1417" s="575">
        <v>100017602308</v>
      </c>
      <c r="B1417" s="576" t="s">
        <v>15</v>
      </c>
      <c r="C1417" s="265">
        <v>44330</v>
      </c>
      <c r="D1417" s="278" t="s">
        <v>2547</v>
      </c>
      <c r="E1417" s="84"/>
      <c r="F1417" s="37"/>
      <c r="G1417" s="37"/>
      <c r="H1417" s="84"/>
      <c r="I1417" s="84"/>
      <c r="J1417" s="84"/>
      <c r="K1417" s="84"/>
      <c r="L1417" s="84"/>
      <c r="M1417" s="84"/>
      <c r="N1417" s="84"/>
      <c r="O1417" s="84"/>
      <c r="P1417" s="84"/>
      <c r="Q1417" s="84"/>
      <c r="R1417" s="84"/>
      <c r="S1417" s="84"/>
      <c r="T1417" s="84"/>
      <c r="U1417" s="84"/>
      <c r="V1417" s="84"/>
      <c r="W1417" s="84"/>
      <c r="X1417" s="84"/>
      <c r="Y1417" s="84"/>
      <c r="Z1417" s="84"/>
      <c r="AA1417" s="84"/>
    </row>
    <row r="1418" spans="1:27">
      <c r="A1418" s="575">
        <v>100017802716</v>
      </c>
      <c r="B1418" s="576" t="s">
        <v>16</v>
      </c>
      <c r="C1418" s="403">
        <v>44330</v>
      </c>
      <c r="D1418" s="84"/>
      <c r="E1418" s="84"/>
      <c r="F1418" s="84"/>
      <c r="G1418" s="84"/>
      <c r="H1418" s="84"/>
      <c r="I1418" s="84"/>
      <c r="J1418" s="84"/>
      <c r="K1418" s="84"/>
      <c r="L1418" s="84"/>
      <c r="M1418" s="84"/>
      <c r="N1418" s="84"/>
      <c r="O1418" s="84"/>
      <c r="P1418" s="84"/>
      <c r="Q1418" s="84"/>
      <c r="R1418" s="84"/>
      <c r="S1418" s="84"/>
      <c r="T1418" s="84"/>
      <c r="U1418" s="84"/>
      <c r="V1418" s="84"/>
      <c r="W1418" s="84"/>
      <c r="X1418" s="84"/>
      <c r="Y1418" s="84"/>
      <c r="Z1418" s="84"/>
      <c r="AA1418" s="84"/>
    </row>
    <row r="1419" spans="1:27">
      <c r="A1419" s="575">
        <v>100017130985</v>
      </c>
      <c r="B1419" s="576" t="s">
        <v>15</v>
      </c>
      <c r="C1419" s="265">
        <v>44330</v>
      </c>
      <c r="D1419" s="278" t="s">
        <v>89</v>
      </c>
      <c r="E1419" s="84"/>
      <c r="F1419" s="37"/>
      <c r="G1419" s="37"/>
      <c r="H1419" s="84"/>
      <c r="I1419" s="84"/>
      <c r="J1419" s="84"/>
      <c r="K1419" s="84"/>
      <c r="L1419" s="84"/>
      <c r="M1419" s="84"/>
      <c r="N1419" s="84"/>
      <c r="O1419" s="84"/>
      <c r="P1419" s="84"/>
      <c r="Q1419" s="84"/>
      <c r="R1419" s="84"/>
      <c r="S1419" s="84"/>
      <c r="T1419" s="84"/>
      <c r="U1419" s="84"/>
      <c r="V1419" s="84"/>
      <c r="W1419" s="84"/>
      <c r="X1419" s="84"/>
      <c r="Y1419" s="84"/>
      <c r="Z1419" s="84"/>
      <c r="AA1419" s="84"/>
    </row>
    <row r="1420" spans="1:27">
      <c r="A1420" s="575">
        <v>100017821494</v>
      </c>
      <c r="B1420" s="576" t="s">
        <v>16</v>
      </c>
      <c r="C1420" s="403">
        <v>44330</v>
      </c>
      <c r="D1420" s="84"/>
      <c r="E1420" s="84"/>
      <c r="F1420" s="84"/>
      <c r="G1420" s="84"/>
      <c r="H1420" s="84"/>
      <c r="I1420" s="84"/>
      <c r="J1420" s="84"/>
      <c r="K1420" s="84"/>
      <c r="L1420" s="84"/>
      <c r="M1420" s="84"/>
      <c r="N1420" s="84"/>
      <c r="O1420" s="84"/>
      <c r="P1420" s="84"/>
      <c r="Q1420" s="84"/>
      <c r="R1420" s="84"/>
      <c r="S1420" s="84"/>
      <c r="T1420" s="84"/>
      <c r="U1420" s="84"/>
      <c r="V1420" s="84"/>
      <c r="W1420" s="84"/>
      <c r="X1420" s="84"/>
      <c r="Y1420" s="84"/>
      <c r="Z1420" s="84"/>
      <c r="AA1420" s="84"/>
    </row>
    <row r="1421" spans="1:27">
      <c r="A1421" s="575">
        <v>100017539536</v>
      </c>
      <c r="B1421" s="576" t="s">
        <v>15</v>
      </c>
      <c r="C1421" s="265">
        <v>44330</v>
      </c>
      <c r="D1421" s="278" t="s">
        <v>2366</v>
      </c>
      <c r="E1421" s="84"/>
      <c r="F1421" s="37"/>
      <c r="G1421" s="37"/>
      <c r="H1421" s="84"/>
      <c r="I1421" s="84"/>
      <c r="J1421" s="84"/>
      <c r="K1421" s="84"/>
      <c r="L1421" s="84"/>
      <c r="M1421" s="84"/>
      <c r="N1421" s="84"/>
      <c r="O1421" s="84"/>
      <c r="P1421" s="84"/>
      <c r="Q1421" s="84"/>
      <c r="R1421" s="84"/>
      <c r="S1421" s="84"/>
      <c r="T1421" s="84"/>
      <c r="U1421" s="84"/>
      <c r="V1421" s="84"/>
      <c r="W1421" s="84"/>
      <c r="X1421" s="84"/>
      <c r="Y1421" s="84"/>
      <c r="Z1421" s="84"/>
      <c r="AA1421" s="84"/>
    </row>
    <row r="1422" spans="1:27">
      <c r="A1422" s="575">
        <v>100017540313</v>
      </c>
      <c r="B1422" s="576" t="s">
        <v>16</v>
      </c>
      <c r="C1422" s="403">
        <v>44330</v>
      </c>
      <c r="D1422" s="84"/>
      <c r="E1422" s="84"/>
      <c r="F1422" s="84"/>
      <c r="G1422" s="84"/>
      <c r="H1422" s="84"/>
      <c r="I1422" s="84"/>
      <c r="J1422" s="84"/>
      <c r="K1422" s="84"/>
      <c r="L1422" s="84"/>
      <c r="M1422" s="84"/>
      <c r="N1422" s="84"/>
      <c r="O1422" s="84"/>
      <c r="P1422" s="84"/>
      <c r="Q1422" s="84"/>
      <c r="R1422" s="84"/>
      <c r="S1422" s="84"/>
      <c r="T1422" s="84"/>
      <c r="U1422" s="84"/>
      <c r="V1422" s="84"/>
      <c r="W1422" s="84"/>
      <c r="X1422" s="84"/>
      <c r="Y1422" s="84"/>
      <c r="Z1422" s="84"/>
      <c r="AA1422" s="84"/>
    </row>
    <row r="1423" spans="1:27">
      <c r="A1423" s="575">
        <v>100017291147</v>
      </c>
      <c r="B1423" s="576" t="s">
        <v>15</v>
      </c>
      <c r="C1423" s="265">
        <v>44330</v>
      </c>
      <c r="D1423" s="278" t="s">
        <v>2366</v>
      </c>
      <c r="E1423" s="84"/>
      <c r="F1423" s="37"/>
      <c r="G1423" s="37"/>
      <c r="H1423" s="84"/>
      <c r="I1423" s="84"/>
      <c r="J1423" s="84"/>
      <c r="K1423" s="84"/>
      <c r="L1423" s="84"/>
      <c r="M1423" s="84"/>
      <c r="N1423" s="84"/>
      <c r="O1423" s="84"/>
      <c r="P1423" s="84"/>
      <c r="Q1423" s="84"/>
      <c r="R1423" s="84"/>
      <c r="S1423" s="84"/>
      <c r="T1423" s="84"/>
      <c r="U1423" s="84"/>
      <c r="V1423" s="84"/>
      <c r="W1423" s="84"/>
      <c r="X1423" s="84"/>
      <c r="Y1423" s="84"/>
      <c r="Z1423" s="84"/>
      <c r="AA1423" s="84"/>
    </row>
    <row r="1424" spans="1:27">
      <c r="A1424" s="575">
        <v>100016380782</v>
      </c>
      <c r="B1424" s="576" t="s">
        <v>16</v>
      </c>
      <c r="C1424" s="403">
        <v>44330</v>
      </c>
      <c r="D1424" s="84"/>
      <c r="E1424" s="84"/>
      <c r="F1424" s="84"/>
      <c r="G1424" s="84"/>
      <c r="H1424" s="84"/>
      <c r="I1424" s="84"/>
      <c r="J1424" s="84"/>
      <c r="K1424" s="84"/>
      <c r="L1424" s="84"/>
      <c r="M1424" s="84"/>
      <c r="N1424" s="84"/>
      <c r="O1424" s="84"/>
      <c r="P1424" s="84"/>
      <c r="Q1424" s="84"/>
      <c r="R1424" s="84"/>
      <c r="S1424" s="84"/>
      <c r="T1424" s="84"/>
      <c r="U1424" s="84"/>
      <c r="V1424" s="84"/>
      <c r="W1424" s="84"/>
      <c r="X1424" s="84"/>
      <c r="Y1424" s="84"/>
      <c r="Z1424" s="84"/>
      <c r="AA1424" s="84"/>
    </row>
    <row r="1425" spans="1:27">
      <c r="A1425" s="578">
        <v>100008229814</v>
      </c>
      <c r="B1425" s="38" t="s">
        <v>14</v>
      </c>
      <c r="C1425" s="265">
        <v>44330</v>
      </c>
      <c r="D1425" s="292" t="s">
        <v>2558</v>
      </c>
      <c r="E1425" s="84"/>
      <c r="F1425" s="84"/>
      <c r="G1425" s="84"/>
      <c r="H1425" s="84"/>
      <c r="I1425" s="84"/>
      <c r="J1425" s="84"/>
      <c r="K1425" s="84"/>
      <c r="L1425" s="84"/>
      <c r="M1425" s="84"/>
      <c r="N1425" s="84"/>
      <c r="O1425" s="84"/>
      <c r="P1425" s="84"/>
      <c r="Q1425" s="84"/>
      <c r="R1425" s="84"/>
      <c r="S1425" s="84"/>
      <c r="T1425" s="84"/>
      <c r="U1425" s="84"/>
      <c r="V1425" s="84"/>
      <c r="W1425" s="84"/>
      <c r="X1425" s="84"/>
      <c r="Y1425" s="84"/>
      <c r="Z1425" s="84"/>
      <c r="AA1425" s="84"/>
    </row>
    <row r="1426" spans="1:27">
      <c r="A1426" s="578">
        <v>100010920761</v>
      </c>
      <c r="B1426" s="38" t="s">
        <v>14</v>
      </c>
      <c r="C1426" s="265">
        <v>44330</v>
      </c>
      <c r="D1426" s="292" t="s">
        <v>2558</v>
      </c>
      <c r="E1426" s="84"/>
      <c r="F1426" s="84"/>
      <c r="G1426" s="84"/>
      <c r="H1426" s="84"/>
      <c r="I1426" s="84"/>
      <c r="J1426" s="84"/>
      <c r="K1426" s="84"/>
      <c r="L1426" s="84"/>
      <c r="M1426" s="84"/>
      <c r="N1426" s="84"/>
      <c r="O1426" s="84"/>
      <c r="P1426" s="84"/>
      <c r="Q1426" s="84"/>
      <c r="R1426" s="84"/>
      <c r="S1426" s="84"/>
      <c r="T1426" s="84"/>
      <c r="U1426" s="84"/>
      <c r="V1426" s="84"/>
      <c r="W1426" s="84"/>
      <c r="X1426" s="84"/>
      <c r="Y1426" s="84"/>
      <c r="Z1426" s="84"/>
      <c r="AA1426" s="84"/>
    </row>
    <row r="1427" spans="1:27">
      <c r="A1427" s="573">
        <v>2948357934</v>
      </c>
      <c r="B1427" s="38" t="s">
        <v>14</v>
      </c>
      <c r="C1427" s="265">
        <v>44330</v>
      </c>
      <c r="D1427" s="84"/>
      <c r="E1427" s="84"/>
      <c r="F1427" s="84"/>
      <c r="G1427" s="84"/>
      <c r="H1427" s="84"/>
      <c r="I1427" s="84"/>
      <c r="J1427" s="84"/>
      <c r="K1427" s="84"/>
      <c r="L1427" s="84"/>
      <c r="M1427" s="84"/>
      <c r="N1427" s="84"/>
      <c r="O1427" s="84"/>
      <c r="P1427" s="84"/>
      <c r="Q1427" s="84"/>
      <c r="R1427" s="84"/>
      <c r="S1427" s="84"/>
      <c r="T1427" s="84"/>
      <c r="U1427" s="84"/>
      <c r="V1427" s="84"/>
      <c r="W1427" s="84"/>
      <c r="X1427" s="84"/>
      <c r="Y1427" s="84"/>
      <c r="Z1427" s="84"/>
      <c r="AA1427" s="84"/>
    </row>
    <row r="1428" spans="1:27">
      <c r="A1428" s="575">
        <v>78318347</v>
      </c>
      <c r="B1428" s="576" t="s">
        <v>16</v>
      </c>
      <c r="C1428" s="403">
        <v>44330</v>
      </c>
      <c r="D1428" s="84"/>
      <c r="E1428" s="84"/>
      <c r="F1428" s="84"/>
      <c r="G1428" s="84"/>
      <c r="H1428" s="84"/>
      <c r="I1428" s="84"/>
      <c r="J1428" s="84"/>
      <c r="K1428" s="84"/>
      <c r="L1428" s="84"/>
      <c r="M1428" s="84"/>
      <c r="N1428" s="84"/>
      <c r="O1428" s="84"/>
      <c r="P1428" s="84"/>
      <c r="Q1428" s="84"/>
      <c r="R1428" s="84"/>
      <c r="S1428" s="84"/>
      <c r="T1428" s="84"/>
      <c r="U1428" s="84"/>
      <c r="V1428" s="84"/>
      <c r="W1428" s="84"/>
      <c r="X1428" s="84"/>
      <c r="Y1428" s="84"/>
      <c r="Z1428" s="84"/>
      <c r="AA1428" s="84"/>
    </row>
    <row r="1429" spans="1:27">
      <c r="A1429" s="575">
        <v>100016854921</v>
      </c>
      <c r="B1429" s="576" t="s">
        <v>12</v>
      </c>
      <c r="C1429" s="403">
        <v>44330</v>
      </c>
      <c r="D1429" s="292" t="s">
        <v>95</v>
      </c>
      <c r="E1429" s="84"/>
      <c r="F1429" s="84"/>
      <c r="G1429" s="84"/>
      <c r="H1429" s="84"/>
      <c r="I1429" s="84"/>
      <c r="J1429" s="84"/>
      <c r="K1429" s="84"/>
      <c r="L1429" s="84"/>
      <c r="M1429" s="84"/>
      <c r="N1429" s="84"/>
      <c r="O1429" s="84"/>
      <c r="P1429" s="84"/>
      <c r="Q1429" s="84"/>
      <c r="R1429" s="84"/>
      <c r="S1429" s="84"/>
      <c r="T1429" s="84"/>
      <c r="U1429" s="84"/>
      <c r="V1429" s="84"/>
      <c r="W1429" s="84"/>
      <c r="X1429" s="84"/>
      <c r="Y1429" s="84"/>
      <c r="Z1429" s="84"/>
      <c r="AA1429" s="84"/>
    </row>
    <row r="1430" spans="1:27">
      <c r="A1430" s="575">
        <v>100017571617</v>
      </c>
      <c r="B1430" s="576" t="s">
        <v>15</v>
      </c>
      <c r="C1430" s="265">
        <v>44330</v>
      </c>
      <c r="D1430" s="278" t="s">
        <v>21</v>
      </c>
      <c r="E1430" s="84"/>
      <c r="F1430" s="37"/>
      <c r="G1430" s="37"/>
      <c r="H1430" s="84"/>
      <c r="I1430" s="84"/>
      <c r="J1430" s="84"/>
      <c r="K1430" s="84"/>
      <c r="L1430" s="84"/>
      <c r="M1430" s="84"/>
      <c r="N1430" s="84"/>
      <c r="O1430" s="84"/>
      <c r="P1430" s="84"/>
      <c r="Q1430" s="84"/>
      <c r="R1430" s="84"/>
      <c r="S1430" s="84"/>
      <c r="T1430" s="84"/>
      <c r="U1430" s="84"/>
      <c r="V1430" s="84"/>
      <c r="W1430" s="84"/>
      <c r="X1430" s="84"/>
      <c r="Y1430" s="84"/>
      <c r="Z1430" s="84"/>
      <c r="AA1430" s="84"/>
    </row>
    <row r="1431" spans="1:27">
      <c r="A1431" s="575">
        <v>100000618457</v>
      </c>
      <c r="B1431" s="576" t="s">
        <v>10</v>
      </c>
      <c r="C1431" s="403">
        <v>44330</v>
      </c>
      <c r="D1431" s="292" t="s">
        <v>2563</v>
      </c>
      <c r="E1431" s="84"/>
      <c r="F1431" s="84"/>
      <c r="G1431" s="84"/>
      <c r="H1431" s="84"/>
      <c r="I1431" s="84"/>
      <c r="J1431" s="84"/>
      <c r="K1431" s="84"/>
      <c r="L1431" s="84"/>
      <c r="M1431" s="84"/>
      <c r="N1431" s="84"/>
      <c r="O1431" s="84"/>
      <c r="P1431" s="84"/>
      <c r="Q1431" s="84"/>
      <c r="R1431" s="84"/>
      <c r="S1431" s="84"/>
      <c r="T1431" s="84"/>
      <c r="U1431" s="84"/>
      <c r="V1431" s="84"/>
      <c r="W1431" s="84"/>
      <c r="X1431" s="84"/>
      <c r="Y1431" s="84"/>
      <c r="Z1431" s="84"/>
      <c r="AA1431" s="84"/>
    </row>
    <row r="1432" spans="1:27">
      <c r="A1432" s="575">
        <v>2758820275</v>
      </c>
      <c r="B1432" s="576" t="s">
        <v>12</v>
      </c>
      <c r="C1432" s="403">
        <v>44330</v>
      </c>
      <c r="D1432" s="292" t="s">
        <v>51</v>
      </c>
      <c r="E1432" s="84"/>
      <c r="F1432" s="84"/>
      <c r="G1432" s="84"/>
      <c r="H1432" s="84"/>
      <c r="I1432" s="84"/>
      <c r="J1432" s="84"/>
      <c r="K1432" s="84"/>
      <c r="L1432" s="84"/>
      <c r="M1432" s="84"/>
      <c r="N1432" s="84"/>
      <c r="O1432" s="84"/>
      <c r="P1432" s="84"/>
      <c r="Q1432" s="84"/>
      <c r="R1432" s="84"/>
      <c r="S1432" s="84"/>
      <c r="T1432" s="84"/>
      <c r="U1432" s="84"/>
      <c r="V1432" s="84"/>
      <c r="W1432" s="84"/>
      <c r="X1432" s="84"/>
      <c r="Y1432" s="84"/>
      <c r="Z1432" s="84"/>
      <c r="AA1432" s="84"/>
    </row>
    <row r="1433" spans="1:27">
      <c r="A1433" s="575">
        <v>100003737671</v>
      </c>
      <c r="B1433" s="576" t="s">
        <v>10</v>
      </c>
      <c r="C1433" s="403">
        <v>44330</v>
      </c>
      <c r="D1433" s="84"/>
      <c r="E1433" s="84"/>
      <c r="F1433" s="84"/>
      <c r="G1433" s="84"/>
      <c r="H1433" s="84"/>
      <c r="I1433" s="292" t="s">
        <v>2564</v>
      </c>
      <c r="J1433" s="84"/>
      <c r="K1433" s="84"/>
      <c r="L1433" s="84"/>
      <c r="M1433" s="84"/>
      <c r="N1433" s="84"/>
      <c r="O1433" s="84"/>
      <c r="P1433" s="84"/>
      <c r="Q1433" s="84"/>
      <c r="R1433" s="84"/>
      <c r="S1433" s="84"/>
      <c r="T1433" s="84"/>
      <c r="U1433" s="84"/>
      <c r="V1433" s="84"/>
      <c r="W1433" s="84"/>
      <c r="X1433" s="84"/>
      <c r="Y1433" s="84"/>
      <c r="Z1433" s="84"/>
      <c r="AA1433" s="84"/>
    </row>
    <row r="1434" spans="1:27">
      <c r="A1434" s="575">
        <v>100001561860</v>
      </c>
      <c r="B1434" s="576" t="s">
        <v>10</v>
      </c>
      <c r="C1434" s="403">
        <v>44330</v>
      </c>
      <c r="D1434" s="292" t="s">
        <v>21</v>
      </c>
      <c r="E1434" s="84"/>
      <c r="F1434" s="84"/>
      <c r="G1434" s="84"/>
      <c r="H1434" s="84"/>
      <c r="I1434" s="84"/>
      <c r="J1434" s="84"/>
      <c r="K1434" s="84"/>
      <c r="L1434" s="84"/>
      <c r="M1434" s="84"/>
      <c r="N1434" s="84"/>
      <c r="O1434" s="84"/>
      <c r="P1434" s="84"/>
      <c r="Q1434" s="84"/>
      <c r="R1434" s="84"/>
      <c r="S1434" s="84"/>
      <c r="T1434" s="84"/>
      <c r="U1434" s="84"/>
      <c r="V1434" s="84"/>
      <c r="W1434" s="84"/>
      <c r="X1434" s="84"/>
      <c r="Y1434" s="84"/>
      <c r="Z1434" s="84"/>
      <c r="AA1434" s="84"/>
    </row>
    <row r="1435" spans="1:27">
      <c r="A1435" s="575">
        <v>30119947</v>
      </c>
      <c r="B1435" s="576" t="s">
        <v>18</v>
      </c>
      <c r="C1435" s="403">
        <v>44330</v>
      </c>
      <c r="D1435" s="292" t="s">
        <v>2565</v>
      </c>
      <c r="E1435" s="292" t="s">
        <v>37</v>
      </c>
      <c r="F1435" s="84"/>
      <c r="G1435" s="84"/>
      <c r="H1435" s="84"/>
      <c r="I1435" s="84"/>
      <c r="J1435" s="84"/>
      <c r="K1435" s="84"/>
      <c r="L1435" s="84"/>
      <c r="M1435" s="84"/>
      <c r="N1435" s="84"/>
      <c r="O1435" s="84"/>
      <c r="P1435" s="84"/>
      <c r="Q1435" s="84"/>
      <c r="R1435" s="84"/>
      <c r="S1435" s="84"/>
      <c r="T1435" s="84"/>
      <c r="U1435" s="84"/>
      <c r="V1435" s="84"/>
      <c r="W1435" s="84"/>
      <c r="X1435" s="84"/>
      <c r="Y1435" s="84"/>
      <c r="Z1435" s="84"/>
      <c r="AA1435" s="84"/>
    </row>
    <row r="1436" spans="1:27">
      <c r="A1436" s="575">
        <v>2355374701</v>
      </c>
      <c r="B1436" s="576"/>
      <c r="C1436" s="84"/>
      <c r="D1436" s="84"/>
      <c r="E1436" s="84"/>
      <c r="F1436" s="84"/>
      <c r="G1436" s="84"/>
      <c r="H1436" s="84"/>
      <c r="I1436" s="84"/>
      <c r="J1436" s="84"/>
      <c r="K1436" s="84"/>
      <c r="L1436" s="84"/>
      <c r="M1436" s="84"/>
      <c r="N1436" s="84"/>
      <c r="O1436" s="84"/>
      <c r="P1436" s="84"/>
      <c r="Q1436" s="84"/>
      <c r="R1436" s="84"/>
      <c r="S1436" s="84"/>
      <c r="T1436" s="84"/>
      <c r="U1436" s="84"/>
      <c r="V1436" s="84"/>
      <c r="W1436" s="84"/>
      <c r="X1436" s="84"/>
      <c r="Y1436" s="84"/>
      <c r="Z1436" s="84"/>
      <c r="AA1436" s="84"/>
    </row>
    <row r="1437" spans="1:27">
      <c r="A1437" s="575">
        <v>100017562370</v>
      </c>
      <c r="B1437" s="576" t="s">
        <v>19</v>
      </c>
      <c r="C1437" s="292" t="s">
        <v>75</v>
      </c>
      <c r="D1437" s="84"/>
      <c r="E1437" s="84"/>
      <c r="F1437" s="84"/>
      <c r="G1437" s="84"/>
      <c r="H1437" s="84"/>
      <c r="I1437" s="84"/>
      <c r="J1437" s="84"/>
      <c r="K1437" s="84"/>
      <c r="L1437" s="84"/>
      <c r="M1437" s="84"/>
      <c r="N1437" s="84"/>
      <c r="O1437" s="84"/>
      <c r="P1437" s="84"/>
      <c r="Q1437" s="84"/>
      <c r="R1437" s="84"/>
      <c r="S1437" s="84"/>
      <c r="T1437" s="84"/>
      <c r="U1437" s="84"/>
      <c r="V1437" s="84"/>
      <c r="W1437" s="84"/>
      <c r="X1437" s="84"/>
      <c r="Y1437" s="84"/>
      <c r="Z1437" s="84"/>
      <c r="AA1437" s="84"/>
    </row>
    <row r="1438" spans="1:27">
      <c r="A1438" s="575">
        <v>100001129383</v>
      </c>
      <c r="B1438" s="576" t="s">
        <v>6</v>
      </c>
      <c r="C1438" s="403">
        <v>44330</v>
      </c>
      <c r="D1438" s="292" t="s">
        <v>89</v>
      </c>
      <c r="E1438" s="292" t="s">
        <v>35</v>
      </c>
      <c r="F1438" s="84"/>
      <c r="G1438" s="84"/>
      <c r="H1438" s="84"/>
      <c r="I1438" s="84"/>
      <c r="J1438" s="84"/>
      <c r="K1438" s="84"/>
      <c r="L1438" s="84"/>
      <c r="M1438" s="84"/>
      <c r="N1438" s="84"/>
      <c r="O1438" s="84"/>
      <c r="P1438" s="84"/>
      <c r="Q1438" s="84"/>
      <c r="R1438" s="84"/>
      <c r="S1438" s="84"/>
      <c r="T1438" s="84"/>
      <c r="U1438" s="84"/>
      <c r="V1438" s="84"/>
      <c r="W1438" s="84"/>
      <c r="X1438" s="84"/>
      <c r="Y1438" s="84"/>
      <c r="Z1438" s="84"/>
      <c r="AA1438" s="84"/>
    </row>
    <row r="1439" spans="1:27">
      <c r="A1439" s="575">
        <v>100013169977</v>
      </c>
      <c r="B1439" s="576" t="s">
        <v>6</v>
      </c>
      <c r="C1439" s="403">
        <v>44330</v>
      </c>
      <c r="D1439" s="292" t="s">
        <v>36</v>
      </c>
      <c r="E1439" s="292" t="s">
        <v>35</v>
      </c>
      <c r="F1439" s="84"/>
      <c r="G1439" s="84"/>
      <c r="H1439" s="84"/>
      <c r="I1439" s="84"/>
      <c r="J1439" s="84"/>
      <c r="K1439" s="84"/>
      <c r="L1439" s="84"/>
      <c r="M1439" s="84"/>
      <c r="N1439" s="84"/>
      <c r="O1439" s="84"/>
      <c r="P1439" s="84"/>
      <c r="Q1439" s="84"/>
      <c r="R1439" s="84"/>
      <c r="S1439" s="84"/>
      <c r="T1439" s="84"/>
      <c r="U1439" s="84"/>
      <c r="V1439" s="84"/>
      <c r="W1439" s="84"/>
      <c r="X1439" s="84"/>
      <c r="Y1439" s="84"/>
      <c r="Z1439" s="84"/>
      <c r="AA1439" s="84"/>
    </row>
    <row r="1440" spans="1:27">
      <c r="A1440" s="575">
        <v>100011909828</v>
      </c>
      <c r="B1440" s="576" t="s">
        <v>17</v>
      </c>
      <c r="C1440" s="403">
        <v>44330</v>
      </c>
      <c r="D1440" s="292" t="s">
        <v>2566</v>
      </c>
      <c r="E1440" s="292" t="s">
        <v>35</v>
      </c>
      <c r="F1440" s="84"/>
      <c r="G1440" s="84"/>
      <c r="H1440" s="84"/>
      <c r="I1440" s="84"/>
      <c r="J1440" s="84"/>
      <c r="K1440" s="84"/>
      <c r="L1440" s="84"/>
      <c r="M1440" s="84"/>
      <c r="N1440" s="84"/>
      <c r="O1440" s="84"/>
      <c r="P1440" s="84"/>
      <c r="Q1440" s="84"/>
      <c r="R1440" s="84"/>
      <c r="S1440" s="84"/>
      <c r="T1440" s="84"/>
      <c r="U1440" s="84"/>
      <c r="V1440" s="84"/>
      <c r="W1440" s="84"/>
      <c r="X1440" s="84"/>
      <c r="Y1440" s="84"/>
      <c r="Z1440" s="84"/>
      <c r="AA1440" s="84"/>
    </row>
    <row r="1441" spans="1:27">
      <c r="A1441" s="575">
        <v>493047871</v>
      </c>
      <c r="B1441" s="576" t="s">
        <v>6</v>
      </c>
      <c r="C1441" s="403">
        <v>44330</v>
      </c>
      <c r="D1441" s="292" t="s">
        <v>2539</v>
      </c>
      <c r="E1441" s="292" t="s">
        <v>35</v>
      </c>
      <c r="F1441" s="84"/>
      <c r="G1441" s="84"/>
      <c r="H1441" s="84"/>
      <c r="I1441" s="84"/>
      <c r="J1441" s="84"/>
      <c r="K1441" s="84"/>
      <c r="L1441" s="84"/>
      <c r="M1441" s="84"/>
      <c r="N1441" s="84"/>
      <c r="O1441" s="84"/>
      <c r="P1441" s="84"/>
      <c r="Q1441" s="84"/>
      <c r="R1441" s="84"/>
      <c r="S1441" s="84"/>
      <c r="T1441" s="84"/>
      <c r="U1441" s="84"/>
      <c r="V1441" s="84"/>
      <c r="W1441" s="84"/>
      <c r="X1441" s="84"/>
      <c r="Y1441" s="84"/>
      <c r="Z1441" s="84"/>
      <c r="AA1441" s="84"/>
    </row>
    <row r="1442" spans="1:27">
      <c r="A1442" s="575">
        <v>100014109719</v>
      </c>
      <c r="B1442" s="576" t="s">
        <v>18</v>
      </c>
      <c r="C1442" s="403">
        <v>44330</v>
      </c>
      <c r="D1442" s="292" t="s">
        <v>21</v>
      </c>
      <c r="E1442" s="84"/>
      <c r="F1442" s="84"/>
      <c r="G1442" s="84"/>
      <c r="H1442" s="84"/>
      <c r="I1442" s="84"/>
      <c r="J1442" s="84"/>
      <c r="K1442" s="84"/>
      <c r="L1442" s="84"/>
      <c r="M1442" s="84"/>
      <c r="N1442" s="84"/>
      <c r="O1442" s="84"/>
      <c r="P1442" s="84"/>
      <c r="Q1442" s="84"/>
      <c r="R1442" s="84"/>
      <c r="S1442" s="84"/>
      <c r="T1442" s="84"/>
      <c r="U1442" s="84"/>
      <c r="V1442" s="84"/>
      <c r="W1442" s="84"/>
      <c r="X1442" s="84"/>
      <c r="Y1442" s="84"/>
      <c r="Z1442" s="84"/>
      <c r="AA1442" s="84"/>
    </row>
    <row r="1443" spans="1:27">
      <c r="A1443" s="575">
        <v>100014059536</v>
      </c>
      <c r="B1443" s="576" t="s">
        <v>6</v>
      </c>
      <c r="C1443" s="577" t="s">
        <v>103</v>
      </c>
      <c r="D1443" s="84"/>
      <c r="E1443" s="84"/>
      <c r="F1443" s="84"/>
      <c r="G1443" s="84"/>
      <c r="H1443" s="84"/>
      <c r="I1443" s="84"/>
      <c r="J1443" s="84"/>
      <c r="K1443" s="84"/>
      <c r="L1443" s="84"/>
      <c r="M1443" s="84"/>
      <c r="N1443" s="84"/>
      <c r="O1443" s="84"/>
      <c r="P1443" s="84"/>
      <c r="Q1443" s="84"/>
      <c r="R1443" s="84"/>
      <c r="S1443" s="84"/>
      <c r="T1443" s="84"/>
      <c r="U1443" s="84"/>
      <c r="V1443" s="84"/>
      <c r="W1443" s="84"/>
      <c r="X1443" s="84"/>
      <c r="Y1443" s="84"/>
      <c r="Z1443" s="84"/>
      <c r="AA1443" s="84"/>
    </row>
    <row r="1444" spans="1:27">
      <c r="A1444" s="575">
        <v>100013821566</v>
      </c>
      <c r="B1444" s="576" t="s">
        <v>10</v>
      </c>
      <c r="C1444" s="403">
        <v>44330</v>
      </c>
      <c r="D1444" s="84"/>
      <c r="E1444" s="84"/>
      <c r="F1444" s="84"/>
      <c r="G1444" s="84"/>
      <c r="H1444" s="84"/>
      <c r="I1444" s="292" t="s">
        <v>2564</v>
      </c>
      <c r="J1444" s="84"/>
      <c r="K1444" s="84"/>
      <c r="L1444" s="84"/>
      <c r="M1444" s="84"/>
      <c r="N1444" s="84"/>
      <c r="O1444" s="84"/>
      <c r="P1444" s="84"/>
      <c r="Q1444" s="84"/>
      <c r="R1444" s="84"/>
      <c r="S1444" s="84"/>
      <c r="T1444" s="84"/>
      <c r="U1444" s="84"/>
      <c r="V1444" s="84"/>
      <c r="W1444" s="84"/>
      <c r="X1444" s="84"/>
      <c r="Y1444" s="84"/>
      <c r="Z1444" s="84"/>
      <c r="AA1444" s="84"/>
    </row>
    <row r="1445" spans="1:27">
      <c r="A1445" s="575">
        <v>100012570965</v>
      </c>
      <c r="B1445" s="576" t="s">
        <v>6</v>
      </c>
      <c r="C1445" s="403">
        <v>44330</v>
      </c>
      <c r="D1445" s="292" t="s">
        <v>36</v>
      </c>
      <c r="E1445" s="292" t="s">
        <v>35</v>
      </c>
      <c r="F1445" s="84"/>
      <c r="G1445" s="84"/>
      <c r="H1445" s="84"/>
      <c r="I1445" s="84"/>
      <c r="J1445" s="84"/>
      <c r="K1445" s="84"/>
      <c r="L1445" s="84"/>
      <c r="M1445" s="84"/>
      <c r="N1445" s="84"/>
      <c r="O1445" s="84"/>
      <c r="P1445" s="84"/>
      <c r="Q1445" s="84"/>
      <c r="R1445" s="84"/>
      <c r="S1445" s="84"/>
      <c r="T1445" s="84"/>
      <c r="U1445" s="84"/>
      <c r="V1445" s="84"/>
      <c r="W1445" s="84"/>
      <c r="X1445" s="84"/>
      <c r="Y1445" s="84"/>
      <c r="Z1445" s="84"/>
      <c r="AA1445" s="84"/>
    </row>
    <row r="1446" spans="1:27">
      <c r="A1446" s="575">
        <v>100011535753</v>
      </c>
      <c r="B1446" s="576" t="s">
        <v>19</v>
      </c>
      <c r="C1446" s="292" t="s">
        <v>75</v>
      </c>
      <c r="D1446" s="292" t="s">
        <v>2444</v>
      </c>
      <c r="E1446" s="84"/>
      <c r="F1446" s="84"/>
      <c r="G1446" s="84"/>
      <c r="H1446" s="84"/>
      <c r="I1446" s="84"/>
      <c r="J1446" s="84"/>
      <c r="K1446" s="84"/>
      <c r="L1446" s="84"/>
      <c r="M1446" s="84"/>
      <c r="N1446" s="84"/>
      <c r="O1446" s="84"/>
      <c r="P1446" s="84"/>
      <c r="Q1446" s="84"/>
      <c r="R1446" s="84"/>
      <c r="S1446" s="84"/>
      <c r="T1446" s="84"/>
      <c r="U1446" s="84"/>
      <c r="V1446" s="84"/>
      <c r="W1446" s="84"/>
      <c r="X1446" s="84"/>
      <c r="Y1446" s="84"/>
      <c r="Z1446" s="84"/>
      <c r="AA1446" s="84"/>
    </row>
    <row r="1447" spans="1:27">
      <c r="A1447" s="575">
        <v>100009714963</v>
      </c>
      <c r="B1447" s="576"/>
      <c r="C1447" s="84"/>
      <c r="D1447" s="84"/>
      <c r="E1447" s="84"/>
      <c r="F1447" s="84"/>
      <c r="G1447" s="84"/>
      <c r="H1447" s="84"/>
      <c r="I1447" s="84"/>
      <c r="J1447" s="84"/>
      <c r="K1447" s="84"/>
      <c r="L1447" s="84"/>
      <c r="M1447" s="84"/>
      <c r="N1447" s="84"/>
      <c r="O1447" s="84"/>
      <c r="P1447" s="84"/>
      <c r="Q1447" s="84"/>
      <c r="R1447" s="84"/>
      <c r="S1447" s="84"/>
      <c r="T1447" s="84"/>
      <c r="U1447" s="84"/>
      <c r="V1447" s="84"/>
      <c r="W1447" s="84"/>
      <c r="X1447" s="84"/>
      <c r="Y1447" s="84"/>
      <c r="Z1447" s="84"/>
      <c r="AA1447" s="84"/>
    </row>
    <row r="1448" spans="1:27">
      <c r="A1448" s="575">
        <v>37894663</v>
      </c>
      <c r="B1448" s="576" t="s">
        <v>15</v>
      </c>
      <c r="C1448" s="265">
        <v>44330</v>
      </c>
      <c r="D1448" s="278" t="s">
        <v>2366</v>
      </c>
      <c r="E1448" s="84"/>
      <c r="F1448" s="37"/>
      <c r="G1448" s="37"/>
      <c r="H1448" s="84"/>
      <c r="I1448" s="84"/>
      <c r="J1448" s="84"/>
      <c r="K1448" s="84"/>
      <c r="L1448" s="84"/>
      <c r="M1448" s="84"/>
      <c r="N1448" s="84"/>
      <c r="O1448" s="84"/>
      <c r="P1448" s="84"/>
      <c r="Q1448" s="84"/>
      <c r="R1448" s="84"/>
      <c r="S1448" s="84"/>
      <c r="T1448" s="84"/>
      <c r="U1448" s="84"/>
      <c r="V1448" s="84"/>
      <c r="W1448" s="84"/>
      <c r="X1448" s="84"/>
      <c r="Y1448" s="84"/>
      <c r="Z1448" s="84"/>
      <c r="AA1448" s="84"/>
    </row>
    <row r="1449" spans="1:27">
      <c r="A1449" s="493">
        <v>100014306449</v>
      </c>
      <c r="B1449" s="491" t="s">
        <v>19</v>
      </c>
      <c r="C1449" s="403">
        <v>44329</v>
      </c>
      <c r="D1449" s="84"/>
      <c r="E1449" s="84"/>
      <c r="F1449" s="84"/>
      <c r="G1449" s="84"/>
      <c r="H1449" s="84"/>
      <c r="I1449" s="84"/>
      <c r="J1449" s="84"/>
      <c r="K1449" s="84"/>
      <c r="L1449" s="84"/>
      <c r="M1449" s="84"/>
      <c r="N1449" s="84"/>
      <c r="O1449" s="84"/>
      <c r="P1449" s="84"/>
      <c r="Q1449" s="84"/>
      <c r="R1449" s="84"/>
      <c r="S1449" s="84"/>
      <c r="T1449" s="84"/>
      <c r="U1449" s="84"/>
      <c r="V1449" s="84"/>
      <c r="W1449" s="84"/>
      <c r="X1449" s="84"/>
      <c r="Y1449" s="84"/>
      <c r="Z1449" s="84"/>
      <c r="AA1449" s="84"/>
    </row>
    <row r="1450" spans="1:27">
      <c r="A1450" s="493">
        <v>100014293247</v>
      </c>
      <c r="B1450" s="491" t="s">
        <v>17</v>
      </c>
      <c r="C1450" s="403">
        <v>44330</v>
      </c>
      <c r="D1450" s="292" t="s">
        <v>2416</v>
      </c>
      <c r="E1450" s="292" t="s">
        <v>35</v>
      </c>
      <c r="F1450" s="84"/>
      <c r="G1450" s="84"/>
      <c r="H1450" s="84"/>
      <c r="I1450" s="84"/>
      <c r="J1450" s="84"/>
      <c r="K1450" s="84"/>
      <c r="L1450" s="84"/>
      <c r="M1450" s="84"/>
      <c r="N1450" s="84"/>
      <c r="O1450" s="84"/>
      <c r="P1450" s="84"/>
      <c r="Q1450" s="84"/>
      <c r="R1450" s="84"/>
      <c r="S1450" s="84"/>
      <c r="T1450" s="84"/>
      <c r="U1450" s="84"/>
      <c r="V1450" s="84"/>
      <c r="W1450" s="84"/>
      <c r="X1450" s="84"/>
      <c r="Y1450" s="84"/>
      <c r="Z1450" s="84"/>
      <c r="AA1450" s="84"/>
    </row>
    <row r="1451" spans="1:27">
      <c r="A1451" s="493">
        <v>100014307588</v>
      </c>
      <c r="B1451" s="491" t="s">
        <v>12</v>
      </c>
      <c r="C1451" s="403">
        <v>44329</v>
      </c>
      <c r="D1451" s="84"/>
      <c r="E1451" s="84"/>
      <c r="F1451" s="84"/>
      <c r="G1451" s="84"/>
      <c r="H1451" s="84"/>
      <c r="I1451" s="84"/>
      <c r="J1451" s="84"/>
      <c r="K1451" s="84"/>
      <c r="L1451" s="84"/>
      <c r="M1451" s="84"/>
      <c r="N1451" s="84"/>
      <c r="O1451" s="84"/>
      <c r="P1451" s="84"/>
      <c r="Q1451" s="84"/>
      <c r="R1451" s="84"/>
      <c r="S1451" s="84"/>
      <c r="T1451" s="84"/>
      <c r="U1451" s="84"/>
      <c r="V1451" s="84"/>
      <c r="W1451" s="84"/>
      <c r="X1451" s="84"/>
      <c r="Y1451" s="84"/>
      <c r="Z1451" s="84"/>
      <c r="AA1451" s="84"/>
    </row>
    <row r="1452" spans="1:27">
      <c r="A1452" s="493">
        <v>100014281740</v>
      </c>
      <c r="B1452" s="491" t="s">
        <v>12</v>
      </c>
      <c r="C1452" s="403">
        <v>44329</v>
      </c>
      <c r="D1452" s="84"/>
      <c r="E1452" s="84"/>
      <c r="F1452" s="84"/>
      <c r="G1452" s="84"/>
      <c r="H1452" s="84"/>
      <c r="I1452" s="84"/>
      <c r="J1452" s="84"/>
      <c r="K1452" s="84"/>
      <c r="L1452" s="84"/>
      <c r="M1452" s="84"/>
      <c r="N1452" s="84"/>
      <c r="O1452" s="84"/>
      <c r="P1452" s="84"/>
      <c r="Q1452" s="84"/>
      <c r="R1452" s="84"/>
      <c r="S1452" s="84"/>
      <c r="T1452" s="84"/>
      <c r="U1452" s="84"/>
      <c r="V1452" s="84"/>
      <c r="W1452" s="84"/>
      <c r="X1452" s="84"/>
      <c r="Y1452" s="84"/>
      <c r="Z1452" s="84"/>
      <c r="AA1452" s="84"/>
    </row>
    <row r="1453" spans="1:27">
      <c r="A1453" s="493">
        <v>100014306485</v>
      </c>
      <c r="B1453" s="491" t="s">
        <v>12</v>
      </c>
      <c r="C1453" s="403">
        <v>44329</v>
      </c>
      <c r="D1453" s="84"/>
      <c r="E1453" s="84"/>
      <c r="F1453" s="84"/>
      <c r="G1453" s="84"/>
      <c r="H1453" s="84"/>
      <c r="I1453" s="84"/>
      <c r="J1453" s="84"/>
      <c r="K1453" s="84"/>
      <c r="L1453" s="84"/>
      <c r="M1453" s="84"/>
      <c r="N1453" s="84"/>
      <c r="O1453" s="84"/>
      <c r="P1453" s="84"/>
      <c r="Q1453" s="84"/>
      <c r="R1453" s="84"/>
      <c r="S1453" s="84"/>
      <c r="T1453" s="84"/>
      <c r="U1453" s="84"/>
      <c r="V1453" s="84"/>
      <c r="W1453" s="84"/>
      <c r="X1453" s="84"/>
      <c r="Y1453" s="84"/>
      <c r="Z1453" s="84"/>
      <c r="AA1453" s="84"/>
    </row>
    <row r="1454" spans="1:27">
      <c r="A1454" s="493">
        <v>100014937223</v>
      </c>
      <c r="B1454" s="491" t="s">
        <v>10</v>
      </c>
      <c r="C1454" s="403">
        <v>44330</v>
      </c>
      <c r="D1454" s="84"/>
      <c r="E1454" s="84"/>
      <c r="F1454" s="84"/>
      <c r="G1454" s="84"/>
      <c r="H1454" s="84"/>
      <c r="I1454" s="292" t="s">
        <v>2564</v>
      </c>
      <c r="J1454" s="84"/>
      <c r="K1454" s="84"/>
      <c r="L1454" s="84"/>
      <c r="M1454" s="84"/>
      <c r="N1454" s="84"/>
      <c r="O1454" s="84"/>
      <c r="P1454" s="84"/>
      <c r="Q1454" s="84"/>
      <c r="R1454" s="84"/>
      <c r="S1454" s="84"/>
      <c r="T1454" s="84"/>
      <c r="U1454" s="84"/>
      <c r="V1454" s="84"/>
      <c r="W1454" s="84"/>
      <c r="X1454" s="84"/>
      <c r="Y1454" s="84"/>
      <c r="Z1454" s="84"/>
      <c r="AA1454" s="84"/>
    </row>
    <row r="1455" spans="1:27">
      <c r="A1455" s="573">
        <v>100017532951</v>
      </c>
      <c r="B1455" s="38" t="s">
        <v>14</v>
      </c>
      <c r="C1455" s="265">
        <v>44329</v>
      </c>
      <c r="D1455" s="84"/>
      <c r="E1455" s="84"/>
      <c r="F1455" s="84"/>
      <c r="G1455" s="84"/>
      <c r="H1455" s="84"/>
      <c r="I1455" s="84"/>
      <c r="J1455" s="84"/>
      <c r="K1455" s="84"/>
      <c r="L1455" s="84"/>
      <c r="M1455" s="84"/>
      <c r="N1455" s="84"/>
      <c r="O1455" s="84"/>
      <c r="P1455" s="84"/>
      <c r="Q1455" s="84"/>
      <c r="R1455" s="84"/>
      <c r="S1455" s="84"/>
      <c r="T1455" s="84"/>
      <c r="U1455" s="84"/>
      <c r="V1455" s="84"/>
      <c r="W1455" s="84"/>
      <c r="X1455" s="84"/>
      <c r="Y1455" s="84"/>
      <c r="Z1455" s="84"/>
      <c r="AA1455" s="84"/>
    </row>
    <row r="1456" spans="1:27">
      <c r="A1456" s="493">
        <v>100017293996</v>
      </c>
      <c r="B1456" s="491" t="s">
        <v>18</v>
      </c>
      <c r="C1456" s="403">
        <v>44329</v>
      </c>
      <c r="D1456" s="292" t="s">
        <v>2567</v>
      </c>
      <c r="E1456" s="84"/>
      <c r="F1456" s="84"/>
      <c r="G1456" s="84"/>
      <c r="H1456" s="84"/>
      <c r="I1456" s="84"/>
      <c r="J1456" s="84"/>
      <c r="K1456" s="84"/>
      <c r="L1456" s="84"/>
      <c r="M1456" s="84"/>
      <c r="N1456" s="84"/>
      <c r="O1456" s="84"/>
      <c r="P1456" s="84"/>
      <c r="Q1456" s="84"/>
      <c r="R1456" s="84"/>
      <c r="S1456" s="84"/>
      <c r="T1456" s="84"/>
      <c r="U1456" s="84"/>
      <c r="V1456" s="84"/>
      <c r="W1456" s="84"/>
      <c r="X1456" s="84"/>
      <c r="Y1456" s="84"/>
      <c r="Z1456" s="84"/>
      <c r="AA1456" s="84"/>
    </row>
    <row r="1457" spans="1:27">
      <c r="A1457" s="493">
        <v>100017083710</v>
      </c>
      <c r="B1457" s="491" t="s">
        <v>18</v>
      </c>
      <c r="C1457" s="403">
        <v>44329</v>
      </c>
      <c r="D1457" s="292" t="s">
        <v>62</v>
      </c>
      <c r="E1457" s="84"/>
      <c r="F1457" s="84"/>
      <c r="G1457" s="84"/>
      <c r="H1457" s="84"/>
      <c r="I1457" s="84"/>
      <c r="J1457" s="84"/>
      <c r="K1457" s="84"/>
      <c r="L1457" s="84"/>
      <c r="M1457" s="84"/>
      <c r="N1457" s="84"/>
      <c r="O1457" s="84"/>
      <c r="P1457" s="84"/>
      <c r="Q1457" s="84"/>
      <c r="R1457" s="84"/>
      <c r="S1457" s="84"/>
      <c r="T1457" s="84"/>
      <c r="U1457" s="84"/>
      <c r="V1457" s="84"/>
      <c r="W1457" s="84"/>
      <c r="X1457" s="84"/>
      <c r="Y1457" s="84"/>
      <c r="Z1457" s="84"/>
      <c r="AA1457" s="84"/>
    </row>
    <row r="1458" spans="1:27">
      <c r="A1458" s="493">
        <v>100013990037</v>
      </c>
      <c r="B1458" s="491" t="s">
        <v>16</v>
      </c>
      <c r="C1458" s="403">
        <v>44329</v>
      </c>
      <c r="D1458" s="84"/>
      <c r="E1458" s="84"/>
      <c r="F1458" s="84"/>
      <c r="G1458" s="84"/>
      <c r="H1458" s="84"/>
      <c r="I1458" s="84"/>
      <c r="J1458" s="84"/>
      <c r="K1458" s="84"/>
      <c r="L1458" s="84"/>
      <c r="M1458" s="84"/>
      <c r="N1458" s="84"/>
      <c r="O1458" s="84"/>
      <c r="P1458" s="84"/>
      <c r="Q1458" s="84"/>
      <c r="R1458" s="84"/>
      <c r="S1458" s="84"/>
      <c r="T1458" s="84"/>
      <c r="U1458" s="84"/>
      <c r="V1458" s="84"/>
      <c r="W1458" s="84"/>
      <c r="X1458" s="84"/>
      <c r="Y1458" s="84"/>
      <c r="Z1458" s="84"/>
      <c r="AA1458" s="84"/>
    </row>
    <row r="1459" spans="1:27">
      <c r="A1459" s="493">
        <v>100003529600</v>
      </c>
      <c r="B1459" s="491" t="s">
        <v>19</v>
      </c>
      <c r="C1459" s="292" t="s">
        <v>2532</v>
      </c>
      <c r="D1459" s="292" t="s">
        <v>51</v>
      </c>
      <c r="E1459" s="84"/>
      <c r="F1459" s="84"/>
      <c r="G1459" s="84"/>
      <c r="H1459" s="84"/>
      <c r="I1459" s="84"/>
      <c r="J1459" s="84"/>
      <c r="K1459" s="84"/>
      <c r="L1459" s="84"/>
      <c r="M1459" s="84"/>
      <c r="N1459" s="84"/>
      <c r="O1459" s="84"/>
      <c r="P1459" s="84"/>
      <c r="Q1459" s="84"/>
      <c r="R1459" s="84"/>
      <c r="S1459" s="84"/>
      <c r="T1459" s="84"/>
      <c r="U1459" s="84"/>
      <c r="V1459" s="84"/>
      <c r="W1459" s="84"/>
      <c r="X1459" s="84"/>
      <c r="Y1459" s="84"/>
      <c r="Z1459" s="84"/>
      <c r="AA1459" s="84"/>
    </row>
    <row r="1460" spans="1:27">
      <c r="A1460" s="493"/>
      <c r="B1460" s="38"/>
      <c r="C1460" s="278"/>
      <c r="D1460" s="278"/>
      <c r="E1460" s="84"/>
      <c r="F1460" s="37"/>
      <c r="G1460" s="37"/>
      <c r="H1460" s="84"/>
      <c r="I1460" s="84"/>
      <c r="J1460" s="84"/>
      <c r="K1460" s="84"/>
      <c r="L1460" s="84"/>
      <c r="M1460" s="84"/>
      <c r="N1460" s="84"/>
      <c r="O1460" s="84"/>
      <c r="P1460" s="84"/>
      <c r="Q1460" s="84"/>
      <c r="R1460" s="84"/>
      <c r="S1460" s="84"/>
      <c r="T1460" s="84"/>
      <c r="U1460" s="84"/>
      <c r="V1460" s="84"/>
      <c r="W1460" s="84"/>
      <c r="X1460" s="84"/>
      <c r="Y1460" s="84"/>
      <c r="Z1460" s="84"/>
      <c r="AA1460" s="84"/>
    </row>
    <row r="1461" spans="1:27">
      <c r="A1461" s="493"/>
      <c r="B1461" s="38"/>
      <c r="C1461" s="278"/>
      <c r="D1461" s="278"/>
      <c r="E1461" s="84"/>
      <c r="F1461" s="37"/>
      <c r="G1461" s="37"/>
      <c r="H1461" s="84"/>
      <c r="I1461" s="84"/>
      <c r="J1461" s="84"/>
      <c r="K1461" s="84"/>
      <c r="L1461" s="84"/>
      <c r="M1461" s="84"/>
      <c r="N1461" s="84"/>
      <c r="O1461" s="84"/>
      <c r="P1461" s="84"/>
      <c r="Q1461" s="84"/>
      <c r="R1461" s="84"/>
      <c r="S1461" s="84"/>
      <c r="T1461" s="84"/>
      <c r="U1461" s="84"/>
      <c r="V1461" s="84"/>
      <c r="W1461" s="84"/>
      <c r="X1461" s="84"/>
      <c r="Y1461" s="84"/>
      <c r="Z1461" s="84"/>
      <c r="AA1461" s="84"/>
    </row>
    <row r="1462" spans="1:27">
      <c r="A1462" s="493"/>
      <c r="B1462" s="38"/>
      <c r="C1462" s="278"/>
      <c r="D1462" s="278"/>
      <c r="E1462" s="84"/>
      <c r="F1462" s="37"/>
      <c r="G1462" s="37"/>
      <c r="H1462" s="84"/>
      <c r="I1462" s="84"/>
      <c r="J1462" s="84"/>
      <c r="K1462" s="84"/>
      <c r="L1462" s="84"/>
      <c r="M1462" s="84"/>
      <c r="N1462" s="84"/>
      <c r="O1462" s="84"/>
      <c r="P1462" s="84"/>
      <c r="Q1462" s="84"/>
      <c r="R1462" s="84"/>
      <c r="S1462" s="84"/>
      <c r="T1462" s="84"/>
      <c r="U1462" s="84"/>
      <c r="V1462" s="84"/>
      <c r="W1462" s="84"/>
      <c r="X1462" s="84"/>
      <c r="Y1462" s="84"/>
      <c r="Z1462" s="84"/>
      <c r="AA1462" s="84"/>
    </row>
    <row r="1463" spans="1:27">
      <c r="A1463" s="493"/>
      <c r="B1463" s="38"/>
      <c r="C1463" s="278"/>
      <c r="D1463" s="278"/>
      <c r="E1463" s="84"/>
      <c r="F1463" s="37"/>
      <c r="G1463" s="37"/>
      <c r="H1463" s="84"/>
      <c r="I1463" s="84"/>
      <c r="J1463" s="84"/>
      <c r="K1463" s="84"/>
      <c r="L1463" s="84"/>
      <c r="M1463" s="84"/>
      <c r="N1463" s="84"/>
      <c r="O1463" s="84"/>
      <c r="P1463" s="84"/>
      <c r="Q1463" s="84"/>
      <c r="R1463" s="84"/>
      <c r="S1463" s="84"/>
      <c r="T1463" s="84"/>
      <c r="U1463" s="84"/>
      <c r="V1463" s="84"/>
      <c r="W1463" s="84"/>
      <c r="X1463" s="84"/>
      <c r="Y1463" s="84"/>
      <c r="Z1463" s="84"/>
      <c r="AA1463" s="84"/>
    </row>
    <row r="1464" spans="1:27">
      <c r="A1464" s="493"/>
      <c r="B1464" s="38"/>
      <c r="C1464" s="278"/>
      <c r="D1464" s="278"/>
      <c r="E1464" s="84"/>
      <c r="F1464" s="37"/>
      <c r="G1464" s="37"/>
      <c r="H1464" s="84"/>
      <c r="I1464" s="84"/>
      <c r="J1464" s="84"/>
      <c r="K1464" s="84"/>
      <c r="L1464" s="84"/>
      <c r="M1464" s="84"/>
      <c r="N1464" s="84"/>
      <c r="O1464" s="84"/>
      <c r="P1464" s="84"/>
      <c r="Q1464" s="84"/>
      <c r="R1464" s="84"/>
      <c r="S1464" s="84"/>
      <c r="T1464" s="84"/>
      <c r="U1464" s="84"/>
      <c r="V1464" s="84"/>
      <c r="W1464" s="84"/>
      <c r="X1464" s="84"/>
      <c r="Y1464" s="84"/>
      <c r="Z1464" s="84"/>
      <c r="AA1464" s="84"/>
    </row>
    <row r="1465" spans="1:27">
      <c r="A1465" s="493"/>
      <c r="B1465" s="38"/>
      <c r="C1465" s="278"/>
      <c r="D1465" s="278"/>
      <c r="E1465" s="84"/>
      <c r="F1465" s="37"/>
      <c r="G1465" s="37"/>
      <c r="H1465" s="84"/>
      <c r="I1465" s="84"/>
      <c r="J1465" s="84"/>
      <c r="K1465" s="84"/>
      <c r="L1465" s="84"/>
      <c r="M1465" s="84"/>
      <c r="N1465" s="84"/>
      <c r="O1465" s="84"/>
      <c r="P1465" s="84"/>
      <c r="Q1465" s="84"/>
      <c r="R1465" s="84"/>
      <c r="S1465" s="84"/>
      <c r="T1465" s="84"/>
      <c r="U1465" s="84"/>
      <c r="V1465" s="84"/>
      <c r="W1465" s="84"/>
      <c r="X1465" s="84"/>
      <c r="Y1465" s="84"/>
      <c r="Z1465" s="84"/>
      <c r="AA1465" s="84"/>
    </row>
    <row r="1466" spans="1:27">
      <c r="A1466" s="493"/>
      <c r="B1466" s="38"/>
      <c r="C1466" s="278"/>
      <c r="D1466" s="278"/>
      <c r="E1466" s="84"/>
      <c r="F1466" s="37"/>
      <c r="G1466" s="37"/>
      <c r="H1466" s="84"/>
      <c r="I1466" s="84"/>
      <c r="J1466" s="84"/>
      <c r="K1466" s="84"/>
      <c r="L1466" s="84"/>
      <c r="M1466" s="84"/>
      <c r="N1466" s="84"/>
      <c r="O1466" s="84"/>
      <c r="P1466" s="84"/>
      <c r="Q1466" s="84"/>
      <c r="R1466" s="84"/>
      <c r="S1466" s="84"/>
      <c r="T1466" s="84"/>
      <c r="U1466" s="84"/>
      <c r="V1466" s="84"/>
      <c r="W1466" s="84"/>
      <c r="X1466" s="84"/>
      <c r="Y1466" s="84"/>
      <c r="Z1466" s="84"/>
      <c r="AA1466" s="84"/>
    </row>
    <row r="1467" spans="1:27">
      <c r="A1467" s="493"/>
      <c r="B1467" s="38"/>
      <c r="C1467" s="278"/>
      <c r="D1467" s="278"/>
      <c r="E1467" s="84"/>
      <c r="F1467" s="37"/>
      <c r="G1467" s="37"/>
      <c r="H1467" s="84"/>
      <c r="I1467" s="84"/>
      <c r="J1467" s="84"/>
      <c r="K1467" s="84"/>
      <c r="L1467" s="84"/>
      <c r="M1467" s="84"/>
      <c r="N1467" s="84"/>
      <c r="O1467" s="84"/>
      <c r="P1467" s="84"/>
      <c r="Q1467" s="84"/>
      <c r="R1467" s="84"/>
      <c r="S1467" s="84"/>
      <c r="T1467" s="84"/>
      <c r="U1467" s="84"/>
      <c r="V1467" s="84"/>
      <c r="W1467" s="84"/>
      <c r="X1467" s="84"/>
      <c r="Y1467" s="84"/>
      <c r="Z1467" s="84"/>
      <c r="AA1467" s="84"/>
    </row>
    <row r="1468" spans="1:27">
      <c r="A1468" s="493"/>
      <c r="B1468" s="38"/>
      <c r="C1468" s="278"/>
      <c r="D1468" s="278"/>
      <c r="E1468" s="84"/>
      <c r="F1468" s="37"/>
      <c r="G1468" s="37"/>
      <c r="H1468" s="84"/>
      <c r="I1468" s="84"/>
      <c r="J1468" s="84"/>
      <c r="K1468" s="84"/>
      <c r="L1468" s="84"/>
      <c r="M1468" s="84"/>
      <c r="N1468" s="84"/>
      <c r="O1468" s="84"/>
      <c r="P1468" s="84"/>
      <c r="Q1468" s="84"/>
      <c r="R1468" s="84"/>
      <c r="S1468" s="84"/>
      <c r="T1468" s="84"/>
      <c r="U1468" s="84"/>
      <c r="V1468" s="84"/>
      <c r="W1468" s="84"/>
      <c r="X1468" s="84"/>
      <c r="Y1468" s="84"/>
      <c r="Z1468" s="84"/>
      <c r="AA1468" s="84"/>
    </row>
    <row r="1469" spans="1:27">
      <c r="A1469" s="493"/>
      <c r="B1469" s="38"/>
      <c r="C1469" s="278"/>
      <c r="D1469" s="278"/>
      <c r="E1469" s="84"/>
      <c r="F1469" s="37"/>
      <c r="G1469" s="37"/>
      <c r="H1469" s="84"/>
      <c r="I1469" s="84"/>
      <c r="J1469" s="84"/>
      <c r="K1469" s="84"/>
      <c r="L1469" s="84"/>
      <c r="M1469" s="84"/>
      <c r="N1469" s="84"/>
      <c r="O1469" s="84"/>
      <c r="P1469" s="84"/>
      <c r="Q1469" s="84"/>
      <c r="R1469" s="84"/>
      <c r="S1469" s="84"/>
      <c r="T1469" s="84"/>
      <c r="U1469" s="84"/>
      <c r="V1469" s="84"/>
      <c r="W1469" s="84"/>
      <c r="X1469" s="84"/>
      <c r="Y1469" s="84"/>
      <c r="Z1469" s="84"/>
      <c r="AA1469" s="84"/>
    </row>
    <row r="1470" spans="1:27">
      <c r="A1470" s="493"/>
      <c r="B1470" s="38"/>
      <c r="C1470" s="278"/>
      <c r="D1470" s="278"/>
      <c r="E1470" s="84"/>
      <c r="F1470" s="37"/>
      <c r="G1470" s="37"/>
      <c r="H1470" s="84"/>
      <c r="I1470" s="84"/>
      <c r="J1470" s="84"/>
      <c r="K1470" s="84"/>
      <c r="L1470" s="84"/>
      <c r="M1470" s="84"/>
      <c r="N1470" s="84"/>
      <c r="O1470" s="84"/>
      <c r="P1470" s="84"/>
      <c r="Q1470" s="84"/>
      <c r="R1470" s="84"/>
      <c r="S1470" s="84"/>
      <c r="T1470" s="84"/>
      <c r="U1470" s="84"/>
      <c r="V1470" s="84"/>
      <c r="W1470" s="84"/>
      <c r="X1470" s="84"/>
      <c r="Y1470" s="84"/>
      <c r="Z1470" s="84"/>
      <c r="AA1470" s="84"/>
    </row>
    <row r="1471" spans="1:27">
      <c r="A1471" s="493"/>
      <c r="B1471" s="38"/>
      <c r="C1471" s="278"/>
      <c r="D1471" s="278"/>
      <c r="E1471" s="84"/>
      <c r="F1471" s="37"/>
      <c r="G1471" s="37"/>
      <c r="H1471" s="84"/>
      <c r="I1471" s="84"/>
      <c r="J1471" s="84"/>
      <c r="K1471" s="84"/>
      <c r="L1471" s="84"/>
      <c r="M1471" s="84"/>
      <c r="N1471" s="84"/>
      <c r="O1471" s="84"/>
      <c r="P1471" s="84"/>
      <c r="Q1471" s="84"/>
      <c r="R1471" s="84"/>
      <c r="S1471" s="84"/>
      <c r="T1471" s="84"/>
      <c r="U1471" s="84"/>
      <c r="V1471" s="84"/>
      <c r="W1471" s="84"/>
      <c r="X1471" s="84"/>
      <c r="Y1471" s="84"/>
      <c r="Z1471" s="84"/>
      <c r="AA1471" s="84"/>
    </row>
    <row r="1472" spans="1:27">
      <c r="A1472" s="493"/>
      <c r="B1472" s="38"/>
      <c r="C1472" s="278"/>
      <c r="D1472" s="278"/>
      <c r="E1472" s="84"/>
      <c r="F1472" s="37"/>
      <c r="G1472" s="37"/>
      <c r="H1472" s="84"/>
      <c r="I1472" s="84"/>
      <c r="J1472" s="84"/>
      <c r="K1472" s="84"/>
      <c r="L1472" s="84"/>
      <c r="M1472" s="84"/>
      <c r="N1472" s="84"/>
      <c r="O1472" s="84"/>
      <c r="P1472" s="84"/>
      <c r="Q1472" s="84"/>
      <c r="R1472" s="84"/>
      <c r="S1472" s="84"/>
      <c r="T1472" s="84"/>
      <c r="U1472" s="84"/>
      <c r="V1472" s="84"/>
      <c r="W1472" s="84"/>
      <c r="X1472" s="84"/>
      <c r="Y1472" s="84"/>
      <c r="Z1472" s="84"/>
      <c r="AA1472" s="84"/>
    </row>
    <row r="1473" spans="1:27">
      <c r="A1473" s="493"/>
      <c r="B1473" s="38"/>
      <c r="C1473" s="278"/>
      <c r="D1473" s="278"/>
      <c r="E1473" s="84"/>
      <c r="F1473" s="37"/>
      <c r="G1473" s="37"/>
      <c r="H1473" s="84"/>
      <c r="I1473" s="84"/>
      <c r="J1473" s="84"/>
      <c r="K1473" s="84"/>
      <c r="L1473" s="84"/>
      <c r="M1473" s="84"/>
      <c r="N1473" s="84"/>
      <c r="O1473" s="84"/>
      <c r="P1473" s="84"/>
      <c r="Q1473" s="84"/>
      <c r="R1473" s="84"/>
      <c r="S1473" s="84"/>
      <c r="T1473" s="84"/>
      <c r="U1473" s="84"/>
      <c r="V1473" s="84"/>
      <c r="W1473" s="84"/>
      <c r="X1473" s="84"/>
      <c r="Y1473" s="84"/>
      <c r="Z1473" s="84"/>
      <c r="AA1473" s="84"/>
    </row>
    <row r="1474" spans="1:27">
      <c r="A1474" s="493"/>
      <c r="B1474" s="38"/>
      <c r="C1474" s="278"/>
      <c r="D1474" s="278"/>
      <c r="E1474" s="84"/>
      <c r="F1474" s="37"/>
      <c r="G1474" s="37"/>
      <c r="H1474" s="84"/>
      <c r="I1474" s="84"/>
      <c r="J1474" s="84"/>
      <c r="K1474" s="84"/>
      <c r="L1474" s="84"/>
      <c r="M1474" s="84"/>
      <c r="N1474" s="84"/>
      <c r="O1474" s="84"/>
      <c r="P1474" s="84"/>
      <c r="Q1474" s="84"/>
      <c r="R1474" s="84"/>
      <c r="S1474" s="84"/>
      <c r="T1474" s="84"/>
      <c r="U1474" s="84"/>
      <c r="V1474" s="84"/>
      <c r="W1474" s="84"/>
      <c r="X1474" s="84"/>
      <c r="Y1474" s="84"/>
      <c r="Z1474" s="84"/>
      <c r="AA1474" s="84"/>
    </row>
    <row r="1475" spans="1:27">
      <c r="A1475" s="493"/>
      <c r="B1475" s="38"/>
      <c r="C1475" s="278"/>
      <c r="D1475" s="278"/>
      <c r="E1475" s="84"/>
      <c r="F1475" s="37"/>
      <c r="G1475" s="37"/>
      <c r="H1475" s="84"/>
      <c r="I1475" s="84"/>
      <c r="J1475" s="84"/>
      <c r="K1475" s="84"/>
      <c r="L1475" s="84"/>
      <c r="M1475" s="84"/>
      <c r="N1475" s="84"/>
      <c r="O1475" s="84"/>
      <c r="P1475" s="84"/>
      <c r="Q1475" s="84"/>
      <c r="R1475" s="84"/>
      <c r="S1475" s="84"/>
      <c r="T1475" s="84"/>
      <c r="U1475" s="84"/>
      <c r="V1475" s="84"/>
      <c r="W1475" s="84"/>
      <c r="X1475" s="84"/>
      <c r="Y1475" s="84"/>
      <c r="Z1475" s="84"/>
      <c r="AA1475" s="84"/>
    </row>
    <row r="1476" spans="1:27">
      <c r="A1476" s="493"/>
      <c r="B1476" s="38"/>
      <c r="C1476" s="278"/>
      <c r="D1476" s="278"/>
      <c r="E1476" s="84"/>
      <c r="F1476" s="37"/>
      <c r="G1476" s="37"/>
      <c r="H1476" s="84"/>
      <c r="I1476" s="84"/>
      <c r="J1476" s="84"/>
      <c r="K1476" s="84"/>
      <c r="L1476" s="84"/>
      <c r="M1476" s="84"/>
      <c r="N1476" s="84"/>
      <c r="O1476" s="84"/>
      <c r="P1476" s="84"/>
      <c r="Q1476" s="84"/>
      <c r="R1476" s="84"/>
      <c r="S1476" s="84"/>
      <c r="T1476" s="84"/>
      <c r="U1476" s="84"/>
      <c r="V1476" s="84"/>
      <c r="W1476" s="84"/>
      <c r="X1476" s="84"/>
      <c r="Y1476" s="84"/>
      <c r="Z1476" s="84"/>
      <c r="AA1476" s="84"/>
    </row>
    <row r="1477" spans="1:27">
      <c r="A1477" s="493"/>
      <c r="B1477" s="38"/>
      <c r="C1477" s="278"/>
      <c r="D1477" s="278"/>
      <c r="E1477" s="84"/>
      <c r="F1477" s="37"/>
      <c r="G1477" s="37"/>
      <c r="H1477" s="84"/>
      <c r="I1477" s="84"/>
      <c r="J1477" s="84"/>
      <c r="K1477" s="84"/>
      <c r="L1477" s="84"/>
      <c r="M1477" s="84"/>
      <c r="N1477" s="84"/>
      <c r="O1477" s="84"/>
      <c r="P1477" s="84"/>
      <c r="Q1477" s="84"/>
      <c r="R1477" s="84"/>
      <c r="S1477" s="84"/>
      <c r="T1477" s="84"/>
      <c r="U1477" s="84"/>
      <c r="V1477" s="84"/>
      <c r="W1477" s="84"/>
      <c r="X1477" s="84"/>
      <c r="Y1477" s="84"/>
      <c r="Z1477" s="84"/>
      <c r="AA1477" s="84"/>
    </row>
    <row r="1478" spans="1:27">
      <c r="A1478" s="493"/>
      <c r="B1478" s="38"/>
      <c r="C1478" s="278"/>
      <c r="D1478" s="278"/>
      <c r="E1478" s="84"/>
      <c r="F1478" s="37"/>
      <c r="G1478" s="37"/>
      <c r="H1478" s="84"/>
      <c r="I1478" s="84"/>
      <c r="J1478" s="84"/>
      <c r="K1478" s="84"/>
      <c r="L1478" s="84"/>
      <c r="M1478" s="84"/>
      <c r="N1478" s="84"/>
      <c r="O1478" s="84"/>
      <c r="P1478" s="84"/>
      <c r="Q1478" s="84"/>
      <c r="R1478" s="84"/>
      <c r="S1478" s="84"/>
      <c r="T1478" s="84"/>
      <c r="U1478" s="84"/>
      <c r="V1478" s="84"/>
      <c r="W1478" s="84"/>
      <c r="X1478" s="84"/>
      <c r="Y1478" s="84"/>
      <c r="Z1478" s="84"/>
      <c r="AA1478" s="84"/>
    </row>
  </sheetData>
  <autoFilter ref="A1:L1459" xr:uid="{00000000-0009-0000-0000-00000E000000}"/>
  <phoneticPr fontId="163" type="noConversion"/>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Z200"/>
  <sheetViews>
    <sheetView workbookViewId="0">
      <pane ySplit="1" topLeftCell="A2" activePane="bottomLeft" state="frozen"/>
      <selection pane="bottomLeft"/>
    </sheetView>
  </sheetViews>
  <sheetFormatPr baseColWidth="10" defaultRowHeight="16"/>
  <cols>
    <col min="1" max="1" width="6.1640625" customWidth="1"/>
    <col min="2" max="2" width="8.5" customWidth="1"/>
    <col min="3" max="3" width="8"/>
    <col min="4" max="4" width="36.5" customWidth="1"/>
    <col min="5" max="26" width="8"/>
  </cols>
  <sheetData>
    <row r="1" spans="1:26" ht="28" customHeight="1">
      <c r="A1" s="579" t="s">
        <v>2569</v>
      </c>
      <c r="B1" s="579" t="s">
        <v>9439</v>
      </c>
      <c r="C1" s="579" t="s">
        <v>9440</v>
      </c>
      <c r="D1" s="579" t="s">
        <v>9441</v>
      </c>
      <c r="E1" s="579" t="s">
        <v>9442</v>
      </c>
      <c r="F1" s="37"/>
      <c r="G1" s="37"/>
      <c r="H1" s="37"/>
      <c r="I1" s="37"/>
      <c r="J1" s="37"/>
      <c r="K1" s="37"/>
      <c r="L1" s="37"/>
      <c r="M1" s="37"/>
      <c r="N1" s="37"/>
      <c r="O1" s="37"/>
      <c r="P1" s="37"/>
      <c r="Q1" s="37"/>
      <c r="R1" s="37"/>
      <c r="S1" s="37"/>
      <c r="T1" s="37"/>
      <c r="U1" s="37"/>
      <c r="V1" s="37"/>
      <c r="W1" s="37"/>
      <c r="X1" s="37"/>
      <c r="Y1" s="37"/>
      <c r="Z1" s="37"/>
    </row>
    <row r="2" spans="1:26">
      <c r="A2" s="37">
        <v>1</v>
      </c>
      <c r="B2" s="278" t="s">
        <v>146</v>
      </c>
      <c r="C2" s="278" t="s">
        <v>9443</v>
      </c>
      <c r="D2" s="580" t="s">
        <v>9444</v>
      </c>
      <c r="E2" s="278"/>
      <c r="F2" s="37"/>
      <c r="G2" s="37"/>
      <c r="H2" s="37"/>
      <c r="I2" s="37"/>
      <c r="J2" s="37"/>
      <c r="K2" s="37"/>
      <c r="L2" s="37"/>
      <c r="M2" s="37"/>
      <c r="N2" s="37"/>
      <c r="O2" s="37"/>
      <c r="P2" s="37"/>
      <c r="Q2" s="37"/>
      <c r="R2" s="37"/>
      <c r="S2" s="37"/>
      <c r="T2" s="37"/>
      <c r="U2" s="37"/>
      <c r="V2" s="37"/>
      <c r="W2" s="37"/>
      <c r="X2" s="37"/>
      <c r="Y2" s="37"/>
      <c r="Z2" s="37"/>
    </row>
    <row r="3" spans="1:26">
      <c r="A3" s="37">
        <v>2</v>
      </c>
      <c r="B3" s="278" t="s">
        <v>146</v>
      </c>
      <c r="C3" s="37"/>
      <c r="D3" s="580" t="s">
        <v>9445</v>
      </c>
      <c r="E3" s="37"/>
      <c r="F3" s="37"/>
      <c r="G3" s="37"/>
      <c r="H3" s="37"/>
      <c r="I3" s="37"/>
      <c r="J3" s="37"/>
      <c r="K3" s="37"/>
      <c r="L3" s="37"/>
      <c r="M3" s="37"/>
      <c r="N3" s="37"/>
      <c r="O3" s="37"/>
      <c r="P3" s="37"/>
      <c r="Q3" s="37"/>
      <c r="R3" s="37"/>
      <c r="S3" s="37"/>
      <c r="T3" s="37"/>
      <c r="U3" s="37"/>
      <c r="V3" s="37"/>
      <c r="W3" s="37"/>
      <c r="X3" s="37"/>
      <c r="Y3" s="37"/>
      <c r="Z3" s="37"/>
    </row>
    <row r="4" spans="1:26">
      <c r="A4" s="37">
        <v>3</v>
      </c>
      <c r="B4" s="278" t="s">
        <v>154</v>
      </c>
      <c r="C4" s="37"/>
      <c r="D4" s="580" t="s">
        <v>9446</v>
      </c>
      <c r="E4" s="37"/>
      <c r="F4" s="37"/>
      <c r="G4" s="37"/>
      <c r="H4" s="37"/>
      <c r="I4" s="37"/>
      <c r="J4" s="37"/>
      <c r="K4" s="37"/>
      <c r="L4" s="37"/>
      <c r="M4" s="37"/>
      <c r="N4" s="37"/>
      <c r="O4" s="37"/>
      <c r="P4" s="37"/>
      <c r="Q4" s="37"/>
      <c r="R4" s="37"/>
      <c r="S4" s="37"/>
      <c r="T4" s="37"/>
      <c r="U4" s="37"/>
      <c r="V4" s="37"/>
      <c r="W4" s="37"/>
      <c r="X4" s="37"/>
      <c r="Y4" s="37"/>
      <c r="Z4" s="37"/>
    </row>
    <row r="5" spans="1:26">
      <c r="A5" s="37">
        <v>4</v>
      </c>
      <c r="B5" s="37"/>
      <c r="C5" s="37"/>
      <c r="D5" s="572"/>
      <c r="E5" s="37"/>
      <c r="F5" s="37"/>
      <c r="G5" s="37"/>
      <c r="H5" s="37"/>
      <c r="I5" s="37"/>
      <c r="J5" s="37"/>
      <c r="K5" s="37"/>
      <c r="L5" s="37"/>
      <c r="M5" s="37"/>
      <c r="N5" s="37"/>
      <c r="O5" s="37"/>
      <c r="P5" s="37"/>
      <c r="Q5" s="37"/>
      <c r="R5" s="37"/>
      <c r="S5" s="37"/>
      <c r="T5" s="37"/>
      <c r="U5" s="37"/>
      <c r="V5" s="37"/>
      <c r="W5" s="37"/>
      <c r="X5" s="37"/>
      <c r="Y5" s="37"/>
      <c r="Z5" s="37"/>
    </row>
    <row r="6" spans="1:26">
      <c r="A6" s="37">
        <v>5</v>
      </c>
      <c r="B6" s="37"/>
      <c r="C6" s="37"/>
      <c r="D6" s="572"/>
      <c r="E6" s="37"/>
      <c r="F6" s="37"/>
      <c r="G6" s="37"/>
      <c r="H6" s="37"/>
      <c r="I6" s="37"/>
      <c r="J6" s="37"/>
      <c r="K6" s="37"/>
      <c r="L6" s="37"/>
      <c r="M6" s="37"/>
      <c r="N6" s="37"/>
      <c r="O6" s="37"/>
      <c r="P6" s="37"/>
      <c r="Q6" s="37"/>
      <c r="R6" s="37"/>
      <c r="S6" s="37"/>
      <c r="T6" s="37"/>
      <c r="U6" s="37"/>
      <c r="V6" s="37"/>
      <c r="W6" s="37"/>
      <c r="X6" s="37"/>
      <c r="Y6" s="37"/>
      <c r="Z6" s="37"/>
    </row>
    <row r="7" spans="1:26">
      <c r="A7" s="37">
        <v>6</v>
      </c>
      <c r="B7" s="37"/>
      <c r="C7" s="37"/>
      <c r="D7" s="572"/>
      <c r="E7" s="37"/>
      <c r="F7" s="37"/>
      <c r="G7" s="37"/>
      <c r="H7" s="37"/>
      <c r="I7" s="37"/>
      <c r="J7" s="37"/>
      <c r="K7" s="37"/>
      <c r="L7" s="37"/>
      <c r="M7" s="37"/>
      <c r="N7" s="37"/>
      <c r="O7" s="37"/>
      <c r="P7" s="37"/>
      <c r="Q7" s="37"/>
      <c r="R7" s="37"/>
      <c r="S7" s="37"/>
      <c r="T7" s="37"/>
      <c r="U7" s="37"/>
      <c r="V7" s="37"/>
      <c r="W7" s="37"/>
      <c r="X7" s="37"/>
      <c r="Y7" s="37"/>
      <c r="Z7" s="37"/>
    </row>
    <row r="8" spans="1:26">
      <c r="A8" s="37">
        <v>7</v>
      </c>
      <c r="B8" s="37"/>
      <c r="C8" s="37"/>
      <c r="D8" s="572"/>
      <c r="E8" s="37"/>
      <c r="F8" s="37"/>
      <c r="G8" s="37"/>
      <c r="H8" s="37"/>
      <c r="I8" s="37"/>
      <c r="J8" s="37"/>
      <c r="K8" s="37"/>
      <c r="L8" s="37"/>
      <c r="M8" s="37"/>
      <c r="N8" s="37"/>
      <c r="O8" s="37"/>
      <c r="P8" s="37"/>
      <c r="Q8" s="37"/>
      <c r="R8" s="37"/>
      <c r="S8" s="37"/>
      <c r="T8" s="37"/>
      <c r="U8" s="37"/>
      <c r="V8" s="37"/>
      <c r="W8" s="37"/>
      <c r="X8" s="37"/>
      <c r="Y8" s="37"/>
      <c r="Z8" s="37"/>
    </row>
    <row r="9" spans="1:26">
      <c r="A9" s="37">
        <v>8</v>
      </c>
      <c r="B9" s="37"/>
      <c r="C9" s="37"/>
      <c r="D9" s="572"/>
      <c r="E9" s="37"/>
      <c r="F9" s="37"/>
      <c r="G9" s="37"/>
      <c r="H9" s="37"/>
      <c r="I9" s="37"/>
      <c r="J9" s="37"/>
      <c r="K9" s="37"/>
      <c r="L9" s="37"/>
      <c r="M9" s="37"/>
      <c r="N9" s="37"/>
      <c r="O9" s="37"/>
      <c r="P9" s="37"/>
      <c r="Q9" s="37"/>
      <c r="R9" s="37"/>
      <c r="S9" s="37"/>
      <c r="T9" s="37"/>
      <c r="U9" s="37"/>
      <c r="V9" s="37"/>
      <c r="W9" s="37"/>
      <c r="X9" s="37"/>
      <c r="Y9" s="37"/>
      <c r="Z9" s="37"/>
    </row>
    <row r="10" spans="1:26">
      <c r="A10" s="37">
        <v>9</v>
      </c>
      <c r="B10" s="37"/>
      <c r="C10" s="37"/>
      <c r="D10" s="572"/>
      <c r="E10" s="37"/>
      <c r="F10" s="37"/>
      <c r="G10" s="37"/>
      <c r="H10" s="37"/>
      <c r="I10" s="37"/>
      <c r="J10" s="37"/>
      <c r="K10" s="37"/>
      <c r="L10" s="37"/>
      <c r="M10" s="37"/>
      <c r="N10" s="37"/>
      <c r="O10" s="37"/>
      <c r="P10" s="37"/>
      <c r="Q10" s="37"/>
      <c r="R10" s="37"/>
      <c r="S10" s="37"/>
      <c r="T10" s="37"/>
      <c r="U10" s="37"/>
      <c r="V10" s="37"/>
      <c r="W10" s="37"/>
      <c r="X10" s="37"/>
      <c r="Y10" s="37"/>
      <c r="Z10" s="37"/>
    </row>
    <row r="11" spans="1:26">
      <c r="A11" s="37">
        <v>10</v>
      </c>
      <c r="B11" s="37"/>
      <c r="C11" s="37"/>
      <c r="D11" s="572"/>
      <c r="E11" s="37"/>
      <c r="F11" s="37"/>
      <c r="G11" s="37"/>
      <c r="H11" s="37"/>
      <c r="I11" s="37"/>
      <c r="J11" s="37"/>
      <c r="K11" s="37"/>
      <c r="L11" s="37"/>
      <c r="M11" s="37"/>
      <c r="N11" s="37"/>
      <c r="O11" s="37"/>
      <c r="P11" s="37"/>
      <c r="Q11" s="37"/>
      <c r="R11" s="37"/>
      <c r="S11" s="37"/>
      <c r="T11" s="37"/>
      <c r="U11" s="37"/>
      <c r="V11" s="37"/>
      <c r="W11" s="37"/>
      <c r="X11" s="37"/>
      <c r="Y11" s="37"/>
      <c r="Z11" s="37"/>
    </row>
    <row r="12" spans="1:26">
      <c r="A12" s="37">
        <v>11</v>
      </c>
      <c r="B12" s="37"/>
      <c r="C12" s="37"/>
      <c r="D12" s="572"/>
      <c r="E12" s="37"/>
      <c r="F12" s="37"/>
      <c r="G12" s="37"/>
      <c r="H12" s="37"/>
      <c r="I12" s="37"/>
      <c r="J12" s="37"/>
      <c r="K12" s="37"/>
      <c r="L12" s="37"/>
      <c r="M12" s="37"/>
      <c r="N12" s="37"/>
      <c r="O12" s="37"/>
      <c r="P12" s="37"/>
      <c r="Q12" s="37"/>
      <c r="R12" s="37"/>
      <c r="S12" s="37"/>
      <c r="T12" s="37"/>
      <c r="U12" s="37"/>
      <c r="V12" s="37"/>
      <c r="W12" s="37"/>
      <c r="X12" s="37"/>
      <c r="Y12" s="37"/>
      <c r="Z12" s="37"/>
    </row>
    <row r="13" spans="1:26">
      <c r="A13" s="37">
        <v>12</v>
      </c>
      <c r="B13" s="37"/>
      <c r="C13" s="37"/>
      <c r="D13" s="572"/>
      <c r="E13" s="37"/>
      <c r="F13" s="37"/>
      <c r="G13" s="37"/>
      <c r="H13" s="37"/>
      <c r="I13" s="37"/>
      <c r="J13" s="37"/>
      <c r="K13" s="37"/>
      <c r="L13" s="37"/>
      <c r="M13" s="37"/>
      <c r="N13" s="37"/>
      <c r="O13" s="37"/>
      <c r="P13" s="37"/>
      <c r="Q13" s="37"/>
      <c r="R13" s="37"/>
      <c r="S13" s="37"/>
      <c r="T13" s="37"/>
      <c r="U13" s="37"/>
      <c r="V13" s="37"/>
      <c r="W13" s="37"/>
      <c r="X13" s="37"/>
      <c r="Y13" s="37"/>
      <c r="Z13" s="37"/>
    </row>
    <row r="14" spans="1:26">
      <c r="A14" s="37"/>
      <c r="B14" s="37"/>
      <c r="C14" s="37"/>
      <c r="D14" s="572"/>
      <c r="E14" s="37"/>
      <c r="F14" s="37"/>
      <c r="G14" s="37"/>
      <c r="H14" s="37"/>
      <c r="I14" s="37"/>
      <c r="J14" s="37"/>
      <c r="K14" s="37"/>
      <c r="L14" s="37"/>
      <c r="M14" s="37"/>
      <c r="N14" s="37"/>
      <c r="O14" s="37"/>
      <c r="P14" s="37"/>
      <c r="Q14" s="37"/>
      <c r="R14" s="37"/>
      <c r="S14" s="37"/>
      <c r="T14" s="37"/>
      <c r="U14" s="37"/>
      <c r="V14" s="37"/>
      <c r="W14" s="37"/>
      <c r="X14" s="37"/>
      <c r="Y14" s="37"/>
      <c r="Z14" s="37"/>
    </row>
    <row r="15" spans="1:26">
      <c r="A15" s="37"/>
      <c r="B15" s="37"/>
      <c r="C15" s="37"/>
      <c r="D15" s="572"/>
      <c r="E15" s="37"/>
      <c r="F15" s="37"/>
      <c r="G15" s="37"/>
      <c r="H15" s="37"/>
      <c r="I15" s="37"/>
      <c r="J15" s="37"/>
      <c r="K15" s="37"/>
      <c r="L15" s="37"/>
      <c r="M15" s="37"/>
      <c r="N15" s="37"/>
      <c r="O15" s="37"/>
      <c r="P15" s="37"/>
      <c r="Q15" s="37"/>
      <c r="R15" s="37"/>
      <c r="S15" s="37"/>
      <c r="T15" s="37"/>
      <c r="U15" s="37"/>
      <c r="V15" s="37"/>
      <c r="W15" s="37"/>
      <c r="X15" s="37"/>
      <c r="Y15" s="37"/>
      <c r="Z15" s="37"/>
    </row>
    <row r="16" spans="1:26">
      <c r="A16" s="37"/>
      <c r="B16" s="37"/>
      <c r="C16" s="37"/>
      <c r="D16" s="572"/>
      <c r="E16" s="37"/>
      <c r="F16" s="37"/>
      <c r="G16" s="37"/>
      <c r="H16" s="37"/>
      <c r="I16" s="37"/>
      <c r="J16" s="37"/>
      <c r="K16" s="37"/>
      <c r="L16" s="37"/>
      <c r="M16" s="37"/>
      <c r="N16" s="37"/>
      <c r="O16" s="37"/>
      <c r="P16" s="37"/>
      <c r="Q16" s="37"/>
      <c r="R16" s="37"/>
      <c r="S16" s="37"/>
      <c r="T16" s="37"/>
      <c r="U16" s="37"/>
      <c r="V16" s="37"/>
      <c r="W16" s="37"/>
      <c r="X16" s="37"/>
      <c r="Y16" s="37"/>
      <c r="Z16" s="37"/>
    </row>
    <row r="17" spans="1:26">
      <c r="A17" s="37"/>
      <c r="B17" s="37"/>
      <c r="C17" s="37"/>
      <c r="D17" s="572"/>
      <c r="E17" s="37"/>
      <c r="F17" s="37"/>
      <c r="G17" s="37"/>
      <c r="H17" s="37"/>
      <c r="I17" s="37"/>
      <c r="J17" s="37"/>
      <c r="K17" s="37"/>
      <c r="L17" s="37"/>
      <c r="M17" s="37"/>
      <c r="N17" s="37"/>
      <c r="O17" s="37"/>
      <c r="P17" s="37"/>
      <c r="Q17" s="37"/>
      <c r="R17" s="37"/>
      <c r="S17" s="37"/>
      <c r="T17" s="37"/>
      <c r="U17" s="37"/>
      <c r="V17" s="37"/>
      <c r="W17" s="37"/>
      <c r="X17" s="37"/>
      <c r="Y17" s="37"/>
      <c r="Z17" s="37"/>
    </row>
    <row r="18" spans="1:26">
      <c r="A18" s="37"/>
      <c r="B18" s="37"/>
      <c r="C18" s="37"/>
      <c r="D18" s="572"/>
      <c r="E18" s="37"/>
      <c r="F18" s="37"/>
      <c r="G18" s="37"/>
      <c r="H18" s="37"/>
      <c r="I18" s="37"/>
      <c r="J18" s="37"/>
      <c r="K18" s="37"/>
      <c r="L18" s="37"/>
      <c r="M18" s="37"/>
      <c r="N18" s="37"/>
      <c r="O18" s="37"/>
      <c r="P18" s="37"/>
      <c r="Q18" s="37"/>
      <c r="R18" s="37"/>
      <c r="S18" s="37"/>
      <c r="T18" s="37"/>
      <c r="U18" s="37"/>
      <c r="V18" s="37"/>
      <c r="W18" s="37"/>
      <c r="X18" s="37"/>
      <c r="Y18" s="37"/>
      <c r="Z18" s="37"/>
    </row>
    <row r="19" spans="1:26">
      <c r="A19" s="37"/>
      <c r="B19" s="37"/>
      <c r="C19" s="37"/>
      <c r="D19" s="572"/>
      <c r="E19" s="37"/>
      <c r="F19" s="37"/>
      <c r="G19" s="37"/>
      <c r="H19" s="37"/>
      <c r="I19" s="37"/>
      <c r="J19" s="37"/>
      <c r="K19" s="37"/>
      <c r="L19" s="37"/>
      <c r="M19" s="37"/>
      <c r="N19" s="37"/>
      <c r="O19" s="37"/>
      <c r="P19" s="37"/>
      <c r="Q19" s="37"/>
      <c r="R19" s="37"/>
      <c r="S19" s="37"/>
      <c r="T19" s="37"/>
      <c r="U19" s="37"/>
      <c r="V19" s="37"/>
      <c r="W19" s="37"/>
      <c r="X19" s="37"/>
      <c r="Y19" s="37"/>
      <c r="Z19" s="37"/>
    </row>
    <row r="20" spans="1:26">
      <c r="A20" s="37"/>
      <c r="B20" s="37"/>
      <c r="C20" s="37"/>
      <c r="D20" s="572"/>
      <c r="E20" s="37"/>
      <c r="F20" s="37"/>
      <c r="G20" s="37"/>
      <c r="H20" s="37"/>
      <c r="I20" s="37"/>
      <c r="J20" s="37"/>
      <c r="K20" s="37"/>
      <c r="L20" s="37"/>
      <c r="M20" s="37"/>
      <c r="N20" s="37"/>
      <c r="O20" s="37"/>
      <c r="P20" s="37"/>
      <c r="Q20" s="37"/>
      <c r="R20" s="37"/>
      <c r="S20" s="37"/>
      <c r="T20" s="37"/>
      <c r="U20" s="37"/>
      <c r="V20" s="37"/>
      <c r="W20" s="37"/>
      <c r="X20" s="37"/>
      <c r="Y20" s="37"/>
      <c r="Z20" s="37"/>
    </row>
    <row r="21" spans="1:26">
      <c r="A21" s="37"/>
      <c r="B21" s="37"/>
      <c r="C21" s="37"/>
      <c r="D21" s="572"/>
      <c r="E21" s="37"/>
      <c r="F21" s="37"/>
      <c r="G21" s="37"/>
      <c r="H21" s="37"/>
      <c r="I21" s="37"/>
      <c r="J21" s="37"/>
      <c r="K21" s="37"/>
      <c r="L21" s="37"/>
      <c r="M21" s="37"/>
      <c r="N21" s="37"/>
      <c r="O21" s="37"/>
      <c r="P21" s="37"/>
      <c r="Q21" s="37"/>
      <c r="R21" s="37"/>
      <c r="S21" s="37"/>
      <c r="T21" s="37"/>
      <c r="U21" s="37"/>
      <c r="V21" s="37"/>
      <c r="W21" s="37"/>
      <c r="X21" s="37"/>
      <c r="Y21" s="37"/>
      <c r="Z21" s="37"/>
    </row>
    <row r="22" spans="1:26">
      <c r="A22" s="37"/>
      <c r="B22" s="37"/>
      <c r="C22" s="37"/>
      <c r="D22" s="572"/>
      <c r="E22" s="37"/>
      <c r="F22" s="37"/>
      <c r="G22" s="37"/>
      <c r="H22" s="37"/>
      <c r="I22" s="37"/>
      <c r="J22" s="37"/>
      <c r="K22" s="37"/>
      <c r="L22" s="37"/>
      <c r="M22" s="37"/>
      <c r="N22" s="37"/>
      <c r="O22" s="37"/>
      <c r="P22" s="37"/>
      <c r="Q22" s="37"/>
      <c r="R22" s="37"/>
      <c r="S22" s="37"/>
      <c r="T22" s="37"/>
      <c r="U22" s="37"/>
      <c r="V22" s="37"/>
      <c r="W22" s="37"/>
      <c r="X22" s="37"/>
      <c r="Y22" s="37"/>
      <c r="Z22" s="37"/>
    </row>
    <row r="23" spans="1:26">
      <c r="A23" s="37"/>
      <c r="B23" s="37"/>
      <c r="C23" s="37"/>
      <c r="D23" s="572"/>
      <c r="E23" s="37"/>
      <c r="F23" s="37"/>
      <c r="G23" s="37"/>
      <c r="H23" s="37"/>
      <c r="I23" s="37"/>
      <c r="J23" s="37"/>
      <c r="K23" s="37"/>
      <c r="L23" s="37"/>
      <c r="M23" s="37"/>
      <c r="N23" s="37"/>
      <c r="O23" s="37"/>
      <c r="P23" s="37"/>
      <c r="Q23" s="37"/>
      <c r="R23" s="37"/>
      <c r="S23" s="37"/>
      <c r="T23" s="37"/>
      <c r="U23" s="37"/>
      <c r="V23" s="37"/>
      <c r="W23" s="37"/>
      <c r="X23" s="37"/>
      <c r="Y23" s="37"/>
      <c r="Z23" s="37"/>
    </row>
    <row r="24" spans="1:26">
      <c r="A24" s="37"/>
      <c r="B24" s="37"/>
      <c r="C24" s="37"/>
      <c r="D24" s="572"/>
      <c r="E24" s="37"/>
      <c r="F24" s="37"/>
      <c r="G24" s="37"/>
      <c r="H24" s="37"/>
      <c r="I24" s="37"/>
      <c r="J24" s="37"/>
      <c r="K24" s="37"/>
      <c r="L24" s="37"/>
      <c r="M24" s="37"/>
      <c r="N24" s="37"/>
      <c r="O24" s="37"/>
      <c r="P24" s="37"/>
      <c r="Q24" s="37"/>
      <c r="R24" s="37"/>
      <c r="S24" s="37"/>
      <c r="T24" s="37"/>
      <c r="U24" s="37"/>
      <c r="V24" s="37"/>
      <c r="W24" s="37"/>
      <c r="X24" s="37"/>
      <c r="Y24" s="37"/>
      <c r="Z24" s="37"/>
    </row>
    <row r="25" spans="1:26">
      <c r="A25" s="37"/>
      <c r="B25" s="37"/>
      <c r="C25" s="37"/>
      <c r="D25" s="572"/>
      <c r="E25" s="37"/>
      <c r="F25" s="37"/>
      <c r="G25" s="37"/>
      <c r="H25" s="37"/>
      <c r="I25" s="37"/>
      <c r="J25" s="37"/>
      <c r="K25" s="37"/>
      <c r="L25" s="37"/>
      <c r="M25" s="37"/>
      <c r="N25" s="37"/>
      <c r="O25" s="37"/>
      <c r="P25" s="37"/>
      <c r="Q25" s="37"/>
      <c r="R25" s="37"/>
      <c r="S25" s="37"/>
      <c r="T25" s="37"/>
      <c r="U25" s="37"/>
      <c r="V25" s="37"/>
      <c r="W25" s="37"/>
      <c r="X25" s="37"/>
      <c r="Y25" s="37"/>
      <c r="Z25" s="37"/>
    </row>
    <row r="26" spans="1: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sheetData>
  <phoneticPr fontId="163" type="noConversion"/>
  <pageMargins left="0.7" right="0.7" top="0.75" bottom="0.75" header="0.3" footer="0.3"/>
  <drawing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AM300"/>
  <sheetViews>
    <sheetView workbookViewId="0">
      <pane xSplit="10" ySplit="1" topLeftCell="K2" activePane="bottomRight" state="frozen"/>
      <selection pane="topRight"/>
      <selection pane="bottomLeft"/>
      <selection pane="bottomRight"/>
    </sheetView>
  </sheetViews>
  <sheetFormatPr baseColWidth="10" defaultRowHeight="16"/>
  <cols>
    <col min="1" max="1" width="24.33203125" customWidth="1"/>
    <col min="2" max="2" width="11" customWidth="1"/>
    <col min="3" max="3" width="11.33203125" customWidth="1"/>
    <col min="4" max="4" width="9.33203125" customWidth="1"/>
    <col min="5" max="5" width="7" hidden="1" customWidth="1"/>
    <col min="6" max="6" width="6.83203125" hidden="1" customWidth="1"/>
    <col min="7" max="7" width="9" hidden="1" customWidth="1"/>
    <col min="8" max="8" width="8" customWidth="1"/>
    <col min="9" max="9" width="11.83203125" customWidth="1"/>
    <col min="10" max="10" width="27.1640625" customWidth="1"/>
    <col min="11" max="11" width="13.1640625" customWidth="1"/>
    <col min="12" max="12" width="12.5" customWidth="1"/>
    <col min="13" max="14" width="11.33203125" customWidth="1"/>
    <col min="15" max="15" width="9.6640625" customWidth="1"/>
    <col min="16" max="16" width="8.6640625" customWidth="1"/>
    <col min="17" max="17" width="9.5" customWidth="1"/>
    <col min="18" max="18" width="14.33203125" customWidth="1"/>
    <col min="19" max="19" width="9.1640625" hidden="1" customWidth="1"/>
    <col min="20" max="21" width="11.1640625" customWidth="1"/>
    <col min="22" max="22" width="11.33203125" customWidth="1"/>
    <col min="23" max="23" width="13" customWidth="1"/>
    <col min="24" max="24" width="7.33203125" customWidth="1"/>
    <col min="25" max="39" width="8"/>
  </cols>
  <sheetData>
    <row r="1" spans="1:39" ht="57" customHeight="1">
      <c r="A1" s="581" t="s">
        <v>6918</v>
      </c>
      <c r="B1" s="582" t="s">
        <v>6919</v>
      </c>
      <c r="C1" s="582" t="s">
        <v>6920</v>
      </c>
      <c r="D1" s="582" t="s">
        <v>6921</v>
      </c>
      <c r="E1" s="582" t="s">
        <v>6922</v>
      </c>
      <c r="F1" s="582" t="s">
        <v>6923</v>
      </c>
      <c r="G1" s="582" t="s">
        <v>6924</v>
      </c>
      <c r="H1" s="582" t="s">
        <v>6925</v>
      </c>
      <c r="I1" s="583" t="s">
        <v>6926</v>
      </c>
      <c r="J1" s="582" t="s">
        <v>4067</v>
      </c>
      <c r="K1" s="582" t="s">
        <v>6927</v>
      </c>
      <c r="L1" s="584" t="s">
        <v>6928</v>
      </c>
      <c r="M1" s="582" t="s">
        <v>6929</v>
      </c>
      <c r="N1" s="582" t="s">
        <v>6930</v>
      </c>
      <c r="O1" s="582" t="s">
        <v>6931</v>
      </c>
      <c r="P1" s="582" t="s">
        <v>6932</v>
      </c>
      <c r="Q1" s="582" t="s">
        <v>6933</v>
      </c>
      <c r="R1" s="582" t="s">
        <v>31</v>
      </c>
      <c r="S1" s="582" t="s">
        <v>6934</v>
      </c>
      <c r="T1" s="582" t="s">
        <v>6935</v>
      </c>
      <c r="U1" s="582" t="s">
        <v>6936</v>
      </c>
      <c r="V1" s="582" t="s">
        <v>127</v>
      </c>
      <c r="W1" s="585" t="s">
        <v>6937</v>
      </c>
      <c r="X1" s="585" t="s">
        <v>6938</v>
      </c>
      <c r="Y1" s="586" t="s">
        <v>6939</v>
      </c>
      <c r="Z1" s="586" t="s">
        <v>6940</v>
      </c>
      <c r="AA1" s="586" t="s">
        <v>6941</v>
      </c>
      <c r="AB1" s="586" t="s">
        <v>6942</v>
      </c>
      <c r="AC1" s="586" t="s">
        <v>6943</v>
      </c>
      <c r="AD1" s="586" t="s">
        <v>6944</v>
      </c>
      <c r="AE1" s="586" t="s">
        <v>6945</v>
      </c>
      <c r="AF1" s="586" t="s">
        <v>6946</v>
      </c>
      <c r="AG1" s="586" t="s">
        <v>6947</v>
      </c>
      <c r="AH1" s="586" t="s">
        <v>6948</v>
      </c>
      <c r="AI1" s="586" t="s">
        <v>6949</v>
      </c>
      <c r="AJ1" s="586" t="s">
        <v>6950</v>
      </c>
      <c r="AK1" s="586" t="s">
        <v>6951</v>
      </c>
      <c r="AL1" s="586" t="s">
        <v>6952</v>
      </c>
      <c r="AM1" s="586" t="s">
        <v>6953</v>
      </c>
    </row>
    <row r="2" spans="1:39" ht="45">
      <c r="A2" s="587"/>
      <c r="B2" s="588">
        <v>43884</v>
      </c>
      <c r="C2" s="588">
        <v>44258</v>
      </c>
      <c r="D2" s="589" t="s">
        <v>6954</v>
      </c>
      <c r="E2" s="589" t="s">
        <v>4890</v>
      </c>
      <c r="F2" s="589" t="s">
        <v>6955</v>
      </c>
      <c r="G2" s="589" t="s">
        <v>3242</v>
      </c>
      <c r="H2" s="589" t="s">
        <v>138</v>
      </c>
      <c r="I2" s="590">
        <v>116881746</v>
      </c>
      <c r="J2" s="589" t="s">
        <v>6956</v>
      </c>
      <c r="K2" s="589" t="s">
        <v>1066</v>
      </c>
      <c r="L2" s="591">
        <v>10000</v>
      </c>
      <c r="M2" s="22" t="s">
        <v>6957</v>
      </c>
      <c r="N2" s="22" t="s">
        <v>6958</v>
      </c>
      <c r="O2" s="589" t="s">
        <v>6959</v>
      </c>
      <c r="P2" s="589" t="s">
        <v>6960</v>
      </c>
      <c r="Q2" s="592" t="s">
        <v>6961</v>
      </c>
      <c r="R2" s="587" t="s">
        <v>6962</v>
      </c>
      <c r="S2" s="431"/>
      <c r="T2" s="588">
        <v>43884</v>
      </c>
      <c r="U2" s="588"/>
      <c r="V2" s="588"/>
      <c r="W2" s="431"/>
      <c r="X2" s="37"/>
      <c r="Y2" s="431"/>
      <c r="Z2" s="431"/>
      <c r="AA2" s="37"/>
      <c r="AB2" s="37"/>
      <c r="AC2" s="37"/>
      <c r="AD2" s="37"/>
      <c r="AE2" s="37"/>
      <c r="AF2" s="37"/>
      <c r="AG2" s="37"/>
      <c r="AH2" s="37"/>
      <c r="AI2" s="37"/>
      <c r="AJ2" s="37"/>
      <c r="AK2" s="37"/>
      <c r="AL2" s="37"/>
      <c r="AM2" s="37"/>
    </row>
    <row r="3" spans="1:39">
      <c r="A3" s="587"/>
      <c r="B3" s="588">
        <v>44229</v>
      </c>
      <c r="C3" s="588">
        <v>44246</v>
      </c>
      <c r="D3" s="589" t="s">
        <v>6954</v>
      </c>
      <c r="E3" s="589" t="s">
        <v>4890</v>
      </c>
      <c r="F3" s="589" t="s">
        <v>6955</v>
      </c>
      <c r="G3" s="589" t="s">
        <v>3242</v>
      </c>
      <c r="H3" s="589" t="s">
        <v>156</v>
      </c>
      <c r="I3" s="593" t="s">
        <v>6963</v>
      </c>
      <c r="J3" s="589" t="s">
        <v>6964</v>
      </c>
      <c r="K3" s="589" t="s">
        <v>1409</v>
      </c>
      <c r="L3" s="591">
        <v>1000</v>
      </c>
      <c r="M3" s="22" t="s">
        <v>6965</v>
      </c>
      <c r="N3" s="22" t="s">
        <v>6965</v>
      </c>
      <c r="O3" s="589" t="s">
        <v>6959</v>
      </c>
      <c r="P3" s="589" t="s">
        <v>6960</v>
      </c>
      <c r="Q3" s="592" t="s">
        <v>6966</v>
      </c>
      <c r="R3" s="587"/>
      <c r="S3" s="431"/>
      <c r="T3" s="588">
        <v>44229</v>
      </c>
      <c r="U3" s="588"/>
      <c r="V3" s="588"/>
      <c r="W3" s="431"/>
      <c r="X3" s="37"/>
      <c r="Y3" s="37"/>
      <c r="Z3" s="37"/>
      <c r="AA3" s="37"/>
      <c r="AB3" s="37"/>
      <c r="AC3" s="37"/>
      <c r="AD3" s="37"/>
      <c r="AE3" s="37"/>
      <c r="AF3" s="37"/>
      <c r="AG3" s="37"/>
      <c r="AH3" s="37"/>
      <c r="AI3" s="37"/>
      <c r="AJ3" s="37"/>
      <c r="AK3" s="37"/>
      <c r="AL3" s="37"/>
      <c r="AM3" s="37"/>
    </row>
    <row r="4" spans="1:39" ht="45">
      <c r="A4" s="594" t="s">
        <v>6967</v>
      </c>
      <c r="B4" s="588">
        <v>44216</v>
      </c>
      <c r="C4" s="588">
        <v>44249</v>
      </c>
      <c r="D4" s="589" t="s">
        <v>6954</v>
      </c>
      <c r="E4" s="589" t="s">
        <v>4890</v>
      </c>
      <c r="F4" s="589" t="s">
        <v>6955</v>
      </c>
      <c r="G4" s="589" t="s">
        <v>3242</v>
      </c>
      <c r="H4" s="589" t="s">
        <v>154</v>
      </c>
      <c r="I4" s="595" t="s">
        <v>5987</v>
      </c>
      <c r="J4" s="589" t="s">
        <v>6968</v>
      </c>
      <c r="K4" s="589" t="s">
        <v>168</v>
      </c>
      <c r="L4" s="591">
        <v>46000</v>
      </c>
      <c r="M4" s="22" t="s">
        <v>6958</v>
      </c>
      <c r="N4" s="596" t="s">
        <v>6958</v>
      </c>
      <c r="O4" s="589" t="s">
        <v>6959</v>
      </c>
      <c r="P4" s="589" t="s">
        <v>6969</v>
      </c>
      <c r="Q4" s="592" t="s">
        <v>6970</v>
      </c>
      <c r="R4" s="594" t="s">
        <v>6971</v>
      </c>
      <c r="S4" s="431"/>
      <c r="T4" s="588">
        <v>44216</v>
      </c>
      <c r="U4" s="588">
        <v>44285</v>
      </c>
      <c r="V4" s="588">
        <v>44285</v>
      </c>
      <c r="W4" s="431" t="s">
        <v>139</v>
      </c>
      <c r="X4" s="431" t="s">
        <v>37</v>
      </c>
      <c r="Y4" s="431"/>
      <c r="Z4" s="431"/>
      <c r="AA4" s="37"/>
      <c r="AB4" s="37"/>
      <c r="AC4" s="37"/>
      <c r="AD4" s="37"/>
      <c r="AE4" s="37"/>
      <c r="AF4" s="37"/>
      <c r="AG4" s="37"/>
      <c r="AH4" s="37"/>
      <c r="AI4" s="37"/>
      <c r="AJ4" s="37"/>
      <c r="AK4" s="37"/>
      <c r="AL4" s="37"/>
      <c r="AM4" s="37"/>
    </row>
    <row r="5" spans="1:39" ht="75">
      <c r="A5" s="587"/>
      <c r="B5" s="588">
        <v>44217</v>
      </c>
      <c r="C5" s="588">
        <v>44259</v>
      </c>
      <c r="D5" s="589" t="s">
        <v>6954</v>
      </c>
      <c r="E5" s="589" t="s">
        <v>4890</v>
      </c>
      <c r="F5" s="589" t="s">
        <v>6955</v>
      </c>
      <c r="G5" s="589" t="s">
        <v>3242</v>
      </c>
      <c r="H5" s="589" t="s">
        <v>5592</v>
      </c>
      <c r="I5" s="595" t="s">
        <v>5883</v>
      </c>
      <c r="J5" s="587" t="s">
        <v>6972</v>
      </c>
      <c r="K5" s="589" t="s">
        <v>1066</v>
      </c>
      <c r="L5" s="591">
        <v>21300</v>
      </c>
      <c r="M5" s="22" t="s">
        <v>6958</v>
      </c>
      <c r="N5" s="596" t="s">
        <v>6958</v>
      </c>
      <c r="O5" s="589" t="s">
        <v>6959</v>
      </c>
      <c r="P5" s="589" t="s">
        <v>6960</v>
      </c>
      <c r="Q5" s="592" t="s">
        <v>6973</v>
      </c>
      <c r="R5" s="587" t="s">
        <v>6974</v>
      </c>
      <c r="S5" s="431"/>
      <c r="T5" s="588">
        <v>44217</v>
      </c>
      <c r="U5" s="588"/>
      <c r="V5" s="588"/>
      <c r="W5" s="431"/>
      <c r="X5" s="37"/>
      <c r="Y5" s="431"/>
      <c r="Z5" s="431"/>
      <c r="AA5" s="37"/>
      <c r="AB5" s="37"/>
      <c r="AC5" s="37"/>
      <c r="AD5" s="37"/>
      <c r="AE5" s="37"/>
      <c r="AF5" s="37"/>
      <c r="AG5" s="37"/>
      <c r="AH5" s="37"/>
      <c r="AI5" s="37"/>
      <c r="AJ5" s="37"/>
      <c r="AK5" s="37"/>
      <c r="AL5" s="37"/>
      <c r="AM5" s="37"/>
    </row>
    <row r="6" spans="1:39" ht="30">
      <c r="A6" s="594" t="s">
        <v>6975</v>
      </c>
      <c r="B6" s="588">
        <v>44221</v>
      </c>
      <c r="C6" s="588">
        <v>44294</v>
      </c>
      <c r="D6" s="589" t="s">
        <v>6976</v>
      </c>
      <c r="E6" s="589" t="s">
        <v>4890</v>
      </c>
      <c r="F6" s="589" t="s">
        <v>6955</v>
      </c>
      <c r="G6" s="589" t="s">
        <v>3242</v>
      </c>
      <c r="H6" s="589" t="s">
        <v>281</v>
      </c>
      <c r="I6" s="595" t="s">
        <v>2819</v>
      </c>
      <c r="J6" s="589" t="s">
        <v>4206</v>
      </c>
      <c r="K6" s="589" t="s">
        <v>6977</v>
      </c>
      <c r="L6" s="591">
        <v>10000</v>
      </c>
      <c r="M6" s="22" t="s">
        <v>6957</v>
      </c>
      <c r="N6" s="22" t="s">
        <v>6957</v>
      </c>
      <c r="O6" s="589" t="s">
        <v>6959</v>
      </c>
      <c r="P6" s="431" t="s">
        <v>6978</v>
      </c>
      <c r="Q6" s="592" t="s">
        <v>6961</v>
      </c>
      <c r="R6" s="587" t="s">
        <v>6979</v>
      </c>
      <c r="S6" s="431"/>
      <c r="T6" s="588">
        <v>44221</v>
      </c>
      <c r="U6" s="588"/>
      <c r="V6" s="588"/>
      <c r="W6" s="431"/>
      <c r="X6" s="37"/>
      <c r="Y6" s="431"/>
      <c r="Z6" s="431"/>
      <c r="AA6" s="37"/>
      <c r="AB6" s="37"/>
      <c r="AC6" s="37"/>
      <c r="AD6" s="37"/>
      <c r="AE6" s="37"/>
      <c r="AF6" s="37"/>
      <c r="AG6" s="37"/>
      <c r="AH6" s="37"/>
      <c r="AI6" s="37"/>
      <c r="AJ6" s="37"/>
      <c r="AK6" s="37"/>
      <c r="AL6" s="37"/>
      <c r="AM6" s="37"/>
    </row>
    <row r="7" spans="1:39" ht="60">
      <c r="A7" s="587"/>
      <c r="B7" s="588">
        <v>44223</v>
      </c>
      <c r="C7" s="588">
        <v>44253</v>
      </c>
      <c r="D7" s="589" t="s">
        <v>6954</v>
      </c>
      <c r="E7" s="589" t="s">
        <v>4890</v>
      </c>
      <c r="F7" s="589" t="s">
        <v>6955</v>
      </c>
      <c r="G7" s="589" t="s">
        <v>3242</v>
      </c>
      <c r="H7" s="589" t="s">
        <v>175</v>
      </c>
      <c r="I7" s="595" t="s">
        <v>6980</v>
      </c>
      <c r="J7" s="589" t="s">
        <v>6981</v>
      </c>
      <c r="K7" s="589" t="s">
        <v>168</v>
      </c>
      <c r="L7" s="591">
        <v>20000</v>
      </c>
      <c r="M7" s="22" t="s">
        <v>6965</v>
      </c>
      <c r="N7" s="596" t="s">
        <v>6982</v>
      </c>
      <c r="O7" s="589" t="s">
        <v>6959</v>
      </c>
      <c r="P7" s="589" t="s">
        <v>6960</v>
      </c>
      <c r="Q7" s="592" t="s">
        <v>6973</v>
      </c>
      <c r="R7" s="587" t="s">
        <v>6983</v>
      </c>
      <c r="S7" s="431"/>
      <c r="T7" s="588">
        <v>44223</v>
      </c>
      <c r="U7" s="588"/>
      <c r="V7" s="588"/>
      <c r="W7" s="431"/>
      <c r="X7" s="37"/>
      <c r="Y7" s="431"/>
      <c r="Z7" s="431"/>
      <c r="AA7" s="37"/>
      <c r="AB7" s="37"/>
      <c r="AC7" s="37"/>
      <c r="AD7" s="37"/>
      <c r="AE7" s="37"/>
      <c r="AF7" s="37"/>
      <c r="AG7" s="37"/>
      <c r="AH7" s="37"/>
      <c r="AI7" s="37"/>
      <c r="AJ7" s="37"/>
      <c r="AK7" s="37"/>
      <c r="AL7" s="37"/>
      <c r="AM7" s="37"/>
    </row>
    <row r="8" spans="1:39" ht="75">
      <c r="A8" s="587" t="s">
        <v>6984</v>
      </c>
      <c r="B8" s="588">
        <v>44228</v>
      </c>
      <c r="C8" s="588">
        <v>44265</v>
      </c>
      <c r="D8" s="589" t="s">
        <v>6954</v>
      </c>
      <c r="E8" s="589" t="s">
        <v>4890</v>
      </c>
      <c r="F8" s="589" t="s">
        <v>6955</v>
      </c>
      <c r="G8" s="589" t="s">
        <v>3242</v>
      </c>
      <c r="H8" s="589" t="s">
        <v>178</v>
      </c>
      <c r="I8" s="595" t="s">
        <v>5890</v>
      </c>
      <c r="J8" s="589" t="s">
        <v>6985</v>
      </c>
      <c r="K8" s="589" t="s">
        <v>168</v>
      </c>
      <c r="L8" s="591">
        <v>38000</v>
      </c>
      <c r="M8" s="22" t="s">
        <v>6957</v>
      </c>
      <c r="N8" s="22" t="s">
        <v>6957</v>
      </c>
      <c r="O8" s="589" t="s">
        <v>6959</v>
      </c>
      <c r="P8" s="431" t="s">
        <v>6969</v>
      </c>
      <c r="Q8" s="592" t="s">
        <v>6970</v>
      </c>
      <c r="R8" s="587" t="s">
        <v>6986</v>
      </c>
      <c r="S8" s="431"/>
      <c r="T8" s="588">
        <v>44228</v>
      </c>
      <c r="U8" s="588"/>
      <c r="V8" s="588"/>
      <c r="W8" s="431"/>
      <c r="X8" s="37"/>
      <c r="Y8" s="431"/>
      <c r="Z8" s="431"/>
      <c r="AA8" s="37"/>
      <c r="AB8" s="37"/>
      <c r="AC8" s="37"/>
      <c r="AD8" s="37"/>
      <c r="AE8" s="37"/>
      <c r="AF8" s="37"/>
      <c r="AG8" s="37"/>
      <c r="AH8" s="37"/>
      <c r="AI8" s="37"/>
      <c r="AJ8" s="37"/>
      <c r="AK8" s="37"/>
      <c r="AL8" s="37"/>
      <c r="AM8" s="37"/>
    </row>
    <row r="9" spans="1:39" ht="75">
      <c r="A9" s="587"/>
      <c r="B9" s="588">
        <v>44256</v>
      </c>
      <c r="C9" s="588">
        <v>44263</v>
      </c>
      <c r="D9" s="589" t="s">
        <v>6954</v>
      </c>
      <c r="E9" s="589" t="s">
        <v>4890</v>
      </c>
      <c r="F9" s="589" t="s">
        <v>6955</v>
      </c>
      <c r="G9" s="589" t="s">
        <v>3242</v>
      </c>
      <c r="H9" s="589" t="s">
        <v>156</v>
      </c>
      <c r="I9" s="597" t="s">
        <v>6987</v>
      </c>
      <c r="J9" s="375" t="s">
        <v>6988</v>
      </c>
      <c r="K9" s="589" t="s">
        <v>142</v>
      </c>
      <c r="L9" s="589">
        <v>14452</v>
      </c>
      <c r="M9" s="22" t="s">
        <v>6957</v>
      </c>
      <c r="N9" s="22" t="s">
        <v>6957</v>
      </c>
      <c r="O9" s="589" t="s">
        <v>6959</v>
      </c>
      <c r="P9" s="431" t="s">
        <v>6960</v>
      </c>
      <c r="Q9" s="592" t="s">
        <v>6966</v>
      </c>
      <c r="R9" s="587" t="s">
        <v>6989</v>
      </c>
      <c r="S9" s="431"/>
      <c r="T9" s="588">
        <v>44259</v>
      </c>
      <c r="U9" s="588"/>
      <c r="V9" s="588"/>
      <c r="W9" s="431"/>
      <c r="X9" s="37"/>
      <c r="Y9" s="431"/>
      <c r="Z9" s="431"/>
      <c r="AA9" s="37"/>
      <c r="AB9" s="37"/>
      <c r="AC9" s="37"/>
      <c r="AD9" s="37"/>
      <c r="AE9" s="37"/>
      <c r="AF9" s="37"/>
      <c r="AG9" s="37"/>
      <c r="AH9" s="37"/>
      <c r="AI9" s="37"/>
      <c r="AJ9" s="37"/>
      <c r="AK9" s="37"/>
      <c r="AL9" s="37"/>
      <c r="AM9" s="37"/>
    </row>
    <row r="10" spans="1:39" ht="30">
      <c r="A10" s="587"/>
      <c r="B10" s="588">
        <v>44230</v>
      </c>
      <c r="C10" s="588">
        <v>44294</v>
      </c>
      <c r="D10" s="589" t="s">
        <v>6954</v>
      </c>
      <c r="E10" s="589" t="s">
        <v>4890</v>
      </c>
      <c r="F10" s="589" t="s">
        <v>6955</v>
      </c>
      <c r="G10" s="589" t="s">
        <v>3242</v>
      </c>
      <c r="H10" s="589" t="s">
        <v>281</v>
      </c>
      <c r="I10" s="595" t="s">
        <v>6283</v>
      </c>
      <c r="J10" s="589" t="s">
        <v>6990</v>
      </c>
      <c r="K10" s="589" t="s">
        <v>1409</v>
      </c>
      <c r="L10" s="591">
        <v>3000</v>
      </c>
      <c r="M10" s="22" t="s">
        <v>6957</v>
      </c>
      <c r="N10" s="22" t="s">
        <v>6957</v>
      </c>
      <c r="O10" s="589" t="s">
        <v>6959</v>
      </c>
      <c r="P10" s="431" t="s">
        <v>6978</v>
      </c>
      <c r="Q10" s="592" t="s">
        <v>6966</v>
      </c>
      <c r="R10" s="587" t="s">
        <v>6991</v>
      </c>
      <c r="S10" s="431"/>
      <c r="T10" s="588">
        <v>44230</v>
      </c>
      <c r="U10" s="588"/>
      <c r="V10" s="588"/>
      <c r="W10" s="431"/>
      <c r="X10" s="37"/>
      <c r="Y10" s="431"/>
      <c r="Z10" s="431"/>
      <c r="AA10" s="37"/>
      <c r="AB10" s="37"/>
      <c r="AC10" s="37"/>
      <c r="AD10" s="37"/>
      <c r="AE10" s="37"/>
      <c r="AF10" s="37"/>
      <c r="AG10" s="37"/>
      <c r="AH10" s="37"/>
      <c r="AI10" s="37"/>
      <c r="AJ10" s="37"/>
      <c r="AK10" s="37"/>
      <c r="AL10" s="37"/>
      <c r="AM10" s="37"/>
    </row>
    <row r="11" spans="1:39" ht="45">
      <c r="A11" s="587"/>
      <c r="B11" s="588">
        <v>44234</v>
      </c>
      <c r="C11" s="588">
        <v>44267</v>
      </c>
      <c r="D11" s="589" t="s">
        <v>6954</v>
      </c>
      <c r="E11" s="589" t="s">
        <v>4890</v>
      </c>
      <c r="F11" s="589" t="s">
        <v>6955</v>
      </c>
      <c r="G11" s="589" t="s">
        <v>3242</v>
      </c>
      <c r="H11" s="589" t="s">
        <v>281</v>
      </c>
      <c r="I11" s="595" t="s">
        <v>6992</v>
      </c>
      <c r="J11" s="589" t="s">
        <v>6993</v>
      </c>
      <c r="K11" s="589" t="s">
        <v>287</v>
      </c>
      <c r="L11" s="591">
        <v>2000</v>
      </c>
      <c r="M11" s="22" t="s">
        <v>6965</v>
      </c>
      <c r="N11" s="596" t="s">
        <v>6965</v>
      </c>
      <c r="O11" s="589" t="s">
        <v>6959</v>
      </c>
      <c r="P11" s="431" t="s">
        <v>6969</v>
      </c>
      <c r="Q11" s="598" t="s">
        <v>6973</v>
      </c>
      <c r="R11" s="587" t="s">
        <v>6994</v>
      </c>
      <c r="S11" s="431"/>
      <c r="T11" s="588">
        <v>44234</v>
      </c>
      <c r="U11" s="588"/>
      <c r="V11" s="588"/>
      <c r="W11" s="431"/>
      <c r="X11" s="37"/>
      <c r="Y11" s="37"/>
      <c r="Z11" s="37"/>
      <c r="AA11" s="37"/>
      <c r="AB11" s="37"/>
      <c r="AC11" s="37"/>
      <c r="AD11" s="37"/>
      <c r="AE11" s="37"/>
      <c r="AF11" s="37"/>
      <c r="AG11" s="37"/>
      <c r="AH11" s="37"/>
      <c r="AI11" s="37"/>
      <c r="AJ11" s="37"/>
      <c r="AK11" s="37"/>
      <c r="AL11" s="37"/>
      <c r="AM11" s="37"/>
    </row>
    <row r="12" spans="1:39">
      <c r="A12" s="587"/>
      <c r="B12" s="588">
        <v>44266</v>
      </c>
      <c r="C12" s="588">
        <v>44281</v>
      </c>
      <c r="D12" s="589" t="s">
        <v>6954</v>
      </c>
      <c r="E12" s="589" t="s">
        <v>4890</v>
      </c>
      <c r="F12" s="589" t="s">
        <v>6955</v>
      </c>
      <c r="G12" s="589" t="s">
        <v>3242</v>
      </c>
      <c r="H12" s="589" t="s">
        <v>146</v>
      </c>
      <c r="I12" s="595">
        <v>880694144</v>
      </c>
      <c r="J12" s="589" t="s">
        <v>6995</v>
      </c>
      <c r="K12" s="589" t="s">
        <v>142</v>
      </c>
      <c r="L12" s="589">
        <v>2000</v>
      </c>
      <c r="M12" s="22" t="s">
        <v>6965</v>
      </c>
      <c r="N12" s="596" t="s">
        <v>6965</v>
      </c>
      <c r="O12" s="589" t="s">
        <v>6959</v>
      </c>
      <c r="P12" s="589" t="s">
        <v>6969</v>
      </c>
      <c r="Q12" s="592" t="s">
        <v>6973</v>
      </c>
      <c r="R12" s="587"/>
      <c r="S12" s="431"/>
      <c r="T12" s="588">
        <v>44266</v>
      </c>
      <c r="U12" s="588"/>
      <c r="V12" s="588"/>
      <c r="W12" s="431"/>
      <c r="X12" s="37"/>
      <c r="Y12" s="431"/>
      <c r="Z12" s="431"/>
      <c r="AA12" s="37"/>
      <c r="AB12" s="37"/>
      <c r="AC12" s="37"/>
      <c r="AD12" s="37"/>
      <c r="AE12" s="37"/>
      <c r="AF12" s="37"/>
      <c r="AG12" s="37"/>
      <c r="AH12" s="37"/>
      <c r="AI12" s="37"/>
      <c r="AJ12" s="37"/>
      <c r="AK12" s="37"/>
      <c r="AL12" s="37"/>
      <c r="AM12" s="37"/>
    </row>
    <row r="13" spans="1:39" ht="30">
      <c r="A13" s="587"/>
      <c r="B13" s="588">
        <v>44245</v>
      </c>
      <c r="C13" s="588">
        <v>44250</v>
      </c>
      <c r="D13" s="589" t="s">
        <v>6954</v>
      </c>
      <c r="E13" s="589" t="s">
        <v>4890</v>
      </c>
      <c r="F13" s="589" t="s">
        <v>6955</v>
      </c>
      <c r="G13" s="589" t="s">
        <v>3242</v>
      </c>
      <c r="H13" s="589" t="s">
        <v>281</v>
      </c>
      <c r="I13" s="595" t="s">
        <v>6022</v>
      </c>
      <c r="J13" s="589" t="s">
        <v>6996</v>
      </c>
      <c r="K13" s="589" t="s">
        <v>1066</v>
      </c>
      <c r="L13" s="591">
        <v>3613</v>
      </c>
      <c r="M13" s="22" t="s">
        <v>6958</v>
      </c>
      <c r="N13" s="22" t="s">
        <v>6958</v>
      </c>
      <c r="O13" s="589" t="s">
        <v>6959</v>
      </c>
      <c r="P13" s="589" t="s">
        <v>6960</v>
      </c>
      <c r="Q13" s="592" t="s">
        <v>6973</v>
      </c>
      <c r="R13" s="587" t="s">
        <v>6997</v>
      </c>
      <c r="S13" s="431"/>
      <c r="T13" s="588">
        <v>44245</v>
      </c>
      <c r="U13" s="588"/>
      <c r="V13" s="588"/>
      <c r="W13" s="431"/>
      <c r="X13" s="37"/>
      <c r="Y13" s="431"/>
      <c r="Z13" s="431"/>
      <c r="AA13" s="37"/>
      <c r="AB13" s="37"/>
      <c r="AC13" s="37"/>
      <c r="AD13" s="37"/>
      <c r="AE13" s="37"/>
      <c r="AF13" s="37"/>
      <c r="AG13" s="37"/>
      <c r="AH13" s="37"/>
      <c r="AI13" s="37"/>
      <c r="AJ13" s="37"/>
      <c r="AK13" s="37"/>
      <c r="AL13" s="37"/>
      <c r="AM13" s="37"/>
    </row>
    <row r="14" spans="1:39" ht="60">
      <c r="A14" s="587"/>
      <c r="B14" s="588">
        <v>44247</v>
      </c>
      <c r="C14" s="588">
        <v>44253</v>
      </c>
      <c r="D14" s="589" t="s">
        <v>6954</v>
      </c>
      <c r="E14" s="589" t="s">
        <v>4890</v>
      </c>
      <c r="F14" s="589" t="s">
        <v>6955</v>
      </c>
      <c r="G14" s="589" t="s">
        <v>3242</v>
      </c>
      <c r="H14" s="589" t="s">
        <v>194</v>
      </c>
      <c r="I14" s="598" t="s">
        <v>6998</v>
      </c>
      <c r="J14" s="589" t="s">
        <v>6999</v>
      </c>
      <c r="K14" s="589" t="s">
        <v>1066</v>
      </c>
      <c r="L14" s="591">
        <v>1000</v>
      </c>
      <c r="M14" s="22" t="s">
        <v>6965</v>
      </c>
      <c r="N14" s="22" t="s">
        <v>6958</v>
      </c>
      <c r="O14" s="589" t="s">
        <v>6959</v>
      </c>
      <c r="P14" s="431" t="s">
        <v>6960</v>
      </c>
      <c r="Q14" s="598" t="s">
        <v>6973</v>
      </c>
      <c r="R14" s="587" t="s">
        <v>7000</v>
      </c>
      <c r="S14" s="431"/>
      <c r="T14" s="588">
        <v>44247</v>
      </c>
      <c r="U14" s="588"/>
      <c r="V14" s="588"/>
      <c r="W14" s="431"/>
      <c r="X14" s="37"/>
      <c r="Y14" s="37"/>
      <c r="Z14" s="37"/>
      <c r="AA14" s="37"/>
      <c r="AB14" s="37"/>
      <c r="AC14" s="37"/>
      <c r="AD14" s="37"/>
      <c r="AE14" s="37"/>
      <c r="AF14" s="37"/>
      <c r="AG14" s="37"/>
      <c r="AH14" s="37"/>
      <c r="AI14" s="37"/>
      <c r="AJ14" s="37"/>
      <c r="AK14" s="37"/>
      <c r="AL14" s="37"/>
      <c r="AM14" s="37"/>
    </row>
    <row r="15" spans="1:39">
      <c r="A15" s="587"/>
      <c r="B15" s="588">
        <v>44249</v>
      </c>
      <c r="C15" s="588">
        <v>44260</v>
      </c>
      <c r="D15" s="589" t="s">
        <v>7001</v>
      </c>
      <c r="E15" s="589" t="s">
        <v>4890</v>
      </c>
      <c r="F15" s="589" t="s">
        <v>6955</v>
      </c>
      <c r="G15" s="589" t="s">
        <v>3242</v>
      </c>
      <c r="H15" s="589" t="s">
        <v>157</v>
      </c>
      <c r="I15" s="595" t="s">
        <v>4494</v>
      </c>
      <c r="J15" s="589" t="s">
        <v>7002</v>
      </c>
      <c r="K15" s="589" t="s">
        <v>168</v>
      </c>
      <c r="L15" s="591">
        <v>19520</v>
      </c>
      <c r="M15" s="22" t="s">
        <v>7003</v>
      </c>
      <c r="N15" s="22" t="s">
        <v>6958</v>
      </c>
      <c r="O15" s="589" t="s">
        <v>6959</v>
      </c>
      <c r="P15" s="589" t="s">
        <v>6960</v>
      </c>
      <c r="Q15" s="592" t="s">
        <v>6973</v>
      </c>
      <c r="R15" s="587"/>
      <c r="S15" s="431"/>
      <c r="T15" s="588">
        <v>44249</v>
      </c>
      <c r="U15" s="588"/>
      <c r="V15" s="588"/>
      <c r="W15" s="431" t="s">
        <v>139</v>
      </c>
      <c r="X15" s="37"/>
      <c r="Y15" s="431"/>
      <c r="Z15" s="431"/>
      <c r="AA15" s="37"/>
      <c r="AB15" s="37"/>
      <c r="AC15" s="37"/>
      <c r="AD15" s="37"/>
      <c r="AE15" s="37"/>
      <c r="AF15" s="37"/>
      <c r="AG15" s="37"/>
      <c r="AH15" s="37"/>
      <c r="AI15" s="37"/>
      <c r="AJ15" s="37"/>
      <c r="AK15" s="37"/>
      <c r="AL15" s="37"/>
      <c r="AM15" s="37"/>
    </row>
    <row r="16" spans="1:39" ht="45">
      <c r="A16" s="587"/>
      <c r="B16" s="588">
        <v>44249</v>
      </c>
      <c r="C16" s="588">
        <v>44266</v>
      </c>
      <c r="D16" s="589" t="s">
        <v>6954</v>
      </c>
      <c r="E16" s="589" t="s">
        <v>4890</v>
      </c>
      <c r="F16" s="589" t="s">
        <v>6955</v>
      </c>
      <c r="G16" s="589" t="s">
        <v>3242</v>
      </c>
      <c r="H16" s="589" t="s">
        <v>138</v>
      </c>
      <c r="I16" s="595" t="s">
        <v>4927</v>
      </c>
      <c r="J16" s="589" t="s">
        <v>7004</v>
      </c>
      <c r="K16" s="589" t="s">
        <v>1066</v>
      </c>
      <c r="L16" s="591">
        <v>1000</v>
      </c>
      <c r="M16" s="22" t="s">
        <v>6957</v>
      </c>
      <c r="N16" s="22" t="s">
        <v>6982</v>
      </c>
      <c r="O16" s="589" t="s">
        <v>6959</v>
      </c>
      <c r="P16" s="589" t="s">
        <v>6960</v>
      </c>
      <c r="Q16" s="592" t="s">
        <v>6961</v>
      </c>
      <c r="R16" s="587" t="s">
        <v>7005</v>
      </c>
      <c r="S16" s="431"/>
      <c r="T16" s="588">
        <v>44249</v>
      </c>
      <c r="U16" s="588"/>
      <c r="V16" s="588"/>
      <c r="W16" s="431"/>
      <c r="X16" s="37"/>
      <c r="Y16" s="37"/>
      <c r="Z16" s="37"/>
      <c r="AA16" s="37"/>
      <c r="AB16" s="37"/>
      <c r="AC16" s="37"/>
      <c r="AD16" s="37"/>
      <c r="AE16" s="37"/>
      <c r="AF16" s="37"/>
      <c r="AG16" s="37"/>
      <c r="AH16" s="37"/>
      <c r="AI16" s="37"/>
      <c r="AJ16" s="37"/>
      <c r="AK16" s="37"/>
      <c r="AL16" s="37"/>
      <c r="AM16" s="37"/>
    </row>
    <row r="17" spans="1:39" ht="60">
      <c r="A17" s="587"/>
      <c r="B17" s="588">
        <v>44265</v>
      </c>
      <c r="C17" s="588">
        <v>44275</v>
      </c>
      <c r="D17" s="589" t="s">
        <v>6954</v>
      </c>
      <c r="E17" s="589" t="s">
        <v>4890</v>
      </c>
      <c r="F17" s="589" t="s">
        <v>6955</v>
      </c>
      <c r="G17" s="589" t="s">
        <v>3242</v>
      </c>
      <c r="H17" s="589" t="s">
        <v>156</v>
      </c>
      <c r="I17" s="593" t="s">
        <v>7006</v>
      </c>
      <c r="J17" s="589" t="s">
        <v>7007</v>
      </c>
      <c r="K17" s="589" t="s">
        <v>142</v>
      </c>
      <c r="L17" s="589">
        <v>10000</v>
      </c>
      <c r="M17" s="22" t="s">
        <v>6957</v>
      </c>
      <c r="N17" s="22" t="s">
        <v>6957</v>
      </c>
      <c r="O17" s="589" t="s">
        <v>6959</v>
      </c>
      <c r="P17" s="589" t="s">
        <v>6960</v>
      </c>
      <c r="Q17" s="592" t="s">
        <v>6966</v>
      </c>
      <c r="R17" s="587" t="s">
        <v>7008</v>
      </c>
      <c r="S17" s="431"/>
      <c r="T17" s="588">
        <v>44265</v>
      </c>
      <c r="U17" s="588"/>
      <c r="V17" s="588"/>
      <c r="W17" s="431"/>
      <c r="X17" s="37"/>
      <c r="Y17" s="431"/>
      <c r="Z17" s="431"/>
      <c r="AA17" s="37"/>
      <c r="AB17" s="37"/>
      <c r="AC17" s="37"/>
      <c r="AD17" s="37"/>
      <c r="AE17" s="37"/>
      <c r="AF17" s="37"/>
      <c r="AG17" s="37"/>
      <c r="AH17" s="37"/>
      <c r="AI17" s="37"/>
      <c r="AJ17" s="37"/>
      <c r="AK17" s="37"/>
      <c r="AL17" s="37"/>
      <c r="AM17" s="37"/>
    </row>
    <row r="18" spans="1:39" ht="45">
      <c r="A18" s="594" t="s">
        <v>7009</v>
      </c>
      <c r="B18" s="588">
        <v>44251</v>
      </c>
      <c r="C18" s="588">
        <v>44301</v>
      </c>
      <c r="D18" s="589" t="s">
        <v>6954</v>
      </c>
      <c r="E18" s="589" t="s">
        <v>4890</v>
      </c>
      <c r="F18" s="589" t="s">
        <v>6955</v>
      </c>
      <c r="G18" s="589" t="s">
        <v>3242</v>
      </c>
      <c r="H18" s="599" t="s">
        <v>175</v>
      </c>
      <c r="I18" s="598" t="s">
        <v>5970</v>
      </c>
      <c r="J18" s="589" t="s">
        <v>7010</v>
      </c>
      <c r="K18" s="589" t="s">
        <v>705</v>
      </c>
      <c r="L18" s="591" t="s">
        <v>7011</v>
      </c>
      <c r="M18" s="22" t="s">
        <v>6957</v>
      </c>
      <c r="N18" s="22" t="s">
        <v>6957</v>
      </c>
      <c r="O18" s="589" t="s">
        <v>6959</v>
      </c>
      <c r="P18" s="431" t="s">
        <v>6969</v>
      </c>
      <c r="Q18" s="592" t="s">
        <v>6966</v>
      </c>
      <c r="R18" s="594" t="s">
        <v>7012</v>
      </c>
      <c r="S18" s="431"/>
      <c r="T18" s="588">
        <v>44251</v>
      </c>
      <c r="U18" s="588"/>
      <c r="V18" s="588">
        <v>44287</v>
      </c>
      <c r="W18" s="431" t="s">
        <v>139</v>
      </c>
      <c r="X18" s="37" t="s">
        <v>37</v>
      </c>
      <c r="Y18" s="431"/>
      <c r="Z18" s="431"/>
      <c r="AA18" s="37"/>
      <c r="AB18" s="37"/>
      <c r="AC18" s="37"/>
      <c r="AD18" s="37"/>
      <c r="AE18" s="37"/>
      <c r="AF18" s="37"/>
      <c r="AG18" s="37"/>
      <c r="AH18" s="37"/>
      <c r="AI18" s="37"/>
      <c r="AJ18" s="37"/>
      <c r="AK18" s="37"/>
      <c r="AL18" s="37"/>
      <c r="AM18" s="37"/>
    </row>
    <row r="19" spans="1:39" ht="30">
      <c r="A19" s="587"/>
      <c r="B19" s="588">
        <v>44124</v>
      </c>
      <c r="C19" s="588">
        <v>44261</v>
      </c>
      <c r="D19" s="589" t="s">
        <v>6954</v>
      </c>
      <c r="E19" s="589" t="s">
        <v>4890</v>
      </c>
      <c r="F19" s="589" t="s">
        <v>6955</v>
      </c>
      <c r="G19" s="589" t="s">
        <v>3242</v>
      </c>
      <c r="H19" s="589" t="s">
        <v>178</v>
      </c>
      <c r="I19" s="595" t="s">
        <v>5835</v>
      </c>
      <c r="J19" s="589" t="s">
        <v>7013</v>
      </c>
      <c r="K19" s="589" t="s">
        <v>287</v>
      </c>
      <c r="L19" s="591">
        <v>24000</v>
      </c>
      <c r="M19" s="22" t="s">
        <v>6958</v>
      </c>
      <c r="N19" s="22" t="s">
        <v>6958</v>
      </c>
      <c r="O19" s="589" t="s">
        <v>6959</v>
      </c>
      <c r="P19" s="589" t="s">
        <v>6960</v>
      </c>
      <c r="Q19" s="592" t="s">
        <v>6973</v>
      </c>
      <c r="R19" s="587" t="s">
        <v>7014</v>
      </c>
      <c r="S19" s="431"/>
      <c r="T19" s="588">
        <v>44251</v>
      </c>
      <c r="U19" s="588"/>
      <c r="V19" s="588"/>
      <c r="W19" s="431"/>
      <c r="X19" s="37"/>
      <c r="Y19" s="431"/>
      <c r="Z19" s="431"/>
      <c r="AA19" s="37"/>
      <c r="AB19" s="37"/>
      <c r="AC19" s="37"/>
      <c r="AD19" s="37"/>
      <c r="AE19" s="37"/>
      <c r="AF19" s="37"/>
      <c r="AG19" s="37"/>
      <c r="AH19" s="37"/>
      <c r="AI19" s="37"/>
      <c r="AJ19" s="37"/>
      <c r="AK19" s="37"/>
      <c r="AL19" s="37"/>
      <c r="AM19" s="37"/>
    </row>
    <row r="20" spans="1:39" ht="30">
      <c r="A20" s="587"/>
      <c r="B20" s="588">
        <v>44123</v>
      </c>
      <c r="C20" s="588">
        <v>44258</v>
      </c>
      <c r="D20" s="589" t="s">
        <v>6954</v>
      </c>
      <c r="E20" s="589" t="s">
        <v>4890</v>
      </c>
      <c r="F20" s="589" t="s">
        <v>6955</v>
      </c>
      <c r="G20" s="589" t="s">
        <v>3242</v>
      </c>
      <c r="H20" s="589" t="s">
        <v>178</v>
      </c>
      <c r="I20" s="595" t="s">
        <v>7015</v>
      </c>
      <c r="J20" s="589" t="s">
        <v>7016</v>
      </c>
      <c r="K20" s="589" t="s">
        <v>287</v>
      </c>
      <c r="L20" s="591">
        <v>24000</v>
      </c>
      <c r="M20" s="22" t="s">
        <v>6965</v>
      </c>
      <c r="N20" s="22" t="s">
        <v>6982</v>
      </c>
      <c r="O20" s="589" t="s">
        <v>6959</v>
      </c>
      <c r="P20" s="589" t="s">
        <v>6960</v>
      </c>
      <c r="Q20" s="592" t="s">
        <v>6970</v>
      </c>
      <c r="R20" s="587" t="s">
        <v>7017</v>
      </c>
      <c r="S20" s="431"/>
      <c r="T20" s="588">
        <v>44251</v>
      </c>
      <c r="U20" s="588"/>
      <c r="V20" s="588"/>
      <c r="W20" s="431"/>
      <c r="X20" s="37"/>
      <c r="Y20" s="431"/>
      <c r="Z20" s="431"/>
      <c r="AA20" s="37"/>
      <c r="AB20" s="37"/>
      <c r="AC20" s="37"/>
      <c r="AD20" s="37"/>
      <c r="AE20" s="37"/>
      <c r="AF20" s="37"/>
      <c r="AG20" s="37"/>
      <c r="AH20" s="37"/>
      <c r="AI20" s="37"/>
      <c r="AJ20" s="37"/>
      <c r="AK20" s="37"/>
      <c r="AL20" s="37"/>
      <c r="AM20" s="37"/>
    </row>
    <row r="21" spans="1:39" ht="30">
      <c r="A21" s="587"/>
      <c r="B21" s="588">
        <v>43885</v>
      </c>
      <c r="C21" s="588">
        <v>44259</v>
      </c>
      <c r="D21" s="589" t="s">
        <v>6954</v>
      </c>
      <c r="E21" s="589" t="s">
        <v>4890</v>
      </c>
      <c r="F21" s="589" t="s">
        <v>6955</v>
      </c>
      <c r="G21" s="589" t="s">
        <v>3242</v>
      </c>
      <c r="H21" s="589" t="s">
        <v>138</v>
      </c>
      <c r="I21" s="598" t="s">
        <v>7018</v>
      </c>
      <c r="J21" s="589" t="s">
        <v>7019</v>
      </c>
      <c r="K21" s="589" t="s">
        <v>1066</v>
      </c>
      <c r="L21" s="591">
        <v>16000</v>
      </c>
      <c r="M21" s="22" t="s">
        <v>6958</v>
      </c>
      <c r="N21" s="22" t="s">
        <v>6958</v>
      </c>
      <c r="O21" s="589" t="s">
        <v>6959</v>
      </c>
      <c r="P21" s="589" t="s">
        <v>6960</v>
      </c>
      <c r="Q21" s="592" t="s">
        <v>6973</v>
      </c>
      <c r="R21" s="587" t="s">
        <v>7020</v>
      </c>
      <c r="S21" s="431"/>
      <c r="T21" s="588">
        <v>44251</v>
      </c>
      <c r="U21" s="588"/>
      <c r="V21" s="588"/>
      <c r="W21" s="431"/>
      <c r="X21" s="37"/>
      <c r="Y21" s="431"/>
      <c r="Z21" s="431"/>
      <c r="AA21" s="37"/>
      <c r="AB21" s="37"/>
      <c r="AC21" s="37"/>
      <c r="AD21" s="37"/>
      <c r="AE21" s="37"/>
      <c r="AF21" s="37"/>
      <c r="AG21" s="37"/>
      <c r="AH21" s="37"/>
      <c r="AI21" s="37"/>
      <c r="AJ21" s="37"/>
      <c r="AK21" s="37"/>
      <c r="AL21" s="37"/>
      <c r="AM21" s="37"/>
    </row>
    <row r="22" spans="1:39" ht="60">
      <c r="A22" s="587"/>
      <c r="B22" s="588">
        <v>44249</v>
      </c>
      <c r="C22" s="588">
        <v>44263</v>
      </c>
      <c r="D22" s="589" t="s">
        <v>6954</v>
      </c>
      <c r="E22" s="589" t="s">
        <v>4890</v>
      </c>
      <c r="F22" s="589" t="s">
        <v>6955</v>
      </c>
      <c r="G22" s="589" t="s">
        <v>3242</v>
      </c>
      <c r="H22" s="589" t="s">
        <v>281</v>
      </c>
      <c r="I22" s="595" t="s">
        <v>7021</v>
      </c>
      <c r="J22" s="589" t="s">
        <v>7022</v>
      </c>
      <c r="K22" s="589" t="s">
        <v>142</v>
      </c>
      <c r="L22" s="591">
        <v>10000</v>
      </c>
      <c r="M22" s="22" t="s">
        <v>6957</v>
      </c>
      <c r="N22" s="22" t="s">
        <v>6957</v>
      </c>
      <c r="O22" s="589" t="s">
        <v>6959</v>
      </c>
      <c r="P22" s="589" t="s">
        <v>6960</v>
      </c>
      <c r="Q22" s="592" t="s">
        <v>6961</v>
      </c>
      <c r="R22" s="587" t="s">
        <v>7023</v>
      </c>
      <c r="S22" s="431"/>
      <c r="T22" s="588">
        <v>44251</v>
      </c>
      <c r="U22" s="588"/>
      <c r="V22" s="588"/>
      <c r="W22" s="431"/>
      <c r="X22" s="37"/>
      <c r="Y22" s="431"/>
      <c r="Z22" s="431"/>
      <c r="AA22" s="37"/>
      <c r="AB22" s="37"/>
      <c r="AC22" s="37"/>
      <c r="AD22" s="37"/>
      <c r="AE22" s="37"/>
      <c r="AF22" s="37"/>
      <c r="AG22" s="37"/>
      <c r="AH22" s="37"/>
      <c r="AI22" s="37"/>
      <c r="AJ22" s="37"/>
      <c r="AK22" s="37"/>
      <c r="AL22" s="37"/>
      <c r="AM22" s="37"/>
    </row>
    <row r="23" spans="1:39" ht="45">
      <c r="A23" s="587"/>
      <c r="B23" s="588">
        <v>44251</v>
      </c>
      <c r="C23" s="588">
        <v>44258</v>
      </c>
      <c r="D23" s="589" t="s">
        <v>6954</v>
      </c>
      <c r="E23" s="589" t="s">
        <v>4890</v>
      </c>
      <c r="F23" s="589" t="s">
        <v>6955</v>
      </c>
      <c r="G23" s="589" t="s">
        <v>3242</v>
      </c>
      <c r="H23" s="589" t="s">
        <v>194</v>
      </c>
      <c r="I23" s="595" t="s">
        <v>7024</v>
      </c>
      <c r="J23" s="589" t="s">
        <v>7025</v>
      </c>
      <c r="K23" s="589" t="s">
        <v>142</v>
      </c>
      <c r="L23" s="591">
        <v>3000</v>
      </c>
      <c r="M23" s="22" t="s">
        <v>6957</v>
      </c>
      <c r="N23" s="22" t="s">
        <v>6957</v>
      </c>
      <c r="O23" s="589" t="s">
        <v>6959</v>
      </c>
      <c r="P23" s="589" t="s">
        <v>6960</v>
      </c>
      <c r="Q23" s="592" t="s">
        <v>6961</v>
      </c>
      <c r="R23" s="587" t="s">
        <v>7026</v>
      </c>
      <c r="S23" s="431"/>
      <c r="T23" s="588">
        <v>44251</v>
      </c>
      <c r="U23" s="588"/>
      <c r="V23" s="588"/>
      <c r="W23" s="431"/>
      <c r="X23" s="37"/>
      <c r="Y23" s="431"/>
      <c r="Z23" s="431"/>
      <c r="AA23" s="37"/>
      <c r="AB23" s="37"/>
      <c r="AC23" s="37"/>
      <c r="AD23" s="37"/>
      <c r="AE23" s="37"/>
      <c r="AF23" s="37"/>
      <c r="AG23" s="37"/>
      <c r="AH23" s="37"/>
      <c r="AI23" s="37"/>
      <c r="AJ23" s="37"/>
      <c r="AK23" s="37"/>
      <c r="AL23" s="37"/>
      <c r="AM23" s="37"/>
    </row>
    <row r="24" spans="1:39" ht="30">
      <c r="A24" s="587"/>
      <c r="B24" s="588">
        <v>44251</v>
      </c>
      <c r="C24" s="588">
        <v>44265</v>
      </c>
      <c r="D24" s="589" t="s">
        <v>6954</v>
      </c>
      <c r="E24" s="589" t="s">
        <v>4890</v>
      </c>
      <c r="F24" s="589" t="s">
        <v>6955</v>
      </c>
      <c r="G24" s="589" t="s">
        <v>3242</v>
      </c>
      <c r="H24" s="589" t="s">
        <v>154</v>
      </c>
      <c r="I24" s="595" t="s">
        <v>7027</v>
      </c>
      <c r="J24" s="589" t="s">
        <v>7028</v>
      </c>
      <c r="K24" s="589" t="s">
        <v>7029</v>
      </c>
      <c r="L24" s="591">
        <v>1000</v>
      </c>
      <c r="M24" s="22" t="s">
        <v>6965</v>
      </c>
      <c r="N24" s="22" t="s">
        <v>6965</v>
      </c>
      <c r="O24" s="589" t="s">
        <v>6959</v>
      </c>
      <c r="P24" s="589" t="s">
        <v>7030</v>
      </c>
      <c r="Q24" s="592" t="s">
        <v>6973</v>
      </c>
      <c r="R24" s="587" t="s">
        <v>7031</v>
      </c>
      <c r="S24" s="431"/>
      <c r="T24" s="588">
        <v>44251</v>
      </c>
      <c r="U24" s="588"/>
      <c r="V24" s="588">
        <v>44251</v>
      </c>
      <c r="W24" s="278" t="s">
        <v>139</v>
      </c>
      <c r="X24" s="431" t="s">
        <v>37</v>
      </c>
      <c r="Y24" s="431"/>
      <c r="Z24" s="431"/>
      <c r="AA24" s="37"/>
      <c r="AB24" s="37"/>
      <c r="AC24" s="37"/>
      <c r="AD24" s="37"/>
      <c r="AE24" s="37"/>
      <c r="AF24" s="37"/>
      <c r="AG24" s="37"/>
      <c r="AH24" s="37"/>
      <c r="AI24" s="37"/>
      <c r="AJ24" s="37"/>
      <c r="AK24" s="37"/>
      <c r="AL24" s="37"/>
      <c r="AM24" s="37"/>
    </row>
    <row r="25" spans="1:39" ht="45">
      <c r="A25" s="587"/>
      <c r="B25" s="588">
        <v>44251</v>
      </c>
      <c r="C25" s="588">
        <v>44252</v>
      </c>
      <c r="D25" s="589" t="s">
        <v>6954</v>
      </c>
      <c r="E25" s="589" t="s">
        <v>4890</v>
      </c>
      <c r="F25" s="589" t="s">
        <v>6955</v>
      </c>
      <c r="G25" s="589" t="s">
        <v>3242</v>
      </c>
      <c r="H25" s="589" t="s">
        <v>154</v>
      </c>
      <c r="I25" s="595" t="s">
        <v>5783</v>
      </c>
      <c r="J25" s="589" t="s">
        <v>4130</v>
      </c>
      <c r="K25" s="589" t="s">
        <v>1409</v>
      </c>
      <c r="L25" s="591">
        <v>1000</v>
      </c>
      <c r="M25" s="22" t="s">
        <v>6957</v>
      </c>
      <c r="N25" s="22" t="s">
        <v>6982</v>
      </c>
      <c r="O25" s="589" t="s">
        <v>6959</v>
      </c>
      <c r="P25" s="589" t="s">
        <v>6960</v>
      </c>
      <c r="Q25" s="592" t="s">
        <v>6973</v>
      </c>
      <c r="R25" s="587" t="s">
        <v>7032</v>
      </c>
      <c r="S25" s="431"/>
      <c r="T25" s="588">
        <v>44251</v>
      </c>
      <c r="U25" s="588"/>
      <c r="V25" s="588">
        <v>44251</v>
      </c>
      <c r="W25" s="278" t="s">
        <v>139</v>
      </c>
      <c r="X25" s="431" t="s">
        <v>37</v>
      </c>
      <c r="Y25" s="431"/>
      <c r="Z25" s="431"/>
      <c r="AA25" s="37"/>
      <c r="AB25" s="37"/>
      <c r="AC25" s="37"/>
      <c r="AD25" s="37"/>
      <c r="AE25" s="37"/>
      <c r="AF25" s="37"/>
      <c r="AG25" s="37"/>
      <c r="AH25" s="37"/>
      <c r="AI25" s="37"/>
      <c r="AJ25" s="37"/>
      <c r="AK25" s="37"/>
      <c r="AL25" s="37"/>
      <c r="AM25" s="37"/>
    </row>
    <row r="26" spans="1:39" ht="60">
      <c r="A26" s="587"/>
      <c r="B26" s="588">
        <v>44266</v>
      </c>
      <c r="C26" s="588">
        <v>44271</v>
      </c>
      <c r="D26" s="589" t="s">
        <v>6954</v>
      </c>
      <c r="E26" s="589" t="s">
        <v>4890</v>
      </c>
      <c r="F26" s="589" t="s">
        <v>6955</v>
      </c>
      <c r="G26" s="589" t="s">
        <v>3242</v>
      </c>
      <c r="H26" s="589" t="s">
        <v>156</v>
      </c>
      <c r="I26" s="595" t="s">
        <v>7033</v>
      </c>
      <c r="J26" s="589" t="s">
        <v>7034</v>
      </c>
      <c r="K26" s="589" t="s">
        <v>142</v>
      </c>
      <c r="L26" s="589">
        <v>10000</v>
      </c>
      <c r="M26" s="22" t="s">
        <v>6965</v>
      </c>
      <c r="N26" s="22" t="s">
        <v>6982</v>
      </c>
      <c r="O26" s="589" t="s">
        <v>6959</v>
      </c>
      <c r="P26" s="589" t="s">
        <v>6960</v>
      </c>
      <c r="Q26" s="592" t="s">
        <v>6966</v>
      </c>
      <c r="R26" s="587" t="s">
        <v>7035</v>
      </c>
      <c r="S26" s="431"/>
      <c r="T26" s="588">
        <v>44270</v>
      </c>
      <c r="U26" s="588"/>
      <c r="V26" s="588"/>
      <c r="W26" s="431"/>
      <c r="X26" s="37"/>
      <c r="Y26" s="431"/>
      <c r="Z26" s="431"/>
      <c r="AA26" s="37"/>
      <c r="AB26" s="37"/>
      <c r="AC26" s="37"/>
      <c r="AD26" s="37"/>
      <c r="AE26" s="37"/>
      <c r="AF26" s="37"/>
      <c r="AG26" s="37"/>
      <c r="AH26" s="37"/>
      <c r="AI26" s="37"/>
      <c r="AJ26" s="37"/>
      <c r="AK26" s="37"/>
      <c r="AL26" s="37"/>
      <c r="AM26" s="37"/>
    </row>
    <row r="27" spans="1:39" ht="30">
      <c r="A27" s="587"/>
      <c r="B27" s="588">
        <v>44251</v>
      </c>
      <c r="C27" s="588">
        <v>44267</v>
      </c>
      <c r="D27" s="589" t="s">
        <v>6954</v>
      </c>
      <c r="E27" s="589" t="s">
        <v>4890</v>
      </c>
      <c r="F27" s="589" t="s">
        <v>6955</v>
      </c>
      <c r="G27" s="589" t="s">
        <v>3242</v>
      </c>
      <c r="H27" s="589" t="s">
        <v>156</v>
      </c>
      <c r="I27" s="595" t="s">
        <v>7036</v>
      </c>
      <c r="J27" s="589" t="s">
        <v>7037</v>
      </c>
      <c r="K27" s="589" t="s">
        <v>1066</v>
      </c>
      <c r="L27" s="591">
        <v>1000</v>
      </c>
      <c r="M27" s="22" t="s">
        <v>6965</v>
      </c>
      <c r="N27" s="596" t="s">
        <v>6965</v>
      </c>
      <c r="O27" s="589" t="s">
        <v>6959</v>
      </c>
      <c r="P27" s="589" t="s">
        <v>6960</v>
      </c>
      <c r="Q27" s="592" t="s">
        <v>6970</v>
      </c>
      <c r="R27" s="587" t="s">
        <v>7038</v>
      </c>
      <c r="S27" s="431"/>
      <c r="T27" s="588">
        <v>44251</v>
      </c>
      <c r="U27" s="588"/>
      <c r="V27" s="588"/>
      <c r="W27" s="431"/>
      <c r="X27" s="37"/>
      <c r="Y27" s="431"/>
      <c r="Z27" s="431"/>
      <c r="AA27" s="37"/>
      <c r="AB27" s="37"/>
      <c r="AC27" s="37"/>
      <c r="AD27" s="37"/>
      <c r="AE27" s="37"/>
      <c r="AF27" s="37"/>
      <c r="AG27" s="37"/>
      <c r="AH27" s="37"/>
      <c r="AI27" s="37"/>
      <c r="AJ27" s="37"/>
      <c r="AK27" s="37"/>
      <c r="AL27" s="37"/>
      <c r="AM27" s="37"/>
    </row>
    <row r="28" spans="1:39" ht="210">
      <c r="A28" s="587" t="s">
        <v>7039</v>
      </c>
      <c r="B28" s="588">
        <v>44252</v>
      </c>
      <c r="C28" s="588">
        <v>44253</v>
      </c>
      <c r="D28" s="589" t="s">
        <v>6954</v>
      </c>
      <c r="E28" s="589" t="s">
        <v>4890</v>
      </c>
      <c r="F28" s="589" t="s">
        <v>6955</v>
      </c>
      <c r="G28" s="589" t="s">
        <v>3242</v>
      </c>
      <c r="H28" s="589" t="s">
        <v>178</v>
      </c>
      <c r="I28" s="595" t="s">
        <v>7040</v>
      </c>
      <c r="J28" s="589" t="s">
        <v>7041</v>
      </c>
      <c r="K28" s="589" t="s">
        <v>7042</v>
      </c>
      <c r="L28" s="589">
        <v>1400000</v>
      </c>
      <c r="M28" s="22" t="s">
        <v>6957</v>
      </c>
      <c r="N28" s="22" t="s">
        <v>6957</v>
      </c>
      <c r="O28" s="589" t="s">
        <v>6959</v>
      </c>
      <c r="P28" s="589" t="s">
        <v>6978</v>
      </c>
      <c r="Q28" s="595" t="s">
        <v>6966</v>
      </c>
      <c r="R28" s="587" t="s">
        <v>7043</v>
      </c>
      <c r="S28" s="431"/>
      <c r="T28" s="588">
        <v>44252</v>
      </c>
      <c r="U28" s="588"/>
      <c r="V28" s="588"/>
      <c r="W28" s="431"/>
      <c r="X28" s="37"/>
      <c r="Y28" s="431"/>
      <c r="Z28" s="431"/>
      <c r="AA28" s="37"/>
      <c r="AB28" s="37"/>
      <c r="AC28" s="37"/>
      <c r="AD28" s="37"/>
      <c r="AE28" s="37"/>
      <c r="AF28" s="37"/>
      <c r="AG28" s="37"/>
      <c r="AH28" s="37"/>
      <c r="AI28" s="37"/>
      <c r="AJ28" s="37"/>
      <c r="AK28" s="37"/>
      <c r="AL28" s="37"/>
      <c r="AM28" s="37"/>
    </row>
    <row r="29" spans="1:39" ht="75">
      <c r="A29" s="587"/>
      <c r="B29" s="588">
        <v>44272</v>
      </c>
      <c r="C29" s="588">
        <v>44281</v>
      </c>
      <c r="D29" s="589" t="s">
        <v>6954</v>
      </c>
      <c r="E29" s="589" t="s">
        <v>4890</v>
      </c>
      <c r="F29" s="589" t="s">
        <v>6955</v>
      </c>
      <c r="G29" s="589" t="s">
        <v>3242</v>
      </c>
      <c r="H29" s="589" t="s">
        <v>156</v>
      </c>
      <c r="I29" s="595" t="s">
        <v>5768</v>
      </c>
      <c r="J29" s="589" t="s">
        <v>7044</v>
      </c>
      <c r="K29" s="589" t="s">
        <v>142</v>
      </c>
      <c r="L29" s="589">
        <v>1000</v>
      </c>
      <c r="M29" s="22" t="s">
        <v>6965</v>
      </c>
      <c r="N29" s="596" t="s">
        <v>6965</v>
      </c>
      <c r="O29" s="589" t="s">
        <v>6959</v>
      </c>
      <c r="P29" s="589" t="s">
        <v>6960</v>
      </c>
      <c r="Q29" s="592" t="s">
        <v>6966</v>
      </c>
      <c r="R29" s="587" t="s">
        <v>7045</v>
      </c>
      <c r="S29" s="37"/>
      <c r="T29" s="588">
        <v>44272</v>
      </c>
      <c r="U29" s="588"/>
      <c r="V29" s="588"/>
      <c r="W29" s="37"/>
      <c r="X29" s="37"/>
      <c r="Y29" s="431"/>
      <c r="Z29" s="431"/>
      <c r="AA29" s="37"/>
      <c r="AB29" s="37"/>
      <c r="AC29" s="37"/>
      <c r="AD29" s="37"/>
      <c r="AE29" s="37"/>
      <c r="AF29" s="37"/>
      <c r="AG29" s="37"/>
      <c r="AH29" s="37"/>
      <c r="AI29" s="37"/>
      <c r="AJ29" s="37"/>
      <c r="AK29" s="37"/>
      <c r="AL29" s="37"/>
      <c r="AM29" s="37"/>
    </row>
    <row r="30" spans="1:39" ht="105">
      <c r="A30" s="587"/>
      <c r="B30" s="588">
        <v>44250</v>
      </c>
      <c r="C30" s="588">
        <v>44253</v>
      </c>
      <c r="D30" s="589" t="s">
        <v>6954</v>
      </c>
      <c r="E30" s="589" t="s">
        <v>4890</v>
      </c>
      <c r="F30" s="589" t="s">
        <v>6955</v>
      </c>
      <c r="G30" s="589" t="s">
        <v>3242</v>
      </c>
      <c r="H30" s="589" t="s">
        <v>146</v>
      </c>
      <c r="I30" s="595" t="s">
        <v>7046</v>
      </c>
      <c r="J30" s="589" t="s">
        <v>7047</v>
      </c>
      <c r="K30" s="589" t="s">
        <v>1409</v>
      </c>
      <c r="L30" s="591">
        <v>10000</v>
      </c>
      <c r="M30" s="22" t="s">
        <v>6957</v>
      </c>
      <c r="N30" s="22" t="s">
        <v>6982</v>
      </c>
      <c r="O30" s="589" t="s">
        <v>6959</v>
      </c>
      <c r="P30" s="589" t="s">
        <v>6960</v>
      </c>
      <c r="Q30" s="595" t="s">
        <v>6966</v>
      </c>
      <c r="R30" s="587" t="s">
        <v>7048</v>
      </c>
      <c r="S30" s="431"/>
      <c r="T30" s="588">
        <v>44250</v>
      </c>
      <c r="U30" s="588"/>
      <c r="V30" s="588"/>
      <c r="W30" s="431"/>
      <c r="X30" s="37"/>
      <c r="Y30" s="431"/>
      <c r="Z30" s="431"/>
      <c r="AA30" s="37"/>
      <c r="AB30" s="37"/>
      <c r="AC30" s="37"/>
      <c r="AD30" s="37"/>
      <c r="AE30" s="37"/>
      <c r="AF30" s="37"/>
      <c r="AG30" s="37"/>
      <c r="AH30" s="37"/>
      <c r="AI30" s="37"/>
      <c r="AJ30" s="37"/>
      <c r="AK30" s="37"/>
      <c r="AL30" s="37"/>
      <c r="AM30" s="37"/>
    </row>
    <row r="31" spans="1:39" ht="60">
      <c r="A31" s="587"/>
      <c r="B31" s="588">
        <v>44251</v>
      </c>
      <c r="C31" s="588">
        <v>44273</v>
      </c>
      <c r="D31" s="589" t="s">
        <v>6954</v>
      </c>
      <c r="E31" s="589" t="s">
        <v>4890</v>
      </c>
      <c r="F31" s="589" t="s">
        <v>6955</v>
      </c>
      <c r="G31" s="589" t="s">
        <v>3242</v>
      </c>
      <c r="H31" s="589" t="s">
        <v>146</v>
      </c>
      <c r="I31" s="593" t="s">
        <v>7049</v>
      </c>
      <c r="J31" s="589" t="s">
        <v>7050</v>
      </c>
      <c r="K31" s="589" t="s">
        <v>142</v>
      </c>
      <c r="L31" s="591">
        <v>1000</v>
      </c>
      <c r="M31" s="22" t="s">
        <v>6957</v>
      </c>
      <c r="N31" s="22" t="s">
        <v>6957</v>
      </c>
      <c r="O31" s="589" t="s">
        <v>6959</v>
      </c>
      <c r="P31" s="589" t="s">
        <v>6960</v>
      </c>
      <c r="Q31" s="592" t="s">
        <v>6966</v>
      </c>
      <c r="R31" s="587" t="s">
        <v>7051</v>
      </c>
      <c r="S31" s="431"/>
      <c r="T31" s="588">
        <v>44251</v>
      </c>
      <c r="U31" s="588"/>
      <c r="V31" s="588"/>
      <c r="W31" s="431"/>
      <c r="X31" s="37"/>
      <c r="Y31" s="431"/>
      <c r="Z31" s="431"/>
      <c r="AA31" s="37"/>
      <c r="AB31" s="37"/>
      <c r="AC31" s="37"/>
      <c r="AD31" s="37"/>
      <c r="AE31" s="37"/>
      <c r="AF31" s="37"/>
      <c r="AG31" s="37"/>
      <c r="AH31" s="37"/>
      <c r="AI31" s="37"/>
      <c r="AJ31" s="37"/>
      <c r="AK31" s="37"/>
      <c r="AL31" s="37"/>
      <c r="AM31" s="37"/>
    </row>
    <row r="32" spans="1:39">
      <c r="A32" s="587"/>
      <c r="B32" s="588">
        <v>44252</v>
      </c>
      <c r="C32" s="588">
        <v>44259</v>
      </c>
      <c r="D32" s="589" t="s">
        <v>6954</v>
      </c>
      <c r="E32" s="589" t="s">
        <v>4890</v>
      </c>
      <c r="F32" s="589" t="s">
        <v>6955</v>
      </c>
      <c r="G32" s="589" t="s">
        <v>3242</v>
      </c>
      <c r="H32" s="589" t="s">
        <v>146</v>
      </c>
      <c r="I32" s="593" t="s">
        <v>7052</v>
      </c>
      <c r="J32" s="589" t="s">
        <v>7053</v>
      </c>
      <c r="K32" s="589" t="s">
        <v>7054</v>
      </c>
      <c r="L32" s="591">
        <v>5000</v>
      </c>
      <c r="M32" s="22" t="s">
        <v>6957</v>
      </c>
      <c r="N32" s="22" t="s">
        <v>6957</v>
      </c>
      <c r="O32" s="589" t="s">
        <v>6959</v>
      </c>
      <c r="P32" s="589" t="s">
        <v>6960</v>
      </c>
      <c r="Q32" s="592" t="s">
        <v>6966</v>
      </c>
      <c r="R32" s="587"/>
      <c r="S32" s="431"/>
      <c r="T32" s="588">
        <v>44252</v>
      </c>
      <c r="U32" s="588"/>
      <c r="V32" s="588"/>
      <c r="W32" s="431"/>
      <c r="X32" s="37"/>
      <c r="Y32" s="431"/>
      <c r="Z32" s="431"/>
      <c r="AA32" s="37"/>
      <c r="AB32" s="37"/>
      <c r="AC32" s="37"/>
      <c r="AD32" s="37"/>
      <c r="AE32" s="37"/>
      <c r="AF32" s="37"/>
      <c r="AG32" s="37"/>
      <c r="AH32" s="37"/>
      <c r="AI32" s="37"/>
      <c r="AJ32" s="37"/>
      <c r="AK32" s="37"/>
      <c r="AL32" s="37"/>
      <c r="AM32" s="37"/>
    </row>
    <row r="33" spans="1:39">
      <c r="A33" s="587"/>
      <c r="B33" s="588">
        <v>44257</v>
      </c>
      <c r="C33" s="588">
        <v>44264</v>
      </c>
      <c r="D33" s="589" t="s">
        <v>6954</v>
      </c>
      <c r="E33" s="589" t="s">
        <v>4890</v>
      </c>
      <c r="F33" s="589" t="s">
        <v>6955</v>
      </c>
      <c r="G33" s="589" t="s">
        <v>3242</v>
      </c>
      <c r="H33" s="589" t="s">
        <v>146</v>
      </c>
      <c r="I33" s="595" t="s">
        <v>7055</v>
      </c>
      <c r="J33" s="589" t="s">
        <v>7056</v>
      </c>
      <c r="K33" s="589" t="s">
        <v>168</v>
      </c>
      <c r="L33" s="591">
        <v>1700</v>
      </c>
      <c r="M33" s="22" t="s">
        <v>6957</v>
      </c>
      <c r="N33" s="22" t="s">
        <v>6982</v>
      </c>
      <c r="O33" s="589" t="s">
        <v>6959</v>
      </c>
      <c r="P33" s="589" t="s">
        <v>6960</v>
      </c>
      <c r="Q33" s="592" t="s">
        <v>6966</v>
      </c>
      <c r="R33" s="587"/>
      <c r="S33" s="431"/>
      <c r="T33" s="588">
        <v>44257</v>
      </c>
      <c r="U33" s="588"/>
      <c r="V33" s="588"/>
      <c r="W33" s="431"/>
      <c r="X33" s="37"/>
      <c r="Y33" s="431"/>
      <c r="Z33" s="431"/>
      <c r="AA33" s="37"/>
      <c r="AB33" s="37"/>
      <c r="AC33" s="37"/>
      <c r="AD33" s="37"/>
      <c r="AE33" s="37"/>
      <c r="AF33" s="37"/>
      <c r="AG33" s="37"/>
      <c r="AH33" s="37"/>
      <c r="AI33" s="37"/>
      <c r="AJ33" s="37"/>
      <c r="AK33" s="37"/>
      <c r="AL33" s="37"/>
      <c r="AM33" s="37"/>
    </row>
    <row r="34" spans="1:39" ht="75">
      <c r="A34" s="587"/>
      <c r="B34" s="588">
        <v>43886</v>
      </c>
      <c r="C34" s="588">
        <v>44270</v>
      </c>
      <c r="D34" s="589" t="s">
        <v>6954</v>
      </c>
      <c r="E34" s="589" t="s">
        <v>4890</v>
      </c>
      <c r="F34" s="589" t="s">
        <v>6955</v>
      </c>
      <c r="G34" s="589" t="s">
        <v>3242</v>
      </c>
      <c r="H34" s="589" t="s">
        <v>175</v>
      </c>
      <c r="I34" s="595" t="s">
        <v>5899</v>
      </c>
      <c r="J34" s="589" t="s">
        <v>7057</v>
      </c>
      <c r="K34" s="589" t="s">
        <v>340</v>
      </c>
      <c r="L34" s="591">
        <v>1000</v>
      </c>
      <c r="M34" s="22" t="s">
        <v>6965</v>
      </c>
      <c r="N34" s="596" t="s">
        <v>6965</v>
      </c>
      <c r="O34" s="589" t="s">
        <v>6959</v>
      </c>
      <c r="P34" s="589" t="s">
        <v>7030</v>
      </c>
      <c r="Q34" s="592" t="s">
        <v>6961</v>
      </c>
      <c r="R34" s="587" t="s">
        <v>7058</v>
      </c>
      <c r="S34" s="431"/>
      <c r="T34" s="588">
        <v>44252</v>
      </c>
      <c r="U34" s="588"/>
      <c r="V34" s="588"/>
      <c r="W34" s="431"/>
      <c r="X34" s="37"/>
      <c r="Y34" s="431"/>
      <c r="Z34" s="431"/>
      <c r="AA34" s="37"/>
      <c r="AB34" s="37"/>
      <c r="AC34" s="37"/>
      <c r="AD34" s="37"/>
      <c r="AE34" s="37"/>
      <c r="AF34" s="37"/>
      <c r="AG34" s="37"/>
      <c r="AH34" s="37"/>
      <c r="AI34" s="37"/>
      <c r="AJ34" s="37"/>
      <c r="AK34" s="37"/>
      <c r="AL34" s="37"/>
      <c r="AM34" s="37"/>
    </row>
    <row r="35" spans="1:39">
      <c r="A35" s="587"/>
      <c r="B35" s="588">
        <v>44260</v>
      </c>
      <c r="C35" s="588">
        <v>44277</v>
      </c>
      <c r="D35" s="589" t="s">
        <v>6954</v>
      </c>
      <c r="E35" s="589" t="s">
        <v>4890</v>
      </c>
      <c r="F35" s="589" t="s">
        <v>6955</v>
      </c>
      <c r="G35" s="589" t="s">
        <v>3242</v>
      </c>
      <c r="H35" s="589" t="s">
        <v>146</v>
      </c>
      <c r="I35" s="595" t="s">
        <v>7059</v>
      </c>
      <c r="J35" s="589" t="s">
        <v>7060</v>
      </c>
      <c r="K35" s="589" t="s">
        <v>727</v>
      </c>
      <c r="L35" s="589">
        <v>2000</v>
      </c>
      <c r="M35" s="22" t="s">
        <v>6965</v>
      </c>
      <c r="N35" s="596" t="s">
        <v>6965</v>
      </c>
      <c r="O35" s="589" t="s">
        <v>6959</v>
      </c>
      <c r="P35" s="589" t="s">
        <v>6960</v>
      </c>
      <c r="Q35" s="592" t="s">
        <v>6966</v>
      </c>
      <c r="R35" s="587"/>
      <c r="S35" s="431"/>
      <c r="T35" s="588">
        <v>44260</v>
      </c>
      <c r="U35" s="588"/>
      <c r="V35" s="588"/>
      <c r="W35" s="431"/>
      <c r="X35" s="37"/>
      <c r="Y35" s="431"/>
      <c r="Z35" s="431"/>
      <c r="AA35" s="37"/>
      <c r="AB35" s="37"/>
      <c r="AC35" s="37"/>
      <c r="AD35" s="37"/>
      <c r="AE35" s="37"/>
      <c r="AF35" s="37"/>
      <c r="AG35" s="37"/>
      <c r="AH35" s="37"/>
      <c r="AI35" s="37"/>
      <c r="AJ35" s="37"/>
      <c r="AK35" s="37"/>
      <c r="AL35" s="37"/>
      <c r="AM35" s="37"/>
    </row>
    <row r="36" spans="1:39" ht="30">
      <c r="A36" s="587"/>
      <c r="B36" s="588">
        <v>44252</v>
      </c>
      <c r="C36" s="588">
        <v>44266</v>
      </c>
      <c r="D36" s="589" t="s">
        <v>6954</v>
      </c>
      <c r="E36" s="589" t="s">
        <v>4890</v>
      </c>
      <c r="F36" s="589" t="s">
        <v>6955</v>
      </c>
      <c r="G36" s="589" t="s">
        <v>3242</v>
      </c>
      <c r="H36" s="589" t="s">
        <v>154</v>
      </c>
      <c r="I36" s="595" t="s">
        <v>7061</v>
      </c>
      <c r="J36" s="587" t="s">
        <v>7062</v>
      </c>
      <c r="K36" s="589" t="s">
        <v>7063</v>
      </c>
      <c r="L36" s="589">
        <v>1000</v>
      </c>
      <c r="M36" s="22" t="s">
        <v>6957</v>
      </c>
      <c r="N36" s="596" t="s">
        <v>6957</v>
      </c>
      <c r="O36" s="589" t="s">
        <v>6959</v>
      </c>
      <c r="P36" s="589" t="s">
        <v>6969</v>
      </c>
      <c r="Q36" s="595" t="s">
        <v>6966</v>
      </c>
      <c r="R36" s="587" t="s">
        <v>638</v>
      </c>
      <c r="S36" s="431"/>
      <c r="T36" s="588">
        <v>44252</v>
      </c>
      <c r="U36" s="588"/>
      <c r="V36" s="588">
        <v>44286</v>
      </c>
      <c r="W36" s="278" t="s">
        <v>139</v>
      </c>
      <c r="X36" s="431" t="s">
        <v>37</v>
      </c>
      <c r="Y36" s="431"/>
      <c r="Z36" s="431"/>
      <c r="AA36" s="37"/>
      <c r="AB36" s="37"/>
      <c r="AC36" s="37"/>
      <c r="AD36" s="37"/>
      <c r="AE36" s="37"/>
      <c r="AF36" s="37"/>
      <c r="AG36" s="37"/>
      <c r="AH36" s="37"/>
      <c r="AI36" s="37"/>
      <c r="AJ36" s="37"/>
      <c r="AK36" s="37"/>
      <c r="AL36" s="37"/>
      <c r="AM36" s="37"/>
    </row>
    <row r="37" spans="1:39" ht="45">
      <c r="A37" s="587"/>
      <c r="B37" s="588">
        <v>43886</v>
      </c>
      <c r="C37" s="588">
        <v>44270</v>
      </c>
      <c r="D37" s="589" t="s">
        <v>6954</v>
      </c>
      <c r="E37" s="589" t="s">
        <v>4890</v>
      </c>
      <c r="F37" s="589" t="s">
        <v>6955</v>
      </c>
      <c r="G37" s="589" t="s">
        <v>3242</v>
      </c>
      <c r="H37" s="589" t="s">
        <v>156</v>
      </c>
      <c r="I37" s="595" t="s">
        <v>7064</v>
      </c>
      <c r="J37" s="589" t="s">
        <v>7065</v>
      </c>
      <c r="K37" s="589" t="s">
        <v>352</v>
      </c>
      <c r="L37" s="591">
        <v>1000</v>
      </c>
      <c r="M37" s="22" t="s">
        <v>6965</v>
      </c>
      <c r="N37" s="596" t="s">
        <v>6965</v>
      </c>
      <c r="O37" s="589" t="s">
        <v>6959</v>
      </c>
      <c r="P37" s="589" t="s">
        <v>6969</v>
      </c>
      <c r="Q37" s="592" t="s">
        <v>6966</v>
      </c>
      <c r="R37" s="587" t="s">
        <v>7066</v>
      </c>
      <c r="S37" s="431"/>
      <c r="T37" s="588">
        <v>44252</v>
      </c>
      <c r="U37" s="588"/>
      <c r="V37" s="588"/>
      <c r="W37" s="431"/>
      <c r="X37" s="37"/>
      <c r="Y37" s="431"/>
      <c r="Z37" s="431"/>
      <c r="AA37" s="37"/>
      <c r="AB37" s="37"/>
      <c r="AC37" s="37"/>
      <c r="AD37" s="37"/>
      <c r="AE37" s="37"/>
      <c r="AF37" s="37"/>
      <c r="AG37" s="37"/>
      <c r="AH37" s="37"/>
      <c r="AI37" s="37"/>
      <c r="AJ37" s="37"/>
      <c r="AK37" s="37"/>
      <c r="AL37" s="37"/>
      <c r="AM37" s="37"/>
    </row>
    <row r="38" spans="1:39" ht="75">
      <c r="A38" s="587" t="s">
        <v>7067</v>
      </c>
      <c r="B38" s="588">
        <v>44253</v>
      </c>
      <c r="C38" s="588">
        <v>44260</v>
      </c>
      <c r="D38" s="589" t="s">
        <v>6954</v>
      </c>
      <c r="E38" s="589" t="s">
        <v>4890</v>
      </c>
      <c r="F38" s="589" t="s">
        <v>6955</v>
      </c>
      <c r="G38" s="589" t="s">
        <v>3242</v>
      </c>
      <c r="H38" s="589" t="s">
        <v>156</v>
      </c>
      <c r="I38" s="595" t="s">
        <v>7068</v>
      </c>
      <c r="J38" s="589" t="s">
        <v>7069</v>
      </c>
      <c r="K38" s="589" t="s">
        <v>142</v>
      </c>
      <c r="L38" s="591">
        <v>170000</v>
      </c>
      <c r="M38" s="22" t="s">
        <v>6965</v>
      </c>
      <c r="N38" s="22" t="s">
        <v>6965</v>
      </c>
      <c r="O38" s="589" t="s">
        <v>6959</v>
      </c>
      <c r="P38" s="589" t="s">
        <v>7030</v>
      </c>
      <c r="Q38" s="592" t="s">
        <v>6966</v>
      </c>
      <c r="R38" s="587" t="s">
        <v>7070</v>
      </c>
      <c r="S38" s="431"/>
      <c r="T38" s="588">
        <v>44253</v>
      </c>
      <c r="U38" s="588"/>
      <c r="V38" s="588"/>
      <c r="W38" s="431"/>
      <c r="X38" s="37"/>
      <c r="Y38" s="431"/>
      <c r="Z38" s="431"/>
      <c r="AA38" s="37"/>
      <c r="AB38" s="37"/>
      <c r="AC38" s="37"/>
      <c r="AD38" s="37"/>
      <c r="AE38" s="37"/>
      <c r="AF38" s="37"/>
      <c r="AG38" s="37"/>
      <c r="AH38" s="37"/>
      <c r="AI38" s="37"/>
      <c r="AJ38" s="37"/>
      <c r="AK38" s="37"/>
      <c r="AL38" s="37"/>
      <c r="AM38" s="37"/>
    </row>
    <row r="39" spans="1:39" ht="75">
      <c r="A39" s="587"/>
      <c r="B39" s="588">
        <v>44253</v>
      </c>
      <c r="C39" s="588">
        <v>44291</v>
      </c>
      <c r="D39" s="589" t="s">
        <v>6954</v>
      </c>
      <c r="E39" s="589" t="s">
        <v>4890</v>
      </c>
      <c r="F39" s="589" t="s">
        <v>6955</v>
      </c>
      <c r="G39" s="589" t="s">
        <v>3242</v>
      </c>
      <c r="H39" s="589" t="s">
        <v>175</v>
      </c>
      <c r="I39" s="595" t="s">
        <v>7071</v>
      </c>
      <c r="J39" s="589" t="s">
        <v>7072</v>
      </c>
      <c r="K39" s="589" t="s">
        <v>2019</v>
      </c>
      <c r="L39" s="591">
        <v>10000</v>
      </c>
      <c r="M39" s="22" t="s">
        <v>6957</v>
      </c>
      <c r="N39" s="22" t="s">
        <v>6957</v>
      </c>
      <c r="O39" s="589" t="s">
        <v>6959</v>
      </c>
      <c r="P39" s="589" t="s">
        <v>6960</v>
      </c>
      <c r="Q39" s="595" t="s">
        <v>6970</v>
      </c>
      <c r="R39" s="587" t="s">
        <v>7073</v>
      </c>
      <c r="S39" s="431"/>
      <c r="T39" s="588">
        <v>44253</v>
      </c>
      <c r="U39" s="588"/>
      <c r="V39" s="588"/>
      <c r="W39" s="431"/>
      <c r="X39" s="37"/>
      <c r="Y39" s="431"/>
      <c r="Z39" s="431"/>
      <c r="AA39" s="37"/>
      <c r="AB39" s="37"/>
      <c r="AC39" s="37"/>
      <c r="AD39" s="37"/>
      <c r="AE39" s="37"/>
      <c r="AF39" s="37"/>
      <c r="AG39" s="37"/>
      <c r="AH39" s="37"/>
      <c r="AI39" s="37"/>
      <c r="AJ39" s="37"/>
      <c r="AK39" s="37"/>
      <c r="AL39" s="37"/>
      <c r="AM39" s="37"/>
    </row>
    <row r="40" spans="1:39" ht="60">
      <c r="A40" s="587"/>
      <c r="B40" s="588">
        <v>44032</v>
      </c>
      <c r="C40" s="588">
        <v>44270</v>
      </c>
      <c r="D40" s="589" t="s">
        <v>6954</v>
      </c>
      <c r="E40" s="589" t="s">
        <v>4890</v>
      </c>
      <c r="F40" s="589" t="s">
        <v>6955</v>
      </c>
      <c r="G40" s="589" t="s">
        <v>3242</v>
      </c>
      <c r="H40" s="589" t="s">
        <v>146</v>
      </c>
      <c r="I40" s="595" t="s">
        <v>4788</v>
      </c>
      <c r="J40" s="589" t="s">
        <v>7074</v>
      </c>
      <c r="K40" s="589" t="s">
        <v>142</v>
      </c>
      <c r="L40" s="589">
        <v>10000</v>
      </c>
      <c r="M40" s="22" t="s">
        <v>7003</v>
      </c>
      <c r="N40" s="596" t="s">
        <v>6982</v>
      </c>
      <c r="O40" s="589" t="s">
        <v>6959</v>
      </c>
      <c r="P40" s="589" t="s">
        <v>6960</v>
      </c>
      <c r="Q40" s="592" t="s">
        <v>6966</v>
      </c>
      <c r="R40" s="587" t="s">
        <v>7075</v>
      </c>
      <c r="S40" s="431"/>
      <c r="T40" s="588">
        <v>44264</v>
      </c>
      <c r="U40" s="588"/>
      <c r="V40" s="588"/>
      <c r="W40" s="431"/>
      <c r="X40" s="37"/>
      <c r="Y40" s="431"/>
      <c r="Z40" s="431"/>
      <c r="AA40" s="37"/>
      <c r="AB40" s="37"/>
      <c r="AC40" s="37"/>
      <c r="AD40" s="37"/>
      <c r="AE40" s="37"/>
      <c r="AF40" s="37"/>
      <c r="AG40" s="37"/>
      <c r="AH40" s="37"/>
      <c r="AI40" s="37"/>
      <c r="AJ40" s="37"/>
      <c r="AK40" s="37"/>
      <c r="AL40" s="37"/>
      <c r="AM40" s="37"/>
    </row>
    <row r="41" spans="1:39">
      <c r="A41" s="587"/>
      <c r="B41" s="588">
        <v>44253</v>
      </c>
      <c r="C41" s="588">
        <v>44257</v>
      </c>
      <c r="D41" s="589" t="s">
        <v>6954</v>
      </c>
      <c r="E41" s="589" t="s">
        <v>4890</v>
      </c>
      <c r="F41" s="589" t="s">
        <v>6955</v>
      </c>
      <c r="G41" s="589" t="s">
        <v>3242</v>
      </c>
      <c r="H41" s="589" t="s">
        <v>154</v>
      </c>
      <c r="I41" s="595" t="s">
        <v>4500</v>
      </c>
      <c r="J41" s="589" t="s">
        <v>7076</v>
      </c>
      <c r="K41" s="589" t="s">
        <v>168</v>
      </c>
      <c r="L41" s="591">
        <v>3400</v>
      </c>
      <c r="M41" s="22" t="s">
        <v>6958</v>
      </c>
      <c r="N41" s="596" t="s">
        <v>6958</v>
      </c>
      <c r="O41" s="589" t="s">
        <v>6959</v>
      </c>
      <c r="P41" s="589" t="s">
        <v>6960</v>
      </c>
      <c r="Q41" s="592" t="s">
        <v>6973</v>
      </c>
      <c r="R41" s="587" t="s">
        <v>7077</v>
      </c>
      <c r="S41" s="431"/>
      <c r="T41" s="588">
        <v>44253</v>
      </c>
      <c r="U41" s="588"/>
      <c r="V41" s="588">
        <v>44253</v>
      </c>
      <c r="W41" s="278" t="s">
        <v>139</v>
      </c>
      <c r="X41" s="431" t="s">
        <v>37</v>
      </c>
      <c r="Y41" s="431"/>
      <c r="Z41" s="431"/>
      <c r="AA41" s="37"/>
      <c r="AB41" s="37"/>
      <c r="AC41" s="37"/>
      <c r="AD41" s="37"/>
      <c r="AE41" s="37"/>
      <c r="AF41" s="37"/>
      <c r="AG41" s="37"/>
      <c r="AH41" s="37"/>
      <c r="AI41" s="37"/>
      <c r="AJ41" s="37"/>
      <c r="AK41" s="37"/>
      <c r="AL41" s="37"/>
      <c r="AM41" s="37"/>
    </row>
    <row r="42" spans="1:39">
      <c r="A42" s="587"/>
      <c r="B42" s="588">
        <v>44253</v>
      </c>
      <c r="C42" s="588">
        <v>44260</v>
      </c>
      <c r="D42" s="589" t="s">
        <v>6954</v>
      </c>
      <c r="E42" s="589" t="s">
        <v>4890</v>
      </c>
      <c r="F42" s="589" t="s">
        <v>6955</v>
      </c>
      <c r="G42" s="589" t="s">
        <v>3242</v>
      </c>
      <c r="H42" s="589" t="s">
        <v>146</v>
      </c>
      <c r="I42" s="595" t="s">
        <v>7078</v>
      </c>
      <c r="J42" s="589" t="s">
        <v>7079</v>
      </c>
      <c r="K42" s="589" t="s">
        <v>7080</v>
      </c>
      <c r="L42" s="591">
        <v>3000</v>
      </c>
      <c r="M42" s="22" t="s">
        <v>6965</v>
      </c>
      <c r="N42" s="596" t="s">
        <v>6965</v>
      </c>
      <c r="O42" s="589" t="s">
        <v>6959</v>
      </c>
      <c r="P42" s="589" t="s">
        <v>6960</v>
      </c>
      <c r="Q42" s="592" t="s">
        <v>6961</v>
      </c>
      <c r="R42" s="587"/>
      <c r="S42" s="431"/>
      <c r="T42" s="588">
        <v>44253</v>
      </c>
      <c r="U42" s="588"/>
      <c r="V42" s="588"/>
      <c r="W42" s="431"/>
      <c r="X42" s="37"/>
      <c r="Y42" s="431"/>
      <c r="Z42" s="431"/>
      <c r="AA42" s="37"/>
      <c r="AB42" s="37"/>
      <c r="AC42" s="37"/>
      <c r="AD42" s="37"/>
      <c r="AE42" s="37"/>
      <c r="AF42" s="37"/>
      <c r="AG42" s="37"/>
      <c r="AH42" s="37"/>
      <c r="AI42" s="37"/>
      <c r="AJ42" s="37"/>
      <c r="AK42" s="37"/>
      <c r="AL42" s="37"/>
      <c r="AM42" s="37"/>
    </row>
    <row r="43" spans="1:39">
      <c r="A43" s="587" t="s">
        <v>7081</v>
      </c>
      <c r="B43" s="588">
        <v>44253</v>
      </c>
      <c r="C43" s="588">
        <v>44260</v>
      </c>
      <c r="D43" s="589" t="s">
        <v>6954</v>
      </c>
      <c r="E43" s="589" t="s">
        <v>4890</v>
      </c>
      <c r="F43" s="589" t="s">
        <v>6955</v>
      </c>
      <c r="G43" s="589" t="s">
        <v>3242</v>
      </c>
      <c r="H43" s="589" t="s">
        <v>156</v>
      </c>
      <c r="I43" s="595" t="s">
        <v>7082</v>
      </c>
      <c r="J43" s="589" t="s">
        <v>7083</v>
      </c>
      <c r="K43" s="589" t="s">
        <v>182</v>
      </c>
      <c r="L43" s="591">
        <v>1000</v>
      </c>
      <c r="M43" s="22" t="s">
        <v>6958</v>
      </c>
      <c r="N43" s="596" t="s">
        <v>6958</v>
      </c>
      <c r="O43" s="589" t="s">
        <v>6959</v>
      </c>
      <c r="P43" s="589" t="s">
        <v>6960</v>
      </c>
      <c r="Q43" s="592" t="s">
        <v>6973</v>
      </c>
      <c r="R43" s="587" t="s">
        <v>7084</v>
      </c>
      <c r="S43" s="431"/>
      <c r="T43" s="588">
        <v>44253</v>
      </c>
      <c r="U43" s="588"/>
      <c r="V43" s="588"/>
      <c r="W43" s="431"/>
      <c r="X43" s="37"/>
      <c r="Y43" s="431"/>
      <c r="Z43" s="431"/>
      <c r="AA43" s="37"/>
      <c r="AB43" s="37"/>
      <c r="AC43" s="37"/>
      <c r="AD43" s="37"/>
      <c r="AE43" s="37"/>
      <c r="AF43" s="37"/>
      <c r="AG43" s="37"/>
      <c r="AH43" s="37"/>
      <c r="AI43" s="37"/>
      <c r="AJ43" s="37"/>
      <c r="AK43" s="37"/>
      <c r="AL43" s="37"/>
      <c r="AM43" s="37"/>
    </row>
    <row r="44" spans="1:39" ht="30">
      <c r="A44" s="587"/>
      <c r="B44" s="588">
        <v>44253</v>
      </c>
      <c r="C44" s="588">
        <v>44257</v>
      </c>
      <c r="D44" s="589" t="s">
        <v>6954</v>
      </c>
      <c r="E44" s="589" t="s">
        <v>4890</v>
      </c>
      <c r="F44" s="589" t="s">
        <v>6955</v>
      </c>
      <c r="G44" s="589" t="s">
        <v>3242</v>
      </c>
      <c r="H44" s="589" t="s">
        <v>178</v>
      </c>
      <c r="I44" s="595" t="s">
        <v>6110</v>
      </c>
      <c r="J44" s="589" t="s">
        <v>4344</v>
      </c>
      <c r="K44" s="589" t="s">
        <v>142</v>
      </c>
      <c r="L44" s="591">
        <v>1000</v>
      </c>
      <c r="M44" s="22" t="s">
        <v>6982</v>
      </c>
      <c r="N44" s="600">
        <v>0</v>
      </c>
      <c r="O44" s="589" t="s">
        <v>6959</v>
      </c>
      <c r="P44" s="589" t="s">
        <v>6960</v>
      </c>
      <c r="Q44" s="592" t="s">
        <v>6973</v>
      </c>
      <c r="R44" s="587" t="s">
        <v>7085</v>
      </c>
      <c r="S44" s="431"/>
      <c r="T44" s="588">
        <v>44253</v>
      </c>
      <c r="U44" s="588"/>
      <c r="V44" s="588"/>
      <c r="W44" s="431"/>
      <c r="X44" s="37"/>
      <c r="Y44" s="431"/>
      <c r="Z44" s="431"/>
      <c r="AA44" s="37"/>
      <c r="AB44" s="37"/>
      <c r="AC44" s="37"/>
      <c r="AD44" s="37"/>
      <c r="AE44" s="37"/>
      <c r="AF44" s="37"/>
      <c r="AG44" s="37"/>
      <c r="AH44" s="37"/>
      <c r="AI44" s="37"/>
      <c r="AJ44" s="37"/>
      <c r="AK44" s="37"/>
      <c r="AL44" s="37"/>
      <c r="AM44" s="37"/>
    </row>
    <row r="45" spans="1:39" ht="90">
      <c r="A45" s="587"/>
      <c r="B45" s="588">
        <v>44224</v>
      </c>
      <c r="C45" s="588">
        <v>44265</v>
      </c>
      <c r="D45" s="589" t="s">
        <v>6954</v>
      </c>
      <c r="E45" s="589" t="s">
        <v>4890</v>
      </c>
      <c r="F45" s="589" t="s">
        <v>6955</v>
      </c>
      <c r="G45" s="589" t="s">
        <v>3242</v>
      </c>
      <c r="H45" s="589" t="s">
        <v>5592</v>
      </c>
      <c r="I45" s="595" t="s">
        <v>7086</v>
      </c>
      <c r="J45" s="589" t="s">
        <v>7087</v>
      </c>
      <c r="K45" s="589" t="s">
        <v>7088</v>
      </c>
      <c r="L45" s="591">
        <v>1000</v>
      </c>
      <c r="M45" s="22" t="s">
        <v>6965</v>
      </c>
      <c r="N45" s="596" t="s">
        <v>6982</v>
      </c>
      <c r="O45" s="589" t="s">
        <v>6959</v>
      </c>
      <c r="P45" s="589" t="s">
        <v>6960</v>
      </c>
      <c r="Q45" s="592" t="s">
        <v>6973</v>
      </c>
      <c r="R45" s="587" t="s">
        <v>7089</v>
      </c>
      <c r="S45" s="431"/>
      <c r="T45" s="588">
        <v>44253</v>
      </c>
      <c r="U45" s="588"/>
      <c r="V45" s="588"/>
      <c r="W45" s="431"/>
      <c r="X45" s="37"/>
      <c r="Y45" s="431"/>
      <c r="Z45" s="431"/>
      <c r="AA45" s="37"/>
      <c r="AB45" s="37"/>
      <c r="AC45" s="37"/>
      <c r="AD45" s="37"/>
      <c r="AE45" s="37"/>
      <c r="AF45" s="37"/>
      <c r="AG45" s="37"/>
      <c r="AH45" s="37"/>
      <c r="AI45" s="37"/>
      <c r="AJ45" s="37"/>
      <c r="AK45" s="37"/>
      <c r="AL45" s="37"/>
      <c r="AM45" s="37"/>
    </row>
    <row r="46" spans="1:39" ht="45">
      <c r="A46" s="587"/>
      <c r="B46" s="588">
        <v>44254</v>
      </c>
      <c r="C46" s="588">
        <v>44256</v>
      </c>
      <c r="D46" s="589" t="s">
        <v>6976</v>
      </c>
      <c r="E46" s="589" t="s">
        <v>4890</v>
      </c>
      <c r="F46" s="589" t="s">
        <v>6955</v>
      </c>
      <c r="G46" s="589" t="s">
        <v>3242</v>
      </c>
      <c r="H46" s="589" t="s">
        <v>157</v>
      </c>
      <c r="I46" s="595" t="s">
        <v>3002</v>
      </c>
      <c r="J46" s="589" t="s">
        <v>7090</v>
      </c>
      <c r="K46" s="589" t="s">
        <v>142</v>
      </c>
      <c r="L46" s="591">
        <v>14653</v>
      </c>
      <c r="M46" s="22" t="s">
        <v>6958</v>
      </c>
      <c r="N46" s="596" t="s">
        <v>6958</v>
      </c>
      <c r="O46" s="589" t="s">
        <v>6959</v>
      </c>
      <c r="P46" s="589" t="s">
        <v>6960</v>
      </c>
      <c r="Q46" s="592" t="s">
        <v>6973</v>
      </c>
      <c r="R46" s="587" t="s">
        <v>7091</v>
      </c>
      <c r="S46" s="431"/>
      <c r="T46" s="588">
        <v>44256</v>
      </c>
      <c r="U46" s="588"/>
      <c r="V46" s="588"/>
      <c r="W46" s="431" t="s">
        <v>139</v>
      </c>
      <c r="X46" s="37"/>
      <c r="Y46" s="431"/>
      <c r="Z46" s="431"/>
      <c r="AA46" s="37"/>
      <c r="AB46" s="37"/>
      <c r="AC46" s="37"/>
      <c r="AD46" s="37"/>
      <c r="AE46" s="37"/>
      <c r="AF46" s="37"/>
      <c r="AG46" s="37"/>
      <c r="AH46" s="37"/>
      <c r="AI46" s="37"/>
      <c r="AJ46" s="37"/>
      <c r="AK46" s="37"/>
      <c r="AL46" s="37"/>
      <c r="AM46" s="37"/>
    </row>
    <row r="47" spans="1:39" ht="30">
      <c r="A47" s="587"/>
      <c r="B47" s="588">
        <v>44256</v>
      </c>
      <c r="C47" s="588">
        <v>44257</v>
      </c>
      <c r="D47" s="589" t="s">
        <v>6954</v>
      </c>
      <c r="E47" s="589" t="s">
        <v>4890</v>
      </c>
      <c r="F47" s="589" t="s">
        <v>6955</v>
      </c>
      <c r="G47" s="589" t="s">
        <v>3242</v>
      </c>
      <c r="H47" s="589" t="s">
        <v>175</v>
      </c>
      <c r="I47" s="595" t="s">
        <v>5868</v>
      </c>
      <c r="J47" s="589" t="s">
        <v>7092</v>
      </c>
      <c r="K47" s="589" t="s">
        <v>213</v>
      </c>
      <c r="L47" s="591">
        <v>10550</v>
      </c>
      <c r="M47" s="22" t="s">
        <v>7003</v>
      </c>
      <c r="N47" s="596" t="s">
        <v>6958</v>
      </c>
      <c r="O47" s="589" t="s">
        <v>6959</v>
      </c>
      <c r="P47" s="589" t="s">
        <v>6960</v>
      </c>
      <c r="Q47" s="592" t="s">
        <v>6973</v>
      </c>
      <c r="R47" s="587" t="s">
        <v>7093</v>
      </c>
      <c r="S47" s="431"/>
      <c r="T47" s="588">
        <v>44256</v>
      </c>
      <c r="U47" s="588"/>
      <c r="V47" s="588"/>
      <c r="W47" s="431"/>
      <c r="X47" s="37"/>
      <c r="Y47" s="431"/>
      <c r="Z47" s="431"/>
      <c r="AA47" s="37"/>
      <c r="AB47" s="37"/>
      <c r="AC47" s="37"/>
      <c r="AD47" s="37"/>
      <c r="AE47" s="37"/>
      <c r="AF47" s="37"/>
      <c r="AG47" s="37"/>
      <c r="AH47" s="37"/>
      <c r="AI47" s="37"/>
      <c r="AJ47" s="37"/>
      <c r="AK47" s="37"/>
      <c r="AL47" s="37"/>
      <c r="AM47" s="37"/>
    </row>
    <row r="48" spans="1:39">
      <c r="A48" s="587"/>
      <c r="B48" s="588">
        <v>43891</v>
      </c>
      <c r="C48" s="588">
        <v>44259</v>
      </c>
      <c r="D48" s="589" t="s">
        <v>6954</v>
      </c>
      <c r="E48" s="589" t="s">
        <v>4890</v>
      </c>
      <c r="F48" s="589" t="s">
        <v>6955</v>
      </c>
      <c r="G48" s="589" t="s">
        <v>3242</v>
      </c>
      <c r="H48" s="589" t="s">
        <v>194</v>
      </c>
      <c r="I48" s="595" t="s">
        <v>4987</v>
      </c>
      <c r="J48" s="431" t="s">
        <v>7094</v>
      </c>
      <c r="K48" s="589" t="s">
        <v>142</v>
      </c>
      <c r="L48" s="591">
        <v>3960</v>
      </c>
      <c r="M48" s="22" t="s">
        <v>6958</v>
      </c>
      <c r="N48" s="22" t="s">
        <v>6958</v>
      </c>
      <c r="O48" s="589" t="s">
        <v>6959</v>
      </c>
      <c r="P48" s="589" t="s">
        <v>6960</v>
      </c>
      <c r="Q48" s="592" t="s">
        <v>6973</v>
      </c>
      <c r="R48" s="587" t="s">
        <v>7095</v>
      </c>
      <c r="S48" s="431"/>
      <c r="T48" s="588">
        <v>44256</v>
      </c>
      <c r="U48" s="588"/>
      <c r="V48" s="588"/>
      <c r="W48" s="431"/>
      <c r="X48" s="37"/>
      <c r="Y48" s="431"/>
      <c r="Z48" s="431"/>
      <c r="AA48" s="37"/>
      <c r="AB48" s="37"/>
      <c r="AC48" s="37"/>
      <c r="AD48" s="37"/>
      <c r="AE48" s="37"/>
      <c r="AF48" s="37"/>
      <c r="AG48" s="37"/>
      <c r="AH48" s="37"/>
      <c r="AI48" s="37"/>
      <c r="AJ48" s="37"/>
      <c r="AK48" s="37"/>
      <c r="AL48" s="37"/>
      <c r="AM48" s="37"/>
    </row>
    <row r="49" spans="1:39" ht="45">
      <c r="A49" s="587"/>
      <c r="B49" s="588">
        <v>44266</v>
      </c>
      <c r="C49" s="588">
        <v>44272</v>
      </c>
      <c r="D49" s="589" t="s">
        <v>6954</v>
      </c>
      <c r="E49" s="589" t="s">
        <v>4890</v>
      </c>
      <c r="F49" s="589" t="s">
        <v>6955</v>
      </c>
      <c r="G49" s="589" t="s">
        <v>3242</v>
      </c>
      <c r="H49" s="589" t="s">
        <v>146</v>
      </c>
      <c r="I49" s="595" t="s">
        <v>5860</v>
      </c>
      <c r="J49" s="589" t="s">
        <v>7096</v>
      </c>
      <c r="K49" s="589" t="s">
        <v>7097</v>
      </c>
      <c r="L49" s="589">
        <v>1700</v>
      </c>
      <c r="M49" s="22" t="s">
        <v>6965</v>
      </c>
      <c r="N49" s="22" t="s">
        <v>6982</v>
      </c>
      <c r="O49" s="589" t="s">
        <v>6959</v>
      </c>
      <c r="P49" s="589" t="s">
        <v>6960</v>
      </c>
      <c r="Q49" s="592" t="s">
        <v>6966</v>
      </c>
      <c r="R49" s="587" t="s">
        <v>7098</v>
      </c>
      <c r="S49" s="431"/>
      <c r="T49" s="588">
        <v>44266</v>
      </c>
      <c r="U49" s="588"/>
      <c r="V49" s="588"/>
      <c r="W49" s="431"/>
      <c r="X49" s="37"/>
      <c r="Y49" s="431"/>
      <c r="Z49" s="431"/>
      <c r="AA49" s="37"/>
      <c r="AB49" s="37"/>
      <c r="AC49" s="37"/>
      <c r="AD49" s="37"/>
      <c r="AE49" s="37"/>
      <c r="AF49" s="37"/>
      <c r="AG49" s="37"/>
      <c r="AH49" s="37"/>
      <c r="AI49" s="37"/>
      <c r="AJ49" s="37"/>
      <c r="AK49" s="37"/>
      <c r="AL49" s="37"/>
      <c r="AM49" s="37"/>
    </row>
    <row r="50" spans="1:39">
      <c r="A50" s="587"/>
      <c r="B50" s="588">
        <v>44256</v>
      </c>
      <c r="C50" s="588">
        <v>44270</v>
      </c>
      <c r="D50" s="589" t="s">
        <v>6954</v>
      </c>
      <c r="E50" s="589" t="s">
        <v>4890</v>
      </c>
      <c r="F50" s="589" t="s">
        <v>6955</v>
      </c>
      <c r="G50" s="589" t="s">
        <v>3242</v>
      </c>
      <c r="H50" s="589" t="s">
        <v>154</v>
      </c>
      <c r="I50" s="595" t="s">
        <v>5771</v>
      </c>
      <c r="J50" s="431" t="s">
        <v>7099</v>
      </c>
      <c r="K50" s="589" t="s">
        <v>142</v>
      </c>
      <c r="L50" s="591">
        <v>1454</v>
      </c>
      <c r="M50" s="22" t="s">
        <v>6958</v>
      </c>
      <c r="N50" s="22" t="s">
        <v>6958</v>
      </c>
      <c r="O50" s="589" t="s">
        <v>6959</v>
      </c>
      <c r="P50" s="589" t="s">
        <v>6960</v>
      </c>
      <c r="Q50" s="592" t="s">
        <v>6973</v>
      </c>
      <c r="R50" s="587" t="s">
        <v>7095</v>
      </c>
      <c r="S50" s="431"/>
      <c r="T50" s="588">
        <v>44256</v>
      </c>
      <c r="U50" s="588"/>
      <c r="V50" s="588">
        <v>44256</v>
      </c>
      <c r="W50" s="278" t="s">
        <v>139</v>
      </c>
      <c r="X50" s="431" t="s">
        <v>37</v>
      </c>
      <c r="Y50" s="431"/>
      <c r="Z50" s="431"/>
      <c r="AA50" s="37"/>
      <c r="AB50" s="37"/>
      <c r="AC50" s="37"/>
      <c r="AD50" s="37"/>
      <c r="AE50" s="37"/>
      <c r="AF50" s="37"/>
      <c r="AG50" s="37"/>
      <c r="AH50" s="37"/>
      <c r="AI50" s="37"/>
      <c r="AJ50" s="37"/>
      <c r="AK50" s="37"/>
      <c r="AL50" s="37"/>
      <c r="AM50" s="37"/>
    </row>
    <row r="51" spans="1:39">
      <c r="A51" s="587"/>
      <c r="B51" s="588">
        <v>44247</v>
      </c>
      <c r="C51" s="588">
        <v>44260</v>
      </c>
      <c r="D51" s="589" t="s">
        <v>6954</v>
      </c>
      <c r="E51" s="589" t="s">
        <v>4890</v>
      </c>
      <c r="F51" s="589" t="s">
        <v>6955</v>
      </c>
      <c r="G51" s="589" t="s">
        <v>3242</v>
      </c>
      <c r="H51" s="589" t="s">
        <v>5487</v>
      </c>
      <c r="I51" s="595" t="s">
        <v>5792</v>
      </c>
      <c r="J51" s="589" t="s">
        <v>7100</v>
      </c>
      <c r="K51" s="589" t="s">
        <v>7101</v>
      </c>
      <c r="L51" s="591">
        <v>1386</v>
      </c>
      <c r="M51" s="22" t="s">
        <v>6958</v>
      </c>
      <c r="N51" s="22" t="s">
        <v>6958</v>
      </c>
      <c r="O51" s="589" t="s">
        <v>6959</v>
      </c>
      <c r="P51" s="589" t="s">
        <v>6960</v>
      </c>
      <c r="Q51" s="592" t="s">
        <v>6973</v>
      </c>
      <c r="R51" s="587" t="s">
        <v>7102</v>
      </c>
      <c r="S51" s="431"/>
      <c r="T51" s="588">
        <v>44256</v>
      </c>
      <c r="U51" s="588"/>
      <c r="V51" s="588">
        <v>44285</v>
      </c>
      <c r="W51" s="431"/>
      <c r="X51" s="37"/>
      <c r="Y51" s="431"/>
      <c r="Z51" s="431"/>
      <c r="AA51" s="37"/>
      <c r="AB51" s="37"/>
      <c r="AC51" s="37"/>
      <c r="AD51" s="37"/>
      <c r="AE51" s="37"/>
      <c r="AF51" s="37"/>
      <c r="AG51" s="37"/>
      <c r="AH51" s="37"/>
      <c r="AI51" s="37"/>
      <c r="AJ51" s="37"/>
      <c r="AK51" s="37"/>
      <c r="AL51" s="37"/>
      <c r="AM51" s="37"/>
    </row>
    <row r="52" spans="1:39">
      <c r="A52" s="587"/>
      <c r="B52" s="588">
        <v>44040</v>
      </c>
      <c r="C52" s="588">
        <v>44261</v>
      </c>
      <c r="D52" s="589" t="s">
        <v>6954</v>
      </c>
      <c r="E52" s="589" t="s">
        <v>4890</v>
      </c>
      <c r="F52" s="589" t="s">
        <v>6955</v>
      </c>
      <c r="G52" s="589" t="s">
        <v>3242</v>
      </c>
      <c r="H52" s="589" t="s">
        <v>178</v>
      </c>
      <c r="I52" s="595" t="s">
        <v>7103</v>
      </c>
      <c r="J52" s="589" t="s">
        <v>7104</v>
      </c>
      <c r="K52" s="589" t="s">
        <v>142</v>
      </c>
      <c r="L52" s="591">
        <v>1000</v>
      </c>
      <c r="M52" s="22" t="s">
        <v>6957</v>
      </c>
      <c r="N52" s="596" t="s">
        <v>6957</v>
      </c>
      <c r="O52" s="589" t="s">
        <v>6959</v>
      </c>
      <c r="P52" s="589" t="s">
        <v>6960</v>
      </c>
      <c r="Q52" s="592" t="s">
        <v>6973</v>
      </c>
      <c r="R52" s="587" t="s">
        <v>7105</v>
      </c>
      <c r="S52" s="431"/>
      <c r="T52" s="588">
        <v>44256</v>
      </c>
      <c r="U52" s="588"/>
      <c r="V52" s="588"/>
      <c r="W52" s="431"/>
      <c r="X52" s="37"/>
      <c r="Y52" s="431"/>
      <c r="Z52" s="431"/>
      <c r="AA52" s="37"/>
      <c r="AB52" s="37"/>
      <c r="AC52" s="37"/>
      <c r="AD52" s="37"/>
      <c r="AE52" s="37"/>
      <c r="AF52" s="37"/>
      <c r="AG52" s="37"/>
      <c r="AH52" s="37"/>
      <c r="AI52" s="37"/>
      <c r="AJ52" s="37"/>
      <c r="AK52" s="37"/>
      <c r="AL52" s="37"/>
      <c r="AM52" s="37"/>
    </row>
    <row r="53" spans="1:39" ht="45">
      <c r="A53" s="587"/>
      <c r="B53" s="588">
        <v>44050</v>
      </c>
      <c r="C53" s="588">
        <v>44257</v>
      </c>
      <c r="D53" s="589" t="s">
        <v>6954</v>
      </c>
      <c r="E53" s="589" t="s">
        <v>4890</v>
      </c>
      <c r="F53" s="589" t="s">
        <v>6955</v>
      </c>
      <c r="G53" s="589" t="s">
        <v>3242</v>
      </c>
      <c r="H53" s="589" t="s">
        <v>156</v>
      </c>
      <c r="I53" s="595" t="s">
        <v>7106</v>
      </c>
      <c r="J53" s="589" t="s">
        <v>7107</v>
      </c>
      <c r="K53" s="589" t="s">
        <v>142</v>
      </c>
      <c r="L53" s="591">
        <v>1000</v>
      </c>
      <c r="M53" s="22" t="s">
        <v>6965</v>
      </c>
      <c r="N53" s="596" t="s">
        <v>6965</v>
      </c>
      <c r="O53" s="589" t="s">
        <v>6959</v>
      </c>
      <c r="P53" s="589" t="s">
        <v>6969</v>
      </c>
      <c r="Q53" s="592" t="s">
        <v>6961</v>
      </c>
      <c r="R53" s="587" t="s">
        <v>7108</v>
      </c>
      <c r="S53" s="431"/>
      <c r="T53" s="588">
        <v>44256</v>
      </c>
      <c r="U53" s="588"/>
      <c r="V53" s="588"/>
      <c r="W53" s="37"/>
      <c r="X53" s="37"/>
      <c r="Y53" s="431"/>
      <c r="Z53" s="431"/>
      <c r="AA53" s="37"/>
      <c r="AB53" s="37"/>
      <c r="AC53" s="37"/>
      <c r="AD53" s="37"/>
      <c r="AE53" s="37"/>
      <c r="AF53" s="37"/>
      <c r="AG53" s="37"/>
      <c r="AH53" s="37"/>
      <c r="AI53" s="37"/>
      <c r="AJ53" s="37"/>
      <c r="AK53" s="37"/>
      <c r="AL53" s="37"/>
      <c r="AM53" s="37"/>
    </row>
    <row r="54" spans="1:39" ht="30">
      <c r="A54" s="587"/>
      <c r="B54" s="588">
        <v>44257</v>
      </c>
      <c r="C54" s="588">
        <v>44264</v>
      </c>
      <c r="D54" s="589" t="s">
        <v>6954</v>
      </c>
      <c r="E54" s="589" t="s">
        <v>4890</v>
      </c>
      <c r="F54" s="589" t="s">
        <v>6955</v>
      </c>
      <c r="G54" s="589" t="s">
        <v>3242</v>
      </c>
      <c r="H54" s="589" t="s">
        <v>154</v>
      </c>
      <c r="I54" s="595" t="s">
        <v>5990</v>
      </c>
      <c r="J54" s="589" t="s">
        <v>4121</v>
      </c>
      <c r="K54" s="589" t="s">
        <v>213</v>
      </c>
      <c r="L54" s="591">
        <v>10000</v>
      </c>
      <c r="M54" s="22" t="s">
        <v>6957</v>
      </c>
      <c r="N54" s="22" t="s">
        <v>6958</v>
      </c>
      <c r="O54" s="589" t="s">
        <v>6959</v>
      </c>
      <c r="P54" s="431" t="s">
        <v>6960</v>
      </c>
      <c r="Q54" s="592" t="s">
        <v>6961</v>
      </c>
      <c r="R54" s="587" t="s">
        <v>7109</v>
      </c>
      <c r="S54" s="431"/>
      <c r="T54" s="588">
        <v>44257</v>
      </c>
      <c r="U54" s="588"/>
      <c r="V54" s="588">
        <v>44257</v>
      </c>
      <c r="W54" s="278" t="s">
        <v>139</v>
      </c>
      <c r="X54" s="431" t="s">
        <v>37</v>
      </c>
      <c r="Y54" s="431"/>
      <c r="Z54" s="431"/>
      <c r="AA54" s="37"/>
      <c r="AB54" s="37"/>
      <c r="AC54" s="37"/>
      <c r="AD54" s="37"/>
      <c r="AE54" s="37"/>
      <c r="AF54" s="37"/>
      <c r="AG54" s="37"/>
      <c r="AH54" s="37"/>
      <c r="AI54" s="37"/>
      <c r="AJ54" s="37"/>
      <c r="AK54" s="37"/>
      <c r="AL54" s="37"/>
      <c r="AM54" s="37"/>
    </row>
    <row r="55" spans="1:39" ht="30">
      <c r="A55" s="587"/>
      <c r="B55" s="588">
        <v>44250</v>
      </c>
      <c r="C55" s="588">
        <v>44263</v>
      </c>
      <c r="D55" s="589" t="s">
        <v>6954</v>
      </c>
      <c r="E55" s="589" t="s">
        <v>4890</v>
      </c>
      <c r="F55" s="589" t="s">
        <v>6955</v>
      </c>
      <c r="G55" s="589" t="s">
        <v>3242</v>
      </c>
      <c r="H55" s="589" t="s">
        <v>156</v>
      </c>
      <c r="I55" s="595" t="s">
        <v>6119</v>
      </c>
      <c r="J55" s="589" t="s">
        <v>7110</v>
      </c>
      <c r="K55" s="589" t="s">
        <v>168</v>
      </c>
      <c r="L55" s="591">
        <v>8500</v>
      </c>
      <c r="M55" s="22" t="s">
        <v>6958</v>
      </c>
      <c r="N55" s="22" t="s">
        <v>6958</v>
      </c>
      <c r="O55" s="589" t="s">
        <v>6959</v>
      </c>
      <c r="P55" s="589" t="s">
        <v>6960</v>
      </c>
      <c r="Q55" s="592" t="s">
        <v>6973</v>
      </c>
      <c r="R55" s="587" t="s">
        <v>7111</v>
      </c>
      <c r="S55" s="431"/>
      <c r="T55" s="588">
        <v>44257</v>
      </c>
      <c r="U55" s="588"/>
      <c r="V55" s="588"/>
      <c r="W55" s="431"/>
      <c r="X55" s="37"/>
      <c r="Y55" s="431"/>
      <c r="Z55" s="431"/>
      <c r="AA55" s="37"/>
      <c r="AB55" s="37"/>
      <c r="AC55" s="37"/>
      <c r="AD55" s="37"/>
      <c r="AE55" s="37"/>
      <c r="AF55" s="37"/>
      <c r="AG55" s="37"/>
      <c r="AH55" s="37"/>
      <c r="AI55" s="37"/>
      <c r="AJ55" s="37"/>
      <c r="AK55" s="37"/>
      <c r="AL55" s="37"/>
      <c r="AM55" s="37"/>
    </row>
    <row r="56" spans="1:39" ht="45">
      <c r="A56" s="587"/>
      <c r="B56" s="588">
        <v>44256</v>
      </c>
      <c r="C56" s="588">
        <v>44257</v>
      </c>
      <c r="D56" s="589" t="s">
        <v>6976</v>
      </c>
      <c r="E56" s="589" t="s">
        <v>4890</v>
      </c>
      <c r="F56" s="589" t="s">
        <v>6955</v>
      </c>
      <c r="G56" s="589" t="s">
        <v>3242</v>
      </c>
      <c r="H56" s="589" t="s">
        <v>157</v>
      </c>
      <c r="I56" s="595" t="s">
        <v>7112</v>
      </c>
      <c r="J56" s="589" t="s">
        <v>7113</v>
      </c>
      <c r="K56" s="589" t="s">
        <v>142</v>
      </c>
      <c r="L56" s="591">
        <v>6832</v>
      </c>
      <c r="M56" s="22" t="s">
        <v>7003</v>
      </c>
      <c r="N56" s="596" t="s">
        <v>6958</v>
      </c>
      <c r="O56" s="589" t="s">
        <v>6959</v>
      </c>
      <c r="P56" s="589" t="s">
        <v>6960</v>
      </c>
      <c r="Q56" s="592" t="s">
        <v>6973</v>
      </c>
      <c r="R56" s="587" t="s">
        <v>7114</v>
      </c>
      <c r="S56" s="431"/>
      <c r="T56" s="588">
        <v>44257</v>
      </c>
      <c r="U56" s="588"/>
      <c r="V56" s="588"/>
      <c r="W56" s="431" t="s">
        <v>139</v>
      </c>
      <c r="X56" s="37"/>
      <c r="Y56" s="431"/>
      <c r="Z56" s="431"/>
      <c r="AA56" s="37"/>
      <c r="AB56" s="37"/>
      <c r="AC56" s="37"/>
      <c r="AD56" s="37"/>
      <c r="AE56" s="37"/>
      <c r="AF56" s="37"/>
      <c r="AG56" s="37"/>
      <c r="AH56" s="37"/>
      <c r="AI56" s="37"/>
      <c r="AJ56" s="37"/>
      <c r="AK56" s="37"/>
      <c r="AL56" s="37"/>
      <c r="AM56" s="37"/>
    </row>
    <row r="57" spans="1:39" ht="60">
      <c r="A57" s="587"/>
      <c r="B57" s="588">
        <v>44257</v>
      </c>
      <c r="C57" s="588">
        <v>44264</v>
      </c>
      <c r="D57" s="589" t="s">
        <v>6954</v>
      </c>
      <c r="E57" s="589" t="s">
        <v>4890</v>
      </c>
      <c r="F57" s="589" t="s">
        <v>6955</v>
      </c>
      <c r="G57" s="589" t="s">
        <v>3242</v>
      </c>
      <c r="H57" s="589" t="s">
        <v>281</v>
      </c>
      <c r="I57" s="595" t="s">
        <v>5877</v>
      </c>
      <c r="J57" s="589" t="s">
        <v>7115</v>
      </c>
      <c r="K57" s="589" t="s">
        <v>142</v>
      </c>
      <c r="L57" s="37">
        <v>3243.24</v>
      </c>
      <c r="M57" s="22" t="s">
        <v>6958</v>
      </c>
      <c r="N57" s="22" t="s">
        <v>6958</v>
      </c>
      <c r="O57" s="589" t="s">
        <v>6959</v>
      </c>
      <c r="P57" s="589" t="s">
        <v>6960</v>
      </c>
      <c r="Q57" s="592" t="s">
        <v>6966</v>
      </c>
      <c r="R57" s="587" t="s">
        <v>7116</v>
      </c>
      <c r="S57" s="431"/>
      <c r="T57" s="588">
        <v>44257</v>
      </c>
      <c r="U57" s="588"/>
      <c r="V57" s="588"/>
      <c r="W57" s="431"/>
      <c r="X57" s="37"/>
      <c r="Y57" s="431"/>
      <c r="Z57" s="431"/>
      <c r="AA57" s="37"/>
      <c r="AB57" s="37"/>
      <c r="AC57" s="37"/>
      <c r="AD57" s="37"/>
      <c r="AE57" s="37"/>
      <c r="AF57" s="37"/>
      <c r="AG57" s="37"/>
      <c r="AH57" s="37"/>
      <c r="AI57" s="37"/>
      <c r="AJ57" s="37"/>
      <c r="AK57" s="37"/>
      <c r="AL57" s="37"/>
      <c r="AM57" s="37"/>
    </row>
    <row r="58" spans="1:39">
      <c r="A58" s="587"/>
      <c r="B58" s="588">
        <v>44257</v>
      </c>
      <c r="C58" s="588">
        <v>44263</v>
      </c>
      <c r="D58" s="589" t="s">
        <v>6954</v>
      </c>
      <c r="E58" s="589" t="s">
        <v>4890</v>
      </c>
      <c r="F58" s="589" t="s">
        <v>6955</v>
      </c>
      <c r="G58" s="589" t="s">
        <v>3242</v>
      </c>
      <c r="H58" s="589" t="s">
        <v>194</v>
      </c>
      <c r="I58" s="595" t="s">
        <v>4512</v>
      </c>
      <c r="J58" s="431" t="s">
        <v>7117</v>
      </c>
      <c r="K58" s="589" t="s">
        <v>142</v>
      </c>
      <c r="L58" s="591">
        <v>2891</v>
      </c>
      <c r="M58" s="22" t="s">
        <v>6958</v>
      </c>
      <c r="N58" s="596" t="s">
        <v>6958</v>
      </c>
      <c r="O58" s="589" t="s">
        <v>6959</v>
      </c>
      <c r="P58" s="589" t="s">
        <v>6960</v>
      </c>
      <c r="Q58" s="592" t="s">
        <v>6973</v>
      </c>
      <c r="R58" s="587" t="s">
        <v>7095</v>
      </c>
      <c r="S58" s="431"/>
      <c r="T58" s="588">
        <v>44257</v>
      </c>
      <c r="U58" s="588"/>
      <c r="V58" s="588"/>
      <c r="W58" s="431"/>
      <c r="X58" s="37"/>
      <c r="Y58" s="431"/>
      <c r="Z58" s="431"/>
      <c r="AA58" s="37"/>
      <c r="AB58" s="37"/>
      <c r="AC58" s="37"/>
      <c r="AD58" s="37"/>
      <c r="AE58" s="37"/>
      <c r="AF58" s="37"/>
      <c r="AG58" s="37"/>
      <c r="AH58" s="37"/>
      <c r="AI58" s="37"/>
      <c r="AJ58" s="37"/>
      <c r="AK58" s="37"/>
      <c r="AL58" s="37"/>
      <c r="AM58" s="37"/>
    </row>
    <row r="59" spans="1:39">
      <c r="A59" s="587" t="s">
        <v>7118</v>
      </c>
      <c r="B59" s="588">
        <v>44257</v>
      </c>
      <c r="C59" s="588">
        <v>44265</v>
      </c>
      <c r="D59" s="589" t="s">
        <v>6954</v>
      </c>
      <c r="E59" s="589" t="s">
        <v>4890</v>
      </c>
      <c r="F59" s="589" t="s">
        <v>6955</v>
      </c>
      <c r="G59" s="589" t="s">
        <v>3242</v>
      </c>
      <c r="H59" s="589" t="s">
        <v>175</v>
      </c>
      <c r="I59" s="598" t="s">
        <v>5970</v>
      </c>
      <c r="J59" s="431" t="s">
        <v>7010</v>
      </c>
      <c r="K59" s="589" t="s">
        <v>168</v>
      </c>
      <c r="L59" s="591">
        <v>1700</v>
      </c>
      <c r="M59" s="22" t="s">
        <v>6958</v>
      </c>
      <c r="N59" s="22" t="s">
        <v>6958</v>
      </c>
      <c r="O59" s="589" t="s">
        <v>6959</v>
      </c>
      <c r="P59" s="589" t="s">
        <v>6960</v>
      </c>
      <c r="Q59" s="592" t="s">
        <v>6973</v>
      </c>
      <c r="R59" s="587" t="s">
        <v>7119</v>
      </c>
      <c r="S59" s="431"/>
      <c r="T59" s="588">
        <v>44257</v>
      </c>
      <c r="U59" s="588"/>
      <c r="V59" s="588"/>
      <c r="W59" s="431"/>
      <c r="X59" s="37"/>
      <c r="Y59" s="431"/>
      <c r="Z59" s="431"/>
      <c r="AA59" s="37"/>
      <c r="AB59" s="37"/>
      <c r="AC59" s="37"/>
      <c r="AD59" s="37"/>
      <c r="AE59" s="37"/>
      <c r="AF59" s="37"/>
      <c r="AG59" s="37"/>
      <c r="AH59" s="37"/>
      <c r="AI59" s="37"/>
      <c r="AJ59" s="37"/>
      <c r="AK59" s="37"/>
      <c r="AL59" s="37"/>
      <c r="AM59" s="37"/>
    </row>
    <row r="60" spans="1:39" ht="45">
      <c r="A60" s="587"/>
      <c r="B60" s="588">
        <v>44250</v>
      </c>
      <c r="C60" s="588">
        <v>44257</v>
      </c>
      <c r="D60" s="589" t="s">
        <v>6954</v>
      </c>
      <c r="E60" s="589" t="s">
        <v>4890</v>
      </c>
      <c r="F60" s="589" t="s">
        <v>6955</v>
      </c>
      <c r="G60" s="589" t="s">
        <v>3242</v>
      </c>
      <c r="H60" s="589" t="s">
        <v>178</v>
      </c>
      <c r="I60" s="595" t="s">
        <v>4588</v>
      </c>
      <c r="J60" s="589" t="s">
        <v>4374</v>
      </c>
      <c r="K60" s="589" t="s">
        <v>142</v>
      </c>
      <c r="L60" s="591">
        <v>1000</v>
      </c>
      <c r="M60" s="22" t="s">
        <v>6965</v>
      </c>
      <c r="N60" s="596" t="s">
        <v>6965</v>
      </c>
      <c r="O60" s="589" t="s">
        <v>6959</v>
      </c>
      <c r="P60" s="589" t="s">
        <v>6978</v>
      </c>
      <c r="Q60" s="592" t="s">
        <v>6961</v>
      </c>
      <c r="R60" s="587" t="s">
        <v>7120</v>
      </c>
      <c r="S60" s="431"/>
      <c r="T60" s="588">
        <v>44257</v>
      </c>
      <c r="U60" s="588"/>
      <c r="V60" s="588"/>
      <c r="W60" s="431"/>
      <c r="X60" s="37"/>
      <c r="Y60" s="431"/>
      <c r="Z60" s="431"/>
      <c r="AA60" s="37"/>
      <c r="AB60" s="37"/>
      <c r="AC60" s="37"/>
      <c r="AD60" s="37"/>
      <c r="AE60" s="37"/>
      <c r="AF60" s="37"/>
      <c r="AG60" s="37"/>
      <c r="AH60" s="37"/>
      <c r="AI60" s="37"/>
      <c r="AJ60" s="37"/>
      <c r="AK60" s="37"/>
      <c r="AL60" s="37"/>
      <c r="AM60" s="37"/>
    </row>
    <row r="61" spans="1:39" ht="105">
      <c r="A61" s="587"/>
      <c r="B61" s="588">
        <v>44271</v>
      </c>
      <c r="C61" s="588">
        <v>44281</v>
      </c>
      <c r="D61" s="589" t="s">
        <v>6954</v>
      </c>
      <c r="E61" s="589" t="s">
        <v>4890</v>
      </c>
      <c r="F61" s="589" t="s">
        <v>6955</v>
      </c>
      <c r="G61" s="589" t="s">
        <v>3242</v>
      </c>
      <c r="H61" s="589" t="s">
        <v>146</v>
      </c>
      <c r="I61" s="595" t="s">
        <v>5746</v>
      </c>
      <c r="J61" s="589" t="s">
        <v>7121</v>
      </c>
      <c r="K61" s="589" t="s">
        <v>7122</v>
      </c>
      <c r="L61" s="589">
        <v>10000</v>
      </c>
      <c r="M61" s="22" t="s">
        <v>6965</v>
      </c>
      <c r="N61" s="22" t="s">
        <v>6965</v>
      </c>
      <c r="O61" s="589" t="s">
        <v>6959</v>
      </c>
      <c r="P61" s="589" t="s">
        <v>6969</v>
      </c>
      <c r="Q61" s="592" t="s">
        <v>6973</v>
      </c>
      <c r="R61" s="587" t="s">
        <v>7123</v>
      </c>
      <c r="S61" s="431"/>
      <c r="T61" s="588">
        <v>44271</v>
      </c>
      <c r="U61" s="588"/>
      <c r="V61" s="588"/>
      <c r="W61" s="431"/>
      <c r="X61" s="37"/>
      <c r="Y61" s="431"/>
      <c r="Z61" s="431"/>
      <c r="AA61" s="37"/>
      <c r="AB61" s="37"/>
      <c r="AC61" s="37"/>
      <c r="AD61" s="37"/>
      <c r="AE61" s="37"/>
      <c r="AF61" s="37"/>
      <c r="AG61" s="37"/>
      <c r="AH61" s="37"/>
      <c r="AI61" s="37"/>
      <c r="AJ61" s="37"/>
      <c r="AK61" s="37"/>
      <c r="AL61" s="37"/>
      <c r="AM61" s="37"/>
    </row>
    <row r="62" spans="1:39">
      <c r="A62" s="587"/>
      <c r="B62" s="588">
        <v>44258</v>
      </c>
      <c r="C62" s="588">
        <v>44264</v>
      </c>
      <c r="D62" s="589" t="s">
        <v>6954</v>
      </c>
      <c r="E62" s="589" t="s">
        <v>4890</v>
      </c>
      <c r="F62" s="589" t="s">
        <v>6955</v>
      </c>
      <c r="G62" s="589" t="s">
        <v>3242</v>
      </c>
      <c r="H62" s="589" t="s">
        <v>194</v>
      </c>
      <c r="I62" s="595" t="s">
        <v>6073</v>
      </c>
      <c r="J62" s="589" t="s">
        <v>7124</v>
      </c>
      <c r="K62" s="589" t="s">
        <v>142</v>
      </c>
      <c r="L62" s="589">
        <v>2000</v>
      </c>
      <c r="M62" s="22" t="s">
        <v>7003</v>
      </c>
      <c r="N62" s="22" t="s">
        <v>6958</v>
      </c>
      <c r="O62" s="589" t="s">
        <v>6959</v>
      </c>
      <c r="P62" s="589" t="s">
        <v>6960</v>
      </c>
      <c r="Q62" s="592" t="s">
        <v>6973</v>
      </c>
      <c r="R62" s="587" t="s">
        <v>7125</v>
      </c>
      <c r="S62" s="431"/>
      <c r="T62" s="588">
        <v>44258</v>
      </c>
      <c r="U62" s="588"/>
      <c r="V62" s="588"/>
      <c r="W62" s="431"/>
      <c r="X62" s="37"/>
      <c r="Y62" s="431"/>
      <c r="Z62" s="431"/>
      <c r="AA62" s="37"/>
      <c r="AB62" s="37"/>
      <c r="AC62" s="37"/>
      <c r="AD62" s="37"/>
      <c r="AE62" s="37"/>
      <c r="AF62" s="37"/>
      <c r="AG62" s="37"/>
      <c r="AH62" s="37"/>
      <c r="AI62" s="37"/>
      <c r="AJ62" s="37"/>
      <c r="AK62" s="37"/>
      <c r="AL62" s="37"/>
      <c r="AM62" s="37"/>
    </row>
    <row r="63" spans="1:39" ht="30">
      <c r="A63" s="587"/>
      <c r="B63" s="588">
        <v>44258</v>
      </c>
      <c r="C63" s="588">
        <v>44265</v>
      </c>
      <c r="D63" s="589" t="s">
        <v>6954</v>
      </c>
      <c r="E63" s="589" t="s">
        <v>4890</v>
      </c>
      <c r="F63" s="589" t="s">
        <v>6955</v>
      </c>
      <c r="G63" s="589" t="s">
        <v>3242</v>
      </c>
      <c r="H63" s="589" t="s">
        <v>146</v>
      </c>
      <c r="I63" s="595" t="s">
        <v>7126</v>
      </c>
      <c r="J63" s="589" t="s">
        <v>7127</v>
      </c>
      <c r="K63" s="589" t="s">
        <v>140</v>
      </c>
      <c r="L63" s="589">
        <v>1700</v>
      </c>
      <c r="M63" s="22" t="s">
        <v>6957</v>
      </c>
      <c r="N63" s="22" t="s">
        <v>6957</v>
      </c>
      <c r="O63" s="589" t="s">
        <v>7128</v>
      </c>
      <c r="P63" s="589" t="s">
        <v>6960</v>
      </c>
      <c r="Q63" s="592" t="s">
        <v>6961</v>
      </c>
      <c r="R63" s="587" t="s">
        <v>7129</v>
      </c>
      <c r="S63" s="431"/>
      <c r="T63" s="588">
        <v>44258</v>
      </c>
      <c r="U63" s="588"/>
      <c r="V63" s="588"/>
      <c r="W63" s="431"/>
      <c r="X63" s="37"/>
      <c r="Y63" s="431"/>
      <c r="Z63" s="431"/>
      <c r="AA63" s="37"/>
      <c r="AB63" s="37"/>
      <c r="AC63" s="37"/>
      <c r="AD63" s="37"/>
      <c r="AE63" s="37"/>
      <c r="AF63" s="37"/>
      <c r="AG63" s="37"/>
      <c r="AH63" s="37"/>
      <c r="AI63" s="37"/>
      <c r="AJ63" s="37"/>
      <c r="AK63" s="37"/>
      <c r="AL63" s="37"/>
      <c r="AM63" s="37"/>
    </row>
    <row r="64" spans="1:39">
      <c r="A64" s="587"/>
      <c r="B64" s="588">
        <v>44228</v>
      </c>
      <c r="C64" s="588">
        <v>44258</v>
      </c>
      <c r="D64" s="589" t="s">
        <v>6976</v>
      </c>
      <c r="E64" s="589" t="s">
        <v>4890</v>
      </c>
      <c r="F64" s="589" t="s">
        <v>6955</v>
      </c>
      <c r="G64" s="589" t="s">
        <v>3242</v>
      </c>
      <c r="H64" s="589" t="s">
        <v>157</v>
      </c>
      <c r="I64" s="595" t="s">
        <v>7130</v>
      </c>
      <c r="J64" s="589" t="s">
        <v>7131</v>
      </c>
      <c r="K64" s="589" t="s">
        <v>142</v>
      </c>
      <c r="L64" s="591">
        <v>1538</v>
      </c>
      <c r="M64" s="22" t="s">
        <v>6958</v>
      </c>
      <c r="N64" s="22" t="s">
        <v>6958</v>
      </c>
      <c r="O64" s="589" t="s">
        <v>6959</v>
      </c>
      <c r="P64" s="589" t="s">
        <v>6960</v>
      </c>
      <c r="Q64" s="592" t="s">
        <v>6973</v>
      </c>
      <c r="R64" s="587" t="s">
        <v>7132</v>
      </c>
      <c r="S64" s="431"/>
      <c r="T64" s="588">
        <v>44258</v>
      </c>
      <c r="U64" s="588"/>
      <c r="V64" s="588"/>
      <c r="W64" s="431" t="s">
        <v>152</v>
      </c>
      <c r="X64" s="37"/>
      <c r="Y64" s="431"/>
      <c r="Z64" s="431"/>
      <c r="AA64" s="37"/>
      <c r="AB64" s="37"/>
      <c r="AC64" s="37"/>
      <c r="AD64" s="37"/>
      <c r="AE64" s="37"/>
      <c r="AF64" s="37"/>
      <c r="AG64" s="37"/>
      <c r="AH64" s="37"/>
      <c r="AI64" s="37"/>
      <c r="AJ64" s="37"/>
      <c r="AK64" s="37"/>
      <c r="AL64" s="37"/>
      <c r="AM64" s="37"/>
    </row>
    <row r="65" spans="1:39">
      <c r="A65" s="587"/>
      <c r="B65" s="588">
        <v>44250</v>
      </c>
      <c r="C65" s="588">
        <v>44263</v>
      </c>
      <c r="D65" s="589" t="s">
        <v>6954</v>
      </c>
      <c r="E65" s="589" t="s">
        <v>4890</v>
      </c>
      <c r="F65" s="589" t="s">
        <v>6955</v>
      </c>
      <c r="G65" s="589" t="s">
        <v>3242</v>
      </c>
      <c r="H65" s="589" t="s">
        <v>156</v>
      </c>
      <c r="I65" s="595" t="s">
        <v>5647</v>
      </c>
      <c r="J65" s="589" t="s">
        <v>7133</v>
      </c>
      <c r="K65" s="589" t="s">
        <v>176</v>
      </c>
      <c r="L65" s="591">
        <v>1103</v>
      </c>
      <c r="M65" s="22" t="s">
        <v>6958</v>
      </c>
      <c r="N65" s="22" t="s">
        <v>6958</v>
      </c>
      <c r="O65" s="589" t="s">
        <v>6959</v>
      </c>
      <c r="P65" s="589" t="s">
        <v>6960</v>
      </c>
      <c r="Q65" s="592" t="s">
        <v>6973</v>
      </c>
      <c r="R65" s="587" t="s">
        <v>7095</v>
      </c>
      <c r="S65" s="431"/>
      <c r="T65" s="588">
        <v>44258</v>
      </c>
      <c r="U65" s="588"/>
      <c r="V65" s="588"/>
      <c r="W65" s="431"/>
      <c r="X65" s="37"/>
      <c r="Y65" s="431"/>
      <c r="Z65" s="431"/>
      <c r="AA65" s="37"/>
      <c r="AB65" s="37"/>
      <c r="AC65" s="37"/>
      <c r="AD65" s="37"/>
      <c r="AE65" s="37"/>
      <c r="AF65" s="37"/>
      <c r="AG65" s="37"/>
      <c r="AH65" s="37"/>
      <c r="AI65" s="37"/>
      <c r="AJ65" s="37"/>
      <c r="AK65" s="37"/>
      <c r="AL65" s="37"/>
      <c r="AM65" s="37"/>
    </row>
    <row r="66" spans="1:39">
      <c r="A66" s="587"/>
      <c r="B66" s="588">
        <v>44077</v>
      </c>
      <c r="C66" s="588">
        <v>44260</v>
      </c>
      <c r="D66" s="589" t="s">
        <v>6954</v>
      </c>
      <c r="E66" s="589" t="s">
        <v>4890</v>
      </c>
      <c r="F66" s="589" t="s">
        <v>6955</v>
      </c>
      <c r="G66" s="589" t="s">
        <v>3242</v>
      </c>
      <c r="H66" s="589" t="s">
        <v>178</v>
      </c>
      <c r="I66" s="595" t="s">
        <v>5849</v>
      </c>
      <c r="J66" s="589" t="s">
        <v>7134</v>
      </c>
      <c r="K66" s="589" t="s">
        <v>287</v>
      </c>
      <c r="L66" s="589">
        <v>1000</v>
      </c>
      <c r="M66" s="22" t="s">
        <v>6965</v>
      </c>
      <c r="N66" s="596" t="s">
        <v>6982</v>
      </c>
      <c r="O66" s="589" t="s">
        <v>6959</v>
      </c>
      <c r="P66" s="589" t="s">
        <v>6960</v>
      </c>
      <c r="Q66" s="592" t="s">
        <v>6961</v>
      </c>
      <c r="R66" s="587" t="s">
        <v>5585</v>
      </c>
      <c r="S66" s="431"/>
      <c r="T66" s="588">
        <v>44258</v>
      </c>
      <c r="U66" s="588"/>
      <c r="V66" s="588"/>
      <c r="W66" s="431"/>
      <c r="X66" s="37"/>
      <c r="Y66" s="431"/>
      <c r="Z66" s="431"/>
      <c r="AA66" s="37"/>
      <c r="AB66" s="37"/>
      <c r="AC66" s="37"/>
      <c r="AD66" s="37"/>
      <c r="AE66" s="37"/>
      <c r="AF66" s="37"/>
      <c r="AG66" s="37"/>
      <c r="AH66" s="37"/>
      <c r="AI66" s="37"/>
      <c r="AJ66" s="37"/>
      <c r="AK66" s="37"/>
      <c r="AL66" s="37"/>
      <c r="AM66" s="37"/>
    </row>
    <row r="67" spans="1:39">
      <c r="A67" s="587"/>
      <c r="B67" s="588">
        <v>44259</v>
      </c>
      <c r="C67" s="588">
        <v>44260</v>
      </c>
      <c r="D67" s="589" t="s">
        <v>6954</v>
      </c>
      <c r="E67" s="589" t="s">
        <v>4890</v>
      </c>
      <c r="F67" s="589" t="s">
        <v>6955</v>
      </c>
      <c r="G67" s="589" t="s">
        <v>3242</v>
      </c>
      <c r="H67" s="589" t="s">
        <v>146</v>
      </c>
      <c r="I67" s="595" t="s">
        <v>5870</v>
      </c>
      <c r="J67" s="589" t="s">
        <v>7135</v>
      </c>
      <c r="K67" s="589" t="s">
        <v>168</v>
      </c>
      <c r="L67" s="589">
        <v>19520</v>
      </c>
      <c r="M67" s="22" t="s">
        <v>6958</v>
      </c>
      <c r="N67" s="22" t="s">
        <v>6958</v>
      </c>
      <c r="O67" s="589" t="s">
        <v>6959</v>
      </c>
      <c r="P67" s="589" t="s">
        <v>6960</v>
      </c>
      <c r="Q67" s="592" t="s">
        <v>6973</v>
      </c>
      <c r="R67" s="587" t="s">
        <v>7132</v>
      </c>
      <c r="S67" s="431"/>
      <c r="T67" s="588">
        <v>44259</v>
      </c>
      <c r="U67" s="588"/>
      <c r="V67" s="588"/>
      <c r="W67" s="431"/>
      <c r="X67" s="37"/>
      <c r="Y67" s="431"/>
      <c r="Z67" s="431"/>
      <c r="AA67" s="37"/>
      <c r="AB67" s="37"/>
      <c r="AC67" s="37"/>
      <c r="AD67" s="37"/>
      <c r="AE67" s="37"/>
      <c r="AF67" s="37"/>
      <c r="AG67" s="37"/>
      <c r="AH67" s="37"/>
      <c r="AI67" s="37"/>
      <c r="AJ67" s="37"/>
      <c r="AK67" s="37"/>
      <c r="AL67" s="37"/>
      <c r="AM67" s="37"/>
    </row>
    <row r="68" spans="1:39" ht="30">
      <c r="A68" s="587"/>
      <c r="B68" s="588">
        <v>44168</v>
      </c>
      <c r="C68" s="588">
        <v>44285</v>
      </c>
      <c r="D68" s="589" t="s">
        <v>6954</v>
      </c>
      <c r="E68" s="589" t="s">
        <v>4890</v>
      </c>
      <c r="F68" s="589" t="s">
        <v>6955</v>
      </c>
      <c r="G68" s="589" t="s">
        <v>3242</v>
      </c>
      <c r="H68" s="589" t="s">
        <v>194</v>
      </c>
      <c r="I68" s="595" t="s">
        <v>5832</v>
      </c>
      <c r="J68" s="589" t="s">
        <v>7136</v>
      </c>
      <c r="K68" s="589" t="s">
        <v>7137</v>
      </c>
      <c r="L68" s="589">
        <v>1000</v>
      </c>
      <c r="M68" s="22" t="s">
        <v>7003</v>
      </c>
      <c r="N68" s="22" t="s">
        <v>6958</v>
      </c>
      <c r="O68" s="589" t="s">
        <v>6959</v>
      </c>
      <c r="P68" s="589" t="s">
        <v>6960</v>
      </c>
      <c r="Q68" s="592" t="s">
        <v>6966</v>
      </c>
      <c r="R68" s="587" t="s">
        <v>7138</v>
      </c>
      <c r="S68" s="431"/>
      <c r="T68" s="588">
        <v>44270</v>
      </c>
      <c r="U68" s="588"/>
      <c r="V68" s="588"/>
      <c r="W68" s="37"/>
      <c r="X68" s="37"/>
      <c r="Y68" s="431"/>
      <c r="Z68" s="431"/>
      <c r="AA68" s="37"/>
      <c r="AB68" s="37"/>
      <c r="AC68" s="37"/>
      <c r="AD68" s="37"/>
      <c r="AE68" s="37"/>
      <c r="AF68" s="37"/>
      <c r="AG68" s="37"/>
      <c r="AH68" s="37"/>
      <c r="AI68" s="37"/>
      <c r="AJ68" s="37"/>
      <c r="AK68" s="37"/>
      <c r="AL68" s="37"/>
      <c r="AM68" s="37"/>
    </row>
    <row r="69" spans="1:39" ht="75">
      <c r="A69" s="587"/>
      <c r="B69" s="588">
        <v>44259</v>
      </c>
      <c r="C69" s="588">
        <v>44263</v>
      </c>
      <c r="D69" s="589" t="s">
        <v>6954</v>
      </c>
      <c r="E69" s="589" t="s">
        <v>4890</v>
      </c>
      <c r="F69" s="589" t="s">
        <v>6955</v>
      </c>
      <c r="G69" s="589" t="s">
        <v>3242</v>
      </c>
      <c r="H69" s="589" t="s">
        <v>5592</v>
      </c>
      <c r="I69" s="595" t="s">
        <v>7139</v>
      </c>
      <c r="J69" s="589" t="s">
        <v>7140</v>
      </c>
      <c r="K69" s="589" t="s">
        <v>142</v>
      </c>
      <c r="L69" s="589">
        <v>10268</v>
      </c>
      <c r="M69" s="22" t="s">
        <v>6957</v>
      </c>
      <c r="N69" s="22" t="s">
        <v>6982</v>
      </c>
      <c r="O69" s="589" t="s">
        <v>6959</v>
      </c>
      <c r="P69" s="589" t="s">
        <v>6960</v>
      </c>
      <c r="Q69" s="592" t="s">
        <v>6973</v>
      </c>
      <c r="R69" s="587" t="s">
        <v>7141</v>
      </c>
      <c r="S69" s="431"/>
      <c r="T69" s="588">
        <v>44259</v>
      </c>
      <c r="U69" s="588"/>
      <c r="V69" s="588"/>
      <c r="W69" s="431"/>
      <c r="X69" s="37"/>
      <c r="Y69" s="431"/>
      <c r="Z69" s="431"/>
      <c r="AA69" s="37"/>
      <c r="AB69" s="37"/>
      <c r="AC69" s="37"/>
      <c r="AD69" s="37"/>
      <c r="AE69" s="37"/>
      <c r="AF69" s="37"/>
      <c r="AG69" s="37"/>
      <c r="AH69" s="37"/>
      <c r="AI69" s="37"/>
      <c r="AJ69" s="37"/>
      <c r="AK69" s="37"/>
      <c r="AL69" s="37"/>
      <c r="AM69" s="37"/>
    </row>
    <row r="70" spans="1:39" ht="45">
      <c r="A70" s="587"/>
      <c r="B70" s="588">
        <v>44259</v>
      </c>
      <c r="C70" s="588">
        <v>44274</v>
      </c>
      <c r="D70" s="589" t="s">
        <v>6954</v>
      </c>
      <c r="E70" s="589" t="s">
        <v>4890</v>
      </c>
      <c r="F70" s="589" t="s">
        <v>6955</v>
      </c>
      <c r="G70" s="589" t="s">
        <v>3242</v>
      </c>
      <c r="H70" s="589" t="s">
        <v>175</v>
      </c>
      <c r="I70" s="595" t="s">
        <v>7142</v>
      </c>
      <c r="J70" s="587" t="s">
        <v>7143</v>
      </c>
      <c r="K70" s="589" t="s">
        <v>142</v>
      </c>
      <c r="L70" s="589">
        <v>5211</v>
      </c>
      <c r="M70" s="22" t="s">
        <v>6965</v>
      </c>
      <c r="N70" s="22" t="s">
        <v>6965</v>
      </c>
      <c r="O70" s="589" t="s">
        <v>6959</v>
      </c>
      <c r="P70" s="589" t="s">
        <v>6969</v>
      </c>
      <c r="Q70" s="589" t="s">
        <v>6970</v>
      </c>
      <c r="R70" s="587" t="s">
        <v>7144</v>
      </c>
      <c r="S70" s="431"/>
      <c r="T70" s="588">
        <v>44259</v>
      </c>
      <c r="U70" s="588"/>
      <c r="V70" s="588"/>
      <c r="W70" s="431"/>
      <c r="X70" s="37"/>
      <c r="Y70" s="431"/>
      <c r="Z70" s="431"/>
      <c r="AA70" s="37"/>
      <c r="AB70" s="37"/>
      <c r="AC70" s="37"/>
      <c r="AD70" s="37"/>
      <c r="AE70" s="37"/>
      <c r="AF70" s="37"/>
      <c r="AG70" s="37"/>
      <c r="AH70" s="37"/>
      <c r="AI70" s="37"/>
      <c r="AJ70" s="37"/>
      <c r="AK70" s="37"/>
      <c r="AL70" s="37"/>
      <c r="AM70" s="37"/>
    </row>
    <row r="71" spans="1:39" ht="45">
      <c r="A71" s="601"/>
      <c r="B71" s="588">
        <v>44286</v>
      </c>
      <c r="C71" s="588">
        <v>44287</v>
      </c>
      <c r="D71" s="589" t="s">
        <v>6954</v>
      </c>
      <c r="E71" s="589" t="s">
        <v>4890</v>
      </c>
      <c r="F71" s="589" t="s">
        <v>6955</v>
      </c>
      <c r="G71" s="589" t="s">
        <v>3242</v>
      </c>
      <c r="H71" s="602" t="s">
        <v>146</v>
      </c>
      <c r="I71" s="603" t="s">
        <v>7145</v>
      </c>
      <c r="J71" s="604" t="s">
        <v>7146</v>
      </c>
      <c r="K71" s="604" t="s">
        <v>142</v>
      </c>
      <c r="L71" s="375">
        <v>1000</v>
      </c>
      <c r="M71" s="22" t="s">
        <v>6957</v>
      </c>
      <c r="N71" s="22"/>
      <c r="O71" s="605" t="s">
        <v>6959</v>
      </c>
      <c r="P71" s="37" t="s">
        <v>6969</v>
      </c>
      <c r="Q71" s="37" t="s">
        <v>6973</v>
      </c>
      <c r="R71" s="606" t="s">
        <v>7147</v>
      </c>
      <c r="S71" s="37"/>
      <c r="T71" s="588">
        <v>44286</v>
      </c>
      <c r="U71" s="588"/>
      <c r="V71" s="588">
        <v>44286</v>
      </c>
      <c r="W71" s="278" t="s">
        <v>139</v>
      </c>
      <c r="X71" s="37" t="s">
        <v>37</v>
      </c>
      <c r="Y71" s="37"/>
      <c r="Z71" s="37"/>
      <c r="AA71" s="37"/>
      <c r="AB71" s="37"/>
      <c r="AC71" s="37"/>
      <c r="AD71" s="37"/>
      <c r="AE71" s="37"/>
      <c r="AF71" s="37"/>
      <c r="AG71" s="37"/>
      <c r="AH71" s="37"/>
      <c r="AI71" s="37"/>
      <c r="AJ71" s="37"/>
      <c r="AK71" s="37"/>
      <c r="AL71" s="37"/>
      <c r="AM71" s="37"/>
    </row>
    <row r="72" spans="1:39">
      <c r="A72" s="587"/>
      <c r="B72" s="588">
        <v>44207</v>
      </c>
      <c r="C72" s="588">
        <v>44252</v>
      </c>
      <c r="D72" s="589" t="s">
        <v>6976</v>
      </c>
      <c r="E72" s="589" t="s">
        <v>4890</v>
      </c>
      <c r="F72" s="589" t="s">
        <v>6955</v>
      </c>
      <c r="G72" s="589" t="s">
        <v>3242</v>
      </c>
      <c r="H72" s="589" t="s">
        <v>157</v>
      </c>
      <c r="I72" s="593" t="s">
        <v>5243</v>
      </c>
      <c r="J72" s="589" t="s">
        <v>7148</v>
      </c>
      <c r="K72" s="589" t="s">
        <v>1409</v>
      </c>
      <c r="L72" s="591">
        <v>1000</v>
      </c>
      <c r="M72" s="22" t="s">
        <v>6965</v>
      </c>
      <c r="N72" s="22" t="s">
        <v>6965</v>
      </c>
      <c r="O72" s="589" t="s">
        <v>6959</v>
      </c>
      <c r="P72" s="589" t="s">
        <v>6960</v>
      </c>
      <c r="Q72" s="592" t="s">
        <v>6966</v>
      </c>
      <c r="R72" s="594" t="s">
        <v>2403</v>
      </c>
      <c r="S72" s="431"/>
      <c r="T72" s="588">
        <v>44207</v>
      </c>
      <c r="U72" s="588"/>
      <c r="V72" s="588"/>
      <c r="W72" s="431" t="s">
        <v>139</v>
      </c>
      <c r="X72" s="37"/>
      <c r="Y72" s="37"/>
      <c r="Z72" s="37"/>
      <c r="AA72" s="37"/>
      <c r="AB72" s="37"/>
      <c r="AC72" s="37"/>
      <c r="AD72" s="37"/>
      <c r="AE72" s="37"/>
      <c r="AF72" s="37"/>
      <c r="AG72" s="37"/>
      <c r="AH72" s="37"/>
      <c r="AI72" s="37"/>
      <c r="AJ72" s="37"/>
      <c r="AK72" s="37"/>
      <c r="AL72" s="37"/>
      <c r="AM72" s="37"/>
    </row>
    <row r="73" spans="1:39">
      <c r="A73" s="587"/>
      <c r="B73" s="588">
        <v>44259</v>
      </c>
      <c r="C73" s="588">
        <v>44264</v>
      </c>
      <c r="D73" s="589" t="s">
        <v>6954</v>
      </c>
      <c r="E73" s="589" t="s">
        <v>4890</v>
      </c>
      <c r="F73" s="589" t="s">
        <v>6955</v>
      </c>
      <c r="G73" s="589" t="s">
        <v>3242</v>
      </c>
      <c r="H73" s="589" t="s">
        <v>194</v>
      </c>
      <c r="I73" s="595" t="s">
        <v>4513</v>
      </c>
      <c r="J73" s="589" t="s">
        <v>7149</v>
      </c>
      <c r="K73" s="589" t="s">
        <v>168</v>
      </c>
      <c r="L73" s="589">
        <v>1700</v>
      </c>
      <c r="M73" s="22" t="s">
        <v>6958</v>
      </c>
      <c r="N73" s="22" t="s">
        <v>6958</v>
      </c>
      <c r="O73" s="589" t="s">
        <v>6959</v>
      </c>
      <c r="P73" s="589" t="s">
        <v>6960</v>
      </c>
      <c r="Q73" s="592" t="s">
        <v>6973</v>
      </c>
      <c r="R73" s="587" t="s">
        <v>7132</v>
      </c>
      <c r="S73" s="431"/>
      <c r="T73" s="588">
        <v>44259</v>
      </c>
      <c r="U73" s="588"/>
      <c r="V73" s="588"/>
      <c r="W73" s="431"/>
      <c r="X73" s="37"/>
      <c r="Y73" s="431"/>
      <c r="Z73" s="431"/>
      <c r="AA73" s="37"/>
      <c r="AB73" s="37"/>
      <c r="AC73" s="37"/>
      <c r="AD73" s="37"/>
      <c r="AE73" s="37"/>
      <c r="AF73" s="37"/>
      <c r="AG73" s="37"/>
      <c r="AH73" s="37"/>
      <c r="AI73" s="37"/>
      <c r="AJ73" s="37"/>
      <c r="AK73" s="37"/>
      <c r="AL73" s="37"/>
      <c r="AM73" s="37"/>
    </row>
    <row r="74" spans="1:39">
      <c r="A74" s="587"/>
      <c r="B74" s="588">
        <v>44040</v>
      </c>
      <c r="C74" s="588">
        <v>44261</v>
      </c>
      <c r="D74" s="589" t="s">
        <v>6954</v>
      </c>
      <c r="E74" s="589" t="s">
        <v>4890</v>
      </c>
      <c r="F74" s="589" t="s">
        <v>6955</v>
      </c>
      <c r="G74" s="589" t="s">
        <v>3242</v>
      </c>
      <c r="H74" s="589" t="s">
        <v>178</v>
      </c>
      <c r="I74" s="598" t="s">
        <v>7103</v>
      </c>
      <c r="J74" s="589" t="s">
        <v>7104</v>
      </c>
      <c r="K74" s="589" t="s">
        <v>1536</v>
      </c>
      <c r="L74" s="591">
        <v>1000</v>
      </c>
      <c r="M74" s="22" t="s">
        <v>6957</v>
      </c>
      <c r="N74" s="596" t="s">
        <v>6957</v>
      </c>
      <c r="O74" s="589" t="s">
        <v>6959</v>
      </c>
      <c r="P74" s="431" t="s">
        <v>6978</v>
      </c>
      <c r="Q74" s="592" t="s">
        <v>6973</v>
      </c>
      <c r="R74" s="587" t="s">
        <v>7105</v>
      </c>
      <c r="S74" s="431"/>
      <c r="T74" s="588">
        <v>44259</v>
      </c>
      <c r="U74" s="588"/>
      <c r="V74" s="588"/>
      <c r="W74" s="431"/>
      <c r="X74" s="37"/>
      <c r="Y74" s="431"/>
      <c r="Z74" s="431"/>
      <c r="AA74" s="37"/>
      <c r="AB74" s="37"/>
      <c r="AC74" s="37"/>
      <c r="AD74" s="37"/>
      <c r="AE74" s="37"/>
      <c r="AF74" s="37"/>
      <c r="AG74" s="37"/>
      <c r="AH74" s="37"/>
      <c r="AI74" s="37"/>
      <c r="AJ74" s="37"/>
      <c r="AK74" s="37"/>
      <c r="AL74" s="37"/>
      <c r="AM74" s="37"/>
    </row>
    <row r="75" spans="1:39" ht="75">
      <c r="A75" s="594" t="s">
        <v>7150</v>
      </c>
      <c r="B75" s="588">
        <v>44259</v>
      </c>
      <c r="C75" s="588">
        <v>44288</v>
      </c>
      <c r="D75" s="589" t="s">
        <v>6954</v>
      </c>
      <c r="E75" s="589" t="s">
        <v>4890</v>
      </c>
      <c r="F75" s="589" t="s">
        <v>6955</v>
      </c>
      <c r="G75" s="589" t="s">
        <v>3242</v>
      </c>
      <c r="H75" s="589" t="s">
        <v>281</v>
      </c>
      <c r="I75" s="595" t="s">
        <v>7151</v>
      </c>
      <c r="J75" s="589" t="s">
        <v>7152</v>
      </c>
      <c r="K75" s="589" t="s">
        <v>142</v>
      </c>
      <c r="L75" s="589">
        <v>1000</v>
      </c>
      <c r="M75" s="22" t="s">
        <v>6965</v>
      </c>
      <c r="N75" s="596" t="s">
        <v>6965</v>
      </c>
      <c r="O75" s="589" t="s">
        <v>6959</v>
      </c>
      <c r="P75" s="589" t="s">
        <v>6978</v>
      </c>
      <c r="Q75" s="592" t="s">
        <v>6961</v>
      </c>
      <c r="R75" s="587" t="s">
        <v>7153</v>
      </c>
      <c r="S75" s="431"/>
      <c r="T75" s="588">
        <v>44259</v>
      </c>
      <c r="U75" s="588"/>
      <c r="V75" s="607">
        <v>44285</v>
      </c>
      <c r="W75" s="431"/>
      <c r="X75" s="37"/>
      <c r="Y75" s="431"/>
      <c r="Z75" s="431"/>
      <c r="AA75" s="37"/>
      <c r="AB75" s="37"/>
      <c r="AC75" s="37"/>
      <c r="AD75" s="37"/>
      <c r="AE75" s="37"/>
      <c r="AF75" s="37"/>
      <c r="AG75" s="37"/>
      <c r="AH75" s="37"/>
      <c r="AI75" s="37"/>
      <c r="AJ75" s="37"/>
      <c r="AK75" s="37"/>
      <c r="AL75" s="37"/>
      <c r="AM75" s="37"/>
    </row>
    <row r="76" spans="1:39" ht="75">
      <c r="A76" s="587"/>
      <c r="B76" s="588">
        <v>44252</v>
      </c>
      <c r="C76" s="588">
        <v>44265</v>
      </c>
      <c r="D76" s="589" t="s">
        <v>6954</v>
      </c>
      <c r="E76" s="589" t="s">
        <v>4890</v>
      </c>
      <c r="F76" s="589" t="s">
        <v>6955</v>
      </c>
      <c r="G76" s="589" t="s">
        <v>3242</v>
      </c>
      <c r="H76" s="589" t="s">
        <v>157</v>
      </c>
      <c r="I76" s="597" t="s">
        <v>6115</v>
      </c>
      <c r="J76" s="589" t="s">
        <v>7154</v>
      </c>
      <c r="K76" s="589" t="s">
        <v>1066</v>
      </c>
      <c r="L76" s="591">
        <v>4000</v>
      </c>
      <c r="M76" s="22" t="s">
        <v>6957</v>
      </c>
      <c r="N76" s="22" t="s">
        <v>6957</v>
      </c>
      <c r="O76" s="589" t="s">
        <v>6959</v>
      </c>
      <c r="P76" s="589" t="s">
        <v>6960</v>
      </c>
      <c r="Q76" s="592" t="s">
        <v>6966</v>
      </c>
      <c r="R76" s="587" t="s">
        <v>7155</v>
      </c>
      <c r="S76" s="431"/>
      <c r="T76" s="588">
        <v>44252</v>
      </c>
      <c r="U76" s="588"/>
      <c r="V76" s="588"/>
      <c r="W76" s="431" t="s">
        <v>139</v>
      </c>
      <c r="X76" s="37"/>
      <c r="Y76" s="431"/>
      <c r="Z76" s="431"/>
      <c r="AA76" s="37"/>
      <c r="AB76" s="37"/>
      <c r="AC76" s="37"/>
      <c r="AD76" s="37"/>
      <c r="AE76" s="37"/>
      <c r="AF76" s="37"/>
      <c r="AG76" s="37"/>
      <c r="AH76" s="37"/>
      <c r="AI76" s="37"/>
      <c r="AJ76" s="37"/>
      <c r="AK76" s="37"/>
      <c r="AL76" s="37"/>
      <c r="AM76" s="37"/>
    </row>
    <row r="77" spans="1:39" ht="45">
      <c r="A77" s="587"/>
      <c r="B77" s="588">
        <v>44252</v>
      </c>
      <c r="C77" s="588">
        <v>44264</v>
      </c>
      <c r="D77" s="589" t="s">
        <v>6976</v>
      </c>
      <c r="E77" s="589" t="s">
        <v>4890</v>
      </c>
      <c r="F77" s="589" t="s">
        <v>6955</v>
      </c>
      <c r="G77" s="589" t="s">
        <v>3242</v>
      </c>
      <c r="H77" s="589" t="s">
        <v>157</v>
      </c>
      <c r="I77" s="595" t="s">
        <v>7156</v>
      </c>
      <c r="J77" s="589" t="s">
        <v>7157</v>
      </c>
      <c r="K77" s="589" t="s">
        <v>142</v>
      </c>
      <c r="L77" s="591">
        <v>3243</v>
      </c>
      <c r="M77" s="22" t="s">
        <v>6965</v>
      </c>
      <c r="N77" s="22" t="s">
        <v>6982</v>
      </c>
      <c r="O77" s="589" t="s">
        <v>6959</v>
      </c>
      <c r="P77" s="589" t="s">
        <v>6960</v>
      </c>
      <c r="Q77" s="592" t="s">
        <v>6966</v>
      </c>
      <c r="R77" s="587" t="s">
        <v>7158</v>
      </c>
      <c r="S77" s="431"/>
      <c r="T77" s="588">
        <v>44252</v>
      </c>
      <c r="U77" s="588"/>
      <c r="V77" s="588"/>
      <c r="W77" s="431" t="s">
        <v>152</v>
      </c>
      <c r="X77" s="37"/>
      <c r="Y77" s="431"/>
      <c r="Z77" s="431"/>
      <c r="AA77" s="37"/>
      <c r="AB77" s="37"/>
      <c r="AC77" s="37"/>
      <c r="AD77" s="37"/>
      <c r="AE77" s="37"/>
      <c r="AF77" s="37"/>
      <c r="AG77" s="37"/>
      <c r="AH77" s="37"/>
      <c r="AI77" s="37"/>
      <c r="AJ77" s="37"/>
      <c r="AK77" s="37"/>
      <c r="AL77" s="37"/>
      <c r="AM77" s="37"/>
    </row>
    <row r="78" spans="1:39" ht="45">
      <c r="A78" s="587"/>
      <c r="B78" s="588">
        <v>44245</v>
      </c>
      <c r="C78" s="588">
        <v>44253</v>
      </c>
      <c r="D78" s="589" t="s">
        <v>6954</v>
      </c>
      <c r="E78" s="589" t="s">
        <v>4890</v>
      </c>
      <c r="F78" s="589" t="s">
        <v>6955</v>
      </c>
      <c r="G78" s="589" t="s">
        <v>3242</v>
      </c>
      <c r="H78" s="589" t="s">
        <v>157</v>
      </c>
      <c r="I78" s="598" t="s">
        <v>6115</v>
      </c>
      <c r="J78" s="589" t="s">
        <v>7159</v>
      </c>
      <c r="K78" s="589" t="s">
        <v>1066</v>
      </c>
      <c r="L78" s="591">
        <v>15000</v>
      </c>
      <c r="M78" s="22" t="s">
        <v>6957</v>
      </c>
      <c r="N78" s="22" t="s">
        <v>6957</v>
      </c>
      <c r="O78" s="589" t="s">
        <v>6959</v>
      </c>
      <c r="P78" s="589" t="s">
        <v>6969</v>
      </c>
      <c r="Q78" s="592" t="s">
        <v>6973</v>
      </c>
      <c r="R78" s="587" t="s">
        <v>7160</v>
      </c>
      <c r="S78" s="431"/>
      <c r="T78" s="588">
        <v>44245</v>
      </c>
      <c r="U78" s="588"/>
      <c r="V78" s="588"/>
      <c r="W78" s="431" t="s">
        <v>152</v>
      </c>
      <c r="X78" s="37"/>
      <c r="Y78" s="431"/>
      <c r="Z78" s="431"/>
      <c r="AA78" s="37"/>
      <c r="AB78" s="37"/>
      <c r="AC78" s="37"/>
      <c r="AD78" s="37"/>
      <c r="AE78" s="37"/>
      <c r="AF78" s="37"/>
      <c r="AG78" s="37"/>
      <c r="AH78" s="37"/>
      <c r="AI78" s="37"/>
      <c r="AJ78" s="37"/>
      <c r="AK78" s="37"/>
      <c r="AL78" s="37"/>
      <c r="AM78" s="37"/>
    </row>
    <row r="79" spans="1:39">
      <c r="A79" s="587"/>
      <c r="B79" s="588">
        <v>44259</v>
      </c>
      <c r="C79" s="588">
        <v>44290</v>
      </c>
      <c r="D79" s="589" t="s">
        <v>6954</v>
      </c>
      <c r="E79" s="589" t="s">
        <v>4890</v>
      </c>
      <c r="F79" s="589" t="s">
        <v>6955</v>
      </c>
      <c r="G79" s="589" t="s">
        <v>3242</v>
      </c>
      <c r="H79" s="589" t="s">
        <v>178</v>
      </c>
      <c r="I79" s="595" t="s">
        <v>7161</v>
      </c>
      <c r="J79" s="589" t="s">
        <v>7162</v>
      </c>
      <c r="K79" s="589" t="s">
        <v>142</v>
      </c>
      <c r="L79" s="589">
        <v>1000</v>
      </c>
      <c r="M79" s="22" t="s">
        <v>6965</v>
      </c>
      <c r="N79" s="596" t="s">
        <v>6965</v>
      </c>
      <c r="O79" s="589" t="s">
        <v>6959</v>
      </c>
      <c r="P79" s="589" t="s">
        <v>7163</v>
      </c>
      <c r="Q79" s="592" t="s">
        <v>6966</v>
      </c>
      <c r="R79" s="587"/>
      <c r="S79" s="431"/>
      <c r="T79" s="588">
        <v>44259</v>
      </c>
      <c r="U79" s="588"/>
      <c r="V79" s="588"/>
      <c r="W79" s="431"/>
      <c r="X79" s="37"/>
      <c r="Y79" s="431"/>
      <c r="Z79" s="431"/>
      <c r="AA79" s="37"/>
      <c r="AB79" s="37"/>
      <c r="AC79" s="37"/>
      <c r="AD79" s="37"/>
      <c r="AE79" s="37"/>
      <c r="AF79" s="37"/>
      <c r="AG79" s="37"/>
      <c r="AH79" s="37"/>
      <c r="AI79" s="37"/>
      <c r="AJ79" s="37"/>
      <c r="AK79" s="37"/>
      <c r="AL79" s="37"/>
      <c r="AM79" s="37"/>
    </row>
    <row r="80" spans="1:39" ht="90">
      <c r="A80" s="587"/>
      <c r="B80" s="588">
        <v>44260</v>
      </c>
      <c r="C80" s="588">
        <v>44287</v>
      </c>
      <c r="D80" s="589" t="s">
        <v>6954</v>
      </c>
      <c r="E80" s="589" t="s">
        <v>4890</v>
      </c>
      <c r="F80" s="589" t="s">
        <v>6955</v>
      </c>
      <c r="G80" s="589" t="s">
        <v>3242</v>
      </c>
      <c r="H80" s="599" t="s">
        <v>281</v>
      </c>
      <c r="I80" s="598" t="s">
        <v>7164</v>
      </c>
      <c r="J80" s="589" t="s">
        <v>7165</v>
      </c>
      <c r="K80" s="589" t="s">
        <v>340</v>
      </c>
      <c r="L80" s="589">
        <v>5000</v>
      </c>
      <c r="M80" s="22" t="s">
        <v>6965</v>
      </c>
      <c r="N80" s="596" t="s">
        <v>6965</v>
      </c>
      <c r="O80" s="589" t="s">
        <v>6959</v>
      </c>
      <c r="P80" s="589" t="s">
        <v>7030</v>
      </c>
      <c r="Q80" s="592" t="s">
        <v>6970</v>
      </c>
      <c r="R80" s="587" t="s">
        <v>7166</v>
      </c>
      <c r="S80" s="431"/>
      <c r="T80" s="588">
        <v>44260</v>
      </c>
      <c r="U80" s="588"/>
      <c r="V80" s="588"/>
      <c r="W80" s="431"/>
      <c r="X80" s="37"/>
      <c r="Y80" s="431"/>
      <c r="Z80" s="431"/>
      <c r="AA80" s="37"/>
      <c r="AB80" s="37"/>
      <c r="AC80" s="37"/>
      <c r="AD80" s="37"/>
      <c r="AE80" s="37"/>
      <c r="AF80" s="37"/>
      <c r="AG80" s="37"/>
      <c r="AH80" s="37"/>
      <c r="AI80" s="37"/>
      <c r="AJ80" s="37"/>
      <c r="AK80" s="37"/>
      <c r="AL80" s="37"/>
      <c r="AM80" s="37"/>
    </row>
    <row r="81" spans="1:39" ht="45">
      <c r="A81" s="594" t="s">
        <v>7167</v>
      </c>
      <c r="B81" s="588">
        <v>44254</v>
      </c>
      <c r="C81" s="588">
        <v>44265</v>
      </c>
      <c r="D81" s="589" t="s">
        <v>6954</v>
      </c>
      <c r="E81" s="589" t="s">
        <v>4890</v>
      </c>
      <c r="F81" s="589" t="s">
        <v>6955</v>
      </c>
      <c r="G81" s="589" t="s">
        <v>3242</v>
      </c>
      <c r="H81" s="589" t="s">
        <v>5487</v>
      </c>
      <c r="I81" s="598" t="s">
        <v>7168</v>
      </c>
      <c r="J81" s="431" t="s">
        <v>7169</v>
      </c>
      <c r="K81" s="589" t="s">
        <v>333</v>
      </c>
      <c r="L81" s="589">
        <v>3905</v>
      </c>
      <c r="M81" s="22" t="s">
        <v>6982</v>
      </c>
      <c r="N81" s="22" t="s">
        <v>6982</v>
      </c>
      <c r="O81" s="589" t="s">
        <v>6959</v>
      </c>
      <c r="P81" s="589" t="s">
        <v>6960</v>
      </c>
      <c r="Q81" s="592" t="s">
        <v>6970</v>
      </c>
      <c r="R81" s="587" t="s">
        <v>7170</v>
      </c>
      <c r="S81" s="431"/>
      <c r="T81" s="588">
        <v>44260</v>
      </c>
      <c r="U81" s="588"/>
      <c r="V81" s="588">
        <v>44285</v>
      </c>
      <c r="W81" s="431"/>
      <c r="X81" s="37"/>
      <c r="Y81" s="431"/>
      <c r="Z81" s="431"/>
      <c r="AA81" s="37"/>
      <c r="AB81" s="37"/>
      <c r="AC81" s="37"/>
      <c r="AD81" s="37"/>
      <c r="AE81" s="37"/>
      <c r="AF81" s="37"/>
      <c r="AG81" s="37"/>
      <c r="AH81" s="37"/>
      <c r="AI81" s="37"/>
      <c r="AJ81" s="37"/>
      <c r="AK81" s="37"/>
      <c r="AL81" s="37"/>
      <c r="AM81" s="37"/>
    </row>
    <row r="82" spans="1:39">
      <c r="A82" s="587"/>
      <c r="B82" s="588">
        <v>44260</v>
      </c>
      <c r="C82" s="588">
        <v>44274</v>
      </c>
      <c r="D82" s="589" t="s">
        <v>6954</v>
      </c>
      <c r="E82" s="589" t="s">
        <v>4890</v>
      </c>
      <c r="F82" s="589" t="s">
        <v>6955</v>
      </c>
      <c r="G82" s="589" t="s">
        <v>3242</v>
      </c>
      <c r="H82" s="589" t="s">
        <v>154</v>
      </c>
      <c r="I82" s="595" t="s">
        <v>7171</v>
      </c>
      <c r="J82" s="589" t="s">
        <v>7172</v>
      </c>
      <c r="K82" s="431" t="s">
        <v>7173</v>
      </c>
      <c r="L82" s="589">
        <v>3400</v>
      </c>
      <c r="M82" s="22" t="s">
        <v>6965</v>
      </c>
      <c r="N82" s="596" t="s">
        <v>6965</v>
      </c>
      <c r="O82" s="589" t="s">
        <v>6959</v>
      </c>
      <c r="P82" s="431" t="s">
        <v>6978</v>
      </c>
      <c r="Q82" s="592" t="s">
        <v>6961</v>
      </c>
      <c r="R82" s="587" t="s">
        <v>7174</v>
      </c>
      <c r="S82" s="431"/>
      <c r="T82" s="588">
        <v>44260</v>
      </c>
      <c r="U82" s="588"/>
      <c r="V82" s="588">
        <v>44260</v>
      </c>
      <c r="W82" s="278" t="s">
        <v>139</v>
      </c>
      <c r="X82" s="431" t="s">
        <v>37</v>
      </c>
      <c r="Y82" s="431"/>
      <c r="Z82" s="431"/>
      <c r="AA82" s="37"/>
      <c r="AB82" s="37"/>
      <c r="AC82" s="37"/>
      <c r="AD82" s="37"/>
      <c r="AE82" s="37"/>
      <c r="AF82" s="37"/>
      <c r="AG82" s="37"/>
      <c r="AH82" s="37"/>
      <c r="AI82" s="37"/>
      <c r="AJ82" s="37"/>
      <c r="AK82" s="37"/>
      <c r="AL82" s="37"/>
      <c r="AM82" s="37"/>
    </row>
    <row r="83" spans="1:39">
      <c r="A83" s="587"/>
      <c r="B83" s="588">
        <v>44236</v>
      </c>
      <c r="C83" s="588">
        <v>44263</v>
      </c>
      <c r="D83" s="589" t="s">
        <v>6976</v>
      </c>
      <c r="E83" s="589" t="s">
        <v>4890</v>
      </c>
      <c r="F83" s="589" t="s">
        <v>6955</v>
      </c>
      <c r="G83" s="589" t="s">
        <v>3242</v>
      </c>
      <c r="H83" s="589" t="s">
        <v>157</v>
      </c>
      <c r="I83" s="593" t="s">
        <v>7175</v>
      </c>
      <c r="J83" s="589" t="s">
        <v>7176</v>
      </c>
      <c r="K83" s="589" t="s">
        <v>1066</v>
      </c>
      <c r="L83" s="589">
        <v>1937</v>
      </c>
      <c r="M83" s="22" t="s">
        <v>6965</v>
      </c>
      <c r="N83" s="22" t="s">
        <v>6965</v>
      </c>
      <c r="O83" s="589" t="s">
        <v>6959</v>
      </c>
      <c r="P83" s="589" t="s">
        <v>6960</v>
      </c>
      <c r="Q83" s="595" t="s">
        <v>6966</v>
      </c>
      <c r="R83" s="587" t="s">
        <v>209</v>
      </c>
      <c r="S83" s="431"/>
      <c r="T83" s="588">
        <v>44252</v>
      </c>
      <c r="U83" s="588"/>
      <c r="V83" s="588">
        <v>44286</v>
      </c>
      <c r="W83" s="431" t="s">
        <v>139</v>
      </c>
      <c r="X83" s="37"/>
      <c r="Y83" s="431"/>
      <c r="Z83" s="431"/>
      <c r="AA83" s="37"/>
      <c r="AB83" s="37"/>
      <c r="AC83" s="37"/>
      <c r="AD83" s="37"/>
      <c r="AE83" s="37"/>
      <c r="AF83" s="37"/>
      <c r="AG83" s="37"/>
      <c r="AH83" s="37"/>
      <c r="AI83" s="37"/>
      <c r="AJ83" s="37"/>
      <c r="AK83" s="37"/>
      <c r="AL83" s="37"/>
      <c r="AM83" s="37"/>
    </row>
    <row r="84" spans="1:39">
      <c r="A84" s="587"/>
      <c r="B84" s="588">
        <v>44259</v>
      </c>
      <c r="C84" s="588">
        <v>44265</v>
      </c>
      <c r="D84" s="589" t="s">
        <v>6976</v>
      </c>
      <c r="E84" s="589" t="s">
        <v>4890</v>
      </c>
      <c r="F84" s="589" t="s">
        <v>6955</v>
      </c>
      <c r="G84" s="589" t="s">
        <v>3242</v>
      </c>
      <c r="H84" s="589" t="s">
        <v>157</v>
      </c>
      <c r="I84" s="595" t="s">
        <v>5850</v>
      </c>
      <c r="J84" s="589" t="s">
        <v>7177</v>
      </c>
      <c r="K84" s="589" t="s">
        <v>168</v>
      </c>
      <c r="L84" s="589">
        <v>3400</v>
      </c>
      <c r="M84" s="22" t="s">
        <v>6957</v>
      </c>
      <c r="N84" s="22" t="s">
        <v>6958</v>
      </c>
      <c r="O84" s="589" t="s">
        <v>6959</v>
      </c>
      <c r="P84" s="589" t="s">
        <v>6960</v>
      </c>
      <c r="Q84" s="592" t="s">
        <v>6966</v>
      </c>
      <c r="R84" s="594" t="s">
        <v>7178</v>
      </c>
      <c r="S84" s="431"/>
      <c r="T84" s="588">
        <v>44263</v>
      </c>
      <c r="U84" s="588"/>
      <c r="V84" s="588"/>
      <c r="W84" s="431" t="s">
        <v>139</v>
      </c>
      <c r="X84" s="37"/>
      <c r="Y84" s="431"/>
      <c r="Z84" s="431"/>
      <c r="AA84" s="37"/>
      <c r="AB84" s="37"/>
      <c r="AC84" s="37"/>
      <c r="AD84" s="37"/>
      <c r="AE84" s="37"/>
      <c r="AF84" s="37"/>
      <c r="AG84" s="37"/>
      <c r="AH84" s="37"/>
      <c r="AI84" s="37"/>
      <c r="AJ84" s="37"/>
      <c r="AK84" s="37"/>
      <c r="AL84" s="37"/>
      <c r="AM84" s="37"/>
    </row>
    <row r="85" spans="1:39">
      <c r="A85" s="587"/>
      <c r="B85" s="588">
        <v>44259</v>
      </c>
      <c r="C85" s="588">
        <v>44263</v>
      </c>
      <c r="D85" s="589" t="s">
        <v>6954</v>
      </c>
      <c r="E85" s="589" t="s">
        <v>4890</v>
      </c>
      <c r="F85" s="589" t="s">
        <v>6955</v>
      </c>
      <c r="G85" s="589" t="s">
        <v>3242</v>
      </c>
      <c r="H85" s="589" t="s">
        <v>194</v>
      </c>
      <c r="I85" s="595" t="s">
        <v>5209</v>
      </c>
      <c r="J85" s="589" t="s">
        <v>7179</v>
      </c>
      <c r="K85" s="589" t="s">
        <v>200</v>
      </c>
      <c r="L85" s="589">
        <v>65227.68</v>
      </c>
      <c r="M85" s="22" t="s">
        <v>6958</v>
      </c>
      <c r="N85" s="22" t="s">
        <v>6958</v>
      </c>
      <c r="O85" s="589" t="s">
        <v>6959</v>
      </c>
      <c r="P85" s="589" t="s">
        <v>6960</v>
      </c>
      <c r="Q85" s="592" t="s">
        <v>6973</v>
      </c>
      <c r="R85" s="587" t="s">
        <v>7132</v>
      </c>
      <c r="S85" s="431"/>
      <c r="T85" s="588">
        <v>44263</v>
      </c>
      <c r="U85" s="588"/>
      <c r="V85" s="588"/>
      <c r="W85" s="431"/>
      <c r="X85" s="37"/>
      <c r="Y85" s="431"/>
      <c r="Z85" s="431"/>
      <c r="AA85" s="37"/>
      <c r="AB85" s="37"/>
      <c r="AC85" s="37"/>
      <c r="AD85" s="37"/>
      <c r="AE85" s="37"/>
      <c r="AF85" s="37"/>
      <c r="AG85" s="37"/>
      <c r="AH85" s="37"/>
      <c r="AI85" s="37"/>
      <c r="AJ85" s="37"/>
      <c r="AK85" s="37"/>
      <c r="AL85" s="37"/>
      <c r="AM85" s="37"/>
    </row>
    <row r="86" spans="1:39" ht="60">
      <c r="A86" s="587" t="s">
        <v>7180</v>
      </c>
      <c r="B86" s="588">
        <v>44088</v>
      </c>
      <c r="C86" s="588">
        <v>44266</v>
      </c>
      <c r="D86" s="589" t="s">
        <v>6954</v>
      </c>
      <c r="E86" s="589" t="s">
        <v>4890</v>
      </c>
      <c r="F86" s="589" t="s">
        <v>6955</v>
      </c>
      <c r="G86" s="589" t="s">
        <v>3242</v>
      </c>
      <c r="H86" s="589" t="s">
        <v>156</v>
      </c>
      <c r="I86" s="595" t="s">
        <v>5902</v>
      </c>
      <c r="J86" s="375" t="s">
        <v>7181</v>
      </c>
      <c r="K86" s="589" t="s">
        <v>5903</v>
      </c>
      <c r="L86" s="589">
        <v>56000</v>
      </c>
      <c r="M86" s="22" t="s">
        <v>6958</v>
      </c>
      <c r="N86" s="22" t="s">
        <v>6958</v>
      </c>
      <c r="O86" s="589" t="s">
        <v>6959</v>
      </c>
      <c r="P86" s="589" t="s">
        <v>6960</v>
      </c>
      <c r="Q86" s="598" t="s">
        <v>6970</v>
      </c>
      <c r="R86" s="587" t="s">
        <v>7182</v>
      </c>
      <c r="S86" s="431"/>
      <c r="T86" s="588">
        <v>44263</v>
      </c>
      <c r="U86" s="588"/>
      <c r="V86" s="588"/>
      <c r="W86" s="431"/>
      <c r="X86" s="37"/>
      <c r="Y86" s="431"/>
      <c r="Z86" s="431"/>
      <c r="AA86" s="37"/>
      <c r="AB86" s="37"/>
      <c r="AC86" s="37"/>
      <c r="AD86" s="37"/>
      <c r="AE86" s="37"/>
      <c r="AF86" s="37"/>
      <c r="AG86" s="37"/>
      <c r="AH86" s="37"/>
      <c r="AI86" s="37"/>
      <c r="AJ86" s="37"/>
      <c r="AK86" s="37"/>
      <c r="AL86" s="37"/>
      <c r="AM86" s="37"/>
    </row>
    <row r="87" spans="1:39">
      <c r="A87" s="587" t="s">
        <v>7119</v>
      </c>
      <c r="B87" s="588">
        <v>43984</v>
      </c>
      <c r="C87" s="588">
        <v>44268</v>
      </c>
      <c r="D87" s="589" t="s">
        <v>6954</v>
      </c>
      <c r="E87" s="589" t="s">
        <v>4890</v>
      </c>
      <c r="F87" s="589" t="s">
        <v>6955</v>
      </c>
      <c r="G87" s="589" t="s">
        <v>3242</v>
      </c>
      <c r="H87" s="589" t="s">
        <v>156</v>
      </c>
      <c r="I87" s="595" t="s">
        <v>7082</v>
      </c>
      <c r="J87" s="589" t="s">
        <v>7083</v>
      </c>
      <c r="K87" s="589" t="s">
        <v>7183</v>
      </c>
      <c r="L87" s="589">
        <v>55000</v>
      </c>
      <c r="M87" s="22" t="s">
        <v>6958</v>
      </c>
      <c r="N87" s="22" t="s">
        <v>6958</v>
      </c>
      <c r="O87" s="589" t="s">
        <v>6959</v>
      </c>
      <c r="P87" s="589" t="s">
        <v>6960</v>
      </c>
      <c r="Q87" s="592" t="s">
        <v>6961</v>
      </c>
      <c r="R87" s="587" t="s">
        <v>7184</v>
      </c>
      <c r="S87" s="431"/>
      <c r="T87" s="588">
        <v>44263</v>
      </c>
      <c r="U87" s="588"/>
      <c r="V87" s="588"/>
      <c r="W87" s="431"/>
      <c r="X87" s="37"/>
      <c r="Y87" s="431"/>
      <c r="Z87" s="431"/>
      <c r="AA87" s="37"/>
      <c r="AB87" s="37"/>
      <c r="AC87" s="37"/>
      <c r="AD87" s="37"/>
      <c r="AE87" s="37"/>
      <c r="AF87" s="37"/>
      <c r="AG87" s="37"/>
      <c r="AH87" s="37"/>
      <c r="AI87" s="37"/>
      <c r="AJ87" s="37"/>
      <c r="AK87" s="37"/>
      <c r="AL87" s="37"/>
      <c r="AM87" s="37"/>
    </row>
    <row r="88" spans="1:39">
      <c r="A88" s="587"/>
      <c r="B88" s="588">
        <v>44263</v>
      </c>
      <c r="C88" s="588">
        <v>44277</v>
      </c>
      <c r="D88" s="589" t="s">
        <v>6954</v>
      </c>
      <c r="E88" s="589" t="s">
        <v>4890</v>
      </c>
      <c r="F88" s="589" t="s">
        <v>6955</v>
      </c>
      <c r="G88" s="589" t="s">
        <v>3242</v>
      </c>
      <c r="H88" s="589" t="s">
        <v>146</v>
      </c>
      <c r="I88" s="595" t="s">
        <v>2898</v>
      </c>
      <c r="J88" s="589" t="s">
        <v>7185</v>
      </c>
      <c r="K88" s="589" t="s">
        <v>142</v>
      </c>
      <c r="L88" s="589">
        <v>21071</v>
      </c>
      <c r="M88" s="22" t="s">
        <v>6958</v>
      </c>
      <c r="N88" s="22" t="s">
        <v>6958</v>
      </c>
      <c r="O88" s="589" t="s">
        <v>6959</v>
      </c>
      <c r="P88" s="589" t="s">
        <v>6960</v>
      </c>
      <c r="Q88" s="592" t="s">
        <v>6961</v>
      </c>
      <c r="R88" s="587" t="s">
        <v>7132</v>
      </c>
      <c r="S88" s="431"/>
      <c r="T88" s="588">
        <v>44263</v>
      </c>
      <c r="U88" s="588"/>
      <c r="V88" s="588"/>
      <c r="W88" s="431"/>
      <c r="X88" s="37"/>
      <c r="Y88" s="431"/>
      <c r="Z88" s="431"/>
      <c r="AA88" s="37"/>
      <c r="AB88" s="37"/>
      <c r="AC88" s="37"/>
      <c r="AD88" s="37"/>
      <c r="AE88" s="37"/>
      <c r="AF88" s="37"/>
      <c r="AG88" s="37"/>
      <c r="AH88" s="37"/>
      <c r="AI88" s="37"/>
      <c r="AJ88" s="37"/>
      <c r="AK88" s="37"/>
      <c r="AL88" s="37"/>
      <c r="AM88" s="37"/>
    </row>
    <row r="89" spans="1:39">
      <c r="A89" s="587"/>
      <c r="B89" s="588">
        <v>44260</v>
      </c>
      <c r="C89" s="588">
        <v>44294</v>
      </c>
      <c r="D89" s="589" t="s">
        <v>6954</v>
      </c>
      <c r="E89" s="589" t="s">
        <v>4890</v>
      </c>
      <c r="F89" s="589" t="s">
        <v>6955</v>
      </c>
      <c r="G89" s="589" t="s">
        <v>3242</v>
      </c>
      <c r="H89" s="589" t="s">
        <v>178</v>
      </c>
      <c r="I89" s="595" t="s">
        <v>7186</v>
      </c>
      <c r="J89" s="589" t="s">
        <v>7187</v>
      </c>
      <c r="K89" s="589" t="s">
        <v>7188</v>
      </c>
      <c r="L89" s="589">
        <v>10000</v>
      </c>
      <c r="M89" s="22" t="s">
        <v>6965</v>
      </c>
      <c r="N89" s="22" t="s">
        <v>6965</v>
      </c>
      <c r="O89" s="589" t="s">
        <v>6959</v>
      </c>
      <c r="P89" s="589" t="s">
        <v>7189</v>
      </c>
      <c r="Q89" s="592" t="s">
        <v>6966</v>
      </c>
      <c r="R89" s="587"/>
      <c r="S89" s="431"/>
      <c r="T89" s="588">
        <v>44263</v>
      </c>
      <c r="U89" s="588"/>
      <c r="V89" s="588"/>
      <c r="W89" s="431"/>
      <c r="X89" s="37"/>
      <c r="Y89" s="431"/>
      <c r="Z89" s="431"/>
      <c r="AA89" s="37"/>
      <c r="AB89" s="37"/>
      <c r="AC89" s="37"/>
      <c r="AD89" s="37"/>
      <c r="AE89" s="37"/>
      <c r="AF89" s="37"/>
      <c r="AG89" s="37"/>
      <c r="AH89" s="37"/>
      <c r="AI89" s="37"/>
      <c r="AJ89" s="37"/>
      <c r="AK89" s="37"/>
      <c r="AL89" s="37"/>
      <c r="AM89" s="37"/>
    </row>
    <row r="90" spans="1:39">
      <c r="A90" s="587"/>
      <c r="B90" s="588">
        <v>44260</v>
      </c>
      <c r="C90" s="588">
        <v>44277</v>
      </c>
      <c r="D90" s="589" t="s">
        <v>6954</v>
      </c>
      <c r="E90" s="589" t="s">
        <v>4890</v>
      </c>
      <c r="F90" s="589" t="s">
        <v>6955</v>
      </c>
      <c r="G90" s="589" t="s">
        <v>3242</v>
      </c>
      <c r="H90" s="589" t="s">
        <v>178</v>
      </c>
      <c r="I90" s="593" t="s">
        <v>7190</v>
      </c>
      <c r="J90" s="589" t="s">
        <v>7191</v>
      </c>
      <c r="K90" s="589" t="s">
        <v>142</v>
      </c>
      <c r="L90" s="589">
        <v>1000</v>
      </c>
      <c r="M90" s="22" t="s">
        <v>6965</v>
      </c>
      <c r="N90" s="596" t="s">
        <v>6965</v>
      </c>
      <c r="O90" s="589" t="s">
        <v>6959</v>
      </c>
      <c r="P90" s="589" t="s">
        <v>6960</v>
      </c>
      <c r="Q90" s="592" t="s">
        <v>6966</v>
      </c>
      <c r="R90" s="587"/>
      <c r="S90" s="431"/>
      <c r="T90" s="588">
        <v>44260</v>
      </c>
      <c r="U90" s="588"/>
      <c r="V90" s="588"/>
      <c r="W90" s="431"/>
      <c r="X90" s="37"/>
      <c r="Y90" s="431"/>
      <c r="Z90" s="431"/>
      <c r="AA90" s="37"/>
      <c r="AB90" s="37"/>
      <c r="AC90" s="37"/>
      <c r="AD90" s="37"/>
      <c r="AE90" s="37"/>
      <c r="AF90" s="37"/>
      <c r="AG90" s="37"/>
      <c r="AH90" s="37"/>
      <c r="AI90" s="37"/>
      <c r="AJ90" s="37"/>
      <c r="AK90" s="37"/>
      <c r="AL90" s="37"/>
      <c r="AM90" s="37"/>
    </row>
    <row r="91" spans="1:39" ht="45">
      <c r="A91" s="587"/>
      <c r="B91" s="588">
        <v>44260</v>
      </c>
      <c r="C91" s="588">
        <v>44264</v>
      </c>
      <c r="D91" s="589" t="s">
        <v>6954</v>
      </c>
      <c r="E91" s="589" t="s">
        <v>4890</v>
      </c>
      <c r="F91" s="589" t="s">
        <v>6955</v>
      </c>
      <c r="G91" s="589" t="s">
        <v>3242</v>
      </c>
      <c r="H91" s="589" t="s">
        <v>281</v>
      </c>
      <c r="I91" s="595" t="s">
        <v>7192</v>
      </c>
      <c r="J91" s="589" t="s">
        <v>7193</v>
      </c>
      <c r="K91" s="589" t="s">
        <v>518</v>
      </c>
      <c r="L91" s="589">
        <v>1600</v>
      </c>
      <c r="M91" s="22" t="s">
        <v>6957</v>
      </c>
      <c r="N91" s="22" t="s">
        <v>6982</v>
      </c>
      <c r="O91" s="589" t="s">
        <v>6959</v>
      </c>
      <c r="P91" s="589" t="s">
        <v>6960</v>
      </c>
      <c r="Q91" s="592" t="s">
        <v>6961</v>
      </c>
      <c r="R91" s="587" t="s">
        <v>7194</v>
      </c>
      <c r="S91" s="431"/>
      <c r="T91" s="588">
        <v>44263</v>
      </c>
      <c r="U91" s="588"/>
      <c r="V91" s="588"/>
      <c r="W91" s="431"/>
      <c r="X91" s="37"/>
      <c r="Y91" s="431"/>
      <c r="Z91" s="431"/>
      <c r="AA91" s="37"/>
      <c r="AB91" s="37"/>
      <c r="AC91" s="37"/>
      <c r="AD91" s="37"/>
      <c r="AE91" s="37"/>
      <c r="AF91" s="37"/>
      <c r="AG91" s="37"/>
      <c r="AH91" s="37"/>
      <c r="AI91" s="37"/>
      <c r="AJ91" s="37"/>
      <c r="AK91" s="37"/>
      <c r="AL91" s="37"/>
      <c r="AM91" s="37"/>
    </row>
    <row r="92" spans="1:39" ht="30">
      <c r="A92" s="587"/>
      <c r="B92" s="588">
        <v>44232</v>
      </c>
      <c r="C92" s="588">
        <v>44277</v>
      </c>
      <c r="D92" s="589" t="s">
        <v>6954</v>
      </c>
      <c r="E92" s="589" t="s">
        <v>4890</v>
      </c>
      <c r="F92" s="589" t="s">
        <v>6955</v>
      </c>
      <c r="G92" s="589" t="s">
        <v>3242</v>
      </c>
      <c r="H92" s="589" t="s">
        <v>5592</v>
      </c>
      <c r="I92" s="595" t="s">
        <v>7195</v>
      </c>
      <c r="J92" s="589" t="s">
        <v>7196</v>
      </c>
      <c r="K92" s="589" t="s">
        <v>142</v>
      </c>
      <c r="L92" s="589">
        <v>1000</v>
      </c>
      <c r="M92" s="22" t="s">
        <v>6957</v>
      </c>
      <c r="N92" s="596" t="s">
        <v>6982</v>
      </c>
      <c r="O92" s="589" t="s">
        <v>6959</v>
      </c>
      <c r="P92" s="589" t="s">
        <v>6960</v>
      </c>
      <c r="Q92" s="592" t="s">
        <v>6973</v>
      </c>
      <c r="R92" s="587" t="s">
        <v>7197</v>
      </c>
      <c r="S92" s="431"/>
      <c r="T92" s="588">
        <v>44263</v>
      </c>
      <c r="U92" s="588"/>
      <c r="V92" s="588"/>
      <c r="W92" s="37"/>
      <c r="X92" s="37"/>
      <c r="Y92" s="431"/>
      <c r="Z92" s="431"/>
      <c r="AA92" s="37"/>
      <c r="AB92" s="37"/>
      <c r="AC92" s="37"/>
      <c r="AD92" s="37"/>
      <c r="AE92" s="37"/>
      <c r="AF92" s="37"/>
      <c r="AG92" s="37"/>
      <c r="AH92" s="37"/>
      <c r="AI92" s="37"/>
      <c r="AJ92" s="37"/>
      <c r="AK92" s="37"/>
      <c r="AL92" s="37"/>
      <c r="AM92" s="37"/>
    </row>
    <row r="93" spans="1:39">
      <c r="A93" s="587"/>
      <c r="B93" s="588">
        <v>44231</v>
      </c>
      <c r="C93" s="588">
        <v>44267</v>
      </c>
      <c r="D93" s="589" t="s">
        <v>6954</v>
      </c>
      <c r="E93" s="589" t="s">
        <v>4890</v>
      </c>
      <c r="F93" s="589" t="s">
        <v>6955</v>
      </c>
      <c r="G93" s="589" t="s">
        <v>3242</v>
      </c>
      <c r="H93" s="589" t="s">
        <v>5487</v>
      </c>
      <c r="I93" s="595" t="s">
        <v>5776</v>
      </c>
      <c r="J93" s="589" t="s">
        <v>7198</v>
      </c>
      <c r="K93" s="589" t="s">
        <v>7199</v>
      </c>
      <c r="L93" s="589">
        <v>79416</v>
      </c>
      <c r="M93" s="22" t="s">
        <v>6958</v>
      </c>
      <c r="N93" s="22" t="s">
        <v>6958</v>
      </c>
      <c r="O93" s="589" t="s">
        <v>6959</v>
      </c>
      <c r="P93" s="589" t="s">
        <v>6960</v>
      </c>
      <c r="Q93" s="592" t="s">
        <v>6970</v>
      </c>
      <c r="R93" s="587" t="s">
        <v>7132</v>
      </c>
      <c r="S93" s="431"/>
      <c r="T93" s="588">
        <v>44264</v>
      </c>
      <c r="U93" s="588"/>
      <c r="V93" s="588">
        <v>44285</v>
      </c>
      <c r="W93" s="431"/>
      <c r="X93" s="37"/>
      <c r="Y93" s="431"/>
      <c r="Z93" s="431"/>
      <c r="AA93" s="37"/>
      <c r="AB93" s="37"/>
      <c r="AC93" s="37"/>
      <c r="AD93" s="37"/>
      <c r="AE93" s="37"/>
      <c r="AF93" s="37"/>
      <c r="AG93" s="37"/>
      <c r="AH93" s="37"/>
      <c r="AI93" s="37"/>
      <c r="AJ93" s="37"/>
      <c r="AK93" s="37"/>
      <c r="AL93" s="37"/>
      <c r="AM93" s="37"/>
    </row>
    <row r="94" spans="1:39" ht="75">
      <c r="A94" s="587"/>
      <c r="B94" s="588">
        <v>43883</v>
      </c>
      <c r="C94" s="588">
        <v>44260</v>
      </c>
      <c r="D94" s="589" t="s">
        <v>6954</v>
      </c>
      <c r="E94" s="589" t="s">
        <v>4890</v>
      </c>
      <c r="F94" s="589" t="s">
        <v>6955</v>
      </c>
      <c r="G94" s="589" t="s">
        <v>3242</v>
      </c>
      <c r="H94" s="589" t="s">
        <v>5487</v>
      </c>
      <c r="I94" s="597" t="s">
        <v>5790</v>
      </c>
      <c r="J94" s="431" t="s">
        <v>7200</v>
      </c>
      <c r="K94" s="589" t="s">
        <v>142</v>
      </c>
      <c r="L94" s="589">
        <v>1821</v>
      </c>
      <c r="M94" s="22" t="s">
        <v>6965</v>
      </c>
      <c r="N94" s="22" t="s">
        <v>6965</v>
      </c>
      <c r="O94" s="589" t="s">
        <v>6959</v>
      </c>
      <c r="P94" s="589" t="s">
        <v>6960</v>
      </c>
      <c r="Q94" s="589" t="s">
        <v>6966</v>
      </c>
      <c r="R94" s="587" t="s">
        <v>7201</v>
      </c>
      <c r="S94" s="431"/>
      <c r="T94" s="588">
        <v>44259</v>
      </c>
      <c r="U94" s="588"/>
      <c r="V94" s="588">
        <v>44286</v>
      </c>
      <c r="W94" s="431"/>
      <c r="X94" s="37"/>
      <c r="Y94" s="431"/>
      <c r="Z94" s="431"/>
      <c r="AA94" s="37"/>
      <c r="AB94" s="37"/>
      <c r="AC94" s="37"/>
      <c r="AD94" s="37"/>
      <c r="AE94" s="37"/>
      <c r="AF94" s="37"/>
      <c r="AG94" s="37"/>
      <c r="AH94" s="37"/>
      <c r="AI94" s="37"/>
      <c r="AJ94" s="37"/>
      <c r="AK94" s="37"/>
      <c r="AL94" s="37"/>
      <c r="AM94" s="37"/>
    </row>
    <row r="95" spans="1:39">
      <c r="A95" s="587"/>
      <c r="B95" s="588">
        <v>44117</v>
      </c>
      <c r="C95" s="588">
        <v>44269</v>
      </c>
      <c r="D95" s="589" t="s">
        <v>6954</v>
      </c>
      <c r="E95" s="589" t="s">
        <v>4890</v>
      </c>
      <c r="F95" s="589" t="s">
        <v>6955</v>
      </c>
      <c r="G95" s="589" t="s">
        <v>3242</v>
      </c>
      <c r="H95" s="589" t="s">
        <v>194</v>
      </c>
      <c r="I95" s="608" t="s">
        <v>4461</v>
      </c>
      <c r="J95" s="589" t="s">
        <v>7202</v>
      </c>
      <c r="K95" s="589" t="s">
        <v>200</v>
      </c>
      <c r="L95" s="589">
        <v>6998</v>
      </c>
      <c r="M95" s="22" t="s">
        <v>6958</v>
      </c>
      <c r="N95" s="596" t="s">
        <v>6958</v>
      </c>
      <c r="O95" s="589" t="s">
        <v>6959</v>
      </c>
      <c r="P95" s="589" t="s">
        <v>6960</v>
      </c>
      <c r="Q95" s="592" t="s">
        <v>6961</v>
      </c>
      <c r="R95" s="587" t="s">
        <v>4520</v>
      </c>
      <c r="S95" s="431"/>
      <c r="T95" s="588">
        <v>44264</v>
      </c>
      <c r="U95" s="588"/>
      <c r="V95" s="588"/>
      <c r="W95" s="431"/>
      <c r="X95" s="37"/>
      <c r="Y95" s="431"/>
      <c r="Z95" s="431"/>
      <c r="AA95" s="37"/>
      <c r="AB95" s="37"/>
      <c r="AC95" s="37"/>
      <c r="AD95" s="37"/>
      <c r="AE95" s="37"/>
      <c r="AF95" s="37"/>
      <c r="AG95" s="37"/>
      <c r="AH95" s="37"/>
      <c r="AI95" s="37"/>
      <c r="AJ95" s="37"/>
      <c r="AK95" s="37"/>
      <c r="AL95" s="37"/>
      <c r="AM95" s="37"/>
    </row>
    <row r="96" spans="1:39">
      <c r="A96" s="587"/>
      <c r="B96" s="588">
        <v>44263</v>
      </c>
      <c r="C96" s="588">
        <v>44271</v>
      </c>
      <c r="D96" s="589" t="s">
        <v>6954</v>
      </c>
      <c r="E96" s="589" t="s">
        <v>4890</v>
      </c>
      <c r="F96" s="589" t="s">
        <v>6955</v>
      </c>
      <c r="G96" s="589" t="s">
        <v>3242</v>
      </c>
      <c r="H96" s="589" t="s">
        <v>156</v>
      </c>
      <c r="I96" s="595" t="s">
        <v>6049</v>
      </c>
      <c r="J96" s="589" t="s">
        <v>7203</v>
      </c>
      <c r="K96" s="589" t="s">
        <v>181</v>
      </c>
      <c r="L96" s="589">
        <v>1529.06</v>
      </c>
      <c r="M96" s="22" t="s">
        <v>6958</v>
      </c>
      <c r="N96" s="22" t="s">
        <v>6958</v>
      </c>
      <c r="O96" s="589" t="s">
        <v>6959</v>
      </c>
      <c r="P96" s="589" t="s">
        <v>6960</v>
      </c>
      <c r="Q96" s="592" t="s">
        <v>6961</v>
      </c>
      <c r="R96" s="587"/>
      <c r="S96" s="431"/>
      <c r="T96" s="588">
        <v>44264</v>
      </c>
      <c r="U96" s="588"/>
      <c r="V96" s="588"/>
      <c r="W96" s="431"/>
      <c r="X96" s="37"/>
      <c r="Y96" s="431"/>
      <c r="Z96" s="431"/>
      <c r="AA96" s="37"/>
      <c r="AB96" s="37"/>
      <c r="AC96" s="37"/>
      <c r="AD96" s="37"/>
      <c r="AE96" s="37"/>
      <c r="AF96" s="37"/>
      <c r="AG96" s="37"/>
      <c r="AH96" s="37"/>
      <c r="AI96" s="37"/>
      <c r="AJ96" s="37"/>
      <c r="AK96" s="37"/>
      <c r="AL96" s="37"/>
      <c r="AM96" s="37"/>
    </row>
    <row r="97" spans="1:39" ht="60">
      <c r="A97" s="587"/>
      <c r="B97" s="588">
        <v>44201</v>
      </c>
      <c r="C97" s="588">
        <v>44277</v>
      </c>
      <c r="D97" s="589" t="s">
        <v>6954</v>
      </c>
      <c r="E97" s="589" t="s">
        <v>4890</v>
      </c>
      <c r="F97" s="589" t="s">
        <v>6955</v>
      </c>
      <c r="G97" s="589" t="s">
        <v>3242</v>
      </c>
      <c r="H97" s="589" t="s">
        <v>5592</v>
      </c>
      <c r="I97" s="595" t="s">
        <v>7204</v>
      </c>
      <c r="J97" s="589" t="s">
        <v>7205</v>
      </c>
      <c r="K97" s="589" t="s">
        <v>142</v>
      </c>
      <c r="L97" s="589">
        <v>1444</v>
      </c>
      <c r="M97" s="22" t="s">
        <v>6957</v>
      </c>
      <c r="N97" s="22" t="s">
        <v>6957</v>
      </c>
      <c r="O97" s="589" t="s">
        <v>6959</v>
      </c>
      <c r="P97" s="589" t="s">
        <v>6960</v>
      </c>
      <c r="Q97" s="592" t="s">
        <v>6961</v>
      </c>
      <c r="R97" s="587" t="s">
        <v>7206</v>
      </c>
      <c r="S97" s="431"/>
      <c r="T97" s="588">
        <v>44264</v>
      </c>
      <c r="U97" s="588"/>
      <c r="V97" s="588"/>
      <c r="W97" s="431"/>
      <c r="X97" s="37"/>
      <c r="Y97" s="431"/>
      <c r="Z97" s="431"/>
      <c r="AA97" s="37"/>
      <c r="AB97" s="37"/>
      <c r="AC97" s="37"/>
      <c r="AD97" s="37"/>
      <c r="AE97" s="37"/>
      <c r="AF97" s="37"/>
      <c r="AG97" s="37"/>
      <c r="AH97" s="37"/>
      <c r="AI97" s="37"/>
      <c r="AJ97" s="37"/>
      <c r="AK97" s="37"/>
      <c r="AL97" s="37"/>
      <c r="AM97" s="37"/>
    </row>
    <row r="98" spans="1:39">
      <c r="A98" s="587"/>
      <c r="B98" s="588">
        <v>44264</v>
      </c>
      <c r="C98" s="588">
        <v>44264</v>
      </c>
      <c r="D98" s="589" t="s">
        <v>6954</v>
      </c>
      <c r="E98" s="589" t="s">
        <v>4890</v>
      </c>
      <c r="F98" s="589" t="s">
        <v>6955</v>
      </c>
      <c r="G98" s="589" t="s">
        <v>3242</v>
      </c>
      <c r="H98" s="589" t="s">
        <v>175</v>
      </c>
      <c r="I98" s="595" t="s">
        <v>5643</v>
      </c>
      <c r="J98" s="589" t="s">
        <v>7207</v>
      </c>
      <c r="K98" s="589" t="s">
        <v>142</v>
      </c>
      <c r="L98" s="589">
        <v>1245</v>
      </c>
      <c r="M98" s="22" t="s">
        <v>6958</v>
      </c>
      <c r="N98" s="22" t="s">
        <v>6958</v>
      </c>
      <c r="O98" s="589" t="s">
        <v>6959</v>
      </c>
      <c r="P98" s="589" t="s">
        <v>6960</v>
      </c>
      <c r="Q98" s="592" t="s">
        <v>6961</v>
      </c>
      <c r="R98" s="587" t="s">
        <v>2876</v>
      </c>
      <c r="S98" s="431"/>
      <c r="T98" s="588">
        <v>44264</v>
      </c>
      <c r="U98" s="588"/>
      <c r="V98" s="588"/>
      <c r="W98" s="431"/>
      <c r="X98" s="37"/>
      <c r="Y98" s="431"/>
      <c r="Z98" s="431"/>
      <c r="AA98" s="37"/>
      <c r="AB98" s="37"/>
      <c r="AC98" s="37"/>
      <c r="AD98" s="37"/>
      <c r="AE98" s="37"/>
      <c r="AF98" s="37"/>
      <c r="AG98" s="37"/>
      <c r="AH98" s="37"/>
      <c r="AI98" s="37"/>
      <c r="AJ98" s="37"/>
      <c r="AK98" s="37"/>
      <c r="AL98" s="37"/>
      <c r="AM98" s="37"/>
    </row>
    <row r="99" spans="1:39">
      <c r="A99" s="587"/>
      <c r="B99" s="588">
        <v>44260</v>
      </c>
      <c r="C99" s="588">
        <v>44271</v>
      </c>
      <c r="D99" s="589" t="s">
        <v>6954</v>
      </c>
      <c r="E99" s="589" t="s">
        <v>4890</v>
      </c>
      <c r="F99" s="589" t="s">
        <v>6955</v>
      </c>
      <c r="G99" s="589" t="s">
        <v>3242</v>
      </c>
      <c r="H99" s="589" t="s">
        <v>178</v>
      </c>
      <c r="I99" s="595" t="s">
        <v>7208</v>
      </c>
      <c r="J99" s="589" t="s">
        <v>7209</v>
      </c>
      <c r="K99" s="589" t="s">
        <v>142</v>
      </c>
      <c r="L99" s="589">
        <v>1000</v>
      </c>
      <c r="M99" s="22" t="s">
        <v>6957</v>
      </c>
      <c r="N99" s="596" t="s">
        <v>6957</v>
      </c>
      <c r="O99" s="589" t="s">
        <v>6959</v>
      </c>
      <c r="P99" s="589" t="s">
        <v>6969</v>
      </c>
      <c r="Q99" s="592" t="s">
        <v>6961</v>
      </c>
      <c r="R99" s="587"/>
      <c r="S99" s="431"/>
      <c r="T99" s="588">
        <v>44264</v>
      </c>
      <c r="U99" s="588"/>
      <c r="V99" s="588"/>
      <c r="W99" s="37"/>
      <c r="X99" s="37"/>
      <c r="Y99" s="431"/>
      <c r="Z99" s="431"/>
      <c r="AA99" s="37"/>
      <c r="AB99" s="37"/>
      <c r="AC99" s="37"/>
      <c r="AD99" s="37"/>
      <c r="AE99" s="37"/>
      <c r="AF99" s="37"/>
      <c r="AG99" s="37"/>
      <c r="AH99" s="37"/>
      <c r="AI99" s="37"/>
      <c r="AJ99" s="37"/>
      <c r="AK99" s="37"/>
      <c r="AL99" s="37"/>
      <c r="AM99" s="37"/>
    </row>
    <row r="100" spans="1:39" ht="45">
      <c r="A100" s="587"/>
      <c r="B100" s="588">
        <v>44264</v>
      </c>
      <c r="C100" s="588">
        <v>44278</v>
      </c>
      <c r="D100" s="589" t="s">
        <v>6954</v>
      </c>
      <c r="E100" s="589" t="s">
        <v>4890</v>
      </c>
      <c r="F100" s="589" t="s">
        <v>6955</v>
      </c>
      <c r="G100" s="589" t="s">
        <v>3242</v>
      </c>
      <c r="H100" s="589" t="s">
        <v>154</v>
      </c>
      <c r="I100" s="595" t="s">
        <v>7210</v>
      </c>
      <c r="J100" s="589" t="s">
        <v>7211</v>
      </c>
      <c r="K100" s="589" t="s">
        <v>142</v>
      </c>
      <c r="L100" s="589">
        <v>1000</v>
      </c>
      <c r="M100" s="22" t="s">
        <v>6957</v>
      </c>
      <c r="N100" s="596" t="s">
        <v>6957</v>
      </c>
      <c r="O100" s="589" t="s">
        <v>6959</v>
      </c>
      <c r="P100" s="589" t="s">
        <v>6969</v>
      </c>
      <c r="Q100" s="592" t="s">
        <v>6961</v>
      </c>
      <c r="R100" s="587" t="s">
        <v>7212</v>
      </c>
      <c r="S100" s="431"/>
      <c r="T100" s="588">
        <v>44264</v>
      </c>
      <c r="U100" s="588"/>
      <c r="V100" s="588">
        <v>44264</v>
      </c>
      <c r="W100" s="278" t="s">
        <v>139</v>
      </c>
      <c r="X100" s="431" t="s">
        <v>37</v>
      </c>
      <c r="Y100" s="431"/>
      <c r="Z100" s="431"/>
      <c r="AA100" s="37"/>
      <c r="AB100" s="37"/>
      <c r="AC100" s="37"/>
      <c r="AD100" s="37"/>
      <c r="AE100" s="37"/>
      <c r="AF100" s="37"/>
      <c r="AG100" s="37"/>
      <c r="AH100" s="37"/>
      <c r="AI100" s="37"/>
      <c r="AJ100" s="37"/>
      <c r="AK100" s="37"/>
      <c r="AL100" s="37"/>
      <c r="AM100" s="37"/>
    </row>
    <row r="101" spans="1:39" ht="75">
      <c r="A101" s="587"/>
      <c r="B101" s="588">
        <v>43899</v>
      </c>
      <c r="C101" s="588">
        <v>44259</v>
      </c>
      <c r="D101" s="589" t="s">
        <v>6954</v>
      </c>
      <c r="E101" s="589" t="s">
        <v>4890</v>
      </c>
      <c r="F101" s="589" t="s">
        <v>6955</v>
      </c>
      <c r="G101" s="589" t="s">
        <v>3242</v>
      </c>
      <c r="H101" s="589" t="s">
        <v>5487</v>
      </c>
      <c r="I101" s="593" t="s">
        <v>7213</v>
      </c>
      <c r="J101" s="589" t="s">
        <v>7214</v>
      </c>
      <c r="K101" s="589" t="s">
        <v>7215</v>
      </c>
      <c r="L101" s="589">
        <v>1000</v>
      </c>
      <c r="M101" s="22" t="s">
        <v>6965</v>
      </c>
      <c r="N101" s="596" t="s">
        <v>6965</v>
      </c>
      <c r="O101" s="589" t="s">
        <v>6959</v>
      </c>
      <c r="P101" s="589" t="s">
        <v>6960</v>
      </c>
      <c r="Q101" s="592" t="s">
        <v>6966</v>
      </c>
      <c r="R101" s="587" t="s">
        <v>7216</v>
      </c>
      <c r="S101" s="431"/>
      <c r="T101" s="588">
        <v>44259</v>
      </c>
      <c r="U101" s="588"/>
      <c r="V101" s="588">
        <v>44285</v>
      </c>
      <c r="W101" s="431"/>
      <c r="X101" s="37"/>
      <c r="Y101" s="431"/>
      <c r="Z101" s="431"/>
      <c r="AA101" s="37"/>
      <c r="AB101" s="37"/>
      <c r="AC101" s="37"/>
      <c r="AD101" s="37"/>
      <c r="AE101" s="37"/>
      <c r="AF101" s="37"/>
      <c r="AG101" s="37"/>
      <c r="AH101" s="37"/>
      <c r="AI101" s="37"/>
      <c r="AJ101" s="37"/>
      <c r="AK101" s="37"/>
      <c r="AL101" s="37"/>
      <c r="AM101" s="37"/>
    </row>
    <row r="102" spans="1:39" ht="45">
      <c r="A102" s="587"/>
      <c r="B102" s="588">
        <v>44264</v>
      </c>
      <c r="C102" s="588">
        <v>44278</v>
      </c>
      <c r="D102" s="589" t="s">
        <v>6954</v>
      </c>
      <c r="E102" s="589" t="s">
        <v>4890</v>
      </c>
      <c r="F102" s="589" t="s">
        <v>6955</v>
      </c>
      <c r="G102" s="589" t="s">
        <v>3242</v>
      </c>
      <c r="H102" s="589" t="s">
        <v>138</v>
      </c>
      <c r="I102" s="595" t="s">
        <v>7217</v>
      </c>
      <c r="J102" s="589" t="s">
        <v>7218</v>
      </c>
      <c r="K102" s="589" t="s">
        <v>142</v>
      </c>
      <c r="L102" s="589">
        <v>1000</v>
      </c>
      <c r="M102" s="22" t="s">
        <v>6965</v>
      </c>
      <c r="N102" s="596" t="s">
        <v>6965</v>
      </c>
      <c r="O102" s="589" t="s">
        <v>6959</v>
      </c>
      <c r="P102" s="589" t="s">
        <v>6978</v>
      </c>
      <c r="Q102" s="592" t="s">
        <v>6961</v>
      </c>
      <c r="R102" s="587" t="s">
        <v>7219</v>
      </c>
      <c r="S102" s="431"/>
      <c r="T102" s="588">
        <v>44264</v>
      </c>
      <c r="U102" s="588"/>
      <c r="V102" s="588"/>
      <c r="W102" s="37"/>
      <c r="X102" s="37"/>
      <c r="Y102" s="431"/>
      <c r="Z102" s="431"/>
      <c r="AA102" s="37"/>
      <c r="AB102" s="37"/>
      <c r="AC102" s="37"/>
      <c r="AD102" s="37"/>
      <c r="AE102" s="37"/>
      <c r="AF102" s="37"/>
      <c r="AG102" s="37"/>
      <c r="AH102" s="37"/>
      <c r="AI102" s="37"/>
      <c r="AJ102" s="37"/>
      <c r="AK102" s="37"/>
      <c r="AL102" s="37"/>
      <c r="AM102" s="37"/>
    </row>
    <row r="103" spans="1:39" ht="45">
      <c r="A103" s="587"/>
      <c r="B103" s="588">
        <v>44263</v>
      </c>
      <c r="C103" s="588">
        <v>44266</v>
      </c>
      <c r="D103" s="589" t="s">
        <v>6976</v>
      </c>
      <c r="E103" s="589" t="s">
        <v>4890</v>
      </c>
      <c r="F103" s="589" t="s">
        <v>6955</v>
      </c>
      <c r="G103" s="589" t="s">
        <v>3242</v>
      </c>
      <c r="H103" s="589" t="s">
        <v>157</v>
      </c>
      <c r="I103" s="595" t="s">
        <v>6115</v>
      </c>
      <c r="J103" s="589" t="s">
        <v>7154</v>
      </c>
      <c r="K103" s="589" t="s">
        <v>142</v>
      </c>
      <c r="L103" s="589">
        <v>1000</v>
      </c>
      <c r="M103" s="22" t="s">
        <v>6957</v>
      </c>
      <c r="N103" s="596" t="s">
        <v>6982</v>
      </c>
      <c r="O103" s="589" t="s">
        <v>6959</v>
      </c>
      <c r="P103" s="589" t="s">
        <v>6960</v>
      </c>
      <c r="Q103" s="592" t="s">
        <v>6961</v>
      </c>
      <c r="R103" s="587" t="s">
        <v>7220</v>
      </c>
      <c r="S103" s="431"/>
      <c r="T103" s="588">
        <v>44264</v>
      </c>
      <c r="U103" s="588"/>
      <c r="V103" s="588"/>
      <c r="W103" s="278" t="s">
        <v>139</v>
      </c>
      <c r="X103" s="37"/>
      <c r="Y103" s="431"/>
      <c r="Z103" s="431"/>
      <c r="AA103" s="37"/>
      <c r="AB103" s="37"/>
      <c r="AC103" s="37"/>
      <c r="AD103" s="37"/>
      <c r="AE103" s="37"/>
      <c r="AF103" s="37"/>
      <c r="AG103" s="37"/>
      <c r="AH103" s="37"/>
      <c r="AI103" s="37"/>
      <c r="AJ103" s="37"/>
      <c r="AK103" s="37"/>
      <c r="AL103" s="37"/>
      <c r="AM103" s="37"/>
    </row>
    <row r="104" spans="1:39">
      <c r="A104" s="606"/>
      <c r="B104" s="588">
        <v>44274</v>
      </c>
      <c r="C104" s="588">
        <v>44279</v>
      </c>
      <c r="D104" s="589" t="s">
        <v>6954</v>
      </c>
      <c r="E104" s="589" t="s">
        <v>4890</v>
      </c>
      <c r="F104" s="589" t="s">
        <v>6955</v>
      </c>
      <c r="G104" s="589" t="s">
        <v>3242</v>
      </c>
      <c r="H104" s="604" t="s">
        <v>5487</v>
      </c>
      <c r="I104" s="593" t="s">
        <v>7221</v>
      </c>
      <c r="J104" s="604" t="s">
        <v>7222</v>
      </c>
      <c r="K104" s="604" t="s">
        <v>142</v>
      </c>
      <c r="L104" s="589">
        <v>1960</v>
      </c>
      <c r="M104" s="22" t="s">
        <v>6965</v>
      </c>
      <c r="N104" s="596" t="s">
        <v>6965</v>
      </c>
      <c r="O104" s="431" t="s">
        <v>6959</v>
      </c>
      <c r="P104" s="431" t="s">
        <v>6960</v>
      </c>
      <c r="Q104" s="598" t="s">
        <v>6966</v>
      </c>
      <c r="R104" s="606" t="s">
        <v>7223</v>
      </c>
      <c r="S104" s="37"/>
      <c r="T104" s="588">
        <v>44274</v>
      </c>
      <c r="U104" s="588"/>
      <c r="V104" s="588">
        <v>44285</v>
      </c>
      <c r="W104" s="431"/>
      <c r="X104" s="37"/>
      <c r="Y104" s="431"/>
      <c r="Z104" s="431"/>
      <c r="AA104" s="37"/>
      <c r="AB104" s="37"/>
      <c r="AC104" s="37"/>
      <c r="AD104" s="37"/>
      <c r="AE104" s="37"/>
      <c r="AF104" s="37"/>
      <c r="AG104" s="37"/>
      <c r="AH104" s="37"/>
      <c r="AI104" s="37"/>
      <c r="AJ104" s="37"/>
      <c r="AK104" s="37"/>
      <c r="AL104" s="37"/>
      <c r="AM104" s="37"/>
    </row>
    <row r="105" spans="1:39" ht="75">
      <c r="A105" s="587"/>
      <c r="B105" s="588">
        <v>44278</v>
      </c>
      <c r="C105" s="588">
        <v>44281</v>
      </c>
      <c r="D105" s="589" t="s">
        <v>6954</v>
      </c>
      <c r="E105" s="589" t="s">
        <v>4890</v>
      </c>
      <c r="F105" s="589" t="s">
        <v>6955</v>
      </c>
      <c r="G105" s="589" t="s">
        <v>3242</v>
      </c>
      <c r="H105" s="589" t="s">
        <v>5487</v>
      </c>
      <c r="I105" s="593" t="s">
        <v>7224</v>
      </c>
      <c r="J105" s="589" t="s">
        <v>7225</v>
      </c>
      <c r="K105" s="589" t="s">
        <v>3224</v>
      </c>
      <c r="L105" s="589">
        <v>4788</v>
      </c>
      <c r="M105" s="22" t="s">
        <v>6965</v>
      </c>
      <c r="N105" s="596" t="s">
        <v>6965</v>
      </c>
      <c r="O105" s="588" t="s">
        <v>6959</v>
      </c>
      <c r="P105" s="431" t="s">
        <v>6960</v>
      </c>
      <c r="Q105" s="592" t="s">
        <v>6966</v>
      </c>
      <c r="R105" s="606" t="s">
        <v>7226</v>
      </c>
      <c r="S105" s="37"/>
      <c r="T105" s="588">
        <v>44278</v>
      </c>
      <c r="U105" s="588"/>
      <c r="V105" s="588">
        <v>44285</v>
      </c>
      <c r="W105" s="37"/>
      <c r="X105" s="37"/>
      <c r="Y105" s="37"/>
      <c r="Z105" s="37"/>
      <c r="AA105" s="37"/>
      <c r="AB105" s="37"/>
      <c r="AC105" s="37"/>
      <c r="AD105" s="37"/>
      <c r="AE105" s="37"/>
      <c r="AF105" s="37"/>
      <c r="AG105" s="37"/>
      <c r="AH105" s="37"/>
      <c r="AI105" s="37"/>
      <c r="AJ105" s="37"/>
      <c r="AK105" s="37"/>
      <c r="AL105" s="37"/>
      <c r="AM105" s="37"/>
    </row>
    <row r="106" spans="1:39" ht="45">
      <c r="A106" s="587"/>
      <c r="B106" s="588">
        <v>44265</v>
      </c>
      <c r="C106" s="588">
        <v>44277</v>
      </c>
      <c r="D106" s="589" t="s">
        <v>6954</v>
      </c>
      <c r="E106" s="589" t="s">
        <v>4890</v>
      </c>
      <c r="F106" s="589" t="s">
        <v>6955</v>
      </c>
      <c r="G106" s="589" t="s">
        <v>3242</v>
      </c>
      <c r="H106" s="589" t="s">
        <v>175</v>
      </c>
      <c r="I106" s="595" t="s">
        <v>7227</v>
      </c>
      <c r="J106" s="589" t="s">
        <v>7228</v>
      </c>
      <c r="K106" s="589" t="s">
        <v>142</v>
      </c>
      <c r="L106" s="589">
        <v>2433</v>
      </c>
      <c r="M106" s="22" t="s">
        <v>6957</v>
      </c>
      <c r="N106" s="22" t="s">
        <v>6957</v>
      </c>
      <c r="O106" s="589" t="s">
        <v>6959</v>
      </c>
      <c r="P106" s="589" t="s">
        <v>6969</v>
      </c>
      <c r="Q106" s="592" t="s">
        <v>6961</v>
      </c>
      <c r="R106" s="587" t="s">
        <v>7229</v>
      </c>
      <c r="S106" s="431"/>
      <c r="T106" s="588">
        <v>44265</v>
      </c>
      <c r="U106" s="588"/>
      <c r="V106" s="588"/>
      <c r="W106" s="431"/>
      <c r="X106" s="37"/>
      <c r="Y106" s="431"/>
      <c r="Z106" s="431"/>
      <c r="AA106" s="37"/>
      <c r="AB106" s="37"/>
      <c r="AC106" s="37"/>
      <c r="AD106" s="37"/>
      <c r="AE106" s="37"/>
      <c r="AF106" s="37"/>
      <c r="AG106" s="37"/>
      <c r="AH106" s="37"/>
      <c r="AI106" s="37"/>
      <c r="AJ106" s="37"/>
      <c r="AK106" s="37"/>
      <c r="AL106" s="37"/>
      <c r="AM106" s="37"/>
    </row>
    <row r="107" spans="1:39" ht="60">
      <c r="A107" s="587"/>
      <c r="B107" s="588">
        <v>44252</v>
      </c>
      <c r="C107" s="588">
        <v>44279</v>
      </c>
      <c r="D107" s="589" t="s">
        <v>6954</v>
      </c>
      <c r="E107" s="589" t="s">
        <v>4890</v>
      </c>
      <c r="F107" s="589" t="s">
        <v>6955</v>
      </c>
      <c r="G107" s="589" t="s">
        <v>3242</v>
      </c>
      <c r="H107" s="589" t="s">
        <v>281</v>
      </c>
      <c r="I107" s="593" t="s">
        <v>7230</v>
      </c>
      <c r="J107" s="589" t="s">
        <v>7231</v>
      </c>
      <c r="K107" s="589" t="s">
        <v>142</v>
      </c>
      <c r="L107" s="591">
        <v>1000</v>
      </c>
      <c r="M107" s="22" t="s">
        <v>6965</v>
      </c>
      <c r="N107" s="596" t="s">
        <v>6965</v>
      </c>
      <c r="O107" s="589" t="s">
        <v>6959</v>
      </c>
      <c r="P107" s="589" t="s">
        <v>6960</v>
      </c>
      <c r="Q107" s="592" t="s">
        <v>6966</v>
      </c>
      <c r="R107" s="587" t="s">
        <v>7232</v>
      </c>
      <c r="S107" s="431"/>
      <c r="T107" s="588">
        <v>44252</v>
      </c>
      <c r="U107" s="588"/>
      <c r="V107" s="588"/>
      <c r="W107" s="431"/>
      <c r="X107" s="37"/>
      <c r="Y107" s="431"/>
      <c r="Z107" s="431"/>
      <c r="AA107" s="37"/>
      <c r="AB107" s="37"/>
      <c r="AC107" s="37"/>
      <c r="AD107" s="37"/>
      <c r="AE107" s="37"/>
      <c r="AF107" s="37"/>
      <c r="AG107" s="37"/>
      <c r="AH107" s="37"/>
      <c r="AI107" s="37"/>
      <c r="AJ107" s="37"/>
      <c r="AK107" s="37"/>
      <c r="AL107" s="37"/>
      <c r="AM107" s="37"/>
    </row>
    <row r="108" spans="1:39" ht="75">
      <c r="A108" s="587"/>
      <c r="B108" s="588">
        <v>44253</v>
      </c>
      <c r="C108" s="588">
        <v>44270</v>
      </c>
      <c r="D108" s="589" t="s">
        <v>6954</v>
      </c>
      <c r="E108" s="589" t="s">
        <v>4890</v>
      </c>
      <c r="F108" s="589" t="s">
        <v>6955</v>
      </c>
      <c r="G108" s="589" t="s">
        <v>3242</v>
      </c>
      <c r="H108" s="589" t="s">
        <v>281</v>
      </c>
      <c r="I108" s="593" t="s">
        <v>7233</v>
      </c>
      <c r="J108" s="589" t="s">
        <v>7234</v>
      </c>
      <c r="K108" s="589" t="s">
        <v>172</v>
      </c>
      <c r="L108" s="591">
        <v>4000</v>
      </c>
      <c r="M108" s="22" t="s">
        <v>6957</v>
      </c>
      <c r="N108" s="22" t="s">
        <v>6957</v>
      </c>
      <c r="O108" s="589" t="s">
        <v>6959</v>
      </c>
      <c r="P108" s="589" t="s">
        <v>6960</v>
      </c>
      <c r="Q108" s="592" t="s">
        <v>6966</v>
      </c>
      <c r="R108" s="587" t="s">
        <v>7235</v>
      </c>
      <c r="S108" s="431"/>
      <c r="T108" s="588">
        <v>44253</v>
      </c>
      <c r="U108" s="588"/>
      <c r="V108" s="588"/>
      <c r="W108" s="431"/>
      <c r="X108" s="37"/>
      <c r="Y108" s="431"/>
      <c r="Z108" s="431"/>
      <c r="AA108" s="37"/>
      <c r="AB108" s="37"/>
      <c r="AC108" s="37"/>
      <c r="AD108" s="37"/>
      <c r="AE108" s="37"/>
      <c r="AF108" s="37"/>
      <c r="AG108" s="37"/>
      <c r="AH108" s="37"/>
      <c r="AI108" s="37"/>
      <c r="AJ108" s="37"/>
      <c r="AK108" s="37"/>
      <c r="AL108" s="37"/>
      <c r="AM108" s="37"/>
    </row>
    <row r="109" spans="1:39">
      <c r="A109" s="587"/>
      <c r="B109" s="588">
        <v>44174</v>
      </c>
      <c r="C109" s="588">
        <v>44269</v>
      </c>
      <c r="D109" s="589" t="s">
        <v>6954</v>
      </c>
      <c r="E109" s="589" t="s">
        <v>4890</v>
      </c>
      <c r="F109" s="589" t="s">
        <v>6955</v>
      </c>
      <c r="G109" s="589" t="s">
        <v>3242</v>
      </c>
      <c r="H109" s="589" t="s">
        <v>194</v>
      </c>
      <c r="I109" s="595" t="s">
        <v>5263</v>
      </c>
      <c r="J109" s="180" t="s">
        <v>12346</v>
      </c>
      <c r="K109" s="589" t="s">
        <v>142</v>
      </c>
      <c r="L109" s="589">
        <v>1245</v>
      </c>
      <c r="M109" s="22" t="s">
        <v>6958</v>
      </c>
      <c r="N109" s="596" t="s">
        <v>6958</v>
      </c>
      <c r="O109" s="589" t="s">
        <v>6959</v>
      </c>
      <c r="P109" s="589" t="s">
        <v>6960</v>
      </c>
      <c r="Q109" s="592" t="s">
        <v>6961</v>
      </c>
      <c r="R109" s="587" t="s">
        <v>7132</v>
      </c>
      <c r="S109" s="431"/>
      <c r="T109" s="588">
        <v>44265</v>
      </c>
      <c r="U109" s="588"/>
      <c r="V109" s="588"/>
      <c r="W109" s="431"/>
      <c r="X109" s="37"/>
      <c r="Y109" s="431"/>
      <c r="Z109" s="431"/>
      <c r="AA109" s="37"/>
      <c r="AB109" s="37"/>
      <c r="AC109" s="37"/>
      <c r="AD109" s="37"/>
      <c r="AE109" s="37"/>
      <c r="AF109" s="37"/>
      <c r="AG109" s="37"/>
      <c r="AH109" s="37"/>
      <c r="AI109" s="37"/>
      <c r="AJ109" s="37"/>
      <c r="AK109" s="37"/>
      <c r="AL109" s="37"/>
      <c r="AM109" s="37"/>
    </row>
    <row r="110" spans="1:39" ht="90">
      <c r="A110" s="594" t="s">
        <v>7236</v>
      </c>
      <c r="B110" s="588">
        <v>44265</v>
      </c>
      <c r="C110" s="588">
        <v>44285</v>
      </c>
      <c r="D110" s="589" t="s">
        <v>6954</v>
      </c>
      <c r="E110" s="589" t="s">
        <v>4890</v>
      </c>
      <c r="F110" s="589" t="s">
        <v>6955</v>
      </c>
      <c r="G110" s="589" t="s">
        <v>3242</v>
      </c>
      <c r="H110" s="589" t="s">
        <v>175</v>
      </c>
      <c r="I110" s="595" t="s">
        <v>7237</v>
      </c>
      <c r="J110" s="589" t="s">
        <v>6594</v>
      </c>
      <c r="K110" s="589" t="s">
        <v>368</v>
      </c>
      <c r="L110" s="589">
        <v>5000</v>
      </c>
      <c r="M110" s="22" t="s">
        <v>6965</v>
      </c>
      <c r="N110" s="596" t="s">
        <v>6965</v>
      </c>
      <c r="O110" s="589" t="s">
        <v>6959</v>
      </c>
      <c r="P110" s="589" t="s">
        <v>6969</v>
      </c>
      <c r="Q110" s="592" t="s">
        <v>6966</v>
      </c>
      <c r="R110" s="587" t="s">
        <v>7238</v>
      </c>
      <c r="S110" s="431"/>
      <c r="T110" s="588">
        <v>44266</v>
      </c>
      <c r="U110" s="588"/>
      <c r="V110" s="588"/>
      <c r="W110" s="431"/>
      <c r="X110" s="37"/>
      <c r="Y110" s="431"/>
      <c r="Z110" s="431"/>
      <c r="AA110" s="37"/>
      <c r="AB110" s="37"/>
      <c r="AC110" s="37"/>
      <c r="AD110" s="37"/>
      <c r="AE110" s="37"/>
      <c r="AF110" s="37"/>
      <c r="AG110" s="37"/>
      <c r="AH110" s="37"/>
      <c r="AI110" s="37"/>
      <c r="AJ110" s="37"/>
      <c r="AK110" s="37"/>
      <c r="AL110" s="37"/>
      <c r="AM110" s="37"/>
    </row>
    <row r="111" spans="1:39" ht="45">
      <c r="A111" s="587"/>
      <c r="B111" s="588">
        <v>44279</v>
      </c>
      <c r="C111" s="588">
        <v>44305</v>
      </c>
      <c r="D111" s="589" t="s">
        <v>6976</v>
      </c>
      <c r="E111" s="589" t="s">
        <v>4890</v>
      </c>
      <c r="F111" s="589" t="s">
        <v>6955</v>
      </c>
      <c r="G111" s="589" t="s">
        <v>3242</v>
      </c>
      <c r="H111" s="589" t="s">
        <v>157</v>
      </c>
      <c r="I111" s="595" t="s">
        <v>7239</v>
      </c>
      <c r="J111" s="589" t="s">
        <v>7240</v>
      </c>
      <c r="K111" s="589" t="s">
        <v>142</v>
      </c>
      <c r="L111" s="589">
        <v>1000</v>
      </c>
      <c r="M111" s="22" t="s">
        <v>6965</v>
      </c>
      <c r="N111" s="596" t="s">
        <v>6965</v>
      </c>
      <c r="O111" s="588" t="s">
        <v>6959</v>
      </c>
      <c r="P111" s="431" t="s">
        <v>6969</v>
      </c>
      <c r="Q111" s="37" t="s">
        <v>6973</v>
      </c>
      <c r="R111" s="606" t="s">
        <v>7241</v>
      </c>
      <c r="S111" s="37"/>
      <c r="T111" s="588">
        <v>44279</v>
      </c>
      <c r="U111" s="588"/>
      <c r="V111" s="588"/>
      <c r="W111" s="278" t="s">
        <v>152</v>
      </c>
      <c r="X111" s="37"/>
      <c r="Y111" s="37"/>
      <c r="Z111" s="37"/>
      <c r="AA111" s="37"/>
      <c r="AB111" s="37"/>
      <c r="AC111" s="37"/>
      <c r="AD111" s="37"/>
      <c r="AE111" s="37"/>
      <c r="AF111" s="37"/>
      <c r="AG111" s="37"/>
      <c r="AH111" s="37"/>
      <c r="AI111" s="37"/>
      <c r="AJ111" s="37"/>
      <c r="AK111" s="37"/>
      <c r="AL111" s="37"/>
      <c r="AM111" s="37"/>
    </row>
    <row r="112" spans="1:39">
      <c r="A112" s="587"/>
      <c r="B112" s="588">
        <v>44145</v>
      </c>
      <c r="C112" s="588">
        <v>44270</v>
      </c>
      <c r="D112" s="589" t="s">
        <v>6954</v>
      </c>
      <c r="E112" s="589" t="s">
        <v>4890</v>
      </c>
      <c r="F112" s="589" t="s">
        <v>6955</v>
      </c>
      <c r="G112" s="589" t="s">
        <v>3242</v>
      </c>
      <c r="H112" s="589" t="s">
        <v>194</v>
      </c>
      <c r="I112" s="595" t="s">
        <v>6137</v>
      </c>
      <c r="J112" s="375" t="s">
        <v>7242</v>
      </c>
      <c r="K112" s="589" t="s">
        <v>168</v>
      </c>
      <c r="L112" s="589">
        <v>1700</v>
      </c>
      <c r="M112" s="22" t="s">
        <v>6958</v>
      </c>
      <c r="N112" s="22" t="s">
        <v>6958</v>
      </c>
      <c r="O112" s="589" t="s">
        <v>6959</v>
      </c>
      <c r="P112" s="589" t="s">
        <v>6960</v>
      </c>
      <c r="Q112" s="592" t="s">
        <v>6961</v>
      </c>
      <c r="R112" s="587" t="s">
        <v>4520</v>
      </c>
      <c r="S112" s="431"/>
      <c r="T112" s="588">
        <v>44266</v>
      </c>
      <c r="U112" s="588"/>
      <c r="V112" s="588"/>
      <c r="W112" s="431"/>
      <c r="X112" s="37"/>
      <c r="Y112" s="431"/>
      <c r="Z112" s="431"/>
      <c r="AA112" s="37"/>
      <c r="AB112" s="37"/>
      <c r="AC112" s="37"/>
      <c r="AD112" s="37"/>
      <c r="AE112" s="37"/>
      <c r="AF112" s="37"/>
      <c r="AG112" s="37"/>
      <c r="AH112" s="37"/>
      <c r="AI112" s="37"/>
      <c r="AJ112" s="37"/>
      <c r="AK112" s="37"/>
      <c r="AL112" s="37"/>
      <c r="AM112" s="37"/>
    </row>
    <row r="113" spans="1:39" ht="45">
      <c r="A113" s="587"/>
      <c r="B113" s="588">
        <v>44254</v>
      </c>
      <c r="C113" s="588">
        <v>44270</v>
      </c>
      <c r="D113" s="589" t="s">
        <v>6954</v>
      </c>
      <c r="E113" s="589" t="s">
        <v>4890</v>
      </c>
      <c r="F113" s="589" t="s">
        <v>6955</v>
      </c>
      <c r="G113" s="589" t="s">
        <v>3242</v>
      </c>
      <c r="H113" s="589" t="s">
        <v>281</v>
      </c>
      <c r="I113" s="593" t="s">
        <v>2914</v>
      </c>
      <c r="J113" s="589" t="s">
        <v>7243</v>
      </c>
      <c r="K113" s="589" t="s">
        <v>361</v>
      </c>
      <c r="L113" s="591">
        <v>1500</v>
      </c>
      <c r="M113" s="22" t="s">
        <v>6957</v>
      </c>
      <c r="N113" s="22" t="s">
        <v>6957</v>
      </c>
      <c r="O113" s="589" t="s">
        <v>6959</v>
      </c>
      <c r="P113" s="589" t="s">
        <v>6960</v>
      </c>
      <c r="Q113" s="592" t="s">
        <v>6966</v>
      </c>
      <c r="R113" s="587" t="s">
        <v>7244</v>
      </c>
      <c r="S113" s="431"/>
      <c r="T113" s="588">
        <v>44256</v>
      </c>
      <c r="U113" s="588"/>
      <c r="V113" s="588"/>
      <c r="W113" s="431"/>
      <c r="X113" s="37"/>
      <c r="Y113" s="431"/>
      <c r="Z113" s="431"/>
      <c r="AA113" s="37"/>
      <c r="AB113" s="37"/>
      <c r="AC113" s="37"/>
      <c r="AD113" s="37"/>
      <c r="AE113" s="37"/>
      <c r="AF113" s="37"/>
      <c r="AG113" s="37"/>
      <c r="AH113" s="37"/>
      <c r="AI113" s="37"/>
      <c r="AJ113" s="37"/>
      <c r="AK113" s="37"/>
      <c r="AL113" s="37"/>
      <c r="AM113" s="37"/>
    </row>
    <row r="114" spans="1:39">
      <c r="A114" s="587"/>
      <c r="B114" s="588">
        <v>44265</v>
      </c>
      <c r="C114" s="588">
        <v>44275</v>
      </c>
      <c r="D114" s="589" t="s">
        <v>6954</v>
      </c>
      <c r="E114" s="589" t="s">
        <v>4890</v>
      </c>
      <c r="F114" s="589" t="s">
        <v>6955</v>
      </c>
      <c r="G114" s="589" t="s">
        <v>3242</v>
      </c>
      <c r="H114" s="589" t="s">
        <v>178</v>
      </c>
      <c r="I114" s="595" t="s">
        <v>7245</v>
      </c>
      <c r="J114" s="589" t="s">
        <v>7246</v>
      </c>
      <c r="K114" s="589" t="s">
        <v>4719</v>
      </c>
      <c r="L114" s="589">
        <v>1000</v>
      </c>
      <c r="M114" s="22" t="s">
        <v>6965</v>
      </c>
      <c r="N114" s="596" t="s">
        <v>6965</v>
      </c>
      <c r="O114" s="589" t="s">
        <v>6959</v>
      </c>
      <c r="P114" s="589" t="s">
        <v>6969</v>
      </c>
      <c r="Q114" s="592" t="s">
        <v>6961</v>
      </c>
      <c r="R114" s="587"/>
      <c r="S114" s="431"/>
      <c r="T114" s="588">
        <v>44266</v>
      </c>
      <c r="U114" s="588"/>
      <c r="V114" s="588"/>
      <c r="W114" s="37"/>
      <c r="X114" s="37"/>
      <c r="Y114" s="431"/>
      <c r="Z114" s="431"/>
      <c r="AA114" s="37"/>
      <c r="AB114" s="37"/>
      <c r="AC114" s="37"/>
      <c r="AD114" s="37"/>
      <c r="AE114" s="37"/>
      <c r="AF114" s="37"/>
      <c r="AG114" s="37"/>
      <c r="AH114" s="37"/>
      <c r="AI114" s="37"/>
      <c r="AJ114" s="37"/>
      <c r="AK114" s="37"/>
      <c r="AL114" s="37"/>
      <c r="AM114" s="37"/>
    </row>
    <row r="115" spans="1:39">
      <c r="A115" s="587"/>
      <c r="B115" s="588">
        <v>44266</v>
      </c>
      <c r="C115" s="588">
        <v>44281</v>
      </c>
      <c r="D115" s="589" t="s">
        <v>6954</v>
      </c>
      <c r="E115" s="589" t="s">
        <v>4890</v>
      </c>
      <c r="F115" s="589" t="s">
        <v>6955</v>
      </c>
      <c r="G115" s="589" t="s">
        <v>3242</v>
      </c>
      <c r="H115" s="589" t="s">
        <v>178</v>
      </c>
      <c r="I115" s="595" t="s">
        <v>5907</v>
      </c>
      <c r="J115" s="589" t="s">
        <v>7247</v>
      </c>
      <c r="K115" s="589" t="s">
        <v>287</v>
      </c>
      <c r="L115" s="589">
        <v>1000</v>
      </c>
      <c r="M115" s="22" t="s">
        <v>6958</v>
      </c>
      <c r="N115" s="596" t="s">
        <v>6958</v>
      </c>
      <c r="O115" s="589" t="s">
        <v>6959</v>
      </c>
      <c r="P115" s="589" t="s">
        <v>6960</v>
      </c>
      <c r="Q115" s="592" t="s">
        <v>6961</v>
      </c>
      <c r="R115" s="587"/>
      <c r="S115" s="431"/>
      <c r="T115" s="588">
        <v>44266</v>
      </c>
      <c r="U115" s="588"/>
      <c r="V115" s="588"/>
      <c r="W115" s="37"/>
      <c r="X115" s="37"/>
      <c r="Y115" s="431"/>
      <c r="Z115" s="431"/>
      <c r="AA115" s="37"/>
      <c r="AB115" s="37"/>
      <c r="AC115" s="37"/>
      <c r="AD115" s="37"/>
      <c r="AE115" s="37"/>
      <c r="AF115" s="37"/>
      <c r="AG115" s="37"/>
      <c r="AH115" s="37"/>
      <c r="AI115" s="37"/>
      <c r="AJ115" s="37"/>
      <c r="AK115" s="37"/>
      <c r="AL115" s="37"/>
      <c r="AM115" s="37"/>
    </row>
    <row r="116" spans="1:39" ht="60">
      <c r="A116" s="587"/>
      <c r="B116" s="588">
        <v>44225</v>
      </c>
      <c r="C116" s="588">
        <v>44277</v>
      </c>
      <c r="D116" s="589" t="s">
        <v>6954</v>
      </c>
      <c r="E116" s="589" t="s">
        <v>4890</v>
      </c>
      <c r="F116" s="589" t="s">
        <v>6955</v>
      </c>
      <c r="G116" s="589" t="s">
        <v>3242</v>
      </c>
      <c r="H116" s="589" t="s">
        <v>281</v>
      </c>
      <c r="I116" s="593" t="s">
        <v>7248</v>
      </c>
      <c r="J116" s="589" t="s">
        <v>7249</v>
      </c>
      <c r="K116" s="589" t="s">
        <v>338</v>
      </c>
      <c r="L116" s="589">
        <v>1000</v>
      </c>
      <c r="M116" s="22" t="s">
        <v>6965</v>
      </c>
      <c r="N116" s="596" t="s">
        <v>6965</v>
      </c>
      <c r="O116" s="589" t="s">
        <v>6959</v>
      </c>
      <c r="P116" s="589" t="s">
        <v>6960</v>
      </c>
      <c r="Q116" s="592" t="s">
        <v>6966</v>
      </c>
      <c r="R116" s="587" t="s">
        <v>7250</v>
      </c>
      <c r="S116" s="431"/>
      <c r="T116" s="588">
        <v>44264</v>
      </c>
      <c r="U116" s="588"/>
      <c r="V116" s="588"/>
      <c r="W116" s="37"/>
      <c r="X116" s="37"/>
      <c r="Y116" s="431"/>
      <c r="Z116" s="431"/>
      <c r="AA116" s="37"/>
      <c r="AB116" s="37"/>
      <c r="AC116" s="37"/>
      <c r="AD116" s="37"/>
      <c r="AE116" s="37"/>
      <c r="AF116" s="37"/>
      <c r="AG116" s="37"/>
      <c r="AH116" s="37"/>
      <c r="AI116" s="37"/>
      <c r="AJ116" s="37"/>
      <c r="AK116" s="37"/>
      <c r="AL116" s="37"/>
      <c r="AM116" s="37"/>
    </row>
    <row r="117" spans="1:39" ht="30">
      <c r="A117" s="587" t="s">
        <v>7251</v>
      </c>
      <c r="B117" s="588">
        <v>44467</v>
      </c>
      <c r="C117" s="588">
        <v>44284</v>
      </c>
      <c r="D117" s="589" t="s">
        <v>6954</v>
      </c>
      <c r="E117" s="589" t="s">
        <v>4890</v>
      </c>
      <c r="F117" s="589" t="s">
        <v>6955</v>
      </c>
      <c r="G117" s="589" t="s">
        <v>3242</v>
      </c>
      <c r="H117" s="589" t="s">
        <v>194</v>
      </c>
      <c r="I117" s="595" t="s">
        <v>6048</v>
      </c>
      <c r="J117" s="589" t="s">
        <v>7252</v>
      </c>
      <c r="K117" s="589" t="s">
        <v>168</v>
      </c>
      <c r="L117" s="589">
        <v>37500</v>
      </c>
      <c r="M117" s="22" t="s">
        <v>6958</v>
      </c>
      <c r="N117" s="22" t="s">
        <v>6958</v>
      </c>
      <c r="O117" s="589" t="s">
        <v>6959</v>
      </c>
      <c r="P117" s="589" t="s">
        <v>6960</v>
      </c>
      <c r="Q117" s="592" t="s">
        <v>6961</v>
      </c>
      <c r="R117" s="587" t="s">
        <v>7132</v>
      </c>
      <c r="S117" s="431"/>
      <c r="T117" s="588">
        <v>44267</v>
      </c>
      <c r="U117" s="588"/>
      <c r="V117" s="588"/>
      <c r="W117" s="431"/>
      <c r="X117" s="37"/>
      <c r="Y117" s="431"/>
      <c r="Z117" s="431"/>
      <c r="AA117" s="37"/>
      <c r="AB117" s="37"/>
      <c r="AC117" s="37"/>
      <c r="AD117" s="37"/>
      <c r="AE117" s="37"/>
      <c r="AF117" s="37"/>
      <c r="AG117" s="37"/>
      <c r="AH117" s="37"/>
      <c r="AI117" s="37"/>
      <c r="AJ117" s="37"/>
      <c r="AK117" s="37"/>
      <c r="AL117" s="37"/>
      <c r="AM117" s="37"/>
    </row>
    <row r="118" spans="1:39" ht="45">
      <c r="A118" s="587"/>
      <c r="B118" s="588">
        <v>44266</v>
      </c>
      <c r="C118" s="588">
        <v>44282</v>
      </c>
      <c r="D118" s="589" t="s">
        <v>6954</v>
      </c>
      <c r="E118" s="589" t="s">
        <v>4890</v>
      </c>
      <c r="F118" s="589" t="s">
        <v>6955</v>
      </c>
      <c r="G118" s="589" t="s">
        <v>3242</v>
      </c>
      <c r="H118" s="589" t="s">
        <v>175</v>
      </c>
      <c r="I118" s="595" t="s">
        <v>7253</v>
      </c>
      <c r="J118" s="589" t="s">
        <v>7254</v>
      </c>
      <c r="K118" s="589" t="s">
        <v>287</v>
      </c>
      <c r="L118" s="589">
        <v>1000</v>
      </c>
      <c r="M118" s="22" t="s">
        <v>6965</v>
      </c>
      <c r="N118" s="596" t="s">
        <v>6965</v>
      </c>
      <c r="O118" s="589" t="s">
        <v>6959</v>
      </c>
      <c r="P118" s="589" t="s">
        <v>6969</v>
      </c>
      <c r="Q118" s="592" t="s">
        <v>6970</v>
      </c>
      <c r="R118" s="587" t="s">
        <v>7255</v>
      </c>
      <c r="S118" s="431"/>
      <c r="T118" s="588">
        <v>44267</v>
      </c>
      <c r="U118" s="588"/>
      <c r="V118" s="588"/>
      <c r="W118" s="37"/>
      <c r="X118" s="37"/>
      <c r="Y118" s="431"/>
      <c r="Z118" s="431"/>
      <c r="AA118" s="37"/>
      <c r="AB118" s="37"/>
      <c r="AC118" s="37"/>
      <c r="AD118" s="37"/>
      <c r="AE118" s="37"/>
      <c r="AF118" s="37"/>
      <c r="AG118" s="37"/>
      <c r="AH118" s="37"/>
      <c r="AI118" s="37"/>
      <c r="AJ118" s="37"/>
      <c r="AK118" s="37"/>
      <c r="AL118" s="37"/>
      <c r="AM118" s="37"/>
    </row>
    <row r="119" spans="1:39">
      <c r="A119" s="587"/>
      <c r="B119" s="588">
        <v>44267</v>
      </c>
      <c r="C119" s="588">
        <v>44274</v>
      </c>
      <c r="D119" s="589" t="s">
        <v>6954</v>
      </c>
      <c r="E119" s="589" t="s">
        <v>4890</v>
      </c>
      <c r="F119" s="589" t="s">
        <v>6955</v>
      </c>
      <c r="G119" s="589" t="s">
        <v>3242</v>
      </c>
      <c r="H119" s="589" t="s">
        <v>178</v>
      </c>
      <c r="I119" s="595" t="s">
        <v>7256</v>
      </c>
      <c r="J119" s="589" t="s">
        <v>7257</v>
      </c>
      <c r="K119" s="589" t="s">
        <v>7188</v>
      </c>
      <c r="L119" s="589">
        <v>1000</v>
      </c>
      <c r="M119" s="22" t="s">
        <v>6957</v>
      </c>
      <c r="N119" s="596" t="s">
        <v>6957</v>
      </c>
      <c r="O119" s="589" t="s">
        <v>6959</v>
      </c>
      <c r="P119" s="589" t="s">
        <v>6969</v>
      </c>
      <c r="Q119" s="592" t="s">
        <v>6970</v>
      </c>
      <c r="R119" s="587"/>
      <c r="S119" s="37"/>
      <c r="T119" s="588">
        <v>44267</v>
      </c>
      <c r="U119" s="588"/>
      <c r="V119" s="588"/>
      <c r="W119" s="37"/>
      <c r="X119" s="37"/>
      <c r="Y119" s="431"/>
      <c r="Z119" s="431"/>
      <c r="AA119" s="37"/>
      <c r="AB119" s="37"/>
      <c r="AC119" s="37"/>
      <c r="AD119" s="37"/>
      <c r="AE119" s="37"/>
      <c r="AF119" s="37"/>
      <c r="AG119" s="37"/>
      <c r="AH119" s="37"/>
      <c r="AI119" s="37"/>
      <c r="AJ119" s="37"/>
      <c r="AK119" s="37"/>
      <c r="AL119" s="37"/>
      <c r="AM119" s="37"/>
    </row>
    <row r="120" spans="1:39">
      <c r="A120" s="587" t="s">
        <v>5564</v>
      </c>
      <c r="B120" s="588">
        <v>44270</v>
      </c>
      <c r="C120" s="588">
        <v>44285</v>
      </c>
      <c r="D120" s="589" t="s">
        <v>6954</v>
      </c>
      <c r="E120" s="589" t="s">
        <v>4890</v>
      </c>
      <c r="F120" s="589" t="s">
        <v>6955</v>
      </c>
      <c r="G120" s="589" t="s">
        <v>3242</v>
      </c>
      <c r="H120" s="589" t="s">
        <v>5487</v>
      </c>
      <c r="I120" s="598" t="s">
        <v>5753</v>
      </c>
      <c r="J120" s="589" t="s">
        <v>7198</v>
      </c>
      <c r="K120" s="589" t="s">
        <v>7258</v>
      </c>
      <c r="L120" s="589">
        <v>81159</v>
      </c>
      <c r="M120" s="22" t="s">
        <v>6958</v>
      </c>
      <c r="N120" s="22" t="s">
        <v>6958</v>
      </c>
      <c r="O120" s="589" t="s">
        <v>6959</v>
      </c>
      <c r="P120" s="589" t="s">
        <v>6960</v>
      </c>
      <c r="Q120" s="592" t="s">
        <v>6973</v>
      </c>
      <c r="R120" s="587" t="s">
        <v>7132</v>
      </c>
      <c r="S120" s="431"/>
      <c r="T120" s="588">
        <v>44270</v>
      </c>
      <c r="U120" s="588"/>
      <c r="V120" s="588">
        <v>44285</v>
      </c>
      <c r="W120" s="431"/>
      <c r="X120" s="37"/>
      <c r="Y120" s="431"/>
      <c r="Z120" s="431"/>
      <c r="AA120" s="37"/>
      <c r="AB120" s="37"/>
      <c r="AC120" s="37"/>
      <c r="AD120" s="37"/>
      <c r="AE120" s="37"/>
      <c r="AF120" s="37"/>
      <c r="AG120" s="37"/>
      <c r="AH120" s="37"/>
      <c r="AI120" s="37"/>
      <c r="AJ120" s="37"/>
      <c r="AK120" s="37"/>
      <c r="AL120" s="37"/>
      <c r="AM120" s="37"/>
    </row>
    <row r="121" spans="1:39" ht="75">
      <c r="A121" s="587"/>
      <c r="B121" s="588">
        <v>44265</v>
      </c>
      <c r="C121" s="588">
        <v>44274</v>
      </c>
      <c r="D121" s="589" t="s">
        <v>6954</v>
      </c>
      <c r="E121" s="589" t="s">
        <v>4890</v>
      </c>
      <c r="F121" s="589" t="s">
        <v>6955</v>
      </c>
      <c r="G121" s="589" t="s">
        <v>3242</v>
      </c>
      <c r="H121" s="589" t="s">
        <v>281</v>
      </c>
      <c r="I121" s="593" t="s">
        <v>7259</v>
      </c>
      <c r="J121" s="589" t="s">
        <v>7260</v>
      </c>
      <c r="K121" s="589" t="s">
        <v>142</v>
      </c>
      <c r="L121" s="589">
        <v>1500</v>
      </c>
      <c r="M121" s="22" t="s">
        <v>6957</v>
      </c>
      <c r="N121" s="22" t="s">
        <v>6957</v>
      </c>
      <c r="O121" s="589" t="s">
        <v>6959</v>
      </c>
      <c r="P121" s="589" t="s">
        <v>6960</v>
      </c>
      <c r="Q121" s="592" t="s">
        <v>6966</v>
      </c>
      <c r="R121" s="587" t="s">
        <v>7261</v>
      </c>
      <c r="S121" s="431"/>
      <c r="T121" s="588">
        <v>44265</v>
      </c>
      <c r="U121" s="588"/>
      <c r="V121" s="588"/>
      <c r="W121" s="431"/>
      <c r="X121" s="37"/>
      <c r="Y121" s="431"/>
      <c r="Z121" s="431"/>
      <c r="AA121" s="37"/>
      <c r="AB121" s="37"/>
      <c r="AC121" s="37"/>
      <c r="AD121" s="37"/>
      <c r="AE121" s="37"/>
      <c r="AF121" s="37"/>
      <c r="AG121" s="37"/>
      <c r="AH121" s="37"/>
      <c r="AI121" s="37"/>
      <c r="AJ121" s="37"/>
      <c r="AK121" s="37"/>
      <c r="AL121" s="37"/>
      <c r="AM121" s="37"/>
    </row>
    <row r="122" spans="1:39">
      <c r="A122" s="587"/>
      <c r="B122" s="588">
        <v>44256</v>
      </c>
      <c r="C122" s="588">
        <v>44270</v>
      </c>
      <c r="D122" s="589" t="s">
        <v>6954</v>
      </c>
      <c r="E122" s="589" t="s">
        <v>4890</v>
      </c>
      <c r="F122" s="589" t="s">
        <v>6955</v>
      </c>
      <c r="G122" s="589" t="s">
        <v>3242</v>
      </c>
      <c r="H122" s="589" t="s">
        <v>175</v>
      </c>
      <c r="I122" s="595" t="s">
        <v>5644</v>
      </c>
      <c r="J122" s="589" t="s">
        <v>7262</v>
      </c>
      <c r="K122" s="589" t="s">
        <v>213</v>
      </c>
      <c r="L122" s="589">
        <v>5785</v>
      </c>
      <c r="M122" s="22" t="s">
        <v>6958</v>
      </c>
      <c r="N122" s="22" t="s">
        <v>6958</v>
      </c>
      <c r="O122" s="589" t="s">
        <v>6959</v>
      </c>
      <c r="P122" s="589" t="s">
        <v>6960</v>
      </c>
      <c r="Q122" s="592" t="s">
        <v>6970</v>
      </c>
      <c r="R122" s="587" t="s">
        <v>82</v>
      </c>
      <c r="S122" s="431"/>
      <c r="T122" s="588">
        <v>44270</v>
      </c>
      <c r="U122" s="588"/>
      <c r="V122" s="588"/>
      <c r="W122" s="431"/>
      <c r="X122" s="37"/>
      <c r="Y122" s="431"/>
      <c r="Z122" s="431"/>
      <c r="AA122" s="37"/>
      <c r="AB122" s="37"/>
      <c r="AC122" s="37"/>
      <c r="AD122" s="37"/>
      <c r="AE122" s="37"/>
      <c r="AF122" s="37"/>
      <c r="AG122" s="37"/>
      <c r="AH122" s="37"/>
      <c r="AI122" s="37"/>
      <c r="AJ122" s="37"/>
      <c r="AK122" s="37"/>
      <c r="AL122" s="37"/>
      <c r="AM122" s="37"/>
    </row>
    <row r="123" spans="1:39">
      <c r="A123" s="587"/>
      <c r="B123" s="588">
        <v>44270</v>
      </c>
      <c r="C123" s="588">
        <v>44272</v>
      </c>
      <c r="D123" s="589" t="s">
        <v>6954</v>
      </c>
      <c r="E123" s="589" t="s">
        <v>4890</v>
      </c>
      <c r="F123" s="589" t="s">
        <v>6955</v>
      </c>
      <c r="G123" s="589" t="s">
        <v>3242</v>
      </c>
      <c r="H123" s="589" t="s">
        <v>154</v>
      </c>
      <c r="I123" s="595" t="s">
        <v>6012</v>
      </c>
      <c r="J123" s="589" t="s">
        <v>7263</v>
      </c>
      <c r="K123" s="589" t="s">
        <v>246</v>
      </c>
      <c r="L123" s="589">
        <v>5000</v>
      </c>
      <c r="M123" s="22" t="s">
        <v>6957</v>
      </c>
      <c r="N123" s="22" t="s">
        <v>6958</v>
      </c>
      <c r="O123" s="589" t="s">
        <v>6959</v>
      </c>
      <c r="P123" s="589" t="s">
        <v>6960</v>
      </c>
      <c r="Q123" s="592" t="s">
        <v>6970</v>
      </c>
      <c r="R123" s="587" t="s">
        <v>147</v>
      </c>
      <c r="S123" s="431"/>
      <c r="T123" s="588">
        <v>44270</v>
      </c>
      <c r="U123" s="588"/>
      <c r="V123" s="588">
        <v>44270</v>
      </c>
      <c r="W123" s="278" t="s">
        <v>139</v>
      </c>
      <c r="X123" s="431" t="s">
        <v>37</v>
      </c>
      <c r="Y123" s="431"/>
      <c r="Z123" s="431"/>
      <c r="AA123" s="37"/>
      <c r="AB123" s="37"/>
      <c r="AC123" s="37"/>
      <c r="AD123" s="37"/>
      <c r="AE123" s="37"/>
      <c r="AF123" s="37"/>
      <c r="AG123" s="37"/>
      <c r="AH123" s="37"/>
      <c r="AI123" s="37"/>
      <c r="AJ123" s="37"/>
      <c r="AK123" s="37"/>
      <c r="AL123" s="37"/>
      <c r="AM123" s="37"/>
    </row>
    <row r="124" spans="1:39" ht="30">
      <c r="A124" s="587"/>
      <c r="B124" s="588">
        <v>44267</v>
      </c>
      <c r="C124" s="588">
        <v>44270</v>
      </c>
      <c r="D124" s="589" t="s">
        <v>6976</v>
      </c>
      <c r="E124" s="589" t="s">
        <v>4890</v>
      </c>
      <c r="F124" s="589" t="s">
        <v>6955</v>
      </c>
      <c r="G124" s="589" t="s">
        <v>3242</v>
      </c>
      <c r="H124" s="589" t="s">
        <v>157</v>
      </c>
      <c r="I124" s="595" t="s">
        <v>5654</v>
      </c>
      <c r="J124" s="589" t="s">
        <v>7264</v>
      </c>
      <c r="K124" s="589" t="s">
        <v>168</v>
      </c>
      <c r="L124" s="589">
        <v>3350</v>
      </c>
      <c r="M124" s="22" t="s">
        <v>6958</v>
      </c>
      <c r="N124" s="22" t="s">
        <v>6958</v>
      </c>
      <c r="O124" s="589" t="s">
        <v>6959</v>
      </c>
      <c r="P124" s="589" t="s">
        <v>6960</v>
      </c>
      <c r="Q124" s="592" t="s">
        <v>6970</v>
      </c>
      <c r="R124" s="587" t="s">
        <v>7265</v>
      </c>
      <c r="S124" s="431"/>
      <c r="T124" s="588">
        <v>44270</v>
      </c>
      <c r="U124" s="588"/>
      <c r="V124" s="588"/>
      <c r="W124" s="431" t="s">
        <v>139</v>
      </c>
      <c r="X124" s="37"/>
      <c r="Y124" s="431"/>
      <c r="Z124" s="431"/>
      <c r="AA124" s="37"/>
      <c r="AB124" s="37"/>
      <c r="AC124" s="37"/>
      <c r="AD124" s="37"/>
      <c r="AE124" s="37"/>
      <c r="AF124" s="37"/>
      <c r="AG124" s="37"/>
      <c r="AH124" s="37"/>
      <c r="AI124" s="37"/>
      <c r="AJ124" s="37"/>
      <c r="AK124" s="37"/>
      <c r="AL124" s="37"/>
      <c r="AM124" s="37"/>
    </row>
    <row r="125" spans="1:39" ht="75">
      <c r="A125" s="587"/>
      <c r="B125" s="588">
        <v>44266</v>
      </c>
      <c r="C125" s="588">
        <v>44284</v>
      </c>
      <c r="D125" s="589" t="s">
        <v>6954</v>
      </c>
      <c r="E125" s="589" t="s">
        <v>4890</v>
      </c>
      <c r="F125" s="589" t="s">
        <v>6955</v>
      </c>
      <c r="G125" s="589" t="s">
        <v>3242</v>
      </c>
      <c r="H125" s="589" t="s">
        <v>281</v>
      </c>
      <c r="I125" s="593" t="s">
        <v>7266</v>
      </c>
      <c r="J125" s="589" t="s">
        <v>7267</v>
      </c>
      <c r="K125" s="589" t="s">
        <v>142</v>
      </c>
      <c r="L125" s="589">
        <v>1000</v>
      </c>
      <c r="M125" s="22" t="s">
        <v>6965</v>
      </c>
      <c r="N125" s="596" t="s">
        <v>6965</v>
      </c>
      <c r="O125" s="589" t="s">
        <v>6959</v>
      </c>
      <c r="P125" s="589" t="s">
        <v>6960</v>
      </c>
      <c r="Q125" s="592" t="s">
        <v>6966</v>
      </c>
      <c r="R125" s="587" t="s">
        <v>7268</v>
      </c>
      <c r="S125" s="431"/>
      <c r="T125" s="588">
        <v>44266</v>
      </c>
      <c r="U125" s="588"/>
      <c r="V125" s="588"/>
      <c r="W125" s="37"/>
      <c r="X125" s="37"/>
      <c r="Y125" s="431"/>
      <c r="Z125" s="431"/>
      <c r="AA125" s="37"/>
      <c r="AB125" s="37"/>
      <c r="AC125" s="37"/>
      <c r="AD125" s="37"/>
      <c r="AE125" s="37"/>
      <c r="AF125" s="37"/>
      <c r="AG125" s="37"/>
      <c r="AH125" s="37"/>
      <c r="AI125" s="37"/>
      <c r="AJ125" s="37"/>
      <c r="AK125" s="37"/>
      <c r="AL125" s="37"/>
      <c r="AM125" s="37"/>
    </row>
    <row r="126" spans="1:39">
      <c r="A126" s="587"/>
      <c r="B126" s="588">
        <v>44270</v>
      </c>
      <c r="C126" s="588">
        <v>44293</v>
      </c>
      <c r="D126" s="589" t="s">
        <v>6954</v>
      </c>
      <c r="E126" s="589" t="s">
        <v>4890</v>
      </c>
      <c r="F126" s="589" t="s">
        <v>6955</v>
      </c>
      <c r="G126" s="589" t="s">
        <v>3242</v>
      </c>
      <c r="H126" s="589" t="s">
        <v>146</v>
      </c>
      <c r="I126" s="595" t="s">
        <v>2896</v>
      </c>
      <c r="J126" s="589" t="s">
        <v>7269</v>
      </c>
      <c r="K126" s="589" t="s">
        <v>1616</v>
      </c>
      <c r="L126" s="589">
        <v>1000</v>
      </c>
      <c r="M126" s="22" t="s">
        <v>6965</v>
      </c>
      <c r="N126" s="596" t="s">
        <v>6965</v>
      </c>
      <c r="O126" s="589" t="s">
        <v>6959</v>
      </c>
      <c r="P126" s="589" t="s">
        <v>6960</v>
      </c>
      <c r="Q126" s="592" t="s">
        <v>6970</v>
      </c>
      <c r="R126" s="587"/>
      <c r="S126" s="431"/>
      <c r="T126" s="588">
        <v>44270</v>
      </c>
      <c r="U126" s="588"/>
      <c r="V126" s="588"/>
      <c r="W126" s="37"/>
      <c r="X126" s="37"/>
      <c r="Y126" s="431"/>
      <c r="Z126" s="431"/>
      <c r="AA126" s="37"/>
      <c r="AB126" s="37"/>
      <c r="AC126" s="37"/>
      <c r="AD126" s="37"/>
      <c r="AE126" s="37"/>
      <c r="AF126" s="37"/>
      <c r="AG126" s="37"/>
      <c r="AH126" s="37"/>
      <c r="AI126" s="37"/>
      <c r="AJ126" s="37"/>
      <c r="AK126" s="37"/>
      <c r="AL126" s="37"/>
      <c r="AM126" s="37"/>
    </row>
    <row r="127" spans="1:39">
      <c r="A127" s="587"/>
      <c r="B127" s="588">
        <v>44251</v>
      </c>
      <c r="C127" s="588">
        <v>44295</v>
      </c>
      <c r="D127" s="589"/>
      <c r="E127" s="589"/>
      <c r="F127" s="589"/>
      <c r="G127" s="589"/>
      <c r="H127" s="589" t="s">
        <v>178</v>
      </c>
      <c r="I127" s="595" t="s">
        <v>5856</v>
      </c>
      <c r="J127" s="589" t="s">
        <v>7270</v>
      </c>
      <c r="K127" s="589" t="s">
        <v>3224</v>
      </c>
      <c r="L127" s="589">
        <v>120000</v>
      </c>
      <c r="M127" s="22" t="s">
        <v>6957</v>
      </c>
      <c r="N127" s="596"/>
      <c r="O127" s="588" t="s">
        <v>6959</v>
      </c>
      <c r="P127" s="37" t="s">
        <v>6969</v>
      </c>
      <c r="Q127" s="37" t="s">
        <v>6973</v>
      </c>
      <c r="R127" s="609"/>
      <c r="S127" s="37"/>
      <c r="T127" s="588">
        <v>44285</v>
      </c>
      <c r="U127" s="588"/>
      <c r="V127" s="588">
        <v>44285</v>
      </c>
      <c r="W127" s="278" t="s">
        <v>345</v>
      </c>
      <c r="X127" s="37" t="s">
        <v>37</v>
      </c>
      <c r="Y127" s="37"/>
      <c r="Z127" s="37"/>
      <c r="AA127" s="37"/>
      <c r="AB127" s="37"/>
      <c r="AC127" s="37"/>
      <c r="AD127" s="37"/>
      <c r="AE127" s="37"/>
      <c r="AF127" s="37"/>
      <c r="AG127" s="37"/>
      <c r="AH127" s="37"/>
      <c r="AI127" s="37"/>
      <c r="AJ127" s="37"/>
      <c r="AK127" s="37"/>
      <c r="AL127" s="37"/>
      <c r="AM127" s="37"/>
    </row>
    <row r="128" spans="1:39" ht="105">
      <c r="A128" s="594" t="s">
        <v>7271</v>
      </c>
      <c r="B128" s="588">
        <v>44271</v>
      </c>
      <c r="C128" s="588">
        <v>44287</v>
      </c>
      <c r="D128" s="589" t="s">
        <v>6954</v>
      </c>
      <c r="E128" s="589" t="s">
        <v>4890</v>
      </c>
      <c r="F128" s="589" t="s">
        <v>6955</v>
      </c>
      <c r="G128" s="589" t="s">
        <v>3242</v>
      </c>
      <c r="H128" s="599" t="s">
        <v>154</v>
      </c>
      <c r="I128" s="598" t="s">
        <v>7272</v>
      </c>
      <c r="J128" s="589" t="s">
        <v>7273</v>
      </c>
      <c r="K128" s="589"/>
      <c r="L128" s="589">
        <v>10000</v>
      </c>
      <c r="M128" s="22" t="s">
        <v>6965</v>
      </c>
      <c r="N128" s="22" t="s">
        <v>6965</v>
      </c>
      <c r="O128" s="589" t="s">
        <v>6959</v>
      </c>
      <c r="P128" s="589" t="s">
        <v>6969</v>
      </c>
      <c r="Q128" s="592" t="s">
        <v>6966</v>
      </c>
      <c r="R128" s="587" t="s">
        <v>7274</v>
      </c>
      <c r="S128" s="431"/>
      <c r="T128" s="588">
        <v>44271</v>
      </c>
      <c r="U128" s="588"/>
      <c r="V128" s="588">
        <v>44271</v>
      </c>
      <c r="W128" s="278" t="s">
        <v>152</v>
      </c>
      <c r="X128" s="431" t="s">
        <v>37</v>
      </c>
      <c r="Y128" s="431"/>
      <c r="Z128" s="431"/>
      <c r="AA128" s="37"/>
      <c r="AB128" s="37"/>
      <c r="AC128" s="37"/>
      <c r="AD128" s="37"/>
      <c r="AE128" s="37"/>
      <c r="AF128" s="37"/>
      <c r="AG128" s="37"/>
      <c r="AH128" s="37"/>
      <c r="AI128" s="37"/>
      <c r="AJ128" s="37"/>
      <c r="AK128" s="37"/>
      <c r="AL128" s="37"/>
      <c r="AM128" s="37"/>
    </row>
    <row r="129" spans="1:39" ht="45">
      <c r="A129" s="587"/>
      <c r="B129" s="588">
        <v>44208</v>
      </c>
      <c r="C129" s="588">
        <v>44274</v>
      </c>
      <c r="D129" s="589" t="s">
        <v>6954</v>
      </c>
      <c r="E129" s="589" t="s">
        <v>4890</v>
      </c>
      <c r="F129" s="589" t="s">
        <v>6955</v>
      </c>
      <c r="G129" s="589" t="s">
        <v>3242</v>
      </c>
      <c r="H129" s="589" t="s">
        <v>5487</v>
      </c>
      <c r="I129" s="595" t="s">
        <v>6009</v>
      </c>
      <c r="J129" s="589" t="s">
        <v>7275</v>
      </c>
      <c r="K129" s="589" t="s">
        <v>142</v>
      </c>
      <c r="L129" s="589">
        <v>4334</v>
      </c>
      <c r="M129" s="22" t="s">
        <v>6982</v>
      </c>
      <c r="N129" s="22" t="s">
        <v>6982</v>
      </c>
      <c r="O129" s="589" t="s">
        <v>6959</v>
      </c>
      <c r="P129" s="589" t="s">
        <v>6960</v>
      </c>
      <c r="Q129" s="592" t="s">
        <v>6966</v>
      </c>
      <c r="R129" s="587" t="s">
        <v>7276</v>
      </c>
      <c r="S129" s="431"/>
      <c r="T129" s="588">
        <v>44271</v>
      </c>
      <c r="U129" s="588"/>
      <c r="V129" s="588">
        <v>44285</v>
      </c>
      <c r="W129" s="431"/>
      <c r="X129" s="37"/>
      <c r="Y129" s="431"/>
      <c r="Z129" s="431"/>
      <c r="AA129" s="37"/>
      <c r="AB129" s="37"/>
      <c r="AC129" s="37"/>
      <c r="AD129" s="37"/>
      <c r="AE129" s="37"/>
      <c r="AF129" s="37"/>
      <c r="AG129" s="37"/>
      <c r="AH129" s="37"/>
      <c r="AI129" s="37"/>
      <c r="AJ129" s="37"/>
      <c r="AK129" s="37"/>
      <c r="AL129" s="37"/>
      <c r="AM129" s="37"/>
    </row>
    <row r="130" spans="1:39" ht="30">
      <c r="A130" s="587"/>
      <c r="B130" s="588">
        <v>44271</v>
      </c>
      <c r="C130" s="588">
        <v>44275</v>
      </c>
      <c r="D130" s="589" t="s">
        <v>6954</v>
      </c>
      <c r="E130" s="589" t="s">
        <v>4890</v>
      </c>
      <c r="F130" s="589" t="s">
        <v>6955</v>
      </c>
      <c r="G130" s="589" t="s">
        <v>3242</v>
      </c>
      <c r="H130" s="589" t="s">
        <v>146</v>
      </c>
      <c r="I130" s="595" t="s">
        <v>4568</v>
      </c>
      <c r="J130" s="589" t="s">
        <v>7277</v>
      </c>
      <c r="K130" s="589" t="s">
        <v>811</v>
      </c>
      <c r="L130" s="589">
        <v>3678.94</v>
      </c>
      <c r="M130" s="22" t="s">
        <v>6958</v>
      </c>
      <c r="N130" s="596" t="s">
        <v>6958</v>
      </c>
      <c r="O130" s="589" t="s">
        <v>6959</v>
      </c>
      <c r="P130" s="589" t="s">
        <v>6960</v>
      </c>
      <c r="Q130" s="592" t="s">
        <v>6970</v>
      </c>
      <c r="R130" s="587" t="s">
        <v>7278</v>
      </c>
      <c r="S130" s="431"/>
      <c r="T130" s="588">
        <v>44271</v>
      </c>
      <c r="U130" s="588"/>
      <c r="V130" s="588"/>
      <c r="W130" s="431"/>
      <c r="X130" s="37"/>
      <c r="Y130" s="431"/>
      <c r="Z130" s="431"/>
      <c r="AA130" s="37"/>
      <c r="AB130" s="37"/>
      <c r="AC130" s="37"/>
      <c r="AD130" s="37"/>
      <c r="AE130" s="37"/>
      <c r="AF130" s="37"/>
      <c r="AG130" s="37"/>
      <c r="AH130" s="37"/>
      <c r="AI130" s="37"/>
      <c r="AJ130" s="37"/>
      <c r="AK130" s="37"/>
      <c r="AL130" s="37"/>
      <c r="AM130" s="37"/>
    </row>
    <row r="131" spans="1:39" ht="60">
      <c r="A131" s="587"/>
      <c r="B131" s="588">
        <v>44271</v>
      </c>
      <c r="C131" s="588">
        <v>44274</v>
      </c>
      <c r="D131" s="589" t="s">
        <v>6954</v>
      </c>
      <c r="E131" s="589" t="s">
        <v>4890</v>
      </c>
      <c r="F131" s="589" t="s">
        <v>6955</v>
      </c>
      <c r="G131" s="589" t="s">
        <v>3242</v>
      </c>
      <c r="H131" s="589" t="s">
        <v>281</v>
      </c>
      <c r="I131" s="593" t="s">
        <v>6111</v>
      </c>
      <c r="J131" s="589" t="s">
        <v>7279</v>
      </c>
      <c r="K131" s="589" t="s">
        <v>142</v>
      </c>
      <c r="L131" s="589">
        <v>1200</v>
      </c>
      <c r="M131" s="22" t="s">
        <v>6957</v>
      </c>
      <c r="N131" s="22" t="s">
        <v>6957</v>
      </c>
      <c r="O131" s="589" t="s">
        <v>6959</v>
      </c>
      <c r="P131" s="589" t="s">
        <v>6960</v>
      </c>
      <c r="Q131" s="592" t="s">
        <v>6966</v>
      </c>
      <c r="R131" s="587" t="s">
        <v>7280</v>
      </c>
      <c r="S131" s="37"/>
      <c r="T131" s="588">
        <v>44271</v>
      </c>
      <c r="U131" s="588"/>
      <c r="V131" s="588"/>
      <c r="W131" s="431"/>
      <c r="X131" s="37"/>
      <c r="Y131" s="431"/>
      <c r="Z131" s="431"/>
      <c r="AA131" s="37"/>
      <c r="AB131" s="37"/>
      <c r="AC131" s="37"/>
      <c r="AD131" s="37"/>
      <c r="AE131" s="37"/>
      <c r="AF131" s="37"/>
      <c r="AG131" s="37"/>
      <c r="AH131" s="37"/>
      <c r="AI131" s="37"/>
      <c r="AJ131" s="37"/>
      <c r="AK131" s="37"/>
      <c r="AL131" s="37"/>
      <c r="AM131" s="37"/>
    </row>
    <row r="132" spans="1:39" ht="45">
      <c r="A132" s="587"/>
      <c r="B132" s="588">
        <v>44260</v>
      </c>
      <c r="C132" s="588">
        <v>44285</v>
      </c>
      <c r="D132" s="589" t="s">
        <v>6954</v>
      </c>
      <c r="E132" s="589" t="s">
        <v>4890</v>
      </c>
      <c r="F132" s="589" t="s">
        <v>6955</v>
      </c>
      <c r="G132" s="589" t="s">
        <v>3242</v>
      </c>
      <c r="H132" s="589" t="s">
        <v>178</v>
      </c>
      <c r="I132" s="595" t="s">
        <v>7281</v>
      </c>
      <c r="J132" s="589" t="s">
        <v>7282</v>
      </c>
      <c r="K132" s="589" t="s">
        <v>142</v>
      </c>
      <c r="L132" s="589">
        <v>1000</v>
      </c>
      <c r="M132" s="22" t="s">
        <v>6965</v>
      </c>
      <c r="N132" s="596" t="s">
        <v>6965</v>
      </c>
      <c r="O132" s="589" t="s">
        <v>6959</v>
      </c>
      <c r="P132" s="589" t="s">
        <v>6969</v>
      </c>
      <c r="Q132" s="592" t="s">
        <v>6966</v>
      </c>
      <c r="R132" s="594" t="s">
        <v>7283</v>
      </c>
      <c r="S132" s="37"/>
      <c r="T132" s="588">
        <v>44271</v>
      </c>
      <c r="U132" s="588"/>
      <c r="V132" s="588"/>
      <c r="W132" s="37"/>
      <c r="X132" s="37"/>
      <c r="Y132" s="431"/>
      <c r="Z132" s="431"/>
      <c r="AA132" s="37"/>
      <c r="AB132" s="37"/>
      <c r="AC132" s="37"/>
      <c r="AD132" s="37"/>
      <c r="AE132" s="37"/>
      <c r="AF132" s="37"/>
      <c r="AG132" s="37"/>
      <c r="AH132" s="37"/>
      <c r="AI132" s="37"/>
      <c r="AJ132" s="37"/>
      <c r="AK132" s="37"/>
      <c r="AL132" s="37"/>
      <c r="AM132" s="37"/>
    </row>
    <row r="133" spans="1:39">
      <c r="A133" s="587"/>
      <c r="B133" s="588">
        <v>44272</v>
      </c>
      <c r="C133" s="588">
        <v>44288</v>
      </c>
      <c r="D133" s="589" t="s">
        <v>6954</v>
      </c>
      <c r="E133" s="589" t="s">
        <v>4890</v>
      </c>
      <c r="F133" s="589" t="s">
        <v>6955</v>
      </c>
      <c r="G133" s="589" t="s">
        <v>3242</v>
      </c>
      <c r="H133" s="589" t="s">
        <v>146</v>
      </c>
      <c r="I133" s="595" t="s">
        <v>5860</v>
      </c>
      <c r="J133" s="589" t="s">
        <v>7096</v>
      </c>
      <c r="K133" s="589" t="s">
        <v>213</v>
      </c>
      <c r="L133" s="589">
        <v>11389</v>
      </c>
      <c r="M133" s="22" t="s">
        <v>6958</v>
      </c>
      <c r="N133" s="22" t="s">
        <v>6958</v>
      </c>
      <c r="O133" s="589" t="s">
        <v>6959</v>
      </c>
      <c r="P133" s="589" t="s">
        <v>6960</v>
      </c>
      <c r="Q133" s="592" t="s">
        <v>6970</v>
      </c>
      <c r="R133" s="610" t="s">
        <v>12347</v>
      </c>
      <c r="S133" s="37"/>
      <c r="T133" s="588">
        <v>44272</v>
      </c>
      <c r="U133" s="588"/>
      <c r="V133" s="588"/>
      <c r="W133" s="431"/>
      <c r="X133" s="37"/>
      <c r="Y133" s="431"/>
      <c r="Z133" s="431"/>
      <c r="AA133" s="37"/>
      <c r="AB133" s="37"/>
      <c r="AC133" s="37"/>
      <c r="AD133" s="37"/>
      <c r="AE133" s="37"/>
      <c r="AF133" s="37"/>
      <c r="AG133" s="37"/>
      <c r="AH133" s="37"/>
      <c r="AI133" s="37"/>
      <c r="AJ133" s="37"/>
      <c r="AK133" s="37"/>
      <c r="AL133" s="37"/>
      <c r="AM133" s="37"/>
    </row>
    <row r="134" spans="1:39">
      <c r="A134" s="587"/>
      <c r="B134" s="588">
        <v>44272</v>
      </c>
      <c r="C134" s="588">
        <v>44273</v>
      </c>
      <c r="D134" s="589" t="s">
        <v>6954</v>
      </c>
      <c r="E134" s="589" t="s">
        <v>4890</v>
      </c>
      <c r="F134" s="589" t="s">
        <v>6955</v>
      </c>
      <c r="G134" s="589" t="s">
        <v>3242</v>
      </c>
      <c r="H134" s="589" t="s">
        <v>178</v>
      </c>
      <c r="I134" s="595" t="s">
        <v>5867</v>
      </c>
      <c r="J134" s="589" t="s">
        <v>7284</v>
      </c>
      <c r="K134" s="589" t="s">
        <v>142</v>
      </c>
      <c r="L134" s="589">
        <v>7900</v>
      </c>
      <c r="M134" s="22" t="s">
        <v>6958</v>
      </c>
      <c r="N134" s="596" t="s">
        <v>6958</v>
      </c>
      <c r="O134" s="589" t="s">
        <v>6959</v>
      </c>
      <c r="P134" s="589" t="s">
        <v>6960</v>
      </c>
      <c r="Q134" s="592" t="s">
        <v>6966</v>
      </c>
      <c r="R134" s="587"/>
      <c r="S134" s="37"/>
      <c r="T134" s="588">
        <v>44272</v>
      </c>
      <c r="U134" s="588"/>
      <c r="V134" s="588"/>
      <c r="W134" s="431"/>
      <c r="X134" s="37"/>
      <c r="Y134" s="431"/>
      <c r="Z134" s="431"/>
      <c r="AA134" s="37"/>
      <c r="AB134" s="37"/>
      <c r="AC134" s="37"/>
      <c r="AD134" s="37"/>
      <c r="AE134" s="37"/>
      <c r="AF134" s="37"/>
      <c r="AG134" s="37"/>
      <c r="AH134" s="37"/>
      <c r="AI134" s="37"/>
      <c r="AJ134" s="37"/>
      <c r="AK134" s="37"/>
      <c r="AL134" s="37"/>
      <c r="AM134" s="37"/>
    </row>
    <row r="135" spans="1:39" ht="105">
      <c r="A135" s="587"/>
      <c r="B135" s="588">
        <v>44017</v>
      </c>
      <c r="C135" s="588">
        <v>44280</v>
      </c>
      <c r="D135" s="589" t="s">
        <v>6954</v>
      </c>
      <c r="E135" s="589" t="s">
        <v>4890</v>
      </c>
      <c r="F135" s="589" t="s">
        <v>6955</v>
      </c>
      <c r="G135" s="589" t="s">
        <v>3242</v>
      </c>
      <c r="H135" s="589" t="s">
        <v>281</v>
      </c>
      <c r="I135" s="593" t="s">
        <v>7285</v>
      </c>
      <c r="J135" s="589" t="s">
        <v>7286</v>
      </c>
      <c r="K135" s="589" t="s">
        <v>3224</v>
      </c>
      <c r="L135" s="589">
        <v>4000</v>
      </c>
      <c r="M135" s="22" t="s">
        <v>6957</v>
      </c>
      <c r="N135" s="22" t="s">
        <v>6957</v>
      </c>
      <c r="O135" s="589" t="s">
        <v>6959</v>
      </c>
      <c r="P135" s="589" t="s">
        <v>6960</v>
      </c>
      <c r="Q135" s="592" t="s">
        <v>6966</v>
      </c>
      <c r="R135" s="587" t="s">
        <v>7287</v>
      </c>
      <c r="S135" s="37"/>
      <c r="T135" s="588">
        <v>44272</v>
      </c>
      <c r="U135" s="588"/>
      <c r="V135" s="588"/>
      <c r="W135" s="431"/>
      <c r="X135" s="37"/>
      <c r="Y135" s="431"/>
      <c r="Z135" s="431"/>
      <c r="AA135" s="37"/>
      <c r="AB135" s="37"/>
      <c r="AC135" s="37"/>
      <c r="AD135" s="37"/>
      <c r="AE135" s="37"/>
      <c r="AF135" s="37"/>
      <c r="AG135" s="37"/>
      <c r="AH135" s="37"/>
      <c r="AI135" s="37"/>
      <c r="AJ135" s="37"/>
      <c r="AK135" s="37"/>
      <c r="AL135" s="37"/>
      <c r="AM135" s="37"/>
    </row>
    <row r="136" spans="1:39">
      <c r="A136" s="587"/>
      <c r="B136" s="588">
        <v>44272</v>
      </c>
      <c r="C136" s="588">
        <v>44280</v>
      </c>
      <c r="D136" s="589" t="s">
        <v>6954</v>
      </c>
      <c r="E136" s="589" t="s">
        <v>4890</v>
      </c>
      <c r="F136" s="589" t="s">
        <v>6955</v>
      </c>
      <c r="G136" s="589" t="s">
        <v>3242</v>
      </c>
      <c r="H136" s="589" t="s">
        <v>154</v>
      </c>
      <c r="I136" s="595" t="s">
        <v>3192</v>
      </c>
      <c r="J136" s="589" t="s">
        <v>7288</v>
      </c>
      <c r="K136" s="589" t="s">
        <v>142</v>
      </c>
      <c r="L136" s="589">
        <v>3187.46</v>
      </c>
      <c r="M136" s="22" t="s">
        <v>6958</v>
      </c>
      <c r="N136" s="22" t="s">
        <v>6958</v>
      </c>
      <c r="O136" s="589" t="s">
        <v>6959</v>
      </c>
      <c r="P136" s="589" t="s">
        <v>6960</v>
      </c>
      <c r="Q136" s="592" t="s">
        <v>6970</v>
      </c>
      <c r="R136" s="587" t="s">
        <v>82</v>
      </c>
      <c r="S136" s="37"/>
      <c r="T136" s="588">
        <v>44272</v>
      </c>
      <c r="U136" s="588"/>
      <c r="V136" s="588">
        <v>44272</v>
      </c>
      <c r="W136" s="278" t="s">
        <v>139</v>
      </c>
      <c r="X136" s="431" t="s">
        <v>37</v>
      </c>
      <c r="Y136" s="431"/>
      <c r="Z136" s="431"/>
      <c r="AA136" s="37"/>
      <c r="AB136" s="37"/>
      <c r="AC136" s="37"/>
      <c r="AD136" s="37"/>
      <c r="AE136" s="37"/>
      <c r="AF136" s="37"/>
      <c r="AG136" s="37"/>
      <c r="AH136" s="37"/>
      <c r="AI136" s="37"/>
      <c r="AJ136" s="37"/>
      <c r="AK136" s="37"/>
      <c r="AL136" s="37"/>
      <c r="AM136" s="37"/>
    </row>
    <row r="137" spans="1:39" ht="60">
      <c r="A137" s="587"/>
      <c r="B137" s="588">
        <v>44272</v>
      </c>
      <c r="C137" s="588">
        <v>44280</v>
      </c>
      <c r="D137" s="589" t="s">
        <v>6954</v>
      </c>
      <c r="E137" s="589" t="s">
        <v>4890</v>
      </c>
      <c r="F137" s="589" t="s">
        <v>6955</v>
      </c>
      <c r="G137" s="589" t="s">
        <v>3242</v>
      </c>
      <c r="H137" s="589" t="s">
        <v>281</v>
      </c>
      <c r="I137" s="593" t="s">
        <v>4892</v>
      </c>
      <c r="J137" s="589" t="s">
        <v>7289</v>
      </c>
      <c r="K137" s="589" t="s">
        <v>811</v>
      </c>
      <c r="L137" s="589">
        <v>3000</v>
      </c>
      <c r="M137" s="22" t="s">
        <v>6965</v>
      </c>
      <c r="N137" s="596" t="s">
        <v>6965</v>
      </c>
      <c r="O137" s="589" t="s">
        <v>6959</v>
      </c>
      <c r="P137" s="589" t="s">
        <v>6960</v>
      </c>
      <c r="Q137" s="592" t="s">
        <v>6966</v>
      </c>
      <c r="R137" s="587" t="s">
        <v>7290</v>
      </c>
      <c r="S137" s="37"/>
      <c r="T137" s="588">
        <v>44272</v>
      </c>
      <c r="U137" s="588"/>
      <c r="V137" s="588"/>
      <c r="W137" s="431"/>
      <c r="X137" s="37"/>
      <c r="Y137" s="431"/>
      <c r="Z137" s="431"/>
      <c r="AA137" s="37"/>
      <c r="AB137" s="37"/>
      <c r="AC137" s="37"/>
      <c r="AD137" s="37"/>
      <c r="AE137" s="37"/>
      <c r="AF137" s="37"/>
      <c r="AG137" s="37"/>
      <c r="AH137" s="37"/>
      <c r="AI137" s="37"/>
      <c r="AJ137" s="37"/>
      <c r="AK137" s="37"/>
      <c r="AL137" s="37"/>
      <c r="AM137" s="37"/>
    </row>
    <row r="138" spans="1:39" ht="120">
      <c r="A138" s="587"/>
      <c r="B138" s="588">
        <v>44272</v>
      </c>
      <c r="C138" s="588">
        <v>44273</v>
      </c>
      <c r="D138" s="589" t="s">
        <v>6954</v>
      </c>
      <c r="E138" s="589" t="s">
        <v>4890</v>
      </c>
      <c r="F138" s="589" t="s">
        <v>6955</v>
      </c>
      <c r="G138" s="589" t="s">
        <v>3242</v>
      </c>
      <c r="H138" s="589" t="s">
        <v>281</v>
      </c>
      <c r="I138" s="593" t="s">
        <v>7291</v>
      </c>
      <c r="J138" s="589" t="s">
        <v>7292</v>
      </c>
      <c r="K138" s="589" t="s">
        <v>142</v>
      </c>
      <c r="L138" s="589">
        <v>2000</v>
      </c>
      <c r="M138" s="22" t="s">
        <v>6965</v>
      </c>
      <c r="N138" s="22" t="s">
        <v>6965</v>
      </c>
      <c r="O138" s="589" t="s">
        <v>6959</v>
      </c>
      <c r="P138" s="589" t="s">
        <v>6960</v>
      </c>
      <c r="Q138" s="592" t="s">
        <v>6966</v>
      </c>
      <c r="R138" s="587" t="s">
        <v>7293</v>
      </c>
      <c r="S138" s="37"/>
      <c r="T138" s="588">
        <v>44272</v>
      </c>
      <c r="U138" s="588"/>
      <c r="V138" s="588"/>
      <c r="W138" s="431"/>
      <c r="X138" s="37"/>
      <c r="Y138" s="431"/>
      <c r="Z138" s="431"/>
      <c r="AA138" s="37"/>
      <c r="AB138" s="37"/>
      <c r="AC138" s="37"/>
      <c r="AD138" s="37"/>
      <c r="AE138" s="37"/>
      <c r="AF138" s="37"/>
      <c r="AG138" s="37"/>
      <c r="AH138" s="37"/>
      <c r="AI138" s="37"/>
      <c r="AJ138" s="37"/>
      <c r="AK138" s="37"/>
      <c r="AL138" s="37"/>
      <c r="AM138" s="37"/>
    </row>
    <row r="139" spans="1:39" ht="30">
      <c r="A139" s="587"/>
      <c r="B139" s="588">
        <v>44272</v>
      </c>
      <c r="C139" s="588">
        <v>44281</v>
      </c>
      <c r="D139" s="589" t="s">
        <v>6954</v>
      </c>
      <c r="E139" s="589" t="s">
        <v>4890</v>
      </c>
      <c r="F139" s="589" t="s">
        <v>6955</v>
      </c>
      <c r="G139" s="589" t="s">
        <v>3242</v>
      </c>
      <c r="H139" s="589" t="s">
        <v>156</v>
      </c>
      <c r="I139" s="595" t="s">
        <v>5999</v>
      </c>
      <c r="J139" s="589" t="s">
        <v>7294</v>
      </c>
      <c r="K139" s="589" t="s">
        <v>142</v>
      </c>
      <c r="L139" s="589">
        <v>1000</v>
      </c>
      <c r="M139" s="22" t="s">
        <v>6958</v>
      </c>
      <c r="N139" s="596" t="s">
        <v>6958</v>
      </c>
      <c r="O139" s="589" t="s">
        <v>6959</v>
      </c>
      <c r="P139" s="589" t="s">
        <v>6960</v>
      </c>
      <c r="Q139" s="592" t="s">
        <v>6966</v>
      </c>
      <c r="R139" s="587" t="s">
        <v>7295</v>
      </c>
      <c r="S139" s="37"/>
      <c r="T139" s="588">
        <v>44272</v>
      </c>
      <c r="U139" s="588"/>
      <c r="V139" s="588"/>
      <c r="W139" s="37"/>
      <c r="X139" s="37"/>
      <c r="Y139" s="431"/>
      <c r="Z139" s="431"/>
      <c r="AA139" s="37"/>
      <c r="AB139" s="37"/>
      <c r="AC139" s="37"/>
      <c r="AD139" s="37"/>
      <c r="AE139" s="37"/>
      <c r="AF139" s="37"/>
      <c r="AG139" s="37"/>
      <c r="AH139" s="37"/>
      <c r="AI139" s="37"/>
      <c r="AJ139" s="37"/>
      <c r="AK139" s="37"/>
      <c r="AL139" s="37"/>
      <c r="AM139" s="37"/>
    </row>
    <row r="140" spans="1:39" ht="45">
      <c r="A140" s="587"/>
      <c r="B140" s="588">
        <v>44259</v>
      </c>
      <c r="C140" s="588">
        <v>44264</v>
      </c>
      <c r="D140" s="589" t="s">
        <v>6954</v>
      </c>
      <c r="E140" s="589" t="s">
        <v>4890</v>
      </c>
      <c r="F140" s="589" t="s">
        <v>6955</v>
      </c>
      <c r="G140" s="589" t="s">
        <v>3242</v>
      </c>
      <c r="H140" s="589" t="s">
        <v>154</v>
      </c>
      <c r="I140" s="593" t="s">
        <v>5783</v>
      </c>
      <c r="J140" s="589" t="s">
        <v>4130</v>
      </c>
      <c r="K140" s="589" t="s">
        <v>7296</v>
      </c>
      <c r="L140" s="589">
        <v>1000</v>
      </c>
      <c r="M140" s="22" t="s">
        <v>6965</v>
      </c>
      <c r="N140" s="596" t="s">
        <v>6965</v>
      </c>
      <c r="O140" s="589" t="s">
        <v>6959</v>
      </c>
      <c r="P140" s="589" t="s">
        <v>6960</v>
      </c>
      <c r="Q140" s="592" t="s">
        <v>6966</v>
      </c>
      <c r="R140" s="587" t="s">
        <v>7297</v>
      </c>
      <c r="S140" s="431"/>
      <c r="T140" s="588">
        <v>44259</v>
      </c>
      <c r="U140" s="588"/>
      <c r="V140" s="588">
        <v>44259</v>
      </c>
      <c r="W140" s="278" t="s">
        <v>139</v>
      </c>
      <c r="X140" s="431" t="s">
        <v>37</v>
      </c>
      <c r="Y140" s="431"/>
      <c r="Z140" s="431"/>
      <c r="AA140" s="37"/>
      <c r="AB140" s="37"/>
      <c r="AC140" s="37"/>
      <c r="AD140" s="37"/>
      <c r="AE140" s="37"/>
      <c r="AF140" s="37"/>
      <c r="AG140" s="37"/>
      <c r="AH140" s="37"/>
      <c r="AI140" s="37"/>
      <c r="AJ140" s="37"/>
      <c r="AK140" s="37"/>
      <c r="AL140" s="37"/>
      <c r="AM140" s="37"/>
    </row>
    <row r="141" spans="1:39">
      <c r="A141" s="594"/>
      <c r="B141" s="588">
        <v>44273</v>
      </c>
      <c r="C141" s="588">
        <v>44280</v>
      </c>
      <c r="D141" s="431" t="s">
        <v>6954</v>
      </c>
      <c r="E141" s="589" t="s">
        <v>4890</v>
      </c>
      <c r="F141" s="589" t="s">
        <v>6955</v>
      </c>
      <c r="G141" s="589" t="s">
        <v>3242</v>
      </c>
      <c r="H141" s="431" t="s">
        <v>178</v>
      </c>
      <c r="I141" s="595" t="s">
        <v>5856</v>
      </c>
      <c r="J141" s="431" t="s">
        <v>7270</v>
      </c>
      <c r="K141" s="431" t="s">
        <v>3224</v>
      </c>
      <c r="L141" s="431">
        <v>10000</v>
      </c>
      <c r="M141" s="22" t="s">
        <v>6965</v>
      </c>
      <c r="N141" s="596" t="s">
        <v>6965</v>
      </c>
      <c r="O141" s="431" t="s">
        <v>6959</v>
      </c>
      <c r="P141" s="431" t="s">
        <v>6969</v>
      </c>
      <c r="Q141" s="598" t="s">
        <v>6966</v>
      </c>
      <c r="R141" s="587"/>
      <c r="S141" s="37"/>
      <c r="T141" s="588">
        <v>44273</v>
      </c>
      <c r="U141" s="588"/>
      <c r="V141" s="588"/>
      <c r="W141" s="431"/>
      <c r="X141" s="37"/>
      <c r="Y141" s="431"/>
      <c r="Z141" s="431"/>
      <c r="AA141" s="37"/>
      <c r="AB141" s="37"/>
      <c r="AC141" s="37"/>
      <c r="AD141" s="37"/>
      <c r="AE141" s="37"/>
      <c r="AF141" s="37"/>
      <c r="AG141" s="37"/>
      <c r="AH141" s="37"/>
      <c r="AI141" s="37"/>
      <c r="AJ141" s="37"/>
      <c r="AK141" s="37"/>
      <c r="AL141" s="37"/>
      <c r="AM141" s="37"/>
    </row>
    <row r="142" spans="1:39" ht="90">
      <c r="A142" s="610" t="s">
        <v>12348</v>
      </c>
      <c r="B142" s="588">
        <v>44273</v>
      </c>
      <c r="C142" s="588">
        <v>44292</v>
      </c>
      <c r="D142" s="589" t="s">
        <v>6954</v>
      </c>
      <c r="E142" s="589" t="s">
        <v>4890</v>
      </c>
      <c r="F142" s="589" t="s">
        <v>6955</v>
      </c>
      <c r="G142" s="589" t="s">
        <v>3242</v>
      </c>
      <c r="H142" s="589" t="s">
        <v>5487</v>
      </c>
      <c r="I142" s="598" t="s">
        <v>7298</v>
      </c>
      <c r="J142" s="589" t="s">
        <v>7299</v>
      </c>
      <c r="K142" s="180" t="s">
        <v>12349</v>
      </c>
      <c r="L142" s="589">
        <v>9320.94</v>
      </c>
      <c r="M142" s="22" t="s">
        <v>6965</v>
      </c>
      <c r="N142" s="596" t="s">
        <v>6965</v>
      </c>
      <c r="O142" s="589" t="s">
        <v>6959</v>
      </c>
      <c r="P142" s="589" t="s">
        <v>6969</v>
      </c>
      <c r="Q142" s="592" t="s">
        <v>6966</v>
      </c>
      <c r="R142" s="594" t="s">
        <v>7300</v>
      </c>
      <c r="S142" s="37"/>
      <c r="T142" s="588">
        <v>44273</v>
      </c>
      <c r="U142" s="588"/>
      <c r="V142" s="588">
        <v>44287</v>
      </c>
      <c r="W142" s="431" t="s">
        <v>139</v>
      </c>
      <c r="X142" s="37"/>
      <c r="Y142" s="431"/>
      <c r="Z142" s="431"/>
      <c r="AA142" s="37"/>
      <c r="AB142" s="37"/>
      <c r="AC142" s="37"/>
      <c r="AD142" s="37"/>
      <c r="AE142" s="37"/>
      <c r="AF142" s="37"/>
      <c r="AG142" s="37"/>
      <c r="AH142" s="37"/>
      <c r="AI142" s="37"/>
      <c r="AJ142" s="37"/>
      <c r="AK142" s="37"/>
      <c r="AL142" s="278" t="s">
        <v>21</v>
      </c>
      <c r="AM142" s="37"/>
    </row>
    <row r="143" spans="1:39">
      <c r="A143" s="601"/>
      <c r="B143" s="588">
        <v>44286</v>
      </c>
      <c r="C143" s="588"/>
      <c r="D143" s="604"/>
      <c r="E143" s="589"/>
      <c r="F143" s="589"/>
      <c r="G143" s="589"/>
      <c r="H143" s="375" t="s">
        <v>178</v>
      </c>
      <c r="I143" s="603" t="s">
        <v>5905</v>
      </c>
      <c r="J143" s="604" t="s">
        <v>7301</v>
      </c>
      <c r="K143" s="604" t="s">
        <v>342</v>
      </c>
      <c r="L143" s="375">
        <v>3150</v>
      </c>
      <c r="M143" s="22" t="s">
        <v>6958</v>
      </c>
      <c r="N143" s="22"/>
      <c r="O143" s="604" t="s">
        <v>6959</v>
      </c>
      <c r="P143" s="37" t="s">
        <v>6969</v>
      </c>
      <c r="Q143" s="37" t="s">
        <v>6973</v>
      </c>
      <c r="R143" s="609"/>
      <c r="S143" s="37"/>
      <c r="T143" s="588">
        <v>44286</v>
      </c>
      <c r="U143" s="588">
        <v>44286</v>
      </c>
      <c r="V143" s="588">
        <v>44286</v>
      </c>
      <c r="W143" s="278" t="s">
        <v>139</v>
      </c>
      <c r="X143" s="37" t="s">
        <v>37</v>
      </c>
      <c r="Y143" s="37"/>
      <c r="Z143" s="37"/>
      <c r="AA143" s="37"/>
      <c r="AB143" s="37"/>
      <c r="AC143" s="37"/>
      <c r="AD143" s="37"/>
      <c r="AE143" s="37"/>
      <c r="AF143" s="37"/>
      <c r="AG143" s="37"/>
      <c r="AH143" s="37"/>
      <c r="AI143" s="37"/>
      <c r="AJ143" s="37"/>
      <c r="AK143" s="37"/>
      <c r="AL143" s="37"/>
      <c r="AM143" s="37"/>
    </row>
    <row r="144" spans="1:39">
      <c r="A144" s="587"/>
      <c r="B144" s="588">
        <v>44273</v>
      </c>
      <c r="C144" s="588">
        <v>44274</v>
      </c>
      <c r="D144" s="589" t="s">
        <v>6954</v>
      </c>
      <c r="E144" s="589" t="s">
        <v>4890</v>
      </c>
      <c r="F144" s="589" t="s">
        <v>6955</v>
      </c>
      <c r="G144" s="589" t="s">
        <v>3242</v>
      </c>
      <c r="H144" s="589" t="s">
        <v>146</v>
      </c>
      <c r="I144" s="595" t="s">
        <v>2967</v>
      </c>
      <c r="J144" s="589" t="s">
        <v>7302</v>
      </c>
      <c r="K144" s="180" t="s">
        <v>12350</v>
      </c>
      <c r="L144" s="589">
        <v>3850</v>
      </c>
      <c r="M144" s="22" t="s">
        <v>6957</v>
      </c>
      <c r="N144" s="22" t="s">
        <v>6958</v>
      </c>
      <c r="O144" s="589" t="s">
        <v>6959</v>
      </c>
      <c r="P144" s="589" t="s">
        <v>6960</v>
      </c>
      <c r="Q144" s="592" t="s">
        <v>6970</v>
      </c>
      <c r="R144" s="587"/>
      <c r="S144" s="37"/>
      <c r="T144" s="588">
        <v>44273</v>
      </c>
      <c r="U144" s="588"/>
      <c r="V144" s="588"/>
      <c r="W144" s="431"/>
      <c r="X144" s="37"/>
      <c r="Y144" s="431"/>
      <c r="Z144" s="431"/>
      <c r="AA144" s="37"/>
      <c r="AB144" s="37"/>
      <c r="AC144" s="37"/>
      <c r="AD144" s="37"/>
      <c r="AE144" s="37"/>
      <c r="AF144" s="37"/>
      <c r="AG144" s="37"/>
      <c r="AH144" s="37"/>
      <c r="AI144" s="37"/>
      <c r="AJ144" s="37"/>
      <c r="AK144" s="37"/>
      <c r="AL144" s="37"/>
      <c r="AM144" s="37"/>
    </row>
    <row r="145" spans="1:39" ht="60">
      <c r="A145" s="587"/>
      <c r="B145" s="588">
        <v>44273</v>
      </c>
      <c r="C145" s="588">
        <v>44288</v>
      </c>
      <c r="D145" s="589" t="s">
        <v>6954</v>
      </c>
      <c r="E145" s="589" t="s">
        <v>4890</v>
      </c>
      <c r="F145" s="589" t="s">
        <v>6955</v>
      </c>
      <c r="G145" s="589" t="s">
        <v>3242</v>
      </c>
      <c r="H145" s="589" t="s">
        <v>5487</v>
      </c>
      <c r="I145" s="595" t="s">
        <v>5674</v>
      </c>
      <c r="J145" s="589" t="s">
        <v>7303</v>
      </c>
      <c r="K145" s="589" t="s">
        <v>3224</v>
      </c>
      <c r="L145" s="589">
        <v>1958</v>
      </c>
      <c r="M145" s="22" t="s">
        <v>6965</v>
      </c>
      <c r="N145" s="22" t="s">
        <v>6965</v>
      </c>
      <c r="O145" s="589" t="s">
        <v>6959</v>
      </c>
      <c r="P145" s="589" t="s">
        <v>6969</v>
      </c>
      <c r="Q145" s="592" t="s">
        <v>6966</v>
      </c>
      <c r="R145" s="587" t="s">
        <v>7304</v>
      </c>
      <c r="S145" s="37"/>
      <c r="T145" s="588">
        <v>44273</v>
      </c>
      <c r="U145" s="588"/>
      <c r="V145" s="588">
        <v>44285</v>
      </c>
      <c r="W145" s="431"/>
      <c r="X145" s="37"/>
      <c r="Y145" s="431"/>
      <c r="Z145" s="431"/>
      <c r="AA145" s="37"/>
      <c r="AB145" s="37"/>
      <c r="AC145" s="37"/>
      <c r="AD145" s="37"/>
      <c r="AE145" s="37"/>
      <c r="AF145" s="37"/>
      <c r="AG145" s="37"/>
      <c r="AH145" s="37"/>
      <c r="AI145" s="37"/>
      <c r="AJ145" s="37"/>
      <c r="AK145" s="37"/>
      <c r="AL145" s="37"/>
      <c r="AM145" s="37"/>
    </row>
    <row r="146" spans="1:39" ht="32">
      <c r="A146" s="587"/>
      <c r="B146" s="588">
        <v>44281</v>
      </c>
      <c r="C146" s="588">
        <v>44306</v>
      </c>
      <c r="D146" s="589" t="s">
        <v>6954</v>
      </c>
      <c r="E146" s="589" t="s">
        <v>4890</v>
      </c>
      <c r="F146" s="589" t="s">
        <v>6955</v>
      </c>
      <c r="G146" s="589" t="s">
        <v>3242</v>
      </c>
      <c r="H146" s="599" t="s">
        <v>175</v>
      </c>
      <c r="I146" s="598" t="s">
        <v>7305</v>
      </c>
      <c r="J146" s="589" t="s">
        <v>7306</v>
      </c>
      <c r="K146" s="180" t="s">
        <v>12351</v>
      </c>
      <c r="L146" s="431">
        <v>1000</v>
      </c>
      <c r="M146" s="22" t="s">
        <v>6965</v>
      </c>
      <c r="N146" s="596" t="s">
        <v>6965</v>
      </c>
      <c r="O146" s="589" t="s">
        <v>6959</v>
      </c>
      <c r="P146" s="589" t="s">
        <v>6969</v>
      </c>
      <c r="Q146" s="592" t="s">
        <v>6970</v>
      </c>
      <c r="R146" s="610" t="s">
        <v>12352</v>
      </c>
      <c r="S146" s="37"/>
      <c r="T146" s="588">
        <v>44281</v>
      </c>
      <c r="U146" s="588"/>
      <c r="V146" s="588"/>
      <c r="W146" s="431" t="s">
        <v>139</v>
      </c>
      <c r="X146" s="37" t="s">
        <v>37</v>
      </c>
      <c r="Y146" s="431"/>
      <c r="Z146" s="431"/>
      <c r="AA146" s="37"/>
      <c r="AB146" s="37"/>
      <c r="AC146" s="37"/>
      <c r="AD146" s="37"/>
      <c r="AE146" s="37"/>
      <c r="AF146" s="37"/>
      <c r="AG146" s="37"/>
      <c r="AH146" s="37"/>
      <c r="AI146" s="37"/>
      <c r="AJ146" s="37"/>
      <c r="AK146" s="37"/>
      <c r="AL146" s="37"/>
      <c r="AM146" s="37"/>
    </row>
    <row r="147" spans="1:39" ht="60">
      <c r="A147" s="587"/>
      <c r="B147" s="588">
        <v>44274</v>
      </c>
      <c r="C147" s="588">
        <v>44314</v>
      </c>
      <c r="D147" s="589" t="s">
        <v>6976</v>
      </c>
      <c r="E147" s="589" t="s">
        <v>4890</v>
      </c>
      <c r="F147" s="589" t="s">
        <v>6955</v>
      </c>
      <c r="G147" s="589" t="s">
        <v>3242</v>
      </c>
      <c r="H147" s="589" t="s">
        <v>157</v>
      </c>
      <c r="I147" s="595" t="s">
        <v>7307</v>
      </c>
      <c r="J147" s="589" t="s">
        <v>7308</v>
      </c>
      <c r="K147" s="589" t="s">
        <v>142</v>
      </c>
      <c r="L147" s="431">
        <v>100000</v>
      </c>
      <c r="M147" s="22" t="s">
        <v>6965</v>
      </c>
      <c r="N147" s="596" t="s">
        <v>6965</v>
      </c>
      <c r="O147" s="589" t="s">
        <v>6959</v>
      </c>
      <c r="P147" s="431" t="s">
        <v>7163</v>
      </c>
      <c r="Q147" s="592" t="s">
        <v>6970</v>
      </c>
      <c r="R147" s="606" t="s">
        <v>7309</v>
      </c>
      <c r="S147" s="37"/>
      <c r="T147" s="588">
        <v>44274</v>
      </c>
      <c r="U147" s="588"/>
      <c r="V147" s="588">
        <v>44286</v>
      </c>
      <c r="W147" s="431" t="s">
        <v>152</v>
      </c>
      <c r="X147" s="37"/>
      <c r="Y147" s="431"/>
      <c r="Z147" s="431"/>
      <c r="AA147" s="37"/>
      <c r="AB147" s="37"/>
      <c r="AC147" s="37"/>
      <c r="AD147" s="37"/>
      <c r="AE147" s="37"/>
      <c r="AF147" s="37"/>
      <c r="AG147" s="37"/>
      <c r="AH147" s="37"/>
      <c r="AI147" s="37"/>
      <c r="AJ147" s="37"/>
      <c r="AK147" s="37"/>
      <c r="AL147" s="37"/>
      <c r="AM147" s="37"/>
    </row>
    <row r="148" spans="1:39" ht="30">
      <c r="A148" s="587"/>
      <c r="B148" s="588">
        <v>44265</v>
      </c>
      <c r="C148" s="588">
        <v>44275</v>
      </c>
      <c r="D148" s="589" t="s">
        <v>6954</v>
      </c>
      <c r="E148" s="589" t="s">
        <v>4890</v>
      </c>
      <c r="F148" s="589" t="s">
        <v>6955</v>
      </c>
      <c r="G148" s="589" t="s">
        <v>3242</v>
      </c>
      <c r="H148" s="589" t="s">
        <v>154</v>
      </c>
      <c r="I148" s="593" t="s">
        <v>6002</v>
      </c>
      <c r="J148" s="589" t="s">
        <v>7310</v>
      </c>
      <c r="K148" s="589" t="s">
        <v>213</v>
      </c>
      <c r="L148" s="589">
        <v>10000</v>
      </c>
      <c r="M148" s="22" t="s">
        <v>6957</v>
      </c>
      <c r="N148" s="22" t="s">
        <v>6957</v>
      </c>
      <c r="O148" s="589" t="s">
        <v>6959</v>
      </c>
      <c r="P148" s="589" t="s">
        <v>6960</v>
      </c>
      <c r="Q148" s="592" t="s">
        <v>6966</v>
      </c>
      <c r="R148" s="587" t="s">
        <v>7311</v>
      </c>
      <c r="S148" s="431"/>
      <c r="T148" s="588">
        <v>44265</v>
      </c>
      <c r="U148" s="588"/>
      <c r="V148" s="588">
        <v>44265</v>
      </c>
      <c r="W148" s="278" t="s">
        <v>139</v>
      </c>
      <c r="X148" s="431" t="s">
        <v>37</v>
      </c>
      <c r="Y148" s="431"/>
      <c r="Z148" s="431"/>
      <c r="AA148" s="37"/>
      <c r="AB148" s="37"/>
      <c r="AC148" s="37"/>
      <c r="AD148" s="37"/>
      <c r="AE148" s="37"/>
      <c r="AF148" s="37"/>
      <c r="AG148" s="37"/>
      <c r="AH148" s="37"/>
      <c r="AI148" s="37"/>
      <c r="AJ148" s="37"/>
      <c r="AK148" s="37"/>
      <c r="AL148" s="37"/>
      <c r="AM148" s="37"/>
    </row>
    <row r="149" spans="1:39">
      <c r="A149" s="606"/>
      <c r="B149" s="588">
        <v>44277</v>
      </c>
      <c r="C149" s="588">
        <v>44278</v>
      </c>
      <c r="D149" s="431" t="s">
        <v>6954</v>
      </c>
      <c r="E149" s="589" t="s">
        <v>4890</v>
      </c>
      <c r="F149" s="589" t="s">
        <v>6955</v>
      </c>
      <c r="G149" s="589" t="s">
        <v>3242</v>
      </c>
      <c r="H149" s="604" t="s">
        <v>178</v>
      </c>
      <c r="I149" s="595" t="s">
        <v>5890</v>
      </c>
      <c r="J149" s="604" t="s">
        <v>6985</v>
      </c>
      <c r="K149" s="604" t="s">
        <v>142</v>
      </c>
      <c r="L149" s="589">
        <v>25835</v>
      </c>
      <c r="M149" s="22" t="s">
        <v>6958</v>
      </c>
      <c r="N149" s="22" t="s">
        <v>6958</v>
      </c>
      <c r="O149" s="431" t="s">
        <v>6959</v>
      </c>
      <c r="P149" s="431" t="s">
        <v>6960</v>
      </c>
      <c r="Q149" s="598" t="s">
        <v>6966</v>
      </c>
      <c r="R149" s="606"/>
      <c r="S149" s="37"/>
      <c r="T149" s="588">
        <v>44277</v>
      </c>
      <c r="U149" s="588"/>
      <c r="V149" s="588"/>
      <c r="W149" s="37"/>
      <c r="X149" s="37"/>
      <c r="Y149" s="37"/>
      <c r="Z149" s="37"/>
      <c r="AA149" s="37"/>
      <c r="AB149" s="37"/>
      <c r="AC149" s="37"/>
      <c r="AD149" s="37"/>
      <c r="AE149" s="37"/>
      <c r="AF149" s="37"/>
      <c r="AG149" s="37"/>
      <c r="AH149" s="37"/>
      <c r="AI149" s="37"/>
      <c r="AJ149" s="37"/>
      <c r="AK149" s="37"/>
      <c r="AL149" s="37"/>
      <c r="AM149" s="37"/>
    </row>
    <row r="150" spans="1:39">
      <c r="A150" s="594"/>
      <c r="B150" s="588">
        <v>44277</v>
      </c>
      <c r="C150" s="588">
        <v>44278</v>
      </c>
      <c r="D150" s="589" t="s">
        <v>6954</v>
      </c>
      <c r="E150" s="589" t="s">
        <v>4890</v>
      </c>
      <c r="F150" s="589" t="s">
        <v>6955</v>
      </c>
      <c r="G150" s="589" t="s">
        <v>3242</v>
      </c>
      <c r="H150" s="431" t="s">
        <v>175</v>
      </c>
      <c r="I150" s="595">
        <v>28578778</v>
      </c>
      <c r="J150" s="431" t="s">
        <v>7312</v>
      </c>
      <c r="K150" s="431" t="s">
        <v>142</v>
      </c>
      <c r="L150" s="589">
        <v>2520.29</v>
      </c>
      <c r="M150" s="22" t="s">
        <v>6958</v>
      </c>
      <c r="N150" s="611" t="s">
        <v>6958</v>
      </c>
      <c r="O150" s="431" t="s">
        <v>6959</v>
      </c>
      <c r="P150" s="598" t="s">
        <v>6960</v>
      </c>
      <c r="Q150" s="431" t="s">
        <v>6966</v>
      </c>
      <c r="R150" s="606" t="s">
        <v>7102</v>
      </c>
      <c r="S150" s="37"/>
      <c r="T150" s="588">
        <v>44277</v>
      </c>
      <c r="U150" s="588"/>
      <c r="V150" s="588"/>
      <c r="W150" s="431"/>
      <c r="X150" s="37"/>
      <c r="Y150" s="431"/>
      <c r="Z150" s="431"/>
      <c r="AA150" s="37"/>
      <c r="AB150" s="37"/>
      <c r="AC150" s="37"/>
      <c r="AD150" s="37"/>
      <c r="AE150" s="37"/>
      <c r="AF150" s="37"/>
      <c r="AG150" s="37"/>
      <c r="AH150" s="37"/>
      <c r="AI150" s="37"/>
      <c r="AJ150" s="37"/>
      <c r="AK150" s="37"/>
      <c r="AL150" s="37"/>
      <c r="AM150" s="37"/>
    </row>
    <row r="151" spans="1:39">
      <c r="A151" s="587"/>
      <c r="B151" s="588">
        <v>44179</v>
      </c>
      <c r="C151" s="588">
        <v>44301</v>
      </c>
      <c r="D151" s="589" t="s">
        <v>6954</v>
      </c>
      <c r="E151" s="589" t="s">
        <v>4890</v>
      </c>
      <c r="F151" s="589" t="s">
        <v>6955</v>
      </c>
      <c r="G151" s="589" t="s">
        <v>3242</v>
      </c>
      <c r="H151" s="589" t="s">
        <v>194</v>
      </c>
      <c r="I151" s="598" t="s">
        <v>2906</v>
      </c>
      <c r="J151" s="431" t="s">
        <v>7313</v>
      </c>
      <c r="K151" s="589" t="s">
        <v>287</v>
      </c>
      <c r="L151" s="589">
        <v>12500</v>
      </c>
      <c r="M151" s="22" t="s">
        <v>6958</v>
      </c>
      <c r="N151" s="596" t="s">
        <v>6958</v>
      </c>
      <c r="O151" s="588" t="s">
        <v>6959</v>
      </c>
      <c r="P151" s="431" t="s">
        <v>6960</v>
      </c>
      <c r="Q151" s="598" t="s">
        <v>6966</v>
      </c>
      <c r="R151" s="606" t="s">
        <v>7119</v>
      </c>
      <c r="S151" s="37"/>
      <c r="T151" s="588">
        <v>44278</v>
      </c>
      <c r="U151" s="588"/>
      <c r="V151" s="588"/>
      <c r="W151" s="37"/>
      <c r="X151" s="37"/>
      <c r="Y151" s="37"/>
      <c r="Z151" s="37"/>
      <c r="AA151" s="37"/>
      <c r="AB151" s="37"/>
      <c r="AC151" s="37"/>
      <c r="AD151" s="37"/>
      <c r="AE151" s="37"/>
      <c r="AF151" s="37"/>
      <c r="AG151" s="37"/>
      <c r="AH151" s="37"/>
      <c r="AI151" s="37"/>
      <c r="AJ151" s="37"/>
      <c r="AK151" s="37"/>
      <c r="AL151" s="37"/>
      <c r="AM151" s="37"/>
    </row>
    <row r="152" spans="1:39">
      <c r="A152" s="587"/>
      <c r="B152" s="588">
        <v>44278</v>
      </c>
      <c r="C152" s="588">
        <v>44278</v>
      </c>
      <c r="D152" s="589" t="s">
        <v>6954</v>
      </c>
      <c r="E152" s="589" t="s">
        <v>4890</v>
      </c>
      <c r="F152" s="589" t="s">
        <v>6955</v>
      </c>
      <c r="G152" s="589" t="s">
        <v>3242</v>
      </c>
      <c r="H152" s="589" t="s">
        <v>146</v>
      </c>
      <c r="I152" s="595" t="s">
        <v>6112</v>
      </c>
      <c r="J152" s="589" t="s">
        <v>4414</v>
      </c>
      <c r="K152" s="589" t="s">
        <v>213</v>
      </c>
      <c r="L152" s="589">
        <v>10790</v>
      </c>
      <c r="M152" s="22" t="s">
        <v>6958</v>
      </c>
      <c r="N152" s="596" t="s">
        <v>6958</v>
      </c>
      <c r="O152" s="588" t="s">
        <v>6959</v>
      </c>
      <c r="P152" s="431" t="s">
        <v>6960</v>
      </c>
      <c r="Q152" s="431" t="s">
        <v>6966</v>
      </c>
      <c r="R152" s="606" t="s">
        <v>7314</v>
      </c>
      <c r="S152" s="37"/>
      <c r="T152" s="588">
        <v>44278</v>
      </c>
      <c r="U152" s="588">
        <v>44279</v>
      </c>
      <c r="V152" s="588"/>
      <c r="W152" s="37"/>
      <c r="X152" s="37"/>
      <c r="Y152" s="37"/>
      <c r="Z152" s="37"/>
      <c r="AA152" s="37"/>
      <c r="AB152" s="37"/>
      <c r="AC152" s="37"/>
      <c r="AD152" s="37"/>
      <c r="AE152" s="37"/>
      <c r="AF152" s="37"/>
      <c r="AG152" s="37"/>
      <c r="AH152" s="37"/>
      <c r="AI152" s="37"/>
      <c r="AJ152" s="37"/>
      <c r="AK152" s="37"/>
      <c r="AL152" s="37"/>
      <c r="AM152" s="37"/>
    </row>
    <row r="153" spans="1:39">
      <c r="A153" s="587"/>
      <c r="B153" s="588">
        <v>44278</v>
      </c>
      <c r="C153" s="588">
        <v>44278</v>
      </c>
      <c r="D153" s="589" t="s">
        <v>6954</v>
      </c>
      <c r="E153" s="589" t="s">
        <v>4890</v>
      </c>
      <c r="F153" s="589" t="s">
        <v>6955</v>
      </c>
      <c r="G153" s="589" t="s">
        <v>3242</v>
      </c>
      <c r="H153" s="589" t="s">
        <v>154</v>
      </c>
      <c r="I153" s="595" t="s">
        <v>5997</v>
      </c>
      <c r="J153" s="589" t="s">
        <v>7315</v>
      </c>
      <c r="K153" s="589" t="s">
        <v>142</v>
      </c>
      <c r="L153" s="589">
        <v>10000</v>
      </c>
      <c r="M153" s="22" t="s">
        <v>6958</v>
      </c>
      <c r="N153" s="596" t="s">
        <v>6958</v>
      </c>
      <c r="O153" s="588" t="s">
        <v>6959</v>
      </c>
      <c r="P153" s="598" t="s">
        <v>6960</v>
      </c>
      <c r="Q153" s="431" t="s">
        <v>6966</v>
      </c>
      <c r="R153" s="606" t="s">
        <v>82</v>
      </c>
      <c r="S153" s="37"/>
      <c r="T153" s="588">
        <v>44278</v>
      </c>
      <c r="U153" s="588"/>
      <c r="V153" s="588">
        <v>44278</v>
      </c>
      <c r="W153" s="278" t="s">
        <v>139</v>
      </c>
      <c r="X153" s="431" t="s">
        <v>37</v>
      </c>
      <c r="Y153" s="37"/>
      <c r="Z153" s="37"/>
      <c r="AA153" s="37"/>
      <c r="AB153" s="37"/>
      <c r="AC153" s="37"/>
      <c r="AD153" s="37"/>
      <c r="AE153" s="37"/>
      <c r="AF153" s="37"/>
      <c r="AG153" s="37"/>
      <c r="AH153" s="37"/>
      <c r="AI153" s="37"/>
      <c r="AJ153" s="37"/>
      <c r="AK153" s="37"/>
      <c r="AL153" s="37"/>
      <c r="AM153" s="37"/>
    </row>
    <row r="154" spans="1:39">
      <c r="A154" s="587"/>
      <c r="B154" s="588">
        <v>44265</v>
      </c>
      <c r="C154" s="588">
        <v>44270</v>
      </c>
      <c r="D154" s="589" t="s">
        <v>6954</v>
      </c>
      <c r="E154" s="589" t="s">
        <v>4890</v>
      </c>
      <c r="F154" s="589" t="s">
        <v>6955</v>
      </c>
      <c r="G154" s="589" t="s">
        <v>3242</v>
      </c>
      <c r="H154" s="589" t="s">
        <v>154</v>
      </c>
      <c r="I154" s="593" t="s">
        <v>5917</v>
      </c>
      <c r="J154" s="589" t="s">
        <v>7316</v>
      </c>
      <c r="K154" s="589" t="s">
        <v>176</v>
      </c>
      <c r="L154" s="589">
        <v>2000</v>
      </c>
      <c r="M154" s="22" t="s">
        <v>6957</v>
      </c>
      <c r="N154" s="22" t="s">
        <v>6957</v>
      </c>
      <c r="O154" s="589" t="s">
        <v>6959</v>
      </c>
      <c r="P154" s="589" t="s">
        <v>6960</v>
      </c>
      <c r="Q154" s="592" t="s">
        <v>6966</v>
      </c>
      <c r="R154" s="587" t="s">
        <v>7317</v>
      </c>
      <c r="S154" s="431"/>
      <c r="T154" s="588">
        <v>44265</v>
      </c>
      <c r="U154" s="588"/>
      <c r="V154" s="588">
        <v>44265</v>
      </c>
      <c r="W154" s="278" t="s">
        <v>139</v>
      </c>
      <c r="X154" s="431" t="s">
        <v>37</v>
      </c>
      <c r="Y154" s="431"/>
      <c r="Z154" s="431"/>
      <c r="AA154" s="37"/>
      <c r="AB154" s="37"/>
      <c r="AC154" s="37"/>
      <c r="AD154" s="37"/>
      <c r="AE154" s="37"/>
      <c r="AF154" s="37"/>
      <c r="AG154" s="37"/>
      <c r="AH154" s="37"/>
      <c r="AI154" s="37"/>
      <c r="AJ154" s="37"/>
      <c r="AK154" s="37"/>
      <c r="AL154" s="37"/>
      <c r="AM154" s="37"/>
    </row>
    <row r="155" spans="1:39" ht="45">
      <c r="A155" s="587"/>
      <c r="B155" s="588">
        <v>44151</v>
      </c>
      <c r="C155" s="588">
        <v>44278</v>
      </c>
      <c r="D155" s="589" t="s">
        <v>6954</v>
      </c>
      <c r="E155" s="589" t="s">
        <v>4890</v>
      </c>
      <c r="F155" s="589" t="s">
        <v>6955</v>
      </c>
      <c r="G155" s="589" t="s">
        <v>3242</v>
      </c>
      <c r="H155" s="589" t="s">
        <v>281</v>
      </c>
      <c r="I155" s="595" t="s">
        <v>3047</v>
      </c>
      <c r="J155" s="589" t="s">
        <v>7318</v>
      </c>
      <c r="K155" s="589" t="s">
        <v>168</v>
      </c>
      <c r="L155" s="589">
        <v>1700</v>
      </c>
      <c r="M155" s="22" t="s">
        <v>6958</v>
      </c>
      <c r="N155" s="596" t="s">
        <v>6958</v>
      </c>
      <c r="O155" s="588" t="s">
        <v>6959</v>
      </c>
      <c r="P155" s="431" t="s">
        <v>6960</v>
      </c>
      <c r="Q155" s="592" t="s">
        <v>6970</v>
      </c>
      <c r="R155" s="606" t="s">
        <v>7319</v>
      </c>
      <c r="S155" s="37"/>
      <c r="T155" s="588">
        <v>44278</v>
      </c>
      <c r="U155" s="588"/>
      <c r="V155" s="588"/>
      <c r="W155" s="37"/>
      <c r="X155" s="37"/>
      <c r="Y155" s="37"/>
      <c r="Z155" s="37"/>
      <c r="AA155" s="37"/>
      <c r="AB155" s="37"/>
      <c r="AC155" s="37"/>
      <c r="AD155" s="37"/>
      <c r="AE155" s="37"/>
      <c r="AF155" s="37"/>
      <c r="AG155" s="37"/>
      <c r="AH155" s="37"/>
      <c r="AI155" s="37"/>
      <c r="AJ155" s="37"/>
      <c r="AK155" s="37"/>
      <c r="AL155" s="37"/>
      <c r="AM155" s="37"/>
    </row>
    <row r="156" spans="1:39">
      <c r="A156" s="587"/>
      <c r="B156" s="588">
        <v>44278</v>
      </c>
      <c r="C156" s="588">
        <v>44278</v>
      </c>
      <c r="D156" s="589" t="s">
        <v>6954</v>
      </c>
      <c r="E156" s="589" t="s">
        <v>4890</v>
      </c>
      <c r="F156" s="589" t="s">
        <v>6955</v>
      </c>
      <c r="G156" s="589" t="s">
        <v>3242</v>
      </c>
      <c r="H156" s="589" t="s">
        <v>175</v>
      </c>
      <c r="I156" s="595" t="s">
        <v>5769</v>
      </c>
      <c r="J156" s="589" t="s">
        <v>7320</v>
      </c>
      <c r="K156" s="589" t="s">
        <v>142</v>
      </c>
      <c r="L156" s="589">
        <v>1690</v>
      </c>
      <c r="M156" s="22" t="s">
        <v>6958</v>
      </c>
      <c r="N156" s="596" t="s">
        <v>6958</v>
      </c>
      <c r="O156" s="588" t="s">
        <v>6959</v>
      </c>
      <c r="P156" s="431" t="s">
        <v>6960</v>
      </c>
      <c r="Q156" s="431" t="s">
        <v>6966</v>
      </c>
      <c r="R156" s="606" t="s">
        <v>7119</v>
      </c>
      <c r="S156" s="37"/>
      <c r="T156" s="588">
        <v>44278</v>
      </c>
      <c r="U156" s="588"/>
      <c r="V156" s="588"/>
      <c r="W156" s="37"/>
      <c r="X156" s="37"/>
      <c r="Y156" s="37"/>
      <c r="Z156" s="37"/>
      <c r="AA156" s="37"/>
      <c r="AB156" s="37"/>
      <c r="AC156" s="37"/>
      <c r="AD156" s="37"/>
      <c r="AE156" s="37"/>
      <c r="AF156" s="37"/>
      <c r="AG156" s="37"/>
      <c r="AH156" s="37"/>
      <c r="AI156" s="37"/>
      <c r="AJ156" s="37"/>
      <c r="AK156" s="37"/>
      <c r="AL156" s="37"/>
      <c r="AM156" s="37"/>
    </row>
    <row r="157" spans="1:39" ht="45">
      <c r="A157" s="587"/>
      <c r="B157" s="588">
        <v>44279</v>
      </c>
      <c r="C157" s="588">
        <v>44280</v>
      </c>
      <c r="D157" s="589" t="s">
        <v>6954</v>
      </c>
      <c r="E157" s="589" t="s">
        <v>4890</v>
      </c>
      <c r="F157" s="589" t="s">
        <v>6955</v>
      </c>
      <c r="G157" s="589" t="s">
        <v>3242</v>
      </c>
      <c r="H157" s="589" t="s">
        <v>146</v>
      </c>
      <c r="I157" s="595">
        <v>3542265842</v>
      </c>
      <c r="J157" s="589" t="s">
        <v>7321</v>
      </c>
      <c r="K157" s="589" t="s">
        <v>163</v>
      </c>
      <c r="L157" s="589">
        <v>4689.2</v>
      </c>
      <c r="M157" s="22" t="s">
        <v>6958</v>
      </c>
      <c r="N157" s="596" t="s">
        <v>6958</v>
      </c>
      <c r="O157" s="588" t="s">
        <v>6959</v>
      </c>
      <c r="P157" s="431" t="s">
        <v>6960</v>
      </c>
      <c r="Q157" s="598" t="s">
        <v>6966</v>
      </c>
      <c r="R157" s="609" t="s">
        <v>7322</v>
      </c>
      <c r="S157" s="37"/>
      <c r="T157" s="588">
        <v>44279</v>
      </c>
      <c r="U157" s="588"/>
      <c r="V157" s="588"/>
      <c r="W157" s="37"/>
      <c r="X157" s="37"/>
      <c r="Y157" s="37"/>
      <c r="Z157" s="37"/>
      <c r="AA157" s="37"/>
      <c r="AB157" s="37"/>
      <c r="AC157" s="37"/>
      <c r="AD157" s="37"/>
      <c r="AE157" s="37"/>
      <c r="AF157" s="37"/>
      <c r="AG157" s="37"/>
      <c r="AH157" s="37"/>
      <c r="AI157" s="37"/>
      <c r="AJ157" s="37"/>
      <c r="AK157" s="37"/>
      <c r="AL157" s="37"/>
      <c r="AM157" s="37"/>
    </row>
    <row r="158" spans="1:39">
      <c r="A158" s="587"/>
      <c r="B158" s="588">
        <v>44278</v>
      </c>
      <c r="C158" s="588">
        <v>44279</v>
      </c>
      <c r="D158" s="589" t="s">
        <v>6954</v>
      </c>
      <c r="E158" s="589" t="s">
        <v>4890</v>
      </c>
      <c r="F158" s="589" t="s">
        <v>6955</v>
      </c>
      <c r="G158" s="589" t="s">
        <v>3242</v>
      </c>
      <c r="H158" s="589" t="s">
        <v>175</v>
      </c>
      <c r="I158" s="595" t="s">
        <v>6109</v>
      </c>
      <c r="J158" s="589" t="s">
        <v>7323</v>
      </c>
      <c r="K158" s="589" t="s">
        <v>7324</v>
      </c>
      <c r="L158" s="589">
        <v>1998.55</v>
      </c>
      <c r="M158" s="22" t="s">
        <v>6958</v>
      </c>
      <c r="N158" s="596" t="s">
        <v>6958</v>
      </c>
      <c r="O158" s="588" t="s">
        <v>6959</v>
      </c>
      <c r="P158" s="431" t="s">
        <v>6960</v>
      </c>
      <c r="Q158" s="598" t="s">
        <v>6966</v>
      </c>
      <c r="R158" s="606" t="s">
        <v>82</v>
      </c>
      <c r="S158" s="37"/>
      <c r="T158" s="588">
        <v>44279</v>
      </c>
      <c r="U158" s="588"/>
      <c r="V158" s="588"/>
      <c r="W158" s="37"/>
      <c r="X158" s="37"/>
      <c r="Y158" s="37"/>
      <c r="Z158" s="37"/>
      <c r="AA158" s="37"/>
      <c r="AB158" s="37"/>
      <c r="AC158" s="37"/>
      <c r="AD158" s="37"/>
      <c r="AE158" s="37"/>
      <c r="AF158" s="37"/>
      <c r="AG158" s="37"/>
      <c r="AH158" s="37"/>
      <c r="AI158" s="37"/>
      <c r="AJ158" s="37"/>
      <c r="AK158" s="37"/>
      <c r="AL158" s="37"/>
      <c r="AM158" s="37"/>
    </row>
    <row r="159" spans="1:39" ht="60">
      <c r="A159" s="587"/>
      <c r="B159" s="588">
        <v>44259</v>
      </c>
      <c r="C159" s="588">
        <v>44273</v>
      </c>
      <c r="D159" s="589" t="s">
        <v>6954</v>
      </c>
      <c r="E159" s="589" t="s">
        <v>4890</v>
      </c>
      <c r="F159" s="589" t="s">
        <v>6955</v>
      </c>
      <c r="G159" s="589" t="s">
        <v>3242</v>
      </c>
      <c r="H159" s="589" t="s">
        <v>175</v>
      </c>
      <c r="I159" s="595" t="s">
        <v>7325</v>
      </c>
      <c r="J159" s="587" t="s">
        <v>7326</v>
      </c>
      <c r="K159" s="589" t="s">
        <v>142</v>
      </c>
      <c r="L159" s="591">
        <v>2703</v>
      </c>
      <c r="M159" s="22" t="s">
        <v>6965</v>
      </c>
      <c r="N159" s="596" t="s">
        <v>6965</v>
      </c>
      <c r="O159" s="589" t="s">
        <v>6959</v>
      </c>
      <c r="P159" s="589" t="s">
        <v>6969</v>
      </c>
      <c r="Q159" s="592" t="s">
        <v>6973</v>
      </c>
      <c r="R159" s="587" t="s">
        <v>7327</v>
      </c>
      <c r="S159" s="431"/>
      <c r="T159" s="588">
        <v>44259</v>
      </c>
      <c r="U159" s="588"/>
      <c r="V159" s="588"/>
      <c r="W159" s="431"/>
      <c r="X159" s="37"/>
      <c r="Y159" s="431"/>
      <c r="Z159" s="431"/>
      <c r="AA159" s="37"/>
      <c r="AB159" s="37"/>
      <c r="AC159" s="37"/>
      <c r="AD159" s="37"/>
      <c r="AE159" s="37"/>
      <c r="AF159" s="37"/>
      <c r="AG159" s="37"/>
      <c r="AH159" s="37"/>
      <c r="AI159" s="37"/>
      <c r="AJ159" s="37"/>
      <c r="AK159" s="37"/>
      <c r="AL159" s="37"/>
      <c r="AM159" s="37"/>
    </row>
    <row r="160" spans="1:39">
      <c r="A160" s="587"/>
      <c r="B160" s="588">
        <v>44280</v>
      </c>
      <c r="C160" s="588">
        <v>44293</v>
      </c>
      <c r="D160" s="589" t="s">
        <v>6954</v>
      </c>
      <c r="E160" s="589" t="s">
        <v>4890</v>
      </c>
      <c r="F160" s="589" t="s">
        <v>6955</v>
      </c>
      <c r="G160" s="589" t="s">
        <v>3242</v>
      </c>
      <c r="H160" s="589" t="s">
        <v>154</v>
      </c>
      <c r="I160" s="593" t="s">
        <v>7061</v>
      </c>
      <c r="J160" s="589" t="s">
        <v>7062</v>
      </c>
      <c r="K160" s="431" t="s">
        <v>7063</v>
      </c>
      <c r="L160" s="431" t="s">
        <v>202</v>
      </c>
      <c r="M160" s="22" t="s">
        <v>7003</v>
      </c>
      <c r="N160" s="596" t="s">
        <v>7003</v>
      </c>
      <c r="O160" s="588" t="s">
        <v>6959</v>
      </c>
      <c r="P160" s="431" t="s">
        <v>6960</v>
      </c>
      <c r="Q160" s="598" t="s">
        <v>6966</v>
      </c>
      <c r="R160" s="606" t="s">
        <v>7328</v>
      </c>
      <c r="S160" s="37"/>
      <c r="T160" s="588">
        <v>44280</v>
      </c>
      <c r="U160" s="588"/>
      <c r="V160" s="588">
        <v>44280</v>
      </c>
      <c r="W160" s="278" t="s">
        <v>139</v>
      </c>
      <c r="X160" s="431" t="s">
        <v>37</v>
      </c>
      <c r="Y160" s="37"/>
      <c r="Z160" s="37"/>
      <c r="AA160" s="37"/>
      <c r="AB160" s="37"/>
      <c r="AC160" s="37"/>
      <c r="AD160" s="37"/>
      <c r="AE160" s="37"/>
      <c r="AF160" s="37"/>
      <c r="AG160" s="37"/>
      <c r="AH160" s="37"/>
      <c r="AI160" s="37"/>
      <c r="AJ160" s="37"/>
      <c r="AK160" s="37"/>
      <c r="AL160" s="37"/>
      <c r="AM160" s="37"/>
    </row>
    <row r="161" spans="1:39" ht="105">
      <c r="A161" s="587"/>
      <c r="B161" s="588">
        <v>44280</v>
      </c>
      <c r="C161" s="588">
        <v>44293</v>
      </c>
      <c r="D161" s="589" t="s">
        <v>6954</v>
      </c>
      <c r="E161" s="589" t="s">
        <v>4890</v>
      </c>
      <c r="F161" s="589" t="s">
        <v>6955</v>
      </c>
      <c r="G161" s="589" t="s">
        <v>3242</v>
      </c>
      <c r="H161" s="589" t="s">
        <v>281</v>
      </c>
      <c r="I161" s="595" t="s">
        <v>7329</v>
      </c>
      <c r="J161" s="589" t="s">
        <v>7330</v>
      </c>
      <c r="K161" s="589" t="s">
        <v>142</v>
      </c>
      <c r="L161" s="589">
        <v>3000</v>
      </c>
      <c r="M161" s="22" t="s">
        <v>6965</v>
      </c>
      <c r="N161" s="596" t="s">
        <v>6965</v>
      </c>
      <c r="O161" s="588" t="s">
        <v>6959</v>
      </c>
      <c r="P161" s="431" t="s">
        <v>6969</v>
      </c>
      <c r="Q161" s="598" t="s">
        <v>6961</v>
      </c>
      <c r="R161" s="606" t="s">
        <v>7331</v>
      </c>
      <c r="S161" s="37"/>
      <c r="T161" s="588">
        <v>44280</v>
      </c>
      <c r="U161" s="588"/>
      <c r="V161" s="588"/>
      <c r="W161" s="37"/>
      <c r="X161" s="37"/>
      <c r="Y161" s="37"/>
      <c r="Z161" s="37"/>
      <c r="AA161" s="37"/>
      <c r="AB161" s="37"/>
      <c r="AC161" s="37"/>
      <c r="AD161" s="37"/>
      <c r="AE161" s="37"/>
      <c r="AF161" s="37"/>
      <c r="AG161" s="37"/>
      <c r="AH161" s="37"/>
      <c r="AI161" s="37"/>
      <c r="AJ161" s="37"/>
      <c r="AK161" s="37"/>
      <c r="AL161" s="37"/>
      <c r="AM161" s="37"/>
    </row>
    <row r="162" spans="1:39">
      <c r="A162" s="587"/>
      <c r="B162" s="588">
        <v>44280</v>
      </c>
      <c r="C162" s="588">
        <v>44293</v>
      </c>
      <c r="D162" s="589" t="s">
        <v>6954</v>
      </c>
      <c r="E162" s="589" t="s">
        <v>4890</v>
      </c>
      <c r="F162" s="589" t="s">
        <v>6955</v>
      </c>
      <c r="G162" s="589" t="s">
        <v>3242</v>
      </c>
      <c r="H162" s="589" t="s">
        <v>146</v>
      </c>
      <c r="I162" s="595">
        <v>283439270</v>
      </c>
      <c r="J162" s="589" t="s">
        <v>7332</v>
      </c>
      <c r="K162" s="589" t="s">
        <v>142</v>
      </c>
      <c r="L162" s="589">
        <v>1464</v>
      </c>
      <c r="M162" s="22" t="s">
        <v>6958</v>
      </c>
      <c r="N162" s="596" t="s">
        <v>6958</v>
      </c>
      <c r="O162" s="588" t="s">
        <v>6959</v>
      </c>
      <c r="P162" s="431" t="s">
        <v>6960</v>
      </c>
      <c r="Q162" s="598" t="s">
        <v>6966</v>
      </c>
      <c r="R162" s="606" t="s">
        <v>7119</v>
      </c>
      <c r="S162" s="37"/>
      <c r="T162" s="588">
        <v>44280</v>
      </c>
      <c r="U162" s="588"/>
      <c r="V162" s="588"/>
      <c r="W162" s="37"/>
      <c r="X162" s="37"/>
      <c r="Y162" s="37"/>
      <c r="Z162" s="37"/>
      <c r="AA162" s="37"/>
      <c r="AB162" s="37"/>
      <c r="AC162" s="37"/>
      <c r="AD162" s="37"/>
      <c r="AE162" s="37"/>
      <c r="AF162" s="37"/>
      <c r="AG162" s="37"/>
      <c r="AH162" s="37"/>
      <c r="AI162" s="37"/>
      <c r="AJ162" s="37"/>
      <c r="AK162" s="37"/>
      <c r="AL162" s="37"/>
      <c r="AM162" s="37"/>
    </row>
    <row r="163" spans="1:39" ht="126">
      <c r="A163" s="610" t="s">
        <v>12353</v>
      </c>
      <c r="B163" s="588">
        <v>44533</v>
      </c>
      <c r="C163" s="605" t="s">
        <v>7333</v>
      </c>
      <c r="D163" s="589" t="s">
        <v>6954</v>
      </c>
      <c r="E163" s="589" t="s">
        <v>4890</v>
      </c>
      <c r="F163" s="589" t="s">
        <v>6955</v>
      </c>
      <c r="G163" s="589" t="s">
        <v>3242</v>
      </c>
      <c r="H163" s="589" t="s">
        <v>194</v>
      </c>
      <c r="I163" s="598" t="s">
        <v>5832</v>
      </c>
      <c r="J163" s="431" t="s">
        <v>7136</v>
      </c>
      <c r="K163" s="589" t="s">
        <v>7334</v>
      </c>
      <c r="L163" s="589">
        <v>1140</v>
      </c>
      <c r="M163" s="22" t="s">
        <v>6958</v>
      </c>
      <c r="N163" s="596" t="s">
        <v>6958</v>
      </c>
      <c r="O163" s="588" t="s">
        <v>6959</v>
      </c>
      <c r="P163" s="431" t="s">
        <v>6969</v>
      </c>
      <c r="Q163" s="598" t="s">
        <v>6961</v>
      </c>
      <c r="R163" s="606" t="s">
        <v>7335</v>
      </c>
      <c r="S163" s="37"/>
      <c r="T163" s="588">
        <v>44280</v>
      </c>
      <c r="U163" s="588">
        <v>44281</v>
      </c>
      <c r="V163" s="588">
        <v>44286</v>
      </c>
      <c r="W163" s="278" t="s">
        <v>139</v>
      </c>
      <c r="X163" s="37" t="s">
        <v>37</v>
      </c>
      <c r="Y163" s="37"/>
      <c r="Z163" s="37"/>
      <c r="AA163" s="37"/>
      <c r="AB163" s="37"/>
      <c r="AC163" s="37"/>
      <c r="AD163" s="37"/>
      <c r="AE163" s="37"/>
      <c r="AF163" s="37"/>
      <c r="AG163" s="37"/>
      <c r="AH163" s="37"/>
      <c r="AI163" s="37"/>
      <c r="AJ163" s="37"/>
      <c r="AK163" s="37"/>
      <c r="AL163" s="525" t="s">
        <v>7336</v>
      </c>
      <c r="AM163" s="37"/>
    </row>
    <row r="164" spans="1:39" ht="60">
      <c r="A164" s="587"/>
      <c r="B164" s="588">
        <v>44280</v>
      </c>
      <c r="C164" s="588">
        <v>44292</v>
      </c>
      <c r="D164" s="589" t="s">
        <v>6954</v>
      </c>
      <c r="E164" s="589" t="s">
        <v>4890</v>
      </c>
      <c r="F164" s="589" t="s">
        <v>6955</v>
      </c>
      <c r="G164" s="589" t="s">
        <v>3242</v>
      </c>
      <c r="H164" s="589" t="s">
        <v>175</v>
      </c>
      <c r="I164" s="595" t="s">
        <v>7337</v>
      </c>
      <c r="J164" s="589" t="s">
        <v>7338</v>
      </c>
      <c r="K164" s="589" t="s">
        <v>264</v>
      </c>
      <c r="L164" s="589">
        <v>1000</v>
      </c>
      <c r="M164" s="22" t="s">
        <v>6965</v>
      </c>
      <c r="N164" s="596" t="s">
        <v>6965</v>
      </c>
      <c r="O164" s="588" t="s">
        <v>6959</v>
      </c>
      <c r="P164" s="431" t="s">
        <v>6969</v>
      </c>
      <c r="Q164" s="598" t="s">
        <v>6966</v>
      </c>
      <c r="R164" s="606" t="s">
        <v>7339</v>
      </c>
      <c r="S164" s="37"/>
      <c r="T164" s="588">
        <v>44280</v>
      </c>
      <c r="U164" s="588"/>
      <c r="V164" s="588"/>
      <c r="W164" s="37"/>
      <c r="X164" s="37"/>
      <c r="Y164" s="37"/>
      <c r="Z164" s="37"/>
      <c r="AA164" s="37"/>
      <c r="AB164" s="37"/>
      <c r="AC164" s="37"/>
      <c r="AD164" s="37"/>
      <c r="AE164" s="37"/>
      <c r="AF164" s="37"/>
      <c r="AG164" s="37"/>
      <c r="AH164" s="37"/>
      <c r="AI164" s="37"/>
      <c r="AJ164" s="37"/>
      <c r="AK164" s="37"/>
      <c r="AL164" s="37"/>
      <c r="AM164" s="37"/>
    </row>
    <row r="165" spans="1:39" ht="120">
      <c r="A165" s="594" t="s">
        <v>7340</v>
      </c>
      <c r="B165" s="588">
        <v>44281</v>
      </c>
      <c r="C165" s="588">
        <v>44292</v>
      </c>
      <c r="D165" s="589" t="s">
        <v>6954</v>
      </c>
      <c r="E165" s="589" t="s">
        <v>4890</v>
      </c>
      <c r="F165" s="589" t="s">
        <v>6955</v>
      </c>
      <c r="G165" s="589" t="s">
        <v>3242</v>
      </c>
      <c r="H165" s="589" t="s">
        <v>5487</v>
      </c>
      <c r="I165" s="598" t="s">
        <v>7341</v>
      </c>
      <c r="J165" s="589" t="s">
        <v>7342</v>
      </c>
      <c r="K165" s="431" t="s">
        <v>7343</v>
      </c>
      <c r="L165" s="589">
        <v>80000</v>
      </c>
      <c r="M165" s="22" t="s">
        <v>6965</v>
      </c>
      <c r="N165" s="596" t="s">
        <v>6965</v>
      </c>
      <c r="O165" s="588" t="s">
        <v>6959</v>
      </c>
      <c r="P165" s="431" t="s">
        <v>6969</v>
      </c>
      <c r="Q165" s="598" t="s">
        <v>6966</v>
      </c>
      <c r="R165" s="606" t="s">
        <v>7344</v>
      </c>
      <c r="S165" s="37"/>
      <c r="T165" s="588">
        <v>44281</v>
      </c>
      <c r="U165" s="588"/>
      <c r="V165" s="588">
        <v>44286</v>
      </c>
      <c r="W165" s="278" t="s">
        <v>139</v>
      </c>
      <c r="X165" s="37" t="s">
        <v>37</v>
      </c>
      <c r="Y165" s="37"/>
      <c r="Z165" s="37"/>
      <c r="AA165" s="37"/>
      <c r="AB165" s="37"/>
      <c r="AC165" s="37"/>
      <c r="AD165" s="37"/>
      <c r="AE165" s="37"/>
      <c r="AF165" s="37"/>
      <c r="AG165" s="37"/>
      <c r="AH165" s="37"/>
      <c r="AI165" s="37"/>
      <c r="AJ165" s="37"/>
      <c r="AK165" s="37"/>
      <c r="AL165" s="278" t="s">
        <v>7345</v>
      </c>
      <c r="AM165" s="37"/>
    </row>
    <row r="166" spans="1:39">
      <c r="A166" s="587"/>
      <c r="B166" s="588">
        <v>44281</v>
      </c>
      <c r="C166" s="588">
        <v>44287</v>
      </c>
      <c r="D166" s="589" t="s">
        <v>6954</v>
      </c>
      <c r="E166" s="589" t="s">
        <v>4890</v>
      </c>
      <c r="F166" s="589" t="s">
        <v>6955</v>
      </c>
      <c r="G166" s="589" t="s">
        <v>3242</v>
      </c>
      <c r="H166" s="599" t="s">
        <v>178</v>
      </c>
      <c r="I166" s="595" t="s">
        <v>7346</v>
      </c>
      <c r="J166" s="589" t="s">
        <v>7347</v>
      </c>
      <c r="K166" s="589" t="s">
        <v>3224</v>
      </c>
      <c r="L166" s="589">
        <v>4788</v>
      </c>
      <c r="M166" s="22" t="s">
        <v>6965</v>
      </c>
      <c r="N166" s="596" t="s">
        <v>6965</v>
      </c>
      <c r="O166" s="588" t="s">
        <v>6959</v>
      </c>
      <c r="P166" s="604" t="s">
        <v>6969</v>
      </c>
      <c r="Q166" s="598" t="s">
        <v>6966</v>
      </c>
      <c r="R166" s="609"/>
      <c r="S166" s="37"/>
      <c r="T166" s="588">
        <v>44281</v>
      </c>
      <c r="U166" s="588"/>
      <c r="V166" s="588"/>
      <c r="W166" s="278" t="s">
        <v>139</v>
      </c>
      <c r="X166" s="37" t="s">
        <v>37</v>
      </c>
      <c r="Y166" s="37"/>
      <c r="Z166" s="37"/>
      <c r="AA166" s="37"/>
      <c r="AB166" s="37"/>
      <c r="AC166" s="37"/>
      <c r="AD166" s="37"/>
      <c r="AE166" s="37"/>
      <c r="AF166" s="37"/>
      <c r="AG166" s="37"/>
      <c r="AH166" s="37"/>
      <c r="AI166" s="37"/>
      <c r="AJ166" s="37"/>
      <c r="AK166" s="37"/>
      <c r="AL166" s="37"/>
      <c r="AM166" s="37"/>
    </row>
    <row r="167" spans="1:39" ht="90">
      <c r="A167" s="587"/>
      <c r="B167" s="588">
        <v>44281</v>
      </c>
      <c r="C167" s="588">
        <v>44299</v>
      </c>
      <c r="D167" s="589" t="s">
        <v>6954</v>
      </c>
      <c r="E167" s="589" t="s">
        <v>4890</v>
      </c>
      <c r="F167" s="589" t="s">
        <v>6955</v>
      </c>
      <c r="G167" s="589" t="s">
        <v>3242</v>
      </c>
      <c r="H167" s="589" t="s">
        <v>281</v>
      </c>
      <c r="I167" s="595">
        <v>38879964</v>
      </c>
      <c r="J167" s="589" t="s">
        <v>7348</v>
      </c>
      <c r="K167" s="589" t="s">
        <v>142</v>
      </c>
      <c r="L167" s="589">
        <v>2000</v>
      </c>
      <c r="M167" s="22" t="s">
        <v>6965</v>
      </c>
      <c r="N167" s="596" t="s">
        <v>6965</v>
      </c>
      <c r="O167" s="588" t="s">
        <v>6959</v>
      </c>
      <c r="P167" s="431" t="s">
        <v>6969</v>
      </c>
      <c r="Q167" s="598" t="s">
        <v>6966</v>
      </c>
      <c r="R167" s="606" t="s">
        <v>7349</v>
      </c>
      <c r="S167" s="37"/>
      <c r="T167" s="588">
        <v>44281</v>
      </c>
      <c r="U167" s="588"/>
      <c r="V167" s="588"/>
      <c r="W167" s="37"/>
      <c r="X167" s="37"/>
      <c r="Y167" s="37"/>
      <c r="Z167" s="37"/>
      <c r="AA167" s="37"/>
      <c r="AB167" s="37"/>
      <c r="AC167" s="37"/>
      <c r="AD167" s="37"/>
      <c r="AE167" s="37"/>
      <c r="AF167" s="37"/>
      <c r="AG167" s="37"/>
      <c r="AH167" s="37"/>
      <c r="AI167" s="37"/>
      <c r="AJ167" s="37"/>
      <c r="AK167" s="37"/>
      <c r="AL167" s="37"/>
      <c r="AM167" s="37"/>
    </row>
    <row r="168" spans="1:39" ht="60">
      <c r="A168" s="594" t="s">
        <v>7350</v>
      </c>
      <c r="B168" s="588">
        <v>44284</v>
      </c>
      <c r="C168" s="588">
        <v>44288</v>
      </c>
      <c r="D168" s="589" t="s">
        <v>6954</v>
      </c>
      <c r="E168" s="589" t="s">
        <v>4890</v>
      </c>
      <c r="F168" s="589" t="s">
        <v>6955</v>
      </c>
      <c r="G168" s="589" t="s">
        <v>3242</v>
      </c>
      <c r="H168" s="589" t="s">
        <v>5487</v>
      </c>
      <c r="I168" s="595" t="s">
        <v>7351</v>
      </c>
      <c r="J168" s="589" t="s">
        <v>7352</v>
      </c>
      <c r="K168" s="589" t="s">
        <v>287</v>
      </c>
      <c r="L168" s="589">
        <v>2700</v>
      </c>
      <c r="M168" s="22" t="s">
        <v>6965</v>
      </c>
      <c r="N168" s="596" t="s">
        <v>6965</v>
      </c>
      <c r="O168" s="588" t="s">
        <v>6959</v>
      </c>
      <c r="P168" s="604" t="s">
        <v>6969</v>
      </c>
      <c r="Q168" s="598" t="s">
        <v>6966</v>
      </c>
      <c r="R168" s="606" t="s">
        <v>7353</v>
      </c>
      <c r="S168" s="37"/>
      <c r="T168" s="588">
        <v>44284</v>
      </c>
      <c r="U168" s="588"/>
      <c r="V168" s="588">
        <v>44286</v>
      </c>
      <c r="W168" s="278" t="s">
        <v>139</v>
      </c>
      <c r="X168" s="37" t="s">
        <v>37</v>
      </c>
      <c r="Y168" s="278" t="s">
        <v>7354</v>
      </c>
      <c r="Z168" s="278" t="s">
        <v>7355</v>
      </c>
      <c r="AA168" s="37"/>
      <c r="AB168" s="525" t="s">
        <v>7356</v>
      </c>
      <c r="AC168" s="37"/>
      <c r="AD168" s="278" t="s">
        <v>39</v>
      </c>
      <c r="AE168" s="37"/>
      <c r="AF168" s="37"/>
      <c r="AG168" s="37"/>
      <c r="AH168" s="37"/>
      <c r="AI168" s="37"/>
      <c r="AJ168" s="37"/>
      <c r="AK168" s="278" t="s">
        <v>35</v>
      </c>
      <c r="AL168" s="278" t="s">
        <v>7357</v>
      </c>
      <c r="AM168" s="37"/>
    </row>
    <row r="169" spans="1:39" ht="30">
      <c r="A169" s="587"/>
      <c r="B169" s="588">
        <v>44285</v>
      </c>
      <c r="C169" s="605" t="s">
        <v>7333</v>
      </c>
      <c r="D169" s="589" t="s">
        <v>6954</v>
      </c>
      <c r="E169" s="589" t="s">
        <v>4890</v>
      </c>
      <c r="F169" s="589" t="s">
        <v>6955</v>
      </c>
      <c r="G169" s="589" t="s">
        <v>3242</v>
      </c>
      <c r="H169" s="589" t="s">
        <v>5491</v>
      </c>
      <c r="I169" s="595" t="s">
        <v>5719</v>
      </c>
      <c r="J169" s="589" t="s">
        <v>7358</v>
      </c>
      <c r="K169" s="589" t="s">
        <v>142</v>
      </c>
      <c r="L169" s="76">
        <v>1390.8</v>
      </c>
      <c r="M169" s="22" t="s">
        <v>6958</v>
      </c>
      <c r="N169" s="596" t="s">
        <v>6958</v>
      </c>
      <c r="O169" s="588" t="s">
        <v>6959</v>
      </c>
      <c r="P169" s="37" t="s">
        <v>6960</v>
      </c>
      <c r="Q169" s="37" t="s">
        <v>6966</v>
      </c>
      <c r="R169" s="606" t="s">
        <v>7359</v>
      </c>
      <c r="S169" s="37"/>
      <c r="T169" s="588">
        <v>44285</v>
      </c>
      <c r="U169" s="588">
        <v>44286</v>
      </c>
      <c r="V169" s="588">
        <v>44286</v>
      </c>
      <c r="W169" s="278" t="s">
        <v>139</v>
      </c>
      <c r="X169" s="37" t="s">
        <v>37</v>
      </c>
      <c r="Y169" s="37"/>
      <c r="Z169" s="37"/>
      <c r="AA169" s="37"/>
      <c r="AB169" s="37"/>
      <c r="AC169" s="37"/>
      <c r="AD169" s="37"/>
      <c r="AE169" s="37"/>
      <c r="AF169" s="37"/>
      <c r="AG169" s="37"/>
      <c r="AH169" s="37"/>
      <c r="AI169" s="37"/>
      <c r="AJ169" s="37"/>
      <c r="AK169" s="37"/>
      <c r="AL169" s="37"/>
      <c r="AM169" s="37"/>
    </row>
    <row r="170" spans="1:39" ht="26" customHeight="1">
      <c r="A170" s="587"/>
      <c r="B170" s="588">
        <v>44256</v>
      </c>
      <c r="C170" s="588">
        <v>44296</v>
      </c>
      <c r="D170" s="589" t="s">
        <v>6954</v>
      </c>
      <c r="E170" s="589" t="s">
        <v>4890</v>
      </c>
      <c r="F170" s="589" t="s">
        <v>6955</v>
      </c>
      <c r="G170" s="589" t="s">
        <v>3242</v>
      </c>
      <c r="H170" s="589" t="s">
        <v>175</v>
      </c>
      <c r="I170" s="595" t="s">
        <v>5644</v>
      </c>
      <c r="J170" s="589" t="s">
        <v>7262</v>
      </c>
      <c r="K170" s="589" t="s">
        <v>311</v>
      </c>
      <c r="L170" s="589">
        <v>2459.12</v>
      </c>
      <c r="M170" s="22" t="s">
        <v>6958</v>
      </c>
      <c r="N170" s="596" t="s">
        <v>6958</v>
      </c>
      <c r="O170" s="588" t="s">
        <v>6959</v>
      </c>
      <c r="P170" s="589" t="s">
        <v>6960</v>
      </c>
      <c r="Q170" s="598" t="s">
        <v>6966</v>
      </c>
      <c r="R170" s="587" t="s">
        <v>82</v>
      </c>
      <c r="S170" s="431"/>
      <c r="T170" s="588">
        <v>44285</v>
      </c>
      <c r="U170" s="588">
        <v>44284</v>
      </c>
      <c r="V170" s="588">
        <v>44284</v>
      </c>
      <c r="W170" s="431" t="s">
        <v>139</v>
      </c>
      <c r="X170" s="37" t="s">
        <v>35</v>
      </c>
      <c r="Y170" s="431"/>
      <c r="Z170" s="431"/>
      <c r="AA170" s="37"/>
      <c r="AB170" s="37"/>
      <c r="AC170" s="37"/>
      <c r="AD170" s="37"/>
      <c r="AE170" s="37"/>
      <c r="AF170" s="37"/>
      <c r="AG170" s="37"/>
      <c r="AH170" s="37"/>
      <c r="AI170" s="37"/>
      <c r="AJ170" s="37"/>
      <c r="AK170" s="37"/>
      <c r="AL170" s="37"/>
      <c r="AM170" s="37"/>
    </row>
    <row r="171" spans="1:39" ht="45">
      <c r="A171" s="587"/>
      <c r="B171" s="588">
        <v>44285</v>
      </c>
      <c r="C171" s="588">
        <v>44294</v>
      </c>
      <c r="D171" s="589" t="s">
        <v>6954</v>
      </c>
      <c r="E171" s="589" t="s">
        <v>4890</v>
      </c>
      <c r="F171" s="589" t="s">
        <v>6955</v>
      </c>
      <c r="G171" s="589" t="s">
        <v>3242</v>
      </c>
      <c r="H171" s="589" t="s">
        <v>175</v>
      </c>
      <c r="I171" s="595" t="s">
        <v>7360</v>
      </c>
      <c r="J171" s="589" t="s">
        <v>7361</v>
      </c>
      <c r="K171" s="589" t="s">
        <v>7362</v>
      </c>
      <c r="L171" s="589">
        <v>30000</v>
      </c>
      <c r="M171" s="22" t="s">
        <v>6965</v>
      </c>
      <c r="N171" s="596" t="s">
        <v>6965</v>
      </c>
      <c r="O171" s="588" t="s">
        <v>6959</v>
      </c>
      <c r="P171" s="589" t="s">
        <v>6969</v>
      </c>
      <c r="Q171" s="598" t="s">
        <v>6966</v>
      </c>
      <c r="R171" s="606" t="s">
        <v>7363</v>
      </c>
      <c r="S171" s="37"/>
      <c r="T171" s="588">
        <v>44285</v>
      </c>
      <c r="U171" s="588"/>
      <c r="V171" s="588">
        <v>44285</v>
      </c>
      <c r="W171" s="431" t="s">
        <v>139</v>
      </c>
      <c r="X171" s="37" t="s">
        <v>37</v>
      </c>
      <c r="Y171" s="37"/>
      <c r="Z171" s="37"/>
      <c r="AA171" s="37"/>
      <c r="AB171" s="37"/>
      <c r="AC171" s="37"/>
      <c r="AD171" s="37"/>
      <c r="AE171" s="37"/>
      <c r="AF171" s="37"/>
      <c r="AG171" s="37"/>
      <c r="AH171" s="37"/>
      <c r="AI171" s="37"/>
      <c r="AJ171" s="37"/>
      <c r="AK171" s="37"/>
      <c r="AL171" s="37"/>
      <c r="AM171" s="37"/>
    </row>
    <row r="172" spans="1:39">
      <c r="A172" s="587"/>
      <c r="B172" s="588">
        <v>44285</v>
      </c>
      <c r="C172" s="588">
        <v>44288</v>
      </c>
      <c r="D172" s="589" t="s">
        <v>6954</v>
      </c>
      <c r="E172" s="589" t="s">
        <v>4890</v>
      </c>
      <c r="F172" s="589" t="s">
        <v>6955</v>
      </c>
      <c r="G172" s="589" t="s">
        <v>3242</v>
      </c>
      <c r="H172" s="589" t="s">
        <v>5487</v>
      </c>
      <c r="I172" s="595" t="s">
        <v>7364</v>
      </c>
      <c r="J172" s="589" t="s">
        <v>7365</v>
      </c>
      <c r="K172" s="589" t="s">
        <v>1787</v>
      </c>
      <c r="L172" s="589">
        <v>591</v>
      </c>
      <c r="M172" s="22" t="s">
        <v>6958</v>
      </c>
      <c r="N172" s="596" t="s">
        <v>6958</v>
      </c>
      <c r="O172" s="588" t="s">
        <v>6959</v>
      </c>
      <c r="P172" s="604" t="s">
        <v>6960</v>
      </c>
      <c r="Q172" s="37" t="s">
        <v>6966</v>
      </c>
      <c r="R172" s="606" t="s">
        <v>7366</v>
      </c>
      <c r="S172" s="37"/>
      <c r="T172" s="588">
        <v>44285</v>
      </c>
      <c r="U172" s="588">
        <v>44283</v>
      </c>
      <c r="V172" s="588">
        <v>44285</v>
      </c>
      <c r="W172" s="278" t="s">
        <v>139</v>
      </c>
      <c r="X172" s="278" t="s">
        <v>35</v>
      </c>
      <c r="Y172" s="37"/>
      <c r="Z172" s="37"/>
      <c r="AA172" s="37"/>
      <c r="AB172" s="37"/>
      <c r="AC172" s="37"/>
      <c r="AD172" s="37"/>
      <c r="AE172" s="37"/>
      <c r="AF172" s="37"/>
      <c r="AG172" s="37"/>
      <c r="AH172" s="37"/>
      <c r="AI172" s="37"/>
      <c r="AJ172" s="37"/>
      <c r="AK172" s="37"/>
      <c r="AL172" s="37"/>
      <c r="AM172" s="37"/>
    </row>
    <row r="173" spans="1:39">
      <c r="A173" s="587"/>
      <c r="B173" s="588">
        <v>44279</v>
      </c>
      <c r="C173" s="588">
        <v>44288</v>
      </c>
      <c r="D173" s="589"/>
      <c r="E173" s="589"/>
      <c r="F173" s="589"/>
      <c r="G173" s="589"/>
      <c r="H173" s="589" t="s">
        <v>5487</v>
      </c>
      <c r="I173" s="595" t="s">
        <v>5704</v>
      </c>
      <c r="J173" s="589" t="s">
        <v>7367</v>
      </c>
      <c r="K173" s="589" t="s">
        <v>7368</v>
      </c>
      <c r="L173" s="589">
        <v>950</v>
      </c>
      <c r="M173" s="22" t="s">
        <v>6965</v>
      </c>
      <c r="N173" s="596"/>
      <c r="O173" s="588" t="s">
        <v>6959</v>
      </c>
      <c r="P173" s="37" t="s">
        <v>6969</v>
      </c>
      <c r="Q173" s="589"/>
      <c r="R173" s="606" t="s">
        <v>7366</v>
      </c>
      <c r="S173" s="37"/>
      <c r="T173" s="588">
        <v>44285</v>
      </c>
      <c r="U173" s="588">
        <v>44287</v>
      </c>
      <c r="V173" s="588">
        <v>44287</v>
      </c>
      <c r="W173" s="278" t="s">
        <v>7369</v>
      </c>
      <c r="X173" s="37" t="s">
        <v>37</v>
      </c>
      <c r="Y173" s="37"/>
      <c r="Z173" s="37"/>
      <c r="AA173" s="37"/>
      <c r="AB173" s="37"/>
      <c r="AC173" s="37"/>
      <c r="AD173" s="37"/>
      <c r="AE173" s="37"/>
      <c r="AF173" s="37"/>
      <c r="AG173" s="37"/>
      <c r="AH173" s="37"/>
      <c r="AI173" s="37"/>
      <c r="AJ173" s="37"/>
      <c r="AK173" s="37"/>
      <c r="AL173" s="37"/>
      <c r="AM173" s="37"/>
    </row>
    <row r="174" spans="1:39">
      <c r="A174" s="587"/>
      <c r="B174" s="588">
        <v>44224</v>
      </c>
      <c r="C174" s="588"/>
      <c r="D174" s="589" t="s">
        <v>6976</v>
      </c>
      <c r="E174" s="589" t="s">
        <v>4890</v>
      </c>
      <c r="F174" s="589" t="s">
        <v>6955</v>
      </c>
      <c r="G174" s="589" t="s">
        <v>3242</v>
      </c>
      <c r="H174" s="589" t="s">
        <v>281</v>
      </c>
      <c r="I174" s="595" t="s">
        <v>6106</v>
      </c>
      <c r="J174" s="589" t="s">
        <v>7370</v>
      </c>
      <c r="K174" s="589" t="s">
        <v>142</v>
      </c>
      <c r="L174" s="589">
        <v>4411.8</v>
      </c>
      <c r="M174" s="22" t="s">
        <v>6958</v>
      </c>
      <c r="N174" s="596" t="s">
        <v>6958</v>
      </c>
      <c r="O174" s="588" t="s">
        <v>6959</v>
      </c>
      <c r="P174" s="37" t="s">
        <v>6960</v>
      </c>
      <c r="Q174" s="37" t="s">
        <v>6966</v>
      </c>
      <c r="R174" s="606" t="s">
        <v>4520</v>
      </c>
      <c r="S174" s="37"/>
      <c r="T174" s="588">
        <v>44285</v>
      </c>
      <c r="U174" s="588">
        <v>44284</v>
      </c>
      <c r="V174" s="588">
        <v>44285</v>
      </c>
      <c r="W174" s="278" t="s">
        <v>139</v>
      </c>
      <c r="X174" s="37" t="s">
        <v>35</v>
      </c>
      <c r="Y174" s="37"/>
      <c r="Z174" s="37"/>
      <c r="AA174" s="37"/>
      <c r="AB174" s="37"/>
      <c r="AC174" s="37"/>
      <c r="AD174" s="37"/>
      <c r="AE174" s="37"/>
      <c r="AF174" s="37"/>
      <c r="AG174" s="37"/>
      <c r="AH174" s="37"/>
      <c r="AI174" s="37"/>
      <c r="AJ174" s="37"/>
      <c r="AK174" s="37"/>
      <c r="AL174" s="37"/>
      <c r="AM174" s="37"/>
    </row>
    <row r="175" spans="1:39" ht="45">
      <c r="A175" s="587"/>
      <c r="B175" s="588">
        <v>44285</v>
      </c>
      <c r="C175" s="588">
        <v>44289</v>
      </c>
      <c r="D175" s="589" t="s">
        <v>6954</v>
      </c>
      <c r="E175" s="589" t="s">
        <v>4890</v>
      </c>
      <c r="F175" s="589" t="s">
        <v>6955</v>
      </c>
      <c r="G175" s="589" t="s">
        <v>3242</v>
      </c>
      <c r="H175" s="589" t="s">
        <v>138</v>
      </c>
      <c r="I175" s="595">
        <v>3126285364</v>
      </c>
      <c r="J175" s="589" t="s">
        <v>7371</v>
      </c>
      <c r="K175" s="589" t="s">
        <v>142</v>
      </c>
      <c r="L175" s="589" t="s">
        <v>202</v>
      </c>
      <c r="M175" s="22" t="s">
        <v>6965</v>
      </c>
      <c r="N175" s="596" t="s">
        <v>6965</v>
      </c>
      <c r="O175" s="588" t="s">
        <v>6959</v>
      </c>
      <c r="P175" s="604" t="s">
        <v>6969</v>
      </c>
      <c r="Q175" s="598" t="s">
        <v>6961</v>
      </c>
      <c r="R175" s="609" t="s">
        <v>7372</v>
      </c>
      <c r="S175" s="37"/>
      <c r="T175" s="588">
        <v>44285</v>
      </c>
      <c r="U175" s="588"/>
      <c r="V175" s="588"/>
      <c r="W175" s="37"/>
      <c r="X175" s="37"/>
      <c r="Y175" s="37"/>
      <c r="Z175" s="37"/>
      <c r="AA175" s="37"/>
      <c r="AB175" s="37"/>
      <c r="AC175" s="37"/>
      <c r="AD175" s="37"/>
      <c r="AE175" s="37"/>
      <c r="AF175" s="37"/>
      <c r="AG175" s="37"/>
      <c r="AH175" s="37"/>
      <c r="AI175" s="37"/>
      <c r="AJ175" s="37"/>
      <c r="AK175" s="37"/>
      <c r="AL175" s="37"/>
      <c r="AM175" s="37"/>
    </row>
    <row r="176" spans="1:39">
      <c r="A176" s="587"/>
      <c r="B176" s="588">
        <v>44285</v>
      </c>
      <c r="C176" s="588">
        <v>44286</v>
      </c>
      <c r="D176" s="589" t="s">
        <v>6954</v>
      </c>
      <c r="E176" s="589" t="s">
        <v>4890</v>
      </c>
      <c r="F176" s="589" t="s">
        <v>6955</v>
      </c>
      <c r="G176" s="589" t="s">
        <v>3242</v>
      </c>
      <c r="H176" s="589" t="s">
        <v>154</v>
      </c>
      <c r="I176" s="595" t="s">
        <v>6002</v>
      </c>
      <c r="J176" s="589" t="s">
        <v>7310</v>
      </c>
      <c r="K176" s="589" t="s">
        <v>622</v>
      </c>
      <c r="L176" s="589">
        <v>15289.8</v>
      </c>
      <c r="M176" s="22" t="s">
        <v>6958</v>
      </c>
      <c r="N176" s="596" t="s">
        <v>6958</v>
      </c>
      <c r="O176" s="588" t="s">
        <v>6959</v>
      </c>
      <c r="P176" s="431" t="s">
        <v>6960</v>
      </c>
      <c r="Q176" s="598" t="s">
        <v>6966</v>
      </c>
      <c r="R176" s="606" t="s">
        <v>48</v>
      </c>
      <c r="S176" s="37"/>
      <c r="T176" s="588">
        <v>44285</v>
      </c>
      <c r="U176" s="588">
        <v>44285</v>
      </c>
      <c r="V176" s="588">
        <v>44285</v>
      </c>
      <c r="W176" s="278" t="s">
        <v>139</v>
      </c>
      <c r="X176" s="431" t="s">
        <v>37</v>
      </c>
      <c r="Y176" s="37"/>
      <c r="Z176" s="37"/>
      <c r="AA176" s="37"/>
      <c r="AB176" s="37"/>
      <c r="AC176" s="37"/>
      <c r="AD176" s="37"/>
      <c r="AE176" s="37"/>
      <c r="AF176" s="37"/>
      <c r="AG176" s="37"/>
      <c r="AH176" s="37"/>
      <c r="AI176" s="37"/>
      <c r="AJ176" s="37"/>
      <c r="AK176" s="37"/>
      <c r="AL176" s="37"/>
      <c r="AM176" s="37"/>
    </row>
    <row r="177" spans="1:39">
      <c r="A177" s="601"/>
      <c r="B177" s="588">
        <v>44287</v>
      </c>
      <c r="C177" s="588">
        <v>44293</v>
      </c>
      <c r="D177" s="604" t="s">
        <v>6954</v>
      </c>
      <c r="E177" s="589"/>
      <c r="F177" s="589"/>
      <c r="G177" s="589"/>
      <c r="H177" s="604" t="s">
        <v>5487</v>
      </c>
      <c r="I177" s="612" t="s">
        <v>7373</v>
      </c>
      <c r="J177" s="604" t="s">
        <v>7374</v>
      </c>
      <c r="K177" s="604" t="s">
        <v>187</v>
      </c>
      <c r="L177" s="375">
        <v>1059.9000000000001</v>
      </c>
      <c r="M177" s="22" t="s">
        <v>6958</v>
      </c>
      <c r="N177" s="22" t="s">
        <v>6958</v>
      </c>
      <c r="O177" s="604" t="s">
        <v>6959</v>
      </c>
      <c r="P177" s="37" t="s">
        <v>6969</v>
      </c>
      <c r="Q177" s="37" t="s">
        <v>6973</v>
      </c>
      <c r="R177" s="606" t="s">
        <v>7375</v>
      </c>
      <c r="S177" s="37"/>
      <c r="T177" s="588">
        <v>44287</v>
      </c>
      <c r="U177" s="588">
        <v>44287</v>
      </c>
      <c r="V177" s="588"/>
      <c r="W177" s="278" t="s">
        <v>139</v>
      </c>
      <c r="X177" s="37" t="s">
        <v>35</v>
      </c>
      <c r="Y177" s="37"/>
      <c r="Z177" s="37"/>
      <c r="AA177" s="37"/>
      <c r="AB177" s="37"/>
      <c r="AC177" s="37"/>
      <c r="AD177" s="37"/>
      <c r="AE177" s="37"/>
      <c r="AF177" s="37"/>
      <c r="AG177" s="37"/>
      <c r="AH177" s="37"/>
      <c r="AI177" s="37"/>
      <c r="AJ177" s="37"/>
      <c r="AK177" s="37"/>
      <c r="AL177" s="37"/>
      <c r="AM177" s="37"/>
    </row>
    <row r="178" spans="1:39">
      <c r="A178" s="587"/>
      <c r="B178" s="588">
        <v>44285</v>
      </c>
      <c r="C178" s="588">
        <v>44299</v>
      </c>
      <c r="D178" s="589" t="s">
        <v>6954</v>
      </c>
      <c r="E178" s="589" t="s">
        <v>4890</v>
      </c>
      <c r="F178" s="589" t="s">
        <v>6955</v>
      </c>
      <c r="G178" s="589" t="s">
        <v>3242</v>
      </c>
      <c r="H178" s="589" t="s">
        <v>154</v>
      </c>
      <c r="I178" s="595" t="s">
        <v>7376</v>
      </c>
      <c r="J178" s="589" t="s">
        <v>7377</v>
      </c>
      <c r="K178" s="589" t="s">
        <v>1675</v>
      </c>
      <c r="L178" s="589">
        <v>5000</v>
      </c>
      <c r="M178" s="22" t="s">
        <v>6965</v>
      </c>
      <c r="N178" s="596" t="s">
        <v>6965</v>
      </c>
      <c r="O178" s="588" t="s">
        <v>6959</v>
      </c>
      <c r="P178" s="604" t="s">
        <v>6969</v>
      </c>
      <c r="Q178" s="598" t="s">
        <v>6966</v>
      </c>
      <c r="R178" s="606" t="s">
        <v>7378</v>
      </c>
      <c r="S178" s="37"/>
      <c r="T178" s="588">
        <v>44285</v>
      </c>
      <c r="U178" s="588"/>
      <c r="V178" s="588">
        <v>44285</v>
      </c>
      <c r="W178" s="278" t="s">
        <v>139</v>
      </c>
      <c r="X178" s="431" t="s">
        <v>37</v>
      </c>
      <c r="Y178" s="37"/>
      <c r="Z178" s="37"/>
      <c r="AA178" s="37"/>
      <c r="AB178" s="37"/>
      <c r="AC178" s="37"/>
      <c r="AD178" s="37"/>
      <c r="AE178" s="37"/>
      <c r="AF178" s="37"/>
      <c r="AG178" s="37"/>
      <c r="AH178" s="37"/>
      <c r="AI178" s="37"/>
      <c r="AJ178" s="37"/>
      <c r="AK178" s="37"/>
      <c r="AL178" s="37"/>
      <c r="AM178" s="37"/>
    </row>
    <row r="179" spans="1:39">
      <c r="A179" s="587"/>
      <c r="B179" s="588">
        <v>44285</v>
      </c>
      <c r="C179" s="588">
        <v>44285</v>
      </c>
      <c r="D179" s="589"/>
      <c r="E179" s="589"/>
      <c r="F179" s="589"/>
      <c r="G179" s="589"/>
      <c r="H179" s="589" t="s">
        <v>178</v>
      </c>
      <c r="I179" s="595" t="s">
        <v>5839</v>
      </c>
      <c r="J179" s="589" t="s">
        <v>7379</v>
      </c>
      <c r="K179" s="589" t="s">
        <v>342</v>
      </c>
      <c r="L179" s="589">
        <v>2170</v>
      </c>
      <c r="M179" s="22" t="s">
        <v>6958</v>
      </c>
      <c r="N179" s="596" t="s">
        <v>6958</v>
      </c>
      <c r="O179" s="588" t="s">
        <v>6959</v>
      </c>
      <c r="P179" s="37" t="s">
        <v>6960</v>
      </c>
      <c r="Q179" s="37" t="s">
        <v>6966</v>
      </c>
      <c r="R179" s="609"/>
      <c r="S179" s="37"/>
      <c r="T179" s="588">
        <v>44285</v>
      </c>
      <c r="U179" s="588"/>
      <c r="V179" s="588"/>
      <c r="W179" s="37"/>
      <c r="X179" s="37"/>
      <c r="Y179" s="37"/>
      <c r="Z179" s="37"/>
      <c r="AA179" s="37"/>
      <c r="AB179" s="37"/>
      <c r="AC179" s="37"/>
      <c r="AD179" s="37"/>
      <c r="AE179" s="37"/>
      <c r="AF179" s="37"/>
      <c r="AG179" s="37"/>
      <c r="AH179" s="37"/>
      <c r="AI179" s="37"/>
      <c r="AJ179" s="37"/>
      <c r="AK179" s="37"/>
      <c r="AL179" s="37"/>
      <c r="AM179" s="37"/>
    </row>
    <row r="180" spans="1:39" ht="30">
      <c r="A180" s="587"/>
      <c r="B180" s="588">
        <v>44285</v>
      </c>
      <c r="C180" s="588">
        <v>44292</v>
      </c>
      <c r="D180" s="589"/>
      <c r="E180" s="589"/>
      <c r="F180" s="589"/>
      <c r="G180" s="589"/>
      <c r="H180" s="589" t="s">
        <v>146</v>
      </c>
      <c r="I180" s="595" t="s">
        <v>7380</v>
      </c>
      <c r="J180" s="589" t="s">
        <v>4424</v>
      </c>
      <c r="K180" s="589" t="s">
        <v>342</v>
      </c>
      <c r="L180" s="589">
        <v>1000</v>
      </c>
      <c r="M180" s="22" t="s">
        <v>6957</v>
      </c>
      <c r="N180" s="596"/>
      <c r="O180" s="588" t="s">
        <v>6959</v>
      </c>
      <c r="P180" s="37" t="s">
        <v>6969</v>
      </c>
      <c r="Q180" s="37" t="s">
        <v>6961</v>
      </c>
      <c r="R180" s="606" t="s">
        <v>7381</v>
      </c>
      <c r="S180" s="37"/>
      <c r="T180" s="588">
        <v>44285</v>
      </c>
      <c r="U180" s="588"/>
      <c r="V180" s="588">
        <v>44285</v>
      </c>
      <c r="W180" s="278" t="s">
        <v>139</v>
      </c>
      <c r="X180" s="37" t="s">
        <v>37</v>
      </c>
      <c r="Y180" s="37"/>
      <c r="Z180" s="37"/>
      <c r="AA180" s="37"/>
      <c r="AB180" s="37"/>
      <c r="AC180" s="37"/>
      <c r="AD180" s="37"/>
      <c r="AE180" s="37"/>
      <c r="AF180" s="37"/>
      <c r="AG180" s="37"/>
      <c r="AH180" s="37"/>
      <c r="AI180" s="37"/>
      <c r="AJ180" s="37"/>
      <c r="AK180" s="37"/>
      <c r="AL180" s="37"/>
      <c r="AM180" s="37"/>
    </row>
    <row r="181" spans="1:39">
      <c r="A181" s="587"/>
      <c r="B181" s="588">
        <v>44285</v>
      </c>
      <c r="C181" s="588">
        <v>44285</v>
      </c>
      <c r="D181" s="589"/>
      <c r="E181" s="589"/>
      <c r="F181" s="589"/>
      <c r="G181" s="589"/>
      <c r="H181" s="589" t="s">
        <v>178</v>
      </c>
      <c r="I181" s="595" t="s">
        <v>5878</v>
      </c>
      <c r="J181" s="589" t="s">
        <v>7382</v>
      </c>
      <c r="K181" s="589" t="s">
        <v>168</v>
      </c>
      <c r="L181" s="589">
        <v>3400</v>
      </c>
      <c r="M181" s="22" t="s">
        <v>6958</v>
      </c>
      <c r="N181" s="596" t="s">
        <v>6958</v>
      </c>
      <c r="O181" s="588" t="s">
        <v>6959</v>
      </c>
      <c r="P181" s="37" t="s">
        <v>6960</v>
      </c>
      <c r="Q181" s="37" t="s">
        <v>6966</v>
      </c>
      <c r="R181" s="609"/>
      <c r="S181" s="37"/>
      <c r="T181" s="588">
        <v>44285</v>
      </c>
      <c r="U181" s="588"/>
      <c r="V181" s="588">
        <v>44285</v>
      </c>
      <c r="W181" s="278" t="s">
        <v>139</v>
      </c>
      <c r="X181" s="37" t="s">
        <v>37</v>
      </c>
      <c r="Y181" s="37"/>
      <c r="Z181" s="37"/>
      <c r="AA181" s="37"/>
      <c r="AB181" s="37"/>
      <c r="AC181" s="37"/>
      <c r="AD181" s="37"/>
      <c r="AE181" s="37"/>
      <c r="AF181" s="37"/>
      <c r="AG181" s="37"/>
      <c r="AH181" s="37"/>
      <c r="AI181" s="37"/>
      <c r="AJ181" s="37"/>
      <c r="AK181" s="37"/>
      <c r="AL181" s="37"/>
      <c r="AM181" s="37"/>
    </row>
    <row r="182" spans="1:39" ht="30">
      <c r="A182" s="587"/>
      <c r="B182" s="588">
        <v>44285</v>
      </c>
      <c r="C182" s="588">
        <v>44295</v>
      </c>
      <c r="D182" s="589"/>
      <c r="E182" s="589"/>
      <c r="F182" s="589"/>
      <c r="G182" s="589"/>
      <c r="H182" s="589" t="s">
        <v>146</v>
      </c>
      <c r="I182" s="595" t="s">
        <v>7383</v>
      </c>
      <c r="J182" s="589" t="s">
        <v>7384</v>
      </c>
      <c r="K182" s="589" t="s">
        <v>7385</v>
      </c>
      <c r="L182" s="589">
        <v>1000</v>
      </c>
      <c r="M182" s="22" t="s">
        <v>6957</v>
      </c>
      <c r="N182" s="596"/>
      <c r="O182" s="588" t="s">
        <v>6959</v>
      </c>
      <c r="P182" s="37" t="s">
        <v>6969</v>
      </c>
      <c r="Q182" s="37" t="s">
        <v>6966</v>
      </c>
      <c r="R182" s="606" t="s">
        <v>7386</v>
      </c>
      <c r="S182" s="37"/>
      <c r="T182" s="588">
        <v>44285</v>
      </c>
      <c r="U182" s="588"/>
      <c r="V182" s="588">
        <v>44285</v>
      </c>
      <c r="W182" s="278" t="s">
        <v>139</v>
      </c>
      <c r="X182" s="37" t="s">
        <v>37</v>
      </c>
      <c r="Y182" s="37"/>
      <c r="Z182" s="37"/>
      <c r="AA182" s="37"/>
      <c r="AB182" s="37"/>
      <c r="AC182" s="37"/>
      <c r="AD182" s="37"/>
      <c r="AE182" s="37"/>
      <c r="AF182" s="37"/>
      <c r="AG182" s="37"/>
      <c r="AH182" s="37"/>
      <c r="AI182" s="37"/>
      <c r="AJ182" s="37"/>
      <c r="AK182" s="37"/>
      <c r="AL182" s="37"/>
      <c r="AM182" s="37"/>
    </row>
    <row r="183" spans="1:39">
      <c r="A183" s="601"/>
      <c r="B183" s="588">
        <v>44287</v>
      </c>
      <c r="C183" s="588">
        <v>44293</v>
      </c>
      <c r="D183" s="604" t="s">
        <v>6954</v>
      </c>
      <c r="E183" s="589"/>
      <c r="F183" s="589"/>
      <c r="G183" s="589"/>
      <c r="H183" s="604" t="s">
        <v>5487</v>
      </c>
      <c r="I183" s="612" t="s">
        <v>5704</v>
      </c>
      <c r="J183" s="604" t="s">
        <v>7367</v>
      </c>
      <c r="K183" s="604" t="s">
        <v>7368</v>
      </c>
      <c r="L183" s="375">
        <v>1578</v>
      </c>
      <c r="M183" s="22" t="s">
        <v>6958</v>
      </c>
      <c r="N183" s="22" t="s">
        <v>6958</v>
      </c>
      <c r="O183" s="604" t="s">
        <v>6959</v>
      </c>
      <c r="P183" s="37" t="s">
        <v>6969</v>
      </c>
      <c r="Q183" s="37" t="s">
        <v>6973</v>
      </c>
      <c r="R183" s="606" t="s">
        <v>7375</v>
      </c>
      <c r="S183" s="37"/>
      <c r="T183" s="588">
        <v>44287</v>
      </c>
      <c r="U183" s="588">
        <v>44287</v>
      </c>
      <c r="V183" s="588">
        <v>44287</v>
      </c>
      <c r="W183" s="278" t="s">
        <v>345</v>
      </c>
      <c r="X183" s="37" t="s">
        <v>37</v>
      </c>
      <c r="Y183" s="37"/>
      <c r="Z183" s="37"/>
      <c r="AA183" s="37"/>
      <c r="AB183" s="37"/>
      <c r="AC183" s="37"/>
      <c r="AD183" s="37"/>
      <c r="AE183" s="37"/>
      <c r="AF183" s="37"/>
      <c r="AG183" s="37"/>
      <c r="AH183" s="37"/>
      <c r="AI183" s="37"/>
      <c r="AJ183" s="37"/>
      <c r="AK183" s="37"/>
      <c r="AL183" s="37"/>
      <c r="AM183" s="37"/>
    </row>
    <row r="184" spans="1:39">
      <c r="A184" s="601"/>
      <c r="B184" s="588">
        <v>44287</v>
      </c>
      <c r="C184" s="588">
        <v>44292</v>
      </c>
      <c r="D184" s="604" t="s">
        <v>6954</v>
      </c>
      <c r="E184" s="589"/>
      <c r="F184" s="589"/>
      <c r="G184" s="589"/>
      <c r="H184" s="604" t="s">
        <v>5487</v>
      </c>
      <c r="I184" s="612" t="s">
        <v>7298</v>
      </c>
      <c r="J184" s="604" t="s">
        <v>7299</v>
      </c>
      <c r="K184" s="604" t="s">
        <v>148</v>
      </c>
      <c r="L184" s="375">
        <v>55</v>
      </c>
      <c r="M184" s="22" t="s">
        <v>6958</v>
      </c>
      <c r="N184" s="22" t="s">
        <v>6958</v>
      </c>
      <c r="O184" s="604" t="s">
        <v>6959</v>
      </c>
      <c r="P184" s="37" t="s">
        <v>6969</v>
      </c>
      <c r="Q184" s="37" t="s">
        <v>6973</v>
      </c>
      <c r="R184" s="606" t="s">
        <v>7375</v>
      </c>
      <c r="S184" s="37"/>
      <c r="T184" s="588">
        <v>44287</v>
      </c>
      <c r="U184" s="588">
        <v>44287</v>
      </c>
      <c r="V184" s="588">
        <v>44287</v>
      </c>
      <c r="W184" s="278" t="s">
        <v>139</v>
      </c>
      <c r="X184" s="37" t="s">
        <v>37</v>
      </c>
      <c r="Y184" s="37"/>
      <c r="Z184" s="37"/>
      <c r="AA184" s="37"/>
      <c r="AB184" s="37"/>
      <c r="AC184" s="37"/>
      <c r="AD184" s="37"/>
      <c r="AE184" s="37"/>
      <c r="AF184" s="37"/>
      <c r="AG184" s="37"/>
      <c r="AH184" s="37"/>
      <c r="AI184" s="37"/>
      <c r="AJ184" s="37"/>
      <c r="AK184" s="37"/>
      <c r="AL184" s="37"/>
      <c r="AM184" s="37"/>
    </row>
    <row r="185" spans="1:39" ht="48">
      <c r="A185" s="587"/>
      <c r="B185" s="588">
        <v>44273</v>
      </c>
      <c r="C185" s="588">
        <v>44288</v>
      </c>
      <c r="D185" s="589" t="s">
        <v>6954</v>
      </c>
      <c r="E185" s="589" t="s">
        <v>4890</v>
      </c>
      <c r="F185" s="589" t="s">
        <v>6955</v>
      </c>
      <c r="G185" s="589" t="s">
        <v>3242</v>
      </c>
      <c r="H185" s="589" t="s">
        <v>281</v>
      </c>
      <c r="I185" s="595" t="s">
        <v>7387</v>
      </c>
      <c r="J185" s="589" t="s">
        <v>7388</v>
      </c>
      <c r="K185" s="589" t="s">
        <v>811</v>
      </c>
      <c r="L185" s="589">
        <v>4000</v>
      </c>
      <c r="M185" s="22" t="s">
        <v>6957</v>
      </c>
      <c r="N185" s="22" t="s">
        <v>6957</v>
      </c>
      <c r="O185" s="589" t="s">
        <v>6959</v>
      </c>
      <c r="P185" s="589" t="s">
        <v>6969</v>
      </c>
      <c r="Q185" s="592" t="s">
        <v>6973</v>
      </c>
      <c r="R185" s="610" t="s">
        <v>12354</v>
      </c>
      <c r="S185" s="37"/>
      <c r="T185" s="588">
        <v>44273</v>
      </c>
      <c r="U185" s="588"/>
      <c r="V185" s="588"/>
      <c r="W185" s="431"/>
      <c r="X185" s="37"/>
      <c r="Y185" s="431"/>
      <c r="Z185" s="431"/>
      <c r="AA185" s="37"/>
      <c r="AB185" s="37"/>
      <c r="AC185" s="37"/>
      <c r="AD185" s="37"/>
      <c r="AE185" s="37"/>
      <c r="AF185" s="37"/>
      <c r="AG185" s="37"/>
      <c r="AH185" s="37"/>
      <c r="AI185" s="37"/>
      <c r="AJ185" s="37"/>
      <c r="AK185" s="37"/>
      <c r="AL185" s="37"/>
      <c r="AM185" s="37"/>
    </row>
    <row r="186" spans="1:39">
      <c r="A186" s="601"/>
      <c r="B186" s="588">
        <v>44286</v>
      </c>
      <c r="C186" s="588">
        <v>44300</v>
      </c>
      <c r="D186" s="604"/>
      <c r="E186" s="589"/>
      <c r="F186" s="589"/>
      <c r="G186" s="589"/>
      <c r="H186" s="604" t="s">
        <v>154</v>
      </c>
      <c r="I186" s="608" t="s">
        <v>7389</v>
      </c>
      <c r="J186" s="375" t="s">
        <v>7390</v>
      </c>
      <c r="K186" s="604" t="s">
        <v>142</v>
      </c>
      <c r="L186" s="604" t="s">
        <v>202</v>
      </c>
      <c r="M186" s="22" t="s">
        <v>6965</v>
      </c>
      <c r="N186" s="22"/>
      <c r="O186" s="604" t="s">
        <v>6959</v>
      </c>
      <c r="P186" s="37" t="s">
        <v>7391</v>
      </c>
      <c r="Q186" s="37" t="s">
        <v>6961</v>
      </c>
      <c r="R186" s="609"/>
      <c r="S186" s="37"/>
      <c r="T186" s="588">
        <v>44286</v>
      </c>
      <c r="U186" s="588"/>
      <c r="V186" s="588">
        <v>44286</v>
      </c>
      <c r="W186" s="278" t="s">
        <v>139</v>
      </c>
      <c r="X186" s="37" t="s">
        <v>37</v>
      </c>
      <c r="Y186" s="37"/>
      <c r="Z186" s="37"/>
      <c r="AA186" s="37"/>
      <c r="AB186" s="37"/>
      <c r="AC186" s="37"/>
      <c r="AD186" s="37"/>
      <c r="AE186" s="37"/>
      <c r="AF186" s="37"/>
      <c r="AG186" s="37"/>
      <c r="AH186" s="37"/>
      <c r="AI186" s="37"/>
      <c r="AJ186" s="37"/>
      <c r="AK186" s="37"/>
      <c r="AL186" s="37"/>
      <c r="AM186" s="37"/>
    </row>
    <row r="187" spans="1:39" ht="90">
      <c r="A187" s="601"/>
      <c r="B187" s="588">
        <v>44286</v>
      </c>
      <c r="C187" s="588">
        <v>44301</v>
      </c>
      <c r="D187" s="604"/>
      <c r="E187" s="589"/>
      <c r="F187" s="589"/>
      <c r="G187" s="589"/>
      <c r="H187" s="604" t="s">
        <v>175</v>
      </c>
      <c r="I187" s="603" t="s">
        <v>7392</v>
      </c>
      <c r="J187" s="604" t="s">
        <v>7393</v>
      </c>
      <c r="K187" s="604" t="s">
        <v>142</v>
      </c>
      <c r="L187" s="604" t="s">
        <v>202</v>
      </c>
      <c r="M187" s="22" t="s">
        <v>6965</v>
      </c>
      <c r="N187" s="22"/>
      <c r="O187" s="604" t="s">
        <v>6959</v>
      </c>
      <c r="P187" s="37" t="s">
        <v>7030</v>
      </c>
      <c r="Q187" s="37" t="s">
        <v>6961</v>
      </c>
      <c r="R187" s="606" t="s">
        <v>7394</v>
      </c>
      <c r="S187" s="37"/>
      <c r="T187" s="588">
        <v>44286</v>
      </c>
      <c r="U187" s="588"/>
      <c r="V187" s="588"/>
      <c r="W187" s="278" t="s">
        <v>139</v>
      </c>
      <c r="X187" s="37" t="s">
        <v>37</v>
      </c>
      <c r="Y187" s="37"/>
      <c r="Z187" s="37"/>
      <c r="AA187" s="37"/>
      <c r="AB187" s="37"/>
      <c r="AC187" s="37"/>
      <c r="AD187" s="37"/>
      <c r="AE187" s="37"/>
      <c r="AF187" s="37"/>
      <c r="AG187" s="37"/>
      <c r="AH187" s="37"/>
      <c r="AI187" s="37"/>
      <c r="AJ187" s="37"/>
      <c r="AK187" s="37"/>
      <c r="AL187" s="37"/>
      <c r="AM187" s="37"/>
    </row>
    <row r="188" spans="1:39" ht="90">
      <c r="A188" s="601"/>
      <c r="B188" s="588">
        <v>43944</v>
      </c>
      <c r="C188" s="588">
        <v>44294</v>
      </c>
      <c r="D188" s="604"/>
      <c r="E188" s="589"/>
      <c r="F188" s="589"/>
      <c r="G188" s="589"/>
      <c r="H188" s="604" t="s">
        <v>156</v>
      </c>
      <c r="I188" s="517" t="s">
        <v>6016</v>
      </c>
      <c r="J188" s="613" t="s">
        <v>7395</v>
      </c>
      <c r="K188" s="604" t="s">
        <v>142</v>
      </c>
      <c r="L188" s="604">
        <v>150000</v>
      </c>
      <c r="M188" s="22" t="s">
        <v>6965</v>
      </c>
      <c r="N188" s="22"/>
      <c r="O188" s="604" t="s">
        <v>6959</v>
      </c>
      <c r="P188" s="37" t="s">
        <v>6969</v>
      </c>
      <c r="Q188" s="37" t="s">
        <v>6961</v>
      </c>
      <c r="R188" s="606" t="s">
        <v>7396</v>
      </c>
      <c r="S188" s="37"/>
      <c r="T188" s="588">
        <v>44286</v>
      </c>
      <c r="U188" s="588"/>
      <c r="V188" s="588"/>
      <c r="W188" s="278" t="s">
        <v>139</v>
      </c>
      <c r="X188" s="37" t="s">
        <v>37</v>
      </c>
      <c r="Y188" s="37"/>
      <c r="Z188" s="37"/>
      <c r="AA188" s="37"/>
      <c r="AB188" s="37"/>
      <c r="AC188" s="37"/>
      <c r="AD188" s="37"/>
      <c r="AE188" s="37"/>
      <c r="AF188" s="37"/>
      <c r="AG188" s="37"/>
      <c r="AH188" s="37"/>
      <c r="AI188" s="37"/>
      <c r="AJ188" s="37"/>
      <c r="AK188" s="37"/>
      <c r="AL188" s="37"/>
      <c r="AM188" s="37"/>
    </row>
    <row r="189" spans="1:39">
      <c r="A189" s="601"/>
      <c r="B189" s="588">
        <v>44286</v>
      </c>
      <c r="C189" s="588">
        <v>44295</v>
      </c>
      <c r="D189" s="604"/>
      <c r="E189" s="589"/>
      <c r="F189" s="589"/>
      <c r="G189" s="589"/>
      <c r="H189" s="604" t="s">
        <v>175</v>
      </c>
      <c r="I189" s="603" t="s">
        <v>6032</v>
      </c>
      <c r="J189" s="604" t="s">
        <v>7397</v>
      </c>
      <c r="K189" s="604" t="s">
        <v>1072</v>
      </c>
      <c r="L189" s="375">
        <v>5600</v>
      </c>
      <c r="M189" s="22" t="s">
        <v>6958</v>
      </c>
      <c r="N189" s="22"/>
      <c r="O189" s="604" t="s">
        <v>6959</v>
      </c>
      <c r="P189" s="37" t="s">
        <v>6960</v>
      </c>
      <c r="Q189" s="37" t="s">
        <v>6966</v>
      </c>
      <c r="R189" s="606" t="s">
        <v>82</v>
      </c>
      <c r="S189" s="37"/>
      <c r="T189" s="588">
        <v>44286</v>
      </c>
      <c r="U189" s="588">
        <v>44286</v>
      </c>
      <c r="V189" s="588">
        <v>44286</v>
      </c>
      <c r="W189" s="278" t="s">
        <v>139</v>
      </c>
      <c r="X189" s="37" t="s">
        <v>37</v>
      </c>
      <c r="Y189" s="37"/>
      <c r="Z189" s="37"/>
      <c r="AA189" s="37"/>
      <c r="AB189" s="37"/>
      <c r="AC189" s="37"/>
      <c r="AD189" s="37"/>
      <c r="AE189" s="37"/>
      <c r="AF189" s="37"/>
      <c r="AG189" s="37"/>
      <c r="AH189" s="37"/>
      <c r="AI189" s="37"/>
      <c r="AJ189" s="37"/>
      <c r="AK189" s="37"/>
      <c r="AL189" s="37"/>
      <c r="AM189" s="37"/>
    </row>
    <row r="190" spans="1:39" ht="135">
      <c r="A190" s="601"/>
      <c r="B190" s="588">
        <v>44281</v>
      </c>
      <c r="C190" s="588"/>
      <c r="D190" s="604" t="s">
        <v>6954</v>
      </c>
      <c r="E190" s="589"/>
      <c r="F190" s="589"/>
      <c r="G190" s="589"/>
      <c r="H190" s="589" t="s">
        <v>281</v>
      </c>
      <c r="I190" s="504" t="s">
        <v>7398</v>
      </c>
      <c r="J190" s="221" t="s">
        <v>7399</v>
      </c>
      <c r="K190" s="604" t="s">
        <v>168</v>
      </c>
      <c r="L190" s="375">
        <v>3400</v>
      </c>
      <c r="M190" s="22" t="s">
        <v>6958</v>
      </c>
      <c r="N190" s="22" t="s">
        <v>6958</v>
      </c>
      <c r="O190" s="604" t="s">
        <v>6959</v>
      </c>
      <c r="P190" s="37" t="s">
        <v>6969</v>
      </c>
      <c r="Q190" s="37" t="s">
        <v>6973</v>
      </c>
      <c r="R190" s="606" t="s">
        <v>7400</v>
      </c>
      <c r="S190" s="37"/>
      <c r="T190" s="588">
        <v>44286</v>
      </c>
      <c r="U190" s="588">
        <v>44287</v>
      </c>
      <c r="V190" s="588">
        <v>44287</v>
      </c>
      <c r="W190" s="278" t="s">
        <v>139</v>
      </c>
      <c r="X190" s="37" t="s">
        <v>37</v>
      </c>
      <c r="Y190" s="37"/>
      <c r="Z190" s="37"/>
      <c r="AA190" s="37"/>
      <c r="AB190" s="37"/>
      <c r="AC190" s="37"/>
      <c r="AD190" s="37"/>
      <c r="AE190" s="37"/>
      <c r="AF190" s="37"/>
      <c r="AG190" s="37"/>
      <c r="AH190" s="37"/>
      <c r="AI190" s="37"/>
      <c r="AJ190" s="37"/>
      <c r="AK190" s="37"/>
      <c r="AL190" s="37"/>
      <c r="AM190" s="37"/>
    </row>
    <row r="191" spans="1:39">
      <c r="A191" s="601"/>
      <c r="B191" s="588">
        <v>44286</v>
      </c>
      <c r="C191" s="588"/>
      <c r="D191" s="604"/>
      <c r="E191" s="589"/>
      <c r="F191" s="589"/>
      <c r="G191" s="589"/>
      <c r="H191" s="604" t="s">
        <v>146</v>
      </c>
      <c r="I191" s="375">
        <v>357971538</v>
      </c>
      <c r="J191" s="604" t="s">
        <v>7401</v>
      </c>
      <c r="K191" s="375" t="s">
        <v>142</v>
      </c>
      <c r="L191" s="375">
        <v>1163.5999999999999</v>
      </c>
      <c r="M191" s="22" t="s">
        <v>6958</v>
      </c>
      <c r="N191" s="22"/>
      <c r="O191" s="604" t="s">
        <v>6959</v>
      </c>
      <c r="P191" s="37" t="s">
        <v>6960</v>
      </c>
      <c r="Q191" s="37" t="s">
        <v>6966</v>
      </c>
      <c r="R191" s="606" t="s">
        <v>7375</v>
      </c>
      <c r="S191" s="37"/>
      <c r="T191" s="588">
        <v>44286</v>
      </c>
      <c r="U191" s="588">
        <v>44286</v>
      </c>
      <c r="V191" s="588">
        <v>44286</v>
      </c>
      <c r="W191" s="278" t="s">
        <v>139</v>
      </c>
      <c r="X191" s="37" t="s">
        <v>37</v>
      </c>
      <c r="Y191" s="37"/>
      <c r="Z191" s="37"/>
      <c r="AA191" s="37"/>
      <c r="AB191" s="37"/>
      <c r="AC191" s="37"/>
      <c r="AD191" s="37"/>
      <c r="AE191" s="37"/>
      <c r="AF191" s="37"/>
      <c r="AG191" s="37"/>
      <c r="AH191" s="37"/>
      <c r="AI191" s="37"/>
      <c r="AJ191" s="37"/>
      <c r="AK191" s="37"/>
      <c r="AL191" s="37"/>
      <c r="AM191" s="37"/>
    </row>
    <row r="192" spans="1:39">
      <c r="A192" s="601"/>
      <c r="B192" s="588">
        <v>44286</v>
      </c>
      <c r="C192" s="588">
        <v>43941</v>
      </c>
      <c r="D192" s="604"/>
      <c r="E192" s="589"/>
      <c r="F192" s="589"/>
      <c r="G192" s="589"/>
      <c r="H192" s="604" t="s">
        <v>156</v>
      </c>
      <c r="I192" s="168" t="s">
        <v>5922</v>
      </c>
      <c r="J192" s="74" t="s">
        <v>7402</v>
      </c>
      <c r="K192" s="375" t="s">
        <v>142</v>
      </c>
      <c r="L192" s="37">
        <v>11442.2</v>
      </c>
      <c r="M192" s="22" t="s">
        <v>6958</v>
      </c>
      <c r="N192" s="22" t="s">
        <v>6958</v>
      </c>
      <c r="O192" s="604" t="s">
        <v>6959</v>
      </c>
      <c r="P192" s="37" t="s">
        <v>6969</v>
      </c>
      <c r="Q192" s="37" t="s">
        <v>6966</v>
      </c>
      <c r="R192" s="606" t="s">
        <v>7375</v>
      </c>
      <c r="S192" s="37"/>
      <c r="T192" s="588">
        <v>44286</v>
      </c>
      <c r="U192" s="588">
        <v>44286</v>
      </c>
      <c r="V192" s="588">
        <v>44286</v>
      </c>
      <c r="W192" s="278" t="s">
        <v>139</v>
      </c>
      <c r="X192" s="37" t="s">
        <v>37</v>
      </c>
      <c r="Y192" s="37"/>
      <c r="Z192" s="37"/>
      <c r="AA192" s="37"/>
      <c r="AB192" s="37"/>
      <c r="AC192" s="37"/>
      <c r="AD192" s="37"/>
      <c r="AE192" s="37"/>
      <c r="AF192" s="37"/>
      <c r="AG192" s="37"/>
      <c r="AH192" s="37"/>
      <c r="AI192" s="37"/>
      <c r="AJ192" s="37"/>
      <c r="AK192" s="37"/>
      <c r="AL192" s="37"/>
      <c r="AM192" s="37"/>
    </row>
    <row r="193" spans="1:39">
      <c r="A193" s="601"/>
      <c r="B193" s="588">
        <v>44274</v>
      </c>
      <c r="C193" s="588"/>
      <c r="D193" s="604"/>
      <c r="E193" s="589"/>
      <c r="F193" s="589"/>
      <c r="G193" s="589"/>
      <c r="H193" s="589" t="s">
        <v>281</v>
      </c>
      <c r="I193" s="603" t="s">
        <v>6044</v>
      </c>
      <c r="J193" s="604" t="s">
        <v>7403</v>
      </c>
      <c r="K193" s="604" t="s">
        <v>168</v>
      </c>
      <c r="L193" s="375">
        <v>4200</v>
      </c>
      <c r="M193" s="22" t="s">
        <v>6958</v>
      </c>
      <c r="N193" s="22" t="s">
        <v>6958</v>
      </c>
      <c r="O193" s="604" t="s">
        <v>6959</v>
      </c>
      <c r="P193" s="37" t="s">
        <v>6960</v>
      </c>
      <c r="Q193" s="37" t="s">
        <v>6966</v>
      </c>
      <c r="R193" s="606" t="s">
        <v>7375</v>
      </c>
      <c r="S193" s="37"/>
      <c r="T193" s="588">
        <v>44286</v>
      </c>
      <c r="U193" s="588">
        <v>44285</v>
      </c>
      <c r="V193" s="588">
        <v>44286</v>
      </c>
      <c r="W193" s="278" t="s">
        <v>139</v>
      </c>
      <c r="X193" s="37" t="s">
        <v>35</v>
      </c>
      <c r="Y193" s="37"/>
      <c r="Z193" s="37"/>
      <c r="AA193" s="37"/>
      <c r="AB193" s="37"/>
      <c r="AC193" s="37"/>
      <c r="AD193" s="37"/>
      <c r="AE193" s="37"/>
      <c r="AF193" s="37"/>
      <c r="AG193" s="37"/>
      <c r="AH193" s="37"/>
      <c r="AI193" s="37"/>
      <c r="AJ193" s="37"/>
      <c r="AK193" s="37"/>
      <c r="AL193" s="37"/>
      <c r="AM193" s="37"/>
    </row>
    <row r="194" spans="1:39">
      <c r="A194" s="601"/>
      <c r="B194" s="588">
        <v>44280</v>
      </c>
      <c r="C194" s="588"/>
      <c r="D194" s="604"/>
      <c r="E194" s="589"/>
      <c r="F194" s="589"/>
      <c r="G194" s="589"/>
      <c r="H194" s="589" t="s">
        <v>281</v>
      </c>
      <c r="I194" s="517" t="s">
        <v>6017</v>
      </c>
      <c r="J194" s="613" t="s">
        <v>7404</v>
      </c>
      <c r="K194" s="604" t="s">
        <v>327</v>
      </c>
      <c r="L194" s="37">
        <v>983.55</v>
      </c>
      <c r="M194" s="22" t="s">
        <v>6958</v>
      </c>
      <c r="N194" s="22" t="s">
        <v>6958</v>
      </c>
      <c r="O194" s="604" t="s">
        <v>6959</v>
      </c>
      <c r="P194" s="37" t="s">
        <v>6960</v>
      </c>
      <c r="Q194" s="37" t="s">
        <v>6966</v>
      </c>
      <c r="R194" s="606" t="s">
        <v>7375</v>
      </c>
      <c r="S194" s="37"/>
      <c r="T194" s="588">
        <v>44286</v>
      </c>
      <c r="U194" s="588">
        <v>44285</v>
      </c>
      <c r="V194" s="588">
        <v>44286</v>
      </c>
      <c r="W194" s="278" t="s">
        <v>139</v>
      </c>
      <c r="X194" s="37" t="s">
        <v>37</v>
      </c>
      <c r="Y194" s="37"/>
      <c r="Z194" s="37"/>
      <c r="AA194" s="37"/>
      <c r="AB194" s="37"/>
      <c r="AC194" s="37"/>
      <c r="AD194" s="37"/>
      <c r="AE194" s="37"/>
      <c r="AF194" s="37"/>
      <c r="AG194" s="37"/>
      <c r="AH194" s="37"/>
      <c r="AI194" s="37"/>
      <c r="AJ194" s="37"/>
      <c r="AK194" s="37"/>
      <c r="AL194" s="37"/>
      <c r="AM194" s="37"/>
    </row>
    <row r="195" spans="1:39">
      <c r="A195" s="601"/>
      <c r="B195" s="588">
        <v>44286</v>
      </c>
      <c r="C195" s="605" t="s">
        <v>7333</v>
      </c>
      <c r="D195" s="604"/>
      <c r="E195" s="589"/>
      <c r="F195" s="589"/>
      <c r="G195" s="589"/>
      <c r="H195" s="604" t="s">
        <v>154</v>
      </c>
      <c r="I195" s="603" t="s">
        <v>5696</v>
      </c>
      <c r="J195" s="375" t="s">
        <v>7062</v>
      </c>
      <c r="K195" s="604" t="s">
        <v>142</v>
      </c>
      <c r="L195" s="604">
        <v>3034</v>
      </c>
      <c r="M195" s="22" t="s">
        <v>6958</v>
      </c>
      <c r="N195" s="22" t="s">
        <v>6958</v>
      </c>
      <c r="O195" s="604" t="s">
        <v>6959</v>
      </c>
      <c r="P195" s="37" t="s">
        <v>6960</v>
      </c>
      <c r="Q195" s="37" t="s">
        <v>6966</v>
      </c>
      <c r="R195" s="606" t="s">
        <v>7375</v>
      </c>
      <c r="S195" s="37"/>
      <c r="T195" s="588">
        <v>44286</v>
      </c>
      <c r="U195" s="588"/>
      <c r="V195" s="588">
        <v>44286</v>
      </c>
      <c r="W195" s="278" t="s">
        <v>139</v>
      </c>
      <c r="X195" s="37" t="s">
        <v>37</v>
      </c>
      <c r="Y195" s="37"/>
      <c r="Z195" s="37"/>
      <c r="AA195" s="37"/>
      <c r="AB195" s="37"/>
      <c r="AC195" s="37"/>
      <c r="AD195" s="37"/>
      <c r="AE195" s="37"/>
      <c r="AF195" s="37"/>
      <c r="AG195" s="37"/>
      <c r="AH195" s="37"/>
      <c r="AI195" s="37"/>
      <c r="AJ195" s="37"/>
      <c r="AK195" s="37"/>
      <c r="AL195" s="37"/>
      <c r="AM195" s="37"/>
    </row>
    <row r="196" spans="1:39">
      <c r="A196" s="601"/>
      <c r="B196" s="588">
        <v>44286</v>
      </c>
      <c r="C196" s="588">
        <v>43941</v>
      </c>
      <c r="D196" s="604"/>
      <c r="E196" s="589"/>
      <c r="F196" s="589"/>
      <c r="G196" s="589"/>
      <c r="H196" s="604" t="s">
        <v>156</v>
      </c>
      <c r="I196" s="178" t="s">
        <v>5689</v>
      </c>
      <c r="J196" s="375" t="s">
        <v>7405</v>
      </c>
      <c r="K196" s="604" t="s">
        <v>142</v>
      </c>
      <c r="L196" s="375">
        <v>2571</v>
      </c>
      <c r="M196" s="22" t="s">
        <v>6958</v>
      </c>
      <c r="N196" s="22" t="s">
        <v>6958</v>
      </c>
      <c r="O196" s="604" t="s">
        <v>6959</v>
      </c>
      <c r="P196" s="37" t="s">
        <v>6960</v>
      </c>
      <c r="Q196" s="37" t="s">
        <v>6966</v>
      </c>
      <c r="R196" s="606" t="s">
        <v>7375</v>
      </c>
      <c r="S196" s="37"/>
      <c r="T196" s="588">
        <v>44286</v>
      </c>
      <c r="U196" s="588">
        <v>44286</v>
      </c>
      <c r="V196" s="588">
        <v>44286</v>
      </c>
      <c r="W196" s="278" t="s">
        <v>139</v>
      </c>
      <c r="X196" s="37" t="s">
        <v>35</v>
      </c>
      <c r="Y196" s="37"/>
      <c r="Z196" s="37"/>
      <c r="AA196" s="37"/>
      <c r="AB196" s="37"/>
      <c r="AC196" s="37"/>
      <c r="AD196" s="37"/>
      <c r="AE196" s="37"/>
      <c r="AF196" s="37"/>
      <c r="AG196" s="37"/>
      <c r="AH196" s="37"/>
      <c r="AI196" s="37"/>
      <c r="AJ196" s="37"/>
      <c r="AK196" s="37"/>
      <c r="AL196" s="37"/>
      <c r="AM196" s="37"/>
    </row>
    <row r="197" spans="1:39">
      <c r="A197" s="601"/>
      <c r="B197" s="588">
        <v>44286</v>
      </c>
      <c r="C197" s="588">
        <v>43941</v>
      </c>
      <c r="D197" s="604"/>
      <c r="E197" s="589"/>
      <c r="F197" s="589"/>
      <c r="G197" s="589"/>
      <c r="H197" s="604" t="s">
        <v>156</v>
      </c>
      <c r="I197" s="228" t="s">
        <v>12355</v>
      </c>
      <c r="J197" s="76" t="s">
        <v>7406</v>
      </c>
      <c r="K197" s="604" t="s">
        <v>142</v>
      </c>
      <c r="L197" s="37">
        <v>12806</v>
      </c>
      <c r="M197" s="22" t="s">
        <v>6958</v>
      </c>
      <c r="N197" s="22" t="s">
        <v>6958</v>
      </c>
      <c r="O197" s="604" t="s">
        <v>6959</v>
      </c>
      <c r="P197" s="37" t="s">
        <v>6960</v>
      </c>
      <c r="Q197" s="37" t="s">
        <v>6966</v>
      </c>
      <c r="R197" s="606" t="s">
        <v>7375</v>
      </c>
      <c r="S197" s="37"/>
      <c r="T197" s="588">
        <v>44286</v>
      </c>
      <c r="U197" s="588">
        <v>44286</v>
      </c>
      <c r="V197" s="588">
        <v>44286</v>
      </c>
      <c r="W197" s="278" t="s">
        <v>139</v>
      </c>
      <c r="X197" s="37" t="s">
        <v>37</v>
      </c>
      <c r="Y197" s="37"/>
      <c r="Z197" s="37"/>
      <c r="AA197" s="37"/>
      <c r="AB197" s="37"/>
      <c r="AC197" s="37"/>
      <c r="AD197" s="37"/>
      <c r="AE197" s="37"/>
      <c r="AF197" s="37"/>
      <c r="AG197" s="37"/>
      <c r="AH197" s="37"/>
      <c r="AI197" s="37"/>
      <c r="AJ197" s="37"/>
      <c r="AK197" s="37"/>
      <c r="AL197" s="37"/>
      <c r="AM197" s="37"/>
    </row>
    <row r="198" spans="1:39">
      <c r="A198" s="601"/>
      <c r="B198" s="588">
        <v>44286</v>
      </c>
      <c r="C198" s="588"/>
      <c r="D198" s="604"/>
      <c r="E198" s="589"/>
      <c r="F198" s="589"/>
      <c r="G198" s="589"/>
      <c r="H198" s="375"/>
      <c r="I198" s="375"/>
      <c r="J198" s="375"/>
      <c r="K198" s="375"/>
      <c r="L198" s="375"/>
      <c r="M198" s="22"/>
      <c r="N198" s="22"/>
      <c r="O198" s="375"/>
      <c r="P198" s="37"/>
      <c r="Q198" s="37"/>
      <c r="R198" s="609"/>
      <c r="S198" s="37"/>
      <c r="T198" s="588"/>
      <c r="U198" s="588"/>
      <c r="V198" s="588"/>
      <c r="W198" s="37"/>
      <c r="X198" s="37"/>
      <c r="Y198" s="37"/>
      <c r="Z198" s="37"/>
      <c r="AA198" s="37"/>
      <c r="AB198" s="37"/>
      <c r="AC198" s="37"/>
      <c r="AD198" s="37"/>
      <c r="AE198" s="37"/>
      <c r="AF198" s="37"/>
      <c r="AG198" s="37"/>
      <c r="AH198" s="37"/>
      <c r="AI198" s="37"/>
      <c r="AJ198" s="37"/>
      <c r="AK198" s="37"/>
      <c r="AL198" s="37"/>
      <c r="AM198" s="37"/>
    </row>
    <row r="199" spans="1:39" ht="126">
      <c r="A199" s="610" t="s">
        <v>12356</v>
      </c>
      <c r="B199" s="588">
        <v>44533</v>
      </c>
      <c r="C199" s="588">
        <v>44293</v>
      </c>
      <c r="D199" s="589" t="s">
        <v>6954</v>
      </c>
      <c r="E199" s="589" t="s">
        <v>4890</v>
      </c>
      <c r="F199" s="589" t="s">
        <v>6955</v>
      </c>
      <c r="G199" s="589" t="s">
        <v>3242</v>
      </c>
      <c r="H199" s="589" t="s">
        <v>194</v>
      </c>
      <c r="I199" s="598" t="s">
        <v>5832</v>
      </c>
      <c r="J199" s="589" t="s">
        <v>7136</v>
      </c>
      <c r="K199" s="431" t="s">
        <v>7407</v>
      </c>
      <c r="L199" s="589">
        <v>17000</v>
      </c>
      <c r="M199" s="22" t="s">
        <v>6957</v>
      </c>
      <c r="N199" s="596" t="s">
        <v>6957</v>
      </c>
      <c r="O199" s="588" t="s">
        <v>6959</v>
      </c>
      <c r="P199" s="431" t="s">
        <v>6969</v>
      </c>
      <c r="Q199" s="598" t="s">
        <v>6966</v>
      </c>
      <c r="R199" s="606" t="s">
        <v>7408</v>
      </c>
      <c r="S199" s="37"/>
      <c r="T199" s="588">
        <v>44280</v>
      </c>
      <c r="U199" s="605" t="s">
        <v>7333</v>
      </c>
      <c r="V199" s="588">
        <v>44286</v>
      </c>
      <c r="W199" s="278" t="s">
        <v>139</v>
      </c>
      <c r="X199" s="37" t="s">
        <v>37</v>
      </c>
      <c r="Y199" s="37"/>
      <c r="Z199" s="37"/>
      <c r="AA199" s="37"/>
      <c r="AB199" s="37"/>
      <c r="AC199" s="37"/>
      <c r="AD199" s="37"/>
      <c r="AE199" s="37"/>
      <c r="AF199" s="37"/>
      <c r="AG199" s="37"/>
      <c r="AH199" s="37"/>
      <c r="AI199" s="37"/>
      <c r="AJ199" s="37"/>
      <c r="AK199" s="37"/>
      <c r="AL199" s="525" t="s">
        <v>7336</v>
      </c>
      <c r="AM199" s="37"/>
    </row>
    <row r="200" spans="1:39">
      <c r="A200" s="601"/>
      <c r="B200" s="588">
        <v>44281</v>
      </c>
      <c r="C200" s="588"/>
      <c r="D200" s="589" t="s">
        <v>6954</v>
      </c>
      <c r="E200" s="589" t="s">
        <v>4890</v>
      </c>
      <c r="F200" s="589" t="s">
        <v>6955</v>
      </c>
      <c r="G200" s="589" t="s">
        <v>3242</v>
      </c>
      <c r="H200" s="604" t="s">
        <v>146</v>
      </c>
      <c r="I200" s="603" t="s">
        <v>6021</v>
      </c>
      <c r="J200" s="604" t="s">
        <v>7409</v>
      </c>
      <c r="K200" s="604" t="s">
        <v>354</v>
      </c>
      <c r="L200" s="375">
        <v>435</v>
      </c>
      <c r="M200" s="22" t="s">
        <v>6958</v>
      </c>
      <c r="N200" s="22"/>
      <c r="O200" s="605" t="s">
        <v>6959</v>
      </c>
      <c r="P200" s="37" t="s">
        <v>6960</v>
      </c>
      <c r="Q200" s="37" t="s">
        <v>6966</v>
      </c>
      <c r="R200" s="606" t="s">
        <v>7375</v>
      </c>
      <c r="S200" s="37"/>
      <c r="T200" s="588">
        <v>44286</v>
      </c>
      <c r="U200" s="588">
        <v>44285</v>
      </c>
      <c r="V200" s="588">
        <v>44281</v>
      </c>
      <c r="W200" s="278" t="s">
        <v>139</v>
      </c>
      <c r="X200" s="37" t="s">
        <v>37</v>
      </c>
      <c r="Y200" s="37"/>
      <c r="Z200" s="37"/>
      <c r="AA200" s="37"/>
      <c r="AB200" s="37"/>
      <c r="AC200" s="37"/>
      <c r="AD200" s="37"/>
      <c r="AE200" s="37"/>
      <c r="AF200" s="37"/>
      <c r="AG200" s="37"/>
      <c r="AH200" s="37"/>
      <c r="AI200" s="37"/>
      <c r="AJ200" s="37"/>
      <c r="AK200" s="37"/>
      <c r="AL200" s="37"/>
      <c r="AM200" s="37"/>
    </row>
    <row r="201" spans="1:39">
      <c r="A201" s="601"/>
      <c r="B201" s="588">
        <v>44280</v>
      </c>
      <c r="C201" s="588"/>
      <c r="D201" s="604" t="s">
        <v>6954</v>
      </c>
      <c r="E201" s="589"/>
      <c r="F201" s="589"/>
      <c r="G201" s="589"/>
      <c r="H201" s="604" t="s">
        <v>281</v>
      </c>
      <c r="I201" s="228" t="s">
        <v>12357</v>
      </c>
      <c r="J201" s="84" t="s">
        <v>12358</v>
      </c>
      <c r="K201" s="375" t="s">
        <v>7410</v>
      </c>
      <c r="L201" s="375">
        <v>9522</v>
      </c>
      <c r="M201" s="22" t="s">
        <v>6958</v>
      </c>
      <c r="N201" s="22" t="s">
        <v>6958</v>
      </c>
      <c r="O201" s="604" t="s">
        <v>6959</v>
      </c>
      <c r="P201" s="37" t="s">
        <v>6969</v>
      </c>
      <c r="Q201" s="37" t="s">
        <v>6973</v>
      </c>
      <c r="R201" s="606" t="s">
        <v>7375</v>
      </c>
      <c r="S201" s="37"/>
      <c r="T201" s="588">
        <v>44287</v>
      </c>
      <c r="U201" s="588">
        <v>44287</v>
      </c>
      <c r="V201" s="588">
        <v>44287</v>
      </c>
      <c r="W201" s="278" t="s">
        <v>139</v>
      </c>
      <c r="X201" s="37" t="s">
        <v>37</v>
      </c>
      <c r="Y201" s="37"/>
      <c r="Z201" s="37"/>
      <c r="AA201" s="37"/>
      <c r="AB201" s="37"/>
      <c r="AC201" s="37"/>
      <c r="AD201" s="37"/>
      <c r="AE201" s="37"/>
      <c r="AF201" s="37"/>
      <c r="AG201" s="37"/>
      <c r="AH201" s="37"/>
      <c r="AI201" s="37"/>
      <c r="AJ201" s="37"/>
      <c r="AK201" s="37"/>
      <c r="AL201" s="37"/>
      <c r="AM201" s="37"/>
    </row>
    <row r="202" spans="1:39">
      <c r="A202" s="601"/>
      <c r="B202" s="588">
        <v>44287</v>
      </c>
      <c r="C202" s="588"/>
      <c r="D202" s="604" t="s">
        <v>6954</v>
      </c>
      <c r="E202" s="589"/>
      <c r="F202" s="589"/>
      <c r="G202" s="589"/>
      <c r="H202" s="604" t="s">
        <v>281</v>
      </c>
      <c r="I202" s="515" t="s">
        <v>7411</v>
      </c>
      <c r="J202" s="604" t="s">
        <v>7412</v>
      </c>
      <c r="K202" s="604" t="s">
        <v>7368</v>
      </c>
      <c r="L202" s="375">
        <v>950</v>
      </c>
      <c r="M202" s="22" t="s">
        <v>6958</v>
      </c>
      <c r="N202" s="22" t="s">
        <v>6958</v>
      </c>
      <c r="O202" s="604" t="s">
        <v>6959</v>
      </c>
      <c r="P202" s="37" t="s">
        <v>6969</v>
      </c>
      <c r="Q202" s="37" t="s">
        <v>6973</v>
      </c>
      <c r="R202" s="606" t="s">
        <v>7375</v>
      </c>
      <c r="S202" s="37"/>
      <c r="T202" s="588">
        <v>44287</v>
      </c>
      <c r="U202" s="588">
        <v>44287</v>
      </c>
      <c r="V202" s="588">
        <v>44287</v>
      </c>
      <c r="W202" s="278" t="s">
        <v>139</v>
      </c>
      <c r="X202" s="37" t="s">
        <v>37</v>
      </c>
      <c r="Y202" s="37"/>
      <c r="Z202" s="37"/>
      <c r="AA202" s="37"/>
      <c r="AB202" s="37"/>
      <c r="AC202" s="37"/>
      <c r="AD202" s="37"/>
      <c r="AE202" s="37"/>
      <c r="AF202" s="37"/>
      <c r="AG202" s="37"/>
      <c r="AH202" s="37"/>
      <c r="AI202" s="37"/>
      <c r="AJ202" s="37"/>
      <c r="AK202" s="37"/>
      <c r="AL202" s="37"/>
      <c r="AM202" s="37"/>
    </row>
    <row r="203" spans="1:39">
      <c r="A203" s="601"/>
      <c r="B203" s="588">
        <v>44274</v>
      </c>
      <c r="C203" s="588"/>
      <c r="D203" s="589" t="s">
        <v>6954</v>
      </c>
      <c r="E203" s="589" t="s">
        <v>4890</v>
      </c>
      <c r="F203" s="589" t="s">
        <v>6955</v>
      </c>
      <c r="G203" s="589" t="s">
        <v>3242</v>
      </c>
      <c r="H203" s="604" t="s">
        <v>146</v>
      </c>
      <c r="I203" s="603" t="s">
        <v>5727</v>
      </c>
      <c r="J203" s="604" t="s">
        <v>7413</v>
      </c>
      <c r="K203" s="604" t="s">
        <v>1031</v>
      </c>
      <c r="L203" s="375">
        <v>596</v>
      </c>
      <c r="M203" s="22" t="s">
        <v>6958</v>
      </c>
      <c r="N203" s="22"/>
      <c r="O203" s="605" t="s">
        <v>6959</v>
      </c>
      <c r="P203" s="37" t="s">
        <v>6960</v>
      </c>
      <c r="Q203" s="37" t="s">
        <v>6966</v>
      </c>
      <c r="R203" s="609"/>
      <c r="S203" s="37"/>
      <c r="T203" s="588">
        <v>44287</v>
      </c>
      <c r="U203" s="588">
        <v>44286</v>
      </c>
      <c r="V203" s="588">
        <v>44287</v>
      </c>
      <c r="W203" s="278" t="s">
        <v>139</v>
      </c>
      <c r="X203" s="37" t="s">
        <v>35</v>
      </c>
      <c r="Y203" s="37"/>
      <c r="Z203" s="37"/>
      <c r="AA203" s="37"/>
      <c r="AB203" s="37"/>
      <c r="AC203" s="37"/>
      <c r="AD203" s="37"/>
      <c r="AE203" s="37"/>
      <c r="AF203" s="37"/>
      <c r="AG203" s="37"/>
      <c r="AH203" s="37"/>
      <c r="AI203" s="37"/>
      <c r="AJ203" s="37"/>
      <c r="AK203" s="37"/>
      <c r="AL203" s="37"/>
      <c r="AM203" s="37"/>
    </row>
    <row r="204" spans="1:39">
      <c r="A204" s="601"/>
      <c r="B204" s="614">
        <v>44285</v>
      </c>
      <c r="C204" s="588"/>
      <c r="D204" s="604" t="s">
        <v>6954</v>
      </c>
      <c r="E204" s="589" t="s">
        <v>4890</v>
      </c>
      <c r="F204" s="589" t="s">
        <v>6955</v>
      </c>
      <c r="G204" s="589"/>
      <c r="H204" s="604" t="s">
        <v>5491</v>
      </c>
      <c r="I204" s="73" t="s">
        <v>7414</v>
      </c>
      <c r="J204" s="76" t="s">
        <v>7415</v>
      </c>
      <c r="K204" s="604" t="s">
        <v>499</v>
      </c>
      <c r="L204" s="375">
        <v>688</v>
      </c>
      <c r="M204" s="22" t="s">
        <v>6958</v>
      </c>
      <c r="N204" s="22" t="s">
        <v>6958</v>
      </c>
      <c r="O204" s="605" t="s">
        <v>6959</v>
      </c>
      <c r="P204" s="37" t="s">
        <v>6960</v>
      </c>
      <c r="Q204" s="37" t="s">
        <v>6966</v>
      </c>
      <c r="R204" s="606" t="s">
        <v>7375</v>
      </c>
      <c r="S204" s="37"/>
      <c r="T204" s="588">
        <v>44286</v>
      </c>
      <c r="U204" s="588">
        <v>44286</v>
      </c>
      <c r="V204" s="588">
        <v>44287</v>
      </c>
      <c r="W204" s="278" t="s">
        <v>139</v>
      </c>
      <c r="X204" s="37" t="s">
        <v>37</v>
      </c>
      <c r="Y204" s="37"/>
      <c r="Z204" s="37"/>
      <c r="AA204" s="37"/>
      <c r="AB204" s="37"/>
      <c r="AC204" s="37"/>
      <c r="AD204" s="37"/>
      <c r="AE204" s="37"/>
      <c r="AF204" s="37"/>
      <c r="AG204" s="37"/>
      <c r="AH204" s="37"/>
      <c r="AI204" s="37"/>
      <c r="AJ204" s="37"/>
      <c r="AK204" s="37"/>
      <c r="AL204" s="37"/>
      <c r="AM204" s="37"/>
    </row>
    <row r="205" spans="1:39" ht="60">
      <c r="A205" s="601"/>
      <c r="B205" s="588">
        <v>44287</v>
      </c>
      <c r="C205" s="588">
        <v>44327</v>
      </c>
      <c r="D205" s="604" t="s">
        <v>6954</v>
      </c>
      <c r="E205" s="589" t="s">
        <v>4890</v>
      </c>
      <c r="F205" s="589" t="s">
        <v>6955</v>
      </c>
      <c r="G205" s="589"/>
      <c r="H205" s="604" t="s">
        <v>175</v>
      </c>
      <c r="I205" s="520" t="s">
        <v>7416</v>
      </c>
      <c r="J205" s="604" t="s">
        <v>7417</v>
      </c>
      <c r="K205" s="604" t="s">
        <v>7418</v>
      </c>
      <c r="L205" s="604" t="s">
        <v>353</v>
      </c>
      <c r="M205" s="22" t="s">
        <v>6965</v>
      </c>
      <c r="N205" s="22"/>
      <c r="O205" s="605" t="s">
        <v>6959</v>
      </c>
      <c r="P205" s="37" t="s">
        <v>7030</v>
      </c>
      <c r="Q205" s="37" t="s">
        <v>6961</v>
      </c>
      <c r="R205" s="606" t="s">
        <v>7419</v>
      </c>
      <c r="S205" s="37"/>
      <c r="T205" s="588"/>
      <c r="U205" s="588"/>
      <c r="V205" s="588"/>
      <c r="W205" s="37"/>
      <c r="X205" s="37"/>
      <c r="Y205" s="37"/>
      <c r="Z205" s="37"/>
      <c r="AA205" s="37"/>
      <c r="AB205" s="37"/>
      <c r="AC205" s="37"/>
      <c r="AD205" s="37"/>
      <c r="AE205" s="37"/>
      <c r="AF205" s="37"/>
      <c r="AG205" s="37"/>
      <c r="AH205" s="37"/>
      <c r="AI205" s="37"/>
      <c r="AJ205" s="37"/>
      <c r="AK205" s="37"/>
      <c r="AL205" s="37"/>
      <c r="AM205" s="37"/>
    </row>
    <row r="206" spans="1:39">
      <c r="A206" s="601"/>
      <c r="B206" s="588">
        <v>44287</v>
      </c>
      <c r="C206" s="588">
        <v>44293</v>
      </c>
      <c r="D206" s="604" t="s">
        <v>6954</v>
      </c>
      <c r="E206" s="589"/>
      <c r="F206" s="589"/>
      <c r="G206" s="589"/>
      <c r="H206" s="604" t="s">
        <v>194</v>
      </c>
      <c r="I206" s="603" t="s">
        <v>5832</v>
      </c>
      <c r="J206" s="604" t="s">
        <v>7136</v>
      </c>
      <c r="K206" s="604" t="s">
        <v>7420</v>
      </c>
      <c r="L206" s="375">
        <v>300</v>
      </c>
      <c r="M206" s="22" t="s">
        <v>6958</v>
      </c>
      <c r="N206" s="22" t="s">
        <v>6958</v>
      </c>
      <c r="O206" s="589" t="s">
        <v>6959</v>
      </c>
      <c r="P206" s="589" t="s">
        <v>6969</v>
      </c>
      <c r="Q206" s="592" t="s">
        <v>6973</v>
      </c>
      <c r="R206" s="606" t="s">
        <v>7375</v>
      </c>
      <c r="S206" s="37"/>
      <c r="T206" s="588">
        <v>44287</v>
      </c>
      <c r="U206" s="588">
        <v>44287</v>
      </c>
      <c r="V206" s="588">
        <v>44286</v>
      </c>
      <c r="W206" s="278" t="s">
        <v>139</v>
      </c>
      <c r="X206" s="37" t="s">
        <v>37</v>
      </c>
      <c r="Y206" s="37"/>
      <c r="Z206" s="37"/>
      <c r="AA206" s="37"/>
      <c r="AB206" s="37"/>
      <c r="AC206" s="37"/>
      <c r="AD206" s="37"/>
      <c r="AE206" s="37"/>
      <c r="AF206" s="37"/>
      <c r="AG206" s="37"/>
      <c r="AH206" s="37"/>
      <c r="AI206" s="37"/>
      <c r="AJ206" s="37"/>
      <c r="AK206" s="37"/>
      <c r="AL206" s="37"/>
      <c r="AM206" s="37"/>
    </row>
    <row r="207" spans="1:39" ht="45">
      <c r="A207" s="587"/>
      <c r="B207" s="588">
        <v>44256</v>
      </c>
      <c r="C207" s="588">
        <v>44270</v>
      </c>
      <c r="D207" s="589" t="s">
        <v>6954</v>
      </c>
      <c r="E207" s="589" t="s">
        <v>4890</v>
      </c>
      <c r="F207" s="589" t="s">
        <v>6955</v>
      </c>
      <c r="G207" s="589" t="s">
        <v>3242</v>
      </c>
      <c r="H207" s="589" t="s">
        <v>138</v>
      </c>
      <c r="I207" s="598" t="s">
        <v>7421</v>
      </c>
      <c r="J207" s="589" t="s">
        <v>7422</v>
      </c>
      <c r="K207" s="589" t="s">
        <v>142</v>
      </c>
      <c r="L207" s="589">
        <v>1000</v>
      </c>
      <c r="M207" s="22" t="s">
        <v>6965</v>
      </c>
      <c r="N207" s="596" t="s">
        <v>6982</v>
      </c>
      <c r="O207" s="589" t="s">
        <v>6959</v>
      </c>
      <c r="P207" s="431" t="s">
        <v>6960</v>
      </c>
      <c r="Q207" s="592" t="s">
        <v>6973</v>
      </c>
      <c r="R207" s="587" t="s">
        <v>7423</v>
      </c>
      <c r="S207" s="431"/>
      <c r="T207" s="588">
        <v>44259</v>
      </c>
      <c r="U207" s="588"/>
      <c r="V207" s="588"/>
      <c r="W207" s="431"/>
      <c r="X207" s="37"/>
      <c r="Y207" s="431"/>
      <c r="Z207" s="431"/>
      <c r="AA207" s="37"/>
      <c r="AB207" s="37"/>
      <c r="AC207" s="37"/>
      <c r="AD207" s="37"/>
      <c r="AE207" s="37"/>
      <c r="AF207" s="37"/>
      <c r="AG207" s="37"/>
      <c r="AH207" s="37"/>
      <c r="AI207" s="37"/>
      <c r="AJ207" s="37"/>
      <c r="AK207" s="37"/>
      <c r="AL207" s="37"/>
      <c r="AM207" s="37"/>
    </row>
    <row r="208" spans="1:39">
      <c r="A208" s="587"/>
      <c r="B208" s="588">
        <v>44258</v>
      </c>
      <c r="C208" s="588">
        <v>44272</v>
      </c>
      <c r="D208" s="589" t="s">
        <v>6954</v>
      </c>
      <c r="E208" s="589" t="s">
        <v>4890</v>
      </c>
      <c r="F208" s="589" t="s">
        <v>6955</v>
      </c>
      <c r="G208" s="589" t="s">
        <v>3242</v>
      </c>
      <c r="H208" s="589" t="s">
        <v>154</v>
      </c>
      <c r="I208" s="595" t="s">
        <v>6086</v>
      </c>
      <c r="J208" s="589" t="s">
        <v>7424</v>
      </c>
      <c r="K208" s="589" t="s">
        <v>168</v>
      </c>
      <c r="L208" s="589">
        <v>3400</v>
      </c>
      <c r="M208" s="22" t="s">
        <v>6958</v>
      </c>
      <c r="N208" s="22" t="s">
        <v>6958</v>
      </c>
      <c r="O208" s="589" t="s">
        <v>6959</v>
      </c>
      <c r="P208" s="589" t="s">
        <v>6969</v>
      </c>
      <c r="Q208" s="592" t="s">
        <v>6973</v>
      </c>
      <c r="R208" s="594" t="s">
        <v>7425</v>
      </c>
      <c r="S208" s="431"/>
      <c r="T208" s="588">
        <v>44258</v>
      </c>
      <c r="U208" s="588"/>
      <c r="V208" s="588">
        <v>44258</v>
      </c>
      <c r="W208" s="278" t="s">
        <v>139</v>
      </c>
      <c r="X208" s="431" t="s">
        <v>37</v>
      </c>
      <c r="Y208" s="431"/>
      <c r="Z208" s="431"/>
      <c r="AA208" s="37"/>
      <c r="AB208" s="37"/>
      <c r="AC208" s="37"/>
      <c r="AD208" s="37"/>
      <c r="AE208" s="37"/>
      <c r="AF208" s="37"/>
      <c r="AG208" s="37"/>
      <c r="AH208" s="37"/>
      <c r="AI208" s="37"/>
      <c r="AJ208" s="37"/>
      <c r="AK208" s="37"/>
      <c r="AL208" s="37"/>
      <c r="AM208" s="37"/>
    </row>
    <row r="209" spans="1:39" ht="30">
      <c r="A209" s="587"/>
      <c r="B209" s="588">
        <v>44285</v>
      </c>
      <c r="C209" s="588">
        <v>44292</v>
      </c>
      <c r="D209" s="589" t="s">
        <v>6954</v>
      </c>
      <c r="E209" s="589" t="s">
        <v>4890</v>
      </c>
      <c r="F209" s="589" t="s">
        <v>6955</v>
      </c>
      <c r="G209" s="589" t="s">
        <v>3242</v>
      </c>
      <c r="H209" s="589" t="s">
        <v>154</v>
      </c>
      <c r="I209" s="595" t="s">
        <v>7426</v>
      </c>
      <c r="J209" s="589" t="s">
        <v>7427</v>
      </c>
      <c r="K209" s="589" t="s">
        <v>264</v>
      </c>
      <c r="L209" s="589" t="s">
        <v>202</v>
      </c>
      <c r="M209" s="22" t="s">
        <v>6965</v>
      </c>
      <c r="N209" s="596" t="s">
        <v>6965</v>
      </c>
      <c r="O209" s="588" t="s">
        <v>6959</v>
      </c>
      <c r="P209" s="604" t="s">
        <v>6969</v>
      </c>
      <c r="Q209" s="598" t="s">
        <v>6973</v>
      </c>
      <c r="R209" s="606" t="s">
        <v>7428</v>
      </c>
      <c r="S209" s="37"/>
      <c r="T209" s="588">
        <v>44285</v>
      </c>
      <c r="U209" s="588"/>
      <c r="V209" s="588">
        <v>44285</v>
      </c>
      <c r="W209" s="278" t="s">
        <v>139</v>
      </c>
      <c r="X209" s="431" t="s">
        <v>37</v>
      </c>
      <c r="Y209" s="37"/>
      <c r="Z209" s="37"/>
      <c r="AA209" s="37"/>
      <c r="AB209" s="37"/>
      <c r="AC209" s="37"/>
      <c r="AD209" s="37"/>
      <c r="AE209" s="37"/>
      <c r="AF209" s="37"/>
      <c r="AG209" s="37"/>
      <c r="AH209" s="37"/>
      <c r="AI209" s="37"/>
      <c r="AJ209" s="37"/>
      <c r="AK209" s="37"/>
      <c r="AL209" s="37"/>
      <c r="AM209" s="37"/>
    </row>
    <row r="210" spans="1:39" ht="30">
      <c r="A210" s="587"/>
      <c r="B210" s="588">
        <v>44285</v>
      </c>
      <c r="C210" s="588">
        <v>44258</v>
      </c>
      <c r="D210" s="589"/>
      <c r="E210" s="589"/>
      <c r="F210" s="589"/>
      <c r="G210" s="589"/>
      <c r="H210" s="589" t="s">
        <v>154</v>
      </c>
      <c r="I210" s="595" t="s">
        <v>7429</v>
      </c>
      <c r="J210" s="589" t="s">
        <v>7430</v>
      </c>
      <c r="K210" s="589" t="s">
        <v>168</v>
      </c>
      <c r="L210" s="589">
        <v>3400</v>
      </c>
      <c r="M210" s="22" t="s">
        <v>6957</v>
      </c>
      <c r="N210" s="596"/>
      <c r="O210" s="588" t="s">
        <v>6959</v>
      </c>
      <c r="P210" s="37" t="s">
        <v>6969</v>
      </c>
      <c r="Q210" s="598" t="s">
        <v>6973</v>
      </c>
      <c r="R210" s="606" t="s">
        <v>7431</v>
      </c>
      <c r="S210" s="37"/>
      <c r="T210" s="588">
        <v>44285</v>
      </c>
      <c r="U210" s="588"/>
      <c r="V210" s="588">
        <v>44285</v>
      </c>
      <c r="W210" s="278" t="s">
        <v>139</v>
      </c>
      <c r="X210" s="431" t="s">
        <v>37</v>
      </c>
      <c r="Y210" s="37"/>
      <c r="Z210" s="37"/>
      <c r="AA210" s="37"/>
      <c r="AB210" s="37"/>
      <c r="AC210" s="37"/>
      <c r="AD210" s="37"/>
      <c r="AE210" s="37"/>
      <c r="AF210" s="37"/>
      <c r="AG210" s="37"/>
      <c r="AH210" s="37"/>
      <c r="AI210" s="37"/>
      <c r="AJ210" s="37"/>
      <c r="AK210" s="37"/>
      <c r="AL210" s="37"/>
      <c r="AM210" s="37"/>
    </row>
    <row r="211" spans="1:39" ht="45">
      <c r="A211" s="601"/>
      <c r="B211" s="588">
        <v>44287</v>
      </c>
      <c r="C211" s="588">
        <v>44305</v>
      </c>
      <c r="D211" s="604" t="s">
        <v>6976</v>
      </c>
      <c r="E211" s="589"/>
      <c r="F211" s="589"/>
      <c r="G211" s="589"/>
      <c r="H211" s="604" t="s">
        <v>157</v>
      </c>
      <c r="I211" s="595" t="s">
        <v>7432</v>
      </c>
      <c r="J211" s="604" t="s">
        <v>7433</v>
      </c>
      <c r="K211" s="604" t="s">
        <v>1410</v>
      </c>
      <c r="L211" s="375">
        <v>10000</v>
      </c>
      <c r="M211" s="22" t="s">
        <v>6965</v>
      </c>
      <c r="N211" s="22"/>
      <c r="O211" s="588" t="s">
        <v>6959</v>
      </c>
      <c r="P211" s="37" t="s">
        <v>6978</v>
      </c>
      <c r="Q211" s="37" t="s">
        <v>6973</v>
      </c>
      <c r="R211" s="606" t="s">
        <v>7434</v>
      </c>
      <c r="S211" s="37"/>
      <c r="T211" s="588">
        <v>44287</v>
      </c>
      <c r="U211" s="588"/>
      <c r="V211" s="588"/>
      <c r="W211" s="278" t="s">
        <v>139</v>
      </c>
      <c r="X211" s="37" t="s">
        <v>37</v>
      </c>
      <c r="Y211" s="37"/>
      <c r="Z211" s="37"/>
      <c r="AA211" s="37"/>
      <c r="AB211" s="37"/>
      <c r="AC211" s="37"/>
      <c r="AD211" s="37"/>
      <c r="AE211" s="37"/>
      <c r="AF211" s="37"/>
      <c r="AG211" s="37"/>
      <c r="AH211" s="37"/>
      <c r="AI211" s="37"/>
      <c r="AJ211" s="37"/>
      <c r="AK211" s="37"/>
      <c r="AL211" s="37"/>
      <c r="AM211" s="37"/>
    </row>
    <row r="212" spans="1:39">
      <c r="A212" s="601"/>
      <c r="B212" s="588">
        <v>44287</v>
      </c>
      <c r="C212" s="588">
        <v>44288</v>
      </c>
      <c r="D212" s="589" t="s">
        <v>6954</v>
      </c>
      <c r="E212" s="589" t="s">
        <v>4890</v>
      </c>
      <c r="F212" s="589" t="s">
        <v>6955</v>
      </c>
      <c r="G212" s="589" t="s">
        <v>3242</v>
      </c>
      <c r="H212" s="604" t="s">
        <v>154</v>
      </c>
      <c r="I212" s="608" t="s">
        <v>7435</v>
      </c>
      <c r="J212" s="375" t="s">
        <v>4147</v>
      </c>
      <c r="K212" s="604" t="s">
        <v>142</v>
      </c>
      <c r="L212" s="604">
        <v>24170.74</v>
      </c>
      <c r="M212" s="22" t="s">
        <v>6958</v>
      </c>
      <c r="N212" s="22" t="s">
        <v>6958</v>
      </c>
      <c r="O212" s="605" t="s">
        <v>6959</v>
      </c>
      <c r="P212" s="37" t="s">
        <v>6969</v>
      </c>
      <c r="Q212" s="37" t="s">
        <v>6973</v>
      </c>
      <c r="R212" s="606" t="s">
        <v>7375</v>
      </c>
      <c r="S212" s="37"/>
      <c r="T212" s="588">
        <v>44287</v>
      </c>
      <c r="U212" s="588">
        <v>44287</v>
      </c>
      <c r="V212" s="588">
        <v>44287</v>
      </c>
      <c r="W212" s="278" t="s">
        <v>139</v>
      </c>
      <c r="X212" s="37" t="s">
        <v>37</v>
      </c>
      <c r="Y212" s="37"/>
      <c r="Z212" s="37"/>
      <c r="AA212" s="37"/>
      <c r="AB212" s="37"/>
      <c r="AC212" s="37"/>
      <c r="AD212" s="37"/>
      <c r="AE212" s="37"/>
      <c r="AF212" s="37"/>
      <c r="AG212" s="37"/>
      <c r="AH212" s="37"/>
      <c r="AI212" s="37"/>
      <c r="AJ212" s="37"/>
      <c r="AK212" s="37"/>
      <c r="AL212" s="37"/>
      <c r="AM212" s="37"/>
    </row>
    <row r="213" spans="1:39">
      <c r="A213" s="601"/>
      <c r="B213" s="588">
        <v>44287</v>
      </c>
      <c r="C213" s="588">
        <v>44288</v>
      </c>
      <c r="D213" s="604" t="s">
        <v>6954</v>
      </c>
      <c r="E213" s="589"/>
      <c r="F213" s="589"/>
      <c r="G213" s="589"/>
      <c r="H213" s="604" t="s">
        <v>154</v>
      </c>
      <c r="I213" s="603" t="s">
        <v>7436</v>
      </c>
      <c r="J213" s="375" t="s">
        <v>7437</v>
      </c>
      <c r="K213" s="604" t="s">
        <v>518</v>
      </c>
      <c r="L213" s="375">
        <v>1699.15</v>
      </c>
      <c r="M213" s="22" t="s">
        <v>7003</v>
      </c>
      <c r="N213" s="22"/>
      <c r="O213" s="604" t="s">
        <v>6959</v>
      </c>
      <c r="P213" s="37" t="s">
        <v>6969</v>
      </c>
      <c r="Q213" s="37" t="s">
        <v>6973</v>
      </c>
      <c r="R213" s="606" t="s">
        <v>7438</v>
      </c>
      <c r="S213" s="37"/>
      <c r="T213" s="588">
        <v>44287</v>
      </c>
      <c r="U213" s="588"/>
      <c r="V213" s="588">
        <v>44287</v>
      </c>
      <c r="W213" s="278" t="s">
        <v>139</v>
      </c>
      <c r="X213" s="37" t="s">
        <v>37</v>
      </c>
      <c r="Y213" s="37"/>
      <c r="Z213" s="37"/>
      <c r="AA213" s="37"/>
      <c r="AB213" s="37"/>
      <c r="AC213" s="37"/>
      <c r="AD213" s="37"/>
      <c r="AE213" s="37"/>
      <c r="AF213" s="37"/>
      <c r="AG213" s="37"/>
      <c r="AH213" s="37"/>
      <c r="AI213" s="37"/>
      <c r="AJ213" s="37"/>
      <c r="AK213" s="37"/>
      <c r="AL213" s="37"/>
      <c r="AM213" s="37"/>
    </row>
    <row r="214" spans="1:39">
      <c r="A214" s="601"/>
      <c r="B214" s="605">
        <v>44287</v>
      </c>
      <c r="C214" s="605">
        <v>44301</v>
      </c>
      <c r="D214" s="431" t="s">
        <v>6954</v>
      </c>
      <c r="E214" s="431" t="s">
        <v>4890</v>
      </c>
      <c r="F214" s="431" t="s">
        <v>6955</v>
      </c>
      <c r="G214" s="431" t="s">
        <v>3242</v>
      </c>
      <c r="H214" s="431" t="s">
        <v>175</v>
      </c>
      <c r="I214" s="598" t="s">
        <v>5970</v>
      </c>
      <c r="J214" s="431" t="s">
        <v>7010</v>
      </c>
      <c r="K214" s="604" t="s">
        <v>5971</v>
      </c>
      <c r="L214" s="375">
        <v>3024</v>
      </c>
      <c r="M214" s="22" t="s">
        <v>6958</v>
      </c>
      <c r="N214" s="22"/>
      <c r="O214" s="604" t="s">
        <v>6959</v>
      </c>
      <c r="P214" s="37" t="s">
        <v>6969</v>
      </c>
      <c r="Q214" s="37" t="s">
        <v>6973</v>
      </c>
      <c r="R214" s="606" t="s">
        <v>82</v>
      </c>
      <c r="S214" s="37"/>
      <c r="T214" s="588">
        <v>44287</v>
      </c>
      <c r="U214" s="588">
        <v>44287</v>
      </c>
      <c r="V214" s="588">
        <v>44287</v>
      </c>
      <c r="W214" s="278" t="s">
        <v>139</v>
      </c>
      <c r="X214" s="37" t="s">
        <v>37</v>
      </c>
      <c r="Y214" s="37"/>
      <c r="Z214" s="37"/>
      <c r="AA214" s="37"/>
      <c r="AB214" s="37"/>
      <c r="AC214" s="37"/>
      <c r="AD214" s="37"/>
      <c r="AE214" s="37"/>
      <c r="AF214" s="37"/>
      <c r="AG214" s="37"/>
      <c r="AH214" s="37"/>
      <c r="AI214" s="37"/>
      <c r="AJ214" s="37"/>
      <c r="AK214" s="37"/>
      <c r="AL214" s="37"/>
      <c r="AM214" s="37"/>
    </row>
    <row r="215" spans="1:39">
      <c r="A215" s="601"/>
      <c r="B215" s="588">
        <v>44287</v>
      </c>
      <c r="C215" s="588">
        <v>44294</v>
      </c>
      <c r="D215" s="431" t="s">
        <v>6954</v>
      </c>
      <c r="E215" s="589"/>
      <c r="F215" s="589"/>
      <c r="G215" s="589"/>
      <c r="H215" s="604" t="s">
        <v>5487</v>
      </c>
      <c r="I215" s="603" t="s">
        <v>7439</v>
      </c>
      <c r="J215" s="604" t="s">
        <v>7440</v>
      </c>
      <c r="K215" s="604" t="s">
        <v>163</v>
      </c>
      <c r="L215" s="375">
        <v>1421.59</v>
      </c>
      <c r="M215" s="22" t="s">
        <v>6958</v>
      </c>
      <c r="N215" s="22" t="s">
        <v>6958</v>
      </c>
      <c r="O215" s="375">
        <v>2021</v>
      </c>
      <c r="P215" s="37" t="s">
        <v>6969</v>
      </c>
      <c r="Q215" s="37" t="s">
        <v>6973</v>
      </c>
      <c r="R215" s="606" t="s">
        <v>7375</v>
      </c>
      <c r="S215" s="37"/>
      <c r="T215" s="588">
        <v>44287</v>
      </c>
      <c r="U215" s="588"/>
      <c r="V215" s="588">
        <v>44287</v>
      </c>
      <c r="W215" s="278" t="s">
        <v>139</v>
      </c>
      <c r="X215" s="37" t="s">
        <v>37</v>
      </c>
      <c r="Y215" s="37"/>
      <c r="Z215" s="37"/>
      <c r="AA215" s="37"/>
      <c r="AB215" s="37"/>
      <c r="AC215" s="37"/>
      <c r="AD215" s="37"/>
      <c r="AE215" s="37"/>
      <c r="AF215" s="37"/>
      <c r="AG215" s="37"/>
      <c r="AH215" s="37"/>
      <c r="AI215" s="37"/>
      <c r="AJ215" s="37"/>
      <c r="AK215" s="37"/>
      <c r="AL215" s="37"/>
      <c r="AM215" s="37"/>
    </row>
    <row r="216" spans="1:39">
      <c r="A216" s="601"/>
      <c r="B216" s="588">
        <v>44287</v>
      </c>
      <c r="C216" s="588">
        <v>44292</v>
      </c>
      <c r="D216" s="589" t="s">
        <v>6954</v>
      </c>
      <c r="E216" s="589"/>
      <c r="F216" s="589"/>
      <c r="G216" s="589"/>
      <c r="H216" s="604" t="s">
        <v>175</v>
      </c>
      <c r="I216" s="375">
        <v>766625786</v>
      </c>
      <c r="J216" s="604" t="s">
        <v>7441</v>
      </c>
      <c r="K216" s="604" t="s">
        <v>142</v>
      </c>
      <c r="L216" s="375">
        <v>288</v>
      </c>
      <c r="M216" s="22" t="s">
        <v>6958</v>
      </c>
      <c r="N216" s="22" t="s">
        <v>6958</v>
      </c>
      <c r="O216" s="605" t="s">
        <v>6959</v>
      </c>
      <c r="P216" s="37" t="s">
        <v>6969</v>
      </c>
      <c r="Q216" s="37" t="s">
        <v>6973</v>
      </c>
      <c r="R216" s="606" t="s">
        <v>7425</v>
      </c>
      <c r="S216" s="37"/>
      <c r="T216" s="588">
        <v>44287</v>
      </c>
      <c r="U216" s="588">
        <v>44287</v>
      </c>
      <c r="V216" s="588"/>
      <c r="W216" s="278" t="s">
        <v>139</v>
      </c>
      <c r="X216" s="37" t="s">
        <v>37</v>
      </c>
      <c r="Y216" s="37"/>
      <c r="Z216" s="37"/>
      <c r="AA216" s="37"/>
      <c r="AB216" s="37"/>
      <c r="AC216" s="37"/>
      <c r="AD216" s="37"/>
      <c r="AE216" s="37"/>
      <c r="AF216" s="37"/>
      <c r="AG216" s="37"/>
      <c r="AH216" s="37"/>
      <c r="AI216" s="37"/>
      <c r="AJ216" s="37"/>
      <c r="AK216" s="37"/>
      <c r="AL216" s="37"/>
      <c r="AM216" s="37"/>
    </row>
    <row r="217" spans="1:39">
      <c r="A217" s="601"/>
      <c r="B217" s="588">
        <v>44287</v>
      </c>
      <c r="C217" s="588">
        <v>44288</v>
      </c>
      <c r="D217" s="589" t="s">
        <v>6954</v>
      </c>
      <c r="E217" s="589"/>
      <c r="F217" s="589"/>
      <c r="G217" s="589"/>
      <c r="H217" s="604" t="s">
        <v>146</v>
      </c>
      <c r="I217" s="603" t="s">
        <v>5857</v>
      </c>
      <c r="J217" s="604" t="s">
        <v>7442</v>
      </c>
      <c r="K217" s="604" t="s">
        <v>163</v>
      </c>
      <c r="L217" s="375">
        <v>1156.32</v>
      </c>
      <c r="M217" s="22" t="s">
        <v>7003</v>
      </c>
      <c r="N217" s="22"/>
      <c r="O217" s="604" t="s">
        <v>6959</v>
      </c>
      <c r="P217" s="37" t="s">
        <v>6969</v>
      </c>
      <c r="Q217" s="37" t="s">
        <v>6973</v>
      </c>
      <c r="R217" s="606" t="s">
        <v>7443</v>
      </c>
      <c r="S217" s="37"/>
      <c r="T217" s="588">
        <v>44287</v>
      </c>
      <c r="U217" s="588"/>
      <c r="V217" s="588">
        <v>44287</v>
      </c>
      <c r="W217" s="278" t="s">
        <v>139</v>
      </c>
      <c r="X217" s="37" t="s">
        <v>37</v>
      </c>
      <c r="Y217" s="37"/>
      <c r="Z217" s="37"/>
      <c r="AA217" s="37"/>
      <c r="AB217" s="37"/>
      <c r="AC217" s="37"/>
      <c r="AD217" s="37"/>
      <c r="AE217" s="37"/>
      <c r="AF217" s="37"/>
      <c r="AG217" s="37"/>
      <c r="AH217" s="37"/>
      <c r="AI217" s="37"/>
      <c r="AJ217" s="37"/>
      <c r="AK217" s="37"/>
      <c r="AL217" s="37"/>
      <c r="AM217" s="37"/>
    </row>
    <row r="218" spans="1:39">
      <c r="A218" s="601"/>
      <c r="B218" s="588">
        <v>44287</v>
      </c>
      <c r="C218" s="588"/>
      <c r="D218" s="431" t="s">
        <v>7444</v>
      </c>
      <c r="E218" s="589"/>
      <c r="F218" s="589"/>
      <c r="G218" s="589"/>
      <c r="H218" s="604" t="s">
        <v>146</v>
      </c>
      <c r="I218" s="603" t="s">
        <v>4727</v>
      </c>
      <c r="J218" s="604" t="s">
        <v>7445</v>
      </c>
      <c r="K218" s="604" t="s">
        <v>142</v>
      </c>
      <c r="L218" s="375">
        <v>203</v>
      </c>
      <c r="M218" s="22" t="s">
        <v>6958</v>
      </c>
      <c r="N218" s="22"/>
      <c r="O218" s="604" t="s">
        <v>6959</v>
      </c>
      <c r="P218" s="37" t="s">
        <v>6969</v>
      </c>
      <c r="Q218" s="37" t="s">
        <v>6973</v>
      </c>
      <c r="R218" s="609"/>
      <c r="S218" s="37"/>
      <c r="T218" s="588">
        <v>44287</v>
      </c>
      <c r="U218" s="588"/>
      <c r="V218" s="588">
        <v>44287</v>
      </c>
      <c r="W218" s="278" t="s">
        <v>152</v>
      </c>
      <c r="X218" s="37"/>
      <c r="Y218" s="37"/>
      <c r="Z218" s="37"/>
      <c r="AA218" s="37"/>
      <c r="AB218" s="37"/>
      <c r="AC218" s="37"/>
      <c r="AD218" s="37"/>
      <c r="AE218" s="37"/>
      <c r="AF218" s="37"/>
      <c r="AG218" s="37"/>
      <c r="AH218" s="37"/>
      <c r="AI218" s="37"/>
      <c r="AJ218" s="37"/>
      <c r="AK218" s="37"/>
      <c r="AL218" s="37"/>
      <c r="AM218" s="37"/>
    </row>
    <row r="219" spans="1:39" ht="45">
      <c r="A219" s="601"/>
      <c r="B219" s="588">
        <v>44287</v>
      </c>
      <c r="C219" s="588"/>
      <c r="D219" s="604" t="s">
        <v>6954</v>
      </c>
      <c r="E219" s="589"/>
      <c r="F219" s="589"/>
      <c r="G219" s="589"/>
      <c r="H219" s="604" t="s">
        <v>146</v>
      </c>
      <c r="I219" s="603" t="s">
        <v>3089</v>
      </c>
      <c r="J219" s="604" t="s">
        <v>7446</v>
      </c>
      <c r="K219" s="604" t="s">
        <v>7447</v>
      </c>
      <c r="L219" s="375">
        <v>156.56</v>
      </c>
      <c r="M219" s="22" t="s">
        <v>6958</v>
      </c>
      <c r="N219" s="22"/>
      <c r="O219" s="604" t="s">
        <v>6959</v>
      </c>
      <c r="P219" s="37" t="s">
        <v>6969</v>
      </c>
      <c r="Q219" s="37" t="s">
        <v>6973</v>
      </c>
      <c r="R219" s="606" t="s">
        <v>7448</v>
      </c>
      <c r="S219" s="37"/>
      <c r="T219" s="588">
        <v>44287</v>
      </c>
      <c r="U219" s="588">
        <v>44287</v>
      </c>
      <c r="V219" s="588">
        <v>44287</v>
      </c>
      <c r="W219" s="278" t="s">
        <v>139</v>
      </c>
      <c r="X219" s="37" t="s">
        <v>37</v>
      </c>
      <c r="Y219" s="37"/>
      <c r="Z219" s="37"/>
      <c r="AA219" s="37"/>
      <c r="AB219" s="37"/>
      <c r="AC219" s="37"/>
      <c r="AD219" s="37"/>
      <c r="AE219" s="37"/>
      <c r="AF219" s="37"/>
      <c r="AG219" s="37"/>
      <c r="AH219" s="37"/>
      <c r="AI219" s="37"/>
      <c r="AJ219" s="37"/>
      <c r="AK219" s="37"/>
      <c r="AL219" s="37"/>
      <c r="AM219" s="37"/>
    </row>
    <row r="220" spans="1:39" ht="30">
      <c r="A220" s="601"/>
      <c r="B220" s="588">
        <v>44288</v>
      </c>
      <c r="C220" s="588">
        <v>44294</v>
      </c>
      <c r="D220" s="604" t="s">
        <v>6954</v>
      </c>
      <c r="E220" s="589"/>
      <c r="F220" s="589"/>
      <c r="G220" s="589"/>
      <c r="H220" s="604" t="s">
        <v>175</v>
      </c>
      <c r="I220" s="603" t="s">
        <v>5948</v>
      </c>
      <c r="J220" s="606" t="s">
        <v>11091</v>
      </c>
      <c r="K220" s="604" t="s">
        <v>704</v>
      </c>
      <c r="L220" s="375">
        <v>3000</v>
      </c>
      <c r="M220" s="22" t="s">
        <v>6957</v>
      </c>
      <c r="N220" s="22"/>
      <c r="O220" s="604" t="s">
        <v>6959</v>
      </c>
      <c r="P220" s="37" t="s">
        <v>6969</v>
      </c>
      <c r="Q220" s="37" t="s">
        <v>6961</v>
      </c>
      <c r="R220" s="606" t="s">
        <v>11092</v>
      </c>
      <c r="S220" s="37"/>
      <c r="T220" s="588">
        <v>44288</v>
      </c>
      <c r="U220" s="588"/>
      <c r="V220" s="588"/>
      <c r="W220" s="37"/>
      <c r="X220" s="37"/>
      <c r="Y220" s="37"/>
      <c r="Z220" s="37"/>
      <c r="AA220" s="37"/>
      <c r="AB220" s="37"/>
      <c r="AC220" s="37"/>
      <c r="AD220" s="37"/>
      <c r="AE220" s="37"/>
      <c r="AF220" s="37"/>
      <c r="AG220" s="37"/>
      <c r="AH220" s="37"/>
      <c r="AI220" s="37"/>
      <c r="AJ220" s="37"/>
      <c r="AK220" s="37"/>
      <c r="AL220" s="37"/>
      <c r="AM220" s="37"/>
    </row>
    <row r="221" spans="1:39">
      <c r="A221" s="601"/>
      <c r="B221" s="588"/>
      <c r="C221" s="588"/>
      <c r="D221" s="604"/>
      <c r="E221" s="589"/>
      <c r="F221" s="589"/>
      <c r="G221" s="589"/>
      <c r="H221" s="375"/>
      <c r="I221" s="375"/>
      <c r="J221" s="375"/>
      <c r="K221" s="375"/>
      <c r="L221" s="375"/>
      <c r="M221" s="22"/>
      <c r="N221" s="22"/>
      <c r="O221" s="375"/>
      <c r="P221" s="37"/>
      <c r="Q221" s="37"/>
      <c r="R221" s="609"/>
      <c r="S221" s="37"/>
      <c r="T221" s="588"/>
      <c r="U221" s="588"/>
      <c r="V221" s="588"/>
      <c r="W221" s="37"/>
      <c r="X221" s="37"/>
      <c r="Y221" s="37"/>
      <c r="Z221" s="37"/>
      <c r="AA221" s="37"/>
      <c r="AB221" s="37"/>
      <c r="AC221" s="37"/>
      <c r="AD221" s="37"/>
      <c r="AE221" s="37"/>
      <c r="AF221" s="37"/>
      <c r="AG221" s="37"/>
      <c r="AH221" s="37"/>
      <c r="AI221" s="37"/>
      <c r="AJ221" s="37"/>
      <c r="AK221" s="37"/>
      <c r="AL221" s="37"/>
      <c r="AM221" s="37"/>
    </row>
    <row r="222" spans="1:39">
      <c r="A222" s="601"/>
      <c r="B222" s="588"/>
      <c r="C222" s="588"/>
      <c r="D222" s="604"/>
      <c r="E222" s="589"/>
      <c r="F222" s="589"/>
      <c r="G222" s="589"/>
      <c r="H222" s="375"/>
      <c r="I222" s="375"/>
      <c r="J222" s="375"/>
      <c r="K222" s="375"/>
      <c r="L222" s="375"/>
      <c r="M222" s="22"/>
      <c r="N222" s="22"/>
      <c r="O222" s="375"/>
      <c r="P222" s="37"/>
      <c r="Q222" s="37"/>
      <c r="R222" s="609"/>
      <c r="S222" s="37"/>
      <c r="T222" s="588"/>
      <c r="U222" s="588"/>
      <c r="V222" s="588"/>
      <c r="W222" s="37"/>
      <c r="X222" s="37"/>
      <c r="Y222" s="37"/>
      <c r="Z222" s="37"/>
      <c r="AA222" s="37"/>
      <c r="AB222" s="37"/>
      <c r="AC222" s="37"/>
      <c r="AD222" s="37"/>
      <c r="AE222" s="37"/>
      <c r="AF222" s="37"/>
      <c r="AG222" s="37"/>
      <c r="AH222" s="37"/>
      <c r="AI222" s="37"/>
      <c r="AJ222" s="37"/>
      <c r="AK222" s="37"/>
      <c r="AL222" s="37"/>
      <c r="AM222" s="37"/>
    </row>
    <row r="223" spans="1:39">
      <c r="A223" s="601"/>
      <c r="B223" s="588"/>
      <c r="C223" s="588"/>
      <c r="D223" s="604"/>
      <c r="E223" s="589"/>
      <c r="F223" s="589"/>
      <c r="G223" s="589"/>
      <c r="H223" s="375"/>
      <c r="I223" s="375"/>
      <c r="J223" s="375"/>
      <c r="K223" s="375"/>
      <c r="L223" s="375"/>
      <c r="M223" s="22"/>
      <c r="N223" s="22"/>
      <c r="O223" s="375"/>
      <c r="P223" s="37"/>
      <c r="Q223" s="37"/>
      <c r="R223" s="609"/>
      <c r="S223" s="37"/>
      <c r="T223" s="588"/>
      <c r="U223" s="588"/>
      <c r="V223" s="588"/>
      <c r="W223" s="37"/>
      <c r="X223" s="37"/>
      <c r="Y223" s="37"/>
      <c r="Z223" s="37"/>
      <c r="AA223" s="37"/>
      <c r="AB223" s="37"/>
      <c r="AC223" s="37"/>
      <c r="AD223" s="37"/>
      <c r="AE223" s="37"/>
      <c r="AF223" s="37"/>
      <c r="AG223" s="37"/>
      <c r="AH223" s="37"/>
      <c r="AI223" s="37"/>
      <c r="AJ223" s="37"/>
      <c r="AK223" s="37"/>
      <c r="AL223" s="37"/>
      <c r="AM223" s="37"/>
    </row>
    <row r="224" spans="1:39">
      <c r="A224" s="601"/>
      <c r="B224" s="588"/>
      <c r="C224" s="588"/>
      <c r="D224" s="604"/>
      <c r="E224" s="589"/>
      <c r="F224" s="589"/>
      <c r="G224" s="589"/>
      <c r="H224" s="375"/>
      <c r="I224" s="375"/>
      <c r="J224" s="375"/>
      <c r="K224" s="375"/>
      <c r="L224" s="375"/>
      <c r="M224" s="22"/>
      <c r="N224" s="22"/>
      <c r="O224" s="375"/>
      <c r="P224" s="37"/>
      <c r="Q224" s="37"/>
      <c r="R224" s="609"/>
      <c r="S224" s="37"/>
      <c r="T224" s="588"/>
      <c r="U224" s="588"/>
      <c r="V224" s="588"/>
      <c r="W224" s="37"/>
      <c r="X224" s="37"/>
      <c r="Y224" s="37"/>
      <c r="Z224" s="37"/>
      <c r="AA224" s="37"/>
      <c r="AB224" s="37"/>
      <c r="AC224" s="37"/>
      <c r="AD224" s="37"/>
      <c r="AE224" s="37"/>
      <c r="AF224" s="37"/>
      <c r="AG224" s="37"/>
      <c r="AH224" s="37"/>
      <c r="AI224" s="37"/>
      <c r="AJ224" s="37"/>
      <c r="AK224" s="37"/>
      <c r="AL224" s="37"/>
      <c r="AM224" s="37"/>
    </row>
    <row r="225" spans="1:39">
      <c r="A225" s="601"/>
      <c r="B225" s="588"/>
      <c r="C225" s="588"/>
      <c r="D225" s="604"/>
      <c r="E225" s="589"/>
      <c r="F225" s="589"/>
      <c r="G225" s="589"/>
      <c r="H225" s="375"/>
      <c r="I225" s="375"/>
      <c r="J225" s="375"/>
      <c r="K225" s="375"/>
      <c r="L225" s="375"/>
      <c r="M225" s="22"/>
      <c r="N225" s="22"/>
      <c r="O225" s="375"/>
      <c r="P225" s="37"/>
      <c r="Q225" s="37"/>
      <c r="R225" s="609"/>
      <c r="S225" s="37"/>
      <c r="T225" s="588"/>
      <c r="U225" s="588"/>
      <c r="V225" s="588"/>
      <c r="W225" s="37"/>
      <c r="X225" s="37"/>
      <c r="Y225" s="37"/>
      <c r="Z225" s="37"/>
      <c r="AA225" s="37"/>
      <c r="AB225" s="37"/>
      <c r="AC225" s="37"/>
      <c r="AD225" s="37"/>
      <c r="AE225" s="37"/>
      <c r="AF225" s="37"/>
      <c r="AG225" s="37"/>
      <c r="AH225" s="37"/>
      <c r="AI225" s="37"/>
      <c r="AJ225" s="37"/>
      <c r="AK225" s="37"/>
      <c r="AL225" s="37"/>
      <c r="AM225" s="37"/>
    </row>
    <row r="226" spans="1:39">
      <c r="A226" s="601"/>
      <c r="B226" s="588"/>
      <c r="C226" s="588"/>
      <c r="D226" s="604"/>
      <c r="E226" s="589"/>
      <c r="F226" s="589"/>
      <c r="G226" s="589"/>
      <c r="H226" s="375"/>
      <c r="I226" s="375"/>
      <c r="J226" s="375"/>
      <c r="K226" s="375"/>
      <c r="L226" s="375"/>
      <c r="M226" s="22"/>
      <c r="N226" s="22"/>
      <c r="O226" s="375"/>
      <c r="P226" s="37"/>
      <c r="Q226" s="37"/>
      <c r="R226" s="609"/>
      <c r="S226" s="37"/>
      <c r="T226" s="588"/>
      <c r="U226" s="588"/>
      <c r="V226" s="588"/>
      <c r="W226" s="37"/>
      <c r="X226" s="37"/>
      <c r="Y226" s="37"/>
      <c r="Z226" s="37"/>
      <c r="AA226" s="37"/>
      <c r="AB226" s="37"/>
      <c r="AC226" s="37"/>
      <c r="AD226" s="37"/>
      <c r="AE226" s="37"/>
      <c r="AF226" s="37"/>
      <c r="AG226" s="37"/>
      <c r="AH226" s="37"/>
      <c r="AI226" s="37"/>
      <c r="AJ226" s="37"/>
      <c r="AK226" s="37"/>
      <c r="AL226" s="37"/>
      <c r="AM226" s="37"/>
    </row>
    <row r="227" spans="1:39">
      <c r="A227" s="601"/>
      <c r="B227" s="588"/>
      <c r="C227" s="588"/>
      <c r="D227" s="604"/>
      <c r="E227" s="589"/>
      <c r="F227" s="589"/>
      <c r="G227" s="589"/>
      <c r="H227" s="375"/>
      <c r="I227" s="375"/>
      <c r="J227" s="375"/>
      <c r="K227" s="375"/>
      <c r="L227" s="375"/>
      <c r="M227" s="22"/>
      <c r="N227" s="22"/>
      <c r="O227" s="375"/>
      <c r="P227" s="37"/>
      <c r="Q227" s="37"/>
      <c r="R227" s="609"/>
      <c r="S227" s="37"/>
      <c r="T227" s="588"/>
      <c r="U227" s="588"/>
      <c r="V227" s="588"/>
      <c r="W227" s="37"/>
      <c r="X227" s="37"/>
      <c r="Y227" s="37"/>
      <c r="Z227" s="37"/>
      <c r="AA227" s="37"/>
      <c r="AB227" s="37"/>
      <c r="AC227" s="37"/>
      <c r="AD227" s="37"/>
      <c r="AE227" s="37"/>
      <c r="AF227" s="37"/>
      <c r="AG227" s="37"/>
      <c r="AH227" s="37"/>
      <c r="AI227" s="37"/>
      <c r="AJ227" s="37"/>
      <c r="AK227" s="37"/>
      <c r="AL227" s="37"/>
      <c r="AM227" s="37"/>
    </row>
    <row r="228" spans="1:39">
      <c r="A228" s="601"/>
      <c r="B228" s="588"/>
      <c r="C228" s="588"/>
      <c r="D228" s="604"/>
      <c r="E228" s="589"/>
      <c r="F228" s="589"/>
      <c r="G228" s="589"/>
      <c r="H228" s="375"/>
      <c r="I228" s="375"/>
      <c r="J228" s="375"/>
      <c r="K228" s="375"/>
      <c r="L228" s="375"/>
      <c r="M228" s="22"/>
      <c r="N228" s="22"/>
      <c r="O228" s="375"/>
      <c r="P228" s="37"/>
      <c r="Q228" s="37"/>
      <c r="R228" s="609"/>
      <c r="S228" s="37"/>
      <c r="T228" s="588"/>
      <c r="U228" s="588"/>
      <c r="V228" s="588"/>
      <c r="W228" s="37"/>
      <c r="X228" s="37"/>
      <c r="Y228" s="37"/>
      <c r="Z228" s="37"/>
      <c r="AA228" s="37"/>
      <c r="AB228" s="37"/>
      <c r="AC228" s="37"/>
      <c r="AD228" s="37"/>
      <c r="AE228" s="37"/>
      <c r="AF228" s="37"/>
      <c r="AG228" s="37"/>
      <c r="AH228" s="37"/>
      <c r="AI228" s="37"/>
      <c r="AJ228" s="37"/>
      <c r="AK228" s="37"/>
      <c r="AL228" s="37"/>
      <c r="AM228" s="37"/>
    </row>
    <row r="229" spans="1:39">
      <c r="A229" s="601"/>
      <c r="B229" s="588"/>
      <c r="C229" s="588"/>
      <c r="D229" s="604"/>
      <c r="E229" s="589"/>
      <c r="F229" s="589"/>
      <c r="G229" s="589"/>
      <c r="H229" s="375"/>
      <c r="I229" s="375"/>
      <c r="J229" s="375"/>
      <c r="K229" s="375"/>
      <c r="L229" s="375"/>
      <c r="M229" s="22"/>
      <c r="N229" s="22"/>
      <c r="O229" s="375"/>
      <c r="P229" s="37"/>
      <c r="Q229" s="37"/>
      <c r="R229" s="609"/>
      <c r="S229" s="37"/>
      <c r="T229" s="588"/>
      <c r="U229" s="588"/>
      <c r="V229" s="588"/>
      <c r="W229" s="37"/>
      <c r="X229" s="37"/>
      <c r="Y229" s="37"/>
      <c r="Z229" s="37"/>
      <c r="AA229" s="37"/>
      <c r="AB229" s="37"/>
      <c r="AC229" s="37"/>
      <c r="AD229" s="37"/>
      <c r="AE229" s="37"/>
      <c r="AF229" s="37"/>
      <c r="AG229" s="37"/>
      <c r="AH229" s="37"/>
      <c r="AI229" s="37"/>
      <c r="AJ229" s="37"/>
      <c r="AK229" s="37"/>
      <c r="AL229" s="37"/>
      <c r="AM229" s="37"/>
    </row>
    <row r="230" spans="1:39">
      <c r="A230" s="601"/>
      <c r="B230" s="588"/>
      <c r="C230" s="588"/>
      <c r="D230" s="604"/>
      <c r="E230" s="589"/>
      <c r="F230" s="589"/>
      <c r="G230" s="589"/>
      <c r="H230" s="375"/>
      <c r="I230" s="375"/>
      <c r="J230" s="375"/>
      <c r="K230" s="375"/>
      <c r="L230" s="375"/>
      <c r="M230" s="22"/>
      <c r="N230" s="22"/>
      <c r="O230" s="375"/>
      <c r="P230" s="37"/>
      <c r="Q230" s="37"/>
      <c r="R230" s="609"/>
      <c r="S230" s="37"/>
      <c r="T230" s="588"/>
      <c r="U230" s="588"/>
      <c r="V230" s="588"/>
      <c r="W230" s="37"/>
      <c r="X230" s="37"/>
      <c r="Y230" s="37"/>
      <c r="Z230" s="37"/>
      <c r="AA230" s="37"/>
      <c r="AB230" s="37"/>
      <c r="AC230" s="37"/>
      <c r="AD230" s="37"/>
      <c r="AE230" s="37"/>
      <c r="AF230" s="37"/>
      <c r="AG230" s="37"/>
      <c r="AH230" s="37"/>
      <c r="AI230" s="37"/>
      <c r="AJ230" s="37"/>
      <c r="AK230" s="37"/>
      <c r="AL230" s="37"/>
      <c r="AM230" s="37"/>
    </row>
    <row r="231" spans="1:39">
      <c r="A231" s="601"/>
      <c r="B231" s="588"/>
      <c r="C231" s="588"/>
      <c r="D231" s="604"/>
      <c r="E231" s="589"/>
      <c r="F231" s="589"/>
      <c r="G231" s="589"/>
      <c r="H231" s="375"/>
      <c r="I231" s="375"/>
      <c r="J231" s="375"/>
      <c r="K231" s="375"/>
      <c r="L231" s="375"/>
      <c r="M231" s="22"/>
      <c r="N231" s="22"/>
      <c r="O231" s="375"/>
      <c r="P231" s="37"/>
      <c r="Q231" s="37"/>
      <c r="R231" s="609"/>
      <c r="S231" s="37"/>
      <c r="T231" s="588"/>
      <c r="U231" s="588"/>
      <c r="V231" s="588"/>
      <c r="W231" s="37"/>
      <c r="X231" s="37"/>
      <c r="Y231" s="37"/>
      <c r="Z231" s="37"/>
      <c r="AA231" s="37"/>
      <c r="AB231" s="37"/>
      <c r="AC231" s="37"/>
      <c r="AD231" s="37"/>
      <c r="AE231" s="37"/>
      <c r="AF231" s="37"/>
      <c r="AG231" s="37"/>
      <c r="AH231" s="37"/>
      <c r="AI231" s="37"/>
      <c r="AJ231" s="37"/>
      <c r="AK231" s="37"/>
      <c r="AL231" s="37"/>
      <c r="AM231" s="37"/>
    </row>
    <row r="232" spans="1:39">
      <c r="A232" s="601"/>
      <c r="B232" s="588"/>
      <c r="C232" s="588"/>
      <c r="D232" s="604"/>
      <c r="E232" s="589"/>
      <c r="F232" s="589"/>
      <c r="G232" s="589"/>
      <c r="H232" s="375"/>
      <c r="I232" s="375"/>
      <c r="J232" s="375"/>
      <c r="K232" s="375"/>
      <c r="L232" s="375"/>
      <c r="M232" s="22"/>
      <c r="N232" s="22"/>
      <c r="O232" s="375"/>
      <c r="P232" s="37"/>
      <c r="Q232" s="37"/>
      <c r="R232" s="609"/>
      <c r="S232" s="37"/>
      <c r="T232" s="588"/>
      <c r="U232" s="588"/>
      <c r="V232" s="588"/>
      <c r="W232" s="37"/>
      <c r="X232" s="37"/>
      <c r="Y232" s="37"/>
      <c r="Z232" s="37"/>
      <c r="AA232" s="37"/>
      <c r="AB232" s="37"/>
      <c r="AC232" s="37"/>
      <c r="AD232" s="37"/>
      <c r="AE232" s="37"/>
      <c r="AF232" s="37"/>
      <c r="AG232" s="37"/>
      <c r="AH232" s="37"/>
      <c r="AI232" s="37"/>
      <c r="AJ232" s="37"/>
      <c r="AK232" s="37"/>
      <c r="AL232" s="37"/>
      <c r="AM232" s="37"/>
    </row>
    <row r="233" spans="1:39">
      <c r="A233" s="601"/>
      <c r="B233" s="588"/>
      <c r="C233" s="588"/>
      <c r="D233" s="604"/>
      <c r="E233" s="589"/>
      <c r="F233" s="589"/>
      <c r="G233" s="589"/>
      <c r="H233" s="375"/>
      <c r="I233" s="375"/>
      <c r="J233" s="375"/>
      <c r="K233" s="375"/>
      <c r="L233" s="375"/>
      <c r="M233" s="22"/>
      <c r="N233" s="22"/>
      <c r="O233" s="375"/>
      <c r="P233" s="37"/>
      <c r="Q233" s="37"/>
      <c r="R233" s="609"/>
      <c r="S233" s="37"/>
      <c r="T233" s="588"/>
      <c r="U233" s="588"/>
      <c r="V233" s="588"/>
      <c r="W233" s="37"/>
      <c r="X233" s="37"/>
      <c r="Y233" s="37"/>
      <c r="Z233" s="37"/>
      <c r="AA233" s="37"/>
      <c r="AB233" s="37"/>
      <c r="AC233" s="37"/>
      <c r="AD233" s="37"/>
      <c r="AE233" s="37"/>
      <c r="AF233" s="37"/>
      <c r="AG233" s="37"/>
      <c r="AH233" s="37"/>
      <c r="AI233" s="37"/>
      <c r="AJ233" s="37"/>
      <c r="AK233" s="37"/>
      <c r="AL233" s="37"/>
      <c r="AM233" s="37"/>
    </row>
    <row r="234" spans="1:39">
      <c r="A234" s="601"/>
      <c r="B234" s="588"/>
      <c r="C234" s="588"/>
      <c r="D234" s="604"/>
      <c r="E234" s="589"/>
      <c r="F234" s="589"/>
      <c r="G234" s="589"/>
      <c r="H234" s="375"/>
      <c r="I234" s="375"/>
      <c r="J234" s="375"/>
      <c r="K234" s="375"/>
      <c r="L234" s="375"/>
      <c r="M234" s="22"/>
      <c r="N234" s="22"/>
      <c r="O234" s="375"/>
      <c r="P234" s="37"/>
      <c r="Q234" s="37"/>
      <c r="R234" s="609"/>
      <c r="S234" s="37"/>
      <c r="T234" s="588"/>
      <c r="U234" s="588"/>
      <c r="V234" s="588"/>
      <c r="W234" s="37"/>
      <c r="X234" s="37"/>
      <c r="Y234" s="37"/>
      <c r="Z234" s="37"/>
      <c r="AA234" s="37"/>
      <c r="AB234" s="37"/>
      <c r="AC234" s="37"/>
      <c r="AD234" s="37"/>
      <c r="AE234" s="37"/>
      <c r="AF234" s="37"/>
      <c r="AG234" s="37"/>
      <c r="AH234" s="37"/>
      <c r="AI234" s="37"/>
      <c r="AJ234" s="37"/>
      <c r="AK234" s="37"/>
      <c r="AL234" s="37"/>
      <c r="AM234" s="37"/>
    </row>
    <row r="235" spans="1:39">
      <c r="A235" s="601"/>
      <c r="B235" s="588"/>
      <c r="C235" s="588"/>
      <c r="D235" s="604"/>
      <c r="E235" s="589"/>
      <c r="F235" s="589"/>
      <c r="G235" s="589"/>
      <c r="H235" s="375"/>
      <c r="I235" s="375"/>
      <c r="J235" s="375"/>
      <c r="K235" s="375"/>
      <c r="L235" s="375"/>
      <c r="M235" s="22"/>
      <c r="N235" s="22"/>
      <c r="O235" s="375"/>
      <c r="P235" s="37"/>
      <c r="Q235" s="37"/>
      <c r="R235" s="609"/>
      <c r="S235" s="37"/>
      <c r="T235" s="588"/>
      <c r="U235" s="588"/>
      <c r="V235" s="588"/>
      <c r="W235" s="37"/>
      <c r="X235" s="37"/>
      <c r="Y235" s="37"/>
      <c r="Z235" s="37"/>
      <c r="AA235" s="37"/>
      <c r="AB235" s="37"/>
      <c r="AC235" s="37"/>
      <c r="AD235" s="37"/>
      <c r="AE235" s="37"/>
      <c r="AF235" s="37"/>
      <c r="AG235" s="37"/>
      <c r="AH235" s="37"/>
      <c r="AI235" s="37"/>
      <c r="AJ235" s="37"/>
      <c r="AK235" s="37"/>
      <c r="AL235" s="37"/>
      <c r="AM235" s="37"/>
    </row>
    <row r="236" spans="1:39">
      <c r="A236" s="601"/>
      <c r="B236" s="588"/>
      <c r="C236" s="588"/>
      <c r="D236" s="604"/>
      <c r="E236" s="589"/>
      <c r="F236" s="589"/>
      <c r="G236" s="589"/>
      <c r="H236" s="375"/>
      <c r="I236" s="375"/>
      <c r="J236" s="375"/>
      <c r="K236" s="375"/>
      <c r="L236" s="375"/>
      <c r="M236" s="22"/>
      <c r="N236" s="22"/>
      <c r="O236" s="375"/>
      <c r="P236" s="37"/>
      <c r="Q236" s="37"/>
      <c r="R236" s="609"/>
      <c r="S236" s="37"/>
      <c r="T236" s="588"/>
      <c r="U236" s="588"/>
      <c r="V236" s="588"/>
      <c r="W236" s="37"/>
      <c r="X236" s="37"/>
      <c r="Y236" s="37"/>
      <c r="Z236" s="37"/>
      <c r="AA236" s="37"/>
      <c r="AB236" s="37"/>
      <c r="AC236" s="37"/>
      <c r="AD236" s="37"/>
      <c r="AE236" s="37"/>
      <c r="AF236" s="37"/>
      <c r="AG236" s="37"/>
      <c r="AH236" s="37"/>
      <c r="AI236" s="37"/>
      <c r="AJ236" s="37"/>
      <c r="AK236" s="37"/>
      <c r="AL236" s="37"/>
      <c r="AM236" s="37"/>
    </row>
    <row r="237" spans="1:39">
      <c r="A237" s="601"/>
      <c r="B237" s="588"/>
      <c r="C237" s="588"/>
      <c r="D237" s="604"/>
      <c r="E237" s="589"/>
      <c r="F237" s="589"/>
      <c r="G237" s="589"/>
      <c r="H237" s="375"/>
      <c r="I237" s="375"/>
      <c r="J237" s="375"/>
      <c r="K237" s="375"/>
      <c r="L237" s="375"/>
      <c r="M237" s="22"/>
      <c r="N237" s="22"/>
      <c r="O237" s="375"/>
      <c r="P237" s="37"/>
      <c r="Q237" s="37"/>
      <c r="R237" s="609"/>
      <c r="S237" s="37"/>
      <c r="T237" s="588"/>
      <c r="U237" s="588"/>
      <c r="V237" s="588"/>
      <c r="W237" s="37"/>
      <c r="X237" s="37"/>
      <c r="Y237" s="37"/>
      <c r="Z237" s="37"/>
      <c r="AA237" s="37"/>
      <c r="AB237" s="37"/>
      <c r="AC237" s="37"/>
      <c r="AD237" s="37"/>
      <c r="AE237" s="37"/>
      <c r="AF237" s="37"/>
      <c r="AG237" s="37"/>
      <c r="AH237" s="37"/>
      <c r="AI237" s="37"/>
      <c r="AJ237" s="37"/>
      <c r="AK237" s="37"/>
      <c r="AL237" s="37"/>
      <c r="AM237" s="37"/>
    </row>
    <row r="238" spans="1:39">
      <c r="A238" s="601"/>
      <c r="B238" s="588"/>
      <c r="C238" s="588"/>
      <c r="D238" s="604"/>
      <c r="E238" s="589"/>
      <c r="F238" s="589"/>
      <c r="G238" s="589"/>
      <c r="H238" s="375"/>
      <c r="I238" s="375"/>
      <c r="J238" s="375"/>
      <c r="K238" s="375"/>
      <c r="L238" s="375"/>
      <c r="M238" s="22"/>
      <c r="N238" s="22"/>
      <c r="O238" s="375"/>
      <c r="P238" s="37"/>
      <c r="Q238" s="37"/>
      <c r="R238" s="609"/>
      <c r="S238" s="37"/>
      <c r="T238" s="588"/>
      <c r="U238" s="588"/>
      <c r="V238" s="588"/>
      <c r="W238" s="37"/>
      <c r="X238" s="37"/>
      <c r="Y238" s="37"/>
      <c r="Z238" s="37"/>
      <c r="AA238" s="37"/>
      <c r="AB238" s="37"/>
      <c r="AC238" s="37"/>
      <c r="AD238" s="37"/>
      <c r="AE238" s="37"/>
      <c r="AF238" s="37"/>
      <c r="AG238" s="37"/>
      <c r="AH238" s="37"/>
      <c r="AI238" s="37"/>
      <c r="AJ238" s="37"/>
      <c r="AK238" s="37"/>
      <c r="AL238" s="37"/>
      <c r="AM238" s="37"/>
    </row>
    <row r="239" spans="1:39">
      <c r="A239" s="601"/>
      <c r="B239" s="588"/>
      <c r="C239" s="588"/>
      <c r="D239" s="604"/>
      <c r="E239" s="589"/>
      <c r="F239" s="589"/>
      <c r="G239" s="589"/>
      <c r="H239" s="375"/>
      <c r="I239" s="375"/>
      <c r="J239" s="375"/>
      <c r="K239" s="375"/>
      <c r="L239" s="375"/>
      <c r="M239" s="22"/>
      <c r="N239" s="22"/>
      <c r="O239" s="375"/>
      <c r="P239" s="37"/>
      <c r="Q239" s="37"/>
      <c r="R239" s="609"/>
      <c r="S239" s="37"/>
      <c r="T239" s="588"/>
      <c r="U239" s="588"/>
      <c r="V239" s="588"/>
      <c r="W239" s="37"/>
      <c r="X239" s="37"/>
      <c r="Y239" s="37"/>
      <c r="Z239" s="37"/>
      <c r="AA239" s="37"/>
      <c r="AB239" s="37"/>
      <c r="AC239" s="37"/>
      <c r="AD239" s="37"/>
      <c r="AE239" s="37"/>
      <c r="AF239" s="37"/>
      <c r="AG239" s="37"/>
      <c r="AH239" s="37"/>
      <c r="AI239" s="37"/>
      <c r="AJ239" s="37"/>
      <c r="AK239" s="37"/>
      <c r="AL239" s="37"/>
      <c r="AM239" s="37"/>
    </row>
    <row r="240" spans="1:39">
      <c r="A240" s="601"/>
      <c r="B240" s="588"/>
      <c r="C240" s="588"/>
      <c r="D240" s="604"/>
      <c r="E240" s="589"/>
      <c r="F240" s="589"/>
      <c r="G240" s="589"/>
      <c r="H240" s="375"/>
      <c r="I240" s="375"/>
      <c r="J240" s="375"/>
      <c r="K240" s="375"/>
      <c r="L240" s="375"/>
      <c r="M240" s="22"/>
      <c r="N240" s="22"/>
      <c r="O240" s="375"/>
      <c r="P240" s="37"/>
      <c r="Q240" s="37"/>
      <c r="R240" s="609"/>
      <c r="S240" s="37"/>
      <c r="T240" s="588"/>
      <c r="U240" s="588"/>
      <c r="V240" s="588"/>
      <c r="W240" s="37"/>
      <c r="X240" s="37"/>
      <c r="Y240" s="37"/>
      <c r="Z240" s="37"/>
      <c r="AA240" s="37"/>
      <c r="AB240" s="37"/>
      <c r="AC240" s="37"/>
      <c r="AD240" s="37"/>
      <c r="AE240" s="37"/>
      <c r="AF240" s="37"/>
      <c r="AG240" s="37"/>
      <c r="AH240" s="37"/>
      <c r="AI240" s="37"/>
      <c r="AJ240" s="37"/>
      <c r="AK240" s="37"/>
      <c r="AL240" s="37"/>
      <c r="AM240" s="37"/>
    </row>
    <row r="241" spans="1:39">
      <c r="A241" s="601"/>
      <c r="B241" s="588"/>
      <c r="C241" s="588"/>
      <c r="D241" s="604"/>
      <c r="E241" s="589"/>
      <c r="F241" s="589"/>
      <c r="G241" s="589"/>
      <c r="H241" s="375"/>
      <c r="I241" s="375"/>
      <c r="J241" s="375"/>
      <c r="K241" s="375"/>
      <c r="L241" s="375"/>
      <c r="M241" s="22"/>
      <c r="N241" s="22"/>
      <c r="O241" s="375"/>
      <c r="P241" s="37"/>
      <c r="Q241" s="37"/>
      <c r="R241" s="609"/>
      <c r="S241" s="37"/>
      <c r="T241" s="588"/>
      <c r="U241" s="588"/>
      <c r="V241" s="588"/>
      <c r="W241" s="37"/>
      <c r="X241" s="37"/>
      <c r="Y241" s="37"/>
      <c r="Z241" s="37"/>
      <c r="AA241" s="37"/>
      <c r="AB241" s="37"/>
      <c r="AC241" s="37"/>
      <c r="AD241" s="37"/>
      <c r="AE241" s="37"/>
      <c r="AF241" s="37"/>
      <c r="AG241" s="37"/>
      <c r="AH241" s="37"/>
      <c r="AI241" s="37"/>
      <c r="AJ241" s="37"/>
      <c r="AK241" s="37"/>
      <c r="AL241" s="37"/>
      <c r="AM241" s="37"/>
    </row>
    <row r="242" spans="1:39">
      <c r="A242" s="601"/>
      <c r="B242" s="588"/>
      <c r="C242" s="588"/>
      <c r="D242" s="604"/>
      <c r="E242" s="589"/>
      <c r="F242" s="589"/>
      <c r="G242" s="589"/>
      <c r="H242" s="375"/>
      <c r="I242" s="375"/>
      <c r="J242" s="375"/>
      <c r="K242" s="375"/>
      <c r="L242" s="375"/>
      <c r="M242" s="22"/>
      <c r="N242" s="22"/>
      <c r="O242" s="375"/>
      <c r="P242" s="37"/>
      <c r="Q242" s="37"/>
      <c r="R242" s="609"/>
      <c r="S242" s="37"/>
      <c r="T242" s="588"/>
      <c r="U242" s="588"/>
      <c r="V242" s="588"/>
      <c r="W242" s="37"/>
      <c r="X242" s="37"/>
      <c r="Y242" s="37"/>
      <c r="Z242" s="37"/>
      <c r="AA242" s="37"/>
      <c r="AB242" s="37"/>
      <c r="AC242" s="37"/>
      <c r="AD242" s="37"/>
      <c r="AE242" s="37"/>
      <c r="AF242" s="37"/>
      <c r="AG242" s="37"/>
      <c r="AH242" s="37"/>
      <c r="AI242" s="37"/>
      <c r="AJ242" s="37"/>
      <c r="AK242" s="37"/>
      <c r="AL242" s="37"/>
      <c r="AM242" s="37"/>
    </row>
    <row r="243" spans="1:39">
      <c r="A243" s="601"/>
      <c r="B243" s="588"/>
      <c r="C243" s="588"/>
      <c r="D243" s="604"/>
      <c r="E243" s="589"/>
      <c r="F243" s="589"/>
      <c r="G243" s="589"/>
      <c r="H243" s="375"/>
      <c r="I243" s="375"/>
      <c r="J243" s="375"/>
      <c r="K243" s="375"/>
      <c r="L243" s="375"/>
      <c r="M243" s="22"/>
      <c r="N243" s="22"/>
      <c r="O243" s="375"/>
      <c r="P243" s="37"/>
      <c r="Q243" s="37"/>
      <c r="R243" s="609"/>
      <c r="S243" s="37"/>
      <c r="T243" s="588"/>
      <c r="U243" s="588"/>
      <c r="V243" s="588"/>
      <c r="W243" s="37"/>
      <c r="X243" s="37"/>
      <c r="Y243" s="37"/>
      <c r="Z243" s="37"/>
      <c r="AA243" s="37"/>
      <c r="AB243" s="37"/>
      <c r="AC243" s="37"/>
      <c r="AD243" s="37"/>
      <c r="AE243" s="37"/>
      <c r="AF243" s="37"/>
      <c r="AG243" s="37"/>
      <c r="AH243" s="37"/>
      <c r="AI243" s="37"/>
      <c r="AJ243" s="37"/>
      <c r="AK243" s="37"/>
      <c r="AL243" s="37"/>
      <c r="AM243" s="37"/>
    </row>
    <row r="244" spans="1:39">
      <c r="A244" s="601"/>
      <c r="B244" s="588"/>
      <c r="C244" s="588"/>
      <c r="D244" s="604"/>
      <c r="E244" s="589"/>
      <c r="F244" s="589"/>
      <c r="G244" s="589"/>
      <c r="H244" s="375"/>
      <c r="I244" s="375"/>
      <c r="J244" s="375"/>
      <c r="K244" s="375"/>
      <c r="L244" s="375"/>
      <c r="M244" s="22"/>
      <c r="N244" s="22"/>
      <c r="O244" s="375"/>
      <c r="P244" s="37"/>
      <c r="Q244" s="37"/>
      <c r="R244" s="609"/>
      <c r="S244" s="37"/>
      <c r="T244" s="588"/>
      <c r="U244" s="588"/>
      <c r="V244" s="588"/>
      <c r="W244" s="37"/>
      <c r="X244" s="37"/>
      <c r="Y244" s="37"/>
      <c r="Z244" s="37"/>
      <c r="AA244" s="37"/>
      <c r="AB244" s="37"/>
      <c r="AC244" s="37"/>
      <c r="AD244" s="37"/>
      <c r="AE244" s="37"/>
      <c r="AF244" s="37"/>
      <c r="AG244" s="37"/>
      <c r="AH244" s="37"/>
      <c r="AI244" s="37"/>
      <c r="AJ244" s="37"/>
      <c r="AK244" s="37"/>
      <c r="AL244" s="37"/>
      <c r="AM244" s="37"/>
    </row>
    <row r="245" spans="1:39">
      <c r="A245" s="601"/>
      <c r="B245" s="588"/>
      <c r="C245" s="588"/>
      <c r="D245" s="604"/>
      <c r="E245" s="589"/>
      <c r="F245" s="589"/>
      <c r="G245" s="589"/>
      <c r="H245" s="375"/>
      <c r="I245" s="375"/>
      <c r="J245" s="375"/>
      <c r="K245" s="375"/>
      <c r="L245" s="375"/>
      <c r="M245" s="22"/>
      <c r="N245" s="22"/>
      <c r="O245" s="375"/>
      <c r="P245" s="37"/>
      <c r="Q245" s="37"/>
      <c r="R245" s="609"/>
      <c r="S245" s="37"/>
      <c r="T245" s="588"/>
      <c r="U245" s="588"/>
      <c r="V245" s="588"/>
      <c r="W245" s="37"/>
      <c r="X245" s="37"/>
      <c r="Y245" s="37"/>
      <c r="Z245" s="37"/>
      <c r="AA245" s="37"/>
      <c r="AB245" s="37"/>
      <c r="AC245" s="37"/>
      <c r="AD245" s="37"/>
      <c r="AE245" s="37"/>
      <c r="AF245" s="37"/>
      <c r="AG245" s="37"/>
      <c r="AH245" s="37"/>
      <c r="AI245" s="37"/>
      <c r="AJ245" s="37"/>
      <c r="AK245" s="37"/>
      <c r="AL245" s="37"/>
      <c r="AM245" s="37"/>
    </row>
    <row r="246" spans="1:39">
      <c r="A246" s="601"/>
      <c r="B246" s="588"/>
      <c r="C246" s="588"/>
      <c r="D246" s="604"/>
      <c r="E246" s="589"/>
      <c r="F246" s="589"/>
      <c r="G246" s="589"/>
      <c r="H246" s="375"/>
      <c r="I246" s="375"/>
      <c r="J246" s="375"/>
      <c r="K246" s="375"/>
      <c r="L246" s="375"/>
      <c r="M246" s="22"/>
      <c r="N246" s="22"/>
      <c r="O246" s="375"/>
      <c r="P246" s="37"/>
      <c r="Q246" s="37"/>
      <c r="R246" s="609"/>
      <c r="S246" s="37"/>
      <c r="T246" s="588"/>
      <c r="U246" s="588"/>
      <c r="V246" s="588"/>
      <c r="W246" s="37"/>
      <c r="X246" s="37"/>
      <c r="Y246" s="37"/>
      <c r="Z246" s="37"/>
      <c r="AA246" s="37"/>
      <c r="AB246" s="37"/>
      <c r="AC246" s="37"/>
      <c r="AD246" s="37"/>
      <c r="AE246" s="37"/>
      <c r="AF246" s="37"/>
      <c r="AG246" s="37"/>
      <c r="AH246" s="37"/>
      <c r="AI246" s="37"/>
      <c r="AJ246" s="37"/>
      <c r="AK246" s="37"/>
      <c r="AL246" s="37"/>
      <c r="AM246" s="37"/>
    </row>
    <row r="247" spans="1:39">
      <c r="A247" s="601"/>
      <c r="B247" s="588"/>
      <c r="C247" s="588"/>
      <c r="D247" s="604"/>
      <c r="E247" s="589"/>
      <c r="F247" s="589"/>
      <c r="G247" s="589"/>
      <c r="H247" s="375"/>
      <c r="I247" s="375"/>
      <c r="J247" s="375"/>
      <c r="K247" s="375"/>
      <c r="L247" s="375"/>
      <c r="M247" s="22"/>
      <c r="N247" s="22"/>
      <c r="O247" s="375"/>
      <c r="P247" s="37"/>
      <c r="Q247" s="37"/>
      <c r="R247" s="609"/>
      <c r="S247" s="37"/>
      <c r="T247" s="588"/>
      <c r="U247" s="588"/>
      <c r="V247" s="588"/>
      <c r="W247" s="37"/>
      <c r="X247" s="37"/>
      <c r="Y247" s="37"/>
      <c r="Z247" s="37"/>
      <c r="AA247" s="37"/>
      <c r="AB247" s="37"/>
      <c r="AC247" s="37"/>
      <c r="AD247" s="37"/>
      <c r="AE247" s="37"/>
      <c r="AF247" s="37"/>
      <c r="AG247" s="37"/>
      <c r="AH247" s="37"/>
      <c r="AI247" s="37"/>
      <c r="AJ247" s="37"/>
      <c r="AK247" s="37"/>
      <c r="AL247" s="37"/>
      <c r="AM247" s="37"/>
    </row>
    <row r="248" spans="1:39">
      <c r="A248" s="601"/>
      <c r="B248" s="588"/>
      <c r="C248" s="588"/>
      <c r="D248" s="604"/>
      <c r="E248" s="589"/>
      <c r="F248" s="589"/>
      <c r="G248" s="589"/>
      <c r="H248" s="375"/>
      <c r="I248" s="375"/>
      <c r="J248" s="375"/>
      <c r="K248" s="375"/>
      <c r="L248" s="375"/>
      <c r="M248" s="22"/>
      <c r="N248" s="22"/>
      <c r="O248" s="375"/>
      <c r="P248" s="37"/>
      <c r="Q248" s="37"/>
      <c r="R248" s="609"/>
      <c r="S248" s="37"/>
      <c r="T248" s="588"/>
      <c r="U248" s="588"/>
      <c r="V248" s="588"/>
      <c r="W248" s="37"/>
      <c r="X248" s="37"/>
      <c r="Y248" s="37"/>
      <c r="Z248" s="37"/>
      <c r="AA248" s="37"/>
      <c r="AB248" s="37"/>
      <c r="AC248" s="37"/>
      <c r="AD248" s="37"/>
      <c r="AE248" s="37"/>
      <c r="AF248" s="37"/>
      <c r="AG248" s="37"/>
      <c r="AH248" s="37"/>
      <c r="AI248" s="37"/>
      <c r="AJ248" s="37"/>
      <c r="AK248" s="37"/>
      <c r="AL248" s="37"/>
      <c r="AM248" s="37"/>
    </row>
    <row r="249" spans="1:39">
      <c r="A249" s="601"/>
      <c r="B249" s="588"/>
      <c r="C249" s="588"/>
      <c r="D249" s="604"/>
      <c r="E249" s="589"/>
      <c r="F249" s="589"/>
      <c r="G249" s="589"/>
      <c r="H249" s="375"/>
      <c r="I249" s="375"/>
      <c r="J249" s="375"/>
      <c r="K249" s="375"/>
      <c r="L249" s="375"/>
      <c r="M249" s="22"/>
      <c r="N249" s="22"/>
      <c r="O249" s="375"/>
      <c r="P249" s="37"/>
      <c r="Q249" s="37"/>
      <c r="R249" s="609"/>
      <c r="S249" s="37"/>
      <c r="T249" s="588"/>
      <c r="U249" s="588"/>
      <c r="V249" s="588"/>
      <c r="W249" s="37"/>
      <c r="X249" s="37"/>
      <c r="Y249" s="37"/>
      <c r="Z249" s="37"/>
      <c r="AA249" s="37"/>
      <c r="AB249" s="37"/>
      <c r="AC249" s="37"/>
      <c r="AD249" s="37"/>
      <c r="AE249" s="37"/>
      <c r="AF249" s="37"/>
      <c r="AG249" s="37"/>
      <c r="AH249" s="37"/>
      <c r="AI249" s="37"/>
      <c r="AJ249" s="37"/>
      <c r="AK249" s="37"/>
      <c r="AL249" s="37"/>
      <c r="AM249" s="37"/>
    </row>
    <row r="250" spans="1:39">
      <c r="A250" s="601"/>
      <c r="B250" s="588"/>
      <c r="C250" s="588"/>
      <c r="D250" s="604"/>
      <c r="E250" s="589"/>
      <c r="F250" s="589"/>
      <c r="G250" s="589"/>
      <c r="H250" s="375"/>
      <c r="I250" s="375"/>
      <c r="J250" s="375"/>
      <c r="K250" s="375"/>
      <c r="L250" s="375"/>
      <c r="M250" s="22"/>
      <c r="N250" s="22"/>
      <c r="O250" s="375"/>
      <c r="P250" s="37"/>
      <c r="Q250" s="37"/>
      <c r="R250" s="609"/>
      <c r="S250" s="37"/>
      <c r="T250" s="588"/>
      <c r="U250" s="588"/>
      <c r="V250" s="588"/>
      <c r="W250" s="37"/>
      <c r="X250" s="37"/>
      <c r="Y250" s="37"/>
      <c r="Z250" s="37"/>
      <c r="AA250" s="37"/>
      <c r="AB250" s="37"/>
      <c r="AC250" s="37"/>
      <c r="AD250" s="37"/>
      <c r="AE250" s="37"/>
      <c r="AF250" s="37"/>
      <c r="AG250" s="37"/>
      <c r="AH250" s="37"/>
      <c r="AI250" s="37"/>
      <c r="AJ250" s="37"/>
      <c r="AK250" s="37"/>
      <c r="AL250" s="37"/>
      <c r="AM250" s="37"/>
    </row>
    <row r="251" spans="1:39">
      <c r="A251" s="601"/>
      <c r="B251" s="588"/>
      <c r="C251" s="588"/>
      <c r="D251" s="604"/>
      <c r="E251" s="589"/>
      <c r="F251" s="589"/>
      <c r="G251" s="589"/>
      <c r="H251" s="375"/>
      <c r="I251" s="375"/>
      <c r="J251" s="375"/>
      <c r="K251" s="375"/>
      <c r="L251" s="375"/>
      <c r="M251" s="22"/>
      <c r="N251" s="22"/>
      <c r="O251" s="375"/>
      <c r="P251" s="37"/>
      <c r="Q251" s="37"/>
      <c r="R251" s="609"/>
      <c r="S251" s="37"/>
      <c r="T251" s="588"/>
      <c r="U251" s="588"/>
      <c r="V251" s="588"/>
      <c r="W251" s="37"/>
      <c r="X251" s="37"/>
      <c r="Y251" s="37"/>
      <c r="Z251" s="37"/>
      <c r="AA251" s="37"/>
      <c r="AB251" s="37"/>
      <c r="AC251" s="37"/>
      <c r="AD251" s="37"/>
      <c r="AE251" s="37"/>
      <c r="AF251" s="37"/>
      <c r="AG251" s="37"/>
      <c r="AH251" s="37"/>
      <c r="AI251" s="37"/>
      <c r="AJ251" s="37"/>
      <c r="AK251" s="37"/>
      <c r="AL251" s="37"/>
      <c r="AM251" s="37"/>
    </row>
    <row r="252" spans="1:39">
      <c r="A252" s="601"/>
      <c r="B252" s="588"/>
      <c r="C252" s="588"/>
      <c r="D252" s="604"/>
      <c r="E252" s="589"/>
      <c r="F252" s="589"/>
      <c r="G252" s="589"/>
      <c r="H252" s="375"/>
      <c r="I252" s="375"/>
      <c r="J252" s="375"/>
      <c r="K252" s="375"/>
      <c r="L252" s="375"/>
      <c r="M252" s="22"/>
      <c r="N252" s="22"/>
      <c r="O252" s="375"/>
      <c r="P252" s="37"/>
      <c r="Q252" s="37"/>
      <c r="R252" s="609"/>
      <c r="S252" s="37"/>
      <c r="T252" s="588"/>
      <c r="U252" s="588"/>
      <c r="V252" s="588"/>
      <c r="W252" s="37"/>
      <c r="X252" s="37"/>
      <c r="Y252" s="37"/>
      <c r="Z252" s="37"/>
      <c r="AA252" s="37"/>
      <c r="AB252" s="37"/>
      <c r="AC252" s="37"/>
      <c r="AD252" s="37"/>
      <c r="AE252" s="37"/>
      <c r="AF252" s="37"/>
      <c r="AG252" s="37"/>
      <c r="AH252" s="37"/>
      <c r="AI252" s="37"/>
      <c r="AJ252" s="37"/>
      <c r="AK252" s="37"/>
      <c r="AL252" s="37"/>
      <c r="AM252" s="37"/>
    </row>
    <row r="253" spans="1:39">
      <c r="A253" s="601"/>
      <c r="B253" s="588"/>
      <c r="C253" s="588"/>
      <c r="D253" s="604"/>
      <c r="E253" s="589"/>
      <c r="F253" s="589"/>
      <c r="G253" s="589"/>
      <c r="H253" s="375"/>
      <c r="I253" s="375"/>
      <c r="J253" s="375"/>
      <c r="K253" s="375"/>
      <c r="L253" s="375"/>
      <c r="M253" s="22"/>
      <c r="N253" s="22"/>
      <c r="O253" s="375"/>
      <c r="P253" s="37"/>
      <c r="Q253" s="37"/>
      <c r="R253" s="609"/>
      <c r="S253" s="37"/>
      <c r="T253" s="588"/>
      <c r="U253" s="588"/>
      <c r="V253" s="588"/>
      <c r="W253" s="37"/>
      <c r="X253" s="37"/>
      <c r="Y253" s="37"/>
      <c r="Z253" s="37"/>
      <c r="AA253" s="37"/>
      <c r="AB253" s="37"/>
      <c r="AC253" s="37"/>
      <c r="AD253" s="37"/>
      <c r="AE253" s="37"/>
      <c r="AF253" s="37"/>
      <c r="AG253" s="37"/>
      <c r="AH253" s="37"/>
      <c r="AI253" s="37"/>
      <c r="AJ253" s="37"/>
      <c r="AK253" s="37"/>
      <c r="AL253" s="37"/>
      <c r="AM253" s="37"/>
    </row>
    <row r="254" spans="1:39">
      <c r="A254" s="601"/>
      <c r="B254" s="588"/>
      <c r="C254" s="588"/>
      <c r="D254" s="604"/>
      <c r="E254" s="589"/>
      <c r="F254" s="589"/>
      <c r="G254" s="589"/>
      <c r="H254" s="375"/>
      <c r="I254" s="375"/>
      <c r="J254" s="375"/>
      <c r="K254" s="375"/>
      <c r="L254" s="375"/>
      <c r="M254" s="22"/>
      <c r="N254" s="22"/>
      <c r="O254" s="375"/>
      <c r="P254" s="37"/>
      <c r="Q254" s="37"/>
      <c r="R254" s="609"/>
      <c r="S254" s="37"/>
      <c r="T254" s="588"/>
      <c r="U254" s="588"/>
      <c r="V254" s="588"/>
      <c r="W254" s="37"/>
      <c r="X254" s="37"/>
      <c r="Y254" s="37"/>
      <c r="Z254" s="37"/>
      <c r="AA254" s="37"/>
      <c r="AB254" s="37"/>
      <c r="AC254" s="37"/>
      <c r="AD254" s="37"/>
      <c r="AE254" s="37"/>
      <c r="AF254" s="37"/>
      <c r="AG254" s="37"/>
      <c r="AH254" s="37"/>
      <c r="AI254" s="37"/>
      <c r="AJ254" s="37"/>
      <c r="AK254" s="37"/>
      <c r="AL254" s="37"/>
      <c r="AM254" s="37"/>
    </row>
    <row r="255" spans="1:39">
      <c r="A255" s="601"/>
      <c r="B255" s="588"/>
      <c r="C255" s="588"/>
      <c r="D255" s="604"/>
      <c r="E255" s="589"/>
      <c r="F255" s="589"/>
      <c r="G255" s="589"/>
      <c r="H255" s="375"/>
      <c r="I255" s="375"/>
      <c r="J255" s="375"/>
      <c r="K255" s="375"/>
      <c r="L255" s="375"/>
      <c r="M255" s="22"/>
      <c r="N255" s="22"/>
      <c r="O255" s="375"/>
      <c r="P255" s="37"/>
      <c r="Q255" s="37"/>
      <c r="R255" s="609"/>
      <c r="S255" s="37"/>
      <c r="T255" s="588"/>
      <c r="U255" s="588"/>
      <c r="V255" s="588"/>
      <c r="W255" s="37"/>
      <c r="X255" s="37"/>
      <c r="Y255" s="37"/>
      <c r="Z255" s="37"/>
      <c r="AA255" s="37"/>
      <c r="AB255" s="37"/>
      <c r="AC255" s="37"/>
      <c r="AD255" s="37"/>
      <c r="AE255" s="37"/>
      <c r="AF255" s="37"/>
      <c r="AG255" s="37"/>
      <c r="AH255" s="37"/>
      <c r="AI255" s="37"/>
      <c r="AJ255" s="37"/>
      <c r="AK255" s="37"/>
      <c r="AL255" s="37"/>
      <c r="AM255" s="37"/>
    </row>
    <row r="256" spans="1:39">
      <c r="A256" s="601"/>
      <c r="B256" s="588"/>
      <c r="C256" s="588"/>
      <c r="D256" s="604"/>
      <c r="E256" s="589"/>
      <c r="F256" s="589"/>
      <c r="G256" s="589"/>
      <c r="H256" s="375"/>
      <c r="I256" s="375"/>
      <c r="J256" s="375"/>
      <c r="K256" s="375"/>
      <c r="L256" s="375"/>
      <c r="M256" s="22"/>
      <c r="N256" s="22"/>
      <c r="O256" s="375"/>
      <c r="P256" s="37"/>
      <c r="Q256" s="37"/>
      <c r="R256" s="609"/>
      <c r="S256" s="37"/>
      <c r="T256" s="588"/>
      <c r="U256" s="588"/>
      <c r="V256" s="588"/>
      <c r="W256" s="37"/>
      <c r="X256" s="37"/>
      <c r="Y256" s="37"/>
      <c r="Z256" s="37"/>
      <c r="AA256" s="37"/>
      <c r="AB256" s="37"/>
      <c r="AC256" s="37"/>
      <c r="AD256" s="37"/>
      <c r="AE256" s="37"/>
      <c r="AF256" s="37"/>
      <c r="AG256" s="37"/>
      <c r="AH256" s="37"/>
      <c r="AI256" s="37"/>
      <c r="AJ256" s="37"/>
      <c r="AK256" s="37"/>
      <c r="AL256" s="37"/>
      <c r="AM256" s="37"/>
    </row>
    <row r="257" spans="1:39">
      <c r="A257" s="601"/>
      <c r="B257" s="588"/>
      <c r="C257" s="588"/>
      <c r="D257" s="604"/>
      <c r="E257" s="589"/>
      <c r="F257" s="589"/>
      <c r="G257" s="589"/>
      <c r="H257" s="375"/>
      <c r="I257" s="375"/>
      <c r="J257" s="375"/>
      <c r="K257" s="375"/>
      <c r="L257" s="375"/>
      <c r="M257" s="22"/>
      <c r="N257" s="22"/>
      <c r="O257" s="375"/>
      <c r="P257" s="37"/>
      <c r="Q257" s="37"/>
      <c r="R257" s="609"/>
      <c r="S257" s="37"/>
      <c r="T257" s="588"/>
      <c r="U257" s="588"/>
      <c r="V257" s="588"/>
      <c r="W257" s="37"/>
      <c r="X257" s="37"/>
      <c r="Y257" s="37"/>
      <c r="Z257" s="37"/>
      <c r="AA257" s="37"/>
      <c r="AB257" s="37"/>
      <c r="AC257" s="37"/>
      <c r="AD257" s="37"/>
      <c r="AE257" s="37"/>
      <c r="AF257" s="37"/>
      <c r="AG257" s="37"/>
      <c r="AH257" s="37"/>
      <c r="AI257" s="37"/>
      <c r="AJ257" s="37"/>
      <c r="AK257" s="37"/>
      <c r="AL257" s="37"/>
      <c r="AM257" s="37"/>
    </row>
    <row r="258" spans="1:39">
      <c r="A258" s="601"/>
      <c r="B258" s="588"/>
      <c r="C258" s="588"/>
      <c r="D258" s="604"/>
      <c r="E258" s="589"/>
      <c r="F258" s="589"/>
      <c r="G258" s="589"/>
      <c r="H258" s="375"/>
      <c r="I258" s="375"/>
      <c r="J258" s="375"/>
      <c r="K258" s="375"/>
      <c r="L258" s="375"/>
      <c r="M258" s="22"/>
      <c r="N258" s="22"/>
      <c r="O258" s="375"/>
      <c r="P258" s="37"/>
      <c r="Q258" s="37"/>
      <c r="R258" s="609"/>
      <c r="S258" s="37"/>
      <c r="T258" s="588"/>
      <c r="U258" s="588"/>
      <c r="V258" s="588"/>
      <c r="W258" s="37"/>
      <c r="X258" s="37"/>
      <c r="Y258" s="37"/>
      <c r="Z258" s="37"/>
      <c r="AA258" s="37"/>
      <c r="AB258" s="37"/>
      <c r="AC258" s="37"/>
      <c r="AD258" s="37"/>
      <c r="AE258" s="37"/>
      <c r="AF258" s="37"/>
      <c r="AG258" s="37"/>
      <c r="AH258" s="37"/>
      <c r="AI258" s="37"/>
      <c r="AJ258" s="37"/>
      <c r="AK258" s="37"/>
      <c r="AL258" s="37"/>
      <c r="AM258" s="37"/>
    </row>
    <row r="259" spans="1:39">
      <c r="A259" s="601"/>
      <c r="B259" s="588"/>
      <c r="C259" s="588"/>
      <c r="D259" s="604"/>
      <c r="E259" s="589"/>
      <c r="F259" s="589"/>
      <c r="G259" s="589"/>
      <c r="H259" s="375"/>
      <c r="I259" s="375"/>
      <c r="J259" s="375"/>
      <c r="K259" s="375"/>
      <c r="L259" s="375"/>
      <c r="M259" s="22"/>
      <c r="N259" s="22"/>
      <c r="O259" s="375"/>
      <c r="P259" s="37"/>
      <c r="Q259" s="37"/>
      <c r="R259" s="609"/>
      <c r="S259" s="37"/>
      <c r="T259" s="588"/>
      <c r="U259" s="588"/>
      <c r="V259" s="588"/>
      <c r="W259" s="37"/>
      <c r="X259" s="37"/>
      <c r="Y259" s="37"/>
      <c r="Z259" s="37"/>
      <c r="AA259" s="37"/>
      <c r="AB259" s="37"/>
      <c r="AC259" s="37"/>
      <c r="AD259" s="37"/>
      <c r="AE259" s="37"/>
      <c r="AF259" s="37"/>
      <c r="AG259" s="37"/>
      <c r="AH259" s="37"/>
      <c r="AI259" s="37"/>
      <c r="AJ259" s="37"/>
      <c r="AK259" s="37"/>
      <c r="AL259" s="37"/>
      <c r="AM259" s="37"/>
    </row>
    <row r="260" spans="1:39">
      <c r="A260" s="601"/>
      <c r="B260" s="588"/>
      <c r="C260" s="588"/>
      <c r="D260" s="604"/>
      <c r="E260" s="589"/>
      <c r="F260" s="589"/>
      <c r="G260" s="589"/>
      <c r="H260" s="375"/>
      <c r="I260" s="375"/>
      <c r="J260" s="375"/>
      <c r="K260" s="375"/>
      <c r="L260" s="375"/>
      <c r="M260" s="22"/>
      <c r="N260" s="22"/>
      <c r="O260" s="375"/>
      <c r="P260" s="37"/>
      <c r="Q260" s="37"/>
      <c r="R260" s="609"/>
      <c r="S260" s="37"/>
      <c r="T260" s="588"/>
      <c r="U260" s="588"/>
      <c r="V260" s="588"/>
      <c r="W260" s="37"/>
      <c r="X260" s="37"/>
      <c r="Y260" s="37"/>
      <c r="Z260" s="37"/>
      <c r="AA260" s="37"/>
      <c r="AB260" s="37"/>
      <c r="AC260" s="37"/>
      <c r="AD260" s="37"/>
      <c r="AE260" s="37"/>
      <c r="AF260" s="37"/>
      <c r="AG260" s="37"/>
      <c r="AH260" s="37"/>
      <c r="AI260" s="37"/>
      <c r="AJ260" s="37"/>
      <c r="AK260" s="37"/>
      <c r="AL260" s="37"/>
      <c r="AM260" s="37"/>
    </row>
    <row r="261" spans="1:39">
      <c r="A261" s="601"/>
      <c r="B261" s="588"/>
      <c r="C261" s="588"/>
      <c r="D261" s="604"/>
      <c r="E261" s="589"/>
      <c r="F261" s="589"/>
      <c r="G261" s="589"/>
      <c r="H261" s="375"/>
      <c r="I261" s="375"/>
      <c r="J261" s="375"/>
      <c r="K261" s="375"/>
      <c r="L261" s="375"/>
      <c r="M261" s="22"/>
      <c r="N261" s="22"/>
      <c r="O261" s="375"/>
      <c r="P261" s="37"/>
      <c r="Q261" s="37"/>
      <c r="R261" s="609"/>
      <c r="S261" s="37"/>
      <c r="T261" s="588"/>
      <c r="U261" s="588"/>
      <c r="V261" s="588"/>
      <c r="W261" s="37"/>
      <c r="X261" s="37"/>
      <c r="Y261" s="37"/>
      <c r="Z261" s="37"/>
      <c r="AA261" s="37"/>
      <c r="AB261" s="37"/>
      <c r="AC261" s="37"/>
      <c r="AD261" s="37"/>
      <c r="AE261" s="37"/>
      <c r="AF261" s="37"/>
      <c r="AG261" s="37"/>
      <c r="AH261" s="37"/>
      <c r="AI261" s="37"/>
      <c r="AJ261" s="37"/>
      <c r="AK261" s="37"/>
      <c r="AL261" s="37"/>
      <c r="AM261" s="37"/>
    </row>
    <row r="262" spans="1:39">
      <c r="A262" s="601"/>
      <c r="B262" s="588"/>
      <c r="C262" s="588"/>
      <c r="D262" s="604"/>
      <c r="E262" s="589"/>
      <c r="F262" s="589"/>
      <c r="G262" s="589"/>
      <c r="H262" s="375"/>
      <c r="I262" s="375"/>
      <c r="J262" s="375"/>
      <c r="K262" s="375"/>
      <c r="L262" s="375"/>
      <c r="M262" s="22"/>
      <c r="N262" s="22"/>
      <c r="O262" s="375"/>
      <c r="P262" s="37"/>
      <c r="Q262" s="37"/>
      <c r="R262" s="609"/>
      <c r="S262" s="37"/>
      <c r="T262" s="588"/>
      <c r="U262" s="588"/>
      <c r="V262" s="588"/>
      <c r="W262" s="37"/>
      <c r="X262" s="37"/>
      <c r="Y262" s="37"/>
      <c r="Z262" s="37"/>
      <c r="AA262" s="37"/>
      <c r="AB262" s="37"/>
      <c r="AC262" s="37"/>
      <c r="AD262" s="37"/>
      <c r="AE262" s="37"/>
      <c r="AF262" s="37"/>
      <c r="AG262" s="37"/>
      <c r="AH262" s="37"/>
      <c r="AI262" s="37"/>
      <c r="AJ262" s="37"/>
      <c r="AK262" s="37"/>
      <c r="AL262" s="37"/>
      <c r="AM262" s="37"/>
    </row>
    <row r="263" spans="1:39">
      <c r="A263" s="601"/>
      <c r="B263" s="588"/>
      <c r="C263" s="588"/>
      <c r="D263" s="604"/>
      <c r="E263" s="589"/>
      <c r="F263" s="589"/>
      <c r="G263" s="589"/>
      <c r="H263" s="375"/>
      <c r="I263" s="375"/>
      <c r="J263" s="375"/>
      <c r="K263" s="375"/>
      <c r="L263" s="375"/>
      <c r="M263" s="22"/>
      <c r="N263" s="22"/>
      <c r="O263" s="375"/>
      <c r="P263" s="37"/>
      <c r="Q263" s="37"/>
      <c r="R263" s="609"/>
      <c r="S263" s="37"/>
      <c r="T263" s="588"/>
      <c r="U263" s="588"/>
      <c r="V263" s="588"/>
      <c r="W263" s="37"/>
      <c r="X263" s="37"/>
      <c r="Y263" s="37"/>
      <c r="Z263" s="37"/>
      <c r="AA263" s="37"/>
      <c r="AB263" s="37"/>
      <c r="AC263" s="37"/>
      <c r="AD263" s="37"/>
      <c r="AE263" s="37"/>
      <c r="AF263" s="37"/>
      <c r="AG263" s="37"/>
      <c r="AH263" s="37"/>
      <c r="AI263" s="37"/>
      <c r="AJ263" s="37"/>
      <c r="AK263" s="37"/>
      <c r="AL263" s="37"/>
      <c r="AM263" s="37"/>
    </row>
    <row r="264" spans="1:39">
      <c r="A264" s="601"/>
      <c r="B264" s="588"/>
      <c r="C264" s="588"/>
      <c r="D264" s="604"/>
      <c r="E264" s="589"/>
      <c r="F264" s="589"/>
      <c r="G264" s="589"/>
      <c r="H264" s="375"/>
      <c r="I264" s="375"/>
      <c r="J264" s="375"/>
      <c r="K264" s="375"/>
      <c r="L264" s="375"/>
      <c r="M264" s="22"/>
      <c r="N264" s="22"/>
      <c r="O264" s="375"/>
      <c r="P264" s="37"/>
      <c r="Q264" s="37"/>
      <c r="R264" s="609"/>
      <c r="S264" s="37"/>
      <c r="T264" s="588"/>
      <c r="U264" s="588"/>
      <c r="V264" s="588"/>
      <c r="W264" s="37"/>
      <c r="X264" s="37"/>
      <c r="Y264" s="37"/>
      <c r="Z264" s="37"/>
      <c r="AA264" s="37"/>
      <c r="AB264" s="37"/>
      <c r="AC264" s="37"/>
      <c r="AD264" s="37"/>
      <c r="AE264" s="37"/>
      <c r="AF264" s="37"/>
      <c r="AG264" s="37"/>
      <c r="AH264" s="37"/>
      <c r="AI264" s="37"/>
      <c r="AJ264" s="37"/>
      <c r="AK264" s="37"/>
      <c r="AL264" s="37"/>
      <c r="AM264" s="37"/>
    </row>
    <row r="265" spans="1:39">
      <c r="A265" s="601"/>
      <c r="B265" s="588"/>
      <c r="C265" s="588"/>
      <c r="D265" s="604"/>
      <c r="E265" s="589"/>
      <c r="F265" s="589"/>
      <c r="G265" s="589"/>
      <c r="H265" s="375"/>
      <c r="I265" s="375"/>
      <c r="J265" s="375"/>
      <c r="K265" s="375"/>
      <c r="L265" s="375"/>
      <c r="M265" s="22"/>
      <c r="N265" s="22"/>
      <c r="O265" s="375"/>
      <c r="P265" s="37"/>
      <c r="Q265" s="37"/>
      <c r="R265" s="609"/>
      <c r="S265" s="37"/>
      <c r="T265" s="588"/>
      <c r="U265" s="588"/>
      <c r="V265" s="588"/>
      <c r="W265" s="37"/>
      <c r="X265" s="37"/>
      <c r="Y265" s="37"/>
      <c r="Z265" s="37"/>
      <c r="AA265" s="37"/>
      <c r="AB265" s="37"/>
      <c r="AC265" s="37"/>
      <c r="AD265" s="37"/>
      <c r="AE265" s="37"/>
      <c r="AF265" s="37"/>
      <c r="AG265" s="37"/>
      <c r="AH265" s="37"/>
      <c r="AI265" s="37"/>
      <c r="AJ265" s="37"/>
      <c r="AK265" s="37"/>
      <c r="AL265" s="37"/>
      <c r="AM265" s="37"/>
    </row>
    <row r="266" spans="1:39">
      <c r="A266" s="601"/>
      <c r="B266" s="588"/>
      <c r="C266" s="588"/>
      <c r="D266" s="604"/>
      <c r="E266" s="589"/>
      <c r="F266" s="589"/>
      <c r="G266" s="589"/>
      <c r="H266" s="375"/>
      <c r="I266" s="375"/>
      <c r="J266" s="375"/>
      <c r="K266" s="375"/>
      <c r="L266" s="375"/>
      <c r="M266" s="22"/>
      <c r="N266" s="22"/>
      <c r="O266" s="375"/>
      <c r="P266" s="37"/>
      <c r="Q266" s="37"/>
      <c r="R266" s="609"/>
      <c r="S266" s="37"/>
      <c r="T266" s="588"/>
      <c r="U266" s="588"/>
      <c r="V266" s="588"/>
      <c r="W266" s="37"/>
      <c r="X266" s="37"/>
      <c r="Y266" s="37"/>
      <c r="Z266" s="37"/>
      <c r="AA266" s="37"/>
      <c r="AB266" s="37"/>
      <c r="AC266" s="37"/>
      <c r="AD266" s="37"/>
      <c r="AE266" s="37"/>
      <c r="AF266" s="37"/>
      <c r="AG266" s="37"/>
      <c r="AH266" s="37"/>
      <c r="AI266" s="37"/>
      <c r="AJ266" s="37"/>
      <c r="AK266" s="37"/>
      <c r="AL266" s="37"/>
      <c r="AM266" s="37"/>
    </row>
    <row r="267" spans="1:39">
      <c r="A267" s="601"/>
      <c r="B267" s="588"/>
      <c r="C267" s="588"/>
      <c r="D267" s="604"/>
      <c r="E267" s="589"/>
      <c r="F267" s="589"/>
      <c r="G267" s="589"/>
      <c r="H267" s="375"/>
      <c r="I267" s="375"/>
      <c r="J267" s="375"/>
      <c r="K267" s="375"/>
      <c r="L267" s="375"/>
      <c r="M267" s="22"/>
      <c r="N267" s="22"/>
      <c r="O267" s="375"/>
      <c r="P267" s="37"/>
      <c r="Q267" s="37"/>
      <c r="R267" s="609"/>
      <c r="S267" s="37"/>
      <c r="T267" s="588"/>
      <c r="U267" s="588"/>
      <c r="V267" s="588"/>
      <c r="W267" s="37"/>
      <c r="X267" s="37"/>
      <c r="Y267" s="37"/>
      <c r="Z267" s="37"/>
      <c r="AA267" s="37"/>
      <c r="AB267" s="37"/>
      <c r="AC267" s="37"/>
      <c r="AD267" s="37"/>
      <c r="AE267" s="37"/>
      <c r="AF267" s="37"/>
      <c r="AG267" s="37"/>
      <c r="AH267" s="37"/>
      <c r="AI267" s="37"/>
      <c r="AJ267" s="37"/>
      <c r="AK267" s="37"/>
      <c r="AL267" s="37"/>
      <c r="AM267" s="37"/>
    </row>
    <row r="268" spans="1:39">
      <c r="A268" s="601"/>
      <c r="B268" s="588"/>
      <c r="C268" s="588"/>
      <c r="D268" s="604"/>
      <c r="E268" s="589"/>
      <c r="F268" s="589"/>
      <c r="G268" s="589"/>
      <c r="H268" s="375"/>
      <c r="I268" s="375"/>
      <c r="J268" s="375"/>
      <c r="K268" s="375"/>
      <c r="L268" s="375"/>
      <c r="M268" s="22"/>
      <c r="N268" s="22"/>
      <c r="O268" s="375"/>
      <c r="P268" s="37"/>
      <c r="Q268" s="37"/>
      <c r="R268" s="609"/>
      <c r="S268" s="37"/>
      <c r="T268" s="588"/>
      <c r="U268" s="588"/>
      <c r="V268" s="588"/>
      <c r="W268" s="37"/>
      <c r="X268" s="37"/>
      <c r="Y268" s="37"/>
      <c r="Z268" s="37"/>
      <c r="AA268" s="37"/>
      <c r="AB268" s="37"/>
      <c r="AC268" s="37"/>
      <c r="AD268" s="37"/>
      <c r="AE268" s="37"/>
      <c r="AF268" s="37"/>
      <c r="AG268" s="37"/>
      <c r="AH268" s="37"/>
      <c r="AI268" s="37"/>
      <c r="AJ268" s="37"/>
      <c r="AK268" s="37"/>
      <c r="AL268" s="37"/>
      <c r="AM268" s="37"/>
    </row>
    <row r="269" spans="1:39">
      <c r="A269" s="601"/>
      <c r="B269" s="588"/>
      <c r="C269" s="588"/>
      <c r="D269" s="604"/>
      <c r="E269" s="589"/>
      <c r="F269" s="589"/>
      <c r="G269" s="589"/>
      <c r="H269" s="375"/>
      <c r="I269" s="375"/>
      <c r="J269" s="375"/>
      <c r="K269" s="375"/>
      <c r="L269" s="375"/>
      <c r="M269" s="22"/>
      <c r="N269" s="22"/>
      <c r="O269" s="375"/>
      <c r="P269" s="37"/>
      <c r="Q269" s="37"/>
      <c r="R269" s="609"/>
      <c r="S269" s="37"/>
      <c r="T269" s="588"/>
      <c r="U269" s="588"/>
      <c r="V269" s="588"/>
      <c r="W269" s="37"/>
      <c r="X269" s="37"/>
      <c r="Y269" s="37"/>
      <c r="Z269" s="37"/>
      <c r="AA269" s="37"/>
      <c r="AB269" s="37"/>
      <c r="AC269" s="37"/>
      <c r="AD269" s="37"/>
      <c r="AE269" s="37"/>
      <c r="AF269" s="37"/>
      <c r="AG269" s="37"/>
      <c r="AH269" s="37"/>
      <c r="AI269" s="37"/>
      <c r="AJ269" s="37"/>
      <c r="AK269" s="37"/>
      <c r="AL269" s="37"/>
      <c r="AM269" s="37"/>
    </row>
    <row r="270" spans="1:39">
      <c r="A270" s="601"/>
      <c r="B270" s="588"/>
      <c r="C270" s="588"/>
      <c r="D270" s="604"/>
      <c r="E270" s="589"/>
      <c r="F270" s="589"/>
      <c r="G270" s="589"/>
      <c r="H270" s="375"/>
      <c r="I270" s="375"/>
      <c r="J270" s="375"/>
      <c r="K270" s="375"/>
      <c r="L270" s="375"/>
      <c r="M270" s="22"/>
      <c r="N270" s="22"/>
      <c r="O270" s="375"/>
      <c r="P270" s="37"/>
      <c r="Q270" s="37"/>
      <c r="R270" s="609"/>
      <c r="S270" s="37"/>
      <c r="T270" s="588"/>
      <c r="U270" s="588"/>
      <c r="V270" s="588"/>
      <c r="W270" s="37"/>
      <c r="X270" s="37"/>
      <c r="Y270" s="37"/>
      <c r="Z270" s="37"/>
      <c r="AA270" s="37"/>
      <c r="AB270" s="37"/>
      <c r="AC270" s="37"/>
      <c r="AD270" s="37"/>
      <c r="AE270" s="37"/>
      <c r="AF270" s="37"/>
      <c r="AG270" s="37"/>
      <c r="AH270" s="37"/>
      <c r="AI270" s="37"/>
      <c r="AJ270" s="37"/>
      <c r="AK270" s="37"/>
      <c r="AL270" s="37"/>
      <c r="AM270" s="37"/>
    </row>
    <row r="271" spans="1:39">
      <c r="A271" s="601"/>
      <c r="B271" s="588"/>
      <c r="C271" s="588"/>
      <c r="D271" s="604"/>
      <c r="E271" s="589"/>
      <c r="F271" s="589"/>
      <c r="G271" s="589"/>
      <c r="H271" s="375"/>
      <c r="I271" s="375"/>
      <c r="J271" s="375"/>
      <c r="K271" s="375"/>
      <c r="L271" s="375"/>
      <c r="M271" s="22"/>
      <c r="N271" s="22"/>
      <c r="O271" s="375"/>
      <c r="P271" s="37"/>
      <c r="Q271" s="37"/>
      <c r="R271" s="609"/>
      <c r="S271" s="37"/>
      <c r="T271" s="588"/>
      <c r="U271" s="588"/>
      <c r="V271" s="588"/>
      <c r="W271" s="37"/>
      <c r="X271" s="37"/>
      <c r="Y271" s="37"/>
      <c r="Z271" s="37"/>
      <c r="AA271" s="37"/>
      <c r="AB271" s="37"/>
      <c r="AC271" s="37"/>
      <c r="AD271" s="37"/>
      <c r="AE271" s="37"/>
      <c r="AF271" s="37"/>
      <c r="AG271" s="37"/>
      <c r="AH271" s="37"/>
      <c r="AI271" s="37"/>
      <c r="AJ271" s="37"/>
      <c r="AK271" s="37"/>
      <c r="AL271" s="37"/>
      <c r="AM271" s="37"/>
    </row>
    <row r="272" spans="1:39">
      <c r="A272" s="601"/>
      <c r="B272" s="588"/>
      <c r="C272" s="588"/>
      <c r="D272" s="604"/>
      <c r="E272" s="589"/>
      <c r="F272" s="589"/>
      <c r="G272" s="589"/>
      <c r="H272" s="375"/>
      <c r="I272" s="375"/>
      <c r="J272" s="375"/>
      <c r="K272" s="375"/>
      <c r="L272" s="375"/>
      <c r="M272" s="22"/>
      <c r="N272" s="22"/>
      <c r="O272" s="375"/>
      <c r="P272" s="37"/>
      <c r="Q272" s="37"/>
      <c r="R272" s="609"/>
      <c r="S272" s="37"/>
      <c r="T272" s="588"/>
      <c r="U272" s="588"/>
      <c r="V272" s="588"/>
      <c r="W272" s="37"/>
      <c r="X272" s="37"/>
      <c r="Y272" s="37"/>
      <c r="Z272" s="37"/>
      <c r="AA272" s="37"/>
      <c r="AB272" s="37"/>
      <c r="AC272" s="37"/>
      <c r="AD272" s="37"/>
      <c r="AE272" s="37"/>
      <c r="AF272" s="37"/>
      <c r="AG272" s="37"/>
      <c r="AH272" s="37"/>
      <c r="AI272" s="37"/>
      <c r="AJ272" s="37"/>
      <c r="AK272" s="37"/>
      <c r="AL272" s="37"/>
      <c r="AM272" s="37"/>
    </row>
    <row r="273" spans="1:39">
      <c r="A273" s="601"/>
      <c r="B273" s="588"/>
      <c r="C273" s="588"/>
      <c r="D273" s="604"/>
      <c r="E273" s="589"/>
      <c r="F273" s="589"/>
      <c r="G273" s="589"/>
      <c r="H273" s="375"/>
      <c r="I273" s="375"/>
      <c r="J273" s="375"/>
      <c r="K273" s="375"/>
      <c r="L273" s="375"/>
      <c r="M273" s="22"/>
      <c r="N273" s="22"/>
      <c r="O273" s="375"/>
      <c r="P273" s="37"/>
      <c r="Q273" s="37"/>
      <c r="R273" s="609"/>
      <c r="S273" s="37"/>
      <c r="T273" s="588"/>
      <c r="U273" s="588"/>
      <c r="V273" s="588"/>
      <c r="W273" s="37"/>
      <c r="X273" s="37"/>
      <c r="Y273" s="37"/>
      <c r="Z273" s="37"/>
      <c r="AA273" s="37"/>
      <c r="AB273" s="37"/>
      <c r="AC273" s="37"/>
      <c r="AD273" s="37"/>
      <c r="AE273" s="37"/>
      <c r="AF273" s="37"/>
      <c r="AG273" s="37"/>
      <c r="AH273" s="37"/>
      <c r="AI273" s="37"/>
      <c r="AJ273" s="37"/>
      <c r="AK273" s="37"/>
      <c r="AL273" s="37"/>
      <c r="AM273" s="37"/>
    </row>
    <row r="274" spans="1:39">
      <c r="A274" s="601"/>
      <c r="B274" s="588"/>
      <c r="C274" s="588"/>
      <c r="D274" s="604"/>
      <c r="E274" s="589"/>
      <c r="F274" s="589"/>
      <c r="G274" s="589"/>
      <c r="H274" s="375"/>
      <c r="I274" s="375"/>
      <c r="J274" s="375"/>
      <c r="K274" s="375"/>
      <c r="L274" s="375"/>
      <c r="M274" s="22"/>
      <c r="N274" s="22"/>
      <c r="O274" s="375"/>
      <c r="P274" s="37"/>
      <c r="Q274" s="37"/>
      <c r="R274" s="609"/>
      <c r="S274" s="37"/>
      <c r="T274" s="588"/>
      <c r="U274" s="588"/>
      <c r="V274" s="588"/>
      <c r="W274" s="37"/>
      <c r="X274" s="37"/>
      <c r="Y274" s="37"/>
      <c r="Z274" s="37"/>
      <c r="AA274" s="37"/>
      <c r="AB274" s="37"/>
      <c r="AC274" s="37"/>
      <c r="AD274" s="37"/>
      <c r="AE274" s="37"/>
      <c r="AF274" s="37"/>
      <c r="AG274" s="37"/>
      <c r="AH274" s="37"/>
      <c r="AI274" s="37"/>
      <c r="AJ274" s="37"/>
      <c r="AK274" s="37"/>
      <c r="AL274" s="37"/>
      <c r="AM274" s="37"/>
    </row>
    <row r="275" spans="1:39">
      <c r="A275" s="601"/>
      <c r="B275" s="588"/>
      <c r="C275" s="588"/>
      <c r="D275" s="604"/>
      <c r="E275" s="589"/>
      <c r="F275" s="589"/>
      <c r="G275" s="589"/>
      <c r="H275" s="375"/>
      <c r="I275" s="375"/>
      <c r="J275" s="375"/>
      <c r="K275" s="375"/>
      <c r="L275" s="375"/>
      <c r="M275" s="22"/>
      <c r="N275" s="22"/>
      <c r="O275" s="375"/>
      <c r="P275" s="37"/>
      <c r="Q275" s="37"/>
      <c r="R275" s="609"/>
      <c r="S275" s="37"/>
      <c r="T275" s="588"/>
      <c r="U275" s="588"/>
      <c r="V275" s="588"/>
      <c r="W275" s="37"/>
      <c r="X275" s="37"/>
      <c r="Y275" s="37"/>
      <c r="Z275" s="37"/>
      <c r="AA275" s="37"/>
      <c r="AB275" s="37"/>
      <c r="AC275" s="37"/>
      <c r="AD275" s="37"/>
      <c r="AE275" s="37"/>
      <c r="AF275" s="37"/>
      <c r="AG275" s="37"/>
      <c r="AH275" s="37"/>
      <c r="AI275" s="37"/>
      <c r="AJ275" s="37"/>
      <c r="AK275" s="37"/>
      <c r="AL275" s="37"/>
      <c r="AM275" s="37"/>
    </row>
    <row r="276" spans="1:39">
      <c r="A276" s="601"/>
      <c r="B276" s="588"/>
      <c r="C276" s="588"/>
      <c r="D276" s="604"/>
      <c r="E276" s="589"/>
      <c r="F276" s="589"/>
      <c r="G276" s="589"/>
      <c r="H276" s="375"/>
      <c r="I276" s="375"/>
      <c r="J276" s="375"/>
      <c r="K276" s="375"/>
      <c r="L276" s="375"/>
      <c r="M276" s="22"/>
      <c r="N276" s="22"/>
      <c r="O276" s="375"/>
      <c r="P276" s="37"/>
      <c r="Q276" s="37"/>
      <c r="R276" s="609"/>
      <c r="S276" s="37"/>
      <c r="T276" s="588"/>
      <c r="U276" s="588"/>
      <c r="V276" s="588"/>
      <c r="W276" s="37"/>
      <c r="X276" s="37"/>
      <c r="Y276" s="37"/>
      <c r="Z276" s="37"/>
      <c r="AA276" s="37"/>
      <c r="AB276" s="37"/>
      <c r="AC276" s="37"/>
      <c r="AD276" s="37"/>
      <c r="AE276" s="37"/>
      <c r="AF276" s="37"/>
      <c r="AG276" s="37"/>
      <c r="AH276" s="37"/>
      <c r="AI276" s="37"/>
      <c r="AJ276" s="37"/>
      <c r="AK276" s="37"/>
      <c r="AL276" s="37"/>
      <c r="AM276" s="37"/>
    </row>
    <row r="277" spans="1:39">
      <c r="A277" s="601"/>
      <c r="B277" s="588"/>
      <c r="C277" s="588"/>
      <c r="D277" s="604"/>
      <c r="E277" s="589"/>
      <c r="F277" s="589"/>
      <c r="G277" s="589"/>
      <c r="H277" s="375"/>
      <c r="I277" s="375"/>
      <c r="J277" s="375"/>
      <c r="K277" s="375"/>
      <c r="L277" s="375"/>
      <c r="M277" s="22"/>
      <c r="N277" s="22"/>
      <c r="O277" s="375"/>
      <c r="P277" s="37"/>
      <c r="Q277" s="37"/>
      <c r="R277" s="609"/>
      <c r="S277" s="37"/>
      <c r="T277" s="588"/>
      <c r="U277" s="588"/>
      <c r="V277" s="588"/>
      <c r="W277" s="37"/>
      <c r="X277" s="37"/>
      <c r="Y277" s="37"/>
      <c r="Z277" s="37"/>
      <c r="AA277" s="37"/>
      <c r="AB277" s="37"/>
      <c r="AC277" s="37"/>
      <c r="AD277" s="37"/>
      <c r="AE277" s="37"/>
      <c r="AF277" s="37"/>
      <c r="AG277" s="37"/>
      <c r="AH277" s="37"/>
      <c r="AI277" s="37"/>
      <c r="AJ277" s="37"/>
      <c r="AK277" s="37"/>
      <c r="AL277" s="37"/>
      <c r="AM277" s="37"/>
    </row>
    <row r="278" spans="1:39">
      <c r="A278" s="601"/>
      <c r="B278" s="588"/>
      <c r="C278" s="588"/>
      <c r="D278" s="604"/>
      <c r="E278" s="589"/>
      <c r="F278" s="589"/>
      <c r="G278" s="589"/>
      <c r="H278" s="375"/>
      <c r="I278" s="375"/>
      <c r="J278" s="375"/>
      <c r="K278" s="375"/>
      <c r="L278" s="375"/>
      <c r="M278" s="22"/>
      <c r="N278" s="22"/>
      <c r="O278" s="375"/>
      <c r="P278" s="37"/>
      <c r="Q278" s="37"/>
      <c r="R278" s="609"/>
      <c r="S278" s="37"/>
      <c r="T278" s="588"/>
      <c r="U278" s="588"/>
      <c r="V278" s="588"/>
      <c r="W278" s="37"/>
      <c r="X278" s="37"/>
      <c r="Y278" s="37"/>
      <c r="Z278" s="37"/>
      <c r="AA278" s="37"/>
      <c r="AB278" s="37"/>
      <c r="AC278" s="37"/>
      <c r="AD278" s="37"/>
      <c r="AE278" s="37"/>
      <c r="AF278" s="37"/>
      <c r="AG278" s="37"/>
      <c r="AH278" s="37"/>
      <c r="AI278" s="37"/>
      <c r="AJ278" s="37"/>
      <c r="AK278" s="37"/>
      <c r="AL278" s="37"/>
      <c r="AM278" s="37"/>
    </row>
    <row r="279" spans="1:39">
      <c r="A279" s="601"/>
      <c r="B279" s="588"/>
      <c r="C279" s="588"/>
      <c r="D279" s="604"/>
      <c r="E279" s="589"/>
      <c r="F279" s="589"/>
      <c r="G279" s="589"/>
      <c r="H279" s="375"/>
      <c r="I279" s="375"/>
      <c r="J279" s="375"/>
      <c r="K279" s="375"/>
      <c r="L279" s="375"/>
      <c r="M279" s="22"/>
      <c r="N279" s="22"/>
      <c r="O279" s="375"/>
      <c r="P279" s="37"/>
      <c r="Q279" s="37"/>
      <c r="R279" s="609"/>
      <c r="S279" s="37"/>
      <c r="T279" s="588"/>
      <c r="U279" s="588"/>
      <c r="V279" s="588"/>
      <c r="W279" s="37"/>
      <c r="X279" s="37"/>
      <c r="Y279" s="37"/>
      <c r="Z279" s="37"/>
      <c r="AA279" s="37"/>
      <c r="AB279" s="37"/>
      <c r="AC279" s="37"/>
      <c r="AD279" s="37"/>
      <c r="AE279" s="37"/>
      <c r="AF279" s="37"/>
      <c r="AG279" s="37"/>
      <c r="AH279" s="37"/>
      <c r="AI279" s="37"/>
      <c r="AJ279" s="37"/>
      <c r="AK279" s="37"/>
      <c r="AL279" s="37"/>
      <c r="AM279" s="37"/>
    </row>
    <row r="280" spans="1:39">
      <c r="A280" s="601"/>
      <c r="B280" s="588"/>
      <c r="C280" s="588"/>
      <c r="D280" s="604"/>
      <c r="E280" s="589"/>
      <c r="F280" s="589"/>
      <c r="G280" s="589"/>
      <c r="H280" s="375"/>
      <c r="I280" s="375"/>
      <c r="J280" s="375"/>
      <c r="K280" s="375"/>
      <c r="L280" s="375"/>
      <c r="M280" s="22"/>
      <c r="N280" s="22"/>
      <c r="O280" s="375"/>
      <c r="P280" s="37"/>
      <c r="Q280" s="37"/>
      <c r="R280" s="609"/>
      <c r="S280" s="37"/>
      <c r="T280" s="588"/>
      <c r="U280" s="588"/>
      <c r="V280" s="588"/>
      <c r="W280" s="37"/>
      <c r="X280" s="37"/>
      <c r="Y280" s="37"/>
      <c r="Z280" s="37"/>
      <c r="AA280" s="37"/>
      <c r="AB280" s="37"/>
      <c r="AC280" s="37"/>
      <c r="AD280" s="37"/>
      <c r="AE280" s="37"/>
      <c r="AF280" s="37"/>
      <c r="AG280" s="37"/>
      <c r="AH280" s="37"/>
      <c r="AI280" s="37"/>
      <c r="AJ280" s="37"/>
      <c r="AK280" s="37"/>
      <c r="AL280" s="37"/>
      <c r="AM280" s="37"/>
    </row>
    <row r="281" spans="1:39">
      <c r="A281" s="601"/>
      <c r="B281" s="588"/>
      <c r="C281" s="588"/>
      <c r="D281" s="604"/>
      <c r="E281" s="589"/>
      <c r="F281" s="589"/>
      <c r="G281" s="589"/>
      <c r="H281" s="375"/>
      <c r="I281" s="375"/>
      <c r="J281" s="375"/>
      <c r="K281" s="375"/>
      <c r="L281" s="375"/>
      <c r="M281" s="22"/>
      <c r="N281" s="22"/>
      <c r="O281" s="375"/>
      <c r="P281" s="37"/>
      <c r="Q281" s="37"/>
      <c r="R281" s="609"/>
      <c r="S281" s="37"/>
      <c r="T281" s="588"/>
      <c r="U281" s="588"/>
      <c r="V281" s="588"/>
      <c r="W281" s="37"/>
      <c r="X281" s="37"/>
      <c r="Y281" s="37"/>
      <c r="Z281" s="37"/>
      <c r="AA281" s="37"/>
      <c r="AB281" s="37"/>
      <c r="AC281" s="37"/>
      <c r="AD281" s="37"/>
      <c r="AE281" s="37"/>
      <c r="AF281" s="37"/>
      <c r="AG281" s="37"/>
      <c r="AH281" s="37"/>
      <c r="AI281" s="37"/>
      <c r="AJ281" s="37"/>
      <c r="AK281" s="37"/>
      <c r="AL281" s="37"/>
      <c r="AM281" s="37"/>
    </row>
    <row r="282" spans="1:39">
      <c r="A282" s="601"/>
      <c r="B282" s="588"/>
      <c r="C282" s="588"/>
      <c r="D282" s="604"/>
      <c r="E282" s="589"/>
      <c r="F282" s="589"/>
      <c r="G282" s="589"/>
      <c r="H282" s="375"/>
      <c r="I282" s="375"/>
      <c r="J282" s="375"/>
      <c r="K282" s="375"/>
      <c r="L282" s="375"/>
      <c r="M282" s="22"/>
      <c r="N282" s="22"/>
      <c r="O282" s="375"/>
      <c r="P282" s="37"/>
      <c r="Q282" s="37"/>
      <c r="R282" s="609"/>
      <c r="S282" s="37"/>
      <c r="T282" s="588"/>
      <c r="U282" s="588"/>
      <c r="V282" s="588"/>
      <c r="W282" s="37"/>
      <c r="X282" s="37"/>
      <c r="Y282" s="37"/>
      <c r="Z282" s="37"/>
      <c r="AA282" s="37"/>
      <c r="AB282" s="37"/>
      <c r="AC282" s="37"/>
      <c r="AD282" s="37"/>
      <c r="AE282" s="37"/>
      <c r="AF282" s="37"/>
      <c r="AG282" s="37"/>
      <c r="AH282" s="37"/>
      <c r="AI282" s="37"/>
      <c r="AJ282" s="37"/>
      <c r="AK282" s="37"/>
      <c r="AL282" s="37"/>
      <c r="AM282" s="37"/>
    </row>
    <row r="283" spans="1:39">
      <c r="A283" s="601"/>
      <c r="B283" s="588"/>
      <c r="C283" s="588"/>
      <c r="D283" s="604"/>
      <c r="E283" s="589"/>
      <c r="F283" s="589"/>
      <c r="G283" s="589"/>
      <c r="H283" s="375"/>
      <c r="I283" s="375"/>
      <c r="J283" s="375"/>
      <c r="K283" s="375"/>
      <c r="L283" s="375"/>
      <c r="M283" s="22"/>
      <c r="N283" s="22"/>
      <c r="O283" s="375"/>
      <c r="P283" s="37"/>
      <c r="Q283" s="37"/>
      <c r="R283" s="609"/>
      <c r="S283" s="37"/>
      <c r="T283" s="588"/>
      <c r="U283" s="588"/>
      <c r="V283" s="588"/>
      <c r="W283" s="37"/>
      <c r="X283" s="37"/>
      <c r="Y283" s="37"/>
      <c r="Z283" s="37"/>
      <c r="AA283" s="37"/>
      <c r="AB283" s="37"/>
      <c r="AC283" s="37"/>
      <c r="AD283" s="37"/>
      <c r="AE283" s="37"/>
      <c r="AF283" s="37"/>
      <c r="AG283" s="37"/>
      <c r="AH283" s="37"/>
      <c r="AI283" s="37"/>
      <c r="AJ283" s="37"/>
      <c r="AK283" s="37"/>
      <c r="AL283" s="37"/>
      <c r="AM283" s="37"/>
    </row>
    <row r="284" spans="1:39">
      <c r="A284" s="601"/>
      <c r="B284" s="588"/>
      <c r="C284" s="588"/>
      <c r="D284" s="604"/>
      <c r="E284" s="589"/>
      <c r="F284" s="589"/>
      <c r="G284" s="589"/>
      <c r="H284" s="375"/>
      <c r="I284" s="375"/>
      <c r="J284" s="375"/>
      <c r="K284" s="375"/>
      <c r="L284" s="375"/>
      <c r="M284" s="22"/>
      <c r="N284" s="22"/>
      <c r="O284" s="375"/>
      <c r="P284" s="37"/>
      <c r="Q284" s="37"/>
      <c r="R284" s="609"/>
      <c r="S284" s="37"/>
      <c r="T284" s="588"/>
      <c r="U284" s="588"/>
      <c r="V284" s="588"/>
      <c r="W284" s="37"/>
      <c r="X284" s="37"/>
      <c r="Y284" s="37"/>
      <c r="Z284" s="37"/>
      <c r="AA284" s="37"/>
      <c r="AB284" s="37"/>
      <c r="AC284" s="37"/>
      <c r="AD284" s="37"/>
      <c r="AE284" s="37"/>
      <c r="AF284" s="37"/>
      <c r="AG284" s="37"/>
      <c r="AH284" s="37"/>
      <c r="AI284" s="37"/>
      <c r="AJ284" s="37"/>
      <c r="AK284" s="37"/>
      <c r="AL284" s="37"/>
      <c r="AM284" s="37"/>
    </row>
    <row r="285" spans="1:39">
      <c r="A285" s="601"/>
      <c r="B285" s="588"/>
      <c r="C285" s="588"/>
      <c r="D285" s="604"/>
      <c r="E285" s="589"/>
      <c r="F285" s="589"/>
      <c r="G285" s="589"/>
      <c r="H285" s="375"/>
      <c r="I285" s="375"/>
      <c r="J285" s="375"/>
      <c r="K285" s="375"/>
      <c r="L285" s="375"/>
      <c r="M285" s="22"/>
      <c r="N285" s="22"/>
      <c r="O285" s="375"/>
      <c r="P285" s="37"/>
      <c r="Q285" s="37"/>
      <c r="R285" s="609"/>
      <c r="S285" s="37"/>
      <c r="T285" s="588"/>
      <c r="U285" s="588"/>
      <c r="V285" s="588"/>
      <c r="W285" s="37"/>
      <c r="X285" s="37"/>
      <c r="Y285" s="37"/>
      <c r="Z285" s="37"/>
      <c r="AA285" s="37"/>
      <c r="AB285" s="37"/>
      <c r="AC285" s="37"/>
      <c r="AD285" s="37"/>
      <c r="AE285" s="37"/>
      <c r="AF285" s="37"/>
      <c r="AG285" s="37"/>
      <c r="AH285" s="37"/>
      <c r="AI285" s="37"/>
      <c r="AJ285" s="37"/>
      <c r="AK285" s="37"/>
      <c r="AL285" s="37"/>
      <c r="AM285" s="37"/>
    </row>
    <row r="286" spans="1:39">
      <c r="A286" s="601"/>
      <c r="B286" s="588"/>
      <c r="C286" s="588"/>
      <c r="D286" s="604"/>
      <c r="E286" s="589"/>
      <c r="F286" s="589"/>
      <c r="G286" s="589"/>
      <c r="H286" s="375"/>
      <c r="I286" s="375"/>
      <c r="J286" s="375"/>
      <c r="K286" s="375"/>
      <c r="L286" s="375"/>
      <c r="M286" s="22"/>
      <c r="N286" s="22"/>
      <c r="O286" s="375"/>
      <c r="P286" s="37"/>
      <c r="Q286" s="37"/>
      <c r="R286" s="609"/>
      <c r="S286" s="37"/>
      <c r="T286" s="588"/>
      <c r="U286" s="588"/>
      <c r="V286" s="588"/>
      <c r="W286" s="37"/>
      <c r="X286" s="37"/>
      <c r="Y286" s="37"/>
      <c r="Z286" s="37"/>
      <c r="AA286" s="37"/>
      <c r="AB286" s="37"/>
      <c r="AC286" s="37"/>
      <c r="AD286" s="37"/>
      <c r="AE286" s="37"/>
      <c r="AF286" s="37"/>
      <c r="AG286" s="37"/>
      <c r="AH286" s="37"/>
      <c r="AI286" s="37"/>
      <c r="AJ286" s="37"/>
      <c r="AK286" s="37"/>
      <c r="AL286" s="37"/>
      <c r="AM286" s="37"/>
    </row>
    <row r="287" spans="1:39">
      <c r="A287" s="601"/>
      <c r="B287" s="588"/>
      <c r="C287" s="588"/>
      <c r="D287" s="604"/>
      <c r="E287" s="589"/>
      <c r="F287" s="589"/>
      <c r="G287" s="589"/>
      <c r="H287" s="375"/>
      <c r="I287" s="375"/>
      <c r="J287" s="375"/>
      <c r="K287" s="375"/>
      <c r="L287" s="375"/>
      <c r="M287" s="22"/>
      <c r="N287" s="22"/>
      <c r="O287" s="375"/>
      <c r="P287" s="37"/>
      <c r="Q287" s="37"/>
      <c r="R287" s="609"/>
      <c r="S287" s="37"/>
      <c r="T287" s="588"/>
      <c r="U287" s="588"/>
      <c r="V287" s="588"/>
      <c r="W287" s="37"/>
      <c r="X287" s="37"/>
      <c r="Y287" s="37"/>
      <c r="Z287" s="37"/>
      <c r="AA287" s="37"/>
      <c r="AB287" s="37"/>
      <c r="AC287" s="37"/>
      <c r="AD287" s="37"/>
      <c r="AE287" s="37"/>
      <c r="AF287" s="37"/>
      <c r="AG287" s="37"/>
      <c r="AH287" s="37"/>
      <c r="AI287" s="37"/>
      <c r="AJ287" s="37"/>
      <c r="AK287" s="37"/>
      <c r="AL287" s="37"/>
      <c r="AM287" s="37"/>
    </row>
    <row r="288" spans="1:39">
      <c r="A288" s="601"/>
      <c r="B288" s="588"/>
      <c r="C288" s="588"/>
      <c r="D288" s="604"/>
      <c r="E288" s="589"/>
      <c r="F288" s="589"/>
      <c r="G288" s="589"/>
      <c r="H288" s="375"/>
      <c r="I288" s="375"/>
      <c r="J288" s="375"/>
      <c r="K288" s="375"/>
      <c r="L288" s="375"/>
      <c r="M288" s="22"/>
      <c r="N288" s="22"/>
      <c r="O288" s="375"/>
      <c r="P288" s="37"/>
      <c r="Q288" s="37"/>
      <c r="R288" s="609"/>
      <c r="S288" s="37"/>
      <c r="T288" s="588"/>
      <c r="U288" s="588"/>
      <c r="V288" s="588"/>
      <c r="W288" s="37"/>
      <c r="X288" s="37"/>
      <c r="Y288" s="37"/>
      <c r="Z288" s="37"/>
      <c r="AA288" s="37"/>
      <c r="AB288" s="37"/>
      <c r="AC288" s="37"/>
      <c r="AD288" s="37"/>
      <c r="AE288" s="37"/>
      <c r="AF288" s="37"/>
      <c r="AG288" s="37"/>
      <c r="AH288" s="37"/>
      <c r="AI288" s="37"/>
      <c r="AJ288" s="37"/>
      <c r="AK288" s="37"/>
      <c r="AL288" s="37"/>
      <c r="AM288" s="37"/>
    </row>
    <row r="289" spans="1:39">
      <c r="A289" s="601"/>
      <c r="B289" s="588"/>
      <c r="C289" s="588"/>
      <c r="D289" s="604"/>
      <c r="E289" s="589"/>
      <c r="F289" s="589"/>
      <c r="G289" s="589"/>
      <c r="H289" s="375"/>
      <c r="I289" s="375"/>
      <c r="J289" s="375"/>
      <c r="K289" s="375"/>
      <c r="L289" s="375"/>
      <c r="M289" s="22"/>
      <c r="N289" s="22"/>
      <c r="O289" s="375"/>
      <c r="P289" s="37"/>
      <c r="Q289" s="37"/>
      <c r="R289" s="609"/>
      <c r="S289" s="37"/>
      <c r="T289" s="588"/>
      <c r="U289" s="588"/>
      <c r="V289" s="588"/>
      <c r="W289" s="37"/>
      <c r="X289" s="37"/>
      <c r="Y289" s="37"/>
      <c r="Z289" s="37"/>
      <c r="AA289" s="37"/>
      <c r="AB289" s="37"/>
      <c r="AC289" s="37"/>
      <c r="AD289" s="37"/>
      <c r="AE289" s="37"/>
      <c r="AF289" s="37"/>
      <c r="AG289" s="37"/>
      <c r="AH289" s="37"/>
      <c r="AI289" s="37"/>
      <c r="AJ289" s="37"/>
      <c r="AK289" s="37"/>
      <c r="AL289" s="37"/>
      <c r="AM289" s="37"/>
    </row>
    <row r="290" spans="1:39">
      <c r="A290" s="601"/>
      <c r="B290" s="588"/>
      <c r="C290" s="588"/>
      <c r="D290" s="604"/>
      <c r="E290" s="589"/>
      <c r="F290" s="589"/>
      <c r="G290" s="589"/>
      <c r="H290" s="375"/>
      <c r="I290" s="375"/>
      <c r="J290" s="375"/>
      <c r="K290" s="375"/>
      <c r="L290" s="375"/>
      <c r="M290" s="22"/>
      <c r="N290" s="22"/>
      <c r="O290" s="375"/>
      <c r="P290" s="37"/>
      <c r="Q290" s="37"/>
      <c r="R290" s="609"/>
      <c r="S290" s="37"/>
      <c r="T290" s="588"/>
      <c r="U290" s="588"/>
      <c r="V290" s="588"/>
      <c r="W290" s="37"/>
      <c r="X290" s="37"/>
      <c r="Y290" s="37"/>
      <c r="Z290" s="37"/>
      <c r="AA290" s="37"/>
      <c r="AB290" s="37"/>
      <c r="AC290" s="37"/>
      <c r="AD290" s="37"/>
      <c r="AE290" s="37"/>
      <c r="AF290" s="37"/>
      <c r="AG290" s="37"/>
      <c r="AH290" s="37"/>
      <c r="AI290" s="37"/>
      <c r="AJ290" s="37"/>
      <c r="AK290" s="37"/>
      <c r="AL290" s="37"/>
      <c r="AM290" s="37"/>
    </row>
    <row r="291" spans="1:39">
      <c r="A291" s="601"/>
      <c r="B291" s="588"/>
      <c r="C291" s="588"/>
      <c r="D291" s="604"/>
      <c r="E291" s="589"/>
      <c r="F291" s="589"/>
      <c r="G291" s="589"/>
      <c r="H291" s="375"/>
      <c r="I291" s="375"/>
      <c r="J291" s="375"/>
      <c r="K291" s="375"/>
      <c r="L291" s="375"/>
      <c r="M291" s="22"/>
      <c r="N291" s="22"/>
      <c r="O291" s="375"/>
      <c r="P291" s="37"/>
      <c r="Q291" s="37"/>
      <c r="R291" s="609"/>
      <c r="S291" s="37"/>
      <c r="T291" s="588"/>
      <c r="U291" s="588"/>
      <c r="V291" s="588"/>
      <c r="W291" s="37"/>
      <c r="X291" s="37"/>
      <c r="Y291" s="37"/>
      <c r="Z291" s="37"/>
      <c r="AA291" s="37"/>
      <c r="AB291" s="37"/>
      <c r="AC291" s="37"/>
      <c r="AD291" s="37"/>
      <c r="AE291" s="37"/>
      <c r="AF291" s="37"/>
      <c r="AG291" s="37"/>
      <c r="AH291" s="37"/>
      <c r="AI291" s="37"/>
      <c r="AJ291" s="37"/>
      <c r="AK291" s="37"/>
      <c r="AL291" s="37"/>
      <c r="AM291" s="37"/>
    </row>
    <row r="292" spans="1:39">
      <c r="A292" s="601"/>
      <c r="B292" s="588"/>
      <c r="C292" s="588"/>
      <c r="D292" s="604"/>
      <c r="E292" s="589"/>
      <c r="F292" s="589"/>
      <c r="G292" s="589"/>
      <c r="H292" s="375"/>
      <c r="I292" s="375"/>
      <c r="J292" s="375"/>
      <c r="K292" s="375"/>
      <c r="L292" s="375"/>
      <c r="M292" s="22"/>
      <c r="N292" s="22"/>
      <c r="O292" s="375"/>
      <c r="P292" s="37"/>
      <c r="Q292" s="37"/>
      <c r="R292" s="609"/>
      <c r="S292" s="37"/>
      <c r="T292" s="588"/>
      <c r="U292" s="588"/>
      <c r="V292" s="588"/>
      <c r="W292" s="37"/>
      <c r="X292" s="37"/>
      <c r="Y292" s="37"/>
      <c r="Z292" s="37"/>
      <c r="AA292" s="37"/>
      <c r="AB292" s="37"/>
      <c r="AC292" s="37"/>
      <c r="AD292" s="37"/>
      <c r="AE292" s="37"/>
      <c r="AF292" s="37"/>
      <c r="AG292" s="37"/>
      <c r="AH292" s="37"/>
      <c r="AI292" s="37"/>
      <c r="AJ292" s="37"/>
      <c r="AK292" s="37"/>
      <c r="AL292" s="37"/>
      <c r="AM292" s="37"/>
    </row>
    <row r="293" spans="1:39">
      <c r="A293" s="601"/>
      <c r="B293" s="588"/>
      <c r="C293" s="588"/>
      <c r="D293" s="604"/>
      <c r="E293" s="589"/>
      <c r="F293" s="589"/>
      <c r="G293" s="589"/>
      <c r="H293" s="375"/>
      <c r="I293" s="375"/>
      <c r="J293" s="375"/>
      <c r="K293" s="375"/>
      <c r="L293" s="375"/>
      <c r="M293" s="22"/>
      <c r="N293" s="22"/>
      <c r="O293" s="375"/>
      <c r="P293" s="37"/>
      <c r="Q293" s="37"/>
      <c r="R293" s="609"/>
      <c r="S293" s="37"/>
      <c r="T293" s="588"/>
      <c r="U293" s="588"/>
      <c r="V293" s="588"/>
      <c r="W293" s="37"/>
      <c r="X293" s="37"/>
      <c r="Y293" s="37"/>
      <c r="Z293" s="37"/>
      <c r="AA293" s="37"/>
      <c r="AB293" s="37"/>
      <c r="AC293" s="37"/>
      <c r="AD293" s="37"/>
      <c r="AE293" s="37"/>
      <c r="AF293" s="37"/>
      <c r="AG293" s="37"/>
      <c r="AH293" s="37"/>
      <c r="AI293" s="37"/>
      <c r="AJ293" s="37"/>
      <c r="AK293" s="37"/>
      <c r="AL293" s="37"/>
      <c r="AM293" s="37"/>
    </row>
    <row r="294" spans="1:39">
      <c r="A294" s="601"/>
      <c r="B294" s="588"/>
      <c r="C294" s="588"/>
      <c r="D294" s="604"/>
      <c r="E294" s="589"/>
      <c r="F294" s="589"/>
      <c r="G294" s="589"/>
      <c r="H294" s="375"/>
      <c r="I294" s="375"/>
      <c r="J294" s="375"/>
      <c r="K294" s="375"/>
      <c r="L294" s="375"/>
      <c r="M294" s="22"/>
      <c r="N294" s="22"/>
      <c r="O294" s="375"/>
      <c r="P294" s="37"/>
      <c r="Q294" s="37"/>
      <c r="R294" s="609"/>
      <c r="S294" s="37"/>
      <c r="T294" s="588"/>
      <c r="U294" s="588"/>
      <c r="V294" s="588"/>
      <c r="W294" s="37"/>
      <c r="X294" s="37"/>
      <c r="Y294" s="37"/>
      <c r="Z294" s="37"/>
      <c r="AA294" s="37"/>
      <c r="AB294" s="37"/>
      <c r="AC294" s="37"/>
      <c r="AD294" s="37"/>
      <c r="AE294" s="37"/>
      <c r="AF294" s="37"/>
      <c r="AG294" s="37"/>
      <c r="AH294" s="37"/>
      <c r="AI294" s="37"/>
      <c r="AJ294" s="37"/>
      <c r="AK294" s="37"/>
      <c r="AL294" s="37"/>
      <c r="AM294" s="37"/>
    </row>
    <row r="295" spans="1:39">
      <c r="A295" s="601"/>
      <c r="B295" s="588"/>
      <c r="C295" s="588"/>
      <c r="D295" s="604"/>
      <c r="E295" s="589"/>
      <c r="F295" s="589"/>
      <c r="G295" s="589"/>
      <c r="H295" s="375"/>
      <c r="I295" s="375"/>
      <c r="J295" s="375"/>
      <c r="K295" s="375"/>
      <c r="L295" s="375"/>
      <c r="M295" s="22"/>
      <c r="N295" s="22"/>
      <c r="O295" s="375"/>
      <c r="P295" s="37"/>
      <c r="Q295" s="37"/>
      <c r="R295" s="609"/>
      <c r="S295" s="37"/>
      <c r="T295" s="588"/>
      <c r="U295" s="588"/>
      <c r="V295" s="588"/>
      <c r="W295" s="37"/>
      <c r="X295" s="37"/>
      <c r="Y295" s="37"/>
      <c r="Z295" s="37"/>
      <c r="AA295" s="37"/>
      <c r="AB295" s="37"/>
      <c r="AC295" s="37"/>
      <c r="AD295" s="37"/>
      <c r="AE295" s="37"/>
      <c r="AF295" s="37"/>
      <c r="AG295" s="37"/>
      <c r="AH295" s="37"/>
      <c r="AI295" s="37"/>
      <c r="AJ295" s="37"/>
      <c r="AK295" s="37"/>
      <c r="AL295" s="37"/>
      <c r="AM295" s="37"/>
    </row>
    <row r="296" spans="1:39">
      <c r="A296" s="601"/>
      <c r="B296" s="588"/>
      <c r="C296" s="588"/>
      <c r="D296" s="604"/>
      <c r="E296" s="589"/>
      <c r="F296" s="589"/>
      <c r="G296" s="589"/>
      <c r="H296" s="375"/>
      <c r="I296" s="375"/>
      <c r="J296" s="375"/>
      <c r="K296" s="375"/>
      <c r="L296" s="375"/>
      <c r="M296" s="22"/>
      <c r="N296" s="22"/>
      <c r="O296" s="375"/>
      <c r="P296" s="37"/>
      <c r="Q296" s="37"/>
      <c r="R296" s="609"/>
      <c r="S296" s="37"/>
      <c r="T296" s="588"/>
      <c r="U296" s="588"/>
      <c r="V296" s="588"/>
      <c r="W296" s="37"/>
      <c r="X296" s="37"/>
      <c r="Y296" s="37"/>
      <c r="Z296" s="37"/>
      <c r="AA296" s="37"/>
      <c r="AB296" s="37"/>
      <c r="AC296" s="37"/>
      <c r="AD296" s="37"/>
      <c r="AE296" s="37"/>
      <c r="AF296" s="37"/>
      <c r="AG296" s="37"/>
      <c r="AH296" s="37"/>
      <c r="AI296" s="37"/>
      <c r="AJ296" s="37"/>
      <c r="AK296" s="37"/>
      <c r="AL296" s="37"/>
      <c r="AM296" s="37"/>
    </row>
    <row r="297" spans="1:39">
      <c r="A297" s="601"/>
      <c r="B297" s="588"/>
      <c r="C297" s="588"/>
      <c r="D297" s="604"/>
      <c r="E297" s="589"/>
      <c r="F297" s="589"/>
      <c r="G297" s="589"/>
      <c r="H297" s="375"/>
      <c r="I297" s="375"/>
      <c r="J297" s="375"/>
      <c r="K297" s="375"/>
      <c r="L297" s="375"/>
      <c r="M297" s="22"/>
      <c r="N297" s="22"/>
      <c r="O297" s="375"/>
      <c r="P297" s="37"/>
      <c r="Q297" s="37"/>
      <c r="R297" s="609"/>
      <c r="S297" s="37"/>
      <c r="T297" s="588"/>
      <c r="U297" s="588"/>
      <c r="V297" s="588"/>
      <c r="W297" s="37"/>
      <c r="X297" s="37"/>
      <c r="Y297" s="37"/>
      <c r="Z297" s="37"/>
      <c r="AA297" s="37"/>
      <c r="AB297" s="37"/>
      <c r="AC297" s="37"/>
      <c r="AD297" s="37"/>
      <c r="AE297" s="37"/>
      <c r="AF297" s="37"/>
      <c r="AG297" s="37"/>
      <c r="AH297" s="37"/>
      <c r="AI297" s="37"/>
      <c r="AJ297" s="37"/>
      <c r="AK297" s="37"/>
      <c r="AL297" s="37"/>
      <c r="AM297" s="37"/>
    </row>
    <row r="298" spans="1:39">
      <c r="A298" s="601"/>
      <c r="B298" s="588"/>
      <c r="C298" s="588"/>
      <c r="D298" s="604"/>
      <c r="E298" s="589"/>
      <c r="F298" s="589"/>
      <c r="G298" s="589"/>
      <c r="H298" s="375"/>
      <c r="I298" s="375"/>
      <c r="J298" s="375"/>
      <c r="K298" s="375"/>
      <c r="L298" s="375"/>
      <c r="M298" s="22"/>
      <c r="N298" s="22"/>
      <c r="O298" s="375"/>
      <c r="P298" s="37"/>
      <c r="Q298" s="37"/>
      <c r="R298" s="609"/>
      <c r="S298" s="37"/>
      <c r="T298" s="588"/>
      <c r="U298" s="588"/>
      <c r="V298" s="588"/>
      <c r="W298" s="37"/>
      <c r="X298" s="37"/>
      <c r="Y298" s="37"/>
      <c r="Z298" s="37"/>
      <c r="AA298" s="37"/>
      <c r="AB298" s="37"/>
      <c r="AC298" s="37"/>
      <c r="AD298" s="37"/>
      <c r="AE298" s="37"/>
      <c r="AF298" s="37"/>
      <c r="AG298" s="37"/>
      <c r="AH298" s="37"/>
      <c r="AI298" s="37"/>
      <c r="AJ298" s="37"/>
      <c r="AK298" s="37"/>
      <c r="AL298" s="37"/>
      <c r="AM298" s="37"/>
    </row>
    <row r="299" spans="1:39">
      <c r="A299" s="601"/>
      <c r="B299" s="588"/>
      <c r="C299" s="588"/>
      <c r="D299" s="604"/>
      <c r="E299" s="589"/>
      <c r="F299" s="589"/>
      <c r="G299" s="589"/>
      <c r="H299" s="375"/>
      <c r="I299" s="375"/>
      <c r="J299" s="375"/>
      <c r="K299" s="375"/>
      <c r="L299" s="375"/>
      <c r="M299" s="22"/>
      <c r="N299" s="22"/>
      <c r="O299" s="375"/>
      <c r="P299" s="37"/>
      <c r="Q299" s="37"/>
      <c r="R299" s="609"/>
      <c r="S299" s="37"/>
      <c r="T299" s="588"/>
      <c r="U299" s="588"/>
      <c r="V299" s="588"/>
      <c r="W299" s="37"/>
      <c r="X299" s="37"/>
      <c r="Y299" s="37"/>
      <c r="Z299" s="37"/>
      <c r="AA299" s="37"/>
      <c r="AB299" s="37"/>
      <c r="AC299" s="37"/>
      <c r="AD299" s="37"/>
      <c r="AE299" s="37"/>
      <c r="AF299" s="37"/>
      <c r="AG299" s="37"/>
      <c r="AH299" s="37"/>
      <c r="AI299" s="37"/>
      <c r="AJ299" s="37"/>
      <c r="AK299" s="37"/>
      <c r="AL299" s="37"/>
      <c r="AM299" s="37"/>
    </row>
    <row r="300" spans="1:39">
      <c r="A300" s="601"/>
      <c r="B300" s="588"/>
      <c r="C300" s="588"/>
      <c r="D300" s="604"/>
      <c r="E300" s="589"/>
      <c r="F300" s="589"/>
      <c r="G300" s="589"/>
      <c r="H300" s="375"/>
      <c r="I300" s="375"/>
      <c r="J300" s="375"/>
      <c r="K300" s="375"/>
      <c r="L300" s="375"/>
      <c r="M300" s="22"/>
      <c r="N300" s="22"/>
      <c r="O300" s="375"/>
      <c r="P300" s="37"/>
      <c r="Q300" s="37"/>
      <c r="R300" s="609"/>
      <c r="S300" s="37"/>
      <c r="T300" s="588"/>
      <c r="U300" s="588"/>
      <c r="V300" s="588"/>
      <c r="W300" s="37"/>
      <c r="X300" s="37"/>
      <c r="Y300" s="37"/>
      <c r="Z300" s="37"/>
      <c r="AA300" s="37"/>
      <c r="AB300" s="37"/>
      <c r="AC300" s="37"/>
      <c r="AD300" s="37"/>
      <c r="AE300" s="37"/>
      <c r="AF300" s="37"/>
      <c r="AG300" s="37"/>
      <c r="AH300" s="37"/>
      <c r="AI300" s="37"/>
      <c r="AJ300" s="37"/>
      <c r="AK300" s="37"/>
      <c r="AL300" s="37"/>
      <c r="AM300" s="37"/>
    </row>
  </sheetData>
  <autoFilter ref="A1:AM220" xr:uid="{00000000-0009-0000-0000-000010000000}"/>
  <phoneticPr fontId="163" type="noConversion"/>
  <dataValidations count="4">
    <dataValidation type="list" errorStyle="warning" allowBlank="1" showErrorMessage="1" promptTitle="提示" prompt="您选择的不是下拉列表中的选项" sqref="X2:X3 X5:X23 X26:X35 X37:X40 X42:X49 X51:X53 X55:X81 X83:X99 X101:X122 X124:X127 X129:X135 X137:X139 X141:X147 X149:X152 X155:X159 X161:X171 X173:X175 X177 X179:X207 X211:X300" xr:uid="{00000000-0002-0000-1000-000000000000}">
      <formula1>"是,否"</formula1>
    </dataValidation>
    <dataValidation type="list" errorStyle="warning" allowBlank="1" showErrorMessage="1" promptTitle="提示" prompt="您选择的不是下拉列表中的选项" sqref="P71 P127 P143 P169 P173:P174 P177 P179:P184 P186:P198 P200:P205 P210:P300" xr:uid="{00000000-0002-0000-1000-000001000000}">
      <formula1>"3月,4月,5月,6月,7月,8月,9月,10月,11月,12月,明年"</formula1>
    </dataValidation>
    <dataValidation type="list" errorStyle="warning" allowBlank="1" showErrorMessage="1" promptTitle="提示" prompt="您选择的不是下拉列表中的选项" sqref="Q71 Q111 Q127 Q143 Q169 Q172 Q174 Q177 Q179:Q184 Q186:Q198 Q200:Q205 Q211:Q300" xr:uid="{00000000-0002-0000-1000-000002000000}">
      <formula1>"1-7,8-14,15-21,22-31"</formula1>
    </dataValidation>
    <dataValidation type="list" errorStyle="warning" allowBlank="1" showErrorMessage="1" promptTitle="提示" prompt="您选择的不是下拉列表中的选项" sqref="M2:M300 N2:N43 N45:N300" xr:uid="{00000000-0002-0000-1000-000003000000}">
      <formula1>"0%,30%,60%,90%,100%"</formula1>
    </dataValidation>
  </dataValidations>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300"/>
  <sheetViews>
    <sheetView workbookViewId="0">
      <pane xSplit="10" ySplit="1" topLeftCell="K2" activePane="bottomRight" state="frozen"/>
      <selection pane="topRight"/>
      <selection pane="bottomLeft"/>
      <selection pane="bottomRight"/>
    </sheetView>
  </sheetViews>
  <sheetFormatPr baseColWidth="10" defaultRowHeight="16"/>
  <cols>
    <col min="1" max="1" width="24.33203125" customWidth="1"/>
    <col min="2" max="2" width="11" customWidth="1"/>
    <col min="3" max="3" width="11.33203125" customWidth="1"/>
    <col min="4" max="4" width="9.33203125" customWidth="1"/>
    <col min="5" max="5" width="7" hidden="1" customWidth="1"/>
    <col min="6" max="6" width="6.83203125" hidden="1" customWidth="1"/>
    <col min="7" max="7" width="9" hidden="1" customWidth="1"/>
    <col min="8" max="8" width="8" customWidth="1"/>
    <col min="9" max="9" width="11.83203125" customWidth="1"/>
    <col min="10" max="10" width="27.1640625" customWidth="1"/>
    <col min="11" max="11" width="13.1640625" customWidth="1"/>
    <col min="12" max="12" width="12.5" customWidth="1"/>
    <col min="13" max="14" width="11.33203125" customWidth="1"/>
    <col min="15" max="15" width="9.6640625" customWidth="1"/>
    <col min="16" max="16" width="8.6640625" customWidth="1"/>
    <col min="17" max="17" width="9.5" customWidth="1"/>
    <col min="18" max="18" width="14.33203125" customWidth="1"/>
    <col min="19" max="19" width="9.1640625" hidden="1" customWidth="1"/>
    <col min="20" max="21" width="11.1640625" customWidth="1"/>
    <col min="22" max="22" width="11.33203125" customWidth="1"/>
    <col min="23" max="23" width="13" customWidth="1"/>
    <col min="24" max="24" width="7.33203125" customWidth="1"/>
    <col min="25" max="39" width="8"/>
  </cols>
  <sheetData>
    <row r="1" spans="1:39" ht="57" customHeight="1">
      <c r="A1" s="581" t="s">
        <v>6918</v>
      </c>
      <c r="B1" s="582" t="s">
        <v>6919</v>
      </c>
      <c r="C1" s="582" t="s">
        <v>6920</v>
      </c>
      <c r="D1" s="582" t="s">
        <v>6921</v>
      </c>
      <c r="E1" s="582" t="s">
        <v>6922</v>
      </c>
      <c r="F1" s="582" t="s">
        <v>6923</v>
      </c>
      <c r="G1" s="582" t="s">
        <v>6924</v>
      </c>
      <c r="H1" s="582" t="s">
        <v>6925</v>
      </c>
      <c r="I1" s="583" t="s">
        <v>6926</v>
      </c>
      <c r="J1" s="582" t="s">
        <v>4067</v>
      </c>
      <c r="K1" s="582" t="s">
        <v>6927</v>
      </c>
      <c r="L1" s="584" t="s">
        <v>6928</v>
      </c>
      <c r="M1" s="582" t="s">
        <v>6929</v>
      </c>
      <c r="N1" s="582" t="s">
        <v>6930</v>
      </c>
      <c r="O1" s="582" t="s">
        <v>6931</v>
      </c>
      <c r="P1" s="582" t="s">
        <v>6932</v>
      </c>
      <c r="Q1" s="582" t="s">
        <v>6933</v>
      </c>
      <c r="R1" s="582" t="s">
        <v>31</v>
      </c>
      <c r="S1" s="582" t="s">
        <v>6934</v>
      </c>
      <c r="T1" s="582" t="s">
        <v>6935</v>
      </c>
      <c r="U1" s="582" t="s">
        <v>6936</v>
      </c>
      <c r="V1" s="582" t="s">
        <v>127</v>
      </c>
      <c r="W1" s="585" t="s">
        <v>6937</v>
      </c>
      <c r="X1" s="585" t="s">
        <v>6938</v>
      </c>
      <c r="Y1" s="586" t="s">
        <v>6939</v>
      </c>
      <c r="Z1" s="586" t="s">
        <v>6940</v>
      </c>
      <c r="AA1" s="586" t="s">
        <v>6941</v>
      </c>
      <c r="AB1" s="586" t="s">
        <v>6942</v>
      </c>
      <c r="AC1" s="586" t="s">
        <v>6943</v>
      </c>
      <c r="AD1" s="586" t="s">
        <v>6944</v>
      </c>
      <c r="AE1" s="586" t="s">
        <v>6945</v>
      </c>
      <c r="AF1" s="586" t="s">
        <v>6946</v>
      </c>
      <c r="AG1" s="586" t="s">
        <v>6947</v>
      </c>
      <c r="AH1" s="586" t="s">
        <v>6948</v>
      </c>
      <c r="AI1" s="586" t="s">
        <v>6949</v>
      </c>
      <c r="AJ1" s="586" t="s">
        <v>6950</v>
      </c>
      <c r="AK1" s="586" t="s">
        <v>6951</v>
      </c>
      <c r="AL1" s="586" t="s">
        <v>6952</v>
      </c>
      <c r="AM1" s="586" t="s">
        <v>6953</v>
      </c>
    </row>
    <row r="2" spans="1:39" ht="45">
      <c r="A2" s="587"/>
      <c r="B2" s="588">
        <v>43884</v>
      </c>
      <c r="C2" s="588">
        <v>44258</v>
      </c>
      <c r="D2" s="589" t="s">
        <v>6954</v>
      </c>
      <c r="E2" s="589" t="s">
        <v>4890</v>
      </c>
      <c r="F2" s="589" t="s">
        <v>6955</v>
      </c>
      <c r="G2" s="589" t="s">
        <v>3242</v>
      </c>
      <c r="H2" s="589" t="s">
        <v>138</v>
      </c>
      <c r="I2" s="590">
        <v>116881746</v>
      </c>
      <c r="J2" s="589" t="s">
        <v>6956</v>
      </c>
      <c r="K2" s="589" t="s">
        <v>1066</v>
      </c>
      <c r="L2" s="591">
        <v>10000</v>
      </c>
      <c r="M2" s="22" t="s">
        <v>6957</v>
      </c>
      <c r="N2" s="22" t="s">
        <v>6958</v>
      </c>
      <c r="O2" s="589" t="s">
        <v>6959</v>
      </c>
      <c r="P2" s="589" t="s">
        <v>6960</v>
      </c>
      <c r="Q2" s="592" t="s">
        <v>6961</v>
      </c>
      <c r="R2" s="587" t="s">
        <v>6962</v>
      </c>
      <c r="S2" s="431"/>
      <c r="T2" s="588">
        <v>43884</v>
      </c>
      <c r="U2" s="588"/>
      <c r="V2" s="588"/>
      <c r="W2" s="431"/>
      <c r="X2" s="37"/>
      <c r="Y2" s="431"/>
      <c r="Z2" s="431"/>
      <c r="AA2" s="37"/>
      <c r="AB2" s="37"/>
      <c r="AC2" s="37"/>
      <c r="AD2" s="37"/>
      <c r="AE2" s="37"/>
      <c r="AF2" s="37"/>
      <c r="AG2" s="37"/>
      <c r="AH2" s="37"/>
      <c r="AI2" s="37"/>
      <c r="AJ2" s="37"/>
      <c r="AK2" s="37"/>
      <c r="AL2" s="37"/>
      <c r="AM2" s="37"/>
    </row>
    <row r="3" spans="1:39">
      <c r="A3" s="587"/>
      <c r="B3" s="588">
        <v>44229</v>
      </c>
      <c r="C3" s="588">
        <v>44246</v>
      </c>
      <c r="D3" s="589" t="s">
        <v>6954</v>
      </c>
      <c r="E3" s="589" t="s">
        <v>4890</v>
      </c>
      <c r="F3" s="589" t="s">
        <v>6955</v>
      </c>
      <c r="G3" s="589" t="s">
        <v>3242</v>
      </c>
      <c r="H3" s="589" t="s">
        <v>156</v>
      </c>
      <c r="I3" s="593" t="s">
        <v>6963</v>
      </c>
      <c r="J3" s="589" t="s">
        <v>6964</v>
      </c>
      <c r="K3" s="589" t="s">
        <v>1409</v>
      </c>
      <c r="L3" s="591">
        <v>1000</v>
      </c>
      <c r="M3" s="22" t="s">
        <v>6965</v>
      </c>
      <c r="N3" s="22" t="s">
        <v>6965</v>
      </c>
      <c r="O3" s="589" t="s">
        <v>6959</v>
      </c>
      <c r="P3" s="589" t="s">
        <v>6960</v>
      </c>
      <c r="Q3" s="592" t="s">
        <v>6966</v>
      </c>
      <c r="R3" s="587"/>
      <c r="S3" s="431"/>
      <c r="T3" s="588">
        <v>44229</v>
      </c>
      <c r="U3" s="588"/>
      <c r="V3" s="588"/>
      <c r="W3" s="431"/>
      <c r="X3" s="37"/>
      <c r="Y3" s="37"/>
      <c r="Z3" s="37"/>
      <c r="AA3" s="37"/>
      <c r="AB3" s="37"/>
      <c r="AC3" s="37"/>
      <c r="AD3" s="37"/>
      <c r="AE3" s="37"/>
      <c r="AF3" s="37"/>
      <c r="AG3" s="37"/>
      <c r="AH3" s="37"/>
      <c r="AI3" s="37"/>
      <c r="AJ3" s="37"/>
      <c r="AK3" s="37"/>
      <c r="AL3" s="37"/>
      <c r="AM3" s="37"/>
    </row>
    <row r="4" spans="1:39" ht="45">
      <c r="A4" s="594" t="s">
        <v>6967</v>
      </c>
      <c r="B4" s="588">
        <v>44216</v>
      </c>
      <c r="C4" s="588">
        <v>44249</v>
      </c>
      <c r="D4" s="589" t="s">
        <v>6954</v>
      </c>
      <c r="E4" s="589" t="s">
        <v>4890</v>
      </c>
      <c r="F4" s="589" t="s">
        <v>6955</v>
      </c>
      <c r="G4" s="589" t="s">
        <v>3242</v>
      </c>
      <c r="H4" s="589" t="s">
        <v>154</v>
      </c>
      <c r="I4" s="595" t="s">
        <v>5987</v>
      </c>
      <c r="J4" s="589" t="s">
        <v>6968</v>
      </c>
      <c r="K4" s="589" t="s">
        <v>168</v>
      </c>
      <c r="L4" s="591">
        <v>46000</v>
      </c>
      <c r="M4" s="22" t="s">
        <v>6958</v>
      </c>
      <c r="N4" s="596" t="s">
        <v>6958</v>
      </c>
      <c r="O4" s="589" t="s">
        <v>6959</v>
      </c>
      <c r="P4" s="589" t="s">
        <v>6969</v>
      </c>
      <c r="Q4" s="592" t="s">
        <v>6970</v>
      </c>
      <c r="R4" s="594" t="s">
        <v>6971</v>
      </c>
      <c r="S4" s="431"/>
      <c r="T4" s="588">
        <v>44216</v>
      </c>
      <c r="U4" s="588">
        <v>44285</v>
      </c>
      <c r="V4" s="588">
        <v>44285</v>
      </c>
      <c r="W4" s="431" t="s">
        <v>139</v>
      </c>
      <c r="X4" s="431" t="s">
        <v>37</v>
      </c>
      <c r="Y4" s="431"/>
      <c r="Z4" s="431"/>
      <c r="AA4" s="37"/>
      <c r="AB4" s="37"/>
      <c r="AC4" s="37"/>
      <c r="AD4" s="37"/>
      <c r="AE4" s="37"/>
      <c r="AF4" s="37"/>
      <c r="AG4" s="37"/>
      <c r="AH4" s="37"/>
      <c r="AI4" s="37"/>
      <c r="AJ4" s="37"/>
      <c r="AK4" s="37"/>
      <c r="AL4" s="37"/>
      <c r="AM4" s="37"/>
    </row>
    <row r="5" spans="1:39" ht="75">
      <c r="A5" s="587"/>
      <c r="B5" s="588">
        <v>44217</v>
      </c>
      <c r="C5" s="588">
        <v>44259</v>
      </c>
      <c r="D5" s="589" t="s">
        <v>6954</v>
      </c>
      <c r="E5" s="589" t="s">
        <v>4890</v>
      </c>
      <c r="F5" s="589" t="s">
        <v>6955</v>
      </c>
      <c r="G5" s="589" t="s">
        <v>3242</v>
      </c>
      <c r="H5" s="589" t="s">
        <v>5592</v>
      </c>
      <c r="I5" s="595" t="s">
        <v>5883</v>
      </c>
      <c r="J5" s="587" t="s">
        <v>6972</v>
      </c>
      <c r="K5" s="589" t="s">
        <v>1066</v>
      </c>
      <c r="L5" s="591">
        <v>21300</v>
      </c>
      <c r="M5" s="22" t="s">
        <v>6958</v>
      </c>
      <c r="N5" s="596" t="s">
        <v>6958</v>
      </c>
      <c r="O5" s="589" t="s">
        <v>6959</v>
      </c>
      <c r="P5" s="589" t="s">
        <v>6960</v>
      </c>
      <c r="Q5" s="592" t="s">
        <v>6973</v>
      </c>
      <c r="R5" s="587" t="s">
        <v>6974</v>
      </c>
      <c r="S5" s="431"/>
      <c r="T5" s="588">
        <v>44217</v>
      </c>
      <c r="U5" s="588"/>
      <c r="V5" s="588"/>
      <c r="W5" s="431"/>
      <c r="X5" s="37"/>
      <c r="Y5" s="431"/>
      <c r="Z5" s="431"/>
      <c r="AA5" s="37"/>
      <c r="AB5" s="37"/>
      <c r="AC5" s="37"/>
      <c r="AD5" s="37"/>
      <c r="AE5" s="37"/>
      <c r="AF5" s="37"/>
      <c r="AG5" s="37"/>
      <c r="AH5" s="37"/>
      <c r="AI5" s="37"/>
      <c r="AJ5" s="37"/>
      <c r="AK5" s="37"/>
      <c r="AL5" s="37"/>
      <c r="AM5" s="37"/>
    </row>
    <row r="6" spans="1:39" ht="30">
      <c r="A6" s="594" t="s">
        <v>6975</v>
      </c>
      <c r="B6" s="588">
        <v>44221</v>
      </c>
      <c r="C6" s="588">
        <v>44294</v>
      </c>
      <c r="D6" s="589" t="s">
        <v>6976</v>
      </c>
      <c r="E6" s="589" t="s">
        <v>4890</v>
      </c>
      <c r="F6" s="589" t="s">
        <v>6955</v>
      </c>
      <c r="G6" s="589" t="s">
        <v>3242</v>
      </c>
      <c r="H6" s="589" t="s">
        <v>281</v>
      </c>
      <c r="I6" s="595" t="s">
        <v>2819</v>
      </c>
      <c r="J6" s="589" t="s">
        <v>4206</v>
      </c>
      <c r="K6" s="589" t="s">
        <v>6977</v>
      </c>
      <c r="L6" s="591">
        <v>10000</v>
      </c>
      <c r="M6" s="22" t="s">
        <v>6957</v>
      </c>
      <c r="N6" s="22" t="s">
        <v>6957</v>
      </c>
      <c r="O6" s="589" t="s">
        <v>6959</v>
      </c>
      <c r="P6" s="431" t="s">
        <v>6978</v>
      </c>
      <c r="Q6" s="592" t="s">
        <v>6961</v>
      </c>
      <c r="R6" s="587" t="s">
        <v>6979</v>
      </c>
      <c r="S6" s="431"/>
      <c r="T6" s="588">
        <v>44221</v>
      </c>
      <c r="U6" s="588"/>
      <c r="V6" s="588"/>
      <c r="W6" s="431"/>
      <c r="X6" s="37"/>
      <c r="Y6" s="431"/>
      <c r="Z6" s="431"/>
      <c r="AA6" s="37"/>
      <c r="AB6" s="37"/>
      <c r="AC6" s="37"/>
      <c r="AD6" s="37"/>
      <c r="AE6" s="37"/>
      <c r="AF6" s="37"/>
      <c r="AG6" s="37"/>
      <c r="AH6" s="37"/>
      <c r="AI6" s="37"/>
      <c r="AJ6" s="37"/>
      <c r="AK6" s="37"/>
      <c r="AL6" s="37"/>
      <c r="AM6" s="37"/>
    </row>
    <row r="7" spans="1:39" ht="60">
      <c r="A7" s="587"/>
      <c r="B7" s="588">
        <v>44223</v>
      </c>
      <c r="C7" s="588">
        <v>44253</v>
      </c>
      <c r="D7" s="589" t="s">
        <v>6954</v>
      </c>
      <c r="E7" s="589" t="s">
        <v>4890</v>
      </c>
      <c r="F7" s="589" t="s">
        <v>6955</v>
      </c>
      <c r="G7" s="589" t="s">
        <v>3242</v>
      </c>
      <c r="H7" s="589" t="s">
        <v>175</v>
      </c>
      <c r="I7" s="595" t="s">
        <v>6980</v>
      </c>
      <c r="J7" s="589" t="s">
        <v>6981</v>
      </c>
      <c r="K7" s="589" t="s">
        <v>168</v>
      </c>
      <c r="L7" s="591">
        <v>20000</v>
      </c>
      <c r="M7" s="22" t="s">
        <v>6965</v>
      </c>
      <c r="N7" s="596" t="s">
        <v>6982</v>
      </c>
      <c r="O7" s="589" t="s">
        <v>6959</v>
      </c>
      <c r="P7" s="589" t="s">
        <v>6960</v>
      </c>
      <c r="Q7" s="592" t="s">
        <v>6973</v>
      </c>
      <c r="R7" s="587" t="s">
        <v>6983</v>
      </c>
      <c r="S7" s="431"/>
      <c r="T7" s="588">
        <v>44223</v>
      </c>
      <c r="U7" s="588"/>
      <c r="V7" s="588"/>
      <c r="W7" s="431"/>
      <c r="X7" s="37"/>
      <c r="Y7" s="431"/>
      <c r="Z7" s="431"/>
      <c r="AA7" s="37"/>
      <c r="AB7" s="37"/>
      <c r="AC7" s="37"/>
      <c r="AD7" s="37"/>
      <c r="AE7" s="37"/>
      <c r="AF7" s="37"/>
      <c r="AG7" s="37"/>
      <c r="AH7" s="37"/>
      <c r="AI7" s="37"/>
      <c r="AJ7" s="37"/>
      <c r="AK7" s="37"/>
      <c r="AL7" s="37"/>
      <c r="AM7" s="37"/>
    </row>
    <row r="8" spans="1:39" ht="75">
      <c r="A8" s="587" t="s">
        <v>6984</v>
      </c>
      <c r="B8" s="588">
        <v>44228</v>
      </c>
      <c r="C8" s="588">
        <v>44265</v>
      </c>
      <c r="D8" s="589" t="s">
        <v>6954</v>
      </c>
      <c r="E8" s="589" t="s">
        <v>4890</v>
      </c>
      <c r="F8" s="589" t="s">
        <v>6955</v>
      </c>
      <c r="G8" s="589" t="s">
        <v>3242</v>
      </c>
      <c r="H8" s="589" t="s">
        <v>178</v>
      </c>
      <c r="I8" s="595" t="s">
        <v>5890</v>
      </c>
      <c r="J8" s="589" t="s">
        <v>6985</v>
      </c>
      <c r="K8" s="589" t="s">
        <v>168</v>
      </c>
      <c r="L8" s="591">
        <v>38000</v>
      </c>
      <c r="M8" s="22" t="s">
        <v>6957</v>
      </c>
      <c r="N8" s="22" t="s">
        <v>6957</v>
      </c>
      <c r="O8" s="589" t="s">
        <v>6959</v>
      </c>
      <c r="P8" s="431" t="s">
        <v>6969</v>
      </c>
      <c r="Q8" s="592" t="s">
        <v>6970</v>
      </c>
      <c r="R8" s="587" t="s">
        <v>6986</v>
      </c>
      <c r="S8" s="431"/>
      <c r="T8" s="588">
        <v>44228</v>
      </c>
      <c r="U8" s="588"/>
      <c r="V8" s="588"/>
      <c r="W8" s="431"/>
      <c r="X8" s="37"/>
      <c r="Y8" s="431"/>
      <c r="Z8" s="431"/>
      <c r="AA8" s="37"/>
      <c r="AB8" s="37"/>
      <c r="AC8" s="37"/>
      <c r="AD8" s="37"/>
      <c r="AE8" s="37"/>
      <c r="AF8" s="37"/>
      <c r="AG8" s="37"/>
      <c r="AH8" s="37"/>
      <c r="AI8" s="37"/>
      <c r="AJ8" s="37"/>
      <c r="AK8" s="37"/>
      <c r="AL8" s="37"/>
      <c r="AM8" s="37"/>
    </row>
    <row r="9" spans="1:39" ht="75">
      <c r="A9" s="587"/>
      <c r="B9" s="588">
        <v>44256</v>
      </c>
      <c r="C9" s="588">
        <v>44263</v>
      </c>
      <c r="D9" s="589" t="s">
        <v>6954</v>
      </c>
      <c r="E9" s="589" t="s">
        <v>4890</v>
      </c>
      <c r="F9" s="589" t="s">
        <v>6955</v>
      </c>
      <c r="G9" s="589" t="s">
        <v>3242</v>
      </c>
      <c r="H9" s="589" t="s">
        <v>156</v>
      </c>
      <c r="I9" s="597" t="s">
        <v>6987</v>
      </c>
      <c r="J9" s="375" t="s">
        <v>6988</v>
      </c>
      <c r="K9" s="589" t="s">
        <v>142</v>
      </c>
      <c r="L9" s="589">
        <v>14452</v>
      </c>
      <c r="M9" s="22" t="s">
        <v>6957</v>
      </c>
      <c r="N9" s="22" t="s">
        <v>6957</v>
      </c>
      <c r="O9" s="589" t="s">
        <v>6959</v>
      </c>
      <c r="P9" s="431" t="s">
        <v>6960</v>
      </c>
      <c r="Q9" s="592" t="s">
        <v>6966</v>
      </c>
      <c r="R9" s="587" t="s">
        <v>6989</v>
      </c>
      <c r="S9" s="431"/>
      <c r="T9" s="588">
        <v>44259</v>
      </c>
      <c r="U9" s="588"/>
      <c r="V9" s="588"/>
      <c r="W9" s="431"/>
      <c r="X9" s="37"/>
      <c r="Y9" s="431"/>
      <c r="Z9" s="431"/>
      <c r="AA9" s="37"/>
      <c r="AB9" s="37"/>
      <c r="AC9" s="37"/>
      <c r="AD9" s="37"/>
      <c r="AE9" s="37"/>
      <c r="AF9" s="37"/>
      <c r="AG9" s="37"/>
      <c r="AH9" s="37"/>
      <c r="AI9" s="37"/>
      <c r="AJ9" s="37"/>
      <c r="AK9" s="37"/>
      <c r="AL9" s="37"/>
      <c r="AM9" s="37"/>
    </row>
    <row r="10" spans="1:39" ht="30">
      <c r="A10" s="587"/>
      <c r="B10" s="588">
        <v>44230</v>
      </c>
      <c r="C10" s="588">
        <v>44294</v>
      </c>
      <c r="D10" s="589" t="s">
        <v>6954</v>
      </c>
      <c r="E10" s="589" t="s">
        <v>4890</v>
      </c>
      <c r="F10" s="589" t="s">
        <v>6955</v>
      </c>
      <c r="G10" s="589" t="s">
        <v>3242</v>
      </c>
      <c r="H10" s="589" t="s">
        <v>281</v>
      </c>
      <c r="I10" s="595" t="s">
        <v>6283</v>
      </c>
      <c r="J10" s="589" t="s">
        <v>6990</v>
      </c>
      <c r="K10" s="589" t="s">
        <v>1409</v>
      </c>
      <c r="L10" s="591">
        <v>3000</v>
      </c>
      <c r="M10" s="22" t="s">
        <v>6957</v>
      </c>
      <c r="N10" s="22" t="s">
        <v>6957</v>
      </c>
      <c r="O10" s="589" t="s">
        <v>6959</v>
      </c>
      <c r="P10" s="431" t="s">
        <v>6978</v>
      </c>
      <c r="Q10" s="592" t="s">
        <v>6966</v>
      </c>
      <c r="R10" s="587" t="s">
        <v>6991</v>
      </c>
      <c r="S10" s="431"/>
      <c r="T10" s="588">
        <v>44230</v>
      </c>
      <c r="U10" s="588"/>
      <c r="V10" s="588"/>
      <c r="W10" s="431"/>
      <c r="X10" s="37"/>
      <c r="Y10" s="431"/>
      <c r="Z10" s="431"/>
      <c r="AA10" s="37"/>
      <c r="AB10" s="37"/>
      <c r="AC10" s="37"/>
      <c r="AD10" s="37"/>
      <c r="AE10" s="37"/>
      <c r="AF10" s="37"/>
      <c r="AG10" s="37"/>
      <c r="AH10" s="37"/>
      <c r="AI10" s="37"/>
      <c r="AJ10" s="37"/>
      <c r="AK10" s="37"/>
      <c r="AL10" s="37"/>
      <c r="AM10" s="37"/>
    </row>
    <row r="11" spans="1:39" ht="45">
      <c r="A11" s="587"/>
      <c r="B11" s="588">
        <v>44234</v>
      </c>
      <c r="C11" s="588">
        <v>44267</v>
      </c>
      <c r="D11" s="589" t="s">
        <v>6954</v>
      </c>
      <c r="E11" s="589" t="s">
        <v>4890</v>
      </c>
      <c r="F11" s="589" t="s">
        <v>6955</v>
      </c>
      <c r="G11" s="589" t="s">
        <v>3242</v>
      </c>
      <c r="H11" s="589" t="s">
        <v>281</v>
      </c>
      <c r="I11" s="595" t="s">
        <v>6992</v>
      </c>
      <c r="J11" s="589" t="s">
        <v>6993</v>
      </c>
      <c r="K11" s="589" t="s">
        <v>287</v>
      </c>
      <c r="L11" s="591">
        <v>2000</v>
      </c>
      <c r="M11" s="22" t="s">
        <v>6965</v>
      </c>
      <c r="N11" s="596" t="s">
        <v>6965</v>
      </c>
      <c r="O11" s="589" t="s">
        <v>6959</v>
      </c>
      <c r="P11" s="431" t="s">
        <v>6969</v>
      </c>
      <c r="Q11" s="598" t="s">
        <v>6973</v>
      </c>
      <c r="R11" s="587" t="s">
        <v>6994</v>
      </c>
      <c r="S11" s="431"/>
      <c r="T11" s="588">
        <v>44234</v>
      </c>
      <c r="U11" s="588"/>
      <c r="V11" s="588"/>
      <c r="W11" s="431"/>
      <c r="X11" s="37"/>
      <c r="Y11" s="37"/>
      <c r="Z11" s="37"/>
      <c r="AA11" s="37"/>
      <c r="AB11" s="37"/>
      <c r="AC11" s="37"/>
      <c r="AD11" s="37"/>
      <c r="AE11" s="37"/>
      <c r="AF11" s="37"/>
      <c r="AG11" s="37"/>
      <c r="AH11" s="37"/>
      <c r="AI11" s="37"/>
      <c r="AJ11" s="37"/>
      <c r="AK11" s="37"/>
      <c r="AL11" s="37"/>
      <c r="AM11" s="37"/>
    </row>
    <row r="12" spans="1:39">
      <c r="A12" s="587"/>
      <c r="B12" s="588">
        <v>44266</v>
      </c>
      <c r="C12" s="588">
        <v>44281</v>
      </c>
      <c r="D12" s="589" t="s">
        <v>6954</v>
      </c>
      <c r="E12" s="589" t="s">
        <v>4890</v>
      </c>
      <c r="F12" s="589" t="s">
        <v>6955</v>
      </c>
      <c r="G12" s="589" t="s">
        <v>3242</v>
      </c>
      <c r="H12" s="589" t="s">
        <v>146</v>
      </c>
      <c r="I12" s="595">
        <v>880694144</v>
      </c>
      <c r="J12" s="589" t="s">
        <v>6995</v>
      </c>
      <c r="K12" s="589" t="s">
        <v>142</v>
      </c>
      <c r="L12" s="589">
        <v>2000</v>
      </c>
      <c r="M12" s="22" t="s">
        <v>6965</v>
      </c>
      <c r="N12" s="596" t="s">
        <v>6965</v>
      </c>
      <c r="O12" s="589" t="s">
        <v>6959</v>
      </c>
      <c r="P12" s="589" t="s">
        <v>6969</v>
      </c>
      <c r="Q12" s="592" t="s">
        <v>6973</v>
      </c>
      <c r="R12" s="587"/>
      <c r="S12" s="431"/>
      <c r="T12" s="588">
        <v>44266</v>
      </c>
      <c r="U12" s="588"/>
      <c r="V12" s="588"/>
      <c r="W12" s="431"/>
      <c r="X12" s="37"/>
      <c r="Y12" s="431"/>
      <c r="Z12" s="431"/>
      <c r="AA12" s="37"/>
      <c r="AB12" s="37"/>
      <c r="AC12" s="37"/>
      <c r="AD12" s="37"/>
      <c r="AE12" s="37"/>
      <c r="AF12" s="37"/>
      <c r="AG12" s="37"/>
      <c r="AH12" s="37"/>
      <c r="AI12" s="37"/>
      <c r="AJ12" s="37"/>
      <c r="AK12" s="37"/>
      <c r="AL12" s="37"/>
      <c r="AM12" s="37"/>
    </row>
    <row r="13" spans="1:39" ht="30">
      <c r="A13" s="587"/>
      <c r="B13" s="588">
        <v>44245</v>
      </c>
      <c r="C13" s="588">
        <v>44250</v>
      </c>
      <c r="D13" s="589" t="s">
        <v>6954</v>
      </c>
      <c r="E13" s="589" t="s">
        <v>4890</v>
      </c>
      <c r="F13" s="589" t="s">
        <v>6955</v>
      </c>
      <c r="G13" s="589" t="s">
        <v>3242</v>
      </c>
      <c r="H13" s="589" t="s">
        <v>281</v>
      </c>
      <c r="I13" s="595" t="s">
        <v>6022</v>
      </c>
      <c r="J13" s="589" t="s">
        <v>6996</v>
      </c>
      <c r="K13" s="589" t="s">
        <v>1066</v>
      </c>
      <c r="L13" s="591">
        <v>3613</v>
      </c>
      <c r="M13" s="22" t="s">
        <v>6958</v>
      </c>
      <c r="N13" s="22" t="s">
        <v>6958</v>
      </c>
      <c r="O13" s="589" t="s">
        <v>6959</v>
      </c>
      <c r="P13" s="589" t="s">
        <v>6960</v>
      </c>
      <c r="Q13" s="592" t="s">
        <v>6973</v>
      </c>
      <c r="R13" s="587" t="s">
        <v>6997</v>
      </c>
      <c r="S13" s="431"/>
      <c r="T13" s="588">
        <v>44245</v>
      </c>
      <c r="U13" s="588"/>
      <c r="V13" s="588"/>
      <c r="W13" s="431"/>
      <c r="X13" s="37"/>
      <c r="Y13" s="431"/>
      <c r="Z13" s="431"/>
      <c r="AA13" s="37"/>
      <c r="AB13" s="37"/>
      <c r="AC13" s="37"/>
      <c r="AD13" s="37"/>
      <c r="AE13" s="37"/>
      <c r="AF13" s="37"/>
      <c r="AG13" s="37"/>
      <c r="AH13" s="37"/>
      <c r="AI13" s="37"/>
      <c r="AJ13" s="37"/>
      <c r="AK13" s="37"/>
      <c r="AL13" s="37"/>
      <c r="AM13" s="37"/>
    </row>
    <row r="14" spans="1:39" ht="60">
      <c r="A14" s="587"/>
      <c r="B14" s="588">
        <v>44247</v>
      </c>
      <c r="C14" s="588">
        <v>44253</v>
      </c>
      <c r="D14" s="589" t="s">
        <v>6954</v>
      </c>
      <c r="E14" s="589" t="s">
        <v>4890</v>
      </c>
      <c r="F14" s="589" t="s">
        <v>6955</v>
      </c>
      <c r="G14" s="589" t="s">
        <v>3242</v>
      </c>
      <c r="H14" s="589" t="s">
        <v>194</v>
      </c>
      <c r="I14" s="598" t="s">
        <v>6998</v>
      </c>
      <c r="J14" s="589" t="s">
        <v>6999</v>
      </c>
      <c r="K14" s="589" t="s">
        <v>1066</v>
      </c>
      <c r="L14" s="591">
        <v>1000</v>
      </c>
      <c r="M14" s="22" t="s">
        <v>6965</v>
      </c>
      <c r="N14" s="22" t="s">
        <v>6958</v>
      </c>
      <c r="O14" s="589" t="s">
        <v>6959</v>
      </c>
      <c r="P14" s="431" t="s">
        <v>6960</v>
      </c>
      <c r="Q14" s="598" t="s">
        <v>6973</v>
      </c>
      <c r="R14" s="587" t="s">
        <v>7000</v>
      </c>
      <c r="S14" s="431"/>
      <c r="T14" s="588">
        <v>44247</v>
      </c>
      <c r="U14" s="588"/>
      <c r="V14" s="588"/>
      <c r="W14" s="431"/>
      <c r="X14" s="37"/>
      <c r="Y14" s="37"/>
      <c r="Z14" s="37"/>
      <c r="AA14" s="37"/>
      <c r="AB14" s="37"/>
      <c r="AC14" s="37"/>
      <c r="AD14" s="37"/>
      <c r="AE14" s="37"/>
      <c r="AF14" s="37"/>
      <c r="AG14" s="37"/>
      <c r="AH14" s="37"/>
      <c r="AI14" s="37"/>
      <c r="AJ14" s="37"/>
      <c r="AK14" s="37"/>
      <c r="AL14" s="37"/>
      <c r="AM14" s="37"/>
    </row>
    <row r="15" spans="1:39">
      <c r="A15" s="587"/>
      <c r="B15" s="588">
        <v>44249</v>
      </c>
      <c r="C15" s="588">
        <v>44260</v>
      </c>
      <c r="D15" s="589" t="s">
        <v>7001</v>
      </c>
      <c r="E15" s="589" t="s">
        <v>4890</v>
      </c>
      <c r="F15" s="589" t="s">
        <v>6955</v>
      </c>
      <c r="G15" s="589" t="s">
        <v>3242</v>
      </c>
      <c r="H15" s="589" t="s">
        <v>157</v>
      </c>
      <c r="I15" s="595" t="s">
        <v>4494</v>
      </c>
      <c r="J15" s="589" t="s">
        <v>7002</v>
      </c>
      <c r="K15" s="589" t="s">
        <v>168</v>
      </c>
      <c r="L15" s="591">
        <v>19520</v>
      </c>
      <c r="M15" s="22" t="s">
        <v>7003</v>
      </c>
      <c r="N15" s="22" t="s">
        <v>6958</v>
      </c>
      <c r="O15" s="589" t="s">
        <v>6959</v>
      </c>
      <c r="P15" s="589" t="s">
        <v>6960</v>
      </c>
      <c r="Q15" s="592" t="s">
        <v>6973</v>
      </c>
      <c r="R15" s="587"/>
      <c r="S15" s="431"/>
      <c r="T15" s="588">
        <v>44249</v>
      </c>
      <c r="U15" s="588"/>
      <c r="V15" s="588"/>
      <c r="W15" s="431" t="s">
        <v>139</v>
      </c>
      <c r="X15" s="37"/>
      <c r="Y15" s="431"/>
      <c r="Z15" s="431"/>
      <c r="AA15" s="37"/>
      <c r="AB15" s="37"/>
      <c r="AC15" s="37"/>
      <c r="AD15" s="37"/>
      <c r="AE15" s="37"/>
      <c r="AF15" s="37"/>
      <c r="AG15" s="37"/>
      <c r="AH15" s="37"/>
      <c r="AI15" s="37"/>
      <c r="AJ15" s="37"/>
      <c r="AK15" s="37"/>
      <c r="AL15" s="37"/>
      <c r="AM15" s="37"/>
    </row>
    <row r="16" spans="1:39" ht="45">
      <c r="A16" s="587"/>
      <c r="B16" s="588">
        <v>44249</v>
      </c>
      <c r="C16" s="588">
        <v>44266</v>
      </c>
      <c r="D16" s="589" t="s">
        <v>6954</v>
      </c>
      <c r="E16" s="589" t="s">
        <v>4890</v>
      </c>
      <c r="F16" s="589" t="s">
        <v>6955</v>
      </c>
      <c r="G16" s="589" t="s">
        <v>3242</v>
      </c>
      <c r="H16" s="589" t="s">
        <v>138</v>
      </c>
      <c r="I16" s="595" t="s">
        <v>4927</v>
      </c>
      <c r="J16" s="589" t="s">
        <v>7004</v>
      </c>
      <c r="K16" s="589" t="s">
        <v>1066</v>
      </c>
      <c r="L16" s="591">
        <v>1000</v>
      </c>
      <c r="M16" s="22" t="s">
        <v>6957</v>
      </c>
      <c r="N16" s="22" t="s">
        <v>6982</v>
      </c>
      <c r="O16" s="589" t="s">
        <v>6959</v>
      </c>
      <c r="P16" s="589" t="s">
        <v>6960</v>
      </c>
      <c r="Q16" s="592" t="s">
        <v>6961</v>
      </c>
      <c r="R16" s="587" t="s">
        <v>7005</v>
      </c>
      <c r="S16" s="431"/>
      <c r="T16" s="588">
        <v>44249</v>
      </c>
      <c r="U16" s="588"/>
      <c r="V16" s="588"/>
      <c r="W16" s="431"/>
      <c r="X16" s="37"/>
      <c r="Y16" s="37"/>
      <c r="Z16" s="37"/>
      <c r="AA16" s="37"/>
      <c r="AB16" s="37"/>
      <c r="AC16" s="37"/>
      <c r="AD16" s="37"/>
      <c r="AE16" s="37"/>
      <c r="AF16" s="37"/>
      <c r="AG16" s="37"/>
      <c r="AH16" s="37"/>
      <c r="AI16" s="37"/>
      <c r="AJ16" s="37"/>
      <c r="AK16" s="37"/>
      <c r="AL16" s="37"/>
      <c r="AM16" s="37"/>
    </row>
    <row r="17" spans="1:39" ht="60">
      <c r="A17" s="587"/>
      <c r="B17" s="588">
        <v>44265</v>
      </c>
      <c r="C17" s="588">
        <v>44275</v>
      </c>
      <c r="D17" s="589" t="s">
        <v>6954</v>
      </c>
      <c r="E17" s="589" t="s">
        <v>4890</v>
      </c>
      <c r="F17" s="589" t="s">
        <v>6955</v>
      </c>
      <c r="G17" s="589" t="s">
        <v>3242</v>
      </c>
      <c r="H17" s="589" t="s">
        <v>156</v>
      </c>
      <c r="I17" s="593" t="s">
        <v>7006</v>
      </c>
      <c r="J17" s="589" t="s">
        <v>7007</v>
      </c>
      <c r="K17" s="589" t="s">
        <v>142</v>
      </c>
      <c r="L17" s="589">
        <v>10000</v>
      </c>
      <c r="M17" s="22" t="s">
        <v>6957</v>
      </c>
      <c r="N17" s="22" t="s">
        <v>6957</v>
      </c>
      <c r="O17" s="589" t="s">
        <v>6959</v>
      </c>
      <c r="P17" s="589" t="s">
        <v>6960</v>
      </c>
      <c r="Q17" s="592" t="s">
        <v>6966</v>
      </c>
      <c r="R17" s="587" t="s">
        <v>7008</v>
      </c>
      <c r="S17" s="431"/>
      <c r="T17" s="588">
        <v>44265</v>
      </c>
      <c r="U17" s="588"/>
      <c r="V17" s="588"/>
      <c r="W17" s="431"/>
      <c r="X17" s="37"/>
      <c r="Y17" s="431"/>
      <c r="Z17" s="431"/>
      <c r="AA17" s="37"/>
      <c r="AB17" s="37"/>
      <c r="AC17" s="37"/>
      <c r="AD17" s="37"/>
      <c r="AE17" s="37"/>
      <c r="AF17" s="37"/>
      <c r="AG17" s="37"/>
      <c r="AH17" s="37"/>
      <c r="AI17" s="37"/>
      <c r="AJ17" s="37"/>
      <c r="AK17" s="37"/>
      <c r="AL17" s="37"/>
      <c r="AM17" s="37"/>
    </row>
    <row r="18" spans="1:39" ht="45">
      <c r="A18" s="594" t="s">
        <v>7009</v>
      </c>
      <c r="B18" s="588">
        <v>44251</v>
      </c>
      <c r="C18" s="588">
        <v>44301</v>
      </c>
      <c r="D18" s="589" t="s">
        <v>6954</v>
      </c>
      <c r="E18" s="589" t="s">
        <v>4890</v>
      </c>
      <c r="F18" s="589" t="s">
        <v>6955</v>
      </c>
      <c r="G18" s="589" t="s">
        <v>3242</v>
      </c>
      <c r="H18" s="599" t="s">
        <v>175</v>
      </c>
      <c r="I18" s="598" t="s">
        <v>5970</v>
      </c>
      <c r="J18" s="589" t="s">
        <v>7010</v>
      </c>
      <c r="K18" s="589" t="s">
        <v>705</v>
      </c>
      <c r="L18" s="591" t="s">
        <v>7011</v>
      </c>
      <c r="M18" s="22" t="s">
        <v>6957</v>
      </c>
      <c r="N18" s="22" t="s">
        <v>6957</v>
      </c>
      <c r="O18" s="589" t="s">
        <v>6959</v>
      </c>
      <c r="P18" s="431" t="s">
        <v>6969</v>
      </c>
      <c r="Q18" s="592" t="s">
        <v>6966</v>
      </c>
      <c r="R18" s="594" t="s">
        <v>7012</v>
      </c>
      <c r="S18" s="431"/>
      <c r="T18" s="588">
        <v>44251</v>
      </c>
      <c r="U18" s="588"/>
      <c r="V18" s="588">
        <v>44287</v>
      </c>
      <c r="W18" s="431" t="s">
        <v>139</v>
      </c>
      <c r="X18" s="37" t="s">
        <v>37</v>
      </c>
      <c r="Y18" s="431"/>
      <c r="Z18" s="431"/>
      <c r="AA18" s="37"/>
      <c r="AB18" s="37"/>
      <c r="AC18" s="37"/>
      <c r="AD18" s="37"/>
      <c r="AE18" s="37"/>
      <c r="AF18" s="37"/>
      <c r="AG18" s="37"/>
      <c r="AH18" s="37"/>
      <c r="AI18" s="37"/>
      <c r="AJ18" s="37"/>
      <c r="AK18" s="37"/>
      <c r="AL18" s="37"/>
      <c r="AM18" s="37"/>
    </row>
    <row r="19" spans="1:39" ht="30">
      <c r="A19" s="587"/>
      <c r="B19" s="588">
        <v>44124</v>
      </c>
      <c r="C19" s="588">
        <v>44261</v>
      </c>
      <c r="D19" s="589" t="s">
        <v>6954</v>
      </c>
      <c r="E19" s="589" t="s">
        <v>4890</v>
      </c>
      <c r="F19" s="589" t="s">
        <v>6955</v>
      </c>
      <c r="G19" s="589" t="s">
        <v>3242</v>
      </c>
      <c r="H19" s="589" t="s">
        <v>178</v>
      </c>
      <c r="I19" s="595" t="s">
        <v>5835</v>
      </c>
      <c r="J19" s="589" t="s">
        <v>7013</v>
      </c>
      <c r="K19" s="589" t="s">
        <v>287</v>
      </c>
      <c r="L19" s="591">
        <v>24000</v>
      </c>
      <c r="M19" s="22" t="s">
        <v>6958</v>
      </c>
      <c r="N19" s="22" t="s">
        <v>6958</v>
      </c>
      <c r="O19" s="589" t="s">
        <v>6959</v>
      </c>
      <c r="P19" s="589" t="s">
        <v>6960</v>
      </c>
      <c r="Q19" s="592" t="s">
        <v>6973</v>
      </c>
      <c r="R19" s="587" t="s">
        <v>7014</v>
      </c>
      <c r="S19" s="431"/>
      <c r="T19" s="588">
        <v>44251</v>
      </c>
      <c r="U19" s="588"/>
      <c r="V19" s="588"/>
      <c r="W19" s="431"/>
      <c r="X19" s="37"/>
      <c r="Y19" s="431"/>
      <c r="Z19" s="431"/>
      <c r="AA19" s="37"/>
      <c r="AB19" s="37"/>
      <c r="AC19" s="37"/>
      <c r="AD19" s="37"/>
      <c r="AE19" s="37"/>
      <c r="AF19" s="37"/>
      <c r="AG19" s="37"/>
      <c r="AH19" s="37"/>
      <c r="AI19" s="37"/>
      <c r="AJ19" s="37"/>
      <c r="AK19" s="37"/>
      <c r="AL19" s="37"/>
      <c r="AM19" s="37"/>
    </row>
    <row r="20" spans="1:39" ht="30">
      <c r="A20" s="587"/>
      <c r="B20" s="588">
        <v>44123</v>
      </c>
      <c r="C20" s="588">
        <v>44258</v>
      </c>
      <c r="D20" s="589" t="s">
        <v>6954</v>
      </c>
      <c r="E20" s="589" t="s">
        <v>4890</v>
      </c>
      <c r="F20" s="589" t="s">
        <v>6955</v>
      </c>
      <c r="G20" s="589" t="s">
        <v>3242</v>
      </c>
      <c r="H20" s="589" t="s">
        <v>178</v>
      </c>
      <c r="I20" s="595" t="s">
        <v>7015</v>
      </c>
      <c r="J20" s="589" t="s">
        <v>7016</v>
      </c>
      <c r="K20" s="589" t="s">
        <v>287</v>
      </c>
      <c r="L20" s="591">
        <v>24000</v>
      </c>
      <c r="M20" s="22" t="s">
        <v>6965</v>
      </c>
      <c r="N20" s="22" t="s">
        <v>6982</v>
      </c>
      <c r="O20" s="589" t="s">
        <v>6959</v>
      </c>
      <c r="P20" s="589" t="s">
        <v>6960</v>
      </c>
      <c r="Q20" s="592" t="s">
        <v>6970</v>
      </c>
      <c r="R20" s="587" t="s">
        <v>7017</v>
      </c>
      <c r="S20" s="431"/>
      <c r="T20" s="588">
        <v>44251</v>
      </c>
      <c r="U20" s="588"/>
      <c r="V20" s="588"/>
      <c r="W20" s="431"/>
      <c r="X20" s="37"/>
      <c r="Y20" s="431"/>
      <c r="Z20" s="431"/>
      <c r="AA20" s="37"/>
      <c r="AB20" s="37"/>
      <c r="AC20" s="37"/>
      <c r="AD20" s="37"/>
      <c r="AE20" s="37"/>
      <c r="AF20" s="37"/>
      <c r="AG20" s="37"/>
      <c r="AH20" s="37"/>
      <c r="AI20" s="37"/>
      <c r="AJ20" s="37"/>
      <c r="AK20" s="37"/>
      <c r="AL20" s="37"/>
      <c r="AM20" s="37"/>
    </row>
    <row r="21" spans="1:39" ht="30">
      <c r="A21" s="587"/>
      <c r="B21" s="588">
        <v>43885</v>
      </c>
      <c r="C21" s="588">
        <v>44259</v>
      </c>
      <c r="D21" s="589" t="s">
        <v>6954</v>
      </c>
      <c r="E21" s="589" t="s">
        <v>4890</v>
      </c>
      <c r="F21" s="589" t="s">
        <v>6955</v>
      </c>
      <c r="G21" s="589" t="s">
        <v>3242</v>
      </c>
      <c r="H21" s="589" t="s">
        <v>138</v>
      </c>
      <c r="I21" s="598" t="s">
        <v>7018</v>
      </c>
      <c r="J21" s="589" t="s">
        <v>7019</v>
      </c>
      <c r="K21" s="589" t="s">
        <v>1066</v>
      </c>
      <c r="L21" s="591">
        <v>16000</v>
      </c>
      <c r="M21" s="22" t="s">
        <v>6958</v>
      </c>
      <c r="N21" s="22" t="s">
        <v>6958</v>
      </c>
      <c r="O21" s="589" t="s">
        <v>6959</v>
      </c>
      <c r="P21" s="589" t="s">
        <v>6960</v>
      </c>
      <c r="Q21" s="592" t="s">
        <v>6973</v>
      </c>
      <c r="R21" s="587" t="s">
        <v>7020</v>
      </c>
      <c r="S21" s="431"/>
      <c r="T21" s="588">
        <v>44251</v>
      </c>
      <c r="U21" s="588"/>
      <c r="V21" s="588"/>
      <c r="W21" s="431"/>
      <c r="X21" s="37"/>
      <c r="Y21" s="431"/>
      <c r="Z21" s="431"/>
      <c r="AA21" s="37"/>
      <c r="AB21" s="37"/>
      <c r="AC21" s="37"/>
      <c r="AD21" s="37"/>
      <c r="AE21" s="37"/>
      <c r="AF21" s="37"/>
      <c r="AG21" s="37"/>
      <c r="AH21" s="37"/>
      <c r="AI21" s="37"/>
      <c r="AJ21" s="37"/>
      <c r="AK21" s="37"/>
      <c r="AL21" s="37"/>
      <c r="AM21" s="37"/>
    </row>
    <row r="22" spans="1:39" ht="60">
      <c r="A22" s="587"/>
      <c r="B22" s="588">
        <v>44249</v>
      </c>
      <c r="C22" s="588">
        <v>44263</v>
      </c>
      <c r="D22" s="589" t="s">
        <v>6954</v>
      </c>
      <c r="E22" s="589" t="s">
        <v>4890</v>
      </c>
      <c r="F22" s="589" t="s">
        <v>6955</v>
      </c>
      <c r="G22" s="589" t="s">
        <v>3242</v>
      </c>
      <c r="H22" s="589" t="s">
        <v>281</v>
      </c>
      <c r="I22" s="595" t="s">
        <v>7021</v>
      </c>
      <c r="J22" s="589" t="s">
        <v>7022</v>
      </c>
      <c r="K22" s="589" t="s">
        <v>142</v>
      </c>
      <c r="L22" s="591">
        <v>10000</v>
      </c>
      <c r="M22" s="22" t="s">
        <v>6957</v>
      </c>
      <c r="N22" s="22" t="s">
        <v>6957</v>
      </c>
      <c r="O22" s="589" t="s">
        <v>6959</v>
      </c>
      <c r="P22" s="589" t="s">
        <v>6960</v>
      </c>
      <c r="Q22" s="592" t="s">
        <v>6961</v>
      </c>
      <c r="R22" s="587" t="s">
        <v>7023</v>
      </c>
      <c r="S22" s="431"/>
      <c r="T22" s="588">
        <v>44251</v>
      </c>
      <c r="U22" s="588"/>
      <c r="V22" s="588"/>
      <c r="W22" s="431"/>
      <c r="X22" s="37"/>
      <c r="Y22" s="431"/>
      <c r="Z22" s="431"/>
      <c r="AA22" s="37"/>
      <c r="AB22" s="37"/>
      <c r="AC22" s="37"/>
      <c r="AD22" s="37"/>
      <c r="AE22" s="37"/>
      <c r="AF22" s="37"/>
      <c r="AG22" s="37"/>
      <c r="AH22" s="37"/>
      <c r="AI22" s="37"/>
      <c r="AJ22" s="37"/>
      <c r="AK22" s="37"/>
      <c r="AL22" s="37"/>
      <c r="AM22" s="37"/>
    </row>
    <row r="23" spans="1:39" ht="45">
      <c r="A23" s="587"/>
      <c r="B23" s="588">
        <v>44251</v>
      </c>
      <c r="C23" s="588">
        <v>44258</v>
      </c>
      <c r="D23" s="589" t="s">
        <v>6954</v>
      </c>
      <c r="E23" s="589" t="s">
        <v>4890</v>
      </c>
      <c r="F23" s="589" t="s">
        <v>6955</v>
      </c>
      <c r="G23" s="589" t="s">
        <v>3242</v>
      </c>
      <c r="H23" s="589" t="s">
        <v>194</v>
      </c>
      <c r="I23" s="595" t="s">
        <v>7024</v>
      </c>
      <c r="J23" s="589" t="s">
        <v>7025</v>
      </c>
      <c r="K23" s="589" t="s">
        <v>142</v>
      </c>
      <c r="L23" s="591">
        <v>3000</v>
      </c>
      <c r="M23" s="22" t="s">
        <v>6957</v>
      </c>
      <c r="N23" s="22" t="s">
        <v>6957</v>
      </c>
      <c r="O23" s="589" t="s">
        <v>6959</v>
      </c>
      <c r="P23" s="589" t="s">
        <v>6960</v>
      </c>
      <c r="Q23" s="592" t="s">
        <v>6961</v>
      </c>
      <c r="R23" s="587" t="s">
        <v>7026</v>
      </c>
      <c r="S23" s="431"/>
      <c r="T23" s="588">
        <v>44251</v>
      </c>
      <c r="U23" s="588"/>
      <c r="V23" s="588"/>
      <c r="W23" s="431"/>
      <c r="X23" s="37"/>
      <c r="Y23" s="431"/>
      <c r="Z23" s="431"/>
      <c r="AA23" s="37"/>
      <c r="AB23" s="37"/>
      <c r="AC23" s="37"/>
      <c r="AD23" s="37"/>
      <c r="AE23" s="37"/>
      <c r="AF23" s="37"/>
      <c r="AG23" s="37"/>
      <c r="AH23" s="37"/>
      <c r="AI23" s="37"/>
      <c r="AJ23" s="37"/>
      <c r="AK23" s="37"/>
      <c r="AL23" s="37"/>
      <c r="AM23" s="37"/>
    </row>
    <row r="24" spans="1:39" ht="30">
      <c r="A24" s="587"/>
      <c r="B24" s="588">
        <v>44251</v>
      </c>
      <c r="C24" s="588">
        <v>44265</v>
      </c>
      <c r="D24" s="589" t="s">
        <v>6954</v>
      </c>
      <c r="E24" s="589" t="s">
        <v>4890</v>
      </c>
      <c r="F24" s="589" t="s">
        <v>6955</v>
      </c>
      <c r="G24" s="589" t="s">
        <v>3242</v>
      </c>
      <c r="H24" s="589" t="s">
        <v>154</v>
      </c>
      <c r="I24" s="595" t="s">
        <v>7027</v>
      </c>
      <c r="J24" s="589" t="s">
        <v>7028</v>
      </c>
      <c r="K24" s="589" t="s">
        <v>7029</v>
      </c>
      <c r="L24" s="591">
        <v>1000</v>
      </c>
      <c r="M24" s="22" t="s">
        <v>6965</v>
      </c>
      <c r="N24" s="22" t="s">
        <v>6965</v>
      </c>
      <c r="O24" s="589" t="s">
        <v>6959</v>
      </c>
      <c r="P24" s="589" t="s">
        <v>7030</v>
      </c>
      <c r="Q24" s="592" t="s">
        <v>6973</v>
      </c>
      <c r="R24" s="587" t="s">
        <v>7031</v>
      </c>
      <c r="S24" s="431"/>
      <c r="T24" s="588">
        <v>44251</v>
      </c>
      <c r="U24" s="588"/>
      <c r="V24" s="588">
        <v>44251</v>
      </c>
      <c r="W24" s="278" t="s">
        <v>139</v>
      </c>
      <c r="X24" s="431" t="s">
        <v>37</v>
      </c>
      <c r="Y24" s="431"/>
      <c r="Z24" s="431"/>
      <c r="AA24" s="37"/>
      <c r="AB24" s="37"/>
      <c r="AC24" s="37"/>
      <c r="AD24" s="37"/>
      <c r="AE24" s="37"/>
      <c r="AF24" s="37"/>
      <c r="AG24" s="37"/>
      <c r="AH24" s="37"/>
      <c r="AI24" s="37"/>
      <c r="AJ24" s="37"/>
      <c r="AK24" s="37"/>
      <c r="AL24" s="37"/>
      <c r="AM24" s="37"/>
    </row>
    <row r="25" spans="1:39" ht="45">
      <c r="A25" s="587"/>
      <c r="B25" s="588">
        <v>44251</v>
      </c>
      <c r="C25" s="588">
        <v>44252</v>
      </c>
      <c r="D25" s="589" t="s">
        <v>6954</v>
      </c>
      <c r="E25" s="589" t="s">
        <v>4890</v>
      </c>
      <c r="F25" s="589" t="s">
        <v>6955</v>
      </c>
      <c r="G25" s="589" t="s">
        <v>3242</v>
      </c>
      <c r="H25" s="589" t="s">
        <v>154</v>
      </c>
      <c r="I25" s="595" t="s">
        <v>5783</v>
      </c>
      <c r="J25" s="589" t="s">
        <v>4130</v>
      </c>
      <c r="K25" s="589" t="s">
        <v>1409</v>
      </c>
      <c r="L25" s="591">
        <v>1000</v>
      </c>
      <c r="M25" s="22" t="s">
        <v>6957</v>
      </c>
      <c r="N25" s="22" t="s">
        <v>6982</v>
      </c>
      <c r="O25" s="589" t="s">
        <v>6959</v>
      </c>
      <c r="P25" s="589" t="s">
        <v>6960</v>
      </c>
      <c r="Q25" s="592" t="s">
        <v>6973</v>
      </c>
      <c r="R25" s="587" t="s">
        <v>7032</v>
      </c>
      <c r="S25" s="431"/>
      <c r="T25" s="588">
        <v>44251</v>
      </c>
      <c r="U25" s="588"/>
      <c r="V25" s="588">
        <v>44251</v>
      </c>
      <c r="W25" s="278" t="s">
        <v>139</v>
      </c>
      <c r="X25" s="431" t="s">
        <v>37</v>
      </c>
      <c r="Y25" s="431"/>
      <c r="Z25" s="431"/>
      <c r="AA25" s="37"/>
      <c r="AB25" s="37"/>
      <c r="AC25" s="37"/>
      <c r="AD25" s="37"/>
      <c r="AE25" s="37"/>
      <c r="AF25" s="37"/>
      <c r="AG25" s="37"/>
      <c r="AH25" s="37"/>
      <c r="AI25" s="37"/>
      <c r="AJ25" s="37"/>
      <c r="AK25" s="37"/>
      <c r="AL25" s="37"/>
      <c r="AM25" s="37"/>
    </row>
    <row r="26" spans="1:39" ht="60">
      <c r="A26" s="587"/>
      <c r="B26" s="588">
        <v>44266</v>
      </c>
      <c r="C26" s="588">
        <v>44271</v>
      </c>
      <c r="D26" s="589" t="s">
        <v>6954</v>
      </c>
      <c r="E26" s="589" t="s">
        <v>4890</v>
      </c>
      <c r="F26" s="589" t="s">
        <v>6955</v>
      </c>
      <c r="G26" s="589" t="s">
        <v>3242</v>
      </c>
      <c r="H26" s="589" t="s">
        <v>156</v>
      </c>
      <c r="I26" s="595" t="s">
        <v>7033</v>
      </c>
      <c r="J26" s="589" t="s">
        <v>7034</v>
      </c>
      <c r="K26" s="589" t="s">
        <v>142</v>
      </c>
      <c r="L26" s="589">
        <v>10000</v>
      </c>
      <c r="M26" s="22" t="s">
        <v>6965</v>
      </c>
      <c r="N26" s="22" t="s">
        <v>6982</v>
      </c>
      <c r="O26" s="589" t="s">
        <v>6959</v>
      </c>
      <c r="P26" s="589" t="s">
        <v>6960</v>
      </c>
      <c r="Q26" s="592" t="s">
        <v>6966</v>
      </c>
      <c r="R26" s="587" t="s">
        <v>7035</v>
      </c>
      <c r="S26" s="431"/>
      <c r="T26" s="588">
        <v>44270</v>
      </c>
      <c r="U26" s="588"/>
      <c r="V26" s="588"/>
      <c r="W26" s="431"/>
      <c r="X26" s="37"/>
      <c r="Y26" s="431"/>
      <c r="Z26" s="431"/>
      <c r="AA26" s="37"/>
      <c r="AB26" s="37"/>
      <c r="AC26" s="37"/>
      <c r="AD26" s="37"/>
      <c r="AE26" s="37"/>
      <c r="AF26" s="37"/>
      <c r="AG26" s="37"/>
      <c r="AH26" s="37"/>
      <c r="AI26" s="37"/>
      <c r="AJ26" s="37"/>
      <c r="AK26" s="37"/>
      <c r="AL26" s="37"/>
      <c r="AM26" s="37"/>
    </row>
    <row r="27" spans="1:39" ht="30">
      <c r="A27" s="587"/>
      <c r="B27" s="588">
        <v>44251</v>
      </c>
      <c r="C27" s="588">
        <v>44267</v>
      </c>
      <c r="D27" s="589" t="s">
        <v>6954</v>
      </c>
      <c r="E27" s="589" t="s">
        <v>4890</v>
      </c>
      <c r="F27" s="589" t="s">
        <v>6955</v>
      </c>
      <c r="G27" s="589" t="s">
        <v>3242</v>
      </c>
      <c r="H27" s="589" t="s">
        <v>156</v>
      </c>
      <c r="I27" s="595" t="s">
        <v>7036</v>
      </c>
      <c r="J27" s="589" t="s">
        <v>7037</v>
      </c>
      <c r="K27" s="589" t="s">
        <v>1066</v>
      </c>
      <c r="L27" s="591">
        <v>1000</v>
      </c>
      <c r="M27" s="22" t="s">
        <v>6965</v>
      </c>
      <c r="N27" s="596" t="s">
        <v>6965</v>
      </c>
      <c r="O27" s="589" t="s">
        <v>6959</v>
      </c>
      <c r="P27" s="589" t="s">
        <v>6960</v>
      </c>
      <c r="Q27" s="592" t="s">
        <v>6970</v>
      </c>
      <c r="R27" s="587" t="s">
        <v>7038</v>
      </c>
      <c r="S27" s="431"/>
      <c r="T27" s="588">
        <v>44251</v>
      </c>
      <c r="U27" s="588"/>
      <c r="V27" s="588"/>
      <c r="W27" s="431"/>
      <c r="X27" s="37"/>
      <c r="Y27" s="431"/>
      <c r="Z27" s="431"/>
      <c r="AA27" s="37"/>
      <c r="AB27" s="37"/>
      <c r="AC27" s="37"/>
      <c r="AD27" s="37"/>
      <c r="AE27" s="37"/>
      <c r="AF27" s="37"/>
      <c r="AG27" s="37"/>
      <c r="AH27" s="37"/>
      <c r="AI27" s="37"/>
      <c r="AJ27" s="37"/>
      <c r="AK27" s="37"/>
      <c r="AL27" s="37"/>
      <c r="AM27" s="37"/>
    </row>
    <row r="28" spans="1:39" ht="210">
      <c r="A28" s="587" t="s">
        <v>7039</v>
      </c>
      <c r="B28" s="588">
        <v>44252</v>
      </c>
      <c r="C28" s="588">
        <v>44253</v>
      </c>
      <c r="D28" s="589" t="s">
        <v>6954</v>
      </c>
      <c r="E28" s="589" t="s">
        <v>4890</v>
      </c>
      <c r="F28" s="589" t="s">
        <v>6955</v>
      </c>
      <c r="G28" s="589" t="s">
        <v>3242</v>
      </c>
      <c r="H28" s="589" t="s">
        <v>178</v>
      </c>
      <c r="I28" s="595" t="s">
        <v>7040</v>
      </c>
      <c r="J28" s="589" t="s">
        <v>7041</v>
      </c>
      <c r="K28" s="589" t="s">
        <v>7042</v>
      </c>
      <c r="L28" s="589">
        <v>1400000</v>
      </c>
      <c r="M28" s="22" t="s">
        <v>6957</v>
      </c>
      <c r="N28" s="22" t="s">
        <v>6957</v>
      </c>
      <c r="O28" s="589" t="s">
        <v>6959</v>
      </c>
      <c r="P28" s="589" t="s">
        <v>6978</v>
      </c>
      <c r="Q28" s="595" t="s">
        <v>6966</v>
      </c>
      <c r="R28" s="587" t="s">
        <v>7043</v>
      </c>
      <c r="S28" s="431"/>
      <c r="T28" s="588">
        <v>44252</v>
      </c>
      <c r="U28" s="588"/>
      <c r="V28" s="588"/>
      <c r="W28" s="431"/>
      <c r="X28" s="37"/>
      <c r="Y28" s="431"/>
      <c r="Z28" s="431"/>
      <c r="AA28" s="37"/>
      <c r="AB28" s="37"/>
      <c r="AC28" s="37"/>
      <c r="AD28" s="37"/>
      <c r="AE28" s="37"/>
      <c r="AF28" s="37"/>
      <c r="AG28" s="37"/>
      <c r="AH28" s="37"/>
      <c r="AI28" s="37"/>
      <c r="AJ28" s="37"/>
      <c r="AK28" s="37"/>
      <c r="AL28" s="37"/>
      <c r="AM28" s="37"/>
    </row>
    <row r="29" spans="1:39" ht="75">
      <c r="A29" s="587"/>
      <c r="B29" s="588">
        <v>44272</v>
      </c>
      <c r="C29" s="588">
        <v>44281</v>
      </c>
      <c r="D29" s="589" t="s">
        <v>6954</v>
      </c>
      <c r="E29" s="589" t="s">
        <v>4890</v>
      </c>
      <c r="F29" s="589" t="s">
        <v>6955</v>
      </c>
      <c r="G29" s="589" t="s">
        <v>3242</v>
      </c>
      <c r="H29" s="589" t="s">
        <v>156</v>
      </c>
      <c r="I29" s="595" t="s">
        <v>5768</v>
      </c>
      <c r="J29" s="589" t="s">
        <v>7044</v>
      </c>
      <c r="K29" s="589" t="s">
        <v>142</v>
      </c>
      <c r="L29" s="589">
        <v>1000</v>
      </c>
      <c r="M29" s="22" t="s">
        <v>6965</v>
      </c>
      <c r="N29" s="596" t="s">
        <v>6965</v>
      </c>
      <c r="O29" s="589" t="s">
        <v>6959</v>
      </c>
      <c r="P29" s="589" t="s">
        <v>6960</v>
      </c>
      <c r="Q29" s="592" t="s">
        <v>6966</v>
      </c>
      <c r="R29" s="587" t="s">
        <v>7045</v>
      </c>
      <c r="S29" s="37"/>
      <c r="T29" s="588">
        <v>44272</v>
      </c>
      <c r="U29" s="588"/>
      <c r="V29" s="588"/>
      <c r="W29" s="37"/>
      <c r="X29" s="37"/>
      <c r="Y29" s="431"/>
      <c r="Z29" s="431"/>
      <c r="AA29" s="37"/>
      <c r="AB29" s="37"/>
      <c r="AC29" s="37"/>
      <c r="AD29" s="37"/>
      <c r="AE29" s="37"/>
      <c r="AF29" s="37"/>
      <c r="AG29" s="37"/>
      <c r="AH29" s="37"/>
      <c r="AI29" s="37"/>
      <c r="AJ29" s="37"/>
      <c r="AK29" s="37"/>
      <c r="AL29" s="37"/>
      <c r="AM29" s="37"/>
    </row>
    <row r="30" spans="1:39" ht="105">
      <c r="A30" s="587"/>
      <c r="B30" s="588">
        <v>44250</v>
      </c>
      <c r="C30" s="588">
        <v>44253</v>
      </c>
      <c r="D30" s="589" t="s">
        <v>6954</v>
      </c>
      <c r="E30" s="589" t="s">
        <v>4890</v>
      </c>
      <c r="F30" s="589" t="s">
        <v>6955</v>
      </c>
      <c r="G30" s="589" t="s">
        <v>3242</v>
      </c>
      <c r="H30" s="589" t="s">
        <v>146</v>
      </c>
      <c r="I30" s="595" t="s">
        <v>7046</v>
      </c>
      <c r="J30" s="589" t="s">
        <v>7047</v>
      </c>
      <c r="K30" s="589" t="s">
        <v>1409</v>
      </c>
      <c r="L30" s="591">
        <v>10000</v>
      </c>
      <c r="M30" s="22" t="s">
        <v>6957</v>
      </c>
      <c r="N30" s="22" t="s">
        <v>6982</v>
      </c>
      <c r="O30" s="589" t="s">
        <v>6959</v>
      </c>
      <c r="P30" s="589" t="s">
        <v>6960</v>
      </c>
      <c r="Q30" s="595" t="s">
        <v>6966</v>
      </c>
      <c r="R30" s="587" t="s">
        <v>7048</v>
      </c>
      <c r="S30" s="431"/>
      <c r="T30" s="588">
        <v>44250</v>
      </c>
      <c r="U30" s="588"/>
      <c r="V30" s="588"/>
      <c r="W30" s="431"/>
      <c r="X30" s="37"/>
      <c r="Y30" s="431"/>
      <c r="Z30" s="431"/>
      <c r="AA30" s="37"/>
      <c r="AB30" s="37"/>
      <c r="AC30" s="37"/>
      <c r="AD30" s="37"/>
      <c r="AE30" s="37"/>
      <c r="AF30" s="37"/>
      <c r="AG30" s="37"/>
      <c r="AH30" s="37"/>
      <c r="AI30" s="37"/>
      <c r="AJ30" s="37"/>
      <c r="AK30" s="37"/>
      <c r="AL30" s="37"/>
      <c r="AM30" s="37"/>
    </row>
    <row r="31" spans="1:39" ht="60">
      <c r="A31" s="587"/>
      <c r="B31" s="588">
        <v>44251</v>
      </c>
      <c r="C31" s="588">
        <v>44273</v>
      </c>
      <c r="D31" s="589" t="s">
        <v>6954</v>
      </c>
      <c r="E31" s="589" t="s">
        <v>4890</v>
      </c>
      <c r="F31" s="589" t="s">
        <v>6955</v>
      </c>
      <c r="G31" s="589" t="s">
        <v>3242</v>
      </c>
      <c r="H31" s="589" t="s">
        <v>146</v>
      </c>
      <c r="I31" s="593" t="s">
        <v>7049</v>
      </c>
      <c r="J31" s="589" t="s">
        <v>7050</v>
      </c>
      <c r="K31" s="589" t="s">
        <v>142</v>
      </c>
      <c r="L31" s="591">
        <v>1000</v>
      </c>
      <c r="M31" s="22" t="s">
        <v>6957</v>
      </c>
      <c r="N31" s="22" t="s">
        <v>6957</v>
      </c>
      <c r="O31" s="589" t="s">
        <v>6959</v>
      </c>
      <c r="P31" s="589" t="s">
        <v>6960</v>
      </c>
      <c r="Q31" s="592" t="s">
        <v>6966</v>
      </c>
      <c r="R31" s="587" t="s">
        <v>7051</v>
      </c>
      <c r="S31" s="431"/>
      <c r="T31" s="588">
        <v>44251</v>
      </c>
      <c r="U31" s="588"/>
      <c r="V31" s="588"/>
      <c r="W31" s="431"/>
      <c r="X31" s="37"/>
      <c r="Y31" s="431"/>
      <c r="Z31" s="431"/>
      <c r="AA31" s="37"/>
      <c r="AB31" s="37"/>
      <c r="AC31" s="37"/>
      <c r="AD31" s="37"/>
      <c r="AE31" s="37"/>
      <c r="AF31" s="37"/>
      <c r="AG31" s="37"/>
      <c r="AH31" s="37"/>
      <c r="AI31" s="37"/>
      <c r="AJ31" s="37"/>
      <c r="AK31" s="37"/>
      <c r="AL31" s="37"/>
      <c r="AM31" s="37"/>
    </row>
    <row r="32" spans="1:39">
      <c r="A32" s="587"/>
      <c r="B32" s="588">
        <v>44252</v>
      </c>
      <c r="C32" s="588">
        <v>44259</v>
      </c>
      <c r="D32" s="589" t="s">
        <v>6954</v>
      </c>
      <c r="E32" s="589" t="s">
        <v>4890</v>
      </c>
      <c r="F32" s="589" t="s">
        <v>6955</v>
      </c>
      <c r="G32" s="589" t="s">
        <v>3242</v>
      </c>
      <c r="H32" s="589" t="s">
        <v>146</v>
      </c>
      <c r="I32" s="593" t="s">
        <v>7052</v>
      </c>
      <c r="J32" s="589" t="s">
        <v>7053</v>
      </c>
      <c r="K32" s="589" t="s">
        <v>7054</v>
      </c>
      <c r="L32" s="591">
        <v>5000</v>
      </c>
      <c r="M32" s="22" t="s">
        <v>6957</v>
      </c>
      <c r="N32" s="22" t="s">
        <v>6957</v>
      </c>
      <c r="O32" s="589" t="s">
        <v>6959</v>
      </c>
      <c r="P32" s="589" t="s">
        <v>6960</v>
      </c>
      <c r="Q32" s="592" t="s">
        <v>6966</v>
      </c>
      <c r="R32" s="587"/>
      <c r="S32" s="431"/>
      <c r="T32" s="588">
        <v>44252</v>
      </c>
      <c r="U32" s="588"/>
      <c r="V32" s="588"/>
      <c r="W32" s="431"/>
      <c r="X32" s="37"/>
      <c r="Y32" s="431"/>
      <c r="Z32" s="431"/>
      <c r="AA32" s="37"/>
      <c r="AB32" s="37"/>
      <c r="AC32" s="37"/>
      <c r="AD32" s="37"/>
      <c r="AE32" s="37"/>
      <c r="AF32" s="37"/>
      <c r="AG32" s="37"/>
      <c r="AH32" s="37"/>
      <c r="AI32" s="37"/>
      <c r="AJ32" s="37"/>
      <c r="AK32" s="37"/>
      <c r="AL32" s="37"/>
      <c r="AM32" s="37"/>
    </row>
    <row r="33" spans="1:39">
      <c r="A33" s="587"/>
      <c r="B33" s="588">
        <v>44257</v>
      </c>
      <c r="C33" s="588">
        <v>44264</v>
      </c>
      <c r="D33" s="589" t="s">
        <v>6954</v>
      </c>
      <c r="E33" s="589" t="s">
        <v>4890</v>
      </c>
      <c r="F33" s="589" t="s">
        <v>6955</v>
      </c>
      <c r="G33" s="589" t="s">
        <v>3242</v>
      </c>
      <c r="H33" s="589" t="s">
        <v>146</v>
      </c>
      <c r="I33" s="595" t="s">
        <v>7055</v>
      </c>
      <c r="J33" s="589" t="s">
        <v>7056</v>
      </c>
      <c r="K33" s="589" t="s">
        <v>168</v>
      </c>
      <c r="L33" s="591">
        <v>1700</v>
      </c>
      <c r="M33" s="22" t="s">
        <v>6957</v>
      </c>
      <c r="N33" s="22" t="s">
        <v>6982</v>
      </c>
      <c r="O33" s="589" t="s">
        <v>6959</v>
      </c>
      <c r="P33" s="589" t="s">
        <v>6960</v>
      </c>
      <c r="Q33" s="592" t="s">
        <v>6966</v>
      </c>
      <c r="R33" s="587"/>
      <c r="S33" s="431"/>
      <c r="T33" s="588">
        <v>44257</v>
      </c>
      <c r="U33" s="588"/>
      <c r="V33" s="588"/>
      <c r="W33" s="431"/>
      <c r="X33" s="37"/>
      <c r="Y33" s="431"/>
      <c r="Z33" s="431"/>
      <c r="AA33" s="37"/>
      <c r="AB33" s="37"/>
      <c r="AC33" s="37"/>
      <c r="AD33" s="37"/>
      <c r="AE33" s="37"/>
      <c r="AF33" s="37"/>
      <c r="AG33" s="37"/>
      <c r="AH33" s="37"/>
      <c r="AI33" s="37"/>
      <c r="AJ33" s="37"/>
      <c r="AK33" s="37"/>
      <c r="AL33" s="37"/>
      <c r="AM33" s="37"/>
    </row>
    <row r="34" spans="1:39" ht="75">
      <c r="A34" s="587"/>
      <c r="B34" s="588">
        <v>43886</v>
      </c>
      <c r="C34" s="588">
        <v>44270</v>
      </c>
      <c r="D34" s="589" t="s">
        <v>6954</v>
      </c>
      <c r="E34" s="589" t="s">
        <v>4890</v>
      </c>
      <c r="F34" s="589" t="s">
        <v>6955</v>
      </c>
      <c r="G34" s="589" t="s">
        <v>3242</v>
      </c>
      <c r="H34" s="589" t="s">
        <v>175</v>
      </c>
      <c r="I34" s="595" t="s">
        <v>5899</v>
      </c>
      <c r="J34" s="589" t="s">
        <v>7057</v>
      </c>
      <c r="K34" s="589" t="s">
        <v>340</v>
      </c>
      <c r="L34" s="591">
        <v>1000</v>
      </c>
      <c r="M34" s="22" t="s">
        <v>6965</v>
      </c>
      <c r="N34" s="596" t="s">
        <v>6965</v>
      </c>
      <c r="O34" s="589" t="s">
        <v>6959</v>
      </c>
      <c r="P34" s="589" t="s">
        <v>7030</v>
      </c>
      <c r="Q34" s="592" t="s">
        <v>6961</v>
      </c>
      <c r="R34" s="587" t="s">
        <v>7058</v>
      </c>
      <c r="S34" s="431"/>
      <c r="T34" s="588">
        <v>44252</v>
      </c>
      <c r="U34" s="588"/>
      <c r="V34" s="588"/>
      <c r="W34" s="431"/>
      <c r="X34" s="37"/>
      <c r="Y34" s="431"/>
      <c r="Z34" s="431"/>
      <c r="AA34" s="37"/>
      <c r="AB34" s="37"/>
      <c r="AC34" s="37"/>
      <c r="AD34" s="37"/>
      <c r="AE34" s="37"/>
      <c r="AF34" s="37"/>
      <c r="AG34" s="37"/>
      <c r="AH34" s="37"/>
      <c r="AI34" s="37"/>
      <c r="AJ34" s="37"/>
      <c r="AK34" s="37"/>
      <c r="AL34" s="37"/>
      <c r="AM34" s="37"/>
    </row>
    <row r="35" spans="1:39">
      <c r="A35" s="587"/>
      <c r="B35" s="588">
        <v>44260</v>
      </c>
      <c r="C35" s="588">
        <v>44277</v>
      </c>
      <c r="D35" s="589" t="s">
        <v>6954</v>
      </c>
      <c r="E35" s="589" t="s">
        <v>4890</v>
      </c>
      <c r="F35" s="589" t="s">
        <v>6955</v>
      </c>
      <c r="G35" s="589" t="s">
        <v>3242</v>
      </c>
      <c r="H35" s="589" t="s">
        <v>146</v>
      </c>
      <c r="I35" s="595" t="s">
        <v>7059</v>
      </c>
      <c r="J35" s="589" t="s">
        <v>7060</v>
      </c>
      <c r="K35" s="589" t="s">
        <v>727</v>
      </c>
      <c r="L35" s="589">
        <v>2000</v>
      </c>
      <c r="M35" s="22" t="s">
        <v>6965</v>
      </c>
      <c r="N35" s="596" t="s">
        <v>6965</v>
      </c>
      <c r="O35" s="589" t="s">
        <v>6959</v>
      </c>
      <c r="P35" s="589" t="s">
        <v>6960</v>
      </c>
      <c r="Q35" s="592" t="s">
        <v>6966</v>
      </c>
      <c r="R35" s="587"/>
      <c r="S35" s="431"/>
      <c r="T35" s="588">
        <v>44260</v>
      </c>
      <c r="U35" s="588"/>
      <c r="V35" s="588"/>
      <c r="W35" s="431"/>
      <c r="X35" s="37"/>
      <c r="Y35" s="431"/>
      <c r="Z35" s="431"/>
      <c r="AA35" s="37"/>
      <c r="AB35" s="37"/>
      <c r="AC35" s="37"/>
      <c r="AD35" s="37"/>
      <c r="AE35" s="37"/>
      <c r="AF35" s="37"/>
      <c r="AG35" s="37"/>
      <c r="AH35" s="37"/>
      <c r="AI35" s="37"/>
      <c r="AJ35" s="37"/>
      <c r="AK35" s="37"/>
      <c r="AL35" s="37"/>
      <c r="AM35" s="37"/>
    </row>
    <row r="36" spans="1:39" ht="30">
      <c r="A36" s="587"/>
      <c r="B36" s="588">
        <v>44252</v>
      </c>
      <c r="C36" s="588">
        <v>44266</v>
      </c>
      <c r="D36" s="589" t="s">
        <v>6954</v>
      </c>
      <c r="E36" s="589" t="s">
        <v>4890</v>
      </c>
      <c r="F36" s="589" t="s">
        <v>6955</v>
      </c>
      <c r="G36" s="589" t="s">
        <v>3242</v>
      </c>
      <c r="H36" s="589" t="s">
        <v>154</v>
      </c>
      <c r="I36" s="595" t="s">
        <v>7061</v>
      </c>
      <c r="J36" s="587" t="s">
        <v>7062</v>
      </c>
      <c r="K36" s="589" t="s">
        <v>7063</v>
      </c>
      <c r="L36" s="589">
        <v>1000</v>
      </c>
      <c r="M36" s="22" t="s">
        <v>6957</v>
      </c>
      <c r="N36" s="596" t="s">
        <v>6957</v>
      </c>
      <c r="O36" s="589" t="s">
        <v>6959</v>
      </c>
      <c r="P36" s="589" t="s">
        <v>6969</v>
      </c>
      <c r="Q36" s="595" t="s">
        <v>6966</v>
      </c>
      <c r="R36" s="587" t="s">
        <v>638</v>
      </c>
      <c r="S36" s="431"/>
      <c r="T36" s="588">
        <v>44252</v>
      </c>
      <c r="U36" s="588"/>
      <c r="V36" s="588">
        <v>44286</v>
      </c>
      <c r="W36" s="278" t="s">
        <v>139</v>
      </c>
      <c r="X36" s="431" t="s">
        <v>37</v>
      </c>
      <c r="Y36" s="431"/>
      <c r="Z36" s="431"/>
      <c r="AA36" s="37"/>
      <c r="AB36" s="37"/>
      <c r="AC36" s="37"/>
      <c r="AD36" s="37"/>
      <c r="AE36" s="37"/>
      <c r="AF36" s="37"/>
      <c r="AG36" s="37"/>
      <c r="AH36" s="37"/>
      <c r="AI36" s="37"/>
      <c r="AJ36" s="37"/>
      <c r="AK36" s="37"/>
      <c r="AL36" s="37"/>
      <c r="AM36" s="37"/>
    </row>
    <row r="37" spans="1:39" ht="45">
      <c r="A37" s="587"/>
      <c r="B37" s="588">
        <v>43886</v>
      </c>
      <c r="C37" s="588">
        <v>44270</v>
      </c>
      <c r="D37" s="589" t="s">
        <v>6954</v>
      </c>
      <c r="E37" s="589" t="s">
        <v>4890</v>
      </c>
      <c r="F37" s="589" t="s">
        <v>6955</v>
      </c>
      <c r="G37" s="589" t="s">
        <v>3242</v>
      </c>
      <c r="H37" s="589" t="s">
        <v>156</v>
      </c>
      <c r="I37" s="595" t="s">
        <v>7064</v>
      </c>
      <c r="J37" s="589" t="s">
        <v>7065</v>
      </c>
      <c r="K37" s="589" t="s">
        <v>352</v>
      </c>
      <c r="L37" s="591">
        <v>1000</v>
      </c>
      <c r="M37" s="22" t="s">
        <v>6965</v>
      </c>
      <c r="N37" s="596" t="s">
        <v>6965</v>
      </c>
      <c r="O37" s="589" t="s">
        <v>6959</v>
      </c>
      <c r="P37" s="589" t="s">
        <v>6969</v>
      </c>
      <c r="Q37" s="592" t="s">
        <v>6966</v>
      </c>
      <c r="R37" s="587" t="s">
        <v>7066</v>
      </c>
      <c r="S37" s="431"/>
      <c r="T37" s="588">
        <v>44252</v>
      </c>
      <c r="U37" s="588"/>
      <c r="V37" s="588"/>
      <c r="W37" s="431"/>
      <c r="X37" s="37"/>
      <c r="Y37" s="431"/>
      <c r="Z37" s="431"/>
      <c r="AA37" s="37"/>
      <c r="AB37" s="37"/>
      <c r="AC37" s="37"/>
      <c r="AD37" s="37"/>
      <c r="AE37" s="37"/>
      <c r="AF37" s="37"/>
      <c r="AG37" s="37"/>
      <c r="AH37" s="37"/>
      <c r="AI37" s="37"/>
      <c r="AJ37" s="37"/>
      <c r="AK37" s="37"/>
      <c r="AL37" s="37"/>
      <c r="AM37" s="37"/>
    </row>
    <row r="38" spans="1:39" ht="75">
      <c r="A38" s="587" t="s">
        <v>7067</v>
      </c>
      <c r="B38" s="588">
        <v>44253</v>
      </c>
      <c r="C38" s="588">
        <v>44260</v>
      </c>
      <c r="D38" s="589" t="s">
        <v>6954</v>
      </c>
      <c r="E38" s="589" t="s">
        <v>4890</v>
      </c>
      <c r="F38" s="589" t="s">
        <v>6955</v>
      </c>
      <c r="G38" s="589" t="s">
        <v>3242</v>
      </c>
      <c r="H38" s="589" t="s">
        <v>156</v>
      </c>
      <c r="I38" s="595" t="s">
        <v>7068</v>
      </c>
      <c r="J38" s="589" t="s">
        <v>7069</v>
      </c>
      <c r="K38" s="589" t="s">
        <v>142</v>
      </c>
      <c r="L38" s="591">
        <v>170000</v>
      </c>
      <c r="M38" s="22" t="s">
        <v>6965</v>
      </c>
      <c r="N38" s="22" t="s">
        <v>6965</v>
      </c>
      <c r="O38" s="589" t="s">
        <v>6959</v>
      </c>
      <c r="P38" s="589" t="s">
        <v>7030</v>
      </c>
      <c r="Q38" s="592" t="s">
        <v>6966</v>
      </c>
      <c r="R38" s="587" t="s">
        <v>7070</v>
      </c>
      <c r="S38" s="431"/>
      <c r="T38" s="588">
        <v>44253</v>
      </c>
      <c r="U38" s="588"/>
      <c r="V38" s="588"/>
      <c r="W38" s="431"/>
      <c r="X38" s="37"/>
      <c r="Y38" s="431"/>
      <c r="Z38" s="431"/>
      <c r="AA38" s="37"/>
      <c r="AB38" s="37"/>
      <c r="AC38" s="37"/>
      <c r="AD38" s="37"/>
      <c r="AE38" s="37"/>
      <c r="AF38" s="37"/>
      <c r="AG38" s="37"/>
      <c r="AH38" s="37"/>
      <c r="AI38" s="37"/>
      <c r="AJ38" s="37"/>
      <c r="AK38" s="37"/>
      <c r="AL38" s="37"/>
      <c r="AM38" s="37"/>
    </row>
    <row r="39" spans="1:39" ht="75">
      <c r="A39" s="587"/>
      <c r="B39" s="588">
        <v>44253</v>
      </c>
      <c r="C39" s="588">
        <v>44291</v>
      </c>
      <c r="D39" s="589" t="s">
        <v>6954</v>
      </c>
      <c r="E39" s="589" t="s">
        <v>4890</v>
      </c>
      <c r="F39" s="589" t="s">
        <v>6955</v>
      </c>
      <c r="G39" s="589" t="s">
        <v>3242</v>
      </c>
      <c r="H39" s="589" t="s">
        <v>175</v>
      </c>
      <c r="I39" s="595" t="s">
        <v>7071</v>
      </c>
      <c r="J39" s="589" t="s">
        <v>7072</v>
      </c>
      <c r="K39" s="589" t="s">
        <v>2019</v>
      </c>
      <c r="L39" s="591">
        <v>10000</v>
      </c>
      <c r="M39" s="22" t="s">
        <v>6957</v>
      </c>
      <c r="N39" s="22" t="s">
        <v>6957</v>
      </c>
      <c r="O39" s="589" t="s">
        <v>6959</v>
      </c>
      <c r="P39" s="589" t="s">
        <v>6960</v>
      </c>
      <c r="Q39" s="595" t="s">
        <v>6970</v>
      </c>
      <c r="R39" s="587" t="s">
        <v>7073</v>
      </c>
      <c r="S39" s="431"/>
      <c r="T39" s="588">
        <v>44253</v>
      </c>
      <c r="U39" s="588"/>
      <c r="V39" s="588"/>
      <c r="W39" s="431"/>
      <c r="X39" s="37"/>
      <c r="Y39" s="431"/>
      <c r="Z39" s="431"/>
      <c r="AA39" s="37"/>
      <c r="AB39" s="37"/>
      <c r="AC39" s="37"/>
      <c r="AD39" s="37"/>
      <c r="AE39" s="37"/>
      <c r="AF39" s="37"/>
      <c r="AG39" s="37"/>
      <c r="AH39" s="37"/>
      <c r="AI39" s="37"/>
      <c r="AJ39" s="37"/>
      <c r="AK39" s="37"/>
      <c r="AL39" s="37"/>
      <c r="AM39" s="37"/>
    </row>
    <row r="40" spans="1:39" ht="60">
      <c r="A40" s="587"/>
      <c r="B40" s="588">
        <v>44032</v>
      </c>
      <c r="C40" s="588">
        <v>44270</v>
      </c>
      <c r="D40" s="589" t="s">
        <v>6954</v>
      </c>
      <c r="E40" s="589" t="s">
        <v>4890</v>
      </c>
      <c r="F40" s="589" t="s">
        <v>6955</v>
      </c>
      <c r="G40" s="589" t="s">
        <v>3242</v>
      </c>
      <c r="H40" s="589" t="s">
        <v>146</v>
      </c>
      <c r="I40" s="595" t="s">
        <v>4788</v>
      </c>
      <c r="J40" s="589" t="s">
        <v>7074</v>
      </c>
      <c r="K40" s="589" t="s">
        <v>142</v>
      </c>
      <c r="L40" s="589">
        <v>10000</v>
      </c>
      <c r="M40" s="22" t="s">
        <v>7003</v>
      </c>
      <c r="N40" s="596" t="s">
        <v>6982</v>
      </c>
      <c r="O40" s="589" t="s">
        <v>6959</v>
      </c>
      <c r="P40" s="589" t="s">
        <v>6960</v>
      </c>
      <c r="Q40" s="592" t="s">
        <v>6966</v>
      </c>
      <c r="R40" s="587" t="s">
        <v>7075</v>
      </c>
      <c r="S40" s="431"/>
      <c r="T40" s="588">
        <v>44264</v>
      </c>
      <c r="U40" s="588"/>
      <c r="V40" s="588"/>
      <c r="W40" s="431"/>
      <c r="X40" s="37"/>
      <c r="Y40" s="431"/>
      <c r="Z40" s="431"/>
      <c r="AA40" s="37"/>
      <c r="AB40" s="37"/>
      <c r="AC40" s="37"/>
      <c r="AD40" s="37"/>
      <c r="AE40" s="37"/>
      <c r="AF40" s="37"/>
      <c r="AG40" s="37"/>
      <c r="AH40" s="37"/>
      <c r="AI40" s="37"/>
      <c r="AJ40" s="37"/>
      <c r="AK40" s="37"/>
      <c r="AL40" s="37"/>
      <c r="AM40" s="37"/>
    </row>
    <row r="41" spans="1:39">
      <c r="A41" s="587"/>
      <c r="B41" s="588">
        <v>44253</v>
      </c>
      <c r="C41" s="588">
        <v>44257</v>
      </c>
      <c r="D41" s="589" t="s">
        <v>6954</v>
      </c>
      <c r="E41" s="589" t="s">
        <v>4890</v>
      </c>
      <c r="F41" s="589" t="s">
        <v>6955</v>
      </c>
      <c r="G41" s="589" t="s">
        <v>3242</v>
      </c>
      <c r="H41" s="589" t="s">
        <v>154</v>
      </c>
      <c r="I41" s="595" t="s">
        <v>4500</v>
      </c>
      <c r="J41" s="589" t="s">
        <v>7076</v>
      </c>
      <c r="K41" s="589" t="s">
        <v>168</v>
      </c>
      <c r="L41" s="591">
        <v>3400</v>
      </c>
      <c r="M41" s="22" t="s">
        <v>6958</v>
      </c>
      <c r="N41" s="596" t="s">
        <v>6958</v>
      </c>
      <c r="O41" s="589" t="s">
        <v>6959</v>
      </c>
      <c r="P41" s="589" t="s">
        <v>6960</v>
      </c>
      <c r="Q41" s="592" t="s">
        <v>6973</v>
      </c>
      <c r="R41" s="587" t="s">
        <v>7077</v>
      </c>
      <c r="S41" s="431"/>
      <c r="T41" s="588">
        <v>44253</v>
      </c>
      <c r="U41" s="588"/>
      <c r="V41" s="588">
        <v>44253</v>
      </c>
      <c r="W41" s="278" t="s">
        <v>139</v>
      </c>
      <c r="X41" s="431" t="s">
        <v>37</v>
      </c>
      <c r="Y41" s="431"/>
      <c r="Z41" s="431"/>
      <c r="AA41" s="37"/>
      <c r="AB41" s="37"/>
      <c r="AC41" s="37"/>
      <c r="AD41" s="37"/>
      <c r="AE41" s="37"/>
      <c r="AF41" s="37"/>
      <c r="AG41" s="37"/>
      <c r="AH41" s="37"/>
      <c r="AI41" s="37"/>
      <c r="AJ41" s="37"/>
      <c r="AK41" s="37"/>
      <c r="AL41" s="37"/>
      <c r="AM41" s="37"/>
    </row>
    <row r="42" spans="1:39">
      <c r="A42" s="587"/>
      <c r="B42" s="588">
        <v>44253</v>
      </c>
      <c r="C42" s="588">
        <v>44260</v>
      </c>
      <c r="D42" s="589" t="s">
        <v>6954</v>
      </c>
      <c r="E42" s="589" t="s">
        <v>4890</v>
      </c>
      <c r="F42" s="589" t="s">
        <v>6955</v>
      </c>
      <c r="G42" s="589" t="s">
        <v>3242</v>
      </c>
      <c r="H42" s="589" t="s">
        <v>146</v>
      </c>
      <c r="I42" s="595" t="s">
        <v>7078</v>
      </c>
      <c r="J42" s="589" t="s">
        <v>7079</v>
      </c>
      <c r="K42" s="589" t="s">
        <v>7080</v>
      </c>
      <c r="L42" s="591">
        <v>3000</v>
      </c>
      <c r="M42" s="22" t="s">
        <v>6965</v>
      </c>
      <c r="N42" s="596" t="s">
        <v>6965</v>
      </c>
      <c r="O42" s="589" t="s">
        <v>6959</v>
      </c>
      <c r="P42" s="589" t="s">
        <v>6960</v>
      </c>
      <c r="Q42" s="592" t="s">
        <v>6961</v>
      </c>
      <c r="R42" s="587"/>
      <c r="S42" s="431"/>
      <c r="T42" s="588">
        <v>44253</v>
      </c>
      <c r="U42" s="588"/>
      <c r="V42" s="588"/>
      <c r="W42" s="431"/>
      <c r="X42" s="37"/>
      <c r="Y42" s="431"/>
      <c r="Z42" s="431"/>
      <c r="AA42" s="37"/>
      <c r="AB42" s="37"/>
      <c r="AC42" s="37"/>
      <c r="AD42" s="37"/>
      <c r="AE42" s="37"/>
      <c r="AF42" s="37"/>
      <c r="AG42" s="37"/>
      <c r="AH42" s="37"/>
      <c r="AI42" s="37"/>
      <c r="AJ42" s="37"/>
      <c r="AK42" s="37"/>
      <c r="AL42" s="37"/>
      <c r="AM42" s="37"/>
    </row>
    <row r="43" spans="1:39">
      <c r="A43" s="587" t="s">
        <v>7081</v>
      </c>
      <c r="B43" s="588">
        <v>44253</v>
      </c>
      <c r="C43" s="588">
        <v>44260</v>
      </c>
      <c r="D43" s="589" t="s">
        <v>6954</v>
      </c>
      <c r="E43" s="589" t="s">
        <v>4890</v>
      </c>
      <c r="F43" s="589" t="s">
        <v>6955</v>
      </c>
      <c r="G43" s="589" t="s">
        <v>3242</v>
      </c>
      <c r="H43" s="589" t="s">
        <v>156</v>
      </c>
      <c r="I43" s="595" t="s">
        <v>7082</v>
      </c>
      <c r="J43" s="589" t="s">
        <v>7083</v>
      </c>
      <c r="K43" s="589" t="s">
        <v>182</v>
      </c>
      <c r="L43" s="591">
        <v>1000</v>
      </c>
      <c r="M43" s="22" t="s">
        <v>6958</v>
      </c>
      <c r="N43" s="596" t="s">
        <v>6958</v>
      </c>
      <c r="O43" s="589" t="s">
        <v>6959</v>
      </c>
      <c r="P43" s="589" t="s">
        <v>6960</v>
      </c>
      <c r="Q43" s="592" t="s">
        <v>6973</v>
      </c>
      <c r="R43" s="587" t="s">
        <v>7084</v>
      </c>
      <c r="S43" s="431"/>
      <c r="T43" s="588">
        <v>44253</v>
      </c>
      <c r="U43" s="588"/>
      <c r="V43" s="588"/>
      <c r="W43" s="431"/>
      <c r="X43" s="37"/>
      <c r="Y43" s="431"/>
      <c r="Z43" s="431"/>
      <c r="AA43" s="37"/>
      <c r="AB43" s="37"/>
      <c r="AC43" s="37"/>
      <c r="AD43" s="37"/>
      <c r="AE43" s="37"/>
      <c r="AF43" s="37"/>
      <c r="AG43" s="37"/>
      <c r="AH43" s="37"/>
      <c r="AI43" s="37"/>
      <c r="AJ43" s="37"/>
      <c r="AK43" s="37"/>
      <c r="AL43" s="37"/>
      <c r="AM43" s="37"/>
    </row>
    <row r="44" spans="1:39" ht="30">
      <c r="A44" s="587"/>
      <c r="B44" s="588">
        <v>44253</v>
      </c>
      <c r="C44" s="588">
        <v>44257</v>
      </c>
      <c r="D44" s="589" t="s">
        <v>6954</v>
      </c>
      <c r="E44" s="589" t="s">
        <v>4890</v>
      </c>
      <c r="F44" s="589" t="s">
        <v>6955</v>
      </c>
      <c r="G44" s="589" t="s">
        <v>3242</v>
      </c>
      <c r="H44" s="589" t="s">
        <v>178</v>
      </c>
      <c r="I44" s="595" t="s">
        <v>6110</v>
      </c>
      <c r="J44" s="589" t="s">
        <v>4344</v>
      </c>
      <c r="K44" s="589" t="s">
        <v>142</v>
      </c>
      <c r="L44" s="591">
        <v>1000</v>
      </c>
      <c r="M44" s="22" t="s">
        <v>6982</v>
      </c>
      <c r="N44" s="600">
        <v>0</v>
      </c>
      <c r="O44" s="589" t="s">
        <v>6959</v>
      </c>
      <c r="P44" s="589" t="s">
        <v>6960</v>
      </c>
      <c r="Q44" s="592" t="s">
        <v>6973</v>
      </c>
      <c r="R44" s="587" t="s">
        <v>7085</v>
      </c>
      <c r="S44" s="431"/>
      <c r="T44" s="588">
        <v>44253</v>
      </c>
      <c r="U44" s="588"/>
      <c r="V44" s="588"/>
      <c r="W44" s="431"/>
      <c r="X44" s="37"/>
      <c r="Y44" s="431"/>
      <c r="Z44" s="431"/>
      <c r="AA44" s="37"/>
      <c r="AB44" s="37"/>
      <c r="AC44" s="37"/>
      <c r="AD44" s="37"/>
      <c r="AE44" s="37"/>
      <c r="AF44" s="37"/>
      <c r="AG44" s="37"/>
      <c r="AH44" s="37"/>
      <c r="AI44" s="37"/>
      <c r="AJ44" s="37"/>
      <c r="AK44" s="37"/>
      <c r="AL44" s="37"/>
      <c r="AM44" s="37"/>
    </row>
    <row r="45" spans="1:39" ht="90">
      <c r="A45" s="587"/>
      <c r="B45" s="588">
        <v>44224</v>
      </c>
      <c r="C45" s="588">
        <v>44265</v>
      </c>
      <c r="D45" s="589" t="s">
        <v>6954</v>
      </c>
      <c r="E45" s="589" t="s">
        <v>4890</v>
      </c>
      <c r="F45" s="589" t="s">
        <v>6955</v>
      </c>
      <c r="G45" s="589" t="s">
        <v>3242</v>
      </c>
      <c r="H45" s="589" t="s">
        <v>5592</v>
      </c>
      <c r="I45" s="595" t="s">
        <v>7086</v>
      </c>
      <c r="J45" s="589" t="s">
        <v>7087</v>
      </c>
      <c r="K45" s="589" t="s">
        <v>7088</v>
      </c>
      <c r="L45" s="591">
        <v>1000</v>
      </c>
      <c r="M45" s="22" t="s">
        <v>6965</v>
      </c>
      <c r="N45" s="596" t="s">
        <v>6982</v>
      </c>
      <c r="O45" s="589" t="s">
        <v>6959</v>
      </c>
      <c r="P45" s="589" t="s">
        <v>6960</v>
      </c>
      <c r="Q45" s="592" t="s">
        <v>6973</v>
      </c>
      <c r="R45" s="587" t="s">
        <v>7089</v>
      </c>
      <c r="S45" s="431"/>
      <c r="T45" s="588">
        <v>44253</v>
      </c>
      <c r="U45" s="588"/>
      <c r="V45" s="588"/>
      <c r="W45" s="431"/>
      <c r="X45" s="37"/>
      <c r="Y45" s="431"/>
      <c r="Z45" s="431"/>
      <c r="AA45" s="37"/>
      <c r="AB45" s="37"/>
      <c r="AC45" s="37"/>
      <c r="AD45" s="37"/>
      <c r="AE45" s="37"/>
      <c r="AF45" s="37"/>
      <c r="AG45" s="37"/>
      <c r="AH45" s="37"/>
      <c r="AI45" s="37"/>
      <c r="AJ45" s="37"/>
      <c r="AK45" s="37"/>
      <c r="AL45" s="37"/>
      <c r="AM45" s="37"/>
    </row>
    <row r="46" spans="1:39" ht="45">
      <c r="A46" s="587"/>
      <c r="B46" s="588">
        <v>44254</v>
      </c>
      <c r="C46" s="588">
        <v>44256</v>
      </c>
      <c r="D46" s="589" t="s">
        <v>6976</v>
      </c>
      <c r="E46" s="589" t="s">
        <v>4890</v>
      </c>
      <c r="F46" s="589" t="s">
        <v>6955</v>
      </c>
      <c r="G46" s="589" t="s">
        <v>3242</v>
      </c>
      <c r="H46" s="589" t="s">
        <v>157</v>
      </c>
      <c r="I46" s="595" t="s">
        <v>3002</v>
      </c>
      <c r="J46" s="589" t="s">
        <v>7090</v>
      </c>
      <c r="K46" s="589" t="s">
        <v>142</v>
      </c>
      <c r="L46" s="591">
        <v>14653</v>
      </c>
      <c r="M46" s="22" t="s">
        <v>6958</v>
      </c>
      <c r="N46" s="596" t="s">
        <v>6958</v>
      </c>
      <c r="O46" s="589" t="s">
        <v>6959</v>
      </c>
      <c r="P46" s="589" t="s">
        <v>6960</v>
      </c>
      <c r="Q46" s="592" t="s">
        <v>6973</v>
      </c>
      <c r="R46" s="587" t="s">
        <v>7091</v>
      </c>
      <c r="S46" s="431"/>
      <c r="T46" s="588">
        <v>44256</v>
      </c>
      <c r="U46" s="588"/>
      <c r="V46" s="588"/>
      <c r="W46" s="431" t="s">
        <v>139</v>
      </c>
      <c r="X46" s="37"/>
      <c r="Y46" s="431"/>
      <c r="Z46" s="431"/>
      <c r="AA46" s="37"/>
      <c r="AB46" s="37"/>
      <c r="AC46" s="37"/>
      <c r="AD46" s="37"/>
      <c r="AE46" s="37"/>
      <c r="AF46" s="37"/>
      <c r="AG46" s="37"/>
      <c r="AH46" s="37"/>
      <c r="AI46" s="37"/>
      <c r="AJ46" s="37"/>
      <c r="AK46" s="37"/>
      <c r="AL46" s="37"/>
      <c r="AM46" s="37"/>
    </row>
    <row r="47" spans="1:39" ht="30">
      <c r="A47" s="587"/>
      <c r="B47" s="588">
        <v>44256</v>
      </c>
      <c r="C47" s="588">
        <v>44257</v>
      </c>
      <c r="D47" s="589" t="s">
        <v>6954</v>
      </c>
      <c r="E47" s="589" t="s">
        <v>4890</v>
      </c>
      <c r="F47" s="589" t="s">
        <v>6955</v>
      </c>
      <c r="G47" s="589" t="s">
        <v>3242</v>
      </c>
      <c r="H47" s="589" t="s">
        <v>175</v>
      </c>
      <c r="I47" s="595" t="s">
        <v>5868</v>
      </c>
      <c r="J47" s="589" t="s">
        <v>7092</v>
      </c>
      <c r="K47" s="589" t="s">
        <v>213</v>
      </c>
      <c r="L47" s="591">
        <v>10550</v>
      </c>
      <c r="M47" s="22" t="s">
        <v>7003</v>
      </c>
      <c r="N47" s="596" t="s">
        <v>6958</v>
      </c>
      <c r="O47" s="589" t="s">
        <v>6959</v>
      </c>
      <c r="P47" s="589" t="s">
        <v>6960</v>
      </c>
      <c r="Q47" s="592" t="s">
        <v>6973</v>
      </c>
      <c r="R47" s="587" t="s">
        <v>7093</v>
      </c>
      <c r="S47" s="431"/>
      <c r="T47" s="588">
        <v>44256</v>
      </c>
      <c r="U47" s="588"/>
      <c r="V47" s="588"/>
      <c r="W47" s="431"/>
      <c r="X47" s="37"/>
      <c r="Y47" s="431"/>
      <c r="Z47" s="431"/>
      <c r="AA47" s="37"/>
      <c r="AB47" s="37"/>
      <c r="AC47" s="37"/>
      <c r="AD47" s="37"/>
      <c r="AE47" s="37"/>
      <c r="AF47" s="37"/>
      <c r="AG47" s="37"/>
      <c r="AH47" s="37"/>
      <c r="AI47" s="37"/>
      <c r="AJ47" s="37"/>
      <c r="AK47" s="37"/>
      <c r="AL47" s="37"/>
      <c r="AM47" s="37"/>
    </row>
    <row r="48" spans="1:39">
      <c r="A48" s="587"/>
      <c r="B48" s="588">
        <v>43891</v>
      </c>
      <c r="C48" s="588">
        <v>44259</v>
      </c>
      <c r="D48" s="589" t="s">
        <v>6954</v>
      </c>
      <c r="E48" s="589" t="s">
        <v>4890</v>
      </c>
      <c r="F48" s="589" t="s">
        <v>6955</v>
      </c>
      <c r="G48" s="589" t="s">
        <v>3242</v>
      </c>
      <c r="H48" s="589" t="s">
        <v>194</v>
      </c>
      <c r="I48" s="595" t="s">
        <v>4987</v>
      </c>
      <c r="J48" s="431" t="s">
        <v>7094</v>
      </c>
      <c r="K48" s="589" t="s">
        <v>142</v>
      </c>
      <c r="L48" s="591">
        <v>3960</v>
      </c>
      <c r="M48" s="22" t="s">
        <v>6958</v>
      </c>
      <c r="N48" s="22" t="s">
        <v>6958</v>
      </c>
      <c r="O48" s="589" t="s">
        <v>6959</v>
      </c>
      <c r="P48" s="589" t="s">
        <v>6960</v>
      </c>
      <c r="Q48" s="592" t="s">
        <v>6973</v>
      </c>
      <c r="R48" s="587" t="s">
        <v>7095</v>
      </c>
      <c r="S48" s="431"/>
      <c r="T48" s="588">
        <v>44256</v>
      </c>
      <c r="U48" s="588"/>
      <c r="V48" s="588"/>
      <c r="W48" s="431"/>
      <c r="X48" s="37"/>
      <c r="Y48" s="431"/>
      <c r="Z48" s="431"/>
      <c r="AA48" s="37"/>
      <c r="AB48" s="37"/>
      <c r="AC48" s="37"/>
      <c r="AD48" s="37"/>
      <c r="AE48" s="37"/>
      <c r="AF48" s="37"/>
      <c r="AG48" s="37"/>
      <c r="AH48" s="37"/>
      <c r="AI48" s="37"/>
      <c r="AJ48" s="37"/>
      <c r="AK48" s="37"/>
      <c r="AL48" s="37"/>
      <c r="AM48" s="37"/>
    </row>
    <row r="49" spans="1:39" ht="45">
      <c r="A49" s="587"/>
      <c r="B49" s="588">
        <v>44266</v>
      </c>
      <c r="C49" s="588">
        <v>44272</v>
      </c>
      <c r="D49" s="589" t="s">
        <v>6954</v>
      </c>
      <c r="E49" s="589" t="s">
        <v>4890</v>
      </c>
      <c r="F49" s="589" t="s">
        <v>6955</v>
      </c>
      <c r="G49" s="589" t="s">
        <v>3242</v>
      </c>
      <c r="H49" s="589" t="s">
        <v>146</v>
      </c>
      <c r="I49" s="595" t="s">
        <v>5860</v>
      </c>
      <c r="J49" s="589" t="s">
        <v>7096</v>
      </c>
      <c r="K49" s="589" t="s">
        <v>7097</v>
      </c>
      <c r="L49" s="589">
        <v>1700</v>
      </c>
      <c r="M49" s="22" t="s">
        <v>6965</v>
      </c>
      <c r="N49" s="22" t="s">
        <v>6982</v>
      </c>
      <c r="O49" s="589" t="s">
        <v>6959</v>
      </c>
      <c r="P49" s="589" t="s">
        <v>6960</v>
      </c>
      <c r="Q49" s="592" t="s">
        <v>6966</v>
      </c>
      <c r="R49" s="587" t="s">
        <v>7098</v>
      </c>
      <c r="S49" s="431"/>
      <c r="T49" s="588">
        <v>44266</v>
      </c>
      <c r="U49" s="588"/>
      <c r="V49" s="588"/>
      <c r="W49" s="431"/>
      <c r="X49" s="37"/>
      <c r="Y49" s="431"/>
      <c r="Z49" s="431"/>
      <c r="AA49" s="37"/>
      <c r="AB49" s="37"/>
      <c r="AC49" s="37"/>
      <c r="AD49" s="37"/>
      <c r="AE49" s="37"/>
      <c r="AF49" s="37"/>
      <c r="AG49" s="37"/>
      <c r="AH49" s="37"/>
      <c r="AI49" s="37"/>
      <c r="AJ49" s="37"/>
      <c r="AK49" s="37"/>
      <c r="AL49" s="37"/>
      <c r="AM49" s="37"/>
    </row>
    <row r="50" spans="1:39">
      <c r="A50" s="587"/>
      <c r="B50" s="588">
        <v>44256</v>
      </c>
      <c r="C50" s="588">
        <v>44270</v>
      </c>
      <c r="D50" s="589" t="s">
        <v>6954</v>
      </c>
      <c r="E50" s="589" t="s">
        <v>4890</v>
      </c>
      <c r="F50" s="589" t="s">
        <v>6955</v>
      </c>
      <c r="G50" s="589" t="s">
        <v>3242</v>
      </c>
      <c r="H50" s="589" t="s">
        <v>154</v>
      </c>
      <c r="I50" s="595" t="s">
        <v>5771</v>
      </c>
      <c r="J50" s="431" t="s">
        <v>7099</v>
      </c>
      <c r="K50" s="589" t="s">
        <v>142</v>
      </c>
      <c r="L50" s="591">
        <v>1454</v>
      </c>
      <c r="M50" s="22" t="s">
        <v>6958</v>
      </c>
      <c r="N50" s="22" t="s">
        <v>6958</v>
      </c>
      <c r="O50" s="589" t="s">
        <v>6959</v>
      </c>
      <c r="P50" s="589" t="s">
        <v>6960</v>
      </c>
      <c r="Q50" s="592" t="s">
        <v>6973</v>
      </c>
      <c r="R50" s="587" t="s">
        <v>7095</v>
      </c>
      <c r="S50" s="431"/>
      <c r="T50" s="588">
        <v>44256</v>
      </c>
      <c r="U50" s="588"/>
      <c r="V50" s="588">
        <v>44256</v>
      </c>
      <c r="W50" s="278" t="s">
        <v>139</v>
      </c>
      <c r="X50" s="431" t="s">
        <v>37</v>
      </c>
      <c r="Y50" s="431"/>
      <c r="Z50" s="431"/>
      <c r="AA50" s="37"/>
      <c r="AB50" s="37"/>
      <c r="AC50" s="37"/>
      <c r="AD50" s="37"/>
      <c r="AE50" s="37"/>
      <c r="AF50" s="37"/>
      <c r="AG50" s="37"/>
      <c r="AH50" s="37"/>
      <c r="AI50" s="37"/>
      <c r="AJ50" s="37"/>
      <c r="AK50" s="37"/>
      <c r="AL50" s="37"/>
      <c r="AM50" s="37"/>
    </row>
    <row r="51" spans="1:39">
      <c r="A51" s="587"/>
      <c r="B51" s="588">
        <v>44247</v>
      </c>
      <c r="C51" s="588">
        <v>44260</v>
      </c>
      <c r="D51" s="589" t="s">
        <v>6954</v>
      </c>
      <c r="E51" s="589" t="s">
        <v>4890</v>
      </c>
      <c r="F51" s="589" t="s">
        <v>6955</v>
      </c>
      <c r="G51" s="589" t="s">
        <v>3242</v>
      </c>
      <c r="H51" s="589" t="s">
        <v>5487</v>
      </c>
      <c r="I51" s="595" t="s">
        <v>5792</v>
      </c>
      <c r="J51" s="589" t="s">
        <v>7100</v>
      </c>
      <c r="K51" s="589" t="s">
        <v>7101</v>
      </c>
      <c r="L51" s="591">
        <v>1386</v>
      </c>
      <c r="M51" s="22" t="s">
        <v>6958</v>
      </c>
      <c r="N51" s="22" t="s">
        <v>6958</v>
      </c>
      <c r="O51" s="589" t="s">
        <v>6959</v>
      </c>
      <c r="P51" s="589" t="s">
        <v>6960</v>
      </c>
      <c r="Q51" s="592" t="s">
        <v>6973</v>
      </c>
      <c r="R51" s="587" t="s">
        <v>7102</v>
      </c>
      <c r="S51" s="431"/>
      <c r="T51" s="588">
        <v>44256</v>
      </c>
      <c r="U51" s="588"/>
      <c r="V51" s="588">
        <v>44285</v>
      </c>
      <c r="W51" s="431"/>
      <c r="X51" s="37"/>
      <c r="Y51" s="431"/>
      <c r="Z51" s="431"/>
      <c r="AA51" s="37"/>
      <c r="AB51" s="37"/>
      <c r="AC51" s="37"/>
      <c r="AD51" s="37"/>
      <c r="AE51" s="37"/>
      <c r="AF51" s="37"/>
      <c r="AG51" s="37"/>
      <c r="AH51" s="37"/>
      <c r="AI51" s="37"/>
      <c r="AJ51" s="37"/>
      <c r="AK51" s="37"/>
      <c r="AL51" s="37"/>
      <c r="AM51" s="37"/>
    </row>
    <row r="52" spans="1:39">
      <c r="A52" s="587"/>
      <c r="B52" s="588">
        <v>44040</v>
      </c>
      <c r="C52" s="588">
        <v>44261</v>
      </c>
      <c r="D52" s="589" t="s">
        <v>6954</v>
      </c>
      <c r="E52" s="589" t="s">
        <v>4890</v>
      </c>
      <c r="F52" s="589" t="s">
        <v>6955</v>
      </c>
      <c r="G52" s="589" t="s">
        <v>3242</v>
      </c>
      <c r="H52" s="589" t="s">
        <v>178</v>
      </c>
      <c r="I52" s="595" t="s">
        <v>7103</v>
      </c>
      <c r="J52" s="589" t="s">
        <v>7104</v>
      </c>
      <c r="K52" s="589" t="s">
        <v>142</v>
      </c>
      <c r="L52" s="591">
        <v>1000</v>
      </c>
      <c r="M52" s="22" t="s">
        <v>6957</v>
      </c>
      <c r="N52" s="596" t="s">
        <v>6957</v>
      </c>
      <c r="O52" s="589" t="s">
        <v>6959</v>
      </c>
      <c r="P52" s="589" t="s">
        <v>6960</v>
      </c>
      <c r="Q52" s="592" t="s">
        <v>6973</v>
      </c>
      <c r="R52" s="587" t="s">
        <v>7105</v>
      </c>
      <c r="S52" s="431"/>
      <c r="T52" s="588">
        <v>44256</v>
      </c>
      <c r="U52" s="588"/>
      <c r="V52" s="588"/>
      <c r="W52" s="431"/>
      <c r="X52" s="37"/>
      <c r="Y52" s="431"/>
      <c r="Z52" s="431"/>
      <c r="AA52" s="37"/>
      <c r="AB52" s="37"/>
      <c r="AC52" s="37"/>
      <c r="AD52" s="37"/>
      <c r="AE52" s="37"/>
      <c r="AF52" s="37"/>
      <c r="AG52" s="37"/>
      <c r="AH52" s="37"/>
      <c r="AI52" s="37"/>
      <c r="AJ52" s="37"/>
      <c r="AK52" s="37"/>
      <c r="AL52" s="37"/>
      <c r="AM52" s="37"/>
    </row>
    <row r="53" spans="1:39" ht="45">
      <c r="A53" s="587"/>
      <c r="B53" s="588">
        <v>44050</v>
      </c>
      <c r="C53" s="588">
        <v>44257</v>
      </c>
      <c r="D53" s="589" t="s">
        <v>6954</v>
      </c>
      <c r="E53" s="589" t="s">
        <v>4890</v>
      </c>
      <c r="F53" s="589" t="s">
        <v>6955</v>
      </c>
      <c r="G53" s="589" t="s">
        <v>3242</v>
      </c>
      <c r="H53" s="589" t="s">
        <v>156</v>
      </c>
      <c r="I53" s="595" t="s">
        <v>7106</v>
      </c>
      <c r="J53" s="589" t="s">
        <v>7107</v>
      </c>
      <c r="K53" s="589" t="s">
        <v>142</v>
      </c>
      <c r="L53" s="591">
        <v>1000</v>
      </c>
      <c r="M53" s="22" t="s">
        <v>6965</v>
      </c>
      <c r="N53" s="596" t="s">
        <v>6965</v>
      </c>
      <c r="O53" s="589" t="s">
        <v>6959</v>
      </c>
      <c r="P53" s="589" t="s">
        <v>6969</v>
      </c>
      <c r="Q53" s="592" t="s">
        <v>6961</v>
      </c>
      <c r="R53" s="587" t="s">
        <v>7108</v>
      </c>
      <c r="S53" s="431"/>
      <c r="T53" s="588">
        <v>44256</v>
      </c>
      <c r="U53" s="588"/>
      <c r="V53" s="588"/>
      <c r="W53" s="37"/>
      <c r="X53" s="37"/>
      <c r="Y53" s="431"/>
      <c r="Z53" s="431"/>
      <c r="AA53" s="37"/>
      <c r="AB53" s="37"/>
      <c r="AC53" s="37"/>
      <c r="AD53" s="37"/>
      <c r="AE53" s="37"/>
      <c r="AF53" s="37"/>
      <c r="AG53" s="37"/>
      <c r="AH53" s="37"/>
      <c r="AI53" s="37"/>
      <c r="AJ53" s="37"/>
      <c r="AK53" s="37"/>
      <c r="AL53" s="37"/>
      <c r="AM53" s="37"/>
    </row>
    <row r="54" spans="1:39" ht="30">
      <c r="A54" s="587"/>
      <c r="B54" s="588">
        <v>44257</v>
      </c>
      <c r="C54" s="588">
        <v>44264</v>
      </c>
      <c r="D54" s="589" t="s">
        <v>6954</v>
      </c>
      <c r="E54" s="589" t="s">
        <v>4890</v>
      </c>
      <c r="F54" s="589" t="s">
        <v>6955</v>
      </c>
      <c r="G54" s="589" t="s">
        <v>3242</v>
      </c>
      <c r="H54" s="589" t="s">
        <v>154</v>
      </c>
      <c r="I54" s="595" t="s">
        <v>5990</v>
      </c>
      <c r="J54" s="589" t="s">
        <v>4121</v>
      </c>
      <c r="K54" s="589" t="s">
        <v>213</v>
      </c>
      <c r="L54" s="591">
        <v>10000</v>
      </c>
      <c r="M54" s="22" t="s">
        <v>6957</v>
      </c>
      <c r="N54" s="22" t="s">
        <v>6958</v>
      </c>
      <c r="O54" s="589" t="s">
        <v>6959</v>
      </c>
      <c r="P54" s="431" t="s">
        <v>6960</v>
      </c>
      <c r="Q54" s="592" t="s">
        <v>6961</v>
      </c>
      <c r="R54" s="587" t="s">
        <v>7109</v>
      </c>
      <c r="S54" s="431"/>
      <c r="T54" s="588">
        <v>44257</v>
      </c>
      <c r="U54" s="588"/>
      <c r="V54" s="588">
        <v>44257</v>
      </c>
      <c r="W54" s="278" t="s">
        <v>139</v>
      </c>
      <c r="X54" s="431" t="s">
        <v>37</v>
      </c>
      <c r="Y54" s="431"/>
      <c r="Z54" s="431"/>
      <c r="AA54" s="37"/>
      <c r="AB54" s="37"/>
      <c r="AC54" s="37"/>
      <c r="AD54" s="37"/>
      <c r="AE54" s="37"/>
      <c r="AF54" s="37"/>
      <c r="AG54" s="37"/>
      <c r="AH54" s="37"/>
      <c r="AI54" s="37"/>
      <c r="AJ54" s="37"/>
      <c r="AK54" s="37"/>
      <c r="AL54" s="37"/>
      <c r="AM54" s="37"/>
    </row>
    <row r="55" spans="1:39" ht="30">
      <c r="A55" s="587"/>
      <c r="B55" s="588">
        <v>44250</v>
      </c>
      <c r="C55" s="588">
        <v>44263</v>
      </c>
      <c r="D55" s="589" t="s">
        <v>6954</v>
      </c>
      <c r="E55" s="589" t="s">
        <v>4890</v>
      </c>
      <c r="F55" s="589" t="s">
        <v>6955</v>
      </c>
      <c r="G55" s="589" t="s">
        <v>3242</v>
      </c>
      <c r="H55" s="589" t="s">
        <v>156</v>
      </c>
      <c r="I55" s="595" t="s">
        <v>6119</v>
      </c>
      <c r="J55" s="589" t="s">
        <v>7110</v>
      </c>
      <c r="K55" s="589" t="s">
        <v>168</v>
      </c>
      <c r="L55" s="591">
        <v>8500</v>
      </c>
      <c r="M55" s="22" t="s">
        <v>6958</v>
      </c>
      <c r="N55" s="22" t="s">
        <v>6958</v>
      </c>
      <c r="O55" s="589" t="s">
        <v>6959</v>
      </c>
      <c r="P55" s="589" t="s">
        <v>6960</v>
      </c>
      <c r="Q55" s="592" t="s">
        <v>6973</v>
      </c>
      <c r="R55" s="587" t="s">
        <v>7111</v>
      </c>
      <c r="S55" s="431"/>
      <c r="T55" s="588">
        <v>44257</v>
      </c>
      <c r="U55" s="588"/>
      <c r="V55" s="588"/>
      <c r="W55" s="431"/>
      <c r="X55" s="37"/>
      <c r="Y55" s="431"/>
      <c r="Z55" s="431"/>
      <c r="AA55" s="37"/>
      <c r="AB55" s="37"/>
      <c r="AC55" s="37"/>
      <c r="AD55" s="37"/>
      <c r="AE55" s="37"/>
      <c r="AF55" s="37"/>
      <c r="AG55" s="37"/>
      <c r="AH55" s="37"/>
      <c r="AI55" s="37"/>
      <c r="AJ55" s="37"/>
      <c r="AK55" s="37"/>
      <c r="AL55" s="37"/>
      <c r="AM55" s="37"/>
    </row>
    <row r="56" spans="1:39" ht="45">
      <c r="A56" s="587"/>
      <c r="B56" s="588">
        <v>44256</v>
      </c>
      <c r="C56" s="588">
        <v>44257</v>
      </c>
      <c r="D56" s="589" t="s">
        <v>6976</v>
      </c>
      <c r="E56" s="589" t="s">
        <v>4890</v>
      </c>
      <c r="F56" s="589" t="s">
        <v>6955</v>
      </c>
      <c r="G56" s="589" t="s">
        <v>3242</v>
      </c>
      <c r="H56" s="589" t="s">
        <v>157</v>
      </c>
      <c r="I56" s="595" t="s">
        <v>7112</v>
      </c>
      <c r="J56" s="589" t="s">
        <v>7113</v>
      </c>
      <c r="K56" s="589" t="s">
        <v>142</v>
      </c>
      <c r="L56" s="591">
        <v>6832</v>
      </c>
      <c r="M56" s="22" t="s">
        <v>7003</v>
      </c>
      <c r="N56" s="596" t="s">
        <v>6958</v>
      </c>
      <c r="O56" s="589" t="s">
        <v>6959</v>
      </c>
      <c r="P56" s="589" t="s">
        <v>6960</v>
      </c>
      <c r="Q56" s="592" t="s">
        <v>6973</v>
      </c>
      <c r="R56" s="587" t="s">
        <v>7114</v>
      </c>
      <c r="S56" s="431"/>
      <c r="T56" s="588">
        <v>44257</v>
      </c>
      <c r="U56" s="588"/>
      <c r="V56" s="588"/>
      <c r="W56" s="431" t="s">
        <v>139</v>
      </c>
      <c r="X56" s="37"/>
      <c r="Y56" s="431"/>
      <c r="Z56" s="431"/>
      <c r="AA56" s="37"/>
      <c r="AB56" s="37"/>
      <c r="AC56" s="37"/>
      <c r="AD56" s="37"/>
      <c r="AE56" s="37"/>
      <c r="AF56" s="37"/>
      <c r="AG56" s="37"/>
      <c r="AH56" s="37"/>
      <c r="AI56" s="37"/>
      <c r="AJ56" s="37"/>
      <c r="AK56" s="37"/>
      <c r="AL56" s="37"/>
      <c r="AM56" s="37"/>
    </row>
    <row r="57" spans="1:39" ht="60">
      <c r="A57" s="587"/>
      <c r="B57" s="588">
        <v>44257</v>
      </c>
      <c r="C57" s="588">
        <v>44264</v>
      </c>
      <c r="D57" s="589" t="s">
        <v>6954</v>
      </c>
      <c r="E57" s="589" t="s">
        <v>4890</v>
      </c>
      <c r="F57" s="589" t="s">
        <v>6955</v>
      </c>
      <c r="G57" s="589" t="s">
        <v>3242</v>
      </c>
      <c r="H57" s="589" t="s">
        <v>281</v>
      </c>
      <c r="I57" s="595" t="s">
        <v>5877</v>
      </c>
      <c r="J57" s="589" t="s">
        <v>7115</v>
      </c>
      <c r="K57" s="589" t="s">
        <v>142</v>
      </c>
      <c r="L57" s="37">
        <v>3243.24</v>
      </c>
      <c r="M57" s="22" t="s">
        <v>6958</v>
      </c>
      <c r="N57" s="22" t="s">
        <v>6958</v>
      </c>
      <c r="O57" s="589" t="s">
        <v>6959</v>
      </c>
      <c r="P57" s="589" t="s">
        <v>6960</v>
      </c>
      <c r="Q57" s="592" t="s">
        <v>6966</v>
      </c>
      <c r="R57" s="587" t="s">
        <v>7116</v>
      </c>
      <c r="S57" s="431"/>
      <c r="T57" s="588">
        <v>44257</v>
      </c>
      <c r="U57" s="588"/>
      <c r="V57" s="588"/>
      <c r="W57" s="431"/>
      <c r="X57" s="37"/>
      <c r="Y57" s="431"/>
      <c r="Z57" s="431"/>
      <c r="AA57" s="37"/>
      <c r="AB57" s="37"/>
      <c r="AC57" s="37"/>
      <c r="AD57" s="37"/>
      <c r="AE57" s="37"/>
      <c r="AF57" s="37"/>
      <c r="AG57" s="37"/>
      <c r="AH57" s="37"/>
      <c r="AI57" s="37"/>
      <c r="AJ57" s="37"/>
      <c r="AK57" s="37"/>
      <c r="AL57" s="37"/>
      <c r="AM57" s="37"/>
    </row>
    <row r="58" spans="1:39">
      <c r="A58" s="587"/>
      <c r="B58" s="588">
        <v>44257</v>
      </c>
      <c r="C58" s="588">
        <v>44263</v>
      </c>
      <c r="D58" s="589" t="s">
        <v>6954</v>
      </c>
      <c r="E58" s="589" t="s">
        <v>4890</v>
      </c>
      <c r="F58" s="589" t="s">
        <v>6955</v>
      </c>
      <c r="G58" s="589" t="s">
        <v>3242</v>
      </c>
      <c r="H58" s="589" t="s">
        <v>194</v>
      </c>
      <c r="I58" s="595" t="s">
        <v>4512</v>
      </c>
      <c r="J58" s="431" t="s">
        <v>7117</v>
      </c>
      <c r="K58" s="589" t="s">
        <v>142</v>
      </c>
      <c r="L58" s="591">
        <v>2891</v>
      </c>
      <c r="M58" s="22" t="s">
        <v>6958</v>
      </c>
      <c r="N58" s="596" t="s">
        <v>6958</v>
      </c>
      <c r="O58" s="589" t="s">
        <v>6959</v>
      </c>
      <c r="P58" s="589" t="s">
        <v>6960</v>
      </c>
      <c r="Q58" s="592" t="s">
        <v>6973</v>
      </c>
      <c r="R58" s="587" t="s">
        <v>7095</v>
      </c>
      <c r="S58" s="431"/>
      <c r="T58" s="588">
        <v>44257</v>
      </c>
      <c r="U58" s="588"/>
      <c r="V58" s="588"/>
      <c r="W58" s="431"/>
      <c r="X58" s="37"/>
      <c r="Y58" s="431"/>
      <c r="Z58" s="431"/>
      <c r="AA58" s="37"/>
      <c r="AB58" s="37"/>
      <c r="AC58" s="37"/>
      <c r="AD58" s="37"/>
      <c r="AE58" s="37"/>
      <c r="AF58" s="37"/>
      <c r="AG58" s="37"/>
      <c r="AH58" s="37"/>
      <c r="AI58" s="37"/>
      <c r="AJ58" s="37"/>
      <c r="AK58" s="37"/>
      <c r="AL58" s="37"/>
      <c r="AM58" s="37"/>
    </row>
    <row r="59" spans="1:39">
      <c r="A59" s="587" t="s">
        <v>7118</v>
      </c>
      <c r="B59" s="588">
        <v>44257</v>
      </c>
      <c r="C59" s="588">
        <v>44265</v>
      </c>
      <c r="D59" s="589" t="s">
        <v>6954</v>
      </c>
      <c r="E59" s="589" t="s">
        <v>4890</v>
      </c>
      <c r="F59" s="589" t="s">
        <v>6955</v>
      </c>
      <c r="G59" s="589" t="s">
        <v>3242</v>
      </c>
      <c r="H59" s="589" t="s">
        <v>175</v>
      </c>
      <c r="I59" s="595" t="s">
        <v>5970</v>
      </c>
      <c r="J59" s="589" t="s">
        <v>7010</v>
      </c>
      <c r="K59" s="589" t="s">
        <v>168</v>
      </c>
      <c r="L59" s="591">
        <v>1700</v>
      </c>
      <c r="M59" s="22" t="s">
        <v>6958</v>
      </c>
      <c r="N59" s="22" t="s">
        <v>6958</v>
      </c>
      <c r="O59" s="589" t="s">
        <v>6959</v>
      </c>
      <c r="P59" s="589" t="s">
        <v>6960</v>
      </c>
      <c r="Q59" s="592" t="s">
        <v>6973</v>
      </c>
      <c r="R59" s="587" t="s">
        <v>7119</v>
      </c>
      <c r="S59" s="431"/>
      <c r="T59" s="588">
        <v>44257</v>
      </c>
      <c r="U59" s="588"/>
      <c r="V59" s="588"/>
      <c r="W59" s="431"/>
      <c r="X59" s="37"/>
      <c r="Y59" s="431"/>
      <c r="Z59" s="431"/>
      <c r="AA59" s="37"/>
      <c r="AB59" s="37"/>
      <c r="AC59" s="37"/>
      <c r="AD59" s="37"/>
      <c r="AE59" s="37"/>
      <c r="AF59" s="37"/>
      <c r="AG59" s="37"/>
      <c r="AH59" s="37"/>
      <c r="AI59" s="37"/>
      <c r="AJ59" s="37"/>
      <c r="AK59" s="37"/>
      <c r="AL59" s="37"/>
      <c r="AM59" s="37"/>
    </row>
    <row r="60" spans="1:39" ht="45">
      <c r="A60" s="587"/>
      <c r="B60" s="588">
        <v>44250</v>
      </c>
      <c r="C60" s="588">
        <v>44257</v>
      </c>
      <c r="D60" s="589" t="s">
        <v>6954</v>
      </c>
      <c r="E60" s="589" t="s">
        <v>4890</v>
      </c>
      <c r="F60" s="589" t="s">
        <v>6955</v>
      </c>
      <c r="G60" s="589" t="s">
        <v>3242</v>
      </c>
      <c r="H60" s="589" t="s">
        <v>178</v>
      </c>
      <c r="I60" s="595" t="s">
        <v>4588</v>
      </c>
      <c r="J60" s="589" t="s">
        <v>4374</v>
      </c>
      <c r="K60" s="589" t="s">
        <v>142</v>
      </c>
      <c r="L60" s="591">
        <v>1000</v>
      </c>
      <c r="M60" s="22" t="s">
        <v>6965</v>
      </c>
      <c r="N60" s="596" t="s">
        <v>6965</v>
      </c>
      <c r="O60" s="589" t="s">
        <v>6959</v>
      </c>
      <c r="P60" s="589" t="s">
        <v>6978</v>
      </c>
      <c r="Q60" s="592" t="s">
        <v>6961</v>
      </c>
      <c r="R60" s="587" t="s">
        <v>7120</v>
      </c>
      <c r="S60" s="431"/>
      <c r="T60" s="588">
        <v>44257</v>
      </c>
      <c r="U60" s="588"/>
      <c r="V60" s="588"/>
      <c r="W60" s="431"/>
      <c r="X60" s="37"/>
      <c r="Y60" s="431"/>
      <c r="Z60" s="431"/>
      <c r="AA60" s="37"/>
      <c r="AB60" s="37"/>
      <c r="AC60" s="37"/>
      <c r="AD60" s="37"/>
      <c r="AE60" s="37"/>
      <c r="AF60" s="37"/>
      <c r="AG60" s="37"/>
      <c r="AH60" s="37"/>
      <c r="AI60" s="37"/>
      <c r="AJ60" s="37"/>
      <c r="AK60" s="37"/>
      <c r="AL60" s="37"/>
      <c r="AM60" s="37"/>
    </row>
    <row r="61" spans="1:39" ht="105">
      <c r="A61" s="587"/>
      <c r="B61" s="588">
        <v>44271</v>
      </c>
      <c r="C61" s="588">
        <v>44281</v>
      </c>
      <c r="D61" s="589" t="s">
        <v>6954</v>
      </c>
      <c r="E61" s="589" t="s">
        <v>4890</v>
      </c>
      <c r="F61" s="589" t="s">
        <v>6955</v>
      </c>
      <c r="G61" s="589" t="s">
        <v>3242</v>
      </c>
      <c r="H61" s="589" t="s">
        <v>146</v>
      </c>
      <c r="I61" s="595" t="s">
        <v>5746</v>
      </c>
      <c r="J61" s="589" t="s">
        <v>7121</v>
      </c>
      <c r="K61" s="589" t="s">
        <v>7122</v>
      </c>
      <c r="L61" s="589">
        <v>10000</v>
      </c>
      <c r="M61" s="22" t="s">
        <v>6965</v>
      </c>
      <c r="N61" s="22" t="s">
        <v>6965</v>
      </c>
      <c r="O61" s="589" t="s">
        <v>6959</v>
      </c>
      <c r="P61" s="589" t="s">
        <v>6969</v>
      </c>
      <c r="Q61" s="592" t="s">
        <v>6973</v>
      </c>
      <c r="R61" s="587" t="s">
        <v>7123</v>
      </c>
      <c r="S61" s="431"/>
      <c r="T61" s="588">
        <v>44271</v>
      </c>
      <c r="U61" s="588"/>
      <c r="V61" s="588"/>
      <c r="W61" s="431"/>
      <c r="X61" s="37"/>
      <c r="Y61" s="431"/>
      <c r="Z61" s="431"/>
      <c r="AA61" s="37"/>
      <c r="AB61" s="37"/>
      <c r="AC61" s="37"/>
      <c r="AD61" s="37"/>
      <c r="AE61" s="37"/>
      <c r="AF61" s="37"/>
      <c r="AG61" s="37"/>
      <c r="AH61" s="37"/>
      <c r="AI61" s="37"/>
      <c r="AJ61" s="37"/>
      <c r="AK61" s="37"/>
      <c r="AL61" s="37"/>
      <c r="AM61" s="37"/>
    </row>
    <row r="62" spans="1:39">
      <c r="A62" s="587"/>
      <c r="B62" s="588">
        <v>44258</v>
      </c>
      <c r="C62" s="588">
        <v>44264</v>
      </c>
      <c r="D62" s="589" t="s">
        <v>6954</v>
      </c>
      <c r="E62" s="589" t="s">
        <v>4890</v>
      </c>
      <c r="F62" s="589" t="s">
        <v>6955</v>
      </c>
      <c r="G62" s="589" t="s">
        <v>3242</v>
      </c>
      <c r="H62" s="589" t="s">
        <v>194</v>
      </c>
      <c r="I62" s="595" t="s">
        <v>6073</v>
      </c>
      <c r="J62" s="589" t="s">
        <v>7124</v>
      </c>
      <c r="K62" s="589" t="s">
        <v>142</v>
      </c>
      <c r="L62" s="589">
        <v>2000</v>
      </c>
      <c r="M62" s="22" t="s">
        <v>7003</v>
      </c>
      <c r="N62" s="22" t="s">
        <v>6958</v>
      </c>
      <c r="O62" s="589" t="s">
        <v>6959</v>
      </c>
      <c r="P62" s="589" t="s">
        <v>6960</v>
      </c>
      <c r="Q62" s="592" t="s">
        <v>6973</v>
      </c>
      <c r="R62" s="587" t="s">
        <v>7125</v>
      </c>
      <c r="S62" s="431"/>
      <c r="T62" s="588">
        <v>44258</v>
      </c>
      <c r="U62" s="588"/>
      <c r="V62" s="588"/>
      <c r="W62" s="431"/>
      <c r="X62" s="37"/>
      <c r="Y62" s="431"/>
      <c r="Z62" s="431"/>
      <c r="AA62" s="37"/>
      <c r="AB62" s="37"/>
      <c r="AC62" s="37"/>
      <c r="AD62" s="37"/>
      <c r="AE62" s="37"/>
      <c r="AF62" s="37"/>
      <c r="AG62" s="37"/>
      <c r="AH62" s="37"/>
      <c r="AI62" s="37"/>
      <c r="AJ62" s="37"/>
      <c r="AK62" s="37"/>
      <c r="AL62" s="37"/>
      <c r="AM62" s="37"/>
    </row>
    <row r="63" spans="1:39" ht="30">
      <c r="A63" s="587"/>
      <c r="B63" s="588">
        <v>44258</v>
      </c>
      <c r="C63" s="588">
        <v>44265</v>
      </c>
      <c r="D63" s="589" t="s">
        <v>6954</v>
      </c>
      <c r="E63" s="589" t="s">
        <v>4890</v>
      </c>
      <c r="F63" s="589" t="s">
        <v>6955</v>
      </c>
      <c r="G63" s="589" t="s">
        <v>3242</v>
      </c>
      <c r="H63" s="589" t="s">
        <v>146</v>
      </c>
      <c r="I63" s="595" t="s">
        <v>7126</v>
      </c>
      <c r="J63" s="589" t="s">
        <v>7127</v>
      </c>
      <c r="K63" s="589" t="s">
        <v>140</v>
      </c>
      <c r="L63" s="589">
        <v>1700</v>
      </c>
      <c r="M63" s="22" t="s">
        <v>6957</v>
      </c>
      <c r="N63" s="22" t="s">
        <v>6957</v>
      </c>
      <c r="O63" s="589" t="s">
        <v>7128</v>
      </c>
      <c r="P63" s="589" t="s">
        <v>6960</v>
      </c>
      <c r="Q63" s="592" t="s">
        <v>6961</v>
      </c>
      <c r="R63" s="587" t="s">
        <v>7129</v>
      </c>
      <c r="S63" s="431"/>
      <c r="T63" s="588">
        <v>44258</v>
      </c>
      <c r="U63" s="588"/>
      <c r="V63" s="588"/>
      <c r="W63" s="431"/>
      <c r="X63" s="37"/>
      <c r="Y63" s="431"/>
      <c r="Z63" s="431"/>
      <c r="AA63" s="37"/>
      <c r="AB63" s="37"/>
      <c r="AC63" s="37"/>
      <c r="AD63" s="37"/>
      <c r="AE63" s="37"/>
      <c r="AF63" s="37"/>
      <c r="AG63" s="37"/>
      <c r="AH63" s="37"/>
      <c r="AI63" s="37"/>
      <c r="AJ63" s="37"/>
      <c r="AK63" s="37"/>
      <c r="AL63" s="37"/>
      <c r="AM63" s="37"/>
    </row>
    <row r="64" spans="1:39">
      <c r="A64" s="587"/>
      <c r="B64" s="588">
        <v>44228</v>
      </c>
      <c r="C64" s="588">
        <v>44258</v>
      </c>
      <c r="D64" s="589" t="s">
        <v>6976</v>
      </c>
      <c r="E64" s="589" t="s">
        <v>4890</v>
      </c>
      <c r="F64" s="589" t="s">
        <v>6955</v>
      </c>
      <c r="G64" s="589" t="s">
        <v>3242</v>
      </c>
      <c r="H64" s="589" t="s">
        <v>157</v>
      </c>
      <c r="I64" s="595" t="s">
        <v>7130</v>
      </c>
      <c r="J64" s="589" t="s">
        <v>7131</v>
      </c>
      <c r="K64" s="589" t="s">
        <v>142</v>
      </c>
      <c r="L64" s="591">
        <v>1538</v>
      </c>
      <c r="M64" s="22" t="s">
        <v>6958</v>
      </c>
      <c r="N64" s="22" t="s">
        <v>6958</v>
      </c>
      <c r="O64" s="589" t="s">
        <v>6959</v>
      </c>
      <c r="P64" s="589" t="s">
        <v>6960</v>
      </c>
      <c r="Q64" s="592" t="s">
        <v>6973</v>
      </c>
      <c r="R64" s="587" t="s">
        <v>7132</v>
      </c>
      <c r="S64" s="431"/>
      <c r="T64" s="588">
        <v>44258</v>
      </c>
      <c r="U64" s="588"/>
      <c r="V64" s="588"/>
      <c r="W64" s="431" t="s">
        <v>152</v>
      </c>
      <c r="X64" s="37"/>
      <c r="Y64" s="431"/>
      <c r="Z64" s="431"/>
      <c r="AA64" s="37"/>
      <c r="AB64" s="37"/>
      <c r="AC64" s="37"/>
      <c r="AD64" s="37"/>
      <c r="AE64" s="37"/>
      <c r="AF64" s="37"/>
      <c r="AG64" s="37"/>
      <c r="AH64" s="37"/>
      <c r="AI64" s="37"/>
      <c r="AJ64" s="37"/>
      <c r="AK64" s="37"/>
      <c r="AL64" s="37"/>
      <c r="AM64" s="37"/>
    </row>
    <row r="65" spans="1:39">
      <c r="A65" s="587"/>
      <c r="B65" s="588">
        <v>44250</v>
      </c>
      <c r="C65" s="588">
        <v>44263</v>
      </c>
      <c r="D65" s="589" t="s">
        <v>6954</v>
      </c>
      <c r="E65" s="589" t="s">
        <v>4890</v>
      </c>
      <c r="F65" s="589" t="s">
        <v>6955</v>
      </c>
      <c r="G65" s="589" t="s">
        <v>3242</v>
      </c>
      <c r="H65" s="589" t="s">
        <v>156</v>
      </c>
      <c r="I65" s="595" t="s">
        <v>5647</v>
      </c>
      <c r="J65" s="589" t="s">
        <v>7133</v>
      </c>
      <c r="K65" s="589" t="s">
        <v>176</v>
      </c>
      <c r="L65" s="591">
        <v>1103</v>
      </c>
      <c r="M65" s="22" t="s">
        <v>6958</v>
      </c>
      <c r="N65" s="22" t="s">
        <v>6958</v>
      </c>
      <c r="O65" s="589" t="s">
        <v>6959</v>
      </c>
      <c r="P65" s="589" t="s">
        <v>6960</v>
      </c>
      <c r="Q65" s="592" t="s">
        <v>6973</v>
      </c>
      <c r="R65" s="587" t="s">
        <v>7095</v>
      </c>
      <c r="S65" s="431"/>
      <c r="T65" s="588">
        <v>44258</v>
      </c>
      <c r="U65" s="588"/>
      <c r="V65" s="588"/>
      <c r="W65" s="431"/>
      <c r="X65" s="37"/>
      <c r="Y65" s="431"/>
      <c r="Z65" s="431"/>
      <c r="AA65" s="37"/>
      <c r="AB65" s="37"/>
      <c r="AC65" s="37"/>
      <c r="AD65" s="37"/>
      <c r="AE65" s="37"/>
      <c r="AF65" s="37"/>
      <c r="AG65" s="37"/>
      <c r="AH65" s="37"/>
      <c r="AI65" s="37"/>
      <c r="AJ65" s="37"/>
      <c r="AK65" s="37"/>
      <c r="AL65" s="37"/>
      <c r="AM65" s="37"/>
    </row>
    <row r="66" spans="1:39">
      <c r="A66" s="587"/>
      <c r="B66" s="588">
        <v>44077</v>
      </c>
      <c r="C66" s="588">
        <v>44260</v>
      </c>
      <c r="D66" s="589" t="s">
        <v>6954</v>
      </c>
      <c r="E66" s="589" t="s">
        <v>4890</v>
      </c>
      <c r="F66" s="589" t="s">
        <v>6955</v>
      </c>
      <c r="G66" s="589" t="s">
        <v>3242</v>
      </c>
      <c r="H66" s="589" t="s">
        <v>178</v>
      </c>
      <c r="I66" s="595" t="s">
        <v>5849</v>
      </c>
      <c r="J66" s="589" t="s">
        <v>7134</v>
      </c>
      <c r="K66" s="589" t="s">
        <v>287</v>
      </c>
      <c r="L66" s="589">
        <v>1000</v>
      </c>
      <c r="M66" s="22" t="s">
        <v>6965</v>
      </c>
      <c r="N66" s="596" t="s">
        <v>6982</v>
      </c>
      <c r="O66" s="589" t="s">
        <v>6959</v>
      </c>
      <c r="P66" s="589" t="s">
        <v>6960</v>
      </c>
      <c r="Q66" s="592" t="s">
        <v>6961</v>
      </c>
      <c r="R66" s="587" t="s">
        <v>5585</v>
      </c>
      <c r="S66" s="431"/>
      <c r="T66" s="588">
        <v>44258</v>
      </c>
      <c r="U66" s="588"/>
      <c r="V66" s="588"/>
      <c r="W66" s="431"/>
      <c r="X66" s="37"/>
      <c r="Y66" s="431"/>
      <c r="Z66" s="431"/>
      <c r="AA66" s="37"/>
      <c r="AB66" s="37"/>
      <c r="AC66" s="37"/>
      <c r="AD66" s="37"/>
      <c r="AE66" s="37"/>
      <c r="AF66" s="37"/>
      <c r="AG66" s="37"/>
      <c r="AH66" s="37"/>
      <c r="AI66" s="37"/>
      <c r="AJ66" s="37"/>
      <c r="AK66" s="37"/>
      <c r="AL66" s="37"/>
      <c r="AM66" s="37"/>
    </row>
    <row r="67" spans="1:39">
      <c r="A67" s="587"/>
      <c r="B67" s="588">
        <v>44259</v>
      </c>
      <c r="C67" s="588">
        <v>44260</v>
      </c>
      <c r="D67" s="589" t="s">
        <v>6954</v>
      </c>
      <c r="E67" s="589" t="s">
        <v>4890</v>
      </c>
      <c r="F67" s="589" t="s">
        <v>6955</v>
      </c>
      <c r="G67" s="589" t="s">
        <v>3242</v>
      </c>
      <c r="H67" s="589" t="s">
        <v>146</v>
      </c>
      <c r="I67" s="595" t="s">
        <v>5870</v>
      </c>
      <c r="J67" s="589" t="s">
        <v>7135</v>
      </c>
      <c r="K67" s="589" t="s">
        <v>168</v>
      </c>
      <c r="L67" s="589">
        <v>19520</v>
      </c>
      <c r="M67" s="22" t="s">
        <v>6958</v>
      </c>
      <c r="N67" s="22" t="s">
        <v>6958</v>
      </c>
      <c r="O67" s="589" t="s">
        <v>6959</v>
      </c>
      <c r="P67" s="589" t="s">
        <v>6960</v>
      </c>
      <c r="Q67" s="592" t="s">
        <v>6973</v>
      </c>
      <c r="R67" s="587" t="s">
        <v>7132</v>
      </c>
      <c r="S67" s="431"/>
      <c r="T67" s="588">
        <v>44259</v>
      </c>
      <c r="U67" s="588"/>
      <c r="V67" s="588"/>
      <c r="W67" s="431"/>
      <c r="X67" s="37"/>
      <c r="Y67" s="431"/>
      <c r="Z67" s="431"/>
      <c r="AA67" s="37"/>
      <c r="AB67" s="37"/>
      <c r="AC67" s="37"/>
      <c r="AD67" s="37"/>
      <c r="AE67" s="37"/>
      <c r="AF67" s="37"/>
      <c r="AG67" s="37"/>
      <c r="AH67" s="37"/>
      <c r="AI67" s="37"/>
      <c r="AJ67" s="37"/>
      <c r="AK67" s="37"/>
      <c r="AL67" s="37"/>
      <c r="AM67" s="37"/>
    </row>
    <row r="68" spans="1:39" ht="30">
      <c r="A68" s="587"/>
      <c r="B68" s="588">
        <v>44168</v>
      </c>
      <c r="C68" s="588">
        <v>44285</v>
      </c>
      <c r="D68" s="589" t="s">
        <v>6954</v>
      </c>
      <c r="E68" s="589" t="s">
        <v>4890</v>
      </c>
      <c r="F68" s="589" t="s">
        <v>6955</v>
      </c>
      <c r="G68" s="589" t="s">
        <v>3242</v>
      </c>
      <c r="H68" s="589" t="s">
        <v>194</v>
      </c>
      <c r="I68" s="595" t="s">
        <v>5832</v>
      </c>
      <c r="J68" s="589" t="s">
        <v>7136</v>
      </c>
      <c r="K68" s="589" t="s">
        <v>7137</v>
      </c>
      <c r="L68" s="589">
        <v>1000</v>
      </c>
      <c r="M68" s="22" t="s">
        <v>7003</v>
      </c>
      <c r="N68" s="22" t="s">
        <v>6958</v>
      </c>
      <c r="O68" s="589" t="s">
        <v>6959</v>
      </c>
      <c r="P68" s="589" t="s">
        <v>6960</v>
      </c>
      <c r="Q68" s="592" t="s">
        <v>6966</v>
      </c>
      <c r="R68" s="587" t="s">
        <v>7138</v>
      </c>
      <c r="S68" s="431"/>
      <c r="T68" s="588">
        <v>44270</v>
      </c>
      <c r="U68" s="588"/>
      <c r="V68" s="588"/>
      <c r="W68" s="37"/>
      <c r="X68" s="37"/>
      <c r="Y68" s="431"/>
      <c r="Z68" s="431"/>
      <c r="AA68" s="37"/>
      <c r="AB68" s="37"/>
      <c r="AC68" s="37"/>
      <c r="AD68" s="37"/>
      <c r="AE68" s="37"/>
      <c r="AF68" s="37"/>
      <c r="AG68" s="37"/>
      <c r="AH68" s="37"/>
      <c r="AI68" s="37"/>
      <c r="AJ68" s="37"/>
      <c r="AK68" s="37"/>
      <c r="AL68" s="37"/>
      <c r="AM68" s="37"/>
    </row>
    <row r="69" spans="1:39" ht="75">
      <c r="A69" s="587"/>
      <c r="B69" s="588">
        <v>44259</v>
      </c>
      <c r="C69" s="588">
        <v>44263</v>
      </c>
      <c r="D69" s="589" t="s">
        <v>6954</v>
      </c>
      <c r="E69" s="589" t="s">
        <v>4890</v>
      </c>
      <c r="F69" s="589" t="s">
        <v>6955</v>
      </c>
      <c r="G69" s="589" t="s">
        <v>3242</v>
      </c>
      <c r="H69" s="589" t="s">
        <v>5592</v>
      </c>
      <c r="I69" s="595" t="s">
        <v>7139</v>
      </c>
      <c r="J69" s="589" t="s">
        <v>7140</v>
      </c>
      <c r="K69" s="589" t="s">
        <v>142</v>
      </c>
      <c r="L69" s="589">
        <v>10268</v>
      </c>
      <c r="M69" s="22" t="s">
        <v>6957</v>
      </c>
      <c r="N69" s="22" t="s">
        <v>6982</v>
      </c>
      <c r="O69" s="589" t="s">
        <v>6959</v>
      </c>
      <c r="P69" s="589" t="s">
        <v>6960</v>
      </c>
      <c r="Q69" s="592" t="s">
        <v>6973</v>
      </c>
      <c r="R69" s="587" t="s">
        <v>7141</v>
      </c>
      <c r="S69" s="431"/>
      <c r="T69" s="588">
        <v>44259</v>
      </c>
      <c r="U69" s="588"/>
      <c r="V69" s="588"/>
      <c r="W69" s="431"/>
      <c r="X69" s="37"/>
      <c r="Y69" s="431"/>
      <c r="Z69" s="431"/>
      <c r="AA69" s="37"/>
      <c r="AB69" s="37"/>
      <c r="AC69" s="37"/>
      <c r="AD69" s="37"/>
      <c r="AE69" s="37"/>
      <c r="AF69" s="37"/>
      <c r="AG69" s="37"/>
      <c r="AH69" s="37"/>
      <c r="AI69" s="37"/>
      <c r="AJ69" s="37"/>
      <c r="AK69" s="37"/>
      <c r="AL69" s="37"/>
      <c r="AM69" s="37"/>
    </row>
    <row r="70" spans="1:39" ht="45">
      <c r="A70" s="587"/>
      <c r="B70" s="588">
        <v>44259</v>
      </c>
      <c r="C70" s="588">
        <v>44274</v>
      </c>
      <c r="D70" s="589" t="s">
        <v>6954</v>
      </c>
      <c r="E70" s="589" t="s">
        <v>4890</v>
      </c>
      <c r="F70" s="589" t="s">
        <v>6955</v>
      </c>
      <c r="G70" s="589" t="s">
        <v>3242</v>
      </c>
      <c r="H70" s="589" t="s">
        <v>175</v>
      </c>
      <c r="I70" s="595" t="s">
        <v>7142</v>
      </c>
      <c r="J70" s="587" t="s">
        <v>7143</v>
      </c>
      <c r="K70" s="589" t="s">
        <v>142</v>
      </c>
      <c r="L70" s="589">
        <v>5211</v>
      </c>
      <c r="M70" s="22" t="s">
        <v>6965</v>
      </c>
      <c r="N70" s="22" t="s">
        <v>6965</v>
      </c>
      <c r="O70" s="589" t="s">
        <v>6959</v>
      </c>
      <c r="P70" s="589" t="s">
        <v>6969</v>
      </c>
      <c r="Q70" s="589" t="s">
        <v>6970</v>
      </c>
      <c r="R70" s="587" t="s">
        <v>7144</v>
      </c>
      <c r="S70" s="431"/>
      <c r="T70" s="588">
        <v>44259</v>
      </c>
      <c r="U70" s="588"/>
      <c r="V70" s="588"/>
      <c r="W70" s="431"/>
      <c r="X70" s="37"/>
      <c r="Y70" s="431"/>
      <c r="Z70" s="431"/>
      <c r="AA70" s="37"/>
      <c r="AB70" s="37"/>
      <c r="AC70" s="37"/>
      <c r="AD70" s="37"/>
      <c r="AE70" s="37"/>
      <c r="AF70" s="37"/>
      <c r="AG70" s="37"/>
      <c r="AH70" s="37"/>
      <c r="AI70" s="37"/>
      <c r="AJ70" s="37"/>
      <c r="AK70" s="37"/>
      <c r="AL70" s="37"/>
      <c r="AM70" s="37"/>
    </row>
    <row r="71" spans="1:39" ht="45">
      <c r="A71" s="601"/>
      <c r="B71" s="588">
        <v>44286</v>
      </c>
      <c r="C71" s="588">
        <v>44287</v>
      </c>
      <c r="D71" s="589" t="s">
        <v>6954</v>
      </c>
      <c r="E71" s="589" t="s">
        <v>4890</v>
      </c>
      <c r="F71" s="589" t="s">
        <v>6955</v>
      </c>
      <c r="G71" s="589" t="s">
        <v>3242</v>
      </c>
      <c r="H71" s="602" t="s">
        <v>146</v>
      </c>
      <c r="I71" s="603" t="s">
        <v>7145</v>
      </c>
      <c r="J71" s="604" t="s">
        <v>7146</v>
      </c>
      <c r="K71" s="604" t="s">
        <v>142</v>
      </c>
      <c r="L71" s="375">
        <v>1000</v>
      </c>
      <c r="M71" s="22" t="s">
        <v>6957</v>
      </c>
      <c r="N71" s="22"/>
      <c r="O71" s="605" t="s">
        <v>6959</v>
      </c>
      <c r="P71" s="37" t="s">
        <v>6969</v>
      </c>
      <c r="Q71" s="37" t="s">
        <v>6973</v>
      </c>
      <c r="R71" s="606" t="s">
        <v>7147</v>
      </c>
      <c r="S71" s="37"/>
      <c r="T71" s="588">
        <v>44286</v>
      </c>
      <c r="U71" s="588"/>
      <c r="V71" s="588">
        <v>44286</v>
      </c>
      <c r="W71" s="278" t="s">
        <v>139</v>
      </c>
      <c r="X71" s="37" t="s">
        <v>37</v>
      </c>
      <c r="Y71" s="37"/>
      <c r="Z71" s="37"/>
      <c r="AA71" s="37"/>
      <c r="AB71" s="37"/>
      <c r="AC71" s="37"/>
      <c r="AD71" s="37"/>
      <c r="AE71" s="37"/>
      <c r="AF71" s="37"/>
      <c r="AG71" s="37"/>
      <c r="AH71" s="37"/>
      <c r="AI71" s="37"/>
      <c r="AJ71" s="37"/>
      <c r="AK71" s="37"/>
      <c r="AL71" s="37"/>
      <c r="AM71" s="37"/>
    </row>
    <row r="72" spans="1:39">
      <c r="A72" s="587"/>
      <c r="B72" s="588">
        <v>44207</v>
      </c>
      <c r="C72" s="588">
        <v>44252</v>
      </c>
      <c r="D72" s="589" t="s">
        <v>6976</v>
      </c>
      <c r="E72" s="589" t="s">
        <v>4890</v>
      </c>
      <c r="F72" s="589" t="s">
        <v>6955</v>
      </c>
      <c r="G72" s="589" t="s">
        <v>3242</v>
      </c>
      <c r="H72" s="589" t="s">
        <v>157</v>
      </c>
      <c r="I72" s="593" t="s">
        <v>5243</v>
      </c>
      <c r="J72" s="589" t="s">
        <v>7148</v>
      </c>
      <c r="K72" s="589" t="s">
        <v>1409</v>
      </c>
      <c r="L72" s="591">
        <v>1000</v>
      </c>
      <c r="M72" s="22" t="s">
        <v>6965</v>
      </c>
      <c r="N72" s="22" t="s">
        <v>6965</v>
      </c>
      <c r="O72" s="589" t="s">
        <v>6959</v>
      </c>
      <c r="P72" s="589" t="s">
        <v>6960</v>
      </c>
      <c r="Q72" s="592" t="s">
        <v>6966</v>
      </c>
      <c r="R72" s="594" t="s">
        <v>2403</v>
      </c>
      <c r="S72" s="431"/>
      <c r="T72" s="588">
        <v>44207</v>
      </c>
      <c r="U72" s="588"/>
      <c r="V72" s="588"/>
      <c r="W72" s="431" t="s">
        <v>139</v>
      </c>
      <c r="X72" s="37"/>
      <c r="Y72" s="37"/>
      <c r="Z72" s="37"/>
      <c r="AA72" s="37"/>
      <c r="AB72" s="37"/>
      <c r="AC72" s="37"/>
      <c r="AD72" s="37"/>
      <c r="AE72" s="37"/>
      <c r="AF72" s="37"/>
      <c r="AG72" s="37"/>
      <c r="AH72" s="37"/>
      <c r="AI72" s="37"/>
      <c r="AJ72" s="37"/>
      <c r="AK72" s="37"/>
      <c r="AL72" s="37"/>
      <c r="AM72" s="37"/>
    </row>
    <row r="73" spans="1:39">
      <c r="A73" s="587"/>
      <c r="B73" s="588">
        <v>44259</v>
      </c>
      <c r="C73" s="588">
        <v>44264</v>
      </c>
      <c r="D73" s="589" t="s">
        <v>6954</v>
      </c>
      <c r="E73" s="589" t="s">
        <v>4890</v>
      </c>
      <c r="F73" s="589" t="s">
        <v>6955</v>
      </c>
      <c r="G73" s="589" t="s">
        <v>3242</v>
      </c>
      <c r="H73" s="589" t="s">
        <v>194</v>
      </c>
      <c r="I73" s="595" t="s">
        <v>4513</v>
      </c>
      <c r="J73" s="589" t="s">
        <v>7149</v>
      </c>
      <c r="K73" s="589" t="s">
        <v>168</v>
      </c>
      <c r="L73" s="589">
        <v>1700</v>
      </c>
      <c r="M73" s="22" t="s">
        <v>6958</v>
      </c>
      <c r="N73" s="22" t="s">
        <v>6958</v>
      </c>
      <c r="O73" s="589" t="s">
        <v>6959</v>
      </c>
      <c r="P73" s="589" t="s">
        <v>6960</v>
      </c>
      <c r="Q73" s="592" t="s">
        <v>6973</v>
      </c>
      <c r="R73" s="587" t="s">
        <v>7132</v>
      </c>
      <c r="S73" s="431"/>
      <c r="T73" s="588">
        <v>44259</v>
      </c>
      <c r="U73" s="588"/>
      <c r="V73" s="588"/>
      <c r="W73" s="431"/>
      <c r="X73" s="37"/>
      <c r="Y73" s="431"/>
      <c r="Z73" s="431"/>
      <c r="AA73" s="37"/>
      <c r="AB73" s="37"/>
      <c r="AC73" s="37"/>
      <c r="AD73" s="37"/>
      <c r="AE73" s="37"/>
      <c r="AF73" s="37"/>
      <c r="AG73" s="37"/>
      <c r="AH73" s="37"/>
      <c r="AI73" s="37"/>
      <c r="AJ73" s="37"/>
      <c r="AK73" s="37"/>
      <c r="AL73" s="37"/>
      <c r="AM73" s="37"/>
    </row>
    <row r="74" spans="1:39">
      <c r="A74" s="587"/>
      <c r="B74" s="588">
        <v>44040</v>
      </c>
      <c r="C74" s="588">
        <v>44261</v>
      </c>
      <c r="D74" s="589" t="s">
        <v>6954</v>
      </c>
      <c r="E74" s="589" t="s">
        <v>4890</v>
      </c>
      <c r="F74" s="589" t="s">
        <v>6955</v>
      </c>
      <c r="G74" s="589" t="s">
        <v>3242</v>
      </c>
      <c r="H74" s="589" t="s">
        <v>178</v>
      </c>
      <c r="I74" s="598" t="s">
        <v>7103</v>
      </c>
      <c r="J74" s="589" t="s">
        <v>7104</v>
      </c>
      <c r="K74" s="589" t="s">
        <v>1536</v>
      </c>
      <c r="L74" s="591">
        <v>1000</v>
      </c>
      <c r="M74" s="22" t="s">
        <v>6957</v>
      </c>
      <c r="N74" s="596" t="s">
        <v>6957</v>
      </c>
      <c r="O74" s="589" t="s">
        <v>6959</v>
      </c>
      <c r="P74" s="431" t="s">
        <v>6978</v>
      </c>
      <c r="Q74" s="592" t="s">
        <v>6973</v>
      </c>
      <c r="R74" s="587" t="s">
        <v>7105</v>
      </c>
      <c r="S74" s="431"/>
      <c r="T74" s="588">
        <v>44259</v>
      </c>
      <c r="U74" s="588"/>
      <c r="V74" s="588"/>
      <c r="W74" s="431"/>
      <c r="X74" s="37"/>
      <c r="Y74" s="431"/>
      <c r="Z74" s="431"/>
      <c r="AA74" s="37"/>
      <c r="AB74" s="37"/>
      <c r="AC74" s="37"/>
      <c r="AD74" s="37"/>
      <c r="AE74" s="37"/>
      <c r="AF74" s="37"/>
      <c r="AG74" s="37"/>
      <c r="AH74" s="37"/>
      <c r="AI74" s="37"/>
      <c r="AJ74" s="37"/>
      <c r="AK74" s="37"/>
      <c r="AL74" s="37"/>
      <c r="AM74" s="37"/>
    </row>
    <row r="75" spans="1:39" ht="75">
      <c r="A75" s="594" t="s">
        <v>7150</v>
      </c>
      <c r="B75" s="588">
        <v>44259</v>
      </c>
      <c r="C75" s="588">
        <v>44288</v>
      </c>
      <c r="D75" s="589" t="s">
        <v>6954</v>
      </c>
      <c r="E75" s="589" t="s">
        <v>4890</v>
      </c>
      <c r="F75" s="589" t="s">
        <v>6955</v>
      </c>
      <c r="G75" s="589" t="s">
        <v>3242</v>
      </c>
      <c r="H75" s="589" t="s">
        <v>281</v>
      </c>
      <c r="I75" s="595" t="s">
        <v>7151</v>
      </c>
      <c r="J75" s="589" t="s">
        <v>7152</v>
      </c>
      <c r="K75" s="589" t="s">
        <v>142</v>
      </c>
      <c r="L75" s="589">
        <v>1000</v>
      </c>
      <c r="M75" s="22" t="s">
        <v>6965</v>
      </c>
      <c r="N75" s="596" t="s">
        <v>6965</v>
      </c>
      <c r="O75" s="589" t="s">
        <v>6959</v>
      </c>
      <c r="P75" s="589" t="s">
        <v>6978</v>
      </c>
      <c r="Q75" s="592" t="s">
        <v>6961</v>
      </c>
      <c r="R75" s="587" t="s">
        <v>7153</v>
      </c>
      <c r="S75" s="431"/>
      <c r="T75" s="588">
        <v>44259</v>
      </c>
      <c r="U75" s="588"/>
      <c r="V75" s="607">
        <v>44285</v>
      </c>
      <c r="W75" s="431"/>
      <c r="X75" s="37"/>
      <c r="Y75" s="431"/>
      <c r="Z75" s="431"/>
      <c r="AA75" s="37"/>
      <c r="AB75" s="37"/>
      <c r="AC75" s="37"/>
      <c r="AD75" s="37"/>
      <c r="AE75" s="37"/>
      <c r="AF75" s="37"/>
      <c r="AG75" s="37"/>
      <c r="AH75" s="37"/>
      <c r="AI75" s="37"/>
      <c r="AJ75" s="37"/>
      <c r="AK75" s="37"/>
      <c r="AL75" s="37"/>
      <c r="AM75" s="37"/>
    </row>
    <row r="76" spans="1:39" ht="75">
      <c r="A76" s="587"/>
      <c r="B76" s="588">
        <v>44252</v>
      </c>
      <c r="C76" s="588">
        <v>44265</v>
      </c>
      <c r="D76" s="589" t="s">
        <v>6954</v>
      </c>
      <c r="E76" s="589" t="s">
        <v>4890</v>
      </c>
      <c r="F76" s="589" t="s">
        <v>6955</v>
      </c>
      <c r="G76" s="589" t="s">
        <v>3242</v>
      </c>
      <c r="H76" s="589" t="s">
        <v>157</v>
      </c>
      <c r="I76" s="597" t="s">
        <v>6115</v>
      </c>
      <c r="J76" s="589" t="s">
        <v>7154</v>
      </c>
      <c r="K76" s="589" t="s">
        <v>1066</v>
      </c>
      <c r="L76" s="591">
        <v>4000</v>
      </c>
      <c r="M76" s="22" t="s">
        <v>6957</v>
      </c>
      <c r="N76" s="22" t="s">
        <v>6957</v>
      </c>
      <c r="O76" s="589" t="s">
        <v>6959</v>
      </c>
      <c r="P76" s="589" t="s">
        <v>6960</v>
      </c>
      <c r="Q76" s="592" t="s">
        <v>6966</v>
      </c>
      <c r="R76" s="587" t="s">
        <v>7155</v>
      </c>
      <c r="S76" s="431"/>
      <c r="T76" s="588">
        <v>44252</v>
      </c>
      <c r="U76" s="588"/>
      <c r="V76" s="588"/>
      <c r="W76" s="431" t="s">
        <v>139</v>
      </c>
      <c r="X76" s="37"/>
      <c r="Y76" s="431"/>
      <c r="Z76" s="431"/>
      <c r="AA76" s="37"/>
      <c r="AB76" s="37"/>
      <c r="AC76" s="37"/>
      <c r="AD76" s="37"/>
      <c r="AE76" s="37"/>
      <c r="AF76" s="37"/>
      <c r="AG76" s="37"/>
      <c r="AH76" s="37"/>
      <c r="AI76" s="37"/>
      <c r="AJ76" s="37"/>
      <c r="AK76" s="37"/>
      <c r="AL76" s="37"/>
      <c r="AM76" s="37"/>
    </row>
    <row r="77" spans="1:39" ht="45">
      <c r="A77" s="587"/>
      <c r="B77" s="588">
        <v>44252</v>
      </c>
      <c r="C77" s="588">
        <v>44264</v>
      </c>
      <c r="D77" s="589" t="s">
        <v>6976</v>
      </c>
      <c r="E77" s="589" t="s">
        <v>4890</v>
      </c>
      <c r="F77" s="589" t="s">
        <v>6955</v>
      </c>
      <c r="G77" s="589" t="s">
        <v>3242</v>
      </c>
      <c r="H77" s="589" t="s">
        <v>157</v>
      </c>
      <c r="I77" s="595" t="s">
        <v>7156</v>
      </c>
      <c r="J77" s="589" t="s">
        <v>7157</v>
      </c>
      <c r="K77" s="589" t="s">
        <v>142</v>
      </c>
      <c r="L77" s="591">
        <v>3243</v>
      </c>
      <c r="M77" s="22" t="s">
        <v>6965</v>
      </c>
      <c r="N77" s="22" t="s">
        <v>6982</v>
      </c>
      <c r="O77" s="589" t="s">
        <v>6959</v>
      </c>
      <c r="P77" s="589" t="s">
        <v>6960</v>
      </c>
      <c r="Q77" s="592" t="s">
        <v>6966</v>
      </c>
      <c r="R77" s="587" t="s">
        <v>7158</v>
      </c>
      <c r="S77" s="431"/>
      <c r="T77" s="588">
        <v>44252</v>
      </c>
      <c r="U77" s="588"/>
      <c r="V77" s="588"/>
      <c r="W77" s="431" t="s">
        <v>152</v>
      </c>
      <c r="X77" s="37"/>
      <c r="Y77" s="431"/>
      <c r="Z77" s="431"/>
      <c r="AA77" s="37"/>
      <c r="AB77" s="37"/>
      <c r="AC77" s="37"/>
      <c r="AD77" s="37"/>
      <c r="AE77" s="37"/>
      <c r="AF77" s="37"/>
      <c r="AG77" s="37"/>
      <c r="AH77" s="37"/>
      <c r="AI77" s="37"/>
      <c r="AJ77" s="37"/>
      <c r="AK77" s="37"/>
      <c r="AL77" s="37"/>
      <c r="AM77" s="37"/>
    </row>
    <row r="78" spans="1:39" ht="45">
      <c r="A78" s="587"/>
      <c r="B78" s="588">
        <v>44245</v>
      </c>
      <c r="C78" s="588">
        <v>44253</v>
      </c>
      <c r="D78" s="589" t="s">
        <v>6954</v>
      </c>
      <c r="E78" s="589" t="s">
        <v>4890</v>
      </c>
      <c r="F78" s="589" t="s">
        <v>6955</v>
      </c>
      <c r="G78" s="589" t="s">
        <v>3242</v>
      </c>
      <c r="H78" s="589" t="s">
        <v>157</v>
      </c>
      <c r="I78" s="598" t="s">
        <v>6115</v>
      </c>
      <c r="J78" s="589" t="s">
        <v>7159</v>
      </c>
      <c r="K78" s="589" t="s">
        <v>1066</v>
      </c>
      <c r="L78" s="591">
        <v>15000</v>
      </c>
      <c r="M78" s="22" t="s">
        <v>6957</v>
      </c>
      <c r="N78" s="22" t="s">
        <v>6957</v>
      </c>
      <c r="O78" s="589" t="s">
        <v>6959</v>
      </c>
      <c r="P78" s="589" t="s">
        <v>6969</v>
      </c>
      <c r="Q78" s="592" t="s">
        <v>6973</v>
      </c>
      <c r="R78" s="587" t="s">
        <v>7160</v>
      </c>
      <c r="S78" s="431"/>
      <c r="T78" s="588">
        <v>44245</v>
      </c>
      <c r="U78" s="588"/>
      <c r="V78" s="588"/>
      <c r="W78" s="431" t="s">
        <v>152</v>
      </c>
      <c r="X78" s="37"/>
      <c r="Y78" s="431"/>
      <c r="Z78" s="431"/>
      <c r="AA78" s="37"/>
      <c r="AB78" s="37"/>
      <c r="AC78" s="37"/>
      <c r="AD78" s="37"/>
      <c r="AE78" s="37"/>
      <c r="AF78" s="37"/>
      <c r="AG78" s="37"/>
      <c r="AH78" s="37"/>
      <c r="AI78" s="37"/>
      <c r="AJ78" s="37"/>
      <c r="AK78" s="37"/>
      <c r="AL78" s="37"/>
      <c r="AM78" s="37"/>
    </row>
    <row r="79" spans="1:39">
      <c r="A79" s="587"/>
      <c r="B79" s="588">
        <v>44259</v>
      </c>
      <c r="C79" s="588">
        <v>44290</v>
      </c>
      <c r="D79" s="589" t="s">
        <v>6954</v>
      </c>
      <c r="E79" s="589" t="s">
        <v>4890</v>
      </c>
      <c r="F79" s="589" t="s">
        <v>6955</v>
      </c>
      <c r="G79" s="589" t="s">
        <v>3242</v>
      </c>
      <c r="H79" s="589" t="s">
        <v>178</v>
      </c>
      <c r="I79" s="595" t="s">
        <v>7161</v>
      </c>
      <c r="J79" s="589" t="s">
        <v>7162</v>
      </c>
      <c r="K79" s="589" t="s">
        <v>142</v>
      </c>
      <c r="L79" s="589">
        <v>1000</v>
      </c>
      <c r="M79" s="22" t="s">
        <v>6965</v>
      </c>
      <c r="N79" s="596" t="s">
        <v>6965</v>
      </c>
      <c r="O79" s="589" t="s">
        <v>6959</v>
      </c>
      <c r="P79" s="589" t="s">
        <v>7163</v>
      </c>
      <c r="Q79" s="592" t="s">
        <v>6966</v>
      </c>
      <c r="R79" s="587"/>
      <c r="S79" s="431"/>
      <c r="T79" s="588">
        <v>44259</v>
      </c>
      <c r="U79" s="588"/>
      <c r="V79" s="588"/>
      <c r="W79" s="431"/>
      <c r="X79" s="37"/>
      <c r="Y79" s="431"/>
      <c r="Z79" s="431"/>
      <c r="AA79" s="37"/>
      <c r="AB79" s="37"/>
      <c r="AC79" s="37"/>
      <c r="AD79" s="37"/>
      <c r="AE79" s="37"/>
      <c r="AF79" s="37"/>
      <c r="AG79" s="37"/>
      <c r="AH79" s="37"/>
      <c r="AI79" s="37"/>
      <c r="AJ79" s="37"/>
      <c r="AK79" s="37"/>
      <c r="AL79" s="37"/>
      <c r="AM79" s="37"/>
    </row>
    <row r="80" spans="1:39" ht="90">
      <c r="A80" s="587"/>
      <c r="B80" s="588">
        <v>44260</v>
      </c>
      <c r="C80" s="588">
        <v>44287</v>
      </c>
      <c r="D80" s="589" t="s">
        <v>6954</v>
      </c>
      <c r="E80" s="589" t="s">
        <v>4890</v>
      </c>
      <c r="F80" s="589" t="s">
        <v>6955</v>
      </c>
      <c r="G80" s="589" t="s">
        <v>3242</v>
      </c>
      <c r="H80" s="599" t="s">
        <v>281</v>
      </c>
      <c r="I80" s="598" t="s">
        <v>7164</v>
      </c>
      <c r="J80" s="589" t="s">
        <v>7165</v>
      </c>
      <c r="K80" s="589" t="s">
        <v>340</v>
      </c>
      <c r="L80" s="589">
        <v>5000</v>
      </c>
      <c r="M80" s="22" t="s">
        <v>6965</v>
      </c>
      <c r="N80" s="596" t="s">
        <v>6965</v>
      </c>
      <c r="O80" s="589" t="s">
        <v>6959</v>
      </c>
      <c r="P80" s="589" t="s">
        <v>7030</v>
      </c>
      <c r="Q80" s="592" t="s">
        <v>6970</v>
      </c>
      <c r="R80" s="587" t="s">
        <v>7166</v>
      </c>
      <c r="S80" s="431"/>
      <c r="T80" s="588">
        <v>44260</v>
      </c>
      <c r="U80" s="588"/>
      <c r="V80" s="588"/>
      <c r="W80" s="431"/>
      <c r="X80" s="37"/>
      <c r="Y80" s="431"/>
      <c r="Z80" s="431"/>
      <c r="AA80" s="37"/>
      <c r="AB80" s="37"/>
      <c r="AC80" s="37"/>
      <c r="AD80" s="37"/>
      <c r="AE80" s="37"/>
      <c r="AF80" s="37"/>
      <c r="AG80" s="37"/>
      <c r="AH80" s="37"/>
      <c r="AI80" s="37"/>
      <c r="AJ80" s="37"/>
      <c r="AK80" s="37"/>
      <c r="AL80" s="37"/>
      <c r="AM80" s="37"/>
    </row>
    <row r="81" spans="1:39" ht="45">
      <c r="A81" s="594" t="s">
        <v>7167</v>
      </c>
      <c r="B81" s="588">
        <v>44254</v>
      </c>
      <c r="C81" s="588">
        <v>44265</v>
      </c>
      <c r="D81" s="589" t="s">
        <v>6954</v>
      </c>
      <c r="E81" s="589" t="s">
        <v>4890</v>
      </c>
      <c r="F81" s="589" t="s">
        <v>6955</v>
      </c>
      <c r="G81" s="589" t="s">
        <v>3242</v>
      </c>
      <c r="H81" s="589" t="s">
        <v>5487</v>
      </c>
      <c r="I81" s="598" t="s">
        <v>7168</v>
      </c>
      <c r="J81" s="431" t="s">
        <v>7169</v>
      </c>
      <c r="K81" s="589" t="s">
        <v>333</v>
      </c>
      <c r="L81" s="589">
        <v>3905</v>
      </c>
      <c r="M81" s="22" t="s">
        <v>6982</v>
      </c>
      <c r="N81" s="22" t="s">
        <v>6982</v>
      </c>
      <c r="O81" s="589" t="s">
        <v>6959</v>
      </c>
      <c r="P81" s="589" t="s">
        <v>6960</v>
      </c>
      <c r="Q81" s="592" t="s">
        <v>6970</v>
      </c>
      <c r="R81" s="587" t="s">
        <v>7170</v>
      </c>
      <c r="S81" s="431"/>
      <c r="T81" s="588">
        <v>44260</v>
      </c>
      <c r="U81" s="588"/>
      <c r="V81" s="588">
        <v>44285</v>
      </c>
      <c r="W81" s="431"/>
      <c r="X81" s="37"/>
      <c r="Y81" s="431"/>
      <c r="Z81" s="431"/>
      <c r="AA81" s="37"/>
      <c r="AB81" s="37"/>
      <c r="AC81" s="37"/>
      <c r="AD81" s="37"/>
      <c r="AE81" s="37"/>
      <c r="AF81" s="37"/>
      <c r="AG81" s="37"/>
      <c r="AH81" s="37"/>
      <c r="AI81" s="37"/>
      <c r="AJ81" s="37"/>
      <c r="AK81" s="37"/>
      <c r="AL81" s="37"/>
      <c r="AM81" s="37"/>
    </row>
    <row r="82" spans="1:39">
      <c r="A82" s="587"/>
      <c r="B82" s="588">
        <v>44260</v>
      </c>
      <c r="C82" s="588">
        <v>44274</v>
      </c>
      <c r="D82" s="589" t="s">
        <v>6954</v>
      </c>
      <c r="E82" s="589" t="s">
        <v>4890</v>
      </c>
      <c r="F82" s="589" t="s">
        <v>6955</v>
      </c>
      <c r="G82" s="589" t="s">
        <v>3242</v>
      </c>
      <c r="H82" s="589" t="s">
        <v>154</v>
      </c>
      <c r="I82" s="595" t="s">
        <v>7171</v>
      </c>
      <c r="J82" s="589" t="s">
        <v>7172</v>
      </c>
      <c r="K82" s="431" t="s">
        <v>7173</v>
      </c>
      <c r="L82" s="589">
        <v>3400</v>
      </c>
      <c r="M82" s="22" t="s">
        <v>6965</v>
      </c>
      <c r="N82" s="596" t="s">
        <v>6965</v>
      </c>
      <c r="O82" s="589" t="s">
        <v>6959</v>
      </c>
      <c r="P82" s="431" t="s">
        <v>6978</v>
      </c>
      <c r="Q82" s="592" t="s">
        <v>6961</v>
      </c>
      <c r="R82" s="587" t="s">
        <v>7174</v>
      </c>
      <c r="S82" s="431"/>
      <c r="T82" s="588">
        <v>44260</v>
      </c>
      <c r="U82" s="588"/>
      <c r="V82" s="588">
        <v>44260</v>
      </c>
      <c r="W82" s="278" t="s">
        <v>139</v>
      </c>
      <c r="X82" s="431" t="s">
        <v>37</v>
      </c>
      <c r="Y82" s="431"/>
      <c r="Z82" s="431"/>
      <c r="AA82" s="37"/>
      <c r="AB82" s="37"/>
      <c r="AC82" s="37"/>
      <c r="AD82" s="37"/>
      <c r="AE82" s="37"/>
      <c r="AF82" s="37"/>
      <c r="AG82" s="37"/>
      <c r="AH82" s="37"/>
      <c r="AI82" s="37"/>
      <c r="AJ82" s="37"/>
      <c r="AK82" s="37"/>
      <c r="AL82" s="37"/>
      <c r="AM82" s="37"/>
    </row>
    <row r="83" spans="1:39">
      <c r="A83" s="587"/>
      <c r="B83" s="588">
        <v>44236</v>
      </c>
      <c r="C83" s="588">
        <v>44263</v>
      </c>
      <c r="D83" s="589" t="s">
        <v>6976</v>
      </c>
      <c r="E83" s="589" t="s">
        <v>4890</v>
      </c>
      <c r="F83" s="589" t="s">
        <v>6955</v>
      </c>
      <c r="G83" s="589" t="s">
        <v>3242</v>
      </c>
      <c r="H83" s="589" t="s">
        <v>157</v>
      </c>
      <c r="I83" s="593" t="s">
        <v>7175</v>
      </c>
      <c r="J83" s="589" t="s">
        <v>7176</v>
      </c>
      <c r="K83" s="589" t="s">
        <v>1066</v>
      </c>
      <c r="L83" s="589">
        <v>1937</v>
      </c>
      <c r="M83" s="22" t="s">
        <v>6965</v>
      </c>
      <c r="N83" s="22" t="s">
        <v>6965</v>
      </c>
      <c r="O83" s="589" t="s">
        <v>6959</v>
      </c>
      <c r="P83" s="589" t="s">
        <v>6960</v>
      </c>
      <c r="Q83" s="595" t="s">
        <v>6966</v>
      </c>
      <c r="R83" s="587" t="s">
        <v>209</v>
      </c>
      <c r="S83" s="431"/>
      <c r="T83" s="588">
        <v>44252</v>
      </c>
      <c r="U83" s="588"/>
      <c r="V83" s="588">
        <v>44286</v>
      </c>
      <c r="W83" s="431" t="s">
        <v>139</v>
      </c>
      <c r="X83" s="37"/>
      <c r="Y83" s="431"/>
      <c r="Z83" s="431"/>
      <c r="AA83" s="37"/>
      <c r="AB83" s="37"/>
      <c r="AC83" s="37"/>
      <c r="AD83" s="37"/>
      <c r="AE83" s="37"/>
      <c r="AF83" s="37"/>
      <c r="AG83" s="37"/>
      <c r="AH83" s="37"/>
      <c r="AI83" s="37"/>
      <c r="AJ83" s="37"/>
      <c r="AK83" s="37"/>
      <c r="AL83" s="37"/>
      <c r="AM83" s="37"/>
    </row>
    <row r="84" spans="1:39">
      <c r="A84" s="587"/>
      <c r="B84" s="588">
        <v>44259</v>
      </c>
      <c r="C84" s="588">
        <v>44265</v>
      </c>
      <c r="D84" s="589" t="s">
        <v>6976</v>
      </c>
      <c r="E84" s="589" t="s">
        <v>4890</v>
      </c>
      <c r="F84" s="589" t="s">
        <v>6955</v>
      </c>
      <c r="G84" s="589" t="s">
        <v>3242</v>
      </c>
      <c r="H84" s="589" t="s">
        <v>157</v>
      </c>
      <c r="I84" s="595" t="s">
        <v>5850</v>
      </c>
      <c r="J84" s="589" t="s">
        <v>7177</v>
      </c>
      <c r="K84" s="589" t="s">
        <v>168</v>
      </c>
      <c r="L84" s="589">
        <v>3400</v>
      </c>
      <c r="M84" s="22" t="s">
        <v>6957</v>
      </c>
      <c r="N84" s="22" t="s">
        <v>6958</v>
      </c>
      <c r="O84" s="589" t="s">
        <v>6959</v>
      </c>
      <c r="P84" s="589" t="s">
        <v>6960</v>
      </c>
      <c r="Q84" s="592" t="s">
        <v>6966</v>
      </c>
      <c r="R84" s="594" t="s">
        <v>7178</v>
      </c>
      <c r="S84" s="431"/>
      <c r="T84" s="588">
        <v>44263</v>
      </c>
      <c r="U84" s="588"/>
      <c r="V84" s="588"/>
      <c r="W84" s="431" t="s">
        <v>139</v>
      </c>
      <c r="X84" s="37"/>
      <c r="Y84" s="431"/>
      <c r="Z84" s="431"/>
      <c r="AA84" s="37"/>
      <c r="AB84" s="37"/>
      <c r="AC84" s="37"/>
      <c r="AD84" s="37"/>
      <c r="AE84" s="37"/>
      <c r="AF84" s="37"/>
      <c r="AG84" s="37"/>
      <c r="AH84" s="37"/>
      <c r="AI84" s="37"/>
      <c r="AJ84" s="37"/>
      <c r="AK84" s="37"/>
      <c r="AL84" s="37"/>
      <c r="AM84" s="37"/>
    </row>
    <row r="85" spans="1:39">
      <c r="A85" s="587"/>
      <c r="B85" s="588">
        <v>44259</v>
      </c>
      <c r="C85" s="588">
        <v>44263</v>
      </c>
      <c r="D85" s="589" t="s">
        <v>6954</v>
      </c>
      <c r="E85" s="589" t="s">
        <v>4890</v>
      </c>
      <c r="F85" s="589" t="s">
        <v>6955</v>
      </c>
      <c r="G85" s="589" t="s">
        <v>3242</v>
      </c>
      <c r="H85" s="589" t="s">
        <v>194</v>
      </c>
      <c r="I85" s="595" t="s">
        <v>5209</v>
      </c>
      <c r="J85" s="589" t="s">
        <v>7179</v>
      </c>
      <c r="K85" s="589" t="s">
        <v>200</v>
      </c>
      <c r="L85" s="589">
        <v>65227.68</v>
      </c>
      <c r="M85" s="22" t="s">
        <v>6958</v>
      </c>
      <c r="N85" s="22" t="s">
        <v>6958</v>
      </c>
      <c r="O85" s="589" t="s">
        <v>6959</v>
      </c>
      <c r="P85" s="589" t="s">
        <v>6960</v>
      </c>
      <c r="Q85" s="592" t="s">
        <v>6973</v>
      </c>
      <c r="R85" s="587" t="s">
        <v>7132</v>
      </c>
      <c r="S85" s="431"/>
      <c r="T85" s="588">
        <v>44263</v>
      </c>
      <c r="U85" s="588"/>
      <c r="V85" s="588"/>
      <c r="W85" s="431"/>
      <c r="X85" s="37"/>
      <c r="Y85" s="431"/>
      <c r="Z85" s="431"/>
      <c r="AA85" s="37"/>
      <c r="AB85" s="37"/>
      <c r="AC85" s="37"/>
      <c r="AD85" s="37"/>
      <c r="AE85" s="37"/>
      <c r="AF85" s="37"/>
      <c r="AG85" s="37"/>
      <c r="AH85" s="37"/>
      <c r="AI85" s="37"/>
      <c r="AJ85" s="37"/>
      <c r="AK85" s="37"/>
      <c r="AL85" s="37"/>
      <c r="AM85" s="37"/>
    </row>
    <row r="86" spans="1:39" ht="60">
      <c r="A86" s="587" t="s">
        <v>7180</v>
      </c>
      <c r="B86" s="588">
        <v>44088</v>
      </c>
      <c r="C86" s="588">
        <v>44266</v>
      </c>
      <c r="D86" s="589" t="s">
        <v>6954</v>
      </c>
      <c r="E86" s="589" t="s">
        <v>4890</v>
      </c>
      <c r="F86" s="589" t="s">
        <v>6955</v>
      </c>
      <c r="G86" s="589" t="s">
        <v>3242</v>
      </c>
      <c r="H86" s="589" t="s">
        <v>156</v>
      </c>
      <c r="I86" s="595" t="s">
        <v>5902</v>
      </c>
      <c r="J86" s="375" t="s">
        <v>7181</v>
      </c>
      <c r="K86" s="589" t="s">
        <v>5903</v>
      </c>
      <c r="L86" s="589">
        <v>56000</v>
      </c>
      <c r="M86" s="22" t="s">
        <v>6958</v>
      </c>
      <c r="N86" s="22" t="s">
        <v>6958</v>
      </c>
      <c r="O86" s="589" t="s">
        <v>6959</v>
      </c>
      <c r="P86" s="589" t="s">
        <v>6960</v>
      </c>
      <c r="Q86" s="598" t="s">
        <v>6970</v>
      </c>
      <c r="R86" s="587" t="s">
        <v>7182</v>
      </c>
      <c r="S86" s="431"/>
      <c r="T86" s="588">
        <v>44263</v>
      </c>
      <c r="U86" s="588"/>
      <c r="V86" s="588"/>
      <c r="W86" s="431"/>
      <c r="X86" s="37"/>
      <c r="Y86" s="431"/>
      <c r="Z86" s="431"/>
      <c r="AA86" s="37"/>
      <c r="AB86" s="37"/>
      <c r="AC86" s="37"/>
      <c r="AD86" s="37"/>
      <c r="AE86" s="37"/>
      <c r="AF86" s="37"/>
      <c r="AG86" s="37"/>
      <c r="AH86" s="37"/>
      <c r="AI86" s="37"/>
      <c r="AJ86" s="37"/>
      <c r="AK86" s="37"/>
      <c r="AL86" s="37"/>
      <c r="AM86" s="37"/>
    </row>
    <row r="87" spans="1:39">
      <c r="A87" s="587" t="s">
        <v>7119</v>
      </c>
      <c r="B87" s="588">
        <v>43984</v>
      </c>
      <c r="C87" s="588">
        <v>44268</v>
      </c>
      <c r="D87" s="589" t="s">
        <v>6954</v>
      </c>
      <c r="E87" s="589" t="s">
        <v>4890</v>
      </c>
      <c r="F87" s="589" t="s">
        <v>6955</v>
      </c>
      <c r="G87" s="589" t="s">
        <v>3242</v>
      </c>
      <c r="H87" s="589" t="s">
        <v>156</v>
      </c>
      <c r="I87" s="595" t="s">
        <v>7082</v>
      </c>
      <c r="J87" s="589" t="s">
        <v>7083</v>
      </c>
      <c r="K87" s="589" t="s">
        <v>7183</v>
      </c>
      <c r="L87" s="589">
        <v>55000</v>
      </c>
      <c r="M87" s="22" t="s">
        <v>6958</v>
      </c>
      <c r="N87" s="22" t="s">
        <v>6958</v>
      </c>
      <c r="O87" s="589" t="s">
        <v>6959</v>
      </c>
      <c r="P87" s="589" t="s">
        <v>6960</v>
      </c>
      <c r="Q87" s="592" t="s">
        <v>6961</v>
      </c>
      <c r="R87" s="587" t="s">
        <v>7184</v>
      </c>
      <c r="S87" s="431"/>
      <c r="T87" s="588">
        <v>44263</v>
      </c>
      <c r="U87" s="588"/>
      <c r="V87" s="588"/>
      <c r="W87" s="431"/>
      <c r="X87" s="37"/>
      <c r="Y87" s="431"/>
      <c r="Z87" s="431"/>
      <c r="AA87" s="37"/>
      <c r="AB87" s="37"/>
      <c r="AC87" s="37"/>
      <c r="AD87" s="37"/>
      <c r="AE87" s="37"/>
      <c r="AF87" s="37"/>
      <c r="AG87" s="37"/>
      <c r="AH87" s="37"/>
      <c r="AI87" s="37"/>
      <c r="AJ87" s="37"/>
      <c r="AK87" s="37"/>
      <c r="AL87" s="37"/>
      <c r="AM87" s="37"/>
    </row>
    <row r="88" spans="1:39">
      <c r="A88" s="587"/>
      <c r="B88" s="588">
        <v>44263</v>
      </c>
      <c r="C88" s="588">
        <v>44277</v>
      </c>
      <c r="D88" s="589" t="s">
        <v>6954</v>
      </c>
      <c r="E88" s="589" t="s">
        <v>4890</v>
      </c>
      <c r="F88" s="589" t="s">
        <v>6955</v>
      </c>
      <c r="G88" s="589" t="s">
        <v>3242</v>
      </c>
      <c r="H88" s="589" t="s">
        <v>146</v>
      </c>
      <c r="I88" s="595" t="s">
        <v>2898</v>
      </c>
      <c r="J88" s="589" t="s">
        <v>7185</v>
      </c>
      <c r="K88" s="589" t="s">
        <v>142</v>
      </c>
      <c r="L88" s="589">
        <v>21071</v>
      </c>
      <c r="M88" s="22" t="s">
        <v>6958</v>
      </c>
      <c r="N88" s="22" t="s">
        <v>6958</v>
      </c>
      <c r="O88" s="589" t="s">
        <v>6959</v>
      </c>
      <c r="P88" s="589" t="s">
        <v>6960</v>
      </c>
      <c r="Q88" s="592" t="s">
        <v>6961</v>
      </c>
      <c r="R88" s="587" t="s">
        <v>7132</v>
      </c>
      <c r="S88" s="431"/>
      <c r="T88" s="588">
        <v>44263</v>
      </c>
      <c r="U88" s="588"/>
      <c r="V88" s="588"/>
      <c r="W88" s="431"/>
      <c r="X88" s="37"/>
      <c r="Y88" s="431"/>
      <c r="Z88" s="431"/>
      <c r="AA88" s="37"/>
      <c r="AB88" s="37"/>
      <c r="AC88" s="37"/>
      <c r="AD88" s="37"/>
      <c r="AE88" s="37"/>
      <c r="AF88" s="37"/>
      <c r="AG88" s="37"/>
      <c r="AH88" s="37"/>
      <c r="AI88" s="37"/>
      <c r="AJ88" s="37"/>
      <c r="AK88" s="37"/>
      <c r="AL88" s="37"/>
      <c r="AM88" s="37"/>
    </row>
    <row r="89" spans="1:39">
      <c r="A89" s="587"/>
      <c r="B89" s="588">
        <v>44260</v>
      </c>
      <c r="C89" s="588">
        <v>44294</v>
      </c>
      <c r="D89" s="589" t="s">
        <v>6954</v>
      </c>
      <c r="E89" s="589" t="s">
        <v>4890</v>
      </c>
      <c r="F89" s="589" t="s">
        <v>6955</v>
      </c>
      <c r="G89" s="589" t="s">
        <v>3242</v>
      </c>
      <c r="H89" s="589" t="s">
        <v>178</v>
      </c>
      <c r="I89" s="595" t="s">
        <v>7186</v>
      </c>
      <c r="J89" s="589" t="s">
        <v>7187</v>
      </c>
      <c r="K89" s="589" t="s">
        <v>7188</v>
      </c>
      <c r="L89" s="589">
        <v>10000</v>
      </c>
      <c r="M89" s="22" t="s">
        <v>6965</v>
      </c>
      <c r="N89" s="22" t="s">
        <v>6965</v>
      </c>
      <c r="O89" s="589" t="s">
        <v>6959</v>
      </c>
      <c r="P89" s="589" t="s">
        <v>7189</v>
      </c>
      <c r="Q89" s="592" t="s">
        <v>6966</v>
      </c>
      <c r="R89" s="587"/>
      <c r="S89" s="431"/>
      <c r="T89" s="588">
        <v>44263</v>
      </c>
      <c r="U89" s="588"/>
      <c r="V89" s="588"/>
      <c r="W89" s="431"/>
      <c r="X89" s="37"/>
      <c r="Y89" s="431"/>
      <c r="Z89" s="431"/>
      <c r="AA89" s="37"/>
      <c r="AB89" s="37"/>
      <c r="AC89" s="37"/>
      <c r="AD89" s="37"/>
      <c r="AE89" s="37"/>
      <c r="AF89" s="37"/>
      <c r="AG89" s="37"/>
      <c r="AH89" s="37"/>
      <c r="AI89" s="37"/>
      <c r="AJ89" s="37"/>
      <c r="AK89" s="37"/>
      <c r="AL89" s="37"/>
      <c r="AM89" s="37"/>
    </row>
    <row r="90" spans="1:39">
      <c r="A90" s="587"/>
      <c r="B90" s="588">
        <v>44260</v>
      </c>
      <c r="C90" s="588">
        <v>44277</v>
      </c>
      <c r="D90" s="589" t="s">
        <v>6954</v>
      </c>
      <c r="E90" s="589" t="s">
        <v>4890</v>
      </c>
      <c r="F90" s="589" t="s">
        <v>6955</v>
      </c>
      <c r="G90" s="589" t="s">
        <v>3242</v>
      </c>
      <c r="H90" s="589" t="s">
        <v>178</v>
      </c>
      <c r="I90" s="593" t="s">
        <v>7190</v>
      </c>
      <c r="J90" s="589" t="s">
        <v>7191</v>
      </c>
      <c r="K90" s="589" t="s">
        <v>142</v>
      </c>
      <c r="L90" s="589">
        <v>1000</v>
      </c>
      <c r="M90" s="22" t="s">
        <v>6965</v>
      </c>
      <c r="N90" s="596" t="s">
        <v>6965</v>
      </c>
      <c r="O90" s="589" t="s">
        <v>6959</v>
      </c>
      <c r="P90" s="589" t="s">
        <v>6960</v>
      </c>
      <c r="Q90" s="592" t="s">
        <v>6966</v>
      </c>
      <c r="R90" s="587"/>
      <c r="S90" s="431"/>
      <c r="T90" s="588">
        <v>44260</v>
      </c>
      <c r="U90" s="588"/>
      <c r="V90" s="588"/>
      <c r="W90" s="431"/>
      <c r="X90" s="37"/>
      <c r="Y90" s="431"/>
      <c r="Z90" s="431"/>
      <c r="AA90" s="37"/>
      <c r="AB90" s="37"/>
      <c r="AC90" s="37"/>
      <c r="AD90" s="37"/>
      <c r="AE90" s="37"/>
      <c r="AF90" s="37"/>
      <c r="AG90" s="37"/>
      <c r="AH90" s="37"/>
      <c r="AI90" s="37"/>
      <c r="AJ90" s="37"/>
      <c r="AK90" s="37"/>
      <c r="AL90" s="37"/>
      <c r="AM90" s="37"/>
    </row>
    <row r="91" spans="1:39" ht="45">
      <c r="A91" s="587"/>
      <c r="B91" s="588">
        <v>44260</v>
      </c>
      <c r="C91" s="588">
        <v>44264</v>
      </c>
      <c r="D91" s="589" t="s">
        <v>6954</v>
      </c>
      <c r="E91" s="589" t="s">
        <v>4890</v>
      </c>
      <c r="F91" s="589" t="s">
        <v>6955</v>
      </c>
      <c r="G91" s="589" t="s">
        <v>3242</v>
      </c>
      <c r="H91" s="589" t="s">
        <v>281</v>
      </c>
      <c r="I91" s="595" t="s">
        <v>7192</v>
      </c>
      <c r="J91" s="589" t="s">
        <v>7193</v>
      </c>
      <c r="K91" s="589" t="s">
        <v>518</v>
      </c>
      <c r="L91" s="589">
        <v>1600</v>
      </c>
      <c r="M91" s="22" t="s">
        <v>6957</v>
      </c>
      <c r="N91" s="22" t="s">
        <v>6982</v>
      </c>
      <c r="O91" s="589" t="s">
        <v>6959</v>
      </c>
      <c r="P91" s="589" t="s">
        <v>6960</v>
      </c>
      <c r="Q91" s="592" t="s">
        <v>6961</v>
      </c>
      <c r="R91" s="587" t="s">
        <v>7194</v>
      </c>
      <c r="S91" s="431"/>
      <c r="T91" s="588">
        <v>44263</v>
      </c>
      <c r="U91" s="588"/>
      <c r="V91" s="588"/>
      <c r="W91" s="431"/>
      <c r="X91" s="37"/>
      <c r="Y91" s="431"/>
      <c r="Z91" s="431"/>
      <c r="AA91" s="37"/>
      <c r="AB91" s="37"/>
      <c r="AC91" s="37"/>
      <c r="AD91" s="37"/>
      <c r="AE91" s="37"/>
      <c r="AF91" s="37"/>
      <c r="AG91" s="37"/>
      <c r="AH91" s="37"/>
      <c r="AI91" s="37"/>
      <c r="AJ91" s="37"/>
      <c r="AK91" s="37"/>
      <c r="AL91" s="37"/>
      <c r="AM91" s="37"/>
    </row>
    <row r="92" spans="1:39" ht="30">
      <c r="A92" s="587"/>
      <c r="B92" s="588">
        <v>44232</v>
      </c>
      <c r="C92" s="588">
        <v>44277</v>
      </c>
      <c r="D92" s="589" t="s">
        <v>6954</v>
      </c>
      <c r="E92" s="589" t="s">
        <v>4890</v>
      </c>
      <c r="F92" s="589" t="s">
        <v>6955</v>
      </c>
      <c r="G92" s="589" t="s">
        <v>3242</v>
      </c>
      <c r="H92" s="589" t="s">
        <v>5592</v>
      </c>
      <c r="I92" s="595" t="s">
        <v>7195</v>
      </c>
      <c r="J92" s="589" t="s">
        <v>7196</v>
      </c>
      <c r="K92" s="589" t="s">
        <v>142</v>
      </c>
      <c r="L92" s="589">
        <v>1000</v>
      </c>
      <c r="M92" s="22" t="s">
        <v>6957</v>
      </c>
      <c r="N92" s="596" t="s">
        <v>6982</v>
      </c>
      <c r="O92" s="589" t="s">
        <v>6959</v>
      </c>
      <c r="P92" s="589" t="s">
        <v>6960</v>
      </c>
      <c r="Q92" s="592" t="s">
        <v>6973</v>
      </c>
      <c r="R92" s="587" t="s">
        <v>7197</v>
      </c>
      <c r="S92" s="431"/>
      <c r="T92" s="588">
        <v>44263</v>
      </c>
      <c r="U92" s="588"/>
      <c r="V92" s="588"/>
      <c r="W92" s="37"/>
      <c r="X92" s="37"/>
      <c r="Y92" s="431"/>
      <c r="Z92" s="431"/>
      <c r="AA92" s="37"/>
      <c r="AB92" s="37"/>
      <c r="AC92" s="37"/>
      <c r="AD92" s="37"/>
      <c r="AE92" s="37"/>
      <c r="AF92" s="37"/>
      <c r="AG92" s="37"/>
      <c r="AH92" s="37"/>
      <c r="AI92" s="37"/>
      <c r="AJ92" s="37"/>
      <c r="AK92" s="37"/>
      <c r="AL92" s="37"/>
      <c r="AM92" s="37"/>
    </row>
    <row r="93" spans="1:39">
      <c r="A93" s="587"/>
      <c r="B93" s="588">
        <v>44231</v>
      </c>
      <c r="C93" s="588">
        <v>44267</v>
      </c>
      <c r="D93" s="589" t="s">
        <v>6954</v>
      </c>
      <c r="E93" s="589" t="s">
        <v>4890</v>
      </c>
      <c r="F93" s="589" t="s">
        <v>6955</v>
      </c>
      <c r="G93" s="589" t="s">
        <v>3242</v>
      </c>
      <c r="H93" s="589" t="s">
        <v>5487</v>
      </c>
      <c r="I93" s="595" t="s">
        <v>5776</v>
      </c>
      <c r="J93" s="589" t="s">
        <v>7198</v>
      </c>
      <c r="K93" s="589" t="s">
        <v>7199</v>
      </c>
      <c r="L93" s="589">
        <v>79416</v>
      </c>
      <c r="M93" s="22" t="s">
        <v>6958</v>
      </c>
      <c r="N93" s="22" t="s">
        <v>6958</v>
      </c>
      <c r="O93" s="589" t="s">
        <v>6959</v>
      </c>
      <c r="P93" s="589" t="s">
        <v>6960</v>
      </c>
      <c r="Q93" s="592" t="s">
        <v>6970</v>
      </c>
      <c r="R93" s="587" t="s">
        <v>7132</v>
      </c>
      <c r="S93" s="431"/>
      <c r="T93" s="588">
        <v>44264</v>
      </c>
      <c r="U93" s="588"/>
      <c r="V93" s="588">
        <v>44285</v>
      </c>
      <c r="W93" s="431"/>
      <c r="X93" s="37"/>
      <c r="Y93" s="431"/>
      <c r="Z93" s="431"/>
      <c r="AA93" s="37"/>
      <c r="AB93" s="37"/>
      <c r="AC93" s="37"/>
      <c r="AD93" s="37"/>
      <c r="AE93" s="37"/>
      <c r="AF93" s="37"/>
      <c r="AG93" s="37"/>
      <c r="AH93" s="37"/>
      <c r="AI93" s="37"/>
      <c r="AJ93" s="37"/>
      <c r="AK93" s="37"/>
      <c r="AL93" s="37"/>
      <c r="AM93" s="37"/>
    </row>
    <row r="94" spans="1:39" ht="75">
      <c r="A94" s="587"/>
      <c r="B94" s="588">
        <v>43883</v>
      </c>
      <c r="C94" s="588">
        <v>44260</v>
      </c>
      <c r="D94" s="589" t="s">
        <v>6954</v>
      </c>
      <c r="E94" s="589" t="s">
        <v>4890</v>
      </c>
      <c r="F94" s="589" t="s">
        <v>6955</v>
      </c>
      <c r="G94" s="589" t="s">
        <v>3242</v>
      </c>
      <c r="H94" s="589" t="s">
        <v>5487</v>
      </c>
      <c r="I94" s="597" t="s">
        <v>5790</v>
      </c>
      <c r="J94" s="431" t="s">
        <v>7200</v>
      </c>
      <c r="K94" s="589" t="s">
        <v>142</v>
      </c>
      <c r="L94" s="589">
        <v>1821</v>
      </c>
      <c r="M94" s="22" t="s">
        <v>6965</v>
      </c>
      <c r="N94" s="22" t="s">
        <v>6965</v>
      </c>
      <c r="O94" s="589" t="s">
        <v>6959</v>
      </c>
      <c r="P94" s="589" t="s">
        <v>6960</v>
      </c>
      <c r="Q94" s="589" t="s">
        <v>6966</v>
      </c>
      <c r="R94" s="587" t="s">
        <v>7201</v>
      </c>
      <c r="S94" s="431"/>
      <c r="T94" s="588">
        <v>44259</v>
      </c>
      <c r="U94" s="588"/>
      <c r="V94" s="588">
        <v>44286</v>
      </c>
      <c r="W94" s="431"/>
      <c r="X94" s="37"/>
      <c r="Y94" s="431"/>
      <c r="Z94" s="431"/>
      <c r="AA94" s="37"/>
      <c r="AB94" s="37"/>
      <c r="AC94" s="37"/>
      <c r="AD94" s="37"/>
      <c r="AE94" s="37"/>
      <c r="AF94" s="37"/>
      <c r="AG94" s="37"/>
      <c r="AH94" s="37"/>
      <c r="AI94" s="37"/>
      <c r="AJ94" s="37"/>
      <c r="AK94" s="37"/>
      <c r="AL94" s="37"/>
      <c r="AM94" s="37"/>
    </row>
    <row r="95" spans="1:39">
      <c r="A95" s="587"/>
      <c r="B95" s="588">
        <v>44117</v>
      </c>
      <c r="C95" s="588">
        <v>44269</v>
      </c>
      <c r="D95" s="589" t="s">
        <v>6954</v>
      </c>
      <c r="E95" s="589" t="s">
        <v>4890</v>
      </c>
      <c r="F95" s="589" t="s">
        <v>6955</v>
      </c>
      <c r="G95" s="589" t="s">
        <v>3242</v>
      </c>
      <c r="H95" s="589" t="s">
        <v>194</v>
      </c>
      <c r="I95" s="608" t="s">
        <v>4461</v>
      </c>
      <c r="J95" s="589" t="s">
        <v>7202</v>
      </c>
      <c r="K95" s="589" t="s">
        <v>200</v>
      </c>
      <c r="L95" s="589">
        <v>6998</v>
      </c>
      <c r="M95" s="22" t="s">
        <v>6958</v>
      </c>
      <c r="N95" s="596" t="s">
        <v>6958</v>
      </c>
      <c r="O95" s="589" t="s">
        <v>6959</v>
      </c>
      <c r="P95" s="589" t="s">
        <v>6960</v>
      </c>
      <c r="Q95" s="592" t="s">
        <v>6961</v>
      </c>
      <c r="R95" s="587" t="s">
        <v>4520</v>
      </c>
      <c r="S95" s="431"/>
      <c r="T95" s="588">
        <v>44264</v>
      </c>
      <c r="U95" s="588"/>
      <c r="V95" s="588"/>
      <c r="W95" s="431"/>
      <c r="X95" s="37"/>
      <c r="Y95" s="431"/>
      <c r="Z95" s="431"/>
      <c r="AA95" s="37"/>
      <c r="AB95" s="37"/>
      <c r="AC95" s="37"/>
      <c r="AD95" s="37"/>
      <c r="AE95" s="37"/>
      <c r="AF95" s="37"/>
      <c r="AG95" s="37"/>
      <c r="AH95" s="37"/>
      <c r="AI95" s="37"/>
      <c r="AJ95" s="37"/>
      <c r="AK95" s="37"/>
      <c r="AL95" s="37"/>
      <c r="AM95" s="37"/>
    </row>
    <row r="96" spans="1:39">
      <c r="A96" s="587"/>
      <c r="B96" s="588">
        <v>44263</v>
      </c>
      <c r="C96" s="588">
        <v>44271</v>
      </c>
      <c r="D96" s="589" t="s">
        <v>6954</v>
      </c>
      <c r="E96" s="589" t="s">
        <v>4890</v>
      </c>
      <c r="F96" s="589" t="s">
        <v>6955</v>
      </c>
      <c r="G96" s="589" t="s">
        <v>3242</v>
      </c>
      <c r="H96" s="589" t="s">
        <v>156</v>
      </c>
      <c r="I96" s="595" t="s">
        <v>6049</v>
      </c>
      <c r="J96" s="589" t="s">
        <v>7203</v>
      </c>
      <c r="K96" s="589" t="s">
        <v>181</v>
      </c>
      <c r="L96" s="589">
        <v>1529.06</v>
      </c>
      <c r="M96" s="22" t="s">
        <v>6958</v>
      </c>
      <c r="N96" s="22" t="s">
        <v>6958</v>
      </c>
      <c r="O96" s="589" t="s">
        <v>6959</v>
      </c>
      <c r="P96" s="589" t="s">
        <v>6960</v>
      </c>
      <c r="Q96" s="592" t="s">
        <v>6961</v>
      </c>
      <c r="R96" s="587"/>
      <c r="S96" s="431"/>
      <c r="T96" s="588">
        <v>44264</v>
      </c>
      <c r="U96" s="588"/>
      <c r="V96" s="588"/>
      <c r="W96" s="431"/>
      <c r="X96" s="37"/>
      <c r="Y96" s="431"/>
      <c r="Z96" s="431"/>
      <c r="AA96" s="37"/>
      <c r="AB96" s="37"/>
      <c r="AC96" s="37"/>
      <c r="AD96" s="37"/>
      <c r="AE96" s="37"/>
      <c r="AF96" s="37"/>
      <c r="AG96" s="37"/>
      <c r="AH96" s="37"/>
      <c r="AI96" s="37"/>
      <c r="AJ96" s="37"/>
      <c r="AK96" s="37"/>
      <c r="AL96" s="37"/>
      <c r="AM96" s="37"/>
    </row>
    <row r="97" spans="1:39" ht="60">
      <c r="A97" s="587"/>
      <c r="B97" s="588">
        <v>44201</v>
      </c>
      <c r="C97" s="588">
        <v>44277</v>
      </c>
      <c r="D97" s="589" t="s">
        <v>6954</v>
      </c>
      <c r="E97" s="589" t="s">
        <v>4890</v>
      </c>
      <c r="F97" s="589" t="s">
        <v>6955</v>
      </c>
      <c r="G97" s="589" t="s">
        <v>3242</v>
      </c>
      <c r="H97" s="589" t="s">
        <v>5592</v>
      </c>
      <c r="I97" s="595" t="s">
        <v>7204</v>
      </c>
      <c r="J97" s="589" t="s">
        <v>7205</v>
      </c>
      <c r="K97" s="589" t="s">
        <v>142</v>
      </c>
      <c r="L97" s="589">
        <v>1444</v>
      </c>
      <c r="M97" s="22" t="s">
        <v>6957</v>
      </c>
      <c r="N97" s="22" t="s">
        <v>6957</v>
      </c>
      <c r="O97" s="589" t="s">
        <v>6959</v>
      </c>
      <c r="P97" s="589" t="s">
        <v>6960</v>
      </c>
      <c r="Q97" s="592" t="s">
        <v>6961</v>
      </c>
      <c r="R97" s="587" t="s">
        <v>7206</v>
      </c>
      <c r="S97" s="431"/>
      <c r="T97" s="588">
        <v>44264</v>
      </c>
      <c r="U97" s="588"/>
      <c r="V97" s="588"/>
      <c r="W97" s="431"/>
      <c r="X97" s="37"/>
      <c r="Y97" s="431"/>
      <c r="Z97" s="431"/>
      <c r="AA97" s="37"/>
      <c r="AB97" s="37"/>
      <c r="AC97" s="37"/>
      <c r="AD97" s="37"/>
      <c r="AE97" s="37"/>
      <c r="AF97" s="37"/>
      <c r="AG97" s="37"/>
      <c r="AH97" s="37"/>
      <c r="AI97" s="37"/>
      <c r="AJ97" s="37"/>
      <c r="AK97" s="37"/>
      <c r="AL97" s="37"/>
      <c r="AM97" s="37"/>
    </row>
    <row r="98" spans="1:39">
      <c r="A98" s="587"/>
      <c r="B98" s="588">
        <v>44264</v>
      </c>
      <c r="C98" s="588">
        <v>44264</v>
      </c>
      <c r="D98" s="589" t="s">
        <v>6954</v>
      </c>
      <c r="E98" s="589" t="s">
        <v>4890</v>
      </c>
      <c r="F98" s="589" t="s">
        <v>6955</v>
      </c>
      <c r="G98" s="589" t="s">
        <v>3242</v>
      </c>
      <c r="H98" s="589" t="s">
        <v>175</v>
      </c>
      <c r="I98" s="595" t="s">
        <v>5643</v>
      </c>
      <c r="J98" s="589" t="s">
        <v>7207</v>
      </c>
      <c r="K98" s="589" t="s">
        <v>142</v>
      </c>
      <c r="L98" s="589">
        <v>1245</v>
      </c>
      <c r="M98" s="22" t="s">
        <v>6958</v>
      </c>
      <c r="N98" s="22" t="s">
        <v>6958</v>
      </c>
      <c r="O98" s="589" t="s">
        <v>6959</v>
      </c>
      <c r="P98" s="589" t="s">
        <v>6960</v>
      </c>
      <c r="Q98" s="592" t="s">
        <v>6961</v>
      </c>
      <c r="R98" s="587" t="s">
        <v>2876</v>
      </c>
      <c r="S98" s="431"/>
      <c r="T98" s="588">
        <v>44264</v>
      </c>
      <c r="U98" s="588"/>
      <c r="V98" s="588"/>
      <c r="W98" s="431"/>
      <c r="X98" s="37"/>
      <c r="Y98" s="431"/>
      <c r="Z98" s="431"/>
      <c r="AA98" s="37"/>
      <c r="AB98" s="37"/>
      <c r="AC98" s="37"/>
      <c r="AD98" s="37"/>
      <c r="AE98" s="37"/>
      <c r="AF98" s="37"/>
      <c r="AG98" s="37"/>
      <c r="AH98" s="37"/>
      <c r="AI98" s="37"/>
      <c r="AJ98" s="37"/>
      <c r="AK98" s="37"/>
      <c r="AL98" s="37"/>
      <c r="AM98" s="37"/>
    </row>
    <row r="99" spans="1:39">
      <c r="A99" s="587"/>
      <c r="B99" s="588">
        <v>44260</v>
      </c>
      <c r="C99" s="588">
        <v>44271</v>
      </c>
      <c r="D99" s="589" t="s">
        <v>6954</v>
      </c>
      <c r="E99" s="589" t="s">
        <v>4890</v>
      </c>
      <c r="F99" s="589" t="s">
        <v>6955</v>
      </c>
      <c r="G99" s="589" t="s">
        <v>3242</v>
      </c>
      <c r="H99" s="589" t="s">
        <v>178</v>
      </c>
      <c r="I99" s="595" t="s">
        <v>7208</v>
      </c>
      <c r="J99" s="589" t="s">
        <v>7209</v>
      </c>
      <c r="K99" s="589" t="s">
        <v>142</v>
      </c>
      <c r="L99" s="589">
        <v>1000</v>
      </c>
      <c r="M99" s="22" t="s">
        <v>6957</v>
      </c>
      <c r="N99" s="596" t="s">
        <v>6957</v>
      </c>
      <c r="O99" s="589" t="s">
        <v>6959</v>
      </c>
      <c r="P99" s="589" t="s">
        <v>6969</v>
      </c>
      <c r="Q99" s="592" t="s">
        <v>6961</v>
      </c>
      <c r="R99" s="587"/>
      <c r="S99" s="431"/>
      <c r="T99" s="588">
        <v>44264</v>
      </c>
      <c r="U99" s="588"/>
      <c r="V99" s="588"/>
      <c r="W99" s="37"/>
      <c r="X99" s="37"/>
      <c r="Y99" s="431"/>
      <c r="Z99" s="431"/>
      <c r="AA99" s="37"/>
      <c r="AB99" s="37"/>
      <c r="AC99" s="37"/>
      <c r="AD99" s="37"/>
      <c r="AE99" s="37"/>
      <c r="AF99" s="37"/>
      <c r="AG99" s="37"/>
      <c r="AH99" s="37"/>
      <c r="AI99" s="37"/>
      <c r="AJ99" s="37"/>
      <c r="AK99" s="37"/>
      <c r="AL99" s="37"/>
      <c r="AM99" s="37"/>
    </row>
    <row r="100" spans="1:39" ht="45">
      <c r="A100" s="587"/>
      <c r="B100" s="588">
        <v>44264</v>
      </c>
      <c r="C100" s="588">
        <v>44278</v>
      </c>
      <c r="D100" s="589" t="s">
        <v>6954</v>
      </c>
      <c r="E100" s="589" t="s">
        <v>4890</v>
      </c>
      <c r="F100" s="589" t="s">
        <v>6955</v>
      </c>
      <c r="G100" s="589" t="s">
        <v>3242</v>
      </c>
      <c r="H100" s="589" t="s">
        <v>154</v>
      </c>
      <c r="I100" s="595" t="s">
        <v>7210</v>
      </c>
      <c r="J100" s="589" t="s">
        <v>7211</v>
      </c>
      <c r="K100" s="589" t="s">
        <v>142</v>
      </c>
      <c r="L100" s="589">
        <v>1000</v>
      </c>
      <c r="M100" s="22" t="s">
        <v>6957</v>
      </c>
      <c r="N100" s="596" t="s">
        <v>6957</v>
      </c>
      <c r="O100" s="589" t="s">
        <v>6959</v>
      </c>
      <c r="P100" s="589" t="s">
        <v>6969</v>
      </c>
      <c r="Q100" s="592" t="s">
        <v>6961</v>
      </c>
      <c r="R100" s="587" t="s">
        <v>7212</v>
      </c>
      <c r="S100" s="431"/>
      <c r="T100" s="588">
        <v>44264</v>
      </c>
      <c r="U100" s="588"/>
      <c r="V100" s="588">
        <v>44264</v>
      </c>
      <c r="W100" s="278" t="s">
        <v>139</v>
      </c>
      <c r="X100" s="431" t="s">
        <v>37</v>
      </c>
      <c r="Y100" s="431"/>
      <c r="Z100" s="431"/>
      <c r="AA100" s="37"/>
      <c r="AB100" s="37"/>
      <c r="AC100" s="37"/>
      <c r="AD100" s="37"/>
      <c r="AE100" s="37"/>
      <c r="AF100" s="37"/>
      <c r="AG100" s="37"/>
      <c r="AH100" s="37"/>
      <c r="AI100" s="37"/>
      <c r="AJ100" s="37"/>
      <c r="AK100" s="37"/>
      <c r="AL100" s="37"/>
      <c r="AM100" s="37"/>
    </row>
    <row r="101" spans="1:39" ht="75">
      <c r="A101" s="587"/>
      <c r="B101" s="588">
        <v>43899</v>
      </c>
      <c r="C101" s="588">
        <v>44259</v>
      </c>
      <c r="D101" s="589" t="s">
        <v>6954</v>
      </c>
      <c r="E101" s="589" t="s">
        <v>4890</v>
      </c>
      <c r="F101" s="589" t="s">
        <v>6955</v>
      </c>
      <c r="G101" s="589" t="s">
        <v>3242</v>
      </c>
      <c r="H101" s="589" t="s">
        <v>5487</v>
      </c>
      <c r="I101" s="593" t="s">
        <v>7213</v>
      </c>
      <c r="J101" s="589" t="s">
        <v>7214</v>
      </c>
      <c r="K101" s="589" t="s">
        <v>7215</v>
      </c>
      <c r="L101" s="589">
        <v>1000</v>
      </c>
      <c r="M101" s="22" t="s">
        <v>6965</v>
      </c>
      <c r="N101" s="596" t="s">
        <v>6965</v>
      </c>
      <c r="O101" s="589" t="s">
        <v>6959</v>
      </c>
      <c r="P101" s="589" t="s">
        <v>6960</v>
      </c>
      <c r="Q101" s="592" t="s">
        <v>6966</v>
      </c>
      <c r="R101" s="587" t="s">
        <v>7216</v>
      </c>
      <c r="S101" s="431"/>
      <c r="T101" s="588">
        <v>44259</v>
      </c>
      <c r="U101" s="588"/>
      <c r="V101" s="588">
        <v>44285</v>
      </c>
      <c r="W101" s="431"/>
      <c r="X101" s="37"/>
      <c r="Y101" s="431"/>
      <c r="Z101" s="431"/>
      <c r="AA101" s="37"/>
      <c r="AB101" s="37"/>
      <c r="AC101" s="37"/>
      <c r="AD101" s="37"/>
      <c r="AE101" s="37"/>
      <c r="AF101" s="37"/>
      <c r="AG101" s="37"/>
      <c r="AH101" s="37"/>
      <c r="AI101" s="37"/>
      <c r="AJ101" s="37"/>
      <c r="AK101" s="37"/>
      <c r="AL101" s="37"/>
      <c r="AM101" s="37"/>
    </row>
    <row r="102" spans="1:39" ht="45">
      <c r="A102" s="587"/>
      <c r="B102" s="588">
        <v>44264</v>
      </c>
      <c r="C102" s="588">
        <v>44278</v>
      </c>
      <c r="D102" s="589" t="s">
        <v>6954</v>
      </c>
      <c r="E102" s="589" t="s">
        <v>4890</v>
      </c>
      <c r="F102" s="589" t="s">
        <v>6955</v>
      </c>
      <c r="G102" s="589" t="s">
        <v>3242</v>
      </c>
      <c r="H102" s="589" t="s">
        <v>138</v>
      </c>
      <c r="I102" s="595" t="s">
        <v>7217</v>
      </c>
      <c r="J102" s="589" t="s">
        <v>7218</v>
      </c>
      <c r="K102" s="589" t="s">
        <v>142</v>
      </c>
      <c r="L102" s="589">
        <v>1000</v>
      </c>
      <c r="M102" s="22" t="s">
        <v>6965</v>
      </c>
      <c r="N102" s="596" t="s">
        <v>6965</v>
      </c>
      <c r="O102" s="589" t="s">
        <v>6959</v>
      </c>
      <c r="P102" s="589" t="s">
        <v>6978</v>
      </c>
      <c r="Q102" s="592" t="s">
        <v>6961</v>
      </c>
      <c r="R102" s="587" t="s">
        <v>7219</v>
      </c>
      <c r="S102" s="431"/>
      <c r="T102" s="588">
        <v>44264</v>
      </c>
      <c r="U102" s="588"/>
      <c r="V102" s="588"/>
      <c r="W102" s="37"/>
      <c r="X102" s="37"/>
      <c r="Y102" s="431"/>
      <c r="Z102" s="431"/>
      <c r="AA102" s="37"/>
      <c r="AB102" s="37"/>
      <c r="AC102" s="37"/>
      <c r="AD102" s="37"/>
      <c r="AE102" s="37"/>
      <c r="AF102" s="37"/>
      <c r="AG102" s="37"/>
      <c r="AH102" s="37"/>
      <c r="AI102" s="37"/>
      <c r="AJ102" s="37"/>
      <c r="AK102" s="37"/>
      <c r="AL102" s="37"/>
      <c r="AM102" s="37"/>
    </row>
    <row r="103" spans="1:39" ht="45">
      <c r="A103" s="587"/>
      <c r="B103" s="588">
        <v>44263</v>
      </c>
      <c r="C103" s="588">
        <v>44266</v>
      </c>
      <c r="D103" s="589" t="s">
        <v>6976</v>
      </c>
      <c r="E103" s="589" t="s">
        <v>4890</v>
      </c>
      <c r="F103" s="589" t="s">
        <v>6955</v>
      </c>
      <c r="G103" s="589" t="s">
        <v>3242</v>
      </c>
      <c r="H103" s="589" t="s">
        <v>157</v>
      </c>
      <c r="I103" s="595" t="s">
        <v>6115</v>
      </c>
      <c r="J103" s="589" t="s">
        <v>7154</v>
      </c>
      <c r="K103" s="589" t="s">
        <v>142</v>
      </c>
      <c r="L103" s="589">
        <v>1000</v>
      </c>
      <c r="M103" s="22" t="s">
        <v>6957</v>
      </c>
      <c r="N103" s="596" t="s">
        <v>6982</v>
      </c>
      <c r="O103" s="589" t="s">
        <v>6959</v>
      </c>
      <c r="P103" s="589" t="s">
        <v>6960</v>
      </c>
      <c r="Q103" s="592" t="s">
        <v>6961</v>
      </c>
      <c r="R103" s="587" t="s">
        <v>7220</v>
      </c>
      <c r="S103" s="431"/>
      <c r="T103" s="588">
        <v>44264</v>
      </c>
      <c r="U103" s="588"/>
      <c r="V103" s="588"/>
      <c r="W103" s="278" t="s">
        <v>139</v>
      </c>
      <c r="X103" s="37"/>
      <c r="Y103" s="431"/>
      <c r="Z103" s="431"/>
      <c r="AA103" s="37"/>
      <c r="AB103" s="37"/>
      <c r="AC103" s="37"/>
      <c r="AD103" s="37"/>
      <c r="AE103" s="37"/>
      <c r="AF103" s="37"/>
      <c r="AG103" s="37"/>
      <c r="AH103" s="37"/>
      <c r="AI103" s="37"/>
      <c r="AJ103" s="37"/>
      <c r="AK103" s="37"/>
      <c r="AL103" s="37"/>
      <c r="AM103" s="37"/>
    </row>
    <row r="104" spans="1:39">
      <c r="A104" s="606"/>
      <c r="B104" s="588">
        <v>44274</v>
      </c>
      <c r="C104" s="588">
        <v>44279</v>
      </c>
      <c r="D104" s="589" t="s">
        <v>6954</v>
      </c>
      <c r="E104" s="589" t="s">
        <v>4890</v>
      </c>
      <c r="F104" s="589" t="s">
        <v>6955</v>
      </c>
      <c r="G104" s="589" t="s">
        <v>3242</v>
      </c>
      <c r="H104" s="604" t="s">
        <v>5487</v>
      </c>
      <c r="I104" s="593" t="s">
        <v>7221</v>
      </c>
      <c r="J104" s="604" t="s">
        <v>7222</v>
      </c>
      <c r="K104" s="604" t="s">
        <v>142</v>
      </c>
      <c r="L104" s="589">
        <v>1960</v>
      </c>
      <c r="M104" s="22" t="s">
        <v>6965</v>
      </c>
      <c r="N104" s="596" t="s">
        <v>6965</v>
      </c>
      <c r="O104" s="431" t="s">
        <v>6959</v>
      </c>
      <c r="P104" s="431" t="s">
        <v>6960</v>
      </c>
      <c r="Q104" s="598" t="s">
        <v>6966</v>
      </c>
      <c r="R104" s="606" t="s">
        <v>7223</v>
      </c>
      <c r="S104" s="37"/>
      <c r="T104" s="588">
        <v>44274</v>
      </c>
      <c r="U104" s="588"/>
      <c r="V104" s="588">
        <v>44285</v>
      </c>
      <c r="W104" s="431"/>
      <c r="X104" s="37"/>
      <c r="Y104" s="431"/>
      <c r="Z104" s="431"/>
      <c r="AA104" s="37"/>
      <c r="AB104" s="37"/>
      <c r="AC104" s="37"/>
      <c r="AD104" s="37"/>
      <c r="AE104" s="37"/>
      <c r="AF104" s="37"/>
      <c r="AG104" s="37"/>
      <c r="AH104" s="37"/>
      <c r="AI104" s="37"/>
      <c r="AJ104" s="37"/>
      <c r="AK104" s="37"/>
      <c r="AL104" s="37"/>
      <c r="AM104" s="37"/>
    </row>
    <row r="105" spans="1:39" ht="75">
      <c r="A105" s="587"/>
      <c r="B105" s="588">
        <v>44278</v>
      </c>
      <c r="C105" s="588">
        <v>44281</v>
      </c>
      <c r="D105" s="589" t="s">
        <v>6954</v>
      </c>
      <c r="E105" s="589" t="s">
        <v>4890</v>
      </c>
      <c r="F105" s="589" t="s">
        <v>6955</v>
      </c>
      <c r="G105" s="589" t="s">
        <v>3242</v>
      </c>
      <c r="H105" s="589" t="s">
        <v>5487</v>
      </c>
      <c r="I105" s="593" t="s">
        <v>7224</v>
      </c>
      <c r="J105" s="589" t="s">
        <v>7225</v>
      </c>
      <c r="K105" s="589" t="s">
        <v>3224</v>
      </c>
      <c r="L105" s="589">
        <v>4788</v>
      </c>
      <c r="M105" s="22" t="s">
        <v>6965</v>
      </c>
      <c r="N105" s="596" t="s">
        <v>6965</v>
      </c>
      <c r="O105" s="588" t="s">
        <v>6959</v>
      </c>
      <c r="P105" s="431" t="s">
        <v>6960</v>
      </c>
      <c r="Q105" s="592" t="s">
        <v>6966</v>
      </c>
      <c r="R105" s="606" t="s">
        <v>7226</v>
      </c>
      <c r="S105" s="37"/>
      <c r="T105" s="588">
        <v>44278</v>
      </c>
      <c r="U105" s="588"/>
      <c r="V105" s="588">
        <v>44285</v>
      </c>
      <c r="W105" s="37"/>
      <c r="X105" s="37"/>
      <c r="Y105" s="37"/>
      <c r="Z105" s="37"/>
      <c r="AA105" s="37"/>
      <c r="AB105" s="37"/>
      <c r="AC105" s="37"/>
      <c r="AD105" s="37"/>
      <c r="AE105" s="37"/>
      <c r="AF105" s="37"/>
      <c r="AG105" s="37"/>
      <c r="AH105" s="37"/>
      <c r="AI105" s="37"/>
      <c r="AJ105" s="37"/>
      <c r="AK105" s="37"/>
      <c r="AL105" s="37"/>
      <c r="AM105" s="37"/>
    </row>
    <row r="106" spans="1:39" ht="45">
      <c r="A106" s="587"/>
      <c r="B106" s="588">
        <v>44265</v>
      </c>
      <c r="C106" s="588">
        <v>44277</v>
      </c>
      <c r="D106" s="589" t="s">
        <v>6954</v>
      </c>
      <c r="E106" s="589" t="s">
        <v>4890</v>
      </c>
      <c r="F106" s="589" t="s">
        <v>6955</v>
      </c>
      <c r="G106" s="589" t="s">
        <v>3242</v>
      </c>
      <c r="H106" s="589" t="s">
        <v>175</v>
      </c>
      <c r="I106" s="595" t="s">
        <v>7227</v>
      </c>
      <c r="J106" s="589" t="s">
        <v>7228</v>
      </c>
      <c r="K106" s="589" t="s">
        <v>142</v>
      </c>
      <c r="L106" s="589">
        <v>2433</v>
      </c>
      <c r="M106" s="22" t="s">
        <v>6957</v>
      </c>
      <c r="N106" s="22" t="s">
        <v>6957</v>
      </c>
      <c r="O106" s="589" t="s">
        <v>6959</v>
      </c>
      <c r="P106" s="589" t="s">
        <v>6969</v>
      </c>
      <c r="Q106" s="592" t="s">
        <v>6961</v>
      </c>
      <c r="R106" s="587" t="s">
        <v>7229</v>
      </c>
      <c r="S106" s="431"/>
      <c r="T106" s="588">
        <v>44265</v>
      </c>
      <c r="U106" s="588"/>
      <c r="V106" s="588"/>
      <c r="W106" s="431"/>
      <c r="X106" s="37"/>
      <c r="Y106" s="431"/>
      <c r="Z106" s="431"/>
      <c r="AA106" s="37"/>
      <c r="AB106" s="37"/>
      <c r="AC106" s="37"/>
      <c r="AD106" s="37"/>
      <c r="AE106" s="37"/>
      <c r="AF106" s="37"/>
      <c r="AG106" s="37"/>
      <c r="AH106" s="37"/>
      <c r="AI106" s="37"/>
      <c r="AJ106" s="37"/>
      <c r="AK106" s="37"/>
      <c r="AL106" s="37"/>
      <c r="AM106" s="37"/>
    </row>
    <row r="107" spans="1:39" ht="60">
      <c r="A107" s="587"/>
      <c r="B107" s="588">
        <v>44252</v>
      </c>
      <c r="C107" s="588">
        <v>44279</v>
      </c>
      <c r="D107" s="589" t="s">
        <v>6954</v>
      </c>
      <c r="E107" s="589" t="s">
        <v>4890</v>
      </c>
      <c r="F107" s="589" t="s">
        <v>6955</v>
      </c>
      <c r="G107" s="589" t="s">
        <v>3242</v>
      </c>
      <c r="H107" s="589" t="s">
        <v>281</v>
      </c>
      <c r="I107" s="593" t="s">
        <v>7230</v>
      </c>
      <c r="J107" s="589" t="s">
        <v>7231</v>
      </c>
      <c r="K107" s="589" t="s">
        <v>142</v>
      </c>
      <c r="L107" s="591">
        <v>1000</v>
      </c>
      <c r="M107" s="22" t="s">
        <v>6965</v>
      </c>
      <c r="N107" s="596" t="s">
        <v>6965</v>
      </c>
      <c r="O107" s="589" t="s">
        <v>6959</v>
      </c>
      <c r="P107" s="589" t="s">
        <v>6960</v>
      </c>
      <c r="Q107" s="592" t="s">
        <v>6966</v>
      </c>
      <c r="R107" s="587" t="s">
        <v>7232</v>
      </c>
      <c r="S107" s="431"/>
      <c r="T107" s="588">
        <v>44252</v>
      </c>
      <c r="U107" s="588"/>
      <c r="V107" s="588"/>
      <c r="W107" s="431"/>
      <c r="X107" s="37"/>
      <c r="Y107" s="431"/>
      <c r="Z107" s="431"/>
      <c r="AA107" s="37"/>
      <c r="AB107" s="37"/>
      <c r="AC107" s="37"/>
      <c r="AD107" s="37"/>
      <c r="AE107" s="37"/>
      <c r="AF107" s="37"/>
      <c r="AG107" s="37"/>
      <c r="AH107" s="37"/>
      <c r="AI107" s="37"/>
      <c r="AJ107" s="37"/>
      <c r="AK107" s="37"/>
      <c r="AL107" s="37"/>
      <c r="AM107" s="37"/>
    </row>
    <row r="108" spans="1:39" ht="75">
      <c r="A108" s="587"/>
      <c r="B108" s="588">
        <v>44253</v>
      </c>
      <c r="C108" s="588">
        <v>44270</v>
      </c>
      <c r="D108" s="589" t="s">
        <v>6954</v>
      </c>
      <c r="E108" s="589" t="s">
        <v>4890</v>
      </c>
      <c r="F108" s="589" t="s">
        <v>6955</v>
      </c>
      <c r="G108" s="589" t="s">
        <v>3242</v>
      </c>
      <c r="H108" s="589" t="s">
        <v>281</v>
      </c>
      <c r="I108" s="593" t="s">
        <v>7233</v>
      </c>
      <c r="J108" s="589" t="s">
        <v>7234</v>
      </c>
      <c r="K108" s="589" t="s">
        <v>172</v>
      </c>
      <c r="L108" s="591">
        <v>4000</v>
      </c>
      <c r="M108" s="22" t="s">
        <v>6957</v>
      </c>
      <c r="N108" s="22" t="s">
        <v>6957</v>
      </c>
      <c r="O108" s="589" t="s">
        <v>6959</v>
      </c>
      <c r="P108" s="589" t="s">
        <v>6960</v>
      </c>
      <c r="Q108" s="592" t="s">
        <v>6966</v>
      </c>
      <c r="R108" s="587" t="s">
        <v>7235</v>
      </c>
      <c r="S108" s="431"/>
      <c r="T108" s="588">
        <v>44253</v>
      </c>
      <c r="U108" s="588"/>
      <c r="V108" s="588"/>
      <c r="W108" s="431"/>
      <c r="X108" s="37"/>
      <c r="Y108" s="431"/>
      <c r="Z108" s="431"/>
      <c r="AA108" s="37"/>
      <c r="AB108" s="37"/>
      <c r="AC108" s="37"/>
      <c r="AD108" s="37"/>
      <c r="AE108" s="37"/>
      <c r="AF108" s="37"/>
      <c r="AG108" s="37"/>
      <c r="AH108" s="37"/>
      <c r="AI108" s="37"/>
      <c r="AJ108" s="37"/>
      <c r="AK108" s="37"/>
      <c r="AL108" s="37"/>
      <c r="AM108" s="37"/>
    </row>
    <row r="109" spans="1:39">
      <c r="A109" s="587"/>
      <c r="B109" s="588">
        <v>44174</v>
      </c>
      <c r="C109" s="588">
        <v>44269</v>
      </c>
      <c r="D109" s="589" t="s">
        <v>6954</v>
      </c>
      <c r="E109" s="589" t="s">
        <v>4890</v>
      </c>
      <c r="F109" s="589" t="s">
        <v>6955</v>
      </c>
      <c r="G109" s="589" t="s">
        <v>3242</v>
      </c>
      <c r="H109" s="589" t="s">
        <v>194</v>
      </c>
      <c r="I109" s="595" t="s">
        <v>5263</v>
      </c>
      <c r="J109" s="180" t="s">
        <v>12359</v>
      </c>
      <c r="K109" s="589" t="s">
        <v>142</v>
      </c>
      <c r="L109" s="589">
        <v>1245</v>
      </c>
      <c r="M109" s="22" t="s">
        <v>6958</v>
      </c>
      <c r="N109" s="596" t="s">
        <v>6958</v>
      </c>
      <c r="O109" s="589" t="s">
        <v>6959</v>
      </c>
      <c r="P109" s="589" t="s">
        <v>6960</v>
      </c>
      <c r="Q109" s="592" t="s">
        <v>6961</v>
      </c>
      <c r="R109" s="587" t="s">
        <v>7132</v>
      </c>
      <c r="S109" s="431"/>
      <c r="T109" s="588">
        <v>44265</v>
      </c>
      <c r="U109" s="588"/>
      <c r="V109" s="588"/>
      <c r="W109" s="431"/>
      <c r="X109" s="37"/>
      <c r="Y109" s="431"/>
      <c r="Z109" s="431"/>
      <c r="AA109" s="37"/>
      <c r="AB109" s="37"/>
      <c r="AC109" s="37"/>
      <c r="AD109" s="37"/>
      <c r="AE109" s="37"/>
      <c r="AF109" s="37"/>
      <c r="AG109" s="37"/>
      <c r="AH109" s="37"/>
      <c r="AI109" s="37"/>
      <c r="AJ109" s="37"/>
      <c r="AK109" s="37"/>
      <c r="AL109" s="37"/>
      <c r="AM109" s="37"/>
    </row>
    <row r="110" spans="1:39" ht="90">
      <c r="A110" s="594" t="s">
        <v>7236</v>
      </c>
      <c r="B110" s="588">
        <v>44265</v>
      </c>
      <c r="C110" s="588">
        <v>44285</v>
      </c>
      <c r="D110" s="589" t="s">
        <v>6954</v>
      </c>
      <c r="E110" s="589" t="s">
        <v>4890</v>
      </c>
      <c r="F110" s="589" t="s">
        <v>6955</v>
      </c>
      <c r="G110" s="589" t="s">
        <v>3242</v>
      </c>
      <c r="H110" s="589" t="s">
        <v>175</v>
      </c>
      <c r="I110" s="595" t="s">
        <v>7237</v>
      </c>
      <c r="J110" s="589" t="s">
        <v>6594</v>
      </c>
      <c r="K110" s="589" t="s">
        <v>368</v>
      </c>
      <c r="L110" s="589">
        <v>5000</v>
      </c>
      <c r="M110" s="22" t="s">
        <v>6965</v>
      </c>
      <c r="N110" s="596" t="s">
        <v>6965</v>
      </c>
      <c r="O110" s="589" t="s">
        <v>6959</v>
      </c>
      <c r="P110" s="589" t="s">
        <v>6969</v>
      </c>
      <c r="Q110" s="592" t="s">
        <v>6966</v>
      </c>
      <c r="R110" s="587" t="s">
        <v>7238</v>
      </c>
      <c r="S110" s="431"/>
      <c r="T110" s="588">
        <v>44266</v>
      </c>
      <c r="U110" s="588"/>
      <c r="V110" s="588"/>
      <c r="W110" s="431"/>
      <c r="X110" s="37"/>
      <c r="Y110" s="431"/>
      <c r="Z110" s="431"/>
      <c r="AA110" s="37"/>
      <c r="AB110" s="37"/>
      <c r="AC110" s="37"/>
      <c r="AD110" s="37"/>
      <c r="AE110" s="37"/>
      <c r="AF110" s="37"/>
      <c r="AG110" s="37"/>
      <c r="AH110" s="37"/>
      <c r="AI110" s="37"/>
      <c r="AJ110" s="37"/>
      <c r="AK110" s="37"/>
      <c r="AL110" s="37"/>
      <c r="AM110" s="37"/>
    </row>
    <row r="111" spans="1:39" ht="45">
      <c r="A111" s="587"/>
      <c r="B111" s="588">
        <v>44279</v>
      </c>
      <c r="C111" s="588">
        <v>44305</v>
      </c>
      <c r="D111" s="589" t="s">
        <v>6976</v>
      </c>
      <c r="E111" s="589" t="s">
        <v>4890</v>
      </c>
      <c r="F111" s="589" t="s">
        <v>6955</v>
      </c>
      <c r="G111" s="589" t="s">
        <v>3242</v>
      </c>
      <c r="H111" s="589" t="s">
        <v>157</v>
      </c>
      <c r="I111" s="595" t="s">
        <v>7239</v>
      </c>
      <c r="J111" s="589" t="s">
        <v>7240</v>
      </c>
      <c r="K111" s="589" t="s">
        <v>142</v>
      </c>
      <c r="L111" s="589">
        <v>1000</v>
      </c>
      <c r="M111" s="22" t="s">
        <v>6965</v>
      </c>
      <c r="N111" s="596" t="s">
        <v>6965</v>
      </c>
      <c r="O111" s="588" t="s">
        <v>6959</v>
      </c>
      <c r="P111" s="431" t="s">
        <v>6969</v>
      </c>
      <c r="Q111" s="37" t="s">
        <v>6973</v>
      </c>
      <c r="R111" s="606" t="s">
        <v>7241</v>
      </c>
      <c r="S111" s="37"/>
      <c r="T111" s="588">
        <v>44279</v>
      </c>
      <c r="U111" s="588"/>
      <c r="V111" s="588"/>
      <c r="W111" s="278" t="s">
        <v>152</v>
      </c>
      <c r="X111" s="37"/>
      <c r="Y111" s="37"/>
      <c r="Z111" s="37"/>
      <c r="AA111" s="37"/>
      <c r="AB111" s="37"/>
      <c r="AC111" s="37"/>
      <c r="AD111" s="37"/>
      <c r="AE111" s="37"/>
      <c r="AF111" s="37"/>
      <c r="AG111" s="37"/>
      <c r="AH111" s="37"/>
      <c r="AI111" s="37"/>
      <c r="AJ111" s="37"/>
      <c r="AK111" s="37"/>
      <c r="AL111" s="37"/>
      <c r="AM111" s="37"/>
    </row>
    <row r="112" spans="1:39">
      <c r="A112" s="587"/>
      <c r="B112" s="588">
        <v>44145</v>
      </c>
      <c r="C112" s="588">
        <v>44270</v>
      </c>
      <c r="D112" s="589" t="s">
        <v>6954</v>
      </c>
      <c r="E112" s="589" t="s">
        <v>4890</v>
      </c>
      <c r="F112" s="589" t="s">
        <v>6955</v>
      </c>
      <c r="G112" s="589" t="s">
        <v>3242</v>
      </c>
      <c r="H112" s="589" t="s">
        <v>194</v>
      </c>
      <c r="I112" s="595" t="s">
        <v>6137</v>
      </c>
      <c r="J112" s="375" t="s">
        <v>7242</v>
      </c>
      <c r="K112" s="589" t="s">
        <v>168</v>
      </c>
      <c r="L112" s="589">
        <v>1700</v>
      </c>
      <c r="M112" s="22" t="s">
        <v>6958</v>
      </c>
      <c r="N112" s="22" t="s">
        <v>6958</v>
      </c>
      <c r="O112" s="589" t="s">
        <v>6959</v>
      </c>
      <c r="P112" s="589" t="s">
        <v>6960</v>
      </c>
      <c r="Q112" s="592" t="s">
        <v>6961</v>
      </c>
      <c r="R112" s="587" t="s">
        <v>4520</v>
      </c>
      <c r="S112" s="431"/>
      <c r="T112" s="588">
        <v>44266</v>
      </c>
      <c r="U112" s="588"/>
      <c r="V112" s="588"/>
      <c r="W112" s="431"/>
      <c r="X112" s="37"/>
      <c r="Y112" s="431"/>
      <c r="Z112" s="431"/>
      <c r="AA112" s="37"/>
      <c r="AB112" s="37"/>
      <c r="AC112" s="37"/>
      <c r="AD112" s="37"/>
      <c r="AE112" s="37"/>
      <c r="AF112" s="37"/>
      <c r="AG112" s="37"/>
      <c r="AH112" s="37"/>
      <c r="AI112" s="37"/>
      <c r="AJ112" s="37"/>
      <c r="AK112" s="37"/>
      <c r="AL112" s="37"/>
      <c r="AM112" s="37"/>
    </row>
    <row r="113" spans="1:39" ht="45">
      <c r="A113" s="587"/>
      <c r="B113" s="588">
        <v>44254</v>
      </c>
      <c r="C113" s="588">
        <v>44270</v>
      </c>
      <c r="D113" s="589" t="s">
        <v>6954</v>
      </c>
      <c r="E113" s="589" t="s">
        <v>4890</v>
      </c>
      <c r="F113" s="589" t="s">
        <v>6955</v>
      </c>
      <c r="G113" s="589" t="s">
        <v>3242</v>
      </c>
      <c r="H113" s="589" t="s">
        <v>281</v>
      </c>
      <c r="I113" s="593" t="s">
        <v>2914</v>
      </c>
      <c r="J113" s="589" t="s">
        <v>7243</v>
      </c>
      <c r="K113" s="589" t="s">
        <v>361</v>
      </c>
      <c r="L113" s="591">
        <v>1500</v>
      </c>
      <c r="M113" s="22" t="s">
        <v>6957</v>
      </c>
      <c r="N113" s="22" t="s">
        <v>6957</v>
      </c>
      <c r="O113" s="589" t="s">
        <v>6959</v>
      </c>
      <c r="P113" s="589" t="s">
        <v>6960</v>
      </c>
      <c r="Q113" s="592" t="s">
        <v>6966</v>
      </c>
      <c r="R113" s="587" t="s">
        <v>7244</v>
      </c>
      <c r="S113" s="431"/>
      <c r="T113" s="588">
        <v>44256</v>
      </c>
      <c r="U113" s="588"/>
      <c r="V113" s="588"/>
      <c r="W113" s="431"/>
      <c r="X113" s="37"/>
      <c r="Y113" s="431"/>
      <c r="Z113" s="431"/>
      <c r="AA113" s="37"/>
      <c r="AB113" s="37"/>
      <c r="AC113" s="37"/>
      <c r="AD113" s="37"/>
      <c r="AE113" s="37"/>
      <c r="AF113" s="37"/>
      <c r="AG113" s="37"/>
      <c r="AH113" s="37"/>
      <c r="AI113" s="37"/>
      <c r="AJ113" s="37"/>
      <c r="AK113" s="37"/>
      <c r="AL113" s="37"/>
      <c r="AM113" s="37"/>
    </row>
    <row r="114" spans="1:39">
      <c r="A114" s="587"/>
      <c r="B114" s="588">
        <v>44265</v>
      </c>
      <c r="C114" s="588">
        <v>44275</v>
      </c>
      <c r="D114" s="589" t="s">
        <v>6954</v>
      </c>
      <c r="E114" s="589" t="s">
        <v>4890</v>
      </c>
      <c r="F114" s="589" t="s">
        <v>6955</v>
      </c>
      <c r="G114" s="589" t="s">
        <v>3242</v>
      </c>
      <c r="H114" s="589" t="s">
        <v>178</v>
      </c>
      <c r="I114" s="595" t="s">
        <v>7245</v>
      </c>
      <c r="J114" s="589" t="s">
        <v>7246</v>
      </c>
      <c r="K114" s="589" t="s">
        <v>4719</v>
      </c>
      <c r="L114" s="589">
        <v>1000</v>
      </c>
      <c r="M114" s="22" t="s">
        <v>6965</v>
      </c>
      <c r="N114" s="596" t="s">
        <v>6965</v>
      </c>
      <c r="O114" s="589" t="s">
        <v>6959</v>
      </c>
      <c r="P114" s="589" t="s">
        <v>6969</v>
      </c>
      <c r="Q114" s="592" t="s">
        <v>6961</v>
      </c>
      <c r="R114" s="587"/>
      <c r="S114" s="431"/>
      <c r="T114" s="588">
        <v>44266</v>
      </c>
      <c r="U114" s="588"/>
      <c r="V114" s="588"/>
      <c r="W114" s="37"/>
      <c r="X114" s="37"/>
      <c r="Y114" s="431"/>
      <c r="Z114" s="431"/>
      <c r="AA114" s="37"/>
      <c r="AB114" s="37"/>
      <c r="AC114" s="37"/>
      <c r="AD114" s="37"/>
      <c r="AE114" s="37"/>
      <c r="AF114" s="37"/>
      <c r="AG114" s="37"/>
      <c r="AH114" s="37"/>
      <c r="AI114" s="37"/>
      <c r="AJ114" s="37"/>
      <c r="AK114" s="37"/>
      <c r="AL114" s="37"/>
      <c r="AM114" s="37"/>
    </row>
    <row r="115" spans="1:39">
      <c r="A115" s="587"/>
      <c r="B115" s="588">
        <v>44266</v>
      </c>
      <c r="C115" s="588">
        <v>44281</v>
      </c>
      <c r="D115" s="589" t="s">
        <v>6954</v>
      </c>
      <c r="E115" s="589" t="s">
        <v>4890</v>
      </c>
      <c r="F115" s="589" t="s">
        <v>6955</v>
      </c>
      <c r="G115" s="589" t="s">
        <v>3242</v>
      </c>
      <c r="H115" s="589" t="s">
        <v>178</v>
      </c>
      <c r="I115" s="595" t="s">
        <v>5907</v>
      </c>
      <c r="J115" s="589" t="s">
        <v>7247</v>
      </c>
      <c r="K115" s="589" t="s">
        <v>287</v>
      </c>
      <c r="L115" s="589">
        <v>1000</v>
      </c>
      <c r="M115" s="22" t="s">
        <v>6958</v>
      </c>
      <c r="N115" s="596" t="s">
        <v>6958</v>
      </c>
      <c r="O115" s="589" t="s">
        <v>6959</v>
      </c>
      <c r="P115" s="589" t="s">
        <v>6960</v>
      </c>
      <c r="Q115" s="592" t="s">
        <v>6961</v>
      </c>
      <c r="R115" s="587"/>
      <c r="S115" s="431"/>
      <c r="T115" s="588">
        <v>44266</v>
      </c>
      <c r="U115" s="588"/>
      <c r="V115" s="588"/>
      <c r="W115" s="37"/>
      <c r="X115" s="37"/>
      <c r="Y115" s="431"/>
      <c r="Z115" s="431"/>
      <c r="AA115" s="37"/>
      <c r="AB115" s="37"/>
      <c r="AC115" s="37"/>
      <c r="AD115" s="37"/>
      <c r="AE115" s="37"/>
      <c r="AF115" s="37"/>
      <c r="AG115" s="37"/>
      <c r="AH115" s="37"/>
      <c r="AI115" s="37"/>
      <c r="AJ115" s="37"/>
      <c r="AK115" s="37"/>
      <c r="AL115" s="37"/>
      <c r="AM115" s="37"/>
    </row>
    <row r="116" spans="1:39" ht="60">
      <c r="A116" s="587"/>
      <c r="B116" s="588">
        <v>44225</v>
      </c>
      <c r="C116" s="588">
        <v>44277</v>
      </c>
      <c r="D116" s="589" t="s">
        <v>6954</v>
      </c>
      <c r="E116" s="589" t="s">
        <v>4890</v>
      </c>
      <c r="F116" s="589" t="s">
        <v>6955</v>
      </c>
      <c r="G116" s="589" t="s">
        <v>3242</v>
      </c>
      <c r="H116" s="589" t="s">
        <v>281</v>
      </c>
      <c r="I116" s="593" t="s">
        <v>7248</v>
      </c>
      <c r="J116" s="589" t="s">
        <v>7249</v>
      </c>
      <c r="K116" s="589" t="s">
        <v>338</v>
      </c>
      <c r="L116" s="589">
        <v>1000</v>
      </c>
      <c r="M116" s="22" t="s">
        <v>6965</v>
      </c>
      <c r="N116" s="596" t="s">
        <v>6965</v>
      </c>
      <c r="O116" s="589" t="s">
        <v>6959</v>
      </c>
      <c r="P116" s="589" t="s">
        <v>6960</v>
      </c>
      <c r="Q116" s="592" t="s">
        <v>6966</v>
      </c>
      <c r="R116" s="587" t="s">
        <v>7250</v>
      </c>
      <c r="S116" s="431"/>
      <c r="T116" s="588">
        <v>44264</v>
      </c>
      <c r="U116" s="588"/>
      <c r="V116" s="588"/>
      <c r="W116" s="37"/>
      <c r="X116" s="37"/>
      <c r="Y116" s="431"/>
      <c r="Z116" s="431"/>
      <c r="AA116" s="37"/>
      <c r="AB116" s="37"/>
      <c r="AC116" s="37"/>
      <c r="AD116" s="37"/>
      <c r="AE116" s="37"/>
      <c r="AF116" s="37"/>
      <c r="AG116" s="37"/>
      <c r="AH116" s="37"/>
      <c r="AI116" s="37"/>
      <c r="AJ116" s="37"/>
      <c r="AK116" s="37"/>
      <c r="AL116" s="37"/>
      <c r="AM116" s="37"/>
    </row>
    <row r="117" spans="1:39" ht="30">
      <c r="A117" s="587" t="s">
        <v>7251</v>
      </c>
      <c r="B117" s="588">
        <v>44467</v>
      </c>
      <c r="C117" s="588">
        <v>44284</v>
      </c>
      <c r="D117" s="589" t="s">
        <v>6954</v>
      </c>
      <c r="E117" s="589" t="s">
        <v>4890</v>
      </c>
      <c r="F117" s="589" t="s">
        <v>6955</v>
      </c>
      <c r="G117" s="589" t="s">
        <v>3242</v>
      </c>
      <c r="H117" s="589" t="s">
        <v>194</v>
      </c>
      <c r="I117" s="595" t="s">
        <v>6048</v>
      </c>
      <c r="J117" s="589" t="s">
        <v>7252</v>
      </c>
      <c r="K117" s="589" t="s">
        <v>168</v>
      </c>
      <c r="L117" s="589">
        <v>37500</v>
      </c>
      <c r="M117" s="22" t="s">
        <v>6958</v>
      </c>
      <c r="N117" s="22" t="s">
        <v>6958</v>
      </c>
      <c r="O117" s="589" t="s">
        <v>6959</v>
      </c>
      <c r="P117" s="589" t="s">
        <v>6960</v>
      </c>
      <c r="Q117" s="592" t="s">
        <v>6961</v>
      </c>
      <c r="R117" s="587" t="s">
        <v>7132</v>
      </c>
      <c r="S117" s="431"/>
      <c r="T117" s="588">
        <v>44267</v>
      </c>
      <c r="U117" s="588"/>
      <c r="V117" s="588"/>
      <c r="W117" s="431"/>
      <c r="X117" s="37"/>
      <c r="Y117" s="431"/>
      <c r="Z117" s="431"/>
      <c r="AA117" s="37"/>
      <c r="AB117" s="37"/>
      <c r="AC117" s="37"/>
      <c r="AD117" s="37"/>
      <c r="AE117" s="37"/>
      <c r="AF117" s="37"/>
      <c r="AG117" s="37"/>
      <c r="AH117" s="37"/>
      <c r="AI117" s="37"/>
      <c r="AJ117" s="37"/>
      <c r="AK117" s="37"/>
      <c r="AL117" s="37"/>
      <c r="AM117" s="37"/>
    </row>
    <row r="118" spans="1:39" ht="45">
      <c r="A118" s="587"/>
      <c r="B118" s="588">
        <v>44266</v>
      </c>
      <c r="C118" s="588">
        <v>44282</v>
      </c>
      <c r="D118" s="589" t="s">
        <v>6954</v>
      </c>
      <c r="E118" s="589" t="s">
        <v>4890</v>
      </c>
      <c r="F118" s="589" t="s">
        <v>6955</v>
      </c>
      <c r="G118" s="589" t="s">
        <v>3242</v>
      </c>
      <c r="H118" s="589" t="s">
        <v>175</v>
      </c>
      <c r="I118" s="595" t="s">
        <v>7253</v>
      </c>
      <c r="J118" s="589" t="s">
        <v>7254</v>
      </c>
      <c r="K118" s="589" t="s">
        <v>287</v>
      </c>
      <c r="L118" s="589">
        <v>1000</v>
      </c>
      <c r="M118" s="22" t="s">
        <v>6965</v>
      </c>
      <c r="N118" s="596" t="s">
        <v>6965</v>
      </c>
      <c r="O118" s="589" t="s">
        <v>6959</v>
      </c>
      <c r="P118" s="589" t="s">
        <v>6969</v>
      </c>
      <c r="Q118" s="592" t="s">
        <v>6970</v>
      </c>
      <c r="R118" s="587" t="s">
        <v>7255</v>
      </c>
      <c r="S118" s="431"/>
      <c r="T118" s="588">
        <v>44267</v>
      </c>
      <c r="U118" s="588"/>
      <c r="V118" s="588"/>
      <c r="W118" s="37"/>
      <c r="X118" s="37"/>
      <c r="Y118" s="431"/>
      <c r="Z118" s="431"/>
      <c r="AA118" s="37"/>
      <c r="AB118" s="37"/>
      <c r="AC118" s="37"/>
      <c r="AD118" s="37"/>
      <c r="AE118" s="37"/>
      <c r="AF118" s="37"/>
      <c r="AG118" s="37"/>
      <c r="AH118" s="37"/>
      <c r="AI118" s="37"/>
      <c r="AJ118" s="37"/>
      <c r="AK118" s="37"/>
      <c r="AL118" s="37"/>
      <c r="AM118" s="37"/>
    </row>
    <row r="119" spans="1:39">
      <c r="A119" s="587"/>
      <c r="B119" s="588">
        <v>44267</v>
      </c>
      <c r="C119" s="588">
        <v>44274</v>
      </c>
      <c r="D119" s="589" t="s">
        <v>6954</v>
      </c>
      <c r="E119" s="589" t="s">
        <v>4890</v>
      </c>
      <c r="F119" s="589" t="s">
        <v>6955</v>
      </c>
      <c r="G119" s="589" t="s">
        <v>3242</v>
      </c>
      <c r="H119" s="589" t="s">
        <v>178</v>
      </c>
      <c r="I119" s="595" t="s">
        <v>7256</v>
      </c>
      <c r="J119" s="589" t="s">
        <v>7257</v>
      </c>
      <c r="K119" s="589" t="s">
        <v>7188</v>
      </c>
      <c r="L119" s="589">
        <v>1000</v>
      </c>
      <c r="M119" s="22" t="s">
        <v>6957</v>
      </c>
      <c r="N119" s="596" t="s">
        <v>6957</v>
      </c>
      <c r="O119" s="589" t="s">
        <v>6959</v>
      </c>
      <c r="P119" s="589" t="s">
        <v>6969</v>
      </c>
      <c r="Q119" s="592" t="s">
        <v>6970</v>
      </c>
      <c r="R119" s="587"/>
      <c r="S119" s="37"/>
      <c r="T119" s="588">
        <v>44267</v>
      </c>
      <c r="U119" s="588"/>
      <c r="V119" s="588"/>
      <c r="W119" s="37"/>
      <c r="X119" s="37"/>
      <c r="Y119" s="431"/>
      <c r="Z119" s="431"/>
      <c r="AA119" s="37"/>
      <c r="AB119" s="37"/>
      <c r="AC119" s="37"/>
      <c r="AD119" s="37"/>
      <c r="AE119" s="37"/>
      <c r="AF119" s="37"/>
      <c r="AG119" s="37"/>
      <c r="AH119" s="37"/>
      <c r="AI119" s="37"/>
      <c r="AJ119" s="37"/>
      <c r="AK119" s="37"/>
      <c r="AL119" s="37"/>
      <c r="AM119" s="37"/>
    </row>
    <row r="120" spans="1:39">
      <c r="A120" s="587" t="s">
        <v>5564</v>
      </c>
      <c r="B120" s="588">
        <v>44270</v>
      </c>
      <c r="C120" s="588">
        <v>44285</v>
      </c>
      <c r="D120" s="589" t="s">
        <v>6954</v>
      </c>
      <c r="E120" s="589" t="s">
        <v>4890</v>
      </c>
      <c r="F120" s="589" t="s">
        <v>6955</v>
      </c>
      <c r="G120" s="589" t="s">
        <v>3242</v>
      </c>
      <c r="H120" s="589" t="s">
        <v>5487</v>
      </c>
      <c r="I120" s="598" t="s">
        <v>5753</v>
      </c>
      <c r="J120" s="589" t="s">
        <v>7198</v>
      </c>
      <c r="K120" s="589" t="s">
        <v>7258</v>
      </c>
      <c r="L120" s="589">
        <v>81159</v>
      </c>
      <c r="M120" s="22" t="s">
        <v>6958</v>
      </c>
      <c r="N120" s="22" t="s">
        <v>6958</v>
      </c>
      <c r="O120" s="589" t="s">
        <v>6959</v>
      </c>
      <c r="P120" s="589" t="s">
        <v>6960</v>
      </c>
      <c r="Q120" s="592" t="s">
        <v>6973</v>
      </c>
      <c r="R120" s="587" t="s">
        <v>7132</v>
      </c>
      <c r="S120" s="431"/>
      <c r="T120" s="588">
        <v>44270</v>
      </c>
      <c r="U120" s="588"/>
      <c r="V120" s="588">
        <v>44285</v>
      </c>
      <c r="W120" s="431"/>
      <c r="X120" s="37"/>
      <c r="Y120" s="431"/>
      <c r="Z120" s="431"/>
      <c r="AA120" s="37"/>
      <c r="AB120" s="37"/>
      <c r="AC120" s="37"/>
      <c r="AD120" s="37"/>
      <c r="AE120" s="37"/>
      <c r="AF120" s="37"/>
      <c r="AG120" s="37"/>
      <c r="AH120" s="37"/>
      <c r="AI120" s="37"/>
      <c r="AJ120" s="37"/>
      <c r="AK120" s="37"/>
      <c r="AL120" s="37"/>
      <c r="AM120" s="37"/>
    </row>
    <row r="121" spans="1:39" ht="75">
      <c r="A121" s="587"/>
      <c r="B121" s="588">
        <v>44265</v>
      </c>
      <c r="C121" s="588">
        <v>44274</v>
      </c>
      <c r="D121" s="589" t="s">
        <v>6954</v>
      </c>
      <c r="E121" s="589" t="s">
        <v>4890</v>
      </c>
      <c r="F121" s="589" t="s">
        <v>6955</v>
      </c>
      <c r="G121" s="589" t="s">
        <v>3242</v>
      </c>
      <c r="H121" s="589" t="s">
        <v>281</v>
      </c>
      <c r="I121" s="593" t="s">
        <v>7259</v>
      </c>
      <c r="J121" s="589" t="s">
        <v>7260</v>
      </c>
      <c r="K121" s="589" t="s">
        <v>142</v>
      </c>
      <c r="L121" s="589">
        <v>1500</v>
      </c>
      <c r="M121" s="22" t="s">
        <v>6957</v>
      </c>
      <c r="N121" s="22" t="s">
        <v>6957</v>
      </c>
      <c r="O121" s="589" t="s">
        <v>6959</v>
      </c>
      <c r="P121" s="589" t="s">
        <v>6960</v>
      </c>
      <c r="Q121" s="592" t="s">
        <v>6966</v>
      </c>
      <c r="R121" s="587" t="s">
        <v>7261</v>
      </c>
      <c r="S121" s="431"/>
      <c r="T121" s="588">
        <v>44265</v>
      </c>
      <c r="U121" s="588"/>
      <c r="V121" s="588"/>
      <c r="W121" s="431"/>
      <c r="X121" s="37"/>
      <c r="Y121" s="431"/>
      <c r="Z121" s="431"/>
      <c r="AA121" s="37"/>
      <c r="AB121" s="37"/>
      <c r="AC121" s="37"/>
      <c r="AD121" s="37"/>
      <c r="AE121" s="37"/>
      <c r="AF121" s="37"/>
      <c r="AG121" s="37"/>
      <c r="AH121" s="37"/>
      <c r="AI121" s="37"/>
      <c r="AJ121" s="37"/>
      <c r="AK121" s="37"/>
      <c r="AL121" s="37"/>
      <c r="AM121" s="37"/>
    </row>
    <row r="122" spans="1:39">
      <c r="A122" s="587"/>
      <c r="B122" s="588">
        <v>44256</v>
      </c>
      <c r="C122" s="588">
        <v>44270</v>
      </c>
      <c r="D122" s="589" t="s">
        <v>6954</v>
      </c>
      <c r="E122" s="589" t="s">
        <v>4890</v>
      </c>
      <c r="F122" s="589" t="s">
        <v>6955</v>
      </c>
      <c r="G122" s="589" t="s">
        <v>3242</v>
      </c>
      <c r="H122" s="589" t="s">
        <v>175</v>
      </c>
      <c r="I122" s="595" t="s">
        <v>5644</v>
      </c>
      <c r="J122" s="589" t="s">
        <v>7262</v>
      </c>
      <c r="K122" s="589" t="s">
        <v>213</v>
      </c>
      <c r="L122" s="589">
        <v>5785</v>
      </c>
      <c r="M122" s="22" t="s">
        <v>6958</v>
      </c>
      <c r="N122" s="22" t="s">
        <v>6958</v>
      </c>
      <c r="O122" s="589" t="s">
        <v>6959</v>
      </c>
      <c r="P122" s="589" t="s">
        <v>6960</v>
      </c>
      <c r="Q122" s="592" t="s">
        <v>6970</v>
      </c>
      <c r="R122" s="587" t="s">
        <v>82</v>
      </c>
      <c r="S122" s="431"/>
      <c r="T122" s="588">
        <v>44270</v>
      </c>
      <c r="U122" s="588"/>
      <c r="V122" s="588"/>
      <c r="W122" s="431"/>
      <c r="X122" s="37"/>
      <c r="Y122" s="431"/>
      <c r="Z122" s="431"/>
      <c r="AA122" s="37"/>
      <c r="AB122" s="37"/>
      <c r="AC122" s="37"/>
      <c r="AD122" s="37"/>
      <c r="AE122" s="37"/>
      <c r="AF122" s="37"/>
      <c r="AG122" s="37"/>
      <c r="AH122" s="37"/>
      <c r="AI122" s="37"/>
      <c r="AJ122" s="37"/>
      <c r="AK122" s="37"/>
      <c r="AL122" s="37"/>
      <c r="AM122" s="37"/>
    </row>
    <row r="123" spans="1:39">
      <c r="A123" s="587"/>
      <c r="B123" s="588">
        <v>44270</v>
      </c>
      <c r="C123" s="588">
        <v>44272</v>
      </c>
      <c r="D123" s="589" t="s">
        <v>6954</v>
      </c>
      <c r="E123" s="589" t="s">
        <v>4890</v>
      </c>
      <c r="F123" s="589" t="s">
        <v>6955</v>
      </c>
      <c r="G123" s="589" t="s">
        <v>3242</v>
      </c>
      <c r="H123" s="589" t="s">
        <v>154</v>
      </c>
      <c r="I123" s="595" t="s">
        <v>6012</v>
      </c>
      <c r="J123" s="589" t="s">
        <v>7263</v>
      </c>
      <c r="K123" s="589" t="s">
        <v>246</v>
      </c>
      <c r="L123" s="589">
        <v>5000</v>
      </c>
      <c r="M123" s="22" t="s">
        <v>6957</v>
      </c>
      <c r="N123" s="22" t="s">
        <v>6958</v>
      </c>
      <c r="O123" s="589" t="s">
        <v>6959</v>
      </c>
      <c r="P123" s="589" t="s">
        <v>6960</v>
      </c>
      <c r="Q123" s="592" t="s">
        <v>6970</v>
      </c>
      <c r="R123" s="587" t="s">
        <v>147</v>
      </c>
      <c r="S123" s="431"/>
      <c r="T123" s="588">
        <v>44270</v>
      </c>
      <c r="U123" s="588"/>
      <c r="V123" s="588">
        <v>44270</v>
      </c>
      <c r="W123" s="278" t="s">
        <v>139</v>
      </c>
      <c r="X123" s="431" t="s">
        <v>37</v>
      </c>
      <c r="Y123" s="431"/>
      <c r="Z123" s="431"/>
      <c r="AA123" s="37"/>
      <c r="AB123" s="37"/>
      <c r="AC123" s="37"/>
      <c r="AD123" s="37"/>
      <c r="AE123" s="37"/>
      <c r="AF123" s="37"/>
      <c r="AG123" s="37"/>
      <c r="AH123" s="37"/>
      <c r="AI123" s="37"/>
      <c r="AJ123" s="37"/>
      <c r="AK123" s="37"/>
      <c r="AL123" s="37"/>
      <c r="AM123" s="37"/>
    </row>
    <row r="124" spans="1:39" ht="30">
      <c r="A124" s="587"/>
      <c r="B124" s="588">
        <v>44267</v>
      </c>
      <c r="C124" s="588">
        <v>44270</v>
      </c>
      <c r="D124" s="589" t="s">
        <v>6976</v>
      </c>
      <c r="E124" s="589" t="s">
        <v>4890</v>
      </c>
      <c r="F124" s="589" t="s">
        <v>6955</v>
      </c>
      <c r="G124" s="589" t="s">
        <v>3242</v>
      </c>
      <c r="H124" s="589" t="s">
        <v>157</v>
      </c>
      <c r="I124" s="595" t="s">
        <v>5654</v>
      </c>
      <c r="J124" s="589" t="s">
        <v>7264</v>
      </c>
      <c r="K124" s="589" t="s">
        <v>168</v>
      </c>
      <c r="L124" s="589">
        <v>3350</v>
      </c>
      <c r="M124" s="22" t="s">
        <v>6958</v>
      </c>
      <c r="N124" s="22" t="s">
        <v>6958</v>
      </c>
      <c r="O124" s="589" t="s">
        <v>6959</v>
      </c>
      <c r="P124" s="589" t="s">
        <v>6960</v>
      </c>
      <c r="Q124" s="592" t="s">
        <v>6970</v>
      </c>
      <c r="R124" s="587" t="s">
        <v>7265</v>
      </c>
      <c r="S124" s="431"/>
      <c r="T124" s="588">
        <v>44270</v>
      </c>
      <c r="U124" s="588"/>
      <c r="V124" s="588"/>
      <c r="W124" s="431" t="s">
        <v>139</v>
      </c>
      <c r="X124" s="37"/>
      <c r="Y124" s="431"/>
      <c r="Z124" s="431"/>
      <c r="AA124" s="37"/>
      <c r="AB124" s="37"/>
      <c r="AC124" s="37"/>
      <c r="AD124" s="37"/>
      <c r="AE124" s="37"/>
      <c r="AF124" s="37"/>
      <c r="AG124" s="37"/>
      <c r="AH124" s="37"/>
      <c r="AI124" s="37"/>
      <c r="AJ124" s="37"/>
      <c r="AK124" s="37"/>
      <c r="AL124" s="37"/>
      <c r="AM124" s="37"/>
    </row>
    <row r="125" spans="1:39" ht="75">
      <c r="A125" s="587"/>
      <c r="B125" s="588">
        <v>44266</v>
      </c>
      <c r="C125" s="588">
        <v>44284</v>
      </c>
      <c r="D125" s="589" t="s">
        <v>6954</v>
      </c>
      <c r="E125" s="589" t="s">
        <v>4890</v>
      </c>
      <c r="F125" s="589" t="s">
        <v>6955</v>
      </c>
      <c r="G125" s="589" t="s">
        <v>3242</v>
      </c>
      <c r="H125" s="589" t="s">
        <v>281</v>
      </c>
      <c r="I125" s="593" t="s">
        <v>7266</v>
      </c>
      <c r="J125" s="589" t="s">
        <v>7267</v>
      </c>
      <c r="K125" s="589" t="s">
        <v>142</v>
      </c>
      <c r="L125" s="589">
        <v>1000</v>
      </c>
      <c r="M125" s="22" t="s">
        <v>6965</v>
      </c>
      <c r="N125" s="596" t="s">
        <v>6965</v>
      </c>
      <c r="O125" s="589" t="s">
        <v>6959</v>
      </c>
      <c r="P125" s="589" t="s">
        <v>6960</v>
      </c>
      <c r="Q125" s="592" t="s">
        <v>6966</v>
      </c>
      <c r="R125" s="587" t="s">
        <v>7268</v>
      </c>
      <c r="S125" s="431"/>
      <c r="T125" s="588">
        <v>44266</v>
      </c>
      <c r="U125" s="588"/>
      <c r="V125" s="588"/>
      <c r="W125" s="37"/>
      <c r="X125" s="37"/>
      <c r="Y125" s="431"/>
      <c r="Z125" s="431"/>
      <c r="AA125" s="37"/>
      <c r="AB125" s="37"/>
      <c r="AC125" s="37"/>
      <c r="AD125" s="37"/>
      <c r="AE125" s="37"/>
      <c r="AF125" s="37"/>
      <c r="AG125" s="37"/>
      <c r="AH125" s="37"/>
      <c r="AI125" s="37"/>
      <c r="AJ125" s="37"/>
      <c r="AK125" s="37"/>
      <c r="AL125" s="37"/>
      <c r="AM125" s="37"/>
    </row>
    <row r="126" spans="1:39">
      <c r="A126" s="587"/>
      <c r="B126" s="588">
        <v>44270</v>
      </c>
      <c r="C126" s="588">
        <v>44293</v>
      </c>
      <c r="D126" s="589" t="s">
        <v>6954</v>
      </c>
      <c r="E126" s="589" t="s">
        <v>4890</v>
      </c>
      <c r="F126" s="589" t="s">
        <v>6955</v>
      </c>
      <c r="G126" s="589" t="s">
        <v>3242</v>
      </c>
      <c r="H126" s="589" t="s">
        <v>146</v>
      </c>
      <c r="I126" s="595" t="s">
        <v>2896</v>
      </c>
      <c r="J126" s="589" t="s">
        <v>7269</v>
      </c>
      <c r="K126" s="589" t="s">
        <v>1616</v>
      </c>
      <c r="L126" s="589">
        <v>1000</v>
      </c>
      <c r="M126" s="22" t="s">
        <v>6965</v>
      </c>
      <c r="N126" s="596" t="s">
        <v>6965</v>
      </c>
      <c r="O126" s="589" t="s">
        <v>6959</v>
      </c>
      <c r="P126" s="589" t="s">
        <v>6960</v>
      </c>
      <c r="Q126" s="592" t="s">
        <v>6970</v>
      </c>
      <c r="R126" s="587"/>
      <c r="S126" s="431"/>
      <c r="T126" s="588">
        <v>44270</v>
      </c>
      <c r="U126" s="588"/>
      <c r="V126" s="588"/>
      <c r="W126" s="37"/>
      <c r="X126" s="37"/>
      <c r="Y126" s="431"/>
      <c r="Z126" s="431"/>
      <c r="AA126" s="37"/>
      <c r="AB126" s="37"/>
      <c r="AC126" s="37"/>
      <c r="AD126" s="37"/>
      <c r="AE126" s="37"/>
      <c r="AF126" s="37"/>
      <c r="AG126" s="37"/>
      <c r="AH126" s="37"/>
      <c r="AI126" s="37"/>
      <c r="AJ126" s="37"/>
      <c r="AK126" s="37"/>
      <c r="AL126" s="37"/>
      <c r="AM126" s="37"/>
    </row>
    <row r="127" spans="1:39">
      <c r="A127" s="587"/>
      <c r="B127" s="588">
        <v>44251</v>
      </c>
      <c r="C127" s="588">
        <v>44295</v>
      </c>
      <c r="D127" s="589"/>
      <c r="E127" s="589"/>
      <c r="F127" s="589"/>
      <c r="G127" s="589"/>
      <c r="H127" s="589" t="s">
        <v>178</v>
      </c>
      <c r="I127" s="595" t="s">
        <v>5856</v>
      </c>
      <c r="J127" s="589" t="s">
        <v>7270</v>
      </c>
      <c r="K127" s="589" t="s">
        <v>3224</v>
      </c>
      <c r="L127" s="589">
        <v>120000</v>
      </c>
      <c r="M127" s="22" t="s">
        <v>6957</v>
      </c>
      <c r="N127" s="596"/>
      <c r="O127" s="588" t="s">
        <v>6959</v>
      </c>
      <c r="P127" s="37" t="s">
        <v>6969</v>
      </c>
      <c r="Q127" s="37" t="s">
        <v>6973</v>
      </c>
      <c r="R127" s="609"/>
      <c r="S127" s="37"/>
      <c r="T127" s="588">
        <v>44285</v>
      </c>
      <c r="U127" s="588"/>
      <c r="V127" s="588">
        <v>44285</v>
      </c>
      <c r="W127" s="278" t="s">
        <v>345</v>
      </c>
      <c r="X127" s="37" t="s">
        <v>37</v>
      </c>
      <c r="Y127" s="37"/>
      <c r="Z127" s="37"/>
      <c r="AA127" s="37"/>
      <c r="AB127" s="37"/>
      <c r="AC127" s="37"/>
      <c r="AD127" s="37"/>
      <c r="AE127" s="37"/>
      <c r="AF127" s="37"/>
      <c r="AG127" s="37"/>
      <c r="AH127" s="37"/>
      <c r="AI127" s="37"/>
      <c r="AJ127" s="37"/>
      <c r="AK127" s="37"/>
      <c r="AL127" s="37"/>
      <c r="AM127" s="37"/>
    </row>
    <row r="128" spans="1:39" ht="105">
      <c r="A128" s="594" t="s">
        <v>7271</v>
      </c>
      <c r="B128" s="588">
        <v>44271</v>
      </c>
      <c r="C128" s="588">
        <v>44287</v>
      </c>
      <c r="D128" s="589" t="s">
        <v>6954</v>
      </c>
      <c r="E128" s="589" t="s">
        <v>4890</v>
      </c>
      <c r="F128" s="589" t="s">
        <v>6955</v>
      </c>
      <c r="G128" s="589" t="s">
        <v>3242</v>
      </c>
      <c r="H128" s="599" t="s">
        <v>154</v>
      </c>
      <c r="I128" s="598" t="s">
        <v>7272</v>
      </c>
      <c r="J128" s="589" t="s">
        <v>7273</v>
      </c>
      <c r="K128" s="589"/>
      <c r="L128" s="589">
        <v>10000</v>
      </c>
      <c r="M128" s="22" t="s">
        <v>6965</v>
      </c>
      <c r="N128" s="22" t="s">
        <v>6965</v>
      </c>
      <c r="O128" s="589" t="s">
        <v>6959</v>
      </c>
      <c r="P128" s="589" t="s">
        <v>6969</v>
      </c>
      <c r="Q128" s="592" t="s">
        <v>6966</v>
      </c>
      <c r="R128" s="587" t="s">
        <v>7274</v>
      </c>
      <c r="S128" s="431"/>
      <c r="T128" s="588">
        <v>44271</v>
      </c>
      <c r="U128" s="588"/>
      <c r="V128" s="588">
        <v>44271</v>
      </c>
      <c r="W128" s="278" t="s">
        <v>152</v>
      </c>
      <c r="X128" s="431" t="s">
        <v>37</v>
      </c>
      <c r="Y128" s="431"/>
      <c r="Z128" s="431"/>
      <c r="AA128" s="37"/>
      <c r="AB128" s="37"/>
      <c r="AC128" s="37"/>
      <c r="AD128" s="37"/>
      <c r="AE128" s="37"/>
      <c r="AF128" s="37"/>
      <c r="AG128" s="37"/>
      <c r="AH128" s="37"/>
      <c r="AI128" s="37"/>
      <c r="AJ128" s="37"/>
      <c r="AK128" s="37"/>
      <c r="AL128" s="37"/>
      <c r="AM128" s="37"/>
    </row>
    <row r="129" spans="1:39" ht="45">
      <c r="A129" s="587"/>
      <c r="B129" s="588">
        <v>44208</v>
      </c>
      <c r="C129" s="588">
        <v>44274</v>
      </c>
      <c r="D129" s="589" t="s">
        <v>6954</v>
      </c>
      <c r="E129" s="589" t="s">
        <v>4890</v>
      </c>
      <c r="F129" s="589" t="s">
        <v>6955</v>
      </c>
      <c r="G129" s="589" t="s">
        <v>3242</v>
      </c>
      <c r="H129" s="589" t="s">
        <v>5487</v>
      </c>
      <c r="I129" s="595" t="s">
        <v>6009</v>
      </c>
      <c r="J129" s="589" t="s">
        <v>7275</v>
      </c>
      <c r="K129" s="589" t="s">
        <v>142</v>
      </c>
      <c r="L129" s="589">
        <v>4334</v>
      </c>
      <c r="M129" s="22" t="s">
        <v>6982</v>
      </c>
      <c r="N129" s="22" t="s">
        <v>6982</v>
      </c>
      <c r="O129" s="589" t="s">
        <v>6959</v>
      </c>
      <c r="P129" s="589" t="s">
        <v>6960</v>
      </c>
      <c r="Q129" s="592" t="s">
        <v>6966</v>
      </c>
      <c r="R129" s="587" t="s">
        <v>7276</v>
      </c>
      <c r="S129" s="431"/>
      <c r="T129" s="588">
        <v>44271</v>
      </c>
      <c r="U129" s="588"/>
      <c r="V129" s="588">
        <v>44285</v>
      </c>
      <c r="W129" s="431"/>
      <c r="X129" s="37"/>
      <c r="Y129" s="431"/>
      <c r="Z129" s="431"/>
      <c r="AA129" s="37"/>
      <c r="AB129" s="37"/>
      <c r="AC129" s="37"/>
      <c r="AD129" s="37"/>
      <c r="AE129" s="37"/>
      <c r="AF129" s="37"/>
      <c r="AG129" s="37"/>
      <c r="AH129" s="37"/>
      <c r="AI129" s="37"/>
      <c r="AJ129" s="37"/>
      <c r="AK129" s="37"/>
      <c r="AL129" s="37"/>
      <c r="AM129" s="37"/>
    </row>
    <row r="130" spans="1:39" ht="30">
      <c r="A130" s="587"/>
      <c r="B130" s="588">
        <v>44271</v>
      </c>
      <c r="C130" s="588">
        <v>44275</v>
      </c>
      <c r="D130" s="589" t="s">
        <v>6954</v>
      </c>
      <c r="E130" s="589" t="s">
        <v>4890</v>
      </c>
      <c r="F130" s="589" t="s">
        <v>6955</v>
      </c>
      <c r="G130" s="589" t="s">
        <v>3242</v>
      </c>
      <c r="H130" s="589" t="s">
        <v>146</v>
      </c>
      <c r="I130" s="595" t="s">
        <v>4568</v>
      </c>
      <c r="J130" s="589" t="s">
        <v>7277</v>
      </c>
      <c r="K130" s="589" t="s">
        <v>811</v>
      </c>
      <c r="L130" s="589">
        <v>3678.94</v>
      </c>
      <c r="M130" s="22" t="s">
        <v>6958</v>
      </c>
      <c r="N130" s="596" t="s">
        <v>6958</v>
      </c>
      <c r="O130" s="589" t="s">
        <v>6959</v>
      </c>
      <c r="P130" s="589" t="s">
        <v>6960</v>
      </c>
      <c r="Q130" s="592" t="s">
        <v>6970</v>
      </c>
      <c r="R130" s="587" t="s">
        <v>7278</v>
      </c>
      <c r="S130" s="431"/>
      <c r="T130" s="588">
        <v>44271</v>
      </c>
      <c r="U130" s="588"/>
      <c r="V130" s="588"/>
      <c r="W130" s="431"/>
      <c r="X130" s="37"/>
      <c r="Y130" s="431"/>
      <c r="Z130" s="431"/>
      <c r="AA130" s="37"/>
      <c r="AB130" s="37"/>
      <c r="AC130" s="37"/>
      <c r="AD130" s="37"/>
      <c r="AE130" s="37"/>
      <c r="AF130" s="37"/>
      <c r="AG130" s="37"/>
      <c r="AH130" s="37"/>
      <c r="AI130" s="37"/>
      <c r="AJ130" s="37"/>
      <c r="AK130" s="37"/>
      <c r="AL130" s="37"/>
      <c r="AM130" s="37"/>
    </row>
    <row r="131" spans="1:39" ht="60">
      <c r="A131" s="587"/>
      <c r="B131" s="588">
        <v>44271</v>
      </c>
      <c r="C131" s="588">
        <v>44274</v>
      </c>
      <c r="D131" s="589" t="s">
        <v>6954</v>
      </c>
      <c r="E131" s="589" t="s">
        <v>4890</v>
      </c>
      <c r="F131" s="589" t="s">
        <v>6955</v>
      </c>
      <c r="G131" s="589" t="s">
        <v>3242</v>
      </c>
      <c r="H131" s="589" t="s">
        <v>281</v>
      </c>
      <c r="I131" s="593" t="s">
        <v>6111</v>
      </c>
      <c r="J131" s="589" t="s">
        <v>7279</v>
      </c>
      <c r="K131" s="589" t="s">
        <v>142</v>
      </c>
      <c r="L131" s="589">
        <v>1200</v>
      </c>
      <c r="M131" s="22" t="s">
        <v>6957</v>
      </c>
      <c r="N131" s="22" t="s">
        <v>6957</v>
      </c>
      <c r="O131" s="589" t="s">
        <v>6959</v>
      </c>
      <c r="P131" s="589" t="s">
        <v>6960</v>
      </c>
      <c r="Q131" s="592" t="s">
        <v>6966</v>
      </c>
      <c r="R131" s="587" t="s">
        <v>7280</v>
      </c>
      <c r="S131" s="37"/>
      <c r="T131" s="588">
        <v>44271</v>
      </c>
      <c r="U131" s="588"/>
      <c r="V131" s="588"/>
      <c r="W131" s="431"/>
      <c r="X131" s="37"/>
      <c r="Y131" s="431"/>
      <c r="Z131" s="431"/>
      <c r="AA131" s="37"/>
      <c r="AB131" s="37"/>
      <c r="AC131" s="37"/>
      <c r="AD131" s="37"/>
      <c r="AE131" s="37"/>
      <c r="AF131" s="37"/>
      <c r="AG131" s="37"/>
      <c r="AH131" s="37"/>
      <c r="AI131" s="37"/>
      <c r="AJ131" s="37"/>
      <c r="AK131" s="37"/>
      <c r="AL131" s="37"/>
      <c r="AM131" s="37"/>
    </row>
    <row r="132" spans="1:39" ht="45">
      <c r="A132" s="587"/>
      <c r="B132" s="588">
        <v>44260</v>
      </c>
      <c r="C132" s="588">
        <v>44285</v>
      </c>
      <c r="D132" s="589" t="s">
        <v>6954</v>
      </c>
      <c r="E132" s="589" t="s">
        <v>4890</v>
      </c>
      <c r="F132" s="589" t="s">
        <v>6955</v>
      </c>
      <c r="G132" s="589" t="s">
        <v>3242</v>
      </c>
      <c r="H132" s="589" t="s">
        <v>178</v>
      </c>
      <c r="I132" s="595" t="s">
        <v>7281</v>
      </c>
      <c r="J132" s="589" t="s">
        <v>7282</v>
      </c>
      <c r="K132" s="589" t="s">
        <v>142</v>
      </c>
      <c r="L132" s="589">
        <v>1000</v>
      </c>
      <c r="M132" s="22" t="s">
        <v>6965</v>
      </c>
      <c r="N132" s="596" t="s">
        <v>6965</v>
      </c>
      <c r="O132" s="589" t="s">
        <v>6959</v>
      </c>
      <c r="P132" s="589" t="s">
        <v>6969</v>
      </c>
      <c r="Q132" s="592" t="s">
        <v>6966</v>
      </c>
      <c r="R132" s="594" t="s">
        <v>7283</v>
      </c>
      <c r="S132" s="37"/>
      <c r="T132" s="588">
        <v>44271</v>
      </c>
      <c r="U132" s="588"/>
      <c r="V132" s="588"/>
      <c r="W132" s="37"/>
      <c r="X132" s="37"/>
      <c r="Y132" s="431"/>
      <c r="Z132" s="431"/>
      <c r="AA132" s="37"/>
      <c r="AB132" s="37"/>
      <c r="AC132" s="37"/>
      <c r="AD132" s="37"/>
      <c r="AE132" s="37"/>
      <c r="AF132" s="37"/>
      <c r="AG132" s="37"/>
      <c r="AH132" s="37"/>
      <c r="AI132" s="37"/>
      <c r="AJ132" s="37"/>
      <c r="AK132" s="37"/>
      <c r="AL132" s="37"/>
      <c r="AM132" s="37"/>
    </row>
    <row r="133" spans="1:39">
      <c r="A133" s="587"/>
      <c r="B133" s="588">
        <v>44272</v>
      </c>
      <c r="C133" s="588">
        <v>44288</v>
      </c>
      <c r="D133" s="589" t="s">
        <v>6954</v>
      </c>
      <c r="E133" s="589" t="s">
        <v>4890</v>
      </c>
      <c r="F133" s="589" t="s">
        <v>6955</v>
      </c>
      <c r="G133" s="589" t="s">
        <v>3242</v>
      </c>
      <c r="H133" s="589" t="s">
        <v>146</v>
      </c>
      <c r="I133" s="595" t="s">
        <v>5860</v>
      </c>
      <c r="J133" s="589" t="s">
        <v>7096</v>
      </c>
      <c r="K133" s="589" t="s">
        <v>213</v>
      </c>
      <c r="L133" s="589">
        <v>11389</v>
      </c>
      <c r="M133" s="22" t="s">
        <v>6958</v>
      </c>
      <c r="N133" s="22" t="s">
        <v>6958</v>
      </c>
      <c r="O133" s="589" t="s">
        <v>6959</v>
      </c>
      <c r="P133" s="589" t="s">
        <v>6960</v>
      </c>
      <c r="Q133" s="592" t="s">
        <v>6970</v>
      </c>
      <c r="R133" s="610" t="s">
        <v>12360</v>
      </c>
      <c r="S133" s="37"/>
      <c r="T133" s="588">
        <v>44272</v>
      </c>
      <c r="U133" s="588"/>
      <c r="V133" s="588"/>
      <c r="W133" s="431"/>
      <c r="X133" s="37"/>
      <c r="Y133" s="431"/>
      <c r="Z133" s="431"/>
      <c r="AA133" s="37"/>
      <c r="AB133" s="37"/>
      <c r="AC133" s="37"/>
      <c r="AD133" s="37"/>
      <c r="AE133" s="37"/>
      <c r="AF133" s="37"/>
      <c r="AG133" s="37"/>
      <c r="AH133" s="37"/>
      <c r="AI133" s="37"/>
      <c r="AJ133" s="37"/>
      <c r="AK133" s="37"/>
      <c r="AL133" s="37"/>
      <c r="AM133" s="37"/>
    </row>
    <row r="134" spans="1:39">
      <c r="A134" s="587"/>
      <c r="B134" s="588">
        <v>44272</v>
      </c>
      <c r="C134" s="588">
        <v>44273</v>
      </c>
      <c r="D134" s="589" t="s">
        <v>6954</v>
      </c>
      <c r="E134" s="589" t="s">
        <v>4890</v>
      </c>
      <c r="F134" s="589" t="s">
        <v>6955</v>
      </c>
      <c r="G134" s="589" t="s">
        <v>3242</v>
      </c>
      <c r="H134" s="589" t="s">
        <v>178</v>
      </c>
      <c r="I134" s="595" t="s">
        <v>5867</v>
      </c>
      <c r="J134" s="589" t="s">
        <v>7284</v>
      </c>
      <c r="K134" s="589" t="s">
        <v>142</v>
      </c>
      <c r="L134" s="589">
        <v>7900</v>
      </c>
      <c r="M134" s="22" t="s">
        <v>6958</v>
      </c>
      <c r="N134" s="596" t="s">
        <v>6958</v>
      </c>
      <c r="O134" s="589" t="s">
        <v>6959</v>
      </c>
      <c r="P134" s="589" t="s">
        <v>6960</v>
      </c>
      <c r="Q134" s="592" t="s">
        <v>6966</v>
      </c>
      <c r="R134" s="587"/>
      <c r="S134" s="37"/>
      <c r="T134" s="588">
        <v>44272</v>
      </c>
      <c r="U134" s="588"/>
      <c r="V134" s="588"/>
      <c r="W134" s="431"/>
      <c r="X134" s="37"/>
      <c r="Y134" s="431"/>
      <c r="Z134" s="431"/>
      <c r="AA134" s="37"/>
      <c r="AB134" s="37"/>
      <c r="AC134" s="37"/>
      <c r="AD134" s="37"/>
      <c r="AE134" s="37"/>
      <c r="AF134" s="37"/>
      <c r="AG134" s="37"/>
      <c r="AH134" s="37"/>
      <c r="AI134" s="37"/>
      <c r="AJ134" s="37"/>
      <c r="AK134" s="37"/>
      <c r="AL134" s="37"/>
      <c r="AM134" s="37"/>
    </row>
    <row r="135" spans="1:39" ht="105">
      <c r="A135" s="587"/>
      <c r="B135" s="588">
        <v>44017</v>
      </c>
      <c r="C135" s="588">
        <v>44280</v>
      </c>
      <c r="D135" s="589" t="s">
        <v>6954</v>
      </c>
      <c r="E135" s="589" t="s">
        <v>4890</v>
      </c>
      <c r="F135" s="589" t="s">
        <v>6955</v>
      </c>
      <c r="G135" s="589" t="s">
        <v>3242</v>
      </c>
      <c r="H135" s="589" t="s">
        <v>281</v>
      </c>
      <c r="I135" s="593" t="s">
        <v>7285</v>
      </c>
      <c r="J135" s="589" t="s">
        <v>7286</v>
      </c>
      <c r="K135" s="589" t="s">
        <v>3224</v>
      </c>
      <c r="L135" s="589">
        <v>4000</v>
      </c>
      <c r="M135" s="22" t="s">
        <v>6957</v>
      </c>
      <c r="N135" s="22" t="s">
        <v>6957</v>
      </c>
      <c r="O135" s="589" t="s">
        <v>6959</v>
      </c>
      <c r="P135" s="589" t="s">
        <v>6960</v>
      </c>
      <c r="Q135" s="592" t="s">
        <v>6966</v>
      </c>
      <c r="R135" s="587" t="s">
        <v>7287</v>
      </c>
      <c r="S135" s="37"/>
      <c r="T135" s="588">
        <v>44272</v>
      </c>
      <c r="U135" s="588"/>
      <c r="V135" s="588"/>
      <c r="W135" s="431"/>
      <c r="X135" s="37"/>
      <c r="Y135" s="431"/>
      <c r="Z135" s="431"/>
      <c r="AA135" s="37"/>
      <c r="AB135" s="37"/>
      <c r="AC135" s="37"/>
      <c r="AD135" s="37"/>
      <c r="AE135" s="37"/>
      <c r="AF135" s="37"/>
      <c r="AG135" s="37"/>
      <c r="AH135" s="37"/>
      <c r="AI135" s="37"/>
      <c r="AJ135" s="37"/>
      <c r="AK135" s="37"/>
      <c r="AL135" s="37"/>
      <c r="AM135" s="37"/>
    </row>
    <row r="136" spans="1:39">
      <c r="A136" s="587"/>
      <c r="B136" s="588">
        <v>44272</v>
      </c>
      <c r="C136" s="588">
        <v>44280</v>
      </c>
      <c r="D136" s="589" t="s">
        <v>6954</v>
      </c>
      <c r="E136" s="589" t="s">
        <v>4890</v>
      </c>
      <c r="F136" s="589" t="s">
        <v>6955</v>
      </c>
      <c r="G136" s="589" t="s">
        <v>3242</v>
      </c>
      <c r="H136" s="589" t="s">
        <v>154</v>
      </c>
      <c r="I136" s="595" t="s">
        <v>3192</v>
      </c>
      <c r="J136" s="589" t="s">
        <v>7288</v>
      </c>
      <c r="K136" s="589" t="s">
        <v>142</v>
      </c>
      <c r="L136" s="589">
        <v>3187.46</v>
      </c>
      <c r="M136" s="22" t="s">
        <v>6958</v>
      </c>
      <c r="N136" s="22" t="s">
        <v>6958</v>
      </c>
      <c r="O136" s="589" t="s">
        <v>6959</v>
      </c>
      <c r="P136" s="589" t="s">
        <v>6960</v>
      </c>
      <c r="Q136" s="592" t="s">
        <v>6970</v>
      </c>
      <c r="R136" s="587" t="s">
        <v>82</v>
      </c>
      <c r="S136" s="37"/>
      <c r="T136" s="588">
        <v>44272</v>
      </c>
      <c r="U136" s="588"/>
      <c r="V136" s="588">
        <v>44272</v>
      </c>
      <c r="W136" s="278" t="s">
        <v>139</v>
      </c>
      <c r="X136" s="431" t="s">
        <v>37</v>
      </c>
      <c r="Y136" s="431"/>
      <c r="Z136" s="431"/>
      <c r="AA136" s="37"/>
      <c r="AB136" s="37"/>
      <c r="AC136" s="37"/>
      <c r="AD136" s="37"/>
      <c r="AE136" s="37"/>
      <c r="AF136" s="37"/>
      <c r="AG136" s="37"/>
      <c r="AH136" s="37"/>
      <c r="AI136" s="37"/>
      <c r="AJ136" s="37"/>
      <c r="AK136" s="37"/>
      <c r="AL136" s="37"/>
      <c r="AM136" s="37"/>
    </row>
    <row r="137" spans="1:39" ht="60">
      <c r="A137" s="587"/>
      <c r="B137" s="588">
        <v>44272</v>
      </c>
      <c r="C137" s="588">
        <v>44280</v>
      </c>
      <c r="D137" s="589" t="s">
        <v>6954</v>
      </c>
      <c r="E137" s="589" t="s">
        <v>4890</v>
      </c>
      <c r="F137" s="589" t="s">
        <v>6955</v>
      </c>
      <c r="G137" s="589" t="s">
        <v>3242</v>
      </c>
      <c r="H137" s="589" t="s">
        <v>281</v>
      </c>
      <c r="I137" s="593" t="s">
        <v>4892</v>
      </c>
      <c r="J137" s="589" t="s">
        <v>7289</v>
      </c>
      <c r="K137" s="589" t="s">
        <v>811</v>
      </c>
      <c r="L137" s="589">
        <v>3000</v>
      </c>
      <c r="M137" s="22" t="s">
        <v>6965</v>
      </c>
      <c r="N137" s="596" t="s">
        <v>6965</v>
      </c>
      <c r="O137" s="589" t="s">
        <v>6959</v>
      </c>
      <c r="P137" s="589" t="s">
        <v>6960</v>
      </c>
      <c r="Q137" s="592" t="s">
        <v>6966</v>
      </c>
      <c r="R137" s="587" t="s">
        <v>7290</v>
      </c>
      <c r="S137" s="37"/>
      <c r="T137" s="588">
        <v>44272</v>
      </c>
      <c r="U137" s="588"/>
      <c r="V137" s="588"/>
      <c r="W137" s="431"/>
      <c r="X137" s="37"/>
      <c r="Y137" s="431"/>
      <c r="Z137" s="431"/>
      <c r="AA137" s="37"/>
      <c r="AB137" s="37"/>
      <c r="AC137" s="37"/>
      <c r="AD137" s="37"/>
      <c r="AE137" s="37"/>
      <c r="AF137" s="37"/>
      <c r="AG137" s="37"/>
      <c r="AH137" s="37"/>
      <c r="AI137" s="37"/>
      <c r="AJ137" s="37"/>
      <c r="AK137" s="37"/>
      <c r="AL137" s="37"/>
      <c r="AM137" s="37"/>
    </row>
    <row r="138" spans="1:39" ht="120">
      <c r="A138" s="587"/>
      <c r="B138" s="588">
        <v>44272</v>
      </c>
      <c r="C138" s="588">
        <v>44273</v>
      </c>
      <c r="D138" s="589" t="s">
        <v>6954</v>
      </c>
      <c r="E138" s="589" t="s">
        <v>4890</v>
      </c>
      <c r="F138" s="589" t="s">
        <v>6955</v>
      </c>
      <c r="G138" s="589" t="s">
        <v>3242</v>
      </c>
      <c r="H138" s="589" t="s">
        <v>281</v>
      </c>
      <c r="I138" s="593" t="s">
        <v>7291</v>
      </c>
      <c r="J138" s="589" t="s">
        <v>7292</v>
      </c>
      <c r="K138" s="589" t="s">
        <v>142</v>
      </c>
      <c r="L138" s="589">
        <v>2000</v>
      </c>
      <c r="M138" s="22" t="s">
        <v>6965</v>
      </c>
      <c r="N138" s="22" t="s">
        <v>6965</v>
      </c>
      <c r="O138" s="589" t="s">
        <v>6959</v>
      </c>
      <c r="P138" s="589" t="s">
        <v>6960</v>
      </c>
      <c r="Q138" s="592" t="s">
        <v>6966</v>
      </c>
      <c r="R138" s="587" t="s">
        <v>7293</v>
      </c>
      <c r="S138" s="37"/>
      <c r="T138" s="588">
        <v>44272</v>
      </c>
      <c r="U138" s="588"/>
      <c r="V138" s="588"/>
      <c r="W138" s="431"/>
      <c r="X138" s="37"/>
      <c r="Y138" s="431"/>
      <c r="Z138" s="431"/>
      <c r="AA138" s="37"/>
      <c r="AB138" s="37"/>
      <c r="AC138" s="37"/>
      <c r="AD138" s="37"/>
      <c r="AE138" s="37"/>
      <c r="AF138" s="37"/>
      <c r="AG138" s="37"/>
      <c r="AH138" s="37"/>
      <c r="AI138" s="37"/>
      <c r="AJ138" s="37"/>
      <c r="AK138" s="37"/>
      <c r="AL138" s="37"/>
      <c r="AM138" s="37"/>
    </row>
    <row r="139" spans="1:39" ht="30">
      <c r="A139" s="587"/>
      <c r="B139" s="588">
        <v>44272</v>
      </c>
      <c r="C139" s="588">
        <v>44281</v>
      </c>
      <c r="D139" s="589" t="s">
        <v>6954</v>
      </c>
      <c r="E139" s="589" t="s">
        <v>4890</v>
      </c>
      <c r="F139" s="589" t="s">
        <v>6955</v>
      </c>
      <c r="G139" s="589" t="s">
        <v>3242</v>
      </c>
      <c r="H139" s="589" t="s">
        <v>156</v>
      </c>
      <c r="I139" s="595" t="s">
        <v>5999</v>
      </c>
      <c r="J139" s="589" t="s">
        <v>7294</v>
      </c>
      <c r="K139" s="589" t="s">
        <v>142</v>
      </c>
      <c r="L139" s="589">
        <v>1000</v>
      </c>
      <c r="M139" s="22" t="s">
        <v>6958</v>
      </c>
      <c r="N139" s="596" t="s">
        <v>6958</v>
      </c>
      <c r="O139" s="589" t="s">
        <v>6959</v>
      </c>
      <c r="P139" s="589" t="s">
        <v>6960</v>
      </c>
      <c r="Q139" s="592" t="s">
        <v>6966</v>
      </c>
      <c r="R139" s="587" t="s">
        <v>7295</v>
      </c>
      <c r="S139" s="37"/>
      <c r="T139" s="588">
        <v>44272</v>
      </c>
      <c r="U139" s="588"/>
      <c r="V139" s="588"/>
      <c r="W139" s="37"/>
      <c r="X139" s="37"/>
      <c r="Y139" s="431"/>
      <c r="Z139" s="431"/>
      <c r="AA139" s="37"/>
      <c r="AB139" s="37"/>
      <c r="AC139" s="37"/>
      <c r="AD139" s="37"/>
      <c r="AE139" s="37"/>
      <c r="AF139" s="37"/>
      <c r="AG139" s="37"/>
      <c r="AH139" s="37"/>
      <c r="AI139" s="37"/>
      <c r="AJ139" s="37"/>
      <c r="AK139" s="37"/>
      <c r="AL139" s="37"/>
      <c r="AM139" s="37"/>
    </row>
    <row r="140" spans="1:39" ht="45">
      <c r="A140" s="587"/>
      <c r="B140" s="588">
        <v>44259</v>
      </c>
      <c r="C140" s="588">
        <v>44264</v>
      </c>
      <c r="D140" s="589" t="s">
        <v>6954</v>
      </c>
      <c r="E140" s="589" t="s">
        <v>4890</v>
      </c>
      <c r="F140" s="589" t="s">
        <v>6955</v>
      </c>
      <c r="G140" s="589" t="s">
        <v>3242</v>
      </c>
      <c r="H140" s="589" t="s">
        <v>154</v>
      </c>
      <c r="I140" s="593" t="s">
        <v>5783</v>
      </c>
      <c r="J140" s="589" t="s">
        <v>4130</v>
      </c>
      <c r="K140" s="589" t="s">
        <v>7296</v>
      </c>
      <c r="L140" s="589">
        <v>1000</v>
      </c>
      <c r="M140" s="22" t="s">
        <v>6965</v>
      </c>
      <c r="N140" s="596" t="s">
        <v>6965</v>
      </c>
      <c r="O140" s="589" t="s">
        <v>6959</v>
      </c>
      <c r="P140" s="589" t="s">
        <v>6960</v>
      </c>
      <c r="Q140" s="592" t="s">
        <v>6966</v>
      </c>
      <c r="R140" s="587" t="s">
        <v>7297</v>
      </c>
      <c r="S140" s="431"/>
      <c r="T140" s="588">
        <v>44259</v>
      </c>
      <c r="U140" s="588"/>
      <c r="V140" s="588">
        <v>44259</v>
      </c>
      <c r="W140" s="278" t="s">
        <v>139</v>
      </c>
      <c r="X140" s="431" t="s">
        <v>37</v>
      </c>
      <c r="Y140" s="431"/>
      <c r="Z140" s="431"/>
      <c r="AA140" s="37"/>
      <c r="AB140" s="37"/>
      <c r="AC140" s="37"/>
      <c r="AD140" s="37"/>
      <c r="AE140" s="37"/>
      <c r="AF140" s="37"/>
      <c r="AG140" s="37"/>
      <c r="AH140" s="37"/>
      <c r="AI140" s="37"/>
      <c r="AJ140" s="37"/>
      <c r="AK140" s="37"/>
      <c r="AL140" s="37"/>
      <c r="AM140" s="37"/>
    </row>
    <row r="141" spans="1:39">
      <c r="A141" s="594"/>
      <c r="B141" s="588">
        <v>44273</v>
      </c>
      <c r="C141" s="588">
        <v>44280</v>
      </c>
      <c r="D141" s="431" t="s">
        <v>6954</v>
      </c>
      <c r="E141" s="589" t="s">
        <v>4890</v>
      </c>
      <c r="F141" s="589" t="s">
        <v>6955</v>
      </c>
      <c r="G141" s="589" t="s">
        <v>3242</v>
      </c>
      <c r="H141" s="431" t="s">
        <v>178</v>
      </c>
      <c r="I141" s="595" t="s">
        <v>5856</v>
      </c>
      <c r="J141" s="431" t="s">
        <v>7270</v>
      </c>
      <c r="K141" s="431" t="s">
        <v>3224</v>
      </c>
      <c r="L141" s="431">
        <v>10000</v>
      </c>
      <c r="M141" s="22" t="s">
        <v>6965</v>
      </c>
      <c r="N141" s="596" t="s">
        <v>6965</v>
      </c>
      <c r="O141" s="431" t="s">
        <v>6959</v>
      </c>
      <c r="P141" s="431" t="s">
        <v>6969</v>
      </c>
      <c r="Q141" s="598" t="s">
        <v>6966</v>
      </c>
      <c r="R141" s="587"/>
      <c r="S141" s="37"/>
      <c r="T141" s="588">
        <v>44273</v>
      </c>
      <c r="U141" s="588"/>
      <c r="V141" s="588"/>
      <c r="W141" s="431"/>
      <c r="X141" s="37"/>
      <c r="Y141" s="431"/>
      <c r="Z141" s="431"/>
      <c r="AA141" s="37"/>
      <c r="AB141" s="37"/>
      <c r="AC141" s="37"/>
      <c r="AD141" s="37"/>
      <c r="AE141" s="37"/>
      <c r="AF141" s="37"/>
      <c r="AG141" s="37"/>
      <c r="AH141" s="37"/>
      <c r="AI141" s="37"/>
      <c r="AJ141" s="37"/>
      <c r="AK141" s="37"/>
      <c r="AL141" s="37"/>
      <c r="AM141" s="37"/>
    </row>
    <row r="142" spans="1:39" ht="90">
      <c r="A142" s="610" t="s">
        <v>12361</v>
      </c>
      <c r="B142" s="588">
        <v>44273</v>
      </c>
      <c r="C142" s="588">
        <v>44292</v>
      </c>
      <c r="D142" s="589" t="s">
        <v>6954</v>
      </c>
      <c r="E142" s="589" t="s">
        <v>4890</v>
      </c>
      <c r="F142" s="589" t="s">
        <v>6955</v>
      </c>
      <c r="G142" s="589" t="s">
        <v>3242</v>
      </c>
      <c r="H142" s="589" t="s">
        <v>5487</v>
      </c>
      <c r="I142" s="598" t="s">
        <v>7298</v>
      </c>
      <c r="J142" s="589" t="s">
        <v>7299</v>
      </c>
      <c r="K142" s="180" t="s">
        <v>12362</v>
      </c>
      <c r="L142" s="589">
        <v>9320.94</v>
      </c>
      <c r="M142" s="22" t="s">
        <v>6965</v>
      </c>
      <c r="N142" s="596" t="s">
        <v>6965</v>
      </c>
      <c r="O142" s="589" t="s">
        <v>6959</v>
      </c>
      <c r="P142" s="589" t="s">
        <v>6969</v>
      </c>
      <c r="Q142" s="592" t="s">
        <v>6966</v>
      </c>
      <c r="R142" s="594" t="s">
        <v>7300</v>
      </c>
      <c r="S142" s="37"/>
      <c r="T142" s="588">
        <v>44273</v>
      </c>
      <c r="U142" s="588"/>
      <c r="V142" s="588">
        <v>44287</v>
      </c>
      <c r="W142" s="431" t="s">
        <v>139</v>
      </c>
      <c r="X142" s="37"/>
      <c r="Y142" s="431"/>
      <c r="Z142" s="431"/>
      <c r="AA142" s="37"/>
      <c r="AB142" s="37"/>
      <c r="AC142" s="37"/>
      <c r="AD142" s="37"/>
      <c r="AE142" s="37"/>
      <c r="AF142" s="37"/>
      <c r="AG142" s="37"/>
      <c r="AH142" s="37"/>
      <c r="AI142" s="37"/>
      <c r="AJ142" s="37"/>
      <c r="AK142" s="37"/>
      <c r="AL142" s="278" t="s">
        <v>21</v>
      </c>
      <c r="AM142" s="37"/>
    </row>
    <row r="143" spans="1:39">
      <c r="A143" s="601"/>
      <c r="B143" s="588">
        <v>44286</v>
      </c>
      <c r="C143" s="588"/>
      <c r="D143" s="604"/>
      <c r="E143" s="589"/>
      <c r="F143" s="589"/>
      <c r="G143" s="589"/>
      <c r="H143" s="375" t="s">
        <v>178</v>
      </c>
      <c r="I143" s="603" t="s">
        <v>5905</v>
      </c>
      <c r="J143" s="604" t="s">
        <v>7301</v>
      </c>
      <c r="K143" s="604" t="s">
        <v>342</v>
      </c>
      <c r="L143" s="375">
        <v>3150</v>
      </c>
      <c r="M143" s="22" t="s">
        <v>6958</v>
      </c>
      <c r="N143" s="22"/>
      <c r="O143" s="604" t="s">
        <v>6959</v>
      </c>
      <c r="P143" s="37" t="s">
        <v>6969</v>
      </c>
      <c r="Q143" s="37" t="s">
        <v>6973</v>
      </c>
      <c r="R143" s="609"/>
      <c r="S143" s="37"/>
      <c r="T143" s="588">
        <v>44286</v>
      </c>
      <c r="U143" s="588">
        <v>44286</v>
      </c>
      <c r="V143" s="588">
        <v>44286</v>
      </c>
      <c r="W143" s="278" t="s">
        <v>139</v>
      </c>
      <c r="X143" s="37" t="s">
        <v>37</v>
      </c>
      <c r="Y143" s="37"/>
      <c r="Z143" s="37"/>
      <c r="AA143" s="37"/>
      <c r="AB143" s="37"/>
      <c r="AC143" s="37"/>
      <c r="AD143" s="37"/>
      <c r="AE143" s="37"/>
      <c r="AF143" s="37"/>
      <c r="AG143" s="37"/>
      <c r="AH143" s="37"/>
      <c r="AI143" s="37"/>
      <c r="AJ143" s="37"/>
      <c r="AK143" s="37"/>
      <c r="AL143" s="37"/>
      <c r="AM143" s="37"/>
    </row>
    <row r="144" spans="1:39">
      <c r="A144" s="587"/>
      <c r="B144" s="588">
        <v>44273</v>
      </c>
      <c r="C144" s="588">
        <v>44274</v>
      </c>
      <c r="D144" s="589" t="s">
        <v>6954</v>
      </c>
      <c r="E144" s="589" t="s">
        <v>4890</v>
      </c>
      <c r="F144" s="589" t="s">
        <v>6955</v>
      </c>
      <c r="G144" s="589" t="s">
        <v>3242</v>
      </c>
      <c r="H144" s="589" t="s">
        <v>146</v>
      </c>
      <c r="I144" s="595" t="s">
        <v>2967</v>
      </c>
      <c r="J144" s="589" t="s">
        <v>7302</v>
      </c>
      <c r="K144" s="180" t="s">
        <v>12363</v>
      </c>
      <c r="L144" s="589">
        <v>3850</v>
      </c>
      <c r="M144" s="22" t="s">
        <v>6957</v>
      </c>
      <c r="N144" s="22" t="s">
        <v>6958</v>
      </c>
      <c r="O144" s="589" t="s">
        <v>6959</v>
      </c>
      <c r="P144" s="589" t="s">
        <v>6960</v>
      </c>
      <c r="Q144" s="592" t="s">
        <v>6970</v>
      </c>
      <c r="R144" s="587"/>
      <c r="S144" s="37"/>
      <c r="T144" s="588">
        <v>44273</v>
      </c>
      <c r="U144" s="588"/>
      <c r="V144" s="588"/>
      <c r="W144" s="431"/>
      <c r="X144" s="37"/>
      <c r="Y144" s="431"/>
      <c r="Z144" s="431"/>
      <c r="AA144" s="37"/>
      <c r="AB144" s="37"/>
      <c r="AC144" s="37"/>
      <c r="AD144" s="37"/>
      <c r="AE144" s="37"/>
      <c r="AF144" s="37"/>
      <c r="AG144" s="37"/>
      <c r="AH144" s="37"/>
      <c r="AI144" s="37"/>
      <c r="AJ144" s="37"/>
      <c r="AK144" s="37"/>
      <c r="AL144" s="37"/>
      <c r="AM144" s="37"/>
    </row>
    <row r="145" spans="1:39" ht="60">
      <c r="A145" s="587"/>
      <c r="B145" s="588">
        <v>44273</v>
      </c>
      <c r="C145" s="588">
        <v>44288</v>
      </c>
      <c r="D145" s="589" t="s">
        <v>6954</v>
      </c>
      <c r="E145" s="589" t="s">
        <v>4890</v>
      </c>
      <c r="F145" s="589" t="s">
        <v>6955</v>
      </c>
      <c r="G145" s="589" t="s">
        <v>3242</v>
      </c>
      <c r="H145" s="589" t="s">
        <v>5487</v>
      </c>
      <c r="I145" s="595" t="s">
        <v>5674</v>
      </c>
      <c r="J145" s="589" t="s">
        <v>7303</v>
      </c>
      <c r="K145" s="589" t="s">
        <v>3224</v>
      </c>
      <c r="L145" s="589">
        <v>1958</v>
      </c>
      <c r="M145" s="22" t="s">
        <v>6965</v>
      </c>
      <c r="N145" s="22" t="s">
        <v>6965</v>
      </c>
      <c r="O145" s="589" t="s">
        <v>6959</v>
      </c>
      <c r="P145" s="589" t="s">
        <v>6969</v>
      </c>
      <c r="Q145" s="592" t="s">
        <v>6966</v>
      </c>
      <c r="R145" s="587" t="s">
        <v>7304</v>
      </c>
      <c r="S145" s="37"/>
      <c r="T145" s="588">
        <v>44273</v>
      </c>
      <c r="U145" s="588"/>
      <c r="V145" s="588">
        <v>44285</v>
      </c>
      <c r="W145" s="431"/>
      <c r="X145" s="37"/>
      <c r="Y145" s="431"/>
      <c r="Z145" s="431"/>
      <c r="AA145" s="37"/>
      <c r="AB145" s="37"/>
      <c r="AC145" s="37"/>
      <c r="AD145" s="37"/>
      <c r="AE145" s="37"/>
      <c r="AF145" s="37"/>
      <c r="AG145" s="37"/>
      <c r="AH145" s="37"/>
      <c r="AI145" s="37"/>
      <c r="AJ145" s="37"/>
      <c r="AK145" s="37"/>
      <c r="AL145" s="37"/>
      <c r="AM145" s="37"/>
    </row>
    <row r="146" spans="1:39" ht="32">
      <c r="A146" s="587"/>
      <c r="B146" s="588">
        <v>44281</v>
      </c>
      <c r="C146" s="588">
        <v>44306</v>
      </c>
      <c r="D146" s="589" t="s">
        <v>6954</v>
      </c>
      <c r="E146" s="589" t="s">
        <v>4890</v>
      </c>
      <c r="F146" s="589" t="s">
        <v>6955</v>
      </c>
      <c r="G146" s="589" t="s">
        <v>3242</v>
      </c>
      <c r="H146" s="599" t="s">
        <v>175</v>
      </c>
      <c r="I146" s="598" t="s">
        <v>7305</v>
      </c>
      <c r="J146" s="589" t="s">
        <v>7306</v>
      </c>
      <c r="K146" s="180" t="s">
        <v>12364</v>
      </c>
      <c r="L146" s="431">
        <v>1000</v>
      </c>
      <c r="M146" s="22" t="s">
        <v>6965</v>
      </c>
      <c r="N146" s="596" t="s">
        <v>6965</v>
      </c>
      <c r="O146" s="589" t="s">
        <v>6959</v>
      </c>
      <c r="P146" s="589" t="s">
        <v>6969</v>
      </c>
      <c r="Q146" s="592" t="s">
        <v>6970</v>
      </c>
      <c r="R146" s="610" t="s">
        <v>12365</v>
      </c>
      <c r="S146" s="37"/>
      <c r="T146" s="588">
        <v>44281</v>
      </c>
      <c r="U146" s="588"/>
      <c r="V146" s="588"/>
      <c r="W146" s="431" t="s">
        <v>139</v>
      </c>
      <c r="X146" s="37" t="s">
        <v>37</v>
      </c>
      <c r="Y146" s="431"/>
      <c r="Z146" s="431"/>
      <c r="AA146" s="37"/>
      <c r="AB146" s="37"/>
      <c r="AC146" s="37"/>
      <c r="AD146" s="37"/>
      <c r="AE146" s="37"/>
      <c r="AF146" s="37"/>
      <c r="AG146" s="37"/>
      <c r="AH146" s="37"/>
      <c r="AI146" s="37"/>
      <c r="AJ146" s="37"/>
      <c r="AK146" s="37"/>
      <c r="AL146" s="37"/>
      <c r="AM146" s="37"/>
    </row>
    <row r="147" spans="1:39" ht="60">
      <c r="A147" s="587"/>
      <c r="B147" s="588">
        <v>44274</v>
      </c>
      <c r="C147" s="588">
        <v>44314</v>
      </c>
      <c r="D147" s="589" t="s">
        <v>6976</v>
      </c>
      <c r="E147" s="589" t="s">
        <v>4890</v>
      </c>
      <c r="F147" s="589" t="s">
        <v>6955</v>
      </c>
      <c r="G147" s="589" t="s">
        <v>3242</v>
      </c>
      <c r="H147" s="589" t="s">
        <v>157</v>
      </c>
      <c r="I147" s="595" t="s">
        <v>7307</v>
      </c>
      <c r="J147" s="589" t="s">
        <v>7308</v>
      </c>
      <c r="K147" s="589" t="s">
        <v>142</v>
      </c>
      <c r="L147" s="431">
        <v>100000</v>
      </c>
      <c r="M147" s="22" t="s">
        <v>6965</v>
      </c>
      <c r="N147" s="596" t="s">
        <v>6965</v>
      </c>
      <c r="O147" s="589" t="s">
        <v>6959</v>
      </c>
      <c r="P147" s="431" t="s">
        <v>7163</v>
      </c>
      <c r="Q147" s="592" t="s">
        <v>6970</v>
      </c>
      <c r="R147" s="606" t="s">
        <v>7309</v>
      </c>
      <c r="S147" s="37"/>
      <c r="T147" s="588">
        <v>44274</v>
      </c>
      <c r="U147" s="588"/>
      <c r="V147" s="588">
        <v>44286</v>
      </c>
      <c r="W147" s="431" t="s">
        <v>152</v>
      </c>
      <c r="X147" s="37"/>
      <c r="Y147" s="431"/>
      <c r="Z147" s="431"/>
      <c r="AA147" s="37"/>
      <c r="AB147" s="37"/>
      <c r="AC147" s="37"/>
      <c r="AD147" s="37"/>
      <c r="AE147" s="37"/>
      <c r="AF147" s="37"/>
      <c r="AG147" s="37"/>
      <c r="AH147" s="37"/>
      <c r="AI147" s="37"/>
      <c r="AJ147" s="37"/>
      <c r="AK147" s="37"/>
      <c r="AL147" s="37"/>
      <c r="AM147" s="37"/>
    </row>
    <row r="148" spans="1:39" ht="30">
      <c r="A148" s="587"/>
      <c r="B148" s="588">
        <v>44265</v>
      </c>
      <c r="C148" s="588">
        <v>44275</v>
      </c>
      <c r="D148" s="589" t="s">
        <v>6954</v>
      </c>
      <c r="E148" s="589" t="s">
        <v>4890</v>
      </c>
      <c r="F148" s="589" t="s">
        <v>6955</v>
      </c>
      <c r="G148" s="589" t="s">
        <v>3242</v>
      </c>
      <c r="H148" s="589" t="s">
        <v>154</v>
      </c>
      <c r="I148" s="593" t="s">
        <v>6002</v>
      </c>
      <c r="J148" s="589" t="s">
        <v>7310</v>
      </c>
      <c r="K148" s="589" t="s">
        <v>213</v>
      </c>
      <c r="L148" s="589">
        <v>10000</v>
      </c>
      <c r="M148" s="22" t="s">
        <v>6957</v>
      </c>
      <c r="N148" s="22" t="s">
        <v>6957</v>
      </c>
      <c r="O148" s="589" t="s">
        <v>6959</v>
      </c>
      <c r="P148" s="589" t="s">
        <v>6960</v>
      </c>
      <c r="Q148" s="592" t="s">
        <v>6966</v>
      </c>
      <c r="R148" s="587" t="s">
        <v>7311</v>
      </c>
      <c r="S148" s="431"/>
      <c r="T148" s="588">
        <v>44265</v>
      </c>
      <c r="U148" s="588"/>
      <c r="V148" s="588">
        <v>44265</v>
      </c>
      <c r="W148" s="278" t="s">
        <v>139</v>
      </c>
      <c r="X148" s="431" t="s">
        <v>37</v>
      </c>
      <c r="Y148" s="431"/>
      <c r="Z148" s="431"/>
      <c r="AA148" s="37"/>
      <c r="AB148" s="37"/>
      <c r="AC148" s="37"/>
      <c r="AD148" s="37"/>
      <c r="AE148" s="37"/>
      <c r="AF148" s="37"/>
      <c r="AG148" s="37"/>
      <c r="AH148" s="37"/>
      <c r="AI148" s="37"/>
      <c r="AJ148" s="37"/>
      <c r="AK148" s="37"/>
      <c r="AL148" s="37"/>
      <c r="AM148" s="37"/>
    </row>
    <row r="149" spans="1:39">
      <c r="A149" s="606"/>
      <c r="B149" s="588">
        <v>44277</v>
      </c>
      <c r="C149" s="588">
        <v>44278</v>
      </c>
      <c r="D149" s="431" t="s">
        <v>6954</v>
      </c>
      <c r="E149" s="589" t="s">
        <v>4890</v>
      </c>
      <c r="F149" s="589" t="s">
        <v>6955</v>
      </c>
      <c r="G149" s="589" t="s">
        <v>3242</v>
      </c>
      <c r="H149" s="604" t="s">
        <v>178</v>
      </c>
      <c r="I149" s="595" t="s">
        <v>5890</v>
      </c>
      <c r="J149" s="604" t="s">
        <v>6985</v>
      </c>
      <c r="K149" s="604" t="s">
        <v>142</v>
      </c>
      <c r="L149" s="589">
        <v>25835</v>
      </c>
      <c r="M149" s="22" t="s">
        <v>6958</v>
      </c>
      <c r="N149" s="22" t="s">
        <v>6958</v>
      </c>
      <c r="O149" s="431" t="s">
        <v>6959</v>
      </c>
      <c r="P149" s="431" t="s">
        <v>6960</v>
      </c>
      <c r="Q149" s="598" t="s">
        <v>6966</v>
      </c>
      <c r="R149" s="606"/>
      <c r="S149" s="37"/>
      <c r="T149" s="588">
        <v>44277</v>
      </c>
      <c r="U149" s="588"/>
      <c r="V149" s="588"/>
      <c r="W149" s="37"/>
      <c r="X149" s="37"/>
      <c r="Y149" s="37"/>
      <c r="Z149" s="37"/>
      <c r="AA149" s="37"/>
      <c r="AB149" s="37"/>
      <c r="AC149" s="37"/>
      <c r="AD149" s="37"/>
      <c r="AE149" s="37"/>
      <c r="AF149" s="37"/>
      <c r="AG149" s="37"/>
      <c r="AH149" s="37"/>
      <c r="AI149" s="37"/>
      <c r="AJ149" s="37"/>
      <c r="AK149" s="37"/>
      <c r="AL149" s="37"/>
      <c r="AM149" s="37"/>
    </row>
    <row r="150" spans="1:39">
      <c r="A150" s="594"/>
      <c r="B150" s="588">
        <v>44277</v>
      </c>
      <c r="C150" s="588">
        <v>44278</v>
      </c>
      <c r="D150" s="589" t="s">
        <v>6954</v>
      </c>
      <c r="E150" s="589" t="s">
        <v>4890</v>
      </c>
      <c r="F150" s="589" t="s">
        <v>6955</v>
      </c>
      <c r="G150" s="589" t="s">
        <v>3242</v>
      </c>
      <c r="H150" s="431" t="s">
        <v>175</v>
      </c>
      <c r="I150" s="595">
        <v>28578778</v>
      </c>
      <c r="J150" s="431" t="s">
        <v>7312</v>
      </c>
      <c r="K150" s="431" t="s">
        <v>142</v>
      </c>
      <c r="L150" s="589">
        <v>2520.29</v>
      </c>
      <c r="M150" s="22" t="s">
        <v>6958</v>
      </c>
      <c r="N150" s="611" t="s">
        <v>6958</v>
      </c>
      <c r="O150" s="431" t="s">
        <v>6959</v>
      </c>
      <c r="P150" s="598" t="s">
        <v>6960</v>
      </c>
      <c r="Q150" s="431" t="s">
        <v>6966</v>
      </c>
      <c r="R150" s="606" t="s">
        <v>7102</v>
      </c>
      <c r="S150" s="37"/>
      <c r="T150" s="588">
        <v>44277</v>
      </c>
      <c r="U150" s="588"/>
      <c r="V150" s="588"/>
      <c r="W150" s="431"/>
      <c r="X150" s="37"/>
      <c r="Y150" s="431"/>
      <c r="Z150" s="431"/>
      <c r="AA150" s="37"/>
      <c r="AB150" s="37"/>
      <c r="AC150" s="37"/>
      <c r="AD150" s="37"/>
      <c r="AE150" s="37"/>
      <c r="AF150" s="37"/>
      <c r="AG150" s="37"/>
      <c r="AH150" s="37"/>
      <c r="AI150" s="37"/>
      <c r="AJ150" s="37"/>
      <c r="AK150" s="37"/>
      <c r="AL150" s="37"/>
      <c r="AM150" s="37"/>
    </row>
    <row r="151" spans="1:39">
      <c r="A151" s="587"/>
      <c r="B151" s="588">
        <v>44179</v>
      </c>
      <c r="C151" s="588">
        <v>44301</v>
      </c>
      <c r="D151" s="589" t="s">
        <v>6954</v>
      </c>
      <c r="E151" s="589" t="s">
        <v>4890</v>
      </c>
      <c r="F151" s="589" t="s">
        <v>6955</v>
      </c>
      <c r="G151" s="589" t="s">
        <v>3242</v>
      </c>
      <c r="H151" s="589" t="s">
        <v>194</v>
      </c>
      <c r="I151" s="598" t="s">
        <v>2906</v>
      </c>
      <c r="J151" s="431" t="s">
        <v>7313</v>
      </c>
      <c r="K151" s="589" t="s">
        <v>287</v>
      </c>
      <c r="L151" s="589">
        <v>12500</v>
      </c>
      <c r="M151" s="22" t="s">
        <v>6958</v>
      </c>
      <c r="N151" s="596" t="s">
        <v>6958</v>
      </c>
      <c r="O151" s="588" t="s">
        <v>6959</v>
      </c>
      <c r="P151" s="431" t="s">
        <v>6960</v>
      </c>
      <c r="Q151" s="598" t="s">
        <v>6966</v>
      </c>
      <c r="R151" s="606" t="s">
        <v>7119</v>
      </c>
      <c r="S151" s="37"/>
      <c r="T151" s="588">
        <v>44278</v>
      </c>
      <c r="U151" s="588"/>
      <c r="V151" s="588"/>
      <c r="W151" s="37"/>
      <c r="X151" s="37"/>
      <c r="Y151" s="37"/>
      <c r="Z151" s="37"/>
      <c r="AA151" s="37"/>
      <c r="AB151" s="37"/>
      <c r="AC151" s="37"/>
      <c r="AD151" s="37"/>
      <c r="AE151" s="37"/>
      <c r="AF151" s="37"/>
      <c r="AG151" s="37"/>
      <c r="AH151" s="37"/>
      <c r="AI151" s="37"/>
      <c r="AJ151" s="37"/>
      <c r="AK151" s="37"/>
      <c r="AL151" s="37"/>
      <c r="AM151" s="37"/>
    </row>
    <row r="152" spans="1:39">
      <c r="A152" s="587"/>
      <c r="B152" s="588">
        <v>44278</v>
      </c>
      <c r="C152" s="588">
        <v>44278</v>
      </c>
      <c r="D152" s="589" t="s">
        <v>6954</v>
      </c>
      <c r="E152" s="589" t="s">
        <v>4890</v>
      </c>
      <c r="F152" s="589" t="s">
        <v>6955</v>
      </c>
      <c r="G152" s="589" t="s">
        <v>3242</v>
      </c>
      <c r="H152" s="589" t="s">
        <v>146</v>
      </c>
      <c r="I152" s="595" t="s">
        <v>6112</v>
      </c>
      <c r="J152" s="589" t="s">
        <v>4414</v>
      </c>
      <c r="K152" s="589" t="s">
        <v>213</v>
      </c>
      <c r="L152" s="589">
        <v>10790</v>
      </c>
      <c r="M152" s="22" t="s">
        <v>6958</v>
      </c>
      <c r="N152" s="596" t="s">
        <v>6958</v>
      </c>
      <c r="O152" s="588" t="s">
        <v>6959</v>
      </c>
      <c r="P152" s="431" t="s">
        <v>6960</v>
      </c>
      <c r="Q152" s="431" t="s">
        <v>6966</v>
      </c>
      <c r="R152" s="606" t="s">
        <v>7314</v>
      </c>
      <c r="S152" s="37"/>
      <c r="T152" s="588">
        <v>44278</v>
      </c>
      <c r="U152" s="588">
        <v>44279</v>
      </c>
      <c r="V152" s="588"/>
      <c r="W152" s="37"/>
      <c r="X152" s="37"/>
      <c r="Y152" s="37"/>
      <c r="Z152" s="37"/>
      <c r="AA152" s="37"/>
      <c r="AB152" s="37"/>
      <c r="AC152" s="37"/>
      <c r="AD152" s="37"/>
      <c r="AE152" s="37"/>
      <c r="AF152" s="37"/>
      <c r="AG152" s="37"/>
      <c r="AH152" s="37"/>
      <c r="AI152" s="37"/>
      <c r="AJ152" s="37"/>
      <c r="AK152" s="37"/>
      <c r="AL152" s="37"/>
      <c r="AM152" s="37"/>
    </row>
    <row r="153" spans="1:39">
      <c r="A153" s="587"/>
      <c r="B153" s="588">
        <v>44278</v>
      </c>
      <c r="C153" s="588">
        <v>44278</v>
      </c>
      <c r="D153" s="589" t="s">
        <v>6954</v>
      </c>
      <c r="E153" s="589" t="s">
        <v>4890</v>
      </c>
      <c r="F153" s="589" t="s">
        <v>6955</v>
      </c>
      <c r="G153" s="589" t="s">
        <v>3242</v>
      </c>
      <c r="H153" s="589" t="s">
        <v>154</v>
      </c>
      <c r="I153" s="595" t="s">
        <v>5997</v>
      </c>
      <c r="J153" s="589" t="s">
        <v>7315</v>
      </c>
      <c r="K153" s="589" t="s">
        <v>142</v>
      </c>
      <c r="L153" s="589">
        <v>10000</v>
      </c>
      <c r="M153" s="22" t="s">
        <v>6958</v>
      </c>
      <c r="N153" s="596" t="s">
        <v>6958</v>
      </c>
      <c r="O153" s="588" t="s">
        <v>6959</v>
      </c>
      <c r="P153" s="598" t="s">
        <v>6960</v>
      </c>
      <c r="Q153" s="431" t="s">
        <v>6966</v>
      </c>
      <c r="R153" s="606" t="s">
        <v>82</v>
      </c>
      <c r="S153" s="37"/>
      <c r="T153" s="588">
        <v>44278</v>
      </c>
      <c r="U153" s="588"/>
      <c r="V153" s="588">
        <v>44278</v>
      </c>
      <c r="W153" s="278" t="s">
        <v>139</v>
      </c>
      <c r="X153" s="431" t="s">
        <v>37</v>
      </c>
      <c r="Y153" s="37"/>
      <c r="Z153" s="37"/>
      <c r="AA153" s="37"/>
      <c r="AB153" s="37"/>
      <c r="AC153" s="37"/>
      <c r="AD153" s="37"/>
      <c r="AE153" s="37"/>
      <c r="AF153" s="37"/>
      <c r="AG153" s="37"/>
      <c r="AH153" s="37"/>
      <c r="AI153" s="37"/>
      <c r="AJ153" s="37"/>
      <c r="AK153" s="37"/>
      <c r="AL153" s="37"/>
      <c r="AM153" s="37"/>
    </row>
    <row r="154" spans="1:39">
      <c r="A154" s="587"/>
      <c r="B154" s="588">
        <v>44265</v>
      </c>
      <c r="C154" s="588">
        <v>44270</v>
      </c>
      <c r="D154" s="589" t="s">
        <v>6954</v>
      </c>
      <c r="E154" s="589" t="s">
        <v>4890</v>
      </c>
      <c r="F154" s="589" t="s">
        <v>6955</v>
      </c>
      <c r="G154" s="589" t="s">
        <v>3242</v>
      </c>
      <c r="H154" s="589" t="s">
        <v>154</v>
      </c>
      <c r="I154" s="593" t="s">
        <v>5917</v>
      </c>
      <c r="J154" s="589" t="s">
        <v>7316</v>
      </c>
      <c r="K154" s="589" t="s">
        <v>176</v>
      </c>
      <c r="L154" s="589">
        <v>2000</v>
      </c>
      <c r="M154" s="22" t="s">
        <v>6957</v>
      </c>
      <c r="N154" s="22" t="s">
        <v>6957</v>
      </c>
      <c r="O154" s="589" t="s">
        <v>6959</v>
      </c>
      <c r="P154" s="589" t="s">
        <v>6960</v>
      </c>
      <c r="Q154" s="592" t="s">
        <v>6966</v>
      </c>
      <c r="R154" s="587" t="s">
        <v>7317</v>
      </c>
      <c r="S154" s="431"/>
      <c r="T154" s="588">
        <v>44265</v>
      </c>
      <c r="U154" s="588"/>
      <c r="V154" s="588">
        <v>44265</v>
      </c>
      <c r="W154" s="278" t="s">
        <v>139</v>
      </c>
      <c r="X154" s="431" t="s">
        <v>37</v>
      </c>
      <c r="Y154" s="431"/>
      <c r="Z154" s="431"/>
      <c r="AA154" s="37"/>
      <c r="AB154" s="37"/>
      <c r="AC154" s="37"/>
      <c r="AD154" s="37"/>
      <c r="AE154" s="37"/>
      <c r="AF154" s="37"/>
      <c r="AG154" s="37"/>
      <c r="AH154" s="37"/>
      <c r="AI154" s="37"/>
      <c r="AJ154" s="37"/>
      <c r="AK154" s="37"/>
      <c r="AL154" s="37"/>
      <c r="AM154" s="37"/>
    </row>
    <row r="155" spans="1:39" ht="45">
      <c r="A155" s="587"/>
      <c r="B155" s="588">
        <v>44151</v>
      </c>
      <c r="C155" s="588">
        <v>44278</v>
      </c>
      <c r="D155" s="589" t="s">
        <v>6954</v>
      </c>
      <c r="E155" s="589" t="s">
        <v>4890</v>
      </c>
      <c r="F155" s="589" t="s">
        <v>6955</v>
      </c>
      <c r="G155" s="589" t="s">
        <v>3242</v>
      </c>
      <c r="H155" s="589" t="s">
        <v>281</v>
      </c>
      <c r="I155" s="595" t="s">
        <v>3047</v>
      </c>
      <c r="J155" s="589" t="s">
        <v>7318</v>
      </c>
      <c r="K155" s="589" t="s">
        <v>168</v>
      </c>
      <c r="L155" s="589">
        <v>1700</v>
      </c>
      <c r="M155" s="22" t="s">
        <v>6958</v>
      </c>
      <c r="N155" s="596" t="s">
        <v>6958</v>
      </c>
      <c r="O155" s="588" t="s">
        <v>6959</v>
      </c>
      <c r="P155" s="431" t="s">
        <v>6960</v>
      </c>
      <c r="Q155" s="592" t="s">
        <v>6970</v>
      </c>
      <c r="R155" s="606" t="s">
        <v>7319</v>
      </c>
      <c r="S155" s="37"/>
      <c r="T155" s="588">
        <v>44278</v>
      </c>
      <c r="U155" s="588"/>
      <c r="V155" s="588"/>
      <c r="W155" s="37"/>
      <c r="X155" s="37"/>
      <c r="Y155" s="37"/>
      <c r="Z155" s="37"/>
      <c r="AA155" s="37"/>
      <c r="AB155" s="37"/>
      <c r="AC155" s="37"/>
      <c r="AD155" s="37"/>
      <c r="AE155" s="37"/>
      <c r="AF155" s="37"/>
      <c r="AG155" s="37"/>
      <c r="AH155" s="37"/>
      <c r="AI155" s="37"/>
      <c r="AJ155" s="37"/>
      <c r="AK155" s="37"/>
      <c r="AL155" s="37"/>
      <c r="AM155" s="37"/>
    </row>
    <row r="156" spans="1:39">
      <c r="A156" s="587"/>
      <c r="B156" s="588">
        <v>44278</v>
      </c>
      <c r="C156" s="588">
        <v>44278</v>
      </c>
      <c r="D156" s="589" t="s">
        <v>6954</v>
      </c>
      <c r="E156" s="589" t="s">
        <v>4890</v>
      </c>
      <c r="F156" s="589" t="s">
        <v>6955</v>
      </c>
      <c r="G156" s="589" t="s">
        <v>3242</v>
      </c>
      <c r="H156" s="589" t="s">
        <v>175</v>
      </c>
      <c r="I156" s="595" t="s">
        <v>5769</v>
      </c>
      <c r="J156" s="589" t="s">
        <v>7320</v>
      </c>
      <c r="K156" s="589" t="s">
        <v>142</v>
      </c>
      <c r="L156" s="589">
        <v>1690</v>
      </c>
      <c r="M156" s="22" t="s">
        <v>6958</v>
      </c>
      <c r="N156" s="596" t="s">
        <v>6958</v>
      </c>
      <c r="O156" s="588" t="s">
        <v>6959</v>
      </c>
      <c r="P156" s="431" t="s">
        <v>6960</v>
      </c>
      <c r="Q156" s="431" t="s">
        <v>6966</v>
      </c>
      <c r="R156" s="606" t="s">
        <v>7119</v>
      </c>
      <c r="S156" s="37"/>
      <c r="T156" s="588">
        <v>44278</v>
      </c>
      <c r="U156" s="588"/>
      <c r="V156" s="588"/>
      <c r="W156" s="37"/>
      <c r="X156" s="37"/>
      <c r="Y156" s="37"/>
      <c r="Z156" s="37"/>
      <c r="AA156" s="37"/>
      <c r="AB156" s="37"/>
      <c r="AC156" s="37"/>
      <c r="AD156" s="37"/>
      <c r="AE156" s="37"/>
      <c r="AF156" s="37"/>
      <c r="AG156" s="37"/>
      <c r="AH156" s="37"/>
      <c r="AI156" s="37"/>
      <c r="AJ156" s="37"/>
      <c r="AK156" s="37"/>
      <c r="AL156" s="37"/>
      <c r="AM156" s="37"/>
    </row>
    <row r="157" spans="1:39" ht="45">
      <c r="A157" s="587"/>
      <c r="B157" s="588">
        <v>44279</v>
      </c>
      <c r="C157" s="588">
        <v>44280</v>
      </c>
      <c r="D157" s="589" t="s">
        <v>6954</v>
      </c>
      <c r="E157" s="589" t="s">
        <v>4890</v>
      </c>
      <c r="F157" s="589" t="s">
        <v>6955</v>
      </c>
      <c r="G157" s="589" t="s">
        <v>3242</v>
      </c>
      <c r="H157" s="589" t="s">
        <v>146</v>
      </c>
      <c r="I157" s="595">
        <v>3542265842</v>
      </c>
      <c r="J157" s="589" t="s">
        <v>7321</v>
      </c>
      <c r="K157" s="589" t="s">
        <v>163</v>
      </c>
      <c r="L157" s="589">
        <v>4689.2</v>
      </c>
      <c r="M157" s="22" t="s">
        <v>6958</v>
      </c>
      <c r="N157" s="596" t="s">
        <v>6958</v>
      </c>
      <c r="O157" s="588" t="s">
        <v>6959</v>
      </c>
      <c r="P157" s="431" t="s">
        <v>6960</v>
      </c>
      <c r="Q157" s="598" t="s">
        <v>6966</v>
      </c>
      <c r="R157" s="609" t="s">
        <v>7322</v>
      </c>
      <c r="S157" s="37"/>
      <c r="T157" s="588">
        <v>44279</v>
      </c>
      <c r="U157" s="588"/>
      <c r="V157" s="588"/>
      <c r="W157" s="37"/>
      <c r="X157" s="37"/>
      <c r="Y157" s="37"/>
      <c r="Z157" s="37"/>
      <c r="AA157" s="37"/>
      <c r="AB157" s="37"/>
      <c r="AC157" s="37"/>
      <c r="AD157" s="37"/>
      <c r="AE157" s="37"/>
      <c r="AF157" s="37"/>
      <c r="AG157" s="37"/>
      <c r="AH157" s="37"/>
      <c r="AI157" s="37"/>
      <c r="AJ157" s="37"/>
      <c r="AK157" s="37"/>
      <c r="AL157" s="37"/>
      <c r="AM157" s="37"/>
    </row>
    <row r="158" spans="1:39">
      <c r="A158" s="587"/>
      <c r="B158" s="588">
        <v>44278</v>
      </c>
      <c r="C158" s="588">
        <v>44279</v>
      </c>
      <c r="D158" s="589" t="s">
        <v>6954</v>
      </c>
      <c r="E158" s="589" t="s">
        <v>4890</v>
      </c>
      <c r="F158" s="589" t="s">
        <v>6955</v>
      </c>
      <c r="G158" s="589" t="s">
        <v>3242</v>
      </c>
      <c r="H158" s="589" t="s">
        <v>175</v>
      </c>
      <c r="I158" s="595" t="s">
        <v>6109</v>
      </c>
      <c r="J158" s="589" t="s">
        <v>7323</v>
      </c>
      <c r="K158" s="589" t="s">
        <v>7324</v>
      </c>
      <c r="L158" s="589">
        <v>1998.55</v>
      </c>
      <c r="M158" s="22" t="s">
        <v>6958</v>
      </c>
      <c r="N158" s="596" t="s">
        <v>6958</v>
      </c>
      <c r="O158" s="588" t="s">
        <v>6959</v>
      </c>
      <c r="P158" s="431" t="s">
        <v>6960</v>
      </c>
      <c r="Q158" s="598" t="s">
        <v>6966</v>
      </c>
      <c r="R158" s="606" t="s">
        <v>82</v>
      </c>
      <c r="S158" s="37"/>
      <c r="T158" s="588">
        <v>44279</v>
      </c>
      <c r="U158" s="588"/>
      <c r="V158" s="588"/>
      <c r="W158" s="37"/>
      <c r="X158" s="37"/>
      <c r="Y158" s="37"/>
      <c r="Z158" s="37"/>
      <c r="AA158" s="37"/>
      <c r="AB158" s="37"/>
      <c r="AC158" s="37"/>
      <c r="AD158" s="37"/>
      <c r="AE158" s="37"/>
      <c r="AF158" s="37"/>
      <c r="AG158" s="37"/>
      <c r="AH158" s="37"/>
      <c r="AI158" s="37"/>
      <c r="AJ158" s="37"/>
      <c r="AK158" s="37"/>
      <c r="AL158" s="37"/>
      <c r="AM158" s="37"/>
    </row>
    <row r="159" spans="1:39" ht="60">
      <c r="A159" s="587"/>
      <c r="B159" s="588">
        <v>44259</v>
      </c>
      <c r="C159" s="588">
        <v>44273</v>
      </c>
      <c r="D159" s="589" t="s">
        <v>6954</v>
      </c>
      <c r="E159" s="589" t="s">
        <v>4890</v>
      </c>
      <c r="F159" s="589" t="s">
        <v>6955</v>
      </c>
      <c r="G159" s="589" t="s">
        <v>3242</v>
      </c>
      <c r="H159" s="589" t="s">
        <v>175</v>
      </c>
      <c r="I159" s="595" t="s">
        <v>7325</v>
      </c>
      <c r="J159" s="587" t="s">
        <v>7326</v>
      </c>
      <c r="K159" s="589" t="s">
        <v>142</v>
      </c>
      <c r="L159" s="591">
        <v>2703</v>
      </c>
      <c r="M159" s="22" t="s">
        <v>6965</v>
      </c>
      <c r="N159" s="596" t="s">
        <v>6965</v>
      </c>
      <c r="O159" s="589" t="s">
        <v>6959</v>
      </c>
      <c r="P159" s="589" t="s">
        <v>6969</v>
      </c>
      <c r="Q159" s="592" t="s">
        <v>6973</v>
      </c>
      <c r="R159" s="587" t="s">
        <v>7327</v>
      </c>
      <c r="S159" s="431"/>
      <c r="T159" s="588">
        <v>44259</v>
      </c>
      <c r="U159" s="588"/>
      <c r="V159" s="588"/>
      <c r="W159" s="431"/>
      <c r="X159" s="37"/>
      <c r="Y159" s="431"/>
      <c r="Z159" s="431"/>
      <c r="AA159" s="37"/>
      <c r="AB159" s="37"/>
      <c r="AC159" s="37"/>
      <c r="AD159" s="37"/>
      <c r="AE159" s="37"/>
      <c r="AF159" s="37"/>
      <c r="AG159" s="37"/>
      <c r="AH159" s="37"/>
      <c r="AI159" s="37"/>
      <c r="AJ159" s="37"/>
      <c r="AK159" s="37"/>
      <c r="AL159" s="37"/>
      <c r="AM159" s="37"/>
    </row>
    <row r="160" spans="1:39">
      <c r="A160" s="587"/>
      <c r="B160" s="588">
        <v>44280</v>
      </c>
      <c r="C160" s="588">
        <v>44293</v>
      </c>
      <c r="D160" s="589" t="s">
        <v>6954</v>
      </c>
      <c r="E160" s="589" t="s">
        <v>4890</v>
      </c>
      <c r="F160" s="589" t="s">
        <v>6955</v>
      </c>
      <c r="G160" s="589" t="s">
        <v>3242</v>
      </c>
      <c r="H160" s="589" t="s">
        <v>154</v>
      </c>
      <c r="I160" s="593" t="s">
        <v>7061</v>
      </c>
      <c r="J160" s="589" t="s">
        <v>7062</v>
      </c>
      <c r="K160" s="431" t="s">
        <v>7063</v>
      </c>
      <c r="L160" s="431" t="s">
        <v>202</v>
      </c>
      <c r="M160" s="22" t="s">
        <v>7003</v>
      </c>
      <c r="N160" s="596" t="s">
        <v>7003</v>
      </c>
      <c r="O160" s="588" t="s">
        <v>6959</v>
      </c>
      <c r="P160" s="431" t="s">
        <v>6960</v>
      </c>
      <c r="Q160" s="598" t="s">
        <v>6966</v>
      </c>
      <c r="R160" s="606" t="s">
        <v>7328</v>
      </c>
      <c r="S160" s="37"/>
      <c r="T160" s="588">
        <v>44280</v>
      </c>
      <c r="U160" s="588"/>
      <c r="V160" s="588">
        <v>44280</v>
      </c>
      <c r="W160" s="278" t="s">
        <v>139</v>
      </c>
      <c r="X160" s="431" t="s">
        <v>37</v>
      </c>
      <c r="Y160" s="37"/>
      <c r="Z160" s="37"/>
      <c r="AA160" s="37"/>
      <c r="AB160" s="37"/>
      <c r="AC160" s="37"/>
      <c r="AD160" s="37"/>
      <c r="AE160" s="37"/>
      <c r="AF160" s="37"/>
      <c r="AG160" s="37"/>
      <c r="AH160" s="37"/>
      <c r="AI160" s="37"/>
      <c r="AJ160" s="37"/>
      <c r="AK160" s="37"/>
      <c r="AL160" s="37"/>
      <c r="AM160" s="37"/>
    </row>
    <row r="161" spans="1:39" ht="105">
      <c r="A161" s="587"/>
      <c r="B161" s="588">
        <v>44280</v>
      </c>
      <c r="C161" s="588">
        <v>44293</v>
      </c>
      <c r="D161" s="589" t="s">
        <v>6954</v>
      </c>
      <c r="E161" s="589" t="s">
        <v>4890</v>
      </c>
      <c r="F161" s="589" t="s">
        <v>6955</v>
      </c>
      <c r="G161" s="589" t="s">
        <v>3242</v>
      </c>
      <c r="H161" s="589" t="s">
        <v>281</v>
      </c>
      <c r="I161" s="595" t="s">
        <v>7329</v>
      </c>
      <c r="J161" s="589" t="s">
        <v>7330</v>
      </c>
      <c r="K161" s="589" t="s">
        <v>142</v>
      </c>
      <c r="L161" s="589">
        <v>3000</v>
      </c>
      <c r="M161" s="22" t="s">
        <v>6965</v>
      </c>
      <c r="N161" s="596" t="s">
        <v>6965</v>
      </c>
      <c r="O161" s="588" t="s">
        <v>6959</v>
      </c>
      <c r="P161" s="431" t="s">
        <v>6969</v>
      </c>
      <c r="Q161" s="598" t="s">
        <v>6961</v>
      </c>
      <c r="R161" s="606" t="s">
        <v>7331</v>
      </c>
      <c r="S161" s="37"/>
      <c r="T161" s="588">
        <v>44280</v>
      </c>
      <c r="U161" s="588"/>
      <c r="V161" s="588"/>
      <c r="W161" s="37"/>
      <c r="X161" s="37"/>
      <c r="Y161" s="37"/>
      <c r="Z161" s="37"/>
      <c r="AA161" s="37"/>
      <c r="AB161" s="37"/>
      <c r="AC161" s="37"/>
      <c r="AD161" s="37"/>
      <c r="AE161" s="37"/>
      <c r="AF161" s="37"/>
      <c r="AG161" s="37"/>
      <c r="AH161" s="37"/>
      <c r="AI161" s="37"/>
      <c r="AJ161" s="37"/>
      <c r="AK161" s="37"/>
      <c r="AL161" s="37"/>
      <c r="AM161" s="37"/>
    </row>
    <row r="162" spans="1:39">
      <c r="A162" s="587"/>
      <c r="B162" s="588">
        <v>44280</v>
      </c>
      <c r="C162" s="588">
        <v>44293</v>
      </c>
      <c r="D162" s="589" t="s">
        <v>6954</v>
      </c>
      <c r="E162" s="589" t="s">
        <v>4890</v>
      </c>
      <c r="F162" s="589" t="s">
        <v>6955</v>
      </c>
      <c r="G162" s="589" t="s">
        <v>3242</v>
      </c>
      <c r="H162" s="589" t="s">
        <v>146</v>
      </c>
      <c r="I162" s="595">
        <v>283439270</v>
      </c>
      <c r="J162" s="589" t="s">
        <v>7332</v>
      </c>
      <c r="K162" s="589" t="s">
        <v>142</v>
      </c>
      <c r="L162" s="589">
        <v>1464</v>
      </c>
      <c r="M162" s="22" t="s">
        <v>6958</v>
      </c>
      <c r="N162" s="596" t="s">
        <v>6958</v>
      </c>
      <c r="O162" s="588" t="s">
        <v>6959</v>
      </c>
      <c r="P162" s="431" t="s">
        <v>6960</v>
      </c>
      <c r="Q162" s="598" t="s">
        <v>6966</v>
      </c>
      <c r="R162" s="606" t="s">
        <v>7119</v>
      </c>
      <c r="S162" s="37"/>
      <c r="T162" s="588">
        <v>44280</v>
      </c>
      <c r="U162" s="588"/>
      <c r="V162" s="588"/>
      <c r="W162" s="37"/>
      <c r="X162" s="37"/>
      <c r="Y162" s="37"/>
      <c r="Z162" s="37"/>
      <c r="AA162" s="37"/>
      <c r="AB162" s="37"/>
      <c r="AC162" s="37"/>
      <c r="AD162" s="37"/>
      <c r="AE162" s="37"/>
      <c r="AF162" s="37"/>
      <c r="AG162" s="37"/>
      <c r="AH162" s="37"/>
      <c r="AI162" s="37"/>
      <c r="AJ162" s="37"/>
      <c r="AK162" s="37"/>
      <c r="AL162" s="37"/>
      <c r="AM162" s="37"/>
    </row>
    <row r="163" spans="1:39" ht="126">
      <c r="A163" s="610" t="s">
        <v>12366</v>
      </c>
      <c r="B163" s="588">
        <v>44533</v>
      </c>
      <c r="C163" s="605" t="s">
        <v>7333</v>
      </c>
      <c r="D163" s="589" t="s">
        <v>6954</v>
      </c>
      <c r="E163" s="589" t="s">
        <v>4890</v>
      </c>
      <c r="F163" s="589" t="s">
        <v>6955</v>
      </c>
      <c r="G163" s="589" t="s">
        <v>3242</v>
      </c>
      <c r="H163" s="589" t="s">
        <v>194</v>
      </c>
      <c r="I163" s="598" t="s">
        <v>5832</v>
      </c>
      <c r="J163" s="431" t="s">
        <v>7136</v>
      </c>
      <c r="K163" s="589" t="s">
        <v>7334</v>
      </c>
      <c r="L163" s="589">
        <v>1140</v>
      </c>
      <c r="M163" s="22" t="s">
        <v>6958</v>
      </c>
      <c r="N163" s="596" t="s">
        <v>6958</v>
      </c>
      <c r="O163" s="588" t="s">
        <v>6959</v>
      </c>
      <c r="P163" s="431" t="s">
        <v>6969</v>
      </c>
      <c r="Q163" s="598" t="s">
        <v>6961</v>
      </c>
      <c r="R163" s="606" t="s">
        <v>7335</v>
      </c>
      <c r="S163" s="37"/>
      <c r="T163" s="588">
        <v>44280</v>
      </c>
      <c r="U163" s="588">
        <v>44281</v>
      </c>
      <c r="V163" s="588">
        <v>44286</v>
      </c>
      <c r="W163" s="278" t="s">
        <v>139</v>
      </c>
      <c r="X163" s="37" t="s">
        <v>37</v>
      </c>
      <c r="Y163" s="37"/>
      <c r="Z163" s="37"/>
      <c r="AA163" s="37"/>
      <c r="AB163" s="37"/>
      <c r="AC163" s="37"/>
      <c r="AD163" s="37"/>
      <c r="AE163" s="37"/>
      <c r="AF163" s="37"/>
      <c r="AG163" s="37"/>
      <c r="AH163" s="37"/>
      <c r="AI163" s="37"/>
      <c r="AJ163" s="37"/>
      <c r="AK163" s="37"/>
      <c r="AL163" s="525" t="s">
        <v>7336</v>
      </c>
      <c r="AM163" s="37"/>
    </row>
    <row r="164" spans="1:39" ht="60">
      <c r="A164" s="587"/>
      <c r="B164" s="588">
        <v>44280</v>
      </c>
      <c r="C164" s="588">
        <v>44292</v>
      </c>
      <c r="D164" s="589" t="s">
        <v>6954</v>
      </c>
      <c r="E164" s="589" t="s">
        <v>4890</v>
      </c>
      <c r="F164" s="589" t="s">
        <v>6955</v>
      </c>
      <c r="G164" s="589" t="s">
        <v>3242</v>
      </c>
      <c r="H164" s="589" t="s">
        <v>175</v>
      </c>
      <c r="I164" s="595" t="s">
        <v>7337</v>
      </c>
      <c r="J164" s="589" t="s">
        <v>7338</v>
      </c>
      <c r="K164" s="589" t="s">
        <v>264</v>
      </c>
      <c r="L164" s="589">
        <v>1000</v>
      </c>
      <c r="M164" s="22" t="s">
        <v>6965</v>
      </c>
      <c r="N164" s="596" t="s">
        <v>6965</v>
      </c>
      <c r="O164" s="588" t="s">
        <v>6959</v>
      </c>
      <c r="P164" s="431" t="s">
        <v>6969</v>
      </c>
      <c r="Q164" s="598" t="s">
        <v>6966</v>
      </c>
      <c r="R164" s="606" t="s">
        <v>7339</v>
      </c>
      <c r="S164" s="37"/>
      <c r="T164" s="588">
        <v>44280</v>
      </c>
      <c r="U164" s="588"/>
      <c r="V164" s="588"/>
      <c r="W164" s="37"/>
      <c r="X164" s="37"/>
      <c r="Y164" s="37"/>
      <c r="Z164" s="37"/>
      <c r="AA164" s="37"/>
      <c r="AB164" s="37"/>
      <c r="AC164" s="37"/>
      <c r="AD164" s="37"/>
      <c r="AE164" s="37"/>
      <c r="AF164" s="37"/>
      <c r="AG164" s="37"/>
      <c r="AH164" s="37"/>
      <c r="AI164" s="37"/>
      <c r="AJ164" s="37"/>
      <c r="AK164" s="37"/>
      <c r="AL164" s="37"/>
      <c r="AM164" s="37"/>
    </row>
    <row r="165" spans="1:39" ht="120">
      <c r="A165" s="594" t="s">
        <v>7340</v>
      </c>
      <c r="B165" s="588">
        <v>44281</v>
      </c>
      <c r="C165" s="588">
        <v>44292</v>
      </c>
      <c r="D165" s="589" t="s">
        <v>6954</v>
      </c>
      <c r="E165" s="589" t="s">
        <v>4890</v>
      </c>
      <c r="F165" s="589" t="s">
        <v>6955</v>
      </c>
      <c r="G165" s="589" t="s">
        <v>3242</v>
      </c>
      <c r="H165" s="589" t="s">
        <v>5487</v>
      </c>
      <c r="I165" s="598" t="s">
        <v>7341</v>
      </c>
      <c r="J165" s="589" t="s">
        <v>7342</v>
      </c>
      <c r="K165" s="431" t="s">
        <v>7343</v>
      </c>
      <c r="L165" s="589">
        <v>80000</v>
      </c>
      <c r="M165" s="22" t="s">
        <v>6965</v>
      </c>
      <c r="N165" s="596" t="s">
        <v>6965</v>
      </c>
      <c r="O165" s="588" t="s">
        <v>6959</v>
      </c>
      <c r="P165" s="431" t="s">
        <v>6969</v>
      </c>
      <c r="Q165" s="598" t="s">
        <v>6966</v>
      </c>
      <c r="R165" s="606" t="s">
        <v>7344</v>
      </c>
      <c r="S165" s="37"/>
      <c r="T165" s="588">
        <v>44281</v>
      </c>
      <c r="U165" s="588"/>
      <c r="V165" s="588">
        <v>44286</v>
      </c>
      <c r="W165" s="278" t="s">
        <v>139</v>
      </c>
      <c r="X165" s="37" t="s">
        <v>37</v>
      </c>
      <c r="Y165" s="37"/>
      <c r="Z165" s="37"/>
      <c r="AA165" s="37"/>
      <c r="AB165" s="37"/>
      <c r="AC165" s="37"/>
      <c r="AD165" s="37"/>
      <c r="AE165" s="37"/>
      <c r="AF165" s="37"/>
      <c r="AG165" s="37"/>
      <c r="AH165" s="37"/>
      <c r="AI165" s="37"/>
      <c r="AJ165" s="37"/>
      <c r="AK165" s="37"/>
      <c r="AL165" s="278" t="s">
        <v>7345</v>
      </c>
      <c r="AM165" s="37"/>
    </row>
    <row r="166" spans="1:39">
      <c r="A166" s="587"/>
      <c r="B166" s="588">
        <v>44281</v>
      </c>
      <c r="C166" s="588">
        <v>44287</v>
      </c>
      <c r="D166" s="589" t="s">
        <v>6954</v>
      </c>
      <c r="E166" s="589" t="s">
        <v>4890</v>
      </c>
      <c r="F166" s="589" t="s">
        <v>6955</v>
      </c>
      <c r="G166" s="589" t="s">
        <v>3242</v>
      </c>
      <c r="H166" s="599" t="s">
        <v>178</v>
      </c>
      <c r="I166" s="595" t="s">
        <v>7346</v>
      </c>
      <c r="J166" s="589" t="s">
        <v>7347</v>
      </c>
      <c r="K166" s="589" t="s">
        <v>3224</v>
      </c>
      <c r="L166" s="589">
        <v>4788</v>
      </c>
      <c r="M166" s="22" t="s">
        <v>6965</v>
      </c>
      <c r="N166" s="596" t="s">
        <v>6965</v>
      </c>
      <c r="O166" s="588" t="s">
        <v>6959</v>
      </c>
      <c r="P166" s="604" t="s">
        <v>6969</v>
      </c>
      <c r="Q166" s="598" t="s">
        <v>6966</v>
      </c>
      <c r="R166" s="609"/>
      <c r="S166" s="37"/>
      <c r="T166" s="588">
        <v>44281</v>
      </c>
      <c r="U166" s="588"/>
      <c r="V166" s="588"/>
      <c r="W166" s="278" t="s">
        <v>139</v>
      </c>
      <c r="X166" s="37" t="s">
        <v>37</v>
      </c>
      <c r="Y166" s="37"/>
      <c r="Z166" s="37"/>
      <c r="AA166" s="37"/>
      <c r="AB166" s="37"/>
      <c r="AC166" s="37"/>
      <c r="AD166" s="37"/>
      <c r="AE166" s="37"/>
      <c r="AF166" s="37"/>
      <c r="AG166" s="37"/>
      <c r="AH166" s="37"/>
      <c r="AI166" s="37"/>
      <c r="AJ166" s="37"/>
      <c r="AK166" s="37"/>
      <c r="AL166" s="37"/>
      <c r="AM166" s="37"/>
    </row>
    <row r="167" spans="1:39" ht="90">
      <c r="A167" s="587"/>
      <c r="B167" s="588">
        <v>44281</v>
      </c>
      <c r="C167" s="588">
        <v>44299</v>
      </c>
      <c r="D167" s="589" t="s">
        <v>6954</v>
      </c>
      <c r="E167" s="589" t="s">
        <v>4890</v>
      </c>
      <c r="F167" s="589" t="s">
        <v>6955</v>
      </c>
      <c r="G167" s="589" t="s">
        <v>3242</v>
      </c>
      <c r="H167" s="589" t="s">
        <v>281</v>
      </c>
      <c r="I167" s="595">
        <v>38879964</v>
      </c>
      <c r="J167" s="589" t="s">
        <v>7348</v>
      </c>
      <c r="K167" s="589" t="s">
        <v>142</v>
      </c>
      <c r="L167" s="589">
        <v>2000</v>
      </c>
      <c r="M167" s="22" t="s">
        <v>6965</v>
      </c>
      <c r="N167" s="596" t="s">
        <v>6965</v>
      </c>
      <c r="O167" s="588" t="s">
        <v>6959</v>
      </c>
      <c r="P167" s="431" t="s">
        <v>6969</v>
      </c>
      <c r="Q167" s="598" t="s">
        <v>6966</v>
      </c>
      <c r="R167" s="606" t="s">
        <v>7349</v>
      </c>
      <c r="S167" s="37"/>
      <c r="T167" s="588">
        <v>44281</v>
      </c>
      <c r="U167" s="588"/>
      <c r="V167" s="588"/>
      <c r="W167" s="37"/>
      <c r="X167" s="37"/>
      <c r="Y167" s="37"/>
      <c r="Z167" s="37"/>
      <c r="AA167" s="37"/>
      <c r="AB167" s="37"/>
      <c r="AC167" s="37"/>
      <c r="AD167" s="37"/>
      <c r="AE167" s="37"/>
      <c r="AF167" s="37"/>
      <c r="AG167" s="37"/>
      <c r="AH167" s="37"/>
      <c r="AI167" s="37"/>
      <c r="AJ167" s="37"/>
      <c r="AK167" s="37"/>
      <c r="AL167" s="37"/>
      <c r="AM167" s="37"/>
    </row>
    <row r="168" spans="1:39" ht="60">
      <c r="A168" s="594" t="s">
        <v>7350</v>
      </c>
      <c r="B168" s="588">
        <v>44284</v>
      </c>
      <c r="C168" s="588">
        <v>44288</v>
      </c>
      <c r="D168" s="589" t="s">
        <v>6954</v>
      </c>
      <c r="E168" s="589" t="s">
        <v>4890</v>
      </c>
      <c r="F168" s="589" t="s">
        <v>6955</v>
      </c>
      <c r="G168" s="589" t="s">
        <v>3242</v>
      </c>
      <c r="H168" s="589" t="s">
        <v>5487</v>
      </c>
      <c r="I168" s="595" t="s">
        <v>7351</v>
      </c>
      <c r="J168" s="589" t="s">
        <v>7352</v>
      </c>
      <c r="K168" s="589" t="s">
        <v>287</v>
      </c>
      <c r="L168" s="589">
        <v>2700</v>
      </c>
      <c r="M168" s="22" t="s">
        <v>6965</v>
      </c>
      <c r="N168" s="596" t="s">
        <v>6965</v>
      </c>
      <c r="O168" s="588" t="s">
        <v>6959</v>
      </c>
      <c r="P168" s="604" t="s">
        <v>6969</v>
      </c>
      <c r="Q168" s="598" t="s">
        <v>6966</v>
      </c>
      <c r="R168" s="606" t="s">
        <v>7353</v>
      </c>
      <c r="S168" s="37"/>
      <c r="T168" s="588">
        <v>44284</v>
      </c>
      <c r="U168" s="588"/>
      <c r="V168" s="588">
        <v>44286</v>
      </c>
      <c r="W168" s="278" t="s">
        <v>139</v>
      </c>
      <c r="X168" s="37" t="s">
        <v>37</v>
      </c>
      <c r="Y168" s="278" t="s">
        <v>7354</v>
      </c>
      <c r="Z168" s="278" t="s">
        <v>7355</v>
      </c>
      <c r="AA168" s="37"/>
      <c r="AB168" s="525" t="s">
        <v>7356</v>
      </c>
      <c r="AC168" s="37"/>
      <c r="AD168" s="278" t="s">
        <v>39</v>
      </c>
      <c r="AE168" s="37"/>
      <c r="AF168" s="37"/>
      <c r="AG168" s="37"/>
      <c r="AH168" s="37"/>
      <c r="AI168" s="37"/>
      <c r="AJ168" s="37"/>
      <c r="AK168" s="278" t="s">
        <v>35</v>
      </c>
      <c r="AL168" s="278" t="s">
        <v>7357</v>
      </c>
      <c r="AM168" s="37"/>
    </row>
    <row r="169" spans="1:39" ht="30">
      <c r="A169" s="587"/>
      <c r="B169" s="588">
        <v>44285</v>
      </c>
      <c r="C169" s="605" t="s">
        <v>7333</v>
      </c>
      <c r="D169" s="589" t="s">
        <v>6954</v>
      </c>
      <c r="E169" s="589" t="s">
        <v>4890</v>
      </c>
      <c r="F169" s="589" t="s">
        <v>6955</v>
      </c>
      <c r="G169" s="589" t="s">
        <v>3242</v>
      </c>
      <c r="H169" s="589" t="s">
        <v>5491</v>
      </c>
      <c r="I169" s="595" t="s">
        <v>5719</v>
      </c>
      <c r="J169" s="589" t="s">
        <v>7358</v>
      </c>
      <c r="K169" s="589" t="s">
        <v>142</v>
      </c>
      <c r="L169" s="76">
        <v>1390.8</v>
      </c>
      <c r="M169" s="22" t="s">
        <v>6958</v>
      </c>
      <c r="N169" s="596" t="s">
        <v>6958</v>
      </c>
      <c r="O169" s="588" t="s">
        <v>6959</v>
      </c>
      <c r="P169" s="37" t="s">
        <v>6960</v>
      </c>
      <c r="Q169" s="37" t="s">
        <v>6966</v>
      </c>
      <c r="R169" s="606" t="s">
        <v>7359</v>
      </c>
      <c r="S169" s="37"/>
      <c r="T169" s="588">
        <v>44285</v>
      </c>
      <c r="U169" s="588">
        <v>44286</v>
      </c>
      <c r="V169" s="588">
        <v>44286</v>
      </c>
      <c r="W169" s="278" t="s">
        <v>139</v>
      </c>
      <c r="X169" s="37" t="s">
        <v>37</v>
      </c>
      <c r="Y169" s="37"/>
      <c r="Z169" s="37"/>
      <c r="AA169" s="37"/>
      <c r="AB169" s="37"/>
      <c r="AC169" s="37"/>
      <c r="AD169" s="37"/>
      <c r="AE169" s="37"/>
      <c r="AF169" s="37"/>
      <c r="AG169" s="37"/>
      <c r="AH169" s="37"/>
      <c r="AI169" s="37"/>
      <c r="AJ169" s="37"/>
      <c r="AK169" s="37"/>
      <c r="AL169" s="37"/>
      <c r="AM169" s="37"/>
    </row>
    <row r="170" spans="1:39" ht="26" customHeight="1">
      <c r="A170" s="587"/>
      <c r="B170" s="588">
        <v>44256</v>
      </c>
      <c r="C170" s="588">
        <v>44296</v>
      </c>
      <c r="D170" s="589" t="s">
        <v>6954</v>
      </c>
      <c r="E170" s="589" t="s">
        <v>4890</v>
      </c>
      <c r="F170" s="589" t="s">
        <v>6955</v>
      </c>
      <c r="G170" s="589" t="s">
        <v>3242</v>
      </c>
      <c r="H170" s="589" t="s">
        <v>175</v>
      </c>
      <c r="I170" s="595" t="s">
        <v>5644</v>
      </c>
      <c r="J170" s="589" t="s">
        <v>7262</v>
      </c>
      <c r="K170" s="589" t="s">
        <v>311</v>
      </c>
      <c r="L170" s="589">
        <v>2459.12</v>
      </c>
      <c r="M170" s="22" t="s">
        <v>6958</v>
      </c>
      <c r="N170" s="596" t="s">
        <v>6958</v>
      </c>
      <c r="O170" s="588" t="s">
        <v>6959</v>
      </c>
      <c r="P170" s="589" t="s">
        <v>6960</v>
      </c>
      <c r="Q170" s="598" t="s">
        <v>6966</v>
      </c>
      <c r="R170" s="587" t="s">
        <v>82</v>
      </c>
      <c r="S170" s="431"/>
      <c r="T170" s="588">
        <v>44285</v>
      </c>
      <c r="U170" s="588">
        <v>44284</v>
      </c>
      <c r="V170" s="588">
        <v>44284</v>
      </c>
      <c r="W170" s="431" t="s">
        <v>139</v>
      </c>
      <c r="X170" s="37" t="s">
        <v>35</v>
      </c>
      <c r="Y170" s="431"/>
      <c r="Z170" s="431"/>
      <c r="AA170" s="37"/>
      <c r="AB170" s="37"/>
      <c r="AC170" s="37"/>
      <c r="AD170" s="37"/>
      <c r="AE170" s="37"/>
      <c r="AF170" s="37"/>
      <c r="AG170" s="37"/>
      <c r="AH170" s="37"/>
      <c r="AI170" s="37"/>
      <c r="AJ170" s="37"/>
      <c r="AK170" s="37"/>
      <c r="AL170" s="37"/>
      <c r="AM170" s="37"/>
    </row>
    <row r="171" spans="1:39" ht="45">
      <c r="A171" s="587"/>
      <c r="B171" s="588">
        <v>44285</v>
      </c>
      <c r="C171" s="588">
        <v>44294</v>
      </c>
      <c r="D171" s="589" t="s">
        <v>6954</v>
      </c>
      <c r="E171" s="589" t="s">
        <v>4890</v>
      </c>
      <c r="F171" s="589" t="s">
        <v>6955</v>
      </c>
      <c r="G171" s="589" t="s">
        <v>3242</v>
      </c>
      <c r="H171" s="589" t="s">
        <v>175</v>
      </c>
      <c r="I171" s="595" t="s">
        <v>7360</v>
      </c>
      <c r="J171" s="589" t="s">
        <v>7361</v>
      </c>
      <c r="K171" s="589" t="s">
        <v>7362</v>
      </c>
      <c r="L171" s="589">
        <v>30000</v>
      </c>
      <c r="M171" s="22" t="s">
        <v>6965</v>
      </c>
      <c r="N171" s="596" t="s">
        <v>6965</v>
      </c>
      <c r="O171" s="588" t="s">
        <v>6959</v>
      </c>
      <c r="P171" s="589" t="s">
        <v>6969</v>
      </c>
      <c r="Q171" s="598" t="s">
        <v>6966</v>
      </c>
      <c r="R171" s="606" t="s">
        <v>7363</v>
      </c>
      <c r="S171" s="37"/>
      <c r="T171" s="588">
        <v>44285</v>
      </c>
      <c r="U171" s="588"/>
      <c r="V171" s="588">
        <v>44285</v>
      </c>
      <c r="W171" s="431" t="s">
        <v>139</v>
      </c>
      <c r="X171" s="37" t="s">
        <v>37</v>
      </c>
      <c r="Y171" s="37"/>
      <c r="Z171" s="37"/>
      <c r="AA171" s="37"/>
      <c r="AB171" s="37"/>
      <c r="AC171" s="37"/>
      <c r="AD171" s="37"/>
      <c r="AE171" s="37"/>
      <c r="AF171" s="37"/>
      <c r="AG171" s="37"/>
      <c r="AH171" s="37"/>
      <c r="AI171" s="37"/>
      <c r="AJ171" s="37"/>
      <c r="AK171" s="37"/>
      <c r="AL171" s="37"/>
      <c r="AM171" s="37"/>
    </row>
    <row r="172" spans="1:39">
      <c r="A172" s="587"/>
      <c r="B172" s="588">
        <v>44285</v>
      </c>
      <c r="C172" s="588">
        <v>44288</v>
      </c>
      <c r="D172" s="589" t="s">
        <v>6954</v>
      </c>
      <c r="E172" s="589" t="s">
        <v>4890</v>
      </c>
      <c r="F172" s="589" t="s">
        <v>6955</v>
      </c>
      <c r="G172" s="589" t="s">
        <v>3242</v>
      </c>
      <c r="H172" s="589" t="s">
        <v>5487</v>
      </c>
      <c r="I172" s="595" t="s">
        <v>7364</v>
      </c>
      <c r="J172" s="589" t="s">
        <v>7365</v>
      </c>
      <c r="K172" s="589" t="s">
        <v>1787</v>
      </c>
      <c r="L172" s="589">
        <v>591</v>
      </c>
      <c r="M172" s="22" t="s">
        <v>6958</v>
      </c>
      <c r="N172" s="596" t="s">
        <v>6958</v>
      </c>
      <c r="O172" s="588" t="s">
        <v>6959</v>
      </c>
      <c r="P172" s="604" t="s">
        <v>6960</v>
      </c>
      <c r="Q172" s="37" t="s">
        <v>6966</v>
      </c>
      <c r="R172" s="606" t="s">
        <v>7366</v>
      </c>
      <c r="S172" s="37"/>
      <c r="T172" s="588">
        <v>44285</v>
      </c>
      <c r="U172" s="588">
        <v>44283</v>
      </c>
      <c r="V172" s="588">
        <v>44285</v>
      </c>
      <c r="W172" s="278" t="s">
        <v>139</v>
      </c>
      <c r="X172" s="278" t="s">
        <v>35</v>
      </c>
      <c r="Y172" s="37"/>
      <c r="Z172" s="37"/>
      <c r="AA172" s="37"/>
      <c r="AB172" s="37"/>
      <c r="AC172" s="37"/>
      <c r="AD172" s="37"/>
      <c r="AE172" s="37"/>
      <c r="AF172" s="37"/>
      <c r="AG172" s="37"/>
      <c r="AH172" s="37"/>
      <c r="AI172" s="37"/>
      <c r="AJ172" s="37"/>
      <c r="AK172" s="37"/>
      <c r="AL172" s="37"/>
      <c r="AM172" s="37"/>
    </row>
    <row r="173" spans="1:39">
      <c r="A173" s="587"/>
      <c r="B173" s="588">
        <v>44279</v>
      </c>
      <c r="C173" s="588">
        <v>44288</v>
      </c>
      <c r="D173" s="589"/>
      <c r="E173" s="589"/>
      <c r="F173" s="589"/>
      <c r="G173" s="589"/>
      <c r="H173" s="589" t="s">
        <v>5487</v>
      </c>
      <c r="I173" s="595" t="s">
        <v>5704</v>
      </c>
      <c r="J173" s="589" t="s">
        <v>7367</v>
      </c>
      <c r="K173" s="589" t="s">
        <v>7368</v>
      </c>
      <c r="L173" s="589">
        <v>950</v>
      </c>
      <c r="M173" s="22" t="s">
        <v>6965</v>
      </c>
      <c r="N173" s="596"/>
      <c r="O173" s="588" t="s">
        <v>6959</v>
      </c>
      <c r="P173" s="37" t="s">
        <v>6969</v>
      </c>
      <c r="Q173" s="589"/>
      <c r="R173" s="606" t="s">
        <v>7366</v>
      </c>
      <c r="S173" s="37"/>
      <c r="T173" s="588">
        <v>44285</v>
      </c>
      <c r="U173" s="588">
        <v>44287</v>
      </c>
      <c r="V173" s="588">
        <v>44287</v>
      </c>
      <c r="W173" s="278" t="s">
        <v>7369</v>
      </c>
      <c r="X173" s="37" t="s">
        <v>37</v>
      </c>
      <c r="Y173" s="37"/>
      <c r="Z173" s="37"/>
      <c r="AA173" s="37"/>
      <c r="AB173" s="37"/>
      <c r="AC173" s="37"/>
      <c r="AD173" s="37"/>
      <c r="AE173" s="37"/>
      <c r="AF173" s="37"/>
      <c r="AG173" s="37"/>
      <c r="AH173" s="37"/>
      <c r="AI173" s="37"/>
      <c r="AJ173" s="37"/>
      <c r="AK173" s="37"/>
      <c r="AL173" s="37"/>
      <c r="AM173" s="37"/>
    </row>
    <row r="174" spans="1:39">
      <c r="A174" s="587"/>
      <c r="B174" s="588">
        <v>44224</v>
      </c>
      <c r="C174" s="588"/>
      <c r="D174" s="589" t="s">
        <v>6976</v>
      </c>
      <c r="E174" s="589" t="s">
        <v>4890</v>
      </c>
      <c r="F174" s="589" t="s">
        <v>6955</v>
      </c>
      <c r="G174" s="589" t="s">
        <v>3242</v>
      </c>
      <c r="H174" s="589" t="s">
        <v>281</v>
      </c>
      <c r="I174" s="595" t="s">
        <v>6106</v>
      </c>
      <c r="J174" s="589" t="s">
        <v>7370</v>
      </c>
      <c r="K174" s="589" t="s">
        <v>142</v>
      </c>
      <c r="L174" s="589">
        <v>4411.8</v>
      </c>
      <c r="M174" s="22" t="s">
        <v>6958</v>
      </c>
      <c r="N174" s="596" t="s">
        <v>6958</v>
      </c>
      <c r="O174" s="588" t="s">
        <v>6959</v>
      </c>
      <c r="P174" s="37" t="s">
        <v>6960</v>
      </c>
      <c r="Q174" s="37" t="s">
        <v>6966</v>
      </c>
      <c r="R174" s="606" t="s">
        <v>4520</v>
      </c>
      <c r="S174" s="37"/>
      <c r="T174" s="588">
        <v>44285</v>
      </c>
      <c r="U174" s="588">
        <v>44284</v>
      </c>
      <c r="V174" s="588">
        <v>44285</v>
      </c>
      <c r="W174" s="278" t="s">
        <v>139</v>
      </c>
      <c r="X174" s="37" t="s">
        <v>35</v>
      </c>
      <c r="Y174" s="37"/>
      <c r="Z174" s="37"/>
      <c r="AA174" s="37"/>
      <c r="AB174" s="37"/>
      <c r="AC174" s="37"/>
      <c r="AD174" s="37"/>
      <c r="AE174" s="37"/>
      <c r="AF174" s="37"/>
      <c r="AG174" s="37"/>
      <c r="AH174" s="37"/>
      <c r="AI174" s="37"/>
      <c r="AJ174" s="37"/>
      <c r="AK174" s="37"/>
      <c r="AL174" s="37"/>
      <c r="AM174" s="37"/>
    </row>
    <row r="175" spans="1:39" ht="45">
      <c r="A175" s="587"/>
      <c r="B175" s="588">
        <v>44285</v>
      </c>
      <c r="C175" s="588">
        <v>44289</v>
      </c>
      <c r="D175" s="589" t="s">
        <v>6954</v>
      </c>
      <c r="E175" s="589" t="s">
        <v>4890</v>
      </c>
      <c r="F175" s="589" t="s">
        <v>6955</v>
      </c>
      <c r="G175" s="589" t="s">
        <v>3242</v>
      </c>
      <c r="H175" s="589" t="s">
        <v>138</v>
      </c>
      <c r="I175" s="595">
        <v>3126285364</v>
      </c>
      <c r="J175" s="589" t="s">
        <v>7371</v>
      </c>
      <c r="K175" s="589" t="s">
        <v>142</v>
      </c>
      <c r="L175" s="589" t="s">
        <v>202</v>
      </c>
      <c r="M175" s="22" t="s">
        <v>6965</v>
      </c>
      <c r="N175" s="596" t="s">
        <v>6965</v>
      </c>
      <c r="O175" s="588" t="s">
        <v>6959</v>
      </c>
      <c r="P175" s="604" t="s">
        <v>6969</v>
      </c>
      <c r="Q175" s="598" t="s">
        <v>6961</v>
      </c>
      <c r="R175" s="609" t="s">
        <v>7372</v>
      </c>
      <c r="S175" s="37"/>
      <c r="T175" s="588">
        <v>44285</v>
      </c>
      <c r="U175" s="588"/>
      <c r="V175" s="588"/>
      <c r="W175" s="37"/>
      <c r="X175" s="37"/>
      <c r="Y175" s="37"/>
      <c r="Z175" s="37"/>
      <c r="AA175" s="37"/>
      <c r="AB175" s="37"/>
      <c r="AC175" s="37"/>
      <c r="AD175" s="37"/>
      <c r="AE175" s="37"/>
      <c r="AF175" s="37"/>
      <c r="AG175" s="37"/>
      <c r="AH175" s="37"/>
      <c r="AI175" s="37"/>
      <c r="AJ175" s="37"/>
      <c r="AK175" s="37"/>
      <c r="AL175" s="37"/>
      <c r="AM175" s="37"/>
    </row>
    <row r="176" spans="1:39">
      <c r="A176" s="587"/>
      <c r="B176" s="588">
        <v>44285</v>
      </c>
      <c r="C176" s="588">
        <v>44286</v>
      </c>
      <c r="D176" s="589" t="s">
        <v>6954</v>
      </c>
      <c r="E176" s="589" t="s">
        <v>4890</v>
      </c>
      <c r="F176" s="589" t="s">
        <v>6955</v>
      </c>
      <c r="G176" s="589" t="s">
        <v>3242</v>
      </c>
      <c r="H176" s="589" t="s">
        <v>154</v>
      </c>
      <c r="I176" s="595" t="s">
        <v>6002</v>
      </c>
      <c r="J176" s="589" t="s">
        <v>7310</v>
      </c>
      <c r="K176" s="589" t="s">
        <v>622</v>
      </c>
      <c r="L176" s="589">
        <v>15289.8</v>
      </c>
      <c r="M176" s="22" t="s">
        <v>6958</v>
      </c>
      <c r="N176" s="596" t="s">
        <v>6958</v>
      </c>
      <c r="O176" s="588" t="s">
        <v>6959</v>
      </c>
      <c r="P176" s="431" t="s">
        <v>6960</v>
      </c>
      <c r="Q176" s="598" t="s">
        <v>6966</v>
      </c>
      <c r="R176" s="606" t="s">
        <v>48</v>
      </c>
      <c r="S176" s="37"/>
      <c r="T176" s="588">
        <v>44285</v>
      </c>
      <c r="U176" s="588">
        <v>44285</v>
      </c>
      <c r="V176" s="588">
        <v>44285</v>
      </c>
      <c r="W176" s="278" t="s">
        <v>139</v>
      </c>
      <c r="X176" s="431" t="s">
        <v>37</v>
      </c>
      <c r="Y176" s="37"/>
      <c r="Z176" s="37"/>
      <c r="AA176" s="37"/>
      <c r="AB176" s="37"/>
      <c r="AC176" s="37"/>
      <c r="AD176" s="37"/>
      <c r="AE176" s="37"/>
      <c r="AF176" s="37"/>
      <c r="AG176" s="37"/>
      <c r="AH176" s="37"/>
      <c r="AI176" s="37"/>
      <c r="AJ176" s="37"/>
      <c r="AK176" s="37"/>
      <c r="AL176" s="37"/>
      <c r="AM176" s="37"/>
    </row>
    <row r="177" spans="1:39">
      <c r="A177" s="601"/>
      <c r="B177" s="588">
        <v>44287</v>
      </c>
      <c r="C177" s="588">
        <v>44293</v>
      </c>
      <c r="D177" s="604" t="s">
        <v>6954</v>
      </c>
      <c r="E177" s="589"/>
      <c r="F177" s="589"/>
      <c r="G177" s="589"/>
      <c r="H177" s="604" t="s">
        <v>5487</v>
      </c>
      <c r="I177" s="612" t="s">
        <v>7373</v>
      </c>
      <c r="J177" s="604" t="s">
        <v>7374</v>
      </c>
      <c r="K177" s="604" t="s">
        <v>187</v>
      </c>
      <c r="L177" s="375">
        <v>1059.9000000000001</v>
      </c>
      <c r="M177" s="22" t="s">
        <v>6958</v>
      </c>
      <c r="N177" s="22" t="s">
        <v>6958</v>
      </c>
      <c r="O177" s="604" t="s">
        <v>6959</v>
      </c>
      <c r="P177" s="37" t="s">
        <v>6969</v>
      </c>
      <c r="Q177" s="37" t="s">
        <v>6973</v>
      </c>
      <c r="R177" s="606" t="s">
        <v>7375</v>
      </c>
      <c r="S177" s="37"/>
      <c r="T177" s="588">
        <v>44287</v>
      </c>
      <c r="U177" s="588">
        <v>44287</v>
      </c>
      <c r="V177" s="588"/>
      <c r="W177" s="278" t="s">
        <v>139</v>
      </c>
      <c r="X177" s="37" t="s">
        <v>35</v>
      </c>
      <c r="Y177" s="37"/>
      <c r="Z177" s="37"/>
      <c r="AA177" s="37"/>
      <c r="AB177" s="37"/>
      <c r="AC177" s="37"/>
      <c r="AD177" s="37"/>
      <c r="AE177" s="37"/>
      <c r="AF177" s="37"/>
      <c r="AG177" s="37"/>
      <c r="AH177" s="37"/>
      <c r="AI177" s="37"/>
      <c r="AJ177" s="37"/>
      <c r="AK177" s="37"/>
      <c r="AL177" s="37"/>
      <c r="AM177" s="37"/>
    </row>
    <row r="178" spans="1:39">
      <c r="A178" s="587"/>
      <c r="B178" s="588">
        <v>44285</v>
      </c>
      <c r="C178" s="588">
        <v>44299</v>
      </c>
      <c r="D178" s="589" t="s">
        <v>6954</v>
      </c>
      <c r="E178" s="589" t="s">
        <v>4890</v>
      </c>
      <c r="F178" s="589" t="s">
        <v>6955</v>
      </c>
      <c r="G178" s="589" t="s">
        <v>3242</v>
      </c>
      <c r="H178" s="589" t="s">
        <v>154</v>
      </c>
      <c r="I178" s="595" t="s">
        <v>7376</v>
      </c>
      <c r="J178" s="589" t="s">
        <v>7377</v>
      </c>
      <c r="K178" s="589" t="s">
        <v>1675</v>
      </c>
      <c r="L178" s="589">
        <v>5000</v>
      </c>
      <c r="M178" s="22" t="s">
        <v>6965</v>
      </c>
      <c r="N178" s="596" t="s">
        <v>6965</v>
      </c>
      <c r="O178" s="588" t="s">
        <v>6959</v>
      </c>
      <c r="P178" s="604" t="s">
        <v>6969</v>
      </c>
      <c r="Q178" s="598" t="s">
        <v>6966</v>
      </c>
      <c r="R178" s="606" t="s">
        <v>7378</v>
      </c>
      <c r="S178" s="37"/>
      <c r="T178" s="588">
        <v>44285</v>
      </c>
      <c r="U178" s="588"/>
      <c r="V178" s="588">
        <v>44285</v>
      </c>
      <c r="W178" s="278" t="s">
        <v>139</v>
      </c>
      <c r="X178" s="431" t="s">
        <v>37</v>
      </c>
      <c r="Y178" s="37"/>
      <c r="Z178" s="37"/>
      <c r="AA178" s="37"/>
      <c r="AB178" s="37"/>
      <c r="AC178" s="37"/>
      <c r="AD178" s="37"/>
      <c r="AE178" s="37"/>
      <c r="AF178" s="37"/>
      <c r="AG178" s="37"/>
      <c r="AH178" s="37"/>
      <c r="AI178" s="37"/>
      <c r="AJ178" s="37"/>
      <c r="AK178" s="37"/>
      <c r="AL178" s="37"/>
      <c r="AM178" s="37"/>
    </row>
    <row r="179" spans="1:39">
      <c r="A179" s="587"/>
      <c r="B179" s="588">
        <v>44285</v>
      </c>
      <c r="C179" s="588">
        <v>44285</v>
      </c>
      <c r="D179" s="589"/>
      <c r="E179" s="589"/>
      <c r="F179" s="589"/>
      <c r="G179" s="589"/>
      <c r="H179" s="589" t="s">
        <v>178</v>
      </c>
      <c r="I179" s="595" t="s">
        <v>5839</v>
      </c>
      <c r="J179" s="589" t="s">
        <v>7379</v>
      </c>
      <c r="K179" s="589" t="s">
        <v>342</v>
      </c>
      <c r="L179" s="589">
        <v>2170</v>
      </c>
      <c r="M179" s="22" t="s">
        <v>6958</v>
      </c>
      <c r="N179" s="596" t="s">
        <v>6958</v>
      </c>
      <c r="O179" s="588" t="s">
        <v>6959</v>
      </c>
      <c r="P179" s="37" t="s">
        <v>6960</v>
      </c>
      <c r="Q179" s="37" t="s">
        <v>6966</v>
      </c>
      <c r="R179" s="609"/>
      <c r="S179" s="37"/>
      <c r="T179" s="588">
        <v>44285</v>
      </c>
      <c r="U179" s="588"/>
      <c r="V179" s="588"/>
      <c r="W179" s="37"/>
      <c r="X179" s="37"/>
      <c r="Y179" s="37"/>
      <c r="Z179" s="37"/>
      <c r="AA179" s="37"/>
      <c r="AB179" s="37"/>
      <c r="AC179" s="37"/>
      <c r="AD179" s="37"/>
      <c r="AE179" s="37"/>
      <c r="AF179" s="37"/>
      <c r="AG179" s="37"/>
      <c r="AH179" s="37"/>
      <c r="AI179" s="37"/>
      <c r="AJ179" s="37"/>
      <c r="AK179" s="37"/>
      <c r="AL179" s="37"/>
      <c r="AM179" s="37"/>
    </row>
    <row r="180" spans="1:39" ht="30">
      <c r="A180" s="587"/>
      <c r="B180" s="588">
        <v>44285</v>
      </c>
      <c r="C180" s="588">
        <v>44292</v>
      </c>
      <c r="D180" s="589"/>
      <c r="E180" s="589"/>
      <c r="F180" s="589"/>
      <c r="G180" s="589"/>
      <c r="H180" s="589" t="s">
        <v>146</v>
      </c>
      <c r="I180" s="595" t="s">
        <v>7380</v>
      </c>
      <c r="J180" s="589" t="s">
        <v>4424</v>
      </c>
      <c r="K180" s="589" t="s">
        <v>342</v>
      </c>
      <c r="L180" s="589">
        <v>1000</v>
      </c>
      <c r="M180" s="22" t="s">
        <v>6957</v>
      </c>
      <c r="N180" s="596"/>
      <c r="O180" s="588" t="s">
        <v>6959</v>
      </c>
      <c r="P180" s="37" t="s">
        <v>6969</v>
      </c>
      <c r="Q180" s="37" t="s">
        <v>6961</v>
      </c>
      <c r="R180" s="606" t="s">
        <v>7381</v>
      </c>
      <c r="S180" s="37"/>
      <c r="T180" s="588">
        <v>44285</v>
      </c>
      <c r="U180" s="588"/>
      <c r="V180" s="588">
        <v>44285</v>
      </c>
      <c r="W180" s="278" t="s">
        <v>139</v>
      </c>
      <c r="X180" s="37" t="s">
        <v>37</v>
      </c>
      <c r="Y180" s="37"/>
      <c r="Z180" s="37"/>
      <c r="AA180" s="37"/>
      <c r="AB180" s="37"/>
      <c r="AC180" s="37"/>
      <c r="AD180" s="37"/>
      <c r="AE180" s="37"/>
      <c r="AF180" s="37"/>
      <c r="AG180" s="37"/>
      <c r="AH180" s="37"/>
      <c r="AI180" s="37"/>
      <c r="AJ180" s="37"/>
      <c r="AK180" s="37"/>
      <c r="AL180" s="37"/>
      <c r="AM180" s="37"/>
    </row>
    <row r="181" spans="1:39">
      <c r="A181" s="587"/>
      <c r="B181" s="588">
        <v>44285</v>
      </c>
      <c r="C181" s="588">
        <v>44285</v>
      </c>
      <c r="D181" s="589"/>
      <c r="E181" s="589"/>
      <c r="F181" s="589"/>
      <c r="G181" s="589"/>
      <c r="H181" s="589" t="s">
        <v>178</v>
      </c>
      <c r="I181" s="595" t="s">
        <v>5878</v>
      </c>
      <c r="J181" s="589" t="s">
        <v>7382</v>
      </c>
      <c r="K181" s="589" t="s">
        <v>168</v>
      </c>
      <c r="L181" s="589">
        <v>3400</v>
      </c>
      <c r="M181" s="22" t="s">
        <v>6958</v>
      </c>
      <c r="N181" s="596" t="s">
        <v>6958</v>
      </c>
      <c r="O181" s="588" t="s">
        <v>6959</v>
      </c>
      <c r="P181" s="37" t="s">
        <v>6960</v>
      </c>
      <c r="Q181" s="37" t="s">
        <v>6966</v>
      </c>
      <c r="R181" s="609"/>
      <c r="S181" s="37"/>
      <c r="T181" s="588">
        <v>44285</v>
      </c>
      <c r="U181" s="588"/>
      <c r="V181" s="588">
        <v>44285</v>
      </c>
      <c r="W181" s="278" t="s">
        <v>139</v>
      </c>
      <c r="X181" s="37" t="s">
        <v>37</v>
      </c>
      <c r="Y181" s="37"/>
      <c r="Z181" s="37"/>
      <c r="AA181" s="37"/>
      <c r="AB181" s="37"/>
      <c r="AC181" s="37"/>
      <c r="AD181" s="37"/>
      <c r="AE181" s="37"/>
      <c r="AF181" s="37"/>
      <c r="AG181" s="37"/>
      <c r="AH181" s="37"/>
      <c r="AI181" s="37"/>
      <c r="AJ181" s="37"/>
      <c r="AK181" s="37"/>
      <c r="AL181" s="37"/>
      <c r="AM181" s="37"/>
    </row>
    <row r="182" spans="1:39" ht="30">
      <c r="A182" s="587"/>
      <c r="B182" s="588">
        <v>44285</v>
      </c>
      <c r="C182" s="588">
        <v>44295</v>
      </c>
      <c r="D182" s="589"/>
      <c r="E182" s="589"/>
      <c r="F182" s="589"/>
      <c r="G182" s="589"/>
      <c r="H182" s="589" t="s">
        <v>146</v>
      </c>
      <c r="I182" s="595" t="s">
        <v>7383</v>
      </c>
      <c r="J182" s="589" t="s">
        <v>7384</v>
      </c>
      <c r="K182" s="589" t="s">
        <v>7385</v>
      </c>
      <c r="L182" s="589">
        <v>1000</v>
      </c>
      <c r="M182" s="22" t="s">
        <v>6957</v>
      </c>
      <c r="N182" s="596"/>
      <c r="O182" s="588" t="s">
        <v>6959</v>
      </c>
      <c r="P182" s="37" t="s">
        <v>6969</v>
      </c>
      <c r="Q182" s="37" t="s">
        <v>6966</v>
      </c>
      <c r="R182" s="606" t="s">
        <v>7386</v>
      </c>
      <c r="S182" s="37"/>
      <c r="T182" s="588">
        <v>44285</v>
      </c>
      <c r="U182" s="588"/>
      <c r="V182" s="588">
        <v>44285</v>
      </c>
      <c r="W182" s="278" t="s">
        <v>139</v>
      </c>
      <c r="X182" s="37" t="s">
        <v>37</v>
      </c>
      <c r="Y182" s="37"/>
      <c r="Z182" s="37"/>
      <c r="AA182" s="37"/>
      <c r="AB182" s="37"/>
      <c r="AC182" s="37"/>
      <c r="AD182" s="37"/>
      <c r="AE182" s="37"/>
      <c r="AF182" s="37"/>
      <c r="AG182" s="37"/>
      <c r="AH182" s="37"/>
      <c r="AI182" s="37"/>
      <c r="AJ182" s="37"/>
      <c r="AK182" s="37"/>
      <c r="AL182" s="37"/>
      <c r="AM182" s="37"/>
    </row>
    <row r="183" spans="1:39">
      <c r="A183" s="601"/>
      <c r="B183" s="588">
        <v>44287</v>
      </c>
      <c r="C183" s="588">
        <v>44293</v>
      </c>
      <c r="D183" s="604" t="s">
        <v>6954</v>
      </c>
      <c r="E183" s="589"/>
      <c r="F183" s="589"/>
      <c r="G183" s="589"/>
      <c r="H183" s="604" t="s">
        <v>5487</v>
      </c>
      <c r="I183" s="612" t="s">
        <v>5704</v>
      </c>
      <c r="J183" s="604" t="s">
        <v>7367</v>
      </c>
      <c r="K183" s="604" t="s">
        <v>7368</v>
      </c>
      <c r="L183" s="375">
        <v>1578</v>
      </c>
      <c r="M183" s="22" t="s">
        <v>6958</v>
      </c>
      <c r="N183" s="22" t="s">
        <v>6958</v>
      </c>
      <c r="O183" s="604" t="s">
        <v>6959</v>
      </c>
      <c r="P183" s="37" t="s">
        <v>6969</v>
      </c>
      <c r="Q183" s="37" t="s">
        <v>6973</v>
      </c>
      <c r="R183" s="606" t="s">
        <v>7375</v>
      </c>
      <c r="S183" s="37"/>
      <c r="T183" s="588">
        <v>44287</v>
      </c>
      <c r="U183" s="588">
        <v>44287</v>
      </c>
      <c r="V183" s="588">
        <v>44287</v>
      </c>
      <c r="W183" s="278" t="s">
        <v>345</v>
      </c>
      <c r="X183" s="37" t="s">
        <v>37</v>
      </c>
      <c r="Y183" s="37"/>
      <c r="Z183" s="37"/>
      <c r="AA183" s="37"/>
      <c r="AB183" s="37"/>
      <c r="AC183" s="37"/>
      <c r="AD183" s="37"/>
      <c r="AE183" s="37"/>
      <c r="AF183" s="37"/>
      <c r="AG183" s="37"/>
      <c r="AH183" s="37"/>
      <c r="AI183" s="37"/>
      <c r="AJ183" s="37"/>
      <c r="AK183" s="37"/>
      <c r="AL183" s="37"/>
      <c r="AM183" s="37"/>
    </row>
    <row r="184" spans="1:39">
      <c r="A184" s="601"/>
      <c r="B184" s="588">
        <v>44287</v>
      </c>
      <c r="C184" s="588">
        <v>44292</v>
      </c>
      <c r="D184" s="604" t="s">
        <v>6954</v>
      </c>
      <c r="E184" s="589"/>
      <c r="F184" s="589"/>
      <c r="G184" s="589"/>
      <c r="H184" s="604" t="s">
        <v>5487</v>
      </c>
      <c r="I184" s="612" t="s">
        <v>7298</v>
      </c>
      <c r="J184" s="604" t="s">
        <v>7299</v>
      </c>
      <c r="K184" s="604" t="s">
        <v>148</v>
      </c>
      <c r="L184" s="375">
        <v>55</v>
      </c>
      <c r="M184" s="22" t="s">
        <v>6958</v>
      </c>
      <c r="N184" s="22" t="s">
        <v>6958</v>
      </c>
      <c r="O184" s="604" t="s">
        <v>6959</v>
      </c>
      <c r="P184" s="37" t="s">
        <v>6969</v>
      </c>
      <c r="Q184" s="37" t="s">
        <v>6973</v>
      </c>
      <c r="R184" s="606" t="s">
        <v>7375</v>
      </c>
      <c r="S184" s="37"/>
      <c r="T184" s="588">
        <v>44287</v>
      </c>
      <c r="U184" s="588">
        <v>44287</v>
      </c>
      <c r="V184" s="588">
        <v>44287</v>
      </c>
      <c r="W184" s="278" t="s">
        <v>139</v>
      </c>
      <c r="X184" s="37" t="s">
        <v>37</v>
      </c>
      <c r="Y184" s="37"/>
      <c r="Z184" s="37"/>
      <c r="AA184" s="37"/>
      <c r="AB184" s="37"/>
      <c r="AC184" s="37"/>
      <c r="AD184" s="37"/>
      <c r="AE184" s="37"/>
      <c r="AF184" s="37"/>
      <c r="AG184" s="37"/>
      <c r="AH184" s="37"/>
      <c r="AI184" s="37"/>
      <c r="AJ184" s="37"/>
      <c r="AK184" s="37"/>
      <c r="AL184" s="37"/>
      <c r="AM184" s="37"/>
    </row>
    <row r="185" spans="1:39" ht="48">
      <c r="A185" s="587"/>
      <c r="B185" s="588">
        <v>44273</v>
      </c>
      <c r="C185" s="588">
        <v>44288</v>
      </c>
      <c r="D185" s="589" t="s">
        <v>6954</v>
      </c>
      <c r="E185" s="589" t="s">
        <v>4890</v>
      </c>
      <c r="F185" s="589" t="s">
        <v>6955</v>
      </c>
      <c r="G185" s="589" t="s">
        <v>3242</v>
      </c>
      <c r="H185" s="589" t="s">
        <v>281</v>
      </c>
      <c r="I185" s="595" t="s">
        <v>7387</v>
      </c>
      <c r="J185" s="589" t="s">
        <v>7388</v>
      </c>
      <c r="K185" s="589" t="s">
        <v>811</v>
      </c>
      <c r="L185" s="589">
        <v>4000</v>
      </c>
      <c r="M185" s="22" t="s">
        <v>6957</v>
      </c>
      <c r="N185" s="22" t="s">
        <v>6957</v>
      </c>
      <c r="O185" s="589" t="s">
        <v>6959</v>
      </c>
      <c r="P185" s="589" t="s">
        <v>6969</v>
      </c>
      <c r="Q185" s="592" t="s">
        <v>6973</v>
      </c>
      <c r="R185" s="610" t="s">
        <v>12367</v>
      </c>
      <c r="S185" s="37"/>
      <c r="T185" s="588">
        <v>44273</v>
      </c>
      <c r="U185" s="588"/>
      <c r="V185" s="588"/>
      <c r="W185" s="431"/>
      <c r="X185" s="37"/>
      <c r="Y185" s="431"/>
      <c r="Z185" s="431"/>
      <c r="AA185" s="37"/>
      <c r="AB185" s="37"/>
      <c r="AC185" s="37"/>
      <c r="AD185" s="37"/>
      <c r="AE185" s="37"/>
      <c r="AF185" s="37"/>
      <c r="AG185" s="37"/>
      <c r="AH185" s="37"/>
      <c r="AI185" s="37"/>
      <c r="AJ185" s="37"/>
      <c r="AK185" s="37"/>
      <c r="AL185" s="37"/>
      <c r="AM185" s="37"/>
    </row>
    <row r="186" spans="1:39">
      <c r="A186" s="601"/>
      <c r="B186" s="588">
        <v>44286</v>
      </c>
      <c r="C186" s="588">
        <v>44300</v>
      </c>
      <c r="D186" s="604"/>
      <c r="E186" s="589"/>
      <c r="F186" s="589"/>
      <c r="G186" s="589"/>
      <c r="H186" s="604" t="s">
        <v>154</v>
      </c>
      <c r="I186" s="608" t="s">
        <v>7389</v>
      </c>
      <c r="J186" s="375" t="s">
        <v>7390</v>
      </c>
      <c r="K186" s="604" t="s">
        <v>142</v>
      </c>
      <c r="L186" s="604" t="s">
        <v>202</v>
      </c>
      <c r="M186" s="22" t="s">
        <v>6965</v>
      </c>
      <c r="N186" s="22"/>
      <c r="O186" s="604" t="s">
        <v>6959</v>
      </c>
      <c r="P186" s="37" t="s">
        <v>7391</v>
      </c>
      <c r="Q186" s="37" t="s">
        <v>6961</v>
      </c>
      <c r="R186" s="609"/>
      <c r="S186" s="37"/>
      <c r="T186" s="588">
        <v>44286</v>
      </c>
      <c r="U186" s="588"/>
      <c r="V186" s="588">
        <v>44286</v>
      </c>
      <c r="W186" s="278" t="s">
        <v>139</v>
      </c>
      <c r="X186" s="37" t="s">
        <v>37</v>
      </c>
      <c r="Y186" s="37"/>
      <c r="Z186" s="37"/>
      <c r="AA186" s="37"/>
      <c r="AB186" s="37"/>
      <c r="AC186" s="37"/>
      <c r="AD186" s="37"/>
      <c r="AE186" s="37"/>
      <c r="AF186" s="37"/>
      <c r="AG186" s="37"/>
      <c r="AH186" s="37"/>
      <c r="AI186" s="37"/>
      <c r="AJ186" s="37"/>
      <c r="AK186" s="37"/>
      <c r="AL186" s="37"/>
      <c r="AM186" s="37"/>
    </row>
    <row r="187" spans="1:39" ht="90">
      <c r="A187" s="601"/>
      <c r="B187" s="588">
        <v>44286</v>
      </c>
      <c r="C187" s="588">
        <v>44301</v>
      </c>
      <c r="D187" s="604"/>
      <c r="E187" s="589"/>
      <c r="F187" s="589"/>
      <c r="G187" s="589"/>
      <c r="H187" s="604" t="s">
        <v>175</v>
      </c>
      <c r="I187" s="603" t="s">
        <v>7392</v>
      </c>
      <c r="J187" s="604" t="s">
        <v>7393</v>
      </c>
      <c r="K187" s="604" t="s">
        <v>142</v>
      </c>
      <c r="L187" s="604" t="s">
        <v>202</v>
      </c>
      <c r="M187" s="22" t="s">
        <v>6965</v>
      </c>
      <c r="N187" s="22"/>
      <c r="O187" s="604" t="s">
        <v>6959</v>
      </c>
      <c r="P187" s="37" t="s">
        <v>7030</v>
      </c>
      <c r="Q187" s="37" t="s">
        <v>6961</v>
      </c>
      <c r="R187" s="606" t="s">
        <v>7394</v>
      </c>
      <c r="S187" s="37"/>
      <c r="T187" s="588">
        <v>44286</v>
      </c>
      <c r="U187" s="588"/>
      <c r="V187" s="588"/>
      <c r="W187" s="278" t="s">
        <v>139</v>
      </c>
      <c r="X187" s="37" t="s">
        <v>37</v>
      </c>
      <c r="Y187" s="37"/>
      <c r="Z187" s="37"/>
      <c r="AA187" s="37"/>
      <c r="AB187" s="37"/>
      <c r="AC187" s="37"/>
      <c r="AD187" s="37"/>
      <c r="AE187" s="37"/>
      <c r="AF187" s="37"/>
      <c r="AG187" s="37"/>
      <c r="AH187" s="37"/>
      <c r="AI187" s="37"/>
      <c r="AJ187" s="37"/>
      <c r="AK187" s="37"/>
      <c r="AL187" s="37"/>
      <c r="AM187" s="37"/>
    </row>
    <row r="188" spans="1:39" ht="90">
      <c r="A188" s="601"/>
      <c r="B188" s="588">
        <v>43944</v>
      </c>
      <c r="C188" s="588">
        <v>44294</v>
      </c>
      <c r="D188" s="604"/>
      <c r="E188" s="589"/>
      <c r="F188" s="589"/>
      <c r="G188" s="589"/>
      <c r="H188" s="604" t="s">
        <v>156</v>
      </c>
      <c r="I188" s="517" t="s">
        <v>6016</v>
      </c>
      <c r="J188" s="613" t="s">
        <v>7395</v>
      </c>
      <c r="K188" s="604" t="s">
        <v>142</v>
      </c>
      <c r="L188" s="604">
        <v>150000</v>
      </c>
      <c r="M188" s="22" t="s">
        <v>6965</v>
      </c>
      <c r="N188" s="22"/>
      <c r="O188" s="604" t="s">
        <v>6959</v>
      </c>
      <c r="P188" s="37" t="s">
        <v>6969</v>
      </c>
      <c r="Q188" s="37" t="s">
        <v>6961</v>
      </c>
      <c r="R188" s="606" t="s">
        <v>7396</v>
      </c>
      <c r="S188" s="37"/>
      <c r="T188" s="588">
        <v>44286</v>
      </c>
      <c r="U188" s="588"/>
      <c r="V188" s="588"/>
      <c r="W188" s="278" t="s">
        <v>139</v>
      </c>
      <c r="X188" s="37" t="s">
        <v>37</v>
      </c>
      <c r="Y188" s="37"/>
      <c r="Z188" s="37"/>
      <c r="AA188" s="37"/>
      <c r="AB188" s="37"/>
      <c r="AC188" s="37"/>
      <c r="AD188" s="37"/>
      <c r="AE188" s="37"/>
      <c r="AF188" s="37"/>
      <c r="AG188" s="37"/>
      <c r="AH188" s="37"/>
      <c r="AI188" s="37"/>
      <c r="AJ188" s="37"/>
      <c r="AK188" s="37"/>
      <c r="AL188" s="37"/>
      <c r="AM188" s="37"/>
    </row>
    <row r="189" spans="1:39">
      <c r="A189" s="601"/>
      <c r="B189" s="588">
        <v>44286</v>
      </c>
      <c r="C189" s="588">
        <v>44295</v>
      </c>
      <c r="D189" s="604"/>
      <c r="E189" s="589"/>
      <c r="F189" s="589"/>
      <c r="G189" s="589"/>
      <c r="H189" s="604" t="s">
        <v>175</v>
      </c>
      <c r="I189" s="603" t="s">
        <v>6032</v>
      </c>
      <c r="J189" s="604" t="s">
        <v>7397</v>
      </c>
      <c r="K189" s="604" t="s">
        <v>1072</v>
      </c>
      <c r="L189" s="375">
        <v>5600</v>
      </c>
      <c r="M189" s="22" t="s">
        <v>6958</v>
      </c>
      <c r="N189" s="22"/>
      <c r="O189" s="604" t="s">
        <v>6959</v>
      </c>
      <c r="P189" s="37" t="s">
        <v>6960</v>
      </c>
      <c r="Q189" s="37" t="s">
        <v>6966</v>
      </c>
      <c r="R189" s="606" t="s">
        <v>82</v>
      </c>
      <c r="S189" s="37"/>
      <c r="T189" s="588">
        <v>44286</v>
      </c>
      <c r="U189" s="588">
        <v>44286</v>
      </c>
      <c r="V189" s="588">
        <v>44286</v>
      </c>
      <c r="W189" s="278" t="s">
        <v>139</v>
      </c>
      <c r="X189" s="37" t="s">
        <v>37</v>
      </c>
      <c r="Y189" s="37"/>
      <c r="Z189" s="37"/>
      <c r="AA189" s="37"/>
      <c r="AB189" s="37"/>
      <c r="AC189" s="37"/>
      <c r="AD189" s="37"/>
      <c r="AE189" s="37"/>
      <c r="AF189" s="37"/>
      <c r="AG189" s="37"/>
      <c r="AH189" s="37"/>
      <c r="AI189" s="37"/>
      <c r="AJ189" s="37"/>
      <c r="AK189" s="37"/>
      <c r="AL189" s="37"/>
      <c r="AM189" s="37"/>
    </row>
    <row r="190" spans="1:39" ht="135">
      <c r="A190" s="601"/>
      <c r="B190" s="588">
        <v>44281</v>
      </c>
      <c r="C190" s="588"/>
      <c r="D190" s="604" t="s">
        <v>6954</v>
      </c>
      <c r="E190" s="589"/>
      <c r="F190" s="589"/>
      <c r="G190" s="589"/>
      <c r="H190" s="589" t="s">
        <v>281</v>
      </c>
      <c r="I190" s="504" t="s">
        <v>7398</v>
      </c>
      <c r="J190" s="221" t="s">
        <v>7399</v>
      </c>
      <c r="K190" s="604" t="s">
        <v>168</v>
      </c>
      <c r="L190" s="375">
        <v>3400</v>
      </c>
      <c r="M190" s="22" t="s">
        <v>6958</v>
      </c>
      <c r="N190" s="22" t="s">
        <v>6958</v>
      </c>
      <c r="O190" s="604" t="s">
        <v>6959</v>
      </c>
      <c r="P190" s="37" t="s">
        <v>6969</v>
      </c>
      <c r="Q190" s="37" t="s">
        <v>6973</v>
      </c>
      <c r="R190" s="606" t="s">
        <v>7400</v>
      </c>
      <c r="S190" s="37"/>
      <c r="T190" s="588">
        <v>44286</v>
      </c>
      <c r="U190" s="588">
        <v>44287</v>
      </c>
      <c r="V190" s="588">
        <v>44287</v>
      </c>
      <c r="W190" s="278" t="s">
        <v>139</v>
      </c>
      <c r="X190" s="37" t="s">
        <v>37</v>
      </c>
      <c r="Y190" s="37"/>
      <c r="Z190" s="37"/>
      <c r="AA190" s="37"/>
      <c r="AB190" s="37"/>
      <c r="AC190" s="37"/>
      <c r="AD190" s="37"/>
      <c r="AE190" s="37"/>
      <c r="AF190" s="37"/>
      <c r="AG190" s="37"/>
      <c r="AH190" s="37"/>
      <c r="AI190" s="37"/>
      <c r="AJ190" s="37"/>
      <c r="AK190" s="37"/>
      <c r="AL190" s="37"/>
      <c r="AM190" s="37"/>
    </row>
    <row r="191" spans="1:39">
      <c r="A191" s="601"/>
      <c r="B191" s="588">
        <v>44286</v>
      </c>
      <c r="C191" s="588"/>
      <c r="D191" s="604"/>
      <c r="E191" s="589"/>
      <c r="F191" s="589"/>
      <c r="G191" s="589"/>
      <c r="H191" s="604" t="s">
        <v>146</v>
      </c>
      <c r="I191" s="375">
        <v>357971538</v>
      </c>
      <c r="J191" s="604" t="s">
        <v>7401</v>
      </c>
      <c r="K191" s="375" t="s">
        <v>142</v>
      </c>
      <c r="L191" s="375">
        <v>1163.5999999999999</v>
      </c>
      <c r="M191" s="22" t="s">
        <v>6958</v>
      </c>
      <c r="N191" s="22"/>
      <c r="O191" s="604" t="s">
        <v>6959</v>
      </c>
      <c r="P191" s="37" t="s">
        <v>6960</v>
      </c>
      <c r="Q191" s="37" t="s">
        <v>6966</v>
      </c>
      <c r="R191" s="606" t="s">
        <v>7375</v>
      </c>
      <c r="S191" s="37"/>
      <c r="T191" s="588">
        <v>44286</v>
      </c>
      <c r="U191" s="588">
        <v>44286</v>
      </c>
      <c r="V191" s="588">
        <v>44286</v>
      </c>
      <c r="W191" s="278" t="s">
        <v>139</v>
      </c>
      <c r="X191" s="37" t="s">
        <v>37</v>
      </c>
      <c r="Y191" s="37"/>
      <c r="Z191" s="37"/>
      <c r="AA191" s="37"/>
      <c r="AB191" s="37"/>
      <c r="AC191" s="37"/>
      <c r="AD191" s="37"/>
      <c r="AE191" s="37"/>
      <c r="AF191" s="37"/>
      <c r="AG191" s="37"/>
      <c r="AH191" s="37"/>
      <c r="AI191" s="37"/>
      <c r="AJ191" s="37"/>
      <c r="AK191" s="37"/>
      <c r="AL191" s="37"/>
      <c r="AM191" s="37"/>
    </row>
    <row r="192" spans="1:39">
      <c r="A192" s="601"/>
      <c r="B192" s="588">
        <v>44286</v>
      </c>
      <c r="C192" s="588">
        <v>43941</v>
      </c>
      <c r="D192" s="604"/>
      <c r="E192" s="589"/>
      <c r="F192" s="589"/>
      <c r="G192" s="589"/>
      <c r="H192" s="604" t="s">
        <v>156</v>
      </c>
      <c r="I192" s="168" t="s">
        <v>5922</v>
      </c>
      <c r="J192" s="74" t="s">
        <v>7402</v>
      </c>
      <c r="K192" s="375" t="s">
        <v>142</v>
      </c>
      <c r="L192" s="37">
        <v>11442.2</v>
      </c>
      <c r="M192" s="22" t="s">
        <v>6958</v>
      </c>
      <c r="N192" s="22" t="s">
        <v>6958</v>
      </c>
      <c r="O192" s="604" t="s">
        <v>6959</v>
      </c>
      <c r="P192" s="37" t="s">
        <v>6969</v>
      </c>
      <c r="Q192" s="37" t="s">
        <v>6966</v>
      </c>
      <c r="R192" s="606" t="s">
        <v>7375</v>
      </c>
      <c r="S192" s="37"/>
      <c r="T192" s="588">
        <v>44286</v>
      </c>
      <c r="U192" s="588">
        <v>44286</v>
      </c>
      <c r="V192" s="588">
        <v>44286</v>
      </c>
      <c r="W192" s="278" t="s">
        <v>139</v>
      </c>
      <c r="X192" s="37" t="s">
        <v>37</v>
      </c>
      <c r="Y192" s="37"/>
      <c r="Z192" s="37"/>
      <c r="AA192" s="37"/>
      <c r="AB192" s="37"/>
      <c r="AC192" s="37"/>
      <c r="AD192" s="37"/>
      <c r="AE192" s="37"/>
      <c r="AF192" s="37"/>
      <c r="AG192" s="37"/>
      <c r="AH192" s="37"/>
      <c r="AI192" s="37"/>
      <c r="AJ192" s="37"/>
      <c r="AK192" s="37"/>
      <c r="AL192" s="37"/>
      <c r="AM192" s="37"/>
    </row>
    <row r="193" spans="1:39">
      <c r="A193" s="601"/>
      <c r="B193" s="588">
        <v>44274</v>
      </c>
      <c r="C193" s="588"/>
      <c r="D193" s="604"/>
      <c r="E193" s="589"/>
      <c r="F193" s="589"/>
      <c r="G193" s="589"/>
      <c r="H193" s="589" t="s">
        <v>281</v>
      </c>
      <c r="I193" s="603" t="s">
        <v>6044</v>
      </c>
      <c r="J193" s="604" t="s">
        <v>7403</v>
      </c>
      <c r="K193" s="604" t="s">
        <v>168</v>
      </c>
      <c r="L193" s="375">
        <v>4200</v>
      </c>
      <c r="M193" s="22" t="s">
        <v>6958</v>
      </c>
      <c r="N193" s="22" t="s">
        <v>6958</v>
      </c>
      <c r="O193" s="604" t="s">
        <v>6959</v>
      </c>
      <c r="P193" s="37" t="s">
        <v>6960</v>
      </c>
      <c r="Q193" s="37" t="s">
        <v>6966</v>
      </c>
      <c r="R193" s="606" t="s">
        <v>7375</v>
      </c>
      <c r="S193" s="37"/>
      <c r="T193" s="588">
        <v>44286</v>
      </c>
      <c r="U193" s="588">
        <v>44285</v>
      </c>
      <c r="V193" s="588">
        <v>44286</v>
      </c>
      <c r="W193" s="278" t="s">
        <v>139</v>
      </c>
      <c r="X193" s="37" t="s">
        <v>35</v>
      </c>
      <c r="Y193" s="37"/>
      <c r="Z193" s="37"/>
      <c r="AA193" s="37"/>
      <c r="AB193" s="37"/>
      <c r="AC193" s="37"/>
      <c r="AD193" s="37"/>
      <c r="AE193" s="37"/>
      <c r="AF193" s="37"/>
      <c r="AG193" s="37"/>
      <c r="AH193" s="37"/>
      <c r="AI193" s="37"/>
      <c r="AJ193" s="37"/>
      <c r="AK193" s="37"/>
      <c r="AL193" s="37"/>
      <c r="AM193" s="37"/>
    </row>
    <row r="194" spans="1:39">
      <c r="A194" s="601"/>
      <c r="B194" s="588">
        <v>44280</v>
      </c>
      <c r="C194" s="588"/>
      <c r="D194" s="604"/>
      <c r="E194" s="589"/>
      <c r="F194" s="589"/>
      <c r="G194" s="589"/>
      <c r="H194" s="589" t="s">
        <v>281</v>
      </c>
      <c r="I194" s="517" t="s">
        <v>6017</v>
      </c>
      <c r="J194" s="613" t="s">
        <v>7404</v>
      </c>
      <c r="K194" s="604" t="s">
        <v>327</v>
      </c>
      <c r="L194" s="37">
        <v>983.55</v>
      </c>
      <c r="M194" s="22" t="s">
        <v>6958</v>
      </c>
      <c r="N194" s="22" t="s">
        <v>6958</v>
      </c>
      <c r="O194" s="604" t="s">
        <v>6959</v>
      </c>
      <c r="P194" s="37" t="s">
        <v>6960</v>
      </c>
      <c r="Q194" s="37" t="s">
        <v>6966</v>
      </c>
      <c r="R194" s="606" t="s">
        <v>7375</v>
      </c>
      <c r="S194" s="37"/>
      <c r="T194" s="588">
        <v>44286</v>
      </c>
      <c r="U194" s="588">
        <v>44285</v>
      </c>
      <c r="V194" s="588">
        <v>44286</v>
      </c>
      <c r="W194" s="278" t="s">
        <v>139</v>
      </c>
      <c r="X194" s="37" t="s">
        <v>37</v>
      </c>
      <c r="Y194" s="37"/>
      <c r="Z194" s="37"/>
      <c r="AA194" s="37"/>
      <c r="AB194" s="37"/>
      <c r="AC194" s="37"/>
      <c r="AD194" s="37"/>
      <c r="AE194" s="37"/>
      <c r="AF194" s="37"/>
      <c r="AG194" s="37"/>
      <c r="AH194" s="37"/>
      <c r="AI194" s="37"/>
      <c r="AJ194" s="37"/>
      <c r="AK194" s="37"/>
      <c r="AL194" s="37"/>
      <c r="AM194" s="37"/>
    </row>
    <row r="195" spans="1:39">
      <c r="A195" s="601"/>
      <c r="B195" s="588">
        <v>44286</v>
      </c>
      <c r="C195" s="605" t="s">
        <v>7333</v>
      </c>
      <c r="D195" s="604"/>
      <c r="E195" s="589"/>
      <c r="F195" s="589"/>
      <c r="G195" s="589"/>
      <c r="H195" s="604" t="s">
        <v>154</v>
      </c>
      <c r="I195" s="603" t="s">
        <v>5696</v>
      </c>
      <c r="J195" s="375" t="s">
        <v>7062</v>
      </c>
      <c r="K195" s="604" t="s">
        <v>142</v>
      </c>
      <c r="L195" s="604">
        <v>3034</v>
      </c>
      <c r="M195" s="22" t="s">
        <v>6958</v>
      </c>
      <c r="N195" s="22" t="s">
        <v>6958</v>
      </c>
      <c r="O195" s="604" t="s">
        <v>6959</v>
      </c>
      <c r="P195" s="37" t="s">
        <v>6960</v>
      </c>
      <c r="Q195" s="37" t="s">
        <v>6966</v>
      </c>
      <c r="R195" s="606" t="s">
        <v>7375</v>
      </c>
      <c r="S195" s="37"/>
      <c r="T195" s="588">
        <v>44286</v>
      </c>
      <c r="U195" s="588"/>
      <c r="V195" s="588">
        <v>44286</v>
      </c>
      <c r="W195" s="278" t="s">
        <v>139</v>
      </c>
      <c r="X195" s="37" t="s">
        <v>37</v>
      </c>
      <c r="Y195" s="37"/>
      <c r="Z195" s="37"/>
      <c r="AA195" s="37"/>
      <c r="AB195" s="37"/>
      <c r="AC195" s="37"/>
      <c r="AD195" s="37"/>
      <c r="AE195" s="37"/>
      <c r="AF195" s="37"/>
      <c r="AG195" s="37"/>
      <c r="AH195" s="37"/>
      <c r="AI195" s="37"/>
      <c r="AJ195" s="37"/>
      <c r="AK195" s="37"/>
      <c r="AL195" s="37"/>
      <c r="AM195" s="37"/>
    </row>
    <row r="196" spans="1:39">
      <c r="A196" s="601"/>
      <c r="B196" s="588">
        <v>44286</v>
      </c>
      <c r="C196" s="588">
        <v>43941</v>
      </c>
      <c r="D196" s="604"/>
      <c r="E196" s="589"/>
      <c r="F196" s="589"/>
      <c r="G196" s="589"/>
      <c r="H196" s="604" t="s">
        <v>156</v>
      </c>
      <c r="I196" s="178" t="s">
        <v>5689</v>
      </c>
      <c r="J196" s="375" t="s">
        <v>7405</v>
      </c>
      <c r="K196" s="604" t="s">
        <v>142</v>
      </c>
      <c r="L196" s="375">
        <v>2571</v>
      </c>
      <c r="M196" s="22" t="s">
        <v>6958</v>
      </c>
      <c r="N196" s="22" t="s">
        <v>6958</v>
      </c>
      <c r="O196" s="604" t="s">
        <v>6959</v>
      </c>
      <c r="P196" s="37" t="s">
        <v>6960</v>
      </c>
      <c r="Q196" s="37" t="s">
        <v>6966</v>
      </c>
      <c r="R196" s="606" t="s">
        <v>7375</v>
      </c>
      <c r="S196" s="37"/>
      <c r="T196" s="588">
        <v>44286</v>
      </c>
      <c r="U196" s="588">
        <v>44286</v>
      </c>
      <c r="V196" s="588">
        <v>44286</v>
      </c>
      <c r="W196" s="278" t="s">
        <v>139</v>
      </c>
      <c r="X196" s="37" t="s">
        <v>35</v>
      </c>
      <c r="Y196" s="37"/>
      <c r="Z196" s="37"/>
      <c r="AA196" s="37"/>
      <c r="AB196" s="37"/>
      <c r="AC196" s="37"/>
      <c r="AD196" s="37"/>
      <c r="AE196" s="37"/>
      <c r="AF196" s="37"/>
      <c r="AG196" s="37"/>
      <c r="AH196" s="37"/>
      <c r="AI196" s="37"/>
      <c r="AJ196" s="37"/>
      <c r="AK196" s="37"/>
      <c r="AL196" s="37"/>
      <c r="AM196" s="37"/>
    </row>
    <row r="197" spans="1:39">
      <c r="A197" s="601"/>
      <c r="B197" s="588">
        <v>44286</v>
      </c>
      <c r="C197" s="588">
        <v>43941</v>
      </c>
      <c r="D197" s="604"/>
      <c r="E197" s="589"/>
      <c r="F197" s="589"/>
      <c r="G197" s="589"/>
      <c r="H197" s="604" t="s">
        <v>156</v>
      </c>
      <c r="I197" s="228" t="s">
        <v>12368</v>
      </c>
      <c r="J197" s="76" t="s">
        <v>7406</v>
      </c>
      <c r="K197" s="604" t="s">
        <v>142</v>
      </c>
      <c r="L197" s="37">
        <v>12806</v>
      </c>
      <c r="M197" s="22" t="s">
        <v>6958</v>
      </c>
      <c r="N197" s="22" t="s">
        <v>6958</v>
      </c>
      <c r="O197" s="604" t="s">
        <v>6959</v>
      </c>
      <c r="P197" s="37" t="s">
        <v>6960</v>
      </c>
      <c r="Q197" s="37" t="s">
        <v>6966</v>
      </c>
      <c r="R197" s="606" t="s">
        <v>7375</v>
      </c>
      <c r="S197" s="37"/>
      <c r="T197" s="588">
        <v>44286</v>
      </c>
      <c r="U197" s="588">
        <v>44286</v>
      </c>
      <c r="V197" s="588">
        <v>44286</v>
      </c>
      <c r="W197" s="278" t="s">
        <v>139</v>
      </c>
      <c r="X197" s="37" t="s">
        <v>37</v>
      </c>
      <c r="Y197" s="37"/>
      <c r="Z197" s="37"/>
      <c r="AA197" s="37"/>
      <c r="AB197" s="37"/>
      <c r="AC197" s="37"/>
      <c r="AD197" s="37"/>
      <c r="AE197" s="37"/>
      <c r="AF197" s="37"/>
      <c r="AG197" s="37"/>
      <c r="AH197" s="37"/>
      <c r="AI197" s="37"/>
      <c r="AJ197" s="37"/>
      <c r="AK197" s="37"/>
      <c r="AL197" s="37"/>
      <c r="AM197" s="37"/>
    </row>
    <row r="198" spans="1:39">
      <c r="A198" s="601"/>
      <c r="B198" s="588">
        <v>44286</v>
      </c>
      <c r="C198" s="588"/>
      <c r="D198" s="604"/>
      <c r="E198" s="589"/>
      <c r="F198" s="589"/>
      <c r="G198" s="589"/>
      <c r="H198" s="375"/>
      <c r="I198" s="375"/>
      <c r="J198" s="375"/>
      <c r="K198" s="375"/>
      <c r="L198" s="375"/>
      <c r="M198" s="22"/>
      <c r="N198" s="22"/>
      <c r="O198" s="375"/>
      <c r="P198" s="37"/>
      <c r="Q198" s="37"/>
      <c r="R198" s="609"/>
      <c r="S198" s="37"/>
      <c r="T198" s="588"/>
      <c r="U198" s="588"/>
      <c r="V198" s="588"/>
      <c r="W198" s="37"/>
      <c r="X198" s="37"/>
      <c r="Y198" s="37"/>
      <c r="Z198" s="37"/>
      <c r="AA198" s="37"/>
      <c r="AB198" s="37"/>
      <c r="AC198" s="37"/>
      <c r="AD198" s="37"/>
      <c r="AE198" s="37"/>
      <c r="AF198" s="37"/>
      <c r="AG198" s="37"/>
      <c r="AH198" s="37"/>
      <c r="AI198" s="37"/>
      <c r="AJ198" s="37"/>
      <c r="AK198" s="37"/>
      <c r="AL198" s="37"/>
      <c r="AM198" s="37"/>
    </row>
    <row r="199" spans="1:39" ht="126">
      <c r="A199" s="610" t="s">
        <v>12369</v>
      </c>
      <c r="B199" s="588">
        <v>44533</v>
      </c>
      <c r="C199" s="588">
        <v>44293</v>
      </c>
      <c r="D199" s="589" t="s">
        <v>6954</v>
      </c>
      <c r="E199" s="589" t="s">
        <v>4890</v>
      </c>
      <c r="F199" s="589" t="s">
        <v>6955</v>
      </c>
      <c r="G199" s="589" t="s">
        <v>3242</v>
      </c>
      <c r="H199" s="589" t="s">
        <v>194</v>
      </c>
      <c r="I199" s="598" t="s">
        <v>5832</v>
      </c>
      <c r="J199" s="589" t="s">
        <v>7136</v>
      </c>
      <c r="K199" s="431" t="s">
        <v>7407</v>
      </c>
      <c r="L199" s="589">
        <v>17000</v>
      </c>
      <c r="M199" s="22" t="s">
        <v>6957</v>
      </c>
      <c r="N199" s="596" t="s">
        <v>6957</v>
      </c>
      <c r="O199" s="588" t="s">
        <v>6959</v>
      </c>
      <c r="P199" s="431" t="s">
        <v>6969</v>
      </c>
      <c r="Q199" s="598" t="s">
        <v>6966</v>
      </c>
      <c r="R199" s="606" t="s">
        <v>7408</v>
      </c>
      <c r="S199" s="37"/>
      <c r="T199" s="588">
        <v>44280</v>
      </c>
      <c r="U199" s="605" t="s">
        <v>7333</v>
      </c>
      <c r="V199" s="588">
        <v>44286</v>
      </c>
      <c r="W199" s="278" t="s">
        <v>139</v>
      </c>
      <c r="X199" s="37" t="s">
        <v>37</v>
      </c>
      <c r="Y199" s="37"/>
      <c r="Z199" s="37"/>
      <c r="AA199" s="37"/>
      <c r="AB199" s="37"/>
      <c r="AC199" s="37"/>
      <c r="AD199" s="37"/>
      <c r="AE199" s="37"/>
      <c r="AF199" s="37"/>
      <c r="AG199" s="37"/>
      <c r="AH199" s="37"/>
      <c r="AI199" s="37"/>
      <c r="AJ199" s="37"/>
      <c r="AK199" s="37"/>
      <c r="AL199" s="525" t="s">
        <v>7336</v>
      </c>
      <c r="AM199" s="37"/>
    </row>
    <row r="200" spans="1:39">
      <c r="A200" s="601"/>
      <c r="B200" s="588">
        <v>44281</v>
      </c>
      <c r="C200" s="588"/>
      <c r="D200" s="589" t="s">
        <v>6954</v>
      </c>
      <c r="E200" s="589" t="s">
        <v>4890</v>
      </c>
      <c r="F200" s="589" t="s">
        <v>6955</v>
      </c>
      <c r="G200" s="589" t="s">
        <v>3242</v>
      </c>
      <c r="H200" s="604" t="s">
        <v>146</v>
      </c>
      <c r="I200" s="603" t="s">
        <v>6021</v>
      </c>
      <c r="J200" s="604" t="s">
        <v>7409</v>
      </c>
      <c r="K200" s="604" t="s">
        <v>354</v>
      </c>
      <c r="L200" s="375">
        <v>435</v>
      </c>
      <c r="M200" s="22" t="s">
        <v>6958</v>
      </c>
      <c r="N200" s="22"/>
      <c r="O200" s="605" t="s">
        <v>6959</v>
      </c>
      <c r="P200" s="37" t="s">
        <v>6960</v>
      </c>
      <c r="Q200" s="37" t="s">
        <v>6966</v>
      </c>
      <c r="R200" s="606" t="s">
        <v>7375</v>
      </c>
      <c r="S200" s="37"/>
      <c r="T200" s="588">
        <v>44286</v>
      </c>
      <c r="U200" s="588">
        <v>44285</v>
      </c>
      <c r="V200" s="588">
        <v>44281</v>
      </c>
      <c r="W200" s="278" t="s">
        <v>139</v>
      </c>
      <c r="X200" s="37" t="s">
        <v>37</v>
      </c>
      <c r="Y200" s="37"/>
      <c r="Z200" s="37"/>
      <c r="AA200" s="37"/>
      <c r="AB200" s="37"/>
      <c r="AC200" s="37"/>
      <c r="AD200" s="37"/>
      <c r="AE200" s="37"/>
      <c r="AF200" s="37"/>
      <c r="AG200" s="37"/>
      <c r="AH200" s="37"/>
      <c r="AI200" s="37"/>
      <c r="AJ200" s="37"/>
      <c r="AK200" s="37"/>
      <c r="AL200" s="37"/>
      <c r="AM200" s="37"/>
    </row>
    <row r="201" spans="1:39">
      <c r="A201" s="601"/>
      <c r="B201" s="588">
        <v>44280</v>
      </c>
      <c r="C201" s="588"/>
      <c r="D201" s="604" t="s">
        <v>6954</v>
      </c>
      <c r="E201" s="589"/>
      <c r="F201" s="589"/>
      <c r="G201" s="589"/>
      <c r="H201" s="604" t="s">
        <v>281</v>
      </c>
      <c r="I201" s="228" t="s">
        <v>12370</v>
      </c>
      <c r="J201" s="84" t="s">
        <v>12371</v>
      </c>
      <c r="K201" s="375" t="s">
        <v>7410</v>
      </c>
      <c r="L201" s="375">
        <v>9522</v>
      </c>
      <c r="M201" s="22" t="s">
        <v>6958</v>
      </c>
      <c r="N201" s="22" t="s">
        <v>6958</v>
      </c>
      <c r="O201" s="604" t="s">
        <v>6959</v>
      </c>
      <c r="P201" s="37" t="s">
        <v>6969</v>
      </c>
      <c r="Q201" s="37" t="s">
        <v>6973</v>
      </c>
      <c r="R201" s="606" t="s">
        <v>7375</v>
      </c>
      <c r="S201" s="37"/>
      <c r="T201" s="588">
        <v>44287</v>
      </c>
      <c r="U201" s="588">
        <v>44287</v>
      </c>
      <c r="V201" s="588">
        <v>44287</v>
      </c>
      <c r="W201" s="278" t="s">
        <v>139</v>
      </c>
      <c r="X201" s="37" t="s">
        <v>37</v>
      </c>
      <c r="Y201" s="37"/>
      <c r="Z201" s="37"/>
      <c r="AA201" s="37"/>
      <c r="AB201" s="37"/>
      <c r="AC201" s="37"/>
      <c r="AD201" s="37"/>
      <c r="AE201" s="37"/>
      <c r="AF201" s="37"/>
      <c r="AG201" s="37"/>
      <c r="AH201" s="37"/>
      <c r="AI201" s="37"/>
      <c r="AJ201" s="37"/>
      <c r="AK201" s="37"/>
      <c r="AL201" s="37"/>
      <c r="AM201" s="37"/>
    </row>
    <row r="202" spans="1:39">
      <c r="A202" s="601"/>
      <c r="B202" s="588">
        <v>44287</v>
      </c>
      <c r="C202" s="588"/>
      <c r="D202" s="604" t="s">
        <v>6954</v>
      </c>
      <c r="E202" s="589"/>
      <c r="F202" s="589"/>
      <c r="G202" s="589"/>
      <c r="H202" s="604" t="s">
        <v>281</v>
      </c>
      <c r="I202" s="515" t="s">
        <v>7411</v>
      </c>
      <c r="J202" s="604" t="s">
        <v>7412</v>
      </c>
      <c r="K202" s="604" t="s">
        <v>7368</v>
      </c>
      <c r="L202" s="375">
        <v>950</v>
      </c>
      <c r="M202" s="22" t="s">
        <v>6958</v>
      </c>
      <c r="N202" s="22" t="s">
        <v>6958</v>
      </c>
      <c r="O202" s="604" t="s">
        <v>6959</v>
      </c>
      <c r="P202" s="37" t="s">
        <v>6969</v>
      </c>
      <c r="Q202" s="37" t="s">
        <v>6973</v>
      </c>
      <c r="R202" s="606" t="s">
        <v>7375</v>
      </c>
      <c r="S202" s="37"/>
      <c r="T202" s="588">
        <v>44287</v>
      </c>
      <c r="U202" s="588">
        <v>44287</v>
      </c>
      <c r="V202" s="588">
        <v>44287</v>
      </c>
      <c r="W202" s="278" t="s">
        <v>139</v>
      </c>
      <c r="X202" s="37" t="s">
        <v>37</v>
      </c>
      <c r="Y202" s="37"/>
      <c r="Z202" s="37"/>
      <c r="AA202" s="37"/>
      <c r="AB202" s="37"/>
      <c r="AC202" s="37"/>
      <c r="AD202" s="37"/>
      <c r="AE202" s="37"/>
      <c r="AF202" s="37"/>
      <c r="AG202" s="37"/>
      <c r="AH202" s="37"/>
      <c r="AI202" s="37"/>
      <c r="AJ202" s="37"/>
      <c r="AK202" s="37"/>
      <c r="AL202" s="37"/>
      <c r="AM202" s="37"/>
    </row>
    <row r="203" spans="1:39">
      <c r="A203" s="601"/>
      <c r="B203" s="588">
        <v>44274</v>
      </c>
      <c r="C203" s="588"/>
      <c r="D203" s="589" t="s">
        <v>6954</v>
      </c>
      <c r="E203" s="589" t="s">
        <v>4890</v>
      </c>
      <c r="F203" s="589" t="s">
        <v>6955</v>
      </c>
      <c r="G203" s="589" t="s">
        <v>3242</v>
      </c>
      <c r="H203" s="604" t="s">
        <v>146</v>
      </c>
      <c r="I203" s="603" t="s">
        <v>5727</v>
      </c>
      <c r="J203" s="604" t="s">
        <v>7413</v>
      </c>
      <c r="K203" s="604" t="s">
        <v>1031</v>
      </c>
      <c r="L203" s="375">
        <v>596</v>
      </c>
      <c r="M203" s="22" t="s">
        <v>6958</v>
      </c>
      <c r="N203" s="22"/>
      <c r="O203" s="605" t="s">
        <v>6959</v>
      </c>
      <c r="P203" s="37" t="s">
        <v>6960</v>
      </c>
      <c r="Q203" s="37" t="s">
        <v>6966</v>
      </c>
      <c r="R203" s="609"/>
      <c r="S203" s="37"/>
      <c r="T203" s="588">
        <v>44287</v>
      </c>
      <c r="U203" s="588">
        <v>44286</v>
      </c>
      <c r="V203" s="588">
        <v>44287</v>
      </c>
      <c r="W203" s="278" t="s">
        <v>139</v>
      </c>
      <c r="X203" s="37" t="s">
        <v>35</v>
      </c>
      <c r="Y203" s="37"/>
      <c r="Z203" s="37"/>
      <c r="AA203" s="37"/>
      <c r="AB203" s="37"/>
      <c r="AC203" s="37"/>
      <c r="AD203" s="37"/>
      <c r="AE203" s="37"/>
      <c r="AF203" s="37"/>
      <c r="AG203" s="37"/>
      <c r="AH203" s="37"/>
      <c r="AI203" s="37"/>
      <c r="AJ203" s="37"/>
      <c r="AK203" s="37"/>
      <c r="AL203" s="37"/>
      <c r="AM203" s="37"/>
    </row>
    <row r="204" spans="1:39">
      <c r="A204" s="601"/>
      <c r="B204" s="614">
        <v>44285</v>
      </c>
      <c r="C204" s="588"/>
      <c r="D204" s="604" t="s">
        <v>6954</v>
      </c>
      <c r="E204" s="589" t="s">
        <v>4890</v>
      </c>
      <c r="F204" s="589" t="s">
        <v>6955</v>
      </c>
      <c r="G204" s="589"/>
      <c r="H204" s="604" t="s">
        <v>5491</v>
      </c>
      <c r="I204" s="73" t="s">
        <v>7414</v>
      </c>
      <c r="J204" s="76" t="s">
        <v>7415</v>
      </c>
      <c r="K204" s="604" t="s">
        <v>499</v>
      </c>
      <c r="L204" s="375">
        <v>688</v>
      </c>
      <c r="M204" s="22" t="s">
        <v>6958</v>
      </c>
      <c r="N204" s="22" t="s">
        <v>6958</v>
      </c>
      <c r="O204" s="605" t="s">
        <v>6959</v>
      </c>
      <c r="P204" s="37" t="s">
        <v>6960</v>
      </c>
      <c r="Q204" s="37" t="s">
        <v>6966</v>
      </c>
      <c r="R204" s="606" t="s">
        <v>7375</v>
      </c>
      <c r="S204" s="37"/>
      <c r="T204" s="588">
        <v>44286</v>
      </c>
      <c r="U204" s="588">
        <v>44286</v>
      </c>
      <c r="V204" s="588">
        <v>44287</v>
      </c>
      <c r="W204" s="278" t="s">
        <v>139</v>
      </c>
      <c r="X204" s="37" t="s">
        <v>37</v>
      </c>
      <c r="Y204" s="37"/>
      <c r="Z204" s="37"/>
      <c r="AA204" s="37"/>
      <c r="AB204" s="37"/>
      <c r="AC204" s="37"/>
      <c r="AD204" s="37"/>
      <c r="AE204" s="37"/>
      <c r="AF204" s="37"/>
      <c r="AG204" s="37"/>
      <c r="AH204" s="37"/>
      <c r="AI204" s="37"/>
      <c r="AJ204" s="37"/>
      <c r="AK204" s="37"/>
      <c r="AL204" s="37"/>
      <c r="AM204" s="37"/>
    </row>
    <row r="205" spans="1:39" ht="60">
      <c r="A205" s="601"/>
      <c r="B205" s="588">
        <v>44287</v>
      </c>
      <c r="C205" s="588">
        <v>44327</v>
      </c>
      <c r="D205" s="604" t="s">
        <v>6954</v>
      </c>
      <c r="E205" s="589" t="s">
        <v>4890</v>
      </c>
      <c r="F205" s="589" t="s">
        <v>6955</v>
      </c>
      <c r="G205" s="589"/>
      <c r="H205" s="604" t="s">
        <v>175</v>
      </c>
      <c r="I205" s="520" t="s">
        <v>7416</v>
      </c>
      <c r="J205" s="604" t="s">
        <v>7417</v>
      </c>
      <c r="K205" s="604" t="s">
        <v>7418</v>
      </c>
      <c r="L205" s="604" t="s">
        <v>353</v>
      </c>
      <c r="M205" s="22" t="s">
        <v>6965</v>
      </c>
      <c r="N205" s="22"/>
      <c r="O205" s="605" t="s">
        <v>6959</v>
      </c>
      <c r="P205" s="37" t="s">
        <v>7030</v>
      </c>
      <c r="Q205" s="37" t="s">
        <v>6961</v>
      </c>
      <c r="R205" s="606" t="s">
        <v>7419</v>
      </c>
      <c r="S205" s="37"/>
      <c r="T205" s="588"/>
      <c r="U205" s="588"/>
      <c r="V205" s="588"/>
      <c r="W205" s="37"/>
      <c r="X205" s="37"/>
      <c r="Y205" s="37"/>
      <c r="Z205" s="37"/>
      <c r="AA205" s="37"/>
      <c r="AB205" s="37"/>
      <c r="AC205" s="37"/>
      <c r="AD205" s="37"/>
      <c r="AE205" s="37"/>
      <c r="AF205" s="37"/>
      <c r="AG205" s="37"/>
      <c r="AH205" s="37"/>
      <c r="AI205" s="37"/>
      <c r="AJ205" s="37"/>
      <c r="AK205" s="37"/>
      <c r="AL205" s="37"/>
      <c r="AM205" s="37"/>
    </row>
    <row r="206" spans="1:39">
      <c r="A206" s="601"/>
      <c r="B206" s="588">
        <v>44287</v>
      </c>
      <c r="C206" s="588">
        <v>44293</v>
      </c>
      <c r="D206" s="604" t="s">
        <v>6954</v>
      </c>
      <c r="E206" s="589"/>
      <c r="F206" s="589"/>
      <c r="G206" s="589"/>
      <c r="H206" s="604" t="s">
        <v>194</v>
      </c>
      <c r="I206" s="603" t="s">
        <v>5832</v>
      </c>
      <c r="J206" s="604" t="s">
        <v>7136</v>
      </c>
      <c r="K206" s="604" t="s">
        <v>7420</v>
      </c>
      <c r="L206" s="375">
        <v>300</v>
      </c>
      <c r="M206" s="22" t="s">
        <v>6958</v>
      </c>
      <c r="N206" s="22" t="s">
        <v>6958</v>
      </c>
      <c r="O206" s="589" t="s">
        <v>6959</v>
      </c>
      <c r="P206" s="589" t="s">
        <v>6969</v>
      </c>
      <c r="Q206" s="592" t="s">
        <v>6973</v>
      </c>
      <c r="R206" s="606" t="s">
        <v>7375</v>
      </c>
      <c r="S206" s="37"/>
      <c r="T206" s="588">
        <v>44287</v>
      </c>
      <c r="U206" s="588">
        <v>44287</v>
      </c>
      <c r="V206" s="588">
        <v>44286</v>
      </c>
      <c r="W206" s="278" t="s">
        <v>139</v>
      </c>
      <c r="X206" s="37" t="s">
        <v>37</v>
      </c>
      <c r="Y206" s="37"/>
      <c r="Z206" s="37"/>
      <c r="AA206" s="37"/>
      <c r="AB206" s="37"/>
      <c r="AC206" s="37"/>
      <c r="AD206" s="37"/>
      <c r="AE206" s="37"/>
      <c r="AF206" s="37"/>
      <c r="AG206" s="37"/>
      <c r="AH206" s="37"/>
      <c r="AI206" s="37"/>
      <c r="AJ206" s="37"/>
      <c r="AK206" s="37"/>
      <c r="AL206" s="37"/>
      <c r="AM206" s="37"/>
    </row>
    <row r="207" spans="1:39" ht="45">
      <c r="A207" s="587"/>
      <c r="B207" s="588">
        <v>44256</v>
      </c>
      <c r="C207" s="588">
        <v>44270</v>
      </c>
      <c r="D207" s="589" t="s">
        <v>6954</v>
      </c>
      <c r="E207" s="589" t="s">
        <v>4890</v>
      </c>
      <c r="F207" s="589" t="s">
        <v>6955</v>
      </c>
      <c r="G207" s="589" t="s">
        <v>3242</v>
      </c>
      <c r="H207" s="589" t="s">
        <v>138</v>
      </c>
      <c r="I207" s="598" t="s">
        <v>7421</v>
      </c>
      <c r="J207" s="589" t="s">
        <v>7422</v>
      </c>
      <c r="K207" s="589" t="s">
        <v>142</v>
      </c>
      <c r="L207" s="589">
        <v>1000</v>
      </c>
      <c r="M207" s="22" t="s">
        <v>6965</v>
      </c>
      <c r="N207" s="596" t="s">
        <v>6982</v>
      </c>
      <c r="O207" s="589" t="s">
        <v>6959</v>
      </c>
      <c r="P207" s="431" t="s">
        <v>6960</v>
      </c>
      <c r="Q207" s="592" t="s">
        <v>6973</v>
      </c>
      <c r="R207" s="587" t="s">
        <v>7423</v>
      </c>
      <c r="S207" s="431"/>
      <c r="T207" s="588">
        <v>44259</v>
      </c>
      <c r="U207" s="588"/>
      <c r="V207" s="588"/>
      <c r="W207" s="431"/>
      <c r="X207" s="37"/>
      <c r="Y207" s="431"/>
      <c r="Z207" s="431"/>
      <c r="AA207" s="37"/>
      <c r="AB207" s="37"/>
      <c r="AC207" s="37"/>
      <c r="AD207" s="37"/>
      <c r="AE207" s="37"/>
      <c r="AF207" s="37"/>
      <c r="AG207" s="37"/>
      <c r="AH207" s="37"/>
      <c r="AI207" s="37"/>
      <c r="AJ207" s="37"/>
      <c r="AK207" s="37"/>
      <c r="AL207" s="37"/>
      <c r="AM207" s="37"/>
    </row>
    <row r="208" spans="1:39">
      <c r="A208" s="587"/>
      <c r="B208" s="588">
        <v>44258</v>
      </c>
      <c r="C208" s="588">
        <v>44272</v>
      </c>
      <c r="D208" s="589" t="s">
        <v>6954</v>
      </c>
      <c r="E208" s="589" t="s">
        <v>4890</v>
      </c>
      <c r="F208" s="589" t="s">
        <v>6955</v>
      </c>
      <c r="G208" s="589" t="s">
        <v>3242</v>
      </c>
      <c r="H208" s="589" t="s">
        <v>154</v>
      </c>
      <c r="I208" s="595" t="s">
        <v>6086</v>
      </c>
      <c r="J208" s="589" t="s">
        <v>7424</v>
      </c>
      <c r="K208" s="589" t="s">
        <v>168</v>
      </c>
      <c r="L208" s="589">
        <v>3400</v>
      </c>
      <c r="M208" s="22" t="s">
        <v>6958</v>
      </c>
      <c r="N208" s="22" t="s">
        <v>6958</v>
      </c>
      <c r="O208" s="589" t="s">
        <v>6959</v>
      </c>
      <c r="P208" s="589" t="s">
        <v>6969</v>
      </c>
      <c r="Q208" s="592" t="s">
        <v>6973</v>
      </c>
      <c r="R208" s="594" t="s">
        <v>7425</v>
      </c>
      <c r="S208" s="431"/>
      <c r="T208" s="588">
        <v>44258</v>
      </c>
      <c r="U208" s="588"/>
      <c r="V208" s="588">
        <v>44258</v>
      </c>
      <c r="W208" s="278" t="s">
        <v>139</v>
      </c>
      <c r="X208" s="431" t="s">
        <v>37</v>
      </c>
      <c r="Y208" s="431"/>
      <c r="Z208" s="431"/>
      <c r="AA208" s="37"/>
      <c r="AB208" s="37"/>
      <c r="AC208" s="37"/>
      <c r="AD208" s="37"/>
      <c r="AE208" s="37"/>
      <c r="AF208" s="37"/>
      <c r="AG208" s="37"/>
      <c r="AH208" s="37"/>
      <c r="AI208" s="37"/>
      <c r="AJ208" s="37"/>
      <c r="AK208" s="37"/>
      <c r="AL208" s="37"/>
      <c r="AM208" s="37"/>
    </row>
    <row r="209" spans="1:39" ht="30">
      <c r="A209" s="587"/>
      <c r="B209" s="588">
        <v>44285</v>
      </c>
      <c r="C209" s="588">
        <v>44292</v>
      </c>
      <c r="D209" s="589" t="s">
        <v>6954</v>
      </c>
      <c r="E209" s="589" t="s">
        <v>4890</v>
      </c>
      <c r="F209" s="589" t="s">
        <v>6955</v>
      </c>
      <c r="G209" s="589" t="s">
        <v>3242</v>
      </c>
      <c r="H209" s="589" t="s">
        <v>154</v>
      </c>
      <c r="I209" s="595" t="s">
        <v>7426</v>
      </c>
      <c r="J209" s="589" t="s">
        <v>7427</v>
      </c>
      <c r="K209" s="589" t="s">
        <v>264</v>
      </c>
      <c r="L209" s="589" t="s">
        <v>202</v>
      </c>
      <c r="M209" s="22" t="s">
        <v>6965</v>
      </c>
      <c r="N209" s="596" t="s">
        <v>6965</v>
      </c>
      <c r="O209" s="588" t="s">
        <v>6959</v>
      </c>
      <c r="P209" s="604" t="s">
        <v>6969</v>
      </c>
      <c r="Q209" s="598" t="s">
        <v>6973</v>
      </c>
      <c r="R209" s="606" t="s">
        <v>7428</v>
      </c>
      <c r="S209" s="37"/>
      <c r="T209" s="588">
        <v>44285</v>
      </c>
      <c r="U209" s="588"/>
      <c r="V209" s="588">
        <v>44285</v>
      </c>
      <c r="W209" s="278" t="s">
        <v>139</v>
      </c>
      <c r="X209" s="431" t="s">
        <v>37</v>
      </c>
      <c r="Y209" s="37"/>
      <c r="Z209" s="37"/>
      <c r="AA209" s="37"/>
      <c r="AB209" s="37"/>
      <c r="AC209" s="37"/>
      <c r="AD209" s="37"/>
      <c r="AE209" s="37"/>
      <c r="AF209" s="37"/>
      <c r="AG209" s="37"/>
      <c r="AH209" s="37"/>
      <c r="AI209" s="37"/>
      <c r="AJ209" s="37"/>
      <c r="AK209" s="37"/>
      <c r="AL209" s="37"/>
      <c r="AM209" s="37"/>
    </row>
    <row r="210" spans="1:39" ht="30">
      <c r="A210" s="587"/>
      <c r="B210" s="588">
        <v>44285</v>
      </c>
      <c r="C210" s="588">
        <v>44258</v>
      </c>
      <c r="D210" s="589"/>
      <c r="E210" s="589"/>
      <c r="F210" s="589"/>
      <c r="G210" s="589"/>
      <c r="H210" s="589" t="s">
        <v>154</v>
      </c>
      <c r="I210" s="595" t="s">
        <v>7429</v>
      </c>
      <c r="J210" s="589" t="s">
        <v>7430</v>
      </c>
      <c r="K210" s="589" t="s">
        <v>168</v>
      </c>
      <c r="L210" s="589">
        <v>3400</v>
      </c>
      <c r="M210" s="22" t="s">
        <v>6957</v>
      </c>
      <c r="N210" s="596"/>
      <c r="O210" s="588" t="s">
        <v>6959</v>
      </c>
      <c r="P210" s="37" t="s">
        <v>6969</v>
      </c>
      <c r="Q210" s="598" t="s">
        <v>6973</v>
      </c>
      <c r="R210" s="606" t="s">
        <v>7431</v>
      </c>
      <c r="S210" s="37"/>
      <c r="T210" s="588">
        <v>44285</v>
      </c>
      <c r="U210" s="588"/>
      <c r="V210" s="588">
        <v>44285</v>
      </c>
      <c r="W210" s="278" t="s">
        <v>139</v>
      </c>
      <c r="X210" s="431" t="s">
        <v>37</v>
      </c>
      <c r="Y210" s="37"/>
      <c r="Z210" s="37"/>
      <c r="AA210" s="37"/>
      <c r="AB210" s="37"/>
      <c r="AC210" s="37"/>
      <c r="AD210" s="37"/>
      <c r="AE210" s="37"/>
      <c r="AF210" s="37"/>
      <c r="AG210" s="37"/>
      <c r="AH210" s="37"/>
      <c r="AI210" s="37"/>
      <c r="AJ210" s="37"/>
      <c r="AK210" s="37"/>
      <c r="AL210" s="37"/>
      <c r="AM210" s="37"/>
    </row>
    <row r="211" spans="1:39" ht="45">
      <c r="A211" s="601"/>
      <c r="B211" s="588">
        <v>44287</v>
      </c>
      <c r="C211" s="588">
        <v>44305</v>
      </c>
      <c r="D211" s="604" t="s">
        <v>6976</v>
      </c>
      <c r="E211" s="589"/>
      <c r="F211" s="589"/>
      <c r="G211" s="589"/>
      <c r="H211" s="604" t="s">
        <v>157</v>
      </c>
      <c r="I211" s="595" t="s">
        <v>7432</v>
      </c>
      <c r="J211" s="604" t="s">
        <v>7433</v>
      </c>
      <c r="K211" s="604" t="s">
        <v>1410</v>
      </c>
      <c r="L211" s="375">
        <v>10000</v>
      </c>
      <c r="M211" s="22" t="s">
        <v>6965</v>
      </c>
      <c r="N211" s="22"/>
      <c r="O211" s="588" t="s">
        <v>6959</v>
      </c>
      <c r="P211" s="37" t="s">
        <v>6978</v>
      </c>
      <c r="Q211" s="37" t="s">
        <v>6973</v>
      </c>
      <c r="R211" s="606" t="s">
        <v>7434</v>
      </c>
      <c r="S211" s="37"/>
      <c r="T211" s="588">
        <v>44287</v>
      </c>
      <c r="U211" s="588"/>
      <c r="V211" s="588"/>
      <c r="W211" s="278" t="s">
        <v>139</v>
      </c>
      <c r="X211" s="37" t="s">
        <v>37</v>
      </c>
      <c r="Y211" s="37"/>
      <c r="Z211" s="37"/>
      <c r="AA211" s="37"/>
      <c r="AB211" s="37"/>
      <c r="AC211" s="37"/>
      <c r="AD211" s="37"/>
      <c r="AE211" s="37"/>
      <c r="AF211" s="37"/>
      <c r="AG211" s="37"/>
      <c r="AH211" s="37"/>
      <c r="AI211" s="37"/>
      <c r="AJ211" s="37"/>
      <c r="AK211" s="37"/>
      <c r="AL211" s="37"/>
      <c r="AM211" s="37"/>
    </row>
    <row r="212" spans="1:39">
      <c r="A212" s="601"/>
      <c r="B212" s="588">
        <v>44287</v>
      </c>
      <c r="C212" s="588">
        <v>44288</v>
      </c>
      <c r="D212" s="589" t="s">
        <v>6954</v>
      </c>
      <c r="E212" s="589" t="s">
        <v>4890</v>
      </c>
      <c r="F212" s="589" t="s">
        <v>6955</v>
      </c>
      <c r="G212" s="589" t="s">
        <v>3242</v>
      </c>
      <c r="H212" s="604" t="s">
        <v>154</v>
      </c>
      <c r="I212" s="608" t="s">
        <v>7435</v>
      </c>
      <c r="J212" s="375" t="s">
        <v>4147</v>
      </c>
      <c r="K212" s="604" t="s">
        <v>142</v>
      </c>
      <c r="L212" s="604">
        <v>24170.74</v>
      </c>
      <c r="M212" s="22" t="s">
        <v>6958</v>
      </c>
      <c r="N212" s="22" t="s">
        <v>6958</v>
      </c>
      <c r="O212" s="605" t="s">
        <v>6959</v>
      </c>
      <c r="P212" s="37" t="s">
        <v>6969</v>
      </c>
      <c r="Q212" s="37" t="s">
        <v>6973</v>
      </c>
      <c r="R212" s="606" t="s">
        <v>7375</v>
      </c>
      <c r="S212" s="37"/>
      <c r="T212" s="588">
        <v>44287</v>
      </c>
      <c r="U212" s="588">
        <v>44287</v>
      </c>
      <c r="V212" s="588">
        <v>44287</v>
      </c>
      <c r="W212" s="278" t="s">
        <v>139</v>
      </c>
      <c r="X212" s="37" t="s">
        <v>37</v>
      </c>
      <c r="Y212" s="37"/>
      <c r="Z212" s="37"/>
      <c r="AA212" s="37"/>
      <c r="AB212" s="37"/>
      <c r="AC212" s="37"/>
      <c r="AD212" s="37"/>
      <c r="AE212" s="37"/>
      <c r="AF212" s="37"/>
      <c r="AG212" s="37"/>
      <c r="AH212" s="37"/>
      <c r="AI212" s="37"/>
      <c r="AJ212" s="37"/>
      <c r="AK212" s="37"/>
      <c r="AL212" s="37"/>
      <c r="AM212" s="37"/>
    </row>
    <row r="213" spans="1:39">
      <c r="A213" s="601"/>
      <c r="B213" s="588">
        <v>44287</v>
      </c>
      <c r="C213" s="588">
        <v>44288</v>
      </c>
      <c r="D213" s="604" t="s">
        <v>6954</v>
      </c>
      <c r="E213" s="589"/>
      <c r="F213" s="589"/>
      <c r="G213" s="589"/>
      <c r="H213" s="604" t="s">
        <v>154</v>
      </c>
      <c r="I213" s="603" t="s">
        <v>7436</v>
      </c>
      <c r="J213" s="375" t="s">
        <v>7437</v>
      </c>
      <c r="K213" s="604" t="s">
        <v>518</v>
      </c>
      <c r="L213" s="375">
        <v>1699.15</v>
      </c>
      <c r="M213" s="22" t="s">
        <v>7003</v>
      </c>
      <c r="N213" s="22"/>
      <c r="O213" s="604" t="s">
        <v>6959</v>
      </c>
      <c r="P213" s="37" t="s">
        <v>6969</v>
      </c>
      <c r="Q213" s="37" t="s">
        <v>6973</v>
      </c>
      <c r="R213" s="606" t="s">
        <v>7438</v>
      </c>
      <c r="S213" s="37"/>
      <c r="T213" s="588">
        <v>44287</v>
      </c>
      <c r="U213" s="588"/>
      <c r="V213" s="588">
        <v>44287</v>
      </c>
      <c r="W213" s="278" t="s">
        <v>139</v>
      </c>
      <c r="X213" s="37" t="s">
        <v>37</v>
      </c>
      <c r="Y213" s="37"/>
      <c r="Z213" s="37"/>
      <c r="AA213" s="37"/>
      <c r="AB213" s="37"/>
      <c r="AC213" s="37"/>
      <c r="AD213" s="37"/>
      <c r="AE213" s="37"/>
      <c r="AF213" s="37"/>
      <c r="AG213" s="37"/>
      <c r="AH213" s="37"/>
      <c r="AI213" s="37"/>
      <c r="AJ213" s="37"/>
      <c r="AK213" s="37"/>
      <c r="AL213" s="37"/>
      <c r="AM213" s="37"/>
    </row>
    <row r="214" spans="1:39">
      <c r="A214" s="601"/>
      <c r="B214" s="605">
        <v>44287</v>
      </c>
      <c r="C214" s="605">
        <v>44301</v>
      </c>
      <c r="D214" s="431" t="s">
        <v>6954</v>
      </c>
      <c r="E214" s="431" t="s">
        <v>4890</v>
      </c>
      <c r="F214" s="431" t="s">
        <v>6955</v>
      </c>
      <c r="G214" s="431" t="s">
        <v>3242</v>
      </c>
      <c r="H214" s="431" t="s">
        <v>175</v>
      </c>
      <c r="I214" s="598" t="s">
        <v>5970</v>
      </c>
      <c r="J214" s="431" t="s">
        <v>7010</v>
      </c>
      <c r="K214" s="604" t="s">
        <v>5971</v>
      </c>
      <c r="L214" s="375">
        <v>3024</v>
      </c>
      <c r="M214" s="22" t="s">
        <v>6958</v>
      </c>
      <c r="N214" s="22"/>
      <c r="O214" s="604" t="s">
        <v>6959</v>
      </c>
      <c r="P214" s="37" t="s">
        <v>6969</v>
      </c>
      <c r="Q214" s="37" t="s">
        <v>6973</v>
      </c>
      <c r="R214" s="606" t="s">
        <v>82</v>
      </c>
      <c r="S214" s="37"/>
      <c r="T214" s="588">
        <v>44287</v>
      </c>
      <c r="U214" s="588">
        <v>44287</v>
      </c>
      <c r="V214" s="588">
        <v>44287</v>
      </c>
      <c r="W214" s="278" t="s">
        <v>139</v>
      </c>
      <c r="X214" s="37" t="s">
        <v>37</v>
      </c>
      <c r="Y214" s="37"/>
      <c r="Z214" s="37"/>
      <c r="AA214" s="37"/>
      <c r="AB214" s="37"/>
      <c r="AC214" s="37"/>
      <c r="AD214" s="37"/>
      <c r="AE214" s="37"/>
      <c r="AF214" s="37"/>
      <c r="AG214" s="37"/>
      <c r="AH214" s="37"/>
      <c r="AI214" s="37"/>
      <c r="AJ214" s="37"/>
      <c r="AK214" s="37"/>
      <c r="AL214" s="37"/>
      <c r="AM214" s="37"/>
    </row>
    <row r="215" spans="1:39">
      <c r="A215" s="601"/>
      <c r="B215" s="588">
        <v>44287</v>
      </c>
      <c r="C215" s="588">
        <v>44294</v>
      </c>
      <c r="D215" s="431" t="s">
        <v>6954</v>
      </c>
      <c r="E215" s="589"/>
      <c r="F215" s="589"/>
      <c r="G215" s="589"/>
      <c r="H215" s="604" t="s">
        <v>5487</v>
      </c>
      <c r="I215" s="603" t="s">
        <v>7439</v>
      </c>
      <c r="J215" s="604" t="s">
        <v>7440</v>
      </c>
      <c r="K215" s="604" t="s">
        <v>163</v>
      </c>
      <c r="L215" s="375">
        <v>1421.59</v>
      </c>
      <c r="M215" s="22" t="s">
        <v>6958</v>
      </c>
      <c r="N215" s="22" t="s">
        <v>6958</v>
      </c>
      <c r="O215" s="375">
        <v>2021</v>
      </c>
      <c r="P215" s="37" t="s">
        <v>6969</v>
      </c>
      <c r="Q215" s="37" t="s">
        <v>6973</v>
      </c>
      <c r="R215" s="606" t="s">
        <v>7375</v>
      </c>
      <c r="S215" s="37"/>
      <c r="T215" s="588">
        <v>44287</v>
      </c>
      <c r="U215" s="588"/>
      <c r="V215" s="588">
        <v>44287</v>
      </c>
      <c r="W215" s="278" t="s">
        <v>139</v>
      </c>
      <c r="X215" s="37" t="s">
        <v>37</v>
      </c>
      <c r="Y215" s="37"/>
      <c r="Z215" s="37"/>
      <c r="AA215" s="37"/>
      <c r="AB215" s="37"/>
      <c r="AC215" s="37"/>
      <c r="AD215" s="37"/>
      <c r="AE215" s="37"/>
      <c r="AF215" s="37"/>
      <c r="AG215" s="37"/>
      <c r="AH215" s="37"/>
      <c r="AI215" s="37"/>
      <c r="AJ215" s="37"/>
      <c r="AK215" s="37"/>
      <c r="AL215" s="37"/>
      <c r="AM215" s="37"/>
    </row>
    <row r="216" spans="1:39">
      <c r="A216" s="601"/>
      <c r="B216" s="588">
        <v>44287</v>
      </c>
      <c r="C216" s="588">
        <v>44292</v>
      </c>
      <c r="D216" s="589" t="s">
        <v>6954</v>
      </c>
      <c r="E216" s="589"/>
      <c r="F216" s="589"/>
      <c r="G216" s="589"/>
      <c r="H216" s="604" t="s">
        <v>175</v>
      </c>
      <c r="I216" s="375">
        <v>766625786</v>
      </c>
      <c r="J216" s="604" t="s">
        <v>7441</v>
      </c>
      <c r="K216" s="604" t="s">
        <v>142</v>
      </c>
      <c r="L216" s="375">
        <v>288</v>
      </c>
      <c r="M216" s="22" t="s">
        <v>6958</v>
      </c>
      <c r="N216" s="22" t="s">
        <v>6958</v>
      </c>
      <c r="O216" s="605" t="s">
        <v>6959</v>
      </c>
      <c r="P216" s="37" t="s">
        <v>6969</v>
      </c>
      <c r="Q216" s="37" t="s">
        <v>6973</v>
      </c>
      <c r="R216" s="606" t="s">
        <v>7425</v>
      </c>
      <c r="S216" s="37"/>
      <c r="T216" s="588">
        <v>44287</v>
      </c>
      <c r="U216" s="588">
        <v>44287</v>
      </c>
      <c r="V216" s="588"/>
      <c r="W216" s="278" t="s">
        <v>139</v>
      </c>
      <c r="X216" s="37" t="s">
        <v>37</v>
      </c>
      <c r="Y216" s="37"/>
      <c r="Z216" s="37"/>
      <c r="AA216" s="37"/>
      <c r="AB216" s="37"/>
      <c r="AC216" s="37"/>
      <c r="AD216" s="37"/>
      <c r="AE216" s="37"/>
      <c r="AF216" s="37"/>
      <c r="AG216" s="37"/>
      <c r="AH216" s="37"/>
      <c r="AI216" s="37"/>
      <c r="AJ216" s="37"/>
      <c r="AK216" s="37"/>
      <c r="AL216" s="37"/>
      <c r="AM216" s="37"/>
    </row>
    <row r="217" spans="1:39">
      <c r="A217" s="601"/>
      <c r="B217" s="588">
        <v>44287</v>
      </c>
      <c r="C217" s="588">
        <v>44288</v>
      </c>
      <c r="D217" s="589" t="s">
        <v>6954</v>
      </c>
      <c r="E217" s="589"/>
      <c r="F217" s="589"/>
      <c r="G217" s="589"/>
      <c r="H217" s="604" t="s">
        <v>146</v>
      </c>
      <c r="I217" s="603" t="s">
        <v>5857</v>
      </c>
      <c r="J217" s="604" t="s">
        <v>7442</v>
      </c>
      <c r="K217" s="604" t="s">
        <v>163</v>
      </c>
      <c r="L217" s="375">
        <v>1156.32</v>
      </c>
      <c r="M217" s="22" t="s">
        <v>7003</v>
      </c>
      <c r="N217" s="22"/>
      <c r="O217" s="604" t="s">
        <v>6959</v>
      </c>
      <c r="P217" s="37" t="s">
        <v>6969</v>
      </c>
      <c r="Q217" s="37" t="s">
        <v>6973</v>
      </c>
      <c r="R217" s="606" t="s">
        <v>7443</v>
      </c>
      <c r="S217" s="37"/>
      <c r="T217" s="588">
        <v>44287</v>
      </c>
      <c r="U217" s="588"/>
      <c r="V217" s="588">
        <v>44287</v>
      </c>
      <c r="W217" s="278" t="s">
        <v>139</v>
      </c>
      <c r="X217" s="37" t="s">
        <v>37</v>
      </c>
      <c r="Y217" s="37"/>
      <c r="Z217" s="37"/>
      <c r="AA217" s="37"/>
      <c r="AB217" s="37"/>
      <c r="AC217" s="37"/>
      <c r="AD217" s="37"/>
      <c r="AE217" s="37"/>
      <c r="AF217" s="37"/>
      <c r="AG217" s="37"/>
      <c r="AH217" s="37"/>
      <c r="AI217" s="37"/>
      <c r="AJ217" s="37"/>
      <c r="AK217" s="37"/>
      <c r="AL217" s="37"/>
      <c r="AM217" s="37"/>
    </row>
    <row r="218" spans="1:39">
      <c r="A218" s="601"/>
      <c r="B218" s="588">
        <v>44287</v>
      </c>
      <c r="C218" s="588"/>
      <c r="D218" s="431" t="s">
        <v>7444</v>
      </c>
      <c r="E218" s="589"/>
      <c r="F218" s="589"/>
      <c r="G218" s="589"/>
      <c r="H218" s="604" t="s">
        <v>146</v>
      </c>
      <c r="I218" s="603" t="s">
        <v>4727</v>
      </c>
      <c r="J218" s="604" t="s">
        <v>7445</v>
      </c>
      <c r="K218" s="604" t="s">
        <v>142</v>
      </c>
      <c r="L218" s="375">
        <v>203</v>
      </c>
      <c r="M218" s="22" t="s">
        <v>6958</v>
      </c>
      <c r="N218" s="22"/>
      <c r="O218" s="604" t="s">
        <v>6959</v>
      </c>
      <c r="P218" s="37" t="s">
        <v>6969</v>
      </c>
      <c r="Q218" s="37" t="s">
        <v>6973</v>
      </c>
      <c r="R218" s="609"/>
      <c r="S218" s="37"/>
      <c r="T218" s="588">
        <v>44287</v>
      </c>
      <c r="U218" s="588"/>
      <c r="V218" s="588">
        <v>44287</v>
      </c>
      <c r="W218" s="278" t="s">
        <v>152</v>
      </c>
      <c r="X218" s="37"/>
      <c r="Y218" s="37"/>
      <c r="Z218" s="37"/>
      <c r="AA218" s="37"/>
      <c r="AB218" s="37"/>
      <c r="AC218" s="37"/>
      <c r="AD218" s="37"/>
      <c r="AE218" s="37"/>
      <c r="AF218" s="37"/>
      <c r="AG218" s="37"/>
      <c r="AH218" s="37"/>
      <c r="AI218" s="37"/>
      <c r="AJ218" s="37"/>
      <c r="AK218" s="37"/>
      <c r="AL218" s="37"/>
      <c r="AM218" s="37"/>
    </row>
    <row r="219" spans="1:39" ht="45">
      <c r="A219" s="601"/>
      <c r="B219" s="588">
        <v>44287</v>
      </c>
      <c r="C219" s="588"/>
      <c r="D219" s="604" t="s">
        <v>6954</v>
      </c>
      <c r="E219" s="589"/>
      <c r="F219" s="589"/>
      <c r="G219" s="589"/>
      <c r="H219" s="604" t="s">
        <v>146</v>
      </c>
      <c r="I219" s="603" t="s">
        <v>3089</v>
      </c>
      <c r="J219" s="604" t="s">
        <v>7446</v>
      </c>
      <c r="K219" s="604" t="s">
        <v>7447</v>
      </c>
      <c r="L219" s="375">
        <v>156.56</v>
      </c>
      <c r="M219" s="22" t="s">
        <v>6958</v>
      </c>
      <c r="N219" s="22"/>
      <c r="O219" s="604" t="s">
        <v>6959</v>
      </c>
      <c r="P219" s="37" t="s">
        <v>6969</v>
      </c>
      <c r="Q219" s="37" t="s">
        <v>6973</v>
      </c>
      <c r="R219" s="606" t="s">
        <v>7448</v>
      </c>
      <c r="S219" s="37"/>
      <c r="T219" s="588">
        <v>44287</v>
      </c>
      <c r="U219" s="588">
        <v>44287</v>
      </c>
      <c r="V219" s="588">
        <v>44287</v>
      </c>
      <c r="W219" s="278" t="s">
        <v>139</v>
      </c>
      <c r="X219" s="37" t="s">
        <v>37</v>
      </c>
      <c r="Y219" s="37"/>
      <c r="Z219" s="37"/>
      <c r="AA219" s="37"/>
      <c r="AB219" s="37"/>
      <c r="AC219" s="37"/>
      <c r="AD219" s="37"/>
      <c r="AE219" s="37"/>
      <c r="AF219" s="37"/>
      <c r="AG219" s="37"/>
      <c r="AH219" s="37"/>
      <c r="AI219" s="37"/>
      <c r="AJ219" s="37"/>
      <c r="AK219" s="37"/>
      <c r="AL219" s="37"/>
      <c r="AM219" s="37"/>
    </row>
    <row r="220" spans="1:39">
      <c r="A220" s="601"/>
      <c r="B220" s="588"/>
      <c r="C220" s="588"/>
      <c r="D220" s="604"/>
      <c r="E220" s="589"/>
      <c r="F220" s="589"/>
      <c r="G220" s="589"/>
      <c r="H220" s="375"/>
      <c r="I220" s="375"/>
      <c r="J220" s="375"/>
      <c r="K220" s="375"/>
      <c r="L220" s="375"/>
      <c r="M220" s="22"/>
      <c r="N220" s="22"/>
      <c r="O220" s="375"/>
      <c r="P220" s="37"/>
      <c r="Q220" s="37"/>
      <c r="R220" s="609"/>
      <c r="S220" s="37"/>
      <c r="T220" s="588"/>
      <c r="U220" s="588"/>
      <c r="V220" s="588"/>
      <c r="W220" s="37"/>
      <c r="X220" s="37"/>
      <c r="Y220" s="37"/>
      <c r="Z220" s="37"/>
      <c r="AA220" s="37"/>
      <c r="AB220" s="37"/>
      <c r="AC220" s="37"/>
      <c r="AD220" s="37"/>
      <c r="AE220" s="37"/>
      <c r="AF220" s="37"/>
      <c r="AG220" s="37"/>
      <c r="AH220" s="37"/>
      <c r="AI220" s="37"/>
      <c r="AJ220" s="37"/>
      <c r="AK220" s="37"/>
      <c r="AL220" s="37"/>
      <c r="AM220" s="37"/>
    </row>
    <row r="221" spans="1:39">
      <c r="A221" s="601"/>
      <c r="B221" s="588"/>
      <c r="C221" s="588"/>
      <c r="D221" s="604"/>
      <c r="E221" s="589"/>
      <c r="F221" s="589"/>
      <c r="G221" s="589"/>
      <c r="H221" s="375"/>
      <c r="I221" s="375"/>
      <c r="J221" s="375"/>
      <c r="K221" s="375"/>
      <c r="L221" s="375"/>
      <c r="M221" s="22"/>
      <c r="N221" s="22"/>
      <c r="O221" s="375"/>
      <c r="P221" s="37"/>
      <c r="Q221" s="37"/>
      <c r="R221" s="609"/>
      <c r="S221" s="37"/>
      <c r="T221" s="588"/>
      <c r="U221" s="588"/>
      <c r="V221" s="588"/>
      <c r="W221" s="37"/>
      <c r="X221" s="37"/>
      <c r="Y221" s="37"/>
      <c r="Z221" s="37"/>
      <c r="AA221" s="37"/>
      <c r="AB221" s="37"/>
      <c r="AC221" s="37"/>
      <c r="AD221" s="37"/>
      <c r="AE221" s="37"/>
      <c r="AF221" s="37"/>
      <c r="AG221" s="37"/>
      <c r="AH221" s="37"/>
      <c r="AI221" s="37"/>
      <c r="AJ221" s="37"/>
      <c r="AK221" s="37"/>
      <c r="AL221" s="37"/>
      <c r="AM221" s="37"/>
    </row>
    <row r="222" spans="1:39">
      <c r="A222" s="601"/>
      <c r="B222" s="588"/>
      <c r="C222" s="588"/>
      <c r="D222" s="604"/>
      <c r="E222" s="589"/>
      <c r="F222" s="589"/>
      <c r="G222" s="589"/>
      <c r="H222" s="375"/>
      <c r="I222" s="375"/>
      <c r="J222" s="375"/>
      <c r="K222" s="375"/>
      <c r="L222" s="375"/>
      <c r="M222" s="22"/>
      <c r="N222" s="22"/>
      <c r="O222" s="375"/>
      <c r="P222" s="37"/>
      <c r="Q222" s="37"/>
      <c r="R222" s="609"/>
      <c r="S222" s="37"/>
      <c r="T222" s="588"/>
      <c r="U222" s="588"/>
      <c r="V222" s="588"/>
      <c r="W222" s="37"/>
      <c r="X222" s="37"/>
      <c r="Y222" s="37"/>
      <c r="Z222" s="37"/>
      <c r="AA222" s="37"/>
      <c r="AB222" s="37"/>
      <c r="AC222" s="37"/>
      <c r="AD222" s="37"/>
      <c r="AE222" s="37"/>
      <c r="AF222" s="37"/>
      <c r="AG222" s="37"/>
      <c r="AH222" s="37"/>
      <c r="AI222" s="37"/>
      <c r="AJ222" s="37"/>
      <c r="AK222" s="37"/>
      <c r="AL222" s="37"/>
      <c r="AM222" s="37"/>
    </row>
    <row r="223" spans="1:39">
      <c r="A223" s="601"/>
      <c r="B223" s="588"/>
      <c r="C223" s="588"/>
      <c r="D223" s="604"/>
      <c r="E223" s="589"/>
      <c r="F223" s="589"/>
      <c r="G223" s="589"/>
      <c r="H223" s="375"/>
      <c r="I223" s="375"/>
      <c r="J223" s="375"/>
      <c r="K223" s="375"/>
      <c r="L223" s="375"/>
      <c r="M223" s="22"/>
      <c r="N223" s="22"/>
      <c r="O223" s="375"/>
      <c r="P223" s="37"/>
      <c r="Q223" s="37"/>
      <c r="R223" s="609"/>
      <c r="S223" s="37"/>
      <c r="T223" s="588"/>
      <c r="U223" s="588"/>
      <c r="V223" s="588"/>
      <c r="W223" s="37"/>
      <c r="X223" s="37"/>
      <c r="Y223" s="37"/>
      <c r="Z223" s="37"/>
      <c r="AA223" s="37"/>
      <c r="AB223" s="37"/>
      <c r="AC223" s="37"/>
      <c r="AD223" s="37"/>
      <c r="AE223" s="37"/>
      <c r="AF223" s="37"/>
      <c r="AG223" s="37"/>
      <c r="AH223" s="37"/>
      <c r="AI223" s="37"/>
      <c r="AJ223" s="37"/>
      <c r="AK223" s="37"/>
      <c r="AL223" s="37"/>
      <c r="AM223" s="37"/>
    </row>
    <row r="224" spans="1:39">
      <c r="A224" s="601"/>
      <c r="B224" s="588"/>
      <c r="C224" s="588"/>
      <c r="D224" s="604"/>
      <c r="E224" s="589"/>
      <c r="F224" s="589"/>
      <c r="G224" s="589"/>
      <c r="H224" s="375"/>
      <c r="I224" s="375"/>
      <c r="J224" s="375"/>
      <c r="K224" s="375"/>
      <c r="L224" s="375"/>
      <c r="M224" s="22"/>
      <c r="N224" s="22"/>
      <c r="O224" s="375"/>
      <c r="P224" s="37"/>
      <c r="Q224" s="37"/>
      <c r="R224" s="609"/>
      <c r="S224" s="37"/>
      <c r="T224" s="588"/>
      <c r="U224" s="588"/>
      <c r="V224" s="588"/>
      <c r="W224" s="37"/>
      <c r="X224" s="37"/>
      <c r="Y224" s="37"/>
      <c r="Z224" s="37"/>
      <c r="AA224" s="37"/>
      <c r="AB224" s="37"/>
      <c r="AC224" s="37"/>
      <c r="AD224" s="37"/>
      <c r="AE224" s="37"/>
      <c r="AF224" s="37"/>
      <c r="AG224" s="37"/>
      <c r="AH224" s="37"/>
      <c r="AI224" s="37"/>
      <c r="AJ224" s="37"/>
      <c r="AK224" s="37"/>
      <c r="AL224" s="37"/>
      <c r="AM224" s="37"/>
    </row>
    <row r="225" spans="1:39">
      <c r="A225" s="601"/>
      <c r="B225" s="588"/>
      <c r="C225" s="588"/>
      <c r="D225" s="604"/>
      <c r="E225" s="589"/>
      <c r="F225" s="589"/>
      <c r="G225" s="589"/>
      <c r="H225" s="375"/>
      <c r="I225" s="375"/>
      <c r="J225" s="375"/>
      <c r="K225" s="375"/>
      <c r="L225" s="375"/>
      <c r="M225" s="22"/>
      <c r="N225" s="22"/>
      <c r="O225" s="375"/>
      <c r="P225" s="37"/>
      <c r="Q225" s="37"/>
      <c r="R225" s="609"/>
      <c r="S225" s="37"/>
      <c r="T225" s="588"/>
      <c r="U225" s="588"/>
      <c r="V225" s="588"/>
      <c r="W225" s="37"/>
      <c r="X225" s="37"/>
      <c r="Y225" s="37"/>
      <c r="Z225" s="37"/>
      <c r="AA225" s="37"/>
      <c r="AB225" s="37"/>
      <c r="AC225" s="37"/>
      <c r="AD225" s="37"/>
      <c r="AE225" s="37"/>
      <c r="AF225" s="37"/>
      <c r="AG225" s="37"/>
      <c r="AH225" s="37"/>
      <c r="AI225" s="37"/>
      <c r="AJ225" s="37"/>
      <c r="AK225" s="37"/>
      <c r="AL225" s="37"/>
      <c r="AM225" s="37"/>
    </row>
    <row r="226" spans="1:39">
      <c r="A226" s="601"/>
      <c r="B226" s="588"/>
      <c r="C226" s="588"/>
      <c r="D226" s="604"/>
      <c r="E226" s="589"/>
      <c r="F226" s="589"/>
      <c r="G226" s="589"/>
      <c r="H226" s="375"/>
      <c r="I226" s="375"/>
      <c r="J226" s="375"/>
      <c r="K226" s="375"/>
      <c r="L226" s="375"/>
      <c r="M226" s="22"/>
      <c r="N226" s="22"/>
      <c r="O226" s="375"/>
      <c r="P226" s="37"/>
      <c r="Q226" s="37"/>
      <c r="R226" s="609"/>
      <c r="S226" s="37"/>
      <c r="T226" s="588"/>
      <c r="U226" s="588"/>
      <c r="V226" s="588"/>
      <c r="W226" s="37"/>
      <c r="X226" s="37"/>
      <c r="Y226" s="37"/>
      <c r="Z226" s="37"/>
      <c r="AA226" s="37"/>
      <c r="AB226" s="37"/>
      <c r="AC226" s="37"/>
      <c r="AD226" s="37"/>
      <c r="AE226" s="37"/>
      <c r="AF226" s="37"/>
      <c r="AG226" s="37"/>
      <c r="AH226" s="37"/>
      <c r="AI226" s="37"/>
      <c r="AJ226" s="37"/>
      <c r="AK226" s="37"/>
      <c r="AL226" s="37"/>
      <c r="AM226" s="37"/>
    </row>
    <row r="227" spans="1:39">
      <c r="A227" s="601"/>
      <c r="B227" s="588"/>
      <c r="C227" s="588"/>
      <c r="D227" s="604"/>
      <c r="E227" s="589"/>
      <c r="F227" s="589"/>
      <c r="G227" s="589"/>
      <c r="H227" s="375"/>
      <c r="I227" s="375"/>
      <c r="J227" s="375"/>
      <c r="K227" s="375"/>
      <c r="L227" s="375"/>
      <c r="M227" s="22"/>
      <c r="N227" s="22"/>
      <c r="O227" s="375"/>
      <c r="P227" s="37"/>
      <c r="Q227" s="37"/>
      <c r="R227" s="609"/>
      <c r="S227" s="37"/>
      <c r="T227" s="588"/>
      <c r="U227" s="588"/>
      <c r="V227" s="588"/>
      <c r="W227" s="37"/>
      <c r="X227" s="37"/>
      <c r="Y227" s="37"/>
      <c r="Z227" s="37"/>
      <c r="AA227" s="37"/>
      <c r="AB227" s="37"/>
      <c r="AC227" s="37"/>
      <c r="AD227" s="37"/>
      <c r="AE227" s="37"/>
      <c r="AF227" s="37"/>
      <c r="AG227" s="37"/>
      <c r="AH227" s="37"/>
      <c r="AI227" s="37"/>
      <c r="AJ227" s="37"/>
      <c r="AK227" s="37"/>
      <c r="AL227" s="37"/>
      <c r="AM227" s="37"/>
    </row>
    <row r="228" spans="1:39">
      <c r="A228" s="601"/>
      <c r="B228" s="588"/>
      <c r="C228" s="588"/>
      <c r="D228" s="604"/>
      <c r="E228" s="589"/>
      <c r="F228" s="589"/>
      <c r="G228" s="589"/>
      <c r="H228" s="375"/>
      <c r="I228" s="375"/>
      <c r="J228" s="375"/>
      <c r="K228" s="375"/>
      <c r="L228" s="375"/>
      <c r="M228" s="22"/>
      <c r="N228" s="22"/>
      <c r="O228" s="375"/>
      <c r="P228" s="37"/>
      <c r="Q228" s="37"/>
      <c r="R228" s="609"/>
      <c r="S228" s="37"/>
      <c r="T228" s="588"/>
      <c r="U228" s="588"/>
      <c r="V228" s="588"/>
      <c r="W228" s="37"/>
      <c r="X228" s="37"/>
      <c r="Y228" s="37"/>
      <c r="Z228" s="37"/>
      <c r="AA228" s="37"/>
      <c r="AB228" s="37"/>
      <c r="AC228" s="37"/>
      <c r="AD228" s="37"/>
      <c r="AE228" s="37"/>
      <c r="AF228" s="37"/>
      <c r="AG228" s="37"/>
      <c r="AH228" s="37"/>
      <c r="AI228" s="37"/>
      <c r="AJ228" s="37"/>
      <c r="AK228" s="37"/>
      <c r="AL228" s="37"/>
      <c r="AM228" s="37"/>
    </row>
    <row r="229" spans="1:39">
      <c r="A229" s="601"/>
      <c r="B229" s="588"/>
      <c r="C229" s="588"/>
      <c r="D229" s="604"/>
      <c r="E229" s="589"/>
      <c r="F229" s="589"/>
      <c r="G229" s="589"/>
      <c r="H229" s="375"/>
      <c r="I229" s="375"/>
      <c r="J229" s="375"/>
      <c r="K229" s="375"/>
      <c r="L229" s="375"/>
      <c r="M229" s="22"/>
      <c r="N229" s="22"/>
      <c r="O229" s="375"/>
      <c r="P229" s="37"/>
      <c r="Q229" s="37"/>
      <c r="R229" s="609"/>
      <c r="S229" s="37"/>
      <c r="T229" s="588"/>
      <c r="U229" s="588"/>
      <c r="V229" s="588"/>
      <c r="W229" s="37"/>
      <c r="X229" s="37"/>
      <c r="Y229" s="37"/>
      <c r="Z229" s="37"/>
      <c r="AA229" s="37"/>
      <c r="AB229" s="37"/>
      <c r="AC229" s="37"/>
      <c r="AD229" s="37"/>
      <c r="AE229" s="37"/>
      <c r="AF229" s="37"/>
      <c r="AG229" s="37"/>
      <c r="AH229" s="37"/>
      <c r="AI229" s="37"/>
      <c r="AJ229" s="37"/>
      <c r="AK229" s="37"/>
      <c r="AL229" s="37"/>
      <c r="AM229" s="37"/>
    </row>
    <row r="230" spans="1:39">
      <c r="A230" s="601"/>
      <c r="B230" s="588"/>
      <c r="C230" s="588"/>
      <c r="D230" s="604"/>
      <c r="E230" s="589"/>
      <c r="F230" s="589"/>
      <c r="G230" s="589"/>
      <c r="H230" s="375"/>
      <c r="I230" s="375"/>
      <c r="J230" s="375"/>
      <c r="K230" s="375"/>
      <c r="L230" s="375"/>
      <c r="M230" s="22"/>
      <c r="N230" s="22"/>
      <c r="O230" s="375"/>
      <c r="P230" s="37"/>
      <c r="Q230" s="37"/>
      <c r="R230" s="609"/>
      <c r="S230" s="37"/>
      <c r="T230" s="588"/>
      <c r="U230" s="588"/>
      <c r="V230" s="588"/>
      <c r="W230" s="37"/>
      <c r="X230" s="37"/>
      <c r="Y230" s="37"/>
      <c r="Z230" s="37"/>
      <c r="AA230" s="37"/>
      <c r="AB230" s="37"/>
      <c r="AC230" s="37"/>
      <c r="AD230" s="37"/>
      <c r="AE230" s="37"/>
      <c r="AF230" s="37"/>
      <c r="AG230" s="37"/>
      <c r="AH230" s="37"/>
      <c r="AI230" s="37"/>
      <c r="AJ230" s="37"/>
      <c r="AK230" s="37"/>
      <c r="AL230" s="37"/>
      <c r="AM230" s="37"/>
    </row>
    <row r="231" spans="1:39">
      <c r="A231" s="601"/>
      <c r="B231" s="588"/>
      <c r="C231" s="588"/>
      <c r="D231" s="604"/>
      <c r="E231" s="589"/>
      <c r="F231" s="589"/>
      <c r="G231" s="589"/>
      <c r="H231" s="375"/>
      <c r="I231" s="375"/>
      <c r="J231" s="375"/>
      <c r="K231" s="375"/>
      <c r="L231" s="375"/>
      <c r="M231" s="22"/>
      <c r="N231" s="22"/>
      <c r="O231" s="375"/>
      <c r="P231" s="37"/>
      <c r="Q231" s="37"/>
      <c r="R231" s="609"/>
      <c r="S231" s="37"/>
      <c r="T231" s="588"/>
      <c r="U231" s="588"/>
      <c r="V231" s="588"/>
      <c r="W231" s="37"/>
      <c r="X231" s="37"/>
      <c r="Y231" s="37"/>
      <c r="Z231" s="37"/>
      <c r="AA231" s="37"/>
      <c r="AB231" s="37"/>
      <c r="AC231" s="37"/>
      <c r="AD231" s="37"/>
      <c r="AE231" s="37"/>
      <c r="AF231" s="37"/>
      <c r="AG231" s="37"/>
      <c r="AH231" s="37"/>
      <c r="AI231" s="37"/>
      <c r="AJ231" s="37"/>
      <c r="AK231" s="37"/>
      <c r="AL231" s="37"/>
      <c r="AM231" s="37"/>
    </row>
    <row r="232" spans="1:39">
      <c r="A232" s="601"/>
      <c r="B232" s="588"/>
      <c r="C232" s="588"/>
      <c r="D232" s="604"/>
      <c r="E232" s="589"/>
      <c r="F232" s="589"/>
      <c r="G232" s="589"/>
      <c r="H232" s="375"/>
      <c r="I232" s="375"/>
      <c r="J232" s="375"/>
      <c r="K232" s="375"/>
      <c r="L232" s="375"/>
      <c r="M232" s="22"/>
      <c r="N232" s="22"/>
      <c r="O232" s="375"/>
      <c r="P232" s="37"/>
      <c r="Q232" s="37"/>
      <c r="R232" s="609"/>
      <c r="S232" s="37"/>
      <c r="T232" s="588"/>
      <c r="U232" s="588"/>
      <c r="V232" s="588"/>
      <c r="W232" s="37"/>
      <c r="X232" s="37"/>
      <c r="Y232" s="37"/>
      <c r="Z232" s="37"/>
      <c r="AA232" s="37"/>
      <c r="AB232" s="37"/>
      <c r="AC232" s="37"/>
      <c r="AD232" s="37"/>
      <c r="AE232" s="37"/>
      <c r="AF232" s="37"/>
      <c r="AG232" s="37"/>
      <c r="AH232" s="37"/>
      <c r="AI232" s="37"/>
      <c r="AJ232" s="37"/>
      <c r="AK232" s="37"/>
      <c r="AL232" s="37"/>
      <c r="AM232" s="37"/>
    </row>
    <row r="233" spans="1:39">
      <c r="A233" s="601"/>
      <c r="B233" s="588"/>
      <c r="C233" s="588"/>
      <c r="D233" s="604"/>
      <c r="E233" s="589"/>
      <c r="F233" s="589"/>
      <c r="G233" s="589"/>
      <c r="H233" s="375"/>
      <c r="I233" s="375"/>
      <c r="J233" s="375"/>
      <c r="K233" s="375"/>
      <c r="L233" s="375"/>
      <c r="M233" s="22"/>
      <c r="N233" s="22"/>
      <c r="O233" s="375"/>
      <c r="P233" s="37"/>
      <c r="Q233" s="37"/>
      <c r="R233" s="609"/>
      <c r="S233" s="37"/>
      <c r="T233" s="588"/>
      <c r="U233" s="588"/>
      <c r="V233" s="588"/>
      <c r="W233" s="37"/>
      <c r="X233" s="37"/>
      <c r="Y233" s="37"/>
      <c r="Z233" s="37"/>
      <c r="AA233" s="37"/>
      <c r="AB233" s="37"/>
      <c r="AC233" s="37"/>
      <c r="AD233" s="37"/>
      <c r="AE233" s="37"/>
      <c r="AF233" s="37"/>
      <c r="AG233" s="37"/>
      <c r="AH233" s="37"/>
      <c r="AI233" s="37"/>
      <c r="AJ233" s="37"/>
      <c r="AK233" s="37"/>
      <c r="AL233" s="37"/>
      <c r="AM233" s="37"/>
    </row>
    <row r="234" spans="1:39">
      <c r="A234" s="601"/>
      <c r="B234" s="588"/>
      <c r="C234" s="588"/>
      <c r="D234" s="604"/>
      <c r="E234" s="589"/>
      <c r="F234" s="589"/>
      <c r="G234" s="589"/>
      <c r="H234" s="375"/>
      <c r="I234" s="375"/>
      <c r="J234" s="375"/>
      <c r="K234" s="375"/>
      <c r="L234" s="375"/>
      <c r="M234" s="22"/>
      <c r="N234" s="22"/>
      <c r="O234" s="375"/>
      <c r="P234" s="37"/>
      <c r="Q234" s="37"/>
      <c r="R234" s="609"/>
      <c r="S234" s="37"/>
      <c r="T234" s="588"/>
      <c r="U234" s="588"/>
      <c r="V234" s="588"/>
      <c r="W234" s="37"/>
      <c r="X234" s="37"/>
      <c r="Y234" s="37"/>
      <c r="Z234" s="37"/>
      <c r="AA234" s="37"/>
      <c r="AB234" s="37"/>
      <c r="AC234" s="37"/>
      <c r="AD234" s="37"/>
      <c r="AE234" s="37"/>
      <c r="AF234" s="37"/>
      <c r="AG234" s="37"/>
      <c r="AH234" s="37"/>
      <c r="AI234" s="37"/>
      <c r="AJ234" s="37"/>
      <c r="AK234" s="37"/>
      <c r="AL234" s="37"/>
      <c r="AM234" s="37"/>
    </row>
    <row r="235" spans="1:39">
      <c r="A235" s="601"/>
      <c r="B235" s="588"/>
      <c r="C235" s="588"/>
      <c r="D235" s="604"/>
      <c r="E235" s="589"/>
      <c r="F235" s="589"/>
      <c r="G235" s="589"/>
      <c r="H235" s="375"/>
      <c r="I235" s="375"/>
      <c r="J235" s="375"/>
      <c r="K235" s="375"/>
      <c r="L235" s="375"/>
      <c r="M235" s="22"/>
      <c r="N235" s="22"/>
      <c r="O235" s="375"/>
      <c r="P235" s="37"/>
      <c r="Q235" s="37"/>
      <c r="R235" s="609"/>
      <c r="S235" s="37"/>
      <c r="T235" s="588"/>
      <c r="U235" s="588"/>
      <c r="V235" s="588"/>
      <c r="W235" s="37"/>
      <c r="X235" s="37"/>
      <c r="Y235" s="37"/>
      <c r="Z235" s="37"/>
      <c r="AA235" s="37"/>
      <c r="AB235" s="37"/>
      <c r="AC235" s="37"/>
      <c r="AD235" s="37"/>
      <c r="AE235" s="37"/>
      <c r="AF235" s="37"/>
      <c r="AG235" s="37"/>
      <c r="AH235" s="37"/>
      <c r="AI235" s="37"/>
      <c r="AJ235" s="37"/>
      <c r="AK235" s="37"/>
      <c r="AL235" s="37"/>
      <c r="AM235" s="37"/>
    </row>
    <row r="236" spans="1:39">
      <c r="A236" s="601"/>
      <c r="B236" s="588"/>
      <c r="C236" s="588"/>
      <c r="D236" s="604"/>
      <c r="E236" s="589"/>
      <c r="F236" s="589"/>
      <c r="G236" s="589"/>
      <c r="H236" s="375"/>
      <c r="I236" s="375"/>
      <c r="J236" s="375"/>
      <c r="K236" s="375"/>
      <c r="L236" s="375"/>
      <c r="M236" s="22"/>
      <c r="N236" s="22"/>
      <c r="O236" s="375"/>
      <c r="P236" s="37"/>
      <c r="Q236" s="37"/>
      <c r="R236" s="609"/>
      <c r="S236" s="37"/>
      <c r="T236" s="588"/>
      <c r="U236" s="588"/>
      <c r="V236" s="588"/>
      <c r="W236" s="37"/>
      <c r="X236" s="37"/>
      <c r="Y236" s="37"/>
      <c r="Z236" s="37"/>
      <c r="AA236" s="37"/>
      <c r="AB236" s="37"/>
      <c r="AC236" s="37"/>
      <c r="AD236" s="37"/>
      <c r="AE236" s="37"/>
      <c r="AF236" s="37"/>
      <c r="AG236" s="37"/>
      <c r="AH236" s="37"/>
      <c r="AI236" s="37"/>
      <c r="AJ236" s="37"/>
      <c r="AK236" s="37"/>
      <c r="AL236" s="37"/>
      <c r="AM236" s="37"/>
    </row>
    <row r="237" spans="1:39">
      <c r="A237" s="601"/>
      <c r="B237" s="588"/>
      <c r="C237" s="588"/>
      <c r="D237" s="604"/>
      <c r="E237" s="589"/>
      <c r="F237" s="589"/>
      <c r="G237" s="589"/>
      <c r="H237" s="375"/>
      <c r="I237" s="375"/>
      <c r="J237" s="375"/>
      <c r="K237" s="375"/>
      <c r="L237" s="375"/>
      <c r="M237" s="22"/>
      <c r="N237" s="22"/>
      <c r="O237" s="375"/>
      <c r="P237" s="37"/>
      <c r="Q237" s="37"/>
      <c r="R237" s="609"/>
      <c r="S237" s="37"/>
      <c r="T237" s="588"/>
      <c r="U237" s="588"/>
      <c r="V237" s="588"/>
      <c r="W237" s="37"/>
      <c r="X237" s="37"/>
      <c r="Y237" s="37"/>
      <c r="Z237" s="37"/>
      <c r="AA237" s="37"/>
      <c r="AB237" s="37"/>
      <c r="AC237" s="37"/>
      <c r="AD237" s="37"/>
      <c r="AE237" s="37"/>
      <c r="AF237" s="37"/>
      <c r="AG237" s="37"/>
      <c r="AH237" s="37"/>
      <c r="AI237" s="37"/>
      <c r="AJ237" s="37"/>
      <c r="AK237" s="37"/>
      <c r="AL237" s="37"/>
      <c r="AM237" s="37"/>
    </row>
    <row r="238" spans="1:39">
      <c r="A238" s="601"/>
      <c r="B238" s="588"/>
      <c r="C238" s="588"/>
      <c r="D238" s="604"/>
      <c r="E238" s="589"/>
      <c r="F238" s="589"/>
      <c r="G238" s="589"/>
      <c r="H238" s="375"/>
      <c r="I238" s="375"/>
      <c r="J238" s="375"/>
      <c r="K238" s="375"/>
      <c r="L238" s="375"/>
      <c r="M238" s="22"/>
      <c r="N238" s="22"/>
      <c r="O238" s="375"/>
      <c r="P238" s="37"/>
      <c r="Q238" s="37"/>
      <c r="R238" s="609"/>
      <c r="S238" s="37"/>
      <c r="T238" s="588"/>
      <c r="U238" s="588"/>
      <c r="V238" s="588"/>
      <c r="W238" s="37"/>
      <c r="X238" s="37"/>
      <c r="Y238" s="37"/>
      <c r="Z238" s="37"/>
      <c r="AA238" s="37"/>
      <c r="AB238" s="37"/>
      <c r="AC238" s="37"/>
      <c r="AD238" s="37"/>
      <c r="AE238" s="37"/>
      <c r="AF238" s="37"/>
      <c r="AG238" s="37"/>
      <c r="AH238" s="37"/>
      <c r="AI238" s="37"/>
      <c r="AJ238" s="37"/>
      <c r="AK238" s="37"/>
      <c r="AL238" s="37"/>
      <c r="AM238" s="37"/>
    </row>
    <row r="239" spans="1:39">
      <c r="A239" s="601"/>
      <c r="B239" s="588"/>
      <c r="C239" s="588"/>
      <c r="D239" s="604"/>
      <c r="E239" s="589"/>
      <c r="F239" s="589"/>
      <c r="G239" s="589"/>
      <c r="H239" s="375"/>
      <c r="I239" s="375"/>
      <c r="J239" s="375"/>
      <c r="K239" s="375"/>
      <c r="L239" s="375"/>
      <c r="M239" s="22"/>
      <c r="N239" s="22"/>
      <c r="O239" s="375"/>
      <c r="P239" s="37"/>
      <c r="Q239" s="37"/>
      <c r="R239" s="609"/>
      <c r="S239" s="37"/>
      <c r="T239" s="588"/>
      <c r="U239" s="588"/>
      <c r="V239" s="588"/>
      <c r="W239" s="37"/>
      <c r="X239" s="37"/>
      <c r="Y239" s="37"/>
      <c r="Z239" s="37"/>
      <c r="AA239" s="37"/>
      <c r="AB239" s="37"/>
      <c r="AC239" s="37"/>
      <c r="AD239" s="37"/>
      <c r="AE239" s="37"/>
      <c r="AF239" s="37"/>
      <c r="AG239" s="37"/>
      <c r="AH239" s="37"/>
      <c r="AI239" s="37"/>
      <c r="AJ239" s="37"/>
      <c r="AK239" s="37"/>
      <c r="AL239" s="37"/>
      <c r="AM239" s="37"/>
    </row>
    <row r="240" spans="1:39">
      <c r="A240" s="601"/>
      <c r="B240" s="588"/>
      <c r="C240" s="588"/>
      <c r="D240" s="604"/>
      <c r="E240" s="589"/>
      <c r="F240" s="589"/>
      <c r="G240" s="589"/>
      <c r="H240" s="375"/>
      <c r="I240" s="375"/>
      <c r="J240" s="375"/>
      <c r="K240" s="375"/>
      <c r="L240" s="375"/>
      <c r="M240" s="22"/>
      <c r="N240" s="22"/>
      <c r="O240" s="375"/>
      <c r="P240" s="37"/>
      <c r="Q240" s="37"/>
      <c r="R240" s="609"/>
      <c r="S240" s="37"/>
      <c r="T240" s="588"/>
      <c r="U240" s="588"/>
      <c r="V240" s="588"/>
      <c r="W240" s="37"/>
      <c r="X240" s="37"/>
      <c r="Y240" s="37"/>
      <c r="Z240" s="37"/>
      <c r="AA240" s="37"/>
      <c r="AB240" s="37"/>
      <c r="AC240" s="37"/>
      <c r="AD240" s="37"/>
      <c r="AE240" s="37"/>
      <c r="AF240" s="37"/>
      <c r="AG240" s="37"/>
      <c r="AH240" s="37"/>
      <c r="AI240" s="37"/>
      <c r="AJ240" s="37"/>
      <c r="AK240" s="37"/>
      <c r="AL240" s="37"/>
      <c r="AM240" s="37"/>
    </row>
    <row r="241" spans="1:39">
      <c r="A241" s="601"/>
      <c r="B241" s="588"/>
      <c r="C241" s="588"/>
      <c r="D241" s="604"/>
      <c r="E241" s="589"/>
      <c r="F241" s="589"/>
      <c r="G241" s="589"/>
      <c r="H241" s="375"/>
      <c r="I241" s="375"/>
      <c r="J241" s="375"/>
      <c r="K241" s="375"/>
      <c r="L241" s="375"/>
      <c r="M241" s="22"/>
      <c r="N241" s="22"/>
      <c r="O241" s="375"/>
      <c r="P241" s="37"/>
      <c r="Q241" s="37"/>
      <c r="R241" s="609"/>
      <c r="S241" s="37"/>
      <c r="T241" s="588"/>
      <c r="U241" s="588"/>
      <c r="V241" s="588"/>
      <c r="W241" s="37"/>
      <c r="X241" s="37"/>
      <c r="Y241" s="37"/>
      <c r="Z241" s="37"/>
      <c r="AA241" s="37"/>
      <c r="AB241" s="37"/>
      <c r="AC241" s="37"/>
      <c r="AD241" s="37"/>
      <c r="AE241" s="37"/>
      <c r="AF241" s="37"/>
      <c r="AG241" s="37"/>
      <c r="AH241" s="37"/>
      <c r="AI241" s="37"/>
      <c r="AJ241" s="37"/>
      <c r="AK241" s="37"/>
      <c r="AL241" s="37"/>
      <c r="AM241" s="37"/>
    </row>
    <row r="242" spans="1:39">
      <c r="A242" s="601"/>
      <c r="B242" s="588"/>
      <c r="C242" s="588"/>
      <c r="D242" s="604"/>
      <c r="E242" s="589"/>
      <c r="F242" s="589"/>
      <c r="G242" s="589"/>
      <c r="H242" s="375"/>
      <c r="I242" s="375"/>
      <c r="J242" s="375"/>
      <c r="K242" s="375"/>
      <c r="L242" s="375"/>
      <c r="M242" s="22"/>
      <c r="N242" s="22"/>
      <c r="O242" s="375"/>
      <c r="P242" s="37"/>
      <c r="Q242" s="37"/>
      <c r="R242" s="609"/>
      <c r="S242" s="37"/>
      <c r="T242" s="588"/>
      <c r="U242" s="588"/>
      <c r="V242" s="588"/>
      <c r="W242" s="37"/>
      <c r="X242" s="37"/>
      <c r="Y242" s="37"/>
      <c r="Z242" s="37"/>
      <c r="AA242" s="37"/>
      <c r="AB242" s="37"/>
      <c r="AC242" s="37"/>
      <c r="AD242" s="37"/>
      <c r="AE242" s="37"/>
      <c r="AF242" s="37"/>
      <c r="AG242" s="37"/>
      <c r="AH242" s="37"/>
      <c r="AI242" s="37"/>
      <c r="AJ242" s="37"/>
      <c r="AK242" s="37"/>
      <c r="AL242" s="37"/>
      <c r="AM242" s="37"/>
    </row>
    <row r="243" spans="1:39">
      <c r="A243" s="601"/>
      <c r="B243" s="588"/>
      <c r="C243" s="588"/>
      <c r="D243" s="604"/>
      <c r="E243" s="589"/>
      <c r="F243" s="589"/>
      <c r="G243" s="589"/>
      <c r="H243" s="375"/>
      <c r="I243" s="375"/>
      <c r="J243" s="375"/>
      <c r="K243" s="375"/>
      <c r="L243" s="375"/>
      <c r="M243" s="22"/>
      <c r="N243" s="22"/>
      <c r="O243" s="375"/>
      <c r="P243" s="37"/>
      <c r="Q243" s="37"/>
      <c r="R243" s="609"/>
      <c r="S243" s="37"/>
      <c r="T243" s="588"/>
      <c r="U243" s="588"/>
      <c r="V243" s="588"/>
      <c r="W243" s="37"/>
      <c r="X243" s="37"/>
      <c r="Y243" s="37"/>
      <c r="Z243" s="37"/>
      <c r="AA243" s="37"/>
      <c r="AB243" s="37"/>
      <c r="AC243" s="37"/>
      <c r="AD243" s="37"/>
      <c r="AE243" s="37"/>
      <c r="AF243" s="37"/>
      <c r="AG243" s="37"/>
      <c r="AH243" s="37"/>
      <c r="AI243" s="37"/>
      <c r="AJ243" s="37"/>
      <c r="AK243" s="37"/>
      <c r="AL243" s="37"/>
      <c r="AM243" s="37"/>
    </row>
    <row r="244" spans="1:39">
      <c r="A244" s="601"/>
      <c r="B244" s="588"/>
      <c r="C244" s="588"/>
      <c r="D244" s="604"/>
      <c r="E244" s="589"/>
      <c r="F244" s="589"/>
      <c r="G244" s="589"/>
      <c r="H244" s="375"/>
      <c r="I244" s="375"/>
      <c r="J244" s="375"/>
      <c r="K244" s="375"/>
      <c r="L244" s="375"/>
      <c r="M244" s="22"/>
      <c r="N244" s="22"/>
      <c r="O244" s="375"/>
      <c r="P244" s="37"/>
      <c r="Q244" s="37"/>
      <c r="R244" s="609"/>
      <c r="S244" s="37"/>
      <c r="T244" s="588"/>
      <c r="U244" s="588"/>
      <c r="V244" s="588"/>
      <c r="W244" s="37"/>
      <c r="X244" s="37"/>
      <c r="Y244" s="37"/>
      <c r="Z244" s="37"/>
      <c r="AA244" s="37"/>
      <c r="AB244" s="37"/>
      <c r="AC244" s="37"/>
      <c r="AD244" s="37"/>
      <c r="AE244" s="37"/>
      <c r="AF244" s="37"/>
      <c r="AG244" s="37"/>
      <c r="AH244" s="37"/>
      <c r="AI244" s="37"/>
      <c r="AJ244" s="37"/>
      <c r="AK244" s="37"/>
      <c r="AL244" s="37"/>
      <c r="AM244" s="37"/>
    </row>
    <row r="245" spans="1:39">
      <c r="A245" s="601"/>
      <c r="B245" s="588"/>
      <c r="C245" s="588"/>
      <c r="D245" s="604"/>
      <c r="E245" s="589"/>
      <c r="F245" s="589"/>
      <c r="G245" s="589"/>
      <c r="H245" s="375"/>
      <c r="I245" s="375"/>
      <c r="J245" s="375"/>
      <c r="K245" s="375"/>
      <c r="L245" s="375"/>
      <c r="M245" s="22"/>
      <c r="N245" s="22"/>
      <c r="O245" s="375"/>
      <c r="P245" s="37"/>
      <c r="Q245" s="37"/>
      <c r="R245" s="609"/>
      <c r="S245" s="37"/>
      <c r="T245" s="588"/>
      <c r="U245" s="588"/>
      <c r="V245" s="588"/>
      <c r="W245" s="37"/>
      <c r="X245" s="37"/>
      <c r="Y245" s="37"/>
      <c r="Z245" s="37"/>
      <c r="AA245" s="37"/>
      <c r="AB245" s="37"/>
      <c r="AC245" s="37"/>
      <c r="AD245" s="37"/>
      <c r="AE245" s="37"/>
      <c r="AF245" s="37"/>
      <c r="AG245" s="37"/>
      <c r="AH245" s="37"/>
      <c r="AI245" s="37"/>
      <c r="AJ245" s="37"/>
      <c r="AK245" s="37"/>
      <c r="AL245" s="37"/>
      <c r="AM245" s="37"/>
    </row>
    <row r="246" spans="1:39">
      <c r="A246" s="601"/>
      <c r="B246" s="588"/>
      <c r="C246" s="588"/>
      <c r="D246" s="604"/>
      <c r="E246" s="589"/>
      <c r="F246" s="589"/>
      <c r="G246" s="589"/>
      <c r="H246" s="375"/>
      <c r="I246" s="375"/>
      <c r="J246" s="375"/>
      <c r="K246" s="375"/>
      <c r="L246" s="375"/>
      <c r="M246" s="22"/>
      <c r="N246" s="22"/>
      <c r="O246" s="375"/>
      <c r="P246" s="37"/>
      <c r="Q246" s="37"/>
      <c r="R246" s="609"/>
      <c r="S246" s="37"/>
      <c r="T246" s="588"/>
      <c r="U246" s="588"/>
      <c r="V246" s="588"/>
      <c r="W246" s="37"/>
      <c r="X246" s="37"/>
      <c r="Y246" s="37"/>
      <c r="Z246" s="37"/>
      <c r="AA246" s="37"/>
      <c r="AB246" s="37"/>
      <c r="AC246" s="37"/>
      <c r="AD246" s="37"/>
      <c r="AE246" s="37"/>
      <c r="AF246" s="37"/>
      <c r="AG246" s="37"/>
      <c r="AH246" s="37"/>
      <c r="AI246" s="37"/>
      <c r="AJ246" s="37"/>
      <c r="AK246" s="37"/>
      <c r="AL246" s="37"/>
      <c r="AM246" s="37"/>
    </row>
    <row r="247" spans="1:39">
      <c r="A247" s="601"/>
      <c r="B247" s="588"/>
      <c r="C247" s="588"/>
      <c r="D247" s="604"/>
      <c r="E247" s="589"/>
      <c r="F247" s="589"/>
      <c r="G247" s="589"/>
      <c r="H247" s="375"/>
      <c r="I247" s="375"/>
      <c r="J247" s="375"/>
      <c r="K247" s="375"/>
      <c r="L247" s="375"/>
      <c r="M247" s="22"/>
      <c r="N247" s="22"/>
      <c r="O247" s="375"/>
      <c r="P247" s="37"/>
      <c r="Q247" s="37"/>
      <c r="R247" s="609"/>
      <c r="S247" s="37"/>
      <c r="T247" s="588"/>
      <c r="U247" s="588"/>
      <c r="V247" s="588"/>
      <c r="W247" s="37"/>
      <c r="X247" s="37"/>
      <c r="Y247" s="37"/>
      <c r="Z247" s="37"/>
      <c r="AA247" s="37"/>
      <c r="AB247" s="37"/>
      <c r="AC247" s="37"/>
      <c r="AD247" s="37"/>
      <c r="AE247" s="37"/>
      <c r="AF247" s="37"/>
      <c r="AG247" s="37"/>
      <c r="AH247" s="37"/>
      <c r="AI247" s="37"/>
      <c r="AJ247" s="37"/>
      <c r="AK247" s="37"/>
      <c r="AL247" s="37"/>
      <c r="AM247" s="37"/>
    </row>
    <row r="248" spans="1:39">
      <c r="A248" s="601"/>
      <c r="B248" s="588"/>
      <c r="C248" s="588"/>
      <c r="D248" s="604"/>
      <c r="E248" s="589"/>
      <c r="F248" s="589"/>
      <c r="G248" s="589"/>
      <c r="H248" s="375"/>
      <c r="I248" s="375"/>
      <c r="J248" s="375"/>
      <c r="K248" s="375"/>
      <c r="L248" s="375"/>
      <c r="M248" s="22"/>
      <c r="N248" s="22"/>
      <c r="O248" s="375"/>
      <c r="P248" s="37"/>
      <c r="Q248" s="37"/>
      <c r="R248" s="609"/>
      <c r="S248" s="37"/>
      <c r="T248" s="588"/>
      <c r="U248" s="588"/>
      <c r="V248" s="588"/>
      <c r="W248" s="37"/>
      <c r="X248" s="37"/>
      <c r="Y248" s="37"/>
      <c r="Z248" s="37"/>
      <c r="AA248" s="37"/>
      <c r="AB248" s="37"/>
      <c r="AC248" s="37"/>
      <c r="AD248" s="37"/>
      <c r="AE248" s="37"/>
      <c r="AF248" s="37"/>
      <c r="AG248" s="37"/>
      <c r="AH248" s="37"/>
      <c r="AI248" s="37"/>
      <c r="AJ248" s="37"/>
      <c r="AK248" s="37"/>
      <c r="AL248" s="37"/>
      <c r="AM248" s="37"/>
    </row>
    <row r="249" spans="1:39">
      <c r="A249" s="601"/>
      <c r="B249" s="588"/>
      <c r="C249" s="588"/>
      <c r="D249" s="604"/>
      <c r="E249" s="589"/>
      <c r="F249" s="589"/>
      <c r="G249" s="589"/>
      <c r="H249" s="375"/>
      <c r="I249" s="375"/>
      <c r="J249" s="375"/>
      <c r="K249" s="375"/>
      <c r="L249" s="375"/>
      <c r="M249" s="22"/>
      <c r="N249" s="22"/>
      <c r="O249" s="375"/>
      <c r="P249" s="37"/>
      <c r="Q249" s="37"/>
      <c r="R249" s="609"/>
      <c r="S249" s="37"/>
      <c r="T249" s="588"/>
      <c r="U249" s="588"/>
      <c r="V249" s="588"/>
      <c r="W249" s="37"/>
      <c r="X249" s="37"/>
      <c r="Y249" s="37"/>
      <c r="Z249" s="37"/>
      <c r="AA249" s="37"/>
      <c r="AB249" s="37"/>
      <c r="AC249" s="37"/>
      <c r="AD249" s="37"/>
      <c r="AE249" s="37"/>
      <c r="AF249" s="37"/>
      <c r="AG249" s="37"/>
      <c r="AH249" s="37"/>
      <c r="AI249" s="37"/>
      <c r="AJ249" s="37"/>
      <c r="AK249" s="37"/>
      <c r="AL249" s="37"/>
      <c r="AM249" s="37"/>
    </row>
    <row r="250" spans="1:39">
      <c r="A250" s="601"/>
      <c r="B250" s="588"/>
      <c r="C250" s="588"/>
      <c r="D250" s="604"/>
      <c r="E250" s="589"/>
      <c r="F250" s="589"/>
      <c r="G250" s="589"/>
      <c r="H250" s="375"/>
      <c r="I250" s="375"/>
      <c r="J250" s="375"/>
      <c r="K250" s="375"/>
      <c r="L250" s="375"/>
      <c r="M250" s="22"/>
      <c r="N250" s="22"/>
      <c r="O250" s="375"/>
      <c r="P250" s="37"/>
      <c r="Q250" s="37"/>
      <c r="R250" s="609"/>
      <c r="S250" s="37"/>
      <c r="T250" s="588"/>
      <c r="U250" s="588"/>
      <c r="V250" s="588"/>
      <c r="W250" s="37"/>
      <c r="X250" s="37"/>
      <c r="Y250" s="37"/>
      <c r="Z250" s="37"/>
      <c r="AA250" s="37"/>
      <c r="AB250" s="37"/>
      <c r="AC250" s="37"/>
      <c r="AD250" s="37"/>
      <c r="AE250" s="37"/>
      <c r="AF250" s="37"/>
      <c r="AG250" s="37"/>
      <c r="AH250" s="37"/>
      <c r="AI250" s="37"/>
      <c r="AJ250" s="37"/>
      <c r="AK250" s="37"/>
      <c r="AL250" s="37"/>
      <c r="AM250" s="37"/>
    </row>
    <row r="251" spans="1:39">
      <c r="A251" s="601"/>
      <c r="B251" s="588"/>
      <c r="C251" s="588"/>
      <c r="D251" s="604"/>
      <c r="E251" s="589"/>
      <c r="F251" s="589"/>
      <c r="G251" s="589"/>
      <c r="H251" s="375"/>
      <c r="I251" s="375"/>
      <c r="J251" s="375"/>
      <c r="K251" s="375"/>
      <c r="L251" s="375"/>
      <c r="M251" s="22"/>
      <c r="N251" s="22"/>
      <c r="O251" s="375"/>
      <c r="P251" s="37"/>
      <c r="Q251" s="37"/>
      <c r="R251" s="609"/>
      <c r="S251" s="37"/>
      <c r="T251" s="588"/>
      <c r="U251" s="588"/>
      <c r="V251" s="588"/>
      <c r="W251" s="37"/>
      <c r="X251" s="37"/>
      <c r="Y251" s="37"/>
      <c r="Z251" s="37"/>
      <c r="AA251" s="37"/>
      <c r="AB251" s="37"/>
      <c r="AC251" s="37"/>
      <c r="AD251" s="37"/>
      <c r="AE251" s="37"/>
      <c r="AF251" s="37"/>
      <c r="AG251" s="37"/>
      <c r="AH251" s="37"/>
      <c r="AI251" s="37"/>
      <c r="AJ251" s="37"/>
      <c r="AK251" s="37"/>
      <c r="AL251" s="37"/>
      <c r="AM251" s="37"/>
    </row>
    <row r="252" spans="1:39">
      <c r="A252" s="601"/>
      <c r="B252" s="588"/>
      <c r="C252" s="588"/>
      <c r="D252" s="604"/>
      <c r="E252" s="589"/>
      <c r="F252" s="589"/>
      <c r="G252" s="589"/>
      <c r="H252" s="375"/>
      <c r="I252" s="375"/>
      <c r="J252" s="375"/>
      <c r="K252" s="375"/>
      <c r="L252" s="375"/>
      <c r="M252" s="22"/>
      <c r="N252" s="22"/>
      <c r="O252" s="375"/>
      <c r="P252" s="37"/>
      <c r="Q252" s="37"/>
      <c r="R252" s="609"/>
      <c r="S252" s="37"/>
      <c r="T252" s="588"/>
      <c r="U252" s="588"/>
      <c r="V252" s="588"/>
      <c r="W252" s="37"/>
      <c r="X252" s="37"/>
      <c r="Y252" s="37"/>
      <c r="Z252" s="37"/>
      <c r="AA252" s="37"/>
      <c r="AB252" s="37"/>
      <c r="AC252" s="37"/>
      <c r="AD252" s="37"/>
      <c r="AE252" s="37"/>
      <c r="AF252" s="37"/>
      <c r="AG252" s="37"/>
      <c r="AH252" s="37"/>
      <c r="AI252" s="37"/>
      <c r="AJ252" s="37"/>
      <c r="AK252" s="37"/>
      <c r="AL252" s="37"/>
      <c r="AM252" s="37"/>
    </row>
    <row r="253" spans="1:39">
      <c r="A253" s="601"/>
      <c r="B253" s="588"/>
      <c r="C253" s="588"/>
      <c r="D253" s="604"/>
      <c r="E253" s="589"/>
      <c r="F253" s="589"/>
      <c r="G253" s="589"/>
      <c r="H253" s="375"/>
      <c r="I253" s="375"/>
      <c r="J253" s="375"/>
      <c r="K253" s="375"/>
      <c r="L253" s="375"/>
      <c r="M253" s="22"/>
      <c r="N253" s="22"/>
      <c r="O253" s="375"/>
      <c r="P253" s="37"/>
      <c r="Q253" s="37"/>
      <c r="R253" s="609"/>
      <c r="S253" s="37"/>
      <c r="T253" s="588"/>
      <c r="U253" s="588"/>
      <c r="V253" s="588"/>
      <c r="W253" s="37"/>
      <c r="X253" s="37"/>
      <c r="Y253" s="37"/>
      <c r="Z253" s="37"/>
      <c r="AA253" s="37"/>
      <c r="AB253" s="37"/>
      <c r="AC253" s="37"/>
      <c r="AD253" s="37"/>
      <c r="AE253" s="37"/>
      <c r="AF253" s="37"/>
      <c r="AG253" s="37"/>
      <c r="AH253" s="37"/>
      <c r="AI253" s="37"/>
      <c r="AJ253" s="37"/>
      <c r="AK253" s="37"/>
      <c r="AL253" s="37"/>
      <c r="AM253" s="37"/>
    </row>
    <row r="254" spans="1:39">
      <c r="A254" s="601"/>
      <c r="B254" s="588"/>
      <c r="C254" s="588"/>
      <c r="D254" s="604"/>
      <c r="E254" s="589"/>
      <c r="F254" s="589"/>
      <c r="G254" s="589"/>
      <c r="H254" s="375"/>
      <c r="I254" s="375"/>
      <c r="J254" s="375"/>
      <c r="K254" s="375"/>
      <c r="L254" s="375"/>
      <c r="M254" s="22"/>
      <c r="N254" s="22"/>
      <c r="O254" s="375"/>
      <c r="P254" s="37"/>
      <c r="Q254" s="37"/>
      <c r="R254" s="609"/>
      <c r="S254" s="37"/>
      <c r="T254" s="588"/>
      <c r="U254" s="588"/>
      <c r="V254" s="588"/>
      <c r="W254" s="37"/>
      <c r="X254" s="37"/>
      <c r="Y254" s="37"/>
      <c r="Z254" s="37"/>
      <c r="AA254" s="37"/>
      <c r="AB254" s="37"/>
      <c r="AC254" s="37"/>
      <c r="AD254" s="37"/>
      <c r="AE254" s="37"/>
      <c r="AF254" s="37"/>
      <c r="AG254" s="37"/>
      <c r="AH254" s="37"/>
      <c r="AI254" s="37"/>
      <c r="AJ254" s="37"/>
      <c r="AK254" s="37"/>
      <c r="AL254" s="37"/>
      <c r="AM254" s="37"/>
    </row>
    <row r="255" spans="1:39">
      <c r="A255" s="601"/>
      <c r="B255" s="588"/>
      <c r="C255" s="588"/>
      <c r="D255" s="604"/>
      <c r="E255" s="589"/>
      <c r="F255" s="589"/>
      <c r="G255" s="589"/>
      <c r="H255" s="375"/>
      <c r="I255" s="375"/>
      <c r="J255" s="375"/>
      <c r="K255" s="375"/>
      <c r="L255" s="375"/>
      <c r="M255" s="22"/>
      <c r="N255" s="22"/>
      <c r="O255" s="375"/>
      <c r="P255" s="37"/>
      <c r="Q255" s="37"/>
      <c r="R255" s="609"/>
      <c r="S255" s="37"/>
      <c r="T255" s="588"/>
      <c r="U255" s="588"/>
      <c r="V255" s="588"/>
      <c r="W255" s="37"/>
      <c r="X255" s="37"/>
      <c r="Y255" s="37"/>
      <c r="Z255" s="37"/>
      <c r="AA255" s="37"/>
      <c r="AB255" s="37"/>
      <c r="AC255" s="37"/>
      <c r="AD255" s="37"/>
      <c r="AE255" s="37"/>
      <c r="AF255" s="37"/>
      <c r="AG255" s="37"/>
      <c r="AH255" s="37"/>
      <c r="AI255" s="37"/>
      <c r="AJ255" s="37"/>
      <c r="AK255" s="37"/>
      <c r="AL255" s="37"/>
      <c r="AM255" s="37"/>
    </row>
    <row r="256" spans="1:39">
      <c r="A256" s="601"/>
      <c r="B256" s="588"/>
      <c r="C256" s="588"/>
      <c r="D256" s="604"/>
      <c r="E256" s="589"/>
      <c r="F256" s="589"/>
      <c r="G256" s="589"/>
      <c r="H256" s="375"/>
      <c r="I256" s="375"/>
      <c r="J256" s="375"/>
      <c r="K256" s="375"/>
      <c r="L256" s="375"/>
      <c r="M256" s="22"/>
      <c r="N256" s="22"/>
      <c r="O256" s="375"/>
      <c r="P256" s="37"/>
      <c r="Q256" s="37"/>
      <c r="R256" s="609"/>
      <c r="S256" s="37"/>
      <c r="T256" s="588"/>
      <c r="U256" s="588"/>
      <c r="V256" s="588"/>
      <c r="W256" s="37"/>
      <c r="X256" s="37"/>
      <c r="Y256" s="37"/>
      <c r="Z256" s="37"/>
      <c r="AA256" s="37"/>
      <c r="AB256" s="37"/>
      <c r="AC256" s="37"/>
      <c r="AD256" s="37"/>
      <c r="AE256" s="37"/>
      <c r="AF256" s="37"/>
      <c r="AG256" s="37"/>
      <c r="AH256" s="37"/>
      <c r="AI256" s="37"/>
      <c r="AJ256" s="37"/>
      <c r="AK256" s="37"/>
      <c r="AL256" s="37"/>
      <c r="AM256" s="37"/>
    </row>
    <row r="257" spans="1:39">
      <c r="A257" s="601"/>
      <c r="B257" s="588"/>
      <c r="C257" s="588"/>
      <c r="D257" s="604"/>
      <c r="E257" s="589"/>
      <c r="F257" s="589"/>
      <c r="G257" s="589"/>
      <c r="H257" s="375"/>
      <c r="I257" s="375"/>
      <c r="J257" s="375"/>
      <c r="K257" s="375"/>
      <c r="L257" s="375"/>
      <c r="M257" s="22"/>
      <c r="N257" s="22"/>
      <c r="O257" s="375"/>
      <c r="P257" s="37"/>
      <c r="Q257" s="37"/>
      <c r="R257" s="609"/>
      <c r="S257" s="37"/>
      <c r="T257" s="588"/>
      <c r="U257" s="588"/>
      <c r="V257" s="588"/>
      <c r="W257" s="37"/>
      <c r="X257" s="37"/>
      <c r="Y257" s="37"/>
      <c r="Z257" s="37"/>
      <c r="AA257" s="37"/>
      <c r="AB257" s="37"/>
      <c r="AC257" s="37"/>
      <c r="AD257" s="37"/>
      <c r="AE257" s="37"/>
      <c r="AF257" s="37"/>
      <c r="AG257" s="37"/>
      <c r="AH257" s="37"/>
      <c r="AI257" s="37"/>
      <c r="AJ257" s="37"/>
      <c r="AK257" s="37"/>
      <c r="AL257" s="37"/>
      <c r="AM257" s="37"/>
    </row>
    <row r="258" spans="1:39">
      <c r="A258" s="601"/>
      <c r="B258" s="588"/>
      <c r="C258" s="588"/>
      <c r="D258" s="604"/>
      <c r="E258" s="589"/>
      <c r="F258" s="589"/>
      <c r="G258" s="589"/>
      <c r="H258" s="375"/>
      <c r="I258" s="375"/>
      <c r="J258" s="375"/>
      <c r="K258" s="375"/>
      <c r="L258" s="375"/>
      <c r="M258" s="22"/>
      <c r="N258" s="22"/>
      <c r="O258" s="375"/>
      <c r="P258" s="37"/>
      <c r="Q258" s="37"/>
      <c r="R258" s="609"/>
      <c r="S258" s="37"/>
      <c r="T258" s="588"/>
      <c r="U258" s="588"/>
      <c r="V258" s="588"/>
      <c r="W258" s="37"/>
      <c r="X258" s="37"/>
      <c r="Y258" s="37"/>
      <c r="Z258" s="37"/>
      <c r="AA258" s="37"/>
      <c r="AB258" s="37"/>
      <c r="AC258" s="37"/>
      <c r="AD258" s="37"/>
      <c r="AE258" s="37"/>
      <c r="AF258" s="37"/>
      <c r="AG258" s="37"/>
      <c r="AH258" s="37"/>
      <c r="AI258" s="37"/>
      <c r="AJ258" s="37"/>
      <c r="AK258" s="37"/>
      <c r="AL258" s="37"/>
      <c r="AM258" s="37"/>
    </row>
    <row r="259" spans="1:39">
      <c r="A259" s="601"/>
      <c r="B259" s="588"/>
      <c r="C259" s="588"/>
      <c r="D259" s="604"/>
      <c r="E259" s="589"/>
      <c r="F259" s="589"/>
      <c r="G259" s="589"/>
      <c r="H259" s="375"/>
      <c r="I259" s="375"/>
      <c r="J259" s="375"/>
      <c r="K259" s="375"/>
      <c r="L259" s="375"/>
      <c r="M259" s="22"/>
      <c r="N259" s="22"/>
      <c r="O259" s="375"/>
      <c r="P259" s="37"/>
      <c r="Q259" s="37"/>
      <c r="R259" s="609"/>
      <c r="S259" s="37"/>
      <c r="T259" s="588"/>
      <c r="U259" s="588"/>
      <c r="V259" s="588"/>
      <c r="W259" s="37"/>
      <c r="X259" s="37"/>
      <c r="Y259" s="37"/>
      <c r="Z259" s="37"/>
      <c r="AA259" s="37"/>
      <c r="AB259" s="37"/>
      <c r="AC259" s="37"/>
      <c r="AD259" s="37"/>
      <c r="AE259" s="37"/>
      <c r="AF259" s="37"/>
      <c r="AG259" s="37"/>
      <c r="AH259" s="37"/>
      <c r="AI259" s="37"/>
      <c r="AJ259" s="37"/>
      <c r="AK259" s="37"/>
      <c r="AL259" s="37"/>
      <c r="AM259" s="37"/>
    </row>
    <row r="260" spans="1:39">
      <c r="A260" s="601"/>
      <c r="B260" s="588"/>
      <c r="C260" s="588"/>
      <c r="D260" s="604"/>
      <c r="E260" s="589"/>
      <c r="F260" s="589"/>
      <c r="G260" s="589"/>
      <c r="H260" s="375"/>
      <c r="I260" s="375"/>
      <c r="J260" s="375"/>
      <c r="K260" s="375"/>
      <c r="L260" s="375"/>
      <c r="M260" s="22"/>
      <c r="N260" s="22"/>
      <c r="O260" s="375"/>
      <c r="P260" s="37"/>
      <c r="Q260" s="37"/>
      <c r="R260" s="609"/>
      <c r="S260" s="37"/>
      <c r="T260" s="588"/>
      <c r="U260" s="588"/>
      <c r="V260" s="588"/>
      <c r="W260" s="37"/>
      <c r="X260" s="37"/>
      <c r="Y260" s="37"/>
      <c r="Z260" s="37"/>
      <c r="AA260" s="37"/>
      <c r="AB260" s="37"/>
      <c r="AC260" s="37"/>
      <c r="AD260" s="37"/>
      <c r="AE260" s="37"/>
      <c r="AF260" s="37"/>
      <c r="AG260" s="37"/>
      <c r="AH260" s="37"/>
      <c r="AI260" s="37"/>
      <c r="AJ260" s="37"/>
      <c r="AK260" s="37"/>
      <c r="AL260" s="37"/>
      <c r="AM260" s="37"/>
    </row>
    <row r="261" spans="1:39">
      <c r="A261" s="601"/>
      <c r="B261" s="588"/>
      <c r="C261" s="588"/>
      <c r="D261" s="604"/>
      <c r="E261" s="589"/>
      <c r="F261" s="589"/>
      <c r="G261" s="589"/>
      <c r="H261" s="375"/>
      <c r="I261" s="375"/>
      <c r="J261" s="375"/>
      <c r="K261" s="375"/>
      <c r="L261" s="375"/>
      <c r="M261" s="22"/>
      <c r="N261" s="22"/>
      <c r="O261" s="375"/>
      <c r="P261" s="37"/>
      <c r="Q261" s="37"/>
      <c r="R261" s="609"/>
      <c r="S261" s="37"/>
      <c r="T261" s="588"/>
      <c r="U261" s="588"/>
      <c r="V261" s="588"/>
      <c r="W261" s="37"/>
      <c r="X261" s="37"/>
      <c r="Y261" s="37"/>
      <c r="Z261" s="37"/>
      <c r="AA261" s="37"/>
      <c r="AB261" s="37"/>
      <c r="AC261" s="37"/>
      <c r="AD261" s="37"/>
      <c r="AE261" s="37"/>
      <c r="AF261" s="37"/>
      <c r="AG261" s="37"/>
      <c r="AH261" s="37"/>
      <c r="AI261" s="37"/>
      <c r="AJ261" s="37"/>
      <c r="AK261" s="37"/>
      <c r="AL261" s="37"/>
      <c r="AM261" s="37"/>
    </row>
    <row r="262" spans="1:39">
      <c r="A262" s="601"/>
      <c r="B262" s="588"/>
      <c r="C262" s="588"/>
      <c r="D262" s="604"/>
      <c r="E262" s="589"/>
      <c r="F262" s="589"/>
      <c r="G262" s="589"/>
      <c r="H262" s="375"/>
      <c r="I262" s="375"/>
      <c r="J262" s="375"/>
      <c r="K262" s="375"/>
      <c r="L262" s="375"/>
      <c r="M262" s="22"/>
      <c r="N262" s="22"/>
      <c r="O262" s="375"/>
      <c r="P262" s="37"/>
      <c r="Q262" s="37"/>
      <c r="R262" s="609"/>
      <c r="S262" s="37"/>
      <c r="T262" s="588"/>
      <c r="U262" s="588"/>
      <c r="V262" s="588"/>
      <c r="W262" s="37"/>
      <c r="X262" s="37"/>
      <c r="Y262" s="37"/>
      <c r="Z262" s="37"/>
      <c r="AA262" s="37"/>
      <c r="AB262" s="37"/>
      <c r="AC262" s="37"/>
      <c r="AD262" s="37"/>
      <c r="AE262" s="37"/>
      <c r="AF262" s="37"/>
      <c r="AG262" s="37"/>
      <c r="AH262" s="37"/>
      <c r="AI262" s="37"/>
      <c r="AJ262" s="37"/>
      <c r="AK262" s="37"/>
      <c r="AL262" s="37"/>
      <c r="AM262" s="37"/>
    </row>
    <row r="263" spans="1:39">
      <c r="A263" s="601"/>
      <c r="B263" s="588"/>
      <c r="C263" s="588"/>
      <c r="D263" s="604"/>
      <c r="E263" s="589"/>
      <c r="F263" s="589"/>
      <c r="G263" s="589"/>
      <c r="H263" s="375"/>
      <c r="I263" s="375"/>
      <c r="J263" s="375"/>
      <c r="K263" s="375"/>
      <c r="L263" s="375"/>
      <c r="M263" s="22"/>
      <c r="N263" s="22"/>
      <c r="O263" s="375"/>
      <c r="P263" s="37"/>
      <c r="Q263" s="37"/>
      <c r="R263" s="609"/>
      <c r="S263" s="37"/>
      <c r="T263" s="588"/>
      <c r="U263" s="588"/>
      <c r="V263" s="588"/>
      <c r="W263" s="37"/>
      <c r="X263" s="37"/>
      <c r="Y263" s="37"/>
      <c r="Z263" s="37"/>
      <c r="AA263" s="37"/>
      <c r="AB263" s="37"/>
      <c r="AC263" s="37"/>
      <c r="AD263" s="37"/>
      <c r="AE263" s="37"/>
      <c r="AF263" s="37"/>
      <c r="AG263" s="37"/>
      <c r="AH263" s="37"/>
      <c r="AI263" s="37"/>
      <c r="AJ263" s="37"/>
      <c r="AK263" s="37"/>
      <c r="AL263" s="37"/>
      <c r="AM263" s="37"/>
    </row>
    <row r="264" spans="1:39">
      <c r="A264" s="601"/>
      <c r="B264" s="588"/>
      <c r="C264" s="588"/>
      <c r="D264" s="604"/>
      <c r="E264" s="589"/>
      <c r="F264" s="589"/>
      <c r="G264" s="589"/>
      <c r="H264" s="375"/>
      <c r="I264" s="375"/>
      <c r="J264" s="375"/>
      <c r="K264" s="375"/>
      <c r="L264" s="375"/>
      <c r="M264" s="22"/>
      <c r="N264" s="22"/>
      <c r="O264" s="375"/>
      <c r="P264" s="37"/>
      <c r="Q264" s="37"/>
      <c r="R264" s="609"/>
      <c r="S264" s="37"/>
      <c r="T264" s="588"/>
      <c r="U264" s="588"/>
      <c r="V264" s="588"/>
      <c r="W264" s="37"/>
      <c r="X264" s="37"/>
      <c r="Y264" s="37"/>
      <c r="Z264" s="37"/>
      <c r="AA264" s="37"/>
      <c r="AB264" s="37"/>
      <c r="AC264" s="37"/>
      <c r="AD264" s="37"/>
      <c r="AE264" s="37"/>
      <c r="AF264" s="37"/>
      <c r="AG264" s="37"/>
      <c r="AH264" s="37"/>
      <c r="AI264" s="37"/>
      <c r="AJ264" s="37"/>
      <c r="AK264" s="37"/>
      <c r="AL264" s="37"/>
      <c r="AM264" s="37"/>
    </row>
    <row r="265" spans="1:39">
      <c r="A265" s="601"/>
      <c r="B265" s="588"/>
      <c r="C265" s="588"/>
      <c r="D265" s="604"/>
      <c r="E265" s="589"/>
      <c r="F265" s="589"/>
      <c r="G265" s="589"/>
      <c r="H265" s="375"/>
      <c r="I265" s="375"/>
      <c r="J265" s="375"/>
      <c r="K265" s="375"/>
      <c r="L265" s="375"/>
      <c r="M265" s="22"/>
      <c r="N265" s="22"/>
      <c r="O265" s="375"/>
      <c r="P265" s="37"/>
      <c r="Q265" s="37"/>
      <c r="R265" s="609"/>
      <c r="S265" s="37"/>
      <c r="T265" s="588"/>
      <c r="U265" s="588"/>
      <c r="V265" s="588"/>
      <c r="W265" s="37"/>
      <c r="X265" s="37"/>
      <c r="Y265" s="37"/>
      <c r="Z265" s="37"/>
      <c r="AA265" s="37"/>
      <c r="AB265" s="37"/>
      <c r="AC265" s="37"/>
      <c r="AD265" s="37"/>
      <c r="AE265" s="37"/>
      <c r="AF265" s="37"/>
      <c r="AG265" s="37"/>
      <c r="AH265" s="37"/>
      <c r="AI265" s="37"/>
      <c r="AJ265" s="37"/>
      <c r="AK265" s="37"/>
      <c r="AL265" s="37"/>
      <c r="AM265" s="37"/>
    </row>
    <row r="266" spans="1:39">
      <c r="A266" s="601"/>
      <c r="B266" s="588"/>
      <c r="C266" s="588"/>
      <c r="D266" s="604"/>
      <c r="E266" s="589"/>
      <c r="F266" s="589"/>
      <c r="G266" s="589"/>
      <c r="H266" s="375"/>
      <c r="I266" s="375"/>
      <c r="J266" s="375"/>
      <c r="K266" s="375"/>
      <c r="L266" s="375"/>
      <c r="M266" s="22"/>
      <c r="N266" s="22"/>
      <c r="O266" s="375"/>
      <c r="P266" s="37"/>
      <c r="Q266" s="37"/>
      <c r="R266" s="609"/>
      <c r="S266" s="37"/>
      <c r="T266" s="588"/>
      <c r="U266" s="588"/>
      <c r="V266" s="588"/>
      <c r="W266" s="37"/>
      <c r="X266" s="37"/>
      <c r="Y266" s="37"/>
      <c r="Z266" s="37"/>
      <c r="AA266" s="37"/>
      <c r="AB266" s="37"/>
      <c r="AC266" s="37"/>
      <c r="AD266" s="37"/>
      <c r="AE266" s="37"/>
      <c r="AF266" s="37"/>
      <c r="AG266" s="37"/>
      <c r="AH266" s="37"/>
      <c r="AI266" s="37"/>
      <c r="AJ266" s="37"/>
      <c r="AK266" s="37"/>
      <c r="AL266" s="37"/>
      <c r="AM266" s="37"/>
    </row>
    <row r="267" spans="1:39">
      <c r="A267" s="601"/>
      <c r="B267" s="588"/>
      <c r="C267" s="588"/>
      <c r="D267" s="604"/>
      <c r="E267" s="589"/>
      <c r="F267" s="589"/>
      <c r="G267" s="589"/>
      <c r="H267" s="375"/>
      <c r="I267" s="375"/>
      <c r="J267" s="375"/>
      <c r="K267" s="375"/>
      <c r="L267" s="375"/>
      <c r="M267" s="22"/>
      <c r="N267" s="22"/>
      <c r="O267" s="375"/>
      <c r="P267" s="37"/>
      <c r="Q267" s="37"/>
      <c r="R267" s="609"/>
      <c r="S267" s="37"/>
      <c r="T267" s="588"/>
      <c r="U267" s="588"/>
      <c r="V267" s="588"/>
      <c r="W267" s="37"/>
      <c r="X267" s="37"/>
      <c r="Y267" s="37"/>
      <c r="Z267" s="37"/>
      <c r="AA267" s="37"/>
      <c r="AB267" s="37"/>
      <c r="AC267" s="37"/>
      <c r="AD267" s="37"/>
      <c r="AE267" s="37"/>
      <c r="AF267" s="37"/>
      <c r="AG267" s="37"/>
      <c r="AH267" s="37"/>
      <c r="AI267" s="37"/>
      <c r="AJ267" s="37"/>
      <c r="AK267" s="37"/>
      <c r="AL267" s="37"/>
      <c r="AM267" s="37"/>
    </row>
    <row r="268" spans="1:39">
      <c r="A268" s="601"/>
      <c r="B268" s="588"/>
      <c r="C268" s="588"/>
      <c r="D268" s="604"/>
      <c r="E268" s="589"/>
      <c r="F268" s="589"/>
      <c r="G268" s="589"/>
      <c r="H268" s="375"/>
      <c r="I268" s="375"/>
      <c r="J268" s="375"/>
      <c r="K268" s="375"/>
      <c r="L268" s="375"/>
      <c r="M268" s="22"/>
      <c r="N268" s="22"/>
      <c r="O268" s="375"/>
      <c r="P268" s="37"/>
      <c r="Q268" s="37"/>
      <c r="R268" s="609"/>
      <c r="S268" s="37"/>
      <c r="T268" s="588"/>
      <c r="U268" s="588"/>
      <c r="V268" s="588"/>
      <c r="W268" s="37"/>
      <c r="X268" s="37"/>
      <c r="Y268" s="37"/>
      <c r="Z268" s="37"/>
      <c r="AA268" s="37"/>
      <c r="AB268" s="37"/>
      <c r="AC268" s="37"/>
      <c r="AD268" s="37"/>
      <c r="AE268" s="37"/>
      <c r="AF268" s="37"/>
      <c r="AG268" s="37"/>
      <c r="AH268" s="37"/>
      <c r="AI268" s="37"/>
      <c r="AJ268" s="37"/>
      <c r="AK268" s="37"/>
      <c r="AL268" s="37"/>
      <c r="AM268" s="37"/>
    </row>
    <row r="269" spans="1:39">
      <c r="A269" s="601"/>
      <c r="B269" s="588"/>
      <c r="C269" s="588"/>
      <c r="D269" s="604"/>
      <c r="E269" s="589"/>
      <c r="F269" s="589"/>
      <c r="G269" s="589"/>
      <c r="H269" s="375"/>
      <c r="I269" s="375"/>
      <c r="J269" s="375"/>
      <c r="K269" s="375"/>
      <c r="L269" s="375"/>
      <c r="M269" s="22"/>
      <c r="N269" s="22"/>
      <c r="O269" s="375"/>
      <c r="P269" s="37"/>
      <c r="Q269" s="37"/>
      <c r="R269" s="609"/>
      <c r="S269" s="37"/>
      <c r="T269" s="588"/>
      <c r="U269" s="588"/>
      <c r="V269" s="588"/>
      <c r="W269" s="37"/>
      <c r="X269" s="37"/>
      <c r="Y269" s="37"/>
      <c r="Z269" s="37"/>
      <c r="AA269" s="37"/>
      <c r="AB269" s="37"/>
      <c r="AC269" s="37"/>
      <c r="AD269" s="37"/>
      <c r="AE269" s="37"/>
      <c r="AF269" s="37"/>
      <c r="AG269" s="37"/>
      <c r="AH269" s="37"/>
      <c r="AI269" s="37"/>
      <c r="AJ269" s="37"/>
      <c r="AK269" s="37"/>
      <c r="AL269" s="37"/>
      <c r="AM269" s="37"/>
    </row>
    <row r="270" spans="1:39">
      <c r="A270" s="601"/>
      <c r="B270" s="588"/>
      <c r="C270" s="588"/>
      <c r="D270" s="604"/>
      <c r="E270" s="589"/>
      <c r="F270" s="589"/>
      <c r="G270" s="589"/>
      <c r="H270" s="375"/>
      <c r="I270" s="375"/>
      <c r="J270" s="375"/>
      <c r="K270" s="375"/>
      <c r="L270" s="375"/>
      <c r="M270" s="22"/>
      <c r="N270" s="22"/>
      <c r="O270" s="375"/>
      <c r="P270" s="37"/>
      <c r="Q270" s="37"/>
      <c r="R270" s="609"/>
      <c r="S270" s="37"/>
      <c r="T270" s="588"/>
      <c r="U270" s="588"/>
      <c r="V270" s="588"/>
      <c r="W270" s="37"/>
      <c r="X270" s="37"/>
      <c r="Y270" s="37"/>
      <c r="Z270" s="37"/>
      <c r="AA270" s="37"/>
      <c r="AB270" s="37"/>
      <c r="AC270" s="37"/>
      <c r="AD270" s="37"/>
      <c r="AE270" s="37"/>
      <c r="AF270" s="37"/>
      <c r="AG270" s="37"/>
      <c r="AH270" s="37"/>
      <c r="AI270" s="37"/>
      <c r="AJ270" s="37"/>
      <c r="AK270" s="37"/>
      <c r="AL270" s="37"/>
      <c r="AM270" s="37"/>
    </row>
    <row r="271" spans="1:39">
      <c r="A271" s="601"/>
      <c r="B271" s="588"/>
      <c r="C271" s="588"/>
      <c r="D271" s="604"/>
      <c r="E271" s="589"/>
      <c r="F271" s="589"/>
      <c r="G271" s="589"/>
      <c r="H271" s="375"/>
      <c r="I271" s="375"/>
      <c r="J271" s="375"/>
      <c r="K271" s="375"/>
      <c r="L271" s="375"/>
      <c r="M271" s="22"/>
      <c r="N271" s="22"/>
      <c r="O271" s="375"/>
      <c r="P271" s="37"/>
      <c r="Q271" s="37"/>
      <c r="R271" s="609"/>
      <c r="S271" s="37"/>
      <c r="T271" s="588"/>
      <c r="U271" s="588"/>
      <c r="V271" s="588"/>
      <c r="W271" s="37"/>
      <c r="X271" s="37"/>
      <c r="Y271" s="37"/>
      <c r="Z271" s="37"/>
      <c r="AA271" s="37"/>
      <c r="AB271" s="37"/>
      <c r="AC271" s="37"/>
      <c r="AD271" s="37"/>
      <c r="AE271" s="37"/>
      <c r="AF271" s="37"/>
      <c r="AG271" s="37"/>
      <c r="AH271" s="37"/>
      <c r="AI271" s="37"/>
      <c r="AJ271" s="37"/>
      <c r="AK271" s="37"/>
      <c r="AL271" s="37"/>
      <c r="AM271" s="37"/>
    </row>
    <row r="272" spans="1:39">
      <c r="A272" s="601"/>
      <c r="B272" s="588"/>
      <c r="C272" s="588"/>
      <c r="D272" s="604"/>
      <c r="E272" s="589"/>
      <c r="F272" s="589"/>
      <c r="G272" s="589"/>
      <c r="H272" s="375"/>
      <c r="I272" s="375"/>
      <c r="J272" s="375"/>
      <c r="K272" s="375"/>
      <c r="L272" s="375"/>
      <c r="M272" s="22"/>
      <c r="N272" s="22"/>
      <c r="O272" s="375"/>
      <c r="P272" s="37"/>
      <c r="Q272" s="37"/>
      <c r="R272" s="609"/>
      <c r="S272" s="37"/>
      <c r="T272" s="588"/>
      <c r="U272" s="588"/>
      <c r="V272" s="588"/>
      <c r="W272" s="37"/>
      <c r="X272" s="37"/>
      <c r="Y272" s="37"/>
      <c r="Z272" s="37"/>
      <c r="AA272" s="37"/>
      <c r="AB272" s="37"/>
      <c r="AC272" s="37"/>
      <c r="AD272" s="37"/>
      <c r="AE272" s="37"/>
      <c r="AF272" s="37"/>
      <c r="AG272" s="37"/>
      <c r="AH272" s="37"/>
      <c r="AI272" s="37"/>
      <c r="AJ272" s="37"/>
      <c r="AK272" s="37"/>
      <c r="AL272" s="37"/>
      <c r="AM272" s="37"/>
    </row>
    <row r="273" spans="1:39">
      <c r="A273" s="601"/>
      <c r="B273" s="588"/>
      <c r="C273" s="588"/>
      <c r="D273" s="604"/>
      <c r="E273" s="589"/>
      <c r="F273" s="589"/>
      <c r="G273" s="589"/>
      <c r="H273" s="375"/>
      <c r="I273" s="375"/>
      <c r="J273" s="375"/>
      <c r="K273" s="375"/>
      <c r="L273" s="375"/>
      <c r="M273" s="22"/>
      <c r="N273" s="22"/>
      <c r="O273" s="375"/>
      <c r="P273" s="37"/>
      <c r="Q273" s="37"/>
      <c r="R273" s="609"/>
      <c r="S273" s="37"/>
      <c r="T273" s="588"/>
      <c r="U273" s="588"/>
      <c r="V273" s="588"/>
      <c r="W273" s="37"/>
      <c r="X273" s="37"/>
      <c r="Y273" s="37"/>
      <c r="Z273" s="37"/>
      <c r="AA273" s="37"/>
      <c r="AB273" s="37"/>
      <c r="AC273" s="37"/>
      <c r="AD273" s="37"/>
      <c r="AE273" s="37"/>
      <c r="AF273" s="37"/>
      <c r="AG273" s="37"/>
      <c r="AH273" s="37"/>
      <c r="AI273" s="37"/>
      <c r="AJ273" s="37"/>
      <c r="AK273" s="37"/>
      <c r="AL273" s="37"/>
      <c r="AM273" s="37"/>
    </row>
    <row r="274" spans="1:39">
      <c r="A274" s="601"/>
      <c r="B274" s="588"/>
      <c r="C274" s="588"/>
      <c r="D274" s="604"/>
      <c r="E274" s="589"/>
      <c r="F274" s="589"/>
      <c r="G274" s="589"/>
      <c r="H274" s="375"/>
      <c r="I274" s="375"/>
      <c r="J274" s="375"/>
      <c r="K274" s="375"/>
      <c r="L274" s="375"/>
      <c r="M274" s="22"/>
      <c r="N274" s="22"/>
      <c r="O274" s="375"/>
      <c r="P274" s="37"/>
      <c r="Q274" s="37"/>
      <c r="R274" s="609"/>
      <c r="S274" s="37"/>
      <c r="T274" s="588"/>
      <c r="U274" s="588"/>
      <c r="V274" s="588"/>
      <c r="W274" s="37"/>
      <c r="X274" s="37"/>
      <c r="Y274" s="37"/>
      <c r="Z274" s="37"/>
      <c r="AA274" s="37"/>
      <c r="AB274" s="37"/>
      <c r="AC274" s="37"/>
      <c r="AD274" s="37"/>
      <c r="AE274" s="37"/>
      <c r="AF274" s="37"/>
      <c r="AG274" s="37"/>
      <c r="AH274" s="37"/>
      <c r="AI274" s="37"/>
      <c r="AJ274" s="37"/>
      <c r="AK274" s="37"/>
      <c r="AL274" s="37"/>
      <c r="AM274" s="37"/>
    </row>
    <row r="275" spans="1:39">
      <c r="A275" s="601"/>
      <c r="B275" s="588"/>
      <c r="C275" s="588"/>
      <c r="D275" s="604"/>
      <c r="E275" s="589"/>
      <c r="F275" s="589"/>
      <c r="G275" s="589"/>
      <c r="H275" s="375"/>
      <c r="I275" s="375"/>
      <c r="J275" s="375"/>
      <c r="K275" s="375"/>
      <c r="L275" s="375"/>
      <c r="M275" s="22"/>
      <c r="N275" s="22"/>
      <c r="O275" s="375"/>
      <c r="P275" s="37"/>
      <c r="Q275" s="37"/>
      <c r="R275" s="609"/>
      <c r="S275" s="37"/>
      <c r="T275" s="588"/>
      <c r="U275" s="588"/>
      <c r="V275" s="588"/>
      <c r="W275" s="37"/>
      <c r="X275" s="37"/>
      <c r="Y275" s="37"/>
      <c r="Z275" s="37"/>
      <c r="AA275" s="37"/>
      <c r="AB275" s="37"/>
      <c r="AC275" s="37"/>
      <c r="AD275" s="37"/>
      <c r="AE275" s="37"/>
      <c r="AF275" s="37"/>
      <c r="AG275" s="37"/>
      <c r="AH275" s="37"/>
      <c r="AI275" s="37"/>
      <c r="AJ275" s="37"/>
      <c r="AK275" s="37"/>
      <c r="AL275" s="37"/>
      <c r="AM275" s="37"/>
    </row>
    <row r="276" spans="1:39">
      <c r="A276" s="601"/>
      <c r="B276" s="588"/>
      <c r="C276" s="588"/>
      <c r="D276" s="604"/>
      <c r="E276" s="589"/>
      <c r="F276" s="589"/>
      <c r="G276" s="589"/>
      <c r="H276" s="375"/>
      <c r="I276" s="375"/>
      <c r="J276" s="375"/>
      <c r="K276" s="375"/>
      <c r="L276" s="375"/>
      <c r="M276" s="22"/>
      <c r="N276" s="22"/>
      <c r="O276" s="375"/>
      <c r="P276" s="37"/>
      <c r="Q276" s="37"/>
      <c r="R276" s="609"/>
      <c r="S276" s="37"/>
      <c r="T276" s="588"/>
      <c r="U276" s="588"/>
      <c r="V276" s="588"/>
      <c r="W276" s="37"/>
      <c r="X276" s="37"/>
      <c r="Y276" s="37"/>
      <c r="Z276" s="37"/>
      <c r="AA276" s="37"/>
      <c r="AB276" s="37"/>
      <c r="AC276" s="37"/>
      <c r="AD276" s="37"/>
      <c r="AE276" s="37"/>
      <c r="AF276" s="37"/>
      <c r="AG276" s="37"/>
      <c r="AH276" s="37"/>
      <c r="AI276" s="37"/>
      <c r="AJ276" s="37"/>
      <c r="AK276" s="37"/>
      <c r="AL276" s="37"/>
      <c r="AM276" s="37"/>
    </row>
    <row r="277" spans="1:39">
      <c r="A277" s="601"/>
      <c r="B277" s="588"/>
      <c r="C277" s="588"/>
      <c r="D277" s="604"/>
      <c r="E277" s="589"/>
      <c r="F277" s="589"/>
      <c r="G277" s="589"/>
      <c r="H277" s="375"/>
      <c r="I277" s="375"/>
      <c r="J277" s="375"/>
      <c r="K277" s="375"/>
      <c r="L277" s="375"/>
      <c r="M277" s="22"/>
      <c r="N277" s="22"/>
      <c r="O277" s="375"/>
      <c r="P277" s="37"/>
      <c r="Q277" s="37"/>
      <c r="R277" s="609"/>
      <c r="S277" s="37"/>
      <c r="T277" s="588"/>
      <c r="U277" s="588"/>
      <c r="V277" s="588"/>
      <c r="W277" s="37"/>
      <c r="X277" s="37"/>
      <c r="Y277" s="37"/>
      <c r="Z277" s="37"/>
      <c r="AA277" s="37"/>
      <c r="AB277" s="37"/>
      <c r="AC277" s="37"/>
      <c r="AD277" s="37"/>
      <c r="AE277" s="37"/>
      <c r="AF277" s="37"/>
      <c r="AG277" s="37"/>
      <c r="AH277" s="37"/>
      <c r="AI277" s="37"/>
      <c r="AJ277" s="37"/>
      <c r="AK277" s="37"/>
      <c r="AL277" s="37"/>
      <c r="AM277" s="37"/>
    </row>
    <row r="278" spans="1:39">
      <c r="A278" s="601"/>
      <c r="B278" s="588"/>
      <c r="C278" s="588"/>
      <c r="D278" s="604"/>
      <c r="E278" s="589"/>
      <c r="F278" s="589"/>
      <c r="G278" s="589"/>
      <c r="H278" s="375"/>
      <c r="I278" s="375"/>
      <c r="J278" s="375"/>
      <c r="K278" s="375"/>
      <c r="L278" s="375"/>
      <c r="M278" s="22"/>
      <c r="N278" s="22"/>
      <c r="O278" s="375"/>
      <c r="P278" s="37"/>
      <c r="Q278" s="37"/>
      <c r="R278" s="609"/>
      <c r="S278" s="37"/>
      <c r="T278" s="588"/>
      <c r="U278" s="588"/>
      <c r="V278" s="588"/>
      <c r="W278" s="37"/>
      <c r="X278" s="37"/>
      <c r="Y278" s="37"/>
      <c r="Z278" s="37"/>
      <c r="AA278" s="37"/>
      <c r="AB278" s="37"/>
      <c r="AC278" s="37"/>
      <c r="AD278" s="37"/>
      <c r="AE278" s="37"/>
      <c r="AF278" s="37"/>
      <c r="AG278" s="37"/>
      <c r="AH278" s="37"/>
      <c r="AI278" s="37"/>
      <c r="AJ278" s="37"/>
      <c r="AK278" s="37"/>
      <c r="AL278" s="37"/>
      <c r="AM278" s="37"/>
    </row>
    <row r="279" spans="1:39">
      <c r="A279" s="601"/>
      <c r="B279" s="588"/>
      <c r="C279" s="588"/>
      <c r="D279" s="604"/>
      <c r="E279" s="589"/>
      <c r="F279" s="589"/>
      <c r="G279" s="589"/>
      <c r="H279" s="375"/>
      <c r="I279" s="375"/>
      <c r="J279" s="375"/>
      <c r="K279" s="375"/>
      <c r="L279" s="375"/>
      <c r="M279" s="22"/>
      <c r="N279" s="22"/>
      <c r="O279" s="375"/>
      <c r="P279" s="37"/>
      <c r="Q279" s="37"/>
      <c r="R279" s="609"/>
      <c r="S279" s="37"/>
      <c r="T279" s="588"/>
      <c r="U279" s="588"/>
      <c r="V279" s="588"/>
      <c r="W279" s="37"/>
      <c r="X279" s="37"/>
      <c r="Y279" s="37"/>
      <c r="Z279" s="37"/>
      <c r="AA279" s="37"/>
      <c r="AB279" s="37"/>
      <c r="AC279" s="37"/>
      <c r="AD279" s="37"/>
      <c r="AE279" s="37"/>
      <c r="AF279" s="37"/>
      <c r="AG279" s="37"/>
      <c r="AH279" s="37"/>
      <c r="AI279" s="37"/>
      <c r="AJ279" s="37"/>
      <c r="AK279" s="37"/>
      <c r="AL279" s="37"/>
      <c r="AM279" s="37"/>
    </row>
    <row r="280" spans="1:39">
      <c r="A280" s="601"/>
      <c r="B280" s="588"/>
      <c r="C280" s="588"/>
      <c r="D280" s="604"/>
      <c r="E280" s="589"/>
      <c r="F280" s="589"/>
      <c r="G280" s="589"/>
      <c r="H280" s="375"/>
      <c r="I280" s="375"/>
      <c r="J280" s="375"/>
      <c r="K280" s="375"/>
      <c r="L280" s="375"/>
      <c r="M280" s="22"/>
      <c r="N280" s="22"/>
      <c r="O280" s="375"/>
      <c r="P280" s="37"/>
      <c r="Q280" s="37"/>
      <c r="R280" s="609"/>
      <c r="S280" s="37"/>
      <c r="T280" s="588"/>
      <c r="U280" s="588"/>
      <c r="V280" s="588"/>
      <c r="W280" s="37"/>
      <c r="X280" s="37"/>
      <c r="Y280" s="37"/>
      <c r="Z280" s="37"/>
      <c r="AA280" s="37"/>
      <c r="AB280" s="37"/>
      <c r="AC280" s="37"/>
      <c r="AD280" s="37"/>
      <c r="AE280" s="37"/>
      <c r="AF280" s="37"/>
      <c r="AG280" s="37"/>
      <c r="AH280" s="37"/>
      <c r="AI280" s="37"/>
      <c r="AJ280" s="37"/>
      <c r="AK280" s="37"/>
      <c r="AL280" s="37"/>
      <c r="AM280" s="37"/>
    </row>
    <row r="281" spans="1:39">
      <c r="A281" s="601"/>
      <c r="B281" s="588"/>
      <c r="C281" s="588"/>
      <c r="D281" s="604"/>
      <c r="E281" s="589"/>
      <c r="F281" s="589"/>
      <c r="G281" s="589"/>
      <c r="H281" s="375"/>
      <c r="I281" s="375"/>
      <c r="J281" s="375"/>
      <c r="K281" s="375"/>
      <c r="L281" s="375"/>
      <c r="M281" s="22"/>
      <c r="N281" s="22"/>
      <c r="O281" s="375"/>
      <c r="P281" s="37"/>
      <c r="Q281" s="37"/>
      <c r="R281" s="609"/>
      <c r="S281" s="37"/>
      <c r="T281" s="588"/>
      <c r="U281" s="588"/>
      <c r="V281" s="588"/>
      <c r="W281" s="37"/>
      <c r="X281" s="37"/>
      <c r="Y281" s="37"/>
      <c r="Z281" s="37"/>
      <c r="AA281" s="37"/>
      <c r="AB281" s="37"/>
      <c r="AC281" s="37"/>
      <c r="AD281" s="37"/>
      <c r="AE281" s="37"/>
      <c r="AF281" s="37"/>
      <c r="AG281" s="37"/>
      <c r="AH281" s="37"/>
      <c r="AI281" s="37"/>
      <c r="AJ281" s="37"/>
      <c r="AK281" s="37"/>
      <c r="AL281" s="37"/>
      <c r="AM281" s="37"/>
    </row>
    <row r="282" spans="1:39">
      <c r="A282" s="601"/>
      <c r="B282" s="588"/>
      <c r="C282" s="588"/>
      <c r="D282" s="604"/>
      <c r="E282" s="589"/>
      <c r="F282" s="589"/>
      <c r="G282" s="589"/>
      <c r="H282" s="375"/>
      <c r="I282" s="375"/>
      <c r="J282" s="375"/>
      <c r="K282" s="375"/>
      <c r="L282" s="375"/>
      <c r="M282" s="22"/>
      <c r="N282" s="22"/>
      <c r="O282" s="375"/>
      <c r="P282" s="37"/>
      <c r="Q282" s="37"/>
      <c r="R282" s="609"/>
      <c r="S282" s="37"/>
      <c r="T282" s="588"/>
      <c r="U282" s="588"/>
      <c r="V282" s="588"/>
      <c r="W282" s="37"/>
      <c r="X282" s="37"/>
      <c r="Y282" s="37"/>
      <c r="Z282" s="37"/>
      <c r="AA282" s="37"/>
      <c r="AB282" s="37"/>
      <c r="AC282" s="37"/>
      <c r="AD282" s="37"/>
      <c r="AE282" s="37"/>
      <c r="AF282" s="37"/>
      <c r="AG282" s="37"/>
      <c r="AH282" s="37"/>
      <c r="AI282" s="37"/>
      <c r="AJ282" s="37"/>
      <c r="AK282" s="37"/>
      <c r="AL282" s="37"/>
      <c r="AM282" s="37"/>
    </row>
    <row r="283" spans="1:39">
      <c r="A283" s="601"/>
      <c r="B283" s="588"/>
      <c r="C283" s="588"/>
      <c r="D283" s="604"/>
      <c r="E283" s="589"/>
      <c r="F283" s="589"/>
      <c r="G283" s="589"/>
      <c r="H283" s="375"/>
      <c r="I283" s="375"/>
      <c r="J283" s="375"/>
      <c r="K283" s="375"/>
      <c r="L283" s="375"/>
      <c r="M283" s="22"/>
      <c r="N283" s="22"/>
      <c r="O283" s="375"/>
      <c r="P283" s="37"/>
      <c r="Q283" s="37"/>
      <c r="R283" s="609"/>
      <c r="S283" s="37"/>
      <c r="T283" s="588"/>
      <c r="U283" s="588"/>
      <c r="V283" s="588"/>
      <c r="W283" s="37"/>
      <c r="X283" s="37"/>
      <c r="Y283" s="37"/>
      <c r="Z283" s="37"/>
      <c r="AA283" s="37"/>
      <c r="AB283" s="37"/>
      <c r="AC283" s="37"/>
      <c r="AD283" s="37"/>
      <c r="AE283" s="37"/>
      <c r="AF283" s="37"/>
      <c r="AG283" s="37"/>
      <c r="AH283" s="37"/>
      <c r="AI283" s="37"/>
      <c r="AJ283" s="37"/>
      <c r="AK283" s="37"/>
      <c r="AL283" s="37"/>
      <c r="AM283" s="37"/>
    </row>
    <row r="284" spans="1:39">
      <c r="A284" s="601"/>
      <c r="B284" s="588"/>
      <c r="C284" s="588"/>
      <c r="D284" s="604"/>
      <c r="E284" s="589"/>
      <c r="F284" s="589"/>
      <c r="G284" s="589"/>
      <c r="H284" s="375"/>
      <c r="I284" s="375"/>
      <c r="J284" s="375"/>
      <c r="K284" s="375"/>
      <c r="L284" s="375"/>
      <c r="M284" s="22"/>
      <c r="N284" s="22"/>
      <c r="O284" s="375"/>
      <c r="P284" s="37"/>
      <c r="Q284" s="37"/>
      <c r="R284" s="609"/>
      <c r="S284" s="37"/>
      <c r="T284" s="588"/>
      <c r="U284" s="588"/>
      <c r="V284" s="588"/>
      <c r="W284" s="37"/>
      <c r="X284" s="37"/>
      <c r="Y284" s="37"/>
      <c r="Z284" s="37"/>
      <c r="AA284" s="37"/>
      <c r="AB284" s="37"/>
      <c r="AC284" s="37"/>
      <c r="AD284" s="37"/>
      <c r="AE284" s="37"/>
      <c r="AF284" s="37"/>
      <c r="AG284" s="37"/>
      <c r="AH284" s="37"/>
      <c r="AI284" s="37"/>
      <c r="AJ284" s="37"/>
      <c r="AK284" s="37"/>
      <c r="AL284" s="37"/>
      <c r="AM284" s="37"/>
    </row>
    <row r="285" spans="1:39">
      <c r="A285" s="601"/>
      <c r="B285" s="588"/>
      <c r="C285" s="588"/>
      <c r="D285" s="604"/>
      <c r="E285" s="589"/>
      <c r="F285" s="589"/>
      <c r="G285" s="589"/>
      <c r="H285" s="375"/>
      <c r="I285" s="375"/>
      <c r="J285" s="375"/>
      <c r="K285" s="375"/>
      <c r="L285" s="375"/>
      <c r="M285" s="22"/>
      <c r="N285" s="22"/>
      <c r="O285" s="375"/>
      <c r="P285" s="37"/>
      <c r="Q285" s="37"/>
      <c r="R285" s="609"/>
      <c r="S285" s="37"/>
      <c r="T285" s="588"/>
      <c r="U285" s="588"/>
      <c r="V285" s="588"/>
      <c r="W285" s="37"/>
      <c r="X285" s="37"/>
      <c r="Y285" s="37"/>
      <c r="Z285" s="37"/>
      <c r="AA285" s="37"/>
      <c r="AB285" s="37"/>
      <c r="AC285" s="37"/>
      <c r="AD285" s="37"/>
      <c r="AE285" s="37"/>
      <c r="AF285" s="37"/>
      <c r="AG285" s="37"/>
      <c r="AH285" s="37"/>
      <c r="AI285" s="37"/>
      <c r="AJ285" s="37"/>
      <c r="AK285" s="37"/>
      <c r="AL285" s="37"/>
      <c r="AM285" s="37"/>
    </row>
    <row r="286" spans="1:39">
      <c r="A286" s="601"/>
      <c r="B286" s="588"/>
      <c r="C286" s="588"/>
      <c r="D286" s="604"/>
      <c r="E286" s="589"/>
      <c r="F286" s="589"/>
      <c r="G286" s="589"/>
      <c r="H286" s="375"/>
      <c r="I286" s="375"/>
      <c r="J286" s="375"/>
      <c r="K286" s="375"/>
      <c r="L286" s="375"/>
      <c r="M286" s="22"/>
      <c r="N286" s="22"/>
      <c r="O286" s="375"/>
      <c r="P286" s="37"/>
      <c r="Q286" s="37"/>
      <c r="R286" s="609"/>
      <c r="S286" s="37"/>
      <c r="T286" s="588"/>
      <c r="U286" s="588"/>
      <c r="V286" s="588"/>
      <c r="W286" s="37"/>
      <c r="X286" s="37"/>
      <c r="Y286" s="37"/>
      <c r="Z286" s="37"/>
      <c r="AA286" s="37"/>
      <c r="AB286" s="37"/>
      <c r="AC286" s="37"/>
      <c r="AD286" s="37"/>
      <c r="AE286" s="37"/>
      <c r="AF286" s="37"/>
      <c r="AG286" s="37"/>
      <c r="AH286" s="37"/>
      <c r="AI286" s="37"/>
      <c r="AJ286" s="37"/>
      <c r="AK286" s="37"/>
      <c r="AL286" s="37"/>
      <c r="AM286" s="37"/>
    </row>
    <row r="287" spans="1:39">
      <c r="A287" s="601"/>
      <c r="B287" s="588"/>
      <c r="C287" s="588"/>
      <c r="D287" s="604"/>
      <c r="E287" s="589"/>
      <c r="F287" s="589"/>
      <c r="G287" s="589"/>
      <c r="H287" s="375"/>
      <c r="I287" s="375"/>
      <c r="J287" s="375"/>
      <c r="K287" s="375"/>
      <c r="L287" s="375"/>
      <c r="M287" s="22"/>
      <c r="N287" s="22"/>
      <c r="O287" s="375"/>
      <c r="P287" s="37"/>
      <c r="Q287" s="37"/>
      <c r="R287" s="609"/>
      <c r="S287" s="37"/>
      <c r="T287" s="588"/>
      <c r="U287" s="588"/>
      <c r="V287" s="588"/>
      <c r="W287" s="37"/>
      <c r="X287" s="37"/>
      <c r="Y287" s="37"/>
      <c r="Z287" s="37"/>
      <c r="AA287" s="37"/>
      <c r="AB287" s="37"/>
      <c r="AC287" s="37"/>
      <c r="AD287" s="37"/>
      <c r="AE287" s="37"/>
      <c r="AF287" s="37"/>
      <c r="AG287" s="37"/>
      <c r="AH287" s="37"/>
      <c r="AI287" s="37"/>
      <c r="AJ287" s="37"/>
      <c r="AK287" s="37"/>
      <c r="AL287" s="37"/>
      <c r="AM287" s="37"/>
    </row>
    <row r="288" spans="1:39">
      <c r="A288" s="601"/>
      <c r="B288" s="588"/>
      <c r="C288" s="588"/>
      <c r="D288" s="604"/>
      <c r="E288" s="589"/>
      <c r="F288" s="589"/>
      <c r="G288" s="589"/>
      <c r="H288" s="375"/>
      <c r="I288" s="375"/>
      <c r="J288" s="375"/>
      <c r="K288" s="375"/>
      <c r="L288" s="375"/>
      <c r="M288" s="22"/>
      <c r="N288" s="22"/>
      <c r="O288" s="375"/>
      <c r="P288" s="37"/>
      <c r="Q288" s="37"/>
      <c r="R288" s="609"/>
      <c r="S288" s="37"/>
      <c r="T288" s="588"/>
      <c r="U288" s="588"/>
      <c r="V288" s="588"/>
      <c r="W288" s="37"/>
      <c r="X288" s="37"/>
      <c r="Y288" s="37"/>
      <c r="Z288" s="37"/>
      <c r="AA288" s="37"/>
      <c r="AB288" s="37"/>
      <c r="AC288" s="37"/>
      <c r="AD288" s="37"/>
      <c r="AE288" s="37"/>
      <c r="AF288" s="37"/>
      <c r="AG288" s="37"/>
      <c r="AH288" s="37"/>
      <c r="AI288" s="37"/>
      <c r="AJ288" s="37"/>
      <c r="AK288" s="37"/>
      <c r="AL288" s="37"/>
      <c r="AM288" s="37"/>
    </row>
    <row r="289" spans="1:39">
      <c r="A289" s="601"/>
      <c r="B289" s="588"/>
      <c r="C289" s="588"/>
      <c r="D289" s="604"/>
      <c r="E289" s="589"/>
      <c r="F289" s="589"/>
      <c r="G289" s="589"/>
      <c r="H289" s="375"/>
      <c r="I289" s="375"/>
      <c r="J289" s="375"/>
      <c r="K289" s="375"/>
      <c r="L289" s="375"/>
      <c r="M289" s="22"/>
      <c r="N289" s="22"/>
      <c r="O289" s="375"/>
      <c r="P289" s="37"/>
      <c r="Q289" s="37"/>
      <c r="R289" s="609"/>
      <c r="S289" s="37"/>
      <c r="T289" s="588"/>
      <c r="U289" s="588"/>
      <c r="V289" s="588"/>
      <c r="W289" s="37"/>
      <c r="X289" s="37"/>
      <c r="Y289" s="37"/>
      <c r="Z289" s="37"/>
      <c r="AA289" s="37"/>
      <c r="AB289" s="37"/>
      <c r="AC289" s="37"/>
      <c r="AD289" s="37"/>
      <c r="AE289" s="37"/>
      <c r="AF289" s="37"/>
      <c r="AG289" s="37"/>
      <c r="AH289" s="37"/>
      <c r="AI289" s="37"/>
      <c r="AJ289" s="37"/>
      <c r="AK289" s="37"/>
      <c r="AL289" s="37"/>
      <c r="AM289" s="37"/>
    </row>
    <row r="290" spans="1:39">
      <c r="A290" s="601"/>
      <c r="B290" s="588"/>
      <c r="C290" s="588"/>
      <c r="D290" s="604"/>
      <c r="E290" s="589"/>
      <c r="F290" s="589"/>
      <c r="G290" s="589"/>
      <c r="H290" s="375"/>
      <c r="I290" s="375"/>
      <c r="J290" s="375"/>
      <c r="K290" s="375"/>
      <c r="L290" s="375"/>
      <c r="M290" s="22"/>
      <c r="N290" s="22"/>
      <c r="O290" s="375"/>
      <c r="P290" s="37"/>
      <c r="Q290" s="37"/>
      <c r="R290" s="609"/>
      <c r="S290" s="37"/>
      <c r="T290" s="588"/>
      <c r="U290" s="588"/>
      <c r="V290" s="588"/>
      <c r="W290" s="37"/>
      <c r="X290" s="37"/>
      <c r="Y290" s="37"/>
      <c r="Z290" s="37"/>
      <c r="AA290" s="37"/>
      <c r="AB290" s="37"/>
      <c r="AC290" s="37"/>
      <c r="AD290" s="37"/>
      <c r="AE290" s="37"/>
      <c r="AF290" s="37"/>
      <c r="AG290" s="37"/>
      <c r="AH290" s="37"/>
      <c r="AI290" s="37"/>
      <c r="AJ290" s="37"/>
      <c r="AK290" s="37"/>
      <c r="AL290" s="37"/>
      <c r="AM290" s="37"/>
    </row>
    <row r="291" spans="1:39">
      <c r="A291" s="601"/>
      <c r="B291" s="588"/>
      <c r="C291" s="588"/>
      <c r="D291" s="604"/>
      <c r="E291" s="589"/>
      <c r="F291" s="589"/>
      <c r="G291" s="589"/>
      <c r="H291" s="375"/>
      <c r="I291" s="375"/>
      <c r="J291" s="375"/>
      <c r="K291" s="375"/>
      <c r="L291" s="375"/>
      <c r="M291" s="22"/>
      <c r="N291" s="22"/>
      <c r="O291" s="375"/>
      <c r="P291" s="37"/>
      <c r="Q291" s="37"/>
      <c r="R291" s="609"/>
      <c r="S291" s="37"/>
      <c r="T291" s="588"/>
      <c r="U291" s="588"/>
      <c r="V291" s="588"/>
      <c r="W291" s="37"/>
      <c r="X291" s="37"/>
      <c r="Y291" s="37"/>
      <c r="Z291" s="37"/>
      <c r="AA291" s="37"/>
      <c r="AB291" s="37"/>
      <c r="AC291" s="37"/>
      <c r="AD291" s="37"/>
      <c r="AE291" s="37"/>
      <c r="AF291" s="37"/>
      <c r="AG291" s="37"/>
      <c r="AH291" s="37"/>
      <c r="AI291" s="37"/>
      <c r="AJ291" s="37"/>
      <c r="AK291" s="37"/>
      <c r="AL291" s="37"/>
      <c r="AM291" s="37"/>
    </row>
    <row r="292" spans="1:39">
      <c r="A292" s="601"/>
      <c r="B292" s="588"/>
      <c r="C292" s="588"/>
      <c r="D292" s="604"/>
      <c r="E292" s="589"/>
      <c r="F292" s="589"/>
      <c r="G292" s="589"/>
      <c r="H292" s="375"/>
      <c r="I292" s="375"/>
      <c r="J292" s="375"/>
      <c r="K292" s="375"/>
      <c r="L292" s="375"/>
      <c r="M292" s="22"/>
      <c r="N292" s="22"/>
      <c r="O292" s="375"/>
      <c r="P292" s="37"/>
      <c r="Q292" s="37"/>
      <c r="R292" s="609"/>
      <c r="S292" s="37"/>
      <c r="T292" s="588"/>
      <c r="U292" s="588"/>
      <c r="V292" s="588"/>
      <c r="W292" s="37"/>
      <c r="X292" s="37"/>
      <c r="Y292" s="37"/>
      <c r="Z292" s="37"/>
      <c r="AA292" s="37"/>
      <c r="AB292" s="37"/>
      <c r="AC292" s="37"/>
      <c r="AD292" s="37"/>
      <c r="AE292" s="37"/>
      <c r="AF292" s="37"/>
      <c r="AG292" s="37"/>
      <c r="AH292" s="37"/>
      <c r="AI292" s="37"/>
      <c r="AJ292" s="37"/>
      <c r="AK292" s="37"/>
      <c r="AL292" s="37"/>
      <c r="AM292" s="37"/>
    </row>
    <row r="293" spans="1:39">
      <c r="A293" s="601"/>
      <c r="B293" s="588"/>
      <c r="C293" s="588"/>
      <c r="D293" s="604"/>
      <c r="E293" s="589"/>
      <c r="F293" s="589"/>
      <c r="G293" s="589"/>
      <c r="H293" s="375"/>
      <c r="I293" s="375"/>
      <c r="J293" s="375"/>
      <c r="K293" s="375"/>
      <c r="L293" s="375"/>
      <c r="M293" s="22"/>
      <c r="N293" s="22"/>
      <c r="O293" s="375"/>
      <c r="P293" s="37"/>
      <c r="Q293" s="37"/>
      <c r="R293" s="609"/>
      <c r="S293" s="37"/>
      <c r="T293" s="588"/>
      <c r="U293" s="588"/>
      <c r="V293" s="588"/>
      <c r="W293" s="37"/>
      <c r="X293" s="37"/>
      <c r="Y293" s="37"/>
      <c r="Z293" s="37"/>
      <c r="AA293" s="37"/>
      <c r="AB293" s="37"/>
      <c r="AC293" s="37"/>
      <c r="AD293" s="37"/>
      <c r="AE293" s="37"/>
      <c r="AF293" s="37"/>
      <c r="AG293" s="37"/>
      <c r="AH293" s="37"/>
      <c r="AI293" s="37"/>
      <c r="AJ293" s="37"/>
      <c r="AK293" s="37"/>
      <c r="AL293" s="37"/>
      <c r="AM293" s="37"/>
    </row>
    <row r="294" spans="1:39">
      <c r="A294" s="601"/>
      <c r="B294" s="588"/>
      <c r="C294" s="588"/>
      <c r="D294" s="604"/>
      <c r="E294" s="589"/>
      <c r="F294" s="589"/>
      <c r="G294" s="589"/>
      <c r="H294" s="375"/>
      <c r="I294" s="375"/>
      <c r="J294" s="375"/>
      <c r="K294" s="375"/>
      <c r="L294" s="375"/>
      <c r="M294" s="22"/>
      <c r="N294" s="22"/>
      <c r="O294" s="375"/>
      <c r="P294" s="37"/>
      <c r="Q294" s="37"/>
      <c r="R294" s="609"/>
      <c r="S294" s="37"/>
      <c r="T294" s="588"/>
      <c r="U294" s="588"/>
      <c r="V294" s="588"/>
      <c r="W294" s="37"/>
      <c r="X294" s="37"/>
      <c r="Y294" s="37"/>
      <c r="Z294" s="37"/>
      <c r="AA294" s="37"/>
      <c r="AB294" s="37"/>
      <c r="AC294" s="37"/>
      <c r="AD294" s="37"/>
      <c r="AE294" s="37"/>
      <c r="AF294" s="37"/>
      <c r="AG294" s="37"/>
      <c r="AH294" s="37"/>
      <c r="AI294" s="37"/>
      <c r="AJ294" s="37"/>
      <c r="AK294" s="37"/>
      <c r="AL294" s="37"/>
      <c r="AM294" s="37"/>
    </row>
    <row r="295" spans="1:39">
      <c r="A295" s="601"/>
      <c r="B295" s="588"/>
      <c r="C295" s="588"/>
      <c r="D295" s="604"/>
      <c r="E295" s="589"/>
      <c r="F295" s="589"/>
      <c r="G295" s="589"/>
      <c r="H295" s="375"/>
      <c r="I295" s="375"/>
      <c r="J295" s="375"/>
      <c r="K295" s="375"/>
      <c r="L295" s="375"/>
      <c r="M295" s="22"/>
      <c r="N295" s="22"/>
      <c r="O295" s="375"/>
      <c r="P295" s="37"/>
      <c r="Q295" s="37"/>
      <c r="R295" s="609"/>
      <c r="S295" s="37"/>
      <c r="T295" s="588"/>
      <c r="U295" s="588"/>
      <c r="V295" s="588"/>
      <c r="W295" s="37"/>
      <c r="X295" s="37"/>
      <c r="Y295" s="37"/>
      <c r="Z295" s="37"/>
      <c r="AA295" s="37"/>
      <c r="AB295" s="37"/>
      <c r="AC295" s="37"/>
      <c r="AD295" s="37"/>
      <c r="AE295" s="37"/>
      <c r="AF295" s="37"/>
      <c r="AG295" s="37"/>
      <c r="AH295" s="37"/>
      <c r="AI295" s="37"/>
      <c r="AJ295" s="37"/>
      <c r="AK295" s="37"/>
      <c r="AL295" s="37"/>
      <c r="AM295" s="37"/>
    </row>
    <row r="296" spans="1:39">
      <c r="A296" s="601"/>
      <c r="B296" s="588"/>
      <c r="C296" s="588"/>
      <c r="D296" s="604"/>
      <c r="E296" s="589"/>
      <c r="F296" s="589"/>
      <c r="G296" s="589"/>
      <c r="H296" s="375"/>
      <c r="I296" s="375"/>
      <c r="J296" s="375"/>
      <c r="K296" s="375"/>
      <c r="L296" s="375"/>
      <c r="M296" s="22"/>
      <c r="N296" s="22"/>
      <c r="O296" s="375"/>
      <c r="P296" s="37"/>
      <c r="Q296" s="37"/>
      <c r="R296" s="609"/>
      <c r="S296" s="37"/>
      <c r="T296" s="588"/>
      <c r="U296" s="588"/>
      <c r="V296" s="588"/>
      <c r="W296" s="37"/>
      <c r="X296" s="37"/>
      <c r="Y296" s="37"/>
      <c r="Z296" s="37"/>
      <c r="AA296" s="37"/>
      <c r="AB296" s="37"/>
      <c r="AC296" s="37"/>
      <c r="AD296" s="37"/>
      <c r="AE296" s="37"/>
      <c r="AF296" s="37"/>
      <c r="AG296" s="37"/>
      <c r="AH296" s="37"/>
      <c r="AI296" s="37"/>
      <c r="AJ296" s="37"/>
      <c r="AK296" s="37"/>
      <c r="AL296" s="37"/>
      <c r="AM296" s="37"/>
    </row>
    <row r="297" spans="1:39">
      <c r="A297" s="601"/>
      <c r="B297" s="588"/>
      <c r="C297" s="588"/>
      <c r="D297" s="604"/>
      <c r="E297" s="589"/>
      <c r="F297" s="589"/>
      <c r="G297" s="589"/>
      <c r="H297" s="375"/>
      <c r="I297" s="375"/>
      <c r="J297" s="375"/>
      <c r="K297" s="375"/>
      <c r="L297" s="375"/>
      <c r="M297" s="22"/>
      <c r="N297" s="22"/>
      <c r="O297" s="375"/>
      <c r="P297" s="37"/>
      <c r="Q297" s="37"/>
      <c r="R297" s="609"/>
      <c r="S297" s="37"/>
      <c r="T297" s="588"/>
      <c r="U297" s="588"/>
      <c r="V297" s="588"/>
      <c r="W297" s="37"/>
      <c r="X297" s="37"/>
      <c r="Y297" s="37"/>
      <c r="Z297" s="37"/>
      <c r="AA297" s="37"/>
      <c r="AB297" s="37"/>
      <c r="AC297" s="37"/>
      <c r="AD297" s="37"/>
      <c r="AE297" s="37"/>
      <c r="AF297" s="37"/>
      <c r="AG297" s="37"/>
      <c r="AH297" s="37"/>
      <c r="AI297" s="37"/>
      <c r="AJ297" s="37"/>
      <c r="AK297" s="37"/>
      <c r="AL297" s="37"/>
      <c r="AM297" s="37"/>
    </row>
    <row r="298" spans="1:39">
      <c r="A298" s="601"/>
      <c r="B298" s="588"/>
      <c r="C298" s="588"/>
      <c r="D298" s="604"/>
      <c r="E298" s="589"/>
      <c r="F298" s="589"/>
      <c r="G298" s="589"/>
      <c r="H298" s="375"/>
      <c r="I298" s="375"/>
      <c r="J298" s="375"/>
      <c r="K298" s="375"/>
      <c r="L298" s="375"/>
      <c r="M298" s="22"/>
      <c r="N298" s="22"/>
      <c r="O298" s="375"/>
      <c r="P298" s="37"/>
      <c r="Q298" s="37"/>
      <c r="R298" s="609"/>
      <c r="S298" s="37"/>
      <c r="T298" s="588"/>
      <c r="U298" s="588"/>
      <c r="V298" s="588"/>
      <c r="W298" s="37"/>
      <c r="X298" s="37"/>
      <c r="Y298" s="37"/>
      <c r="Z298" s="37"/>
      <c r="AA298" s="37"/>
      <c r="AB298" s="37"/>
      <c r="AC298" s="37"/>
      <c r="AD298" s="37"/>
      <c r="AE298" s="37"/>
      <c r="AF298" s="37"/>
      <c r="AG298" s="37"/>
      <c r="AH298" s="37"/>
      <c r="AI298" s="37"/>
      <c r="AJ298" s="37"/>
      <c r="AK298" s="37"/>
      <c r="AL298" s="37"/>
      <c r="AM298" s="37"/>
    </row>
    <row r="299" spans="1:39">
      <c r="A299" s="601"/>
      <c r="B299" s="588"/>
      <c r="C299" s="588"/>
      <c r="D299" s="604"/>
      <c r="E299" s="589"/>
      <c r="F299" s="589"/>
      <c r="G299" s="589"/>
      <c r="H299" s="375"/>
      <c r="I299" s="375"/>
      <c r="J299" s="375"/>
      <c r="K299" s="375"/>
      <c r="L299" s="375"/>
      <c r="M299" s="22"/>
      <c r="N299" s="22"/>
      <c r="O299" s="375"/>
      <c r="P299" s="37"/>
      <c r="Q299" s="37"/>
      <c r="R299" s="609"/>
      <c r="S299" s="37"/>
      <c r="T299" s="588"/>
      <c r="U299" s="588"/>
      <c r="V299" s="588"/>
      <c r="W299" s="37"/>
      <c r="X299" s="37"/>
      <c r="Y299" s="37"/>
      <c r="Z299" s="37"/>
      <c r="AA299" s="37"/>
      <c r="AB299" s="37"/>
      <c r="AC299" s="37"/>
      <c r="AD299" s="37"/>
      <c r="AE299" s="37"/>
      <c r="AF299" s="37"/>
      <c r="AG299" s="37"/>
      <c r="AH299" s="37"/>
      <c r="AI299" s="37"/>
      <c r="AJ299" s="37"/>
      <c r="AK299" s="37"/>
      <c r="AL299" s="37"/>
      <c r="AM299" s="37"/>
    </row>
    <row r="300" spans="1:39">
      <c r="A300" s="601"/>
      <c r="B300" s="588"/>
      <c r="C300" s="588"/>
      <c r="D300" s="604"/>
      <c r="E300" s="589"/>
      <c r="F300" s="589"/>
      <c r="G300" s="589"/>
      <c r="H300" s="375"/>
      <c r="I300" s="375"/>
      <c r="J300" s="375"/>
      <c r="K300" s="375"/>
      <c r="L300" s="375"/>
      <c r="M300" s="22"/>
      <c r="N300" s="22"/>
      <c r="O300" s="375"/>
      <c r="P300" s="37"/>
      <c r="Q300" s="37"/>
      <c r="R300" s="609"/>
      <c r="S300" s="37"/>
      <c r="T300" s="588"/>
      <c r="U300" s="588"/>
      <c r="V300" s="588"/>
      <c r="W300" s="37"/>
      <c r="X300" s="37"/>
      <c r="Y300" s="37"/>
      <c r="Z300" s="37"/>
      <c r="AA300" s="37"/>
      <c r="AB300" s="37"/>
      <c r="AC300" s="37"/>
      <c r="AD300" s="37"/>
      <c r="AE300" s="37"/>
      <c r="AF300" s="37"/>
      <c r="AG300" s="37"/>
      <c r="AH300" s="37"/>
      <c r="AI300" s="37"/>
      <c r="AJ300" s="37"/>
      <c r="AK300" s="37"/>
      <c r="AL300" s="37"/>
      <c r="AM300" s="37"/>
    </row>
  </sheetData>
  <autoFilter ref="A1:AM219" xr:uid="{00000000-0009-0000-0000-000011000000}"/>
  <phoneticPr fontId="163" type="noConversion"/>
  <dataValidations count="4">
    <dataValidation type="list" errorStyle="warning" allowBlank="1" showErrorMessage="1" promptTitle="提示" prompt="您选择的不是下拉列表中的选项" sqref="X2:X3 X5:X23 X26:X35 X37:X40 X42:X49 X51:X53 X55:X81 X83:X99 X101:X122 X124:X127 X129:X135 X137:X139 X141:X147 X149:X152 X155:X159 X161:X171 X173:X175 X177 X179:X207 X211:X300" xr:uid="{00000000-0002-0000-1100-000000000000}">
      <formula1>"是,否"</formula1>
    </dataValidation>
    <dataValidation type="list" errorStyle="warning" allowBlank="1" showErrorMessage="1" promptTitle="提示" prompt="您选择的不是下拉列表中的选项" sqref="P71 P127 P143 P169 P173:P174 P177 P179:P184 P186:P198 P200:P205 P210:P300" xr:uid="{00000000-0002-0000-1100-000001000000}">
      <formula1>"3月,4月,5月,6月,7月,8月,9月,10月,11月,12月,明年"</formula1>
    </dataValidation>
    <dataValidation type="list" errorStyle="warning" allowBlank="1" showErrorMessage="1" promptTitle="提示" prompt="您选择的不是下拉列表中的选项" sqref="Q71 Q111 Q127 Q143 Q169 Q172 Q174 Q177 Q179:Q184 Q186:Q198 Q200:Q205 Q211:Q300" xr:uid="{00000000-0002-0000-1100-000002000000}">
      <formula1>"1-7,8-14,15-21,22-31"</formula1>
    </dataValidation>
    <dataValidation type="list" errorStyle="warning" allowBlank="1" showErrorMessage="1" promptTitle="提示" prompt="您选择的不是下拉列表中的选项" sqref="M2:M300 N2:N43 N45:N300" xr:uid="{00000000-0002-0000-1100-000003000000}">
      <formula1>"0%,30%,60%,90%,100%"</formula1>
    </dataValidation>
  </dataValidation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dimension ref="A1:Z200"/>
  <sheetViews>
    <sheetView workbookViewId="0">
      <pane ySplit="1" topLeftCell="A2" activePane="bottomLeft" state="frozen"/>
      <selection pane="bottomLeft"/>
    </sheetView>
  </sheetViews>
  <sheetFormatPr baseColWidth="10" defaultRowHeight="16"/>
  <cols>
    <col min="1" max="1" width="9.1640625" customWidth="1"/>
    <col min="2" max="2" width="6.33203125" customWidth="1"/>
    <col min="3" max="3" width="9.1640625" customWidth="1"/>
    <col min="4" max="4" width="34" customWidth="1"/>
    <col min="5" max="9" width="9.1640625" customWidth="1"/>
    <col min="10" max="10" width="24" customWidth="1"/>
    <col min="11" max="11" width="17" customWidth="1"/>
    <col min="12" max="26" width="8"/>
  </cols>
  <sheetData>
    <row r="1" spans="1:26" ht="36" customHeight="1">
      <c r="A1" s="871" t="s">
        <v>9439</v>
      </c>
      <c r="B1" s="842"/>
      <c r="C1" s="875" t="s">
        <v>5484</v>
      </c>
      <c r="D1" s="840"/>
      <c r="E1" s="876" t="s">
        <v>11872</v>
      </c>
      <c r="F1" s="842"/>
      <c r="G1" s="842"/>
      <c r="H1" s="842"/>
      <c r="I1" s="842"/>
      <c r="J1" s="615" t="s">
        <v>11873</v>
      </c>
      <c r="K1" s="615" t="s">
        <v>11874</v>
      </c>
      <c r="L1" s="37"/>
      <c r="M1" s="37"/>
      <c r="N1" s="37"/>
      <c r="O1" s="37"/>
      <c r="P1" s="37"/>
      <c r="Q1" s="37"/>
      <c r="R1" s="37"/>
      <c r="S1" s="37"/>
      <c r="T1" s="37"/>
      <c r="U1" s="37"/>
      <c r="V1" s="37"/>
      <c r="W1" s="37"/>
      <c r="X1" s="37"/>
      <c r="Y1" s="37"/>
      <c r="Z1" s="37"/>
    </row>
    <row r="2" spans="1:26">
      <c r="A2" s="874" t="s">
        <v>146</v>
      </c>
      <c r="B2" s="842"/>
      <c r="C2" s="872" t="s">
        <v>11875</v>
      </c>
      <c r="D2" s="840"/>
      <c r="E2" s="874" t="s">
        <v>11876</v>
      </c>
      <c r="F2" s="842"/>
      <c r="G2" s="842"/>
      <c r="H2" s="842"/>
      <c r="I2" s="842"/>
      <c r="J2" s="616" t="s">
        <v>11877</v>
      </c>
      <c r="K2" s="272"/>
      <c r="L2" s="37"/>
      <c r="M2" s="37"/>
      <c r="N2" s="37"/>
      <c r="O2" s="37"/>
      <c r="P2" s="37"/>
      <c r="Q2" s="37"/>
      <c r="R2" s="37"/>
      <c r="S2" s="37"/>
      <c r="T2" s="37"/>
      <c r="U2" s="37"/>
      <c r="V2" s="37"/>
      <c r="W2" s="37"/>
      <c r="X2" s="37"/>
      <c r="Y2" s="37"/>
      <c r="Z2" s="37"/>
    </row>
    <row r="3" spans="1:26">
      <c r="A3" s="874" t="s">
        <v>138</v>
      </c>
      <c r="B3" s="842"/>
      <c r="C3" s="872" t="s">
        <v>11878</v>
      </c>
      <c r="D3" s="840"/>
      <c r="E3" s="873"/>
      <c r="F3" s="842"/>
      <c r="G3" s="842"/>
      <c r="H3" s="842"/>
      <c r="I3" s="842"/>
      <c r="J3" s="616" t="s">
        <v>11879</v>
      </c>
      <c r="K3" s="272"/>
      <c r="L3" s="37"/>
      <c r="M3" s="37"/>
      <c r="N3" s="37"/>
      <c r="O3" s="37"/>
      <c r="P3" s="37"/>
      <c r="Q3" s="37"/>
      <c r="R3" s="37"/>
      <c r="S3" s="37"/>
      <c r="T3" s="37"/>
      <c r="U3" s="37"/>
      <c r="V3" s="37"/>
      <c r="W3" s="37"/>
      <c r="X3" s="37"/>
      <c r="Y3" s="37"/>
      <c r="Z3" s="37"/>
    </row>
    <row r="4" spans="1:26">
      <c r="A4" s="874" t="s">
        <v>154</v>
      </c>
      <c r="B4" s="842"/>
      <c r="C4" s="872" t="s">
        <v>11880</v>
      </c>
      <c r="D4" s="840"/>
      <c r="E4" s="873"/>
      <c r="F4" s="842"/>
      <c r="G4" s="842"/>
      <c r="H4" s="842"/>
      <c r="I4" s="842"/>
      <c r="J4" s="617"/>
      <c r="K4" s="272"/>
      <c r="L4" s="37"/>
      <c r="M4" s="37"/>
      <c r="N4" s="37"/>
      <c r="O4" s="37"/>
      <c r="P4" s="37"/>
      <c r="Q4" s="37"/>
      <c r="R4" s="37"/>
      <c r="S4" s="37"/>
      <c r="T4" s="37"/>
      <c r="U4" s="37"/>
      <c r="V4" s="37"/>
      <c r="W4" s="37"/>
      <c r="X4" s="37"/>
      <c r="Y4" s="37"/>
      <c r="Z4" s="37"/>
    </row>
    <row r="5" spans="1:26">
      <c r="A5" s="874" t="s">
        <v>154</v>
      </c>
      <c r="B5" s="842"/>
      <c r="C5" s="872" t="s">
        <v>11881</v>
      </c>
      <c r="D5" s="840"/>
      <c r="E5" s="873"/>
      <c r="F5" s="842"/>
      <c r="G5" s="842"/>
      <c r="H5" s="842"/>
      <c r="I5" s="842"/>
      <c r="J5" s="617"/>
      <c r="K5" s="272"/>
      <c r="L5" s="37"/>
      <c r="M5" s="37"/>
      <c r="N5" s="37"/>
      <c r="O5" s="37"/>
      <c r="P5" s="37"/>
      <c r="Q5" s="37"/>
      <c r="R5" s="37"/>
      <c r="S5" s="37"/>
      <c r="T5" s="37"/>
      <c r="U5" s="37"/>
      <c r="V5" s="37"/>
      <c r="W5" s="37"/>
      <c r="X5" s="37"/>
      <c r="Y5" s="37"/>
      <c r="Z5" s="37"/>
    </row>
    <row r="6" spans="1:26">
      <c r="A6" s="874" t="s">
        <v>154</v>
      </c>
      <c r="B6" s="842"/>
      <c r="C6" s="872" t="s">
        <v>11882</v>
      </c>
      <c r="D6" s="840"/>
      <c r="E6" s="873"/>
      <c r="F6" s="842"/>
      <c r="G6" s="842"/>
      <c r="H6" s="842"/>
      <c r="I6" s="842"/>
      <c r="J6" s="617"/>
      <c r="K6" s="272"/>
      <c r="L6" s="37"/>
      <c r="M6" s="37"/>
      <c r="N6" s="37"/>
      <c r="O6" s="37"/>
      <c r="P6" s="37"/>
      <c r="Q6" s="37"/>
      <c r="R6" s="37"/>
      <c r="S6" s="37"/>
      <c r="T6" s="37"/>
      <c r="U6" s="37"/>
      <c r="V6" s="37"/>
      <c r="W6" s="37"/>
      <c r="X6" s="37"/>
      <c r="Y6" s="37"/>
      <c r="Z6" s="37"/>
    </row>
    <row r="7" spans="1:26">
      <c r="A7" s="874" t="s">
        <v>194</v>
      </c>
      <c r="B7" s="842"/>
      <c r="C7" s="872" t="s">
        <v>11883</v>
      </c>
      <c r="D7" s="840"/>
      <c r="E7" s="873"/>
      <c r="F7" s="842"/>
      <c r="G7" s="842"/>
      <c r="H7" s="842"/>
      <c r="I7" s="842"/>
      <c r="J7" s="616" t="s">
        <v>11884</v>
      </c>
      <c r="K7" s="272"/>
      <c r="L7" s="37"/>
      <c r="M7" s="37"/>
      <c r="N7" s="37"/>
      <c r="O7" s="37"/>
      <c r="P7" s="37"/>
      <c r="Q7" s="37"/>
      <c r="R7" s="37"/>
      <c r="S7" s="37"/>
      <c r="T7" s="37"/>
      <c r="U7" s="37"/>
      <c r="V7" s="37"/>
      <c r="W7" s="37"/>
      <c r="X7" s="37"/>
      <c r="Y7" s="37"/>
      <c r="Z7" s="37"/>
    </row>
    <row r="8" spans="1:26">
      <c r="A8" s="874" t="s">
        <v>175</v>
      </c>
      <c r="B8" s="842"/>
      <c r="C8" s="872" t="s">
        <v>11885</v>
      </c>
      <c r="D8" s="840"/>
      <c r="E8" s="873"/>
      <c r="F8" s="842"/>
      <c r="G8" s="842"/>
      <c r="H8" s="842"/>
      <c r="I8" s="842"/>
      <c r="J8" s="616" t="s">
        <v>11886</v>
      </c>
      <c r="K8" s="272"/>
      <c r="L8" s="37"/>
      <c r="M8" s="37"/>
      <c r="N8" s="37"/>
      <c r="O8" s="37"/>
      <c r="P8" s="37"/>
      <c r="Q8" s="37"/>
      <c r="R8" s="37"/>
      <c r="S8" s="37"/>
      <c r="T8" s="37"/>
      <c r="U8" s="37"/>
      <c r="V8" s="37"/>
      <c r="W8" s="37"/>
      <c r="X8" s="37"/>
      <c r="Y8" s="37"/>
      <c r="Z8" s="37"/>
    </row>
    <row r="9" spans="1:26">
      <c r="A9" s="873"/>
      <c r="B9" s="842"/>
      <c r="C9" s="877"/>
      <c r="D9" s="840"/>
      <c r="E9" s="873"/>
      <c r="F9" s="842"/>
      <c r="G9" s="842"/>
      <c r="H9" s="842"/>
      <c r="I9" s="842"/>
      <c r="J9" s="617"/>
      <c r="K9" s="272"/>
      <c r="L9" s="37"/>
      <c r="M9" s="37"/>
      <c r="N9" s="37"/>
      <c r="O9" s="37"/>
      <c r="P9" s="37"/>
      <c r="Q9" s="37"/>
      <c r="R9" s="37"/>
      <c r="S9" s="37"/>
      <c r="T9" s="37"/>
      <c r="U9" s="37"/>
      <c r="V9" s="37"/>
      <c r="W9" s="37"/>
      <c r="X9" s="37"/>
      <c r="Y9" s="37"/>
      <c r="Z9" s="37"/>
    </row>
    <row r="10" spans="1:26">
      <c r="A10" s="37"/>
      <c r="B10" s="37"/>
      <c r="C10" s="37"/>
      <c r="D10" s="37"/>
      <c r="E10" s="37"/>
      <c r="F10" s="37"/>
      <c r="G10" s="37"/>
      <c r="H10" s="37"/>
      <c r="I10" s="37"/>
      <c r="J10" s="37"/>
      <c r="K10" s="37"/>
      <c r="L10" s="37"/>
      <c r="M10" s="37"/>
      <c r="N10" s="37"/>
      <c r="O10" s="37"/>
      <c r="P10" s="37"/>
      <c r="Q10" s="37"/>
      <c r="R10" s="37"/>
      <c r="S10" s="37"/>
      <c r="T10" s="37"/>
      <c r="U10" s="37"/>
      <c r="V10" s="37"/>
      <c r="W10" s="37"/>
      <c r="X10" s="37"/>
      <c r="Y10" s="37"/>
      <c r="Z10" s="37"/>
    </row>
    <row r="11" spans="1:26">
      <c r="A11" s="37"/>
      <c r="B11" s="37"/>
      <c r="C11" s="37"/>
      <c r="D11" s="37"/>
      <c r="E11" s="37"/>
      <c r="F11" s="37"/>
      <c r="G11" s="37"/>
      <c r="H11" s="37"/>
      <c r="I11" s="37"/>
      <c r="J11" s="37"/>
      <c r="K11" s="37"/>
      <c r="L11" s="37"/>
      <c r="M11" s="37"/>
      <c r="N11" s="37"/>
      <c r="O11" s="37"/>
      <c r="P11" s="37"/>
      <c r="Q11" s="37"/>
      <c r="R11" s="37"/>
      <c r="S11" s="37"/>
      <c r="T11" s="37"/>
      <c r="U11" s="37"/>
      <c r="V11" s="37"/>
      <c r="W11" s="37"/>
      <c r="X11" s="37"/>
      <c r="Y11" s="37"/>
      <c r="Z11" s="37"/>
    </row>
    <row r="12" spans="1:26">
      <c r="A12" s="37"/>
      <c r="B12" s="37"/>
      <c r="C12" s="37"/>
      <c r="D12" s="37"/>
      <c r="E12" s="37"/>
      <c r="F12" s="37"/>
      <c r="G12" s="37"/>
      <c r="H12" s="37"/>
      <c r="I12" s="37"/>
      <c r="J12" s="37"/>
      <c r="K12" s="37"/>
      <c r="L12" s="37"/>
      <c r="M12" s="37"/>
      <c r="N12" s="37"/>
      <c r="O12" s="37"/>
      <c r="P12" s="37"/>
      <c r="Q12" s="37"/>
      <c r="R12" s="37"/>
      <c r="S12" s="37"/>
      <c r="T12" s="37"/>
      <c r="U12" s="37"/>
      <c r="V12" s="37"/>
      <c r="W12" s="37"/>
      <c r="X12" s="37"/>
      <c r="Y12" s="37"/>
      <c r="Z12" s="37"/>
    </row>
    <row r="13" spans="1:26">
      <c r="A13" s="37"/>
      <c r="B13" s="37"/>
      <c r="C13" s="37"/>
      <c r="D13" s="37"/>
      <c r="E13" s="37"/>
      <c r="F13" s="37"/>
      <c r="G13" s="37"/>
      <c r="H13" s="37"/>
      <c r="I13" s="37"/>
      <c r="J13" s="37"/>
      <c r="K13" s="37"/>
      <c r="L13" s="37"/>
      <c r="M13" s="37"/>
      <c r="N13" s="37"/>
      <c r="O13" s="37"/>
      <c r="P13" s="37"/>
      <c r="Q13" s="37"/>
      <c r="R13" s="37"/>
      <c r="S13" s="37"/>
      <c r="T13" s="37"/>
      <c r="U13" s="37"/>
      <c r="V13" s="37"/>
      <c r="W13" s="37"/>
      <c r="X13" s="37"/>
      <c r="Y13" s="37"/>
      <c r="Z13" s="37"/>
    </row>
    <row r="14" spans="1:26">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row>
    <row r="15" spans="1:26">
      <c r="A15" s="37"/>
      <c r="B15" s="37"/>
      <c r="C15" s="37"/>
      <c r="D15" s="37"/>
      <c r="E15" s="37"/>
      <c r="F15" s="37"/>
      <c r="G15" s="37"/>
      <c r="H15" s="37"/>
      <c r="I15" s="37"/>
      <c r="J15" s="37"/>
      <c r="K15" s="37"/>
      <c r="L15" s="37"/>
      <c r="M15" s="37"/>
      <c r="N15" s="37"/>
      <c r="O15" s="37"/>
      <c r="P15" s="37"/>
      <c r="Q15" s="37"/>
      <c r="R15" s="37"/>
      <c r="S15" s="37"/>
      <c r="T15" s="37"/>
      <c r="U15" s="37"/>
      <c r="V15" s="37"/>
      <c r="W15" s="37"/>
      <c r="X15" s="37"/>
      <c r="Y15" s="37"/>
      <c r="Z15" s="37"/>
    </row>
    <row r="16" spans="1:26">
      <c r="A16" s="37"/>
      <c r="B16" s="37"/>
      <c r="C16" s="37"/>
      <c r="D16" s="37"/>
      <c r="E16" s="37"/>
      <c r="F16" s="37"/>
      <c r="G16" s="37"/>
      <c r="H16" s="37"/>
      <c r="I16" s="37"/>
      <c r="J16" s="37"/>
      <c r="K16" s="37"/>
      <c r="L16" s="37"/>
      <c r="M16" s="37"/>
      <c r="N16" s="37"/>
      <c r="O16" s="37"/>
      <c r="P16" s="37"/>
      <c r="Q16" s="37"/>
      <c r="R16" s="37"/>
      <c r="S16" s="37"/>
      <c r="T16" s="37"/>
      <c r="U16" s="37"/>
      <c r="V16" s="37"/>
      <c r="W16" s="37"/>
      <c r="X16" s="37"/>
      <c r="Y16" s="37"/>
      <c r="Z16" s="37"/>
    </row>
    <row r="17" spans="1:26">
      <c r="A17" s="37"/>
      <c r="B17" s="37"/>
      <c r="C17" s="37"/>
      <c r="D17" s="37"/>
      <c r="E17" s="37"/>
      <c r="F17" s="37"/>
      <c r="G17" s="37"/>
      <c r="H17" s="37"/>
      <c r="I17" s="37"/>
      <c r="J17" s="37"/>
      <c r="K17" s="37"/>
      <c r="L17" s="37"/>
      <c r="M17" s="37"/>
      <c r="N17" s="37"/>
      <c r="O17" s="37"/>
      <c r="P17" s="37"/>
      <c r="Q17" s="37"/>
      <c r="R17" s="37"/>
      <c r="S17" s="37"/>
      <c r="T17" s="37"/>
      <c r="U17" s="37"/>
      <c r="V17" s="37"/>
      <c r="W17" s="37"/>
      <c r="X17" s="37"/>
      <c r="Y17" s="37"/>
      <c r="Z17" s="37"/>
    </row>
    <row r="18" spans="1:26">
      <c r="A18" s="37"/>
      <c r="B18" s="37"/>
      <c r="C18" s="37"/>
      <c r="D18" s="37"/>
      <c r="E18" s="37"/>
      <c r="F18" s="37"/>
      <c r="G18" s="37"/>
      <c r="H18" s="37"/>
      <c r="I18" s="37"/>
      <c r="J18" s="37"/>
      <c r="K18" s="37"/>
      <c r="L18" s="37"/>
      <c r="M18" s="37"/>
      <c r="N18" s="37"/>
      <c r="O18" s="37"/>
      <c r="P18" s="37"/>
      <c r="Q18" s="37"/>
      <c r="R18" s="37"/>
      <c r="S18" s="37"/>
      <c r="T18" s="37"/>
      <c r="U18" s="37"/>
      <c r="V18" s="37"/>
      <c r="W18" s="37"/>
      <c r="X18" s="37"/>
      <c r="Y18" s="37"/>
      <c r="Z18" s="37"/>
    </row>
    <row r="19" spans="1:26">
      <c r="A19" s="37"/>
      <c r="B19" s="37"/>
      <c r="C19" s="37"/>
      <c r="D19" s="37"/>
      <c r="E19" s="37"/>
      <c r="F19" s="37"/>
      <c r="G19" s="37"/>
      <c r="H19" s="37"/>
      <c r="I19" s="37"/>
      <c r="J19" s="37"/>
      <c r="K19" s="37"/>
      <c r="L19" s="37"/>
      <c r="M19" s="37"/>
      <c r="N19" s="37"/>
      <c r="O19" s="37"/>
      <c r="P19" s="37"/>
      <c r="Q19" s="37"/>
      <c r="R19" s="37"/>
      <c r="S19" s="37"/>
      <c r="T19" s="37"/>
      <c r="U19" s="37"/>
      <c r="V19" s="37"/>
      <c r="W19" s="37"/>
      <c r="X19" s="37"/>
      <c r="Y19" s="37"/>
      <c r="Z19" s="37"/>
    </row>
    <row r="20" spans="1:26">
      <c r="A20" s="37"/>
      <c r="B20" s="37"/>
      <c r="C20" s="37"/>
      <c r="D20" s="37"/>
      <c r="E20" s="37"/>
      <c r="F20" s="37"/>
      <c r="G20" s="37"/>
      <c r="H20" s="37"/>
      <c r="I20" s="37"/>
      <c r="J20" s="37"/>
      <c r="K20" s="37"/>
      <c r="L20" s="37"/>
      <c r="M20" s="37"/>
      <c r="N20" s="37"/>
      <c r="O20" s="37"/>
      <c r="P20" s="37"/>
      <c r="Q20" s="37"/>
      <c r="R20" s="37"/>
      <c r="S20" s="37"/>
      <c r="T20" s="37"/>
      <c r="U20" s="37"/>
      <c r="V20" s="37"/>
      <c r="W20" s="37"/>
      <c r="X20" s="37"/>
      <c r="Y20" s="37"/>
      <c r="Z20" s="37"/>
    </row>
    <row r="21" spans="1:26">
      <c r="A21" s="37"/>
      <c r="B21" s="37"/>
      <c r="C21" s="37"/>
      <c r="D21" s="37"/>
      <c r="E21" s="37"/>
      <c r="F21" s="37"/>
      <c r="G21" s="37"/>
      <c r="H21" s="37"/>
      <c r="I21" s="37"/>
      <c r="J21" s="37"/>
      <c r="K21" s="37"/>
      <c r="L21" s="37"/>
      <c r="M21" s="37"/>
      <c r="N21" s="37"/>
      <c r="O21" s="37"/>
      <c r="P21" s="37"/>
      <c r="Q21" s="37"/>
      <c r="R21" s="37"/>
      <c r="S21" s="37"/>
      <c r="T21" s="37"/>
      <c r="U21" s="37"/>
      <c r="V21" s="37"/>
      <c r="W21" s="37"/>
      <c r="X21" s="37"/>
      <c r="Y21" s="37"/>
      <c r="Z21" s="37"/>
    </row>
    <row r="22" spans="1:26">
      <c r="A22" s="37"/>
      <c r="B22" s="37"/>
      <c r="C22" s="37"/>
      <c r="D22" s="37"/>
      <c r="E22" s="37"/>
      <c r="F22" s="37"/>
      <c r="G22" s="37"/>
      <c r="H22" s="37"/>
      <c r="I22" s="37"/>
      <c r="J22" s="37"/>
      <c r="K22" s="37"/>
      <c r="L22" s="37"/>
      <c r="M22" s="37"/>
      <c r="N22" s="37"/>
      <c r="O22" s="37"/>
      <c r="P22" s="37"/>
      <c r="Q22" s="37"/>
      <c r="R22" s="37"/>
      <c r="S22" s="37"/>
      <c r="T22" s="37"/>
      <c r="U22" s="37"/>
      <c r="V22" s="37"/>
      <c r="W22" s="37"/>
      <c r="X22" s="37"/>
      <c r="Y22" s="37"/>
      <c r="Z22" s="37"/>
    </row>
    <row r="23" spans="1:26">
      <c r="A23" s="37"/>
      <c r="B23" s="37"/>
      <c r="C23" s="37"/>
      <c r="D23" s="37"/>
      <c r="E23" s="37"/>
      <c r="F23" s="37"/>
      <c r="G23" s="37"/>
      <c r="H23" s="37"/>
      <c r="I23" s="37"/>
      <c r="J23" s="37"/>
      <c r="K23" s="37"/>
      <c r="L23" s="37"/>
      <c r="M23" s="37"/>
      <c r="N23" s="37"/>
      <c r="O23" s="37"/>
      <c r="P23" s="37"/>
      <c r="Q23" s="37"/>
      <c r="R23" s="37"/>
      <c r="S23" s="37"/>
      <c r="T23" s="37"/>
      <c r="U23" s="37"/>
      <c r="V23" s="37"/>
      <c r="W23" s="37"/>
      <c r="X23" s="37"/>
      <c r="Y23" s="37"/>
      <c r="Z23" s="37"/>
    </row>
    <row r="24" spans="1:26">
      <c r="A24" s="37"/>
      <c r="B24" s="37"/>
      <c r="C24" s="37"/>
      <c r="D24" s="37"/>
      <c r="E24" s="37"/>
      <c r="F24" s="37"/>
      <c r="G24" s="37"/>
      <c r="H24" s="37"/>
      <c r="I24" s="37"/>
      <c r="J24" s="37"/>
      <c r="K24" s="37"/>
      <c r="L24" s="37"/>
      <c r="M24" s="37"/>
      <c r="N24" s="37"/>
      <c r="O24" s="37"/>
      <c r="P24" s="37"/>
      <c r="Q24" s="37"/>
      <c r="R24" s="37"/>
      <c r="S24" s="37"/>
      <c r="T24" s="37"/>
      <c r="U24" s="37"/>
      <c r="V24" s="37"/>
      <c r="W24" s="37"/>
      <c r="X24" s="37"/>
      <c r="Y24" s="37"/>
      <c r="Z24" s="37"/>
    </row>
    <row r="25" spans="1:26">
      <c r="A25" s="37"/>
      <c r="B25" s="37"/>
      <c r="C25" s="37"/>
      <c r="D25" s="37"/>
      <c r="E25" s="37"/>
      <c r="F25" s="37"/>
      <c r="G25" s="37"/>
      <c r="H25" s="37"/>
      <c r="I25" s="37"/>
      <c r="J25" s="37"/>
      <c r="K25" s="37"/>
      <c r="L25" s="37"/>
      <c r="M25" s="37"/>
      <c r="N25" s="37"/>
      <c r="O25" s="37"/>
      <c r="P25" s="37"/>
      <c r="Q25" s="37"/>
      <c r="R25" s="37"/>
      <c r="S25" s="37"/>
      <c r="T25" s="37"/>
      <c r="U25" s="37"/>
      <c r="V25" s="37"/>
      <c r="W25" s="37"/>
      <c r="X25" s="37"/>
      <c r="Y25" s="37"/>
      <c r="Z25" s="37"/>
    </row>
    <row r="26" spans="1:26">
      <c r="A26" s="37"/>
      <c r="B26" s="37"/>
      <c r="C26" s="37"/>
      <c r="D26" s="37"/>
      <c r="E26" s="37"/>
      <c r="F26" s="37"/>
      <c r="G26" s="37"/>
      <c r="H26" s="37"/>
      <c r="I26" s="37"/>
      <c r="J26" s="37"/>
      <c r="K26" s="37"/>
      <c r="L26" s="37"/>
      <c r="M26" s="37"/>
      <c r="N26" s="37"/>
      <c r="O26" s="37"/>
      <c r="P26" s="37"/>
      <c r="Q26" s="37"/>
      <c r="R26" s="37"/>
      <c r="S26" s="37"/>
      <c r="T26" s="37"/>
      <c r="U26" s="37"/>
      <c r="V26" s="37"/>
      <c r="W26" s="37"/>
      <c r="X26" s="37"/>
      <c r="Y26" s="37"/>
      <c r="Z26" s="37"/>
    </row>
    <row r="27" spans="1:26">
      <c r="A27" s="37"/>
      <c r="B27" s="37"/>
      <c r="C27" s="37"/>
      <c r="D27" s="37"/>
      <c r="E27" s="37"/>
      <c r="F27" s="37"/>
      <c r="G27" s="37"/>
      <c r="H27" s="37"/>
      <c r="I27" s="37"/>
      <c r="J27" s="37"/>
      <c r="K27" s="37"/>
      <c r="L27" s="37"/>
      <c r="M27" s="37"/>
      <c r="N27" s="37"/>
      <c r="O27" s="37"/>
      <c r="P27" s="37"/>
      <c r="Q27" s="37"/>
      <c r="R27" s="37"/>
      <c r="S27" s="37"/>
      <c r="T27" s="37"/>
      <c r="U27" s="37"/>
      <c r="V27" s="37"/>
      <c r="W27" s="37"/>
      <c r="X27" s="37"/>
      <c r="Y27" s="37"/>
      <c r="Z27" s="37"/>
    </row>
    <row r="28" spans="1:26">
      <c r="A28" s="37"/>
      <c r="B28" s="37"/>
      <c r="C28" s="37"/>
      <c r="D28" s="37"/>
      <c r="E28" s="37"/>
      <c r="F28" s="37"/>
      <c r="G28" s="37"/>
      <c r="H28" s="37"/>
      <c r="I28" s="37"/>
      <c r="J28" s="37"/>
      <c r="K28" s="37"/>
      <c r="L28" s="37"/>
      <c r="M28" s="37"/>
      <c r="N28" s="37"/>
      <c r="O28" s="37"/>
      <c r="P28" s="37"/>
      <c r="Q28" s="37"/>
      <c r="R28" s="37"/>
      <c r="S28" s="37"/>
      <c r="T28" s="37"/>
      <c r="U28" s="37"/>
      <c r="V28" s="37"/>
      <c r="W28" s="37"/>
      <c r="X28" s="37"/>
      <c r="Y28" s="37"/>
      <c r="Z28" s="37"/>
    </row>
    <row r="29" spans="1:26">
      <c r="A29" s="37"/>
      <c r="B29" s="37"/>
      <c r="C29" s="37"/>
      <c r="D29" s="37"/>
      <c r="E29" s="37"/>
      <c r="F29" s="37"/>
      <c r="G29" s="37"/>
      <c r="H29" s="37"/>
      <c r="I29" s="37"/>
      <c r="J29" s="37"/>
      <c r="K29" s="37"/>
      <c r="L29" s="37"/>
      <c r="M29" s="37"/>
      <c r="N29" s="37"/>
      <c r="O29" s="37"/>
      <c r="P29" s="37"/>
      <c r="Q29" s="37"/>
      <c r="R29" s="37"/>
      <c r="S29" s="37"/>
      <c r="T29" s="37"/>
      <c r="U29" s="37"/>
      <c r="V29" s="37"/>
      <c r="W29" s="37"/>
      <c r="X29" s="37"/>
      <c r="Y29" s="37"/>
      <c r="Z29" s="37"/>
    </row>
    <row r="30" spans="1:26">
      <c r="A30" s="37"/>
      <c r="B30" s="37"/>
      <c r="C30" s="37"/>
      <c r="D30" s="37"/>
      <c r="E30" s="37"/>
      <c r="F30" s="37"/>
      <c r="G30" s="37"/>
      <c r="H30" s="37"/>
      <c r="I30" s="37"/>
      <c r="J30" s="37"/>
      <c r="K30" s="37"/>
      <c r="L30" s="37"/>
      <c r="M30" s="37"/>
      <c r="N30" s="37"/>
      <c r="O30" s="37"/>
      <c r="P30" s="37"/>
      <c r="Q30" s="37"/>
      <c r="R30" s="37"/>
      <c r="S30" s="37"/>
      <c r="T30" s="37"/>
      <c r="U30" s="37"/>
      <c r="V30" s="37"/>
      <c r="W30" s="37"/>
      <c r="X30" s="37"/>
      <c r="Y30" s="37"/>
      <c r="Z30" s="37"/>
    </row>
    <row r="31" spans="1:26">
      <c r="A31" s="37"/>
      <c r="B31" s="37"/>
      <c r="C31" s="37"/>
      <c r="D31" s="37"/>
      <c r="E31" s="37"/>
      <c r="F31" s="37"/>
      <c r="G31" s="37"/>
      <c r="H31" s="37"/>
      <c r="I31" s="37"/>
      <c r="J31" s="37"/>
      <c r="K31" s="37"/>
      <c r="L31" s="37"/>
      <c r="M31" s="37"/>
      <c r="N31" s="37"/>
      <c r="O31" s="37"/>
      <c r="P31" s="37"/>
      <c r="Q31" s="37"/>
      <c r="R31" s="37"/>
      <c r="S31" s="37"/>
      <c r="T31" s="37"/>
      <c r="U31" s="37"/>
      <c r="V31" s="37"/>
      <c r="W31" s="37"/>
      <c r="X31" s="37"/>
      <c r="Y31" s="37"/>
      <c r="Z31" s="37"/>
    </row>
    <row r="32" spans="1:26">
      <c r="A32" s="37"/>
      <c r="B32" s="37"/>
      <c r="C32" s="37"/>
      <c r="D32" s="37"/>
      <c r="E32" s="37"/>
      <c r="F32" s="37"/>
      <c r="G32" s="37"/>
      <c r="H32" s="37"/>
      <c r="I32" s="37"/>
      <c r="J32" s="37"/>
      <c r="K32" s="37"/>
      <c r="L32" s="37"/>
      <c r="M32" s="37"/>
      <c r="N32" s="37"/>
      <c r="O32" s="37"/>
      <c r="P32" s="37"/>
      <c r="Q32" s="37"/>
      <c r="R32" s="37"/>
      <c r="S32" s="37"/>
      <c r="T32" s="37"/>
      <c r="U32" s="37"/>
      <c r="V32" s="37"/>
      <c r="W32" s="37"/>
      <c r="X32" s="37"/>
      <c r="Y32" s="37"/>
      <c r="Z32" s="37"/>
    </row>
    <row r="33" spans="1:26">
      <c r="A33" s="37"/>
      <c r="B33" s="37"/>
      <c r="C33" s="37"/>
      <c r="D33" s="37"/>
      <c r="E33" s="37"/>
      <c r="F33" s="37"/>
      <c r="G33" s="37"/>
      <c r="H33" s="37"/>
      <c r="I33" s="37"/>
      <c r="J33" s="37"/>
      <c r="K33" s="37"/>
      <c r="L33" s="37"/>
      <c r="M33" s="37"/>
      <c r="N33" s="37"/>
      <c r="O33" s="37"/>
      <c r="P33" s="37"/>
      <c r="Q33" s="37"/>
      <c r="R33" s="37"/>
      <c r="S33" s="37"/>
      <c r="T33" s="37"/>
      <c r="U33" s="37"/>
      <c r="V33" s="37"/>
      <c r="W33" s="37"/>
      <c r="X33" s="37"/>
      <c r="Y33" s="37"/>
      <c r="Z33" s="37"/>
    </row>
    <row r="34" spans="1:26">
      <c r="A34" s="37"/>
      <c r="B34" s="37"/>
      <c r="C34" s="37"/>
      <c r="D34" s="37"/>
      <c r="E34" s="37"/>
      <c r="F34" s="37"/>
      <c r="G34" s="37"/>
      <c r="H34" s="37"/>
      <c r="I34" s="37"/>
      <c r="J34" s="37"/>
      <c r="K34" s="37"/>
      <c r="L34" s="37"/>
      <c r="M34" s="37"/>
      <c r="N34" s="37"/>
      <c r="O34" s="37"/>
      <c r="P34" s="37"/>
      <c r="Q34" s="37"/>
      <c r="R34" s="37"/>
      <c r="S34" s="37"/>
      <c r="T34" s="37"/>
      <c r="U34" s="37"/>
      <c r="V34" s="37"/>
      <c r="W34" s="37"/>
      <c r="X34" s="37"/>
      <c r="Y34" s="37"/>
      <c r="Z34" s="37"/>
    </row>
    <row r="35" spans="1:26">
      <c r="A35" s="37"/>
      <c r="B35" s="37"/>
      <c r="C35" s="37"/>
      <c r="D35" s="37"/>
      <c r="E35" s="37"/>
      <c r="F35" s="37"/>
      <c r="G35" s="37"/>
      <c r="H35" s="37"/>
      <c r="I35" s="37"/>
      <c r="J35" s="37"/>
      <c r="K35" s="37"/>
      <c r="L35" s="37"/>
      <c r="M35" s="37"/>
      <c r="N35" s="37"/>
      <c r="O35" s="37"/>
      <c r="P35" s="37"/>
      <c r="Q35" s="37"/>
      <c r="R35" s="37"/>
      <c r="S35" s="37"/>
      <c r="T35" s="37"/>
      <c r="U35" s="37"/>
      <c r="V35" s="37"/>
      <c r="W35" s="37"/>
      <c r="X35" s="37"/>
      <c r="Y35" s="37"/>
      <c r="Z35" s="37"/>
    </row>
    <row r="36" spans="1:26">
      <c r="A36" s="37"/>
      <c r="B36" s="37"/>
      <c r="C36" s="37"/>
      <c r="D36" s="37"/>
      <c r="E36" s="37"/>
      <c r="F36" s="37"/>
      <c r="G36" s="37"/>
      <c r="H36" s="37"/>
      <c r="I36" s="37"/>
      <c r="J36" s="37"/>
      <c r="K36" s="37"/>
      <c r="L36" s="37"/>
      <c r="M36" s="37"/>
      <c r="N36" s="37"/>
      <c r="O36" s="37"/>
      <c r="P36" s="37"/>
      <c r="Q36" s="37"/>
      <c r="R36" s="37"/>
      <c r="S36" s="37"/>
      <c r="T36" s="37"/>
      <c r="U36" s="37"/>
      <c r="V36" s="37"/>
      <c r="W36" s="37"/>
      <c r="X36" s="37"/>
      <c r="Y36" s="37"/>
      <c r="Z36" s="37"/>
    </row>
    <row r="37" spans="1:26">
      <c r="A37" s="37"/>
      <c r="B37" s="37"/>
      <c r="C37" s="37"/>
      <c r="D37" s="37"/>
      <c r="E37" s="37"/>
      <c r="F37" s="37"/>
      <c r="G37" s="37"/>
      <c r="H37" s="37"/>
      <c r="I37" s="37"/>
      <c r="J37" s="37"/>
      <c r="K37" s="37"/>
      <c r="L37" s="37"/>
      <c r="M37" s="37"/>
      <c r="N37" s="37"/>
      <c r="O37" s="37"/>
      <c r="P37" s="37"/>
      <c r="Q37" s="37"/>
      <c r="R37" s="37"/>
      <c r="S37" s="37"/>
      <c r="T37" s="37"/>
      <c r="U37" s="37"/>
      <c r="V37" s="37"/>
      <c r="W37" s="37"/>
      <c r="X37" s="37"/>
      <c r="Y37" s="37"/>
      <c r="Z37" s="37"/>
    </row>
    <row r="38" spans="1:26">
      <c r="A38" s="37"/>
      <c r="B38" s="37"/>
      <c r="C38" s="37"/>
      <c r="D38" s="37"/>
      <c r="E38" s="37"/>
      <c r="F38" s="37"/>
      <c r="G38" s="37"/>
      <c r="H38" s="37"/>
      <c r="I38" s="37"/>
      <c r="J38" s="37"/>
      <c r="K38" s="37"/>
      <c r="L38" s="37"/>
      <c r="M38" s="37"/>
      <c r="N38" s="37"/>
      <c r="O38" s="37"/>
      <c r="P38" s="37"/>
      <c r="Q38" s="37"/>
      <c r="R38" s="37"/>
      <c r="S38" s="37"/>
      <c r="T38" s="37"/>
      <c r="U38" s="37"/>
      <c r="V38" s="37"/>
      <c r="W38" s="37"/>
      <c r="X38" s="37"/>
      <c r="Y38" s="37"/>
      <c r="Z38" s="37"/>
    </row>
    <row r="39" spans="1:26">
      <c r="A39" s="37"/>
      <c r="B39" s="37"/>
      <c r="C39" s="37"/>
      <c r="D39" s="37"/>
      <c r="E39" s="37"/>
      <c r="F39" s="37"/>
      <c r="G39" s="37"/>
      <c r="H39" s="37"/>
      <c r="I39" s="37"/>
      <c r="J39" s="37"/>
      <c r="K39" s="37"/>
      <c r="L39" s="37"/>
      <c r="M39" s="37"/>
      <c r="N39" s="37"/>
      <c r="O39" s="37"/>
      <c r="P39" s="37"/>
      <c r="Q39" s="37"/>
      <c r="R39" s="37"/>
      <c r="S39" s="37"/>
      <c r="T39" s="37"/>
      <c r="U39" s="37"/>
      <c r="V39" s="37"/>
      <c r="W39" s="37"/>
      <c r="X39" s="37"/>
      <c r="Y39" s="37"/>
      <c r="Z39" s="37"/>
    </row>
    <row r="40" spans="1:26">
      <c r="A40" s="37"/>
      <c r="B40" s="37"/>
      <c r="C40" s="37"/>
      <c r="D40" s="37"/>
      <c r="E40" s="37"/>
      <c r="F40" s="37"/>
      <c r="G40" s="37"/>
      <c r="H40" s="37"/>
      <c r="I40" s="37"/>
      <c r="J40" s="37"/>
      <c r="K40" s="37"/>
      <c r="L40" s="37"/>
      <c r="M40" s="37"/>
      <c r="N40" s="37"/>
      <c r="O40" s="37"/>
      <c r="P40" s="37"/>
      <c r="Q40" s="37"/>
      <c r="R40" s="37"/>
      <c r="S40" s="37"/>
      <c r="T40" s="37"/>
      <c r="U40" s="37"/>
      <c r="V40" s="37"/>
      <c r="W40" s="37"/>
      <c r="X40" s="37"/>
      <c r="Y40" s="37"/>
      <c r="Z40" s="37"/>
    </row>
    <row r="41" spans="1:26">
      <c r="A41" s="37"/>
      <c r="B41" s="37"/>
      <c r="C41" s="37"/>
      <c r="D41" s="37"/>
      <c r="E41" s="37"/>
      <c r="F41" s="37"/>
      <c r="G41" s="37"/>
      <c r="H41" s="37"/>
      <c r="I41" s="37"/>
      <c r="J41" s="37"/>
      <c r="K41" s="37"/>
      <c r="L41" s="37"/>
      <c r="M41" s="37"/>
      <c r="N41" s="37"/>
      <c r="O41" s="37"/>
      <c r="P41" s="37"/>
      <c r="Q41" s="37"/>
      <c r="R41" s="37"/>
      <c r="S41" s="37"/>
      <c r="T41" s="37"/>
      <c r="U41" s="37"/>
      <c r="V41" s="37"/>
      <c r="W41" s="37"/>
      <c r="X41" s="37"/>
      <c r="Y41" s="37"/>
      <c r="Z41" s="37"/>
    </row>
    <row r="42" spans="1:26">
      <c r="A42" s="37"/>
      <c r="B42" s="37"/>
      <c r="C42" s="37"/>
      <c r="D42" s="37"/>
      <c r="E42" s="37"/>
      <c r="F42" s="37"/>
      <c r="G42" s="37"/>
      <c r="H42" s="37"/>
      <c r="I42" s="37"/>
      <c r="J42" s="37"/>
      <c r="K42" s="37"/>
      <c r="L42" s="37"/>
      <c r="M42" s="37"/>
      <c r="N42" s="37"/>
      <c r="O42" s="37"/>
      <c r="P42" s="37"/>
      <c r="Q42" s="37"/>
      <c r="R42" s="37"/>
      <c r="S42" s="37"/>
      <c r="T42" s="37"/>
      <c r="U42" s="37"/>
      <c r="V42" s="37"/>
      <c r="W42" s="37"/>
      <c r="X42" s="37"/>
      <c r="Y42" s="37"/>
      <c r="Z42" s="37"/>
    </row>
    <row r="43" spans="1:26">
      <c r="A43" s="37"/>
      <c r="B43" s="37"/>
      <c r="C43" s="37"/>
      <c r="D43" s="37"/>
      <c r="E43" s="37"/>
      <c r="F43" s="37"/>
      <c r="G43" s="37"/>
      <c r="H43" s="37"/>
      <c r="I43" s="37"/>
      <c r="J43" s="37"/>
      <c r="K43" s="37"/>
      <c r="L43" s="37"/>
      <c r="M43" s="37"/>
      <c r="N43" s="37"/>
      <c r="O43" s="37"/>
      <c r="P43" s="37"/>
      <c r="Q43" s="37"/>
      <c r="R43" s="37"/>
      <c r="S43" s="37"/>
      <c r="T43" s="37"/>
      <c r="U43" s="37"/>
      <c r="V43" s="37"/>
      <c r="W43" s="37"/>
      <c r="X43" s="37"/>
      <c r="Y43" s="37"/>
      <c r="Z43" s="37"/>
    </row>
    <row r="44" spans="1:26">
      <c r="A44" s="37"/>
      <c r="B44" s="37"/>
      <c r="C44" s="37"/>
      <c r="D44" s="37"/>
      <c r="E44" s="37"/>
      <c r="F44" s="37"/>
      <c r="G44" s="37"/>
      <c r="H44" s="37"/>
      <c r="I44" s="37"/>
      <c r="J44" s="37"/>
      <c r="K44" s="37"/>
      <c r="L44" s="37"/>
      <c r="M44" s="37"/>
      <c r="N44" s="37"/>
      <c r="O44" s="37"/>
      <c r="P44" s="37"/>
      <c r="Q44" s="37"/>
      <c r="R44" s="37"/>
      <c r="S44" s="37"/>
      <c r="T44" s="37"/>
      <c r="U44" s="37"/>
      <c r="V44" s="37"/>
      <c r="W44" s="37"/>
      <c r="X44" s="37"/>
      <c r="Y44" s="37"/>
      <c r="Z44" s="37"/>
    </row>
    <row r="45" spans="1:26">
      <c r="A45" s="37"/>
      <c r="B45" s="37"/>
      <c r="C45" s="37"/>
      <c r="D45" s="37"/>
      <c r="E45" s="37"/>
      <c r="F45" s="37"/>
      <c r="G45" s="37"/>
      <c r="H45" s="37"/>
      <c r="I45" s="37"/>
      <c r="J45" s="37"/>
      <c r="K45" s="37"/>
      <c r="L45" s="37"/>
      <c r="M45" s="37"/>
      <c r="N45" s="37"/>
      <c r="O45" s="37"/>
      <c r="P45" s="37"/>
      <c r="Q45" s="37"/>
      <c r="R45" s="37"/>
      <c r="S45" s="37"/>
      <c r="T45" s="37"/>
      <c r="U45" s="37"/>
      <c r="V45" s="37"/>
      <c r="W45" s="37"/>
      <c r="X45" s="37"/>
      <c r="Y45" s="37"/>
      <c r="Z45" s="37"/>
    </row>
    <row r="46" spans="1:26">
      <c r="A46" s="37"/>
      <c r="B46" s="37"/>
      <c r="C46" s="37"/>
      <c r="D46" s="37"/>
      <c r="E46" s="37"/>
      <c r="F46" s="37"/>
      <c r="G46" s="37"/>
      <c r="H46" s="37"/>
      <c r="I46" s="37"/>
      <c r="J46" s="37"/>
      <c r="K46" s="37"/>
      <c r="L46" s="37"/>
      <c r="M46" s="37"/>
      <c r="N46" s="37"/>
      <c r="O46" s="37"/>
      <c r="P46" s="37"/>
      <c r="Q46" s="37"/>
      <c r="R46" s="37"/>
      <c r="S46" s="37"/>
      <c r="T46" s="37"/>
      <c r="U46" s="37"/>
      <c r="V46" s="37"/>
      <c r="W46" s="37"/>
      <c r="X46" s="37"/>
      <c r="Y46" s="37"/>
      <c r="Z46" s="37"/>
    </row>
    <row r="47" spans="1:26">
      <c r="A47" s="37"/>
      <c r="B47" s="37"/>
      <c r="C47" s="37"/>
      <c r="D47" s="37"/>
      <c r="E47" s="37"/>
      <c r="F47" s="37"/>
      <c r="G47" s="37"/>
      <c r="H47" s="37"/>
      <c r="I47" s="37"/>
      <c r="J47" s="37"/>
      <c r="K47" s="37"/>
      <c r="L47" s="37"/>
      <c r="M47" s="37"/>
      <c r="N47" s="37"/>
      <c r="O47" s="37"/>
      <c r="P47" s="37"/>
      <c r="Q47" s="37"/>
      <c r="R47" s="37"/>
      <c r="S47" s="37"/>
      <c r="T47" s="37"/>
      <c r="U47" s="37"/>
      <c r="V47" s="37"/>
      <c r="W47" s="37"/>
      <c r="X47" s="37"/>
      <c r="Y47" s="37"/>
      <c r="Z47" s="37"/>
    </row>
    <row r="48" spans="1:26">
      <c r="A48" s="37"/>
      <c r="B48" s="37"/>
      <c r="C48" s="37"/>
      <c r="D48" s="37"/>
      <c r="E48" s="37"/>
      <c r="F48" s="37"/>
      <c r="G48" s="37"/>
      <c r="H48" s="37"/>
      <c r="I48" s="37"/>
      <c r="J48" s="37"/>
      <c r="K48" s="37"/>
      <c r="L48" s="37"/>
      <c r="M48" s="37"/>
      <c r="N48" s="37"/>
      <c r="O48" s="37"/>
      <c r="P48" s="37"/>
      <c r="Q48" s="37"/>
      <c r="R48" s="37"/>
      <c r="S48" s="37"/>
      <c r="T48" s="37"/>
      <c r="U48" s="37"/>
      <c r="V48" s="37"/>
      <c r="W48" s="37"/>
      <c r="X48" s="37"/>
      <c r="Y48" s="37"/>
      <c r="Z48" s="37"/>
    </row>
    <row r="49" spans="1:26">
      <c r="A49" s="37"/>
      <c r="B49" s="37"/>
      <c r="C49" s="37"/>
      <c r="D49" s="37"/>
      <c r="E49" s="37"/>
      <c r="F49" s="37"/>
      <c r="G49" s="37"/>
      <c r="H49" s="37"/>
      <c r="I49" s="37"/>
      <c r="J49" s="37"/>
      <c r="K49" s="37"/>
      <c r="L49" s="37"/>
      <c r="M49" s="37"/>
      <c r="N49" s="37"/>
      <c r="O49" s="37"/>
      <c r="P49" s="37"/>
      <c r="Q49" s="37"/>
      <c r="R49" s="37"/>
      <c r="S49" s="37"/>
      <c r="T49" s="37"/>
      <c r="U49" s="37"/>
      <c r="V49" s="37"/>
      <c r="W49" s="37"/>
      <c r="X49" s="37"/>
      <c r="Y49" s="37"/>
      <c r="Z49" s="37"/>
    </row>
    <row r="50" spans="1:26">
      <c r="A50" s="37"/>
      <c r="B50" s="37"/>
      <c r="C50" s="37"/>
      <c r="D50" s="37"/>
      <c r="E50" s="37"/>
      <c r="F50" s="37"/>
      <c r="G50" s="37"/>
      <c r="H50" s="37"/>
      <c r="I50" s="37"/>
      <c r="J50" s="37"/>
      <c r="K50" s="37"/>
      <c r="L50" s="37"/>
      <c r="M50" s="37"/>
      <c r="N50" s="37"/>
      <c r="O50" s="37"/>
      <c r="P50" s="37"/>
      <c r="Q50" s="37"/>
      <c r="R50" s="37"/>
      <c r="S50" s="37"/>
      <c r="T50" s="37"/>
      <c r="U50" s="37"/>
      <c r="V50" s="37"/>
      <c r="W50" s="37"/>
      <c r="X50" s="37"/>
      <c r="Y50" s="37"/>
      <c r="Z50" s="37"/>
    </row>
    <row r="51" spans="1:26">
      <c r="A51" s="37"/>
      <c r="B51" s="37"/>
      <c r="C51" s="37"/>
      <c r="D51" s="37"/>
      <c r="E51" s="37"/>
      <c r="F51" s="37"/>
      <c r="G51" s="37"/>
      <c r="H51" s="37"/>
      <c r="I51" s="37"/>
      <c r="J51" s="37"/>
      <c r="K51" s="37"/>
      <c r="L51" s="37"/>
      <c r="M51" s="37"/>
      <c r="N51" s="37"/>
      <c r="O51" s="37"/>
      <c r="P51" s="37"/>
      <c r="Q51" s="37"/>
      <c r="R51" s="37"/>
      <c r="S51" s="37"/>
      <c r="T51" s="37"/>
      <c r="U51" s="37"/>
      <c r="V51" s="37"/>
      <c r="W51" s="37"/>
      <c r="X51" s="37"/>
      <c r="Y51" s="37"/>
      <c r="Z51" s="37"/>
    </row>
    <row r="52" spans="1:26">
      <c r="A52" s="37"/>
      <c r="B52" s="37"/>
      <c r="C52" s="37"/>
      <c r="D52" s="37"/>
      <c r="E52" s="37"/>
      <c r="F52" s="37"/>
      <c r="G52" s="37"/>
      <c r="H52" s="37"/>
      <c r="I52" s="37"/>
      <c r="J52" s="37"/>
      <c r="K52" s="37"/>
      <c r="L52" s="37"/>
      <c r="M52" s="37"/>
      <c r="N52" s="37"/>
      <c r="O52" s="37"/>
      <c r="P52" s="37"/>
      <c r="Q52" s="37"/>
      <c r="R52" s="37"/>
      <c r="S52" s="37"/>
      <c r="T52" s="37"/>
      <c r="U52" s="37"/>
      <c r="V52" s="37"/>
      <c r="W52" s="37"/>
      <c r="X52" s="37"/>
      <c r="Y52" s="37"/>
      <c r="Z52" s="37"/>
    </row>
    <row r="53" spans="1:26">
      <c r="A53" s="37"/>
      <c r="B53" s="37"/>
      <c r="C53" s="37"/>
      <c r="D53" s="37"/>
      <c r="E53" s="37"/>
      <c r="F53" s="37"/>
      <c r="G53" s="37"/>
      <c r="H53" s="37"/>
      <c r="I53" s="37"/>
      <c r="J53" s="37"/>
      <c r="K53" s="37"/>
      <c r="L53" s="37"/>
      <c r="M53" s="37"/>
      <c r="N53" s="37"/>
      <c r="O53" s="37"/>
      <c r="P53" s="37"/>
      <c r="Q53" s="37"/>
      <c r="R53" s="37"/>
      <c r="S53" s="37"/>
      <c r="T53" s="37"/>
      <c r="U53" s="37"/>
      <c r="V53" s="37"/>
      <c r="W53" s="37"/>
      <c r="X53" s="37"/>
      <c r="Y53" s="37"/>
      <c r="Z53" s="37"/>
    </row>
    <row r="54" spans="1:26">
      <c r="A54" s="37"/>
      <c r="B54" s="37"/>
      <c r="C54" s="37"/>
      <c r="D54" s="37"/>
      <c r="E54" s="37"/>
      <c r="F54" s="37"/>
      <c r="G54" s="37"/>
      <c r="H54" s="37"/>
      <c r="I54" s="37"/>
      <c r="J54" s="37"/>
      <c r="K54" s="37"/>
      <c r="L54" s="37"/>
      <c r="M54" s="37"/>
      <c r="N54" s="37"/>
      <c r="O54" s="37"/>
      <c r="P54" s="37"/>
      <c r="Q54" s="37"/>
      <c r="R54" s="37"/>
      <c r="S54" s="37"/>
      <c r="T54" s="37"/>
      <c r="U54" s="37"/>
      <c r="V54" s="37"/>
      <c r="W54" s="37"/>
      <c r="X54" s="37"/>
      <c r="Y54" s="37"/>
      <c r="Z54" s="37"/>
    </row>
    <row r="55" spans="1:26">
      <c r="A55" s="37"/>
      <c r="B55" s="37"/>
      <c r="C55" s="37"/>
      <c r="D55" s="37"/>
      <c r="E55" s="37"/>
      <c r="F55" s="37"/>
      <c r="G55" s="37"/>
      <c r="H55" s="37"/>
      <c r="I55" s="37"/>
      <c r="J55" s="37"/>
      <c r="K55" s="37"/>
      <c r="L55" s="37"/>
      <c r="M55" s="37"/>
      <c r="N55" s="37"/>
      <c r="O55" s="37"/>
      <c r="P55" s="37"/>
      <c r="Q55" s="37"/>
      <c r="R55" s="37"/>
      <c r="S55" s="37"/>
      <c r="T55" s="37"/>
      <c r="U55" s="37"/>
      <c r="V55" s="37"/>
      <c r="W55" s="37"/>
      <c r="X55" s="37"/>
      <c r="Y55" s="37"/>
      <c r="Z55" s="37"/>
    </row>
    <row r="56" spans="1:26">
      <c r="A56" s="37"/>
      <c r="B56" s="37"/>
      <c r="C56" s="37"/>
      <c r="D56" s="37"/>
      <c r="E56" s="37"/>
      <c r="F56" s="37"/>
      <c r="G56" s="37"/>
      <c r="H56" s="37"/>
      <c r="I56" s="37"/>
      <c r="J56" s="37"/>
      <c r="K56" s="37"/>
      <c r="L56" s="37"/>
      <c r="M56" s="37"/>
      <c r="N56" s="37"/>
      <c r="O56" s="37"/>
      <c r="P56" s="37"/>
      <c r="Q56" s="37"/>
      <c r="R56" s="37"/>
      <c r="S56" s="37"/>
      <c r="T56" s="37"/>
      <c r="U56" s="37"/>
      <c r="V56" s="37"/>
      <c r="W56" s="37"/>
      <c r="X56" s="37"/>
      <c r="Y56" s="37"/>
      <c r="Z56" s="37"/>
    </row>
    <row r="57" spans="1:26">
      <c r="A57" s="37"/>
      <c r="B57" s="37"/>
      <c r="C57" s="37"/>
      <c r="D57" s="37"/>
      <c r="E57" s="37"/>
      <c r="F57" s="37"/>
      <c r="G57" s="37"/>
      <c r="H57" s="37"/>
      <c r="I57" s="37"/>
      <c r="J57" s="37"/>
      <c r="K57" s="37"/>
      <c r="L57" s="37"/>
      <c r="M57" s="37"/>
      <c r="N57" s="37"/>
      <c r="O57" s="37"/>
      <c r="P57" s="37"/>
      <c r="Q57" s="37"/>
      <c r="R57" s="37"/>
      <c r="S57" s="37"/>
      <c r="T57" s="37"/>
      <c r="U57" s="37"/>
      <c r="V57" s="37"/>
      <c r="W57" s="37"/>
      <c r="X57" s="37"/>
      <c r="Y57" s="37"/>
      <c r="Z57" s="37"/>
    </row>
    <row r="58" spans="1:26">
      <c r="A58" s="37"/>
      <c r="B58" s="37"/>
      <c r="C58" s="37"/>
      <c r="D58" s="37"/>
      <c r="E58" s="37"/>
      <c r="F58" s="37"/>
      <c r="G58" s="37"/>
      <c r="H58" s="37"/>
      <c r="I58" s="37"/>
      <c r="J58" s="37"/>
      <c r="K58" s="37"/>
      <c r="L58" s="37"/>
      <c r="M58" s="37"/>
      <c r="N58" s="37"/>
      <c r="O58" s="37"/>
      <c r="P58" s="37"/>
      <c r="Q58" s="37"/>
      <c r="R58" s="37"/>
      <c r="S58" s="37"/>
      <c r="T58" s="37"/>
      <c r="U58" s="37"/>
      <c r="V58" s="37"/>
      <c r="W58" s="37"/>
      <c r="X58" s="37"/>
      <c r="Y58" s="37"/>
      <c r="Z58" s="37"/>
    </row>
    <row r="59" spans="1:26">
      <c r="A59" s="37"/>
      <c r="B59" s="37"/>
      <c r="C59" s="37"/>
      <c r="D59" s="37"/>
      <c r="E59" s="37"/>
      <c r="F59" s="37"/>
      <c r="G59" s="37"/>
      <c r="H59" s="37"/>
      <c r="I59" s="37"/>
      <c r="J59" s="37"/>
      <c r="K59" s="37"/>
      <c r="L59" s="37"/>
      <c r="M59" s="37"/>
      <c r="N59" s="37"/>
      <c r="O59" s="37"/>
      <c r="P59" s="37"/>
      <c r="Q59" s="37"/>
      <c r="R59" s="37"/>
      <c r="S59" s="37"/>
      <c r="T59" s="37"/>
      <c r="U59" s="37"/>
      <c r="V59" s="37"/>
      <c r="W59" s="37"/>
      <c r="X59" s="37"/>
      <c r="Y59" s="37"/>
      <c r="Z59" s="37"/>
    </row>
    <row r="60" spans="1:26">
      <c r="A60" s="37"/>
      <c r="B60" s="37"/>
      <c r="C60" s="37"/>
      <c r="D60" s="37"/>
      <c r="E60" s="37"/>
      <c r="F60" s="37"/>
      <c r="G60" s="37"/>
      <c r="H60" s="37"/>
      <c r="I60" s="37"/>
      <c r="J60" s="37"/>
      <c r="K60" s="37"/>
      <c r="L60" s="37"/>
      <c r="M60" s="37"/>
      <c r="N60" s="37"/>
      <c r="O60" s="37"/>
      <c r="P60" s="37"/>
      <c r="Q60" s="37"/>
      <c r="R60" s="37"/>
      <c r="S60" s="37"/>
      <c r="T60" s="37"/>
      <c r="U60" s="37"/>
      <c r="V60" s="37"/>
      <c r="W60" s="37"/>
      <c r="X60" s="37"/>
      <c r="Y60" s="37"/>
      <c r="Z60" s="37"/>
    </row>
    <row r="61" spans="1:26">
      <c r="A61" s="37"/>
      <c r="B61" s="37"/>
      <c r="C61" s="37"/>
      <c r="D61" s="37"/>
      <c r="E61" s="37"/>
      <c r="F61" s="37"/>
      <c r="G61" s="37"/>
      <c r="H61" s="37"/>
      <c r="I61" s="37"/>
      <c r="J61" s="37"/>
      <c r="K61" s="37"/>
      <c r="L61" s="37"/>
      <c r="M61" s="37"/>
      <c r="N61" s="37"/>
      <c r="O61" s="37"/>
      <c r="P61" s="37"/>
      <c r="Q61" s="37"/>
      <c r="R61" s="37"/>
      <c r="S61" s="37"/>
      <c r="T61" s="37"/>
      <c r="U61" s="37"/>
      <c r="V61" s="37"/>
      <c r="W61" s="37"/>
      <c r="X61" s="37"/>
      <c r="Y61" s="37"/>
      <c r="Z61" s="37"/>
    </row>
    <row r="62" spans="1:26">
      <c r="A62" s="37"/>
      <c r="B62" s="37"/>
      <c r="C62" s="37"/>
      <c r="D62" s="37"/>
      <c r="E62" s="37"/>
      <c r="F62" s="37"/>
      <c r="G62" s="37"/>
      <c r="H62" s="37"/>
      <c r="I62" s="37"/>
      <c r="J62" s="37"/>
      <c r="K62" s="37"/>
      <c r="L62" s="37"/>
      <c r="M62" s="37"/>
      <c r="N62" s="37"/>
      <c r="O62" s="37"/>
      <c r="P62" s="37"/>
      <c r="Q62" s="37"/>
      <c r="R62" s="37"/>
      <c r="S62" s="37"/>
      <c r="T62" s="37"/>
      <c r="U62" s="37"/>
      <c r="V62" s="37"/>
      <c r="W62" s="37"/>
      <c r="X62" s="37"/>
      <c r="Y62" s="37"/>
      <c r="Z62" s="37"/>
    </row>
    <row r="63" spans="1:26">
      <c r="A63" s="37"/>
      <c r="B63" s="37"/>
      <c r="C63" s="37"/>
      <c r="D63" s="37"/>
      <c r="E63" s="37"/>
      <c r="F63" s="37"/>
      <c r="G63" s="37"/>
      <c r="H63" s="37"/>
      <c r="I63" s="37"/>
      <c r="J63" s="37"/>
      <c r="K63" s="37"/>
      <c r="L63" s="37"/>
      <c r="M63" s="37"/>
      <c r="N63" s="37"/>
      <c r="O63" s="37"/>
      <c r="P63" s="37"/>
      <c r="Q63" s="37"/>
      <c r="R63" s="37"/>
      <c r="S63" s="37"/>
      <c r="T63" s="37"/>
      <c r="U63" s="37"/>
      <c r="V63" s="37"/>
      <c r="W63" s="37"/>
      <c r="X63" s="37"/>
      <c r="Y63" s="37"/>
      <c r="Z63" s="37"/>
    </row>
    <row r="64" spans="1:26">
      <c r="A64" s="37"/>
      <c r="B64" s="37"/>
      <c r="C64" s="37"/>
      <c r="D64" s="37"/>
      <c r="E64" s="37"/>
      <c r="F64" s="37"/>
      <c r="G64" s="37"/>
      <c r="H64" s="37"/>
      <c r="I64" s="37"/>
      <c r="J64" s="37"/>
      <c r="K64" s="37"/>
      <c r="L64" s="37"/>
      <c r="M64" s="37"/>
      <c r="N64" s="37"/>
      <c r="O64" s="37"/>
      <c r="P64" s="37"/>
      <c r="Q64" s="37"/>
      <c r="R64" s="37"/>
      <c r="S64" s="37"/>
      <c r="T64" s="37"/>
      <c r="U64" s="37"/>
      <c r="V64" s="37"/>
      <c r="W64" s="37"/>
      <c r="X64" s="37"/>
      <c r="Y64" s="37"/>
      <c r="Z64" s="37"/>
    </row>
    <row r="65" spans="1:26">
      <c r="A65" s="37"/>
      <c r="B65" s="37"/>
      <c r="C65" s="37"/>
      <c r="D65" s="37"/>
      <c r="E65" s="37"/>
      <c r="F65" s="37"/>
      <c r="G65" s="37"/>
      <c r="H65" s="37"/>
      <c r="I65" s="37"/>
      <c r="J65" s="37"/>
      <c r="K65" s="37"/>
      <c r="L65" s="37"/>
      <c r="M65" s="37"/>
      <c r="N65" s="37"/>
      <c r="O65" s="37"/>
      <c r="P65" s="37"/>
      <c r="Q65" s="37"/>
      <c r="R65" s="37"/>
      <c r="S65" s="37"/>
      <c r="T65" s="37"/>
      <c r="U65" s="37"/>
      <c r="V65" s="37"/>
      <c r="W65" s="37"/>
      <c r="X65" s="37"/>
      <c r="Y65" s="37"/>
      <c r="Z65" s="37"/>
    </row>
    <row r="66" spans="1:26">
      <c r="A66" s="37"/>
      <c r="B66" s="37"/>
      <c r="C66" s="37"/>
      <c r="D66" s="37"/>
      <c r="E66" s="37"/>
      <c r="F66" s="37"/>
      <c r="G66" s="37"/>
      <c r="H66" s="37"/>
      <c r="I66" s="37"/>
      <c r="J66" s="37"/>
      <c r="K66" s="37"/>
      <c r="L66" s="37"/>
      <c r="M66" s="37"/>
      <c r="N66" s="37"/>
      <c r="O66" s="37"/>
      <c r="P66" s="37"/>
      <c r="Q66" s="37"/>
      <c r="R66" s="37"/>
      <c r="S66" s="37"/>
      <c r="T66" s="37"/>
      <c r="U66" s="37"/>
      <c r="V66" s="37"/>
      <c r="W66" s="37"/>
      <c r="X66" s="37"/>
      <c r="Y66" s="37"/>
      <c r="Z66" s="37"/>
    </row>
    <row r="67" spans="1:26">
      <c r="A67" s="37"/>
      <c r="B67" s="37"/>
      <c r="C67" s="37"/>
      <c r="D67" s="37"/>
      <c r="E67" s="37"/>
      <c r="F67" s="37"/>
      <c r="G67" s="37"/>
      <c r="H67" s="37"/>
      <c r="I67" s="37"/>
      <c r="J67" s="37"/>
      <c r="K67" s="37"/>
      <c r="L67" s="37"/>
      <c r="M67" s="37"/>
      <c r="N67" s="37"/>
      <c r="O67" s="37"/>
      <c r="P67" s="37"/>
      <c r="Q67" s="37"/>
      <c r="R67" s="37"/>
      <c r="S67" s="37"/>
      <c r="T67" s="37"/>
      <c r="U67" s="37"/>
      <c r="V67" s="37"/>
      <c r="W67" s="37"/>
      <c r="X67" s="37"/>
      <c r="Y67" s="37"/>
      <c r="Z67" s="37"/>
    </row>
    <row r="68" spans="1:26">
      <c r="A68" s="37"/>
      <c r="B68" s="37"/>
      <c r="C68" s="37"/>
      <c r="D68" s="37"/>
      <c r="E68" s="37"/>
      <c r="F68" s="37"/>
      <c r="G68" s="37"/>
      <c r="H68" s="37"/>
      <c r="I68" s="37"/>
      <c r="J68" s="37"/>
      <c r="K68" s="37"/>
      <c r="L68" s="37"/>
      <c r="M68" s="37"/>
      <c r="N68" s="37"/>
      <c r="O68" s="37"/>
      <c r="P68" s="37"/>
      <c r="Q68" s="37"/>
      <c r="R68" s="37"/>
      <c r="S68" s="37"/>
      <c r="T68" s="37"/>
      <c r="U68" s="37"/>
      <c r="V68" s="37"/>
      <c r="W68" s="37"/>
      <c r="X68" s="37"/>
      <c r="Y68" s="37"/>
      <c r="Z68" s="37"/>
    </row>
    <row r="69" spans="1:26">
      <c r="A69" s="37"/>
      <c r="B69" s="37"/>
      <c r="C69" s="37"/>
      <c r="D69" s="37"/>
      <c r="E69" s="37"/>
      <c r="F69" s="37"/>
      <c r="G69" s="37"/>
      <c r="H69" s="37"/>
      <c r="I69" s="37"/>
      <c r="J69" s="37"/>
      <c r="K69" s="37"/>
      <c r="L69" s="37"/>
      <c r="M69" s="37"/>
      <c r="N69" s="37"/>
      <c r="O69" s="37"/>
      <c r="P69" s="37"/>
      <c r="Q69" s="37"/>
      <c r="R69" s="37"/>
      <c r="S69" s="37"/>
      <c r="T69" s="37"/>
      <c r="U69" s="37"/>
      <c r="V69" s="37"/>
      <c r="W69" s="37"/>
      <c r="X69" s="37"/>
      <c r="Y69" s="37"/>
      <c r="Z69" s="37"/>
    </row>
    <row r="70" spans="1:26">
      <c r="A70" s="37"/>
      <c r="B70" s="37"/>
      <c r="C70" s="37"/>
      <c r="D70" s="37"/>
      <c r="E70" s="37"/>
      <c r="F70" s="37"/>
      <c r="G70" s="37"/>
      <c r="H70" s="37"/>
      <c r="I70" s="37"/>
      <c r="J70" s="37"/>
      <c r="K70" s="37"/>
      <c r="L70" s="37"/>
      <c r="M70" s="37"/>
      <c r="N70" s="37"/>
      <c r="O70" s="37"/>
      <c r="P70" s="37"/>
      <c r="Q70" s="37"/>
      <c r="R70" s="37"/>
      <c r="S70" s="37"/>
      <c r="T70" s="37"/>
      <c r="U70" s="37"/>
      <c r="V70" s="37"/>
      <c r="W70" s="37"/>
      <c r="X70" s="37"/>
      <c r="Y70" s="37"/>
      <c r="Z70" s="37"/>
    </row>
    <row r="71" spans="1:26">
      <c r="A71" s="37"/>
      <c r="B71" s="37"/>
      <c r="C71" s="37"/>
      <c r="D71" s="37"/>
      <c r="E71" s="37"/>
      <c r="F71" s="37"/>
      <c r="G71" s="37"/>
      <c r="H71" s="37"/>
      <c r="I71" s="37"/>
      <c r="J71" s="37"/>
      <c r="K71" s="37"/>
      <c r="L71" s="37"/>
      <c r="M71" s="37"/>
      <c r="N71" s="37"/>
      <c r="O71" s="37"/>
      <c r="P71" s="37"/>
      <c r="Q71" s="37"/>
      <c r="R71" s="37"/>
      <c r="S71" s="37"/>
      <c r="T71" s="37"/>
      <c r="U71" s="37"/>
      <c r="V71" s="37"/>
      <c r="W71" s="37"/>
      <c r="X71" s="37"/>
      <c r="Y71" s="37"/>
      <c r="Z71" s="37"/>
    </row>
    <row r="72" spans="1:26">
      <c r="A72" s="37"/>
      <c r="B72" s="37"/>
      <c r="C72" s="37"/>
      <c r="D72" s="37"/>
      <c r="E72" s="37"/>
      <c r="F72" s="37"/>
      <c r="G72" s="37"/>
      <c r="H72" s="37"/>
      <c r="I72" s="37"/>
      <c r="J72" s="37"/>
      <c r="K72" s="37"/>
      <c r="L72" s="37"/>
      <c r="M72" s="37"/>
      <c r="N72" s="37"/>
      <c r="O72" s="37"/>
      <c r="P72" s="37"/>
      <c r="Q72" s="37"/>
      <c r="R72" s="37"/>
      <c r="S72" s="37"/>
      <c r="T72" s="37"/>
      <c r="U72" s="37"/>
      <c r="V72" s="37"/>
      <c r="W72" s="37"/>
      <c r="X72" s="37"/>
      <c r="Y72" s="37"/>
      <c r="Z72" s="37"/>
    </row>
    <row r="73" spans="1:26">
      <c r="A73" s="37"/>
      <c r="B73" s="37"/>
      <c r="C73" s="37"/>
      <c r="D73" s="37"/>
      <c r="E73" s="37"/>
      <c r="F73" s="37"/>
      <c r="G73" s="37"/>
      <c r="H73" s="37"/>
      <c r="I73" s="37"/>
      <c r="J73" s="37"/>
      <c r="K73" s="37"/>
      <c r="L73" s="37"/>
      <c r="M73" s="37"/>
      <c r="N73" s="37"/>
      <c r="O73" s="37"/>
      <c r="P73" s="37"/>
      <c r="Q73" s="37"/>
      <c r="R73" s="37"/>
      <c r="S73" s="37"/>
      <c r="T73" s="37"/>
      <c r="U73" s="37"/>
      <c r="V73" s="37"/>
      <c r="W73" s="37"/>
      <c r="X73" s="37"/>
      <c r="Y73" s="37"/>
      <c r="Z73" s="37"/>
    </row>
    <row r="74" spans="1:26">
      <c r="A74" s="37"/>
      <c r="B74" s="37"/>
      <c r="C74" s="37"/>
      <c r="D74" s="37"/>
      <c r="E74" s="37"/>
      <c r="F74" s="37"/>
      <c r="G74" s="37"/>
      <c r="H74" s="37"/>
      <c r="I74" s="37"/>
      <c r="J74" s="37"/>
      <c r="K74" s="37"/>
      <c r="L74" s="37"/>
      <c r="M74" s="37"/>
      <c r="N74" s="37"/>
      <c r="O74" s="37"/>
      <c r="P74" s="37"/>
      <c r="Q74" s="37"/>
      <c r="R74" s="37"/>
      <c r="S74" s="37"/>
      <c r="T74" s="37"/>
      <c r="U74" s="37"/>
      <c r="V74" s="37"/>
      <c r="W74" s="37"/>
      <c r="X74" s="37"/>
      <c r="Y74" s="37"/>
      <c r="Z74" s="37"/>
    </row>
    <row r="75" spans="1:26">
      <c r="A75" s="37"/>
      <c r="B75" s="37"/>
      <c r="C75" s="37"/>
      <c r="D75" s="37"/>
      <c r="E75" s="37"/>
      <c r="F75" s="37"/>
      <c r="G75" s="37"/>
      <c r="H75" s="37"/>
      <c r="I75" s="37"/>
      <c r="J75" s="37"/>
      <c r="K75" s="37"/>
      <c r="L75" s="37"/>
      <c r="M75" s="37"/>
      <c r="N75" s="37"/>
      <c r="O75" s="37"/>
      <c r="P75" s="37"/>
      <c r="Q75" s="37"/>
      <c r="R75" s="37"/>
      <c r="S75" s="37"/>
      <c r="T75" s="37"/>
      <c r="U75" s="37"/>
      <c r="V75" s="37"/>
      <c r="W75" s="37"/>
      <c r="X75" s="37"/>
      <c r="Y75" s="37"/>
      <c r="Z75" s="37"/>
    </row>
    <row r="76" spans="1:26">
      <c r="A76" s="37"/>
      <c r="B76" s="37"/>
      <c r="C76" s="37"/>
      <c r="D76" s="37"/>
      <c r="E76" s="37"/>
      <c r="F76" s="37"/>
      <c r="G76" s="37"/>
      <c r="H76" s="37"/>
      <c r="I76" s="37"/>
      <c r="J76" s="37"/>
      <c r="K76" s="37"/>
      <c r="L76" s="37"/>
      <c r="M76" s="37"/>
      <c r="N76" s="37"/>
      <c r="O76" s="37"/>
      <c r="P76" s="37"/>
      <c r="Q76" s="37"/>
      <c r="R76" s="37"/>
      <c r="S76" s="37"/>
      <c r="T76" s="37"/>
      <c r="U76" s="37"/>
      <c r="V76" s="37"/>
      <c r="W76" s="37"/>
      <c r="X76" s="37"/>
      <c r="Y76" s="37"/>
      <c r="Z76" s="37"/>
    </row>
    <row r="77" spans="1:26">
      <c r="A77" s="37"/>
      <c r="B77" s="37"/>
      <c r="C77" s="37"/>
      <c r="D77" s="37"/>
      <c r="E77" s="37"/>
      <c r="F77" s="37"/>
      <c r="G77" s="37"/>
      <c r="H77" s="37"/>
      <c r="I77" s="37"/>
      <c r="J77" s="37"/>
      <c r="K77" s="37"/>
      <c r="L77" s="37"/>
      <c r="M77" s="37"/>
      <c r="N77" s="37"/>
      <c r="O77" s="37"/>
      <c r="P77" s="37"/>
      <c r="Q77" s="37"/>
      <c r="R77" s="37"/>
      <c r="S77" s="37"/>
      <c r="T77" s="37"/>
      <c r="U77" s="37"/>
      <c r="V77" s="37"/>
      <c r="W77" s="37"/>
      <c r="X77" s="37"/>
      <c r="Y77" s="37"/>
      <c r="Z77" s="37"/>
    </row>
    <row r="78" spans="1:26">
      <c r="A78" s="37"/>
      <c r="B78" s="37"/>
      <c r="C78" s="37"/>
      <c r="D78" s="37"/>
      <c r="E78" s="37"/>
      <c r="F78" s="37"/>
      <c r="G78" s="37"/>
      <c r="H78" s="37"/>
      <c r="I78" s="37"/>
      <c r="J78" s="37"/>
      <c r="K78" s="37"/>
      <c r="L78" s="37"/>
      <c r="M78" s="37"/>
      <c r="N78" s="37"/>
      <c r="O78" s="37"/>
      <c r="P78" s="37"/>
      <c r="Q78" s="37"/>
      <c r="R78" s="37"/>
      <c r="S78" s="37"/>
      <c r="T78" s="37"/>
      <c r="U78" s="37"/>
      <c r="V78" s="37"/>
      <c r="W78" s="37"/>
      <c r="X78" s="37"/>
      <c r="Y78" s="37"/>
      <c r="Z78" s="37"/>
    </row>
    <row r="79" spans="1:26">
      <c r="A79" s="37"/>
      <c r="B79" s="37"/>
      <c r="C79" s="37"/>
      <c r="D79" s="37"/>
      <c r="E79" s="37"/>
      <c r="F79" s="37"/>
      <c r="G79" s="37"/>
      <c r="H79" s="37"/>
      <c r="I79" s="37"/>
      <c r="J79" s="37"/>
      <c r="K79" s="37"/>
      <c r="L79" s="37"/>
      <c r="M79" s="37"/>
      <c r="N79" s="37"/>
      <c r="O79" s="37"/>
      <c r="P79" s="37"/>
      <c r="Q79" s="37"/>
      <c r="R79" s="37"/>
      <c r="S79" s="37"/>
      <c r="T79" s="37"/>
      <c r="U79" s="37"/>
      <c r="V79" s="37"/>
      <c r="W79" s="37"/>
      <c r="X79" s="37"/>
      <c r="Y79" s="37"/>
      <c r="Z79" s="37"/>
    </row>
    <row r="80" spans="1:26">
      <c r="A80" s="37"/>
      <c r="B80" s="37"/>
      <c r="C80" s="37"/>
      <c r="D80" s="37"/>
      <c r="E80" s="37"/>
      <c r="F80" s="37"/>
      <c r="G80" s="37"/>
      <c r="H80" s="37"/>
      <c r="I80" s="37"/>
      <c r="J80" s="37"/>
      <c r="K80" s="37"/>
      <c r="L80" s="37"/>
      <c r="M80" s="37"/>
      <c r="N80" s="37"/>
      <c r="O80" s="37"/>
      <c r="P80" s="37"/>
      <c r="Q80" s="37"/>
      <c r="R80" s="37"/>
      <c r="S80" s="37"/>
      <c r="T80" s="37"/>
      <c r="U80" s="37"/>
      <c r="V80" s="37"/>
      <c r="W80" s="37"/>
      <c r="X80" s="37"/>
      <c r="Y80" s="37"/>
      <c r="Z80" s="37"/>
    </row>
    <row r="81" spans="1:26">
      <c r="A81" s="37"/>
      <c r="B81" s="37"/>
      <c r="C81" s="37"/>
      <c r="D81" s="37"/>
      <c r="E81" s="37"/>
      <c r="F81" s="37"/>
      <c r="G81" s="37"/>
      <c r="H81" s="37"/>
      <c r="I81" s="37"/>
      <c r="J81" s="37"/>
      <c r="K81" s="37"/>
      <c r="L81" s="37"/>
      <c r="M81" s="37"/>
      <c r="N81" s="37"/>
      <c r="O81" s="37"/>
      <c r="P81" s="37"/>
      <c r="Q81" s="37"/>
      <c r="R81" s="37"/>
      <c r="S81" s="37"/>
      <c r="T81" s="37"/>
      <c r="U81" s="37"/>
      <c r="V81" s="37"/>
      <c r="W81" s="37"/>
      <c r="X81" s="37"/>
      <c r="Y81" s="37"/>
      <c r="Z81" s="37"/>
    </row>
    <row r="82" spans="1:26">
      <c r="A82" s="37"/>
      <c r="B82" s="37"/>
      <c r="C82" s="37"/>
      <c r="D82" s="37"/>
      <c r="E82" s="37"/>
      <c r="F82" s="37"/>
      <c r="G82" s="37"/>
      <c r="H82" s="37"/>
      <c r="I82" s="37"/>
      <c r="J82" s="37"/>
      <c r="K82" s="37"/>
      <c r="L82" s="37"/>
      <c r="M82" s="37"/>
      <c r="N82" s="37"/>
      <c r="O82" s="37"/>
      <c r="P82" s="37"/>
      <c r="Q82" s="37"/>
      <c r="R82" s="37"/>
      <c r="S82" s="37"/>
      <c r="T82" s="37"/>
      <c r="U82" s="37"/>
      <c r="V82" s="37"/>
      <c r="W82" s="37"/>
      <c r="X82" s="37"/>
      <c r="Y82" s="37"/>
      <c r="Z82" s="37"/>
    </row>
    <row r="83" spans="1:26">
      <c r="A83" s="37"/>
      <c r="B83" s="37"/>
      <c r="C83" s="37"/>
      <c r="D83" s="37"/>
      <c r="E83" s="37"/>
      <c r="F83" s="37"/>
      <c r="G83" s="37"/>
      <c r="H83" s="37"/>
      <c r="I83" s="37"/>
      <c r="J83" s="37"/>
      <c r="K83" s="37"/>
      <c r="L83" s="37"/>
      <c r="M83" s="37"/>
      <c r="N83" s="37"/>
      <c r="O83" s="37"/>
      <c r="P83" s="37"/>
      <c r="Q83" s="37"/>
      <c r="R83" s="37"/>
      <c r="S83" s="37"/>
      <c r="T83" s="37"/>
      <c r="U83" s="37"/>
      <c r="V83" s="37"/>
      <c r="W83" s="37"/>
      <c r="X83" s="37"/>
      <c r="Y83" s="37"/>
      <c r="Z83" s="37"/>
    </row>
    <row r="84" spans="1:26">
      <c r="A84" s="37"/>
      <c r="B84" s="37"/>
      <c r="C84" s="37"/>
      <c r="D84" s="37"/>
      <c r="E84" s="37"/>
      <c r="F84" s="37"/>
      <c r="G84" s="37"/>
      <c r="H84" s="37"/>
      <c r="I84" s="37"/>
      <c r="J84" s="37"/>
      <c r="K84" s="37"/>
      <c r="L84" s="37"/>
      <c r="M84" s="37"/>
      <c r="N84" s="37"/>
      <c r="O84" s="37"/>
      <c r="P84" s="37"/>
      <c r="Q84" s="37"/>
      <c r="R84" s="37"/>
      <c r="S84" s="37"/>
      <c r="T84" s="37"/>
      <c r="U84" s="37"/>
      <c r="V84" s="37"/>
      <c r="W84" s="37"/>
      <c r="X84" s="37"/>
      <c r="Y84" s="37"/>
      <c r="Z84" s="37"/>
    </row>
    <row r="85" spans="1:26">
      <c r="A85" s="37"/>
      <c r="B85" s="37"/>
      <c r="C85" s="37"/>
      <c r="D85" s="37"/>
      <c r="E85" s="37"/>
      <c r="F85" s="37"/>
      <c r="G85" s="37"/>
      <c r="H85" s="37"/>
      <c r="I85" s="37"/>
      <c r="J85" s="37"/>
      <c r="K85" s="37"/>
      <c r="L85" s="37"/>
      <c r="M85" s="37"/>
      <c r="N85" s="37"/>
      <c r="O85" s="37"/>
      <c r="P85" s="37"/>
      <c r="Q85" s="37"/>
      <c r="R85" s="37"/>
      <c r="S85" s="37"/>
      <c r="T85" s="37"/>
      <c r="U85" s="37"/>
      <c r="V85" s="37"/>
      <c r="W85" s="37"/>
      <c r="X85" s="37"/>
      <c r="Y85" s="37"/>
      <c r="Z85" s="37"/>
    </row>
    <row r="86" spans="1:26">
      <c r="A86" s="37"/>
      <c r="B86" s="37"/>
      <c r="C86" s="37"/>
      <c r="D86" s="37"/>
      <c r="E86" s="37"/>
      <c r="F86" s="37"/>
      <c r="G86" s="37"/>
      <c r="H86" s="37"/>
      <c r="I86" s="37"/>
      <c r="J86" s="37"/>
      <c r="K86" s="37"/>
      <c r="L86" s="37"/>
      <c r="M86" s="37"/>
      <c r="N86" s="37"/>
      <c r="O86" s="37"/>
      <c r="P86" s="37"/>
      <c r="Q86" s="37"/>
      <c r="R86" s="37"/>
      <c r="S86" s="37"/>
      <c r="T86" s="37"/>
      <c r="U86" s="37"/>
      <c r="V86" s="37"/>
      <c r="W86" s="37"/>
      <c r="X86" s="37"/>
      <c r="Y86" s="37"/>
      <c r="Z86" s="37"/>
    </row>
    <row r="87" spans="1:26">
      <c r="A87" s="37"/>
      <c r="B87" s="37"/>
      <c r="C87" s="37"/>
      <c r="D87" s="37"/>
      <c r="E87" s="37"/>
      <c r="F87" s="37"/>
      <c r="G87" s="37"/>
      <c r="H87" s="37"/>
      <c r="I87" s="37"/>
      <c r="J87" s="37"/>
      <c r="K87" s="37"/>
      <c r="L87" s="37"/>
      <c r="M87" s="37"/>
      <c r="N87" s="37"/>
      <c r="O87" s="37"/>
      <c r="P87" s="37"/>
      <c r="Q87" s="37"/>
      <c r="R87" s="37"/>
      <c r="S87" s="37"/>
      <c r="T87" s="37"/>
      <c r="U87" s="37"/>
      <c r="V87" s="37"/>
      <c r="W87" s="37"/>
      <c r="X87" s="37"/>
      <c r="Y87" s="37"/>
      <c r="Z87" s="37"/>
    </row>
    <row r="88" spans="1:26">
      <c r="A88" s="37"/>
      <c r="B88" s="37"/>
      <c r="C88" s="37"/>
      <c r="D88" s="37"/>
      <c r="E88" s="37"/>
      <c r="F88" s="37"/>
      <c r="G88" s="37"/>
      <c r="H88" s="37"/>
      <c r="I88" s="37"/>
      <c r="J88" s="37"/>
      <c r="K88" s="37"/>
      <c r="L88" s="37"/>
      <c r="M88" s="37"/>
      <c r="N88" s="37"/>
      <c r="O88" s="37"/>
      <c r="P88" s="37"/>
      <c r="Q88" s="37"/>
      <c r="R88" s="37"/>
      <c r="S88" s="37"/>
      <c r="T88" s="37"/>
      <c r="U88" s="37"/>
      <c r="V88" s="37"/>
      <c r="W88" s="37"/>
      <c r="X88" s="37"/>
      <c r="Y88" s="37"/>
      <c r="Z88" s="37"/>
    </row>
    <row r="89" spans="1:26">
      <c r="A89" s="37"/>
      <c r="B89" s="37"/>
      <c r="C89" s="37"/>
      <c r="D89" s="37"/>
      <c r="E89" s="37"/>
      <c r="F89" s="37"/>
      <c r="G89" s="37"/>
      <c r="H89" s="37"/>
      <c r="I89" s="37"/>
      <c r="J89" s="37"/>
      <c r="K89" s="37"/>
      <c r="L89" s="37"/>
      <c r="M89" s="37"/>
      <c r="N89" s="37"/>
      <c r="O89" s="37"/>
      <c r="P89" s="37"/>
      <c r="Q89" s="37"/>
      <c r="R89" s="37"/>
      <c r="S89" s="37"/>
      <c r="T89" s="37"/>
      <c r="U89" s="37"/>
      <c r="V89" s="37"/>
      <c r="W89" s="37"/>
      <c r="X89" s="37"/>
      <c r="Y89" s="37"/>
      <c r="Z89" s="37"/>
    </row>
    <row r="90" spans="1:26">
      <c r="A90" s="37"/>
      <c r="B90" s="37"/>
      <c r="C90" s="37"/>
      <c r="D90" s="37"/>
      <c r="E90" s="37"/>
      <c r="F90" s="37"/>
      <c r="G90" s="37"/>
      <c r="H90" s="37"/>
      <c r="I90" s="37"/>
      <c r="J90" s="37"/>
      <c r="K90" s="37"/>
      <c r="L90" s="37"/>
      <c r="M90" s="37"/>
      <c r="N90" s="37"/>
      <c r="O90" s="37"/>
      <c r="P90" s="37"/>
      <c r="Q90" s="37"/>
      <c r="R90" s="37"/>
      <c r="S90" s="37"/>
      <c r="T90" s="37"/>
      <c r="U90" s="37"/>
      <c r="V90" s="37"/>
      <c r="W90" s="37"/>
      <c r="X90" s="37"/>
      <c r="Y90" s="37"/>
      <c r="Z90" s="37"/>
    </row>
    <row r="91" spans="1:26">
      <c r="A91" s="37"/>
      <c r="B91" s="37"/>
      <c r="C91" s="37"/>
      <c r="D91" s="37"/>
      <c r="E91" s="37"/>
      <c r="F91" s="37"/>
      <c r="G91" s="37"/>
      <c r="H91" s="37"/>
      <c r="I91" s="37"/>
      <c r="J91" s="37"/>
      <c r="K91" s="37"/>
      <c r="L91" s="37"/>
      <c r="M91" s="37"/>
      <c r="N91" s="37"/>
      <c r="O91" s="37"/>
      <c r="P91" s="37"/>
      <c r="Q91" s="37"/>
      <c r="R91" s="37"/>
      <c r="S91" s="37"/>
      <c r="T91" s="37"/>
      <c r="U91" s="37"/>
      <c r="V91" s="37"/>
      <c r="W91" s="37"/>
      <c r="X91" s="37"/>
      <c r="Y91" s="37"/>
      <c r="Z91" s="37"/>
    </row>
    <row r="92" spans="1:26">
      <c r="A92" s="37"/>
      <c r="B92" s="37"/>
      <c r="C92" s="37"/>
      <c r="D92" s="37"/>
      <c r="E92" s="37"/>
      <c r="F92" s="37"/>
      <c r="G92" s="37"/>
      <c r="H92" s="37"/>
      <c r="I92" s="37"/>
      <c r="J92" s="37"/>
      <c r="K92" s="37"/>
      <c r="L92" s="37"/>
      <c r="M92" s="37"/>
      <c r="N92" s="37"/>
      <c r="O92" s="37"/>
      <c r="P92" s="37"/>
      <c r="Q92" s="37"/>
      <c r="R92" s="37"/>
      <c r="S92" s="37"/>
      <c r="T92" s="37"/>
      <c r="U92" s="37"/>
      <c r="V92" s="37"/>
      <c r="W92" s="37"/>
      <c r="X92" s="37"/>
      <c r="Y92" s="37"/>
      <c r="Z92" s="37"/>
    </row>
    <row r="93" spans="1:26">
      <c r="A93" s="37"/>
      <c r="B93" s="37"/>
      <c r="C93" s="37"/>
      <c r="D93" s="37"/>
      <c r="E93" s="37"/>
      <c r="F93" s="37"/>
      <c r="G93" s="37"/>
      <c r="H93" s="37"/>
      <c r="I93" s="37"/>
      <c r="J93" s="37"/>
      <c r="K93" s="37"/>
      <c r="L93" s="37"/>
      <c r="M93" s="37"/>
      <c r="N93" s="37"/>
      <c r="O93" s="37"/>
      <c r="P93" s="37"/>
      <c r="Q93" s="37"/>
      <c r="R93" s="37"/>
      <c r="S93" s="37"/>
      <c r="T93" s="37"/>
      <c r="U93" s="37"/>
      <c r="V93" s="37"/>
      <c r="W93" s="37"/>
      <c r="X93" s="37"/>
      <c r="Y93" s="37"/>
      <c r="Z93" s="37"/>
    </row>
    <row r="94" spans="1:26">
      <c r="A94" s="37"/>
      <c r="B94" s="37"/>
      <c r="C94" s="37"/>
      <c r="D94" s="37"/>
      <c r="E94" s="37"/>
      <c r="F94" s="37"/>
      <c r="G94" s="37"/>
      <c r="H94" s="37"/>
      <c r="I94" s="37"/>
      <c r="J94" s="37"/>
      <c r="K94" s="37"/>
      <c r="L94" s="37"/>
      <c r="M94" s="37"/>
      <c r="N94" s="37"/>
      <c r="O94" s="37"/>
      <c r="P94" s="37"/>
      <c r="Q94" s="37"/>
      <c r="R94" s="37"/>
      <c r="S94" s="37"/>
      <c r="T94" s="37"/>
      <c r="U94" s="37"/>
      <c r="V94" s="37"/>
      <c r="W94" s="37"/>
      <c r="X94" s="37"/>
      <c r="Y94" s="37"/>
      <c r="Z94" s="37"/>
    </row>
    <row r="95" spans="1:26">
      <c r="A95" s="37"/>
      <c r="B95" s="37"/>
      <c r="C95" s="37"/>
      <c r="D95" s="37"/>
      <c r="E95" s="37"/>
      <c r="F95" s="37"/>
      <c r="G95" s="37"/>
      <c r="H95" s="37"/>
      <c r="I95" s="37"/>
      <c r="J95" s="37"/>
      <c r="K95" s="37"/>
      <c r="L95" s="37"/>
      <c r="M95" s="37"/>
      <c r="N95" s="37"/>
      <c r="O95" s="37"/>
      <c r="P95" s="37"/>
      <c r="Q95" s="37"/>
      <c r="R95" s="37"/>
      <c r="S95" s="37"/>
      <c r="T95" s="37"/>
      <c r="U95" s="37"/>
      <c r="V95" s="37"/>
      <c r="W95" s="37"/>
      <c r="X95" s="37"/>
      <c r="Y95" s="37"/>
      <c r="Z95" s="37"/>
    </row>
    <row r="96" spans="1:26">
      <c r="A96" s="37"/>
      <c r="B96" s="37"/>
      <c r="C96" s="37"/>
      <c r="D96" s="37"/>
      <c r="E96" s="37"/>
      <c r="F96" s="37"/>
      <c r="G96" s="37"/>
      <c r="H96" s="37"/>
      <c r="I96" s="37"/>
      <c r="J96" s="37"/>
      <c r="K96" s="37"/>
      <c r="L96" s="37"/>
      <c r="M96" s="37"/>
      <c r="N96" s="37"/>
      <c r="O96" s="37"/>
      <c r="P96" s="37"/>
      <c r="Q96" s="37"/>
      <c r="R96" s="37"/>
      <c r="S96" s="37"/>
      <c r="T96" s="37"/>
      <c r="U96" s="37"/>
      <c r="V96" s="37"/>
      <c r="W96" s="37"/>
      <c r="X96" s="37"/>
      <c r="Y96" s="37"/>
      <c r="Z96" s="37"/>
    </row>
    <row r="97" spans="1:26">
      <c r="A97" s="37"/>
      <c r="B97" s="37"/>
      <c r="C97" s="37"/>
      <c r="D97" s="37"/>
      <c r="E97" s="37"/>
      <c r="F97" s="37"/>
      <c r="G97" s="37"/>
      <c r="H97" s="37"/>
      <c r="I97" s="37"/>
      <c r="J97" s="37"/>
      <c r="K97" s="37"/>
      <c r="L97" s="37"/>
      <c r="M97" s="37"/>
      <c r="N97" s="37"/>
      <c r="O97" s="37"/>
      <c r="P97" s="37"/>
      <c r="Q97" s="37"/>
      <c r="R97" s="37"/>
      <c r="S97" s="37"/>
      <c r="T97" s="37"/>
      <c r="U97" s="37"/>
      <c r="V97" s="37"/>
      <c r="W97" s="37"/>
      <c r="X97" s="37"/>
      <c r="Y97" s="37"/>
      <c r="Z97" s="37"/>
    </row>
    <row r="98" spans="1:26">
      <c r="A98" s="37"/>
      <c r="B98" s="37"/>
      <c r="C98" s="37"/>
      <c r="D98" s="37"/>
      <c r="E98" s="37"/>
      <c r="F98" s="37"/>
      <c r="G98" s="37"/>
      <c r="H98" s="37"/>
      <c r="I98" s="37"/>
      <c r="J98" s="37"/>
      <c r="K98" s="37"/>
      <c r="L98" s="37"/>
      <c r="M98" s="37"/>
      <c r="N98" s="37"/>
      <c r="O98" s="37"/>
      <c r="P98" s="37"/>
      <c r="Q98" s="37"/>
      <c r="R98" s="37"/>
      <c r="S98" s="37"/>
      <c r="T98" s="37"/>
      <c r="U98" s="37"/>
      <c r="V98" s="37"/>
      <c r="W98" s="37"/>
      <c r="X98" s="37"/>
      <c r="Y98" s="37"/>
      <c r="Z98" s="37"/>
    </row>
    <row r="99" spans="1:26">
      <c r="A99" s="37"/>
      <c r="B99" s="37"/>
      <c r="C99" s="37"/>
      <c r="D99" s="37"/>
      <c r="E99" s="37"/>
      <c r="F99" s="37"/>
      <c r="G99" s="37"/>
      <c r="H99" s="37"/>
      <c r="I99" s="37"/>
      <c r="J99" s="37"/>
      <c r="K99" s="37"/>
      <c r="L99" s="37"/>
      <c r="M99" s="37"/>
      <c r="N99" s="37"/>
      <c r="O99" s="37"/>
      <c r="P99" s="37"/>
      <c r="Q99" s="37"/>
      <c r="R99" s="37"/>
      <c r="S99" s="37"/>
      <c r="T99" s="37"/>
      <c r="U99" s="37"/>
      <c r="V99" s="37"/>
      <c r="W99" s="37"/>
      <c r="X99" s="37"/>
      <c r="Y99" s="37"/>
      <c r="Z99" s="37"/>
    </row>
    <row r="100" spans="1:26">
      <c r="A100" s="37"/>
      <c r="B100" s="37"/>
      <c r="C100" s="37"/>
      <c r="D100" s="37"/>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 r="A101" s="37"/>
      <c r="B101" s="37"/>
      <c r="C101" s="37"/>
      <c r="D101" s="37"/>
      <c r="E101" s="37"/>
      <c r="F101" s="37"/>
      <c r="G101" s="37"/>
      <c r="H101" s="37"/>
      <c r="I101" s="37"/>
      <c r="J101" s="37"/>
      <c r="K101" s="37"/>
      <c r="L101" s="37"/>
      <c r="M101" s="37"/>
      <c r="N101" s="37"/>
      <c r="O101" s="37"/>
      <c r="P101" s="37"/>
      <c r="Q101" s="37"/>
      <c r="R101" s="37"/>
      <c r="S101" s="37"/>
      <c r="T101" s="37"/>
      <c r="U101" s="37"/>
      <c r="V101" s="37"/>
      <c r="W101" s="37"/>
      <c r="X101" s="37"/>
      <c r="Y101" s="37"/>
      <c r="Z101" s="37"/>
    </row>
    <row r="102" spans="1:26">
      <c r="A102" s="37"/>
      <c r="B102" s="37"/>
      <c r="C102" s="37"/>
      <c r="D102" s="37"/>
      <c r="E102" s="37"/>
      <c r="F102" s="37"/>
      <c r="G102" s="37"/>
      <c r="H102" s="37"/>
      <c r="I102" s="37"/>
      <c r="J102" s="37"/>
      <c r="K102" s="37"/>
      <c r="L102" s="37"/>
      <c r="M102" s="37"/>
      <c r="N102" s="37"/>
      <c r="O102" s="37"/>
      <c r="P102" s="37"/>
      <c r="Q102" s="37"/>
      <c r="R102" s="37"/>
      <c r="S102" s="37"/>
      <c r="T102" s="37"/>
      <c r="U102" s="37"/>
      <c r="V102" s="37"/>
      <c r="W102" s="37"/>
      <c r="X102" s="37"/>
      <c r="Y102" s="37"/>
      <c r="Z102" s="37"/>
    </row>
    <row r="103" spans="1:26">
      <c r="A103" s="37"/>
      <c r="B103" s="37"/>
      <c r="C103" s="37"/>
      <c r="D103" s="37"/>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c r="A104" s="37"/>
      <c r="B104" s="37"/>
      <c r="C104" s="37"/>
      <c r="D104" s="37"/>
      <c r="E104" s="37"/>
      <c r="F104" s="37"/>
      <c r="G104" s="37"/>
      <c r="H104" s="37"/>
      <c r="I104" s="37"/>
      <c r="J104" s="37"/>
      <c r="K104" s="37"/>
      <c r="L104" s="37"/>
      <c r="M104" s="37"/>
      <c r="N104" s="37"/>
      <c r="O104" s="37"/>
      <c r="P104" s="37"/>
      <c r="Q104" s="37"/>
      <c r="R104" s="37"/>
      <c r="S104" s="37"/>
      <c r="T104" s="37"/>
      <c r="U104" s="37"/>
      <c r="V104" s="37"/>
      <c r="W104" s="37"/>
      <c r="X104" s="37"/>
      <c r="Y104" s="37"/>
      <c r="Z104" s="37"/>
    </row>
    <row r="105" spans="1:26">
      <c r="A105" s="37"/>
      <c r="B105" s="37"/>
      <c r="C105" s="37"/>
      <c r="D105" s="37"/>
      <c r="E105" s="37"/>
      <c r="F105" s="37"/>
      <c r="G105" s="37"/>
      <c r="H105" s="37"/>
      <c r="I105" s="37"/>
      <c r="J105" s="37"/>
      <c r="K105" s="37"/>
      <c r="L105" s="37"/>
      <c r="M105" s="37"/>
      <c r="N105" s="37"/>
      <c r="O105" s="37"/>
      <c r="P105" s="37"/>
      <c r="Q105" s="37"/>
      <c r="R105" s="37"/>
      <c r="S105" s="37"/>
      <c r="T105" s="37"/>
      <c r="U105" s="37"/>
      <c r="V105" s="37"/>
      <c r="W105" s="37"/>
      <c r="X105" s="37"/>
      <c r="Y105" s="37"/>
      <c r="Z105" s="37"/>
    </row>
    <row r="106" spans="1:26">
      <c r="A106" s="37"/>
      <c r="B106" s="37"/>
      <c r="C106" s="37"/>
      <c r="D106" s="37"/>
      <c r="E106" s="37"/>
      <c r="F106" s="37"/>
      <c r="G106" s="37"/>
      <c r="H106" s="37"/>
      <c r="I106" s="37"/>
      <c r="J106" s="37"/>
      <c r="K106" s="37"/>
      <c r="L106" s="37"/>
      <c r="M106" s="37"/>
      <c r="N106" s="37"/>
      <c r="O106" s="37"/>
      <c r="P106" s="37"/>
      <c r="Q106" s="37"/>
      <c r="R106" s="37"/>
      <c r="S106" s="37"/>
      <c r="T106" s="37"/>
      <c r="U106" s="37"/>
      <c r="V106" s="37"/>
      <c r="W106" s="37"/>
      <c r="X106" s="37"/>
      <c r="Y106" s="37"/>
      <c r="Z106" s="37"/>
    </row>
    <row r="107" spans="1:26">
      <c r="A107" s="37"/>
      <c r="B107" s="37"/>
      <c r="C107" s="37"/>
      <c r="D107" s="37"/>
      <c r="E107" s="37"/>
      <c r="F107" s="37"/>
      <c r="G107" s="37"/>
      <c r="H107" s="37"/>
      <c r="I107" s="37"/>
      <c r="J107" s="37"/>
      <c r="K107" s="37"/>
      <c r="L107" s="37"/>
      <c r="M107" s="37"/>
      <c r="N107" s="37"/>
      <c r="O107" s="37"/>
      <c r="P107" s="37"/>
      <c r="Q107" s="37"/>
      <c r="R107" s="37"/>
      <c r="S107" s="37"/>
      <c r="T107" s="37"/>
      <c r="U107" s="37"/>
      <c r="V107" s="37"/>
      <c r="W107" s="37"/>
      <c r="X107" s="37"/>
      <c r="Y107" s="37"/>
      <c r="Z107" s="37"/>
    </row>
    <row r="108" spans="1:26">
      <c r="A108" s="37"/>
      <c r="B108" s="37"/>
      <c r="C108" s="37"/>
      <c r="D108" s="37"/>
      <c r="E108" s="37"/>
      <c r="F108" s="37"/>
      <c r="G108" s="37"/>
      <c r="H108" s="37"/>
      <c r="I108" s="37"/>
      <c r="J108" s="37"/>
      <c r="K108" s="37"/>
      <c r="L108" s="37"/>
      <c r="M108" s="37"/>
      <c r="N108" s="37"/>
      <c r="O108" s="37"/>
      <c r="P108" s="37"/>
      <c r="Q108" s="37"/>
      <c r="R108" s="37"/>
      <c r="S108" s="37"/>
      <c r="T108" s="37"/>
      <c r="U108" s="37"/>
      <c r="V108" s="37"/>
      <c r="W108" s="37"/>
      <c r="X108" s="37"/>
      <c r="Y108" s="37"/>
      <c r="Z108" s="37"/>
    </row>
    <row r="109" spans="1:26">
      <c r="A109" s="37"/>
      <c r="B109" s="37"/>
      <c r="C109" s="37"/>
      <c r="D109" s="37"/>
      <c r="E109" s="37"/>
      <c r="F109" s="37"/>
      <c r="G109" s="37"/>
      <c r="H109" s="37"/>
      <c r="I109" s="37"/>
      <c r="J109" s="37"/>
      <c r="K109" s="37"/>
      <c r="L109" s="37"/>
      <c r="M109" s="37"/>
      <c r="N109" s="37"/>
      <c r="O109" s="37"/>
      <c r="P109" s="37"/>
      <c r="Q109" s="37"/>
      <c r="R109" s="37"/>
      <c r="S109" s="37"/>
      <c r="T109" s="37"/>
      <c r="U109" s="37"/>
      <c r="V109" s="37"/>
      <c r="W109" s="37"/>
      <c r="X109" s="37"/>
      <c r="Y109" s="37"/>
      <c r="Z109" s="37"/>
    </row>
    <row r="110" spans="1:26">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c r="Z110" s="37"/>
    </row>
    <row r="111" spans="1:26">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c r="Z111" s="37"/>
    </row>
    <row r="112" spans="1:26">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c r="Z112" s="37"/>
    </row>
    <row r="113" spans="1:26">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c r="Z113" s="37"/>
    </row>
    <row r="114" spans="1:26">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c r="Z114" s="37"/>
    </row>
    <row r="115" spans="1:26">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c r="Z115" s="37"/>
    </row>
    <row r="116" spans="1:26">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c r="Z116" s="37"/>
    </row>
    <row r="117" spans="1:26">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c r="Z117" s="37"/>
    </row>
    <row r="118" spans="1:26">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c r="Z118" s="37"/>
    </row>
    <row r="119" spans="1:26">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c r="Z119" s="37"/>
    </row>
    <row r="120" spans="1:26">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c r="Z120" s="37"/>
    </row>
    <row r="121" spans="1:26">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c r="Z121" s="37"/>
    </row>
    <row r="122" spans="1:26">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c r="Z122" s="37"/>
    </row>
    <row r="123" spans="1:26">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c r="Z123" s="37"/>
    </row>
    <row r="124" spans="1:26">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c r="Z124" s="37"/>
    </row>
    <row r="125" spans="1:26">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c r="Z125" s="37"/>
    </row>
    <row r="126" spans="1:26">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c r="Z126" s="37"/>
    </row>
    <row r="127" spans="1:26">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c r="Z127" s="37"/>
    </row>
    <row r="128" spans="1:26">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c r="Z128" s="37"/>
    </row>
    <row r="129" spans="1:26">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c r="Z129" s="37"/>
    </row>
    <row r="130" spans="1:26">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c r="Z130" s="37"/>
    </row>
    <row r="131" spans="1:26">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c r="Z131" s="37"/>
    </row>
    <row r="132" spans="1:26">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c r="Z132" s="37"/>
    </row>
    <row r="133" spans="1:26">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c r="Z133" s="37"/>
    </row>
    <row r="134" spans="1:26">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c r="Z134" s="37"/>
    </row>
    <row r="135" spans="1:26">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c r="Z135" s="37"/>
    </row>
    <row r="136" spans="1:26">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c r="Z136" s="37"/>
    </row>
    <row r="137" spans="1:26">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c r="Z137" s="37"/>
    </row>
    <row r="138" spans="1:26">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c r="Z138" s="37"/>
    </row>
    <row r="139" spans="1:26">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c r="Z139" s="37"/>
    </row>
    <row r="140" spans="1:26">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c r="Z140" s="37"/>
    </row>
    <row r="141" spans="1:26">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c r="Z141" s="37"/>
    </row>
    <row r="142" spans="1:26">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c r="Z142" s="37"/>
    </row>
    <row r="143" spans="1:26">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c r="Z143" s="37"/>
    </row>
    <row r="144" spans="1:26">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c r="Z144" s="37"/>
    </row>
    <row r="145" spans="1:26">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c r="Z145" s="37"/>
    </row>
    <row r="146" spans="1:26">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c r="Z146" s="37"/>
    </row>
    <row r="147" spans="1:26">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c r="Z147" s="37"/>
    </row>
    <row r="148" spans="1:26">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c r="Z148" s="37"/>
    </row>
    <row r="149" spans="1:26">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c r="Z149" s="37"/>
    </row>
    <row r="150" spans="1:26">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c r="Z150" s="37"/>
    </row>
    <row r="151" spans="1:26">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c r="Z151" s="37"/>
    </row>
    <row r="152" spans="1:26">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c r="Z152" s="37"/>
    </row>
    <row r="153" spans="1:26">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c r="Z153" s="37"/>
    </row>
    <row r="154" spans="1:26">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c r="Z154" s="37"/>
    </row>
    <row r="155" spans="1:26">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c r="Z155" s="37"/>
    </row>
    <row r="156" spans="1:26">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c r="Z156" s="37"/>
    </row>
    <row r="157" spans="1:26">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c r="Z157" s="37"/>
    </row>
    <row r="158" spans="1:26">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c r="Z158" s="37"/>
    </row>
    <row r="159" spans="1:26">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c r="Z159" s="37"/>
    </row>
    <row r="160" spans="1:26">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c r="Z160" s="37"/>
    </row>
    <row r="161" spans="1:26">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c r="Z161" s="37"/>
    </row>
    <row r="162" spans="1:26">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c r="Z162" s="37"/>
    </row>
    <row r="163" spans="1:26">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c r="Z163" s="37"/>
    </row>
    <row r="164" spans="1:26">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c r="Z164" s="37"/>
    </row>
    <row r="165" spans="1:26">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c r="Z165" s="37"/>
    </row>
    <row r="166" spans="1:26">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c r="Z166" s="37"/>
    </row>
    <row r="167" spans="1:26">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c r="Z167" s="37"/>
    </row>
    <row r="168" spans="1:26">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c r="Z168" s="37"/>
    </row>
    <row r="169" spans="1:26">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c r="Z169" s="37"/>
    </row>
    <row r="170" spans="1:26">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c r="Z170" s="37"/>
    </row>
    <row r="171" spans="1:26">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c r="Z171" s="37"/>
    </row>
    <row r="172" spans="1:26">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c r="Z172" s="37"/>
    </row>
    <row r="173" spans="1:26">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c r="Z173" s="37"/>
    </row>
    <row r="174" spans="1:26">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c r="Z174" s="37"/>
    </row>
    <row r="175" spans="1:26">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c r="Z175" s="37"/>
    </row>
    <row r="176" spans="1:26">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c r="Z176" s="37"/>
    </row>
    <row r="177" spans="1:26">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c r="Z177" s="37"/>
    </row>
    <row r="178" spans="1:26">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c r="Z178" s="37"/>
    </row>
    <row r="179" spans="1:26">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c r="Z179" s="37"/>
    </row>
    <row r="180" spans="1:26">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c r="Z180" s="37"/>
    </row>
    <row r="181" spans="1:26">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c r="Z181" s="37"/>
    </row>
    <row r="182" spans="1:26">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c r="Z182" s="37"/>
    </row>
    <row r="183" spans="1:26">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c r="Z183" s="37"/>
    </row>
    <row r="184" spans="1:26">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c r="Z184" s="37"/>
    </row>
    <row r="185" spans="1:26">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c r="Z185" s="37"/>
    </row>
    <row r="186" spans="1:26">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c r="Z186" s="37"/>
    </row>
    <row r="187" spans="1:26">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c r="Z187" s="37"/>
    </row>
    <row r="188" spans="1:26">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c r="Z188" s="37"/>
    </row>
    <row r="189" spans="1:26">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c r="Z189" s="37"/>
    </row>
    <row r="190" spans="1:26">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c r="Z190" s="37"/>
    </row>
    <row r="191" spans="1:26">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c r="Z191" s="37"/>
    </row>
    <row r="192" spans="1:26">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c r="Z192" s="37"/>
    </row>
    <row r="193" spans="1:26">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c r="Z193" s="37"/>
    </row>
    <row r="194" spans="1:26">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c r="Z194" s="37"/>
    </row>
    <row r="195" spans="1:26">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c r="Z195" s="37"/>
    </row>
    <row r="196" spans="1:26">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c r="Z196" s="37"/>
    </row>
    <row r="197" spans="1:26">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c r="Z197" s="37"/>
    </row>
    <row r="198" spans="1:26">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c r="Z198" s="37"/>
    </row>
    <row r="199" spans="1:26">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c r="Z199" s="37"/>
    </row>
    <row r="200" spans="1:26">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c r="Z200" s="37"/>
    </row>
  </sheetData>
  <mergeCells count="27">
    <mergeCell ref="A9:B9"/>
    <mergeCell ref="C9:D9"/>
    <mergeCell ref="E9:I9"/>
    <mergeCell ref="E8:I8"/>
    <mergeCell ref="E1:I1"/>
    <mergeCell ref="A5:B5"/>
    <mergeCell ref="C7:D7"/>
    <mergeCell ref="E2:I2"/>
    <mergeCell ref="A6:B6"/>
    <mergeCell ref="C8:D8"/>
    <mergeCell ref="E3:I3"/>
    <mergeCell ref="C5:D5"/>
    <mergeCell ref="A7:B7"/>
    <mergeCell ref="E4:I4"/>
    <mergeCell ref="C6:D6"/>
    <mergeCell ref="A8:B8"/>
    <mergeCell ref="E6:I6"/>
    <mergeCell ref="C1:D1"/>
    <mergeCell ref="A3:B3"/>
    <mergeCell ref="E7:I7"/>
    <mergeCell ref="C2:D2"/>
    <mergeCell ref="A4:B4"/>
    <mergeCell ref="A1:B1"/>
    <mergeCell ref="C3:D3"/>
    <mergeCell ref="E5:I5"/>
    <mergeCell ref="A2:B2"/>
    <mergeCell ref="C4:D4"/>
  </mergeCells>
  <phoneticPr fontId="163" type="noConversion"/>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dimension ref="A1:AT417"/>
  <sheetViews>
    <sheetView workbookViewId="0">
      <pane ySplit="1" topLeftCell="A2" activePane="bottomLeft" state="frozen"/>
      <selection pane="bottomLeft"/>
    </sheetView>
  </sheetViews>
  <sheetFormatPr baseColWidth="10" defaultRowHeight="16"/>
  <cols>
    <col min="1" max="1" width="9.1640625" customWidth="1"/>
    <col min="2" max="3" width="10.83203125" customWidth="1"/>
    <col min="4" max="4" width="12.33203125" customWidth="1"/>
    <col min="5" max="6" width="10.83203125" customWidth="1"/>
    <col min="7" max="7" width="12.1640625" customWidth="1"/>
    <col min="8" max="14" width="10.83203125" customWidth="1"/>
    <col min="15" max="15" width="15.5" customWidth="1"/>
    <col min="16" max="46" width="10.83203125" customWidth="1"/>
  </cols>
  <sheetData>
    <row r="1" spans="1:46" ht="51" customHeight="1">
      <c r="A1" s="496" t="s">
        <v>121</v>
      </c>
      <c r="B1" s="497" t="s">
        <v>2222</v>
      </c>
      <c r="C1" s="497" t="s">
        <v>123</v>
      </c>
      <c r="D1" s="498" t="s">
        <v>2223</v>
      </c>
      <c r="E1" s="499" t="s">
        <v>124</v>
      </c>
      <c r="F1" s="499" t="s">
        <v>125</v>
      </c>
      <c r="G1" s="499" t="s">
        <v>126</v>
      </c>
      <c r="H1" s="501" t="s">
        <v>127</v>
      </c>
      <c r="I1" s="501" t="s">
        <v>128</v>
      </c>
      <c r="J1" s="499" t="s">
        <v>129</v>
      </c>
      <c r="K1" s="502" t="s">
        <v>131</v>
      </c>
      <c r="L1" s="499" t="s">
        <v>130</v>
      </c>
      <c r="M1" s="499" t="s">
        <v>2869</v>
      </c>
      <c r="N1" s="498" t="s">
        <v>2224</v>
      </c>
      <c r="O1" s="499" t="s">
        <v>31</v>
      </c>
      <c r="P1" s="502" t="s">
        <v>133</v>
      </c>
      <c r="Q1" s="501" t="s">
        <v>134</v>
      </c>
      <c r="R1" s="499" t="s">
        <v>135</v>
      </c>
      <c r="S1" s="503" t="s">
        <v>136</v>
      </c>
      <c r="T1" s="503" t="s">
        <v>137</v>
      </c>
      <c r="U1" s="115"/>
      <c r="V1" s="115"/>
      <c r="W1" s="115"/>
      <c r="X1" s="115"/>
      <c r="Y1" s="115"/>
      <c r="Z1" s="115"/>
      <c r="AA1" s="115"/>
      <c r="AB1" s="115"/>
      <c r="AC1" s="115"/>
      <c r="AD1" s="115"/>
      <c r="AE1" s="115"/>
      <c r="AF1" s="115"/>
      <c r="AG1" s="115"/>
      <c r="AH1" s="115"/>
      <c r="AI1" s="486"/>
      <c r="AJ1" s="486"/>
      <c r="AK1" s="486"/>
      <c r="AL1" s="37"/>
      <c r="AM1" s="37"/>
      <c r="AN1" s="37"/>
      <c r="AO1" s="37"/>
      <c r="AP1" s="37"/>
      <c r="AQ1" s="37"/>
      <c r="AR1" s="37"/>
      <c r="AS1" s="37"/>
      <c r="AT1" s="37"/>
    </row>
    <row r="2" spans="1:46">
      <c r="A2" s="265">
        <v>44228</v>
      </c>
      <c r="B2" s="278" t="s">
        <v>178</v>
      </c>
      <c r="C2" s="37">
        <v>880765824</v>
      </c>
      <c r="D2" s="504" t="s">
        <v>11390</v>
      </c>
      <c r="E2" s="278" t="s">
        <v>139</v>
      </c>
      <c r="F2" s="278" t="s">
        <v>140</v>
      </c>
      <c r="G2" s="278" t="s">
        <v>168</v>
      </c>
      <c r="H2" s="265">
        <v>44228</v>
      </c>
      <c r="I2" s="265">
        <v>44228</v>
      </c>
      <c r="J2" s="265">
        <v>44230</v>
      </c>
      <c r="K2" s="37"/>
      <c r="L2" s="278" t="s">
        <v>168</v>
      </c>
      <c r="M2" s="37">
        <v>1260</v>
      </c>
      <c r="N2" s="37"/>
      <c r="O2" s="37"/>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row>
    <row r="3" spans="1:46">
      <c r="A3" s="265">
        <v>44228</v>
      </c>
      <c r="B3" s="278" t="s">
        <v>281</v>
      </c>
      <c r="C3" s="37">
        <v>882842188</v>
      </c>
      <c r="D3" s="504" t="s">
        <v>2903</v>
      </c>
      <c r="E3" s="278" t="s">
        <v>152</v>
      </c>
      <c r="F3" s="278" t="s">
        <v>140</v>
      </c>
      <c r="G3" s="278" t="s">
        <v>2904</v>
      </c>
      <c r="H3" s="37"/>
      <c r="I3" s="265">
        <v>44228</v>
      </c>
      <c r="J3" s="37"/>
      <c r="K3" s="37"/>
      <c r="L3" s="278" t="s">
        <v>2904</v>
      </c>
      <c r="M3" s="37">
        <v>15088</v>
      </c>
      <c r="N3" s="37"/>
      <c r="O3" s="37"/>
      <c r="P3" s="37"/>
      <c r="Q3" s="37"/>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row>
    <row r="4" spans="1:46">
      <c r="A4" s="265">
        <v>44228</v>
      </c>
      <c r="B4" s="278" t="s">
        <v>154</v>
      </c>
      <c r="C4" s="37">
        <v>881747781</v>
      </c>
      <c r="D4" s="504" t="s">
        <v>2292</v>
      </c>
      <c r="E4" s="278" t="s">
        <v>139</v>
      </c>
      <c r="F4" s="278" t="s">
        <v>140</v>
      </c>
      <c r="G4" s="37"/>
      <c r="H4" s="37"/>
      <c r="I4" s="265">
        <v>44228</v>
      </c>
      <c r="J4" s="37"/>
      <c r="K4" s="37"/>
      <c r="L4" s="278" t="s">
        <v>225</v>
      </c>
      <c r="M4" s="37">
        <v>432</v>
      </c>
      <c r="N4" s="37"/>
      <c r="O4" s="37"/>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row>
    <row r="5" spans="1:46">
      <c r="A5" s="265">
        <v>44228</v>
      </c>
      <c r="B5" s="278" t="s">
        <v>154</v>
      </c>
      <c r="C5" s="37">
        <v>882971488</v>
      </c>
      <c r="D5" s="504" t="s">
        <v>11391</v>
      </c>
      <c r="E5" s="278" t="s">
        <v>139</v>
      </c>
      <c r="F5" s="278" t="s">
        <v>140</v>
      </c>
      <c r="G5" s="37"/>
      <c r="H5" s="37"/>
      <c r="I5" s="265">
        <v>44228</v>
      </c>
      <c r="J5" s="37"/>
      <c r="K5" s="37"/>
      <c r="L5" s="278" t="s">
        <v>168</v>
      </c>
      <c r="M5" s="37">
        <v>360</v>
      </c>
      <c r="N5" s="37"/>
      <c r="O5" s="37"/>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row>
    <row r="6" spans="1:46">
      <c r="A6" s="265">
        <v>44228</v>
      </c>
      <c r="B6" s="278" t="s">
        <v>156</v>
      </c>
      <c r="C6" s="37">
        <v>880024576</v>
      </c>
      <c r="D6" s="517" t="s">
        <v>5072</v>
      </c>
      <c r="E6" s="278" t="s">
        <v>139</v>
      </c>
      <c r="F6" s="278" t="s">
        <v>140</v>
      </c>
      <c r="G6" s="37"/>
      <c r="H6" s="37"/>
      <c r="I6" s="265">
        <v>44228</v>
      </c>
      <c r="J6" s="37"/>
      <c r="K6" s="37"/>
      <c r="L6" s="278" t="s">
        <v>142</v>
      </c>
      <c r="M6" s="37">
        <v>4151.7</v>
      </c>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row>
    <row r="7" spans="1:46">
      <c r="A7" s="265">
        <v>44228</v>
      </c>
      <c r="B7" s="278" t="s">
        <v>175</v>
      </c>
      <c r="C7" s="37">
        <v>881433542</v>
      </c>
      <c r="D7" s="504" t="s">
        <v>5970</v>
      </c>
      <c r="E7" s="278" t="s">
        <v>139</v>
      </c>
      <c r="F7" s="278" t="s">
        <v>140</v>
      </c>
      <c r="G7" s="37"/>
      <c r="H7" s="37"/>
      <c r="I7" s="265">
        <v>44228</v>
      </c>
      <c r="J7" s="37"/>
      <c r="K7" s="37"/>
      <c r="L7" s="278" t="s">
        <v>168</v>
      </c>
      <c r="M7" s="37">
        <v>4200</v>
      </c>
      <c r="N7" s="37"/>
      <c r="O7" s="37"/>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row>
    <row r="8" spans="1:46">
      <c r="A8" s="265">
        <v>44228</v>
      </c>
      <c r="B8" s="278" t="s">
        <v>146</v>
      </c>
      <c r="C8" s="37">
        <v>881640234</v>
      </c>
      <c r="D8" s="504" t="s">
        <v>3089</v>
      </c>
      <c r="E8" s="278" t="s">
        <v>139</v>
      </c>
      <c r="F8" s="278" t="s">
        <v>140</v>
      </c>
      <c r="G8" s="37"/>
      <c r="H8" s="37"/>
      <c r="I8" s="265">
        <v>44228</v>
      </c>
      <c r="J8" s="37"/>
      <c r="K8" s="37"/>
      <c r="L8" s="278" t="s">
        <v>190</v>
      </c>
      <c r="M8" s="37">
        <v>32</v>
      </c>
      <c r="N8" s="37"/>
      <c r="O8" s="37"/>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row>
    <row r="9" spans="1:46">
      <c r="A9" s="265">
        <v>44232</v>
      </c>
      <c r="B9" s="278" t="s">
        <v>146</v>
      </c>
      <c r="C9" s="37">
        <v>881640234</v>
      </c>
      <c r="D9" s="504" t="s">
        <v>3089</v>
      </c>
      <c r="E9" s="278" t="s">
        <v>139</v>
      </c>
      <c r="F9" s="278" t="s">
        <v>140</v>
      </c>
      <c r="G9" s="278"/>
      <c r="H9" s="37"/>
      <c r="I9" s="265">
        <v>44232</v>
      </c>
      <c r="J9" s="37"/>
      <c r="K9" s="37"/>
      <c r="L9" s="278" t="s">
        <v>168</v>
      </c>
      <c r="M9" s="37">
        <v>458</v>
      </c>
      <c r="N9" s="37"/>
      <c r="O9" s="618" t="s">
        <v>11392</v>
      </c>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row>
    <row r="10" spans="1:46">
      <c r="A10" s="265">
        <v>44237</v>
      </c>
      <c r="B10" s="278" t="s">
        <v>146</v>
      </c>
      <c r="C10" s="37">
        <v>881640234</v>
      </c>
      <c r="D10" s="504" t="s">
        <v>3089</v>
      </c>
      <c r="E10" s="278" t="s">
        <v>139</v>
      </c>
      <c r="F10" s="278" t="s">
        <v>140</v>
      </c>
      <c r="G10" s="278"/>
      <c r="H10" s="37"/>
      <c r="I10" s="265">
        <v>44237</v>
      </c>
      <c r="J10" s="37"/>
      <c r="K10" s="37"/>
      <c r="L10" s="278" t="s">
        <v>142</v>
      </c>
      <c r="M10" s="37">
        <v>303.5</v>
      </c>
      <c r="N10" s="37"/>
      <c r="O10" s="618" t="s">
        <v>11393</v>
      </c>
      <c r="P10" s="37"/>
      <c r="Q10" s="37"/>
      <c r="R10" s="37"/>
      <c r="S10" s="37"/>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row>
    <row r="11" spans="1:46">
      <c r="A11" s="265">
        <v>44247</v>
      </c>
      <c r="B11" s="278" t="s">
        <v>146</v>
      </c>
      <c r="C11" s="37">
        <v>881640234</v>
      </c>
      <c r="D11" s="504" t="s">
        <v>3089</v>
      </c>
      <c r="E11" s="278" t="s">
        <v>139</v>
      </c>
      <c r="F11" s="278" t="s">
        <v>140</v>
      </c>
      <c r="G11" s="278"/>
      <c r="H11" s="37"/>
      <c r="I11" s="265">
        <v>44247</v>
      </c>
      <c r="J11" s="37"/>
      <c r="K11" s="37"/>
      <c r="L11" s="278" t="s">
        <v>190</v>
      </c>
      <c r="M11" s="37">
        <v>468</v>
      </c>
      <c r="N11" s="37"/>
      <c r="O11" s="618" t="s">
        <v>11394</v>
      </c>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row>
    <row r="12" spans="1:46">
      <c r="A12" s="265">
        <v>44228</v>
      </c>
      <c r="B12" s="278" t="s">
        <v>281</v>
      </c>
      <c r="C12" s="37">
        <v>882177965</v>
      </c>
      <c r="D12" s="504" t="s">
        <v>6017</v>
      </c>
      <c r="E12" s="278" t="s">
        <v>139</v>
      </c>
      <c r="F12" s="278" t="s">
        <v>140</v>
      </c>
      <c r="G12" s="278" t="s">
        <v>168</v>
      </c>
      <c r="H12" s="37"/>
      <c r="I12" s="265">
        <v>44228</v>
      </c>
      <c r="J12" s="37"/>
      <c r="K12" s="37"/>
      <c r="L12" s="278" t="s">
        <v>168</v>
      </c>
      <c r="M12" s="37">
        <v>250</v>
      </c>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row>
    <row r="13" spans="1:46">
      <c r="A13" s="265">
        <v>44229</v>
      </c>
      <c r="B13" s="278" t="s">
        <v>146</v>
      </c>
      <c r="C13" s="37">
        <v>882319631</v>
      </c>
      <c r="D13" s="504" t="s">
        <v>2994</v>
      </c>
      <c r="E13" s="278" t="s">
        <v>139</v>
      </c>
      <c r="F13" s="278" t="s">
        <v>140</v>
      </c>
      <c r="G13" s="37"/>
      <c r="H13" s="37"/>
      <c r="I13" s="265">
        <v>44228</v>
      </c>
      <c r="J13" s="37"/>
      <c r="K13" s="37"/>
      <c r="L13" s="278" t="s">
        <v>182</v>
      </c>
      <c r="M13" s="37">
        <v>99</v>
      </c>
      <c r="N13" s="37"/>
      <c r="O13" s="618"/>
      <c r="P13" s="37"/>
      <c r="Q13" s="37"/>
      <c r="R13" s="37"/>
      <c r="S13" s="37"/>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row>
    <row r="14" spans="1:46">
      <c r="A14" s="265">
        <v>44229</v>
      </c>
      <c r="B14" s="278" t="s">
        <v>156</v>
      </c>
      <c r="C14" s="37">
        <v>881548176</v>
      </c>
      <c r="D14" s="517" t="s">
        <v>5927</v>
      </c>
      <c r="E14" s="278" t="s">
        <v>139</v>
      </c>
      <c r="F14" s="278" t="s">
        <v>140</v>
      </c>
      <c r="G14" s="37"/>
      <c r="H14" s="37"/>
      <c r="I14" s="265">
        <v>44229</v>
      </c>
      <c r="J14" s="37"/>
      <c r="K14" s="37"/>
      <c r="L14" s="278" t="s">
        <v>168</v>
      </c>
      <c r="M14" s="37">
        <v>1880</v>
      </c>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row>
    <row r="15" spans="1:46">
      <c r="A15" s="265">
        <v>44229</v>
      </c>
      <c r="B15" s="278" t="s">
        <v>156</v>
      </c>
      <c r="C15" s="37">
        <v>882059262</v>
      </c>
      <c r="D15" s="517" t="s">
        <v>11395</v>
      </c>
      <c r="E15" s="278" t="s">
        <v>139</v>
      </c>
      <c r="F15" s="278" t="s">
        <v>140</v>
      </c>
      <c r="G15" s="37"/>
      <c r="H15" s="37"/>
      <c r="I15" s="265">
        <v>44229</v>
      </c>
      <c r="J15" s="37"/>
      <c r="K15" s="37"/>
      <c r="L15" s="278" t="s">
        <v>1410</v>
      </c>
      <c r="M15" s="37">
        <v>118</v>
      </c>
      <c r="N15" s="37"/>
      <c r="O15" s="278" t="s">
        <v>11396</v>
      </c>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row>
    <row r="16" spans="1:46">
      <c r="A16" s="265">
        <v>44229</v>
      </c>
      <c r="B16" s="278" t="s">
        <v>156</v>
      </c>
      <c r="C16" s="37">
        <v>881438090</v>
      </c>
      <c r="D16" s="521">
        <v>45870643</v>
      </c>
      <c r="E16" s="278" t="s">
        <v>139</v>
      </c>
      <c r="F16" s="278" t="s">
        <v>140</v>
      </c>
      <c r="G16" s="37"/>
      <c r="H16" s="37"/>
      <c r="I16" s="265">
        <v>44229</v>
      </c>
      <c r="J16" s="37"/>
      <c r="K16" s="37"/>
      <c r="L16" s="278" t="s">
        <v>148</v>
      </c>
      <c r="M16" s="37">
        <v>25</v>
      </c>
      <c r="N16" s="37"/>
      <c r="O16" s="278" t="s">
        <v>11396</v>
      </c>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row>
    <row r="17" spans="1:46">
      <c r="A17" s="265">
        <v>44229</v>
      </c>
      <c r="B17" s="278" t="s">
        <v>5589</v>
      </c>
      <c r="C17" s="37">
        <v>880521086</v>
      </c>
      <c r="D17" s="517">
        <v>100007000000</v>
      </c>
      <c r="E17" s="278" t="s">
        <v>139</v>
      </c>
      <c r="F17" s="278" t="s">
        <v>140</v>
      </c>
      <c r="G17" s="278" t="s">
        <v>168</v>
      </c>
      <c r="H17" s="37"/>
      <c r="I17" s="265">
        <v>44229</v>
      </c>
      <c r="J17" s="37"/>
      <c r="K17" s="37"/>
      <c r="L17" s="278" t="s">
        <v>168</v>
      </c>
      <c r="M17" s="37">
        <v>180</v>
      </c>
      <c r="N17" s="37"/>
      <c r="O17" s="278" t="s">
        <v>11397</v>
      </c>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row>
    <row r="18" spans="1:46">
      <c r="A18" s="265">
        <v>44229</v>
      </c>
      <c r="B18" s="278" t="s">
        <v>281</v>
      </c>
      <c r="C18" s="37">
        <v>880016025</v>
      </c>
      <c r="D18" s="530">
        <v>699628</v>
      </c>
      <c r="E18" s="278" t="s">
        <v>152</v>
      </c>
      <c r="F18" s="278" t="s">
        <v>140</v>
      </c>
      <c r="G18" s="278"/>
      <c r="H18" s="37"/>
      <c r="I18" s="265">
        <v>44229</v>
      </c>
      <c r="J18" s="37"/>
      <c r="K18" s="37"/>
      <c r="L18" s="278" t="s">
        <v>142</v>
      </c>
      <c r="M18" s="37">
        <v>136.5</v>
      </c>
      <c r="N18" s="37"/>
      <c r="O18" s="278" t="s">
        <v>11397</v>
      </c>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row>
    <row r="19" spans="1:46">
      <c r="A19" s="265">
        <v>44229</v>
      </c>
      <c r="B19" s="278" t="s">
        <v>5589</v>
      </c>
      <c r="C19" s="521">
        <v>882105699</v>
      </c>
      <c r="D19" s="516" t="s">
        <v>11398</v>
      </c>
      <c r="E19" s="278" t="s">
        <v>139</v>
      </c>
      <c r="F19" s="278" t="s">
        <v>140</v>
      </c>
      <c r="G19" s="278" t="s">
        <v>148</v>
      </c>
      <c r="H19" s="37"/>
      <c r="I19" s="265">
        <v>44229</v>
      </c>
      <c r="J19" s="37"/>
      <c r="K19" s="37"/>
      <c r="L19" s="278" t="s">
        <v>148</v>
      </c>
      <c r="M19" s="37">
        <v>101</v>
      </c>
      <c r="N19" s="37"/>
      <c r="O19" s="278" t="s">
        <v>11397</v>
      </c>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row>
    <row r="20" spans="1:46">
      <c r="A20" s="265">
        <v>44229</v>
      </c>
      <c r="B20" s="278" t="s">
        <v>281</v>
      </c>
      <c r="C20" s="521">
        <v>881877156</v>
      </c>
      <c r="D20" s="522" t="s">
        <v>11399</v>
      </c>
      <c r="E20" s="278" t="s">
        <v>139</v>
      </c>
      <c r="F20" s="278" t="s">
        <v>140</v>
      </c>
      <c r="G20" s="37"/>
      <c r="H20" s="37"/>
      <c r="I20" s="265">
        <v>44229</v>
      </c>
      <c r="J20" s="37"/>
      <c r="K20" s="37"/>
      <c r="L20" s="278" t="s">
        <v>148</v>
      </c>
      <c r="M20" s="37">
        <v>55</v>
      </c>
      <c r="N20" s="37"/>
      <c r="O20" s="278" t="s">
        <v>11397</v>
      </c>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row>
    <row r="21" spans="1:46">
      <c r="A21" s="265">
        <v>44229</v>
      </c>
      <c r="B21" s="278" t="s">
        <v>178</v>
      </c>
      <c r="C21" s="37">
        <v>883528772</v>
      </c>
      <c r="D21" s="37">
        <v>4651260</v>
      </c>
      <c r="E21" s="278" t="s">
        <v>152</v>
      </c>
      <c r="F21" s="278" t="s">
        <v>140</v>
      </c>
      <c r="G21" s="278" t="s">
        <v>3159</v>
      </c>
      <c r="H21" s="37"/>
      <c r="I21" s="265">
        <v>44229</v>
      </c>
      <c r="J21" s="37"/>
      <c r="K21" s="37"/>
      <c r="L21" s="278" t="s">
        <v>3159</v>
      </c>
      <c r="M21" s="37">
        <v>109</v>
      </c>
      <c r="N21" s="37"/>
      <c r="O21" s="37"/>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row>
    <row r="22" spans="1:46">
      <c r="A22" s="265">
        <v>44229</v>
      </c>
      <c r="B22" s="278" t="s">
        <v>146</v>
      </c>
      <c r="C22" s="37">
        <v>880484529</v>
      </c>
      <c r="D22" s="504" t="s">
        <v>11400</v>
      </c>
      <c r="E22" s="278" t="s">
        <v>152</v>
      </c>
      <c r="F22" s="505" t="s">
        <v>140</v>
      </c>
      <c r="G22" s="278"/>
      <c r="H22" s="37"/>
      <c r="I22" s="504" t="s">
        <v>11401</v>
      </c>
      <c r="J22" s="278"/>
      <c r="K22" s="265"/>
      <c r="L22" s="278" t="s">
        <v>142</v>
      </c>
      <c r="M22" s="37">
        <v>351.12</v>
      </c>
      <c r="N22" s="504"/>
      <c r="O22" s="618" t="s">
        <v>11397</v>
      </c>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row>
    <row r="23" spans="1:46">
      <c r="A23" s="265">
        <v>44234</v>
      </c>
      <c r="B23" s="278" t="s">
        <v>146</v>
      </c>
      <c r="C23" s="37">
        <v>880484529</v>
      </c>
      <c r="D23" s="504" t="s">
        <v>11400</v>
      </c>
      <c r="E23" s="278" t="s">
        <v>152</v>
      </c>
      <c r="F23" s="505" t="s">
        <v>140</v>
      </c>
      <c r="G23" s="37"/>
      <c r="H23" s="37"/>
      <c r="I23" s="504" t="s">
        <v>11402</v>
      </c>
      <c r="J23" s="37"/>
      <c r="K23" s="37"/>
      <c r="L23" s="278" t="s">
        <v>142</v>
      </c>
      <c r="M23" s="37">
        <v>515</v>
      </c>
      <c r="N23" s="37"/>
      <c r="O23" s="618" t="s">
        <v>11403</v>
      </c>
      <c r="P23" s="37"/>
      <c r="Q23" s="37"/>
      <c r="R23" s="37"/>
      <c r="S23" s="37"/>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row>
    <row r="24" spans="1:46">
      <c r="A24" s="265">
        <v>44229</v>
      </c>
      <c r="B24" s="278" t="s">
        <v>146</v>
      </c>
      <c r="C24" s="37">
        <v>880104062</v>
      </c>
      <c r="D24" s="504" t="s">
        <v>2860</v>
      </c>
      <c r="E24" s="278" t="s">
        <v>139</v>
      </c>
      <c r="F24" s="505" t="s">
        <v>140</v>
      </c>
      <c r="G24" s="37"/>
      <c r="H24" s="37"/>
      <c r="I24" s="504" t="s">
        <v>11401</v>
      </c>
      <c r="J24" s="37"/>
      <c r="K24" s="37"/>
      <c r="L24" s="278" t="s">
        <v>148</v>
      </c>
      <c r="M24" s="37">
        <v>55</v>
      </c>
      <c r="N24" s="37"/>
      <c r="O24" s="618" t="s">
        <v>11397</v>
      </c>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row>
    <row r="25" spans="1:46">
      <c r="A25" s="265">
        <v>44229</v>
      </c>
      <c r="B25" s="278" t="s">
        <v>146</v>
      </c>
      <c r="C25" s="37">
        <v>881245848</v>
      </c>
      <c r="D25" s="504" t="s">
        <v>5953</v>
      </c>
      <c r="E25" s="278" t="s">
        <v>139</v>
      </c>
      <c r="F25" s="505" t="s">
        <v>140</v>
      </c>
      <c r="G25" s="37"/>
      <c r="H25" s="37"/>
      <c r="I25" s="504" t="s">
        <v>11401</v>
      </c>
      <c r="J25" s="37"/>
      <c r="K25" s="37"/>
      <c r="L25" s="278" t="s">
        <v>1223</v>
      </c>
      <c r="M25" s="37">
        <v>570.16</v>
      </c>
      <c r="N25" s="37"/>
      <c r="O25" s="618" t="s">
        <v>11397</v>
      </c>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row>
    <row r="26" spans="1:46">
      <c r="A26" s="265">
        <v>44229</v>
      </c>
      <c r="B26" s="278" t="s">
        <v>146</v>
      </c>
      <c r="C26" s="37">
        <v>883092657</v>
      </c>
      <c r="D26" s="504" t="s">
        <v>11404</v>
      </c>
      <c r="E26" s="278" t="s">
        <v>152</v>
      </c>
      <c r="F26" s="505" t="s">
        <v>140</v>
      </c>
      <c r="G26" s="37"/>
      <c r="H26" s="37"/>
      <c r="I26" s="504" t="s">
        <v>11401</v>
      </c>
      <c r="J26" s="37"/>
      <c r="K26" s="37"/>
      <c r="L26" s="278" t="s">
        <v>142</v>
      </c>
      <c r="M26" s="37">
        <v>66.5</v>
      </c>
      <c r="N26" s="37"/>
      <c r="O26" s="618" t="s">
        <v>11397</v>
      </c>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row>
    <row r="27" spans="1:46">
      <c r="A27" s="265">
        <v>44230</v>
      </c>
      <c r="B27" s="278" t="s">
        <v>146</v>
      </c>
      <c r="C27" s="37">
        <v>883092657</v>
      </c>
      <c r="D27" s="504" t="s">
        <v>11404</v>
      </c>
      <c r="E27" s="278" t="s">
        <v>152</v>
      </c>
      <c r="F27" s="505" t="s">
        <v>140</v>
      </c>
      <c r="G27" s="37"/>
      <c r="H27" s="37"/>
      <c r="I27" s="504" t="s">
        <v>11405</v>
      </c>
      <c r="J27" s="37"/>
      <c r="K27" s="37"/>
      <c r="L27" s="278" t="s">
        <v>142</v>
      </c>
      <c r="M27" s="37">
        <v>66.5</v>
      </c>
      <c r="N27" s="37"/>
      <c r="O27" s="618" t="s">
        <v>11406</v>
      </c>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row>
    <row r="28" spans="1:46">
      <c r="A28" s="265">
        <v>44229</v>
      </c>
      <c r="B28" s="278" t="s">
        <v>146</v>
      </c>
      <c r="C28" s="37">
        <v>883380880</v>
      </c>
      <c r="D28" s="504" t="s">
        <v>11407</v>
      </c>
      <c r="E28" s="278" t="s">
        <v>152</v>
      </c>
      <c r="F28" s="505" t="s">
        <v>140</v>
      </c>
      <c r="G28" s="37"/>
      <c r="H28" s="37"/>
      <c r="I28" s="504" t="s">
        <v>11401</v>
      </c>
      <c r="J28" s="37"/>
      <c r="K28" s="37"/>
      <c r="L28" s="278" t="s">
        <v>142</v>
      </c>
      <c r="M28" s="37">
        <v>108</v>
      </c>
      <c r="N28" s="37"/>
      <c r="O28" s="618" t="s">
        <v>11397</v>
      </c>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row>
    <row r="29" spans="1:46">
      <c r="A29" s="265">
        <v>44229</v>
      </c>
      <c r="B29" s="278" t="s">
        <v>194</v>
      </c>
      <c r="C29" s="521">
        <v>880385479</v>
      </c>
      <c r="D29" s="521">
        <v>434472185</v>
      </c>
      <c r="E29" s="278" t="s">
        <v>139</v>
      </c>
      <c r="F29" s="278" t="s">
        <v>140</v>
      </c>
      <c r="G29" s="278" t="s">
        <v>142</v>
      </c>
      <c r="H29" s="37"/>
      <c r="I29" s="265">
        <v>44229</v>
      </c>
      <c r="J29" s="37"/>
      <c r="K29" s="37"/>
      <c r="L29" s="278" t="s">
        <v>142</v>
      </c>
      <c r="M29" s="521">
        <v>148</v>
      </c>
      <c r="N29" s="37"/>
      <c r="O29" s="278" t="s">
        <v>11397</v>
      </c>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row>
    <row r="30" spans="1:46">
      <c r="A30" s="265">
        <v>44229</v>
      </c>
      <c r="B30" s="278" t="s">
        <v>194</v>
      </c>
      <c r="C30" s="521">
        <v>880385479</v>
      </c>
      <c r="D30" s="522" t="s">
        <v>4516</v>
      </c>
      <c r="E30" s="278" t="s">
        <v>139</v>
      </c>
      <c r="F30" s="278" t="s">
        <v>140</v>
      </c>
      <c r="G30" s="278" t="s">
        <v>142</v>
      </c>
      <c r="H30" s="37"/>
      <c r="I30" s="265">
        <v>44229</v>
      </c>
      <c r="J30" s="37"/>
      <c r="K30" s="37"/>
      <c r="L30" s="278" t="s">
        <v>142</v>
      </c>
      <c r="M30" s="521">
        <v>60</v>
      </c>
      <c r="N30" s="37"/>
      <c r="O30" s="278" t="s">
        <v>11397</v>
      </c>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row>
    <row r="31" spans="1:46">
      <c r="A31" s="265">
        <v>44229</v>
      </c>
      <c r="B31" s="278" t="s">
        <v>194</v>
      </c>
      <c r="C31" s="521">
        <v>880362695</v>
      </c>
      <c r="D31" s="522" t="s">
        <v>11408</v>
      </c>
      <c r="E31" s="278" t="s">
        <v>139</v>
      </c>
      <c r="F31" s="278" t="s">
        <v>140</v>
      </c>
      <c r="G31" s="278" t="s">
        <v>142</v>
      </c>
      <c r="H31" s="37"/>
      <c r="I31" s="265">
        <v>44229</v>
      </c>
      <c r="J31" s="37"/>
      <c r="K31" s="37"/>
      <c r="L31" s="278" t="s">
        <v>142</v>
      </c>
      <c r="M31" s="37">
        <v>3139.2</v>
      </c>
      <c r="N31" s="37"/>
      <c r="O31" s="278" t="s">
        <v>11397</v>
      </c>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row>
    <row r="32" spans="1:46">
      <c r="A32" s="265">
        <v>44229</v>
      </c>
      <c r="B32" s="278" t="s">
        <v>194</v>
      </c>
      <c r="C32" s="521">
        <v>881078175</v>
      </c>
      <c r="D32" s="522" t="s">
        <v>5916</v>
      </c>
      <c r="E32" s="278" t="s">
        <v>139</v>
      </c>
      <c r="F32" s="278" t="s">
        <v>140</v>
      </c>
      <c r="G32" s="278" t="s">
        <v>142</v>
      </c>
      <c r="H32" s="37"/>
      <c r="I32" s="265">
        <v>44229</v>
      </c>
      <c r="J32" s="37"/>
      <c r="K32" s="37"/>
      <c r="L32" s="278" t="s">
        <v>142</v>
      </c>
      <c r="M32" s="37">
        <v>282.48</v>
      </c>
      <c r="N32" s="37"/>
      <c r="O32" s="278" t="s">
        <v>11397</v>
      </c>
      <c r="P32" s="37"/>
      <c r="Q32" s="37"/>
      <c r="R32" s="37"/>
      <c r="S32" s="37"/>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row>
    <row r="33" spans="1:46">
      <c r="A33" s="265">
        <v>44230</v>
      </c>
      <c r="B33" s="278" t="s">
        <v>154</v>
      </c>
      <c r="C33" s="521">
        <v>880820785</v>
      </c>
      <c r="D33" s="619" t="s">
        <v>2836</v>
      </c>
      <c r="E33" s="278" t="s">
        <v>139</v>
      </c>
      <c r="F33" s="278" t="s">
        <v>140</v>
      </c>
      <c r="G33" s="278"/>
      <c r="H33" s="37"/>
      <c r="I33" s="265">
        <v>44230</v>
      </c>
      <c r="J33" s="37"/>
      <c r="K33" s="37"/>
      <c r="L33" s="278" t="s">
        <v>315</v>
      </c>
      <c r="M33" s="37">
        <v>1056</v>
      </c>
      <c r="N33" s="37"/>
      <c r="O33" s="278"/>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row>
    <row r="34" spans="1:46">
      <c r="A34" s="265">
        <v>44230</v>
      </c>
      <c r="B34" s="278" t="s">
        <v>156</v>
      </c>
      <c r="C34" s="37">
        <v>880942467</v>
      </c>
      <c r="D34" s="37">
        <v>502810858</v>
      </c>
      <c r="E34" s="278" t="s">
        <v>152</v>
      </c>
      <c r="F34" s="278" t="s">
        <v>140</v>
      </c>
      <c r="G34" s="37"/>
      <c r="H34" s="37"/>
      <c r="I34" s="265">
        <v>44230</v>
      </c>
      <c r="J34" s="37"/>
      <c r="K34" s="37"/>
      <c r="L34" s="278" t="s">
        <v>142</v>
      </c>
      <c r="M34" s="37">
        <v>5231.8999999999996</v>
      </c>
      <c r="N34" s="37"/>
      <c r="O34" s="278" t="s">
        <v>11406</v>
      </c>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row>
    <row r="35" spans="1:46">
      <c r="A35" s="265">
        <v>44230</v>
      </c>
      <c r="B35" s="278" t="s">
        <v>11409</v>
      </c>
      <c r="C35" s="37">
        <v>883521289</v>
      </c>
      <c r="D35" s="517" t="s">
        <v>11410</v>
      </c>
      <c r="E35" s="278" t="s">
        <v>152</v>
      </c>
      <c r="F35" s="278" t="s">
        <v>140</v>
      </c>
      <c r="G35" s="278" t="s">
        <v>142</v>
      </c>
      <c r="H35" s="37"/>
      <c r="I35" s="37"/>
      <c r="J35" s="505">
        <v>44235</v>
      </c>
      <c r="K35" s="37"/>
      <c r="L35" s="37"/>
      <c r="M35" s="37"/>
      <c r="N35" s="37"/>
      <c r="O35" s="37"/>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row>
    <row r="36" spans="1:46">
      <c r="A36" s="265">
        <v>44230</v>
      </c>
      <c r="B36" s="278" t="s">
        <v>175</v>
      </c>
      <c r="C36" s="37">
        <v>882888115</v>
      </c>
      <c r="D36" s="504" t="s">
        <v>11411</v>
      </c>
      <c r="E36" s="278" t="s">
        <v>139</v>
      </c>
      <c r="F36" s="278" t="s">
        <v>140</v>
      </c>
      <c r="G36" s="278" t="s">
        <v>148</v>
      </c>
      <c r="H36" s="37"/>
      <c r="I36" s="265">
        <v>44230</v>
      </c>
      <c r="J36" s="37"/>
      <c r="K36" s="37"/>
      <c r="L36" s="278" t="s">
        <v>148</v>
      </c>
      <c r="M36" s="37">
        <v>55</v>
      </c>
      <c r="N36" s="37"/>
      <c r="O36" s="278" t="s">
        <v>11397</v>
      </c>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row>
    <row r="37" spans="1:46">
      <c r="A37" s="265">
        <v>44230</v>
      </c>
      <c r="B37" s="278" t="s">
        <v>5487</v>
      </c>
      <c r="C37" s="37">
        <v>881959022</v>
      </c>
      <c r="D37" s="517">
        <v>540629260</v>
      </c>
      <c r="E37" s="278" t="s">
        <v>139</v>
      </c>
      <c r="F37" s="278" t="s">
        <v>140</v>
      </c>
      <c r="G37" s="278" t="s">
        <v>11412</v>
      </c>
      <c r="H37" s="37"/>
      <c r="I37" s="265">
        <v>44230</v>
      </c>
      <c r="J37" s="505">
        <v>44235</v>
      </c>
      <c r="K37" s="37"/>
      <c r="L37" s="278" t="s">
        <v>148</v>
      </c>
      <c r="M37" s="37">
        <v>28</v>
      </c>
      <c r="N37" s="37"/>
      <c r="O37" s="278" t="s">
        <v>11392</v>
      </c>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row>
    <row r="38" spans="1:46">
      <c r="A38" s="265">
        <v>44230</v>
      </c>
      <c r="B38" s="278" t="s">
        <v>11409</v>
      </c>
      <c r="C38" s="37">
        <v>883521169</v>
      </c>
      <c r="D38" s="517" t="s">
        <v>11413</v>
      </c>
      <c r="E38" s="278" t="s">
        <v>152</v>
      </c>
      <c r="F38" s="278" t="s">
        <v>11414</v>
      </c>
      <c r="G38" s="278" t="s">
        <v>142</v>
      </c>
      <c r="H38" s="37"/>
      <c r="I38" s="37"/>
      <c r="J38" s="265">
        <v>44236</v>
      </c>
      <c r="K38" s="37"/>
      <c r="L38" s="37"/>
      <c r="M38" s="37"/>
      <c r="N38" s="37"/>
      <c r="O38" s="37"/>
      <c r="P38" s="37"/>
      <c r="Q38" s="37"/>
      <c r="R38" s="37"/>
      <c r="S38" s="37"/>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row>
    <row r="39" spans="1:46">
      <c r="A39" s="265">
        <v>44230</v>
      </c>
      <c r="B39" s="278" t="s">
        <v>156</v>
      </c>
      <c r="C39" s="37">
        <v>880024576</v>
      </c>
      <c r="D39" s="504" t="s">
        <v>5072</v>
      </c>
      <c r="E39" s="278" t="s">
        <v>139</v>
      </c>
      <c r="F39" s="278" t="s">
        <v>140</v>
      </c>
      <c r="G39" s="278" t="s">
        <v>142</v>
      </c>
      <c r="H39" s="37"/>
      <c r="I39" s="265">
        <v>44230</v>
      </c>
      <c r="J39" s="37"/>
      <c r="K39" s="37"/>
      <c r="L39" s="278" t="s">
        <v>142</v>
      </c>
      <c r="M39" s="37">
        <v>117.5</v>
      </c>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row>
    <row r="40" spans="1:46">
      <c r="A40" s="265">
        <v>44230</v>
      </c>
      <c r="B40" s="278" t="s">
        <v>154</v>
      </c>
      <c r="C40" s="37">
        <v>881877384</v>
      </c>
      <c r="D40" s="504" t="s">
        <v>11415</v>
      </c>
      <c r="E40" s="278" t="s">
        <v>152</v>
      </c>
      <c r="F40" s="278" t="s">
        <v>140</v>
      </c>
      <c r="G40" s="278" t="s">
        <v>142</v>
      </c>
      <c r="H40" s="37"/>
      <c r="I40" s="265">
        <v>44230</v>
      </c>
      <c r="J40" s="37"/>
      <c r="K40" s="37"/>
      <c r="L40" s="278" t="s">
        <v>142</v>
      </c>
      <c r="M40" s="37">
        <v>27</v>
      </c>
      <c r="N40" s="37"/>
      <c r="O40" s="37"/>
      <c r="P40" s="37"/>
      <c r="Q40" s="37"/>
      <c r="R40" s="37"/>
      <c r="S40" s="37"/>
      <c r="T40" s="37"/>
      <c r="U40" s="37"/>
      <c r="V40" s="37"/>
      <c r="W40" s="37"/>
      <c r="X40" s="37"/>
      <c r="Y40" s="37"/>
      <c r="Z40" s="37"/>
      <c r="AA40" s="37"/>
      <c r="AB40" s="37"/>
      <c r="AC40" s="37"/>
      <c r="AD40" s="37"/>
      <c r="AE40" s="37"/>
      <c r="AF40" s="37"/>
      <c r="AG40" s="37"/>
      <c r="AH40" s="37"/>
      <c r="AI40" s="37"/>
      <c r="AJ40" s="37"/>
      <c r="AK40" s="37"/>
      <c r="AL40" s="37"/>
      <c r="AM40" s="37"/>
      <c r="AN40" s="37"/>
      <c r="AO40" s="37"/>
      <c r="AP40" s="37"/>
      <c r="AQ40" s="37"/>
      <c r="AR40" s="37"/>
      <c r="AS40" s="37"/>
      <c r="AT40" s="37"/>
    </row>
    <row r="41" spans="1:46">
      <c r="A41" s="265">
        <v>44230</v>
      </c>
      <c r="B41" s="278" t="s">
        <v>178</v>
      </c>
      <c r="C41" s="37">
        <v>883382279</v>
      </c>
      <c r="D41" s="504" t="s">
        <v>11416</v>
      </c>
      <c r="E41" s="278" t="s">
        <v>152</v>
      </c>
      <c r="F41" s="278" t="s">
        <v>140</v>
      </c>
      <c r="G41" s="278" t="s">
        <v>168</v>
      </c>
      <c r="H41" s="37"/>
      <c r="I41" s="265">
        <v>44230</v>
      </c>
      <c r="J41" s="37"/>
      <c r="K41" s="37"/>
      <c r="L41" s="278" t="s">
        <v>168</v>
      </c>
      <c r="M41" s="37">
        <v>50</v>
      </c>
      <c r="N41" s="37"/>
      <c r="O41" s="278" t="s">
        <v>11406</v>
      </c>
      <c r="P41" s="37"/>
      <c r="Q41" s="37"/>
      <c r="R41" s="37"/>
      <c r="S41" s="37"/>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row>
    <row r="42" spans="1:46">
      <c r="A42" s="265">
        <v>44230</v>
      </c>
      <c r="B42" s="278" t="s">
        <v>281</v>
      </c>
      <c r="C42" s="521">
        <v>880270525</v>
      </c>
      <c r="D42" s="517" t="s">
        <v>6106</v>
      </c>
      <c r="E42" s="278" t="s">
        <v>139</v>
      </c>
      <c r="F42" s="278" t="s">
        <v>140</v>
      </c>
      <c r="G42" s="278" t="s">
        <v>142</v>
      </c>
      <c r="H42" s="37"/>
      <c r="I42" s="265">
        <v>44230</v>
      </c>
      <c r="J42" s="37"/>
      <c r="K42" s="37"/>
      <c r="L42" s="278" t="s">
        <v>142</v>
      </c>
      <c r="M42" s="37">
        <v>9076</v>
      </c>
      <c r="N42" s="37"/>
      <c r="O42" s="278" t="s">
        <v>11406</v>
      </c>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row>
    <row r="43" spans="1:46">
      <c r="A43" s="265">
        <v>44230</v>
      </c>
      <c r="B43" s="278" t="s">
        <v>281</v>
      </c>
      <c r="C43" s="37">
        <v>880546497</v>
      </c>
      <c r="D43" s="517" t="s">
        <v>11417</v>
      </c>
      <c r="E43" s="278" t="s">
        <v>152</v>
      </c>
      <c r="F43" s="278" t="s">
        <v>140</v>
      </c>
      <c r="G43" s="278" t="s">
        <v>142</v>
      </c>
      <c r="H43" s="37"/>
      <c r="I43" s="265">
        <v>44230</v>
      </c>
      <c r="J43" s="37"/>
      <c r="K43" s="37"/>
      <c r="L43" s="278" t="s">
        <v>142</v>
      </c>
      <c r="M43" s="37">
        <v>111.5</v>
      </c>
      <c r="N43" s="37"/>
      <c r="O43" s="278" t="s">
        <v>11406</v>
      </c>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row>
    <row r="44" spans="1:46">
      <c r="A44" s="265">
        <v>44230</v>
      </c>
      <c r="B44" s="278" t="s">
        <v>281</v>
      </c>
      <c r="C44" s="37">
        <v>880016025</v>
      </c>
      <c r="D44" s="530">
        <v>699628</v>
      </c>
      <c r="E44" s="278" t="s">
        <v>152</v>
      </c>
      <c r="F44" s="278" t="s">
        <v>140</v>
      </c>
      <c r="G44" s="278" t="s">
        <v>181</v>
      </c>
      <c r="H44" s="37"/>
      <c r="I44" s="265">
        <v>44230</v>
      </c>
      <c r="J44" s="37"/>
      <c r="K44" s="37"/>
      <c r="L44" s="278" t="s">
        <v>181</v>
      </c>
      <c r="M44" s="37">
        <v>15.54</v>
      </c>
      <c r="N44" s="37"/>
      <c r="O44" s="278" t="s">
        <v>11406</v>
      </c>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row>
    <row r="45" spans="1:46">
      <c r="A45" s="265">
        <v>44230</v>
      </c>
      <c r="B45" s="278" t="s">
        <v>281</v>
      </c>
      <c r="C45" s="37">
        <v>880016025</v>
      </c>
      <c r="D45" s="530">
        <v>699628</v>
      </c>
      <c r="E45" s="278" t="s">
        <v>152</v>
      </c>
      <c r="F45" s="278" t="s">
        <v>140</v>
      </c>
      <c r="G45" s="278" t="s">
        <v>181</v>
      </c>
      <c r="H45" s="37"/>
      <c r="I45" s="265">
        <v>44230</v>
      </c>
      <c r="J45" s="37"/>
      <c r="K45" s="37"/>
      <c r="L45" s="278" t="s">
        <v>181</v>
      </c>
      <c r="M45" s="37">
        <v>31.07</v>
      </c>
      <c r="N45" s="37"/>
      <c r="O45" s="278" t="s">
        <v>2191</v>
      </c>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row>
    <row r="46" spans="1:46">
      <c r="A46" s="265">
        <v>44230</v>
      </c>
      <c r="B46" s="278" t="s">
        <v>175</v>
      </c>
      <c r="C46" s="37">
        <v>880018246</v>
      </c>
      <c r="D46" s="530">
        <v>30951964</v>
      </c>
      <c r="E46" s="278" t="s">
        <v>139</v>
      </c>
      <c r="F46" s="278" t="s">
        <v>140</v>
      </c>
      <c r="G46" s="278" t="s">
        <v>294</v>
      </c>
      <c r="H46" s="37"/>
      <c r="I46" s="265">
        <v>44230</v>
      </c>
      <c r="J46" s="37"/>
      <c r="K46" s="37"/>
      <c r="L46" s="278" t="s">
        <v>294</v>
      </c>
      <c r="M46" s="37">
        <v>16</v>
      </c>
      <c r="N46" s="37"/>
      <c r="O46" s="278" t="s">
        <v>11406</v>
      </c>
      <c r="P46" s="37"/>
      <c r="Q46" s="37"/>
      <c r="R46" s="37"/>
      <c r="S46" s="37"/>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row>
    <row r="47" spans="1:46">
      <c r="A47" s="265">
        <v>44230</v>
      </c>
      <c r="B47" s="278" t="s">
        <v>146</v>
      </c>
      <c r="C47" s="37">
        <v>882530383</v>
      </c>
      <c r="D47" s="527" t="s">
        <v>5801</v>
      </c>
      <c r="E47" s="278" t="s">
        <v>152</v>
      </c>
      <c r="F47" s="278" t="s">
        <v>140</v>
      </c>
      <c r="G47" s="37"/>
      <c r="H47" s="37"/>
      <c r="I47" s="265">
        <v>44230</v>
      </c>
      <c r="J47" s="37"/>
      <c r="K47" s="37"/>
      <c r="L47" s="278" t="s">
        <v>499</v>
      </c>
      <c r="M47" s="37">
        <v>198</v>
      </c>
      <c r="N47" s="37"/>
      <c r="O47" s="618" t="s">
        <v>11406</v>
      </c>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row>
    <row r="48" spans="1:46">
      <c r="A48" s="265">
        <v>44234</v>
      </c>
      <c r="B48" s="278" t="s">
        <v>146</v>
      </c>
      <c r="C48" s="37">
        <v>882530383</v>
      </c>
      <c r="D48" s="527" t="s">
        <v>5801</v>
      </c>
      <c r="E48" s="278" t="s">
        <v>152</v>
      </c>
      <c r="F48" s="278" t="s">
        <v>140</v>
      </c>
      <c r="G48" s="278"/>
      <c r="H48" s="37"/>
      <c r="I48" s="265">
        <v>44234</v>
      </c>
      <c r="J48" s="37"/>
      <c r="K48" s="37"/>
      <c r="L48" s="278" t="s">
        <v>148</v>
      </c>
      <c r="M48" s="37">
        <v>14.59</v>
      </c>
      <c r="N48" s="37"/>
      <c r="O48" s="618" t="s">
        <v>11403</v>
      </c>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row>
    <row r="49" spans="1:46">
      <c r="A49" s="265">
        <v>44230</v>
      </c>
      <c r="B49" s="278" t="s">
        <v>175</v>
      </c>
      <c r="C49" s="37">
        <v>880021536</v>
      </c>
      <c r="D49" s="504" t="s">
        <v>5143</v>
      </c>
      <c r="E49" s="278" t="s">
        <v>139</v>
      </c>
      <c r="F49" s="278" t="s">
        <v>140</v>
      </c>
      <c r="G49" s="278" t="s">
        <v>168</v>
      </c>
      <c r="H49" s="37"/>
      <c r="I49" s="265">
        <v>44230</v>
      </c>
      <c r="J49" s="37"/>
      <c r="K49" s="37"/>
      <c r="L49" s="278" t="s">
        <v>168</v>
      </c>
      <c r="M49" s="37">
        <v>470</v>
      </c>
      <c r="N49" s="37"/>
      <c r="O49" s="618" t="s">
        <v>11406</v>
      </c>
      <c r="P49" s="37"/>
      <c r="Q49" s="37"/>
      <c r="R49" s="37"/>
      <c r="S49" s="37"/>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row>
    <row r="50" spans="1:46">
      <c r="A50" s="265">
        <v>44230</v>
      </c>
      <c r="B50" s="278" t="s">
        <v>194</v>
      </c>
      <c r="C50" s="37">
        <v>880613074</v>
      </c>
      <c r="D50" s="504" t="s">
        <v>11418</v>
      </c>
      <c r="E50" s="278" t="s">
        <v>152</v>
      </c>
      <c r="F50" s="278" t="s">
        <v>140</v>
      </c>
      <c r="G50" s="278" t="s">
        <v>142</v>
      </c>
      <c r="H50" s="37"/>
      <c r="I50" s="265">
        <v>44230</v>
      </c>
      <c r="J50" s="37"/>
      <c r="K50" s="37"/>
      <c r="L50" s="278" t="s">
        <v>142</v>
      </c>
      <c r="M50" s="37">
        <v>512.72</v>
      </c>
      <c r="N50" s="37"/>
      <c r="O50" s="278" t="s">
        <v>11406</v>
      </c>
      <c r="P50" s="37"/>
      <c r="Q50" s="37"/>
      <c r="R50" s="37"/>
      <c r="S50" s="37"/>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row>
    <row r="51" spans="1:46">
      <c r="A51" s="265">
        <v>44230</v>
      </c>
      <c r="B51" s="278" t="s">
        <v>194</v>
      </c>
      <c r="C51" s="37">
        <v>881937996</v>
      </c>
      <c r="D51" s="504" t="s">
        <v>5895</v>
      </c>
      <c r="E51" s="278" t="s">
        <v>139</v>
      </c>
      <c r="F51" s="278" t="s">
        <v>140</v>
      </c>
      <c r="G51" s="278" t="s">
        <v>187</v>
      </c>
      <c r="H51" s="37"/>
      <c r="I51" s="265">
        <v>44230</v>
      </c>
      <c r="J51" s="37"/>
      <c r="K51" s="37"/>
      <c r="L51" s="278" t="s">
        <v>187</v>
      </c>
      <c r="M51" s="37">
        <v>336</v>
      </c>
      <c r="N51" s="37"/>
      <c r="O51" s="278" t="s">
        <v>11406</v>
      </c>
      <c r="P51" s="37"/>
      <c r="Q51" s="37"/>
      <c r="R51" s="37"/>
      <c r="S51" s="37"/>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row>
    <row r="52" spans="1:46">
      <c r="A52" s="265">
        <v>44230</v>
      </c>
      <c r="B52" s="278" t="s">
        <v>194</v>
      </c>
      <c r="C52" s="521">
        <v>883534335</v>
      </c>
      <c r="D52" s="522" t="s">
        <v>11419</v>
      </c>
      <c r="E52" s="278" t="s">
        <v>152</v>
      </c>
      <c r="F52" s="278" t="s">
        <v>140</v>
      </c>
      <c r="G52" s="278" t="s">
        <v>142</v>
      </c>
      <c r="H52" s="37"/>
      <c r="I52" s="265">
        <v>44230</v>
      </c>
      <c r="J52" s="37"/>
      <c r="K52" s="37"/>
      <c r="L52" s="278" t="s">
        <v>142</v>
      </c>
      <c r="M52" s="37">
        <v>298</v>
      </c>
      <c r="N52" s="37"/>
      <c r="O52" s="278" t="s">
        <v>11406</v>
      </c>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row>
    <row r="53" spans="1:46">
      <c r="A53" s="265">
        <v>44230</v>
      </c>
      <c r="B53" s="278" t="s">
        <v>194</v>
      </c>
      <c r="C53" s="521">
        <v>881274675</v>
      </c>
      <c r="D53" s="522" t="s">
        <v>11420</v>
      </c>
      <c r="E53" s="278" t="s">
        <v>139</v>
      </c>
      <c r="F53" s="278" t="s">
        <v>140</v>
      </c>
      <c r="G53" s="278" t="s">
        <v>172</v>
      </c>
      <c r="H53" s="37"/>
      <c r="I53" s="265">
        <v>44230</v>
      </c>
      <c r="J53" s="620"/>
      <c r="K53" s="37"/>
      <c r="L53" s="278" t="s">
        <v>172</v>
      </c>
      <c r="M53" s="37">
        <v>1</v>
      </c>
      <c r="N53" s="37"/>
      <c r="O53" s="278" t="s">
        <v>11406</v>
      </c>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row>
    <row r="54" spans="1:46">
      <c r="A54" s="265">
        <v>44230</v>
      </c>
      <c r="B54" s="278" t="s">
        <v>11409</v>
      </c>
      <c r="C54" s="37">
        <v>883515739</v>
      </c>
      <c r="D54" s="517" t="s">
        <v>11421</v>
      </c>
      <c r="E54" s="278" t="s">
        <v>152</v>
      </c>
      <c r="F54" s="278" t="s">
        <v>140</v>
      </c>
      <c r="G54" s="278" t="s">
        <v>142</v>
      </c>
      <c r="H54" s="37"/>
      <c r="I54" s="37"/>
      <c r="J54" s="265">
        <v>44235</v>
      </c>
      <c r="K54" s="37"/>
      <c r="L54" s="37"/>
      <c r="M54" s="37"/>
      <c r="N54" s="37"/>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row>
    <row r="55" spans="1:46">
      <c r="A55" s="265">
        <v>44230</v>
      </c>
      <c r="B55" s="278" t="s">
        <v>11409</v>
      </c>
      <c r="C55" s="37">
        <v>883515527</v>
      </c>
      <c r="D55" s="37">
        <v>883515527</v>
      </c>
      <c r="E55" s="278" t="s">
        <v>152</v>
      </c>
      <c r="F55" s="278" t="s">
        <v>140</v>
      </c>
      <c r="G55" s="278" t="s">
        <v>142</v>
      </c>
      <c r="H55" s="37"/>
      <c r="I55" s="37"/>
      <c r="J55" s="265">
        <v>44235</v>
      </c>
      <c r="K55" s="37"/>
      <c r="L55" s="37"/>
      <c r="M55" s="37"/>
      <c r="N55" s="37"/>
      <c r="O55" s="37"/>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row>
    <row r="56" spans="1:46">
      <c r="A56" s="265">
        <v>44230</v>
      </c>
      <c r="B56" s="278" t="s">
        <v>11409</v>
      </c>
      <c r="C56" s="37">
        <v>880317126</v>
      </c>
      <c r="D56" s="517" t="s">
        <v>11422</v>
      </c>
      <c r="E56" s="278" t="s">
        <v>1480</v>
      </c>
      <c r="F56" s="278" t="s">
        <v>140</v>
      </c>
      <c r="G56" s="278" t="s">
        <v>1867</v>
      </c>
      <c r="H56" s="37"/>
      <c r="I56" s="37"/>
      <c r="J56" s="265">
        <v>44236</v>
      </c>
      <c r="K56" s="37"/>
      <c r="L56" s="37"/>
      <c r="M56" s="37"/>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row>
    <row r="57" spans="1:46">
      <c r="A57" s="265">
        <v>44230</v>
      </c>
      <c r="B57" s="278" t="s">
        <v>281</v>
      </c>
      <c r="C57" s="530">
        <v>881601041</v>
      </c>
      <c r="D57" s="530">
        <v>5266778</v>
      </c>
      <c r="E57" s="278" t="s">
        <v>139</v>
      </c>
      <c r="F57" s="278" t="s">
        <v>140</v>
      </c>
      <c r="G57" s="278" t="s">
        <v>377</v>
      </c>
      <c r="H57" s="37"/>
      <c r="I57" s="265">
        <v>44230</v>
      </c>
      <c r="J57" s="37"/>
      <c r="K57" s="37"/>
      <c r="L57" s="278" t="s">
        <v>377</v>
      </c>
      <c r="M57" s="37">
        <v>1100</v>
      </c>
      <c r="N57" s="37"/>
      <c r="O57" s="278" t="s">
        <v>2191</v>
      </c>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row>
    <row r="58" spans="1:46">
      <c r="A58" s="265">
        <v>44230</v>
      </c>
      <c r="B58" s="278" t="s">
        <v>281</v>
      </c>
      <c r="C58" s="37">
        <v>881662145</v>
      </c>
      <c r="D58" s="37"/>
      <c r="E58" s="278" t="s">
        <v>139</v>
      </c>
      <c r="F58" s="278" t="s">
        <v>140</v>
      </c>
      <c r="G58" s="278" t="s">
        <v>7063</v>
      </c>
      <c r="H58" s="37"/>
      <c r="I58" s="37"/>
      <c r="J58" s="265"/>
      <c r="K58" s="37"/>
      <c r="L58" s="37"/>
      <c r="M58" s="37"/>
      <c r="N58" s="37"/>
      <c r="O58" s="278" t="s">
        <v>11423</v>
      </c>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row>
    <row r="59" spans="1:46">
      <c r="A59" s="265">
        <v>44231</v>
      </c>
      <c r="B59" s="278" t="s">
        <v>156</v>
      </c>
      <c r="C59" s="530">
        <v>881123439</v>
      </c>
      <c r="D59" s="517" t="s">
        <v>5969</v>
      </c>
      <c r="E59" s="278" t="s">
        <v>139</v>
      </c>
      <c r="F59" s="278" t="s">
        <v>140</v>
      </c>
      <c r="G59" s="278"/>
      <c r="H59" s="37"/>
      <c r="I59" s="265">
        <v>44231</v>
      </c>
      <c r="J59" s="37"/>
      <c r="K59" s="37"/>
      <c r="L59" s="278" t="s">
        <v>181</v>
      </c>
      <c r="M59" s="37">
        <v>134.66999999999999</v>
      </c>
      <c r="N59" s="37"/>
      <c r="O59" s="278" t="s">
        <v>11406</v>
      </c>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row>
    <row r="60" spans="1:46">
      <c r="A60" s="265">
        <v>44231</v>
      </c>
      <c r="B60" s="278" t="s">
        <v>5589</v>
      </c>
      <c r="C60" s="521">
        <v>880521086</v>
      </c>
      <c r="D60" s="516" t="s">
        <v>11424</v>
      </c>
      <c r="E60" s="278" t="s">
        <v>139</v>
      </c>
      <c r="F60" s="278" t="s">
        <v>140</v>
      </c>
      <c r="G60" s="278" t="s">
        <v>168</v>
      </c>
      <c r="H60" s="37"/>
      <c r="I60" s="265">
        <v>44230</v>
      </c>
      <c r="J60" s="37"/>
      <c r="K60" s="37"/>
      <c r="L60" s="278" t="s">
        <v>168</v>
      </c>
      <c r="M60" s="37">
        <v>470</v>
      </c>
      <c r="N60" s="37"/>
      <c r="O60" s="278" t="s">
        <v>11406</v>
      </c>
      <c r="P60" s="37"/>
      <c r="Q60" s="37"/>
      <c r="R60" s="37"/>
      <c r="S60" s="37"/>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row>
    <row r="61" spans="1:46">
      <c r="A61" s="265">
        <v>44231</v>
      </c>
      <c r="B61" s="278" t="s">
        <v>5589</v>
      </c>
      <c r="C61" s="37">
        <v>882282945</v>
      </c>
      <c r="D61" s="516" t="s">
        <v>11425</v>
      </c>
      <c r="E61" s="278" t="s">
        <v>139</v>
      </c>
      <c r="F61" s="278" t="s">
        <v>140</v>
      </c>
      <c r="G61" s="278" t="s">
        <v>1867</v>
      </c>
      <c r="H61" s="37"/>
      <c r="I61" s="265">
        <v>44230</v>
      </c>
      <c r="J61" s="37"/>
      <c r="K61" s="37"/>
      <c r="L61" s="278" t="s">
        <v>1867</v>
      </c>
      <c r="M61" s="37">
        <v>109.9</v>
      </c>
      <c r="N61" s="37"/>
      <c r="O61" s="278" t="s">
        <v>11392</v>
      </c>
      <c r="P61" s="37"/>
      <c r="Q61" s="37"/>
      <c r="R61" s="37"/>
      <c r="S61" s="37"/>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row>
    <row r="62" spans="1:46">
      <c r="A62" s="265">
        <v>44231</v>
      </c>
      <c r="B62" s="278" t="s">
        <v>5589</v>
      </c>
      <c r="C62" s="37">
        <v>883038103</v>
      </c>
      <c r="D62" s="504" t="s">
        <v>11426</v>
      </c>
      <c r="E62" s="278" t="s">
        <v>152</v>
      </c>
      <c r="F62" s="278" t="s">
        <v>140</v>
      </c>
      <c r="G62" s="278" t="s">
        <v>142</v>
      </c>
      <c r="H62" s="37"/>
      <c r="I62" s="265">
        <v>44230</v>
      </c>
      <c r="J62" s="37"/>
      <c r="K62" s="37"/>
      <c r="L62" s="278" t="s">
        <v>142</v>
      </c>
      <c r="M62" s="37">
        <v>9</v>
      </c>
      <c r="N62" s="37"/>
      <c r="O62" s="278" t="s">
        <v>11406</v>
      </c>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row>
    <row r="63" spans="1:46">
      <c r="A63" s="265">
        <v>44231</v>
      </c>
      <c r="B63" s="278" t="s">
        <v>5589</v>
      </c>
      <c r="C63" s="37">
        <v>882016452</v>
      </c>
      <c r="D63" s="530">
        <v>2880623707</v>
      </c>
      <c r="E63" s="278" t="s">
        <v>139</v>
      </c>
      <c r="F63" s="278" t="s">
        <v>140</v>
      </c>
      <c r="G63" s="278" t="s">
        <v>142</v>
      </c>
      <c r="H63" s="37"/>
      <c r="I63" s="265">
        <v>44231</v>
      </c>
      <c r="J63" s="37"/>
      <c r="K63" s="37"/>
      <c r="L63" s="278" t="s">
        <v>142</v>
      </c>
      <c r="M63" s="37">
        <v>2415.13</v>
      </c>
      <c r="N63" s="37"/>
      <c r="O63" s="278" t="s">
        <v>11392</v>
      </c>
      <c r="P63" s="37"/>
      <c r="Q63" s="37"/>
      <c r="R63" s="37"/>
      <c r="S63" s="37"/>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row>
    <row r="64" spans="1:46">
      <c r="A64" s="265">
        <v>44231</v>
      </c>
      <c r="B64" s="278" t="s">
        <v>157</v>
      </c>
      <c r="C64" s="37">
        <v>883543150</v>
      </c>
      <c r="D64" s="504" t="s">
        <v>11427</v>
      </c>
      <c r="E64" s="278" t="s">
        <v>152</v>
      </c>
      <c r="F64" s="278" t="s">
        <v>140</v>
      </c>
      <c r="G64" s="278" t="s">
        <v>142</v>
      </c>
      <c r="H64" s="37"/>
      <c r="I64" s="265">
        <v>44231</v>
      </c>
      <c r="J64" s="37"/>
      <c r="K64" s="37"/>
      <c r="L64" s="278" t="s">
        <v>142</v>
      </c>
      <c r="M64" s="37">
        <v>1112.4000000000001</v>
      </c>
      <c r="N64" s="37"/>
      <c r="O64" s="278" t="s">
        <v>11428</v>
      </c>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row>
    <row r="65" spans="1:46">
      <c r="A65" s="265">
        <v>44231</v>
      </c>
      <c r="B65" s="278" t="s">
        <v>156</v>
      </c>
      <c r="C65" s="37">
        <v>880866737</v>
      </c>
      <c r="D65" s="517" t="s">
        <v>11429</v>
      </c>
      <c r="E65" s="278" t="s">
        <v>139</v>
      </c>
      <c r="F65" s="278" t="s">
        <v>140</v>
      </c>
      <c r="G65" s="37"/>
      <c r="H65" s="37"/>
      <c r="I65" s="265">
        <v>44231</v>
      </c>
      <c r="J65" s="37"/>
      <c r="K65" s="37"/>
      <c r="L65" s="278" t="s">
        <v>168</v>
      </c>
      <c r="M65" s="37">
        <v>840</v>
      </c>
      <c r="N65" s="37"/>
      <c r="O65" s="278" t="s">
        <v>11392</v>
      </c>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row>
    <row r="66" spans="1:46">
      <c r="A66" s="265">
        <v>44231</v>
      </c>
      <c r="B66" s="278" t="s">
        <v>281</v>
      </c>
      <c r="C66" s="521">
        <v>880270525</v>
      </c>
      <c r="D66" s="517" t="s">
        <v>6106</v>
      </c>
      <c r="E66" s="278" t="s">
        <v>139</v>
      </c>
      <c r="F66" s="278" t="s">
        <v>140</v>
      </c>
      <c r="G66" s="278" t="s">
        <v>181</v>
      </c>
      <c r="H66" s="37"/>
      <c r="I66" s="265">
        <v>44231</v>
      </c>
      <c r="J66" s="37"/>
      <c r="K66" s="37"/>
      <c r="L66" s="278" t="s">
        <v>181</v>
      </c>
      <c r="M66" s="37">
        <v>1891.72</v>
      </c>
      <c r="N66" s="37"/>
      <c r="O66" s="278" t="s">
        <v>11392</v>
      </c>
      <c r="P66" s="37"/>
      <c r="Q66" s="37"/>
      <c r="R66" s="37"/>
      <c r="S66" s="37"/>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row>
    <row r="67" spans="1:46">
      <c r="A67" s="265">
        <v>44231</v>
      </c>
      <c r="B67" s="278" t="s">
        <v>156</v>
      </c>
      <c r="C67" s="521">
        <v>881649620</v>
      </c>
      <c r="D67" s="516" t="s">
        <v>2661</v>
      </c>
      <c r="E67" s="278" t="s">
        <v>139</v>
      </c>
      <c r="F67" s="278" t="s">
        <v>140</v>
      </c>
      <c r="G67" s="37"/>
      <c r="H67" s="37"/>
      <c r="I67" s="265">
        <v>44231</v>
      </c>
      <c r="J67" s="37"/>
      <c r="K67" s="37"/>
      <c r="L67" s="278" t="s">
        <v>168</v>
      </c>
      <c r="M67" s="37">
        <v>50</v>
      </c>
      <c r="N67" s="37"/>
      <c r="O67" s="278" t="s">
        <v>11392</v>
      </c>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row>
    <row r="68" spans="1:46">
      <c r="A68" s="265">
        <v>44231</v>
      </c>
      <c r="B68" s="278" t="s">
        <v>156</v>
      </c>
      <c r="C68" s="521">
        <v>880004859</v>
      </c>
      <c r="D68" s="516" t="s">
        <v>4660</v>
      </c>
      <c r="E68" s="278" t="s">
        <v>139</v>
      </c>
      <c r="F68" s="278" t="s">
        <v>140</v>
      </c>
      <c r="G68" s="37"/>
      <c r="H68" s="37"/>
      <c r="I68" s="265">
        <v>44231</v>
      </c>
      <c r="J68" s="37"/>
      <c r="K68" s="37"/>
      <c r="L68" s="278" t="s">
        <v>181</v>
      </c>
      <c r="M68" s="37">
        <v>8.34</v>
      </c>
      <c r="N68" s="37"/>
      <c r="O68" s="278" t="s">
        <v>11392</v>
      </c>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row>
    <row r="69" spans="1:46">
      <c r="A69" s="265">
        <v>44231</v>
      </c>
      <c r="B69" s="278" t="s">
        <v>156</v>
      </c>
      <c r="C69" s="521">
        <v>881523837</v>
      </c>
      <c r="D69" s="530">
        <v>86067757</v>
      </c>
      <c r="E69" s="278" t="s">
        <v>152</v>
      </c>
      <c r="F69" s="278" t="s">
        <v>140</v>
      </c>
      <c r="G69" s="37"/>
      <c r="H69" s="37"/>
      <c r="I69" s="265">
        <v>44231</v>
      </c>
      <c r="J69" s="37"/>
      <c r="K69" s="37"/>
      <c r="L69" s="278" t="s">
        <v>181</v>
      </c>
      <c r="M69" s="37">
        <v>41.34</v>
      </c>
      <c r="N69" s="37"/>
      <c r="O69" s="278" t="s">
        <v>11392</v>
      </c>
      <c r="P69" s="37"/>
      <c r="Q69" s="37"/>
      <c r="R69" s="37"/>
      <c r="S69" s="37"/>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row>
    <row r="70" spans="1:46">
      <c r="A70" s="265">
        <v>44231</v>
      </c>
      <c r="B70" s="278" t="s">
        <v>156</v>
      </c>
      <c r="C70" s="37">
        <v>880018227</v>
      </c>
      <c r="D70" s="530">
        <v>30391155</v>
      </c>
      <c r="E70" s="278" t="s">
        <v>139</v>
      </c>
      <c r="F70" s="278" t="s">
        <v>140</v>
      </c>
      <c r="G70" s="37"/>
      <c r="H70" s="37"/>
      <c r="I70" s="265">
        <v>44231</v>
      </c>
      <c r="J70" s="37"/>
      <c r="K70" s="37"/>
      <c r="L70" s="278" t="s">
        <v>181</v>
      </c>
      <c r="M70" s="37">
        <v>60</v>
      </c>
      <c r="N70" s="37"/>
      <c r="O70" s="278" t="s">
        <v>11392</v>
      </c>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row>
    <row r="71" spans="1:46">
      <c r="A71" s="265">
        <v>44231</v>
      </c>
      <c r="B71" s="278" t="s">
        <v>156</v>
      </c>
      <c r="C71" s="521">
        <v>880416594</v>
      </c>
      <c r="D71" s="521">
        <v>22817037</v>
      </c>
      <c r="E71" s="278" t="s">
        <v>152</v>
      </c>
      <c r="F71" s="278" t="s">
        <v>140</v>
      </c>
      <c r="G71" s="37"/>
      <c r="H71" s="37"/>
      <c r="I71" s="265">
        <v>44231</v>
      </c>
      <c r="J71" s="37"/>
      <c r="K71" s="37"/>
      <c r="L71" s="278" t="s">
        <v>181</v>
      </c>
      <c r="M71" s="37">
        <v>655.8</v>
      </c>
      <c r="N71" s="37"/>
      <c r="O71" s="278" t="s">
        <v>11392</v>
      </c>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row>
    <row r="72" spans="1:46">
      <c r="A72" s="265">
        <v>44231</v>
      </c>
      <c r="B72" s="278" t="s">
        <v>175</v>
      </c>
      <c r="C72" s="37">
        <v>881571307</v>
      </c>
      <c r="D72" s="504" t="s">
        <v>7360</v>
      </c>
      <c r="E72" s="278" t="s">
        <v>139</v>
      </c>
      <c r="F72" s="278" t="s">
        <v>140</v>
      </c>
      <c r="G72" s="278" t="s">
        <v>1072</v>
      </c>
      <c r="H72" s="37"/>
      <c r="I72" s="265">
        <v>44231</v>
      </c>
      <c r="J72" s="37"/>
      <c r="K72" s="37"/>
      <c r="L72" s="278" t="s">
        <v>181</v>
      </c>
      <c r="M72" s="37">
        <v>95.69</v>
      </c>
      <c r="N72" s="37"/>
      <c r="O72" s="278" t="s">
        <v>11392</v>
      </c>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row>
    <row r="73" spans="1:46">
      <c r="A73" s="265">
        <v>44231</v>
      </c>
      <c r="B73" s="278" t="s">
        <v>154</v>
      </c>
      <c r="C73" s="37">
        <v>882438827</v>
      </c>
      <c r="D73" s="37">
        <v>200960865</v>
      </c>
      <c r="E73" s="278" t="s">
        <v>152</v>
      </c>
      <c r="F73" s="278" t="s">
        <v>140</v>
      </c>
      <c r="G73" s="37"/>
      <c r="H73" s="37"/>
      <c r="I73" s="265">
        <v>44231</v>
      </c>
      <c r="J73" s="37"/>
      <c r="K73" s="37"/>
      <c r="L73" s="278" t="s">
        <v>181</v>
      </c>
      <c r="M73" s="37">
        <v>2640</v>
      </c>
      <c r="N73" s="37"/>
      <c r="O73" s="278" t="s">
        <v>11392</v>
      </c>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row>
    <row r="74" spans="1:46">
      <c r="A74" s="265">
        <v>44255</v>
      </c>
      <c r="B74" s="278" t="s">
        <v>154</v>
      </c>
      <c r="C74" s="37">
        <v>882438827</v>
      </c>
      <c r="D74" s="37">
        <v>200960865</v>
      </c>
      <c r="E74" s="278" t="s">
        <v>152</v>
      </c>
      <c r="F74" s="278" t="s">
        <v>140</v>
      </c>
      <c r="G74" s="37"/>
      <c r="H74" s="37"/>
      <c r="I74" s="265">
        <v>44255</v>
      </c>
      <c r="J74" s="37"/>
      <c r="K74" s="37"/>
      <c r="L74" s="278" t="s">
        <v>225</v>
      </c>
      <c r="M74" s="37">
        <v>24.01</v>
      </c>
      <c r="N74" s="37"/>
      <c r="O74" s="278"/>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row>
    <row r="75" spans="1:46">
      <c r="A75" s="265">
        <v>44231</v>
      </c>
      <c r="B75" s="278" t="s">
        <v>175</v>
      </c>
      <c r="C75" s="37">
        <v>880036449</v>
      </c>
      <c r="D75" s="504" t="s">
        <v>11430</v>
      </c>
      <c r="E75" s="278" t="s">
        <v>152</v>
      </c>
      <c r="F75" s="278" t="s">
        <v>140</v>
      </c>
      <c r="G75" s="278" t="s">
        <v>142</v>
      </c>
      <c r="H75" s="37"/>
      <c r="I75" s="265">
        <v>44231</v>
      </c>
      <c r="J75" s="37"/>
      <c r="K75" s="37"/>
      <c r="L75" s="278" t="s">
        <v>142</v>
      </c>
      <c r="M75" s="37">
        <v>69.5</v>
      </c>
      <c r="N75" s="37"/>
      <c r="O75" s="278" t="s">
        <v>11392</v>
      </c>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row>
    <row r="76" spans="1:46">
      <c r="A76" s="265">
        <v>44231</v>
      </c>
      <c r="B76" s="278" t="s">
        <v>175</v>
      </c>
      <c r="C76" s="37">
        <v>882888115</v>
      </c>
      <c r="D76" s="504" t="s">
        <v>11411</v>
      </c>
      <c r="E76" s="278" t="s">
        <v>139</v>
      </c>
      <c r="F76" s="278" t="s">
        <v>140</v>
      </c>
      <c r="G76" s="278" t="s">
        <v>148</v>
      </c>
      <c r="H76" s="37"/>
      <c r="I76" s="265">
        <v>44231</v>
      </c>
      <c r="J76" s="37"/>
      <c r="K76" s="37"/>
      <c r="L76" s="278" t="s">
        <v>148</v>
      </c>
      <c r="M76" s="37">
        <v>55</v>
      </c>
      <c r="N76" s="37"/>
      <c r="O76" s="278" t="s">
        <v>11392</v>
      </c>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row>
    <row r="77" spans="1:46">
      <c r="A77" s="265">
        <v>44231</v>
      </c>
      <c r="B77" s="278" t="s">
        <v>175</v>
      </c>
      <c r="C77" s="37">
        <v>881921819</v>
      </c>
      <c r="D77" s="504" t="s">
        <v>5899</v>
      </c>
      <c r="E77" s="278" t="s">
        <v>139</v>
      </c>
      <c r="F77" s="278" t="s">
        <v>140</v>
      </c>
      <c r="G77" s="278" t="s">
        <v>168</v>
      </c>
      <c r="H77" s="37"/>
      <c r="I77" s="265">
        <v>44231</v>
      </c>
      <c r="J77" s="37"/>
      <c r="K77" s="37"/>
      <c r="L77" s="278" t="s">
        <v>168</v>
      </c>
      <c r="M77" s="37">
        <v>50</v>
      </c>
      <c r="N77" s="37"/>
      <c r="O77" s="278" t="s">
        <v>11392</v>
      </c>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row>
    <row r="78" spans="1:46">
      <c r="A78" s="265">
        <v>44231</v>
      </c>
      <c r="B78" s="278" t="s">
        <v>281</v>
      </c>
      <c r="C78" s="521">
        <v>882032661</v>
      </c>
      <c r="D78" s="517" t="s">
        <v>4599</v>
      </c>
      <c r="E78" s="278" t="s">
        <v>139</v>
      </c>
      <c r="F78" s="278" t="s">
        <v>140</v>
      </c>
      <c r="G78" s="278" t="s">
        <v>148</v>
      </c>
      <c r="H78" s="37"/>
      <c r="I78" s="265">
        <v>44231</v>
      </c>
      <c r="J78" s="37"/>
      <c r="K78" s="37"/>
      <c r="L78" s="278" t="s">
        <v>148</v>
      </c>
      <c r="M78" s="37">
        <v>140</v>
      </c>
      <c r="N78" s="37"/>
      <c r="O78" s="278" t="s">
        <v>11392</v>
      </c>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row>
    <row r="79" spans="1:46">
      <c r="A79" s="265">
        <v>44231</v>
      </c>
      <c r="B79" s="278" t="s">
        <v>154</v>
      </c>
      <c r="C79" s="37">
        <v>883406091</v>
      </c>
      <c r="D79" s="504" t="s">
        <v>11431</v>
      </c>
      <c r="E79" s="278" t="s">
        <v>152</v>
      </c>
      <c r="F79" s="278" t="s">
        <v>140</v>
      </c>
      <c r="G79" s="37"/>
      <c r="H79" s="37"/>
      <c r="I79" s="265">
        <v>44231</v>
      </c>
      <c r="J79" s="37"/>
      <c r="K79" s="37"/>
      <c r="L79" s="278" t="s">
        <v>264</v>
      </c>
      <c r="M79" s="37">
        <v>107</v>
      </c>
      <c r="N79" s="37"/>
      <c r="O79" s="278" t="s">
        <v>11392</v>
      </c>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row>
    <row r="80" spans="1:46">
      <c r="A80" s="265">
        <v>44231</v>
      </c>
      <c r="B80" s="278" t="s">
        <v>11409</v>
      </c>
      <c r="C80" s="37">
        <v>883515795</v>
      </c>
      <c r="D80" s="510" t="s">
        <v>7046</v>
      </c>
      <c r="E80" s="278" t="s">
        <v>152</v>
      </c>
      <c r="F80" s="278" t="s">
        <v>140</v>
      </c>
      <c r="G80" s="278" t="s">
        <v>11432</v>
      </c>
      <c r="H80" s="37"/>
      <c r="I80" s="37"/>
      <c r="J80" s="265">
        <v>44235</v>
      </c>
      <c r="K80" s="37"/>
      <c r="L80" s="37"/>
      <c r="M80" s="37"/>
      <c r="N80" s="37"/>
      <c r="O80" s="37"/>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row>
    <row r="81" spans="1:46">
      <c r="A81" s="265">
        <v>44231</v>
      </c>
      <c r="B81" s="278" t="s">
        <v>281</v>
      </c>
      <c r="C81" s="37">
        <v>882177965</v>
      </c>
      <c r="D81" s="517" t="s">
        <v>11433</v>
      </c>
      <c r="E81" s="278" t="s">
        <v>139</v>
      </c>
      <c r="F81" s="278" t="s">
        <v>140</v>
      </c>
      <c r="G81" s="278" t="s">
        <v>168</v>
      </c>
      <c r="H81" s="37"/>
      <c r="I81" s="265">
        <v>44231</v>
      </c>
      <c r="J81" s="37"/>
      <c r="K81" s="37"/>
      <c r="L81" s="278" t="s">
        <v>168</v>
      </c>
      <c r="M81" s="37">
        <v>250</v>
      </c>
      <c r="N81" s="37"/>
      <c r="O81" s="278" t="s">
        <v>2191</v>
      </c>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row>
    <row r="82" spans="1:46">
      <c r="A82" s="265">
        <v>44231</v>
      </c>
      <c r="B82" s="278" t="s">
        <v>5487</v>
      </c>
      <c r="C82" s="37">
        <v>883512152</v>
      </c>
      <c r="D82" s="515" t="s">
        <v>5776</v>
      </c>
      <c r="E82" s="278" t="s">
        <v>345</v>
      </c>
      <c r="F82" s="278" t="s">
        <v>140</v>
      </c>
      <c r="G82" s="278" t="s">
        <v>200</v>
      </c>
      <c r="H82" s="37"/>
      <c r="I82" s="37"/>
      <c r="J82" s="265">
        <v>44235</v>
      </c>
      <c r="K82" s="37"/>
      <c r="L82" s="37"/>
      <c r="M82" s="37"/>
      <c r="N82" s="37"/>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row>
    <row r="83" spans="1:46">
      <c r="A83" s="265">
        <v>44231</v>
      </c>
      <c r="B83" s="278" t="s">
        <v>138</v>
      </c>
      <c r="C83" s="37">
        <v>880659250</v>
      </c>
      <c r="D83" s="504" t="s">
        <v>11434</v>
      </c>
      <c r="E83" s="278" t="s">
        <v>139</v>
      </c>
      <c r="F83" s="278" t="s">
        <v>140</v>
      </c>
      <c r="G83" s="37"/>
      <c r="H83" s="37"/>
      <c r="I83" s="37"/>
      <c r="J83" s="37"/>
      <c r="K83" s="37"/>
      <c r="L83" s="37"/>
      <c r="M83" s="37"/>
      <c r="N83" s="37"/>
      <c r="O83" s="278" t="s">
        <v>11435</v>
      </c>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row>
    <row r="84" spans="1:46">
      <c r="A84" s="265">
        <v>44231</v>
      </c>
      <c r="B84" s="278" t="s">
        <v>11409</v>
      </c>
      <c r="C84" s="37">
        <v>883424841</v>
      </c>
      <c r="D84" s="510" t="s">
        <v>11436</v>
      </c>
      <c r="E84" s="509" t="s">
        <v>152</v>
      </c>
      <c r="F84" s="278" t="s">
        <v>140</v>
      </c>
      <c r="G84" s="278" t="s">
        <v>187</v>
      </c>
      <c r="H84" s="37"/>
      <c r="I84" s="37"/>
      <c r="J84" s="265">
        <v>44236</v>
      </c>
      <c r="K84" s="37"/>
      <c r="L84" s="37"/>
      <c r="M84" s="37"/>
      <c r="N84" s="37"/>
      <c r="O84" s="37"/>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row>
    <row r="85" spans="1:46">
      <c r="A85" s="265">
        <v>44231</v>
      </c>
      <c r="B85" s="278" t="s">
        <v>11409</v>
      </c>
      <c r="C85" s="37">
        <v>883511928</v>
      </c>
      <c r="D85" s="510" t="s">
        <v>11437</v>
      </c>
      <c r="E85" s="278" t="s">
        <v>152</v>
      </c>
      <c r="F85" s="278" t="s">
        <v>140</v>
      </c>
      <c r="G85" s="278" t="s">
        <v>743</v>
      </c>
      <c r="H85" s="37"/>
      <c r="I85" s="265"/>
      <c r="J85" s="265">
        <v>44236</v>
      </c>
      <c r="K85" s="37"/>
      <c r="L85" s="278"/>
      <c r="M85" s="37"/>
      <c r="N85" s="37"/>
      <c r="O85" s="278"/>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row>
    <row r="86" spans="1:46">
      <c r="A86" s="265">
        <v>44231</v>
      </c>
      <c r="B86" s="278" t="s">
        <v>156</v>
      </c>
      <c r="C86" s="37">
        <v>880024576</v>
      </c>
      <c r="D86" s="517" t="s">
        <v>5072</v>
      </c>
      <c r="E86" s="278" t="s">
        <v>139</v>
      </c>
      <c r="F86" s="278" t="s">
        <v>140</v>
      </c>
      <c r="G86" s="278"/>
      <c r="H86" s="37"/>
      <c r="I86" s="265">
        <v>44231</v>
      </c>
      <c r="J86" s="37"/>
      <c r="K86" s="37"/>
      <c r="L86" s="278" t="s">
        <v>142</v>
      </c>
      <c r="M86" s="37">
        <v>1072.81</v>
      </c>
      <c r="N86" s="37"/>
      <c r="O86" s="278"/>
      <c r="P86" s="37"/>
      <c r="Q86" s="37"/>
      <c r="R86" s="37"/>
      <c r="S86" s="37"/>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row>
    <row r="87" spans="1:46">
      <c r="A87" s="265">
        <v>44231</v>
      </c>
      <c r="B87" s="278" t="s">
        <v>281</v>
      </c>
      <c r="C87" s="37">
        <v>882164963</v>
      </c>
      <c r="D87" s="517" t="s">
        <v>2914</v>
      </c>
      <c r="E87" s="278" t="s">
        <v>139</v>
      </c>
      <c r="F87" s="278" t="s">
        <v>140</v>
      </c>
      <c r="G87" s="278" t="s">
        <v>172</v>
      </c>
      <c r="H87" s="37"/>
      <c r="I87" s="265">
        <v>44231</v>
      </c>
      <c r="J87" s="37"/>
      <c r="K87" s="37"/>
      <c r="L87" s="278" t="s">
        <v>172</v>
      </c>
      <c r="M87" s="37">
        <v>930</v>
      </c>
      <c r="N87" s="37"/>
      <c r="O87" s="278" t="s">
        <v>2191</v>
      </c>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row>
    <row r="88" spans="1:46">
      <c r="A88" s="265">
        <v>44231</v>
      </c>
      <c r="B88" s="278" t="s">
        <v>194</v>
      </c>
      <c r="C88" s="37">
        <v>883533935</v>
      </c>
      <c r="D88" s="504" t="s">
        <v>11438</v>
      </c>
      <c r="E88" s="278" t="s">
        <v>152</v>
      </c>
      <c r="F88" s="278" t="s">
        <v>140</v>
      </c>
      <c r="G88" s="278" t="s">
        <v>246</v>
      </c>
      <c r="H88" s="37"/>
      <c r="I88" s="265">
        <v>44246</v>
      </c>
      <c r="J88" s="37"/>
      <c r="K88" s="37"/>
      <c r="L88" s="278" t="s">
        <v>8706</v>
      </c>
      <c r="M88" s="37">
        <v>118</v>
      </c>
      <c r="N88" s="37"/>
      <c r="O88" s="278" t="s">
        <v>11403</v>
      </c>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row>
    <row r="89" spans="1:46">
      <c r="A89" s="265">
        <v>44231</v>
      </c>
      <c r="B89" s="278" t="s">
        <v>194</v>
      </c>
      <c r="C89" s="521">
        <v>880619515</v>
      </c>
      <c r="D89" s="521">
        <v>2306341526</v>
      </c>
      <c r="E89" s="521" t="s">
        <v>139</v>
      </c>
      <c r="F89" s="278" t="s">
        <v>140</v>
      </c>
      <c r="G89" s="278" t="s">
        <v>168</v>
      </c>
      <c r="H89" s="37"/>
      <c r="I89" s="265">
        <v>44231</v>
      </c>
      <c r="J89" s="37"/>
      <c r="K89" s="37"/>
      <c r="L89" s="278" t="s">
        <v>168</v>
      </c>
      <c r="M89" s="521">
        <v>470</v>
      </c>
      <c r="N89" s="37"/>
      <c r="O89" s="278" t="s">
        <v>11392</v>
      </c>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row>
    <row r="90" spans="1:46">
      <c r="A90" s="265">
        <v>44231</v>
      </c>
      <c r="B90" s="278" t="s">
        <v>194</v>
      </c>
      <c r="C90" s="521">
        <v>880909977</v>
      </c>
      <c r="D90" s="521">
        <v>3243347661</v>
      </c>
      <c r="E90" s="521" t="s">
        <v>152</v>
      </c>
      <c r="F90" s="278" t="s">
        <v>140</v>
      </c>
      <c r="G90" s="278" t="s">
        <v>142</v>
      </c>
      <c r="H90" s="37"/>
      <c r="I90" s="265">
        <v>44231</v>
      </c>
      <c r="J90" s="37"/>
      <c r="K90" s="37"/>
      <c r="L90" s="278" t="s">
        <v>142</v>
      </c>
      <c r="M90" s="521">
        <v>0.67</v>
      </c>
      <c r="N90" s="37"/>
      <c r="O90" s="278" t="s">
        <v>11392</v>
      </c>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row>
    <row r="91" spans="1:46">
      <c r="A91" s="265">
        <v>44231</v>
      </c>
      <c r="B91" s="278" t="s">
        <v>194</v>
      </c>
      <c r="C91" s="521">
        <v>881352797</v>
      </c>
      <c r="D91" s="522" t="s">
        <v>3060</v>
      </c>
      <c r="E91" s="521" t="s">
        <v>152</v>
      </c>
      <c r="F91" s="278" t="s">
        <v>140</v>
      </c>
      <c r="G91" s="278" t="s">
        <v>142</v>
      </c>
      <c r="H91" s="37"/>
      <c r="I91" s="265">
        <v>44231</v>
      </c>
      <c r="J91" s="37"/>
      <c r="K91" s="37"/>
      <c r="L91" s="278" t="s">
        <v>142</v>
      </c>
      <c r="M91" s="521">
        <v>66.5</v>
      </c>
      <c r="N91" s="37"/>
      <c r="O91" s="278" t="s">
        <v>11392</v>
      </c>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row>
    <row r="92" spans="1:46">
      <c r="A92" s="265">
        <v>44231</v>
      </c>
      <c r="B92" s="278" t="s">
        <v>194</v>
      </c>
      <c r="C92" s="521">
        <v>883534308</v>
      </c>
      <c r="D92" s="522" t="s">
        <v>11439</v>
      </c>
      <c r="E92" s="521" t="s">
        <v>152</v>
      </c>
      <c r="F92" s="278" t="s">
        <v>140</v>
      </c>
      <c r="G92" s="278" t="s">
        <v>142</v>
      </c>
      <c r="H92" s="37"/>
      <c r="I92" s="265">
        <v>44231</v>
      </c>
      <c r="J92" s="37"/>
      <c r="K92" s="37"/>
      <c r="L92" s="278" t="s">
        <v>142</v>
      </c>
      <c r="M92" s="521">
        <v>598</v>
      </c>
      <c r="N92" s="37"/>
      <c r="O92" s="278" t="s">
        <v>11392</v>
      </c>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row>
    <row r="93" spans="1:46">
      <c r="A93" s="265">
        <v>44231</v>
      </c>
      <c r="B93" s="278" t="s">
        <v>194</v>
      </c>
      <c r="C93" s="521">
        <v>880619515</v>
      </c>
      <c r="D93" s="619" t="s">
        <v>5680</v>
      </c>
      <c r="E93" s="521" t="s">
        <v>139</v>
      </c>
      <c r="F93" s="278" t="s">
        <v>140</v>
      </c>
      <c r="G93" s="278" t="s">
        <v>225</v>
      </c>
      <c r="H93" s="37"/>
      <c r="I93" s="265">
        <v>44231</v>
      </c>
      <c r="J93" s="37"/>
      <c r="K93" s="37"/>
      <c r="L93" s="278" t="s">
        <v>225</v>
      </c>
      <c r="M93" s="521">
        <v>93.46</v>
      </c>
      <c r="N93" s="37"/>
      <c r="O93" s="278" t="s">
        <v>11440</v>
      </c>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row>
    <row r="94" spans="1:46">
      <c r="A94" s="265">
        <v>44231</v>
      </c>
      <c r="B94" s="278" t="s">
        <v>175</v>
      </c>
      <c r="C94" s="37">
        <v>880005338</v>
      </c>
      <c r="D94" s="37">
        <v>7475458</v>
      </c>
      <c r="E94" s="278" t="s">
        <v>139</v>
      </c>
      <c r="F94" s="278" t="s">
        <v>140</v>
      </c>
      <c r="G94" s="278" t="s">
        <v>11441</v>
      </c>
      <c r="H94" s="37"/>
      <c r="I94" s="265">
        <v>44231</v>
      </c>
      <c r="J94" s="37"/>
      <c r="K94" s="37"/>
      <c r="L94" s="278" t="s">
        <v>11441</v>
      </c>
      <c r="M94" s="37">
        <v>3104.76</v>
      </c>
      <c r="N94" s="37"/>
      <c r="O94" s="278" t="s">
        <v>2191</v>
      </c>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row>
    <row r="95" spans="1:46">
      <c r="A95" s="265">
        <v>44231</v>
      </c>
      <c r="B95" s="278" t="s">
        <v>11409</v>
      </c>
      <c r="C95" s="37">
        <v>883512022</v>
      </c>
      <c r="D95" s="510" t="s">
        <v>11442</v>
      </c>
      <c r="E95" s="278" t="s">
        <v>152</v>
      </c>
      <c r="F95" s="278" t="s">
        <v>140</v>
      </c>
      <c r="G95" s="278" t="s">
        <v>200</v>
      </c>
      <c r="H95" s="37"/>
      <c r="I95" s="37"/>
      <c r="J95" s="265">
        <v>44236</v>
      </c>
      <c r="K95" s="37"/>
      <c r="L95" s="37"/>
      <c r="M95" s="37"/>
      <c r="N95" s="37"/>
      <c r="O95" s="37"/>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row>
    <row r="96" spans="1:46">
      <c r="A96" s="265">
        <v>44231</v>
      </c>
      <c r="B96" s="278" t="s">
        <v>146</v>
      </c>
      <c r="C96" s="37">
        <v>882319631</v>
      </c>
      <c r="D96" s="504" t="s">
        <v>2994</v>
      </c>
      <c r="E96" s="278" t="s">
        <v>139</v>
      </c>
      <c r="F96" s="278" t="s">
        <v>140</v>
      </c>
      <c r="G96" s="37"/>
      <c r="H96" s="37"/>
      <c r="I96" s="265">
        <v>44231</v>
      </c>
      <c r="J96" s="37"/>
      <c r="K96" s="37"/>
      <c r="L96" s="278" t="s">
        <v>182</v>
      </c>
      <c r="M96" s="37">
        <v>1386.54</v>
      </c>
      <c r="N96" s="37"/>
      <c r="O96" s="37"/>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row>
    <row r="97" spans="1:46">
      <c r="A97" s="265">
        <v>44231</v>
      </c>
      <c r="B97" s="278" t="s">
        <v>11409</v>
      </c>
      <c r="C97" s="37">
        <v>883512056</v>
      </c>
      <c r="D97" s="510" t="s">
        <v>11443</v>
      </c>
      <c r="E97" s="278" t="s">
        <v>152</v>
      </c>
      <c r="F97" s="278" t="s">
        <v>140</v>
      </c>
      <c r="G97" s="278" t="s">
        <v>142</v>
      </c>
      <c r="H97" s="37"/>
      <c r="I97" s="37"/>
      <c r="J97" s="265">
        <v>44236</v>
      </c>
      <c r="K97" s="37"/>
      <c r="L97" s="37"/>
      <c r="M97" s="37"/>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row>
    <row r="98" spans="1:46">
      <c r="A98" s="265">
        <v>44231</v>
      </c>
      <c r="B98" s="278" t="s">
        <v>11409</v>
      </c>
      <c r="C98" s="37">
        <v>883512089</v>
      </c>
      <c r="D98" s="510" t="s">
        <v>11444</v>
      </c>
      <c r="E98" s="278" t="s">
        <v>152</v>
      </c>
      <c r="F98" s="278" t="s">
        <v>140</v>
      </c>
      <c r="G98" s="278" t="s">
        <v>743</v>
      </c>
      <c r="H98" s="37"/>
      <c r="I98" s="37"/>
      <c r="J98" s="265">
        <v>44236</v>
      </c>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row>
    <row r="99" spans="1:46">
      <c r="A99" s="265">
        <v>44231</v>
      </c>
      <c r="B99" s="278" t="s">
        <v>11409</v>
      </c>
      <c r="C99" s="37">
        <v>883512130</v>
      </c>
      <c r="D99" s="510" t="s">
        <v>11445</v>
      </c>
      <c r="E99" s="278" t="s">
        <v>152</v>
      </c>
      <c r="F99" s="278" t="s">
        <v>140</v>
      </c>
      <c r="G99" s="278" t="s">
        <v>142</v>
      </c>
      <c r="H99" s="37"/>
      <c r="I99" s="37"/>
      <c r="J99" s="265">
        <v>44236</v>
      </c>
      <c r="K99" s="37"/>
      <c r="L99" s="37"/>
      <c r="M99" s="37"/>
      <c r="N99" s="37"/>
      <c r="O99" s="37"/>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row>
    <row r="100" spans="1:46">
      <c r="A100" s="265">
        <v>44231</v>
      </c>
      <c r="B100" s="278" t="s">
        <v>11409</v>
      </c>
      <c r="C100" s="37">
        <v>883090562</v>
      </c>
      <c r="D100" s="510" t="s">
        <v>11446</v>
      </c>
      <c r="E100" s="278" t="s">
        <v>139</v>
      </c>
      <c r="F100" s="278" t="s">
        <v>140</v>
      </c>
      <c r="G100" s="278" t="s">
        <v>142</v>
      </c>
      <c r="H100" s="37"/>
      <c r="I100" s="37"/>
      <c r="J100" s="265">
        <v>44236</v>
      </c>
      <c r="K100" s="37"/>
      <c r="L100" s="37"/>
      <c r="M100" s="37"/>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row>
    <row r="101" spans="1:46">
      <c r="A101" s="265">
        <v>44231</v>
      </c>
      <c r="B101" s="278" t="s">
        <v>11409</v>
      </c>
      <c r="C101" s="37">
        <v>883511934</v>
      </c>
      <c r="D101" s="510" t="s">
        <v>11447</v>
      </c>
      <c r="E101" s="278" t="s">
        <v>152</v>
      </c>
      <c r="F101" s="278" t="s">
        <v>140</v>
      </c>
      <c r="G101" s="278" t="s">
        <v>142</v>
      </c>
      <c r="H101" s="37"/>
      <c r="I101" s="265"/>
      <c r="J101" s="265">
        <v>44236</v>
      </c>
      <c r="K101" s="37"/>
      <c r="L101" s="37"/>
      <c r="M101" s="37"/>
      <c r="N101" s="37"/>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row>
    <row r="102" spans="1:46">
      <c r="A102" s="265">
        <v>44231</v>
      </c>
      <c r="B102" s="278" t="s">
        <v>11409</v>
      </c>
      <c r="C102" s="37">
        <v>882396952</v>
      </c>
      <c r="D102" s="510" t="s">
        <v>11448</v>
      </c>
      <c r="E102" s="278" t="s">
        <v>139</v>
      </c>
      <c r="F102" s="278" t="s">
        <v>140</v>
      </c>
      <c r="G102" s="278" t="s">
        <v>200</v>
      </c>
      <c r="H102" s="37"/>
      <c r="I102" s="37"/>
      <c r="J102" s="265">
        <v>44236</v>
      </c>
      <c r="K102" s="37"/>
      <c r="L102" s="37"/>
      <c r="M102" s="37"/>
      <c r="N102" s="37"/>
      <c r="O102" s="37"/>
      <c r="P102" s="37"/>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row>
    <row r="103" spans="1:46">
      <c r="A103" s="620">
        <v>44231</v>
      </c>
      <c r="B103" s="278" t="s">
        <v>11409</v>
      </c>
      <c r="C103" s="37">
        <v>882467513</v>
      </c>
      <c r="D103" s="510" t="s">
        <v>11449</v>
      </c>
      <c r="E103" s="278" t="s">
        <v>139</v>
      </c>
      <c r="F103" s="278" t="s">
        <v>140</v>
      </c>
      <c r="G103" s="278" t="s">
        <v>354</v>
      </c>
      <c r="H103" s="37"/>
      <c r="I103" s="37"/>
      <c r="J103" s="265">
        <v>44236</v>
      </c>
      <c r="K103" s="37"/>
      <c r="L103" s="37"/>
      <c r="M103" s="37"/>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row>
    <row r="104" spans="1:46">
      <c r="A104" s="265">
        <v>44232</v>
      </c>
      <c r="B104" s="278" t="s">
        <v>178</v>
      </c>
      <c r="C104" s="37">
        <v>880194339</v>
      </c>
      <c r="D104" s="504" t="s">
        <v>7103</v>
      </c>
      <c r="E104" s="278" t="s">
        <v>139</v>
      </c>
      <c r="F104" s="278" t="s">
        <v>140</v>
      </c>
      <c r="G104" s="278" t="s">
        <v>172</v>
      </c>
      <c r="H104" s="37"/>
      <c r="I104" s="265">
        <v>44232</v>
      </c>
      <c r="J104" s="37"/>
      <c r="K104" s="37"/>
      <c r="L104" s="278" t="s">
        <v>172</v>
      </c>
      <c r="M104" s="37">
        <v>378</v>
      </c>
      <c r="N104" s="37"/>
      <c r="O104" s="37"/>
      <c r="P104" s="37"/>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row>
    <row r="105" spans="1:46">
      <c r="A105" s="265">
        <v>44232</v>
      </c>
      <c r="B105" s="278" t="s">
        <v>178</v>
      </c>
      <c r="C105" s="37">
        <v>883526195</v>
      </c>
      <c r="D105" s="510" t="s">
        <v>8514</v>
      </c>
      <c r="E105" s="278" t="s">
        <v>152</v>
      </c>
      <c r="F105" s="278" t="s">
        <v>140</v>
      </c>
      <c r="G105" s="278" t="s">
        <v>172</v>
      </c>
      <c r="H105" s="37"/>
      <c r="I105" s="265">
        <v>44232</v>
      </c>
      <c r="J105" s="37"/>
      <c r="K105" s="37"/>
      <c r="L105" s="278" t="s">
        <v>172</v>
      </c>
      <c r="M105" s="37">
        <v>176.5</v>
      </c>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row>
    <row r="106" spans="1:46">
      <c r="A106" s="265">
        <v>44232</v>
      </c>
      <c r="B106" s="278" t="s">
        <v>156</v>
      </c>
      <c r="C106" s="37">
        <v>880024576</v>
      </c>
      <c r="D106" s="517" t="s">
        <v>5072</v>
      </c>
      <c r="E106" s="278" t="s">
        <v>139</v>
      </c>
      <c r="F106" s="278" t="s">
        <v>140</v>
      </c>
      <c r="G106" s="37"/>
      <c r="H106" s="37"/>
      <c r="I106" s="265">
        <v>44232</v>
      </c>
      <c r="J106" s="37"/>
      <c r="K106" s="37"/>
      <c r="L106" s="278" t="s">
        <v>142</v>
      </c>
      <c r="M106" s="37">
        <v>163</v>
      </c>
      <c r="N106" s="37"/>
      <c r="O106" s="37"/>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row>
    <row r="107" spans="1:46">
      <c r="A107" s="265">
        <v>44232</v>
      </c>
      <c r="B107" s="278" t="s">
        <v>156</v>
      </c>
      <c r="C107" s="37">
        <v>881548176</v>
      </c>
      <c r="D107" s="510" t="s">
        <v>5927</v>
      </c>
      <c r="E107" s="278" t="s">
        <v>139</v>
      </c>
      <c r="F107" s="278" t="s">
        <v>140</v>
      </c>
      <c r="G107" s="37"/>
      <c r="H107" s="37"/>
      <c r="I107" s="265">
        <v>44232</v>
      </c>
      <c r="J107" s="37"/>
      <c r="K107" s="37"/>
      <c r="L107" s="278" t="s">
        <v>168</v>
      </c>
      <c r="M107" s="37">
        <v>470</v>
      </c>
      <c r="N107" s="37"/>
      <c r="O107" s="37"/>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row>
    <row r="108" spans="1:46">
      <c r="A108" s="265">
        <v>44232</v>
      </c>
      <c r="B108" s="278" t="s">
        <v>175</v>
      </c>
      <c r="C108" s="37">
        <v>881748579</v>
      </c>
      <c r="D108" s="504" t="s">
        <v>11450</v>
      </c>
      <c r="E108" s="278" t="s">
        <v>139</v>
      </c>
      <c r="F108" s="278" t="s">
        <v>140</v>
      </c>
      <c r="G108" s="278" t="s">
        <v>176</v>
      </c>
      <c r="H108" s="37"/>
      <c r="I108" s="265">
        <v>44232</v>
      </c>
      <c r="J108" s="37"/>
      <c r="K108" s="37"/>
      <c r="L108" s="278" t="s">
        <v>176</v>
      </c>
      <c r="M108" s="37">
        <v>745</v>
      </c>
      <c r="N108" s="37"/>
      <c r="O108" s="278" t="s">
        <v>11440</v>
      </c>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row>
    <row r="109" spans="1:46">
      <c r="A109" s="265">
        <v>44232</v>
      </c>
      <c r="B109" s="278" t="s">
        <v>154</v>
      </c>
      <c r="C109" s="37">
        <v>883370966</v>
      </c>
      <c r="D109" s="504" t="s">
        <v>2837</v>
      </c>
      <c r="E109" s="278" t="s">
        <v>152</v>
      </c>
      <c r="F109" s="278" t="s">
        <v>140</v>
      </c>
      <c r="G109" s="278" t="s">
        <v>142</v>
      </c>
      <c r="H109" s="37"/>
      <c r="I109" s="265">
        <v>44232</v>
      </c>
      <c r="J109" s="37"/>
      <c r="K109" s="37"/>
      <c r="L109" s="278" t="s">
        <v>142</v>
      </c>
      <c r="M109" s="37">
        <v>483.6</v>
      </c>
      <c r="N109" s="278" t="s">
        <v>37</v>
      </c>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row>
    <row r="110" spans="1:46">
      <c r="A110" s="265">
        <v>44232</v>
      </c>
      <c r="B110" s="278" t="s">
        <v>5589</v>
      </c>
      <c r="C110" s="37">
        <v>880442594</v>
      </c>
      <c r="D110" s="510" t="s">
        <v>11451</v>
      </c>
      <c r="E110" s="278" t="s">
        <v>139</v>
      </c>
      <c r="F110" s="278" t="s">
        <v>140</v>
      </c>
      <c r="G110" s="278" t="s">
        <v>168</v>
      </c>
      <c r="H110" s="37"/>
      <c r="I110" s="265">
        <v>44232</v>
      </c>
      <c r="J110" s="37"/>
      <c r="K110" s="37"/>
      <c r="L110" s="278" t="s">
        <v>168</v>
      </c>
      <c r="M110" s="37">
        <v>470</v>
      </c>
      <c r="N110" s="37"/>
      <c r="O110" s="278" t="s">
        <v>11440</v>
      </c>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row>
    <row r="111" spans="1:46">
      <c r="A111" s="265">
        <v>44232</v>
      </c>
      <c r="B111" s="278" t="s">
        <v>154</v>
      </c>
      <c r="C111" s="37">
        <v>881148828</v>
      </c>
      <c r="D111" s="504" t="s">
        <v>2838</v>
      </c>
      <c r="E111" s="278" t="s">
        <v>139</v>
      </c>
      <c r="F111" s="278" t="s">
        <v>140</v>
      </c>
      <c r="G111" s="278" t="s">
        <v>176</v>
      </c>
      <c r="H111" s="37"/>
      <c r="I111" s="265">
        <v>44232</v>
      </c>
      <c r="J111" s="37"/>
      <c r="K111" s="37"/>
      <c r="L111" s="278" t="s">
        <v>176</v>
      </c>
      <c r="M111" s="37">
        <v>148</v>
      </c>
      <c r="N111" s="278" t="s">
        <v>37</v>
      </c>
      <c r="O111" s="278" t="s">
        <v>11440</v>
      </c>
      <c r="P111" s="37"/>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row>
    <row r="112" spans="1:46">
      <c r="A112" s="265">
        <v>44232</v>
      </c>
      <c r="B112" s="278" t="s">
        <v>157</v>
      </c>
      <c r="C112" s="37">
        <v>881131028</v>
      </c>
      <c r="D112" s="504" t="s">
        <v>11452</v>
      </c>
      <c r="E112" s="278" t="s">
        <v>139</v>
      </c>
      <c r="F112" s="278" t="s">
        <v>140</v>
      </c>
      <c r="G112" s="278" t="s">
        <v>142</v>
      </c>
      <c r="H112" s="37"/>
      <c r="I112" s="265">
        <v>44232</v>
      </c>
      <c r="J112" s="37"/>
      <c r="K112" s="37"/>
      <c r="L112" s="278" t="s">
        <v>142</v>
      </c>
      <c r="M112" s="37">
        <v>623</v>
      </c>
      <c r="N112" s="37"/>
      <c r="O112" s="278" t="s">
        <v>11440</v>
      </c>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row>
    <row r="113" spans="1:46">
      <c r="A113" s="265">
        <v>44232</v>
      </c>
      <c r="B113" s="278" t="s">
        <v>154</v>
      </c>
      <c r="C113" s="37">
        <v>883298525</v>
      </c>
      <c r="D113" s="504" t="s">
        <v>11453</v>
      </c>
      <c r="E113" s="278" t="s">
        <v>139</v>
      </c>
      <c r="F113" s="278" t="s">
        <v>140</v>
      </c>
      <c r="G113" s="37"/>
      <c r="H113" s="37"/>
      <c r="I113" s="265">
        <v>44232</v>
      </c>
      <c r="J113" s="37"/>
      <c r="K113" s="37"/>
      <c r="L113" s="278" t="s">
        <v>148</v>
      </c>
      <c r="M113" s="37">
        <v>21</v>
      </c>
      <c r="N113" s="37"/>
      <c r="O113" s="278" t="s">
        <v>11440</v>
      </c>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row>
    <row r="114" spans="1:46">
      <c r="A114" s="265">
        <v>44232</v>
      </c>
      <c r="B114" s="278" t="s">
        <v>154</v>
      </c>
      <c r="C114" s="37">
        <v>882702176</v>
      </c>
      <c r="D114" s="504" t="s">
        <v>11454</v>
      </c>
      <c r="E114" s="278" t="s">
        <v>152</v>
      </c>
      <c r="F114" s="278" t="s">
        <v>140</v>
      </c>
      <c r="G114" s="37"/>
      <c r="H114" s="37"/>
      <c r="I114" s="265">
        <v>44232</v>
      </c>
      <c r="J114" s="37"/>
      <c r="K114" s="37"/>
      <c r="L114" s="278" t="s">
        <v>11455</v>
      </c>
      <c r="M114" s="37">
        <v>15.44</v>
      </c>
      <c r="N114" s="37"/>
      <c r="O114" s="278" t="s">
        <v>11456</v>
      </c>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row>
    <row r="115" spans="1:46">
      <c r="A115" s="265">
        <v>44245</v>
      </c>
      <c r="B115" s="278" t="s">
        <v>154</v>
      </c>
      <c r="C115" s="37">
        <v>882702176</v>
      </c>
      <c r="D115" s="504" t="s">
        <v>11454</v>
      </c>
      <c r="E115" s="278" t="s">
        <v>152</v>
      </c>
      <c r="F115" s="278" t="s">
        <v>140</v>
      </c>
      <c r="G115" s="37"/>
      <c r="H115" s="37"/>
      <c r="I115" s="265">
        <v>44245</v>
      </c>
      <c r="J115" s="37"/>
      <c r="K115" s="37"/>
      <c r="L115" s="278" t="s">
        <v>148</v>
      </c>
      <c r="M115" s="37">
        <v>29.18</v>
      </c>
      <c r="N115" s="37"/>
      <c r="O115" s="278" t="s">
        <v>11457</v>
      </c>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row>
    <row r="116" spans="1:46">
      <c r="A116" s="265">
        <v>44246</v>
      </c>
      <c r="B116" s="278" t="s">
        <v>154</v>
      </c>
      <c r="C116" s="37">
        <v>882702176</v>
      </c>
      <c r="D116" s="504" t="s">
        <v>11454</v>
      </c>
      <c r="E116" s="278" t="s">
        <v>152</v>
      </c>
      <c r="F116" s="278" t="s">
        <v>140</v>
      </c>
      <c r="G116" s="37"/>
      <c r="H116" s="37"/>
      <c r="I116" s="265">
        <v>44246</v>
      </c>
      <c r="J116" s="37"/>
      <c r="K116" s="37"/>
      <c r="L116" s="278" t="s">
        <v>148</v>
      </c>
      <c r="M116" s="37">
        <v>27.9</v>
      </c>
      <c r="N116" s="37"/>
      <c r="O116" s="278"/>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row>
    <row r="117" spans="1:46">
      <c r="A117" s="265">
        <v>44250</v>
      </c>
      <c r="B117" s="278" t="s">
        <v>154</v>
      </c>
      <c r="C117" s="37">
        <v>882702176</v>
      </c>
      <c r="D117" s="504" t="s">
        <v>11454</v>
      </c>
      <c r="E117" s="278" t="s">
        <v>152</v>
      </c>
      <c r="F117" s="278" t="s">
        <v>140</v>
      </c>
      <c r="G117" s="37"/>
      <c r="H117" s="37"/>
      <c r="I117" s="265">
        <v>44250</v>
      </c>
      <c r="J117" s="37"/>
      <c r="K117" s="37"/>
      <c r="L117" s="278" t="s">
        <v>148</v>
      </c>
      <c r="M117" s="37">
        <v>14.59</v>
      </c>
      <c r="N117" s="37"/>
      <c r="O117" s="278" t="s">
        <v>11458</v>
      </c>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row>
    <row r="118" spans="1:46">
      <c r="A118" s="265">
        <v>44251</v>
      </c>
      <c r="B118" s="278" t="s">
        <v>154</v>
      </c>
      <c r="C118" s="37">
        <v>882702176</v>
      </c>
      <c r="D118" s="504" t="s">
        <v>11454</v>
      </c>
      <c r="E118" s="278" t="s">
        <v>152</v>
      </c>
      <c r="F118" s="278" t="s">
        <v>140</v>
      </c>
      <c r="G118" s="37"/>
      <c r="H118" s="37"/>
      <c r="I118" s="265">
        <v>44251</v>
      </c>
      <c r="J118" s="37"/>
      <c r="K118" s="37"/>
      <c r="L118" s="278" t="s">
        <v>148</v>
      </c>
      <c r="M118" s="37">
        <v>42.49</v>
      </c>
      <c r="N118" s="37"/>
      <c r="O118" s="278" t="s">
        <v>11459</v>
      </c>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row>
    <row r="119" spans="1:46">
      <c r="A119" s="265">
        <v>44255</v>
      </c>
      <c r="B119" s="278" t="s">
        <v>154</v>
      </c>
      <c r="C119" s="37">
        <v>882702176</v>
      </c>
      <c r="D119" s="504" t="s">
        <v>11454</v>
      </c>
      <c r="E119" s="278" t="s">
        <v>152</v>
      </c>
      <c r="F119" s="278" t="s">
        <v>140</v>
      </c>
      <c r="G119" s="37"/>
      <c r="H119" s="37"/>
      <c r="I119" s="265">
        <v>44255</v>
      </c>
      <c r="J119" s="37"/>
      <c r="K119" s="37"/>
      <c r="L119" s="278" t="s">
        <v>148</v>
      </c>
      <c r="M119" s="37">
        <v>29.18</v>
      </c>
      <c r="N119" s="37"/>
      <c r="O119" s="278" t="s">
        <v>11460</v>
      </c>
      <c r="P119" s="37"/>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row>
    <row r="120" spans="1:46">
      <c r="A120" s="265">
        <v>44232</v>
      </c>
      <c r="B120" s="278" t="s">
        <v>157</v>
      </c>
      <c r="C120" s="37">
        <v>883062707</v>
      </c>
      <c r="D120" s="504" t="s">
        <v>11461</v>
      </c>
      <c r="E120" s="278" t="s">
        <v>139</v>
      </c>
      <c r="F120" s="278" t="s">
        <v>140</v>
      </c>
      <c r="G120" s="278" t="s">
        <v>148</v>
      </c>
      <c r="H120" s="37"/>
      <c r="I120" s="265">
        <v>44232</v>
      </c>
      <c r="J120" s="37"/>
      <c r="K120" s="37"/>
      <c r="L120" s="278" t="s">
        <v>148</v>
      </c>
      <c r="M120" s="37">
        <v>48</v>
      </c>
      <c r="N120" s="37"/>
      <c r="O120" s="278" t="s">
        <v>11440</v>
      </c>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row>
    <row r="121" spans="1:46">
      <c r="A121" s="265">
        <v>44232</v>
      </c>
      <c r="B121" s="278" t="s">
        <v>281</v>
      </c>
      <c r="C121" s="37">
        <v>882095983</v>
      </c>
      <c r="D121" s="510" t="s">
        <v>5879</v>
      </c>
      <c r="E121" s="278" t="s">
        <v>139</v>
      </c>
      <c r="F121" s="278" t="s">
        <v>140</v>
      </c>
      <c r="G121" s="278" t="s">
        <v>181</v>
      </c>
      <c r="H121" s="37"/>
      <c r="I121" s="265">
        <v>44232</v>
      </c>
      <c r="J121" s="37"/>
      <c r="K121" s="37"/>
      <c r="L121" s="278" t="s">
        <v>181</v>
      </c>
      <c r="M121" s="37">
        <v>441</v>
      </c>
      <c r="N121" s="37"/>
      <c r="O121" s="278" t="s">
        <v>11440</v>
      </c>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row>
    <row r="122" spans="1:46">
      <c r="A122" s="265">
        <v>44232</v>
      </c>
      <c r="B122" s="278" t="s">
        <v>281</v>
      </c>
      <c r="C122" s="37">
        <v>882259231</v>
      </c>
      <c r="D122" s="510" t="s">
        <v>4499</v>
      </c>
      <c r="E122" s="278" t="s">
        <v>139</v>
      </c>
      <c r="F122" s="278" t="s">
        <v>140</v>
      </c>
      <c r="G122" s="278" t="s">
        <v>181</v>
      </c>
      <c r="H122" s="37"/>
      <c r="I122" s="265">
        <v>44232</v>
      </c>
      <c r="J122" s="37"/>
      <c r="K122" s="37"/>
      <c r="L122" s="278" t="s">
        <v>181</v>
      </c>
      <c r="M122" s="37">
        <v>400.72</v>
      </c>
      <c r="N122" s="37"/>
      <c r="O122" s="278" t="s">
        <v>11440</v>
      </c>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row>
    <row r="123" spans="1:46">
      <c r="A123" s="265">
        <v>44232</v>
      </c>
      <c r="B123" s="278" t="s">
        <v>154</v>
      </c>
      <c r="C123" s="37">
        <v>883528210</v>
      </c>
      <c r="D123" s="504" t="s">
        <v>5771</v>
      </c>
      <c r="E123" s="278" t="s">
        <v>152</v>
      </c>
      <c r="F123" s="278" t="s">
        <v>140</v>
      </c>
      <c r="G123" s="37"/>
      <c r="H123" s="37"/>
      <c r="I123" s="265">
        <v>44232</v>
      </c>
      <c r="J123" s="37"/>
      <c r="K123" s="37"/>
      <c r="L123" s="278" t="s">
        <v>1406</v>
      </c>
      <c r="M123" s="37">
        <v>388</v>
      </c>
      <c r="N123" s="37"/>
      <c r="O123" s="278" t="s">
        <v>11440</v>
      </c>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row>
    <row r="124" spans="1:46">
      <c r="A124" s="265">
        <v>44232</v>
      </c>
      <c r="B124" s="278" t="s">
        <v>156</v>
      </c>
      <c r="C124" s="37">
        <v>880004859</v>
      </c>
      <c r="D124" s="510" t="s">
        <v>4660</v>
      </c>
      <c r="E124" s="278" t="s">
        <v>139</v>
      </c>
      <c r="F124" s="278" t="s">
        <v>140</v>
      </c>
      <c r="G124" s="37"/>
      <c r="H124" s="37"/>
      <c r="I124" s="265">
        <v>44232</v>
      </c>
      <c r="J124" s="37"/>
      <c r="K124" s="37"/>
      <c r="L124" s="278" t="s">
        <v>142</v>
      </c>
      <c r="M124" s="278">
        <v>66.5</v>
      </c>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row>
    <row r="125" spans="1:46">
      <c r="A125" s="265">
        <v>44232</v>
      </c>
      <c r="B125" s="278" t="s">
        <v>156</v>
      </c>
      <c r="C125" s="37">
        <v>883254125</v>
      </c>
      <c r="D125" s="510" t="s">
        <v>8809</v>
      </c>
      <c r="E125" s="278" t="s">
        <v>139</v>
      </c>
      <c r="F125" s="278" t="s">
        <v>140</v>
      </c>
      <c r="G125" s="37"/>
      <c r="H125" s="37"/>
      <c r="I125" s="265">
        <v>44232</v>
      </c>
      <c r="J125" s="37"/>
      <c r="K125" s="37"/>
      <c r="L125" s="278" t="s">
        <v>168</v>
      </c>
      <c r="M125" s="37">
        <v>4000</v>
      </c>
      <c r="N125" s="37"/>
      <c r="O125" s="37"/>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row>
    <row r="126" spans="1:46">
      <c r="A126" s="265">
        <v>44232</v>
      </c>
      <c r="B126" s="278" t="s">
        <v>178</v>
      </c>
      <c r="C126" s="37">
        <v>882253506</v>
      </c>
      <c r="D126" s="510" t="s">
        <v>5867</v>
      </c>
      <c r="E126" s="278" t="s">
        <v>139</v>
      </c>
      <c r="F126" s="278" t="s">
        <v>140</v>
      </c>
      <c r="G126" s="278" t="s">
        <v>142</v>
      </c>
      <c r="H126" s="37"/>
      <c r="I126" s="265">
        <v>44232</v>
      </c>
      <c r="J126" s="37"/>
      <c r="K126" s="37"/>
      <c r="L126" s="278" t="s">
        <v>142</v>
      </c>
      <c r="M126" s="37">
        <v>378</v>
      </c>
      <c r="N126" s="37"/>
      <c r="O126" s="37"/>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row>
    <row r="127" spans="1:46" ht="17">
      <c r="A127" s="265">
        <v>44232</v>
      </c>
      <c r="B127" s="278" t="s">
        <v>194</v>
      </c>
      <c r="C127" s="37">
        <v>881548220</v>
      </c>
      <c r="D127" s="527" t="s">
        <v>2874</v>
      </c>
      <c r="E127" s="278" t="s">
        <v>152</v>
      </c>
      <c r="F127" s="278" t="s">
        <v>140</v>
      </c>
      <c r="G127" s="621" t="s">
        <v>669</v>
      </c>
      <c r="H127" s="265"/>
      <c r="I127" s="265">
        <v>44232</v>
      </c>
      <c r="J127" s="37"/>
      <c r="K127" s="37"/>
      <c r="L127" s="278" t="s">
        <v>200</v>
      </c>
      <c r="M127" s="37">
        <v>65647.679999999993</v>
      </c>
      <c r="N127" s="37"/>
      <c r="O127" s="278" t="s">
        <v>466</v>
      </c>
      <c r="P127" s="84"/>
      <c r="Q127" s="84"/>
      <c r="R127" s="84"/>
      <c r="S127" s="572"/>
      <c r="T127" s="84"/>
      <c r="U127" s="84"/>
      <c r="V127" s="84"/>
      <c r="W127" s="84"/>
      <c r="X127" s="84"/>
      <c r="Y127" s="84"/>
      <c r="Z127" s="84"/>
      <c r="AA127" s="84"/>
      <c r="AB127" s="84"/>
      <c r="AC127" s="84"/>
      <c r="AD127" s="84"/>
      <c r="AE127" s="84"/>
      <c r="AF127" s="84"/>
      <c r="AG127" s="84"/>
      <c r="AH127" s="84"/>
      <c r="AI127" s="84"/>
      <c r="AJ127" s="84"/>
      <c r="AK127" s="84"/>
      <c r="AL127" s="84"/>
      <c r="AM127" s="84"/>
      <c r="AN127" s="84"/>
      <c r="AO127" s="84"/>
      <c r="AP127" s="84"/>
      <c r="AQ127" s="84"/>
      <c r="AR127" s="84"/>
      <c r="AS127" s="84"/>
      <c r="AT127" s="84"/>
    </row>
    <row r="128" spans="1:46">
      <c r="A128" s="265">
        <v>44232</v>
      </c>
      <c r="B128" s="278" t="s">
        <v>146</v>
      </c>
      <c r="C128" s="37">
        <v>882102754</v>
      </c>
      <c r="D128" s="504" t="s">
        <v>5273</v>
      </c>
      <c r="E128" s="278" t="s">
        <v>139</v>
      </c>
      <c r="F128" s="278" t="s">
        <v>140</v>
      </c>
      <c r="G128" s="37"/>
      <c r="H128" s="37"/>
      <c r="I128" s="265">
        <v>44232</v>
      </c>
      <c r="J128" s="37"/>
      <c r="K128" s="37"/>
      <c r="L128" s="278" t="s">
        <v>233</v>
      </c>
      <c r="M128" s="37">
        <v>193.32</v>
      </c>
      <c r="N128" s="37"/>
      <c r="O128" s="618" t="s">
        <v>11392</v>
      </c>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row>
    <row r="129" spans="1:46">
      <c r="A129" s="265">
        <v>44232</v>
      </c>
      <c r="B129" s="278" t="s">
        <v>146</v>
      </c>
      <c r="C129" s="37">
        <v>882102754</v>
      </c>
      <c r="D129" s="504" t="s">
        <v>5273</v>
      </c>
      <c r="E129" s="278" t="s">
        <v>139</v>
      </c>
      <c r="F129" s="278" t="s">
        <v>140</v>
      </c>
      <c r="G129" s="37"/>
      <c r="H129" s="37"/>
      <c r="I129" s="265">
        <v>44232</v>
      </c>
      <c r="J129" s="37"/>
      <c r="K129" s="37"/>
      <c r="L129" s="278" t="s">
        <v>11462</v>
      </c>
      <c r="M129" s="37">
        <v>20</v>
      </c>
      <c r="N129" s="37"/>
      <c r="O129" s="37"/>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row>
    <row r="130" spans="1:46">
      <c r="A130" s="265">
        <v>44234</v>
      </c>
      <c r="B130" s="278" t="s">
        <v>5589</v>
      </c>
      <c r="C130" s="37">
        <v>882016452</v>
      </c>
      <c r="D130" s="37"/>
      <c r="E130" s="278" t="s">
        <v>139</v>
      </c>
      <c r="F130" s="278" t="s">
        <v>140</v>
      </c>
      <c r="G130" s="37"/>
      <c r="H130" s="37"/>
      <c r="I130" s="265">
        <v>44234</v>
      </c>
      <c r="J130" s="37"/>
      <c r="K130" s="37"/>
      <c r="L130" s="278" t="s">
        <v>142</v>
      </c>
      <c r="M130" s="37">
        <v>4577.17</v>
      </c>
      <c r="N130" s="37"/>
      <c r="O130" s="278" t="s">
        <v>11403</v>
      </c>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row>
    <row r="131" spans="1:46">
      <c r="A131" s="265">
        <v>44234</v>
      </c>
      <c r="B131" s="278" t="s">
        <v>154</v>
      </c>
      <c r="C131" s="37">
        <v>883255909</v>
      </c>
      <c r="D131" s="504" t="s">
        <v>11463</v>
      </c>
      <c r="E131" s="278" t="s">
        <v>139</v>
      </c>
      <c r="F131" s="278" t="s">
        <v>140</v>
      </c>
      <c r="G131" s="37"/>
      <c r="H131" s="37"/>
      <c r="I131" s="265">
        <v>44234</v>
      </c>
      <c r="J131" s="37"/>
      <c r="K131" s="37"/>
      <c r="L131" s="278" t="s">
        <v>142</v>
      </c>
      <c r="M131" s="37">
        <v>479</v>
      </c>
      <c r="N131" s="37"/>
      <c r="O131" s="278" t="s">
        <v>11464</v>
      </c>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row>
    <row r="132" spans="1:46">
      <c r="A132" s="265">
        <v>44234</v>
      </c>
      <c r="B132" s="278" t="s">
        <v>281</v>
      </c>
      <c r="C132" s="37">
        <v>882177965</v>
      </c>
      <c r="D132" s="510" t="s">
        <v>6017</v>
      </c>
      <c r="E132" s="278" t="s">
        <v>139</v>
      </c>
      <c r="F132" s="278" t="s">
        <v>140</v>
      </c>
      <c r="G132" s="278" t="s">
        <v>168</v>
      </c>
      <c r="H132" s="37"/>
      <c r="I132" s="265">
        <v>44234</v>
      </c>
      <c r="J132" s="37"/>
      <c r="K132" s="37"/>
      <c r="L132" s="278" t="s">
        <v>168</v>
      </c>
      <c r="M132" s="37">
        <v>4200</v>
      </c>
      <c r="N132" s="37"/>
      <c r="O132" s="278" t="s">
        <v>11440</v>
      </c>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row>
    <row r="133" spans="1:46">
      <c r="A133" s="265">
        <v>44234</v>
      </c>
      <c r="B133" s="278" t="s">
        <v>11409</v>
      </c>
      <c r="C133" s="37">
        <v>881798795</v>
      </c>
      <c r="D133" s="534">
        <v>627593154</v>
      </c>
      <c r="E133" s="278" t="s">
        <v>152</v>
      </c>
      <c r="F133" s="278" t="s">
        <v>140</v>
      </c>
      <c r="G133" s="37"/>
      <c r="H133" s="37"/>
      <c r="I133" s="37"/>
      <c r="J133" s="37"/>
      <c r="K133" s="37"/>
      <c r="L133" s="37"/>
      <c r="M133" s="37"/>
      <c r="N133" s="37"/>
      <c r="O133" s="37"/>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row>
    <row r="134" spans="1:46">
      <c r="A134" s="265">
        <v>44234</v>
      </c>
      <c r="B134" s="278" t="s">
        <v>178</v>
      </c>
      <c r="C134" s="37">
        <v>881801500</v>
      </c>
      <c r="D134" s="504" t="s">
        <v>5907</v>
      </c>
      <c r="E134" s="278" t="s">
        <v>152</v>
      </c>
      <c r="F134" s="278" t="s">
        <v>140</v>
      </c>
      <c r="G134" s="278" t="s">
        <v>287</v>
      </c>
      <c r="H134" s="37"/>
      <c r="I134" s="265">
        <v>44234</v>
      </c>
      <c r="J134" s="37"/>
      <c r="K134" s="37"/>
      <c r="L134" s="278" t="s">
        <v>287</v>
      </c>
      <c r="M134" s="37">
        <v>270</v>
      </c>
      <c r="N134" s="37"/>
      <c r="O134" s="37"/>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row>
    <row r="135" spans="1:46">
      <c r="A135" s="265">
        <v>44234</v>
      </c>
      <c r="B135" s="278" t="s">
        <v>281</v>
      </c>
      <c r="C135" s="37">
        <v>882032661</v>
      </c>
      <c r="D135" s="510" t="s">
        <v>4599</v>
      </c>
      <c r="E135" s="278" t="s">
        <v>139</v>
      </c>
      <c r="F135" s="278" t="s">
        <v>140</v>
      </c>
      <c r="G135" s="278" t="s">
        <v>142</v>
      </c>
      <c r="H135" s="37"/>
      <c r="I135" s="265">
        <v>44234</v>
      </c>
      <c r="J135" s="37"/>
      <c r="K135" s="37"/>
      <c r="L135" s="278" t="s">
        <v>142</v>
      </c>
      <c r="M135" s="37">
        <v>52</v>
      </c>
      <c r="N135" s="37"/>
      <c r="O135" s="278" t="s">
        <v>11464</v>
      </c>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row>
    <row r="136" spans="1:46">
      <c r="A136" s="265">
        <v>44234</v>
      </c>
      <c r="B136" s="278" t="s">
        <v>154</v>
      </c>
      <c r="C136" s="37">
        <v>880212364</v>
      </c>
      <c r="D136" s="504" t="s">
        <v>6074</v>
      </c>
      <c r="E136" s="278" t="s">
        <v>152</v>
      </c>
      <c r="F136" s="278" t="s">
        <v>140</v>
      </c>
      <c r="G136" s="37"/>
      <c r="H136" s="37"/>
      <c r="I136" s="265">
        <v>44234</v>
      </c>
      <c r="J136" s="37"/>
      <c r="K136" s="37"/>
      <c r="L136" s="278" t="s">
        <v>142</v>
      </c>
      <c r="M136" s="37">
        <v>107</v>
      </c>
      <c r="N136" s="37"/>
      <c r="O136" s="278" t="s">
        <v>11464</v>
      </c>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row>
    <row r="137" spans="1:46">
      <c r="A137" s="265">
        <v>44255</v>
      </c>
      <c r="B137" s="278" t="s">
        <v>154</v>
      </c>
      <c r="C137" s="37">
        <v>880212364</v>
      </c>
      <c r="D137" s="504" t="s">
        <v>6074</v>
      </c>
      <c r="E137" s="278" t="s">
        <v>152</v>
      </c>
      <c r="F137" s="278" t="s">
        <v>140</v>
      </c>
      <c r="G137" s="37"/>
      <c r="H137" s="37"/>
      <c r="I137" s="265">
        <v>44255</v>
      </c>
      <c r="J137" s="37"/>
      <c r="K137" s="37"/>
      <c r="L137" s="278" t="s">
        <v>142</v>
      </c>
      <c r="M137" s="37">
        <v>160.5</v>
      </c>
      <c r="N137" s="37"/>
      <c r="O137" s="278" t="s">
        <v>11465</v>
      </c>
      <c r="P137" s="37"/>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row>
    <row r="138" spans="1:46">
      <c r="A138" s="265">
        <v>44234</v>
      </c>
      <c r="B138" s="278" t="s">
        <v>154</v>
      </c>
      <c r="C138" s="37">
        <v>883505832</v>
      </c>
      <c r="D138" s="504" t="s">
        <v>11466</v>
      </c>
      <c r="E138" s="278" t="s">
        <v>152</v>
      </c>
      <c r="F138" s="278" t="s">
        <v>140</v>
      </c>
      <c r="G138" s="37"/>
      <c r="H138" s="37"/>
      <c r="I138" s="265">
        <v>44234</v>
      </c>
      <c r="J138" s="37"/>
      <c r="K138" s="37"/>
      <c r="L138" s="278" t="s">
        <v>181</v>
      </c>
      <c r="M138" s="37">
        <v>270.82</v>
      </c>
      <c r="N138" s="37"/>
      <c r="O138" s="278" t="s">
        <v>11403</v>
      </c>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row>
    <row r="139" spans="1:46">
      <c r="A139" s="265">
        <v>44234</v>
      </c>
      <c r="B139" s="278" t="s">
        <v>154</v>
      </c>
      <c r="C139" s="37">
        <v>883527485</v>
      </c>
      <c r="D139" s="504" t="s">
        <v>11467</v>
      </c>
      <c r="E139" s="278" t="s">
        <v>152</v>
      </c>
      <c r="F139" s="278" t="s">
        <v>140</v>
      </c>
      <c r="G139" s="37"/>
      <c r="H139" s="37"/>
      <c r="I139" s="265">
        <v>44234</v>
      </c>
      <c r="J139" s="37"/>
      <c r="K139" s="37"/>
      <c r="L139" s="278" t="s">
        <v>142</v>
      </c>
      <c r="M139" s="37">
        <v>190.5</v>
      </c>
      <c r="N139" s="37"/>
      <c r="O139" s="278" t="s">
        <v>11403</v>
      </c>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row>
    <row r="140" spans="1:46">
      <c r="A140" s="265">
        <v>44234</v>
      </c>
      <c r="B140" s="278" t="s">
        <v>146</v>
      </c>
      <c r="C140" s="37">
        <v>882593922</v>
      </c>
      <c r="D140" s="504" t="s">
        <v>11468</v>
      </c>
      <c r="E140" s="278" t="s">
        <v>152</v>
      </c>
      <c r="F140" s="278" t="s">
        <v>140</v>
      </c>
      <c r="G140" s="37"/>
      <c r="H140" s="37"/>
      <c r="I140" s="265">
        <v>44234</v>
      </c>
      <c r="J140" s="37"/>
      <c r="K140" s="37"/>
      <c r="L140" s="278" t="s">
        <v>176</v>
      </c>
      <c r="M140" s="37">
        <v>23</v>
      </c>
      <c r="N140" s="37"/>
      <c r="O140" s="278" t="s">
        <v>11464</v>
      </c>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row>
    <row r="141" spans="1:46">
      <c r="A141" s="265">
        <v>44234</v>
      </c>
      <c r="B141" s="278" t="s">
        <v>194</v>
      </c>
      <c r="C141" s="331">
        <v>883320037</v>
      </c>
      <c r="D141" s="523" t="s">
        <v>11469</v>
      </c>
      <c r="E141" s="278" t="s">
        <v>152</v>
      </c>
      <c r="F141" s="278" t="s">
        <v>140</v>
      </c>
      <c r="G141" s="278"/>
      <c r="H141" s="37"/>
      <c r="I141" s="265">
        <v>44234</v>
      </c>
      <c r="J141" s="37"/>
      <c r="K141" s="37"/>
      <c r="L141" s="278" t="s">
        <v>172</v>
      </c>
      <c r="M141" s="37">
        <v>47.44</v>
      </c>
      <c r="N141" s="37"/>
      <c r="O141" s="278" t="s">
        <v>11464</v>
      </c>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row>
    <row r="142" spans="1:46">
      <c r="A142" s="265">
        <v>44234</v>
      </c>
      <c r="B142" s="278" t="s">
        <v>194</v>
      </c>
      <c r="C142" s="331">
        <v>880619515</v>
      </c>
      <c r="D142" s="331">
        <v>2306341526</v>
      </c>
      <c r="E142" s="278" t="s">
        <v>139</v>
      </c>
      <c r="F142" s="278" t="s">
        <v>140</v>
      </c>
      <c r="G142" s="278" t="s">
        <v>294</v>
      </c>
      <c r="H142" s="37"/>
      <c r="I142" s="265">
        <v>44234</v>
      </c>
      <c r="J142" s="37"/>
      <c r="K142" s="37"/>
      <c r="L142" s="278" t="s">
        <v>294</v>
      </c>
      <c r="M142" s="37">
        <v>156</v>
      </c>
      <c r="N142" s="37"/>
      <c r="O142" s="278" t="s">
        <v>11464</v>
      </c>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row>
    <row r="143" spans="1:46">
      <c r="A143" s="265">
        <v>44234</v>
      </c>
      <c r="B143" s="278" t="s">
        <v>194</v>
      </c>
      <c r="C143" s="331">
        <v>880306198</v>
      </c>
      <c r="D143" s="331">
        <v>1814567683</v>
      </c>
      <c r="E143" s="278" t="s">
        <v>139</v>
      </c>
      <c r="F143" s="278" t="s">
        <v>140</v>
      </c>
      <c r="G143" s="278" t="s">
        <v>315</v>
      </c>
      <c r="H143" s="37"/>
      <c r="I143" s="265">
        <v>44234</v>
      </c>
      <c r="J143" s="37"/>
      <c r="K143" s="37"/>
      <c r="L143" s="278" t="s">
        <v>315</v>
      </c>
      <c r="M143" s="37">
        <v>576</v>
      </c>
      <c r="N143" s="37"/>
      <c r="O143" s="278" t="s">
        <v>11464</v>
      </c>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row>
    <row r="144" spans="1:46">
      <c r="A144" s="265">
        <v>44234</v>
      </c>
      <c r="B144" s="278" t="s">
        <v>194</v>
      </c>
      <c r="C144" s="331">
        <v>883046131</v>
      </c>
      <c r="D144" s="331">
        <v>862774625</v>
      </c>
      <c r="E144" s="278" t="s">
        <v>152</v>
      </c>
      <c r="F144" s="278" t="s">
        <v>140</v>
      </c>
      <c r="G144" s="278"/>
      <c r="H144" s="37"/>
      <c r="I144" s="265">
        <v>44234</v>
      </c>
      <c r="J144" s="37"/>
      <c r="K144" s="37"/>
      <c r="L144" s="278" t="s">
        <v>172</v>
      </c>
      <c r="M144" s="37">
        <v>167.5</v>
      </c>
      <c r="N144" s="37"/>
      <c r="O144" s="278" t="s">
        <v>11403</v>
      </c>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row>
    <row r="145" spans="1:46">
      <c r="A145" s="265">
        <v>44234</v>
      </c>
      <c r="B145" s="278" t="s">
        <v>194</v>
      </c>
      <c r="C145" s="37">
        <v>880017758</v>
      </c>
      <c r="D145" s="504" t="s">
        <v>4627</v>
      </c>
      <c r="E145" s="278" t="s">
        <v>152</v>
      </c>
      <c r="F145" s="278" t="s">
        <v>140</v>
      </c>
      <c r="G145" s="278" t="s">
        <v>142</v>
      </c>
      <c r="H145" s="37"/>
      <c r="I145" s="265">
        <v>44234</v>
      </c>
      <c r="J145" s="37"/>
      <c r="K145" s="37"/>
      <c r="L145" s="278" t="s">
        <v>142</v>
      </c>
      <c r="M145" s="37">
        <v>321</v>
      </c>
      <c r="N145" s="37"/>
      <c r="O145" s="278" t="s">
        <v>11403</v>
      </c>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row>
    <row r="146" spans="1:46">
      <c r="A146" s="265">
        <v>44234</v>
      </c>
      <c r="B146" s="278" t="s">
        <v>194</v>
      </c>
      <c r="C146" s="37">
        <v>883454011</v>
      </c>
      <c r="D146" s="504" t="s">
        <v>11470</v>
      </c>
      <c r="E146" s="278" t="s">
        <v>139</v>
      </c>
      <c r="F146" s="278" t="s">
        <v>140</v>
      </c>
      <c r="G146" s="278" t="s">
        <v>213</v>
      </c>
      <c r="H146" s="37"/>
      <c r="I146" s="265">
        <v>44234</v>
      </c>
      <c r="J146" s="37"/>
      <c r="K146" s="37"/>
      <c r="L146" s="278" t="s">
        <v>213</v>
      </c>
      <c r="M146" s="37">
        <v>2999</v>
      </c>
      <c r="N146" s="37"/>
      <c r="O146" s="278" t="s">
        <v>11440</v>
      </c>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row>
    <row r="147" spans="1:46">
      <c r="A147" s="265">
        <v>44234</v>
      </c>
      <c r="B147" s="278" t="s">
        <v>194</v>
      </c>
      <c r="C147" s="37">
        <v>883454011</v>
      </c>
      <c r="D147" s="504" t="s">
        <v>11470</v>
      </c>
      <c r="E147" s="278" t="s">
        <v>139</v>
      </c>
      <c r="F147" s="278" t="s">
        <v>140</v>
      </c>
      <c r="G147" s="278" t="s">
        <v>187</v>
      </c>
      <c r="H147" s="37"/>
      <c r="I147" s="265">
        <v>44234</v>
      </c>
      <c r="J147" s="37"/>
      <c r="K147" s="37"/>
      <c r="L147" s="278" t="s">
        <v>187</v>
      </c>
      <c r="M147" s="37">
        <v>168</v>
      </c>
      <c r="N147" s="37"/>
      <c r="O147" s="278" t="s">
        <v>11440</v>
      </c>
      <c r="P147" s="37"/>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row>
    <row r="148" spans="1:46">
      <c r="A148" s="265">
        <v>44234</v>
      </c>
      <c r="B148" s="278" t="s">
        <v>156</v>
      </c>
      <c r="C148" s="37">
        <v>880416594</v>
      </c>
      <c r="D148" s="534">
        <v>22817037</v>
      </c>
      <c r="E148" s="278" t="s">
        <v>152</v>
      </c>
      <c r="F148" s="278" t="s">
        <v>140</v>
      </c>
      <c r="G148" s="37"/>
      <c r="H148" s="37"/>
      <c r="I148" s="265">
        <v>44234</v>
      </c>
      <c r="J148" s="37"/>
      <c r="K148" s="37"/>
      <c r="L148" s="278" t="s">
        <v>142</v>
      </c>
      <c r="M148" s="37">
        <v>76.650000000000006</v>
      </c>
      <c r="N148" s="37"/>
      <c r="O148" s="278" t="s">
        <v>11403</v>
      </c>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row>
    <row r="149" spans="1:46">
      <c r="A149" s="265">
        <v>44234</v>
      </c>
      <c r="B149" s="278" t="s">
        <v>146</v>
      </c>
      <c r="C149" s="37">
        <v>882231550</v>
      </c>
      <c r="D149" s="504" t="s">
        <v>11471</v>
      </c>
      <c r="E149" s="278" t="s">
        <v>152</v>
      </c>
      <c r="F149" s="278" t="s">
        <v>140</v>
      </c>
      <c r="G149" s="37"/>
      <c r="H149" s="37"/>
      <c r="I149" s="265">
        <v>44234</v>
      </c>
      <c r="J149" s="37"/>
      <c r="K149" s="37"/>
      <c r="L149" s="278" t="s">
        <v>233</v>
      </c>
      <c r="M149" s="37">
        <v>45.92</v>
      </c>
      <c r="N149" s="37"/>
      <c r="O149" s="278" t="s">
        <v>11464</v>
      </c>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row>
    <row r="150" spans="1:46">
      <c r="A150" s="265">
        <v>44234</v>
      </c>
      <c r="B150" s="278" t="s">
        <v>156</v>
      </c>
      <c r="C150" s="37">
        <v>881335474</v>
      </c>
      <c r="D150" s="520" t="s">
        <v>4547</v>
      </c>
      <c r="E150" s="278" t="s">
        <v>139</v>
      </c>
      <c r="F150" s="278" t="s">
        <v>140</v>
      </c>
      <c r="G150" s="37"/>
      <c r="H150" s="37"/>
      <c r="I150" s="265">
        <v>44234</v>
      </c>
      <c r="J150" s="37"/>
      <c r="K150" s="37"/>
      <c r="L150" s="278" t="s">
        <v>621</v>
      </c>
      <c r="M150" s="37">
        <v>5600</v>
      </c>
      <c r="N150" s="278" t="s">
        <v>6015</v>
      </c>
      <c r="O150" s="278" t="s">
        <v>11472</v>
      </c>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row>
    <row r="151" spans="1:46">
      <c r="A151" s="265">
        <v>44234</v>
      </c>
      <c r="B151" s="278" t="s">
        <v>146</v>
      </c>
      <c r="C151" s="37">
        <v>883524534</v>
      </c>
      <c r="D151" s="504" t="s">
        <v>11473</v>
      </c>
      <c r="E151" s="278" t="s">
        <v>152</v>
      </c>
      <c r="F151" s="278" t="s">
        <v>140</v>
      </c>
      <c r="G151" s="37"/>
      <c r="H151" s="37"/>
      <c r="I151" s="265">
        <v>44234</v>
      </c>
      <c r="J151" s="37"/>
      <c r="K151" s="37"/>
      <c r="L151" s="278" t="s">
        <v>499</v>
      </c>
      <c r="M151" s="37">
        <v>168</v>
      </c>
      <c r="N151" s="37"/>
      <c r="O151" s="278" t="s">
        <v>11403</v>
      </c>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row>
    <row r="152" spans="1:46">
      <c r="A152" s="265">
        <v>44234</v>
      </c>
      <c r="B152" s="278" t="s">
        <v>156</v>
      </c>
      <c r="C152" s="37">
        <v>881548176</v>
      </c>
      <c r="D152" s="510" t="s">
        <v>5927</v>
      </c>
      <c r="E152" s="278" t="s">
        <v>139</v>
      </c>
      <c r="F152" s="278" t="s">
        <v>140</v>
      </c>
      <c r="G152" s="37"/>
      <c r="H152" s="37"/>
      <c r="I152" s="265">
        <v>44234</v>
      </c>
      <c r="J152" s="37"/>
      <c r="K152" s="37"/>
      <c r="L152" s="278" t="s">
        <v>168</v>
      </c>
      <c r="M152" s="37">
        <v>470</v>
      </c>
      <c r="N152" s="37"/>
      <c r="O152" s="37"/>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row>
    <row r="153" spans="1:46">
      <c r="A153" s="265">
        <v>44234</v>
      </c>
      <c r="B153" s="278" t="s">
        <v>11409</v>
      </c>
      <c r="C153" s="37">
        <v>883205068</v>
      </c>
      <c r="D153" s="510" t="s">
        <v>11474</v>
      </c>
      <c r="E153" s="278" t="s">
        <v>152</v>
      </c>
      <c r="F153" s="278" t="s">
        <v>140</v>
      </c>
      <c r="G153" s="278" t="s">
        <v>11475</v>
      </c>
      <c r="H153" s="37"/>
      <c r="I153" s="37"/>
      <c r="J153" s="265">
        <v>44236</v>
      </c>
      <c r="K153" s="37"/>
      <c r="L153" s="37"/>
      <c r="M153" s="37"/>
      <c r="N153" s="37"/>
      <c r="O153" s="37"/>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row>
    <row r="154" spans="1:46">
      <c r="A154" s="265">
        <v>44234</v>
      </c>
      <c r="B154" s="278" t="s">
        <v>11409</v>
      </c>
      <c r="C154" s="37">
        <v>881362007</v>
      </c>
      <c r="D154" s="510" t="s">
        <v>11476</v>
      </c>
      <c r="E154" s="278" t="s">
        <v>139</v>
      </c>
      <c r="F154" s="278" t="s">
        <v>140</v>
      </c>
      <c r="G154" s="278" t="s">
        <v>168</v>
      </c>
      <c r="H154" s="37"/>
      <c r="I154" s="37"/>
      <c r="J154" s="265">
        <v>44236</v>
      </c>
      <c r="K154" s="37"/>
      <c r="L154" s="37"/>
      <c r="M154" s="37"/>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row>
    <row r="155" spans="1:46">
      <c r="A155" s="265">
        <v>44234</v>
      </c>
      <c r="B155" s="278" t="s">
        <v>11409</v>
      </c>
      <c r="C155" s="37">
        <v>880081226</v>
      </c>
      <c r="D155" s="510" t="s">
        <v>11476</v>
      </c>
      <c r="E155" s="278" t="s">
        <v>139</v>
      </c>
      <c r="F155" s="278" t="s">
        <v>140</v>
      </c>
      <c r="G155" s="278" t="s">
        <v>142</v>
      </c>
      <c r="H155" s="37"/>
      <c r="I155" s="37"/>
      <c r="J155" s="265">
        <v>44236</v>
      </c>
      <c r="K155" s="37"/>
      <c r="L155" s="37"/>
      <c r="M155" s="37"/>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row>
    <row r="156" spans="1:46">
      <c r="A156" s="265">
        <v>44234</v>
      </c>
      <c r="B156" s="278" t="s">
        <v>11409</v>
      </c>
      <c r="C156" s="37">
        <v>883430306</v>
      </c>
      <c r="D156" s="534">
        <v>823172287</v>
      </c>
      <c r="E156" s="278" t="s">
        <v>139</v>
      </c>
      <c r="F156" s="278" t="s">
        <v>140</v>
      </c>
      <c r="G156" s="278" t="s">
        <v>142</v>
      </c>
      <c r="H156" s="37"/>
      <c r="I156" s="37"/>
      <c r="J156" s="265">
        <v>44236</v>
      </c>
      <c r="K156" s="37"/>
      <c r="L156" s="37"/>
      <c r="M156" s="37"/>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row>
    <row r="157" spans="1:46">
      <c r="A157" s="265">
        <v>44235</v>
      </c>
      <c r="B157" s="278" t="s">
        <v>5487</v>
      </c>
      <c r="C157" s="331">
        <v>883313079</v>
      </c>
      <c r="D157" s="510" t="s">
        <v>11477</v>
      </c>
      <c r="E157" s="278" t="s">
        <v>152</v>
      </c>
      <c r="F157" s="278" t="s">
        <v>140</v>
      </c>
      <c r="G157" s="278" t="s">
        <v>142</v>
      </c>
      <c r="H157" s="37"/>
      <c r="I157" s="265">
        <v>44232</v>
      </c>
      <c r="J157" s="37"/>
      <c r="K157" s="37"/>
      <c r="L157" s="278" t="s">
        <v>142</v>
      </c>
      <c r="M157" s="37">
        <v>99</v>
      </c>
      <c r="N157" s="37"/>
      <c r="O157" s="278" t="s">
        <v>11403</v>
      </c>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row>
    <row r="158" spans="1:46">
      <c r="A158" s="265">
        <v>44235</v>
      </c>
      <c r="B158" s="278" t="s">
        <v>175</v>
      </c>
      <c r="C158" s="37">
        <v>882881013</v>
      </c>
      <c r="D158" s="37">
        <v>931051808</v>
      </c>
      <c r="E158" s="278" t="s">
        <v>139</v>
      </c>
      <c r="F158" s="278" t="s">
        <v>140</v>
      </c>
      <c r="G158" s="278" t="s">
        <v>200</v>
      </c>
      <c r="H158" s="37"/>
      <c r="I158" s="265">
        <v>44235</v>
      </c>
      <c r="J158" s="37"/>
      <c r="K158" s="37"/>
      <c r="L158" s="278" t="s">
        <v>200</v>
      </c>
      <c r="M158" s="37">
        <v>809</v>
      </c>
      <c r="N158" s="37"/>
      <c r="O158" s="278" t="s">
        <v>11403</v>
      </c>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row>
    <row r="159" spans="1:46">
      <c r="A159" s="265">
        <v>44235</v>
      </c>
      <c r="B159" s="278" t="s">
        <v>175</v>
      </c>
      <c r="C159" s="37">
        <v>880491010</v>
      </c>
      <c r="D159" s="504" t="s">
        <v>5099</v>
      </c>
      <c r="E159" s="278" t="s">
        <v>152</v>
      </c>
      <c r="F159" s="278" t="s">
        <v>140</v>
      </c>
      <c r="G159" s="278" t="s">
        <v>142</v>
      </c>
      <c r="H159" s="37"/>
      <c r="I159" s="265">
        <v>44235</v>
      </c>
      <c r="J159" s="37"/>
      <c r="K159" s="37"/>
      <c r="L159" s="278" t="s">
        <v>142</v>
      </c>
      <c r="M159" s="37">
        <v>1290</v>
      </c>
      <c r="N159" s="37"/>
      <c r="O159" s="278" t="s">
        <v>11403</v>
      </c>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row>
    <row r="160" spans="1:46">
      <c r="A160" s="265">
        <v>44235</v>
      </c>
      <c r="B160" s="278" t="s">
        <v>175</v>
      </c>
      <c r="C160" s="37">
        <v>883253358</v>
      </c>
      <c r="D160" s="504" t="s">
        <v>11478</v>
      </c>
      <c r="E160" s="278" t="s">
        <v>152</v>
      </c>
      <c r="F160" s="278" t="s">
        <v>140</v>
      </c>
      <c r="G160" s="278" t="s">
        <v>148</v>
      </c>
      <c r="H160" s="37"/>
      <c r="I160" s="265">
        <v>44234</v>
      </c>
      <c r="J160" s="37"/>
      <c r="K160" s="37"/>
      <c r="L160" s="278" t="s">
        <v>148</v>
      </c>
      <c r="M160" s="37">
        <v>1</v>
      </c>
      <c r="N160" s="37"/>
      <c r="O160" s="278" t="s">
        <v>11403</v>
      </c>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row>
    <row r="161" spans="1:46">
      <c r="A161" s="265">
        <v>44235</v>
      </c>
      <c r="B161" s="278" t="s">
        <v>175</v>
      </c>
      <c r="C161" s="37">
        <v>881433542</v>
      </c>
      <c r="D161" s="504" t="s">
        <v>5970</v>
      </c>
      <c r="E161" s="278" t="s">
        <v>139</v>
      </c>
      <c r="F161" s="278" t="s">
        <v>140</v>
      </c>
      <c r="G161" s="278" t="s">
        <v>172</v>
      </c>
      <c r="H161" s="37"/>
      <c r="I161" s="265">
        <v>44235</v>
      </c>
      <c r="J161" s="37"/>
      <c r="K161" s="37"/>
      <c r="L161" s="278" t="s">
        <v>172</v>
      </c>
      <c r="M161" s="37">
        <v>5602</v>
      </c>
      <c r="N161" s="37"/>
      <c r="O161" s="278" t="s">
        <v>11479</v>
      </c>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row>
    <row r="162" spans="1:46">
      <c r="A162" s="265">
        <v>44235</v>
      </c>
      <c r="B162" s="278" t="s">
        <v>146</v>
      </c>
      <c r="C162" s="37">
        <v>881314344</v>
      </c>
      <c r="D162" s="504" t="s">
        <v>11480</v>
      </c>
      <c r="E162" s="278" t="s">
        <v>139</v>
      </c>
      <c r="F162" s="278" t="s">
        <v>140</v>
      </c>
      <c r="G162" s="278" t="s">
        <v>168</v>
      </c>
      <c r="H162" s="37"/>
      <c r="I162" s="265">
        <v>44235</v>
      </c>
      <c r="J162" s="37"/>
      <c r="K162" s="37"/>
      <c r="L162" s="278" t="s">
        <v>168</v>
      </c>
      <c r="M162" s="37">
        <v>100</v>
      </c>
      <c r="N162" s="37"/>
      <c r="O162" s="37"/>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row>
    <row r="163" spans="1:46" ht="16" customHeight="1">
      <c r="A163" s="265">
        <v>44251</v>
      </c>
      <c r="B163" s="278" t="s">
        <v>146</v>
      </c>
      <c r="C163" s="525" t="s">
        <v>11481</v>
      </c>
      <c r="D163" s="504" t="s">
        <v>11480</v>
      </c>
      <c r="E163" s="278" t="s">
        <v>139</v>
      </c>
      <c r="F163" s="278" t="s">
        <v>140</v>
      </c>
      <c r="G163" s="37"/>
      <c r="H163" s="37"/>
      <c r="I163" s="265">
        <v>44251</v>
      </c>
      <c r="J163" s="37"/>
      <c r="K163" s="37"/>
      <c r="L163" s="278" t="s">
        <v>168</v>
      </c>
      <c r="M163" s="37">
        <v>250</v>
      </c>
      <c r="N163" s="37"/>
      <c r="O163" s="278" t="s">
        <v>11459</v>
      </c>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row>
    <row r="164" spans="1:46">
      <c r="A164" s="265">
        <v>44235</v>
      </c>
      <c r="B164" s="278" t="s">
        <v>11409</v>
      </c>
      <c r="C164" s="37">
        <v>880211427</v>
      </c>
      <c r="D164" s="510" t="s">
        <v>11482</v>
      </c>
      <c r="E164" s="278" t="s">
        <v>139</v>
      </c>
      <c r="F164" s="278" t="s">
        <v>140</v>
      </c>
      <c r="G164" s="278" t="s">
        <v>168</v>
      </c>
      <c r="H164" s="37"/>
      <c r="I164" s="37"/>
      <c r="J164" s="265">
        <v>44251</v>
      </c>
      <c r="K164" s="37"/>
      <c r="L164" s="37"/>
      <c r="M164" s="37"/>
      <c r="N164" s="37"/>
      <c r="O164" s="37"/>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row>
    <row r="165" spans="1:46">
      <c r="A165" s="265">
        <v>44235</v>
      </c>
      <c r="B165" s="278" t="s">
        <v>194</v>
      </c>
      <c r="C165" s="37">
        <v>882169652</v>
      </c>
      <c r="D165" s="504" t="s">
        <v>11483</v>
      </c>
      <c r="E165" s="278" t="s">
        <v>139</v>
      </c>
      <c r="F165" s="278" t="s">
        <v>140</v>
      </c>
      <c r="G165" s="278" t="s">
        <v>142</v>
      </c>
      <c r="H165" s="37"/>
      <c r="I165" s="265">
        <v>44235</v>
      </c>
      <c r="J165" s="37"/>
      <c r="K165" s="37"/>
      <c r="L165" s="278" t="s">
        <v>142</v>
      </c>
      <c r="M165" s="37">
        <v>2223.9</v>
      </c>
      <c r="N165" s="37"/>
      <c r="O165" s="278" t="s">
        <v>11479</v>
      </c>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row>
    <row r="166" spans="1:46">
      <c r="A166" s="265">
        <v>44235</v>
      </c>
      <c r="B166" s="278" t="s">
        <v>5487</v>
      </c>
      <c r="C166" s="37">
        <v>883129676</v>
      </c>
      <c r="D166" s="510" t="s">
        <v>11484</v>
      </c>
      <c r="E166" s="278" t="s">
        <v>152</v>
      </c>
      <c r="F166" s="278" t="s">
        <v>140</v>
      </c>
      <c r="G166" s="278" t="s">
        <v>142</v>
      </c>
      <c r="H166" s="37"/>
      <c r="I166" s="265">
        <v>44235</v>
      </c>
      <c r="J166" s="37"/>
      <c r="K166" s="37"/>
      <c r="L166" s="278" t="s">
        <v>499</v>
      </c>
      <c r="M166" s="37">
        <v>27</v>
      </c>
      <c r="N166" s="37"/>
      <c r="O166" s="278" t="s">
        <v>11393</v>
      </c>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row>
    <row r="167" spans="1:46">
      <c r="A167" s="265">
        <v>44235</v>
      </c>
      <c r="B167" s="278" t="s">
        <v>154</v>
      </c>
      <c r="C167" s="37">
        <v>880489603</v>
      </c>
      <c r="D167" s="504" t="s">
        <v>4500</v>
      </c>
      <c r="E167" s="278" t="s">
        <v>139</v>
      </c>
      <c r="F167" s="278" t="s">
        <v>140</v>
      </c>
      <c r="G167" s="278" t="s">
        <v>168</v>
      </c>
      <c r="H167" s="37"/>
      <c r="I167" s="265">
        <v>44235</v>
      </c>
      <c r="J167" s="37"/>
      <c r="K167" s="37"/>
      <c r="L167" s="278" t="s">
        <v>168</v>
      </c>
      <c r="M167" s="37">
        <v>3360</v>
      </c>
      <c r="N167" s="37"/>
      <c r="O167" s="23"/>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row>
    <row r="168" spans="1:46">
      <c r="A168" s="265">
        <v>44235</v>
      </c>
      <c r="B168" s="278" t="s">
        <v>156</v>
      </c>
      <c r="C168" s="37">
        <v>882096000</v>
      </c>
      <c r="D168" s="510" t="s">
        <v>11485</v>
      </c>
      <c r="E168" s="278" t="s">
        <v>139</v>
      </c>
      <c r="F168" s="278" t="s">
        <v>140</v>
      </c>
      <c r="G168" s="278" t="s">
        <v>168</v>
      </c>
      <c r="H168" s="37"/>
      <c r="I168" s="265">
        <v>44235</v>
      </c>
      <c r="J168" s="37"/>
      <c r="K168" s="37"/>
      <c r="L168" s="278" t="s">
        <v>168</v>
      </c>
      <c r="M168" s="37">
        <v>6231</v>
      </c>
      <c r="N168" s="37"/>
      <c r="O168" s="278" t="s">
        <v>11479</v>
      </c>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row>
    <row r="169" spans="1:46">
      <c r="A169" s="265">
        <v>44235</v>
      </c>
      <c r="B169" s="278" t="s">
        <v>175</v>
      </c>
      <c r="C169" s="37">
        <v>882239669</v>
      </c>
      <c r="D169" s="504" t="s">
        <v>5212</v>
      </c>
      <c r="E169" s="278" t="s">
        <v>139</v>
      </c>
      <c r="F169" s="278" t="s">
        <v>140</v>
      </c>
      <c r="G169" s="278" t="s">
        <v>168</v>
      </c>
      <c r="H169" s="37"/>
      <c r="I169" s="265">
        <v>44235</v>
      </c>
      <c r="J169" s="37"/>
      <c r="K169" s="37"/>
      <c r="L169" s="278" t="s">
        <v>168</v>
      </c>
      <c r="M169" s="37">
        <v>470</v>
      </c>
      <c r="N169" s="37"/>
      <c r="O169" s="278" t="s">
        <v>11479</v>
      </c>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row>
    <row r="170" spans="1:46">
      <c r="A170" s="265">
        <v>44235</v>
      </c>
      <c r="B170" s="278" t="s">
        <v>178</v>
      </c>
      <c r="C170" s="37">
        <v>883526195</v>
      </c>
      <c r="D170" s="510" t="s">
        <v>8514</v>
      </c>
      <c r="E170" s="278" t="s">
        <v>152</v>
      </c>
      <c r="F170" s="278" t="s">
        <v>140</v>
      </c>
      <c r="G170" s="278" t="s">
        <v>172</v>
      </c>
      <c r="H170" s="37"/>
      <c r="I170" s="265">
        <v>44235</v>
      </c>
      <c r="J170" s="37"/>
      <c r="K170" s="37"/>
      <c r="L170" s="278" t="s">
        <v>172</v>
      </c>
      <c r="M170" s="37">
        <v>201</v>
      </c>
      <c r="N170" s="37"/>
      <c r="O170" s="278" t="s">
        <v>11479</v>
      </c>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row>
    <row r="171" spans="1:46">
      <c r="A171" s="265">
        <v>44235</v>
      </c>
      <c r="B171" s="278" t="s">
        <v>178</v>
      </c>
      <c r="C171" s="37">
        <v>883526502</v>
      </c>
      <c r="D171" s="510" t="s">
        <v>11486</v>
      </c>
      <c r="E171" s="278" t="s">
        <v>152</v>
      </c>
      <c r="F171" s="278" t="s">
        <v>140</v>
      </c>
      <c r="G171" s="278" t="s">
        <v>459</v>
      </c>
      <c r="H171" s="37"/>
      <c r="I171" s="265">
        <v>44235</v>
      </c>
      <c r="J171" s="37"/>
      <c r="K171" s="37"/>
      <c r="L171" s="278" t="s">
        <v>459</v>
      </c>
      <c r="M171" s="37">
        <v>19</v>
      </c>
      <c r="N171" s="37"/>
      <c r="O171" s="37"/>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row>
    <row r="172" spans="1:46">
      <c r="A172" s="265">
        <v>44235</v>
      </c>
      <c r="B172" s="278" t="s">
        <v>5589</v>
      </c>
      <c r="C172" s="37">
        <v>881405462</v>
      </c>
      <c r="D172" s="37"/>
      <c r="E172" s="278" t="s">
        <v>139</v>
      </c>
      <c r="F172" s="278" t="s">
        <v>140</v>
      </c>
      <c r="G172" s="278" t="s">
        <v>168</v>
      </c>
      <c r="H172" s="37"/>
      <c r="I172" s="265">
        <v>44235</v>
      </c>
      <c r="J172" s="37"/>
      <c r="K172" s="37"/>
      <c r="L172" s="278" t="s">
        <v>168</v>
      </c>
      <c r="M172" s="37">
        <v>250</v>
      </c>
      <c r="N172" s="37"/>
      <c r="O172" s="278" t="s">
        <v>11479</v>
      </c>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row>
    <row r="173" spans="1:46">
      <c r="A173" s="265">
        <v>44235</v>
      </c>
      <c r="B173" s="278" t="s">
        <v>157</v>
      </c>
      <c r="C173" s="37">
        <v>880013756</v>
      </c>
      <c r="D173" s="504" t="s">
        <v>11487</v>
      </c>
      <c r="E173" s="278" t="s">
        <v>139</v>
      </c>
      <c r="F173" s="278" t="s">
        <v>140</v>
      </c>
      <c r="G173" s="278" t="s">
        <v>148</v>
      </c>
      <c r="H173" s="37"/>
      <c r="I173" s="265">
        <v>44235</v>
      </c>
      <c r="J173" s="37"/>
      <c r="K173" s="37"/>
      <c r="L173" s="278" t="s">
        <v>148</v>
      </c>
      <c r="M173" s="37">
        <v>334</v>
      </c>
      <c r="N173" s="37"/>
      <c r="O173" s="278" t="s">
        <v>11403</v>
      </c>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row>
    <row r="174" spans="1:46">
      <c r="A174" s="265">
        <v>44235</v>
      </c>
      <c r="B174" s="278" t="s">
        <v>157</v>
      </c>
      <c r="C174" s="37">
        <v>880029671</v>
      </c>
      <c r="D174" s="504" t="s">
        <v>4698</v>
      </c>
      <c r="E174" s="278" t="s">
        <v>152</v>
      </c>
      <c r="F174" s="278" t="s">
        <v>140</v>
      </c>
      <c r="G174" s="278" t="s">
        <v>142</v>
      </c>
      <c r="H174" s="37"/>
      <c r="I174" s="265">
        <v>44235</v>
      </c>
      <c r="J174" s="37"/>
      <c r="K174" s="37"/>
      <c r="L174" s="278" t="s">
        <v>142</v>
      </c>
      <c r="M174" s="37">
        <v>46.5</v>
      </c>
      <c r="N174" s="37"/>
      <c r="O174" s="278" t="s">
        <v>11403</v>
      </c>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row>
    <row r="175" spans="1:46">
      <c r="A175" s="265">
        <v>44235</v>
      </c>
      <c r="B175" s="278" t="s">
        <v>157</v>
      </c>
      <c r="C175" s="37">
        <v>880127992</v>
      </c>
      <c r="D175" s="37">
        <v>365930398</v>
      </c>
      <c r="E175" s="278" t="s">
        <v>152</v>
      </c>
      <c r="F175" s="278" t="s">
        <v>140</v>
      </c>
      <c r="G175" s="278" t="s">
        <v>142</v>
      </c>
      <c r="H175" s="37"/>
      <c r="I175" s="265">
        <v>44235</v>
      </c>
      <c r="J175" s="37"/>
      <c r="K175" s="37"/>
      <c r="L175" s="278" t="s">
        <v>142</v>
      </c>
      <c r="M175" s="37">
        <v>53.5</v>
      </c>
      <c r="N175" s="37"/>
      <c r="O175" s="278" t="s">
        <v>11479</v>
      </c>
      <c r="P175" s="37"/>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row>
    <row r="176" spans="1:46">
      <c r="A176" s="265">
        <v>44235</v>
      </c>
      <c r="B176" s="278" t="s">
        <v>157</v>
      </c>
      <c r="C176" s="37">
        <v>881636159</v>
      </c>
      <c r="D176" s="504" t="s">
        <v>11488</v>
      </c>
      <c r="E176" s="278" t="s">
        <v>139</v>
      </c>
      <c r="F176" s="278" t="s">
        <v>140</v>
      </c>
      <c r="G176" s="278" t="s">
        <v>148</v>
      </c>
      <c r="H176" s="37"/>
      <c r="I176" s="265">
        <v>44235</v>
      </c>
      <c r="J176" s="37"/>
      <c r="K176" s="37"/>
      <c r="L176" s="278" t="s">
        <v>148</v>
      </c>
      <c r="M176" s="37">
        <v>28</v>
      </c>
      <c r="N176" s="37"/>
      <c r="O176" s="278" t="s">
        <v>11397</v>
      </c>
      <c r="P176" s="37"/>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row>
    <row r="177" spans="1:46">
      <c r="A177" s="265">
        <v>44235</v>
      </c>
      <c r="B177" s="278" t="s">
        <v>157</v>
      </c>
      <c r="C177" s="37">
        <v>881431510</v>
      </c>
      <c r="D177" s="504" t="s">
        <v>3146</v>
      </c>
      <c r="E177" s="278" t="s">
        <v>152</v>
      </c>
      <c r="F177" s="278" t="s">
        <v>140</v>
      </c>
      <c r="G177" s="278" t="s">
        <v>200</v>
      </c>
      <c r="H177" s="37"/>
      <c r="I177" s="265">
        <v>44235</v>
      </c>
      <c r="J177" s="37"/>
      <c r="K177" s="37"/>
      <c r="L177" s="278" t="s">
        <v>200</v>
      </c>
      <c r="M177" s="37">
        <v>108</v>
      </c>
      <c r="N177" s="37"/>
      <c r="O177" s="278" t="s">
        <v>11403</v>
      </c>
      <c r="P177" s="37"/>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row>
    <row r="178" spans="1:46">
      <c r="A178" s="265">
        <v>44235</v>
      </c>
      <c r="B178" s="278" t="s">
        <v>157</v>
      </c>
      <c r="C178" s="37">
        <v>882179142</v>
      </c>
      <c r="D178" s="37">
        <v>2465319699</v>
      </c>
      <c r="E178" s="278" t="s">
        <v>152</v>
      </c>
      <c r="F178" s="278" t="s">
        <v>140</v>
      </c>
      <c r="G178" s="278" t="s">
        <v>190</v>
      </c>
      <c r="H178" s="37"/>
      <c r="I178" s="265">
        <v>44235</v>
      </c>
      <c r="J178" s="37"/>
      <c r="K178" s="37"/>
      <c r="L178" s="278" t="s">
        <v>190</v>
      </c>
      <c r="M178" s="37">
        <f>99+9.9+5.25</f>
        <v>114.15</v>
      </c>
      <c r="N178" s="37"/>
      <c r="O178" s="278" t="s">
        <v>11403</v>
      </c>
      <c r="P178" s="37"/>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row>
    <row r="179" spans="1:46">
      <c r="A179" s="265">
        <v>44235</v>
      </c>
      <c r="B179" s="278" t="s">
        <v>11409</v>
      </c>
      <c r="C179" s="37">
        <v>883142681</v>
      </c>
      <c r="D179" s="510" t="s">
        <v>11489</v>
      </c>
      <c r="E179" s="278" t="s">
        <v>139</v>
      </c>
      <c r="F179" s="278" t="s">
        <v>140</v>
      </c>
      <c r="G179" s="37"/>
      <c r="H179" s="37"/>
      <c r="I179" s="37"/>
      <c r="J179" s="265">
        <v>44249</v>
      </c>
      <c r="K179" s="37"/>
      <c r="L179" s="37"/>
      <c r="M179" s="37"/>
      <c r="N179" s="37"/>
      <c r="O179" s="37"/>
      <c r="P179" s="37"/>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row>
    <row r="180" spans="1:46">
      <c r="A180" s="265">
        <v>44235</v>
      </c>
      <c r="B180" s="278" t="s">
        <v>281</v>
      </c>
      <c r="C180" s="37">
        <v>881186637</v>
      </c>
      <c r="D180" s="37">
        <v>2285267934</v>
      </c>
      <c r="E180" s="278" t="s">
        <v>152</v>
      </c>
      <c r="F180" s="278" t="s">
        <v>140</v>
      </c>
      <c r="G180" s="37"/>
      <c r="H180" s="37"/>
      <c r="I180" s="265">
        <v>44235</v>
      </c>
      <c r="J180" s="37"/>
      <c r="K180" s="37"/>
      <c r="L180" s="278" t="s">
        <v>11490</v>
      </c>
      <c r="M180" s="37">
        <v>2883.2</v>
      </c>
      <c r="N180" s="37"/>
      <c r="O180" s="278" t="s">
        <v>11403</v>
      </c>
      <c r="P180" s="37"/>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row>
    <row r="181" spans="1:46">
      <c r="A181" s="265">
        <v>44235</v>
      </c>
      <c r="B181" s="278" t="s">
        <v>11409</v>
      </c>
      <c r="C181" s="37">
        <v>883498871</v>
      </c>
      <c r="D181" s="510" t="s">
        <v>11491</v>
      </c>
      <c r="E181" s="278" t="s">
        <v>139</v>
      </c>
      <c r="F181" s="278" t="s">
        <v>140</v>
      </c>
      <c r="G181" s="278" t="s">
        <v>142</v>
      </c>
      <c r="H181" s="37"/>
      <c r="I181" s="37"/>
      <c r="J181" s="265">
        <v>44250</v>
      </c>
      <c r="K181" s="37"/>
      <c r="L181" s="37"/>
      <c r="M181" s="37"/>
      <c r="N181" s="37"/>
      <c r="O181" s="37"/>
      <c r="P181" s="37"/>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row>
    <row r="182" spans="1:46">
      <c r="A182" s="265">
        <v>44235</v>
      </c>
      <c r="B182" s="278" t="s">
        <v>11409</v>
      </c>
      <c r="C182" s="37">
        <v>883493990</v>
      </c>
      <c r="D182" s="510" t="s">
        <v>11492</v>
      </c>
      <c r="E182" s="278" t="s">
        <v>139</v>
      </c>
      <c r="F182" s="278" t="s">
        <v>140</v>
      </c>
      <c r="G182" s="278" t="s">
        <v>142</v>
      </c>
      <c r="H182" s="37"/>
      <c r="I182" s="37"/>
      <c r="J182" s="265">
        <v>44250</v>
      </c>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row>
    <row r="183" spans="1:46">
      <c r="A183" s="265">
        <v>44235</v>
      </c>
      <c r="B183" s="278" t="s">
        <v>11409</v>
      </c>
      <c r="C183" s="37">
        <v>883493304</v>
      </c>
      <c r="D183" s="510" t="s">
        <v>11493</v>
      </c>
      <c r="E183" s="278" t="s">
        <v>139</v>
      </c>
      <c r="F183" s="278" t="s">
        <v>140</v>
      </c>
      <c r="G183" s="278" t="s">
        <v>142</v>
      </c>
      <c r="H183" s="37"/>
      <c r="I183" s="37"/>
      <c r="J183" s="265">
        <v>44250</v>
      </c>
      <c r="K183" s="37"/>
      <c r="L183" s="37"/>
      <c r="M183" s="37"/>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row>
    <row r="184" spans="1:46">
      <c r="A184" s="265">
        <v>44235</v>
      </c>
      <c r="B184" s="278" t="s">
        <v>11409</v>
      </c>
      <c r="C184" s="37">
        <v>883485158</v>
      </c>
      <c r="D184" s="510" t="s">
        <v>11494</v>
      </c>
      <c r="E184" s="278" t="s">
        <v>139</v>
      </c>
      <c r="F184" s="278" t="s">
        <v>140</v>
      </c>
      <c r="G184" s="278" t="s">
        <v>142</v>
      </c>
      <c r="H184" s="37"/>
      <c r="I184" s="37"/>
      <c r="J184" s="265">
        <v>44250</v>
      </c>
      <c r="K184" s="37"/>
      <c r="L184" s="37"/>
      <c r="M184" s="37"/>
      <c r="N184" s="37"/>
      <c r="O184" s="37"/>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row>
    <row r="185" spans="1:46">
      <c r="A185" s="265">
        <v>44235</v>
      </c>
      <c r="B185" s="278" t="s">
        <v>11409</v>
      </c>
      <c r="C185" s="37">
        <v>883498760</v>
      </c>
      <c r="D185" s="509" t="s">
        <v>11495</v>
      </c>
      <c r="E185" s="278" t="s">
        <v>139</v>
      </c>
      <c r="F185" s="278" t="s">
        <v>140</v>
      </c>
      <c r="G185" s="278" t="s">
        <v>168</v>
      </c>
      <c r="H185" s="37"/>
      <c r="I185" s="37"/>
      <c r="J185" s="265">
        <v>44245</v>
      </c>
      <c r="K185" s="37"/>
      <c r="L185" s="37"/>
      <c r="M185" s="37"/>
      <c r="N185" s="37"/>
      <c r="O185" s="37"/>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row>
    <row r="186" spans="1:46">
      <c r="A186" s="265">
        <v>44235</v>
      </c>
      <c r="B186" s="278" t="s">
        <v>11409</v>
      </c>
      <c r="C186" s="37">
        <v>883498762</v>
      </c>
      <c r="D186" s="510" t="s">
        <v>11496</v>
      </c>
      <c r="E186" s="278" t="s">
        <v>139</v>
      </c>
      <c r="F186" s="278" t="s">
        <v>140</v>
      </c>
      <c r="G186" s="278" t="s">
        <v>1787</v>
      </c>
      <c r="H186" s="37"/>
      <c r="I186" s="37"/>
      <c r="J186" s="265">
        <v>44245</v>
      </c>
      <c r="K186" s="37"/>
      <c r="L186" s="37"/>
      <c r="M186" s="37"/>
      <c r="N186" s="37"/>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row>
    <row r="187" spans="1:46">
      <c r="A187" s="265">
        <v>44236</v>
      </c>
      <c r="B187" s="278" t="s">
        <v>11409</v>
      </c>
      <c r="C187" s="37">
        <v>883498885</v>
      </c>
      <c r="D187" s="510" t="s">
        <v>5790</v>
      </c>
      <c r="E187" s="278" t="s">
        <v>139</v>
      </c>
      <c r="F187" s="278" t="s">
        <v>140</v>
      </c>
      <c r="G187" s="278" t="s">
        <v>11497</v>
      </c>
      <c r="H187" s="37"/>
      <c r="I187" s="37"/>
      <c r="J187" s="265">
        <v>44245</v>
      </c>
      <c r="K187" s="37"/>
      <c r="L187" s="37"/>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row>
    <row r="188" spans="1:46">
      <c r="A188" s="265">
        <v>44236</v>
      </c>
      <c r="B188" s="278" t="s">
        <v>11409</v>
      </c>
      <c r="C188" s="37">
        <v>883510811</v>
      </c>
      <c r="D188" s="510" t="s">
        <v>5783</v>
      </c>
      <c r="E188" s="278" t="s">
        <v>2925</v>
      </c>
      <c r="F188" s="278" t="s">
        <v>140</v>
      </c>
      <c r="G188" s="278" t="s">
        <v>751</v>
      </c>
      <c r="H188" s="37"/>
      <c r="I188" s="37"/>
      <c r="J188" s="265">
        <v>44249</v>
      </c>
      <c r="K188" s="37"/>
      <c r="L188" s="37"/>
      <c r="M188" s="37"/>
      <c r="N188" s="37"/>
      <c r="O188" s="37"/>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row>
    <row r="189" spans="1:46">
      <c r="A189" s="265">
        <v>44236</v>
      </c>
      <c r="B189" s="278" t="s">
        <v>11409</v>
      </c>
      <c r="C189" s="37">
        <v>883521289</v>
      </c>
      <c r="D189" s="510" t="s">
        <v>11498</v>
      </c>
      <c r="E189" s="278" t="s">
        <v>152</v>
      </c>
      <c r="F189" s="278" t="s">
        <v>140</v>
      </c>
      <c r="G189" s="278" t="s">
        <v>142</v>
      </c>
      <c r="H189" s="37"/>
      <c r="I189" s="37"/>
      <c r="J189" s="265">
        <v>44249</v>
      </c>
      <c r="K189" s="37"/>
      <c r="L189" s="37"/>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row>
    <row r="190" spans="1:46">
      <c r="A190" s="265">
        <v>44236</v>
      </c>
      <c r="B190" s="278" t="s">
        <v>11409</v>
      </c>
      <c r="C190" s="37">
        <v>883362631</v>
      </c>
      <c r="D190" s="510" t="s">
        <v>11499</v>
      </c>
      <c r="E190" s="278" t="s">
        <v>152</v>
      </c>
      <c r="F190" s="278" t="s">
        <v>140</v>
      </c>
      <c r="G190" s="278" t="s">
        <v>1409</v>
      </c>
      <c r="H190" s="37"/>
      <c r="I190" s="37"/>
      <c r="J190" s="265">
        <v>44250</v>
      </c>
      <c r="K190" s="37"/>
      <c r="L190" s="37"/>
      <c r="M190" s="37"/>
      <c r="N190" s="37"/>
      <c r="O190" s="37"/>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row>
    <row r="191" spans="1:46">
      <c r="A191" s="265">
        <v>44236</v>
      </c>
      <c r="B191" s="278" t="s">
        <v>11409</v>
      </c>
      <c r="C191" s="37">
        <v>883521169</v>
      </c>
      <c r="D191" s="510" t="s">
        <v>11413</v>
      </c>
      <c r="E191" s="278" t="s">
        <v>152</v>
      </c>
      <c r="F191" s="278" t="s">
        <v>140</v>
      </c>
      <c r="G191" s="278" t="s">
        <v>142</v>
      </c>
      <c r="H191" s="37"/>
      <c r="I191" s="37"/>
      <c r="J191" s="265">
        <v>44246</v>
      </c>
      <c r="K191" s="37"/>
      <c r="L191" s="37"/>
      <c r="M191" s="37"/>
      <c r="N191" s="37"/>
      <c r="O191" s="37"/>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row>
    <row r="192" spans="1:46">
      <c r="A192" s="265">
        <v>44236</v>
      </c>
      <c r="B192" s="278" t="s">
        <v>5487</v>
      </c>
      <c r="C192" s="331">
        <v>883283340</v>
      </c>
      <c r="D192" s="515" t="s">
        <v>11500</v>
      </c>
      <c r="E192" s="278" t="s">
        <v>152</v>
      </c>
      <c r="F192" s="278" t="s">
        <v>140</v>
      </c>
      <c r="G192" s="278" t="s">
        <v>176</v>
      </c>
      <c r="H192" s="37"/>
      <c r="I192" s="265">
        <v>44235</v>
      </c>
      <c r="J192" s="265">
        <v>44249</v>
      </c>
      <c r="K192" s="37"/>
      <c r="L192" s="278" t="s">
        <v>176</v>
      </c>
      <c r="M192" s="37">
        <v>148</v>
      </c>
      <c r="N192" s="37"/>
      <c r="O192" s="278" t="s">
        <v>11393</v>
      </c>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row>
    <row r="193" spans="1:46">
      <c r="A193" s="265">
        <v>44236</v>
      </c>
      <c r="B193" s="278" t="s">
        <v>5589</v>
      </c>
      <c r="C193" s="37">
        <v>880029196</v>
      </c>
      <c r="D193" s="37"/>
      <c r="E193" s="278" t="s">
        <v>2925</v>
      </c>
      <c r="F193" s="278" t="s">
        <v>181</v>
      </c>
      <c r="G193" s="278" t="s">
        <v>142</v>
      </c>
      <c r="H193" s="37"/>
      <c r="I193" s="265">
        <v>44236</v>
      </c>
      <c r="J193" s="37"/>
      <c r="K193" s="37"/>
      <c r="L193" s="278" t="s">
        <v>142</v>
      </c>
      <c r="M193" s="37">
        <v>314.16000000000003</v>
      </c>
      <c r="N193" s="37"/>
      <c r="O193" s="278" t="s">
        <v>11393</v>
      </c>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row>
    <row r="194" spans="1:46">
      <c r="A194" s="265">
        <v>44236</v>
      </c>
      <c r="B194" s="278" t="s">
        <v>281</v>
      </c>
      <c r="C194" s="37">
        <v>882561798</v>
      </c>
      <c r="D194" s="510" t="s">
        <v>5962</v>
      </c>
      <c r="E194" s="278" t="s">
        <v>139</v>
      </c>
      <c r="F194" s="278" t="s">
        <v>140</v>
      </c>
      <c r="G194" s="278" t="s">
        <v>142</v>
      </c>
      <c r="H194" s="37"/>
      <c r="I194" s="265">
        <v>44236</v>
      </c>
      <c r="J194" s="37"/>
      <c r="K194" s="37"/>
      <c r="L194" s="278" t="s">
        <v>142</v>
      </c>
      <c r="M194" s="37">
        <v>229.95</v>
      </c>
      <c r="N194" s="37"/>
      <c r="O194" s="278" t="s">
        <v>11393</v>
      </c>
      <c r="P194" s="37"/>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row>
    <row r="195" spans="1:46">
      <c r="A195" s="265">
        <v>44236</v>
      </c>
      <c r="B195" s="278" t="s">
        <v>178</v>
      </c>
      <c r="C195" s="37">
        <v>882646314</v>
      </c>
      <c r="D195" s="504" t="s">
        <v>5849</v>
      </c>
      <c r="E195" s="278" t="s">
        <v>152</v>
      </c>
      <c r="F195" s="278" t="s">
        <v>140</v>
      </c>
      <c r="G195" s="278" t="s">
        <v>287</v>
      </c>
      <c r="H195" s="37"/>
      <c r="I195" s="265">
        <v>44236</v>
      </c>
      <c r="J195" s="37"/>
      <c r="K195" s="37"/>
      <c r="L195" s="278" t="s">
        <v>287</v>
      </c>
      <c r="M195" s="37">
        <v>24000</v>
      </c>
      <c r="N195" s="37"/>
      <c r="O195" s="37"/>
      <c r="P195" s="37"/>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row>
    <row r="196" spans="1:46">
      <c r="A196" s="265">
        <v>44236</v>
      </c>
      <c r="B196" s="278" t="s">
        <v>11409</v>
      </c>
      <c r="C196" s="37">
        <v>882467513</v>
      </c>
      <c r="D196" s="510" t="s">
        <v>11449</v>
      </c>
      <c r="E196" s="278" t="s">
        <v>139</v>
      </c>
      <c r="F196" s="278" t="s">
        <v>140</v>
      </c>
      <c r="G196" s="278" t="s">
        <v>354</v>
      </c>
      <c r="H196" s="37"/>
      <c r="I196" s="37"/>
      <c r="J196" s="265">
        <v>44252</v>
      </c>
      <c r="K196" s="37"/>
      <c r="L196" s="37"/>
      <c r="M196" s="37"/>
      <c r="N196" s="37"/>
      <c r="O196" s="37"/>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row>
    <row r="197" spans="1:46">
      <c r="A197" s="265">
        <v>44236</v>
      </c>
      <c r="B197" s="278" t="s">
        <v>11409</v>
      </c>
      <c r="C197" s="84">
        <v>881909466</v>
      </c>
      <c r="D197" s="510" t="s">
        <v>11501</v>
      </c>
      <c r="E197" s="278" t="s">
        <v>139</v>
      </c>
      <c r="F197" s="278" t="s">
        <v>140</v>
      </c>
      <c r="G197" s="278" t="s">
        <v>142</v>
      </c>
      <c r="H197" s="37"/>
      <c r="I197" s="37"/>
      <c r="J197" s="265">
        <v>44252</v>
      </c>
      <c r="K197" s="37"/>
      <c r="L197" s="37"/>
      <c r="M197" s="37"/>
      <c r="N197" s="37"/>
      <c r="O197" s="37"/>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row>
    <row r="198" spans="1:46">
      <c r="A198" s="265">
        <v>44236</v>
      </c>
      <c r="B198" s="278" t="s">
        <v>156</v>
      </c>
      <c r="C198" s="37">
        <v>881335474</v>
      </c>
      <c r="D198" s="520" t="s">
        <v>4547</v>
      </c>
      <c r="E198" s="278" t="s">
        <v>139</v>
      </c>
      <c r="F198" s="278" t="s">
        <v>140</v>
      </c>
      <c r="G198" s="37"/>
      <c r="H198" s="37"/>
      <c r="I198" s="265">
        <v>44236</v>
      </c>
      <c r="J198" s="37"/>
      <c r="K198" s="37"/>
      <c r="L198" s="278" t="s">
        <v>181</v>
      </c>
      <c r="M198" s="37">
        <v>63.87</v>
      </c>
      <c r="N198" s="37"/>
      <c r="O198" s="37"/>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row>
    <row r="199" spans="1:46">
      <c r="A199" s="265">
        <v>44236</v>
      </c>
      <c r="B199" s="278" t="s">
        <v>11409</v>
      </c>
      <c r="C199" s="37">
        <v>883090562</v>
      </c>
      <c r="D199" s="510" t="s">
        <v>11446</v>
      </c>
      <c r="E199" s="278" t="s">
        <v>139</v>
      </c>
      <c r="F199" s="278" t="s">
        <v>140</v>
      </c>
      <c r="G199" s="278" t="s">
        <v>142</v>
      </c>
      <c r="H199" s="37"/>
      <c r="I199" s="37"/>
      <c r="J199" s="265">
        <v>44253</v>
      </c>
      <c r="K199" s="37"/>
      <c r="L199" s="37"/>
      <c r="M199" s="37"/>
      <c r="N199" s="37"/>
      <c r="O199" s="37"/>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row>
    <row r="200" spans="1:46">
      <c r="A200" s="265">
        <v>44236</v>
      </c>
      <c r="B200" s="278" t="s">
        <v>11409</v>
      </c>
      <c r="C200" s="37">
        <v>880081226</v>
      </c>
      <c r="D200" s="510" t="s">
        <v>11502</v>
      </c>
      <c r="E200" s="278" t="s">
        <v>139</v>
      </c>
      <c r="F200" s="278" t="s">
        <v>140</v>
      </c>
      <c r="G200" s="278" t="s">
        <v>3164</v>
      </c>
      <c r="H200" s="37"/>
      <c r="I200" s="37"/>
      <c r="J200" s="265">
        <v>44251</v>
      </c>
      <c r="K200" s="37"/>
      <c r="L200" s="37"/>
      <c r="M200" s="37"/>
      <c r="N200" s="37"/>
      <c r="O200" s="37"/>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row>
    <row r="201" spans="1:46">
      <c r="A201" s="265">
        <v>44236</v>
      </c>
      <c r="B201" s="278" t="s">
        <v>194</v>
      </c>
      <c r="C201" s="331">
        <v>881813700</v>
      </c>
      <c r="D201" s="523" t="s">
        <v>11503</v>
      </c>
      <c r="E201" s="278" t="s">
        <v>139</v>
      </c>
      <c r="F201" s="278" t="s">
        <v>140</v>
      </c>
      <c r="G201" s="278" t="s">
        <v>11504</v>
      </c>
      <c r="H201" s="37"/>
      <c r="I201" s="265">
        <v>44236</v>
      </c>
      <c r="J201" s="37"/>
      <c r="K201" s="37"/>
      <c r="L201" s="278" t="s">
        <v>11504</v>
      </c>
      <c r="M201" s="37">
        <v>69</v>
      </c>
      <c r="N201" s="37"/>
      <c r="O201" s="278" t="s">
        <v>11393</v>
      </c>
      <c r="P201" s="37"/>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row>
    <row r="202" spans="1:46">
      <c r="A202" s="265">
        <v>44236</v>
      </c>
      <c r="B202" s="278" t="s">
        <v>194</v>
      </c>
      <c r="C202" s="331">
        <v>883320037</v>
      </c>
      <c r="D202" s="523" t="s">
        <v>11469</v>
      </c>
      <c r="E202" s="278" t="s">
        <v>152</v>
      </c>
      <c r="F202" s="278" t="s">
        <v>140</v>
      </c>
      <c r="G202" s="278" t="s">
        <v>172</v>
      </c>
      <c r="H202" s="37"/>
      <c r="I202" s="265">
        <v>44236</v>
      </c>
      <c r="J202" s="37"/>
      <c r="K202" s="37"/>
      <c r="L202" s="278" t="s">
        <v>172</v>
      </c>
      <c r="M202" s="37">
        <v>41.4</v>
      </c>
      <c r="N202" s="37"/>
      <c r="O202" s="278" t="s">
        <v>11393</v>
      </c>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row>
    <row r="203" spans="1:46">
      <c r="A203" s="265">
        <v>44237</v>
      </c>
      <c r="B203" s="278" t="s">
        <v>5487</v>
      </c>
      <c r="C203" s="84">
        <v>883505435</v>
      </c>
      <c r="D203" s="515" t="s">
        <v>11505</v>
      </c>
      <c r="E203" s="278" t="s">
        <v>139</v>
      </c>
      <c r="F203" s="278" t="s">
        <v>140</v>
      </c>
      <c r="G203" s="278" t="s">
        <v>1174</v>
      </c>
      <c r="H203" s="37"/>
      <c r="I203" s="265">
        <v>44236</v>
      </c>
      <c r="J203" s="265">
        <v>44249</v>
      </c>
      <c r="K203" s="37"/>
      <c r="L203" s="278" t="s">
        <v>1174</v>
      </c>
      <c r="M203" s="37">
        <v>19</v>
      </c>
      <c r="N203" s="37"/>
      <c r="O203" s="278" t="s">
        <v>11506</v>
      </c>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row>
    <row r="204" spans="1:46">
      <c r="A204" s="265">
        <v>44237</v>
      </c>
      <c r="B204" s="278" t="s">
        <v>5487</v>
      </c>
      <c r="C204" s="23">
        <v>883505435</v>
      </c>
      <c r="D204" s="515" t="s">
        <v>11505</v>
      </c>
      <c r="E204" s="278" t="s">
        <v>139</v>
      </c>
      <c r="F204" s="278" t="s">
        <v>140</v>
      </c>
      <c r="G204" s="278" t="s">
        <v>1174</v>
      </c>
      <c r="H204" s="37"/>
      <c r="I204" s="265">
        <v>44236</v>
      </c>
      <c r="J204" s="265">
        <v>44249</v>
      </c>
      <c r="K204" s="37"/>
      <c r="L204" s="278" t="s">
        <v>1174</v>
      </c>
      <c r="M204" s="37">
        <v>12</v>
      </c>
      <c r="N204" s="37"/>
      <c r="O204" s="278" t="s">
        <v>11506</v>
      </c>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row>
    <row r="205" spans="1:46">
      <c r="A205" s="265">
        <v>44237</v>
      </c>
      <c r="B205" s="278" t="s">
        <v>5487</v>
      </c>
      <c r="C205" s="23">
        <v>883505435</v>
      </c>
      <c r="D205" s="515" t="s">
        <v>11505</v>
      </c>
      <c r="E205" s="278" t="s">
        <v>139</v>
      </c>
      <c r="F205" s="278" t="s">
        <v>140</v>
      </c>
      <c r="G205" s="278" t="s">
        <v>5780</v>
      </c>
      <c r="H205" s="37"/>
      <c r="I205" s="265">
        <v>44236</v>
      </c>
      <c r="J205" s="265">
        <v>44249</v>
      </c>
      <c r="K205" s="37"/>
      <c r="L205" s="278" t="s">
        <v>5780</v>
      </c>
      <c r="M205" s="37">
        <v>93.46</v>
      </c>
      <c r="N205" s="37"/>
      <c r="O205" s="278" t="s">
        <v>11506</v>
      </c>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row>
    <row r="206" spans="1:46">
      <c r="A206" s="265">
        <v>44237</v>
      </c>
      <c r="B206" s="278" t="s">
        <v>5487</v>
      </c>
      <c r="C206" s="23">
        <v>883505435</v>
      </c>
      <c r="D206" s="515" t="s">
        <v>11505</v>
      </c>
      <c r="E206" s="278" t="s">
        <v>139</v>
      </c>
      <c r="F206" s="278" t="s">
        <v>140</v>
      </c>
      <c r="G206" s="278" t="s">
        <v>5780</v>
      </c>
      <c r="H206" s="37"/>
      <c r="I206" s="265">
        <v>44236</v>
      </c>
      <c r="J206" s="265">
        <v>44249</v>
      </c>
      <c r="K206" s="37"/>
      <c r="L206" s="278" t="s">
        <v>5780</v>
      </c>
      <c r="M206" s="37">
        <v>11</v>
      </c>
      <c r="N206" s="37"/>
      <c r="O206" s="278" t="s">
        <v>11506</v>
      </c>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row>
    <row r="207" spans="1:46">
      <c r="A207" s="265">
        <v>44237</v>
      </c>
      <c r="B207" s="278" t="s">
        <v>178</v>
      </c>
      <c r="C207" s="37">
        <v>881684859</v>
      </c>
      <c r="D207" s="504" t="s">
        <v>5890</v>
      </c>
      <c r="E207" s="278" t="s">
        <v>139</v>
      </c>
      <c r="F207" s="278" t="s">
        <v>140</v>
      </c>
      <c r="G207" s="278" t="s">
        <v>11507</v>
      </c>
      <c r="H207" s="37"/>
      <c r="I207" s="265">
        <v>44236</v>
      </c>
      <c r="J207" s="37"/>
      <c r="K207" s="37"/>
      <c r="L207" s="278" t="s">
        <v>11507</v>
      </c>
      <c r="M207" s="37">
        <v>79.599999999999994</v>
      </c>
      <c r="N207" s="37"/>
      <c r="O207" s="37"/>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row>
    <row r="208" spans="1:46">
      <c r="A208" s="265">
        <v>44237</v>
      </c>
      <c r="B208" s="278" t="s">
        <v>154</v>
      </c>
      <c r="C208" s="37">
        <v>882284903</v>
      </c>
      <c r="D208" s="504" t="s">
        <v>6114</v>
      </c>
      <c r="E208" s="278" t="s">
        <v>139</v>
      </c>
      <c r="F208" s="278" t="s">
        <v>140</v>
      </c>
      <c r="G208" s="37"/>
      <c r="H208" s="37"/>
      <c r="I208" s="265">
        <v>44237</v>
      </c>
      <c r="J208" s="37"/>
      <c r="K208" s="37"/>
      <c r="L208" s="278" t="s">
        <v>11508</v>
      </c>
      <c r="M208" s="37">
        <v>691.57</v>
      </c>
      <c r="N208" s="37"/>
      <c r="O208" s="278" t="s">
        <v>2191</v>
      </c>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row>
    <row r="209" spans="1:46">
      <c r="A209" s="265">
        <v>44245</v>
      </c>
      <c r="B209" s="278" t="s">
        <v>178</v>
      </c>
      <c r="C209" s="37">
        <v>881684859</v>
      </c>
      <c r="D209" s="510" t="s">
        <v>5890</v>
      </c>
      <c r="E209" s="278" t="s">
        <v>139</v>
      </c>
      <c r="F209" s="278" t="s">
        <v>140</v>
      </c>
      <c r="G209" s="278" t="s">
        <v>168</v>
      </c>
      <c r="H209" s="37"/>
      <c r="I209" s="265">
        <v>44245</v>
      </c>
      <c r="J209" s="37"/>
      <c r="K209" s="37"/>
      <c r="L209" s="278" t="s">
        <v>168</v>
      </c>
      <c r="M209" s="37">
        <v>38000</v>
      </c>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row>
    <row r="210" spans="1:46">
      <c r="A210" s="265">
        <v>44245</v>
      </c>
      <c r="B210" s="278" t="s">
        <v>194</v>
      </c>
      <c r="C210" s="37">
        <v>882683759</v>
      </c>
      <c r="D210" s="504" t="s">
        <v>11509</v>
      </c>
      <c r="E210" s="278" t="s">
        <v>152</v>
      </c>
      <c r="F210" s="278" t="s">
        <v>140</v>
      </c>
      <c r="G210" s="278" t="s">
        <v>142</v>
      </c>
      <c r="H210" s="37"/>
      <c r="I210" s="265">
        <v>44245</v>
      </c>
      <c r="J210" s="37"/>
      <c r="K210" s="37"/>
      <c r="L210" s="278" t="s">
        <v>163</v>
      </c>
      <c r="M210" s="37">
        <v>378.66</v>
      </c>
      <c r="N210" s="37"/>
      <c r="O210" s="278" t="s">
        <v>11510</v>
      </c>
      <c r="P210" s="37"/>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row>
    <row r="211" spans="1:46">
      <c r="A211" s="265">
        <v>44245</v>
      </c>
      <c r="B211" s="278" t="s">
        <v>194</v>
      </c>
      <c r="C211" s="37">
        <v>880619515</v>
      </c>
      <c r="D211" s="37">
        <v>2306341526</v>
      </c>
      <c r="E211" s="278" t="s">
        <v>139</v>
      </c>
      <c r="F211" s="278" t="s">
        <v>140</v>
      </c>
      <c r="G211" s="278" t="s">
        <v>168</v>
      </c>
      <c r="H211" s="37"/>
      <c r="I211" s="265">
        <v>44245</v>
      </c>
      <c r="J211" s="37"/>
      <c r="K211" s="37"/>
      <c r="L211" s="278" t="s">
        <v>168</v>
      </c>
      <c r="M211" s="37">
        <v>470</v>
      </c>
      <c r="N211" s="37"/>
      <c r="O211" s="278" t="s">
        <v>11511</v>
      </c>
      <c r="P211" s="37"/>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37"/>
      <c r="AN211" s="37"/>
      <c r="AO211" s="37"/>
      <c r="AP211" s="37"/>
      <c r="AQ211" s="37"/>
      <c r="AR211" s="37"/>
      <c r="AS211" s="37"/>
      <c r="AT211" s="37"/>
    </row>
    <row r="212" spans="1:46">
      <c r="A212" s="265">
        <v>44245</v>
      </c>
      <c r="B212" s="278" t="s">
        <v>194</v>
      </c>
      <c r="C212" s="37">
        <v>881548220</v>
      </c>
      <c r="D212" s="504" t="s">
        <v>2874</v>
      </c>
      <c r="E212" s="278" t="s">
        <v>152</v>
      </c>
      <c r="F212" s="278" t="s">
        <v>140</v>
      </c>
      <c r="G212" s="278" t="s">
        <v>200</v>
      </c>
      <c r="H212" s="37"/>
      <c r="I212" s="265">
        <v>44245</v>
      </c>
      <c r="J212" s="37"/>
      <c r="K212" s="37"/>
      <c r="L212" s="278" t="s">
        <v>200</v>
      </c>
      <c r="M212" s="37">
        <v>65227.68</v>
      </c>
      <c r="N212" s="37"/>
      <c r="O212" s="278" t="s">
        <v>11394</v>
      </c>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row>
    <row r="213" spans="1:46">
      <c r="A213" s="265">
        <v>44245</v>
      </c>
      <c r="B213" s="278" t="s">
        <v>194</v>
      </c>
      <c r="C213" s="37">
        <v>883534034</v>
      </c>
      <c r="D213" s="515" t="s">
        <v>11512</v>
      </c>
      <c r="E213" s="278" t="s">
        <v>152</v>
      </c>
      <c r="F213" s="278" t="s">
        <v>140</v>
      </c>
      <c r="G213" s="278" t="s">
        <v>148</v>
      </c>
      <c r="H213" s="37"/>
      <c r="I213" s="265">
        <v>44245</v>
      </c>
      <c r="J213" s="37"/>
      <c r="K213" s="37"/>
      <c r="L213" s="278" t="s">
        <v>11513</v>
      </c>
      <c r="M213" s="37">
        <v>30</v>
      </c>
      <c r="N213" s="37"/>
      <c r="O213" s="278" t="s">
        <v>11479</v>
      </c>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row>
    <row r="214" spans="1:46">
      <c r="A214" s="265">
        <v>44245</v>
      </c>
      <c r="B214" s="278" t="s">
        <v>194</v>
      </c>
      <c r="C214" s="37">
        <v>882926265</v>
      </c>
      <c r="D214" s="504" t="s">
        <v>11514</v>
      </c>
      <c r="E214" s="278" t="s">
        <v>152</v>
      </c>
      <c r="F214" s="278" t="s">
        <v>140</v>
      </c>
      <c r="G214" s="278" t="s">
        <v>182</v>
      </c>
      <c r="H214" s="37"/>
      <c r="I214" s="265">
        <v>44245</v>
      </c>
      <c r="J214" s="37"/>
      <c r="K214" s="37"/>
      <c r="L214" s="278" t="s">
        <v>182</v>
      </c>
      <c r="M214" s="37">
        <v>288.83999999999997</v>
      </c>
      <c r="N214" s="37"/>
      <c r="O214" s="278" t="s">
        <v>11506</v>
      </c>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row>
    <row r="215" spans="1:46">
      <c r="A215" s="265">
        <v>44245</v>
      </c>
      <c r="B215" s="278" t="s">
        <v>281</v>
      </c>
      <c r="C215" s="37">
        <v>883525498</v>
      </c>
      <c r="D215" s="504" t="s">
        <v>11515</v>
      </c>
      <c r="E215" s="278" t="s">
        <v>152</v>
      </c>
      <c r="F215" s="278" t="s">
        <v>140</v>
      </c>
      <c r="G215" s="278" t="s">
        <v>338</v>
      </c>
      <c r="H215" s="37"/>
      <c r="I215" s="265">
        <v>44245</v>
      </c>
      <c r="J215" s="37"/>
      <c r="K215" s="37"/>
      <c r="L215" s="278" t="s">
        <v>338</v>
      </c>
      <c r="M215" s="37">
        <v>1980</v>
      </c>
      <c r="N215" s="37"/>
      <c r="O215" s="278" t="s">
        <v>11516</v>
      </c>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row>
    <row r="216" spans="1:46">
      <c r="A216" s="265">
        <v>44245</v>
      </c>
      <c r="B216" s="278" t="s">
        <v>154</v>
      </c>
      <c r="C216" s="37">
        <v>881433677</v>
      </c>
      <c r="D216" s="504" t="s">
        <v>4468</v>
      </c>
      <c r="E216" s="278" t="s">
        <v>152</v>
      </c>
      <c r="F216" s="278" t="s">
        <v>140</v>
      </c>
      <c r="G216" s="278" t="s">
        <v>200</v>
      </c>
      <c r="H216" s="37"/>
      <c r="I216" s="265">
        <v>44245</v>
      </c>
      <c r="J216" s="37"/>
      <c r="K216" s="37"/>
      <c r="L216" s="278" t="s">
        <v>200</v>
      </c>
      <c r="M216" s="37">
        <v>1046</v>
      </c>
      <c r="N216" s="37"/>
      <c r="O216" s="278" t="s">
        <v>2191</v>
      </c>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row>
    <row r="217" spans="1:46">
      <c r="A217" s="265">
        <v>44245</v>
      </c>
      <c r="B217" s="278" t="s">
        <v>175</v>
      </c>
      <c r="C217" s="37">
        <v>882881013</v>
      </c>
      <c r="D217" s="37">
        <v>931051808</v>
      </c>
      <c r="E217" s="278" t="s">
        <v>139</v>
      </c>
      <c r="F217" s="278" t="s">
        <v>140</v>
      </c>
      <c r="G217" s="278" t="s">
        <v>176</v>
      </c>
      <c r="H217" s="37"/>
      <c r="I217" s="265">
        <v>44245</v>
      </c>
      <c r="J217" s="37"/>
      <c r="K217" s="37"/>
      <c r="L217" s="278" t="s">
        <v>176</v>
      </c>
      <c r="M217" s="37">
        <v>705</v>
      </c>
      <c r="N217" s="37"/>
      <c r="O217" s="278" t="s">
        <v>2191</v>
      </c>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row>
    <row r="218" spans="1:46">
      <c r="A218" s="265">
        <v>44246</v>
      </c>
      <c r="B218" s="278" t="s">
        <v>178</v>
      </c>
      <c r="C218" s="37">
        <v>881684859</v>
      </c>
      <c r="D218" s="510" t="s">
        <v>5890</v>
      </c>
      <c r="E218" s="278" t="s">
        <v>139</v>
      </c>
      <c r="F218" s="278" t="s">
        <v>140</v>
      </c>
      <c r="G218" s="278" t="s">
        <v>11517</v>
      </c>
      <c r="H218" s="37"/>
      <c r="I218" s="265">
        <v>44246</v>
      </c>
      <c r="J218" s="37"/>
      <c r="K218" s="37"/>
      <c r="L218" s="278" t="s">
        <v>11517</v>
      </c>
      <c r="M218" s="37">
        <v>1799.7</v>
      </c>
      <c r="N218" s="37"/>
      <c r="O218" s="37"/>
      <c r="P218" s="37"/>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row>
    <row r="219" spans="1:46">
      <c r="A219" s="265">
        <v>44246</v>
      </c>
      <c r="B219" s="278" t="s">
        <v>194</v>
      </c>
      <c r="C219" s="37">
        <v>881548220</v>
      </c>
      <c r="D219" s="504" t="s">
        <v>2874</v>
      </c>
      <c r="E219" s="278" t="s">
        <v>152</v>
      </c>
      <c r="F219" s="278" t="s">
        <v>140</v>
      </c>
      <c r="G219" s="278" t="s">
        <v>5981</v>
      </c>
      <c r="H219" s="37"/>
      <c r="I219" s="265">
        <v>44246</v>
      </c>
      <c r="J219" s="37"/>
      <c r="K219" s="37"/>
      <c r="L219" s="278" t="s">
        <v>5981</v>
      </c>
      <c r="M219" s="37">
        <v>7140</v>
      </c>
      <c r="N219" s="37"/>
      <c r="O219" s="278" t="s">
        <v>11518</v>
      </c>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row>
    <row r="220" spans="1:46">
      <c r="A220" s="265">
        <v>44246</v>
      </c>
      <c r="B220" s="278" t="s">
        <v>194</v>
      </c>
      <c r="C220" s="37">
        <v>880385479</v>
      </c>
      <c r="D220" s="515" t="s">
        <v>4516</v>
      </c>
      <c r="E220" s="278" t="s">
        <v>139</v>
      </c>
      <c r="F220" s="278" t="s">
        <v>140</v>
      </c>
      <c r="G220" s="278" t="s">
        <v>1066</v>
      </c>
      <c r="H220" s="37"/>
      <c r="I220" s="265">
        <v>44246</v>
      </c>
      <c r="J220" s="37"/>
      <c r="K220" s="37"/>
      <c r="L220" s="278" t="s">
        <v>1066</v>
      </c>
      <c r="M220" s="37">
        <v>2642</v>
      </c>
      <c r="N220" s="37"/>
      <c r="O220" s="278" t="s">
        <v>11518</v>
      </c>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row>
    <row r="221" spans="1:46">
      <c r="A221" s="265">
        <v>44246</v>
      </c>
      <c r="B221" s="278" t="s">
        <v>194</v>
      </c>
      <c r="C221" s="37">
        <v>881548220</v>
      </c>
      <c r="D221" s="520" t="s">
        <v>2874</v>
      </c>
      <c r="E221" s="278" t="s">
        <v>152</v>
      </c>
      <c r="F221" s="278" t="s">
        <v>140</v>
      </c>
      <c r="G221" s="278" t="s">
        <v>200</v>
      </c>
      <c r="H221" s="37"/>
      <c r="I221" s="265">
        <v>44246</v>
      </c>
      <c r="J221" s="37"/>
      <c r="K221" s="37"/>
      <c r="L221" s="278" t="s">
        <v>200</v>
      </c>
      <c r="M221" s="37">
        <v>65227.68</v>
      </c>
      <c r="N221" s="37"/>
      <c r="O221" s="278" t="s">
        <v>2191</v>
      </c>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row>
    <row r="222" spans="1:46">
      <c r="A222" s="265">
        <v>44246</v>
      </c>
      <c r="B222" s="278" t="s">
        <v>194</v>
      </c>
      <c r="C222" s="37">
        <v>880385479</v>
      </c>
      <c r="D222" s="37">
        <v>434472185</v>
      </c>
      <c r="E222" s="278" t="s">
        <v>139</v>
      </c>
      <c r="F222" s="278" t="s">
        <v>140</v>
      </c>
      <c r="G222" s="278" t="s">
        <v>1066</v>
      </c>
      <c r="H222" s="37"/>
      <c r="I222" s="265">
        <v>44246</v>
      </c>
      <c r="J222" s="37"/>
      <c r="K222" s="37"/>
      <c r="L222" s="278" t="s">
        <v>11519</v>
      </c>
      <c r="M222" s="37">
        <v>44.4</v>
      </c>
      <c r="N222" s="37"/>
      <c r="O222" s="278" t="s">
        <v>11520</v>
      </c>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row>
    <row r="223" spans="1:46">
      <c r="A223" s="265">
        <v>44246</v>
      </c>
      <c r="B223" s="278" t="s">
        <v>154</v>
      </c>
      <c r="C223" s="37">
        <v>883028603</v>
      </c>
      <c r="D223" s="504" t="s">
        <v>11521</v>
      </c>
      <c r="E223" s="278" t="s">
        <v>139</v>
      </c>
      <c r="F223" s="278" t="s">
        <v>140</v>
      </c>
      <c r="G223" s="278" t="s">
        <v>1066</v>
      </c>
      <c r="H223" s="37"/>
      <c r="I223" s="265">
        <v>44246</v>
      </c>
      <c r="J223" s="37"/>
      <c r="K223" s="37"/>
      <c r="L223" s="278" t="s">
        <v>142</v>
      </c>
      <c r="M223" s="37">
        <v>306</v>
      </c>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row>
    <row r="224" spans="1:46">
      <c r="A224" s="265">
        <v>44246</v>
      </c>
      <c r="B224" s="278" t="s">
        <v>156</v>
      </c>
      <c r="C224" s="37">
        <v>881996538</v>
      </c>
      <c r="D224" s="510" t="s">
        <v>5891</v>
      </c>
      <c r="E224" s="278" t="s">
        <v>139</v>
      </c>
      <c r="F224" s="278" t="s">
        <v>140</v>
      </c>
      <c r="G224" s="37"/>
      <c r="H224" s="37"/>
      <c r="I224" s="265">
        <v>44246</v>
      </c>
      <c r="J224" s="37"/>
      <c r="K224" s="37"/>
      <c r="L224" s="278" t="s">
        <v>187</v>
      </c>
      <c r="M224" s="37">
        <v>168</v>
      </c>
      <c r="N224" s="37"/>
      <c r="O224" s="278" t="s">
        <v>11518</v>
      </c>
      <c r="P224" s="37"/>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row>
    <row r="225" spans="1:46">
      <c r="A225" s="265">
        <v>44246</v>
      </c>
      <c r="B225" s="278" t="s">
        <v>154</v>
      </c>
      <c r="C225" s="37">
        <v>880830129</v>
      </c>
      <c r="D225" s="504" t="s">
        <v>3192</v>
      </c>
      <c r="E225" s="278" t="s">
        <v>139</v>
      </c>
      <c r="F225" s="278" t="s">
        <v>140</v>
      </c>
      <c r="G225" s="278" t="s">
        <v>142</v>
      </c>
      <c r="H225" s="37"/>
      <c r="I225" s="265">
        <v>44246</v>
      </c>
      <c r="J225" s="37"/>
      <c r="K225" s="37"/>
      <c r="L225" s="278" t="s">
        <v>142</v>
      </c>
      <c r="M225" s="37">
        <v>66.5</v>
      </c>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row>
    <row r="226" spans="1:46">
      <c r="A226" s="265">
        <v>44247</v>
      </c>
      <c r="B226" s="278" t="s">
        <v>154</v>
      </c>
      <c r="C226" s="37">
        <v>880830129</v>
      </c>
      <c r="D226" s="504" t="s">
        <v>3192</v>
      </c>
      <c r="E226" s="278" t="s">
        <v>139</v>
      </c>
      <c r="F226" s="278" t="s">
        <v>140</v>
      </c>
      <c r="G226" s="278" t="s">
        <v>142</v>
      </c>
      <c r="H226" s="37"/>
      <c r="I226" s="265">
        <v>44247</v>
      </c>
      <c r="J226" s="37"/>
      <c r="K226" s="37"/>
      <c r="L226" s="278" t="s">
        <v>142</v>
      </c>
      <c r="M226" s="37">
        <v>66.5</v>
      </c>
      <c r="N226" s="37"/>
      <c r="O226" s="278" t="s">
        <v>11522</v>
      </c>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row>
    <row r="227" spans="1:46">
      <c r="A227" s="265">
        <v>44246</v>
      </c>
      <c r="B227" s="278" t="s">
        <v>178</v>
      </c>
      <c r="C227" s="37">
        <v>880006320</v>
      </c>
      <c r="D227" s="504" t="s">
        <v>11523</v>
      </c>
      <c r="E227" s="278" t="s">
        <v>152</v>
      </c>
      <c r="F227" s="278" t="s">
        <v>140</v>
      </c>
      <c r="G227" s="278" t="s">
        <v>168</v>
      </c>
      <c r="H227" s="37"/>
      <c r="I227" s="265">
        <v>44246</v>
      </c>
      <c r="J227" s="37"/>
      <c r="K227" s="37"/>
      <c r="L227" s="278" t="s">
        <v>168</v>
      </c>
      <c r="M227" s="37">
        <v>470</v>
      </c>
      <c r="N227" s="37"/>
      <c r="O227" s="37"/>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row>
    <row r="228" spans="1:46">
      <c r="A228" s="265">
        <v>44246</v>
      </c>
      <c r="B228" s="278" t="s">
        <v>194</v>
      </c>
      <c r="C228" s="37">
        <v>883046131</v>
      </c>
      <c r="D228" s="37">
        <v>862774625</v>
      </c>
      <c r="E228" s="278" t="s">
        <v>152</v>
      </c>
      <c r="F228" s="278" t="s">
        <v>140</v>
      </c>
      <c r="G228" s="278" t="s">
        <v>190</v>
      </c>
      <c r="H228" s="37"/>
      <c r="I228" s="265">
        <v>44246</v>
      </c>
      <c r="J228" s="37"/>
      <c r="K228" s="37"/>
      <c r="L228" s="278" t="s">
        <v>190</v>
      </c>
      <c r="M228" s="37">
        <v>80</v>
      </c>
      <c r="N228" s="37"/>
      <c r="O228" s="278" t="s">
        <v>11524</v>
      </c>
      <c r="P228" s="37"/>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row>
    <row r="229" spans="1:46">
      <c r="A229" s="265">
        <v>44246</v>
      </c>
      <c r="B229" s="278" t="s">
        <v>194</v>
      </c>
      <c r="C229" s="37">
        <v>882177989</v>
      </c>
      <c r="D229" s="515" t="s">
        <v>3172</v>
      </c>
      <c r="E229" s="278" t="s">
        <v>139</v>
      </c>
      <c r="F229" s="278" t="s">
        <v>140</v>
      </c>
      <c r="G229" s="278" t="s">
        <v>190</v>
      </c>
      <c r="H229" s="37"/>
      <c r="I229" s="265">
        <v>44246</v>
      </c>
      <c r="J229" s="37"/>
      <c r="K229" s="37"/>
      <c r="L229" s="278" t="s">
        <v>190</v>
      </c>
      <c r="M229" s="37">
        <v>16</v>
      </c>
      <c r="N229" s="37"/>
      <c r="O229" s="278" t="s">
        <v>11511</v>
      </c>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row>
    <row r="230" spans="1:46">
      <c r="A230" s="265">
        <v>44246</v>
      </c>
      <c r="B230" s="278" t="s">
        <v>194</v>
      </c>
      <c r="C230" s="331">
        <v>880044136</v>
      </c>
      <c r="D230" s="331">
        <v>2164869646</v>
      </c>
      <c r="E230" s="278" t="s">
        <v>139</v>
      </c>
      <c r="F230" s="278" t="s">
        <v>140</v>
      </c>
      <c r="G230" s="278" t="s">
        <v>190</v>
      </c>
      <c r="H230" s="37"/>
      <c r="I230" s="265">
        <v>44246</v>
      </c>
      <c r="J230" s="37"/>
      <c r="K230" s="37"/>
      <c r="L230" s="278" t="s">
        <v>190</v>
      </c>
      <c r="M230" s="37">
        <v>156</v>
      </c>
      <c r="N230" s="37"/>
      <c r="O230" s="278" t="s">
        <v>11518</v>
      </c>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row>
    <row r="231" spans="1:46">
      <c r="A231" s="265">
        <v>44246</v>
      </c>
      <c r="B231" s="278" t="s">
        <v>194</v>
      </c>
      <c r="C231" s="37">
        <v>881937996</v>
      </c>
      <c r="D231" s="504" t="s">
        <v>5895</v>
      </c>
      <c r="E231" s="278" t="s">
        <v>139</v>
      </c>
      <c r="F231" s="278" t="s">
        <v>140</v>
      </c>
      <c r="G231" s="278" t="s">
        <v>187</v>
      </c>
      <c r="H231" s="37"/>
      <c r="I231" s="265">
        <v>44246</v>
      </c>
      <c r="J231" s="37"/>
      <c r="K231" s="37"/>
      <c r="L231" s="278" t="s">
        <v>187</v>
      </c>
      <c r="M231" s="37">
        <v>168</v>
      </c>
      <c r="N231" s="37"/>
      <c r="O231" s="278" t="s">
        <v>11516</v>
      </c>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row>
    <row r="232" spans="1:46">
      <c r="A232" s="265">
        <v>44246</v>
      </c>
      <c r="B232" s="278" t="s">
        <v>156</v>
      </c>
      <c r="C232" s="37">
        <v>881438090</v>
      </c>
      <c r="D232" s="37">
        <v>45870643</v>
      </c>
      <c r="E232" s="278" t="s">
        <v>152</v>
      </c>
      <c r="F232" s="278" t="s">
        <v>140</v>
      </c>
      <c r="G232" s="37"/>
      <c r="H232" s="37"/>
      <c r="I232" s="265">
        <v>44246</v>
      </c>
      <c r="J232" s="37"/>
      <c r="K232" s="37"/>
      <c r="L232" s="278" t="s">
        <v>148</v>
      </c>
      <c r="M232" s="37">
        <v>213.5</v>
      </c>
      <c r="N232" s="37"/>
      <c r="O232" s="278" t="s">
        <v>11394</v>
      </c>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row>
    <row r="233" spans="1:46">
      <c r="A233" s="265">
        <v>44246</v>
      </c>
      <c r="B233" s="278" t="s">
        <v>156</v>
      </c>
      <c r="C233" s="331">
        <v>880709287</v>
      </c>
      <c r="D233" s="515" t="s">
        <v>5999</v>
      </c>
      <c r="E233" s="278" t="s">
        <v>152</v>
      </c>
      <c r="F233" s="278" t="s">
        <v>140</v>
      </c>
      <c r="G233" s="37"/>
      <c r="H233" s="37"/>
      <c r="I233" s="265">
        <v>44246</v>
      </c>
      <c r="J233" s="37"/>
      <c r="K233" s="37"/>
      <c r="L233" s="278" t="s">
        <v>142</v>
      </c>
      <c r="M233" s="37">
        <v>117.5</v>
      </c>
      <c r="N233" s="37"/>
      <c r="O233" s="278" t="s">
        <v>11394</v>
      </c>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row>
    <row r="234" spans="1:46">
      <c r="A234" s="265">
        <v>44246</v>
      </c>
      <c r="B234" s="278" t="s">
        <v>156</v>
      </c>
      <c r="C234" s="331">
        <v>881649620</v>
      </c>
      <c r="D234" s="515" t="s">
        <v>2661</v>
      </c>
      <c r="E234" s="278" t="s">
        <v>139</v>
      </c>
      <c r="F234" s="278" t="s">
        <v>140</v>
      </c>
      <c r="G234" s="37"/>
      <c r="H234" s="37"/>
      <c r="I234" s="265">
        <v>44246</v>
      </c>
      <c r="J234" s="37"/>
      <c r="K234" s="37"/>
      <c r="L234" s="278" t="s">
        <v>168</v>
      </c>
      <c r="M234" s="37">
        <v>50</v>
      </c>
      <c r="N234" s="37"/>
      <c r="O234" s="278" t="s">
        <v>11506</v>
      </c>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row>
    <row r="235" spans="1:46">
      <c r="A235" s="265">
        <v>44246</v>
      </c>
      <c r="B235" s="278" t="s">
        <v>156</v>
      </c>
      <c r="C235" s="331">
        <v>880709287</v>
      </c>
      <c r="D235" s="515" t="s">
        <v>5999</v>
      </c>
      <c r="E235" s="278" t="s">
        <v>152</v>
      </c>
      <c r="F235" s="278" t="s">
        <v>140</v>
      </c>
      <c r="G235" s="37"/>
      <c r="H235" s="37"/>
      <c r="I235" s="265">
        <v>44246</v>
      </c>
      <c r="J235" s="37"/>
      <c r="K235" s="37"/>
      <c r="L235" s="278" t="s">
        <v>142</v>
      </c>
      <c r="M235" s="37">
        <v>117.5</v>
      </c>
      <c r="N235" s="37"/>
      <c r="O235" s="278" t="s">
        <v>11518</v>
      </c>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row>
    <row r="236" spans="1:46">
      <c r="A236" s="265">
        <v>44246</v>
      </c>
      <c r="B236" s="278" t="s">
        <v>156</v>
      </c>
      <c r="C236" s="331">
        <v>881640115</v>
      </c>
      <c r="D236" s="37">
        <v>1445227103</v>
      </c>
      <c r="E236" s="278" t="s">
        <v>139</v>
      </c>
      <c r="F236" s="278" t="s">
        <v>140</v>
      </c>
      <c r="G236" s="37"/>
      <c r="H236" s="37"/>
      <c r="I236" s="265">
        <v>44246</v>
      </c>
      <c r="J236" s="37"/>
      <c r="K236" s="37"/>
      <c r="L236" s="278" t="s">
        <v>168</v>
      </c>
      <c r="M236" s="37">
        <v>40</v>
      </c>
      <c r="N236" s="37"/>
      <c r="O236" s="278" t="s">
        <v>11518</v>
      </c>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row>
    <row r="237" spans="1:46">
      <c r="A237" s="265">
        <v>44246</v>
      </c>
      <c r="B237" s="278" t="s">
        <v>281</v>
      </c>
      <c r="C237" s="37">
        <v>883071529</v>
      </c>
      <c r="D237" s="510" t="s">
        <v>11525</v>
      </c>
      <c r="E237" s="278" t="s">
        <v>139</v>
      </c>
      <c r="F237" s="278" t="s">
        <v>140</v>
      </c>
      <c r="G237" s="278" t="s">
        <v>148</v>
      </c>
      <c r="H237" s="37"/>
      <c r="I237" s="265">
        <v>44246</v>
      </c>
      <c r="J237" s="37"/>
      <c r="K237" s="37"/>
      <c r="L237" s="278" t="s">
        <v>148</v>
      </c>
      <c r="M237" s="37">
        <v>220</v>
      </c>
      <c r="N237" s="37"/>
      <c r="O237" s="278" t="s">
        <v>11394</v>
      </c>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row>
    <row r="238" spans="1:46">
      <c r="A238" s="265">
        <v>44246</v>
      </c>
      <c r="B238" s="278" t="s">
        <v>281</v>
      </c>
      <c r="C238" s="37">
        <v>882390676</v>
      </c>
      <c r="D238" s="504" t="s">
        <v>11526</v>
      </c>
      <c r="E238" s="278" t="s">
        <v>139</v>
      </c>
      <c r="F238" s="278" t="s">
        <v>140</v>
      </c>
      <c r="G238" s="278" t="s">
        <v>142</v>
      </c>
      <c r="H238" s="37"/>
      <c r="I238" s="265">
        <v>44246</v>
      </c>
      <c r="J238" s="37"/>
      <c r="K238" s="37"/>
      <c r="L238" s="278" t="s">
        <v>142</v>
      </c>
      <c r="M238" s="37">
        <v>1091</v>
      </c>
      <c r="N238" s="37"/>
      <c r="O238" s="278" t="s">
        <v>11527</v>
      </c>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row>
    <row r="239" spans="1:46">
      <c r="A239" s="265">
        <v>44246</v>
      </c>
      <c r="B239" s="278" t="s">
        <v>281</v>
      </c>
      <c r="C239" s="37">
        <v>881182093</v>
      </c>
      <c r="D239" s="510" t="s">
        <v>11528</v>
      </c>
      <c r="E239" s="278" t="s">
        <v>152</v>
      </c>
      <c r="F239" s="278" t="s">
        <v>140</v>
      </c>
      <c r="G239" s="278" t="s">
        <v>142</v>
      </c>
      <c r="H239" s="37"/>
      <c r="I239" s="265">
        <v>44246</v>
      </c>
      <c r="J239" s="37"/>
      <c r="K239" s="37"/>
      <c r="L239" s="278" t="s">
        <v>142</v>
      </c>
      <c r="M239" s="37">
        <v>834</v>
      </c>
      <c r="N239" s="37"/>
      <c r="O239" s="278" t="s">
        <v>2191</v>
      </c>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row>
    <row r="240" spans="1:46">
      <c r="A240" s="265">
        <v>44246</v>
      </c>
      <c r="B240" s="278" t="s">
        <v>178</v>
      </c>
      <c r="C240" s="37">
        <v>880204158</v>
      </c>
      <c r="D240" s="510" t="s">
        <v>4588</v>
      </c>
      <c r="E240" s="278" t="s">
        <v>139</v>
      </c>
      <c r="F240" s="278" t="s">
        <v>140</v>
      </c>
      <c r="G240" s="278" t="s">
        <v>499</v>
      </c>
      <c r="H240" s="37"/>
      <c r="I240" s="265">
        <v>44246</v>
      </c>
      <c r="J240" s="37"/>
      <c r="K240" s="37"/>
      <c r="L240" s="278" t="s">
        <v>499</v>
      </c>
      <c r="M240" s="37">
        <v>5363.99</v>
      </c>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row>
    <row r="241" spans="1:46">
      <c r="A241" s="265">
        <v>44246</v>
      </c>
      <c r="B241" s="278" t="s">
        <v>146</v>
      </c>
      <c r="C241" s="37">
        <v>880033935</v>
      </c>
      <c r="D241" s="37">
        <v>2965873624</v>
      </c>
      <c r="E241" s="278" t="s">
        <v>139</v>
      </c>
      <c r="F241" s="278" t="s">
        <v>140</v>
      </c>
      <c r="G241" s="37"/>
      <c r="H241" s="37"/>
      <c r="I241" s="265">
        <v>44246</v>
      </c>
      <c r="J241" s="37"/>
      <c r="K241" s="37"/>
      <c r="L241" s="278" t="s">
        <v>168</v>
      </c>
      <c r="M241" s="37">
        <v>470</v>
      </c>
      <c r="N241" s="37"/>
      <c r="O241" s="278" t="s">
        <v>11440</v>
      </c>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row>
    <row r="242" spans="1:46">
      <c r="A242" s="265">
        <v>44250</v>
      </c>
      <c r="B242" s="278" t="s">
        <v>146</v>
      </c>
      <c r="C242" s="37">
        <v>880033935</v>
      </c>
      <c r="D242" s="37">
        <v>2965873624</v>
      </c>
      <c r="E242" s="278" t="s">
        <v>139</v>
      </c>
      <c r="F242" s="278" t="s">
        <v>140</v>
      </c>
      <c r="G242" s="278"/>
      <c r="H242" s="37"/>
      <c r="I242" s="265">
        <v>44250</v>
      </c>
      <c r="J242" s="37"/>
      <c r="K242" s="37"/>
      <c r="L242" s="278" t="s">
        <v>168</v>
      </c>
      <c r="M242" s="37">
        <v>470</v>
      </c>
      <c r="N242" s="37"/>
      <c r="O242" s="278" t="s">
        <v>11529</v>
      </c>
      <c r="P242" s="37"/>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row>
    <row r="243" spans="1:46">
      <c r="A243" s="265">
        <v>44247</v>
      </c>
      <c r="B243" s="278" t="s">
        <v>281</v>
      </c>
      <c r="C243" s="37">
        <v>882842188</v>
      </c>
      <c r="D243" s="504" t="s">
        <v>2903</v>
      </c>
      <c r="E243" s="278" t="s">
        <v>152</v>
      </c>
      <c r="F243" s="278" t="s">
        <v>140</v>
      </c>
      <c r="G243" s="278" t="s">
        <v>2904</v>
      </c>
      <c r="H243" s="37"/>
      <c r="I243" s="265">
        <v>44247</v>
      </c>
      <c r="J243" s="37"/>
      <c r="K243" s="37"/>
      <c r="L243" s="278" t="s">
        <v>2904</v>
      </c>
      <c r="M243" s="37">
        <v>13880</v>
      </c>
      <c r="N243" s="37"/>
      <c r="O243" s="278" t="s">
        <v>11518</v>
      </c>
      <c r="P243" s="37"/>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row>
    <row r="244" spans="1:46">
      <c r="A244" s="265">
        <v>44247</v>
      </c>
      <c r="B244" s="278" t="s">
        <v>154</v>
      </c>
      <c r="C244" s="37">
        <v>881730106</v>
      </c>
      <c r="D244" s="504" t="s">
        <v>2983</v>
      </c>
      <c r="E244" s="278" t="s">
        <v>152</v>
      </c>
      <c r="F244" s="278" t="s">
        <v>140</v>
      </c>
      <c r="G244" s="278" t="s">
        <v>142</v>
      </c>
      <c r="H244" s="37"/>
      <c r="I244" s="265">
        <v>44247</v>
      </c>
      <c r="J244" s="37"/>
      <c r="K244" s="37"/>
      <c r="L244" s="278" t="s">
        <v>142</v>
      </c>
      <c r="M244" s="37">
        <v>133.5</v>
      </c>
      <c r="N244" s="37"/>
      <c r="O244" s="278" t="s">
        <v>11522</v>
      </c>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row>
    <row r="245" spans="1:46">
      <c r="A245" s="265">
        <v>44247</v>
      </c>
      <c r="B245" s="278" t="s">
        <v>5487</v>
      </c>
      <c r="C245" s="37">
        <v>882887575</v>
      </c>
      <c r="D245" s="510" t="s">
        <v>11530</v>
      </c>
      <c r="E245" s="278" t="s">
        <v>139</v>
      </c>
      <c r="F245" s="278" t="s">
        <v>140</v>
      </c>
      <c r="G245" s="278" t="s">
        <v>282</v>
      </c>
      <c r="H245" s="37"/>
      <c r="I245" s="37"/>
      <c r="J245" s="265">
        <v>44263</v>
      </c>
      <c r="K245" s="37"/>
      <c r="L245" s="37"/>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row>
    <row r="246" spans="1:46">
      <c r="A246" s="265">
        <v>44247</v>
      </c>
      <c r="B246" s="278" t="s">
        <v>5487</v>
      </c>
      <c r="C246" s="37">
        <v>883521975</v>
      </c>
      <c r="D246" s="515" t="s">
        <v>11531</v>
      </c>
      <c r="E246" s="278" t="s">
        <v>152</v>
      </c>
      <c r="F246" s="278" t="s">
        <v>140</v>
      </c>
      <c r="G246" s="278" t="s">
        <v>142</v>
      </c>
      <c r="H246" s="37"/>
      <c r="I246" s="265">
        <v>44245</v>
      </c>
      <c r="J246" s="37"/>
      <c r="K246" s="37"/>
      <c r="L246" s="278" t="s">
        <v>142</v>
      </c>
      <c r="M246" s="37">
        <v>99</v>
      </c>
      <c r="N246" s="37"/>
      <c r="O246" s="278" t="s">
        <v>11518</v>
      </c>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row>
    <row r="247" spans="1:46">
      <c r="A247" s="265">
        <v>44247</v>
      </c>
      <c r="B247" s="278" t="s">
        <v>5487</v>
      </c>
      <c r="C247" s="331">
        <v>883515029</v>
      </c>
      <c r="D247" s="515" t="s">
        <v>11532</v>
      </c>
      <c r="E247" s="278" t="s">
        <v>152</v>
      </c>
      <c r="F247" s="278" t="s">
        <v>140</v>
      </c>
      <c r="G247" s="278" t="s">
        <v>11533</v>
      </c>
      <c r="H247" s="37"/>
      <c r="I247" s="265">
        <v>44241</v>
      </c>
      <c r="J247" s="37"/>
      <c r="K247" s="37"/>
      <c r="L247" s="278" t="s">
        <v>11533</v>
      </c>
      <c r="M247" s="37">
        <v>600</v>
      </c>
      <c r="N247" s="37"/>
      <c r="O247" s="278" t="s">
        <v>11516</v>
      </c>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row>
    <row r="248" spans="1:46">
      <c r="A248" s="265">
        <v>44247</v>
      </c>
      <c r="B248" s="278" t="s">
        <v>5487</v>
      </c>
      <c r="C248" s="331">
        <v>883315067</v>
      </c>
      <c r="D248" s="504" t="s">
        <v>11534</v>
      </c>
      <c r="E248" s="278" t="s">
        <v>139</v>
      </c>
      <c r="F248" s="278" t="s">
        <v>140</v>
      </c>
      <c r="G248" s="278" t="s">
        <v>148</v>
      </c>
      <c r="H248" s="37"/>
      <c r="I248" s="265">
        <v>44243</v>
      </c>
      <c r="J248" s="37"/>
      <c r="K248" s="37"/>
      <c r="L248" s="278" t="s">
        <v>148</v>
      </c>
      <c r="M248" s="37">
        <v>89</v>
      </c>
      <c r="N248" s="37"/>
      <c r="O248" s="278" t="s">
        <v>11535</v>
      </c>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row>
    <row r="249" spans="1:46">
      <c r="A249" s="265">
        <v>44247</v>
      </c>
      <c r="B249" s="278" t="s">
        <v>281</v>
      </c>
      <c r="C249" s="37">
        <v>882356759</v>
      </c>
      <c r="D249" s="504" t="s">
        <v>11536</v>
      </c>
      <c r="E249" s="278" t="s">
        <v>152</v>
      </c>
      <c r="F249" s="278" t="s">
        <v>140</v>
      </c>
      <c r="G249" s="278" t="s">
        <v>148</v>
      </c>
      <c r="H249" s="37"/>
      <c r="I249" s="265">
        <v>44247</v>
      </c>
      <c r="J249" s="37"/>
      <c r="K249" s="37"/>
      <c r="L249" s="278" t="s">
        <v>148</v>
      </c>
      <c r="M249" s="37">
        <v>55</v>
      </c>
      <c r="N249" s="37"/>
      <c r="O249" s="278" t="s">
        <v>11522</v>
      </c>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row>
    <row r="250" spans="1:46">
      <c r="A250" s="265">
        <v>44247</v>
      </c>
      <c r="B250" s="278" t="s">
        <v>5487</v>
      </c>
      <c r="C250" s="331">
        <v>883444008</v>
      </c>
      <c r="D250" s="515" t="s">
        <v>5251</v>
      </c>
      <c r="E250" s="278" t="s">
        <v>139</v>
      </c>
      <c r="F250" s="278" t="s">
        <v>140</v>
      </c>
      <c r="G250" s="278" t="s">
        <v>11537</v>
      </c>
      <c r="H250" s="37"/>
      <c r="I250" s="265">
        <v>44247</v>
      </c>
      <c r="J250" s="37"/>
      <c r="K250" s="37"/>
      <c r="L250" s="278" t="s">
        <v>2140</v>
      </c>
      <c r="M250" s="37">
        <v>1855</v>
      </c>
      <c r="N250" s="37"/>
      <c r="O250" s="278" t="s">
        <v>11522</v>
      </c>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row>
    <row r="251" spans="1:46">
      <c r="A251" s="265">
        <v>44247</v>
      </c>
      <c r="B251" s="37" t="s">
        <v>178</v>
      </c>
      <c r="C251" s="37">
        <v>883527204</v>
      </c>
      <c r="D251" s="504" t="s">
        <v>11538</v>
      </c>
      <c r="E251" s="278" t="s">
        <v>152</v>
      </c>
      <c r="F251" s="278" t="s">
        <v>140</v>
      </c>
      <c r="G251" s="278" t="s">
        <v>142</v>
      </c>
      <c r="H251" s="37"/>
      <c r="I251" s="265">
        <v>44247</v>
      </c>
      <c r="J251" s="37"/>
      <c r="K251" s="37"/>
      <c r="L251" s="278" t="s">
        <v>142</v>
      </c>
      <c r="M251" s="37">
        <v>99</v>
      </c>
      <c r="N251" s="37"/>
      <c r="O251" s="37"/>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row>
    <row r="252" spans="1:46">
      <c r="A252" s="265">
        <v>44247</v>
      </c>
      <c r="B252" s="278" t="s">
        <v>194</v>
      </c>
      <c r="C252" s="37">
        <v>882683759</v>
      </c>
      <c r="D252" s="515" t="s">
        <v>11509</v>
      </c>
      <c r="E252" s="278" t="s">
        <v>152</v>
      </c>
      <c r="F252" s="278" t="s">
        <v>140</v>
      </c>
      <c r="G252" s="278" t="s">
        <v>142</v>
      </c>
      <c r="H252" s="37"/>
      <c r="I252" s="265">
        <v>44247</v>
      </c>
      <c r="J252" s="37"/>
      <c r="K252" s="37"/>
      <c r="L252" s="278" t="s">
        <v>142</v>
      </c>
      <c r="M252" s="37">
        <v>1288.33</v>
      </c>
      <c r="N252" s="37"/>
      <c r="O252" s="278" t="s">
        <v>11522</v>
      </c>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row>
    <row r="253" spans="1:46">
      <c r="A253" s="265">
        <v>44247</v>
      </c>
      <c r="B253" s="278" t="s">
        <v>194</v>
      </c>
      <c r="C253" s="37">
        <v>881937996</v>
      </c>
      <c r="D253" s="515" t="s">
        <v>5895</v>
      </c>
      <c r="E253" s="278" t="s">
        <v>139</v>
      </c>
      <c r="F253" s="278" t="s">
        <v>140</v>
      </c>
      <c r="G253" s="278" t="s">
        <v>187</v>
      </c>
      <c r="H253" s="37"/>
      <c r="I253" s="265">
        <v>44247</v>
      </c>
      <c r="J253" s="37"/>
      <c r="K253" s="37"/>
      <c r="L253" s="278" t="s">
        <v>187</v>
      </c>
      <c r="M253" s="37">
        <v>168</v>
      </c>
      <c r="N253" s="37"/>
      <c r="O253" s="278" t="s">
        <v>11522</v>
      </c>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row>
    <row r="254" spans="1:46">
      <c r="A254" s="265">
        <v>44247</v>
      </c>
      <c r="B254" s="278" t="s">
        <v>11409</v>
      </c>
      <c r="C254" s="37">
        <v>882775180</v>
      </c>
      <c r="D254" s="510">
        <v>100015886852</v>
      </c>
      <c r="E254" s="278" t="s">
        <v>139</v>
      </c>
      <c r="F254" s="278" t="s">
        <v>140</v>
      </c>
      <c r="G254" s="278"/>
      <c r="H254" s="37"/>
      <c r="I254" s="265">
        <v>44247</v>
      </c>
      <c r="J254" s="265"/>
      <c r="K254" s="37"/>
      <c r="L254" s="37" t="s">
        <v>148</v>
      </c>
      <c r="M254" s="37">
        <v>28</v>
      </c>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row>
    <row r="255" spans="1:46">
      <c r="A255" s="265">
        <v>44247</v>
      </c>
      <c r="B255" s="278" t="s">
        <v>11409</v>
      </c>
      <c r="C255" s="37">
        <v>880365378</v>
      </c>
      <c r="D255" s="510" t="s">
        <v>11539</v>
      </c>
      <c r="E255" s="278" t="s">
        <v>139</v>
      </c>
      <c r="F255" s="278" t="s">
        <v>140</v>
      </c>
      <c r="G255" s="278"/>
      <c r="H255" s="37"/>
      <c r="I255" s="265">
        <v>44247</v>
      </c>
      <c r="J255" s="265"/>
      <c r="K255" s="37"/>
      <c r="L255" s="37" t="s">
        <v>148</v>
      </c>
      <c r="M255" s="37">
        <v>25</v>
      </c>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row>
    <row r="256" spans="1:46">
      <c r="A256" s="265">
        <v>44247</v>
      </c>
      <c r="B256" s="278" t="s">
        <v>11409</v>
      </c>
      <c r="C256" s="37">
        <v>883511611</v>
      </c>
      <c r="D256" s="510" t="s">
        <v>11540</v>
      </c>
      <c r="E256" s="278" t="s">
        <v>152</v>
      </c>
      <c r="F256" s="278" t="s">
        <v>140</v>
      </c>
      <c r="G256" s="278"/>
      <c r="H256" s="37"/>
      <c r="I256" s="265">
        <v>44247</v>
      </c>
      <c r="J256" s="265"/>
      <c r="K256" s="37"/>
      <c r="L256" s="37" t="s">
        <v>148</v>
      </c>
      <c r="M256" s="37">
        <v>445</v>
      </c>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row>
    <row r="257" spans="1:46">
      <c r="A257" s="265">
        <v>44249</v>
      </c>
      <c r="B257" s="278" t="s">
        <v>175</v>
      </c>
      <c r="C257" s="37">
        <v>882134234</v>
      </c>
      <c r="D257" s="504" t="s">
        <v>5876</v>
      </c>
      <c r="E257" s="278" t="s">
        <v>139</v>
      </c>
      <c r="F257" s="278" t="s">
        <v>140</v>
      </c>
      <c r="G257" s="278" t="s">
        <v>142</v>
      </c>
      <c r="H257" s="37"/>
      <c r="I257" s="265">
        <v>44249</v>
      </c>
      <c r="J257" s="37"/>
      <c r="K257" s="37"/>
      <c r="L257" s="278" t="s">
        <v>142</v>
      </c>
      <c r="M257" s="37">
        <v>1538</v>
      </c>
      <c r="N257" s="37"/>
      <c r="O257" s="278" t="s">
        <v>11516</v>
      </c>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row>
    <row r="258" spans="1:46">
      <c r="A258" s="265">
        <v>44249</v>
      </c>
      <c r="B258" s="278" t="s">
        <v>175</v>
      </c>
      <c r="C258" s="37">
        <v>880005338</v>
      </c>
      <c r="D258" s="37">
        <v>7475458</v>
      </c>
      <c r="E258" s="278" t="s">
        <v>139</v>
      </c>
      <c r="F258" s="278" t="s">
        <v>140</v>
      </c>
      <c r="G258" s="278" t="s">
        <v>294</v>
      </c>
      <c r="H258" s="37"/>
      <c r="I258" s="265">
        <v>44249</v>
      </c>
      <c r="J258" s="37"/>
      <c r="K258" s="37"/>
      <c r="L258" s="278" t="s">
        <v>294</v>
      </c>
      <c r="M258" s="37">
        <v>16</v>
      </c>
      <c r="N258" s="37"/>
      <c r="O258" s="278" t="s">
        <v>11516</v>
      </c>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row>
    <row r="259" spans="1:46">
      <c r="A259" s="265">
        <v>44249</v>
      </c>
      <c r="B259" s="278" t="s">
        <v>175</v>
      </c>
      <c r="C259" s="37">
        <v>880554155</v>
      </c>
      <c r="D259" s="37">
        <v>395994939</v>
      </c>
      <c r="E259" s="278" t="s">
        <v>139</v>
      </c>
      <c r="F259" s="278" t="s">
        <v>140</v>
      </c>
      <c r="G259" s="278" t="s">
        <v>294</v>
      </c>
      <c r="H259" s="37"/>
      <c r="I259" s="265">
        <v>44249</v>
      </c>
      <c r="J259" s="37"/>
      <c r="K259" s="37"/>
      <c r="L259" s="278" t="s">
        <v>294</v>
      </c>
      <c r="M259" s="37">
        <v>80</v>
      </c>
      <c r="N259" s="37"/>
      <c r="O259" s="278" t="s">
        <v>11510</v>
      </c>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row>
    <row r="260" spans="1:46">
      <c r="A260" s="265">
        <v>44249</v>
      </c>
      <c r="B260" s="278" t="s">
        <v>175</v>
      </c>
      <c r="C260" s="37">
        <v>881007186</v>
      </c>
      <c r="D260" s="504" t="s">
        <v>11541</v>
      </c>
      <c r="E260" s="278" t="s">
        <v>152</v>
      </c>
      <c r="F260" s="278" t="s">
        <v>140</v>
      </c>
      <c r="G260" s="278" t="s">
        <v>142</v>
      </c>
      <c r="H260" s="37"/>
      <c r="I260" s="265">
        <v>44249</v>
      </c>
      <c r="J260" s="37"/>
      <c r="K260" s="37"/>
      <c r="L260" s="278" t="s">
        <v>142</v>
      </c>
      <c r="M260" s="37">
        <v>298</v>
      </c>
      <c r="N260" s="37"/>
      <c r="O260" s="278" t="s">
        <v>11524</v>
      </c>
      <c r="P260" s="37"/>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row>
    <row r="261" spans="1:46">
      <c r="A261" s="265">
        <v>44249</v>
      </c>
      <c r="B261" s="278" t="s">
        <v>175</v>
      </c>
      <c r="C261" s="37">
        <v>883442798</v>
      </c>
      <c r="D261" s="504" t="s">
        <v>5841</v>
      </c>
      <c r="E261" s="278" t="s">
        <v>152</v>
      </c>
      <c r="F261" s="278" t="s">
        <v>140</v>
      </c>
      <c r="G261" s="278" t="s">
        <v>686</v>
      </c>
      <c r="H261" s="37"/>
      <c r="I261" s="265">
        <v>44249</v>
      </c>
      <c r="J261" s="37"/>
      <c r="K261" s="37"/>
      <c r="L261" s="278" t="s">
        <v>686</v>
      </c>
      <c r="M261" s="37">
        <v>459</v>
      </c>
      <c r="N261" s="37"/>
      <c r="O261" s="278" t="s">
        <v>11518</v>
      </c>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row>
    <row r="262" spans="1:46">
      <c r="A262" s="265">
        <v>44249</v>
      </c>
      <c r="B262" s="278" t="s">
        <v>178</v>
      </c>
      <c r="C262" s="37">
        <v>880204158</v>
      </c>
      <c r="D262" s="504" t="s">
        <v>11542</v>
      </c>
      <c r="E262" s="278" t="s">
        <v>139</v>
      </c>
      <c r="F262" s="278" t="s">
        <v>140</v>
      </c>
      <c r="G262" s="278" t="s">
        <v>142</v>
      </c>
      <c r="H262" s="37"/>
      <c r="I262" s="265">
        <v>44249</v>
      </c>
      <c r="J262" s="37"/>
      <c r="K262" s="37"/>
      <c r="L262" s="278" t="s">
        <v>142</v>
      </c>
      <c r="M262" s="37">
        <v>10805.99</v>
      </c>
      <c r="N262" s="37"/>
      <c r="O262" s="278" t="s">
        <v>11543</v>
      </c>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row>
    <row r="263" spans="1:46">
      <c r="A263" s="265">
        <v>44249</v>
      </c>
      <c r="B263" s="278" t="s">
        <v>5589</v>
      </c>
      <c r="C263" s="37">
        <v>882254564</v>
      </c>
      <c r="D263" s="509" t="s">
        <v>11544</v>
      </c>
      <c r="E263" s="278" t="s">
        <v>139</v>
      </c>
      <c r="F263" s="278" t="s">
        <v>140</v>
      </c>
      <c r="G263" s="278" t="s">
        <v>142</v>
      </c>
      <c r="H263" s="37"/>
      <c r="I263" s="265">
        <v>44249</v>
      </c>
      <c r="J263" s="37"/>
      <c r="K263" s="37"/>
      <c r="L263" s="278" t="s">
        <v>142</v>
      </c>
      <c r="M263" s="37">
        <v>3567</v>
      </c>
      <c r="N263" s="37"/>
      <c r="O263" s="278" t="s">
        <v>11522</v>
      </c>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row>
    <row r="264" spans="1:46">
      <c r="A264" s="265">
        <v>44249</v>
      </c>
      <c r="B264" s="278" t="s">
        <v>178</v>
      </c>
      <c r="C264" s="37">
        <v>883274895</v>
      </c>
      <c r="D264" s="504" t="s">
        <v>11545</v>
      </c>
      <c r="E264" s="278" t="s">
        <v>139</v>
      </c>
      <c r="F264" s="278" t="s">
        <v>140</v>
      </c>
      <c r="G264" s="278" t="s">
        <v>172</v>
      </c>
      <c r="H264" s="37"/>
      <c r="I264" s="265">
        <v>44249</v>
      </c>
      <c r="J264" s="37"/>
      <c r="K264" s="37"/>
      <c r="L264" s="278" t="s">
        <v>172</v>
      </c>
      <c r="M264" s="37">
        <v>41.1</v>
      </c>
      <c r="N264" s="37"/>
      <c r="O264" s="37"/>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row>
    <row r="265" spans="1:46">
      <c r="A265" s="265">
        <v>44249</v>
      </c>
      <c r="B265" s="278" t="s">
        <v>175</v>
      </c>
      <c r="C265" s="37">
        <v>880558910</v>
      </c>
      <c r="D265" s="37"/>
      <c r="E265" s="278" t="s">
        <v>152</v>
      </c>
      <c r="F265" s="278" t="s">
        <v>140</v>
      </c>
      <c r="G265" s="278" t="s">
        <v>142</v>
      </c>
      <c r="H265" s="37"/>
      <c r="I265" s="265">
        <v>44249</v>
      </c>
      <c r="J265" s="37"/>
      <c r="K265" s="37"/>
      <c r="L265" s="278" t="s">
        <v>142</v>
      </c>
      <c r="M265" s="37">
        <v>53.5</v>
      </c>
      <c r="N265" s="37"/>
      <c r="O265" s="278" t="s">
        <v>11543</v>
      </c>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row>
    <row r="266" spans="1:46">
      <c r="A266" s="265">
        <v>44249</v>
      </c>
      <c r="B266" s="278" t="s">
        <v>175</v>
      </c>
      <c r="C266" s="37">
        <v>880021536</v>
      </c>
      <c r="D266" s="504" t="s">
        <v>5143</v>
      </c>
      <c r="E266" s="278" t="s">
        <v>139</v>
      </c>
      <c r="F266" s="278" t="s">
        <v>140</v>
      </c>
      <c r="G266" s="278" t="s">
        <v>168</v>
      </c>
      <c r="H266" s="37"/>
      <c r="I266" s="265">
        <v>44249</v>
      </c>
      <c r="J266" s="37"/>
      <c r="K266" s="37"/>
      <c r="L266" s="278" t="s">
        <v>168</v>
      </c>
      <c r="M266" s="37">
        <v>4000</v>
      </c>
      <c r="N266" s="37"/>
      <c r="O266" s="278" t="s">
        <v>2191</v>
      </c>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row>
    <row r="267" spans="1:46">
      <c r="A267" s="265">
        <v>44249</v>
      </c>
      <c r="B267" s="278" t="s">
        <v>178</v>
      </c>
      <c r="C267" s="37">
        <v>882933822</v>
      </c>
      <c r="D267" s="504" t="s">
        <v>5831</v>
      </c>
      <c r="E267" s="278" t="s">
        <v>152</v>
      </c>
      <c r="F267" s="278" t="s">
        <v>140</v>
      </c>
      <c r="G267" s="278" t="s">
        <v>287</v>
      </c>
      <c r="H267" s="37"/>
      <c r="I267" s="265">
        <v>44249</v>
      </c>
      <c r="J267" s="37"/>
      <c r="K267" s="37"/>
      <c r="L267" s="278" t="s">
        <v>287</v>
      </c>
      <c r="M267" s="37">
        <v>24000</v>
      </c>
      <c r="N267" s="37"/>
      <c r="O267" s="37"/>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row>
    <row r="268" spans="1:46">
      <c r="A268" s="265">
        <v>44249</v>
      </c>
      <c r="B268" s="278" t="s">
        <v>194</v>
      </c>
      <c r="C268" s="37">
        <v>880003869</v>
      </c>
      <c r="D268" s="37">
        <v>24701227</v>
      </c>
      <c r="E268" s="278" t="s">
        <v>139</v>
      </c>
      <c r="F268" s="278" t="s">
        <v>140</v>
      </c>
      <c r="G268" s="278" t="s">
        <v>148</v>
      </c>
      <c r="H268" s="37"/>
      <c r="I268" s="265">
        <v>44249</v>
      </c>
      <c r="J268" s="37"/>
      <c r="K268" s="37"/>
      <c r="L268" s="278" t="s">
        <v>148</v>
      </c>
      <c r="M268" s="37">
        <v>55</v>
      </c>
      <c r="N268" s="37"/>
      <c r="O268" s="278" t="s">
        <v>11529</v>
      </c>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row>
    <row r="269" spans="1:46">
      <c r="A269" s="265">
        <v>44249</v>
      </c>
      <c r="B269" s="278" t="s">
        <v>194</v>
      </c>
      <c r="C269" s="37">
        <v>883574362</v>
      </c>
      <c r="D269" s="515" t="s">
        <v>6073</v>
      </c>
      <c r="E269" s="278" t="s">
        <v>139</v>
      </c>
      <c r="F269" s="278" t="s">
        <v>140</v>
      </c>
      <c r="G269" s="278" t="s">
        <v>142</v>
      </c>
      <c r="H269" s="37"/>
      <c r="I269" s="265">
        <v>44249</v>
      </c>
      <c r="J269" s="37"/>
      <c r="K269" s="37"/>
      <c r="L269" s="278" t="s">
        <v>430</v>
      </c>
      <c r="M269" s="37">
        <v>79.849999999999994</v>
      </c>
      <c r="N269" s="37"/>
      <c r="O269" s="278" t="s">
        <v>11543</v>
      </c>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row>
    <row r="270" spans="1:46">
      <c r="A270" s="265">
        <v>44249</v>
      </c>
      <c r="B270" s="278" t="s">
        <v>194</v>
      </c>
      <c r="C270" s="622">
        <v>882177989</v>
      </c>
      <c r="D270" s="623" t="s">
        <v>3172</v>
      </c>
      <c r="E270" s="278" t="s">
        <v>139</v>
      </c>
      <c r="F270" s="278" t="s">
        <v>140</v>
      </c>
      <c r="G270" s="278" t="s">
        <v>190</v>
      </c>
      <c r="H270" s="37"/>
      <c r="I270" s="265">
        <v>44249</v>
      </c>
      <c r="J270" s="37"/>
      <c r="K270" s="37"/>
      <c r="L270" s="278" t="s">
        <v>294</v>
      </c>
      <c r="M270" s="37">
        <v>16</v>
      </c>
      <c r="N270" s="37"/>
      <c r="O270" s="278" t="s">
        <v>11529</v>
      </c>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row>
    <row r="271" spans="1:46">
      <c r="A271" s="265">
        <v>44249</v>
      </c>
      <c r="B271" s="278" t="s">
        <v>194</v>
      </c>
      <c r="C271" s="37">
        <v>881548220</v>
      </c>
      <c r="D271" s="504" t="s">
        <v>2874</v>
      </c>
      <c r="E271" s="278" t="s">
        <v>152</v>
      </c>
      <c r="F271" s="278" t="s">
        <v>140</v>
      </c>
      <c r="G271" s="278" t="s">
        <v>200</v>
      </c>
      <c r="H271" s="37"/>
      <c r="I271" s="265">
        <v>44249</v>
      </c>
      <c r="J271" s="37"/>
      <c r="K271" s="37"/>
      <c r="L271" s="278" t="s">
        <v>200</v>
      </c>
      <c r="M271" s="37">
        <v>65227.68</v>
      </c>
      <c r="N271" s="37"/>
      <c r="O271" s="278" t="s">
        <v>2191</v>
      </c>
      <c r="P271" s="37"/>
      <c r="Q271" s="265">
        <v>44249</v>
      </c>
      <c r="R271" s="37">
        <v>16794</v>
      </c>
      <c r="S271" s="37"/>
      <c r="T271" s="37"/>
      <c r="U271" s="37"/>
      <c r="V271" s="37"/>
      <c r="W271" s="37"/>
      <c r="X271" s="37"/>
      <c r="Y271" s="37"/>
      <c r="Z271" s="37"/>
      <c r="AA271" s="37"/>
      <c r="AB271" s="37"/>
      <c r="AC271" s="37"/>
      <c r="AD271" s="37"/>
      <c r="AE271" s="37"/>
      <c r="AF271" s="37"/>
      <c r="AG271" s="37"/>
      <c r="AH271" s="37"/>
      <c r="AI271" s="37"/>
      <c r="AJ271" s="37"/>
      <c r="AK271" s="37"/>
      <c r="AL271" s="37"/>
      <c r="AM271" s="37"/>
      <c r="AN271" s="37"/>
      <c r="AO271" s="37"/>
      <c r="AP271" s="37"/>
      <c r="AQ271" s="37"/>
      <c r="AR271" s="37"/>
      <c r="AS271" s="37"/>
      <c r="AT271" s="37"/>
    </row>
    <row r="272" spans="1:46">
      <c r="A272" s="265">
        <v>44250</v>
      </c>
      <c r="B272" s="278" t="s">
        <v>154</v>
      </c>
      <c r="C272" s="37">
        <v>882721922</v>
      </c>
      <c r="D272" s="504" t="s">
        <v>2954</v>
      </c>
      <c r="E272" s="278" t="s">
        <v>139</v>
      </c>
      <c r="F272" s="278" t="s">
        <v>140</v>
      </c>
      <c r="G272" s="278" t="s">
        <v>182</v>
      </c>
      <c r="H272" s="37"/>
      <c r="I272" s="265">
        <v>44250</v>
      </c>
      <c r="J272" s="37"/>
      <c r="K272" s="37"/>
      <c r="L272" s="278" t="s">
        <v>182</v>
      </c>
      <c r="M272" s="37">
        <v>15552</v>
      </c>
      <c r="N272" s="37"/>
      <c r="O272" s="278" t="s">
        <v>11458</v>
      </c>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row>
    <row r="273" spans="1:46">
      <c r="A273" s="265">
        <v>44250</v>
      </c>
      <c r="B273" s="278" t="s">
        <v>281</v>
      </c>
      <c r="C273" s="37">
        <v>882869943</v>
      </c>
      <c r="D273" s="504" t="s">
        <v>2992</v>
      </c>
      <c r="E273" s="278" t="s">
        <v>152</v>
      </c>
      <c r="F273" s="278" t="s">
        <v>140</v>
      </c>
      <c r="G273" s="278" t="s">
        <v>142</v>
      </c>
      <c r="H273" s="37"/>
      <c r="I273" s="265">
        <v>44250</v>
      </c>
      <c r="J273" s="37"/>
      <c r="K273" s="37"/>
      <c r="L273" s="278" t="s">
        <v>142</v>
      </c>
      <c r="M273" s="37">
        <v>315</v>
      </c>
      <c r="N273" s="37"/>
      <c r="O273" s="278" t="s">
        <v>11458</v>
      </c>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row>
    <row r="274" spans="1:46">
      <c r="A274" s="265">
        <v>44250</v>
      </c>
      <c r="B274" s="278" t="s">
        <v>156</v>
      </c>
      <c r="C274" s="37">
        <v>880942467</v>
      </c>
      <c r="D274" s="534">
        <v>502810858</v>
      </c>
      <c r="E274" s="278" t="s">
        <v>152</v>
      </c>
      <c r="F274" s="278" t="s">
        <v>140</v>
      </c>
      <c r="G274" s="278" t="s">
        <v>142</v>
      </c>
      <c r="H274" s="37"/>
      <c r="I274" s="265">
        <v>44250</v>
      </c>
      <c r="J274" s="37"/>
      <c r="K274" s="37"/>
      <c r="L274" s="278" t="s">
        <v>142</v>
      </c>
      <c r="M274" s="37">
        <v>572</v>
      </c>
      <c r="N274" s="37"/>
      <c r="O274" s="278" t="s">
        <v>2191</v>
      </c>
      <c r="P274" s="37"/>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37"/>
      <c r="AN274" s="37"/>
      <c r="AO274" s="37"/>
      <c r="AP274" s="37"/>
      <c r="AQ274" s="37"/>
      <c r="AR274" s="37"/>
      <c r="AS274" s="37"/>
      <c r="AT274" s="37"/>
    </row>
    <row r="275" spans="1:46">
      <c r="A275" s="265">
        <v>44250</v>
      </c>
      <c r="B275" s="278" t="s">
        <v>178</v>
      </c>
      <c r="C275" s="37">
        <v>882835745</v>
      </c>
      <c r="D275" s="504" t="s">
        <v>5833</v>
      </c>
      <c r="E275" s="278" t="s">
        <v>139</v>
      </c>
      <c r="F275" s="278" t="s">
        <v>140</v>
      </c>
      <c r="G275" s="278" t="s">
        <v>287</v>
      </c>
      <c r="H275" s="37"/>
      <c r="I275" s="265">
        <v>44250</v>
      </c>
      <c r="J275" s="37"/>
      <c r="K275" s="37"/>
      <c r="L275" s="278" t="s">
        <v>287</v>
      </c>
      <c r="M275" s="37">
        <v>48000</v>
      </c>
      <c r="N275" s="37"/>
      <c r="O275" s="37"/>
      <c r="P275" s="37"/>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37"/>
      <c r="AN275" s="37"/>
      <c r="AO275" s="37"/>
      <c r="AP275" s="37"/>
      <c r="AQ275" s="37"/>
      <c r="AR275" s="37"/>
      <c r="AS275" s="37"/>
      <c r="AT275" s="37"/>
    </row>
    <row r="276" spans="1:46">
      <c r="A276" s="265">
        <v>44250</v>
      </c>
      <c r="B276" s="278" t="s">
        <v>281</v>
      </c>
      <c r="C276" s="37">
        <v>883252564</v>
      </c>
      <c r="D276" s="510" t="s">
        <v>11546</v>
      </c>
      <c r="E276" s="278" t="s">
        <v>152</v>
      </c>
      <c r="F276" s="278" t="s">
        <v>140</v>
      </c>
      <c r="G276" s="278" t="s">
        <v>142</v>
      </c>
      <c r="H276" s="37"/>
      <c r="I276" s="265">
        <v>44250</v>
      </c>
      <c r="J276" s="37"/>
      <c r="K276" s="37"/>
      <c r="L276" s="278" t="s">
        <v>142</v>
      </c>
      <c r="M276" s="37">
        <v>24</v>
      </c>
      <c r="N276" s="37"/>
      <c r="O276" s="278" t="s">
        <v>11458</v>
      </c>
      <c r="P276" s="37"/>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37"/>
      <c r="AN276" s="37"/>
      <c r="AO276" s="37"/>
      <c r="AP276" s="37"/>
      <c r="AQ276" s="37"/>
      <c r="AR276" s="37"/>
      <c r="AS276" s="37"/>
      <c r="AT276" s="37"/>
    </row>
    <row r="277" spans="1:46">
      <c r="A277" s="265">
        <v>44250</v>
      </c>
      <c r="B277" s="278" t="s">
        <v>281</v>
      </c>
      <c r="C277" s="37">
        <v>881792233</v>
      </c>
      <c r="D277" s="534">
        <v>635306741</v>
      </c>
      <c r="E277" s="278" t="s">
        <v>139</v>
      </c>
      <c r="F277" s="278" t="s">
        <v>140</v>
      </c>
      <c r="G277" s="278" t="s">
        <v>148</v>
      </c>
      <c r="H277" s="37"/>
      <c r="I277" s="265">
        <v>44250</v>
      </c>
      <c r="J277" s="37"/>
      <c r="K277" s="37"/>
      <c r="L277" s="278" t="s">
        <v>148</v>
      </c>
      <c r="M277" s="37">
        <v>48</v>
      </c>
      <c r="N277" s="37"/>
      <c r="O277" s="278" t="s">
        <v>11458</v>
      </c>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row>
    <row r="278" spans="1:46">
      <c r="A278" s="265">
        <v>44250</v>
      </c>
      <c r="B278" s="278" t="s">
        <v>5487</v>
      </c>
      <c r="C278" s="509" t="s">
        <v>11547</v>
      </c>
      <c r="D278" s="504" t="s">
        <v>11548</v>
      </c>
      <c r="E278" s="278" t="s">
        <v>139</v>
      </c>
      <c r="F278" s="278" t="s">
        <v>140</v>
      </c>
      <c r="G278" s="278" t="s">
        <v>163</v>
      </c>
      <c r="H278" s="37"/>
      <c r="I278" s="265">
        <v>44250</v>
      </c>
      <c r="J278" s="37"/>
      <c r="K278" s="37"/>
      <c r="L278" s="278" t="s">
        <v>142</v>
      </c>
      <c r="M278" s="37">
        <v>590.25</v>
      </c>
      <c r="N278" s="37"/>
      <c r="O278" s="278" t="s">
        <v>11458</v>
      </c>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row>
    <row r="279" spans="1:46">
      <c r="A279" s="265">
        <v>44250</v>
      </c>
      <c r="B279" s="278" t="s">
        <v>5589</v>
      </c>
      <c r="C279" s="331">
        <v>882823424</v>
      </c>
      <c r="D279" s="504" t="s">
        <v>11549</v>
      </c>
      <c r="E279" s="278" t="s">
        <v>152</v>
      </c>
      <c r="F279" s="278" t="s">
        <v>140</v>
      </c>
      <c r="G279" s="278" t="s">
        <v>287</v>
      </c>
      <c r="H279" s="37"/>
      <c r="I279" s="265">
        <v>44250</v>
      </c>
      <c r="J279" s="37"/>
      <c r="K279" s="37"/>
      <c r="L279" s="278" t="s">
        <v>287</v>
      </c>
      <c r="M279" s="37">
        <v>1080</v>
      </c>
      <c r="N279" s="37"/>
      <c r="O279" s="278" t="s">
        <v>11550</v>
      </c>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row>
    <row r="280" spans="1:46">
      <c r="A280" s="265">
        <v>44250</v>
      </c>
      <c r="B280" s="278" t="s">
        <v>194</v>
      </c>
      <c r="C280" s="331">
        <v>881352797</v>
      </c>
      <c r="D280" s="523" t="s">
        <v>3034</v>
      </c>
      <c r="E280" s="278" t="s">
        <v>152</v>
      </c>
      <c r="F280" s="278" t="s">
        <v>140</v>
      </c>
      <c r="G280" s="278" t="s">
        <v>142</v>
      </c>
      <c r="H280" s="37"/>
      <c r="I280" s="265">
        <v>44250</v>
      </c>
      <c r="J280" s="37"/>
      <c r="K280" s="37"/>
      <c r="L280" s="278" t="s">
        <v>142</v>
      </c>
      <c r="M280" s="37">
        <v>749.39</v>
      </c>
      <c r="N280" s="37"/>
      <c r="O280" s="278" t="s">
        <v>11458</v>
      </c>
      <c r="P280" s="37"/>
      <c r="Q280" s="37"/>
      <c r="R280" s="37"/>
      <c r="S280" s="37"/>
      <c r="T280" s="37"/>
      <c r="U280" s="37"/>
      <c r="V280" s="37"/>
      <c r="W280" s="37"/>
      <c r="X280" s="37"/>
      <c r="Y280" s="37"/>
      <c r="Z280" s="37"/>
      <c r="AA280" s="37"/>
      <c r="AB280" s="37"/>
      <c r="AC280" s="37"/>
      <c r="AD280" s="37"/>
      <c r="AE280" s="37"/>
      <c r="AF280" s="37"/>
      <c r="AG280" s="37"/>
      <c r="AH280" s="37"/>
      <c r="AI280" s="37"/>
      <c r="AJ280" s="37"/>
      <c r="AK280" s="37"/>
      <c r="AL280" s="37"/>
      <c r="AM280" s="37"/>
      <c r="AN280" s="37"/>
      <c r="AO280" s="37"/>
      <c r="AP280" s="37"/>
      <c r="AQ280" s="37"/>
      <c r="AR280" s="37"/>
      <c r="AS280" s="37"/>
      <c r="AT280" s="37"/>
    </row>
    <row r="281" spans="1:46">
      <c r="A281" s="265">
        <v>44250</v>
      </c>
      <c r="B281" s="278" t="s">
        <v>194</v>
      </c>
      <c r="C281" s="331">
        <v>882683759</v>
      </c>
      <c r="D281" s="523" t="s">
        <v>11509</v>
      </c>
      <c r="E281" s="278" t="s">
        <v>152</v>
      </c>
      <c r="F281" s="278" t="s">
        <v>140</v>
      </c>
      <c r="G281" s="278" t="s">
        <v>142</v>
      </c>
      <c r="H281" s="37"/>
      <c r="I281" s="265">
        <v>44250</v>
      </c>
      <c r="J281" s="37"/>
      <c r="K281" s="37"/>
      <c r="L281" s="278" t="s">
        <v>142</v>
      </c>
      <c r="M281" s="37">
        <v>957</v>
      </c>
      <c r="N281" s="37"/>
      <c r="O281" s="278" t="s">
        <v>11458</v>
      </c>
      <c r="P281" s="37"/>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37"/>
      <c r="AN281" s="37"/>
      <c r="AO281" s="37"/>
      <c r="AP281" s="37"/>
      <c r="AQ281" s="37"/>
      <c r="AR281" s="37"/>
      <c r="AS281" s="37"/>
      <c r="AT281" s="37"/>
    </row>
    <row r="282" spans="1:46">
      <c r="A282" s="265">
        <v>44251</v>
      </c>
      <c r="B282" s="278" t="s">
        <v>154</v>
      </c>
      <c r="C282" s="262">
        <v>881727940</v>
      </c>
      <c r="D282" s="262">
        <v>2107415838</v>
      </c>
      <c r="E282" s="278" t="s">
        <v>139</v>
      </c>
      <c r="F282" s="278" t="s">
        <v>140</v>
      </c>
      <c r="G282" s="278" t="s">
        <v>142</v>
      </c>
      <c r="H282" s="262"/>
      <c r="I282" s="265">
        <v>44251</v>
      </c>
      <c r="J282" s="262"/>
      <c r="K282" s="262"/>
      <c r="L282" s="278" t="s">
        <v>142</v>
      </c>
      <c r="M282" s="262">
        <v>1999</v>
      </c>
      <c r="N282" s="37"/>
      <c r="O282" s="278" t="s">
        <v>11459</v>
      </c>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row>
    <row r="283" spans="1:46">
      <c r="A283" s="265">
        <v>44251</v>
      </c>
      <c r="B283" s="278" t="s">
        <v>156</v>
      </c>
      <c r="C283" s="37">
        <v>881928608</v>
      </c>
      <c r="D283" s="517" t="s">
        <v>5897</v>
      </c>
      <c r="E283" s="278" t="s">
        <v>139</v>
      </c>
      <c r="F283" s="278" t="s">
        <v>140</v>
      </c>
      <c r="G283" s="37"/>
      <c r="H283" s="37"/>
      <c r="I283" s="265">
        <v>44251</v>
      </c>
      <c r="J283" s="37"/>
      <c r="K283" s="37"/>
      <c r="L283" s="278" t="s">
        <v>225</v>
      </c>
      <c r="M283" s="37">
        <v>117.82</v>
      </c>
      <c r="N283" s="37"/>
      <c r="O283" s="278" t="s">
        <v>11459</v>
      </c>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row>
    <row r="284" spans="1:46">
      <c r="A284" s="265">
        <v>44251</v>
      </c>
      <c r="B284" s="278" t="s">
        <v>281</v>
      </c>
      <c r="C284" s="37">
        <v>883525823</v>
      </c>
      <c r="D284" s="37">
        <v>188669551</v>
      </c>
      <c r="E284" s="278" t="s">
        <v>152</v>
      </c>
      <c r="F284" s="278" t="s">
        <v>140</v>
      </c>
      <c r="G284" s="278" t="s">
        <v>142</v>
      </c>
      <c r="H284" s="37"/>
      <c r="I284" s="265">
        <v>44251</v>
      </c>
      <c r="J284" s="37"/>
      <c r="K284" s="37"/>
      <c r="L284" s="278" t="s">
        <v>142</v>
      </c>
      <c r="M284" s="37">
        <v>216</v>
      </c>
      <c r="N284" s="278" t="s">
        <v>37</v>
      </c>
      <c r="O284" s="278" t="s">
        <v>2191</v>
      </c>
      <c r="P284" s="37"/>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37"/>
      <c r="AN284" s="37"/>
      <c r="AO284" s="37"/>
      <c r="AP284" s="37"/>
      <c r="AQ284" s="37"/>
      <c r="AR284" s="37"/>
      <c r="AS284" s="37"/>
      <c r="AT284" s="37"/>
    </row>
    <row r="285" spans="1:46">
      <c r="A285" s="265">
        <v>44251</v>
      </c>
      <c r="B285" s="278" t="s">
        <v>5589</v>
      </c>
      <c r="C285" s="331">
        <v>880387377</v>
      </c>
      <c r="D285" s="534">
        <v>19141883</v>
      </c>
      <c r="E285" s="278" t="s">
        <v>139</v>
      </c>
      <c r="F285" s="278" t="s">
        <v>140</v>
      </c>
      <c r="G285" s="278" t="s">
        <v>168</v>
      </c>
      <c r="H285" s="37"/>
      <c r="I285" s="265">
        <v>44251</v>
      </c>
      <c r="J285" s="37"/>
      <c r="K285" s="37"/>
      <c r="L285" s="278" t="s">
        <v>168</v>
      </c>
      <c r="M285" s="37">
        <v>4200</v>
      </c>
      <c r="N285" s="37"/>
      <c r="O285" s="278" t="s">
        <v>11459</v>
      </c>
      <c r="P285" s="37"/>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37"/>
      <c r="AN285" s="37"/>
      <c r="AO285" s="37"/>
      <c r="AP285" s="37"/>
      <c r="AQ285" s="37"/>
      <c r="AR285" s="37"/>
      <c r="AS285" s="37"/>
      <c r="AT285" s="37"/>
    </row>
    <row r="286" spans="1:46">
      <c r="A286" s="265">
        <v>44251</v>
      </c>
      <c r="B286" s="278" t="s">
        <v>154</v>
      </c>
      <c r="C286" s="37">
        <v>880207790</v>
      </c>
      <c r="D286" s="504" t="s">
        <v>6081</v>
      </c>
      <c r="E286" s="278" t="s">
        <v>139</v>
      </c>
      <c r="F286" s="278" t="s">
        <v>140</v>
      </c>
      <c r="G286" s="37"/>
      <c r="H286" s="37"/>
      <c r="I286" s="265">
        <v>44251</v>
      </c>
      <c r="J286" s="37"/>
      <c r="K286" s="37"/>
      <c r="L286" s="278" t="s">
        <v>181</v>
      </c>
      <c r="M286" s="37">
        <v>99.66</v>
      </c>
      <c r="N286" s="37"/>
      <c r="O286" s="278" t="s">
        <v>11459</v>
      </c>
      <c r="P286" s="37"/>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37"/>
      <c r="AN286" s="37"/>
      <c r="AO286" s="37"/>
      <c r="AP286" s="37"/>
      <c r="AQ286" s="37"/>
      <c r="AR286" s="37"/>
      <c r="AS286" s="37"/>
      <c r="AT286" s="37"/>
    </row>
    <row r="287" spans="1:46">
      <c r="A287" s="265">
        <v>44251</v>
      </c>
      <c r="B287" s="278" t="s">
        <v>175</v>
      </c>
      <c r="C287" s="37">
        <v>880491010</v>
      </c>
      <c r="D287" s="37"/>
      <c r="E287" s="278" t="s">
        <v>152</v>
      </c>
      <c r="F287" s="278" t="s">
        <v>140</v>
      </c>
      <c r="G287" s="278" t="s">
        <v>142</v>
      </c>
      <c r="H287" s="37"/>
      <c r="I287" s="265">
        <v>44251</v>
      </c>
      <c r="J287" s="37"/>
      <c r="K287" s="37"/>
      <c r="L287" s="278" t="s">
        <v>142</v>
      </c>
      <c r="M287" s="37">
        <v>409.5</v>
      </c>
      <c r="N287" s="37"/>
      <c r="O287" s="278" t="s">
        <v>11459</v>
      </c>
      <c r="P287" s="37"/>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37"/>
      <c r="AN287" s="37"/>
      <c r="AO287" s="37"/>
      <c r="AP287" s="37"/>
      <c r="AQ287" s="37"/>
      <c r="AR287" s="37"/>
      <c r="AS287" s="37"/>
      <c r="AT287" s="37"/>
    </row>
    <row r="288" spans="1:46">
      <c r="A288" s="265">
        <v>44251</v>
      </c>
      <c r="B288" s="278" t="s">
        <v>146</v>
      </c>
      <c r="C288" s="37">
        <v>882237295</v>
      </c>
      <c r="D288" s="504" t="s">
        <v>11551</v>
      </c>
      <c r="E288" s="278" t="s">
        <v>139</v>
      </c>
      <c r="F288" s="278" t="s">
        <v>140</v>
      </c>
      <c r="G288" s="37"/>
      <c r="H288" s="37"/>
      <c r="I288" s="265">
        <v>44251</v>
      </c>
      <c r="J288" s="37"/>
      <c r="K288" s="37"/>
      <c r="L288" s="278" t="s">
        <v>148</v>
      </c>
      <c r="M288" s="37">
        <v>48</v>
      </c>
      <c r="N288" s="37"/>
      <c r="O288" s="278" t="s">
        <v>11464</v>
      </c>
      <c r="P288" s="37"/>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37"/>
      <c r="AN288" s="37"/>
      <c r="AO288" s="37"/>
      <c r="AP288" s="37"/>
      <c r="AQ288" s="37"/>
      <c r="AR288" s="37"/>
      <c r="AS288" s="37"/>
      <c r="AT288" s="37"/>
    </row>
    <row r="289" spans="1:46">
      <c r="A289" s="265">
        <v>44251</v>
      </c>
      <c r="B289" s="278" t="s">
        <v>281</v>
      </c>
      <c r="C289" s="37">
        <v>883437101</v>
      </c>
      <c r="D289" s="504" t="s">
        <v>5796</v>
      </c>
      <c r="E289" s="278" t="s">
        <v>152</v>
      </c>
      <c r="F289" s="278" t="s">
        <v>140</v>
      </c>
      <c r="G289" s="278" t="s">
        <v>142</v>
      </c>
      <c r="H289" s="37"/>
      <c r="I289" s="265">
        <v>44251</v>
      </c>
      <c r="J289" s="37"/>
      <c r="K289" s="37"/>
      <c r="L289" s="278" t="s">
        <v>142</v>
      </c>
      <c r="M289" s="37">
        <v>139</v>
      </c>
      <c r="N289" s="37"/>
      <c r="O289" s="278" t="s">
        <v>11459</v>
      </c>
      <c r="P289" s="37"/>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37"/>
      <c r="AN289" s="37"/>
      <c r="AO289" s="37"/>
      <c r="AP289" s="37"/>
      <c r="AQ289" s="37"/>
      <c r="AR289" s="37"/>
      <c r="AS289" s="37"/>
      <c r="AT289" s="37"/>
    </row>
    <row r="290" spans="1:46">
      <c r="A290" s="265">
        <v>44251</v>
      </c>
      <c r="B290" s="278" t="s">
        <v>194</v>
      </c>
      <c r="C290" s="37">
        <v>883272798</v>
      </c>
      <c r="D290" s="504" t="s">
        <v>11552</v>
      </c>
      <c r="E290" s="278" t="s">
        <v>152</v>
      </c>
      <c r="F290" s="278" t="s">
        <v>140</v>
      </c>
      <c r="G290" s="278" t="s">
        <v>142</v>
      </c>
      <c r="H290" s="37"/>
      <c r="I290" s="265">
        <v>44251</v>
      </c>
      <c r="J290" s="37"/>
      <c r="K290" s="37"/>
      <c r="L290" s="278" t="s">
        <v>142</v>
      </c>
      <c r="M290" s="37">
        <v>472.56</v>
      </c>
      <c r="N290" s="37"/>
      <c r="O290" s="278" t="s">
        <v>11459</v>
      </c>
      <c r="P290" s="37"/>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37"/>
      <c r="AN290" s="37"/>
      <c r="AO290" s="37"/>
      <c r="AP290" s="37"/>
      <c r="AQ290" s="37"/>
      <c r="AR290" s="37"/>
      <c r="AS290" s="37"/>
      <c r="AT290" s="37"/>
    </row>
    <row r="291" spans="1:46">
      <c r="A291" s="265">
        <v>44251</v>
      </c>
      <c r="B291" s="278" t="s">
        <v>194</v>
      </c>
      <c r="C291" s="331">
        <v>881352797</v>
      </c>
      <c r="D291" s="523" t="s">
        <v>3060</v>
      </c>
      <c r="E291" s="278" t="s">
        <v>152</v>
      </c>
      <c r="F291" s="278" t="s">
        <v>140</v>
      </c>
      <c r="G291" s="278" t="s">
        <v>142</v>
      </c>
      <c r="H291" s="37"/>
      <c r="I291" s="265">
        <v>44251</v>
      </c>
      <c r="J291" s="37"/>
      <c r="K291" s="37"/>
      <c r="L291" s="278" t="s">
        <v>142</v>
      </c>
      <c r="M291" s="37">
        <v>105.5</v>
      </c>
      <c r="N291" s="37"/>
      <c r="O291" s="278" t="s">
        <v>11459</v>
      </c>
      <c r="P291" s="37"/>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37"/>
      <c r="AN291" s="37"/>
      <c r="AO291" s="37"/>
      <c r="AP291" s="37"/>
      <c r="AQ291" s="37"/>
      <c r="AR291" s="37"/>
      <c r="AS291" s="37"/>
      <c r="AT291" s="37"/>
    </row>
    <row r="292" spans="1:46">
      <c r="A292" s="265">
        <v>44251</v>
      </c>
      <c r="B292" s="278" t="s">
        <v>194</v>
      </c>
      <c r="C292" s="331">
        <v>882177989</v>
      </c>
      <c r="D292" s="523" t="s">
        <v>3172</v>
      </c>
      <c r="E292" s="278" t="s">
        <v>139</v>
      </c>
      <c r="F292" s="278" t="s">
        <v>140</v>
      </c>
      <c r="G292" s="278" t="s">
        <v>190</v>
      </c>
      <c r="H292" s="37"/>
      <c r="I292" s="265">
        <v>44251</v>
      </c>
      <c r="J292" s="37"/>
      <c r="K292" s="37"/>
      <c r="L292" s="278" t="s">
        <v>294</v>
      </c>
      <c r="M292" s="37">
        <v>80</v>
      </c>
      <c r="N292" s="37"/>
      <c r="O292" s="278" t="s">
        <v>11459</v>
      </c>
      <c r="P292" s="37"/>
      <c r="Q292" s="265">
        <v>44253</v>
      </c>
      <c r="R292" s="37">
        <v>26398</v>
      </c>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row>
    <row r="293" spans="1:46">
      <c r="A293" s="265">
        <v>44251</v>
      </c>
      <c r="B293" s="278" t="s">
        <v>156</v>
      </c>
      <c r="C293" s="331">
        <v>880039218</v>
      </c>
      <c r="D293" s="37">
        <v>915696819</v>
      </c>
      <c r="E293" s="278" t="s">
        <v>152</v>
      </c>
      <c r="F293" s="278" t="s">
        <v>140</v>
      </c>
      <c r="G293" s="278" t="s">
        <v>142</v>
      </c>
      <c r="H293" s="37"/>
      <c r="I293" s="265">
        <v>44251</v>
      </c>
      <c r="J293" s="37"/>
      <c r="K293" s="37"/>
      <c r="L293" s="278" t="s">
        <v>142</v>
      </c>
      <c r="M293" s="37">
        <v>2.62</v>
      </c>
      <c r="N293" s="37"/>
      <c r="O293" s="278" t="s">
        <v>11459</v>
      </c>
      <c r="P293" s="37"/>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37"/>
      <c r="AN293" s="37"/>
      <c r="AO293" s="37"/>
      <c r="AP293" s="37"/>
      <c r="AQ293" s="37"/>
      <c r="AR293" s="37"/>
      <c r="AS293" s="37"/>
      <c r="AT293" s="37"/>
    </row>
    <row r="294" spans="1:46">
      <c r="A294" s="265">
        <v>44251</v>
      </c>
      <c r="B294" s="278" t="s">
        <v>156</v>
      </c>
      <c r="C294" s="331">
        <v>883528853</v>
      </c>
      <c r="D294" s="515" t="s">
        <v>11553</v>
      </c>
      <c r="E294" s="278" t="s">
        <v>152</v>
      </c>
      <c r="F294" s="278" t="s">
        <v>140</v>
      </c>
      <c r="G294" s="37"/>
      <c r="H294" s="37"/>
      <c r="I294" s="265">
        <v>44251</v>
      </c>
      <c r="J294" s="37"/>
      <c r="K294" s="37"/>
      <c r="L294" s="278" t="s">
        <v>148</v>
      </c>
      <c r="M294" s="37">
        <v>5</v>
      </c>
      <c r="N294" s="37"/>
      <c r="O294" s="37"/>
      <c r="P294" s="37"/>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37"/>
      <c r="AN294" s="37"/>
      <c r="AO294" s="37"/>
      <c r="AP294" s="37"/>
      <c r="AQ294" s="37"/>
      <c r="AR294" s="37"/>
      <c r="AS294" s="37"/>
      <c r="AT294" s="37"/>
    </row>
    <row r="295" spans="1:46">
      <c r="A295" s="265">
        <v>44251</v>
      </c>
      <c r="B295" s="278" t="s">
        <v>156</v>
      </c>
      <c r="C295" s="331">
        <v>880856929</v>
      </c>
      <c r="D295" s="515" t="s">
        <v>11554</v>
      </c>
      <c r="E295" s="278" t="s">
        <v>139</v>
      </c>
      <c r="F295" s="278" t="s">
        <v>140</v>
      </c>
      <c r="G295" s="37"/>
      <c r="H295" s="37"/>
      <c r="I295" s="265">
        <v>44251</v>
      </c>
      <c r="J295" s="37"/>
      <c r="K295" s="37"/>
      <c r="L295" s="278" t="s">
        <v>287</v>
      </c>
      <c r="M295" s="37">
        <v>540</v>
      </c>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c r="AK295" s="37"/>
      <c r="AL295" s="37"/>
      <c r="AM295" s="37"/>
      <c r="AN295" s="37"/>
      <c r="AO295" s="37"/>
      <c r="AP295" s="37"/>
      <c r="AQ295" s="37"/>
      <c r="AR295" s="37"/>
      <c r="AS295" s="37"/>
      <c r="AT295" s="37"/>
    </row>
    <row r="296" spans="1:46">
      <c r="A296" s="265">
        <v>44251</v>
      </c>
      <c r="B296" s="278" t="s">
        <v>156</v>
      </c>
      <c r="C296" s="331">
        <v>880004859</v>
      </c>
      <c r="D296" s="515" t="s">
        <v>4660</v>
      </c>
      <c r="E296" s="278" t="s">
        <v>139</v>
      </c>
      <c r="F296" s="278" t="s">
        <v>140</v>
      </c>
      <c r="G296" s="37"/>
      <c r="H296" s="37"/>
      <c r="I296" s="265">
        <v>44251</v>
      </c>
      <c r="J296" s="37"/>
      <c r="K296" s="37"/>
      <c r="L296" s="278" t="s">
        <v>142</v>
      </c>
      <c r="M296" s="37">
        <v>76.650000000000006</v>
      </c>
      <c r="N296" s="37"/>
      <c r="O296" s="37"/>
      <c r="P296" s="37"/>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37"/>
      <c r="AN296" s="37"/>
      <c r="AO296" s="37"/>
      <c r="AP296" s="37"/>
      <c r="AQ296" s="37"/>
      <c r="AR296" s="37"/>
      <c r="AS296" s="37"/>
      <c r="AT296" s="37"/>
    </row>
    <row r="297" spans="1:46">
      <c r="A297" s="505">
        <v>44251</v>
      </c>
      <c r="B297" s="278" t="s">
        <v>5592</v>
      </c>
      <c r="C297" s="37">
        <v>883524097</v>
      </c>
      <c r="D297" s="504" t="s">
        <v>11555</v>
      </c>
      <c r="E297" s="278" t="s">
        <v>152</v>
      </c>
      <c r="F297" s="278" t="s">
        <v>140</v>
      </c>
      <c r="G297" s="624" t="s">
        <v>148</v>
      </c>
      <c r="H297" s="521"/>
      <c r="I297" s="505">
        <v>44229</v>
      </c>
      <c r="J297" s="37"/>
      <c r="K297" s="37"/>
      <c r="L297" s="278" t="s">
        <v>148</v>
      </c>
      <c r="M297" s="37">
        <v>5</v>
      </c>
      <c r="N297" s="37"/>
      <c r="O297" s="278" t="s">
        <v>11406</v>
      </c>
      <c r="P297" s="37"/>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37"/>
      <c r="AN297" s="37"/>
      <c r="AO297" s="37"/>
      <c r="AP297" s="37"/>
      <c r="AQ297" s="37"/>
      <c r="AR297" s="37"/>
      <c r="AS297" s="37"/>
      <c r="AT297" s="37"/>
    </row>
    <row r="298" spans="1:46">
      <c r="A298" s="265">
        <v>44251</v>
      </c>
      <c r="B298" s="278" t="s">
        <v>5592</v>
      </c>
      <c r="C298" s="37">
        <v>882557850</v>
      </c>
      <c r="D298" s="504" t="s">
        <v>11556</v>
      </c>
      <c r="E298" s="278" t="s">
        <v>139</v>
      </c>
      <c r="F298" s="278" t="s">
        <v>140</v>
      </c>
      <c r="G298" s="624" t="s">
        <v>172</v>
      </c>
      <c r="H298" s="521"/>
      <c r="I298" s="505">
        <v>44230</v>
      </c>
      <c r="J298" s="37"/>
      <c r="K298" s="37"/>
      <c r="L298" s="278" t="s">
        <v>172</v>
      </c>
      <c r="M298" s="37">
        <v>9.77</v>
      </c>
      <c r="N298" s="37"/>
      <c r="O298" s="278" t="s">
        <v>11392</v>
      </c>
      <c r="P298" s="37"/>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37"/>
      <c r="AN298" s="37"/>
      <c r="AO298" s="37"/>
      <c r="AP298" s="37"/>
      <c r="AQ298" s="37"/>
      <c r="AR298" s="37"/>
      <c r="AS298" s="37"/>
      <c r="AT298" s="37"/>
    </row>
    <row r="299" spans="1:46">
      <c r="A299" s="265">
        <v>44251</v>
      </c>
      <c r="B299" s="278" t="s">
        <v>5592</v>
      </c>
      <c r="C299" s="37">
        <v>881662200</v>
      </c>
      <c r="D299" s="504" t="s">
        <v>11557</v>
      </c>
      <c r="E299" s="278" t="s">
        <v>152</v>
      </c>
      <c r="F299" s="278" t="s">
        <v>140</v>
      </c>
      <c r="G299" s="624" t="s">
        <v>11558</v>
      </c>
      <c r="H299" s="521"/>
      <c r="I299" s="265">
        <v>44232</v>
      </c>
      <c r="J299" s="37"/>
      <c r="K299" s="37"/>
      <c r="L299" s="278" t="s">
        <v>11558</v>
      </c>
      <c r="M299" s="37">
        <v>9.9</v>
      </c>
      <c r="N299" s="37"/>
      <c r="O299" s="278" t="s">
        <v>11403</v>
      </c>
      <c r="P299" s="37"/>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37"/>
      <c r="AN299" s="37"/>
      <c r="AO299" s="37"/>
      <c r="AP299" s="37"/>
      <c r="AQ299" s="37"/>
      <c r="AR299" s="37"/>
      <c r="AS299" s="37"/>
      <c r="AT299" s="37"/>
    </row>
    <row r="300" spans="1:46">
      <c r="A300" s="265">
        <v>44251</v>
      </c>
      <c r="B300" s="278" t="s">
        <v>5592</v>
      </c>
      <c r="C300" s="37">
        <v>883053234</v>
      </c>
      <c r="D300" s="504" t="s">
        <v>5823</v>
      </c>
      <c r="E300" s="278" t="s">
        <v>152</v>
      </c>
      <c r="F300" s="278" t="s">
        <v>140</v>
      </c>
      <c r="G300" s="624" t="s">
        <v>142</v>
      </c>
      <c r="H300" s="521"/>
      <c r="I300" s="265">
        <v>44251</v>
      </c>
      <c r="J300" s="37"/>
      <c r="K300" s="37"/>
      <c r="L300" s="278" t="s">
        <v>142</v>
      </c>
      <c r="M300" s="37">
        <v>834</v>
      </c>
      <c r="N300" s="37"/>
      <c r="O300" s="278" t="s">
        <v>11403</v>
      </c>
      <c r="P300" s="37"/>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37"/>
      <c r="AN300" s="37"/>
      <c r="AO300" s="37"/>
      <c r="AP300" s="37"/>
      <c r="AQ300" s="37"/>
      <c r="AR300" s="37"/>
      <c r="AS300" s="37"/>
      <c r="AT300" s="37"/>
    </row>
    <row r="301" spans="1:46">
      <c r="A301" s="265">
        <v>44251</v>
      </c>
      <c r="B301" s="278" t="s">
        <v>5592</v>
      </c>
      <c r="C301" s="37">
        <v>881735089</v>
      </c>
      <c r="D301" s="504" t="s">
        <v>11559</v>
      </c>
      <c r="E301" s="278" t="s">
        <v>152</v>
      </c>
      <c r="F301" s="278" t="s">
        <v>140</v>
      </c>
      <c r="G301" s="624" t="s">
        <v>142</v>
      </c>
      <c r="H301" s="521"/>
      <c r="I301" s="265">
        <v>44251</v>
      </c>
      <c r="J301" s="37"/>
      <c r="K301" s="37"/>
      <c r="L301" s="278" t="s">
        <v>142</v>
      </c>
      <c r="M301" s="37">
        <v>108</v>
      </c>
      <c r="N301" s="37"/>
      <c r="O301" s="278" t="s">
        <v>11393</v>
      </c>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row>
    <row r="302" spans="1:46">
      <c r="A302" s="265">
        <v>44251</v>
      </c>
      <c r="B302" s="278" t="s">
        <v>5592</v>
      </c>
      <c r="C302" s="37">
        <v>881492240</v>
      </c>
      <c r="D302" s="504" t="s">
        <v>11560</v>
      </c>
      <c r="E302" s="278" t="s">
        <v>139</v>
      </c>
      <c r="F302" s="278" t="s">
        <v>140</v>
      </c>
      <c r="G302" s="624" t="s">
        <v>287</v>
      </c>
      <c r="H302" s="521"/>
      <c r="I302" s="265">
        <v>44251</v>
      </c>
      <c r="J302" s="37"/>
      <c r="K302" s="37"/>
      <c r="L302" s="278" t="s">
        <v>287</v>
      </c>
      <c r="M302" s="37">
        <v>270</v>
      </c>
      <c r="N302" s="37"/>
      <c r="O302" s="278" t="s">
        <v>11518</v>
      </c>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row>
    <row r="303" spans="1:46">
      <c r="A303" s="265">
        <v>44251</v>
      </c>
      <c r="B303" s="278" t="s">
        <v>5592</v>
      </c>
      <c r="C303" s="37">
        <v>881735089</v>
      </c>
      <c r="D303" s="504" t="s">
        <v>11559</v>
      </c>
      <c r="E303" s="278" t="s">
        <v>152</v>
      </c>
      <c r="F303" s="278" t="s">
        <v>140</v>
      </c>
      <c r="G303" s="278" t="s">
        <v>148</v>
      </c>
      <c r="H303" s="37"/>
      <c r="I303" s="265">
        <v>44251</v>
      </c>
      <c r="J303" s="37"/>
      <c r="K303" s="37"/>
      <c r="L303" s="278" t="s">
        <v>148</v>
      </c>
      <c r="M303" s="37">
        <v>7</v>
      </c>
      <c r="N303" s="37"/>
      <c r="O303" s="278" t="s">
        <v>11506</v>
      </c>
      <c r="P303" s="37"/>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37"/>
      <c r="AN303" s="37"/>
      <c r="AO303" s="37"/>
      <c r="AP303" s="37"/>
      <c r="AQ303" s="37"/>
      <c r="AR303" s="37"/>
      <c r="AS303" s="37"/>
      <c r="AT303" s="37"/>
    </row>
    <row r="304" spans="1:46">
      <c r="A304" s="265">
        <v>44251</v>
      </c>
      <c r="B304" s="278" t="s">
        <v>5592</v>
      </c>
      <c r="C304" s="37">
        <v>882259410</v>
      </c>
      <c r="D304" s="504" t="s">
        <v>11561</v>
      </c>
      <c r="E304" s="278" t="s">
        <v>139</v>
      </c>
      <c r="F304" s="278" t="s">
        <v>140</v>
      </c>
      <c r="G304" s="278" t="s">
        <v>11562</v>
      </c>
      <c r="H304" s="37"/>
      <c r="I304" s="265">
        <v>44251</v>
      </c>
      <c r="J304" s="37"/>
      <c r="K304" s="37"/>
      <c r="L304" s="278" t="s">
        <v>11562</v>
      </c>
      <c r="M304" s="37">
        <v>1260</v>
      </c>
      <c r="N304" s="37"/>
      <c r="O304" s="278" t="s">
        <v>11510</v>
      </c>
      <c r="P304" s="37"/>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37"/>
      <c r="AN304" s="37"/>
      <c r="AO304" s="37"/>
      <c r="AP304" s="37"/>
      <c r="AQ304" s="37"/>
      <c r="AR304" s="37"/>
      <c r="AS304" s="37"/>
      <c r="AT304" s="37"/>
    </row>
    <row r="305" spans="1:46">
      <c r="A305" s="265">
        <v>44251</v>
      </c>
      <c r="B305" s="278" t="s">
        <v>5592</v>
      </c>
      <c r="C305" s="37">
        <v>881733362</v>
      </c>
      <c r="D305" s="37">
        <v>871016518</v>
      </c>
      <c r="E305" s="292" t="s">
        <v>11563</v>
      </c>
      <c r="F305" s="278" t="s">
        <v>140</v>
      </c>
      <c r="G305" s="278" t="s">
        <v>287</v>
      </c>
      <c r="H305" s="37"/>
      <c r="I305" s="265">
        <v>44251</v>
      </c>
      <c r="J305" s="37"/>
      <c r="K305" s="37"/>
      <c r="L305" s="278" t="s">
        <v>287</v>
      </c>
      <c r="M305" s="37">
        <v>270</v>
      </c>
      <c r="N305" s="37"/>
      <c r="O305" s="278" t="s">
        <v>11522</v>
      </c>
      <c r="P305" s="37"/>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37"/>
      <c r="AN305" s="37"/>
      <c r="AO305" s="37"/>
      <c r="AP305" s="37"/>
      <c r="AQ305" s="37"/>
      <c r="AR305" s="37"/>
      <c r="AS305" s="37"/>
      <c r="AT305" s="37"/>
    </row>
    <row r="306" spans="1:46">
      <c r="A306" s="265">
        <v>44251</v>
      </c>
      <c r="B306" s="278" t="s">
        <v>5592</v>
      </c>
      <c r="C306" s="37">
        <v>883303803</v>
      </c>
      <c r="D306" s="504" t="s">
        <v>11564</v>
      </c>
      <c r="E306" s="278" t="s">
        <v>139</v>
      </c>
      <c r="F306" s="278" t="s">
        <v>140</v>
      </c>
      <c r="G306" s="278" t="s">
        <v>287</v>
      </c>
      <c r="H306" s="37"/>
      <c r="I306" s="265">
        <v>44251</v>
      </c>
      <c r="J306" s="37"/>
      <c r="K306" s="37"/>
      <c r="L306" s="278" t="s">
        <v>287</v>
      </c>
      <c r="M306" s="37">
        <v>837</v>
      </c>
      <c r="N306" s="37"/>
      <c r="O306" s="278" t="s">
        <v>11522</v>
      </c>
      <c r="P306" s="37"/>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37"/>
      <c r="AN306" s="37"/>
      <c r="AO306" s="37"/>
      <c r="AP306" s="37"/>
      <c r="AQ306" s="37"/>
      <c r="AR306" s="37"/>
      <c r="AS306" s="37"/>
      <c r="AT306" s="37"/>
    </row>
    <row r="307" spans="1:46">
      <c r="A307" s="265">
        <v>44251</v>
      </c>
      <c r="B307" s="278" t="s">
        <v>5592</v>
      </c>
      <c r="C307" s="37">
        <v>882655732</v>
      </c>
      <c r="D307" s="504" t="s">
        <v>11565</v>
      </c>
      <c r="E307" s="278" t="s">
        <v>139</v>
      </c>
      <c r="F307" s="278" t="s">
        <v>140</v>
      </c>
      <c r="G307" s="278" t="s">
        <v>168</v>
      </c>
      <c r="H307" s="37"/>
      <c r="I307" s="265">
        <v>44251</v>
      </c>
      <c r="J307" s="37"/>
      <c r="K307" s="37"/>
      <c r="L307" s="278" t="s">
        <v>168</v>
      </c>
      <c r="M307" s="37">
        <v>38</v>
      </c>
      <c r="N307" s="37"/>
      <c r="O307" s="278" t="s">
        <v>11543</v>
      </c>
      <c r="P307" s="37"/>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37"/>
      <c r="AN307" s="37"/>
      <c r="AO307" s="37"/>
      <c r="AP307" s="37"/>
      <c r="AQ307" s="37"/>
      <c r="AR307" s="37"/>
      <c r="AS307" s="37"/>
      <c r="AT307" s="37"/>
    </row>
    <row r="308" spans="1:46">
      <c r="A308" s="265">
        <v>44251</v>
      </c>
      <c r="B308" s="278" t="s">
        <v>5592</v>
      </c>
      <c r="C308" s="37">
        <v>881732675</v>
      </c>
      <c r="D308" s="504" t="s">
        <v>11566</v>
      </c>
      <c r="E308" s="278" t="s">
        <v>152</v>
      </c>
      <c r="F308" s="278" t="s">
        <v>140</v>
      </c>
      <c r="G308" s="278" t="s">
        <v>11567</v>
      </c>
      <c r="H308" s="37"/>
      <c r="I308" s="265">
        <v>44251</v>
      </c>
      <c r="J308" s="37"/>
      <c r="K308" s="37"/>
      <c r="L308" s="278" t="s">
        <v>11567</v>
      </c>
      <c r="M308" s="37">
        <v>153</v>
      </c>
      <c r="N308" s="37"/>
      <c r="O308" s="278" t="s">
        <v>11459</v>
      </c>
      <c r="P308" s="37"/>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37"/>
      <c r="AN308" s="37"/>
      <c r="AO308" s="37"/>
      <c r="AP308" s="37"/>
      <c r="AQ308" s="37"/>
      <c r="AR308" s="37"/>
      <c r="AS308" s="37"/>
      <c r="AT308" s="37"/>
    </row>
    <row r="309" spans="1:46" ht="14" customHeight="1">
      <c r="A309" s="265">
        <v>44251</v>
      </c>
      <c r="B309" s="278" t="s">
        <v>5592</v>
      </c>
      <c r="C309" s="23">
        <v>881853205</v>
      </c>
      <c r="D309" s="520" t="s">
        <v>11568</v>
      </c>
      <c r="E309" s="292" t="s">
        <v>11569</v>
      </c>
      <c r="F309" s="292" t="s">
        <v>11570</v>
      </c>
      <c r="G309" s="292" t="s">
        <v>11571</v>
      </c>
      <c r="H309" s="23"/>
      <c r="I309" s="265">
        <v>44251</v>
      </c>
      <c r="J309" s="23"/>
      <c r="K309" s="23"/>
      <c r="L309" s="278" t="s">
        <v>142</v>
      </c>
      <c r="M309" s="37">
        <v>27</v>
      </c>
      <c r="N309" s="23"/>
      <c r="O309" s="278" t="s">
        <v>11572</v>
      </c>
      <c r="P309" s="37"/>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37"/>
      <c r="AN309" s="37"/>
      <c r="AO309" s="37"/>
      <c r="AP309" s="37"/>
      <c r="AQ309" s="37"/>
      <c r="AR309" s="37"/>
      <c r="AS309" s="37"/>
      <c r="AT309" s="37"/>
    </row>
    <row r="310" spans="1:46">
      <c r="A310" s="265">
        <v>44251</v>
      </c>
      <c r="B310" s="278" t="s">
        <v>146</v>
      </c>
      <c r="C310" s="37">
        <v>880074280</v>
      </c>
      <c r="D310" s="504" t="s">
        <v>6129</v>
      </c>
      <c r="E310" s="278" t="s">
        <v>139</v>
      </c>
      <c r="F310" s="278" t="s">
        <v>140</v>
      </c>
      <c r="G310" s="37"/>
      <c r="H310" s="37"/>
      <c r="I310" s="265">
        <v>44251</v>
      </c>
      <c r="J310" s="37"/>
      <c r="K310" s="37"/>
      <c r="L310" s="278" t="s">
        <v>319</v>
      </c>
      <c r="M310" s="37">
        <v>74</v>
      </c>
      <c r="N310" s="37"/>
      <c r="O310" s="278" t="s">
        <v>11458</v>
      </c>
      <c r="P310" s="37"/>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37"/>
      <c r="AN310" s="37"/>
      <c r="AO310" s="37"/>
      <c r="AP310" s="37"/>
      <c r="AQ310" s="37"/>
      <c r="AR310" s="37"/>
      <c r="AS310" s="37"/>
      <c r="AT310" s="37"/>
    </row>
    <row r="311" spans="1:46">
      <c r="A311" s="265">
        <v>44252</v>
      </c>
      <c r="B311" s="278" t="s">
        <v>5487</v>
      </c>
      <c r="C311" s="37">
        <v>883440019</v>
      </c>
      <c r="D311" s="504" t="s">
        <v>11573</v>
      </c>
      <c r="E311" s="278" t="s">
        <v>139</v>
      </c>
      <c r="F311" s="278" t="s">
        <v>140</v>
      </c>
      <c r="G311" s="292" t="s">
        <v>11571</v>
      </c>
      <c r="H311" s="37"/>
      <c r="I311" s="265">
        <v>44252</v>
      </c>
      <c r="J311" s="37"/>
      <c r="K311" s="37"/>
      <c r="L311" s="278" t="s">
        <v>142</v>
      </c>
      <c r="M311" s="37">
        <v>2709</v>
      </c>
      <c r="N311" s="37"/>
      <c r="O311" s="278" t="s">
        <v>11574</v>
      </c>
      <c r="P311" s="37"/>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37"/>
      <c r="AN311" s="37"/>
      <c r="AO311" s="37"/>
      <c r="AP311" s="37"/>
      <c r="AQ311" s="37"/>
      <c r="AR311" s="37"/>
      <c r="AS311" s="37"/>
      <c r="AT311" s="37"/>
    </row>
    <row r="312" spans="1:46">
      <c r="A312" s="265">
        <v>44252</v>
      </c>
      <c r="B312" s="278" t="s">
        <v>281</v>
      </c>
      <c r="C312" s="37">
        <v>883604587</v>
      </c>
      <c r="D312" s="504" t="s">
        <v>11575</v>
      </c>
      <c r="E312" s="278" t="s">
        <v>139</v>
      </c>
      <c r="F312" s="278" t="s">
        <v>140</v>
      </c>
      <c r="G312" s="292" t="s">
        <v>11571</v>
      </c>
      <c r="H312" s="37"/>
      <c r="I312" s="265">
        <v>44252</v>
      </c>
      <c r="J312" s="37"/>
      <c r="K312" s="37"/>
      <c r="L312" s="278" t="s">
        <v>142</v>
      </c>
      <c r="M312" s="37">
        <v>425</v>
      </c>
      <c r="N312" s="37"/>
      <c r="O312" s="278" t="s">
        <v>2191</v>
      </c>
      <c r="P312" s="37"/>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37"/>
      <c r="AN312" s="37"/>
      <c r="AO312" s="37"/>
      <c r="AP312" s="37"/>
      <c r="AQ312" s="37"/>
      <c r="AR312" s="37"/>
      <c r="AS312" s="37"/>
      <c r="AT312" s="37"/>
    </row>
    <row r="313" spans="1:46">
      <c r="A313" s="265">
        <v>44252</v>
      </c>
      <c r="B313" s="278" t="s">
        <v>156</v>
      </c>
      <c r="C313" s="521">
        <v>880202914</v>
      </c>
      <c r="D313" s="516" t="s">
        <v>11576</v>
      </c>
      <c r="E313" s="278" t="s">
        <v>139</v>
      </c>
      <c r="F313" s="278" t="s">
        <v>140</v>
      </c>
      <c r="G313" s="37"/>
      <c r="H313" s="37"/>
      <c r="I313" s="265">
        <v>44252</v>
      </c>
      <c r="J313" s="37"/>
      <c r="K313" s="37"/>
      <c r="L313" s="278" t="s">
        <v>142</v>
      </c>
      <c r="M313" s="37">
        <v>247.5</v>
      </c>
      <c r="N313" s="37"/>
      <c r="O313" s="37"/>
      <c r="P313" s="37"/>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37"/>
      <c r="AN313" s="37"/>
      <c r="AO313" s="37"/>
      <c r="AP313" s="37"/>
      <c r="AQ313" s="37"/>
      <c r="AR313" s="37"/>
      <c r="AS313" s="37"/>
      <c r="AT313" s="37"/>
    </row>
    <row r="314" spans="1:46">
      <c r="A314" s="265">
        <v>44252</v>
      </c>
      <c r="B314" s="278" t="s">
        <v>156</v>
      </c>
      <c r="C314" s="521">
        <v>882163289</v>
      </c>
      <c r="D314" s="516">
        <v>825258665</v>
      </c>
      <c r="E314" s="278" t="s">
        <v>139</v>
      </c>
      <c r="F314" s="278" t="s">
        <v>140</v>
      </c>
      <c r="G314" s="37"/>
      <c r="H314" s="37"/>
      <c r="I314" s="265">
        <v>44252</v>
      </c>
      <c r="J314" s="37"/>
      <c r="K314" s="37"/>
      <c r="L314" s="278" t="s">
        <v>287</v>
      </c>
      <c r="M314" s="37">
        <v>1705</v>
      </c>
      <c r="N314" s="37"/>
      <c r="O314" s="37"/>
      <c r="P314" s="37"/>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37"/>
      <c r="AN314" s="37"/>
      <c r="AO314" s="37"/>
      <c r="AP314" s="37"/>
      <c r="AQ314" s="37"/>
      <c r="AR314" s="37"/>
      <c r="AS314" s="37"/>
      <c r="AT314" s="37"/>
    </row>
    <row r="315" spans="1:46">
      <c r="A315" s="265">
        <v>44252</v>
      </c>
      <c r="B315" s="278" t="s">
        <v>5589</v>
      </c>
      <c r="C315" s="37">
        <v>880532833</v>
      </c>
      <c r="D315" s="37">
        <v>343258566</v>
      </c>
      <c r="E315" s="278" t="s">
        <v>139</v>
      </c>
      <c r="F315" s="278" t="s">
        <v>140</v>
      </c>
      <c r="G315" s="278" t="s">
        <v>190</v>
      </c>
      <c r="H315" s="37"/>
      <c r="I315" s="265">
        <v>44252</v>
      </c>
      <c r="J315" s="37"/>
      <c r="K315" s="37"/>
      <c r="L315" s="278" t="s">
        <v>190</v>
      </c>
      <c r="M315" s="37">
        <v>2997</v>
      </c>
      <c r="N315" s="37"/>
      <c r="O315" s="278" t="s">
        <v>11577</v>
      </c>
      <c r="P315" s="37"/>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37"/>
      <c r="AN315" s="37"/>
      <c r="AO315" s="37"/>
      <c r="AP315" s="37"/>
      <c r="AQ315" s="37"/>
      <c r="AR315" s="37"/>
      <c r="AS315" s="37"/>
      <c r="AT315" s="37"/>
    </row>
    <row r="316" spans="1:46">
      <c r="A316" s="265">
        <v>44252</v>
      </c>
      <c r="B316" s="278" t="s">
        <v>175</v>
      </c>
      <c r="C316" s="37">
        <v>880554155</v>
      </c>
      <c r="D316" s="37">
        <v>31872379</v>
      </c>
      <c r="E316" s="278" t="s">
        <v>139</v>
      </c>
      <c r="F316" s="278" t="s">
        <v>140</v>
      </c>
      <c r="G316" s="278" t="s">
        <v>168</v>
      </c>
      <c r="H316" s="37"/>
      <c r="I316" s="265">
        <v>44252</v>
      </c>
      <c r="J316" s="37"/>
      <c r="K316" s="37"/>
      <c r="L316" s="278" t="s">
        <v>168</v>
      </c>
      <c r="M316" s="37">
        <v>470</v>
      </c>
      <c r="N316" s="37"/>
      <c r="O316" s="278" t="s">
        <v>11572</v>
      </c>
      <c r="P316" s="37"/>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37"/>
      <c r="AN316" s="37"/>
      <c r="AO316" s="37"/>
      <c r="AP316" s="37"/>
      <c r="AQ316" s="37"/>
      <c r="AR316" s="37"/>
      <c r="AS316" s="37"/>
      <c r="AT316" s="37"/>
    </row>
    <row r="317" spans="1:46" ht="28">
      <c r="A317" s="265">
        <v>44252</v>
      </c>
      <c r="B317" s="278" t="s">
        <v>175</v>
      </c>
      <c r="C317" s="37">
        <v>881433542</v>
      </c>
      <c r="D317" s="508" t="s">
        <v>5970</v>
      </c>
      <c r="E317" s="278" t="s">
        <v>139</v>
      </c>
      <c r="F317" s="278" t="s">
        <v>140</v>
      </c>
      <c r="G317" s="278" t="s">
        <v>294</v>
      </c>
      <c r="H317" s="37"/>
      <c r="I317" s="265">
        <v>44252</v>
      </c>
      <c r="J317" s="37"/>
      <c r="K317" s="37"/>
      <c r="L317" s="278" t="s">
        <v>294</v>
      </c>
      <c r="M317" s="37">
        <v>316.8</v>
      </c>
      <c r="N317" s="37"/>
      <c r="O317" s="278" t="s">
        <v>11572</v>
      </c>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37"/>
      <c r="AN317" s="37"/>
      <c r="AO317" s="37"/>
      <c r="AP317" s="37"/>
      <c r="AQ317" s="37"/>
      <c r="AR317" s="37"/>
      <c r="AS317" s="37"/>
      <c r="AT317" s="37"/>
    </row>
    <row r="318" spans="1:46">
      <c r="A318" s="265">
        <v>44252</v>
      </c>
      <c r="B318" s="278" t="s">
        <v>146</v>
      </c>
      <c r="C318" s="37">
        <v>880691924</v>
      </c>
      <c r="D318" s="504" t="s">
        <v>4763</v>
      </c>
      <c r="E318" s="278" t="s">
        <v>152</v>
      </c>
      <c r="F318" s="278" t="s">
        <v>140</v>
      </c>
      <c r="G318" s="37"/>
      <c r="H318" s="37"/>
      <c r="I318" s="265">
        <v>44252</v>
      </c>
      <c r="J318" s="37"/>
      <c r="K318" s="37"/>
      <c r="L318" s="278" t="s">
        <v>142</v>
      </c>
      <c r="M318" s="37">
        <v>71</v>
      </c>
      <c r="N318" s="37"/>
      <c r="O318" s="278" t="s">
        <v>11572</v>
      </c>
      <c r="P318" s="37"/>
      <c r="Q318" s="37"/>
      <c r="R318" s="37"/>
      <c r="S318" s="37"/>
      <c r="T318" s="37"/>
      <c r="U318" s="37"/>
      <c r="V318" s="37"/>
      <c r="W318" s="37"/>
      <c r="X318" s="37"/>
      <c r="Y318" s="37"/>
      <c r="Z318" s="37"/>
      <c r="AA318" s="37"/>
      <c r="AB318" s="37"/>
      <c r="AC318" s="37"/>
      <c r="AD318" s="37"/>
      <c r="AE318" s="37"/>
      <c r="AF318" s="37"/>
      <c r="AG318" s="37"/>
      <c r="AH318" s="37"/>
      <c r="AI318" s="37"/>
      <c r="AJ318" s="37"/>
      <c r="AK318" s="37"/>
      <c r="AL318" s="37"/>
      <c r="AM318" s="37"/>
      <c r="AN318" s="37"/>
      <c r="AO318" s="37"/>
      <c r="AP318" s="37"/>
      <c r="AQ318" s="37"/>
      <c r="AR318" s="37"/>
      <c r="AS318" s="37"/>
      <c r="AT318" s="37"/>
    </row>
    <row r="319" spans="1:46">
      <c r="A319" s="265">
        <v>44258</v>
      </c>
      <c r="B319" s="278" t="s">
        <v>146</v>
      </c>
      <c r="C319" s="37">
        <v>880691924</v>
      </c>
      <c r="D319" s="504" t="s">
        <v>4763</v>
      </c>
      <c r="E319" s="278" t="s">
        <v>152</v>
      </c>
      <c r="F319" s="278" t="s">
        <v>140</v>
      </c>
      <c r="G319" s="278"/>
      <c r="H319" s="37"/>
      <c r="I319" s="265">
        <v>44252</v>
      </c>
      <c r="J319" s="37"/>
      <c r="K319" s="37"/>
      <c r="L319" s="278" t="s">
        <v>142</v>
      </c>
      <c r="M319" s="37">
        <v>106.5</v>
      </c>
      <c r="N319" s="37"/>
      <c r="O319" s="278"/>
      <c r="P319" s="37"/>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37"/>
      <c r="AN319" s="37"/>
      <c r="AO319" s="37"/>
      <c r="AP319" s="37"/>
      <c r="AQ319" s="37"/>
      <c r="AR319" s="37"/>
      <c r="AS319" s="37"/>
      <c r="AT319" s="37"/>
    </row>
    <row r="320" spans="1:46">
      <c r="A320" s="265">
        <v>44252</v>
      </c>
      <c r="B320" s="278" t="s">
        <v>194</v>
      </c>
      <c r="C320" s="37">
        <v>882835745</v>
      </c>
      <c r="D320" s="37">
        <v>882835745</v>
      </c>
      <c r="E320" s="278" t="s">
        <v>139</v>
      </c>
      <c r="F320" s="278" t="s">
        <v>140</v>
      </c>
      <c r="G320" s="278" t="s">
        <v>168</v>
      </c>
      <c r="H320" s="37"/>
      <c r="I320" s="265">
        <v>44252</v>
      </c>
      <c r="J320" s="37"/>
      <c r="K320" s="37"/>
      <c r="L320" s="278" t="s">
        <v>168</v>
      </c>
      <c r="M320" s="37">
        <v>470</v>
      </c>
      <c r="N320" s="37"/>
      <c r="O320" s="278" t="s">
        <v>11522</v>
      </c>
      <c r="P320" s="37"/>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37"/>
      <c r="AN320" s="37"/>
      <c r="AO320" s="37"/>
      <c r="AP320" s="37"/>
      <c r="AQ320" s="37"/>
      <c r="AR320" s="37"/>
      <c r="AS320" s="37"/>
      <c r="AT320" s="37"/>
    </row>
    <row r="321" spans="1:46">
      <c r="A321" s="265">
        <v>44252</v>
      </c>
      <c r="B321" s="278" t="s">
        <v>281</v>
      </c>
      <c r="C321" s="37">
        <v>883437060</v>
      </c>
      <c r="D321" s="504" t="s">
        <v>11578</v>
      </c>
      <c r="E321" s="278" t="s">
        <v>139</v>
      </c>
      <c r="F321" s="278" t="s">
        <v>140</v>
      </c>
      <c r="G321" s="278" t="s">
        <v>338</v>
      </c>
      <c r="H321" s="37"/>
      <c r="I321" s="265">
        <v>44252</v>
      </c>
      <c r="J321" s="37"/>
      <c r="K321" s="37"/>
      <c r="L321" s="278" t="s">
        <v>338</v>
      </c>
      <c r="M321" s="37">
        <v>300</v>
      </c>
      <c r="N321" s="37"/>
      <c r="O321" s="278" t="s">
        <v>11572</v>
      </c>
      <c r="P321" s="37"/>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37"/>
      <c r="AN321" s="37"/>
      <c r="AO321" s="37"/>
      <c r="AP321" s="37"/>
      <c r="AQ321" s="37"/>
      <c r="AR321" s="37"/>
      <c r="AS321" s="37"/>
      <c r="AT321" s="37"/>
    </row>
    <row r="322" spans="1:46">
      <c r="A322" s="265">
        <v>44252</v>
      </c>
      <c r="B322" s="278" t="s">
        <v>156</v>
      </c>
      <c r="C322" s="37">
        <v>880024576</v>
      </c>
      <c r="D322" s="517" t="s">
        <v>5072</v>
      </c>
      <c r="E322" s="278" t="s">
        <v>139</v>
      </c>
      <c r="F322" s="278" t="s">
        <v>140</v>
      </c>
      <c r="G322" s="292" t="s">
        <v>11571</v>
      </c>
      <c r="H322" s="37"/>
      <c r="I322" s="265">
        <v>44252</v>
      </c>
      <c r="J322" s="37"/>
      <c r="K322" s="37"/>
      <c r="L322" s="278" t="s">
        <v>142</v>
      </c>
      <c r="M322" s="37">
        <v>7455</v>
      </c>
      <c r="N322" s="37"/>
      <c r="O322" s="278" t="s">
        <v>2191</v>
      </c>
      <c r="P322" s="37"/>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37"/>
      <c r="AN322" s="37"/>
      <c r="AO322" s="37"/>
      <c r="AP322" s="37"/>
      <c r="AQ322" s="37"/>
      <c r="AR322" s="37"/>
      <c r="AS322" s="37"/>
      <c r="AT322" s="37"/>
    </row>
    <row r="323" spans="1:46">
      <c r="A323" s="265">
        <v>44253</v>
      </c>
      <c r="B323" s="278" t="s">
        <v>146</v>
      </c>
      <c r="C323" s="37">
        <v>882272976</v>
      </c>
      <c r="D323" s="504" t="s">
        <v>7145</v>
      </c>
      <c r="E323" s="278" t="s">
        <v>139</v>
      </c>
      <c r="F323" s="278" t="s">
        <v>140</v>
      </c>
      <c r="G323" s="37"/>
      <c r="H323" s="37"/>
      <c r="I323" s="265">
        <v>44253</v>
      </c>
      <c r="J323" s="37"/>
      <c r="K323" s="37"/>
      <c r="L323" s="278" t="s">
        <v>142</v>
      </c>
      <c r="M323" s="37">
        <v>99</v>
      </c>
      <c r="N323" s="37"/>
      <c r="O323" s="37"/>
      <c r="P323" s="37"/>
      <c r="Q323" s="37"/>
      <c r="R323" s="37"/>
      <c r="S323" s="37"/>
      <c r="T323" s="37"/>
      <c r="U323" s="37"/>
      <c r="V323" s="37"/>
      <c r="W323" s="37"/>
      <c r="X323" s="37"/>
      <c r="Y323" s="37"/>
      <c r="Z323" s="37"/>
      <c r="AA323" s="37"/>
      <c r="AB323" s="37"/>
      <c r="AC323" s="37"/>
      <c r="AD323" s="37"/>
      <c r="AE323" s="37"/>
      <c r="AF323" s="37"/>
      <c r="AG323" s="37"/>
      <c r="AH323" s="37"/>
      <c r="AI323" s="37"/>
      <c r="AJ323" s="37"/>
      <c r="AK323" s="37"/>
      <c r="AL323" s="37"/>
      <c r="AM323" s="37"/>
      <c r="AN323" s="37"/>
      <c r="AO323" s="37"/>
      <c r="AP323" s="37"/>
      <c r="AQ323" s="37"/>
      <c r="AR323" s="37"/>
      <c r="AS323" s="37"/>
      <c r="AT323" s="37"/>
    </row>
    <row r="324" spans="1:46">
      <c r="A324" s="265">
        <v>44253</v>
      </c>
      <c r="B324" s="278" t="s">
        <v>5487</v>
      </c>
      <c r="C324" s="521">
        <v>881971824</v>
      </c>
      <c r="D324" s="521">
        <v>4170873</v>
      </c>
      <c r="E324" s="278" t="s">
        <v>139</v>
      </c>
      <c r="F324" s="278" t="s">
        <v>140</v>
      </c>
      <c r="G324" s="278" t="s">
        <v>148</v>
      </c>
      <c r="H324" s="37"/>
      <c r="I324" s="265">
        <v>44253</v>
      </c>
      <c r="J324" s="37"/>
      <c r="K324" s="37"/>
      <c r="L324" s="278" t="s">
        <v>148</v>
      </c>
      <c r="M324" s="37">
        <v>9</v>
      </c>
      <c r="N324" s="37"/>
      <c r="O324" s="278" t="s">
        <v>11579</v>
      </c>
      <c r="P324" s="37"/>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37"/>
      <c r="AN324" s="37"/>
      <c r="AO324" s="37"/>
      <c r="AP324" s="37"/>
      <c r="AQ324" s="37"/>
      <c r="AR324" s="37"/>
      <c r="AS324" s="37"/>
      <c r="AT324" s="37"/>
    </row>
    <row r="325" spans="1:46">
      <c r="A325" s="265">
        <v>44253</v>
      </c>
      <c r="B325" s="278" t="s">
        <v>5487</v>
      </c>
      <c r="C325" s="521">
        <v>883283340</v>
      </c>
      <c r="D325" s="516" t="s">
        <v>11500</v>
      </c>
      <c r="E325" s="278" t="s">
        <v>152</v>
      </c>
      <c r="F325" s="278" t="s">
        <v>140</v>
      </c>
      <c r="G325" s="278" t="s">
        <v>176</v>
      </c>
      <c r="H325" s="37"/>
      <c r="I325" s="265">
        <v>44253</v>
      </c>
      <c r="J325" s="37"/>
      <c r="K325" s="37"/>
      <c r="L325" s="278" t="s">
        <v>176</v>
      </c>
      <c r="M325" s="37">
        <v>738</v>
      </c>
      <c r="N325" s="37"/>
      <c r="O325" s="278" t="s">
        <v>11579</v>
      </c>
      <c r="P325" s="37"/>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37"/>
      <c r="AN325" s="37"/>
      <c r="AO325" s="37"/>
      <c r="AP325" s="37"/>
      <c r="AQ325" s="37"/>
      <c r="AR325" s="37"/>
      <c r="AS325" s="37"/>
      <c r="AT325" s="37"/>
    </row>
    <row r="326" spans="1:46">
      <c r="A326" s="265">
        <v>44253</v>
      </c>
      <c r="B326" s="278" t="s">
        <v>156</v>
      </c>
      <c r="C326" s="37">
        <v>881639209</v>
      </c>
      <c r="D326" s="516" t="s">
        <v>5921</v>
      </c>
      <c r="E326" s="278" t="s">
        <v>139</v>
      </c>
      <c r="F326" s="278" t="s">
        <v>140</v>
      </c>
      <c r="G326" s="292" t="s">
        <v>11571</v>
      </c>
      <c r="H326" s="37"/>
      <c r="I326" s="265">
        <v>44253</v>
      </c>
      <c r="J326" s="37"/>
      <c r="K326" s="37"/>
      <c r="L326" s="278" t="s">
        <v>142</v>
      </c>
      <c r="M326" s="37">
        <v>29</v>
      </c>
      <c r="N326" s="37"/>
      <c r="O326" s="278" t="s">
        <v>11580</v>
      </c>
      <c r="P326" s="37"/>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37"/>
      <c r="AN326" s="37"/>
      <c r="AO326" s="37"/>
      <c r="AP326" s="37"/>
      <c r="AQ326" s="37"/>
      <c r="AR326" s="37"/>
      <c r="AS326" s="37"/>
      <c r="AT326" s="37"/>
    </row>
    <row r="327" spans="1:46">
      <c r="A327" s="265">
        <v>44253</v>
      </c>
      <c r="B327" s="278" t="s">
        <v>156</v>
      </c>
      <c r="C327" s="521">
        <v>881476410</v>
      </c>
      <c r="D327" s="516" t="s">
        <v>5983</v>
      </c>
      <c r="E327" s="278" t="s">
        <v>152</v>
      </c>
      <c r="F327" s="278" t="s">
        <v>140</v>
      </c>
      <c r="G327" s="292" t="s">
        <v>11571</v>
      </c>
      <c r="H327" s="37"/>
      <c r="I327" s="265">
        <v>44253</v>
      </c>
      <c r="J327" s="37"/>
      <c r="K327" s="37"/>
      <c r="L327" s="278" t="s">
        <v>142</v>
      </c>
      <c r="M327" s="37">
        <v>69.5</v>
      </c>
      <c r="N327" s="37"/>
      <c r="O327" s="278" t="s">
        <v>11580</v>
      </c>
      <c r="P327" s="37"/>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37"/>
      <c r="AN327" s="37"/>
      <c r="AO327" s="37"/>
      <c r="AP327" s="37"/>
      <c r="AQ327" s="37"/>
      <c r="AR327" s="37"/>
      <c r="AS327" s="37"/>
      <c r="AT327" s="37"/>
    </row>
    <row r="328" spans="1:46">
      <c r="A328" s="265">
        <v>44253</v>
      </c>
      <c r="B328" s="278" t="s">
        <v>175</v>
      </c>
      <c r="C328" s="37">
        <v>881982093</v>
      </c>
      <c r="D328" s="504" t="s">
        <v>11581</v>
      </c>
      <c r="E328" s="278" t="s">
        <v>139</v>
      </c>
      <c r="F328" s="278" t="s">
        <v>140</v>
      </c>
      <c r="G328" s="278" t="s">
        <v>168</v>
      </c>
      <c r="H328" s="37"/>
      <c r="I328" s="265">
        <v>44253</v>
      </c>
      <c r="J328" s="37"/>
      <c r="K328" s="37"/>
      <c r="L328" s="278" t="s">
        <v>168</v>
      </c>
      <c r="M328" s="37">
        <v>1800</v>
      </c>
      <c r="N328" s="37"/>
      <c r="O328" s="278" t="s">
        <v>11580</v>
      </c>
      <c r="P328" s="37"/>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37"/>
      <c r="AN328" s="37"/>
      <c r="AO328" s="37"/>
      <c r="AP328" s="37"/>
      <c r="AQ328" s="37"/>
      <c r="AR328" s="37"/>
      <c r="AS328" s="37"/>
      <c r="AT328" s="37"/>
    </row>
    <row r="329" spans="1:46">
      <c r="A329" s="265">
        <v>44253</v>
      </c>
      <c r="B329" s="278" t="s">
        <v>156</v>
      </c>
      <c r="C329" s="521">
        <v>882163289</v>
      </c>
      <c r="D329" s="37"/>
      <c r="E329" s="278" t="s">
        <v>139</v>
      </c>
      <c r="F329" s="278" t="s">
        <v>140</v>
      </c>
      <c r="G329" s="37"/>
      <c r="H329" s="37"/>
      <c r="I329" s="265">
        <v>44253</v>
      </c>
      <c r="J329" s="37"/>
      <c r="K329" s="37"/>
      <c r="L329" s="278" t="s">
        <v>287</v>
      </c>
      <c r="M329" s="37">
        <v>1080</v>
      </c>
      <c r="N329" s="37"/>
      <c r="O329" s="278" t="s">
        <v>11580</v>
      </c>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37"/>
      <c r="AN329" s="37"/>
      <c r="AO329" s="37"/>
      <c r="AP329" s="37"/>
      <c r="AQ329" s="37"/>
      <c r="AR329" s="37"/>
      <c r="AS329" s="37"/>
      <c r="AT329" s="37"/>
    </row>
    <row r="330" spans="1:46">
      <c r="A330" s="265">
        <v>44253</v>
      </c>
      <c r="B330" s="278" t="s">
        <v>175</v>
      </c>
      <c r="C330" s="37">
        <v>882663428</v>
      </c>
      <c r="D330" s="504" t="s">
        <v>11582</v>
      </c>
      <c r="E330" s="278" t="s">
        <v>139</v>
      </c>
      <c r="F330" s="278" t="s">
        <v>140</v>
      </c>
      <c r="G330" s="278" t="s">
        <v>168</v>
      </c>
      <c r="H330" s="37"/>
      <c r="I330" s="265">
        <v>44253</v>
      </c>
      <c r="J330" s="37"/>
      <c r="K330" s="37"/>
      <c r="L330" s="278" t="s">
        <v>168</v>
      </c>
      <c r="M330" s="37">
        <v>38</v>
      </c>
      <c r="N330" s="37"/>
      <c r="O330" s="278" t="s">
        <v>11580</v>
      </c>
      <c r="P330" s="37"/>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37"/>
      <c r="AN330" s="37"/>
      <c r="AO330" s="37"/>
      <c r="AP330" s="37"/>
      <c r="AQ330" s="37"/>
      <c r="AR330" s="37"/>
      <c r="AS330" s="37"/>
      <c r="AT330" s="37"/>
    </row>
    <row r="331" spans="1:46">
      <c r="A331" s="265">
        <v>44253</v>
      </c>
      <c r="B331" s="278" t="s">
        <v>175</v>
      </c>
      <c r="C331" s="37">
        <v>883483374</v>
      </c>
      <c r="D331" s="504" t="s">
        <v>11583</v>
      </c>
      <c r="E331" s="278" t="s">
        <v>139</v>
      </c>
      <c r="F331" s="278" t="s">
        <v>140</v>
      </c>
      <c r="G331" s="278" t="s">
        <v>142</v>
      </c>
      <c r="H331" s="37"/>
      <c r="I331" s="265">
        <v>44253</v>
      </c>
      <c r="J331" s="37"/>
      <c r="K331" s="37"/>
      <c r="L331" s="278" t="s">
        <v>142</v>
      </c>
      <c r="M331" s="37">
        <v>607</v>
      </c>
      <c r="N331" s="37"/>
      <c r="O331" s="278" t="s">
        <v>11580</v>
      </c>
      <c r="P331" s="37"/>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37"/>
      <c r="AN331" s="37"/>
      <c r="AO331" s="37"/>
      <c r="AP331" s="37"/>
      <c r="AQ331" s="37"/>
      <c r="AR331" s="37"/>
      <c r="AS331" s="37"/>
      <c r="AT331" s="37"/>
    </row>
    <row r="332" spans="1:46">
      <c r="A332" s="265">
        <v>44253</v>
      </c>
      <c r="B332" s="278" t="s">
        <v>175</v>
      </c>
      <c r="C332" s="37">
        <v>880003168</v>
      </c>
      <c r="D332" s="504" t="s">
        <v>11584</v>
      </c>
      <c r="E332" s="278" t="s">
        <v>139</v>
      </c>
      <c r="F332" s="278" t="s">
        <v>140</v>
      </c>
      <c r="G332" s="278" t="s">
        <v>142</v>
      </c>
      <c r="H332" s="37"/>
      <c r="I332" s="265">
        <v>44253</v>
      </c>
      <c r="J332" s="37"/>
      <c r="K332" s="37"/>
      <c r="L332" s="278" t="s">
        <v>142</v>
      </c>
      <c r="M332" s="37">
        <v>607</v>
      </c>
      <c r="N332" s="37"/>
      <c r="O332" s="278" t="s">
        <v>11585</v>
      </c>
      <c r="P332" s="37"/>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37"/>
      <c r="AN332" s="37"/>
      <c r="AO332" s="37"/>
      <c r="AP332" s="37"/>
      <c r="AQ332" s="37"/>
      <c r="AR332" s="37"/>
      <c r="AS332" s="37"/>
      <c r="AT332" s="37"/>
    </row>
    <row r="333" spans="1:46">
      <c r="A333" s="265">
        <v>44253</v>
      </c>
      <c r="B333" s="278" t="s">
        <v>5487</v>
      </c>
      <c r="C333" s="37">
        <v>883484117</v>
      </c>
      <c r="D333" s="504" t="s">
        <v>5792</v>
      </c>
      <c r="E333" s="278" t="s">
        <v>139</v>
      </c>
      <c r="F333" s="278" t="s">
        <v>140</v>
      </c>
      <c r="G333" s="278" t="s">
        <v>142</v>
      </c>
      <c r="H333" s="37"/>
      <c r="I333" s="37"/>
      <c r="J333" s="265">
        <v>44260</v>
      </c>
      <c r="K333" s="37"/>
      <c r="L333" s="37"/>
      <c r="M333" s="23"/>
      <c r="N333" s="37"/>
      <c r="O333" s="37"/>
      <c r="P333" s="37">
        <v>1020</v>
      </c>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37"/>
      <c r="AN333" s="37"/>
      <c r="AO333" s="37"/>
      <c r="AP333" s="37"/>
      <c r="AQ333" s="37"/>
      <c r="AR333" s="37"/>
      <c r="AS333" s="37"/>
      <c r="AT333" s="37"/>
    </row>
    <row r="334" spans="1:46">
      <c r="A334" s="265">
        <v>44254</v>
      </c>
      <c r="B334" s="278" t="s">
        <v>281</v>
      </c>
      <c r="C334" s="37">
        <v>882588618</v>
      </c>
      <c r="D334" s="510" t="s">
        <v>11586</v>
      </c>
      <c r="E334" s="278" t="s">
        <v>139</v>
      </c>
      <c r="F334" s="278" t="s">
        <v>140</v>
      </c>
      <c r="G334" s="278" t="s">
        <v>142</v>
      </c>
      <c r="H334" s="37"/>
      <c r="I334" s="265">
        <v>44254</v>
      </c>
      <c r="J334" s="37"/>
      <c r="K334" s="37"/>
      <c r="L334" s="278" t="s">
        <v>142</v>
      </c>
      <c r="M334" s="37">
        <v>199</v>
      </c>
      <c r="N334" s="37"/>
      <c r="O334" s="37"/>
      <c r="P334" s="37"/>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37"/>
      <c r="AN334" s="37"/>
      <c r="AO334" s="37"/>
      <c r="AP334" s="37"/>
      <c r="AQ334" s="37"/>
      <c r="AR334" s="37"/>
      <c r="AS334" s="37"/>
      <c r="AT334" s="37"/>
    </row>
    <row r="335" spans="1:46">
      <c r="A335" s="265">
        <v>44254</v>
      </c>
      <c r="B335" s="278" t="s">
        <v>5589</v>
      </c>
      <c r="C335" s="37">
        <v>880019517</v>
      </c>
      <c r="D335" s="510" t="s">
        <v>4673</v>
      </c>
      <c r="E335" s="278" t="s">
        <v>139</v>
      </c>
      <c r="F335" s="278" t="s">
        <v>140</v>
      </c>
      <c r="G335" s="278" t="s">
        <v>2256</v>
      </c>
      <c r="H335" s="37"/>
      <c r="I335" s="265">
        <v>44254</v>
      </c>
      <c r="J335" s="37"/>
      <c r="K335" s="37"/>
      <c r="L335" s="278" t="s">
        <v>142</v>
      </c>
      <c r="M335" s="37">
        <v>7000</v>
      </c>
      <c r="N335" s="37"/>
      <c r="O335" s="278" t="s">
        <v>11459</v>
      </c>
      <c r="P335" s="278" t="s">
        <v>11587</v>
      </c>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37"/>
      <c r="AN335" s="37"/>
      <c r="AO335" s="37"/>
      <c r="AP335" s="37"/>
      <c r="AQ335" s="37"/>
      <c r="AR335" s="37"/>
      <c r="AS335" s="37"/>
      <c r="AT335" s="37"/>
    </row>
    <row r="336" spans="1:46">
      <c r="A336" s="265">
        <v>44254</v>
      </c>
      <c r="B336" s="278" t="s">
        <v>5589</v>
      </c>
      <c r="C336" s="37">
        <v>882823424</v>
      </c>
      <c r="D336" s="515" t="s">
        <v>11549</v>
      </c>
      <c r="E336" s="278" t="s">
        <v>152</v>
      </c>
      <c r="F336" s="278" t="s">
        <v>140</v>
      </c>
      <c r="G336" s="278" t="s">
        <v>287</v>
      </c>
      <c r="H336" s="37"/>
      <c r="I336" s="265">
        <v>44254</v>
      </c>
      <c r="J336" s="37"/>
      <c r="K336" s="37"/>
      <c r="L336" s="278" t="s">
        <v>287</v>
      </c>
      <c r="M336" s="37">
        <v>540</v>
      </c>
      <c r="N336" s="37"/>
      <c r="O336" s="278" t="s">
        <v>11577</v>
      </c>
      <c r="P336" s="37"/>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37"/>
      <c r="AN336" s="37"/>
      <c r="AO336" s="37"/>
      <c r="AP336" s="37"/>
      <c r="AQ336" s="37"/>
      <c r="AR336" s="37"/>
      <c r="AS336" s="37"/>
      <c r="AT336" s="37"/>
    </row>
    <row r="337" spans="1:46">
      <c r="A337" s="265">
        <v>44254</v>
      </c>
      <c r="B337" s="278" t="s">
        <v>5589</v>
      </c>
      <c r="C337" s="37">
        <v>883437856</v>
      </c>
      <c r="D337" s="515" t="s">
        <v>11588</v>
      </c>
      <c r="E337" s="278" t="s">
        <v>152</v>
      </c>
      <c r="F337" s="278" t="s">
        <v>140</v>
      </c>
      <c r="G337" s="278" t="s">
        <v>148</v>
      </c>
      <c r="H337" s="37"/>
      <c r="I337" s="265">
        <v>44254</v>
      </c>
      <c r="J337" s="37"/>
      <c r="K337" s="37"/>
      <c r="L337" s="278" t="s">
        <v>148</v>
      </c>
      <c r="M337" s="37">
        <v>52.18</v>
      </c>
      <c r="N337" s="37"/>
      <c r="O337" s="278" t="s">
        <v>11577</v>
      </c>
      <c r="P337" s="37"/>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37"/>
      <c r="AN337" s="37"/>
      <c r="AO337" s="37"/>
      <c r="AP337" s="37"/>
      <c r="AQ337" s="37"/>
      <c r="AR337" s="37"/>
      <c r="AS337" s="37"/>
      <c r="AT337" s="37"/>
    </row>
    <row r="338" spans="1:46">
      <c r="A338" s="265">
        <v>44255</v>
      </c>
      <c r="B338" s="278" t="s">
        <v>194</v>
      </c>
      <c r="C338" s="37">
        <v>880044136</v>
      </c>
      <c r="D338" s="515">
        <v>2164869646</v>
      </c>
      <c r="E338" s="278" t="s">
        <v>139</v>
      </c>
      <c r="F338" s="278" t="s">
        <v>140</v>
      </c>
      <c r="G338" s="37"/>
      <c r="H338" s="37"/>
      <c r="I338" s="265">
        <v>44254</v>
      </c>
      <c r="J338" s="37"/>
      <c r="K338" s="37"/>
      <c r="L338" s="37"/>
      <c r="M338" s="37">
        <v>156</v>
      </c>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37"/>
      <c r="AN338" s="37"/>
      <c r="AO338" s="37"/>
      <c r="AP338" s="37"/>
      <c r="AQ338" s="37"/>
      <c r="AR338" s="37"/>
      <c r="AS338" s="37"/>
      <c r="AT338" s="37"/>
    </row>
    <row r="339" spans="1:46">
      <c r="A339" s="265">
        <v>44255</v>
      </c>
      <c r="B339" s="278" t="s">
        <v>156</v>
      </c>
      <c r="C339" s="37">
        <v>880024576</v>
      </c>
      <c r="D339" s="510" t="s">
        <v>5072</v>
      </c>
      <c r="E339" s="278" t="s">
        <v>139</v>
      </c>
      <c r="F339" s="278" t="s">
        <v>140</v>
      </c>
      <c r="G339" s="278" t="s">
        <v>142</v>
      </c>
      <c r="H339" s="37"/>
      <c r="I339" s="265">
        <v>44255</v>
      </c>
      <c r="J339" s="37"/>
      <c r="K339" s="37"/>
      <c r="L339" s="278" t="s">
        <v>142</v>
      </c>
      <c r="M339" s="37">
        <v>8303.4</v>
      </c>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37"/>
      <c r="AN339" s="37"/>
      <c r="AO339" s="37"/>
      <c r="AP339" s="37"/>
      <c r="AQ339" s="37"/>
      <c r="AR339" s="37"/>
      <c r="AS339" s="37"/>
      <c r="AT339" s="37"/>
    </row>
    <row r="340" spans="1:46">
      <c r="A340" s="265">
        <v>44255</v>
      </c>
      <c r="B340" s="278" t="s">
        <v>156</v>
      </c>
      <c r="C340" s="37">
        <v>880108447</v>
      </c>
      <c r="D340" s="534">
        <v>2981510879</v>
      </c>
      <c r="E340" s="278" t="s">
        <v>139</v>
      </c>
      <c r="F340" s="278" t="s">
        <v>140</v>
      </c>
      <c r="G340" s="278" t="s">
        <v>142</v>
      </c>
      <c r="H340" s="37"/>
      <c r="I340" s="265">
        <v>44255</v>
      </c>
      <c r="J340" s="37"/>
      <c r="K340" s="37"/>
      <c r="L340" s="278" t="s">
        <v>142</v>
      </c>
      <c r="M340" s="37">
        <v>1643</v>
      </c>
      <c r="N340" s="37"/>
      <c r="O340" s="37"/>
      <c r="P340" s="37"/>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37"/>
      <c r="AN340" s="37"/>
      <c r="AO340" s="37"/>
      <c r="AP340" s="37"/>
      <c r="AQ340" s="37"/>
      <c r="AR340" s="37"/>
      <c r="AS340" s="37"/>
      <c r="AT340" s="37"/>
    </row>
    <row r="341" spans="1:46">
      <c r="A341" s="265">
        <v>44255</v>
      </c>
      <c r="B341" s="278" t="s">
        <v>156</v>
      </c>
      <c r="C341" s="37">
        <v>880554544</v>
      </c>
      <c r="D341" s="37"/>
      <c r="E341" s="278" t="s">
        <v>139</v>
      </c>
      <c r="F341" s="278" t="s">
        <v>140</v>
      </c>
      <c r="G341" s="278"/>
      <c r="H341" s="37"/>
      <c r="I341" s="265">
        <v>44255</v>
      </c>
      <c r="J341" s="37"/>
      <c r="K341" s="37"/>
      <c r="L341" s="278" t="s">
        <v>148</v>
      </c>
      <c r="M341" s="37">
        <v>120</v>
      </c>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37"/>
      <c r="AN341" s="37"/>
      <c r="AO341" s="37"/>
      <c r="AP341" s="37"/>
      <c r="AQ341" s="37"/>
      <c r="AR341" s="37"/>
      <c r="AS341" s="37"/>
      <c r="AT341" s="37"/>
    </row>
    <row r="342" spans="1:46">
      <c r="A342" s="265">
        <v>44255</v>
      </c>
      <c r="B342" s="278" t="s">
        <v>5487</v>
      </c>
      <c r="C342" s="278">
        <v>881678949</v>
      </c>
      <c r="D342" s="504" t="s">
        <v>11589</v>
      </c>
      <c r="E342" s="278" t="s">
        <v>139</v>
      </c>
      <c r="F342" s="278" t="s">
        <v>140</v>
      </c>
      <c r="G342" s="278" t="s">
        <v>148</v>
      </c>
      <c r="H342" s="37"/>
      <c r="I342" s="505">
        <v>44255</v>
      </c>
      <c r="J342" s="37"/>
      <c r="K342" s="37"/>
      <c r="L342" s="278" t="s">
        <v>148</v>
      </c>
      <c r="M342" s="37">
        <v>28</v>
      </c>
      <c r="N342" s="37"/>
      <c r="O342" s="278" t="s">
        <v>11590</v>
      </c>
      <c r="P342" s="37"/>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37"/>
      <c r="AN342" s="37"/>
      <c r="AO342" s="37"/>
      <c r="AP342" s="37"/>
      <c r="AQ342" s="37"/>
      <c r="AR342" s="37"/>
      <c r="AS342" s="37"/>
      <c r="AT342" s="37"/>
    </row>
    <row r="343" spans="1:46">
      <c r="A343" s="265">
        <v>44255</v>
      </c>
      <c r="B343" s="278" t="s">
        <v>154</v>
      </c>
      <c r="C343" s="37">
        <v>880012493</v>
      </c>
      <c r="D343" s="37">
        <v>15531926</v>
      </c>
      <c r="E343" s="278" t="s">
        <v>139</v>
      </c>
      <c r="F343" s="278" t="s">
        <v>140</v>
      </c>
      <c r="G343" s="278" t="s">
        <v>142</v>
      </c>
      <c r="H343" s="37"/>
      <c r="I343" s="265">
        <v>44255</v>
      </c>
      <c r="J343" s="37"/>
      <c r="K343" s="37"/>
      <c r="L343" s="278" t="s">
        <v>142</v>
      </c>
      <c r="M343" s="37">
        <v>137.5</v>
      </c>
      <c r="N343" s="37"/>
      <c r="O343" s="278" t="s">
        <v>11591</v>
      </c>
      <c r="P343" s="37"/>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37"/>
      <c r="AN343" s="37"/>
      <c r="AO343" s="37"/>
      <c r="AP343" s="37"/>
      <c r="AQ343" s="37"/>
      <c r="AR343" s="37"/>
      <c r="AS343" s="37"/>
      <c r="AT343" s="37"/>
    </row>
    <row r="344" spans="1:46">
      <c r="A344" s="265">
        <v>44255</v>
      </c>
      <c r="B344" s="278" t="s">
        <v>154</v>
      </c>
      <c r="C344" s="37">
        <v>882212586</v>
      </c>
      <c r="D344" s="504" t="s">
        <v>5926</v>
      </c>
      <c r="E344" s="278" t="s">
        <v>152</v>
      </c>
      <c r="F344" s="278" t="s">
        <v>140</v>
      </c>
      <c r="G344" s="278" t="s">
        <v>142</v>
      </c>
      <c r="H344" s="37"/>
      <c r="I344" s="265">
        <v>44255</v>
      </c>
      <c r="J344" s="37"/>
      <c r="K344" s="37"/>
      <c r="L344" s="278" t="s">
        <v>142</v>
      </c>
      <c r="M344" s="37">
        <v>63.5</v>
      </c>
      <c r="N344" s="37"/>
      <c r="O344" s="278" t="s">
        <v>11592</v>
      </c>
      <c r="P344" s="37"/>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37"/>
      <c r="AN344" s="37"/>
      <c r="AO344" s="37"/>
      <c r="AP344" s="37"/>
      <c r="AQ344" s="37"/>
      <c r="AR344" s="37"/>
      <c r="AS344" s="37"/>
      <c r="AT344" s="37"/>
    </row>
    <row r="345" spans="1:46">
      <c r="A345" s="265">
        <v>44255</v>
      </c>
      <c r="B345" s="278" t="s">
        <v>175</v>
      </c>
      <c r="C345" s="37">
        <v>882134234</v>
      </c>
      <c r="D345" s="504" t="s">
        <v>5876</v>
      </c>
      <c r="E345" s="278" t="s">
        <v>139</v>
      </c>
      <c r="F345" s="278" t="s">
        <v>140</v>
      </c>
      <c r="G345" s="278" t="s">
        <v>142</v>
      </c>
      <c r="H345" s="37"/>
      <c r="I345" s="265">
        <v>44255</v>
      </c>
      <c r="J345" s="37"/>
      <c r="K345" s="37"/>
      <c r="L345" s="278" t="s">
        <v>142</v>
      </c>
      <c r="M345" s="37">
        <v>410.5</v>
      </c>
      <c r="N345" s="37"/>
      <c r="O345" s="278" t="s">
        <v>11591</v>
      </c>
      <c r="P345" s="37"/>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37"/>
      <c r="AN345" s="37"/>
      <c r="AO345" s="37"/>
      <c r="AP345" s="37"/>
      <c r="AQ345" s="37"/>
      <c r="AR345" s="37"/>
      <c r="AS345" s="37"/>
      <c r="AT345" s="37"/>
    </row>
    <row r="346" spans="1:46">
      <c r="A346" s="265">
        <v>44255</v>
      </c>
      <c r="B346" s="278" t="s">
        <v>154</v>
      </c>
      <c r="C346" s="37">
        <v>883189789</v>
      </c>
      <c r="D346" s="504" t="s">
        <v>11593</v>
      </c>
      <c r="E346" s="278" t="s">
        <v>152</v>
      </c>
      <c r="F346" s="278" t="s">
        <v>140</v>
      </c>
      <c r="G346" s="278" t="s">
        <v>142</v>
      </c>
      <c r="H346" s="37"/>
      <c r="I346" s="265">
        <v>44255</v>
      </c>
      <c r="J346" s="37"/>
      <c r="K346" s="37"/>
      <c r="L346" s="278" t="s">
        <v>142</v>
      </c>
      <c r="M346" s="37">
        <v>69.5</v>
      </c>
      <c r="N346" s="37"/>
      <c r="O346" s="37"/>
      <c r="P346" s="37"/>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37"/>
      <c r="AN346" s="37"/>
      <c r="AO346" s="37"/>
      <c r="AP346" s="37"/>
      <c r="AQ346" s="37"/>
      <c r="AR346" s="37"/>
      <c r="AS346" s="37"/>
      <c r="AT346" s="37"/>
    </row>
    <row r="347" spans="1:46">
      <c r="A347" s="265">
        <v>44255</v>
      </c>
      <c r="B347" s="278" t="s">
        <v>138</v>
      </c>
      <c r="C347" s="37">
        <v>880092066</v>
      </c>
      <c r="D347" s="37">
        <v>294899433</v>
      </c>
      <c r="E347" s="278" t="s">
        <v>139</v>
      </c>
      <c r="F347" s="278" t="s">
        <v>140</v>
      </c>
      <c r="G347" s="278" t="s">
        <v>176</v>
      </c>
      <c r="H347" s="37"/>
      <c r="I347" s="265">
        <v>44255</v>
      </c>
      <c r="J347" s="37"/>
      <c r="K347" s="37"/>
      <c r="L347" s="278" t="s">
        <v>176</v>
      </c>
      <c r="M347" s="37">
        <v>58</v>
      </c>
      <c r="N347" s="37"/>
      <c r="O347" s="37"/>
      <c r="P347" s="37"/>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37"/>
      <c r="AN347" s="37"/>
      <c r="AO347" s="37"/>
      <c r="AP347" s="37"/>
      <c r="AQ347" s="37"/>
      <c r="AR347" s="37"/>
      <c r="AS347" s="37"/>
      <c r="AT347" s="37"/>
    </row>
    <row r="348" spans="1:46">
      <c r="A348" s="265">
        <v>44255</v>
      </c>
      <c r="B348" s="278" t="s">
        <v>175</v>
      </c>
      <c r="C348" s="37">
        <v>880437679</v>
      </c>
      <c r="D348" s="504" t="s">
        <v>11594</v>
      </c>
      <c r="E348" s="278" t="s">
        <v>152</v>
      </c>
      <c r="F348" s="278" t="s">
        <v>140</v>
      </c>
      <c r="G348" s="278" t="s">
        <v>142</v>
      </c>
      <c r="H348" s="37"/>
      <c r="I348" s="265">
        <v>44255</v>
      </c>
      <c r="J348" s="37"/>
      <c r="K348" s="37"/>
      <c r="L348" s="278" t="s">
        <v>142</v>
      </c>
      <c r="M348" s="37">
        <v>66.5</v>
      </c>
      <c r="N348" s="37"/>
      <c r="O348" s="278" t="s">
        <v>11592</v>
      </c>
      <c r="P348" s="37"/>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37"/>
      <c r="AN348" s="37"/>
      <c r="AO348" s="37"/>
      <c r="AP348" s="37"/>
      <c r="AQ348" s="37"/>
      <c r="AR348" s="37"/>
      <c r="AS348" s="37"/>
      <c r="AT348" s="37"/>
    </row>
    <row r="349" spans="1:46">
      <c r="A349" s="265">
        <v>44255</v>
      </c>
      <c r="B349" s="278" t="s">
        <v>138</v>
      </c>
      <c r="C349" s="37">
        <v>880457710</v>
      </c>
      <c r="D349" s="504" t="s">
        <v>7018</v>
      </c>
      <c r="E349" s="278" t="s">
        <v>139</v>
      </c>
      <c r="F349" s="278" t="s">
        <v>140</v>
      </c>
      <c r="G349" s="278" t="s">
        <v>142</v>
      </c>
      <c r="H349" s="37"/>
      <c r="I349" s="265">
        <v>44255</v>
      </c>
      <c r="J349" s="37"/>
      <c r="K349" s="37"/>
      <c r="L349" s="278" t="s">
        <v>142</v>
      </c>
      <c r="M349" s="37">
        <v>16767</v>
      </c>
      <c r="N349" s="37"/>
      <c r="O349" s="37"/>
      <c r="P349" s="37"/>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37"/>
      <c r="AN349" s="37"/>
      <c r="AO349" s="37"/>
      <c r="AP349" s="37"/>
      <c r="AQ349" s="37"/>
      <c r="AR349" s="37"/>
      <c r="AS349" s="37"/>
      <c r="AT349" s="37"/>
    </row>
    <row r="350" spans="1:46">
      <c r="A350" s="265">
        <v>44255</v>
      </c>
      <c r="B350" s="278" t="s">
        <v>175</v>
      </c>
      <c r="C350" s="37">
        <v>883303037</v>
      </c>
      <c r="D350" s="504" t="s">
        <v>11595</v>
      </c>
      <c r="E350" s="278" t="s">
        <v>152</v>
      </c>
      <c r="F350" s="278" t="s">
        <v>140</v>
      </c>
      <c r="G350" s="278" t="s">
        <v>142</v>
      </c>
      <c r="H350" s="37"/>
      <c r="I350" s="265">
        <v>44255</v>
      </c>
      <c r="J350" s="37"/>
      <c r="K350" s="37"/>
      <c r="L350" s="278" t="s">
        <v>142</v>
      </c>
      <c r="M350" s="37">
        <v>27</v>
      </c>
      <c r="N350" s="37"/>
      <c r="O350" s="278" t="s">
        <v>11592</v>
      </c>
      <c r="P350" s="37"/>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37"/>
      <c r="AN350" s="37"/>
      <c r="AO350" s="37"/>
      <c r="AP350" s="37"/>
      <c r="AQ350" s="37"/>
      <c r="AR350" s="37"/>
      <c r="AS350" s="37"/>
      <c r="AT350" s="37"/>
    </row>
    <row r="351" spans="1:46">
      <c r="A351" s="265">
        <v>44255</v>
      </c>
      <c r="B351" s="278" t="s">
        <v>138</v>
      </c>
      <c r="C351" s="37">
        <v>880519428</v>
      </c>
      <c r="D351" s="504" t="s">
        <v>5135</v>
      </c>
      <c r="E351" s="278" t="s">
        <v>152</v>
      </c>
      <c r="F351" s="278" t="s">
        <v>140</v>
      </c>
      <c r="G351" s="278" t="s">
        <v>142</v>
      </c>
      <c r="H351" s="37"/>
      <c r="I351" s="265">
        <v>44255</v>
      </c>
      <c r="J351" s="37"/>
      <c r="K351" s="37"/>
      <c r="L351" s="278" t="s">
        <v>142</v>
      </c>
      <c r="M351" s="37">
        <v>304.5</v>
      </c>
      <c r="N351" s="37"/>
      <c r="O351" s="37"/>
      <c r="P351" s="37"/>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37"/>
      <c r="AN351" s="37"/>
      <c r="AO351" s="37"/>
      <c r="AP351" s="37"/>
      <c r="AQ351" s="37"/>
      <c r="AR351" s="37"/>
      <c r="AS351" s="37"/>
      <c r="AT351" s="37"/>
    </row>
    <row r="352" spans="1:46">
      <c r="A352" s="265">
        <v>44255</v>
      </c>
      <c r="B352" s="278" t="s">
        <v>157</v>
      </c>
      <c r="C352" s="37">
        <v>880127992</v>
      </c>
      <c r="D352" s="37">
        <v>365930398</v>
      </c>
      <c r="E352" s="278" t="s">
        <v>152</v>
      </c>
      <c r="F352" s="278" t="s">
        <v>140</v>
      </c>
      <c r="G352" s="278" t="s">
        <v>142</v>
      </c>
      <c r="H352" s="37"/>
      <c r="I352" s="265">
        <v>44255</v>
      </c>
      <c r="J352" s="37"/>
      <c r="K352" s="37"/>
      <c r="L352" s="278" t="s">
        <v>142</v>
      </c>
      <c r="M352" s="37">
        <v>53.5</v>
      </c>
      <c r="N352" s="37"/>
      <c r="O352" s="278" t="s">
        <v>11479</v>
      </c>
      <c r="P352" s="37"/>
      <c r="Q352" s="37"/>
      <c r="R352" s="37"/>
      <c r="S352" s="37"/>
      <c r="T352" s="37"/>
      <c r="U352" s="37"/>
      <c r="V352" s="37"/>
      <c r="W352" s="37"/>
      <c r="X352" s="37"/>
      <c r="Y352" s="37"/>
      <c r="Z352" s="37"/>
      <c r="AA352" s="37"/>
      <c r="AB352" s="37"/>
      <c r="AC352" s="37"/>
      <c r="AD352" s="37"/>
      <c r="AE352" s="37"/>
      <c r="AF352" s="37"/>
      <c r="AG352" s="37"/>
      <c r="AH352" s="37"/>
      <c r="AI352" s="37"/>
      <c r="AJ352" s="37"/>
      <c r="AK352" s="37"/>
      <c r="AL352" s="37"/>
      <c r="AM352" s="37"/>
      <c r="AN352" s="37"/>
      <c r="AO352" s="37"/>
      <c r="AP352" s="37"/>
      <c r="AQ352" s="37"/>
      <c r="AR352" s="37"/>
      <c r="AS352" s="37"/>
      <c r="AT352" s="37"/>
    </row>
    <row r="353" spans="1:46">
      <c r="A353" s="265">
        <v>44255</v>
      </c>
      <c r="B353" s="278" t="s">
        <v>157</v>
      </c>
      <c r="C353" s="37">
        <v>880256846</v>
      </c>
      <c r="D353" s="504" t="s">
        <v>11596</v>
      </c>
      <c r="E353" s="278" t="s">
        <v>139</v>
      </c>
      <c r="F353" s="278" t="s">
        <v>140</v>
      </c>
      <c r="G353" s="278" t="s">
        <v>142</v>
      </c>
      <c r="H353" s="37"/>
      <c r="I353" s="265">
        <v>44255</v>
      </c>
      <c r="J353" s="37"/>
      <c r="K353" s="37"/>
      <c r="L353" s="278" t="s">
        <v>142</v>
      </c>
      <c r="M353" s="37">
        <f>30+45+15+6+60+45+45+15+6</f>
        <v>267</v>
      </c>
      <c r="N353" s="37"/>
      <c r="O353" s="278" t="s">
        <v>11597</v>
      </c>
      <c r="P353" s="37"/>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37"/>
      <c r="AN353" s="37"/>
      <c r="AO353" s="37"/>
      <c r="AP353" s="37"/>
      <c r="AQ353" s="37"/>
      <c r="AR353" s="37"/>
      <c r="AS353" s="37"/>
      <c r="AT353" s="37"/>
    </row>
    <row r="354" spans="1:46">
      <c r="A354" s="265">
        <v>44255</v>
      </c>
      <c r="B354" s="278" t="s">
        <v>138</v>
      </c>
      <c r="C354" s="37">
        <v>880685031</v>
      </c>
      <c r="D354" s="504" t="s">
        <v>2997</v>
      </c>
      <c r="E354" s="278" t="s">
        <v>139</v>
      </c>
      <c r="F354" s="278" t="s">
        <v>140</v>
      </c>
      <c r="G354" s="278" t="s">
        <v>172</v>
      </c>
      <c r="H354" s="37"/>
      <c r="I354" s="265">
        <v>44255</v>
      </c>
      <c r="J354" s="37"/>
      <c r="K354" s="37"/>
      <c r="L354" s="278" t="s">
        <v>172</v>
      </c>
      <c r="M354" s="37">
        <v>21.1</v>
      </c>
      <c r="N354" s="37"/>
      <c r="O354" s="37"/>
      <c r="P354" s="37"/>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37"/>
      <c r="AN354" s="37"/>
      <c r="AO354" s="37"/>
      <c r="AP354" s="37"/>
      <c r="AQ354" s="37"/>
      <c r="AR354" s="37"/>
      <c r="AS354" s="37"/>
      <c r="AT354" s="37"/>
    </row>
    <row r="355" spans="1:46">
      <c r="A355" s="265">
        <v>44255</v>
      </c>
      <c r="B355" s="278" t="s">
        <v>156</v>
      </c>
      <c r="C355" s="37">
        <v>880012481</v>
      </c>
      <c r="D355" s="37">
        <v>351864717</v>
      </c>
      <c r="E355" s="278" t="s">
        <v>139</v>
      </c>
      <c r="F355" s="278" t="s">
        <v>140</v>
      </c>
      <c r="G355" s="278" t="s">
        <v>142</v>
      </c>
      <c r="H355" s="37"/>
      <c r="I355" s="265">
        <v>44255</v>
      </c>
      <c r="J355" s="37"/>
      <c r="K355" s="37"/>
      <c r="L355" s="278" t="s">
        <v>142</v>
      </c>
      <c r="M355" s="37">
        <v>388.5</v>
      </c>
      <c r="N355" s="37"/>
      <c r="O355" s="37"/>
      <c r="P355" s="37"/>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37"/>
      <c r="AN355" s="37"/>
      <c r="AO355" s="37"/>
      <c r="AP355" s="37"/>
      <c r="AQ355" s="37"/>
      <c r="AR355" s="37"/>
      <c r="AS355" s="37"/>
      <c r="AT355" s="37"/>
    </row>
    <row r="356" spans="1:46">
      <c r="A356" s="265">
        <v>44255</v>
      </c>
      <c r="B356" s="278" t="s">
        <v>138</v>
      </c>
      <c r="C356" s="37">
        <v>880037761</v>
      </c>
      <c r="D356" s="37">
        <v>104609351</v>
      </c>
      <c r="E356" s="278" t="s">
        <v>139</v>
      </c>
      <c r="F356" s="278" t="s">
        <v>140</v>
      </c>
      <c r="G356" s="278" t="s">
        <v>148</v>
      </c>
      <c r="H356" s="37"/>
      <c r="I356" s="265">
        <v>44255</v>
      </c>
      <c r="J356" s="37"/>
      <c r="K356" s="37"/>
      <c r="L356" s="278" t="s">
        <v>148</v>
      </c>
      <c r="M356" s="37">
        <v>16.5</v>
      </c>
      <c r="N356" s="37"/>
      <c r="O356" s="37"/>
      <c r="P356" s="37"/>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37"/>
      <c r="AN356" s="37"/>
      <c r="AO356" s="37"/>
      <c r="AP356" s="37"/>
      <c r="AQ356" s="37"/>
      <c r="AR356" s="37"/>
      <c r="AS356" s="37"/>
      <c r="AT356" s="37"/>
    </row>
    <row r="357" spans="1:46">
      <c r="A357" s="265">
        <v>44255</v>
      </c>
      <c r="B357" s="278" t="s">
        <v>138</v>
      </c>
      <c r="C357" s="37">
        <v>880201292</v>
      </c>
      <c r="D357" s="504" t="s">
        <v>11598</v>
      </c>
      <c r="E357" s="278" t="s">
        <v>139</v>
      </c>
      <c r="F357" s="278" t="s">
        <v>140</v>
      </c>
      <c r="G357" s="278" t="s">
        <v>168</v>
      </c>
      <c r="H357" s="37"/>
      <c r="I357" s="265">
        <v>44255</v>
      </c>
      <c r="J357" s="37"/>
      <c r="K357" s="37"/>
      <c r="L357" s="278" t="s">
        <v>168</v>
      </c>
      <c r="M357" s="37">
        <v>940</v>
      </c>
      <c r="N357" s="37"/>
      <c r="O357" s="37"/>
      <c r="P357" s="37"/>
      <c r="Q357" s="37"/>
      <c r="R357" s="37"/>
      <c r="S357" s="37"/>
      <c r="T357" s="37"/>
      <c r="U357" s="37"/>
      <c r="V357" s="37"/>
      <c r="W357" s="37"/>
      <c r="X357" s="37"/>
      <c r="Y357" s="37"/>
      <c r="Z357" s="37"/>
      <c r="AA357" s="37"/>
      <c r="AB357" s="37"/>
      <c r="AC357" s="37"/>
      <c r="AD357" s="37"/>
      <c r="AE357" s="37"/>
      <c r="AF357" s="37"/>
      <c r="AG357" s="37"/>
      <c r="AH357" s="37"/>
      <c r="AI357" s="37"/>
      <c r="AJ357" s="37"/>
      <c r="AK357" s="37"/>
      <c r="AL357" s="37"/>
      <c r="AM357" s="37"/>
      <c r="AN357" s="37"/>
      <c r="AO357" s="37"/>
      <c r="AP357" s="37"/>
      <c r="AQ357" s="37"/>
      <c r="AR357" s="37"/>
      <c r="AS357" s="37"/>
      <c r="AT357" s="37"/>
    </row>
    <row r="358" spans="1:46">
      <c r="A358" s="265">
        <v>44255</v>
      </c>
      <c r="B358" s="278" t="s">
        <v>138</v>
      </c>
      <c r="C358" s="37">
        <v>881597896</v>
      </c>
      <c r="D358" s="37">
        <v>505728</v>
      </c>
      <c r="E358" s="278" t="s">
        <v>152</v>
      </c>
      <c r="F358" s="278" t="s">
        <v>140</v>
      </c>
      <c r="G358" s="278" t="s">
        <v>148</v>
      </c>
      <c r="H358" s="37"/>
      <c r="I358" s="265">
        <v>44255</v>
      </c>
      <c r="J358" s="37"/>
      <c r="K358" s="37"/>
      <c r="L358" s="278" t="s">
        <v>148</v>
      </c>
      <c r="M358" s="37">
        <v>373.3</v>
      </c>
      <c r="N358" s="37"/>
      <c r="O358" s="37"/>
      <c r="P358" s="37"/>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37"/>
      <c r="AN358" s="37"/>
      <c r="AO358" s="37"/>
      <c r="AP358" s="37"/>
      <c r="AQ358" s="37"/>
      <c r="AR358" s="37"/>
      <c r="AS358" s="37"/>
      <c r="AT358" s="37"/>
    </row>
    <row r="359" spans="1:46" ht="23" customHeight="1">
      <c r="A359" s="265">
        <v>44255</v>
      </c>
      <c r="B359" s="278" t="s">
        <v>138</v>
      </c>
      <c r="C359" s="278">
        <v>880444321</v>
      </c>
      <c r="D359" s="37">
        <v>2972543877</v>
      </c>
      <c r="E359" s="278" t="s">
        <v>139</v>
      </c>
      <c r="F359" s="278" t="s">
        <v>140</v>
      </c>
      <c r="G359" s="278" t="s">
        <v>168</v>
      </c>
      <c r="H359" s="37"/>
      <c r="I359" s="265">
        <v>44255</v>
      </c>
      <c r="J359" s="37"/>
      <c r="K359" s="37"/>
      <c r="L359" s="278" t="s">
        <v>168</v>
      </c>
      <c r="M359" s="37">
        <v>420</v>
      </c>
      <c r="N359" s="37"/>
      <c r="O359" s="37"/>
      <c r="P359" s="37"/>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37"/>
      <c r="AN359" s="37"/>
      <c r="AO359" s="37"/>
      <c r="AP359" s="37"/>
      <c r="AQ359" s="37"/>
      <c r="AR359" s="37"/>
      <c r="AS359" s="37"/>
      <c r="AT359" s="37"/>
    </row>
    <row r="360" spans="1:46">
      <c r="A360" s="265">
        <v>44255</v>
      </c>
      <c r="B360" s="278" t="s">
        <v>138</v>
      </c>
      <c r="C360" s="278">
        <v>880660443</v>
      </c>
      <c r="D360" s="504" t="s">
        <v>11599</v>
      </c>
      <c r="E360" s="278" t="s">
        <v>139</v>
      </c>
      <c r="F360" s="278" t="s">
        <v>140</v>
      </c>
      <c r="G360" s="278" t="s">
        <v>168</v>
      </c>
      <c r="H360" s="37"/>
      <c r="I360" s="265">
        <v>44255</v>
      </c>
      <c r="J360" s="37"/>
      <c r="K360" s="37"/>
      <c r="L360" s="278" t="s">
        <v>168</v>
      </c>
      <c r="M360" s="37">
        <v>50</v>
      </c>
      <c r="N360" s="37"/>
      <c r="O360" s="37"/>
      <c r="P360" s="37"/>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37"/>
      <c r="AN360" s="37"/>
      <c r="AO360" s="37"/>
      <c r="AP360" s="37"/>
      <c r="AQ360" s="37"/>
      <c r="AR360" s="37"/>
      <c r="AS360" s="37"/>
      <c r="AT360" s="37"/>
    </row>
    <row r="361" spans="1:46">
      <c r="A361" s="265">
        <v>44255</v>
      </c>
      <c r="B361" s="278" t="s">
        <v>138</v>
      </c>
      <c r="C361" s="278">
        <v>880685031</v>
      </c>
      <c r="D361" s="504" t="s">
        <v>2997</v>
      </c>
      <c r="E361" s="278" t="s">
        <v>139</v>
      </c>
      <c r="F361" s="278" t="s">
        <v>140</v>
      </c>
      <c r="G361" s="278" t="s">
        <v>172</v>
      </c>
      <c r="H361" s="37"/>
      <c r="I361" s="265">
        <v>44255</v>
      </c>
      <c r="J361" s="37"/>
      <c r="K361" s="37"/>
      <c r="L361" s="278" t="s">
        <v>172</v>
      </c>
      <c r="M361" s="37">
        <v>17.5</v>
      </c>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37"/>
      <c r="AN361" s="37"/>
      <c r="AO361" s="37"/>
      <c r="AP361" s="37"/>
      <c r="AQ361" s="37"/>
      <c r="AR361" s="37"/>
      <c r="AS361" s="37"/>
      <c r="AT361" s="37"/>
    </row>
    <row r="362" spans="1:46">
      <c r="A362" s="265">
        <v>44255</v>
      </c>
      <c r="B362" s="278" t="s">
        <v>138</v>
      </c>
      <c r="C362" s="37">
        <v>881941722</v>
      </c>
      <c r="D362" s="504" t="s">
        <v>11600</v>
      </c>
      <c r="E362" s="278" t="s">
        <v>139</v>
      </c>
      <c r="F362" s="278" t="s">
        <v>140</v>
      </c>
      <c r="G362" s="278" t="s">
        <v>142</v>
      </c>
      <c r="H362" s="37"/>
      <c r="I362" s="265">
        <v>44255</v>
      </c>
      <c r="J362" s="37"/>
      <c r="K362" s="37"/>
      <c r="L362" s="278" t="s">
        <v>142</v>
      </c>
      <c r="M362" s="37">
        <v>99</v>
      </c>
      <c r="N362" s="37"/>
      <c r="O362" s="37"/>
      <c r="P362" s="37"/>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37"/>
      <c r="AN362" s="37"/>
      <c r="AO362" s="37"/>
      <c r="AP362" s="37"/>
      <c r="AQ362" s="37"/>
      <c r="AR362" s="37"/>
      <c r="AS362" s="37"/>
      <c r="AT362" s="37"/>
    </row>
    <row r="363" spans="1:46">
      <c r="A363" s="265">
        <v>44255</v>
      </c>
      <c r="B363" s="278" t="s">
        <v>138</v>
      </c>
      <c r="C363" s="278">
        <v>880685031</v>
      </c>
      <c r="D363" s="504" t="s">
        <v>2997</v>
      </c>
      <c r="E363" s="278" t="s">
        <v>139</v>
      </c>
      <c r="F363" s="278" t="s">
        <v>140</v>
      </c>
      <c r="G363" s="278" t="s">
        <v>172</v>
      </c>
      <c r="H363" s="37"/>
      <c r="I363" s="265">
        <v>44255</v>
      </c>
      <c r="J363" s="37"/>
      <c r="K363" s="37"/>
      <c r="L363" s="278" t="s">
        <v>172</v>
      </c>
      <c r="M363" s="37">
        <v>3.6</v>
      </c>
      <c r="N363" s="37"/>
      <c r="O363" s="37"/>
      <c r="P363" s="37"/>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37"/>
      <c r="AN363" s="37"/>
      <c r="AO363" s="37"/>
      <c r="AP363" s="37"/>
      <c r="AQ363" s="37"/>
      <c r="AR363" s="37"/>
      <c r="AS363" s="37"/>
      <c r="AT363" s="37"/>
    </row>
    <row r="364" spans="1:46">
      <c r="A364" s="265">
        <v>44255</v>
      </c>
      <c r="B364" s="278" t="s">
        <v>138</v>
      </c>
      <c r="C364" s="37">
        <v>881951147</v>
      </c>
      <c r="D364" s="504" t="s">
        <v>11601</v>
      </c>
      <c r="E364" s="278" t="s">
        <v>139</v>
      </c>
      <c r="F364" s="278" t="s">
        <v>140</v>
      </c>
      <c r="G364" s="278" t="s">
        <v>148</v>
      </c>
      <c r="H364" s="37"/>
      <c r="I364" s="265">
        <v>44255</v>
      </c>
      <c r="J364" s="37"/>
      <c r="K364" s="37"/>
      <c r="L364" s="278" t="s">
        <v>148</v>
      </c>
      <c r="M364" s="37">
        <v>28</v>
      </c>
      <c r="N364" s="37"/>
      <c r="O364" s="37"/>
      <c r="P364" s="37"/>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37"/>
      <c r="AN364" s="37"/>
      <c r="AO364" s="37"/>
      <c r="AP364" s="37"/>
      <c r="AQ364" s="37"/>
      <c r="AR364" s="37"/>
      <c r="AS364" s="37"/>
      <c r="AT364" s="37"/>
    </row>
    <row r="365" spans="1:46">
      <c r="A365" s="265">
        <v>44255</v>
      </c>
      <c r="B365" s="278" t="s">
        <v>157</v>
      </c>
      <c r="C365" s="37">
        <v>881476449</v>
      </c>
      <c r="D365" s="504" t="s">
        <v>3012</v>
      </c>
      <c r="E365" s="278" t="s">
        <v>139</v>
      </c>
      <c r="F365" s="278" t="s">
        <v>140</v>
      </c>
      <c r="G365" s="278" t="s">
        <v>142</v>
      </c>
      <c r="H365" s="37"/>
      <c r="I365" s="265">
        <v>44255</v>
      </c>
      <c r="J365" s="37"/>
      <c r="K365" s="37"/>
      <c r="L365" s="278" t="s">
        <v>142</v>
      </c>
      <c r="M365" s="37">
        <v>63.5</v>
      </c>
      <c r="N365" s="37"/>
      <c r="O365" s="278" t="s">
        <v>11393</v>
      </c>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37"/>
      <c r="AN365" s="37"/>
      <c r="AO365" s="37"/>
      <c r="AP365" s="37"/>
      <c r="AQ365" s="37"/>
      <c r="AR365" s="37"/>
      <c r="AS365" s="37"/>
      <c r="AT365" s="37"/>
    </row>
    <row r="366" spans="1:46">
      <c r="A366" s="265">
        <v>44255</v>
      </c>
      <c r="B366" s="278" t="s">
        <v>156</v>
      </c>
      <c r="C366" s="37">
        <v>880004859</v>
      </c>
      <c r="D366" s="515" t="s">
        <v>4660</v>
      </c>
      <c r="E366" s="278" t="s">
        <v>139</v>
      </c>
      <c r="F366" s="278" t="s">
        <v>140</v>
      </c>
      <c r="G366" s="278" t="s">
        <v>140</v>
      </c>
      <c r="H366" s="37"/>
      <c r="I366" s="265">
        <v>44255</v>
      </c>
      <c r="J366" s="37"/>
      <c r="K366" s="37"/>
      <c r="L366" s="278" t="s">
        <v>142</v>
      </c>
      <c r="M366" s="37">
        <v>109.53</v>
      </c>
      <c r="N366" s="37"/>
      <c r="O366" s="37"/>
      <c r="P366" s="37"/>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37"/>
      <c r="AN366" s="37"/>
      <c r="AO366" s="37"/>
      <c r="AP366" s="37"/>
      <c r="AQ366" s="37"/>
      <c r="AR366" s="37"/>
      <c r="AS366" s="37"/>
      <c r="AT366" s="37"/>
    </row>
    <row r="367" spans="1:46">
      <c r="A367" s="265">
        <v>44255</v>
      </c>
      <c r="B367" s="278" t="s">
        <v>157</v>
      </c>
      <c r="C367" s="37">
        <v>880005480</v>
      </c>
      <c r="D367" s="37">
        <v>2714008001</v>
      </c>
      <c r="E367" s="278" t="s">
        <v>139</v>
      </c>
      <c r="F367" s="278" t="s">
        <v>140</v>
      </c>
      <c r="G367" s="278" t="s">
        <v>142</v>
      </c>
      <c r="H367" s="37"/>
      <c r="I367" s="265">
        <v>44255</v>
      </c>
      <c r="J367" s="37"/>
      <c r="K367" s="37"/>
      <c r="L367" s="278" t="s">
        <v>142</v>
      </c>
      <c r="M367" s="37">
        <v>345</v>
      </c>
      <c r="N367" s="37"/>
      <c r="O367" s="278" t="s">
        <v>11518</v>
      </c>
      <c r="P367" s="37"/>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37"/>
      <c r="AN367" s="37"/>
      <c r="AO367" s="37"/>
      <c r="AP367" s="37"/>
      <c r="AQ367" s="37"/>
      <c r="AR367" s="37"/>
      <c r="AS367" s="37"/>
      <c r="AT367" s="37"/>
    </row>
    <row r="368" spans="1:46">
      <c r="A368" s="265">
        <v>44255</v>
      </c>
      <c r="B368" s="278" t="s">
        <v>157</v>
      </c>
      <c r="C368" s="37">
        <v>883531509</v>
      </c>
      <c r="D368" s="37">
        <v>879963806</v>
      </c>
      <c r="E368" s="278" t="s">
        <v>152</v>
      </c>
      <c r="F368" s="278" t="s">
        <v>140</v>
      </c>
      <c r="G368" s="278" t="s">
        <v>142</v>
      </c>
      <c r="H368" s="37"/>
      <c r="I368" s="265">
        <v>44255</v>
      </c>
      <c r="J368" s="37"/>
      <c r="K368" s="37"/>
      <c r="L368" s="278" t="s">
        <v>142</v>
      </c>
      <c r="M368" s="37">
        <v>24</v>
      </c>
      <c r="N368" s="37"/>
      <c r="O368" s="278" t="s">
        <v>11543</v>
      </c>
      <c r="P368" s="37"/>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37"/>
      <c r="AN368" s="37"/>
      <c r="AO368" s="37"/>
      <c r="AP368" s="37"/>
      <c r="AQ368" s="37"/>
      <c r="AR368" s="37"/>
      <c r="AS368" s="37"/>
      <c r="AT368" s="37"/>
    </row>
    <row r="369" spans="1:46">
      <c r="A369" s="265">
        <v>44255</v>
      </c>
      <c r="B369" s="278" t="s">
        <v>138</v>
      </c>
      <c r="C369" s="37">
        <v>880018191</v>
      </c>
      <c r="D369" s="37">
        <v>30201205</v>
      </c>
      <c r="E369" s="278" t="s">
        <v>152</v>
      </c>
      <c r="F369" s="278" t="s">
        <v>140</v>
      </c>
      <c r="G369" s="278" t="s">
        <v>142</v>
      </c>
      <c r="H369" s="37"/>
      <c r="I369" s="265">
        <v>44255</v>
      </c>
      <c r="J369" s="37"/>
      <c r="K369" s="37"/>
      <c r="L369" s="278" t="s">
        <v>142</v>
      </c>
      <c r="M369" s="37">
        <v>156.5</v>
      </c>
      <c r="N369" s="37"/>
      <c r="O369" s="37"/>
      <c r="P369" s="37"/>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37"/>
      <c r="AN369" s="37"/>
      <c r="AO369" s="37"/>
      <c r="AP369" s="37"/>
      <c r="AQ369" s="37"/>
      <c r="AR369" s="37"/>
      <c r="AS369" s="37"/>
      <c r="AT369" s="37"/>
    </row>
    <row r="370" spans="1:46">
      <c r="A370" s="265">
        <v>44255</v>
      </c>
      <c r="B370" s="278" t="s">
        <v>138</v>
      </c>
      <c r="C370" s="37">
        <v>880685031</v>
      </c>
      <c r="D370" s="504" t="s">
        <v>2997</v>
      </c>
      <c r="E370" s="278" t="s">
        <v>139</v>
      </c>
      <c r="F370" s="278" t="s">
        <v>140</v>
      </c>
      <c r="G370" s="278" t="s">
        <v>172</v>
      </c>
      <c r="H370" s="37"/>
      <c r="I370" s="265">
        <v>44255</v>
      </c>
      <c r="J370" s="37"/>
      <c r="K370" s="37"/>
      <c r="L370" s="278" t="s">
        <v>172</v>
      </c>
      <c r="M370" s="37">
        <v>7.1</v>
      </c>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row>
    <row r="371" spans="1:46">
      <c r="A371" s="265">
        <v>44255</v>
      </c>
      <c r="B371" s="278" t="s">
        <v>138</v>
      </c>
      <c r="C371" s="37">
        <v>880014693</v>
      </c>
      <c r="D371" s="37">
        <v>250028262</v>
      </c>
      <c r="E371" s="278" t="s">
        <v>139</v>
      </c>
      <c r="F371" s="278" t="s">
        <v>140</v>
      </c>
      <c r="G371" s="278" t="s">
        <v>142</v>
      </c>
      <c r="H371" s="37"/>
      <c r="I371" s="265">
        <v>44255</v>
      </c>
      <c r="J371" s="37"/>
      <c r="K371" s="37"/>
      <c r="L371" s="278" t="s">
        <v>142</v>
      </c>
      <c r="M371" s="37">
        <v>59.16</v>
      </c>
      <c r="N371" s="37"/>
      <c r="O371" s="37"/>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row>
    <row r="372" spans="1:46">
      <c r="A372" s="265">
        <v>44255</v>
      </c>
      <c r="B372" s="278" t="s">
        <v>138</v>
      </c>
      <c r="C372" s="37">
        <v>881624750</v>
      </c>
      <c r="D372" s="504" t="s">
        <v>11602</v>
      </c>
      <c r="E372" s="278" t="s">
        <v>139</v>
      </c>
      <c r="F372" s="278" t="s">
        <v>140</v>
      </c>
      <c r="G372" s="278" t="s">
        <v>148</v>
      </c>
      <c r="H372" s="37"/>
      <c r="I372" s="265">
        <v>44255</v>
      </c>
      <c r="J372" s="37"/>
      <c r="K372" s="37"/>
      <c r="L372" s="278" t="s">
        <v>148</v>
      </c>
      <c r="M372" s="37">
        <v>59</v>
      </c>
      <c r="N372" s="37"/>
      <c r="O372" s="37"/>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row>
    <row r="373" spans="1:46">
      <c r="A373" s="265">
        <v>44255</v>
      </c>
      <c r="B373" s="278" t="s">
        <v>138</v>
      </c>
      <c r="C373" s="278">
        <v>880660443</v>
      </c>
      <c r="D373" s="504" t="s">
        <v>11599</v>
      </c>
      <c r="E373" s="278" t="s">
        <v>139</v>
      </c>
      <c r="F373" s="278" t="s">
        <v>140</v>
      </c>
      <c r="G373" s="278" t="s">
        <v>172</v>
      </c>
      <c r="H373" s="37"/>
      <c r="I373" s="265">
        <v>44255</v>
      </c>
      <c r="J373" s="37"/>
      <c r="K373" s="37"/>
      <c r="L373" s="278" t="s">
        <v>172</v>
      </c>
      <c r="M373" s="37">
        <v>0.85</v>
      </c>
      <c r="N373" s="37"/>
      <c r="O373" s="37"/>
      <c r="P373" s="37"/>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37"/>
      <c r="AN373" s="37"/>
      <c r="AO373" s="37"/>
      <c r="AP373" s="37"/>
      <c r="AQ373" s="37"/>
      <c r="AR373" s="37"/>
      <c r="AS373" s="37"/>
      <c r="AT373" s="37"/>
    </row>
    <row r="374" spans="1:46">
      <c r="A374" s="265">
        <v>44255</v>
      </c>
      <c r="B374" s="278" t="s">
        <v>138</v>
      </c>
      <c r="C374" s="278">
        <v>881252851</v>
      </c>
      <c r="D374" s="504" t="s">
        <v>5952</v>
      </c>
      <c r="E374" s="278" t="s">
        <v>152</v>
      </c>
      <c r="F374" s="278" t="s">
        <v>140</v>
      </c>
      <c r="G374" s="278" t="s">
        <v>142</v>
      </c>
      <c r="H374" s="37"/>
      <c r="I374" s="265">
        <v>44255</v>
      </c>
      <c r="J374" s="37"/>
      <c r="K374" s="37"/>
      <c r="L374" s="278" t="s">
        <v>142</v>
      </c>
      <c r="M374" s="37">
        <v>146</v>
      </c>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row>
    <row r="375" spans="1:46">
      <c r="A375" s="265">
        <v>44255</v>
      </c>
      <c r="B375" s="278" t="s">
        <v>138</v>
      </c>
      <c r="C375" s="37">
        <v>883520201</v>
      </c>
      <c r="D375" s="504" t="s">
        <v>11603</v>
      </c>
      <c r="E375" s="278" t="s">
        <v>148</v>
      </c>
      <c r="F375" s="278" t="s">
        <v>140</v>
      </c>
      <c r="G375" s="278" t="s">
        <v>148</v>
      </c>
      <c r="H375" s="37"/>
      <c r="I375" s="265">
        <v>44255</v>
      </c>
      <c r="J375" s="37"/>
      <c r="K375" s="37"/>
      <c r="L375" s="278" t="s">
        <v>148</v>
      </c>
      <c r="M375" s="37">
        <v>7</v>
      </c>
      <c r="N375" s="37"/>
      <c r="O375" s="37"/>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row>
    <row r="376" spans="1:46">
      <c r="A376" s="265">
        <v>44255</v>
      </c>
      <c r="B376" s="278" t="s">
        <v>138</v>
      </c>
      <c r="C376" s="37">
        <v>880685031</v>
      </c>
      <c r="D376" s="504" t="s">
        <v>2997</v>
      </c>
      <c r="E376" s="278" t="s">
        <v>172</v>
      </c>
      <c r="F376" s="278" t="s">
        <v>140</v>
      </c>
      <c r="G376" s="278" t="s">
        <v>172</v>
      </c>
      <c r="H376" s="37"/>
      <c r="I376" s="265">
        <v>44255</v>
      </c>
      <c r="J376" s="37"/>
      <c r="K376" s="37"/>
      <c r="L376" s="278" t="s">
        <v>172</v>
      </c>
      <c r="M376" s="37">
        <v>28.2</v>
      </c>
      <c r="N376" s="37"/>
      <c r="O376" s="37"/>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row>
    <row r="377" spans="1:46">
      <c r="A377" s="265">
        <v>44255</v>
      </c>
      <c r="B377" s="278" t="s">
        <v>138</v>
      </c>
      <c r="C377" s="278">
        <v>881739324</v>
      </c>
      <c r="D377" s="504" t="s">
        <v>10500</v>
      </c>
      <c r="E377" s="278" t="s">
        <v>152</v>
      </c>
      <c r="F377" s="278" t="s">
        <v>140</v>
      </c>
      <c r="G377" s="278" t="s">
        <v>142</v>
      </c>
      <c r="H377" s="37"/>
      <c r="I377" s="265">
        <v>44255</v>
      </c>
      <c r="J377" s="37"/>
      <c r="K377" s="37"/>
      <c r="L377" s="278" t="s">
        <v>142</v>
      </c>
      <c r="M377" s="37">
        <v>144</v>
      </c>
      <c r="N377" s="37"/>
      <c r="O377" s="37"/>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row>
    <row r="378" spans="1:46">
      <c r="A378" s="265">
        <v>44255</v>
      </c>
      <c r="B378" s="278" t="s">
        <v>138</v>
      </c>
      <c r="C378" s="37">
        <v>883091837</v>
      </c>
      <c r="D378" s="37">
        <v>334562913</v>
      </c>
      <c r="E378" s="278" t="s">
        <v>152</v>
      </c>
      <c r="F378" s="278" t="s">
        <v>140</v>
      </c>
      <c r="G378" s="278" t="s">
        <v>142</v>
      </c>
      <c r="H378" s="37"/>
      <c r="I378" s="265">
        <v>44255</v>
      </c>
      <c r="J378" s="37"/>
      <c r="K378" s="37"/>
      <c r="L378" s="278" t="s">
        <v>142</v>
      </c>
      <c r="M378" s="37">
        <v>188</v>
      </c>
      <c r="N378" s="37"/>
      <c r="O378" s="37"/>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row>
    <row r="379" spans="1:46">
      <c r="A379" s="265">
        <v>44255</v>
      </c>
      <c r="B379" s="278" t="s">
        <v>138</v>
      </c>
      <c r="C379" s="37">
        <v>881597896</v>
      </c>
      <c r="D379" s="37">
        <v>505728</v>
      </c>
      <c r="E379" s="278" t="s">
        <v>152</v>
      </c>
      <c r="F379" s="278" t="s">
        <v>140</v>
      </c>
      <c r="G379" s="278" t="s">
        <v>148</v>
      </c>
      <c r="H379" s="37"/>
      <c r="I379" s="265">
        <v>44255</v>
      </c>
      <c r="J379" s="37"/>
      <c r="K379" s="37"/>
      <c r="L379" s="278" t="s">
        <v>148</v>
      </c>
      <c r="M379" s="37">
        <v>29.9</v>
      </c>
      <c r="N379" s="37"/>
      <c r="O379" s="37"/>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row>
    <row r="380" spans="1:46">
      <c r="A380" s="265">
        <v>44255</v>
      </c>
      <c r="B380" s="278" t="s">
        <v>138</v>
      </c>
      <c r="C380" s="37">
        <v>880770360</v>
      </c>
      <c r="D380" s="504" t="s">
        <v>11604</v>
      </c>
      <c r="E380" s="278" t="s">
        <v>139</v>
      </c>
      <c r="F380" s="278" t="s">
        <v>140</v>
      </c>
      <c r="G380" s="278" t="s">
        <v>148</v>
      </c>
      <c r="H380" s="37"/>
      <c r="I380" s="265">
        <v>44255</v>
      </c>
      <c r="J380" s="37"/>
      <c r="K380" s="37"/>
      <c r="L380" s="278" t="s">
        <v>148</v>
      </c>
      <c r="M380" s="37">
        <v>334</v>
      </c>
      <c r="N380" s="37"/>
      <c r="O380" s="37"/>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row>
    <row r="381" spans="1:46">
      <c r="A381" s="265">
        <v>44255</v>
      </c>
      <c r="B381" s="278" t="s">
        <v>138</v>
      </c>
      <c r="C381" s="37">
        <v>880519428</v>
      </c>
      <c r="D381" s="504" t="s">
        <v>5135</v>
      </c>
      <c r="E381" s="278" t="s">
        <v>152</v>
      </c>
      <c r="F381" s="278" t="s">
        <v>140</v>
      </c>
      <c r="G381" s="278" t="s">
        <v>148</v>
      </c>
      <c r="H381" s="37"/>
      <c r="I381" s="265">
        <v>44255</v>
      </c>
      <c r="J381" s="37"/>
      <c r="K381" s="37"/>
      <c r="L381" s="278" t="s">
        <v>148</v>
      </c>
      <c r="M381" s="37">
        <v>110</v>
      </c>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row>
    <row r="382" spans="1:46">
      <c r="A382" s="265">
        <v>44255</v>
      </c>
      <c r="B382" s="278" t="s">
        <v>138</v>
      </c>
      <c r="C382" s="37">
        <v>880385283</v>
      </c>
      <c r="D382" s="37">
        <v>415012810</v>
      </c>
      <c r="E382" s="278" t="s">
        <v>152</v>
      </c>
      <c r="F382" s="278" t="s">
        <v>140</v>
      </c>
      <c r="G382" s="278" t="s">
        <v>182</v>
      </c>
      <c r="H382" s="37"/>
      <c r="I382" s="265">
        <v>44255</v>
      </c>
      <c r="J382" s="37"/>
      <c r="K382" s="37"/>
      <c r="L382" s="278" t="s">
        <v>182</v>
      </c>
      <c r="M382" s="278">
        <v>295</v>
      </c>
      <c r="N382" s="37"/>
      <c r="O382" s="37"/>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row>
    <row r="383" spans="1:46">
      <c r="A383" s="265">
        <v>44255</v>
      </c>
      <c r="B383" s="278" t="s">
        <v>138</v>
      </c>
      <c r="C383" s="331">
        <v>881124161</v>
      </c>
      <c r="D383" s="331">
        <v>25568448</v>
      </c>
      <c r="E383" s="278" t="s">
        <v>139</v>
      </c>
      <c r="F383" s="278" t="s">
        <v>140</v>
      </c>
      <c r="G383" s="278" t="s">
        <v>172</v>
      </c>
      <c r="H383" s="37"/>
      <c r="I383" s="265">
        <v>44255</v>
      </c>
      <c r="J383" s="37"/>
      <c r="K383" s="37"/>
      <c r="L383" s="278" t="s">
        <v>172</v>
      </c>
      <c r="M383" s="37">
        <v>9.77</v>
      </c>
      <c r="N383" s="37"/>
      <c r="O383" s="37"/>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row>
    <row r="384" spans="1:46">
      <c r="A384" s="265">
        <v>44255</v>
      </c>
      <c r="B384" s="278" t="s">
        <v>138</v>
      </c>
      <c r="C384" s="331">
        <v>880385283</v>
      </c>
      <c r="D384" s="331">
        <v>415012810</v>
      </c>
      <c r="E384" s="278" t="s">
        <v>152</v>
      </c>
      <c r="F384" s="278" t="s">
        <v>140</v>
      </c>
      <c r="G384" s="278" t="s">
        <v>182</v>
      </c>
      <c r="H384" s="37"/>
      <c r="I384" s="265">
        <v>44255</v>
      </c>
      <c r="J384" s="37"/>
      <c r="K384" s="37"/>
      <c r="L384" s="278" t="s">
        <v>182</v>
      </c>
      <c r="M384" s="37">
        <v>295</v>
      </c>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row>
    <row r="385" spans="1:46">
      <c r="A385" s="265">
        <v>44255</v>
      </c>
      <c r="B385" s="278" t="s">
        <v>138</v>
      </c>
      <c r="C385" s="37">
        <v>882013586</v>
      </c>
      <c r="D385" s="504" t="s">
        <v>5884</v>
      </c>
      <c r="E385" s="278" t="s">
        <v>139</v>
      </c>
      <c r="F385" s="278" t="s">
        <v>140</v>
      </c>
      <c r="G385" s="278" t="s">
        <v>142</v>
      </c>
      <c r="H385" s="37"/>
      <c r="I385" s="265">
        <v>44255</v>
      </c>
      <c r="J385" s="37"/>
      <c r="K385" s="37"/>
      <c r="L385" s="278" t="s">
        <v>142</v>
      </c>
      <c r="M385" s="37">
        <v>88.12</v>
      </c>
      <c r="N385" s="37"/>
      <c r="O385" s="37"/>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row>
    <row r="386" spans="1:46">
      <c r="A386" s="265">
        <v>44255</v>
      </c>
      <c r="B386" s="278" t="s">
        <v>138</v>
      </c>
      <c r="C386" s="37">
        <v>883508185</v>
      </c>
      <c r="D386" s="504" t="s">
        <v>11605</v>
      </c>
      <c r="E386" s="278" t="s">
        <v>139</v>
      </c>
      <c r="F386" s="278" t="s">
        <v>140</v>
      </c>
      <c r="G386" s="278" t="s">
        <v>176</v>
      </c>
      <c r="H386" s="37"/>
      <c r="I386" s="265">
        <v>44255</v>
      </c>
      <c r="J386" s="37"/>
      <c r="K386" s="37"/>
      <c r="L386" s="278" t="s">
        <v>176</v>
      </c>
      <c r="M386" s="37">
        <v>4.8</v>
      </c>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row>
    <row r="387" spans="1:46">
      <c r="A387" s="265">
        <v>44255</v>
      </c>
      <c r="B387" s="278" t="s">
        <v>157</v>
      </c>
      <c r="C387" s="37">
        <v>880111675</v>
      </c>
      <c r="D387" s="37">
        <v>632828051</v>
      </c>
      <c r="E387" s="278" t="s">
        <v>152</v>
      </c>
      <c r="F387" s="278" t="s">
        <v>140</v>
      </c>
      <c r="G387" s="278" t="s">
        <v>142</v>
      </c>
      <c r="H387" s="37"/>
      <c r="I387" s="265">
        <v>44255</v>
      </c>
      <c r="J387" s="37"/>
      <c r="K387" s="37"/>
      <c r="L387" s="278" t="s">
        <v>142</v>
      </c>
      <c r="M387" s="37">
        <v>52</v>
      </c>
      <c r="N387" s="37"/>
      <c r="O387" s="278" t="s">
        <v>11591</v>
      </c>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row>
    <row r="388" spans="1:46">
      <c r="A388" s="265">
        <v>44255</v>
      </c>
      <c r="B388" s="278" t="s">
        <v>157</v>
      </c>
      <c r="C388" s="37">
        <v>883051825</v>
      </c>
      <c r="D388" s="504" t="s">
        <v>11606</v>
      </c>
      <c r="E388" s="278" t="s">
        <v>152</v>
      </c>
      <c r="F388" s="278" t="s">
        <v>140</v>
      </c>
      <c r="G388" s="278" t="s">
        <v>142</v>
      </c>
      <c r="H388" s="37"/>
      <c r="I388" s="265">
        <v>44255</v>
      </c>
      <c r="J388" s="37"/>
      <c r="K388" s="37"/>
      <c r="L388" s="278" t="s">
        <v>142</v>
      </c>
      <c r="M388" s="37">
        <v>234</v>
      </c>
      <c r="N388" s="37"/>
      <c r="O388" s="278" t="s">
        <v>11591</v>
      </c>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row>
    <row r="389" spans="1:46">
      <c r="A389" s="265">
        <v>44256</v>
      </c>
      <c r="B389" s="278" t="s">
        <v>194</v>
      </c>
      <c r="C389" s="37">
        <v>883574362</v>
      </c>
      <c r="D389" s="504" t="s">
        <v>6073</v>
      </c>
      <c r="E389" s="278" t="s">
        <v>139</v>
      </c>
      <c r="F389" s="278" t="s">
        <v>140</v>
      </c>
      <c r="G389" s="278" t="s">
        <v>142</v>
      </c>
      <c r="H389" s="37"/>
      <c r="I389" s="265">
        <v>44255</v>
      </c>
      <c r="J389" s="37"/>
      <c r="K389" s="37"/>
      <c r="L389" s="278" t="s">
        <v>142</v>
      </c>
      <c r="M389" s="37">
        <v>1955.85</v>
      </c>
      <c r="N389" s="37"/>
      <c r="O389" s="278" t="s">
        <v>11607</v>
      </c>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row>
    <row r="390" spans="1:46">
      <c r="A390" s="265">
        <v>44256</v>
      </c>
      <c r="B390" s="278" t="s">
        <v>194</v>
      </c>
      <c r="C390" s="331">
        <v>881005629</v>
      </c>
      <c r="D390" s="523" t="s">
        <v>5209</v>
      </c>
      <c r="E390" s="278" t="s">
        <v>152</v>
      </c>
      <c r="F390" s="278" t="s">
        <v>140</v>
      </c>
      <c r="G390" s="278" t="s">
        <v>200</v>
      </c>
      <c r="H390" s="37"/>
      <c r="I390" s="265">
        <v>44255</v>
      </c>
      <c r="J390" s="37"/>
      <c r="K390" s="37"/>
      <c r="L390" s="278" t="s">
        <v>200</v>
      </c>
      <c r="M390" s="37">
        <v>65227.68</v>
      </c>
      <c r="N390" s="37"/>
      <c r="O390" s="278" t="s">
        <v>11607</v>
      </c>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row>
    <row r="391" spans="1:46">
      <c r="A391" s="265">
        <v>44256</v>
      </c>
      <c r="B391" s="278" t="s">
        <v>194</v>
      </c>
      <c r="C391" s="37">
        <v>881727361</v>
      </c>
      <c r="D391" s="37">
        <v>158961078</v>
      </c>
      <c r="E391" s="278" t="s">
        <v>139</v>
      </c>
      <c r="F391" s="278" t="s">
        <v>140</v>
      </c>
      <c r="G391" s="278" t="s">
        <v>168</v>
      </c>
      <c r="H391" s="37"/>
      <c r="I391" s="265">
        <v>44255</v>
      </c>
      <c r="J391" s="37"/>
      <c r="K391" s="37"/>
      <c r="L391" s="278" t="s">
        <v>168</v>
      </c>
      <c r="M391" s="37">
        <v>50</v>
      </c>
      <c r="N391" s="37"/>
      <c r="O391" s="278" t="s">
        <v>11607</v>
      </c>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row>
    <row r="392" spans="1:46">
      <c r="A392" s="265">
        <v>44256</v>
      </c>
      <c r="B392" s="278" t="s">
        <v>194</v>
      </c>
      <c r="C392" s="37">
        <v>880044136</v>
      </c>
      <c r="D392" s="37">
        <v>2164869646</v>
      </c>
      <c r="E392" s="278" t="s">
        <v>139</v>
      </c>
      <c r="F392" s="278" t="s">
        <v>140</v>
      </c>
      <c r="G392" s="278" t="s">
        <v>190</v>
      </c>
      <c r="H392" s="37"/>
      <c r="I392" s="265">
        <v>44254</v>
      </c>
      <c r="J392" s="37"/>
      <c r="K392" s="37"/>
      <c r="L392" s="278" t="s">
        <v>294</v>
      </c>
      <c r="M392" s="37">
        <v>156</v>
      </c>
      <c r="N392" s="37"/>
      <c r="O392" s="278"/>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row>
    <row r="393" spans="1:46">
      <c r="A393" s="265">
        <v>44256</v>
      </c>
      <c r="B393" s="278" t="s">
        <v>194</v>
      </c>
      <c r="C393" s="331">
        <v>880619515</v>
      </c>
      <c r="D393" s="331">
        <v>2306341526</v>
      </c>
      <c r="E393" s="278" t="s">
        <v>139</v>
      </c>
      <c r="F393" s="278" t="s">
        <v>140</v>
      </c>
      <c r="G393" s="278" t="s">
        <v>168</v>
      </c>
      <c r="H393" s="37"/>
      <c r="I393" s="265">
        <v>44253</v>
      </c>
      <c r="J393" s="37"/>
      <c r="K393" s="37"/>
      <c r="L393" s="278" t="s">
        <v>11038</v>
      </c>
      <c r="M393" s="37">
        <v>550</v>
      </c>
      <c r="N393" s="37"/>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row>
    <row r="394" spans="1:46">
      <c r="A394" s="265">
        <v>44256</v>
      </c>
      <c r="B394" s="278" t="s">
        <v>194</v>
      </c>
      <c r="C394" s="512">
        <v>880859979</v>
      </c>
      <c r="D394" s="625" t="s">
        <v>10354</v>
      </c>
      <c r="E394" s="278" t="s">
        <v>152</v>
      </c>
      <c r="F394" s="278" t="s">
        <v>140</v>
      </c>
      <c r="G394" s="278" t="s">
        <v>142</v>
      </c>
      <c r="H394" s="37"/>
      <c r="I394" s="265">
        <v>44254</v>
      </c>
      <c r="J394" s="37"/>
      <c r="K394" s="37"/>
      <c r="L394" s="278" t="s">
        <v>142</v>
      </c>
      <c r="M394" s="37">
        <v>83.5</v>
      </c>
      <c r="N394" s="37"/>
      <c r="O394" s="37"/>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row>
    <row r="395" spans="1:46">
      <c r="A395" s="265">
        <v>44257</v>
      </c>
      <c r="B395" s="278" t="s">
        <v>178</v>
      </c>
      <c r="C395" s="37">
        <v>881801500</v>
      </c>
      <c r="D395" s="510" t="s">
        <v>5907</v>
      </c>
      <c r="E395" s="278" t="s">
        <v>152</v>
      </c>
      <c r="F395" s="278" t="s">
        <v>140</v>
      </c>
      <c r="G395" s="278" t="s">
        <v>287</v>
      </c>
      <c r="H395" s="37"/>
      <c r="I395" s="265">
        <v>44254</v>
      </c>
      <c r="J395" s="37"/>
      <c r="K395" s="37"/>
      <c r="L395" s="278" t="s">
        <v>287</v>
      </c>
      <c r="M395" s="37">
        <v>810</v>
      </c>
      <c r="N395" s="37"/>
      <c r="O395" s="37"/>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row>
    <row r="396" spans="1:46">
      <c r="A396" s="265">
        <v>44258</v>
      </c>
      <c r="B396" s="278" t="s">
        <v>146</v>
      </c>
      <c r="C396" s="37">
        <v>881268999</v>
      </c>
      <c r="D396" s="504" t="s">
        <v>5857</v>
      </c>
      <c r="E396" s="278" t="s">
        <v>139</v>
      </c>
      <c r="F396" s="278" t="s">
        <v>140</v>
      </c>
      <c r="G396" s="278" t="s">
        <v>148</v>
      </c>
      <c r="H396" s="37"/>
      <c r="I396" s="265">
        <v>44252</v>
      </c>
      <c r="J396" s="37"/>
      <c r="K396" s="37"/>
      <c r="L396" s="278" t="s">
        <v>148</v>
      </c>
      <c r="M396" s="37">
        <v>12</v>
      </c>
      <c r="N396" s="37"/>
      <c r="O396" s="37"/>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row>
    <row r="397" spans="1:46">
      <c r="A397" s="265">
        <v>44258</v>
      </c>
      <c r="B397" s="278" t="s">
        <v>146</v>
      </c>
      <c r="C397" s="37">
        <v>883279385</v>
      </c>
      <c r="D397" s="504" t="s">
        <v>2863</v>
      </c>
      <c r="E397" s="278" t="s">
        <v>139</v>
      </c>
      <c r="F397" s="278" t="s">
        <v>140</v>
      </c>
      <c r="G397" s="278" t="s">
        <v>142</v>
      </c>
      <c r="H397" s="37"/>
      <c r="I397" s="265">
        <v>44252</v>
      </c>
      <c r="J397" s="37"/>
      <c r="K397" s="37"/>
      <c r="L397" s="278" t="s">
        <v>142</v>
      </c>
      <c r="M397" s="37">
        <v>99</v>
      </c>
      <c r="N397" s="37"/>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row>
    <row r="398" spans="1:46">
      <c r="A398" s="265"/>
      <c r="B398" s="278"/>
      <c r="C398" s="37"/>
      <c r="D398" s="504"/>
      <c r="E398" s="278"/>
      <c r="F398" s="278"/>
      <c r="G398" s="278"/>
      <c r="H398" s="37"/>
      <c r="I398" s="265"/>
      <c r="J398" s="37"/>
      <c r="K398" s="37"/>
      <c r="L398" s="278"/>
      <c r="M398" s="37"/>
      <c r="N398" s="37"/>
      <c r="O398" s="37"/>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row>
    <row r="399" spans="1:46">
      <c r="A399" s="265"/>
      <c r="B399" s="278"/>
      <c r="C399" s="37"/>
      <c r="D399" s="504"/>
      <c r="E399" s="278"/>
      <c r="F399" s="278"/>
      <c r="G399" s="278"/>
      <c r="H399" s="37"/>
      <c r="I399" s="265"/>
      <c r="J399" s="37"/>
      <c r="K399" s="37"/>
      <c r="L399" s="278"/>
      <c r="M399" s="37"/>
      <c r="N399" s="37"/>
      <c r="O399" s="37"/>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row>
    <row r="400" spans="1:46">
      <c r="A400" s="265"/>
      <c r="B400" s="278"/>
      <c r="C400" s="37"/>
      <c r="D400" s="504"/>
      <c r="E400" s="278"/>
      <c r="F400" s="278"/>
      <c r="G400" s="278"/>
      <c r="H400" s="37"/>
      <c r="I400" s="265"/>
      <c r="J400" s="37"/>
      <c r="K400" s="37"/>
      <c r="L400" s="278"/>
      <c r="M400" s="37"/>
      <c r="N400" s="37"/>
      <c r="O400" s="37"/>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row>
    <row r="401" spans="1:46">
      <c r="A401" s="265"/>
      <c r="B401" s="278"/>
      <c r="C401" s="37"/>
      <c r="D401" s="504"/>
      <c r="E401" s="278"/>
      <c r="F401" s="278"/>
      <c r="G401" s="278"/>
      <c r="H401" s="37"/>
      <c r="I401" s="265"/>
      <c r="J401" s="37"/>
      <c r="K401" s="37"/>
      <c r="L401" s="278"/>
      <c r="M401" s="37"/>
      <c r="N401" s="37"/>
      <c r="O401" s="37"/>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row>
    <row r="402" spans="1:46">
      <c r="A402" s="265"/>
      <c r="B402" s="278"/>
      <c r="C402" s="37"/>
      <c r="D402" s="504"/>
      <c r="E402" s="278"/>
      <c r="F402" s="278"/>
      <c r="G402" s="278"/>
      <c r="H402" s="37"/>
      <c r="I402" s="265"/>
      <c r="J402" s="37"/>
      <c r="K402" s="37"/>
      <c r="L402" s="278"/>
      <c r="M402" s="37"/>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row>
    <row r="403" spans="1:46">
      <c r="A403" s="265"/>
      <c r="B403" s="278"/>
      <c r="C403" s="37"/>
      <c r="D403" s="504"/>
      <c r="E403" s="278"/>
      <c r="F403" s="278"/>
      <c r="G403" s="278"/>
      <c r="H403" s="37"/>
      <c r="I403" s="265"/>
      <c r="J403" s="37"/>
      <c r="K403" s="37"/>
      <c r="L403" s="278"/>
      <c r="M403" s="37"/>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row>
    <row r="404" spans="1:46">
      <c r="A404" s="265"/>
      <c r="B404" s="278"/>
      <c r="C404" s="37"/>
      <c r="D404" s="504"/>
      <c r="E404" s="278"/>
      <c r="F404" s="278"/>
      <c r="G404" s="278"/>
      <c r="H404" s="37"/>
      <c r="I404" s="265"/>
      <c r="J404" s="37"/>
      <c r="K404" s="37"/>
      <c r="L404" s="278"/>
      <c r="M404" s="37"/>
      <c r="N404" s="37"/>
      <c r="O404" s="37"/>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row>
    <row r="405" spans="1:46">
      <c r="A405" s="265"/>
      <c r="B405" s="278"/>
      <c r="C405" s="37"/>
      <c r="D405" s="504"/>
      <c r="E405" s="278"/>
      <c r="F405" s="278"/>
      <c r="G405" s="278"/>
      <c r="H405" s="37"/>
      <c r="I405" s="265"/>
      <c r="J405" s="37"/>
      <c r="K405" s="37"/>
      <c r="L405" s="278"/>
      <c r="M405" s="37"/>
      <c r="N405" s="37"/>
      <c r="O405" s="37"/>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row>
    <row r="406" spans="1:46">
      <c r="A406" s="265"/>
      <c r="B406" s="278"/>
      <c r="C406" s="37"/>
      <c r="D406" s="504"/>
      <c r="E406" s="278"/>
      <c r="F406" s="278"/>
      <c r="G406" s="278"/>
      <c r="H406" s="37"/>
      <c r="I406" s="265"/>
      <c r="J406" s="37"/>
      <c r="K406" s="37"/>
      <c r="L406" s="278"/>
      <c r="M406" s="37"/>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row>
    <row r="407" spans="1:46">
      <c r="A407" s="265"/>
      <c r="B407" s="278"/>
      <c r="C407" s="37"/>
      <c r="D407" s="504"/>
      <c r="E407" s="278"/>
      <c r="F407" s="278"/>
      <c r="G407" s="278"/>
      <c r="H407" s="37"/>
      <c r="I407" s="265"/>
      <c r="J407" s="37"/>
      <c r="K407" s="37"/>
      <c r="L407" s="278"/>
      <c r="M407" s="37"/>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row>
    <row r="408" spans="1:46">
      <c r="A408" s="265"/>
      <c r="B408" s="278"/>
      <c r="C408" s="37"/>
      <c r="D408" s="504"/>
      <c r="E408" s="278"/>
      <c r="F408" s="278"/>
      <c r="G408" s="278"/>
      <c r="H408" s="37"/>
      <c r="I408" s="265"/>
      <c r="J408" s="37"/>
      <c r="K408" s="37"/>
      <c r="L408" s="278"/>
      <c r="M408" s="37"/>
      <c r="N408" s="37"/>
      <c r="O408" s="37"/>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row>
    <row r="409" spans="1:46">
      <c r="A409" s="265"/>
      <c r="B409" s="278"/>
      <c r="C409" s="37"/>
      <c r="D409" s="504"/>
      <c r="E409" s="278"/>
      <c r="F409" s="278"/>
      <c r="G409" s="278"/>
      <c r="H409" s="37"/>
      <c r="I409" s="265"/>
      <c r="J409" s="37"/>
      <c r="K409" s="37"/>
      <c r="L409" s="278"/>
      <c r="M409" s="37"/>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row>
    <row r="410" spans="1:46">
      <c r="A410" s="265"/>
      <c r="B410" s="278"/>
      <c r="C410" s="37"/>
      <c r="D410" s="504"/>
      <c r="E410" s="278"/>
      <c r="F410" s="278"/>
      <c r="G410" s="278"/>
      <c r="H410" s="37"/>
      <c r="I410" s="265"/>
      <c r="J410" s="37"/>
      <c r="K410" s="37"/>
      <c r="L410" s="278"/>
      <c r="M410" s="37"/>
      <c r="N410" s="37"/>
      <c r="O410" s="37"/>
      <c r="P410" s="37"/>
      <c r="Q410" s="37"/>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row>
    <row r="411" spans="1:46">
      <c r="A411" s="265"/>
      <c r="B411" s="278"/>
      <c r="C411" s="37"/>
      <c r="D411" s="504"/>
      <c r="E411" s="278"/>
      <c r="F411" s="278"/>
      <c r="G411" s="278"/>
      <c r="H411" s="37"/>
      <c r="I411" s="265"/>
      <c r="J411" s="37"/>
      <c r="K411" s="37"/>
      <c r="L411" s="278"/>
      <c r="M411" s="37"/>
      <c r="N411" s="37"/>
      <c r="O411" s="37"/>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row>
    <row r="412" spans="1:46">
      <c r="A412" s="265"/>
      <c r="B412" s="278"/>
      <c r="C412" s="37"/>
      <c r="D412" s="504"/>
      <c r="E412" s="278"/>
      <c r="F412" s="278"/>
      <c r="G412" s="278"/>
      <c r="H412" s="37"/>
      <c r="I412" s="265"/>
      <c r="J412" s="37"/>
      <c r="K412" s="37"/>
      <c r="L412" s="278"/>
      <c r="M412" s="37"/>
      <c r="N412" s="37"/>
      <c r="O412" s="37"/>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row>
    <row r="413" spans="1:46">
      <c r="A413" s="265"/>
      <c r="B413" s="278"/>
      <c r="C413" s="37"/>
      <c r="D413" s="504"/>
      <c r="E413" s="278"/>
      <c r="F413" s="278"/>
      <c r="G413" s="278"/>
      <c r="H413" s="37"/>
      <c r="I413" s="265"/>
      <c r="J413" s="37"/>
      <c r="K413" s="37"/>
      <c r="L413" s="278"/>
      <c r="M413" s="37"/>
      <c r="N413" s="37"/>
      <c r="O413" s="37"/>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row>
    <row r="414" spans="1:46">
      <c r="A414" s="265"/>
      <c r="B414" s="278"/>
      <c r="C414" s="37"/>
      <c r="D414" s="504"/>
      <c r="E414" s="278"/>
      <c r="F414" s="278"/>
      <c r="G414" s="278"/>
      <c r="H414" s="37"/>
      <c r="I414" s="265"/>
      <c r="J414" s="37"/>
      <c r="K414" s="37"/>
      <c r="L414" s="278"/>
      <c r="M414" s="37"/>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row>
    <row r="415" spans="1:46">
      <c r="A415" s="265"/>
      <c r="B415" s="278"/>
      <c r="C415" s="37"/>
      <c r="D415" s="504"/>
      <c r="E415" s="278"/>
      <c r="F415" s="278"/>
      <c r="G415" s="278"/>
      <c r="H415" s="37"/>
      <c r="I415" s="265"/>
      <c r="J415" s="37"/>
      <c r="K415" s="37"/>
      <c r="L415" s="278"/>
      <c r="M415" s="37"/>
      <c r="N415" s="37"/>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row>
    <row r="416" spans="1:46">
      <c r="A416" s="265"/>
      <c r="B416" s="278"/>
      <c r="C416" s="37"/>
      <c r="D416" s="504"/>
      <c r="E416" s="278"/>
      <c r="F416" s="278"/>
      <c r="G416" s="278"/>
      <c r="H416" s="37"/>
      <c r="I416" s="265"/>
      <c r="J416" s="37"/>
      <c r="K416" s="37"/>
      <c r="L416" s="278"/>
      <c r="M416" s="37"/>
      <c r="N416" s="37"/>
      <c r="O416" s="37"/>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row>
    <row r="417" spans="1:46">
      <c r="A417" s="265"/>
      <c r="B417" s="278"/>
      <c r="C417" s="37"/>
      <c r="D417" s="504"/>
      <c r="E417" s="278"/>
      <c r="F417" s="278"/>
      <c r="G417" s="278"/>
      <c r="H417" s="37"/>
      <c r="I417" s="265"/>
      <c r="J417" s="37"/>
      <c r="K417" s="37"/>
      <c r="L417" s="278"/>
      <c r="M417" s="37"/>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row>
  </sheetData>
  <autoFilter ref="A1:T397" xr:uid="{00000000-0009-0000-0000-000013000000}"/>
  <phoneticPr fontId="163" type="noConversion"/>
  <dataValidations count="2">
    <dataValidation type="date" errorStyle="warning" allowBlank="1" showErrorMessage="1" promptTitle="提示" prompt="请输入介于7月1日和7月31日之间的日期。" sqref="I1" xr:uid="{00000000-0002-0000-1300-000000000000}">
      <formula1>44378</formula1>
      <formula2>44378</formula2>
    </dataValidation>
    <dataValidation type="date" errorStyle="warning" allowBlank="1" showErrorMessage="1" promptTitle="提示" prompt="请输入介于7月1日和8月31日之间的日期。" sqref="J1" xr:uid="{00000000-0002-0000-1300-000001000000}">
      <formula1>44378</formula1>
      <formula2>44378</formula2>
    </dataValidation>
  </dataValidation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200"/>
  <sheetViews>
    <sheetView workbookViewId="0"/>
  </sheetViews>
  <sheetFormatPr baseColWidth="10" defaultRowHeight="16"/>
  <sheetData>
    <row r="1" ht="15"/>
    <row r="2" ht="15"/>
    <row r="3" ht="15"/>
    <row r="4" ht="15"/>
    <row r="5" ht="15"/>
    <row r="6" ht="15"/>
    <row r="7" ht="15"/>
    <row r="8" ht="15"/>
    <row r="9" ht="15"/>
    <row r="10" ht="15"/>
    <row r="11" ht="15"/>
    <row r="12" ht="15"/>
    <row r="13" ht="15"/>
    <row r="14" ht="15"/>
    <row r="15" ht="15"/>
    <row r="16" ht="15"/>
    <row r="17" ht="15"/>
    <row r="18" ht="15"/>
    <row r="19" ht="15"/>
    <row r="20" ht="15"/>
    <row r="21" ht="15"/>
    <row r="22" ht="15"/>
    <row r="23" ht="15"/>
    <row r="24" ht="15"/>
    <row r="25" ht="15"/>
    <row r="26" ht="15"/>
    <row r="27" ht="15"/>
    <row r="28" ht="15"/>
    <row r="29" ht="15"/>
    <row r="30" ht="15"/>
    <row r="31" ht="15"/>
    <row r="32" ht="15"/>
    <row r="33" ht="15"/>
    <row r="34" ht="15"/>
    <row r="35" ht="15"/>
    <row r="36" ht="15"/>
    <row r="37" ht="15"/>
    <row r="38" ht="15"/>
    <row r="39" ht="15"/>
    <row r="40" ht="15"/>
    <row r="41" ht="15"/>
    <row r="42" ht="15"/>
    <row r="43" ht="15"/>
    <row r="44" ht="15"/>
    <row r="45" ht="15"/>
    <row r="46" ht="15"/>
    <row r="47" ht="15"/>
    <row r="48" ht="15"/>
    <row r="49" ht="15"/>
    <row r="50" ht="15"/>
    <row r="51" ht="15"/>
    <row r="52" ht="15"/>
    <row r="53" ht="15"/>
    <row r="54" ht="15"/>
    <row r="55" ht="15"/>
    <row r="56" ht="15"/>
    <row r="57" ht="15"/>
    <row r="58" ht="15"/>
    <row r="59" ht="15"/>
    <row r="60" ht="15"/>
    <row r="61" ht="15"/>
    <row r="62" ht="15"/>
    <row r="63" ht="15"/>
    <row r="64" ht="15"/>
    <row r="65" ht="15"/>
    <row r="66" ht="15"/>
    <row r="67" ht="15"/>
    <row r="68" ht="15"/>
    <row r="69" ht="15"/>
    <row r="70" ht="15"/>
    <row r="71" ht="15"/>
    <row r="72" ht="15"/>
    <row r="73" ht="15"/>
    <row r="74" ht="15"/>
    <row r="75" ht="15"/>
    <row r="76" ht="15"/>
    <row r="77" ht="15"/>
    <row r="78" ht="15"/>
    <row r="79" ht="15"/>
    <row r="80" ht="15"/>
    <row r="81" ht="15"/>
    <row r="82" ht="15"/>
    <row r="83" ht="15"/>
    <row r="84" ht="15"/>
    <row r="85" ht="15"/>
    <row r="86" ht="15"/>
    <row r="87" ht="15"/>
    <row r="88" ht="15"/>
    <row r="89" ht="15"/>
    <row r="90" ht="15"/>
    <row r="91" ht="15"/>
    <row r="92" ht="15"/>
    <row r="93" ht="15"/>
    <row r="94" ht="15"/>
    <row r="95" ht="15"/>
    <row r="96" ht="15"/>
    <row r="97" ht="15"/>
    <row r="98" ht="15"/>
    <row r="99" ht="15"/>
    <row r="100" ht="15"/>
    <row r="101" ht="15"/>
    <row r="102" ht="15"/>
    <row r="103" ht="15"/>
    <row r="104" ht="15"/>
    <row r="105" ht="15"/>
    <row r="106" ht="15"/>
    <row r="107" ht="15"/>
    <row r="108" ht="15"/>
    <row r="109" ht="15"/>
    <row r="110" ht="15"/>
    <row r="111" ht="15"/>
    <row r="112" ht="15"/>
    <row r="113" ht="15"/>
    <row r="114" ht="15"/>
    <row r="115" ht="15"/>
    <row r="116" ht="15"/>
    <row r="117" ht="15"/>
    <row r="118" ht="15"/>
    <row r="119" ht="15"/>
    <row r="120" ht="15"/>
    <row r="121" ht="15"/>
    <row r="122" ht="15"/>
    <row r="123" ht="15"/>
    <row r="124" ht="15"/>
    <row r="125" ht="15"/>
    <row r="126" ht="15"/>
    <row r="127" ht="15"/>
    <row r="128" ht="15"/>
    <row r="129" ht="15"/>
    <row r="130" ht="15"/>
    <row r="131" ht="15"/>
    <row r="132" ht="15"/>
    <row r="133" ht="15"/>
    <row r="134" ht="15"/>
    <row r="135" ht="15"/>
    <row r="136" ht="15"/>
    <row r="137" ht="15"/>
    <row r="138" ht="15"/>
    <row r="139" ht="15"/>
    <row r="140" ht="15"/>
    <row r="141" ht="15"/>
    <row r="142" ht="15"/>
    <row r="143" ht="15"/>
    <row r="144" ht="15"/>
    <row r="145" ht="15"/>
    <row r="146" ht="15"/>
    <row r="147" ht="15"/>
    <row r="148" ht="15"/>
    <row r="149" ht="15"/>
    <row r="150" ht="15"/>
    <row r="151" ht="15"/>
    <row r="152" ht="15"/>
    <row r="153" ht="15"/>
    <row r="154" ht="15"/>
    <row r="155" ht="15"/>
    <row r="156" ht="15"/>
    <row r="157" ht="15"/>
    <row r="158" ht="15"/>
    <row r="159" ht="15"/>
    <row r="160" ht="15"/>
    <row r="161" ht="15"/>
    <row r="162" ht="15"/>
    <row r="163" ht="15"/>
    <row r="164" ht="15"/>
    <row r="165" ht="15"/>
    <row r="166" ht="15"/>
    <row r="167" ht="15"/>
    <row r="168" ht="15"/>
    <row r="169" ht="15"/>
    <row r="170" ht="15"/>
    <row r="171" ht="15"/>
    <row r="172" ht="15"/>
    <row r="173" ht="15"/>
    <row r="174" ht="15"/>
    <row r="175" ht="15"/>
    <row r="176" ht="15"/>
    <row r="177" ht="15"/>
    <row r="178" ht="15"/>
    <row r="179" ht="15"/>
    <row r="180" ht="15"/>
    <row r="181" ht="15"/>
    <row r="182" ht="15"/>
    <row r="183" ht="15"/>
    <row r="184" ht="15"/>
    <row r="185" ht="15"/>
    <row r="186" ht="15"/>
    <row r="187" ht="15"/>
    <row r="188" ht="15"/>
    <row r="189" ht="15"/>
    <row r="190" ht="15"/>
    <row r="191" ht="15"/>
    <row r="192" ht="15"/>
    <row r="193" ht="15"/>
    <row r="194" ht="15"/>
    <row r="195" ht="15"/>
    <row r="196" ht="15"/>
    <row r="197" ht="15"/>
    <row r="198" ht="15"/>
    <row r="199" ht="15"/>
    <row r="200" ht="15"/>
  </sheetData>
  <phoneticPr fontId="163" type="noConversion"/>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AT614"/>
  <sheetViews>
    <sheetView workbookViewId="0">
      <pane ySplit="1" topLeftCell="A2" activePane="bottomLeft" state="frozen"/>
      <selection pane="bottomLeft"/>
    </sheetView>
  </sheetViews>
  <sheetFormatPr baseColWidth="10" defaultRowHeight="16"/>
  <cols>
    <col min="1" max="1" width="10.83203125" customWidth="1"/>
    <col min="2" max="2" width="8.6640625" customWidth="1"/>
    <col min="3" max="3" width="10" customWidth="1"/>
    <col min="4" max="4" width="17.6640625" customWidth="1"/>
    <col min="5" max="5" width="9" customWidth="1"/>
    <col min="6" max="7" width="9.1640625" customWidth="1"/>
    <col min="8" max="8" width="9.5" customWidth="1"/>
    <col min="9" max="9" width="22.6640625" customWidth="1"/>
    <col min="10" max="11" width="8"/>
    <col min="12" max="13" width="9.1640625" customWidth="1"/>
    <col min="14" max="14" width="8"/>
    <col min="15" max="15" width="22.83203125" customWidth="1"/>
    <col min="16" max="16" width="8"/>
    <col min="17" max="17" width="9.1640625" customWidth="1"/>
    <col min="18" max="46" width="8"/>
  </cols>
  <sheetData>
    <row r="1" spans="1:46" ht="51" customHeight="1">
      <c r="A1" s="496" t="s">
        <v>121</v>
      </c>
      <c r="B1" s="497" t="s">
        <v>2222</v>
      </c>
      <c r="C1" s="497" t="s">
        <v>123</v>
      </c>
      <c r="D1" s="498" t="s">
        <v>2223</v>
      </c>
      <c r="E1" s="499" t="s">
        <v>124</v>
      </c>
      <c r="F1" s="499" t="s">
        <v>125</v>
      </c>
      <c r="G1" s="499" t="s">
        <v>126</v>
      </c>
      <c r="H1" s="501" t="s">
        <v>127</v>
      </c>
      <c r="I1" s="501" t="s">
        <v>128</v>
      </c>
      <c r="J1" s="499" t="s">
        <v>129</v>
      </c>
      <c r="K1" s="502" t="s">
        <v>131</v>
      </c>
      <c r="L1" s="499" t="s">
        <v>130</v>
      </c>
      <c r="M1" s="499" t="s">
        <v>2869</v>
      </c>
      <c r="N1" s="498" t="s">
        <v>2224</v>
      </c>
      <c r="O1" s="499" t="s">
        <v>31</v>
      </c>
      <c r="P1" s="502" t="s">
        <v>133</v>
      </c>
      <c r="Q1" s="501" t="s">
        <v>134</v>
      </c>
      <c r="R1" s="499" t="s">
        <v>135</v>
      </c>
      <c r="S1" s="503" t="s">
        <v>136</v>
      </c>
      <c r="T1" s="503" t="s">
        <v>137</v>
      </c>
      <c r="U1" s="115"/>
      <c r="V1" s="115"/>
      <c r="W1" s="115"/>
      <c r="X1" s="115"/>
      <c r="Y1" s="115"/>
      <c r="Z1" s="115"/>
      <c r="AA1" s="115"/>
      <c r="AB1" s="115"/>
      <c r="AC1" s="115"/>
      <c r="AD1" s="115"/>
      <c r="AE1" s="115"/>
      <c r="AF1" s="115"/>
      <c r="AG1" s="115"/>
      <c r="AH1" s="115"/>
      <c r="AI1" s="486"/>
      <c r="AJ1" s="486"/>
      <c r="AK1" s="486"/>
      <c r="AL1" s="37"/>
      <c r="AM1" s="37"/>
      <c r="AN1" s="37"/>
      <c r="AO1" s="37"/>
      <c r="AP1" s="37"/>
      <c r="AQ1" s="37"/>
      <c r="AR1" s="37"/>
      <c r="AS1" s="37"/>
      <c r="AT1" s="37"/>
    </row>
    <row r="2" spans="1:46">
      <c r="A2" s="265">
        <v>44200</v>
      </c>
      <c r="B2" s="278" t="s">
        <v>154</v>
      </c>
      <c r="C2" s="37">
        <v>880489603</v>
      </c>
      <c r="D2" s="504" t="s">
        <v>4500</v>
      </c>
      <c r="E2" s="278" t="s">
        <v>139</v>
      </c>
      <c r="F2" s="278" t="s">
        <v>140</v>
      </c>
      <c r="G2" s="278" t="s">
        <v>168</v>
      </c>
      <c r="H2" s="265">
        <v>44561</v>
      </c>
      <c r="I2" s="265">
        <v>44200</v>
      </c>
      <c r="J2" s="37"/>
      <c r="K2" s="37"/>
      <c r="L2" s="278" t="s">
        <v>168</v>
      </c>
      <c r="M2" s="37">
        <v>2100</v>
      </c>
      <c r="N2" s="37"/>
      <c r="O2" s="278" t="s">
        <v>11608</v>
      </c>
      <c r="P2" s="37"/>
      <c r="Q2" s="37"/>
      <c r="R2" s="37"/>
      <c r="S2" s="37"/>
      <c r="T2" s="37"/>
      <c r="U2" s="37"/>
      <c r="V2" s="37"/>
      <c r="W2" s="37"/>
      <c r="X2" s="37"/>
      <c r="Y2" s="37"/>
      <c r="Z2" s="37"/>
      <c r="AA2" s="37"/>
      <c r="AB2" s="37"/>
      <c r="AC2" s="37"/>
      <c r="AD2" s="37"/>
      <c r="AE2" s="37"/>
      <c r="AF2" s="37"/>
      <c r="AG2" s="37"/>
      <c r="AH2" s="37"/>
      <c r="AI2" s="37"/>
      <c r="AJ2" s="37"/>
      <c r="AK2" s="37"/>
      <c r="AL2" s="37"/>
      <c r="AM2" s="37"/>
      <c r="AN2" s="37"/>
      <c r="AO2" s="37"/>
      <c r="AP2" s="37"/>
      <c r="AQ2" s="37"/>
      <c r="AR2" s="37"/>
      <c r="AS2" s="37"/>
      <c r="AT2" s="37"/>
    </row>
    <row r="3" spans="1:46">
      <c r="A3" s="265">
        <v>44200</v>
      </c>
      <c r="B3" s="278" t="s">
        <v>281</v>
      </c>
      <c r="C3" s="37">
        <v>882252763</v>
      </c>
      <c r="D3" s="504" t="s">
        <v>3096</v>
      </c>
      <c r="E3" s="278" t="s">
        <v>139</v>
      </c>
      <c r="F3" s="278" t="s">
        <v>140</v>
      </c>
      <c r="G3" s="278" t="s">
        <v>168</v>
      </c>
      <c r="H3" s="37"/>
      <c r="I3" s="265">
        <v>44200</v>
      </c>
      <c r="J3" s="37"/>
      <c r="K3" s="37"/>
      <c r="L3" s="278" t="s">
        <v>11609</v>
      </c>
      <c r="M3" s="37">
        <v>4000</v>
      </c>
      <c r="N3" s="37"/>
      <c r="O3" s="278" t="s">
        <v>2191</v>
      </c>
      <c r="P3" s="37"/>
      <c r="Q3" s="37"/>
      <c r="R3" s="37"/>
      <c r="S3" s="37"/>
      <c r="T3" s="37"/>
      <c r="U3" s="37"/>
      <c r="V3" s="37"/>
      <c r="W3" s="37"/>
      <c r="X3" s="37"/>
      <c r="Y3" s="37"/>
      <c r="Z3" s="37"/>
      <c r="AA3" s="37"/>
      <c r="AB3" s="37"/>
      <c r="AC3" s="37"/>
      <c r="AD3" s="37"/>
      <c r="AE3" s="37"/>
      <c r="AF3" s="37"/>
      <c r="AG3" s="37"/>
      <c r="AH3" s="37"/>
      <c r="AI3" s="37"/>
      <c r="AJ3" s="37"/>
      <c r="AK3" s="37"/>
      <c r="AL3" s="37"/>
      <c r="AM3" s="37"/>
      <c r="AN3" s="37"/>
      <c r="AO3" s="37"/>
      <c r="AP3" s="37"/>
      <c r="AQ3" s="37"/>
      <c r="AR3" s="37"/>
      <c r="AS3" s="37"/>
      <c r="AT3" s="37"/>
    </row>
    <row r="4" spans="1:46">
      <c r="A4" s="265">
        <v>44200</v>
      </c>
      <c r="B4" s="278" t="s">
        <v>154</v>
      </c>
      <c r="C4" s="37">
        <v>881433677</v>
      </c>
      <c r="D4" s="504" t="s">
        <v>4468</v>
      </c>
      <c r="E4" s="278" t="s">
        <v>152</v>
      </c>
      <c r="F4" s="278" t="s">
        <v>140</v>
      </c>
      <c r="G4" s="278" t="s">
        <v>200</v>
      </c>
      <c r="H4" s="37"/>
      <c r="I4" s="265">
        <v>44200</v>
      </c>
      <c r="J4" s="37"/>
      <c r="K4" s="37"/>
      <c r="L4" s="278" t="s">
        <v>200</v>
      </c>
      <c r="M4" s="37">
        <v>1998</v>
      </c>
      <c r="N4" s="37"/>
      <c r="O4" s="278" t="s">
        <v>11608</v>
      </c>
      <c r="P4" s="37"/>
      <c r="Q4" s="37"/>
      <c r="R4" s="37"/>
      <c r="S4" s="37"/>
      <c r="T4" s="37"/>
      <c r="U4" s="37"/>
      <c r="V4" s="37"/>
      <c r="W4" s="37"/>
      <c r="X4" s="37"/>
      <c r="Y4" s="37"/>
      <c r="Z4" s="37"/>
      <c r="AA4" s="37"/>
      <c r="AB4" s="37"/>
      <c r="AC4" s="37"/>
      <c r="AD4" s="37"/>
      <c r="AE4" s="37"/>
      <c r="AF4" s="37"/>
      <c r="AG4" s="37"/>
      <c r="AH4" s="37"/>
      <c r="AI4" s="37"/>
      <c r="AJ4" s="37"/>
      <c r="AK4" s="37"/>
      <c r="AL4" s="37"/>
      <c r="AM4" s="37"/>
      <c r="AN4" s="37"/>
      <c r="AO4" s="37"/>
      <c r="AP4" s="37"/>
      <c r="AQ4" s="37"/>
      <c r="AR4" s="37"/>
      <c r="AS4" s="37"/>
      <c r="AT4" s="37"/>
    </row>
    <row r="5" spans="1:46">
      <c r="A5" s="265">
        <v>44200</v>
      </c>
      <c r="B5" s="278" t="s">
        <v>227</v>
      </c>
      <c r="C5" s="37">
        <v>882047837</v>
      </c>
      <c r="D5" s="517" t="s">
        <v>4475</v>
      </c>
      <c r="E5" s="278" t="s">
        <v>139</v>
      </c>
      <c r="F5" s="278" t="s">
        <v>140</v>
      </c>
      <c r="G5" s="37"/>
      <c r="H5" s="37"/>
      <c r="I5" s="265">
        <v>44200</v>
      </c>
      <c r="J5" s="37"/>
      <c r="K5" s="37"/>
      <c r="L5" s="278" t="s">
        <v>142</v>
      </c>
      <c r="M5" s="37">
        <v>26966.02</v>
      </c>
      <c r="N5" s="37"/>
      <c r="O5" s="278" t="s">
        <v>11610</v>
      </c>
      <c r="P5" s="37"/>
      <c r="Q5" s="37"/>
      <c r="R5" s="37"/>
      <c r="S5" s="37"/>
      <c r="T5" s="37"/>
      <c r="U5" s="37"/>
      <c r="V5" s="37"/>
      <c r="W5" s="37"/>
      <c r="X5" s="37"/>
      <c r="Y5" s="37"/>
      <c r="Z5" s="37"/>
      <c r="AA5" s="37"/>
      <c r="AB5" s="37"/>
      <c r="AC5" s="37"/>
      <c r="AD5" s="37"/>
      <c r="AE5" s="37"/>
      <c r="AF5" s="37"/>
      <c r="AG5" s="37"/>
      <c r="AH5" s="37"/>
      <c r="AI5" s="37"/>
      <c r="AJ5" s="37"/>
      <c r="AK5" s="37"/>
      <c r="AL5" s="37"/>
      <c r="AM5" s="37"/>
      <c r="AN5" s="37"/>
      <c r="AO5" s="37"/>
      <c r="AP5" s="37"/>
      <c r="AQ5" s="37"/>
      <c r="AR5" s="37"/>
      <c r="AS5" s="37"/>
      <c r="AT5" s="37"/>
    </row>
    <row r="6" spans="1:46">
      <c r="A6" s="265">
        <v>44200</v>
      </c>
      <c r="B6" s="278" t="s">
        <v>156</v>
      </c>
      <c r="C6" s="37">
        <v>882047837</v>
      </c>
      <c r="D6" s="517" t="s">
        <v>4475</v>
      </c>
      <c r="E6" s="278" t="s">
        <v>139</v>
      </c>
      <c r="F6" s="278" t="s">
        <v>140</v>
      </c>
      <c r="G6" s="37"/>
      <c r="H6" s="37"/>
      <c r="I6" s="265">
        <v>44200</v>
      </c>
      <c r="J6" s="37"/>
      <c r="K6" s="37"/>
      <c r="L6" s="278" t="s">
        <v>368</v>
      </c>
      <c r="M6" s="37">
        <v>8505</v>
      </c>
      <c r="N6" s="37"/>
      <c r="O6" s="37"/>
      <c r="P6" s="37"/>
      <c r="Q6" s="37"/>
      <c r="R6" s="37"/>
      <c r="S6" s="37"/>
      <c r="T6" s="37"/>
      <c r="U6" s="37"/>
      <c r="V6" s="37"/>
      <c r="W6" s="37"/>
      <c r="X6" s="37"/>
      <c r="Y6" s="37"/>
      <c r="Z6" s="37"/>
      <c r="AA6" s="37"/>
      <c r="AB6" s="37"/>
      <c r="AC6" s="37"/>
      <c r="AD6" s="37"/>
      <c r="AE6" s="37"/>
      <c r="AF6" s="37"/>
      <c r="AG6" s="37"/>
      <c r="AH6" s="37"/>
      <c r="AI6" s="37"/>
      <c r="AJ6" s="37"/>
      <c r="AK6" s="37"/>
      <c r="AL6" s="37"/>
      <c r="AM6" s="37"/>
      <c r="AN6" s="37"/>
      <c r="AO6" s="37"/>
      <c r="AP6" s="37"/>
      <c r="AQ6" s="37"/>
      <c r="AR6" s="37"/>
      <c r="AS6" s="37"/>
      <c r="AT6" s="37"/>
    </row>
    <row r="7" spans="1:46">
      <c r="A7" s="265">
        <v>44200</v>
      </c>
      <c r="B7" s="278" t="s">
        <v>281</v>
      </c>
      <c r="C7" s="37">
        <v>880546497</v>
      </c>
      <c r="D7" s="37">
        <v>125049318</v>
      </c>
      <c r="E7" s="278" t="s">
        <v>152</v>
      </c>
      <c r="F7" s="278" t="s">
        <v>140</v>
      </c>
      <c r="G7" s="278" t="s">
        <v>142</v>
      </c>
      <c r="H7" s="37"/>
      <c r="I7" s="265">
        <v>44200</v>
      </c>
      <c r="J7" s="37"/>
      <c r="K7" s="37"/>
      <c r="L7" s="278" t="s">
        <v>142</v>
      </c>
      <c r="M7" s="37">
        <v>117.5</v>
      </c>
      <c r="N7" s="37"/>
      <c r="O7" s="278" t="s">
        <v>2191</v>
      </c>
      <c r="P7" s="37"/>
      <c r="Q7" s="37"/>
      <c r="R7" s="37"/>
      <c r="S7" s="37"/>
      <c r="T7" s="37"/>
      <c r="U7" s="37"/>
      <c r="V7" s="37"/>
      <c r="W7" s="37"/>
      <c r="X7" s="37"/>
      <c r="Y7" s="37"/>
      <c r="Z7" s="37"/>
      <c r="AA7" s="37"/>
      <c r="AB7" s="37"/>
      <c r="AC7" s="37"/>
      <c r="AD7" s="37"/>
      <c r="AE7" s="37"/>
      <c r="AF7" s="37"/>
      <c r="AG7" s="37"/>
      <c r="AH7" s="37"/>
      <c r="AI7" s="37"/>
      <c r="AJ7" s="37"/>
      <c r="AK7" s="37"/>
      <c r="AL7" s="37"/>
      <c r="AM7" s="37"/>
      <c r="AN7" s="37"/>
      <c r="AO7" s="37"/>
      <c r="AP7" s="37"/>
      <c r="AQ7" s="37"/>
      <c r="AR7" s="37"/>
      <c r="AS7" s="37"/>
      <c r="AT7" s="37"/>
    </row>
    <row r="8" spans="1:46">
      <c r="A8" s="265">
        <v>44200</v>
      </c>
      <c r="B8" s="278" t="s">
        <v>175</v>
      </c>
      <c r="C8" s="37">
        <v>882881013</v>
      </c>
      <c r="D8" s="37"/>
      <c r="E8" s="278" t="s">
        <v>139</v>
      </c>
      <c r="F8" s="278" t="s">
        <v>140</v>
      </c>
      <c r="G8" s="278" t="s">
        <v>187</v>
      </c>
      <c r="H8" s="37"/>
      <c r="I8" s="265">
        <v>44200</v>
      </c>
      <c r="J8" s="37"/>
      <c r="K8" s="37"/>
      <c r="L8" s="278" t="s">
        <v>187</v>
      </c>
      <c r="M8" s="37">
        <v>1588</v>
      </c>
      <c r="N8" s="37"/>
      <c r="O8" s="278" t="s">
        <v>2191</v>
      </c>
      <c r="P8" s="37"/>
      <c r="Q8" s="37"/>
      <c r="R8" s="37"/>
      <c r="S8" s="37"/>
      <c r="T8" s="37"/>
      <c r="U8" s="37"/>
      <c r="V8" s="37"/>
      <c r="W8" s="37"/>
      <c r="X8" s="37"/>
      <c r="Y8" s="37"/>
      <c r="Z8" s="37"/>
      <c r="AA8" s="37"/>
      <c r="AB8" s="37"/>
      <c r="AC8" s="37"/>
      <c r="AD8" s="37"/>
      <c r="AE8" s="37"/>
      <c r="AF8" s="37"/>
      <c r="AG8" s="37"/>
      <c r="AH8" s="37"/>
      <c r="AI8" s="37"/>
      <c r="AJ8" s="37"/>
      <c r="AK8" s="37"/>
      <c r="AL8" s="37"/>
      <c r="AM8" s="37"/>
      <c r="AN8" s="37"/>
      <c r="AO8" s="37"/>
      <c r="AP8" s="37"/>
      <c r="AQ8" s="37"/>
      <c r="AR8" s="37"/>
      <c r="AS8" s="37"/>
      <c r="AT8" s="37"/>
    </row>
    <row r="9" spans="1:46">
      <c r="A9" s="265">
        <v>44200</v>
      </c>
      <c r="B9" s="278" t="s">
        <v>175</v>
      </c>
      <c r="C9" s="37">
        <v>882653966</v>
      </c>
      <c r="D9" s="37"/>
      <c r="E9" s="278" t="s">
        <v>139</v>
      </c>
      <c r="F9" s="278" t="s">
        <v>140</v>
      </c>
      <c r="G9" s="278" t="s">
        <v>142</v>
      </c>
      <c r="H9" s="37"/>
      <c r="I9" s="265">
        <v>44200</v>
      </c>
      <c r="J9" s="37"/>
      <c r="K9" s="37"/>
      <c r="L9" s="278" t="s">
        <v>142</v>
      </c>
      <c r="M9" s="37">
        <v>23815</v>
      </c>
      <c r="N9" s="278" t="s">
        <v>37</v>
      </c>
      <c r="O9" s="278" t="s">
        <v>11611</v>
      </c>
      <c r="P9" s="37"/>
      <c r="Q9" s="37"/>
      <c r="R9" s="37"/>
      <c r="S9" s="37"/>
      <c r="T9" s="37"/>
      <c r="U9" s="37"/>
      <c r="V9" s="37"/>
      <c r="W9" s="37"/>
      <c r="X9" s="37"/>
      <c r="Y9" s="37"/>
      <c r="Z9" s="37"/>
      <c r="AA9" s="37"/>
      <c r="AB9" s="37"/>
      <c r="AC9" s="37"/>
      <c r="AD9" s="37"/>
      <c r="AE9" s="37"/>
      <c r="AF9" s="37"/>
      <c r="AG9" s="37"/>
      <c r="AH9" s="37"/>
      <c r="AI9" s="37"/>
      <c r="AJ9" s="37"/>
      <c r="AK9" s="37"/>
      <c r="AL9" s="37"/>
      <c r="AM9" s="37"/>
      <c r="AN9" s="37"/>
      <c r="AO9" s="37"/>
      <c r="AP9" s="37"/>
      <c r="AQ9" s="37"/>
      <c r="AR9" s="37"/>
      <c r="AS9" s="37"/>
      <c r="AT9" s="37"/>
    </row>
    <row r="10" spans="1:46">
      <c r="A10" s="265">
        <v>44200</v>
      </c>
      <c r="B10" s="278" t="s">
        <v>194</v>
      </c>
      <c r="C10" s="37">
        <v>880009369</v>
      </c>
      <c r="D10" s="37"/>
      <c r="E10" s="278" t="s">
        <v>152</v>
      </c>
      <c r="F10" s="278" t="s">
        <v>140</v>
      </c>
      <c r="G10" s="278" t="s">
        <v>168</v>
      </c>
      <c r="H10" s="37"/>
      <c r="I10" s="37"/>
      <c r="J10" s="37"/>
      <c r="K10" s="37"/>
      <c r="L10" s="37"/>
      <c r="M10" s="37"/>
      <c r="N10" s="37"/>
      <c r="O10" s="278" t="s">
        <v>11612</v>
      </c>
      <c r="P10" s="37"/>
      <c r="Q10" s="37"/>
      <c r="R10" s="37"/>
      <c r="S10" s="572"/>
      <c r="T10" s="37"/>
      <c r="U10" s="37"/>
      <c r="V10" s="37"/>
      <c r="W10" s="37"/>
      <c r="X10" s="37"/>
      <c r="Y10" s="37"/>
      <c r="Z10" s="37"/>
      <c r="AA10" s="37"/>
      <c r="AB10" s="37"/>
      <c r="AC10" s="37"/>
      <c r="AD10" s="37"/>
      <c r="AE10" s="37"/>
      <c r="AF10" s="37"/>
      <c r="AG10" s="37"/>
      <c r="AH10" s="37"/>
      <c r="AI10" s="37"/>
      <c r="AJ10" s="37"/>
      <c r="AK10" s="37"/>
      <c r="AL10" s="37"/>
      <c r="AM10" s="37"/>
      <c r="AN10" s="37"/>
      <c r="AO10" s="37"/>
      <c r="AP10" s="37"/>
      <c r="AQ10" s="37"/>
      <c r="AR10" s="37"/>
      <c r="AS10" s="37"/>
      <c r="AT10" s="37"/>
    </row>
    <row r="11" spans="1:46">
      <c r="A11" s="265">
        <v>44200</v>
      </c>
      <c r="B11" s="278" t="s">
        <v>194</v>
      </c>
      <c r="C11" s="37">
        <v>880238085</v>
      </c>
      <c r="D11" s="37"/>
      <c r="E11" s="278" t="s">
        <v>139</v>
      </c>
      <c r="F11" s="278" t="s">
        <v>140</v>
      </c>
      <c r="G11" s="37"/>
      <c r="H11" s="37"/>
      <c r="I11" s="265">
        <v>44200</v>
      </c>
      <c r="J11" s="37"/>
      <c r="K11" s="37"/>
      <c r="L11" s="278" t="s">
        <v>142</v>
      </c>
      <c r="M11" s="37">
        <v>743</v>
      </c>
      <c r="N11" s="278" t="s">
        <v>37</v>
      </c>
      <c r="O11" s="278" t="s">
        <v>11613</v>
      </c>
      <c r="P11" s="37"/>
      <c r="Q11" s="37"/>
      <c r="R11" s="37"/>
      <c r="S11" s="37"/>
      <c r="T11" s="37"/>
      <c r="U11" s="37"/>
      <c r="V11" s="37"/>
      <c r="W11" s="37"/>
      <c r="X11" s="37"/>
      <c r="Y11" s="37"/>
      <c r="Z11" s="37"/>
      <c r="AA11" s="37"/>
      <c r="AB11" s="37"/>
      <c r="AC11" s="37"/>
      <c r="AD11" s="37"/>
      <c r="AE11" s="37"/>
      <c r="AF11" s="37"/>
      <c r="AG11" s="37"/>
      <c r="AH11" s="37"/>
      <c r="AI11" s="37"/>
      <c r="AJ11" s="37"/>
      <c r="AK11" s="37"/>
      <c r="AL11" s="37"/>
      <c r="AM11" s="37"/>
      <c r="AN11" s="37"/>
      <c r="AO11" s="37"/>
      <c r="AP11" s="37"/>
      <c r="AQ11" s="37"/>
      <c r="AR11" s="37"/>
      <c r="AS11" s="37"/>
      <c r="AT11" s="37"/>
    </row>
    <row r="12" spans="1:46">
      <c r="A12" s="265">
        <v>44201</v>
      </c>
      <c r="B12" s="278" t="s">
        <v>156</v>
      </c>
      <c r="C12" s="37">
        <v>880384707</v>
      </c>
      <c r="D12" s="37"/>
      <c r="E12" s="278" t="s">
        <v>152</v>
      </c>
      <c r="F12" s="278" t="s">
        <v>140</v>
      </c>
      <c r="G12" s="278" t="s">
        <v>142</v>
      </c>
      <c r="H12" s="37"/>
      <c r="I12" s="265">
        <v>44201</v>
      </c>
      <c r="J12" s="37"/>
      <c r="K12" s="37"/>
      <c r="L12" s="278" t="s">
        <v>142</v>
      </c>
      <c r="M12" s="37">
        <v>111.5</v>
      </c>
      <c r="N12" s="37"/>
      <c r="O12" s="37"/>
      <c r="P12" s="37"/>
      <c r="Q12" s="37"/>
      <c r="R12" s="37"/>
      <c r="S12" s="37"/>
      <c r="T12" s="37"/>
      <c r="U12" s="37"/>
      <c r="V12" s="37"/>
      <c r="W12" s="37"/>
      <c r="X12" s="37"/>
      <c r="Y12" s="37"/>
      <c r="Z12" s="37"/>
      <c r="AA12" s="37"/>
      <c r="AB12" s="37"/>
      <c r="AC12" s="37"/>
      <c r="AD12" s="37"/>
      <c r="AE12" s="37"/>
      <c r="AF12" s="37"/>
      <c r="AG12" s="37"/>
      <c r="AH12" s="37"/>
      <c r="AI12" s="37"/>
      <c r="AJ12" s="37"/>
      <c r="AK12" s="37"/>
      <c r="AL12" s="37"/>
      <c r="AM12" s="37"/>
      <c r="AN12" s="37"/>
      <c r="AO12" s="37"/>
      <c r="AP12" s="37"/>
      <c r="AQ12" s="37"/>
      <c r="AR12" s="37"/>
      <c r="AS12" s="37"/>
      <c r="AT12" s="37"/>
    </row>
    <row r="13" spans="1:46">
      <c r="A13" s="265">
        <v>44201</v>
      </c>
      <c r="B13" s="278" t="s">
        <v>194</v>
      </c>
      <c r="C13" s="37">
        <v>883127642</v>
      </c>
      <c r="D13" s="37"/>
      <c r="E13" s="278" t="s">
        <v>152</v>
      </c>
      <c r="F13" s="278" t="s">
        <v>140</v>
      </c>
      <c r="G13" s="278" t="s">
        <v>142</v>
      </c>
      <c r="H13" s="37"/>
      <c r="I13" s="37"/>
      <c r="J13" s="37"/>
      <c r="K13" s="37"/>
      <c r="L13" s="37"/>
      <c r="M13" s="37"/>
      <c r="N13" s="37"/>
      <c r="O13" s="278" t="s">
        <v>11612</v>
      </c>
      <c r="P13" s="37"/>
      <c r="Q13" s="37"/>
      <c r="R13" s="37"/>
      <c r="S13" s="580" t="s">
        <v>11614</v>
      </c>
      <c r="T13" s="37"/>
      <c r="U13" s="37"/>
      <c r="V13" s="37"/>
      <c r="W13" s="37"/>
      <c r="X13" s="37"/>
      <c r="Y13" s="37"/>
      <c r="Z13" s="37"/>
      <c r="AA13" s="37"/>
      <c r="AB13" s="37"/>
      <c r="AC13" s="37"/>
      <c r="AD13" s="37"/>
      <c r="AE13" s="37"/>
      <c r="AF13" s="37"/>
      <c r="AG13" s="37"/>
      <c r="AH13" s="37"/>
      <c r="AI13" s="37"/>
      <c r="AJ13" s="37"/>
      <c r="AK13" s="37"/>
      <c r="AL13" s="37"/>
      <c r="AM13" s="37"/>
      <c r="AN13" s="37"/>
      <c r="AO13" s="37"/>
      <c r="AP13" s="37"/>
      <c r="AQ13" s="37"/>
      <c r="AR13" s="37"/>
      <c r="AS13" s="37"/>
      <c r="AT13" s="37"/>
    </row>
    <row r="14" spans="1:46">
      <c r="A14" s="265">
        <v>44201</v>
      </c>
      <c r="B14" s="278" t="s">
        <v>156</v>
      </c>
      <c r="C14" s="37">
        <v>882632422</v>
      </c>
      <c r="D14" s="37"/>
      <c r="E14" s="278" t="s">
        <v>139</v>
      </c>
      <c r="F14" s="278" t="s">
        <v>140</v>
      </c>
      <c r="G14" s="278" t="s">
        <v>168</v>
      </c>
      <c r="H14" s="37"/>
      <c r="I14" s="265">
        <v>44201</v>
      </c>
      <c r="J14" s="37"/>
      <c r="K14" s="37"/>
      <c r="L14" s="278" t="s">
        <v>168</v>
      </c>
      <c r="M14" s="37">
        <v>420</v>
      </c>
      <c r="N14" s="37"/>
      <c r="O14" s="37"/>
      <c r="P14" s="37"/>
      <c r="Q14" s="37"/>
      <c r="R14" s="37"/>
      <c r="S14" s="37"/>
      <c r="T14" s="37"/>
      <c r="U14" s="37"/>
      <c r="V14" s="37"/>
      <c r="W14" s="37"/>
      <c r="X14" s="37"/>
      <c r="Y14" s="37"/>
      <c r="Z14" s="37"/>
      <c r="AA14" s="37"/>
      <c r="AB14" s="37"/>
      <c r="AC14" s="37"/>
      <c r="AD14" s="37"/>
      <c r="AE14" s="37"/>
      <c r="AF14" s="37"/>
      <c r="AG14" s="37"/>
      <c r="AH14" s="37"/>
      <c r="AI14" s="37"/>
      <c r="AJ14" s="37"/>
      <c r="AK14" s="37"/>
      <c r="AL14" s="37"/>
      <c r="AM14" s="37"/>
      <c r="AN14" s="37"/>
      <c r="AO14" s="37"/>
      <c r="AP14" s="37"/>
      <c r="AQ14" s="37"/>
      <c r="AR14" s="37"/>
      <c r="AS14" s="37"/>
      <c r="AT14" s="37"/>
    </row>
    <row r="15" spans="1:46">
      <c r="A15" s="265">
        <v>44201</v>
      </c>
      <c r="B15" s="278" t="s">
        <v>178</v>
      </c>
      <c r="C15" s="37">
        <v>880004030</v>
      </c>
      <c r="D15" s="37"/>
      <c r="E15" s="278" t="s">
        <v>139</v>
      </c>
      <c r="F15" s="278" t="s">
        <v>140</v>
      </c>
      <c r="G15" s="278" t="s">
        <v>172</v>
      </c>
      <c r="H15" s="37"/>
      <c r="I15" s="265">
        <v>44201</v>
      </c>
      <c r="J15" s="37"/>
      <c r="K15" s="37"/>
      <c r="L15" s="278" t="s">
        <v>172</v>
      </c>
      <c r="M15" s="37">
        <v>99</v>
      </c>
      <c r="N15" s="37"/>
      <c r="O15" s="278" t="s">
        <v>11608</v>
      </c>
      <c r="P15" s="37"/>
      <c r="Q15" s="37"/>
      <c r="R15" s="37"/>
      <c r="S15" s="37"/>
      <c r="T15" s="37"/>
      <c r="U15" s="37"/>
      <c r="V15" s="37"/>
      <c r="W15" s="37"/>
      <c r="X15" s="37"/>
      <c r="Y15" s="37"/>
      <c r="Z15" s="37"/>
      <c r="AA15" s="37"/>
      <c r="AB15" s="37"/>
      <c r="AC15" s="37"/>
      <c r="AD15" s="37"/>
      <c r="AE15" s="37"/>
      <c r="AF15" s="37"/>
      <c r="AG15" s="37"/>
      <c r="AH15" s="37"/>
      <c r="AI15" s="37"/>
      <c r="AJ15" s="37"/>
      <c r="AK15" s="37"/>
      <c r="AL15" s="37"/>
      <c r="AM15" s="37"/>
      <c r="AN15" s="37"/>
      <c r="AO15" s="37"/>
      <c r="AP15" s="37"/>
      <c r="AQ15" s="37"/>
      <c r="AR15" s="37"/>
      <c r="AS15" s="37"/>
      <c r="AT15" s="37"/>
    </row>
    <row r="16" spans="1:46">
      <c r="A16" s="265">
        <v>44201</v>
      </c>
      <c r="B16" s="278" t="s">
        <v>157</v>
      </c>
      <c r="C16" s="37">
        <v>880256846</v>
      </c>
      <c r="D16" s="504" t="s">
        <v>11596</v>
      </c>
      <c r="E16" s="278" t="s">
        <v>139</v>
      </c>
      <c r="F16" s="278" t="s">
        <v>140</v>
      </c>
      <c r="G16" s="278" t="s">
        <v>142</v>
      </c>
      <c r="H16" s="37"/>
      <c r="I16" s="265">
        <v>44201</v>
      </c>
      <c r="J16" s="37"/>
      <c r="K16" s="37"/>
      <c r="L16" s="278" t="s">
        <v>181</v>
      </c>
      <c r="M16" s="37">
        <v>30</v>
      </c>
      <c r="N16" s="37"/>
      <c r="O16" s="278" t="s">
        <v>11608</v>
      </c>
      <c r="P16" s="37"/>
      <c r="Q16" s="37"/>
      <c r="R16" s="37"/>
      <c r="S16" s="37"/>
      <c r="T16" s="37"/>
      <c r="U16" s="37"/>
      <c r="V16" s="37"/>
      <c r="W16" s="37"/>
      <c r="X16" s="37"/>
      <c r="Y16" s="37"/>
      <c r="Z16" s="37"/>
      <c r="AA16" s="37"/>
      <c r="AB16" s="37"/>
      <c r="AC16" s="37"/>
      <c r="AD16" s="37"/>
      <c r="AE16" s="37"/>
      <c r="AF16" s="37"/>
      <c r="AG16" s="37"/>
      <c r="AH16" s="37"/>
      <c r="AI16" s="37"/>
      <c r="AJ16" s="37"/>
      <c r="AK16" s="37"/>
      <c r="AL16" s="37"/>
      <c r="AM16" s="37"/>
      <c r="AN16" s="37"/>
      <c r="AO16" s="37"/>
      <c r="AP16" s="37"/>
      <c r="AQ16" s="37"/>
      <c r="AR16" s="37"/>
      <c r="AS16" s="37"/>
      <c r="AT16" s="37"/>
    </row>
    <row r="17" spans="1:46">
      <c r="A17" s="265">
        <v>44201</v>
      </c>
      <c r="B17" s="278" t="s">
        <v>157</v>
      </c>
      <c r="C17" s="37">
        <v>883234583</v>
      </c>
      <c r="D17" s="504" t="s">
        <v>11615</v>
      </c>
      <c r="E17" s="278" t="s">
        <v>152</v>
      </c>
      <c r="F17" s="278" t="s">
        <v>140</v>
      </c>
      <c r="G17" s="278" t="s">
        <v>142</v>
      </c>
      <c r="H17" s="37"/>
      <c r="I17" s="265">
        <v>44201</v>
      </c>
      <c r="J17" s="37"/>
      <c r="K17" s="37"/>
      <c r="L17" s="278" t="s">
        <v>142</v>
      </c>
      <c r="M17" s="37">
        <v>267.14</v>
      </c>
      <c r="N17" s="37"/>
      <c r="O17" s="278" t="s">
        <v>11616</v>
      </c>
      <c r="P17" s="37"/>
      <c r="Q17" s="37"/>
      <c r="R17" s="37"/>
      <c r="S17" s="37"/>
      <c r="T17" s="37"/>
      <c r="U17" s="37"/>
      <c r="V17" s="37"/>
      <c r="W17" s="37"/>
      <c r="X17" s="37"/>
      <c r="Y17" s="37"/>
      <c r="Z17" s="37"/>
      <c r="AA17" s="37"/>
      <c r="AB17" s="37"/>
      <c r="AC17" s="37"/>
      <c r="AD17" s="37"/>
      <c r="AE17" s="37"/>
      <c r="AF17" s="37"/>
      <c r="AG17" s="37"/>
      <c r="AH17" s="37"/>
      <c r="AI17" s="37"/>
      <c r="AJ17" s="37"/>
      <c r="AK17" s="37"/>
      <c r="AL17" s="37"/>
      <c r="AM17" s="37"/>
      <c r="AN17" s="37"/>
      <c r="AO17" s="37"/>
      <c r="AP17" s="37"/>
      <c r="AQ17" s="37"/>
      <c r="AR17" s="37"/>
      <c r="AS17" s="37"/>
      <c r="AT17" s="37"/>
    </row>
    <row r="18" spans="1:46">
      <c r="A18" s="265">
        <v>44201</v>
      </c>
      <c r="B18" s="278" t="s">
        <v>175</v>
      </c>
      <c r="C18" s="37">
        <v>880018246</v>
      </c>
      <c r="D18" s="37"/>
      <c r="E18" s="278" t="s">
        <v>139</v>
      </c>
      <c r="F18" s="278" t="s">
        <v>140</v>
      </c>
      <c r="G18" s="278" t="s">
        <v>294</v>
      </c>
      <c r="H18" s="37"/>
      <c r="I18" s="265">
        <v>44201</v>
      </c>
      <c r="J18" s="37"/>
      <c r="K18" s="37"/>
      <c r="L18" s="278" t="s">
        <v>294</v>
      </c>
      <c r="M18" s="37">
        <v>16</v>
      </c>
      <c r="N18" s="37"/>
      <c r="O18" s="278" t="s">
        <v>11616</v>
      </c>
      <c r="P18" s="37"/>
      <c r="Q18" s="37"/>
      <c r="R18" s="37"/>
      <c r="S18" s="37"/>
      <c r="T18" s="37"/>
      <c r="U18" s="37"/>
      <c r="V18" s="37"/>
      <c r="W18" s="37"/>
      <c r="X18" s="37"/>
      <c r="Y18" s="37"/>
      <c r="Z18" s="37"/>
      <c r="AA18" s="37"/>
      <c r="AB18" s="37"/>
      <c r="AC18" s="37"/>
      <c r="AD18" s="37"/>
      <c r="AE18" s="37"/>
      <c r="AF18" s="37"/>
      <c r="AG18" s="37"/>
      <c r="AH18" s="37"/>
      <c r="AI18" s="37"/>
      <c r="AJ18" s="37"/>
      <c r="AK18" s="37"/>
      <c r="AL18" s="37"/>
      <c r="AM18" s="37"/>
      <c r="AN18" s="37"/>
      <c r="AO18" s="37"/>
      <c r="AP18" s="37"/>
      <c r="AQ18" s="37"/>
      <c r="AR18" s="37"/>
      <c r="AS18" s="37"/>
      <c r="AT18" s="37"/>
    </row>
    <row r="19" spans="1:46">
      <c r="A19" s="265">
        <v>44201</v>
      </c>
      <c r="B19" s="278" t="s">
        <v>175</v>
      </c>
      <c r="C19" s="37">
        <v>881258653</v>
      </c>
      <c r="D19" s="37"/>
      <c r="E19" s="278" t="s">
        <v>139</v>
      </c>
      <c r="F19" s="278" t="s">
        <v>140</v>
      </c>
      <c r="G19" s="278" t="s">
        <v>148</v>
      </c>
      <c r="H19" s="37"/>
      <c r="I19" s="265">
        <v>44201</v>
      </c>
      <c r="J19" s="37"/>
      <c r="K19" s="37"/>
      <c r="L19" s="278" t="s">
        <v>148</v>
      </c>
      <c r="M19" s="37">
        <v>28</v>
      </c>
      <c r="N19" s="37"/>
      <c r="O19" s="278" t="s">
        <v>11610</v>
      </c>
      <c r="P19" s="37"/>
      <c r="Q19" s="37"/>
      <c r="R19" s="37"/>
      <c r="S19" s="37"/>
      <c r="T19" s="37"/>
      <c r="U19" s="37"/>
      <c r="V19" s="37"/>
      <c r="W19" s="37"/>
      <c r="X19" s="37"/>
      <c r="Y19" s="37"/>
      <c r="Z19" s="37"/>
      <c r="AA19" s="37"/>
      <c r="AB19" s="37"/>
      <c r="AC19" s="37"/>
      <c r="AD19" s="37"/>
      <c r="AE19" s="37"/>
      <c r="AF19" s="37"/>
      <c r="AG19" s="37"/>
      <c r="AH19" s="37"/>
      <c r="AI19" s="37"/>
      <c r="AJ19" s="37"/>
      <c r="AK19" s="37"/>
      <c r="AL19" s="37"/>
      <c r="AM19" s="37"/>
      <c r="AN19" s="37"/>
      <c r="AO19" s="37"/>
      <c r="AP19" s="37"/>
      <c r="AQ19" s="37"/>
      <c r="AR19" s="37"/>
      <c r="AS19" s="37"/>
      <c r="AT19" s="37"/>
    </row>
    <row r="20" spans="1:46">
      <c r="A20" s="265">
        <v>44201</v>
      </c>
      <c r="B20" s="278" t="s">
        <v>175</v>
      </c>
      <c r="C20" s="37">
        <v>880032298</v>
      </c>
      <c r="D20" s="37"/>
      <c r="E20" s="278" t="s">
        <v>139</v>
      </c>
      <c r="F20" s="278" t="s">
        <v>181</v>
      </c>
      <c r="G20" s="278" t="s">
        <v>142</v>
      </c>
      <c r="H20" s="37"/>
      <c r="I20" s="265">
        <v>44201</v>
      </c>
      <c r="J20" s="37"/>
      <c r="K20" s="37"/>
      <c r="L20" s="278" t="s">
        <v>142</v>
      </c>
      <c r="M20" s="37">
        <v>4961.84</v>
      </c>
      <c r="N20" s="37"/>
      <c r="O20" s="278" t="s">
        <v>11617</v>
      </c>
      <c r="P20" s="37"/>
      <c r="Q20" s="37"/>
      <c r="R20" s="37"/>
      <c r="S20" s="37"/>
      <c r="T20" s="37"/>
      <c r="U20" s="37"/>
      <c r="V20" s="37"/>
      <c r="W20" s="37"/>
      <c r="X20" s="37"/>
      <c r="Y20" s="37"/>
      <c r="Z20" s="37"/>
      <c r="AA20" s="37"/>
      <c r="AB20" s="37"/>
      <c r="AC20" s="37"/>
      <c r="AD20" s="37"/>
      <c r="AE20" s="37"/>
      <c r="AF20" s="37"/>
      <c r="AG20" s="37"/>
      <c r="AH20" s="37"/>
      <c r="AI20" s="37"/>
      <c r="AJ20" s="37"/>
      <c r="AK20" s="37"/>
      <c r="AL20" s="37"/>
      <c r="AM20" s="37"/>
      <c r="AN20" s="37"/>
      <c r="AO20" s="37"/>
      <c r="AP20" s="37"/>
      <c r="AQ20" s="37"/>
      <c r="AR20" s="37"/>
      <c r="AS20" s="37"/>
      <c r="AT20" s="37"/>
    </row>
    <row r="21" spans="1:46">
      <c r="A21" s="265">
        <v>44201</v>
      </c>
      <c r="B21" s="278" t="s">
        <v>157</v>
      </c>
      <c r="C21" s="278">
        <v>883136088</v>
      </c>
      <c r="D21" s="504" t="s">
        <v>11618</v>
      </c>
      <c r="E21" s="278" t="s">
        <v>152</v>
      </c>
      <c r="F21" s="278" t="s">
        <v>140</v>
      </c>
      <c r="G21" s="278" t="s">
        <v>142</v>
      </c>
      <c r="H21" s="37"/>
      <c r="I21" s="265">
        <v>44201</v>
      </c>
      <c r="J21" s="37"/>
      <c r="K21" s="37"/>
      <c r="L21" s="278" t="s">
        <v>258</v>
      </c>
      <c r="M21" s="37">
        <v>496.68</v>
      </c>
      <c r="N21" s="37"/>
      <c r="O21" s="278" t="s">
        <v>11610</v>
      </c>
      <c r="P21" s="37"/>
      <c r="Q21" s="37"/>
      <c r="R21" s="37"/>
      <c r="S21" s="37"/>
      <c r="T21" s="37"/>
      <c r="U21" s="37"/>
      <c r="V21" s="37"/>
      <c r="W21" s="37"/>
      <c r="X21" s="37"/>
      <c r="Y21" s="37"/>
      <c r="Z21" s="37"/>
      <c r="AA21" s="37"/>
      <c r="AB21" s="37"/>
      <c r="AC21" s="37"/>
      <c r="AD21" s="37"/>
      <c r="AE21" s="37"/>
      <c r="AF21" s="37"/>
      <c r="AG21" s="37"/>
      <c r="AH21" s="37"/>
      <c r="AI21" s="37"/>
      <c r="AJ21" s="37"/>
      <c r="AK21" s="37"/>
      <c r="AL21" s="37"/>
      <c r="AM21" s="37"/>
      <c r="AN21" s="37"/>
      <c r="AO21" s="37"/>
      <c r="AP21" s="37"/>
      <c r="AQ21" s="37"/>
      <c r="AR21" s="37"/>
      <c r="AS21" s="37"/>
      <c r="AT21" s="37"/>
    </row>
    <row r="22" spans="1:46">
      <c r="A22" s="265">
        <v>44201</v>
      </c>
      <c r="B22" s="278" t="s">
        <v>154</v>
      </c>
      <c r="C22" s="278">
        <v>882164552</v>
      </c>
      <c r="D22" s="37">
        <v>9025556</v>
      </c>
      <c r="E22" s="278" t="s">
        <v>139</v>
      </c>
      <c r="F22" s="278" t="s">
        <v>140</v>
      </c>
      <c r="G22" s="37"/>
      <c r="H22" s="37"/>
      <c r="I22" s="265">
        <v>44201</v>
      </c>
      <c r="J22" s="37"/>
      <c r="K22" s="37"/>
      <c r="L22" s="278" t="s">
        <v>225</v>
      </c>
      <c r="M22" s="37">
        <v>97.5</v>
      </c>
      <c r="N22" s="37"/>
      <c r="O22" s="278" t="s">
        <v>11610</v>
      </c>
      <c r="P22" s="37"/>
      <c r="Q22" s="37"/>
      <c r="R22" s="37"/>
      <c r="S22" s="37"/>
      <c r="T22" s="37"/>
      <c r="U22" s="37"/>
      <c r="V22" s="37"/>
      <c r="W22" s="37"/>
      <c r="X22" s="37"/>
      <c r="Y22" s="37"/>
      <c r="Z22" s="37"/>
      <c r="AA22" s="37"/>
      <c r="AB22" s="37"/>
      <c r="AC22" s="37"/>
      <c r="AD22" s="37"/>
      <c r="AE22" s="37"/>
      <c r="AF22" s="37"/>
      <c r="AG22" s="37"/>
      <c r="AH22" s="37"/>
      <c r="AI22" s="37"/>
      <c r="AJ22" s="37"/>
      <c r="AK22" s="37"/>
      <c r="AL22" s="37"/>
      <c r="AM22" s="37"/>
      <c r="AN22" s="37"/>
      <c r="AO22" s="37"/>
      <c r="AP22" s="37"/>
      <c r="AQ22" s="37"/>
      <c r="AR22" s="37"/>
      <c r="AS22" s="37"/>
      <c r="AT22" s="37"/>
    </row>
    <row r="23" spans="1:46">
      <c r="A23" s="265">
        <v>44201</v>
      </c>
      <c r="B23" s="278" t="s">
        <v>157</v>
      </c>
      <c r="C23" s="37">
        <v>880576161</v>
      </c>
      <c r="D23" s="504" t="s">
        <v>11619</v>
      </c>
      <c r="E23" s="278" t="s">
        <v>152</v>
      </c>
      <c r="F23" s="278" t="s">
        <v>140</v>
      </c>
      <c r="G23" s="278" t="s">
        <v>11620</v>
      </c>
      <c r="H23" s="37"/>
      <c r="I23" s="37"/>
      <c r="J23" s="37"/>
      <c r="K23" s="37"/>
      <c r="L23" s="37"/>
      <c r="M23" s="37"/>
      <c r="N23" s="37"/>
      <c r="O23" s="278" t="s">
        <v>11621</v>
      </c>
      <c r="P23" s="618" t="s">
        <v>6162</v>
      </c>
      <c r="Q23" s="580" t="s">
        <v>11622</v>
      </c>
      <c r="R23" s="37"/>
      <c r="S23" s="580" t="s">
        <v>11623</v>
      </c>
      <c r="T23" s="37"/>
      <c r="U23" s="37"/>
      <c r="V23" s="37"/>
      <c r="W23" s="37"/>
      <c r="X23" s="37"/>
      <c r="Y23" s="37"/>
      <c r="Z23" s="37"/>
      <c r="AA23" s="37"/>
      <c r="AB23" s="37"/>
      <c r="AC23" s="37"/>
      <c r="AD23" s="37"/>
      <c r="AE23" s="37"/>
      <c r="AF23" s="37"/>
      <c r="AG23" s="37"/>
      <c r="AH23" s="37"/>
      <c r="AI23" s="37"/>
      <c r="AJ23" s="37"/>
      <c r="AK23" s="37"/>
      <c r="AL23" s="37"/>
      <c r="AM23" s="37"/>
      <c r="AN23" s="37"/>
      <c r="AO23" s="37"/>
      <c r="AP23" s="37"/>
      <c r="AQ23" s="37"/>
      <c r="AR23" s="37"/>
      <c r="AS23" s="37"/>
      <c r="AT23" s="37"/>
    </row>
    <row r="24" spans="1:46">
      <c r="A24" s="265">
        <v>44201</v>
      </c>
      <c r="B24" s="278" t="s">
        <v>175</v>
      </c>
      <c r="C24" s="37">
        <v>882373283</v>
      </c>
      <c r="D24" s="37"/>
      <c r="E24" s="278" t="s">
        <v>152</v>
      </c>
      <c r="F24" s="278" t="s">
        <v>140</v>
      </c>
      <c r="G24" s="278" t="s">
        <v>142</v>
      </c>
      <c r="H24" s="37"/>
      <c r="I24" s="265">
        <v>44201</v>
      </c>
      <c r="J24" s="37"/>
      <c r="K24" s="37"/>
      <c r="L24" s="278" t="s">
        <v>142</v>
      </c>
      <c r="M24" s="37">
        <v>197.5</v>
      </c>
      <c r="N24" s="37"/>
      <c r="O24" s="278" t="s">
        <v>11617</v>
      </c>
      <c r="P24" s="37"/>
      <c r="Q24" s="37"/>
      <c r="R24" s="37"/>
      <c r="S24" s="37"/>
      <c r="T24" s="37"/>
      <c r="U24" s="37"/>
      <c r="V24" s="37"/>
      <c r="W24" s="37"/>
      <c r="X24" s="37"/>
      <c r="Y24" s="37"/>
      <c r="Z24" s="37"/>
      <c r="AA24" s="37"/>
      <c r="AB24" s="37"/>
      <c r="AC24" s="37"/>
      <c r="AD24" s="37"/>
      <c r="AE24" s="37"/>
      <c r="AF24" s="37"/>
      <c r="AG24" s="37"/>
      <c r="AH24" s="37"/>
      <c r="AI24" s="37"/>
      <c r="AJ24" s="37"/>
      <c r="AK24" s="37"/>
      <c r="AL24" s="37"/>
      <c r="AM24" s="37"/>
      <c r="AN24" s="37"/>
      <c r="AO24" s="37"/>
      <c r="AP24" s="37"/>
      <c r="AQ24" s="37"/>
      <c r="AR24" s="37"/>
      <c r="AS24" s="37"/>
      <c r="AT24" s="37"/>
    </row>
    <row r="25" spans="1:46">
      <c r="A25" s="265">
        <v>44201</v>
      </c>
      <c r="B25" s="278" t="s">
        <v>154</v>
      </c>
      <c r="C25" s="37">
        <v>883298525</v>
      </c>
      <c r="D25" s="504" t="s">
        <v>11453</v>
      </c>
      <c r="E25" s="278" t="s">
        <v>139</v>
      </c>
      <c r="F25" s="278" t="s">
        <v>140</v>
      </c>
      <c r="G25" s="37"/>
      <c r="H25" s="37"/>
      <c r="I25" s="265">
        <v>44201</v>
      </c>
      <c r="J25" s="37"/>
      <c r="K25" s="37"/>
      <c r="L25" s="278" t="s">
        <v>148</v>
      </c>
      <c r="M25" s="37">
        <v>6</v>
      </c>
      <c r="N25" s="37"/>
      <c r="O25" s="278" t="s">
        <v>11608</v>
      </c>
      <c r="P25" s="37"/>
      <c r="Q25" s="37"/>
      <c r="R25" s="37"/>
      <c r="S25" s="37"/>
      <c r="T25" s="37"/>
      <c r="U25" s="37"/>
      <c r="V25" s="37"/>
      <c r="W25" s="37"/>
      <c r="X25" s="37"/>
      <c r="Y25" s="37"/>
      <c r="Z25" s="37"/>
      <c r="AA25" s="37"/>
      <c r="AB25" s="37"/>
      <c r="AC25" s="37"/>
      <c r="AD25" s="37"/>
      <c r="AE25" s="37"/>
      <c r="AF25" s="37"/>
      <c r="AG25" s="37"/>
      <c r="AH25" s="37"/>
      <c r="AI25" s="37"/>
      <c r="AJ25" s="37"/>
      <c r="AK25" s="37"/>
      <c r="AL25" s="37"/>
      <c r="AM25" s="37"/>
      <c r="AN25" s="37"/>
      <c r="AO25" s="37"/>
      <c r="AP25" s="37"/>
      <c r="AQ25" s="37"/>
      <c r="AR25" s="37"/>
      <c r="AS25" s="37"/>
      <c r="AT25" s="37"/>
    </row>
    <row r="26" spans="1:46">
      <c r="A26" s="265">
        <v>44201</v>
      </c>
      <c r="B26" s="278" t="s">
        <v>175</v>
      </c>
      <c r="C26" s="37">
        <v>881543491</v>
      </c>
      <c r="D26" s="37"/>
      <c r="E26" s="278" t="s">
        <v>139</v>
      </c>
      <c r="F26" s="278" t="s">
        <v>181</v>
      </c>
      <c r="G26" s="278" t="s">
        <v>368</v>
      </c>
      <c r="H26" s="37"/>
      <c r="I26" s="265">
        <v>44201</v>
      </c>
      <c r="J26" s="37"/>
      <c r="K26" s="37"/>
      <c r="L26" s="278" t="s">
        <v>368</v>
      </c>
      <c r="M26" s="37">
        <v>41.43</v>
      </c>
      <c r="N26" s="37"/>
      <c r="O26" s="278" t="s">
        <v>11617</v>
      </c>
      <c r="P26" s="37"/>
      <c r="Q26" s="37"/>
      <c r="R26" s="37"/>
      <c r="S26" s="37"/>
      <c r="T26" s="37"/>
      <c r="U26" s="37"/>
      <c r="V26" s="37"/>
      <c r="W26" s="37"/>
      <c r="X26" s="37"/>
      <c r="Y26" s="37"/>
      <c r="Z26" s="37"/>
      <c r="AA26" s="37"/>
      <c r="AB26" s="37"/>
      <c r="AC26" s="37"/>
      <c r="AD26" s="37"/>
      <c r="AE26" s="37"/>
      <c r="AF26" s="37"/>
      <c r="AG26" s="37"/>
      <c r="AH26" s="37"/>
      <c r="AI26" s="37"/>
      <c r="AJ26" s="37"/>
      <c r="AK26" s="37"/>
      <c r="AL26" s="37"/>
      <c r="AM26" s="37"/>
      <c r="AN26" s="37"/>
      <c r="AO26" s="37"/>
      <c r="AP26" s="37"/>
      <c r="AQ26" s="37"/>
      <c r="AR26" s="37"/>
      <c r="AS26" s="37"/>
      <c r="AT26" s="37"/>
    </row>
    <row r="27" spans="1:46">
      <c r="A27" s="265">
        <v>44201</v>
      </c>
      <c r="B27" s="278" t="s">
        <v>281</v>
      </c>
      <c r="C27" s="37">
        <v>880419545</v>
      </c>
      <c r="D27" s="37"/>
      <c r="E27" s="278" t="s">
        <v>152</v>
      </c>
      <c r="F27" s="278" t="s">
        <v>181</v>
      </c>
      <c r="G27" s="278" t="s">
        <v>142</v>
      </c>
      <c r="H27" s="37"/>
      <c r="I27" s="265">
        <v>44201</v>
      </c>
      <c r="J27" s="37"/>
      <c r="K27" s="37"/>
      <c r="L27" s="278" t="s">
        <v>142</v>
      </c>
      <c r="M27" s="37">
        <v>93.57</v>
      </c>
      <c r="N27" s="37"/>
      <c r="O27" s="278" t="s">
        <v>11617</v>
      </c>
      <c r="P27" s="37"/>
      <c r="Q27" s="37"/>
      <c r="R27" s="37"/>
      <c r="S27" s="37"/>
      <c r="T27" s="37"/>
      <c r="U27" s="37"/>
      <c r="V27" s="37"/>
      <c r="W27" s="37"/>
      <c r="X27" s="37"/>
      <c r="Y27" s="37"/>
      <c r="Z27" s="37"/>
      <c r="AA27" s="37"/>
      <c r="AB27" s="37"/>
      <c r="AC27" s="37"/>
      <c r="AD27" s="37"/>
      <c r="AE27" s="37"/>
      <c r="AF27" s="37"/>
      <c r="AG27" s="37"/>
      <c r="AH27" s="37"/>
      <c r="AI27" s="37"/>
      <c r="AJ27" s="37"/>
      <c r="AK27" s="37"/>
      <c r="AL27" s="37"/>
      <c r="AM27" s="37"/>
      <c r="AN27" s="37"/>
      <c r="AO27" s="37"/>
      <c r="AP27" s="37"/>
      <c r="AQ27" s="37"/>
      <c r="AR27" s="37"/>
      <c r="AS27" s="37"/>
      <c r="AT27" s="37"/>
    </row>
    <row r="28" spans="1:46">
      <c r="A28" s="265">
        <v>44201</v>
      </c>
      <c r="B28" s="278" t="s">
        <v>175</v>
      </c>
      <c r="C28" s="37">
        <v>882002797</v>
      </c>
      <c r="D28" s="37"/>
      <c r="E28" s="278" t="s">
        <v>139</v>
      </c>
      <c r="F28" s="278" t="s">
        <v>140</v>
      </c>
      <c r="G28" s="278" t="s">
        <v>3224</v>
      </c>
      <c r="H28" s="37"/>
      <c r="I28" s="265">
        <v>44201</v>
      </c>
      <c r="J28" s="37"/>
      <c r="K28" s="37"/>
      <c r="L28" s="278" t="s">
        <v>3224</v>
      </c>
      <c r="M28" s="37">
        <v>399</v>
      </c>
      <c r="N28" s="37"/>
      <c r="O28" s="278" t="s">
        <v>466</v>
      </c>
      <c r="P28" s="37"/>
      <c r="Q28" s="37"/>
      <c r="R28" s="37"/>
      <c r="S28" s="37"/>
      <c r="T28" s="37"/>
      <c r="U28" s="37"/>
      <c r="V28" s="37"/>
      <c r="W28" s="37"/>
      <c r="X28" s="37"/>
      <c r="Y28" s="37"/>
      <c r="Z28" s="37"/>
      <c r="AA28" s="37"/>
      <c r="AB28" s="37"/>
      <c r="AC28" s="37"/>
      <c r="AD28" s="37"/>
      <c r="AE28" s="37"/>
      <c r="AF28" s="37"/>
      <c r="AG28" s="37"/>
      <c r="AH28" s="37"/>
      <c r="AI28" s="37"/>
      <c r="AJ28" s="37"/>
      <c r="AK28" s="37"/>
      <c r="AL28" s="37"/>
      <c r="AM28" s="37"/>
      <c r="AN28" s="37"/>
      <c r="AO28" s="37"/>
      <c r="AP28" s="37"/>
      <c r="AQ28" s="37"/>
      <c r="AR28" s="37"/>
      <c r="AS28" s="37"/>
      <c r="AT28" s="37"/>
    </row>
    <row r="29" spans="1:46">
      <c r="A29" s="265">
        <v>44201</v>
      </c>
      <c r="B29" s="278" t="s">
        <v>175</v>
      </c>
      <c r="C29" s="37">
        <v>882002797</v>
      </c>
      <c r="D29" s="37"/>
      <c r="E29" s="278" t="s">
        <v>139</v>
      </c>
      <c r="F29" s="278" t="s">
        <v>181</v>
      </c>
      <c r="G29" s="278" t="s">
        <v>3224</v>
      </c>
      <c r="H29" s="265">
        <v>44203</v>
      </c>
      <c r="I29" s="265">
        <v>44203</v>
      </c>
      <c r="J29" s="37"/>
      <c r="K29" s="37"/>
      <c r="L29" s="278" t="s">
        <v>3224</v>
      </c>
      <c r="M29" s="37">
        <v>393.54</v>
      </c>
      <c r="N29" s="37"/>
      <c r="O29" s="278" t="s">
        <v>466</v>
      </c>
      <c r="P29" s="37"/>
      <c r="Q29" s="37"/>
      <c r="R29" s="37"/>
      <c r="S29" s="37"/>
      <c r="T29" s="37"/>
      <c r="U29" s="37"/>
      <c r="V29" s="37"/>
      <c r="W29" s="37"/>
      <c r="X29" s="37"/>
      <c r="Y29" s="37"/>
      <c r="Z29" s="37"/>
      <c r="AA29" s="37"/>
      <c r="AB29" s="37"/>
      <c r="AC29" s="37"/>
      <c r="AD29" s="37"/>
      <c r="AE29" s="37"/>
      <c r="AF29" s="37"/>
      <c r="AG29" s="37"/>
      <c r="AH29" s="37"/>
      <c r="AI29" s="37"/>
      <c r="AJ29" s="37"/>
      <c r="AK29" s="37"/>
      <c r="AL29" s="37"/>
      <c r="AM29" s="37"/>
      <c r="AN29" s="37"/>
      <c r="AO29" s="37"/>
      <c r="AP29" s="37"/>
      <c r="AQ29" s="37"/>
      <c r="AR29" s="37"/>
      <c r="AS29" s="37"/>
      <c r="AT29" s="37"/>
    </row>
    <row r="30" spans="1:46">
      <c r="A30" s="265">
        <v>44201</v>
      </c>
      <c r="B30" s="278" t="s">
        <v>281</v>
      </c>
      <c r="C30" s="521">
        <v>882869943</v>
      </c>
      <c r="D30" s="37"/>
      <c r="E30" s="278" t="s">
        <v>152</v>
      </c>
      <c r="F30" s="278" t="s">
        <v>140</v>
      </c>
      <c r="G30" s="278" t="s">
        <v>142</v>
      </c>
      <c r="H30" s="37"/>
      <c r="I30" s="265">
        <v>44201</v>
      </c>
      <c r="J30" s="37"/>
      <c r="K30" s="37"/>
      <c r="L30" s="278" t="s">
        <v>142</v>
      </c>
      <c r="M30" s="37">
        <v>160.5</v>
      </c>
      <c r="N30" s="37"/>
      <c r="O30" s="278" t="s">
        <v>11617</v>
      </c>
      <c r="P30" s="37"/>
      <c r="Q30" s="37"/>
      <c r="R30" s="37"/>
      <c r="S30" s="37"/>
      <c r="T30" s="37"/>
      <c r="U30" s="37"/>
      <c r="V30" s="37"/>
      <c r="W30" s="37"/>
      <c r="X30" s="37"/>
      <c r="Y30" s="37"/>
      <c r="Z30" s="37"/>
      <c r="AA30" s="37"/>
      <c r="AB30" s="37"/>
      <c r="AC30" s="37"/>
      <c r="AD30" s="37"/>
      <c r="AE30" s="37"/>
      <c r="AF30" s="37"/>
      <c r="AG30" s="37"/>
      <c r="AH30" s="37"/>
      <c r="AI30" s="37"/>
      <c r="AJ30" s="37"/>
      <c r="AK30" s="37"/>
      <c r="AL30" s="37"/>
      <c r="AM30" s="37"/>
      <c r="AN30" s="37"/>
      <c r="AO30" s="37"/>
      <c r="AP30" s="37"/>
      <c r="AQ30" s="37"/>
      <c r="AR30" s="37"/>
      <c r="AS30" s="37"/>
      <c r="AT30" s="37"/>
    </row>
    <row r="31" spans="1:46">
      <c r="A31" s="265">
        <v>44201</v>
      </c>
      <c r="B31" s="278" t="s">
        <v>156</v>
      </c>
      <c r="C31" s="37">
        <v>880688276</v>
      </c>
      <c r="D31" s="37"/>
      <c r="E31" s="278" t="s">
        <v>139</v>
      </c>
      <c r="F31" s="278" t="s">
        <v>140</v>
      </c>
      <c r="G31" s="37"/>
      <c r="H31" s="37"/>
      <c r="I31" s="265">
        <v>44201</v>
      </c>
      <c r="J31" s="37"/>
      <c r="K31" s="37"/>
      <c r="L31" s="278" t="s">
        <v>617</v>
      </c>
      <c r="M31" s="37">
        <v>35</v>
      </c>
      <c r="N31" s="37"/>
      <c r="O31" s="37"/>
      <c r="P31" s="37"/>
      <c r="Q31" s="37"/>
      <c r="R31" s="37"/>
      <c r="S31" s="37"/>
      <c r="T31" s="37"/>
      <c r="U31" s="37"/>
      <c r="V31" s="37"/>
      <c r="W31" s="37"/>
      <c r="X31" s="37"/>
      <c r="Y31" s="37"/>
      <c r="Z31" s="37"/>
      <c r="AA31" s="37"/>
      <c r="AB31" s="37"/>
      <c r="AC31" s="37"/>
      <c r="AD31" s="37"/>
      <c r="AE31" s="37"/>
      <c r="AF31" s="37"/>
      <c r="AG31" s="37"/>
      <c r="AH31" s="37"/>
      <c r="AI31" s="37"/>
      <c r="AJ31" s="37"/>
      <c r="AK31" s="37"/>
      <c r="AL31" s="37"/>
      <c r="AM31" s="37"/>
      <c r="AN31" s="37"/>
      <c r="AO31" s="37"/>
      <c r="AP31" s="37"/>
      <c r="AQ31" s="37"/>
      <c r="AR31" s="37"/>
      <c r="AS31" s="37"/>
      <c r="AT31" s="37"/>
    </row>
    <row r="32" spans="1:46">
      <c r="A32" s="265">
        <v>44201</v>
      </c>
      <c r="B32" s="278" t="s">
        <v>194</v>
      </c>
      <c r="C32" s="37">
        <v>883046131</v>
      </c>
      <c r="D32" s="37">
        <v>862774625</v>
      </c>
      <c r="E32" s="278" t="s">
        <v>152</v>
      </c>
      <c r="F32" s="278" t="s">
        <v>140</v>
      </c>
      <c r="G32" s="278" t="s">
        <v>172</v>
      </c>
      <c r="H32" s="37"/>
      <c r="I32" s="37"/>
      <c r="J32" s="37"/>
      <c r="K32" s="37"/>
      <c r="L32" s="278"/>
      <c r="M32" s="37"/>
      <c r="N32" s="37"/>
      <c r="O32" s="278" t="s">
        <v>7425</v>
      </c>
      <c r="P32" s="37"/>
      <c r="Q32" s="37"/>
      <c r="R32" s="37"/>
      <c r="S32" s="572"/>
      <c r="T32" s="37"/>
      <c r="U32" s="37"/>
      <c r="V32" s="37"/>
      <c r="W32" s="37"/>
      <c r="X32" s="37"/>
      <c r="Y32" s="37"/>
      <c r="Z32" s="37"/>
      <c r="AA32" s="37"/>
      <c r="AB32" s="37"/>
      <c r="AC32" s="37"/>
      <c r="AD32" s="37"/>
      <c r="AE32" s="37"/>
      <c r="AF32" s="37"/>
      <c r="AG32" s="37"/>
      <c r="AH32" s="37"/>
      <c r="AI32" s="37"/>
      <c r="AJ32" s="37"/>
      <c r="AK32" s="37"/>
      <c r="AL32" s="37"/>
      <c r="AM32" s="37"/>
      <c r="AN32" s="37"/>
      <c r="AO32" s="37"/>
      <c r="AP32" s="37"/>
      <c r="AQ32" s="37"/>
      <c r="AR32" s="37"/>
      <c r="AS32" s="37"/>
      <c r="AT32" s="37"/>
    </row>
    <row r="33" spans="1:46">
      <c r="A33" s="265">
        <v>44201</v>
      </c>
      <c r="B33" s="278" t="s">
        <v>167</v>
      </c>
      <c r="C33" s="37">
        <v>880685031</v>
      </c>
      <c r="D33" s="37"/>
      <c r="E33" s="278" t="s">
        <v>139</v>
      </c>
      <c r="F33" s="278" t="s">
        <v>140</v>
      </c>
      <c r="G33" s="278" t="s">
        <v>225</v>
      </c>
      <c r="H33" s="37"/>
      <c r="I33" s="265">
        <v>44201</v>
      </c>
      <c r="J33" s="37"/>
      <c r="K33" s="37"/>
      <c r="L33" s="278" t="s">
        <v>225</v>
      </c>
      <c r="M33" s="37">
        <v>7.1</v>
      </c>
      <c r="N33" s="37"/>
      <c r="O33" s="278" t="s">
        <v>466</v>
      </c>
      <c r="P33" s="37"/>
      <c r="Q33" s="37"/>
      <c r="R33" s="37"/>
      <c r="S33" s="37"/>
      <c r="T33" s="37"/>
      <c r="U33" s="37"/>
      <c r="V33" s="37"/>
      <c r="W33" s="37"/>
      <c r="X33" s="37"/>
      <c r="Y33" s="37"/>
      <c r="Z33" s="37"/>
      <c r="AA33" s="37"/>
      <c r="AB33" s="37"/>
      <c r="AC33" s="37"/>
      <c r="AD33" s="37"/>
      <c r="AE33" s="37"/>
      <c r="AF33" s="37"/>
      <c r="AG33" s="37"/>
      <c r="AH33" s="37"/>
      <c r="AI33" s="37"/>
      <c r="AJ33" s="37"/>
      <c r="AK33" s="37"/>
      <c r="AL33" s="37"/>
      <c r="AM33" s="37"/>
      <c r="AN33" s="37"/>
      <c r="AO33" s="37"/>
      <c r="AP33" s="37"/>
      <c r="AQ33" s="37"/>
      <c r="AR33" s="37"/>
      <c r="AS33" s="37"/>
      <c r="AT33" s="37"/>
    </row>
    <row r="34" spans="1:46">
      <c r="A34" s="265">
        <v>44201</v>
      </c>
      <c r="B34" s="278" t="s">
        <v>167</v>
      </c>
      <c r="C34" s="37">
        <v>883288914</v>
      </c>
      <c r="D34" s="37"/>
      <c r="E34" s="278" t="s">
        <v>139</v>
      </c>
      <c r="F34" s="278" t="s">
        <v>140</v>
      </c>
      <c r="G34" s="278" t="s">
        <v>148</v>
      </c>
      <c r="H34" s="37"/>
      <c r="I34" s="265">
        <v>44201</v>
      </c>
      <c r="J34" s="37"/>
      <c r="K34" s="37"/>
      <c r="L34" s="278" t="s">
        <v>148</v>
      </c>
      <c r="M34" s="37">
        <v>23</v>
      </c>
      <c r="N34" s="37"/>
      <c r="O34" s="278" t="s">
        <v>466</v>
      </c>
      <c r="P34" s="37"/>
      <c r="Q34" s="37"/>
      <c r="R34" s="37"/>
      <c r="S34" s="37"/>
      <c r="T34" s="37"/>
      <c r="U34" s="37"/>
      <c r="V34" s="37"/>
      <c r="W34" s="37"/>
      <c r="X34" s="37"/>
      <c r="Y34" s="37"/>
      <c r="Z34" s="37"/>
      <c r="AA34" s="37"/>
      <c r="AB34" s="37"/>
      <c r="AC34" s="37"/>
      <c r="AD34" s="37"/>
      <c r="AE34" s="37"/>
      <c r="AF34" s="37"/>
      <c r="AG34" s="37"/>
      <c r="AH34" s="37"/>
      <c r="AI34" s="37"/>
      <c r="AJ34" s="37"/>
      <c r="AK34" s="37"/>
      <c r="AL34" s="37"/>
      <c r="AM34" s="37"/>
      <c r="AN34" s="37"/>
      <c r="AO34" s="37"/>
      <c r="AP34" s="37"/>
      <c r="AQ34" s="37"/>
      <c r="AR34" s="37"/>
      <c r="AS34" s="37"/>
      <c r="AT34" s="37"/>
    </row>
    <row r="35" spans="1:46">
      <c r="A35" s="265">
        <v>44201</v>
      </c>
      <c r="B35" s="278" t="s">
        <v>194</v>
      </c>
      <c r="C35" s="37">
        <v>883257822</v>
      </c>
      <c r="D35" s="504" t="s">
        <v>11624</v>
      </c>
      <c r="E35" s="278" t="s">
        <v>152</v>
      </c>
      <c r="F35" s="278" t="s">
        <v>140</v>
      </c>
      <c r="G35" s="278" t="s">
        <v>142</v>
      </c>
      <c r="H35" s="37"/>
      <c r="I35" s="265">
        <v>44201</v>
      </c>
      <c r="J35" s="37"/>
      <c r="K35" s="37"/>
      <c r="L35" s="278" t="s">
        <v>142</v>
      </c>
      <c r="M35" s="37">
        <v>99</v>
      </c>
      <c r="N35" s="37"/>
      <c r="O35" s="278" t="s">
        <v>11617</v>
      </c>
      <c r="P35" s="37"/>
      <c r="Q35" s="37"/>
      <c r="R35" s="37"/>
      <c r="S35" s="37"/>
      <c r="T35" s="37"/>
      <c r="U35" s="37"/>
      <c r="V35" s="37"/>
      <c r="W35" s="37"/>
      <c r="X35" s="37"/>
      <c r="Y35" s="37"/>
      <c r="Z35" s="37"/>
      <c r="AA35" s="37"/>
      <c r="AB35" s="37"/>
      <c r="AC35" s="37"/>
      <c r="AD35" s="37"/>
      <c r="AE35" s="37"/>
      <c r="AF35" s="37"/>
      <c r="AG35" s="37"/>
      <c r="AH35" s="37"/>
      <c r="AI35" s="37"/>
      <c r="AJ35" s="37"/>
      <c r="AK35" s="37"/>
      <c r="AL35" s="37"/>
      <c r="AM35" s="37"/>
      <c r="AN35" s="37"/>
      <c r="AO35" s="37"/>
      <c r="AP35" s="37"/>
      <c r="AQ35" s="37"/>
      <c r="AR35" s="37"/>
      <c r="AS35" s="37"/>
      <c r="AT35" s="37"/>
    </row>
    <row r="36" spans="1:46">
      <c r="A36" s="265">
        <v>44201</v>
      </c>
      <c r="B36" s="278" t="s">
        <v>194</v>
      </c>
      <c r="C36" s="37">
        <v>881352797</v>
      </c>
      <c r="D36" s="504" t="s">
        <v>3034</v>
      </c>
      <c r="E36" s="278" t="s">
        <v>152</v>
      </c>
      <c r="F36" s="278" t="s">
        <v>140</v>
      </c>
      <c r="G36" s="278" t="s">
        <v>142</v>
      </c>
      <c r="H36" s="37"/>
      <c r="I36" s="265">
        <v>44201</v>
      </c>
      <c r="J36" s="37"/>
      <c r="K36" s="37"/>
      <c r="L36" s="278" t="s">
        <v>142</v>
      </c>
      <c r="M36" s="37">
        <v>66.5</v>
      </c>
      <c r="N36" s="37"/>
      <c r="O36" s="278" t="s">
        <v>11617</v>
      </c>
      <c r="P36" s="37"/>
      <c r="Q36" s="37"/>
      <c r="R36" s="37"/>
      <c r="S36" s="37"/>
      <c r="T36" s="37"/>
      <c r="U36" s="37"/>
      <c r="V36" s="37"/>
      <c r="W36" s="37"/>
      <c r="X36" s="37"/>
      <c r="Y36" s="37"/>
      <c r="Z36" s="37"/>
      <c r="AA36" s="37"/>
      <c r="AB36" s="37"/>
      <c r="AC36" s="37"/>
      <c r="AD36" s="37"/>
      <c r="AE36" s="37"/>
      <c r="AF36" s="37"/>
      <c r="AG36" s="37"/>
      <c r="AH36" s="37"/>
      <c r="AI36" s="37"/>
      <c r="AJ36" s="37"/>
      <c r="AK36" s="37"/>
      <c r="AL36" s="37"/>
      <c r="AM36" s="37"/>
      <c r="AN36" s="37"/>
      <c r="AO36" s="37"/>
      <c r="AP36" s="37"/>
      <c r="AQ36" s="37"/>
      <c r="AR36" s="37"/>
      <c r="AS36" s="37"/>
      <c r="AT36" s="37"/>
    </row>
    <row r="37" spans="1:46">
      <c r="A37" s="265">
        <v>44201</v>
      </c>
      <c r="B37" s="278" t="s">
        <v>194</v>
      </c>
      <c r="C37" s="37">
        <v>882427987</v>
      </c>
      <c r="D37" s="504" t="s">
        <v>3227</v>
      </c>
      <c r="E37" s="278" t="s">
        <v>152</v>
      </c>
      <c r="F37" s="278" t="s">
        <v>140</v>
      </c>
      <c r="G37" s="278" t="s">
        <v>148</v>
      </c>
      <c r="H37" s="37"/>
      <c r="I37" s="265">
        <v>44201</v>
      </c>
      <c r="J37" s="37"/>
      <c r="K37" s="37"/>
      <c r="L37" s="278" t="s">
        <v>148</v>
      </c>
      <c r="M37" s="37">
        <v>16</v>
      </c>
      <c r="N37" s="37"/>
      <c r="O37" s="278" t="s">
        <v>11617</v>
      </c>
      <c r="P37" s="37"/>
      <c r="Q37" s="37"/>
      <c r="R37" s="37"/>
      <c r="S37" s="37"/>
      <c r="T37" s="37"/>
      <c r="U37" s="37"/>
      <c r="V37" s="37"/>
      <c r="W37" s="37"/>
      <c r="X37" s="37"/>
      <c r="Y37" s="37"/>
      <c r="Z37" s="37"/>
      <c r="AA37" s="37"/>
      <c r="AB37" s="37"/>
      <c r="AC37" s="37"/>
      <c r="AD37" s="37"/>
      <c r="AE37" s="37"/>
      <c r="AF37" s="37"/>
      <c r="AG37" s="37"/>
      <c r="AH37" s="37"/>
      <c r="AI37" s="37"/>
      <c r="AJ37" s="37"/>
      <c r="AK37" s="37"/>
      <c r="AL37" s="37"/>
      <c r="AM37" s="37"/>
      <c r="AN37" s="37"/>
      <c r="AO37" s="37"/>
      <c r="AP37" s="37"/>
      <c r="AQ37" s="37"/>
      <c r="AR37" s="37"/>
      <c r="AS37" s="37"/>
      <c r="AT37" s="37"/>
    </row>
    <row r="38" spans="1:46">
      <c r="A38" s="265">
        <v>44201</v>
      </c>
      <c r="B38" s="278" t="s">
        <v>156</v>
      </c>
      <c r="C38" s="37">
        <v>881152402</v>
      </c>
      <c r="D38" s="37"/>
      <c r="E38" s="278" t="s">
        <v>139</v>
      </c>
      <c r="F38" s="278" t="s">
        <v>140</v>
      </c>
      <c r="G38" s="37"/>
      <c r="H38" s="37"/>
      <c r="I38" s="37"/>
      <c r="J38" s="37"/>
      <c r="K38" s="37"/>
      <c r="L38" s="278" t="s">
        <v>168</v>
      </c>
      <c r="M38" s="37"/>
      <c r="N38" s="37"/>
      <c r="O38" s="278" t="s">
        <v>11625</v>
      </c>
      <c r="P38" s="278" t="s">
        <v>11626</v>
      </c>
      <c r="Q38" s="37"/>
      <c r="R38" s="37"/>
      <c r="S38" s="572"/>
      <c r="T38" s="37"/>
      <c r="U38" s="37"/>
      <c r="V38" s="37"/>
      <c r="W38" s="37"/>
      <c r="X38" s="37"/>
      <c r="Y38" s="37"/>
      <c r="Z38" s="37"/>
      <c r="AA38" s="37"/>
      <c r="AB38" s="37"/>
      <c r="AC38" s="37"/>
      <c r="AD38" s="37"/>
      <c r="AE38" s="37"/>
      <c r="AF38" s="37"/>
      <c r="AG38" s="37"/>
      <c r="AH38" s="37"/>
      <c r="AI38" s="37"/>
      <c r="AJ38" s="37"/>
      <c r="AK38" s="37"/>
      <c r="AL38" s="37"/>
      <c r="AM38" s="37"/>
      <c r="AN38" s="37"/>
      <c r="AO38" s="37"/>
      <c r="AP38" s="37"/>
      <c r="AQ38" s="37"/>
      <c r="AR38" s="37"/>
      <c r="AS38" s="37"/>
      <c r="AT38" s="37"/>
    </row>
    <row r="39" spans="1:46">
      <c r="A39" s="265">
        <v>44201</v>
      </c>
      <c r="B39" s="278" t="s">
        <v>156</v>
      </c>
      <c r="C39" s="37">
        <v>880906909</v>
      </c>
      <c r="D39" s="37"/>
      <c r="E39" s="278" t="s">
        <v>152</v>
      </c>
      <c r="F39" s="278" t="s">
        <v>140</v>
      </c>
      <c r="G39" s="37"/>
      <c r="H39" s="37"/>
      <c r="I39" s="265">
        <v>44201</v>
      </c>
      <c r="J39" s="37"/>
      <c r="K39" s="37"/>
      <c r="L39" s="278" t="s">
        <v>181</v>
      </c>
      <c r="M39" s="37">
        <v>127.19</v>
      </c>
      <c r="N39" s="37"/>
      <c r="O39" s="37"/>
      <c r="P39" s="37"/>
      <c r="Q39" s="37"/>
      <c r="R39" s="37"/>
      <c r="S39" s="37"/>
      <c r="T39" s="37"/>
      <c r="U39" s="37"/>
      <c r="V39" s="37"/>
      <c r="W39" s="37"/>
      <c r="X39" s="37"/>
      <c r="Y39" s="37"/>
      <c r="Z39" s="37"/>
      <c r="AA39" s="37"/>
      <c r="AB39" s="37"/>
      <c r="AC39" s="37"/>
      <c r="AD39" s="37"/>
      <c r="AE39" s="37"/>
      <c r="AF39" s="37"/>
      <c r="AG39" s="37"/>
      <c r="AH39" s="37"/>
      <c r="AI39" s="37"/>
      <c r="AJ39" s="37"/>
      <c r="AK39" s="37"/>
      <c r="AL39" s="37"/>
      <c r="AM39" s="37"/>
      <c r="AN39" s="37"/>
      <c r="AO39" s="37"/>
      <c r="AP39" s="37"/>
      <c r="AQ39" s="37"/>
      <c r="AR39" s="37"/>
      <c r="AS39" s="37"/>
      <c r="AT39" s="37"/>
    </row>
    <row r="40" spans="1:46">
      <c r="A40" s="265">
        <v>44201</v>
      </c>
      <c r="B40" s="278" t="s">
        <v>194</v>
      </c>
      <c r="C40" s="504" t="s">
        <v>2873</v>
      </c>
      <c r="D40" s="516" t="s">
        <v>2874</v>
      </c>
      <c r="E40" s="278" t="s">
        <v>152</v>
      </c>
      <c r="F40" s="278" t="s">
        <v>140</v>
      </c>
      <c r="G40" s="278" t="s">
        <v>200</v>
      </c>
      <c r="H40" s="265">
        <v>44201</v>
      </c>
      <c r="I40" s="265">
        <v>44201</v>
      </c>
      <c r="J40" s="37"/>
      <c r="K40" s="37"/>
      <c r="L40" s="278" t="s">
        <v>200</v>
      </c>
      <c r="M40" s="37">
        <v>65227.68</v>
      </c>
      <c r="N40" s="37"/>
      <c r="O40" s="278" t="s">
        <v>466</v>
      </c>
      <c r="P40" s="37"/>
      <c r="Q40" s="37"/>
      <c r="R40" s="37"/>
      <c r="S40" s="37"/>
      <c r="T40" s="37"/>
      <c r="U40" s="37"/>
      <c r="V40" s="37"/>
      <c r="W40" s="37"/>
      <c r="X40" s="37"/>
      <c r="Y40" s="37"/>
      <c r="Z40" s="37"/>
      <c r="AA40" s="37"/>
      <c r="AB40" s="37"/>
      <c r="AC40" s="37"/>
      <c r="AD40" s="37"/>
      <c r="AE40" s="37"/>
      <c r="AF40" s="37"/>
      <c r="AG40" s="37"/>
      <c r="AH40" s="37"/>
      <c r="AI40" s="37"/>
      <c r="AJ40" s="37"/>
      <c r="AK40" s="37"/>
      <c r="AL40" s="84"/>
      <c r="AM40" s="84"/>
      <c r="AN40" s="84"/>
      <c r="AO40" s="84"/>
      <c r="AP40" s="84"/>
      <c r="AQ40" s="84"/>
      <c r="AR40" s="84"/>
      <c r="AS40" s="84"/>
      <c r="AT40" s="84"/>
    </row>
    <row r="41" spans="1:46">
      <c r="A41" s="265">
        <v>44201</v>
      </c>
      <c r="B41" s="278" t="s">
        <v>146</v>
      </c>
      <c r="C41" s="37">
        <v>882319631</v>
      </c>
      <c r="D41" s="504" t="s">
        <v>2994</v>
      </c>
      <c r="E41" s="278" t="s">
        <v>139</v>
      </c>
      <c r="F41" s="278" t="s">
        <v>140</v>
      </c>
      <c r="G41" s="278" t="s">
        <v>327</v>
      </c>
      <c r="H41" s="278"/>
      <c r="I41" s="37"/>
      <c r="J41" s="37"/>
      <c r="K41" s="37"/>
      <c r="L41" s="37"/>
      <c r="M41" s="37"/>
      <c r="N41" s="37"/>
      <c r="O41" s="278" t="s">
        <v>11627</v>
      </c>
      <c r="P41" s="37"/>
      <c r="Q41" s="37"/>
      <c r="R41" s="37"/>
      <c r="S41" s="580" t="s">
        <v>11628</v>
      </c>
      <c r="T41" s="37"/>
      <c r="U41" s="37"/>
      <c r="V41" s="37"/>
      <c r="W41" s="37"/>
      <c r="X41" s="37"/>
      <c r="Y41" s="37"/>
      <c r="Z41" s="37"/>
      <c r="AA41" s="37"/>
      <c r="AB41" s="37"/>
      <c r="AC41" s="37"/>
      <c r="AD41" s="37"/>
      <c r="AE41" s="37"/>
      <c r="AF41" s="37"/>
      <c r="AG41" s="37"/>
      <c r="AH41" s="37"/>
      <c r="AI41" s="37"/>
      <c r="AJ41" s="37"/>
      <c r="AK41" s="37"/>
      <c r="AL41" s="37"/>
      <c r="AM41" s="37"/>
      <c r="AN41" s="37"/>
      <c r="AO41" s="37"/>
      <c r="AP41" s="37"/>
      <c r="AQ41" s="37"/>
      <c r="AR41" s="37"/>
      <c r="AS41" s="37"/>
      <c r="AT41" s="37"/>
    </row>
    <row r="42" spans="1:46">
      <c r="A42" s="265">
        <v>44202</v>
      </c>
      <c r="B42" s="278" t="s">
        <v>146</v>
      </c>
      <c r="C42" s="37">
        <v>883279759</v>
      </c>
      <c r="D42" s="504" t="s">
        <v>2824</v>
      </c>
      <c r="E42" s="278" t="s">
        <v>139</v>
      </c>
      <c r="F42" s="278" t="s">
        <v>140</v>
      </c>
      <c r="G42" s="37"/>
      <c r="H42" s="37"/>
      <c r="I42" s="265">
        <v>44202</v>
      </c>
      <c r="J42" s="37"/>
      <c r="K42" s="37"/>
      <c r="L42" s="278" t="s">
        <v>499</v>
      </c>
      <c r="M42" s="37">
        <v>1884</v>
      </c>
      <c r="N42" s="37"/>
      <c r="O42" s="618" t="s">
        <v>11629</v>
      </c>
      <c r="P42" s="37"/>
      <c r="Q42" s="37"/>
      <c r="R42" s="37"/>
      <c r="S42" s="37"/>
      <c r="T42" s="37"/>
      <c r="U42" s="37"/>
      <c r="V42" s="37"/>
      <c r="W42" s="37"/>
      <c r="X42" s="37"/>
      <c r="Y42" s="37"/>
      <c r="Z42" s="37"/>
      <c r="AA42" s="37"/>
      <c r="AB42" s="37"/>
      <c r="AC42" s="37"/>
      <c r="AD42" s="37"/>
      <c r="AE42" s="37"/>
      <c r="AF42" s="37"/>
      <c r="AG42" s="37"/>
      <c r="AH42" s="37"/>
      <c r="AI42" s="37"/>
      <c r="AJ42" s="37"/>
      <c r="AK42" s="37"/>
      <c r="AL42" s="37"/>
      <c r="AM42" s="37"/>
      <c r="AN42" s="37"/>
      <c r="AO42" s="37"/>
      <c r="AP42" s="37"/>
      <c r="AQ42" s="37"/>
      <c r="AR42" s="37"/>
      <c r="AS42" s="37"/>
      <c r="AT42" s="37"/>
    </row>
    <row r="43" spans="1:46">
      <c r="A43" s="265">
        <v>44202</v>
      </c>
      <c r="B43" s="278" t="s">
        <v>146</v>
      </c>
      <c r="C43" s="37">
        <v>882258898</v>
      </c>
      <c r="D43" s="504" t="s">
        <v>11630</v>
      </c>
      <c r="E43" s="278" t="s">
        <v>139</v>
      </c>
      <c r="F43" s="278" t="s">
        <v>140</v>
      </c>
      <c r="G43" s="37"/>
      <c r="H43" s="37"/>
      <c r="I43" s="265">
        <v>44202</v>
      </c>
      <c r="J43" s="37"/>
      <c r="K43" s="37"/>
      <c r="L43" s="278" t="s">
        <v>163</v>
      </c>
      <c r="M43" s="37">
        <v>396.39</v>
      </c>
      <c r="N43" s="37"/>
      <c r="O43" s="618" t="s">
        <v>11631</v>
      </c>
      <c r="P43" s="37"/>
      <c r="Q43" s="37"/>
      <c r="R43" s="37"/>
      <c r="S43" s="37"/>
      <c r="T43" s="37"/>
      <c r="U43" s="37"/>
      <c r="V43" s="37"/>
      <c r="W43" s="37"/>
      <c r="X43" s="37"/>
      <c r="Y43" s="37"/>
      <c r="Z43" s="37"/>
      <c r="AA43" s="37"/>
      <c r="AB43" s="37"/>
      <c r="AC43" s="37"/>
      <c r="AD43" s="37"/>
      <c r="AE43" s="37"/>
      <c r="AF43" s="37"/>
      <c r="AG43" s="37"/>
      <c r="AH43" s="37"/>
      <c r="AI43" s="37"/>
      <c r="AJ43" s="37"/>
      <c r="AK43" s="37"/>
      <c r="AL43" s="37"/>
      <c r="AM43" s="37"/>
      <c r="AN43" s="37"/>
      <c r="AO43" s="37"/>
      <c r="AP43" s="37"/>
      <c r="AQ43" s="37"/>
      <c r="AR43" s="37"/>
      <c r="AS43" s="37"/>
      <c r="AT43" s="37"/>
    </row>
    <row r="44" spans="1:46">
      <c r="A44" s="265">
        <v>44202</v>
      </c>
      <c r="B44" s="278" t="s">
        <v>146</v>
      </c>
      <c r="C44" s="37">
        <v>880359554</v>
      </c>
      <c r="D44" s="37">
        <v>20480355</v>
      </c>
      <c r="E44" s="278" t="s">
        <v>139</v>
      </c>
      <c r="F44" s="278" t="s">
        <v>140</v>
      </c>
      <c r="G44" s="37"/>
      <c r="H44" s="37"/>
      <c r="I44" s="265">
        <v>44202</v>
      </c>
      <c r="J44" s="37"/>
      <c r="K44" s="37"/>
      <c r="L44" s="278" t="s">
        <v>148</v>
      </c>
      <c r="M44" s="37">
        <v>33.11</v>
      </c>
      <c r="N44" s="37"/>
      <c r="O44" s="618" t="s">
        <v>11608</v>
      </c>
      <c r="P44" s="37"/>
      <c r="Q44" s="37"/>
      <c r="R44" s="37"/>
      <c r="S44" s="37"/>
      <c r="T44" s="37"/>
      <c r="U44" s="37"/>
      <c r="V44" s="37"/>
      <c r="W44" s="37"/>
      <c r="X44" s="37"/>
      <c r="Y44" s="37"/>
      <c r="Z44" s="37"/>
      <c r="AA44" s="37"/>
      <c r="AB44" s="37"/>
      <c r="AC44" s="37"/>
      <c r="AD44" s="37"/>
      <c r="AE44" s="37"/>
      <c r="AF44" s="37"/>
      <c r="AG44" s="37"/>
      <c r="AH44" s="37"/>
      <c r="AI44" s="37"/>
      <c r="AJ44" s="37"/>
      <c r="AK44" s="37"/>
      <c r="AL44" s="37"/>
      <c r="AM44" s="37"/>
      <c r="AN44" s="37"/>
      <c r="AO44" s="37"/>
      <c r="AP44" s="37"/>
      <c r="AQ44" s="37"/>
      <c r="AR44" s="37"/>
      <c r="AS44" s="37"/>
      <c r="AT44" s="37"/>
    </row>
    <row r="45" spans="1:46">
      <c r="A45" s="265">
        <v>44202</v>
      </c>
      <c r="B45" s="278" t="s">
        <v>146</v>
      </c>
      <c r="C45" s="37">
        <v>880047416</v>
      </c>
      <c r="D45" s="504" t="s">
        <v>3207</v>
      </c>
      <c r="E45" s="278" t="s">
        <v>139</v>
      </c>
      <c r="F45" s="278" t="s">
        <v>140</v>
      </c>
      <c r="G45" s="37"/>
      <c r="H45" s="37"/>
      <c r="I45" s="265">
        <v>44202</v>
      </c>
      <c r="J45" s="37"/>
      <c r="K45" s="37"/>
      <c r="L45" s="278" t="s">
        <v>200</v>
      </c>
      <c r="M45" s="37">
        <v>9.1999999999999993</v>
      </c>
      <c r="N45" s="37"/>
      <c r="O45" s="618" t="s">
        <v>11616</v>
      </c>
      <c r="P45" s="37"/>
      <c r="Q45" s="37"/>
      <c r="R45" s="37"/>
      <c r="S45" s="37"/>
      <c r="T45" s="37"/>
      <c r="U45" s="37"/>
      <c r="V45" s="37"/>
      <c r="W45" s="37"/>
      <c r="X45" s="37"/>
      <c r="Y45" s="37"/>
      <c r="Z45" s="37"/>
      <c r="AA45" s="37"/>
      <c r="AB45" s="37"/>
      <c r="AC45" s="37"/>
      <c r="AD45" s="37"/>
      <c r="AE45" s="37"/>
      <c r="AF45" s="37"/>
      <c r="AG45" s="37"/>
      <c r="AH45" s="37"/>
      <c r="AI45" s="37"/>
      <c r="AJ45" s="37"/>
      <c r="AK45" s="37"/>
      <c r="AL45" s="37"/>
      <c r="AM45" s="37"/>
      <c r="AN45" s="37"/>
      <c r="AO45" s="37"/>
      <c r="AP45" s="37"/>
      <c r="AQ45" s="37"/>
      <c r="AR45" s="37"/>
      <c r="AS45" s="37"/>
      <c r="AT45" s="37"/>
    </row>
    <row r="46" spans="1:46">
      <c r="A46" s="265">
        <v>44202</v>
      </c>
      <c r="B46" s="278" t="s">
        <v>175</v>
      </c>
      <c r="C46" s="37">
        <v>880266999</v>
      </c>
      <c r="D46" s="37"/>
      <c r="E46" s="278" t="s">
        <v>139</v>
      </c>
      <c r="F46" s="278" t="s">
        <v>140</v>
      </c>
      <c r="G46" s="278" t="s">
        <v>168</v>
      </c>
      <c r="H46" s="37"/>
      <c r="I46" s="37"/>
      <c r="J46" s="37"/>
      <c r="K46" s="37"/>
      <c r="L46" s="37"/>
      <c r="M46" s="37"/>
      <c r="N46" s="37"/>
      <c r="O46" s="278" t="s">
        <v>11632</v>
      </c>
      <c r="P46" s="37"/>
      <c r="Q46" s="37"/>
      <c r="R46" s="37"/>
      <c r="S46" s="580" t="s">
        <v>11633</v>
      </c>
      <c r="T46" s="37"/>
      <c r="U46" s="37"/>
      <c r="V46" s="37"/>
      <c r="W46" s="37"/>
      <c r="X46" s="37"/>
      <c r="Y46" s="37"/>
      <c r="Z46" s="37"/>
      <c r="AA46" s="37"/>
      <c r="AB46" s="37"/>
      <c r="AC46" s="37"/>
      <c r="AD46" s="37"/>
      <c r="AE46" s="37"/>
      <c r="AF46" s="37"/>
      <c r="AG46" s="37"/>
      <c r="AH46" s="37"/>
      <c r="AI46" s="37"/>
      <c r="AJ46" s="37"/>
      <c r="AK46" s="37"/>
      <c r="AL46" s="37"/>
      <c r="AM46" s="37"/>
      <c r="AN46" s="37"/>
      <c r="AO46" s="37"/>
      <c r="AP46" s="37"/>
      <c r="AQ46" s="37"/>
      <c r="AR46" s="37"/>
      <c r="AS46" s="37"/>
      <c r="AT46" s="37"/>
    </row>
    <row r="47" spans="1:46">
      <c r="A47" s="265">
        <v>44202</v>
      </c>
      <c r="B47" s="278" t="s">
        <v>156</v>
      </c>
      <c r="C47" s="37">
        <v>880515440</v>
      </c>
      <c r="D47" s="37"/>
      <c r="E47" s="278" t="s">
        <v>152</v>
      </c>
      <c r="F47" s="278" t="s">
        <v>140</v>
      </c>
      <c r="G47" s="37"/>
      <c r="H47" s="37"/>
      <c r="I47" s="265">
        <v>44202</v>
      </c>
      <c r="J47" s="37"/>
      <c r="K47" s="37"/>
      <c r="L47" s="278" t="s">
        <v>181</v>
      </c>
      <c r="M47" s="37">
        <v>769.93</v>
      </c>
      <c r="N47" s="37"/>
      <c r="O47" s="278" t="s">
        <v>564</v>
      </c>
      <c r="P47" s="37"/>
      <c r="Q47" s="37"/>
      <c r="R47" s="37"/>
      <c r="S47" s="37"/>
      <c r="T47" s="37"/>
      <c r="U47" s="37"/>
      <c r="V47" s="37"/>
      <c r="W47" s="37"/>
      <c r="X47" s="37"/>
      <c r="Y47" s="37"/>
      <c r="Z47" s="37"/>
      <c r="AA47" s="37"/>
      <c r="AB47" s="37"/>
      <c r="AC47" s="37"/>
      <c r="AD47" s="37"/>
      <c r="AE47" s="37"/>
      <c r="AF47" s="37"/>
      <c r="AG47" s="37"/>
      <c r="AH47" s="37"/>
      <c r="AI47" s="37"/>
      <c r="AJ47" s="37"/>
      <c r="AK47" s="37"/>
      <c r="AL47" s="37"/>
      <c r="AM47" s="37"/>
      <c r="AN47" s="37"/>
      <c r="AO47" s="37"/>
      <c r="AP47" s="37"/>
      <c r="AQ47" s="37"/>
      <c r="AR47" s="37"/>
      <c r="AS47" s="37"/>
      <c r="AT47" s="37"/>
    </row>
    <row r="48" spans="1:46">
      <c r="A48" s="265">
        <v>44202</v>
      </c>
      <c r="B48" s="278" t="s">
        <v>138</v>
      </c>
      <c r="C48" s="37">
        <v>880438167</v>
      </c>
      <c r="D48" s="504" t="s">
        <v>11634</v>
      </c>
      <c r="E48" s="278" t="s">
        <v>139</v>
      </c>
      <c r="F48" s="278" t="s">
        <v>140</v>
      </c>
      <c r="G48" s="278" t="s">
        <v>163</v>
      </c>
      <c r="H48" s="37"/>
      <c r="I48" s="265">
        <v>44202</v>
      </c>
      <c r="J48" s="37"/>
      <c r="K48" s="37"/>
      <c r="L48" s="278" t="s">
        <v>181</v>
      </c>
      <c r="M48" s="37">
        <v>16593.68</v>
      </c>
      <c r="N48" s="37"/>
      <c r="O48" s="278" t="s">
        <v>11635</v>
      </c>
      <c r="P48" s="37"/>
      <c r="Q48" s="37"/>
      <c r="R48" s="37"/>
      <c r="S48" s="37"/>
      <c r="T48" s="37"/>
      <c r="U48" s="37"/>
      <c r="V48" s="37"/>
      <c r="W48" s="37"/>
      <c r="X48" s="37"/>
      <c r="Y48" s="37"/>
      <c r="Z48" s="37"/>
      <c r="AA48" s="37"/>
      <c r="AB48" s="37"/>
      <c r="AC48" s="37"/>
      <c r="AD48" s="37"/>
      <c r="AE48" s="37"/>
      <c r="AF48" s="37"/>
      <c r="AG48" s="37"/>
      <c r="AH48" s="37"/>
      <c r="AI48" s="37"/>
      <c r="AJ48" s="37"/>
      <c r="AK48" s="37"/>
      <c r="AL48" s="37"/>
      <c r="AM48" s="37"/>
      <c r="AN48" s="37"/>
      <c r="AO48" s="37"/>
      <c r="AP48" s="37"/>
      <c r="AQ48" s="37"/>
      <c r="AR48" s="37"/>
      <c r="AS48" s="37"/>
      <c r="AT48" s="37"/>
    </row>
    <row r="49" spans="1:46">
      <c r="A49" s="265">
        <v>44202</v>
      </c>
      <c r="B49" s="278" t="s">
        <v>146</v>
      </c>
      <c r="C49" s="37">
        <v>883279385</v>
      </c>
      <c r="D49" s="504" t="s">
        <v>2863</v>
      </c>
      <c r="E49" s="278" t="s">
        <v>139</v>
      </c>
      <c r="F49" s="278" t="s">
        <v>140</v>
      </c>
      <c r="G49" s="278" t="s">
        <v>388</v>
      </c>
      <c r="H49" s="37"/>
      <c r="I49" s="37"/>
      <c r="J49" s="37"/>
      <c r="K49" s="37"/>
      <c r="L49" s="37"/>
      <c r="M49" s="37"/>
      <c r="N49" s="37"/>
      <c r="O49" s="278" t="s">
        <v>11636</v>
      </c>
      <c r="P49" s="37"/>
      <c r="Q49" s="37"/>
      <c r="R49" s="37"/>
      <c r="S49" s="580" t="s">
        <v>11637</v>
      </c>
      <c r="T49" s="37"/>
      <c r="U49" s="37"/>
      <c r="V49" s="37"/>
      <c r="W49" s="37"/>
      <c r="X49" s="37"/>
      <c r="Y49" s="37"/>
      <c r="Z49" s="37"/>
      <c r="AA49" s="37"/>
      <c r="AB49" s="37"/>
      <c r="AC49" s="37"/>
      <c r="AD49" s="37"/>
      <c r="AE49" s="37"/>
      <c r="AF49" s="37"/>
      <c r="AG49" s="37"/>
      <c r="AH49" s="37"/>
      <c r="AI49" s="37"/>
      <c r="AJ49" s="37"/>
      <c r="AK49" s="37"/>
      <c r="AL49" s="37"/>
      <c r="AM49" s="37"/>
      <c r="AN49" s="37"/>
      <c r="AO49" s="37"/>
      <c r="AP49" s="37"/>
      <c r="AQ49" s="37"/>
      <c r="AR49" s="37"/>
      <c r="AS49" s="37"/>
      <c r="AT49" s="37"/>
    </row>
    <row r="50" spans="1:46">
      <c r="A50" s="265">
        <v>44202</v>
      </c>
      <c r="B50" s="278" t="s">
        <v>156</v>
      </c>
      <c r="C50" s="37">
        <v>880735404</v>
      </c>
      <c r="D50" s="37"/>
      <c r="E50" s="278" t="s">
        <v>139</v>
      </c>
      <c r="F50" s="278" t="s">
        <v>140</v>
      </c>
      <c r="G50" s="37"/>
      <c r="H50" s="37"/>
      <c r="I50" s="37"/>
      <c r="J50" s="37"/>
      <c r="K50" s="37"/>
      <c r="L50" s="37"/>
      <c r="M50" s="37"/>
      <c r="N50" s="37"/>
      <c r="O50" s="278" t="s">
        <v>11638</v>
      </c>
      <c r="P50" s="37"/>
      <c r="Q50" s="37"/>
      <c r="R50" s="37"/>
      <c r="S50" s="572"/>
      <c r="T50" s="37"/>
      <c r="U50" s="37"/>
      <c r="V50" s="37"/>
      <c r="W50" s="37"/>
      <c r="X50" s="37"/>
      <c r="Y50" s="37"/>
      <c r="Z50" s="37"/>
      <c r="AA50" s="37"/>
      <c r="AB50" s="37"/>
      <c r="AC50" s="37"/>
      <c r="AD50" s="37"/>
      <c r="AE50" s="37"/>
      <c r="AF50" s="37"/>
      <c r="AG50" s="37"/>
      <c r="AH50" s="37"/>
      <c r="AI50" s="37"/>
      <c r="AJ50" s="37"/>
      <c r="AK50" s="37"/>
      <c r="AL50" s="37"/>
      <c r="AM50" s="37"/>
      <c r="AN50" s="37"/>
      <c r="AO50" s="37"/>
      <c r="AP50" s="37"/>
      <c r="AQ50" s="37"/>
      <c r="AR50" s="37"/>
      <c r="AS50" s="37"/>
      <c r="AT50" s="37"/>
    </row>
    <row r="51" spans="1:46">
      <c r="A51" s="265">
        <v>44202</v>
      </c>
      <c r="B51" s="278" t="s">
        <v>281</v>
      </c>
      <c r="C51" s="626">
        <v>880015710</v>
      </c>
      <c r="D51" s="37"/>
      <c r="E51" s="278" t="s">
        <v>139</v>
      </c>
      <c r="F51" s="278" t="s">
        <v>140</v>
      </c>
      <c r="G51" s="278" t="s">
        <v>213</v>
      </c>
      <c r="H51" s="265">
        <v>44202</v>
      </c>
      <c r="I51" s="265"/>
      <c r="J51" s="37"/>
      <c r="K51" s="37"/>
      <c r="L51" s="37"/>
      <c r="M51" s="37"/>
      <c r="N51" s="37"/>
      <c r="O51" s="278" t="s">
        <v>11639</v>
      </c>
      <c r="P51" s="37"/>
      <c r="Q51" s="37"/>
      <c r="R51" s="37"/>
      <c r="S51" s="572"/>
      <c r="T51" s="37"/>
      <c r="U51" s="37"/>
      <c r="V51" s="37"/>
      <c r="W51" s="37"/>
      <c r="X51" s="37"/>
      <c r="Y51" s="37"/>
      <c r="Z51" s="37"/>
      <c r="AA51" s="37"/>
      <c r="AB51" s="37"/>
      <c r="AC51" s="37"/>
      <c r="AD51" s="37"/>
      <c r="AE51" s="37"/>
      <c r="AF51" s="37"/>
      <c r="AG51" s="37"/>
      <c r="AH51" s="37"/>
      <c r="AI51" s="37"/>
      <c r="AJ51" s="37"/>
      <c r="AK51" s="37"/>
      <c r="AL51" s="37"/>
      <c r="AM51" s="37"/>
      <c r="AN51" s="37"/>
      <c r="AO51" s="37"/>
      <c r="AP51" s="37"/>
      <c r="AQ51" s="37"/>
      <c r="AR51" s="37"/>
      <c r="AS51" s="37"/>
      <c r="AT51" s="37"/>
    </row>
    <row r="52" spans="1:46">
      <c r="A52" s="265">
        <v>44202</v>
      </c>
      <c r="B52" s="278" t="s">
        <v>138</v>
      </c>
      <c r="C52" s="37">
        <v>881688847</v>
      </c>
      <c r="D52" s="37"/>
      <c r="E52" s="278" t="s">
        <v>139</v>
      </c>
      <c r="F52" s="278" t="s">
        <v>140</v>
      </c>
      <c r="G52" s="278" t="s">
        <v>142</v>
      </c>
      <c r="H52" s="37"/>
      <c r="I52" s="265">
        <v>44202</v>
      </c>
      <c r="J52" s="37"/>
      <c r="K52" s="37"/>
      <c r="L52" s="278" t="s">
        <v>142</v>
      </c>
      <c r="M52" s="37">
        <v>7625.6</v>
      </c>
      <c r="N52" s="37"/>
      <c r="O52" s="278" t="s">
        <v>466</v>
      </c>
      <c r="P52" s="37"/>
      <c r="Q52" s="37"/>
      <c r="R52" s="37"/>
      <c r="S52" s="37"/>
      <c r="T52" s="37"/>
      <c r="U52" s="37"/>
      <c r="V52" s="37"/>
      <c r="W52" s="37"/>
      <c r="X52" s="37"/>
      <c r="Y52" s="37"/>
      <c r="Z52" s="37"/>
      <c r="AA52" s="37"/>
      <c r="AB52" s="37"/>
      <c r="AC52" s="37"/>
      <c r="AD52" s="37"/>
      <c r="AE52" s="37"/>
      <c r="AF52" s="37"/>
      <c r="AG52" s="37"/>
      <c r="AH52" s="37"/>
      <c r="AI52" s="37"/>
      <c r="AJ52" s="37"/>
      <c r="AK52" s="37"/>
      <c r="AL52" s="37"/>
      <c r="AM52" s="37"/>
      <c r="AN52" s="37"/>
      <c r="AO52" s="37"/>
      <c r="AP52" s="37"/>
      <c r="AQ52" s="37"/>
      <c r="AR52" s="37"/>
      <c r="AS52" s="37"/>
      <c r="AT52" s="37"/>
    </row>
    <row r="53" spans="1:46">
      <c r="A53" s="265">
        <v>44202</v>
      </c>
      <c r="B53" s="278" t="s">
        <v>156</v>
      </c>
      <c r="C53" s="37">
        <v>883254125</v>
      </c>
      <c r="D53" s="37"/>
      <c r="E53" s="278" t="s">
        <v>139</v>
      </c>
      <c r="F53" s="278" t="s">
        <v>140</v>
      </c>
      <c r="G53" s="37"/>
      <c r="H53" s="37"/>
      <c r="I53" s="265">
        <v>44202</v>
      </c>
      <c r="J53" s="37"/>
      <c r="K53" s="37"/>
      <c r="L53" s="278" t="s">
        <v>168</v>
      </c>
      <c r="M53" s="37">
        <v>4000</v>
      </c>
      <c r="N53" s="37"/>
      <c r="O53" s="278" t="s">
        <v>11635</v>
      </c>
      <c r="P53" s="37"/>
      <c r="Q53" s="37"/>
      <c r="R53" s="37"/>
      <c r="S53" s="37"/>
      <c r="T53" s="37"/>
      <c r="U53" s="37"/>
      <c r="V53" s="37"/>
      <c r="W53" s="37"/>
      <c r="X53" s="37"/>
      <c r="Y53" s="37"/>
      <c r="Z53" s="37"/>
      <c r="AA53" s="37"/>
      <c r="AB53" s="37"/>
      <c r="AC53" s="37"/>
      <c r="AD53" s="37"/>
      <c r="AE53" s="37"/>
      <c r="AF53" s="37"/>
      <c r="AG53" s="37"/>
      <c r="AH53" s="37"/>
      <c r="AI53" s="37"/>
      <c r="AJ53" s="37"/>
      <c r="AK53" s="37"/>
      <c r="AL53" s="37"/>
      <c r="AM53" s="37"/>
      <c r="AN53" s="37"/>
      <c r="AO53" s="37"/>
      <c r="AP53" s="37"/>
      <c r="AQ53" s="37"/>
      <c r="AR53" s="37"/>
      <c r="AS53" s="37"/>
      <c r="AT53" s="37"/>
    </row>
    <row r="54" spans="1:46">
      <c r="A54" s="265">
        <v>44202</v>
      </c>
      <c r="B54" s="278" t="s">
        <v>156</v>
      </c>
      <c r="C54" s="37">
        <v>880906909</v>
      </c>
      <c r="D54" s="37"/>
      <c r="E54" s="278" t="s">
        <v>152</v>
      </c>
      <c r="F54" s="278" t="s">
        <v>140</v>
      </c>
      <c r="G54" s="37"/>
      <c r="H54" s="37"/>
      <c r="I54" s="265">
        <v>44202</v>
      </c>
      <c r="J54" s="37"/>
      <c r="K54" s="37"/>
      <c r="L54" s="278" t="s">
        <v>181</v>
      </c>
      <c r="M54" s="37">
        <v>4.4000000000000004</v>
      </c>
      <c r="N54" s="37"/>
      <c r="O54" s="278" t="s">
        <v>11635</v>
      </c>
      <c r="P54" s="37"/>
      <c r="Q54" s="37"/>
      <c r="R54" s="37"/>
      <c r="S54" s="37"/>
      <c r="T54" s="37"/>
      <c r="U54" s="37"/>
      <c r="V54" s="37"/>
      <c r="W54" s="37"/>
      <c r="X54" s="37"/>
      <c r="Y54" s="37"/>
      <c r="Z54" s="37"/>
      <c r="AA54" s="37"/>
      <c r="AB54" s="37"/>
      <c r="AC54" s="37"/>
      <c r="AD54" s="37"/>
      <c r="AE54" s="37"/>
      <c r="AF54" s="37"/>
      <c r="AG54" s="37"/>
      <c r="AH54" s="37"/>
      <c r="AI54" s="37"/>
      <c r="AJ54" s="37"/>
      <c r="AK54" s="37"/>
      <c r="AL54" s="37"/>
      <c r="AM54" s="37"/>
      <c r="AN54" s="37"/>
      <c r="AO54" s="37"/>
      <c r="AP54" s="37"/>
      <c r="AQ54" s="37"/>
      <c r="AR54" s="37"/>
      <c r="AS54" s="37"/>
      <c r="AT54" s="37"/>
    </row>
    <row r="55" spans="1:46">
      <c r="A55" s="265">
        <v>44202</v>
      </c>
      <c r="B55" s="278" t="s">
        <v>157</v>
      </c>
      <c r="C55" s="37">
        <v>882785227</v>
      </c>
      <c r="D55" s="504" t="s">
        <v>11640</v>
      </c>
      <c r="E55" s="278" t="s">
        <v>152</v>
      </c>
      <c r="F55" s="278" t="s">
        <v>140</v>
      </c>
      <c r="G55" s="278" t="s">
        <v>168</v>
      </c>
      <c r="H55" s="37"/>
      <c r="I55" s="265">
        <v>44202</v>
      </c>
      <c r="J55" s="37"/>
      <c r="K55" s="37"/>
      <c r="L55" s="278" t="s">
        <v>168</v>
      </c>
      <c r="M55" s="37">
        <v>4200</v>
      </c>
      <c r="N55" s="37"/>
      <c r="O55" s="278" t="s">
        <v>11641</v>
      </c>
      <c r="P55" s="37"/>
      <c r="Q55" s="37"/>
      <c r="R55" s="37"/>
      <c r="S55" s="37"/>
      <c r="T55" s="37"/>
      <c r="U55" s="37"/>
      <c r="V55" s="37"/>
      <c r="W55" s="37"/>
      <c r="X55" s="37"/>
      <c r="Y55" s="37"/>
      <c r="Z55" s="37"/>
      <c r="AA55" s="37"/>
      <c r="AB55" s="37"/>
      <c r="AC55" s="37"/>
      <c r="AD55" s="37"/>
      <c r="AE55" s="37"/>
      <c r="AF55" s="37"/>
      <c r="AG55" s="37"/>
      <c r="AH55" s="37"/>
      <c r="AI55" s="37"/>
      <c r="AJ55" s="37"/>
      <c r="AK55" s="37"/>
      <c r="AL55" s="37"/>
      <c r="AM55" s="37"/>
      <c r="AN55" s="37"/>
      <c r="AO55" s="37"/>
      <c r="AP55" s="37"/>
      <c r="AQ55" s="37"/>
      <c r="AR55" s="37"/>
      <c r="AS55" s="37"/>
      <c r="AT55" s="37"/>
    </row>
    <row r="56" spans="1:46">
      <c r="A56" s="265">
        <v>44202</v>
      </c>
      <c r="B56" s="278" t="s">
        <v>146</v>
      </c>
      <c r="C56" s="37">
        <v>881846591</v>
      </c>
      <c r="D56" s="504" t="s">
        <v>2931</v>
      </c>
      <c r="E56" s="278" t="s">
        <v>345</v>
      </c>
      <c r="F56" s="278" t="s">
        <v>140</v>
      </c>
      <c r="G56" s="37"/>
      <c r="H56" s="37"/>
      <c r="I56" s="265">
        <v>44202</v>
      </c>
      <c r="J56" s="37"/>
      <c r="K56" s="37"/>
      <c r="L56" s="278" t="s">
        <v>499</v>
      </c>
      <c r="M56" s="37">
        <v>488</v>
      </c>
      <c r="N56" s="37"/>
      <c r="O56" s="37"/>
      <c r="P56" s="37"/>
      <c r="Q56" s="37"/>
      <c r="R56" s="37"/>
      <c r="S56" s="37"/>
      <c r="T56" s="37"/>
      <c r="U56" s="37"/>
      <c r="V56" s="37"/>
      <c r="W56" s="37"/>
      <c r="X56" s="37"/>
      <c r="Y56" s="37"/>
      <c r="Z56" s="37"/>
      <c r="AA56" s="37"/>
      <c r="AB56" s="37"/>
      <c r="AC56" s="37"/>
      <c r="AD56" s="37"/>
      <c r="AE56" s="37"/>
      <c r="AF56" s="37"/>
      <c r="AG56" s="37"/>
      <c r="AH56" s="37"/>
      <c r="AI56" s="37"/>
      <c r="AJ56" s="37"/>
      <c r="AK56" s="37"/>
      <c r="AL56" s="37"/>
      <c r="AM56" s="37"/>
      <c r="AN56" s="37"/>
      <c r="AO56" s="37"/>
      <c r="AP56" s="37"/>
      <c r="AQ56" s="37"/>
      <c r="AR56" s="37"/>
      <c r="AS56" s="37"/>
      <c r="AT56" s="37"/>
    </row>
    <row r="57" spans="1:46">
      <c r="A57" s="265">
        <v>44202</v>
      </c>
      <c r="B57" s="278" t="s">
        <v>167</v>
      </c>
      <c r="C57" s="521">
        <v>883040041</v>
      </c>
      <c r="D57" s="37"/>
      <c r="E57" s="278" t="s">
        <v>152</v>
      </c>
      <c r="F57" s="278" t="s">
        <v>140</v>
      </c>
      <c r="G57" s="37"/>
      <c r="H57" s="37"/>
      <c r="I57" s="265">
        <v>44202</v>
      </c>
      <c r="J57" s="37"/>
      <c r="K57" s="37"/>
      <c r="L57" s="278" t="s">
        <v>142</v>
      </c>
      <c r="M57" s="37">
        <v>687.5</v>
      </c>
      <c r="N57" s="37"/>
      <c r="O57" s="278" t="s">
        <v>11641</v>
      </c>
      <c r="P57" s="37"/>
      <c r="Q57" s="37"/>
      <c r="R57" s="37"/>
      <c r="S57" s="37"/>
      <c r="T57" s="37"/>
      <c r="U57" s="37"/>
      <c r="V57" s="37"/>
      <c r="W57" s="37"/>
      <c r="X57" s="37"/>
      <c r="Y57" s="37"/>
      <c r="Z57" s="37"/>
      <c r="AA57" s="37"/>
      <c r="AB57" s="37"/>
      <c r="AC57" s="37"/>
      <c r="AD57" s="37"/>
      <c r="AE57" s="37"/>
      <c r="AF57" s="37"/>
      <c r="AG57" s="37"/>
      <c r="AH57" s="37"/>
      <c r="AI57" s="37"/>
      <c r="AJ57" s="37"/>
      <c r="AK57" s="37"/>
      <c r="AL57" s="37"/>
      <c r="AM57" s="37"/>
      <c r="AN57" s="37"/>
      <c r="AO57" s="37"/>
      <c r="AP57" s="37"/>
      <c r="AQ57" s="37"/>
      <c r="AR57" s="37"/>
      <c r="AS57" s="37"/>
      <c r="AT57" s="37"/>
    </row>
    <row r="58" spans="1:46">
      <c r="A58" s="265">
        <v>44202</v>
      </c>
      <c r="B58" s="278" t="s">
        <v>138</v>
      </c>
      <c r="C58" s="37">
        <v>880005606</v>
      </c>
      <c r="D58" s="37"/>
      <c r="E58" s="278" t="s">
        <v>139</v>
      </c>
      <c r="F58" s="278" t="s">
        <v>140</v>
      </c>
      <c r="G58" s="278" t="s">
        <v>182</v>
      </c>
      <c r="H58" s="37"/>
      <c r="I58" s="265">
        <v>44202</v>
      </c>
      <c r="J58" s="37"/>
      <c r="K58" s="37"/>
      <c r="L58" s="278" t="s">
        <v>182</v>
      </c>
      <c r="M58" s="37">
        <v>16138</v>
      </c>
      <c r="N58" s="37"/>
      <c r="O58" s="37"/>
      <c r="P58" s="37"/>
      <c r="Q58" s="37"/>
      <c r="R58" s="37"/>
      <c r="S58" s="37"/>
      <c r="T58" s="37"/>
      <c r="U58" s="37"/>
      <c r="V58" s="37"/>
      <c r="W58" s="37"/>
      <c r="X58" s="37"/>
      <c r="Y58" s="37"/>
      <c r="Z58" s="37"/>
      <c r="AA58" s="37"/>
      <c r="AB58" s="37"/>
      <c r="AC58" s="37"/>
      <c r="AD58" s="37"/>
      <c r="AE58" s="37"/>
      <c r="AF58" s="37"/>
      <c r="AG58" s="37"/>
      <c r="AH58" s="37"/>
      <c r="AI58" s="37"/>
      <c r="AJ58" s="37"/>
      <c r="AK58" s="37"/>
      <c r="AL58" s="37"/>
      <c r="AM58" s="37"/>
      <c r="AN58" s="37"/>
      <c r="AO58" s="37"/>
      <c r="AP58" s="37"/>
      <c r="AQ58" s="37"/>
      <c r="AR58" s="37"/>
      <c r="AS58" s="37"/>
      <c r="AT58" s="37"/>
    </row>
    <row r="59" spans="1:46">
      <c r="A59" s="265">
        <v>44202</v>
      </c>
      <c r="B59" s="278" t="s">
        <v>281</v>
      </c>
      <c r="C59" s="37">
        <v>882001072</v>
      </c>
      <c r="D59" s="37"/>
      <c r="E59" s="278" t="s">
        <v>139</v>
      </c>
      <c r="F59" s="278" t="s">
        <v>140</v>
      </c>
      <c r="G59" s="278" t="s">
        <v>663</v>
      </c>
      <c r="H59" s="37"/>
      <c r="I59" s="265">
        <v>44202</v>
      </c>
      <c r="J59" s="37"/>
      <c r="K59" s="37"/>
      <c r="L59" s="278" t="s">
        <v>663</v>
      </c>
      <c r="M59" s="37">
        <v>720</v>
      </c>
      <c r="N59" s="37"/>
      <c r="O59" s="278" t="s">
        <v>2191</v>
      </c>
      <c r="P59" s="37"/>
      <c r="Q59" s="37"/>
      <c r="R59" s="37"/>
      <c r="S59" s="37"/>
      <c r="T59" s="37"/>
      <c r="U59" s="37"/>
      <c r="V59" s="37"/>
      <c r="W59" s="37"/>
      <c r="X59" s="37"/>
      <c r="Y59" s="37"/>
      <c r="Z59" s="37"/>
      <c r="AA59" s="37"/>
      <c r="AB59" s="37"/>
      <c r="AC59" s="37"/>
      <c r="AD59" s="37"/>
      <c r="AE59" s="37"/>
      <c r="AF59" s="37"/>
      <c r="AG59" s="37"/>
      <c r="AH59" s="37"/>
      <c r="AI59" s="37"/>
      <c r="AJ59" s="37"/>
      <c r="AK59" s="37"/>
      <c r="AL59" s="37"/>
      <c r="AM59" s="37"/>
      <c r="AN59" s="37"/>
      <c r="AO59" s="37"/>
      <c r="AP59" s="37"/>
      <c r="AQ59" s="37"/>
      <c r="AR59" s="37"/>
      <c r="AS59" s="37"/>
      <c r="AT59" s="37"/>
    </row>
    <row r="60" spans="1:46">
      <c r="A60" s="265">
        <v>44202</v>
      </c>
      <c r="B60" s="278" t="s">
        <v>156</v>
      </c>
      <c r="C60" s="626">
        <v>880444935</v>
      </c>
      <c r="D60" s="37"/>
      <c r="E60" s="278" t="s">
        <v>139</v>
      </c>
      <c r="F60" s="278" t="s">
        <v>140</v>
      </c>
      <c r="G60" s="37"/>
      <c r="H60" s="37"/>
      <c r="I60" s="37"/>
      <c r="J60" s="37"/>
      <c r="K60" s="37"/>
      <c r="L60" s="37"/>
      <c r="M60" s="37"/>
      <c r="N60" s="37"/>
      <c r="O60" s="278" t="s">
        <v>11642</v>
      </c>
      <c r="P60" s="278" t="s">
        <v>11626</v>
      </c>
      <c r="Q60" s="37"/>
      <c r="R60" s="37"/>
      <c r="S60" s="572"/>
      <c r="T60" s="37"/>
      <c r="U60" s="37"/>
      <c r="V60" s="37"/>
      <c r="W60" s="37"/>
      <c r="X60" s="37"/>
      <c r="Y60" s="37"/>
      <c r="Z60" s="37"/>
      <c r="AA60" s="37"/>
      <c r="AB60" s="37"/>
      <c r="AC60" s="37"/>
      <c r="AD60" s="37"/>
      <c r="AE60" s="37"/>
      <c r="AF60" s="37"/>
      <c r="AG60" s="37"/>
      <c r="AH60" s="37"/>
      <c r="AI60" s="37"/>
      <c r="AJ60" s="37"/>
      <c r="AK60" s="37"/>
      <c r="AL60" s="37"/>
      <c r="AM60" s="37"/>
      <c r="AN60" s="37"/>
      <c r="AO60" s="37"/>
      <c r="AP60" s="37"/>
      <c r="AQ60" s="37"/>
      <c r="AR60" s="37"/>
      <c r="AS60" s="37"/>
      <c r="AT60" s="37"/>
    </row>
    <row r="61" spans="1:46">
      <c r="A61" s="265">
        <v>44202</v>
      </c>
      <c r="B61" s="278" t="s">
        <v>138</v>
      </c>
      <c r="C61" s="37">
        <v>881410547</v>
      </c>
      <c r="D61" s="37"/>
      <c r="E61" s="278" t="s">
        <v>139</v>
      </c>
      <c r="F61" s="278" t="s">
        <v>140</v>
      </c>
      <c r="G61" s="278" t="s">
        <v>727</v>
      </c>
      <c r="H61" s="37"/>
      <c r="I61" s="37"/>
      <c r="J61" s="37"/>
      <c r="K61" s="37"/>
      <c r="L61" s="37"/>
      <c r="M61" s="37"/>
      <c r="N61" s="37"/>
      <c r="O61" s="278" t="s">
        <v>494</v>
      </c>
      <c r="P61" s="37"/>
      <c r="Q61" s="37"/>
      <c r="R61" s="37"/>
      <c r="S61" s="580" t="s">
        <v>11643</v>
      </c>
      <c r="T61" s="37"/>
      <c r="U61" s="37"/>
      <c r="V61" s="37"/>
      <c r="W61" s="37"/>
      <c r="X61" s="37"/>
      <c r="Y61" s="37"/>
      <c r="Z61" s="37"/>
      <c r="AA61" s="37"/>
      <c r="AB61" s="37"/>
      <c r="AC61" s="37"/>
      <c r="AD61" s="37"/>
      <c r="AE61" s="37"/>
      <c r="AF61" s="37"/>
      <c r="AG61" s="37"/>
      <c r="AH61" s="37"/>
      <c r="AI61" s="37"/>
      <c r="AJ61" s="37"/>
      <c r="AK61" s="37"/>
      <c r="AL61" s="37"/>
      <c r="AM61" s="37"/>
      <c r="AN61" s="37"/>
      <c r="AO61" s="37"/>
      <c r="AP61" s="37"/>
      <c r="AQ61" s="37"/>
      <c r="AR61" s="37"/>
      <c r="AS61" s="37"/>
      <c r="AT61" s="37"/>
    </row>
    <row r="62" spans="1:46">
      <c r="A62" s="265">
        <v>44202</v>
      </c>
      <c r="B62" s="278" t="s">
        <v>138</v>
      </c>
      <c r="C62" s="37">
        <v>880597582</v>
      </c>
      <c r="D62" s="37"/>
      <c r="E62" s="278" t="s">
        <v>139</v>
      </c>
      <c r="F62" s="278" t="s">
        <v>140</v>
      </c>
      <c r="G62" s="278" t="s">
        <v>416</v>
      </c>
      <c r="H62" s="37"/>
      <c r="I62" s="265">
        <v>44202</v>
      </c>
      <c r="J62" s="37"/>
      <c r="K62" s="37"/>
      <c r="L62" s="278" t="s">
        <v>416</v>
      </c>
      <c r="M62" s="37">
        <v>2525</v>
      </c>
      <c r="N62" s="278" t="s">
        <v>37</v>
      </c>
      <c r="O62" s="278" t="s">
        <v>564</v>
      </c>
      <c r="P62" s="37"/>
      <c r="Q62" s="37"/>
      <c r="R62" s="37"/>
      <c r="S62" s="37"/>
      <c r="T62" s="37"/>
      <c r="U62" s="37"/>
      <c r="V62" s="37"/>
      <c r="W62" s="37"/>
      <c r="X62" s="37"/>
      <c r="Y62" s="37"/>
      <c r="Z62" s="37"/>
      <c r="AA62" s="37"/>
      <c r="AB62" s="37"/>
      <c r="AC62" s="37"/>
      <c r="AD62" s="37"/>
      <c r="AE62" s="37"/>
      <c r="AF62" s="37"/>
      <c r="AG62" s="37"/>
      <c r="AH62" s="37"/>
      <c r="AI62" s="37"/>
      <c r="AJ62" s="37"/>
      <c r="AK62" s="37"/>
      <c r="AL62" s="37"/>
      <c r="AM62" s="37"/>
      <c r="AN62" s="37"/>
      <c r="AO62" s="37"/>
      <c r="AP62" s="37"/>
      <c r="AQ62" s="37"/>
      <c r="AR62" s="37"/>
      <c r="AS62" s="37"/>
      <c r="AT62" s="37"/>
    </row>
    <row r="63" spans="1:46">
      <c r="A63" s="265">
        <v>44202</v>
      </c>
      <c r="B63" s="278" t="s">
        <v>194</v>
      </c>
      <c r="C63" s="37">
        <v>882093801</v>
      </c>
      <c r="D63" s="37"/>
      <c r="E63" s="278" t="s">
        <v>152</v>
      </c>
      <c r="F63" s="278" t="s">
        <v>140</v>
      </c>
      <c r="G63" s="278" t="s">
        <v>153</v>
      </c>
      <c r="H63" s="37"/>
      <c r="I63" s="37"/>
      <c r="J63" s="37"/>
      <c r="K63" s="37"/>
      <c r="L63" s="37"/>
      <c r="M63" s="37"/>
      <c r="N63" s="37"/>
      <c r="O63" s="278" t="s">
        <v>11612</v>
      </c>
      <c r="P63" s="37"/>
      <c r="Q63" s="37"/>
      <c r="R63" s="37"/>
      <c r="S63" s="580" t="s">
        <v>11644</v>
      </c>
      <c r="T63" s="37"/>
      <c r="U63" s="37"/>
      <c r="V63" s="37"/>
      <c r="W63" s="37"/>
      <c r="X63" s="37"/>
      <c r="Y63" s="37"/>
      <c r="Z63" s="37"/>
      <c r="AA63" s="37"/>
      <c r="AB63" s="37"/>
      <c r="AC63" s="37"/>
      <c r="AD63" s="37"/>
      <c r="AE63" s="37"/>
      <c r="AF63" s="37"/>
      <c r="AG63" s="37"/>
      <c r="AH63" s="37"/>
      <c r="AI63" s="37"/>
      <c r="AJ63" s="37"/>
      <c r="AK63" s="37"/>
      <c r="AL63" s="37"/>
      <c r="AM63" s="37"/>
      <c r="AN63" s="37"/>
      <c r="AO63" s="37"/>
      <c r="AP63" s="37"/>
      <c r="AQ63" s="37"/>
      <c r="AR63" s="37"/>
      <c r="AS63" s="37"/>
      <c r="AT63" s="37"/>
    </row>
    <row r="64" spans="1:46">
      <c r="A64" s="265">
        <v>44202</v>
      </c>
      <c r="B64" s="278" t="s">
        <v>194</v>
      </c>
      <c r="C64" s="521">
        <v>881352797</v>
      </c>
      <c r="D64" s="516" t="s">
        <v>3034</v>
      </c>
      <c r="E64" s="278" t="s">
        <v>152</v>
      </c>
      <c r="F64" s="278" t="s">
        <v>140</v>
      </c>
      <c r="G64" s="278" t="s">
        <v>142</v>
      </c>
      <c r="H64" s="37"/>
      <c r="I64" s="265">
        <v>44202</v>
      </c>
      <c r="J64" s="37"/>
      <c r="K64" s="37"/>
      <c r="L64" s="278" t="s">
        <v>142</v>
      </c>
      <c r="M64" s="37">
        <v>66.5</v>
      </c>
      <c r="N64" s="37"/>
      <c r="O64" s="278" t="s">
        <v>11641</v>
      </c>
      <c r="P64" s="37"/>
      <c r="Q64" s="37"/>
      <c r="R64" s="37"/>
      <c r="S64" s="37"/>
      <c r="T64" s="37"/>
      <c r="U64" s="37"/>
      <c r="V64" s="37"/>
      <c r="W64" s="37"/>
      <c r="X64" s="37"/>
      <c r="Y64" s="37"/>
      <c r="Z64" s="37"/>
      <c r="AA64" s="37"/>
      <c r="AB64" s="37"/>
      <c r="AC64" s="37"/>
      <c r="AD64" s="37"/>
      <c r="AE64" s="37"/>
      <c r="AF64" s="37"/>
      <c r="AG64" s="37"/>
      <c r="AH64" s="37"/>
      <c r="AI64" s="37"/>
      <c r="AJ64" s="37"/>
      <c r="AK64" s="37"/>
      <c r="AL64" s="37"/>
      <c r="AM64" s="37"/>
      <c r="AN64" s="37"/>
      <c r="AO64" s="37"/>
      <c r="AP64" s="37"/>
      <c r="AQ64" s="37"/>
      <c r="AR64" s="37"/>
      <c r="AS64" s="37"/>
      <c r="AT64" s="37"/>
    </row>
    <row r="65" spans="1:46">
      <c r="A65" s="265">
        <v>44202</v>
      </c>
      <c r="B65" s="278" t="s">
        <v>156</v>
      </c>
      <c r="C65" s="521">
        <v>880906909</v>
      </c>
      <c r="D65" s="516"/>
      <c r="E65" s="278" t="s">
        <v>152</v>
      </c>
      <c r="F65" s="278" t="s">
        <v>140</v>
      </c>
      <c r="G65" s="278"/>
      <c r="H65" s="37"/>
      <c r="I65" s="265">
        <v>44202</v>
      </c>
      <c r="J65" s="37"/>
      <c r="K65" s="37"/>
      <c r="L65" s="278" t="s">
        <v>181</v>
      </c>
      <c r="M65" s="37">
        <v>405.6</v>
      </c>
      <c r="N65" s="37"/>
      <c r="O65" s="278"/>
      <c r="P65" s="37"/>
      <c r="Q65" s="37"/>
      <c r="R65" s="37"/>
      <c r="S65" s="37"/>
      <c r="T65" s="37"/>
      <c r="U65" s="37"/>
      <c r="V65" s="37"/>
      <c r="W65" s="37"/>
      <c r="X65" s="37"/>
      <c r="Y65" s="37"/>
      <c r="Z65" s="37"/>
      <c r="AA65" s="37"/>
      <c r="AB65" s="37"/>
      <c r="AC65" s="37"/>
      <c r="AD65" s="37"/>
      <c r="AE65" s="37"/>
      <c r="AF65" s="37"/>
      <c r="AG65" s="37"/>
      <c r="AH65" s="37"/>
      <c r="AI65" s="37"/>
      <c r="AJ65" s="37"/>
      <c r="AK65" s="37"/>
      <c r="AL65" s="37"/>
      <c r="AM65" s="37"/>
      <c r="AN65" s="37"/>
      <c r="AO65" s="37"/>
      <c r="AP65" s="37"/>
      <c r="AQ65" s="37"/>
      <c r="AR65" s="37"/>
      <c r="AS65" s="37"/>
      <c r="AT65" s="37"/>
    </row>
    <row r="66" spans="1:46">
      <c r="A66" s="265">
        <v>44202</v>
      </c>
      <c r="B66" s="278" t="s">
        <v>138</v>
      </c>
      <c r="C66" s="521">
        <v>881941722</v>
      </c>
      <c r="D66" s="516"/>
      <c r="E66" s="278" t="s">
        <v>139</v>
      </c>
      <c r="F66" s="278" t="s">
        <v>140</v>
      </c>
      <c r="G66" s="278" t="s">
        <v>142</v>
      </c>
      <c r="H66" s="37"/>
      <c r="I66" s="265"/>
      <c r="J66" s="37"/>
      <c r="K66" s="37"/>
      <c r="L66" s="278"/>
      <c r="M66" s="37"/>
      <c r="N66" s="37"/>
      <c r="O66" s="278" t="s">
        <v>11645</v>
      </c>
      <c r="P66" s="37"/>
      <c r="Q66" s="37"/>
      <c r="R66" s="37"/>
      <c r="S66" s="580" t="s">
        <v>11646</v>
      </c>
      <c r="T66" s="37"/>
      <c r="U66" s="37"/>
      <c r="V66" s="37"/>
      <c r="W66" s="37"/>
      <c r="X66" s="37"/>
      <c r="Y66" s="37"/>
      <c r="Z66" s="37"/>
      <c r="AA66" s="37"/>
      <c r="AB66" s="37"/>
      <c r="AC66" s="37"/>
      <c r="AD66" s="37"/>
      <c r="AE66" s="37"/>
      <c r="AF66" s="37"/>
      <c r="AG66" s="37"/>
      <c r="AH66" s="37"/>
      <c r="AI66" s="37"/>
      <c r="AJ66" s="37"/>
      <c r="AK66" s="37"/>
      <c r="AL66" s="37"/>
      <c r="AM66" s="37"/>
      <c r="AN66" s="37"/>
      <c r="AO66" s="37"/>
      <c r="AP66" s="37"/>
      <c r="AQ66" s="37"/>
      <c r="AR66" s="37"/>
      <c r="AS66" s="37"/>
      <c r="AT66" s="37"/>
    </row>
    <row r="67" spans="1:46">
      <c r="A67" s="265">
        <v>44203</v>
      </c>
      <c r="B67" s="278" t="s">
        <v>194</v>
      </c>
      <c r="C67" s="521">
        <v>881880253</v>
      </c>
      <c r="D67" s="504" t="s">
        <v>5263</v>
      </c>
      <c r="E67" s="278" t="s">
        <v>152</v>
      </c>
      <c r="F67" s="278" t="s">
        <v>140</v>
      </c>
      <c r="G67" s="278" t="s">
        <v>168</v>
      </c>
      <c r="H67" s="37"/>
      <c r="I67" s="265">
        <v>44203</v>
      </c>
      <c r="J67" s="37"/>
      <c r="K67" s="37"/>
      <c r="L67" s="278" t="s">
        <v>168</v>
      </c>
      <c r="M67" s="37">
        <v>3400</v>
      </c>
      <c r="N67" s="37"/>
      <c r="O67" s="278" t="s">
        <v>11647</v>
      </c>
      <c r="P67" s="37"/>
      <c r="Q67" s="37"/>
      <c r="R67" s="37"/>
      <c r="S67" s="37"/>
      <c r="T67" s="37"/>
      <c r="U67" s="37"/>
      <c r="V67" s="37"/>
      <c r="W67" s="37"/>
      <c r="X67" s="37"/>
      <c r="Y67" s="37"/>
      <c r="Z67" s="37"/>
      <c r="AA67" s="37"/>
      <c r="AB67" s="37"/>
      <c r="AC67" s="37"/>
      <c r="AD67" s="37"/>
      <c r="AE67" s="37"/>
      <c r="AF67" s="37"/>
      <c r="AG67" s="37"/>
      <c r="AH67" s="37"/>
      <c r="AI67" s="37"/>
      <c r="AJ67" s="37"/>
      <c r="AK67" s="37"/>
      <c r="AL67" s="37"/>
      <c r="AM67" s="37"/>
      <c r="AN67" s="37"/>
      <c r="AO67" s="37"/>
      <c r="AP67" s="37"/>
      <c r="AQ67" s="37"/>
      <c r="AR67" s="37"/>
      <c r="AS67" s="37"/>
      <c r="AT67" s="37"/>
    </row>
    <row r="68" spans="1:46">
      <c r="A68" s="265">
        <v>44203</v>
      </c>
      <c r="B68" s="278" t="s">
        <v>156</v>
      </c>
      <c r="C68" s="521">
        <v>880416594</v>
      </c>
      <c r="D68" s="516"/>
      <c r="E68" s="278" t="s">
        <v>152</v>
      </c>
      <c r="F68" s="278" t="s">
        <v>140</v>
      </c>
      <c r="G68" s="278"/>
      <c r="H68" s="37"/>
      <c r="I68" s="265">
        <v>44203</v>
      </c>
      <c r="J68" s="37"/>
      <c r="K68" s="37"/>
      <c r="L68" s="278" t="s">
        <v>190</v>
      </c>
      <c r="M68" s="37">
        <v>1098</v>
      </c>
      <c r="N68" s="37"/>
      <c r="O68" s="278"/>
      <c r="P68" s="37"/>
      <c r="Q68" s="37"/>
      <c r="R68" s="37"/>
      <c r="S68" s="37"/>
      <c r="T68" s="37"/>
      <c r="U68" s="37"/>
      <c r="V68" s="37"/>
      <c r="W68" s="37"/>
      <c r="X68" s="37"/>
      <c r="Y68" s="37"/>
      <c r="Z68" s="37"/>
      <c r="AA68" s="37"/>
      <c r="AB68" s="37"/>
      <c r="AC68" s="37"/>
      <c r="AD68" s="37"/>
      <c r="AE68" s="37"/>
      <c r="AF68" s="37"/>
      <c r="AG68" s="37"/>
      <c r="AH68" s="37"/>
      <c r="AI68" s="37"/>
      <c r="AJ68" s="37"/>
      <c r="AK68" s="37"/>
      <c r="AL68" s="37"/>
      <c r="AM68" s="37"/>
      <c r="AN68" s="37"/>
      <c r="AO68" s="37"/>
      <c r="AP68" s="37"/>
      <c r="AQ68" s="37"/>
      <c r="AR68" s="37"/>
      <c r="AS68" s="37"/>
      <c r="AT68" s="37"/>
    </row>
    <row r="69" spans="1:46">
      <c r="A69" s="265">
        <v>44203</v>
      </c>
      <c r="B69" s="278" t="s">
        <v>146</v>
      </c>
      <c r="C69" s="627">
        <v>883134236</v>
      </c>
      <c r="D69" s="504" t="s">
        <v>11648</v>
      </c>
      <c r="E69" s="278" t="s">
        <v>139</v>
      </c>
      <c r="F69" s="278" t="s">
        <v>140</v>
      </c>
      <c r="G69" s="278" t="s">
        <v>200</v>
      </c>
      <c r="H69" s="37"/>
      <c r="I69" s="265"/>
      <c r="J69" s="37"/>
      <c r="K69" s="37"/>
      <c r="L69" s="278"/>
      <c r="M69" s="37"/>
      <c r="N69" s="37"/>
      <c r="O69" s="278" t="s">
        <v>11649</v>
      </c>
      <c r="P69" s="37"/>
      <c r="Q69" s="37"/>
      <c r="R69" s="37"/>
      <c r="S69" s="580" t="s">
        <v>11650</v>
      </c>
      <c r="T69" s="37"/>
      <c r="U69" s="37"/>
      <c r="V69" s="37"/>
      <c r="W69" s="37"/>
      <c r="X69" s="37"/>
      <c r="Y69" s="37"/>
      <c r="Z69" s="37"/>
      <c r="AA69" s="37"/>
      <c r="AB69" s="37"/>
      <c r="AC69" s="37"/>
      <c r="AD69" s="37"/>
      <c r="AE69" s="37"/>
      <c r="AF69" s="37"/>
      <c r="AG69" s="37"/>
      <c r="AH69" s="37"/>
      <c r="AI69" s="37"/>
      <c r="AJ69" s="37"/>
      <c r="AK69" s="37"/>
      <c r="AL69" s="37"/>
      <c r="AM69" s="37"/>
      <c r="AN69" s="37"/>
      <c r="AO69" s="37"/>
      <c r="AP69" s="37"/>
      <c r="AQ69" s="37"/>
      <c r="AR69" s="37"/>
      <c r="AS69" s="37"/>
      <c r="AT69" s="37"/>
    </row>
    <row r="70" spans="1:46">
      <c r="A70" s="265">
        <v>44203</v>
      </c>
      <c r="B70" s="278" t="s">
        <v>156</v>
      </c>
      <c r="C70" s="521">
        <v>880634619</v>
      </c>
      <c r="D70" s="516"/>
      <c r="E70" s="278" t="s">
        <v>152</v>
      </c>
      <c r="F70" s="278" t="s">
        <v>140</v>
      </c>
      <c r="G70" s="278"/>
      <c r="H70" s="37"/>
      <c r="I70" s="265">
        <v>44203</v>
      </c>
      <c r="J70" s="37"/>
      <c r="K70" s="37"/>
      <c r="L70" s="278" t="s">
        <v>142</v>
      </c>
      <c r="M70" s="37">
        <v>99</v>
      </c>
      <c r="N70" s="37"/>
      <c r="O70" s="278" t="s">
        <v>11651</v>
      </c>
      <c r="P70" s="37"/>
      <c r="Q70" s="37"/>
      <c r="R70" s="37"/>
      <c r="S70" s="37"/>
      <c r="T70" s="37"/>
      <c r="U70" s="37"/>
      <c r="V70" s="37"/>
      <c r="W70" s="37"/>
      <c r="X70" s="37"/>
      <c r="Y70" s="37"/>
      <c r="Z70" s="37"/>
      <c r="AA70" s="37"/>
      <c r="AB70" s="37"/>
      <c r="AC70" s="37"/>
      <c r="AD70" s="37"/>
      <c r="AE70" s="37"/>
      <c r="AF70" s="37"/>
      <c r="AG70" s="37"/>
      <c r="AH70" s="37"/>
      <c r="AI70" s="37"/>
      <c r="AJ70" s="37"/>
      <c r="AK70" s="37"/>
      <c r="AL70" s="37"/>
      <c r="AM70" s="37"/>
      <c r="AN70" s="37"/>
      <c r="AO70" s="37"/>
      <c r="AP70" s="37"/>
      <c r="AQ70" s="37"/>
      <c r="AR70" s="37"/>
      <c r="AS70" s="37"/>
      <c r="AT70" s="37"/>
    </row>
    <row r="71" spans="1:46">
      <c r="A71" s="265">
        <v>44203</v>
      </c>
      <c r="B71" s="278" t="s">
        <v>156</v>
      </c>
      <c r="C71" s="521">
        <v>882047837</v>
      </c>
      <c r="D71" s="516"/>
      <c r="E71" s="278" t="s">
        <v>139</v>
      </c>
      <c r="F71" s="278" t="s">
        <v>140</v>
      </c>
      <c r="G71" s="278"/>
      <c r="H71" s="37"/>
      <c r="I71" s="265">
        <v>44203</v>
      </c>
      <c r="J71" s="37"/>
      <c r="K71" s="37"/>
      <c r="L71" s="278" t="s">
        <v>11652</v>
      </c>
      <c r="M71" s="37">
        <v>1458</v>
      </c>
      <c r="N71" s="37"/>
      <c r="O71" s="278" t="s">
        <v>11651</v>
      </c>
      <c r="P71" s="37"/>
      <c r="Q71" s="37"/>
      <c r="R71" s="37"/>
      <c r="S71" s="37"/>
      <c r="T71" s="37"/>
      <c r="U71" s="37"/>
      <c r="V71" s="37"/>
      <c r="W71" s="37"/>
      <c r="X71" s="37"/>
      <c r="Y71" s="37"/>
      <c r="Z71" s="37"/>
      <c r="AA71" s="37"/>
      <c r="AB71" s="37"/>
      <c r="AC71" s="37"/>
      <c r="AD71" s="37"/>
      <c r="AE71" s="37"/>
      <c r="AF71" s="37"/>
      <c r="AG71" s="37"/>
      <c r="AH71" s="37"/>
      <c r="AI71" s="37"/>
      <c r="AJ71" s="37"/>
      <c r="AK71" s="37"/>
      <c r="AL71" s="37"/>
      <c r="AM71" s="37"/>
      <c r="AN71" s="37"/>
      <c r="AO71" s="37"/>
      <c r="AP71" s="37"/>
      <c r="AQ71" s="37"/>
      <c r="AR71" s="37"/>
      <c r="AS71" s="37"/>
      <c r="AT71" s="37"/>
    </row>
    <row r="72" spans="1:46">
      <c r="A72" s="265">
        <v>44203</v>
      </c>
      <c r="B72" s="278" t="s">
        <v>156</v>
      </c>
      <c r="C72" s="521">
        <v>883254125</v>
      </c>
      <c r="D72" s="516"/>
      <c r="E72" s="278" t="s">
        <v>139</v>
      </c>
      <c r="F72" s="278" t="s">
        <v>140</v>
      </c>
      <c r="G72" s="278"/>
      <c r="H72" s="37"/>
      <c r="I72" s="265">
        <v>44203</v>
      </c>
      <c r="J72" s="37"/>
      <c r="K72" s="37"/>
      <c r="L72" s="278" t="s">
        <v>377</v>
      </c>
      <c r="M72" s="37">
        <v>50</v>
      </c>
      <c r="N72" s="37"/>
      <c r="O72" s="278" t="s">
        <v>11651</v>
      </c>
      <c r="P72" s="37"/>
      <c r="Q72" s="37"/>
      <c r="R72" s="37"/>
      <c r="S72" s="37"/>
      <c r="T72" s="37"/>
      <c r="U72" s="37"/>
      <c r="V72" s="37"/>
      <c r="W72" s="37"/>
      <c r="X72" s="37"/>
      <c r="Y72" s="37"/>
      <c r="Z72" s="37"/>
      <c r="AA72" s="37"/>
      <c r="AB72" s="37"/>
      <c r="AC72" s="37"/>
      <c r="AD72" s="37"/>
      <c r="AE72" s="37"/>
      <c r="AF72" s="37"/>
      <c r="AG72" s="37"/>
      <c r="AH72" s="37"/>
      <c r="AI72" s="37"/>
      <c r="AJ72" s="37"/>
      <c r="AK72" s="37"/>
      <c r="AL72" s="37"/>
      <c r="AM72" s="37"/>
      <c r="AN72" s="37"/>
      <c r="AO72" s="37"/>
      <c r="AP72" s="37"/>
      <c r="AQ72" s="37"/>
      <c r="AR72" s="37"/>
      <c r="AS72" s="37"/>
      <c r="AT72" s="37"/>
    </row>
    <row r="73" spans="1:46">
      <c r="A73" s="265">
        <v>44203</v>
      </c>
      <c r="B73" s="278" t="s">
        <v>154</v>
      </c>
      <c r="C73" s="521">
        <v>880039189</v>
      </c>
      <c r="D73" s="504" t="s">
        <v>11653</v>
      </c>
      <c r="E73" s="278" t="s">
        <v>139</v>
      </c>
      <c r="F73" s="278" t="s">
        <v>140</v>
      </c>
      <c r="G73" s="278"/>
      <c r="H73" s="37"/>
      <c r="I73" s="265">
        <v>44203</v>
      </c>
      <c r="J73" s="37"/>
      <c r="K73" s="37"/>
      <c r="L73" s="278" t="s">
        <v>168</v>
      </c>
      <c r="M73" s="37">
        <v>50</v>
      </c>
      <c r="N73" s="37"/>
      <c r="O73" s="278" t="s">
        <v>11647</v>
      </c>
      <c r="P73" s="37"/>
      <c r="Q73" s="37"/>
      <c r="R73" s="37"/>
      <c r="S73" s="37"/>
      <c r="T73" s="37"/>
      <c r="U73" s="37"/>
      <c r="V73" s="37"/>
      <c r="W73" s="37"/>
      <c r="X73" s="37"/>
      <c r="Y73" s="37"/>
      <c r="Z73" s="37"/>
      <c r="AA73" s="37"/>
      <c r="AB73" s="37"/>
      <c r="AC73" s="37"/>
      <c r="AD73" s="37"/>
      <c r="AE73" s="37"/>
      <c r="AF73" s="37"/>
      <c r="AG73" s="37"/>
      <c r="AH73" s="37"/>
      <c r="AI73" s="37"/>
      <c r="AJ73" s="37"/>
      <c r="AK73" s="37"/>
      <c r="AL73" s="37"/>
      <c r="AM73" s="37"/>
      <c r="AN73" s="37"/>
      <c r="AO73" s="37"/>
      <c r="AP73" s="37"/>
      <c r="AQ73" s="37"/>
      <c r="AR73" s="37"/>
      <c r="AS73" s="37"/>
      <c r="AT73" s="37"/>
    </row>
    <row r="74" spans="1:46">
      <c r="A74" s="265">
        <v>44203</v>
      </c>
      <c r="B74" s="278" t="s">
        <v>154</v>
      </c>
      <c r="C74" s="521">
        <v>881658997</v>
      </c>
      <c r="D74" s="504" t="s">
        <v>11654</v>
      </c>
      <c r="E74" s="278" t="s">
        <v>152</v>
      </c>
      <c r="F74" s="278" t="s">
        <v>140</v>
      </c>
      <c r="G74" s="278"/>
      <c r="H74" s="37"/>
      <c r="I74" s="265">
        <v>44203</v>
      </c>
      <c r="J74" s="37"/>
      <c r="K74" s="37"/>
      <c r="L74" s="278" t="s">
        <v>142</v>
      </c>
      <c r="M74" s="37">
        <v>53.5</v>
      </c>
      <c r="N74" s="37"/>
      <c r="O74" s="278" t="s">
        <v>11647</v>
      </c>
      <c r="P74" s="37"/>
      <c r="Q74" s="37"/>
      <c r="R74" s="37"/>
      <c r="S74" s="37"/>
      <c r="T74" s="37"/>
      <c r="U74" s="37"/>
      <c r="V74" s="37"/>
      <c r="W74" s="37"/>
      <c r="X74" s="37"/>
      <c r="Y74" s="37"/>
      <c r="Z74" s="37"/>
      <c r="AA74" s="37"/>
      <c r="AB74" s="37"/>
      <c r="AC74" s="37"/>
      <c r="AD74" s="37"/>
      <c r="AE74" s="37"/>
      <c r="AF74" s="37"/>
      <c r="AG74" s="37"/>
      <c r="AH74" s="37"/>
      <c r="AI74" s="37"/>
      <c r="AJ74" s="37"/>
      <c r="AK74" s="37"/>
      <c r="AL74" s="37"/>
      <c r="AM74" s="37"/>
      <c r="AN74" s="37"/>
      <c r="AO74" s="37"/>
      <c r="AP74" s="37"/>
      <c r="AQ74" s="37"/>
      <c r="AR74" s="37"/>
      <c r="AS74" s="37"/>
      <c r="AT74" s="37"/>
    </row>
    <row r="75" spans="1:46">
      <c r="A75" s="265">
        <v>44203</v>
      </c>
      <c r="B75" s="278" t="s">
        <v>178</v>
      </c>
      <c r="C75" s="521" t="s">
        <v>11655</v>
      </c>
      <c r="D75" s="516"/>
      <c r="E75" s="278" t="s">
        <v>139</v>
      </c>
      <c r="F75" s="278" t="s">
        <v>140</v>
      </c>
      <c r="G75" s="278"/>
      <c r="H75" s="37"/>
      <c r="I75" s="265">
        <v>44203</v>
      </c>
      <c r="J75" s="37"/>
      <c r="K75" s="37"/>
      <c r="L75" s="278" t="s">
        <v>187</v>
      </c>
      <c r="M75" s="37">
        <v>9.9</v>
      </c>
      <c r="N75" s="37"/>
      <c r="O75" s="278" t="s">
        <v>11647</v>
      </c>
      <c r="P75" s="37"/>
      <c r="Q75" s="37"/>
      <c r="R75" s="37"/>
      <c r="S75" s="37"/>
      <c r="T75" s="37"/>
      <c r="U75" s="37"/>
      <c r="V75" s="37"/>
      <c r="W75" s="37"/>
      <c r="X75" s="37"/>
      <c r="Y75" s="37"/>
      <c r="Z75" s="37"/>
      <c r="AA75" s="37"/>
      <c r="AB75" s="37"/>
      <c r="AC75" s="37"/>
      <c r="AD75" s="37"/>
      <c r="AE75" s="37"/>
      <c r="AF75" s="37"/>
      <c r="AG75" s="37"/>
      <c r="AH75" s="37"/>
      <c r="AI75" s="37"/>
      <c r="AJ75" s="37"/>
      <c r="AK75" s="37"/>
      <c r="AL75" s="37"/>
      <c r="AM75" s="37"/>
      <c r="AN75" s="37"/>
      <c r="AO75" s="37"/>
      <c r="AP75" s="37"/>
      <c r="AQ75" s="37"/>
      <c r="AR75" s="37"/>
      <c r="AS75" s="37"/>
      <c r="AT75" s="37"/>
    </row>
    <row r="76" spans="1:46">
      <c r="A76" s="265">
        <v>44203</v>
      </c>
      <c r="B76" s="278" t="s">
        <v>157</v>
      </c>
      <c r="C76" s="521">
        <v>880127992</v>
      </c>
      <c r="D76" s="504" t="s">
        <v>7130</v>
      </c>
      <c r="E76" s="278" t="s">
        <v>152</v>
      </c>
      <c r="F76" s="278" t="s">
        <v>140</v>
      </c>
      <c r="G76" s="278" t="s">
        <v>142</v>
      </c>
      <c r="H76" s="37"/>
      <c r="I76" s="265">
        <v>44203</v>
      </c>
      <c r="J76" s="37"/>
      <c r="K76" s="37"/>
      <c r="L76" s="278" t="s">
        <v>142</v>
      </c>
      <c r="M76" s="37">
        <v>305.25</v>
      </c>
      <c r="N76" s="37"/>
      <c r="O76" s="278" t="s">
        <v>2876</v>
      </c>
      <c r="P76" s="37"/>
      <c r="Q76" s="37"/>
      <c r="R76" s="37"/>
      <c r="S76" s="37"/>
      <c r="T76" s="37"/>
      <c r="U76" s="37"/>
      <c r="V76" s="37"/>
      <c r="W76" s="37"/>
      <c r="X76" s="37"/>
      <c r="Y76" s="37"/>
      <c r="Z76" s="37"/>
      <c r="AA76" s="37"/>
      <c r="AB76" s="37"/>
      <c r="AC76" s="37"/>
      <c r="AD76" s="37"/>
      <c r="AE76" s="37"/>
      <c r="AF76" s="37"/>
      <c r="AG76" s="37"/>
      <c r="AH76" s="37"/>
      <c r="AI76" s="37"/>
      <c r="AJ76" s="37"/>
      <c r="AK76" s="37"/>
      <c r="AL76" s="37"/>
      <c r="AM76" s="37"/>
      <c r="AN76" s="37"/>
      <c r="AO76" s="37"/>
      <c r="AP76" s="37"/>
      <c r="AQ76" s="37"/>
      <c r="AR76" s="37"/>
      <c r="AS76" s="37"/>
      <c r="AT76" s="37"/>
    </row>
    <row r="77" spans="1:46">
      <c r="A77" s="265">
        <v>44203</v>
      </c>
      <c r="B77" s="278" t="s">
        <v>167</v>
      </c>
      <c r="C77" s="521">
        <v>880685031</v>
      </c>
      <c r="D77" s="516"/>
      <c r="E77" s="278" t="s">
        <v>139</v>
      </c>
      <c r="F77" s="278" t="s">
        <v>140</v>
      </c>
      <c r="G77" s="278" t="s">
        <v>148</v>
      </c>
      <c r="H77" s="37"/>
      <c r="I77" s="265">
        <v>44203</v>
      </c>
      <c r="J77" s="37"/>
      <c r="K77" s="37"/>
      <c r="L77" s="278" t="s">
        <v>148</v>
      </c>
      <c r="M77" s="37">
        <v>110</v>
      </c>
      <c r="N77" s="37"/>
      <c r="O77" s="278" t="s">
        <v>11647</v>
      </c>
      <c r="P77" s="37"/>
      <c r="Q77" s="37"/>
      <c r="R77" s="37"/>
      <c r="S77" s="37"/>
      <c r="T77" s="37"/>
      <c r="U77" s="37"/>
      <c r="V77" s="37"/>
      <c r="W77" s="37"/>
      <c r="X77" s="37"/>
      <c r="Y77" s="37"/>
      <c r="Z77" s="37"/>
      <c r="AA77" s="37"/>
      <c r="AB77" s="37"/>
      <c r="AC77" s="37"/>
      <c r="AD77" s="37"/>
      <c r="AE77" s="37"/>
      <c r="AF77" s="37"/>
      <c r="AG77" s="37"/>
      <c r="AH77" s="37"/>
      <c r="AI77" s="37"/>
      <c r="AJ77" s="37"/>
      <c r="AK77" s="37"/>
      <c r="AL77" s="37"/>
      <c r="AM77" s="37"/>
      <c r="AN77" s="37"/>
      <c r="AO77" s="37"/>
      <c r="AP77" s="37"/>
      <c r="AQ77" s="37"/>
      <c r="AR77" s="37"/>
      <c r="AS77" s="37"/>
      <c r="AT77" s="37"/>
    </row>
    <row r="78" spans="1:46">
      <c r="A78" s="265">
        <v>44203</v>
      </c>
      <c r="B78" s="278" t="s">
        <v>167</v>
      </c>
      <c r="C78" s="37">
        <v>880102967</v>
      </c>
      <c r="D78" s="504">
        <v>35695601</v>
      </c>
      <c r="E78" s="278" t="s">
        <v>139</v>
      </c>
      <c r="F78" s="278" t="s">
        <v>140</v>
      </c>
      <c r="G78" s="278" t="s">
        <v>499</v>
      </c>
      <c r="H78" s="37"/>
      <c r="I78" s="265">
        <v>44203</v>
      </c>
      <c r="J78" s="37"/>
      <c r="K78" s="37"/>
      <c r="L78" s="278" t="s">
        <v>499</v>
      </c>
      <c r="M78" s="37">
        <v>488</v>
      </c>
      <c r="N78" s="37"/>
      <c r="O78" s="278" t="s">
        <v>11647</v>
      </c>
      <c r="P78" s="37"/>
      <c r="Q78" s="37"/>
      <c r="R78" s="37"/>
      <c r="S78" s="37"/>
      <c r="T78" s="37"/>
      <c r="U78" s="37"/>
      <c r="V78" s="37"/>
      <c r="W78" s="37"/>
      <c r="X78" s="37"/>
      <c r="Y78" s="37"/>
      <c r="Z78" s="37"/>
      <c r="AA78" s="37"/>
      <c r="AB78" s="37"/>
      <c r="AC78" s="37"/>
      <c r="AD78" s="37"/>
      <c r="AE78" s="37"/>
      <c r="AF78" s="37"/>
      <c r="AG78" s="37"/>
      <c r="AH78" s="37"/>
      <c r="AI78" s="37"/>
      <c r="AJ78" s="37"/>
      <c r="AK78" s="37"/>
      <c r="AL78" s="37"/>
      <c r="AM78" s="37"/>
      <c r="AN78" s="37"/>
      <c r="AO78" s="37"/>
      <c r="AP78" s="37"/>
      <c r="AQ78" s="37"/>
      <c r="AR78" s="37"/>
      <c r="AS78" s="37"/>
      <c r="AT78" s="37"/>
    </row>
    <row r="79" spans="1:46">
      <c r="A79" s="265">
        <v>44203</v>
      </c>
      <c r="B79" s="278" t="s">
        <v>281</v>
      </c>
      <c r="C79" s="521">
        <v>880145047</v>
      </c>
      <c r="D79" s="516"/>
      <c r="E79" s="278" t="s">
        <v>139</v>
      </c>
      <c r="F79" s="278" t="s">
        <v>140</v>
      </c>
      <c r="G79" s="278" t="s">
        <v>743</v>
      </c>
      <c r="H79" s="37"/>
      <c r="I79" s="265">
        <v>44203</v>
      </c>
      <c r="J79" s="37"/>
      <c r="K79" s="37"/>
      <c r="L79" s="278" t="s">
        <v>743</v>
      </c>
      <c r="M79" s="37">
        <v>9.9</v>
      </c>
      <c r="N79" s="37"/>
      <c r="O79" s="278" t="s">
        <v>11647</v>
      </c>
      <c r="P79" s="37"/>
      <c r="Q79" s="37"/>
      <c r="R79" s="37"/>
      <c r="S79" s="37"/>
      <c r="T79" s="37"/>
      <c r="U79" s="37"/>
      <c r="V79" s="37"/>
      <c r="W79" s="37"/>
      <c r="X79" s="37"/>
      <c r="Y79" s="37"/>
      <c r="Z79" s="37"/>
      <c r="AA79" s="37"/>
      <c r="AB79" s="37"/>
      <c r="AC79" s="37"/>
      <c r="AD79" s="37"/>
      <c r="AE79" s="37"/>
      <c r="AF79" s="37"/>
      <c r="AG79" s="37"/>
      <c r="AH79" s="37"/>
      <c r="AI79" s="37"/>
      <c r="AJ79" s="37"/>
      <c r="AK79" s="37"/>
      <c r="AL79" s="37"/>
      <c r="AM79" s="37"/>
      <c r="AN79" s="37"/>
      <c r="AO79" s="37"/>
      <c r="AP79" s="37"/>
      <c r="AQ79" s="37"/>
      <c r="AR79" s="37"/>
      <c r="AS79" s="37"/>
      <c r="AT79" s="37"/>
    </row>
    <row r="80" spans="1:46">
      <c r="A80" s="265">
        <v>44203</v>
      </c>
      <c r="B80" s="278" t="s">
        <v>154</v>
      </c>
      <c r="C80" s="521">
        <v>881148828</v>
      </c>
      <c r="D80" s="504" t="s">
        <v>2838</v>
      </c>
      <c r="E80" s="278" t="s">
        <v>139</v>
      </c>
      <c r="F80" s="278" t="s">
        <v>140</v>
      </c>
      <c r="G80" s="278" t="s">
        <v>176</v>
      </c>
      <c r="H80" s="37"/>
      <c r="I80" s="265">
        <v>44203</v>
      </c>
      <c r="J80" s="37"/>
      <c r="K80" s="37"/>
      <c r="L80" s="278" t="s">
        <v>176</v>
      </c>
      <c r="M80" s="37">
        <v>148</v>
      </c>
      <c r="N80" s="37"/>
      <c r="O80" s="278" t="s">
        <v>2191</v>
      </c>
      <c r="P80" s="37"/>
      <c r="Q80" s="37"/>
      <c r="R80" s="37"/>
      <c r="S80" s="37"/>
      <c r="T80" s="37"/>
      <c r="U80" s="37"/>
      <c r="V80" s="37"/>
      <c r="W80" s="37"/>
      <c r="X80" s="37"/>
      <c r="Y80" s="37"/>
      <c r="Z80" s="37"/>
      <c r="AA80" s="37"/>
      <c r="AB80" s="37"/>
      <c r="AC80" s="37"/>
      <c r="AD80" s="37"/>
      <c r="AE80" s="37"/>
      <c r="AF80" s="37"/>
      <c r="AG80" s="37"/>
      <c r="AH80" s="37"/>
      <c r="AI80" s="37"/>
      <c r="AJ80" s="37"/>
      <c r="AK80" s="37"/>
      <c r="AL80" s="37"/>
      <c r="AM80" s="37"/>
      <c r="AN80" s="37"/>
      <c r="AO80" s="37"/>
      <c r="AP80" s="37"/>
      <c r="AQ80" s="37"/>
      <c r="AR80" s="37"/>
      <c r="AS80" s="37"/>
      <c r="AT80" s="37"/>
    </row>
    <row r="81" spans="1:46">
      <c r="A81" s="265">
        <v>44221</v>
      </c>
      <c r="B81" s="278" t="s">
        <v>154</v>
      </c>
      <c r="C81" s="521">
        <v>881148828</v>
      </c>
      <c r="D81" s="504" t="s">
        <v>2838</v>
      </c>
      <c r="E81" s="278" t="s">
        <v>139</v>
      </c>
      <c r="F81" s="278" t="s">
        <v>140</v>
      </c>
      <c r="G81" s="278" t="s">
        <v>176</v>
      </c>
      <c r="H81" s="37"/>
      <c r="I81" s="265">
        <v>44221</v>
      </c>
      <c r="J81" s="37"/>
      <c r="K81" s="37"/>
      <c r="L81" s="278" t="s">
        <v>11656</v>
      </c>
      <c r="M81" s="37">
        <v>490</v>
      </c>
      <c r="N81" s="37"/>
      <c r="O81" s="278" t="s">
        <v>2191</v>
      </c>
      <c r="P81" s="37"/>
      <c r="Q81" s="37"/>
      <c r="R81" s="37"/>
      <c r="S81" s="37"/>
      <c r="T81" s="37"/>
      <c r="U81" s="37"/>
      <c r="V81" s="37"/>
      <c r="W81" s="37"/>
      <c r="X81" s="37"/>
      <c r="Y81" s="37"/>
      <c r="Z81" s="37"/>
      <c r="AA81" s="37"/>
      <c r="AB81" s="37"/>
      <c r="AC81" s="37"/>
      <c r="AD81" s="37"/>
      <c r="AE81" s="37"/>
      <c r="AF81" s="37"/>
      <c r="AG81" s="37"/>
      <c r="AH81" s="37"/>
      <c r="AI81" s="37"/>
      <c r="AJ81" s="37"/>
      <c r="AK81" s="37"/>
      <c r="AL81" s="37"/>
      <c r="AM81" s="37"/>
      <c r="AN81" s="37"/>
      <c r="AO81" s="37"/>
      <c r="AP81" s="37"/>
      <c r="AQ81" s="37"/>
      <c r="AR81" s="37"/>
      <c r="AS81" s="37"/>
      <c r="AT81" s="37"/>
    </row>
    <row r="82" spans="1:46">
      <c r="A82" s="265">
        <v>44203</v>
      </c>
      <c r="B82" s="278" t="s">
        <v>156</v>
      </c>
      <c r="C82" s="521">
        <v>880696039</v>
      </c>
      <c r="D82" s="516"/>
      <c r="E82" s="278" t="s">
        <v>152</v>
      </c>
      <c r="F82" s="278" t="s">
        <v>140</v>
      </c>
      <c r="G82" s="278" t="s">
        <v>176</v>
      </c>
      <c r="H82" s="37"/>
      <c r="I82" s="265">
        <v>44203</v>
      </c>
      <c r="J82" s="37"/>
      <c r="K82" s="37"/>
      <c r="L82" s="278" t="s">
        <v>176</v>
      </c>
      <c r="M82" s="37">
        <v>9.9</v>
      </c>
      <c r="N82" s="37"/>
      <c r="O82" s="278"/>
      <c r="P82" s="37"/>
      <c r="Q82" s="37"/>
      <c r="R82" s="37"/>
      <c r="S82" s="37"/>
      <c r="T82" s="37"/>
      <c r="U82" s="37"/>
      <c r="V82" s="37"/>
      <c r="W82" s="37"/>
      <c r="X82" s="37"/>
      <c r="Y82" s="37"/>
      <c r="Z82" s="37"/>
      <c r="AA82" s="37"/>
      <c r="AB82" s="37"/>
      <c r="AC82" s="37"/>
      <c r="AD82" s="37"/>
      <c r="AE82" s="37"/>
      <c r="AF82" s="37"/>
      <c r="AG82" s="37"/>
      <c r="AH82" s="37"/>
      <c r="AI82" s="37"/>
      <c r="AJ82" s="37"/>
      <c r="AK82" s="37"/>
      <c r="AL82" s="37"/>
      <c r="AM82" s="37"/>
      <c r="AN82" s="37"/>
      <c r="AO82" s="37"/>
      <c r="AP82" s="37"/>
      <c r="AQ82" s="37"/>
      <c r="AR82" s="37"/>
      <c r="AS82" s="37"/>
      <c r="AT82" s="37"/>
    </row>
    <row r="83" spans="1:46">
      <c r="A83" s="265">
        <v>44203</v>
      </c>
      <c r="B83" s="278" t="s">
        <v>194</v>
      </c>
      <c r="C83" s="521">
        <v>881352797</v>
      </c>
      <c r="D83" s="508" t="s">
        <v>3034</v>
      </c>
      <c r="E83" s="278" t="s">
        <v>152</v>
      </c>
      <c r="F83" s="278" t="s">
        <v>140</v>
      </c>
      <c r="G83" s="278" t="s">
        <v>142</v>
      </c>
      <c r="H83" s="37"/>
      <c r="I83" s="265">
        <v>44203</v>
      </c>
      <c r="J83" s="37"/>
      <c r="K83" s="37"/>
      <c r="L83" s="278" t="s">
        <v>142</v>
      </c>
      <c r="M83" s="37">
        <v>215</v>
      </c>
      <c r="N83" s="37"/>
      <c r="O83" s="278" t="s">
        <v>11647</v>
      </c>
      <c r="P83" s="37"/>
      <c r="Q83" s="37"/>
      <c r="R83" s="37"/>
      <c r="S83" s="37"/>
      <c r="T83" s="37"/>
      <c r="U83" s="37"/>
      <c r="V83" s="37"/>
      <c r="W83" s="37"/>
      <c r="X83" s="37"/>
      <c r="Y83" s="37"/>
      <c r="Z83" s="37"/>
      <c r="AA83" s="37"/>
      <c r="AB83" s="37"/>
      <c r="AC83" s="37"/>
      <c r="AD83" s="37"/>
      <c r="AE83" s="37"/>
      <c r="AF83" s="37"/>
      <c r="AG83" s="37"/>
      <c r="AH83" s="37"/>
      <c r="AI83" s="37"/>
      <c r="AJ83" s="37"/>
      <c r="AK83" s="37"/>
      <c r="AL83" s="37"/>
      <c r="AM83" s="37"/>
      <c r="AN83" s="37"/>
      <c r="AO83" s="37"/>
      <c r="AP83" s="37"/>
      <c r="AQ83" s="37"/>
      <c r="AR83" s="37"/>
      <c r="AS83" s="37"/>
      <c r="AT83" s="37"/>
    </row>
    <row r="84" spans="1:46">
      <c r="A84" s="265">
        <v>44203</v>
      </c>
      <c r="B84" s="278" t="s">
        <v>156</v>
      </c>
      <c r="C84" s="521">
        <v>880709287</v>
      </c>
      <c r="D84" s="516"/>
      <c r="E84" s="278" t="s">
        <v>152</v>
      </c>
      <c r="F84" s="278" t="s">
        <v>140</v>
      </c>
      <c r="G84" s="278"/>
      <c r="H84" s="37"/>
      <c r="I84" s="265">
        <v>44203</v>
      </c>
      <c r="J84" s="37"/>
      <c r="K84" s="37"/>
      <c r="L84" s="278" t="s">
        <v>142</v>
      </c>
      <c r="M84" s="278">
        <v>117.5</v>
      </c>
      <c r="N84" s="37"/>
      <c r="O84" s="278"/>
      <c r="P84" s="37"/>
      <c r="Q84" s="37"/>
      <c r="R84" s="37"/>
      <c r="S84" s="37"/>
      <c r="T84" s="37"/>
      <c r="U84" s="37"/>
      <c r="V84" s="37"/>
      <c r="W84" s="37"/>
      <c r="X84" s="37"/>
      <c r="Y84" s="37"/>
      <c r="Z84" s="37"/>
      <c r="AA84" s="37"/>
      <c r="AB84" s="37"/>
      <c r="AC84" s="37"/>
      <c r="AD84" s="37"/>
      <c r="AE84" s="37"/>
      <c r="AF84" s="37"/>
      <c r="AG84" s="37"/>
      <c r="AH84" s="37"/>
      <c r="AI84" s="37"/>
      <c r="AJ84" s="37"/>
      <c r="AK84" s="37"/>
      <c r="AL84" s="37"/>
      <c r="AM84" s="37"/>
      <c r="AN84" s="37"/>
      <c r="AO84" s="37"/>
      <c r="AP84" s="37"/>
      <c r="AQ84" s="37"/>
      <c r="AR84" s="37"/>
      <c r="AS84" s="37"/>
      <c r="AT84" s="37"/>
    </row>
    <row r="85" spans="1:46">
      <c r="A85" s="265">
        <v>44203</v>
      </c>
      <c r="B85" s="278" t="s">
        <v>154</v>
      </c>
      <c r="C85" s="521">
        <v>882938163</v>
      </c>
      <c r="D85" s="504" t="s">
        <v>2793</v>
      </c>
      <c r="E85" s="278" t="s">
        <v>139</v>
      </c>
      <c r="F85" s="278" t="s">
        <v>140</v>
      </c>
      <c r="G85" s="278" t="s">
        <v>142</v>
      </c>
      <c r="H85" s="37"/>
      <c r="I85" s="265">
        <v>44203</v>
      </c>
      <c r="J85" s="37"/>
      <c r="K85" s="37"/>
      <c r="L85" s="278" t="s">
        <v>142</v>
      </c>
      <c r="M85" s="37">
        <v>511</v>
      </c>
      <c r="N85" s="278" t="s">
        <v>37</v>
      </c>
      <c r="O85" s="278" t="s">
        <v>11657</v>
      </c>
      <c r="P85" s="37"/>
      <c r="Q85" s="37"/>
      <c r="R85" s="37"/>
      <c r="S85" s="37"/>
      <c r="T85" s="37"/>
      <c r="U85" s="37"/>
      <c r="V85" s="37"/>
      <c r="W85" s="37"/>
      <c r="X85" s="37"/>
      <c r="Y85" s="37"/>
      <c r="Z85" s="37"/>
      <c r="AA85" s="37"/>
      <c r="AB85" s="37"/>
      <c r="AC85" s="37"/>
      <c r="AD85" s="37"/>
      <c r="AE85" s="37"/>
      <c r="AF85" s="37"/>
      <c r="AG85" s="37"/>
      <c r="AH85" s="37"/>
      <c r="AI85" s="37"/>
      <c r="AJ85" s="37"/>
      <c r="AK85" s="37"/>
      <c r="AL85" s="37"/>
      <c r="AM85" s="37"/>
      <c r="AN85" s="37"/>
      <c r="AO85" s="37"/>
      <c r="AP85" s="37"/>
      <c r="AQ85" s="37"/>
      <c r="AR85" s="37"/>
      <c r="AS85" s="37"/>
      <c r="AT85" s="37"/>
    </row>
    <row r="86" spans="1:46">
      <c r="A86" s="265">
        <v>44203</v>
      </c>
      <c r="B86" s="278" t="s">
        <v>194</v>
      </c>
      <c r="C86" s="37">
        <v>883290571</v>
      </c>
      <c r="D86" s="37"/>
      <c r="E86" s="278" t="s">
        <v>139</v>
      </c>
      <c r="F86" s="278" t="s">
        <v>140</v>
      </c>
      <c r="G86" s="278" t="s">
        <v>11658</v>
      </c>
      <c r="H86" s="37"/>
      <c r="I86" s="331"/>
      <c r="J86" s="37"/>
      <c r="K86" s="37"/>
      <c r="L86" s="37"/>
      <c r="M86" s="37"/>
      <c r="N86" s="37"/>
      <c r="O86" s="278" t="s">
        <v>11659</v>
      </c>
      <c r="P86" s="37"/>
      <c r="Q86" s="37"/>
      <c r="R86" s="37"/>
      <c r="S86" s="580" t="s">
        <v>11660</v>
      </c>
      <c r="T86" s="37"/>
      <c r="U86" s="37"/>
      <c r="V86" s="37"/>
      <c r="W86" s="37"/>
      <c r="X86" s="37"/>
      <c r="Y86" s="37"/>
      <c r="Z86" s="37"/>
      <c r="AA86" s="37"/>
      <c r="AB86" s="37"/>
      <c r="AC86" s="37"/>
      <c r="AD86" s="37"/>
      <c r="AE86" s="37"/>
      <c r="AF86" s="37"/>
      <c r="AG86" s="37"/>
      <c r="AH86" s="37"/>
      <c r="AI86" s="37"/>
      <c r="AJ86" s="37"/>
      <c r="AK86" s="37"/>
      <c r="AL86" s="37"/>
      <c r="AM86" s="37"/>
      <c r="AN86" s="37"/>
      <c r="AO86" s="37"/>
      <c r="AP86" s="37"/>
      <c r="AQ86" s="37"/>
      <c r="AR86" s="37"/>
      <c r="AS86" s="37"/>
      <c r="AT86" s="37"/>
    </row>
    <row r="87" spans="1:46">
      <c r="A87" s="265">
        <v>44204</v>
      </c>
      <c r="B87" s="278" t="s">
        <v>194</v>
      </c>
      <c r="C87" s="37">
        <v>880308217</v>
      </c>
      <c r="D87" s="504" t="s">
        <v>10614</v>
      </c>
      <c r="E87" s="278" t="s">
        <v>139</v>
      </c>
      <c r="F87" s="278" t="s">
        <v>140</v>
      </c>
      <c r="G87" s="278" t="s">
        <v>168</v>
      </c>
      <c r="H87" s="37"/>
      <c r="I87" s="265">
        <v>44204</v>
      </c>
      <c r="J87" s="37"/>
      <c r="K87" s="37"/>
      <c r="L87" s="278" t="s">
        <v>168</v>
      </c>
      <c r="M87" s="37">
        <v>4200</v>
      </c>
      <c r="N87" s="37"/>
      <c r="O87" s="278" t="s">
        <v>11661</v>
      </c>
      <c r="P87" s="37"/>
      <c r="Q87" s="37"/>
      <c r="R87" s="37"/>
      <c r="S87" s="37"/>
      <c r="T87" s="37"/>
      <c r="U87" s="37"/>
      <c r="V87" s="37"/>
      <c r="W87" s="37"/>
      <c r="X87" s="37"/>
      <c r="Y87" s="37"/>
      <c r="Z87" s="37"/>
      <c r="AA87" s="37"/>
      <c r="AB87" s="37"/>
      <c r="AC87" s="37"/>
      <c r="AD87" s="37"/>
      <c r="AE87" s="37"/>
      <c r="AF87" s="37"/>
      <c r="AG87" s="37"/>
      <c r="AH87" s="37"/>
      <c r="AI87" s="37"/>
      <c r="AJ87" s="37"/>
      <c r="AK87" s="37"/>
      <c r="AL87" s="37"/>
      <c r="AM87" s="37"/>
      <c r="AN87" s="37"/>
      <c r="AO87" s="37"/>
      <c r="AP87" s="37"/>
      <c r="AQ87" s="37"/>
      <c r="AR87" s="37"/>
      <c r="AS87" s="37"/>
      <c r="AT87" s="37"/>
    </row>
    <row r="88" spans="1:46">
      <c r="A88" s="265">
        <v>44204</v>
      </c>
      <c r="B88" s="278" t="s">
        <v>154</v>
      </c>
      <c r="C88" s="37">
        <v>883175156</v>
      </c>
      <c r="D88" s="504" t="s">
        <v>11662</v>
      </c>
      <c r="E88" s="278" t="s">
        <v>139</v>
      </c>
      <c r="F88" s="278" t="s">
        <v>140</v>
      </c>
      <c r="G88" s="37"/>
      <c r="H88" s="37"/>
      <c r="I88" s="265">
        <v>44204</v>
      </c>
      <c r="J88" s="37"/>
      <c r="K88" s="37"/>
      <c r="L88" s="278" t="s">
        <v>11663</v>
      </c>
      <c r="M88" s="37">
        <v>106</v>
      </c>
      <c r="N88" s="278" t="s">
        <v>37</v>
      </c>
      <c r="O88" s="278" t="s">
        <v>11664</v>
      </c>
      <c r="P88" s="37"/>
      <c r="Q88" s="37"/>
      <c r="R88" s="37"/>
      <c r="S88" s="37"/>
      <c r="T88" s="37"/>
      <c r="U88" s="37"/>
      <c r="V88" s="37"/>
      <c r="W88" s="37"/>
      <c r="X88" s="37"/>
      <c r="Y88" s="37"/>
      <c r="Z88" s="37"/>
      <c r="AA88" s="37"/>
      <c r="AB88" s="37"/>
      <c r="AC88" s="37"/>
      <c r="AD88" s="37"/>
      <c r="AE88" s="37"/>
      <c r="AF88" s="37"/>
      <c r="AG88" s="37"/>
      <c r="AH88" s="37"/>
      <c r="AI88" s="37"/>
      <c r="AJ88" s="37"/>
      <c r="AK88" s="37"/>
      <c r="AL88" s="37"/>
      <c r="AM88" s="37"/>
      <c r="AN88" s="37"/>
      <c r="AO88" s="37"/>
      <c r="AP88" s="37"/>
      <c r="AQ88" s="37"/>
      <c r="AR88" s="37"/>
      <c r="AS88" s="37"/>
      <c r="AT88" s="37"/>
    </row>
    <row r="89" spans="1:46">
      <c r="A89" s="265">
        <v>44204</v>
      </c>
      <c r="B89" s="278" t="s">
        <v>154</v>
      </c>
      <c r="C89" s="37">
        <v>883175156</v>
      </c>
      <c r="D89" s="504" t="s">
        <v>11662</v>
      </c>
      <c r="E89" s="278" t="s">
        <v>139</v>
      </c>
      <c r="F89" s="278" t="s">
        <v>140</v>
      </c>
      <c r="G89" s="37"/>
      <c r="H89" s="37"/>
      <c r="I89" s="265">
        <v>44211</v>
      </c>
      <c r="J89" s="37"/>
      <c r="K89" s="37"/>
      <c r="L89" s="278" t="s">
        <v>3159</v>
      </c>
      <c r="M89" s="37">
        <v>95</v>
      </c>
      <c r="N89" s="278"/>
      <c r="O89" s="278" t="s">
        <v>11665</v>
      </c>
      <c r="P89" s="37"/>
      <c r="Q89" s="37"/>
      <c r="R89" s="37"/>
      <c r="S89" s="37"/>
      <c r="T89" s="37"/>
      <c r="U89" s="37"/>
      <c r="V89" s="37"/>
      <c r="W89" s="37"/>
      <c r="X89" s="37"/>
      <c r="Y89" s="37"/>
      <c r="Z89" s="37"/>
      <c r="AA89" s="37"/>
      <c r="AB89" s="37"/>
      <c r="AC89" s="37"/>
      <c r="AD89" s="37"/>
      <c r="AE89" s="37"/>
      <c r="AF89" s="37"/>
      <c r="AG89" s="37"/>
      <c r="AH89" s="37"/>
      <c r="AI89" s="37"/>
      <c r="AJ89" s="37"/>
      <c r="AK89" s="37"/>
      <c r="AL89" s="37"/>
      <c r="AM89" s="37"/>
      <c r="AN89" s="37"/>
      <c r="AO89" s="37"/>
      <c r="AP89" s="37"/>
      <c r="AQ89" s="37"/>
      <c r="AR89" s="37"/>
      <c r="AS89" s="37"/>
      <c r="AT89" s="37"/>
    </row>
    <row r="90" spans="1:46">
      <c r="A90" s="265">
        <v>44204</v>
      </c>
      <c r="B90" s="278" t="s">
        <v>146</v>
      </c>
      <c r="C90" s="37">
        <v>881905617</v>
      </c>
      <c r="D90" s="504" t="s">
        <v>11666</v>
      </c>
      <c r="E90" s="278" t="s">
        <v>139</v>
      </c>
      <c r="F90" s="278" t="s">
        <v>140</v>
      </c>
      <c r="G90" s="37"/>
      <c r="H90" s="37"/>
      <c r="I90" s="265">
        <v>44204</v>
      </c>
      <c r="J90" s="37"/>
      <c r="K90" s="37"/>
      <c r="L90" s="278" t="s">
        <v>187</v>
      </c>
      <c r="M90" s="37">
        <v>168</v>
      </c>
      <c r="N90" s="37"/>
      <c r="O90" s="618" t="s">
        <v>11647</v>
      </c>
      <c r="P90" s="37"/>
      <c r="Q90" s="37"/>
      <c r="R90" s="37"/>
      <c r="S90" s="37"/>
      <c r="T90" s="37"/>
      <c r="U90" s="37"/>
      <c r="V90" s="37"/>
      <c r="W90" s="37"/>
      <c r="X90" s="37"/>
      <c r="Y90" s="37"/>
      <c r="Z90" s="37"/>
      <c r="AA90" s="37"/>
      <c r="AB90" s="37"/>
      <c r="AC90" s="37"/>
      <c r="AD90" s="37"/>
      <c r="AE90" s="37"/>
      <c r="AF90" s="37"/>
      <c r="AG90" s="37"/>
      <c r="AH90" s="37"/>
      <c r="AI90" s="37"/>
      <c r="AJ90" s="37"/>
      <c r="AK90" s="37"/>
      <c r="AL90" s="37"/>
      <c r="AM90" s="37"/>
      <c r="AN90" s="37"/>
      <c r="AO90" s="37"/>
      <c r="AP90" s="37"/>
      <c r="AQ90" s="37"/>
      <c r="AR90" s="37"/>
      <c r="AS90" s="37"/>
      <c r="AT90" s="37"/>
    </row>
    <row r="91" spans="1:46">
      <c r="A91" s="265">
        <v>44204</v>
      </c>
      <c r="B91" s="278" t="s">
        <v>175</v>
      </c>
      <c r="C91" s="37">
        <v>880331946</v>
      </c>
      <c r="D91" s="37">
        <v>76182660</v>
      </c>
      <c r="E91" s="278" t="s">
        <v>152</v>
      </c>
      <c r="F91" s="278" t="s">
        <v>140</v>
      </c>
      <c r="G91" s="278" t="s">
        <v>142</v>
      </c>
      <c r="H91" s="37"/>
      <c r="I91" s="265">
        <v>44203</v>
      </c>
      <c r="J91" s="37"/>
      <c r="K91" s="37"/>
      <c r="L91" s="278" t="s">
        <v>142</v>
      </c>
      <c r="M91" s="37">
        <v>139</v>
      </c>
      <c r="N91" s="37"/>
      <c r="O91" s="618" t="s">
        <v>11661</v>
      </c>
      <c r="P91" s="37"/>
      <c r="Q91" s="37"/>
      <c r="R91" s="37"/>
      <c r="S91" s="37"/>
      <c r="T91" s="37"/>
      <c r="U91" s="37"/>
      <c r="V91" s="37"/>
      <c r="W91" s="37"/>
      <c r="X91" s="37"/>
      <c r="Y91" s="37"/>
      <c r="Z91" s="37"/>
      <c r="AA91" s="37"/>
      <c r="AB91" s="37"/>
      <c r="AC91" s="37"/>
      <c r="AD91" s="37"/>
      <c r="AE91" s="37"/>
      <c r="AF91" s="37"/>
      <c r="AG91" s="37"/>
      <c r="AH91" s="37"/>
      <c r="AI91" s="37"/>
      <c r="AJ91" s="37"/>
      <c r="AK91" s="37"/>
      <c r="AL91" s="37"/>
      <c r="AM91" s="37"/>
      <c r="AN91" s="37"/>
      <c r="AO91" s="37"/>
      <c r="AP91" s="37"/>
      <c r="AQ91" s="37"/>
      <c r="AR91" s="37"/>
      <c r="AS91" s="37"/>
      <c r="AT91" s="37"/>
    </row>
    <row r="92" spans="1:46">
      <c r="A92" s="265">
        <v>44204</v>
      </c>
      <c r="B92" s="278" t="s">
        <v>156</v>
      </c>
      <c r="C92" s="37">
        <v>880416594</v>
      </c>
      <c r="D92" s="517" t="s">
        <v>11667</v>
      </c>
      <c r="E92" s="278" t="s">
        <v>152</v>
      </c>
      <c r="F92" s="278" t="s">
        <v>140</v>
      </c>
      <c r="G92" s="37"/>
      <c r="H92" s="37"/>
      <c r="I92" s="265">
        <v>44204</v>
      </c>
      <c r="J92" s="37"/>
      <c r="K92" s="37"/>
      <c r="L92" s="278" t="s">
        <v>190</v>
      </c>
      <c r="M92" s="37">
        <v>999</v>
      </c>
      <c r="N92" s="37"/>
      <c r="O92" s="618" t="s">
        <v>11661</v>
      </c>
      <c r="P92" s="37"/>
      <c r="Q92" s="37"/>
      <c r="R92" s="37"/>
      <c r="S92" s="37"/>
      <c r="T92" s="37"/>
      <c r="U92" s="37"/>
      <c r="V92" s="37"/>
      <c r="W92" s="37"/>
      <c r="X92" s="37"/>
      <c r="Y92" s="37"/>
      <c r="Z92" s="37"/>
      <c r="AA92" s="37"/>
      <c r="AB92" s="37"/>
      <c r="AC92" s="37"/>
      <c r="AD92" s="37"/>
      <c r="AE92" s="37"/>
      <c r="AF92" s="37"/>
      <c r="AG92" s="37"/>
      <c r="AH92" s="37"/>
      <c r="AI92" s="37"/>
      <c r="AJ92" s="37"/>
      <c r="AK92" s="37"/>
      <c r="AL92" s="37"/>
      <c r="AM92" s="37"/>
      <c r="AN92" s="37"/>
      <c r="AO92" s="37"/>
      <c r="AP92" s="37"/>
      <c r="AQ92" s="37"/>
      <c r="AR92" s="37"/>
      <c r="AS92" s="37"/>
      <c r="AT92" s="37"/>
    </row>
    <row r="93" spans="1:46">
      <c r="A93" s="265">
        <v>44204</v>
      </c>
      <c r="B93" s="278" t="s">
        <v>156</v>
      </c>
      <c r="C93" s="37">
        <v>880416594</v>
      </c>
      <c r="D93" s="530">
        <v>22817037</v>
      </c>
      <c r="E93" s="278" t="s">
        <v>152</v>
      </c>
      <c r="F93" s="278" t="s">
        <v>140</v>
      </c>
      <c r="G93" s="37"/>
      <c r="H93" s="37"/>
      <c r="I93" s="265">
        <v>44204</v>
      </c>
      <c r="J93" s="37"/>
      <c r="K93" s="37"/>
      <c r="L93" s="278" t="s">
        <v>181</v>
      </c>
      <c r="M93" s="37">
        <v>119.49</v>
      </c>
      <c r="N93" s="37"/>
      <c r="O93" s="37"/>
      <c r="P93" s="37"/>
      <c r="Q93" s="37"/>
      <c r="R93" s="37"/>
      <c r="S93" s="37"/>
      <c r="T93" s="37"/>
      <c r="U93" s="37"/>
      <c r="V93" s="37"/>
      <c r="W93" s="37"/>
      <c r="X93" s="37"/>
      <c r="Y93" s="37"/>
      <c r="Z93" s="37"/>
      <c r="AA93" s="37"/>
      <c r="AB93" s="37"/>
      <c r="AC93" s="37"/>
      <c r="AD93" s="37"/>
      <c r="AE93" s="37"/>
      <c r="AF93" s="37"/>
      <c r="AG93" s="37"/>
      <c r="AH93" s="37"/>
      <c r="AI93" s="37"/>
      <c r="AJ93" s="37"/>
      <c r="AK93" s="37"/>
      <c r="AL93" s="37"/>
      <c r="AM93" s="37"/>
      <c r="AN93" s="37"/>
      <c r="AO93" s="37"/>
      <c r="AP93" s="37"/>
      <c r="AQ93" s="37"/>
      <c r="AR93" s="37"/>
      <c r="AS93" s="37"/>
      <c r="AT93" s="37"/>
    </row>
    <row r="94" spans="1:46">
      <c r="A94" s="265">
        <v>44228</v>
      </c>
      <c r="B94" s="278" t="s">
        <v>156</v>
      </c>
      <c r="C94" s="37">
        <v>880416594</v>
      </c>
      <c r="D94" s="530">
        <v>22817037</v>
      </c>
      <c r="E94" s="278" t="s">
        <v>152</v>
      </c>
      <c r="F94" s="278" t="s">
        <v>140</v>
      </c>
      <c r="G94" s="37"/>
      <c r="H94" s="37"/>
      <c r="I94" s="265">
        <v>44204</v>
      </c>
      <c r="J94" s="37"/>
      <c r="K94" s="37"/>
      <c r="L94" s="278" t="s">
        <v>11668</v>
      </c>
      <c r="M94" s="37">
        <v>3800</v>
      </c>
      <c r="N94" s="37"/>
      <c r="O94" s="618"/>
      <c r="P94" s="37"/>
      <c r="Q94" s="37"/>
      <c r="R94" s="37"/>
      <c r="S94" s="37"/>
      <c r="T94" s="37"/>
      <c r="U94" s="37"/>
      <c r="V94" s="37"/>
      <c r="W94" s="37"/>
      <c r="X94" s="37"/>
      <c r="Y94" s="37"/>
      <c r="Z94" s="37"/>
      <c r="AA94" s="37"/>
      <c r="AB94" s="37"/>
      <c r="AC94" s="37"/>
      <c r="AD94" s="37"/>
      <c r="AE94" s="37"/>
      <c r="AF94" s="37"/>
      <c r="AG94" s="37"/>
      <c r="AH94" s="37"/>
      <c r="AI94" s="37"/>
      <c r="AJ94" s="37"/>
      <c r="AK94" s="37"/>
      <c r="AL94" s="37"/>
      <c r="AM94" s="37"/>
      <c r="AN94" s="37"/>
      <c r="AO94" s="37"/>
      <c r="AP94" s="37"/>
      <c r="AQ94" s="37"/>
      <c r="AR94" s="37"/>
      <c r="AS94" s="37"/>
      <c r="AT94" s="37"/>
    </row>
    <row r="95" spans="1:46">
      <c r="A95" s="265">
        <v>44204</v>
      </c>
      <c r="B95" s="278" t="s">
        <v>156</v>
      </c>
      <c r="C95" s="37">
        <v>882096000</v>
      </c>
      <c r="D95" s="517" t="s">
        <v>11485</v>
      </c>
      <c r="E95" s="278" t="s">
        <v>139</v>
      </c>
      <c r="F95" s="278" t="s">
        <v>140</v>
      </c>
      <c r="G95" s="37"/>
      <c r="H95" s="37"/>
      <c r="I95" s="265">
        <v>44204</v>
      </c>
      <c r="J95" s="37"/>
      <c r="K95" s="37"/>
      <c r="L95" s="278" t="s">
        <v>168</v>
      </c>
      <c r="M95" s="37">
        <v>6200</v>
      </c>
      <c r="N95" s="37"/>
      <c r="O95" s="618" t="s">
        <v>11661</v>
      </c>
      <c r="P95" s="37"/>
      <c r="Q95" s="37"/>
      <c r="R95" s="37"/>
      <c r="S95" s="37"/>
      <c r="T95" s="37"/>
      <c r="U95" s="37"/>
      <c r="V95" s="37"/>
      <c r="W95" s="37"/>
      <c r="X95" s="37"/>
      <c r="Y95" s="37"/>
      <c r="Z95" s="37"/>
      <c r="AA95" s="37"/>
      <c r="AB95" s="37"/>
      <c r="AC95" s="37"/>
      <c r="AD95" s="37"/>
      <c r="AE95" s="37"/>
      <c r="AF95" s="37"/>
      <c r="AG95" s="37"/>
      <c r="AH95" s="37"/>
      <c r="AI95" s="37"/>
      <c r="AJ95" s="37"/>
      <c r="AK95" s="37"/>
      <c r="AL95" s="37"/>
      <c r="AM95" s="37"/>
      <c r="AN95" s="37"/>
      <c r="AO95" s="37"/>
      <c r="AP95" s="37"/>
      <c r="AQ95" s="37"/>
      <c r="AR95" s="37"/>
      <c r="AS95" s="37"/>
      <c r="AT95" s="37"/>
    </row>
    <row r="96" spans="1:46">
      <c r="A96" s="265">
        <v>44204</v>
      </c>
      <c r="B96" s="278" t="s">
        <v>178</v>
      </c>
      <c r="C96" s="37" t="s">
        <v>11655</v>
      </c>
      <c r="D96" s="37"/>
      <c r="E96" s="278" t="s">
        <v>139</v>
      </c>
      <c r="F96" s="278" t="s">
        <v>140</v>
      </c>
      <c r="G96" s="37"/>
      <c r="H96" s="37"/>
      <c r="I96" s="265">
        <v>44204</v>
      </c>
      <c r="J96" s="37"/>
      <c r="K96" s="37"/>
      <c r="L96" s="278" t="s">
        <v>187</v>
      </c>
      <c r="M96" s="37">
        <v>228</v>
      </c>
      <c r="N96" s="37"/>
      <c r="O96" s="278" t="s">
        <v>11661</v>
      </c>
      <c r="P96" s="37"/>
      <c r="Q96" s="37"/>
      <c r="R96" s="37"/>
      <c r="S96" s="37"/>
      <c r="T96" s="37"/>
      <c r="U96" s="37"/>
      <c r="V96" s="37"/>
      <c r="W96" s="37"/>
      <c r="X96" s="37"/>
      <c r="Y96" s="37"/>
      <c r="Z96" s="37"/>
      <c r="AA96" s="37"/>
      <c r="AB96" s="37"/>
      <c r="AC96" s="37"/>
      <c r="AD96" s="37"/>
      <c r="AE96" s="37"/>
      <c r="AF96" s="37"/>
      <c r="AG96" s="37"/>
      <c r="AH96" s="37"/>
      <c r="AI96" s="37"/>
      <c r="AJ96" s="37"/>
      <c r="AK96" s="37"/>
      <c r="AL96" s="37"/>
      <c r="AM96" s="37"/>
      <c r="AN96" s="37"/>
      <c r="AO96" s="37"/>
      <c r="AP96" s="37"/>
      <c r="AQ96" s="37"/>
      <c r="AR96" s="37"/>
      <c r="AS96" s="37"/>
      <c r="AT96" s="37"/>
    </row>
    <row r="97" spans="1:46">
      <c r="A97" s="265">
        <v>44204</v>
      </c>
      <c r="B97" s="278" t="s">
        <v>178</v>
      </c>
      <c r="C97" s="37">
        <v>881919368</v>
      </c>
      <c r="D97" s="37"/>
      <c r="E97" s="278" t="s">
        <v>139</v>
      </c>
      <c r="F97" s="278" t="s">
        <v>140</v>
      </c>
      <c r="G97" s="37"/>
      <c r="H97" s="37"/>
      <c r="I97" s="265">
        <v>44204</v>
      </c>
      <c r="J97" s="37"/>
      <c r="K97" s="37"/>
      <c r="L97" s="278" t="s">
        <v>172</v>
      </c>
      <c r="M97" s="37">
        <v>93</v>
      </c>
      <c r="N97" s="37"/>
      <c r="O97" s="37"/>
      <c r="P97" s="37"/>
      <c r="Q97" s="37"/>
      <c r="R97" s="37"/>
      <c r="S97" s="37"/>
      <c r="T97" s="37"/>
      <c r="U97" s="37"/>
      <c r="V97" s="37"/>
      <c r="W97" s="37"/>
      <c r="X97" s="37"/>
      <c r="Y97" s="37"/>
      <c r="Z97" s="37"/>
      <c r="AA97" s="37"/>
      <c r="AB97" s="37"/>
      <c r="AC97" s="37"/>
      <c r="AD97" s="37"/>
      <c r="AE97" s="37"/>
      <c r="AF97" s="37"/>
      <c r="AG97" s="37"/>
      <c r="AH97" s="37"/>
      <c r="AI97" s="37"/>
      <c r="AJ97" s="37"/>
      <c r="AK97" s="37"/>
      <c r="AL97" s="37"/>
      <c r="AM97" s="37"/>
      <c r="AN97" s="37"/>
      <c r="AO97" s="37"/>
      <c r="AP97" s="37"/>
      <c r="AQ97" s="37"/>
      <c r="AR97" s="37"/>
      <c r="AS97" s="37"/>
      <c r="AT97" s="37"/>
    </row>
    <row r="98" spans="1:46">
      <c r="A98" s="265">
        <v>44204</v>
      </c>
      <c r="B98" s="278" t="s">
        <v>156</v>
      </c>
      <c r="C98" s="37">
        <v>883085699</v>
      </c>
      <c r="D98" s="37"/>
      <c r="E98" s="278" t="s">
        <v>152</v>
      </c>
      <c r="F98" s="278" t="s">
        <v>140</v>
      </c>
      <c r="G98" s="37"/>
      <c r="H98" s="37"/>
      <c r="I98" s="265">
        <v>44204</v>
      </c>
      <c r="J98" s="37"/>
      <c r="K98" s="37"/>
      <c r="L98" s="278" t="s">
        <v>142</v>
      </c>
      <c r="M98" s="37">
        <v>302.66000000000003</v>
      </c>
      <c r="N98" s="37"/>
      <c r="O98" s="278" t="s">
        <v>11661</v>
      </c>
      <c r="P98" s="37"/>
      <c r="Q98" s="37"/>
      <c r="R98" s="37"/>
      <c r="S98" s="37"/>
      <c r="T98" s="37"/>
      <c r="U98" s="37"/>
      <c r="V98" s="37"/>
      <c r="W98" s="37"/>
      <c r="X98" s="37"/>
      <c r="Y98" s="37"/>
      <c r="Z98" s="37"/>
      <c r="AA98" s="37"/>
      <c r="AB98" s="37"/>
      <c r="AC98" s="37"/>
      <c r="AD98" s="37"/>
      <c r="AE98" s="37"/>
      <c r="AF98" s="37"/>
      <c r="AG98" s="37"/>
      <c r="AH98" s="37"/>
      <c r="AI98" s="37"/>
      <c r="AJ98" s="37"/>
      <c r="AK98" s="37"/>
      <c r="AL98" s="37"/>
      <c r="AM98" s="37"/>
      <c r="AN98" s="37"/>
      <c r="AO98" s="37"/>
      <c r="AP98" s="37"/>
      <c r="AQ98" s="37"/>
      <c r="AR98" s="37"/>
      <c r="AS98" s="37"/>
      <c r="AT98" s="37"/>
    </row>
    <row r="99" spans="1:46">
      <c r="A99" s="265">
        <v>44204</v>
      </c>
      <c r="B99" s="278" t="s">
        <v>175</v>
      </c>
      <c r="C99" s="37">
        <v>882888244</v>
      </c>
      <c r="D99" s="37"/>
      <c r="E99" s="278" t="s">
        <v>139</v>
      </c>
      <c r="F99" s="278" t="s">
        <v>140</v>
      </c>
      <c r="G99" s="628" t="s">
        <v>294</v>
      </c>
      <c r="H99" s="37"/>
      <c r="I99" s="265">
        <v>44204</v>
      </c>
      <c r="J99" s="37"/>
      <c r="K99" s="37"/>
      <c r="L99" s="278" t="s">
        <v>294</v>
      </c>
      <c r="M99" s="37">
        <v>763</v>
      </c>
      <c r="N99" s="37"/>
      <c r="O99" s="278" t="s">
        <v>11661</v>
      </c>
      <c r="P99" s="37"/>
      <c r="Q99" s="37"/>
      <c r="R99" s="37"/>
      <c r="S99" s="37"/>
      <c r="T99" s="37"/>
      <c r="U99" s="37"/>
      <c r="V99" s="37"/>
      <c r="W99" s="37"/>
      <c r="X99" s="37"/>
      <c r="Y99" s="37"/>
      <c r="Z99" s="37"/>
      <c r="AA99" s="37"/>
      <c r="AB99" s="37"/>
      <c r="AC99" s="37"/>
      <c r="AD99" s="37"/>
      <c r="AE99" s="37"/>
      <c r="AF99" s="37"/>
      <c r="AG99" s="37"/>
      <c r="AH99" s="37"/>
      <c r="AI99" s="37"/>
      <c r="AJ99" s="37"/>
      <c r="AK99" s="37"/>
      <c r="AL99" s="37"/>
      <c r="AM99" s="37"/>
      <c r="AN99" s="37"/>
      <c r="AO99" s="37"/>
      <c r="AP99" s="37"/>
      <c r="AQ99" s="37"/>
      <c r="AR99" s="37"/>
      <c r="AS99" s="37"/>
      <c r="AT99" s="37"/>
    </row>
    <row r="100" spans="1:46">
      <c r="A100" s="265">
        <v>44204</v>
      </c>
      <c r="B100" s="278" t="s">
        <v>154</v>
      </c>
      <c r="C100" s="525">
        <v>880434781</v>
      </c>
      <c r="D100" s="525">
        <v>7504522</v>
      </c>
      <c r="E100" s="278" t="s">
        <v>152</v>
      </c>
      <c r="F100" s="278" t="s">
        <v>140</v>
      </c>
      <c r="G100" s="628" t="s">
        <v>148</v>
      </c>
      <c r="H100" s="37"/>
      <c r="I100" s="265">
        <v>44204</v>
      </c>
      <c r="J100" s="37"/>
      <c r="K100" s="37"/>
      <c r="L100" s="278" t="s">
        <v>148</v>
      </c>
      <c r="M100" s="37">
        <v>272.39999999999998</v>
      </c>
      <c r="N100" s="37"/>
      <c r="O100" s="278" t="s">
        <v>11661</v>
      </c>
      <c r="P100" s="37"/>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37"/>
      <c r="AN100" s="37"/>
      <c r="AO100" s="37"/>
      <c r="AP100" s="37"/>
      <c r="AQ100" s="37"/>
      <c r="AR100" s="37"/>
      <c r="AS100" s="37"/>
      <c r="AT100" s="37"/>
    </row>
    <row r="101" spans="1:46">
      <c r="A101" s="265">
        <v>44204</v>
      </c>
      <c r="B101" s="278" t="s">
        <v>146</v>
      </c>
      <c r="C101" s="37">
        <v>881845308</v>
      </c>
      <c r="D101" s="504" t="s">
        <v>2796</v>
      </c>
      <c r="E101" s="278" t="s">
        <v>139</v>
      </c>
      <c r="F101" s="278" t="s">
        <v>140</v>
      </c>
      <c r="G101" s="37"/>
      <c r="H101" s="37"/>
      <c r="I101" s="265">
        <v>44204</v>
      </c>
      <c r="J101" s="37"/>
      <c r="K101" s="37"/>
      <c r="L101" s="278" t="s">
        <v>2124</v>
      </c>
      <c r="M101" s="37">
        <v>70742.03</v>
      </c>
      <c r="N101" s="278" t="s">
        <v>37</v>
      </c>
      <c r="O101" s="37"/>
      <c r="P101" s="37"/>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37"/>
      <c r="AN101" s="37"/>
      <c r="AO101" s="37"/>
      <c r="AP101" s="37"/>
      <c r="AQ101" s="37"/>
      <c r="AR101" s="37"/>
      <c r="AS101" s="37"/>
      <c r="AT101" s="37"/>
    </row>
    <row r="102" spans="1:46">
      <c r="A102" s="265">
        <v>44204</v>
      </c>
      <c r="B102" s="278" t="s">
        <v>146</v>
      </c>
      <c r="C102" s="37">
        <v>881715175</v>
      </c>
      <c r="D102" s="504" t="s">
        <v>2799</v>
      </c>
      <c r="E102" s="278" t="s">
        <v>139</v>
      </c>
      <c r="F102" s="278" t="s">
        <v>147</v>
      </c>
      <c r="G102" s="37"/>
      <c r="H102" s="37"/>
      <c r="I102" s="37"/>
      <c r="J102" s="37"/>
      <c r="K102" s="37"/>
      <c r="L102" s="37"/>
      <c r="M102" s="37"/>
      <c r="N102" s="278" t="s">
        <v>37</v>
      </c>
      <c r="O102" s="37"/>
      <c r="P102" s="37"/>
      <c r="Q102" s="265">
        <v>44202</v>
      </c>
      <c r="R102" s="37">
        <v>3998.94</v>
      </c>
      <c r="S102" s="572"/>
      <c r="T102" s="37"/>
      <c r="U102" s="37"/>
      <c r="V102" s="37"/>
      <c r="W102" s="37"/>
      <c r="X102" s="37"/>
      <c r="Y102" s="37"/>
      <c r="Z102" s="37"/>
      <c r="AA102" s="37"/>
      <c r="AB102" s="37"/>
      <c r="AC102" s="37"/>
      <c r="AD102" s="37"/>
      <c r="AE102" s="37"/>
      <c r="AF102" s="37"/>
      <c r="AG102" s="37"/>
      <c r="AH102" s="37"/>
      <c r="AI102" s="37"/>
      <c r="AJ102" s="37"/>
      <c r="AK102" s="37"/>
      <c r="AL102" s="37"/>
      <c r="AM102" s="37"/>
      <c r="AN102" s="37"/>
      <c r="AO102" s="37"/>
      <c r="AP102" s="37"/>
      <c r="AQ102" s="37"/>
      <c r="AR102" s="37"/>
      <c r="AS102" s="37"/>
      <c r="AT102" s="37"/>
    </row>
    <row r="103" spans="1:46">
      <c r="A103" s="265">
        <v>44204</v>
      </c>
      <c r="B103" s="278" t="s">
        <v>138</v>
      </c>
      <c r="C103" s="37">
        <v>880044483</v>
      </c>
      <c r="D103" s="37"/>
      <c r="E103" s="278" t="s">
        <v>139</v>
      </c>
      <c r="F103" s="278" t="s">
        <v>140</v>
      </c>
      <c r="G103" s="37"/>
      <c r="H103" s="37"/>
      <c r="I103" s="265">
        <v>44204</v>
      </c>
      <c r="J103" s="37"/>
      <c r="K103" s="37"/>
      <c r="L103" s="278" t="s">
        <v>1179</v>
      </c>
      <c r="M103" s="37">
        <v>359.94</v>
      </c>
      <c r="N103" s="37"/>
      <c r="O103" s="278" t="s">
        <v>11616</v>
      </c>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37"/>
      <c r="AN103" s="37"/>
      <c r="AO103" s="37"/>
      <c r="AP103" s="37"/>
      <c r="AQ103" s="37"/>
      <c r="AR103" s="37"/>
      <c r="AS103" s="37"/>
      <c r="AT103" s="37"/>
    </row>
    <row r="104" spans="1:46" ht="42">
      <c r="A104" s="265">
        <v>44204</v>
      </c>
      <c r="B104" s="278" t="s">
        <v>146</v>
      </c>
      <c r="C104" s="525" t="s">
        <v>11669</v>
      </c>
      <c r="D104" s="525" t="s">
        <v>11670</v>
      </c>
      <c r="E104" s="278" t="s">
        <v>139</v>
      </c>
      <c r="F104" s="278" t="s">
        <v>140</v>
      </c>
      <c r="G104" s="37"/>
      <c r="H104" s="37"/>
      <c r="I104" s="265">
        <v>44204</v>
      </c>
      <c r="J104" s="37"/>
      <c r="K104" s="37"/>
      <c r="L104" s="278" t="s">
        <v>225</v>
      </c>
      <c r="M104" s="37">
        <v>1</v>
      </c>
      <c r="N104" s="37"/>
      <c r="O104" s="618" t="s">
        <v>11661</v>
      </c>
      <c r="P104" s="37"/>
      <c r="Q104" s="278" t="s">
        <v>11671</v>
      </c>
      <c r="R104" s="37">
        <v>2275</v>
      </c>
      <c r="S104" s="37"/>
      <c r="T104" s="37"/>
      <c r="U104" s="37"/>
      <c r="V104" s="37"/>
      <c r="W104" s="37"/>
      <c r="X104" s="37"/>
      <c r="Y104" s="37"/>
      <c r="Z104" s="37"/>
      <c r="AA104" s="37"/>
      <c r="AB104" s="37"/>
      <c r="AC104" s="37"/>
      <c r="AD104" s="37"/>
      <c r="AE104" s="37"/>
      <c r="AF104" s="37"/>
      <c r="AG104" s="37"/>
      <c r="AH104" s="37"/>
      <c r="AI104" s="37"/>
      <c r="AJ104" s="37"/>
      <c r="AK104" s="37"/>
      <c r="AL104" s="37"/>
      <c r="AM104" s="37"/>
      <c r="AN104" s="37"/>
      <c r="AO104" s="37"/>
      <c r="AP104" s="37"/>
      <c r="AQ104" s="37"/>
      <c r="AR104" s="37"/>
      <c r="AS104" s="37"/>
      <c r="AT104" s="37"/>
    </row>
    <row r="105" spans="1:46">
      <c r="A105" s="265">
        <v>44204</v>
      </c>
      <c r="B105" s="278" t="s">
        <v>138</v>
      </c>
      <c r="C105" s="37">
        <v>882322320</v>
      </c>
      <c r="D105" s="37"/>
      <c r="E105" s="278" t="s">
        <v>139</v>
      </c>
      <c r="F105" s="278" t="s">
        <v>11672</v>
      </c>
      <c r="G105" s="37"/>
      <c r="H105" s="37"/>
      <c r="I105" s="265">
        <v>44204</v>
      </c>
      <c r="J105" s="37"/>
      <c r="K105" s="37"/>
      <c r="L105" s="278" t="s">
        <v>294</v>
      </c>
      <c r="M105" s="37">
        <v>16</v>
      </c>
      <c r="N105" s="37"/>
      <c r="O105" s="278" t="s">
        <v>11616</v>
      </c>
      <c r="P105" s="37"/>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37"/>
      <c r="AN105" s="37"/>
      <c r="AO105" s="37"/>
      <c r="AP105" s="37"/>
      <c r="AQ105" s="37"/>
      <c r="AR105" s="37"/>
      <c r="AS105" s="37"/>
      <c r="AT105" s="37"/>
    </row>
    <row r="106" spans="1:46" ht="18" customHeight="1">
      <c r="A106" s="265">
        <v>44204</v>
      </c>
      <c r="B106" s="278" t="s">
        <v>138</v>
      </c>
      <c r="C106" s="37">
        <v>881688890</v>
      </c>
      <c r="D106" s="37"/>
      <c r="E106" s="278" t="s">
        <v>152</v>
      </c>
      <c r="F106" s="278" t="s">
        <v>140</v>
      </c>
      <c r="G106" s="278"/>
      <c r="H106" s="37"/>
      <c r="I106" s="265">
        <v>44204</v>
      </c>
      <c r="J106" s="37"/>
      <c r="K106" s="37"/>
      <c r="L106" s="278" t="s">
        <v>142</v>
      </c>
      <c r="M106" s="37">
        <v>218.5</v>
      </c>
      <c r="N106" s="37"/>
      <c r="O106" s="278" t="s">
        <v>11617</v>
      </c>
      <c r="P106" s="37"/>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37"/>
      <c r="AN106" s="37"/>
      <c r="AO106" s="37"/>
      <c r="AP106" s="37"/>
      <c r="AQ106" s="37"/>
      <c r="AR106" s="37"/>
      <c r="AS106" s="37"/>
      <c r="AT106" s="37"/>
    </row>
    <row r="107" spans="1:46">
      <c r="A107" s="265">
        <v>44204</v>
      </c>
      <c r="B107" s="278" t="s">
        <v>138</v>
      </c>
      <c r="C107" s="37">
        <v>880673271</v>
      </c>
      <c r="D107" s="37"/>
      <c r="E107" s="278" t="s">
        <v>139</v>
      </c>
      <c r="F107" s="278" t="s">
        <v>140</v>
      </c>
      <c r="G107" s="37"/>
      <c r="H107" s="37"/>
      <c r="I107" s="265">
        <v>44204</v>
      </c>
      <c r="J107" s="37"/>
      <c r="K107" s="37"/>
      <c r="L107" s="278" t="s">
        <v>172</v>
      </c>
      <c r="M107" s="37">
        <v>464</v>
      </c>
      <c r="N107" s="37"/>
      <c r="O107" s="278" t="s">
        <v>11617</v>
      </c>
      <c r="P107" s="37"/>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37"/>
      <c r="AN107" s="37"/>
      <c r="AO107" s="37"/>
      <c r="AP107" s="37"/>
      <c r="AQ107" s="37"/>
      <c r="AR107" s="37"/>
      <c r="AS107" s="37"/>
      <c r="AT107" s="37"/>
    </row>
    <row r="108" spans="1:46">
      <c r="A108" s="265">
        <v>44204</v>
      </c>
      <c r="B108" s="278" t="s">
        <v>156</v>
      </c>
      <c r="C108" s="37">
        <v>880532102</v>
      </c>
      <c r="D108" s="37"/>
      <c r="E108" s="278" t="s">
        <v>152</v>
      </c>
      <c r="F108" s="278" t="s">
        <v>140</v>
      </c>
      <c r="G108" s="37"/>
      <c r="H108" s="37"/>
      <c r="I108" s="265">
        <v>44204</v>
      </c>
      <c r="J108" s="37"/>
      <c r="K108" s="37"/>
      <c r="L108" s="278" t="s">
        <v>142</v>
      </c>
      <c r="M108" s="37">
        <v>1014.12</v>
      </c>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37"/>
      <c r="AN108" s="37"/>
      <c r="AO108" s="37"/>
      <c r="AP108" s="37"/>
      <c r="AQ108" s="37"/>
      <c r="AR108" s="37"/>
      <c r="AS108" s="37"/>
      <c r="AT108" s="37"/>
    </row>
    <row r="109" spans="1:46">
      <c r="A109" s="265">
        <v>44204</v>
      </c>
      <c r="B109" s="278" t="s">
        <v>156</v>
      </c>
      <c r="C109" s="37">
        <v>882047837</v>
      </c>
      <c r="D109" s="37"/>
      <c r="E109" s="278" t="s">
        <v>139</v>
      </c>
      <c r="F109" s="278" t="s">
        <v>140</v>
      </c>
      <c r="G109" s="37"/>
      <c r="H109" s="37"/>
      <c r="I109" s="265">
        <v>44204</v>
      </c>
      <c r="J109" s="37"/>
      <c r="K109" s="37"/>
      <c r="L109" s="278" t="s">
        <v>142</v>
      </c>
      <c r="M109" s="37">
        <v>5735</v>
      </c>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37"/>
      <c r="AN109" s="37"/>
      <c r="AO109" s="37"/>
      <c r="AP109" s="37"/>
      <c r="AQ109" s="37"/>
      <c r="AR109" s="37"/>
      <c r="AS109" s="37"/>
      <c r="AT109" s="37"/>
    </row>
    <row r="110" spans="1:46">
      <c r="A110" s="265">
        <v>44204</v>
      </c>
      <c r="B110" s="278" t="s">
        <v>157</v>
      </c>
      <c r="C110" s="37">
        <v>880385619</v>
      </c>
      <c r="D110" s="517" t="s">
        <v>3002</v>
      </c>
      <c r="E110" s="278" t="s">
        <v>139</v>
      </c>
      <c r="F110" s="278" t="s">
        <v>140</v>
      </c>
      <c r="G110" s="278" t="s">
        <v>168</v>
      </c>
      <c r="H110" s="37"/>
      <c r="I110" s="265">
        <v>44204</v>
      </c>
      <c r="J110" s="37"/>
      <c r="K110" s="37"/>
      <c r="L110" s="278" t="s">
        <v>6234</v>
      </c>
      <c r="M110" s="37">
        <v>1000</v>
      </c>
      <c r="N110" s="37"/>
      <c r="O110" s="278" t="s">
        <v>2876</v>
      </c>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37"/>
      <c r="AN110" s="37"/>
      <c r="AO110" s="37"/>
      <c r="AP110" s="37"/>
      <c r="AQ110" s="37"/>
      <c r="AR110" s="37"/>
      <c r="AS110" s="37"/>
      <c r="AT110" s="37"/>
    </row>
    <row r="111" spans="1:46">
      <c r="A111" s="265">
        <v>44204</v>
      </c>
      <c r="B111" s="278" t="s">
        <v>138</v>
      </c>
      <c r="C111" s="37">
        <v>883046075</v>
      </c>
      <c r="D111" s="37"/>
      <c r="E111" s="278" t="s">
        <v>152</v>
      </c>
      <c r="F111" s="278" t="s">
        <v>140</v>
      </c>
      <c r="G111" s="37"/>
      <c r="H111" s="37"/>
      <c r="I111" s="37"/>
      <c r="J111" s="37"/>
      <c r="K111" s="37"/>
      <c r="L111" s="37"/>
      <c r="M111" s="37"/>
      <c r="N111" s="37"/>
      <c r="O111" s="278" t="s">
        <v>11673</v>
      </c>
      <c r="P111" s="37"/>
      <c r="Q111" s="37"/>
      <c r="R111" s="37"/>
      <c r="S111" s="572"/>
      <c r="T111" s="37"/>
      <c r="U111" s="37"/>
      <c r="V111" s="37"/>
      <c r="W111" s="37"/>
      <c r="X111" s="37"/>
      <c r="Y111" s="37"/>
      <c r="Z111" s="37"/>
      <c r="AA111" s="37"/>
      <c r="AB111" s="37"/>
      <c r="AC111" s="37"/>
      <c r="AD111" s="37"/>
      <c r="AE111" s="37"/>
      <c r="AF111" s="37"/>
      <c r="AG111" s="37"/>
      <c r="AH111" s="37"/>
      <c r="AI111" s="37"/>
      <c r="AJ111" s="37"/>
      <c r="AK111" s="37"/>
      <c r="AL111" s="37"/>
      <c r="AM111" s="37"/>
      <c r="AN111" s="37"/>
      <c r="AO111" s="37"/>
      <c r="AP111" s="37"/>
      <c r="AQ111" s="37"/>
      <c r="AR111" s="37"/>
      <c r="AS111" s="37"/>
      <c r="AT111" s="37"/>
    </row>
    <row r="112" spans="1:46">
      <c r="A112" s="265">
        <v>44204</v>
      </c>
      <c r="B112" s="278" t="s">
        <v>194</v>
      </c>
      <c r="C112" s="37">
        <v>882093801</v>
      </c>
      <c r="D112" s="37">
        <v>122671015</v>
      </c>
      <c r="E112" s="278" t="s">
        <v>152</v>
      </c>
      <c r="F112" s="278" t="s">
        <v>140</v>
      </c>
      <c r="G112" s="278" t="s">
        <v>142</v>
      </c>
      <c r="H112" s="37"/>
      <c r="I112" s="265">
        <v>44204</v>
      </c>
      <c r="J112" s="37"/>
      <c r="K112" s="37"/>
      <c r="L112" s="278" t="s">
        <v>142</v>
      </c>
      <c r="M112" s="37">
        <v>463.2</v>
      </c>
      <c r="N112" s="37"/>
      <c r="O112" s="278" t="s">
        <v>11661</v>
      </c>
      <c r="P112" s="37"/>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37"/>
      <c r="AN112" s="37"/>
      <c r="AO112" s="37"/>
      <c r="AP112" s="37"/>
      <c r="AQ112" s="37"/>
      <c r="AR112" s="37"/>
      <c r="AS112" s="37"/>
      <c r="AT112" s="37"/>
    </row>
    <row r="113" spans="1:46">
      <c r="A113" s="265">
        <v>44204</v>
      </c>
      <c r="B113" s="278" t="s">
        <v>194</v>
      </c>
      <c r="C113" s="37">
        <v>880446376</v>
      </c>
      <c r="D113" s="516" t="s">
        <v>4486</v>
      </c>
      <c r="E113" s="278" t="s">
        <v>139</v>
      </c>
      <c r="F113" s="278" t="s">
        <v>140</v>
      </c>
      <c r="G113" s="278" t="s">
        <v>142</v>
      </c>
      <c r="H113" s="37"/>
      <c r="I113" s="265">
        <v>44204</v>
      </c>
      <c r="J113" s="37"/>
      <c r="K113" s="37"/>
      <c r="L113" s="278" t="s">
        <v>142</v>
      </c>
      <c r="M113" s="37">
        <v>96.65</v>
      </c>
      <c r="N113" s="37"/>
      <c r="O113" s="278" t="s">
        <v>11661</v>
      </c>
      <c r="P113" s="37"/>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37"/>
      <c r="AN113" s="37"/>
      <c r="AO113" s="37"/>
      <c r="AP113" s="37"/>
      <c r="AQ113" s="37"/>
      <c r="AR113" s="37"/>
      <c r="AS113" s="37"/>
      <c r="AT113" s="37"/>
    </row>
    <row r="114" spans="1:46">
      <c r="A114" s="265">
        <v>44204</v>
      </c>
      <c r="B114" s="278" t="s">
        <v>194</v>
      </c>
      <c r="C114" s="37">
        <v>881352797</v>
      </c>
      <c r="D114" s="516" t="s">
        <v>3034</v>
      </c>
      <c r="E114" s="278" t="s">
        <v>152</v>
      </c>
      <c r="F114" s="278" t="s">
        <v>140</v>
      </c>
      <c r="G114" s="278" t="s">
        <v>142</v>
      </c>
      <c r="H114" s="37"/>
      <c r="I114" s="265">
        <v>44204</v>
      </c>
      <c r="J114" s="37"/>
      <c r="K114" s="37"/>
      <c r="L114" s="278" t="s">
        <v>142</v>
      </c>
      <c r="M114" s="37">
        <v>117.5</v>
      </c>
      <c r="N114" s="37"/>
      <c r="O114" s="278" t="s">
        <v>11661</v>
      </c>
      <c r="P114" s="37"/>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37"/>
      <c r="AN114" s="37"/>
      <c r="AO114" s="37"/>
      <c r="AP114" s="37"/>
      <c r="AQ114" s="37"/>
      <c r="AR114" s="37"/>
      <c r="AS114" s="37"/>
      <c r="AT114" s="37"/>
    </row>
    <row r="115" spans="1:46">
      <c r="A115" s="265">
        <v>44204</v>
      </c>
      <c r="B115" s="278" t="s">
        <v>281</v>
      </c>
      <c r="C115" s="37">
        <v>880457397</v>
      </c>
      <c r="D115" s="504" t="s">
        <v>11674</v>
      </c>
      <c r="E115" s="278" t="s">
        <v>139</v>
      </c>
      <c r="F115" s="278" t="s">
        <v>140</v>
      </c>
      <c r="G115" s="278" t="s">
        <v>142</v>
      </c>
      <c r="H115" s="37"/>
      <c r="I115" s="265">
        <v>44204</v>
      </c>
      <c r="J115" s="37"/>
      <c r="K115" s="37"/>
      <c r="L115" s="278" t="s">
        <v>142</v>
      </c>
      <c r="M115" s="37">
        <v>3209</v>
      </c>
      <c r="N115" s="278" t="s">
        <v>37</v>
      </c>
      <c r="O115" s="37"/>
      <c r="P115" s="37"/>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37"/>
      <c r="AN115" s="37"/>
      <c r="AO115" s="37"/>
      <c r="AP115" s="37"/>
      <c r="AQ115" s="37"/>
      <c r="AR115" s="37"/>
      <c r="AS115" s="37"/>
      <c r="AT115" s="37"/>
    </row>
    <row r="116" spans="1:46">
      <c r="A116" s="265">
        <v>44204</v>
      </c>
      <c r="B116" s="278" t="s">
        <v>178</v>
      </c>
      <c r="C116" s="37">
        <v>883318657</v>
      </c>
      <c r="D116" s="37"/>
      <c r="E116" s="278" t="s">
        <v>139</v>
      </c>
      <c r="F116" s="278" t="s">
        <v>140</v>
      </c>
      <c r="G116" s="278" t="s">
        <v>148</v>
      </c>
      <c r="H116" s="37"/>
      <c r="I116" s="265">
        <v>44204</v>
      </c>
      <c r="J116" s="37"/>
      <c r="K116" s="37"/>
      <c r="L116" s="278" t="s">
        <v>148</v>
      </c>
      <c r="M116" s="37">
        <v>1</v>
      </c>
      <c r="N116" s="37"/>
      <c r="O116" s="37"/>
      <c r="P116" s="37"/>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37"/>
      <c r="AN116" s="37"/>
      <c r="AO116" s="37"/>
      <c r="AP116" s="37"/>
      <c r="AQ116" s="37"/>
      <c r="AR116" s="37"/>
      <c r="AS116" s="37"/>
      <c r="AT116" s="37"/>
    </row>
    <row r="117" spans="1:46">
      <c r="A117" s="265">
        <v>44204</v>
      </c>
      <c r="B117" s="278" t="s">
        <v>178</v>
      </c>
      <c r="C117" s="37">
        <v>882646314</v>
      </c>
      <c r="D117" s="37"/>
      <c r="E117" s="278" t="s">
        <v>152</v>
      </c>
      <c r="F117" s="278" t="s">
        <v>140</v>
      </c>
      <c r="G117" s="37"/>
      <c r="H117" s="37"/>
      <c r="I117" s="265">
        <v>44204</v>
      </c>
      <c r="J117" s="37"/>
      <c r="K117" s="37"/>
      <c r="L117" s="278" t="s">
        <v>287</v>
      </c>
      <c r="M117" s="37">
        <v>24000</v>
      </c>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37"/>
      <c r="AN117" s="37"/>
      <c r="AO117" s="37"/>
      <c r="AP117" s="37"/>
      <c r="AQ117" s="37"/>
      <c r="AR117" s="37"/>
      <c r="AS117" s="37"/>
      <c r="AT117" s="37"/>
    </row>
    <row r="118" spans="1:46">
      <c r="A118" s="265">
        <v>44204</v>
      </c>
      <c r="B118" s="278" t="s">
        <v>154</v>
      </c>
      <c r="C118" s="37">
        <v>882697385</v>
      </c>
      <c r="D118" s="504" t="s">
        <v>11675</v>
      </c>
      <c r="E118" s="278" t="s">
        <v>152</v>
      </c>
      <c r="F118" s="278" t="s">
        <v>140</v>
      </c>
      <c r="G118" s="37"/>
      <c r="H118" s="37"/>
      <c r="I118" s="265">
        <v>44204</v>
      </c>
      <c r="J118" s="37"/>
      <c r="K118" s="37"/>
      <c r="L118" s="278" t="s">
        <v>287</v>
      </c>
      <c r="M118" s="37">
        <v>1350</v>
      </c>
      <c r="N118" s="37"/>
      <c r="O118" s="278" t="s">
        <v>2887</v>
      </c>
      <c r="P118" s="37"/>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37"/>
      <c r="AN118" s="37"/>
      <c r="AO118" s="37"/>
      <c r="AP118" s="37"/>
      <c r="AQ118" s="37"/>
      <c r="AR118" s="37"/>
      <c r="AS118" s="37"/>
      <c r="AT118" s="37"/>
    </row>
    <row r="119" spans="1:46">
      <c r="A119" s="265">
        <v>44207</v>
      </c>
      <c r="B119" s="278" t="s">
        <v>138</v>
      </c>
      <c r="C119" s="37">
        <v>880438167</v>
      </c>
      <c r="D119" s="504" t="s">
        <v>11634</v>
      </c>
      <c r="E119" s="278" t="s">
        <v>139</v>
      </c>
      <c r="F119" s="278" t="s">
        <v>140</v>
      </c>
      <c r="G119" s="278" t="s">
        <v>142</v>
      </c>
      <c r="H119" s="37"/>
      <c r="I119" s="265">
        <v>44208</v>
      </c>
      <c r="J119" s="37"/>
      <c r="K119" s="37"/>
      <c r="L119" s="278" t="s">
        <v>142</v>
      </c>
      <c r="M119" s="37">
        <v>46057</v>
      </c>
      <c r="N119" s="37"/>
      <c r="O119" s="278" t="s">
        <v>11676</v>
      </c>
      <c r="P119" s="37"/>
      <c r="Q119" s="265">
        <v>44207</v>
      </c>
      <c r="R119" s="37">
        <v>59141.5</v>
      </c>
      <c r="S119" s="37"/>
      <c r="T119" s="37"/>
      <c r="U119" s="37"/>
      <c r="V119" s="37"/>
      <c r="W119" s="37"/>
      <c r="X119" s="37"/>
      <c r="Y119" s="37"/>
      <c r="Z119" s="37"/>
      <c r="AA119" s="37"/>
      <c r="AB119" s="37"/>
      <c r="AC119" s="37"/>
      <c r="AD119" s="37"/>
      <c r="AE119" s="37"/>
      <c r="AF119" s="37"/>
      <c r="AG119" s="37"/>
      <c r="AH119" s="37"/>
      <c r="AI119" s="37"/>
      <c r="AJ119" s="37"/>
      <c r="AK119" s="37"/>
      <c r="AL119" s="37"/>
      <c r="AM119" s="37"/>
      <c r="AN119" s="37"/>
      <c r="AO119" s="37"/>
      <c r="AP119" s="37"/>
      <c r="AQ119" s="37"/>
      <c r="AR119" s="37"/>
      <c r="AS119" s="37"/>
      <c r="AT119" s="37"/>
    </row>
    <row r="120" spans="1:46">
      <c r="A120" s="265">
        <v>44207</v>
      </c>
      <c r="B120" s="278" t="s">
        <v>194</v>
      </c>
      <c r="C120" s="37">
        <v>881548220</v>
      </c>
      <c r="D120" s="504" t="s">
        <v>2874</v>
      </c>
      <c r="E120" s="278" t="s">
        <v>152</v>
      </c>
      <c r="F120" s="278" t="s">
        <v>140</v>
      </c>
      <c r="G120" s="278" t="s">
        <v>200</v>
      </c>
      <c r="H120" s="265">
        <v>44205</v>
      </c>
      <c r="I120" s="265">
        <v>44207</v>
      </c>
      <c r="J120" s="37"/>
      <c r="K120" s="37"/>
      <c r="L120" s="278" t="s">
        <v>200</v>
      </c>
      <c r="M120" s="37">
        <v>65227.68</v>
      </c>
      <c r="N120" s="37"/>
      <c r="O120" s="278" t="s">
        <v>11677</v>
      </c>
      <c r="P120" s="37"/>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37"/>
      <c r="AN120" s="37"/>
      <c r="AO120" s="37"/>
      <c r="AP120" s="37"/>
      <c r="AQ120" s="37"/>
      <c r="AR120" s="37"/>
      <c r="AS120" s="37"/>
      <c r="AT120" s="37"/>
    </row>
    <row r="121" spans="1:46">
      <c r="A121" s="265">
        <v>44207</v>
      </c>
      <c r="B121" s="278" t="s">
        <v>156</v>
      </c>
      <c r="C121" s="37">
        <v>880444935</v>
      </c>
      <c r="D121" s="530">
        <v>1597790433</v>
      </c>
      <c r="E121" s="278" t="s">
        <v>139</v>
      </c>
      <c r="F121" s="278" t="s">
        <v>140</v>
      </c>
      <c r="G121" s="37"/>
      <c r="H121" s="37"/>
      <c r="I121" s="265">
        <v>44207</v>
      </c>
      <c r="J121" s="37"/>
      <c r="K121" s="37"/>
      <c r="L121" s="278" t="s">
        <v>142</v>
      </c>
      <c r="M121" s="37">
        <v>9064</v>
      </c>
      <c r="N121" s="37"/>
      <c r="O121" s="278" t="s">
        <v>11678</v>
      </c>
      <c r="P121" s="37"/>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37"/>
      <c r="AN121" s="37"/>
      <c r="AO121" s="37"/>
      <c r="AP121" s="37"/>
      <c r="AQ121" s="37"/>
      <c r="AR121" s="37"/>
      <c r="AS121" s="37"/>
      <c r="AT121" s="37"/>
    </row>
    <row r="122" spans="1:46">
      <c r="A122" s="265">
        <v>44207</v>
      </c>
      <c r="B122" s="278" t="s">
        <v>157</v>
      </c>
      <c r="C122" s="37">
        <v>880005480</v>
      </c>
      <c r="D122" s="37">
        <v>2714008001</v>
      </c>
      <c r="E122" s="278" t="s">
        <v>152</v>
      </c>
      <c r="F122" s="278" t="s">
        <v>140</v>
      </c>
      <c r="G122" s="278" t="s">
        <v>142</v>
      </c>
      <c r="H122" s="37"/>
      <c r="I122" s="265">
        <v>44207</v>
      </c>
      <c r="J122" s="37"/>
      <c r="K122" s="37"/>
      <c r="L122" s="278" t="s">
        <v>142</v>
      </c>
      <c r="M122" s="37">
        <f>35+379</f>
        <v>414</v>
      </c>
      <c r="N122" s="37"/>
      <c r="O122" s="278" t="s">
        <v>2876</v>
      </c>
      <c r="P122" s="37"/>
      <c r="Q122" s="37"/>
      <c r="R122" s="37"/>
      <c r="S122" s="37"/>
      <c r="T122" s="37"/>
      <c r="U122" s="37"/>
      <c r="V122" s="37"/>
      <c r="W122" s="37"/>
      <c r="X122" s="37"/>
      <c r="Y122" s="37"/>
      <c r="Z122" s="37"/>
      <c r="AA122" s="37"/>
      <c r="AB122" s="37"/>
      <c r="AC122" s="37"/>
      <c r="AD122" s="37"/>
      <c r="AE122" s="37"/>
      <c r="AF122" s="37"/>
      <c r="AG122" s="37"/>
      <c r="AH122" s="37"/>
      <c r="AI122" s="37"/>
      <c r="AJ122" s="37"/>
      <c r="AK122" s="37"/>
      <c r="AL122" s="37"/>
      <c r="AM122" s="37"/>
      <c r="AN122" s="37"/>
      <c r="AO122" s="37"/>
      <c r="AP122" s="37"/>
      <c r="AQ122" s="37"/>
      <c r="AR122" s="37"/>
      <c r="AS122" s="37"/>
      <c r="AT122" s="37"/>
    </row>
    <row r="123" spans="1:46">
      <c r="A123" s="265">
        <v>44207</v>
      </c>
      <c r="B123" s="278" t="s">
        <v>156</v>
      </c>
      <c r="C123" s="37">
        <v>882047837</v>
      </c>
      <c r="D123" s="517" t="s">
        <v>4475</v>
      </c>
      <c r="E123" s="278" t="s">
        <v>139</v>
      </c>
      <c r="F123" s="278" t="s">
        <v>140</v>
      </c>
      <c r="G123" s="37"/>
      <c r="H123" s="37"/>
      <c r="I123" s="265">
        <v>44207</v>
      </c>
      <c r="J123" s="37"/>
      <c r="K123" s="37"/>
      <c r="L123" s="278" t="s">
        <v>142</v>
      </c>
      <c r="M123" s="37">
        <v>13947</v>
      </c>
      <c r="N123" s="37"/>
      <c r="O123" s="278" t="s">
        <v>11679</v>
      </c>
      <c r="P123" s="37"/>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37"/>
      <c r="AN123" s="37"/>
      <c r="AO123" s="37"/>
      <c r="AP123" s="37"/>
      <c r="AQ123" s="37"/>
      <c r="AR123" s="37"/>
      <c r="AS123" s="37"/>
      <c r="AT123" s="37"/>
    </row>
    <row r="124" spans="1:46">
      <c r="A124" s="265">
        <v>44207</v>
      </c>
      <c r="B124" s="278" t="s">
        <v>157</v>
      </c>
      <c r="C124" s="37">
        <v>882888323</v>
      </c>
      <c r="D124" s="504" t="s">
        <v>11680</v>
      </c>
      <c r="E124" s="278" t="s">
        <v>139</v>
      </c>
      <c r="F124" s="278" t="s">
        <v>140</v>
      </c>
      <c r="G124" s="278" t="s">
        <v>142</v>
      </c>
      <c r="H124" s="37"/>
      <c r="I124" s="265">
        <v>44207</v>
      </c>
      <c r="J124" s="37"/>
      <c r="K124" s="37"/>
      <c r="L124" s="278" t="s">
        <v>142</v>
      </c>
      <c r="M124" s="37">
        <v>96</v>
      </c>
      <c r="N124" s="37"/>
      <c r="O124" s="278" t="s">
        <v>11681</v>
      </c>
      <c r="P124" s="37"/>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37"/>
      <c r="AN124" s="37"/>
      <c r="AO124" s="37"/>
      <c r="AP124" s="37"/>
      <c r="AQ124" s="37"/>
      <c r="AR124" s="37"/>
      <c r="AS124" s="37"/>
      <c r="AT124" s="37"/>
    </row>
    <row r="125" spans="1:46">
      <c r="A125" s="265">
        <v>44207</v>
      </c>
      <c r="B125" s="278" t="s">
        <v>157</v>
      </c>
      <c r="C125" s="37">
        <v>882251073</v>
      </c>
      <c r="D125" s="504" t="s">
        <v>11682</v>
      </c>
      <c r="E125" s="278" t="s">
        <v>139</v>
      </c>
      <c r="F125" s="278" t="s">
        <v>140</v>
      </c>
      <c r="G125" s="278" t="s">
        <v>148</v>
      </c>
      <c r="H125" s="37"/>
      <c r="I125" s="265">
        <v>44207</v>
      </c>
      <c r="J125" s="37"/>
      <c r="K125" s="37"/>
      <c r="L125" s="278" t="s">
        <v>148</v>
      </c>
      <c r="M125" s="37">
        <v>55</v>
      </c>
      <c r="N125" s="37"/>
      <c r="O125" s="278" t="s">
        <v>11677</v>
      </c>
      <c r="P125" s="37"/>
      <c r="Q125" s="37"/>
      <c r="R125" s="37"/>
      <c r="S125" s="37"/>
      <c r="T125" s="37"/>
      <c r="U125" s="37"/>
      <c r="V125" s="37"/>
      <c r="W125" s="37"/>
      <c r="X125" s="37"/>
      <c r="Y125" s="37"/>
      <c r="Z125" s="37"/>
      <c r="AA125" s="37"/>
      <c r="AB125" s="37"/>
      <c r="AC125" s="37"/>
      <c r="AD125" s="37"/>
      <c r="AE125" s="37"/>
      <c r="AF125" s="37"/>
      <c r="AG125" s="37"/>
      <c r="AH125" s="37"/>
      <c r="AI125" s="37"/>
      <c r="AJ125" s="37"/>
      <c r="AK125" s="37"/>
      <c r="AL125" s="37"/>
      <c r="AM125" s="37"/>
      <c r="AN125" s="37"/>
      <c r="AO125" s="37"/>
      <c r="AP125" s="37"/>
      <c r="AQ125" s="37"/>
      <c r="AR125" s="37"/>
      <c r="AS125" s="37"/>
      <c r="AT125" s="37"/>
    </row>
    <row r="126" spans="1:46">
      <c r="A126" s="265">
        <v>44207</v>
      </c>
      <c r="B126" s="278" t="s">
        <v>157</v>
      </c>
      <c r="C126" s="37">
        <v>881736326</v>
      </c>
      <c r="D126" s="37">
        <v>350749960</v>
      </c>
      <c r="E126" s="278" t="s">
        <v>139</v>
      </c>
      <c r="F126" s="278" t="s">
        <v>140</v>
      </c>
      <c r="G126" s="278" t="s">
        <v>176</v>
      </c>
      <c r="H126" s="37"/>
      <c r="I126" s="265">
        <v>44207</v>
      </c>
      <c r="J126" s="37"/>
      <c r="K126" s="37"/>
      <c r="L126" s="278" t="s">
        <v>176</v>
      </c>
      <c r="M126" s="37">
        <v>70</v>
      </c>
      <c r="N126" s="37"/>
      <c r="O126" s="278" t="s">
        <v>11681</v>
      </c>
      <c r="P126" s="37"/>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37"/>
      <c r="AN126" s="37"/>
      <c r="AO126" s="37"/>
      <c r="AP126" s="37"/>
      <c r="AQ126" s="37"/>
      <c r="AR126" s="37"/>
      <c r="AS126" s="37"/>
      <c r="AT126" s="37"/>
    </row>
    <row r="127" spans="1:46">
      <c r="A127" s="265">
        <v>44207</v>
      </c>
      <c r="B127" s="278" t="s">
        <v>146</v>
      </c>
      <c r="C127" s="37">
        <v>882301854</v>
      </c>
      <c r="D127" s="504" t="s">
        <v>2953</v>
      </c>
      <c r="E127" s="278" t="s">
        <v>345</v>
      </c>
      <c r="F127" s="278" t="s">
        <v>140</v>
      </c>
      <c r="G127" s="265"/>
      <c r="H127" s="37"/>
      <c r="I127" s="265">
        <v>44207</v>
      </c>
      <c r="J127" s="37"/>
      <c r="K127" s="37"/>
      <c r="L127" s="278" t="s">
        <v>187</v>
      </c>
      <c r="M127" s="37">
        <v>2993.9</v>
      </c>
      <c r="N127" s="37"/>
      <c r="O127" s="618" t="s">
        <v>11677</v>
      </c>
      <c r="P127" s="37"/>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37"/>
      <c r="AN127" s="37"/>
      <c r="AO127" s="37"/>
      <c r="AP127" s="37"/>
      <c r="AQ127" s="37"/>
      <c r="AR127" s="37"/>
      <c r="AS127" s="37"/>
      <c r="AT127" s="37"/>
    </row>
    <row r="128" spans="1:46">
      <c r="A128" s="265">
        <v>44214</v>
      </c>
      <c r="B128" s="278" t="s">
        <v>156</v>
      </c>
      <c r="C128" s="37">
        <v>883454442</v>
      </c>
      <c r="D128" s="517" t="s">
        <v>11683</v>
      </c>
      <c r="E128" s="278" t="s">
        <v>152</v>
      </c>
      <c r="F128" s="278" t="s">
        <v>140</v>
      </c>
      <c r="G128" s="331"/>
      <c r="H128" s="331"/>
      <c r="I128" s="265">
        <v>44211</v>
      </c>
      <c r="J128" s="37"/>
      <c r="K128" s="37"/>
      <c r="L128" s="278" t="s">
        <v>142</v>
      </c>
      <c r="M128" s="629">
        <v>944.2</v>
      </c>
      <c r="N128" s="37"/>
      <c r="O128" s="278" t="s">
        <v>11684</v>
      </c>
      <c r="P128" s="37"/>
      <c r="Q128" s="37"/>
      <c r="R128" s="37"/>
      <c r="S128" s="37"/>
      <c r="T128" s="37"/>
      <c r="U128" s="37"/>
      <c r="V128" s="37"/>
      <c r="W128" s="37"/>
      <c r="X128" s="37"/>
      <c r="Y128" s="37"/>
      <c r="Z128" s="37"/>
      <c r="AA128" s="37"/>
      <c r="AB128" s="37"/>
      <c r="AC128" s="37"/>
      <c r="AD128" s="37"/>
      <c r="AE128" s="37"/>
      <c r="AF128" s="37"/>
      <c r="AG128" s="37"/>
      <c r="AH128" s="37"/>
      <c r="AI128" s="37"/>
      <c r="AJ128" s="37"/>
      <c r="AK128" s="37"/>
      <c r="AL128" s="37"/>
      <c r="AM128" s="37"/>
      <c r="AN128" s="37"/>
      <c r="AO128" s="37"/>
      <c r="AP128" s="37"/>
      <c r="AQ128" s="37"/>
      <c r="AR128" s="37"/>
      <c r="AS128" s="37"/>
      <c r="AT128" s="37"/>
    </row>
    <row r="129" spans="1:46">
      <c r="A129" s="265">
        <v>44214</v>
      </c>
      <c r="B129" s="278" t="s">
        <v>156</v>
      </c>
      <c r="C129" s="37">
        <v>880416594</v>
      </c>
      <c r="D129" s="517" t="s">
        <v>11667</v>
      </c>
      <c r="E129" s="278" t="s">
        <v>152</v>
      </c>
      <c r="F129" s="278" t="s">
        <v>140</v>
      </c>
      <c r="G129" s="331"/>
      <c r="H129" s="331"/>
      <c r="I129" s="265">
        <v>44211</v>
      </c>
      <c r="J129" s="37"/>
      <c r="K129" s="37"/>
      <c r="L129" s="278" t="s">
        <v>190</v>
      </c>
      <c r="M129" s="629">
        <v>99</v>
      </c>
      <c r="N129" s="37"/>
      <c r="O129" s="278" t="s">
        <v>11685</v>
      </c>
      <c r="P129" s="37"/>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37"/>
      <c r="AN129" s="37"/>
      <c r="AO129" s="37"/>
      <c r="AP129" s="37"/>
      <c r="AQ129" s="37"/>
      <c r="AR129" s="37"/>
      <c r="AS129" s="37"/>
      <c r="AT129" s="37"/>
    </row>
    <row r="130" spans="1:46">
      <c r="A130" s="265">
        <v>44214</v>
      </c>
      <c r="B130" s="278" t="s">
        <v>194</v>
      </c>
      <c r="C130" s="37">
        <v>881352797</v>
      </c>
      <c r="D130" s="517" t="s">
        <v>3060</v>
      </c>
      <c r="E130" s="278" t="s">
        <v>152</v>
      </c>
      <c r="F130" s="278" t="s">
        <v>140</v>
      </c>
      <c r="G130" s="278" t="s">
        <v>142</v>
      </c>
      <c r="H130" s="331"/>
      <c r="I130" s="265">
        <v>44211</v>
      </c>
      <c r="J130" s="37"/>
      <c r="K130" s="37"/>
      <c r="L130" s="278" t="s">
        <v>142</v>
      </c>
      <c r="M130" s="37">
        <v>107.5</v>
      </c>
      <c r="N130" s="37"/>
      <c r="O130" s="278" t="s">
        <v>11686</v>
      </c>
      <c r="P130" s="37"/>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37"/>
      <c r="AN130" s="37"/>
      <c r="AO130" s="37"/>
      <c r="AP130" s="37"/>
      <c r="AQ130" s="37"/>
      <c r="AR130" s="37"/>
      <c r="AS130" s="37"/>
      <c r="AT130" s="37"/>
    </row>
    <row r="131" spans="1:46">
      <c r="A131" s="265">
        <v>44214</v>
      </c>
      <c r="B131" s="278" t="s">
        <v>146</v>
      </c>
      <c r="C131" s="37">
        <v>882301854</v>
      </c>
      <c r="D131" s="517" t="s">
        <v>2953</v>
      </c>
      <c r="E131" s="278" t="s">
        <v>345</v>
      </c>
      <c r="F131" s="278" t="s">
        <v>140</v>
      </c>
      <c r="G131" s="278"/>
      <c r="H131" s="37"/>
      <c r="I131" s="265">
        <v>44214</v>
      </c>
      <c r="J131" s="37"/>
      <c r="K131" s="37"/>
      <c r="L131" s="278" t="s">
        <v>187</v>
      </c>
      <c r="M131" s="37">
        <v>336</v>
      </c>
      <c r="N131" s="37"/>
      <c r="O131" s="618" t="s">
        <v>11686</v>
      </c>
      <c r="P131" s="37"/>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37"/>
      <c r="AN131" s="37"/>
      <c r="AO131" s="37"/>
      <c r="AP131" s="37"/>
      <c r="AQ131" s="37"/>
      <c r="AR131" s="37"/>
      <c r="AS131" s="37"/>
      <c r="AT131" s="37"/>
    </row>
    <row r="132" spans="1:46">
      <c r="A132" s="265">
        <v>44207</v>
      </c>
      <c r="B132" s="278" t="s">
        <v>157</v>
      </c>
      <c r="C132" s="37">
        <v>881484684</v>
      </c>
      <c r="D132" s="504" t="s">
        <v>11687</v>
      </c>
      <c r="E132" s="278" t="s">
        <v>139</v>
      </c>
      <c r="F132" s="278" t="s">
        <v>140</v>
      </c>
      <c r="G132" s="278" t="s">
        <v>142</v>
      </c>
      <c r="H132" s="37"/>
      <c r="I132" s="265">
        <v>44207</v>
      </c>
      <c r="J132" s="37"/>
      <c r="K132" s="37"/>
      <c r="L132" s="278" t="s">
        <v>142</v>
      </c>
      <c r="M132" s="37">
        <v>293.16000000000003</v>
      </c>
      <c r="N132" s="37"/>
      <c r="O132" s="278" t="s">
        <v>11681</v>
      </c>
      <c r="P132" s="37"/>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37"/>
      <c r="AN132" s="37"/>
      <c r="AO132" s="37"/>
      <c r="AP132" s="37"/>
      <c r="AQ132" s="37"/>
      <c r="AR132" s="37"/>
      <c r="AS132" s="37"/>
      <c r="AT132" s="37"/>
    </row>
    <row r="133" spans="1:46">
      <c r="A133" s="265">
        <v>44207</v>
      </c>
      <c r="B133" s="278" t="s">
        <v>146</v>
      </c>
      <c r="C133" s="37">
        <v>882245856</v>
      </c>
      <c r="D133" s="504" t="s">
        <v>2896</v>
      </c>
      <c r="E133" s="278" t="s">
        <v>139</v>
      </c>
      <c r="F133" s="278" t="s">
        <v>140</v>
      </c>
      <c r="G133" s="37"/>
      <c r="H133" s="37"/>
      <c r="I133" s="265">
        <v>44207</v>
      </c>
      <c r="J133" s="37"/>
      <c r="K133" s="37"/>
      <c r="L133" s="278" t="s">
        <v>200</v>
      </c>
      <c r="M133" s="37">
        <v>7199</v>
      </c>
      <c r="N133" s="37"/>
      <c r="O133" s="618" t="s">
        <v>11677</v>
      </c>
      <c r="P133" s="37"/>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37"/>
      <c r="AN133" s="37"/>
      <c r="AO133" s="37"/>
      <c r="AP133" s="37"/>
      <c r="AQ133" s="37"/>
      <c r="AR133" s="37"/>
      <c r="AS133" s="37"/>
      <c r="AT133" s="37"/>
    </row>
    <row r="134" spans="1:46">
      <c r="A134" s="265">
        <v>44207</v>
      </c>
      <c r="B134" s="278" t="s">
        <v>157</v>
      </c>
      <c r="C134" s="37">
        <v>880260290</v>
      </c>
      <c r="D134" s="504" t="s">
        <v>11688</v>
      </c>
      <c r="E134" s="278" t="s">
        <v>139</v>
      </c>
      <c r="F134" s="278" t="s">
        <v>140</v>
      </c>
      <c r="G134" s="278" t="s">
        <v>168</v>
      </c>
      <c r="H134" s="37"/>
      <c r="I134" s="265">
        <v>44207</v>
      </c>
      <c r="J134" s="37"/>
      <c r="K134" s="37"/>
      <c r="L134" s="278" t="s">
        <v>168</v>
      </c>
      <c r="M134" s="37">
        <v>470</v>
      </c>
      <c r="N134" s="37"/>
      <c r="O134" s="278" t="s">
        <v>11681</v>
      </c>
      <c r="P134" s="37"/>
      <c r="Q134" s="37"/>
      <c r="R134" s="37"/>
      <c r="S134" s="37"/>
      <c r="T134" s="37"/>
      <c r="U134" s="37"/>
      <c r="V134" s="37"/>
      <c r="W134" s="37"/>
      <c r="X134" s="37"/>
      <c r="Y134" s="37"/>
      <c r="Z134" s="37"/>
      <c r="AA134" s="37"/>
      <c r="AB134" s="37"/>
      <c r="AC134" s="37"/>
      <c r="AD134" s="37"/>
      <c r="AE134" s="37"/>
      <c r="AF134" s="37"/>
      <c r="AG134" s="37"/>
      <c r="AH134" s="37"/>
      <c r="AI134" s="37"/>
      <c r="AJ134" s="37"/>
      <c r="AK134" s="37"/>
      <c r="AL134" s="37"/>
      <c r="AM134" s="37"/>
      <c r="AN134" s="37"/>
      <c r="AO134" s="37"/>
      <c r="AP134" s="37"/>
      <c r="AQ134" s="37"/>
      <c r="AR134" s="37"/>
      <c r="AS134" s="37"/>
      <c r="AT134" s="37"/>
    </row>
    <row r="135" spans="1:46">
      <c r="A135" s="265">
        <v>44207</v>
      </c>
      <c r="B135" s="278" t="s">
        <v>146</v>
      </c>
      <c r="C135" s="37">
        <v>881942374</v>
      </c>
      <c r="D135" s="517" t="s">
        <v>2985</v>
      </c>
      <c r="E135" s="278" t="s">
        <v>152</v>
      </c>
      <c r="F135" s="278" t="s">
        <v>140</v>
      </c>
      <c r="G135" s="37"/>
      <c r="H135" s="37"/>
      <c r="I135" s="265">
        <v>44207</v>
      </c>
      <c r="J135" s="37"/>
      <c r="K135" s="37"/>
      <c r="L135" s="278" t="s">
        <v>142</v>
      </c>
      <c r="M135" s="37">
        <v>625.5</v>
      </c>
      <c r="N135" s="37"/>
      <c r="O135" s="618" t="s">
        <v>11681</v>
      </c>
      <c r="P135" s="37"/>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37"/>
      <c r="AN135" s="37"/>
      <c r="AO135" s="37"/>
      <c r="AP135" s="37"/>
      <c r="AQ135" s="37"/>
      <c r="AR135" s="37"/>
      <c r="AS135" s="37"/>
      <c r="AT135" s="37"/>
    </row>
    <row r="136" spans="1:46">
      <c r="A136" s="265">
        <v>44207</v>
      </c>
      <c r="B136" s="278" t="s">
        <v>146</v>
      </c>
      <c r="C136" s="37">
        <v>881640234</v>
      </c>
      <c r="D136" s="504" t="s">
        <v>3089</v>
      </c>
      <c r="E136" s="278" t="s">
        <v>139</v>
      </c>
      <c r="F136" s="278" t="s">
        <v>140</v>
      </c>
      <c r="G136" s="37"/>
      <c r="H136" s="37"/>
      <c r="I136" s="265">
        <v>44207</v>
      </c>
      <c r="J136" s="37"/>
      <c r="K136" s="37"/>
      <c r="L136" s="278" t="s">
        <v>182</v>
      </c>
      <c r="M136" s="37">
        <v>87</v>
      </c>
      <c r="N136" s="37"/>
      <c r="O136" s="618" t="s">
        <v>11677</v>
      </c>
      <c r="P136" s="37"/>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37"/>
      <c r="AN136" s="37"/>
      <c r="AO136" s="37"/>
      <c r="AP136" s="37"/>
      <c r="AQ136" s="37"/>
      <c r="AR136" s="37"/>
      <c r="AS136" s="37"/>
      <c r="AT136" s="37"/>
    </row>
    <row r="137" spans="1:46">
      <c r="A137" s="265">
        <v>44207</v>
      </c>
      <c r="B137" s="278" t="s">
        <v>194</v>
      </c>
      <c r="C137" s="37">
        <v>883058092</v>
      </c>
      <c r="D137" s="37"/>
      <c r="E137" s="278" t="s">
        <v>152</v>
      </c>
      <c r="F137" s="278" t="s">
        <v>140</v>
      </c>
      <c r="G137" s="278" t="s">
        <v>172</v>
      </c>
      <c r="H137" s="37"/>
      <c r="I137" s="37"/>
      <c r="J137" s="37"/>
      <c r="K137" s="37"/>
      <c r="L137" s="37"/>
      <c r="M137" s="37"/>
      <c r="N137" s="37"/>
      <c r="O137" s="278" t="s">
        <v>195</v>
      </c>
      <c r="P137" s="37"/>
      <c r="Q137" s="37"/>
      <c r="R137" s="37"/>
      <c r="S137" s="572"/>
      <c r="T137" s="37"/>
      <c r="U137" s="37"/>
      <c r="V137" s="37"/>
      <c r="W137" s="37"/>
      <c r="X137" s="37"/>
      <c r="Y137" s="37"/>
      <c r="Z137" s="37"/>
      <c r="AA137" s="37"/>
      <c r="AB137" s="37"/>
      <c r="AC137" s="37"/>
      <c r="AD137" s="37"/>
      <c r="AE137" s="37"/>
      <c r="AF137" s="37"/>
      <c r="AG137" s="37"/>
      <c r="AH137" s="37"/>
      <c r="AI137" s="37"/>
      <c r="AJ137" s="37"/>
      <c r="AK137" s="37"/>
      <c r="AL137" s="37"/>
      <c r="AM137" s="37"/>
      <c r="AN137" s="37"/>
      <c r="AO137" s="37"/>
      <c r="AP137" s="37"/>
      <c r="AQ137" s="37"/>
      <c r="AR137" s="37"/>
      <c r="AS137" s="37"/>
      <c r="AT137" s="37"/>
    </row>
    <row r="138" spans="1:46">
      <c r="A138" s="265">
        <v>44207</v>
      </c>
      <c r="B138" s="278" t="s">
        <v>156</v>
      </c>
      <c r="C138" s="37">
        <v>880949389</v>
      </c>
      <c r="D138" s="516" t="s">
        <v>5201</v>
      </c>
      <c r="E138" s="278" t="s">
        <v>139</v>
      </c>
      <c r="F138" s="278" t="s">
        <v>140</v>
      </c>
      <c r="G138" s="37"/>
      <c r="H138" s="37"/>
      <c r="I138" s="265">
        <v>44207</v>
      </c>
      <c r="J138" s="37"/>
      <c r="K138" s="37"/>
      <c r="L138" s="278" t="s">
        <v>181</v>
      </c>
      <c r="M138" s="37">
        <v>45</v>
      </c>
      <c r="N138" s="37"/>
      <c r="O138" s="618" t="s">
        <v>11677</v>
      </c>
      <c r="P138" s="37"/>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37"/>
      <c r="AN138" s="37"/>
      <c r="AO138" s="37"/>
      <c r="AP138" s="37"/>
      <c r="AQ138" s="37"/>
      <c r="AR138" s="37"/>
      <c r="AS138" s="37"/>
      <c r="AT138" s="37"/>
    </row>
    <row r="139" spans="1:46">
      <c r="A139" s="265">
        <v>44207</v>
      </c>
      <c r="B139" s="278" t="s">
        <v>156</v>
      </c>
      <c r="C139" s="37">
        <v>881488872</v>
      </c>
      <c r="D139" s="504" t="s">
        <v>11689</v>
      </c>
      <c r="E139" s="278" t="s">
        <v>152</v>
      </c>
      <c r="F139" s="278" t="s">
        <v>140</v>
      </c>
      <c r="G139" s="37"/>
      <c r="H139" s="37"/>
      <c r="I139" s="265">
        <v>44207</v>
      </c>
      <c r="J139" s="37"/>
      <c r="K139" s="37"/>
      <c r="L139" s="278" t="s">
        <v>142</v>
      </c>
      <c r="M139" s="37">
        <v>53.5</v>
      </c>
      <c r="N139" s="37"/>
      <c r="O139" s="618" t="s">
        <v>11677</v>
      </c>
      <c r="P139" s="37"/>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37"/>
      <c r="AN139" s="37"/>
      <c r="AO139" s="37"/>
      <c r="AP139" s="37"/>
      <c r="AQ139" s="37"/>
      <c r="AR139" s="37"/>
      <c r="AS139" s="37"/>
      <c r="AT139" s="37"/>
    </row>
    <row r="140" spans="1:46">
      <c r="A140" s="265">
        <v>44207</v>
      </c>
      <c r="B140" s="278" t="s">
        <v>156</v>
      </c>
      <c r="C140" s="521">
        <v>880626092</v>
      </c>
      <c r="D140" s="521">
        <v>2469178229</v>
      </c>
      <c r="E140" s="278" t="s">
        <v>152</v>
      </c>
      <c r="F140" s="278" t="s">
        <v>140</v>
      </c>
      <c r="G140" s="37"/>
      <c r="H140" s="37"/>
      <c r="I140" s="265">
        <v>44207</v>
      </c>
      <c r="J140" s="37"/>
      <c r="K140" s="37"/>
      <c r="L140" s="278" t="s">
        <v>142</v>
      </c>
      <c r="M140" s="37">
        <v>264</v>
      </c>
      <c r="N140" s="37"/>
      <c r="O140" s="618" t="s">
        <v>11677</v>
      </c>
      <c r="P140" s="37"/>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37"/>
      <c r="AN140" s="37"/>
      <c r="AO140" s="37"/>
      <c r="AP140" s="37"/>
      <c r="AQ140" s="37"/>
      <c r="AR140" s="37"/>
      <c r="AS140" s="37"/>
      <c r="AT140" s="37"/>
    </row>
    <row r="141" spans="1:46">
      <c r="A141" s="265">
        <v>44207</v>
      </c>
      <c r="B141" s="278" t="s">
        <v>156</v>
      </c>
      <c r="C141" s="37">
        <v>880416594</v>
      </c>
      <c r="D141" s="521">
        <v>22817037</v>
      </c>
      <c r="E141" s="278" t="s">
        <v>152</v>
      </c>
      <c r="F141" s="278" t="s">
        <v>140</v>
      </c>
      <c r="G141" s="37"/>
      <c r="H141" s="37"/>
      <c r="I141" s="265">
        <v>44207</v>
      </c>
      <c r="J141" s="37"/>
      <c r="K141" s="37"/>
      <c r="L141" s="278" t="s">
        <v>181</v>
      </c>
      <c r="M141" s="521">
        <v>659.29</v>
      </c>
      <c r="N141" s="37"/>
      <c r="O141" s="618" t="s">
        <v>11677</v>
      </c>
      <c r="P141" s="37"/>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37"/>
      <c r="AN141" s="37"/>
      <c r="AO141" s="37"/>
      <c r="AP141" s="37"/>
      <c r="AQ141" s="37"/>
      <c r="AR141" s="37"/>
      <c r="AS141" s="37"/>
      <c r="AT141" s="37"/>
    </row>
    <row r="142" spans="1:46">
      <c r="A142" s="265">
        <v>44207</v>
      </c>
      <c r="B142" s="278" t="s">
        <v>167</v>
      </c>
      <c r="C142" s="521">
        <v>880033935</v>
      </c>
      <c r="D142" s="37"/>
      <c r="E142" s="278" t="s">
        <v>139</v>
      </c>
      <c r="F142" s="278" t="s">
        <v>140</v>
      </c>
      <c r="G142" s="278" t="s">
        <v>168</v>
      </c>
      <c r="H142" s="37"/>
      <c r="I142" s="265">
        <v>44207</v>
      </c>
      <c r="J142" s="37"/>
      <c r="K142" s="37"/>
      <c r="L142" s="278" t="s">
        <v>168</v>
      </c>
      <c r="M142" s="37">
        <v>470</v>
      </c>
      <c r="N142" s="37"/>
      <c r="O142" s="278" t="s">
        <v>11690</v>
      </c>
      <c r="P142" s="37"/>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37"/>
      <c r="AN142" s="37"/>
      <c r="AO142" s="37"/>
      <c r="AP142" s="37"/>
      <c r="AQ142" s="37"/>
      <c r="AR142" s="37"/>
      <c r="AS142" s="37"/>
      <c r="AT142" s="37"/>
    </row>
    <row r="143" spans="1:46">
      <c r="A143" s="265">
        <v>44207</v>
      </c>
      <c r="B143" s="278" t="s">
        <v>167</v>
      </c>
      <c r="C143" s="37">
        <v>880685031</v>
      </c>
      <c r="D143" s="517" t="s">
        <v>2997</v>
      </c>
      <c r="E143" s="278" t="s">
        <v>139</v>
      </c>
      <c r="F143" s="278" t="s">
        <v>140</v>
      </c>
      <c r="G143" s="278" t="s">
        <v>225</v>
      </c>
      <c r="H143" s="37"/>
      <c r="I143" s="265">
        <v>44207</v>
      </c>
      <c r="J143" s="37"/>
      <c r="K143" s="37"/>
      <c r="L143" s="278" t="s">
        <v>225</v>
      </c>
      <c r="M143" s="37">
        <v>204.6</v>
      </c>
      <c r="N143" s="37"/>
      <c r="O143" s="278" t="s">
        <v>2876</v>
      </c>
      <c r="P143" s="37"/>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37"/>
      <c r="AN143" s="37"/>
      <c r="AO143" s="37"/>
      <c r="AP143" s="37"/>
      <c r="AQ143" s="37"/>
      <c r="AR143" s="37"/>
      <c r="AS143" s="37"/>
      <c r="AT143" s="37"/>
    </row>
    <row r="144" spans="1:46">
      <c r="A144" s="265">
        <v>44207</v>
      </c>
      <c r="B144" s="278" t="s">
        <v>194</v>
      </c>
      <c r="C144" s="37">
        <v>883046131</v>
      </c>
      <c r="D144" s="37">
        <v>862774625</v>
      </c>
      <c r="E144" s="278" t="s">
        <v>152</v>
      </c>
      <c r="F144" s="278" t="s">
        <v>140</v>
      </c>
      <c r="G144" s="278" t="s">
        <v>225</v>
      </c>
      <c r="H144" s="37"/>
      <c r="I144" s="265">
        <v>44207</v>
      </c>
      <c r="J144" s="37"/>
      <c r="K144" s="37"/>
      <c r="L144" s="278" t="s">
        <v>225</v>
      </c>
      <c r="M144" s="37">
        <v>650</v>
      </c>
      <c r="N144" s="37"/>
      <c r="O144" s="278" t="s">
        <v>11681</v>
      </c>
      <c r="P144" s="37"/>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37"/>
      <c r="AN144" s="37"/>
      <c r="AO144" s="37"/>
      <c r="AP144" s="37"/>
      <c r="AQ144" s="37"/>
      <c r="AR144" s="37"/>
      <c r="AS144" s="37"/>
      <c r="AT144" s="37"/>
    </row>
    <row r="145" spans="1:46">
      <c r="A145" s="265">
        <v>44207</v>
      </c>
      <c r="B145" s="278" t="s">
        <v>194</v>
      </c>
      <c r="C145" s="37">
        <v>881352797</v>
      </c>
      <c r="D145" s="504" t="s">
        <v>3060</v>
      </c>
      <c r="E145" s="278" t="s">
        <v>152</v>
      </c>
      <c r="F145" s="278" t="s">
        <v>140</v>
      </c>
      <c r="G145" s="278" t="s">
        <v>142</v>
      </c>
      <c r="H145" s="37"/>
      <c r="I145" s="265">
        <v>44207</v>
      </c>
      <c r="J145" s="37"/>
      <c r="K145" s="37"/>
      <c r="L145" s="278" t="s">
        <v>142</v>
      </c>
      <c r="M145" s="37">
        <v>291.64999999999998</v>
      </c>
      <c r="N145" s="37"/>
      <c r="O145" s="278" t="s">
        <v>11681</v>
      </c>
      <c r="P145" s="37"/>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37"/>
      <c r="AN145" s="37"/>
      <c r="AO145" s="37"/>
      <c r="AP145" s="37"/>
      <c r="AQ145" s="37"/>
      <c r="AR145" s="37"/>
      <c r="AS145" s="37"/>
      <c r="AT145" s="37"/>
    </row>
    <row r="146" spans="1:46">
      <c r="A146" s="265">
        <v>44207</v>
      </c>
      <c r="B146" s="278" t="s">
        <v>138</v>
      </c>
      <c r="C146" s="37">
        <v>880215641</v>
      </c>
      <c r="D146" s="37"/>
      <c r="E146" s="278" t="s">
        <v>152</v>
      </c>
      <c r="F146" s="278" t="s">
        <v>140</v>
      </c>
      <c r="G146" s="37"/>
      <c r="H146" s="37"/>
      <c r="I146" s="37"/>
      <c r="J146" s="37"/>
      <c r="K146" s="37"/>
      <c r="L146" s="37"/>
      <c r="M146" s="37"/>
      <c r="N146" s="37"/>
      <c r="O146" s="278" t="s">
        <v>10834</v>
      </c>
      <c r="P146" s="37"/>
      <c r="Q146" s="37"/>
      <c r="R146" s="37"/>
      <c r="S146" s="572"/>
      <c r="T146" s="37"/>
      <c r="U146" s="37"/>
      <c r="V146" s="37"/>
      <c r="W146" s="37"/>
      <c r="X146" s="37"/>
      <c r="Y146" s="37"/>
      <c r="Z146" s="37"/>
      <c r="AA146" s="37"/>
      <c r="AB146" s="37"/>
      <c r="AC146" s="37"/>
      <c r="AD146" s="37"/>
      <c r="AE146" s="37"/>
      <c r="AF146" s="37"/>
      <c r="AG146" s="37"/>
      <c r="AH146" s="37"/>
      <c r="AI146" s="37"/>
      <c r="AJ146" s="37"/>
      <c r="AK146" s="37"/>
      <c r="AL146" s="37"/>
      <c r="AM146" s="37"/>
      <c r="AN146" s="37"/>
      <c r="AO146" s="37"/>
      <c r="AP146" s="37"/>
      <c r="AQ146" s="37"/>
      <c r="AR146" s="37"/>
      <c r="AS146" s="37"/>
      <c r="AT146" s="37"/>
    </row>
    <row r="147" spans="1:46">
      <c r="A147" s="265">
        <v>44208</v>
      </c>
      <c r="B147" s="278" t="s">
        <v>146</v>
      </c>
      <c r="C147" s="37">
        <v>881845308</v>
      </c>
      <c r="D147" s="504" t="s">
        <v>2796</v>
      </c>
      <c r="E147" s="278" t="s">
        <v>139</v>
      </c>
      <c r="F147" s="278" t="s">
        <v>140</v>
      </c>
      <c r="G147" s="37"/>
      <c r="H147" s="37"/>
      <c r="I147" s="265">
        <v>44209</v>
      </c>
      <c r="J147" s="37"/>
      <c r="K147" s="37"/>
      <c r="L147" s="278" t="s">
        <v>11691</v>
      </c>
      <c r="M147" s="629">
        <v>20089.990000000002</v>
      </c>
      <c r="N147" s="278" t="s">
        <v>37</v>
      </c>
      <c r="O147" s="618" t="s">
        <v>11692</v>
      </c>
      <c r="P147" s="37"/>
      <c r="Q147" s="265"/>
      <c r="R147" s="37"/>
      <c r="S147" s="37"/>
      <c r="T147" s="37"/>
      <c r="U147" s="37"/>
      <c r="V147" s="37"/>
      <c r="W147" s="37"/>
      <c r="X147" s="37"/>
      <c r="Y147" s="37"/>
      <c r="Z147" s="37"/>
      <c r="AA147" s="37"/>
      <c r="AB147" s="37"/>
      <c r="AC147" s="37"/>
      <c r="AD147" s="37"/>
      <c r="AE147" s="37"/>
      <c r="AF147" s="37"/>
      <c r="AG147" s="37"/>
      <c r="AH147" s="37"/>
      <c r="AI147" s="37"/>
      <c r="AJ147" s="37"/>
      <c r="AK147" s="37"/>
      <c r="AL147" s="37"/>
      <c r="AM147" s="37"/>
      <c r="AN147" s="37"/>
      <c r="AO147" s="37"/>
      <c r="AP147" s="37"/>
      <c r="AQ147" s="37"/>
      <c r="AR147" s="37"/>
      <c r="AS147" s="37"/>
      <c r="AT147" s="37"/>
    </row>
    <row r="148" spans="1:46">
      <c r="A148" s="265">
        <v>44208</v>
      </c>
      <c r="B148" s="278" t="s">
        <v>138</v>
      </c>
      <c r="C148" s="37">
        <v>883424525</v>
      </c>
      <c r="D148" s="504" t="s">
        <v>11693</v>
      </c>
      <c r="E148" s="278" t="s">
        <v>152</v>
      </c>
      <c r="F148" s="278" t="s">
        <v>140</v>
      </c>
      <c r="G148" s="278" t="s">
        <v>142</v>
      </c>
      <c r="H148" s="37"/>
      <c r="I148" s="265">
        <v>44208</v>
      </c>
      <c r="J148" s="37"/>
      <c r="K148" s="37"/>
      <c r="L148" s="278" t="s">
        <v>142</v>
      </c>
      <c r="M148" s="37">
        <v>598</v>
      </c>
      <c r="N148" s="37"/>
      <c r="O148" s="278" t="s">
        <v>11694</v>
      </c>
      <c r="P148" s="37"/>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37"/>
      <c r="AN148" s="37"/>
      <c r="AO148" s="37"/>
      <c r="AP148" s="37"/>
      <c r="AQ148" s="37"/>
      <c r="AR148" s="37"/>
      <c r="AS148" s="37"/>
      <c r="AT148" s="37"/>
    </row>
    <row r="149" spans="1:46">
      <c r="A149" s="265">
        <v>44208</v>
      </c>
      <c r="B149" s="278" t="s">
        <v>146</v>
      </c>
      <c r="C149" s="37">
        <v>880403671</v>
      </c>
      <c r="D149" s="504" t="s">
        <v>2815</v>
      </c>
      <c r="E149" s="278" t="s">
        <v>139</v>
      </c>
      <c r="F149" s="278" t="s">
        <v>140</v>
      </c>
      <c r="G149" s="37"/>
      <c r="H149" s="37"/>
      <c r="I149" s="265">
        <v>44208</v>
      </c>
      <c r="J149" s="37"/>
      <c r="K149" s="37"/>
      <c r="L149" s="278" t="s">
        <v>225</v>
      </c>
      <c r="M149" s="37">
        <v>1527</v>
      </c>
      <c r="N149" s="37"/>
      <c r="O149" s="37"/>
      <c r="P149" s="37"/>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37"/>
      <c r="AN149" s="37"/>
      <c r="AO149" s="37"/>
      <c r="AP149" s="37"/>
      <c r="AQ149" s="37"/>
      <c r="AR149" s="37"/>
      <c r="AS149" s="37"/>
      <c r="AT149" s="37"/>
    </row>
    <row r="150" spans="1:46">
      <c r="A150" s="265">
        <v>44211</v>
      </c>
      <c r="B150" s="278" t="s">
        <v>146</v>
      </c>
      <c r="C150" s="37">
        <v>880403671</v>
      </c>
      <c r="D150" s="504" t="s">
        <v>2815</v>
      </c>
      <c r="E150" s="278" t="s">
        <v>139</v>
      </c>
      <c r="F150" s="278" t="s">
        <v>140</v>
      </c>
      <c r="G150" s="37"/>
      <c r="H150" s="37"/>
      <c r="I150" s="265">
        <v>44211</v>
      </c>
      <c r="J150" s="37"/>
      <c r="K150" s="37"/>
      <c r="L150" s="278" t="s">
        <v>287</v>
      </c>
      <c r="M150" s="37">
        <v>270</v>
      </c>
      <c r="N150" s="37"/>
      <c r="O150" s="618" t="s">
        <v>11695</v>
      </c>
      <c r="P150" s="37"/>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37"/>
      <c r="AN150" s="37"/>
      <c r="AO150" s="37"/>
      <c r="AP150" s="37"/>
      <c r="AQ150" s="37"/>
      <c r="AR150" s="37"/>
      <c r="AS150" s="37"/>
      <c r="AT150" s="37"/>
    </row>
    <row r="151" spans="1:46">
      <c r="A151" s="265">
        <v>44208</v>
      </c>
      <c r="B151" s="278" t="s">
        <v>156</v>
      </c>
      <c r="C151" s="37">
        <v>882044730</v>
      </c>
      <c r="D151" s="517" t="s">
        <v>7645</v>
      </c>
      <c r="E151" s="278" t="s">
        <v>139</v>
      </c>
      <c r="F151" s="278" t="s">
        <v>140</v>
      </c>
      <c r="G151" s="37"/>
      <c r="H151" s="37"/>
      <c r="I151" s="265">
        <v>44208</v>
      </c>
      <c r="J151" s="37"/>
      <c r="K151" s="37"/>
      <c r="L151" s="278" t="s">
        <v>168</v>
      </c>
      <c r="M151" s="37">
        <v>420</v>
      </c>
      <c r="N151" s="37"/>
      <c r="O151" s="278" t="s">
        <v>11694</v>
      </c>
      <c r="P151" s="37"/>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37"/>
      <c r="AN151" s="37"/>
      <c r="AO151" s="37"/>
      <c r="AP151" s="37"/>
      <c r="AQ151" s="37"/>
      <c r="AR151" s="37"/>
      <c r="AS151" s="37"/>
      <c r="AT151" s="37"/>
    </row>
    <row r="152" spans="1:46">
      <c r="A152" s="265">
        <v>44208</v>
      </c>
      <c r="B152" s="278" t="s">
        <v>146</v>
      </c>
      <c r="C152" s="37">
        <v>880014106</v>
      </c>
      <c r="D152" s="37">
        <v>185252067</v>
      </c>
      <c r="E152" s="278" t="s">
        <v>152</v>
      </c>
      <c r="F152" s="278" t="s">
        <v>140</v>
      </c>
      <c r="G152" s="37"/>
      <c r="H152" s="37"/>
      <c r="I152" s="265">
        <v>44208</v>
      </c>
      <c r="J152" s="37"/>
      <c r="K152" s="37"/>
      <c r="L152" s="278" t="s">
        <v>142</v>
      </c>
      <c r="M152" s="37">
        <v>69.5</v>
      </c>
      <c r="N152" s="37"/>
      <c r="O152" s="618" t="s">
        <v>11694</v>
      </c>
      <c r="P152" s="37"/>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37"/>
      <c r="AN152" s="37"/>
      <c r="AO152" s="37"/>
      <c r="AP152" s="37"/>
      <c r="AQ152" s="37"/>
      <c r="AR152" s="37"/>
      <c r="AS152" s="37"/>
      <c r="AT152" s="37"/>
    </row>
    <row r="153" spans="1:46">
      <c r="A153" s="265">
        <v>44208</v>
      </c>
      <c r="B153" s="278" t="s">
        <v>154</v>
      </c>
      <c r="C153" s="37">
        <v>883238858</v>
      </c>
      <c r="D153" s="504" t="s">
        <v>11696</v>
      </c>
      <c r="E153" s="278" t="s">
        <v>139</v>
      </c>
      <c r="F153" s="278" t="s">
        <v>140</v>
      </c>
      <c r="G153" s="37"/>
      <c r="H153" s="37"/>
      <c r="I153" s="265">
        <v>44208</v>
      </c>
      <c r="J153" s="37"/>
      <c r="K153" s="37"/>
      <c r="L153" s="278" t="s">
        <v>395</v>
      </c>
      <c r="M153" s="37">
        <v>310</v>
      </c>
      <c r="N153" s="37"/>
      <c r="O153" s="278" t="s">
        <v>2191</v>
      </c>
      <c r="P153" s="37"/>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37"/>
      <c r="AN153" s="37"/>
      <c r="AO153" s="37"/>
      <c r="AP153" s="37"/>
      <c r="AQ153" s="37"/>
      <c r="AR153" s="37"/>
      <c r="AS153" s="37"/>
      <c r="AT153" s="37"/>
    </row>
    <row r="154" spans="1:46">
      <c r="A154" s="265">
        <v>44208</v>
      </c>
      <c r="B154" s="278" t="s">
        <v>154</v>
      </c>
      <c r="C154" s="37">
        <v>881747547</v>
      </c>
      <c r="D154" s="504" t="s">
        <v>2959</v>
      </c>
      <c r="E154" s="278" t="s">
        <v>139</v>
      </c>
      <c r="F154" s="278" t="s">
        <v>140</v>
      </c>
      <c r="G154" s="37"/>
      <c r="H154" s="37"/>
      <c r="I154" s="265">
        <v>44208</v>
      </c>
      <c r="J154" s="37"/>
      <c r="K154" s="37"/>
      <c r="L154" s="278" t="s">
        <v>148</v>
      </c>
      <c r="M154" s="37">
        <v>28</v>
      </c>
      <c r="N154" s="37"/>
      <c r="O154" s="278" t="s">
        <v>11694</v>
      </c>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37"/>
      <c r="AN154" s="37"/>
      <c r="AO154" s="37"/>
      <c r="AP154" s="37"/>
      <c r="AQ154" s="37"/>
      <c r="AR154" s="37"/>
      <c r="AS154" s="37"/>
      <c r="AT154" s="37"/>
    </row>
    <row r="155" spans="1:46">
      <c r="A155" s="265">
        <v>44208</v>
      </c>
      <c r="B155" s="278" t="s">
        <v>157</v>
      </c>
      <c r="C155" s="37">
        <v>881736326</v>
      </c>
      <c r="D155" s="37">
        <v>350749960</v>
      </c>
      <c r="E155" s="278" t="s">
        <v>139</v>
      </c>
      <c r="F155" s="278" t="s">
        <v>140</v>
      </c>
      <c r="G155" s="278" t="s">
        <v>176</v>
      </c>
      <c r="H155" s="37"/>
      <c r="I155" s="265">
        <v>44208</v>
      </c>
      <c r="J155" s="37"/>
      <c r="K155" s="37"/>
      <c r="L155" s="278" t="s">
        <v>176</v>
      </c>
      <c r="M155" s="37">
        <v>88</v>
      </c>
      <c r="N155" s="37"/>
      <c r="O155" s="278" t="s">
        <v>11694</v>
      </c>
      <c r="P155" s="37"/>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37"/>
      <c r="AN155" s="37"/>
      <c r="AO155" s="37"/>
      <c r="AP155" s="37"/>
      <c r="AQ155" s="37"/>
      <c r="AR155" s="37"/>
      <c r="AS155" s="37"/>
      <c r="AT155" s="37"/>
    </row>
    <row r="156" spans="1:46">
      <c r="A156" s="265">
        <v>44208</v>
      </c>
      <c r="B156" s="278" t="s">
        <v>154</v>
      </c>
      <c r="C156" s="525">
        <v>881747781</v>
      </c>
      <c r="D156" s="504" t="s">
        <v>2292</v>
      </c>
      <c r="E156" s="278" t="s">
        <v>139</v>
      </c>
      <c r="F156" s="278" t="s">
        <v>140</v>
      </c>
      <c r="G156" s="37"/>
      <c r="H156" s="37"/>
      <c r="I156" s="265">
        <v>44208</v>
      </c>
      <c r="J156" s="37"/>
      <c r="K156" s="37"/>
      <c r="L156" s="278" t="s">
        <v>225</v>
      </c>
      <c r="M156" s="37">
        <v>34.5</v>
      </c>
      <c r="N156" s="37"/>
      <c r="O156" s="278" t="s">
        <v>11677</v>
      </c>
      <c r="P156" s="37"/>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37"/>
      <c r="AN156" s="37"/>
      <c r="AO156" s="37"/>
      <c r="AP156" s="37"/>
      <c r="AQ156" s="37"/>
      <c r="AR156" s="37"/>
      <c r="AS156" s="37"/>
      <c r="AT156" s="37"/>
    </row>
    <row r="157" spans="1:46">
      <c r="A157" s="265">
        <v>44208</v>
      </c>
      <c r="B157" s="278" t="s">
        <v>156</v>
      </c>
      <c r="C157" s="37">
        <v>880709287</v>
      </c>
      <c r="D157" s="37"/>
      <c r="E157" s="278" t="s">
        <v>152</v>
      </c>
      <c r="F157" s="278" t="s">
        <v>140</v>
      </c>
      <c r="G157" s="37"/>
      <c r="H157" s="37"/>
      <c r="I157" s="265">
        <v>44208</v>
      </c>
      <c r="J157" s="37"/>
      <c r="K157" s="37"/>
      <c r="L157" s="278" t="s">
        <v>142</v>
      </c>
      <c r="M157" s="278">
        <v>117.5</v>
      </c>
      <c r="N157" s="37"/>
      <c r="O157" s="278" t="s">
        <v>11694</v>
      </c>
      <c r="P157" s="37"/>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37"/>
      <c r="AN157" s="37"/>
      <c r="AO157" s="37"/>
      <c r="AP157" s="37"/>
      <c r="AQ157" s="37"/>
      <c r="AR157" s="37"/>
      <c r="AS157" s="37"/>
      <c r="AT157" s="37"/>
    </row>
    <row r="158" spans="1:46">
      <c r="A158" s="265">
        <v>44208</v>
      </c>
      <c r="B158" s="278" t="s">
        <v>156</v>
      </c>
      <c r="C158" s="37">
        <v>880531071</v>
      </c>
      <c r="D158" s="37"/>
      <c r="E158" s="278" t="s">
        <v>152</v>
      </c>
      <c r="F158" s="278" t="s">
        <v>140</v>
      </c>
      <c r="G158" s="37"/>
      <c r="H158" s="37"/>
      <c r="I158" s="265">
        <v>44208</v>
      </c>
      <c r="J158" s="37"/>
      <c r="K158" s="37"/>
      <c r="L158" s="278" t="s">
        <v>148</v>
      </c>
      <c r="M158" s="37">
        <v>194</v>
      </c>
      <c r="N158" s="37"/>
      <c r="O158" s="278" t="s">
        <v>11694</v>
      </c>
      <c r="P158" s="37"/>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37"/>
      <c r="AN158" s="37"/>
      <c r="AO158" s="37"/>
      <c r="AP158" s="37"/>
      <c r="AQ158" s="37"/>
      <c r="AR158" s="37"/>
      <c r="AS158" s="37"/>
      <c r="AT158" s="37"/>
    </row>
    <row r="159" spans="1:46">
      <c r="A159" s="265">
        <v>44208</v>
      </c>
      <c r="B159" s="278" t="s">
        <v>194</v>
      </c>
      <c r="C159" s="521">
        <v>883046131</v>
      </c>
      <c r="D159" s="521">
        <v>862774625</v>
      </c>
      <c r="E159" s="278" t="s">
        <v>152</v>
      </c>
      <c r="F159" s="278" t="s">
        <v>140</v>
      </c>
      <c r="G159" s="37"/>
      <c r="H159" s="37"/>
      <c r="I159" s="265">
        <v>44208</v>
      </c>
      <c r="J159" s="37"/>
      <c r="K159" s="37"/>
      <c r="L159" s="278" t="s">
        <v>190</v>
      </c>
      <c r="M159" s="37">
        <v>80</v>
      </c>
      <c r="N159" s="37"/>
      <c r="O159" s="278" t="s">
        <v>11694</v>
      </c>
      <c r="P159" s="37"/>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37"/>
      <c r="AN159" s="37"/>
      <c r="AO159" s="37"/>
      <c r="AP159" s="37"/>
      <c r="AQ159" s="37"/>
      <c r="AR159" s="37"/>
      <c r="AS159" s="37"/>
      <c r="AT159" s="37"/>
    </row>
    <row r="160" spans="1:46">
      <c r="A160" s="265">
        <v>44208</v>
      </c>
      <c r="B160" s="278" t="s">
        <v>194</v>
      </c>
      <c r="C160" s="521">
        <v>880457490</v>
      </c>
      <c r="D160" s="522" t="s">
        <v>4605</v>
      </c>
      <c r="E160" s="278" t="s">
        <v>139</v>
      </c>
      <c r="F160" s="278" t="s">
        <v>140</v>
      </c>
      <c r="G160" s="37"/>
      <c r="H160" s="37"/>
      <c r="I160" s="265">
        <v>44208</v>
      </c>
      <c r="J160" s="37"/>
      <c r="K160" s="37"/>
      <c r="L160" s="278" t="s">
        <v>142</v>
      </c>
      <c r="M160" s="37">
        <v>479.45</v>
      </c>
      <c r="N160" s="37"/>
      <c r="O160" s="278" t="s">
        <v>11694</v>
      </c>
      <c r="P160" s="37"/>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37"/>
      <c r="AN160" s="37"/>
      <c r="AO160" s="37"/>
      <c r="AP160" s="37"/>
      <c r="AQ160" s="37"/>
      <c r="AR160" s="37"/>
      <c r="AS160" s="37"/>
      <c r="AT160" s="37"/>
    </row>
    <row r="161" spans="1:46">
      <c r="A161" s="265">
        <v>44208</v>
      </c>
      <c r="B161" s="278" t="s">
        <v>194</v>
      </c>
      <c r="C161" s="521">
        <v>880193159</v>
      </c>
      <c r="D161" s="522" t="s">
        <v>11697</v>
      </c>
      <c r="E161" s="278" t="s">
        <v>152</v>
      </c>
      <c r="F161" s="278" t="s">
        <v>140</v>
      </c>
      <c r="G161" s="37"/>
      <c r="H161" s="37"/>
      <c r="I161" s="265">
        <v>44208</v>
      </c>
      <c r="J161" s="37"/>
      <c r="K161" s="37"/>
      <c r="L161" s="278" t="s">
        <v>142</v>
      </c>
      <c r="M161" s="37">
        <v>159</v>
      </c>
      <c r="N161" s="37"/>
      <c r="O161" s="278" t="s">
        <v>11694</v>
      </c>
      <c r="P161" s="37"/>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37"/>
      <c r="AN161" s="37"/>
      <c r="AO161" s="37"/>
      <c r="AP161" s="37"/>
      <c r="AQ161" s="37"/>
      <c r="AR161" s="37"/>
      <c r="AS161" s="37"/>
      <c r="AT161" s="37"/>
    </row>
    <row r="162" spans="1:46">
      <c r="A162" s="265">
        <v>44208</v>
      </c>
      <c r="B162" s="278" t="s">
        <v>194</v>
      </c>
      <c r="C162" s="521">
        <v>881352797</v>
      </c>
      <c r="D162" s="522" t="s">
        <v>3034</v>
      </c>
      <c r="E162" s="278" t="s">
        <v>152</v>
      </c>
      <c r="F162" s="278" t="s">
        <v>140</v>
      </c>
      <c r="G162" s="37"/>
      <c r="H162" s="37"/>
      <c r="I162" s="265">
        <v>44208</v>
      </c>
      <c r="J162" s="37"/>
      <c r="K162" s="37"/>
      <c r="L162" s="278" t="s">
        <v>142</v>
      </c>
      <c r="M162" s="37">
        <v>51.29</v>
      </c>
      <c r="N162" s="37"/>
      <c r="O162" s="278" t="s">
        <v>11694</v>
      </c>
      <c r="P162" s="37"/>
      <c r="Q162" s="37"/>
      <c r="R162" s="37"/>
      <c r="S162" s="37"/>
      <c r="T162" s="37"/>
      <c r="U162" s="37"/>
      <c r="V162" s="37"/>
      <c r="W162" s="37"/>
      <c r="X162" s="37"/>
      <c r="Y162" s="37"/>
      <c r="Z162" s="37"/>
      <c r="AA162" s="37"/>
      <c r="AB162" s="37"/>
      <c r="AC162" s="37"/>
      <c r="AD162" s="37"/>
      <c r="AE162" s="37"/>
      <c r="AF162" s="37"/>
      <c r="AG162" s="37"/>
      <c r="AH162" s="37"/>
      <c r="AI162" s="37"/>
      <c r="AJ162" s="37"/>
      <c r="AK162" s="37"/>
      <c r="AL162" s="37"/>
      <c r="AM162" s="37"/>
      <c r="AN162" s="37"/>
      <c r="AO162" s="37"/>
      <c r="AP162" s="37"/>
      <c r="AQ162" s="37"/>
      <c r="AR162" s="37"/>
      <c r="AS162" s="37"/>
      <c r="AT162" s="37"/>
    </row>
    <row r="163" spans="1:46">
      <c r="A163" s="265">
        <v>44209</v>
      </c>
      <c r="B163" s="278" t="s">
        <v>146</v>
      </c>
      <c r="C163" s="37">
        <v>881640234</v>
      </c>
      <c r="D163" s="504" t="s">
        <v>3089</v>
      </c>
      <c r="E163" s="278" t="s">
        <v>139</v>
      </c>
      <c r="F163" s="278" t="s">
        <v>140</v>
      </c>
      <c r="G163" s="37"/>
      <c r="H163" s="37"/>
      <c r="I163" s="265">
        <v>44209</v>
      </c>
      <c r="J163" s="37"/>
      <c r="K163" s="37"/>
      <c r="L163" s="278" t="s">
        <v>190</v>
      </c>
      <c r="M163" s="37">
        <v>468</v>
      </c>
      <c r="N163" s="37"/>
      <c r="O163" s="618" t="s">
        <v>11695</v>
      </c>
      <c r="P163" s="37"/>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37"/>
      <c r="AN163" s="37"/>
      <c r="AO163" s="37"/>
      <c r="AP163" s="37"/>
      <c r="AQ163" s="37"/>
      <c r="AR163" s="37"/>
      <c r="AS163" s="37"/>
      <c r="AT163" s="37"/>
    </row>
    <row r="164" spans="1:46">
      <c r="A164" s="265">
        <v>44209</v>
      </c>
      <c r="B164" s="278" t="s">
        <v>5589</v>
      </c>
      <c r="C164" s="37">
        <v>881313793</v>
      </c>
      <c r="D164" s="517" t="s">
        <v>10685</v>
      </c>
      <c r="E164" s="278" t="s">
        <v>139</v>
      </c>
      <c r="F164" s="278" t="s">
        <v>140</v>
      </c>
      <c r="G164" s="278" t="s">
        <v>176</v>
      </c>
      <c r="H164" s="265">
        <v>44207</v>
      </c>
      <c r="I164" s="265">
        <v>44209</v>
      </c>
      <c r="J164" s="37"/>
      <c r="K164" s="37"/>
      <c r="L164" s="278" t="s">
        <v>176</v>
      </c>
      <c r="M164" s="629">
        <v>5036</v>
      </c>
      <c r="N164" s="37"/>
      <c r="O164" s="278" t="s">
        <v>11695</v>
      </c>
      <c r="P164" s="37"/>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37"/>
      <c r="AN164" s="37"/>
      <c r="AO164" s="37"/>
      <c r="AP164" s="37"/>
      <c r="AQ164" s="37"/>
      <c r="AR164" s="37"/>
      <c r="AS164" s="37"/>
      <c r="AT164" s="37"/>
    </row>
    <row r="165" spans="1:46">
      <c r="A165" s="265">
        <v>44209</v>
      </c>
      <c r="B165" s="278" t="s">
        <v>156</v>
      </c>
      <c r="C165" s="37">
        <v>881313793</v>
      </c>
      <c r="D165" s="517" t="s">
        <v>11698</v>
      </c>
      <c r="E165" s="278" t="s">
        <v>152</v>
      </c>
      <c r="F165" s="278" t="s">
        <v>140</v>
      </c>
      <c r="G165" s="37"/>
      <c r="H165" s="37"/>
      <c r="I165" s="265">
        <v>44209</v>
      </c>
      <c r="J165" s="37"/>
      <c r="K165" s="37"/>
      <c r="L165" s="278" t="s">
        <v>142</v>
      </c>
      <c r="M165" s="37">
        <v>1649</v>
      </c>
      <c r="N165" s="37"/>
      <c r="O165" s="278" t="s">
        <v>11699</v>
      </c>
      <c r="P165" s="37"/>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37"/>
      <c r="AN165" s="37"/>
      <c r="AO165" s="37"/>
      <c r="AP165" s="37"/>
      <c r="AQ165" s="37"/>
      <c r="AR165" s="37"/>
      <c r="AS165" s="37"/>
      <c r="AT165" s="37"/>
    </row>
    <row r="166" spans="1:46">
      <c r="A166" s="265">
        <v>44209</v>
      </c>
      <c r="B166" s="278" t="s">
        <v>157</v>
      </c>
      <c r="C166" s="37">
        <v>880003793</v>
      </c>
      <c r="D166" s="504" t="s">
        <v>4504</v>
      </c>
      <c r="E166" s="278" t="s">
        <v>139</v>
      </c>
      <c r="F166" s="278" t="s">
        <v>140</v>
      </c>
      <c r="G166" s="278" t="s">
        <v>168</v>
      </c>
      <c r="H166" s="37"/>
      <c r="I166" s="265">
        <v>44209</v>
      </c>
      <c r="J166" s="37"/>
      <c r="K166" s="37"/>
      <c r="L166" s="278" t="s">
        <v>168</v>
      </c>
      <c r="M166" s="629">
        <v>4000</v>
      </c>
      <c r="N166" s="37"/>
      <c r="O166" s="278" t="s">
        <v>11695</v>
      </c>
      <c r="P166" s="37"/>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37"/>
      <c r="AN166" s="37"/>
      <c r="AO166" s="37"/>
      <c r="AP166" s="37"/>
      <c r="AQ166" s="37"/>
      <c r="AR166" s="37"/>
      <c r="AS166" s="37"/>
      <c r="AT166" s="37"/>
    </row>
    <row r="167" spans="1:46">
      <c r="A167" s="265">
        <v>44209</v>
      </c>
      <c r="B167" s="278" t="s">
        <v>178</v>
      </c>
      <c r="C167" s="37" t="s">
        <v>11700</v>
      </c>
      <c r="D167" s="37"/>
      <c r="E167" s="278" t="s">
        <v>139</v>
      </c>
      <c r="F167" s="278" t="s">
        <v>140</v>
      </c>
      <c r="G167" s="278" t="s">
        <v>142</v>
      </c>
      <c r="H167" s="37"/>
      <c r="I167" s="265">
        <v>44209</v>
      </c>
      <c r="J167" s="37"/>
      <c r="K167" s="37"/>
      <c r="L167" s="278" t="s">
        <v>142</v>
      </c>
      <c r="M167" s="37">
        <v>1339.2</v>
      </c>
      <c r="N167" s="37"/>
      <c r="O167" s="265">
        <v>44206</v>
      </c>
      <c r="P167" s="37"/>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37"/>
      <c r="AN167" s="37"/>
      <c r="AO167" s="37"/>
      <c r="AP167" s="37"/>
      <c r="AQ167" s="37"/>
      <c r="AR167" s="37"/>
      <c r="AS167" s="37"/>
      <c r="AT167" s="37"/>
    </row>
    <row r="168" spans="1:46">
      <c r="A168" s="265">
        <v>44209</v>
      </c>
      <c r="B168" s="278" t="s">
        <v>178</v>
      </c>
      <c r="C168" s="37">
        <v>883059203</v>
      </c>
      <c r="D168" s="37"/>
      <c r="E168" s="278" t="s">
        <v>152</v>
      </c>
      <c r="F168" s="278" t="s">
        <v>140</v>
      </c>
      <c r="G168" s="278" t="s">
        <v>3159</v>
      </c>
      <c r="H168" s="37"/>
      <c r="I168" s="265">
        <v>44209</v>
      </c>
      <c r="J168" s="37"/>
      <c r="K168" s="37"/>
      <c r="L168" s="278" t="s">
        <v>3159</v>
      </c>
      <c r="M168" s="37">
        <v>34</v>
      </c>
      <c r="N168" s="37"/>
      <c r="O168" s="278" t="s">
        <v>11677</v>
      </c>
      <c r="P168" s="37"/>
      <c r="Q168" s="37"/>
      <c r="R168" s="37"/>
      <c r="S168" s="37"/>
      <c r="T168" s="37"/>
      <c r="U168" s="37"/>
      <c r="V168" s="37"/>
      <c r="W168" s="37"/>
      <c r="X168" s="37"/>
      <c r="Y168" s="37"/>
      <c r="Z168" s="37"/>
      <c r="AA168" s="37"/>
      <c r="AB168" s="37"/>
      <c r="AC168" s="37"/>
      <c r="AD168" s="37"/>
      <c r="AE168" s="37"/>
      <c r="AF168" s="37"/>
      <c r="AG168" s="37"/>
      <c r="AH168" s="37"/>
      <c r="AI168" s="37"/>
      <c r="AJ168" s="37"/>
      <c r="AK168" s="37"/>
      <c r="AL168" s="37"/>
      <c r="AM168" s="37"/>
      <c r="AN168" s="37"/>
      <c r="AO168" s="37"/>
      <c r="AP168" s="37"/>
      <c r="AQ168" s="37"/>
      <c r="AR168" s="37"/>
      <c r="AS168" s="37"/>
      <c r="AT168" s="37"/>
    </row>
    <row r="169" spans="1:46">
      <c r="A169" s="265">
        <v>44209</v>
      </c>
      <c r="B169" s="278" t="s">
        <v>5589</v>
      </c>
      <c r="C169" s="37">
        <v>880388377</v>
      </c>
      <c r="D169" s="517" t="s">
        <v>4676</v>
      </c>
      <c r="E169" s="278" t="s">
        <v>139</v>
      </c>
      <c r="F169" s="278" t="s">
        <v>140</v>
      </c>
      <c r="G169" s="278" t="s">
        <v>142</v>
      </c>
      <c r="H169" s="37"/>
      <c r="I169" s="265">
        <v>44209</v>
      </c>
      <c r="J169" s="37"/>
      <c r="K169" s="37"/>
      <c r="L169" s="278" t="s">
        <v>142</v>
      </c>
      <c r="M169" s="37">
        <v>6.34</v>
      </c>
      <c r="N169" s="37"/>
      <c r="O169" s="278" t="s">
        <v>11677</v>
      </c>
      <c r="P169" s="37"/>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37"/>
      <c r="AN169" s="37"/>
      <c r="AO169" s="37"/>
      <c r="AP169" s="37"/>
      <c r="AQ169" s="37"/>
      <c r="AR169" s="37"/>
      <c r="AS169" s="37"/>
      <c r="AT169" s="37"/>
    </row>
    <row r="170" spans="1:46">
      <c r="A170" s="265">
        <v>44209</v>
      </c>
      <c r="B170" s="278" t="s">
        <v>156</v>
      </c>
      <c r="C170" s="37">
        <v>880444935</v>
      </c>
      <c r="D170" s="517" t="s">
        <v>6329</v>
      </c>
      <c r="E170" s="278" t="s">
        <v>139</v>
      </c>
      <c r="F170" s="278" t="s">
        <v>140</v>
      </c>
      <c r="G170" s="37"/>
      <c r="H170" s="37"/>
      <c r="I170" s="265">
        <v>44209</v>
      </c>
      <c r="J170" s="37"/>
      <c r="K170" s="37"/>
      <c r="L170" s="278" t="s">
        <v>181</v>
      </c>
      <c r="M170" s="629">
        <v>2636.34</v>
      </c>
      <c r="N170" s="37"/>
      <c r="O170" s="278" t="s">
        <v>11695</v>
      </c>
      <c r="P170" s="37"/>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37"/>
      <c r="AN170" s="37"/>
      <c r="AO170" s="37"/>
      <c r="AP170" s="37"/>
      <c r="AQ170" s="37"/>
      <c r="AR170" s="37"/>
      <c r="AS170" s="37"/>
      <c r="AT170" s="37"/>
    </row>
    <row r="171" spans="1:46">
      <c r="A171" s="265">
        <v>44209</v>
      </c>
      <c r="B171" s="278" t="s">
        <v>146</v>
      </c>
      <c r="C171" s="37">
        <v>882263559</v>
      </c>
      <c r="D171" s="504" t="s">
        <v>4793</v>
      </c>
      <c r="E171" s="278" t="s">
        <v>139</v>
      </c>
      <c r="F171" s="278" t="s">
        <v>140</v>
      </c>
      <c r="G171" s="37"/>
      <c r="H171" s="37"/>
      <c r="I171" s="265">
        <v>44209</v>
      </c>
      <c r="J171" s="37"/>
      <c r="K171" s="37"/>
      <c r="L171" s="278" t="s">
        <v>11701</v>
      </c>
      <c r="M171" s="37">
        <v>20.12</v>
      </c>
      <c r="N171" s="37"/>
      <c r="O171" s="618" t="s">
        <v>11694</v>
      </c>
      <c r="P171" s="37"/>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37"/>
      <c r="AN171" s="37"/>
      <c r="AO171" s="37"/>
      <c r="AP171" s="37"/>
      <c r="AQ171" s="37"/>
      <c r="AR171" s="37"/>
      <c r="AS171" s="37"/>
      <c r="AT171" s="37"/>
    </row>
    <row r="172" spans="1:46">
      <c r="A172" s="265">
        <v>44209</v>
      </c>
      <c r="B172" s="278" t="s">
        <v>146</v>
      </c>
      <c r="C172" s="37">
        <v>881942374</v>
      </c>
      <c r="D172" s="504" t="s">
        <v>2985</v>
      </c>
      <c r="E172" s="278" t="s">
        <v>152</v>
      </c>
      <c r="F172" s="278" t="s">
        <v>140</v>
      </c>
      <c r="G172" s="37"/>
      <c r="H172" s="37"/>
      <c r="I172" s="265">
        <v>44209</v>
      </c>
      <c r="J172" s="37"/>
      <c r="K172" s="37"/>
      <c r="L172" s="278" t="s">
        <v>142</v>
      </c>
      <c r="M172" s="37">
        <v>1102</v>
      </c>
      <c r="N172" s="37"/>
      <c r="O172" s="618" t="s">
        <v>11702</v>
      </c>
      <c r="P172" s="37"/>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37"/>
      <c r="AN172" s="37"/>
      <c r="AO172" s="37"/>
      <c r="AP172" s="37"/>
      <c r="AQ172" s="37"/>
      <c r="AR172" s="37"/>
      <c r="AS172" s="37"/>
      <c r="AT172" s="37"/>
    </row>
    <row r="173" spans="1:46">
      <c r="A173" s="265">
        <v>44209</v>
      </c>
      <c r="B173" s="278" t="s">
        <v>146</v>
      </c>
      <c r="C173" s="37">
        <v>880014106</v>
      </c>
      <c r="D173" s="37">
        <v>185252067</v>
      </c>
      <c r="E173" s="278" t="s">
        <v>152</v>
      </c>
      <c r="F173" s="278" t="s">
        <v>140</v>
      </c>
      <c r="G173" s="37"/>
      <c r="H173" s="37"/>
      <c r="I173" s="265">
        <v>44209</v>
      </c>
      <c r="J173" s="37"/>
      <c r="K173" s="37"/>
      <c r="L173" s="278" t="s">
        <v>142</v>
      </c>
      <c r="M173" s="37">
        <v>69.5</v>
      </c>
      <c r="N173" s="37"/>
      <c r="O173" s="618" t="s">
        <v>11694</v>
      </c>
      <c r="P173" s="37"/>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37"/>
      <c r="AN173" s="37"/>
      <c r="AO173" s="37"/>
      <c r="AP173" s="37"/>
      <c r="AQ173" s="37"/>
      <c r="AR173" s="37"/>
      <c r="AS173" s="37"/>
      <c r="AT173" s="37"/>
    </row>
    <row r="174" spans="1:46">
      <c r="A174" s="265">
        <v>44209</v>
      </c>
      <c r="B174" s="278" t="s">
        <v>178</v>
      </c>
      <c r="C174" s="37">
        <v>881361562</v>
      </c>
      <c r="D174" s="37"/>
      <c r="E174" s="278" t="s">
        <v>139</v>
      </c>
      <c r="F174" s="278" t="s">
        <v>140</v>
      </c>
      <c r="G174" s="278" t="s">
        <v>168</v>
      </c>
      <c r="H174" s="37"/>
      <c r="I174" s="265">
        <v>44209</v>
      </c>
      <c r="J174" s="37"/>
      <c r="K174" s="37"/>
      <c r="L174" s="278" t="s">
        <v>168</v>
      </c>
      <c r="M174" s="629">
        <v>4000</v>
      </c>
      <c r="N174" s="37"/>
      <c r="O174" s="278" t="s">
        <v>11695</v>
      </c>
      <c r="P174" s="37"/>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37"/>
      <c r="AN174" s="37"/>
      <c r="AO174" s="37"/>
      <c r="AP174" s="37"/>
      <c r="AQ174" s="37"/>
      <c r="AR174" s="37"/>
      <c r="AS174" s="37"/>
      <c r="AT174" s="37"/>
    </row>
    <row r="175" spans="1:46">
      <c r="A175" s="265">
        <v>44209</v>
      </c>
      <c r="B175" s="278" t="s">
        <v>167</v>
      </c>
      <c r="C175" s="37">
        <v>880171950</v>
      </c>
      <c r="D175" s="37"/>
      <c r="E175" s="278" t="s">
        <v>139</v>
      </c>
      <c r="F175" s="278" t="s">
        <v>140</v>
      </c>
      <c r="G175" s="37"/>
      <c r="H175" s="37"/>
      <c r="I175" s="37"/>
      <c r="J175" s="37"/>
      <c r="K175" s="37"/>
      <c r="L175" s="37"/>
      <c r="M175" s="37"/>
      <c r="N175" s="37"/>
      <c r="O175" s="278" t="s">
        <v>11703</v>
      </c>
      <c r="P175" s="618" t="s">
        <v>11704</v>
      </c>
      <c r="Q175" s="580" t="s">
        <v>11705</v>
      </c>
      <c r="R175" s="37"/>
      <c r="S175" s="580" t="s">
        <v>11706</v>
      </c>
      <c r="T175" s="37"/>
      <c r="U175" s="37"/>
      <c r="V175" s="37"/>
      <c r="W175" s="37"/>
      <c r="X175" s="37"/>
      <c r="Y175" s="37"/>
      <c r="Z175" s="37"/>
      <c r="AA175" s="37"/>
      <c r="AB175" s="37"/>
      <c r="AC175" s="37"/>
      <c r="AD175" s="37"/>
      <c r="AE175" s="37"/>
      <c r="AF175" s="37"/>
      <c r="AG175" s="37"/>
      <c r="AH175" s="37"/>
      <c r="AI175" s="37"/>
      <c r="AJ175" s="37"/>
      <c r="AK175" s="37"/>
      <c r="AL175" s="37"/>
      <c r="AM175" s="37"/>
      <c r="AN175" s="37"/>
      <c r="AO175" s="37"/>
      <c r="AP175" s="37"/>
      <c r="AQ175" s="37"/>
      <c r="AR175" s="37"/>
      <c r="AS175" s="37"/>
      <c r="AT175" s="37"/>
    </row>
    <row r="176" spans="1:46">
      <c r="A176" s="265">
        <v>44209</v>
      </c>
      <c r="B176" s="278" t="s">
        <v>157</v>
      </c>
      <c r="C176" s="37">
        <v>881787807</v>
      </c>
      <c r="D176" s="504" t="s">
        <v>2949</v>
      </c>
      <c r="E176" s="278" t="s">
        <v>139</v>
      </c>
      <c r="F176" s="278" t="s">
        <v>140</v>
      </c>
      <c r="G176" s="278" t="s">
        <v>142</v>
      </c>
      <c r="H176" s="37"/>
      <c r="I176" s="37"/>
      <c r="J176" s="37"/>
      <c r="K176" s="37"/>
      <c r="L176" s="37"/>
      <c r="M176" s="37"/>
      <c r="N176" s="37"/>
      <c r="O176" s="278" t="s">
        <v>210</v>
      </c>
      <c r="P176" s="618" t="s">
        <v>11707</v>
      </c>
      <c r="Q176" s="580" t="s">
        <v>11708</v>
      </c>
      <c r="R176" s="37"/>
      <c r="S176" s="580" t="s">
        <v>11709</v>
      </c>
      <c r="T176" s="37"/>
      <c r="U176" s="37"/>
      <c r="V176" s="37"/>
      <c r="W176" s="37"/>
      <c r="X176" s="37"/>
      <c r="Y176" s="37"/>
      <c r="Z176" s="37"/>
      <c r="AA176" s="37"/>
      <c r="AB176" s="37"/>
      <c r="AC176" s="37"/>
      <c r="AD176" s="37"/>
      <c r="AE176" s="37"/>
      <c r="AF176" s="37"/>
      <c r="AG176" s="37"/>
      <c r="AH176" s="37"/>
      <c r="AI176" s="37"/>
      <c r="AJ176" s="37"/>
      <c r="AK176" s="37"/>
      <c r="AL176" s="37"/>
      <c r="AM176" s="37"/>
      <c r="AN176" s="37"/>
      <c r="AO176" s="37"/>
      <c r="AP176" s="37"/>
      <c r="AQ176" s="37"/>
      <c r="AR176" s="37"/>
      <c r="AS176" s="37"/>
      <c r="AT176" s="37"/>
    </row>
    <row r="177" spans="1:46">
      <c r="A177" s="265">
        <v>44209</v>
      </c>
      <c r="B177" s="278" t="s">
        <v>281</v>
      </c>
      <c r="C177" s="37">
        <v>881920560</v>
      </c>
      <c r="D177" s="37"/>
      <c r="E177" s="278" t="s">
        <v>139</v>
      </c>
      <c r="F177" s="278" t="s">
        <v>140</v>
      </c>
      <c r="G177" s="278" t="s">
        <v>11710</v>
      </c>
      <c r="H177" s="37"/>
      <c r="I177" s="37"/>
      <c r="J177" s="37"/>
      <c r="K177" s="37"/>
      <c r="L177" s="37"/>
      <c r="M177" s="37"/>
      <c r="N177" s="37"/>
      <c r="O177" s="278" t="s">
        <v>11711</v>
      </c>
      <c r="P177" s="618" t="s">
        <v>10663</v>
      </c>
      <c r="Q177" s="580" t="s">
        <v>11712</v>
      </c>
      <c r="R177" s="37"/>
      <c r="S177" s="572"/>
      <c r="T177" s="37"/>
      <c r="U177" s="37"/>
      <c r="V177" s="37"/>
      <c r="W177" s="37"/>
      <c r="X177" s="37"/>
      <c r="Y177" s="37"/>
      <c r="Z177" s="37"/>
      <c r="AA177" s="37"/>
      <c r="AB177" s="37"/>
      <c r="AC177" s="37"/>
      <c r="AD177" s="37"/>
      <c r="AE177" s="37"/>
      <c r="AF177" s="37"/>
      <c r="AG177" s="37"/>
      <c r="AH177" s="37"/>
      <c r="AI177" s="37"/>
      <c r="AJ177" s="37"/>
      <c r="AK177" s="37"/>
      <c r="AL177" s="37"/>
      <c r="AM177" s="37"/>
      <c r="AN177" s="37"/>
      <c r="AO177" s="37"/>
      <c r="AP177" s="37"/>
      <c r="AQ177" s="37"/>
      <c r="AR177" s="37"/>
      <c r="AS177" s="37"/>
      <c r="AT177" s="37"/>
    </row>
    <row r="178" spans="1:46">
      <c r="A178" s="265">
        <v>44209</v>
      </c>
      <c r="B178" s="278" t="s">
        <v>281</v>
      </c>
      <c r="C178" s="37">
        <v>882665350</v>
      </c>
      <c r="D178" s="37"/>
      <c r="E178" s="278" t="s">
        <v>139</v>
      </c>
      <c r="F178" s="278" t="s">
        <v>140</v>
      </c>
      <c r="G178" s="278" t="s">
        <v>213</v>
      </c>
      <c r="H178" s="37"/>
      <c r="I178" s="37"/>
      <c r="J178" s="37"/>
      <c r="K178" s="37"/>
      <c r="L178" s="37"/>
      <c r="M178" s="37"/>
      <c r="N178" s="37"/>
      <c r="O178" s="278" t="s">
        <v>11713</v>
      </c>
      <c r="P178" s="618" t="s">
        <v>2095</v>
      </c>
      <c r="Q178" s="580" t="s">
        <v>11714</v>
      </c>
      <c r="R178" s="37"/>
      <c r="S178" s="580" t="s">
        <v>11715</v>
      </c>
      <c r="T178" s="37"/>
      <c r="U178" s="37"/>
      <c r="V178" s="37"/>
      <c r="W178" s="37"/>
      <c r="X178" s="37"/>
      <c r="Y178" s="37"/>
      <c r="Z178" s="37"/>
      <c r="AA178" s="37"/>
      <c r="AB178" s="37"/>
      <c r="AC178" s="37"/>
      <c r="AD178" s="37"/>
      <c r="AE178" s="37"/>
      <c r="AF178" s="37"/>
      <c r="AG178" s="37"/>
      <c r="AH178" s="37"/>
      <c r="AI178" s="37"/>
      <c r="AJ178" s="37"/>
      <c r="AK178" s="37"/>
      <c r="AL178" s="37"/>
      <c r="AM178" s="37"/>
      <c r="AN178" s="37"/>
      <c r="AO178" s="37"/>
      <c r="AP178" s="37"/>
      <c r="AQ178" s="37"/>
      <c r="AR178" s="37"/>
      <c r="AS178" s="37"/>
      <c r="AT178" s="37"/>
    </row>
    <row r="179" spans="1:46">
      <c r="A179" s="265">
        <v>44215</v>
      </c>
      <c r="B179" s="278" t="s">
        <v>154</v>
      </c>
      <c r="C179" s="37">
        <v>881459893</v>
      </c>
      <c r="D179" s="504" t="s">
        <v>2820</v>
      </c>
      <c r="E179" s="278" t="s">
        <v>139</v>
      </c>
      <c r="F179" s="278" t="s">
        <v>140</v>
      </c>
      <c r="G179" s="278" t="s">
        <v>287</v>
      </c>
      <c r="H179" s="37"/>
      <c r="I179" s="265">
        <v>44215</v>
      </c>
      <c r="J179" s="37"/>
      <c r="K179" s="37"/>
      <c r="L179" s="278" t="s">
        <v>287</v>
      </c>
      <c r="M179" s="37">
        <v>5300</v>
      </c>
      <c r="N179" s="37"/>
      <c r="O179" s="278" t="s">
        <v>2191</v>
      </c>
      <c r="P179" s="618" t="s">
        <v>11707</v>
      </c>
      <c r="Q179" s="580" t="s">
        <v>11716</v>
      </c>
      <c r="R179" s="37"/>
      <c r="S179" s="572"/>
      <c r="T179" s="37"/>
      <c r="U179" s="37"/>
      <c r="V179" s="37"/>
      <c r="W179" s="37"/>
      <c r="X179" s="37"/>
      <c r="Y179" s="37"/>
      <c r="Z179" s="37"/>
      <c r="AA179" s="37"/>
      <c r="AB179" s="37"/>
      <c r="AC179" s="37"/>
      <c r="AD179" s="37"/>
      <c r="AE179" s="37"/>
      <c r="AF179" s="37"/>
      <c r="AG179" s="37"/>
      <c r="AH179" s="37"/>
      <c r="AI179" s="37"/>
      <c r="AJ179" s="37"/>
      <c r="AK179" s="37"/>
      <c r="AL179" s="37"/>
      <c r="AM179" s="37"/>
      <c r="AN179" s="37"/>
      <c r="AO179" s="37"/>
      <c r="AP179" s="37"/>
      <c r="AQ179" s="37"/>
      <c r="AR179" s="37"/>
      <c r="AS179" s="37"/>
      <c r="AT179" s="37"/>
    </row>
    <row r="180" spans="1:46">
      <c r="A180" s="265">
        <v>44209</v>
      </c>
      <c r="B180" s="278" t="s">
        <v>178</v>
      </c>
      <c r="C180" s="37">
        <v>883181912</v>
      </c>
      <c r="D180" s="37"/>
      <c r="E180" s="278" t="s">
        <v>139</v>
      </c>
      <c r="F180" s="278" t="s">
        <v>140</v>
      </c>
      <c r="G180" s="278" t="s">
        <v>142</v>
      </c>
      <c r="H180" s="37"/>
      <c r="I180" s="37"/>
      <c r="J180" s="37"/>
      <c r="K180" s="37"/>
      <c r="L180" s="37"/>
      <c r="M180" s="37"/>
      <c r="N180" s="37"/>
      <c r="O180" s="37"/>
      <c r="P180" s="618" t="s">
        <v>11717</v>
      </c>
      <c r="Q180" s="580" t="s">
        <v>11718</v>
      </c>
      <c r="R180" s="37"/>
      <c r="S180" s="572"/>
      <c r="T180" s="37"/>
      <c r="U180" s="37"/>
      <c r="V180" s="37"/>
      <c r="W180" s="37"/>
      <c r="X180" s="37"/>
      <c r="Y180" s="37"/>
      <c r="Z180" s="37"/>
      <c r="AA180" s="37"/>
      <c r="AB180" s="37"/>
      <c r="AC180" s="37"/>
      <c r="AD180" s="37"/>
      <c r="AE180" s="37"/>
      <c r="AF180" s="37"/>
      <c r="AG180" s="37"/>
      <c r="AH180" s="37"/>
      <c r="AI180" s="37"/>
      <c r="AJ180" s="37"/>
      <c r="AK180" s="37"/>
      <c r="AL180" s="37"/>
      <c r="AM180" s="37"/>
      <c r="AN180" s="37"/>
      <c r="AO180" s="37"/>
      <c r="AP180" s="37"/>
      <c r="AQ180" s="37"/>
      <c r="AR180" s="37"/>
      <c r="AS180" s="37"/>
      <c r="AT180" s="37"/>
    </row>
    <row r="181" spans="1:46">
      <c r="A181" s="265">
        <v>44209</v>
      </c>
      <c r="B181" s="278" t="s">
        <v>178</v>
      </c>
      <c r="C181" s="37">
        <v>880765824</v>
      </c>
      <c r="D181" s="37"/>
      <c r="E181" s="278" t="s">
        <v>152</v>
      </c>
      <c r="F181" s="278" t="s">
        <v>140</v>
      </c>
      <c r="G181" s="278" t="s">
        <v>168</v>
      </c>
      <c r="H181" s="37"/>
      <c r="I181" s="37"/>
      <c r="J181" s="37"/>
      <c r="K181" s="37"/>
      <c r="L181" s="37"/>
      <c r="M181" s="37"/>
      <c r="N181" s="37"/>
      <c r="O181" s="278" t="s">
        <v>251</v>
      </c>
      <c r="P181" s="618" t="s">
        <v>11719</v>
      </c>
      <c r="Q181" s="580" t="s">
        <v>11720</v>
      </c>
      <c r="R181" s="37"/>
      <c r="S181" s="572"/>
      <c r="T181" s="37"/>
      <c r="U181" s="37"/>
      <c r="V181" s="37"/>
      <c r="W181" s="37"/>
      <c r="X181" s="37"/>
      <c r="Y181" s="37"/>
      <c r="Z181" s="37"/>
      <c r="AA181" s="37"/>
      <c r="AB181" s="37"/>
      <c r="AC181" s="37"/>
      <c r="AD181" s="37"/>
      <c r="AE181" s="37"/>
      <c r="AF181" s="37"/>
      <c r="AG181" s="37"/>
      <c r="AH181" s="37"/>
      <c r="AI181" s="37"/>
      <c r="AJ181" s="37"/>
      <c r="AK181" s="37"/>
      <c r="AL181" s="37"/>
      <c r="AM181" s="37"/>
      <c r="AN181" s="37"/>
      <c r="AO181" s="37"/>
      <c r="AP181" s="37"/>
      <c r="AQ181" s="37"/>
      <c r="AR181" s="37"/>
      <c r="AS181" s="37"/>
      <c r="AT181" s="37"/>
    </row>
    <row r="182" spans="1:46">
      <c r="A182" s="265">
        <v>44209</v>
      </c>
      <c r="B182" s="278" t="s">
        <v>281</v>
      </c>
      <c r="C182" s="37">
        <v>880712879</v>
      </c>
      <c r="D182" s="37"/>
      <c r="E182" s="278" t="s">
        <v>139</v>
      </c>
      <c r="F182" s="278" t="s">
        <v>140</v>
      </c>
      <c r="G182" s="278" t="s">
        <v>142</v>
      </c>
      <c r="H182" s="37"/>
      <c r="I182" s="37"/>
      <c r="J182" s="37"/>
      <c r="K182" s="37"/>
      <c r="L182" s="37"/>
      <c r="M182" s="37"/>
      <c r="N182" s="37"/>
      <c r="O182" s="278" t="s">
        <v>11721</v>
      </c>
      <c r="P182" s="618" t="s">
        <v>11707</v>
      </c>
      <c r="Q182" s="580" t="s">
        <v>11722</v>
      </c>
      <c r="R182" s="37"/>
      <c r="S182" s="572"/>
      <c r="T182" s="37"/>
      <c r="U182" s="37"/>
      <c r="V182" s="37"/>
      <c r="W182" s="37"/>
      <c r="X182" s="37"/>
      <c r="Y182" s="37"/>
      <c r="Z182" s="37"/>
      <c r="AA182" s="37"/>
      <c r="AB182" s="37"/>
      <c r="AC182" s="37"/>
      <c r="AD182" s="37"/>
      <c r="AE182" s="37"/>
      <c r="AF182" s="37"/>
      <c r="AG182" s="37"/>
      <c r="AH182" s="37"/>
      <c r="AI182" s="37"/>
      <c r="AJ182" s="37"/>
      <c r="AK182" s="37"/>
      <c r="AL182" s="37"/>
      <c r="AM182" s="37"/>
      <c r="AN182" s="37"/>
      <c r="AO182" s="37"/>
      <c r="AP182" s="37"/>
      <c r="AQ182" s="37"/>
      <c r="AR182" s="37"/>
      <c r="AS182" s="37"/>
      <c r="AT182" s="37"/>
    </row>
    <row r="183" spans="1:46">
      <c r="A183" s="265">
        <v>44209</v>
      </c>
      <c r="B183" s="278" t="s">
        <v>178</v>
      </c>
      <c r="C183" s="37">
        <v>881601868</v>
      </c>
      <c r="D183" s="37"/>
      <c r="E183" s="278" t="s">
        <v>139</v>
      </c>
      <c r="F183" s="278" t="s">
        <v>140</v>
      </c>
      <c r="G183" s="278" t="s">
        <v>3066</v>
      </c>
      <c r="H183" s="37"/>
      <c r="I183" s="265">
        <v>44209</v>
      </c>
      <c r="J183" s="37"/>
      <c r="K183" s="37"/>
      <c r="L183" s="278" t="s">
        <v>3066</v>
      </c>
      <c r="M183" s="629">
        <v>4050</v>
      </c>
      <c r="N183" s="37"/>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37"/>
      <c r="AN183" s="37"/>
      <c r="AO183" s="37"/>
      <c r="AP183" s="37"/>
      <c r="AQ183" s="37"/>
      <c r="AR183" s="37"/>
      <c r="AS183" s="37"/>
      <c r="AT183" s="37"/>
    </row>
    <row r="184" spans="1:46">
      <c r="A184" s="265">
        <v>44209</v>
      </c>
      <c r="B184" s="278" t="s">
        <v>154</v>
      </c>
      <c r="C184" s="37">
        <v>883298525</v>
      </c>
      <c r="D184" s="504" t="s">
        <v>11453</v>
      </c>
      <c r="E184" s="278" t="s">
        <v>139</v>
      </c>
      <c r="F184" s="278" t="s">
        <v>140</v>
      </c>
      <c r="G184" s="37"/>
      <c r="H184" s="37"/>
      <c r="I184" s="265">
        <v>44209</v>
      </c>
      <c r="J184" s="37"/>
      <c r="K184" s="37"/>
      <c r="L184" s="278" t="s">
        <v>148</v>
      </c>
      <c r="M184" s="37">
        <v>25</v>
      </c>
      <c r="N184" s="37"/>
      <c r="O184" s="278" t="s">
        <v>11695</v>
      </c>
      <c r="P184" s="37"/>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37"/>
      <c r="AN184" s="37"/>
      <c r="AO184" s="37"/>
      <c r="AP184" s="37"/>
      <c r="AQ184" s="37"/>
      <c r="AR184" s="37"/>
      <c r="AS184" s="37"/>
      <c r="AT184" s="37"/>
    </row>
    <row r="185" spans="1:46">
      <c r="A185" s="265">
        <v>44209</v>
      </c>
      <c r="B185" s="278" t="s">
        <v>154</v>
      </c>
      <c r="C185" s="37">
        <v>883298525</v>
      </c>
      <c r="D185" s="504" t="s">
        <v>11453</v>
      </c>
      <c r="E185" s="278" t="s">
        <v>139</v>
      </c>
      <c r="F185" s="278" t="s">
        <v>140</v>
      </c>
      <c r="G185" s="37"/>
      <c r="H185" s="37"/>
      <c r="I185" s="265">
        <v>44211</v>
      </c>
      <c r="J185" s="37"/>
      <c r="K185" s="37"/>
      <c r="L185" s="278" t="s">
        <v>148</v>
      </c>
      <c r="M185" s="37">
        <v>16</v>
      </c>
      <c r="N185" s="37"/>
      <c r="O185" s="278" t="s">
        <v>2191</v>
      </c>
      <c r="P185" s="37"/>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37"/>
      <c r="AN185" s="37"/>
      <c r="AO185" s="37"/>
      <c r="AP185" s="37"/>
      <c r="AQ185" s="37"/>
      <c r="AR185" s="37"/>
      <c r="AS185" s="37"/>
      <c r="AT185" s="37"/>
    </row>
    <row r="186" spans="1:46">
      <c r="A186" s="265">
        <v>44209</v>
      </c>
      <c r="B186" s="278" t="s">
        <v>178</v>
      </c>
      <c r="C186" s="37">
        <v>882253506</v>
      </c>
      <c r="D186" s="37"/>
      <c r="E186" s="278" t="s">
        <v>139</v>
      </c>
      <c r="F186" s="278" t="s">
        <v>140</v>
      </c>
      <c r="G186" s="278" t="s">
        <v>142</v>
      </c>
      <c r="H186" s="37"/>
      <c r="I186" s="265">
        <v>44209</v>
      </c>
      <c r="J186" s="37"/>
      <c r="K186" s="37"/>
      <c r="L186" s="278" t="s">
        <v>142</v>
      </c>
      <c r="M186" s="37">
        <v>208</v>
      </c>
      <c r="N186" s="37"/>
      <c r="O186" s="278" t="s">
        <v>11695</v>
      </c>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37"/>
      <c r="AN186" s="37"/>
      <c r="AO186" s="37"/>
      <c r="AP186" s="37"/>
      <c r="AQ186" s="37"/>
      <c r="AR186" s="37"/>
      <c r="AS186" s="37"/>
      <c r="AT186" s="37"/>
    </row>
    <row r="187" spans="1:46">
      <c r="A187" s="265">
        <v>44209</v>
      </c>
      <c r="B187" s="278" t="s">
        <v>156</v>
      </c>
      <c r="C187" s="521">
        <v>881640115</v>
      </c>
      <c r="D187" s="37"/>
      <c r="E187" s="278" t="s">
        <v>139</v>
      </c>
      <c r="F187" s="278" t="s">
        <v>140</v>
      </c>
      <c r="G187" s="37"/>
      <c r="H187" s="37"/>
      <c r="I187" s="265">
        <v>44209</v>
      </c>
      <c r="J187" s="37"/>
      <c r="K187" s="37"/>
      <c r="L187" s="278" t="s">
        <v>148</v>
      </c>
      <c r="M187" s="37">
        <v>48</v>
      </c>
      <c r="N187" s="37"/>
      <c r="O187" s="278" t="s">
        <v>11695</v>
      </c>
      <c r="P187" s="37"/>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37"/>
      <c r="AN187" s="37"/>
      <c r="AO187" s="37"/>
      <c r="AP187" s="37"/>
      <c r="AQ187" s="37"/>
      <c r="AR187" s="37"/>
      <c r="AS187" s="37"/>
      <c r="AT187" s="37"/>
    </row>
    <row r="188" spans="1:46">
      <c r="A188" s="265">
        <v>44209</v>
      </c>
      <c r="B188" s="278" t="s">
        <v>5592</v>
      </c>
      <c r="C188" s="37">
        <v>883234721</v>
      </c>
      <c r="D188" s="504" t="s">
        <v>11723</v>
      </c>
      <c r="E188" s="278" t="s">
        <v>152</v>
      </c>
      <c r="F188" s="278" t="s">
        <v>140</v>
      </c>
      <c r="G188" s="278"/>
      <c r="H188" s="37"/>
      <c r="I188" s="265">
        <v>44209</v>
      </c>
      <c r="J188" s="37"/>
      <c r="K188" s="37"/>
      <c r="L188" s="278" t="s">
        <v>8706</v>
      </c>
      <c r="M188" s="37">
        <v>108</v>
      </c>
      <c r="N188" s="37"/>
      <c r="O188" s="278" t="s">
        <v>11641</v>
      </c>
      <c r="P188" s="37"/>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37"/>
      <c r="AN188" s="37"/>
      <c r="AO188" s="37"/>
      <c r="AP188" s="37"/>
      <c r="AQ188" s="37"/>
      <c r="AR188" s="37"/>
      <c r="AS188" s="37"/>
      <c r="AT188" s="37"/>
    </row>
    <row r="189" spans="1:46">
      <c r="A189" s="265">
        <v>44209</v>
      </c>
      <c r="B189" s="278" t="s">
        <v>156</v>
      </c>
      <c r="C189" s="37">
        <v>881486826</v>
      </c>
      <c r="D189" s="37"/>
      <c r="E189" s="278" t="s">
        <v>152</v>
      </c>
      <c r="F189" s="278" t="s">
        <v>140</v>
      </c>
      <c r="G189" s="37"/>
      <c r="H189" s="37"/>
      <c r="I189" s="265">
        <v>44209</v>
      </c>
      <c r="J189" s="37"/>
      <c r="K189" s="37"/>
      <c r="L189" s="278" t="s">
        <v>142</v>
      </c>
      <c r="M189" s="37">
        <v>127</v>
      </c>
      <c r="N189" s="37"/>
      <c r="O189" s="278" t="s">
        <v>11695</v>
      </c>
      <c r="P189" s="37"/>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37"/>
      <c r="AN189" s="37"/>
      <c r="AO189" s="37"/>
      <c r="AP189" s="37"/>
      <c r="AQ189" s="37"/>
      <c r="AR189" s="37"/>
      <c r="AS189" s="37"/>
      <c r="AT189" s="37"/>
    </row>
    <row r="190" spans="1:46">
      <c r="A190" s="265">
        <v>44209</v>
      </c>
      <c r="B190" s="278" t="s">
        <v>5592</v>
      </c>
      <c r="C190" s="37">
        <v>881663268</v>
      </c>
      <c r="D190" s="504" t="s">
        <v>11724</v>
      </c>
      <c r="E190" s="278" t="s">
        <v>152</v>
      </c>
      <c r="F190" s="278" t="s">
        <v>140</v>
      </c>
      <c r="G190" s="37"/>
      <c r="H190" s="37"/>
      <c r="I190" s="265">
        <v>44209</v>
      </c>
      <c r="J190" s="37"/>
      <c r="K190" s="37"/>
      <c r="L190" s="278" t="s">
        <v>11725</v>
      </c>
      <c r="M190" s="37">
        <v>1</v>
      </c>
      <c r="N190" s="37"/>
      <c r="O190" s="278" t="s">
        <v>11647</v>
      </c>
      <c r="P190" s="37"/>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37"/>
      <c r="AN190" s="37"/>
      <c r="AO190" s="37"/>
      <c r="AP190" s="37"/>
      <c r="AQ190" s="37"/>
      <c r="AR190" s="37"/>
      <c r="AS190" s="37"/>
      <c r="AT190" s="37"/>
    </row>
    <row r="191" spans="1:46">
      <c r="A191" s="265">
        <v>44209</v>
      </c>
      <c r="B191" s="278" t="s">
        <v>5592</v>
      </c>
      <c r="C191" s="37">
        <v>883223255</v>
      </c>
      <c r="D191" s="504" t="s">
        <v>11726</v>
      </c>
      <c r="E191" s="278" t="s">
        <v>152</v>
      </c>
      <c r="F191" s="278" t="s">
        <v>181</v>
      </c>
      <c r="G191" s="37"/>
      <c r="H191" s="37"/>
      <c r="I191" s="265">
        <v>44209</v>
      </c>
      <c r="J191" s="37"/>
      <c r="K191" s="37"/>
      <c r="L191" s="278" t="s">
        <v>142</v>
      </c>
      <c r="M191" s="37">
        <v>515.42999999999995</v>
      </c>
      <c r="N191" s="37"/>
      <c r="O191" s="278" t="s">
        <v>11661</v>
      </c>
      <c r="P191" s="37"/>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37"/>
      <c r="AN191" s="37"/>
      <c r="AO191" s="37"/>
      <c r="AP191" s="37"/>
      <c r="AQ191" s="37"/>
      <c r="AR191" s="37"/>
      <c r="AS191" s="37"/>
      <c r="AT191" s="37"/>
    </row>
    <row r="192" spans="1:46">
      <c r="A192" s="265">
        <v>44209</v>
      </c>
      <c r="B192" s="278" t="s">
        <v>5592</v>
      </c>
      <c r="C192" s="37">
        <v>882724034</v>
      </c>
      <c r="D192" s="504" t="s">
        <v>11727</v>
      </c>
      <c r="E192" s="278" t="s">
        <v>152</v>
      </c>
      <c r="F192" s="278" t="s">
        <v>140</v>
      </c>
      <c r="G192" s="37"/>
      <c r="H192" s="37"/>
      <c r="I192" s="505">
        <v>44209</v>
      </c>
      <c r="J192" s="37"/>
      <c r="K192" s="37"/>
      <c r="L192" s="278" t="s">
        <v>142</v>
      </c>
      <c r="M192" s="37">
        <v>332.5</v>
      </c>
      <c r="N192" s="37"/>
      <c r="O192" s="278" t="s">
        <v>11694</v>
      </c>
      <c r="P192" s="37"/>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37"/>
      <c r="AN192" s="37"/>
      <c r="AO192" s="37"/>
      <c r="AP192" s="37"/>
      <c r="AQ192" s="37"/>
      <c r="AR192" s="37"/>
      <c r="AS192" s="37"/>
      <c r="AT192" s="37"/>
    </row>
    <row r="193" spans="1:46">
      <c r="A193" s="265">
        <v>44209</v>
      </c>
      <c r="B193" s="278" t="s">
        <v>156</v>
      </c>
      <c r="C193" s="521">
        <v>880498516</v>
      </c>
      <c r="D193" s="37"/>
      <c r="E193" s="278" t="s">
        <v>139</v>
      </c>
      <c r="F193" s="278" t="s">
        <v>140</v>
      </c>
      <c r="G193" s="37"/>
      <c r="H193" s="37"/>
      <c r="I193" s="265">
        <v>44209</v>
      </c>
      <c r="J193" s="37"/>
      <c r="K193" s="37"/>
      <c r="L193" s="278" t="s">
        <v>142</v>
      </c>
      <c r="M193" s="37">
        <v>53.33</v>
      </c>
      <c r="N193" s="37"/>
      <c r="O193" s="278" t="s">
        <v>11695</v>
      </c>
      <c r="P193" s="37"/>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37"/>
      <c r="AN193" s="37"/>
      <c r="AO193" s="37"/>
      <c r="AP193" s="37"/>
      <c r="AQ193" s="37"/>
      <c r="AR193" s="37"/>
      <c r="AS193" s="37"/>
      <c r="AT193" s="37"/>
    </row>
    <row r="194" spans="1:46">
      <c r="A194" s="265">
        <v>44209</v>
      </c>
      <c r="B194" s="278" t="s">
        <v>156</v>
      </c>
      <c r="C194" s="37">
        <v>881462487</v>
      </c>
      <c r="D194" s="37"/>
      <c r="E194" s="278" t="s">
        <v>139</v>
      </c>
      <c r="F194" s="278" t="s">
        <v>140</v>
      </c>
      <c r="G194" s="37"/>
      <c r="H194" s="37"/>
      <c r="I194" s="37"/>
      <c r="J194" s="37"/>
      <c r="K194" s="37"/>
      <c r="L194" s="37"/>
      <c r="M194" s="37"/>
      <c r="N194" s="37"/>
      <c r="O194" s="278" t="s">
        <v>11728</v>
      </c>
      <c r="P194" s="278" t="s">
        <v>11626</v>
      </c>
      <c r="Q194" s="37"/>
      <c r="R194" s="37"/>
      <c r="S194" s="572"/>
      <c r="T194" s="37"/>
      <c r="U194" s="37"/>
      <c r="V194" s="37"/>
      <c r="W194" s="37"/>
      <c r="X194" s="37"/>
      <c r="Y194" s="37"/>
      <c r="Z194" s="37"/>
      <c r="AA194" s="37"/>
      <c r="AB194" s="37"/>
      <c r="AC194" s="37"/>
      <c r="AD194" s="37"/>
      <c r="AE194" s="37"/>
      <c r="AF194" s="37"/>
      <c r="AG194" s="37"/>
      <c r="AH194" s="37"/>
      <c r="AI194" s="37"/>
      <c r="AJ194" s="37"/>
      <c r="AK194" s="37"/>
      <c r="AL194" s="37"/>
      <c r="AM194" s="37"/>
      <c r="AN194" s="37"/>
      <c r="AO194" s="37"/>
      <c r="AP194" s="37"/>
      <c r="AQ194" s="37"/>
      <c r="AR194" s="37"/>
      <c r="AS194" s="37"/>
      <c r="AT194" s="37"/>
    </row>
    <row r="195" spans="1:46">
      <c r="A195" s="265">
        <v>44209</v>
      </c>
      <c r="B195" s="278" t="s">
        <v>156</v>
      </c>
      <c r="C195" s="37">
        <v>880512570</v>
      </c>
      <c r="D195" s="37"/>
      <c r="E195" s="278" t="s">
        <v>139</v>
      </c>
      <c r="F195" s="278" t="s">
        <v>140</v>
      </c>
      <c r="G195" s="278" t="s">
        <v>6104</v>
      </c>
      <c r="H195" s="37"/>
      <c r="I195" s="265">
        <v>44211</v>
      </c>
      <c r="J195" s="37"/>
      <c r="K195" s="37"/>
      <c r="L195" s="278" t="s">
        <v>6104</v>
      </c>
      <c r="M195" s="37">
        <v>3214</v>
      </c>
      <c r="N195" s="37"/>
      <c r="O195" s="278" t="s">
        <v>11729</v>
      </c>
      <c r="P195" s="278" t="s">
        <v>11730</v>
      </c>
      <c r="Q195" s="278" t="s">
        <v>1976</v>
      </c>
      <c r="R195" s="37"/>
      <c r="S195" s="37"/>
      <c r="T195" s="37"/>
      <c r="U195" s="37"/>
      <c r="V195" s="37"/>
      <c r="W195" s="37"/>
      <c r="X195" s="37"/>
      <c r="Y195" s="37"/>
      <c r="Z195" s="37"/>
      <c r="AA195" s="37"/>
      <c r="AB195" s="37"/>
      <c r="AC195" s="37"/>
      <c r="AD195" s="37"/>
      <c r="AE195" s="37"/>
      <c r="AF195" s="37"/>
      <c r="AG195" s="37"/>
      <c r="AH195" s="37"/>
      <c r="AI195" s="37"/>
      <c r="AJ195" s="37"/>
      <c r="AK195" s="37"/>
      <c r="AL195" s="37"/>
      <c r="AM195" s="37"/>
      <c r="AN195" s="37"/>
      <c r="AO195" s="37"/>
      <c r="AP195" s="37"/>
      <c r="AQ195" s="37"/>
      <c r="AR195" s="37"/>
      <c r="AS195" s="37"/>
      <c r="AT195" s="37"/>
    </row>
    <row r="196" spans="1:46">
      <c r="A196" s="265">
        <v>44209</v>
      </c>
      <c r="B196" s="278" t="s">
        <v>138</v>
      </c>
      <c r="C196" s="37">
        <v>881510452</v>
      </c>
      <c r="D196" s="37"/>
      <c r="E196" s="278" t="s">
        <v>152</v>
      </c>
      <c r="F196" s="278" t="s">
        <v>140</v>
      </c>
      <c r="G196" s="278" t="s">
        <v>142</v>
      </c>
      <c r="H196" s="37"/>
      <c r="I196" s="265">
        <v>44209</v>
      </c>
      <c r="J196" s="37"/>
      <c r="K196" s="37"/>
      <c r="L196" s="278" t="s">
        <v>142</v>
      </c>
      <c r="M196" s="37">
        <v>182.5</v>
      </c>
      <c r="N196" s="37"/>
      <c r="O196" s="278" t="s">
        <v>11695</v>
      </c>
      <c r="P196" s="37"/>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37"/>
      <c r="AN196" s="37"/>
      <c r="AO196" s="37"/>
      <c r="AP196" s="37"/>
      <c r="AQ196" s="37"/>
      <c r="AR196" s="37"/>
      <c r="AS196" s="37"/>
      <c r="AT196" s="37"/>
    </row>
    <row r="197" spans="1:46">
      <c r="A197" s="265">
        <v>44209</v>
      </c>
      <c r="B197" s="278" t="s">
        <v>194</v>
      </c>
      <c r="C197" s="521">
        <v>881352797</v>
      </c>
      <c r="D197" s="522" t="s">
        <v>3034</v>
      </c>
      <c r="E197" s="278" t="s">
        <v>152</v>
      </c>
      <c r="F197" s="278" t="s">
        <v>140</v>
      </c>
      <c r="G197" s="278" t="s">
        <v>142</v>
      </c>
      <c r="H197" s="37"/>
      <c r="I197" s="265">
        <v>44209</v>
      </c>
      <c r="J197" s="37"/>
      <c r="K197" s="37"/>
      <c r="L197" s="278" t="s">
        <v>142</v>
      </c>
      <c r="M197" s="37">
        <v>312</v>
      </c>
      <c r="N197" s="37"/>
      <c r="O197" s="278" t="s">
        <v>11695</v>
      </c>
      <c r="P197" s="37"/>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37"/>
      <c r="AN197" s="37"/>
      <c r="AO197" s="37"/>
      <c r="AP197" s="37"/>
      <c r="AQ197" s="37"/>
      <c r="AR197" s="37"/>
      <c r="AS197" s="37"/>
      <c r="AT197" s="37"/>
    </row>
    <row r="198" spans="1:46">
      <c r="A198" s="265">
        <v>44209</v>
      </c>
      <c r="B198" s="278" t="s">
        <v>194</v>
      </c>
      <c r="C198" s="521">
        <v>881937996</v>
      </c>
      <c r="D198" s="522" t="s">
        <v>5895</v>
      </c>
      <c r="E198" s="278" t="s">
        <v>139</v>
      </c>
      <c r="F198" s="278" t="s">
        <v>140</v>
      </c>
      <c r="G198" s="278" t="s">
        <v>187</v>
      </c>
      <c r="H198" s="37"/>
      <c r="I198" s="265">
        <v>44209</v>
      </c>
      <c r="J198" s="37"/>
      <c r="K198" s="37"/>
      <c r="L198" s="278" t="s">
        <v>187</v>
      </c>
      <c r="M198" s="37">
        <v>168</v>
      </c>
      <c r="N198" s="37"/>
      <c r="O198" s="278" t="s">
        <v>11695</v>
      </c>
      <c r="P198" s="37"/>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37"/>
      <c r="AN198" s="37"/>
      <c r="AO198" s="37"/>
      <c r="AP198" s="37"/>
      <c r="AQ198" s="37"/>
      <c r="AR198" s="37"/>
      <c r="AS198" s="37"/>
      <c r="AT198" s="37"/>
    </row>
    <row r="199" spans="1:46">
      <c r="A199" s="265">
        <v>44209</v>
      </c>
      <c r="B199" s="278" t="s">
        <v>194</v>
      </c>
      <c r="C199" s="521">
        <v>880193159</v>
      </c>
      <c r="D199" s="522" t="s">
        <v>11697</v>
      </c>
      <c r="E199" s="278" t="s">
        <v>152</v>
      </c>
      <c r="F199" s="278" t="s">
        <v>140</v>
      </c>
      <c r="G199" s="278" t="s">
        <v>142</v>
      </c>
      <c r="H199" s="37"/>
      <c r="I199" s="265">
        <v>44209</v>
      </c>
      <c r="J199" s="37"/>
      <c r="K199" s="37"/>
      <c r="L199" s="278" t="s">
        <v>142</v>
      </c>
      <c r="M199" s="37">
        <v>79.5</v>
      </c>
      <c r="N199" s="37"/>
      <c r="O199" s="278" t="s">
        <v>11695</v>
      </c>
      <c r="P199" s="37"/>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37"/>
      <c r="AN199" s="37"/>
      <c r="AO199" s="37"/>
      <c r="AP199" s="37"/>
      <c r="AQ199" s="37"/>
      <c r="AR199" s="37"/>
      <c r="AS199" s="37"/>
      <c r="AT199" s="37"/>
    </row>
    <row r="200" spans="1:46">
      <c r="A200" s="265">
        <v>44210</v>
      </c>
      <c r="B200" s="278" t="s">
        <v>146</v>
      </c>
      <c r="C200" s="37">
        <v>881942374</v>
      </c>
      <c r="D200" s="517" t="s">
        <v>2985</v>
      </c>
      <c r="E200" s="278" t="s">
        <v>152</v>
      </c>
      <c r="F200" s="278" t="s">
        <v>140</v>
      </c>
      <c r="G200" s="37"/>
      <c r="H200" s="37"/>
      <c r="I200" s="265">
        <v>44210</v>
      </c>
      <c r="J200" s="37"/>
      <c r="K200" s="37"/>
      <c r="L200" s="278" t="s">
        <v>142</v>
      </c>
      <c r="M200" s="37">
        <v>764.5</v>
      </c>
      <c r="N200" s="37"/>
      <c r="O200" s="618" t="s">
        <v>11695</v>
      </c>
      <c r="P200" s="37"/>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37"/>
      <c r="AN200" s="37"/>
      <c r="AO200" s="37"/>
      <c r="AP200" s="37"/>
      <c r="AQ200" s="37"/>
      <c r="AR200" s="37"/>
      <c r="AS200" s="37"/>
      <c r="AT200" s="37"/>
    </row>
    <row r="201" spans="1:46">
      <c r="A201" s="265">
        <v>44214</v>
      </c>
      <c r="B201" s="278" t="s">
        <v>146</v>
      </c>
      <c r="C201" s="37">
        <v>881942374</v>
      </c>
      <c r="D201" s="527" t="s">
        <v>2813</v>
      </c>
      <c r="E201" s="278" t="s">
        <v>152</v>
      </c>
      <c r="F201" s="278" t="s">
        <v>140</v>
      </c>
      <c r="G201" s="37"/>
      <c r="H201" s="37"/>
      <c r="I201" s="265">
        <v>44214</v>
      </c>
      <c r="J201" s="37"/>
      <c r="K201" s="37"/>
      <c r="L201" s="278" t="s">
        <v>142</v>
      </c>
      <c r="M201" s="37">
        <v>139</v>
      </c>
      <c r="N201" s="37"/>
      <c r="O201" s="618" t="s">
        <v>11731</v>
      </c>
      <c r="P201" s="37"/>
      <c r="Q201" s="37"/>
      <c r="R201" s="37"/>
      <c r="S201" s="572"/>
      <c r="T201" s="37"/>
      <c r="U201" s="37"/>
      <c r="V201" s="37"/>
      <c r="W201" s="37"/>
      <c r="X201" s="37"/>
      <c r="Y201" s="37"/>
      <c r="Z201" s="37"/>
      <c r="AA201" s="37"/>
      <c r="AB201" s="37"/>
      <c r="AC201" s="37"/>
      <c r="AD201" s="37"/>
      <c r="AE201" s="37"/>
      <c r="AF201" s="37"/>
      <c r="AG201" s="37"/>
      <c r="AH201" s="37"/>
      <c r="AI201" s="37"/>
      <c r="AJ201" s="37"/>
      <c r="AK201" s="37"/>
      <c r="AL201" s="37"/>
      <c r="AM201" s="37"/>
      <c r="AN201" s="37"/>
      <c r="AO201" s="37"/>
      <c r="AP201" s="37"/>
      <c r="AQ201" s="37"/>
      <c r="AR201" s="37"/>
      <c r="AS201" s="37"/>
      <c r="AT201" s="37"/>
    </row>
    <row r="202" spans="1:46">
      <c r="A202" s="265">
        <v>44214</v>
      </c>
      <c r="B202" s="278" t="s">
        <v>146</v>
      </c>
      <c r="C202" s="37">
        <v>881942374</v>
      </c>
      <c r="D202" s="504" t="s">
        <v>2813</v>
      </c>
      <c r="E202" s="278" t="s">
        <v>152</v>
      </c>
      <c r="F202" s="278" t="s">
        <v>140</v>
      </c>
      <c r="G202" s="37"/>
      <c r="H202" s="37"/>
      <c r="I202" s="265">
        <v>44214</v>
      </c>
      <c r="J202" s="37"/>
      <c r="K202" s="37"/>
      <c r="L202" s="278" t="s">
        <v>142</v>
      </c>
      <c r="M202" s="37">
        <v>347.5</v>
      </c>
      <c r="N202" s="37"/>
      <c r="O202" s="278"/>
      <c r="P202" s="37"/>
      <c r="Q202" s="37"/>
      <c r="R202" s="37"/>
      <c r="S202" s="572"/>
      <c r="T202" s="37"/>
      <c r="U202" s="37"/>
      <c r="V202" s="37"/>
      <c r="W202" s="37"/>
      <c r="X202" s="37"/>
      <c r="Y202" s="37"/>
      <c r="Z202" s="37"/>
      <c r="AA202" s="37"/>
      <c r="AB202" s="37"/>
      <c r="AC202" s="37"/>
      <c r="AD202" s="37"/>
      <c r="AE202" s="37"/>
      <c r="AF202" s="37"/>
      <c r="AG202" s="37"/>
      <c r="AH202" s="37"/>
      <c r="AI202" s="37"/>
      <c r="AJ202" s="37"/>
      <c r="AK202" s="37"/>
      <c r="AL202" s="37"/>
      <c r="AM202" s="37"/>
      <c r="AN202" s="37"/>
      <c r="AO202" s="37"/>
      <c r="AP202" s="37"/>
      <c r="AQ202" s="37"/>
      <c r="AR202" s="37"/>
      <c r="AS202" s="37"/>
      <c r="AT202" s="37"/>
    </row>
    <row r="203" spans="1:46">
      <c r="A203" s="265">
        <v>44214</v>
      </c>
      <c r="B203" s="278" t="s">
        <v>146</v>
      </c>
      <c r="C203" s="37">
        <v>881942374</v>
      </c>
      <c r="D203" s="504" t="s">
        <v>2813</v>
      </c>
      <c r="E203" s="278" t="s">
        <v>152</v>
      </c>
      <c r="F203" s="278" t="s">
        <v>140</v>
      </c>
      <c r="G203" s="37"/>
      <c r="H203" s="37"/>
      <c r="I203" s="265">
        <v>44216</v>
      </c>
      <c r="J203" s="37"/>
      <c r="K203" s="37"/>
      <c r="L203" s="278" t="s">
        <v>142</v>
      </c>
      <c r="M203" s="37">
        <v>139</v>
      </c>
      <c r="N203" s="37"/>
      <c r="O203" s="618" t="s">
        <v>11732</v>
      </c>
      <c r="P203" s="37"/>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37"/>
      <c r="AN203" s="37"/>
      <c r="AO203" s="37"/>
      <c r="AP203" s="37"/>
      <c r="AQ203" s="37"/>
      <c r="AR203" s="37"/>
      <c r="AS203" s="37"/>
      <c r="AT203" s="37"/>
    </row>
    <row r="204" spans="1:46">
      <c r="A204" s="265">
        <v>44217</v>
      </c>
      <c r="B204" s="278" t="s">
        <v>146</v>
      </c>
      <c r="C204" s="37">
        <v>881942374</v>
      </c>
      <c r="D204" s="504" t="s">
        <v>2813</v>
      </c>
      <c r="E204" s="278" t="s">
        <v>152</v>
      </c>
      <c r="F204" s="278" t="s">
        <v>140</v>
      </c>
      <c r="G204" s="37"/>
      <c r="H204" s="37"/>
      <c r="I204" s="265">
        <v>44217</v>
      </c>
      <c r="J204" s="37"/>
      <c r="K204" s="37"/>
      <c r="L204" s="278" t="s">
        <v>142</v>
      </c>
      <c r="M204" s="37">
        <v>278</v>
      </c>
      <c r="N204" s="37"/>
      <c r="O204" s="618" t="s">
        <v>11733</v>
      </c>
      <c r="P204" s="37"/>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37"/>
      <c r="AN204" s="37"/>
      <c r="AO204" s="37"/>
      <c r="AP204" s="37"/>
      <c r="AQ204" s="37"/>
      <c r="AR204" s="37"/>
      <c r="AS204" s="37"/>
      <c r="AT204" s="37"/>
    </row>
    <row r="205" spans="1:46">
      <c r="A205" s="265">
        <v>44217</v>
      </c>
      <c r="B205" s="278" t="s">
        <v>146</v>
      </c>
      <c r="C205" s="37">
        <v>881942374</v>
      </c>
      <c r="D205" s="504" t="s">
        <v>2813</v>
      </c>
      <c r="E205" s="278" t="s">
        <v>152</v>
      </c>
      <c r="F205" s="278" t="s">
        <v>140</v>
      </c>
      <c r="G205" s="278"/>
      <c r="H205" s="37"/>
      <c r="I205" s="265">
        <v>44218</v>
      </c>
      <c r="J205" s="37"/>
      <c r="K205" s="37"/>
      <c r="L205" s="278" t="s">
        <v>142</v>
      </c>
      <c r="M205" s="37">
        <v>139</v>
      </c>
      <c r="N205" s="37"/>
      <c r="O205" s="618" t="s">
        <v>11734</v>
      </c>
      <c r="P205" s="37"/>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37"/>
      <c r="AN205" s="37"/>
      <c r="AO205" s="37"/>
      <c r="AP205" s="37"/>
      <c r="AQ205" s="37"/>
      <c r="AR205" s="37"/>
      <c r="AS205" s="37"/>
      <c r="AT205" s="37"/>
    </row>
    <row r="206" spans="1:46">
      <c r="A206" s="265">
        <v>44223</v>
      </c>
      <c r="B206" s="278" t="s">
        <v>146</v>
      </c>
      <c r="C206" s="37">
        <v>881942374</v>
      </c>
      <c r="D206" s="504" t="s">
        <v>2813</v>
      </c>
      <c r="E206" s="278" t="s">
        <v>152</v>
      </c>
      <c r="F206" s="278" t="s">
        <v>140</v>
      </c>
      <c r="G206" s="37"/>
      <c r="H206" s="37"/>
      <c r="I206" s="265">
        <v>44223</v>
      </c>
      <c r="J206" s="37"/>
      <c r="K206" s="37"/>
      <c r="L206" s="278" t="s">
        <v>142</v>
      </c>
      <c r="M206" s="37">
        <v>69.5</v>
      </c>
      <c r="N206" s="278" t="s">
        <v>37</v>
      </c>
      <c r="O206" s="278"/>
      <c r="P206" s="37"/>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37"/>
      <c r="AN206" s="37"/>
      <c r="AO206" s="37"/>
      <c r="AP206" s="37"/>
      <c r="AQ206" s="37"/>
      <c r="AR206" s="37"/>
      <c r="AS206" s="37"/>
      <c r="AT206" s="37"/>
    </row>
    <row r="207" spans="1:46">
      <c r="A207" s="265">
        <v>44210</v>
      </c>
      <c r="B207" s="278" t="s">
        <v>154</v>
      </c>
      <c r="C207" s="37">
        <v>880123796</v>
      </c>
      <c r="D207" s="504" t="s">
        <v>11735</v>
      </c>
      <c r="E207" s="278" t="s">
        <v>139</v>
      </c>
      <c r="F207" s="278" t="s">
        <v>140</v>
      </c>
      <c r="G207" s="37"/>
      <c r="H207" s="37"/>
      <c r="I207" s="265">
        <v>44210</v>
      </c>
      <c r="J207" s="37"/>
      <c r="K207" s="37"/>
      <c r="L207" s="278" t="s">
        <v>1407</v>
      </c>
      <c r="M207" s="37">
        <v>78.25</v>
      </c>
      <c r="N207" s="37"/>
      <c r="O207" s="278" t="s">
        <v>11736</v>
      </c>
      <c r="P207" s="37"/>
      <c r="Q207" s="37"/>
      <c r="R207" s="37"/>
      <c r="S207" s="37"/>
      <c r="T207" s="37"/>
      <c r="U207" s="37"/>
      <c r="V207" s="37"/>
      <c r="W207" s="37"/>
      <c r="X207" s="37"/>
      <c r="Y207" s="37"/>
      <c r="Z207" s="37"/>
      <c r="AA207" s="37"/>
      <c r="AB207" s="37"/>
      <c r="AC207" s="37"/>
      <c r="AD207" s="37"/>
      <c r="AE207" s="37"/>
      <c r="AF207" s="37"/>
      <c r="AG207" s="37"/>
      <c r="AH207" s="37"/>
      <c r="AI207" s="37"/>
      <c r="AJ207" s="37"/>
      <c r="AK207" s="37"/>
      <c r="AL207" s="37"/>
      <c r="AM207" s="37"/>
      <c r="AN207" s="37"/>
      <c r="AO207" s="37"/>
      <c r="AP207" s="37"/>
      <c r="AQ207" s="37"/>
      <c r="AR207" s="37"/>
      <c r="AS207" s="37"/>
      <c r="AT207" s="37"/>
    </row>
    <row r="208" spans="1:46">
      <c r="A208" s="265">
        <v>44210</v>
      </c>
      <c r="B208" s="278" t="s">
        <v>178</v>
      </c>
      <c r="C208" s="37">
        <v>882873481</v>
      </c>
      <c r="D208" s="37"/>
      <c r="E208" s="278" t="s">
        <v>152</v>
      </c>
      <c r="F208" s="278" t="s">
        <v>140</v>
      </c>
      <c r="G208" s="37"/>
      <c r="H208" s="37"/>
      <c r="I208" s="265">
        <v>44210</v>
      </c>
      <c r="J208" s="37"/>
      <c r="K208" s="37"/>
      <c r="L208" s="278" t="s">
        <v>287</v>
      </c>
      <c r="M208" s="37">
        <v>30</v>
      </c>
      <c r="N208" s="37"/>
      <c r="O208" s="278" t="s">
        <v>11736</v>
      </c>
      <c r="P208" s="37"/>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37"/>
      <c r="AN208" s="37"/>
      <c r="AO208" s="37"/>
      <c r="AP208" s="37"/>
      <c r="AQ208" s="37"/>
      <c r="AR208" s="37"/>
      <c r="AS208" s="37"/>
      <c r="AT208" s="37"/>
    </row>
    <row r="209" spans="1:46">
      <c r="A209" s="265">
        <v>44210</v>
      </c>
      <c r="B209" s="278" t="s">
        <v>5592</v>
      </c>
      <c r="C209" s="37">
        <v>881977553</v>
      </c>
      <c r="D209" s="37"/>
      <c r="E209" s="278" t="s">
        <v>152</v>
      </c>
      <c r="F209" s="278" t="s">
        <v>181</v>
      </c>
      <c r="G209" s="37"/>
      <c r="H209" s="37"/>
      <c r="I209" s="37"/>
      <c r="J209" s="37"/>
      <c r="K209" s="37"/>
      <c r="L209" s="37"/>
      <c r="M209" s="37"/>
      <c r="N209" s="37"/>
      <c r="O209" s="278" t="s">
        <v>11737</v>
      </c>
      <c r="P209" s="618" t="s">
        <v>10687</v>
      </c>
      <c r="Q209" s="572"/>
      <c r="R209" s="37"/>
      <c r="S209" s="572"/>
      <c r="T209" s="37"/>
      <c r="U209" s="37"/>
      <c r="V209" s="37"/>
      <c r="W209" s="37"/>
      <c r="X209" s="37"/>
      <c r="Y209" s="37"/>
      <c r="Z209" s="37"/>
      <c r="AA209" s="37"/>
      <c r="AB209" s="37"/>
      <c r="AC209" s="37"/>
      <c r="AD209" s="37"/>
      <c r="AE209" s="37"/>
      <c r="AF209" s="37"/>
      <c r="AG209" s="37"/>
      <c r="AH209" s="37"/>
      <c r="AI209" s="37"/>
      <c r="AJ209" s="37"/>
      <c r="AK209" s="37"/>
      <c r="AL209" s="37"/>
      <c r="AM209" s="37"/>
      <c r="AN209" s="37"/>
      <c r="AO209" s="37"/>
      <c r="AP209" s="37"/>
      <c r="AQ209" s="37"/>
      <c r="AR209" s="37"/>
      <c r="AS209" s="37"/>
      <c r="AT209" s="37"/>
    </row>
    <row r="210" spans="1:46">
      <c r="A210" s="265">
        <v>44210</v>
      </c>
      <c r="B210" s="278" t="s">
        <v>146</v>
      </c>
      <c r="C210" s="37">
        <v>883380316</v>
      </c>
      <c r="D210" s="504" t="s">
        <v>11738</v>
      </c>
      <c r="E210" s="278" t="s">
        <v>139</v>
      </c>
      <c r="F210" s="278" t="s">
        <v>140</v>
      </c>
      <c r="G210" s="278" t="s">
        <v>176</v>
      </c>
      <c r="H210" s="37"/>
      <c r="I210" s="37"/>
      <c r="J210" s="37"/>
      <c r="K210" s="37"/>
      <c r="L210" s="37"/>
      <c r="M210" s="37"/>
      <c r="N210" s="37"/>
      <c r="O210" s="278" t="s">
        <v>11739</v>
      </c>
      <c r="P210" s="278" t="s">
        <v>11740</v>
      </c>
      <c r="Q210" s="572"/>
      <c r="R210" s="37"/>
      <c r="S210" s="572"/>
      <c r="T210" s="37"/>
      <c r="U210" s="37"/>
      <c r="V210" s="37"/>
      <c r="W210" s="37"/>
      <c r="X210" s="37"/>
      <c r="Y210" s="37"/>
      <c r="Z210" s="37"/>
      <c r="AA210" s="37"/>
      <c r="AB210" s="37"/>
      <c r="AC210" s="37"/>
      <c r="AD210" s="37"/>
      <c r="AE210" s="37"/>
      <c r="AF210" s="37"/>
      <c r="AG210" s="37"/>
      <c r="AH210" s="37"/>
      <c r="AI210" s="37"/>
      <c r="AJ210" s="37"/>
      <c r="AK210" s="37"/>
      <c r="AL210" s="37"/>
      <c r="AM210" s="37"/>
      <c r="AN210" s="37"/>
      <c r="AO210" s="37"/>
      <c r="AP210" s="37"/>
      <c r="AQ210" s="37"/>
      <c r="AR210" s="37"/>
      <c r="AS210" s="37"/>
      <c r="AT210" s="37"/>
    </row>
    <row r="211" spans="1:46">
      <c r="A211" s="630">
        <v>44210</v>
      </c>
      <c r="B211" s="631" t="s">
        <v>281</v>
      </c>
      <c r="C211" s="632">
        <v>882190734</v>
      </c>
      <c r="D211" s="632"/>
      <c r="E211" s="631" t="s">
        <v>139</v>
      </c>
      <c r="F211" s="631" t="s">
        <v>140</v>
      </c>
      <c r="G211" s="631" t="s">
        <v>168</v>
      </c>
      <c r="H211" s="632"/>
      <c r="I211" s="632"/>
      <c r="J211" s="632"/>
      <c r="K211" s="632"/>
      <c r="L211" s="632"/>
      <c r="M211" s="632"/>
      <c r="N211" s="632"/>
      <c r="O211" s="631" t="s">
        <v>11741</v>
      </c>
      <c r="P211" s="631" t="s">
        <v>6162</v>
      </c>
      <c r="Q211" s="633" t="s">
        <v>11742</v>
      </c>
      <c r="R211" s="632"/>
      <c r="S211" s="634"/>
      <c r="T211" s="632"/>
      <c r="U211" s="632"/>
      <c r="V211" s="632"/>
      <c r="W211" s="632"/>
      <c r="X211" s="632"/>
      <c r="Y211" s="632"/>
      <c r="Z211" s="632"/>
      <c r="AA211" s="632"/>
      <c r="AB211" s="632"/>
      <c r="AC211" s="632"/>
      <c r="AD211" s="632"/>
      <c r="AE211" s="632"/>
      <c r="AF211" s="632"/>
      <c r="AG211" s="632"/>
      <c r="AH211" s="632"/>
      <c r="AI211" s="632"/>
      <c r="AJ211" s="632"/>
      <c r="AK211" s="632"/>
      <c r="AL211" s="632"/>
      <c r="AM211" s="632"/>
      <c r="AN211" s="632"/>
      <c r="AO211" s="632"/>
      <c r="AP211" s="632"/>
      <c r="AQ211" s="632"/>
      <c r="AR211" s="632"/>
      <c r="AS211" s="632"/>
      <c r="AT211" s="632"/>
    </row>
    <row r="212" spans="1:46">
      <c r="A212" s="265">
        <v>44210</v>
      </c>
      <c r="B212" s="278" t="s">
        <v>156</v>
      </c>
      <c r="C212" s="37">
        <v>880008394</v>
      </c>
      <c r="D212" s="37"/>
      <c r="E212" s="278" t="s">
        <v>139</v>
      </c>
      <c r="F212" s="278" t="s">
        <v>140</v>
      </c>
      <c r="G212" s="278" t="s">
        <v>168</v>
      </c>
      <c r="H212" s="37"/>
      <c r="I212" s="265">
        <v>44210</v>
      </c>
      <c r="J212" s="37"/>
      <c r="K212" s="37"/>
      <c r="L212" s="278" t="s">
        <v>168</v>
      </c>
      <c r="M212" s="37">
        <v>420</v>
      </c>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37"/>
      <c r="AN212" s="37"/>
      <c r="AO212" s="37"/>
      <c r="AP212" s="37"/>
      <c r="AQ212" s="37"/>
      <c r="AR212" s="37"/>
      <c r="AS212" s="37"/>
      <c r="AT212" s="37"/>
    </row>
    <row r="213" spans="1:46">
      <c r="A213" s="265">
        <v>44210</v>
      </c>
      <c r="B213" s="278" t="s">
        <v>178</v>
      </c>
      <c r="C213" s="37">
        <v>882868257</v>
      </c>
      <c r="D213" s="37"/>
      <c r="E213" s="278" t="s">
        <v>152</v>
      </c>
      <c r="F213" s="278" t="s">
        <v>140</v>
      </c>
      <c r="G213" s="278" t="s">
        <v>3159</v>
      </c>
      <c r="H213" s="37"/>
      <c r="I213" s="265">
        <v>44210</v>
      </c>
      <c r="J213" s="37"/>
      <c r="K213" s="37"/>
      <c r="L213" s="278" t="s">
        <v>3159</v>
      </c>
      <c r="M213" s="37">
        <v>54</v>
      </c>
      <c r="N213" s="37"/>
      <c r="O213" s="278" t="s">
        <v>11736</v>
      </c>
      <c r="P213" s="37"/>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37"/>
      <c r="AN213" s="37"/>
      <c r="AO213" s="37"/>
      <c r="AP213" s="37"/>
      <c r="AQ213" s="37"/>
      <c r="AR213" s="37"/>
      <c r="AS213" s="37"/>
      <c r="AT213" s="37"/>
    </row>
    <row r="214" spans="1:46">
      <c r="A214" s="265">
        <v>44210</v>
      </c>
      <c r="B214" s="278" t="s">
        <v>281</v>
      </c>
      <c r="C214" s="37">
        <v>881626869</v>
      </c>
      <c r="D214" s="37"/>
      <c r="E214" s="278" t="s">
        <v>139</v>
      </c>
      <c r="F214" s="278" t="s">
        <v>140</v>
      </c>
      <c r="G214" s="278" t="s">
        <v>142</v>
      </c>
      <c r="H214" s="37"/>
      <c r="I214" s="265">
        <v>44210</v>
      </c>
      <c r="J214" s="37"/>
      <c r="K214" s="37"/>
      <c r="L214" s="278" t="s">
        <v>142</v>
      </c>
      <c r="M214" s="37">
        <v>298</v>
      </c>
      <c r="N214" s="37"/>
      <c r="O214" s="278" t="s">
        <v>11736</v>
      </c>
      <c r="P214" s="37"/>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37"/>
      <c r="AN214" s="37"/>
      <c r="AO214" s="37"/>
      <c r="AP214" s="37"/>
      <c r="AQ214" s="37"/>
      <c r="AR214" s="37"/>
      <c r="AS214" s="37"/>
      <c r="AT214" s="37"/>
    </row>
    <row r="215" spans="1:46">
      <c r="A215" s="265">
        <v>44210</v>
      </c>
      <c r="B215" s="278" t="s">
        <v>157</v>
      </c>
      <c r="C215" s="37">
        <v>880001355</v>
      </c>
      <c r="D215" s="37">
        <v>776275279</v>
      </c>
      <c r="E215" s="278" t="s">
        <v>152</v>
      </c>
      <c r="F215" s="278" t="s">
        <v>140</v>
      </c>
      <c r="G215" s="278" t="s">
        <v>142</v>
      </c>
      <c r="H215" s="37"/>
      <c r="I215" s="265">
        <v>44210</v>
      </c>
      <c r="J215" s="37"/>
      <c r="K215" s="37"/>
      <c r="L215" s="278" t="s">
        <v>142</v>
      </c>
      <c r="M215" s="37">
        <v>46.5</v>
      </c>
      <c r="N215" s="37"/>
      <c r="O215" s="278" t="s">
        <v>11736</v>
      </c>
      <c r="P215" s="37"/>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37"/>
      <c r="AN215" s="37"/>
      <c r="AO215" s="37"/>
      <c r="AP215" s="37"/>
      <c r="AQ215" s="37"/>
      <c r="AR215" s="37"/>
      <c r="AS215" s="37"/>
      <c r="AT215" s="37"/>
    </row>
    <row r="216" spans="1:46">
      <c r="A216" s="265">
        <v>44210</v>
      </c>
      <c r="B216" s="278" t="s">
        <v>281</v>
      </c>
      <c r="C216" s="37">
        <v>883046052</v>
      </c>
      <c r="D216" s="37"/>
      <c r="E216" s="278" t="s">
        <v>152</v>
      </c>
      <c r="F216" s="278" t="s">
        <v>140</v>
      </c>
      <c r="G216" s="278" t="s">
        <v>148</v>
      </c>
      <c r="H216" s="37"/>
      <c r="I216" s="265">
        <v>44210</v>
      </c>
      <c r="J216" s="37"/>
      <c r="K216" s="37"/>
      <c r="L216" s="278" t="s">
        <v>148</v>
      </c>
      <c r="M216" s="37">
        <v>186</v>
      </c>
      <c r="N216" s="37"/>
      <c r="O216" s="278" t="s">
        <v>11736</v>
      </c>
      <c r="P216" s="37"/>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37"/>
      <c r="AN216" s="37"/>
      <c r="AO216" s="37"/>
      <c r="AP216" s="37"/>
      <c r="AQ216" s="37"/>
      <c r="AR216" s="37"/>
      <c r="AS216" s="37"/>
      <c r="AT216" s="37"/>
    </row>
    <row r="217" spans="1:46">
      <c r="A217" s="265">
        <v>44210</v>
      </c>
      <c r="B217" s="278" t="s">
        <v>146</v>
      </c>
      <c r="C217" s="37">
        <v>882237624</v>
      </c>
      <c r="D217" s="504" t="s">
        <v>5284</v>
      </c>
      <c r="E217" s="278" t="s">
        <v>139</v>
      </c>
      <c r="F217" s="278" t="s">
        <v>140</v>
      </c>
      <c r="G217" s="278" t="s">
        <v>142</v>
      </c>
      <c r="H217" s="37"/>
      <c r="I217" s="37"/>
      <c r="J217" s="37"/>
      <c r="K217" s="37"/>
      <c r="L217" s="37"/>
      <c r="M217" s="37"/>
      <c r="N217" s="37"/>
      <c r="O217" s="278" t="s">
        <v>11743</v>
      </c>
      <c r="P217" s="618" t="s">
        <v>11744</v>
      </c>
      <c r="Q217" s="580" t="s">
        <v>11745</v>
      </c>
      <c r="R217" s="37"/>
      <c r="S217" s="572"/>
      <c r="T217" s="37"/>
      <c r="U217" s="37"/>
      <c r="V217" s="37"/>
      <c r="W217" s="37"/>
      <c r="X217" s="37"/>
      <c r="Y217" s="37"/>
      <c r="Z217" s="37"/>
      <c r="AA217" s="37"/>
      <c r="AB217" s="37"/>
      <c r="AC217" s="37"/>
      <c r="AD217" s="37"/>
      <c r="AE217" s="37"/>
      <c r="AF217" s="37"/>
      <c r="AG217" s="37"/>
      <c r="AH217" s="37"/>
      <c r="AI217" s="37"/>
      <c r="AJ217" s="37"/>
      <c r="AK217" s="37"/>
      <c r="AL217" s="37"/>
      <c r="AM217" s="37"/>
      <c r="AN217" s="37"/>
      <c r="AO217" s="37"/>
      <c r="AP217" s="37"/>
      <c r="AQ217" s="37"/>
      <c r="AR217" s="37"/>
      <c r="AS217" s="37"/>
      <c r="AT217" s="37"/>
    </row>
    <row r="218" spans="1:46">
      <c r="A218" s="265">
        <v>44210</v>
      </c>
      <c r="B218" s="278" t="s">
        <v>194</v>
      </c>
      <c r="C218" s="37">
        <v>880385479</v>
      </c>
      <c r="D218" s="37"/>
      <c r="E218" s="278" t="s">
        <v>139</v>
      </c>
      <c r="F218" s="278" t="s">
        <v>140</v>
      </c>
      <c r="G218" s="278" t="s">
        <v>142</v>
      </c>
      <c r="H218" s="265">
        <v>44210</v>
      </c>
      <c r="I218" s="37"/>
      <c r="J218" s="37"/>
      <c r="K218" s="37"/>
      <c r="L218" s="37"/>
      <c r="M218" s="37"/>
      <c r="N218" s="37"/>
      <c r="O218" s="278" t="s">
        <v>11746</v>
      </c>
      <c r="P218" s="37"/>
      <c r="Q218" s="37"/>
      <c r="R218" s="37"/>
      <c r="S218" s="572"/>
      <c r="T218" s="37"/>
      <c r="U218" s="37"/>
      <c r="V218" s="37"/>
      <c r="W218" s="37"/>
      <c r="X218" s="37"/>
      <c r="Y218" s="37"/>
      <c r="Z218" s="37"/>
      <c r="AA218" s="37"/>
      <c r="AB218" s="37"/>
      <c r="AC218" s="37"/>
      <c r="AD218" s="37"/>
      <c r="AE218" s="37"/>
      <c r="AF218" s="37"/>
      <c r="AG218" s="37"/>
      <c r="AH218" s="37"/>
      <c r="AI218" s="37"/>
      <c r="AJ218" s="37"/>
      <c r="AK218" s="37"/>
      <c r="AL218" s="37"/>
      <c r="AM218" s="37"/>
      <c r="AN218" s="37"/>
      <c r="AO218" s="37"/>
      <c r="AP218" s="37"/>
      <c r="AQ218" s="37"/>
      <c r="AR218" s="37"/>
      <c r="AS218" s="37"/>
      <c r="AT218" s="37"/>
    </row>
    <row r="219" spans="1:46">
      <c r="A219" s="265">
        <v>44210</v>
      </c>
      <c r="B219" s="278" t="s">
        <v>194</v>
      </c>
      <c r="C219" s="155">
        <v>881548220</v>
      </c>
      <c r="D219" s="155">
        <v>100012529379</v>
      </c>
      <c r="E219" s="278" t="s">
        <v>152</v>
      </c>
      <c r="F219" s="278" t="s">
        <v>140</v>
      </c>
      <c r="G219" s="278" t="s">
        <v>200</v>
      </c>
      <c r="H219" s="265">
        <v>44210</v>
      </c>
      <c r="I219" s="265">
        <v>44210</v>
      </c>
      <c r="J219" s="37"/>
      <c r="K219" s="37"/>
      <c r="L219" s="278" t="s">
        <v>200</v>
      </c>
      <c r="M219" s="37">
        <v>65227.68</v>
      </c>
      <c r="N219" s="37"/>
      <c r="O219" s="278" t="s">
        <v>466</v>
      </c>
      <c r="P219" s="37"/>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37"/>
      <c r="AN219" s="37"/>
      <c r="AO219" s="37"/>
      <c r="AP219" s="37"/>
      <c r="AQ219" s="37"/>
      <c r="AR219" s="37"/>
      <c r="AS219" s="37"/>
      <c r="AT219" s="37"/>
    </row>
    <row r="220" spans="1:46">
      <c r="A220" s="265">
        <v>44210</v>
      </c>
      <c r="B220" s="278" t="s">
        <v>194</v>
      </c>
      <c r="C220" s="155">
        <v>880193159</v>
      </c>
      <c r="D220" s="155">
        <v>100002752546</v>
      </c>
      <c r="E220" s="278" t="s">
        <v>152</v>
      </c>
      <c r="F220" s="278" t="s">
        <v>140</v>
      </c>
      <c r="G220" s="278" t="s">
        <v>142</v>
      </c>
      <c r="H220" s="37"/>
      <c r="I220" s="265">
        <v>44210</v>
      </c>
      <c r="J220" s="37"/>
      <c r="K220" s="37"/>
      <c r="L220" s="278" t="s">
        <v>142</v>
      </c>
      <c r="M220" s="37">
        <v>238.5</v>
      </c>
      <c r="N220" s="37"/>
      <c r="O220" s="278" t="s">
        <v>11736</v>
      </c>
      <c r="P220" s="37"/>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37"/>
      <c r="AN220" s="37"/>
      <c r="AO220" s="37"/>
      <c r="AP220" s="37"/>
      <c r="AQ220" s="37"/>
      <c r="AR220" s="37"/>
      <c r="AS220" s="37"/>
      <c r="AT220" s="37"/>
    </row>
    <row r="221" spans="1:46">
      <c r="A221" s="265">
        <v>44210</v>
      </c>
      <c r="B221" s="278" t="s">
        <v>194</v>
      </c>
      <c r="C221" s="155">
        <v>883291066</v>
      </c>
      <c r="D221" s="155">
        <v>100017100955</v>
      </c>
      <c r="E221" s="278" t="s">
        <v>139</v>
      </c>
      <c r="F221" s="278" t="s">
        <v>140</v>
      </c>
      <c r="G221" s="278" t="s">
        <v>142</v>
      </c>
      <c r="H221" s="37"/>
      <c r="I221" s="265">
        <v>44210</v>
      </c>
      <c r="J221" s="37"/>
      <c r="K221" s="37"/>
      <c r="L221" s="278" t="s">
        <v>7080</v>
      </c>
      <c r="M221" s="37">
        <v>1</v>
      </c>
      <c r="N221" s="37"/>
      <c r="O221" s="278" t="s">
        <v>11736</v>
      </c>
      <c r="P221" s="37"/>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37"/>
      <c r="AN221" s="37"/>
      <c r="AO221" s="37"/>
      <c r="AP221" s="37"/>
      <c r="AQ221" s="37"/>
      <c r="AR221" s="37"/>
      <c r="AS221" s="37"/>
      <c r="AT221" s="37"/>
    </row>
    <row r="222" spans="1:46">
      <c r="A222" s="265">
        <v>44210</v>
      </c>
      <c r="B222" s="278" t="s">
        <v>194</v>
      </c>
      <c r="C222" s="155">
        <v>880017758</v>
      </c>
      <c r="D222" s="155">
        <v>19355171</v>
      </c>
      <c r="E222" s="278" t="s">
        <v>152</v>
      </c>
      <c r="F222" s="278" t="s">
        <v>140</v>
      </c>
      <c r="G222" s="278" t="s">
        <v>142</v>
      </c>
      <c r="H222" s="37"/>
      <c r="I222" s="265">
        <v>44210</v>
      </c>
      <c r="J222" s="37"/>
      <c r="K222" s="37"/>
      <c r="L222" s="278" t="s">
        <v>142</v>
      </c>
      <c r="M222" s="37">
        <v>63.5</v>
      </c>
      <c r="N222" s="37"/>
      <c r="O222" s="278" t="s">
        <v>11736</v>
      </c>
      <c r="P222" s="37"/>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37"/>
      <c r="AN222" s="37"/>
      <c r="AO222" s="37"/>
      <c r="AP222" s="37"/>
      <c r="AQ222" s="37"/>
      <c r="AR222" s="37"/>
      <c r="AS222" s="37"/>
      <c r="AT222" s="37"/>
    </row>
    <row r="223" spans="1:46">
      <c r="A223" s="265">
        <v>44210</v>
      </c>
      <c r="B223" s="278" t="s">
        <v>281</v>
      </c>
      <c r="C223" s="37">
        <v>882177965</v>
      </c>
      <c r="D223" s="37"/>
      <c r="E223" s="278" t="s">
        <v>139</v>
      </c>
      <c r="F223" s="278" t="s">
        <v>140</v>
      </c>
      <c r="G223" s="278" t="s">
        <v>11609</v>
      </c>
      <c r="H223" s="37"/>
      <c r="I223" s="37"/>
      <c r="J223" s="37"/>
      <c r="K223" s="37"/>
      <c r="L223" s="37"/>
      <c r="M223" s="37"/>
      <c r="N223" s="37"/>
      <c r="O223" s="278" t="s">
        <v>11747</v>
      </c>
      <c r="P223" s="618" t="s">
        <v>202</v>
      </c>
      <c r="Q223" s="580" t="s">
        <v>11748</v>
      </c>
      <c r="R223" s="37"/>
      <c r="S223" s="572"/>
      <c r="T223" s="37"/>
      <c r="U223" s="37"/>
      <c r="V223" s="37"/>
      <c r="W223" s="37"/>
      <c r="X223" s="37"/>
      <c r="Y223" s="37"/>
      <c r="Z223" s="37"/>
      <c r="AA223" s="37"/>
      <c r="AB223" s="37"/>
      <c r="AC223" s="37"/>
      <c r="AD223" s="37"/>
      <c r="AE223" s="37"/>
      <c r="AF223" s="37"/>
      <c r="AG223" s="37"/>
      <c r="AH223" s="37"/>
      <c r="AI223" s="37"/>
      <c r="AJ223" s="37"/>
      <c r="AK223" s="37"/>
      <c r="AL223" s="37"/>
      <c r="AM223" s="37"/>
      <c r="AN223" s="37"/>
      <c r="AO223" s="37"/>
      <c r="AP223" s="37"/>
      <c r="AQ223" s="37"/>
      <c r="AR223" s="37"/>
      <c r="AS223" s="37"/>
      <c r="AT223" s="37"/>
    </row>
    <row r="224" spans="1:46">
      <c r="A224" s="265">
        <v>44210</v>
      </c>
      <c r="B224" s="278" t="s">
        <v>156</v>
      </c>
      <c r="C224" s="37">
        <v>880680352</v>
      </c>
      <c r="D224" s="37"/>
      <c r="E224" s="278" t="s">
        <v>152</v>
      </c>
      <c r="F224" s="278" t="s">
        <v>140</v>
      </c>
      <c r="G224" s="278" t="s">
        <v>142</v>
      </c>
      <c r="H224" s="37"/>
      <c r="I224" s="37"/>
      <c r="J224" s="37"/>
      <c r="K224" s="37"/>
      <c r="L224" s="278" t="s">
        <v>142</v>
      </c>
      <c r="M224" s="37"/>
      <c r="N224" s="37"/>
      <c r="O224" s="278" t="s">
        <v>11749</v>
      </c>
      <c r="P224" s="618" t="s">
        <v>2095</v>
      </c>
      <c r="Q224" s="580" t="s">
        <v>11745</v>
      </c>
      <c r="R224" s="37"/>
      <c r="S224" s="572"/>
      <c r="T224" s="37"/>
      <c r="U224" s="37"/>
      <c r="V224" s="37"/>
      <c r="W224" s="37"/>
      <c r="X224" s="37"/>
      <c r="Y224" s="37"/>
      <c r="Z224" s="37"/>
      <c r="AA224" s="37"/>
      <c r="AB224" s="37"/>
      <c r="AC224" s="37"/>
      <c r="AD224" s="37"/>
      <c r="AE224" s="37"/>
      <c r="AF224" s="37"/>
      <c r="AG224" s="37"/>
      <c r="AH224" s="37"/>
      <c r="AI224" s="37"/>
      <c r="AJ224" s="37"/>
      <c r="AK224" s="37"/>
      <c r="AL224" s="37"/>
      <c r="AM224" s="37"/>
      <c r="AN224" s="37"/>
      <c r="AO224" s="37"/>
      <c r="AP224" s="37"/>
      <c r="AQ224" s="37"/>
      <c r="AR224" s="37"/>
      <c r="AS224" s="37"/>
      <c r="AT224" s="37"/>
    </row>
    <row r="225" spans="1:46">
      <c r="A225" s="265">
        <v>44210</v>
      </c>
      <c r="B225" s="278" t="s">
        <v>146</v>
      </c>
      <c r="C225" s="525">
        <v>881842189</v>
      </c>
      <c r="D225" s="504" t="s">
        <v>11750</v>
      </c>
      <c r="E225" s="278" t="s">
        <v>139</v>
      </c>
      <c r="F225" s="278" t="s">
        <v>140</v>
      </c>
      <c r="G225" s="37"/>
      <c r="H225" s="37"/>
      <c r="I225" s="265">
        <v>44209</v>
      </c>
      <c r="J225" s="37"/>
      <c r="K225" s="37"/>
      <c r="L225" s="278" t="s">
        <v>163</v>
      </c>
      <c r="M225" s="37">
        <v>243.87</v>
      </c>
      <c r="N225" s="37"/>
      <c r="O225" s="618" t="s">
        <v>11736</v>
      </c>
      <c r="P225" s="37"/>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37"/>
      <c r="AN225" s="37"/>
      <c r="AO225" s="37"/>
      <c r="AP225" s="37"/>
      <c r="AQ225" s="37"/>
      <c r="AR225" s="37"/>
      <c r="AS225" s="37"/>
      <c r="AT225" s="37"/>
    </row>
    <row r="226" spans="1:46">
      <c r="A226" s="265">
        <v>44542</v>
      </c>
      <c r="B226" s="278" t="s">
        <v>138</v>
      </c>
      <c r="C226" s="37">
        <v>881252851</v>
      </c>
      <c r="D226" s="37"/>
      <c r="E226" s="278" t="s">
        <v>152</v>
      </c>
      <c r="F226" s="278" t="s">
        <v>140</v>
      </c>
      <c r="G226" s="278" t="s">
        <v>142</v>
      </c>
      <c r="H226" s="37"/>
      <c r="I226" s="265">
        <v>44208</v>
      </c>
      <c r="J226" s="37"/>
      <c r="K226" s="37"/>
      <c r="L226" s="278" t="s">
        <v>142</v>
      </c>
      <c r="M226" s="37">
        <v>193</v>
      </c>
      <c r="N226" s="37"/>
      <c r="O226" s="278" t="s">
        <v>11751</v>
      </c>
      <c r="P226" s="37"/>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37"/>
      <c r="AN226" s="37"/>
      <c r="AO226" s="37"/>
      <c r="AP226" s="37"/>
      <c r="AQ226" s="37"/>
      <c r="AR226" s="37"/>
      <c r="AS226" s="37"/>
      <c r="AT226" s="37"/>
    </row>
    <row r="227" spans="1:46">
      <c r="A227" s="265">
        <v>44542</v>
      </c>
      <c r="B227" s="278" t="s">
        <v>138</v>
      </c>
      <c r="C227" s="278">
        <v>880438167</v>
      </c>
      <c r="D227" s="504" t="s">
        <v>11634</v>
      </c>
      <c r="E227" s="278" t="s">
        <v>139</v>
      </c>
      <c r="F227" s="278" t="s">
        <v>140</v>
      </c>
      <c r="G227" s="278" t="s">
        <v>163</v>
      </c>
      <c r="H227" s="37"/>
      <c r="I227" s="265">
        <v>44209</v>
      </c>
      <c r="J227" s="37"/>
      <c r="K227" s="37"/>
      <c r="L227" s="278" t="s">
        <v>163</v>
      </c>
      <c r="M227" s="629">
        <v>24625.08</v>
      </c>
      <c r="N227" s="37"/>
      <c r="O227" s="278" t="s">
        <v>11752</v>
      </c>
      <c r="P227" s="37"/>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37"/>
      <c r="AN227" s="37"/>
      <c r="AO227" s="37"/>
      <c r="AP227" s="37"/>
      <c r="AQ227" s="37"/>
      <c r="AR227" s="37"/>
      <c r="AS227" s="37"/>
      <c r="AT227" s="37"/>
    </row>
    <row r="228" spans="1:46">
      <c r="A228" s="505">
        <v>44211</v>
      </c>
      <c r="B228" s="278" t="s">
        <v>146</v>
      </c>
      <c r="C228" s="37">
        <v>881392189</v>
      </c>
      <c r="D228" s="504" t="s">
        <v>3023</v>
      </c>
      <c r="E228" s="278" t="s">
        <v>139</v>
      </c>
      <c r="F228" s="278" t="s">
        <v>140</v>
      </c>
      <c r="G228" s="278" t="s">
        <v>142</v>
      </c>
      <c r="H228" s="37"/>
      <c r="I228" s="265">
        <v>44215</v>
      </c>
      <c r="J228" s="37"/>
      <c r="K228" s="37"/>
      <c r="L228" s="278" t="s">
        <v>4531</v>
      </c>
      <c r="M228" s="37">
        <v>627.01</v>
      </c>
      <c r="N228" s="37"/>
      <c r="O228" s="278" t="s">
        <v>11753</v>
      </c>
      <c r="P228" s="37"/>
      <c r="Q228" s="37"/>
      <c r="R228" s="37"/>
      <c r="S228" s="572"/>
      <c r="T228" s="37"/>
      <c r="U228" s="37"/>
      <c r="V228" s="37"/>
      <c r="W228" s="37"/>
      <c r="X228" s="37"/>
      <c r="Y228" s="37"/>
      <c r="Z228" s="37"/>
      <c r="AA228" s="37"/>
      <c r="AB228" s="37"/>
      <c r="AC228" s="37"/>
      <c r="AD228" s="37"/>
      <c r="AE228" s="37"/>
      <c r="AF228" s="37"/>
      <c r="AG228" s="37"/>
      <c r="AH228" s="37"/>
      <c r="AI228" s="37"/>
      <c r="AJ228" s="37"/>
      <c r="AK228" s="37"/>
      <c r="AL228" s="37"/>
      <c r="AM228" s="37"/>
      <c r="AN228" s="37"/>
      <c r="AO228" s="37"/>
      <c r="AP228" s="37"/>
      <c r="AQ228" s="37"/>
      <c r="AR228" s="37"/>
      <c r="AS228" s="37"/>
      <c r="AT228" s="37"/>
    </row>
    <row r="229" spans="1:46">
      <c r="A229" s="505">
        <v>44211</v>
      </c>
      <c r="B229" s="278" t="s">
        <v>154</v>
      </c>
      <c r="C229" s="37">
        <v>880489603</v>
      </c>
      <c r="D229" s="504" t="s">
        <v>4500</v>
      </c>
      <c r="E229" s="278" t="s">
        <v>139</v>
      </c>
      <c r="F229" s="278" t="s">
        <v>140</v>
      </c>
      <c r="G229" s="278" t="s">
        <v>168</v>
      </c>
      <c r="H229" s="37"/>
      <c r="I229" s="265">
        <v>44211</v>
      </c>
      <c r="J229" s="37"/>
      <c r="K229" s="37"/>
      <c r="L229" s="278" t="s">
        <v>168</v>
      </c>
      <c r="M229" s="37">
        <v>3360</v>
      </c>
      <c r="N229" s="37"/>
      <c r="O229" s="278" t="s">
        <v>11754</v>
      </c>
      <c r="P229" s="37"/>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37"/>
      <c r="AN229" s="37"/>
      <c r="AO229" s="37"/>
      <c r="AP229" s="37"/>
      <c r="AQ229" s="37"/>
      <c r="AR229" s="37"/>
      <c r="AS229" s="37"/>
      <c r="AT229" s="37"/>
    </row>
    <row r="230" spans="1:46">
      <c r="A230" s="505">
        <v>44211</v>
      </c>
      <c r="B230" s="278" t="s">
        <v>154</v>
      </c>
      <c r="C230" s="37">
        <v>880736979</v>
      </c>
      <c r="D230" s="504" t="s">
        <v>11755</v>
      </c>
      <c r="E230" s="278" t="s">
        <v>139</v>
      </c>
      <c r="F230" s="278" t="s">
        <v>140</v>
      </c>
      <c r="G230" s="37"/>
      <c r="H230" s="37"/>
      <c r="I230" s="265">
        <v>44211</v>
      </c>
      <c r="J230" s="37"/>
      <c r="K230" s="37"/>
      <c r="L230" s="278" t="s">
        <v>225</v>
      </c>
      <c r="M230" s="37">
        <v>89.21</v>
      </c>
      <c r="N230" s="37"/>
      <c r="O230" s="278" t="s">
        <v>11754</v>
      </c>
      <c r="P230" s="37"/>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37"/>
      <c r="AN230" s="37"/>
      <c r="AO230" s="37"/>
      <c r="AP230" s="37"/>
      <c r="AQ230" s="37"/>
      <c r="AR230" s="37"/>
      <c r="AS230" s="37"/>
      <c r="AT230" s="37"/>
    </row>
    <row r="231" spans="1:46">
      <c r="A231" s="265">
        <v>44211</v>
      </c>
      <c r="B231" s="278" t="s">
        <v>281</v>
      </c>
      <c r="C231" s="37">
        <v>883046052</v>
      </c>
      <c r="D231" s="37"/>
      <c r="E231" s="278" t="s">
        <v>152</v>
      </c>
      <c r="F231" s="278" t="s">
        <v>140</v>
      </c>
      <c r="G231" s="278" t="s">
        <v>148</v>
      </c>
      <c r="H231" s="37"/>
      <c r="I231" s="265">
        <v>44211</v>
      </c>
      <c r="J231" s="37"/>
      <c r="K231" s="37"/>
      <c r="L231" s="278" t="s">
        <v>148</v>
      </c>
      <c r="M231" s="37">
        <v>808</v>
      </c>
      <c r="N231" s="37"/>
      <c r="O231" s="278" t="s">
        <v>11754</v>
      </c>
      <c r="P231" s="37"/>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37"/>
      <c r="AN231" s="37"/>
      <c r="AO231" s="37"/>
      <c r="AP231" s="37"/>
      <c r="AQ231" s="37"/>
      <c r="AR231" s="37"/>
      <c r="AS231" s="37"/>
      <c r="AT231" s="37"/>
    </row>
    <row r="232" spans="1:46">
      <c r="A232" s="265">
        <v>44211</v>
      </c>
      <c r="B232" s="278" t="s">
        <v>157</v>
      </c>
      <c r="C232" s="37">
        <v>880001355</v>
      </c>
      <c r="D232" s="37">
        <v>776275279</v>
      </c>
      <c r="E232" s="278" t="s">
        <v>152</v>
      </c>
      <c r="F232" s="278" t="s">
        <v>140</v>
      </c>
      <c r="G232" s="278" t="s">
        <v>142</v>
      </c>
      <c r="H232" s="37"/>
      <c r="I232" s="265">
        <v>44211</v>
      </c>
      <c r="J232" s="37"/>
      <c r="K232" s="37"/>
      <c r="L232" s="278" t="s">
        <v>142</v>
      </c>
      <c r="M232" s="37">
        <v>46.5</v>
      </c>
      <c r="N232" s="37"/>
      <c r="O232" s="278" t="s">
        <v>11754</v>
      </c>
      <c r="P232" s="37"/>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37"/>
      <c r="AN232" s="37"/>
      <c r="AO232" s="37"/>
      <c r="AP232" s="37"/>
      <c r="AQ232" s="37"/>
      <c r="AR232" s="37"/>
      <c r="AS232" s="37"/>
      <c r="AT232" s="37"/>
    </row>
    <row r="233" spans="1:46">
      <c r="A233" s="265">
        <v>44211</v>
      </c>
      <c r="B233" s="278" t="s">
        <v>5589</v>
      </c>
      <c r="C233" s="37">
        <v>880023391</v>
      </c>
      <c r="D233" s="530" t="s">
        <v>11756</v>
      </c>
      <c r="E233" s="278" t="s">
        <v>152</v>
      </c>
      <c r="F233" s="278" t="s">
        <v>140</v>
      </c>
      <c r="G233" s="278" t="s">
        <v>142</v>
      </c>
      <c r="H233" s="37"/>
      <c r="I233" s="265">
        <v>44211</v>
      </c>
      <c r="J233" s="37"/>
      <c r="K233" s="37"/>
      <c r="L233" s="278" t="s">
        <v>142</v>
      </c>
      <c r="M233" s="37">
        <v>212</v>
      </c>
      <c r="N233" s="37"/>
      <c r="O233" s="278" t="s">
        <v>11754</v>
      </c>
      <c r="P233" s="37"/>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37"/>
      <c r="AN233" s="37"/>
      <c r="AO233" s="37"/>
      <c r="AP233" s="37"/>
      <c r="AQ233" s="37"/>
      <c r="AR233" s="37"/>
      <c r="AS233" s="37"/>
      <c r="AT233" s="37"/>
    </row>
    <row r="234" spans="1:46">
      <c r="A234" s="265">
        <v>44211</v>
      </c>
      <c r="B234" s="278" t="s">
        <v>5589</v>
      </c>
      <c r="C234" s="37">
        <v>882016452</v>
      </c>
      <c r="D234" s="37">
        <v>882016452</v>
      </c>
      <c r="E234" s="278" t="s">
        <v>139</v>
      </c>
      <c r="F234" s="278" t="s">
        <v>147</v>
      </c>
      <c r="G234" s="278" t="s">
        <v>1706</v>
      </c>
      <c r="H234" s="37"/>
      <c r="I234" s="265"/>
      <c r="J234" s="37"/>
      <c r="K234" s="37"/>
      <c r="L234" s="37"/>
      <c r="M234" s="37"/>
      <c r="N234" s="37"/>
      <c r="O234" s="278"/>
      <c r="P234" s="37"/>
      <c r="Q234" s="265">
        <v>44211</v>
      </c>
      <c r="R234" s="37">
        <v>4326.79</v>
      </c>
      <c r="S234" s="572"/>
      <c r="T234" s="37"/>
      <c r="U234" s="37"/>
      <c r="V234" s="37"/>
      <c r="W234" s="37"/>
      <c r="X234" s="37"/>
      <c r="Y234" s="37"/>
      <c r="Z234" s="37"/>
      <c r="AA234" s="37"/>
      <c r="AB234" s="37"/>
      <c r="AC234" s="37"/>
      <c r="AD234" s="37"/>
      <c r="AE234" s="37"/>
      <c r="AF234" s="37"/>
      <c r="AG234" s="37"/>
      <c r="AH234" s="37"/>
      <c r="AI234" s="37"/>
      <c r="AJ234" s="37"/>
      <c r="AK234" s="37"/>
      <c r="AL234" s="37"/>
      <c r="AM234" s="37"/>
      <c r="AN234" s="37"/>
      <c r="AO234" s="37"/>
      <c r="AP234" s="37"/>
      <c r="AQ234" s="37"/>
      <c r="AR234" s="37"/>
      <c r="AS234" s="37"/>
      <c r="AT234" s="37"/>
    </row>
    <row r="235" spans="1:46">
      <c r="A235" s="265">
        <v>44211</v>
      </c>
      <c r="B235" s="278" t="s">
        <v>175</v>
      </c>
      <c r="C235" s="37">
        <v>883128972</v>
      </c>
      <c r="D235" s="37" t="s">
        <v>11757</v>
      </c>
      <c r="E235" s="278" t="s">
        <v>152</v>
      </c>
      <c r="F235" s="278" t="s">
        <v>140</v>
      </c>
      <c r="G235" s="278"/>
      <c r="H235" s="37"/>
      <c r="I235" s="265">
        <v>44211</v>
      </c>
      <c r="J235" s="37"/>
      <c r="K235" s="37"/>
      <c r="L235" s="278" t="s">
        <v>148</v>
      </c>
      <c r="M235" s="37">
        <v>1</v>
      </c>
      <c r="N235" s="37"/>
      <c r="O235" s="278" t="s">
        <v>11690</v>
      </c>
      <c r="P235" s="37"/>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37"/>
      <c r="AN235" s="37"/>
      <c r="AO235" s="37"/>
      <c r="AP235" s="37"/>
      <c r="AQ235" s="37"/>
      <c r="AR235" s="37"/>
      <c r="AS235" s="37"/>
      <c r="AT235" s="37"/>
    </row>
    <row r="236" spans="1:46">
      <c r="A236" s="265">
        <v>44211</v>
      </c>
      <c r="B236" s="278" t="s">
        <v>175</v>
      </c>
      <c r="C236" s="37">
        <v>880331946</v>
      </c>
      <c r="D236" s="37">
        <v>76182660</v>
      </c>
      <c r="E236" s="278" t="s">
        <v>152</v>
      </c>
      <c r="F236" s="278" t="s">
        <v>140</v>
      </c>
      <c r="G236" s="278"/>
      <c r="H236" s="37"/>
      <c r="I236" s="265">
        <v>44211</v>
      </c>
      <c r="J236" s="37"/>
      <c r="K236" s="37"/>
      <c r="L236" s="278" t="s">
        <v>142</v>
      </c>
      <c r="M236" s="37">
        <v>2.34</v>
      </c>
      <c r="N236" s="37"/>
      <c r="O236" s="278" t="s">
        <v>11695</v>
      </c>
      <c r="P236" s="37"/>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37"/>
      <c r="AN236" s="37"/>
      <c r="AO236" s="37"/>
      <c r="AP236" s="37"/>
      <c r="AQ236" s="37"/>
      <c r="AR236" s="37"/>
      <c r="AS236" s="37"/>
      <c r="AT236" s="37"/>
    </row>
    <row r="237" spans="1:46">
      <c r="A237" s="265">
        <v>44211</v>
      </c>
      <c r="B237" s="278" t="s">
        <v>175</v>
      </c>
      <c r="C237" s="37">
        <v>882449351</v>
      </c>
      <c r="D237" s="504" t="s">
        <v>11758</v>
      </c>
      <c r="E237" s="278" t="s">
        <v>139</v>
      </c>
      <c r="F237" s="278" t="s">
        <v>140</v>
      </c>
      <c r="G237" s="278"/>
      <c r="H237" s="37"/>
      <c r="I237" s="265">
        <v>44211</v>
      </c>
      <c r="J237" s="37"/>
      <c r="K237" s="37"/>
      <c r="L237" s="278" t="s">
        <v>11562</v>
      </c>
      <c r="M237" s="37">
        <v>630</v>
      </c>
      <c r="N237" s="37"/>
      <c r="O237" s="278" t="s">
        <v>11695</v>
      </c>
      <c r="P237" s="37"/>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37"/>
      <c r="AN237" s="37"/>
      <c r="AO237" s="37"/>
      <c r="AP237" s="37"/>
      <c r="AQ237" s="37"/>
      <c r="AR237" s="37"/>
      <c r="AS237" s="37"/>
      <c r="AT237" s="37"/>
    </row>
    <row r="238" spans="1:46">
      <c r="A238" s="265">
        <v>44211</v>
      </c>
      <c r="B238" s="278" t="s">
        <v>175</v>
      </c>
      <c r="C238" s="37">
        <v>882888244</v>
      </c>
      <c r="D238" s="504" t="s">
        <v>5934</v>
      </c>
      <c r="E238" s="278" t="s">
        <v>139</v>
      </c>
      <c r="F238" s="278" t="s">
        <v>140</v>
      </c>
      <c r="G238" s="278"/>
      <c r="H238" s="37"/>
      <c r="I238" s="265">
        <v>44211</v>
      </c>
      <c r="J238" s="37"/>
      <c r="K238" s="37"/>
      <c r="L238" s="278" t="s">
        <v>294</v>
      </c>
      <c r="M238" s="37">
        <v>763</v>
      </c>
      <c r="N238" s="37"/>
      <c r="O238" s="278" t="s">
        <v>11736</v>
      </c>
      <c r="P238" s="37"/>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37"/>
      <c r="AN238" s="37"/>
      <c r="AO238" s="37"/>
      <c r="AP238" s="37"/>
      <c r="AQ238" s="37"/>
      <c r="AR238" s="37"/>
      <c r="AS238" s="37"/>
      <c r="AT238" s="37"/>
    </row>
    <row r="239" spans="1:46">
      <c r="A239" s="265">
        <v>44211</v>
      </c>
      <c r="B239" s="278" t="s">
        <v>175</v>
      </c>
      <c r="C239" s="37">
        <v>883096070</v>
      </c>
      <c r="D239" s="504" t="s">
        <v>11759</v>
      </c>
      <c r="E239" s="278" t="s">
        <v>139</v>
      </c>
      <c r="F239" s="278" t="s">
        <v>140</v>
      </c>
      <c r="G239" s="278"/>
      <c r="H239" s="37"/>
      <c r="I239" s="265">
        <v>44211</v>
      </c>
      <c r="J239" s="37"/>
      <c r="K239" s="37"/>
      <c r="L239" s="278" t="s">
        <v>148</v>
      </c>
      <c r="M239" s="37">
        <v>315</v>
      </c>
      <c r="N239" s="37"/>
      <c r="O239" s="278" t="s">
        <v>11754</v>
      </c>
      <c r="P239" s="37"/>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37"/>
      <c r="AN239" s="37"/>
      <c r="AO239" s="37"/>
      <c r="AP239" s="37"/>
      <c r="AQ239" s="37"/>
      <c r="AR239" s="37"/>
      <c r="AS239" s="37"/>
      <c r="AT239" s="37"/>
    </row>
    <row r="240" spans="1:46">
      <c r="A240" s="265">
        <v>44211</v>
      </c>
      <c r="B240" s="278" t="s">
        <v>167</v>
      </c>
      <c r="C240" s="37">
        <v>883256677</v>
      </c>
      <c r="D240" s="504" t="s">
        <v>11760</v>
      </c>
      <c r="E240" s="278" t="s">
        <v>152</v>
      </c>
      <c r="F240" s="278" t="s">
        <v>140</v>
      </c>
      <c r="G240" s="37"/>
      <c r="H240" s="37"/>
      <c r="I240" s="265">
        <v>44211</v>
      </c>
      <c r="J240" s="37"/>
      <c r="K240" s="37"/>
      <c r="L240" s="278" t="s">
        <v>142</v>
      </c>
      <c r="M240" s="37">
        <v>160.5</v>
      </c>
      <c r="N240" s="37"/>
      <c r="O240" s="278" t="s">
        <v>11754</v>
      </c>
      <c r="P240" s="37"/>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37"/>
      <c r="AN240" s="37"/>
      <c r="AO240" s="37"/>
      <c r="AP240" s="37"/>
      <c r="AQ240" s="37"/>
      <c r="AR240" s="37"/>
      <c r="AS240" s="37"/>
      <c r="AT240" s="37"/>
    </row>
    <row r="241" spans="1:46">
      <c r="A241" s="265">
        <v>44211</v>
      </c>
      <c r="B241" s="278" t="s">
        <v>156</v>
      </c>
      <c r="C241" s="37">
        <v>880489928</v>
      </c>
      <c r="D241" s="504" t="s">
        <v>11761</v>
      </c>
      <c r="E241" s="278" t="s">
        <v>152</v>
      </c>
      <c r="F241" s="278" t="s">
        <v>140</v>
      </c>
      <c r="G241" s="37"/>
      <c r="H241" s="37"/>
      <c r="I241" s="265">
        <v>44211</v>
      </c>
      <c r="J241" s="37"/>
      <c r="K241" s="37"/>
      <c r="L241" s="278" t="s">
        <v>200</v>
      </c>
      <c r="M241" s="37">
        <v>118</v>
      </c>
      <c r="N241" s="37"/>
      <c r="O241" s="278" t="s">
        <v>11754</v>
      </c>
      <c r="P241" s="37"/>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37"/>
      <c r="AN241" s="37"/>
      <c r="AO241" s="37"/>
      <c r="AP241" s="37"/>
      <c r="AQ241" s="37"/>
      <c r="AR241" s="37"/>
      <c r="AS241" s="37"/>
      <c r="AT241" s="37"/>
    </row>
    <row r="242" spans="1:46">
      <c r="A242" s="265">
        <v>44211</v>
      </c>
      <c r="B242" s="278" t="s">
        <v>281</v>
      </c>
      <c r="C242" s="37">
        <v>880608436</v>
      </c>
      <c r="D242" s="37"/>
      <c r="E242" s="278" t="s">
        <v>139</v>
      </c>
      <c r="F242" s="278" t="s">
        <v>140</v>
      </c>
      <c r="G242" s="278" t="s">
        <v>142</v>
      </c>
      <c r="H242" s="37"/>
      <c r="I242" s="37"/>
      <c r="J242" s="37"/>
      <c r="K242" s="37"/>
      <c r="L242" s="37"/>
      <c r="M242" s="37"/>
      <c r="N242" s="37"/>
      <c r="O242" s="278" t="s">
        <v>11762</v>
      </c>
      <c r="P242" s="618" t="s">
        <v>6162</v>
      </c>
      <c r="Q242" s="580" t="s">
        <v>11763</v>
      </c>
      <c r="R242" s="37"/>
      <c r="S242" s="572"/>
      <c r="T242" s="37"/>
      <c r="U242" s="37"/>
      <c r="V242" s="37"/>
      <c r="W242" s="37"/>
      <c r="X242" s="37"/>
      <c r="Y242" s="37"/>
      <c r="Z242" s="37"/>
      <c r="AA242" s="37"/>
      <c r="AB242" s="37"/>
      <c r="AC242" s="37"/>
      <c r="AD242" s="37"/>
      <c r="AE242" s="37"/>
      <c r="AF242" s="37"/>
      <c r="AG242" s="37"/>
      <c r="AH242" s="37"/>
      <c r="AI242" s="37"/>
      <c r="AJ242" s="37"/>
      <c r="AK242" s="37"/>
      <c r="AL242" s="37"/>
      <c r="AM242" s="37"/>
      <c r="AN242" s="37"/>
      <c r="AO242" s="37"/>
      <c r="AP242" s="37"/>
      <c r="AQ242" s="37"/>
      <c r="AR242" s="37"/>
      <c r="AS242" s="37"/>
      <c r="AT242" s="37"/>
    </row>
    <row r="243" spans="1:46">
      <c r="A243" s="265">
        <v>44211</v>
      </c>
      <c r="B243" s="278" t="s">
        <v>156</v>
      </c>
      <c r="C243" s="37">
        <v>883449892</v>
      </c>
      <c r="D243" s="504" t="s">
        <v>11764</v>
      </c>
      <c r="E243" s="278" t="s">
        <v>139</v>
      </c>
      <c r="F243" s="278" t="s">
        <v>140</v>
      </c>
      <c r="G243" s="278" t="s">
        <v>142</v>
      </c>
      <c r="H243" s="37"/>
      <c r="I243" s="37"/>
      <c r="J243" s="37"/>
      <c r="K243" s="37"/>
      <c r="L243" s="278" t="s">
        <v>11765</v>
      </c>
      <c r="M243" s="37"/>
      <c r="N243" s="37"/>
      <c r="O243" s="278" t="s">
        <v>11766</v>
      </c>
      <c r="P243" s="618" t="s">
        <v>7095</v>
      </c>
      <c r="Q243" s="278"/>
      <c r="R243" s="37"/>
      <c r="S243" s="572"/>
      <c r="T243" s="37"/>
      <c r="U243" s="37"/>
      <c r="V243" s="37"/>
      <c r="W243" s="37"/>
      <c r="X243" s="37"/>
      <c r="Y243" s="37"/>
      <c r="Z243" s="37"/>
      <c r="AA243" s="37"/>
      <c r="AB243" s="37"/>
      <c r="AC243" s="37"/>
      <c r="AD243" s="37"/>
      <c r="AE243" s="37"/>
      <c r="AF243" s="37"/>
      <c r="AG243" s="37"/>
      <c r="AH243" s="37"/>
      <c r="AI243" s="37"/>
      <c r="AJ243" s="37"/>
      <c r="AK243" s="37"/>
      <c r="AL243" s="37"/>
      <c r="AM243" s="37"/>
      <c r="AN243" s="37"/>
      <c r="AO243" s="37"/>
      <c r="AP243" s="37"/>
      <c r="AQ243" s="37"/>
      <c r="AR243" s="37"/>
      <c r="AS243" s="37"/>
      <c r="AT243" s="37"/>
    </row>
    <row r="244" spans="1:46">
      <c r="A244" s="265">
        <v>44211</v>
      </c>
      <c r="B244" s="278" t="s">
        <v>194</v>
      </c>
      <c r="C244" s="37">
        <v>881813700</v>
      </c>
      <c r="D244" s="504" t="s">
        <v>11503</v>
      </c>
      <c r="E244" s="278" t="s">
        <v>139</v>
      </c>
      <c r="F244" s="278" t="s">
        <v>140</v>
      </c>
      <c r="G244" s="278" t="s">
        <v>190</v>
      </c>
      <c r="H244" s="37"/>
      <c r="I244" s="265">
        <v>44211</v>
      </c>
      <c r="J244" s="37"/>
      <c r="K244" s="37"/>
      <c r="L244" s="278" t="s">
        <v>190</v>
      </c>
      <c r="M244" s="37">
        <v>185</v>
      </c>
      <c r="N244" s="37"/>
      <c r="O244" s="278" t="s">
        <v>11754</v>
      </c>
      <c r="P244" s="37"/>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37"/>
      <c r="AN244" s="37"/>
      <c r="AO244" s="37"/>
      <c r="AP244" s="37"/>
      <c r="AQ244" s="37"/>
      <c r="AR244" s="37"/>
      <c r="AS244" s="37"/>
      <c r="AT244" s="37"/>
    </row>
    <row r="245" spans="1:46">
      <c r="A245" s="265">
        <v>44211</v>
      </c>
      <c r="B245" s="278" t="s">
        <v>194</v>
      </c>
      <c r="C245" s="37">
        <v>880446376</v>
      </c>
      <c r="D245" s="504" t="s">
        <v>4486</v>
      </c>
      <c r="E245" s="278" t="s">
        <v>139</v>
      </c>
      <c r="F245" s="278" t="s">
        <v>140</v>
      </c>
      <c r="G245" s="278" t="s">
        <v>142</v>
      </c>
      <c r="H245" s="37"/>
      <c r="I245" s="265">
        <v>44211</v>
      </c>
      <c r="J245" s="37"/>
      <c r="K245" s="37"/>
      <c r="L245" s="278" t="s">
        <v>430</v>
      </c>
      <c r="M245" s="37">
        <v>225</v>
      </c>
      <c r="N245" s="37"/>
      <c r="O245" s="278" t="s">
        <v>11754</v>
      </c>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37"/>
      <c r="AN245" s="37"/>
      <c r="AO245" s="37"/>
      <c r="AP245" s="37"/>
      <c r="AQ245" s="37"/>
      <c r="AR245" s="37"/>
      <c r="AS245" s="37"/>
      <c r="AT245" s="37"/>
    </row>
    <row r="246" spans="1:46">
      <c r="A246" s="265">
        <v>44211</v>
      </c>
      <c r="B246" s="278" t="s">
        <v>194</v>
      </c>
      <c r="C246" s="521">
        <v>881352797</v>
      </c>
      <c r="D246" s="504" t="s">
        <v>3034</v>
      </c>
      <c r="E246" s="278" t="s">
        <v>152</v>
      </c>
      <c r="F246" s="278" t="s">
        <v>140</v>
      </c>
      <c r="G246" s="278" t="s">
        <v>142</v>
      </c>
      <c r="H246" s="37"/>
      <c r="I246" s="265">
        <v>44211</v>
      </c>
      <c r="J246" s="37"/>
      <c r="K246" s="37"/>
      <c r="L246" s="278" t="s">
        <v>142</v>
      </c>
      <c r="M246" s="37">
        <v>378</v>
      </c>
      <c r="N246" s="37"/>
      <c r="O246" s="278" t="s">
        <v>11754</v>
      </c>
      <c r="P246" s="37"/>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37"/>
      <c r="AN246" s="37"/>
      <c r="AO246" s="37"/>
      <c r="AP246" s="37"/>
      <c r="AQ246" s="37"/>
      <c r="AR246" s="37"/>
      <c r="AS246" s="37"/>
      <c r="AT246" s="37"/>
    </row>
    <row r="247" spans="1:46">
      <c r="A247" s="265">
        <v>44211</v>
      </c>
      <c r="B247" s="278" t="s">
        <v>138</v>
      </c>
      <c r="C247" s="37">
        <v>883431488</v>
      </c>
      <c r="D247" s="504" t="s">
        <v>11767</v>
      </c>
      <c r="E247" s="278" t="s">
        <v>152</v>
      </c>
      <c r="F247" s="278" t="s">
        <v>140</v>
      </c>
      <c r="G247" s="278" t="s">
        <v>142</v>
      </c>
      <c r="H247" s="37"/>
      <c r="I247" s="265">
        <v>44211</v>
      </c>
      <c r="J247" s="37"/>
      <c r="K247" s="37"/>
      <c r="L247" s="278" t="s">
        <v>142</v>
      </c>
      <c r="M247" s="37">
        <v>579</v>
      </c>
      <c r="N247" s="278" t="s">
        <v>37</v>
      </c>
      <c r="O247" s="278" t="s">
        <v>11768</v>
      </c>
      <c r="P247" s="37"/>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37"/>
      <c r="AN247" s="37"/>
      <c r="AO247" s="37"/>
      <c r="AP247" s="37"/>
      <c r="AQ247" s="37"/>
      <c r="AR247" s="37"/>
      <c r="AS247" s="37"/>
      <c r="AT247" s="37"/>
    </row>
    <row r="248" spans="1:46">
      <c r="A248" s="265">
        <v>44211</v>
      </c>
      <c r="B248" s="278" t="s">
        <v>156</v>
      </c>
      <c r="C248" s="37">
        <v>883431840</v>
      </c>
      <c r="D248" s="504" t="s">
        <v>11698</v>
      </c>
      <c r="E248" s="278" t="s">
        <v>152</v>
      </c>
      <c r="F248" s="278" t="s">
        <v>140</v>
      </c>
      <c r="G248" s="278" t="s">
        <v>142</v>
      </c>
      <c r="H248" s="37"/>
      <c r="I248" s="265">
        <v>44211</v>
      </c>
      <c r="J248" s="37"/>
      <c r="K248" s="37"/>
      <c r="L248" s="278" t="s">
        <v>142</v>
      </c>
      <c r="M248" s="37">
        <v>1649</v>
      </c>
      <c r="N248" s="37"/>
      <c r="O248" s="278" t="s">
        <v>11695</v>
      </c>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37"/>
      <c r="AN248" s="37"/>
      <c r="AO248" s="37"/>
      <c r="AP248" s="37"/>
      <c r="AQ248" s="37"/>
      <c r="AR248" s="37"/>
      <c r="AS248" s="37"/>
      <c r="AT248" s="37"/>
    </row>
    <row r="249" spans="1:46">
      <c r="A249" s="265">
        <v>44211</v>
      </c>
      <c r="B249" s="278" t="s">
        <v>138</v>
      </c>
      <c r="C249" s="37">
        <v>880225762</v>
      </c>
      <c r="D249" s="37"/>
      <c r="E249" s="278" t="s">
        <v>139</v>
      </c>
      <c r="F249" s="278" t="s">
        <v>140</v>
      </c>
      <c r="G249" s="278" t="s">
        <v>294</v>
      </c>
      <c r="H249" s="37"/>
      <c r="I249" s="265">
        <v>44211</v>
      </c>
      <c r="J249" s="37"/>
      <c r="K249" s="37"/>
      <c r="L249" s="278" t="s">
        <v>294</v>
      </c>
      <c r="M249" s="37">
        <v>1512</v>
      </c>
      <c r="N249" s="278"/>
      <c r="O249" s="278" t="s">
        <v>11769</v>
      </c>
      <c r="P249" s="37"/>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37"/>
      <c r="AN249" s="37"/>
      <c r="AO249" s="37"/>
      <c r="AP249" s="37"/>
      <c r="AQ249" s="37"/>
      <c r="AR249" s="37"/>
      <c r="AS249" s="37"/>
      <c r="AT249" s="37"/>
    </row>
    <row r="250" spans="1:46">
      <c r="A250" s="265">
        <v>44211</v>
      </c>
      <c r="B250" s="278" t="s">
        <v>138</v>
      </c>
      <c r="C250" s="37">
        <v>880502120</v>
      </c>
      <c r="D250" s="37"/>
      <c r="E250" s="278" t="s">
        <v>139</v>
      </c>
      <c r="F250" s="278" t="s">
        <v>140</v>
      </c>
      <c r="G250" s="278" t="s">
        <v>377</v>
      </c>
      <c r="H250" s="37"/>
      <c r="I250" s="265">
        <v>44211</v>
      </c>
      <c r="J250" s="37"/>
      <c r="K250" s="37"/>
      <c r="L250" s="278" t="s">
        <v>377</v>
      </c>
      <c r="M250" s="37">
        <v>110</v>
      </c>
      <c r="N250" s="37"/>
      <c r="O250" s="278" t="s">
        <v>11769</v>
      </c>
      <c r="P250" s="37"/>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37"/>
      <c r="AN250" s="37"/>
      <c r="AO250" s="37"/>
      <c r="AP250" s="37"/>
      <c r="AQ250" s="37"/>
      <c r="AR250" s="37"/>
      <c r="AS250" s="37"/>
      <c r="AT250" s="37"/>
    </row>
    <row r="251" spans="1:46">
      <c r="A251" s="265">
        <v>44211</v>
      </c>
      <c r="B251" s="278" t="s">
        <v>175</v>
      </c>
      <c r="C251" s="37">
        <v>882528541</v>
      </c>
      <c r="D251" s="504" t="s">
        <v>11770</v>
      </c>
      <c r="E251" s="278" t="s">
        <v>139</v>
      </c>
      <c r="F251" s="278" t="s">
        <v>140</v>
      </c>
      <c r="G251" s="37"/>
      <c r="H251" s="37"/>
      <c r="I251" s="265">
        <v>44211</v>
      </c>
      <c r="J251" s="37"/>
      <c r="K251" s="37"/>
      <c r="L251" s="278" t="s">
        <v>148</v>
      </c>
      <c r="M251" s="37">
        <v>89</v>
      </c>
      <c r="N251" s="37"/>
      <c r="O251" s="278" t="s">
        <v>11771</v>
      </c>
      <c r="P251" s="37"/>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37"/>
      <c r="AN251" s="37"/>
      <c r="AO251" s="37"/>
      <c r="AP251" s="37"/>
      <c r="AQ251" s="37"/>
      <c r="AR251" s="37"/>
      <c r="AS251" s="37"/>
      <c r="AT251" s="37"/>
    </row>
    <row r="252" spans="1:46">
      <c r="A252" s="265">
        <v>44211</v>
      </c>
      <c r="B252" s="278" t="s">
        <v>157</v>
      </c>
      <c r="C252" s="37">
        <v>882551646</v>
      </c>
      <c r="D252" s="504" t="s">
        <v>11772</v>
      </c>
      <c r="E252" s="278" t="s">
        <v>152</v>
      </c>
      <c r="F252" s="278" t="s">
        <v>140</v>
      </c>
      <c r="G252" s="278" t="s">
        <v>142</v>
      </c>
      <c r="H252" s="37"/>
      <c r="I252" s="265">
        <v>44211</v>
      </c>
      <c r="J252" s="37"/>
      <c r="K252" s="37"/>
      <c r="L252" s="278" t="s">
        <v>181</v>
      </c>
      <c r="M252" s="37">
        <v>16</v>
      </c>
      <c r="N252" s="37"/>
      <c r="O252" s="278" t="s">
        <v>11773</v>
      </c>
      <c r="P252" s="37"/>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37"/>
      <c r="AN252" s="37"/>
      <c r="AO252" s="37"/>
      <c r="AP252" s="37"/>
      <c r="AQ252" s="37"/>
      <c r="AR252" s="37"/>
      <c r="AS252" s="37"/>
      <c r="AT252" s="37"/>
    </row>
    <row r="253" spans="1:46">
      <c r="A253" s="265">
        <v>44211</v>
      </c>
      <c r="B253" s="278" t="s">
        <v>167</v>
      </c>
      <c r="C253" s="37">
        <v>882355609</v>
      </c>
      <c r="D253" s="37">
        <v>41313989</v>
      </c>
      <c r="E253" s="278" t="s">
        <v>139</v>
      </c>
      <c r="F253" s="278" t="s">
        <v>140</v>
      </c>
      <c r="G253" s="37"/>
      <c r="H253" s="37"/>
      <c r="I253" s="265">
        <v>44211</v>
      </c>
      <c r="J253" s="37"/>
      <c r="K253" s="37"/>
      <c r="L253" s="278" t="s">
        <v>168</v>
      </c>
      <c r="M253" s="37">
        <v>40</v>
      </c>
      <c r="N253" s="37"/>
      <c r="O253" s="278" t="s">
        <v>11769</v>
      </c>
      <c r="P253" s="37"/>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37"/>
      <c r="AN253" s="37"/>
      <c r="AO253" s="37"/>
      <c r="AP253" s="37"/>
      <c r="AQ253" s="37"/>
      <c r="AR253" s="37"/>
      <c r="AS253" s="37"/>
      <c r="AT253" s="37"/>
    </row>
    <row r="254" spans="1:46">
      <c r="A254" s="265">
        <v>44211</v>
      </c>
      <c r="B254" s="278" t="s">
        <v>156</v>
      </c>
      <c r="C254" s="37">
        <v>882044730</v>
      </c>
      <c r="D254" s="504" t="s">
        <v>7645</v>
      </c>
      <c r="E254" s="278" t="s">
        <v>139</v>
      </c>
      <c r="F254" s="278" t="s">
        <v>140</v>
      </c>
      <c r="G254" s="37"/>
      <c r="H254" s="37"/>
      <c r="I254" s="265">
        <v>44211</v>
      </c>
      <c r="J254" s="37"/>
      <c r="K254" s="37"/>
      <c r="L254" s="278" t="s">
        <v>181</v>
      </c>
      <c r="M254" s="37">
        <v>14.37</v>
      </c>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37"/>
      <c r="AN254" s="37"/>
      <c r="AO254" s="37"/>
      <c r="AP254" s="37"/>
      <c r="AQ254" s="37"/>
      <c r="AR254" s="37"/>
      <c r="AS254" s="37"/>
      <c r="AT254" s="37"/>
    </row>
    <row r="255" spans="1:46">
      <c r="A255" s="265">
        <v>44211</v>
      </c>
      <c r="B255" s="278" t="s">
        <v>281</v>
      </c>
      <c r="C255" s="37">
        <v>882830343</v>
      </c>
      <c r="D255" s="37"/>
      <c r="E255" s="278" t="s">
        <v>139</v>
      </c>
      <c r="F255" s="278" t="s">
        <v>140</v>
      </c>
      <c r="G255" s="331"/>
      <c r="H255" s="331"/>
      <c r="I255" s="265">
        <v>44211</v>
      </c>
      <c r="J255" s="37"/>
      <c r="K255" s="37"/>
      <c r="L255" s="278" t="s">
        <v>148</v>
      </c>
      <c r="M255" s="37">
        <v>55</v>
      </c>
      <c r="N255" s="37"/>
      <c r="O255" s="37"/>
      <c r="P255" s="37"/>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37"/>
      <c r="AN255" s="37"/>
      <c r="AO255" s="37"/>
      <c r="AP255" s="37"/>
      <c r="AQ255" s="37"/>
      <c r="AR255" s="37"/>
      <c r="AS255" s="37"/>
      <c r="AT255" s="37"/>
    </row>
    <row r="256" spans="1:46">
      <c r="A256" s="265">
        <v>44211</v>
      </c>
      <c r="B256" s="278" t="s">
        <v>156</v>
      </c>
      <c r="C256" s="37">
        <v>881476410</v>
      </c>
      <c r="D256" s="504" t="s">
        <v>11774</v>
      </c>
      <c r="E256" s="278" t="s">
        <v>139</v>
      </c>
      <c r="F256" s="278" t="s">
        <v>140</v>
      </c>
      <c r="G256" s="331"/>
      <c r="H256" s="331"/>
      <c r="I256" s="265">
        <v>44211</v>
      </c>
      <c r="J256" s="37"/>
      <c r="K256" s="37"/>
      <c r="L256" s="278" t="s">
        <v>142</v>
      </c>
      <c r="M256" s="37">
        <v>69.5</v>
      </c>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37"/>
      <c r="AN256" s="37"/>
      <c r="AO256" s="37"/>
      <c r="AP256" s="37"/>
      <c r="AQ256" s="37"/>
      <c r="AR256" s="37"/>
      <c r="AS256" s="37"/>
      <c r="AT256" s="37"/>
    </row>
    <row r="257" spans="1:46">
      <c r="A257" s="265">
        <v>44211</v>
      </c>
      <c r="B257" s="278" t="s">
        <v>194</v>
      </c>
      <c r="C257" s="37">
        <v>880017758</v>
      </c>
      <c r="D257" s="37">
        <v>19355171</v>
      </c>
      <c r="E257" s="278" t="s">
        <v>152</v>
      </c>
      <c r="F257" s="278" t="s">
        <v>140</v>
      </c>
      <c r="G257" s="278" t="s">
        <v>142</v>
      </c>
      <c r="H257" s="331"/>
      <c r="I257" s="265">
        <v>44211</v>
      </c>
      <c r="J257" s="37"/>
      <c r="K257" s="37"/>
      <c r="L257" s="278" t="s">
        <v>142</v>
      </c>
      <c r="M257" s="37">
        <v>267.5</v>
      </c>
      <c r="N257" s="37"/>
      <c r="O257" s="278" t="s">
        <v>466</v>
      </c>
      <c r="P257" s="37"/>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37"/>
      <c r="AN257" s="37"/>
      <c r="AO257" s="37"/>
      <c r="AP257" s="37"/>
      <c r="AQ257" s="37"/>
      <c r="AR257" s="37"/>
      <c r="AS257" s="37"/>
      <c r="AT257" s="37"/>
    </row>
    <row r="258" spans="1:46">
      <c r="A258" s="265">
        <v>44211</v>
      </c>
      <c r="B258" s="278" t="s">
        <v>5589</v>
      </c>
      <c r="C258" s="37">
        <v>882016452</v>
      </c>
      <c r="D258" s="37">
        <v>2880623707</v>
      </c>
      <c r="E258" s="278" t="s">
        <v>139</v>
      </c>
      <c r="F258" s="278" t="s">
        <v>140</v>
      </c>
      <c r="G258" s="278" t="s">
        <v>11775</v>
      </c>
      <c r="H258" s="331"/>
      <c r="I258" s="265">
        <v>44211</v>
      </c>
      <c r="J258" s="37"/>
      <c r="K258" s="37"/>
      <c r="L258" s="278" t="s">
        <v>11775</v>
      </c>
      <c r="M258" s="37">
        <v>13092.16</v>
      </c>
      <c r="N258" s="37"/>
      <c r="O258" s="37"/>
      <c r="P258" s="37"/>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37"/>
      <c r="AN258" s="37"/>
      <c r="AO258" s="37"/>
      <c r="AP258" s="37"/>
      <c r="AQ258" s="37"/>
      <c r="AR258" s="37"/>
      <c r="AS258" s="37"/>
      <c r="AT258" s="37"/>
    </row>
    <row r="259" spans="1:46">
      <c r="A259" s="265">
        <v>44211</v>
      </c>
      <c r="B259" s="278" t="s">
        <v>156</v>
      </c>
      <c r="C259" s="37">
        <v>880062816</v>
      </c>
      <c r="D259" s="37">
        <v>434814179</v>
      </c>
      <c r="E259" s="278" t="s">
        <v>152</v>
      </c>
      <c r="F259" s="278" t="s">
        <v>140</v>
      </c>
      <c r="G259" s="331"/>
      <c r="H259" s="331"/>
      <c r="I259" s="265">
        <v>44211</v>
      </c>
      <c r="J259" s="37"/>
      <c r="K259" s="37"/>
      <c r="L259" s="278" t="s">
        <v>148</v>
      </c>
      <c r="M259" s="37">
        <v>55</v>
      </c>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37"/>
      <c r="AN259" s="37"/>
      <c r="AO259" s="37"/>
      <c r="AP259" s="37"/>
      <c r="AQ259" s="37"/>
      <c r="AR259" s="37"/>
      <c r="AS259" s="37"/>
      <c r="AT259" s="37"/>
    </row>
    <row r="260" spans="1:46">
      <c r="A260" s="265">
        <v>44214</v>
      </c>
      <c r="B260" s="278" t="s">
        <v>146</v>
      </c>
      <c r="C260" s="37">
        <v>882301854</v>
      </c>
      <c r="D260" s="37"/>
      <c r="E260" s="37"/>
      <c r="F260" s="37"/>
      <c r="G260" s="331"/>
      <c r="H260" s="331"/>
      <c r="I260" s="37"/>
      <c r="J260" s="37"/>
      <c r="K260" s="37"/>
      <c r="L260" s="37"/>
      <c r="M260" s="37"/>
      <c r="N260" s="37"/>
      <c r="O260" s="37"/>
      <c r="P260" s="37"/>
      <c r="Q260" s="37"/>
      <c r="R260" s="37"/>
      <c r="S260" s="572"/>
      <c r="T260" s="37"/>
      <c r="U260" s="37"/>
      <c r="V260" s="37"/>
      <c r="W260" s="37"/>
      <c r="X260" s="37"/>
      <c r="Y260" s="37"/>
      <c r="Z260" s="37"/>
      <c r="AA260" s="37"/>
      <c r="AB260" s="37"/>
      <c r="AC260" s="37"/>
      <c r="AD260" s="37"/>
      <c r="AE260" s="37"/>
      <c r="AF260" s="37"/>
      <c r="AG260" s="37"/>
      <c r="AH260" s="37"/>
      <c r="AI260" s="37"/>
      <c r="AJ260" s="37"/>
      <c r="AK260" s="37"/>
      <c r="AL260" s="37"/>
      <c r="AM260" s="37"/>
      <c r="AN260" s="37"/>
      <c r="AO260" s="37"/>
      <c r="AP260" s="37"/>
      <c r="AQ260" s="37"/>
      <c r="AR260" s="37"/>
      <c r="AS260" s="37"/>
      <c r="AT260" s="37"/>
    </row>
    <row r="261" spans="1:46">
      <c r="A261" s="265">
        <v>44214</v>
      </c>
      <c r="B261" s="278" t="s">
        <v>156</v>
      </c>
      <c r="C261" s="37">
        <v>880619508</v>
      </c>
      <c r="D261" s="517" t="s">
        <v>11776</v>
      </c>
      <c r="E261" s="278" t="s">
        <v>139</v>
      </c>
      <c r="F261" s="278" t="s">
        <v>140</v>
      </c>
      <c r="G261" s="278"/>
      <c r="H261" s="331"/>
      <c r="I261" s="265">
        <v>44214</v>
      </c>
      <c r="J261" s="37"/>
      <c r="K261" s="37"/>
      <c r="L261" s="278" t="s">
        <v>182</v>
      </c>
      <c r="M261" s="37">
        <v>4789</v>
      </c>
      <c r="N261" s="37"/>
      <c r="O261" s="278" t="s">
        <v>11685</v>
      </c>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37"/>
      <c r="AN261" s="37"/>
      <c r="AO261" s="37"/>
      <c r="AP261" s="37"/>
      <c r="AQ261" s="37"/>
      <c r="AR261" s="37"/>
      <c r="AS261" s="37"/>
      <c r="AT261" s="37"/>
    </row>
    <row r="262" spans="1:46">
      <c r="A262" s="265">
        <v>44214</v>
      </c>
      <c r="B262" s="278" t="s">
        <v>156</v>
      </c>
      <c r="C262" s="37">
        <v>882044730</v>
      </c>
      <c r="D262" s="517" t="s">
        <v>7645</v>
      </c>
      <c r="E262" s="278" t="s">
        <v>139</v>
      </c>
      <c r="F262" s="278" t="s">
        <v>140</v>
      </c>
      <c r="G262" s="278"/>
      <c r="H262" s="331"/>
      <c r="I262" s="265">
        <v>44214</v>
      </c>
      <c r="J262" s="37"/>
      <c r="K262" s="37"/>
      <c r="L262" s="278" t="s">
        <v>225</v>
      </c>
      <c r="M262" s="37">
        <v>12.21</v>
      </c>
      <c r="N262" s="37"/>
      <c r="O262" s="278" t="s">
        <v>11685</v>
      </c>
      <c r="P262" s="37"/>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37"/>
      <c r="AN262" s="37"/>
      <c r="AO262" s="37"/>
      <c r="AP262" s="37"/>
      <c r="AQ262" s="37"/>
      <c r="AR262" s="37"/>
      <c r="AS262" s="37"/>
      <c r="AT262" s="37"/>
    </row>
    <row r="263" spans="1:46">
      <c r="A263" s="265">
        <v>44214</v>
      </c>
      <c r="B263" s="278" t="s">
        <v>156</v>
      </c>
      <c r="C263" s="37">
        <v>880062816</v>
      </c>
      <c r="D263" s="517"/>
      <c r="E263" s="278" t="s">
        <v>152</v>
      </c>
      <c r="F263" s="278" t="s">
        <v>140</v>
      </c>
      <c r="G263" s="278"/>
      <c r="H263" s="331"/>
      <c r="I263" s="265">
        <v>44214</v>
      </c>
      <c r="J263" s="37"/>
      <c r="K263" s="37"/>
      <c r="L263" s="278" t="s">
        <v>148</v>
      </c>
      <c r="M263" s="37">
        <v>55</v>
      </c>
      <c r="N263" s="37"/>
      <c r="O263" s="278" t="s">
        <v>11685</v>
      </c>
      <c r="P263" s="37"/>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37"/>
      <c r="AN263" s="37"/>
      <c r="AO263" s="37"/>
      <c r="AP263" s="37"/>
      <c r="AQ263" s="37"/>
      <c r="AR263" s="37"/>
      <c r="AS263" s="37"/>
      <c r="AT263" s="37"/>
    </row>
    <row r="264" spans="1:46">
      <c r="A264" s="265">
        <v>44214</v>
      </c>
      <c r="B264" s="278" t="s">
        <v>154</v>
      </c>
      <c r="C264" s="37">
        <v>880728982</v>
      </c>
      <c r="D264" s="517" t="s">
        <v>6067</v>
      </c>
      <c r="E264" s="278" t="s">
        <v>139</v>
      </c>
      <c r="F264" s="278" t="s">
        <v>140</v>
      </c>
      <c r="G264" s="278"/>
      <c r="H264" s="331"/>
      <c r="I264" s="265">
        <v>44214</v>
      </c>
      <c r="J264" s="37"/>
      <c r="K264" s="37"/>
      <c r="L264" s="278" t="s">
        <v>176</v>
      </c>
      <c r="M264" s="37">
        <v>88</v>
      </c>
      <c r="N264" s="37"/>
      <c r="O264" s="278" t="s">
        <v>11777</v>
      </c>
      <c r="P264" s="37"/>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37"/>
      <c r="AN264" s="37"/>
      <c r="AO264" s="37"/>
      <c r="AP264" s="37"/>
      <c r="AQ264" s="37"/>
      <c r="AR264" s="37"/>
      <c r="AS264" s="37"/>
      <c r="AT264" s="37"/>
    </row>
    <row r="265" spans="1:46">
      <c r="A265" s="265">
        <v>44214</v>
      </c>
      <c r="B265" s="278" t="s">
        <v>154</v>
      </c>
      <c r="C265" s="37">
        <v>880728982</v>
      </c>
      <c r="D265" s="517" t="s">
        <v>6067</v>
      </c>
      <c r="E265" s="278" t="s">
        <v>139</v>
      </c>
      <c r="F265" s="278" t="s">
        <v>140</v>
      </c>
      <c r="G265" s="278"/>
      <c r="H265" s="331"/>
      <c r="I265" s="265">
        <v>44218</v>
      </c>
      <c r="J265" s="37"/>
      <c r="K265" s="37"/>
      <c r="L265" s="278" t="s">
        <v>176</v>
      </c>
      <c r="M265" s="37">
        <v>140</v>
      </c>
      <c r="N265" s="37"/>
      <c r="O265" s="278" t="s">
        <v>11734</v>
      </c>
      <c r="P265" s="37"/>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37"/>
      <c r="AN265" s="37"/>
      <c r="AO265" s="37"/>
      <c r="AP265" s="37"/>
      <c r="AQ265" s="37"/>
      <c r="AR265" s="37"/>
      <c r="AS265" s="37"/>
      <c r="AT265" s="37"/>
    </row>
    <row r="266" spans="1:46">
      <c r="A266" s="265">
        <v>44214</v>
      </c>
      <c r="B266" s="278" t="s">
        <v>281</v>
      </c>
      <c r="C266" s="37">
        <v>882089633</v>
      </c>
      <c r="D266" s="517" t="s">
        <v>5881</v>
      </c>
      <c r="E266" s="278" t="s">
        <v>139</v>
      </c>
      <c r="F266" s="278" t="s">
        <v>140</v>
      </c>
      <c r="G266" s="278" t="s">
        <v>168</v>
      </c>
      <c r="H266" s="331"/>
      <c r="I266" s="265">
        <v>44214</v>
      </c>
      <c r="J266" s="37"/>
      <c r="K266" s="37"/>
      <c r="L266" s="278" t="s">
        <v>168</v>
      </c>
      <c r="M266" s="37">
        <v>420</v>
      </c>
      <c r="N266" s="37"/>
      <c r="O266" s="278" t="s">
        <v>11686</v>
      </c>
      <c r="P266" s="37"/>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37"/>
      <c r="AN266" s="37"/>
      <c r="AO266" s="37"/>
      <c r="AP266" s="37"/>
      <c r="AQ266" s="37"/>
      <c r="AR266" s="37"/>
      <c r="AS266" s="37"/>
      <c r="AT266" s="37"/>
    </row>
    <row r="267" spans="1:46">
      <c r="A267" s="265">
        <v>44214</v>
      </c>
      <c r="B267" s="278" t="s">
        <v>281</v>
      </c>
      <c r="C267" s="37">
        <v>881014785</v>
      </c>
      <c r="D267" s="517" t="s">
        <v>5982</v>
      </c>
      <c r="E267" s="278" t="s">
        <v>139</v>
      </c>
      <c r="F267" s="278" t="s">
        <v>140</v>
      </c>
      <c r="G267" s="278" t="s">
        <v>377</v>
      </c>
      <c r="H267" s="331"/>
      <c r="I267" s="265">
        <v>44214</v>
      </c>
      <c r="J267" s="37"/>
      <c r="K267" s="37"/>
      <c r="L267" s="278" t="s">
        <v>377</v>
      </c>
      <c r="M267" s="37">
        <v>1050</v>
      </c>
      <c r="N267" s="37"/>
      <c r="O267" s="278" t="s">
        <v>11731</v>
      </c>
      <c r="P267" s="37"/>
      <c r="Q267" s="37"/>
      <c r="R267" s="37"/>
      <c r="S267" s="37"/>
      <c r="T267" s="37"/>
      <c r="U267" s="37"/>
      <c r="V267" s="37"/>
      <c r="W267" s="37"/>
      <c r="X267" s="37"/>
      <c r="Y267" s="37"/>
      <c r="Z267" s="37"/>
      <c r="AA267" s="37"/>
      <c r="AB267" s="37"/>
      <c r="AC267" s="37"/>
      <c r="AD267" s="37"/>
      <c r="AE267" s="37"/>
      <c r="AF267" s="37"/>
      <c r="AG267" s="37"/>
      <c r="AH267" s="37"/>
      <c r="AI267" s="37"/>
      <c r="AJ267" s="37"/>
      <c r="AK267" s="37"/>
      <c r="AL267" s="37"/>
      <c r="AM267" s="37"/>
      <c r="AN267" s="37"/>
      <c r="AO267" s="37"/>
      <c r="AP267" s="37"/>
      <c r="AQ267" s="37"/>
      <c r="AR267" s="37"/>
      <c r="AS267" s="37"/>
      <c r="AT267" s="37"/>
    </row>
    <row r="268" spans="1:46">
      <c r="A268" s="265">
        <v>44214</v>
      </c>
      <c r="B268" s="278" t="s">
        <v>281</v>
      </c>
      <c r="C268" s="37">
        <v>883036734</v>
      </c>
      <c r="D268" s="517"/>
      <c r="E268" s="278" t="s">
        <v>152</v>
      </c>
      <c r="F268" s="278" t="s">
        <v>140</v>
      </c>
      <c r="G268" s="278" t="s">
        <v>148</v>
      </c>
      <c r="H268" s="331"/>
      <c r="I268" s="265">
        <v>44214</v>
      </c>
      <c r="J268" s="37"/>
      <c r="K268" s="37"/>
      <c r="L268" s="278" t="s">
        <v>148</v>
      </c>
      <c r="M268" s="37">
        <v>5</v>
      </c>
      <c r="N268" s="37"/>
      <c r="O268" s="278" t="s">
        <v>11731</v>
      </c>
      <c r="P268" s="37"/>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37"/>
      <c r="AN268" s="37"/>
      <c r="AO268" s="37"/>
      <c r="AP268" s="37"/>
      <c r="AQ268" s="37"/>
      <c r="AR268" s="37"/>
      <c r="AS268" s="37"/>
      <c r="AT268" s="37"/>
    </row>
    <row r="269" spans="1:46">
      <c r="A269" s="265">
        <v>44214</v>
      </c>
      <c r="B269" s="278" t="s">
        <v>194</v>
      </c>
      <c r="C269" s="37">
        <v>880619515</v>
      </c>
      <c r="D269" s="517">
        <v>2306341526</v>
      </c>
      <c r="E269" s="278" t="s">
        <v>139</v>
      </c>
      <c r="F269" s="278" t="s">
        <v>140</v>
      </c>
      <c r="G269" s="278" t="s">
        <v>168</v>
      </c>
      <c r="H269" s="331"/>
      <c r="I269" s="265">
        <v>44214</v>
      </c>
      <c r="J269" s="37"/>
      <c r="K269" s="37"/>
      <c r="L269" s="278" t="s">
        <v>168</v>
      </c>
      <c r="M269" s="37">
        <v>470</v>
      </c>
      <c r="N269" s="37"/>
      <c r="O269" s="278" t="s">
        <v>11731</v>
      </c>
      <c r="P269" s="37"/>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37"/>
      <c r="AN269" s="37"/>
      <c r="AO269" s="37"/>
      <c r="AP269" s="37"/>
      <c r="AQ269" s="37"/>
      <c r="AR269" s="37"/>
      <c r="AS269" s="37"/>
      <c r="AT269" s="37"/>
    </row>
    <row r="270" spans="1:46">
      <c r="A270" s="265">
        <v>44214</v>
      </c>
      <c r="B270" s="278" t="s">
        <v>194</v>
      </c>
      <c r="C270" s="37">
        <v>882874727</v>
      </c>
      <c r="D270" s="517" t="s">
        <v>11778</v>
      </c>
      <c r="E270" s="278" t="s">
        <v>139</v>
      </c>
      <c r="F270" s="278" t="s">
        <v>140</v>
      </c>
      <c r="G270" s="278" t="s">
        <v>148</v>
      </c>
      <c r="H270" s="331"/>
      <c r="I270" s="265">
        <v>44214</v>
      </c>
      <c r="J270" s="37"/>
      <c r="K270" s="37"/>
      <c r="L270" s="278" t="s">
        <v>148</v>
      </c>
      <c r="M270" s="37">
        <v>56</v>
      </c>
      <c r="N270" s="37"/>
      <c r="O270" s="278" t="s">
        <v>11777</v>
      </c>
      <c r="P270" s="37"/>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37"/>
      <c r="AN270" s="37"/>
      <c r="AO270" s="37"/>
      <c r="AP270" s="37"/>
      <c r="AQ270" s="37"/>
      <c r="AR270" s="37"/>
      <c r="AS270" s="37"/>
      <c r="AT270" s="37"/>
    </row>
    <row r="271" spans="1:46">
      <c r="A271" s="265">
        <v>44214</v>
      </c>
      <c r="B271" s="278" t="s">
        <v>146</v>
      </c>
      <c r="C271" s="37">
        <v>880046225</v>
      </c>
      <c r="D271" s="517">
        <v>3542265842</v>
      </c>
      <c r="E271" s="278" t="s">
        <v>139</v>
      </c>
      <c r="F271" s="278" t="s">
        <v>140</v>
      </c>
      <c r="G271" s="278" t="s">
        <v>163</v>
      </c>
      <c r="H271" s="331"/>
      <c r="I271" s="265"/>
      <c r="J271" s="37"/>
      <c r="K271" s="37"/>
      <c r="L271" s="278"/>
      <c r="M271" s="37"/>
      <c r="N271" s="37"/>
      <c r="O271" s="278" t="s">
        <v>739</v>
      </c>
      <c r="P271" s="37"/>
      <c r="Q271" s="84"/>
      <c r="R271" s="84"/>
      <c r="S271" s="572"/>
      <c r="T271" s="84"/>
      <c r="U271" s="84"/>
      <c r="V271" s="84"/>
      <c r="W271" s="84"/>
      <c r="X271" s="84"/>
      <c r="Y271" s="84"/>
      <c r="Z271" s="84"/>
      <c r="AA271" s="84"/>
      <c r="AB271" s="84"/>
      <c r="AC271" s="84"/>
      <c r="AD271" s="84"/>
      <c r="AE271" s="84"/>
      <c r="AF271" s="84"/>
      <c r="AG271" s="84"/>
      <c r="AH271" s="84"/>
      <c r="AI271" s="84"/>
      <c r="AJ271" s="84"/>
      <c r="AK271" s="84"/>
      <c r="AL271" s="84"/>
      <c r="AM271" s="84"/>
      <c r="AN271" s="84"/>
      <c r="AO271" s="84"/>
      <c r="AP271" s="84"/>
      <c r="AQ271" s="84"/>
      <c r="AR271" s="84"/>
      <c r="AS271" s="84"/>
      <c r="AT271" s="84"/>
    </row>
    <row r="272" spans="1:46">
      <c r="A272" s="265">
        <v>44214</v>
      </c>
      <c r="B272" s="278" t="s">
        <v>146</v>
      </c>
      <c r="C272" s="37">
        <v>883092433</v>
      </c>
      <c r="D272" s="517" t="s">
        <v>11779</v>
      </c>
      <c r="E272" s="278" t="s">
        <v>152</v>
      </c>
      <c r="F272" s="278" t="s">
        <v>140</v>
      </c>
      <c r="G272" s="635"/>
      <c r="H272" s="331"/>
      <c r="I272" s="265">
        <v>44214</v>
      </c>
      <c r="J272" s="37"/>
      <c r="K272" s="37"/>
      <c r="L272" s="278" t="s">
        <v>148</v>
      </c>
      <c r="M272" s="37">
        <v>25</v>
      </c>
      <c r="N272" s="37"/>
      <c r="O272" s="278" t="s">
        <v>11731</v>
      </c>
      <c r="P272" s="37"/>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37"/>
      <c r="AN272" s="37"/>
      <c r="AO272" s="37"/>
      <c r="AP272" s="37"/>
      <c r="AQ272" s="37"/>
      <c r="AR272" s="37"/>
      <c r="AS272" s="37"/>
      <c r="AT272" s="37"/>
    </row>
    <row r="273" spans="1:46">
      <c r="A273" s="265">
        <v>44214</v>
      </c>
      <c r="B273" s="278" t="s">
        <v>146</v>
      </c>
      <c r="C273" s="37">
        <v>882319631</v>
      </c>
      <c r="D273" s="517" t="s">
        <v>2994</v>
      </c>
      <c r="E273" s="278" t="s">
        <v>139</v>
      </c>
      <c r="F273" s="278" t="s">
        <v>140</v>
      </c>
      <c r="G273" s="278"/>
      <c r="H273" s="331"/>
      <c r="I273" s="265">
        <v>44214</v>
      </c>
      <c r="J273" s="37"/>
      <c r="K273" s="37"/>
      <c r="L273" s="278" t="s">
        <v>182</v>
      </c>
      <c r="M273" s="37">
        <v>46.94</v>
      </c>
      <c r="N273" s="37"/>
      <c r="O273" s="278"/>
      <c r="P273" s="37"/>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37"/>
      <c r="AN273" s="37"/>
      <c r="AO273" s="37"/>
      <c r="AP273" s="37"/>
      <c r="AQ273" s="37"/>
      <c r="AR273" s="37"/>
      <c r="AS273" s="37"/>
      <c r="AT273" s="37"/>
    </row>
    <row r="274" spans="1:46">
      <c r="A274" s="265">
        <v>44216</v>
      </c>
      <c r="B274" s="278" t="s">
        <v>146</v>
      </c>
      <c r="C274" s="37">
        <v>882319631</v>
      </c>
      <c r="D274" s="517" t="s">
        <v>2994</v>
      </c>
      <c r="E274" s="278" t="s">
        <v>139</v>
      </c>
      <c r="F274" s="278" t="s">
        <v>140</v>
      </c>
      <c r="G274" s="278"/>
      <c r="H274" s="331"/>
      <c r="I274" s="265">
        <v>44215</v>
      </c>
      <c r="J274" s="37"/>
      <c r="K274" s="37"/>
      <c r="L274" s="278" t="s">
        <v>163</v>
      </c>
      <c r="M274" s="37">
        <v>23</v>
      </c>
      <c r="N274" s="37"/>
      <c r="O274" s="618" t="s">
        <v>11732</v>
      </c>
      <c r="P274" s="37"/>
      <c r="Q274" s="84"/>
      <c r="R274" s="84"/>
      <c r="S274" s="572"/>
      <c r="T274" s="84"/>
      <c r="U274" s="84"/>
      <c r="V274" s="84"/>
      <c r="W274" s="84"/>
      <c r="X274" s="84"/>
      <c r="Y274" s="84"/>
      <c r="Z274" s="84"/>
      <c r="AA274" s="84"/>
      <c r="AB274" s="84"/>
      <c r="AC274" s="84"/>
      <c r="AD274" s="84"/>
      <c r="AE274" s="84"/>
      <c r="AF274" s="84"/>
      <c r="AG274" s="84"/>
      <c r="AH274" s="84"/>
      <c r="AI274" s="84"/>
      <c r="AJ274" s="84"/>
      <c r="AK274" s="84"/>
      <c r="AL274" s="84"/>
      <c r="AM274" s="84"/>
      <c r="AN274" s="84"/>
      <c r="AO274" s="84"/>
      <c r="AP274" s="84"/>
      <c r="AQ274" s="84"/>
      <c r="AR274" s="84"/>
      <c r="AS274" s="84"/>
      <c r="AT274" s="84"/>
    </row>
    <row r="275" spans="1:46">
      <c r="A275" s="265">
        <v>44214</v>
      </c>
      <c r="B275" s="278" t="s">
        <v>156</v>
      </c>
      <c r="C275" s="37">
        <v>883422062</v>
      </c>
      <c r="D275" s="517"/>
      <c r="E275" s="278" t="s">
        <v>139</v>
      </c>
      <c r="F275" s="278" t="s">
        <v>140</v>
      </c>
      <c r="G275" s="278"/>
      <c r="H275" s="331"/>
      <c r="I275" s="265"/>
      <c r="J275" s="37"/>
      <c r="K275" s="37"/>
      <c r="L275" s="278"/>
      <c r="M275" s="37"/>
      <c r="N275" s="37"/>
      <c r="O275" s="278" t="s">
        <v>11780</v>
      </c>
      <c r="P275" s="37"/>
      <c r="Q275" s="84"/>
      <c r="R275" s="84"/>
      <c r="S275" s="572"/>
      <c r="T275" s="84"/>
      <c r="U275" s="84"/>
      <c r="V275" s="84"/>
      <c r="W275" s="84"/>
      <c r="X275" s="84"/>
      <c r="Y275" s="84"/>
      <c r="Z275" s="84"/>
      <c r="AA275" s="84"/>
      <c r="AB275" s="84"/>
      <c r="AC275" s="84"/>
      <c r="AD275" s="84"/>
      <c r="AE275" s="84"/>
      <c r="AF275" s="84"/>
      <c r="AG275" s="84"/>
      <c r="AH275" s="84"/>
      <c r="AI275" s="84"/>
      <c r="AJ275" s="84"/>
      <c r="AK275" s="84"/>
      <c r="AL275" s="84"/>
      <c r="AM275" s="84"/>
      <c r="AN275" s="84"/>
      <c r="AO275" s="84"/>
      <c r="AP275" s="84"/>
      <c r="AQ275" s="84"/>
      <c r="AR275" s="84"/>
      <c r="AS275" s="84"/>
      <c r="AT275" s="84"/>
    </row>
    <row r="276" spans="1:46">
      <c r="A276" s="265">
        <v>44214</v>
      </c>
      <c r="B276" s="278" t="s">
        <v>146</v>
      </c>
      <c r="C276" s="37">
        <v>880017535</v>
      </c>
      <c r="D276" s="517" t="s">
        <v>11781</v>
      </c>
      <c r="E276" s="278" t="s">
        <v>139</v>
      </c>
      <c r="F276" s="278" t="s">
        <v>140</v>
      </c>
      <c r="G276" s="278" t="s">
        <v>168</v>
      </c>
      <c r="H276" s="331"/>
      <c r="I276" s="265"/>
      <c r="J276" s="37"/>
      <c r="K276" s="37"/>
      <c r="L276" s="278"/>
      <c r="M276" s="37"/>
      <c r="N276" s="37"/>
      <c r="O276" s="278" t="s">
        <v>11782</v>
      </c>
      <c r="P276" s="618" t="s">
        <v>11719</v>
      </c>
      <c r="Q276" s="580" t="s">
        <v>11745</v>
      </c>
      <c r="R276" s="84"/>
      <c r="S276" s="572"/>
      <c r="T276" s="84"/>
      <c r="U276" s="84"/>
      <c r="V276" s="84"/>
      <c r="W276" s="84"/>
      <c r="X276" s="84"/>
      <c r="Y276" s="84"/>
      <c r="Z276" s="84"/>
      <c r="AA276" s="84"/>
      <c r="AB276" s="84"/>
      <c r="AC276" s="84"/>
      <c r="AD276" s="84"/>
      <c r="AE276" s="84"/>
      <c r="AF276" s="84"/>
      <c r="AG276" s="84"/>
      <c r="AH276" s="84"/>
      <c r="AI276" s="84"/>
      <c r="AJ276" s="84"/>
      <c r="AK276" s="84"/>
      <c r="AL276" s="84"/>
      <c r="AM276" s="84"/>
      <c r="AN276" s="84"/>
      <c r="AO276" s="84"/>
      <c r="AP276" s="84"/>
      <c r="AQ276" s="84"/>
      <c r="AR276" s="84"/>
      <c r="AS276" s="84"/>
      <c r="AT276" s="84"/>
    </row>
    <row r="277" spans="1:46">
      <c r="A277" s="265">
        <v>44214</v>
      </c>
      <c r="B277" s="278" t="s">
        <v>175</v>
      </c>
      <c r="C277" s="521">
        <v>880038606</v>
      </c>
      <c r="D277" s="517"/>
      <c r="E277" s="278" t="s">
        <v>139</v>
      </c>
      <c r="F277" s="278" t="s">
        <v>140</v>
      </c>
      <c r="G277" s="635"/>
      <c r="H277" s="331"/>
      <c r="I277" s="265">
        <v>44214</v>
      </c>
      <c r="J277" s="37"/>
      <c r="K277" s="37"/>
      <c r="L277" s="278" t="s">
        <v>176</v>
      </c>
      <c r="M277" s="37">
        <v>175</v>
      </c>
      <c r="N277" s="37"/>
      <c r="O277" s="278" t="s">
        <v>11777</v>
      </c>
      <c r="P277" s="37"/>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37"/>
      <c r="AN277" s="37"/>
      <c r="AO277" s="37"/>
      <c r="AP277" s="37"/>
      <c r="AQ277" s="37"/>
      <c r="AR277" s="37"/>
      <c r="AS277" s="37"/>
      <c r="AT277" s="37"/>
    </row>
    <row r="278" spans="1:46">
      <c r="A278" s="265">
        <v>44214</v>
      </c>
      <c r="B278" s="278" t="s">
        <v>175</v>
      </c>
      <c r="C278" s="521">
        <v>882881013</v>
      </c>
      <c r="D278" s="517"/>
      <c r="E278" s="278" t="s">
        <v>139</v>
      </c>
      <c r="F278" s="278" t="s">
        <v>140</v>
      </c>
      <c r="G278" s="635"/>
      <c r="H278" s="331"/>
      <c r="I278" s="265">
        <v>44214</v>
      </c>
      <c r="J278" s="37"/>
      <c r="K278" s="37"/>
      <c r="L278" s="278" t="s">
        <v>176</v>
      </c>
      <c r="M278" s="37">
        <v>2208</v>
      </c>
      <c r="N278" s="37"/>
      <c r="O278" s="278" t="s">
        <v>11777</v>
      </c>
      <c r="P278" s="37"/>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37"/>
      <c r="AN278" s="37"/>
      <c r="AO278" s="37"/>
      <c r="AP278" s="37"/>
      <c r="AQ278" s="37"/>
      <c r="AR278" s="37"/>
      <c r="AS278" s="37"/>
      <c r="AT278" s="37"/>
    </row>
    <row r="279" spans="1:46">
      <c r="A279" s="265">
        <v>44214</v>
      </c>
      <c r="B279" s="278" t="s">
        <v>138</v>
      </c>
      <c r="C279" s="37">
        <v>883094533</v>
      </c>
      <c r="D279" s="517"/>
      <c r="E279" s="278" t="s">
        <v>152</v>
      </c>
      <c r="F279" s="278" t="s">
        <v>140</v>
      </c>
      <c r="G279" s="278" t="s">
        <v>181</v>
      </c>
      <c r="H279" s="331"/>
      <c r="I279" s="265">
        <v>44214</v>
      </c>
      <c r="J279" s="37"/>
      <c r="K279" s="37"/>
      <c r="L279" s="278" t="s">
        <v>163</v>
      </c>
      <c r="M279" s="37">
        <v>420</v>
      </c>
      <c r="N279" s="37"/>
      <c r="O279" s="278" t="s">
        <v>466</v>
      </c>
      <c r="P279" s="37"/>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37"/>
      <c r="AN279" s="37"/>
      <c r="AO279" s="37"/>
      <c r="AP279" s="37"/>
      <c r="AQ279" s="37"/>
      <c r="AR279" s="37"/>
      <c r="AS279" s="37"/>
      <c r="AT279" s="37"/>
    </row>
    <row r="280" spans="1:46">
      <c r="A280" s="265">
        <v>44214</v>
      </c>
      <c r="B280" s="278" t="s">
        <v>156</v>
      </c>
      <c r="C280" s="37">
        <v>883422117</v>
      </c>
      <c r="D280" s="37"/>
      <c r="E280" s="84"/>
      <c r="F280" s="37"/>
      <c r="G280" s="278"/>
      <c r="H280" s="331"/>
      <c r="I280" s="265"/>
      <c r="J280" s="37"/>
      <c r="K280" s="37"/>
      <c r="L280" s="278"/>
      <c r="M280" s="37"/>
      <c r="N280" s="37"/>
      <c r="O280" s="278" t="s">
        <v>11783</v>
      </c>
      <c r="P280" s="37"/>
      <c r="Q280" s="84"/>
      <c r="R280" s="84"/>
      <c r="S280" s="572"/>
      <c r="T280" s="84"/>
      <c r="U280" s="84"/>
      <c r="V280" s="84"/>
      <c r="W280" s="84"/>
      <c r="X280" s="84"/>
      <c r="Y280" s="84"/>
      <c r="Z280" s="84"/>
      <c r="AA280" s="84"/>
      <c r="AB280" s="84"/>
      <c r="AC280" s="84"/>
      <c r="AD280" s="84"/>
      <c r="AE280" s="84"/>
      <c r="AF280" s="84"/>
      <c r="AG280" s="84"/>
      <c r="AH280" s="84"/>
      <c r="AI280" s="84"/>
      <c r="AJ280" s="84"/>
      <c r="AK280" s="84"/>
      <c r="AL280" s="84"/>
      <c r="AM280" s="84"/>
      <c r="AN280" s="84"/>
      <c r="AO280" s="84"/>
      <c r="AP280" s="84"/>
      <c r="AQ280" s="84"/>
      <c r="AR280" s="84"/>
      <c r="AS280" s="84"/>
      <c r="AT280" s="84"/>
    </row>
    <row r="281" spans="1:46">
      <c r="A281" s="265">
        <v>44214</v>
      </c>
      <c r="B281" s="278" t="s">
        <v>156</v>
      </c>
      <c r="C281" s="37">
        <v>883421898</v>
      </c>
      <c r="D281" s="37"/>
      <c r="E281" s="278" t="s">
        <v>152</v>
      </c>
      <c r="F281" s="278" t="s">
        <v>140</v>
      </c>
      <c r="G281" s="278"/>
      <c r="H281" s="521"/>
      <c r="I281" s="265"/>
      <c r="J281" s="37"/>
      <c r="K281" s="37"/>
      <c r="L281" s="278" t="s">
        <v>142</v>
      </c>
      <c r="M281" s="37"/>
      <c r="N281" s="37"/>
      <c r="O281" s="278"/>
      <c r="P281" s="37"/>
      <c r="Q281" s="84"/>
      <c r="R281" s="84"/>
      <c r="S281" s="572"/>
      <c r="T281" s="84"/>
      <c r="U281" s="84"/>
      <c r="V281" s="84"/>
      <c r="W281" s="84"/>
      <c r="X281" s="84"/>
      <c r="Y281" s="84"/>
      <c r="Z281" s="84"/>
      <c r="AA281" s="84"/>
      <c r="AB281" s="84"/>
      <c r="AC281" s="84"/>
      <c r="AD281" s="84"/>
      <c r="AE281" s="84"/>
      <c r="AF281" s="84"/>
      <c r="AG281" s="84"/>
      <c r="AH281" s="84"/>
      <c r="AI281" s="84"/>
      <c r="AJ281" s="84"/>
      <c r="AK281" s="84"/>
      <c r="AL281" s="84"/>
      <c r="AM281" s="84"/>
      <c r="AN281" s="84"/>
      <c r="AO281" s="84"/>
      <c r="AP281" s="84"/>
      <c r="AQ281" s="84"/>
      <c r="AR281" s="84"/>
      <c r="AS281" s="84"/>
      <c r="AT281" s="84"/>
    </row>
    <row r="282" spans="1:46">
      <c r="A282" s="265">
        <v>44214</v>
      </c>
      <c r="B282" s="278" t="s">
        <v>146</v>
      </c>
      <c r="C282" s="37">
        <v>880119078</v>
      </c>
      <c r="D282" s="517"/>
      <c r="E282" s="278" t="s">
        <v>139</v>
      </c>
      <c r="F282" s="278" t="s">
        <v>140</v>
      </c>
      <c r="G282" s="635" t="s">
        <v>11784</v>
      </c>
      <c r="H282" s="331"/>
      <c r="I282" s="265">
        <v>44214</v>
      </c>
      <c r="J282" s="37"/>
      <c r="K282" s="37"/>
      <c r="L282" s="278" t="s">
        <v>287</v>
      </c>
      <c r="M282" s="37">
        <v>270</v>
      </c>
      <c r="N282" s="37"/>
      <c r="O282" s="278"/>
      <c r="P282" s="37"/>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37"/>
      <c r="AN282" s="37"/>
      <c r="AO282" s="37"/>
      <c r="AP282" s="37"/>
      <c r="AQ282" s="37"/>
      <c r="AR282" s="37"/>
      <c r="AS282" s="37"/>
      <c r="AT282" s="37"/>
    </row>
    <row r="283" spans="1:46">
      <c r="A283" s="265">
        <v>44214</v>
      </c>
      <c r="B283" s="278" t="s">
        <v>157</v>
      </c>
      <c r="C283" s="37">
        <v>883064400</v>
      </c>
      <c r="D283" s="527" t="s">
        <v>11785</v>
      </c>
      <c r="E283" s="278" t="s">
        <v>139</v>
      </c>
      <c r="F283" s="278" t="s">
        <v>140</v>
      </c>
      <c r="G283" s="278" t="s">
        <v>704</v>
      </c>
      <c r="H283" s="331"/>
      <c r="I283" s="265">
        <v>44214</v>
      </c>
      <c r="J283" s="37"/>
      <c r="K283" s="37"/>
      <c r="L283" s="278" t="s">
        <v>704</v>
      </c>
      <c r="M283" s="37">
        <v>950</v>
      </c>
      <c r="N283" s="37"/>
      <c r="O283" s="278"/>
      <c r="P283" s="37"/>
      <c r="Q283" s="37"/>
      <c r="R283" s="37"/>
      <c r="S283" s="37"/>
      <c r="T283" s="37"/>
      <c r="U283" s="37"/>
      <c r="V283" s="37"/>
      <c r="W283" s="37"/>
      <c r="X283" s="37"/>
      <c r="Y283" s="37"/>
      <c r="Z283" s="37"/>
      <c r="AA283" s="37"/>
      <c r="AB283" s="37"/>
      <c r="AC283" s="37"/>
      <c r="AD283" s="37"/>
      <c r="AE283" s="37"/>
      <c r="AF283" s="37"/>
      <c r="AG283" s="37"/>
      <c r="AH283" s="37"/>
      <c r="AI283" s="37"/>
      <c r="AJ283" s="37"/>
      <c r="AK283" s="37"/>
      <c r="AL283" s="37"/>
      <c r="AM283" s="37"/>
      <c r="AN283" s="37"/>
      <c r="AO283" s="37"/>
      <c r="AP283" s="37"/>
      <c r="AQ283" s="37"/>
      <c r="AR283" s="37"/>
      <c r="AS283" s="37"/>
      <c r="AT283" s="37"/>
    </row>
    <row r="284" spans="1:46">
      <c r="A284" s="265">
        <v>44215</v>
      </c>
      <c r="B284" s="278" t="s">
        <v>5589</v>
      </c>
      <c r="C284" s="37">
        <v>882016452</v>
      </c>
      <c r="D284" s="37"/>
      <c r="E284" s="278" t="s">
        <v>139</v>
      </c>
      <c r="F284" s="278" t="s">
        <v>147</v>
      </c>
      <c r="G284" s="278" t="s">
        <v>1706</v>
      </c>
      <c r="H284" s="37"/>
      <c r="I284" s="265"/>
      <c r="J284" s="37"/>
      <c r="K284" s="37"/>
      <c r="L284" s="37"/>
      <c r="M284" s="37"/>
      <c r="N284" s="37"/>
      <c r="O284" s="278"/>
      <c r="P284" s="37"/>
      <c r="Q284" s="265">
        <v>44215</v>
      </c>
      <c r="R284" s="37">
        <v>5089</v>
      </c>
      <c r="S284" s="572"/>
      <c r="T284" s="84"/>
      <c r="U284" s="84"/>
      <c r="V284" s="84"/>
      <c r="W284" s="84"/>
      <c r="X284" s="84"/>
      <c r="Y284" s="84"/>
      <c r="Z284" s="84"/>
      <c r="AA284" s="84"/>
      <c r="AB284" s="84"/>
      <c r="AC284" s="84"/>
      <c r="AD284" s="84"/>
      <c r="AE284" s="84"/>
      <c r="AF284" s="84"/>
      <c r="AG284" s="84"/>
      <c r="AH284" s="84"/>
      <c r="AI284" s="84"/>
      <c r="AJ284" s="84"/>
      <c r="AK284" s="84"/>
      <c r="AL284" s="84"/>
      <c r="AM284" s="84"/>
      <c r="AN284" s="84"/>
      <c r="AO284" s="84"/>
      <c r="AP284" s="84"/>
      <c r="AQ284" s="84"/>
      <c r="AR284" s="84"/>
      <c r="AS284" s="84"/>
      <c r="AT284" s="84"/>
    </row>
    <row r="285" spans="1:46">
      <c r="A285" s="265">
        <v>44215</v>
      </c>
      <c r="B285" s="278" t="s">
        <v>194</v>
      </c>
      <c r="C285" s="37">
        <v>880385479</v>
      </c>
      <c r="D285" s="504" t="s">
        <v>4516</v>
      </c>
      <c r="E285" s="278" t="s">
        <v>139</v>
      </c>
      <c r="F285" s="278" t="s">
        <v>140</v>
      </c>
      <c r="G285" s="349" t="s">
        <v>142</v>
      </c>
      <c r="H285" s="265">
        <v>44214</v>
      </c>
      <c r="I285" s="265">
        <v>44215</v>
      </c>
      <c r="J285" s="37"/>
      <c r="K285" s="37"/>
      <c r="L285" s="278" t="s">
        <v>142</v>
      </c>
      <c r="M285" s="37">
        <v>1156.68</v>
      </c>
      <c r="N285" s="37"/>
      <c r="O285" s="278" t="s">
        <v>466</v>
      </c>
      <c r="P285" s="84"/>
      <c r="Q285" s="84"/>
      <c r="R285" s="84"/>
      <c r="S285" s="572"/>
      <c r="T285" s="84"/>
      <c r="U285" s="84"/>
      <c r="V285" s="84"/>
      <c r="W285" s="84"/>
      <c r="X285" s="84"/>
      <c r="Y285" s="84"/>
      <c r="Z285" s="84"/>
      <c r="AA285" s="84"/>
      <c r="AB285" s="84"/>
      <c r="AC285" s="84"/>
      <c r="AD285" s="84"/>
      <c r="AE285" s="84"/>
      <c r="AF285" s="84"/>
      <c r="AG285" s="84"/>
      <c r="AH285" s="84"/>
      <c r="AI285" s="84"/>
      <c r="AJ285" s="84"/>
      <c r="AK285" s="84"/>
      <c r="AL285" s="84"/>
      <c r="AM285" s="84"/>
      <c r="AN285" s="84"/>
      <c r="AO285" s="84"/>
      <c r="AP285" s="84"/>
      <c r="AQ285" s="84"/>
      <c r="AR285" s="84"/>
      <c r="AS285" s="84"/>
      <c r="AT285" s="84"/>
    </row>
    <row r="286" spans="1:46">
      <c r="A286" s="265">
        <v>44215</v>
      </c>
      <c r="B286" s="278" t="s">
        <v>156</v>
      </c>
      <c r="C286" s="37">
        <v>880906909</v>
      </c>
      <c r="D286" s="37"/>
      <c r="E286" s="278" t="s">
        <v>152</v>
      </c>
      <c r="F286" s="278" t="s">
        <v>140</v>
      </c>
      <c r="G286" s="636"/>
      <c r="H286" s="331"/>
      <c r="I286" s="265">
        <v>44215</v>
      </c>
      <c r="J286" s="84"/>
      <c r="K286" s="84"/>
      <c r="L286" s="278" t="s">
        <v>181</v>
      </c>
      <c r="M286" s="37">
        <v>1515.71</v>
      </c>
      <c r="N286" s="84"/>
      <c r="O286" s="278" t="s">
        <v>11786</v>
      </c>
      <c r="P286" s="84"/>
      <c r="Q286" s="84"/>
      <c r="R286" s="84"/>
      <c r="S286" s="572"/>
      <c r="T286" s="84"/>
      <c r="U286" s="84"/>
      <c r="V286" s="84"/>
      <c r="W286" s="84"/>
      <c r="X286" s="84"/>
      <c r="Y286" s="84"/>
      <c r="Z286" s="84"/>
      <c r="AA286" s="84"/>
      <c r="AB286" s="84"/>
      <c r="AC286" s="84"/>
      <c r="AD286" s="84"/>
      <c r="AE286" s="84"/>
      <c r="AF286" s="84"/>
      <c r="AG286" s="84"/>
      <c r="AH286" s="84"/>
      <c r="AI286" s="84"/>
      <c r="AJ286" s="84"/>
      <c r="AK286" s="84"/>
      <c r="AL286" s="84"/>
      <c r="AM286" s="84"/>
      <c r="AN286" s="84"/>
      <c r="AO286" s="84"/>
      <c r="AP286" s="84"/>
      <c r="AQ286" s="84"/>
      <c r="AR286" s="84"/>
      <c r="AS286" s="84"/>
      <c r="AT286" s="84"/>
    </row>
    <row r="287" spans="1:46">
      <c r="A287" s="265">
        <v>44215</v>
      </c>
      <c r="B287" s="278" t="s">
        <v>194</v>
      </c>
      <c r="C287" s="37">
        <v>881894560</v>
      </c>
      <c r="D287" s="37"/>
      <c r="E287" s="278" t="s">
        <v>139</v>
      </c>
      <c r="F287" s="278" t="s">
        <v>140</v>
      </c>
      <c r="G287" s="278" t="s">
        <v>11787</v>
      </c>
      <c r="H287" s="331"/>
      <c r="I287" s="84"/>
      <c r="J287" s="84"/>
      <c r="K287" s="84"/>
      <c r="L287" s="37"/>
      <c r="M287" s="37"/>
      <c r="N287" s="84"/>
      <c r="O287" s="37"/>
      <c r="P287" s="84"/>
      <c r="Q287" s="84"/>
      <c r="R287" s="84"/>
      <c r="S287" s="572"/>
      <c r="T287" s="84"/>
      <c r="U287" s="84"/>
      <c r="V287" s="84"/>
      <c r="W287" s="84"/>
      <c r="X287" s="84"/>
      <c r="Y287" s="84"/>
      <c r="Z287" s="84"/>
      <c r="AA287" s="84"/>
      <c r="AB287" s="84"/>
      <c r="AC287" s="84"/>
      <c r="AD287" s="84"/>
      <c r="AE287" s="84"/>
      <c r="AF287" s="84"/>
      <c r="AG287" s="84"/>
      <c r="AH287" s="84"/>
      <c r="AI287" s="84"/>
      <c r="AJ287" s="84"/>
      <c r="AK287" s="84"/>
      <c r="AL287" s="84"/>
      <c r="AM287" s="84"/>
      <c r="AN287" s="84"/>
      <c r="AO287" s="84"/>
      <c r="AP287" s="84"/>
      <c r="AQ287" s="84"/>
      <c r="AR287" s="84"/>
      <c r="AS287" s="84"/>
      <c r="AT287" s="84"/>
    </row>
    <row r="288" spans="1:46">
      <c r="A288" s="265">
        <v>44215</v>
      </c>
      <c r="B288" s="278" t="s">
        <v>178</v>
      </c>
      <c r="C288" s="37">
        <v>881507992</v>
      </c>
      <c r="D288" s="37"/>
      <c r="E288" s="278" t="s">
        <v>139</v>
      </c>
      <c r="F288" s="278" t="s">
        <v>140</v>
      </c>
      <c r="G288" s="624" t="s">
        <v>148</v>
      </c>
      <c r="H288" s="331"/>
      <c r="I288" s="265">
        <v>44215</v>
      </c>
      <c r="J288" s="84"/>
      <c r="K288" s="84"/>
      <c r="L288" s="278" t="s">
        <v>148</v>
      </c>
      <c r="M288" s="37">
        <v>82</v>
      </c>
      <c r="N288" s="84"/>
      <c r="O288" s="278" t="s">
        <v>11786</v>
      </c>
      <c r="P288" s="84"/>
      <c r="Q288" s="84"/>
      <c r="R288" s="84"/>
      <c r="S288" s="572"/>
      <c r="T288" s="84"/>
      <c r="U288" s="84"/>
      <c r="V288" s="84"/>
      <c r="W288" s="84"/>
      <c r="X288" s="84"/>
      <c r="Y288" s="84"/>
      <c r="Z288" s="84"/>
      <c r="AA288" s="84"/>
      <c r="AB288" s="84"/>
      <c r="AC288" s="84"/>
      <c r="AD288" s="84"/>
      <c r="AE288" s="84"/>
      <c r="AF288" s="84"/>
      <c r="AG288" s="84"/>
      <c r="AH288" s="84"/>
      <c r="AI288" s="84"/>
      <c r="AJ288" s="84"/>
      <c r="AK288" s="84"/>
      <c r="AL288" s="84"/>
      <c r="AM288" s="84"/>
      <c r="AN288" s="84"/>
      <c r="AO288" s="84"/>
      <c r="AP288" s="84"/>
      <c r="AQ288" s="84"/>
      <c r="AR288" s="84"/>
      <c r="AS288" s="84"/>
      <c r="AT288" s="84"/>
    </row>
    <row r="289" spans="1:46">
      <c r="A289" s="265">
        <v>44215</v>
      </c>
      <c r="B289" s="278" t="s">
        <v>281</v>
      </c>
      <c r="C289" s="278">
        <v>882177965</v>
      </c>
      <c r="D289" s="37"/>
      <c r="E289" s="278" t="s">
        <v>139</v>
      </c>
      <c r="F289" s="278" t="s">
        <v>140</v>
      </c>
      <c r="G289" s="278" t="s">
        <v>168</v>
      </c>
      <c r="H289" s="331"/>
      <c r="I289" s="265">
        <v>44215</v>
      </c>
      <c r="J289" s="84"/>
      <c r="K289" s="84"/>
      <c r="L289" s="278" t="s">
        <v>168</v>
      </c>
      <c r="M289" s="37">
        <v>250</v>
      </c>
      <c r="N289" s="84"/>
      <c r="O289" s="278" t="s">
        <v>11786</v>
      </c>
      <c r="P289" s="84"/>
      <c r="Q289" s="84"/>
      <c r="R289" s="84"/>
      <c r="S289" s="572"/>
      <c r="T289" s="84"/>
      <c r="U289" s="84"/>
      <c r="V289" s="84"/>
      <c r="W289" s="84"/>
      <c r="X289" s="84"/>
      <c r="Y289" s="84"/>
      <c r="Z289" s="84"/>
      <c r="AA289" s="84"/>
      <c r="AB289" s="84"/>
      <c r="AC289" s="84"/>
      <c r="AD289" s="84"/>
      <c r="AE289" s="84"/>
      <c r="AF289" s="84"/>
      <c r="AG289" s="84"/>
      <c r="AH289" s="84"/>
      <c r="AI289" s="84"/>
      <c r="AJ289" s="84"/>
      <c r="AK289" s="84"/>
      <c r="AL289" s="84"/>
      <c r="AM289" s="84"/>
      <c r="AN289" s="84"/>
      <c r="AO289" s="84"/>
      <c r="AP289" s="84"/>
      <c r="AQ289" s="84"/>
      <c r="AR289" s="84"/>
      <c r="AS289" s="84"/>
      <c r="AT289" s="84"/>
    </row>
    <row r="290" spans="1:46">
      <c r="A290" s="265">
        <v>44215</v>
      </c>
      <c r="B290" s="278" t="s">
        <v>281</v>
      </c>
      <c r="C290" s="37">
        <v>882276259</v>
      </c>
      <c r="D290" s="37"/>
      <c r="E290" s="278" t="s">
        <v>139</v>
      </c>
      <c r="F290" s="278" t="s">
        <v>140</v>
      </c>
      <c r="G290" s="624" t="s">
        <v>200</v>
      </c>
      <c r="H290" s="331"/>
      <c r="I290" s="265">
        <v>44215</v>
      </c>
      <c r="J290" s="84"/>
      <c r="K290" s="84"/>
      <c r="L290" s="624" t="s">
        <v>200</v>
      </c>
      <c r="M290" s="37">
        <v>2172</v>
      </c>
      <c r="N290" s="84"/>
      <c r="O290" s="278" t="s">
        <v>11786</v>
      </c>
      <c r="P290" s="84"/>
      <c r="Q290" s="84"/>
      <c r="R290" s="84"/>
      <c r="S290" s="572"/>
      <c r="T290" s="84"/>
      <c r="U290" s="84"/>
      <c r="V290" s="84"/>
      <c r="W290" s="84"/>
      <c r="X290" s="84"/>
      <c r="Y290" s="84"/>
      <c r="Z290" s="84"/>
      <c r="AA290" s="84"/>
      <c r="AB290" s="84"/>
      <c r="AC290" s="84"/>
      <c r="AD290" s="84"/>
      <c r="AE290" s="84"/>
      <c r="AF290" s="84"/>
      <c r="AG290" s="84"/>
      <c r="AH290" s="84"/>
      <c r="AI290" s="84"/>
      <c r="AJ290" s="84"/>
      <c r="AK290" s="84"/>
      <c r="AL290" s="84"/>
      <c r="AM290" s="84"/>
      <c r="AN290" s="84"/>
      <c r="AO290" s="84"/>
      <c r="AP290" s="84"/>
      <c r="AQ290" s="84"/>
      <c r="AR290" s="84"/>
      <c r="AS290" s="84"/>
      <c r="AT290" s="84"/>
    </row>
    <row r="291" spans="1:46">
      <c r="A291" s="265">
        <v>44215</v>
      </c>
      <c r="B291" s="278" t="s">
        <v>146</v>
      </c>
      <c r="C291" s="278">
        <v>880484529</v>
      </c>
      <c r="D291" s="504" t="s">
        <v>11400</v>
      </c>
      <c r="E291" s="278" t="s">
        <v>139</v>
      </c>
      <c r="F291" s="278" t="s">
        <v>140</v>
      </c>
      <c r="G291" s="331"/>
      <c r="H291" s="331"/>
      <c r="I291" s="265">
        <v>44215</v>
      </c>
      <c r="J291" s="84"/>
      <c r="K291" s="84"/>
      <c r="L291" s="278" t="s">
        <v>142</v>
      </c>
      <c r="M291" s="37">
        <v>1160.68</v>
      </c>
      <c r="N291" s="84"/>
      <c r="O291" s="618" t="s">
        <v>11788</v>
      </c>
      <c r="P291" s="84"/>
      <c r="Q291" s="84"/>
      <c r="R291" s="84"/>
      <c r="S291" s="572"/>
      <c r="T291" s="84"/>
      <c r="U291" s="84"/>
      <c r="V291" s="84"/>
      <c r="W291" s="84"/>
      <c r="X291" s="84"/>
      <c r="Y291" s="84"/>
      <c r="Z291" s="84"/>
      <c r="AA291" s="84"/>
      <c r="AB291" s="84"/>
      <c r="AC291" s="84"/>
      <c r="AD291" s="84"/>
      <c r="AE291" s="84"/>
      <c r="AF291" s="84"/>
      <c r="AG291" s="84"/>
      <c r="AH291" s="84"/>
      <c r="AI291" s="84"/>
      <c r="AJ291" s="84"/>
      <c r="AK291" s="84"/>
      <c r="AL291" s="84"/>
      <c r="AM291" s="84"/>
      <c r="AN291" s="84"/>
      <c r="AO291" s="84"/>
      <c r="AP291" s="84"/>
      <c r="AQ291" s="84"/>
      <c r="AR291" s="84"/>
      <c r="AS291" s="84"/>
      <c r="AT291" s="84"/>
    </row>
    <row r="292" spans="1:46">
      <c r="A292" s="265">
        <v>44221</v>
      </c>
      <c r="B292" s="278" t="s">
        <v>146</v>
      </c>
      <c r="C292" s="278">
        <v>880484529</v>
      </c>
      <c r="D292" s="504" t="s">
        <v>11400</v>
      </c>
      <c r="E292" s="278" t="s">
        <v>139</v>
      </c>
      <c r="F292" s="278" t="s">
        <v>140</v>
      </c>
      <c r="G292" s="349"/>
      <c r="H292" s="521"/>
      <c r="I292" s="265">
        <v>44221</v>
      </c>
      <c r="J292" s="37"/>
      <c r="K292" s="37"/>
      <c r="L292" s="278" t="s">
        <v>142</v>
      </c>
      <c r="M292" s="37">
        <v>396</v>
      </c>
      <c r="N292" s="37"/>
      <c r="O292" s="618" t="s">
        <v>11789</v>
      </c>
      <c r="P292" s="37"/>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37"/>
      <c r="AN292" s="37"/>
      <c r="AO292" s="37"/>
      <c r="AP292" s="37"/>
      <c r="AQ292" s="37"/>
      <c r="AR292" s="37"/>
      <c r="AS292" s="37"/>
      <c r="AT292" s="37"/>
    </row>
    <row r="293" spans="1:46">
      <c r="A293" s="265">
        <v>44224</v>
      </c>
      <c r="B293" s="278" t="s">
        <v>146</v>
      </c>
      <c r="C293" s="278">
        <v>880484529</v>
      </c>
      <c r="D293" s="504" t="s">
        <v>11400</v>
      </c>
      <c r="E293" s="278" t="s">
        <v>139</v>
      </c>
      <c r="F293" s="278" t="s">
        <v>140</v>
      </c>
      <c r="G293" s="349"/>
      <c r="H293" s="331"/>
      <c r="I293" s="265">
        <v>44224</v>
      </c>
      <c r="J293" s="84"/>
      <c r="K293" s="84"/>
      <c r="L293" s="278" t="s">
        <v>142</v>
      </c>
      <c r="M293" s="37">
        <v>198</v>
      </c>
      <c r="N293" s="84"/>
      <c r="O293" s="618" t="s">
        <v>11550</v>
      </c>
      <c r="P293" s="84"/>
      <c r="Q293" s="84"/>
      <c r="R293" s="84"/>
      <c r="S293" s="572"/>
      <c r="T293" s="84"/>
      <c r="U293" s="84"/>
      <c r="V293" s="84"/>
      <c r="W293" s="84"/>
      <c r="X293" s="84"/>
      <c r="Y293" s="84"/>
      <c r="Z293" s="84"/>
      <c r="AA293" s="84"/>
      <c r="AB293" s="84"/>
      <c r="AC293" s="84"/>
      <c r="AD293" s="84"/>
      <c r="AE293" s="84"/>
      <c r="AF293" s="84"/>
      <c r="AG293" s="84"/>
      <c r="AH293" s="84"/>
      <c r="AI293" s="84"/>
      <c r="AJ293" s="84"/>
      <c r="AK293" s="84"/>
      <c r="AL293" s="84"/>
      <c r="AM293" s="84"/>
      <c r="AN293" s="84"/>
      <c r="AO293" s="84"/>
      <c r="AP293" s="84"/>
      <c r="AQ293" s="84"/>
      <c r="AR293" s="84"/>
      <c r="AS293" s="84"/>
      <c r="AT293" s="84"/>
    </row>
    <row r="294" spans="1:46">
      <c r="A294" s="265">
        <v>44215</v>
      </c>
      <c r="B294" s="278" t="s">
        <v>281</v>
      </c>
      <c r="C294" s="37">
        <v>881920560</v>
      </c>
      <c r="D294" s="37"/>
      <c r="E294" s="278" t="s">
        <v>139</v>
      </c>
      <c r="F294" s="278" t="s">
        <v>140</v>
      </c>
      <c r="G294" s="349" t="s">
        <v>142</v>
      </c>
      <c r="H294" s="331"/>
      <c r="I294" s="265">
        <v>44215</v>
      </c>
      <c r="J294" s="84"/>
      <c r="K294" s="84"/>
      <c r="L294" s="349" t="s">
        <v>142</v>
      </c>
      <c r="M294" s="37">
        <v>2770.2</v>
      </c>
      <c r="N294" s="84"/>
      <c r="O294" s="278" t="s">
        <v>466</v>
      </c>
      <c r="P294" s="84"/>
      <c r="Q294" s="84"/>
      <c r="R294" s="84"/>
      <c r="S294" s="572"/>
      <c r="T294" s="84"/>
      <c r="U294" s="84"/>
      <c r="V294" s="84"/>
      <c r="W294" s="84"/>
      <c r="X294" s="84"/>
      <c r="Y294" s="84"/>
      <c r="Z294" s="84"/>
      <c r="AA294" s="84"/>
      <c r="AB294" s="84"/>
      <c r="AC294" s="84"/>
      <c r="AD294" s="84"/>
      <c r="AE294" s="84"/>
      <c r="AF294" s="84"/>
      <c r="AG294" s="84"/>
      <c r="AH294" s="84"/>
      <c r="AI294" s="84"/>
      <c r="AJ294" s="84"/>
      <c r="AK294" s="84"/>
      <c r="AL294" s="84"/>
      <c r="AM294" s="84"/>
      <c r="AN294" s="84"/>
      <c r="AO294" s="84"/>
      <c r="AP294" s="84"/>
      <c r="AQ294" s="84"/>
      <c r="AR294" s="84"/>
      <c r="AS294" s="84"/>
      <c r="AT294" s="84"/>
    </row>
    <row r="295" spans="1:46">
      <c r="A295" s="265">
        <v>44215</v>
      </c>
      <c r="B295" s="278" t="s">
        <v>154</v>
      </c>
      <c r="C295" s="37">
        <v>882273121</v>
      </c>
      <c r="D295" s="504" t="s">
        <v>11790</v>
      </c>
      <c r="E295" s="278" t="s">
        <v>139</v>
      </c>
      <c r="F295" s="278" t="s">
        <v>140</v>
      </c>
      <c r="G295" s="521"/>
      <c r="H295" s="521"/>
      <c r="I295" s="265">
        <v>44215</v>
      </c>
      <c r="J295" s="37"/>
      <c r="K295" s="37"/>
      <c r="L295" s="278" t="s">
        <v>168</v>
      </c>
      <c r="M295" s="37">
        <v>3400</v>
      </c>
      <c r="N295" s="37"/>
      <c r="O295" s="278" t="s">
        <v>11786</v>
      </c>
      <c r="P295" s="37"/>
      <c r="Q295" s="84"/>
      <c r="R295" s="84"/>
      <c r="S295" s="572"/>
      <c r="T295" s="84"/>
      <c r="U295" s="84"/>
      <c r="V295" s="84"/>
      <c r="W295" s="84"/>
      <c r="X295" s="84"/>
      <c r="Y295" s="84"/>
      <c r="Z295" s="84"/>
      <c r="AA295" s="84"/>
      <c r="AB295" s="84"/>
      <c r="AC295" s="84"/>
      <c r="AD295" s="84"/>
      <c r="AE295" s="84"/>
      <c r="AF295" s="84"/>
      <c r="AG295" s="84"/>
      <c r="AH295" s="84"/>
      <c r="AI295" s="84"/>
      <c r="AJ295" s="84"/>
      <c r="AK295" s="84"/>
      <c r="AL295" s="84"/>
      <c r="AM295" s="84"/>
      <c r="AN295" s="84"/>
      <c r="AO295" s="84"/>
      <c r="AP295" s="84"/>
      <c r="AQ295" s="84"/>
      <c r="AR295" s="84"/>
      <c r="AS295" s="84"/>
      <c r="AT295" s="84"/>
    </row>
    <row r="296" spans="1:46">
      <c r="A296" s="265">
        <v>44215</v>
      </c>
      <c r="B296" s="278" t="s">
        <v>154</v>
      </c>
      <c r="C296" s="37">
        <v>882860227</v>
      </c>
      <c r="D296" s="504" t="s">
        <v>11791</v>
      </c>
      <c r="E296" s="278" t="s">
        <v>139</v>
      </c>
      <c r="F296" s="278" t="s">
        <v>140</v>
      </c>
      <c r="G296" s="521"/>
      <c r="H296" s="521"/>
      <c r="I296" s="265">
        <v>44215</v>
      </c>
      <c r="J296" s="37"/>
      <c r="K296" s="37"/>
      <c r="L296" s="278" t="s">
        <v>163</v>
      </c>
      <c r="M296" s="37">
        <v>21</v>
      </c>
      <c r="N296" s="37"/>
      <c r="O296" s="278" t="s">
        <v>11786</v>
      </c>
      <c r="P296" s="37"/>
      <c r="Q296" s="84"/>
      <c r="R296" s="84"/>
      <c r="S296" s="572"/>
      <c r="T296" s="84"/>
      <c r="U296" s="84"/>
      <c r="V296" s="84"/>
      <c r="W296" s="84"/>
      <c r="X296" s="84"/>
      <c r="Y296" s="84"/>
      <c r="Z296" s="84"/>
      <c r="AA296" s="84"/>
      <c r="AB296" s="84"/>
      <c r="AC296" s="84"/>
      <c r="AD296" s="84"/>
      <c r="AE296" s="84"/>
      <c r="AF296" s="84"/>
      <c r="AG296" s="84"/>
      <c r="AH296" s="84"/>
      <c r="AI296" s="84"/>
      <c r="AJ296" s="84"/>
      <c r="AK296" s="84"/>
      <c r="AL296" s="84"/>
      <c r="AM296" s="84"/>
      <c r="AN296" s="84"/>
      <c r="AO296" s="84"/>
      <c r="AP296" s="84"/>
      <c r="AQ296" s="84"/>
      <c r="AR296" s="84"/>
      <c r="AS296" s="84"/>
      <c r="AT296" s="84"/>
    </row>
    <row r="297" spans="1:46">
      <c r="A297" s="265">
        <v>44215</v>
      </c>
      <c r="B297" s="278" t="s">
        <v>154</v>
      </c>
      <c r="C297" s="37">
        <v>880213962</v>
      </c>
      <c r="D297" s="504" t="s">
        <v>3198</v>
      </c>
      <c r="E297" s="278" t="s">
        <v>152</v>
      </c>
      <c r="F297" s="278" t="s">
        <v>140</v>
      </c>
      <c r="G297" s="521"/>
      <c r="H297" s="521"/>
      <c r="I297" s="265">
        <v>44215</v>
      </c>
      <c r="J297" s="37"/>
      <c r="K297" s="37"/>
      <c r="L297" s="278" t="s">
        <v>142</v>
      </c>
      <c r="M297" s="37">
        <v>44.5</v>
      </c>
      <c r="N297" s="37"/>
      <c r="O297" s="278" t="s">
        <v>11786</v>
      </c>
      <c r="P297" s="37"/>
      <c r="Q297" s="84"/>
      <c r="R297" s="84"/>
      <c r="S297" s="572"/>
      <c r="T297" s="84"/>
      <c r="U297" s="84"/>
      <c r="V297" s="84"/>
      <c r="W297" s="84"/>
      <c r="X297" s="84"/>
      <c r="Y297" s="84"/>
      <c r="Z297" s="84"/>
      <c r="AA297" s="84"/>
      <c r="AB297" s="84"/>
      <c r="AC297" s="84"/>
      <c r="AD297" s="84"/>
      <c r="AE297" s="84"/>
      <c r="AF297" s="84"/>
      <c r="AG297" s="84"/>
      <c r="AH297" s="84"/>
      <c r="AI297" s="84"/>
      <c r="AJ297" s="84"/>
      <c r="AK297" s="84"/>
      <c r="AL297" s="84"/>
      <c r="AM297" s="84"/>
      <c r="AN297" s="84"/>
      <c r="AO297" s="84"/>
      <c r="AP297" s="84"/>
      <c r="AQ297" s="84"/>
      <c r="AR297" s="84"/>
      <c r="AS297" s="84"/>
      <c r="AT297" s="84"/>
    </row>
    <row r="298" spans="1:46">
      <c r="A298" s="265">
        <v>44215</v>
      </c>
      <c r="B298" s="278" t="s">
        <v>156</v>
      </c>
      <c r="C298" s="37">
        <v>881438090</v>
      </c>
      <c r="D298" s="37"/>
      <c r="E298" s="278" t="s">
        <v>152</v>
      </c>
      <c r="F298" s="278" t="s">
        <v>140</v>
      </c>
      <c r="G298" s="521"/>
      <c r="H298" s="521"/>
      <c r="I298" s="265">
        <v>44215</v>
      </c>
      <c r="J298" s="37"/>
      <c r="K298" s="37"/>
      <c r="L298" s="278" t="s">
        <v>142</v>
      </c>
      <c r="M298" s="278">
        <v>127</v>
      </c>
      <c r="N298" s="37"/>
      <c r="O298" s="278" t="s">
        <v>11786</v>
      </c>
      <c r="P298" s="84"/>
      <c r="Q298" s="84"/>
      <c r="R298" s="84"/>
      <c r="S298" s="572"/>
      <c r="T298" s="84"/>
      <c r="U298" s="84"/>
      <c r="V298" s="84"/>
      <c r="W298" s="84"/>
      <c r="X298" s="84"/>
      <c r="Y298" s="84"/>
      <c r="Z298" s="84"/>
      <c r="AA298" s="84"/>
      <c r="AB298" s="84"/>
      <c r="AC298" s="84"/>
      <c r="AD298" s="84"/>
      <c r="AE298" s="84"/>
      <c r="AF298" s="84"/>
      <c r="AG298" s="84"/>
      <c r="AH298" s="84"/>
      <c r="AI298" s="84"/>
      <c r="AJ298" s="84"/>
      <c r="AK298" s="84"/>
      <c r="AL298" s="84"/>
      <c r="AM298" s="84"/>
      <c r="AN298" s="84"/>
      <c r="AO298" s="84"/>
      <c r="AP298" s="84"/>
      <c r="AQ298" s="84"/>
      <c r="AR298" s="84"/>
      <c r="AS298" s="84"/>
      <c r="AT298" s="84"/>
    </row>
    <row r="299" spans="1:46">
      <c r="A299" s="265">
        <v>44215</v>
      </c>
      <c r="B299" s="278" t="s">
        <v>281</v>
      </c>
      <c r="C299" s="37">
        <v>880022130</v>
      </c>
      <c r="D299" s="504" t="s">
        <v>11792</v>
      </c>
      <c r="E299" s="278" t="s">
        <v>139</v>
      </c>
      <c r="F299" s="278" t="s">
        <v>140</v>
      </c>
      <c r="G299" s="624" t="s">
        <v>142</v>
      </c>
      <c r="H299" s="521"/>
      <c r="I299" s="265">
        <v>44215</v>
      </c>
      <c r="J299" s="37"/>
      <c r="K299" s="37"/>
      <c r="L299" s="278" t="s">
        <v>142</v>
      </c>
      <c r="M299" s="37">
        <v>1279</v>
      </c>
      <c r="N299" s="37"/>
      <c r="O299" s="278" t="s">
        <v>466</v>
      </c>
      <c r="P299" s="37"/>
      <c r="Q299" s="37"/>
      <c r="R299" s="37"/>
      <c r="S299" s="572"/>
      <c r="T299" s="84"/>
      <c r="U299" s="84"/>
      <c r="V299" s="84"/>
      <c r="W299" s="84"/>
      <c r="X299" s="84"/>
      <c r="Y299" s="84"/>
      <c r="Z299" s="84"/>
      <c r="AA299" s="84"/>
      <c r="AB299" s="84"/>
      <c r="AC299" s="84"/>
      <c r="AD299" s="84"/>
      <c r="AE299" s="84"/>
      <c r="AF299" s="84"/>
      <c r="AG299" s="84"/>
      <c r="AH299" s="84"/>
      <c r="AI299" s="84"/>
      <c r="AJ299" s="84"/>
      <c r="AK299" s="84"/>
      <c r="AL299" s="84"/>
      <c r="AM299" s="84"/>
      <c r="AN299" s="84"/>
      <c r="AO299" s="84"/>
      <c r="AP299" s="84"/>
      <c r="AQ299" s="84"/>
      <c r="AR299" s="84"/>
      <c r="AS299" s="84"/>
      <c r="AT299" s="84"/>
    </row>
    <row r="300" spans="1:46">
      <c r="A300" s="265">
        <v>44215</v>
      </c>
      <c r="B300" s="278" t="s">
        <v>157</v>
      </c>
      <c r="C300" s="521">
        <v>880001355</v>
      </c>
      <c r="D300" s="521">
        <v>776275279</v>
      </c>
      <c r="E300" s="521" t="s">
        <v>152</v>
      </c>
      <c r="F300" s="278" t="s">
        <v>140</v>
      </c>
      <c r="G300" s="624" t="s">
        <v>142</v>
      </c>
      <c r="H300" s="521"/>
      <c r="I300" s="265">
        <v>44215</v>
      </c>
      <c r="J300" s="37"/>
      <c r="K300" s="37"/>
      <c r="L300" s="624" t="s">
        <v>142</v>
      </c>
      <c r="M300" s="521">
        <v>46.5</v>
      </c>
      <c r="N300" s="37"/>
      <c r="O300" s="278" t="s">
        <v>11786</v>
      </c>
      <c r="P300" s="84"/>
      <c r="Q300" s="84"/>
      <c r="R300" s="84"/>
      <c r="S300" s="572"/>
      <c r="T300" s="84"/>
      <c r="U300" s="84"/>
      <c r="V300" s="84"/>
      <c r="W300" s="84"/>
      <c r="X300" s="84"/>
      <c r="Y300" s="84"/>
      <c r="Z300" s="84"/>
      <c r="AA300" s="84"/>
      <c r="AB300" s="84"/>
      <c r="AC300" s="84"/>
      <c r="AD300" s="84"/>
      <c r="AE300" s="84"/>
      <c r="AF300" s="84"/>
      <c r="AG300" s="84"/>
      <c r="AH300" s="84"/>
      <c r="AI300" s="84"/>
      <c r="AJ300" s="84"/>
      <c r="AK300" s="84"/>
      <c r="AL300" s="84"/>
      <c r="AM300" s="84"/>
      <c r="AN300" s="84"/>
      <c r="AO300" s="84"/>
      <c r="AP300" s="84"/>
      <c r="AQ300" s="84"/>
      <c r="AR300" s="84"/>
      <c r="AS300" s="84"/>
      <c r="AT300" s="84"/>
    </row>
    <row r="301" spans="1:46">
      <c r="A301" s="265">
        <v>44207</v>
      </c>
      <c r="B301" s="278" t="s">
        <v>167</v>
      </c>
      <c r="C301" s="37">
        <v>880033935</v>
      </c>
      <c r="D301" s="504"/>
      <c r="E301" s="278" t="s">
        <v>139</v>
      </c>
      <c r="F301" s="278" t="s">
        <v>140</v>
      </c>
      <c r="G301" s="37" t="s">
        <v>168</v>
      </c>
      <c r="H301" s="37"/>
      <c r="I301" s="265">
        <v>44215</v>
      </c>
      <c r="J301" s="37"/>
      <c r="K301" s="37"/>
      <c r="L301" s="278" t="s">
        <v>168</v>
      </c>
      <c r="M301" s="37">
        <v>470</v>
      </c>
      <c r="N301" s="37"/>
      <c r="O301" s="278" t="s">
        <v>11731</v>
      </c>
      <c r="P301" s="37"/>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37"/>
      <c r="AN301" s="37"/>
      <c r="AO301" s="37"/>
      <c r="AP301" s="37"/>
      <c r="AQ301" s="37"/>
      <c r="AR301" s="37"/>
      <c r="AS301" s="37"/>
      <c r="AT301" s="37"/>
    </row>
    <row r="302" spans="1:46">
      <c r="A302" s="265">
        <v>44215</v>
      </c>
      <c r="B302" s="278" t="s">
        <v>167</v>
      </c>
      <c r="C302" s="37">
        <v>880472175</v>
      </c>
      <c r="D302" s="504"/>
      <c r="E302" s="278" t="s">
        <v>152</v>
      </c>
      <c r="F302" s="278" t="s">
        <v>140</v>
      </c>
      <c r="G302" s="37" t="s">
        <v>148</v>
      </c>
      <c r="H302" s="37"/>
      <c r="I302" s="265">
        <v>44215</v>
      </c>
      <c r="J302" s="37"/>
      <c r="K302" s="37"/>
      <c r="L302" s="278" t="s">
        <v>148</v>
      </c>
      <c r="M302" s="37">
        <v>27.9</v>
      </c>
      <c r="N302" s="37"/>
      <c r="O302" s="278" t="s">
        <v>11731</v>
      </c>
      <c r="P302" s="37"/>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37"/>
      <c r="AN302" s="37"/>
      <c r="AO302" s="37"/>
      <c r="AP302" s="37"/>
      <c r="AQ302" s="37"/>
      <c r="AR302" s="37"/>
      <c r="AS302" s="37"/>
      <c r="AT302" s="37"/>
    </row>
    <row r="303" spans="1:46" ht="17">
      <c r="A303" s="265">
        <v>44215</v>
      </c>
      <c r="B303" s="278" t="s">
        <v>194</v>
      </c>
      <c r="C303" s="37">
        <v>881548220</v>
      </c>
      <c r="D303" s="527" t="s">
        <v>2874</v>
      </c>
      <c r="E303" s="278" t="s">
        <v>152</v>
      </c>
      <c r="F303" s="278" t="s">
        <v>140</v>
      </c>
      <c r="G303" s="621" t="s">
        <v>669</v>
      </c>
      <c r="H303" s="265">
        <v>44215</v>
      </c>
      <c r="I303" s="265">
        <v>44215</v>
      </c>
      <c r="J303" s="37"/>
      <c r="K303" s="37"/>
      <c r="L303" s="278" t="s">
        <v>200</v>
      </c>
      <c r="M303" s="37">
        <v>65647.679999999993</v>
      </c>
      <c r="N303" s="37"/>
      <c r="O303" s="278" t="s">
        <v>466</v>
      </c>
      <c r="P303" s="84"/>
      <c r="Q303" s="84"/>
      <c r="R303" s="84"/>
      <c r="S303" s="572"/>
      <c r="T303" s="84"/>
      <c r="U303" s="84"/>
      <c r="V303" s="84"/>
      <c r="W303" s="84"/>
      <c r="X303" s="84"/>
      <c r="Y303" s="84"/>
      <c r="Z303" s="84"/>
      <c r="AA303" s="84"/>
      <c r="AB303" s="84"/>
      <c r="AC303" s="84"/>
      <c r="AD303" s="84"/>
      <c r="AE303" s="84"/>
      <c r="AF303" s="84"/>
      <c r="AG303" s="84"/>
      <c r="AH303" s="84"/>
      <c r="AI303" s="84"/>
      <c r="AJ303" s="84"/>
      <c r="AK303" s="84"/>
      <c r="AL303" s="84"/>
      <c r="AM303" s="84"/>
      <c r="AN303" s="84"/>
      <c r="AO303" s="84"/>
      <c r="AP303" s="84"/>
      <c r="AQ303" s="84"/>
      <c r="AR303" s="84"/>
      <c r="AS303" s="84"/>
      <c r="AT303" s="84"/>
    </row>
    <row r="304" spans="1:46" ht="17">
      <c r="A304" s="265">
        <v>44215</v>
      </c>
      <c r="B304" s="278" t="s">
        <v>194</v>
      </c>
      <c r="C304" s="37">
        <v>881352797</v>
      </c>
      <c r="D304" s="527" t="s">
        <v>3034</v>
      </c>
      <c r="E304" s="278" t="s">
        <v>152</v>
      </c>
      <c r="F304" s="278" t="s">
        <v>140</v>
      </c>
      <c r="G304" s="621" t="s">
        <v>142</v>
      </c>
      <c r="H304" s="265"/>
      <c r="I304" s="265">
        <v>44215</v>
      </c>
      <c r="J304" s="37"/>
      <c r="K304" s="37"/>
      <c r="L304" s="278" t="s">
        <v>142</v>
      </c>
      <c r="M304" s="278">
        <v>464.95</v>
      </c>
      <c r="N304" s="37"/>
      <c r="O304" s="278" t="s">
        <v>11786</v>
      </c>
      <c r="P304" s="84"/>
      <c r="Q304" s="84"/>
      <c r="R304" s="84"/>
      <c r="S304" s="572"/>
      <c r="T304" s="84"/>
      <c r="U304" s="84"/>
      <c r="V304" s="84"/>
      <c r="W304" s="84"/>
      <c r="X304" s="84"/>
      <c r="Y304" s="84"/>
      <c r="Z304" s="84"/>
      <c r="AA304" s="84"/>
      <c r="AB304" s="84"/>
      <c r="AC304" s="84"/>
      <c r="AD304" s="84"/>
      <c r="AE304" s="84"/>
      <c r="AF304" s="84"/>
      <c r="AG304" s="84"/>
      <c r="AH304" s="84"/>
      <c r="AI304" s="84"/>
      <c r="AJ304" s="84"/>
      <c r="AK304" s="84"/>
      <c r="AL304" s="84"/>
      <c r="AM304" s="84"/>
      <c r="AN304" s="84"/>
      <c r="AO304" s="84"/>
      <c r="AP304" s="84"/>
      <c r="AQ304" s="84"/>
      <c r="AR304" s="84"/>
      <c r="AS304" s="84"/>
      <c r="AT304" s="84"/>
    </row>
    <row r="305" spans="1:46">
      <c r="A305" s="265">
        <v>44215</v>
      </c>
      <c r="B305" s="278" t="s">
        <v>194</v>
      </c>
      <c r="C305" s="521">
        <v>880193159</v>
      </c>
      <c r="D305" s="522" t="s">
        <v>11697</v>
      </c>
      <c r="E305" s="278" t="s">
        <v>152</v>
      </c>
      <c r="F305" s="278" t="s">
        <v>140</v>
      </c>
      <c r="G305" s="624" t="s">
        <v>142</v>
      </c>
      <c r="H305" s="521"/>
      <c r="I305" s="265">
        <v>44215</v>
      </c>
      <c r="J305" s="37"/>
      <c r="K305" s="37"/>
      <c r="L305" s="278" t="s">
        <v>142</v>
      </c>
      <c r="M305" s="37">
        <v>79.5</v>
      </c>
      <c r="N305" s="37"/>
      <c r="O305" s="278" t="s">
        <v>11786</v>
      </c>
      <c r="P305" s="84"/>
      <c r="Q305" s="84"/>
      <c r="R305" s="84"/>
      <c r="S305" s="572"/>
      <c r="T305" s="84"/>
      <c r="U305" s="84"/>
      <c r="V305" s="84"/>
      <c r="W305" s="84"/>
      <c r="X305" s="84"/>
      <c r="Y305" s="84"/>
      <c r="Z305" s="84"/>
      <c r="AA305" s="84"/>
      <c r="AB305" s="84"/>
      <c r="AC305" s="84"/>
      <c r="AD305" s="84"/>
      <c r="AE305" s="84"/>
      <c r="AF305" s="84"/>
      <c r="AG305" s="84"/>
      <c r="AH305" s="84"/>
      <c r="AI305" s="84"/>
      <c r="AJ305" s="84"/>
      <c r="AK305" s="84"/>
      <c r="AL305" s="84"/>
      <c r="AM305" s="84"/>
      <c r="AN305" s="84"/>
      <c r="AO305" s="84"/>
      <c r="AP305" s="84"/>
      <c r="AQ305" s="84"/>
      <c r="AR305" s="84"/>
      <c r="AS305" s="84"/>
      <c r="AT305" s="84"/>
    </row>
    <row r="306" spans="1:46">
      <c r="A306" s="265">
        <v>44217</v>
      </c>
      <c r="B306" s="278" t="s">
        <v>194</v>
      </c>
      <c r="C306" s="521">
        <v>881179041</v>
      </c>
      <c r="D306" s="522" t="s">
        <v>11793</v>
      </c>
      <c r="E306" s="278" t="s">
        <v>139</v>
      </c>
      <c r="F306" s="278" t="s">
        <v>140</v>
      </c>
      <c r="G306" s="624" t="s">
        <v>182</v>
      </c>
      <c r="H306" s="521"/>
      <c r="I306" s="265">
        <v>44217</v>
      </c>
      <c r="J306" s="37"/>
      <c r="K306" s="37"/>
      <c r="L306" s="278" t="s">
        <v>182</v>
      </c>
      <c r="M306" s="37">
        <v>3974</v>
      </c>
      <c r="N306" s="37"/>
      <c r="O306" s="278" t="s">
        <v>11733</v>
      </c>
      <c r="P306" s="84"/>
      <c r="Q306" s="84"/>
      <c r="R306" s="84"/>
      <c r="S306" s="572"/>
      <c r="T306" s="84"/>
      <c r="U306" s="84"/>
      <c r="V306" s="84"/>
      <c r="W306" s="84"/>
      <c r="X306" s="84"/>
      <c r="Y306" s="84"/>
      <c r="Z306" s="84"/>
      <c r="AA306" s="84"/>
      <c r="AB306" s="84"/>
      <c r="AC306" s="84"/>
      <c r="AD306" s="84"/>
      <c r="AE306" s="84"/>
      <c r="AF306" s="84"/>
      <c r="AG306" s="84"/>
      <c r="AH306" s="84"/>
      <c r="AI306" s="84"/>
      <c r="AJ306" s="84"/>
      <c r="AK306" s="84"/>
      <c r="AL306" s="84"/>
      <c r="AM306" s="84"/>
      <c r="AN306" s="84"/>
      <c r="AO306" s="84"/>
      <c r="AP306" s="84"/>
      <c r="AQ306" s="84"/>
      <c r="AR306" s="84"/>
      <c r="AS306" s="84"/>
      <c r="AT306" s="84"/>
    </row>
    <row r="307" spans="1:46">
      <c r="A307" s="265">
        <v>44215</v>
      </c>
      <c r="B307" s="278" t="s">
        <v>281</v>
      </c>
      <c r="C307" s="37">
        <v>881877156</v>
      </c>
      <c r="D307" s="37"/>
      <c r="E307" s="278" t="s">
        <v>139</v>
      </c>
      <c r="F307" s="278" t="s">
        <v>140</v>
      </c>
      <c r="G307" s="278" t="s">
        <v>142</v>
      </c>
      <c r="H307" s="521"/>
      <c r="I307" s="37"/>
      <c r="J307" s="37"/>
      <c r="K307" s="37"/>
      <c r="L307" s="37"/>
      <c r="M307" s="37"/>
      <c r="N307" s="37"/>
      <c r="O307" s="278" t="s">
        <v>11794</v>
      </c>
      <c r="P307" s="37"/>
      <c r="Q307" s="37"/>
      <c r="R307" s="37"/>
      <c r="S307" s="572"/>
      <c r="T307" s="84"/>
      <c r="U307" s="84"/>
      <c r="V307" s="84"/>
      <c r="W307" s="84"/>
      <c r="X307" s="84"/>
      <c r="Y307" s="84"/>
      <c r="Z307" s="84"/>
      <c r="AA307" s="84"/>
      <c r="AB307" s="84"/>
      <c r="AC307" s="84"/>
      <c r="AD307" s="84"/>
      <c r="AE307" s="84"/>
      <c r="AF307" s="84"/>
      <c r="AG307" s="84"/>
      <c r="AH307" s="84"/>
      <c r="AI307" s="84"/>
      <c r="AJ307" s="84"/>
      <c r="AK307" s="84"/>
      <c r="AL307" s="84"/>
      <c r="AM307" s="84"/>
      <c r="AN307" s="84"/>
      <c r="AO307" s="84"/>
      <c r="AP307" s="84"/>
      <c r="AQ307" s="84"/>
      <c r="AR307" s="84"/>
      <c r="AS307" s="84"/>
      <c r="AT307" s="84"/>
    </row>
    <row r="308" spans="1:46">
      <c r="A308" s="265">
        <v>44215</v>
      </c>
      <c r="B308" s="278" t="s">
        <v>5589</v>
      </c>
      <c r="C308" s="37">
        <v>883290637</v>
      </c>
      <c r="D308" s="37"/>
      <c r="E308" s="278" t="s">
        <v>139</v>
      </c>
      <c r="F308" s="278" t="s">
        <v>140</v>
      </c>
      <c r="G308" s="278" t="s">
        <v>11795</v>
      </c>
      <c r="H308" s="521"/>
      <c r="I308" s="37"/>
      <c r="J308" s="37"/>
      <c r="K308" s="37"/>
      <c r="L308" s="37"/>
      <c r="M308" s="37"/>
      <c r="N308" s="37"/>
      <c r="O308" s="278" t="s">
        <v>11796</v>
      </c>
      <c r="P308" s="618" t="s">
        <v>11797</v>
      </c>
      <c r="Q308" s="580" t="s">
        <v>11798</v>
      </c>
      <c r="R308" s="84"/>
      <c r="S308" s="572"/>
      <c r="T308" s="84"/>
      <c r="U308" s="84"/>
      <c r="V308" s="84"/>
      <c r="W308" s="84"/>
      <c r="X308" s="84"/>
      <c r="Y308" s="84"/>
      <c r="Z308" s="84"/>
      <c r="AA308" s="84"/>
      <c r="AB308" s="84"/>
      <c r="AC308" s="84"/>
      <c r="AD308" s="84"/>
      <c r="AE308" s="84"/>
      <c r="AF308" s="84"/>
      <c r="AG308" s="84"/>
      <c r="AH308" s="84"/>
      <c r="AI308" s="84"/>
      <c r="AJ308" s="84"/>
      <c r="AK308" s="84"/>
      <c r="AL308" s="84"/>
      <c r="AM308" s="84"/>
      <c r="AN308" s="84"/>
      <c r="AO308" s="84"/>
      <c r="AP308" s="84"/>
      <c r="AQ308" s="84"/>
      <c r="AR308" s="84"/>
      <c r="AS308" s="84"/>
      <c r="AT308" s="84"/>
    </row>
    <row r="309" spans="1:46">
      <c r="A309" s="265">
        <v>44216</v>
      </c>
      <c r="B309" s="278" t="s">
        <v>281</v>
      </c>
      <c r="C309" s="37">
        <v>882177965</v>
      </c>
      <c r="D309" s="517" t="s">
        <v>6017</v>
      </c>
      <c r="E309" s="278" t="s">
        <v>139</v>
      </c>
      <c r="F309" s="278" t="s">
        <v>140</v>
      </c>
      <c r="G309" s="624" t="s">
        <v>142</v>
      </c>
      <c r="H309" s="521"/>
      <c r="I309" s="265">
        <v>44216</v>
      </c>
      <c r="J309" s="37"/>
      <c r="K309" s="37"/>
      <c r="L309" s="278" t="s">
        <v>142</v>
      </c>
      <c r="M309" s="37">
        <v>399</v>
      </c>
      <c r="N309" s="37"/>
      <c r="O309" s="278" t="s">
        <v>11732</v>
      </c>
      <c r="P309" s="37"/>
      <c r="Q309" s="37"/>
      <c r="R309" s="37"/>
      <c r="S309" s="572"/>
      <c r="T309" s="84"/>
      <c r="U309" s="84"/>
      <c r="V309" s="84"/>
      <c r="W309" s="84"/>
      <c r="X309" s="84"/>
      <c r="Y309" s="84"/>
      <c r="Z309" s="84"/>
      <c r="AA309" s="84"/>
      <c r="AB309" s="84"/>
      <c r="AC309" s="84"/>
      <c r="AD309" s="84"/>
      <c r="AE309" s="84"/>
      <c r="AF309" s="84"/>
      <c r="AG309" s="84"/>
      <c r="AH309" s="84"/>
      <c r="AI309" s="84"/>
      <c r="AJ309" s="84"/>
      <c r="AK309" s="84"/>
      <c r="AL309" s="84"/>
      <c r="AM309" s="84"/>
      <c r="AN309" s="84"/>
      <c r="AO309" s="84"/>
      <c r="AP309" s="84"/>
      <c r="AQ309" s="84"/>
      <c r="AR309" s="84"/>
      <c r="AS309" s="84"/>
      <c r="AT309" s="84"/>
    </row>
    <row r="310" spans="1:46">
      <c r="A310" s="265">
        <v>44216</v>
      </c>
      <c r="B310" s="278" t="s">
        <v>281</v>
      </c>
      <c r="C310" s="37">
        <v>881404213</v>
      </c>
      <c r="D310" s="517" t="s">
        <v>11799</v>
      </c>
      <c r="E310" s="278" t="s">
        <v>152</v>
      </c>
      <c r="F310" s="278" t="s">
        <v>140</v>
      </c>
      <c r="G310" s="624" t="s">
        <v>424</v>
      </c>
      <c r="H310" s="521"/>
      <c r="I310" s="265">
        <v>44216</v>
      </c>
      <c r="J310" s="37"/>
      <c r="K310" s="37"/>
      <c r="L310" s="624" t="s">
        <v>424</v>
      </c>
      <c r="M310" s="37">
        <v>841.44</v>
      </c>
      <c r="N310" s="37"/>
      <c r="O310" s="278" t="s">
        <v>466</v>
      </c>
      <c r="P310" s="37"/>
      <c r="Q310" s="37"/>
      <c r="R310" s="37"/>
      <c r="S310" s="572"/>
      <c r="T310" s="84"/>
      <c r="U310" s="84"/>
      <c r="V310" s="84"/>
      <c r="W310" s="84"/>
      <c r="X310" s="84"/>
      <c r="Y310" s="84"/>
      <c r="Z310" s="84"/>
      <c r="AA310" s="84"/>
      <c r="AB310" s="84"/>
      <c r="AC310" s="84"/>
      <c r="AD310" s="84"/>
      <c r="AE310" s="84"/>
      <c r="AF310" s="84"/>
      <c r="AG310" s="84"/>
      <c r="AH310" s="84"/>
      <c r="AI310" s="84"/>
      <c r="AJ310" s="84"/>
      <c r="AK310" s="84"/>
      <c r="AL310" s="84"/>
      <c r="AM310" s="84"/>
      <c r="AN310" s="84"/>
      <c r="AO310" s="84"/>
      <c r="AP310" s="84"/>
      <c r="AQ310" s="84"/>
      <c r="AR310" s="84"/>
      <c r="AS310" s="84"/>
      <c r="AT310" s="84"/>
    </row>
    <row r="311" spans="1:46">
      <c r="A311" s="265">
        <v>44216</v>
      </c>
      <c r="B311" s="278" t="s">
        <v>156</v>
      </c>
      <c r="C311" s="37">
        <v>883254125</v>
      </c>
      <c r="D311" s="37"/>
      <c r="E311" s="278" t="s">
        <v>139</v>
      </c>
      <c r="F311" s="278" t="s">
        <v>140</v>
      </c>
      <c r="G311" s="624" t="s">
        <v>168</v>
      </c>
      <c r="H311" s="521"/>
      <c r="I311" s="265">
        <v>44216</v>
      </c>
      <c r="J311" s="37"/>
      <c r="K311" s="37"/>
      <c r="L311" s="278" t="s">
        <v>168</v>
      </c>
      <c r="M311" s="37">
        <v>4000</v>
      </c>
      <c r="N311" s="84"/>
      <c r="O311" s="278" t="s">
        <v>11732</v>
      </c>
      <c r="P311" s="84"/>
      <c r="Q311" s="84"/>
      <c r="R311" s="84"/>
      <c r="S311" s="572"/>
      <c r="T311" s="84"/>
      <c r="U311" s="84"/>
      <c r="V311" s="84"/>
      <c r="W311" s="84"/>
      <c r="X311" s="84"/>
      <c r="Y311" s="84"/>
      <c r="Z311" s="84"/>
      <c r="AA311" s="84"/>
      <c r="AB311" s="84"/>
      <c r="AC311" s="84"/>
      <c r="AD311" s="84"/>
      <c r="AE311" s="84"/>
      <c r="AF311" s="84"/>
      <c r="AG311" s="84"/>
      <c r="AH311" s="84"/>
      <c r="AI311" s="84"/>
      <c r="AJ311" s="84"/>
      <c r="AK311" s="84"/>
      <c r="AL311" s="84"/>
      <c r="AM311" s="84"/>
      <c r="AN311" s="84"/>
      <c r="AO311" s="84"/>
      <c r="AP311" s="84"/>
      <c r="AQ311" s="84"/>
      <c r="AR311" s="84"/>
      <c r="AS311" s="84"/>
      <c r="AT311" s="84"/>
    </row>
    <row r="312" spans="1:46">
      <c r="A312" s="265">
        <v>44216</v>
      </c>
      <c r="B312" s="278" t="s">
        <v>154</v>
      </c>
      <c r="C312" s="37">
        <v>881943059</v>
      </c>
      <c r="D312" s="504" t="s">
        <v>3196</v>
      </c>
      <c r="E312" s="278" t="s">
        <v>152</v>
      </c>
      <c r="F312" s="278" t="s">
        <v>140</v>
      </c>
      <c r="G312" s="278" t="s">
        <v>142</v>
      </c>
      <c r="H312" s="521"/>
      <c r="I312" s="265">
        <v>44216</v>
      </c>
      <c r="J312" s="37"/>
      <c r="K312" s="37"/>
      <c r="L312" s="278" t="s">
        <v>499</v>
      </c>
      <c r="M312" s="37">
        <v>52</v>
      </c>
      <c r="N312" s="37"/>
      <c r="O312" s="278" t="s">
        <v>11732</v>
      </c>
      <c r="P312" s="84"/>
      <c r="Q312" s="84"/>
      <c r="R312" s="84"/>
      <c r="S312" s="572"/>
      <c r="T312" s="84"/>
      <c r="U312" s="84"/>
      <c r="V312" s="84"/>
      <c r="W312" s="84"/>
      <c r="X312" s="84"/>
      <c r="Y312" s="84"/>
      <c r="Z312" s="84"/>
      <c r="AA312" s="84"/>
      <c r="AB312" s="84"/>
      <c r="AC312" s="84"/>
      <c r="AD312" s="84"/>
      <c r="AE312" s="84"/>
      <c r="AF312" s="84"/>
      <c r="AG312" s="84"/>
      <c r="AH312" s="84"/>
      <c r="AI312" s="84"/>
      <c r="AJ312" s="84"/>
      <c r="AK312" s="84"/>
      <c r="AL312" s="84"/>
      <c r="AM312" s="84"/>
      <c r="AN312" s="84"/>
      <c r="AO312" s="84"/>
      <c r="AP312" s="84"/>
      <c r="AQ312" s="84"/>
      <c r="AR312" s="84"/>
      <c r="AS312" s="84"/>
      <c r="AT312" s="84"/>
    </row>
    <row r="313" spans="1:46">
      <c r="A313" s="265">
        <v>44216</v>
      </c>
      <c r="B313" s="278" t="s">
        <v>178</v>
      </c>
      <c r="C313" s="37" t="s">
        <v>11800</v>
      </c>
      <c r="D313" s="37"/>
      <c r="E313" s="278" t="s">
        <v>152</v>
      </c>
      <c r="F313" s="278" t="s">
        <v>140</v>
      </c>
      <c r="G313" s="278" t="s">
        <v>142</v>
      </c>
      <c r="H313" s="278"/>
      <c r="I313" s="505">
        <v>44216</v>
      </c>
      <c r="J313" s="278"/>
      <c r="K313" s="278"/>
      <c r="L313" s="278" t="s">
        <v>142</v>
      </c>
      <c r="M313" s="278">
        <v>352</v>
      </c>
      <c r="N313" s="278"/>
      <c r="O313" s="278" t="s">
        <v>11732</v>
      </c>
      <c r="P313" s="84"/>
      <c r="Q313" s="84"/>
      <c r="R313" s="84"/>
      <c r="S313" s="572"/>
      <c r="T313" s="84"/>
      <c r="U313" s="84"/>
      <c r="V313" s="84"/>
      <c r="W313" s="84"/>
      <c r="X313" s="84"/>
      <c r="Y313" s="84"/>
      <c r="Z313" s="84"/>
      <c r="AA313" s="84"/>
      <c r="AB313" s="84"/>
      <c r="AC313" s="84"/>
      <c r="AD313" s="84"/>
      <c r="AE313" s="84"/>
      <c r="AF313" s="84"/>
      <c r="AG313" s="84"/>
      <c r="AH313" s="84"/>
      <c r="AI313" s="84"/>
      <c r="AJ313" s="84"/>
      <c r="AK313" s="84"/>
      <c r="AL313" s="84"/>
      <c r="AM313" s="84"/>
      <c r="AN313" s="84"/>
      <c r="AO313" s="84"/>
      <c r="AP313" s="84"/>
      <c r="AQ313" s="84"/>
      <c r="AR313" s="84"/>
      <c r="AS313" s="84"/>
      <c r="AT313" s="84"/>
    </row>
    <row r="314" spans="1:46">
      <c r="A314" s="265">
        <v>44216</v>
      </c>
      <c r="B314" s="278" t="s">
        <v>178</v>
      </c>
      <c r="C314" s="37" t="s">
        <v>11801</v>
      </c>
      <c r="D314" s="37"/>
      <c r="E314" s="278" t="s">
        <v>152</v>
      </c>
      <c r="F314" s="278" t="s">
        <v>140</v>
      </c>
      <c r="G314" s="278" t="s">
        <v>148</v>
      </c>
      <c r="H314" s="278"/>
      <c r="I314" s="505">
        <v>44216</v>
      </c>
      <c r="J314" s="278"/>
      <c r="K314" s="278"/>
      <c r="L314" s="278" t="s">
        <v>148</v>
      </c>
      <c r="M314" s="278">
        <v>55</v>
      </c>
      <c r="N314" s="278"/>
      <c r="O314" s="278" t="s">
        <v>11732</v>
      </c>
      <c r="P314" s="84"/>
      <c r="Q314" s="84"/>
      <c r="R314" s="84"/>
      <c r="S314" s="572"/>
      <c r="T314" s="84"/>
      <c r="U314" s="84"/>
      <c r="V314" s="84"/>
      <c r="W314" s="84"/>
      <c r="X314" s="84"/>
      <c r="Y314" s="84"/>
      <c r="Z314" s="84"/>
      <c r="AA314" s="84"/>
      <c r="AB314" s="84"/>
      <c r="AC314" s="84"/>
      <c r="AD314" s="84"/>
      <c r="AE314" s="84"/>
      <c r="AF314" s="84"/>
      <c r="AG314" s="84"/>
      <c r="AH314" s="84"/>
      <c r="AI314" s="84"/>
      <c r="AJ314" s="84"/>
      <c r="AK314" s="84"/>
      <c r="AL314" s="84"/>
      <c r="AM314" s="84"/>
      <c r="AN314" s="84"/>
      <c r="AO314" s="84"/>
      <c r="AP314" s="84"/>
      <c r="AQ314" s="84"/>
      <c r="AR314" s="84"/>
      <c r="AS314" s="84"/>
      <c r="AT314" s="84"/>
    </row>
    <row r="315" spans="1:46">
      <c r="A315" s="265">
        <v>44216</v>
      </c>
      <c r="B315" s="278" t="s">
        <v>154</v>
      </c>
      <c r="C315" s="37">
        <v>881670454</v>
      </c>
      <c r="D315" s="37"/>
      <c r="E315" s="278" t="s">
        <v>152</v>
      </c>
      <c r="F315" s="278" t="s">
        <v>140</v>
      </c>
      <c r="G315" s="521"/>
      <c r="H315" s="521"/>
      <c r="I315" s="505">
        <v>44216</v>
      </c>
      <c r="J315" s="37"/>
      <c r="K315" s="37"/>
      <c r="L315" s="278" t="s">
        <v>163</v>
      </c>
      <c r="M315" s="37">
        <v>3.16</v>
      </c>
      <c r="N315" s="37"/>
      <c r="O315" s="278" t="s">
        <v>11732</v>
      </c>
      <c r="P315" s="84"/>
      <c r="Q315" s="84"/>
      <c r="R315" s="84"/>
      <c r="S315" s="572"/>
      <c r="T315" s="84"/>
      <c r="U315" s="84"/>
      <c r="V315" s="84"/>
      <c r="W315" s="84"/>
      <c r="X315" s="84"/>
      <c r="Y315" s="84"/>
      <c r="Z315" s="84"/>
      <c r="AA315" s="84"/>
      <c r="AB315" s="84"/>
      <c r="AC315" s="84"/>
      <c r="AD315" s="84"/>
      <c r="AE315" s="84"/>
      <c r="AF315" s="84"/>
      <c r="AG315" s="84"/>
      <c r="AH315" s="84"/>
      <c r="AI315" s="84"/>
      <c r="AJ315" s="84"/>
      <c r="AK315" s="84"/>
      <c r="AL315" s="84"/>
      <c r="AM315" s="84"/>
      <c r="AN315" s="84"/>
      <c r="AO315" s="84"/>
      <c r="AP315" s="84"/>
      <c r="AQ315" s="84"/>
      <c r="AR315" s="84"/>
      <c r="AS315" s="84"/>
      <c r="AT315" s="84"/>
    </row>
    <row r="316" spans="1:46">
      <c r="A316" s="265">
        <v>44216</v>
      </c>
      <c r="B316" s="278" t="s">
        <v>157</v>
      </c>
      <c r="C316" s="37">
        <v>880127903</v>
      </c>
      <c r="D316" s="504" t="s">
        <v>11802</v>
      </c>
      <c r="E316" s="278" t="s">
        <v>139</v>
      </c>
      <c r="F316" s="278" t="s">
        <v>140</v>
      </c>
      <c r="G316" s="624" t="s">
        <v>416</v>
      </c>
      <c r="H316" s="331"/>
      <c r="I316" s="265">
        <v>44216</v>
      </c>
      <c r="J316" s="84"/>
      <c r="K316" s="84"/>
      <c r="L316" s="278" t="s">
        <v>416</v>
      </c>
      <c r="M316" s="37">
        <v>160</v>
      </c>
      <c r="N316" s="84"/>
      <c r="O316" s="278" t="s">
        <v>11686</v>
      </c>
      <c r="P316" s="84"/>
      <c r="Q316" s="84"/>
      <c r="R316" s="84"/>
      <c r="S316" s="572"/>
      <c r="T316" s="84"/>
      <c r="U316" s="84"/>
      <c r="V316" s="84"/>
      <c r="W316" s="84"/>
      <c r="X316" s="84"/>
      <c r="Y316" s="84"/>
      <c r="Z316" s="84"/>
      <c r="AA316" s="84"/>
      <c r="AB316" s="84"/>
      <c r="AC316" s="84"/>
      <c r="AD316" s="84"/>
      <c r="AE316" s="84"/>
      <c r="AF316" s="84"/>
      <c r="AG316" s="84"/>
      <c r="AH316" s="84"/>
      <c r="AI316" s="84"/>
      <c r="AJ316" s="84"/>
      <c r="AK316" s="84"/>
      <c r="AL316" s="84"/>
      <c r="AM316" s="84"/>
      <c r="AN316" s="84"/>
      <c r="AO316" s="84"/>
      <c r="AP316" s="84"/>
      <c r="AQ316" s="84"/>
      <c r="AR316" s="84"/>
      <c r="AS316" s="84"/>
      <c r="AT316" s="84"/>
    </row>
    <row r="317" spans="1:46">
      <c r="A317" s="265">
        <v>44216</v>
      </c>
      <c r="B317" s="278" t="s">
        <v>157</v>
      </c>
      <c r="C317" s="37">
        <v>880496848</v>
      </c>
      <c r="D317" s="504" t="s">
        <v>11803</v>
      </c>
      <c r="E317" s="278" t="s">
        <v>152</v>
      </c>
      <c r="F317" s="278" t="s">
        <v>140</v>
      </c>
      <c r="G317" s="624" t="s">
        <v>148</v>
      </c>
      <c r="H317" s="331"/>
      <c r="I317" s="265">
        <v>44216</v>
      </c>
      <c r="J317" s="84"/>
      <c r="K317" s="84"/>
      <c r="L317" s="278" t="s">
        <v>148</v>
      </c>
      <c r="M317" s="37">
        <v>34</v>
      </c>
      <c r="N317" s="84"/>
      <c r="O317" s="278" t="s">
        <v>11732</v>
      </c>
      <c r="P317" s="84"/>
      <c r="Q317" s="84"/>
      <c r="R317" s="84"/>
      <c r="S317" s="572"/>
      <c r="T317" s="84"/>
      <c r="U317" s="84"/>
      <c r="V317" s="84"/>
      <c r="W317" s="84"/>
      <c r="X317" s="84"/>
      <c r="Y317" s="84"/>
      <c r="Z317" s="84"/>
      <c r="AA317" s="84"/>
      <c r="AB317" s="84"/>
      <c r="AC317" s="84"/>
      <c r="AD317" s="84"/>
      <c r="AE317" s="84"/>
      <c r="AF317" s="84"/>
      <c r="AG317" s="84"/>
      <c r="AH317" s="84"/>
      <c r="AI317" s="84"/>
      <c r="AJ317" s="84"/>
      <c r="AK317" s="84"/>
      <c r="AL317" s="84"/>
      <c r="AM317" s="84"/>
      <c r="AN317" s="84"/>
      <c r="AO317" s="84"/>
      <c r="AP317" s="84"/>
      <c r="AQ317" s="84"/>
      <c r="AR317" s="84"/>
      <c r="AS317" s="84"/>
      <c r="AT317" s="84"/>
    </row>
    <row r="318" spans="1:46">
      <c r="A318" s="265">
        <v>44216</v>
      </c>
      <c r="B318" s="278" t="s">
        <v>157</v>
      </c>
      <c r="C318" s="37">
        <v>880830017</v>
      </c>
      <c r="D318" s="504" t="s">
        <v>11804</v>
      </c>
      <c r="E318" s="278" t="s">
        <v>152</v>
      </c>
      <c r="F318" s="278" t="s">
        <v>140</v>
      </c>
      <c r="G318" s="624" t="s">
        <v>142</v>
      </c>
      <c r="H318" s="331"/>
      <c r="I318" s="265">
        <v>44216</v>
      </c>
      <c r="J318" s="84"/>
      <c r="K318" s="84"/>
      <c r="L318" s="278" t="s">
        <v>176</v>
      </c>
      <c r="M318" s="37">
        <v>9.9</v>
      </c>
      <c r="N318" s="84"/>
      <c r="O318" s="278" t="s">
        <v>11732</v>
      </c>
      <c r="P318" s="84"/>
      <c r="Q318" s="84"/>
      <c r="R318" s="84"/>
      <c r="S318" s="572"/>
      <c r="T318" s="84"/>
      <c r="U318" s="84"/>
      <c r="V318" s="84"/>
      <c r="W318" s="84"/>
      <c r="X318" s="84"/>
      <c r="Y318" s="84"/>
      <c r="Z318" s="84"/>
      <c r="AA318" s="84"/>
      <c r="AB318" s="84"/>
      <c r="AC318" s="84"/>
      <c r="AD318" s="84"/>
      <c r="AE318" s="84"/>
      <c r="AF318" s="84"/>
      <c r="AG318" s="84"/>
      <c r="AH318" s="84"/>
      <c r="AI318" s="84"/>
      <c r="AJ318" s="84"/>
      <c r="AK318" s="84"/>
      <c r="AL318" s="84"/>
      <c r="AM318" s="84"/>
      <c r="AN318" s="84"/>
      <c r="AO318" s="84"/>
      <c r="AP318" s="84"/>
      <c r="AQ318" s="84"/>
      <c r="AR318" s="84"/>
      <c r="AS318" s="84"/>
      <c r="AT318" s="84"/>
    </row>
    <row r="319" spans="1:46">
      <c r="A319" s="265">
        <v>44216</v>
      </c>
      <c r="B319" s="278" t="s">
        <v>178</v>
      </c>
      <c r="C319" s="37">
        <v>882597000</v>
      </c>
      <c r="D319" s="37"/>
      <c r="E319" s="278" t="s">
        <v>139</v>
      </c>
      <c r="F319" s="278" t="s">
        <v>140</v>
      </c>
      <c r="G319" s="624" t="s">
        <v>9248</v>
      </c>
      <c r="H319" s="331"/>
      <c r="I319" s="265">
        <v>44216</v>
      </c>
      <c r="J319" s="84"/>
      <c r="K319" s="84"/>
      <c r="L319" s="278" t="s">
        <v>9248</v>
      </c>
      <c r="M319" s="37">
        <v>4000</v>
      </c>
      <c r="N319" s="84"/>
      <c r="O319" s="37"/>
      <c r="P319" s="84"/>
      <c r="Q319" s="84"/>
      <c r="R319" s="84"/>
      <c r="S319" s="572"/>
      <c r="T319" s="84"/>
      <c r="U319" s="84"/>
      <c r="V319" s="84"/>
      <c r="W319" s="84"/>
      <c r="X319" s="84"/>
      <c r="Y319" s="84"/>
      <c r="Z319" s="84"/>
      <c r="AA319" s="84"/>
      <c r="AB319" s="84"/>
      <c r="AC319" s="84"/>
      <c r="AD319" s="84"/>
      <c r="AE319" s="84"/>
      <c r="AF319" s="84"/>
      <c r="AG319" s="84"/>
      <c r="AH319" s="84"/>
      <c r="AI319" s="84"/>
      <c r="AJ319" s="84"/>
      <c r="AK319" s="84"/>
      <c r="AL319" s="84"/>
      <c r="AM319" s="84"/>
      <c r="AN319" s="84"/>
      <c r="AO319" s="84"/>
      <c r="AP319" s="84"/>
      <c r="AQ319" s="84"/>
      <c r="AR319" s="84"/>
      <c r="AS319" s="84"/>
      <c r="AT319" s="84"/>
    </row>
    <row r="320" spans="1:46">
      <c r="A320" s="265">
        <v>44216</v>
      </c>
      <c r="B320" s="278" t="s">
        <v>156</v>
      </c>
      <c r="C320" s="37">
        <v>880124148</v>
      </c>
      <c r="D320" s="37"/>
      <c r="E320" s="278" t="s">
        <v>139</v>
      </c>
      <c r="F320" s="278" t="s">
        <v>140</v>
      </c>
      <c r="G320" s="521"/>
      <c r="H320" s="331"/>
      <c r="I320" s="265">
        <v>44216</v>
      </c>
      <c r="J320" s="84"/>
      <c r="K320" s="84"/>
      <c r="L320" s="278" t="s">
        <v>190</v>
      </c>
      <c r="M320" s="37">
        <v>19</v>
      </c>
      <c r="N320" s="84"/>
      <c r="O320" s="265">
        <v>44216</v>
      </c>
      <c r="P320" s="84"/>
      <c r="Q320" s="84"/>
      <c r="R320" s="84"/>
      <c r="S320" s="572"/>
      <c r="T320" s="84"/>
      <c r="U320" s="84"/>
      <c r="V320" s="84"/>
      <c r="W320" s="84"/>
      <c r="X320" s="84"/>
      <c r="Y320" s="84"/>
      <c r="Z320" s="84"/>
      <c r="AA320" s="84"/>
      <c r="AB320" s="84"/>
      <c r="AC320" s="84"/>
      <c r="AD320" s="84"/>
      <c r="AE320" s="84"/>
      <c r="AF320" s="84"/>
      <c r="AG320" s="84"/>
      <c r="AH320" s="84"/>
      <c r="AI320" s="84"/>
      <c r="AJ320" s="84"/>
      <c r="AK320" s="84"/>
      <c r="AL320" s="84"/>
      <c r="AM320" s="84"/>
      <c r="AN320" s="84"/>
      <c r="AO320" s="84"/>
      <c r="AP320" s="84"/>
      <c r="AQ320" s="84"/>
      <c r="AR320" s="84"/>
      <c r="AS320" s="84"/>
      <c r="AT320" s="84"/>
    </row>
    <row r="321" spans="1:46">
      <c r="A321" s="265">
        <v>44216</v>
      </c>
      <c r="B321" s="278" t="s">
        <v>178</v>
      </c>
      <c r="C321" s="37">
        <v>881439546</v>
      </c>
      <c r="D321" s="37"/>
      <c r="E321" s="278" t="s">
        <v>139</v>
      </c>
      <c r="F321" s="278" t="s">
        <v>140</v>
      </c>
      <c r="G321" s="521" t="s">
        <v>142</v>
      </c>
      <c r="H321" s="331"/>
      <c r="I321" s="265">
        <v>44216</v>
      </c>
      <c r="J321" s="84"/>
      <c r="K321" s="84"/>
      <c r="L321" s="278" t="s">
        <v>142</v>
      </c>
      <c r="M321" s="37">
        <v>160.5</v>
      </c>
      <c r="N321" s="84"/>
      <c r="O321" s="37"/>
      <c r="P321" s="84"/>
      <c r="Q321" s="84"/>
      <c r="R321" s="84"/>
      <c r="S321" s="572"/>
      <c r="T321" s="84"/>
      <c r="U321" s="84"/>
      <c r="V321" s="84"/>
      <c r="W321" s="84"/>
      <c r="X321" s="84"/>
      <c r="Y321" s="84"/>
      <c r="Z321" s="84"/>
      <c r="AA321" s="84"/>
      <c r="AB321" s="84"/>
      <c r="AC321" s="84"/>
      <c r="AD321" s="84"/>
      <c r="AE321" s="84"/>
      <c r="AF321" s="84"/>
      <c r="AG321" s="84"/>
      <c r="AH321" s="84"/>
      <c r="AI321" s="84"/>
      <c r="AJ321" s="84"/>
      <c r="AK321" s="84"/>
      <c r="AL321" s="84"/>
      <c r="AM321" s="84"/>
      <c r="AN321" s="84"/>
      <c r="AO321" s="84"/>
      <c r="AP321" s="84"/>
      <c r="AQ321" s="84"/>
      <c r="AR321" s="84"/>
      <c r="AS321" s="84"/>
      <c r="AT321" s="84"/>
    </row>
    <row r="322" spans="1:46">
      <c r="A322" s="265">
        <v>44216</v>
      </c>
      <c r="B322" s="278" t="s">
        <v>138</v>
      </c>
      <c r="C322" s="37">
        <v>883397527</v>
      </c>
      <c r="D322" s="37"/>
      <c r="E322" s="278" t="s">
        <v>139</v>
      </c>
      <c r="F322" s="278" t="s">
        <v>140</v>
      </c>
      <c r="G322" s="624" t="s">
        <v>10096</v>
      </c>
      <c r="H322" s="331"/>
      <c r="I322" s="265">
        <v>44216</v>
      </c>
      <c r="J322" s="84"/>
      <c r="K322" s="84"/>
      <c r="L322" s="278" t="s">
        <v>10096</v>
      </c>
      <c r="M322" s="37">
        <v>560</v>
      </c>
      <c r="N322" s="84"/>
      <c r="O322" s="278" t="s">
        <v>11732</v>
      </c>
      <c r="P322" s="84"/>
      <c r="Q322" s="84"/>
      <c r="R322" s="84"/>
      <c r="S322" s="572"/>
      <c r="T322" s="84"/>
      <c r="U322" s="84"/>
      <c r="V322" s="84"/>
      <c r="W322" s="84"/>
      <c r="X322" s="84"/>
      <c r="Y322" s="84"/>
      <c r="Z322" s="84"/>
      <c r="AA322" s="84"/>
      <c r="AB322" s="84"/>
      <c r="AC322" s="84"/>
      <c r="AD322" s="84"/>
      <c r="AE322" s="84"/>
      <c r="AF322" s="84"/>
      <c r="AG322" s="84"/>
      <c r="AH322" s="84"/>
      <c r="AI322" s="84"/>
      <c r="AJ322" s="84"/>
      <c r="AK322" s="84"/>
      <c r="AL322" s="84"/>
      <c r="AM322" s="84"/>
      <c r="AN322" s="84"/>
      <c r="AO322" s="84"/>
      <c r="AP322" s="84"/>
      <c r="AQ322" s="84"/>
      <c r="AR322" s="84"/>
      <c r="AS322" s="84"/>
      <c r="AT322" s="84"/>
    </row>
    <row r="323" spans="1:46">
      <c r="A323" s="265">
        <v>44216</v>
      </c>
      <c r="B323" s="278" t="s">
        <v>138</v>
      </c>
      <c r="C323" s="37">
        <v>883082914</v>
      </c>
      <c r="D323" s="37"/>
      <c r="E323" s="278" t="s">
        <v>152</v>
      </c>
      <c r="F323" s="278" t="s">
        <v>140</v>
      </c>
      <c r="G323" s="624" t="s">
        <v>148</v>
      </c>
      <c r="H323" s="521"/>
      <c r="I323" s="505">
        <v>44216</v>
      </c>
      <c r="J323" s="37"/>
      <c r="K323" s="37"/>
      <c r="L323" s="278" t="s">
        <v>148</v>
      </c>
      <c r="M323" s="37">
        <v>123</v>
      </c>
      <c r="N323" s="37"/>
      <c r="O323" s="278" t="s">
        <v>11786</v>
      </c>
      <c r="P323" s="37"/>
      <c r="Q323" s="84"/>
      <c r="R323" s="84"/>
      <c r="S323" s="572"/>
      <c r="T323" s="84"/>
      <c r="U323" s="84"/>
      <c r="V323" s="84"/>
      <c r="W323" s="84"/>
      <c r="X323" s="84"/>
      <c r="Y323" s="84"/>
      <c r="Z323" s="84"/>
      <c r="AA323" s="84"/>
      <c r="AB323" s="84"/>
      <c r="AC323" s="84"/>
      <c r="AD323" s="84"/>
      <c r="AE323" s="84"/>
      <c r="AF323" s="84"/>
      <c r="AG323" s="84"/>
      <c r="AH323" s="84"/>
      <c r="AI323" s="84"/>
      <c r="AJ323" s="84"/>
      <c r="AK323" s="84"/>
      <c r="AL323" s="84"/>
      <c r="AM323" s="84"/>
      <c r="AN323" s="84"/>
      <c r="AO323" s="84"/>
      <c r="AP323" s="84"/>
      <c r="AQ323" s="84"/>
      <c r="AR323" s="84"/>
      <c r="AS323" s="84"/>
      <c r="AT323" s="84"/>
    </row>
    <row r="324" spans="1:46">
      <c r="A324" s="265">
        <v>44216</v>
      </c>
      <c r="B324" s="278" t="s">
        <v>156</v>
      </c>
      <c r="C324" s="37">
        <v>880906909</v>
      </c>
      <c r="D324" s="37"/>
      <c r="E324" s="278" t="s">
        <v>152</v>
      </c>
      <c r="F324" s="278" t="s">
        <v>140</v>
      </c>
      <c r="G324" s="521"/>
      <c r="H324" s="521"/>
      <c r="I324" s="265">
        <v>44216</v>
      </c>
      <c r="J324" s="37"/>
      <c r="K324" s="37"/>
      <c r="L324" s="278" t="s">
        <v>142</v>
      </c>
      <c r="M324" s="37">
        <v>669.29</v>
      </c>
      <c r="N324" s="37"/>
      <c r="O324" s="37"/>
      <c r="P324" s="37"/>
      <c r="Q324" s="84"/>
      <c r="R324" s="84"/>
      <c r="S324" s="572"/>
      <c r="T324" s="84"/>
      <c r="U324" s="84"/>
      <c r="V324" s="84"/>
      <c r="W324" s="84"/>
      <c r="X324" s="84"/>
      <c r="Y324" s="84"/>
      <c r="Z324" s="84"/>
      <c r="AA324" s="84"/>
      <c r="AB324" s="84"/>
      <c r="AC324" s="84"/>
      <c r="AD324" s="84"/>
      <c r="AE324" s="84"/>
      <c r="AF324" s="84"/>
      <c r="AG324" s="84"/>
      <c r="AH324" s="84"/>
      <c r="AI324" s="84"/>
      <c r="AJ324" s="84"/>
      <c r="AK324" s="84"/>
      <c r="AL324" s="84"/>
      <c r="AM324" s="84"/>
      <c r="AN324" s="84"/>
      <c r="AO324" s="84"/>
      <c r="AP324" s="84"/>
      <c r="AQ324" s="84"/>
      <c r="AR324" s="84"/>
      <c r="AS324" s="84"/>
      <c r="AT324" s="84"/>
    </row>
    <row r="325" spans="1:46">
      <c r="A325" s="265">
        <v>44216</v>
      </c>
      <c r="B325" s="278" t="s">
        <v>156</v>
      </c>
      <c r="C325" s="37">
        <v>881841605</v>
      </c>
      <c r="D325" s="517" t="s">
        <v>5902</v>
      </c>
      <c r="E325" s="278" t="s">
        <v>139</v>
      </c>
      <c r="F325" s="278" t="s">
        <v>140</v>
      </c>
      <c r="G325" s="521"/>
      <c r="H325" s="521"/>
      <c r="I325" s="265">
        <v>44216</v>
      </c>
      <c r="J325" s="37"/>
      <c r="K325" s="37"/>
      <c r="L325" s="278" t="s">
        <v>5903</v>
      </c>
      <c r="M325" s="37">
        <v>56000</v>
      </c>
      <c r="N325" s="37"/>
      <c r="O325" s="37"/>
      <c r="P325" s="37"/>
      <c r="Q325" s="84"/>
      <c r="R325" s="84"/>
      <c r="S325" s="572"/>
      <c r="T325" s="84"/>
      <c r="U325" s="84"/>
      <c r="V325" s="84"/>
      <c r="W325" s="84"/>
      <c r="X325" s="84"/>
      <c r="Y325" s="84"/>
      <c r="Z325" s="84"/>
      <c r="AA325" s="84"/>
      <c r="AB325" s="84"/>
      <c r="AC325" s="84"/>
      <c r="AD325" s="84"/>
      <c r="AE325" s="84"/>
      <c r="AF325" s="84"/>
      <c r="AG325" s="84"/>
      <c r="AH325" s="84"/>
      <c r="AI325" s="84"/>
      <c r="AJ325" s="84"/>
      <c r="AK325" s="84"/>
      <c r="AL325" s="84"/>
      <c r="AM325" s="84"/>
      <c r="AN325" s="84"/>
      <c r="AO325" s="84"/>
      <c r="AP325" s="84"/>
      <c r="AQ325" s="84"/>
      <c r="AR325" s="84"/>
      <c r="AS325" s="84"/>
      <c r="AT325" s="84"/>
    </row>
    <row r="326" spans="1:46">
      <c r="A326" s="265">
        <v>44217</v>
      </c>
      <c r="B326" s="278" t="s">
        <v>175</v>
      </c>
      <c r="C326" s="37">
        <v>880005338</v>
      </c>
      <c r="D326" s="37"/>
      <c r="E326" s="278" t="s">
        <v>139</v>
      </c>
      <c r="F326" s="278" t="s">
        <v>140</v>
      </c>
      <c r="G326" s="624" t="s">
        <v>294</v>
      </c>
      <c r="H326" s="521"/>
      <c r="I326" s="265">
        <v>44217</v>
      </c>
      <c r="J326" s="37"/>
      <c r="K326" s="37"/>
      <c r="L326" s="278" t="s">
        <v>294</v>
      </c>
      <c r="M326" s="37">
        <v>108.9</v>
      </c>
      <c r="N326" s="37"/>
      <c r="O326" s="278" t="s">
        <v>11733</v>
      </c>
      <c r="P326" s="37"/>
      <c r="Q326" s="84"/>
      <c r="R326" s="84"/>
      <c r="S326" s="572"/>
      <c r="T326" s="84"/>
      <c r="U326" s="84"/>
      <c r="V326" s="84"/>
      <c r="W326" s="84"/>
      <c r="X326" s="84"/>
      <c r="Y326" s="84"/>
      <c r="Z326" s="84"/>
      <c r="AA326" s="84"/>
      <c r="AB326" s="84"/>
      <c r="AC326" s="84"/>
      <c r="AD326" s="84"/>
      <c r="AE326" s="84"/>
      <c r="AF326" s="84"/>
      <c r="AG326" s="84"/>
      <c r="AH326" s="84"/>
      <c r="AI326" s="84"/>
      <c r="AJ326" s="84"/>
      <c r="AK326" s="84"/>
      <c r="AL326" s="84"/>
      <c r="AM326" s="84"/>
      <c r="AN326" s="84"/>
      <c r="AO326" s="84"/>
      <c r="AP326" s="84"/>
      <c r="AQ326" s="84"/>
      <c r="AR326" s="84"/>
      <c r="AS326" s="84"/>
      <c r="AT326" s="84"/>
    </row>
    <row r="327" spans="1:46">
      <c r="A327" s="265">
        <v>44217</v>
      </c>
      <c r="B327" s="278" t="s">
        <v>157</v>
      </c>
      <c r="C327" s="37">
        <v>881951541</v>
      </c>
      <c r="D327" s="504" t="s">
        <v>11805</v>
      </c>
      <c r="E327" s="278" t="s">
        <v>139</v>
      </c>
      <c r="F327" s="278" t="s">
        <v>140</v>
      </c>
      <c r="G327" s="624" t="s">
        <v>142</v>
      </c>
      <c r="H327" s="521"/>
      <c r="I327" s="265">
        <v>44217</v>
      </c>
      <c r="J327" s="37"/>
      <c r="K327" s="37"/>
      <c r="L327" s="278" t="s">
        <v>142</v>
      </c>
      <c r="M327" s="37">
        <v>6159</v>
      </c>
      <c r="N327" s="37"/>
      <c r="O327" s="278" t="s">
        <v>2876</v>
      </c>
      <c r="P327" s="37"/>
      <c r="Q327" s="84"/>
      <c r="R327" s="84"/>
      <c r="S327" s="572"/>
      <c r="T327" s="84"/>
      <c r="U327" s="84"/>
      <c r="V327" s="84"/>
      <c r="W327" s="84"/>
      <c r="X327" s="84"/>
      <c r="Y327" s="84"/>
      <c r="Z327" s="84"/>
      <c r="AA327" s="84"/>
      <c r="AB327" s="84"/>
      <c r="AC327" s="84"/>
      <c r="AD327" s="84"/>
      <c r="AE327" s="84"/>
      <c r="AF327" s="84"/>
      <c r="AG327" s="84"/>
      <c r="AH327" s="84"/>
      <c r="AI327" s="84"/>
      <c r="AJ327" s="84"/>
      <c r="AK327" s="84"/>
      <c r="AL327" s="84"/>
      <c r="AM327" s="84"/>
      <c r="AN327" s="84"/>
      <c r="AO327" s="84"/>
      <c r="AP327" s="84"/>
      <c r="AQ327" s="84"/>
      <c r="AR327" s="84"/>
      <c r="AS327" s="84"/>
      <c r="AT327" s="84"/>
    </row>
    <row r="328" spans="1:46">
      <c r="A328" s="265">
        <v>44217</v>
      </c>
      <c r="B328" s="278" t="s">
        <v>146</v>
      </c>
      <c r="C328" s="37">
        <v>880015890</v>
      </c>
      <c r="D328" s="504" t="s">
        <v>8433</v>
      </c>
      <c r="E328" s="278" t="s">
        <v>139</v>
      </c>
      <c r="F328" s="278" t="s">
        <v>140</v>
      </c>
      <c r="G328" s="624" t="s">
        <v>287</v>
      </c>
      <c r="H328" s="521"/>
      <c r="I328" s="37"/>
      <c r="J328" s="37"/>
      <c r="K328" s="37"/>
      <c r="L328" s="37"/>
      <c r="M328" s="37"/>
      <c r="N328" s="37"/>
      <c r="O328" s="278" t="s">
        <v>11806</v>
      </c>
      <c r="P328" s="37">
        <v>540</v>
      </c>
      <c r="Q328" s="572"/>
      <c r="R328" s="84"/>
      <c r="S328" s="572"/>
      <c r="T328" s="84"/>
      <c r="U328" s="84"/>
      <c r="V328" s="84"/>
      <c r="W328" s="84"/>
      <c r="X328" s="84"/>
      <c r="Y328" s="84"/>
      <c r="Z328" s="84"/>
      <c r="AA328" s="84"/>
      <c r="AB328" s="84"/>
      <c r="AC328" s="84"/>
      <c r="AD328" s="84"/>
      <c r="AE328" s="84"/>
      <c r="AF328" s="84"/>
      <c r="AG328" s="84"/>
      <c r="AH328" s="84"/>
      <c r="AI328" s="84"/>
      <c r="AJ328" s="84"/>
      <c r="AK328" s="84"/>
      <c r="AL328" s="84"/>
      <c r="AM328" s="84"/>
      <c r="AN328" s="84"/>
      <c r="AO328" s="84"/>
      <c r="AP328" s="84"/>
      <c r="AQ328" s="84"/>
      <c r="AR328" s="84"/>
      <c r="AS328" s="84"/>
      <c r="AT328" s="84"/>
    </row>
    <row r="329" spans="1:46">
      <c r="A329" s="265">
        <v>44217</v>
      </c>
      <c r="B329" s="278" t="s">
        <v>175</v>
      </c>
      <c r="C329" s="37">
        <v>880038606</v>
      </c>
      <c r="D329" s="37"/>
      <c r="E329" s="278" t="s">
        <v>139</v>
      </c>
      <c r="F329" s="278" t="s">
        <v>140</v>
      </c>
      <c r="G329" s="624" t="s">
        <v>142</v>
      </c>
      <c r="H329" s="521"/>
      <c r="I329" s="265">
        <v>44217</v>
      </c>
      <c r="J329" s="37"/>
      <c r="K329" s="37"/>
      <c r="L329" s="278" t="s">
        <v>142</v>
      </c>
      <c r="M329" s="37">
        <v>7873.88</v>
      </c>
      <c r="N329" s="37"/>
      <c r="O329" s="278" t="s">
        <v>466</v>
      </c>
      <c r="P329" s="37"/>
      <c r="Q329" s="84"/>
      <c r="R329" s="84"/>
      <c r="S329" s="572"/>
      <c r="T329" s="84"/>
      <c r="U329" s="84"/>
      <c r="V329" s="84"/>
      <c r="W329" s="84"/>
      <c r="X329" s="84"/>
      <c r="Y329" s="84"/>
      <c r="Z329" s="84"/>
      <c r="AA329" s="84"/>
      <c r="AB329" s="84"/>
      <c r="AC329" s="84"/>
      <c r="AD329" s="84"/>
      <c r="AE329" s="84"/>
      <c r="AF329" s="84"/>
      <c r="AG329" s="84"/>
      <c r="AH329" s="84"/>
      <c r="AI329" s="84"/>
      <c r="AJ329" s="84"/>
      <c r="AK329" s="84"/>
      <c r="AL329" s="84"/>
      <c r="AM329" s="84"/>
      <c r="AN329" s="84"/>
      <c r="AO329" s="84"/>
      <c r="AP329" s="84"/>
      <c r="AQ329" s="84"/>
      <c r="AR329" s="84"/>
      <c r="AS329" s="84"/>
      <c r="AT329" s="84"/>
    </row>
    <row r="330" spans="1:46">
      <c r="A330" s="265">
        <v>44217</v>
      </c>
      <c r="B330" s="278" t="s">
        <v>178</v>
      </c>
      <c r="C330" s="37">
        <v>881439546</v>
      </c>
      <c r="D330" s="37"/>
      <c r="E330" s="278" t="s">
        <v>139</v>
      </c>
      <c r="F330" s="278" t="s">
        <v>140</v>
      </c>
      <c r="G330" s="624" t="s">
        <v>142</v>
      </c>
      <c r="H330" s="521"/>
      <c r="I330" s="265">
        <v>44217</v>
      </c>
      <c r="J330" s="37"/>
      <c r="K330" s="37"/>
      <c r="L330" s="278" t="s">
        <v>142</v>
      </c>
      <c r="M330" s="37">
        <v>63.5</v>
      </c>
      <c r="N330" s="37"/>
      <c r="O330" s="278" t="s">
        <v>11733</v>
      </c>
      <c r="P330" s="37"/>
      <c r="Q330" s="84"/>
      <c r="R330" s="84"/>
      <c r="S330" s="572"/>
      <c r="T330" s="84"/>
      <c r="U330" s="84"/>
      <c r="V330" s="84"/>
      <c r="W330" s="84"/>
      <c r="X330" s="84"/>
      <c r="Y330" s="84"/>
      <c r="Z330" s="84"/>
      <c r="AA330" s="84"/>
      <c r="AB330" s="84"/>
      <c r="AC330" s="84"/>
      <c r="AD330" s="84"/>
      <c r="AE330" s="84"/>
      <c r="AF330" s="84"/>
      <c r="AG330" s="84"/>
      <c r="AH330" s="84"/>
      <c r="AI330" s="84"/>
      <c r="AJ330" s="84"/>
      <c r="AK330" s="84"/>
      <c r="AL330" s="84"/>
      <c r="AM330" s="84"/>
      <c r="AN330" s="84"/>
      <c r="AO330" s="84"/>
      <c r="AP330" s="84"/>
      <c r="AQ330" s="84"/>
      <c r="AR330" s="84"/>
      <c r="AS330" s="84"/>
      <c r="AT330" s="84"/>
    </row>
    <row r="331" spans="1:46">
      <c r="A331" s="265">
        <v>44217</v>
      </c>
      <c r="B331" s="278" t="s">
        <v>175</v>
      </c>
      <c r="C331" s="37">
        <v>880008660</v>
      </c>
      <c r="D331" s="37"/>
      <c r="E331" s="278" t="s">
        <v>152</v>
      </c>
      <c r="F331" s="278" t="s">
        <v>140</v>
      </c>
      <c r="G331" s="624" t="s">
        <v>142</v>
      </c>
      <c r="H331" s="521"/>
      <c r="I331" s="265">
        <v>44217</v>
      </c>
      <c r="J331" s="37"/>
      <c r="K331" s="37"/>
      <c r="L331" s="278" t="s">
        <v>142</v>
      </c>
      <c r="M331" s="37">
        <v>56.5</v>
      </c>
      <c r="N331" s="37"/>
      <c r="O331" s="278" t="s">
        <v>11733</v>
      </c>
      <c r="P331" s="37"/>
      <c r="Q331" s="84"/>
      <c r="R331" s="84"/>
      <c r="S331" s="572"/>
      <c r="T331" s="84"/>
      <c r="U331" s="84"/>
      <c r="V331" s="84"/>
      <c r="W331" s="84"/>
      <c r="X331" s="84"/>
      <c r="Y331" s="84"/>
      <c r="Z331" s="84"/>
      <c r="AA331" s="84"/>
      <c r="AB331" s="84"/>
      <c r="AC331" s="84"/>
      <c r="AD331" s="84"/>
      <c r="AE331" s="84"/>
      <c r="AF331" s="84"/>
      <c r="AG331" s="84"/>
      <c r="AH331" s="84"/>
      <c r="AI331" s="84"/>
      <c r="AJ331" s="84"/>
      <c r="AK331" s="84"/>
      <c r="AL331" s="84"/>
      <c r="AM331" s="84"/>
      <c r="AN331" s="84"/>
      <c r="AO331" s="84"/>
      <c r="AP331" s="84"/>
      <c r="AQ331" s="84"/>
      <c r="AR331" s="84"/>
      <c r="AS331" s="84"/>
      <c r="AT331" s="84"/>
    </row>
    <row r="332" spans="1:46">
      <c r="A332" s="265">
        <v>44217</v>
      </c>
      <c r="B332" s="278" t="s">
        <v>178</v>
      </c>
      <c r="C332" s="37">
        <v>883420574</v>
      </c>
      <c r="D332" s="37"/>
      <c r="E332" s="278" t="s">
        <v>152</v>
      </c>
      <c r="F332" s="278" t="s">
        <v>140</v>
      </c>
      <c r="G332" s="624" t="s">
        <v>5403</v>
      </c>
      <c r="H332" s="521"/>
      <c r="I332" s="265">
        <v>44217</v>
      </c>
      <c r="J332" s="37"/>
      <c r="K332" s="37"/>
      <c r="L332" s="278" t="s">
        <v>5403</v>
      </c>
      <c r="M332" s="37">
        <v>110</v>
      </c>
      <c r="N332" s="37"/>
      <c r="O332" s="278" t="s">
        <v>11733</v>
      </c>
      <c r="P332" s="37"/>
      <c r="Q332" s="84"/>
      <c r="R332" s="84"/>
      <c r="S332" s="572"/>
      <c r="T332" s="84"/>
      <c r="U332" s="84"/>
      <c r="V332" s="84"/>
      <c r="W332" s="84"/>
      <c r="X332" s="84"/>
      <c r="Y332" s="84"/>
      <c r="Z332" s="84"/>
      <c r="AA332" s="84"/>
      <c r="AB332" s="84"/>
      <c r="AC332" s="84"/>
      <c r="AD332" s="84"/>
      <c r="AE332" s="84"/>
      <c r="AF332" s="84"/>
      <c r="AG332" s="84"/>
      <c r="AH332" s="84"/>
      <c r="AI332" s="84"/>
      <c r="AJ332" s="84"/>
      <c r="AK332" s="84"/>
      <c r="AL332" s="84"/>
      <c r="AM332" s="84"/>
      <c r="AN332" s="84"/>
      <c r="AO332" s="84"/>
      <c r="AP332" s="84"/>
      <c r="AQ332" s="84"/>
      <c r="AR332" s="84"/>
      <c r="AS332" s="84"/>
      <c r="AT332" s="84"/>
    </row>
    <row r="333" spans="1:46">
      <c r="A333" s="265">
        <v>44217</v>
      </c>
      <c r="B333" s="278" t="s">
        <v>194</v>
      </c>
      <c r="C333" s="521">
        <v>882874413</v>
      </c>
      <c r="D333" s="619" t="s">
        <v>9184</v>
      </c>
      <c r="E333" s="278" t="s">
        <v>139</v>
      </c>
      <c r="F333" s="278" t="s">
        <v>140</v>
      </c>
      <c r="G333" s="624" t="s">
        <v>142</v>
      </c>
      <c r="H333" s="521"/>
      <c r="I333" s="265">
        <v>44217</v>
      </c>
      <c r="J333" s="37"/>
      <c r="K333" s="37"/>
      <c r="L333" s="278" t="s">
        <v>182</v>
      </c>
      <c r="M333" s="37">
        <v>120</v>
      </c>
      <c r="N333" s="37"/>
      <c r="O333" s="278" t="s">
        <v>11732</v>
      </c>
      <c r="P333" s="37"/>
      <c r="Q333" s="84"/>
      <c r="R333" s="84"/>
      <c r="S333" s="572"/>
      <c r="T333" s="84"/>
      <c r="U333" s="84"/>
      <c r="V333" s="84"/>
      <c r="W333" s="84"/>
      <c r="X333" s="84"/>
      <c r="Y333" s="84"/>
      <c r="Z333" s="84"/>
      <c r="AA333" s="84"/>
      <c r="AB333" s="84"/>
      <c r="AC333" s="84"/>
      <c r="AD333" s="84"/>
      <c r="AE333" s="84"/>
      <c r="AF333" s="84"/>
      <c r="AG333" s="84"/>
      <c r="AH333" s="84"/>
      <c r="AI333" s="84"/>
      <c r="AJ333" s="84"/>
      <c r="AK333" s="84"/>
      <c r="AL333" s="84"/>
      <c r="AM333" s="84"/>
      <c r="AN333" s="84"/>
      <c r="AO333" s="84"/>
      <c r="AP333" s="84"/>
      <c r="AQ333" s="84"/>
      <c r="AR333" s="84"/>
      <c r="AS333" s="84"/>
      <c r="AT333" s="84"/>
    </row>
    <row r="334" spans="1:46">
      <c r="A334" s="265">
        <v>44217</v>
      </c>
      <c r="B334" s="278" t="s">
        <v>194</v>
      </c>
      <c r="C334" s="521">
        <v>880159447</v>
      </c>
      <c r="D334" s="522" t="s">
        <v>11807</v>
      </c>
      <c r="E334" s="278" t="s">
        <v>139</v>
      </c>
      <c r="F334" s="278" t="s">
        <v>140</v>
      </c>
      <c r="G334" s="624" t="s">
        <v>319</v>
      </c>
      <c r="H334" s="521"/>
      <c r="I334" s="265">
        <v>44217</v>
      </c>
      <c r="J334" s="37"/>
      <c r="K334" s="37"/>
      <c r="L334" s="624" t="s">
        <v>319</v>
      </c>
      <c r="M334" s="37">
        <v>111</v>
      </c>
      <c r="N334" s="37"/>
      <c r="O334" s="278" t="s">
        <v>11733</v>
      </c>
      <c r="P334" s="37"/>
      <c r="Q334" s="84"/>
      <c r="R334" s="84"/>
      <c r="S334" s="572"/>
      <c r="T334" s="84"/>
      <c r="U334" s="84"/>
      <c r="V334" s="84"/>
      <c r="W334" s="84"/>
      <c r="X334" s="84"/>
      <c r="Y334" s="84"/>
      <c r="Z334" s="84"/>
      <c r="AA334" s="84"/>
      <c r="AB334" s="84"/>
      <c r="AC334" s="84"/>
      <c r="AD334" s="84"/>
      <c r="AE334" s="84"/>
      <c r="AF334" s="84"/>
      <c r="AG334" s="84"/>
      <c r="AH334" s="84"/>
      <c r="AI334" s="84"/>
      <c r="AJ334" s="84"/>
      <c r="AK334" s="84"/>
      <c r="AL334" s="84"/>
      <c r="AM334" s="84"/>
      <c r="AN334" s="84"/>
      <c r="AO334" s="84"/>
      <c r="AP334" s="84"/>
      <c r="AQ334" s="84"/>
      <c r="AR334" s="84"/>
      <c r="AS334" s="84"/>
      <c r="AT334" s="84"/>
    </row>
    <row r="335" spans="1:46">
      <c r="A335" s="265">
        <v>44217</v>
      </c>
      <c r="B335" s="278" t="s">
        <v>194</v>
      </c>
      <c r="C335" s="521">
        <v>882177989</v>
      </c>
      <c r="D335" s="522" t="s">
        <v>3172</v>
      </c>
      <c r="E335" s="278" t="s">
        <v>139</v>
      </c>
      <c r="F335" s="278" t="s">
        <v>140</v>
      </c>
      <c r="G335" s="624" t="s">
        <v>190</v>
      </c>
      <c r="H335" s="521"/>
      <c r="I335" s="265">
        <v>44217</v>
      </c>
      <c r="J335" s="37"/>
      <c r="K335" s="37"/>
      <c r="L335" s="624" t="s">
        <v>294</v>
      </c>
      <c r="M335" s="37">
        <v>16</v>
      </c>
      <c r="N335" s="37"/>
      <c r="O335" s="278" t="s">
        <v>11733</v>
      </c>
      <c r="P335" s="37"/>
      <c r="Q335" s="84"/>
      <c r="R335" s="84"/>
      <c r="S335" s="572"/>
      <c r="T335" s="84"/>
      <c r="U335" s="84"/>
      <c r="V335" s="84"/>
      <c r="W335" s="84"/>
      <c r="X335" s="84"/>
      <c r="Y335" s="84"/>
      <c r="Z335" s="84"/>
      <c r="AA335" s="84"/>
      <c r="AB335" s="84"/>
      <c r="AC335" s="84"/>
      <c r="AD335" s="84"/>
      <c r="AE335" s="84"/>
      <c r="AF335" s="84"/>
      <c r="AG335" s="84"/>
      <c r="AH335" s="84"/>
      <c r="AI335" s="84"/>
      <c r="AJ335" s="84"/>
      <c r="AK335" s="84"/>
      <c r="AL335" s="84"/>
      <c r="AM335" s="84"/>
      <c r="AN335" s="84"/>
      <c r="AO335" s="84"/>
      <c r="AP335" s="84"/>
      <c r="AQ335" s="84"/>
      <c r="AR335" s="84"/>
      <c r="AS335" s="84"/>
      <c r="AT335" s="84"/>
    </row>
    <row r="336" spans="1:46">
      <c r="A336" s="265">
        <v>44217</v>
      </c>
      <c r="B336" s="278" t="s">
        <v>194</v>
      </c>
      <c r="C336" s="521">
        <v>881352797</v>
      </c>
      <c r="D336" s="522" t="s">
        <v>3034</v>
      </c>
      <c r="E336" s="278" t="s">
        <v>152</v>
      </c>
      <c r="F336" s="278" t="s">
        <v>140</v>
      </c>
      <c r="G336" s="624" t="s">
        <v>142</v>
      </c>
      <c r="H336" s="521"/>
      <c r="I336" s="265">
        <v>44217</v>
      </c>
      <c r="J336" s="37"/>
      <c r="K336" s="37"/>
      <c r="L336" s="624" t="s">
        <v>142</v>
      </c>
      <c r="M336" s="37">
        <v>133</v>
      </c>
      <c r="N336" s="37"/>
      <c r="O336" s="278" t="s">
        <v>11733</v>
      </c>
      <c r="P336" s="37"/>
      <c r="Q336" s="84"/>
      <c r="R336" s="84"/>
      <c r="S336" s="572"/>
      <c r="T336" s="84"/>
      <c r="U336" s="84"/>
      <c r="V336" s="84"/>
      <c r="W336" s="84"/>
      <c r="X336" s="84"/>
      <c r="Y336" s="84"/>
      <c r="Z336" s="84"/>
      <c r="AA336" s="84"/>
      <c r="AB336" s="84"/>
      <c r="AC336" s="84"/>
      <c r="AD336" s="84"/>
      <c r="AE336" s="84"/>
      <c r="AF336" s="84"/>
      <c r="AG336" s="84"/>
      <c r="AH336" s="84"/>
      <c r="AI336" s="84"/>
      <c r="AJ336" s="84"/>
      <c r="AK336" s="84"/>
      <c r="AL336" s="84"/>
      <c r="AM336" s="84"/>
      <c r="AN336" s="84"/>
      <c r="AO336" s="84"/>
      <c r="AP336" s="84"/>
      <c r="AQ336" s="84"/>
      <c r="AR336" s="84"/>
      <c r="AS336" s="84"/>
      <c r="AT336" s="84"/>
    </row>
    <row r="337" spans="1:46">
      <c r="A337" s="265">
        <v>44217</v>
      </c>
      <c r="B337" s="278" t="s">
        <v>194</v>
      </c>
      <c r="C337" s="521">
        <v>880613074</v>
      </c>
      <c r="D337" s="522" t="s">
        <v>11418</v>
      </c>
      <c r="E337" s="278" t="s">
        <v>152</v>
      </c>
      <c r="F337" s="278" t="s">
        <v>140</v>
      </c>
      <c r="G337" s="624" t="s">
        <v>142</v>
      </c>
      <c r="H337" s="521"/>
      <c r="I337" s="265">
        <v>44217</v>
      </c>
      <c r="J337" s="37"/>
      <c r="K337" s="37"/>
      <c r="L337" s="624" t="s">
        <v>142</v>
      </c>
      <c r="M337" s="37">
        <v>186</v>
      </c>
      <c r="N337" s="37"/>
      <c r="O337" s="278" t="s">
        <v>11733</v>
      </c>
      <c r="P337" s="37"/>
      <c r="Q337" s="84"/>
      <c r="R337" s="84"/>
      <c r="S337" s="572"/>
      <c r="T337" s="84"/>
      <c r="U337" s="84"/>
      <c r="V337" s="84"/>
      <c r="W337" s="84"/>
      <c r="X337" s="84"/>
      <c r="Y337" s="84"/>
      <c r="Z337" s="84"/>
      <c r="AA337" s="84"/>
      <c r="AB337" s="84"/>
      <c r="AC337" s="84"/>
      <c r="AD337" s="84"/>
      <c r="AE337" s="84"/>
      <c r="AF337" s="84"/>
      <c r="AG337" s="84"/>
      <c r="AH337" s="84"/>
      <c r="AI337" s="84"/>
      <c r="AJ337" s="84"/>
      <c r="AK337" s="84"/>
      <c r="AL337" s="84"/>
      <c r="AM337" s="84"/>
      <c r="AN337" s="84"/>
      <c r="AO337" s="84"/>
      <c r="AP337" s="84"/>
      <c r="AQ337" s="84"/>
      <c r="AR337" s="84"/>
      <c r="AS337" s="84"/>
      <c r="AT337" s="84"/>
    </row>
    <row r="338" spans="1:46">
      <c r="A338" s="265">
        <v>44217</v>
      </c>
      <c r="B338" s="278" t="s">
        <v>194</v>
      </c>
      <c r="C338" s="521">
        <v>881937996</v>
      </c>
      <c r="D338" s="522" t="s">
        <v>5895</v>
      </c>
      <c r="E338" s="278"/>
      <c r="F338" s="278" t="s">
        <v>140</v>
      </c>
      <c r="G338" s="521" t="s">
        <v>187</v>
      </c>
      <c r="H338" s="521"/>
      <c r="I338" s="265">
        <v>44217</v>
      </c>
      <c r="J338" s="37"/>
      <c r="K338" s="37"/>
      <c r="L338" s="278" t="s">
        <v>187</v>
      </c>
      <c r="M338" s="37">
        <v>168</v>
      </c>
      <c r="N338" s="37"/>
      <c r="O338" s="278" t="s">
        <v>11732</v>
      </c>
      <c r="P338" s="37"/>
      <c r="Q338" s="84"/>
      <c r="R338" s="84"/>
      <c r="S338" s="572"/>
      <c r="T338" s="84"/>
      <c r="U338" s="84"/>
      <c r="V338" s="84"/>
      <c r="W338" s="84"/>
      <c r="X338" s="84"/>
      <c r="Y338" s="84"/>
      <c r="Z338" s="84"/>
      <c r="AA338" s="84"/>
      <c r="AB338" s="84"/>
      <c r="AC338" s="84"/>
      <c r="AD338" s="84"/>
      <c r="AE338" s="84"/>
      <c r="AF338" s="84"/>
      <c r="AG338" s="84"/>
      <c r="AH338" s="84"/>
      <c r="AI338" s="84"/>
      <c r="AJ338" s="84"/>
      <c r="AK338" s="84"/>
      <c r="AL338" s="84"/>
      <c r="AM338" s="84"/>
      <c r="AN338" s="84"/>
      <c r="AO338" s="84"/>
      <c r="AP338" s="84"/>
      <c r="AQ338" s="84"/>
      <c r="AR338" s="84"/>
      <c r="AS338" s="84"/>
      <c r="AT338" s="84"/>
    </row>
    <row r="339" spans="1:46">
      <c r="A339" s="265">
        <v>44217</v>
      </c>
      <c r="B339" s="278" t="s">
        <v>138</v>
      </c>
      <c r="C339" s="37">
        <v>880519428</v>
      </c>
      <c r="D339" s="37"/>
      <c r="E339" s="278" t="s">
        <v>152</v>
      </c>
      <c r="F339" s="278" t="s">
        <v>140</v>
      </c>
      <c r="G339" s="624" t="s">
        <v>142</v>
      </c>
      <c r="H339" s="521"/>
      <c r="I339" s="265">
        <v>44217</v>
      </c>
      <c r="J339" s="37"/>
      <c r="K339" s="37"/>
      <c r="L339" s="278" t="s">
        <v>142</v>
      </c>
      <c r="M339" s="37">
        <v>299.5</v>
      </c>
      <c r="N339" s="37"/>
      <c r="O339" s="278" t="s">
        <v>11733</v>
      </c>
      <c r="P339" s="37"/>
      <c r="Q339" s="84"/>
      <c r="R339" s="84"/>
      <c r="S339" s="572"/>
      <c r="T339" s="84"/>
      <c r="U339" s="84"/>
      <c r="V339" s="84"/>
      <c r="W339" s="84"/>
      <c r="X339" s="84"/>
      <c r="Y339" s="84"/>
      <c r="Z339" s="84"/>
      <c r="AA339" s="84"/>
      <c r="AB339" s="84"/>
      <c r="AC339" s="84"/>
      <c r="AD339" s="84"/>
      <c r="AE339" s="84"/>
      <c r="AF339" s="84"/>
      <c r="AG339" s="84"/>
      <c r="AH339" s="84"/>
      <c r="AI339" s="84"/>
      <c r="AJ339" s="84"/>
      <c r="AK339" s="84"/>
      <c r="AL339" s="84"/>
      <c r="AM339" s="84"/>
      <c r="AN339" s="84"/>
      <c r="AO339" s="84"/>
      <c r="AP339" s="84"/>
      <c r="AQ339" s="84"/>
      <c r="AR339" s="84"/>
      <c r="AS339" s="84"/>
      <c r="AT339" s="84"/>
    </row>
    <row r="340" spans="1:46">
      <c r="A340" s="265">
        <v>44217</v>
      </c>
      <c r="B340" s="278" t="s">
        <v>156</v>
      </c>
      <c r="C340" s="37">
        <v>880709287</v>
      </c>
      <c r="D340" s="37"/>
      <c r="E340" s="278" t="s">
        <v>152</v>
      </c>
      <c r="F340" s="278" t="s">
        <v>140</v>
      </c>
      <c r="G340" s="624" t="s">
        <v>142</v>
      </c>
      <c r="H340" s="521"/>
      <c r="I340" s="265">
        <v>44217</v>
      </c>
      <c r="J340" s="37"/>
      <c r="K340" s="37"/>
      <c r="L340" s="278" t="s">
        <v>142</v>
      </c>
      <c r="M340" s="37">
        <v>111.5</v>
      </c>
      <c r="N340" s="37"/>
      <c r="O340" s="278" t="s">
        <v>11733</v>
      </c>
      <c r="P340" s="37"/>
      <c r="Q340" s="84"/>
      <c r="R340" s="84"/>
      <c r="S340" s="572"/>
      <c r="T340" s="84"/>
      <c r="U340" s="84"/>
      <c r="V340" s="84"/>
      <c r="W340" s="84"/>
      <c r="X340" s="84"/>
      <c r="Y340" s="84"/>
      <c r="Z340" s="84"/>
      <c r="AA340" s="84"/>
      <c r="AB340" s="84"/>
      <c r="AC340" s="84"/>
      <c r="AD340" s="84"/>
      <c r="AE340" s="84"/>
      <c r="AF340" s="84"/>
      <c r="AG340" s="84"/>
      <c r="AH340" s="84"/>
      <c r="AI340" s="84"/>
      <c r="AJ340" s="84"/>
      <c r="AK340" s="84"/>
      <c r="AL340" s="84"/>
      <c r="AM340" s="84"/>
      <c r="AN340" s="84"/>
      <c r="AO340" s="84"/>
      <c r="AP340" s="84"/>
      <c r="AQ340" s="84"/>
      <c r="AR340" s="84"/>
      <c r="AS340" s="84"/>
      <c r="AT340" s="84"/>
    </row>
    <row r="341" spans="1:46">
      <c r="A341" s="265">
        <v>44217</v>
      </c>
      <c r="B341" s="278" t="s">
        <v>156</v>
      </c>
      <c r="C341" s="37">
        <v>881438090</v>
      </c>
      <c r="D341" s="37"/>
      <c r="E341" s="278" t="s">
        <v>152</v>
      </c>
      <c r="F341" s="278" t="s">
        <v>140</v>
      </c>
      <c r="G341" s="521"/>
      <c r="H341" s="521"/>
      <c r="I341" s="265">
        <v>44217</v>
      </c>
      <c r="J341" s="37"/>
      <c r="K341" s="37"/>
      <c r="L341" s="278" t="s">
        <v>148</v>
      </c>
      <c r="M341" s="37">
        <v>572.4</v>
      </c>
      <c r="N341" s="37"/>
      <c r="O341" s="278" t="s">
        <v>11733</v>
      </c>
      <c r="P341" s="37"/>
      <c r="Q341" s="84"/>
      <c r="R341" s="84"/>
      <c r="S341" s="572"/>
      <c r="T341" s="84"/>
      <c r="U341" s="84"/>
      <c r="V341" s="84"/>
      <c r="W341" s="84"/>
      <c r="X341" s="84"/>
      <c r="Y341" s="84"/>
      <c r="Z341" s="84"/>
      <c r="AA341" s="84"/>
      <c r="AB341" s="84"/>
      <c r="AC341" s="84"/>
      <c r="AD341" s="84"/>
      <c r="AE341" s="84"/>
      <c r="AF341" s="84"/>
      <c r="AG341" s="84"/>
      <c r="AH341" s="84"/>
      <c r="AI341" s="84"/>
      <c r="AJ341" s="84"/>
      <c r="AK341" s="84"/>
      <c r="AL341" s="84"/>
      <c r="AM341" s="84"/>
      <c r="AN341" s="84"/>
      <c r="AO341" s="84"/>
      <c r="AP341" s="84"/>
      <c r="AQ341" s="84"/>
      <c r="AR341" s="84"/>
      <c r="AS341" s="84"/>
      <c r="AT341" s="84"/>
    </row>
    <row r="342" spans="1:46">
      <c r="A342" s="265">
        <v>44217</v>
      </c>
      <c r="B342" s="278" t="s">
        <v>178</v>
      </c>
      <c r="C342" s="37">
        <v>882933822</v>
      </c>
      <c r="D342" s="37"/>
      <c r="E342" s="278" t="s">
        <v>152</v>
      </c>
      <c r="F342" s="278" t="s">
        <v>140</v>
      </c>
      <c r="G342" s="624" t="s">
        <v>287</v>
      </c>
      <c r="H342" s="521"/>
      <c r="I342" s="265">
        <v>44217</v>
      </c>
      <c r="J342" s="37"/>
      <c r="K342" s="37"/>
      <c r="L342" s="278" t="s">
        <v>287</v>
      </c>
      <c r="M342" s="37">
        <v>24000</v>
      </c>
      <c r="N342" s="37"/>
      <c r="O342" s="37"/>
      <c r="P342" s="37"/>
      <c r="Q342" s="84"/>
      <c r="R342" s="84"/>
      <c r="S342" s="572"/>
      <c r="T342" s="84"/>
      <c r="U342" s="84"/>
      <c r="V342" s="84"/>
      <c r="W342" s="84"/>
      <c r="X342" s="84"/>
      <c r="Y342" s="84"/>
      <c r="Z342" s="84"/>
      <c r="AA342" s="84"/>
      <c r="AB342" s="84"/>
      <c r="AC342" s="84"/>
      <c r="AD342" s="84"/>
      <c r="AE342" s="84"/>
      <c r="AF342" s="84"/>
      <c r="AG342" s="84"/>
      <c r="AH342" s="84"/>
      <c r="AI342" s="84"/>
      <c r="AJ342" s="84"/>
      <c r="AK342" s="84"/>
      <c r="AL342" s="84"/>
      <c r="AM342" s="84"/>
      <c r="AN342" s="84"/>
      <c r="AO342" s="84"/>
      <c r="AP342" s="84"/>
      <c r="AQ342" s="84"/>
      <c r="AR342" s="84"/>
      <c r="AS342" s="84"/>
      <c r="AT342" s="84"/>
    </row>
    <row r="343" spans="1:46">
      <c r="A343" s="265">
        <v>44217</v>
      </c>
      <c r="B343" s="278" t="s">
        <v>154</v>
      </c>
      <c r="C343" s="37">
        <v>881723838</v>
      </c>
      <c r="D343" s="504" t="s">
        <v>11808</v>
      </c>
      <c r="E343" s="278" t="s">
        <v>152</v>
      </c>
      <c r="F343" s="278" t="s">
        <v>140</v>
      </c>
      <c r="G343" s="624" t="s">
        <v>142</v>
      </c>
      <c r="H343" s="521"/>
      <c r="I343" s="265">
        <v>44217</v>
      </c>
      <c r="J343" s="37"/>
      <c r="K343" s="37"/>
      <c r="L343" s="278" t="s">
        <v>142</v>
      </c>
      <c r="M343" s="37">
        <v>579</v>
      </c>
      <c r="N343" s="37"/>
      <c r="O343" s="37"/>
      <c r="P343" s="37"/>
      <c r="Q343" s="84"/>
      <c r="R343" s="84"/>
      <c r="S343" s="572"/>
      <c r="T343" s="84"/>
      <c r="U343" s="84"/>
      <c r="V343" s="84"/>
      <c r="W343" s="84"/>
      <c r="X343" s="84"/>
      <c r="Y343" s="84"/>
      <c r="Z343" s="84"/>
      <c r="AA343" s="84"/>
      <c r="AB343" s="84"/>
      <c r="AC343" s="84"/>
      <c r="AD343" s="84"/>
      <c r="AE343" s="84"/>
      <c r="AF343" s="84"/>
      <c r="AG343" s="84"/>
      <c r="AH343" s="84"/>
      <c r="AI343" s="84"/>
      <c r="AJ343" s="84"/>
      <c r="AK343" s="84"/>
      <c r="AL343" s="84"/>
      <c r="AM343" s="84"/>
      <c r="AN343" s="84"/>
      <c r="AO343" s="84"/>
      <c r="AP343" s="84"/>
      <c r="AQ343" s="84"/>
      <c r="AR343" s="84"/>
      <c r="AS343" s="84"/>
      <c r="AT343" s="84"/>
    </row>
    <row r="344" spans="1:46">
      <c r="A344" s="265">
        <v>44217</v>
      </c>
      <c r="B344" s="278" t="s">
        <v>154</v>
      </c>
      <c r="C344" s="278">
        <v>880907146</v>
      </c>
      <c r="D344" s="504" t="s">
        <v>5987</v>
      </c>
      <c r="E344" s="278" t="s">
        <v>139</v>
      </c>
      <c r="F344" s="278" t="s">
        <v>140</v>
      </c>
      <c r="G344" s="624" t="s">
        <v>168</v>
      </c>
      <c r="H344" s="521"/>
      <c r="I344" s="265">
        <v>44217</v>
      </c>
      <c r="J344" s="37"/>
      <c r="K344" s="37"/>
      <c r="L344" s="278" t="s">
        <v>168</v>
      </c>
      <c r="M344" s="37">
        <v>38000</v>
      </c>
      <c r="N344" s="37"/>
      <c r="O344" s="37"/>
      <c r="P344" s="37"/>
      <c r="Q344" s="84"/>
      <c r="R344" s="84"/>
      <c r="S344" s="572"/>
      <c r="T344" s="84"/>
      <c r="U344" s="84"/>
      <c r="V344" s="84"/>
      <c r="W344" s="84"/>
      <c r="X344" s="84"/>
      <c r="Y344" s="84"/>
      <c r="Z344" s="84"/>
      <c r="AA344" s="84"/>
      <c r="AB344" s="84"/>
      <c r="AC344" s="84"/>
      <c r="AD344" s="84"/>
      <c r="AE344" s="84"/>
      <c r="AF344" s="84"/>
      <c r="AG344" s="84"/>
      <c r="AH344" s="84"/>
      <c r="AI344" s="84"/>
      <c r="AJ344" s="84"/>
      <c r="AK344" s="84"/>
      <c r="AL344" s="84"/>
      <c r="AM344" s="84"/>
      <c r="AN344" s="84"/>
      <c r="AO344" s="84"/>
      <c r="AP344" s="84"/>
      <c r="AQ344" s="84"/>
      <c r="AR344" s="84"/>
      <c r="AS344" s="84"/>
      <c r="AT344" s="84"/>
    </row>
    <row r="345" spans="1:46">
      <c r="A345" s="265">
        <v>44217</v>
      </c>
      <c r="B345" s="278" t="s">
        <v>156</v>
      </c>
      <c r="C345" s="37">
        <v>880004859</v>
      </c>
      <c r="D345" s="37"/>
      <c r="E345" s="278" t="s">
        <v>139</v>
      </c>
      <c r="F345" s="278" t="s">
        <v>140</v>
      </c>
      <c r="G345" s="521"/>
      <c r="H345" s="521"/>
      <c r="I345" s="265">
        <v>44217</v>
      </c>
      <c r="J345" s="37"/>
      <c r="K345" s="37"/>
      <c r="L345" s="278" t="s">
        <v>142</v>
      </c>
      <c r="M345" s="37">
        <v>67.5</v>
      </c>
      <c r="N345" s="37"/>
      <c r="O345" s="37"/>
      <c r="P345" s="37"/>
      <c r="Q345" s="84"/>
      <c r="R345" s="84"/>
      <c r="S345" s="572"/>
      <c r="T345" s="84"/>
      <c r="U345" s="84"/>
      <c r="V345" s="84"/>
      <c r="W345" s="84"/>
      <c r="X345" s="84"/>
      <c r="Y345" s="84"/>
      <c r="Z345" s="84"/>
      <c r="AA345" s="84"/>
      <c r="AB345" s="84"/>
      <c r="AC345" s="84"/>
      <c r="AD345" s="84"/>
      <c r="AE345" s="84"/>
      <c r="AF345" s="84"/>
      <c r="AG345" s="84"/>
      <c r="AH345" s="84"/>
      <c r="AI345" s="84"/>
      <c r="AJ345" s="84"/>
      <c r="AK345" s="84"/>
      <c r="AL345" s="84"/>
      <c r="AM345" s="84"/>
      <c r="AN345" s="84"/>
      <c r="AO345" s="84"/>
      <c r="AP345" s="84"/>
      <c r="AQ345" s="84"/>
      <c r="AR345" s="84"/>
      <c r="AS345" s="84"/>
      <c r="AT345" s="84"/>
    </row>
    <row r="346" spans="1:46">
      <c r="A346" s="265">
        <v>44218</v>
      </c>
      <c r="B346" s="278" t="s">
        <v>157</v>
      </c>
      <c r="C346" s="37">
        <v>881951541</v>
      </c>
      <c r="D346" s="504" t="s">
        <v>11805</v>
      </c>
      <c r="E346" s="278" t="s">
        <v>139</v>
      </c>
      <c r="F346" s="278" t="s">
        <v>140</v>
      </c>
      <c r="G346" s="278" t="s">
        <v>368</v>
      </c>
      <c r="H346" s="521"/>
      <c r="I346" s="265">
        <v>44218</v>
      </c>
      <c r="J346" s="37"/>
      <c r="K346" s="37"/>
      <c r="L346" s="278" t="s">
        <v>368</v>
      </c>
      <c r="M346" s="37">
        <v>1800</v>
      </c>
      <c r="N346" s="37"/>
      <c r="O346" s="278" t="s">
        <v>11734</v>
      </c>
      <c r="P346" s="37"/>
      <c r="Q346" s="84"/>
      <c r="R346" s="84"/>
      <c r="S346" s="572"/>
      <c r="T346" s="84"/>
      <c r="U346" s="84"/>
      <c r="V346" s="84"/>
      <c r="W346" s="84"/>
      <c r="X346" s="84"/>
      <c r="Y346" s="84"/>
      <c r="Z346" s="84"/>
      <c r="AA346" s="84"/>
      <c r="AB346" s="84"/>
      <c r="AC346" s="84"/>
      <c r="AD346" s="84"/>
      <c r="AE346" s="84"/>
      <c r="AF346" s="84"/>
      <c r="AG346" s="84"/>
      <c r="AH346" s="84"/>
      <c r="AI346" s="84"/>
      <c r="AJ346" s="84"/>
      <c r="AK346" s="84"/>
      <c r="AL346" s="84"/>
      <c r="AM346" s="84"/>
      <c r="AN346" s="84"/>
      <c r="AO346" s="84"/>
      <c r="AP346" s="84"/>
      <c r="AQ346" s="84"/>
      <c r="AR346" s="84"/>
      <c r="AS346" s="84"/>
      <c r="AT346" s="84"/>
    </row>
    <row r="347" spans="1:46">
      <c r="A347" s="265">
        <v>44218</v>
      </c>
      <c r="B347" s="278" t="s">
        <v>194</v>
      </c>
      <c r="C347" s="37">
        <v>880613074</v>
      </c>
      <c r="D347" s="504" t="s">
        <v>11418</v>
      </c>
      <c r="E347" s="278" t="s">
        <v>152</v>
      </c>
      <c r="F347" s="278" t="s">
        <v>140</v>
      </c>
      <c r="G347" s="278" t="s">
        <v>142</v>
      </c>
      <c r="H347" s="521"/>
      <c r="I347" s="265">
        <v>44218</v>
      </c>
      <c r="J347" s="37"/>
      <c r="K347" s="37"/>
      <c r="L347" s="278" t="s">
        <v>142</v>
      </c>
      <c r="M347" s="37">
        <v>3498.19</v>
      </c>
      <c r="N347" s="37"/>
      <c r="O347" s="278" t="s">
        <v>11734</v>
      </c>
      <c r="P347" s="37"/>
      <c r="Q347" s="84"/>
      <c r="R347" s="84"/>
      <c r="S347" s="572"/>
      <c r="T347" s="84"/>
      <c r="U347" s="84"/>
      <c r="V347" s="84"/>
      <c r="W347" s="84"/>
      <c r="X347" s="84"/>
      <c r="Y347" s="84"/>
      <c r="Z347" s="84"/>
      <c r="AA347" s="84"/>
      <c r="AB347" s="84"/>
      <c r="AC347" s="84"/>
      <c r="AD347" s="84"/>
      <c r="AE347" s="84"/>
      <c r="AF347" s="84"/>
      <c r="AG347" s="84"/>
      <c r="AH347" s="84"/>
      <c r="AI347" s="84"/>
      <c r="AJ347" s="84"/>
      <c r="AK347" s="84"/>
      <c r="AL347" s="84"/>
      <c r="AM347" s="84"/>
      <c r="AN347" s="84"/>
      <c r="AO347" s="84"/>
      <c r="AP347" s="84"/>
      <c r="AQ347" s="84"/>
      <c r="AR347" s="84"/>
      <c r="AS347" s="84"/>
      <c r="AT347" s="84"/>
    </row>
    <row r="348" spans="1:46">
      <c r="A348" s="265">
        <v>44218</v>
      </c>
      <c r="B348" s="278" t="s">
        <v>194</v>
      </c>
      <c r="C348" s="37">
        <v>882432984</v>
      </c>
      <c r="D348" s="504">
        <v>250497526</v>
      </c>
      <c r="E348" s="278" t="s">
        <v>139</v>
      </c>
      <c r="F348" s="278" t="s">
        <v>140</v>
      </c>
      <c r="G348" s="278" t="s">
        <v>142</v>
      </c>
      <c r="H348" s="521"/>
      <c r="I348" s="265">
        <v>44218</v>
      </c>
      <c r="J348" s="37"/>
      <c r="K348" s="37"/>
      <c r="L348" s="278" t="s">
        <v>430</v>
      </c>
      <c r="M348" s="37">
        <v>422.76</v>
      </c>
      <c r="N348" s="37"/>
      <c r="O348" s="278" t="s">
        <v>11734</v>
      </c>
      <c r="P348" s="37"/>
      <c r="Q348" s="84"/>
      <c r="R348" s="84"/>
      <c r="S348" s="572"/>
      <c r="T348" s="84"/>
      <c r="U348" s="84"/>
      <c r="V348" s="84"/>
      <c r="W348" s="84"/>
      <c r="X348" s="84"/>
      <c r="Y348" s="84"/>
      <c r="Z348" s="84"/>
      <c r="AA348" s="84"/>
      <c r="AB348" s="84"/>
      <c r="AC348" s="84"/>
      <c r="AD348" s="84"/>
      <c r="AE348" s="84"/>
      <c r="AF348" s="84"/>
      <c r="AG348" s="84"/>
      <c r="AH348" s="84"/>
      <c r="AI348" s="84"/>
      <c r="AJ348" s="84"/>
      <c r="AK348" s="84"/>
      <c r="AL348" s="84"/>
      <c r="AM348" s="84"/>
      <c r="AN348" s="84"/>
      <c r="AO348" s="84"/>
      <c r="AP348" s="84"/>
      <c r="AQ348" s="84"/>
      <c r="AR348" s="84"/>
      <c r="AS348" s="84"/>
      <c r="AT348" s="84"/>
    </row>
    <row r="349" spans="1:46">
      <c r="A349" s="265">
        <v>44218</v>
      </c>
      <c r="B349" s="278" t="s">
        <v>194</v>
      </c>
      <c r="C349" s="37">
        <v>883429667</v>
      </c>
      <c r="D349" s="504" t="s">
        <v>11809</v>
      </c>
      <c r="E349" s="278" t="s">
        <v>152</v>
      </c>
      <c r="F349" s="278" t="s">
        <v>140</v>
      </c>
      <c r="G349" s="278" t="s">
        <v>142</v>
      </c>
      <c r="H349" s="521"/>
      <c r="I349" s="265">
        <v>44218</v>
      </c>
      <c r="J349" s="37"/>
      <c r="K349" s="37"/>
      <c r="L349" s="278" t="s">
        <v>142</v>
      </c>
      <c r="M349" s="37">
        <v>3209</v>
      </c>
      <c r="N349" s="37"/>
      <c r="O349" s="278" t="s">
        <v>11734</v>
      </c>
      <c r="P349" s="37"/>
      <c r="Q349" s="84"/>
      <c r="R349" s="84"/>
      <c r="S349" s="572"/>
      <c r="T349" s="84"/>
      <c r="U349" s="84"/>
      <c r="V349" s="84"/>
      <c r="W349" s="84"/>
      <c r="X349" s="84"/>
      <c r="Y349" s="84"/>
      <c r="Z349" s="84"/>
      <c r="AA349" s="84"/>
      <c r="AB349" s="84"/>
      <c r="AC349" s="84"/>
      <c r="AD349" s="84"/>
      <c r="AE349" s="84"/>
      <c r="AF349" s="84"/>
      <c r="AG349" s="84"/>
      <c r="AH349" s="84"/>
      <c r="AI349" s="84"/>
      <c r="AJ349" s="84"/>
      <c r="AK349" s="84"/>
      <c r="AL349" s="84"/>
      <c r="AM349" s="84"/>
      <c r="AN349" s="84"/>
      <c r="AO349" s="84"/>
      <c r="AP349" s="84"/>
      <c r="AQ349" s="84"/>
      <c r="AR349" s="84"/>
      <c r="AS349" s="84"/>
      <c r="AT349" s="84"/>
    </row>
    <row r="350" spans="1:46">
      <c r="A350" s="265">
        <v>44218</v>
      </c>
      <c r="B350" s="278" t="s">
        <v>194</v>
      </c>
      <c r="C350" s="37">
        <v>881548220</v>
      </c>
      <c r="D350" s="504" t="s">
        <v>2874</v>
      </c>
      <c r="E350" s="278" t="s">
        <v>152</v>
      </c>
      <c r="F350" s="278" t="s">
        <v>140</v>
      </c>
      <c r="G350" s="278" t="s">
        <v>142</v>
      </c>
      <c r="H350" s="521"/>
      <c r="I350" s="265">
        <v>44218</v>
      </c>
      <c r="J350" s="37"/>
      <c r="K350" s="37"/>
      <c r="L350" s="278" t="s">
        <v>200</v>
      </c>
      <c r="M350" s="37">
        <v>65227.68</v>
      </c>
      <c r="N350" s="37"/>
      <c r="O350" s="278" t="s">
        <v>11789</v>
      </c>
      <c r="P350" s="37"/>
      <c r="Q350" s="84"/>
      <c r="R350" s="84"/>
      <c r="S350" s="572"/>
      <c r="T350" s="84"/>
      <c r="U350" s="84"/>
      <c r="V350" s="84"/>
      <c r="W350" s="84"/>
      <c r="X350" s="84"/>
      <c r="Y350" s="84"/>
      <c r="Z350" s="84"/>
      <c r="AA350" s="84"/>
      <c r="AB350" s="84"/>
      <c r="AC350" s="84"/>
      <c r="AD350" s="84"/>
      <c r="AE350" s="84"/>
      <c r="AF350" s="84"/>
      <c r="AG350" s="84"/>
      <c r="AH350" s="84"/>
      <c r="AI350" s="84"/>
      <c r="AJ350" s="84"/>
      <c r="AK350" s="84"/>
      <c r="AL350" s="84"/>
      <c r="AM350" s="84"/>
      <c r="AN350" s="84"/>
      <c r="AO350" s="84"/>
      <c r="AP350" s="84"/>
      <c r="AQ350" s="84"/>
      <c r="AR350" s="84"/>
      <c r="AS350" s="84"/>
      <c r="AT350" s="84"/>
    </row>
    <row r="351" spans="1:46">
      <c r="A351" s="265">
        <v>44218</v>
      </c>
      <c r="B351" s="278" t="s">
        <v>194</v>
      </c>
      <c r="C351" s="37">
        <v>881548220</v>
      </c>
      <c r="D351" s="504" t="s">
        <v>2874</v>
      </c>
      <c r="E351" s="278" t="s">
        <v>152</v>
      </c>
      <c r="F351" s="278" t="s">
        <v>140</v>
      </c>
      <c r="G351" s="278" t="s">
        <v>142</v>
      </c>
      <c r="H351" s="521"/>
      <c r="I351" s="265">
        <v>44218</v>
      </c>
      <c r="J351" s="37"/>
      <c r="K351" s="37"/>
      <c r="L351" s="278" t="s">
        <v>430</v>
      </c>
      <c r="M351" s="37">
        <v>330</v>
      </c>
      <c r="N351" s="37"/>
      <c r="O351" s="278" t="s">
        <v>11734</v>
      </c>
      <c r="P351" s="37"/>
      <c r="Q351" s="84"/>
      <c r="R351" s="84"/>
      <c r="S351" s="572"/>
      <c r="T351" s="84"/>
      <c r="U351" s="84"/>
      <c r="V351" s="84"/>
      <c r="W351" s="84"/>
      <c r="X351" s="84"/>
      <c r="Y351" s="84"/>
      <c r="Z351" s="84"/>
      <c r="AA351" s="84"/>
      <c r="AB351" s="84"/>
      <c r="AC351" s="84"/>
      <c r="AD351" s="84"/>
      <c r="AE351" s="84"/>
      <c r="AF351" s="84"/>
      <c r="AG351" s="84"/>
      <c r="AH351" s="84"/>
      <c r="AI351" s="84"/>
      <c r="AJ351" s="84"/>
      <c r="AK351" s="84"/>
      <c r="AL351" s="84"/>
      <c r="AM351" s="84"/>
      <c r="AN351" s="84"/>
      <c r="AO351" s="84"/>
      <c r="AP351" s="84"/>
      <c r="AQ351" s="84"/>
      <c r="AR351" s="84"/>
      <c r="AS351" s="84"/>
      <c r="AT351" s="84"/>
    </row>
    <row r="352" spans="1:46">
      <c r="A352" s="265">
        <v>44218</v>
      </c>
      <c r="B352" s="278" t="s">
        <v>194</v>
      </c>
      <c r="C352" s="37">
        <v>881346121</v>
      </c>
      <c r="D352" s="516" t="s">
        <v>3179</v>
      </c>
      <c r="E352" s="278" t="s">
        <v>152</v>
      </c>
      <c r="F352" s="278" t="s">
        <v>140</v>
      </c>
      <c r="G352" s="278" t="s">
        <v>142</v>
      </c>
      <c r="H352" s="521"/>
      <c r="I352" s="265">
        <v>44218</v>
      </c>
      <c r="J352" s="37"/>
      <c r="K352" s="37"/>
      <c r="L352" s="278" t="s">
        <v>142</v>
      </c>
      <c r="M352" s="37">
        <v>69.5</v>
      </c>
      <c r="N352" s="37"/>
      <c r="O352" s="278" t="s">
        <v>11734</v>
      </c>
      <c r="P352" s="37"/>
      <c r="Q352" s="84"/>
      <c r="R352" s="84"/>
      <c r="S352" s="572"/>
      <c r="T352" s="84"/>
      <c r="U352" s="84"/>
      <c r="V352" s="84"/>
      <c r="W352" s="84"/>
      <c r="X352" s="84"/>
      <c r="Y352" s="84"/>
      <c r="Z352" s="84"/>
      <c r="AA352" s="84"/>
      <c r="AB352" s="84"/>
      <c r="AC352" s="84"/>
      <c r="AD352" s="84"/>
      <c r="AE352" s="84"/>
      <c r="AF352" s="84"/>
      <c r="AG352" s="84"/>
      <c r="AH352" s="84"/>
      <c r="AI352" s="84"/>
      <c r="AJ352" s="84"/>
      <c r="AK352" s="84"/>
      <c r="AL352" s="84"/>
      <c r="AM352" s="84"/>
      <c r="AN352" s="84"/>
      <c r="AO352" s="84"/>
      <c r="AP352" s="84"/>
      <c r="AQ352" s="84"/>
      <c r="AR352" s="84"/>
      <c r="AS352" s="84"/>
      <c r="AT352" s="84"/>
    </row>
    <row r="353" spans="1:46">
      <c r="A353" s="265">
        <v>44218</v>
      </c>
      <c r="B353" s="278" t="s">
        <v>281</v>
      </c>
      <c r="C353" s="37">
        <v>882177965</v>
      </c>
      <c r="D353" s="517" t="s">
        <v>6017</v>
      </c>
      <c r="E353" s="278" t="s">
        <v>139</v>
      </c>
      <c r="F353" s="278" t="s">
        <v>140</v>
      </c>
      <c r="G353" s="278" t="s">
        <v>168</v>
      </c>
      <c r="H353" s="521"/>
      <c r="I353" s="265">
        <v>44218</v>
      </c>
      <c r="J353" s="37"/>
      <c r="K353" s="37"/>
      <c r="L353" s="278" t="s">
        <v>168</v>
      </c>
      <c r="M353" s="37">
        <v>250</v>
      </c>
      <c r="N353" s="37"/>
      <c r="O353" s="278" t="s">
        <v>11734</v>
      </c>
      <c r="P353" s="37"/>
      <c r="Q353" s="37"/>
      <c r="R353" s="37"/>
      <c r="S353" s="572"/>
      <c r="T353" s="84"/>
      <c r="U353" s="84"/>
      <c r="V353" s="84"/>
      <c r="W353" s="84"/>
      <c r="X353" s="84"/>
      <c r="Y353" s="84"/>
      <c r="Z353" s="84"/>
      <c r="AA353" s="84"/>
      <c r="AB353" s="84"/>
      <c r="AC353" s="84"/>
      <c r="AD353" s="84"/>
      <c r="AE353" s="84"/>
      <c r="AF353" s="84"/>
      <c r="AG353" s="84"/>
      <c r="AH353" s="84"/>
      <c r="AI353" s="84"/>
      <c r="AJ353" s="84"/>
      <c r="AK353" s="84"/>
      <c r="AL353" s="84"/>
      <c r="AM353" s="84"/>
      <c r="AN353" s="84"/>
      <c r="AO353" s="84"/>
      <c r="AP353" s="84"/>
      <c r="AQ353" s="84"/>
      <c r="AR353" s="84"/>
      <c r="AS353" s="84"/>
      <c r="AT353" s="84"/>
    </row>
    <row r="354" spans="1:46">
      <c r="A354" s="265">
        <v>44218</v>
      </c>
      <c r="B354" s="278" t="s">
        <v>154</v>
      </c>
      <c r="C354" s="37">
        <v>883237757</v>
      </c>
      <c r="D354" s="504" t="s">
        <v>11810</v>
      </c>
      <c r="E354" s="278" t="s">
        <v>139</v>
      </c>
      <c r="F354" s="278" t="s">
        <v>140</v>
      </c>
      <c r="G354" s="278" t="s">
        <v>142</v>
      </c>
      <c r="H354" s="521"/>
      <c r="I354" s="265">
        <v>44218</v>
      </c>
      <c r="J354" s="37"/>
      <c r="K354" s="37"/>
      <c r="L354" s="278" t="s">
        <v>142</v>
      </c>
      <c r="M354" s="37">
        <v>1821</v>
      </c>
      <c r="N354" s="37"/>
      <c r="O354" s="278" t="s">
        <v>11734</v>
      </c>
      <c r="P354" s="84"/>
      <c r="Q354" s="84"/>
      <c r="R354" s="84"/>
      <c r="S354" s="572"/>
      <c r="T354" s="84"/>
      <c r="U354" s="84"/>
      <c r="V354" s="84"/>
      <c r="W354" s="84"/>
      <c r="X354" s="84"/>
      <c r="Y354" s="84"/>
      <c r="Z354" s="84"/>
      <c r="AA354" s="84"/>
      <c r="AB354" s="84"/>
      <c r="AC354" s="84"/>
      <c r="AD354" s="84"/>
      <c r="AE354" s="84"/>
      <c r="AF354" s="84"/>
      <c r="AG354" s="84"/>
      <c r="AH354" s="84"/>
      <c r="AI354" s="84"/>
      <c r="AJ354" s="84"/>
      <c r="AK354" s="84"/>
      <c r="AL354" s="84"/>
      <c r="AM354" s="84"/>
      <c r="AN354" s="84"/>
      <c r="AO354" s="84"/>
      <c r="AP354" s="84"/>
      <c r="AQ354" s="84"/>
      <c r="AR354" s="84"/>
      <c r="AS354" s="84"/>
      <c r="AT354" s="84"/>
    </row>
    <row r="355" spans="1:46">
      <c r="A355" s="265">
        <v>44218</v>
      </c>
      <c r="B355" s="278" t="s">
        <v>154</v>
      </c>
      <c r="C355" s="37">
        <v>880212364</v>
      </c>
      <c r="D355" s="504" t="s">
        <v>6074</v>
      </c>
      <c r="E355" s="278" t="s">
        <v>152</v>
      </c>
      <c r="F355" s="278" t="s">
        <v>140</v>
      </c>
      <c r="G355" s="635" t="s">
        <v>142</v>
      </c>
      <c r="H355" s="521"/>
      <c r="I355" s="265">
        <v>44218</v>
      </c>
      <c r="J355" s="37"/>
      <c r="K355" s="37"/>
      <c r="L355" s="278" t="s">
        <v>142</v>
      </c>
      <c r="M355" s="37">
        <v>53.5</v>
      </c>
      <c r="N355" s="37"/>
      <c r="O355" s="278" t="s">
        <v>11734</v>
      </c>
      <c r="P355" s="84"/>
      <c r="Q355" s="84"/>
      <c r="R355" s="84"/>
      <c r="S355" s="572"/>
      <c r="T355" s="84"/>
      <c r="U355" s="84"/>
      <c r="V355" s="84"/>
      <c r="W355" s="84"/>
      <c r="X355" s="84"/>
      <c r="Y355" s="84"/>
      <c r="Z355" s="84"/>
      <c r="AA355" s="84"/>
      <c r="AB355" s="84"/>
      <c r="AC355" s="84"/>
      <c r="AD355" s="84"/>
      <c r="AE355" s="84"/>
      <c r="AF355" s="84"/>
      <c r="AG355" s="84"/>
      <c r="AH355" s="84"/>
      <c r="AI355" s="84"/>
      <c r="AJ355" s="84"/>
      <c r="AK355" s="84"/>
      <c r="AL355" s="84"/>
      <c r="AM355" s="84"/>
      <c r="AN355" s="84"/>
      <c r="AO355" s="84"/>
      <c r="AP355" s="84"/>
      <c r="AQ355" s="84"/>
      <c r="AR355" s="84"/>
      <c r="AS355" s="84"/>
      <c r="AT355" s="84"/>
    </row>
    <row r="356" spans="1:46">
      <c r="A356" s="265">
        <v>44228</v>
      </c>
      <c r="B356" s="278" t="s">
        <v>154</v>
      </c>
      <c r="C356" s="37">
        <v>880212364</v>
      </c>
      <c r="D356" s="504" t="s">
        <v>6074</v>
      </c>
      <c r="E356" s="278" t="s">
        <v>152</v>
      </c>
      <c r="F356" s="278" t="s">
        <v>140</v>
      </c>
      <c r="G356" s="635" t="s">
        <v>142</v>
      </c>
      <c r="H356" s="521"/>
      <c r="I356" s="265">
        <v>44225</v>
      </c>
      <c r="J356" s="37"/>
      <c r="K356" s="37"/>
      <c r="L356" s="278"/>
      <c r="M356" s="37">
        <v>63.5</v>
      </c>
      <c r="N356" s="37"/>
      <c r="O356" s="278" t="s">
        <v>11811</v>
      </c>
      <c r="P356" s="84"/>
      <c r="Q356" s="84"/>
      <c r="R356" s="84"/>
      <c r="S356" s="572"/>
      <c r="T356" s="84"/>
      <c r="U356" s="84"/>
      <c r="V356" s="84"/>
      <c r="W356" s="84"/>
      <c r="X356" s="84"/>
      <c r="Y356" s="84"/>
      <c r="Z356" s="84"/>
      <c r="AA356" s="84"/>
      <c r="AB356" s="84"/>
      <c r="AC356" s="84"/>
      <c r="AD356" s="84"/>
      <c r="AE356" s="84"/>
      <c r="AF356" s="84"/>
      <c r="AG356" s="84"/>
      <c r="AH356" s="84"/>
      <c r="AI356" s="84"/>
      <c r="AJ356" s="84"/>
      <c r="AK356" s="84"/>
      <c r="AL356" s="84"/>
      <c r="AM356" s="84"/>
      <c r="AN356" s="84"/>
      <c r="AO356" s="84"/>
      <c r="AP356" s="84"/>
      <c r="AQ356" s="84"/>
      <c r="AR356" s="84"/>
      <c r="AS356" s="84"/>
      <c r="AT356" s="84"/>
    </row>
    <row r="357" spans="1:46">
      <c r="A357" s="265">
        <v>44218</v>
      </c>
      <c r="B357" s="278" t="s">
        <v>156</v>
      </c>
      <c r="C357" s="525">
        <v>880045889</v>
      </c>
      <c r="D357" s="517" t="s">
        <v>6119</v>
      </c>
      <c r="E357" s="278" t="s">
        <v>139</v>
      </c>
      <c r="F357" s="278" t="s">
        <v>140</v>
      </c>
      <c r="G357" s="278" t="s">
        <v>168</v>
      </c>
      <c r="H357" s="521"/>
      <c r="I357" s="265">
        <v>44218</v>
      </c>
      <c r="J357" s="37"/>
      <c r="K357" s="37"/>
      <c r="L357" s="278" t="s">
        <v>168</v>
      </c>
      <c r="M357" s="37">
        <v>4000</v>
      </c>
      <c r="N357" s="37"/>
      <c r="O357" s="278" t="s">
        <v>11734</v>
      </c>
      <c r="P357" s="84"/>
      <c r="Q357" s="84"/>
      <c r="R357" s="84"/>
      <c r="S357" s="572"/>
      <c r="T357" s="84"/>
      <c r="U357" s="84"/>
      <c r="V357" s="84"/>
      <c r="W357" s="84"/>
      <c r="X357" s="84"/>
      <c r="Y357" s="84"/>
      <c r="Z357" s="84"/>
      <c r="AA357" s="84"/>
      <c r="AB357" s="84"/>
      <c r="AC357" s="84"/>
      <c r="AD357" s="84"/>
      <c r="AE357" s="84"/>
      <c r="AF357" s="84"/>
      <c r="AG357" s="84"/>
      <c r="AH357" s="84"/>
      <c r="AI357" s="84"/>
      <c r="AJ357" s="84"/>
      <c r="AK357" s="84"/>
      <c r="AL357" s="84"/>
      <c r="AM357" s="84"/>
      <c r="AN357" s="84"/>
      <c r="AO357" s="84"/>
      <c r="AP357" s="84"/>
      <c r="AQ357" s="84"/>
      <c r="AR357" s="84"/>
      <c r="AS357" s="84"/>
      <c r="AT357" s="84"/>
    </row>
    <row r="358" spans="1:46">
      <c r="A358" s="265">
        <v>44218</v>
      </c>
      <c r="B358" s="278" t="s">
        <v>178</v>
      </c>
      <c r="C358" s="278" t="s">
        <v>11812</v>
      </c>
      <c r="D358" s="278"/>
      <c r="E358" s="278" t="s">
        <v>152</v>
      </c>
      <c r="F358" s="278" t="s">
        <v>140</v>
      </c>
      <c r="G358" s="278" t="s">
        <v>142</v>
      </c>
      <c r="H358" s="278"/>
      <c r="I358" s="505">
        <v>44218</v>
      </c>
      <c r="J358" s="278"/>
      <c r="K358" s="278"/>
      <c r="L358" s="278" t="s">
        <v>148</v>
      </c>
      <c r="M358" s="278">
        <v>7</v>
      </c>
      <c r="N358" s="278"/>
      <c r="O358" s="278" t="s">
        <v>11734</v>
      </c>
      <c r="P358" s="84"/>
      <c r="Q358" s="84"/>
      <c r="R358" s="84"/>
      <c r="S358" s="572"/>
      <c r="T358" s="84"/>
      <c r="U358" s="84"/>
      <c r="V358" s="84"/>
      <c r="W358" s="84"/>
      <c r="X358" s="84"/>
      <c r="Y358" s="84"/>
      <c r="Z358" s="84"/>
      <c r="AA358" s="84"/>
      <c r="AB358" s="84"/>
      <c r="AC358" s="84"/>
      <c r="AD358" s="84"/>
      <c r="AE358" s="84"/>
      <c r="AF358" s="84"/>
      <c r="AG358" s="84"/>
      <c r="AH358" s="84"/>
      <c r="AI358" s="84"/>
      <c r="AJ358" s="84"/>
      <c r="AK358" s="84"/>
      <c r="AL358" s="84"/>
      <c r="AM358" s="84"/>
      <c r="AN358" s="84"/>
      <c r="AO358" s="84"/>
      <c r="AP358" s="84"/>
      <c r="AQ358" s="84"/>
      <c r="AR358" s="84"/>
      <c r="AS358" s="84"/>
      <c r="AT358" s="84"/>
    </row>
    <row r="359" spans="1:46">
      <c r="A359" s="265">
        <v>44218</v>
      </c>
      <c r="B359" s="278" t="s">
        <v>281</v>
      </c>
      <c r="C359" s="37">
        <v>883418616</v>
      </c>
      <c r="D359" s="527" t="s">
        <v>11813</v>
      </c>
      <c r="E359" s="278" t="s">
        <v>152</v>
      </c>
      <c r="F359" s="278" t="s">
        <v>140</v>
      </c>
      <c r="G359" s="278" t="s">
        <v>142</v>
      </c>
      <c r="H359" s="521"/>
      <c r="I359" s="265">
        <v>44218</v>
      </c>
      <c r="J359" s="37"/>
      <c r="K359" s="37"/>
      <c r="L359" s="278" t="s">
        <v>142</v>
      </c>
      <c r="M359" s="37">
        <v>298</v>
      </c>
      <c r="N359" s="37"/>
      <c r="O359" s="278" t="s">
        <v>11734</v>
      </c>
      <c r="P359" s="37"/>
      <c r="Q359" s="37"/>
      <c r="R359" s="37"/>
      <c r="S359" s="572"/>
      <c r="T359" s="84"/>
      <c r="U359" s="84"/>
      <c r="V359" s="84"/>
      <c r="W359" s="84"/>
      <c r="X359" s="84"/>
      <c r="Y359" s="84"/>
      <c r="Z359" s="84"/>
      <c r="AA359" s="84"/>
      <c r="AB359" s="84"/>
      <c r="AC359" s="84"/>
      <c r="AD359" s="84"/>
      <c r="AE359" s="84"/>
      <c r="AF359" s="84"/>
      <c r="AG359" s="84"/>
      <c r="AH359" s="84"/>
      <c r="AI359" s="84"/>
      <c r="AJ359" s="84"/>
      <c r="AK359" s="84"/>
      <c r="AL359" s="84"/>
      <c r="AM359" s="84"/>
      <c r="AN359" s="84"/>
      <c r="AO359" s="84"/>
      <c r="AP359" s="84"/>
      <c r="AQ359" s="84"/>
      <c r="AR359" s="84"/>
      <c r="AS359" s="84"/>
      <c r="AT359" s="84"/>
    </row>
    <row r="360" spans="1:46">
      <c r="A360" s="265">
        <v>44218</v>
      </c>
      <c r="B360" s="278" t="s">
        <v>175</v>
      </c>
      <c r="C360" s="37">
        <v>882881013</v>
      </c>
      <c r="D360" s="37"/>
      <c r="E360" s="278" t="s">
        <v>139</v>
      </c>
      <c r="F360" s="278" t="s">
        <v>140</v>
      </c>
      <c r="G360" s="278" t="s">
        <v>200</v>
      </c>
      <c r="H360" s="521"/>
      <c r="I360" s="265">
        <v>44218</v>
      </c>
      <c r="J360" s="37"/>
      <c r="K360" s="37"/>
      <c r="L360" s="278" t="s">
        <v>200</v>
      </c>
      <c r="M360" s="37">
        <v>1086</v>
      </c>
      <c r="N360" s="37"/>
      <c r="O360" s="278" t="s">
        <v>11734</v>
      </c>
      <c r="P360" s="84"/>
      <c r="Q360" s="84"/>
      <c r="R360" s="84"/>
      <c r="S360" s="572"/>
      <c r="T360" s="84"/>
      <c r="U360" s="84"/>
      <c r="V360" s="84"/>
      <c r="W360" s="84"/>
      <c r="X360" s="84"/>
      <c r="Y360" s="84"/>
      <c r="Z360" s="84"/>
      <c r="AA360" s="84"/>
      <c r="AB360" s="84"/>
      <c r="AC360" s="84"/>
      <c r="AD360" s="84"/>
      <c r="AE360" s="84"/>
      <c r="AF360" s="84"/>
      <c r="AG360" s="84"/>
      <c r="AH360" s="84"/>
      <c r="AI360" s="84"/>
      <c r="AJ360" s="84"/>
      <c r="AK360" s="84"/>
      <c r="AL360" s="84"/>
      <c r="AM360" s="84"/>
      <c r="AN360" s="84"/>
      <c r="AO360" s="84"/>
      <c r="AP360" s="84"/>
      <c r="AQ360" s="84"/>
      <c r="AR360" s="84"/>
      <c r="AS360" s="84"/>
      <c r="AT360" s="84"/>
    </row>
    <row r="361" spans="1:46">
      <c r="A361" s="265">
        <v>44218</v>
      </c>
      <c r="B361" s="278" t="s">
        <v>178</v>
      </c>
      <c r="C361" s="37">
        <v>881588700</v>
      </c>
      <c r="D361" s="37"/>
      <c r="E361" s="278" t="s">
        <v>139</v>
      </c>
      <c r="F361" s="278" t="s">
        <v>140</v>
      </c>
      <c r="G361" s="278" t="s">
        <v>11814</v>
      </c>
      <c r="H361" s="521"/>
      <c r="I361" s="265">
        <v>44218</v>
      </c>
      <c r="J361" s="37"/>
      <c r="K361" s="37"/>
      <c r="L361" s="278" t="s">
        <v>3159</v>
      </c>
      <c r="M361" s="37">
        <v>72</v>
      </c>
      <c r="N361" s="37"/>
      <c r="O361" s="278" t="s">
        <v>11734</v>
      </c>
      <c r="P361" s="37"/>
      <c r="Q361" s="37"/>
      <c r="R361" s="37"/>
      <c r="S361" s="572"/>
      <c r="T361" s="84"/>
      <c r="U361" s="84"/>
      <c r="V361" s="84"/>
      <c r="W361" s="84"/>
      <c r="X361" s="84"/>
      <c r="Y361" s="84"/>
      <c r="Z361" s="84"/>
      <c r="AA361" s="84"/>
      <c r="AB361" s="84"/>
      <c r="AC361" s="84"/>
      <c r="AD361" s="84"/>
      <c r="AE361" s="84"/>
      <c r="AF361" s="84"/>
      <c r="AG361" s="84"/>
      <c r="AH361" s="84"/>
      <c r="AI361" s="84"/>
      <c r="AJ361" s="84"/>
      <c r="AK361" s="84"/>
      <c r="AL361" s="84"/>
      <c r="AM361" s="84"/>
      <c r="AN361" s="84"/>
      <c r="AO361" s="84"/>
      <c r="AP361" s="84"/>
      <c r="AQ361" s="84"/>
      <c r="AR361" s="84"/>
      <c r="AS361" s="84"/>
      <c r="AT361" s="84"/>
    </row>
    <row r="362" spans="1:46">
      <c r="A362" s="265">
        <v>44218</v>
      </c>
      <c r="B362" s="278" t="s">
        <v>146</v>
      </c>
      <c r="C362" s="37">
        <v>881537912</v>
      </c>
      <c r="D362" s="37">
        <v>45314780</v>
      </c>
      <c r="E362" s="278" t="s">
        <v>139</v>
      </c>
      <c r="F362" s="278" t="s">
        <v>140</v>
      </c>
      <c r="G362" s="278"/>
      <c r="H362" s="521"/>
      <c r="I362" s="265">
        <v>44218</v>
      </c>
      <c r="J362" s="37"/>
      <c r="K362" s="37"/>
      <c r="L362" s="278" t="s">
        <v>499</v>
      </c>
      <c r="M362" s="37">
        <v>488</v>
      </c>
      <c r="N362" s="37"/>
      <c r="O362" s="618" t="s">
        <v>11734</v>
      </c>
      <c r="P362" s="37"/>
      <c r="Q362" s="37"/>
      <c r="R362" s="37"/>
      <c r="S362" s="572"/>
      <c r="T362" s="84"/>
      <c r="U362" s="84"/>
      <c r="V362" s="84"/>
      <c r="W362" s="84"/>
      <c r="X362" s="84"/>
      <c r="Y362" s="84"/>
      <c r="Z362" s="84"/>
      <c r="AA362" s="84"/>
      <c r="AB362" s="84"/>
      <c r="AC362" s="84"/>
      <c r="AD362" s="84"/>
      <c r="AE362" s="84"/>
      <c r="AF362" s="84"/>
      <c r="AG362" s="84"/>
      <c r="AH362" s="84"/>
      <c r="AI362" s="84"/>
      <c r="AJ362" s="84"/>
      <c r="AK362" s="84"/>
      <c r="AL362" s="84"/>
      <c r="AM362" s="84"/>
      <c r="AN362" s="84"/>
      <c r="AO362" s="84"/>
      <c r="AP362" s="84"/>
      <c r="AQ362" s="84"/>
      <c r="AR362" s="84"/>
      <c r="AS362" s="84"/>
      <c r="AT362" s="84"/>
    </row>
    <row r="363" spans="1:46">
      <c r="A363" s="265">
        <v>44218</v>
      </c>
      <c r="B363" s="278" t="s">
        <v>146</v>
      </c>
      <c r="C363" s="37">
        <v>883412777</v>
      </c>
      <c r="D363" s="504" t="s">
        <v>11815</v>
      </c>
      <c r="E363" s="278" t="s">
        <v>139</v>
      </c>
      <c r="F363" s="278" t="s">
        <v>140</v>
      </c>
      <c r="G363" s="278"/>
      <c r="H363" s="521"/>
      <c r="I363" s="265">
        <v>44218</v>
      </c>
      <c r="J363" s="37"/>
      <c r="K363" s="37"/>
      <c r="L363" s="278" t="s">
        <v>3907</v>
      </c>
      <c r="M363" s="37">
        <v>691.59</v>
      </c>
      <c r="N363" s="37"/>
      <c r="O363" s="618" t="s">
        <v>11734</v>
      </c>
      <c r="P363" s="37"/>
      <c r="Q363" s="37"/>
      <c r="R363" s="37"/>
      <c r="S363" s="572"/>
      <c r="T363" s="84"/>
      <c r="U363" s="84"/>
      <c r="V363" s="84"/>
      <c r="W363" s="84"/>
      <c r="X363" s="84"/>
      <c r="Y363" s="84"/>
      <c r="Z363" s="84"/>
      <c r="AA363" s="84"/>
      <c r="AB363" s="84"/>
      <c r="AC363" s="84"/>
      <c r="AD363" s="84"/>
      <c r="AE363" s="84"/>
      <c r="AF363" s="84"/>
      <c r="AG363" s="84"/>
      <c r="AH363" s="84"/>
      <c r="AI363" s="84"/>
      <c r="AJ363" s="84"/>
      <c r="AK363" s="84"/>
      <c r="AL363" s="84"/>
      <c r="AM363" s="84"/>
      <c r="AN363" s="84"/>
      <c r="AO363" s="84"/>
      <c r="AP363" s="84"/>
      <c r="AQ363" s="84"/>
      <c r="AR363" s="84"/>
      <c r="AS363" s="84"/>
      <c r="AT363" s="84"/>
    </row>
    <row r="364" spans="1:46">
      <c r="A364" s="265">
        <v>44223</v>
      </c>
      <c r="B364" s="278" t="s">
        <v>146</v>
      </c>
      <c r="C364" s="37">
        <v>883412777</v>
      </c>
      <c r="D364" s="504" t="s">
        <v>11815</v>
      </c>
      <c r="E364" s="278" t="s">
        <v>139</v>
      </c>
      <c r="F364" s="278" t="s">
        <v>140</v>
      </c>
      <c r="G364" s="521"/>
      <c r="H364" s="521"/>
      <c r="I364" s="265">
        <v>44223</v>
      </c>
      <c r="J364" s="37"/>
      <c r="K364" s="37"/>
      <c r="L364" s="278" t="s">
        <v>142</v>
      </c>
      <c r="M364" s="37">
        <v>632.46</v>
      </c>
      <c r="N364" s="278"/>
      <c r="O364" s="618" t="s">
        <v>11816</v>
      </c>
      <c r="P364" s="37"/>
      <c r="Q364" s="278"/>
      <c r="R364" s="37"/>
      <c r="S364" s="572"/>
      <c r="T364" s="84"/>
      <c r="U364" s="84"/>
      <c r="V364" s="84"/>
      <c r="W364" s="84"/>
      <c r="X364" s="84"/>
      <c r="Y364" s="84"/>
      <c r="Z364" s="84"/>
      <c r="AA364" s="84"/>
      <c r="AB364" s="84"/>
      <c r="AC364" s="84"/>
      <c r="AD364" s="84"/>
      <c r="AE364" s="84"/>
      <c r="AF364" s="84"/>
      <c r="AG364" s="84"/>
      <c r="AH364" s="84"/>
      <c r="AI364" s="84"/>
      <c r="AJ364" s="84"/>
      <c r="AK364" s="84"/>
      <c r="AL364" s="84"/>
      <c r="AM364" s="84"/>
      <c r="AN364" s="84"/>
      <c r="AO364" s="84"/>
      <c r="AP364" s="84"/>
      <c r="AQ364" s="84"/>
      <c r="AR364" s="84"/>
      <c r="AS364" s="84"/>
      <c r="AT364" s="84"/>
    </row>
    <row r="365" spans="1:46">
      <c r="A365" s="265">
        <v>44218</v>
      </c>
      <c r="B365" s="278" t="s">
        <v>146</v>
      </c>
      <c r="C365" s="37">
        <v>880087083</v>
      </c>
      <c r="D365" s="37">
        <v>3355921942</v>
      </c>
      <c r="E365" s="278" t="s">
        <v>139</v>
      </c>
      <c r="F365" s="278" t="s">
        <v>147</v>
      </c>
      <c r="G365" s="521"/>
      <c r="H365" s="521"/>
      <c r="I365" s="37"/>
      <c r="J365" s="37"/>
      <c r="K365" s="37"/>
      <c r="L365" s="37"/>
      <c r="M365" s="37"/>
      <c r="N365" s="278" t="s">
        <v>37</v>
      </c>
      <c r="O365" s="37"/>
      <c r="P365" s="37"/>
      <c r="Q365" s="278" t="s">
        <v>11817</v>
      </c>
      <c r="R365" s="37">
        <v>1000</v>
      </c>
      <c r="S365" s="572"/>
      <c r="T365" s="84"/>
      <c r="U365" s="84"/>
      <c r="V365" s="84"/>
      <c r="W365" s="84"/>
      <c r="X365" s="84"/>
      <c r="Y365" s="84"/>
      <c r="Z365" s="84"/>
      <c r="AA365" s="84"/>
      <c r="AB365" s="84"/>
      <c r="AC365" s="84"/>
      <c r="AD365" s="84"/>
      <c r="AE365" s="84"/>
      <c r="AF365" s="84"/>
      <c r="AG365" s="84"/>
      <c r="AH365" s="84"/>
      <c r="AI365" s="84"/>
      <c r="AJ365" s="84"/>
      <c r="AK365" s="84"/>
      <c r="AL365" s="84"/>
      <c r="AM365" s="84"/>
      <c r="AN365" s="84"/>
      <c r="AO365" s="84"/>
      <c r="AP365" s="84"/>
      <c r="AQ365" s="84"/>
      <c r="AR365" s="84"/>
      <c r="AS365" s="84"/>
      <c r="AT365" s="84"/>
    </row>
    <row r="366" spans="1:46">
      <c r="A366" s="265">
        <v>44218</v>
      </c>
      <c r="B366" s="278" t="s">
        <v>157</v>
      </c>
      <c r="C366" s="37">
        <v>882721658</v>
      </c>
      <c r="D366" s="504" t="s">
        <v>5850</v>
      </c>
      <c r="E366" s="278" t="s">
        <v>139</v>
      </c>
      <c r="F366" s="278" t="s">
        <v>140</v>
      </c>
      <c r="G366" s="635" t="s">
        <v>5851</v>
      </c>
      <c r="H366" s="331"/>
      <c r="I366" s="265">
        <v>44218</v>
      </c>
      <c r="J366" s="84"/>
      <c r="K366" s="84"/>
      <c r="L366" s="278" t="s">
        <v>5851</v>
      </c>
      <c r="M366" s="37">
        <v>309.8</v>
      </c>
      <c r="N366" s="84"/>
      <c r="O366" s="278" t="s">
        <v>2876</v>
      </c>
      <c r="P366" s="84"/>
      <c r="Q366" s="84"/>
      <c r="R366" s="84"/>
      <c r="S366" s="572"/>
      <c r="T366" s="84"/>
      <c r="U366" s="84"/>
      <c r="V366" s="84"/>
      <c r="W366" s="84"/>
      <c r="X366" s="84"/>
      <c r="Y366" s="84"/>
      <c r="Z366" s="84"/>
      <c r="AA366" s="84"/>
      <c r="AB366" s="84"/>
      <c r="AC366" s="84"/>
      <c r="AD366" s="84"/>
      <c r="AE366" s="84"/>
      <c r="AF366" s="84"/>
      <c r="AG366" s="84"/>
      <c r="AH366" s="84"/>
      <c r="AI366" s="84"/>
      <c r="AJ366" s="84"/>
      <c r="AK366" s="84"/>
      <c r="AL366" s="84"/>
      <c r="AM366" s="84"/>
      <c r="AN366" s="84"/>
      <c r="AO366" s="84"/>
      <c r="AP366" s="84"/>
      <c r="AQ366" s="84"/>
      <c r="AR366" s="84"/>
      <c r="AS366" s="84"/>
      <c r="AT366" s="84"/>
    </row>
    <row r="367" spans="1:46">
      <c r="A367" s="265">
        <v>44218</v>
      </c>
      <c r="B367" s="278" t="s">
        <v>157</v>
      </c>
      <c r="C367" s="37">
        <v>880638269</v>
      </c>
      <c r="D367" s="504" t="s">
        <v>2999</v>
      </c>
      <c r="E367" s="278" t="s">
        <v>139</v>
      </c>
      <c r="F367" s="278" t="s">
        <v>140</v>
      </c>
      <c r="G367" s="635" t="s">
        <v>142</v>
      </c>
      <c r="H367" s="331"/>
      <c r="I367" s="265">
        <v>44218</v>
      </c>
      <c r="J367" s="84"/>
      <c r="K367" s="84"/>
      <c r="L367" s="278" t="s">
        <v>142</v>
      </c>
      <c r="M367" s="37">
        <v>3222.76</v>
      </c>
      <c r="N367" s="84"/>
      <c r="O367" s="278" t="s">
        <v>2876</v>
      </c>
      <c r="P367" s="84"/>
      <c r="Q367" s="84"/>
      <c r="R367" s="84"/>
      <c r="S367" s="572"/>
      <c r="T367" s="84"/>
      <c r="U367" s="84"/>
      <c r="V367" s="84"/>
      <c r="W367" s="84"/>
      <c r="X367" s="84"/>
      <c r="Y367" s="84"/>
      <c r="Z367" s="84"/>
      <c r="AA367" s="84"/>
      <c r="AB367" s="84"/>
      <c r="AC367" s="84"/>
      <c r="AD367" s="84"/>
      <c r="AE367" s="84"/>
      <c r="AF367" s="84"/>
      <c r="AG367" s="84"/>
      <c r="AH367" s="84"/>
      <c r="AI367" s="84"/>
      <c r="AJ367" s="84"/>
      <c r="AK367" s="84"/>
      <c r="AL367" s="84"/>
      <c r="AM367" s="84"/>
      <c r="AN367" s="84"/>
      <c r="AO367" s="84"/>
      <c r="AP367" s="84"/>
      <c r="AQ367" s="84"/>
      <c r="AR367" s="84"/>
      <c r="AS367" s="84"/>
      <c r="AT367" s="84"/>
    </row>
    <row r="368" spans="1:46">
      <c r="A368" s="265">
        <v>44218</v>
      </c>
      <c r="B368" s="278" t="s">
        <v>146</v>
      </c>
      <c r="C368" s="37">
        <v>883092657</v>
      </c>
      <c r="D368" s="504" t="s">
        <v>11404</v>
      </c>
      <c r="E368" s="278" t="s">
        <v>152</v>
      </c>
      <c r="F368" s="278" t="s">
        <v>140</v>
      </c>
      <c r="G368" s="635" t="s">
        <v>142</v>
      </c>
      <c r="H368" s="331"/>
      <c r="I368" s="265">
        <v>44218</v>
      </c>
      <c r="J368" s="84"/>
      <c r="K368" s="84"/>
      <c r="L368" s="278" t="s">
        <v>142</v>
      </c>
      <c r="M368" s="37">
        <v>395.1</v>
      </c>
      <c r="N368" s="84"/>
      <c r="O368" s="37"/>
      <c r="P368" s="84"/>
      <c r="Q368" s="84"/>
      <c r="R368" s="84"/>
      <c r="S368" s="572"/>
      <c r="T368" s="84"/>
      <c r="U368" s="84"/>
      <c r="V368" s="84"/>
      <c r="W368" s="84"/>
      <c r="X368" s="84"/>
      <c r="Y368" s="84"/>
      <c r="Z368" s="84"/>
      <c r="AA368" s="84"/>
      <c r="AB368" s="84"/>
      <c r="AC368" s="84"/>
      <c r="AD368" s="84"/>
      <c r="AE368" s="84"/>
      <c r="AF368" s="84"/>
      <c r="AG368" s="84"/>
      <c r="AH368" s="84"/>
      <c r="AI368" s="84"/>
      <c r="AJ368" s="84"/>
      <c r="AK368" s="84"/>
      <c r="AL368" s="84"/>
      <c r="AM368" s="84"/>
      <c r="AN368" s="84"/>
      <c r="AO368" s="84"/>
      <c r="AP368" s="84"/>
      <c r="AQ368" s="84"/>
      <c r="AR368" s="84"/>
      <c r="AS368" s="84"/>
      <c r="AT368" s="84"/>
    </row>
    <row r="369" spans="1:46">
      <c r="A369" s="265">
        <v>44218</v>
      </c>
      <c r="B369" s="278" t="s">
        <v>5592</v>
      </c>
      <c r="C369" s="37">
        <v>883416890</v>
      </c>
      <c r="D369" s="504" t="s">
        <v>11818</v>
      </c>
      <c r="E369" s="278" t="s">
        <v>152</v>
      </c>
      <c r="F369" s="278" t="s">
        <v>140</v>
      </c>
      <c r="G369" s="635" t="s">
        <v>142</v>
      </c>
      <c r="H369" s="331"/>
      <c r="I369" s="265">
        <v>44218</v>
      </c>
      <c r="J369" s="84"/>
      <c r="K369" s="84"/>
      <c r="L369" s="278" t="s">
        <v>142</v>
      </c>
      <c r="M369" s="37">
        <v>202.5</v>
      </c>
      <c r="N369" s="84"/>
      <c r="O369" s="278" t="s">
        <v>11733</v>
      </c>
      <c r="P369" s="84"/>
      <c r="Q369" s="84"/>
      <c r="R369" s="84"/>
      <c r="S369" s="572"/>
      <c r="T369" s="84"/>
      <c r="U369" s="84"/>
      <c r="V369" s="84"/>
      <c r="W369" s="84"/>
      <c r="X369" s="84"/>
      <c r="Y369" s="84"/>
      <c r="Z369" s="84"/>
      <c r="AA369" s="84"/>
      <c r="AB369" s="84"/>
      <c r="AC369" s="84"/>
      <c r="AD369" s="84"/>
      <c r="AE369" s="84"/>
      <c r="AF369" s="84"/>
      <c r="AG369" s="84"/>
      <c r="AH369" s="84"/>
      <c r="AI369" s="84"/>
      <c r="AJ369" s="84"/>
      <c r="AK369" s="84"/>
      <c r="AL369" s="84"/>
      <c r="AM369" s="84"/>
      <c r="AN369" s="84"/>
      <c r="AO369" s="84"/>
      <c r="AP369" s="84"/>
      <c r="AQ369" s="84"/>
      <c r="AR369" s="84"/>
      <c r="AS369" s="84"/>
      <c r="AT369" s="84"/>
    </row>
    <row r="370" spans="1:46">
      <c r="A370" s="265">
        <v>44221</v>
      </c>
      <c r="B370" s="278" t="s">
        <v>154</v>
      </c>
      <c r="C370" s="37">
        <v>881195502</v>
      </c>
      <c r="D370" s="37">
        <v>306389037</v>
      </c>
      <c r="E370" s="278" t="s">
        <v>139</v>
      </c>
      <c r="F370" s="278" t="s">
        <v>140</v>
      </c>
      <c r="G370" s="635" t="s">
        <v>168</v>
      </c>
      <c r="H370" s="521"/>
      <c r="I370" s="265">
        <v>44221</v>
      </c>
      <c r="J370" s="37"/>
      <c r="K370" s="37"/>
      <c r="L370" s="278" t="s">
        <v>168</v>
      </c>
      <c r="M370" s="37">
        <v>4000</v>
      </c>
      <c r="N370" s="37"/>
      <c r="O370" s="278" t="s">
        <v>11789</v>
      </c>
      <c r="P370" s="37"/>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37"/>
      <c r="AN370" s="37"/>
      <c r="AO370" s="37"/>
      <c r="AP370" s="37"/>
      <c r="AQ370" s="37"/>
      <c r="AR370" s="37"/>
      <c r="AS370" s="37"/>
      <c r="AT370" s="37"/>
    </row>
    <row r="371" spans="1:46">
      <c r="A371" s="265">
        <v>44221</v>
      </c>
      <c r="B371" s="278" t="s">
        <v>194</v>
      </c>
      <c r="C371" s="37">
        <v>883244293</v>
      </c>
      <c r="D371" s="504" t="s">
        <v>3082</v>
      </c>
      <c r="E371" s="278" t="s">
        <v>139</v>
      </c>
      <c r="F371" s="278" t="s">
        <v>140</v>
      </c>
      <c r="G371" s="635" t="s">
        <v>287</v>
      </c>
      <c r="H371" s="521"/>
      <c r="I371" s="265">
        <v>44221</v>
      </c>
      <c r="J371" s="37"/>
      <c r="K371" s="37"/>
      <c r="L371" s="278" t="s">
        <v>287</v>
      </c>
      <c r="M371" s="37">
        <v>540</v>
      </c>
      <c r="N371" s="37"/>
      <c r="O371" s="278" t="s">
        <v>11819</v>
      </c>
      <c r="P371" s="37"/>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37"/>
      <c r="AN371" s="37"/>
      <c r="AO371" s="37"/>
      <c r="AP371" s="37"/>
      <c r="AQ371" s="37"/>
      <c r="AR371" s="37"/>
      <c r="AS371" s="37"/>
      <c r="AT371" s="37"/>
    </row>
    <row r="372" spans="1:46">
      <c r="A372" s="265">
        <v>44221</v>
      </c>
      <c r="B372" s="278" t="s">
        <v>194</v>
      </c>
      <c r="C372" s="37">
        <v>881548220</v>
      </c>
      <c r="D372" s="504" t="s">
        <v>2874</v>
      </c>
      <c r="E372" s="278" t="s">
        <v>152</v>
      </c>
      <c r="F372" s="278" t="s">
        <v>140</v>
      </c>
      <c r="G372" s="635" t="s">
        <v>142</v>
      </c>
      <c r="H372" s="521"/>
      <c r="I372" s="265">
        <v>44221</v>
      </c>
      <c r="J372" s="37"/>
      <c r="K372" s="37"/>
      <c r="L372" s="278" t="s">
        <v>142</v>
      </c>
      <c r="M372" s="37">
        <v>1374</v>
      </c>
      <c r="N372" s="37"/>
      <c r="O372" s="278" t="s">
        <v>11820</v>
      </c>
      <c r="P372" s="37"/>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37"/>
      <c r="AN372" s="37"/>
      <c r="AO372" s="37"/>
      <c r="AP372" s="37"/>
      <c r="AQ372" s="37"/>
      <c r="AR372" s="37"/>
      <c r="AS372" s="37"/>
      <c r="AT372" s="37"/>
    </row>
    <row r="373" spans="1:46">
      <c r="A373" s="265">
        <v>44221</v>
      </c>
      <c r="B373" s="278" t="s">
        <v>146</v>
      </c>
      <c r="C373" s="37">
        <v>883435817</v>
      </c>
      <c r="D373" s="504" t="s">
        <v>11821</v>
      </c>
      <c r="E373" s="278" t="s">
        <v>152</v>
      </c>
      <c r="F373" s="278" t="s">
        <v>140</v>
      </c>
      <c r="G373" s="635" t="s">
        <v>142</v>
      </c>
      <c r="H373" s="521"/>
      <c r="I373" s="37"/>
      <c r="J373" s="37"/>
      <c r="K373" s="37"/>
      <c r="L373" s="37"/>
      <c r="M373" s="37"/>
      <c r="N373" s="37"/>
      <c r="O373" s="37"/>
      <c r="P373" s="278" t="s">
        <v>11740</v>
      </c>
      <c r="Q373" s="572"/>
      <c r="R373" s="84"/>
      <c r="S373" s="572"/>
      <c r="T373" s="84"/>
      <c r="U373" s="84"/>
      <c r="V373" s="84"/>
      <c r="W373" s="84"/>
      <c r="X373" s="84"/>
      <c r="Y373" s="84"/>
      <c r="Z373" s="84"/>
      <c r="AA373" s="84"/>
      <c r="AB373" s="84"/>
      <c r="AC373" s="84"/>
      <c r="AD373" s="84"/>
      <c r="AE373" s="84"/>
      <c r="AF373" s="84"/>
      <c r="AG373" s="84"/>
      <c r="AH373" s="84"/>
      <c r="AI373" s="84"/>
      <c r="AJ373" s="84"/>
      <c r="AK373" s="84"/>
      <c r="AL373" s="84"/>
      <c r="AM373" s="84"/>
      <c r="AN373" s="84"/>
      <c r="AO373" s="84"/>
      <c r="AP373" s="84"/>
      <c r="AQ373" s="84"/>
      <c r="AR373" s="84"/>
      <c r="AS373" s="84"/>
      <c r="AT373" s="84"/>
    </row>
    <row r="374" spans="1:46">
      <c r="A374" s="265">
        <v>44221</v>
      </c>
      <c r="B374" s="278" t="s">
        <v>156</v>
      </c>
      <c r="C374" s="37">
        <v>880696039</v>
      </c>
      <c r="D374" s="517" t="s">
        <v>11822</v>
      </c>
      <c r="E374" s="278" t="s">
        <v>152</v>
      </c>
      <c r="F374" s="278" t="s">
        <v>140</v>
      </c>
      <c r="G374" s="635"/>
      <c r="H374" s="521"/>
      <c r="I374" s="265">
        <v>44221</v>
      </c>
      <c r="J374" s="37"/>
      <c r="K374" s="37"/>
      <c r="L374" s="278" t="s">
        <v>176</v>
      </c>
      <c r="M374" s="37">
        <v>1990.2</v>
      </c>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37"/>
      <c r="AN374" s="37"/>
      <c r="AO374" s="37"/>
      <c r="AP374" s="37"/>
      <c r="AQ374" s="37"/>
      <c r="AR374" s="37"/>
      <c r="AS374" s="37"/>
      <c r="AT374" s="37"/>
    </row>
    <row r="375" spans="1:46">
      <c r="A375" s="265">
        <v>44221</v>
      </c>
      <c r="B375" s="278" t="s">
        <v>281</v>
      </c>
      <c r="C375" s="37">
        <v>880134509</v>
      </c>
      <c r="D375" s="517" t="s">
        <v>11823</v>
      </c>
      <c r="E375" s="278" t="s">
        <v>139</v>
      </c>
      <c r="F375" s="278" t="s">
        <v>140</v>
      </c>
      <c r="G375" s="624" t="s">
        <v>181</v>
      </c>
      <c r="H375" s="521"/>
      <c r="I375" s="265">
        <v>44221</v>
      </c>
      <c r="J375" s="37"/>
      <c r="K375" s="37"/>
      <c r="L375" s="278" t="s">
        <v>181</v>
      </c>
      <c r="M375" s="37">
        <v>5025.53</v>
      </c>
      <c r="N375" s="37"/>
      <c r="O375" s="278" t="s">
        <v>11819</v>
      </c>
      <c r="P375" s="37"/>
      <c r="Q375" s="37"/>
      <c r="R375" s="37"/>
      <c r="S375" s="37"/>
      <c r="T375" s="37"/>
      <c r="U375" s="37"/>
      <c r="V375" s="37"/>
      <c r="W375" s="37"/>
      <c r="X375" s="37"/>
      <c r="Y375" s="37"/>
      <c r="Z375" s="37"/>
      <c r="AA375" s="37"/>
      <c r="AB375" s="37"/>
      <c r="AC375" s="37"/>
      <c r="AD375" s="37"/>
      <c r="AE375" s="37"/>
      <c r="AF375" s="37"/>
      <c r="AG375" s="37"/>
      <c r="AH375" s="37"/>
      <c r="AI375" s="37"/>
      <c r="AJ375" s="37"/>
      <c r="AK375" s="37"/>
      <c r="AL375" s="37"/>
      <c r="AM375" s="37"/>
      <c r="AN375" s="37"/>
      <c r="AO375" s="37"/>
      <c r="AP375" s="37"/>
      <c r="AQ375" s="37"/>
      <c r="AR375" s="37"/>
      <c r="AS375" s="37"/>
      <c r="AT375" s="37"/>
    </row>
    <row r="376" spans="1:46">
      <c r="A376" s="265">
        <v>44221</v>
      </c>
      <c r="B376" s="278" t="s">
        <v>156</v>
      </c>
      <c r="C376" s="37">
        <v>883449892</v>
      </c>
      <c r="D376" s="517" t="s">
        <v>11764</v>
      </c>
      <c r="E376" s="278" t="s">
        <v>139</v>
      </c>
      <c r="F376" s="278" t="s">
        <v>140</v>
      </c>
      <c r="G376" s="521"/>
      <c r="H376" s="521"/>
      <c r="I376" s="265">
        <v>44221</v>
      </c>
      <c r="J376" s="37"/>
      <c r="K376" s="37"/>
      <c r="L376" s="278" t="s">
        <v>142</v>
      </c>
      <c r="M376" s="37">
        <v>5488.52</v>
      </c>
      <c r="N376" s="37"/>
      <c r="O376" s="278" t="s">
        <v>11789</v>
      </c>
      <c r="P376" s="37"/>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37"/>
      <c r="AN376" s="37"/>
      <c r="AO376" s="37"/>
      <c r="AP376" s="37"/>
      <c r="AQ376" s="37"/>
      <c r="AR376" s="37"/>
      <c r="AS376" s="37"/>
      <c r="AT376" s="37"/>
    </row>
    <row r="377" spans="1:46">
      <c r="A377" s="265">
        <v>44221</v>
      </c>
      <c r="B377" s="278" t="s">
        <v>156</v>
      </c>
      <c r="C377" s="521">
        <v>882032539</v>
      </c>
      <c r="D377" s="37"/>
      <c r="E377" s="278" t="s">
        <v>139</v>
      </c>
      <c r="F377" s="278" t="s">
        <v>140</v>
      </c>
      <c r="G377" s="521"/>
      <c r="H377" s="521"/>
      <c r="I377" s="265">
        <v>44221</v>
      </c>
      <c r="J377" s="37"/>
      <c r="K377" s="37"/>
      <c r="L377" s="278" t="s">
        <v>142</v>
      </c>
      <c r="M377" s="37">
        <v>63.5</v>
      </c>
      <c r="N377" s="37"/>
      <c r="O377" s="278" t="s">
        <v>11819</v>
      </c>
      <c r="P377" s="37"/>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37"/>
      <c r="AN377" s="37"/>
      <c r="AO377" s="37"/>
      <c r="AP377" s="37"/>
      <c r="AQ377" s="37"/>
      <c r="AR377" s="37"/>
      <c r="AS377" s="37"/>
      <c r="AT377" s="37"/>
    </row>
    <row r="378" spans="1:46">
      <c r="A378" s="265">
        <v>44221</v>
      </c>
      <c r="B378" s="278" t="s">
        <v>156</v>
      </c>
      <c r="C378" s="37">
        <v>880616050</v>
      </c>
      <c r="D378" s="37"/>
      <c r="E378" s="278" t="s">
        <v>139</v>
      </c>
      <c r="F378" s="278" t="s">
        <v>140</v>
      </c>
      <c r="G378" s="521"/>
      <c r="H378" s="521"/>
      <c r="I378" s="265">
        <v>44221</v>
      </c>
      <c r="J378" s="37"/>
      <c r="K378" s="37"/>
      <c r="L378" s="278" t="s">
        <v>225</v>
      </c>
      <c r="M378" s="37">
        <v>261</v>
      </c>
      <c r="N378" s="37"/>
      <c r="O378" s="278" t="s">
        <v>11819</v>
      </c>
      <c r="P378" s="37"/>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37"/>
      <c r="AN378" s="37"/>
      <c r="AO378" s="37"/>
      <c r="AP378" s="37"/>
      <c r="AQ378" s="37"/>
      <c r="AR378" s="37"/>
      <c r="AS378" s="37"/>
      <c r="AT378" s="37"/>
    </row>
    <row r="379" spans="1:46">
      <c r="A379" s="265">
        <v>44221</v>
      </c>
      <c r="B379" s="278" t="s">
        <v>156</v>
      </c>
      <c r="C379" s="521">
        <v>880562870</v>
      </c>
      <c r="D379" s="37"/>
      <c r="E379" s="278" t="s">
        <v>139</v>
      </c>
      <c r="F379" s="278" t="s">
        <v>140</v>
      </c>
      <c r="G379" s="521"/>
      <c r="H379" s="521"/>
      <c r="I379" s="265">
        <v>44221</v>
      </c>
      <c r="J379" s="37"/>
      <c r="K379" s="37"/>
      <c r="L379" s="278" t="s">
        <v>148</v>
      </c>
      <c r="M379" s="37">
        <v>640</v>
      </c>
      <c r="N379" s="37"/>
      <c r="O379" s="278" t="s">
        <v>11819</v>
      </c>
      <c r="P379" s="37"/>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37"/>
      <c r="AN379" s="37"/>
      <c r="AO379" s="37"/>
      <c r="AP379" s="37"/>
      <c r="AQ379" s="37"/>
      <c r="AR379" s="37"/>
      <c r="AS379" s="37"/>
      <c r="AT379" s="37"/>
    </row>
    <row r="380" spans="1:46">
      <c r="A380" s="265">
        <v>44221</v>
      </c>
      <c r="B380" s="278" t="s">
        <v>154</v>
      </c>
      <c r="C380" s="37">
        <v>883298145</v>
      </c>
      <c r="D380" s="504" t="s">
        <v>11824</v>
      </c>
      <c r="E380" s="278" t="s">
        <v>139</v>
      </c>
      <c r="F380" s="278" t="s">
        <v>140</v>
      </c>
      <c r="G380" s="521"/>
      <c r="H380" s="521"/>
      <c r="I380" s="265">
        <v>44221</v>
      </c>
      <c r="J380" s="37"/>
      <c r="K380" s="37"/>
      <c r="L380" s="278" t="s">
        <v>168</v>
      </c>
      <c r="M380" s="37">
        <v>38</v>
      </c>
      <c r="N380" s="37"/>
      <c r="O380" s="278" t="s">
        <v>11820</v>
      </c>
      <c r="P380" s="37"/>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37"/>
      <c r="AN380" s="37"/>
      <c r="AO380" s="37"/>
      <c r="AP380" s="37"/>
      <c r="AQ380" s="37"/>
      <c r="AR380" s="37"/>
      <c r="AS380" s="37"/>
      <c r="AT380" s="37"/>
    </row>
    <row r="381" spans="1:46">
      <c r="A381" s="265">
        <v>44221</v>
      </c>
      <c r="B381" s="278" t="s">
        <v>281</v>
      </c>
      <c r="C381" s="37">
        <v>883073582</v>
      </c>
      <c r="D381" s="504" t="s">
        <v>11825</v>
      </c>
      <c r="E381" s="278" t="s">
        <v>152</v>
      </c>
      <c r="F381" s="278" t="s">
        <v>140</v>
      </c>
      <c r="G381" s="624" t="s">
        <v>142</v>
      </c>
      <c r="H381" s="521"/>
      <c r="I381" s="265">
        <v>44221</v>
      </c>
      <c r="J381" s="37"/>
      <c r="K381" s="37"/>
      <c r="L381" s="278" t="s">
        <v>142</v>
      </c>
      <c r="M381" s="37">
        <v>646</v>
      </c>
      <c r="N381" s="37"/>
      <c r="O381" s="278" t="s">
        <v>2191</v>
      </c>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37"/>
      <c r="AN381" s="37"/>
      <c r="AO381" s="37"/>
      <c r="AP381" s="37"/>
      <c r="AQ381" s="37"/>
      <c r="AR381" s="37"/>
      <c r="AS381" s="37"/>
      <c r="AT381" s="37"/>
    </row>
    <row r="382" spans="1:46">
      <c r="A382" s="265">
        <v>44221</v>
      </c>
      <c r="B382" s="278" t="s">
        <v>281</v>
      </c>
      <c r="C382" s="37">
        <v>880105966</v>
      </c>
      <c r="D382" s="530">
        <v>99779579</v>
      </c>
      <c r="E382" s="278" t="s">
        <v>139</v>
      </c>
      <c r="F382" s="278" t="s">
        <v>140</v>
      </c>
      <c r="G382" s="624" t="s">
        <v>142</v>
      </c>
      <c r="H382" s="521"/>
      <c r="I382" s="265">
        <v>44221</v>
      </c>
      <c r="J382" s="37"/>
      <c r="K382" s="37"/>
      <c r="L382" s="278" t="s">
        <v>142</v>
      </c>
      <c r="M382" s="37">
        <v>1737</v>
      </c>
      <c r="N382" s="37"/>
      <c r="O382" s="278" t="s">
        <v>11789</v>
      </c>
      <c r="P382" s="37"/>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37"/>
      <c r="AN382" s="37"/>
      <c r="AO382" s="37"/>
      <c r="AP382" s="37"/>
      <c r="AQ382" s="37"/>
      <c r="AR382" s="37"/>
      <c r="AS382" s="37"/>
      <c r="AT382" s="37"/>
    </row>
    <row r="383" spans="1:46">
      <c r="A383" s="265">
        <v>44221</v>
      </c>
      <c r="B383" s="278" t="s">
        <v>281</v>
      </c>
      <c r="C383" s="37">
        <v>883151341</v>
      </c>
      <c r="D383" s="517" t="s">
        <v>11826</v>
      </c>
      <c r="E383" s="278" t="s">
        <v>139</v>
      </c>
      <c r="F383" s="278" t="s">
        <v>140</v>
      </c>
      <c r="G383" s="624" t="s">
        <v>6104</v>
      </c>
      <c r="H383" s="521"/>
      <c r="I383" s="265">
        <v>44221</v>
      </c>
      <c r="J383" s="37"/>
      <c r="K383" s="37"/>
      <c r="L383" s="624" t="s">
        <v>6104</v>
      </c>
      <c r="M383" s="37">
        <v>298</v>
      </c>
      <c r="N383" s="37"/>
      <c r="O383" s="278" t="s">
        <v>11789</v>
      </c>
      <c r="P383" s="37"/>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37"/>
      <c r="AN383" s="37"/>
      <c r="AO383" s="37"/>
      <c r="AP383" s="37"/>
      <c r="AQ383" s="37"/>
      <c r="AR383" s="37"/>
      <c r="AS383" s="37"/>
      <c r="AT383" s="37"/>
    </row>
    <row r="384" spans="1:46">
      <c r="A384" s="265">
        <v>44221</v>
      </c>
      <c r="B384" s="278" t="s">
        <v>175</v>
      </c>
      <c r="C384" s="37">
        <v>882134234</v>
      </c>
      <c r="D384" s="37"/>
      <c r="E384" s="278" t="s">
        <v>139</v>
      </c>
      <c r="F384" s="278" t="s">
        <v>140</v>
      </c>
      <c r="G384" s="624" t="s">
        <v>142</v>
      </c>
      <c r="H384" s="521"/>
      <c r="I384" s="265">
        <v>44221</v>
      </c>
      <c r="J384" s="37"/>
      <c r="K384" s="37"/>
      <c r="L384" s="278" t="s">
        <v>142</v>
      </c>
      <c r="M384" s="37">
        <v>410.5</v>
      </c>
      <c r="N384" s="37"/>
      <c r="O384" s="278" t="s">
        <v>11789</v>
      </c>
      <c r="P384" s="37"/>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37"/>
      <c r="AN384" s="37"/>
      <c r="AO384" s="37"/>
      <c r="AP384" s="37"/>
      <c r="AQ384" s="37"/>
      <c r="AR384" s="37"/>
      <c r="AS384" s="37"/>
      <c r="AT384" s="37"/>
    </row>
    <row r="385" spans="1:46">
      <c r="A385" s="265">
        <v>44221</v>
      </c>
      <c r="B385" s="278" t="s">
        <v>175</v>
      </c>
      <c r="C385" s="37">
        <v>883096070</v>
      </c>
      <c r="D385" s="37"/>
      <c r="E385" s="278" t="s">
        <v>139</v>
      </c>
      <c r="F385" s="278" t="s">
        <v>140</v>
      </c>
      <c r="G385" s="624" t="s">
        <v>148</v>
      </c>
      <c r="H385" s="521"/>
      <c r="I385" s="265">
        <v>44221</v>
      </c>
      <c r="J385" s="37"/>
      <c r="K385" s="37"/>
      <c r="L385" s="278" t="s">
        <v>148</v>
      </c>
      <c r="M385" s="37">
        <v>55</v>
      </c>
      <c r="N385" s="37"/>
      <c r="O385" s="278" t="s">
        <v>11789</v>
      </c>
      <c r="P385" s="37"/>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37"/>
      <c r="AN385" s="37"/>
      <c r="AO385" s="37"/>
      <c r="AP385" s="37"/>
      <c r="AQ385" s="37"/>
      <c r="AR385" s="37"/>
      <c r="AS385" s="37"/>
      <c r="AT385" s="37"/>
    </row>
    <row r="386" spans="1:46">
      <c r="A386" s="265">
        <v>44221</v>
      </c>
      <c r="B386" s="278" t="s">
        <v>281</v>
      </c>
      <c r="C386" s="37">
        <v>882177965</v>
      </c>
      <c r="D386" s="517" t="s">
        <v>6017</v>
      </c>
      <c r="E386" s="278" t="s">
        <v>139</v>
      </c>
      <c r="F386" s="278" t="s">
        <v>140</v>
      </c>
      <c r="G386" s="278" t="s">
        <v>5892</v>
      </c>
      <c r="H386" s="521"/>
      <c r="I386" s="265">
        <v>44221</v>
      </c>
      <c r="J386" s="37"/>
      <c r="K386" s="37"/>
      <c r="L386" s="278" t="s">
        <v>5892</v>
      </c>
      <c r="M386" s="37">
        <v>381.26</v>
      </c>
      <c r="N386" s="37"/>
      <c r="O386" s="278" t="s">
        <v>11827</v>
      </c>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37"/>
      <c r="AN386" s="37"/>
      <c r="AO386" s="37"/>
      <c r="AP386" s="37"/>
      <c r="AQ386" s="37"/>
      <c r="AR386" s="37"/>
      <c r="AS386" s="37"/>
      <c r="AT386" s="37"/>
    </row>
    <row r="387" spans="1:46">
      <c r="A387" s="265">
        <v>44221</v>
      </c>
      <c r="B387" s="278" t="s">
        <v>154</v>
      </c>
      <c r="C387" s="37">
        <v>882702176</v>
      </c>
      <c r="D387" s="37"/>
      <c r="E387" s="278" t="s">
        <v>152</v>
      </c>
      <c r="F387" s="278" t="s">
        <v>140</v>
      </c>
      <c r="G387" s="521"/>
      <c r="H387" s="521"/>
      <c r="I387" s="265">
        <v>44221</v>
      </c>
      <c r="J387" s="37"/>
      <c r="K387" s="37"/>
      <c r="L387" s="278" t="s">
        <v>225</v>
      </c>
      <c r="M387" s="37">
        <v>2.68</v>
      </c>
      <c r="N387" s="37"/>
      <c r="O387" s="278" t="s">
        <v>11819</v>
      </c>
      <c r="P387" s="37"/>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37"/>
      <c r="AN387" s="37"/>
      <c r="AO387" s="37"/>
      <c r="AP387" s="37"/>
      <c r="AQ387" s="37"/>
      <c r="AR387" s="37"/>
      <c r="AS387" s="37"/>
      <c r="AT387" s="37"/>
    </row>
    <row r="388" spans="1:46">
      <c r="A388" s="265">
        <v>44224</v>
      </c>
      <c r="B388" s="278" t="s">
        <v>154</v>
      </c>
      <c r="C388" s="37">
        <v>882702176</v>
      </c>
      <c r="D388" s="37"/>
      <c r="E388" s="278" t="s">
        <v>152</v>
      </c>
      <c r="F388" s="278" t="s">
        <v>140</v>
      </c>
      <c r="G388" s="521"/>
      <c r="H388" s="521"/>
      <c r="I388" s="265">
        <v>44224</v>
      </c>
      <c r="J388" s="37"/>
      <c r="K388" s="37"/>
      <c r="L388" s="278" t="s">
        <v>148</v>
      </c>
      <c r="M388" s="37">
        <v>29.18</v>
      </c>
      <c r="N388" s="37"/>
      <c r="O388" s="278" t="s">
        <v>11828</v>
      </c>
      <c r="P388" s="37"/>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37"/>
      <c r="AN388" s="37"/>
      <c r="AO388" s="37"/>
      <c r="AP388" s="37"/>
      <c r="AQ388" s="37"/>
      <c r="AR388" s="37"/>
      <c r="AS388" s="37"/>
      <c r="AT388" s="37"/>
    </row>
    <row r="389" spans="1:46">
      <c r="A389" s="265">
        <v>44221</v>
      </c>
      <c r="B389" s="278" t="s">
        <v>281</v>
      </c>
      <c r="C389" s="37">
        <v>883436525</v>
      </c>
      <c r="D389" s="37"/>
      <c r="E389" s="278" t="s">
        <v>152</v>
      </c>
      <c r="F389" s="278" t="s">
        <v>140</v>
      </c>
      <c r="G389" s="624" t="s">
        <v>142</v>
      </c>
      <c r="H389" s="521"/>
      <c r="I389" s="265">
        <v>44221</v>
      </c>
      <c r="J389" s="37"/>
      <c r="K389" s="37"/>
      <c r="L389" s="278" t="s">
        <v>142</v>
      </c>
      <c r="M389" s="37">
        <v>99</v>
      </c>
      <c r="N389" s="37"/>
      <c r="O389" s="278" t="s">
        <v>11789</v>
      </c>
      <c r="P389" s="37"/>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37"/>
      <c r="AN389" s="37"/>
      <c r="AO389" s="37"/>
      <c r="AP389" s="37"/>
      <c r="AQ389" s="37"/>
      <c r="AR389" s="37"/>
      <c r="AS389" s="37"/>
      <c r="AT389" s="37"/>
    </row>
    <row r="390" spans="1:46">
      <c r="A390" s="265">
        <v>44221</v>
      </c>
      <c r="B390" s="278" t="s">
        <v>194</v>
      </c>
      <c r="C390" s="37">
        <v>880017758</v>
      </c>
      <c r="D390" s="37">
        <v>19355171</v>
      </c>
      <c r="E390" s="278" t="s">
        <v>152</v>
      </c>
      <c r="F390" s="278" t="s">
        <v>140</v>
      </c>
      <c r="G390" s="624" t="s">
        <v>142</v>
      </c>
      <c r="H390" s="521"/>
      <c r="I390" s="265">
        <v>44221</v>
      </c>
      <c r="J390" s="37"/>
      <c r="K390" s="37"/>
      <c r="L390" s="278" t="s">
        <v>142</v>
      </c>
      <c r="M390" s="37">
        <v>267.5</v>
      </c>
      <c r="N390" s="37"/>
      <c r="O390" s="278" t="s">
        <v>11789</v>
      </c>
      <c r="P390" s="37"/>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37"/>
      <c r="AN390" s="37"/>
      <c r="AO390" s="37"/>
      <c r="AP390" s="37"/>
      <c r="AQ390" s="37"/>
      <c r="AR390" s="37"/>
      <c r="AS390" s="37"/>
      <c r="AT390" s="37"/>
    </row>
    <row r="391" spans="1:46">
      <c r="A391" s="265">
        <v>44221</v>
      </c>
      <c r="B391" s="278" t="s">
        <v>194</v>
      </c>
      <c r="C391" s="37">
        <v>880619515</v>
      </c>
      <c r="D391" s="37">
        <v>2306341526</v>
      </c>
      <c r="E391" s="278" t="s">
        <v>139</v>
      </c>
      <c r="F391" s="278" t="s">
        <v>140</v>
      </c>
      <c r="G391" s="521" t="s">
        <v>168</v>
      </c>
      <c r="H391" s="521"/>
      <c r="I391" s="265">
        <v>44221</v>
      </c>
      <c r="J391" s="37"/>
      <c r="K391" s="37"/>
      <c r="L391" s="278" t="s">
        <v>6145</v>
      </c>
      <c r="M391" s="37">
        <v>626</v>
      </c>
      <c r="N391" s="37"/>
      <c r="O391" s="278" t="s">
        <v>11789</v>
      </c>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37"/>
      <c r="AN391" s="37"/>
      <c r="AO391" s="37"/>
      <c r="AP391" s="37"/>
      <c r="AQ391" s="37"/>
      <c r="AR391" s="37"/>
      <c r="AS391" s="37"/>
      <c r="AT391" s="37"/>
    </row>
    <row r="392" spans="1:46">
      <c r="A392" s="265">
        <v>44221</v>
      </c>
      <c r="B392" s="278" t="s">
        <v>194</v>
      </c>
      <c r="C392" s="37">
        <v>880613074</v>
      </c>
      <c r="D392" s="504" t="s">
        <v>11418</v>
      </c>
      <c r="E392" s="278" t="s">
        <v>152</v>
      </c>
      <c r="F392" s="278" t="s">
        <v>140</v>
      </c>
      <c r="G392" s="624" t="s">
        <v>142</v>
      </c>
      <c r="H392" s="521"/>
      <c r="I392" s="265">
        <v>44221</v>
      </c>
      <c r="J392" s="37"/>
      <c r="K392" s="37"/>
      <c r="L392" s="278" t="s">
        <v>142</v>
      </c>
      <c r="M392" s="37">
        <v>1935.12</v>
      </c>
      <c r="N392" s="37"/>
      <c r="O392" s="278" t="s">
        <v>11789</v>
      </c>
      <c r="P392" s="37"/>
      <c r="Q392" s="37"/>
      <c r="R392" s="37"/>
      <c r="S392" s="37"/>
      <c r="T392" s="37"/>
      <c r="U392" s="37"/>
      <c r="V392" s="37"/>
      <c r="W392" s="37"/>
      <c r="X392" s="37"/>
      <c r="Y392" s="37"/>
      <c r="Z392" s="37"/>
      <c r="AA392" s="37"/>
      <c r="AB392" s="37"/>
      <c r="AC392" s="37"/>
      <c r="AD392" s="37"/>
      <c r="AE392" s="37"/>
      <c r="AF392" s="37"/>
      <c r="AG392" s="37"/>
      <c r="AH392" s="37"/>
      <c r="AI392" s="37"/>
      <c r="AJ392" s="37"/>
      <c r="AK392" s="37"/>
      <c r="AL392" s="37"/>
      <c r="AM392" s="37"/>
      <c r="AN392" s="37"/>
      <c r="AO392" s="37"/>
      <c r="AP392" s="37"/>
      <c r="AQ392" s="37"/>
      <c r="AR392" s="37"/>
      <c r="AS392" s="37"/>
      <c r="AT392" s="37"/>
    </row>
    <row r="393" spans="1:46">
      <c r="A393" s="265">
        <v>44221</v>
      </c>
      <c r="B393" s="278" t="s">
        <v>194</v>
      </c>
      <c r="C393" s="521">
        <v>880159447</v>
      </c>
      <c r="D393" s="522" t="s">
        <v>11807</v>
      </c>
      <c r="E393" s="278" t="s">
        <v>139</v>
      </c>
      <c r="F393" s="278" t="s">
        <v>140</v>
      </c>
      <c r="G393" s="521" t="s">
        <v>319</v>
      </c>
      <c r="H393" s="521"/>
      <c r="I393" s="265">
        <v>44221</v>
      </c>
      <c r="J393" s="37"/>
      <c r="K393" s="37"/>
      <c r="L393" s="637" t="s">
        <v>319</v>
      </c>
      <c r="M393" s="37">
        <v>74</v>
      </c>
      <c r="N393" s="37"/>
      <c r="O393" s="278" t="s">
        <v>11820</v>
      </c>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37"/>
      <c r="AN393" s="37"/>
      <c r="AO393" s="37"/>
      <c r="AP393" s="37"/>
      <c r="AQ393" s="37"/>
      <c r="AR393" s="37"/>
      <c r="AS393" s="37"/>
      <c r="AT393" s="37"/>
    </row>
    <row r="394" spans="1:46">
      <c r="A394" s="265">
        <v>44221</v>
      </c>
      <c r="B394" s="278" t="s">
        <v>194</v>
      </c>
      <c r="C394" s="37">
        <v>883058092</v>
      </c>
      <c r="D394" s="504" t="s">
        <v>11829</v>
      </c>
      <c r="E394" s="278" t="s">
        <v>139</v>
      </c>
      <c r="F394" s="278" t="s">
        <v>140</v>
      </c>
      <c r="G394" s="624" t="s">
        <v>172</v>
      </c>
      <c r="H394" s="521"/>
      <c r="I394" s="265">
        <v>44221</v>
      </c>
      <c r="J394" s="37"/>
      <c r="K394" s="37"/>
      <c r="L394" s="278" t="s">
        <v>172</v>
      </c>
      <c r="M394" s="37">
        <v>7.1</v>
      </c>
      <c r="N394" s="37"/>
      <c r="O394" s="278" t="s">
        <v>11819</v>
      </c>
      <c r="P394" s="37"/>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37"/>
      <c r="AN394" s="37"/>
      <c r="AO394" s="37"/>
      <c r="AP394" s="37"/>
      <c r="AQ394" s="37"/>
      <c r="AR394" s="37"/>
      <c r="AS394" s="37"/>
      <c r="AT394" s="37"/>
    </row>
    <row r="395" spans="1:46">
      <c r="A395" s="265">
        <v>44221</v>
      </c>
      <c r="B395" s="278" t="s">
        <v>194</v>
      </c>
      <c r="C395" s="37">
        <v>881833496</v>
      </c>
      <c r="D395" s="504" t="s">
        <v>4512</v>
      </c>
      <c r="E395" s="278" t="s">
        <v>152</v>
      </c>
      <c r="F395" s="278" t="s">
        <v>140</v>
      </c>
      <c r="G395" s="624" t="s">
        <v>142</v>
      </c>
      <c r="H395" s="521"/>
      <c r="I395" s="265">
        <v>44221</v>
      </c>
      <c r="J395" s="37"/>
      <c r="K395" s="37"/>
      <c r="L395" s="278" t="s">
        <v>142</v>
      </c>
      <c r="M395" s="37">
        <v>3708</v>
      </c>
      <c r="N395" s="37"/>
      <c r="O395" s="278" t="s">
        <v>11789</v>
      </c>
      <c r="P395" s="37"/>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37"/>
      <c r="AN395" s="37"/>
      <c r="AO395" s="37"/>
      <c r="AP395" s="37"/>
      <c r="AQ395" s="37"/>
      <c r="AR395" s="37"/>
      <c r="AS395" s="37"/>
      <c r="AT395" s="37"/>
    </row>
    <row r="396" spans="1:46">
      <c r="A396" s="265">
        <v>44221</v>
      </c>
      <c r="B396" s="278" t="s">
        <v>194</v>
      </c>
      <c r="C396" s="37">
        <v>883430821</v>
      </c>
      <c r="D396" s="504" t="s">
        <v>11830</v>
      </c>
      <c r="E396" s="278" t="s">
        <v>152</v>
      </c>
      <c r="F396" s="278" t="s">
        <v>140</v>
      </c>
      <c r="G396" s="624" t="s">
        <v>176</v>
      </c>
      <c r="H396" s="521"/>
      <c r="I396" s="265">
        <v>44221</v>
      </c>
      <c r="J396" s="37"/>
      <c r="K396" s="37"/>
      <c r="L396" s="278" t="s">
        <v>176</v>
      </c>
      <c r="M396" s="37">
        <v>9.9</v>
      </c>
      <c r="N396" s="37"/>
      <c r="O396" s="278" t="s">
        <v>11820</v>
      </c>
      <c r="P396" s="37"/>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37"/>
      <c r="AN396" s="37"/>
      <c r="AO396" s="37"/>
      <c r="AP396" s="37"/>
      <c r="AQ396" s="37"/>
      <c r="AR396" s="37"/>
      <c r="AS396" s="37"/>
      <c r="AT396" s="37"/>
    </row>
    <row r="397" spans="1:46">
      <c r="A397" s="265">
        <v>44221</v>
      </c>
      <c r="B397" s="278" t="s">
        <v>194</v>
      </c>
      <c r="C397" s="521">
        <v>880457490</v>
      </c>
      <c r="D397" s="522" t="s">
        <v>11831</v>
      </c>
      <c r="E397" s="278" t="s">
        <v>139</v>
      </c>
      <c r="F397" s="278" t="s">
        <v>140</v>
      </c>
      <c r="G397" s="624" t="s">
        <v>142</v>
      </c>
      <c r="H397" s="521"/>
      <c r="I397" s="265">
        <v>44221</v>
      </c>
      <c r="J397" s="37"/>
      <c r="K397" s="37"/>
      <c r="L397" s="278" t="s">
        <v>142</v>
      </c>
      <c r="M397" s="37">
        <v>2372.4</v>
      </c>
      <c r="N397" s="37"/>
      <c r="O397" s="278" t="s">
        <v>11789</v>
      </c>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37"/>
      <c r="AN397" s="37"/>
      <c r="AO397" s="37"/>
      <c r="AP397" s="37"/>
      <c r="AQ397" s="37"/>
      <c r="AR397" s="37"/>
      <c r="AS397" s="37"/>
      <c r="AT397" s="37"/>
    </row>
    <row r="398" spans="1:46">
      <c r="A398" s="265">
        <v>44221</v>
      </c>
      <c r="B398" s="278" t="s">
        <v>157</v>
      </c>
      <c r="C398" s="37">
        <v>882721658</v>
      </c>
      <c r="D398" s="504" t="s">
        <v>5850</v>
      </c>
      <c r="E398" s="278" t="s">
        <v>139</v>
      </c>
      <c r="F398" s="278" t="s">
        <v>140</v>
      </c>
      <c r="G398" s="624" t="s">
        <v>182</v>
      </c>
      <c r="H398" s="521"/>
      <c r="I398" s="265">
        <v>44221</v>
      </c>
      <c r="J398" s="37"/>
      <c r="K398" s="37"/>
      <c r="L398" s="278" t="s">
        <v>182</v>
      </c>
      <c r="M398" s="37">
        <v>31228.68</v>
      </c>
      <c r="N398" s="37"/>
      <c r="O398" s="278" t="s">
        <v>2876</v>
      </c>
      <c r="P398" s="37"/>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37"/>
      <c r="AN398" s="37"/>
      <c r="AO398" s="37"/>
      <c r="AP398" s="37"/>
      <c r="AQ398" s="37"/>
      <c r="AR398" s="37"/>
      <c r="AS398" s="37"/>
      <c r="AT398" s="37"/>
    </row>
    <row r="399" spans="1:46">
      <c r="A399" s="265">
        <v>44207</v>
      </c>
      <c r="B399" s="278" t="s">
        <v>167</v>
      </c>
      <c r="C399" s="37">
        <v>880033935</v>
      </c>
      <c r="D399" s="504"/>
      <c r="E399" s="278" t="s">
        <v>139</v>
      </c>
      <c r="F399" s="278" t="s">
        <v>140</v>
      </c>
      <c r="G399" s="37" t="s">
        <v>168</v>
      </c>
      <c r="H399" s="37"/>
      <c r="I399" s="265">
        <v>44215</v>
      </c>
      <c r="J399" s="37"/>
      <c r="K399" s="37"/>
      <c r="L399" s="278" t="s">
        <v>168</v>
      </c>
      <c r="M399" s="37">
        <v>470</v>
      </c>
      <c r="N399" s="37"/>
      <c r="O399" s="278"/>
      <c r="P399" s="37"/>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37"/>
      <c r="AN399" s="37"/>
      <c r="AO399" s="37"/>
      <c r="AP399" s="37"/>
      <c r="AQ399" s="37"/>
      <c r="AR399" s="37"/>
      <c r="AS399" s="37"/>
      <c r="AT399" s="37"/>
    </row>
    <row r="400" spans="1:46">
      <c r="A400" s="265">
        <v>44221</v>
      </c>
      <c r="B400" s="278" t="s">
        <v>146</v>
      </c>
      <c r="C400" s="37">
        <v>880033935</v>
      </c>
      <c r="D400" s="37">
        <v>2965873624</v>
      </c>
      <c r="E400" s="278" t="s">
        <v>139</v>
      </c>
      <c r="F400" s="278" t="s">
        <v>140</v>
      </c>
      <c r="G400" s="521"/>
      <c r="H400" s="521"/>
      <c r="I400" s="265">
        <v>44221</v>
      </c>
      <c r="J400" s="37"/>
      <c r="K400" s="37"/>
      <c r="L400" s="278" t="s">
        <v>168</v>
      </c>
      <c r="M400" s="37">
        <v>470</v>
      </c>
      <c r="N400" s="37"/>
      <c r="O400" s="618" t="s">
        <v>11819</v>
      </c>
      <c r="P400" s="37"/>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37"/>
      <c r="AN400" s="37"/>
      <c r="AO400" s="37"/>
      <c r="AP400" s="37"/>
      <c r="AQ400" s="37"/>
      <c r="AR400" s="37"/>
      <c r="AS400" s="37"/>
      <c r="AT400" s="37"/>
    </row>
    <row r="401" spans="1:46">
      <c r="A401" s="265">
        <v>44228</v>
      </c>
      <c r="B401" s="278" t="s">
        <v>146</v>
      </c>
      <c r="C401" s="37">
        <v>880033935</v>
      </c>
      <c r="D401" s="37">
        <v>2965873624</v>
      </c>
      <c r="E401" s="278" t="s">
        <v>139</v>
      </c>
      <c r="F401" s="278" t="s">
        <v>140</v>
      </c>
      <c r="G401" s="521"/>
      <c r="H401" s="521"/>
      <c r="I401" s="265">
        <v>44225</v>
      </c>
      <c r="J401" s="37"/>
      <c r="K401" s="37"/>
      <c r="L401" s="278" t="s">
        <v>168</v>
      </c>
      <c r="M401" s="37">
        <v>470</v>
      </c>
      <c r="N401" s="37"/>
      <c r="O401" s="618"/>
      <c r="P401" s="37"/>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37"/>
      <c r="AN401" s="37"/>
      <c r="AO401" s="37"/>
      <c r="AP401" s="37"/>
      <c r="AQ401" s="37"/>
      <c r="AR401" s="37"/>
      <c r="AS401" s="37"/>
      <c r="AT401" s="37"/>
    </row>
    <row r="402" spans="1:46">
      <c r="A402" s="265">
        <v>44222</v>
      </c>
      <c r="B402" s="278" t="s">
        <v>156</v>
      </c>
      <c r="C402" s="37">
        <v>880122446</v>
      </c>
      <c r="D402" s="530">
        <v>250339325</v>
      </c>
      <c r="E402" s="278" t="s">
        <v>139</v>
      </c>
      <c r="F402" s="278" t="s">
        <v>140</v>
      </c>
      <c r="G402" s="278" t="s">
        <v>142</v>
      </c>
      <c r="H402" s="521"/>
      <c r="I402" s="265">
        <v>44222</v>
      </c>
      <c r="J402" s="37"/>
      <c r="K402" s="37"/>
      <c r="L402" s="278" t="s">
        <v>142</v>
      </c>
      <c r="M402" s="37">
        <v>4609.4399999999996</v>
      </c>
      <c r="N402" s="37"/>
      <c r="O402" s="618"/>
      <c r="P402" s="37"/>
      <c r="Q402" s="37"/>
      <c r="R402" s="37"/>
      <c r="S402" s="37"/>
      <c r="T402" s="37"/>
      <c r="U402" s="37"/>
      <c r="V402" s="37"/>
      <c r="W402" s="37"/>
      <c r="X402" s="37"/>
      <c r="Y402" s="37"/>
      <c r="Z402" s="37"/>
      <c r="AA402" s="37"/>
      <c r="AB402" s="37"/>
      <c r="AC402" s="37"/>
      <c r="AD402" s="37"/>
      <c r="AE402" s="37"/>
      <c r="AF402" s="37"/>
      <c r="AG402" s="37"/>
      <c r="AH402" s="37"/>
      <c r="AI402" s="37"/>
      <c r="AJ402" s="37"/>
      <c r="AK402" s="37"/>
      <c r="AL402" s="37"/>
      <c r="AM402" s="37"/>
      <c r="AN402" s="37"/>
      <c r="AO402" s="37"/>
      <c r="AP402" s="37"/>
      <c r="AQ402" s="37"/>
      <c r="AR402" s="37"/>
      <c r="AS402" s="37"/>
      <c r="AT402" s="37"/>
    </row>
    <row r="403" spans="1:46">
      <c r="A403" s="265">
        <v>44222</v>
      </c>
      <c r="B403" s="278" t="s">
        <v>178</v>
      </c>
      <c r="C403" s="37">
        <v>882253506</v>
      </c>
      <c r="D403" s="37"/>
      <c r="E403" s="278" t="s">
        <v>139</v>
      </c>
      <c r="F403" s="278" t="s">
        <v>140</v>
      </c>
      <c r="G403" s="278" t="s">
        <v>294</v>
      </c>
      <c r="H403" s="521"/>
      <c r="I403" s="265">
        <v>44222</v>
      </c>
      <c r="J403" s="37"/>
      <c r="K403" s="37"/>
      <c r="L403" s="278" t="s">
        <v>190</v>
      </c>
      <c r="M403" s="37">
        <v>999</v>
      </c>
      <c r="N403" s="37"/>
      <c r="O403" s="618" t="s">
        <v>11832</v>
      </c>
      <c r="P403" s="37"/>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37"/>
      <c r="AN403" s="37"/>
      <c r="AO403" s="37"/>
      <c r="AP403" s="37"/>
      <c r="AQ403" s="37"/>
      <c r="AR403" s="37"/>
      <c r="AS403" s="37"/>
      <c r="AT403" s="37"/>
    </row>
    <row r="404" spans="1:46">
      <c r="A404" s="265">
        <v>44222</v>
      </c>
      <c r="B404" s="278" t="s">
        <v>178</v>
      </c>
      <c r="C404" s="37">
        <v>881439546</v>
      </c>
      <c r="D404" s="37"/>
      <c r="E404" s="278" t="s">
        <v>139</v>
      </c>
      <c r="F404" s="278" t="s">
        <v>140</v>
      </c>
      <c r="G404" s="278" t="s">
        <v>168</v>
      </c>
      <c r="H404" s="521"/>
      <c r="I404" s="265">
        <v>44222</v>
      </c>
      <c r="J404" s="37"/>
      <c r="K404" s="37"/>
      <c r="L404" s="278" t="s">
        <v>168</v>
      </c>
      <c r="M404" s="37">
        <v>470</v>
      </c>
      <c r="N404" s="37"/>
      <c r="O404" s="618" t="s">
        <v>11832</v>
      </c>
      <c r="P404" s="37"/>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37"/>
      <c r="AN404" s="37"/>
      <c r="AO404" s="37"/>
      <c r="AP404" s="37"/>
      <c r="AQ404" s="37"/>
      <c r="AR404" s="37"/>
      <c r="AS404" s="37"/>
      <c r="AT404" s="37"/>
    </row>
    <row r="405" spans="1:46">
      <c r="A405" s="265">
        <v>44222</v>
      </c>
      <c r="B405" s="278" t="s">
        <v>5589</v>
      </c>
      <c r="C405" s="37">
        <v>880029196</v>
      </c>
      <c r="D405" s="504">
        <v>1612557884</v>
      </c>
      <c r="E405" s="278" t="s">
        <v>139</v>
      </c>
      <c r="F405" s="278" t="s">
        <v>140</v>
      </c>
      <c r="G405" s="278" t="s">
        <v>142</v>
      </c>
      <c r="H405" s="521"/>
      <c r="I405" s="265">
        <v>44222</v>
      </c>
      <c r="J405" s="37"/>
      <c r="K405" s="37"/>
      <c r="L405" s="278" t="s">
        <v>181</v>
      </c>
      <c r="M405" s="37">
        <v>290</v>
      </c>
      <c r="N405" s="37"/>
      <c r="O405" s="618" t="s">
        <v>11816</v>
      </c>
      <c r="P405" s="37"/>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37"/>
      <c r="AN405" s="37"/>
      <c r="AO405" s="37"/>
      <c r="AP405" s="37"/>
      <c r="AQ405" s="37"/>
      <c r="AR405" s="37"/>
      <c r="AS405" s="37"/>
      <c r="AT405" s="37"/>
    </row>
    <row r="406" spans="1:46">
      <c r="A406" s="265">
        <v>44222</v>
      </c>
      <c r="B406" s="278" t="s">
        <v>178</v>
      </c>
      <c r="C406" s="638">
        <v>881476447</v>
      </c>
      <c r="D406" s="37"/>
      <c r="E406" s="638"/>
      <c r="F406" s="278" t="s">
        <v>140</v>
      </c>
      <c r="G406" s="278" t="s">
        <v>142</v>
      </c>
      <c r="H406" s="521"/>
      <c r="I406" s="265">
        <v>44222</v>
      </c>
      <c r="J406" s="37"/>
      <c r="K406" s="37"/>
      <c r="L406" s="278" t="s">
        <v>142</v>
      </c>
      <c r="M406" s="37">
        <v>69.5</v>
      </c>
      <c r="N406" s="37"/>
      <c r="O406" s="618" t="s">
        <v>11819</v>
      </c>
      <c r="P406" s="37"/>
      <c r="Q406" s="37"/>
      <c r="R406" s="37"/>
      <c r="S406" s="37"/>
      <c r="T406" s="37"/>
      <c r="U406" s="37"/>
      <c r="V406" s="37"/>
      <c r="W406" s="37"/>
      <c r="X406" s="37"/>
      <c r="Y406" s="37"/>
      <c r="Z406" s="37"/>
      <c r="AA406" s="37"/>
      <c r="AB406" s="37"/>
      <c r="AC406" s="37"/>
      <c r="AD406" s="37"/>
      <c r="AE406" s="37"/>
      <c r="AF406" s="37"/>
      <c r="AG406" s="37"/>
      <c r="AH406" s="37"/>
      <c r="AI406" s="37"/>
      <c r="AJ406" s="37"/>
      <c r="AK406" s="37"/>
      <c r="AL406" s="37"/>
      <c r="AM406" s="37"/>
      <c r="AN406" s="37"/>
      <c r="AO406" s="37"/>
      <c r="AP406" s="37"/>
      <c r="AQ406" s="37"/>
      <c r="AR406" s="37"/>
      <c r="AS406" s="37"/>
      <c r="AT406" s="37"/>
    </row>
    <row r="407" spans="1:46">
      <c r="A407" s="265">
        <v>44222</v>
      </c>
      <c r="B407" s="278" t="s">
        <v>154</v>
      </c>
      <c r="C407" s="37">
        <v>882586053</v>
      </c>
      <c r="D407" s="504" t="s">
        <v>11833</v>
      </c>
      <c r="E407" s="278" t="s">
        <v>139</v>
      </c>
      <c r="F407" s="278" t="s">
        <v>140</v>
      </c>
      <c r="G407" s="278" t="s">
        <v>168</v>
      </c>
      <c r="H407" s="521"/>
      <c r="I407" s="265">
        <v>44222</v>
      </c>
      <c r="J407" s="37"/>
      <c r="K407" s="37"/>
      <c r="L407" s="278" t="s">
        <v>168</v>
      </c>
      <c r="M407" s="37">
        <v>420</v>
      </c>
      <c r="N407" s="37"/>
      <c r="O407" s="278" t="s">
        <v>11832</v>
      </c>
      <c r="P407" s="37"/>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37"/>
      <c r="AN407" s="37"/>
      <c r="AO407" s="37"/>
      <c r="AP407" s="37"/>
      <c r="AQ407" s="37"/>
      <c r="AR407" s="37"/>
      <c r="AS407" s="37"/>
      <c r="AT407" s="37"/>
    </row>
    <row r="408" spans="1:46">
      <c r="A408" s="265">
        <v>44224</v>
      </c>
      <c r="B408" s="278" t="s">
        <v>154</v>
      </c>
      <c r="C408" s="37">
        <v>882586053</v>
      </c>
      <c r="D408" s="504" t="s">
        <v>11833</v>
      </c>
      <c r="E408" s="278" t="s">
        <v>139</v>
      </c>
      <c r="F408" s="278" t="s">
        <v>140</v>
      </c>
      <c r="G408" s="278" t="s">
        <v>168</v>
      </c>
      <c r="H408" s="521"/>
      <c r="I408" s="265">
        <v>44224</v>
      </c>
      <c r="J408" s="37"/>
      <c r="K408" s="37"/>
      <c r="L408" s="278" t="s">
        <v>168</v>
      </c>
      <c r="M408" s="37">
        <v>420</v>
      </c>
      <c r="N408" s="37"/>
      <c r="O408" s="278" t="s">
        <v>11550</v>
      </c>
      <c r="P408" s="37"/>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37"/>
      <c r="AN408" s="37"/>
      <c r="AO408" s="37"/>
      <c r="AP408" s="37"/>
      <c r="AQ408" s="37"/>
      <c r="AR408" s="37"/>
      <c r="AS408" s="37"/>
      <c r="AT408" s="37"/>
    </row>
    <row r="409" spans="1:46">
      <c r="A409" s="265">
        <v>44222</v>
      </c>
      <c r="B409" s="278" t="s">
        <v>146</v>
      </c>
      <c r="C409" s="37">
        <v>882042208</v>
      </c>
      <c r="D409" s="504" t="s">
        <v>11834</v>
      </c>
      <c r="E409" s="278" t="s">
        <v>139</v>
      </c>
      <c r="F409" s="278" t="s">
        <v>140</v>
      </c>
      <c r="G409" s="624" t="s">
        <v>187</v>
      </c>
      <c r="H409" s="521"/>
      <c r="I409" s="37"/>
      <c r="J409" s="37"/>
      <c r="K409" s="37"/>
      <c r="L409" s="37"/>
      <c r="M409" s="37"/>
      <c r="N409" s="37"/>
      <c r="O409" s="37"/>
      <c r="P409" s="278" t="s">
        <v>11740</v>
      </c>
      <c r="Q409" s="572"/>
      <c r="R409" s="37"/>
      <c r="S409" s="37"/>
      <c r="T409" s="37"/>
      <c r="U409" s="37"/>
      <c r="V409" s="37"/>
      <c r="W409" s="37"/>
      <c r="X409" s="37"/>
      <c r="Y409" s="37"/>
      <c r="Z409" s="37"/>
      <c r="AA409" s="37"/>
      <c r="AB409" s="37"/>
      <c r="AC409" s="37"/>
      <c r="AD409" s="37"/>
      <c r="AE409" s="37"/>
      <c r="AF409" s="37"/>
      <c r="AG409" s="37"/>
      <c r="AH409" s="37"/>
      <c r="AI409" s="37"/>
      <c r="AJ409" s="37"/>
      <c r="AK409" s="37"/>
      <c r="AL409" s="37"/>
      <c r="AM409" s="37"/>
      <c r="AN409" s="37"/>
      <c r="AO409" s="37"/>
      <c r="AP409" s="37"/>
      <c r="AQ409" s="37"/>
      <c r="AR409" s="37"/>
      <c r="AS409" s="37"/>
      <c r="AT409" s="37"/>
    </row>
    <row r="410" spans="1:46">
      <c r="A410" s="265">
        <v>44222</v>
      </c>
      <c r="B410" s="278" t="s">
        <v>146</v>
      </c>
      <c r="C410" s="37">
        <v>882559698</v>
      </c>
      <c r="D410" s="504" t="s">
        <v>11835</v>
      </c>
      <c r="E410" s="278" t="s">
        <v>139</v>
      </c>
      <c r="F410" s="278" t="s">
        <v>140</v>
      </c>
      <c r="G410" s="624" t="s">
        <v>287</v>
      </c>
      <c r="H410" s="521"/>
      <c r="I410" s="37"/>
      <c r="J410" s="37"/>
      <c r="K410" s="37"/>
      <c r="L410" s="37"/>
      <c r="M410" s="37"/>
      <c r="N410" s="37"/>
      <c r="O410" s="37"/>
      <c r="P410" s="278" t="s">
        <v>11740</v>
      </c>
      <c r="Q410" s="572"/>
      <c r="R410" s="37"/>
      <c r="S410" s="37"/>
      <c r="T410" s="37"/>
      <c r="U410" s="37"/>
      <c r="V410" s="37"/>
      <c r="W410" s="37"/>
      <c r="X410" s="37"/>
      <c r="Y410" s="37"/>
      <c r="Z410" s="37"/>
      <c r="AA410" s="37"/>
      <c r="AB410" s="37"/>
      <c r="AC410" s="37"/>
      <c r="AD410" s="37"/>
      <c r="AE410" s="37"/>
      <c r="AF410" s="37"/>
      <c r="AG410" s="37"/>
      <c r="AH410" s="37"/>
      <c r="AI410" s="37"/>
      <c r="AJ410" s="37"/>
      <c r="AK410" s="37"/>
      <c r="AL410" s="37"/>
      <c r="AM410" s="37"/>
      <c r="AN410" s="37"/>
      <c r="AO410" s="37"/>
      <c r="AP410" s="37"/>
      <c r="AQ410" s="37"/>
      <c r="AR410" s="37"/>
      <c r="AS410" s="37"/>
      <c r="AT410" s="37"/>
    </row>
    <row r="411" spans="1:46">
      <c r="A411" s="265">
        <v>44222</v>
      </c>
      <c r="B411" s="278" t="s">
        <v>178</v>
      </c>
      <c r="C411" s="37">
        <v>882077779</v>
      </c>
      <c r="D411" s="37"/>
      <c r="E411" s="278" t="s">
        <v>139</v>
      </c>
      <c r="F411" s="278" t="s">
        <v>140</v>
      </c>
      <c r="G411" s="278" t="s">
        <v>142</v>
      </c>
      <c r="H411" s="521"/>
      <c r="I411" s="265">
        <v>44222</v>
      </c>
      <c r="J411" s="37"/>
      <c r="K411" s="37"/>
      <c r="L411" s="278" t="s">
        <v>142</v>
      </c>
      <c r="M411" s="37">
        <v>607</v>
      </c>
      <c r="N411" s="37"/>
      <c r="O411" s="278" t="s">
        <v>564</v>
      </c>
      <c r="P411" s="37"/>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37"/>
      <c r="AN411" s="37"/>
      <c r="AO411" s="37"/>
      <c r="AP411" s="37"/>
      <c r="AQ411" s="37"/>
      <c r="AR411" s="37"/>
      <c r="AS411" s="37"/>
      <c r="AT411" s="37"/>
    </row>
    <row r="412" spans="1:46">
      <c r="A412" s="265">
        <v>44222</v>
      </c>
      <c r="B412" s="278" t="s">
        <v>157</v>
      </c>
      <c r="C412" s="525">
        <v>882902499</v>
      </c>
      <c r="D412" s="504" t="s">
        <v>11836</v>
      </c>
      <c r="E412" s="278" t="s">
        <v>139</v>
      </c>
      <c r="F412" s="278" t="s">
        <v>140</v>
      </c>
      <c r="G412" s="278" t="s">
        <v>338</v>
      </c>
      <c r="H412" s="521"/>
      <c r="I412" s="265">
        <v>44222</v>
      </c>
      <c r="J412" s="37"/>
      <c r="K412" s="37"/>
      <c r="L412" s="278" t="s">
        <v>338</v>
      </c>
      <c r="M412" s="37">
        <v>3999</v>
      </c>
      <c r="N412" s="37"/>
      <c r="O412" s="278" t="s">
        <v>11832</v>
      </c>
      <c r="P412" s="37"/>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37"/>
      <c r="AN412" s="37"/>
      <c r="AO412" s="37"/>
      <c r="AP412" s="37"/>
      <c r="AQ412" s="37"/>
      <c r="AR412" s="37"/>
      <c r="AS412" s="37"/>
      <c r="AT412" s="37"/>
    </row>
    <row r="413" spans="1:46">
      <c r="A413" s="265">
        <v>44222</v>
      </c>
      <c r="B413" s="278" t="s">
        <v>175</v>
      </c>
      <c r="C413" s="521">
        <v>882605359</v>
      </c>
      <c r="D413" s="37"/>
      <c r="E413" s="278" t="s">
        <v>139</v>
      </c>
      <c r="F413" s="278" t="s">
        <v>140</v>
      </c>
      <c r="G413" s="278" t="s">
        <v>148</v>
      </c>
      <c r="H413" s="521"/>
      <c r="I413" s="265">
        <v>44222</v>
      </c>
      <c r="J413" s="37"/>
      <c r="K413" s="37"/>
      <c r="L413" s="278" t="s">
        <v>148</v>
      </c>
      <c r="M413" s="37">
        <v>16</v>
      </c>
      <c r="N413" s="37"/>
      <c r="O413" s="278" t="s">
        <v>11832</v>
      </c>
      <c r="P413" s="37"/>
      <c r="Q413" s="37"/>
      <c r="R413" s="37"/>
      <c r="S413" s="37"/>
      <c r="T413" s="37"/>
      <c r="U413" s="37"/>
      <c r="V413" s="37"/>
      <c r="W413" s="37"/>
      <c r="X413" s="37"/>
      <c r="Y413" s="37"/>
      <c r="Z413" s="37"/>
      <c r="AA413" s="37"/>
      <c r="AB413" s="37"/>
      <c r="AC413" s="37"/>
      <c r="AD413" s="37"/>
      <c r="AE413" s="37"/>
      <c r="AF413" s="37"/>
      <c r="AG413" s="37"/>
      <c r="AH413" s="37"/>
      <c r="AI413" s="37"/>
      <c r="AJ413" s="37"/>
      <c r="AK413" s="37"/>
      <c r="AL413" s="37"/>
      <c r="AM413" s="37"/>
      <c r="AN413" s="37"/>
      <c r="AO413" s="37"/>
      <c r="AP413" s="37"/>
      <c r="AQ413" s="37"/>
      <c r="AR413" s="37"/>
      <c r="AS413" s="37"/>
      <c r="AT413" s="37"/>
    </row>
    <row r="414" spans="1:46">
      <c r="A414" s="265">
        <v>44222</v>
      </c>
      <c r="B414" s="278" t="s">
        <v>281</v>
      </c>
      <c r="C414" s="521">
        <v>883091993</v>
      </c>
      <c r="D414" s="517" t="s">
        <v>11837</v>
      </c>
      <c r="E414" s="278" t="s">
        <v>152</v>
      </c>
      <c r="F414" s="278" t="s">
        <v>140</v>
      </c>
      <c r="G414" s="278" t="s">
        <v>142</v>
      </c>
      <c r="H414" s="521"/>
      <c r="I414" s="265">
        <v>44222</v>
      </c>
      <c r="J414" s="37"/>
      <c r="K414" s="37"/>
      <c r="L414" s="278" t="s">
        <v>142</v>
      </c>
      <c r="M414" s="37">
        <v>268</v>
      </c>
      <c r="N414" s="37"/>
      <c r="O414" s="278" t="s">
        <v>11832</v>
      </c>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37"/>
      <c r="AN414" s="37"/>
      <c r="AO414" s="37"/>
      <c r="AP414" s="37"/>
      <c r="AQ414" s="37"/>
      <c r="AR414" s="37"/>
      <c r="AS414" s="37"/>
      <c r="AT414" s="37"/>
    </row>
    <row r="415" spans="1:46">
      <c r="A415" s="265">
        <v>44222</v>
      </c>
      <c r="B415" s="278" t="s">
        <v>5589</v>
      </c>
      <c r="C415" s="521">
        <v>881840013</v>
      </c>
      <c r="D415" s="504" t="s">
        <v>11838</v>
      </c>
      <c r="E415" s="278" t="s">
        <v>139</v>
      </c>
      <c r="F415" s="278" t="s">
        <v>139</v>
      </c>
      <c r="G415" s="278" t="s">
        <v>213</v>
      </c>
      <c r="H415" s="521"/>
      <c r="I415" s="265">
        <v>44222</v>
      </c>
      <c r="J415" s="37"/>
      <c r="K415" s="37"/>
      <c r="L415" s="624" t="s">
        <v>213</v>
      </c>
      <c r="M415" s="37">
        <v>999</v>
      </c>
      <c r="N415" s="37"/>
      <c r="O415" s="278" t="s">
        <v>11832</v>
      </c>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37"/>
      <c r="AN415" s="37"/>
      <c r="AO415" s="37"/>
      <c r="AP415" s="37"/>
      <c r="AQ415" s="37"/>
      <c r="AR415" s="37"/>
      <c r="AS415" s="37"/>
      <c r="AT415" s="37"/>
    </row>
    <row r="416" spans="1:46">
      <c r="A416" s="265">
        <v>44222</v>
      </c>
      <c r="B416" s="278" t="s">
        <v>281</v>
      </c>
      <c r="C416" s="521">
        <v>881186637</v>
      </c>
      <c r="D416" s="37"/>
      <c r="E416" s="278" t="s">
        <v>152</v>
      </c>
      <c r="F416" s="278" t="s">
        <v>140</v>
      </c>
      <c r="G416" s="278" t="s">
        <v>225</v>
      </c>
      <c r="H416" s="521"/>
      <c r="I416" s="265">
        <v>44222</v>
      </c>
      <c r="J416" s="37"/>
      <c r="K416" s="37"/>
      <c r="L416" s="624" t="s">
        <v>225</v>
      </c>
      <c r="M416" s="37">
        <v>5.05</v>
      </c>
      <c r="N416" s="37"/>
      <c r="O416" s="278" t="s">
        <v>11832</v>
      </c>
      <c r="P416" s="37"/>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37"/>
      <c r="AN416" s="37"/>
      <c r="AO416" s="37"/>
      <c r="AP416" s="37"/>
      <c r="AQ416" s="37"/>
      <c r="AR416" s="37"/>
      <c r="AS416" s="37"/>
      <c r="AT416" s="37"/>
    </row>
    <row r="417" spans="1:46">
      <c r="A417" s="265">
        <v>44222</v>
      </c>
      <c r="B417" s="278" t="s">
        <v>175</v>
      </c>
      <c r="C417" s="37">
        <v>881818161</v>
      </c>
      <c r="D417" s="37"/>
      <c r="E417" s="278" t="s">
        <v>139</v>
      </c>
      <c r="F417" s="278" t="s">
        <v>140</v>
      </c>
      <c r="G417" s="278" t="s">
        <v>142</v>
      </c>
      <c r="H417" s="521"/>
      <c r="I417" s="265">
        <v>44222</v>
      </c>
      <c r="J417" s="37"/>
      <c r="K417" s="37"/>
      <c r="L417" s="278" t="s">
        <v>142</v>
      </c>
      <c r="M417" s="37">
        <v>2901.6</v>
      </c>
      <c r="N417" s="37"/>
      <c r="O417" s="278" t="s">
        <v>11832</v>
      </c>
      <c r="P417" s="37"/>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37"/>
      <c r="AN417" s="37"/>
      <c r="AO417" s="37"/>
      <c r="AP417" s="37"/>
      <c r="AQ417" s="37"/>
      <c r="AR417" s="37"/>
      <c r="AS417" s="37"/>
      <c r="AT417" s="37"/>
    </row>
    <row r="418" spans="1:46">
      <c r="A418" s="265">
        <v>44222</v>
      </c>
      <c r="B418" s="278" t="s">
        <v>175</v>
      </c>
      <c r="C418" s="37">
        <v>881921819</v>
      </c>
      <c r="D418" s="37"/>
      <c r="E418" s="278" t="s">
        <v>139</v>
      </c>
      <c r="F418" s="278" t="s">
        <v>140</v>
      </c>
      <c r="G418" s="278" t="s">
        <v>168</v>
      </c>
      <c r="H418" s="521"/>
      <c r="I418" s="265">
        <v>44222</v>
      </c>
      <c r="J418" s="37"/>
      <c r="K418" s="37"/>
      <c r="L418" s="278" t="s">
        <v>168</v>
      </c>
      <c r="M418" s="37">
        <v>100</v>
      </c>
      <c r="N418" s="37"/>
      <c r="O418" s="278" t="s">
        <v>11832</v>
      </c>
      <c r="P418" s="37"/>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37"/>
      <c r="AN418" s="37"/>
      <c r="AO418" s="37"/>
      <c r="AP418" s="37"/>
      <c r="AQ418" s="37"/>
      <c r="AR418" s="37"/>
      <c r="AS418" s="37"/>
      <c r="AT418" s="37"/>
    </row>
    <row r="419" spans="1:46">
      <c r="A419" s="265">
        <v>44222</v>
      </c>
      <c r="B419" s="278" t="s">
        <v>194</v>
      </c>
      <c r="C419" s="37">
        <v>882874413</v>
      </c>
      <c r="D419" s="504" t="s">
        <v>9184</v>
      </c>
      <c r="E419" s="278" t="s">
        <v>139</v>
      </c>
      <c r="F419" s="278" t="s">
        <v>140</v>
      </c>
      <c r="G419" s="278"/>
      <c r="H419" s="521"/>
      <c r="I419" s="265">
        <v>44222</v>
      </c>
      <c r="J419" s="37"/>
      <c r="K419" s="37"/>
      <c r="L419" s="278" t="s">
        <v>11839</v>
      </c>
      <c r="M419" s="37">
        <v>2322</v>
      </c>
      <c r="N419" s="37"/>
      <c r="O419" s="37" t="s">
        <v>11832</v>
      </c>
      <c r="P419" s="37"/>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37"/>
      <c r="AN419" s="37"/>
      <c r="AO419" s="37"/>
      <c r="AP419" s="37"/>
      <c r="AQ419" s="37"/>
      <c r="AR419" s="37"/>
      <c r="AS419" s="37"/>
      <c r="AT419" s="37"/>
    </row>
    <row r="420" spans="1:46">
      <c r="A420" s="265">
        <v>44222</v>
      </c>
      <c r="B420" s="278" t="s">
        <v>194</v>
      </c>
      <c r="C420" s="37">
        <v>883423258</v>
      </c>
      <c r="D420" s="504" t="s">
        <v>11840</v>
      </c>
      <c r="E420" s="278" t="s">
        <v>139</v>
      </c>
      <c r="F420" s="278" t="s">
        <v>140</v>
      </c>
      <c r="G420" s="278"/>
      <c r="H420" s="521"/>
      <c r="I420" s="265">
        <v>44222</v>
      </c>
      <c r="J420" s="37"/>
      <c r="K420" s="37"/>
      <c r="L420" s="278" t="s">
        <v>11841</v>
      </c>
      <c r="M420" s="37">
        <v>360</v>
      </c>
      <c r="N420" s="37"/>
      <c r="O420" s="37" t="s">
        <v>11832</v>
      </c>
      <c r="P420" s="37"/>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37"/>
      <c r="AN420" s="37"/>
      <c r="AO420" s="37"/>
      <c r="AP420" s="37"/>
      <c r="AQ420" s="37"/>
      <c r="AR420" s="37"/>
      <c r="AS420" s="37"/>
      <c r="AT420" s="37"/>
    </row>
    <row r="421" spans="1:46">
      <c r="A421" s="265">
        <v>44222</v>
      </c>
      <c r="B421" s="278" t="s">
        <v>194</v>
      </c>
      <c r="C421" s="37">
        <v>880362695</v>
      </c>
      <c r="D421" s="504" t="s">
        <v>11408</v>
      </c>
      <c r="E421" s="278" t="s">
        <v>139</v>
      </c>
      <c r="F421" s="278" t="s">
        <v>140</v>
      </c>
      <c r="G421" s="278"/>
      <c r="H421" s="521"/>
      <c r="I421" s="265">
        <v>44222</v>
      </c>
      <c r="J421" s="37"/>
      <c r="K421" s="37"/>
      <c r="L421" s="278" t="s">
        <v>11842</v>
      </c>
      <c r="M421" s="37">
        <v>343.97</v>
      </c>
      <c r="N421" s="37"/>
      <c r="O421" s="37" t="s">
        <v>11832</v>
      </c>
      <c r="P421" s="37"/>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37"/>
      <c r="AN421" s="37"/>
      <c r="AO421" s="37"/>
      <c r="AP421" s="37"/>
      <c r="AQ421" s="37"/>
      <c r="AR421" s="37"/>
      <c r="AS421" s="37"/>
      <c r="AT421" s="37"/>
    </row>
    <row r="422" spans="1:46">
      <c r="A422" s="265">
        <v>44222</v>
      </c>
      <c r="B422" s="278" t="s">
        <v>194</v>
      </c>
      <c r="C422" s="37">
        <v>883430821</v>
      </c>
      <c r="D422" s="504" t="s">
        <v>11830</v>
      </c>
      <c r="E422" s="278" t="s">
        <v>152</v>
      </c>
      <c r="F422" s="278" t="s">
        <v>140</v>
      </c>
      <c r="G422" s="278"/>
      <c r="H422" s="521"/>
      <c r="I422" s="265">
        <v>44222</v>
      </c>
      <c r="J422" s="37"/>
      <c r="K422" s="37"/>
      <c r="L422" s="278" t="s">
        <v>11558</v>
      </c>
      <c r="M422" s="37">
        <v>175</v>
      </c>
      <c r="N422" s="37"/>
      <c r="O422" s="37" t="s">
        <v>11832</v>
      </c>
      <c r="P422" s="37"/>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37"/>
      <c r="AN422" s="37"/>
      <c r="AO422" s="37"/>
      <c r="AP422" s="37"/>
      <c r="AQ422" s="37"/>
      <c r="AR422" s="37"/>
      <c r="AS422" s="37"/>
      <c r="AT422" s="37"/>
    </row>
    <row r="423" spans="1:46">
      <c r="A423" s="265">
        <v>44222</v>
      </c>
      <c r="B423" s="278" t="s">
        <v>194</v>
      </c>
      <c r="C423" s="37">
        <v>880613074</v>
      </c>
      <c r="D423" s="504" t="s">
        <v>11418</v>
      </c>
      <c r="E423" s="278" t="s">
        <v>152</v>
      </c>
      <c r="F423" s="278" t="s">
        <v>140</v>
      </c>
      <c r="G423" s="635"/>
      <c r="H423" s="521"/>
      <c r="I423" s="265">
        <v>44222</v>
      </c>
      <c r="J423" s="37"/>
      <c r="K423" s="37"/>
      <c r="L423" s="278" t="s">
        <v>11842</v>
      </c>
      <c r="M423" s="37">
        <v>139</v>
      </c>
      <c r="N423" s="37"/>
      <c r="O423" s="37" t="s">
        <v>11832</v>
      </c>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37"/>
      <c r="AN423" s="37"/>
      <c r="AO423" s="37"/>
      <c r="AP423" s="37"/>
      <c r="AQ423" s="37"/>
      <c r="AR423" s="37"/>
      <c r="AS423" s="37"/>
      <c r="AT423" s="37"/>
    </row>
    <row r="424" spans="1:46">
      <c r="A424" s="265">
        <v>44222</v>
      </c>
      <c r="B424" s="278" t="s">
        <v>194</v>
      </c>
      <c r="C424" s="37">
        <v>881352797</v>
      </c>
      <c r="D424" s="504" t="s">
        <v>3060</v>
      </c>
      <c r="E424" s="278" t="s">
        <v>152</v>
      </c>
      <c r="F424" s="278" t="s">
        <v>140</v>
      </c>
      <c r="G424" s="635"/>
      <c r="H424" s="521"/>
      <c r="I424" s="265">
        <v>44222</v>
      </c>
      <c r="J424" s="37"/>
      <c r="K424" s="37"/>
      <c r="L424" s="278" t="s">
        <v>11842</v>
      </c>
      <c r="M424" s="37">
        <v>133</v>
      </c>
      <c r="N424" s="37"/>
      <c r="O424" s="37" t="s">
        <v>11832</v>
      </c>
      <c r="P424" s="37"/>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37"/>
      <c r="AN424" s="37"/>
      <c r="AO424" s="37"/>
      <c r="AP424" s="37"/>
      <c r="AQ424" s="37"/>
      <c r="AR424" s="37"/>
      <c r="AS424" s="37"/>
      <c r="AT424" s="37"/>
    </row>
    <row r="425" spans="1:46">
      <c r="A425" s="265">
        <v>44222</v>
      </c>
      <c r="B425" s="278" t="s">
        <v>194</v>
      </c>
      <c r="C425" s="37">
        <v>880385479</v>
      </c>
      <c r="D425" s="504" t="s">
        <v>4516</v>
      </c>
      <c r="E425" s="278" t="s">
        <v>139</v>
      </c>
      <c r="F425" s="278" t="s">
        <v>140</v>
      </c>
      <c r="G425" s="278"/>
      <c r="H425" s="521"/>
      <c r="I425" s="265">
        <v>44222</v>
      </c>
      <c r="J425" s="37"/>
      <c r="K425" s="37"/>
      <c r="L425" s="278" t="s">
        <v>11842</v>
      </c>
      <c r="M425" s="37">
        <v>90</v>
      </c>
      <c r="N425" s="37"/>
      <c r="O425" s="37" t="s">
        <v>11832</v>
      </c>
      <c r="P425" s="37"/>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37"/>
      <c r="AN425" s="37"/>
      <c r="AO425" s="37"/>
      <c r="AP425" s="37"/>
      <c r="AQ425" s="37"/>
      <c r="AR425" s="37"/>
      <c r="AS425" s="37"/>
      <c r="AT425" s="37"/>
    </row>
    <row r="426" spans="1:46">
      <c r="A426" s="265">
        <v>44222</v>
      </c>
      <c r="B426" s="278" t="s">
        <v>194</v>
      </c>
      <c r="C426" s="37">
        <v>883430821</v>
      </c>
      <c r="D426" s="504" t="s">
        <v>11830</v>
      </c>
      <c r="E426" s="278" t="s">
        <v>152</v>
      </c>
      <c r="F426" s="278" t="s">
        <v>140</v>
      </c>
      <c r="G426" s="278"/>
      <c r="H426" s="521"/>
      <c r="I426" s="265">
        <v>44222</v>
      </c>
      <c r="J426" s="37"/>
      <c r="K426" s="37"/>
      <c r="L426" s="278" t="s">
        <v>11558</v>
      </c>
      <c r="M426" s="37">
        <v>90</v>
      </c>
      <c r="N426" s="37"/>
      <c r="O426" s="37" t="s">
        <v>11832</v>
      </c>
      <c r="P426" s="37"/>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37"/>
      <c r="AN426" s="37"/>
      <c r="AO426" s="37"/>
      <c r="AP426" s="37"/>
      <c r="AQ426" s="37"/>
      <c r="AR426" s="37"/>
      <c r="AS426" s="37"/>
      <c r="AT426" s="37"/>
    </row>
    <row r="427" spans="1:46">
      <c r="A427" s="265">
        <v>44222</v>
      </c>
      <c r="B427" s="278" t="s">
        <v>194</v>
      </c>
      <c r="C427" s="37">
        <v>880385479</v>
      </c>
      <c r="D427" s="504">
        <v>434472185</v>
      </c>
      <c r="E427" s="278" t="s">
        <v>139</v>
      </c>
      <c r="F427" s="278" t="s">
        <v>140</v>
      </c>
      <c r="G427" s="278"/>
      <c r="H427" s="521"/>
      <c r="I427" s="265">
        <v>44222</v>
      </c>
      <c r="J427" s="37"/>
      <c r="K427" s="37"/>
      <c r="L427" s="278" t="s">
        <v>11842</v>
      </c>
      <c r="M427" s="37">
        <v>29.6</v>
      </c>
      <c r="N427" s="37"/>
      <c r="O427" s="37" t="s">
        <v>11832</v>
      </c>
      <c r="P427" s="37"/>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37"/>
      <c r="AN427" s="37"/>
      <c r="AO427" s="37"/>
      <c r="AP427" s="37"/>
      <c r="AQ427" s="37"/>
      <c r="AR427" s="37"/>
      <c r="AS427" s="37"/>
      <c r="AT427" s="37"/>
    </row>
    <row r="428" spans="1:46">
      <c r="A428" s="265">
        <v>44222</v>
      </c>
      <c r="B428" s="278" t="s">
        <v>194</v>
      </c>
      <c r="C428" s="37">
        <v>880385479</v>
      </c>
      <c r="D428" s="504">
        <v>434472185</v>
      </c>
      <c r="E428" s="278" t="s">
        <v>139</v>
      </c>
      <c r="F428" s="278" t="s">
        <v>140</v>
      </c>
      <c r="G428" s="278"/>
      <c r="H428" s="521"/>
      <c r="I428" s="265">
        <v>44222</v>
      </c>
      <c r="J428" s="37"/>
      <c r="K428" s="37"/>
      <c r="L428" s="278" t="s">
        <v>11842</v>
      </c>
      <c r="M428" s="37">
        <v>26.67</v>
      </c>
      <c r="N428" s="37"/>
      <c r="O428" s="37" t="s">
        <v>11832</v>
      </c>
      <c r="P428" s="37"/>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37"/>
      <c r="AN428" s="37"/>
      <c r="AO428" s="37"/>
      <c r="AP428" s="37"/>
      <c r="AQ428" s="37"/>
      <c r="AR428" s="37"/>
      <c r="AS428" s="37"/>
      <c r="AT428" s="37"/>
    </row>
    <row r="429" spans="1:46">
      <c r="A429" s="265">
        <v>44222</v>
      </c>
      <c r="B429" s="278" t="s">
        <v>194</v>
      </c>
      <c r="C429" s="37">
        <v>881894560</v>
      </c>
      <c r="D429" s="504" t="s">
        <v>11843</v>
      </c>
      <c r="E429" s="278" t="s">
        <v>139</v>
      </c>
      <c r="F429" s="278" t="s">
        <v>140</v>
      </c>
      <c r="G429" s="278"/>
      <c r="H429" s="521"/>
      <c r="I429" s="265">
        <v>44222</v>
      </c>
      <c r="J429" s="37"/>
      <c r="K429" s="37"/>
      <c r="L429" s="278" t="s">
        <v>573</v>
      </c>
      <c r="M429" s="37">
        <v>3</v>
      </c>
      <c r="N429" s="37"/>
      <c r="O429" s="37" t="s">
        <v>11832</v>
      </c>
      <c r="P429" s="37"/>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37"/>
      <c r="AN429" s="37"/>
      <c r="AO429" s="37"/>
      <c r="AP429" s="37"/>
      <c r="AQ429" s="37"/>
      <c r="AR429" s="37"/>
      <c r="AS429" s="37"/>
      <c r="AT429" s="37"/>
    </row>
    <row r="430" spans="1:46">
      <c r="A430" s="265">
        <v>44223</v>
      </c>
      <c r="B430" s="278" t="s">
        <v>194</v>
      </c>
      <c r="C430" s="521">
        <v>882638660</v>
      </c>
      <c r="D430" s="522" t="s">
        <v>11844</v>
      </c>
      <c r="E430" s="278" t="s">
        <v>152</v>
      </c>
      <c r="F430" s="278" t="s">
        <v>140</v>
      </c>
      <c r="G430" s="278"/>
      <c r="H430" s="521"/>
      <c r="I430" s="265">
        <v>44223</v>
      </c>
      <c r="J430" s="37"/>
      <c r="K430" s="37"/>
      <c r="L430" s="278" t="s">
        <v>287</v>
      </c>
      <c r="M430" s="37">
        <v>810</v>
      </c>
      <c r="N430" s="37"/>
      <c r="O430" s="278" t="s">
        <v>11816</v>
      </c>
      <c r="P430" s="37"/>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37"/>
      <c r="AN430" s="37"/>
      <c r="AO430" s="37"/>
      <c r="AP430" s="37"/>
      <c r="AQ430" s="37"/>
      <c r="AR430" s="37"/>
      <c r="AS430" s="37"/>
      <c r="AT430" s="37"/>
    </row>
    <row r="431" spans="1:46">
      <c r="A431" s="265">
        <v>44222</v>
      </c>
      <c r="B431" s="278" t="s">
        <v>167</v>
      </c>
      <c r="C431" s="521">
        <v>880685031</v>
      </c>
      <c r="D431" s="639">
        <v>100013000000</v>
      </c>
      <c r="E431" s="635" t="s">
        <v>139</v>
      </c>
      <c r="F431" s="278" t="s">
        <v>140</v>
      </c>
      <c r="G431" s="278"/>
      <c r="H431" s="37"/>
      <c r="I431" s="265">
        <v>44222</v>
      </c>
      <c r="J431" s="37"/>
      <c r="K431" s="37"/>
      <c r="L431" s="278" t="s">
        <v>172</v>
      </c>
      <c r="M431" s="521">
        <v>7.1</v>
      </c>
      <c r="N431" s="37"/>
      <c r="O431" s="278" t="s">
        <v>11734</v>
      </c>
      <c r="P431" s="37"/>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37"/>
      <c r="AN431" s="37"/>
      <c r="AO431" s="37"/>
      <c r="AP431" s="37"/>
      <c r="AQ431" s="37"/>
      <c r="AR431" s="37"/>
      <c r="AS431" s="37"/>
      <c r="AT431" s="37"/>
    </row>
    <row r="432" spans="1:46">
      <c r="A432" s="265">
        <v>44222</v>
      </c>
      <c r="B432" s="278" t="s">
        <v>167</v>
      </c>
      <c r="C432" s="521">
        <v>880685031</v>
      </c>
      <c r="D432" s="639">
        <v>100013000000</v>
      </c>
      <c r="E432" s="635" t="s">
        <v>139</v>
      </c>
      <c r="F432" s="278" t="s">
        <v>140</v>
      </c>
      <c r="G432" s="278"/>
      <c r="H432" s="37"/>
      <c r="I432" s="265">
        <v>44222</v>
      </c>
      <c r="J432" s="37"/>
      <c r="K432" s="37"/>
      <c r="L432" s="278" t="s">
        <v>172</v>
      </c>
      <c r="M432" s="521">
        <v>3.6</v>
      </c>
      <c r="N432" s="37"/>
      <c r="O432" s="278" t="s">
        <v>11819</v>
      </c>
      <c r="P432" s="37"/>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37"/>
      <c r="AN432" s="37"/>
      <c r="AO432" s="37"/>
      <c r="AP432" s="37"/>
      <c r="AQ432" s="37"/>
      <c r="AR432" s="37"/>
      <c r="AS432" s="37"/>
      <c r="AT432" s="37"/>
    </row>
    <row r="433" spans="1:46">
      <c r="A433" s="265">
        <v>44222</v>
      </c>
      <c r="B433" s="278" t="s">
        <v>178</v>
      </c>
      <c r="C433" s="278">
        <v>880194339</v>
      </c>
      <c r="D433" s="37"/>
      <c r="E433" s="278" t="s">
        <v>139</v>
      </c>
      <c r="F433" s="278" t="s">
        <v>140</v>
      </c>
      <c r="G433" s="278"/>
      <c r="H433" s="521"/>
      <c r="I433" s="265">
        <v>44222</v>
      </c>
      <c r="J433" s="37"/>
      <c r="K433" s="37"/>
      <c r="L433" s="278" t="s">
        <v>142</v>
      </c>
      <c r="M433" s="37">
        <v>3836</v>
      </c>
      <c r="N433" s="37"/>
      <c r="O433" s="37"/>
      <c r="P433" s="37"/>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37"/>
      <c r="AN433" s="37"/>
      <c r="AO433" s="37"/>
      <c r="AP433" s="37"/>
      <c r="AQ433" s="37"/>
      <c r="AR433" s="37"/>
      <c r="AS433" s="37"/>
      <c r="AT433" s="37"/>
    </row>
    <row r="434" spans="1:46">
      <c r="A434" s="265">
        <v>44222</v>
      </c>
      <c r="B434" s="278" t="s">
        <v>157</v>
      </c>
      <c r="C434" s="37">
        <v>880005480</v>
      </c>
      <c r="D434" s="504" t="s">
        <v>11845</v>
      </c>
      <c r="E434" s="278" t="s">
        <v>139</v>
      </c>
      <c r="F434" s="278" t="s">
        <v>140</v>
      </c>
      <c r="G434" s="635" t="s">
        <v>142</v>
      </c>
      <c r="H434" s="521"/>
      <c r="I434" s="265">
        <v>44222</v>
      </c>
      <c r="J434" s="37"/>
      <c r="K434" s="37"/>
      <c r="L434" s="278" t="s">
        <v>142</v>
      </c>
      <c r="M434" s="37">
        <f>35+163</f>
        <v>198</v>
      </c>
      <c r="N434" s="37"/>
      <c r="O434" s="278" t="s">
        <v>11832</v>
      </c>
      <c r="P434" s="37"/>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37"/>
      <c r="AN434" s="37"/>
      <c r="AO434" s="37"/>
      <c r="AP434" s="37"/>
      <c r="AQ434" s="37"/>
      <c r="AR434" s="37"/>
      <c r="AS434" s="37"/>
      <c r="AT434" s="37"/>
    </row>
    <row r="435" spans="1:46">
      <c r="A435" s="265">
        <v>44222</v>
      </c>
      <c r="B435" s="278" t="s">
        <v>157</v>
      </c>
      <c r="C435" s="37">
        <v>880001355</v>
      </c>
      <c r="D435" s="37">
        <v>776275279</v>
      </c>
      <c r="E435" s="278" t="s">
        <v>152</v>
      </c>
      <c r="F435" s="278" t="s">
        <v>140</v>
      </c>
      <c r="G435" s="278" t="s">
        <v>142</v>
      </c>
      <c r="H435" s="521"/>
      <c r="I435" s="265">
        <v>44222</v>
      </c>
      <c r="J435" s="37"/>
      <c r="K435" s="37"/>
      <c r="L435" s="278" t="s">
        <v>142</v>
      </c>
      <c r="M435" s="37">
        <f>46.5*3+46.5*2</f>
        <v>232.5</v>
      </c>
      <c r="N435" s="37"/>
      <c r="O435" s="278" t="s">
        <v>11846</v>
      </c>
      <c r="P435" s="37"/>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37"/>
      <c r="AN435" s="37"/>
      <c r="AO435" s="37"/>
      <c r="AP435" s="37"/>
      <c r="AQ435" s="37"/>
      <c r="AR435" s="37"/>
      <c r="AS435" s="37"/>
      <c r="AT435" s="37"/>
    </row>
    <row r="436" spans="1:46">
      <c r="A436" s="265">
        <v>44222</v>
      </c>
      <c r="B436" s="278" t="s">
        <v>5592</v>
      </c>
      <c r="C436" s="37">
        <v>882259574</v>
      </c>
      <c r="D436" s="37">
        <v>2250090225</v>
      </c>
      <c r="E436" s="278" t="s">
        <v>139</v>
      </c>
      <c r="F436" s="278" t="s">
        <v>140</v>
      </c>
      <c r="G436" s="278" t="s">
        <v>190</v>
      </c>
      <c r="H436" s="521"/>
      <c r="I436" s="265">
        <v>44222</v>
      </c>
      <c r="J436" s="37"/>
      <c r="K436" s="37"/>
      <c r="L436" s="278" t="s">
        <v>190</v>
      </c>
      <c r="M436" s="37">
        <v>99</v>
      </c>
      <c r="N436" s="37"/>
      <c r="O436" s="278" t="s">
        <v>11819</v>
      </c>
      <c r="P436" s="37"/>
      <c r="Q436" s="37"/>
      <c r="R436" s="37"/>
      <c r="S436" s="37"/>
      <c r="T436" s="37"/>
      <c r="U436" s="37"/>
      <c r="V436" s="37"/>
      <c r="W436" s="37"/>
      <c r="X436" s="37"/>
      <c r="Y436" s="37"/>
      <c r="Z436" s="37"/>
      <c r="AA436" s="37"/>
      <c r="AB436" s="37"/>
      <c r="AC436" s="37"/>
      <c r="AD436" s="37"/>
      <c r="AE436" s="37"/>
      <c r="AF436" s="37"/>
      <c r="AG436" s="37"/>
      <c r="AH436" s="37"/>
      <c r="AI436" s="37"/>
      <c r="AJ436" s="37"/>
      <c r="AK436" s="37"/>
      <c r="AL436" s="37"/>
      <c r="AM436" s="37"/>
      <c r="AN436" s="37"/>
      <c r="AO436" s="37"/>
      <c r="AP436" s="37"/>
      <c r="AQ436" s="37"/>
      <c r="AR436" s="37"/>
      <c r="AS436" s="37"/>
      <c r="AT436" s="37"/>
    </row>
    <row r="437" spans="1:46">
      <c r="A437" s="281">
        <v>44222</v>
      </c>
      <c r="B437" s="278" t="s">
        <v>5592</v>
      </c>
      <c r="C437" s="37">
        <v>881729294</v>
      </c>
      <c r="D437" s="504" t="s">
        <v>11847</v>
      </c>
      <c r="E437" s="278" t="s">
        <v>152</v>
      </c>
      <c r="F437" s="278" t="s">
        <v>4556</v>
      </c>
      <c r="G437" s="278" t="s">
        <v>142</v>
      </c>
      <c r="H437" s="521"/>
      <c r="I437" s="265">
        <v>44222</v>
      </c>
      <c r="J437" s="37"/>
      <c r="K437" s="37"/>
      <c r="L437" s="278" t="s">
        <v>142</v>
      </c>
      <c r="M437" s="37">
        <v>161.51</v>
      </c>
      <c r="N437" s="37"/>
      <c r="O437" s="278" t="s">
        <v>11819</v>
      </c>
      <c r="P437" s="37"/>
      <c r="Q437" s="37"/>
      <c r="R437" s="37"/>
      <c r="S437" s="37"/>
      <c r="T437" s="37"/>
      <c r="U437" s="37"/>
      <c r="V437" s="37"/>
      <c r="W437" s="37"/>
      <c r="X437" s="37"/>
      <c r="Y437" s="37"/>
      <c r="Z437" s="37"/>
      <c r="AA437" s="37"/>
      <c r="AB437" s="37"/>
      <c r="AC437" s="37"/>
      <c r="AD437" s="37"/>
      <c r="AE437" s="37"/>
      <c r="AF437" s="37"/>
      <c r="AG437" s="37"/>
      <c r="AH437" s="37"/>
      <c r="AI437" s="37"/>
      <c r="AJ437" s="37"/>
      <c r="AK437" s="37"/>
      <c r="AL437" s="37"/>
      <c r="AM437" s="37"/>
      <c r="AN437" s="37"/>
      <c r="AO437" s="37"/>
      <c r="AP437" s="37"/>
      <c r="AQ437" s="37"/>
      <c r="AR437" s="37"/>
      <c r="AS437" s="37"/>
      <c r="AT437" s="37"/>
    </row>
    <row r="438" spans="1:46">
      <c r="A438" s="281">
        <v>44222</v>
      </c>
      <c r="B438" s="278" t="s">
        <v>5592</v>
      </c>
      <c r="C438" s="37">
        <v>883437588</v>
      </c>
      <c r="D438" s="504" t="s">
        <v>11848</v>
      </c>
      <c r="E438" s="278" t="s">
        <v>152</v>
      </c>
      <c r="F438" s="278" t="s">
        <v>4556</v>
      </c>
      <c r="G438" s="278" t="s">
        <v>142</v>
      </c>
      <c r="H438" s="521"/>
      <c r="I438" s="265">
        <v>44222</v>
      </c>
      <c r="J438" s="37"/>
      <c r="K438" s="37"/>
      <c r="L438" s="278" t="s">
        <v>142</v>
      </c>
      <c r="M438" s="37">
        <v>13.33</v>
      </c>
      <c r="N438" s="37"/>
      <c r="O438" s="278" t="s">
        <v>11789</v>
      </c>
      <c r="P438" s="37"/>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37"/>
      <c r="AN438" s="37"/>
      <c r="AO438" s="37"/>
      <c r="AP438" s="37"/>
      <c r="AQ438" s="37"/>
      <c r="AR438" s="37"/>
      <c r="AS438" s="37"/>
      <c r="AT438" s="37"/>
    </row>
    <row r="439" spans="1:46">
      <c r="A439" s="281">
        <v>44222</v>
      </c>
      <c r="B439" s="278" t="s">
        <v>5592</v>
      </c>
      <c r="C439" s="37">
        <v>881747413</v>
      </c>
      <c r="D439" s="37">
        <v>45504633</v>
      </c>
      <c r="E439" s="278" t="s">
        <v>139</v>
      </c>
      <c r="F439" s="278" t="s">
        <v>140</v>
      </c>
      <c r="G439" s="635" t="s">
        <v>148</v>
      </c>
      <c r="H439" s="521"/>
      <c r="I439" s="265">
        <v>44222</v>
      </c>
      <c r="J439" s="37"/>
      <c r="K439" s="37"/>
      <c r="L439" s="278" t="s">
        <v>148</v>
      </c>
      <c r="M439" s="37">
        <v>519</v>
      </c>
      <c r="N439" s="37"/>
      <c r="O439" s="278" t="s">
        <v>11816</v>
      </c>
      <c r="P439" s="37"/>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37"/>
      <c r="AN439" s="37"/>
      <c r="AO439" s="37"/>
      <c r="AP439" s="37"/>
      <c r="AQ439" s="37"/>
      <c r="AR439" s="37"/>
      <c r="AS439" s="37"/>
      <c r="AT439" s="37"/>
    </row>
    <row r="440" spans="1:46">
      <c r="A440" s="265">
        <v>44223</v>
      </c>
      <c r="B440" s="278" t="s">
        <v>5589</v>
      </c>
      <c r="C440" s="37">
        <v>882016452</v>
      </c>
      <c r="D440" s="37">
        <v>2880623707</v>
      </c>
      <c r="E440" s="278" t="s">
        <v>139</v>
      </c>
      <c r="F440" s="278" t="s">
        <v>147</v>
      </c>
      <c r="G440" s="624" t="s">
        <v>142</v>
      </c>
      <c r="H440" s="521"/>
      <c r="I440" s="37"/>
      <c r="J440" s="37"/>
      <c r="K440" s="37"/>
      <c r="L440" s="37"/>
      <c r="M440" s="37"/>
      <c r="N440" s="37"/>
      <c r="O440" s="37"/>
      <c r="P440" s="37"/>
      <c r="Q440" s="265">
        <v>44223</v>
      </c>
      <c r="R440" s="37">
        <v>10082.5</v>
      </c>
      <c r="S440" s="37"/>
      <c r="T440" s="37"/>
      <c r="U440" s="37"/>
      <c r="V440" s="37"/>
      <c r="W440" s="37"/>
      <c r="X440" s="37"/>
      <c r="Y440" s="37"/>
      <c r="Z440" s="37"/>
      <c r="AA440" s="37"/>
      <c r="AB440" s="37"/>
      <c r="AC440" s="37"/>
      <c r="AD440" s="37"/>
      <c r="AE440" s="37"/>
      <c r="AF440" s="37"/>
      <c r="AG440" s="37"/>
      <c r="AH440" s="37"/>
      <c r="AI440" s="37"/>
      <c r="AJ440" s="37"/>
      <c r="AK440" s="37"/>
      <c r="AL440" s="37"/>
      <c r="AM440" s="37"/>
      <c r="AN440" s="37"/>
      <c r="AO440" s="37"/>
      <c r="AP440" s="37"/>
      <c r="AQ440" s="37"/>
      <c r="AR440" s="37"/>
      <c r="AS440" s="37"/>
      <c r="AT440" s="37"/>
    </row>
    <row r="441" spans="1:46">
      <c r="A441" s="265">
        <v>44222</v>
      </c>
      <c r="B441" s="278" t="s">
        <v>194</v>
      </c>
      <c r="C441" s="37">
        <v>881548220</v>
      </c>
      <c r="D441" s="504" t="s">
        <v>2874</v>
      </c>
      <c r="E441" s="278" t="s">
        <v>152</v>
      </c>
      <c r="F441" s="278" t="s">
        <v>140</v>
      </c>
      <c r="G441" s="278" t="s">
        <v>142</v>
      </c>
      <c r="H441" s="521"/>
      <c r="I441" s="265">
        <v>44222</v>
      </c>
      <c r="J441" s="37"/>
      <c r="K441" s="37"/>
      <c r="L441" s="278" t="s">
        <v>200</v>
      </c>
      <c r="M441" s="37">
        <v>65227.68</v>
      </c>
      <c r="N441" s="37"/>
      <c r="O441" s="278" t="s">
        <v>11816</v>
      </c>
      <c r="P441" s="37"/>
      <c r="Q441" s="84"/>
      <c r="R441" s="84"/>
      <c r="S441" s="572"/>
      <c r="T441" s="84"/>
      <c r="U441" s="84"/>
      <c r="V441" s="84"/>
      <c r="W441" s="84"/>
      <c r="X441" s="84"/>
      <c r="Y441" s="84"/>
      <c r="Z441" s="84"/>
      <c r="AA441" s="84"/>
      <c r="AB441" s="84"/>
      <c r="AC441" s="84"/>
      <c r="AD441" s="84"/>
      <c r="AE441" s="84"/>
      <c r="AF441" s="84"/>
      <c r="AG441" s="84"/>
      <c r="AH441" s="84"/>
      <c r="AI441" s="84"/>
      <c r="AJ441" s="84"/>
      <c r="AK441" s="84"/>
      <c r="AL441" s="84"/>
      <c r="AM441" s="84"/>
      <c r="AN441" s="84"/>
      <c r="AO441" s="84"/>
      <c r="AP441" s="84"/>
      <c r="AQ441" s="84"/>
      <c r="AR441" s="84"/>
      <c r="AS441" s="84"/>
      <c r="AT441" s="84"/>
    </row>
    <row r="442" spans="1:46">
      <c r="A442" s="265">
        <v>44223</v>
      </c>
      <c r="B442" s="278" t="s">
        <v>156</v>
      </c>
      <c r="C442" s="37">
        <v>881877344</v>
      </c>
      <c r="D442" s="521"/>
      <c r="E442" s="278" t="s">
        <v>152</v>
      </c>
      <c r="F442" s="278" t="s">
        <v>140</v>
      </c>
      <c r="G442" s="521"/>
      <c r="H442" s="521"/>
      <c r="I442" s="265">
        <v>44223</v>
      </c>
      <c r="J442" s="37"/>
      <c r="K442" s="37"/>
      <c r="L442" s="278" t="s">
        <v>142</v>
      </c>
      <c r="M442" s="37">
        <v>278</v>
      </c>
      <c r="N442" s="37"/>
      <c r="O442" s="278" t="s">
        <v>11816</v>
      </c>
      <c r="P442" s="37"/>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37"/>
      <c r="AN442" s="37"/>
      <c r="AO442" s="37"/>
      <c r="AP442" s="37"/>
      <c r="AQ442" s="37"/>
      <c r="AR442" s="37"/>
      <c r="AS442" s="37"/>
      <c r="AT442" s="37"/>
    </row>
    <row r="443" spans="1:46">
      <c r="A443" s="265">
        <v>44223</v>
      </c>
      <c r="B443" s="278" t="s">
        <v>156</v>
      </c>
      <c r="C443" s="37">
        <v>880145859</v>
      </c>
      <c r="D443" s="521">
        <v>1154650322</v>
      </c>
      <c r="E443" s="278" t="s">
        <v>152</v>
      </c>
      <c r="F443" s="278" t="s">
        <v>140</v>
      </c>
      <c r="G443" s="521"/>
      <c r="H443" s="521"/>
      <c r="I443" s="265">
        <v>44223</v>
      </c>
      <c r="J443" s="37"/>
      <c r="K443" s="37"/>
      <c r="L443" s="278" t="s">
        <v>142</v>
      </c>
      <c r="M443" s="37">
        <v>95</v>
      </c>
      <c r="N443" s="37"/>
      <c r="O443" s="278" t="s">
        <v>11816</v>
      </c>
      <c r="P443" s="37"/>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37"/>
      <c r="AN443" s="37"/>
      <c r="AO443" s="37"/>
      <c r="AP443" s="37"/>
      <c r="AQ443" s="37"/>
      <c r="AR443" s="37"/>
      <c r="AS443" s="37"/>
      <c r="AT443" s="37"/>
    </row>
    <row r="444" spans="1:46">
      <c r="A444" s="265">
        <v>44223</v>
      </c>
      <c r="B444" s="278" t="s">
        <v>156</v>
      </c>
      <c r="C444" s="521">
        <v>881998233</v>
      </c>
      <c r="D444" s="37"/>
      <c r="E444" s="278" t="s">
        <v>152</v>
      </c>
      <c r="F444" s="278" t="s">
        <v>140</v>
      </c>
      <c r="G444" s="521"/>
      <c r="H444" s="521"/>
      <c r="I444" s="265">
        <v>44223</v>
      </c>
      <c r="J444" s="37"/>
      <c r="K444" s="37"/>
      <c r="L444" s="278" t="s">
        <v>148</v>
      </c>
      <c r="M444" s="37">
        <v>89</v>
      </c>
      <c r="N444" s="37"/>
      <c r="O444" s="278" t="s">
        <v>11832</v>
      </c>
      <c r="P444" s="37"/>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37"/>
      <c r="AN444" s="37"/>
      <c r="AO444" s="37"/>
      <c r="AP444" s="37"/>
      <c r="AQ444" s="37"/>
      <c r="AR444" s="37"/>
      <c r="AS444" s="37"/>
      <c r="AT444" s="37"/>
    </row>
    <row r="445" spans="1:46">
      <c r="A445" s="265">
        <v>44223</v>
      </c>
      <c r="B445" s="278" t="s">
        <v>156</v>
      </c>
      <c r="C445" s="37">
        <v>881877344</v>
      </c>
      <c r="D445" s="37"/>
      <c r="E445" s="278" t="s">
        <v>139</v>
      </c>
      <c r="F445" s="278" t="s">
        <v>140</v>
      </c>
      <c r="G445" s="521"/>
      <c r="H445" s="521"/>
      <c r="I445" s="265">
        <v>44223</v>
      </c>
      <c r="J445" s="37"/>
      <c r="K445" s="37"/>
      <c r="L445" s="278" t="s">
        <v>148</v>
      </c>
      <c r="M445" s="37">
        <v>28</v>
      </c>
      <c r="N445" s="37"/>
      <c r="O445" s="278" t="s">
        <v>11832</v>
      </c>
      <c r="P445" s="37"/>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37"/>
      <c r="AN445" s="37"/>
      <c r="AO445" s="37"/>
      <c r="AP445" s="37"/>
      <c r="AQ445" s="37"/>
      <c r="AR445" s="37"/>
      <c r="AS445" s="37"/>
      <c r="AT445" s="37"/>
    </row>
    <row r="446" spans="1:46">
      <c r="A446" s="265">
        <v>44223</v>
      </c>
      <c r="B446" s="278" t="s">
        <v>157</v>
      </c>
      <c r="C446" s="37">
        <v>882621525</v>
      </c>
      <c r="D446" s="504" t="s">
        <v>2964</v>
      </c>
      <c r="E446" s="278" t="s">
        <v>152</v>
      </c>
      <c r="F446" s="278" t="s">
        <v>140</v>
      </c>
      <c r="G446" s="624" t="s">
        <v>287</v>
      </c>
      <c r="H446" s="521"/>
      <c r="I446" s="265">
        <v>44223</v>
      </c>
      <c r="J446" s="37"/>
      <c r="K446" s="37"/>
      <c r="L446" s="278" t="s">
        <v>287</v>
      </c>
      <c r="M446" s="37">
        <f>270*5-270</f>
        <v>1080</v>
      </c>
      <c r="N446" s="37"/>
      <c r="O446" s="278" t="s">
        <v>11832</v>
      </c>
      <c r="P446" s="37"/>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37"/>
      <c r="AN446" s="37"/>
      <c r="AO446" s="37"/>
      <c r="AP446" s="37"/>
      <c r="AQ446" s="37"/>
      <c r="AR446" s="37"/>
      <c r="AS446" s="37"/>
      <c r="AT446" s="37"/>
    </row>
    <row r="447" spans="1:46">
      <c r="A447" s="265">
        <v>44223</v>
      </c>
      <c r="B447" s="278" t="s">
        <v>175</v>
      </c>
      <c r="C447" s="37">
        <v>882657863</v>
      </c>
      <c r="D447" s="37"/>
      <c r="E447" s="278" t="s">
        <v>139</v>
      </c>
      <c r="F447" s="278" t="s">
        <v>140</v>
      </c>
      <c r="G447" s="624" t="s">
        <v>287</v>
      </c>
      <c r="H447" s="521"/>
      <c r="I447" s="265">
        <v>44223</v>
      </c>
      <c r="J447" s="37"/>
      <c r="K447" s="37"/>
      <c r="L447" s="278" t="s">
        <v>287</v>
      </c>
      <c r="M447" s="37">
        <v>540</v>
      </c>
      <c r="N447" s="37"/>
      <c r="O447" s="278" t="s">
        <v>11816</v>
      </c>
      <c r="P447" s="37"/>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37"/>
      <c r="AN447" s="37"/>
      <c r="AO447" s="37"/>
      <c r="AP447" s="37"/>
      <c r="AQ447" s="37"/>
      <c r="AR447" s="37"/>
      <c r="AS447" s="37"/>
      <c r="AT447" s="37"/>
    </row>
    <row r="448" spans="1:46">
      <c r="A448" s="265">
        <v>44223</v>
      </c>
      <c r="B448" s="278" t="s">
        <v>175</v>
      </c>
      <c r="C448" s="37">
        <v>880036449</v>
      </c>
      <c r="D448" s="37"/>
      <c r="E448" s="278" t="s">
        <v>152</v>
      </c>
      <c r="F448" s="278" t="s">
        <v>140</v>
      </c>
      <c r="G448" s="624" t="s">
        <v>142</v>
      </c>
      <c r="H448" s="521"/>
      <c r="I448" s="265">
        <v>44223</v>
      </c>
      <c r="J448" s="37"/>
      <c r="K448" s="37"/>
      <c r="L448" s="278" t="s">
        <v>142</v>
      </c>
      <c r="M448" s="37">
        <v>69.5</v>
      </c>
      <c r="N448" s="37"/>
      <c r="O448" s="278" t="s">
        <v>11816</v>
      </c>
      <c r="P448" s="37"/>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37"/>
      <c r="AN448" s="37"/>
      <c r="AO448" s="37"/>
      <c r="AP448" s="37"/>
      <c r="AQ448" s="37"/>
      <c r="AR448" s="37"/>
      <c r="AS448" s="37"/>
      <c r="AT448" s="37"/>
    </row>
    <row r="449" spans="1:46" ht="14" customHeight="1">
      <c r="A449" s="265">
        <v>44223</v>
      </c>
      <c r="B449" s="278" t="s">
        <v>146</v>
      </c>
      <c r="C449" s="37">
        <v>882319631</v>
      </c>
      <c r="D449" s="504" t="s">
        <v>2994</v>
      </c>
      <c r="E449" s="278" t="s">
        <v>139</v>
      </c>
      <c r="F449" s="278" t="s">
        <v>140</v>
      </c>
      <c r="G449" s="521"/>
      <c r="H449" s="521"/>
      <c r="I449" s="265">
        <v>44223</v>
      </c>
      <c r="J449" s="37"/>
      <c r="K449" s="37"/>
      <c r="L449" s="278" t="s">
        <v>163</v>
      </c>
      <c r="M449" s="37">
        <v>84.33</v>
      </c>
      <c r="N449" s="37"/>
      <c r="O449" s="618" t="s">
        <v>11832</v>
      </c>
      <c r="P449" s="37"/>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37"/>
      <c r="AN449" s="37"/>
      <c r="AO449" s="37"/>
      <c r="AP449" s="37"/>
      <c r="AQ449" s="37"/>
      <c r="AR449" s="37"/>
      <c r="AS449" s="37"/>
      <c r="AT449" s="37"/>
    </row>
    <row r="450" spans="1:46">
      <c r="A450" s="265">
        <v>44223</v>
      </c>
      <c r="B450" s="278" t="s">
        <v>178</v>
      </c>
      <c r="C450" s="37">
        <v>881476447</v>
      </c>
      <c r="D450" s="37"/>
      <c r="E450" s="278" t="s">
        <v>152</v>
      </c>
      <c r="F450" s="278" t="s">
        <v>140</v>
      </c>
      <c r="G450" s="521"/>
      <c r="H450" s="521"/>
      <c r="I450" s="265">
        <v>44223</v>
      </c>
      <c r="J450" s="37"/>
      <c r="K450" s="37"/>
      <c r="L450" s="278" t="s">
        <v>142</v>
      </c>
      <c r="M450" s="37">
        <v>208.5</v>
      </c>
      <c r="N450" s="37"/>
      <c r="O450" s="278" t="s">
        <v>11816</v>
      </c>
      <c r="P450" s="37"/>
      <c r="Q450" s="37"/>
      <c r="R450" s="37"/>
      <c r="S450" s="37"/>
      <c r="T450" s="37"/>
      <c r="U450" s="37"/>
      <c r="V450" s="37"/>
      <c r="W450" s="37"/>
      <c r="X450" s="37"/>
      <c r="Y450" s="37"/>
      <c r="Z450" s="37"/>
      <c r="AA450" s="37"/>
      <c r="AB450" s="37"/>
      <c r="AC450" s="37"/>
      <c r="AD450" s="37"/>
      <c r="AE450" s="37"/>
      <c r="AF450" s="37"/>
      <c r="AG450" s="37"/>
      <c r="AH450" s="37"/>
      <c r="AI450" s="37"/>
      <c r="AJ450" s="37"/>
      <c r="AK450" s="37"/>
      <c r="AL450" s="37"/>
      <c r="AM450" s="37"/>
      <c r="AN450" s="37"/>
      <c r="AO450" s="37"/>
      <c r="AP450" s="37"/>
      <c r="AQ450" s="37"/>
      <c r="AR450" s="37"/>
      <c r="AS450" s="37"/>
      <c r="AT450" s="37"/>
    </row>
    <row r="451" spans="1:46">
      <c r="A451" s="265">
        <v>44223</v>
      </c>
      <c r="B451" s="278" t="s">
        <v>178</v>
      </c>
      <c r="C451" s="37">
        <v>882873481</v>
      </c>
      <c r="D451" s="37"/>
      <c r="E451" s="278" t="s">
        <v>152</v>
      </c>
      <c r="F451" s="278" t="s">
        <v>140</v>
      </c>
      <c r="G451" s="521"/>
      <c r="H451" s="521"/>
      <c r="I451" s="265">
        <v>44223</v>
      </c>
      <c r="J451" s="37"/>
      <c r="K451" s="37"/>
      <c r="L451" s="278" t="s">
        <v>287</v>
      </c>
      <c r="M451" s="37">
        <v>60</v>
      </c>
      <c r="N451" s="37"/>
      <c r="O451" s="278" t="s">
        <v>11819</v>
      </c>
      <c r="P451" s="37"/>
      <c r="Q451" s="37"/>
      <c r="R451" s="37"/>
      <c r="S451" s="37"/>
      <c r="T451" s="37"/>
      <c r="U451" s="37"/>
      <c r="V451" s="37"/>
      <c r="W451" s="37"/>
      <c r="X451" s="37"/>
      <c r="Y451" s="37"/>
      <c r="Z451" s="37"/>
      <c r="AA451" s="37"/>
      <c r="AB451" s="37"/>
      <c r="AC451" s="37"/>
      <c r="AD451" s="37"/>
      <c r="AE451" s="37"/>
      <c r="AF451" s="37"/>
      <c r="AG451" s="37"/>
      <c r="AH451" s="37"/>
      <c r="AI451" s="37"/>
      <c r="AJ451" s="37"/>
      <c r="AK451" s="37"/>
      <c r="AL451" s="37"/>
      <c r="AM451" s="37"/>
      <c r="AN451" s="37"/>
      <c r="AO451" s="37"/>
      <c r="AP451" s="37"/>
      <c r="AQ451" s="37"/>
      <c r="AR451" s="37"/>
      <c r="AS451" s="37"/>
      <c r="AT451" s="37"/>
    </row>
    <row r="452" spans="1:46">
      <c r="A452" s="265">
        <v>44223</v>
      </c>
      <c r="B452" s="278" t="s">
        <v>194</v>
      </c>
      <c r="C452" s="521">
        <v>880159447</v>
      </c>
      <c r="D452" s="516" t="s">
        <v>11807</v>
      </c>
      <c r="E452" s="278" t="s">
        <v>139</v>
      </c>
      <c r="F452" s="278" t="s">
        <v>140</v>
      </c>
      <c r="G452" s="278" t="s">
        <v>319</v>
      </c>
      <c r="H452" s="521"/>
      <c r="I452" s="265">
        <v>44223</v>
      </c>
      <c r="J452" s="37"/>
      <c r="K452" s="37"/>
      <c r="L452" s="278" t="s">
        <v>319</v>
      </c>
      <c r="M452" s="37">
        <v>74</v>
      </c>
      <c r="N452" s="37"/>
      <c r="O452" s="278" t="s">
        <v>11816</v>
      </c>
      <c r="P452" s="37"/>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37"/>
      <c r="AN452" s="37"/>
      <c r="AO452" s="37"/>
      <c r="AP452" s="37"/>
      <c r="AQ452" s="37"/>
      <c r="AR452" s="37"/>
      <c r="AS452" s="37"/>
      <c r="AT452" s="37"/>
    </row>
    <row r="453" spans="1:46">
      <c r="A453" s="265">
        <v>44223</v>
      </c>
      <c r="B453" s="278" t="s">
        <v>194</v>
      </c>
      <c r="C453" s="521">
        <v>881352797</v>
      </c>
      <c r="D453" s="522" t="s">
        <v>3060</v>
      </c>
      <c r="E453" s="278" t="s">
        <v>152</v>
      </c>
      <c r="F453" s="278" t="s">
        <v>140</v>
      </c>
      <c r="G453" s="624" t="s">
        <v>142</v>
      </c>
      <c r="H453" s="521"/>
      <c r="I453" s="265">
        <v>44223</v>
      </c>
      <c r="J453" s="37"/>
      <c r="K453" s="37"/>
      <c r="L453" s="278" t="s">
        <v>142</v>
      </c>
      <c r="M453" s="37">
        <v>66.5</v>
      </c>
      <c r="N453" s="37"/>
      <c r="O453" s="278" t="s">
        <v>11816</v>
      </c>
      <c r="P453" s="37"/>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37"/>
      <c r="AN453" s="37"/>
      <c r="AO453" s="37"/>
      <c r="AP453" s="37"/>
      <c r="AQ453" s="37"/>
      <c r="AR453" s="37"/>
      <c r="AS453" s="37"/>
      <c r="AT453" s="37"/>
    </row>
    <row r="454" spans="1:46">
      <c r="A454" s="265">
        <v>44223</v>
      </c>
      <c r="B454" s="278" t="s">
        <v>194</v>
      </c>
      <c r="C454" s="521">
        <v>881346121</v>
      </c>
      <c r="D454" s="522" t="s">
        <v>3179</v>
      </c>
      <c r="E454" s="278" t="s">
        <v>152</v>
      </c>
      <c r="F454" s="278" t="s">
        <v>140</v>
      </c>
      <c r="G454" s="624" t="s">
        <v>142</v>
      </c>
      <c r="H454" s="521"/>
      <c r="I454" s="265">
        <v>44223</v>
      </c>
      <c r="J454" s="37"/>
      <c r="K454" s="37"/>
      <c r="L454" s="278" t="s">
        <v>142</v>
      </c>
      <c r="M454" s="37">
        <v>63.5</v>
      </c>
      <c r="N454" s="37"/>
      <c r="O454" s="278" t="s">
        <v>11816</v>
      </c>
      <c r="P454" s="37"/>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37"/>
      <c r="AN454" s="37"/>
      <c r="AO454" s="37"/>
      <c r="AP454" s="37"/>
      <c r="AQ454" s="37"/>
      <c r="AR454" s="37"/>
      <c r="AS454" s="37"/>
      <c r="AT454" s="37"/>
    </row>
    <row r="455" spans="1:46">
      <c r="A455" s="265">
        <v>44223</v>
      </c>
      <c r="B455" s="278" t="s">
        <v>194</v>
      </c>
      <c r="C455" s="521">
        <v>881937996</v>
      </c>
      <c r="D455" s="522" t="s">
        <v>5895</v>
      </c>
      <c r="E455" s="278" t="s">
        <v>139</v>
      </c>
      <c r="F455" s="278" t="s">
        <v>140</v>
      </c>
      <c r="G455" s="624" t="s">
        <v>187</v>
      </c>
      <c r="H455" s="521"/>
      <c r="I455" s="265">
        <v>44223</v>
      </c>
      <c r="J455" s="37"/>
      <c r="K455" s="37"/>
      <c r="L455" s="624" t="s">
        <v>187</v>
      </c>
      <c r="M455" s="37">
        <v>168</v>
      </c>
      <c r="N455" s="37"/>
      <c r="O455" s="278" t="s">
        <v>11816</v>
      </c>
      <c r="P455" s="37"/>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37"/>
      <c r="AN455" s="37"/>
      <c r="AO455" s="37"/>
      <c r="AP455" s="37"/>
      <c r="AQ455" s="37"/>
      <c r="AR455" s="37"/>
      <c r="AS455" s="37"/>
      <c r="AT455" s="37"/>
    </row>
    <row r="456" spans="1:46">
      <c r="A456" s="265">
        <v>44223</v>
      </c>
      <c r="B456" s="278" t="s">
        <v>194</v>
      </c>
      <c r="C456" s="521">
        <v>883413448</v>
      </c>
      <c r="D456" s="522" t="s">
        <v>11849</v>
      </c>
      <c r="E456" s="278" t="s">
        <v>152</v>
      </c>
      <c r="F456" s="278" t="s">
        <v>140</v>
      </c>
      <c r="G456" s="624" t="s">
        <v>142</v>
      </c>
      <c r="H456" s="521"/>
      <c r="I456" s="265">
        <v>44223</v>
      </c>
      <c r="J456" s="37"/>
      <c r="K456" s="37"/>
      <c r="L456" s="624" t="s">
        <v>142</v>
      </c>
      <c r="M456" s="37">
        <v>252.5</v>
      </c>
      <c r="N456" s="37"/>
      <c r="O456" s="278" t="s">
        <v>11816</v>
      </c>
      <c r="P456" s="37"/>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37"/>
      <c r="AN456" s="37"/>
      <c r="AO456" s="37"/>
      <c r="AP456" s="37"/>
      <c r="AQ456" s="37"/>
      <c r="AR456" s="37"/>
      <c r="AS456" s="37"/>
      <c r="AT456" s="37"/>
    </row>
    <row r="457" spans="1:46">
      <c r="A457" s="265">
        <v>44223</v>
      </c>
      <c r="B457" s="278" t="s">
        <v>156</v>
      </c>
      <c r="C457" s="37">
        <v>882163289</v>
      </c>
      <c r="D457" s="37"/>
      <c r="E457" s="278" t="s">
        <v>139</v>
      </c>
      <c r="F457" s="278" t="s">
        <v>140</v>
      </c>
      <c r="G457" s="521"/>
      <c r="H457" s="521"/>
      <c r="I457" s="265">
        <v>44223</v>
      </c>
      <c r="J457" s="37"/>
      <c r="K457" s="37"/>
      <c r="L457" s="278" t="s">
        <v>287</v>
      </c>
      <c r="M457" s="37">
        <v>351</v>
      </c>
      <c r="N457" s="37"/>
      <c r="O457" s="37"/>
      <c r="P457" s="37"/>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37"/>
      <c r="AN457" s="37"/>
      <c r="AO457" s="37"/>
      <c r="AP457" s="37"/>
      <c r="AQ457" s="37"/>
      <c r="AR457" s="37"/>
      <c r="AS457" s="37"/>
      <c r="AT457" s="37"/>
    </row>
    <row r="458" spans="1:46">
      <c r="A458" s="265">
        <v>44224</v>
      </c>
      <c r="B458" s="278" t="s">
        <v>5589</v>
      </c>
      <c r="C458" s="37">
        <v>882016452</v>
      </c>
      <c r="D458" s="37">
        <v>2880623707</v>
      </c>
      <c r="E458" s="278" t="s">
        <v>139</v>
      </c>
      <c r="F458" s="278" t="s">
        <v>140</v>
      </c>
      <c r="G458" s="624" t="s">
        <v>142</v>
      </c>
      <c r="H458" s="521"/>
      <c r="I458" s="265">
        <v>44224</v>
      </c>
      <c r="J458" s="37"/>
      <c r="K458" s="37"/>
      <c r="L458" s="624" t="s">
        <v>142</v>
      </c>
      <c r="M458" s="37">
        <v>817.82</v>
      </c>
      <c r="N458" s="37"/>
      <c r="O458" s="278" t="s">
        <v>11550</v>
      </c>
      <c r="P458" s="37"/>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37"/>
      <c r="AN458" s="37"/>
      <c r="AO458" s="37"/>
      <c r="AP458" s="37"/>
      <c r="AQ458" s="37"/>
      <c r="AR458" s="37"/>
      <c r="AS458" s="37"/>
      <c r="AT458" s="37"/>
    </row>
    <row r="459" spans="1:46">
      <c r="A459" s="265">
        <v>44224</v>
      </c>
      <c r="B459" s="278" t="s">
        <v>146</v>
      </c>
      <c r="C459" s="37">
        <v>881798348</v>
      </c>
      <c r="D459" s="504" t="s">
        <v>3186</v>
      </c>
      <c r="E459" s="278" t="s">
        <v>139</v>
      </c>
      <c r="F459" s="278" t="s">
        <v>140</v>
      </c>
      <c r="G459" s="624" t="s">
        <v>7368</v>
      </c>
      <c r="H459" s="521"/>
      <c r="I459" s="265">
        <v>44224</v>
      </c>
      <c r="J459" s="37"/>
      <c r="K459" s="37"/>
      <c r="L459" s="278" t="s">
        <v>7368</v>
      </c>
      <c r="M459" s="37">
        <v>808</v>
      </c>
      <c r="N459" s="37"/>
      <c r="O459" s="37"/>
      <c r="P459" s="37"/>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37"/>
      <c r="AN459" s="37"/>
      <c r="AO459" s="37"/>
      <c r="AP459" s="37"/>
      <c r="AQ459" s="37"/>
      <c r="AR459" s="37"/>
      <c r="AS459" s="37"/>
      <c r="AT459" s="37"/>
    </row>
    <row r="460" spans="1:46">
      <c r="A460" s="265">
        <v>44224</v>
      </c>
      <c r="B460" s="278" t="s">
        <v>178</v>
      </c>
      <c r="C460" s="37">
        <v>882248117</v>
      </c>
      <c r="D460" s="37"/>
      <c r="E460" s="278" t="s">
        <v>152</v>
      </c>
      <c r="F460" s="278" t="s">
        <v>140</v>
      </c>
      <c r="G460" s="624" t="s">
        <v>142</v>
      </c>
      <c r="H460" s="521"/>
      <c r="I460" s="265">
        <v>44224</v>
      </c>
      <c r="J460" s="37"/>
      <c r="K460" s="37"/>
      <c r="L460" s="278" t="s">
        <v>142</v>
      </c>
      <c r="M460" s="37">
        <v>289</v>
      </c>
      <c r="N460" s="37"/>
      <c r="O460" s="37"/>
      <c r="P460" s="37"/>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37"/>
      <c r="AN460" s="37"/>
      <c r="AO460" s="37"/>
      <c r="AP460" s="37"/>
      <c r="AQ460" s="37"/>
      <c r="AR460" s="37"/>
      <c r="AS460" s="37"/>
      <c r="AT460" s="37"/>
    </row>
    <row r="461" spans="1:46">
      <c r="A461" s="265">
        <v>44224</v>
      </c>
      <c r="B461" s="278" t="s">
        <v>178</v>
      </c>
      <c r="C461" s="37">
        <v>880206463</v>
      </c>
      <c r="D461" s="37"/>
      <c r="E461" s="278" t="s">
        <v>139</v>
      </c>
      <c r="F461" s="278" t="s">
        <v>140</v>
      </c>
      <c r="G461" s="624" t="s">
        <v>168</v>
      </c>
      <c r="H461" s="521"/>
      <c r="I461" s="265">
        <v>44224</v>
      </c>
      <c r="J461" s="37"/>
      <c r="K461" s="37"/>
      <c r="L461" s="278" t="s">
        <v>168</v>
      </c>
      <c r="M461" s="37">
        <v>4000</v>
      </c>
      <c r="N461" s="37"/>
      <c r="O461" s="37"/>
      <c r="P461" s="37"/>
      <c r="Q461" s="37"/>
      <c r="R461" s="37"/>
      <c r="S461" s="37"/>
      <c r="T461" s="37"/>
      <c r="U461" s="37"/>
      <c r="V461" s="37"/>
      <c r="W461" s="37"/>
      <c r="X461" s="37"/>
      <c r="Y461" s="37"/>
      <c r="Z461" s="37"/>
      <c r="AA461" s="37"/>
      <c r="AB461" s="37"/>
      <c r="AC461" s="37"/>
      <c r="AD461" s="37"/>
      <c r="AE461" s="37"/>
      <c r="AF461" s="37"/>
      <c r="AG461" s="37"/>
      <c r="AH461" s="37"/>
      <c r="AI461" s="37"/>
      <c r="AJ461" s="37"/>
      <c r="AK461" s="37"/>
      <c r="AL461" s="37"/>
      <c r="AM461" s="37"/>
      <c r="AN461" s="37"/>
      <c r="AO461" s="37"/>
      <c r="AP461" s="37"/>
      <c r="AQ461" s="37"/>
      <c r="AR461" s="37"/>
      <c r="AS461" s="37"/>
      <c r="AT461" s="37"/>
    </row>
    <row r="462" spans="1:46">
      <c r="A462" s="265">
        <v>44224</v>
      </c>
      <c r="B462" s="278" t="s">
        <v>5589</v>
      </c>
      <c r="C462" s="37">
        <v>880387377</v>
      </c>
      <c r="D462" s="37">
        <v>19141883</v>
      </c>
      <c r="E462" s="278" t="s">
        <v>139</v>
      </c>
      <c r="F462" s="278" t="s">
        <v>140</v>
      </c>
      <c r="G462" s="624" t="s">
        <v>168</v>
      </c>
      <c r="H462" s="521"/>
      <c r="I462" s="265">
        <v>44224</v>
      </c>
      <c r="J462" s="37"/>
      <c r="K462" s="37"/>
      <c r="L462" s="278" t="s">
        <v>168</v>
      </c>
      <c r="M462" s="37">
        <v>4200</v>
      </c>
      <c r="N462" s="37"/>
      <c r="O462" s="278" t="s">
        <v>11550</v>
      </c>
      <c r="P462" s="37"/>
      <c r="Q462" s="37"/>
      <c r="R462" s="37"/>
      <c r="S462" s="37"/>
      <c r="T462" s="37"/>
      <c r="U462" s="37"/>
      <c r="V462" s="37"/>
      <c r="W462" s="37"/>
      <c r="X462" s="37"/>
      <c r="Y462" s="37"/>
      <c r="Z462" s="37"/>
      <c r="AA462" s="37"/>
      <c r="AB462" s="37"/>
      <c r="AC462" s="37"/>
      <c r="AD462" s="37"/>
      <c r="AE462" s="37"/>
      <c r="AF462" s="37"/>
      <c r="AG462" s="37"/>
      <c r="AH462" s="37"/>
      <c r="AI462" s="37"/>
      <c r="AJ462" s="37"/>
      <c r="AK462" s="37"/>
      <c r="AL462" s="37"/>
      <c r="AM462" s="37"/>
      <c r="AN462" s="37"/>
      <c r="AO462" s="37"/>
      <c r="AP462" s="37"/>
      <c r="AQ462" s="37"/>
      <c r="AR462" s="37"/>
      <c r="AS462" s="37"/>
      <c r="AT462" s="37"/>
    </row>
    <row r="463" spans="1:46">
      <c r="A463" s="265">
        <v>44224</v>
      </c>
      <c r="B463" s="278" t="s">
        <v>5589</v>
      </c>
      <c r="C463" s="521">
        <v>881331122</v>
      </c>
      <c r="D463" s="516" t="s">
        <v>10454</v>
      </c>
      <c r="E463" s="278" t="s">
        <v>139</v>
      </c>
      <c r="F463" s="278" t="s">
        <v>140</v>
      </c>
      <c r="G463" s="624" t="s">
        <v>142</v>
      </c>
      <c r="H463" s="521"/>
      <c r="I463" s="265">
        <v>44224</v>
      </c>
      <c r="J463" s="37"/>
      <c r="K463" s="37"/>
      <c r="L463" s="278" t="s">
        <v>142</v>
      </c>
      <c r="M463" s="37">
        <v>350</v>
      </c>
      <c r="N463" s="37"/>
      <c r="O463" s="278" t="s">
        <v>11550</v>
      </c>
      <c r="P463" s="37"/>
      <c r="Q463" s="37"/>
      <c r="R463" s="37"/>
      <c r="S463" s="37"/>
      <c r="T463" s="37"/>
      <c r="U463" s="37"/>
      <c r="V463" s="37"/>
      <c r="W463" s="37"/>
      <c r="X463" s="37"/>
      <c r="Y463" s="37"/>
      <c r="Z463" s="37"/>
      <c r="AA463" s="37"/>
      <c r="AB463" s="37"/>
      <c r="AC463" s="37"/>
      <c r="AD463" s="37"/>
      <c r="AE463" s="37"/>
      <c r="AF463" s="37"/>
      <c r="AG463" s="37"/>
      <c r="AH463" s="37"/>
      <c r="AI463" s="37"/>
      <c r="AJ463" s="37"/>
      <c r="AK463" s="37"/>
      <c r="AL463" s="37"/>
      <c r="AM463" s="37"/>
      <c r="AN463" s="37"/>
      <c r="AO463" s="37"/>
      <c r="AP463" s="37"/>
      <c r="AQ463" s="37"/>
      <c r="AR463" s="37"/>
      <c r="AS463" s="37"/>
      <c r="AT463" s="37"/>
    </row>
    <row r="464" spans="1:46">
      <c r="A464" s="265">
        <v>44224</v>
      </c>
      <c r="B464" s="278" t="s">
        <v>5589</v>
      </c>
      <c r="C464" s="521">
        <v>880817653</v>
      </c>
      <c r="D464" s="37"/>
      <c r="E464" s="278" t="s">
        <v>152</v>
      </c>
      <c r="F464" s="278" t="s">
        <v>140</v>
      </c>
      <c r="G464" s="635" t="s">
        <v>148</v>
      </c>
      <c r="H464" s="521"/>
      <c r="I464" s="265">
        <v>44224</v>
      </c>
      <c r="J464" s="37"/>
      <c r="K464" s="37"/>
      <c r="L464" s="635" t="s">
        <v>148</v>
      </c>
      <c r="M464" s="37">
        <v>260</v>
      </c>
      <c r="N464" s="37"/>
      <c r="O464" s="278" t="s">
        <v>11550</v>
      </c>
      <c r="P464" s="37"/>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37"/>
      <c r="AN464" s="37"/>
      <c r="AO464" s="37"/>
      <c r="AP464" s="37"/>
      <c r="AQ464" s="37"/>
      <c r="AR464" s="37"/>
      <c r="AS464" s="37"/>
      <c r="AT464" s="37"/>
    </row>
    <row r="465" spans="1:46">
      <c r="A465" s="265">
        <v>44224</v>
      </c>
      <c r="B465" s="278" t="s">
        <v>5589</v>
      </c>
      <c r="C465" s="521">
        <v>882016452</v>
      </c>
      <c r="D465" s="37"/>
      <c r="E465" s="278" t="s">
        <v>139</v>
      </c>
      <c r="F465" s="278" t="s">
        <v>140</v>
      </c>
      <c r="G465" s="635" t="s">
        <v>148</v>
      </c>
      <c r="H465" s="521"/>
      <c r="I465" s="265">
        <v>44224</v>
      </c>
      <c r="J465" s="37"/>
      <c r="K465" s="37"/>
      <c r="L465" s="635" t="s">
        <v>148</v>
      </c>
      <c r="M465" s="37">
        <v>55</v>
      </c>
      <c r="N465" s="37"/>
      <c r="O465" s="278" t="s">
        <v>11550</v>
      </c>
      <c r="P465" s="37"/>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37"/>
      <c r="AN465" s="37"/>
      <c r="AO465" s="37"/>
      <c r="AP465" s="37"/>
      <c r="AQ465" s="37"/>
      <c r="AR465" s="37"/>
      <c r="AS465" s="37"/>
      <c r="AT465" s="37"/>
    </row>
    <row r="466" spans="1:46">
      <c r="A466" s="265">
        <v>44224</v>
      </c>
      <c r="B466" s="278" t="s">
        <v>146</v>
      </c>
      <c r="C466" s="37">
        <v>882268389</v>
      </c>
      <c r="D466" s="504" t="s">
        <v>11850</v>
      </c>
      <c r="E466" s="278" t="s">
        <v>139</v>
      </c>
      <c r="F466" s="278" t="s">
        <v>140</v>
      </c>
      <c r="G466" s="521"/>
      <c r="H466" s="521"/>
      <c r="I466" s="265">
        <v>44224</v>
      </c>
      <c r="J466" s="37"/>
      <c r="K466" s="37"/>
      <c r="L466" s="635" t="s">
        <v>148</v>
      </c>
      <c r="M466" s="37">
        <v>120</v>
      </c>
      <c r="N466" s="37"/>
      <c r="O466" s="278" t="s">
        <v>11550</v>
      </c>
      <c r="P466" s="37"/>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37"/>
      <c r="AN466" s="37"/>
      <c r="AO466" s="37"/>
      <c r="AP466" s="37"/>
      <c r="AQ466" s="37"/>
      <c r="AR466" s="37"/>
      <c r="AS466" s="37"/>
      <c r="AT466" s="37"/>
    </row>
    <row r="467" spans="1:46">
      <c r="A467" s="265">
        <v>44224</v>
      </c>
      <c r="B467" s="278" t="s">
        <v>146</v>
      </c>
      <c r="C467" s="37">
        <v>882512336</v>
      </c>
      <c r="D467" s="504" t="s">
        <v>11851</v>
      </c>
      <c r="E467" s="278" t="s">
        <v>139</v>
      </c>
      <c r="F467" s="278" t="s">
        <v>140</v>
      </c>
      <c r="G467" s="521"/>
      <c r="H467" s="521"/>
      <c r="I467" s="265">
        <v>44224</v>
      </c>
      <c r="J467" s="37"/>
      <c r="K467" s="37"/>
      <c r="L467" s="635" t="s">
        <v>142</v>
      </c>
      <c r="M467" s="37">
        <v>53.5</v>
      </c>
      <c r="N467" s="37"/>
      <c r="O467" s="278" t="s">
        <v>11550</v>
      </c>
      <c r="P467" s="37"/>
      <c r="Q467" s="37"/>
      <c r="R467" s="37"/>
      <c r="S467" s="37"/>
      <c r="T467" s="37"/>
      <c r="U467" s="37"/>
      <c r="V467" s="37"/>
      <c r="W467" s="37"/>
      <c r="X467" s="37"/>
      <c r="Y467" s="37"/>
      <c r="Z467" s="37"/>
      <c r="AA467" s="37"/>
      <c r="AB467" s="37"/>
      <c r="AC467" s="37"/>
      <c r="AD467" s="37"/>
      <c r="AE467" s="37"/>
      <c r="AF467" s="37"/>
      <c r="AG467" s="37"/>
      <c r="AH467" s="37"/>
      <c r="AI467" s="37"/>
      <c r="AJ467" s="37"/>
      <c r="AK467" s="37"/>
      <c r="AL467" s="37"/>
      <c r="AM467" s="37"/>
      <c r="AN467" s="37"/>
      <c r="AO467" s="37"/>
      <c r="AP467" s="37"/>
      <c r="AQ467" s="37"/>
      <c r="AR467" s="37"/>
      <c r="AS467" s="37"/>
      <c r="AT467" s="37"/>
    </row>
    <row r="468" spans="1:46">
      <c r="A468" s="265">
        <v>44224</v>
      </c>
      <c r="B468" s="278" t="s">
        <v>146</v>
      </c>
      <c r="C468" s="37">
        <v>882512336</v>
      </c>
      <c r="D468" s="504" t="s">
        <v>11851</v>
      </c>
      <c r="E468" s="278" t="s">
        <v>139</v>
      </c>
      <c r="F468" s="278" t="s">
        <v>140</v>
      </c>
      <c r="G468" s="521"/>
      <c r="H468" s="521"/>
      <c r="I468" s="265">
        <v>44225</v>
      </c>
      <c r="J468" s="37"/>
      <c r="K468" s="37"/>
      <c r="L468" s="635" t="s">
        <v>142</v>
      </c>
      <c r="M468" s="37">
        <v>217.8</v>
      </c>
      <c r="N468" s="37"/>
      <c r="O468" s="618" t="s">
        <v>11852</v>
      </c>
      <c r="P468" s="37"/>
      <c r="Q468" s="37"/>
      <c r="R468" s="37"/>
      <c r="S468" s="37"/>
      <c r="T468" s="37"/>
      <c r="U468" s="37"/>
      <c r="V468" s="37"/>
      <c r="W468" s="37"/>
      <c r="X468" s="37"/>
      <c r="Y468" s="37"/>
      <c r="Z468" s="37"/>
      <c r="AA468" s="37"/>
      <c r="AB468" s="37"/>
      <c r="AC468" s="37"/>
      <c r="AD468" s="37"/>
      <c r="AE468" s="37"/>
      <c r="AF468" s="37"/>
      <c r="AG468" s="37"/>
      <c r="AH468" s="37"/>
      <c r="AI468" s="37"/>
      <c r="AJ468" s="37"/>
      <c r="AK468" s="37"/>
      <c r="AL468" s="37"/>
      <c r="AM468" s="37"/>
      <c r="AN468" s="37"/>
      <c r="AO468" s="37"/>
      <c r="AP468" s="37"/>
      <c r="AQ468" s="37"/>
      <c r="AR468" s="37"/>
      <c r="AS468" s="37"/>
      <c r="AT468" s="37"/>
    </row>
    <row r="469" spans="1:46">
      <c r="A469" s="265">
        <v>44224</v>
      </c>
      <c r="B469" s="278" t="s">
        <v>156</v>
      </c>
      <c r="C469" s="37">
        <v>881937737</v>
      </c>
      <c r="D469" s="517" t="s">
        <v>11853</v>
      </c>
      <c r="E469" s="278" t="s">
        <v>139</v>
      </c>
      <c r="F469" s="278" t="s">
        <v>140</v>
      </c>
      <c r="G469" s="521"/>
      <c r="H469" s="521"/>
      <c r="I469" s="265">
        <v>44224</v>
      </c>
      <c r="J469" s="37"/>
      <c r="K469" s="37"/>
      <c r="L469" s="278" t="s">
        <v>181</v>
      </c>
      <c r="M469" s="521">
        <v>2359.4699999999998</v>
      </c>
      <c r="N469" s="37"/>
      <c r="O469" s="278" t="s">
        <v>11550</v>
      </c>
      <c r="P469" s="37"/>
      <c r="Q469" s="37"/>
      <c r="R469" s="37"/>
      <c r="S469" s="37"/>
      <c r="T469" s="37"/>
      <c r="U469" s="37"/>
      <c r="V469" s="37"/>
      <c r="W469" s="37"/>
      <c r="X469" s="37"/>
      <c r="Y469" s="37"/>
      <c r="Z469" s="37"/>
      <c r="AA469" s="37"/>
      <c r="AB469" s="37"/>
      <c r="AC469" s="37"/>
      <c r="AD469" s="37"/>
      <c r="AE469" s="37"/>
      <c r="AF469" s="37"/>
      <c r="AG469" s="37"/>
      <c r="AH469" s="37"/>
      <c r="AI469" s="37"/>
      <c r="AJ469" s="37"/>
      <c r="AK469" s="37"/>
      <c r="AL469" s="37"/>
      <c r="AM469" s="37"/>
      <c r="AN469" s="37"/>
      <c r="AO469" s="37"/>
      <c r="AP469" s="37"/>
      <c r="AQ469" s="37"/>
      <c r="AR469" s="37"/>
      <c r="AS469" s="37"/>
      <c r="AT469" s="37"/>
    </row>
    <row r="470" spans="1:46">
      <c r="A470" s="265">
        <v>44224</v>
      </c>
      <c r="B470" s="278" t="s">
        <v>194</v>
      </c>
      <c r="C470" s="640">
        <v>881326731</v>
      </c>
      <c r="D470" s="641" t="s">
        <v>11854</v>
      </c>
      <c r="E470" s="278" t="s">
        <v>139</v>
      </c>
      <c r="F470" s="278" t="s">
        <v>140</v>
      </c>
      <c r="G470" s="624" t="s">
        <v>168</v>
      </c>
      <c r="H470" s="521"/>
      <c r="I470" s="265">
        <v>44224</v>
      </c>
      <c r="J470" s="37"/>
      <c r="K470" s="37"/>
      <c r="L470" s="278" t="s">
        <v>168</v>
      </c>
      <c r="M470" s="37">
        <v>4000</v>
      </c>
      <c r="N470" s="37"/>
      <c r="O470" s="278" t="s">
        <v>11550</v>
      </c>
      <c r="P470" s="37"/>
      <c r="Q470" s="37"/>
      <c r="R470" s="37"/>
      <c r="S470" s="37"/>
      <c r="T470" s="37"/>
      <c r="U470" s="37"/>
      <c r="V470" s="37"/>
      <c r="W470" s="37"/>
      <c r="X470" s="37"/>
      <c r="Y470" s="37"/>
      <c r="Z470" s="37"/>
      <c r="AA470" s="37"/>
      <c r="AB470" s="37"/>
      <c r="AC470" s="37"/>
      <c r="AD470" s="37"/>
      <c r="AE470" s="37"/>
      <c r="AF470" s="37"/>
      <c r="AG470" s="37"/>
      <c r="AH470" s="37"/>
      <c r="AI470" s="37"/>
      <c r="AJ470" s="37"/>
      <c r="AK470" s="37"/>
      <c r="AL470" s="37"/>
      <c r="AM470" s="37"/>
      <c r="AN470" s="37"/>
      <c r="AO470" s="37"/>
      <c r="AP470" s="37"/>
      <c r="AQ470" s="37"/>
      <c r="AR470" s="37"/>
      <c r="AS470" s="37"/>
      <c r="AT470" s="37"/>
    </row>
    <row r="471" spans="1:46">
      <c r="A471" s="265">
        <v>44224</v>
      </c>
      <c r="B471" s="278" t="s">
        <v>194</v>
      </c>
      <c r="C471" s="640">
        <v>880385479</v>
      </c>
      <c r="D471" s="640">
        <v>434472185</v>
      </c>
      <c r="E471" s="278" t="s">
        <v>139</v>
      </c>
      <c r="F471" s="278" t="s">
        <v>140</v>
      </c>
      <c r="G471" s="624" t="s">
        <v>142</v>
      </c>
      <c r="H471" s="521"/>
      <c r="I471" s="265">
        <v>44224</v>
      </c>
      <c r="J471" s="37"/>
      <c r="K471" s="37"/>
      <c r="L471" s="278" t="s">
        <v>142</v>
      </c>
      <c r="M471" s="37">
        <v>29.6</v>
      </c>
      <c r="N471" s="37"/>
      <c r="O471" s="278" t="s">
        <v>11550</v>
      </c>
      <c r="P471" s="37"/>
      <c r="Q471" s="37"/>
      <c r="R471" s="37"/>
      <c r="S471" s="37"/>
      <c r="T471" s="37"/>
      <c r="U471" s="37"/>
      <c r="V471" s="37"/>
      <c r="W471" s="37"/>
      <c r="X471" s="37"/>
      <c r="Y471" s="37"/>
      <c r="Z471" s="37"/>
      <c r="AA471" s="37"/>
      <c r="AB471" s="37"/>
      <c r="AC471" s="37"/>
      <c r="AD471" s="37"/>
      <c r="AE471" s="37"/>
      <c r="AF471" s="37"/>
      <c r="AG471" s="37"/>
      <c r="AH471" s="37"/>
      <c r="AI471" s="37"/>
      <c r="AJ471" s="37"/>
      <c r="AK471" s="37"/>
      <c r="AL471" s="37"/>
      <c r="AM471" s="37"/>
      <c r="AN471" s="37"/>
      <c r="AO471" s="37"/>
      <c r="AP471" s="37"/>
      <c r="AQ471" s="37"/>
      <c r="AR471" s="37"/>
      <c r="AS471" s="37"/>
      <c r="AT471" s="37"/>
    </row>
    <row r="472" spans="1:46">
      <c r="A472" s="265">
        <v>44224</v>
      </c>
      <c r="B472" s="278" t="s">
        <v>194</v>
      </c>
      <c r="C472" s="640">
        <v>880306198</v>
      </c>
      <c r="D472" s="640">
        <v>1814567683</v>
      </c>
      <c r="E472" s="278" t="s">
        <v>139</v>
      </c>
      <c r="F472" s="278" t="s">
        <v>140</v>
      </c>
      <c r="G472" s="624" t="s">
        <v>142</v>
      </c>
      <c r="H472" s="521"/>
      <c r="I472" s="265">
        <v>44224</v>
      </c>
      <c r="J472" s="37"/>
      <c r="K472" s="37"/>
      <c r="L472" s="278" t="s">
        <v>142</v>
      </c>
      <c r="M472" s="37">
        <v>457.6</v>
      </c>
      <c r="N472" s="37"/>
      <c r="O472" s="278" t="s">
        <v>11550</v>
      </c>
      <c r="P472" s="37"/>
      <c r="Q472" s="37"/>
      <c r="R472" s="37"/>
      <c r="S472" s="37"/>
      <c r="T472" s="37"/>
      <c r="U472" s="37"/>
      <c r="V472" s="37"/>
      <c r="W472" s="37"/>
      <c r="X472" s="37"/>
      <c r="Y472" s="37"/>
      <c r="Z472" s="37"/>
      <c r="AA472" s="37"/>
      <c r="AB472" s="37"/>
      <c r="AC472" s="37"/>
      <c r="AD472" s="37"/>
      <c r="AE472" s="37"/>
      <c r="AF472" s="37"/>
      <c r="AG472" s="37"/>
      <c r="AH472" s="37"/>
      <c r="AI472" s="37"/>
      <c r="AJ472" s="37"/>
      <c r="AK472" s="37"/>
      <c r="AL472" s="37"/>
      <c r="AM472" s="37"/>
      <c r="AN472" s="37"/>
      <c r="AO472" s="37"/>
      <c r="AP472" s="37"/>
      <c r="AQ472" s="37"/>
      <c r="AR472" s="37"/>
      <c r="AS472" s="37"/>
      <c r="AT472" s="37"/>
    </row>
    <row r="473" spans="1:46">
      <c r="A473" s="265">
        <v>44224</v>
      </c>
      <c r="B473" s="278" t="s">
        <v>194</v>
      </c>
      <c r="C473" s="640">
        <v>880044136</v>
      </c>
      <c r="D473" s="640">
        <v>2164869646</v>
      </c>
      <c r="E473" s="278" t="s">
        <v>139</v>
      </c>
      <c r="F473" s="278" t="s">
        <v>140</v>
      </c>
      <c r="G473" s="624" t="s">
        <v>294</v>
      </c>
      <c r="H473" s="521"/>
      <c r="I473" s="265">
        <v>44224</v>
      </c>
      <c r="J473" s="37"/>
      <c r="K473" s="37"/>
      <c r="L473" s="278" t="s">
        <v>190</v>
      </c>
      <c r="M473" s="37">
        <v>156</v>
      </c>
      <c r="N473" s="37"/>
      <c r="O473" s="278" t="s">
        <v>11550</v>
      </c>
      <c r="P473" s="37"/>
      <c r="Q473" s="37"/>
      <c r="R473" s="37"/>
      <c r="S473" s="37"/>
      <c r="T473" s="37"/>
      <c r="U473" s="37"/>
      <c r="V473" s="37"/>
      <c r="W473" s="37"/>
      <c r="X473" s="37"/>
      <c r="Y473" s="37"/>
      <c r="Z473" s="37"/>
      <c r="AA473" s="37"/>
      <c r="AB473" s="37"/>
      <c r="AC473" s="37"/>
      <c r="AD473" s="37"/>
      <c r="AE473" s="37"/>
      <c r="AF473" s="37"/>
      <c r="AG473" s="37"/>
      <c r="AH473" s="37"/>
      <c r="AI473" s="37"/>
      <c r="AJ473" s="37"/>
      <c r="AK473" s="37"/>
      <c r="AL473" s="37"/>
      <c r="AM473" s="37"/>
      <c r="AN473" s="37"/>
      <c r="AO473" s="37"/>
      <c r="AP473" s="37"/>
      <c r="AQ473" s="37"/>
      <c r="AR473" s="37"/>
      <c r="AS473" s="37"/>
      <c r="AT473" s="37"/>
    </row>
    <row r="474" spans="1:46">
      <c r="A474" s="265">
        <v>44224</v>
      </c>
      <c r="B474" s="278" t="s">
        <v>194</v>
      </c>
      <c r="C474" s="640">
        <v>881352797</v>
      </c>
      <c r="D474" s="641" t="s">
        <v>3034</v>
      </c>
      <c r="E474" s="278" t="s">
        <v>139</v>
      </c>
      <c r="F474" s="278" t="s">
        <v>140</v>
      </c>
      <c r="G474" s="624" t="s">
        <v>142</v>
      </c>
      <c r="H474" s="521"/>
      <c r="I474" s="265">
        <v>44224</v>
      </c>
      <c r="J474" s="37"/>
      <c r="K474" s="37"/>
      <c r="L474" s="278" t="s">
        <v>142</v>
      </c>
      <c r="M474" s="37">
        <v>117.5</v>
      </c>
      <c r="N474" s="37"/>
      <c r="O474" s="278" t="s">
        <v>11550</v>
      </c>
      <c r="P474" s="37"/>
      <c r="Q474" s="37"/>
      <c r="R474" s="37"/>
      <c r="S474" s="37"/>
      <c r="T474" s="37"/>
      <c r="U474" s="37"/>
      <c r="V474" s="37"/>
      <c r="W474" s="37"/>
      <c r="X474" s="37"/>
      <c r="Y474" s="37"/>
      <c r="Z474" s="37"/>
      <c r="AA474" s="37"/>
      <c r="AB474" s="37"/>
      <c r="AC474" s="37"/>
      <c r="AD474" s="37"/>
      <c r="AE474" s="37"/>
      <c r="AF474" s="37"/>
      <c r="AG474" s="37"/>
      <c r="AH474" s="37"/>
      <c r="AI474" s="37"/>
      <c r="AJ474" s="37"/>
      <c r="AK474" s="37"/>
      <c r="AL474" s="37"/>
      <c r="AM474" s="37"/>
      <c r="AN474" s="37"/>
      <c r="AO474" s="37"/>
      <c r="AP474" s="37"/>
      <c r="AQ474" s="37"/>
      <c r="AR474" s="37"/>
      <c r="AS474" s="37"/>
      <c r="AT474" s="37"/>
    </row>
    <row r="475" spans="1:46">
      <c r="A475" s="265">
        <v>44224</v>
      </c>
      <c r="B475" s="278" t="s">
        <v>194</v>
      </c>
      <c r="C475" s="640">
        <v>880385479</v>
      </c>
      <c r="D475" s="641" t="s">
        <v>4516</v>
      </c>
      <c r="E475" s="278" t="s">
        <v>139</v>
      </c>
      <c r="F475" s="278" t="s">
        <v>140</v>
      </c>
      <c r="G475" s="624" t="s">
        <v>142</v>
      </c>
      <c r="H475" s="521"/>
      <c r="I475" s="265">
        <v>44224</v>
      </c>
      <c r="J475" s="37"/>
      <c r="K475" s="37"/>
      <c r="L475" s="278" t="s">
        <v>142</v>
      </c>
      <c r="M475" s="37">
        <v>5.6</v>
      </c>
      <c r="N475" s="37"/>
      <c r="O475" s="278" t="s">
        <v>11550</v>
      </c>
      <c r="P475" s="37"/>
      <c r="Q475" s="37"/>
      <c r="R475" s="37"/>
      <c r="S475" s="37"/>
      <c r="T475" s="37"/>
      <c r="U475" s="37"/>
      <c r="V475" s="37"/>
      <c r="W475" s="37"/>
      <c r="X475" s="37"/>
      <c r="Y475" s="37"/>
      <c r="Z475" s="37"/>
      <c r="AA475" s="37"/>
      <c r="AB475" s="37"/>
      <c r="AC475" s="37"/>
      <c r="AD475" s="37"/>
      <c r="AE475" s="37"/>
      <c r="AF475" s="37"/>
      <c r="AG475" s="37"/>
      <c r="AH475" s="37"/>
      <c r="AI475" s="37"/>
      <c r="AJ475" s="37"/>
      <c r="AK475" s="37"/>
      <c r="AL475" s="37"/>
      <c r="AM475" s="37"/>
      <c r="AN475" s="37"/>
      <c r="AO475" s="37"/>
      <c r="AP475" s="37"/>
      <c r="AQ475" s="37"/>
      <c r="AR475" s="37"/>
      <c r="AS475" s="37"/>
      <c r="AT475" s="37"/>
    </row>
    <row r="476" spans="1:46">
      <c r="A476" s="265">
        <v>44224</v>
      </c>
      <c r="B476" s="278" t="s">
        <v>194</v>
      </c>
      <c r="C476" s="640">
        <v>881548220</v>
      </c>
      <c r="D476" s="641" t="s">
        <v>2874</v>
      </c>
      <c r="E476" s="278" t="s">
        <v>152</v>
      </c>
      <c r="F476" s="278" t="s">
        <v>140</v>
      </c>
      <c r="G476" s="635" t="s">
        <v>148</v>
      </c>
      <c r="H476" s="521"/>
      <c r="I476" s="265">
        <v>44224</v>
      </c>
      <c r="J476" s="37"/>
      <c r="K476" s="37"/>
      <c r="L476" s="635" t="s">
        <v>148</v>
      </c>
      <c r="M476" s="37">
        <v>385</v>
      </c>
      <c r="N476" s="37"/>
      <c r="O476" s="278" t="s">
        <v>11550</v>
      </c>
      <c r="P476" s="37"/>
      <c r="Q476" s="37"/>
      <c r="R476" s="37"/>
      <c r="S476" s="37"/>
      <c r="T476" s="37"/>
      <c r="U476" s="37"/>
      <c r="V476" s="37"/>
      <c r="W476" s="37"/>
      <c r="X476" s="37"/>
      <c r="Y476" s="37"/>
      <c r="Z476" s="37"/>
      <c r="AA476" s="37"/>
      <c r="AB476" s="37"/>
      <c r="AC476" s="37"/>
      <c r="AD476" s="37"/>
      <c r="AE476" s="37"/>
      <c r="AF476" s="37"/>
      <c r="AG476" s="37"/>
      <c r="AH476" s="37"/>
      <c r="AI476" s="37"/>
      <c r="AJ476" s="37"/>
      <c r="AK476" s="37"/>
      <c r="AL476" s="37"/>
      <c r="AM476" s="37"/>
      <c r="AN476" s="37"/>
      <c r="AO476" s="37"/>
      <c r="AP476" s="37"/>
      <c r="AQ476" s="37"/>
      <c r="AR476" s="37"/>
      <c r="AS476" s="37"/>
      <c r="AT476" s="37"/>
    </row>
    <row r="477" spans="1:46">
      <c r="A477" s="265">
        <v>44224</v>
      </c>
      <c r="B477" s="278" t="s">
        <v>156</v>
      </c>
      <c r="C477" s="521">
        <v>881438090</v>
      </c>
      <c r="D477" s="521">
        <v>45870643</v>
      </c>
      <c r="E477" s="278" t="s">
        <v>152</v>
      </c>
      <c r="F477" s="278" t="s">
        <v>140</v>
      </c>
      <c r="G477" s="635" t="s">
        <v>148</v>
      </c>
      <c r="H477" s="521"/>
      <c r="I477" s="265">
        <v>44224</v>
      </c>
      <c r="J477" s="37"/>
      <c r="K477" s="37"/>
      <c r="L477" s="635" t="s">
        <v>148</v>
      </c>
      <c r="M477" s="37">
        <v>288</v>
      </c>
      <c r="N477" s="37"/>
      <c r="O477" s="278" t="s">
        <v>11550</v>
      </c>
      <c r="P477" s="37"/>
      <c r="Q477" s="37"/>
      <c r="R477" s="37"/>
      <c r="S477" s="37"/>
      <c r="T477" s="37"/>
      <c r="U477" s="37"/>
      <c r="V477" s="37"/>
      <c r="W477" s="37"/>
      <c r="X477" s="37"/>
      <c r="Y477" s="37"/>
      <c r="Z477" s="37"/>
      <c r="AA477" s="37"/>
      <c r="AB477" s="37"/>
      <c r="AC477" s="37"/>
      <c r="AD477" s="37"/>
      <c r="AE477" s="37"/>
      <c r="AF477" s="37"/>
      <c r="AG477" s="37"/>
      <c r="AH477" s="37"/>
      <c r="AI477" s="37"/>
      <c r="AJ477" s="37"/>
      <c r="AK477" s="37"/>
      <c r="AL477" s="37"/>
      <c r="AM477" s="37"/>
      <c r="AN477" s="37"/>
      <c r="AO477" s="37"/>
      <c r="AP477" s="37"/>
      <c r="AQ477" s="37"/>
      <c r="AR477" s="37"/>
      <c r="AS477" s="37"/>
      <c r="AT477" s="37"/>
    </row>
    <row r="478" spans="1:46">
      <c r="A478" s="265">
        <v>44224</v>
      </c>
      <c r="B478" s="278" t="s">
        <v>156</v>
      </c>
      <c r="C478" s="37">
        <v>882163289</v>
      </c>
      <c r="D478" s="37"/>
      <c r="E478" s="278" t="s">
        <v>139</v>
      </c>
      <c r="F478" s="278" t="s">
        <v>140</v>
      </c>
      <c r="G478" s="521"/>
      <c r="H478" s="521"/>
      <c r="I478" s="265">
        <v>44224</v>
      </c>
      <c r="J478" s="37"/>
      <c r="K478" s="37"/>
      <c r="L478" s="278" t="s">
        <v>287</v>
      </c>
      <c r="M478" s="37">
        <v>1350</v>
      </c>
      <c r="N478" s="37"/>
      <c r="O478" s="37"/>
      <c r="P478" s="37"/>
      <c r="Q478" s="37"/>
      <c r="R478" s="37"/>
      <c r="S478" s="37"/>
      <c r="T478" s="37"/>
      <c r="U478" s="37"/>
      <c r="V478" s="37"/>
      <c r="W478" s="37"/>
      <c r="X478" s="37"/>
      <c r="Y478" s="37"/>
      <c r="Z478" s="37"/>
      <c r="AA478" s="37"/>
      <c r="AB478" s="37"/>
      <c r="AC478" s="37"/>
      <c r="AD478" s="37"/>
      <c r="AE478" s="37"/>
      <c r="AF478" s="37"/>
      <c r="AG478" s="37"/>
      <c r="AH478" s="37"/>
      <c r="AI478" s="37"/>
      <c r="AJ478" s="37"/>
      <c r="AK478" s="37"/>
      <c r="AL478" s="37"/>
      <c r="AM478" s="37"/>
      <c r="AN478" s="37"/>
      <c r="AO478" s="37"/>
      <c r="AP478" s="37"/>
      <c r="AQ478" s="37"/>
      <c r="AR478" s="37"/>
      <c r="AS478" s="37"/>
      <c r="AT478" s="37"/>
    </row>
    <row r="479" spans="1:46">
      <c r="A479" s="265">
        <v>44224</v>
      </c>
      <c r="B479" s="278" t="s">
        <v>281</v>
      </c>
      <c r="C479" s="521">
        <v>882177965</v>
      </c>
      <c r="D479" s="37"/>
      <c r="E479" s="278" t="s">
        <v>139</v>
      </c>
      <c r="F479" s="278" t="s">
        <v>140</v>
      </c>
      <c r="G479" s="624" t="s">
        <v>181</v>
      </c>
      <c r="H479" s="521"/>
      <c r="I479" s="265">
        <v>44224</v>
      </c>
      <c r="J479" s="37"/>
      <c r="K479" s="37"/>
      <c r="L479" s="624" t="s">
        <v>181</v>
      </c>
      <c r="M479" s="37">
        <v>91.45</v>
      </c>
      <c r="N479" s="37"/>
      <c r="O479" s="278" t="s">
        <v>11550</v>
      </c>
      <c r="P479" s="37"/>
      <c r="Q479" s="37"/>
      <c r="R479" s="37"/>
      <c r="S479" s="37"/>
      <c r="T479" s="37"/>
      <c r="U479" s="37"/>
      <c r="V479" s="37"/>
      <c r="W479" s="37"/>
      <c r="X479" s="37"/>
      <c r="Y479" s="37"/>
      <c r="Z479" s="37"/>
      <c r="AA479" s="37"/>
      <c r="AB479" s="37"/>
      <c r="AC479" s="37"/>
      <c r="AD479" s="37"/>
      <c r="AE479" s="37"/>
      <c r="AF479" s="37"/>
      <c r="AG479" s="37"/>
      <c r="AH479" s="37"/>
      <c r="AI479" s="37"/>
      <c r="AJ479" s="37"/>
      <c r="AK479" s="37"/>
      <c r="AL479" s="37"/>
      <c r="AM479" s="37"/>
      <c r="AN479" s="37"/>
      <c r="AO479" s="37"/>
      <c r="AP479" s="37"/>
      <c r="AQ479" s="37"/>
      <c r="AR479" s="37"/>
      <c r="AS479" s="37"/>
      <c r="AT479" s="37"/>
    </row>
    <row r="480" spans="1:46">
      <c r="A480" s="265">
        <v>44224</v>
      </c>
      <c r="B480" s="278" t="s">
        <v>175</v>
      </c>
      <c r="C480" s="37">
        <v>880491010</v>
      </c>
      <c r="D480" s="37"/>
      <c r="E480" s="278" t="s">
        <v>152</v>
      </c>
      <c r="F480" s="278" t="s">
        <v>140</v>
      </c>
      <c r="G480" s="624" t="s">
        <v>142</v>
      </c>
      <c r="H480" s="521"/>
      <c r="I480" s="265">
        <v>44224</v>
      </c>
      <c r="J480" s="37"/>
      <c r="K480" s="37"/>
      <c r="L480" s="278" t="s">
        <v>142</v>
      </c>
      <c r="M480" s="37">
        <v>136.5</v>
      </c>
      <c r="N480" s="37"/>
      <c r="O480" s="278" t="s">
        <v>11550</v>
      </c>
      <c r="P480" s="37"/>
      <c r="Q480" s="37"/>
      <c r="R480" s="37"/>
      <c r="S480" s="37"/>
      <c r="T480" s="37"/>
      <c r="U480" s="37"/>
      <c r="V480" s="37"/>
      <c r="W480" s="37"/>
      <c r="X480" s="37"/>
      <c r="Y480" s="37"/>
      <c r="Z480" s="37"/>
      <c r="AA480" s="37"/>
      <c r="AB480" s="37"/>
      <c r="AC480" s="37"/>
      <c r="AD480" s="37"/>
      <c r="AE480" s="37"/>
      <c r="AF480" s="37"/>
      <c r="AG480" s="37"/>
      <c r="AH480" s="37"/>
      <c r="AI480" s="37"/>
      <c r="AJ480" s="37"/>
      <c r="AK480" s="37"/>
      <c r="AL480" s="37"/>
      <c r="AM480" s="37"/>
      <c r="AN480" s="37"/>
      <c r="AO480" s="37"/>
      <c r="AP480" s="37"/>
      <c r="AQ480" s="37"/>
      <c r="AR480" s="37"/>
      <c r="AS480" s="37"/>
      <c r="AT480" s="37"/>
    </row>
    <row r="481" spans="1:46">
      <c r="A481" s="265">
        <v>44224</v>
      </c>
      <c r="B481" s="278" t="s">
        <v>175</v>
      </c>
      <c r="C481" s="37">
        <v>880021536</v>
      </c>
      <c r="D481" s="37"/>
      <c r="E481" s="278" t="s">
        <v>139</v>
      </c>
      <c r="F481" s="278" t="s">
        <v>140</v>
      </c>
      <c r="G481" s="624" t="s">
        <v>1010</v>
      </c>
      <c r="H481" s="521"/>
      <c r="I481" s="265">
        <v>44224</v>
      </c>
      <c r="J481" s="37"/>
      <c r="K481" s="37"/>
      <c r="L481" s="278" t="s">
        <v>1010</v>
      </c>
      <c r="M481" s="37">
        <v>999</v>
      </c>
      <c r="N481" s="37"/>
      <c r="O481" s="278" t="s">
        <v>11550</v>
      </c>
      <c r="P481" s="37"/>
      <c r="Q481" s="37"/>
      <c r="R481" s="37"/>
      <c r="S481" s="37"/>
      <c r="T481" s="37"/>
      <c r="U481" s="37"/>
      <c r="V481" s="37"/>
      <c r="W481" s="37"/>
      <c r="X481" s="37"/>
      <c r="Y481" s="37"/>
      <c r="Z481" s="37"/>
      <c r="AA481" s="37"/>
      <c r="AB481" s="37"/>
      <c r="AC481" s="37"/>
      <c r="AD481" s="37"/>
      <c r="AE481" s="37"/>
      <c r="AF481" s="37"/>
      <c r="AG481" s="37"/>
      <c r="AH481" s="37"/>
      <c r="AI481" s="37"/>
      <c r="AJ481" s="37"/>
      <c r="AK481" s="37"/>
      <c r="AL481" s="37"/>
      <c r="AM481" s="37"/>
      <c r="AN481" s="37"/>
      <c r="AO481" s="37"/>
      <c r="AP481" s="37"/>
      <c r="AQ481" s="37"/>
      <c r="AR481" s="37"/>
      <c r="AS481" s="37"/>
      <c r="AT481" s="37"/>
    </row>
    <row r="482" spans="1:46">
      <c r="A482" s="265">
        <v>44224</v>
      </c>
      <c r="B482" s="278" t="s">
        <v>175</v>
      </c>
      <c r="C482" s="37">
        <v>882035254</v>
      </c>
      <c r="D482" s="37"/>
      <c r="E482" s="278" t="s">
        <v>139</v>
      </c>
      <c r="F482" s="278" t="s">
        <v>140</v>
      </c>
      <c r="G482" s="521" t="s">
        <v>142</v>
      </c>
      <c r="H482" s="521"/>
      <c r="I482" s="265">
        <v>44224</v>
      </c>
      <c r="J482" s="37"/>
      <c r="K482" s="37"/>
      <c r="L482" s="278" t="s">
        <v>142</v>
      </c>
      <c r="M482" s="37">
        <v>268</v>
      </c>
      <c r="N482" s="37"/>
      <c r="O482" s="278" t="s">
        <v>11550</v>
      </c>
      <c r="P482" s="37"/>
      <c r="Q482" s="37"/>
      <c r="R482" s="37"/>
      <c r="S482" s="37"/>
      <c r="T482" s="37"/>
      <c r="U482" s="37"/>
      <c r="V482" s="37"/>
      <c r="W482" s="37"/>
      <c r="X482" s="37"/>
      <c r="Y482" s="37"/>
      <c r="Z482" s="37"/>
      <c r="AA482" s="37"/>
      <c r="AB482" s="37"/>
      <c r="AC482" s="37"/>
      <c r="AD482" s="37"/>
      <c r="AE482" s="37"/>
      <c r="AF482" s="37"/>
      <c r="AG482" s="37"/>
      <c r="AH482" s="37"/>
      <c r="AI482" s="37"/>
      <c r="AJ482" s="37"/>
      <c r="AK482" s="37"/>
      <c r="AL482" s="37"/>
      <c r="AM482" s="37"/>
      <c r="AN482" s="37"/>
      <c r="AO482" s="37"/>
      <c r="AP482" s="37"/>
      <c r="AQ482" s="37"/>
      <c r="AR482" s="37"/>
      <c r="AS482" s="37"/>
      <c r="AT482" s="37"/>
    </row>
    <row r="483" spans="1:46">
      <c r="A483" s="265">
        <v>44224</v>
      </c>
      <c r="B483" s="278" t="s">
        <v>175</v>
      </c>
      <c r="C483" s="37">
        <v>882239669</v>
      </c>
      <c r="D483" s="37"/>
      <c r="E483" s="278" t="s">
        <v>139</v>
      </c>
      <c r="F483" s="278" t="s">
        <v>181</v>
      </c>
      <c r="G483" s="624" t="s">
        <v>142</v>
      </c>
      <c r="H483" s="521"/>
      <c r="I483" s="265">
        <v>44224</v>
      </c>
      <c r="J483" s="37"/>
      <c r="K483" s="37"/>
      <c r="L483" s="278" t="s">
        <v>142</v>
      </c>
      <c r="M483" s="37">
        <v>1607.42</v>
      </c>
      <c r="N483" s="37"/>
      <c r="O483" s="278" t="s">
        <v>11550</v>
      </c>
      <c r="P483" s="37"/>
      <c r="Q483" s="37"/>
      <c r="R483" s="37"/>
      <c r="S483" s="37"/>
      <c r="T483" s="37"/>
      <c r="U483" s="37"/>
      <c r="V483" s="37"/>
      <c r="W483" s="37"/>
      <c r="X483" s="37"/>
      <c r="Y483" s="37"/>
      <c r="Z483" s="37"/>
      <c r="AA483" s="37"/>
      <c r="AB483" s="37"/>
      <c r="AC483" s="37"/>
      <c r="AD483" s="37"/>
      <c r="AE483" s="37"/>
      <c r="AF483" s="37"/>
      <c r="AG483" s="37"/>
      <c r="AH483" s="37"/>
      <c r="AI483" s="37"/>
      <c r="AJ483" s="37"/>
      <c r="AK483" s="37"/>
      <c r="AL483" s="37"/>
      <c r="AM483" s="37"/>
      <c r="AN483" s="37"/>
      <c r="AO483" s="37"/>
      <c r="AP483" s="37"/>
      <c r="AQ483" s="37"/>
      <c r="AR483" s="37"/>
      <c r="AS483" s="37"/>
      <c r="AT483" s="37"/>
    </row>
    <row r="484" spans="1:46">
      <c r="A484" s="265">
        <v>44224</v>
      </c>
      <c r="B484" s="278" t="s">
        <v>5589</v>
      </c>
      <c r="C484" s="331">
        <v>882683655</v>
      </c>
      <c r="D484" s="641">
        <v>100016000000</v>
      </c>
      <c r="E484" s="278" t="s">
        <v>139</v>
      </c>
      <c r="F484" s="278" t="s">
        <v>140</v>
      </c>
      <c r="G484" s="624" t="s">
        <v>168</v>
      </c>
      <c r="H484" s="521"/>
      <c r="I484" s="265">
        <v>44224</v>
      </c>
      <c r="J484" s="37"/>
      <c r="K484" s="37"/>
      <c r="L484" s="624" t="s">
        <v>168</v>
      </c>
      <c r="M484" s="37">
        <v>360</v>
      </c>
      <c r="N484" s="37"/>
      <c r="O484" s="278" t="s">
        <v>11550</v>
      </c>
      <c r="P484" s="37"/>
      <c r="Q484" s="37"/>
      <c r="R484" s="37"/>
      <c r="S484" s="37"/>
      <c r="T484" s="37"/>
      <c r="U484" s="37"/>
      <c r="V484" s="37"/>
      <c r="W484" s="37"/>
      <c r="X484" s="37"/>
      <c r="Y484" s="37"/>
      <c r="Z484" s="37"/>
      <c r="AA484" s="37"/>
      <c r="AB484" s="37"/>
      <c r="AC484" s="37"/>
      <c r="AD484" s="37"/>
      <c r="AE484" s="37"/>
      <c r="AF484" s="37"/>
      <c r="AG484" s="37"/>
      <c r="AH484" s="37"/>
      <c r="AI484" s="37"/>
      <c r="AJ484" s="37"/>
      <c r="AK484" s="37"/>
      <c r="AL484" s="37"/>
      <c r="AM484" s="37"/>
      <c r="AN484" s="37"/>
      <c r="AO484" s="37"/>
      <c r="AP484" s="37"/>
      <c r="AQ484" s="37"/>
      <c r="AR484" s="37"/>
      <c r="AS484" s="37"/>
      <c r="AT484" s="37"/>
    </row>
    <row r="485" spans="1:46">
      <c r="A485" s="265">
        <v>44224</v>
      </c>
      <c r="B485" s="278" t="s">
        <v>156</v>
      </c>
      <c r="C485" s="37">
        <v>880416594</v>
      </c>
      <c r="D485" s="510" t="s">
        <v>11667</v>
      </c>
      <c r="E485" s="278" t="s">
        <v>152</v>
      </c>
      <c r="F485" s="278" t="s">
        <v>152</v>
      </c>
      <c r="G485" s="521"/>
      <c r="H485" s="521"/>
      <c r="I485" s="265">
        <v>44224</v>
      </c>
      <c r="J485" s="37"/>
      <c r="K485" s="37"/>
      <c r="L485" s="278" t="s">
        <v>190</v>
      </c>
      <c r="M485" s="37">
        <v>839</v>
      </c>
      <c r="N485" s="37"/>
      <c r="O485" s="37"/>
      <c r="P485" s="37"/>
      <c r="Q485" s="37"/>
      <c r="R485" s="37"/>
      <c r="S485" s="37"/>
      <c r="T485" s="37"/>
      <c r="U485" s="37"/>
      <c r="V485" s="37"/>
      <c r="W485" s="37"/>
      <c r="X485" s="37"/>
      <c r="Y485" s="37"/>
      <c r="Z485" s="37"/>
      <c r="AA485" s="37"/>
      <c r="AB485" s="37"/>
      <c r="AC485" s="37"/>
      <c r="AD485" s="37"/>
      <c r="AE485" s="37"/>
      <c r="AF485" s="37"/>
      <c r="AG485" s="37"/>
      <c r="AH485" s="37"/>
      <c r="AI485" s="37"/>
      <c r="AJ485" s="37"/>
      <c r="AK485" s="37"/>
      <c r="AL485" s="37"/>
      <c r="AM485" s="37"/>
      <c r="AN485" s="37"/>
      <c r="AO485" s="37"/>
      <c r="AP485" s="37"/>
      <c r="AQ485" s="37"/>
      <c r="AR485" s="37"/>
      <c r="AS485" s="37"/>
      <c r="AT485" s="37"/>
    </row>
    <row r="486" spans="1:46">
      <c r="A486" s="265">
        <v>44224</v>
      </c>
      <c r="B486" s="278" t="s">
        <v>154</v>
      </c>
      <c r="C486" s="37">
        <v>881433677</v>
      </c>
      <c r="D486" s="504" t="s">
        <v>4468</v>
      </c>
      <c r="E486" s="278" t="s">
        <v>152</v>
      </c>
      <c r="F486" s="278" t="s">
        <v>140</v>
      </c>
      <c r="G486" s="521"/>
      <c r="H486" s="521"/>
      <c r="I486" s="265">
        <v>44224</v>
      </c>
      <c r="J486" s="37"/>
      <c r="K486" s="37"/>
      <c r="L486" s="278" t="s">
        <v>190</v>
      </c>
      <c r="M486" s="37">
        <v>800</v>
      </c>
      <c r="N486" s="37"/>
      <c r="O486" s="37"/>
      <c r="P486" s="37"/>
      <c r="Q486" s="37"/>
      <c r="R486" s="37"/>
      <c r="S486" s="37"/>
      <c r="T486" s="37"/>
      <c r="U486" s="37"/>
      <c r="V486" s="37"/>
      <c r="W486" s="37"/>
      <c r="X486" s="37"/>
      <c r="Y486" s="37"/>
      <c r="Z486" s="37"/>
      <c r="AA486" s="37"/>
      <c r="AB486" s="37"/>
      <c r="AC486" s="37"/>
      <c r="AD486" s="37"/>
      <c r="AE486" s="37"/>
      <c r="AF486" s="37"/>
      <c r="AG486" s="37"/>
      <c r="AH486" s="37"/>
      <c r="AI486" s="37"/>
      <c r="AJ486" s="37"/>
      <c r="AK486" s="37"/>
      <c r="AL486" s="37"/>
      <c r="AM486" s="37"/>
      <c r="AN486" s="37"/>
      <c r="AO486" s="37"/>
      <c r="AP486" s="37"/>
      <c r="AQ486" s="37"/>
      <c r="AR486" s="37"/>
      <c r="AS486" s="37"/>
      <c r="AT486" s="37"/>
    </row>
    <row r="487" spans="1:46">
      <c r="A487" s="265">
        <v>44224</v>
      </c>
      <c r="B487" s="278" t="s">
        <v>154</v>
      </c>
      <c r="C487" s="37">
        <v>881433677</v>
      </c>
      <c r="D487" s="504" t="s">
        <v>4468</v>
      </c>
      <c r="E487" s="278" t="s">
        <v>152</v>
      </c>
      <c r="F487" s="278" t="s">
        <v>140</v>
      </c>
      <c r="G487" s="521"/>
      <c r="H487" s="521"/>
      <c r="I487" s="265">
        <v>44224</v>
      </c>
      <c r="J487" s="37"/>
      <c r="K487" s="37"/>
      <c r="L487" s="278" t="s">
        <v>200</v>
      </c>
      <c r="M487" s="37">
        <v>1998</v>
      </c>
      <c r="N487" s="37"/>
      <c r="O487" s="37"/>
      <c r="P487" s="37"/>
      <c r="Q487" s="37"/>
      <c r="R487" s="37"/>
      <c r="S487" s="37"/>
      <c r="T487" s="37"/>
      <c r="U487" s="37"/>
      <c r="V487" s="37"/>
      <c r="W487" s="37"/>
      <c r="X487" s="37"/>
      <c r="Y487" s="37"/>
      <c r="Z487" s="37"/>
      <c r="AA487" s="37"/>
      <c r="AB487" s="37"/>
      <c r="AC487" s="37"/>
      <c r="AD487" s="37"/>
      <c r="AE487" s="37"/>
      <c r="AF487" s="37"/>
      <c r="AG487" s="37"/>
      <c r="AH487" s="37"/>
      <c r="AI487" s="37"/>
      <c r="AJ487" s="37"/>
      <c r="AK487" s="37"/>
      <c r="AL487" s="37"/>
      <c r="AM487" s="37"/>
      <c r="AN487" s="37"/>
      <c r="AO487" s="37"/>
      <c r="AP487" s="37"/>
      <c r="AQ487" s="37"/>
      <c r="AR487" s="37"/>
      <c r="AS487" s="37"/>
      <c r="AT487" s="37"/>
    </row>
    <row r="488" spans="1:46">
      <c r="A488" s="265">
        <v>44225</v>
      </c>
      <c r="B488" s="278" t="s">
        <v>156</v>
      </c>
      <c r="C488" s="37">
        <v>880018227</v>
      </c>
      <c r="D488" s="534">
        <v>30391155</v>
      </c>
      <c r="E488" s="278" t="s">
        <v>139</v>
      </c>
      <c r="F488" s="278" t="s">
        <v>140</v>
      </c>
      <c r="G488" s="521"/>
      <c r="H488" s="521"/>
      <c r="I488" s="265">
        <v>44225</v>
      </c>
      <c r="J488" s="37"/>
      <c r="K488" s="37"/>
      <c r="L488" s="278" t="s">
        <v>181</v>
      </c>
      <c r="M488" s="37">
        <v>10000</v>
      </c>
      <c r="N488" s="37"/>
      <c r="O488" s="278" t="s">
        <v>11855</v>
      </c>
      <c r="P488" s="37"/>
      <c r="Q488" s="37"/>
      <c r="R488" s="37"/>
      <c r="S488" s="37"/>
      <c r="T488" s="37"/>
      <c r="U488" s="37"/>
      <c r="V488" s="37"/>
      <c r="W488" s="37"/>
      <c r="X488" s="37"/>
      <c r="Y488" s="37"/>
      <c r="Z488" s="37"/>
      <c r="AA488" s="37"/>
      <c r="AB488" s="37"/>
      <c r="AC488" s="37"/>
      <c r="AD488" s="37"/>
      <c r="AE488" s="37"/>
      <c r="AF488" s="37"/>
      <c r="AG488" s="37"/>
      <c r="AH488" s="37"/>
      <c r="AI488" s="37"/>
      <c r="AJ488" s="37"/>
      <c r="AK488" s="37"/>
      <c r="AL488" s="37"/>
      <c r="AM488" s="37"/>
      <c r="AN488" s="37"/>
      <c r="AO488" s="37"/>
      <c r="AP488" s="37"/>
      <c r="AQ488" s="37"/>
      <c r="AR488" s="37"/>
      <c r="AS488" s="37"/>
      <c r="AT488" s="37"/>
    </row>
    <row r="489" spans="1:46">
      <c r="A489" s="265">
        <v>44225</v>
      </c>
      <c r="B489" s="278" t="s">
        <v>156</v>
      </c>
      <c r="C489" s="37">
        <v>882162696</v>
      </c>
      <c r="D489" s="37"/>
      <c r="E489" s="278" t="s">
        <v>139</v>
      </c>
      <c r="F489" s="278" t="s">
        <v>140</v>
      </c>
      <c r="G489" s="521"/>
      <c r="H489" s="521"/>
      <c r="I489" s="265">
        <v>44225</v>
      </c>
      <c r="J489" s="37"/>
      <c r="K489" s="37"/>
      <c r="L489" s="278" t="s">
        <v>287</v>
      </c>
      <c r="M489" s="37">
        <v>270</v>
      </c>
      <c r="N489" s="37"/>
      <c r="O489" s="278" t="s">
        <v>11855</v>
      </c>
      <c r="P489" s="37"/>
      <c r="Q489" s="37"/>
      <c r="R489" s="37"/>
      <c r="S489" s="37"/>
      <c r="T489" s="37"/>
      <c r="U489" s="37"/>
      <c r="V489" s="37"/>
      <c r="W489" s="37"/>
      <c r="X489" s="37"/>
      <c r="Y489" s="37"/>
      <c r="Z489" s="37"/>
      <c r="AA489" s="37"/>
      <c r="AB489" s="37"/>
      <c r="AC489" s="37"/>
      <c r="AD489" s="37"/>
      <c r="AE489" s="37"/>
      <c r="AF489" s="37"/>
      <c r="AG489" s="37"/>
      <c r="AH489" s="37"/>
      <c r="AI489" s="37"/>
      <c r="AJ489" s="37"/>
      <c r="AK489" s="37"/>
      <c r="AL489" s="37"/>
      <c r="AM489" s="37"/>
      <c r="AN489" s="37"/>
      <c r="AO489" s="37"/>
      <c r="AP489" s="37"/>
      <c r="AQ489" s="37"/>
      <c r="AR489" s="37"/>
      <c r="AS489" s="37"/>
      <c r="AT489" s="37"/>
    </row>
    <row r="490" spans="1:46">
      <c r="A490" s="265">
        <v>44225</v>
      </c>
      <c r="B490" s="278" t="s">
        <v>281</v>
      </c>
      <c r="C490" s="37">
        <v>882177965</v>
      </c>
      <c r="D490" s="37"/>
      <c r="E490" s="278" t="s">
        <v>139</v>
      </c>
      <c r="F490" s="278" t="s">
        <v>140</v>
      </c>
      <c r="G490" s="624" t="s">
        <v>168</v>
      </c>
      <c r="H490" s="521"/>
      <c r="I490" s="265">
        <v>44225</v>
      </c>
      <c r="J490" s="37"/>
      <c r="K490" s="37"/>
      <c r="L490" s="278" t="s">
        <v>168</v>
      </c>
      <c r="M490" s="37">
        <v>250</v>
      </c>
      <c r="N490" s="37"/>
      <c r="O490" s="278" t="s">
        <v>11855</v>
      </c>
      <c r="P490" s="37"/>
      <c r="Q490" s="37"/>
      <c r="R490" s="37"/>
      <c r="S490" s="37"/>
      <c r="T490" s="37"/>
      <c r="U490" s="37"/>
      <c r="V490" s="37"/>
      <c r="W490" s="37"/>
      <c r="X490" s="37"/>
      <c r="Y490" s="37"/>
      <c r="Z490" s="37"/>
      <c r="AA490" s="37"/>
      <c r="AB490" s="37"/>
      <c r="AC490" s="37"/>
      <c r="AD490" s="37"/>
      <c r="AE490" s="37"/>
      <c r="AF490" s="37"/>
      <c r="AG490" s="37"/>
      <c r="AH490" s="37"/>
      <c r="AI490" s="37"/>
      <c r="AJ490" s="37"/>
      <c r="AK490" s="37"/>
      <c r="AL490" s="37"/>
      <c r="AM490" s="37"/>
      <c r="AN490" s="37"/>
      <c r="AO490" s="37"/>
      <c r="AP490" s="37"/>
      <c r="AQ490" s="37"/>
      <c r="AR490" s="37"/>
      <c r="AS490" s="37"/>
      <c r="AT490" s="37"/>
    </row>
    <row r="491" spans="1:46">
      <c r="A491" s="265">
        <v>44225</v>
      </c>
      <c r="B491" s="278" t="s">
        <v>146</v>
      </c>
      <c r="C491" s="37">
        <v>880010494</v>
      </c>
      <c r="D491" s="37">
        <v>2462413886</v>
      </c>
      <c r="E491" s="278" t="s">
        <v>139</v>
      </c>
      <c r="F491" s="278" t="s">
        <v>140</v>
      </c>
      <c r="G491" s="521"/>
      <c r="H491" s="521"/>
      <c r="I491" s="265">
        <v>44225</v>
      </c>
      <c r="J491" s="37"/>
      <c r="K491" s="37"/>
      <c r="L491" s="278" t="s">
        <v>168</v>
      </c>
      <c r="M491" s="37">
        <v>40</v>
      </c>
      <c r="N491" s="37"/>
      <c r="O491" s="278" t="s">
        <v>11550</v>
      </c>
      <c r="P491" s="37"/>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37"/>
      <c r="AN491" s="37"/>
      <c r="AO491" s="37"/>
      <c r="AP491" s="37"/>
      <c r="AQ491" s="37"/>
      <c r="AR491" s="37"/>
      <c r="AS491" s="37"/>
      <c r="AT491" s="37"/>
    </row>
    <row r="492" spans="1:46">
      <c r="A492" s="265">
        <v>44225</v>
      </c>
      <c r="B492" s="278" t="s">
        <v>194</v>
      </c>
      <c r="C492" s="37">
        <v>881380616</v>
      </c>
      <c r="D492" s="37">
        <v>81885202</v>
      </c>
      <c r="E492" s="278" t="s">
        <v>139</v>
      </c>
      <c r="F492" s="278" t="s">
        <v>140</v>
      </c>
      <c r="G492" s="521" t="s">
        <v>190</v>
      </c>
      <c r="H492" s="521"/>
      <c r="I492" s="265">
        <v>44225</v>
      </c>
      <c r="J492" s="37"/>
      <c r="K492" s="37"/>
      <c r="L492" s="278" t="s">
        <v>190</v>
      </c>
      <c r="M492" s="37">
        <v>8066</v>
      </c>
      <c r="N492" s="37"/>
      <c r="O492" s="278" t="s">
        <v>11852</v>
      </c>
      <c r="P492" s="37"/>
      <c r="Q492" s="37"/>
      <c r="R492" s="37"/>
      <c r="S492" s="37"/>
      <c r="T492" s="37"/>
      <c r="U492" s="37"/>
      <c r="V492" s="37"/>
      <c r="W492" s="37"/>
      <c r="X492" s="37"/>
      <c r="Y492" s="37"/>
      <c r="Z492" s="37"/>
      <c r="AA492" s="37"/>
      <c r="AB492" s="37"/>
      <c r="AC492" s="37"/>
      <c r="AD492" s="37"/>
      <c r="AE492" s="37"/>
      <c r="AF492" s="37"/>
      <c r="AG492" s="37"/>
      <c r="AH492" s="37"/>
      <c r="AI492" s="37"/>
      <c r="AJ492" s="37"/>
      <c r="AK492" s="37"/>
      <c r="AL492" s="37"/>
      <c r="AM492" s="37"/>
      <c r="AN492" s="37"/>
      <c r="AO492" s="37"/>
      <c r="AP492" s="37"/>
      <c r="AQ492" s="37"/>
      <c r="AR492" s="37"/>
      <c r="AS492" s="37"/>
      <c r="AT492" s="37"/>
    </row>
    <row r="493" spans="1:46">
      <c r="A493" s="265">
        <v>44225</v>
      </c>
      <c r="B493" s="278" t="s">
        <v>194</v>
      </c>
      <c r="C493" s="37">
        <v>882707724</v>
      </c>
      <c r="D493" s="504" t="s">
        <v>6143</v>
      </c>
      <c r="E493" s="278" t="s">
        <v>139</v>
      </c>
      <c r="F493" s="278" t="s">
        <v>140</v>
      </c>
      <c r="G493" s="521" t="s">
        <v>190</v>
      </c>
      <c r="H493" s="521"/>
      <c r="I493" s="265">
        <v>44225</v>
      </c>
      <c r="J493" s="37"/>
      <c r="K493" s="37"/>
      <c r="L493" s="278" t="s">
        <v>190</v>
      </c>
      <c r="M493" s="37">
        <v>866</v>
      </c>
      <c r="N493" s="37"/>
      <c r="O493" s="278" t="s">
        <v>11852</v>
      </c>
      <c r="P493" s="37"/>
      <c r="Q493" s="37"/>
      <c r="R493" s="37"/>
      <c r="S493" s="37"/>
      <c r="T493" s="37"/>
      <c r="U493" s="37"/>
      <c r="V493" s="37"/>
      <c r="W493" s="37"/>
      <c r="X493" s="37"/>
      <c r="Y493" s="37"/>
      <c r="Z493" s="37"/>
      <c r="AA493" s="37"/>
      <c r="AB493" s="37"/>
      <c r="AC493" s="37"/>
      <c r="AD493" s="37"/>
      <c r="AE493" s="37"/>
      <c r="AF493" s="37"/>
      <c r="AG493" s="37"/>
      <c r="AH493" s="37"/>
      <c r="AI493" s="37"/>
      <c r="AJ493" s="37"/>
      <c r="AK493" s="37"/>
      <c r="AL493" s="37"/>
      <c r="AM493" s="37"/>
      <c r="AN493" s="37"/>
      <c r="AO493" s="37"/>
      <c r="AP493" s="37"/>
      <c r="AQ493" s="37"/>
      <c r="AR493" s="37"/>
      <c r="AS493" s="37"/>
      <c r="AT493" s="37"/>
    </row>
    <row r="494" spans="1:46">
      <c r="A494" s="265">
        <v>44225</v>
      </c>
      <c r="B494" s="278" t="s">
        <v>194</v>
      </c>
      <c r="C494" s="37">
        <v>882682534</v>
      </c>
      <c r="D494" s="504" t="s">
        <v>11856</v>
      </c>
      <c r="E494" s="278" t="s">
        <v>139</v>
      </c>
      <c r="F494" s="278" t="s">
        <v>140</v>
      </c>
      <c r="G494" s="521" t="s">
        <v>190</v>
      </c>
      <c r="H494" s="521"/>
      <c r="I494" s="265">
        <v>44225</v>
      </c>
      <c r="J494" s="37"/>
      <c r="K494" s="37"/>
      <c r="L494" s="278" t="s">
        <v>190</v>
      </c>
      <c r="M494" s="37">
        <v>800</v>
      </c>
      <c r="N494" s="37"/>
      <c r="O494" s="278" t="s">
        <v>11852</v>
      </c>
      <c r="P494" s="37"/>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37"/>
      <c r="AN494" s="37"/>
      <c r="AO494" s="37"/>
      <c r="AP494" s="37"/>
      <c r="AQ494" s="37"/>
      <c r="AR494" s="37"/>
      <c r="AS494" s="37"/>
      <c r="AT494" s="37"/>
    </row>
    <row r="495" spans="1:46">
      <c r="A495" s="265">
        <v>44225</v>
      </c>
      <c r="B495" s="278" t="s">
        <v>194</v>
      </c>
      <c r="C495" s="37">
        <v>880044136</v>
      </c>
      <c r="D495" s="37">
        <v>2164869646</v>
      </c>
      <c r="E495" s="278" t="s">
        <v>139</v>
      </c>
      <c r="F495" s="278" t="s">
        <v>140</v>
      </c>
      <c r="G495" s="521" t="s">
        <v>190</v>
      </c>
      <c r="H495" s="521"/>
      <c r="I495" s="265">
        <v>44225</v>
      </c>
      <c r="J495" s="37"/>
      <c r="K495" s="37"/>
      <c r="L495" s="278" t="s">
        <v>190</v>
      </c>
      <c r="M495" s="37">
        <v>60</v>
      </c>
      <c r="N495" s="37"/>
      <c r="O495" s="278" t="s">
        <v>11852</v>
      </c>
      <c r="P495" s="37"/>
      <c r="Q495" s="37"/>
      <c r="R495" s="37"/>
      <c r="S495" s="37"/>
      <c r="T495" s="37"/>
      <c r="U495" s="37"/>
      <c r="V495" s="37"/>
      <c r="W495" s="37"/>
      <c r="X495" s="37"/>
      <c r="Y495" s="37"/>
      <c r="Z495" s="37"/>
      <c r="AA495" s="37"/>
      <c r="AB495" s="37"/>
      <c r="AC495" s="37"/>
      <c r="AD495" s="37"/>
      <c r="AE495" s="37"/>
      <c r="AF495" s="37"/>
      <c r="AG495" s="37"/>
      <c r="AH495" s="37"/>
      <c r="AI495" s="37"/>
      <c r="AJ495" s="37"/>
      <c r="AK495" s="37"/>
      <c r="AL495" s="37"/>
      <c r="AM495" s="37"/>
      <c r="AN495" s="37"/>
      <c r="AO495" s="37"/>
      <c r="AP495" s="37"/>
      <c r="AQ495" s="37"/>
      <c r="AR495" s="37"/>
      <c r="AS495" s="37"/>
      <c r="AT495" s="37"/>
    </row>
    <row r="496" spans="1:46">
      <c r="A496" s="265">
        <v>44225</v>
      </c>
      <c r="B496" s="278" t="s">
        <v>194</v>
      </c>
      <c r="C496" s="37">
        <v>880385479</v>
      </c>
      <c r="D496" s="37">
        <v>434472185</v>
      </c>
      <c r="E496" s="278" t="s">
        <v>139</v>
      </c>
      <c r="F496" s="278" t="s">
        <v>140</v>
      </c>
      <c r="G496" s="624" t="s">
        <v>142</v>
      </c>
      <c r="H496" s="521"/>
      <c r="I496" s="265">
        <v>44225</v>
      </c>
      <c r="J496" s="37"/>
      <c r="K496" s="37"/>
      <c r="L496" s="278" t="s">
        <v>430</v>
      </c>
      <c r="M496" s="37">
        <v>44.4</v>
      </c>
      <c r="N496" s="37"/>
      <c r="O496" s="278" t="s">
        <v>11852</v>
      </c>
      <c r="P496" s="37"/>
      <c r="Q496" s="37"/>
      <c r="R496" s="37"/>
      <c r="S496" s="37"/>
      <c r="T496" s="37"/>
      <c r="U496" s="37"/>
      <c r="V496" s="37"/>
      <c r="W496" s="37"/>
      <c r="X496" s="37"/>
      <c r="Y496" s="37"/>
      <c r="Z496" s="37"/>
      <c r="AA496" s="37"/>
      <c r="AB496" s="37"/>
      <c r="AC496" s="37"/>
      <c r="AD496" s="37"/>
      <c r="AE496" s="37"/>
      <c r="AF496" s="37"/>
      <c r="AG496" s="37"/>
      <c r="AH496" s="37"/>
      <c r="AI496" s="37"/>
      <c r="AJ496" s="37"/>
      <c r="AK496" s="37"/>
      <c r="AL496" s="37"/>
      <c r="AM496" s="37"/>
      <c r="AN496" s="37"/>
      <c r="AO496" s="37"/>
      <c r="AP496" s="37"/>
      <c r="AQ496" s="37"/>
      <c r="AR496" s="37"/>
      <c r="AS496" s="37"/>
      <c r="AT496" s="37"/>
    </row>
    <row r="497" spans="1:46">
      <c r="A497" s="265">
        <v>44225</v>
      </c>
      <c r="B497" s="278" t="s">
        <v>194</v>
      </c>
      <c r="C497" s="622">
        <v>880619515</v>
      </c>
      <c r="D497" s="640">
        <v>2306341526</v>
      </c>
      <c r="E497" s="278" t="s">
        <v>139</v>
      </c>
      <c r="F497" s="278" t="s">
        <v>140</v>
      </c>
      <c r="G497" s="624" t="s">
        <v>168</v>
      </c>
      <c r="H497" s="521"/>
      <c r="I497" s="265">
        <v>44225</v>
      </c>
      <c r="J497" s="37"/>
      <c r="K497" s="37"/>
      <c r="L497" s="278" t="s">
        <v>168</v>
      </c>
      <c r="M497" s="37">
        <v>470</v>
      </c>
      <c r="N497" s="37"/>
      <c r="O497" s="278" t="s">
        <v>11852</v>
      </c>
      <c r="P497" s="37"/>
      <c r="Q497" s="37"/>
      <c r="R497" s="37"/>
      <c r="S497" s="37"/>
      <c r="T497" s="37"/>
      <c r="U497" s="37"/>
      <c r="V497" s="37"/>
      <c r="W497" s="37"/>
      <c r="X497" s="37"/>
      <c r="Y497" s="37"/>
      <c r="Z497" s="37"/>
      <c r="AA497" s="37"/>
      <c r="AB497" s="37"/>
      <c r="AC497" s="37"/>
      <c r="AD497" s="37"/>
      <c r="AE497" s="37"/>
      <c r="AF497" s="37"/>
      <c r="AG497" s="37"/>
      <c r="AH497" s="37"/>
      <c r="AI497" s="37"/>
      <c r="AJ497" s="37"/>
      <c r="AK497" s="37"/>
      <c r="AL497" s="37"/>
      <c r="AM497" s="37"/>
      <c r="AN497" s="37"/>
      <c r="AO497" s="37"/>
      <c r="AP497" s="37"/>
      <c r="AQ497" s="37"/>
      <c r="AR497" s="37"/>
      <c r="AS497" s="37"/>
      <c r="AT497" s="37"/>
    </row>
    <row r="498" spans="1:46">
      <c r="A498" s="265">
        <v>44225</v>
      </c>
      <c r="B498" s="278" t="s">
        <v>194</v>
      </c>
      <c r="C498" s="37">
        <v>881352797</v>
      </c>
      <c r="D498" s="504" t="s">
        <v>3060</v>
      </c>
      <c r="E498" s="278" t="s">
        <v>152</v>
      </c>
      <c r="F498" s="278" t="s">
        <v>140</v>
      </c>
      <c r="G498" s="624" t="s">
        <v>142</v>
      </c>
      <c r="H498" s="521"/>
      <c r="I498" s="265">
        <v>44225</v>
      </c>
      <c r="J498" s="37"/>
      <c r="K498" s="37"/>
      <c r="L498" s="278" t="s">
        <v>142</v>
      </c>
      <c r="M498" s="37">
        <v>430</v>
      </c>
      <c r="N498" s="37"/>
      <c r="O498" s="278" t="s">
        <v>11852</v>
      </c>
      <c r="P498" s="37"/>
      <c r="Q498" s="37"/>
      <c r="R498" s="37"/>
      <c r="S498" s="37"/>
      <c r="T498" s="37"/>
      <c r="U498" s="37"/>
      <c r="V498" s="37"/>
      <c r="W498" s="37"/>
      <c r="X498" s="37"/>
      <c r="Y498" s="37"/>
      <c r="Z498" s="37"/>
      <c r="AA498" s="37"/>
      <c r="AB498" s="37"/>
      <c r="AC498" s="37"/>
      <c r="AD498" s="37"/>
      <c r="AE498" s="37"/>
      <c r="AF498" s="37"/>
      <c r="AG498" s="37"/>
      <c r="AH498" s="37"/>
      <c r="AI498" s="37"/>
      <c r="AJ498" s="37"/>
      <c r="AK498" s="37"/>
      <c r="AL498" s="37"/>
      <c r="AM498" s="37"/>
      <c r="AN498" s="37"/>
      <c r="AO498" s="37"/>
      <c r="AP498" s="37"/>
      <c r="AQ498" s="37"/>
      <c r="AR498" s="37"/>
      <c r="AS498" s="37"/>
      <c r="AT498" s="37"/>
    </row>
    <row r="499" spans="1:46">
      <c r="A499" s="265">
        <v>44225</v>
      </c>
      <c r="B499" s="278" t="s">
        <v>194</v>
      </c>
      <c r="C499" s="37">
        <v>883046131</v>
      </c>
      <c r="D499" s="37">
        <v>862774625</v>
      </c>
      <c r="E499" s="278" t="s">
        <v>152</v>
      </c>
      <c r="F499" s="278" t="s">
        <v>140</v>
      </c>
      <c r="G499" s="624" t="s">
        <v>190</v>
      </c>
      <c r="H499" s="521"/>
      <c r="I499" s="265">
        <v>44225</v>
      </c>
      <c r="J499" s="37"/>
      <c r="K499" s="37"/>
      <c r="L499" s="278" t="s">
        <v>190</v>
      </c>
      <c r="M499" s="37">
        <v>6</v>
      </c>
      <c r="N499" s="37"/>
      <c r="O499" s="278" t="s">
        <v>11852</v>
      </c>
      <c r="P499" s="37"/>
      <c r="Q499" s="37"/>
      <c r="R499" s="37"/>
      <c r="S499" s="37"/>
      <c r="T499" s="37"/>
      <c r="U499" s="37"/>
      <c r="V499" s="37"/>
      <c r="W499" s="37"/>
      <c r="X499" s="37"/>
      <c r="Y499" s="37"/>
      <c r="Z499" s="37"/>
      <c r="AA499" s="37"/>
      <c r="AB499" s="37"/>
      <c r="AC499" s="37"/>
      <c r="AD499" s="37"/>
      <c r="AE499" s="37"/>
      <c r="AF499" s="37"/>
      <c r="AG499" s="37"/>
      <c r="AH499" s="37"/>
      <c r="AI499" s="37"/>
      <c r="AJ499" s="37"/>
      <c r="AK499" s="37"/>
      <c r="AL499" s="37"/>
      <c r="AM499" s="37"/>
      <c r="AN499" s="37"/>
      <c r="AO499" s="37"/>
      <c r="AP499" s="37"/>
      <c r="AQ499" s="37"/>
      <c r="AR499" s="37"/>
      <c r="AS499" s="37"/>
      <c r="AT499" s="37"/>
    </row>
    <row r="500" spans="1:46">
      <c r="A500" s="265">
        <v>44225</v>
      </c>
      <c r="B500" s="278" t="s">
        <v>156</v>
      </c>
      <c r="C500" s="37">
        <v>880004859</v>
      </c>
      <c r="D500" s="37"/>
      <c r="E500" s="278" t="s">
        <v>139</v>
      </c>
      <c r="F500" s="278" t="s">
        <v>140</v>
      </c>
      <c r="G500" s="521"/>
      <c r="H500" s="521"/>
      <c r="I500" s="265">
        <v>44225</v>
      </c>
      <c r="J500" s="37"/>
      <c r="K500" s="37"/>
      <c r="L500" s="278" t="s">
        <v>142</v>
      </c>
      <c r="M500" s="37">
        <v>126</v>
      </c>
      <c r="N500" s="37"/>
      <c r="O500" s="278"/>
      <c r="P500" s="37"/>
      <c r="Q500" s="37"/>
      <c r="R500" s="37"/>
      <c r="S500" s="37"/>
      <c r="T500" s="37"/>
      <c r="U500" s="37"/>
      <c r="V500" s="37"/>
      <c r="W500" s="37"/>
      <c r="X500" s="37"/>
      <c r="Y500" s="37"/>
      <c r="Z500" s="37"/>
      <c r="AA500" s="37"/>
      <c r="AB500" s="37"/>
      <c r="AC500" s="37"/>
      <c r="AD500" s="37"/>
      <c r="AE500" s="37"/>
      <c r="AF500" s="37"/>
      <c r="AG500" s="37"/>
      <c r="AH500" s="37"/>
      <c r="AI500" s="37"/>
      <c r="AJ500" s="37"/>
      <c r="AK500" s="37"/>
      <c r="AL500" s="37"/>
      <c r="AM500" s="37"/>
      <c r="AN500" s="37"/>
      <c r="AO500" s="37"/>
      <c r="AP500" s="37"/>
      <c r="AQ500" s="37"/>
      <c r="AR500" s="37"/>
      <c r="AS500" s="37"/>
      <c r="AT500" s="37"/>
    </row>
    <row r="501" spans="1:46">
      <c r="A501" s="265">
        <v>44225</v>
      </c>
      <c r="B501" s="278" t="s">
        <v>146</v>
      </c>
      <c r="C501" s="37">
        <v>883419353</v>
      </c>
      <c r="D501" s="504" t="s">
        <v>2828</v>
      </c>
      <c r="E501" s="278" t="s">
        <v>152</v>
      </c>
      <c r="F501" s="278" t="s">
        <v>140</v>
      </c>
      <c r="G501" s="521"/>
      <c r="H501" s="521"/>
      <c r="I501" s="265">
        <v>44225</v>
      </c>
      <c r="J501" s="37"/>
      <c r="K501" s="37"/>
      <c r="L501" s="278" t="s">
        <v>142</v>
      </c>
      <c r="M501" s="37">
        <v>99</v>
      </c>
      <c r="N501" s="278" t="s">
        <v>37</v>
      </c>
      <c r="O501" s="618" t="s">
        <v>11852</v>
      </c>
      <c r="P501" s="37"/>
      <c r="Q501" s="37"/>
      <c r="R501" s="37"/>
      <c r="S501" s="37"/>
      <c r="T501" s="37"/>
      <c r="U501" s="37"/>
      <c r="V501" s="37"/>
      <c r="W501" s="37"/>
      <c r="X501" s="37"/>
      <c r="Y501" s="37"/>
      <c r="Z501" s="37"/>
      <c r="AA501" s="37"/>
      <c r="AB501" s="37"/>
      <c r="AC501" s="37"/>
      <c r="AD501" s="37"/>
      <c r="AE501" s="37"/>
      <c r="AF501" s="37"/>
      <c r="AG501" s="37"/>
      <c r="AH501" s="37"/>
      <c r="AI501" s="37"/>
      <c r="AJ501" s="37"/>
      <c r="AK501" s="37"/>
      <c r="AL501" s="37"/>
      <c r="AM501" s="37"/>
      <c r="AN501" s="37"/>
      <c r="AO501" s="37"/>
      <c r="AP501" s="37"/>
      <c r="AQ501" s="37"/>
      <c r="AR501" s="37"/>
      <c r="AS501" s="37"/>
      <c r="AT501" s="37"/>
    </row>
    <row r="502" spans="1:46">
      <c r="A502" s="265">
        <v>44225</v>
      </c>
      <c r="B502" s="278" t="s">
        <v>5589</v>
      </c>
      <c r="C502" s="331">
        <v>881405462</v>
      </c>
      <c r="D502" s="37"/>
      <c r="E502" s="278" t="s">
        <v>139</v>
      </c>
      <c r="F502" s="278" t="s">
        <v>140</v>
      </c>
      <c r="G502" s="521"/>
      <c r="H502" s="521"/>
      <c r="I502" s="265">
        <v>44225</v>
      </c>
      <c r="J502" s="37"/>
      <c r="K502" s="37"/>
      <c r="L502" s="278" t="s">
        <v>168</v>
      </c>
      <c r="M502" s="37">
        <v>250</v>
      </c>
      <c r="N502" s="37"/>
      <c r="O502" s="278" t="s">
        <v>11852</v>
      </c>
      <c r="P502" s="37"/>
      <c r="Q502" s="37"/>
      <c r="R502" s="37"/>
      <c r="S502" s="37"/>
      <c r="T502" s="37"/>
      <c r="U502" s="37"/>
      <c r="V502" s="37"/>
      <c r="W502" s="37"/>
      <c r="X502" s="37"/>
      <c r="Y502" s="37"/>
      <c r="Z502" s="37"/>
      <c r="AA502" s="37"/>
      <c r="AB502" s="37"/>
      <c r="AC502" s="37"/>
      <c r="AD502" s="37"/>
      <c r="AE502" s="37"/>
      <c r="AF502" s="37"/>
      <c r="AG502" s="37"/>
      <c r="AH502" s="37"/>
      <c r="AI502" s="37"/>
      <c r="AJ502" s="37"/>
      <c r="AK502" s="37"/>
      <c r="AL502" s="37"/>
      <c r="AM502" s="37"/>
      <c r="AN502" s="37"/>
      <c r="AO502" s="37"/>
      <c r="AP502" s="37"/>
      <c r="AQ502" s="37"/>
      <c r="AR502" s="37"/>
      <c r="AS502" s="37"/>
      <c r="AT502" s="37"/>
    </row>
    <row r="503" spans="1:46">
      <c r="A503" s="265">
        <v>44225</v>
      </c>
      <c r="B503" s="278" t="s">
        <v>178</v>
      </c>
      <c r="C503" s="37">
        <v>883515764</v>
      </c>
      <c r="D503" s="37"/>
      <c r="E503" s="278" t="s">
        <v>152</v>
      </c>
      <c r="F503" s="278" t="s">
        <v>140</v>
      </c>
      <c r="G503" s="521"/>
      <c r="H503" s="521"/>
      <c r="I503" s="265">
        <v>44225</v>
      </c>
      <c r="J503" s="37"/>
      <c r="K503" s="37"/>
      <c r="L503" s="278" t="s">
        <v>142</v>
      </c>
      <c r="M503" s="37">
        <v>298</v>
      </c>
      <c r="N503" s="37"/>
      <c r="O503" s="278" t="s">
        <v>11857</v>
      </c>
      <c r="P503" s="37"/>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37"/>
      <c r="AN503" s="37"/>
      <c r="AO503" s="37"/>
      <c r="AP503" s="37"/>
      <c r="AQ503" s="37"/>
      <c r="AR503" s="37"/>
      <c r="AS503" s="37"/>
      <c r="AT503" s="37"/>
    </row>
    <row r="504" spans="1:46">
      <c r="A504" s="265">
        <v>44225</v>
      </c>
      <c r="B504" s="278" t="s">
        <v>156</v>
      </c>
      <c r="C504" s="37">
        <v>882096000</v>
      </c>
      <c r="D504" s="510" t="s">
        <v>11485</v>
      </c>
      <c r="E504" s="278" t="s">
        <v>139</v>
      </c>
      <c r="F504" s="278" t="s">
        <v>140</v>
      </c>
      <c r="G504" s="521"/>
      <c r="H504" s="521"/>
      <c r="I504" s="265">
        <v>44225</v>
      </c>
      <c r="J504" s="37"/>
      <c r="K504" s="37"/>
      <c r="L504" s="278" t="s">
        <v>168</v>
      </c>
      <c r="M504" s="37">
        <v>4965</v>
      </c>
      <c r="N504" s="37"/>
      <c r="O504" s="278" t="s">
        <v>11858</v>
      </c>
      <c r="P504" s="37"/>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37"/>
      <c r="AN504" s="37"/>
      <c r="AO504" s="37"/>
      <c r="AP504" s="37"/>
      <c r="AQ504" s="37"/>
      <c r="AR504" s="37"/>
      <c r="AS504" s="37"/>
      <c r="AT504" s="37"/>
    </row>
    <row r="505" spans="1:46">
      <c r="A505" s="265">
        <v>44225</v>
      </c>
      <c r="B505" s="278" t="s">
        <v>156</v>
      </c>
      <c r="C505" s="37">
        <v>881486826</v>
      </c>
      <c r="D505" s="37"/>
      <c r="E505" s="278" t="s">
        <v>152</v>
      </c>
      <c r="F505" s="278" t="s">
        <v>140</v>
      </c>
      <c r="G505" s="521"/>
      <c r="H505" s="521"/>
      <c r="I505" s="265">
        <v>44225</v>
      </c>
      <c r="J505" s="37"/>
      <c r="K505" s="37"/>
      <c r="L505" s="278" t="s">
        <v>142</v>
      </c>
      <c r="M505" s="37">
        <v>63.5</v>
      </c>
      <c r="N505" s="37"/>
      <c r="O505" s="278" t="s">
        <v>11855</v>
      </c>
      <c r="P505" s="37"/>
      <c r="Q505" s="37"/>
      <c r="R505" s="37"/>
      <c r="S505" s="37"/>
      <c r="T505" s="37"/>
      <c r="U505" s="37"/>
      <c r="V505" s="37"/>
      <c r="W505" s="37"/>
      <c r="X505" s="37"/>
      <c r="Y505" s="37"/>
      <c r="Z505" s="37"/>
      <c r="AA505" s="37"/>
      <c r="AB505" s="37"/>
      <c r="AC505" s="37"/>
      <c r="AD505" s="37"/>
      <c r="AE505" s="37"/>
      <c r="AF505" s="37"/>
      <c r="AG505" s="37"/>
      <c r="AH505" s="37"/>
      <c r="AI505" s="37"/>
      <c r="AJ505" s="37"/>
      <c r="AK505" s="37"/>
      <c r="AL505" s="37"/>
      <c r="AM505" s="37"/>
      <c r="AN505" s="37"/>
      <c r="AO505" s="37"/>
      <c r="AP505" s="37"/>
      <c r="AQ505" s="37"/>
      <c r="AR505" s="37"/>
      <c r="AS505" s="37"/>
      <c r="AT505" s="37"/>
    </row>
    <row r="506" spans="1:46">
      <c r="A506" s="265">
        <v>44225</v>
      </c>
      <c r="B506" s="278" t="s">
        <v>156</v>
      </c>
      <c r="C506" s="331">
        <v>881438090</v>
      </c>
      <c r="D506" s="331">
        <v>45870643</v>
      </c>
      <c r="E506" s="278" t="s">
        <v>152</v>
      </c>
      <c r="F506" s="278" t="s">
        <v>140</v>
      </c>
      <c r="G506" s="521"/>
      <c r="H506" s="521"/>
      <c r="I506" s="265">
        <v>44225</v>
      </c>
      <c r="J506" s="37"/>
      <c r="K506" s="37"/>
      <c r="L506" s="635" t="s">
        <v>148</v>
      </c>
      <c r="M506" s="37">
        <v>31.5</v>
      </c>
      <c r="N506" s="37"/>
      <c r="O506" s="278" t="s">
        <v>11855</v>
      </c>
      <c r="P506" s="37"/>
      <c r="Q506" s="37"/>
      <c r="R506" s="37"/>
      <c r="S506" s="37"/>
      <c r="T506" s="37"/>
      <c r="U506" s="37"/>
      <c r="V506" s="37"/>
      <c r="W506" s="37"/>
      <c r="X506" s="37"/>
      <c r="Y506" s="37"/>
      <c r="Z506" s="37"/>
      <c r="AA506" s="37"/>
      <c r="AB506" s="37"/>
      <c r="AC506" s="37"/>
      <c r="AD506" s="37"/>
      <c r="AE506" s="37"/>
      <c r="AF506" s="37"/>
      <c r="AG506" s="37"/>
      <c r="AH506" s="37"/>
      <c r="AI506" s="37"/>
      <c r="AJ506" s="37"/>
      <c r="AK506" s="37"/>
      <c r="AL506" s="37"/>
      <c r="AM506" s="37"/>
      <c r="AN506" s="37"/>
      <c r="AO506" s="37"/>
      <c r="AP506" s="37"/>
      <c r="AQ506" s="37"/>
      <c r="AR506" s="37"/>
      <c r="AS506" s="37"/>
      <c r="AT506" s="37"/>
    </row>
    <row r="507" spans="1:46">
      <c r="A507" s="265">
        <v>44225</v>
      </c>
      <c r="B507" s="278" t="s">
        <v>157</v>
      </c>
      <c r="C507" s="37">
        <v>883438551</v>
      </c>
      <c r="D507" s="504" t="s">
        <v>11859</v>
      </c>
      <c r="E507" s="278" t="s">
        <v>152</v>
      </c>
      <c r="F507" s="278" t="s">
        <v>140</v>
      </c>
      <c r="G507" s="624" t="s">
        <v>142</v>
      </c>
      <c r="H507" s="521"/>
      <c r="I507" s="265">
        <v>44225</v>
      </c>
      <c r="J507" s="37"/>
      <c r="K507" s="37"/>
      <c r="L507" s="278" t="s">
        <v>142</v>
      </c>
      <c r="M507" s="37">
        <f>280.4+241.5-21.09</f>
        <v>500.81</v>
      </c>
      <c r="N507" s="37"/>
      <c r="O507" s="278" t="s">
        <v>11852</v>
      </c>
      <c r="P507" s="37"/>
      <c r="Q507" s="37"/>
      <c r="R507" s="37"/>
      <c r="S507" s="37"/>
      <c r="T507" s="37"/>
      <c r="U507" s="37"/>
      <c r="V507" s="37"/>
      <c r="W507" s="37"/>
      <c r="X507" s="37"/>
      <c r="Y507" s="37"/>
      <c r="Z507" s="37"/>
      <c r="AA507" s="37"/>
      <c r="AB507" s="37"/>
      <c r="AC507" s="37"/>
      <c r="AD507" s="37"/>
      <c r="AE507" s="37"/>
      <c r="AF507" s="37"/>
      <c r="AG507" s="37"/>
      <c r="AH507" s="37"/>
      <c r="AI507" s="37"/>
      <c r="AJ507" s="37"/>
      <c r="AK507" s="37"/>
      <c r="AL507" s="37"/>
      <c r="AM507" s="37"/>
      <c r="AN507" s="37"/>
      <c r="AO507" s="37"/>
      <c r="AP507" s="37"/>
      <c r="AQ507" s="37"/>
      <c r="AR507" s="37"/>
      <c r="AS507" s="37"/>
      <c r="AT507" s="37"/>
    </row>
    <row r="508" spans="1:46">
      <c r="A508" s="265">
        <v>44228</v>
      </c>
      <c r="B508" s="278" t="s">
        <v>194</v>
      </c>
      <c r="C508" s="37">
        <v>881548220</v>
      </c>
      <c r="D508" s="504" t="s">
        <v>2874</v>
      </c>
      <c r="E508" s="278" t="s">
        <v>152</v>
      </c>
      <c r="F508" s="278" t="s">
        <v>140</v>
      </c>
      <c r="G508" s="278" t="s">
        <v>142</v>
      </c>
      <c r="H508" s="521"/>
      <c r="I508" s="265">
        <v>44227</v>
      </c>
      <c r="J508" s="37"/>
      <c r="K508" s="37"/>
      <c r="L508" s="278" t="s">
        <v>200</v>
      </c>
      <c r="M508" s="37">
        <v>65227.68</v>
      </c>
      <c r="N508" s="37"/>
      <c r="O508" s="278" t="s">
        <v>11860</v>
      </c>
      <c r="P508" s="37"/>
      <c r="Q508" s="84"/>
      <c r="R508" s="84"/>
      <c r="S508" s="572"/>
      <c r="T508" s="84"/>
      <c r="U508" s="84"/>
      <c r="V508" s="84"/>
      <c r="W508" s="84"/>
      <c r="X508" s="84"/>
      <c r="Y508" s="84"/>
      <c r="Z508" s="84"/>
      <c r="AA508" s="84"/>
      <c r="AB508" s="84"/>
      <c r="AC508" s="84"/>
      <c r="AD508" s="84"/>
      <c r="AE508" s="84"/>
      <c r="AF508" s="84"/>
      <c r="AG508" s="84"/>
      <c r="AH508" s="84"/>
      <c r="AI508" s="84"/>
      <c r="AJ508" s="84"/>
      <c r="AK508" s="84"/>
      <c r="AL508" s="84"/>
      <c r="AM508" s="84"/>
      <c r="AN508" s="84"/>
      <c r="AO508" s="84"/>
      <c r="AP508" s="84"/>
      <c r="AQ508" s="84"/>
      <c r="AR508" s="84"/>
      <c r="AS508" s="84"/>
      <c r="AT508" s="84"/>
    </row>
    <row r="509" spans="1:46">
      <c r="A509" s="265">
        <v>44228</v>
      </c>
      <c r="B509" s="278" t="s">
        <v>5589</v>
      </c>
      <c r="C509" s="37">
        <v>882016452</v>
      </c>
      <c r="D509" s="534">
        <v>2880623707</v>
      </c>
      <c r="E509" s="278" t="s">
        <v>139</v>
      </c>
      <c r="F509" s="278" t="s">
        <v>140</v>
      </c>
      <c r="G509" s="624" t="s">
        <v>142</v>
      </c>
      <c r="H509" s="521"/>
      <c r="I509" s="265">
        <v>44225</v>
      </c>
      <c r="J509" s="37"/>
      <c r="K509" s="37"/>
      <c r="L509" s="278" t="s">
        <v>142</v>
      </c>
      <c r="M509" s="37">
        <v>31.08</v>
      </c>
      <c r="N509" s="37"/>
      <c r="O509" s="278" t="s">
        <v>11861</v>
      </c>
      <c r="P509" s="37"/>
      <c r="Q509" s="265">
        <v>44228</v>
      </c>
      <c r="R509" s="37">
        <v>35062.339999999997</v>
      </c>
      <c r="S509" s="37"/>
      <c r="T509" s="37"/>
      <c r="U509" s="37"/>
      <c r="V509" s="37"/>
      <c r="W509" s="37"/>
      <c r="X509" s="37"/>
      <c r="Y509" s="37"/>
      <c r="Z509" s="37"/>
      <c r="AA509" s="37"/>
      <c r="AB509" s="37"/>
      <c r="AC509" s="37"/>
      <c r="AD509" s="37"/>
      <c r="AE509" s="37"/>
      <c r="AF509" s="37"/>
      <c r="AG509" s="37"/>
      <c r="AH509" s="37"/>
      <c r="AI509" s="37"/>
      <c r="AJ509" s="37"/>
      <c r="AK509" s="37"/>
      <c r="AL509" s="37"/>
      <c r="AM509" s="37"/>
      <c r="AN509" s="37"/>
      <c r="AO509" s="37"/>
      <c r="AP509" s="37"/>
      <c r="AQ509" s="37"/>
      <c r="AR509" s="37"/>
      <c r="AS509" s="37"/>
      <c r="AT509" s="37"/>
    </row>
    <row r="510" spans="1:46">
      <c r="A510" s="265">
        <v>44228</v>
      </c>
      <c r="B510" s="278" t="s">
        <v>156</v>
      </c>
      <c r="C510" s="37">
        <v>880909692</v>
      </c>
      <c r="D510" s="534">
        <v>274766718</v>
      </c>
      <c r="E510" s="278" t="s">
        <v>139</v>
      </c>
      <c r="F510" s="278" t="s">
        <v>140</v>
      </c>
      <c r="G510" s="624" t="s">
        <v>142</v>
      </c>
      <c r="H510" s="521"/>
      <c r="I510" s="265">
        <v>44225</v>
      </c>
      <c r="J510" s="37"/>
      <c r="K510" s="37"/>
      <c r="L510" s="278" t="s">
        <v>181</v>
      </c>
      <c r="M510" s="37">
        <v>916.12</v>
      </c>
      <c r="N510" s="37"/>
      <c r="O510" s="278" t="s">
        <v>11811</v>
      </c>
      <c r="P510" s="37"/>
      <c r="Q510" s="37"/>
      <c r="R510" s="37"/>
      <c r="S510" s="37"/>
      <c r="T510" s="37"/>
      <c r="U510" s="37"/>
      <c r="V510" s="37"/>
      <c r="W510" s="37"/>
      <c r="X510" s="37"/>
      <c r="Y510" s="37"/>
      <c r="Z510" s="37"/>
      <c r="AA510" s="37"/>
      <c r="AB510" s="37"/>
      <c r="AC510" s="37"/>
      <c r="AD510" s="37"/>
      <c r="AE510" s="37"/>
      <c r="AF510" s="37"/>
      <c r="AG510" s="37"/>
      <c r="AH510" s="37"/>
      <c r="AI510" s="37"/>
      <c r="AJ510" s="37"/>
      <c r="AK510" s="37"/>
      <c r="AL510" s="37"/>
      <c r="AM510" s="37"/>
      <c r="AN510" s="37"/>
      <c r="AO510" s="37"/>
      <c r="AP510" s="37"/>
      <c r="AQ510" s="37"/>
      <c r="AR510" s="37"/>
      <c r="AS510" s="37"/>
      <c r="AT510" s="37"/>
    </row>
    <row r="511" spans="1:46">
      <c r="A511" s="265">
        <v>44228</v>
      </c>
      <c r="B511" s="278" t="s">
        <v>156</v>
      </c>
      <c r="C511" s="84">
        <v>883422062</v>
      </c>
      <c r="D511" s="37"/>
      <c r="E511" s="278" t="s">
        <v>139</v>
      </c>
      <c r="F511" s="278" t="s">
        <v>140</v>
      </c>
      <c r="G511" s="624" t="s">
        <v>142</v>
      </c>
      <c r="H511" s="521"/>
      <c r="I511" s="265">
        <v>44227</v>
      </c>
      <c r="J511" s="37"/>
      <c r="K511" s="37"/>
      <c r="L511" s="278" t="s">
        <v>142</v>
      </c>
      <c r="M511" s="37">
        <v>99</v>
      </c>
      <c r="N511" s="37"/>
      <c r="O511" s="278" t="s">
        <v>11860</v>
      </c>
      <c r="P511" s="37"/>
      <c r="Q511" s="37"/>
      <c r="R511" s="37"/>
      <c r="S511" s="37"/>
      <c r="T511" s="37"/>
      <c r="U511" s="37"/>
      <c r="V511" s="37"/>
      <c r="W511" s="37"/>
      <c r="X511" s="37"/>
      <c r="Y511" s="37"/>
      <c r="Z511" s="37"/>
      <c r="AA511" s="37"/>
      <c r="AB511" s="37"/>
      <c r="AC511" s="37"/>
      <c r="AD511" s="37"/>
      <c r="AE511" s="37"/>
      <c r="AF511" s="37"/>
      <c r="AG511" s="37"/>
      <c r="AH511" s="37"/>
      <c r="AI511" s="37"/>
      <c r="AJ511" s="37"/>
      <c r="AK511" s="37"/>
      <c r="AL511" s="37"/>
      <c r="AM511" s="37"/>
      <c r="AN511" s="37"/>
      <c r="AO511" s="37"/>
      <c r="AP511" s="37"/>
      <c r="AQ511" s="37"/>
      <c r="AR511" s="37"/>
      <c r="AS511" s="37"/>
      <c r="AT511" s="37"/>
    </row>
    <row r="512" spans="1:46">
      <c r="A512" s="265">
        <v>44228</v>
      </c>
      <c r="B512" s="278" t="s">
        <v>175</v>
      </c>
      <c r="C512" s="37">
        <v>881433542</v>
      </c>
      <c r="D512" s="37"/>
      <c r="E512" s="278" t="s">
        <v>139</v>
      </c>
      <c r="F512" s="278" t="s">
        <v>140</v>
      </c>
      <c r="G512" s="278" t="s">
        <v>168</v>
      </c>
      <c r="H512" s="37"/>
      <c r="I512" s="265">
        <v>44225</v>
      </c>
      <c r="J512" s="37"/>
      <c r="K512" s="37"/>
      <c r="L512" s="278" t="s">
        <v>168</v>
      </c>
      <c r="M512" s="37">
        <v>4000</v>
      </c>
      <c r="N512" s="37"/>
      <c r="O512" s="278" t="s">
        <v>11811</v>
      </c>
      <c r="P512" s="37"/>
      <c r="Q512" s="37"/>
      <c r="R512" s="37"/>
      <c r="S512" s="37"/>
      <c r="T512" s="37"/>
      <c r="U512" s="37"/>
      <c r="V512" s="37"/>
      <c r="W512" s="37"/>
      <c r="X512" s="37"/>
      <c r="Y512" s="37"/>
      <c r="Z512" s="37"/>
      <c r="AA512" s="37"/>
      <c r="AB512" s="37"/>
      <c r="AC512" s="37"/>
      <c r="AD512" s="37"/>
      <c r="AE512" s="37"/>
      <c r="AF512" s="37"/>
      <c r="AG512" s="37"/>
      <c r="AH512" s="37"/>
      <c r="AI512" s="37"/>
      <c r="AJ512" s="37"/>
      <c r="AK512" s="37"/>
      <c r="AL512" s="37"/>
      <c r="AM512" s="37"/>
      <c r="AN512" s="37"/>
      <c r="AO512" s="37"/>
      <c r="AP512" s="37"/>
      <c r="AQ512" s="37"/>
      <c r="AR512" s="37"/>
      <c r="AS512" s="37"/>
      <c r="AT512" s="37"/>
    </row>
    <row r="513" spans="1:46">
      <c r="A513" s="265">
        <v>44228</v>
      </c>
      <c r="B513" s="278" t="s">
        <v>156</v>
      </c>
      <c r="C513" s="37">
        <v>880024576</v>
      </c>
      <c r="D513" s="37"/>
      <c r="E513" s="278" t="s">
        <v>139</v>
      </c>
      <c r="F513" s="278" t="s">
        <v>140</v>
      </c>
      <c r="G513" s="521"/>
      <c r="H513" s="521"/>
      <c r="I513" s="265">
        <v>44225</v>
      </c>
      <c r="J513" s="37"/>
      <c r="K513" s="37"/>
      <c r="L513" s="278" t="s">
        <v>142</v>
      </c>
      <c r="M513" s="331">
        <v>1558.74</v>
      </c>
      <c r="N513" s="37"/>
      <c r="O513" s="278" t="s">
        <v>11811</v>
      </c>
      <c r="P513" s="37"/>
      <c r="Q513" s="572"/>
      <c r="R513" s="37"/>
      <c r="S513" s="37"/>
      <c r="T513" s="37"/>
      <c r="U513" s="37"/>
      <c r="V513" s="37"/>
      <c r="W513" s="37"/>
      <c r="X513" s="37"/>
      <c r="Y513" s="37"/>
      <c r="Z513" s="37"/>
      <c r="AA513" s="37"/>
      <c r="AB513" s="37"/>
      <c r="AC513" s="37"/>
      <c r="AD513" s="37"/>
      <c r="AE513" s="37"/>
      <c r="AF513" s="37"/>
      <c r="AG513" s="37"/>
      <c r="AH513" s="37"/>
      <c r="AI513" s="37"/>
      <c r="AJ513" s="37"/>
      <c r="AK513" s="37"/>
      <c r="AL513" s="37"/>
      <c r="AM513" s="37"/>
      <c r="AN513" s="37"/>
      <c r="AO513" s="37"/>
      <c r="AP513" s="37"/>
      <c r="AQ513" s="37"/>
      <c r="AR513" s="37"/>
      <c r="AS513" s="37"/>
      <c r="AT513" s="37"/>
    </row>
    <row r="514" spans="1:46">
      <c r="A514" s="265">
        <v>44228</v>
      </c>
      <c r="B514" s="278" t="s">
        <v>156</v>
      </c>
      <c r="C514" s="331">
        <v>880416594</v>
      </c>
      <c r="D514" s="37"/>
      <c r="E514" s="278" t="s">
        <v>152</v>
      </c>
      <c r="F514" s="278" t="s">
        <v>140</v>
      </c>
      <c r="G514" s="521"/>
      <c r="H514" s="521"/>
      <c r="I514" s="265">
        <v>44225</v>
      </c>
      <c r="J514" s="37"/>
      <c r="K514" s="37"/>
      <c r="L514" s="278" t="s">
        <v>142</v>
      </c>
      <c r="M514" s="37">
        <v>451.98</v>
      </c>
      <c r="N514" s="37"/>
      <c r="O514" s="278" t="s">
        <v>11811</v>
      </c>
      <c r="P514" s="37"/>
      <c r="Q514" s="572"/>
      <c r="R514" s="37"/>
      <c r="S514" s="37"/>
      <c r="T514" s="37"/>
      <c r="U514" s="37"/>
      <c r="V514" s="37"/>
      <c r="W514" s="37"/>
      <c r="X514" s="37"/>
      <c r="Y514" s="37"/>
      <c r="Z514" s="37"/>
      <c r="AA514" s="37"/>
      <c r="AB514" s="37"/>
      <c r="AC514" s="37"/>
      <c r="AD514" s="37"/>
      <c r="AE514" s="37"/>
      <c r="AF514" s="37"/>
      <c r="AG514" s="37"/>
      <c r="AH514" s="37"/>
      <c r="AI514" s="37"/>
      <c r="AJ514" s="37"/>
      <c r="AK514" s="37"/>
      <c r="AL514" s="37"/>
      <c r="AM514" s="37"/>
      <c r="AN514" s="37"/>
      <c r="AO514" s="37"/>
      <c r="AP514" s="37"/>
      <c r="AQ514" s="37"/>
      <c r="AR514" s="37"/>
      <c r="AS514" s="37"/>
      <c r="AT514" s="37"/>
    </row>
    <row r="515" spans="1:46">
      <c r="A515" s="265">
        <v>44228</v>
      </c>
      <c r="B515" s="278" t="s">
        <v>156</v>
      </c>
      <c r="C515" s="331">
        <v>880030675</v>
      </c>
      <c r="D515" s="37"/>
      <c r="E515" s="278" t="s">
        <v>152</v>
      </c>
      <c r="F515" s="278" t="s">
        <v>140</v>
      </c>
      <c r="G515" s="521"/>
      <c r="H515" s="521"/>
      <c r="I515" s="265">
        <v>44225</v>
      </c>
      <c r="J515" s="37"/>
      <c r="K515" s="37"/>
      <c r="L515" s="278" t="s">
        <v>142</v>
      </c>
      <c r="M515" s="37">
        <v>89.5</v>
      </c>
      <c r="N515" s="37"/>
      <c r="O515" s="37"/>
      <c r="P515" s="37"/>
      <c r="Q515" s="572"/>
      <c r="R515" s="37"/>
      <c r="S515" s="37"/>
      <c r="T515" s="37"/>
      <c r="U515" s="37"/>
      <c r="V515" s="37"/>
      <c r="W515" s="37"/>
      <c r="X515" s="37"/>
      <c r="Y515" s="37"/>
      <c r="Z515" s="37"/>
      <c r="AA515" s="37"/>
      <c r="AB515" s="37"/>
      <c r="AC515" s="37"/>
      <c r="AD515" s="37"/>
      <c r="AE515" s="37"/>
      <c r="AF515" s="37"/>
      <c r="AG515" s="37"/>
      <c r="AH515" s="37"/>
      <c r="AI515" s="37"/>
      <c r="AJ515" s="37"/>
      <c r="AK515" s="37"/>
      <c r="AL515" s="37"/>
      <c r="AM515" s="37"/>
      <c r="AN515" s="37"/>
      <c r="AO515" s="37"/>
      <c r="AP515" s="37"/>
      <c r="AQ515" s="37"/>
      <c r="AR515" s="37"/>
      <c r="AS515" s="37"/>
      <c r="AT515" s="37"/>
    </row>
    <row r="516" spans="1:46">
      <c r="A516" s="265">
        <v>44228</v>
      </c>
      <c r="B516" s="278" t="s">
        <v>156</v>
      </c>
      <c r="C516" s="37">
        <v>880709287</v>
      </c>
      <c r="D516" s="37"/>
      <c r="E516" s="278" t="s">
        <v>152</v>
      </c>
      <c r="F516" s="278" t="s">
        <v>140</v>
      </c>
      <c r="G516" s="521"/>
      <c r="H516" s="521"/>
      <c r="I516" s="265">
        <v>44226</v>
      </c>
      <c r="J516" s="37"/>
      <c r="K516" s="37"/>
      <c r="L516" s="278" t="s">
        <v>142</v>
      </c>
      <c r="M516" s="37">
        <v>117.5</v>
      </c>
      <c r="N516" s="37"/>
      <c r="O516" s="37"/>
      <c r="P516" s="37"/>
      <c r="Q516" s="572"/>
      <c r="R516" s="37"/>
      <c r="S516" s="37"/>
      <c r="T516" s="37"/>
      <c r="U516" s="37"/>
      <c r="V516" s="37"/>
      <c r="W516" s="37"/>
      <c r="X516" s="37"/>
      <c r="Y516" s="37"/>
      <c r="Z516" s="37"/>
      <c r="AA516" s="37"/>
      <c r="AB516" s="37"/>
      <c r="AC516" s="37"/>
      <c r="AD516" s="37"/>
      <c r="AE516" s="37"/>
      <c r="AF516" s="37"/>
      <c r="AG516" s="37"/>
      <c r="AH516" s="37"/>
      <c r="AI516" s="37"/>
      <c r="AJ516" s="37"/>
      <c r="AK516" s="37"/>
      <c r="AL516" s="37"/>
      <c r="AM516" s="37"/>
      <c r="AN516" s="37"/>
      <c r="AO516" s="37"/>
      <c r="AP516" s="37"/>
      <c r="AQ516" s="37"/>
      <c r="AR516" s="37"/>
      <c r="AS516" s="37"/>
      <c r="AT516" s="37"/>
    </row>
    <row r="517" spans="1:46">
      <c r="A517" s="265">
        <v>44228</v>
      </c>
      <c r="B517" s="278" t="s">
        <v>156</v>
      </c>
      <c r="C517" s="331">
        <v>880906909</v>
      </c>
      <c r="D517" s="515" t="s">
        <v>4560</v>
      </c>
      <c r="E517" s="278" t="s">
        <v>152</v>
      </c>
      <c r="F517" s="278" t="s">
        <v>140</v>
      </c>
      <c r="G517" s="521"/>
      <c r="H517" s="521"/>
      <c r="I517" s="265">
        <v>44226</v>
      </c>
      <c r="J517" s="37"/>
      <c r="K517" s="37"/>
      <c r="L517" s="278" t="s">
        <v>142</v>
      </c>
      <c r="M517" s="37">
        <v>1152.2</v>
      </c>
      <c r="N517" s="37"/>
      <c r="O517" s="37"/>
      <c r="P517" s="37"/>
      <c r="Q517" s="572"/>
      <c r="R517" s="37"/>
      <c r="S517" s="37"/>
      <c r="T517" s="37"/>
      <c r="U517" s="37"/>
      <c r="V517" s="37"/>
      <c r="W517" s="37"/>
      <c r="X517" s="37"/>
      <c r="Y517" s="37"/>
      <c r="Z517" s="37"/>
      <c r="AA517" s="37"/>
      <c r="AB517" s="37"/>
      <c r="AC517" s="37"/>
      <c r="AD517" s="37"/>
      <c r="AE517" s="37"/>
      <c r="AF517" s="37"/>
      <c r="AG517" s="37"/>
      <c r="AH517" s="37"/>
      <c r="AI517" s="37"/>
      <c r="AJ517" s="37"/>
      <c r="AK517" s="37"/>
      <c r="AL517" s="37"/>
      <c r="AM517" s="37"/>
      <c r="AN517" s="37"/>
      <c r="AO517" s="37"/>
      <c r="AP517" s="37"/>
      <c r="AQ517" s="37"/>
      <c r="AR517" s="37"/>
      <c r="AS517" s="37"/>
      <c r="AT517" s="37"/>
    </row>
    <row r="518" spans="1:46">
      <c r="A518" s="265">
        <v>44228</v>
      </c>
      <c r="B518" s="278" t="s">
        <v>146</v>
      </c>
      <c r="C518" s="37">
        <v>881425020</v>
      </c>
      <c r="D518" s="37">
        <v>26230647</v>
      </c>
      <c r="E518" s="278" t="s">
        <v>139</v>
      </c>
      <c r="F518" s="278" t="s">
        <v>140</v>
      </c>
      <c r="G518" s="521"/>
      <c r="H518" s="521"/>
      <c r="I518" s="265">
        <v>44225</v>
      </c>
      <c r="J518" s="37"/>
      <c r="K518" s="37"/>
      <c r="L518" s="278" t="s">
        <v>168</v>
      </c>
      <c r="M518" s="37">
        <v>38</v>
      </c>
      <c r="N518" s="37"/>
      <c r="O518" s="37"/>
      <c r="P518" s="37"/>
      <c r="Q518" s="572"/>
      <c r="R518" s="37"/>
      <c r="S518" s="37"/>
      <c r="T518" s="37"/>
      <c r="U518" s="37"/>
      <c r="V518" s="37"/>
      <c r="W518" s="37"/>
      <c r="X518" s="37"/>
      <c r="Y518" s="37"/>
      <c r="Z518" s="37"/>
      <c r="AA518" s="37"/>
      <c r="AB518" s="37"/>
      <c r="AC518" s="37"/>
      <c r="AD518" s="37"/>
      <c r="AE518" s="37"/>
      <c r="AF518" s="37"/>
      <c r="AG518" s="37"/>
      <c r="AH518" s="37"/>
      <c r="AI518" s="37"/>
      <c r="AJ518" s="37"/>
      <c r="AK518" s="37"/>
      <c r="AL518" s="37"/>
      <c r="AM518" s="37"/>
      <c r="AN518" s="37"/>
      <c r="AO518" s="37"/>
      <c r="AP518" s="37"/>
      <c r="AQ518" s="37"/>
      <c r="AR518" s="37"/>
      <c r="AS518" s="37"/>
      <c r="AT518" s="37"/>
    </row>
    <row r="519" spans="1:46">
      <c r="A519" s="265">
        <v>44228</v>
      </c>
      <c r="B519" s="278" t="s">
        <v>175</v>
      </c>
      <c r="C519" s="37">
        <v>882582564</v>
      </c>
      <c r="D519" s="37"/>
      <c r="E519" s="278" t="s">
        <v>139</v>
      </c>
      <c r="F519" s="278" t="s">
        <v>140</v>
      </c>
      <c r="G519" s="521"/>
      <c r="H519" s="521"/>
      <c r="I519" s="265">
        <v>44225</v>
      </c>
      <c r="J519" s="37"/>
      <c r="K519" s="37"/>
      <c r="L519" s="278" t="s">
        <v>148</v>
      </c>
      <c r="M519" s="37">
        <v>155</v>
      </c>
      <c r="N519" s="37"/>
      <c r="O519" s="278" t="s">
        <v>11811</v>
      </c>
      <c r="P519" s="37"/>
      <c r="Q519" s="572"/>
      <c r="R519" s="37"/>
      <c r="S519" s="37"/>
      <c r="T519" s="37"/>
      <c r="U519" s="37"/>
      <c r="V519" s="37"/>
      <c r="W519" s="37"/>
      <c r="X519" s="37"/>
      <c r="Y519" s="37"/>
      <c r="Z519" s="37"/>
      <c r="AA519" s="37"/>
      <c r="AB519" s="37"/>
      <c r="AC519" s="37"/>
      <c r="AD519" s="37"/>
      <c r="AE519" s="37"/>
      <c r="AF519" s="37"/>
      <c r="AG519" s="37"/>
      <c r="AH519" s="37"/>
      <c r="AI519" s="37"/>
      <c r="AJ519" s="37"/>
      <c r="AK519" s="37"/>
      <c r="AL519" s="37"/>
      <c r="AM519" s="37"/>
      <c r="AN519" s="37"/>
      <c r="AO519" s="37"/>
      <c r="AP519" s="37"/>
      <c r="AQ519" s="37"/>
      <c r="AR519" s="37"/>
      <c r="AS519" s="37"/>
      <c r="AT519" s="37"/>
    </row>
    <row r="520" spans="1:46">
      <c r="A520" s="265">
        <v>44228</v>
      </c>
      <c r="B520" s="278" t="s">
        <v>157</v>
      </c>
      <c r="C520" s="37">
        <v>880496848</v>
      </c>
      <c r="D520" s="504" t="s">
        <v>11803</v>
      </c>
      <c r="E520" s="278" t="s">
        <v>152</v>
      </c>
      <c r="F520" s="278" t="s">
        <v>140</v>
      </c>
      <c r="G520" s="624" t="s">
        <v>142</v>
      </c>
      <c r="H520" s="521"/>
      <c r="I520" s="265">
        <v>44224</v>
      </c>
      <c r="J520" s="37"/>
      <c r="K520" s="37"/>
      <c r="L520" s="278" t="s">
        <v>142</v>
      </c>
      <c r="M520" s="37">
        <v>513.5</v>
      </c>
      <c r="N520" s="37"/>
      <c r="O520" s="37"/>
      <c r="P520" s="37"/>
      <c r="Q520" s="572"/>
      <c r="R520" s="37"/>
      <c r="S520" s="37"/>
      <c r="T520" s="37"/>
      <c r="U520" s="37"/>
      <c r="V520" s="37"/>
      <c r="W520" s="37"/>
      <c r="X520" s="37"/>
      <c r="Y520" s="37"/>
      <c r="Z520" s="37"/>
      <c r="AA520" s="37"/>
      <c r="AB520" s="37"/>
      <c r="AC520" s="37"/>
      <c r="AD520" s="37"/>
      <c r="AE520" s="37"/>
      <c r="AF520" s="37"/>
      <c r="AG520" s="37"/>
      <c r="AH520" s="37"/>
      <c r="AI520" s="37"/>
      <c r="AJ520" s="37"/>
      <c r="AK520" s="37"/>
      <c r="AL520" s="37"/>
      <c r="AM520" s="37"/>
      <c r="AN520" s="37"/>
      <c r="AO520" s="37"/>
      <c r="AP520" s="37"/>
      <c r="AQ520" s="37"/>
      <c r="AR520" s="37"/>
      <c r="AS520" s="37"/>
      <c r="AT520" s="37"/>
    </row>
    <row r="521" spans="1:46">
      <c r="A521" s="265">
        <v>44228</v>
      </c>
      <c r="B521" s="278" t="s">
        <v>157</v>
      </c>
      <c r="C521" s="37">
        <v>881728600</v>
      </c>
      <c r="D521" s="504" t="s">
        <v>11862</v>
      </c>
      <c r="E521" s="278" t="s">
        <v>139</v>
      </c>
      <c r="F521" s="278" t="s">
        <v>140</v>
      </c>
      <c r="G521" s="624" t="s">
        <v>142</v>
      </c>
      <c r="H521" s="521"/>
      <c r="I521" s="265">
        <v>44224</v>
      </c>
      <c r="J521" s="37"/>
      <c r="K521" s="37"/>
      <c r="L521" s="278" t="s">
        <v>142</v>
      </c>
      <c r="M521" s="37">
        <f>639.45+796.49</f>
        <v>1435.94</v>
      </c>
      <c r="N521" s="37"/>
      <c r="O521" s="37"/>
      <c r="P521" s="37"/>
      <c r="Q521" s="572"/>
      <c r="R521" s="37"/>
      <c r="S521" s="37"/>
      <c r="T521" s="37"/>
      <c r="U521" s="37"/>
      <c r="V521" s="37"/>
      <c r="W521" s="37"/>
      <c r="X521" s="37"/>
      <c r="Y521" s="37"/>
      <c r="Z521" s="37"/>
      <c r="AA521" s="37"/>
      <c r="AB521" s="37"/>
      <c r="AC521" s="37"/>
      <c r="AD521" s="37"/>
      <c r="AE521" s="37"/>
      <c r="AF521" s="37"/>
      <c r="AG521" s="37"/>
      <c r="AH521" s="37"/>
      <c r="AI521" s="37"/>
      <c r="AJ521" s="37"/>
      <c r="AK521" s="37"/>
      <c r="AL521" s="37"/>
      <c r="AM521" s="37"/>
      <c r="AN521" s="37"/>
      <c r="AO521" s="37"/>
      <c r="AP521" s="37"/>
      <c r="AQ521" s="37"/>
      <c r="AR521" s="37"/>
      <c r="AS521" s="37"/>
      <c r="AT521" s="37"/>
    </row>
    <row r="522" spans="1:46">
      <c r="A522" s="265">
        <v>44228</v>
      </c>
      <c r="B522" s="278" t="s">
        <v>281</v>
      </c>
      <c r="C522" s="331">
        <v>880030690</v>
      </c>
      <c r="D522" s="37"/>
      <c r="E522" s="278" t="s">
        <v>152</v>
      </c>
      <c r="F522" s="278" t="s">
        <v>140</v>
      </c>
      <c r="G522" s="624" t="s">
        <v>181</v>
      </c>
      <c r="H522" s="521"/>
      <c r="I522" s="265">
        <v>44226</v>
      </c>
      <c r="J522" s="37"/>
      <c r="K522" s="37"/>
      <c r="L522" s="278" t="s">
        <v>181</v>
      </c>
      <c r="M522" s="37">
        <v>102.5</v>
      </c>
      <c r="N522" s="37"/>
      <c r="O522" s="37"/>
      <c r="P522" s="37"/>
      <c r="Q522" s="572"/>
      <c r="R522" s="37"/>
      <c r="S522" s="37"/>
      <c r="T522" s="37"/>
      <c r="U522" s="37"/>
      <c r="V522" s="37"/>
      <c r="W522" s="37"/>
      <c r="X522" s="37"/>
      <c r="Y522" s="37"/>
      <c r="Z522" s="37"/>
      <c r="AA522" s="37"/>
      <c r="AB522" s="37"/>
      <c r="AC522" s="37"/>
      <c r="AD522" s="37"/>
      <c r="AE522" s="37"/>
      <c r="AF522" s="37"/>
      <c r="AG522" s="37"/>
      <c r="AH522" s="37"/>
      <c r="AI522" s="37"/>
      <c r="AJ522" s="37"/>
      <c r="AK522" s="37"/>
      <c r="AL522" s="37"/>
      <c r="AM522" s="37"/>
      <c r="AN522" s="37"/>
      <c r="AO522" s="37"/>
      <c r="AP522" s="37"/>
      <c r="AQ522" s="37"/>
      <c r="AR522" s="37"/>
      <c r="AS522" s="37"/>
      <c r="AT522" s="37"/>
    </row>
    <row r="523" spans="1:46">
      <c r="A523" s="265">
        <v>44228</v>
      </c>
      <c r="B523" s="278" t="s">
        <v>281</v>
      </c>
      <c r="C523" s="331">
        <v>881123737</v>
      </c>
      <c r="D523" s="37"/>
      <c r="E523" s="278" t="s">
        <v>139</v>
      </c>
      <c r="F523" s="278" t="s">
        <v>140</v>
      </c>
      <c r="G523" s="624" t="s">
        <v>148</v>
      </c>
      <c r="H523" s="521"/>
      <c r="I523" s="265">
        <v>44225</v>
      </c>
      <c r="J523" s="37"/>
      <c r="K523" s="37"/>
      <c r="L523" s="278" t="s">
        <v>148</v>
      </c>
      <c r="M523" s="37">
        <v>28</v>
      </c>
      <c r="N523" s="37"/>
      <c r="O523" s="37"/>
      <c r="P523" s="37"/>
      <c r="Q523" s="572"/>
      <c r="R523" s="37"/>
      <c r="S523" s="37"/>
      <c r="T523" s="37"/>
      <c r="U523" s="37"/>
      <c r="V523" s="37"/>
      <c r="W523" s="37"/>
      <c r="X523" s="37"/>
      <c r="Y523" s="37"/>
      <c r="Z523" s="37"/>
      <c r="AA523" s="37"/>
      <c r="AB523" s="37"/>
      <c r="AC523" s="37"/>
      <c r="AD523" s="37"/>
      <c r="AE523" s="37"/>
      <c r="AF523" s="37"/>
      <c r="AG523" s="37"/>
      <c r="AH523" s="37"/>
      <c r="AI523" s="37"/>
      <c r="AJ523" s="37"/>
      <c r="AK523" s="37"/>
      <c r="AL523" s="37"/>
      <c r="AM523" s="37"/>
      <c r="AN523" s="37"/>
      <c r="AO523" s="37"/>
      <c r="AP523" s="37"/>
      <c r="AQ523" s="37"/>
      <c r="AR523" s="37"/>
      <c r="AS523" s="37"/>
      <c r="AT523" s="37"/>
    </row>
    <row r="524" spans="1:46">
      <c r="A524" s="265">
        <v>44228</v>
      </c>
      <c r="B524" s="278" t="s">
        <v>281</v>
      </c>
      <c r="C524" s="37">
        <v>882554630</v>
      </c>
      <c r="D524" s="37"/>
      <c r="E524" s="278" t="s">
        <v>152</v>
      </c>
      <c r="F524" s="278" t="s">
        <v>140</v>
      </c>
      <c r="G524" s="624" t="s">
        <v>148</v>
      </c>
      <c r="H524" s="521"/>
      <c r="I524" s="265">
        <v>44221</v>
      </c>
      <c r="J524" s="37"/>
      <c r="K524" s="37"/>
      <c r="L524" s="278" t="s">
        <v>148</v>
      </c>
      <c r="M524" s="37">
        <v>48</v>
      </c>
      <c r="N524" s="37"/>
      <c r="O524" s="37"/>
      <c r="P524" s="37"/>
      <c r="Q524" s="572"/>
      <c r="R524" s="37"/>
      <c r="S524" s="37"/>
      <c r="T524" s="37"/>
      <c r="U524" s="37"/>
      <c r="V524" s="37"/>
      <c r="W524" s="37"/>
      <c r="X524" s="37"/>
      <c r="Y524" s="37"/>
      <c r="Z524" s="37"/>
      <c r="AA524" s="37"/>
      <c r="AB524" s="37"/>
      <c r="AC524" s="37"/>
      <c r="AD524" s="37"/>
      <c r="AE524" s="37"/>
      <c r="AF524" s="37"/>
      <c r="AG524" s="37"/>
      <c r="AH524" s="37"/>
      <c r="AI524" s="37"/>
      <c r="AJ524" s="37"/>
      <c r="AK524" s="37"/>
      <c r="AL524" s="37"/>
      <c r="AM524" s="37"/>
      <c r="AN524" s="37"/>
      <c r="AO524" s="37"/>
      <c r="AP524" s="37"/>
      <c r="AQ524" s="37"/>
      <c r="AR524" s="37"/>
      <c r="AS524" s="37"/>
      <c r="AT524" s="37"/>
    </row>
    <row r="525" spans="1:46">
      <c r="A525" s="265">
        <v>44228</v>
      </c>
      <c r="B525" s="278" t="s">
        <v>154</v>
      </c>
      <c r="C525" s="37">
        <v>882054179</v>
      </c>
      <c r="D525" s="504" t="s">
        <v>11863</v>
      </c>
      <c r="E525" s="278" t="s">
        <v>139</v>
      </c>
      <c r="F525" s="278" t="s">
        <v>140</v>
      </c>
      <c r="G525" s="521"/>
      <c r="H525" s="521"/>
      <c r="I525" s="265">
        <v>44227</v>
      </c>
      <c r="J525" s="37"/>
      <c r="K525" s="37"/>
      <c r="L525" s="278" t="s">
        <v>573</v>
      </c>
      <c r="M525" s="37">
        <v>3</v>
      </c>
      <c r="N525" s="37"/>
      <c r="O525" s="37"/>
      <c r="P525" s="37"/>
      <c r="Q525" s="572"/>
      <c r="R525" s="37"/>
      <c r="S525" s="37"/>
      <c r="T525" s="37"/>
      <c r="U525" s="37"/>
      <c r="V525" s="37"/>
      <c r="W525" s="37"/>
      <c r="X525" s="37"/>
      <c r="Y525" s="37"/>
      <c r="Z525" s="37"/>
      <c r="AA525" s="37"/>
      <c r="AB525" s="37"/>
      <c r="AC525" s="37"/>
      <c r="AD525" s="37"/>
      <c r="AE525" s="37"/>
      <c r="AF525" s="37"/>
      <c r="AG525" s="37"/>
      <c r="AH525" s="37"/>
      <c r="AI525" s="37"/>
      <c r="AJ525" s="37"/>
      <c r="AK525" s="37"/>
      <c r="AL525" s="37"/>
      <c r="AM525" s="37"/>
      <c r="AN525" s="37"/>
      <c r="AO525" s="37"/>
      <c r="AP525" s="37"/>
      <c r="AQ525" s="37"/>
      <c r="AR525" s="37"/>
      <c r="AS525" s="37"/>
      <c r="AT525" s="37"/>
    </row>
    <row r="526" spans="1:46">
      <c r="A526" s="265">
        <v>44228</v>
      </c>
      <c r="B526" s="278" t="s">
        <v>154</v>
      </c>
      <c r="C526" s="37">
        <v>883246072</v>
      </c>
      <c r="D526" s="504" t="s">
        <v>5310</v>
      </c>
      <c r="E526" s="278" t="s">
        <v>139</v>
      </c>
      <c r="F526" s="278" t="s">
        <v>140</v>
      </c>
      <c r="G526" s="521"/>
      <c r="H526" s="521"/>
      <c r="I526" s="265">
        <v>44225</v>
      </c>
      <c r="J526" s="37"/>
      <c r="K526" s="37"/>
      <c r="L526" s="278" t="s">
        <v>1072</v>
      </c>
      <c r="M526" s="37">
        <v>442.66</v>
      </c>
      <c r="N526" s="37"/>
      <c r="O526" s="37"/>
      <c r="P526" s="37"/>
      <c r="Q526" s="572"/>
      <c r="R526" s="37"/>
      <c r="S526" s="37"/>
      <c r="T526" s="37"/>
      <c r="U526" s="37"/>
      <c r="V526" s="37"/>
      <c r="W526" s="37"/>
      <c r="X526" s="37"/>
      <c r="Y526" s="37"/>
      <c r="Z526" s="37"/>
      <c r="AA526" s="37"/>
      <c r="AB526" s="37"/>
      <c r="AC526" s="37"/>
      <c r="AD526" s="37"/>
      <c r="AE526" s="37"/>
      <c r="AF526" s="37"/>
      <c r="AG526" s="37"/>
      <c r="AH526" s="37"/>
      <c r="AI526" s="37"/>
      <c r="AJ526" s="37"/>
      <c r="AK526" s="37"/>
      <c r="AL526" s="37"/>
      <c r="AM526" s="37"/>
      <c r="AN526" s="37"/>
      <c r="AO526" s="37"/>
      <c r="AP526" s="37"/>
      <c r="AQ526" s="37"/>
      <c r="AR526" s="37"/>
      <c r="AS526" s="37"/>
      <c r="AT526" s="37"/>
    </row>
    <row r="527" spans="1:46">
      <c r="A527" s="265">
        <v>44228</v>
      </c>
      <c r="B527" s="278" t="s">
        <v>154</v>
      </c>
      <c r="C527" s="37">
        <v>883370996</v>
      </c>
      <c r="D527" s="37"/>
      <c r="E527" s="278" t="s">
        <v>152</v>
      </c>
      <c r="F527" s="278" t="s">
        <v>140</v>
      </c>
      <c r="G527" s="521"/>
      <c r="H527" s="521"/>
      <c r="I527" s="265">
        <v>44227</v>
      </c>
      <c r="J527" s="37"/>
      <c r="K527" s="37"/>
      <c r="L527" s="278" t="s">
        <v>142</v>
      </c>
      <c r="M527" s="37">
        <v>108</v>
      </c>
      <c r="N527" s="37"/>
      <c r="O527" s="37"/>
      <c r="P527" s="37"/>
      <c r="Q527" s="572"/>
      <c r="R527" s="37"/>
      <c r="S527" s="37"/>
      <c r="T527" s="37"/>
      <c r="U527" s="37"/>
      <c r="V527" s="37"/>
      <c r="W527" s="37"/>
      <c r="X527" s="37"/>
      <c r="Y527" s="37"/>
      <c r="Z527" s="37"/>
      <c r="AA527" s="37"/>
      <c r="AB527" s="37"/>
      <c r="AC527" s="37"/>
      <c r="AD527" s="37"/>
      <c r="AE527" s="37"/>
      <c r="AF527" s="37"/>
      <c r="AG527" s="37"/>
      <c r="AH527" s="37"/>
      <c r="AI527" s="37"/>
      <c r="AJ527" s="37"/>
      <c r="AK527" s="37"/>
      <c r="AL527" s="37"/>
      <c r="AM527" s="37"/>
      <c r="AN527" s="37"/>
      <c r="AO527" s="37"/>
      <c r="AP527" s="37"/>
      <c r="AQ527" s="37"/>
      <c r="AR527" s="37"/>
      <c r="AS527" s="37"/>
      <c r="AT527" s="37"/>
    </row>
    <row r="528" spans="1:46">
      <c r="A528" s="265">
        <v>44228</v>
      </c>
      <c r="B528" s="278" t="s">
        <v>281</v>
      </c>
      <c r="C528" s="37">
        <v>881626869</v>
      </c>
      <c r="D528" s="37"/>
      <c r="E528" s="278" t="s">
        <v>139</v>
      </c>
      <c r="F528" s="278" t="s">
        <v>140</v>
      </c>
      <c r="G528" s="624" t="s">
        <v>142</v>
      </c>
      <c r="H528" s="521"/>
      <c r="I528" s="265">
        <v>44209</v>
      </c>
      <c r="J528" s="37"/>
      <c r="K528" s="37"/>
      <c r="L528" s="278" t="s">
        <v>142</v>
      </c>
      <c r="M528" s="37">
        <v>298</v>
      </c>
      <c r="N528" s="37"/>
      <c r="O528" s="37"/>
      <c r="P528" s="37"/>
      <c r="Q528" s="572"/>
      <c r="R528" s="37"/>
      <c r="S528" s="37"/>
      <c r="T528" s="37"/>
      <c r="U528" s="37"/>
      <c r="V528" s="37"/>
      <c r="W528" s="37"/>
      <c r="X528" s="37"/>
      <c r="Y528" s="37"/>
      <c r="Z528" s="37"/>
      <c r="AA528" s="37"/>
      <c r="AB528" s="37"/>
      <c r="AC528" s="37"/>
      <c r="AD528" s="37"/>
      <c r="AE528" s="37"/>
      <c r="AF528" s="37"/>
      <c r="AG528" s="37"/>
      <c r="AH528" s="37"/>
      <c r="AI528" s="37"/>
      <c r="AJ528" s="37"/>
      <c r="AK528" s="37"/>
      <c r="AL528" s="37"/>
      <c r="AM528" s="37"/>
      <c r="AN528" s="37"/>
      <c r="AO528" s="37"/>
      <c r="AP528" s="37"/>
      <c r="AQ528" s="37"/>
      <c r="AR528" s="37"/>
      <c r="AS528" s="37"/>
      <c r="AT528" s="37"/>
    </row>
    <row r="529" spans="1:46">
      <c r="A529" s="265">
        <v>44228</v>
      </c>
      <c r="B529" s="278" t="s">
        <v>138</v>
      </c>
      <c r="C529" s="37">
        <v>880038196</v>
      </c>
      <c r="D529" s="37"/>
      <c r="E529" s="278" t="s">
        <v>152</v>
      </c>
      <c r="F529" s="278" t="s">
        <v>140</v>
      </c>
      <c r="G529" s="624" t="s">
        <v>142</v>
      </c>
      <c r="H529" s="521"/>
      <c r="I529" s="265">
        <v>44224</v>
      </c>
      <c r="J529" s="37"/>
      <c r="K529" s="37"/>
      <c r="L529" s="278" t="s">
        <v>142</v>
      </c>
      <c r="M529" s="37">
        <v>151.5</v>
      </c>
      <c r="N529" s="37"/>
      <c r="O529" s="37"/>
      <c r="P529" s="37"/>
      <c r="Q529" s="572"/>
      <c r="R529" s="37"/>
      <c r="S529" s="37"/>
      <c r="T529" s="37"/>
      <c r="U529" s="37"/>
      <c r="V529" s="37"/>
      <c r="W529" s="37"/>
      <c r="X529" s="37"/>
      <c r="Y529" s="37"/>
      <c r="Z529" s="37"/>
      <c r="AA529" s="37"/>
      <c r="AB529" s="37"/>
      <c r="AC529" s="37"/>
      <c r="AD529" s="37"/>
      <c r="AE529" s="37"/>
      <c r="AF529" s="37"/>
      <c r="AG529" s="37"/>
      <c r="AH529" s="37"/>
      <c r="AI529" s="37"/>
      <c r="AJ529" s="37"/>
      <c r="AK529" s="37"/>
      <c r="AL529" s="37"/>
      <c r="AM529" s="37"/>
      <c r="AN529" s="37"/>
      <c r="AO529" s="37"/>
      <c r="AP529" s="37"/>
      <c r="AQ529" s="37"/>
      <c r="AR529" s="37"/>
      <c r="AS529" s="37"/>
      <c r="AT529" s="37"/>
    </row>
    <row r="530" spans="1:46">
      <c r="A530" s="265">
        <v>44228</v>
      </c>
      <c r="B530" s="278" t="s">
        <v>138</v>
      </c>
      <c r="C530" s="37">
        <v>880179149</v>
      </c>
      <c r="D530" s="37"/>
      <c r="E530" s="278" t="s">
        <v>139</v>
      </c>
      <c r="F530" s="278" t="s">
        <v>140</v>
      </c>
      <c r="G530" s="521" t="s">
        <v>168</v>
      </c>
      <c r="H530" s="521"/>
      <c r="I530" s="265">
        <v>44224</v>
      </c>
      <c r="J530" s="37"/>
      <c r="K530" s="37"/>
      <c r="L530" s="278" t="s">
        <v>168</v>
      </c>
      <c r="M530" s="37">
        <v>470</v>
      </c>
      <c r="N530" s="37"/>
      <c r="O530" s="37"/>
      <c r="P530" s="37"/>
      <c r="Q530" s="572"/>
      <c r="R530" s="37"/>
      <c r="S530" s="37"/>
      <c r="T530" s="37"/>
      <c r="U530" s="37"/>
      <c r="V530" s="37"/>
      <c r="W530" s="37"/>
      <c r="X530" s="37"/>
      <c r="Y530" s="37"/>
      <c r="Z530" s="37"/>
      <c r="AA530" s="37"/>
      <c r="AB530" s="37"/>
      <c r="AC530" s="37"/>
      <c r="AD530" s="37"/>
      <c r="AE530" s="37"/>
      <c r="AF530" s="37"/>
      <c r="AG530" s="37"/>
      <c r="AH530" s="37"/>
      <c r="AI530" s="37"/>
      <c r="AJ530" s="37"/>
      <c r="AK530" s="37"/>
      <c r="AL530" s="37"/>
      <c r="AM530" s="37"/>
      <c r="AN530" s="37"/>
      <c r="AO530" s="37"/>
      <c r="AP530" s="37"/>
      <c r="AQ530" s="37"/>
      <c r="AR530" s="37"/>
      <c r="AS530" s="37"/>
      <c r="AT530" s="37"/>
    </row>
    <row r="531" spans="1:46">
      <c r="A531" s="265">
        <v>44228</v>
      </c>
      <c r="B531" s="278" t="s">
        <v>138</v>
      </c>
      <c r="C531" s="37">
        <v>880685031</v>
      </c>
      <c r="D531" s="37"/>
      <c r="E531" s="278" t="s">
        <v>139</v>
      </c>
      <c r="F531" s="278" t="s">
        <v>140</v>
      </c>
      <c r="G531" s="624" t="s">
        <v>172</v>
      </c>
      <c r="H531" s="521"/>
      <c r="I531" s="265">
        <v>44224</v>
      </c>
      <c r="J531" s="37"/>
      <c r="K531" s="37"/>
      <c r="L531" s="278" t="s">
        <v>172</v>
      </c>
      <c r="M531" s="37">
        <v>25.4</v>
      </c>
      <c r="N531" s="37"/>
      <c r="O531" s="37"/>
      <c r="P531" s="37"/>
      <c r="Q531" s="572"/>
      <c r="R531" s="37"/>
      <c r="S531" s="37"/>
      <c r="T531" s="37"/>
      <c r="U531" s="37"/>
      <c r="V531" s="37"/>
      <c r="W531" s="37"/>
      <c r="X531" s="37"/>
      <c r="Y531" s="37"/>
      <c r="Z531" s="37"/>
      <c r="AA531" s="37"/>
      <c r="AB531" s="37"/>
      <c r="AC531" s="37"/>
      <c r="AD531" s="37"/>
      <c r="AE531" s="37"/>
      <c r="AF531" s="37"/>
      <c r="AG531" s="37"/>
      <c r="AH531" s="37"/>
      <c r="AI531" s="37"/>
      <c r="AJ531" s="37"/>
      <c r="AK531" s="37"/>
      <c r="AL531" s="37"/>
      <c r="AM531" s="37"/>
      <c r="AN531" s="37"/>
      <c r="AO531" s="37"/>
      <c r="AP531" s="37"/>
      <c r="AQ531" s="37"/>
      <c r="AR531" s="37"/>
      <c r="AS531" s="37"/>
      <c r="AT531" s="37"/>
    </row>
    <row r="532" spans="1:46">
      <c r="A532" s="265">
        <v>44228</v>
      </c>
      <c r="B532" s="278" t="s">
        <v>138</v>
      </c>
      <c r="C532" s="37">
        <v>881632986</v>
      </c>
      <c r="D532" s="37"/>
      <c r="E532" s="278" t="s">
        <v>139</v>
      </c>
      <c r="F532" s="278" t="s">
        <v>140</v>
      </c>
      <c r="G532" s="624" t="s">
        <v>142</v>
      </c>
      <c r="H532" s="521"/>
      <c r="I532" s="265">
        <v>44225</v>
      </c>
      <c r="J532" s="37"/>
      <c r="K532" s="37"/>
      <c r="L532" s="278" t="s">
        <v>142</v>
      </c>
      <c r="M532" s="37">
        <v>108</v>
      </c>
      <c r="N532" s="37"/>
      <c r="O532" s="37"/>
      <c r="P532" s="37"/>
      <c r="Q532" s="572"/>
      <c r="R532" s="37"/>
      <c r="S532" s="37"/>
      <c r="T532" s="37"/>
      <c r="U532" s="37"/>
      <c r="V532" s="37"/>
      <c r="W532" s="37"/>
      <c r="X532" s="37"/>
      <c r="Y532" s="37"/>
      <c r="Z532" s="37"/>
      <c r="AA532" s="37"/>
      <c r="AB532" s="37"/>
      <c r="AC532" s="37"/>
      <c r="AD532" s="37"/>
      <c r="AE532" s="37"/>
      <c r="AF532" s="37"/>
      <c r="AG532" s="37"/>
      <c r="AH532" s="37"/>
      <c r="AI532" s="37"/>
      <c r="AJ532" s="37"/>
      <c r="AK532" s="37"/>
      <c r="AL532" s="37"/>
      <c r="AM532" s="37"/>
      <c r="AN532" s="37"/>
      <c r="AO532" s="37"/>
      <c r="AP532" s="37"/>
      <c r="AQ532" s="37"/>
      <c r="AR532" s="37"/>
      <c r="AS532" s="37"/>
      <c r="AT532" s="37"/>
    </row>
    <row r="533" spans="1:46">
      <c r="A533" s="265">
        <v>44228</v>
      </c>
      <c r="B533" s="278" t="s">
        <v>138</v>
      </c>
      <c r="C533" s="37">
        <v>881739324</v>
      </c>
      <c r="D533" s="37"/>
      <c r="E533" s="278" t="s">
        <v>152</v>
      </c>
      <c r="F533" s="278" t="s">
        <v>140</v>
      </c>
      <c r="G533" s="624" t="s">
        <v>142</v>
      </c>
      <c r="H533" s="521"/>
      <c r="I533" s="265">
        <v>44226</v>
      </c>
      <c r="J533" s="37"/>
      <c r="K533" s="37"/>
      <c r="L533" s="278" t="s">
        <v>142</v>
      </c>
      <c r="M533" s="37">
        <v>461</v>
      </c>
      <c r="N533" s="37"/>
      <c r="O533" s="37"/>
      <c r="P533" s="37"/>
      <c r="Q533" s="572"/>
      <c r="R533" s="37"/>
      <c r="S533" s="37"/>
      <c r="T533" s="37"/>
      <c r="U533" s="37"/>
      <c r="V533" s="37"/>
      <c r="W533" s="37"/>
      <c r="X533" s="37"/>
      <c r="Y533" s="37"/>
      <c r="Z533" s="37"/>
      <c r="AA533" s="37"/>
      <c r="AB533" s="37"/>
      <c r="AC533" s="37"/>
      <c r="AD533" s="37"/>
      <c r="AE533" s="37"/>
      <c r="AF533" s="37"/>
      <c r="AG533" s="37"/>
      <c r="AH533" s="37"/>
      <c r="AI533" s="37"/>
      <c r="AJ533" s="37"/>
      <c r="AK533" s="37"/>
      <c r="AL533" s="37"/>
      <c r="AM533" s="37"/>
      <c r="AN533" s="37"/>
      <c r="AO533" s="37"/>
      <c r="AP533" s="37"/>
      <c r="AQ533" s="37"/>
      <c r="AR533" s="37"/>
      <c r="AS533" s="37"/>
      <c r="AT533" s="37"/>
    </row>
    <row r="534" spans="1:46">
      <c r="A534" s="265">
        <v>44228</v>
      </c>
      <c r="B534" s="278" t="s">
        <v>281</v>
      </c>
      <c r="C534" s="37">
        <v>881186637</v>
      </c>
      <c r="D534" s="37"/>
      <c r="E534" s="278" t="s">
        <v>152</v>
      </c>
      <c r="F534" s="278" t="s">
        <v>140</v>
      </c>
      <c r="G534" s="624" t="s">
        <v>11864</v>
      </c>
      <c r="H534" s="521"/>
      <c r="I534" s="265">
        <v>44221</v>
      </c>
      <c r="J534" s="37"/>
      <c r="K534" s="37"/>
      <c r="L534" s="624" t="s">
        <v>11864</v>
      </c>
      <c r="M534" s="37">
        <v>1380.72</v>
      </c>
      <c r="N534" s="37"/>
      <c r="O534" s="37"/>
      <c r="P534" s="37"/>
      <c r="Q534" s="572"/>
      <c r="R534" s="37"/>
      <c r="S534" s="37"/>
      <c r="T534" s="37"/>
      <c r="U534" s="37"/>
      <c r="V534" s="37"/>
      <c r="W534" s="37"/>
      <c r="X534" s="37"/>
      <c r="Y534" s="37"/>
      <c r="Z534" s="37"/>
      <c r="AA534" s="37"/>
      <c r="AB534" s="37"/>
      <c r="AC534" s="37"/>
      <c r="AD534" s="37"/>
      <c r="AE534" s="37"/>
      <c r="AF534" s="37"/>
      <c r="AG534" s="37"/>
      <c r="AH534" s="37"/>
      <c r="AI534" s="37"/>
      <c r="AJ534" s="37"/>
      <c r="AK534" s="37"/>
      <c r="AL534" s="37"/>
      <c r="AM534" s="37"/>
      <c r="AN534" s="37"/>
      <c r="AO534" s="37"/>
      <c r="AP534" s="37"/>
      <c r="AQ534" s="37"/>
      <c r="AR534" s="37"/>
      <c r="AS534" s="37"/>
      <c r="AT534" s="37"/>
    </row>
    <row r="535" spans="1:46">
      <c r="A535" s="265">
        <v>44228</v>
      </c>
      <c r="B535" s="278" t="s">
        <v>194</v>
      </c>
      <c r="C535" s="640">
        <v>880159447</v>
      </c>
      <c r="D535" s="504" t="s">
        <v>11807</v>
      </c>
      <c r="E535" s="278" t="s">
        <v>139</v>
      </c>
      <c r="F535" s="278" t="s">
        <v>140</v>
      </c>
      <c r="G535" s="624" t="s">
        <v>319</v>
      </c>
      <c r="H535" s="521"/>
      <c r="I535" s="265">
        <v>44227</v>
      </c>
      <c r="J535" s="37"/>
      <c r="K535" s="37"/>
      <c r="L535" s="624" t="s">
        <v>319</v>
      </c>
      <c r="M535" s="37">
        <v>259</v>
      </c>
      <c r="N535" s="37"/>
      <c r="O535" s="278" t="s">
        <v>11860</v>
      </c>
      <c r="P535" s="37"/>
      <c r="Q535" s="572"/>
      <c r="R535" s="37"/>
      <c r="S535" s="37"/>
      <c r="T535" s="37"/>
      <c r="U535" s="37"/>
      <c r="V535" s="37"/>
      <c r="W535" s="37"/>
      <c r="X535" s="37"/>
      <c r="Y535" s="37"/>
      <c r="Z535" s="37"/>
      <c r="AA535" s="37"/>
      <c r="AB535" s="37"/>
      <c r="AC535" s="37"/>
      <c r="AD535" s="37"/>
      <c r="AE535" s="37"/>
      <c r="AF535" s="37"/>
      <c r="AG535" s="37"/>
      <c r="AH535" s="37"/>
      <c r="AI535" s="37"/>
      <c r="AJ535" s="37"/>
      <c r="AK535" s="37"/>
      <c r="AL535" s="37"/>
      <c r="AM535" s="37"/>
      <c r="AN535" s="37"/>
      <c r="AO535" s="37"/>
      <c r="AP535" s="37"/>
      <c r="AQ535" s="37"/>
      <c r="AR535" s="37"/>
      <c r="AS535" s="37"/>
      <c r="AT535" s="37"/>
    </row>
    <row r="536" spans="1:46">
      <c r="A536" s="265">
        <v>44228</v>
      </c>
      <c r="B536" s="278" t="s">
        <v>194</v>
      </c>
      <c r="C536" s="521">
        <v>880017758</v>
      </c>
      <c r="D536" s="521">
        <v>19355171</v>
      </c>
      <c r="E536" s="278" t="s">
        <v>152</v>
      </c>
      <c r="F536" s="278" t="s">
        <v>140</v>
      </c>
      <c r="G536" s="624" t="s">
        <v>142</v>
      </c>
      <c r="H536" s="521"/>
      <c r="I536" s="265">
        <v>44227</v>
      </c>
      <c r="J536" s="37"/>
      <c r="K536" s="37"/>
      <c r="L536" s="624" t="s">
        <v>142</v>
      </c>
      <c r="M536" s="521">
        <v>267.5</v>
      </c>
      <c r="N536" s="37"/>
      <c r="O536" s="278" t="s">
        <v>11811</v>
      </c>
      <c r="P536" s="37"/>
      <c r="Q536" s="572"/>
      <c r="R536" s="37"/>
      <c r="S536" s="37"/>
      <c r="T536" s="37"/>
      <c r="U536" s="37"/>
      <c r="V536" s="37"/>
      <c r="W536" s="37"/>
      <c r="X536" s="37"/>
      <c r="Y536" s="37"/>
      <c r="Z536" s="37"/>
      <c r="AA536" s="37"/>
      <c r="AB536" s="37"/>
      <c r="AC536" s="37"/>
      <c r="AD536" s="37"/>
      <c r="AE536" s="37"/>
      <c r="AF536" s="37"/>
      <c r="AG536" s="37"/>
      <c r="AH536" s="37"/>
      <c r="AI536" s="37"/>
      <c r="AJ536" s="37"/>
      <c r="AK536" s="37"/>
      <c r="AL536" s="37"/>
      <c r="AM536" s="37"/>
      <c r="AN536" s="37"/>
      <c r="AO536" s="37"/>
      <c r="AP536" s="37"/>
      <c r="AQ536" s="37"/>
      <c r="AR536" s="37"/>
      <c r="AS536" s="37"/>
      <c r="AT536" s="37"/>
    </row>
    <row r="537" spans="1:46">
      <c r="A537" s="265">
        <v>44228</v>
      </c>
      <c r="B537" s="278" t="s">
        <v>194</v>
      </c>
      <c r="C537" s="521">
        <v>883046131</v>
      </c>
      <c r="D537" s="521">
        <v>862774625</v>
      </c>
      <c r="E537" s="278" t="s">
        <v>152</v>
      </c>
      <c r="F537" s="278" t="s">
        <v>140</v>
      </c>
      <c r="G537" s="624" t="s">
        <v>225</v>
      </c>
      <c r="H537" s="521"/>
      <c r="I537" s="265">
        <v>44227</v>
      </c>
      <c r="J537" s="37"/>
      <c r="K537" s="37"/>
      <c r="L537" s="624" t="s">
        <v>225</v>
      </c>
      <c r="M537" s="521">
        <v>2.5099999999999998</v>
      </c>
      <c r="N537" s="37"/>
      <c r="O537" s="278" t="s">
        <v>11865</v>
      </c>
      <c r="P537" s="37"/>
      <c r="Q537" s="572"/>
      <c r="R537" s="37"/>
      <c r="S537" s="37"/>
      <c r="T537" s="37"/>
      <c r="U537" s="37"/>
      <c r="V537" s="37"/>
      <c r="W537" s="37"/>
      <c r="X537" s="37"/>
      <c r="Y537" s="37"/>
      <c r="Z537" s="37"/>
      <c r="AA537" s="37"/>
      <c r="AB537" s="37"/>
      <c r="AC537" s="37"/>
      <c r="AD537" s="37"/>
      <c r="AE537" s="37"/>
      <c r="AF537" s="37"/>
      <c r="AG537" s="37"/>
      <c r="AH537" s="37"/>
      <c r="AI537" s="37"/>
      <c r="AJ537" s="37"/>
      <c r="AK537" s="37"/>
      <c r="AL537" s="37"/>
      <c r="AM537" s="37"/>
      <c r="AN537" s="37"/>
      <c r="AO537" s="37"/>
      <c r="AP537" s="37"/>
      <c r="AQ537" s="37"/>
      <c r="AR537" s="37"/>
      <c r="AS537" s="37"/>
      <c r="AT537" s="37"/>
    </row>
    <row r="538" spans="1:46">
      <c r="A538" s="265">
        <v>44228</v>
      </c>
      <c r="B538" s="278" t="s">
        <v>194</v>
      </c>
      <c r="C538" s="521">
        <v>883046131</v>
      </c>
      <c r="D538" s="521">
        <v>862774625</v>
      </c>
      <c r="E538" s="278" t="s">
        <v>152</v>
      </c>
      <c r="F538" s="278" t="s">
        <v>140</v>
      </c>
      <c r="G538" s="624" t="s">
        <v>225</v>
      </c>
      <c r="H538" s="521"/>
      <c r="I538" s="265">
        <v>44227</v>
      </c>
      <c r="J538" s="37"/>
      <c r="K538" s="37"/>
      <c r="L538" s="624" t="s">
        <v>225</v>
      </c>
      <c r="M538" s="521">
        <v>68</v>
      </c>
      <c r="N538" s="37"/>
      <c r="O538" s="278" t="s">
        <v>11865</v>
      </c>
      <c r="P538" s="37"/>
      <c r="Q538" s="572"/>
      <c r="R538" s="37"/>
      <c r="S538" s="37"/>
      <c r="T538" s="37"/>
      <c r="U538" s="37"/>
      <c r="V538" s="37"/>
      <c r="W538" s="37"/>
      <c r="X538" s="37"/>
      <c r="Y538" s="37"/>
      <c r="Z538" s="37"/>
      <c r="AA538" s="37"/>
      <c r="AB538" s="37"/>
      <c r="AC538" s="37"/>
      <c r="AD538" s="37"/>
      <c r="AE538" s="37"/>
      <c r="AF538" s="37"/>
      <c r="AG538" s="37"/>
      <c r="AH538" s="37"/>
      <c r="AI538" s="37"/>
      <c r="AJ538" s="37"/>
      <c r="AK538" s="37"/>
      <c r="AL538" s="37"/>
      <c r="AM538" s="37"/>
      <c r="AN538" s="37"/>
      <c r="AO538" s="37"/>
      <c r="AP538" s="37"/>
      <c r="AQ538" s="37"/>
      <c r="AR538" s="37"/>
      <c r="AS538" s="37"/>
      <c r="AT538" s="37"/>
    </row>
    <row r="539" spans="1:46">
      <c r="A539" s="265">
        <v>44228</v>
      </c>
      <c r="B539" s="278" t="s">
        <v>194</v>
      </c>
      <c r="C539" s="521">
        <v>881905798</v>
      </c>
      <c r="D539" s="521">
        <v>2500269512</v>
      </c>
      <c r="E539" s="278" t="s">
        <v>152</v>
      </c>
      <c r="F539" s="278" t="s">
        <v>140</v>
      </c>
      <c r="G539" s="624" t="s">
        <v>190</v>
      </c>
      <c r="H539" s="521"/>
      <c r="I539" s="265">
        <v>44227</v>
      </c>
      <c r="J539" s="37"/>
      <c r="K539" s="37"/>
      <c r="L539" s="624" t="s">
        <v>190</v>
      </c>
      <c r="M539" s="521">
        <v>156</v>
      </c>
      <c r="N539" s="37"/>
      <c r="O539" s="278" t="s">
        <v>11865</v>
      </c>
      <c r="P539" s="37"/>
      <c r="Q539" s="572"/>
      <c r="R539" s="37"/>
      <c r="S539" s="37"/>
      <c r="T539" s="37"/>
      <c r="U539" s="37"/>
      <c r="V539" s="37"/>
      <c r="W539" s="37"/>
      <c r="X539" s="37"/>
      <c r="Y539" s="37"/>
      <c r="Z539" s="37"/>
      <c r="AA539" s="37"/>
      <c r="AB539" s="37"/>
      <c r="AC539" s="37"/>
      <c r="AD539" s="37"/>
      <c r="AE539" s="37"/>
      <c r="AF539" s="37"/>
      <c r="AG539" s="37"/>
      <c r="AH539" s="37"/>
      <c r="AI539" s="37"/>
      <c r="AJ539" s="37"/>
      <c r="AK539" s="37"/>
      <c r="AL539" s="37"/>
      <c r="AM539" s="37"/>
      <c r="AN539" s="37"/>
      <c r="AO539" s="37"/>
      <c r="AP539" s="37"/>
      <c r="AQ539" s="37"/>
      <c r="AR539" s="37"/>
      <c r="AS539" s="37"/>
      <c r="AT539" s="37"/>
    </row>
    <row r="540" spans="1:46">
      <c r="A540" s="265">
        <v>44228</v>
      </c>
      <c r="B540" s="278" t="s">
        <v>194</v>
      </c>
      <c r="C540" s="521">
        <v>880446376</v>
      </c>
      <c r="D540" s="522" t="s">
        <v>4486</v>
      </c>
      <c r="E540" s="278" t="s">
        <v>139</v>
      </c>
      <c r="F540" s="278" t="s">
        <v>140</v>
      </c>
      <c r="G540" s="624" t="s">
        <v>225</v>
      </c>
      <c r="H540" s="521"/>
      <c r="I540" s="265">
        <v>44227</v>
      </c>
      <c r="J540" s="37"/>
      <c r="K540" s="37"/>
      <c r="L540" s="624" t="s">
        <v>225</v>
      </c>
      <c r="M540" s="521">
        <v>102</v>
      </c>
      <c r="N540" s="37"/>
      <c r="O540" s="278" t="s">
        <v>11865</v>
      </c>
      <c r="P540" s="37"/>
      <c r="Q540" s="572"/>
      <c r="R540" s="37"/>
      <c r="S540" s="37"/>
      <c r="T540" s="37"/>
      <c r="U540" s="37"/>
      <c r="V540" s="37"/>
      <c r="W540" s="37"/>
      <c r="X540" s="37"/>
      <c r="Y540" s="37"/>
      <c r="Z540" s="37"/>
      <c r="AA540" s="37"/>
      <c r="AB540" s="37"/>
      <c r="AC540" s="37"/>
      <c r="AD540" s="37"/>
      <c r="AE540" s="37"/>
      <c r="AF540" s="37"/>
      <c r="AG540" s="37"/>
      <c r="AH540" s="37"/>
      <c r="AI540" s="37"/>
      <c r="AJ540" s="37"/>
      <c r="AK540" s="37"/>
      <c r="AL540" s="37"/>
      <c r="AM540" s="37"/>
      <c r="AN540" s="37"/>
      <c r="AO540" s="37"/>
      <c r="AP540" s="37"/>
      <c r="AQ540" s="37"/>
      <c r="AR540" s="37"/>
      <c r="AS540" s="37"/>
      <c r="AT540" s="37"/>
    </row>
    <row r="541" spans="1:46">
      <c r="A541" s="265">
        <v>44228</v>
      </c>
      <c r="B541" s="278" t="s">
        <v>194</v>
      </c>
      <c r="C541" s="521">
        <v>881352797</v>
      </c>
      <c r="D541" s="522" t="s">
        <v>3034</v>
      </c>
      <c r="E541" s="278" t="s">
        <v>152</v>
      </c>
      <c r="F541" s="278" t="s">
        <v>140</v>
      </c>
      <c r="G541" s="624" t="s">
        <v>142</v>
      </c>
      <c r="H541" s="521"/>
      <c r="I541" s="265">
        <v>44227</v>
      </c>
      <c r="J541" s="37"/>
      <c r="K541" s="37"/>
      <c r="L541" s="624" t="s">
        <v>142</v>
      </c>
      <c r="M541" s="521">
        <v>167.5</v>
      </c>
      <c r="N541" s="37"/>
      <c r="O541" s="278" t="s">
        <v>11811</v>
      </c>
      <c r="P541" s="37"/>
      <c r="Q541" s="572"/>
      <c r="R541" s="37"/>
      <c r="S541" s="37"/>
      <c r="T541" s="37"/>
      <c r="U541" s="37"/>
      <c r="V541" s="37"/>
      <c r="W541" s="37"/>
      <c r="X541" s="37"/>
      <c r="Y541" s="37"/>
      <c r="Z541" s="37"/>
      <c r="AA541" s="37"/>
      <c r="AB541" s="37"/>
      <c r="AC541" s="37"/>
      <c r="AD541" s="37"/>
      <c r="AE541" s="37"/>
      <c r="AF541" s="37"/>
      <c r="AG541" s="37"/>
      <c r="AH541" s="37"/>
      <c r="AI541" s="37"/>
      <c r="AJ541" s="37"/>
      <c r="AK541" s="37"/>
      <c r="AL541" s="37"/>
      <c r="AM541" s="37"/>
      <c r="AN541" s="37"/>
      <c r="AO541" s="37"/>
      <c r="AP541" s="37"/>
      <c r="AQ541" s="37"/>
      <c r="AR541" s="37"/>
      <c r="AS541" s="37"/>
      <c r="AT541" s="37"/>
    </row>
    <row r="542" spans="1:46">
      <c r="A542" s="265">
        <v>44228</v>
      </c>
      <c r="B542" s="278" t="s">
        <v>194</v>
      </c>
      <c r="C542" s="521">
        <v>881346121</v>
      </c>
      <c r="D542" s="522" t="s">
        <v>3179</v>
      </c>
      <c r="E542" s="278" t="s">
        <v>152</v>
      </c>
      <c r="F542" s="278" t="s">
        <v>140</v>
      </c>
      <c r="G542" s="624" t="s">
        <v>142</v>
      </c>
      <c r="H542" s="521"/>
      <c r="I542" s="265">
        <v>44227</v>
      </c>
      <c r="J542" s="37"/>
      <c r="K542" s="37"/>
      <c r="L542" s="624" t="s">
        <v>142</v>
      </c>
      <c r="M542" s="521">
        <v>69.5</v>
      </c>
      <c r="N542" s="37"/>
      <c r="O542" s="278" t="s">
        <v>11811</v>
      </c>
      <c r="P542" s="37"/>
      <c r="Q542" s="572"/>
      <c r="R542" s="37"/>
      <c r="S542" s="37"/>
      <c r="T542" s="37"/>
      <c r="U542" s="37"/>
      <c r="V542" s="37"/>
      <c r="W542" s="37"/>
      <c r="X542" s="37"/>
      <c r="Y542" s="37"/>
      <c r="Z542" s="37"/>
      <c r="AA542" s="37"/>
      <c r="AB542" s="37"/>
      <c r="AC542" s="37"/>
      <c r="AD542" s="37"/>
      <c r="AE542" s="37"/>
      <c r="AF542" s="37"/>
      <c r="AG542" s="37"/>
      <c r="AH542" s="37"/>
      <c r="AI542" s="37"/>
      <c r="AJ542" s="37"/>
      <c r="AK542" s="37"/>
      <c r="AL542" s="37"/>
      <c r="AM542" s="37"/>
      <c r="AN542" s="37"/>
      <c r="AO542" s="37"/>
      <c r="AP542" s="37"/>
      <c r="AQ542" s="37"/>
      <c r="AR542" s="37"/>
      <c r="AS542" s="37"/>
      <c r="AT542" s="37"/>
    </row>
    <row r="543" spans="1:46">
      <c r="A543" s="265">
        <v>44228</v>
      </c>
      <c r="B543" s="278" t="s">
        <v>194</v>
      </c>
      <c r="C543" s="521">
        <v>882895558</v>
      </c>
      <c r="D543" s="522" t="s">
        <v>5832</v>
      </c>
      <c r="E543" s="278" t="s">
        <v>139</v>
      </c>
      <c r="F543" s="278" t="s">
        <v>140</v>
      </c>
      <c r="G543" s="521" t="s">
        <v>3066</v>
      </c>
      <c r="H543" s="521"/>
      <c r="I543" s="265">
        <v>44227</v>
      </c>
      <c r="J543" s="37"/>
      <c r="K543" s="37"/>
      <c r="L543" s="521" t="s">
        <v>3066</v>
      </c>
      <c r="M543" s="521">
        <v>9.8000000000000007</v>
      </c>
      <c r="N543" s="37"/>
      <c r="O543" s="278" t="s">
        <v>11811</v>
      </c>
      <c r="P543" s="37"/>
      <c r="Q543" s="572"/>
      <c r="R543" s="37"/>
      <c r="S543" s="37"/>
      <c r="T543" s="37"/>
      <c r="U543" s="37"/>
      <c r="V543" s="37"/>
      <c r="W543" s="37"/>
      <c r="X543" s="37"/>
      <c r="Y543" s="37"/>
      <c r="Z543" s="37"/>
      <c r="AA543" s="37"/>
      <c r="AB543" s="37"/>
      <c r="AC543" s="37"/>
      <c r="AD543" s="37"/>
      <c r="AE543" s="37"/>
      <c r="AF543" s="37"/>
      <c r="AG543" s="37"/>
      <c r="AH543" s="37"/>
      <c r="AI543" s="37"/>
      <c r="AJ543" s="37"/>
      <c r="AK543" s="37"/>
      <c r="AL543" s="37"/>
      <c r="AM543" s="37"/>
      <c r="AN543" s="37"/>
      <c r="AO543" s="37"/>
      <c r="AP543" s="37"/>
      <c r="AQ543" s="37"/>
      <c r="AR543" s="37"/>
      <c r="AS543" s="37"/>
      <c r="AT543" s="37"/>
    </row>
    <row r="544" spans="1:46">
      <c r="A544" s="265">
        <v>44228</v>
      </c>
      <c r="B544" s="278" t="s">
        <v>194</v>
      </c>
      <c r="C544" s="521">
        <v>883088171</v>
      </c>
      <c r="D544" s="522" t="s">
        <v>3176</v>
      </c>
      <c r="E544" s="278" t="s">
        <v>139</v>
      </c>
      <c r="F544" s="278" t="s">
        <v>140</v>
      </c>
      <c r="G544" s="521" t="s">
        <v>338</v>
      </c>
      <c r="H544" s="521"/>
      <c r="I544" s="265">
        <v>44227</v>
      </c>
      <c r="J544" s="37"/>
      <c r="K544" s="37"/>
      <c r="L544" s="521" t="s">
        <v>338</v>
      </c>
      <c r="M544" s="521">
        <v>4</v>
      </c>
      <c r="N544" s="37"/>
      <c r="O544" s="278" t="s">
        <v>11865</v>
      </c>
      <c r="P544" s="37"/>
      <c r="Q544" s="572"/>
      <c r="R544" s="37"/>
      <c r="S544" s="37"/>
      <c r="T544" s="37"/>
      <c r="U544" s="37"/>
      <c r="V544" s="37"/>
      <c r="W544" s="37"/>
      <c r="X544" s="37"/>
      <c r="Y544" s="37"/>
      <c r="Z544" s="37"/>
      <c r="AA544" s="37"/>
      <c r="AB544" s="37"/>
      <c r="AC544" s="37"/>
      <c r="AD544" s="37"/>
      <c r="AE544" s="37"/>
      <c r="AF544" s="37"/>
      <c r="AG544" s="37"/>
      <c r="AH544" s="37"/>
      <c r="AI544" s="37"/>
      <c r="AJ544" s="37"/>
      <c r="AK544" s="37"/>
      <c r="AL544" s="37"/>
      <c r="AM544" s="37"/>
      <c r="AN544" s="37"/>
      <c r="AO544" s="37"/>
      <c r="AP544" s="37"/>
      <c r="AQ544" s="37"/>
      <c r="AR544" s="37"/>
      <c r="AS544" s="37"/>
      <c r="AT544" s="37"/>
    </row>
    <row r="545" spans="1:46">
      <c r="A545" s="265">
        <v>44228</v>
      </c>
      <c r="B545" s="278" t="s">
        <v>5589</v>
      </c>
      <c r="C545" s="331">
        <v>883428750</v>
      </c>
      <c r="D545" s="37"/>
      <c r="E545" s="278" t="s">
        <v>152</v>
      </c>
      <c r="F545" s="278" t="s">
        <v>140</v>
      </c>
      <c r="G545" s="521" t="s">
        <v>11866</v>
      </c>
      <c r="H545" s="521"/>
      <c r="I545" s="265">
        <v>44225</v>
      </c>
      <c r="J545" s="37"/>
      <c r="K545" s="37"/>
      <c r="L545" s="521" t="s">
        <v>11866</v>
      </c>
      <c r="M545" s="37">
        <v>100</v>
      </c>
      <c r="N545" s="37"/>
      <c r="O545" s="278" t="s">
        <v>11811</v>
      </c>
      <c r="P545" s="37"/>
      <c r="Q545" s="572"/>
      <c r="R545" s="37"/>
      <c r="S545" s="37"/>
      <c r="T545" s="37"/>
      <c r="U545" s="37"/>
      <c r="V545" s="37"/>
      <c r="W545" s="37"/>
      <c r="X545" s="37"/>
      <c r="Y545" s="37"/>
      <c r="Z545" s="37"/>
      <c r="AA545" s="37"/>
      <c r="AB545" s="37"/>
      <c r="AC545" s="37"/>
      <c r="AD545" s="37"/>
      <c r="AE545" s="37"/>
      <c r="AF545" s="37"/>
      <c r="AG545" s="37"/>
      <c r="AH545" s="37"/>
      <c r="AI545" s="37"/>
      <c r="AJ545" s="37"/>
      <c r="AK545" s="37"/>
      <c r="AL545" s="37"/>
      <c r="AM545" s="37"/>
      <c r="AN545" s="37"/>
      <c r="AO545" s="37"/>
      <c r="AP545" s="37"/>
      <c r="AQ545" s="37"/>
      <c r="AR545" s="37"/>
      <c r="AS545" s="37"/>
      <c r="AT545" s="37"/>
    </row>
    <row r="546" spans="1:46">
      <c r="A546" s="265">
        <v>44228</v>
      </c>
      <c r="B546" s="278" t="s">
        <v>167</v>
      </c>
      <c r="C546" s="37">
        <v>882392527</v>
      </c>
      <c r="D546" s="504" t="s">
        <v>11867</v>
      </c>
      <c r="E546" s="278" t="s">
        <v>139</v>
      </c>
      <c r="F546" s="278" t="s">
        <v>140</v>
      </c>
      <c r="G546" s="624"/>
      <c r="H546" s="521"/>
      <c r="I546" s="265">
        <v>44211</v>
      </c>
      <c r="J546" s="37"/>
      <c r="K546" s="37"/>
      <c r="L546" s="278" t="s">
        <v>182</v>
      </c>
      <c r="M546" s="37">
        <v>19.899999999999999</v>
      </c>
      <c r="N546" s="37"/>
      <c r="O546" s="37"/>
      <c r="P546" s="37"/>
      <c r="Q546" s="572"/>
      <c r="R546" s="37"/>
      <c r="S546" s="37"/>
      <c r="T546" s="37"/>
      <c r="U546" s="37"/>
      <c r="V546" s="37"/>
      <c r="W546" s="37"/>
      <c r="X546" s="37"/>
      <c r="Y546" s="37"/>
      <c r="Z546" s="37"/>
      <c r="AA546" s="37"/>
      <c r="AB546" s="37"/>
      <c r="AC546" s="37"/>
      <c r="AD546" s="37"/>
      <c r="AE546" s="37"/>
      <c r="AF546" s="37"/>
      <c r="AG546" s="37"/>
      <c r="AH546" s="37"/>
      <c r="AI546" s="37"/>
      <c r="AJ546" s="37"/>
      <c r="AK546" s="37"/>
      <c r="AL546" s="37"/>
      <c r="AM546" s="37"/>
      <c r="AN546" s="37"/>
      <c r="AO546" s="37"/>
      <c r="AP546" s="37"/>
      <c r="AQ546" s="37"/>
      <c r="AR546" s="37"/>
      <c r="AS546" s="37"/>
      <c r="AT546" s="37"/>
    </row>
    <row r="547" spans="1:46">
      <c r="A547" s="265">
        <v>44228</v>
      </c>
      <c r="B547" s="278" t="s">
        <v>167</v>
      </c>
      <c r="C547" s="278">
        <v>882887047</v>
      </c>
      <c r="D547" s="504" t="s">
        <v>11868</v>
      </c>
      <c r="E547" s="278" t="s">
        <v>139</v>
      </c>
      <c r="F547" s="278" t="s">
        <v>140</v>
      </c>
      <c r="G547" s="521"/>
      <c r="H547" s="521"/>
      <c r="I547" s="265">
        <v>44200</v>
      </c>
      <c r="J547" s="37"/>
      <c r="K547" s="37"/>
      <c r="L547" s="278" t="s">
        <v>172</v>
      </c>
      <c r="M547" s="37">
        <v>9.77</v>
      </c>
      <c r="N547" s="37"/>
      <c r="O547" s="37"/>
      <c r="P547" s="37"/>
      <c r="Q547" s="572"/>
      <c r="R547" s="37"/>
      <c r="S547" s="37"/>
      <c r="T547" s="37"/>
      <c r="U547" s="37"/>
      <c r="V547" s="37"/>
      <c r="W547" s="37"/>
      <c r="X547" s="37"/>
      <c r="Y547" s="37"/>
      <c r="Z547" s="37"/>
      <c r="AA547" s="37"/>
      <c r="AB547" s="37"/>
      <c r="AC547" s="37"/>
      <c r="AD547" s="37"/>
      <c r="AE547" s="37"/>
      <c r="AF547" s="37"/>
      <c r="AG547" s="37"/>
      <c r="AH547" s="37"/>
      <c r="AI547" s="37"/>
      <c r="AJ547" s="37"/>
      <c r="AK547" s="37"/>
      <c r="AL547" s="37"/>
      <c r="AM547" s="37"/>
      <c r="AN547" s="37"/>
      <c r="AO547" s="37"/>
      <c r="AP547" s="37"/>
      <c r="AQ547" s="37"/>
      <c r="AR547" s="37"/>
      <c r="AS547" s="37"/>
      <c r="AT547" s="37"/>
    </row>
    <row r="548" spans="1:46">
      <c r="A548" s="265">
        <v>44228</v>
      </c>
      <c r="B548" s="278" t="s">
        <v>167</v>
      </c>
      <c r="C548" s="278">
        <v>883286974</v>
      </c>
      <c r="D548" s="504" t="s">
        <v>11869</v>
      </c>
      <c r="E548" s="278" t="s">
        <v>139</v>
      </c>
      <c r="F548" s="278" t="s">
        <v>140</v>
      </c>
      <c r="G548" s="521"/>
      <c r="H548" s="521"/>
      <c r="I548" s="265">
        <v>44205</v>
      </c>
      <c r="J548" s="37"/>
      <c r="K548" s="37"/>
      <c r="L548" s="278" t="s">
        <v>7080</v>
      </c>
      <c r="M548" s="37">
        <v>1</v>
      </c>
      <c r="N548" s="37"/>
      <c r="O548" s="37"/>
      <c r="P548" s="37"/>
      <c r="Q548" s="572"/>
      <c r="R548" s="37"/>
      <c r="S548" s="37"/>
      <c r="T548" s="37"/>
      <c r="U548" s="37"/>
      <c r="V548" s="37"/>
      <c r="W548" s="37"/>
      <c r="X548" s="37"/>
      <c r="Y548" s="37"/>
      <c r="Z548" s="37"/>
      <c r="AA548" s="37"/>
      <c r="AB548" s="37"/>
      <c r="AC548" s="37"/>
      <c r="AD548" s="37"/>
      <c r="AE548" s="37"/>
      <c r="AF548" s="37"/>
      <c r="AG548" s="37"/>
      <c r="AH548" s="37"/>
      <c r="AI548" s="37"/>
      <c r="AJ548" s="37"/>
      <c r="AK548" s="37"/>
      <c r="AL548" s="37"/>
      <c r="AM548" s="37"/>
      <c r="AN548" s="37"/>
      <c r="AO548" s="37"/>
      <c r="AP548" s="37"/>
      <c r="AQ548" s="37"/>
      <c r="AR548" s="37"/>
      <c r="AS548" s="37"/>
      <c r="AT548" s="37"/>
    </row>
    <row r="549" spans="1:46">
      <c r="A549" s="265">
        <v>44228</v>
      </c>
      <c r="B549" s="278" t="s">
        <v>178</v>
      </c>
      <c r="C549" s="521">
        <v>881574231</v>
      </c>
      <c r="D549" s="37"/>
      <c r="E549" s="278" t="s">
        <v>139</v>
      </c>
      <c r="F549" s="278" t="s">
        <v>140</v>
      </c>
      <c r="G549" s="521"/>
      <c r="H549" s="521"/>
      <c r="I549" s="265">
        <v>44206</v>
      </c>
      <c r="J549" s="37"/>
      <c r="K549" s="37"/>
      <c r="L549" s="278" t="s">
        <v>142</v>
      </c>
      <c r="M549" s="37">
        <v>1339</v>
      </c>
      <c r="N549" s="37"/>
      <c r="O549" s="37"/>
      <c r="P549" s="37"/>
      <c r="Q549" s="572"/>
      <c r="R549" s="37"/>
      <c r="S549" s="37"/>
      <c r="T549" s="37"/>
      <c r="U549" s="37"/>
      <c r="V549" s="37"/>
      <c r="W549" s="37"/>
      <c r="X549" s="37"/>
      <c r="Y549" s="37"/>
      <c r="Z549" s="37"/>
      <c r="AA549" s="37"/>
      <c r="AB549" s="37"/>
      <c r="AC549" s="37"/>
      <c r="AD549" s="37"/>
      <c r="AE549" s="37"/>
      <c r="AF549" s="37"/>
      <c r="AG549" s="37"/>
      <c r="AH549" s="37"/>
      <c r="AI549" s="37"/>
      <c r="AJ549" s="37"/>
      <c r="AK549" s="37"/>
      <c r="AL549" s="37"/>
      <c r="AM549" s="37"/>
      <c r="AN549" s="37"/>
      <c r="AO549" s="37"/>
      <c r="AP549" s="37"/>
      <c r="AQ549" s="37"/>
      <c r="AR549" s="37"/>
      <c r="AS549" s="37"/>
      <c r="AT549" s="37"/>
    </row>
    <row r="550" spans="1:46">
      <c r="A550" s="265">
        <v>44228</v>
      </c>
      <c r="B550" s="278" t="s">
        <v>5592</v>
      </c>
      <c r="C550" s="37">
        <v>880651602</v>
      </c>
      <c r="D550" s="504" t="s">
        <v>11870</v>
      </c>
      <c r="E550" s="278" t="s">
        <v>139</v>
      </c>
      <c r="F550" s="278" t="s">
        <v>140</v>
      </c>
      <c r="G550" s="521"/>
      <c r="H550" s="521"/>
      <c r="I550" s="37">
        <v>44216</v>
      </c>
      <c r="J550" s="37"/>
      <c r="K550" s="37"/>
      <c r="L550" s="37" t="s">
        <v>338</v>
      </c>
      <c r="M550" s="37">
        <v>99</v>
      </c>
      <c r="N550" s="278"/>
      <c r="O550" s="37" t="s">
        <v>11734</v>
      </c>
      <c r="P550" s="37"/>
      <c r="Q550" s="265"/>
      <c r="R550" s="37"/>
      <c r="S550" s="572"/>
      <c r="T550" s="84"/>
      <c r="U550" s="84"/>
      <c r="V550" s="84"/>
      <c r="W550" s="84"/>
      <c r="X550" s="84"/>
      <c r="Y550" s="84"/>
      <c r="Z550" s="84"/>
      <c r="AA550" s="84"/>
      <c r="AB550" s="84"/>
      <c r="AC550" s="84"/>
      <c r="AD550" s="84"/>
      <c r="AE550" s="84"/>
      <c r="AF550" s="84"/>
      <c r="AG550" s="84"/>
      <c r="AH550" s="84"/>
      <c r="AI550" s="84"/>
      <c r="AJ550" s="84"/>
      <c r="AK550" s="84"/>
      <c r="AL550" s="84"/>
      <c r="AM550" s="84"/>
      <c r="AN550" s="84"/>
      <c r="AO550" s="84"/>
      <c r="AP550" s="84"/>
      <c r="AQ550" s="84"/>
      <c r="AR550" s="84"/>
      <c r="AS550" s="84"/>
      <c r="AT550" s="84"/>
    </row>
    <row r="551" spans="1:46">
      <c r="A551" s="265">
        <v>44228</v>
      </c>
      <c r="B551" s="278" t="s">
        <v>175</v>
      </c>
      <c r="C551" s="37">
        <v>880318839</v>
      </c>
      <c r="D551" s="504" t="s">
        <v>11871</v>
      </c>
      <c r="E551" s="278" t="s">
        <v>139</v>
      </c>
      <c r="F551" s="278" t="s">
        <v>140</v>
      </c>
      <c r="G551" s="521"/>
      <c r="H551" s="521"/>
      <c r="I551" s="37">
        <v>44203</v>
      </c>
      <c r="J551" s="37"/>
      <c r="K551" s="37"/>
      <c r="L551" s="37" t="s">
        <v>181</v>
      </c>
      <c r="M551" s="37">
        <v>1860</v>
      </c>
      <c r="N551" s="278"/>
      <c r="O551" s="37"/>
      <c r="P551" s="37"/>
      <c r="Q551" s="265"/>
      <c r="R551" s="37"/>
      <c r="S551" s="572"/>
      <c r="T551" s="84"/>
      <c r="U551" s="84"/>
      <c r="V551" s="84"/>
      <c r="W551" s="84"/>
      <c r="X551" s="84"/>
      <c r="Y551" s="84"/>
      <c r="Z551" s="84"/>
      <c r="AA551" s="84"/>
      <c r="AB551" s="84"/>
      <c r="AC551" s="84"/>
      <c r="AD551" s="84"/>
      <c r="AE551" s="84"/>
      <c r="AF551" s="84"/>
      <c r="AG551" s="84"/>
      <c r="AH551" s="84"/>
      <c r="AI551" s="84"/>
      <c r="AJ551" s="84"/>
      <c r="AK551" s="84"/>
      <c r="AL551" s="84"/>
      <c r="AM551" s="84"/>
      <c r="AN551" s="84"/>
      <c r="AO551" s="84"/>
      <c r="AP551" s="84"/>
      <c r="AQ551" s="84"/>
      <c r="AR551" s="84"/>
      <c r="AS551" s="84"/>
      <c r="AT551" s="84"/>
    </row>
    <row r="552" spans="1:46">
      <c r="A552" s="265">
        <v>44228</v>
      </c>
      <c r="B552" s="278" t="s">
        <v>178</v>
      </c>
      <c r="C552" s="37">
        <v>882583381</v>
      </c>
      <c r="D552" s="504"/>
      <c r="E552" s="278" t="s">
        <v>152</v>
      </c>
      <c r="F552" s="278" t="s">
        <v>140</v>
      </c>
      <c r="G552" s="521"/>
      <c r="H552" s="521"/>
      <c r="I552" s="37">
        <v>44209</v>
      </c>
      <c r="J552" s="37"/>
      <c r="K552" s="37"/>
      <c r="L552" s="37" t="s">
        <v>140</v>
      </c>
      <c r="M552" s="37">
        <v>352</v>
      </c>
      <c r="N552" s="278"/>
      <c r="O552" s="37"/>
      <c r="P552" s="37"/>
      <c r="Q552" s="265"/>
      <c r="R552" s="37"/>
      <c r="S552" s="572"/>
      <c r="T552" s="84"/>
      <c r="U552" s="84"/>
      <c r="V552" s="84"/>
      <c r="W552" s="84"/>
      <c r="X552" s="84"/>
      <c r="Y552" s="84"/>
      <c r="Z552" s="84"/>
      <c r="AA552" s="84"/>
      <c r="AB552" s="84"/>
      <c r="AC552" s="84"/>
      <c r="AD552" s="84"/>
      <c r="AE552" s="84"/>
      <c r="AF552" s="84"/>
      <c r="AG552" s="84"/>
      <c r="AH552" s="84"/>
      <c r="AI552" s="84"/>
      <c r="AJ552" s="84"/>
      <c r="AK552" s="84"/>
      <c r="AL552" s="84"/>
      <c r="AM552" s="84"/>
      <c r="AN552" s="84"/>
      <c r="AO552" s="84"/>
      <c r="AP552" s="84"/>
      <c r="AQ552" s="84"/>
      <c r="AR552" s="84"/>
      <c r="AS552" s="84"/>
      <c r="AT552" s="84"/>
    </row>
    <row r="553" spans="1:46">
      <c r="A553" s="265">
        <v>44228</v>
      </c>
      <c r="B553" s="278" t="s">
        <v>156</v>
      </c>
      <c r="C553" s="37">
        <v>882465551</v>
      </c>
      <c r="D553" s="504"/>
      <c r="E553" s="278" t="s">
        <v>152</v>
      </c>
      <c r="F553" s="278" t="s">
        <v>140</v>
      </c>
      <c r="G553" s="521"/>
      <c r="H553" s="521"/>
      <c r="I553" s="37">
        <v>44203</v>
      </c>
      <c r="J553" s="37"/>
      <c r="K553" s="37"/>
      <c r="L553" s="37" t="s">
        <v>140</v>
      </c>
      <c r="M553" s="37">
        <v>55</v>
      </c>
      <c r="N553" s="278"/>
      <c r="O553" s="37"/>
      <c r="P553" s="37"/>
      <c r="Q553" s="265"/>
      <c r="R553" s="37"/>
      <c r="S553" s="572"/>
      <c r="T553" s="84"/>
      <c r="U553" s="84"/>
      <c r="V553" s="84"/>
      <c r="W553" s="84"/>
      <c r="X553" s="84"/>
      <c r="Y553" s="84"/>
      <c r="Z553" s="84"/>
      <c r="AA553" s="84"/>
      <c r="AB553" s="84"/>
      <c r="AC553" s="84"/>
      <c r="AD553" s="84"/>
      <c r="AE553" s="84"/>
      <c r="AF553" s="84"/>
      <c r="AG553" s="84"/>
      <c r="AH553" s="84"/>
      <c r="AI553" s="84"/>
      <c r="AJ553" s="84"/>
      <c r="AK553" s="84"/>
      <c r="AL553" s="84"/>
      <c r="AM553" s="84"/>
      <c r="AN553" s="84"/>
      <c r="AO553" s="84"/>
      <c r="AP553" s="84"/>
      <c r="AQ553" s="84"/>
      <c r="AR553" s="84"/>
      <c r="AS553" s="84"/>
      <c r="AT553" s="84"/>
    </row>
    <row r="554" spans="1:46">
      <c r="A554" s="265">
        <v>44211</v>
      </c>
      <c r="B554" s="278" t="s">
        <v>175</v>
      </c>
      <c r="C554" s="37">
        <v>880331946</v>
      </c>
      <c r="D554" s="504">
        <v>76182660</v>
      </c>
      <c r="E554" s="278" t="s">
        <v>152</v>
      </c>
      <c r="F554" s="278" t="s">
        <v>140</v>
      </c>
      <c r="G554" s="521"/>
      <c r="H554" s="521"/>
      <c r="I554" s="37">
        <v>44203</v>
      </c>
      <c r="J554" s="37"/>
      <c r="K554" s="37"/>
      <c r="L554" s="37" t="s">
        <v>142</v>
      </c>
      <c r="M554" s="37">
        <v>139</v>
      </c>
      <c r="N554" s="278"/>
      <c r="O554" s="37"/>
      <c r="P554" s="37"/>
      <c r="Q554" s="265"/>
      <c r="R554" s="37"/>
      <c r="S554" s="572"/>
      <c r="T554" s="84"/>
      <c r="U554" s="84"/>
      <c r="V554" s="84"/>
      <c r="W554" s="84"/>
      <c r="X554" s="84"/>
      <c r="Y554" s="84"/>
      <c r="Z554" s="84"/>
      <c r="AA554" s="84"/>
      <c r="AB554" s="84"/>
      <c r="AC554" s="84"/>
      <c r="AD554" s="84"/>
      <c r="AE554" s="84"/>
      <c r="AF554" s="84"/>
      <c r="AG554" s="84"/>
      <c r="AH554" s="84"/>
      <c r="AI554" s="84"/>
      <c r="AJ554" s="84"/>
      <c r="AK554" s="84"/>
      <c r="AL554" s="84"/>
      <c r="AM554" s="84"/>
      <c r="AN554" s="84"/>
      <c r="AO554" s="84"/>
      <c r="AP554" s="84"/>
      <c r="AQ554" s="84"/>
      <c r="AR554" s="84"/>
      <c r="AS554" s="84"/>
      <c r="AT554" s="84"/>
    </row>
    <row r="555" spans="1:46">
      <c r="A555" s="265">
        <v>44228</v>
      </c>
      <c r="B555" s="278" t="s">
        <v>156</v>
      </c>
      <c r="C555" s="37">
        <v>880709287</v>
      </c>
      <c r="D555" s="504"/>
      <c r="E555" s="278" t="s">
        <v>152</v>
      </c>
      <c r="F555" s="278" t="s">
        <v>140</v>
      </c>
      <c r="G555" s="521"/>
      <c r="H555" s="521"/>
      <c r="I555" s="37">
        <v>44225</v>
      </c>
      <c r="J555" s="37"/>
      <c r="K555" s="37"/>
      <c r="L555" s="37" t="s">
        <v>142</v>
      </c>
      <c r="M555" s="37">
        <v>117.5</v>
      </c>
      <c r="N555" s="278"/>
      <c r="O555" s="37"/>
      <c r="P555" s="37"/>
      <c r="Q555" s="265"/>
      <c r="R555" s="37"/>
      <c r="S555" s="572"/>
      <c r="T555" s="84"/>
      <c r="U555" s="84"/>
      <c r="V555" s="84"/>
      <c r="W555" s="84"/>
      <c r="X555" s="84"/>
      <c r="Y555" s="84"/>
      <c r="Z555" s="84"/>
      <c r="AA555" s="84"/>
      <c r="AB555" s="84"/>
      <c r="AC555" s="84"/>
      <c r="AD555" s="84"/>
      <c r="AE555" s="84"/>
      <c r="AF555" s="84"/>
      <c r="AG555" s="84"/>
      <c r="AH555" s="84"/>
      <c r="AI555" s="84"/>
      <c r="AJ555" s="84"/>
      <c r="AK555" s="84"/>
      <c r="AL555" s="84"/>
      <c r="AM555" s="84"/>
      <c r="AN555" s="84"/>
      <c r="AO555" s="84"/>
      <c r="AP555" s="84"/>
      <c r="AQ555" s="84"/>
      <c r="AR555" s="84"/>
      <c r="AS555" s="84"/>
      <c r="AT555" s="84"/>
    </row>
    <row r="556" spans="1:46">
      <c r="A556" s="265">
        <v>44228</v>
      </c>
      <c r="B556" s="278" t="s">
        <v>5589</v>
      </c>
      <c r="C556" s="37">
        <v>883216317</v>
      </c>
      <c r="D556" s="504"/>
      <c r="E556" s="278" t="s">
        <v>152</v>
      </c>
      <c r="F556" s="278" t="s">
        <v>181</v>
      </c>
      <c r="G556" s="521"/>
      <c r="H556" s="521"/>
      <c r="I556" s="37">
        <v>44202</v>
      </c>
      <c r="J556" s="37"/>
      <c r="K556" s="37"/>
      <c r="L556" s="37" t="s">
        <v>142</v>
      </c>
      <c r="M556" s="37">
        <v>1.98</v>
      </c>
      <c r="N556" s="278"/>
      <c r="O556" s="37" t="s">
        <v>11677</v>
      </c>
      <c r="P556" s="37"/>
      <c r="Q556" s="265"/>
      <c r="R556" s="37"/>
      <c r="S556" s="572"/>
      <c r="T556" s="84"/>
      <c r="U556" s="84"/>
      <c r="V556" s="84"/>
      <c r="W556" s="84"/>
      <c r="X556" s="84"/>
      <c r="Y556" s="84"/>
      <c r="Z556" s="84"/>
      <c r="AA556" s="84"/>
      <c r="AB556" s="84"/>
      <c r="AC556" s="84"/>
      <c r="AD556" s="84"/>
      <c r="AE556" s="84"/>
      <c r="AF556" s="84"/>
      <c r="AG556" s="84"/>
      <c r="AH556" s="84"/>
      <c r="AI556" s="84"/>
      <c r="AJ556" s="84"/>
      <c r="AK556" s="84"/>
      <c r="AL556" s="84"/>
      <c r="AM556" s="84"/>
      <c r="AN556" s="84"/>
      <c r="AO556" s="84"/>
      <c r="AP556" s="84"/>
      <c r="AQ556" s="84"/>
      <c r="AR556" s="84"/>
      <c r="AS556" s="84"/>
      <c r="AT556" s="84"/>
    </row>
    <row r="557" spans="1:46">
      <c r="A557" s="265">
        <v>44218</v>
      </c>
      <c r="B557" s="278" t="s">
        <v>175</v>
      </c>
      <c r="C557" s="37">
        <v>882881013</v>
      </c>
      <c r="D557" s="504"/>
      <c r="E557" s="278" t="s">
        <v>139</v>
      </c>
      <c r="F557" s="278" t="s">
        <v>140</v>
      </c>
      <c r="G557" s="521" t="s">
        <v>200</v>
      </c>
      <c r="H557" s="521"/>
      <c r="I557" s="37">
        <v>44210</v>
      </c>
      <c r="J557" s="37"/>
      <c r="K557" s="37"/>
      <c r="L557" s="37" t="s">
        <v>200</v>
      </c>
      <c r="M557" s="37">
        <v>90</v>
      </c>
      <c r="N557" s="278"/>
      <c r="O557" s="37" t="s">
        <v>11734</v>
      </c>
      <c r="P557" s="37"/>
      <c r="Q557" s="265"/>
      <c r="R557" s="37"/>
      <c r="S557" s="572"/>
      <c r="T557" s="84"/>
      <c r="U557" s="84"/>
      <c r="V557" s="84"/>
      <c r="W557" s="84"/>
      <c r="X557" s="84"/>
      <c r="Y557" s="84"/>
      <c r="Z557" s="84"/>
      <c r="AA557" s="84"/>
      <c r="AB557" s="84"/>
      <c r="AC557" s="84"/>
      <c r="AD557" s="84"/>
      <c r="AE557" s="84"/>
      <c r="AF557" s="84"/>
      <c r="AG557" s="84"/>
      <c r="AH557" s="84"/>
      <c r="AI557" s="84"/>
      <c r="AJ557" s="84"/>
      <c r="AK557" s="84"/>
      <c r="AL557" s="84"/>
      <c r="AM557" s="84"/>
      <c r="AN557" s="84"/>
      <c r="AO557" s="84"/>
      <c r="AP557" s="84"/>
      <c r="AQ557" s="84"/>
      <c r="AR557" s="84"/>
      <c r="AS557" s="84"/>
      <c r="AT557" s="84"/>
    </row>
    <row r="558" spans="1:46">
      <c r="A558" s="265">
        <v>44228</v>
      </c>
      <c r="B558" s="278" t="s">
        <v>138</v>
      </c>
      <c r="C558" s="37">
        <v>881489027</v>
      </c>
      <c r="D558" s="504"/>
      <c r="E558" s="278" t="s">
        <v>152</v>
      </c>
      <c r="F558" s="278" t="s">
        <v>140</v>
      </c>
      <c r="G558" s="521" t="s">
        <v>142</v>
      </c>
      <c r="H558" s="521"/>
      <c r="I558" s="37">
        <v>44225</v>
      </c>
      <c r="J558" s="37"/>
      <c r="K558" s="37"/>
      <c r="L558" s="37" t="s">
        <v>142</v>
      </c>
      <c r="M558" s="37">
        <v>278</v>
      </c>
      <c r="N558" s="278"/>
      <c r="O558" s="37"/>
      <c r="P558" s="37"/>
      <c r="Q558" s="265"/>
      <c r="R558" s="37"/>
      <c r="S558" s="572"/>
      <c r="T558" s="84"/>
      <c r="U558" s="84"/>
      <c r="V558" s="84"/>
      <c r="W558" s="84"/>
      <c r="X558" s="84"/>
      <c r="Y558" s="84"/>
      <c r="Z558" s="84"/>
      <c r="AA558" s="84"/>
      <c r="AB558" s="84"/>
      <c r="AC558" s="84"/>
      <c r="AD558" s="84"/>
      <c r="AE558" s="84"/>
      <c r="AF558" s="84"/>
      <c r="AG558" s="84"/>
      <c r="AH558" s="84"/>
      <c r="AI558" s="84"/>
      <c r="AJ558" s="84"/>
      <c r="AK558" s="84"/>
      <c r="AL558" s="84"/>
      <c r="AM558" s="84"/>
      <c r="AN558" s="84"/>
      <c r="AO558" s="84"/>
      <c r="AP558" s="84"/>
      <c r="AQ558" s="84"/>
      <c r="AR558" s="84"/>
      <c r="AS558" s="84"/>
      <c r="AT558" s="84"/>
    </row>
    <row r="559" spans="1:46">
      <c r="A559" s="265">
        <v>44228</v>
      </c>
      <c r="B559" s="278" t="s">
        <v>138</v>
      </c>
      <c r="C559" s="37">
        <v>883364296</v>
      </c>
      <c r="D559" s="504"/>
      <c r="E559" s="278" t="s">
        <v>152</v>
      </c>
      <c r="F559" s="278" t="s">
        <v>140</v>
      </c>
      <c r="G559" s="521" t="s">
        <v>142</v>
      </c>
      <c r="H559" s="521"/>
      <c r="I559" s="37">
        <v>44225</v>
      </c>
      <c r="J559" s="37"/>
      <c r="K559" s="37"/>
      <c r="L559" s="37" t="s">
        <v>142</v>
      </c>
      <c r="M559" s="37">
        <v>115</v>
      </c>
      <c r="N559" s="278"/>
      <c r="O559" s="37"/>
      <c r="P559" s="37"/>
      <c r="Q559" s="265"/>
      <c r="R559" s="37"/>
      <c r="S559" s="572"/>
      <c r="T559" s="84"/>
      <c r="U559" s="84"/>
      <c r="V559" s="84"/>
      <c r="W559" s="84"/>
      <c r="X559" s="84"/>
      <c r="Y559" s="84"/>
      <c r="Z559" s="84"/>
      <c r="AA559" s="84"/>
      <c r="AB559" s="84"/>
      <c r="AC559" s="84"/>
      <c r="AD559" s="84"/>
      <c r="AE559" s="84"/>
      <c r="AF559" s="84"/>
      <c r="AG559" s="84"/>
      <c r="AH559" s="84"/>
      <c r="AI559" s="84"/>
      <c r="AJ559" s="84"/>
      <c r="AK559" s="84"/>
      <c r="AL559" s="84"/>
      <c r="AM559" s="84"/>
      <c r="AN559" s="84"/>
      <c r="AO559" s="84"/>
      <c r="AP559" s="84"/>
      <c r="AQ559" s="84"/>
      <c r="AR559" s="84"/>
      <c r="AS559" s="84"/>
      <c r="AT559" s="84"/>
    </row>
    <row r="560" spans="1:46">
      <c r="A560" s="265">
        <v>44228</v>
      </c>
      <c r="B560" s="278" t="s">
        <v>138</v>
      </c>
      <c r="C560" s="37">
        <v>881523928</v>
      </c>
      <c r="D560" s="504"/>
      <c r="E560" s="278" t="s">
        <v>152</v>
      </c>
      <c r="F560" s="278" t="s">
        <v>140</v>
      </c>
      <c r="G560" s="521" t="s">
        <v>142</v>
      </c>
      <c r="H560" s="521"/>
      <c r="I560" s="37">
        <v>44225</v>
      </c>
      <c r="J560" s="37"/>
      <c r="K560" s="37"/>
      <c r="L560" s="37" t="s">
        <v>142</v>
      </c>
      <c r="M560" s="37">
        <v>69.5</v>
      </c>
      <c r="N560" s="278"/>
      <c r="O560" s="37"/>
      <c r="P560" s="37"/>
      <c r="Q560" s="265"/>
      <c r="R560" s="37"/>
      <c r="S560" s="572"/>
      <c r="T560" s="84"/>
      <c r="U560" s="84"/>
      <c r="V560" s="84"/>
      <c r="W560" s="84"/>
      <c r="X560" s="84"/>
      <c r="Y560" s="84"/>
      <c r="Z560" s="84"/>
      <c r="AA560" s="84"/>
      <c r="AB560" s="84"/>
      <c r="AC560" s="84"/>
      <c r="AD560" s="84"/>
      <c r="AE560" s="84"/>
      <c r="AF560" s="84"/>
      <c r="AG560" s="84"/>
      <c r="AH560" s="84"/>
      <c r="AI560" s="84"/>
      <c r="AJ560" s="84"/>
      <c r="AK560" s="84"/>
      <c r="AL560" s="84"/>
      <c r="AM560" s="84"/>
      <c r="AN560" s="84"/>
      <c r="AO560" s="84"/>
      <c r="AP560" s="84"/>
      <c r="AQ560" s="84"/>
      <c r="AR560" s="84"/>
      <c r="AS560" s="84"/>
      <c r="AT560" s="84"/>
    </row>
    <row r="561" spans="1:46">
      <c r="A561" s="265">
        <v>44228</v>
      </c>
      <c r="B561" s="278" t="s">
        <v>138</v>
      </c>
      <c r="C561" s="37">
        <v>881990312</v>
      </c>
      <c r="D561" s="504"/>
      <c r="E561" s="278" t="s">
        <v>152</v>
      </c>
      <c r="F561" s="278" t="s">
        <v>140</v>
      </c>
      <c r="G561" s="521" t="s">
        <v>142</v>
      </c>
      <c r="H561" s="521"/>
      <c r="I561" s="37">
        <v>44225</v>
      </c>
      <c r="J561" s="37"/>
      <c r="K561" s="37"/>
      <c r="L561" s="37" t="s">
        <v>142</v>
      </c>
      <c r="M561" s="37">
        <v>34.5</v>
      </c>
      <c r="N561" s="278"/>
      <c r="O561" s="37"/>
      <c r="P561" s="37"/>
      <c r="Q561" s="265"/>
      <c r="R561" s="37"/>
      <c r="S561" s="572"/>
      <c r="T561" s="84"/>
      <c r="U561" s="84"/>
      <c r="V561" s="84"/>
      <c r="W561" s="84"/>
      <c r="X561" s="84"/>
      <c r="Y561" s="84"/>
      <c r="Z561" s="84"/>
      <c r="AA561" s="84"/>
      <c r="AB561" s="84"/>
      <c r="AC561" s="84"/>
      <c r="AD561" s="84"/>
      <c r="AE561" s="84"/>
      <c r="AF561" s="84"/>
      <c r="AG561" s="84"/>
      <c r="AH561" s="84"/>
      <c r="AI561" s="84"/>
      <c r="AJ561" s="84"/>
      <c r="AK561" s="84"/>
      <c r="AL561" s="84"/>
      <c r="AM561" s="84"/>
      <c r="AN561" s="84"/>
      <c r="AO561" s="84"/>
      <c r="AP561" s="84"/>
      <c r="AQ561" s="84"/>
      <c r="AR561" s="84"/>
      <c r="AS561" s="84"/>
      <c r="AT561" s="84"/>
    </row>
    <row r="562" spans="1:46">
      <c r="A562" s="265">
        <v>44228</v>
      </c>
      <c r="B562" s="278" t="s">
        <v>138</v>
      </c>
      <c r="C562" s="37">
        <v>881941722</v>
      </c>
      <c r="D562" s="504"/>
      <c r="E562" s="278" t="s">
        <v>152</v>
      </c>
      <c r="F562" s="278" t="s">
        <v>140</v>
      </c>
      <c r="G562" s="521" t="s">
        <v>142</v>
      </c>
      <c r="H562" s="521"/>
      <c r="I562" s="37">
        <v>44225</v>
      </c>
      <c r="J562" s="37"/>
      <c r="K562" s="37"/>
      <c r="L562" s="37" t="s">
        <v>142</v>
      </c>
      <c r="M562" s="37">
        <v>30</v>
      </c>
      <c r="N562" s="278"/>
      <c r="O562" s="37"/>
      <c r="P562" s="37"/>
      <c r="Q562" s="265"/>
      <c r="R562" s="37"/>
      <c r="S562" s="572"/>
      <c r="T562" s="84"/>
      <c r="U562" s="84"/>
      <c r="V562" s="84"/>
      <c r="W562" s="84"/>
      <c r="X562" s="84"/>
      <c r="Y562" s="84"/>
      <c r="Z562" s="84"/>
      <c r="AA562" s="84"/>
      <c r="AB562" s="84"/>
      <c r="AC562" s="84"/>
      <c r="AD562" s="84"/>
      <c r="AE562" s="84"/>
      <c r="AF562" s="84"/>
      <c r="AG562" s="84"/>
      <c r="AH562" s="84"/>
      <c r="AI562" s="84"/>
      <c r="AJ562" s="84"/>
      <c r="AK562" s="84"/>
      <c r="AL562" s="84"/>
      <c r="AM562" s="84"/>
      <c r="AN562" s="84"/>
      <c r="AO562" s="84"/>
      <c r="AP562" s="84"/>
      <c r="AQ562" s="84"/>
      <c r="AR562" s="84"/>
      <c r="AS562" s="84"/>
      <c r="AT562" s="84"/>
    </row>
    <row r="563" spans="1:46">
      <c r="A563" s="265">
        <v>44228</v>
      </c>
      <c r="B563" s="278" t="s">
        <v>138</v>
      </c>
      <c r="C563" s="37">
        <v>882779494</v>
      </c>
      <c r="D563" s="504"/>
      <c r="E563" s="278" t="s">
        <v>152</v>
      </c>
      <c r="F563" s="278" t="s">
        <v>140</v>
      </c>
      <c r="G563" s="521" t="s">
        <v>148</v>
      </c>
      <c r="H563" s="521"/>
      <c r="I563" s="37">
        <v>44225</v>
      </c>
      <c r="J563" s="37"/>
      <c r="K563" s="37"/>
      <c r="L563" s="37" t="s">
        <v>148</v>
      </c>
      <c r="M563" s="37">
        <v>24</v>
      </c>
      <c r="N563" s="278"/>
      <c r="O563" s="37"/>
      <c r="P563" s="37"/>
      <c r="Q563" s="265"/>
      <c r="R563" s="37"/>
      <c r="S563" s="572"/>
      <c r="T563" s="84"/>
      <c r="U563" s="84"/>
      <c r="V563" s="84"/>
      <c r="W563" s="84"/>
      <c r="X563" s="84"/>
      <c r="Y563" s="84"/>
      <c r="Z563" s="84"/>
      <c r="AA563" s="84"/>
      <c r="AB563" s="84"/>
      <c r="AC563" s="84"/>
      <c r="AD563" s="84"/>
      <c r="AE563" s="84"/>
      <c r="AF563" s="84"/>
      <c r="AG563" s="84"/>
      <c r="AH563" s="84"/>
      <c r="AI563" s="84"/>
      <c r="AJ563" s="84"/>
      <c r="AK563" s="84"/>
      <c r="AL563" s="84"/>
      <c r="AM563" s="84"/>
      <c r="AN563" s="84"/>
      <c r="AO563" s="84"/>
      <c r="AP563" s="84"/>
      <c r="AQ563" s="84"/>
      <c r="AR563" s="84"/>
      <c r="AS563" s="84"/>
      <c r="AT563" s="84"/>
    </row>
    <row r="564" spans="1:46">
      <c r="A564" s="265">
        <v>44228</v>
      </c>
      <c r="B564" s="278" t="s">
        <v>5589</v>
      </c>
      <c r="C564" s="37">
        <v>883437856</v>
      </c>
      <c r="D564" s="504"/>
      <c r="E564" s="278" t="s">
        <v>152</v>
      </c>
      <c r="F564" s="278" t="s">
        <v>140</v>
      </c>
      <c r="G564" s="521" t="s">
        <v>148</v>
      </c>
      <c r="H564" s="521"/>
      <c r="I564" s="37">
        <v>44219</v>
      </c>
      <c r="J564" s="37"/>
      <c r="K564" s="37"/>
      <c r="L564" s="37" t="s">
        <v>148</v>
      </c>
      <c r="M564" s="37">
        <v>156.91999999999999</v>
      </c>
      <c r="N564" s="278"/>
      <c r="O564" s="278" t="s">
        <v>11820</v>
      </c>
      <c r="P564" s="37"/>
      <c r="Q564" s="265"/>
      <c r="R564" s="37"/>
      <c r="S564" s="572"/>
      <c r="T564" s="84"/>
      <c r="U564" s="84"/>
      <c r="V564" s="84"/>
      <c r="W564" s="84"/>
      <c r="X564" s="84"/>
      <c r="Y564" s="84"/>
      <c r="Z564" s="84"/>
      <c r="AA564" s="84"/>
      <c r="AB564" s="84"/>
      <c r="AC564" s="84"/>
      <c r="AD564" s="84"/>
      <c r="AE564" s="84"/>
      <c r="AF564" s="84"/>
      <c r="AG564" s="84"/>
      <c r="AH564" s="84"/>
      <c r="AI564" s="84"/>
      <c r="AJ564" s="84"/>
      <c r="AK564" s="84"/>
      <c r="AL564" s="84"/>
      <c r="AM564" s="84"/>
      <c r="AN564" s="84"/>
      <c r="AO564" s="84"/>
      <c r="AP564" s="84"/>
      <c r="AQ564" s="84"/>
      <c r="AR564" s="84"/>
      <c r="AS564" s="84"/>
      <c r="AT564" s="84"/>
    </row>
    <row r="565" spans="1:46">
      <c r="A565" s="265">
        <v>44228</v>
      </c>
      <c r="B565" s="278" t="s">
        <v>157</v>
      </c>
      <c r="C565" s="37">
        <v>880001355</v>
      </c>
      <c r="D565" s="504">
        <v>776275279</v>
      </c>
      <c r="E565" s="278" t="s">
        <v>152</v>
      </c>
      <c r="F565" s="278" t="s">
        <v>140</v>
      </c>
      <c r="G565" s="521" t="s">
        <v>142</v>
      </c>
      <c r="H565" s="521"/>
      <c r="I565" s="37">
        <v>44225</v>
      </c>
      <c r="J565" s="37"/>
      <c r="K565" s="37"/>
      <c r="L565" s="37" t="s">
        <v>142</v>
      </c>
      <c r="M565" s="37">
        <f>46.5+46.5</f>
        <v>93</v>
      </c>
      <c r="N565" s="278"/>
      <c r="O565" s="37"/>
      <c r="P565" s="37"/>
      <c r="Q565" s="265"/>
      <c r="R565" s="37"/>
      <c r="S565" s="572"/>
      <c r="T565" s="84"/>
      <c r="U565" s="84"/>
      <c r="V565" s="84"/>
      <c r="W565" s="84"/>
      <c r="X565" s="84"/>
      <c r="Y565" s="84"/>
      <c r="Z565" s="84"/>
      <c r="AA565" s="84"/>
      <c r="AB565" s="84"/>
      <c r="AC565" s="84"/>
      <c r="AD565" s="84"/>
      <c r="AE565" s="84"/>
      <c r="AF565" s="84"/>
      <c r="AG565" s="84"/>
      <c r="AH565" s="84"/>
      <c r="AI565" s="84"/>
      <c r="AJ565" s="84"/>
      <c r="AK565" s="84"/>
      <c r="AL565" s="84"/>
      <c r="AM565" s="84"/>
      <c r="AN565" s="84"/>
      <c r="AO565" s="84"/>
      <c r="AP565" s="84"/>
      <c r="AQ565" s="84"/>
      <c r="AR565" s="84"/>
      <c r="AS565" s="84"/>
      <c r="AT565" s="84"/>
    </row>
    <row r="566" spans="1:46">
      <c r="A566" s="265">
        <v>44228</v>
      </c>
      <c r="B566" s="278" t="s">
        <v>5589</v>
      </c>
      <c r="C566" s="37">
        <v>880388377</v>
      </c>
      <c r="D566" s="504" t="s">
        <v>4676</v>
      </c>
      <c r="E566" s="278" t="s">
        <v>139</v>
      </c>
      <c r="F566" s="278" t="s">
        <v>181</v>
      </c>
      <c r="G566" s="521" t="s">
        <v>142</v>
      </c>
      <c r="H566" s="521"/>
      <c r="I566" s="37">
        <v>44210</v>
      </c>
      <c r="J566" s="37"/>
      <c r="K566" s="37"/>
      <c r="L566" s="37" t="s">
        <v>142</v>
      </c>
      <c r="M566" s="37">
        <v>15.84</v>
      </c>
      <c r="N566" s="278"/>
      <c r="O566" s="37"/>
      <c r="P566" s="37"/>
      <c r="Q566" s="265"/>
      <c r="R566" s="37"/>
      <c r="S566" s="572"/>
      <c r="T566" s="84"/>
      <c r="U566" s="84"/>
      <c r="V566" s="84"/>
      <c r="W566" s="84"/>
      <c r="X566" s="84"/>
      <c r="Y566" s="84"/>
      <c r="Z566" s="84"/>
      <c r="AA566" s="84"/>
      <c r="AB566" s="84"/>
      <c r="AC566" s="84"/>
      <c r="AD566" s="84"/>
      <c r="AE566" s="84"/>
      <c r="AF566" s="84"/>
      <c r="AG566" s="84"/>
      <c r="AH566" s="84"/>
      <c r="AI566" s="84"/>
      <c r="AJ566" s="84"/>
      <c r="AK566" s="84"/>
      <c r="AL566" s="84"/>
      <c r="AM566" s="84"/>
      <c r="AN566" s="84"/>
      <c r="AO566" s="84"/>
      <c r="AP566" s="84"/>
      <c r="AQ566" s="84"/>
      <c r="AR566" s="84"/>
      <c r="AS566" s="84"/>
      <c r="AT566" s="84"/>
    </row>
    <row r="567" spans="1:46">
      <c r="A567" s="265">
        <v>44228</v>
      </c>
      <c r="B567" s="278" t="s">
        <v>157</v>
      </c>
      <c r="C567" s="37">
        <v>880047790</v>
      </c>
      <c r="D567" s="504">
        <v>2176701585</v>
      </c>
      <c r="E567" s="278" t="s">
        <v>139</v>
      </c>
      <c r="F567" s="278" t="s">
        <v>140</v>
      </c>
      <c r="G567" s="624" t="s">
        <v>142</v>
      </c>
      <c r="H567" s="521"/>
      <c r="I567" s="37">
        <v>44203</v>
      </c>
      <c r="J567" s="37"/>
      <c r="K567" s="37"/>
      <c r="L567" s="278" t="s">
        <v>142</v>
      </c>
      <c r="M567" s="37">
        <v>29.5</v>
      </c>
      <c r="N567" s="278"/>
      <c r="O567" s="37"/>
      <c r="P567" s="37"/>
      <c r="Q567" s="265"/>
      <c r="R567" s="37"/>
      <c r="S567" s="572"/>
      <c r="T567" s="84"/>
      <c r="U567" s="84"/>
      <c r="V567" s="84"/>
      <c r="W567" s="84"/>
      <c r="X567" s="84"/>
      <c r="Y567" s="84"/>
      <c r="Z567" s="84"/>
      <c r="AA567" s="84"/>
      <c r="AB567" s="84"/>
      <c r="AC567" s="84"/>
      <c r="AD567" s="84"/>
      <c r="AE567" s="84"/>
      <c r="AF567" s="84"/>
      <c r="AG567" s="84"/>
      <c r="AH567" s="84"/>
      <c r="AI567" s="84"/>
      <c r="AJ567" s="84"/>
      <c r="AK567" s="84"/>
      <c r="AL567" s="84"/>
      <c r="AM567" s="84"/>
      <c r="AN567" s="84"/>
      <c r="AO567" s="84"/>
      <c r="AP567" s="84"/>
      <c r="AQ567" s="84"/>
      <c r="AR567" s="84"/>
      <c r="AS567" s="84"/>
      <c r="AT567" s="84"/>
    </row>
    <row r="568" spans="1:46">
      <c r="A568" s="265">
        <v>44228</v>
      </c>
      <c r="B568" s="292" t="s">
        <v>156</v>
      </c>
      <c r="C568" s="23">
        <v>880018227</v>
      </c>
      <c r="D568" s="534">
        <v>30391155</v>
      </c>
      <c r="E568" s="278" t="s">
        <v>139</v>
      </c>
      <c r="F568" s="278" t="s">
        <v>140</v>
      </c>
      <c r="G568" s="23"/>
      <c r="H568" s="23"/>
      <c r="I568" s="403">
        <v>44209</v>
      </c>
      <c r="J568" s="23"/>
      <c r="K568" s="23"/>
      <c r="L568" s="292" t="s">
        <v>181</v>
      </c>
      <c r="M568" s="23">
        <v>1785</v>
      </c>
      <c r="N568" s="37"/>
      <c r="O568" s="37"/>
      <c r="P568" s="37"/>
      <c r="Q568" s="572"/>
      <c r="R568" s="37"/>
      <c r="S568" s="37"/>
      <c r="T568" s="37"/>
      <c r="U568" s="37"/>
      <c r="V568" s="37"/>
      <c r="W568" s="37"/>
      <c r="X568" s="37"/>
      <c r="Y568" s="37"/>
      <c r="Z568" s="37"/>
      <c r="AA568" s="37"/>
      <c r="AB568" s="37"/>
      <c r="AC568" s="37"/>
      <c r="AD568" s="37"/>
      <c r="AE568" s="37"/>
      <c r="AF568" s="37"/>
      <c r="AG568" s="37"/>
      <c r="AH568" s="37"/>
      <c r="AI568" s="37"/>
      <c r="AJ568" s="37"/>
      <c r="AK568" s="37"/>
      <c r="AL568" s="37"/>
      <c r="AM568" s="37"/>
      <c r="AN568" s="37"/>
      <c r="AO568" s="37"/>
      <c r="AP568" s="37"/>
      <c r="AQ568" s="37"/>
      <c r="AR568" s="37"/>
      <c r="AS568" s="37"/>
      <c r="AT568" s="37"/>
    </row>
    <row r="569" spans="1:46">
      <c r="A569" s="505">
        <v>44232</v>
      </c>
      <c r="B569" s="278" t="s">
        <v>5592</v>
      </c>
      <c r="C569" s="37">
        <v>883524097</v>
      </c>
      <c r="D569" s="504" t="s">
        <v>11555</v>
      </c>
      <c r="E569" s="278" t="s">
        <v>152</v>
      </c>
      <c r="F569" s="278" t="s">
        <v>140</v>
      </c>
      <c r="G569" s="624" t="s">
        <v>148</v>
      </c>
      <c r="H569" s="521"/>
      <c r="I569" s="505">
        <v>44229</v>
      </c>
      <c r="J569" s="37"/>
      <c r="K569" s="37"/>
      <c r="L569" s="278" t="s">
        <v>148</v>
      </c>
      <c r="M569" s="37">
        <v>5</v>
      </c>
      <c r="N569" s="37"/>
      <c r="O569" s="278" t="s">
        <v>11406</v>
      </c>
      <c r="P569" s="37"/>
      <c r="Q569" s="572"/>
      <c r="R569" s="37"/>
      <c r="S569" s="37"/>
      <c r="T569" s="37"/>
      <c r="U569" s="37"/>
      <c r="V569" s="37"/>
      <c r="W569" s="37"/>
      <c r="X569" s="37"/>
      <c r="Y569" s="37"/>
      <c r="Z569" s="37"/>
      <c r="AA569" s="37"/>
      <c r="AB569" s="37"/>
      <c r="AC569" s="37"/>
      <c r="AD569" s="37"/>
      <c r="AE569" s="37"/>
      <c r="AF569" s="37"/>
      <c r="AG569" s="37"/>
      <c r="AH569" s="37"/>
      <c r="AI569" s="37"/>
      <c r="AJ569" s="37"/>
      <c r="AK569" s="37"/>
      <c r="AL569" s="37"/>
      <c r="AM569" s="37"/>
      <c r="AN569" s="37"/>
      <c r="AO569" s="37"/>
      <c r="AP569" s="37"/>
      <c r="AQ569" s="37"/>
      <c r="AR569" s="37"/>
      <c r="AS569" s="37"/>
      <c r="AT569" s="37"/>
    </row>
    <row r="570" spans="1:46">
      <c r="A570" s="265">
        <v>44232</v>
      </c>
      <c r="B570" s="278" t="s">
        <v>5592</v>
      </c>
      <c r="C570" s="37">
        <v>882557850</v>
      </c>
      <c r="D570" s="504" t="s">
        <v>11556</v>
      </c>
      <c r="E570" s="278" t="s">
        <v>139</v>
      </c>
      <c r="F570" s="278" t="s">
        <v>140</v>
      </c>
      <c r="G570" s="624" t="s">
        <v>172</v>
      </c>
      <c r="H570" s="521"/>
      <c r="I570" s="505">
        <v>44230</v>
      </c>
      <c r="J570" s="37"/>
      <c r="K570" s="37"/>
      <c r="L570" s="278" t="s">
        <v>172</v>
      </c>
      <c r="M570" s="37">
        <v>9.77</v>
      </c>
      <c r="N570" s="37"/>
      <c r="O570" s="278" t="s">
        <v>11392</v>
      </c>
      <c r="P570" s="37"/>
      <c r="Q570" s="572"/>
      <c r="R570" s="37"/>
      <c r="S570" s="37"/>
      <c r="T570" s="37"/>
      <c r="U570" s="37"/>
      <c r="V570" s="37"/>
      <c r="W570" s="37"/>
      <c r="X570" s="37"/>
      <c r="Y570" s="37"/>
      <c r="Z570" s="37"/>
      <c r="AA570" s="37"/>
      <c r="AB570" s="37"/>
      <c r="AC570" s="37"/>
      <c r="AD570" s="37"/>
      <c r="AE570" s="37"/>
      <c r="AF570" s="37"/>
      <c r="AG570" s="37"/>
      <c r="AH570" s="37"/>
      <c r="AI570" s="37"/>
      <c r="AJ570" s="37"/>
      <c r="AK570" s="37"/>
      <c r="AL570" s="37"/>
      <c r="AM570" s="37"/>
      <c r="AN570" s="37"/>
      <c r="AO570" s="37"/>
      <c r="AP570" s="37"/>
      <c r="AQ570" s="37"/>
      <c r="AR570" s="37"/>
      <c r="AS570" s="37"/>
      <c r="AT570" s="37"/>
    </row>
    <row r="571" spans="1:46">
      <c r="A571" s="265">
        <v>44235</v>
      </c>
      <c r="B571" s="278" t="s">
        <v>5592</v>
      </c>
      <c r="C571" s="37">
        <v>881662200</v>
      </c>
      <c r="D571" s="504" t="s">
        <v>11557</v>
      </c>
      <c r="E571" s="278" t="s">
        <v>152</v>
      </c>
      <c r="F571" s="278" t="s">
        <v>140</v>
      </c>
      <c r="G571" s="624" t="s">
        <v>11558</v>
      </c>
      <c r="H571" s="521"/>
      <c r="I571" s="265">
        <v>44232</v>
      </c>
      <c r="J571" s="37"/>
      <c r="K571" s="37"/>
      <c r="L571" s="278" t="s">
        <v>11558</v>
      </c>
      <c r="M571" s="37">
        <v>9.9</v>
      </c>
      <c r="N571" s="37"/>
      <c r="O571" s="278" t="s">
        <v>11403</v>
      </c>
      <c r="P571" s="37"/>
      <c r="Q571" s="572"/>
      <c r="R571" s="37"/>
      <c r="S571" s="37"/>
      <c r="T571" s="37"/>
      <c r="U571" s="37"/>
      <c r="V571" s="37"/>
      <c r="W571" s="37"/>
      <c r="X571" s="37"/>
      <c r="Y571" s="37"/>
      <c r="Z571" s="37"/>
      <c r="AA571" s="37"/>
      <c r="AB571" s="37"/>
      <c r="AC571" s="37"/>
      <c r="AD571" s="37"/>
      <c r="AE571" s="37"/>
      <c r="AF571" s="37"/>
      <c r="AG571" s="37"/>
      <c r="AH571" s="37"/>
      <c r="AI571" s="37"/>
      <c r="AJ571" s="37"/>
      <c r="AK571" s="37"/>
      <c r="AL571" s="37"/>
      <c r="AM571" s="37"/>
      <c r="AN571" s="37"/>
      <c r="AO571" s="37"/>
      <c r="AP571" s="37"/>
      <c r="AQ571" s="37"/>
      <c r="AR571" s="37"/>
      <c r="AS571" s="37"/>
      <c r="AT571" s="37"/>
    </row>
    <row r="572" spans="1:46">
      <c r="A572" s="265">
        <v>44235</v>
      </c>
      <c r="B572" s="278" t="s">
        <v>5592</v>
      </c>
      <c r="C572" s="37">
        <v>883053234</v>
      </c>
      <c r="D572" s="504" t="s">
        <v>5823</v>
      </c>
      <c r="E572" s="278" t="s">
        <v>152</v>
      </c>
      <c r="F572" s="278" t="s">
        <v>140</v>
      </c>
      <c r="G572" s="624" t="s">
        <v>142</v>
      </c>
      <c r="H572" s="521"/>
      <c r="I572" s="281">
        <v>44232</v>
      </c>
      <c r="J572" s="37"/>
      <c r="K572" s="37"/>
      <c r="L572" s="278" t="s">
        <v>142</v>
      </c>
      <c r="M572" s="37">
        <v>834</v>
      </c>
      <c r="N572" s="37"/>
      <c r="O572" s="278" t="s">
        <v>11403</v>
      </c>
      <c r="P572" s="37"/>
      <c r="Q572" s="572"/>
      <c r="R572" s="37"/>
      <c r="S572" s="37"/>
      <c r="T572" s="37"/>
      <c r="U572" s="37"/>
      <c r="V572" s="37"/>
      <c r="W572" s="37"/>
      <c r="X572" s="37"/>
      <c r="Y572" s="37"/>
      <c r="Z572" s="37"/>
      <c r="AA572" s="37"/>
      <c r="AB572" s="37"/>
      <c r="AC572" s="37"/>
      <c r="AD572" s="37"/>
      <c r="AE572" s="37"/>
      <c r="AF572" s="37"/>
      <c r="AG572" s="37"/>
      <c r="AH572" s="37"/>
      <c r="AI572" s="37"/>
      <c r="AJ572" s="37"/>
      <c r="AK572" s="37"/>
      <c r="AL572" s="37"/>
      <c r="AM572" s="37"/>
      <c r="AN572" s="37"/>
      <c r="AO572" s="37"/>
      <c r="AP572" s="37"/>
      <c r="AQ572" s="37"/>
      <c r="AR572" s="37"/>
      <c r="AS572" s="37"/>
      <c r="AT572" s="37"/>
    </row>
    <row r="573" spans="1:46">
      <c r="A573" s="265"/>
      <c r="B573" s="37"/>
      <c r="C573" s="37"/>
      <c r="D573" s="37"/>
      <c r="E573" s="37"/>
      <c r="F573" s="37"/>
      <c r="G573" s="521"/>
      <c r="H573" s="521"/>
      <c r="I573" s="37"/>
      <c r="J573" s="37"/>
      <c r="K573" s="37"/>
      <c r="L573" s="37"/>
      <c r="M573" s="37"/>
      <c r="N573" s="37"/>
      <c r="O573" s="37"/>
      <c r="P573" s="37"/>
      <c r="Q573" s="572"/>
      <c r="R573" s="37"/>
      <c r="S573" s="37"/>
      <c r="T573" s="37"/>
      <c r="U573" s="37"/>
      <c r="V573" s="37"/>
      <c r="W573" s="37"/>
      <c r="X573" s="37"/>
      <c r="Y573" s="37"/>
      <c r="Z573" s="37"/>
      <c r="AA573" s="37"/>
      <c r="AB573" s="37"/>
      <c r="AC573" s="37"/>
      <c r="AD573" s="37"/>
      <c r="AE573" s="37"/>
      <c r="AF573" s="37"/>
      <c r="AG573" s="37"/>
      <c r="AH573" s="37"/>
      <c r="AI573" s="37"/>
      <c r="AJ573" s="37"/>
      <c r="AK573" s="37"/>
      <c r="AL573" s="37"/>
      <c r="AM573" s="37"/>
      <c r="AN573" s="37"/>
      <c r="AO573" s="37"/>
      <c r="AP573" s="37"/>
      <c r="AQ573" s="37"/>
      <c r="AR573" s="37"/>
      <c r="AS573" s="37"/>
      <c r="AT573" s="37"/>
    </row>
    <row r="574" spans="1:46">
      <c r="A574" s="265"/>
      <c r="B574" s="37"/>
      <c r="C574" s="37"/>
      <c r="D574" s="37"/>
      <c r="E574" s="37"/>
      <c r="F574" s="37"/>
      <c r="G574" s="521"/>
      <c r="H574" s="521"/>
      <c r="I574" s="37"/>
      <c r="J574" s="37"/>
      <c r="K574" s="37"/>
      <c r="L574" s="37"/>
      <c r="M574" s="37"/>
      <c r="N574" s="37"/>
      <c r="O574" s="37"/>
      <c r="P574" s="37"/>
      <c r="Q574" s="572"/>
      <c r="R574" s="37"/>
      <c r="S574" s="37"/>
      <c r="T574" s="37"/>
      <c r="U574" s="37"/>
      <c r="V574" s="37"/>
      <c r="W574" s="37"/>
      <c r="X574" s="37"/>
      <c r="Y574" s="37"/>
      <c r="Z574" s="37"/>
      <c r="AA574" s="37"/>
      <c r="AB574" s="37"/>
      <c r="AC574" s="37"/>
      <c r="AD574" s="37"/>
      <c r="AE574" s="37"/>
      <c r="AF574" s="37"/>
      <c r="AG574" s="37"/>
      <c r="AH574" s="37"/>
      <c r="AI574" s="37"/>
      <c r="AJ574" s="37"/>
      <c r="AK574" s="37"/>
      <c r="AL574" s="37"/>
      <c r="AM574" s="37"/>
      <c r="AN574" s="37"/>
      <c r="AO574" s="37"/>
      <c r="AP574" s="37"/>
      <c r="AQ574" s="37"/>
      <c r="AR574" s="37"/>
      <c r="AS574" s="37"/>
      <c r="AT574" s="37"/>
    </row>
    <row r="575" spans="1:46">
      <c r="A575" s="265"/>
      <c r="B575" s="37"/>
      <c r="C575" s="37"/>
      <c r="D575" s="37"/>
      <c r="E575" s="37"/>
      <c r="F575" s="37"/>
      <c r="G575" s="521"/>
      <c r="H575" s="521"/>
      <c r="I575" s="37"/>
      <c r="J575" s="37"/>
      <c r="K575" s="37"/>
      <c r="L575" s="37"/>
      <c r="M575" s="37"/>
      <c r="N575" s="37"/>
      <c r="O575" s="37"/>
      <c r="P575" s="37"/>
      <c r="Q575" s="572"/>
      <c r="R575" s="37"/>
      <c r="S575" s="37"/>
      <c r="T575" s="37"/>
      <c r="U575" s="37"/>
      <c r="V575" s="37"/>
      <c r="W575" s="37"/>
      <c r="X575" s="37"/>
      <c r="Y575" s="37"/>
      <c r="Z575" s="37"/>
      <c r="AA575" s="37"/>
      <c r="AB575" s="37"/>
      <c r="AC575" s="37"/>
      <c r="AD575" s="37"/>
      <c r="AE575" s="37"/>
      <c r="AF575" s="37"/>
      <c r="AG575" s="37"/>
      <c r="AH575" s="37"/>
      <c r="AI575" s="37"/>
      <c r="AJ575" s="37"/>
      <c r="AK575" s="37"/>
      <c r="AL575" s="37"/>
      <c r="AM575" s="37"/>
      <c r="AN575" s="37"/>
      <c r="AO575" s="37"/>
      <c r="AP575" s="37"/>
      <c r="AQ575" s="37"/>
      <c r="AR575" s="37"/>
      <c r="AS575" s="37"/>
      <c r="AT575" s="37"/>
    </row>
    <row r="576" spans="1:46">
      <c r="A576" s="265"/>
      <c r="B576" s="37"/>
      <c r="C576" s="37"/>
      <c r="D576" s="37"/>
      <c r="E576" s="37"/>
      <c r="F576" s="37"/>
      <c r="G576" s="521"/>
      <c r="H576" s="521"/>
      <c r="I576" s="37"/>
      <c r="J576" s="37"/>
      <c r="K576" s="37"/>
      <c r="L576" s="37"/>
      <c r="M576" s="37"/>
      <c r="N576" s="37"/>
      <c r="O576" s="37"/>
      <c r="P576" s="37"/>
      <c r="Q576" s="572"/>
      <c r="R576" s="37"/>
      <c r="S576" s="37"/>
      <c r="T576" s="37"/>
      <c r="U576" s="37"/>
      <c r="V576" s="37"/>
      <c r="W576" s="37"/>
      <c r="X576" s="37"/>
      <c r="Y576" s="37"/>
      <c r="Z576" s="37"/>
      <c r="AA576" s="37"/>
      <c r="AB576" s="37"/>
      <c r="AC576" s="37"/>
      <c r="AD576" s="37"/>
      <c r="AE576" s="37"/>
      <c r="AF576" s="37"/>
      <c r="AG576" s="37"/>
      <c r="AH576" s="37"/>
      <c r="AI576" s="37"/>
      <c r="AJ576" s="37"/>
      <c r="AK576" s="37"/>
      <c r="AL576" s="37"/>
      <c r="AM576" s="37"/>
      <c r="AN576" s="37"/>
      <c r="AO576" s="37"/>
      <c r="AP576" s="37"/>
      <c r="AQ576" s="37"/>
      <c r="AR576" s="37"/>
      <c r="AS576" s="37"/>
      <c r="AT576" s="37"/>
    </row>
    <row r="577" spans="1:46">
      <c r="A577" s="265"/>
      <c r="B577" s="37"/>
      <c r="C577" s="37"/>
      <c r="D577" s="37"/>
      <c r="E577" s="37"/>
      <c r="F577" s="37"/>
      <c r="G577" s="521"/>
      <c r="H577" s="521"/>
      <c r="I577" s="37"/>
      <c r="J577" s="37"/>
      <c r="K577" s="37"/>
      <c r="L577" s="37"/>
      <c r="M577" s="37"/>
      <c r="N577" s="37"/>
      <c r="O577" s="37"/>
      <c r="P577" s="37"/>
      <c r="Q577" s="572"/>
      <c r="R577" s="37"/>
      <c r="S577" s="37"/>
      <c r="T577" s="37"/>
      <c r="U577" s="37"/>
      <c r="V577" s="37"/>
      <c r="W577" s="37"/>
      <c r="X577" s="37"/>
      <c r="Y577" s="37"/>
      <c r="Z577" s="37"/>
      <c r="AA577" s="37"/>
      <c r="AB577" s="37"/>
      <c r="AC577" s="37"/>
      <c r="AD577" s="37"/>
      <c r="AE577" s="37"/>
      <c r="AF577" s="37"/>
      <c r="AG577" s="37"/>
      <c r="AH577" s="37"/>
      <c r="AI577" s="37"/>
      <c r="AJ577" s="37"/>
      <c r="AK577" s="37"/>
      <c r="AL577" s="37"/>
      <c r="AM577" s="37"/>
      <c r="AN577" s="37"/>
      <c r="AO577" s="37"/>
      <c r="AP577" s="37"/>
      <c r="AQ577" s="37"/>
      <c r="AR577" s="37"/>
      <c r="AS577" s="37"/>
      <c r="AT577" s="37"/>
    </row>
    <row r="578" spans="1:46">
      <c r="A578" s="265"/>
      <c r="B578" s="37"/>
      <c r="C578" s="37"/>
      <c r="D578" s="37"/>
      <c r="E578" s="37"/>
      <c r="F578" s="37"/>
      <c r="G578" s="521"/>
      <c r="H578" s="521"/>
      <c r="I578" s="37"/>
      <c r="J578" s="37"/>
      <c r="K578" s="37"/>
      <c r="L578" s="37"/>
      <c r="M578" s="37"/>
      <c r="N578" s="37"/>
      <c r="O578" s="37"/>
      <c r="P578" s="37"/>
      <c r="Q578" s="572"/>
      <c r="R578" s="37"/>
      <c r="S578" s="37"/>
      <c r="T578" s="37"/>
      <c r="U578" s="37"/>
      <c r="V578" s="37"/>
      <c r="W578" s="37"/>
      <c r="X578" s="37"/>
      <c r="Y578" s="37"/>
      <c r="Z578" s="37"/>
      <c r="AA578" s="37"/>
      <c r="AB578" s="37"/>
      <c r="AC578" s="37"/>
      <c r="AD578" s="37"/>
      <c r="AE578" s="37"/>
      <c r="AF578" s="37"/>
      <c r="AG578" s="37"/>
      <c r="AH578" s="37"/>
      <c r="AI578" s="37"/>
      <c r="AJ578" s="37"/>
      <c r="AK578" s="37"/>
      <c r="AL578" s="37"/>
      <c r="AM578" s="37"/>
      <c r="AN578" s="37"/>
      <c r="AO578" s="37"/>
      <c r="AP578" s="37"/>
      <c r="AQ578" s="37"/>
      <c r="AR578" s="37"/>
      <c r="AS578" s="37"/>
      <c r="AT578" s="37"/>
    </row>
    <row r="579" spans="1:46">
      <c r="A579" s="265"/>
      <c r="B579" s="37"/>
      <c r="C579" s="37"/>
      <c r="D579" s="37"/>
      <c r="E579" s="37"/>
      <c r="F579" s="37"/>
      <c r="G579" s="521"/>
      <c r="H579" s="521"/>
      <c r="I579" s="37"/>
      <c r="J579" s="37"/>
      <c r="K579" s="37"/>
      <c r="L579" s="37"/>
      <c r="M579" s="37"/>
      <c r="N579" s="37"/>
      <c r="O579" s="37"/>
      <c r="P579" s="37"/>
      <c r="Q579" s="572"/>
      <c r="R579" s="37"/>
      <c r="S579" s="37"/>
      <c r="T579" s="37"/>
      <c r="U579" s="37"/>
      <c r="V579" s="37"/>
      <c r="W579" s="37"/>
      <c r="X579" s="37"/>
      <c r="Y579" s="37"/>
      <c r="Z579" s="37"/>
      <c r="AA579" s="37"/>
      <c r="AB579" s="37"/>
      <c r="AC579" s="37"/>
      <c r="AD579" s="37"/>
      <c r="AE579" s="37"/>
      <c r="AF579" s="37"/>
      <c r="AG579" s="37"/>
      <c r="AH579" s="37"/>
      <c r="AI579" s="37"/>
      <c r="AJ579" s="37"/>
      <c r="AK579" s="37"/>
      <c r="AL579" s="37"/>
      <c r="AM579" s="37"/>
      <c r="AN579" s="37"/>
      <c r="AO579" s="37"/>
      <c r="AP579" s="37"/>
      <c r="AQ579" s="37"/>
      <c r="AR579" s="37"/>
      <c r="AS579" s="37"/>
      <c r="AT579" s="37"/>
    </row>
    <row r="580" spans="1:46">
      <c r="A580" s="265"/>
      <c r="B580" s="37"/>
      <c r="C580" s="37"/>
      <c r="D580" s="37"/>
      <c r="E580" s="37"/>
      <c r="F580" s="37"/>
      <c r="G580" s="521"/>
      <c r="H580" s="521"/>
      <c r="I580" s="37"/>
      <c r="J580" s="37"/>
      <c r="K580" s="37"/>
      <c r="L580" s="37"/>
      <c r="M580" s="37"/>
      <c r="N580" s="37"/>
      <c r="O580" s="37"/>
      <c r="P580" s="37"/>
      <c r="Q580" s="572"/>
      <c r="R580" s="37"/>
      <c r="S580" s="37"/>
      <c r="T580" s="37"/>
      <c r="U580" s="37"/>
      <c r="V580" s="37"/>
      <c r="W580" s="37"/>
      <c r="X580" s="37"/>
      <c r="Y580" s="37"/>
      <c r="Z580" s="37"/>
      <c r="AA580" s="37"/>
      <c r="AB580" s="37"/>
      <c r="AC580" s="37"/>
      <c r="AD580" s="37"/>
      <c r="AE580" s="37"/>
      <c r="AF580" s="37"/>
      <c r="AG580" s="37"/>
      <c r="AH580" s="37"/>
      <c r="AI580" s="37"/>
      <c r="AJ580" s="37"/>
      <c r="AK580" s="37"/>
      <c r="AL580" s="37"/>
      <c r="AM580" s="37"/>
      <c r="AN580" s="37"/>
      <c r="AO580" s="37"/>
      <c r="AP580" s="37"/>
      <c r="AQ580" s="37"/>
      <c r="AR580" s="37"/>
      <c r="AS580" s="37"/>
      <c r="AT580" s="37"/>
    </row>
    <row r="581" spans="1:46">
      <c r="A581" s="265"/>
      <c r="B581" s="37"/>
      <c r="C581" s="37"/>
      <c r="D581" s="37"/>
      <c r="E581" s="37"/>
      <c r="F581" s="37"/>
      <c r="G581" s="521"/>
      <c r="H581" s="521"/>
      <c r="I581" s="37"/>
      <c r="J581" s="37"/>
      <c r="K581" s="37"/>
      <c r="L581" s="37"/>
      <c r="M581" s="37"/>
      <c r="N581" s="37"/>
      <c r="O581" s="37"/>
      <c r="P581" s="37"/>
      <c r="Q581" s="572"/>
      <c r="R581" s="37"/>
      <c r="S581" s="37"/>
      <c r="T581" s="37"/>
      <c r="U581" s="37"/>
      <c r="V581" s="37"/>
      <c r="W581" s="37"/>
      <c r="X581" s="37"/>
      <c r="Y581" s="37"/>
      <c r="Z581" s="37"/>
      <c r="AA581" s="37"/>
      <c r="AB581" s="37"/>
      <c r="AC581" s="37"/>
      <c r="AD581" s="37"/>
      <c r="AE581" s="37"/>
      <c r="AF581" s="37"/>
      <c r="AG581" s="37"/>
      <c r="AH581" s="37"/>
      <c r="AI581" s="37"/>
      <c r="AJ581" s="37"/>
      <c r="AK581" s="37"/>
      <c r="AL581" s="37"/>
      <c r="AM581" s="37"/>
      <c r="AN581" s="37"/>
      <c r="AO581" s="37"/>
      <c r="AP581" s="37"/>
      <c r="AQ581" s="37"/>
      <c r="AR581" s="37"/>
      <c r="AS581" s="37"/>
      <c r="AT581" s="37"/>
    </row>
    <row r="582" spans="1:46">
      <c r="A582" s="265"/>
      <c r="B582" s="37"/>
      <c r="C582" s="37"/>
      <c r="D582" s="37"/>
      <c r="E582" s="37"/>
      <c r="F582" s="37"/>
      <c r="G582" s="521"/>
      <c r="H582" s="521"/>
      <c r="I582" s="37"/>
      <c r="J582" s="37"/>
      <c r="K582" s="37"/>
      <c r="L582" s="37"/>
      <c r="M582" s="37"/>
      <c r="N582" s="37"/>
      <c r="O582" s="37"/>
      <c r="P582" s="37"/>
      <c r="Q582" s="572"/>
      <c r="R582" s="37"/>
      <c r="S582" s="37"/>
      <c r="T582" s="37"/>
      <c r="U582" s="37"/>
      <c r="V582" s="37"/>
      <c r="W582" s="37"/>
      <c r="X582" s="37"/>
      <c r="Y582" s="37"/>
      <c r="Z582" s="37"/>
      <c r="AA582" s="37"/>
      <c r="AB582" s="37"/>
      <c r="AC582" s="37"/>
      <c r="AD582" s="37"/>
      <c r="AE582" s="37"/>
      <c r="AF582" s="37"/>
      <c r="AG582" s="37"/>
      <c r="AH582" s="37"/>
      <c r="AI582" s="37"/>
      <c r="AJ582" s="37"/>
      <c r="AK582" s="37"/>
      <c r="AL582" s="37"/>
      <c r="AM582" s="37"/>
      <c r="AN582" s="37"/>
      <c r="AO582" s="37"/>
      <c r="AP582" s="37"/>
      <c r="AQ582" s="37"/>
      <c r="AR582" s="37"/>
      <c r="AS582" s="37"/>
      <c r="AT582" s="37"/>
    </row>
    <row r="583" spans="1:46">
      <c r="A583" s="265"/>
      <c r="B583" s="37"/>
      <c r="C583" s="37"/>
      <c r="D583" s="37"/>
      <c r="E583" s="37"/>
      <c r="F583" s="37"/>
      <c r="G583" s="521"/>
      <c r="H583" s="521"/>
      <c r="I583" s="37"/>
      <c r="J583" s="37"/>
      <c r="K583" s="37"/>
      <c r="L583" s="37"/>
      <c r="M583" s="37"/>
      <c r="N583" s="37"/>
      <c r="O583" s="37"/>
      <c r="P583" s="37"/>
      <c r="Q583" s="572"/>
      <c r="R583" s="37"/>
      <c r="S583" s="37"/>
      <c r="T583" s="37"/>
      <c r="U583" s="37"/>
      <c r="V583" s="37"/>
      <c r="W583" s="37"/>
      <c r="X583" s="37"/>
      <c r="Y583" s="37"/>
      <c r="Z583" s="37"/>
      <c r="AA583" s="37"/>
      <c r="AB583" s="37"/>
      <c r="AC583" s="37"/>
      <c r="AD583" s="37"/>
      <c r="AE583" s="37"/>
      <c r="AF583" s="37"/>
      <c r="AG583" s="37"/>
      <c r="AH583" s="37"/>
      <c r="AI583" s="37"/>
      <c r="AJ583" s="37"/>
      <c r="AK583" s="37"/>
      <c r="AL583" s="37"/>
      <c r="AM583" s="37"/>
      <c r="AN583" s="37"/>
      <c r="AO583" s="37"/>
      <c r="AP583" s="37"/>
      <c r="AQ583" s="37"/>
      <c r="AR583" s="37"/>
      <c r="AS583" s="37"/>
      <c r="AT583" s="37"/>
    </row>
    <row r="584" spans="1:46">
      <c r="A584" s="265"/>
      <c r="B584" s="37"/>
      <c r="C584" s="37"/>
      <c r="D584" s="37"/>
      <c r="E584" s="37"/>
      <c r="F584" s="37"/>
      <c r="G584" s="521"/>
      <c r="H584" s="521"/>
      <c r="I584" s="37"/>
      <c r="J584" s="37"/>
      <c r="K584" s="37"/>
      <c r="L584" s="37"/>
      <c r="M584" s="37"/>
      <c r="N584" s="37"/>
      <c r="O584" s="37"/>
      <c r="P584" s="37"/>
      <c r="Q584" s="572"/>
      <c r="R584" s="37"/>
      <c r="S584" s="37"/>
      <c r="T584" s="37"/>
      <c r="U584" s="37"/>
      <c r="V584" s="37"/>
      <c r="W584" s="37"/>
      <c r="X584" s="37"/>
      <c r="Y584" s="37"/>
      <c r="Z584" s="37"/>
      <c r="AA584" s="37"/>
      <c r="AB584" s="37"/>
      <c r="AC584" s="37"/>
      <c r="AD584" s="37"/>
      <c r="AE584" s="37"/>
      <c r="AF584" s="37"/>
      <c r="AG584" s="37"/>
      <c r="AH584" s="37"/>
      <c r="AI584" s="37"/>
      <c r="AJ584" s="37"/>
      <c r="AK584" s="37"/>
      <c r="AL584" s="37"/>
      <c r="AM584" s="37"/>
      <c r="AN584" s="37"/>
      <c r="AO584" s="37"/>
      <c r="AP584" s="37"/>
      <c r="AQ584" s="37"/>
      <c r="AR584" s="37"/>
      <c r="AS584" s="37"/>
      <c r="AT584" s="37"/>
    </row>
    <row r="585" spans="1:46">
      <c r="A585" s="265"/>
      <c r="B585" s="37"/>
      <c r="C585" s="37"/>
      <c r="D585" s="37"/>
      <c r="E585" s="37"/>
      <c r="F585" s="37"/>
      <c r="G585" s="521"/>
      <c r="H585" s="521"/>
      <c r="I585" s="37"/>
      <c r="J585" s="37"/>
      <c r="K585" s="37"/>
      <c r="L585" s="37"/>
      <c r="M585" s="37"/>
      <c r="N585" s="37"/>
      <c r="O585" s="37"/>
      <c r="P585" s="37"/>
      <c r="Q585" s="572"/>
      <c r="R585" s="37"/>
      <c r="S585" s="37"/>
      <c r="T585" s="37"/>
      <c r="U585" s="37"/>
      <c r="V585" s="37"/>
      <c r="W585" s="37"/>
      <c r="X585" s="37"/>
      <c r="Y585" s="37"/>
      <c r="Z585" s="37"/>
      <c r="AA585" s="37"/>
      <c r="AB585" s="37"/>
      <c r="AC585" s="37"/>
      <c r="AD585" s="37"/>
      <c r="AE585" s="37"/>
      <c r="AF585" s="37"/>
      <c r="AG585" s="37"/>
      <c r="AH585" s="37"/>
      <c r="AI585" s="37"/>
      <c r="AJ585" s="37"/>
      <c r="AK585" s="37"/>
      <c r="AL585" s="37"/>
      <c r="AM585" s="37"/>
      <c r="AN585" s="37"/>
      <c r="AO585" s="37"/>
      <c r="AP585" s="37"/>
      <c r="AQ585" s="37"/>
      <c r="AR585" s="37"/>
      <c r="AS585" s="37"/>
      <c r="AT585" s="37"/>
    </row>
    <row r="586" spans="1:46">
      <c r="A586" s="265"/>
      <c r="B586" s="37"/>
      <c r="C586" s="37"/>
      <c r="D586" s="37"/>
      <c r="E586" s="37"/>
      <c r="F586" s="37"/>
      <c r="G586" s="521"/>
      <c r="H586" s="521"/>
      <c r="I586" s="37"/>
      <c r="J586" s="37"/>
      <c r="K586" s="37"/>
      <c r="L586" s="37"/>
      <c r="M586" s="37"/>
      <c r="N586" s="37"/>
      <c r="O586" s="37"/>
      <c r="P586" s="37"/>
      <c r="Q586" s="572"/>
      <c r="R586" s="37"/>
      <c r="S586" s="37"/>
      <c r="T586" s="37"/>
      <c r="U586" s="37"/>
      <c r="V586" s="37"/>
      <c r="W586" s="37"/>
      <c r="X586" s="37"/>
      <c r="Y586" s="37"/>
      <c r="Z586" s="37"/>
      <c r="AA586" s="37"/>
      <c r="AB586" s="37"/>
      <c r="AC586" s="37"/>
      <c r="AD586" s="37"/>
      <c r="AE586" s="37"/>
      <c r="AF586" s="37"/>
      <c r="AG586" s="37"/>
      <c r="AH586" s="37"/>
      <c r="AI586" s="37"/>
      <c r="AJ586" s="37"/>
      <c r="AK586" s="37"/>
      <c r="AL586" s="37"/>
      <c r="AM586" s="37"/>
      <c r="AN586" s="37"/>
      <c r="AO586" s="37"/>
      <c r="AP586" s="37"/>
      <c r="AQ586" s="37"/>
      <c r="AR586" s="37"/>
      <c r="AS586" s="37"/>
      <c r="AT586" s="37"/>
    </row>
    <row r="587" spans="1:46">
      <c r="A587" s="265"/>
      <c r="B587" s="37"/>
      <c r="C587" s="37"/>
      <c r="D587" s="37"/>
      <c r="E587" s="37"/>
      <c r="F587" s="37"/>
      <c r="G587" s="521"/>
      <c r="H587" s="521"/>
      <c r="I587" s="37"/>
      <c r="J587" s="37"/>
      <c r="K587" s="37"/>
      <c r="L587" s="37"/>
      <c r="M587" s="37"/>
      <c r="N587" s="37"/>
      <c r="O587" s="37"/>
      <c r="P587" s="37"/>
      <c r="Q587" s="572"/>
      <c r="R587" s="37"/>
      <c r="S587" s="37"/>
      <c r="T587" s="37"/>
      <c r="U587" s="37"/>
      <c r="V587" s="37"/>
      <c r="W587" s="37"/>
      <c r="X587" s="37"/>
      <c r="Y587" s="37"/>
      <c r="Z587" s="37"/>
      <c r="AA587" s="37"/>
      <c r="AB587" s="37"/>
      <c r="AC587" s="37"/>
      <c r="AD587" s="37"/>
      <c r="AE587" s="37"/>
      <c r="AF587" s="37"/>
      <c r="AG587" s="37"/>
      <c r="AH587" s="37"/>
      <c r="AI587" s="37"/>
      <c r="AJ587" s="37"/>
      <c r="AK587" s="37"/>
      <c r="AL587" s="37"/>
      <c r="AM587" s="37"/>
      <c r="AN587" s="37"/>
      <c r="AO587" s="37"/>
      <c r="AP587" s="37"/>
      <c r="AQ587" s="37"/>
      <c r="AR587" s="37"/>
      <c r="AS587" s="37"/>
      <c r="AT587" s="37"/>
    </row>
    <row r="588" spans="1:46">
      <c r="A588" s="265"/>
      <c r="B588" s="37"/>
      <c r="C588" s="37"/>
      <c r="D588" s="37"/>
      <c r="E588" s="37"/>
      <c r="F588" s="37"/>
      <c r="G588" s="521"/>
      <c r="H588" s="521"/>
      <c r="I588" s="37"/>
      <c r="J588" s="37"/>
      <c r="K588" s="37"/>
      <c r="L588" s="37"/>
      <c r="M588" s="37"/>
      <c r="N588" s="37"/>
      <c r="O588" s="37"/>
      <c r="P588" s="37"/>
      <c r="Q588" s="572"/>
      <c r="R588" s="37"/>
      <c r="S588" s="37"/>
      <c r="T588" s="37"/>
      <c r="U588" s="37"/>
      <c r="V588" s="37"/>
      <c r="W588" s="37"/>
      <c r="X588" s="37"/>
      <c r="Y588" s="37"/>
      <c r="Z588" s="37"/>
      <c r="AA588" s="37"/>
      <c r="AB588" s="37"/>
      <c r="AC588" s="37"/>
      <c r="AD588" s="37"/>
      <c r="AE588" s="37"/>
      <c r="AF588" s="37"/>
      <c r="AG588" s="37"/>
      <c r="AH588" s="37"/>
      <c r="AI588" s="37"/>
      <c r="AJ588" s="37"/>
      <c r="AK588" s="37"/>
      <c r="AL588" s="37"/>
      <c r="AM588" s="37"/>
      <c r="AN588" s="37"/>
      <c r="AO588" s="37"/>
      <c r="AP588" s="37"/>
      <c r="AQ588" s="37"/>
      <c r="AR588" s="37"/>
      <c r="AS588" s="37"/>
      <c r="AT588" s="37"/>
    </row>
    <row r="589" spans="1:46">
      <c r="A589" s="265"/>
      <c r="B589" s="37"/>
      <c r="C589" s="37"/>
      <c r="D589" s="37"/>
      <c r="E589" s="37"/>
      <c r="F589" s="37"/>
      <c r="G589" s="521"/>
      <c r="H589" s="521"/>
      <c r="I589" s="37"/>
      <c r="J589" s="37"/>
      <c r="K589" s="37"/>
      <c r="L589" s="37"/>
      <c r="M589" s="37"/>
      <c r="N589" s="37"/>
      <c r="O589" s="37"/>
      <c r="P589" s="37"/>
      <c r="Q589" s="572"/>
      <c r="R589" s="37"/>
      <c r="S589" s="37"/>
      <c r="T589" s="37"/>
      <c r="U589" s="37"/>
      <c r="V589" s="37"/>
      <c r="W589" s="37"/>
      <c r="X589" s="37"/>
      <c r="Y589" s="37"/>
      <c r="Z589" s="37"/>
      <c r="AA589" s="37"/>
      <c r="AB589" s="37"/>
      <c r="AC589" s="37"/>
      <c r="AD589" s="37"/>
      <c r="AE589" s="37"/>
      <c r="AF589" s="37"/>
      <c r="AG589" s="37"/>
      <c r="AH589" s="37"/>
      <c r="AI589" s="37"/>
      <c r="AJ589" s="37"/>
      <c r="AK589" s="37"/>
      <c r="AL589" s="37"/>
      <c r="AM589" s="37"/>
      <c r="AN589" s="37"/>
      <c r="AO589" s="37"/>
      <c r="AP589" s="37"/>
      <c r="AQ589" s="37"/>
      <c r="AR589" s="37"/>
      <c r="AS589" s="37"/>
      <c r="AT589" s="37"/>
    </row>
    <row r="590" spans="1:46">
      <c r="A590" s="265"/>
      <c r="B590" s="37"/>
      <c r="C590" s="37"/>
      <c r="D590" s="37"/>
      <c r="E590" s="37"/>
      <c r="F590" s="37"/>
      <c r="G590" s="521"/>
      <c r="H590" s="521"/>
      <c r="I590" s="37"/>
      <c r="J590" s="37"/>
      <c r="K590" s="37"/>
      <c r="L590" s="37"/>
      <c r="M590" s="37"/>
      <c r="N590" s="37"/>
      <c r="O590" s="37"/>
      <c r="P590" s="37"/>
      <c r="Q590" s="572"/>
      <c r="R590" s="37"/>
      <c r="S590" s="37"/>
      <c r="T590" s="37"/>
      <c r="U590" s="37"/>
      <c r="V590" s="37"/>
      <c r="W590" s="37"/>
      <c r="X590" s="37"/>
      <c r="Y590" s="37"/>
      <c r="Z590" s="37"/>
      <c r="AA590" s="37"/>
      <c r="AB590" s="37"/>
      <c r="AC590" s="37"/>
      <c r="AD590" s="37"/>
      <c r="AE590" s="37"/>
      <c r="AF590" s="37"/>
      <c r="AG590" s="37"/>
      <c r="AH590" s="37"/>
      <c r="AI590" s="37"/>
      <c r="AJ590" s="37"/>
      <c r="AK590" s="37"/>
      <c r="AL590" s="37"/>
      <c r="AM590" s="37"/>
      <c r="AN590" s="37"/>
      <c r="AO590" s="37"/>
      <c r="AP590" s="37"/>
      <c r="AQ590" s="37"/>
      <c r="AR590" s="37"/>
      <c r="AS590" s="37"/>
      <c r="AT590" s="37"/>
    </row>
    <row r="591" spans="1:46">
      <c r="A591" s="265"/>
      <c r="B591" s="37"/>
      <c r="C591" s="37"/>
      <c r="D591" s="37"/>
      <c r="E591" s="37"/>
      <c r="F591" s="37"/>
      <c r="G591" s="521"/>
      <c r="H591" s="521"/>
      <c r="I591" s="37"/>
      <c r="J591" s="37"/>
      <c r="K591" s="37"/>
      <c r="L591" s="37"/>
      <c r="M591" s="37"/>
      <c r="N591" s="37"/>
      <c r="O591" s="37"/>
      <c r="P591" s="37"/>
      <c r="Q591" s="572"/>
      <c r="R591" s="37"/>
      <c r="S591" s="37"/>
      <c r="T591" s="37"/>
      <c r="U591" s="37"/>
      <c r="V591" s="37"/>
      <c r="W591" s="37"/>
      <c r="X591" s="37"/>
      <c r="Y591" s="37"/>
      <c r="Z591" s="37"/>
      <c r="AA591" s="37"/>
      <c r="AB591" s="37"/>
      <c r="AC591" s="37"/>
      <c r="AD591" s="37"/>
      <c r="AE591" s="37"/>
      <c r="AF591" s="37"/>
      <c r="AG591" s="37"/>
      <c r="AH591" s="37"/>
      <c r="AI591" s="37"/>
      <c r="AJ591" s="37"/>
      <c r="AK591" s="37"/>
      <c r="AL591" s="37"/>
      <c r="AM591" s="37"/>
      <c r="AN591" s="37"/>
      <c r="AO591" s="37"/>
      <c r="AP591" s="37"/>
      <c r="AQ591" s="37"/>
      <c r="AR591" s="37"/>
      <c r="AS591" s="37"/>
      <c r="AT591" s="37"/>
    </row>
    <row r="592" spans="1:46">
      <c r="A592" s="265"/>
      <c r="B592" s="37"/>
      <c r="C592" s="37"/>
      <c r="D592" s="37"/>
      <c r="E592" s="37"/>
      <c r="F592" s="37"/>
      <c r="G592" s="521"/>
      <c r="H592" s="521"/>
      <c r="I592" s="37"/>
      <c r="J592" s="37"/>
      <c r="K592" s="37"/>
      <c r="L592" s="37"/>
      <c r="M592" s="37"/>
      <c r="N592" s="37"/>
      <c r="O592" s="37"/>
      <c r="P592" s="37"/>
      <c r="Q592" s="572"/>
      <c r="R592" s="37"/>
      <c r="S592" s="37"/>
      <c r="T592" s="37"/>
      <c r="U592" s="37"/>
      <c r="V592" s="37"/>
      <c r="W592" s="37"/>
      <c r="X592" s="37"/>
      <c r="Y592" s="37"/>
      <c r="Z592" s="37"/>
      <c r="AA592" s="37"/>
      <c r="AB592" s="37"/>
      <c r="AC592" s="37"/>
      <c r="AD592" s="37"/>
      <c r="AE592" s="37"/>
      <c r="AF592" s="37"/>
      <c r="AG592" s="37"/>
      <c r="AH592" s="37"/>
      <c r="AI592" s="37"/>
      <c r="AJ592" s="37"/>
      <c r="AK592" s="37"/>
      <c r="AL592" s="37"/>
      <c r="AM592" s="37"/>
      <c r="AN592" s="37"/>
      <c r="AO592" s="37"/>
      <c r="AP592" s="37"/>
      <c r="AQ592" s="37"/>
      <c r="AR592" s="37"/>
      <c r="AS592" s="37"/>
      <c r="AT592" s="37"/>
    </row>
    <row r="593" spans="1:46">
      <c r="A593" s="265"/>
      <c r="B593" s="37"/>
      <c r="C593" s="37"/>
      <c r="D593" s="37"/>
      <c r="E593" s="37"/>
      <c r="F593" s="37"/>
      <c r="G593" s="521"/>
      <c r="H593" s="521"/>
      <c r="I593" s="37"/>
      <c r="J593" s="37"/>
      <c r="K593" s="37"/>
      <c r="L593" s="37"/>
      <c r="M593" s="37"/>
      <c r="N593" s="37"/>
      <c r="O593" s="37"/>
      <c r="P593" s="37"/>
      <c r="Q593" s="572"/>
      <c r="R593" s="37"/>
      <c r="S593" s="37"/>
      <c r="T593" s="37"/>
      <c r="U593" s="37"/>
      <c r="V593" s="37"/>
      <c r="W593" s="37"/>
      <c r="X593" s="37"/>
      <c r="Y593" s="37"/>
      <c r="Z593" s="37"/>
      <c r="AA593" s="37"/>
      <c r="AB593" s="37"/>
      <c r="AC593" s="37"/>
      <c r="AD593" s="37"/>
      <c r="AE593" s="37"/>
      <c r="AF593" s="37"/>
      <c r="AG593" s="37"/>
      <c r="AH593" s="37"/>
      <c r="AI593" s="37"/>
      <c r="AJ593" s="37"/>
      <c r="AK593" s="37"/>
      <c r="AL593" s="37"/>
      <c r="AM593" s="37"/>
      <c r="AN593" s="37"/>
      <c r="AO593" s="37"/>
      <c r="AP593" s="37"/>
      <c r="AQ593" s="37"/>
      <c r="AR593" s="37"/>
      <c r="AS593" s="37"/>
      <c r="AT593" s="37"/>
    </row>
    <row r="594" spans="1:46">
      <c r="A594" s="265"/>
      <c r="B594" s="37"/>
      <c r="C594" s="37"/>
      <c r="D594" s="37"/>
      <c r="E594" s="37"/>
      <c r="F594" s="37"/>
      <c r="G594" s="521"/>
      <c r="H594" s="521"/>
      <c r="I594" s="37"/>
      <c r="J594" s="37"/>
      <c r="K594" s="37"/>
      <c r="L594" s="37"/>
      <c r="M594" s="37"/>
      <c r="N594" s="37"/>
      <c r="O594" s="37"/>
      <c r="P594" s="37"/>
      <c r="Q594" s="572"/>
      <c r="R594" s="37"/>
      <c r="S594" s="37"/>
      <c r="T594" s="37"/>
      <c r="U594" s="37"/>
      <c r="V594" s="37"/>
      <c r="W594" s="37"/>
      <c r="X594" s="37"/>
      <c r="Y594" s="37"/>
      <c r="Z594" s="37"/>
      <c r="AA594" s="37"/>
      <c r="AB594" s="37"/>
      <c r="AC594" s="37"/>
      <c r="AD594" s="37"/>
      <c r="AE594" s="37"/>
      <c r="AF594" s="37"/>
      <c r="AG594" s="37"/>
      <c r="AH594" s="37"/>
      <c r="AI594" s="37"/>
      <c r="AJ594" s="37"/>
      <c r="AK594" s="37"/>
      <c r="AL594" s="37"/>
      <c r="AM594" s="37"/>
      <c r="AN594" s="37"/>
      <c r="AO594" s="37"/>
      <c r="AP594" s="37"/>
      <c r="AQ594" s="37"/>
      <c r="AR594" s="37"/>
      <c r="AS594" s="37"/>
      <c r="AT594" s="37"/>
    </row>
    <row r="595" spans="1:46">
      <c r="A595" s="265"/>
      <c r="B595" s="37"/>
      <c r="C595" s="37"/>
      <c r="D595" s="37"/>
      <c r="E595" s="37"/>
      <c r="F595" s="37"/>
      <c r="G595" s="521"/>
      <c r="H595" s="521"/>
      <c r="I595" s="37"/>
      <c r="J595" s="37"/>
      <c r="K595" s="37"/>
      <c r="L595" s="37"/>
      <c r="M595" s="37"/>
      <c r="N595" s="37"/>
      <c r="O595" s="37"/>
      <c r="P595" s="37"/>
      <c r="Q595" s="572"/>
      <c r="R595" s="37"/>
      <c r="S595" s="37"/>
      <c r="T595" s="37"/>
      <c r="U595" s="37"/>
      <c r="V595" s="37"/>
      <c r="W595" s="37"/>
      <c r="X595" s="37"/>
      <c r="Y595" s="37"/>
      <c r="Z595" s="37"/>
      <c r="AA595" s="37"/>
      <c r="AB595" s="37"/>
      <c r="AC595" s="37"/>
      <c r="AD595" s="37"/>
      <c r="AE595" s="37"/>
      <c r="AF595" s="37"/>
      <c r="AG595" s="37"/>
      <c r="AH595" s="37"/>
      <c r="AI595" s="37"/>
      <c r="AJ595" s="37"/>
      <c r="AK595" s="37"/>
      <c r="AL595" s="37"/>
      <c r="AM595" s="37"/>
      <c r="AN595" s="37"/>
      <c r="AO595" s="37"/>
      <c r="AP595" s="37"/>
      <c r="AQ595" s="37"/>
      <c r="AR595" s="37"/>
      <c r="AS595" s="37"/>
      <c r="AT595" s="37"/>
    </row>
    <row r="596" spans="1:46">
      <c r="A596" s="265"/>
      <c r="B596" s="37"/>
      <c r="C596" s="37"/>
      <c r="D596" s="37"/>
      <c r="E596" s="37"/>
      <c r="F596" s="37"/>
      <c r="G596" s="521"/>
      <c r="H596" s="521"/>
      <c r="I596" s="37"/>
      <c r="J596" s="37"/>
      <c r="K596" s="37"/>
      <c r="L596" s="37"/>
      <c r="M596" s="37"/>
      <c r="N596" s="37"/>
      <c r="O596" s="37"/>
      <c r="P596" s="37"/>
      <c r="Q596" s="572"/>
      <c r="R596" s="37"/>
      <c r="S596" s="37"/>
      <c r="T596" s="37"/>
      <c r="U596" s="37"/>
      <c r="V596" s="37"/>
      <c r="W596" s="37"/>
      <c r="X596" s="37"/>
      <c r="Y596" s="37"/>
      <c r="Z596" s="37"/>
      <c r="AA596" s="37"/>
      <c r="AB596" s="37"/>
      <c r="AC596" s="37"/>
      <c r="AD596" s="37"/>
      <c r="AE596" s="37"/>
      <c r="AF596" s="37"/>
      <c r="AG596" s="37"/>
      <c r="AH596" s="37"/>
      <c r="AI596" s="37"/>
      <c r="AJ596" s="37"/>
      <c r="AK596" s="37"/>
      <c r="AL596" s="37"/>
      <c r="AM596" s="37"/>
      <c r="AN596" s="37"/>
      <c r="AO596" s="37"/>
      <c r="AP596" s="37"/>
      <c r="AQ596" s="37"/>
      <c r="AR596" s="37"/>
      <c r="AS596" s="37"/>
      <c r="AT596" s="37"/>
    </row>
    <row r="597" spans="1:46">
      <c r="A597" s="265"/>
      <c r="B597" s="37"/>
      <c r="C597" s="37"/>
      <c r="D597" s="37"/>
      <c r="E597" s="37"/>
      <c r="F597" s="37"/>
      <c r="G597" s="521"/>
      <c r="H597" s="521"/>
      <c r="I597" s="37"/>
      <c r="J597" s="37"/>
      <c r="K597" s="37"/>
      <c r="L597" s="37"/>
      <c r="M597" s="37"/>
      <c r="N597" s="37"/>
      <c r="O597" s="37"/>
      <c r="P597" s="37"/>
      <c r="Q597" s="572"/>
      <c r="R597" s="37"/>
      <c r="S597" s="37"/>
      <c r="T597" s="37"/>
      <c r="U597" s="37"/>
      <c r="V597" s="37"/>
      <c r="W597" s="37"/>
      <c r="X597" s="37"/>
      <c r="Y597" s="37"/>
      <c r="Z597" s="37"/>
      <c r="AA597" s="37"/>
      <c r="AB597" s="37"/>
      <c r="AC597" s="37"/>
      <c r="AD597" s="37"/>
      <c r="AE597" s="37"/>
      <c r="AF597" s="37"/>
      <c r="AG597" s="37"/>
      <c r="AH597" s="37"/>
      <c r="AI597" s="37"/>
      <c r="AJ597" s="37"/>
      <c r="AK597" s="37"/>
      <c r="AL597" s="37"/>
      <c r="AM597" s="37"/>
      <c r="AN597" s="37"/>
      <c r="AO597" s="37"/>
      <c r="AP597" s="37"/>
      <c r="AQ597" s="37"/>
      <c r="AR597" s="37"/>
      <c r="AS597" s="37"/>
      <c r="AT597" s="37"/>
    </row>
    <row r="598" spans="1:46">
      <c r="A598" s="265"/>
      <c r="B598" s="37"/>
      <c r="C598" s="37"/>
      <c r="D598" s="37"/>
      <c r="E598" s="37"/>
      <c r="F598" s="37"/>
      <c r="G598" s="521"/>
      <c r="H598" s="521"/>
      <c r="I598" s="37"/>
      <c r="J598" s="37"/>
      <c r="K598" s="37"/>
      <c r="L598" s="37"/>
      <c r="M598" s="37"/>
      <c r="N598" s="37"/>
      <c r="O598" s="37"/>
      <c r="P598" s="37"/>
      <c r="Q598" s="572"/>
      <c r="R598" s="37"/>
      <c r="S598" s="37"/>
      <c r="T598" s="37"/>
      <c r="U598" s="37"/>
      <c r="V598" s="37"/>
      <c r="W598" s="37"/>
      <c r="X598" s="37"/>
      <c r="Y598" s="37"/>
      <c r="Z598" s="37"/>
      <c r="AA598" s="37"/>
      <c r="AB598" s="37"/>
      <c r="AC598" s="37"/>
      <c r="AD598" s="37"/>
      <c r="AE598" s="37"/>
      <c r="AF598" s="37"/>
      <c r="AG598" s="37"/>
      <c r="AH598" s="37"/>
      <c r="AI598" s="37"/>
      <c r="AJ598" s="37"/>
      <c r="AK598" s="37"/>
      <c r="AL598" s="37"/>
      <c r="AM598" s="37"/>
      <c r="AN598" s="37"/>
      <c r="AO598" s="37"/>
      <c r="AP598" s="37"/>
      <c r="AQ598" s="37"/>
      <c r="AR598" s="37"/>
      <c r="AS598" s="37"/>
      <c r="AT598" s="37"/>
    </row>
    <row r="599" spans="1:46">
      <c r="A599" s="265"/>
      <c r="B599" s="37"/>
      <c r="C599" s="37"/>
      <c r="D599" s="37"/>
      <c r="E599" s="37"/>
      <c r="F599" s="37"/>
      <c r="G599" s="521"/>
      <c r="H599" s="521"/>
      <c r="I599" s="37"/>
      <c r="J599" s="37"/>
      <c r="K599" s="37"/>
      <c r="L599" s="37"/>
      <c r="M599" s="37"/>
      <c r="N599" s="37"/>
      <c r="O599" s="37"/>
      <c r="P599" s="37"/>
      <c r="Q599" s="572"/>
      <c r="R599" s="37"/>
      <c r="S599" s="37"/>
      <c r="T599" s="37"/>
      <c r="U599" s="37"/>
      <c r="V599" s="37"/>
      <c r="W599" s="37"/>
      <c r="X599" s="37"/>
      <c r="Y599" s="37"/>
      <c r="Z599" s="37"/>
      <c r="AA599" s="37"/>
      <c r="AB599" s="37"/>
      <c r="AC599" s="37"/>
      <c r="AD599" s="37"/>
      <c r="AE599" s="37"/>
      <c r="AF599" s="37"/>
      <c r="AG599" s="37"/>
      <c r="AH599" s="37"/>
      <c r="AI599" s="37"/>
      <c r="AJ599" s="37"/>
      <c r="AK599" s="37"/>
      <c r="AL599" s="37"/>
      <c r="AM599" s="37"/>
      <c r="AN599" s="37"/>
      <c r="AO599" s="37"/>
      <c r="AP599" s="37"/>
      <c r="AQ599" s="37"/>
      <c r="AR599" s="37"/>
      <c r="AS599" s="37"/>
      <c r="AT599" s="37"/>
    </row>
    <row r="600" spans="1:46">
      <c r="A600" s="265"/>
      <c r="B600" s="37"/>
      <c r="C600" s="37"/>
      <c r="D600" s="37"/>
      <c r="E600" s="37"/>
      <c r="F600" s="37"/>
      <c r="G600" s="521"/>
      <c r="H600" s="521"/>
      <c r="I600" s="37"/>
      <c r="J600" s="37"/>
      <c r="K600" s="37"/>
      <c r="L600" s="37"/>
      <c r="M600" s="37"/>
      <c r="N600" s="37"/>
      <c r="O600" s="37"/>
      <c r="P600" s="37"/>
      <c r="Q600" s="572"/>
      <c r="R600" s="37"/>
      <c r="S600" s="37"/>
      <c r="T600" s="37"/>
      <c r="U600" s="37"/>
      <c r="V600" s="37"/>
      <c r="W600" s="37"/>
      <c r="X600" s="37"/>
      <c r="Y600" s="37"/>
      <c r="Z600" s="37"/>
      <c r="AA600" s="37"/>
      <c r="AB600" s="37"/>
      <c r="AC600" s="37"/>
      <c r="AD600" s="37"/>
      <c r="AE600" s="37"/>
      <c r="AF600" s="37"/>
      <c r="AG600" s="37"/>
      <c r="AH600" s="37"/>
      <c r="AI600" s="37"/>
      <c r="AJ600" s="37"/>
      <c r="AK600" s="37"/>
      <c r="AL600" s="37"/>
      <c r="AM600" s="37"/>
      <c r="AN600" s="37"/>
      <c r="AO600" s="37"/>
      <c r="AP600" s="37"/>
      <c r="AQ600" s="37"/>
      <c r="AR600" s="37"/>
      <c r="AS600" s="37"/>
      <c r="AT600" s="37"/>
    </row>
    <row r="601" spans="1:46">
      <c r="A601" s="265"/>
      <c r="B601" s="37"/>
      <c r="C601" s="37"/>
      <c r="D601" s="37"/>
      <c r="E601" s="37"/>
      <c r="F601" s="37"/>
      <c r="G601" s="521"/>
      <c r="H601" s="521"/>
      <c r="I601" s="37"/>
      <c r="J601" s="37"/>
      <c r="K601" s="37"/>
      <c r="L601" s="37"/>
      <c r="M601" s="37"/>
      <c r="N601" s="37"/>
      <c r="O601" s="37"/>
      <c r="P601" s="37"/>
      <c r="Q601" s="572"/>
      <c r="R601" s="37"/>
      <c r="S601" s="37"/>
      <c r="T601" s="37"/>
      <c r="U601" s="37"/>
      <c r="V601" s="37"/>
      <c r="W601" s="37"/>
      <c r="X601" s="37"/>
      <c r="Y601" s="37"/>
      <c r="Z601" s="37"/>
      <c r="AA601" s="37"/>
      <c r="AB601" s="37"/>
      <c r="AC601" s="37"/>
      <c r="AD601" s="37"/>
      <c r="AE601" s="37"/>
      <c r="AF601" s="37"/>
      <c r="AG601" s="37"/>
      <c r="AH601" s="37"/>
      <c r="AI601" s="37"/>
      <c r="AJ601" s="37"/>
      <c r="AK601" s="37"/>
      <c r="AL601" s="37"/>
      <c r="AM601" s="37"/>
      <c r="AN601" s="37"/>
      <c r="AO601" s="37"/>
      <c r="AP601" s="37"/>
      <c r="AQ601" s="37"/>
      <c r="AR601" s="37"/>
      <c r="AS601" s="37"/>
      <c r="AT601" s="37"/>
    </row>
    <row r="602" spans="1:46">
      <c r="A602" s="265"/>
      <c r="B602" s="37"/>
      <c r="C602" s="37"/>
      <c r="D602" s="37"/>
      <c r="E602" s="37"/>
      <c r="F602" s="37"/>
      <c r="G602" s="521"/>
      <c r="H602" s="521"/>
      <c r="I602" s="37"/>
      <c r="J602" s="37"/>
      <c r="K602" s="37"/>
      <c r="L602" s="37"/>
      <c r="M602" s="37"/>
      <c r="N602" s="37"/>
      <c r="O602" s="37"/>
      <c r="P602" s="37"/>
      <c r="Q602" s="572"/>
      <c r="R602" s="37"/>
      <c r="S602" s="37"/>
      <c r="T602" s="37"/>
      <c r="U602" s="37"/>
      <c r="V602" s="37"/>
      <c r="W602" s="37"/>
      <c r="X602" s="37"/>
      <c r="Y602" s="37"/>
      <c r="Z602" s="37"/>
      <c r="AA602" s="37"/>
      <c r="AB602" s="37"/>
      <c r="AC602" s="37"/>
      <c r="AD602" s="37"/>
      <c r="AE602" s="37"/>
      <c r="AF602" s="37"/>
      <c r="AG602" s="37"/>
      <c r="AH602" s="37"/>
      <c r="AI602" s="37"/>
      <c r="AJ602" s="37"/>
      <c r="AK602" s="37"/>
      <c r="AL602" s="37"/>
      <c r="AM602" s="37"/>
      <c r="AN602" s="37"/>
      <c r="AO602" s="37"/>
      <c r="AP602" s="37"/>
      <c r="AQ602" s="37"/>
      <c r="AR602" s="37"/>
      <c r="AS602" s="37"/>
      <c r="AT602" s="37"/>
    </row>
    <row r="603" spans="1:46">
      <c r="A603" s="265"/>
      <c r="B603" s="37"/>
      <c r="C603" s="37"/>
      <c r="D603" s="37"/>
      <c r="E603" s="37"/>
      <c r="F603" s="37"/>
      <c r="G603" s="521"/>
      <c r="H603" s="521"/>
      <c r="I603" s="37"/>
      <c r="J603" s="37"/>
      <c r="K603" s="37"/>
      <c r="L603" s="37"/>
      <c r="M603" s="37"/>
      <c r="N603" s="37"/>
      <c r="O603" s="37"/>
      <c r="P603" s="37"/>
      <c r="Q603" s="572"/>
      <c r="R603" s="37"/>
      <c r="S603" s="37"/>
      <c r="T603" s="37"/>
      <c r="U603" s="37"/>
      <c r="V603" s="37"/>
      <c r="W603" s="37"/>
      <c r="X603" s="37"/>
      <c r="Y603" s="37"/>
      <c r="Z603" s="37"/>
      <c r="AA603" s="37"/>
      <c r="AB603" s="37"/>
      <c r="AC603" s="37"/>
      <c r="AD603" s="37"/>
      <c r="AE603" s="37"/>
      <c r="AF603" s="37"/>
      <c r="AG603" s="37"/>
      <c r="AH603" s="37"/>
      <c r="AI603" s="37"/>
      <c r="AJ603" s="37"/>
      <c r="AK603" s="37"/>
      <c r="AL603" s="37"/>
      <c r="AM603" s="37"/>
      <c r="AN603" s="37"/>
      <c r="AO603" s="37"/>
      <c r="AP603" s="37"/>
      <c r="AQ603" s="37"/>
      <c r="AR603" s="37"/>
      <c r="AS603" s="37"/>
      <c r="AT603" s="37"/>
    </row>
    <row r="604" spans="1:46">
      <c r="A604" s="265"/>
      <c r="B604" s="37"/>
      <c r="C604" s="37"/>
      <c r="D604" s="37"/>
      <c r="E604" s="37"/>
      <c r="F604" s="37"/>
      <c r="G604" s="521"/>
      <c r="H604" s="521"/>
      <c r="I604" s="37"/>
      <c r="J604" s="37"/>
      <c r="K604" s="37"/>
      <c r="L604" s="37"/>
      <c r="M604" s="37"/>
      <c r="N604" s="37"/>
      <c r="O604" s="37"/>
      <c r="P604" s="37"/>
      <c r="Q604" s="572"/>
      <c r="R604" s="37"/>
      <c r="S604" s="37"/>
      <c r="T604" s="37"/>
      <c r="U604" s="37"/>
      <c r="V604" s="37"/>
      <c r="W604" s="37"/>
      <c r="X604" s="37"/>
      <c r="Y604" s="37"/>
      <c r="Z604" s="37"/>
      <c r="AA604" s="37"/>
      <c r="AB604" s="37"/>
      <c r="AC604" s="37"/>
      <c r="AD604" s="37"/>
      <c r="AE604" s="37"/>
      <c r="AF604" s="37"/>
      <c r="AG604" s="37"/>
      <c r="AH604" s="37"/>
      <c r="AI604" s="37"/>
      <c r="AJ604" s="37"/>
      <c r="AK604" s="37"/>
      <c r="AL604" s="37"/>
      <c r="AM604" s="37"/>
      <c r="AN604" s="37"/>
      <c r="AO604" s="37"/>
      <c r="AP604" s="37"/>
      <c r="AQ604" s="37"/>
      <c r="AR604" s="37"/>
      <c r="AS604" s="37"/>
      <c r="AT604" s="37"/>
    </row>
    <row r="605" spans="1:46">
      <c r="A605" s="265"/>
      <c r="B605" s="37"/>
      <c r="C605" s="37"/>
      <c r="D605" s="37"/>
      <c r="E605" s="37"/>
      <c r="F605" s="37"/>
      <c r="G605" s="521"/>
      <c r="H605" s="521"/>
      <c r="I605" s="37"/>
      <c r="J605" s="37"/>
      <c r="K605" s="37"/>
      <c r="L605" s="37"/>
      <c r="M605" s="37"/>
      <c r="N605" s="37"/>
      <c r="O605" s="37"/>
      <c r="P605" s="37"/>
      <c r="Q605" s="572"/>
      <c r="R605" s="37"/>
      <c r="S605" s="37"/>
      <c r="T605" s="37"/>
      <c r="U605" s="37"/>
      <c r="V605" s="37"/>
      <c r="W605" s="37"/>
      <c r="X605" s="37"/>
      <c r="Y605" s="37"/>
      <c r="Z605" s="37"/>
      <c r="AA605" s="37"/>
      <c r="AB605" s="37"/>
      <c r="AC605" s="37"/>
      <c r="AD605" s="37"/>
      <c r="AE605" s="37"/>
      <c r="AF605" s="37"/>
      <c r="AG605" s="37"/>
      <c r="AH605" s="37"/>
      <c r="AI605" s="37"/>
      <c r="AJ605" s="37"/>
      <c r="AK605" s="37"/>
      <c r="AL605" s="37"/>
      <c r="AM605" s="37"/>
      <c r="AN605" s="37"/>
      <c r="AO605" s="37"/>
      <c r="AP605" s="37"/>
      <c r="AQ605" s="37"/>
      <c r="AR605" s="37"/>
      <c r="AS605" s="37"/>
      <c r="AT605" s="37"/>
    </row>
    <row r="606" spans="1:46">
      <c r="A606" s="265"/>
      <c r="B606" s="37"/>
      <c r="C606" s="37"/>
      <c r="D606" s="37"/>
      <c r="E606" s="37"/>
      <c r="F606" s="37"/>
      <c r="G606" s="521"/>
      <c r="H606" s="521"/>
      <c r="I606" s="37"/>
      <c r="J606" s="37"/>
      <c r="K606" s="37"/>
      <c r="L606" s="37"/>
      <c r="M606" s="37"/>
      <c r="N606" s="37"/>
      <c r="O606" s="37"/>
      <c r="P606" s="37"/>
      <c r="Q606" s="572"/>
      <c r="R606" s="37"/>
      <c r="S606" s="37"/>
      <c r="T606" s="37"/>
      <c r="U606" s="37"/>
      <c r="V606" s="37"/>
      <c r="W606" s="37"/>
      <c r="X606" s="37"/>
      <c r="Y606" s="37"/>
      <c r="Z606" s="37"/>
      <c r="AA606" s="37"/>
      <c r="AB606" s="37"/>
      <c r="AC606" s="37"/>
      <c r="AD606" s="37"/>
      <c r="AE606" s="37"/>
      <c r="AF606" s="37"/>
      <c r="AG606" s="37"/>
      <c r="AH606" s="37"/>
      <c r="AI606" s="37"/>
      <c r="AJ606" s="37"/>
      <c r="AK606" s="37"/>
      <c r="AL606" s="37"/>
      <c r="AM606" s="37"/>
      <c r="AN606" s="37"/>
      <c r="AO606" s="37"/>
      <c r="AP606" s="37"/>
      <c r="AQ606" s="37"/>
      <c r="AR606" s="37"/>
      <c r="AS606" s="37"/>
      <c r="AT606" s="37"/>
    </row>
    <row r="607" spans="1:46">
      <c r="A607" s="265"/>
      <c r="B607" s="37"/>
      <c r="C607" s="37"/>
      <c r="D607" s="37"/>
      <c r="E607" s="37"/>
      <c r="F607" s="37"/>
      <c r="G607" s="521"/>
      <c r="H607" s="521"/>
      <c r="I607" s="37"/>
      <c r="J607" s="37"/>
      <c r="K607" s="37"/>
      <c r="L607" s="37"/>
      <c r="M607" s="37"/>
      <c r="N607" s="37"/>
      <c r="O607" s="37"/>
      <c r="P607" s="37"/>
      <c r="Q607" s="572"/>
      <c r="R607" s="37"/>
      <c r="S607" s="37"/>
      <c r="T607" s="37"/>
      <c r="U607" s="37"/>
      <c r="V607" s="37"/>
      <c r="W607" s="37"/>
      <c r="X607" s="37"/>
      <c r="Y607" s="37"/>
      <c r="Z607" s="37"/>
      <c r="AA607" s="37"/>
      <c r="AB607" s="37"/>
      <c r="AC607" s="37"/>
      <c r="AD607" s="37"/>
      <c r="AE607" s="37"/>
      <c r="AF607" s="37"/>
      <c r="AG607" s="37"/>
      <c r="AH607" s="37"/>
      <c r="AI607" s="37"/>
      <c r="AJ607" s="37"/>
      <c r="AK607" s="37"/>
      <c r="AL607" s="37"/>
      <c r="AM607" s="37"/>
      <c r="AN607" s="37"/>
      <c r="AO607" s="37"/>
      <c r="AP607" s="37"/>
      <c r="AQ607" s="37"/>
      <c r="AR607" s="37"/>
      <c r="AS607" s="37"/>
      <c r="AT607" s="37"/>
    </row>
    <row r="608" spans="1:46">
      <c r="A608" s="265"/>
      <c r="B608" s="37"/>
      <c r="C608" s="37"/>
      <c r="D608" s="37"/>
      <c r="E608" s="37"/>
      <c r="F608" s="37"/>
      <c r="G608" s="521"/>
      <c r="H608" s="521"/>
      <c r="I608" s="37"/>
      <c r="J608" s="37"/>
      <c r="K608" s="37"/>
      <c r="L608" s="37"/>
      <c r="M608" s="37"/>
      <c r="N608" s="37"/>
      <c r="O608" s="37"/>
      <c r="P608" s="37"/>
      <c r="Q608" s="572"/>
      <c r="R608" s="37"/>
      <c r="S608" s="37"/>
      <c r="T608" s="37"/>
      <c r="U608" s="37"/>
      <c r="V608" s="37"/>
      <c r="W608" s="37"/>
      <c r="X608" s="37"/>
      <c r="Y608" s="37"/>
      <c r="Z608" s="37"/>
      <c r="AA608" s="37"/>
      <c r="AB608" s="37"/>
      <c r="AC608" s="37"/>
      <c r="AD608" s="37"/>
      <c r="AE608" s="37"/>
      <c r="AF608" s="37"/>
      <c r="AG608" s="37"/>
      <c r="AH608" s="37"/>
      <c r="AI608" s="37"/>
      <c r="AJ608" s="37"/>
      <c r="AK608" s="37"/>
      <c r="AL608" s="37"/>
      <c r="AM608" s="37"/>
      <c r="AN608" s="37"/>
      <c r="AO608" s="37"/>
      <c r="AP608" s="37"/>
      <c r="AQ608" s="37"/>
      <c r="AR608" s="37"/>
      <c r="AS608" s="37"/>
      <c r="AT608" s="37"/>
    </row>
    <row r="609" spans="1:46">
      <c r="A609" s="265"/>
      <c r="B609" s="37"/>
      <c r="C609" s="37"/>
      <c r="D609" s="37"/>
      <c r="E609" s="37"/>
      <c r="F609" s="37"/>
      <c r="G609" s="521"/>
      <c r="H609" s="521"/>
      <c r="I609" s="37"/>
      <c r="J609" s="37"/>
      <c r="K609" s="37"/>
      <c r="L609" s="37"/>
      <c r="M609" s="37"/>
      <c r="N609" s="37"/>
      <c r="O609" s="37"/>
      <c r="P609" s="37"/>
      <c r="Q609" s="572"/>
      <c r="R609" s="37"/>
      <c r="S609" s="37"/>
      <c r="T609" s="37"/>
      <c r="U609" s="37"/>
      <c r="V609" s="37"/>
      <c r="W609" s="37"/>
      <c r="X609" s="37"/>
      <c r="Y609" s="37"/>
      <c r="Z609" s="37"/>
      <c r="AA609" s="37"/>
      <c r="AB609" s="37"/>
      <c r="AC609" s="37"/>
      <c r="AD609" s="37"/>
      <c r="AE609" s="37"/>
      <c r="AF609" s="37"/>
      <c r="AG609" s="37"/>
      <c r="AH609" s="37"/>
      <c r="AI609" s="37"/>
      <c r="AJ609" s="37"/>
      <c r="AK609" s="37"/>
      <c r="AL609" s="37"/>
      <c r="AM609" s="37"/>
      <c r="AN609" s="37"/>
      <c r="AO609" s="37"/>
      <c r="AP609" s="37"/>
      <c r="AQ609" s="37"/>
      <c r="AR609" s="37"/>
      <c r="AS609" s="37"/>
      <c r="AT609" s="37"/>
    </row>
    <row r="610" spans="1:46">
      <c r="A610" s="265"/>
      <c r="B610" s="37"/>
      <c r="C610" s="37"/>
      <c r="D610" s="37"/>
      <c r="E610" s="37"/>
      <c r="F610" s="37"/>
      <c r="G610" s="521"/>
      <c r="H610" s="521"/>
      <c r="I610" s="37"/>
      <c r="J610" s="37"/>
      <c r="K610" s="37"/>
      <c r="L610" s="37"/>
      <c r="M610" s="37"/>
      <c r="N610" s="37"/>
      <c r="O610" s="37"/>
      <c r="P610" s="37"/>
      <c r="Q610" s="572"/>
      <c r="R610" s="37"/>
      <c r="S610" s="37"/>
      <c r="T610" s="37"/>
      <c r="U610" s="37"/>
      <c r="V610" s="37"/>
      <c r="W610" s="37"/>
      <c r="X610" s="37"/>
      <c r="Y610" s="37"/>
      <c r="Z610" s="37"/>
      <c r="AA610" s="37"/>
      <c r="AB610" s="37"/>
      <c r="AC610" s="37"/>
      <c r="AD610" s="37"/>
      <c r="AE610" s="37"/>
      <c r="AF610" s="37"/>
      <c r="AG610" s="37"/>
      <c r="AH610" s="37"/>
      <c r="AI610" s="37"/>
      <c r="AJ610" s="37"/>
      <c r="AK610" s="37"/>
      <c r="AL610" s="37"/>
      <c r="AM610" s="37"/>
      <c r="AN610" s="37"/>
      <c r="AO610" s="37"/>
      <c r="AP610" s="37"/>
      <c r="AQ610" s="37"/>
      <c r="AR610" s="37"/>
      <c r="AS610" s="37"/>
      <c r="AT610" s="37"/>
    </row>
    <row r="611" spans="1:46">
      <c r="A611" s="265"/>
      <c r="B611" s="37"/>
      <c r="C611" s="37"/>
      <c r="D611" s="37"/>
      <c r="E611" s="37"/>
      <c r="F611" s="37"/>
      <c r="G611" s="521"/>
      <c r="H611" s="521"/>
      <c r="I611" s="37"/>
      <c r="J611" s="37"/>
      <c r="K611" s="37"/>
      <c r="L611" s="37"/>
      <c r="M611" s="37"/>
      <c r="N611" s="37"/>
      <c r="O611" s="37"/>
      <c r="P611" s="37"/>
      <c r="Q611" s="572"/>
      <c r="R611" s="37"/>
      <c r="S611" s="37"/>
      <c r="T611" s="37"/>
      <c r="U611" s="37"/>
      <c r="V611" s="37"/>
      <c r="W611" s="37"/>
      <c r="X611" s="37"/>
      <c r="Y611" s="37"/>
      <c r="Z611" s="37"/>
      <c r="AA611" s="37"/>
      <c r="AB611" s="37"/>
      <c r="AC611" s="37"/>
      <c r="AD611" s="37"/>
      <c r="AE611" s="37"/>
      <c r="AF611" s="37"/>
      <c r="AG611" s="37"/>
      <c r="AH611" s="37"/>
      <c r="AI611" s="37"/>
      <c r="AJ611" s="37"/>
      <c r="AK611" s="37"/>
      <c r="AL611" s="37"/>
      <c r="AM611" s="37"/>
      <c r="AN611" s="37"/>
      <c r="AO611" s="37"/>
      <c r="AP611" s="37"/>
      <c r="AQ611" s="37"/>
      <c r="AR611" s="37"/>
      <c r="AS611" s="37"/>
      <c r="AT611" s="37"/>
    </row>
    <row r="612" spans="1:46">
      <c r="A612" s="265"/>
      <c r="B612" s="37"/>
      <c r="C612" s="37"/>
      <c r="D612" s="37"/>
      <c r="E612" s="37"/>
      <c r="F612" s="37"/>
      <c r="G612" s="521"/>
      <c r="H612" s="521"/>
      <c r="I612" s="37"/>
      <c r="J612" s="37"/>
      <c r="K612" s="37"/>
      <c r="L612" s="37"/>
      <c r="M612" s="37"/>
      <c r="N612" s="37"/>
      <c r="O612" s="37"/>
      <c r="P612" s="37"/>
      <c r="Q612" s="572"/>
      <c r="R612" s="37"/>
      <c r="S612" s="37"/>
      <c r="T612" s="37"/>
      <c r="U612" s="37"/>
      <c r="V612" s="37"/>
      <c r="W612" s="37"/>
      <c r="X612" s="37"/>
      <c r="Y612" s="37"/>
      <c r="Z612" s="37"/>
      <c r="AA612" s="37"/>
      <c r="AB612" s="37"/>
      <c r="AC612" s="37"/>
      <c r="AD612" s="37"/>
      <c r="AE612" s="37"/>
      <c r="AF612" s="37"/>
      <c r="AG612" s="37"/>
      <c r="AH612" s="37"/>
      <c r="AI612" s="37"/>
      <c r="AJ612" s="37"/>
      <c r="AK612" s="37"/>
      <c r="AL612" s="37"/>
      <c r="AM612" s="37"/>
      <c r="AN612" s="37"/>
      <c r="AO612" s="37"/>
      <c r="AP612" s="37"/>
      <c r="AQ612" s="37"/>
      <c r="AR612" s="37"/>
      <c r="AS612" s="37"/>
      <c r="AT612" s="37"/>
    </row>
    <row r="613" spans="1:46">
      <c r="A613" s="265"/>
      <c r="B613" s="37"/>
      <c r="C613" s="37"/>
      <c r="D613" s="37"/>
      <c r="E613" s="37"/>
      <c r="F613" s="37"/>
      <c r="G613" s="521"/>
      <c r="H613" s="521"/>
      <c r="I613" s="37"/>
      <c r="J613" s="37"/>
      <c r="K613" s="37"/>
      <c r="L613" s="37"/>
      <c r="M613" s="37"/>
      <c r="N613" s="37"/>
      <c r="O613" s="37"/>
      <c r="P613" s="37"/>
      <c r="Q613" s="572"/>
      <c r="R613" s="37"/>
      <c r="S613" s="37"/>
      <c r="T613" s="37"/>
      <c r="U613" s="37"/>
      <c r="V613" s="37"/>
      <c r="W613" s="37"/>
      <c r="X613" s="37"/>
      <c r="Y613" s="37"/>
      <c r="Z613" s="37"/>
      <c r="AA613" s="37"/>
      <c r="AB613" s="37"/>
      <c r="AC613" s="37"/>
      <c r="AD613" s="37"/>
      <c r="AE613" s="37"/>
      <c r="AF613" s="37"/>
      <c r="AG613" s="37"/>
      <c r="AH613" s="37"/>
      <c r="AI613" s="37"/>
      <c r="AJ613" s="37"/>
      <c r="AK613" s="37"/>
      <c r="AL613" s="37"/>
      <c r="AM613" s="37"/>
      <c r="AN613" s="37"/>
      <c r="AO613" s="37"/>
      <c r="AP613" s="37"/>
      <c r="AQ613" s="37"/>
      <c r="AR613" s="37"/>
      <c r="AS613" s="37"/>
      <c r="AT613" s="37"/>
    </row>
    <row r="614" spans="1:46">
      <c r="A614" s="265"/>
      <c r="B614" s="37"/>
      <c r="C614" s="37"/>
      <c r="D614" s="37"/>
      <c r="E614" s="37"/>
      <c r="F614" s="37"/>
      <c r="G614" s="521"/>
      <c r="H614" s="521"/>
      <c r="I614" s="37"/>
      <c r="J614" s="37"/>
      <c r="K614" s="37"/>
      <c r="L614" s="37"/>
      <c r="M614" s="37"/>
      <c r="N614" s="37"/>
      <c r="O614" s="37"/>
      <c r="P614" s="37"/>
      <c r="Q614" s="572"/>
      <c r="R614" s="37"/>
      <c r="S614" s="37"/>
      <c r="T614" s="37"/>
      <c r="U614" s="37"/>
      <c r="V614" s="37"/>
      <c r="W614" s="37"/>
      <c r="X614" s="37"/>
      <c r="Y614" s="37"/>
      <c r="Z614" s="37"/>
      <c r="AA614" s="37"/>
      <c r="AB614" s="37"/>
      <c r="AC614" s="37"/>
      <c r="AD614" s="37"/>
      <c r="AE614" s="37"/>
      <c r="AF614" s="37"/>
      <c r="AG614" s="37"/>
      <c r="AH614" s="37"/>
      <c r="AI614" s="37"/>
      <c r="AJ614" s="37"/>
      <c r="AK614" s="37"/>
      <c r="AL614" s="37"/>
      <c r="AM614" s="37"/>
      <c r="AN614" s="37"/>
      <c r="AO614" s="37"/>
      <c r="AP614" s="37"/>
      <c r="AQ614" s="37"/>
      <c r="AR614" s="37"/>
      <c r="AS614" s="37"/>
      <c r="AT614" s="37"/>
    </row>
  </sheetData>
  <autoFilter ref="A1:T572" xr:uid="{00000000-0009-0000-0000-000015000000}"/>
  <phoneticPr fontId="163" type="noConversion"/>
  <dataValidations count="2">
    <dataValidation type="date" errorStyle="warning" allowBlank="1" showErrorMessage="1" promptTitle="提示" prompt="请输入介于7月1日和7月31日之间的日期。" sqref="I1" xr:uid="{00000000-0002-0000-1500-000000000000}">
      <formula1>44378</formula1>
      <formula2>44378</formula2>
    </dataValidation>
    <dataValidation type="date" errorStyle="warning" allowBlank="1" showErrorMessage="1" promptTitle="提示" prompt="请输入介于7月1日和8月31日之间的日期。" sqref="J1" xr:uid="{00000000-0002-0000-1500-000001000000}">
      <formula1>44378</formula1>
      <formula2>44378</formula2>
    </dataValidation>
  </dataValidations>
  <pageMargins left="0.7" right="0.7" top="0.75" bottom="0.75" header="0.3" footer="0.3"/>
  <ignoredErrors>
    <ignoredError sqref="D197:D199 D207" numberStoredAsText="1"/>
  </ignoredErrors>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AU611"/>
  <sheetViews>
    <sheetView workbookViewId="0">
      <pane ySplit="1" topLeftCell="A2" activePane="bottomLeft" state="frozen"/>
      <selection pane="bottomLeft"/>
    </sheetView>
  </sheetViews>
  <sheetFormatPr baseColWidth="10" defaultRowHeight="16"/>
  <cols>
    <col min="1" max="1" width="11.5" customWidth="1"/>
    <col min="2" max="2" width="10" customWidth="1"/>
    <col min="3" max="3" width="10.33203125" customWidth="1"/>
    <col min="4" max="4" width="8"/>
    <col min="5" max="6" width="6.5" customWidth="1"/>
    <col min="7" max="7" width="25.83203125" customWidth="1"/>
    <col min="8" max="8" width="8.83203125" customWidth="1"/>
    <col min="9" max="9" width="9.6640625" customWidth="1"/>
    <col min="10" max="11" width="8.6640625" customWidth="1"/>
    <col min="12" max="12" width="8"/>
    <col min="13" max="13" width="9.1640625" customWidth="1"/>
    <col min="14" max="14" width="8"/>
    <col min="15" max="15" width="10" customWidth="1"/>
    <col min="16" max="16" width="17.6640625" customWidth="1"/>
    <col min="17" max="17" width="9.5" customWidth="1"/>
    <col min="18" max="47" width="8"/>
  </cols>
  <sheetData>
    <row r="1" spans="1:47" ht="51" customHeight="1">
      <c r="A1" s="496" t="s">
        <v>121</v>
      </c>
      <c r="B1" s="497" t="s">
        <v>2222</v>
      </c>
      <c r="C1" s="497" t="s">
        <v>2868</v>
      </c>
      <c r="D1" s="498" t="s">
        <v>2223</v>
      </c>
      <c r="E1" s="499" t="s">
        <v>124</v>
      </c>
      <c r="F1" s="499" t="s">
        <v>125</v>
      </c>
      <c r="G1" s="499" t="s">
        <v>126</v>
      </c>
      <c r="H1" s="501" t="s">
        <v>127</v>
      </c>
      <c r="I1" s="501" t="s">
        <v>128</v>
      </c>
      <c r="J1" s="499" t="s">
        <v>129</v>
      </c>
      <c r="K1" s="502" t="s">
        <v>131</v>
      </c>
      <c r="L1" s="499" t="s">
        <v>130</v>
      </c>
      <c r="M1" s="499" t="s">
        <v>2869</v>
      </c>
      <c r="N1" s="84"/>
      <c r="O1" s="498" t="s">
        <v>2224</v>
      </c>
      <c r="P1" s="499" t="s">
        <v>31</v>
      </c>
      <c r="Q1" s="502" t="s">
        <v>133</v>
      </c>
      <c r="R1" s="501" t="s">
        <v>134</v>
      </c>
      <c r="S1" s="499" t="s">
        <v>135</v>
      </c>
      <c r="T1" s="503" t="s">
        <v>136</v>
      </c>
      <c r="U1" s="503" t="s">
        <v>137</v>
      </c>
      <c r="V1" s="115"/>
      <c r="W1" s="115"/>
      <c r="X1" s="115"/>
      <c r="Y1" s="115"/>
      <c r="Z1" s="115"/>
      <c r="AA1" s="115"/>
      <c r="AB1" s="115"/>
      <c r="AC1" s="115"/>
      <c r="AD1" s="115"/>
      <c r="AE1" s="115"/>
      <c r="AF1" s="115"/>
      <c r="AG1" s="115"/>
      <c r="AH1" s="115"/>
      <c r="AI1" s="115"/>
      <c r="AJ1" s="486"/>
      <c r="AK1" s="486"/>
      <c r="AL1" s="486"/>
      <c r="AM1" s="84"/>
      <c r="AN1" s="84"/>
      <c r="AO1" s="84"/>
      <c r="AP1" s="84"/>
      <c r="AQ1" s="84"/>
      <c r="AR1" s="84"/>
      <c r="AS1" s="84"/>
      <c r="AT1" s="84"/>
      <c r="AU1" s="84"/>
    </row>
    <row r="2" spans="1:47">
      <c r="A2" s="265">
        <v>44181</v>
      </c>
      <c r="B2" s="278" t="s">
        <v>154</v>
      </c>
      <c r="C2" s="37">
        <v>880509372</v>
      </c>
      <c r="D2" s="504" t="s">
        <v>2870</v>
      </c>
      <c r="E2" s="278" t="s">
        <v>139</v>
      </c>
      <c r="F2" s="278" t="s">
        <v>140</v>
      </c>
      <c r="G2" s="37"/>
      <c r="H2" s="37"/>
      <c r="I2" s="265">
        <v>44181</v>
      </c>
      <c r="J2" s="37"/>
      <c r="K2" s="37"/>
      <c r="L2" s="278" t="s">
        <v>2871</v>
      </c>
      <c r="M2" s="37">
        <v>74970</v>
      </c>
      <c r="N2" s="84"/>
      <c r="O2" s="278" t="s">
        <v>37</v>
      </c>
      <c r="P2" s="278" t="s">
        <v>2872</v>
      </c>
      <c r="Q2" s="37"/>
      <c r="R2" s="37"/>
      <c r="S2" s="37"/>
      <c r="T2" s="37"/>
      <c r="U2" s="37"/>
      <c r="V2" s="37"/>
      <c r="W2" s="37"/>
      <c r="X2" s="37"/>
      <c r="Y2" s="37"/>
      <c r="Z2" s="37"/>
      <c r="AA2" s="37"/>
      <c r="AB2" s="37"/>
      <c r="AC2" s="37"/>
      <c r="AD2" s="37"/>
      <c r="AE2" s="37"/>
      <c r="AF2" s="37"/>
      <c r="AG2" s="37"/>
      <c r="AH2" s="37"/>
      <c r="AI2" s="37"/>
      <c r="AJ2" s="37"/>
      <c r="AK2" s="37"/>
      <c r="AL2" s="37"/>
      <c r="AM2" s="84"/>
      <c r="AN2" s="84"/>
      <c r="AO2" s="84"/>
      <c r="AP2" s="84"/>
      <c r="AQ2" s="84"/>
      <c r="AR2" s="84"/>
      <c r="AS2" s="84"/>
      <c r="AT2" s="84"/>
      <c r="AU2" s="84"/>
    </row>
    <row r="3" spans="1:47">
      <c r="A3" s="265">
        <v>44195</v>
      </c>
      <c r="B3" s="285" t="s">
        <v>178</v>
      </c>
      <c r="C3" s="285">
        <v>882933822</v>
      </c>
      <c r="D3" s="37"/>
      <c r="E3" s="278" t="s">
        <v>152</v>
      </c>
      <c r="F3" s="278" t="s">
        <v>140</v>
      </c>
      <c r="G3" s="278" t="s">
        <v>287</v>
      </c>
      <c r="H3" s="37"/>
      <c r="I3" s="265">
        <v>44195</v>
      </c>
      <c r="J3" s="37"/>
      <c r="K3" s="37"/>
      <c r="L3" s="278" t="s">
        <v>287</v>
      </c>
      <c r="M3" s="285">
        <v>72000</v>
      </c>
      <c r="N3" s="84"/>
      <c r="O3" s="37"/>
      <c r="P3" s="37"/>
      <c r="Q3" s="37"/>
      <c r="R3" s="37"/>
      <c r="S3" s="37"/>
      <c r="T3" s="37"/>
      <c r="U3" s="37"/>
      <c r="V3" s="37"/>
      <c r="W3" s="37"/>
      <c r="X3" s="37"/>
      <c r="Y3" s="37"/>
      <c r="Z3" s="37"/>
      <c r="AA3" s="37"/>
      <c r="AB3" s="37"/>
      <c r="AC3" s="37"/>
      <c r="AD3" s="37"/>
      <c r="AE3" s="37"/>
      <c r="AF3" s="37"/>
      <c r="AG3" s="37"/>
      <c r="AH3" s="37"/>
      <c r="AI3" s="37"/>
      <c r="AJ3" s="37"/>
      <c r="AK3" s="37"/>
      <c r="AL3" s="37"/>
      <c r="AM3" s="84"/>
      <c r="AN3" s="84"/>
      <c r="AO3" s="84"/>
      <c r="AP3" s="84"/>
      <c r="AQ3" s="84"/>
      <c r="AR3" s="84"/>
      <c r="AS3" s="84"/>
      <c r="AT3" s="84"/>
      <c r="AU3" s="84"/>
    </row>
    <row r="4" spans="1:47">
      <c r="A4" s="265">
        <v>44182</v>
      </c>
      <c r="B4" s="278" t="s">
        <v>194</v>
      </c>
      <c r="C4" s="504" t="s">
        <v>2873</v>
      </c>
      <c r="D4" s="515" t="s">
        <v>2874</v>
      </c>
      <c r="E4" s="278" t="s">
        <v>152</v>
      </c>
      <c r="F4" s="278" t="s">
        <v>140</v>
      </c>
      <c r="G4" s="278" t="s">
        <v>200</v>
      </c>
      <c r="H4" s="265">
        <v>44181</v>
      </c>
      <c r="I4" s="265">
        <v>44182</v>
      </c>
      <c r="J4" s="37"/>
      <c r="K4" s="37"/>
      <c r="L4" s="278" t="s">
        <v>200</v>
      </c>
      <c r="M4" s="37">
        <v>65227.68</v>
      </c>
      <c r="N4" s="84"/>
      <c r="O4" s="37"/>
      <c r="P4" s="278" t="s">
        <v>2875</v>
      </c>
      <c r="Q4" s="37"/>
      <c r="R4" s="37"/>
      <c r="S4" s="37"/>
      <c r="T4" s="37"/>
      <c r="U4" s="37"/>
      <c r="V4" s="37"/>
      <c r="W4" s="37"/>
      <c r="X4" s="37"/>
      <c r="Y4" s="37"/>
      <c r="Z4" s="37"/>
      <c r="AA4" s="37"/>
      <c r="AB4" s="37"/>
      <c r="AC4" s="37"/>
      <c r="AD4" s="37"/>
      <c r="AE4" s="37"/>
      <c r="AF4" s="37"/>
      <c r="AG4" s="37"/>
      <c r="AH4" s="37"/>
      <c r="AI4" s="37"/>
      <c r="AJ4" s="37"/>
      <c r="AK4" s="37"/>
      <c r="AL4" s="37"/>
      <c r="AM4" s="84"/>
      <c r="AN4" s="84"/>
      <c r="AO4" s="84"/>
      <c r="AP4" s="84"/>
      <c r="AQ4" s="84"/>
      <c r="AR4" s="84"/>
      <c r="AS4" s="84"/>
      <c r="AT4" s="84"/>
      <c r="AU4" s="84"/>
    </row>
    <row r="5" spans="1:47">
      <c r="A5" s="265">
        <v>44193</v>
      </c>
      <c r="B5" s="278" t="s">
        <v>194</v>
      </c>
      <c r="C5" s="37">
        <v>881548220</v>
      </c>
      <c r="D5" s="504" t="s">
        <v>2874</v>
      </c>
      <c r="E5" s="278" t="s">
        <v>152</v>
      </c>
      <c r="F5" s="278" t="s">
        <v>140</v>
      </c>
      <c r="G5" s="278" t="s">
        <v>200</v>
      </c>
      <c r="H5" s="37"/>
      <c r="I5" s="265">
        <v>44193</v>
      </c>
      <c r="J5" s="37"/>
      <c r="K5" s="37"/>
      <c r="L5" s="278" t="s">
        <v>200</v>
      </c>
      <c r="M5" s="37">
        <v>65227.68</v>
      </c>
      <c r="N5" s="84"/>
      <c r="O5" s="37"/>
      <c r="P5" s="278" t="s">
        <v>2876</v>
      </c>
      <c r="Q5" s="37"/>
      <c r="R5" s="265">
        <v>44559</v>
      </c>
      <c r="S5" s="37">
        <v>16738.5</v>
      </c>
      <c r="T5" s="37"/>
      <c r="U5" s="37"/>
      <c r="V5" s="37"/>
      <c r="W5" s="37"/>
      <c r="X5" s="37"/>
      <c r="Y5" s="37"/>
      <c r="Z5" s="37"/>
      <c r="AA5" s="37"/>
      <c r="AB5" s="37"/>
      <c r="AC5" s="37"/>
      <c r="AD5" s="37"/>
      <c r="AE5" s="37"/>
      <c r="AF5" s="37"/>
      <c r="AG5" s="37"/>
      <c r="AH5" s="37"/>
      <c r="AI5" s="37"/>
      <c r="AJ5" s="37"/>
      <c r="AK5" s="37"/>
      <c r="AL5" s="37"/>
      <c r="AM5" s="84"/>
      <c r="AN5" s="84"/>
      <c r="AO5" s="84"/>
      <c r="AP5" s="84"/>
      <c r="AQ5" s="84"/>
      <c r="AR5" s="84"/>
      <c r="AS5" s="84"/>
      <c r="AT5" s="84"/>
      <c r="AU5" s="84"/>
    </row>
    <row r="6" spans="1:47">
      <c r="A6" s="642">
        <v>44166</v>
      </c>
      <c r="B6" s="618" t="s">
        <v>227</v>
      </c>
      <c r="C6" s="629">
        <v>882276259</v>
      </c>
      <c r="D6" s="629"/>
      <c r="E6" s="618" t="s">
        <v>139</v>
      </c>
      <c r="F6" s="618" t="s">
        <v>140</v>
      </c>
      <c r="G6" s="618" t="s">
        <v>2877</v>
      </c>
      <c r="H6" s="642">
        <v>44166</v>
      </c>
      <c r="I6" s="629"/>
      <c r="J6" s="629"/>
      <c r="K6" s="629"/>
      <c r="L6" s="629"/>
      <c r="M6" s="629"/>
      <c r="N6" s="84"/>
      <c r="O6" s="629"/>
      <c r="P6" s="618" t="s">
        <v>2878</v>
      </c>
      <c r="Q6" s="618" t="s">
        <v>2879</v>
      </c>
      <c r="R6" s="629"/>
      <c r="S6" s="629"/>
      <c r="T6" s="629"/>
      <c r="U6" s="629"/>
      <c r="V6" s="629"/>
      <c r="W6" s="629"/>
      <c r="X6" s="629"/>
      <c r="Y6" s="629"/>
      <c r="Z6" s="629"/>
      <c r="AA6" s="629"/>
      <c r="AB6" s="629"/>
      <c r="AC6" s="629"/>
      <c r="AD6" s="629"/>
      <c r="AE6" s="629"/>
      <c r="AF6" s="629"/>
      <c r="AG6" s="629"/>
      <c r="AH6" s="629"/>
      <c r="AI6" s="629"/>
      <c r="AJ6" s="629"/>
      <c r="AK6" s="629"/>
      <c r="AL6" s="629"/>
      <c r="AM6" s="84"/>
      <c r="AN6" s="84"/>
      <c r="AO6" s="84"/>
      <c r="AP6" s="84"/>
      <c r="AQ6" s="84"/>
      <c r="AR6" s="84"/>
      <c r="AS6" s="84"/>
      <c r="AT6" s="84"/>
      <c r="AU6" s="84"/>
    </row>
    <row r="7" spans="1:47">
      <c r="A7" s="265">
        <v>44196</v>
      </c>
      <c r="B7" s="431" t="s">
        <v>194</v>
      </c>
      <c r="C7" s="331">
        <v>881548220</v>
      </c>
      <c r="D7" s="504" t="s">
        <v>2874</v>
      </c>
      <c r="E7" s="278" t="s">
        <v>152</v>
      </c>
      <c r="F7" s="278" t="s">
        <v>140</v>
      </c>
      <c r="G7" s="278" t="s">
        <v>200</v>
      </c>
      <c r="H7" s="265">
        <v>44196</v>
      </c>
      <c r="I7" s="265">
        <v>44196</v>
      </c>
      <c r="J7" s="37"/>
      <c r="K7" s="37"/>
      <c r="L7" s="278" t="s">
        <v>200</v>
      </c>
      <c r="M7" s="285">
        <v>65227.68</v>
      </c>
      <c r="N7" s="84"/>
      <c r="O7" s="37"/>
      <c r="P7" s="278" t="s">
        <v>466</v>
      </c>
      <c r="Q7" s="37"/>
      <c r="R7" s="37"/>
      <c r="S7" s="37"/>
      <c r="T7" s="37"/>
      <c r="U7" s="37"/>
      <c r="V7" s="37"/>
      <c r="W7" s="37"/>
      <c r="X7" s="37"/>
      <c r="Y7" s="37"/>
      <c r="Z7" s="37"/>
      <c r="AA7" s="37"/>
      <c r="AB7" s="37"/>
      <c r="AC7" s="37"/>
      <c r="AD7" s="37"/>
      <c r="AE7" s="37"/>
      <c r="AF7" s="37"/>
      <c r="AG7" s="37"/>
      <c r="AH7" s="37"/>
      <c r="AI7" s="37"/>
      <c r="AJ7" s="37"/>
      <c r="AK7" s="37"/>
      <c r="AL7" s="37"/>
      <c r="AM7" s="84"/>
      <c r="AN7" s="84"/>
      <c r="AO7" s="84"/>
      <c r="AP7" s="84"/>
      <c r="AQ7" s="84"/>
      <c r="AR7" s="84"/>
      <c r="AS7" s="84"/>
      <c r="AT7" s="84"/>
      <c r="AU7" s="84"/>
    </row>
    <row r="8" spans="1:47">
      <c r="A8" s="265">
        <v>44166</v>
      </c>
      <c r="B8" s="278" t="s">
        <v>146</v>
      </c>
      <c r="C8" s="37">
        <v>880012570</v>
      </c>
      <c r="D8" s="504" t="s">
        <v>2880</v>
      </c>
      <c r="E8" s="278" t="s">
        <v>139</v>
      </c>
      <c r="F8" s="278" t="s">
        <v>140</v>
      </c>
      <c r="G8" s="278" t="s">
        <v>287</v>
      </c>
      <c r="H8" s="265">
        <v>44181</v>
      </c>
      <c r="I8" s="37"/>
      <c r="J8" s="265">
        <v>44194</v>
      </c>
      <c r="K8" s="37"/>
      <c r="L8" s="37"/>
      <c r="M8" s="37"/>
      <c r="N8" s="84"/>
      <c r="O8" s="37"/>
      <c r="P8" s="37"/>
      <c r="Q8" s="37"/>
      <c r="R8" s="37"/>
      <c r="S8" s="37"/>
      <c r="T8" s="37"/>
      <c r="U8" s="37"/>
      <c r="V8" s="37"/>
      <c r="W8" s="37"/>
      <c r="X8" s="37"/>
      <c r="Y8" s="37"/>
      <c r="Z8" s="37"/>
      <c r="AA8" s="37"/>
      <c r="AB8" s="37"/>
      <c r="AC8" s="37"/>
      <c r="AD8" s="37"/>
      <c r="AE8" s="37"/>
      <c r="AF8" s="37"/>
      <c r="AG8" s="37"/>
      <c r="AH8" s="37"/>
      <c r="AI8" s="37"/>
      <c r="AJ8" s="37"/>
      <c r="AK8" s="37"/>
      <c r="AL8" s="37"/>
      <c r="AM8" s="84"/>
      <c r="AN8" s="84"/>
      <c r="AO8" s="84"/>
      <c r="AP8" s="84"/>
      <c r="AQ8" s="84"/>
      <c r="AR8" s="84"/>
      <c r="AS8" s="84"/>
      <c r="AT8" s="84"/>
      <c r="AU8" s="84"/>
    </row>
    <row r="9" spans="1:47">
      <c r="A9" s="265">
        <v>44166</v>
      </c>
      <c r="B9" s="278" t="s">
        <v>146</v>
      </c>
      <c r="C9" s="37">
        <v>882097803</v>
      </c>
      <c r="D9" s="504" t="s">
        <v>2881</v>
      </c>
      <c r="E9" s="278" t="s">
        <v>139</v>
      </c>
      <c r="F9" s="278" t="s">
        <v>140</v>
      </c>
      <c r="G9" s="278" t="s">
        <v>2882</v>
      </c>
      <c r="H9" s="265">
        <v>44189</v>
      </c>
      <c r="I9" s="37"/>
      <c r="J9" s="37"/>
      <c r="K9" s="37"/>
      <c r="L9" s="37"/>
      <c r="M9" s="37"/>
      <c r="N9" s="84"/>
      <c r="O9" s="37"/>
      <c r="P9" s="37"/>
      <c r="Q9" s="37">
        <v>299</v>
      </c>
      <c r="R9" s="37"/>
      <c r="S9" s="37"/>
      <c r="T9" s="37"/>
      <c r="U9" s="37"/>
      <c r="V9" s="37"/>
      <c r="W9" s="37"/>
      <c r="X9" s="37"/>
      <c r="Y9" s="37"/>
      <c r="Z9" s="37"/>
      <c r="AA9" s="37"/>
      <c r="AB9" s="37"/>
      <c r="AC9" s="37"/>
      <c r="AD9" s="37"/>
      <c r="AE9" s="37"/>
      <c r="AF9" s="37"/>
      <c r="AG9" s="37"/>
      <c r="AH9" s="37"/>
      <c r="AI9" s="37"/>
      <c r="AJ9" s="37"/>
      <c r="AK9" s="37"/>
      <c r="AL9" s="37"/>
      <c r="AM9" s="84"/>
      <c r="AN9" s="84"/>
      <c r="AO9" s="84"/>
      <c r="AP9" s="84"/>
      <c r="AQ9" s="84"/>
      <c r="AR9" s="84"/>
      <c r="AS9" s="84"/>
      <c r="AT9" s="84"/>
      <c r="AU9" s="84"/>
    </row>
    <row r="10" spans="1:47">
      <c r="A10" s="265">
        <v>44166</v>
      </c>
      <c r="B10" s="278" t="s">
        <v>194</v>
      </c>
      <c r="C10" s="37">
        <v>881548220</v>
      </c>
      <c r="D10" s="504" t="s">
        <v>2874</v>
      </c>
      <c r="E10" s="278" t="s">
        <v>152</v>
      </c>
      <c r="F10" s="278" t="s">
        <v>140</v>
      </c>
      <c r="G10" s="278" t="s">
        <v>200</v>
      </c>
      <c r="H10" s="265">
        <v>44166</v>
      </c>
      <c r="I10" s="265">
        <v>44166</v>
      </c>
      <c r="J10" s="37"/>
      <c r="K10" s="37"/>
      <c r="L10" s="278" t="s">
        <v>200</v>
      </c>
      <c r="M10" s="37">
        <v>65227.28</v>
      </c>
      <c r="N10" s="84"/>
      <c r="O10" s="37"/>
      <c r="P10" s="278" t="s">
        <v>2883</v>
      </c>
      <c r="Q10" s="37"/>
      <c r="R10" s="37"/>
      <c r="S10" s="37"/>
      <c r="T10" s="37"/>
      <c r="U10" s="37"/>
      <c r="V10" s="37"/>
      <c r="W10" s="37"/>
      <c r="X10" s="37"/>
      <c r="Y10" s="37"/>
      <c r="Z10" s="37"/>
      <c r="AA10" s="37"/>
      <c r="AB10" s="37"/>
      <c r="AC10" s="37"/>
      <c r="AD10" s="37"/>
      <c r="AE10" s="37"/>
      <c r="AF10" s="37"/>
      <c r="AG10" s="37"/>
      <c r="AH10" s="37"/>
      <c r="AI10" s="37"/>
      <c r="AJ10" s="37"/>
      <c r="AK10" s="37"/>
      <c r="AL10" s="37"/>
      <c r="AM10" s="84"/>
      <c r="AN10" s="84"/>
      <c r="AO10" s="84"/>
      <c r="AP10" s="84"/>
      <c r="AQ10" s="84"/>
      <c r="AR10" s="84"/>
      <c r="AS10" s="84"/>
      <c r="AT10" s="84"/>
      <c r="AU10" s="84"/>
    </row>
    <row r="11" spans="1:47">
      <c r="A11" s="265">
        <v>44182</v>
      </c>
      <c r="B11" s="278" t="s">
        <v>146</v>
      </c>
      <c r="C11" s="37">
        <v>882965150</v>
      </c>
      <c r="D11" s="504" t="s">
        <v>2884</v>
      </c>
      <c r="E11" s="278" t="s">
        <v>139</v>
      </c>
      <c r="F11" s="278" t="s">
        <v>140</v>
      </c>
      <c r="G11" s="278" t="s">
        <v>287</v>
      </c>
      <c r="H11" s="37"/>
      <c r="I11" s="265">
        <v>44187</v>
      </c>
      <c r="J11" s="37"/>
      <c r="K11" s="37"/>
      <c r="L11" s="278" t="s">
        <v>287</v>
      </c>
      <c r="M11" s="37">
        <v>49200</v>
      </c>
      <c r="N11" s="84"/>
      <c r="O11" s="37"/>
      <c r="P11" s="37"/>
      <c r="Q11" s="37"/>
      <c r="R11" s="37"/>
      <c r="S11" s="37"/>
      <c r="T11" s="37"/>
      <c r="U11" s="37"/>
      <c r="V11" s="37"/>
      <c r="W11" s="37"/>
      <c r="X11" s="37"/>
      <c r="Y11" s="37"/>
      <c r="Z11" s="37"/>
      <c r="AA11" s="37"/>
      <c r="AB11" s="37"/>
      <c r="AC11" s="37"/>
      <c r="AD11" s="37"/>
      <c r="AE11" s="37"/>
      <c r="AF11" s="37"/>
      <c r="AG11" s="37"/>
      <c r="AH11" s="37"/>
      <c r="AI11" s="37"/>
      <c r="AJ11" s="37"/>
      <c r="AK11" s="37"/>
      <c r="AL11" s="37"/>
      <c r="AM11" s="84"/>
      <c r="AN11" s="84"/>
      <c r="AO11" s="84"/>
      <c r="AP11" s="84"/>
      <c r="AQ11" s="84"/>
      <c r="AR11" s="84"/>
      <c r="AS11" s="84"/>
      <c r="AT11" s="84"/>
      <c r="AU11" s="84"/>
    </row>
    <row r="12" spans="1:47">
      <c r="A12" s="265">
        <v>44167</v>
      </c>
      <c r="B12" s="278" t="s">
        <v>194</v>
      </c>
      <c r="C12" s="37">
        <v>882227785</v>
      </c>
      <c r="D12" s="37"/>
      <c r="E12" s="278" t="s">
        <v>139</v>
      </c>
      <c r="F12" s="278" t="s">
        <v>140</v>
      </c>
      <c r="G12" s="278" t="s">
        <v>2885</v>
      </c>
      <c r="H12" s="265">
        <v>44194</v>
      </c>
      <c r="I12" s="37"/>
      <c r="J12" s="37"/>
      <c r="K12" s="37"/>
      <c r="L12" s="37"/>
      <c r="M12" s="37"/>
      <c r="N12" s="84"/>
      <c r="O12" s="37"/>
      <c r="P12" s="278" t="s">
        <v>2886</v>
      </c>
      <c r="Q12" s="37"/>
      <c r="R12" s="37"/>
      <c r="S12" s="37"/>
      <c r="T12" s="37"/>
      <c r="U12" s="37"/>
      <c r="V12" s="37"/>
      <c r="W12" s="37"/>
      <c r="X12" s="37"/>
      <c r="Y12" s="37"/>
      <c r="Z12" s="37"/>
      <c r="AA12" s="37"/>
      <c r="AB12" s="37"/>
      <c r="AC12" s="37"/>
      <c r="AD12" s="37"/>
      <c r="AE12" s="37"/>
      <c r="AF12" s="37"/>
      <c r="AG12" s="37"/>
      <c r="AH12" s="37"/>
      <c r="AI12" s="37"/>
      <c r="AJ12" s="37"/>
      <c r="AK12" s="37"/>
      <c r="AL12" s="37"/>
      <c r="AM12" s="84"/>
      <c r="AN12" s="84"/>
      <c r="AO12" s="84"/>
      <c r="AP12" s="84"/>
      <c r="AQ12" s="84"/>
      <c r="AR12" s="84"/>
      <c r="AS12" s="84"/>
      <c r="AT12" s="84"/>
      <c r="AU12" s="84"/>
    </row>
    <row r="13" spans="1:47">
      <c r="A13" s="265">
        <v>44189</v>
      </c>
      <c r="B13" s="278" t="s">
        <v>138</v>
      </c>
      <c r="C13" s="37">
        <v>880438167</v>
      </c>
      <c r="D13" s="37"/>
      <c r="E13" s="278" t="s">
        <v>139</v>
      </c>
      <c r="F13" s="278" t="s">
        <v>140</v>
      </c>
      <c r="G13" s="278" t="s">
        <v>142</v>
      </c>
      <c r="H13" s="37"/>
      <c r="I13" s="265">
        <v>44189</v>
      </c>
      <c r="J13" s="37"/>
      <c r="K13" s="37"/>
      <c r="L13" s="278" t="s">
        <v>142</v>
      </c>
      <c r="M13" s="37">
        <v>46074</v>
      </c>
      <c r="N13" s="84"/>
      <c r="O13" s="37"/>
      <c r="P13" s="37"/>
      <c r="Q13" s="37"/>
      <c r="R13" s="37"/>
      <c r="S13" s="37"/>
      <c r="T13" s="37"/>
      <c r="U13" s="37"/>
      <c r="V13" s="37"/>
      <c r="W13" s="37"/>
      <c r="X13" s="37"/>
      <c r="Y13" s="37"/>
      <c r="Z13" s="37"/>
      <c r="AA13" s="37"/>
      <c r="AB13" s="37"/>
      <c r="AC13" s="37"/>
      <c r="AD13" s="37"/>
      <c r="AE13" s="37"/>
      <c r="AF13" s="37"/>
      <c r="AG13" s="37"/>
      <c r="AH13" s="37"/>
      <c r="AI13" s="37"/>
      <c r="AJ13" s="37"/>
      <c r="AK13" s="37"/>
      <c r="AL13" s="37"/>
      <c r="AM13" s="84"/>
      <c r="AN13" s="84"/>
      <c r="AO13" s="84"/>
      <c r="AP13" s="84"/>
      <c r="AQ13" s="84"/>
      <c r="AR13" s="84"/>
      <c r="AS13" s="84"/>
      <c r="AT13" s="84"/>
      <c r="AU13" s="84"/>
    </row>
    <row r="14" spans="1:47">
      <c r="A14" s="265">
        <v>44182</v>
      </c>
      <c r="B14" s="278" t="s">
        <v>194</v>
      </c>
      <c r="C14" s="504" t="s">
        <v>2873</v>
      </c>
      <c r="D14" s="515" t="s">
        <v>2874</v>
      </c>
      <c r="E14" s="278" t="s">
        <v>152</v>
      </c>
      <c r="F14" s="278" t="s">
        <v>140</v>
      </c>
      <c r="G14" s="278" t="s">
        <v>200</v>
      </c>
      <c r="H14" s="265">
        <v>44181</v>
      </c>
      <c r="I14" s="265">
        <v>44190</v>
      </c>
      <c r="J14" s="37"/>
      <c r="K14" s="37"/>
      <c r="L14" s="278" t="s">
        <v>200</v>
      </c>
      <c r="M14" s="37">
        <v>43485.68</v>
      </c>
      <c r="N14" s="84"/>
      <c r="O14" s="37"/>
      <c r="P14" s="618" t="s">
        <v>2887</v>
      </c>
      <c r="Q14" s="37"/>
      <c r="R14" s="37"/>
      <c r="S14" s="37"/>
      <c r="T14" s="37"/>
      <c r="U14" s="37"/>
      <c r="V14" s="37"/>
      <c r="W14" s="37"/>
      <c r="X14" s="37"/>
      <c r="Y14" s="37"/>
      <c r="Z14" s="37"/>
      <c r="AA14" s="37"/>
      <c r="AB14" s="37"/>
      <c r="AC14" s="37"/>
      <c r="AD14" s="37"/>
      <c r="AE14" s="37"/>
      <c r="AF14" s="37"/>
      <c r="AG14" s="37"/>
      <c r="AH14" s="37"/>
      <c r="AI14" s="37"/>
      <c r="AJ14" s="37"/>
      <c r="AK14" s="37"/>
      <c r="AL14" s="37"/>
      <c r="AM14" s="84"/>
      <c r="AN14" s="84"/>
      <c r="AO14" s="84"/>
      <c r="AP14" s="84"/>
      <c r="AQ14" s="84"/>
      <c r="AR14" s="84"/>
      <c r="AS14" s="84"/>
      <c r="AT14" s="84"/>
      <c r="AU14" s="84"/>
    </row>
    <row r="15" spans="1:47">
      <c r="A15" s="642">
        <v>44167</v>
      </c>
      <c r="B15" s="618" t="s">
        <v>138</v>
      </c>
      <c r="C15" s="629">
        <v>881688847</v>
      </c>
      <c r="D15" s="629"/>
      <c r="E15" s="618" t="s">
        <v>139</v>
      </c>
      <c r="F15" s="618" t="s">
        <v>140</v>
      </c>
      <c r="G15" s="618" t="s">
        <v>142</v>
      </c>
      <c r="H15" s="642">
        <v>44186</v>
      </c>
      <c r="I15" s="629"/>
      <c r="J15" s="629"/>
      <c r="K15" s="629"/>
      <c r="L15" s="629"/>
      <c r="M15" s="629"/>
      <c r="N15" s="84"/>
      <c r="O15" s="629"/>
      <c r="P15" s="618" t="s">
        <v>2888</v>
      </c>
      <c r="Q15" s="37"/>
      <c r="R15" s="37"/>
      <c r="S15" s="37"/>
      <c r="T15" s="37"/>
      <c r="U15" s="37"/>
      <c r="V15" s="37"/>
      <c r="W15" s="37"/>
      <c r="X15" s="37"/>
      <c r="Y15" s="37"/>
      <c r="Z15" s="37"/>
      <c r="AA15" s="37"/>
      <c r="AB15" s="37"/>
      <c r="AC15" s="37"/>
      <c r="AD15" s="37"/>
      <c r="AE15" s="37"/>
      <c r="AF15" s="37"/>
      <c r="AG15" s="37"/>
      <c r="AH15" s="37"/>
      <c r="AI15" s="37"/>
      <c r="AJ15" s="37"/>
      <c r="AK15" s="37"/>
      <c r="AL15" s="37"/>
      <c r="AM15" s="84"/>
      <c r="AN15" s="84"/>
      <c r="AO15" s="84"/>
      <c r="AP15" s="84"/>
      <c r="AQ15" s="84"/>
      <c r="AR15" s="84"/>
      <c r="AS15" s="84"/>
      <c r="AT15" s="84"/>
      <c r="AU15" s="84"/>
    </row>
    <row r="16" spans="1:47">
      <c r="A16" s="265">
        <v>44175</v>
      </c>
      <c r="B16" s="278" t="s">
        <v>194</v>
      </c>
      <c r="C16" s="37">
        <v>881548220</v>
      </c>
      <c r="D16" s="504" t="s">
        <v>2874</v>
      </c>
      <c r="E16" s="278" t="s">
        <v>152</v>
      </c>
      <c r="F16" s="278" t="s">
        <v>140</v>
      </c>
      <c r="G16" s="278" t="s">
        <v>200</v>
      </c>
      <c r="H16" s="265">
        <v>44175</v>
      </c>
      <c r="I16" s="265">
        <v>44175</v>
      </c>
      <c r="J16" s="37"/>
      <c r="K16" s="37"/>
      <c r="L16" s="278" t="s">
        <v>200</v>
      </c>
      <c r="M16" s="37">
        <f>21742.56*2</f>
        <v>43485.120000000003</v>
      </c>
      <c r="N16" s="84"/>
      <c r="O16" s="37"/>
      <c r="P16" s="278" t="s">
        <v>2889</v>
      </c>
      <c r="Q16" s="37"/>
      <c r="R16" s="37"/>
      <c r="S16" s="37"/>
      <c r="T16" s="37"/>
      <c r="U16" s="37"/>
      <c r="V16" s="37"/>
      <c r="W16" s="37"/>
      <c r="X16" s="37"/>
      <c r="Y16" s="37"/>
      <c r="Z16" s="37"/>
      <c r="AA16" s="37"/>
      <c r="AB16" s="37"/>
      <c r="AC16" s="37"/>
      <c r="AD16" s="37"/>
      <c r="AE16" s="37"/>
      <c r="AF16" s="37"/>
      <c r="AG16" s="37"/>
      <c r="AH16" s="37"/>
      <c r="AI16" s="37"/>
      <c r="AJ16" s="37"/>
      <c r="AK16" s="37"/>
      <c r="AL16" s="37"/>
      <c r="AM16" s="84"/>
      <c r="AN16" s="84"/>
      <c r="AO16" s="84"/>
      <c r="AP16" s="84"/>
      <c r="AQ16" s="84"/>
      <c r="AR16" s="84"/>
      <c r="AS16" s="84"/>
      <c r="AT16" s="84"/>
      <c r="AU16" s="84"/>
    </row>
    <row r="17" spans="1:47">
      <c r="A17" s="265">
        <v>44180</v>
      </c>
      <c r="B17" s="278" t="s">
        <v>146</v>
      </c>
      <c r="C17" s="37">
        <v>880558010</v>
      </c>
      <c r="D17" s="504" t="s">
        <v>2890</v>
      </c>
      <c r="E17" s="278" t="s">
        <v>139</v>
      </c>
      <c r="F17" s="278" t="s">
        <v>140</v>
      </c>
      <c r="G17" s="278" t="s">
        <v>168</v>
      </c>
      <c r="H17" s="37"/>
      <c r="I17" s="265">
        <v>44180</v>
      </c>
      <c r="J17" s="37"/>
      <c r="K17" s="37"/>
      <c r="L17" s="278" t="s">
        <v>168</v>
      </c>
      <c r="M17" s="37">
        <v>38470</v>
      </c>
      <c r="N17" s="84"/>
      <c r="O17" s="37"/>
      <c r="P17" s="278"/>
      <c r="Q17" s="37"/>
      <c r="R17" s="37"/>
      <c r="S17" s="37"/>
      <c r="T17" s="37"/>
      <c r="U17" s="37"/>
      <c r="V17" s="37"/>
      <c r="W17" s="37"/>
      <c r="X17" s="37"/>
      <c r="Y17" s="37"/>
      <c r="Z17" s="37"/>
      <c r="AA17" s="37"/>
      <c r="AB17" s="37"/>
      <c r="AC17" s="37"/>
      <c r="AD17" s="37"/>
      <c r="AE17" s="37"/>
      <c r="AF17" s="37"/>
      <c r="AG17" s="37"/>
      <c r="AH17" s="37"/>
      <c r="AI17" s="37"/>
      <c r="AJ17" s="37"/>
      <c r="AK17" s="37"/>
      <c r="AL17" s="37"/>
      <c r="AM17" s="84"/>
      <c r="AN17" s="84"/>
      <c r="AO17" s="84"/>
      <c r="AP17" s="84"/>
      <c r="AQ17" s="84"/>
      <c r="AR17" s="84"/>
      <c r="AS17" s="84"/>
      <c r="AT17" s="84"/>
      <c r="AU17" s="84"/>
    </row>
    <row r="18" spans="1:47">
      <c r="A18" s="265">
        <v>44183</v>
      </c>
      <c r="B18" s="278" t="s">
        <v>175</v>
      </c>
      <c r="C18" s="37">
        <v>880814432</v>
      </c>
      <c r="D18" s="37"/>
      <c r="E18" s="278" t="s">
        <v>139</v>
      </c>
      <c r="F18" s="278" t="s">
        <v>140</v>
      </c>
      <c r="G18" s="278" t="s">
        <v>2891</v>
      </c>
      <c r="H18" s="265">
        <v>44187</v>
      </c>
      <c r="I18" s="265">
        <v>44188</v>
      </c>
      <c r="J18" s="265">
        <v>44190</v>
      </c>
      <c r="K18" s="37"/>
      <c r="L18" s="278" t="s">
        <v>2892</v>
      </c>
      <c r="M18" s="37">
        <v>36360</v>
      </c>
      <c r="N18" s="84"/>
      <c r="O18" s="37"/>
      <c r="P18" s="278" t="s">
        <v>2893</v>
      </c>
      <c r="Q18" s="37"/>
      <c r="R18" s="37"/>
      <c r="S18" s="37"/>
      <c r="T18" s="37"/>
      <c r="U18" s="37"/>
      <c r="V18" s="37"/>
      <c r="W18" s="37"/>
      <c r="X18" s="37"/>
      <c r="Y18" s="37"/>
      <c r="Z18" s="37"/>
      <c r="AA18" s="37"/>
      <c r="AB18" s="37"/>
      <c r="AC18" s="37"/>
      <c r="AD18" s="37"/>
      <c r="AE18" s="37"/>
      <c r="AF18" s="37"/>
      <c r="AG18" s="37"/>
      <c r="AH18" s="37"/>
      <c r="AI18" s="37"/>
      <c r="AJ18" s="37"/>
      <c r="AK18" s="37"/>
      <c r="AL18" s="37"/>
      <c r="AM18" s="84"/>
      <c r="AN18" s="84"/>
      <c r="AO18" s="84"/>
      <c r="AP18" s="84"/>
      <c r="AQ18" s="84"/>
      <c r="AR18" s="84"/>
      <c r="AS18" s="84"/>
      <c r="AT18" s="84"/>
      <c r="AU18" s="84"/>
    </row>
    <row r="19" spans="1:47">
      <c r="A19" s="265">
        <v>44180</v>
      </c>
      <c r="B19" s="278" t="s">
        <v>154</v>
      </c>
      <c r="C19" s="37">
        <v>880509372</v>
      </c>
      <c r="D19" s="504" t="s">
        <v>2870</v>
      </c>
      <c r="E19" s="278" t="s">
        <v>139</v>
      </c>
      <c r="F19" s="278" t="s">
        <v>140</v>
      </c>
      <c r="G19" s="37"/>
      <c r="H19" s="37"/>
      <c r="I19" s="265">
        <v>44180</v>
      </c>
      <c r="J19" s="37"/>
      <c r="K19" s="37"/>
      <c r="L19" s="278" t="s">
        <v>2894</v>
      </c>
      <c r="M19" s="37">
        <v>28273.16</v>
      </c>
      <c r="N19" s="84"/>
      <c r="O19" s="278" t="s">
        <v>37</v>
      </c>
      <c r="P19" s="278" t="s">
        <v>2895</v>
      </c>
      <c r="Q19" s="37"/>
      <c r="R19" s="37"/>
      <c r="S19" s="37"/>
      <c r="T19" s="37"/>
      <c r="U19" s="37"/>
      <c r="V19" s="37"/>
      <c r="W19" s="37"/>
      <c r="X19" s="37"/>
      <c r="Y19" s="37"/>
      <c r="Z19" s="37"/>
      <c r="AA19" s="37"/>
      <c r="AB19" s="37"/>
      <c r="AC19" s="37"/>
      <c r="AD19" s="37"/>
      <c r="AE19" s="37"/>
      <c r="AF19" s="37"/>
      <c r="AG19" s="37"/>
      <c r="AH19" s="37"/>
      <c r="AI19" s="37"/>
      <c r="AJ19" s="37"/>
      <c r="AK19" s="37"/>
      <c r="AL19" s="37"/>
      <c r="AM19" s="84"/>
      <c r="AN19" s="84"/>
      <c r="AO19" s="84"/>
      <c r="AP19" s="84"/>
      <c r="AQ19" s="84"/>
      <c r="AR19" s="84"/>
      <c r="AS19" s="84"/>
      <c r="AT19" s="84"/>
      <c r="AU19" s="84"/>
    </row>
    <row r="20" spans="1:47">
      <c r="A20" s="265">
        <v>44190</v>
      </c>
      <c r="B20" s="278" t="s">
        <v>146</v>
      </c>
      <c r="C20" s="37">
        <v>881433717</v>
      </c>
      <c r="D20" s="510" t="s">
        <v>2300</v>
      </c>
      <c r="E20" s="278" t="s">
        <v>139</v>
      </c>
      <c r="F20" s="278" t="s">
        <v>140</v>
      </c>
      <c r="G20" s="278" t="s">
        <v>142</v>
      </c>
      <c r="H20" s="37"/>
      <c r="I20" s="265">
        <v>44190</v>
      </c>
      <c r="J20" s="37"/>
      <c r="K20" s="37"/>
      <c r="L20" s="278" t="s">
        <v>142</v>
      </c>
      <c r="M20" s="37">
        <v>27684.2</v>
      </c>
      <c r="N20" s="84"/>
      <c r="O20" s="37"/>
      <c r="P20" s="37"/>
      <c r="Q20" s="37"/>
      <c r="R20" s="37"/>
      <c r="S20" s="37"/>
      <c r="T20" s="37"/>
      <c r="U20" s="37"/>
      <c r="V20" s="37"/>
      <c r="W20" s="37"/>
      <c r="X20" s="37"/>
      <c r="Y20" s="37"/>
      <c r="Z20" s="37"/>
      <c r="AA20" s="37"/>
      <c r="AB20" s="37"/>
      <c r="AC20" s="37"/>
      <c r="AD20" s="37"/>
      <c r="AE20" s="37"/>
      <c r="AF20" s="37"/>
      <c r="AG20" s="37"/>
      <c r="AH20" s="37"/>
      <c r="AI20" s="37"/>
      <c r="AJ20" s="37"/>
      <c r="AK20" s="37"/>
      <c r="AL20" s="37"/>
      <c r="AM20" s="84"/>
      <c r="AN20" s="84"/>
      <c r="AO20" s="84"/>
      <c r="AP20" s="84"/>
      <c r="AQ20" s="84"/>
      <c r="AR20" s="84"/>
      <c r="AS20" s="84"/>
      <c r="AT20" s="84"/>
      <c r="AU20" s="84"/>
    </row>
    <row r="21" spans="1:47">
      <c r="A21" s="265">
        <v>44181</v>
      </c>
      <c r="B21" s="278" t="s">
        <v>146</v>
      </c>
      <c r="C21" s="37">
        <v>882245856</v>
      </c>
      <c r="D21" s="504" t="s">
        <v>2896</v>
      </c>
      <c r="E21" s="278" t="s">
        <v>139</v>
      </c>
      <c r="F21" s="278" t="s">
        <v>140</v>
      </c>
      <c r="G21" s="278" t="s">
        <v>200</v>
      </c>
      <c r="H21" s="37"/>
      <c r="I21" s="265">
        <v>44187</v>
      </c>
      <c r="J21" s="37"/>
      <c r="K21" s="37"/>
      <c r="L21" s="278" t="s">
        <v>306</v>
      </c>
      <c r="M21" s="37">
        <v>24998.01</v>
      </c>
      <c r="N21" s="84"/>
      <c r="O21" s="37"/>
      <c r="P21" s="618"/>
      <c r="Q21" s="37"/>
      <c r="R21" s="37"/>
      <c r="S21" s="37"/>
      <c r="T21" s="37"/>
      <c r="U21" s="37"/>
      <c r="V21" s="37"/>
      <c r="W21" s="37"/>
      <c r="X21" s="37"/>
      <c r="Y21" s="37"/>
      <c r="Z21" s="37"/>
      <c r="AA21" s="37"/>
      <c r="AB21" s="37"/>
      <c r="AC21" s="37"/>
      <c r="AD21" s="37"/>
      <c r="AE21" s="37"/>
      <c r="AF21" s="37"/>
      <c r="AG21" s="37"/>
      <c r="AH21" s="37"/>
      <c r="AI21" s="37"/>
      <c r="AJ21" s="37"/>
      <c r="AK21" s="37"/>
      <c r="AL21" s="37"/>
      <c r="AM21" s="84"/>
      <c r="AN21" s="84"/>
      <c r="AO21" s="84"/>
      <c r="AP21" s="84"/>
      <c r="AQ21" s="84"/>
      <c r="AR21" s="84"/>
      <c r="AS21" s="84"/>
      <c r="AT21" s="84"/>
      <c r="AU21" s="84"/>
    </row>
    <row r="22" spans="1:47">
      <c r="A22" s="265">
        <v>44195</v>
      </c>
      <c r="B22" s="278" t="s">
        <v>154</v>
      </c>
      <c r="C22" s="37">
        <v>882469032</v>
      </c>
      <c r="D22" s="37" t="s">
        <v>2897</v>
      </c>
      <c r="E22" s="278" t="s">
        <v>139</v>
      </c>
      <c r="F22" s="278" t="s">
        <v>140</v>
      </c>
      <c r="G22" s="37"/>
      <c r="H22" s="37"/>
      <c r="I22" s="265">
        <v>44195</v>
      </c>
      <c r="J22" s="37"/>
      <c r="K22" s="37"/>
      <c r="L22" s="278" t="s">
        <v>142</v>
      </c>
      <c r="M22" s="37">
        <v>24577.040000000001</v>
      </c>
      <c r="N22" s="84"/>
      <c r="O22" s="37"/>
      <c r="P22" s="278" t="s">
        <v>2191</v>
      </c>
      <c r="Q22" s="37"/>
      <c r="R22" s="37"/>
      <c r="S22" s="37"/>
      <c r="T22" s="37"/>
      <c r="U22" s="37"/>
      <c r="V22" s="37"/>
      <c r="W22" s="37"/>
      <c r="X22" s="37"/>
      <c r="Y22" s="37"/>
      <c r="Z22" s="37"/>
      <c r="AA22" s="37"/>
      <c r="AB22" s="37"/>
      <c r="AC22" s="37"/>
      <c r="AD22" s="37"/>
      <c r="AE22" s="37"/>
      <c r="AF22" s="37"/>
      <c r="AG22" s="37"/>
      <c r="AH22" s="37"/>
      <c r="AI22" s="37"/>
      <c r="AJ22" s="37"/>
      <c r="AK22" s="37"/>
      <c r="AL22" s="37"/>
      <c r="AM22" s="84"/>
      <c r="AN22" s="84"/>
      <c r="AO22" s="84"/>
      <c r="AP22" s="84"/>
      <c r="AQ22" s="84"/>
      <c r="AR22" s="84"/>
      <c r="AS22" s="84"/>
      <c r="AT22" s="84"/>
      <c r="AU22" s="84"/>
    </row>
    <row r="23" spans="1:47">
      <c r="A23" s="265">
        <v>44183</v>
      </c>
      <c r="B23" s="278" t="s">
        <v>178</v>
      </c>
      <c r="C23" s="37">
        <v>882876237</v>
      </c>
      <c r="D23" s="37"/>
      <c r="E23" s="278" t="s">
        <v>152</v>
      </c>
      <c r="F23" s="278" t="s">
        <v>140</v>
      </c>
      <c r="G23" s="278" t="s">
        <v>287</v>
      </c>
      <c r="H23" s="37"/>
      <c r="I23" s="265">
        <v>44183</v>
      </c>
      <c r="J23" s="37"/>
      <c r="K23" s="37"/>
      <c r="L23" s="278" t="s">
        <v>287</v>
      </c>
      <c r="M23" s="37">
        <v>24000</v>
      </c>
      <c r="N23" s="84"/>
      <c r="O23" s="37"/>
      <c r="P23" s="37"/>
      <c r="Q23" s="37"/>
      <c r="R23" s="37"/>
      <c r="S23" s="37"/>
      <c r="T23" s="37"/>
      <c r="U23" s="37"/>
      <c r="V23" s="37"/>
      <c r="W23" s="37"/>
      <c r="X23" s="37"/>
      <c r="Y23" s="37"/>
      <c r="Z23" s="37"/>
      <c r="AA23" s="37"/>
      <c r="AB23" s="37"/>
      <c r="AC23" s="37"/>
      <c r="AD23" s="37"/>
      <c r="AE23" s="37"/>
      <c r="AF23" s="37"/>
      <c r="AG23" s="37"/>
      <c r="AH23" s="37"/>
      <c r="AI23" s="37"/>
      <c r="AJ23" s="37"/>
      <c r="AK23" s="37"/>
      <c r="AL23" s="37"/>
      <c r="AM23" s="84"/>
      <c r="AN23" s="84"/>
      <c r="AO23" s="84"/>
      <c r="AP23" s="84"/>
      <c r="AQ23" s="84"/>
      <c r="AR23" s="84"/>
      <c r="AS23" s="84"/>
      <c r="AT23" s="84"/>
      <c r="AU23" s="84"/>
    </row>
    <row r="24" spans="1:47">
      <c r="A24" s="265">
        <v>44188</v>
      </c>
      <c r="B24" s="278" t="s">
        <v>146</v>
      </c>
      <c r="C24" s="37">
        <v>881846591</v>
      </c>
      <c r="D24" s="504" t="s">
        <v>2898</v>
      </c>
      <c r="E24" s="278" t="s">
        <v>139</v>
      </c>
      <c r="F24" s="278" t="s">
        <v>140</v>
      </c>
      <c r="G24" s="37"/>
      <c r="H24" s="37"/>
      <c r="I24" s="265">
        <v>44188</v>
      </c>
      <c r="J24" s="37"/>
      <c r="K24" s="37"/>
      <c r="L24" s="278" t="s">
        <v>142</v>
      </c>
      <c r="M24" s="37">
        <v>22415</v>
      </c>
      <c r="N24" s="84"/>
      <c r="O24" s="37"/>
      <c r="P24" s="37"/>
      <c r="Q24" s="37"/>
      <c r="R24" s="37"/>
      <c r="S24" s="37"/>
      <c r="T24" s="37"/>
      <c r="U24" s="37"/>
      <c r="V24" s="37"/>
      <c r="W24" s="37"/>
      <c r="X24" s="37"/>
      <c r="Y24" s="37"/>
      <c r="Z24" s="37"/>
      <c r="AA24" s="37"/>
      <c r="AB24" s="37"/>
      <c r="AC24" s="37"/>
      <c r="AD24" s="37"/>
      <c r="AE24" s="37"/>
      <c r="AF24" s="37"/>
      <c r="AG24" s="37"/>
      <c r="AH24" s="37"/>
      <c r="AI24" s="37"/>
      <c r="AJ24" s="37"/>
      <c r="AK24" s="37"/>
      <c r="AL24" s="37"/>
      <c r="AM24" s="84"/>
      <c r="AN24" s="84"/>
      <c r="AO24" s="84"/>
      <c r="AP24" s="84"/>
      <c r="AQ24" s="84"/>
      <c r="AR24" s="84"/>
      <c r="AS24" s="84"/>
      <c r="AT24" s="84"/>
      <c r="AU24" s="84"/>
    </row>
    <row r="25" spans="1:47">
      <c r="A25" s="265">
        <v>44176</v>
      </c>
      <c r="B25" s="278" t="s">
        <v>194</v>
      </c>
      <c r="C25" s="37">
        <v>881548220</v>
      </c>
      <c r="D25" s="504" t="s">
        <v>2874</v>
      </c>
      <c r="E25" s="278" t="s">
        <v>152</v>
      </c>
      <c r="F25" s="278" t="s">
        <v>140</v>
      </c>
      <c r="G25" s="278" t="s">
        <v>200</v>
      </c>
      <c r="H25" s="265">
        <v>44176</v>
      </c>
      <c r="I25" s="265">
        <v>44176</v>
      </c>
      <c r="J25" s="37"/>
      <c r="K25" s="37"/>
      <c r="L25" s="278" t="s">
        <v>200</v>
      </c>
      <c r="M25" s="37">
        <v>21742.560000000001</v>
      </c>
      <c r="N25" s="84"/>
      <c r="O25" s="37"/>
      <c r="P25" s="278" t="s">
        <v>2899</v>
      </c>
      <c r="Q25" s="37"/>
      <c r="R25" s="37"/>
      <c r="S25" s="37"/>
      <c r="T25" s="37"/>
      <c r="U25" s="37"/>
      <c r="V25" s="37"/>
      <c r="W25" s="37"/>
      <c r="X25" s="37"/>
      <c r="Y25" s="37"/>
      <c r="Z25" s="37"/>
      <c r="AA25" s="37"/>
      <c r="AB25" s="37"/>
      <c r="AC25" s="37"/>
      <c r="AD25" s="37"/>
      <c r="AE25" s="37"/>
      <c r="AF25" s="37"/>
      <c r="AG25" s="37"/>
      <c r="AH25" s="37"/>
      <c r="AI25" s="37"/>
      <c r="AJ25" s="37"/>
      <c r="AK25" s="37"/>
      <c r="AL25" s="37"/>
      <c r="AM25" s="84"/>
      <c r="AN25" s="84"/>
      <c r="AO25" s="84"/>
      <c r="AP25" s="84"/>
      <c r="AQ25" s="84"/>
      <c r="AR25" s="84"/>
      <c r="AS25" s="84"/>
      <c r="AT25" s="84"/>
      <c r="AU25" s="84"/>
    </row>
    <row r="26" spans="1:47">
      <c r="A26" s="265">
        <v>44182</v>
      </c>
      <c r="B26" s="278" t="s">
        <v>194</v>
      </c>
      <c r="C26" s="504" t="s">
        <v>2873</v>
      </c>
      <c r="D26" s="515" t="s">
        <v>2874</v>
      </c>
      <c r="E26" s="278" t="s">
        <v>152</v>
      </c>
      <c r="F26" s="278" t="s">
        <v>140</v>
      </c>
      <c r="G26" s="278" t="s">
        <v>200</v>
      </c>
      <c r="H26" s="265">
        <v>44181</v>
      </c>
      <c r="I26" s="265">
        <v>44189</v>
      </c>
      <c r="J26" s="37"/>
      <c r="K26" s="37"/>
      <c r="L26" s="278" t="s">
        <v>200</v>
      </c>
      <c r="M26" s="37">
        <v>21742</v>
      </c>
      <c r="N26" s="84"/>
      <c r="O26" s="37"/>
      <c r="P26" s="278"/>
      <c r="Q26" s="37"/>
      <c r="R26" s="37"/>
      <c r="S26" s="37"/>
      <c r="T26" s="37"/>
      <c r="U26" s="37"/>
      <c r="V26" s="37"/>
      <c r="W26" s="37"/>
      <c r="X26" s="37"/>
      <c r="Y26" s="37"/>
      <c r="Z26" s="37"/>
      <c r="AA26" s="37"/>
      <c r="AB26" s="37"/>
      <c r="AC26" s="37"/>
      <c r="AD26" s="37"/>
      <c r="AE26" s="37"/>
      <c r="AF26" s="37"/>
      <c r="AG26" s="37"/>
      <c r="AH26" s="37"/>
      <c r="AI26" s="37"/>
      <c r="AJ26" s="37"/>
      <c r="AK26" s="37"/>
      <c r="AL26" s="37"/>
      <c r="AM26" s="84"/>
      <c r="AN26" s="84"/>
      <c r="AO26" s="84"/>
      <c r="AP26" s="84"/>
      <c r="AQ26" s="84"/>
      <c r="AR26" s="84"/>
      <c r="AS26" s="84"/>
      <c r="AT26" s="84"/>
      <c r="AU26" s="84"/>
    </row>
    <row r="27" spans="1:47">
      <c r="A27" s="265">
        <v>44200</v>
      </c>
      <c r="B27" s="278" t="s">
        <v>138</v>
      </c>
      <c r="C27" s="643">
        <v>881166179</v>
      </c>
      <c r="D27" s="504"/>
      <c r="E27" s="278" t="s">
        <v>139</v>
      </c>
      <c r="F27" s="278" t="s">
        <v>140</v>
      </c>
      <c r="G27" s="278" t="s">
        <v>168</v>
      </c>
      <c r="H27" s="37"/>
      <c r="I27" s="265">
        <v>44561</v>
      </c>
      <c r="J27" s="37"/>
      <c r="K27" s="37"/>
      <c r="L27" s="278"/>
      <c r="M27" s="37">
        <v>20500</v>
      </c>
      <c r="N27" s="84"/>
      <c r="O27" s="37"/>
      <c r="P27" s="278" t="s">
        <v>2900</v>
      </c>
      <c r="Q27" s="37"/>
      <c r="R27" s="37"/>
      <c r="S27" s="37"/>
      <c r="T27" s="37"/>
      <c r="U27" s="37"/>
      <c r="V27" s="37"/>
      <c r="W27" s="37"/>
      <c r="X27" s="37"/>
      <c r="Y27" s="37"/>
      <c r="Z27" s="37"/>
      <c r="AA27" s="37"/>
      <c r="AB27" s="37"/>
      <c r="AC27" s="37"/>
      <c r="AD27" s="37"/>
      <c r="AE27" s="37"/>
      <c r="AF27" s="37"/>
      <c r="AG27" s="37"/>
      <c r="AH27" s="37"/>
      <c r="AI27" s="37"/>
      <c r="AJ27" s="37"/>
      <c r="AK27" s="37"/>
      <c r="AL27" s="37"/>
      <c r="AM27" s="84"/>
      <c r="AN27" s="84"/>
      <c r="AO27" s="84"/>
      <c r="AP27" s="84"/>
      <c r="AQ27" s="84"/>
      <c r="AR27" s="84"/>
      <c r="AS27" s="84"/>
      <c r="AT27" s="84"/>
      <c r="AU27" s="84"/>
    </row>
    <row r="28" spans="1:47">
      <c r="A28" s="265">
        <v>44176</v>
      </c>
      <c r="B28" s="278" t="s">
        <v>156</v>
      </c>
      <c r="C28" s="37">
        <v>882040290</v>
      </c>
      <c r="D28" s="37"/>
      <c r="E28" s="278" t="s">
        <v>139</v>
      </c>
      <c r="F28" s="278" t="s">
        <v>140</v>
      </c>
      <c r="G28" s="37"/>
      <c r="H28" s="37"/>
      <c r="I28" s="265">
        <v>44176</v>
      </c>
      <c r="J28" s="37"/>
      <c r="K28" s="37"/>
      <c r="L28" s="278" t="s">
        <v>168</v>
      </c>
      <c r="M28" s="37">
        <v>17500</v>
      </c>
      <c r="N28" s="84"/>
      <c r="O28" s="37"/>
      <c r="P28" s="37"/>
      <c r="Q28" s="37"/>
      <c r="R28" s="37"/>
      <c r="S28" s="37"/>
      <c r="T28" s="37"/>
      <c r="U28" s="37"/>
      <c r="V28" s="37"/>
      <c r="W28" s="37"/>
      <c r="X28" s="37"/>
      <c r="Y28" s="37"/>
      <c r="Z28" s="37"/>
      <c r="AA28" s="37"/>
      <c r="AB28" s="37"/>
      <c r="AC28" s="37"/>
      <c r="AD28" s="37"/>
      <c r="AE28" s="37"/>
      <c r="AF28" s="37"/>
      <c r="AG28" s="37"/>
      <c r="AH28" s="37"/>
      <c r="AI28" s="37"/>
      <c r="AJ28" s="37"/>
      <c r="AK28" s="37"/>
      <c r="AL28" s="37"/>
      <c r="AM28" s="84"/>
      <c r="AN28" s="84"/>
      <c r="AO28" s="84"/>
      <c r="AP28" s="84"/>
      <c r="AQ28" s="84"/>
      <c r="AR28" s="84"/>
      <c r="AS28" s="84"/>
      <c r="AT28" s="84"/>
      <c r="AU28" s="84"/>
    </row>
    <row r="29" spans="1:47">
      <c r="A29" s="265">
        <v>44190</v>
      </c>
      <c r="B29" s="278" t="s">
        <v>154</v>
      </c>
      <c r="C29" s="37">
        <v>883326116</v>
      </c>
      <c r="D29" s="504" t="s">
        <v>2901</v>
      </c>
      <c r="E29" s="278" t="s">
        <v>139</v>
      </c>
      <c r="F29" s="278" t="s">
        <v>140</v>
      </c>
      <c r="G29" s="278" t="s">
        <v>168</v>
      </c>
      <c r="H29" s="37"/>
      <c r="I29" s="265">
        <v>44190</v>
      </c>
      <c r="J29" s="37"/>
      <c r="K29" s="37"/>
      <c r="L29" s="278" t="s">
        <v>168</v>
      </c>
      <c r="M29" s="37">
        <v>17000</v>
      </c>
      <c r="N29" s="84"/>
      <c r="O29" s="37"/>
      <c r="P29" s="278" t="s">
        <v>2191</v>
      </c>
      <c r="Q29" s="37"/>
      <c r="R29" s="37"/>
      <c r="S29" s="37"/>
      <c r="T29" s="37"/>
      <c r="U29" s="37"/>
      <c r="V29" s="37"/>
      <c r="W29" s="37"/>
      <c r="X29" s="37"/>
      <c r="Y29" s="37"/>
      <c r="Z29" s="37"/>
      <c r="AA29" s="37"/>
      <c r="AB29" s="37"/>
      <c r="AC29" s="37"/>
      <c r="AD29" s="37"/>
      <c r="AE29" s="37"/>
      <c r="AF29" s="37"/>
      <c r="AG29" s="37"/>
      <c r="AH29" s="37"/>
      <c r="AI29" s="37"/>
      <c r="AJ29" s="37"/>
      <c r="AK29" s="37"/>
      <c r="AL29" s="37"/>
      <c r="AM29" s="84"/>
      <c r="AN29" s="84"/>
      <c r="AO29" s="84"/>
      <c r="AP29" s="84"/>
      <c r="AQ29" s="84"/>
      <c r="AR29" s="84"/>
      <c r="AS29" s="84"/>
      <c r="AT29" s="84"/>
      <c r="AU29" s="84"/>
    </row>
    <row r="30" spans="1:47">
      <c r="A30" s="265">
        <v>44187</v>
      </c>
      <c r="B30" s="278" t="s">
        <v>154</v>
      </c>
      <c r="C30" s="37">
        <v>881083743</v>
      </c>
      <c r="D30" s="504" t="s">
        <v>2788</v>
      </c>
      <c r="E30" s="278" t="s">
        <v>139</v>
      </c>
      <c r="F30" s="278" t="s">
        <v>140</v>
      </c>
      <c r="G30" s="278" t="s">
        <v>176</v>
      </c>
      <c r="H30" s="37"/>
      <c r="I30" s="265">
        <v>44187</v>
      </c>
      <c r="J30" s="37"/>
      <c r="K30" s="37"/>
      <c r="L30" s="278" t="s">
        <v>176</v>
      </c>
      <c r="M30" s="37">
        <v>16999</v>
      </c>
      <c r="N30" s="84"/>
      <c r="O30" s="37"/>
      <c r="P30" s="278" t="s">
        <v>2191</v>
      </c>
      <c r="Q30" s="37"/>
      <c r="R30" s="37"/>
      <c r="S30" s="37"/>
      <c r="T30" s="37"/>
      <c r="U30" s="37"/>
      <c r="V30" s="37"/>
      <c r="W30" s="37"/>
      <c r="X30" s="37"/>
      <c r="Y30" s="37"/>
      <c r="Z30" s="37"/>
      <c r="AA30" s="37"/>
      <c r="AB30" s="37"/>
      <c r="AC30" s="37"/>
      <c r="AD30" s="37"/>
      <c r="AE30" s="37"/>
      <c r="AF30" s="37"/>
      <c r="AG30" s="37"/>
      <c r="AH30" s="37"/>
      <c r="AI30" s="37"/>
      <c r="AJ30" s="37"/>
      <c r="AK30" s="37"/>
      <c r="AL30" s="37"/>
      <c r="AM30" s="84"/>
      <c r="AN30" s="84"/>
      <c r="AO30" s="84"/>
      <c r="AP30" s="84"/>
      <c r="AQ30" s="84"/>
      <c r="AR30" s="84"/>
      <c r="AS30" s="84"/>
      <c r="AT30" s="84"/>
      <c r="AU30" s="84"/>
    </row>
    <row r="31" spans="1:47">
      <c r="A31" s="265">
        <v>44186</v>
      </c>
      <c r="B31" s="278" t="s">
        <v>175</v>
      </c>
      <c r="C31" s="37">
        <v>880012146</v>
      </c>
      <c r="D31" s="37"/>
      <c r="E31" s="278" t="s">
        <v>139</v>
      </c>
      <c r="F31" s="278" t="s">
        <v>140</v>
      </c>
      <c r="G31" s="278" t="s">
        <v>246</v>
      </c>
      <c r="H31" s="37"/>
      <c r="I31" s="265">
        <v>44186</v>
      </c>
      <c r="J31" s="37"/>
      <c r="K31" s="37"/>
      <c r="L31" s="278" t="s">
        <v>246</v>
      </c>
      <c r="M31" s="37">
        <v>15243.76</v>
      </c>
      <c r="N31" s="84"/>
      <c r="O31" s="37"/>
      <c r="P31" s="278" t="s">
        <v>2902</v>
      </c>
      <c r="Q31" s="37"/>
      <c r="R31" s="37"/>
      <c r="S31" s="37"/>
      <c r="T31" s="37"/>
      <c r="U31" s="37"/>
      <c r="V31" s="37"/>
      <c r="W31" s="37"/>
      <c r="X31" s="37"/>
      <c r="Y31" s="37"/>
      <c r="Z31" s="37"/>
      <c r="AA31" s="37"/>
      <c r="AB31" s="37"/>
      <c r="AC31" s="37"/>
      <c r="AD31" s="37"/>
      <c r="AE31" s="37"/>
      <c r="AF31" s="37"/>
      <c r="AG31" s="37"/>
      <c r="AH31" s="37"/>
      <c r="AI31" s="37"/>
      <c r="AJ31" s="37"/>
      <c r="AK31" s="37"/>
      <c r="AL31" s="37"/>
      <c r="AM31" s="84"/>
      <c r="AN31" s="84"/>
      <c r="AO31" s="84"/>
      <c r="AP31" s="84"/>
      <c r="AQ31" s="84"/>
      <c r="AR31" s="84"/>
      <c r="AS31" s="84"/>
      <c r="AT31" s="84"/>
      <c r="AU31" s="84"/>
    </row>
    <row r="32" spans="1:47">
      <c r="A32" s="265">
        <v>44186</v>
      </c>
      <c r="B32" s="278" t="s">
        <v>227</v>
      </c>
      <c r="C32" s="37">
        <v>882842188</v>
      </c>
      <c r="D32" s="510" t="s">
        <v>2903</v>
      </c>
      <c r="E32" s="278" t="s">
        <v>152</v>
      </c>
      <c r="F32" s="278" t="s">
        <v>140</v>
      </c>
      <c r="G32" s="278" t="s">
        <v>2904</v>
      </c>
      <c r="H32" s="505">
        <v>44169</v>
      </c>
      <c r="I32" s="265">
        <v>44186</v>
      </c>
      <c r="J32" s="37"/>
      <c r="K32" s="37"/>
      <c r="L32" s="278" t="s">
        <v>2904</v>
      </c>
      <c r="M32" s="37">
        <v>15088</v>
      </c>
      <c r="N32" s="84"/>
      <c r="O32" s="37"/>
      <c r="P32" s="278" t="s">
        <v>2902</v>
      </c>
      <c r="Q32" s="37"/>
      <c r="R32" s="37"/>
      <c r="S32" s="37"/>
      <c r="T32" s="37"/>
      <c r="U32" s="37"/>
      <c r="V32" s="37"/>
      <c r="W32" s="37"/>
      <c r="X32" s="37"/>
      <c r="Y32" s="37"/>
      <c r="Z32" s="37"/>
      <c r="AA32" s="37"/>
      <c r="AB32" s="37"/>
      <c r="AC32" s="37"/>
      <c r="AD32" s="37"/>
      <c r="AE32" s="37"/>
      <c r="AF32" s="37"/>
      <c r="AG32" s="37"/>
      <c r="AH32" s="37"/>
      <c r="AI32" s="37"/>
      <c r="AJ32" s="37"/>
      <c r="AK32" s="37"/>
      <c r="AL32" s="37"/>
      <c r="AM32" s="84"/>
      <c r="AN32" s="84"/>
      <c r="AO32" s="84"/>
      <c r="AP32" s="84"/>
      <c r="AQ32" s="84"/>
      <c r="AR32" s="84"/>
      <c r="AS32" s="84"/>
      <c r="AT32" s="84"/>
      <c r="AU32" s="84"/>
    </row>
    <row r="33" spans="1:47">
      <c r="A33" s="265">
        <v>44172</v>
      </c>
      <c r="B33" s="278" t="s">
        <v>154</v>
      </c>
      <c r="C33" s="37">
        <v>882999057</v>
      </c>
      <c r="D33" s="504" t="s">
        <v>2905</v>
      </c>
      <c r="E33" s="278" t="s">
        <v>139</v>
      </c>
      <c r="F33" s="278" t="s">
        <v>140</v>
      </c>
      <c r="G33" s="278" t="s">
        <v>142</v>
      </c>
      <c r="H33" s="37"/>
      <c r="I33" s="505">
        <v>44172</v>
      </c>
      <c r="J33" s="37"/>
      <c r="K33" s="37"/>
      <c r="L33" s="278" t="s">
        <v>142</v>
      </c>
      <c r="M33" s="37">
        <v>14186</v>
      </c>
      <c r="N33" s="84"/>
      <c r="O33" s="37"/>
      <c r="P33" s="278" t="s">
        <v>2191</v>
      </c>
      <c r="Q33" s="37"/>
      <c r="R33" s="37"/>
      <c r="S33" s="37"/>
      <c r="T33" s="37"/>
      <c r="U33" s="37"/>
      <c r="V33" s="37"/>
      <c r="W33" s="37"/>
      <c r="X33" s="37"/>
      <c r="Y33" s="37"/>
      <c r="Z33" s="37"/>
      <c r="AA33" s="37"/>
      <c r="AB33" s="37"/>
      <c r="AC33" s="37"/>
      <c r="AD33" s="37"/>
      <c r="AE33" s="37"/>
      <c r="AF33" s="37"/>
      <c r="AG33" s="37"/>
      <c r="AH33" s="37"/>
      <c r="AI33" s="37"/>
      <c r="AJ33" s="37"/>
      <c r="AK33" s="37"/>
      <c r="AL33" s="37"/>
      <c r="AM33" s="84"/>
      <c r="AN33" s="84"/>
      <c r="AO33" s="84"/>
      <c r="AP33" s="84"/>
      <c r="AQ33" s="84"/>
      <c r="AR33" s="84"/>
      <c r="AS33" s="84"/>
      <c r="AT33" s="84"/>
      <c r="AU33" s="84"/>
    </row>
    <row r="34" spans="1:47">
      <c r="A34" s="265">
        <v>44196</v>
      </c>
      <c r="B34" s="431" t="s">
        <v>194</v>
      </c>
      <c r="C34" s="285">
        <v>883089386</v>
      </c>
      <c r="D34" s="504" t="s">
        <v>2906</v>
      </c>
      <c r="E34" s="278" t="s">
        <v>152</v>
      </c>
      <c r="F34" s="278" t="s">
        <v>140</v>
      </c>
      <c r="G34" s="278" t="s">
        <v>287</v>
      </c>
      <c r="H34" s="265">
        <v>44196</v>
      </c>
      <c r="I34" s="265">
        <v>44196</v>
      </c>
      <c r="J34" s="37"/>
      <c r="K34" s="37"/>
      <c r="L34" s="278" t="s">
        <v>287</v>
      </c>
      <c r="M34" s="285">
        <v>12500</v>
      </c>
      <c r="N34" s="84"/>
      <c r="O34" s="37"/>
      <c r="P34" s="278" t="s">
        <v>466</v>
      </c>
      <c r="Q34" s="37"/>
      <c r="R34" s="37"/>
      <c r="S34" s="37"/>
      <c r="T34" s="37"/>
      <c r="U34" s="37"/>
      <c r="V34" s="37"/>
      <c r="W34" s="37"/>
      <c r="X34" s="37"/>
      <c r="Y34" s="37"/>
      <c r="Z34" s="37"/>
      <c r="AA34" s="37"/>
      <c r="AB34" s="37"/>
      <c r="AC34" s="37"/>
      <c r="AD34" s="37"/>
      <c r="AE34" s="37"/>
      <c r="AF34" s="37"/>
      <c r="AG34" s="37"/>
      <c r="AH34" s="37"/>
      <c r="AI34" s="37"/>
      <c r="AJ34" s="37"/>
      <c r="AK34" s="37"/>
      <c r="AL34" s="37"/>
      <c r="AM34" s="84"/>
      <c r="AN34" s="84"/>
      <c r="AO34" s="84"/>
      <c r="AP34" s="84"/>
      <c r="AQ34" s="84"/>
      <c r="AR34" s="84"/>
      <c r="AS34" s="84"/>
      <c r="AT34" s="84"/>
      <c r="AU34" s="84"/>
    </row>
    <row r="35" spans="1:47">
      <c r="A35" s="265">
        <v>44190</v>
      </c>
      <c r="B35" s="278" t="s">
        <v>138</v>
      </c>
      <c r="C35" s="37">
        <v>880438167</v>
      </c>
      <c r="D35" s="37"/>
      <c r="E35" s="278" t="s">
        <v>139</v>
      </c>
      <c r="F35" s="278" t="s">
        <v>140</v>
      </c>
      <c r="G35" s="278" t="s">
        <v>163</v>
      </c>
      <c r="H35" s="37"/>
      <c r="I35" s="265">
        <v>44195</v>
      </c>
      <c r="J35" s="37"/>
      <c r="K35" s="37"/>
      <c r="L35" s="278" t="s">
        <v>163</v>
      </c>
      <c r="M35" s="37">
        <v>10994.4</v>
      </c>
      <c r="N35" s="84"/>
      <c r="O35" s="37"/>
      <c r="P35" s="278" t="s">
        <v>2907</v>
      </c>
      <c r="Q35" s="37"/>
      <c r="R35" s="37"/>
      <c r="S35" s="37"/>
      <c r="T35" s="37"/>
      <c r="U35" s="37"/>
      <c r="V35" s="37"/>
      <c r="W35" s="37"/>
      <c r="X35" s="37"/>
      <c r="Y35" s="37"/>
      <c r="Z35" s="37"/>
      <c r="AA35" s="37"/>
      <c r="AB35" s="37"/>
      <c r="AC35" s="37"/>
      <c r="AD35" s="37"/>
      <c r="AE35" s="37"/>
      <c r="AF35" s="37"/>
      <c r="AG35" s="37"/>
      <c r="AH35" s="37"/>
      <c r="AI35" s="37"/>
      <c r="AJ35" s="37"/>
      <c r="AK35" s="37"/>
      <c r="AL35" s="37"/>
      <c r="AM35" s="84"/>
      <c r="AN35" s="84"/>
      <c r="AO35" s="84"/>
      <c r="AP35" s="84"/>
      <c r="AQ35" s="84"/>
      <c r="AR35" s="84"/>
      <c r="AS35" s="84"/>
      <c r="AT35" s="84"/>
      <c r="AU35" s="84"/>
    </row>
    <row r="36" spans="1:47">
      <c r="A36" s="265">
        <v>44193</v>
      </c>
      <c r="B36" s="278" t="s">
        <v>175</v>
      </c>
      <c r="C36" s="37">
        <v>882104052</v>
      </c>
      <c r="D36" s="37"/>
      <c r="E36" s="278" t="s">
        <v>139</v>
      </c>
      <c r="F36" s="278" t="s">
        <v>140</v>
      </c>
      <c r="G36" s="278" t="s">
        <v>246</v>
      </c>
      <c r="H36" s="37"/>
      <c r="I36" s="265">
        <v>44193</v>
      </c>
      <c r="J36" s="37"/>
      <c r="K36" s="37"/>
      <c r="L36" s="278" t="s">
        <v>246</v>
      </c>
      <c r="M36" s="37">
        <v>10635.66</v>
      </c>
      <c r="N36" s="84"/>
      <c r="O36" s="37"/>
      <c r="P36" s="278" t="s">
        <v>2908</v>
      </c>
      <c r="Q36" s="37"/>
      <c r="R36" s="37"/>
      <c r="S36" s="37"/>
      <c r="T36" s="37"/>
      <c r="U36" s="37"/>
      <c r="V36" s="37"/>
      <c r="W36" s="37"/>
      <c r="X36" s="37"/>
      <c r="Y36" s="37"/>
      <c r="Z36" s="37"/>
      <c r="AA36" s="37"/>
      <c r="AB36" s="37"/>
      <c r="AC36" s="37"/>
      <c r="AD36" s="37"/>
      <c r="AE36" s="37"/>
      <c r="AF36" s="37"/>
      <c r="AG36" s="37"/>
      <c r="AH36" s="37"/>
      <c r="AI36" s="37"/>
      <c r="AJ36" s="37"/>
      <c r="AK36" s="37"/>
      <c r="AL36" s="37"/>
      <c r="AM36" s="84"/>
      <c r="AN36" s="84"/>
      <c r="AO36" s="84"/>
      <c r="AP36" s="84"/>
      <c r="AQ36" s="84"/>
      <c r="AR36" s="84"/>
      <c r="AS36" s="84"/>
      <c r="AT36" s="84"/>
      <c r="AU36" s="84"/>
    </row>
    <row r="37" spans="1:47">
      <c r="A37" s="265">
        <v>44168</v>
      </c>
      <c r="B37" s="278" t="s">
        <v>175</v>
      </c>
      <c r="C37" s="37">
        <v>880038606</v>
      </c>
      <c r="D37" s="37"/>
      <c r="E37" s="278" t="s">
        <v>139</v>
      </c>
      <c r="F37" s="278" t="s">
        <v>2909</v>
      </c>
      <c r="G37" s="278" t="s">
        <v>246</v>
      </c>
      <c r="H37" s="37"/>
      <c r="I37" s="265">
        <v>44169</v>
      </c>
      <c r="J37" s="37"/>
      <c r="K37" s="37"/>
      <c r="L37" s="278" t="s">
        <v>246</v>
      </c>
      <c r="M37" s="37">
        <v>10562.7</v>
      </c>
      <c r="N37" s="84"/>
      <c r="O37" s="37"/>
      <c r="P37" s="278" t="s">
        <v>2910</v>
      </c>
      <c r="Q37" s="37"/>
      <c r="R37" s="37"/>
      <c r="S37" s="37"/>
      <c r="T37" s="37"/>
      <c r="U37" s="37"/>
      <c r="V37" s="37"/>
      <c r="W37" s="37"/>
      <c r="X37" s="37"/>
      <c r="Y37" s="37"/>
      <c r="Z37" s="37"/>
      <c r="AA37" s="37"/>
      <c r="AB37" s="37"/>
      <c r="AC37" s="37"/>
      <c r="AD37" s="37"/>
      <c r="AE37" s="37"/>
      <c r="AF37" s="37"/>
      <c r="AG37" s="37"/>
      <c r="AH37" s="37"/>
      <c r="AI37" s="37"/>
      <c r="AJ37" s="37"/>
      <c r="AK37" s="37"/>
      <c r="AL37" s="37"/>
      <c r="AM37" s="84"/>
      <c r="AN37" s="84"/>
      <c r="AO37" s="84"/>
      <c r="AP37" s="84"/>
      <c r="AQ37" s="84"/>
      <c r="AR37" s="84"/>
      <c r="AS37" s="84"/>
      <c r="AT37" s="84"/>
      <c r="AU37" s="84"/>
    </row>
    <row r="38" spans="1:47">
      <c r="A38" s="265">
        <v>44183</v>
      </c>
      <c r="B38" s="278" t="s">
        <v>175</v>
      </c>
      <c r="C38" s="37">
        <v>880047580</v>
      </c>
      <c r="D38" s="504" t="s">
        <v>2911</v>
      </c>
      <c r="E38" s="278" t="s">
        <v>139</v>
      </c>
      <c r="F38" s="278" t="s">
        <v>140</v>
      </c>
      <c r="G38" s="278" t="s">
        <v>142</v>
      </c>
      <c r="H38" s="37"/>
      <c r="I38" s="265">
        <v>44183</v>
      </c>
      <c r="J38" s="37"/>
      <c r="K38" s="37"/>
      <c r="L38" s="278" t="s">
        <v>142</v>
      </c>
      <c r="M38" s="37">
        <v>9978</v>
      </c>
      <c r="N38" s="84"/>
      <c r="O38" s="278" t="s">
        <v>37</v>
      </c>
      <c r="P38" s="278" t="s">
        <v>2912</v>
      </c>
      <c r="Q38" s="37"/>
      <c r="R38" s="37"/>
      <c r="S38" s="37"/>
      <c r="T38" s="37"/>
      <c r="U38" s="37"/>
      <c r="V38" s="37"/>
      <c r="W38" s="37"/>
      <c r="X38" s="37"/>
      <c r="Y38" s="37"/>
      <c r="Z38" s="37"/>
      <c r="AA38" s="37"/>
      <c r="AB38" s="37"/>
      <c r="AC38" s="37"/>
      <c r="AD38" s="37"/>
      <c r="AE38" s="37"/>
      <c r="AF38" s="37"/>
      <c r="AG38" s="37"/>
      <c r="AH38" s="37"/>
      <c r="AI38" s="37"/>
      <c r="AJ38" s="37"/>
      <c r="AK38" s="37"/>
      <c r="AL38" s="37"/>
      <c r="AM38" s="84"/>
      <c r="AN38" s="84"/>
      <c r="AO38" s="84"/>
      <c r="AP38" s="84"/>
      <c r="AQ38" s="84"/>
      <c r="AR38" s="84"/>
      <c r="AS38" s="84"/>
      <c r="AT38" s="84"/>
      <c r="AU38" s="84"/>
    </row>
    <row r="39" spans="1:47">
      <c r="A39" s="265">
        <v>44173</v>
      </c>
      <c r="B39" s="278" t="s">
        <v>154</v>
      </c>
      <c r="C39" s="37">
        <v>880024818</v>
      </c>
      <c r="D39" s="37">
        <v>207104886</v>
      </c>
      <c r="E39" s="278" t="s">
        <v>139</v>
      </c>
      <c r="F39" s="278" t="s">
        <v>140</v>
      </c>
      <c r="G39" s="278" t="s">
        <v>142</v>
      </c>
      <c r="H39" s="37"/>
      <c r="I39" s="265">
        <v>44173</v>
      </c>
      <c r="J39" s="37"/>
      <c r="K39" s="37"/>
      <c r="L39" s="278" t="s">
        <v>142</v>
      </c>
      <c r="M39" s="37">
        <v>9673.2999999999993</v>
      </c>
      <c r="N39" s="84"/>
      <c r="O39" s="37"/>
      <c r="P39" s="278" t="s">
        <v>2913</v>
      </c>
      <c r="Q39" s="37"/>
      <c r="R39" s="37"/>
      <c r="S39" s="37"/>
      <c r="T39" s="37"/>
      <c r="U39" s="37"/>
      <c r="V39" s="37"/>
      <c r="W39" s="37"/>
      <c r="X39" s="37"/>
      <c r="Y39" s="37"/>
      <c r="Z39" s="37"/>
      <c r="AA39" s="37"/>
      <c r="AB39" s="37"/>
      <c r="AC39" s="37"/>
      <c r="AD39" s="37"/>
      <c r="AE39" s="37"/>
      <c r="AF39" s="37"/>
      <c r="AG39" s="37"/>
      <c r="AH39" s="37"/>
      <c r="AI39" s="37"/>
      <c r="AJ39" s="37"/>
      <c r="AK39" s="37"/>
      <c r="AL39" s="37"/>
      <c r="AM39" s="84"/>
      <c r="AN39" s="84"/>
      <c r="AO39" s="84"/>
      <c r="AP39" s="84"/>
      <c r="AQ39" s="84"/>
      <c r="AR39" s="84"/>
      <c r="AS39" s="84"/>
      <c r="AT39" s="84"/>
      <c r="AU39" s="84"/>
    </row>
    <row r="40" spans="1:47">
      <c r="A40" s="265">
        <v>44186</v>
      </c>
      <c r="B40" s="278" t="s">
        <v>281</v>
      </c>
      <c r="C40" s="37">
        <v>882164963</v>
      </c>
      <c r="D40" s="504" t="s">
        <v>2914</v>
      </c>
      <c r="E40" s="278" t="s">
        <v>139</v>
      </c>
      <c r="F40" s="278" t="s">
        <v>140</v>
      </c>
      <c r="G40" s="278" t="s">
        <v>176</v>
      </c>
      <c r="H40" s="265">
        <v>44186</v>
      </c>
      <c r="I40" s="265">
        <v>44186</v>
      </c>
      <c r="J40" s="37"/>
      <c r="K40" s="37"/>
      <c r="L40" s="278" t="s">
        <v>176</v>
      </c>
      <c r="M40" s="37">
        <v>8691.75</v>
      </c>
      <c r="N40" s="84"/>
      <c r="O40" s="37"/>
      <c r="P40" s="278" t="s">
        <v>2191</v>
      </c>
      <c r="Q40" s="37"/>
      <c r="R40" s="37"/>
      <c r="S40" s="37"/>
      <c r="T40" s="37"/>
      <c r="U40" s="37"/>
      <c r="V40" s="37"/>
      <c r="W40" s="37"/>
      <c r="X40" s="37"/>
      <c r="Y40" s="37"/>
      <c r="Z40" s="37"/>
      <c r="AA40" s="37"/>
      <c r="AB40" s="37"/>
      <c r="AC40" s="37"/>
      <c r="AD40" s="37"/>
      <c r="AE40" s="37"/>
      <c r="AF40" s="37"/>
      <c r="AG40" s="37"/>
      <c r="AH40" s="37"/>
      <c r="AI40" s="37"/>
      <c r="AJ40" s="37"/>
      <c r="AK40" s="37"/>
      <c r="AL40" s="37"/>
      <c r="AM40" s="84"/>
      <c r="AN40" s="84"/>
      <c r="AO40" s="84"/>
      <c r="AP40" s="84"/>
      <c r="AQ40" s="84"/>
      <c r="AR40" s="84"/>
      <c r="AS40" s="84"/>
      <c r="AT40" s="84"/>
      <c r="AU40" s="84"/>
    </row>
    <row r="41" spans="1:47">
      <c r="A41" s="265">
        <v>44168</v>
      </c>
      <c r="B41" s="278" t="s">
        <v>175</v>
      </c>
      <c r="C41" s="37">
        <v>880038606</v>
      </c>
      <c r="D41" s="37"/>
      <c r="E41" s="278" t="s">
        <v>139</v>
      </c>
      <c r="F41" s="278" t="s">
        <v>2909</v>
      </c>
      <c r="G41" s="278" t="s">
        <v>142</v>
      </c>
      <c r="H41" s="265">
        <v>44180</v>
      </c>
      <c r="I41" s="265">
        <v>44182</v>
      </c>
      <c r="J41" s="37"/>
      <c r="K41" s="37"/>
      <c r="L41" s="278" t="s">
        <v>142</v>
      </c>
      <c r="M41" s="37">
        <v>8004.88</v>
      </c>
      <c r="N41" s="84"/>
      <c r="O41" s="37"/>
      <c r="P41" s="278" t="s">
        <v>2875</v>
      </c>
      <c r="Q41" s="37"/>
      <c r="R41" s="37"/>
      <c r="S41" s="37"/>
      <c r="T41" s="37"/>
      <c r="U41" s="37"/>
      <c r="V41" s="37"/>
      <c r="W41" s="37"/>
      <c r="X41" s="37"/>
      <c r="Y41" s="37"/>
      <c r="Z41" s="37"/>
      <c r="AA41" s="37"/>
      <c r="AB41" s="37"/>
      <c r="AC41" s="37"/>
      <c r="AD41" s="37"/>
      <c r="AE41" s="37"/>
      <c r="AF41" s="37"/>
      <c r="AG41" s="37"/>
      <c r="AH41" s="37"/>
      <c r="AI41" s="37"/>
      <c r="AJ41" s="37"/>
      <c r="AK41" s="37"/>
      <c r="AL41" s="37"/>
      <c r="AM41" s="84"/>
      <c r="AN41" s="84"/>
      <c r="AO41" s="84"/>
      <c r="AP41" s="84"/>
      <c r="AQ41" s="84"/>
      <c r="AR41" s="84"/>
      <c r="AS41" s="84"/>
      <c r="AT41" s="84"/>
      <c r="AU41" s="84"/>
    </row>
    <row r="42" spans="1:47">
      <c r="A42" s="265">
        <v>44169</v>
      </c>
      <c r="B42" s="278" t="s">
        <v>194</v>
      </c>
      <c r="C42" s="37">
        <v>882641709</v>
      </c>
      <c r="D42" s="504" t="s">
        <v>2915</v>
      </c>
      <c r="E42" s="278" t="s">
        <v>152</v>
      </c>
      <c r="F42" s="278" t="s">
        <v>140</v>
      </c>
      <c r="G42" s="278" t="s">
        <v>142</v>
      </c>
      <c r="H42" s="37"/>
      <c r="I42" s="265">
        <v>44169</v>
      </c>
      <c r="J42" s="37"/>
      <c r="K42" s="37"/>
      <c r="L42" s="278" t="s">
        <v>142</v>
      </c>
      <c r="M42" s="37">
        <v>6993</v>
      </c>
      <c r="N42" s="84"/>
      <c r="O42" s="37"/>
      <c r="P42" s="278" t="s">
        <v>2910</v>
      </c>
      <c r="Q42" s="37"/>
      <c r="R42" s="37"/>
      <c r="S42" s="37"/>
      <c r="T42" s="37"/>
      <c r="U42" s="37"/>
      <c r="V42" s="37"/>
      <c r="W42" s="37"/>
      <c r="X42" s="37"/>
      <c r="Y42" s="37"/>
      <c r="Z42" s="37"/>
      <c r="AA42" s="37"/>
      <c r="AB42" s="37"/>
      <c r="AC42" s="37"/>
      <c r="AD42" s="37"/>
      <c r="AE42" s="37"/>
      <c r="AF42" s="37"/>
      <c r="AG42" s="37"/>
      <c r="AH42" s="37"/>
      <c r="AI42" s="37"/>
      <c r="AJ42" s="37"/>
      <c r="AK42" s="37"/>
      <c r="AL42" s="37"/>
      <c r="AM42" s="84"/>
      <c r="AN42" s="84"/>
      <c r="AO42" s="84"/>
      <c r="AP42" s="84"/>
      <c r="AQ42" s="84"/>
      <c r="AR42" s="84"/>
      <c r="AS42" s="84"/>
      <c r="AT42" s="84"/>
      <c r="AU42" s="84"/>
    </row>
    <row r="43" spans="1:47">
      <c r="A43" s="265">
        <v>44173</v>
      </c>
      <c r="B43" s="278" t="s">
        <v>227</v>
      </c>
      <c r="C43" s="37">
        <v>882657333</v>
      </c>
      <c r="D43" s="504" t="s">
        <v>2916</v>
      </c>
      <c r="E43" s="278" t="s">
        <v>139</v>
      </c>
      <c r="F43" s="278" t="s">
        <v>140</v>
      </c>
      <c r="G43" s="278" t="s">
        <v>2917</v>
      </c>
      <c r="H43" s="265">
        <v>44173</v>
      </c>
      <c r="I43" s="265">
        <v>44173</v>
      </c>
      <c r="J43" s="37"/>
      <c r="K43" s="37"/>
      <c r="L43" s="278" t="s">
        <v>2917</v>
      </c>
      <c r="M43" s="37">
        <v>6736</v>
      </c>
      <c r="N43" s="84"/>
      <c r="O43" s="37"/>
      <c r="P43" s="278" t="s">
        <v>2918</v>
      </c>
      <c r="Q43" s="37"/>
      <c r="R43" s="37"/>
      <c r="S43" s="37"/>
      <c r="T43" s="37"/>
      <c r="U43" s="37"/>
      <c r="V43" s="37"/>
      <c r="W43" s="37"/>
      <c r="X43" s="37"/>
      <c r="Y43" s="37"/>
      <c r="Z43" s="37"/>
      <c r="AA43" s="37"/>
      <c r="AB43" s="37"/>
      <c r="AC43" s="37"/>
      <c r="AD43" s="37"/>
      <c r="AE43" s="37"/>
      <c r="AF43" s="37"/>
      <c r="AG43" s="37"/>
      <c r="AH43" s="37"/>
      <c r="AI43" s="37"/>
      <c r="AJ43" s="37"/>
      <c r="AK43" s="37"/>
      <c r="AL43" s="37"/>
      <c r="AM43" s="84"/>
      <c r="AN43" s="84"/>
      <c r="AO43" s="84"/>
      <c r="AP43" s="84"/>
      <c r="AQ43" s="84"/>
      <c r="AR43" s="84"/>
      <c r="AS43" s="84"/>
      <c r="AT43" s="84"/>
      <c r="AU43" s="84"/>
    </row>
    <row r="44" spans="1:47">
      <c r="A44" s="265">
        <v>44561</v>
      </c>
      <c r="B44" s="431" t="s">
        <v>154</v>
      </c>
      <c r="C44" s="285">
        <v>881893445</v>
      </c>
      <c r="D44" s="504" t="s">
        <v>2827</v>
      </c>
      <c r="E44" s="278" t="s">
        <v>139</v>
      </c>
      <c r="F44" s="278" t="s">
        <v>140</v>
      </c>
      <c r="G44" s="37"/>
      <c r="H44" s="37"/>
      <c r="I44" s="265">
        <v>44196</v>
      </c>
      <c r="J44" s="37"/>
      <c r="K44" s="37"/>
      <c r="L44" s="278" t="s">
        <v>168</v>
      </c>
      <c r="M44" s="285">
        <v>6300</v>
      </c>
      <c r="N44" s="84"/>
      <c r="O44" s="37"/>
      <c r="P44" s="37"/>
      <c r="Q44" s="37"/>
      <c r="R44" s="37"/>
      <c r="S44" s="37"/>
      <c r="T44" s="37"/>
      <c r="U44" s="37"/>
      <c r="V44" s="37"/>
      <c r="W44" s="37"/>
      <c r="X44" s="37"/>
      <c r="Y44" s="37"/>
      <c r="Z44" s="37"/>
      <c r="AA44" s="37"/>
      <c r="AB44" s="37"/>
      <c r="AC44" s="37"/>
      <c r="AD44" s="37"/>
      <c r="AE44" s="37"/>
      <c r="AF44" s="37"/>
      <c r="AG44" s="37"/>
      <c r="AH44" s="37"/>
      <c r="AI44" s="37"/>
      <c r="AJ44" s="37"/>
      <c r="AK44" s="37"/>
      <c r="AL44" s="37"/>
      <c r="AM44" s="84"/>
      <c r="AN44" s="84"/>
      <c r="AO44" s="84"/>
      <c r="AP44" s="84"/>
      <c r="AQ44" s="84"/>
      <c r="AR44" s="84"/>
      <c r="AS44" s="84"/>
      <c r="AT44" s="84"/>
      <c r="AU44" s="84"/>
    </row>
    <row r="45" spans="1:47">
      <c r="A45" s="265">
        <v>44182</v>
      </c>
      <c r="B45" s="278" t="s">
        <v>167</v>
      </c>
      <c r="C45" s="37">
        <v>881766869</v>
      </c>
      <c r="D45" s="520" t="s">
        <v>2919</v>
      </c>
      <c r="E45" s="278" t="s">
        <v>139</v>
      </c>
      <c r="F45" s="278" t="s">
        <v>140</v>
      </c>
      <c r="G45" s="278" t="s">
        <v>181</v>
      </c>
      <c r="H45" s="37"/>
      <c r="I45" s="265">
        <v>44182</v>
      </c>
      <c r="J45" s="37"/>
      <c r="K45" s="37"/>
      <c r="L45" s="278" t="s">
        <v>181</v>
      </c>
      <c r="M45" s="37">
        <v>6242.05</v>
      </c>
      <c r="N45" s="84"/>
      <c r="O45" s="278" t="s">
        <v>37</v>
      </c>
      <c r="P45" s="278" t="s">
        <v>2920</v>
      </c>
      <c r="Q45" s="37"/>
      <c r="R45" s="37"/>
      <c r="S45" s="37"/>
      <c r="T45" s="37"/>
      <c r="U45" s="37"/>
      <c r="V45" s="37"/>
      <c r="W45" s="37"/>
      <c r="X45" s="37"/>
      <c r="Y45" s="37"/>
      <c r="Z45" s="37"/>
      <c r="AA45" s="37"/>
      <c r="AB45" s="37"/>
      <c r="AC45" s="37"/>
      <c r="AD45" s="37"/>
      <c r="AE45" s="37"/>
      <c r="AF45" s="37"/>
      <c r="AG45" s="37"/>
      <c r="AH45" s="37"/>
      <c r="AI45" s="37"/>
      <c r="AJ45" s="37"/>
      <c r="AK45" s="37"/>
      <c r="AL45" s="37"/>
      <c r="AM45" s="84"/>
      <c r="AN45" s="84"/>
      <c r="AO45" s="84"/>
      <c r="AP45" s="84"/>
      <c r="AQ45" s="84"/>
      <c r="AR45" s="84"/>
      <c r="AS45" s="84"/>
      <c r="AT45" s="84"/>
      <c r="AU45" s="84"/>
    </row>
    <row r="46" spans="1:47">
      <c r="A46" s="265">
        <v>44196</v>
      </c>
      <c r="B46" s="431" t="s">
        <v>178</v>
      </c>
      <c r="C46" s="285">
        <v>880859294</v>
      </c>
      <c r="D46" s="37"/>
      <c r="E46" s="278" t="s">
        <v>139</v>
      </c>
      <c r="F46" s="278" t="s">
        <v>140</v>
      </c>
      <c r="G46" s="278" t="s">
        <v>142</v>
      </c>
      <c r="H46" s="37"/>
      <c r="I46" s="265">
        <v>44196</v>
      </c>
      <c r="J46" s="37"/>
      <c r="K46" s="37"/>
      <c r="L46" s="278" t="s">
        <v>142</v>
      </c>
      <c r="M46" s="285">
        <v>6003.6</v>
      </c>
      <c r="N46" s="84"/>
      <c r="O46" s="37"/>
      <c r="P46" s="37"/>
      <c r="Q46" s="37"/>
      <c r="R46" s="37"/>
      <c r="S46" s="37"/>
      <c r="T46" s="37"/>
      <c r="U46" s="37"/>
      <c r="V46" s="37"/>
      <c r="W46" s="37"/>
      <c r="X46" s="37"/>
      <c r="Y46" s="37"/>
      <c r="Z46" s="37"/>
      <c r="AA46" s="37"/>
      <c r="AB46" s="37"/>
      <c r="AC46" s="37"/>
      <c r="AD46" s="37"/>
      <c r="AE46" s="37"/>
      <c r="AF46" s="37"/>
      <c r="AG46" s="37"/>
      <c r="AH46" s="37"/>
      <c r="AI46" s="37"/>
      <c r="AJ46" s="37"/>
      <c r="AK46" s="37"/>
      <c r="AL46" s="37"/>
      <c r="AM46" s="84"/>
      <c r="AN46" s="84"/>
      <c r="AO46" s="84"/>
      <c r="AP46" s="84"/>
      <c r="AQ46" s="84"/>
      <c r="AR46" s="84"/>
      <c r="AS46" s="84"/>
      <c r="AT46" s="84"/>
      <c r="AU46" s="84"/>
    </row>
    <row r="47" spans="1:47">
      <c r="A47" s="265">
        <v>44167</v>
      </c>
      <c r="B47" s="278" t="s">
        <v>146</v>
      </c>
      <c r="C47" s="644">
        <v>882028103</v>
      </c>
      <c r="D47" s="504" t="s">
        <v>2844</v>
      </c>
      <c r="E47" s="278" t="s">
        <v>139</v>
      </c>
      <c r="F47" s="278" t="s">
        <v>140</v>
      </c>
      <c r="G47" s="37"/>
      <c r="H47" s="37"/>
      <c r="I47" s="265">
        <v>44167</v>
      </c>
      <c r="J47" s="37"/>
      <c r="K47" s="37"/>
      <c r="L47" s="278" t="s">
        <v>163</v>
      </c>
      <c r="M47" s="37">
        <v>5455.33</v>
      </c>
      <c r="N47" s="84"/>
      <c r="O47" s="37"/>
      <c r="P47" s="618" t="s">
        <v>2883</v>
      </c>
      <c r="Q47" s="37"/>
      <c r="R47" s="37"/>
      <c r="S47" s="37"/>
      <c r="T47" s="37"/>
      <c r="U47" s="37"/>
      <c r="V47" s="37"/>
      <c r="W47" s="37"/>
      <c r="X47" s="37"/>
      <c r="Y47" s="37"/>
      <c r="Z47" s="37"/>
      <c r="AA47" s="37"/>
      <c r="AB47" s="37"/>
      <c r="AC47" s="37"/>
      <c r="AD47" s="37"/>
      <c r="AE47" s="37"/>
      <c r="AF47" s="37"/>
      <c r="AG47" s="37"/>
      <c r="AH47" s="37"/>
      <c r="AI47" s="37"/>
      <c r="AJ47" s="37"/>
      <c r="AK47" s="37"/>
      <c r="AL47" s="37"/>
      <c r="AM47" s="84"/>
      <c r="AN47" s="84"/>
      <c r="AO47" s="84"/>
      <c r="AP47" s="84"/>
      <c r="AQ47" s="84"/>
      <c r="AR47" s="84"/>
      <c r="AS47" s="84"/>
      <c r="AT47" s="84"/>
      <c r="AU47" s="84"/>
    </row>
    <row r="48" spans="1:47">
      <c r="A48" s="265">
        <v>44183</v>
      </c>
      <c r="B48" s="278" t="s">
        <v>157</v>
      </c>
      <c r="C48" s="37">
        <v>882888302</v>
      </c>
      <c r="D48" s="504" t="s">
        <v>2921</v>
      </c>
      <c r="E48" s="278" t="s">
        <v>139</v>
      </c>
      <c r="F48" s="278" t="s">
        <v>140</v>
      </c>
      <c r="G48" s="278" t="s">
        <v>338</v>
      </c>
      <c r="H48" s="37"/>
      <c r="I48" s="265">
        <v>44183</v>
      </c>
      <c r="J48" s="37"/>
      <c r="K48" s="37"/>
      <c r="L48" s="278" t="s">
        <v>2922</v>
      </c>
      <c r="M48" s="37">
        <v>5300</v>
      </c>
      <c r="N48" s="84"/>
      <c r="O48" s="37"/>
      <c r="P48" s="278" t="s">
        <v>2923</v>
      </c>
      <c r="Q48" s="37"/>
      <c r="R48" s="37"/>
      <c r="S48" s="37"/>
      <c r="T48" s="37"/>
      <c r="U48" s="37"/>
      <c r="V48" s="37"/>
      <c r="W48" s="37"/>
      <c r="X48" s="37"/>
      <c r="Y48" s="37"/>
      <c r="Z48" s="37"/>
      <c r="AA48" s="37"/>
      <c r="AB48" s="37"/>
      <c r="AC48" s="37"/>
      <c r="AD48" s="37"/>
      <c r="AE48" s="37"/>
      <c r="AF48" s="37"/>
      <c r="AG48" s="37"/>
      <c r="AH48" s="37"/>
      <c r="AI48" s="37"/>
      <c r="AJ48" s="37"/>
      <c r="AK48" s="37"/>
      <c r="AL48" s="37"/>
      <c r="AM48" s="84"/>
      <c r="AN48" s="84"/>
      <c r="AO48" s="84"/>
      <c r="AP48" s="84"/>
      <c r="AQ48" s="84"/>
      <c r="AR48" s="84"/>
      <c r="AS48" s="84"/>
      <c r="AT48" s="84"/>
      <c r="AU48" s="84"/>
    </row>
    <row r="49" spans="1:47">
      <c r="A49" s="265">
        <v>44181</v>
      </c>
      <c r="B49" s="278" t="s">
        <v>167</v>
      </c>
      <c r="C49" s="37">
        <v>880224972</v>
      </c>
      <c r="D49" s="534">
        <v>516202308</v>
      </c>
      <c r="E49" s="278" t="s">
        <v>139</v>
      </c>
      <c r="F49" s="278" t="s">
        <v>181</v>
      </c>
      <c r="G49" s="278" t="s">
        <v>142</v>
      </c>
      <c r="H49" s="37"/>
      <c r="I49" s="265">
        <v>44181</v>
      </c>
      <c r="J49" s="37"/>
      <c r="K49" s="37"/>
      <c r="L49" s="278" t="s">
        <v>181</v>
      </c>
      <c r="M49" s="37">
        <v>4205.84</v>
      </c>
      <c r="N49" s="84"/>
      <c r="O49" s="37"/>
      <c r="P49" s="278" t="s">
        <v>2876</v>
      </c>
      <c r="Q49" s="37"/>
      <c r="R49" s="37"/>
      <c r="S49" s="37"/>
      <c r="T49" s="37"/>
      <c r="U49" s="37"/>
      <c r="V49" s="37"/>
      <c r="W49" s="37"/>
      <c r="X49" s="37"/>
      <c r="Y49" s="37"/>
      <c r="Z49" s="37"/>
      <c r="AA49" s="37"/>
      <c r="AB49" s="37"/>
      <c r="AC49" s="37"/>
      <c r="AD49" s="37"/>
      <c r="AE49" s="37"/>
      <c r="AF49" s="37"/>
      <c r="AG49" s="37"/>
      <c r="AH49" s="37"/>
      <c r="AI49" s="37"/>
      <c r="AJ49" s="37"/>
      <c r="AK49" s="37"/>
      <c r="AL49" s="37"/>
      <c r="AM49" s="84"/>
      <c r="AN49" s="84"/>
      <c r="AO49" s="84"/>
      <c r="AP49" s="84"/>
      <c r="AQ49" s="84"/>
      <c r="AR49" s="84"/>
      <c r="AS49" s="84"/>
      <c r="AT49" s="84"/>
      <c r="AU49" s="84"/>
    </row>
    <row r="50" spans="1:47">
      <c r="A50" s="265">
        <v>44167</v>
      </c>
      <c r="B50" s="278" t="s">
        <v>154</v>
      </c>
      <c r="C50" s="37">
        <v>880865824</v>
      </c>
      <c r="D50" s="504" t="s">
        <v>2924</v>
      </c>
      <c r="E50" s="278" t="s">
        <v>139</v>
      </c>
      <c r="F50" s="278" t="s">
        <v>140</v>
      </c>
      <c r="G50" s="278" t="s">
        <v>168</v>
      </c>
      <c r="H50" s="37"/>
      <c r="I50" s="265">
        <v>44167</v>
      </c>
      <c r="J50" s="37"/>
      <c r="K50" s="37"/>
      <c r="L50" s="278" t="s">
        <v>168</v>
      </c>
      <c r="M50" s="37">
        <v>4200</v>
      </c>
      <c r="N50" s="84"/>
      <c r="O50" s="37"/>
      <c r="P50" s="278" t="s">
        <v>2191</v>
      </c>
      <c r="Q50" s="37"/>
      <c r="R50" s="37"/>
      <c r="S50" s="37"/>
      <c r="T50" s="37"/>
      <c r="U50" s="37"/>
      <c r="V50" s="37"/>
      <c r="W50" s="37"/>
      <c r="X50" s="37"/>
      <c r="Y50" s="37"/>
      <c r="Z50" s="37"/>
      <c r="AA50" s="37"/>
      <c r="AB50" s="37"/>
      <c r="AC50" s="37"/>
      <c r="AD50" s="37"/>
      <c r="AE50" s="37"/>
      <c r="AF50" s="37"/>
      <c r="AG50" s="37"/>
      <c r="AH50" s="37"/>
      <c r="AI50" s="37"/>
      <c r="AJ50" s="37"/>
      <c r="AK50" s="37"/>
      <c r="AL50" s="37"/>
      <c r="AM50" s="84"/>
      <c r="AN50" s="84"/>
      <c r="AO50" s="84"/>
      <c r="AP50" s="84"/>
      <c r="AQ50" s="84"/>
      <c r="AR50" s="84"/>
      <c r="AS50" s="84"/>
      <c r="AT50" s="84"/>
      <c r="AU50" s="84"/>
    </row>
    <row r="51" spans="1:47">
      <c r="A51" s="265">
        <v>44193</v>
      </c>
      <c r="B51" s="278" t="s">
        <v>175</v>
      </c>
      <c r="C51" s="37">
        <v>881433542</v>
      </c>
      <c r="D51" s="37"/>
      <c r="E51" s="278" t="s">
        <v>2925</v>
      </c>
      <c r="F51" s="278" t="s">
        <v>140</v>
      </c>
      <c r="G51" s="278" t="s">
        <v>168</v>
      </c>
      <c r="H51" s="37"/>
      <c r="I51" s="265">
        <v>44194</v>
      </c>
      <c r="J51" s="37"/>
      <c r="K51" s="37"/>
      <c r="L51" s="278" t="s">
        <v>168</v>
      </c>
      <c r="M51" s="37">
        <v>4200</v>
      </c>
      <c r="N51" s="84"/>
      <c r="O51" s="37"/>
      <c r="P51" s="278" t="s">
        <v>2926</v>
      </c>
      <c r="Q51" s="37"/>
      <c r="R51" s="37"/>
      <c r="S51" s="37"/>
      <c r="T51" s="37"/>
      <c r="U51" s="37"/>
      <c r="V51" s="37"/>
      <c r="W51" s="37"/>
      <c r="X51" s="37"/>
      <c r="Y51" s="37"/>
      <c r="Z51" s="37"/>
      <c r="AA51" s="37"/>
      <c r="AB51" s="37"/>
      <c r="AC51" s="37"/>
      <c r="AD51" s="37"/>
      <c r="AE51" s="37"/>
      <c r="AF51" s="37"/>
      <c r="AG51" s="37"/>
      <c r="AH51" s="37"/>
      <c r="AI51" s="37"/>
      <c r="AJ51" s="37"/>
      <c r="AK51" s="37"/>
      <c r="AL51" s="37"/>
      <c r="AM51" s="84"/>
      <c r="AN51" s="84"/>
      <c r="AO51" s="84"/>
      <c r="AP51" s="84"/>
      <c r="AQ51" s="84"/>
      <c r="AR51" s="84"/>
      <c r="AS51" s="84"/>
      <c r="AT51" s="84"/>
      <c r="AU51" s="84"/>
    </row>
    <row r="52" spans="1:47">
      <c r="A52" s="265">
        <v>44167</v>
      </c>
      <c r="B52" s="278" t="s">
        <v>156</v>
      </c>
      <c r="C52" s="37">
        <v>882040290</v>
      </c>
      <c r="D52" s="534">
        <v>867191738</v>
      </c>
      <c r="E52" s="278" t="s">
        <v>139</v>
      </c>
      <c r="F52" s="278" t="s">
        <v>140</v>
      </c>
      <c r="G52" s="37"/>
      <c r="H52" s="37"/>
      <c r="I52" s="265">
        <v>44167</v>
      </c>
      <c r="J52" s="37"/>
      <c r="K52" s="37"/>
      <c r="L52" s="278" t="s">
        <v>168</v>
      </c>
      <c r="M52" s="37">
        <v>4000</v>
      </c>
      <c r="N52" s="84"/>
      <c r="O52" s="37"/>
      <c r="P52" s="37"/>
      <c r="Q52" s="37"/>
      <c r="R52" s="37"/>
      <c r="S52" s="37"/>
      <c r="T52" s="37"/>
      <c r="U52" s="37"/>
      <c r="V52" s="37"/>
      <c r="W52" s="37"/>
      <c r="X52" s="37"/>
      <c r="Y52" s="37"/>
      <c r="Z52" s="37"/>
      <c r="AA52" s="37"/>
      <c r="AB52" s="37"/>
      <c r="AC52" s="37"/>
      <c r="AD52" s="37"/>
      <c r="AE52" s="37"/>
      <c r="AF52" s="37"/>
      <c r="AG52" s="37"/>
      <c r="AH52" s="37"/>
      <c r="AI52" s="37"/>
      <c r="AJ52" s="37"/>
      <c r="AK52" s="37"/>
      <c r="AL52" s="37"/>
      <c r="AM52" s="84"/>
      <c r="AN52" s="84"/>
      <c r="AO52" s="84"/>
      <c r="AP52" s="84"/>
      <c r="AQ52" s="84"/>
      <c r="AR52" s="84"/>
      <c r="AS52" s="84"/>
      <c r="AT52" s="84"/>
      <c r="AU52" s="84"/>
    </row>
    <row r="53" spans="1:47">
      <c r="A53" s="265">
        <v>44168</v>
      </c>
      <c r="B53" s="278" t="s">
        <v>175</v>
      </c>
      <c r="C53" s="37">
        <v>880021536</v>
      </c>
      <c r="D53" s="37"/>
      <c r="E53" s="278" t="s">
        <v>139</v>
      </c>
      <c r="F53" s="278" t="s">
        <v>140</v>
      </c>
      <c r="G53" s="278" t="s">
        <v>168</v>
      </c>
      <c r="H53" s="37"/>
      <c r="I53" s="265">
        <v>44168</v>
      </c>
      <c r="J53" s="37"/>
      <c r="K53" s="37"/>
      <c r="L53" s="278" t="s">
        <v>168</v>
      </c>
      <c r="M53" s="37">
        <v>4000</v>
      </c>
      <c r="N53" s="84"/>
      <c r="O53" s="37"/>
      <c r="P53" s="278" t="s">
        <v>2927</v>
      </c>
      <c r="Q53" s="37"/>
      <c r="R53" s="37"/>
      <c r="S53" s="37"/>
      <c r="T53" s="37"/>
      <c r="U53" s="37"/>
      <c r="V53" s="37"/>
      <c r="W53" s="37"/>
      <c r="X53" s="37"/>
      <c r="Y53" s="37"/>
      <c r="Z53" s="37"/>
      <c r="AA53" s="37"/>
      <c r="AB53" s="37"/>
      <c r="AC53" s="37"/>
      <c r="AD53" s="37"/>
      <c r="AE53" s="37"/>
      <c r="AF53" s="37"/>
      <c r="AG53" s="37"/>
      <c r="AH53" s="37"/>
      <c r="AI53" s="37"/>
      <c r="AJ53" s="37"/>
      <c r="AK53" s="37"/>
      <c r="AL53" s="37"/>
      <c r="AM53" s="84"/>
      <c r="AN53" s="84"/>
      <c r="AO53" s="84"/>
      <c r="AP53" s="84"/>
      <c r="AQ53" s="84"/>
      <c r="AR53" s="84"/>
      <c r="AS53" s="84"/>
      <c r="AT53" s="84"/>
      <c r="AU53" s="84"/>
    </row>
    <row r="54" spans="1:47">
      <c r="A54" s="265">
        <v>44175</v>
      </c>
      <c r="B54" s="278" t="s">
        <v>146</v>
      </c>
      <c r="C54" s="37">
        <v>880107261</v>
      </c>
      <c r="D54" s="504" t="s">
        <v>2928</v>
      </c>
      <c r="E54" s="278" t="s">
        <v>139</v>
      </c>
      <c r="F54" s="278" t="s">
        <v>140</v>
      </c>
      <c r="G54" s="278" t="s">
        <v>168</v>
      </c>
      <c r="H54" s="37"/>
      <c r="I54" s="265">
        <v>44179</v>
      </c>
      <c r="J54" s="37"/>
      <c r="K54" s="37"/>
      <c r="L54" s="278" t="s">
        <v>168</v>
      </c>
      <c r="M54" s="37">
        <v>4000</v>
      </c>
      <c r="N54" s="84"/>
      <c r="O54" s="37"/>
      <c r="P54" s="37"/>
      <c r="Q54" s="37"/>
      <c r="R54" s="37"/>
      <c r="S54" s="37"/>
      <c r="T54" s="37"/>
      <c r="U54" s="37"/>
      <c r="V54" s="37"/>
      <c r="W54" s="37"/>
      <c r="X54" s="37"/>
      <c r="Y54" s="37"/>
      <c r="Z54" s="37"/>
      <c r="AA54" s="37"/>
      <c r="AB54" s="37"/>
      <c r="AC54" s="37"/>
      <c r="AD54" s="37"/>
      <c r="AE54" s="37"/>
      <c r="AF54" s="37"/>
      <c r="AG54" s="37"/>
      <c r="AH54" s="37"/>
      <c r="AI54" s="37"/>
      <c r="AJ54" s="37"/>
      <c r="AK54" s="37"/>
      <c r="AL54" s="37"/>
      <c r="AM54" s="84"/>
      <c r="AN54" s="84"/>
      <c r="AO54" s="84"/>
      <c r="AP54" s="84"/>
      <c r="AQ54" s="84"/>
      <c r="AR54" s="84"/>
      <c r="AS54" s="84"/>
      <c r="AT54" s="84"/>
      <c r="AU54" s="84"/>
    </row>
    <row r="55" spans="1:47">
      <c r="A55" s="265">
        <v>44193</v>
      </c>
      <c r="B55" s="278" t="s">
        <v>156</v>
      </c>
      <c r="C55" s="37">
        <v>883254125</v>
      </c>
      <c r="D55" s="37"/>
      <c r="E55" s="278" t="s">
        <v>139</v>
      </c>
      <c r="F55" s="278" t="s">
        <v>140</v>
      </c>
      <c r="G55" s="278" t="s">
        <v>168</v>
      </c>
      <c r="H55" s="37"/>
      <c r="I55" s="265">
        <v>44193</v>
      </c>
      <c r="J55" s="37"/>
      <c r="K55" s="37"/>
      <c r="L55" s="278" t="s">
        <v>168</v>
      </c>
      <c r="M55" s="37">
        <v>4000</v>
      </c>
      <c r="N55" s="84"/>
      <c r="O55" s="37"/>
      <c r="P55" s="278" t="s">
        <v>2929</v>
      </c>
      <c r="Q55" s="37"/>
      <c r="R55" s="37"/>
      <c r="S55" s="37"/>
      <c r="T55" s="37"/>
      <c r="U55" s="37"/>
      <c r="V55" s="37"/>
      <c r="W55" s="37"/>
      <c r="X55" s="37"/>
      <c r="Y55" s="37"/>
      <c r="Z55" s="37"/>
      <c r="AA55" s="37"/>
      <c r="AB55" s="37"/>
      <c r="AC55" s="37"/>
      <c r="AD55" s="37"/>
      <c r="AE55" s="37"/>
      <c r="AF55" s="37"/>
      <c r="AG55" s="37"/>
      <c r="AH55" s="37"/>
      <c r="AI55" s="37"/>
      <c r="AJ55" s="37"/>
      <c r="AK55" s="37"/>
      <c r="AL55" s="37"/>
      <c r="AM55" s="84"/>
      <c r="AN55" s="84"/>
      <c r="AO55" s="84"/>
      <c r="AP55" s="84"/>
      <c r="AQ55" s="84"/>
      <c r="AR55" s="84"/>
      <c r="AS55" s="84"/>
      <c r="AT55" s="84"/>
      <c r="AU55" s="84"/>
    </row>
    <row r="56" spans="1:47">
      <c r="A56" s="265">
        <v>44179</v>
      </c>
      <c r="B56" s="278" t="s">
        <v>227</v>
      </c>
      <c r="C56" s="37">
        <v>882842188</v>
      </c>
      <c r="D56" s="510" t="s">
        <v>2903</v>
      </c>
      <c r="E56" s="278" t="s">
        <v>152</v>
      </c>
      <c r="F56" s="278" t="s">
        <v>140</v>
      </c>
      <c r="G56" s="278" t="s">
        <v>2904</v>
      </c>
      <c r="H56" s="265">
        <v>44169</v>
      </c>
      <c r="I56" s="265">
        <v>44179</v>
      </c>
      <c r="J56" s="37"/>
      <c r="K56" s="37"/>
      <c r="L56" s="278" t="s">
        <v>2904</v>
      </c>
      <c r="M56" s="37">
        <v>3976</v>
      </c>
      <c r="N56" s="84"/>
      <c r="O56" s="37"/>
      <c r="P56" s="278" t="s">
        <v>2930</v>
      </c>
      <c r="Q56" s="37"/>
      <c r="R56" s="37"/>
      <c r="S56" s="37"/>
      <c r="T56" s="37"/>
      <c r="U56" s="37"/>
      <c r="V56" s="37"/>
      <c r="W56" s="37"/>
      <c r="X56" s="37"/>
      <c r="Y56" s="37"/>
      <c r="Z56" s="37"/>
      <c r="AA56" s="37"/>
      <c r="AB56" s="37"/>
      <c r="AC56" s="37"/>
      <c r="AD56" s="37"/>
      <c r="AE56" s="37"/>
      <c r="AF56" s="37"/>
      <c r="AG56" s="37"/>
      <c r="AH56" s="37"/>
      <c r="AI56" s="37"/>
      <c r="AJ56" s="37"/>
      <c r="AK56" s="37"/>
      <c r="AL56" s="37"/>
      <c r="AM56" s="84"/>
      <c r="AN56" s="84"/>
      <c r="AO56" s="84"/>
      <c r="AP56" s="84"/>
      <c r="AQ56" s="84"/>
      <c r="AR56" s="84"/>
      <c r="AS56" s="84"/>
      <c r="AT56" s="84"/>
      <c r="AU56" s="84"/>
    </row>
    <row r="57" spans="1:47">
      <c r="A57" s="265">
        <v>44188</v>
      </c>
      <c r="B57" s="278" t="s">
        <v>146</v>
      </c>
      <c r="C57" s="37">
        <v>881846591</v>
      </c>
      <c r="D57" s="504" t="s">
        <v>2931</v>
      </c>
      <c r="E57" s="278" t="s">
        <v>139</v>
      </c>
      <c r="F57" s="278" t="s">
        <v>140</v>
      </c>
      <c r="G57" s="278"/>
      <c r="H57" s="37"/>
      <c r="I57" s="265">
        <v>44188</v>
      </c>
      <c r="J57" s="37"/>
      <c r="K57" s="37"/>
      <c r="L57" s="278" t="s">
        <v>142</v>
      </c>
      <c r="M57" s="37">
        <v>3722.2</v>
      </c>
      <c r="N57" s="84"/>
      <c r="O57" s="37"/>
      <c r="P57" s="618" t="s">
        <v>2932</v>
      </c>
      <c r="Q57" s="37"/>
      <c r="R57" s="37"/>
      <c r="S57" s="37"/>
      <c r="T57" s="37"/>
      <c r="U57" s="37"/>
      <c r="V57" s="37"/>
      <c r="W57" s="37"/>
      <c r="X57" s="37"/>
      <c r="Y57" s="37"/>
      <c r="Z57" s="37"/>
      <c r="AA57" s="37"/>
      <c r="AB57" s="37"/>
      <c r="AC57" s="37"/>
      <c r="AD57" s="37"/>
      <c r="AE57" s="37"/>
      <c r="AF57" s="37"/>
      <c r="AG57" s="37"/>
      <c r="AH57" s="37"/>
      <c r="AI57" s="37"/>
      <c r="AJ57" s="37"/>
      <c r="AK57" s="37"/>
      <c r="AL57" s="37"/>
      <c r="AM57" s="84"/>
      <c r="AN57" s="84"/>
      <c r="AO57" s="84"/>
      <c r="AP57" s="84"/>
      <c r="AQ57" s="84"/>
      <c r="AR57" s="84"/>
      <c r="AS57" s="84"/>
      <c r="AT57" s="84"/>
      <c r="AU57" s="84"/>
    </row>
    <row r="58" spans="1:47">
      <c r="A58" s="265">
        <v>44176</v>
      </c>
      <c r="B58" s="278" t="s">
        <v>175</v>
      </c>
      <c r="C58" s="37">
        <v>882881013</v>
      </c>
      <c r="D58" s="37"/>
      <c r="E58" s="278" t="s">
        <v>139</v>
      </c>
      <c r="F58" s="278" t="s">
        <v>140</v>
      </c>
      <c r="G58" s="278" t="s">
        <v>176</v>
      </c>
      <c r="H58" s="37"/>
      <c r="I58" s="265">
        <v>44176</v>
      </c>
      <c r="J58" s="37"/>
      <c r="K58" s="37"/>
      <c r="L58" s="278" t="s">
        <v>176</v>
      </c>
      <c r="M58" s="37">
        <v>3686</v>
      </c>
      <c r="N58" s="84"/>
      <c r="O58" s="37"/>
      <c r="P58" s="278" t="s">
        <v>2889</v>
      </c>
      <c r="Q58" s="37"/>
      <c r="R58" s="37"/>
      <c r="S58" s="37"/>
      <c r="T58" s="37"/>
      <c r="U58" s="37"/>
      <c r="V58" s="37"/>
      <c r="W58" s="37"/>
      <c r="X58" s="37"/>
      <c r="Y58" s="37"/>
      <c r="Z58" s="37"/>
      <c r="AA58" s="37"/>
      <c r="AB58" s="37"/>
      <c r="AC58" s="37"/>
      <c r="AD58" s="37"/>
      <c r="AE58" s="37"/>
      <c r="AF58" s="37"/>
      <c r="AG58" s="37"/>
      <c r="AH58" s="37"/>
      <c r="AI58" s="37"/>
      <c r="AJ58" s="37"/>
      <c r="AK58" s="37"/>
      <c r="AL58" s="37"/>
      <c r="AM58" s="84"/>
      <c r="AN58" s="84"/>
      <c r="AO58" s="84"/>
      <c r="AP58" s="84"/>
      <c r="AQ58" s="84"/>
      <c r="AR58" s="84"/>
      <c r="AS58" s="84"/>
      <c r="AT58" s="84"/>
      <c r="AU58" s="84"/>
    </row>
    <row r="59" spans="1:47">
      <c r="A59" s="265">
        <v>44169</v>
      </c>
      <c r="B59" s="278" t="s">
        <v>227</v>
      </c>
      <c r="C59" s="37">
        <v>882479064</v>
      </c>
      <c r="D59" s="510" t="s">
        <v>2933</v>
      </c>
      <c r="E59" s="278" t="s">
        <v>152</v>
      </c>
      <c r="F59" s="278" t="s">
        <v>140</v>
      </c>
      <c r="G59" s="278" t="s">
        <v>2934</v>
      </c>
      <c r="H59" s="265">
        <v>44155</v>
      </c>
      <c r="I59" s="265">
        <v>44169</v>
      </c>
      <c r="J59" s="37"/>
      <c r="K59" s="37"/>
      <c r="L59" s="278" t="s">
        <v>2934</v>
      </c>
      <c r="M59" s="37">
        <v>3678</v>
      </c>
      <c r="N59" s="84"/>
      <c r="O59" s="37"/>
      <c r="P59" s="278" t="s">
        <v>2910</v>
      </c>
      <c r="Q59" s="37"/>
      <c r="R59" s="278" t="s">
        <v>2935</v>
      </c>
      <c r="S59" s="37">
        <v>2432</v>
      </c>
      <c r="T59" s="37"/>
      <c r="U59" s="37"/>
      <c r="V59" s="37"/>
      <c r="W59" s="37"/>
      <c r="X59" s="37"/>
      <c r="Y59" s="37"/>
      <c r="Z59" s="37"/>
      <c r="AA59" s="37"/>
      <c r="AB59" s="37"/>
      <c r="AC59" s="37"/>
      <c r="AD59" s="37"/>
      <c r="AE59" s="37"/>
      <c r="AF59" s="37"/>
      <c r="AG59" s="37"/>
      <c r="AH59" s="37"/>
      <c r="AI59" s="37"/>
      <c r="AJ59" s="37"/>
      <c r="AK59" s="37"/>
      <c r="AL59" s="37"/>
      <c r="AM59" s="84"/>
      <c r="AN59" s="84"/>
      <c r="AO59" s="84"/>
      <c r="AP59" s="84"/>
      <c r="AQ59" s="84"/>
      <c r="AR59" s="84"/>
      <c r="AS59" s="84"/>
      <c r="AT59" s="84"/>
      <c r="AU59" s="84"/>
    </row>
    <row r="60" spans="1:47">
      <c r="A60" s="265">
        <v>44188</v>
      </c>
      <c r="B60" s="278" t="s">
        <v>138</v>
      </c>
      <c r="C60" s="37">
        <v>880438167</v>
      </c>
      <c r="D60" s="37"/>
      <c r="E60" s="278" t="s">
        <v>139</v>
      </c>
      <c r="F60" s="278" t="s">
        <v>140</v>
      </c>
      <c r="G60" s="278" t="s">
        <v>181</v>
      </c>
      <c r="H60" s="37"/>
      <c r="I60" s="265">
        <v>44188</v>
      </c>
      <c r="J60" s="37"/>
      <c r="K60" s="37"/>
      <c r="L60" s="278" t="s">
        <v>163</v>
      </c>
      <c r="M60" s="37">
        <v>3662.71</v>
      </c>
      <c r="N60" s="84"/>
      <c r="O60" s="37"/>
      <c r="P60" s="37"/>
      <c r="Q60" s="37"/>
      <c r="R60" s="37"/>
      <c r="S60" s="37"/>
      <c r="T60" s="37"/>
      <c r="U60" s="37"/>
      <c r="V60" s="37"/>
      <c r="W60" s="37"/>
      <c r="X60" s="37"/>
      <c r="Y60" s="37"/>
      <c r="Z60" s="37"/>
      <c r="AA60" s="37"/>
      <c r="AB60" s="37"/>
      <c r="AC60" s="37"/>
      <c r="AD60" s="37"/>
      <c r="AE60" s="37"/>
      <c r="AF60" s="37"/>
      <c r="AG60" s="37"/>
      <c r="AH60" s="37"/>
      <c r="AI60" s="37"/>
      <c r="AJ60" s="37"/>
      <c r="AK60" s="37"/>
      <c r="AL60" s="37"/>
      <c r="AM60" s="84"/>
      <c r="AN60" s="84"/>
      <c r="AO60" s="84"/>
      <c r="AP60" s="84"/>
      <c r="AQ60" s="84"/>
      <c r="AR60" s="84"/>
      <c r="AS60" s="84"/>
      <c r="AT60" s="84"/>
      <c r="AU60" s="84"/>
    </row>
    <row r="61" spans="1:47">
      <c r="A61" s="265">
        <v>44176</v>
      </c>
      <c r="B61" s="278" t="s">
        <v>194</v>
      </c>
      <c r="C61" s="37">
        <v>883042750</v>
      </c>
      <c r="D61" s="504" t="s">
        <v>2936</v>
      </c>
      <c r="E61" s="278" t="s">
        <v>152</v>
      </c>
      <c r="F61" s="278" t="s">
        <v>140</v>
      </c>
      <c r="G61" s="37"/>
      <c r="H61" s="37"/>
      <c r="I61" s="265">
        <v>44176</v>
      </c>
      <c r="J61" s="37"/>
      <c r="K61" s="37"/>
      <c r="L61" s="278" t="s">
        <v>2937</v>
      </c>
      <c r="M61" s="37">
        <v>3500</v>
      </c>
      <c r="N61" s="84"/>
      <c r="O61" s="37"/>
      <c r="P61" s="278" t="s">
        <v>2889</v>
      </c>
      <c r="Q61" s="37"/>
      <c r="R61" s="37"/>
      <c r="S61" s="37"/>
      <c r="T61" s="37"/>
      <c r="U61" s="37"/>
      <c r="V61" s="37"/>
      <c r="W61" s="37"/>
      <c r="X61" s="37"/>
      <c r="Y61" s="37"/>
      <c r="Z61" s="37"/>
      <c r="AA61" s="37"/>
      <c r="AB61" s="37"/>
      <c r="AC61" s="37"/>
      <c r="AD61" s="37"/>
      <c r="AE61" s="37"/>
      <c r="AF61" s="37"/>
      <c r="AG61" s="37"/>
      <c r="AH61" s="37"/>
      <c r="AI61" s="37"/>
      <c r="AJ61" s="37"/>
      <c r="AK61" s="37"/>
      <c r="AL61" s="37"/>
      <c r="AM61" s="84"/>
      <c r="AN61" s="84"/>
      <c r="AO61" s="84"/>
      <c r="AP61" s="84"/>
      <c r="AQ61" s="84"/>
      <c r="AR61" s="84"/>
      <c r="AS61" s="84"/>
      <c r="AT61" s="84"/>
      <c r="AU61" s="84"/>
    </row>
    <row r="62" spans="1:47">
      <c r="A62" s="265">
        <v>44168</v>
      </c>
      <c r="B62" s="278" t="s">
        <v>175</v>
      </c>
      <c r="C62" s="37">
        <v>880038606</v>
      </c>
      <c r="D62" s="37"/>
      <c r="E62" s="278" t="s">
        <v>139</v>
      </c>
      <c r="F62" s="278" t="s">
        <v>181</v>
      </c>
      <c r="G62" s="278" t="s">
        <v>142</v>
      </c>
      <c r="H62" s="265">
        <v>44180</v>
      </c>
      <c r="I62" s="265">
        <v>44193</v>
      </c>
      <c r="J62" s="37"/>
      <c r="K62" s="37"/>
      <c r="L62" s="278" t="s">
        <v>142</v>
      </c>
      <c r="M62" s="37">
        <v>3273.13</v>
      </c>
      <c r="N62" s="84"/>
      <c r="O62" s="37"/>
      <c r="P62" s="278" t="s">
        <v>2908</v>
      </c>
      <c r="Q62" s="37"/>
      <c r="R62" s="37"/>
      <c r="S62" s="37"/>
      <c r="T62" s="37"/>
      <c r="U62" s="37"/>
      <c r="V62" s="37"/>
      <c r="W62" s="37"/>
      <c r="X62" s="37"/>
      <c r="Y62" s="37"/>
      <c r="Z62" s="37"/>
      <c r="AA62" s="37"/>
      <c r="AB62" s="37"/>
      <c r="AC62" s="37"/>
      <c r="AD62" s="37"/>
      <c r="AE62" s="37"/>
      <c r="AF62" s="37"/>
      <c r="AG62" s="37"/>
      <c r="AH62" s="37"/>
      <c r="AI62" s="37"/>
      <c r="AJ62" s="37"/>
      <c r="AK62" s="37"/>
      <c r="AL62" s="37"/>
      <c r="AM62" s="84"/>
      <c r="AN62" s="84"/>
      <c r="AO62" s="84"/>
      <c r="AP62" s="84"/>
      <c r="AQ62" s="84"/>
      <c r="AR62" s="84"/>
      <c r="AS62" s="84"/>
      <c r="AT62" s="84"/>
      <c r="AU62" s="84"/>
    </row>
    <row r="63" spans="1:47">
      <c r="A63" s="265">
        <v>44186</v>
      </c>
      <c r="B63" s="278" t="s">
        <v>175</v>
      </c>
      <c r="C63" s="37">
        <v>883302609</v>
      </c>
      <c r="D63" s="37"/>
      <c r="E63" s="278" t="s">
        <v>139</v>
      </c>
      <c r="F63" s="278" t="s">
        <v>140</v>
      </c>
      <c r="G63" s="278" t="s">
        <v>142</v>
      </c>
      <c r="H63" s="37"/>
      <c r="I63" s="265">
        <v>44186</v>
      </c>
      <c r="J63" s="37"/>
      <c r="K63" s="37"/>
      <c r="L63" s="278" t="s">
        <v>142</v>
      </c>
      <c r="M63" s="37">
        <v>3209</v>
      </c>
      <c r="N63" s="84"/>
      <c r="O63" s="37"/>
      <c r="P63" s="278" t="s">
        <v>2938</v>
      </c>
      <c r="Q63" s="37"/>
      <c r="R63" s="37"/>
      <c r="S63" s="37"/>
      <c r="T63" s="37"/>
      <c r="U63" s="37"/>
      <c r="V63" s="37"/>
      <c r="W63" s="37"/>
      <c r="X63" s="37"/>
      <c r="Y63" s="37"/>
      <c r="Z63" s="37"/>
      <c r="AA63" s="37"/>
      <c r="AB63" s="37"/>
      <c r="AC63" s="37"/>
      <c r="AD63" s="37"/>
      <c r="AE63" s="37"/>
      <c r="AF63" s="37"/>
      <c r="AG63" s="37"/>
      <c r="AH63" s="37"/>
      <c r="AI63" s="37"/>
      <c r="AJ63" s="37"/>
      <c r="AK63" s="37"/>
      <c r="AL63" s="37"/>
      <c r="AM63" s="84"/>
      <c r="AN63" s="84"/>
      <c r="AO63" s="84"/>
      <c r="AP63" s="84"/>
      <c r="AQ63" s="84"/>
      <c r="AR63" s="84"/>
      <c r="AS63" s="84"/>
      <c r="AT63" s="84"/>
      <c r="AU63" s="84"/>
    </row>
    <row r="64" spans="1:47">
      <c r="A64" s="265">
        <v>44169</v>
      </c>
      <c r="B64" s="278" t="s">
        <v>156</v>
      </c>
      <c r="C64" s="37">
        <v>883223306</v>
      </c>
      <c r="D64" s="37"/>
      <c r="E64" s="278" t="s">
        <v>139</v>
      </c>
      <c r="F64" s="278" t="s">
        <v>140</v>
      </c>
      <c r="G64" s="37"/>
      <c r="H64" s="37"/>
      <c r="I64" s="265">
        <v>44169</v>
      </c>
      <c r="J64" s="37"/>
      <c r="K64" s="37"/>
      <c r="L64" s="278" t="s">
        <v>142</v>
      </c>
      <c r="M64" s="37">
        <v>3149</v>
      </c>
      <c r="N64" s="84"/>
      <c r="O64" s="37"/>
      <c r="P64" s="37"/>
      <c r="Q64" s="37"/>
      <c r="R64" s="37"/>
      <c r="S64" s="37"/>
      <c r="T64" s="37"/>
      <c r="U64" s="37"/>
      <c r="V64" s="37"/>
      <c r="W64" s="37"/>
      <c r="X64" s="37"/>
      <c r="Y64" s="37"/>
      <c r="Z64" s="37"/>
      <c r="AA64" s="37"/>
      <c r="AB64" s="37"/>
      <c r="AC64" s="37"/>
      <c r="AD64" s="37"/>
      <c r="AE64" s="37"/>
      <c r="AF64" s="37"/>
      <c r="AG64" s="37"/>
      <c r="AH64" s="37"/>
      <c r="AI64" s="37"/>
      <c r="AJ64" s="37"/>
      <c r="AK64" s="37"/>
      <c r="AL64" s="37"/>
      <c r="AM64" s="84"/>
      <c r="AN64" s="84"/>
      <c r="AO64" s="84"/>
      <c r="AP64" s="84"/>
      <c r="AQ64" s="84"/>
      <c r="AR64" s="84"/>
      <c r="AS64" s="84"/>
      <c r="AT64" s="84"/>
      <c r="AU64" s="84"/>
    </row>
    <row r="65" spans="1:47">
      <c r="A65" s="645">
        <v>44168</v>
      </c>
      <c r="B65" s="278" t="s">
        <v>227</v>
      </c>
      <c r="C65" s="646">
        <v>882058087</v>
      </c>
      <c r="D65" s="262"/>
      <c r="E65" s="278" t="s">
        <v>139</v>
      </c>
      <c r="F65" s="278" t="s">
        <v>140</v>
      </c>
      <c r="G65" s="278" t="s">
        <v>2939</v>
      </c>
      <c r="H65" s="645">
        <v>44183</v>
      </c>
      <c r="I65" s="262"/>
      <c r="J65" s="262"/>
      <c r="K65" s="262"/>
      <c r="L65" s="262"/>
      <c r="M65" s="262"/>
      <c r="N65" s="84"/>
      <c r="O65" s="262"/>
      <c r="P65" s="278" t="s">
        <v>2940</v>
      </c>
      <c r="Q65" s="278" t="s">
        <v>2941</v>
      </c>
      <c r="R65" s="262"/>
      <c r="S65" s="262"/>
      <c r="T65" s="262"/>
      <c r="U65" s="262"/>
      <c r="V65" s="262"/>
      <c r="W65" s="262"/>
      <c r="X65" s="262"/>
      <c r="Y65" s="262"/>
      <c r="Z65" s="262"/>
      <c r="AA65" s="262"/>
      <c r="AB65" s="262"/>
      <c r="AC65" s="262"/>
      <c r="AD65" s="262"/>
      <c r="AE65" s="262"/>
      <c r="AF65" s="262"/>
      <c r="AG65" s="262"/>
      <c r="AH65" s="262"/>
      <c r="AI65" s="262"/>
      <c r="AJ65" s="262"/>
      <c r="AK65" s="262"/>
      <c r="AL65" s="262"/>
      <c r="AM65" s="84"/>
      <c r="AN65" s="84"/>
      <c r="AO65" s="84"/>
      <c r="AP65" s="84"/>
      <c r="AQ65" s="84"/>
      <c r="AR65" s="84"/>
      <c r="AS65" s="84"/>
      <c r="AT65" s="84"/>
      <c r="AU65" s="84"/>
    </row>
    <row r="66" spans="1:47">
      <c r="A66" s="265">
        <v>44168</v>
      </c>
      <c r="B66" s="278" t="s">
        <v>227</v>
      </c>
      <c r="C66" s="37">
        <v>880000030</v>
      </c>
      <c r="D66" s="510" t="s">
        <v>2942</v>
      </c>
      <c r="E66" s="278" t="s">
        <v>139</v>
      </c>
      <c r="F66" s="278" t="s">
        <v>147</v>
      </c>
      <c r="G66" s="278" t="s">
        <v>142</v>
      </c>
      <c r="H66" s="265">
        <v>44168</v>
      </c>
      <c r="I66" s="37"/>
      <c r="J66" s="37"/>
      <c r="K66" s="37"/>
      <c r="L66" s="37"/>
      <c r="M66" s="37"/>
      <c r="N66" s="84"/>
      <c r="O66" s="37"/>
      <c r="P66" s="37"/>
      <c r="Q66" s="37"/>
      <c r="R66" s="278" t="s">
        <v>2943</v>
      </c>
      <c r="S66" s="37">
        <v>3034.46</v>
      </c>
      <c r="T66" s="37"/>
      <c r="U66" s="37"/>
      <c r="V66" s="37"/>
      <c r="W66" s="37"/>
      <c r="X66" s="37"/>
      <c r="Y66" s="37"/>
      <c r="Z66" s="37"/>
      <c r="AA66" s="37"/>
      <c r="AB66" s="37"/>
      <c r="AC66" s="37"/>
      <c r="AD66" s="37"/>
      <c r="AE66" s="37"/>
      <c r="AF66" s="37"/>
      <c r="AG66" s="37"/>
      <c r="AH66" s="37"/>
      <c r="AI66" s="37"/>
      <c r="AJ66" s="37"/>
      <c r="AK66" s="37"/>
      <c r="AL66" s="37"/>
      <c r="AM66" s="84"/>
      <c r="AN66" s="84"/>
      <c r="AO66" s="84"/>
      <c r="AP66" s="84"/>
      <c r="AQ66" s="84"/>
      <c r="AR66" s="84"/>
      <c r="AS66" s="84"/>
      <c r="AT66" s="84"/>
      <c r="AU66" s="84"/>
    </row>
    <row r="67" spans="1:47">
      <c r="A67" s="265">
        <v>44182</v>
      </c>
      <c r="B67" s="278" t="s">
        <v>154</v>
      </c>
      <c r="C67" s="37">
        <v>880509372</v>
      </c>
      <c r="D67" s="504" t="s">
        <v>2870</v>
      </c>
      <c r="E67" s="278" t="s">
        <v>139</v>
      </c>
      <c r="F67" s="278" t="s">
        <v>140</v>
      </c>
      <c r="G67" s="37"/>
      <c r="H67" s="37"/>
      <c r="I67" s="265">
        <v>44182</v>
      </c>
      <c r="J67" s="37"/>
      <c r="K67" s="37"/>
      <c r="L67" s="278" t="s">
        <v>142</v>
      </c>
      <c r="M67" s="37">
        <v>3064</v>
      </c>
      <c r="N67" s="84"/>
      <c r="O67" s="278" t="s">
        <v>37</v>
      </c>
      <c r="P67" s="278" t="s">
        <v>2944</v>
      </c>
      <c r="Q67" s="37"/>
      <c r="R67" s="37"/>
      <c r="S67" s="37"/>
      <c r="T67" s="37"/>
      <c r="U67" s="37"/>
      <c r="V67" s="37"/>
      <c r="W67" s="37"/>
      <c r="X67" s="37"/>
      <c r="Y67" s="37"/>
      <c r="Z67" s="37"/>
      <c r="AA67" s="37"/>
      <c r="AB67" s="37"/>
      <c r="AC67" s="37"/>
      <c r="AD67" s="37"/>
      <c r="AE67" s="37"/>
      <c r="AF67" s="37"/>
      <c r="AG67" s="37"/>
      <c r="AH67" s="37"/>
      <c r="AI67" s="37"/>
      <c r="AJ67" s="37"/>
      <c r="AK67" s="37"/>
      <c r="AL67" s="37"/>
      <c r="AM67" s="84"/>
      <c r="AN67" s="84"/>
      <c r="AO67" s="84"/>
      <c r="AP67" s="84"/>
      <c r="AQ67" s="84"/>
      <c r="AR67" s="84"/>
      <c r="AS67" s="84"/>
      <c r="AT67" s="84"/>
      <c r="AU67" s="84"/>
    </row>
    <row r="68" spans="1:47">
      <c r="A68" s="265">
        <v>44168</v>
      </c>
      <c r="B68" s="278" t="s">
        <v>146</v>
      </c>
      <c r="C68" s="37">
        <v>882359606</v>
      </c>
      <c r="D68" s="504" t="s">
        <v>2945</v>
      </c>
      <c r="E68" s="278" t="s">
        <v>139</v>
      </c>
      <c r="F68" s="278" t="s">
        <v>140</v>
      </c>
      <c r="G68" s="278" t="s">
        <v>287</v>
      </c>
      <c r="H68" s="37"/>
      <c r="I68" s="37"/>
      <c r="J68" s="37"/>
      <c r="K68" s="37"/>
      <c r="L68" s="37"/>
      <c r="M68" s="37"/>
      <c r="N68" s="84"/>
      <c r="O68" s="37"/>
      <c r="P68" s="37"/>
      <c r="Q68" s="37"/>
      <c r="R68" s="37"/>
      <c r="S68" s="37"/>
      <c r="T68" s="37"/>
      <c r="U68" s="37"/>
      <c r="V68" s="37"/>
      <c r="W68" s="37"/>
      <c r="X68" s="37"/>
      <c r="Y68" s="37"/>
      <c r="Z68" s="37"/>
      <c r="AA68" s="37"/>
      <c r="AB68" s="37"/>
      <c r="AC68" s="37"/>
      <c r="AD68" s="37"/>
      <c r="AE68" s="37"/>
      <c r="AF68" s="37"/>
      <c r="AG68" s="37"/>
      <c r="AH68" s="37"/>
      <c r="AI68" s="37"/>
      <c r="AJ68" s="37"/>
      <c r="AK68" s="37"/>
      <c r="AL68" s="37"/>
      <c r="AM68" s="84"/>
      <c r="AN68" s="84"/>
      <c r="AO68" s="84"/>
      <c r="AP68" s="84"/>
      <c r="AQ68" s="84"/>
      <c r="AR68" s="84"/>
      <c r="AS68" s="84"/>
      <c r="AT68" s="84"/>
      <c r="AU68" s="84"/>
    </row>
    <row r="69" spans="1:47">
      <c r="A69" s="265">
        <v>44169</v>
      </c>
      <c r="B69" s="278" t="s">
        <v>227</v>
      </c>
      <c r="C69" s="37">
        <v>880816505</v>
      </c>
      <c r="D69" s="37"/>
      <c r="E69" s="278" t="s">
        <v>152</v>
      </c>
      <c r="F69" s="278" t="s">
        <v>140</v>
      </c>
      <c r="G69" s="37"/>
      <c r="H69" s="37"/>
      <c r="I69" s="37"/>
      <c r="J69" s="37"/>
      <c r="K69" s="37"/>
      <c r="L69" s="37"/>
      <c r="M69" s="37"/>
      <c r="N69" s="84"/>
      <c r="O69" s="37"/>
      <c r="P69" s="278" t="s">
        <v>2946</v>
      </c>
      <c r="Q69" s="37"/>
      <c r="R69" s="37"/>
      <c r="S69" s="37"/>
      <c r="T69" s="37"/>
      <c r="U69" s="37"/>
      <c r="V69" s="37"/>
      <c r="W69" s="37"/>
      <c r="X69" s="37"/>
      <c r="Y69" s="37"/>
      <c r="Z69" s="37"/>
      <c r="AA69" s="37"/>
      <c r="AB69" s="37"/>
      <c r="AC69" s="37"/>
      <c r="AD69" s="37"/>
      <c r="AE69" s="37"/>
      <c r="AF69" s="37"/>
      <c r="AG69" s="37"/>
      <c r="AH69" s="37"/>
      <c r="AI69" s="37"/>
      <c r="AJ69" s="37"/>
      <c r="AK69" s="37"/>
      <c r="AL69" s="37"/>
      <c r="AM69" s="84"/>
      <c r="AN69" s="84"/>
      <c r="AO69" s="84"/>
      <c r="AP69" s="84"/>
      <c r="AQ69" s="84"/>
      <c r="AR69" s="84"/>
      <c r="AS69" s="84"/>
      <c r="AT69" s="84"/>
      <c r="AU69" s="84"/>
    </row>
    <row r="70" spans="1:47">
      <c r="A70" s="265">
        <v>44169</v>
      </c>
      <c r="B70" s="604" t="s">
        <v>227</v>
      </c>
      <c r="C70" s="37">
        <v>881476403</v>
      </c>
      <c r="D70" s="263"/>
      <c r="E70" s="278" t="s">
        <v>139</v>
      </c>
      <c r="F70" s="278" t="s">
        <v>140</v>
      </c>
      <c r="G70" s="278" t="s">
        <v>200</v>
      </c>
      <c r="H70" s="37"/>
      <c r="I70" s="37"/>
      <c r="J70" s="37"/>
      <c r="K70" s="37"/>
      <c r="L70" s="37"/>
      <c r="M70" s="37"/>
      <c r="N70" s="84"/>
      <c r="O70" s="37"/>
      <c r="P70" s="278" t="s">
        <v>2947</v>
      </c>
      <c r="Q70" s="37"/>
      <c r="R70" s="37"/>
      <c r="S70" s="37"/>
      <c r="T70" s="37"/>
      <c r="U70" s="37"/>
      <c r="V70" s="37"/>
      <c r="W70" s="37"/>
      <c r="X70" s="37"/>
      <c r="Y70" s="37"/>
      <c r="Z70" s="37"/>
      <c r="AA70" s="37"/>
      <c r="AB70" s="37"/>
      <c r="AC70" s="37"/>
      <c r="AD70" s="37"/>
      <c r="AE70" s="37"/>
      <c r="AF70" s="37"/>
      <c r="AG70" s="37"/>
      <c r="AH70" s="37"/>
      <c r="AI70" s="37"/>
      <c r="AJ70" s="37"/>
      <c r="AK70" s="37"/>
      <c r="AL70" s="37"/>
      <c r="AM70" s="84"/>
      <c r="AN70" s="84"/>
      <c r="AO70" s="84"/>
      <c r="AP70" s="84"/>
      <c r="AQ70" s="84"/>
      <c r="AR70" s="84"/>
      <c r="AS70" s="84"/>
      <c r="AT70" s="84"/>
      <c r="AU70" s="84"/>
    </row>
    <row r="71" spans="1:47">
      <c r="A71" s="642">
        <v>44169</v>
      </c>
      <c r="B71" s="618" t="s">
        <v>138</v>
      </c>
      <c r="C71" s="629">
        <v>880088873</v>
      </c>
      <c r="D71" s="629"/>
      <c r="E71" s="618" t="s">
        <v>139</v>
      </c>
      <c r="F71" s="618" t="s">
        <v>140</v>
      </c>
      <c r="G71" s="618" t="s">
        <v>168</v>
      </c>
      <c r="H71" s="629"/>
      <c r="I71" s="629"/>
      <c r="J71" s="629"/>
      <c r="K71" s="629"/>
      <c r="L71" s="629"/>
      <c r="M71" s="629"/>
      <c r="N71" s="84"/>
      <c r="O71" s="629"/>
      <c r="P71" s="278" t="s">
        <v>2948</v>
      </c>
      <c r="Q71" s="629"/>
      <c r="R71" s="629"/>
      <c r="S71" s="629"/>
      <c r="T71" s="629"/>
      <c r="U71" s="629"/>
      <c r="V71" s="629"/>
      <c r="W71" s="629"/>
      <c r="X71" s="629"/>
      <c r="Y71" s="629"/>
      <c r="Z71" s="629"/>
      <c r="AA71" s="629"/>
      <c r="AB71" s="629"/>
      <c r="AC71" s="629"/>
      <c r="AD71" s="629"/>
      <c r="AE71" s="629"/>
      <c r="AF71" s="629"/>
      <c r="AG71" s="629"/>
      <c r="AH71" s="629"/>
      <c r="AI71" s="629"/>
      <c r="AJ71" s="629"/>
      <c r="AK71" s="629"/>
      <c r="AL71" s="629"/>
      <c r="AM71" s="84"/>
      <c r="AN71" s="84"/>
      <c r="AO71" s="84"/>
      <c r="AP71" s="84"/>
      <c r="AQ71" s="84"/>
      <c r="AR71" s="84"/>
      <c r="AS71" s="84"/>
      <c r="AT71" s="84"/>
      <c r="AU71" s="84"/>
    </row>
    <row r="72" spans="1:47">
      <c r="A72" s="265">
        <v>44196</v>
      </c>
      <c r="B72" s="431" t="s">
        <v>157</v>
      </c>
      <c r="C72" s="285">
        <v>881787807</v>
      </c>
      <c r="D72" s="504" t="s">
        <v>2949</v>
      </c>
      <c r="E72" s="278" t="s">
        <v>139</v>
      </c>
      <c r="F72" s="278" t="s">
        <v>140</v>
      </c>
      <c r="G72" s="278" t="s">
        <v>2950</v>
      </c>
      <c r="H72" s="37"/>
      <c r="I72" s="265">
        <v>44196</v>
      </c>
      <c r="J72" s="37"/>
      <c r="K72" s="37"/>
      <c r="L72" s="278" t="s">
        <v>2950</v>
      </c>
      <c r="M72" s="285">
        <v>2993</v>
      </c>
      <c r="N72" s="84"/>
      <c r="O72" s="37"/>
      <c r="P72" s="37"/>
      <c r="Q72" s="37"/>
      <c r="R72" s="37"/>
      <c r="S72" s="37"/>
      <c r="T72" s="37"/>
      <c r="U72" s="37"/>
      <c r="V72" s="37"/>
      <c r="W72" s="37"/>
      <c r="X72" s="37"/>
      <c r="Y72" s="37"/>
      <c r="Z72" s="37"/>
      <c r="AA72" s="37"/>
      <c r="AB72" s="37"/>
      <c r="AC72" s="37"/>
      <c r="AD72" s="37"/>
      <c r="AE72" s="37"/>
      <c r="AF72" s="37"/>
      <c r="AG72" s="37"/>
      <c r="AH72" s="37"/>
      <c r="AI72" s="37"/>
      <c r="AJ72" s="37"/>
      <c r="AK72" s="37"/>
      <c r="AL72" s="37"/>
      <c r="AM72" s="84"/>
      <c r="AN72" s="84"/>
      <c r="AO72" s="84"/>
      <c r="AP72" s="84"/>
      <c r="AQ72" s="84"/>
      <c r="AR72" s="84"/>
      <c r="AS72" s="84"/>
      <c r="AT72" s="84"/>
      <c r="AU72" s="84"/>
    </row>
    <row r="73" spans="1:47">
      <c r="A73" s="265">
        <v>44169</v>
      </c>
      <c r="B73" s="278" t="s">
        <v>146</v>
      </c>
      <c r="C73" s="37">
        <v>881973837</v>
      </c>
      <c r="D73" s="504" t="s">
        <v>2951</v>
      </c>
      <c r="E73" s="278" t="s">
        <v>139</v>
      </c>
      <c r="F73" s="278" t="s">
        <v>140</v>
      </c>
      <c r="G73" s="278" t="s">
        <v>287</v>
      </c>
      <c r="H73" s="37"/>
      <c r="I73" s="37"/>
      <c r="J73" s="37"/>
      <c r="K73" s="37"/>
      <c r="L73" s="37"/>
      <c r="M73" s="37"/>
      <c r="N73" s="84"/>
      <c r="O73" s="37"/>
      <c r="P73" s="37"/>
      <c r="Q73" s="37"/>
      <c r="R73" s="37"/>
      <c r="S73" s="37"/>
      <c r="T73" s="37"/>
      <c r="U73" s="37"/>
      <c r="V73" s="37"/>
      <c r="W73" s="37"/>
      <c r="X73" s="37"/>
      <c r="Y73" s="37"/>
      <c r="Z73" s="37"/>
      <c r="AA73" s="37"/>
      <c r="AB73" s="37"/>
      <c r="AC73" s="37"/>
      <c r="AD73" s="37"/>
      <c r="AE73" s="37"/>
      <c r="AF73" s="37"/>
      <c r="AG73" s="37"/>
      <c r="AH73" s="37"/>
      <c r="AI73" s="37"/>
      <c r="AJ73" s="37"/>
      <c r="AK73" s="37"/>
      <c r="AL73" s="37"/>
      <c r="AM73" s="84"/>
      <c r="AN73" s="84"/>
      <c r="AO73" s="84"/>
      <c r="AP73" s="84"/>
      <c r="AQ73" s="84"/>
      <c r="AR73" s="84"/>
      <c r="AS73" s="84"/>
      <c r="AT73" s="84"/>
      <c r="AU73" s="84"/>
    </row>
    <row r="74" spans="1:47">
      <c r="A74" s="265">
        <v>44169</v>
      </c>
      <c r="B74" s="278" t="s">
        <v>227</v>
      </c>
      <c r="C74" s="37">
        <v>882920138</v>
      </c>
      <c r="D74" s="37"/>
      <c r="E74" s="278" t="s">
        <v>152</v>
      </c>
      <c r="F74" s="278" t="s">
        <v>424</v>
      </c>
      <c r="G74" s="278" t="s">
        <v>142</v>
      </c>
      <c r="H74" s="37"/>
      <c r="I74" s="37"/>
      <c r="J74" s="37"/>
      <c r="K74" s="37"/>
      <c r="L74" s="37"/>
      <c r="M74" s="37"/>
      <c r="N74" s="84"/>
      <c r="O74" s="37"/>
      <c r="P74" s="278" t="s">
        <v>2952</v>
      </c>
      <c r="Q74" s="37"/>
      <c r="R74" s="37"/>
      <c r="S74" s="37"/>
      <c r="T74" s="37"/>
      <c r="U74" s="37"/>
      <c r="V74" s="37"/>
      <c r="W74" s="37"/>
      <c r="X74" s="37"/>
      <c r="Y74" s="37"/>
      <c r="Z74" s="37"/>
      <c r="AA74" s="37"/>
      <c r="AB74" s="37"/>
      <c r="AC74" s="37"/>
      <c r="AD74" s="37"/>
      <c r="AE74" s="37"/>
      <c r="AF74" s="37"/>
      <c r="AG74" s="37"/>
      <c r="AH74" s="37"/>
      <c r="AI74" s="37"/>
      <c r="AJ74" s="37"/>
      <c r="AK74" s="37"/>
      <c r="AL74" s="37"/>
      <c r="AM74" s="84"/>
      <c r="AN74" s="84"/>
      <c r="AO74" s="84"/>
      <c r="AP74" s="84"/>
      <c r="AQ74" s="84"/>
      <c r="AR74" s="84"/>
      <c r="AS74" s="84"/>
      <c r="AT74" s="84"/>
      <c r="AU74" s="84"/>
    </row>
    <row r="75" spans="1:47">
      <c r="A75" s="265">
        <v>44169</v>
      </c>
      <c r="B75" s="278" t="s">
        <v>146</v>
      </c>
      <c r="C75" s="37">
        <v>882301854</v>
      </c>
      <c r="D75" s="504" t="s">
        <v>2953</v>
      </c>
      <c r="E75" s="278" t="s">
        <v>345</v>
      </c>
      <c r="F75" s="278" t="s">
        <v>140</v>
      </c>
      <c r="G75" s="278" t="s">
        <v>187</v>
      </c>
      <c r="H75" s="37"/>
      <c r="I75" s="265">
        <v>44169</v>
      </c>
      <c r="J75" s="37"/>
      <c r="K75" s="37"/>
      <c r="L75" s="278" t="s">
        <v>187</v>
      </c>
      <c r="M75" s="37">
        <v>2984</v>
      </c>
      <c r="N75" s="84"/>
      <c r="O75" s="37"/>
      <c r="P75" s="618" t="s">
        <v>2910</v>
      </c>
      <c r="Q75" s="37"/>
      <c r="R75" s="37"/>
      <c r="S75" s="37"/>
      <c r="T75" s="37"/>
      <c r="U75" s="37"/>
      <c r="V75" s="37"/>
      <c r="W75" s="37"/>
      <c r="X75" s="37"/>
      <c r="Y75" s="37"/>
      <c r="Z75" s="37"/>
      <c r="AA75" s="37"/>
      <c r="AB75" s="37"/>
      <c r="AC75" s="37"/>
      <c r="AD75" s="37"/>
      <c r="AE75" s="37"/>
      <c r="AF75" s="37"/>
      <c r="AG75" s="37"/>
      <c r="AH75" s="37"/>
      <c r="AI75" s="37"/>
      <c r="AJ75" s="37"/>
      <c r="AK75" s="37"/>
      <c r="AL75" s="37"/>
      <c r="AM75" s="84"/>
      <c r="AN75" s="84"/>
      <c r="AO75" s="84"/>
      <c r="AP75" s="84"/>
      <c r="AQ75" s="84"/>
      <c r="AR75" s="84"/>
      <c r="AS75" s="84"/>
      <c r="AT75" s="84"/>
      <c r="AU75" s="84"/>
    </row>
    <row r="76" spans="1:47">
      <c r="A76" s="265">
        <v>44195</v>
      </c>
      <c r="B76" s="278" t="s">
        <v>146</v>
      </c>
      <c r="C76" s="37">
        <v>882301854</v>
      </c>
      <c r="D76" s="504" t="s">
        <v>2953</v>
      </c>
      <c r="E76" s="278" t="s">
        <v>345</v>
      </c>
      <c r="F76" s="278" t="s">
        <v>140</v>
      </c>
      <c r="G76" s="278"/>
      <c r="H76" s="37"/>
      <c r="I76" s="265">
        <v>44195</v>
      </c>
      <c r="J76" s="37"/>
      <c r="K76" s="37"/>
      <c r="L76" s="278" t="s">
        <v>187</v>
      </c>
      <c r="M76" s="37">
        <v>2984</v>
      </c>
      <c r="N76" s="84"/>
      <c r="O76" s="37"/>
      <c r="P76" s="278"/>
      <c r="Q76" s="37"/>
      <c r="R76" s="37"/>
      <c r="S76" s="37"/>
      <c r="T76" s="37"/>
      <c r="U76" s="37"/>
      <c r="V76" s="37"/>
      <c r="W76" s="37"/>
      <c r="X76" s="37"/>
      <c r="Y76" s="37"/>
      <c r="Z76" s="37"/>
      <c r="AA76" s="37"/>
      <c r="AB76" s="37"/>
      <c r="AC76" s="37"/>
      <c r="AD76" s="37"/>
      <c r="AE76" s="37"/>
      <c r="AF76" s="37"/>
      <c r="AG76" s="37"/>
      <c r="AH76" s="37"/>
      <c r="AI76" s="37"/>
      <c r="AJ76" s="37"/>
      <c r="AK76" s="37"/>
      <c r="AL76" s="37"/>
      <c r="AM76" s="84"/>
      <c r="AN76" s="84"/>
      <c r="AO76" s="84"/>
      <c r="AP76" s="84"/>
      <c r="AQ76" s="84"/>
      <c r="AR76" s="84"/>
      <c r="AS76" s="84"/>
      <c r="AT76" s="84"/>
      <c r="AU76" s="84"/>
    </row>
    <row r="77" spans="1:47">
      <c r="A77" s="265">
        <v>44182</v>
      </c>
      <c r="B77" s="278" t="s">
        <v>154</v>
      </c>
      <c r="C77" s="37">
        <v>882721922</v>
      </c>
      <c r="D77" s="504" t="s">
        <v>2954</v>
      </c>
      <c r="E77" s="278" t="s">
        <v>139</v>
      </c>
      <c r="F77" s="278" t="s">
        <v>140</v>
      </c>
      <c r="G77" s="37"/>
      <c r="H77" s="37"/>
      <c r="I77" s="265">
        <v>44190</v>
      </c>
      <c r="J77" s="37"/>
      <c r="K77" s="37"/>
      <c r="L77" s="278" t="s">
        <v>327</v>
      </c>
      <c r="M77" s="37">
        <v>2979.66</v>
      </c>
      <c r="N77" s="84"/>
      <c r="O77" s="37"/>
      <c r="P77" s="278" t="s">
        <v>2887</v>
      </c>
      <c r="Q77" s="37"/>
      <c r="R77" s="37"/>
      <c r="S77" s="37"/>
      <c r="T77" s="37"/>
      <c r="U77" s="37"/>
      <c r="V77" s="37"/>
      <c r="W77" s="37"/>
      <c r="X77" s="37"/>
      <c r="Y77" s="37"/>
      <c r="Z77" s="37"/>
      <c r="AA77" s="37"/>
      <c r="AB77" s="37"/>
      <c r="AC77" s="37"/>
      <c r="AD77" s="37"/>
      <c r="AE77" s="37"/>
      <c r="AF77" s="37"/>
      <c r="AG77" s="37"/>
      <c r="AH77" s="37"/>
      <c r="AI77" s="37"/>
      <c r="AJ77" s="37"/>
      <c r="AK77" s="37"/>
      <c r="AL77" s="37"/>
      <c r="AM77" s="84"/>
      <c r="AN77" s="84"/>
      <c r="AO77" s="84"/>
      <c r="AP77" s="84"/>
      <c r="AQ77" s="84"/>
      <c r="AR77" s="84"/>
      <c r="AS77" s="84"/>
      <c r="AT77" s="84"/>
      <c r="AU77" s="84"/>
    </row>
    <row r="78" spans="1:47">
      <c r="A78" s="265">
        <v>44189</v>
      </c>
      <c r="B78" s="278" t="s">
        <v>146</v>
      </c>
      <c r="C78" s="37">
        <v>880046232</v>
      </c>
      <c r="D78" s="504" t="s">
        <v>2955</v>
      </c>
      <c r="E78" s="278" t="s">
        <v>139</v>
      </c>
      <c r="F78" s="278" t="s">
        <v>140</v>
      </c>
      <c r="G78" s="37"/>
      <c r="H78" s="37"/>
      <c r="I78" s="265">
        <v>44189</v>
      </c>
      <c r="J78" s="37"/>
      <c r="K78" s="37"/>
      <c r="L78" s="278" t="s">
        <v>163</v>
      </c>
      <c r="M78" s="37">
        <v>2970</v>
      </c>
      <c r="N78" s="84"/>
      <c r="O78" s="37"/>
      <c r="P78" s="618" t="s">
        <v>2956</v>
      </c>
      <c r="Q78" s="37"/>
      <c r="R78" s="37"/>
      <c r="S78" s="37"/>
      <c r="T78" s="37"/>
      <c r="U78" s="37"/>
      <c r="V78" s="37"/>
      <c r="W78" s="37"/>
      <c r="X78" s="37"/>
      <c r="Y78" s="37"/>
      <c r="Z78" s="37"/>
      <c r="AA78" s="37"/>
      <c r="AB78" s="37"/>
      <c r="AC78" s="37"/>
      <c r="AD78" s="37"/>
      <c r="AE78" s="37"/>
      <c r="AF78" s="37"/>
      <c r="AG78" s="37"/>
      <c r="AH78" s="37"/>
      <c r="AI78" s="37"/>
      <c r="AJ78" s="37"/>
      <c r="AK78" s="37"/>
      <c r="AL78" s="37"/>
      <c r="AM78" s="84"/>
      <c r="AN78" s="84"/>
      <c r="AO78" s="84"/>
      <c r="AP78" s="84"/>
      <c r="AQ78" s="84"/>
      <c r="AR78" s="84"/>
      <c r="AS78" s="84"/>
      <c r="AT78" s="84"/>
      <c r="AU78" s="84"/>
    </row>
    <row r="79" spans="1:47">
      <c r="A79" s="265">
        <v>44200</v>
      </c>
      <c r="B79" s="431" t="s">
        <v>146</v>
      </c>
      <c r="C79" s="285">
        <v>880046232</v>
      </c>
      <c r="D79" s="504" t="s">
        <v>2955</v>
      </c>
      <c r="E79" s="278" t="s">
        <v>139</v>
      </c>
      <c r="F79" s="278" t="s">
        <v>140</v>
      </c>
      <c r="G79" s="37"/>
      <c r="H79" s="37"/>
      <c r="I79" s="265">
        <v>44561</v>
      </c>
      <c r="J79" s="37"/>
      <c r="K79" s="37"/>
      <c r="L79" s="278" t="s">
        <v>163</v>
      </c>
      <c r="M79" s="285">
        <v>2970</v>
      </c>
      <c r="N79" s="84"/>
      <c r="O79" s="37"/>
      <c r="P79" s="37"/>
      <c r="Q79" s="37"/>
      <c r="R79" s="37"/>
      <c r="S79" s="37"/>
      <c r="T79" s="37"/>
      <c r="U79" s="37"/>
      <c r="V79" s="37"/>
      <c r="W79" s="37"/>
      <c r="X79" s="37"/>
      <c r="Y79" s="37"/>
      <c r="Z79" s="37"/>
      <c r="AA79" s="37"/>
      <c r="AB79" s="37"/>
      <c r="AC79" s="37"/>
      <c r="AD79" s="37"/>
      <c r="AE79" s="37"/>
      <c r="AF79" s="37"/>
      <c r="AG79" s="37"/>
      <c r="AH79" s="37"/>
      <c r="AI79" s="37"/>
      <c r="AJ79" s="37"/>
      <c r="AK79" s="37"/>
      <c r="AL79" s="37"/>
      <c r="AM79" s="84"/>
      <c r="AN79" s="84"/>
      <c r="AO79" s="84"/>
      <c r="AP79" s="84"/>
      <c r="AQ79" s="84"/>
      <c r="AR79" s="84"/>
      <c r="AS79" s="84"/>
      <c r="AT79" s="84"/>
      <c r="AU79" s="84"/>
    </row>
    <row r="80" spans="1:47">
      <c r="A80" s="265">
        <v>44193</v>
      </c>
      <c r="B80" s="278" t="s">
        <v>138</v>
      </c>
      <c r="C80" s="37">
        <v>880597582</v>
      </c>
      <c r="D80" s="37"/>
      <c r="E80" s="278" t="s">
        <v>139</v>
      </c>
      <c r="F80" s="278" t="s">
        <v>140</v>
      </c>
      <c r="G80" s="278" t="s">
        <v>416</v>
      </c>
      <c r="H80" s="37"/>
      <c r="I80" s="265">
        <v>44193</v>
      </c>
      <c r="J80" s="37"/>
      <c r="K80" s="37"/>
      <c r="L80" s="278" t="s">
        <v>416</v>
      </c>
      <c r="M80" s="37">
        <v>2725</v>
      </c>
      <c r="N80" s="84"/>
      <c r="O80" s="37"/>
      <c r="P80" s="278" t="s">
        <v>2957</v>
      </c>
      <c r="Q80" s="37"/>
      <c r="R80" s="37"/>
      <c r="S80" s="37"/>
      <c r="T80" s="37"/>
      <c r="U80" s="37"/>
      <c r="V80" s="37"/>
      <c r="W80" s="37"/>
      <c r="X80" s="37"/>
      <c r="Y80" s="37"/>
      <c r="Z80" s="37"/>
      <c r="AA80" s="37"/>
      <c r="AB80" s="37"/>
      <c r="AC80" s="37"/>
      <c r="AD80" s="37"/>
      <c r="AE80" s="37"/>
      <c r="AF80" s="37"/>
      <c r="AG80" s="37"/>
      <c r="AH80" s="37"/>
      <c r="AI80" s="37"/>
      <c r="AJ80" s="37"/>
      <c r="AK80" s="37"/>
      <c r="AL80" s="37"/>
      <c r="AM80" s="84"/>
      <c r="AN80" s="84"/>
      <c r="AO80" s="84"/>
      <c r="AP80" s="84"/>
      <c r="AQ80" s="84"/>
      <c r="AR80" s="84"/>
      <c r="AS80" s="84"/>
      <c r="AT80" s="84"/>
      <c r="AU80" s="84"/>
    </row>
    <row r="81" spans="1:47">
      <c r="A81" s="265">
        <v>44172</v>
      </c>
      <c r="B81" s="278" t="s">
        <v>178</v>
      </c>
      <c r="C81" s="37">
        <v>882253506</v>
      </c>
      <c r="D81" s="37"/>
      <c r="E81" s="278" t="s">
        <v>139</v>
      </c>
      <c r="F81" s="278" t="s">
        <v>140</v>
      </c>
      <c r="G81" s="278" t="s">
        <v>142</v>
      </c>
      <c r="H81" s="37"/>
      <c r="I81" s="265">
        <v>44172</v>
      </c>
      <c r="J81" s="37"/>
      <c r="K81" s="37"/>
      <c r="L81" s="278" t="s">
        <v>140</v>
      </c>
      <c r="M81" s="37">
        <v>2710</v>
      </c>
      <c r="N81" s="84"/>
      <c r="O81" s="37"/>
      <c r="P81" s="37"/>
      <c r="Q81" s="37"/>
      <c r="R81" s="37"/>
      <c r="S81" s="37"/>
      <c r="T81" s="37"/>
      <c r="U81" s="37"/>
      <c r="V81" s="37"/>
      <c r="W81" s="37"/>
      <c r="X81" s="37"/>
      <c r="Y81" s="37"/>
      <c r="Z81" s="37"/>
      <c r="AA81" s="37"/>
      <c r="AB81" s="37"/>
      <c r="AC81" s="37"/>
      <c r="AD81" s="37"/>
      <c r="AE81" s="37"/>
      <c r="AF81" s="37"/>
      <c r="AG81" s="37"/>
      <c r="AH81" s="37"/>
      <c r="AI81" s="37"/>
      <c r="AJ81" s="37"/>
      <c r="AK81" s="37"/>
      <c r="AL81" s="37"/>
      <c r="AM81" s="84"/>
      <c r="AN81" s="84"/>
      <c r="AO81" s="84"/>
      <c r="AP81" s="84"/>
      <c r="AQ81" s="84"/>
      <c r="AR81" s="84"/>
      <c r="AS81" s="84"/>
      <c r="AT81" s="84"/>
      <c r="AU81" s="84"/>
    </row>
    <row r="82" spans="1:47">
      <c r="A82" s="265">
        <v>44166</v>
      </c>
      <c r="B82" s="278" t="s">
        <v>156</v>
      </c>
      <c r="C82" s="37">
        <v>880122446</v>
      </c>
      <c r="D82" s="534">
        <v>250339325</v>
      </c>
      <c r="E82" s="278" t="s">
        <v>139</v>
      </c>
      <c r="F82" s="278" t="s">
        <v>140</v>
      </c>
      <c r="G82" s="37"/>
      <c r="H82" s="37"/>
      <c r="I82" s="265">
        <v>44166</v>
      </c>
      <c r="J82" s="37"/>
      <c r="K82" s="37"/>
      <c r="L82" s="278" t="s">
        <v>287</v>
      </c>
      <c r="M82" s="37">
        <v>2680</v>
      </c>
      <c r="N82" s="84"/>
      <c r="O82" s="37"/>
      <c r="P82" s="37"/>
      <c r="Q82" s="37"/>
      <c r="R82" s="37"/>
      <c r="S82" s="37"/>
      <c r="T82" s="37"/>
      <c r="U82" s="37"/>
      <c r="V82" s="37"/>
      <c r="W82" s="37"/>
      <c r="X82" s="37"/>
      <c r="Y82" s="37"/>
      <c r="Z82" s="37"/>
      <c r="AA82" s="37"/>
      <c r="AB82" s="37"/>
      <c r="AC82" s="37"/>
      <c r="AD82" s="37"/>
      <c r="AE82" s="37"/>
      <c r="AF82" s="37"/>
      <c r="AG82" s="37"/>
      <c r="AH82" s="37"/>
      <c r="AI82" s="37"/>
      <c r="AJ82" s="37"/>
      <c r="AK82" s="37"/>
      <c r="AL82" s="37"/>
      <c r="AM82" s="84"/>
      <c r="AN82" s="84"/>
      <c r="AO82" s="84"/>
      <c r="AP82" s="84"/>
      <c r="AQ82" s="84"/>
      <c r="AR82" s="84"/>
      <c r="AS82" s="84"/>
      <c r="AT82" s="84"/>
      <c r="AU82" s="84"/>
    </row>
    <row r="83" spans="1:47">
      <c r="A83" s="265">
        <v>44189</v>
      </c>
      <c r="B83" s="278" t="s">
        <v>227</v>
      </c>
      <c r="C83" s="37">
        <v>881309530</v>
      </c>
      <c r="D83" s="510" t="s">
        <v>2958</v>
      </c>
      <c r="E83" s="278" t="s">
        <v>152</v>
      </c>
      <c r="F83" s="278" t="s">
        <v>140</v>
      </c>
      <c r="G83" s="278" t="s">
        <v>142</v>
      </c>
      <c r="H83" s="265">
        <v>44188</v>
      </c>
      <c r="I83" s="265">
        <v>44190</v>
      </c>
      <c r="J83" s="37"/>
      <c r="K83" s="37"/>
      <c r="L83" s="278" t="s">
        <v>142</v>
      </c>
      <c r="M83" s="37">
        <v>2679.48</v>
      </c>
      <c r="N83" s="84"/>
      <c r="O83" s="37"/>
      <c r="P83" s="278" t="s">
        <v>2929</v>
      </c>
      <c r="Q83" s="37"/>
      <c r="R83" s="37"/>
      <c r="S83" s="37"/>
      <c r="T83" s="37"/>
      <c r="U83" s="37"/>
      <c r="V83" s="37"/>
      <c r="W83" s="37"/>
      <c r="X83" s="37"/>
      <c r="Y83" s="37"/>
      <c r="Z83" s="37"/>
      <c r="AA83" s="37"/>
      <c r="AB83" s="37"/>
      <c r="AC83" s="37"/>
      <c r="AD83" s="37"/>
      <c r="AE83" s="37"/>
      <c r="AF83" s="37"/>
      <c r="AG83" s="37"/>
      <c r="AH83" s="37"/>
      <c r="AI83" s="37"/>
      <c r="AJ83" s="37"/>
      <c r="AK83" s="37"/>
      <c r="AL83" s="37"/>
      <c r="AM83" s="84"/>
      <c r="AN83" s="84"/>
      <c r="AO83" s="84"/>
      <c r="AP83" s="84"/>
      <c r="AQ83" s="84"/>
      <c r="AR83" s="84"/>
      <c r="AS83" s="84"/>
      <c r="AT83" s="84"/>
      <c r="AU83" s="84"/>
    </row>
    <row r="84" spans="1:47">
      <c r="A84" s="265">
        <v>44174</v>
      </c>
      <c r="B84" s="278" t="s">
        <v>154</v>
      </c>
      <c r="C84" s="37">
        <v>881747547</v>
      </c>
      <c r="D84" s="504" t="s">
        <v>2959</v>
      </c>
      <c r="E84" s="278" t="s">
        <v>139</v>
      </c>
      <c r="F84" s="278" t="s">
        <v>140</v>
      </c>
      <c r="G84" s="278" t="s">
        <v>148</v>
      </c>
      <c r="H84" s="37"/>
      <c r="I84" s="265">
        <v>44174</v>
      </c>
      <c r="J84" s="37"/>
      <c r="K84" s="37"/>
      <c r="L84" s="278" t="s">
        <v>148</v>
      </c>
      <c r="M84" s="37">
        <v>2634</v>
      </c>
      <c r="N84" s="84"/>
      <c r="O84" s="37"/>
      <c r="P84" s="278" t="s">
        <v>2918</v>
      </c>
      <c r="Q84" s="37"/>
      <c r="R84" s="37"/>
      <c r="S84" s="37"/>
      <c r="T84" s="37"/>
      <c r="U84" s="37"/>
      <c r="V84" s="37"/>
      <c r="W84" s="37"/>
      <c r="X84" s="37"/>
      <c r="Y84" s="37"/>
      <c r="Z84" s="37"/>
      <c r="AA84" s="37"/>
      <c r="AB84" s="37"/>
      <c r="AC84" s="37"/>
      <c r="AD84" s="37"/>
      <c r="AE84" s="37"/>
      <c r="AF84" s="37"/>
      <c r="AG84" s="37"/>
      <c r="AH84" s="37"/>
      <c r="AI84" s="37"/>
      <c r="AJ84" s="37"/>
      <c r="AK84" s="37"/>
      <c r="AL84" s="37"/>
      <c r="AM84" s="84"/>
      <c r="AN84" s="84"/>
      <c r="AO84" s="84"/>
      <c r="AP84" s="84"/>
      <c r="AQ84" s="84"/>
      <c r="AR84" s="84"/>
      <c r="AS84" s="84"/>
      <c r="AT84" s="84"/>
      <c r="AU84" s="84"/>
    </row>
    <row r="85" spans="1:47">
      <c r="A85" s="265">
        <v>44176</v>
      </c>
      <c r="B85" s="278" t="s">
        <v>175</v>
      </c>
      <c r="C85" s="37">
        <v>882881013</v>
      </c>
      <c r="D85" s="37"/>
      <c r="E85" s="278" t="s">
        <v>139</v>
      </c>
      <c r="F85" s="278" t="s">
        <v>140</v>
      </c>
      <c r="G85" s="278" t="s">
        <v>306</v>
      </c>
      <c r="H85" s="265">
        <v>44187</v>
      </c>
      <c r="I85" s="265">
        <v>44188</v>
      </c>
      <c r="J85" s="37"/>
      <c r="K85" s="37"/>
      <c r="L85" s="278" t="s">
        <v>361</v>
      </c>
      <c r="M85" s="37">
        <v>2621</v>
      </c>
      <c r="N85" s="84"/>
      <c r="O85" s="37"/>
      <c r="P85" s="278" t="s">
        <v>2893</v>
      </c>
      <c r="Q85" s="37"/>
      <c r="R85" s="37"/>
      <c r="S85" s="37"/>
      <c r="T85" s="37"/>
      <c r="U85" s="37"/>
      <c r="V85" s="37"/>
      <c r="W85" s="37"/>
      <c r="X85" s="37"/>
      <c r="Y85" s="37"/>
      <c r="Z85" s="37"/>
      <c r="AA85" s="37"/>
      <c r="AB85" s="37"/>
      <c r="AC85" s="37"/>
      <c r="AD85" s="37"/>
      <c r="AE85" s="37"/>
      <c r="AF85" s="37"/>
      <c r="AG85" s="37"/>
      <c r="AH85" s="37"/>
      <c r="AI85" s="37"/>
      <c r="AJ85" s="37"/>
      <c r="AK85" s="37"/>
      <c r="AL85" s="37"/>
      <c r="AM85" s="84"/>
      <c r="AN85" s="84"/>
      <c r="AO85" s="84"/>
      <c r="AP85" s="84"/>
      <c r="AQ85" s="84"/>
      <c r="AR85" s="84"/>
      <c r="AS85" s="84"/>
      <c r="AT85" s="84"/>
      <c r="AU85" s="84"/>
    </row>
    <row r="86" spans="1:47">
      <c r="A86" s="265">
        <v>44182</v>
      </c>
      <c r="B86" s="278" t="s">
        <v>178</v>
      </c>
      <c r="C86" s="37">
        <v>880206463</v>
      </c>
      <c r="D86" s="37"/>
      <c r="E86" s="278" t="s">
        <v>139</v>
      </c>
      <c r="F86" s="278" t="s">
        <v>140</v>
      </c>
      <c r="G86" s="37"/>
      <c r="H86" s="37"/>
      <c r="I86" s="265">
        <v>44182</v>
      </c>
      <c r="J86" s="37"/>
      <c r="K86" s="37"/>
      <c r="L86" s="37"/>
      <c r="M86" s="37">
        <v>2606</v>
      </c>
      <c r="N86" s="84"/>
      <c r="O86" s="37"/>
      <c r="P86" s="37"/>
      <c r="Q86" s="37"/>
      <c r="R86" s="37"/>
      <c r="S86" s="37"/>
      <c r="T86" s="37"/>
      <c r="U86" s="37"/>
      <c r="V86" s="37"/>
      <c r="W86" s="37"/>
      <c r="X86" s="37"/>
      <c r="Y86" s="37"/>
      <c r="Z86" s="37"/>
      <c r="AA86" s="37"/>
      <c r="AB86" s="37"/>
      <c r="AC86" s="37"/>
      <c r="AD86" s="37"/>
      <c r="AE86" s="37"/>
      <c r="AF86" s="37"/>
      <c r="AG86" s="37"/>
      <c r="AH86" s="37"/>
      <c r="AI86" s="37"/>
      <c r="AJ86" s="37"/>
      <c r="AK86" s="37"/>
      <c r="AL86" s="37"/>
      <c r="AM86" s="84"/>
      <c r="AN86" s="84"/>
      <c r="AO86" s="84"/>
      <c r="AP86" s="84"/>
      <c r="AQ86" s="84"/>
      <c r="AR86" s="84"/>
      <c r="AS86" s="84"/>
      <c r="AT86" s="84"/>
      <c r="AU86" s="84"/>
    </row>
    <row r="87" spans="1:47">
      <c r="A87" s="265"/>
      <c r="B87" s="278" t="s">
        <v>154</v>
      </c>
      <c r="C87" s="37">
        <v>880226174</v>
      </c>
      <c r="D87" s="504"/>
      <c r="E87" s="278"/>
      <c r="F87" s="278" t="s">
        <v>140</v>
      </c>
      <c r="G87" s="278"/>
      <c r="H87" s="37"/>
      <c r="I87" s="265">
        <v>44194</v>
      </c>
      <c r="J87" s="37"/>
      <c r="K87" s="37"/>
      <c r="L87" s="278"/>
      <c r="M87" s="37">
        <v>2350</v>
      </c>
      <c r="N87" s="84"/>
      <c r="O87" s="37"/>
      <c r="P87" s="278"/>
      <c r="Q87" s="37"/>
      <c r="R87" s="37"/>
      <c r="S87" s="37"/>
      <c r="T87" s="37"/>
      <c r="U87" s="37"/>
      <c r="V87" s="37"/>
      <c r="W87" s="37"/>
      <c r="X87" s="37"/>
      <c r="Y87" s="37"/>
      <c r="Z87" s="37"/>
      <c r="AA87" s="37"/>
      <c r="AB87" s="37"/>
      <c r="AC87" s="37"/>
      <c r="AD87" s="37"/>
      <c r="AE87" s="37"/>
      <c r="AF87" s="37"/>
      <c r="AG87" s="37"/>
      <c r="AH87" s="37"/>
      <c r="AI87" s="37"/>
      <c r="AJ87" s="37"/>
      <c r="AK87" s="37"/>
      <c r="AL87" s="37"/>
      <c r="AM87" s="84"/>
      <c r="AN87" s="84"/>
      <c r="AO87" s="84"/>
      <c r="AP87" s="84"/>
      <c r="AQ87" s="84"/>
      <c r="AR87" s="84"/>
      <c r="AS87" s="84"/>
      <c r="AT87" s="84"/>
      <c r="AU87" s="84"/>
    </row>
    <row r="88" spans="1:47">
      <c r="A88" s="265">
        <v>44196</v>
      </c>
      <c r="B88" s="431" t="s">
        <v>157</v>
      </c>
      <c r="C88" s="285">
        <v>880830017</v>
      </c>
      <c r="D88" s="504" t="s">
        <v>2960</v>
      </c>
      <c r="E88" s="278" t="s">
        <v>139</v>
      </c>
      <c r="F88" s="278" t="s">
        <v>140</v>
      </c>
      <c r="G88" s="278" t="s">
        <v>142</v>
      </c>
      <c r="H88" s="37"/>
      <c r="I88" s="265">
        <v>44196</v>
      </c>
      <c r="J88" s="37"/>
      <c r="K88" s="37"/>
      <c r="L88" s="278" t="s">
        <v>142</v>
      </c>
      <c r="M88" s="285">
        <v>2199</v>
      </c>
      <c r="N88" s="84"/>
      <c r="O88" s="37"/>
      <c r="P88" s="278" t="s">
        <v>2876</v>
      </c>
      <c r="Q88" s="37"/>
      <c r="R88" s="37"/>
      <c r="S88" s="37"/>
      <c r="T88" s="37"/>
      <c r="U88" s="37"/>
      <c r="V88" s="37"/>
      <c r="W88" s="37"/>
      <c r="X88" s="37"/>
      <c r="Y88" s="37"/>
      <c r="Z88" s="37"/>
      <c r="AA88" s="37"/>
      <c r="AB88" s="37"/>
      <c r="AC88" s="37"/>
      <c r="AD88" s="37"/>
      <c r="AE88" s="37"/>
      <c r="AF88" s="37"/>
      <c r="AG88" s="37"/>
      <c r="AH88" s="37"/>
      <c r="AI88" s="37"/>
      <c r="AJ88" s="37"/>
      <c r="AK88" s="37"/>
      <c r="AL88" s="37"/>
      <c r="AM88" s="84"/>
      <c r="AN88" s="84"/>
      <c r="AO88" s="84"/>
      <c r="AP88" s="84"/>
      <c r="AQ88" s="84"/>
      <c r="AR88" s="84"/>
      <c r="AS88" s="84"/>
      <c r="AT88" s="84"/>
      <c r="AU88" s="84"/>
    </row>
    <row r="89" spans="1:47">
      <c r="A89" s="265">
        <v>44172</v>
      </c>
      <c r="B89" s="278" t="s">
        <v>154</v>
      </c>
      <c r="C89" s="37">
        <v>881431791</v>
      </c>
      <c r="D89" s="504" t="s">
        <v>2961</v>
      </c>
      <c r="E89" s="278" t="s">
        <v>139</v>
      </c>
      <c r="F89" s="278" t="s">
        <v>140</v>
      </c>
      <c r="G89" s="37"/>
      <c r="H89" s="37"/>
      <c r="I89" s="265">
        <v>44172</v>
      </c>
      <c r="J89" s="37"/>
      <c r="K89" s="37"/>
      <c r="L89" s="278" t="s">
        <v>200</v>
      </c>
      <c r="M89" s="37">
        <v>2172</v>
      </c>
      <c r="N89" s="84"/>
      <c r="O89" s="37"/>
      <c r="P89" s="278" t="s">
        <v>2962</v>
      </c>
      <c r="Q89" s="278"/>
      <c r="R89" s="278" t="s">
        <v>2963</v>
      </c>
      <c r="S89" s="37"/>
      <c r="T89" s="37"/>
      <c r="U89" s="37"/>
      <c r="V89" s="37"/>
      <c r="W89" s="37"/>
      <c r="X89" s="37"/>
      <c r="Y89" s="37"/>
      <c r="Z89" s="37"/>
      <c r="AA89" s="37"/>
      <c r="AB89" s="37"/>
      <c r="AC89" s="37"/>
      <c r="AD89" s="37"/>
      <c r="AE89" s="37"/>
      <c r="AF89" s="37"/>
      <c r="AG89" s="37"/>
      <c r="AH89" s="37"/>
      <c r="AI89" s="37"/>
      <c r="AJ89" s="37"/>
      <c r="AK89" s="37"/>
      <c r="AL89" s="37"/>
      <c r="AM89" s="84"/>
      <c r="AN89" s="84"/>
      <c r="AO89" s="84"/>
      <c r="AP89" s="84"/>
      <c r="AQ89" s="84"/>
      <c r="AR89" s="84"/>
      <c r="AS89" s="84"/>
      <c r="AT89" s="84"/>
      <c r="AU89" s="84"/>
    </row>
    <row r="90" spans="1:47">
      <c r="A90" s="265">
        <v>44176</v>
      </c>
      <c r="B90" s="278" t="s">
        <v>281</v>
      </c>
      <c r="C90" s="37">
        <v>882164963</v>
      </c>
      <c r="D90" s="504" t="s">
        <v>2914</v>
      </c>
      <c r="E90" s="278" t="s">
        <v>139</v>
      </c>
      <c r="F90" s="278" t="s">
        <v>140</v>
      </c>
      <c r="G90" s="278" t="s">
        <v>200</v>
      </c>
      <c r="H90" s="265">
        <v>44176</v>
      </c>
      <c r="I90" s="265">
        <v>44176</v>
      </c>
      <c r="J90" s="37"/>
      <c r="K90" s="37"/>
      <c r="L90" s="278" t="s">
        <v>200</v>
      </c>
      <c r="M90" s="37">
        <v>2172</v>
      </c>
      <c r="N90" s="84"/>
      <c r="O90" s="37"/>
      <c r="P90" s="278" t="s">
        <v>2191</v>
      </c>
      <c r="Q90" s="37"/>
      <c r="R90" s="37"/>
      <c r="S90" s="37"/>
      <c r="T90" s="37"/>
      <c r="U90" s="37"/>
      <c r="V90" s="37"/>
      <c r="W90" s="37"/>
      <c r="X90" s="37"/>
      <c r="Y90" s="37"/>
      <c r="Z90" s="37"/>
      <c r="AA90" s="37"/>
      <c r="AB90" s="37"/>
      <c r="AC90" s="37"/>
      <c r="AD90" s="37"/>
      <c r="AE90" s="37"/>
      <c r="AF90" s="37"/>
      <c r="AG90" s="37"/>
      <c r="AH90" s="37"/>
      <c r="AI90" s="37"/>
      <c r="AJ90" s="37"/>
      <c r="AK90" s="37"/>
      <c r="AL90" s="37"/>
      <c r="AM90" s="84"/>
      <c r="AN90" s="84"/>
      <c r="AO90" s="84"/>
      <c r="AP90" s="84"/>
      <c r="AQ90" s="84"/>
      <c r="AR90" s="84"/>
      <c r="AS90" s="84"/>
      <c r="AT90" s="84"/>
      <c r="AU90" s="84"/>
    </row>
    <row r="91" spans="1:47">
      <c r="A91" s="265">
        <v>44183</v>
      </c>
      <c r="B91" s="278" t="s">
        <v>227</v>
      </c>
      <c r="C91" s="521">
        <v>882621525</v>
      </c>
      <c r="D91" s="510" t="s">
        <v>2964</v>
      </c>
      <c r="E91" s="278" t="s">
        <v>152</v>
      </c>
      <c r="F91" s="278" t="s">
        <v>140</v>
      </c>
      <c r="G91" s="278" t="s">
        <v>686</v>
      </c>
      <c r="H91" s="265">
        <v>44172</v>
      </c>
      <c r="I91" s="265">
        <v>44183</v>
      </c>
      <c r="J91" s="37"/>
      <c r="K91" s="37"/>
      <c r="L91" s="278" t="s">
        <v>686</v>
      </c>
      <c r="M91" s="37">
        <v>2160</v>
      </c>
      <c r="N91" s="84"/>
      <c r="O91" s="37"/>
      <c r="P91" s="278" t="s">
        <v>2923</v>
      </c>
      <c r="Q91" s="37"/>
      <c r="R91" s="37"/>
      <c r="S91" s="37"/>
      <c r="T91" s="37"/>
      <c r="U91" s="37"/>
      <c r="V91" s="37"/>
      <c r="W91" s="37"/>
      <c r="X91" s="37"/>
      <c r="Y91" s="37"/>
      <c r="Z91" s="37"/>
      <c r="AA91" s="37"/>
      <c r="AB91" s="37"/>
      <c r="AC91" s="37"/>
      <c r="AD91" s="37"/>
      <c r="AE91" s="37"/>
      <c r="AF91" s="37"/>
      <c r="AG91" s="37"/>
      <c r="AH91" s="37"/>
      <c r="AI91" s="37"/>
      <c r="AJ91" s="37"/>
      <c r="AK91" s="37"/>
      <c r="AL91" s="37"/>
      <c r="AM91" s="84"/>
      <c r="AN91" s="84"/>
      <c r="AO91" s="84"/>
      <c r="AP91" s="84"/>
      <c r="AQ91" s="84"/>
      <c r="AR91" s="84"/>
      <c r="AS91" s="84"/>
      <c r="AT91" s="84"/>
      <c r="AU91" s="84"/>
    </row>
    <row r="92" spans="1:47">
      <c r="A92" s="265">
        <v>44194</v>
      </c>
      <c r="B92" s="431" t="s">
        <v>138</v>
      </c>
      <c r="C92" s="285">
        <v>880901095</v>
      </c>
      <c r="D92" s="37"/>
      <c r="E92" s="278" t="s">
        <v>139</v>
      </c>
      <c r="F92" s="278" t="s">
        <v>140</v>
      </c>
      <c r="G92" s="37"/>
      <c r="H92" s="37"/>
      <c r="I92" s="265">
        <v>44195</v>
      </c>
      <c r="J92" s="37"/>
      <c r="K92" s="37"/>
      <c r="L92" s="37"/>
      <c r="M92" s="285">
        <v>2035.29</v>
      </c>
      <c r="N92" s="84"/>
      <c r="O92" s="37"/>
      <c r="P92" s="278" t="s">
        <v>2965</v>
      </c>
      <c r="Q92" s="37"/>
      <c r="R92" s="37"/>
      <c r="S92" s="37"/>
      <c r="T92" s="37"/>
      <c r="U92" s="37"/>
      <c r="V92" s="37"/>
      <c r="W92" s="37"/>
      <c r="X92" s="37"/>
      <c r="Y92" s="37"/>
      <c r="Z92" s="37"/>
      <c r="AA92" s="37"/>
      <c r="AB92" s="37"/>
      <c r="AC92" s="37"/>
      <c r="AD92" s="37"/>
      <c r="AE92" s="37"/>
      <c r="AF92" s="37"/>
      <c r="AG92" s="37"/>
      <c r="AH92" s="37"/>
      <c r="AI92" s="37"/>
      <c r="AJ92" s="37"/>
      <c r="AK92" s="37"/>
      <c r="AL92" s="37"/>
      <c r="AM92" s="84"/>
      <c r="AN92" s="84"/>
      <c r="AO92" s="84"/>
      <c r="AP92" s="84"/>
      <c r="AQ92" s="84"/>
      <c r="AR92" s="84"/>
      <c r="AS92" s="84"/>
      <c r="AT92" s="84"/>
      <c r="AU92" s="84"/>
    </row>
    <row r="93" spans="1:47">
      <c r="A93" s="505">
        <v>44172</v>
      </c>
      <c r="B93" s="278" t="s">
        <v>227</v>
      </c>
      <c r="C93" s="37">
        <v>882621525</v>
      </c>
      <c r="D93" s="37"/>
      <c r="E93" s="278" t="s">
        <v>152</v>
      </c>
      <c r="F93" s="278" t="s">
        <v>140</v>
      </c>
      <c r="G93" s="278" t="s">
        <v>686</v>
      </c>
      <c r="H93" s="265">
        <v>44172</v>
      </c>
      <c r="I93" s="37"/>
      <c r="J93" s="37"/>
      <c r="K93" s="37"/>
      <c r="L93" s="37"/>
      <c r="M93" s="37"/>
      <c r="N93" s="84"/>
      <c r="O93" s="37"/>
      <c r="P93" s="278" t="s">
        <v>2962</v>
      </c>
      <c r="Q93" s="278" t="s">
        <v>2966</v>
      </c>
      <c r="R93" s="37"/>
      <c r="S93" s="37"/>
      <c r="T93" s="37"/>
      <c r="U93" s="37"/>
      <c r="V93" s="37"/>
      <c r="W93" s="37"/>
      <c r="X93" s="37"/>
      <c r="Y93" s="37"/>
      <c r="Z93" s="37"/>
      <c r="AA93" s="37"/>
      <c r="AB93" s="37"/>
      <c r="AC93" s="37"/>
      <c r="AD93" s="37"/>
      <c r="AE93" s="37"/>
      <c r="AF93" s="37"/>
      <c r="AG93" s="37"/>
      <c r="AH93" s="37"/>
      <c r="AI93" s="37"/>
      <c r="AJ93" s="37"/>
      <c r="AK93" s="37"/>
      <c r="AL93" s="37"/>
      <c r="AM93" s="84"/>
      <c r="AN93" s="84"/>
      <c r="AO93" s="84"/>
      <c r="AP93" s="84"/>
      <c r="AQ93" s="84"/>
      <c r="AR93" s="84"/>
      <c r="AS93" s="84"/>
      <c r="AT93" s="84"/>
      <c r="AU93" s="84"/>
    </row>
    <row r="94" spans="1:47">
      <c r="A94" s="265">
        <v>44186</v>
      </c>
      <c r="B94" s="278" t="s">
        <v>156</v>
      </c>
      <c r="C94" s="37">
        <v>882040290</v>
      </c>
      <c r="D94" s="534">
        <v>867191738</v>
      </c>
      <c r="E94" s="278" t="s">
        <v>139</v>
      </c>
      <c r="F94" s="278" t="s">
        <v>140</v>
      </c>
      <c r="G94" s="278" t="s">
        <v>142</v>
      </c>
      <c r="H94" s="37"/>
      <c r="I94" s="265">
        <v>44186</v>
      </c>
      <c r="J94" s="37"/>
      <c r="K94" s="37"/>
      <c r="L94" s="278" t="s">
        <v>142</v>
      </c>
      <c r="M94" s="37">
        <v>2008.76</v>
      </c>
      <c r="N94" s="84"/>
      <c r="O94" s="37"/>
      <c r="P94" s="37"/>
      <c r="Q94" s="37"/>
      <c r="R94" s="37"/>
      <c r="S94" s="37"/>
      <c r="T94" s="37"/>
      <c r="U94" s="37"/>
      <c r="V94" s="37"/>
      <c r="W94" s="37"/>
      <c r="X94" s="37"/>
      <c r="Y94" s="37"/>
      <c r="Z94" s="37"/>
      <c r="AA94" s="37"/>
      <c r="AB94" s="37"/>
      <c r="AC94" s="37"/>
      <c r="AD94" s="37"/>
      <c r="AE94" s="37"/>
      <c r="AF94" s="37"/>
      <c r="AG94" s="37"/>
      <c r="AH94" s="37"/>
      <c r="AI94" s="37"/>
      <c r="AJ94" s="37"/>
      <c r="AK94" s="37"/>
      <c r="AL94" s="37"/>
      <c r="AM94" s="84"/>
      <c r="AN94" s="84"/>
      <c r="AO94" s="84"/>
      <c r="AP94" s="84"/>
      <c r="AQ94" s="84"/>
      <c r="AR94" s="84"/>
      <c r="AS94" s="84"/>
      <c r="AT94" s="84"/>
      <c r="AU94" s="84"/>
    </row>
    <row r="95" spans="1:47">
      <c r="A95" s="265">
        <v>44167</v>
      </c>
      <c r="B95" s="278" t="s">
        <v>146</v>
      </c>
      <c r="C95" s="37">
        <v>880140023</v>
      </c>
      <c r="D95" s="504" t="s">
        <v>2967</v>
      </c>
      <c r="E95" s="278" t="s">
        <v>139</v>
      </c>
      <c r="F95" s="278" t="s">
        <v>140</v>
      </c>
      <c r="G95" s="37"/>
      <c r="H95" s="37"/>
      <c r="I95" s="265">
        <v>44167</v>
      </c>
      <c r="J95" s="37"/>
      <c r="K95" s="37"/>
      <c r="L95" s="278" t="s">
        <v>338</v>
      </c>
      <c r="M95" s="37">
        <v>2000</v>
      </c>
      <c r="N95" s="84"/>
      <c r="O95" s="37"/>
      <c r="P95" s="618" t="s">
        <v>2883</v>
      </c>
      <c r="Q95" s="37"/>
      <c r="R95" s="37"/>
      <c r="S95" s="37"/>
      <c r="T95" s="37"/>
      <c r="U95" s="37"/>
      <c r="V95" s="37"/>
      <c r="W95" s="37"/>
      <c r="X95" s="37"/>
      <c r="Y95" s="37"/>
      <c r="Z95" s="37"/>
      <c r="AA95" s="37"/>
      <c r="AB95" s="37"/>
      <c r="AC95" s="37"/>
      <c r="AD95" s="37"/>
      <c r="AE95" s="37"/>
      <c r="AF95" s="37"/>
      <c r="AG95" s="37"/>
      <c r="AH95" s="37"/>
      <c r="AI95" s="37"/>
      <c r="AJ95" s="37"/>
      <c r="AK95" s="37"/>
      <c r="AL95" s="37"/>
      <c r="AM95" s="84"/>
      <c r="AN95" s="84"/>
      <c r="AO95" s="84"/>
      <c r="AP95" s="84"/>
      <c r="AQ95" s="84"/>
      <c r="AR95" s="84"/>
      <c r="AS95" s="84"/>
      <c r="AT95" s="84"/>
      <c r="AU95" s="84"/>
    </row>
    <row r="96" spans="1:47">
      <c r="A96" s="265">
        <v>44167</v>
      </c>
      <c r="B96" s="278" t="s">
        <v>175</v>
      </c>
      <c r="C96" s="37">
        <v>881543491</v>
      </c>
      <c r="D96" s="37"/>
      <c r="E96" s="278" t="s">
        <v>139</v>
      </c>
      <c r="F96" s="278" t="s">
        <v>140</v>
      </c>
      <c r="G96" s="278" t="s">
        <v>1072</v>
      </c>
      <c r="H96" s="37"/>
      <c r="I96" s="265">
        <v>44167</v>
      </c>
      <c r="J96" s="37"/>
      <c r="K96" s="37"/>
      <c r="L96" s="278" t="s">
        <v>1072</v>
      </c>
      <c r="M96" s="37">
        <v>1939.25</v>
      </c>
      <c r="N96" s="84"/>
      <c r="O96" s="37"/>
      <c r="P96" s="278" t="s">
        <v>2968</v>
      </c>
      <c r="Q96" s="37"/>
      <c r="R96" s="37"/>
      <c r="S96" s="37"/>
      <c r="T96" s="37"/>
      <c r="U96" s="37"/>
      <c r="V96" s="37"/>
      <c r="W96" s="37"/>
      <c r="X96" s="37"/>
      <c r="Y96" s="37"/>
      <c r="Z96" s="37"/>
      <c r="AA96" s="37"/>
      <c r="AB96" s="37"/>
      <c r="AC96" s="37"/>
      <c r="AD96" s="37"/>
      <c r="AE96" s="37"/>
      <c r="AF96" s="37"/>
      <c r="AG96" s="37"/>
      <c r="AH96" s="37"/>
      <c r="AI96" s="37"/>
      <c r="AJ96" s="37"/>
      <c r="AK96" s="37"/>
      <c r="AL96" s="37"/>
      <c r="AM96" s="84"/>
      <c r="AN96" s="84"/>
      <c r="AO96" s="84"/>
      <c r="AP96" s="84"/>
      <c r="AQ96" s="84"/>
      <c r="AR96" s="84"/>
      <c r="AS96" s="84"/>
      <c r="AT96" s="84"/>
      <c r="AU96" s="84"/>
    </row>
    <row r="97" spans="1:47">
      <c r="A97" s="265">
        <v>44173</v>
      </c>
      <c r="B97" s="278" t="s">
        <v>146</v>
      </c>
      <c r="C97" s="37">
        <v>882079782</v>
      </c>
      <c r="D97" s="504" t="s">
        <v>2800</v>
      </c>
      <c r="E97" s="278" t="s">
        <v>139</v>
      </c>
      <c r="F97" s="278" t="s">
        <v>140</v>
      </c>
      <c r="G97" s="278" t="s">
        <v>287</v>
      </c>
      <c r="H97" s="37"/>
      <c r="I97" s="265">
        <v>44175</v>
      </c>
      <c r="J97" s="37"/>
      <c r="K97" s="37"/>
      <c r="L97" s="278" t="s">
        <v>287</v>
      </c>
      <c r="M97" s="37">
        <v>1890</v>
      </c>
      <c r="N97" s="84"/>
      <c r="O97" s="37"/>
      <c r="P97" s="618" t="s">
        <v>2969</v>
      </c>
      <c r="Q97" s="37"/>
      <c r="R97" s="37"/>
      <c r="S97" s="37"/>
      <c r="T97" s="37"/>
      <c r="U97" s="37"/>
      <c r="V97" s="37"/>
      <c r="W97" s="37"/>
      <c r="X97" s="37"/>
      <c r="Y97" s="37"/>
      <c r="Z97" s="37"/>
      <c r="AA97" s="37"/>
      <c r="AB97" s="37"/>
      <c r="AC97" s="37"/>
      <c r="AD97" s="37"/>
      <c r="AE97" s="37"/>
      <c r="AF97" s="37"/>
      <c r="AG97" s="37"/>
      <c r="AH97" s="37"/>
      <c r="AI97" s="37"/>
      <c r="AJ97" s="37"/>
      <c r="AK97" s="37"/>
      <c r="AL97" s="37"/>
      <c r="AM97" s="84"/>
      <c r="AN97" s="84"/>
      <c r="AO97" s="84"/>
      <c r="AP97" s="84"/>
      <c r="AQ97" s="84"/>
      <c r="AR97" s="84"/>
      <c r="AS97" s="84"/>
      <c r="AT97" s="84"/>
      <c r="AU97" s="84"/>
    </row>
    <row r="98" spans="1:47">
      <c r="A98" s="265">
        <v>44176</v>
      </c>
      <c r="B98" s="278" t="s">
        <v>167</v>
      </c>
      <c r="C98" s="278">
        <v>880845177</v>
      </c>
      <c r="D98" s="504" t="s">
        <v>2970</v>
      </c>
      <c r="E98" s="278" t="s">
        <v>139</v>
      </c>
      <c r="F98" s="278" t="s">
        <v>140</v>
      </c>
      <c r="G98" s="278" t="s">
        <v>287</v>
      </c>
      <c r="H98" s="37"/>
      <c r="I98" s="265">
        <v>44176</v>
      </c>
      <c r="J98" s="37"/>
      <c r="K98" s="37"/>
      <c r="L98" s="278" t="s">
        <v>287</v>
      </c>
      <c r="M98" s="37">
        <v>1890</v>
      </c>
      <c r="N98" s="84"/>
      <c r="O98" s="37"/>
      <c r="P98" s="278" t="s">
        <v>2889</v>
      </c>
      <c r="Q98" s="37"/>
      <c r="R98" s="37"/>
      <c r="S98" s="37"/>
      <c r="T98" s="37"/>
      <c r="U98" s="37"/>
      <c r="V98" s="37"/>
      <c r="W98" s="37"/>
      <c r="X98" s="37"/>
      <c r="Y98" s="37"/>
      <c r="Z98" s="37"/>
      <c r="AA98" s="37"/>
      <c r="AB98" s="37"/>
      <c r="AC98" s="37"/>
      <c r="AD98" s="37"/>
      <c r="AE98" s="37"/>
      <c r="AF98" s="37"/>
      <c r="AG98" s="37"/>
      <c r="AH98" s="37"/>
      <c r="AI98" s="37"/>
      <c r="AJ98" s="37"/>
      <c r="AK98" s="37"/>
      <c r="AL98" s="37"/>
      <c r="AM98" s="84"/>
      <c r="AN98" s="84"/>
      <c r="AO98" s="84"/>
      <c r="AP98" s="84"/>
      <c r="AQ98" s="84"/>
      <c r="AR98" s="84"/>
      <c r="AS98" s="84"/>
      <c r="AT98" s="84"/>
      <c r="AU98" s="84"/>
    </row>
    <row r="99" spans="1:47">
      <c r="A99" s="265">
        <v>44182</v>
      </c>
      <c r="B99" s="278" t="s">
        <v>167</v>
      </c>
      <c r="C99" s="37">
        <v>880845177</v>
      </c>
      <c r="D99" s="510" t="s">
        <v>2970</v>
      </c>
      <c r="E99" s="278" t="s">
        <v>139</v>
      </c>
      <c r="F99" s="278" t="s">
        <v>140</v>
      </c>
      <c r="G99" s="278" t="s">
        <v>2971</v>
      </c>
      <c r="H99" s="37"/>
      <c r="I99" s="265">
        <v>44182</v>
      </c>
      <c r="J99" s="37"/>
      <c r="K99" s="37"/>
      <c r="L99" s="278" t="s">
        <v>2971</v>
      </c>
      <c r="M99" s="37">
        <v>1784</v>
      </c>
      <c r="N99" s="84"/>
      <c r="O99" s="37"/>
      <c r="P99" s="278" t="s">
        <v>2876</v>
      </c>
      <c r="Q99" s="37"/>
      <c r="R99" s="37"/>
      <c r="S99" s="37"/>
      <c r="T99" s="37"/>
      <c r="U99" s="37"/>
      <c r="V99" s="37"/>
      <c r="W99" s="37"/>
      <c r="X99" s="37"/>
      <c r="Y99" s="37"/>
      <c r="Z99" s="37"/>
      <c r="AA99" s="37"/>
      <c r="AB99" s="37"/>
      <c r="AC99" s="37"/>
      <c r="AD99" s="37"/>
      <c r="AE99" s="37"/>
      <c r="AF99" s="37"/>
      <c r="AG99" s="37"/>
      <c r="AH99" s="37"/>
      <c r="AI99" s="37"/>
      <c r="AJ99" s="37"/>
      <c r="AK99" s="37"/>
      <c r="AL99" s="37"/>
      <c r="AM99" s="84"/>
      <c r="AN99" s="84"/>
      <c r="AO99" s="84"/>
      <c r="AP99" s="84"/>
      <c r="AQ99" s="84"/>
      <c r="AR99" s="84"/>
      <c r="AS99" s="84"/>
      <c r="AT99" s="84"/>
      <c r="AU99" s="84"/>
    </row>
    <row r="100" spans="1:47">
      <c r="A100" s="265">
        <v>44179</v>
      </c>
      <c r="B100" s="265" t="s">
        <v>146</v>
      </c>
      <c r="C100" s="23">
        <v>880029873</v>
      </c>
      <c r="D100" s="520" t="s">
        <v>2972</v>
      </c>
      <c r="E100" s="278" t="s">
        <v>139</v>
      </c>
      <c r="F100" s="278" t="s">
        <v>140</v>
      </c>
      <c r="G100" s="37"/>
      <c r="H100" s="37"/>
      <c r="I100" s="265">
        <v>44179</v>
      </c>
      <c r="J100" s="37"/>
      <c r="K100" s="37"/>
      <c r="L100" s="278" t="s">
        <v>190</v>
      </c>
      <c r="M100" s="37">
        <v>1779</v>
      </c>
      <c r="N100" s="84"/>
      <c r="O100" s="37"/>
      <c r="P100" s="618" t="s">
        <v>2973</v>
      </c>
      <c r="Q100" s="37"/>
      <c r="R100" s="37"/>
      <c r="S100" s="37"/>
      <c r="T100" s="37"/>
      <c r="U100" s="37"/>
      <c r="V100" s="37"/>
      <c r="W100" s="37"/>
      <c r="X100" s="37"/>
      <c r="Y100" s="37"/>
      <c r="Z100" s="37"/>
      <c r="AA100" s="37"/>
      <c r="AB100" s="37"/>
      <c r="AC100" s="37"/>
      <c r="AD100" s="37"/>
      <c r="AE100" s="37"/>
      <c r="AF100" s="37"/>
      <c r="AG100" s="37"/>
      <c r="AH100" s="37"/>
      <c r="AI100" s="37"/>
      <c r="AJ100" s="37"/>
      <c r="AK100" s="37"/>
      <c r="AL100" s="37"/>
      <c r="AM100" s="84"/>
      <c r="AN100" s="84"/>
      <c r="AO100" s="84"/>
      <c r="AP100" s="84"/>
      <c r="AQ100" s="84"/>
      <c r="AR100" s="84"/>
      <c r="AS100" s="84"/>
      <c r="AT100" s="84"/>
      <c r="AU100" s="84"/>
    </row>
    <row r="101" spans="1:47">
      <c r="A101" s="265">
        <v>44189</v>
      </c>
      <c r="B101" s="278" t="s">
        <v>227</v>
      </c>
      <c r="C101" s="37">
        <v>882680576</v>
      </c>
      <c r="D101" s="510" t="s">
        <v>2974</v>
      </c>
      <c r="E101" s="278" t="s">
        <v>152</v>
      </c>
      <c r="F101" s="278" t="s">
        <v>140</v>
      </c>
      <c r="G101" s="278" t="s">
        <v>142</v>
      </c>
      <c r="H101" s="265">
        <v>44181</v>
      </c>
      <c r="I101" s="265">
        <v>44189</v>
      </c>
      <c r="J101" s="37"/>
      <c r="K101" s="37"/>
      <c r="L101" s="278" t="s">
        <v>142</v>
      </c>
      <c r="M101" s="37">
        <v>1751.4</v>
      </c>
      <c r="N101" s="84"/>
      <c r="O101" s="37"/>
      <c r="P101" s="278" t="s">
        <v>2975</v>
      </c>
      <c r="Q101" s="37"/>
      <c r="R101" s="37"/>
      <c r="S101" s="37"/>
      <c r="T101" s="37"/>
      <c r="U101" s="37"/>
      <c r="V101" s="37"/>
      <c r="W101" s="37"/>
      <c r="X101" s="37"/>
      <c r="Y101" s="37"/>
      <c r="Z101" s="37"/>
      <c r="AA101" s="37"/>
      <c r="AB101" s="37"/>
      <c r="AC101" s="37"/>
      <c r="AD101" s="37"/>
      <c r="AE101" s="37"/>
      <c r="AF101" s="37"/>
      <c r="AG101" s="37"/>
      <c r="AH101" s="37"/>
      <c r="AI101" s="37"/>
      <c r="AJ101" s="37"/>
      <c r="AK101" s="37"/>
      <c r="AL101" s="37"/>
      <c r="AM101" s="84"/>
      <c r="AN101" s="84"/>
      <c r="AO101" s="84"/>
      <c r="AP101" s="84"/>
      <c r="AQ101" s="84"/>
      <c r="AR101" s="84"/>
      <c r="AS101" s="84"/>
      <c r="AT101" s="84"/>
      <c r="AU101" s="84"/>
    </row>
    <row r="102" spans="1:47">
      <c r="A102" s="265">
        <v>44167</v>
      </c>
      <c r="B102" s="278" t="s">
        <v>178</v>
      </c>
      <c r="C102" s="37">
        <v>882253506</v>
      </c>
      <c r="D102" s="37"/>
      <c r="E102" s="278" t="s">
        <v>139</v>
      </c>
      <c r="F102" s="278" t="s">
        <v>140</v>
      </c>
      <c r="G102" s="37"/>
      <c r="H102" s="37"/>
      <c r="I102" s="265">
        <v>44167</v>
      </c>
      <c r="J102" s="37"/>
      <c r="K102" s="37"/>
      <c r="L102" s="278" t="s">
        <v>946</v>
      </c>
      <c r="M102" s="37">
        <v>1699</v>
      </c>
      <c r="N102" s="84"/>
      <c r="O102" s="37"/>
      <c r="P102" s="278" t="s">
        <v>2883</v>
      </c>
      <c r="Q102" s="37"/>
      <c r="R102" s="37"/>
      <c r="S102" s="37"/>
      <c r="T102" s="37"/>
      <c r="U102" s="37"/>
      <c r="V102" s="37"/>
      <c r="W102" s="37"/>
      <c r="X102" s="37"/>
      <c r="Y102" s="37"/>
      <c r="Z102" s="37"/>
      <c r="AA102" s="37"/>
      <c r="AB102" s="37"/>
      <c r="AC102" s="37"/>
      <c r="AD102" s="37"/>
      <c r="AE102" s="37"/>
      <c r="AF102" s="37"/>
      <c r="AG102" s="37"/>
      <c r="AH102" s="37"/>
      <c r="AI102" s="37"/>
      <c r="AJ102" s="37"/>
      <c r="AK102" s="37"/>
      <c r="AL102" s="37"/>
      <c r="AM102" s="84"/>
      <c r="AN102" s="84"/>
      <c r="AO102" s="84"/>
      <c r="AP102" s="84"/>
      <c r="AQ102" s="84"/>
      <c r="AR102" s="84"/>
      <c r="AS102" s="84"/>
      <c r="AT102" s="84"/>
      <c r="AU102" s="84"/>
    </row>
    <row r="103" spans="1:47">
      <c r="A103" s="265">
        <v>44183</v>
      </c>
      <c r="B103" s="278" t="s">
        <v>156</v>
      </c>
      <c r="C103" s="37">
        <v>883289003</v>
      </c>
      <c r="D103" s="515" t="s">
        <v>2976</v>
      </c>
      <c r="E103" s="278" t="s">
        <v>152</v>
      </c>
      <c r="F103" s="278" t="s">
        <v>140</v>
      </c>
      <c r="G103" s="37"/>
      <c r="H103" s="37"/>
      <c r="I103" s="265">
        <v>44183</v>
      </c>
      <c r="J103" s="37"/>
      <c r="K103" s="37"/>
      <c r="L103" s="278" t="s">
        <v>142</v>
      </c>
      <c r="M103" s="37">
        <v>1649</v>
      </c>
      <c r="N103" s="84"/>
      <c r="O103" s="37"/>
      <c r="P103" s="37"/>
      <c r="Q103" s="37"/>
      <c r="R103" s="37"/>
      <c r="S103" s="37"/>
      <c r="T103" s="37"/>
      <c r="U103" s="37"/>
      <c r="V103" s="37"/>
      <c r="W103" s="37"/>
      <c r="X103" s="37"/>
      <c r="Y103" s="37"/>
      <c r="Z103" s="37"/>
      <c r="AA103" s="37"/>
      <c r="AB103" s="37"/>
      <c r="AC103" s="37"/>
      <c r="AD103" s="37"/>
      <c r="AE103" s="37"/>
      <c r="AF103" s="37"/>
      <c r="AG103" s="37"/>
      <c r="AH103" s="37"/>
      <c r="AI103" s="37"/>
      <c r="AJ103" s="37"/>
      <c r="AK103" s="37"/>
      <c r="AL103" s="37"/>
      <c r="AM103" s="84"/>
      <c r="AN103" s="84"/>
      <c r="AO103" s="84"/>
      <c r="AP103" s="84"/>
      <c r="AQ103" s="84"/>
      <c r="AR103" s="84"/>
      <c r="AS103" s="84"/>
      <c r="AT103" s="84"/>
      <c r="AU103" s="84"/>
    </row>
    <row r="104" spans="1:47">
      <c r="A104" s="265">
        <v>44172</v>
      </c>
      <c r="B104" s="278" t="s">
        <v>194</v>
      </c>
      <c r="C104" s="37">
        <v>882259575</v>
      </c>
      <c r="D104" s="37">
        <v>1958889999</v>
      </c>
      <c r="E104" s="278" t="s">
        <v>139</v>
      </c>
      <c r="F104" s="278" t="s">
        <v>140</v>
      </c>
      <c r="G104" s="278" t="s">
        <v>233</v>
      </c>
      <c r="H104" s="37"/>
      <c r="I104" s="265">
        <v>44172</v>
      </c>
      <c r="J104" s="37"/>
      <c r="K104" s="37"/>
      <c r="L104" s="278" t="s">
        <v>2132</v>
      </c>
      <c r="M104" s="37">
        <v>1624.73</v>
      </c>
      <c r="N104" s="84"/>
      <c r="O104" s="37"/>
      <c r="P104" s="278" t="s">
        <v>2977</v>
      </c>
      <c r="Q104" s="37"/>
      <c r="R104" s="37"/>
      <c r="S104" s="37"/>
      <c r="T104" s="37"/>
      <c r="U104" s="37"/>
      <c r="V104" s="37"/>
      <c r="W104" s="37"/>
      <c r="X104" s="37"/>
      <c r="Y104" s="37"/>
      <c r="Z104" s="37"/>
      <c r="AA104" s="37"/>
      <c r="AB104" s="37"/>
      <c r="AC104" s="37"/>
      <c r="AD104" s="37"/>
      <c r="AE104" s="37"/>
      <c r="AF104" s="37"/>
      <c r="AG104" s="37"/>
      <c r="AH104" s="37"/>
      <c r="AI104" s="37"/>
      <c r="AJ104" s="37"/>
      <c r="AK104" s="37"/>
      <c r="AL104" s="37"/>
      <c r="AM104" s="84"/>
      <c r="AN104" s="84"/>
      <c r="AO104" s="84"/>
      <c r="AP104" s="84"/>
      <c r="AQ104" s="84"/>
      <c r="AR104" s="84"/>
      <c r="AS104" s="84"/>
      <c r="AT104" s="84"/>
      <c r="AU104" s="84"/>
    </row>
    <row r="105" spans="1:47">
      <c r="A105" s="265">
        <v>44168</v>
      </c>
      <c r="B105" s="278" t="s">
        <v>156</v>
      </c>
      <c r="C105" s="37">
        <v>881900329</v>
      </c>
      <c r="D105" s="37"/>
      <c r="E105" s="278" t="s">
        <v>139</v>
      </c>
      <c r="F105" s="278" t="s">
        <v>140</v>
      </c>
      <c r="G105" s="37"/>
      <c r="H105" s="37"/>
      <c r="I105" s="265">
        <v>44168</v>
      </c>
      <c r="J105" s="37"/>
      <c r="K105" s="37"/>
      <c r="L105" s="278" t="s">
        <v>142</v>
      </c>
      <c r="M105" s="37">
        <v>1538</v>
      </c>
      <c r="N105" s="84"/>
      <c r="O105" s="37"/>
      <c r="P105" s="278" t="s">
        <v>2978</v>
      </c>
      <c r="Q105" s="37"/>
      <c r="R105" s="37"/>
      <c r="S105" s="37"/>
      <c r="T105" s="37"/>
      <c r="U105" s="37"/>
      <c r="V105" s="37"/>
      <c r="W105" s="37"/>
      <c r="X105" s="37"/>
      <c r="Y105" s="37"/>
      <c r="Z105" s="37"/>
      <c r="AA105" s="37"/>
      <c r="AB105" s="37"/>
      <c r="AC105" s="37"/>
      <c r="AD105" s="37"/>
      <c r="AE105" s="37"/>
      <c r="AF105" s="37"/>
      <c r="AG105" s="37"/>
      <c r="AH105" s="37"/>
      <c r="AI105" s="37"/>
      <c r="AJ105" s="37"/>
      <c r="AK105" s="37"/>
      <c r="AL105" s="37"/>
      <c r="AM105" s="84"/>
      <c r="AN105" s="84"/>
      <c r="AO105" s="84"/>
      <c r="AP105" s="84"/>
      <c r="AQ105" s="84"/>
      <c r="AR105" s="84"/>
      <c r="AS105" s="84"/>
      <c r="AT105" s="84"/>
      <c r="AU105" s="84"/>
    </row>
    <row r="106" spans="1:47">
      <c r="A106" s="265">
        <v>44196</v>
      </c>
      <c r="B106" s="431" t="s">
        <v>227</v>
      </c>
      <c r="C106" s="285">
        <v>880882024</v>
      </c>
      <c r="D106" s="510" t="s">
        <v>2979</v>
      </c>
      <c r="E106" s="278" t="s">
        <v>152</v>
      </c>
      <c r="F106" s="278" t="s">
        <v>140</v>
      </c>
      <c r="G106" s="278" t="s">
        <v>142</v>
      </c>
      <c r="H106" s="265">
        <v>44183</v>
      </c>
      <c r="I106" s="265">
        <v>44196</v>
      </c>
      <c r="J106" s="37"/>
      <c r="K106" s="37"/>
      <c r="L106" s="278" t="s">
        <v>142</v>
      </c>
      <c r="M106" s="285">
        <v>1511.5</v>
      </c>
      <c r="N106" s="84"/>
      <c r="O106" s="37"/>
      <c r="P106" s="278" t="s">
        <v>2980</v>
      </c>
      <c r="Q106" s="37"/>
      <c r="R106" s="37"/>
      <c r="S106" s="37"/>
      <c r="T106" s="37"/>
      <c r="U106" s="37"/>
      <c r="V106" s="37"/>
      <c r="W106" s="37"/>
      <c r="X106" s="37"/>
      <c r="Y106" s="37"/>
      <c r="Z106" s="37"/>
      <c r="AA106" s="37"/>
      <c r="AB106" s="37"/>
      <c r="AC106" s="37"/>
      <c r="AD106" s="37"/>
      <c r="AE106" s="37"/>
      <c r="AF106" s="37"/>
      <c r="AG106" s="37"/>
      <c r="AH106" s="37"/>
      <c r="AI106" s="37"/>
      <c r="AJ106" s="37"/>
      <c r="AK106" s="37"/>
      <c r="AL106" s="37"/>
      <c r="AM106" s="84"/>
      <c r="AN106" s="84"/>
      <c r="AO106" s="84"/>
      <c r="AP106" s="84"/>
      <c r="AQ106" s="84"/>
      <c r="AR106" s="84"/>
      <c r="AS106" s="84"/>
      <c r="AT106" s="84"/>
      <c r="AU106" s="84"/>
    </row>
    <row r="107" spans="1:47">
      <c r="A107" s="265">
        <v>44174</v>
      </c>
      <c r="B107" s="278" t="s">
        <v>138</v>
      </c>
      <c r="C107" s="37">
        <v>880519428</v>
      </c>
      <c r="D107" s="37"/>
      <c r="E107" s="278" t="s">
        <v>152</v>
      </c>
      <c r="F107" s="278" t="s">
        <v>140</v>
      </c>
      <c r="G107" s="278" t="s">
        <v>142</v>
      </c>
      <c r="H107" s="37"/>
      <c r="I107" s="265">
        <v>44174</v>
      </c>
      <c r="J107" s="37"/>
      <c r="K107" s="37"/>
      <c r="L107" s="278" t="s">
        <v>142</v>
      </c>
      <c r="M107" s="37">
        <v>1500</v>
      </c>
      <c r="N107" s="84"/>
      <c r="O107" s="37"/>
      <c r="P107" s="278" t="s">
        <v>466</v>
      </c>
      <c r="Q107" s="37"/>
      <c r="R107" s="37"/>
      <c r="S107" s="37"/>
      <c r="T107" s="37"/>
      <c r="U107" s="37"/>
      <c r="V107" s="37"/>
      <c r="W107" s="37"/>
      <c r="X107" s="37"/>
      <c r="Y107" s="37"/>
      <c r="Z107" s="37"/>
      <c r="AA107" s="37"/>
      <c r="AB107" s="37"/>
      <c r="AC107" s="37"/>
      <c r="AD107" s="37"/>
      <c r="AE107" s="37"/>
      <c r="AF107" s="37"/>
      <c r="AG107" s="37"/>
      <c r="AH107" s="37"/>
      <c r="AI107" s="37"/>
      <c r="AJ107" s="37"/>
      <c r="AK107" s="37"/>
      <c r="AL107" s="37"/>
      <c r="AM107" s="84"/>
      <c r="AN107" s="84"/>
      <c r="AO107" s="84"/>
      <c r="AP107" s="84"/>
      <c r="AQ107" s="84"/>
      <c r="AR107" s="84"/>
      <c r="AS107" s="84"/>
      <c r="AT107" s="84"/>
      <c r="AU107" s="84"/>
    </row>
    <row r="108" spans="1:47">
      <c r="A108" s="265">
        <v>44176</v>
      </c>
      <c r="B108" s="278" t="s">
        <v>154</v>
      </c>
      <c r="C108" s="37">
        <v>880820785</v>
      </c>
      <c r="D108" s="504" t="s">
        <v>2836</v>
      </c>
      <c r="E108" s="278" t="s">
        <v>139</v>
      </c>
      <c r="F108" s="278" t="s">
        <v>140</v>
      </c>
      <c r="G108" s="278" t="s">
        <v>273</v>
      </c>
      <c r="H108" s="37"/>
      <c r="I108" s="265">
        <v>44176</v>
      </c>
      <c r="J108" s="37"/>
      <c r="K108" s="37"/>
      <c r="L108" s="278" t="s">
        <v>273</v>
      </c>
      <c r="M108" s="37">
        <v>1440</v>
      </c>
      <c r="N108" s="84"/>
      <c r="O108" s="37"/>
      <c r="P108" s="278" t="s">
        <v>2191</v>
      </c>
      <c r="Q108" s="37"/>
      <c r="R108" s="37"/>
      <c r="S108" s="37"/>
      <c r="T108" s="37"/>
      <c r="U108" s="37"/>
      <c r="V108" s="37"/>
      <c r="W108" s="37"/>
      <c r="X108" s="37"/>
      <c r="Y108" s="37"/>
      <c r="Z108" s="37"/>
      <c r="AA108" s="37"/>
      <c r="AB108" s="37"/>
      <c r="AC108" s="37"/>
      <c r="AD108" s="37"/>
      <c r="AE108" s="37"/>
      <c r="AF108" s="37"/>
      <c r="AG108" s="37"/>
      <c r="AH108" s="37"/>
      <c r="AI108" s="37"/>
      <c r="AJ108" s="37"/>
      <c r="AK108" s="37"/>
      <c r="AL108" s="37"/>
      <c r="AM108" s="84"/>
      <c r="AN108" s="84"/>
      <c r="AO108" s="84"/>
      <c r="AP108" s="84"/>
      <c r="AQ108" s="84"/>
      <c r="AR108" s="84"/>
      <c r="AS108" s="84"/>
      <c r="AT108" s="84"/>
      <c r="AU108" s="84"/>
    </row>
    <row r="109" spans="1:47">
      <c r="A109" s="265">
        <v>44174</v>
      </c>
      <c r="B109" s="278" t="s">
        <v>175</v>
      </c>
      <c r="C109" s="37">
        <v>883017460</v>
      </c>
      <c r="D109" s="37"/>
      <c r="E109" s="278" t="s">
        <v>139</v>
      </c>
      <c r="F109" s="278" t="s">
        <v>140</v>
      </c>
      <c r="G109" s="278" t="s">
        <v>368</v>
      </c>
      <c r="H109" s="37"/>
      <c r="I109" s="265">
        <v>44174</v>
      </c>
      <c r="J109" s="37"/>
      <c r="K109" s="37"/>
      <c r="L109" s="278" t="s">
        <v>368</v>
      </c>
      <c r="M109" s="37">
        <v>1430</v>
      </c>
      <c r="N109" s="84"/>
      <c r="O109" s="37"/>
      <c r="P109" s="278" t="s">
        <v>2191</v>
      </c>
      <c r="Q109" s="37"/>
      <c r="R109" s="37"/>
      <c r="S109" s="37"/>
      <c r="T109" s="37"/>
      <c r="U109" s="37"/>
      <c r="V109" s="37"/>
      <c r="W109" s="37"/>
      <c r="X109" s="37"/>
      <c r="Y109" s="37"/>
      <c r="Z109" s="37"/>
      <c r="AA109" s="37"/>
      <c r="AB109" s="37"/>
      <c r="AC109" s="37"/>
      <c r="AD109" s="37"/>
      <c r="AE109" s="37"/>
      <c r="AF109" s="37"/>
      <c r="AG109" s="37"/>
      <c r="AH109" s="37"/>
      <c r="AI109" s="37"/>
      <c r="AJ109" s="37"/>
      <c r="AK109" s="37"/>
      <c r="AL109" s="37"/>
      <c r="AM109" s="84"/>
      <c r="AN109" s="84"/>
      <c r="AO109" s="84"/>
      <c r="AP109" s="84"/>
      <c r="AQ109" s="84"/>
      <c r="AR109" s="84"/>
      <c r="AS109" s="84"/>
      <c r="AT109" s="84"/>
      <c r="AU109" s="84"/>
    </row>
    <row r="110" spans="1:47">
      <c r="A110" s="265">
        <v>44172</v>
      </c>
      <c r="B110" s="505" t="s">
        <v>156</v>
      </c>
      <c r="C110" s="37">
        <v>880515440</v>
      </c>
      <c r="D110" s="37"/>
      <c r="E110" s="278" t="s">
        <v>152</v>
      </c>
      <c r="F110" s="278" t="s">
        <v>140</v>
      </c>
      <c r="G110" s="278" t="s">
        <v>142</v>
      </c>
      <c r="H110" s="37"/>
      <c r="I110" s="265">
        <v>44172</v>
      </c>
      <c r="J110" s="37"/>
      <c r="K110" s="37"/>
      <c r="L110" s="278" t="s">
        <v>142</v>
      </c>
      <c r="M110" s="37">
        <v>1358.82</v>
      </c>
      <c r="N110" s="84"/>
      <c r="O110" s="37"/>
      <c r="P110" s="37"/>
      <c r="Q110" s="37"/>
      <c r="R110" s="37"/>
      <c r="S110" s="37"/>
      <c r="T110" s="37"/>
      <c r="U110" s="37"/>
      <c r="V110" s="37"/>
      <c r="W110" s="37"/>
      <c r="X110" s="37"/>
      <c r="Y110" s="37"/>
      <c r="Z110" s="37"/>
      <c r="AA110" s="37"/>
      <c r="AB110" s="37"/>
      <c r="AC110" s="37"/>
      <c r="AD110" s="37"/>
      <c r="AE110" s="37"/>
      <c r="AF110" s="37"/>
      <c r="AG110" s="37"/>
      <c r="AH110" s="37"/>
      <c r="AI110" s="37"/>
      <c r="AJ110" s="37"/>
      <c r="AK110" s="37"/>
      <c r="AL110" s="37"/>
      <c r="AM110" s="84"/>
      <c r="AN110" s="84"/>
      <c r="AO110" s="84"/>
      <c r="AP110" s="84"/>
      <c r="AQ110" s="84"/>
      <c r="AR110" s="84"/>
      <c r="AS110" s="84"/>
      <c r="AT110" s="84"/>
      <c r="AU110" s="84"/>
    </row>
    <row r="111" spans="1:47">
      <c r="A111" s="265">
        <v>44193</v>
      </c>
      <c r="B111" s="278" t="s">
        <v>227</v>
      </c>
      <c r="C111" s="37">
        <v>880616050</v>
      </c>
      <c r="D111" s="510" t="s">
        <v>2981</v>
      </c>
      <c r="E111" s="278" t="s">
        <v>139</v>
      </c>
      <c r="F111" s="278" t="s">
        <v>140</v>
      </c>
      <c r="G111" s="278" t="s">
        <v>319</v>
      </c>
      <c r="H111" s="265">
        <v>44190</v>
      </c>
      <c r="I111" s="265">
        <v>44193</v>
      </c>
      <c r="J111" s="37"/>
      <c r="K111" s="37"/>
      <c r="L111" s="278" t="s">
        <v>319</v>
      </c>
      <c r="M111" s="37">
        <v>1284</v>
      </c>
      <c r="N111" s="84"/>
      <c r="O111" s="37"/>
      <c r="P111" s="278" t="s">
        <v>2929</v>
      </c>
      <c r="Q111" s="37"/>
      <c r="R111" s="37"/>
      <c r="S111" s="37"/>
      <c r="T111" s="37"/>
      <c r="U111" s="37"/>
      <c r="V111" s="37"/>
      <c r="W111" s="37"/>
      <c r="X111" s="37"/>
      <c r="Y111" s="37"/>
      <c r="Z111" s="37"/>
      <c r="AA111" s="37"/>
      <c r="AB111" s="37"/>
      <c r="AC111" s="37"/>
      <c r="AD111" s="37"/>
      <c r="AE111" s="37"/>
      <c r="AF111" s="37"/>
      <c r="AG111" s="37"/>
      <c r="AH111" s="37"/>
      <c r="AI111" s="37"/>
      <c r="AJ111" s="37"/>
      <c r="AK111" s="37"/>
      <c r="AL111" s="37"/>
      <c r="AM111" s="84"/>
      <c r="AN111" s="84"/>
      <c r="AO111" s="84"/>
      <c r="AP111" s="84"/>
      <c r="AQ111" s="84"/>
      <c r="AR111" s="84"/>
      <c r="AS111" s="84"/>
      <c r="AT111" s="84"/>
      <c r="AU111" s="84"/>
    </row>
    <row r="112" spans="1:47">
      <c r="A112" s="265">
        <v>44181</v>
      </c>
      <c r="B112" s="278" t="s">
        <v>157</v>
      </c>
      <c r="C112" s="37">
        <v>880024096</v>
      </c>
      <c r="D112" s="504" t="s">
        <v>2982</v>
      </c>
      <c r="E112" s="278" t="s">
        <v>139</v>
      </c>
      <c r="F112" s="278" t="s">
        <v>140</v>
      </c>
      <c r="G112" s="278" t="s">
        <v>168</v>
      </c>
      <c r="H112" s="37"/>
      <c r="I112" s="265">
        <v>44181</v>
      </c>
      <c r="J112" s="37"/>
      <c r="K112" s="37"/>
      <c r="L112" s="278" t="s">
        <v>168</v>
      </c>
      <c r="M112" s="37">
        <v>1260</v>
      </c>
      <c r="N112" s="84"/>
      <c r="O112" s="37"/>
      <c r="P112" s="278" t="s">
        <v>2876</v>
      </c>
      <c r="Q112" s="37"/>
      <c r="R112" s="37"/>
      <c r="S112" s="37"/>
      <c r="T112" s="37"/>
      <c r="U112" s="37"/>
      <c r="V112" s="37"/>
      <c r="W112" s="37"/>
      <c r="X112" s="37"/>
      <c r="Y112" s="37"/>
      <c r="Z112" s="37"/>
      <c r="AA112" s="37"/>
      <c r="AB112" s="37"/>
      <c r="AC112" s="37"/>
      <c r="AD112" s="37"/>
      <c r="AE112" s="37"/>
      <c r="AF112" s="37"/>
      <c r="AG112" s="37"/>
      <c r="AH112" s="37"/>
      <c r="AI112" s="37"/>
      <c r="AJ112" s="37"/>
      <c r="AK112" s="37"/>
      <c r="AL112" s="37"/>
      <c r="AM112" s="84"/>
      <c r="AN112" s="84"/>
      <c r="AO112" s="84"/>
      <c r="AP112" s="84"/>
      <c r="AQ112" s="84"/>
      <c r="AR112" s="84"/>
      <c r="AS112" s="84"/>
      <c r="AT112" s="84"/>
      <c r="AU112" s="84"/>
    </row>
    <row r="113" spans="1:47">
      <c r="A113" s="265">
        <v>44183</v>
      </c>
      <c r="B113" s="278" t="s">
        <v>178</v>
      </c>
      <c r="C113" s="278">
        <v>880009728</v>
      </c>
      <c r="D113" s="37"/>
      <c r="E113" s="278" t="s">
        <v>139</v>
      </c>
      <c r="F113" s="278" t="s">
        <v>140</v>
      </c>
      <c r="G113" s="37"/>
      <c r="H113" s="37"/>
      <c r="I113" s="265">
        <v>44183</v>
      </c>
      <c r="J113" s="37"/>
      <c r="K113" s="37"/>
      <c r="L113" s="278" t="s">
        <v>168</v>
      </c>
      <c r="M113" s="37">
        <v>1260</v>
      </c>
      <c r="N113" s="84"/>
      <c r="O113" s="37"/>
      <c r="P113" s="278" t="s">
        <v>2923</v>
      </c>
      <c r="Q113" s="37"/>
      <c r="R113" s="37"/>
      <c r="S113" s="37"/>
      <c r="T113" s="37"/>
      <c r="U113" s="37"/>
      <c r="V113" s="37"/>
      <c r="W113" s="37"/>
      <c r="X113" s="37"/>
      <c r="Y113" s="37"/>
      <c r="Z113" s="37"/>
      <c r="AA113" s="37"/>
      <c r="AB113" s="37"/>
      <c r="AC113" s="37"/>
      <c r="AD113" s="37"/>
      <c r="AE113" s="37"/>
      <c r="AF113" s="37"/>
      <c r="AG113" s="37"/>
      <c r="AH113" s="37"/>
      <c r="AI113" s="37"/>
      <c r="AJ113" s="37"/>
      <c r="AK113" s="37"/>
      <c r="AL113" s="37"/>
      <c r="AM113" s="84"/>
      <c r="AN113" s="84"/>
      <c r="AO113" s="84"/>
      <c r="AP113" s="84"/>
      <c r="AQ113" s="84"/>
      <c r="AR113" s="84"/>
      <c r="AS113" s="84"/>
      <c r="AT113" s="84"/>
      <c r="AU113" s="84"/>
    </row>
    <row r="114" spans="1:47">
      <c r="A114" s="265">
        <v>44169</v>
      </c>
      <c r="B114" s="278" t="s">
        <v>167</v>
      </c>
      <c r="C114" s="37">
        <v>881575390</v>
      </c>
      <c r="D114" s="37"/>
      <c r="E114" s="278" t="s">
        <v>152</v>
      </c>
      <c r="F114" s="278" t="s">
        <v>140</v>
      </c>
      <c r="G114" s="278" t="s">
        <v>142</v>
      </c>
      <c r="H114" s="37"/>
      <c r="I114" s="265">
        <v>44169</v>
      </c>
      <c r="J114" s="37"/>
      <c r="K114" s="37"/>
      <c r="L114" s="278" t="s">
        <v>142</v>
      </c>
      <c r="M114" s="37">
        <v>1155.9000000000001</v>
      </c>
      <c r="N114" s="84"/>
      <c r="O114" s="37"/>
      <c r="P114" s="278" t="s">
        <v>2876</v>
      </c>
      <c r="Q114" s="37"/>
      <c r="R114" s="37"/>
      <c r="S114" s="37"/>
      <c r="T114" s="37"/>
      <c r="U114" s="37"/>
      <c r="V114" s="37"/>
      <c r="W114" s="37"/>
      <c r="X114" s="37"/>
      <c r="Y114" s="37"/>
      <c r="Z114" s="37"/>
      <c r="AA114" s="37"/>
      <c r="AB114" s="37"/>
      <c r="AC114" s="37"/>
      <c r="AD114" s="37"/>
      <c r="AE114" s="37"/>
      <c r="AF114" s="37"/>
      <c r="AG114" s="37"/>
      <c r="AH114" s="37"/>
      <c r="AI114" s="37"/>
      <c r="AJ114" s="37"/>
      <c r="AK114" s="37"/>
      <c r="AL114" s="37"/>
      <c r="AM114" s="84"/>
      <c r="AN114" s="84"/>
      <c r="AO114" s="84"/>
      <c r="AP114" s="84"/>
      <c r="AQ114" s="84"/>
      <c r="AR114" s="84"/>
      <c r="AS114" s="84"/>
      <c r="AT114" s="84"/>
      <c r="AU114" s="84"/>
    </row>
    <row r="115" spans="1:47">
      <c r="A115" s="265">
        <v>44174</v>
      </c>
      <c r="B115" s="278" t="s">
        <v>154</v>
      </c>
      <c r="C115" s="37">
        <v>881730106</v>
      </c>
      <c r="D115" s="504" t="s">
        <v>2983</v>
      </c>
      <c r="E115" s="278" t="s">
        <v>152</v>
      </c>
      <c r="F115" s="278" t="s">
        <v>140</v>
      </c>
      <c r="G115" s="278" t="s">
        <v>142</v>
      </c>
      <c r="H115" s="37"/>
      <c r="I115" s="265">
        <v>44174</v>
      </c>
      <c r="J115" s="37"/>
      <c r="K115" s="37"/>
      <c r="L115" s="278" t="s">
        <v>142</v>
      </c>
      <c r="M115" s="37">
        <v>1154.1600000000001</v>
      </c>
      <c r="N115" s="84"/>
      <c r="O115" s="37"/>
      <c r="P115" s="278" t="s">
        <v>2191</v>
      </c>
      <c r="Q115" s="37"/>
      <c r="R115" s="37"/>
      <c r="S115" s="37"/>
      <c r="T115" s="37"/>
      <c r="U115" s="37"/>
      <c r="V115" s="37"/>
      <c r="W115" s="37"/>
      <c r="X115" s="37"/>
      <c r="Y115" s="37"/>
      <c r="Z115" s="37"/>
      <c r="AA115" s="37"/>
      <c r="AB115" s="37"/>
      <c r="AC115" s="37"/>
      <c r="AD115" s="37"/>
      <c r="AE115" s="37"/>
      <c r="AF115" s="37"/>
      <c r="AG115" s="37"/>
      <c r="AH115" s="37"/>
      <c r="AI115" s="37"/>
      <c r="AJ115" s="37"/>
      <c r="AK115" s="37"/>
      <c r="AL115" s="37"/>
      <c r="AM115" s="84"/>
      <c r="AN115" s="84"/>
      <c r="AO115" s="84"/>
      <c r="AP115" s="84"/>
      <c r="AQ115" s="84"/>
      <c r="AR115" s="84"/>
      <c r="AS115" s="84"/>
      <c r="AT115" s="84"/>
      <c r="AU115" s="84"/>
    </row>
    <row r="116" spans="1:47">
      <c r="A116" s="265">
        <v>44169</v>
      </c>
      <c r="B116" s="278" t="s">
        <v>194</v>
      </c>
      <c r="C116" s="37">
        <v>880009854</v>
      </c>
      <c r="D116" s="504" t="s">
        <v>2984</v>
      </c>
      <c r="E116" s="278" t="s">
        <v>139</v>
      </c>
      <c r="F116" s="278" t="s">
        <v>140</v>
      </c>
      <c r="G116" s="278" t="s">
        <v>142</v>
      </c>
      <c r="H116" s="37"/>
      <c r="I116" s="265">
        <v>44169</v>
      </c>
      <c r="J116" s="37"/>
      <c r="K116" s="37"/>
      <c r="L116" s="278" t="s">
        <v>142</v>
      </c>
      <c r="M116" s="37">
        <v>1150</v>
      </c>
      <c r="N116" s="84"/>
      <c r="O116" s="37"/>
      <c r="P116" s="278" t="s">
        <v>2910</v>
      </c>
      <c r="Q116" s="37"/>
      <c r="R116" s="37"/>
      <c r="S116" s="37"/>
      <c r="T116" s="37"/>
      <c r="U116" s="37"/>
      <c r="V116" s="37"/>
      <c r="W116" s="37"/>
      <c r="X116" s="37"/>
      <c r="Y116" s="37"/>
      <c r="Z116" s="37"/>
      <c r="AA116" s="37"/>
      <c r="AB116" s="37"/>
      <c r="AC116" s="37"/>
      <c r="AD116" s="37"/>
      <c r="AE116" s="37"/>
      <c r="AF116" s="37"/>
      <c r="AG116" s="37"/>
      <c r="AH116" s="37"/>
      <c r="AI116" s="37"/>
      <c r="AJ116" s="37"/>
      <c r="AK116" s="37"/>
      <c r="AL116" s="37"/>
      <c r="AM116" s="84"/>
      <c r="AN116" s="84"/>
      <c r="AO116" s="84"/>
      <c r="AP116" s="84"/>
      <c r="AQ116" s="84"/>
      <c r="AR116" s="84"/>
      <c r="AS116" s="84"/>
      <c r="AT116" s="84"/>
      <c r="AU116" s="84"/>
    </row>
    <row r="117" spans="1:47">
      <c r="A117" s="265">
        <v>44183</v>
      </c>
      <c r="B117" s="278" t="s">
        <v>146</v>
      </c>
      <c r="C117" s="37">
        <v>881942374</v>
      </c>
      <c r="D117" s="504" t="s">
        <v>2985</v>
      </c>
      <c r="E117" s="278" t="s">
        <v>345</v>
      </c>
      <c r="F117" s="278" t="s">
        <v>140</v>
      </c>
      <c r="G117" s="278"/>
      <c r="H117" s="37"/>
      <c r="I117" s="265">
        <v>44183</v>
      </c>
      <c r="J117" s="37"/>
      <c r="K117" s="37"/>
      <c r="L117" s="278" t="s">
        <v>142</v>
      </c>
      <c r="M117" s="37">
        <v>1112</v>
      </c>
      <c r="N117" s="84"/>
      <c r="O117" s="37"/>
      <c r="P117" s="618" t="s">
        <v>2986</v>
      </c>
      <c r="Q117" s="37"/>
      <c r="R117" s="37"/>
      <c r="S117" s="37"/>
      <c r="T117" s="37"/>
      <c r="U117" s="37"/>
      <c r="V117" s="37"/>
      <c r="W117" s="37"/>
      <c r="X117" s="37"/>
      <c r="Y117" s="37"/>
      <c r="Z117" s="37"/>
      <c r="AA117" s="37"/>
      <c r="AB117" s="37"/>
      <c r="AC117" s="37"/>
      <c r="AD117" s="37"/>
      <c r="AE117" s="37"/>
      <c r="AF117" s="37"/>
      <c r="AG117" s="37"/>
      <c r="AH117" s="37"/>
      <c r="AI117" s="37"/>
      <c r="AJ117" s="37"/>
      <c r="AK117" s="37"/>
      <c r="AL117" s="37"/>
      <c r="AM117" s="84"/>
      <c r="AN117" s="84"/>
      <c r="AO117" s="84"/>
      <c r="AP117" s="84"/>
      <c r="AQ117" s="84"/>
      <c r="AR117" s="84"/>
      <c r="AS117" s="84"/>
      <c r="AT117" s="84"/>
      <c r="AU117" s="84"/>
    </row>
    <row r="118" spans="1:47">
      <c r="A118" s="265">
        <v>44175</v>
      </c>
      <c r="B118" s="278" t="s">
        <v>167</v>
      </c>
      <c r="C118" s="37">
        <v>880186006</v>
      </c>
      <c r="D118" s="504" t="s">
        <v>2987</v>
      </c>
      <c r="E118" s="278" t="s">
        <v>139</v>
      </c>
      <c r="F118" s="278" t="s">
        <v>140</v>
      </c>
      <c r="G118" s="278" t="s">
        <v>142</v>
      </c>
      <c r="H118" s="37"/>
      <c r="I118" s="265">
        <v>44175</v>
      </c>
      <c r="J118" s="37"/>
      <c r="K118" s="37"/>
      <c r="L118" s="278" t="s">
        <v>142</v>
      </c>
      <c r="M118" s="37">
        <v>1091</v>
      </c>
      <c r="N118" s="84"/>
      <c r="O118" s="37"/>
      <c r="P118" s="278" t="s">
        <v>2876</v>
      </c>
      <c r="Q118" s="37"/>
      <c r="R118" s="37"/>
      <c r="S118" s="37"/>
      <c r="T118" s="37"/>
      <c r="U118" s="37"/>
      <c r="V118" s="37"/>
      <c r="W118" s="37"/>
      <c r="X118" s="37"/>
      <c r="Y118" s="37"/>
      <c r="Z118" s="37"/>
      <c r="AA118" s="37"/>
      <c r="AB118" s="37"/>
      <c r="AC118" s="37"/>
      <c r="AD118" s="37"/>
      <c r="AE118" s="37"/>
      <c r="AF118" s="37"/>
      <c r="AG118" s="37"/>
      <c r="AH118" s="37"/>
      <c r="AI118" s="37"/>
      <c r="AJ118" s="37"/>
      <c r="AK118" s="37"/>
      <c r="AL118" s="37"/>
      <c r="AM118" s="84"/>
      <c r="AN118" s="84"/>
      <c r="AO118" s="84"/>
      <c r="AP118" s="84"/>
      <c r="AQ118" s="84"/>
      <c r="AR118" s="84"/>
      <c r="AS118" s="84"/>
      <c r="AT118" s="84"/>
      <c r="AU118" s="84"/>
    </row>
    <row r="119" spans="1:47">
      <c r="A119" s="265">
        <v>44190</v>
      </c>
      <c r="B119" s="278" t="s">
        <v>157</v>
      </c>
      <c r="C119" s="37">
        <v>880225300</v>
      </c>
      <c r="D119" s="504" t="s">
        <v>2988</v>
      </c>
      <c r="E119" s="278" t="s">
        <v>139</v>
      </c>
      <c r="F119" s="278" t="s">
        <v>140</v>
      </c>
      <c r="G119" s="278" t="s">
        <v>168</v>
      </c>
      <c r="H119" s="37"/>
      <c r="I119" s="265">
        <v>44190</v>
      </c>
      <c r="J119" s="37"/>
      <c r="K119" s="37"/>
      <c r="L119" s="278" t="s">
        <v>287</v>
      </c>
      <c r="M119" s="37">
        <v>1080</v>
      </c>
      <c r="N119" s="84"/>
      <c r="O119" s="37"/>
      <c r="P119" s="278" t="s">
        <v>2989</v>
      </c>
      <c r="Q119" s="37"/>
      <c r="R119" s="37"/>
      <c r="S119" s="37"/>
      <c r="T119" s="37"/>
      <c r="U119" s="37"/>
      <c r="V119" s="37"/>
      <c r="W119" s="37"/>
      <c r="X119" s="37"/>
      <c r="Y119" s="37"/>
      <c r="Z119" s="37"/>
      <c r="AA119" s="37"/>
      <c r="AB119" s="37"/>
      <c r="AC119" s="37"/>
      <c r="AD119" s="37"/>
      <c r="AE119" s="37"/>
      <c r="AF119" s="37"/>
      <c r="AG119" s="37"/>
      <c r="AH119" s="37"/>
      <c r="AI119" s="37"/>
      <c r="AJ119" s="37"/>
      <c r="AK119" s="37"/>
      <c r="AL119" s="37"/>
      <c r="AM119" s="84"/>
      <c r="AN119" s="84"/>
      <c r="AO119" s="84"/>
      <c r="AP119" s="84"/>
      <c r="AQ119" s="84"/>
      <c r="AR119" s="84"/>
      <c r="AS119" s="84"/>
      <c r="AT119" s="84"/>
      <c r="AU119" s="84"/>
    </row>
    <row r="120" spans="1:47">
      <c r="A120" s="265">
        <v>44183</v>
      </c>
      <c r="B120" s="278" t="s">
        <v>227</v>
      </c>
      <c r="C120" s="37">
        <v>882321355</v>
      </c>
      <c r="D120" s="510" t="s">
        <v>2990</v>
      </c>
      <c r="E120" s="278" t="s">
        <v>152</v>
      </c>
      <c r="F120" s="278" t="s">
        <v>140</v>
      </c>
      <c r="G120" s="278" t="s">
        <v>1066</v>
      </c>
      <c r="H120" s="265">
        <v>44181</v>
      </c>
      <c r="I120" s="265">
        <v>44183</v>
      </c>
      <c r="J120" s="37"/>
      <c r="K120" s="37"/>
      <c r="L120" s="278" t="s">
        <v>142</v>
      </c>
      <c r="M120" s="37">
        <v>1050.8399999999999</v>
      </c>
      <c r="N120" s="84"/>
      <c r="O120" s="37"/>
      <c r="P120" s="278" t="s">
        <v>2923</v>
      </c>
      <c r="Q120" s="37"/>
      <c r="R120" s="37"/>
      <c r="S120" s="37"/>
      <c r="T120" s="37"/>
      <c r="U120" s="37"/>
      <c r="V120" s="37"/>
      <c r="W120" s="37"/>
      <c r="X120" s="37"/>
      <c r="Y120" s="37"/>
      <c r="Z120" s="37"/>
      <c r="AA120" s="37"/>
      <c r="AB120" s="37"/>
      <c r="AC120" s="37"/>
      <c r="AD120" s="37"/>
      <c r="AE120" s="37"/>
      <c r="AF120" s="37"/>
      <c r="AG120" s="37"/>
      <c r="AH120" s="37"/>
      <c r="AI120" s="37"/>
      <c r="AJ120" s="37"/>
      <c r="AK120" s="37"/>
      <c r="AL120" s="37"/>
      <c r="AM120" s="84"/>
      <c r="AN120" s="84"/>
      <c r="AO120" s="84"/>
      <c r="AP120" s="84"/>
      <c r="AQ120" s="84"/>
      <c r="AR120" s="84"/>
      <c r="AS120" s="84"/>
      <c r="AT120" s="84"/>
      <c r="AU120" s="84"/>
    </row>
    <row r="121" spans="1:47">
      <c r="A121" s="505">
        <v>44194</v>
      </c>
      <c r="B121" s="278" t="s">
        <v>138</v>
      </c>
      <c r="C121" s="37">
        <v>880385283</v>
      </c>
      <c r="D121" s="37"/>
      <c r="E121" s="278" t="s">
        <v>152</v>
      </c>
      <c r="F121" s="278" t="s">
        <v>140</v>
      </c>
      <c r="G121" s="278" t="s">
        <v>2152</v>
      </c>
      <c r="H121" s="37"/>
      <c r="I121" s="265">
        <v>44194</v>
      </c>
      <c r="J121" s="37"/>
      <c r="K121" s="37"/>
      <c r="L121" s="278" t="s">
        <v>2152</v>
      </c>
      <c r="M121" s="37">
        <v>1009.62</v>
      </c>
      <c r="N121" s="84"/>
      <c r="O121" s="37"/>
      <c r="P121" s="278" t="s">
        <v>2991</v>
      </c>
      <c r="Q121" s="37"/>
      <c r="R121" s="37"/>
      <c r="S121" s="37"/>
      <c r="T121" s="37"/>
      <c r="U121" s="37"/>
      <c r="V121" s="37"/>
      <c r="W121" s="37"/>
      <c r="X121" s="37"/>
      <c r="Y121" s="37"/>
      <c r="Z121" s="37"/>
      <c r="AA121" s="37"/>
      <c r="AB121" s="37"/>
      <c r="AC121" s="37"/>
      <c r="AD121" s="37"/>
      <c r="AE121" s="37"/>
      <c r="AF121" s="37"/>
      <c r="AG121" s="37"/>
      <c r="AH121" s="37"/>
      <c r="AI121" s="37"/>
      <c r="AJ121" s="37"/>
      <c r="AK121" s="37"/>
      <c r="AL121" s="37"/>
      <c r="AM121" s="84"/>
      <c r="AN121" s="84"/>
      <c r="AO121" s="84"/>
      <c r="AP121" s="84"/>
      <c r="AQ121" s="84"/>
      <c r="AR121" s="84"/>
      <c r="AS121" s="84"/>
      <c r="AT121" s="84"/>
      <c r="AU121" s="84"/>
    </row>
    <row r="122" spans="1:47">
      <c r="A122" s="265">
        <v>44173</v>
      </c>
      <c r="B122" s="278" t="s">
        <v>227</v>
      </c>
      <c r="C122" s="37">
        <v>882869943</v>
      </c>
      <c r="D122" s="510" t="s">
        <v>2992</v>
      </c>
      <c r="E122" s="278" t="s">
        <v>152</v>
      </c>
      <c r="F122" s="278" t="s">
        <v>147</v>
      </c>
      <c r="G122" s="278" t="s">
        <v>142</v>
      </c>
      <c r="H122" s="265">
        <v>44173</v>
      </c>
      <c r="I122" s="37"/>
      <c r="J122" s="37"/>
      <c r="K122" s="37"/>
      <c r="L122" s="37"/>
      <c r="M122" s="37"/>
      <c r="N122" s="84"/>
      <c r="O122" s="37"/>
      <c r="P122" s="37"/>
      <c r="Q122" s="37"/>
      <c r="R122" s="265">
        <v>44172</v>
      </c>
      <c r="S122" s="37">
        <v>700</v>
      </c>
      <c r="T122" s="37"/>
      <c r="U122" s="37"/>
      <c r="V122" s="37"/>
      <c r="W122" s="37"/>
      <c r="X122" s="37"/>
      <c r="Y122" s="37"/>
      <c r="Z122" s="37"/>
      <c r="AA122" s="37"/>
      <c r="AB122" s="37"/>
      <c r="AC122" s="37"/>
      <c r="AD122" s="37"/>
      <c r="AE122" s="37"/>
      <c r="AF122" s="37"/>
      <c r="AG122" s="37"/>
      <c r="AH122" s="37"/>
      <c r="AI122" s="37"/>
      <c r="AJ122" s="37"/>
      <c r="AK122" s="37"/>
      <c r="AL122" s="37"/>
      <c r="AM122" s="84"/>
      <c r="AN122" s="84"/>
      <c r="AO122" s="84"/>
      <c r="AP122" s="84"/>
      <c r="AQ122" s="84"/>
      <c r="AR122" s="84"/>
      <c r="AS122" s="84"/>
      <c r="AT122" s="84"/>
      <c r="AU122" s="84"/>
    </row>
    <row r="123" spans="1:47">
      <c r="A123" s="265">
        <v>44195</v>
      </c>
      <c r="B123" s="278" t="s">
        <v>154</v>
      </c>
      <c r="C123" s="37">
        <v>881790646</v>
      </c>
      <c r="D123" s="37" t="s">
        <v>2848</v>
      </c>
      <c r="E123" s="278" t="s">
        <v>139</v>
      </c>
      <c r="F123" s="278" t="s">
        <v>140</v>
      </c>
      <c r="G123" s="37"/>
      <c r="H123" s="37"/>
      <c r="I123" s="265">
        <v>44195</v>
      </c>
      <c r="J123" s="37"/>
      <c r="K123" s="37"/>
      <c r="L123" s="278" t="s">
        <v>213</v>
      </c>
      <c r="M123" s="37">
        <v>999</v>
      </c>
      <c r="N123" s="84"/>
      <c r="O123" s="37"/>
      <c r="P123" s="278" t="s">
        <v>2993</v>
      </c>
      <c r="Q123" s="37"/>
      <c r="R123" s="37"/>
      <c r="S123" s="37"/>
      <c r="T123" s="37"/>
      <c r="U123" s="37"/>
      <c r="V123" s="37"/>
      <c r="W123" s="37"/>
      <c r="X123" s="37"/>
      <c r="Y123" s="37"/>
      <c r="Z123" s="37"/>
      <c r="AA123" s="37"/>
      <c r="AB123" s="37"/>
      <c r="AC123" s="37"/>
      <c r="AD123" s="37"/>
      <c r="AE123" s="37"/>
      <c r="AF123" s="37"/>
      <c r="AG123" s="37"/>
      <c r="AH123" s="37"/>
      <c r="AI123" s="37"/>
      <c r="AJ123" s="37"/>
      <c r="AK123" s="37"/>
      <c r="AL123" s="37"/>
      <c r="AM123" s="84"/>
      <c r="AN123" s="84"/>
      <c r="AO123" s="84"/>
      <c r="AP123" s="84"/>
      <c r="AQ123" s="84"/>
      <c r="AR123" s="84"/>
      <c r="AS123" s="84"/>
      <c r="AT123" s="84"/>
      <c r="AU123" s="84"/>
    </row>
    <row r="124" spans="1:47">
      <c r="A124" s="265">
        <v>44196</v>
      </c>
      <c r="B124" s="431" t="s">
        <v>227</v>
      </c>
      <c r="C124" s="285">
        <v>882319631</v>
      </c>
      <c r="D124" s="510" t="s">
        <v>2994</v>
      </c>
      <c r="E124" s="278" t="s">
        <v>139</v>
      </c>
      <c r="F124" s="278" t="s">
        <v>140</v>
      </c>
      <c r="G124" s="278" t="s">
        <v>142</v>
      </c>
      <c r="H124" s="265">
        <v>44196</v>
      </c>
      <c r="I124" s="505">
        <v>44196</v>
      </c>
      <c r="J124" s="37"/>
      <c r="K124" s="37"/>
      <c r="L124" s="278" t="s">
        <v>142</v>
      </c>
      <c r="M124" s="285">
        <v>952</v>
      </c>
      <c r="N124" s="84"/>
      <c r="O124" s="37"/>
      <c r="P124" s="278" t="s">
        <v>2995</v>
      </c>
      <c r="Q124" s="37"/>
      <c r="R124" s="37"/>
      <c r="S124" s="37"/>
      <c r="T124" s="37"/>
      <c r="U124" s="37"/>
      <c r="V124" s="37"/>
      <c r="W124" s="37"/>
      <c r="X124" s="37"/>
      <c r="Y124" s="37"/>
      <c r="Z124" s="37"/>
      <c r="AA124" s="37"/>
      <c r="AB124" s="37"/>
      <c r="AC124" s="37"/>
      <c r="AD124" s="37"/>
      <c r="AE124" s="37"/>
      <c r="AF124" s="37"/>
      <c r="AG124" s="37"/>
      <c r="AH124" s="37"/>
      <c r="AI124" s="37"/>
      <c r="AJ124" s="37"/>
      <c r="AK124" s="37"/>
      <c r="AL124" s="37"/>
      <c r="AM124" s="84"/>
      <c r="AN124" s="84"/>
      <c r="AO124" s="84"/>
      <c r="AP124" s="84"/>
      <c r="AQ124" s="84"/>
      <c r="AR124" s="84"/>
      <c r="AS124" s="84"/>
      <c r="AT124" s="84"/>
      <c r="AU124" s="84"/>
    </row>
    <row r="125" spans="1:47">
      <c r="A125" s="265">
        <v>44173</v>
      </c>
      <c r="B125" s="278" t="s">
        <v>227</v>
      </c>
      <c r="C125" s="37">
        <v>880846631</v>
      </c>
      <c r="D125" s="510" t="s">
        <v>2996</v>
      </c>
      <c r="E125" s="278" t="s">
        <v>139</v>
      </c>
      <c r="F125" s="278" t="s">
        <v>147</v>
      </c>
      <c r="G125" s="278" t="s">
        <v>142</v>
      </c>
      <c r="H125" s="265">
        <v>44173</v>
      </c>
      <c r="I125" s="37"/>
      <c r="J125" s="37"/>
      <c r="K125" s="37"/>
      <c r="L125" s="37"/>
      <c r="M125" s="37"/>
      <c r="N125" s="84"/>
      <c r="O125" s="37"/>
      <c r="P125" s="37"/>
      <c r="Q125" s="37"/>
      <c r="R125" s="265">
        <v>44173</v>
      </c>
      <c r="S125" s="37">
        <v>394</v>
      </c>
      <c r="T125" s="37"/>
      <c r="U125" s="37"/>
      <c r="V125" s="37"/>
      <c r="W125" s="37"/>
      <c r="X125" s="37"/>
      <c r="Y125" s="37"/>
      <c r="Z125" s="37"/>
      <c r="AA125" s="37"/>
      <c r="AB125" s="37"/>
      <c r="AC125" s="37"/>
      <c r="AD125" s="37"/>
      <c r="AE125" s="37"/>
      <c r="AF125" s="37"/>
      <c r="AG125" s="37"/>
      <c r="AH125" s="37"/>
      <c r="AI125" s="37"/>
      <c r="AJ125" s="37"/>
      <c r="AK125" s="37"/>
      <c r="AL125" s="37"/>
      <c r="AM125" s="84"/>
      <c r="AN125" s="84"/>
      <c r="AO125" s="84"/>
      <c r="AP125" s="84"/>
      <c r="AQ125" s="84"/>
      <c r="AR125" s="84"/>
      <c r="AS125" s="84"/>
      <c r="AT125" s="84"/>
      <c r="AU125" s="84"/>
    </row>
    <row r="126" spans="1:47">
      <c r="A126" s="265">
        <v>44200</v>
      </c>
      <c r="B126" s="431" t="s">
        <v>227</v>
      </c>
      <c r="C126" s="285">
        <v>882319631</v>
      </c>
      <c r="D126" s="510" t="s">
        <v>2994</v>
      </c>
      <c r="E126" s="278" t="s">
        <v>139</v>
      </c>
      <c r="F126" s="278" t="s">
        <v>140</v>
      </c>
      <c r="G126" s="278" t="s">
        <v>142</v>
      </c>
      <c r="H126" s="37"/>
      <c r="I126" s="265">
        <v>44561</v>
      </c>
      <c r="J126" s="37"/>
      <c r="K126" s="37"/>
      <c r="L126" s="278" t="s">
        <v>142</v>
      </c>
      <c r="M126" s="285">
        <v>952</v>
      </c>
      <c r="N126" s="84"/>
      <c r="O126" s="37"/>
      <c r="P126" s="278" t="s">
        <v>2995</v>
      </c>
      <c r="Q126" s="37"/>
      <c r="R126" s="37"/>
      <c r="S126" s="37"/>
      <c r="T126" s="37"/>
      <c r="U126" s="37"/>
      <c r="V126" s="37"/>
      <c r="W126" s="37"/>
      <c r="X126" s="37"/>
      <c r="Y126" s="37"/>
      <c r="Z126" s="37"/>
      <c r="AA126" s="37"/>
      <c r="AB126" s="37"/>
      <c r="AC126" s="37"/>
      <c r="AD126" s="37"/>
      <c r="AE126" s="37"/>
      <c r="AF126" s="37"/>
      <c r="AG126" s="37"/>
      <c r="AH126" s="37"/>
      <c r="AI126" s="37"/>
      <c r="AJ126" s="37"/>
      <c r="AK126" s="37"/>
      <c r="AL126" s="37"/>
      <c r="AM126" s="84"/>
      <c r="AN126" s="84"/>
      <c r="AO126" s="84"/>
      <c r="AP126" s="84"/>
      <c r="AQ126" s="84"/>
      <c r="AR126" s="84"/>
      <c r="AS126" s="84"/>
      <c r="AT126" s="84"/>
      <c r="AU126" s="84"/>
    </row>
    <row r="127" spans="1:47">
      <c r="A127" s="265">
        <v>44190</v>
      </c>
      <c r="B127" s="278" t="s">
        <v>156</v>
      </c>
      <c r="C127" s="37">
        <v>880562870</v>
      </c>
      <c r="D127" s="37"/>
      <c r="E127" s="278" t="s">
        <v>152</v>
      </c>
      <c r="F127" s="278" t="s">
        <v>140</v>
      </c>
      <c r="G127" s="37"/>
      <c r="H127" s="37"/>
      <c r="I127" s="265">
        <v>44190</v>
      </c>
      <c r="J127" s="37"/>
      <c r="K127" s="37"/>
      <c r="L127" s="278" t="s">
        <v>142</v>
      </c>
      <c r="M127" s="37">
        <v>936.86</v>
      </c>
      <c r="N127" s="84"/>
      <c r="O127" s="37"/>
      <c r="P127" s="278" t="s">
        <v>2887</v>
      </c>
      <c r="Q127" s="37"/>
      <c r="R127" s="37"/>
      <c r="S127" s="37"/>
      <c r="T127" s="37"/>
      <c r="U127" s="37"/>
      <c r="V127" s="37"/>
      <c r="W127" s="37"/>
      <c r="X127" s="37"/>
      <c r="Y127" s="37"/>
      <c r="Z127" s="37"/>
      <c r="AA127" s="37"/>
      <c r="AB127" s="37"/>
      <c r="AC127" s="37"/>
      <c r="AD127" s="37"/>
      <c r="AE127" s="37"/>
      <c r="AF127" s="37"/>
      <c r="AG127" s="37"/>
      <c r="AH127" s="37"/>
      <c r="AI127" s="37"/>
      <c r="AJ127" s="37"/>
      <c r="AK127" s="37"/>
      <c r="AL127" s="37"/>
      <c r="AM127" s="84"/>
      <c r="AN127" s="84"/>
      <c r="AO127" s="84"/>
      <c r="AP127" s="84"/>
      <c r="AQ127" s="84"/>
      <c r="AR127" s="84"/>
      <c r="AS127" s="84"/>
      <c r="AT127" s="84"/>
      <c r="AU127" s="84"/>
    </row>
    <row r="128" spans="1:47">
      <c r="A128" s="265">
        <v>44179</v>
      </c>
      <c r="B128" s="278" t="s">
        <v>167</v>
      </c>
      <c r="C128" s="37">
        <v>880685031</v>
      </c>
      <c r="D128" s="510" t="s">
        <v>2997</v>
      </c>
      <c r="E128" s="278" t="s">
        <v>139</v>
      </c>
      <c r="F128" s="278" t="s">
        <v>140</v>
      </c>
      <c r="G128" s="278" t="s">
        <v>142</v>
      </c>
      <c r="H128" s="37"/>
      <c r="I128" s="265">
        <v>44179</v>
      </c>
      <c r="J128" s="37"/>
      <c r="K128" s="37"/>
      <c r="L128" s="278" t="s">
        <v>142</v>
      </c>
      <c r="M128" s="37">
        <v>929.5</v>
      </c>
      <c r="N128" s="84"/>
      <c r="O128" s="37"/>
      <c r="P128" s="278" t="s">
        <v>2876</v>
      </c>
      <c r="Q128" s="37"/>
      <c r="R128" s="278" t="s">
        <v>293</v>
      </c>
      <c r="S128" s="37">
        <v>1233</v>
      </c>
      <c r="T128" s="37"/>
      <c r="U128" s="37"/>
      <c r="V128" s="37"/>
      <c r="W128" s="37"/>
      <c r="X128" s="37"/>
      <c r="Y128" s="37"/>
      <c r="Z128" s="37"/>
      <c r="AA128" s="37"/>
      <c r="AB128" s="37"/>
      <c r="AC128" s="37"/>
      <c r="AD128" s="37"/>
      <c r="AE128" s="37"/>
      <c r="AF128" s="37"/>
      <c r="AG128" s="37"/>
      <c r="AH128" s="37"/>
      <c r="AI128" s="37"/>
      <c r="AJ128" s="37"/>
      <c r="AK128" s="37"/>
      <c r="AL128" s="37"/>
      <c r="AM128" s="84"/>
      <c r="AN128" s="84"/>
      <c r="AO128" s="84"/>
      <c r="AP128" s="84"/>
      <c r="AQ128" s="84"/>
      <c r="AR128" s="84"/>
      <c r="AS128" s="84"/>
      <c r="AT128" s="84"/>
      <c r="AU128" s="84"/>
    </row>
    <row r="129" spans="1:47">
      <c r="A129" s="265">
        <v>44172</v>
      </c>
      <c r="B129" s="278" t="s">
        <v>146</v>
      </c>
      <c r="C129" s="37">
        <v>880810447</v>
      </c>
      <c r="D129" s="504" t="s">
        <v>2998</v>
      </c>
      <c r="E129" s="278" t="s">
        <v>139</v>
      </c>
      <c r="F129" s="278" t="s">
        <v>140</v>
      </c>
      <c r="G129" s="37"/>
      <c r="H129" s="37"/>
      <c r="I129" s="265">
        <v>44172</v>
      </c>
      <c r="J129" s="37"/>
      <c r="K129" s="37"/>
      <c r="L129" s="278" t="s">
        <v>142</v>
      </c>
      <c r="M129" s="37">
        <v>880.5</v>
      </c>
      <c r="N129" s="84"/>
      <c r="O129" s="37"/>
      <c r="P129" s="618" t="s">
        <v>2977</v>
      </c>
      <c r="Q129" s="37"/>
      <c r="R129" s="37"/>
      <c r="S129" s="37"/>
      <c r="T129" s="37"/>
      <c r="U129" s="37"/>
      <c r="V129" s="37"/>
      <c r="W129" s="37"/>
      <c r="X129" s="37"/>
      <c r="Y129" s="37"/>
      <c r="Z129" s="37"/>
      <c r="AA129" s="37"/>
      <c r="AB129" s="37"/>
      <c r="AC129" s="37"/>
      <c r="AD129" s="37"/>
      <c r="AE129" s="37"/>
      <c r="AF129" s="37"/>
      <c r="AG129" s="37"/>
      <c r="AH129" s="37"/>
      <c r="AI129" s="37"/>
      <c r="AJ129" s="37"/>
      <c r="AK129" s="37"/>
      <c r="AL129" s="37"/>
      <c r="AM129" s="84"/>
      <c r="AN129" s="84"/>
      <c r="AO129" s="84"/>
      <c r="AP129" s="84"/>
      <c r="AQ129" s="84"/>
      <c r="AR129" s="84"/>
      <c r="AS129" s="84"/>
      <c r="AT129" s="84"/>
      <c r="AU129" s="84"/>
    </row>
    <row r="130" spans="1:47">
      <c r="A130" s="265">
        <v>44186</v>
      </c>
      <c r="B130" s="278" t="s">
        <v>178</v>
      </c>
      <c r="C130" s="37">
        <v>881439546</v>
      </c>
      <c r="D130" s="37"/>
      <c r="E130" s="278" t="s">
        <v>139</v>
      </c>
      <c r="F130" s="37"/>
      <c r="G130" s="37"/>
      <c r="H130" s="265">
        <v>44186</v>
      </c>
      <c r="I130" s="505">
        <v>44184</v>
      </c>
      <c r="J130" s="37"/>
      <c r="K130" s="37"/>
      <c r="L130" s="278" t="s">
        <v>142</v>
      </c>
      <c r="M130" s="37">
        <v>865.48</v>
      </c>
      <c r="N130" s="84"/>
      <c r="O130" s="37"/>
      <c r="P130" s="505">
        <v>44184</v>
      </c>
      <c r="Q130" s="37"/>
      <c r="R130" s="37"/>
      <c r="S130" s="37"/>
      <c r="T130" s="37"/>
      <c r="U130" s="37"/>
      <c r="V130" s="37"/>
      <c r="W130" s="37"/>
      <c r="X130" s="37"/>
      <c r="Y130" s="37"/>
      <c r="Z130" s="37"/>
      <c r="AA130" s="37"/>
      <c r="AB130" s="37"/>
      <c r="AC130" s="37"/>
      <c r="AD130" s="37"/>
      <c r="AE130" s="37"/>
      <c r="AF130" s="37"/>
      <c r="AG130" s="37"/>
      <c r="AH130" s="37"/>
      <c r="AI130" s="37"/>
      <c r="AJ130" s="37"/>
      <c r="AK130" s="37"/>
      <c r="AL130" s="37"/>
      <c r="AM130" s="84"/>
      <c r="AN130" s="84"/>
      <c r="AO130" s="84"/>
      <c r="AP130" s="84"/>
      <c r="AQ130" s="84"/>
      <c r="AR130" s="84"/>
      <c r="AS130" s="84"/>
      <c r="AT130" s="84"/>
      <c r="AU130" s="84"/>
    </row>
    <row r="131" spans="1:47">
      <c r="A131" s="265">
        <v>44172</v>
      </c>
      <c r="B131" s="278" t="s">
        <v>157</v>
      </c>
      <c r="C131" s="37">
        <v>880638269</v>
      </c>
      <c r="D131" s="504" t="s">
        <v>2999</v>
      </c>
      <c r="E131" s="278" t="s">
        <v>139</v>
      </c>
      <c r="F131" s="278" t="s">
        <v>140</v>
      </c>
      <c r="G131" s="278" t="s">
        <v>142</v>
      </c>
      <c r="H131" s="37"/>
      <c r="I131" s="265">
        <v>44172</v>
      </c>
      <c r="J131" s="37"/>
      <c r="K131" s="37"/>
      <c r="L131" s="278" t="s">
        <v>181</v>
      </c>
      <c r="M131" s="37">
        <v>851.52</v>
      </c>
      <c r="N131" s="84"/>
      <c r="O131" s="37"/>
      <c r="P131" s="278" t="s">
        <v>2962</v>
      </c>
      <c r="Q131" s="37"/>
      <c r="R131" s="37"/>
      <c r="S131" s="37"/>
      <c r="T131" s="37"/>
      <c r="U131" s="37"/>
      <c r="V131" s="37"/>
      <c r="W131" s="37"/>
      <c r="X131" s="37"/>
      <c r="Y131" s="37"/>
      <c r="Z131" s="37"/>
      <c r="AA131" s="37"/>
      <c r="AB131" s="37"/>
      <c r="AC131" s="37"/>
      <c r="AD131" s="37"/>
      <c r="AE131" s="37"/>
      <c r="AF131" s="37"/>
      <c r="AG131" s="37"/>
      <c r="AH131" s="37"/>
      <c r="AI131" s="37"/>
      <c r="AJ131" s="37"/>
      <c r="AK131" s="37"/>
      <c r="AL131" s="37"/>
      <c r="AM131" s="84"/>
      <c r="AN131" s="84"/>
      <c r="AO131" s="84"/>
      <c r="AP131" s="84"/>
      <c r="AQ131" s="84"/>
      <c r="AR131" s="84"/>
      <c r="AS131" s="84"/>
      <c r="AT131" s="84"/>
      <c r="AU131" s="84"/>
    </row>
    <row r="132" spans="1:47">
      <c r="A132" s="265">
        <v>44180</v>
      </c>
      <c r="B132" s="278" t="s">
        <v>3000</v>
      </c>
      <c r="C132" s="37">
        <v>880020081</v>
      </c>
      <c r="D132" s="504" t="s">
        <v>3001</v>
      </c>
      <c r="E132" s="278" t="s">
        <v>139</v>
      </c>
      <c r="F132" s="278" t="s">
        <v>140</v>
      </c>
      <c r="G132" s="278" t="s">
        <v>168</v>
      </c>
      <c r="H132" s="37"/>
      <c r="I132" s="265">
        <v>44180</v>
      </c>
      <c r="J132" s="37"/>
      <c r="K132" s="37"/>
      <c r="L132" s="278" t="s">
        <v>168</v>
      </c>
      <c r="M132" s="37">
        <v>840</v>
      </c>
      <c r="N132" s="84"/>
      <c r="O132" s="37"/>
      <c r="P132" s="278" t="s">
        <v>2876</v>
      </c>
      <c r="Q132" s="37"/>
      <c r="R132" s="37"/>
      <c r="S132" s="37"/>
      <c r="T132" s="37"/>
      <c r="U132" s="37"/>
      <c r="V132" s="37"/>
      <c r="W132" s="37"/>
      <c r="X132" s="37"/>
      <c r="Y132" s="37"/>
      <c r="Z132" s="37"/>
      <c r="AA132" s="37"/>
      <c r="AB132" s="37"/>
      <c r="AC132" s="37"/>
      <c r="AD132" s="37"/>
      <c r="AE132" s="37"/>
      <c r="AF132" s="37"/>
      <c r="AG132" s="37"/>
      <c r="AH132" s="37"/>
      <c r="AI132" s="37"/>
      <c r="AJ132" s="37"/>
      <c r="AK132" s="37"/>
      <c r="AL132" s="37"/>
      <c r="AM132" s="84"/>
      <c r="AN132" s="84"/>
      <c r="AO132" s="84"/>
      <c r="AP132" s="84"/>
      <c r="AQ132" s="84"/>
      <c r="AR132" s="84"/>
      <c r="AS132" s="84"/>
      <c r="AT132" s="84"/>
      <c r="AU132" s="84"/>
    </row>
    <row r="133" spans="1:47">
      <c r="A133" s="265">
        <v>44190</v>
      </c>
      <c r="B133" s="278" t="s">
        <v>157</v>
      </c>
      <c r="C133" s="37">
        <v>880385619</v>
      </c>
      <c r="D133" s="504" t="s">
        <v>3002</v>
      </c>
      <c r="E133" s="278" t="s">
        <v>139</v>
      </c>
      <c r="F133" s="278" t="s">
        <v>140</v>
      </c>
      <c r="G133" s="278" t="s">
        <v>168</v>
      </c>
      <c r="H133" s="37"/>
      <c r="I133" s="265">
        <v>44190</v>
      </c>
      <c r="J133" s="37"/>
      <c r="K133" s="37"/>
      <c r="L133" s="278" t="s">
        <v>168</v>
      </c>
      <c r="M133" s="37">
        <v>840</v>
      </c>
      <c r="N133" s="84"/>
      <c r="O133" s="37"/>
      <c r="P133" s="278" t="s">
        <v>2876</v>
      </c>
      <c r="Q133" s="37"/>
      <c r="R133" s="37"/>
      <c r="S133" s="37"/>
      <c r="T133" s="37"/>
      <c r="U133" s="37"/>
      <c r="V133" s="37"/>
      <c r="W133" s="37"/>
      <c r="X133" s="37"/>
      <c r="Y133" s="37"/>
      <c r="Z133" s="37"/>
      <c r="AA133" s="37"/>
      <c r="AB133" s="37"/>
      <c r="AC133" s="37"/>
      <c r="AD133" s="37"/>
      <c r="AE133" s="37"/>
      <c r="AF133" s="37"/>
      <c r="AG133" s="37"/>
      <c r="AH133" s="37"/>
      <c r="AI133" s="37"/>
      <c r="AJ133" s="37"/>
      <c r="AK133" s="37"/>
      <c r="AL133" s="37"/>
      <c r="AM133" s="84"/>
      <c r="AN133" s="84"/>
      <c r="AO133" s="84"/>
      <c r="AP133" s="84"/>
      <c r="AQ133" s="84"/>
      <c r="AR133" s="84"/>
      <c r="AS133" s="84"/>
      <c r="AT133" s="84"/>
      <c r="AU133" s="84"/>
    </row>
    <row r="134" spans="1:47">
      <c r="A134" s="642">
        <v>44173</v>
      </c>
      <c r="B134" s="618" t="s">
        <v>146</v>
      </c>
      <c r="C134" s="629">
        <v>880016357</v>
      </c>
      <c r="D134" s="647" t="s">
        <v>2846</v>
      </c>
      <c r="E134" s="618" t="s">
        <v>139</v>
      </c>
      <c r="F134" s="618" t="s">
        <v>140</v>
      </c>
      <c r="G134" s="618" t="s">
        <v>328</v>
      </c>
      <c r="H134" s="642">
        <v>44194</v>
      </c>
      <c r="I134" s="629"/>
      <c r="J134" s="629"/>
      <c r="K134" s="629"/>
      <c r="L134" s="629"/>
      <c r="M134" s="629"/>
      <c r="N134" s="84"/>
      <c r="O134" s="629"/>
      <c r="P134" s="618" t="s">
        <v>3003</v>
      </c>
      <c r="Q134" s="629"/>
      <c r="R134" s="629"/>
      <c r="S134" s="629"/>
      <c r="T134" s="629"/>
      <c r="U134" s="629"/>
      <c r="V134" s="629"/>
      <c r="W134" s="629"/>
      <c r="X134" s="629"/>
      <c r="Y134" s="629"/>
      <c r="Z134" s="629"/>
      <c r="AA134" s="629"/>
      <c r="AB134" s="629"/>
      <c r="AC134" s="629"/>
      <c r="AD134" s="629"/>
      <c r="AE134" s="629"/>
      <c r="AF134" s="629"/>
      <c r="AG134" s="629"/>
      <c r="AH134" s="629"/>
      <c r="AI134" s="629"/>
      <c r="AJ134" s="629"/>
      <c r="AK134" s="629"/>
      <c r="AL134" s="629"/>
      <c r="AM134" s="84"/>
      <c r="AN134" s="84"/>
      <c r="AO134" s="84"/>
      <c r="AP134" s="84"/>
      <c r="AQ134" s="84"/>
      <c r="AR134" s="84"/>
      <c r="AS134" s="84"/>
      <c r="AT134" s="84"/>
      <c r="AU134" s="84"/>
    </row>
    <row r="135" spans="1:47">
      <c r="A135" s="265">
        <v>44173</v>
      </c>
      <c r="B135" s="278" t="s">
        <v>146</v>
      </c>
      <c r="C135" s="37">
        <v>882045429</v>
      </c>
      <c r="D135" s="504" t="s">
        <v>3004</v>
      </c>
      <c r="E135" s="278" t="s">
        <v>139</v>
      </c>
      <c r="F135" s="278" t="s">
        <v>140</v>
      </c>
      <c r="G135" s="278" t="s">
        <v>727</v>
      </c>
      <c r="H135" s="645">
        <v>44194</v>
      </c>
      <c r="I135" s="37"/>
      <c r="J135" s="37"/>
      <c r="K135" s="37"/>
      <c r="L135" s="37"/>
      <c r="M135" s="37"/>
      <c r="N135" s="84"/>
      <c r="O135" s="37"/>
      <c r="P135" s="278" t="s">
        <v>3005</v>
      </c>
      <c r="Q135" s="37"/>
      <c r="R135" s="37"/>
      <c r="S135" s="37"/>
      <c r="T135" s="37"/>
      <c r="U135" s="37"/>
      <c r="V135" s="37"/>
      <c r="W135" s="37"/>
      <c r="X135" s="37"/>
      <c r="Y135" s="37"/>
      <c r="Z135" s="37"/>
      <c r="AA135" s="37"/>
      <c r="AB135" s="37"/>
      <c r="AC135" s="37"/>
      <c r="AD135" s="37"/>
      <c r="AE135" s="37"/>
      <c r="AF135" s="37"/>
      <c r="AG135" s="37"/>
      <c r="AH135" s="37"/>
      <c r="AI135" s="37"/>
      <c r="AJ135" s="37"/>
      <c r="AK135" s="37"/>
      <c r="AL135" s="37"/>
      <c r="AM135" s="84"/>
      <c r="AN135" s="84"/>
      <c r="AO135" s="84"/>
      <c r="AP135" s="84"/>
      <c r="AQ135" s="84"/>
      <c r="AR135" s="84"/>
      <c r="AS135" s="84"/>
      <c r="AT135" s="84"/>
      <c r="AU135" s="84"/>
    </row>
    <row r="136" spans="1:47">
      <c r="A136" s="265">
        <v>44187</v>
      </c>
      <c r="B136" s="278" t="s">
        <v>154</v>
      </c>
      <c r="C136" s="37">
        <v>882887218</v>
      </c>
      <c r="D136" s="504" t="s">
        <v>3006</v>
      </c>
      <c r="E136" s="278" t="s">
        <v>139</v>
      </c>
      <c r="F136" s="278" t="s">
        <v>140</v>
      </c>
      <c r="G136" s="37"/>
      <c r="H136" s="37"/>
      <c r="I136" s="265">
        <v>44187</v>
      </c>
      <c r="J136" s="37"/>
      <c r="K136" s="37"/>
      <c r="L136" s="278" t="s">
        <v>142</v>
      </c>
      <c r="M136" s="37">
        <v>815.82</v>
      </c>
      <c r="N136" s="84"/>
      <c r="O136" s="37"/>
      <c r="P136" s="278" t="s">
        <v>2191</v>
      </c>
      <c r="Q136" s="37"/>
      <c r="R136" s="37"/>
      <c r="S136" s="37"/>
      <c r="T136" s="37"/>
      <c r="U136" s="37"/>
      <c r="V136" s="37"/>
      <c r="W136" s="37"/>
      <c r="X136" s="37"/>
      <c r="Y136" s="37"/>
      <c r="Z136" s="37"/>
      <c r="AA136" s="37"/>
      <c r="AB136" s="37"/>
      <c r="AC136" s="37"/>
      <c r="AD136" s="37"/>
      <c r="AE136" s="37"/>
      <c r="AF136" s="37"/>
      <c r="AG136" s="37"/>
      <c r="AH136" s="37"/>
      <c r="AI136" s="37"/>
      <c r="AJ136" s="37"/>
      <c r="AK136" s="37"/>
      <c r="AL136" s="37"/>
      <c r="AM136" s="84"/>
      <c r="AN136" s="84"/>
      <c r="AO136" s="84"/>
      <c r="AP136" s="84"/>
      <c r="AQ136" s="84"/>
      <c r="AR136" s="84"/>
      <c r="AS136" s="84"/>
      <c r="AT136" s="84"/>
      <c r="AU136" s="84"/>
    </row>
    <row r="137" spans="1:47">
      <c r="A137" s="265">
        <v>44173</v>
      </c>
      <c r="B137" s="278" t="s">
        <v>227</v>
      </c>
      <c r="C137" s="37">
        <v>883199903</v>
      </c>
      <c r="D137" s="37"/>
      <c r="E137" s="278" t="s">
        <v>152</v>
      </c>
      <c r="F137" s="278" t="s">
        <v>140</v>
      </c>
      <c r="G137" s="278" t="s">
        <v>391</v>
      </c>
      <c r="H137" s="37"/>
      <c r="I137" s="37"/>
      <c r="J137" s="37"/>
      <c r="K137" s="37"/>
      <c r="L137" s="37"/>
      <c r="M137" s="37"/>
      <c r="N137" s="84"/>
      <c r="O137" s="37"/>
      <c r="P137" s="278" t="s">
        <v>3007</v>
      </c>
      <c r="Q137" s="37"/>
      <c r="R137" s="37"/>
      <c r="S137" s="37"/>
      <c r="T137" s="37"/>
      <c r="U137" s="37"/>
      <c r="V137" s="37"/>
      <c r="W137" s="37"/>
      <c r="X137" s="37"/>
      <c r="Y137" s="37"/>
      <c r="Z137" s="37"/>
      <c r="AA137" s="37"/>
      <c r="AB137" s="37"/>
      <c r="AC137" s="37"/>
      <c r="AD137" s="37"/>
      <c r="AE137" s="37"/>
      <c r="AF137" s="37"/>
      <c r="AG137" s="37"/>
      <c r="AH137" s="37"/>
      <c r="AI137" s="37"/>
      <c r="AJ137" s="37"/>
      <c r="AK137" s="37"/>
      <c r="AL137" s="37"/>
      <c r="AM137" s="84"/>
      <c r="AN137" s="84"/>
      <c r="AO137" s="84"/>
      <c r="AP137" s="84"/>
      <c r="AQ137" s="84"/>
      <c r="AR137" s="84"/>
      <c r="AS137" s="84"/>
      <c r="AT137" s="84"/>
      <c r="AU137" s="84"/>
    </row>
    <row r="138" spans="1:47">
      <c r="A138" s="265">
        <v>44174</v>
      </c>
      <c r="B138" s="278" t="s">
        <v>146</v>
      </c>
      <c r="C138" s="37">
        <v>881790970</v>
      </c>
      <c r="D138" s="504" t="s">
        <v>3008</v>
      </c>
      <c r="E138" s="278" t="s">
        <v>139</v>
      </c>
      <c r="F138" s="278" t="s">
        <v>140</v>
      </c>
      <c r="G138" s="37"/>
      <c r="H138" s="37"/>
      <c r="I138" s="265">
        <v>44174</v>
      </c>
      <c r="J138" s="37"/>
      <c r="K138" s="37"/>
      <c r="L138" s="278" t="s">
        <v>163</v>
      </c>
      <c r="M138" s="37">
        <v>810</v>
      </c>
      <c r="N138" s="84"/>
      <c r="O138" s="278" t="s">
        <v>37</v>
      </c>
      <c r="P138" s="618" t="s">
        <v>3009</v>
      </c>
      <c r="Q138" s="37"/>
      <c r="R138" s="37"/>
      <c r="S138" s="37"/>
      <c r="T138" s="37"/>
      <c r="U138" s="37"/>
      <c r="V138" s="37"/>
      <c r="W138" s="37"/>
      <c r="X138" s="37"/>
      <c r="Y138" s="37"/>
      <c r="Z138" s="37"/>
      <c r="AA138" s="37"/>
      <c r="AB138" s="37"/>
      <c r="AC138" s="37"/>
      <c r="AD138" s="37"/>
      <c r="AE138" s="37"/>
      <c r="AF138" s="37"/>
      <c r="AG138" s="37"/>
      <c r="AH138" s="37"/>
      <c r="AI138" s="37"/>
      <c r="AJ138" s="37"/>
      <c r="AK138" s="37"/>
      <c r="AL138" s="37"/>
      <c r="AM138" s="84"/>
      <c r="AN138" s="84"/>
      <c r="AO138" s="84"/>
      <c r="AP138" s="84"/>
      <c r="AQ138" s="84"/>
      <c r="AR138" s="84"/>
      <c r="AS138" s="84"/>
      <c r="AT138" s="84"/>
      <c r="AU138" s="84"/>
    </row>
    <row r="139" spans="1:47">
      <c r="A139" s="265">
        <v>44180</v>
      </c>
      <c r="B139" s="278" t="s">
        <v>167</v>
      </c>
      <c r="C139" s="331">
        <v>880845177</v>
      </c>
      <c r="D139" s="510" t="s">
        <v>2970</v>
      </c>
      <c r="E139" s="278" t="s">
        <v>139</v>
      </c>
      <c r="F139" s="278" t="s">
        <v>140</v>
      </c>
      <c r="G139" s="278" t="s">
        <v>287</v>
      </c>
      <c r="H139" s="37"/>
      <c r="I139" s="265">
        <v>44180</v>
      </c>
      <c r="J139" s="37"/>
      <c r="K139" s="37"/>
      <c r="L139" s="278" t="s">
        <v>287</v>
      </c>
      <c r="M139" s="37">
        <v>810</v>
      </c>
      <c r="N139" s="84"/>
      <c r="O139" s="37"/>
      <c r="P139" s="278" t="s">
        <v>3010</v>
      </c>
      <c r="Q139" s="37"/>
      <c r="R139" s="37"/>
      <c r="S139" s="37"/>
      <c r="T139" s="37"/>
      <c r="U139" s="37"/>
      <c r="V139" s="37"/>
      <c r="W139" s="37"/>
      <c r="X139" s="37"/>
      <c r="Y139" s="37"/>
      <c r="Z139" s="37"/>
      <c r="AA139" s="37"/>
      <c r="AB139" s="37"/>
      <c r="AC139" s="37"/>
      <c r="AD139" s="37"/>
      <c r="AE139" s="37"/>
      <c r="AF139" s="37"/>
      <c r="AG139" s="37"/>
      <c r="AH139" s="37"/>
      <c r="AI139" s="37"/>
      <c r="AJ139" s="37"/>
      <c r="AK139" s="37"/>
      <c r="AL139" s="37"/>
      <c r="AM139" s="84"/>
      <c r="AN139" s="84"/>
      <c r="AO139" s="84"/>
      <c r="AP139" s="84"/>
      <c r="AQ139" s="84"/>
      <c r="AR139" s="84"/>
      <c r="AS139" s="84"/>
      <c r="AT139" s="84"/>
      <c r="AU139" s="84"/>
    </row>
    <row r="140" spans="1:47">
      <c r="A140" s="265">
        <v>44194</v>
      </c>
      <c r="B140" s="278" t="s">
        <v>178</v>
      </c>
      <c r="C140" s="37">
        <v>883246123</v>
      </c>
      <c r="D140" s="504"/>
      <c r="E140" s="278"/>
      <c r="F140" s="278" t="s">
        <v>140</v>
      </c>
      <c r="G140" s="278"/>
      <c r="H140" s="37"/>
      <c r="I140" s="265">
        <v>44194</v>
      </c>
      <c r="J140" s="37"/>
      <c r="K140" s="37"/>
      <c r="L140" s="278"/>
      <c r="M140" s="37">
        <v>810</v>
      </c>
      <c r="N140" s="84"/>
      <c r="O140" s="37"/>
      <c r="P140" s="278" t="s">
        <v>2926</v>
      </c>
      <c r="Q140" s="37"/>
      <c r="R140" s="37"/>
      <c r="S140" s="37"/>
      <c r="T140" s="37"/>
      <c r="U140" s="37"/>
      <c r="V140" s="37"/>
      <c r="W140" s="37"/>
      <c r="X140" s="37"/>
      <c r="Y140" s="37"/>
      <c r="Z140" s="37"/>
      <c r="AA140" s="37"/>
      <c r="AB140" s="37"/>
      <c r="AC140" s="37"/>
      <c r="AD140" s="37"/>
      <c r="AE140" s="37"/>
      <c r="AF140" s="37"/>
      <c r="AG140" s="37"/>
      <c r="AH140" s="37"/>
      <c r="AI140" s="37"/>
      <c r="AJ140" s="37"/>
      <c r="AK140" s="37"/>
      <c r="AL140" s="37"/>
      <c r="AM140" s="84"/>
      <c r="AN140" s="84"/>
      <c r="AO140" s="84"/>
      <c r="AP140" s="84"/>
      <c r="AQ140" s="84"/>
      <c r="AR140" s="84"/>
      <c r="AS140" s="84"/>
      <c r="AT140" s="84"/>
      <c r="AU140" s="84"/>
    </row>
    <row r="141" spans="1:47">
      <c r="A141" s="265">
        <v>44172</v>
      </c>
      <c r="B141" s="278" t="s">
        <v>138</v>
      </c>
      <c r="C141" s="37">
        <v>883050302</v>
      </c>
      <c r="D141" s="37"/>
      <c r="E141" s="278" t="s">
        <v>139</v>
      </c>
      <c r="F141" s="278" t="s">
        <v>140</v>
      </c>
      <c r="G141" s="278" t="s">
        <v>651</v>
      </c>
      <c r="H141" s="37"/>
      <c r="I141" s="265">
        <v>44172</v>
      </c>
      <c r="J141" s="37"/>
      <c r="K141" s="37"/>
      <c r="L141" s="278" t="s">
        <v>3011</v>
      </c>
      <c r="M141" s="37">
        <v>800</v>
      </c>
      <c r="N141" s="84"/>
      <c r="O141" s="37"/>
      <c r="P141" s="278" t="s">
        <v>2962</v>
      </c>
      <c r="Q141" s="37"/>
      <c r="R141" s="37"/>
      <c r="S141" s="37"/>
      <c r="T141" s="37"/>
      <c r="U141" s="37"/>
      <c r="V141" s="37"/>
      <c r="W141" s="37"/>
      <c r="X141" s="37"/>
      <c r="Y141" s="37"/>
      <c r="Z141" s="37"/>
      <c r="AA141" s="37"/>
      <c r="AB141" s="37"/>
      <c r="AC141" s="37"/>
      <c r="AD141" s="37"/>
      <c r="AE141" s="37"/>
      <c r="AF141" s="37"/>
      <c r="AG141" s="37"/>
      <c r="AH141" s="37"/>
      <c r="AI141" s="37"/>
      <c r="AJ141" s="37"/>
      <c r="AK141" s="37"/>
      <c r="AL141" s="37"/>
      <c r="AM141" s="84"/>
      <c r="AN141" s="84"/>
      <c r="AO141" s="84"/>
      <c r="AP141" s="84"/>
      <c r="AQ141" s="84"/>
      <c r="AR141" s="84"/>
      <c r="AS141" s="84"/>
      <c r="AT141" s="84"/>
      <c r="AU141" s="84"/>
    </row>
    <row r="142" spans="1:47">
      <c r="A142" s="265">
        <v>44188</v>
      </c>
      <c r="B142" s="278" t="s">
        <v>175</v>
      </c>
      <c r="C142" s="37">
        <v>882708089</v>
      </c>
      <c r="D142" s="37"/>
      <c r="E142" s="278" t="s">
        <v>152</v>
      </c>
      <c r="F142" s="278" t="s">
        <v>140</v>
      </c>
      <c r="G142" s="278" t="s">
        <v>142</v>
      </c>
      <c r="H142" s="37"/>
      <c r="I142" s="265">
        <v>44188</v>
      </c>
      <c r="J142" s="37"/>
      <c r="K142" s="37"/>
      <c r="L142" s="278" t="s">
        <v>142</v>
      </c>
      <c r="M142" s="37">
        <v>798.5</v>
      </c>
      <c r="N142" s="84"/>
      <c r="O142" s="37"/>
      <c r="P142" s="278" t="s">
        <v>2893</v>
      </c>
      <c r="Q142" s="37"/>
      <c r="R142" s="37"/>
      <c r="S142" s="37"/>
      <c r="T142" s="37"/>
      <c r="U142" s="37"/>
      <c r="V142" s="37"/>
      <c r="W142" s="37"/>
      <c r="X142" s="37"/>
      <c r="Y142" s="37"/>
      <c r="Z142" s="37"/>
      <c r="AA142" s="37"/>
      <c r="AB142" s="37"/>
      <c r="AC142" s="37"/>
      <c r="AD142" s="37"/>
      <c r="AE142" s="37"/>
      <c r="AF142" s="37"/>
      <c r="AG142" s="37"/>
      <c r="AH142" s="37"/>
      <c r="AI142" s="37"/>
      <c r="AJ142" s="37"/>
      <c r="AK142" s="37"/>
      <c r="AL142" s="37"/>
      <c r="AM142" s="84"/>
      <c r="AN142" s="84"/>
      <c r="AO142" s="84"/>
      <c r="AP142" s="84"/>
      <c r="AQ142" s="84"/>
      <c r="AR142" s="84"/>
      <c r="AS142" s="84"/>
      <c r="AT142" s="84"/>
      <c r="AU142" s="84"/>
    </row>
    <row r="143" spans="1:47">
      <c r="A143" s="265">
        <v>44167</v>
      </c>
      <c r="B143" s="278" t="s">
        <v>146</v>
      </c>
      <c r="C143" s="37">
        <v>881846591</v>
      </c>
      <c r="D143" s="504" t="s">
        <v>2931</v>
      </c>
      <c r="E143" s="278" t="s">
        <v>152</v>
      </c>
      <c r="F143" s="278" t="s">
        <v>140</v>
      </c>
      <c r="G143" s="37"/>
      <c r="H143" s="37"/>
      <c r="I143" s="265">
        <v>44167</v>
      </c>
      <c r="J143" s="37"/>
      <c r="K143" s="37"/>
      <c r="L143" s="278" t="s">
        <v>142</v>
      </c>
      <c r="M143" s="37">
        <v>798</v>
      </c>
      <c r="N143" s="84"/>
      <c r="O143" s="37"/>
      <c r="P143" s="618" t="s">
        <v>2883</v>
      </c>
      <c r="Q143" s="37"/>
      <c r="R143" s="37"/>
      <c r="S143" s="37"/>
      <c r="T143" s="37"/>
      <c r="U143" s="37"/>
      <c r="V143" s="37"/>
      <c r="W143" s="37"/>
      <c r="X143" s="37"/>
      <c r="Y143" s="37"/>
      <c r="Z143" s="37"/>
      <c r="AA143" s="37"/>
      <c r="AB143" s="37"/>
      <c r="AC143" s="37"/>
      <c r="AD143" s="37"/>
      <c r="AE143" s="37"/>
      <c r="AF143" s="37"/>
      <c r="AG143" s="37"/>
      <c r="AH143" s="37"/>
      <c r="AI143" s="37"/>
      <c r="AJ143" s="37"/>
      <c r="AK143" s="37"/>
      <c r="AL143" s="37"/>
      <c r="AM143" s="84"/>
      <c r="AN143" s="84"/>
      <c r="AO143" s="84"/>
      <c r="AP143" s="84"/>
      <c r="AQ143" s="84"/>
      <c r="AR143" s="84"/>
      <c r="AS143" s="84"/>
      <c r="AT143" s="84"/>
      <c r="AU143" s="84"/>
    </row>
    <row r="144" spans="1:47">
      <c r="A144" s="265">
        <v>44188</v>
      </c>
      <c r="B144" s="278" t="s">
        <v>157</v>
      </c>
      <c r="C144" s="37">
        <v>881476449</v>
      </c>
      <c r="D144" s="504" t="s">
        <v>3012</v>
      </c>
      <c r="E144" s="278" t="s">
        <v>139</v>
      </c>
      <c r="F144" s="278" t="s">
        <v>140</v>
      </c>
      <c r="G144" s="278" t="s">
        <v>142</v>
      </c>
      <c r="H144" s="37"/>
      <c r="I144" s="265">
        <v>44188</v>
      </c>
      <c r="J144" s="37"/>
      <c r="K144" s="37"/>
      <c r="L144" s="278" t="s">
        <v>142</v>
      </c>
      <c r="M144" s="37">
        <v>783</v>
      </c>
      <c r="N144" s="84"/>
      <c r="O144" s="37"/>
      <c r="P144" s="278" t="s">
        <v>2902</v>
      </c>
      <c r="Q144" s="37"/>
      <c r="R144" s="37"/>
      <c r="S144" s="37"/>
      <c r="T144" s="37"/>
      <c r="U144" s="37"/>
      <c r="V144" s="37"/>
      <c r="W144" s="37"/>
      <c r="X144" s="37"/>
      <c r="Y144" s="37"/>
      <c r="Z144" s="37"/>
      <c r="AA144" s="37"/>
      <c r="AB144" s="37"/>
      <c r="AC144" s="37"/>
      <c r="AD144" s="37"/>
      <c r="AE144" s="37"/>
      <c r="AF144" s="37"/>
      <c r="AG144" s="37"/>
      <c r="AH144" s="37"/>
      <c r="AI144" s="37"/>
      <c r="AJ144" s="37"/>
      <c r="AK144" s="37"/>
      <c r="AL144" s="37"/>
      <c r="AM144" s="84"/>
      <c r="AN144" s="84"/>
      <c r="AO144" s="84"/>
      <c r="AP144" s="84"/>
      <c r="AQ144" s="84"/>
      <c r="AR144" s="84"/>
      <c r="AS144" s="84"/>
      <c r="AT144" s="84"/>
      <c r="AU144" s="84"/>
    </row>
    <row r="145" spans="1:47">
      <c r="A145" s="265">
        <v>44181</v>
      </c>
      <c r="B145" s="278" t="s">
        <v>281</v>
      </c>
      <c r="C145" s="37">
        <v>880419545</v>
      </c>
      <c r="D145" s="504" t="s">
        <v>3013</v>
      </c>
      <c r="E145" s="278" t="s">
        <v>152</v>
      </c>
      <c r="F145" s="278" t="s">
        <v>140</v>
      </c>
      <c r="G145" s="278" t="s">
        <v>481</v>
      </c>
      <c r="H145" s="37"/>
      <c r="I145" s="265">
        <v>44181</v>
      </c>
      <c r="J145" s="37"/>
      <c r="K145" s="37"/>
      <c r="L145" s="278" t="s">
        <v>481</v>
      </c>
      <c r="M145" s="37">
        <v>770.01</v>
      </c>
      <c r="N145" s="84"/>
      <c r="O145" s="37"/>
      <c r="P145" s="278" t="s">
        <v>2191</v>
      </c>
      <c r="Q145" s="37"/>
      <c r="R145" s="37"/>
      <c r="S145" s="37"/>
      <c r="T145" s="37"/>
      <c r="U145" s="37"/>
      <c r="V145" s="37"/>
      <c r="W145" s="37"/>
      <c r="X145" s="37"/>
      <c r="Y145" s="37"/>
      <c r="Z145" s="37"/>
      <c r="AA145" s="37"/>
      <c r="AB145" s="37"/>
      <c r="AC145" s="37"/>
      <c r="AD145" s="37"/>
      <c r="AE145" s="37"/>
      <c r="AF145" s="37"/>
      <c r="AG145" s="37"/>
      <c r="AH145" s="37"/>
      <c r="AI145" s="37"/>
      <c r="AJ145" s="37"/>
      <c r="AK145" s="37"/>
      <c r="AL145" s="37"/>
      <c r="AM145" s="84"/>
      <c r="AN145" s="84"/>
      <c r="AO145" s="84"/>
      <c r="AP145" s="84"/>
      <c r="AQ145" s="84"/>
      <c r="AR145" s="84"/>
      <c r="AS145" s="84"/>
      <c r="AT145" s="84"/>
      <c r="AU145" s="84"/>
    </row>
    <row r="146" spans="1:47">
      <c r="A146" s="265">
        <v>44189</v>
      </c>
      <c r="B146" s="278" t="s">
        <v>146</v>
      </c>
      <c r="C146" s="37">
        <v>881942374</v>
      </c>
      <c r="D146" s="504" t="s">
        <v>2985</v>
      </c>
      <c r="E146" s="278" t="s">
        <v>139</v>
      </c>
      <c r="F146" s="278" t="s">
        <v>140</v>
      </c>
      <c r="G146" s="37"/>
      <c r="H146" s="37"/>
      <c r="I146" s="265">
        <v>44189</v>
      </c>
      <c r="J146" s="37"/>
      <c r="K146" s="37"/>
      <c r="L146" s="278" t="s">
        <v>142</v>
      </c>
      <c r="M146" s="37">
        <v>764.5</v>
      </c>
      <c r="N146" s="84"/>
      <c r="O146" s="37"/>
      <c r="P146" s="37"/>
      <c r="Q146" s="37"/>
      <c r="R146" s="37"/>
      <c r="S146" s="37"/>
      <c r="T146" s="37"/>
      <c r="U146" s="37"/>
      <c r="V146" s="37"/>
      <c r="W146" s="37"/>
      <c r="X146" s="37"/>
      <c r="Y146" s="37"/>
      <c r="Z146" s="37"/>
      <c r="AA146" s="37"/>
      <c r="AB146" s="37"/>
      <c r="AC146" s="37"/>
      <c r="AD146" s="37"/>
      <c r="AE146" s="37"/>
      <c r="AF146" s="37"/>
      <c r="AG146" s="37"/>
      <c r="AH146" s="37"/>
      <c r="AI146" s="37"/>
      <c r="AJ146" s="37"/>
      <c r="AK146" s="37"/>
      <c r="AL146" s="37"/>
      <c r="AM146" s="84"/>
      <c r="AN146" s="84"/>
      <c r="AO146" s="84"/>
      <c r="AP146" s="84"/>
      <c r="AQ146" s="84"/>
      <c r="AR146" s="84"/>
      <c r="AS146" s="84"/>
      <c r="AT146" s="84"/>
      <c r="AU146" s="84"/>
    </row>
    <row r="147" spans="1:47">
      <c r="A147" s="265">
        <v>44174</v>
      </c>
      <c r="B147" s="278" t="s">
        <v>175</v>
      </c>
      <c r="C147" s="37">
        <v>882888244</v>
      </c>
      <c r="D147" s="37"/>
      <c r="E147" s="278" t="s">
        <v>139</v>
      </c>
      <c r="F147" s="278" t="s">
        <v>140</v>
      </c>
      <c r="G147" s="278" t="s">
        <v>294</v>
      </c>
      <c r="H147" s="37"/>
      <c r="I147" s="265">
        <v>44174</v>
      </c>
      <c r="J147" s="37"/>
      <c r="K147" s="37"/>
      <c r="L147" s="278" t="s">
        <v>294</v>
      </c>
      <c r="M147" s="37">
        <v>763</v>
      </c>
      <c r="N147" s="84"/>
      <c r="O147" s="37"/>
      <c r="P147" s="278" t="s">
        <v>2918</v>
      </c>
      <c r="Q147" s="37"/>
      <c r="R147" s="37"/>
      <c r="S147" s="37"/>
      <c r="T147" s="37"/>
      <c r="U147" s="37"/>
      <c r="V147" s="37"/>
      <c r="W147" s="37"/>
      <c r="X147" s="37"/>
      <c r="Y147" s="37"/>
      <c r="Z147" s="37"/>
      <c r="AA147" s="37"/>
      <c r="AB147" s="37"/>
      <c r="AC147" s="37"/>
      <c r="AD147" s="37"/>
      <c r="AE147" s="37"/>
      <c r="AF147" s="37"/>
      <c r="AG147" s="37"/>
      <c r="AH147" s="37"/>
      <c r="AI147" s="37"/>
      <c r="AJ147" s="37"/>
      <c r="AK147" s="37"/>
      <c r="AL147" s="37"/>
      <c r="AM147" s="84"/>
      <c r="AN147" s="84"/>
      <c r="AO147" s="84"/>
      <c r="AP147" s="84"/>
      <c r="AQ147" s="84"/>
      <c r="AR147" s="84"/>
      <c r="AS147" s="84"/>
      <c r="AT147" s="84"/>
      <c r="AU147" s="84"/>
    </row>
    <row r="148" spans="1:47">
      <c r="A148" s="265">
        <v>44174</v>
      </c>
      <c r="B148" s="278" t="s">
        <v>175</v>
      </c>
      <c r="C148" s="37">
        <v>882888244</v>
      </c>
      <c r="D148" s="37"/>
      <c r="E148" s="278" t="s">
        <v>139</v>
      </c>
      <c r="F148" s="278" t="s">
        <v>140</v>
      </c>
      <c r="G148" s="278" t="s">
        <v>294</v>
      </c>
      <c r="H148" s="37"/>
      <c r="I148" s="265">
        <v>44181</v>
      </c>
      <c r="J148" s="37"/>
      <c r="K148" s="37"/>
      <c r="L148" s="278" t="s">
        <v>294</v>
      </c>
      <c r="M148" s="37">
        <v>763</v>
      </c>
      <c r="N148" s="84"/>
      <c r="O148" s="37"/>
      <c r="P148" s="278" t="s">
        <v>3014</v>
      </c>
      <c r="Q148" s="37"/>
      <c r="R148" s="37"/>
      <c r="S148" s="37"/>
      <c r="T148" s="37"/>
      <c r="U148" s="37"/>
      <c r="V148" s="37"/>
      <c r="W148" s="37"/>
      <c r="X148" s="37"/>
      <c r="Y148" s="37"/>
      <c r="Z148" s="37"/>
      <c r="AA148" s="37"/>
      <c r="AB148" s="37"/>
      <c r="AC148" s="37"/>
      <c r="AD148" s="37"/>
      <c r="AE148" s="37"/>
      <c r="AF148" s="37"/>
      <c r="AG148" s="37"/>
      <c r="AH148" s="37"/>
      <c r="AI148" s="37"/>
      <c r="AJ148" s="37"/>
      <c r="AK148" s="37"/>
      <c r="AL148" s="37"/>
      <c r="AM148" s="84"/>
      <c r="AN148" s="84"/>
      <c r="AO148" s="84"/>
      <c r="AP148" s="84"/>
      <c r="AQ148" s="84"/>
      <c r="AR148" s="84"/>
      <c r="AS148" s="84"/>
      <c r="AT148" s="84"/>
      <c r="AU148" s="84"/>
    </row>
    <row r="149" spans="1:47">
      <c r="A149" s="265">
        <v>44194</v>
      </c>
      <c r="B149" s="278" t="s">
        <v>156</v>
      </c>
      <c r="C149" s="37">
        <v>880619508</v>
      </c>
      <c r="D149" s="37"/>
      <c r="E149" s="278" t="s">
        <v>139</v>
      </c>
      <c r="F149" s="278" t="s">
        <v>140</v>
      </c>
      <c r="G149" s="278"/>
      <c r="H149" s="37"/>
      <c r="I149" s="265">
        <v>44194</v>
      </c>
      <c r="J149" s="37"/>
      <c r="K149" s="37"/>
      <c r="L149" s="278" t="s">
        <v>176</v>
      </c>
      <c r="M149" s="37">
        <v>731.25</v>
      </c>
      <c r="N149" s="84"/>
      <c r="O149" s="37"/>
      <c r="P149" s="278" t="s">
        <v>2926</v>
      </c>
      <c r="Q149" s="37"/>
      <c r="R149" s="37"/>
      <c r="S149" s="37"/>
      <c r="T149" s="37"/>
      <c r="U149" s="37"/>
      <c r="V149" s="37"/>
      <c r="W149" s="37"/>
      <c r="X149" s="37"/>
      <c r="Y149" s="37"/>
      <c r="Z149" s="37"/>
      <c r="AA149" s="37"/>
      <c r="AB149" s="37"/>
      <c r="AC149" s="37"/>
      <c r="AD149" s="37"/>
      <c r="AE149" s="37"/>
      <c r="AF149" s="37"/>
      <c r="AG149" s="37"/>
      <c r="AH149" s="37"/>
      <c r="AI149" s="37"/>
      <c r="AJ149" s="37"/>
      <c r="AK149" s="37"/>
      <c r="AL149" s="37"/>
      <c r="AM149" s="84"/>
      <c r="AN149" s="84"/>
      <c r="AO149" s="84"/>
      <c r="AP149" s="84"/>
      <c r="AQ149" s="84"/>
      <c r="AR149" s="84"/>
      <c r="AS149" s="84"/>
      <c r="AT149" s="84"/>
      <c r="AU149" s="84"/>
    </row>
    <row r="150" spans="1:47">
      <c r="A150" s="265">
        <v>44166</v>
      </c>
      <c r="B150" s="278" t="s">
        <v>227</v>
      </c>
      <c r="C150" s="37">
        <v>881137666</v>
      </c>
      <c r="D150" s="510" t="s">
        <v>3015</v>
      </c>
      <c r="E150" s="278" t="s">
        <v>139</v>
      </c>
      <c r="F150" s="278" t="s">
        <v>140</v>
      </c>
      <c r="G150" s="278" t="s">
        <v>1004</v>
      </c>
      <c r="H150" s="265">
        <v>44166</v>
      </c>
      <c r="I150" s="265">
        <v>44166</v>
      </c>
      <c r="J150" s="37"/>
      <c r="K150" s="37"/>
      <c r="L150" s="278" t="s">
        <v>1004</v>
      </c>
      <c r="M150" s="37">
        <v>729</v>
      </c>
      <c r="N150" s="84"/>
      <c r="O150" s="37"/>
      <c r="P150" s="278" t="s">
        <v>2883</v>
      </c>
      <c r="Q150" s="37"/>
      <c r="R150" s="37"/>
      <c r="S150" s="37"/>
      <c r="T150" s="37"/>
      <c r="U150" s="37"/>
      <c r="V150" s="37"/>
      <c r="W150" s="37"/>
      <c r="X150" s="37"/>
      <c r="Y150" s="37"/>
      <c r="Z150" s="37"/>
      <c r="AA150" s="37"/>
      <c r="AB150" s="37"/>
      <c r="AC150" s="37"/>
      <c r="AD150" s="37"/>
      <c r="AE150" s="37"/>
      <c r="AF150" s="37"/>
      <c r="AG150" s="37"/>
      <c r="AH150" s="37"/>
      <c r="AI150" s="37"/>
      <c r="AJ150" s="37"/>
      <c r="AK150" s="37"/>
      <c r="AL150" s="37"/>
      <c r="AM150" s="84"/>
      <c r="AN150" s="84"/>
      <c r="AO150" s="84"/>
      <c r="AP150" s="84"/>
      <c r="AQ150" s="84"/>
      <c r="AR150" s="84"/>
      <c r="AS150" s="84"/>
      <c r="AT150" s="84"/>
      <c r="AU150" s="84"/>
    </row>
    <row r="151" spans="1:47">
      <c r="A151" s="265">
        <v>44175</v>
      </c>
      <c r="B151" s="278" t="s">
        <v>194</v>
      </c>
      <c r="C151" s="37">
        <v>880009854</v>
      </c>
      <c r="D151" s="504" t="s">
        <v>2984</v>
      </c>
      <c r="E151" s="278" t="s">
        <v>139</v>
      </c>
      <c r="F151" s="278" t="s">
        <v>140</v>
      </c>
      <c r="G151" s="278" t="s">
        <v>142</v>
      </c>
      <c r="H151" s="37"/>
      <c r="I151" s="265">
        <v>44175</v>
      </c>
      <c r="J151" s="37"/>
      <c r="K151" s="37"/>
      <c r="L151" s="278" t="s">
        <v>1730</v>
      </c>
      <c r="M151" s="37">
        <v>724.34</v>
      </c>
      <c r="N151" s="84"/>
      <c r="O151" s="37"/>
      <c r="P151" s="278" t="s">
        <v>2969</v>
      </c>
      <c r="Q151" s="37"/>
      <c r="R151" s="37"/>
      <c r="S151" s="37"/>
      <c r="T151" s="37"/>
      <c r="U151" s="37"/>
      <c r="V151" s="37"/>
      <c r="W151" s="37"/>
      <c r="X151" s="37"/>
      <c r="Y151" s="37"/>
      <c r="Z151" s="37"/>
      <c r="AA151" s="37"/>
      <c r="AB151" s="37"/>
      <c r="AC151" s="37"/>
      <c r="AD151" s="37"/>
      <c r="AE151" s="37"/>
      <c r="AF151" s="37"/>
      <c r="AG151" s="37"/>
      <c r="AH151" s="37"/>
      <c r="AI151" s="37"/>
      <c r="AJ151" s="37"/>
      <c r="AK151" s="37"/>
      <c r="AL151" s="37"/>
      <c r="AM151" s="84"/>
      <c r="AN151" s="84"/>
      <c r="AO151" s="84"/>
      <c r="AP151" s="84"/>
      <c r="AQ151" s="84"/>
      <c r="AR151" s="84"/>
      <c r="AS151" s="84"/>
      <c r="AT151" s="84"/>
      <c r="AU151" s="84"/>
    </row>
    <row r="152" spans="1:47">
      <c r="A152" s="505">
        <v>44196</v>
      </c>
      <c r="B152" s="431" t="s">
        <v>227</v>
      </c>
      <c r="C152" s="285">
        <v>882321355</v>
      </c>
      <c r="D152" s="510" t="s">
        <v>2990</v>
      </c>
      <c r="E152" s="278" t="s">
        <v>152</v>
      </c>
      <c r="F152" s="278" t="s">
        <v>140</v>
      </c>
      <c r="G152" s="278" t="s">
        <v>142</v>
      </c>
      <c r="H152" s="265">
        <v>44181</v>
      </c>
      <c r="I152" s="265">
        <v>44196</v>
      </c>
      <c r="J152" s="37"/>
      <c r="K152" s="37"/>
      <c r="L152" s="278" t="s">
        <v>142</v>
      </c>
      <c r="M152" s="285">
        <v>700.56</v>
      </c>
      <c r="N152" s="84"/>
      <c r="O152" s="37"/>
      <c r="P152" s="278" t="s">
        <v>2980</v>
      </c>
      <c r="Q152" s="37"/>
      <c r="R152" s="37"/>
      <c r="S152" s="37"/>
      <c r="T152" s="37"/>
      <c r="U152" s="37"/>
      <c r="V152" s="37"/>
      <c r="W152" s="37"/>
      <c r="X152" s="37"/>
      <c r="Y152" s="37"/>
      <c r="Z152" s="37"/>
      <c r="AA152" s="37"/>
      <c r="AB152" s="37"/>
      <c r="AC152" s="37"/>
      <c r="AD152" s="37"/>
      <c r="AE152" s="37"/>
      <c r="AF152" s="37"/>
      <c r="AG152" s="37"/>
      <c r="AH152" s="37"/>
      <c r="AI152" s="37"/>
      <c r="AJ152" s="37"/>
      <c r="AK152" s="37"/>
      <c r="AL152" s="37"/>
      <c r="AM152" s="84"/>
      <c r="AN152" s="84"/>
      <c r="AO152" s="84"/>
      <c r="AP152" s="84"/>
      <c r="AQ152" s="84"/>
      <c r="AR152" s="84"/>
      <c r="AS152" s="84"/>
      <c r="AT152" s="84"/>
      <c r="AU152" s="84"/>
    </row>
    <row r="153" spans="1:47">
      <c r="A153" s="265">
        <v>44186</v>
      </c>
      <c r="B153" s="278" t="s">
        <v>3000</v>
      </c>
      <c r="C153" s="37">
        <v>882445089</v>
      </c>
      <c r="D153" s="504" t="s">
        <v>3016</v>
      </c>
      <c r="E153" s="278" t="s">
        <v>152</v>
      </c>
      <c r="F153" s="278" t="s">
        <v>140</v>
      </c>
      <c r="G153" s="278" t="s">
        <v>142</v>
      </c>
      <c r="H153" s="37"/>
      <c r="I153" s="265">
        <v>44186</v>
      </c>
      <c r="J153" s="37"/>
      <c r="K153" s="37"/>
      <c r="L153" s="278" t="s">
        <v>142</v>
      </c>
      <c r="M153" s="37">
        <v>695</v>
      </c>
      <c r="N153" s="84"/>
      <c r="O153" s="37"/>
      <c r="P153" s="265">
        <v>44183</v>
      </c>
      <c r="Q153" s="37"/>
      <c r="R153" s="37"/>
      <c r="S153" s="37"/>
      <c r="T153" s="37"/>
      <c r="U153" s="37"/>
      <c r="V153" s="37"/>
      <c r="W153" s="37"/>
      <c r="X153" s="37"/>
      <c r="Y153" s="37"/>
      <c r="Z153" s="37"/>
      <c r="AA153" s="37"/>
      <c r="AB153" s="37"/>
      <c r="AC153" s="37"/>
      <c r="AD153" s="37"/>
      <c r="AE153" s="37"/>
      <c r="AF153" s="37"/>
      <c r="AG153" s="37"/>
      <c r="AH153" s="37"/>
      <c r="AI153" s="37"/>
      <c r="AJ153" s="37"/>
      <c r="AK153" s="37"/>
      <c r="AL153" s="37"/>
      <c r="AM153" s="84"/>
      <c r="AN153" s="84"/>
      <c r="AO153" s="84"/>
      <c r="AP153" s="84"/>
      <c r="AQ153" s="84"/>
      <c r="AR153" s="84"/>
      <c r="AS153" s="84"/>
      <c r="AT153" s="84"/>
      <c r="AU153" s="84"/>
    </row>
    <row r="154" spans="1:47">
      <c r="A154" s="265">
        <v>44179</v>
      </c>
      <c r="B154" s="278" t="s">
        <v>146</v>
      </c>
      <c r="C154" s="37">
        <v>880119078</v>
      </c>
      <c r="D154" s="23">
        <v>82562126</v>
      </c>
      <c r="E154" s="278" t="s">
        <v>139</v>
      </c>
      <c r="F154" s="278" t="s">
        <v>140</v>
      </c>
      <c r="G154" s="180" t="s">
        <v>12372</v>
      </c>
      <c r="H154" s="37"/>
      <c r="I154" s="265">
        <v>44179</v>
      </c>
      <c r="J154" s="37"/>
      <c r="K154" s="37"/>
      <c r="L154" s="278" t="s">
        <v>142</v>
      </c>
      <c r="M154" s="37">
        <v>687</v>
      </c>
      <c r="N154" s="84"/>
      <c r="O154" s="37"/>
      <c r="P154" s="37"/>
      <c r="Q154" s="37"/>
      <c r="R154" s="37"/>
      <c r="S154" s="37"/>
      <c r="T154" s="37"/>
      <c r="U154" s="37"/>
      <c r="V154" s="37"/>
      <c r="W154" s="37"/>
      <c r="X154" s="37"/>
      <c r="Y154" s="37"/>
      <c r="Z154" s="37"/>
      <c r="AA154" s="37"/>
      <c r="AB154" s="37"/>
      <c r="AC154" s="37"/>
      <c r="AD154" s="37"/>
      <c r="AE154" s="37"/>
      <c r="AF154" s="37"/>
      <c r="AG154" s="37"/>
      <c r="AH154" s="37"/>
      <c r="AI154" s="37"/>
      <c r="AJ154" s="37"/>
      <c r="AK154" s="37"/>
      <c r="AL154" s="37"/>
      <c r="AM154" s="84"/>
      <c r="AN154" s="84"/>
      <c r="AO154" s="84"/>
      <c r="AP154" s="84"/>
      <c r="AQ154" s="84"/>
      <c r="AR154" s="84"/>
      <c r="AS154" s="84"/>
      <c r="AT154" s="84"/>
      <c r="AU154" s="84"/>
    </row>
    <row r="155" spans="1:47">
      <c r="A155" s="265">
        <v>44175</v>
      </c>
      <c r="B155" s="278" t="s">
        <v>167</v>
      </c>
      <c r="C155" s="278">
        <v>880845177</v>
      </c>
      <c r="D155" s="37"/>
      <c r="E155" s="278" t="s">
        <v>139</v>
      </c>
      <c r="F155" s="278" t="s">
        <v>140</v>
      </c>
      <c r="G155" s="278" t="s">
        <v>148</v>
      </c>
      <c r="H155" s="37"/>
      <c r="I155" s="265">
        <v>44175</v>
      </c>
      <c r="J155" s="37"/>
      <c r="K155" s="37"/>
      <c r="L155" s="278" t="s">
        <v>148</v>
      </c>
      <c r="M155" s="37">
        <v>653</v>
      </c>
      <c r="N155" s="84"/>
      <c r="O155" s="37"/>
      <c r="P155" s="278" t="s">
        <v>2969</v>
      </c>
      <c r="Q155" s="37"/>
      <c r="R155" s="37"/>
      <c r="S155" s="37"/>
      <c r="T155" s="37"/>
      <c r="U155" s="37"/>
      <c r="V155" s="37"/>
      <c r="W155" s="37"/>
      <c r="X155" s="37"/>
      <c r="Y155" s="37"/>
      <c r="Z155" s="37"/>
      <c r="AA155" s="37"/>
      <c r="AB155" s="37"/>
      <c r="AC155" s="37"/>
      <c r="AD155" s="37"/>
      <c r="AE155" s="37"/>
      <c r="AF155" s="37"/>
      <c r="AG155" s="37"/>
      <c r="AH155" s="37"/>
      <c r="AI155" s="37"/>
      <c r="AJ155" s="37"/>
      <c r="AK155" s="37"/>
      <c r="AL155" s="37"/>
      <c r="AM155" s="84"/>
      <c r="AN155" s="84"/>
      <c r="AO155" s="84"/>
      <c r="AP155" s="84"/>
      <c r="AQ155" s="84"/>
      <c r="AR155" s="84"/>
      <c r="AS155" s="84"/>
      <c r="AT155" s="84"/>
      <c r="AU155" s="84"/>
    </row>
    <row r="156" spans="1:47">
      <c r="A156" s="265"/>
      <c r="B156" s="278" t="s">
        <v>167</v>
      </c>
      <c r="C156" s="37">
        <v>882041928</v>
      </c>
      <c r="D156" s="504"/>
      <c r="E156" s="278"/>
      <c r="F156" s="278" t="s">
        <v>140</v>
      </c>
      <c r="G156" s="278"/>
      <c r="H156" s="37"/>
      <c r="I156" s="265">
        <v>44194</v>
      </c>
      <c r="J156" s="37"/>
      <c r="K156" s="37"/>
      <c r="L156" s="278"/>
      <c r="M156" s="37">
        <v>650</v>
      </c>
      <c r="N156" s="84"/>
      <c r="O156" s="37"/>
      <c r="P156" s="278"/>
      <c r="Q156" s="37"/>
      <c r="R156" s="37"/>
      <c r="S156" s="37"/>
      <c r="T156" s="37"/>
      <c r="U156" s="37"/>
      <c r="V156" s="37"/>
      <c r="W156" s="37"/>
      <c r="X156" s="37"/>
      <c r="Y156" s="37"/>
      <c r="Z156" s="37"/>
      <c r="AA156" s="37"/>
      <c r="AB156" s="37"/>
      <c r="AC156" s="37"/>
      <c r="AD156" s="37"/>
      <c r="AE156" s="37"/>
      <c r="AF156" s="37"/>
      <c r="AG156" s="37"/>
      <c r="AH156" s="37"/>
      <c r="AI156" s="37"/>
      <c r="AJ156" s="37"/>
      <c r="AK156" s="37"/>
      <c r="AL156" s="37"/>
      <c r="AM156" s="84"/>
      <c r="AN156" s="84"/>
      <c r="AO156" s="84"/>
      <c r="AP156" s="84"/>
      <c r="AQ156" s="84"/>
      <c r="AR156" s="84"/>
      <c r="AS156" s="84"/>
      <c r="AT156" s="84"/>
      <c r="AU156" s="84"/>
    </row>
    <row r="157" spans="1:47">
      <c r="A157" s="265">
        <v>44193</v>
      </c>
      <c r="B157" s="278" t="s">
        <v>157</v>
      </c>
      <c r="C157" s="37">
        <v>881476449</v>
      </c>
      <c r="D157" s="504" t="s">
        <v>3012</v>
      </c>
      <c r="E157" s="278" t="s">
        <v>139</v>
      </c>
      <c r="F157" s="278" t="s">
        <v>140</v>
      </c>
      <c r="G157" s="278" t="s">
        <v>142</v>
      </c>
      <c r="H157" s="37"/>
      <c r="I157" s="265">
        <v>44193</v>
      </c>
      <c r="J157" s="37"/>
      <c r="K157" s="37"/>
      <c r="L157" s="278" t="s">
        <v>142</v>
      </c>
      <c r="M157" s="37">
        <v>632.46</v>
      </c>
      <c r="N157" s="84"/>
      <c r="O157" s="37"/>
      <c r="P157" s="278" t="s">
        <v>2908</v>
      </c>
      <c r="Q157" s="37"/>
      <c r="R157" s="37"/>
      <c r="S157" s="37"/>
      <c r="T157" s="37"/>
      <c r="U157" s="37"/>
      <c r="V157" s="37"/>
      <c r="W157" s="37"/>
      <c r="X157" s="37"/>
      <c r="Y157" s="37"/>
      <c r="Z157" s="37"/>
      <c r="AA157" s="37"/>
      <c r="AB157" s="37"/>
      <c r="AC157" s="37"/>
      <c r="AD157" s="37"/>
      <c r="AE157" s="37"/>
      <c r="AF157" s="37"/>
      <c r="AG157" s="37"/>
      <c r="AH157" s="37"/>
      <c r="AI157" s="37"/>
      <c r="AJ157" s="37"/>
      <c r="AK157" s="37"/>
      <c r="AL157" s="37"/>
      <c r="AM157" s="84"/>
      <c r="AN157" s="84"/>
      <c r="AO157" s="84"/>
      <c r="AP157" s="84"/>
      <c r="AQ157" s="84"/>
      <c r="AR157" s="84"/>
      <c r="AS157" s="84"/>
      <c r="AT157" s="84"/>
      <c r="AU157" s="84"/>
    </row>
    <row r="158" spans="1:47">
      <c r="A158" s="265">
        <v>44179</v>
      </c>
      <c r="B158" s="278" t="s">
        <v>175</v>
      </c>
      <c r="C158" s="37">
        <v>880534263</v>
      </c>
      <c r="D158" s="37"/>
      <c r="E158" s="278" t="s">
        <v>152</v>
      </c>
      <c r="F158" s="278" t="s">
        <v>140</v>
      </c>
      <c r="G158" s="278" t="s">
        <v>142</v>
      </c>
      <c r="H158" s="37"/>
      <c r="I158" s="265">
        <v>44179</v>
      </c>
      <c r="J158" s="37"/>
      <c r="K158" s="37"/>
      <c r="L158" s="278" t="s">
        <v>142</v>
      </c>
      <c r="M158" s="37">
        <v>623.32000000000005</v>
      </c>
      <c r="N158" s="84"/>
      <c r="O158" s="37"/>
      <c r="P158" s="278" t="s">
        <v>2191</v>
      </c>
      <c r="Q158" s="37"/>
      <c r="R158" s="37"/>
      <c r="S158" s="37"/>
      <c r="T158" s="37"/>
      <c r="U158" s="37"/>
      <c r="V158" s="37"/>
      <c r="W158" s="37"/>
      <c r="X158" s="37"/>
      <c r="Y158" s="37"/>
      <c r="Z158" s="37"/>
      <c r="AA158" s="37"/>
      <c r="AB158" s="37"/>
      <c r="AC158" s="37"/>
      <c r="AD158" s="37"/>
      <c r="AE158" s="37"/>
      <c r="AF158" s="37"/>
      <c r="AG158" s="37"/>
      <c r="AH158" s="37"/>
      <c r="AI158" s="37"/>
      <c r="AJ158" s="37"/>
      <c r="AK158" s="37"/>
      <c r="AL158" s="37"/>
      <c r="AM158" s="84"/>
      <c r="AN158" s="84"/>
      <c r="AO158" s="84"/>
      <c r="AP158" s="84"/>
      <c r="AQ158" s="84"/>
      <c r="AR158" s="84"/>
      <c r="AS158" s="84"/>
      <c r="AT158" s="84"/>
      <c r="AU158" s="84"/>
    </row>
    <row r="159" spans="1:47">
      <c r="A159" s="265">
        <v>44167</v>
      </c>
      <c r="B159" s="278" t="s">
        <v>175</v>
      </c>
      <c r="C159" s="37">
        <v>882799048</v>
      </c>
      <c r="D159" s="37"/>
      <c r="E159" s="278" t="s">
        <v>139</v>
      </c>
      <c r="F159" s="278" t="s">
        <v>140</v>
      </c>
      <c r="G159" s="278" t="s">
        <v>142</v>
      </c>
      <c r="H159" s="37"/>
      <c r="I159" s="265">
        <v>44167</v>
      </c>
      <c r="J159" s="37"/>
      <c r="K159" s="37"/>
      <c r="L159" s="278" t="s">
        <v>142</v>
      </c>
      <c r="M159" s="37">
        <v>616.20000000000005</v>
      </c>
      <c r="N159" s="84"/>
      <c r="O159" s="37"/>
      <c r="P159" s="278" t="s">
        <v>2883</v>
      </c>
      <c r="Q159" s="37"/>
      <c r="R159" s="37"/>
      <c r="S159" s="37"/>
      <c r="T159" s="37"/>
      <c r="U159" s="37"/>
      <c r="V159" s="37"/>
      <c r="W159" s="37"/>
      <c r="X159" s="37"/>
      <c r="Y159" s="37"/>
      <c r="Z159" s="37"/>
      <c r="AA159" s="37"/>
      <c r="AB159" s="37"/>
      <c r="AC159" s="37"/>
      <c r="AD159" s="37"/>
      <c r="AE159" s="37"/>
      <c r="AF159" s="37"/>
      <c r="AG159" s="37"/>
      <c r="AH159" s="37"/>
      <c r="AI159" s="37"/>
      <c r="AJ159" s="37"/>
      <c r="AK159" s="37"/>
      <c r="AL159" s="37"/>
      <c r="AM159" s="84"/>
      <c r="AN159" s="84"/>
      <c r="AO159" s="84"/>
      <c r="AP159" s="84"/>
      <c r="AQ159" s="84"/>
      <c r="AR159" s="84"/>
      <c r="AS159" s="84"/>
      <c r="AT159" s="84"/>
      <c r="AU159" s="84"/>
    </row>
    <row r="160" spans="1:47">
      <c r="A160" s="265">
        <v>44181</v>
      </c>
      <c r="B160" s="278" t="s">
        <v>146</v>
      </c>
      <c r="C160" s="37">
        <v>882245856</v>
      </c>
      <c r="D160" s="504" t="s">
        <v>2896</v>
      </c>
      <c r="E160" s="278" t="s">
        <v>139</v>
      </c>
      <c r="F160" s="278" t="s">
        <v>140</v>
      </c>
      <c r="G160" s="278"/>
      <c r="H160" s="37"/>
      <c r="I160" s="265">
        <v>44187</v>
      </c>
      <c r="J160" s="37"/>
      <c r="K160" s="37"/>
      <c r="L160" s="278" t="s">
        <v>200</v>
      </c>
      <c r="M160" s="37">
        <v>599</v>
      </c>
      <c r="N160" s="84"/>
      <c r="O160" s="37"/>
      <c r="P160" s="618" t="s">
        <v>2932</v>
      </c>
      <c r="Q160" s="37"/>
      <c r="R160" s="37"/>
      <c r="S160" s="37"/>
      <c r="T160" s="37"/>
      <c r="U160" s="37"/>
      <c r="V160" s="37"/>
      <c r="W160" s="37"/>
      <c r="X160" s="37"/>
      <c r="Y160" s="37"/>
      <c r="Z160" s="37"/>
      <c r="AA160" s="37"/>
      <c r="AB160" s="37"/>
      <c r="AC160" s="37"/>
      <c r="AD160" s="37"/>
      <c r="AE160" s="37"/>
      <c r="AF160" s="37"/>
      <c r="AG160" s="37"/>
      <c r="AH160" s="37"/>
      <c r="AI160" s="37"/>
      <c r="AJ160" s="37"/>
      <c r="AK160" s="37"/>
      <c r="AL160" s="37"/>
      <c r="AM160" s="84"/>
      <c r="AN160" s="84"/>
      <c r="AO160" s="84"/>
      <c r="AP160" s="84"/>
      <c r="AQ160" s="84"/>
      <c r="AR160" s="84"/>
      <c r="AS160" s="84"/>
      <c r="AT160" s="84"/>
      <c r="AU160" s="84"/>
    </row>
    <row r="161" spans="1:47">
      <c r="A161" s="265">
        <v>44188</v>
      </c>
      <c r="B161" s="278" t="s">
        <v>156</v>
      </c>
      <c r="C161" s="37">
        <v>881523837</v>
      </c>
      <c r="D161" s="37"/>
      <c r="E161" s="278" t="s">
        <v>152</v>
      </c>
      <c r="F161" s="278" t="s">
        <v>140</v>
      </c>
      <c r="G161" s="37"/>
      <c r="H161" s="37"/>
      <c r="I161" s="265">
        <v>44188</v>
      </c>
      <c r="J161" s="37"/>
      <c r="K161" s="37"/>
      <c r="L161" s="278" t="s">
        <v>142</v>
      </c>
      <c r="M161" s="37">
        <v>598</v>
      </c>
      <c r="N161" s="84"/>
      <c r="O161" s="37"/>
      <c r="P161" s="278" t="s">
        <v>3017</v>
      </c>
      <c r="Q161" s="37"/>
      <c r="R161" s="37"/>
      <c r="S161" s="37"/>
      <c r="T161" s="37"/>
      <c r="U161" s="37"/>
      <c r="V161" s="37"/>
      <c r="W161" s="37"/>
      <c r="X161" s="37"/>
      <c r="Y161" s="37"/>
      <c r="Z161" s="37"/>
      <c r="AA161" s="37"/>
      <c r="AB161" s="37"/>
      <c r="AC161" s="37"/>
      <c r="AD161" s="37"/>
      <c r="AE161" s="37"/>
      <c r="AF161" s="37"/>
      <c r="AG161" s="37"/>
      <c r="AH161" s="37"/>
      <c r="AI161" s="37"/>
      <c r="AJ161" s="37"/>
      <c r="AK161" s="37"/>
      <c r="AL161" s="37"/>
      <c r="AM161" s="84"/>
      <c r="AN161" s="84"/>
      <c r="AO161" s="84"/>
      <c r="AP161" s="84"/>
      <c r="AQ161" s="84"/>
      <c r="AR161" s="84"/>
      <c r="AS161" s="84"/>
      <c r="AT161" s="84"/>
      <c r="AU161" s="84"/>
    </row>
    <row r="162" spans="1:47">
      <c r="A162" s="645">
        <v>44174</v>
      </c>
      <c r="B162" s="278" t="s">
        <v>138</v>
      </c>
      <c r="C162" s="648">
        <v>882886640</v>
      </c>
      <c r="D162" s="262"/>
      <c r="E162" s="278" t="s">
        <v>139</v>
      </c>
      <c r="F162" s="278" t="s">
        <v>140</v>
      </c>
      <c r="G162" s="278" t="s">
        <v>139</v>
      </c>
      <c r="H162" s="262"/>
      <c r="I162" s="262"/>
      <c r="J162" s="645">
        <v>44187</v>
      </c>
      <c r="K162" s="262"/>
      <c r="L162" s="278" t="s">
        <v>246</v>
      </c>
      <c r="M162" s="262"/>
      <c r="N162" s="84"/>
      <c r="O162" s="262"/>
      <c r="P162" s="278" t="s">
        <v>3018</v>
      </c>
      <c r="Q162" s="629"/>
      <c r="R162" s="629"/>
      <c r="S162" s="629"/>
      <c r="T162" s="629"/>
      <c r="U162" s="629"/>
      <c r="V162" s="629"/>
      <c r="W162" s="629"/>
      <c r="X162" s="629"/>
      <c r="Y162" s="629"/>
      <c r="Z162" s="629"/>
      <c r="AA162" s="629"/>
      <c r="AB162" s="629"/>
      <c r="AC162" s="629"/>
      <c r="AD162" s="629"/>
      <c r="AE162" s="629"/>
      <c r="AF162" s="629"/>
      <c r="AG162" s="629"/>
      <c r="AH162" s="629"/>
      <c r="AI162" s="629"/>
      <c r="AJ162" s="629"/>
      <c r="AK162" s="629"/>
      <c r="AL162" s="629"/>
      <c r="AM162" s="84"/>
      <c r="AN162" s="84"/>
      <c r="AO162" s="84"/>
      <c r="AP162" s="84"/>
      <c r="AQ162" s="84"/>
      <c r="AR162" s="84"/>
      <c r="AS162" s="84"/>
      <c r="AT162" s="84"/>
      <c r="AU162" s="84"/>
    </row>
    <row r="163" spans="1:47">
      <c r="A163" s="265">
        <v>44193</v>
      </c>
      <c r="B163" s="278" t="s">
        <v>138</v>
      </c>
      <c r="C163" s="37">
        <v>882861977</v>
      </c>
      <c r="D163" s="37"/>
      <c r="E163" s="278" t="s">
        <v>139</v>
      </c>
      <c r="F163" s="278" t="s">
        <v>140</v>
      </c>
      <c r="G163" s="278" t="s">
        <v>3019</v>
      </c>
      <c r="H163" s="37"/>
      <c r="I163" s="265">
        <v>44193</v>
      </c>
      <c r="J163" s="37"/>
      <c r="K163" s="37"/>
      <c r="L163" s="278" t="s">
        <v>3019</v>
      </c>
      <c r="M163" s="37">
        <v>598</v>
      </c>
      <c r="N163" s="84"/>
      <c r="O163" s="37"/>
      <c r="P163" s="278" t="s">
        <v>2875</v>
      </c>
      <c r="Q163" s="37"/>
      <c r="R163" s="37"/>
      <c r="S163" s="37"/>
      <c r="T163" s="37"/>
      <c r="U163" s="37"/>
      <c r="V163" s="37"/>
      <c r="W163" s="37"/>
      <c r="X163" s="37"/>
      <c r="Y163" s="37"/>
      <c r="Z163" s="37"/>
      <c r="AA163" s="37"/>
      <c r="AB163" s="37"/>
      <c r="AC163" s="37"/>
      <c r="AD163" s="37"/>
      <c r="AE163" s="37"/>
      <c r="AF163" s="37"/>
      <c r="AG163" s="37"/>
      <c r="AH163" s="37"/>
      <c r="AI163" s="37"/>
      <c r="AJ163" s="37"/>
      <c r="AK163" s="37"/>
      <c r="AL163" s="37"/>
      <c r="AM163" s="84"/>
      <c r="AN163" s="84"/>
      <c r="AO163" s="84"/>
      <c r="AP163" s="84"/>
      <c r="AQ163" s="84"/>
      <c r="AR163" s="84"/>
      <c r="AS163" s="84"/>
      <c r="AT163" s="84"/>
      <c r="AU163" s="84"/>
    </row>
    <row r="164" spans="1:47">
      <c r="A164" s="265">
        <v>44190</v>
      </c>
      <c r="B164" s="278" t="s">
        <v>157</v>
      </c>
      <c r="C164" s="37">
        <v>882164522</v>
      </c>
      <c r="D164" s="504" t="s">
        <v>3020</v>
      </c>
      <c r="E164" s="278" t="s">
        <v>139</v>
      </c>
      <c r="F164" s="278" t="s">
        <v>140</v>
      </c>
      <c r="G164" s="278" t="s">
        <v>142</v>
      </c>
      <c r="H164" s="37"/>
      <c r="I164" s="265">
        <v>44190</v>
      </c>
      <c r="J164" s="37"/>
      <c r="K164" s="37"/>
      <c r="L164" s="278" t="s">
        <v>142</v>
      </c>
      <c r="M164" s="37">
        <f>511+55</f>
        <v>566</v>
      </c>
      <c r="N164" s="84"/>
      <c r="O164" s="37"/>
      <c r="P164" s="618" t="s">
        <v>2887</v>
      </c>
      <c r="Q164" s="37"/>
      <c r="R164" s="37"/>
      <c r="S164" s="37"/>
      <c r="T164" s="37"/>
      <c r="U164" s="37"/>
      <c r="V164" s="37"/>
      <c r="W164" s="37"/>
      <c r="X164" s="37"/>
      <c r="Y164" s="37"/>
      <c r="Z164" s="37"/>
      <c r="AA164" s="37"/>
      <c r="AB164" s="37"/>
      <c r="AC164" s="37"/>
      <c r="AD164" s="37"/>
      <c r="AE164" s="37"/>
      <c r="AF164" s="37"/>
      <c r="AG164" s="37"/>
      <c r="AH164" s="37"/>
      <c r="AI164" s="37"/>
      <c r="AJ164" s="37"/>
      <c r="AK164" s="37"/>
      <c r="AL164" s="37"/>
      <c r="AM164" s="84"/>
      <c r="AN164" s="84"/>
      <c r="AO164" s="84"/>
      <c r="AP164" s="84"/>
      <c r="AQ164" s="84"/>
      <c r="AR164" s="84"/>
      <c r="AS164" s="84"/>
      <c r="AT164" s="84"/>
      <c r="AU164" s="84"/>
    </row>
    <row r="165" spans="1:47">
      <c r="A165" s="265">
        <v>44186</v>
      </c>
      <c r="B165" s="278" t="s">
        <v>146</v>
      </c>
      <c r="C165" s="37">
        <v>881942374</v>
      </c>
      <c r="D165" s="504" t="s">
        <v>2985</v>
      </c>
      <c r="E165" s="278" t="s">
        <v>345</v>
      </c>
      <c r="F165" s="278" t="s">
        <v>140</v>
      </c>
      <c r="G165" s="278"/>
      <c r="H165" s="37"/>
      <c r="I165" s="265">
        <v>44186</v>
      </c>
      <c r="J165" s="37"/>
      <c r="K165" s="37"/>
      <c r="L165" s="278" t="s">
        <v>142</v>
      </c>
      <c r="M165" s="37">
        <v>556</v>
      </c>
      <c r="N165" s="84"/>
      <c r="O165" s="37"/>
      <c r="P165" s="618" t="s">
        <v>3021</v>
      </c>
      <c r="Q165" s="37"/>
      <c r="R165" s="37"/>
      <c r="S165" s="37"/>
      <c r="T165" s="37"/>
      <c r="U165" s="37"/>
      <c r="V165" s="37"/>
      <c r="W165" s="37"/>
      <c r="X165" s="37"/>
      <c r="Y165" s="37"/>
      <c r="Z165" s="37"/>
      <c r="AA165" s="37"/>
      <c r="AB165" s="37"/>
      <c r="AC165" s="37"/>
      <c r="AD165" s="37"/>
      <c r="AE165" s="37"/>
      <c r="AF165" s="37"/>
      <c r="AG165" s="37"/>
      <c r="AH165" s="37"/>
      <c r="AI165" s="37"/>
      <c r="AJ165" s="37"/>
      <c r="AK165" s="37"/>
      <c r="AL165" s="37"/>
      <c r="AM165" s="84"/>
      <c r="AN165" s="84"/>
      <c r="AO165" s="84"/>
      <c r="AP165" s="84"/>
      <c r="AQ165" s="84"/>
      <c r="AR165" s="84"/>
      <c r="AS165" s="84"/>
      <c r="AT165" s="84"/>
      <c r="AU165" s="84"/>
    </row>
    <row r="166" spans="1:47">
      <c r="A166" s="265">
        <v>44188</v>
      </c>
      <c r="B166" s="278" t="s">
        <v>194</v>
      </c>
      <c r="C166" s="37">
        <v>880377190</v>
      </c>
      <c r="D166" s="37">
        <v>504636613</v>
      </c>
      <c r="E166" s="278" t="s">
        <v>139</v>
      </c>
      <c r="F166" s="278" t="s">
        <v>140</v>
      </c>
      <c r="G166" s="278" t="s">
        <v>190</v>
      </c>
      <c r="H166" s="37"/>
      <c r="I166" s="265">
        <v>44188</v>
      </c>
      <c r="J166" s="37"/>
      <c r="K166" s="37"/>
      <c r="L166" s="278" t="s">
        <v>190</v>
      </c>
      <c r="M166" s="37">
        <v>552</v>
      </c>
      <c r="N166" s="84"/>
      <c r="O166" s="37"/>
      <c r="P166" s="278" t="s">
        <v>2893</v>
      </c>
      <c r="Q166" s="37"/>
      <c r="R166" s="37"/>
      <c r="S166" s="37"/>
      <c r="T166" s="37"/>
      <c r="U166" s="37"/>
      <c r="V166" s="37"/>
      <c r="W166" s="37"/>
      <c r="X166" s="37"/>
      <c r="Y166" s="37"/>
      <c r="Z166" s="37"/>
      <c r="AA166" s="37"/>
      <c r="AB166" s="37"/>
      <c r="AC166" s="37"/>
      <c r="AD166" s="37"/>
      <c r="AE166" s="37"/>
      <c r="AF166" s="37"/>
      <c r="AG166" s="37"/>
      <c r="AH166" s="37"/>
      <c r="AI166" s="37"/>
      <c r="AJ166" s="37"/>
      <c r="AK166" s="37"/>
      <c r="AL166" s="37"/>
      <c r="AM166" s="84"/>
      <c r="AN166" s="84"/>
      <c r="AO166" s="84"/>
      <c r="AP166" s="84"/>
      <c r="AQ166" s="84"/>
      <c r="AR166" s="84"/>
      <c r="AS166" s="84"/>
      <c r="AT166" s="84"/>
      <c r="AU166" s="84"/>
    </row>
    <row r="167" spans="1:47">
      <c r="A167" s="265">
        <v>44193</v>
      </c>
      <c r="B167" s="278" t="s">
        <v>154</v>
      </c>
      <c r="C167" s="37">
        <v>880370500</v>
      </c>
      <c r="D167" s="504" t="s">
        <v>3022</v>
      </c>
      <c r="E167" s="278" t="s">
        <v>152</v>
      </c>
      <c r="F167" s="278" t="s">
        <v>140</v>
      </c>
      <c r="G167" s="278" t="s">
        <v>1066</v>
      </c>
      <c r="H167" s="37"/>
      <c r="I167" s="265">
        <v>44193</v>
      </c>
      <c r="J167" s="37"/>
      <c r="K167" s="37"/>
      <c r="L167" s="278" t="s">
        <v>142</v>
      </c>
      <c r="M167" s="37">
        <v>549</v>
      </c>
      <c r="N167" s="84"/>
      <c r="O167" s="37"/>
      <c r="P167" s="278" t="s">
        <v>2191</v>
      </c>
      <c r="Q167" s="37"/>
      <c r="R167" s="37"/>
      <c r="S167" s="37"/>
      <c r="T167" s="37"/>
      <c r="U167" s="37"/>
      <c r="V167" s="37"/>
      <c r="W167" s="37"/>
      <c r="X167" s="37"/>
      <c r="Y167" s="37"/>
      <c r="Z167" s="37"/>
      <c r="AA167" s="37"/>
      <c r="AB167" s="37"/>
      <c r="AC167" s="37"/>
      <c r="AD167" s="37"/>
      <c r="AE167" s="37"/>
      <c r="AF167" s="37"/>
      <c r="AG167" s="37"/>
      <c r="AH167" s="37"/>
      <c r="AI167" s="37"/>
      <c r="AJ167" s="37"/>
      <c r="AK167" s="37"/>
      <c r="AL167" s="37"/>
      <c r="AM167" s="84"/>
      <c r="AN167" s="84"/>
      <c r="AO167" s="84"/>
      <c r="AP167" s="84"/>
      <c r="AQ167" s="84"/>
      <c r="AR167" s="84"/>
      <c r="AS167" s="84"/>
      <c r="AT167" s="84"/>
      <c r="AU167" s="84"/>
    </row>
    <row r="168" spans="1:47">
      <c r="A168" s="642">
        <v>44175</v>
      </c>
      <c r="B168" s="618" t="s">
        <v>146</v>
      </c>
      <c r="C168" s="629">
        <v>881392189</v>
      </c>
      <c r="D168" s="647" t="s">
        <v>3023</v>
      </c>
      <c r="E168" s="618" t="s">
        <v>139</v>
      </c>
      <c r="F168" s="618" t="s">
        <v>140</v>
      </c>
      <c r="G168" s="618" t="s">
        <v>287</v>
      </c>
      <c r="H168" s="629"/>
      <c r="I168" s="629"/>
      <c r="J168" s="629"/>
      <c r="K168" s="629"/>
      <c r="L168" s="629"/>
      <c r="M168" s="629"/>
      <c r="N168" s="84"/>
      <c r="O168" s="629"/>
      <c r="P168" s="618" t="s">
        <v>3024</v>
      </c>
      <c r="Q168" s="629"/>
      <c r="R168" s="629"/>
      <c r="S168" s="629"/>
      <c r="T168" s="629"/>
      <c r="U168" s="629"/>
      <c r="V168" s="629"/>
      <c r="W168" s="629"/>
      <c r="X168" s="629"/>
      <c r="Y168" s="629"/>
      <c r="Z168" s="629"/>
      <c r="AA168" s="629"/>
      <c r="AB168" s="629"/>
      <c r="AC168" s="629"/>
      <c r="AD168" s="629"/>
      <c r="AE168" s="629"/>
      <c r="AF168" s="629"/>
      <c r="AG168" s="629"/>
      <c r="AH168" s="629"/>
      <c r="AI168" s="629"/>
      <c r="AJ168" s="629"/>
      <c r="AK168" s="629"/>
      <c r="AL168" s="629"/>
      <c r="AM168" s="84"/>
      <c r="AN168" s="84"/>
      <c r="AO168" s="84"/>
      <c r="AP168" s="84"/>
      <c r="AQ168" s="84"/>
      <c r="AR168" s="84"/>
      <c r="AS168" s="84"/>
      <c r="AT168" s="84"/>
      <c r="AU168" s="84"/>
    </row>
    <row r="169" spans="1:47">
      <c r="A169" s="265">
        <v>44169</v>
      </c>
      <c r="B169" s="278" t="s">
        <v>167</v>
      </c>
      <c r="C169" s="278">
        <v>880845177</v>
      </c>
      <c r="D169" s="37"/>
      <c r="E169" s="278" t="s">
        <v>139</v>
      </c>
      <c r="F169" s="278" t="s">
        <v>140</v>
      </c>
      <c r="G169" s="278" t="s">
        <v>148</v>
      </c>
      <c r="H169" s="37"/>
      <c r="I169" s="265">
        <v>44169</v>
      </c>
      <c r="J169" s="37"/>
      <c r="K169" s="37"/>
      <c r="L169" s="278" t="s">
        <v>148</v>
      </c>
      <c r="M169" s="37">
        <v>548</v>
      </c>
      <c r="N169" s="84"/>
      <c r="O169" s="37"/>
      <c r="P169" s="278" t="s">
        <v>3025</v>
      </c>
      <c r="Q169" s="37"/>
      <c r="R169" s="37"/>
      <c r="S169" s="37"/>
      <c r="T169" s="37"/>
      <c r="U169" s="37"/>
      <c r="V169" s="37"/>
      <c r="W169" s="37"/>
      <c r="X169" s="37"/>
      <c r="Y169" s="37"/>
      <c r="Z169" s="37"/>
      <c r="AA169" s="37"/>
      <c r="AB169" s="37"/>
      <c r="AC169" s="37"/>
      <c r="AD169" s="37"/>
      <c r="AE169" s="37"/>
      <c r="AF169" s="37"/>
      <c r="AG169" s="37"/>
      <c r="AH169" s="37"/>
      <c r="AI169" s="37"/>
      <c r="AJ169" s="37"/>
      <c r="AK169" s="37"/>
      <c r="AL169" s="37"/>
      <c r="AM169" s="84"/>
      <c r="AN169" s="84"/>
      <c r="AO169" s="84"/>
      <c r="AP169" s="84"/>
      <c r="AQ169" s="84"/>
      <c r="AR169" s="84"/>
      <c r="AS169" s="84"/>
      <c r="AT169" s="84"/>
      <c r="AU169" s="84"/>
    </row>
    <row r="170" spans="1:47">
      <c r="A170" s="265">
        <v>44167</v>
      </c>
      <c r="B170" s="278" t="s">
        <v>175</v>
      </c>
      <c r="C170" s="37">
        <v>880491010</v>
      </c>
      <c r="D170" s="37"/>
      <c r="E170" s="278" t="s">
        <v>152</v>
      </c>
      <c r="F170" s="278" t="s">
        <v>140</v>
      </c>
      <c r="G170" s="278" t="s">
        <v>142</v>
      </c>
      <c r="H170" s="37"/>
      <c r="I170" s="265">
        <v>44167</v>
      </c>
      <c r="J170" s="37"/>
      <c r="K170" s="37"/>
      <c r="L170" s="278" t="s">
        <v>142</v>
      </c>
      <c r="M170" s="37">
        <v>546</v>
      </c>
      <c r="N170" s="84"/>
      <c r="O170" s="37"/>
      <c r="P170" s="618" t="s">
        <v>2883</v>
      </c>
      <c r="Q170" s="37"/>
      <c r="R170" s="37"/>
      <c r="S170" s="37"/>
      <c r="T170" s="37"/>
      <c r="U170" s="37"/>
      <c r="V170" s="37"/>
      <c r="W170" s="37"/>
      <c r="X170" s="37"/>
      <c r="Y170" s="37"/>
      <c r="Z170" s="37"/>
      <c r="AA170" s="37"/>
      <c r="AB170" s="37"/>
      <c r="AC170" s="37"/>
      <c r="AD170" s="37"/>
      <c r="AE170" s="37"/>
      <c r="AF170" s="37"/>
      <c r="AG170" s="37"/>
      <c r="AH170" s="37"/>
      <c r="AI170" s="37"/>
      <c r="AJ170" s="37"/>
      <c r="AK170" s="37"/>
      <c r="AL170" s="37"/>
      <c r="AM170" s="84"/>
      <c r="AN170" s="84"/>
      <c r="AO170" s="84"/>
      <c r="AP170" s="84"/>
      <c r="AQ170" s="84"/>
      <c r="AR170" s="84"/>
      <c r="AS170" s="84"/>
      <c r="AT170" s="84"/>
      <c r="AU170" s="84"/>
    </row>
    <row r="171" spans="1:47">
      <c r="A171" s="265">
        <v>44180</v>
      </c>
      <c r="B171" s="278" t="s">
        <v>146</v>
      </c>
      <c r="C171" s="37">
        <v>881790970</v>
      </c>
      <c r="D171" s="504" t="s">
        <v>3008</v>
      </c>
      <c r="E171" s="278" t="s">
        <v>139</v>
      </c>
      <c r="F171" s="278" t="s">
        <v>140</v>
      </c>
      <c r="G171" s="37"/>
      <c r="H171" s="37"/>
      <c r="I171" s="265">
        <v>44180</v>
      </c>
      <c r="J171" s="37"/>
      <c r="K171" s="37"/>
      <c r="L171" s="278" t="s">
        <v>163</v>
      </c>
      <c r="M171" s="37">
        <v>540</v>
      </c>
      <c r="N171" s="84"/>
      <c r="O171" s="278" t="s">
        <v>37</v>
      </c>
      <c r="P171" s="618" t="s">
        <v>3026</v>
      </c>
      <c r="Q171" s="37"/>
      <c r="R171" s="37"/>
      <c r="S171" s="37"/>
      <c r="T171" s="37"/>
      <c r="U171" s="37"/>
      <c r="V171" s="37"/>
      <c r="W171" s="37"/>
      <c r="X171" s="37"/>
      <c r="Y171" s="37"/>
      <c r="Z171" s="37"/>
      <c r="AA171" s="37"/>
      <c r="AB171" s="37"/>
      <c r="AC171" s="37"/>
      <c r="AD171" s="37"/>
      <c r="AE171" s="37"/>
      <c r="AF171" s="37"/>
      <c r="AG171" s="37"/>
      <c r="AH171" s="37"/>
      <c r="AI171" s="37"/>
      <c r="AJ171" s="37"/>
      <c r="AK171" s="37"/>
      <c r="AL171" s="37"/>
      <c r="AM171" s="84"/>
      <c r="AN171" s="84"/>
      <c r="AO171" s="84"/>
      <c r="AP171" s="84"/>
      <c r="AQ171" s="84"/>
      <c r="AR171" s="84"/>
      <c r="AS171" s="84"/>
      <c r="AT171" s="84"/>
      <c r="AU171" s="84"/>
    </row>
    <row r="172" spans="1:47">
      <c r="A172" s="265">
        <v>44174</v>
      </c>
      <c r="B172" s="278" t="s">
        <v>281</v>
      </c>
      <c r="C172" s="37">
        <v>880295093</v>
      </c>
      <c r="D172" s="37">
        <v>369017367</v>
      </c>
      <c r="E172" s="278" t="s">
        <v>139</v>
      </c>
      <c r="F172" s="278" t="s">
        <v>140</v>
      </c>
      <c r="G172" s="278" t="s">
        <v>258</v>
      </c>
      <c r="H172" s="37"/>
      <c r="I172" s="265">
        <v>44174</v>
      </c>
      <c r="J172" s="37"/>
      <c r="K172" s="37"/>
      <c r="L172" s="278" t="s">
        <v>258</v>
      </c>
      <c r="M172" s="37">
        <v>540</v>
      </c>
      <c r="N172" s="84"/>
      <c r="O172" s="37"/>
      <c r="P172" s="278" t="s">
        <v>2918</v>
      </c>
      <c r="Q172" s="37"/>
      <c r="R172" s="37"/>
      <c r="S172" s="37"/>
      <c r="T172" s="37"/>
      <c r="U172" s="37"/>
      <c r="V172" s="37"/>
      <c r="W172" s="37"/>
      <c r="X172" s="37"/>
      <c r="Y172" s="37"/>
      <c r="Z172" s="37"/>
      <c r="AA172" s="37"/>
      <c r="AB172" s="37"/>
      <c r="AC172" s="37"/>
      <c r="AD172" s="37"/>
      <c r="AE172" s="37"/>
      <c r="AF172" s="37"/>
      <c r="AG172" s="37"/>
      <c r="AH172" s="37"/>
      <c r="AI172" s="37"/>
      <c r="AJ172" s="37"/>
      <c r="AK172" s="37"/>
      <c r="AL172" s="37"/>
      <c r="AM172" s="84"/>
      <c r="AN172" s="84"/>
      <c r="AO172" s="84"/>
      <c r="AP172" s="84"/>
      <c r="AQ172" s="84"/>
      <c r="AR172" s="84"/>
      <c r="AS172" s="84"/>
      <c r="AT172" s="84"/>
      <c r="AU172" s="84"/>
    </row>
    <row r="173" spans="1:47">
      <c r="A173" s="265">
        <v>44175</v>
      </c>
      <c r="B173" s="278" t="s">
        <v>146</v>
      </c>
      <c r="C173" s="37">
        <v>880119078</v>
      </c>
      <c r="D173" s="534">
        <v>82562126</v>
      </c>
      <c r="E173" s="278" t="s">
        <v>139</v>
      </c>
      <c r="F173" s="278" t="s">
        <v>140</v>
      </c>
      <c r="G173" s="278" t="s">
        <v>287</v>
      </c>
      <c r="H173" s="37"/>
      <c r="I173" s="265">
        <v>44175</v>
      </c>
      <c r="J173" s="37"/>
      <c r="K173" s="37"/>
      <c r="L173" s="278" t="s">
        <v>287</v>
      </c>
      <c r="M173" s="37">
        <v>540</v>
      </c>
      <c r="N173" s="84"/>
      <c r="O173" s="37"/>
      <c r="P173" s="618" t="s">
        <v>2969</v>
      </c>
      <c r="Q173" s="37"/>
      <c r="R173" s="37"/>
      <c r="S173" s="37"/>
      <c r="T173" s="37"/>
      <c r="U173" s="37"/>
      <c r="V173" s="37"/>
      <c r="W173" s="37"/>
      <c r="X173" s="37"/>
      <c r="Y173" s="37"/>
      <c r="Z173" s="37"/>
      <c r="AA173" s="37"/>
      <c r="AB173" s="37"/>
      <c r="AC173" s="37"/>
      <c r="AD173" s="37"/>
      <c r="AE173" s="37"/>
      <c r="AF173" s="37"/>
      <c r="AG173" s="37"/>
      <c r="AH173" s="37"/>
      <c r="AI173" s="37"/>
      <c r="AJ173" s="37"/>
      <c r="AK173" s="37"/>
      <c r="AL173" s="37"/>
      <c r="AM173" s="84"/>
      <c r="AN173" s="84"/>
      <c r="AO173" s="84"/>
      <c r="AP173" s="84"/>
      <c r="AQ173" s="84"/>
      <c r="AR173" s="84"/>
      <c r="AS173" s="84"/>
      <c r="AT173" s="84"/>
      <c r="AU173" s="84"/>
    </row>
    <row r="174" spans="1:47">
      <c r="A174" s="265">
        <v>44187</v>
      </c>
      <c r="B174" s="278" t="s">
        <v>227</v>
      </c>
      <c r="C174" s="37">
        <v>882621525</v>
      </c>
      <c r="D174" s="510" t="s">
        <v>2964</v>
      </c>
      <c r="E174" s="278" t="s">
        <v>152</v>
      </c>
      <c r="F174" s="278" t="s">
        <v>140</v>
      </c>
      <c r="G174" s="278" t="s">
        <v>287</v>
      </c>
      <c r="H174" s="265">
        <v>44172</v>
      </c>
      <c r="I174" s="265">
        <v>44187</v>
      </c>
      <c r="J174" s="37"/>
      <c r="K174" s="37"/>
      <c r="L174" s="278" t="s">
        <v>287</v>
      </c>
      <c r="M174" s="37">
        <v>540</v>
      </c>
      <c r="N174" s="84"/>
      <c r="O174" s="37"/>
      <c r="P174" s="278" t="s">
        <v>3027</v>
      </c>
      <c r="Q174" s="37"/>
      <c r="R174" s="37"/>
      <c r="S174" s="37"/>
      <c r="T174" s="37"/>
      <c r="U174" s="37"/>
      <c r="V174" s="37"/>
      <c r="W174" s="37"/>
      <c r="X174" s="37"/>
      <c r="Y174" s="37"/>
      <c r="Z174" s="37"/>
      <c r="AA174" s="37"/>
      <c r="AB174" s="37"/>
      <c r="AC174" s="37"/>
      <c r="AD174" s="37"/>
      <c r="AE174" s="37"/>
      <c r="AF174" s="37"/>
      <c r="AG174" s="37"/>
      <c r="AH174" s="37"/>
      <c r="AI174" s="37"/>
      <c r="AJ174" s="37"/>
      <c r="AK174" s="37"/>
      <c r="AL174" s="37"/>
      <c r="AM174" s="84"/>
      <c r="AN174" s="84"/>
      <c r="AO174" s="84"/>
      <c r="AP174" s="84"/>
      <c r="AQ174" s="84"/>
      <c r="AR174" s="84"/>
      <c r="AS174" s="84"/>
      <c r="AT174" s="84"/>
      <c r="AU174" s="84"/>
    </row>
    <row r="175" spans="1:47">
      <c r="A175" s="265">
        <v>44176</v>
      </c>
      <c r="B175" s="278" t="s">
        <v>167</v>
      </c>
      <c r="C175" s="37">
        <v>880186006</v>
      </c>
      <c r="D175" s="510" t="s">
        <v>3028</v>
      </c>
      <c r="E175" s="278" t="s">
        <v>139</v>
      </c>
      <c r="F175" s="278" t="s">
        <v>140</v>
      </c>
      <c r="G175" s="278" t="s">
        <v>142</v>
      </c>
      <c r="H175" s="37"/>
      <c r="I175" s="265">
        <v>44176</v>
      </c>
      <c r="J175" s="37"/>
      <c r="K175" s="37"/>
      <c r="L175" s="278" t="s">
        <v>142</v>
      </c>
      <c r="M175" s="37">
        <v>526.5</v>
      </c>
      <c r="N175" s="84"/>
      <c r="O175" s="37"/>
      <c r="P175" s="278" t="s">
        <v>2876</v>
      </c>
      <c r="Q175" s="37"/>
      <c r="R175" s="37"/>
      <c r="S175" s="37"/>
      <c r="T175" s="37"/>
      <c r="U175" s="37"/>
      <c r="V175" s="37"/>
      <c r="W175" s="37"/>
      <c r="X175" s="37"/>
      <c r="Y175" s="37"/>
      <c r="Z175" s="37"/>
      <c r="AA175" s="37"/>
      <c r="AB175" s="37"/>
      <c r="AC175" s="37"/>
      <c r="AD175" s="37"/>
      <c r="AE175" s="37"/>
      <c r="AF175" s="37"/>
      <c r="AG175" s="37"/>
      <c r="AH175" s="37"/>
      <c r="AI175" s="37"/>
      <c r="AJ175" s="37"/>
      <c r="AK175" s="37"/>
      <c r="AL175" s="37"/>
      <c r="AM175" s="84"/>
      <c r="AN175" s="84"/>
      <c r="AO175" s="84"/>
      <c r="AP175" s="84"/>
      <c r="AQ175" s="84"/>
      <c r="AR175" s="84"/>
      <c r="AS175" s="84"/>
      <c r="AT175" s="84"/>
      <c r="AU175" s="84"/>
    </row>
    <row r="176" spans="1:47">
      <c r="A176" s="265">
        <v>44168</v>
      </c>
      <c r="B176" s="278" t="s">
        <v>154</v>
      </c>
      <c r="C176" s="37">
        <v>880222152</v>
      </c>
      <c r="D176" s="37">
        <v>3502255924</v>
      </c>
      <c r="E176" s="278" t="s">
        <v>139</v>
      </c>
      <c r="F176" s="278" t="s">
        <v>140</v>
      </c>
      <c r="G176" s="37"/>
      <c r="H176" s="37"/>
      <c r="I176" s="265">
        <v>44168</v>
      </c>
      <c r="J176" s="37"/>
      <c r="K176" s="37"/>
      <c r="L176" s="278" t="s">
        <v>3029</v>
      </c>
      <c r="M176" s="37">
        <v>500</v>
      </c>
      <c r="N176" s="84"/>
      <c r="O176" s="37"/>
      <c r="P176" s="278" t="s">
        <v>2927</v>
      </c>
      <c r="Q176" s="37"/>
      <c r="R176" s="37"/>
      <c r="S176" s="37"/>
      <c r="T176" s="37"/>
      <c r="U176" s="37"/>
      <c r="V176" s="37"/>
      <c r="W176" s="37"/>
      <c r="X176" s="37"/>
      <c r="Y176" s="37"/>
      <c r="Z176" s="37"/>
      <c r="AA176" s="37"/>
      <c r="AB176" s="37"/>
      <c r="AC176" s="37"/>
      <c r="AD176" s="37"/>
      <c r="AE176" s="37"/>
      <c r="AF176" s="37"/>
      <c r="AG176" s="37"/>
      <c r="AH176" s="37"/>
      <c r="AI176" s="37"/>
      <c r="AJ176" s="37"/>
      <c r="AK176" s="37"/>
      <c r="AL176" s="37"/>
      <c r="AM176" s="84"/>
      <c r="AN176" s="84"/>
      <c r="AO176" s="84"/>
      <c r="AP176" s="84"/>
      <c r="AQ176" s="84"/>
      <c r="AR176" s="84"/>
      <c r="AS176" s="84"/>
      <c r="AT176" s="84"/>
      <c r="AU176" s="84"/>
    </row>
    <row r="177" spans="1:47">
      <c r="A177" s="265">
        <v>44175</v>
      </c>
      <c r="B177" s="278" t="s">
        <v>227</v>
      </c>
      <c r="C177" s="37">
        <v>882037472</v>
      </c>
      <c r="D177" s="37"/>
      <c r="E177" s="278" t="s">
        <v>139</v>
      </c>
      <c r="F177" s="278" t="s">
        <v>140</v>
      </c>
      <c r="G177" s="278" t="s">
        <v>283</v>
      </c>
      <c r="H177" s="265">
        <v>44175</v>
      </c>
      <c r="I177" s="37"/>
      <c r="J177" s="37"/>
      <c r="K177" s="37"/>
      <c r="L177" s="37"/>
      <c r="M177" s="37"/>
      <c r="N177" s="84"/>
      <c r="O177" s="37"/>
      <c r="P177" s="278" t="s">
        <v>3030</v>
      </c>
      <c r="Q177" s="37"/>
      <c r="R177" s="37"/>
      <c r="S177" s="37"/>
      <c r="T177" s="37"/>
      <c r="U177" s="37"/>
      <c r="V177" s="37"/>
      <c r="W177" s="37"/>
      <c r="X177" s="37"/>
      <c r="Y177" s="37"/>
      <c r="Z177" s="37"/>
      <c r="AA177" s="37"/>
      <c r="AB177" s="37"/>
      <c r="AC177" s="37"/>
      <c r="AD177" s="37"/>
      <c r="AE177" s="37"/>
      <c r="AF177" s="37"/>
      <c r="AG177" s="37"/>
      <c r="AH177" s="37"/>
      <c r="AI177" s="37"/>
      <c r="AJ177" s="37"/>
      <c r="AK177" s="37"/>
      <c r="AL177" s="37"/>
      <c r="AM177" s="84"/>
      <c r="AN177" s="84"/>
      <c r="AO177" s="84"/>
      <c r="AP177" s="84"/>
      <c r="AQ177" s="84"/>
      <c r="AR177" s="84"/>
      <c r="AS177" s="84"/>
      <c r="AT177" s="84"/>
      <c r="AU177" s="84"/>
    </row>
    <row r="178" spans="1:47">
      <c r="A178" s="642">
        <v>44175</v>
      </c>
      <c r="B178" s="618" t="s">
        <v>3000</v>
      </c>
      <c r="C178" s="629">
        <v>882235086</v>
      </c>
      <c r="D178" s="647" t="s">
        <v>3031</v>
      </c>
      <c r="E178" s="618" t="s">
        <v>152</v>
      </c>
      <c r="F178" s="618" t="s">
        <v>140</v>
      </c>
      <c r="G178" s="618" t="s">
        <v>3032</v>
      </c>
      <c r="H178" s="629"/>
      <c r="I178" s="629"/>
      <c r="J178" s="642">
        <v>44188</v>
      </c>
      <c r="K178" s="629"/>
      <c r="L178" s="618" t="s">
        <v>142</v>
      </c>
      <c r="M178" s="629"/>
      <c r="N178" s="84"/>
      <c r="O178" s="629"/>
      <c r="P178" s="618" t="s">
        <v>3033</v>
      </c>
      <c r="Q178" s="37"/>
      <c r="R178" s="37"/>
      <c r="S178" s="37"/>
      <c r="T178" s="37"/>
      <c r="U178" s="37"/>
      <c r="V178" s="37"/>
      <c r="W178" s="37"/>
      <c r="X178" s="37"/>
      <c r="Y178" s="37"/>
      <c r="Z178" s="37"/>
      <c r="AA178" s="37"/>
      <c r="AB178" s="37"/>
      <c r="AC178" s="37"/>
      <c r="AD178" s="37"/>
      <c r="AE178" s="37"/>
      <c r="AF178" s="37"/>
      <c r="AG178" s="37"/>
      <c r="AH178" s="37"/>
      <c r="AI178" s="37"/>
      <c r="AJ178" s="37"/>
      <c r="AK178" s="37"/>
      <c r="AL178" s="37"/>
      <c r="AM178" s="84"/>
      <c r="AN178" s="84"/>
      <c r="AO178" s="84"/>
      <c r="AP178" s="84"/>
      <c r="AQ178" s="84"/>
      <c r="AR178" s="84"/>
      <c r="AS178" s="84"/>
      <c r="AT178" s="84"/>
      <c r="AU178" s="84"/>
    </row>
    <row r="179" spans="1:47">
      <c r="A179" s="265">
        <v>44186</v>
      </c>
      <c r="B179" s="278" t="s">
        <v>194</v>
      </c>
      <c r="C179" s="37">
        <v>880022557</v>
      </c>
      <c r="D179" s="37">
        <v>292373656</v>
      </c>
      <c r="E179" s="278" t="s">
        <v>152</v>
      </c>
      <c r="F179" s="278" t="s">
        <v>140</v>
      </c>
      <c r="G179" s="278" t="s">
        <v>142</v>
      </c>
      <c r="H179" s="37"/>
      <c r="I179" s="265">
        <v>44186</v>
      </c>
      <c r="J179" s="37"/>
      <c r="K179" s="37"/>
      <c r="L179" s="278" t="s">
        <v>142</v>
      </c>
      <c r="M179" s="37">
        <v>489.5</v>
      </c>
      <c r="N179" s="84"/>
      <c r="O179" s="37"/>
      <c r="P179" s="278" t="s">
        <v>3021</v>
      </c>
      <c r="Q179" s="37"/>
      <c r="R179" s="37"/>
      <c r="S179" s="37"/>
      <c r="T179" s="37"/>
      <c r="U179" s="37"/>
      <c r="V179" s="37"/>
      <c r="W179" s="37"/>
      <c r="X179" s="37"/>
      <c r="Y179" s="37"/>
      <c r="Z179" s="37"/>
      <c r="AA179" s="37"/>
      <c r="AB179" s="37"/>
      <c r="AC179" s="37"/>
      <c r="AD179" s="37"/>
      <c r="AE179" s="37"/>
      <c r="AF179" s="37"/>
      <c r="AG179" s="37"/>
      <c r="AH179" s="37"/>
      <c r="AI179" s="37"/>
      <c r="AJ179" s="37"/>
      <c r="AK179" s="37"/>
      <c r="AL179" s="37"/>
      <c r="AM179" s="84"/>
      <c r="AN179" s="84"/>
      <c r="AO179" s="84"/>
      <c r="AP179" s="84"/>
      <c r="AQ179" s="84"/>
      <c r="AR179" s="84"/>
      <c r="AS179" s="84"/>
      <c r="AT179" s="84"/>
      <c r="AU179" s="84"/>
    </row>
    <row r="180" spans="1:47">
      <c r="A180" s="265">
        <v>44190</v>
      </c>
      <c r="B180" s="278" t="s">
        <v>157</v>
      </c>
      <c r="C180" s="37">
        <v>880732464</v>
      </c>
      <c r="D180" s="534">
        <v>4660119</v>
      </c>
      <c r="E180" s="278" t="s">
        <v>139</v>
      </c>
      <c r="F180" s="278" t="s">
        <v>140</v>
      </c>
      <c r="G180" s="278" t="s">
        <v>142</v>
      </c>
      <c r="H180" s="37"/>
      <c r="I180" s="265">
        <v>44190</v>
      </c>
      <c r="J180" s="37"/>
      <c r="K180" s="37"/>
      <c r="L180" s="278" t="s">
        <v>499</v>
      </c>
      <c r="M180" s="37">
        <v>488</v>
      </c>
      <c r="N180" s="84"/>
      <c r="O180" s="37"/>
      <c r="P180" s="618" t="s">
        <v>2887</v>
      </c>
      <c r="Q180" s="37"/>
      <c r="R180" s="37"/>
      <c r="S180" s="37"/>
      <c r="T180" s="37"/>
      <c r="U180" s="37"/>
      <c r="V180" s="37"/>
      <c r="W180" s="37"/>
      <c r="X180" s="37"/>
      <c r="Y180" s="37"/>
      <c r="Z180" s="37"/>
      <c r="AA180" s="37"/>
      <c r="AB180" s="37"/>
      <c r="AC180" s="37"/>
      <c r="AD180" s="37"/>
      <c r="AE180" s="37"/>
      <c r="AF180" s="37"/>
      <c r="AG180" s="37"/>
      <c r="AH180" s="37"/>
      <c r="AI180" s="37"/>
      <c r="AJ180" s="37"/>
      <c r="AK180" s="37"/>
      <c r="AL180" s="37"/>
      <c r="AM180" s="84"/>
      <c r="AN180" s="84"/>
      <c r="AO180" s="84"/>
      <c r="AP180" s="84"/>
      <c r="AQ180" s="84"/>
      <c r="AR180" s="84"/>
      <c r="AS180" s="84"/>
      <c r="AT180" s="84"/>
      <c r="AU180" s="84"/>
    </row>
    <row r="181" spans="1:47">
      <c r="A181" s="265">
        <v>44167</v>
      </c>
      <c r="B181" s="278" t="s">
        <v>194</v>
      </c>
      <c r="C181" s="640">
        <v>881352797</v>
      </c>
      <c r="D181" s="623" t="s">
        <v>3034</v>
      </c>
      <c r="E181" s="278" t="s">
        <v>152</v>
      </c>
      <c r="F181" s="278" t="s">
        <v>140</v>
      </c>
      <c r="G181" s="278" t="s">
        <v>142</v>
      </c>
      <c r="H181" s="37"/>
      <c r="I181" s="265">
        <v>44167</v>
      </c>
      <c r="J181" s="37"/>
      <c r="K181" s="37"/>
      <c r="L181" s="278" t="s">
        <v>142</v>
      </c>
      <c r="M181" s="37">
        <v>486</v>
      </c>
      <c r="N181" s="84"/>
      <c r="O181" s="37"/>
      <c r="P181" s="618" t="s">
        <v>2883</v>
      </c>
      <c r="Q181" s="37"/>
      <c r="R181" s="37"/>
      <c r="S181" s="37"/>
      <c r="T181" s="37"/>
      <c r="U181" s="37"/>
      <c r="V181" s="37"/>
      <c r="W181" s="37"/>
      <c r="X181" s="37"/>
      <c r="Y181" s="37"/>
      <c r="Z181" s="37"/>
      <c r="AA181" s="37"/>
      <c r="AB181" s="37"/>
      <c r="AC181" s="37"/>
      <c r="AD181" s="37"/>
      <c r="AE181" s="37"/>
      <c r="AF181" s="37"/>
      <c r="AG181" s="37"/>
      <c r="AH181" s="37"/>
      <c r="AI181" s="37"/>
      <c r="AJ181" s="37"/>
      <c r="AK181" s="37"/>
      <c r="AL181" s="37"/>
      <c r="AM181" s="84"/>
      <c r="AN181" s="84"/>
      <c r="AO181" s="84"/>
      <c r="AP181" s="84"/>
      <c r="AQ181" s="84"/>
      <c r="AR181" s="84"/>
      <c r="AS181" s="84"/>
      <c r="AT181" s="84"/>
      <c r="AU181" s="84"/>
    </row>
    <row r="182" spans="1:47">
      <c r="A182" s="265">
        <v>44167</v>
      </c>
      <c r="B182" s="278" t="s">
        <v>167</v>
      </c>
      <c r="C182" s="278">
        <v>880845177</v>
      </c>
      <c r="D182" s="504" t="s">
        <v>2970</v>
      </c>
      <c r="E182" s="278" t="s">
        <v>139</v>
      </c>
      <c r="F182" s="278" t="s">
        <v>140</v>
      </c>
      <c r="G182" s="278" t="s">
        <v>148</v>
      </c>
      <c r="H182" s="37"/>
      <c r="I182" s="265">
        <v>44167</v>
      </c>
      <c r="J182" s="37"/>
      <c r="K182" s="37"/>
      <c r="L182" s="278" t="s">
        <v>148</v>
      </c>
      <c r="M182" s="37">
        <v>477</v>
      </c>
      <c r="N182" s="84"/>
      <c r="O182" s="37"/>
      <c r="P182" s="278" t="s">
        <v>3035</v>
      </c>
      <c r="Q182" s="37"/>
      <c r="R182" s="37"/>
      <c r="S182" s="37"/>
      <c r="T182" s="37"/>
      <c r="U182" s="37"/>
      <c r="V182" s="37"/>
      <c r="W182" s="37"/>
      <c r="X182" s="37"/>
      <c r="Y182" s="37"/>
      <c r="Z182" s="37"/>
      <c r="AA182" s="37"/>
      <c r="AB182" s="37"/>
      <c r="AC182" s="37"/>
      <c r="AD182" s="37"/>
      <c r="AE182" s="37"/>
      <c r="AF182" s="37"/>
      <c r="AG182" s="37"/>
      <c r="AH182" s="37"/>
      <c r="AI182" s="37"/>
      <c r="AJ182" s="37"/>
      <c r="AK182" s="37"/>
      <c r="AL182" s="37"/>
      <c r="AM182" s="84"/>
      <c r="AN182" s="84"/>
      <c r="AO182" s="84"/>
      <c r="AP182" s="84"/>
      <c r="AQ182" s="84"/>
      <c r="AR182" s="84"/>
      <c r="AS182" s="84"/>
      <c r="AT182" s="84"/>
      <c r="AU182" s="84"/>
    </row>
    <row r="183" spans="1:47">
      <c r="A183" s="265">
        <v>44167</v>
      </c>
      <c r="B183" s="278" t="s">
        <v>178</v>
      </c>
      <c r="C183" s="37">
        <v>881851165</v>
      </c>
      <c r="D183" s="37"/>
      <c r="E183" s="278" t="s">
        <v>139</v>
      </c>
      <c r="F183" s="278" t="s">
        <v>140</v>
      </c>
      <c r="G183" s="278" t="s">
        <v>168</v>
      </c>
      <c r="H183" s="37"/>
      <c r="I183" s="265">
        <v>44167</v>
      </c>
      <c r="J183" s="37"/>
      <c r="K183" s="37"/>
      <c r="L183" s="278" t="s">
        <v>168</v>
      </c>
      <c r="M183" s="37">
        <v>470</v>
      </c>
      <c r="N183" s="84"/>
      <c r="O183" s="37"/>
      <c r="P183" s="37"/>
      <c r="Q183" s="37"/>
      <c r="R183" s="37"/>
      <c r="S183" s="37"/>
      <c r="T183" s="37"/>
      <c r="U183" s="37"/>
      <c r="V183" s="37"/>
      <c r="W183" s="37"/>
      <c r="X183" s="37"/>
      <c r="Y183" s="37"/>
      <c r="Z183" s="37"/>
      <c r="AA183" s="37"/>
      <c r="AB183" s="37"/>
      <c r="AC183" s="37"/>
      <c r="AD183" s="37"/>
      <c r="AE183" s="37"/>
      <c r="AF183" s="37"/>
      <c r="AG183" s="37"/>
      <c r="AH183" s="37"/>
      <c r="AI183" s="37"/>
      <c r="AJ183" s="37"/>
      <c r="AK183" s="37"/>
      <c r="AL183" s="37"/>
      <c r="AM183" s="84"/>
      <c r="AN183" s="84"/>
      <c r="AO183" s="84"/>
      <c r="AP183" s="84"/>
      <c r="AQ183" s="84"/>
      <c r="AR183" s="84"/>
      <c r="AS183" s="84"/>
      <c r="AT183" s="84"/>
      <c r="AU183" s="84"/>
    </row>
    <row r="184" spans="1:47">
      <c r="A184" s="265">
        <v>44168</v>
      </c>
      <c r="B184" s="278" t="s">
        <v>175</v>
      </c>
      <c r="C184" s="37">
        <v>880038606</v>
      </c>
      <c r="D184" s="37"/>
      <c r="E184" s="278" t="s">
        <v>139</v>
      </c>
      <c r="F184" s="278" t="s">
        <v>2909</v>
      </c>
      <c r="G184" s="278" t="s">
        <v>168</v>
      </c>
      <c r="H184" s="37"/>
      <c r="I184" s="265">
        <v>44168</v>
      </c>
      <c r="J184" s="37"/>
      <c r="K184" s="37"/>
      <c r="L184" s="278" t="s">
        <v>3036</v>
      </c>
      <c r="M184" s="37">
        <v>470</v>
      </c>
      <c r="N184" s="84"/>
      <c r="O184" s="37"/>
      <c r="P184" s="278" t="s">
        <v>2927</v>
      </c>
      <c r="Q184" s="37"/>
      <c r="R184" s="37"/>
      <c r="S184" s="37"/>
      <c r="T184" s="37"/>
      <c r="U184" s="37"/>
      <c r="V184" s="37"/>
      <c r="W184" s="37"/>
      <c r="X184" s="37"/>
      <c r="Y184" s="37"/>
      <c r="Z184" s="37"/>
      <c r="AA184" s="37"/>
      <c r="AB184" s="37"/>
      <c r="AC184" s="37"/>
      <c r="AD184" s="37"/>
      <c r="AE184" s="37"/>
      <c r="AF184" s="37"/>
      <c r="AG184" s="37"/>
      <c r="AH184" s="37"/>
      <c r="AI184" s="37"/>
      <c r="AJ184" s="37"/>
      <c r="AK184" s="37"/>
      <c r="AL184" s="37"/>
      <c r="AM184" s="84"/>
      <c r="AN184" s="84"/>
      <c r="AO184" s="84"/>
      <c r="AP184" s="84"/>
      <c r="AQ184" s="84"/>
      <c r="AR184" s="84"/>
      <c r="AS184" s="84"/>
      <c r="AT184" s="84"/>
      <c r="AU184" s="84"/>
    </row>
    <row r="185" spans="1:47">
      <c r="A185" s="265">
        <v>44175</v>
      </c>
      <c r="B185" s="278" t="s">
        <v>146</v>
      </c>
      <c r="C185" s="37">
        <v>882813085</v>
      </c>
      <c r="D185" s="504" t="s">
        <v>3037</v>
      </c>
      <c r="E185" s="278" t="s">
        <v>152</v>
      </c>
      <c r="F185" s="278" t="s">
        <v>140</v>
      </c>
      <c r="G185" s="278" t="s">
        <v>200</v>
      </c>
      <c r="H185" s="37"/>
      <c r="I185" s="37"/>
      <c r="J185" s="37"/>
      <c r="K185" s="37"/>
      <c r="L185" s="37"/>
      <c r="M185" s="37"/>
      <c r="N185" s="84"/>
      <c r="O185" s="37"/>
      <c r="P185" s="278" t="s">
        <v>3038</v>
      </c>
      <c r="Q185" s="37"/>
      <c r="R185" s="37"/>
      <c r="S185" s="37"/>
      <c r="T185" s="37"/>
      <c r="U185" s="37"/>
      <c r="V185" s="37"/>
      <c r="W185" s="37"/>
      <c r="X185" s="37"/>
      <c r="Y185" s="37"/>
      <c r="Z185" s="37"/>
      <c r="AA185" s="37"/>
      <c r="AB185" s="37"/>
      <c r="AC185" s="37"/>
      <c r="AD185" s="37"/>
      <c r="AE185" s="37"/>
      <c r="AF185" s="37"/>
      <c r="AG185" s="37"/>
      <c r="AH185" s="37"/>
      <c r="AI185" s="37"/>
      <c r="AJ185" s="37"/>
      <c r="AK185" s="37"/>
      <c r="AL185" s="37"/>
      <c r="AM185" s="84"/>
      <c r="AN185" s="84"/>
      <c r="AO185" s="84"/>
      <c r="AP185" s="84"/>
      <c r="AQ185" s="84"/>
      <c r="AR185" s="84"/>
      <c r="AS185" s="84"/>
      <c r="AT185" s="84"/>
      <c r="AU185" s="84"/>
    </row>
    <row r="186" spans="1:47">
      <c r="A186" s="265">
        <v>44179</v>
      </c>
      <c r="B186" s="278" t="s">
        <v>146</v>
      </c>
      <c r="C186" s="37">
        <v>880558010</v>
      </c>
      <c r="D186" s="504" t="s">
        <v>2890</v>
      </c>
      <c r="E186" s="278" t="s">
        <v>139</v>
      </c>
      <c r="F186" s="278" t="s">
        <v>140</v>
      </c>
      <c r="G186" s="278" t="s">
        <v>168</v>
      </c>
      <c r="H186" s="37"/>
      <c r="I186" s="265">
        <v>44179</v>
      </c>
      <c r="J186" s="37"/>
      <c r="K186" s="37"/>
      <c r="L186" s="278" t="s">
        <v>168</v>
      </c>
      <c r="M186" s="37">
        <v>470</v>
      </c>
      <c r="N186" s="84"/>
      <c r="O186" s="37"/>
      <c r="P186" s="37"/>
      <c r="Q186" s="37"/>
      <c r="R186" s="37"/>
      <c r="S186" s="37"/>
      <c r="T186" s="37"/>
      <c r="U186" s="37"/>
      <c r="V186" s="37"/>
      <c r="W186" s="37"/>
      <c r="X186" s="37"/>
      <c r="Y186" s="37"/>
      <c r="Z186" s="37"/>
      <c r="AA186" s="37"/>
      <c r="AB186" s="37"/>
      <c r="AC186" s="37"/>
      <c r="AD186" s="37"/>
      <c r="AE186" s="37"/>
      <c r="AF186" s="37"/>
      <c r="AG186" s="37"/>
      <c r="AH186" s="37"/>
      <c r="AI186" s="37"/>
      <c r="AJ186" s="37"/>
      <c r="AK186" s="37"/>
      <c r="AL186" s="37"/>
      <c r="AM186" s="84"/>
      <c r="AN186" s="84"/>
      <c r="AO186" s="84"/>
      <c r="AP186" s="84"/>
      <c r="AQ186" s="84"/>
      <c r="AR186" s="84"/>
      <c r="AS186" s="84"/>
      <c r="AT186" s="84"/>
      <c r="AU186" s="84"/>
    </row>
    <row r="187" spans="1:47">
      <c r="A187" s="265">
        <v>44180</v>
      </c>
      <c r="B187" s="278" t="s">
        <v>157</v>
      </c>
      <c r="C187" s="37">
        <v>882238643</v>
      </c>
      <c r="D187" s="504" t="s">
        <v>3039</v>
      </c>
      <c r="E187" s="278" t="s">
        <v>139</v>
      </c>
      <c r="F187" s="278" t="s">
        <v>140</v>
      </c>
      <c r="G187" s="278" t="s">
        <v>168</v>
      </c>
      <c r="H187" s="37"/>
      <c r="I187" s="265">
        <v>44180</v>
      </c>
      <c r="J187" s="37"/>
      <c r="K187" s="37"/>
      <c r="L187" s="278" t="s">
        <v>168</v>
      </c>
      <c r="M187" s="37">
        <v>470</v>
      </c>
      <c r="N187" s="84"/>
      <c r="O187" s="37"/>
      <c r="P187" s="278" t="s">
        <v>3040</v>
      </c>
      <c r="Q187" s="37"/>
      <c r="R187" s="37"/>
      <c r="S187" s="37"/>
      <c r="T187" s="37"/>
      <c r="U187" s="37"/>
      <c r="V187" s="37"/>
      <c r="W187" s="37"/>
      <c r="X187" s="37"/>
      <c r="Y187" s="37"/>
      <c r="Z187" s="37"/>
      <c r="AA187" s="37"/>
      <c r="AB187" s="37"/>
      <c r="AC187" s="37"/>
      <c r="AD187" s="37"/>
      <c r="AE187" s="37"/>
      <c r="AF187" s="37"/>
      <c r="AG187" s="37"/>
      <c r="AH187" s="37"/>
      <c r="AI187" s="37"/>
      <c r="AJ187" s="37"/>
      <c r="AK187" s="37"/>
      <c r="AL187" s="37"/>
      <c r="AM187" s="84"/>
      <c r="AN187" s="84"/>
      <c r="AO187" s="84"/>
      <c r="AP187" s="84"/>
      <c r="AQ187" s="84"/>
      <c r="AR187" s="84"/>
      <c r="AS187" s="84"/>
      <c r="AT187" s="84"/>
      <c r="AU187" s="84"/>
    </row>
    <row r="188" spans="1:47">
      <c r="A188" s="265">
        <v>44175</v>
      </c>
      <c r="B188" s="278" t="s">
        <v>227</v>
      </c>
      <c r="C188" s="37">
        <v>881213460</v>
      </c>
      <c r="D188" s="37"/>
      <c r="E188" s="278" t="s">
        <v>139</v>
      </c>
      <c r="F188" s="278" t="s">
        <v>140</v>
      </c>
      <c r="G188" s="278" t="s">
        <v>377</v>
      </c>
      <c r="H188" s="265">
        <v>44175</v>
      </c>
      <c r="I188" s="37"/>
      <c r="J188" s="37"/>
      <c r="K188" s="37"/>
      <c r="L188" s="37"/>
      <c r="M188" s="37"/>
      <c r="N188" s="84"/>
      <c r="O188" s="37"/>
      <c r="P188" s="278" t="s">
        <v>3041</v>
      </c>
      <c r="Q188" s="37"/>
      <c r="R188" s="37"/>
      <c r="S188" s="37"/>
      <c r="T188" s="37"/>
      <c r="U188" s="37"/>
      <c r="V188" s="37"/>
      <c r="W188" s="37"/>
      <c r="X188" s="37"/>
      <c r="Y188" s="37"/>
      <c r="Z188" s="37"/>
      <c r="AA188" s="37"/>
      <c r="AB188" s="37"/>
      <c r="AC188" s="37"/>
      <c r="AD188" s="37"/>
      <c r="AE188" s="37"/>
      <c r="AF188" s="37"/>
      <c r="AG188" s="37"/>
      <c r="AH188" s="37"/>
      <c r="AI188" s="37"/>
      <c r="AJ188" s="37"/>
      <c r="AK188" s="37"/>
      <c r="AL188" s="37"/>
      <c r="AM188" s="84"/>
      <c r="AN188" s="84"/>
      <c r="AO188" s="84"/>
      <c r="AP188" s="84"/>
      <c r="AQ188" s="84"/>
      <c r="AR188" s="84"/>
      <c r="AS188" s="84"/>
      <c r="AT188" s="84"/>
      <c r="AU188" s="84"/>
    </row>
    <row r="189" spans="1:47">
      <c r="A189" s="265">
        <v>44183</v>
      </c>
      <c r="B189" s="278" t="s">
        <v>156</v>
      </c>
      <c r="C189" s="37">
        <v>881548176</v>
      </c>
      <c r="D189" s="37"/>
      <c r="E189" s="278" t="s">
        <v>139</v>
      </c>
      <c r="F189" s="278" t="s">
        <v>140</v>
      </c>
      <c r="G189" s="37"/>
      <c r="H189" s="37"/>
      <c r="I189" s="265">
        <v>44183</v>
      </c>
      <c r="J189" s="37"/>
      <c r="K189" s="37"/>
      <c r="L189" s="278" t="s">
        <v>168</v>
      </c>
      <c r="M189" s="37">
        <v>470</v>
      </c>
      <c r="N189" s="84"/>
      <c r="O189" s="37"/>
      <c r="P189" s="278" t="s">
        <v>2923</v>
      </c>
      <c r="Q189" s="37"/>
      <c r="R189" s="37"/>
      <c r="S189" s="37"/>
      <c r="T189" s="37"/>
      <c r="U189" s="37"/>
      <c r="V189" s="37"/>
      <c r="W189" s="37"/>
      <c r="X189" s="37"/>
      <c r="Y189" s="37"/>
      <c r="Z189" s="37"/>
      <c r="AA189" s="37"/>
      <c r="AB189" s="37"/>
      <c r="AC189" s="37"/>
      <c r="AD189" s="37"/>
      <c r="AE189" s="37"/>
      <c r="AF189" s="37"/>
      <c r="AG189" s="37"/>
      <c r="AH189" s="37"/>
      <c r="AI189" s="37"/>
      <c r="AJ189" s="37"/>
      <c r="AK189" s="37"/>
      <c r="AL189" s="37"/>
      <c r="AM189" s="84"/>
      <c r="AN189" s="84"/>
      <c r="AO189" s="84"/>
      <c r="AP189" s="84"/>
      <c r="AQ189" s="84"/>
      <c r="AR189" s="84"/>
      <c r="AS189" s="84"/>
      <c r="AT189" s="84"/>
      <c r="AU189" s="84"/>
    </row>
    <row r="190" spans="1:47">
      <c r="A190" s="265">
        <v>44193</v>
      </c>
      <c r="B190" s="278" t="s">
        <v>175</v>
      </c>
      <c r="C190" s="37">
        <v>881433542</v>
      </c>
      <c r="D190" s="37"/>
      <c r="E190" s="278" t="s">
        <v>2925</v>
      </c>
      <c r="F190" s="278" t="s">
        <v>140</v>
      </c>
      <c r="G190" s="278" t="s">
        <v>168</v>
      </c>
      <c r="H190" s="37"/>
      <c r="I190" s="265">
        <v>44193</v>
      </c>
      <c r="J190" s="37"/>
      <c r="K190" s="37"/>
      <c r="L190" s="278" t="s">
        <v>168</v>
      </c>
      <c r="M190" s="37">
        <v>470</v>
      </c>
      <c r="N190" s="84"/>
      <c r="O190" s="37"/>
      <c r="P190" s="278" t="s">
        <v>3042</v>
      </c>
      <c r="Q190" s="37"/>
      <c r="R190" s="37"/>
      <c r="S190" s="37"/>
      <c r="T190" s="37"/>
      <c r="U190" s="37"/>
      <c r="V190" s="37"/>
      <c r="W190" s="37"/>
      <c r="X190" s="37"/>
      <c r="Y190" s="37"/>
      <c r="Z190" s="37"/>
      <c r="AA190" s="37"/>
      <c r="AB190" s="37"/>
      <c r="AC190" s="37"/>
      <c r="AD190" s="37"/>
      <c r="AE190" s="37"/>
      <c r="AF190" s="37"/>
      <c r="AG190" s="37"/>
      <c r="AH190" s="37"/>
      <c r="AI190" s="37"/>
      <c r="AJ190" s="37"/>
      <c r="AK190" s="37"/>
      <c r="AL190" s="37"/>
      <c r="AM190" s="84"/>
      <c r="AN190" s="84"/>
      <c r="AO190" s="84"/>
      <c r="AP190" s="84"/>
      <c r="AQ190" s="84"/>
      <c r="AR190" s="84"/>
      <c r="AS190" s="84"/>
      <c r="AT190" s="84"/>
      <c r="AU190" s="84"/>
    </row>
    <row r="191" spans="1:47">
      <c r="A191" s="265">
        <v>44193</v>
      </c>
      <c r="B191" s="278" t="s">
        <v>156</v>
      </c>
      <c r="C191" s="37">
        <v>881548176</v>
      </c>
      <c r="D191" s="37"/>
      <c r="E191" s="278" t="s">
        <v>139</v>
      </c>
      <c r="F191" s="278" t="s">
        <v>140</v>
      </c>
      <c r="G191" s="37"/>
      <c r="H191" s="37"/>
      <c r="I191" s="265">
        <v>44193</v>
      </c>
      <c r="J191" s="37"/>
      <c r="K191" s="37"/>
      <c r="L191" s="278" t="s">
        <v>168</v>
      </c>
      <c r="M191" s="37">
        <v>470</v>
      </c>
      <c r="N191" s="84"/>
      <c r="O191" s="37"/>
      <c r="P191" s="278" t="s">
        <v>2929</v>
      </c>
      <c r="Q191" s="37"/>
      <c r="R191" s="37"/>
      <c r="S191" s="37"/>
      <c r="T191" s="37"/>
      <c r="U191" s="37"/>
      <c r="V191" s="37"/>
      <c r="W191" s="37"/>
      <c r="X191" s="37"/>
      <c r="Y191" s="37"/>
      <c r="Z191" s="37"/>
      <c r="AA191" s="37"/>
      <c r="AB191" s="37"/>
      <c r="AC191" s="37"/>
      <c r="AD191" s="37"/>
      <c r="AE191" s="37"/>
      <c r="AF191" s="37"/>
      <c r="AG191" s="37"/>
      <c r="AH191" s="37"/>
      <c r="AI191" s="37"/>
      <c r="AJ191" s="37"/>
      <c r="AK191" s="37"/>
      <c r="AL191" s="37"/>
      <c r="AM191" s="84"/>
      <c r="AN191" s="84"/>
      <c r="AO191" s="84"/>
      <c r="AP191" s="84"/>
      <c r="AQ191" s="84"/>
      <c r="AR191" s="84"/>
      <c r="AS191" s="84"/>
      <c r="AT191" s="84"/>
      <c r="AU191" s="84"/>
    </row>
    <row r="192" spans="1:47">
      <c r="A192" s="265">
        <v>44183</v>
      </c>
      <c r="B192" s="278" t="s">
        <v>167</v>
      </c>
      <c r="C192" s="37">
        <v>880845177</v>
      </c>
      <c r="D192" s="37"/>
      <c r="E192" s="278" t="s">
        <v>139</v>
      </c>
      <c r="F192" s="278" t="s">
        <v>140</v>
      </c>
      <c r="G192" s="278" t="s">
        <v>2971</v>
      </c>
      <c r="H192" s="37"/>
      <c r="I192" s="265">
        <v>44183</v>
      </c>
      <c r="J192" s="37"/>
      <c r="K192" s="37"/>
      <c r="L192" s="278" t="s">
        <v>2971</v>
      </c>
      <c r="M192" s="37">
        <v>457</v>
      </c>
      <c r="N192" s="84"/>
      <c r="O192" s="37"/>
      <c r="P192" s="278" t="s">
        <v>2876</v>
      </c>
      <c r="Q192" s="37"/>
      <c r="R192" s="37"/>
      <c r="S192" s="37"/>
      <c r="T192" s="37"/>
      <c r="U192" s="37"/>
      <c r="V192" s="37"/>
      <c r="W192" s="37"/>
      <c r="X192" s="37"/>
      <c r="Y192" s="37"/>
      <c r="Z192" s="37"/>
      <c r="AA192" s="37"/>
      <c r="AB192" s="37"/>
      <c r="AC192" s="37"/>
      <c r="AD192" s="37"/>
      <c r="AE192" s="37"/>
      <c r="AF192" s="37"/>
      <c r="AG192" s="37"/>
      <c r="AH192" s="37"/>
      <c r="AI192" s="37"/>
      <c r="AJ192" s="37"/>
      <c r="AK192" s="37"/>
      <c r="AL192" s="37"/>
      <c r="AM192" s="84"/>
      <c r="AN192" s="84"/>
      <c r="AO192" s="84"/>
      <c r="AP192" s="84"/>
      <c r="AQ192" s="84"/>
      <c r="AR192" s="84"/>
      <c r="AS192" s="84"/>
      <c r="AT192" s="84"/>
      <c r="AU192" s="84"/>
    </row>
    <row r="193" spans="1:47">
      <c r="A193" s="265">
        <v>44176</v>
      </c>
      <c r="B193" s="278" t="s">
        <v>138</v>
      </c>
      <c r="C193" s="37">
        <v>880002319</v>
      </c>
      <c r="D193" s="37"/>
      <c r="E193" s="278" t="s">
        <v>139</v>
      </c>
      <c r="F193" s="278" t="s">
        <v>140</v>
      </c>
      <c r="G193" s="278" t="s">
        <v>200</v>
      </c>
      <c r="H193" s="37"/>
      <c r="I193" s="37"/>
      <c r="J193" s="37"/>
      <c r="K193" s="37"/>
      <c r="L193" s="37"/>
      <c r="M193" s="37"/>
      <c r="N193" s="84"/>
      <c r="O193" s="37"/>
      <c r="P193" s="278" t="s">
        <v>3043</v>
      </c>
      <c r="Q193" s="37"/>
      <c r="R193" s="37"/>
      <c r="S193" s="37"/>
      <c r="T193" s="37"/>
      <c r="U193" s="37"/>
      <c r="V193" s="37"/>
      <c r="W193" s="37"/>
      <c r="X193" s="37"/>
      <c r="Y193" s="37"/>
      <c r="Z193" s="37"/>
      <c r="AA193" s="37"/>
      <c r="AB193" s="37"/>
      <c r="AC193" s="37"/>
      <c r="AD193" s="37"/>
      <c r="AE193" s="37"/>
      <c r="AF193" s="37"/>
      <c r="AG193" s="37"/>
      <c r="AH193" s="37"/>
      <c r="AI193" s="37"/>
      <c r="AJ193" s="37"/>
      <c r="AK193" s="37"/>
      <c r="AL193" s="37"/>
      <c r="AM193" s="84"/>
      <c r="AN193" s="84"/>
      <c r="AO193" s="84"/>
      <c r="AP193" s="84"/>
      <c r="AQ193" s="84"/>
      <c r="AR193" s="84"/>
      <c r="AS193" s="84"/>
      <c r="AT193" s="84"/>
      <c r="AU193" s="84"/>
    </row>
    <row r="194" spans="1:47">
      <c r="A194" s="265">
        <v>44167</v>
      </c>
      <c r="B194" s="278" t="s">
        <v>156</v>
      </c>
      <c r="C194" s="37">
        <v>881335474</v>
      </c>
      <c r="D194" s="37"/>
      <c r="E194" s="278" t="s">
        <v>139</v>
      </c>
      <c r="F194" s="278" t="s">
        <v>140</v>
      </c>
      <c r="G194" s="37"/>
      <c r="H194" s="37"/>
      <c r="I194" s="265">
        <v>44167</v>
      </c>
      <c r="J194" s="37"/>
      <c r="K194" s="37"/>
      <c r="L194" s="278" t="s">
        <v>621</v>
      </c>
      <c r="M194" s="37">
        <v>445.5</v>
      </c>
      <c r="N194" s="84"/>
      <c r="O194" s="37"/>
      <c r="P194" s="278" t="s">
        <v>2883</v>
      </c>
      <c r="Q194" s="37"/>
      <c r="R194" s="37"/>
      <c r="S194" s="37"/>
      <c r="T194" s="37"/>
      <c r="U194" s="37"/>
      <c r="V194" s="37"/>
      <c r="W194" s="37"/>
      <c r="X194" s="37"/>
      <c r="Y194" s="37"/>
      <c r="Z194" s="37"/>
      <c r="AA194" s="37"/>
      <c r="AB194" s="37"/>
      <c r="AC194" s="37"/>
      <c r="AD194" s="37"/>
      <c r="AE194" s="37"/>
      <c r="AF194" s="37"/>
      <c r="AG194" s="37"/>
      <c r="AH194" s="37"/>
      <c r="AI194" s="37"/>
      <c r="AJ194" s="37"/>
      <c r="AK194" s="37"/>
      <c r="AL194" s="37"/>
      <c r="AM194" s="84"/>
      <c r="AN194" s="84"/>
      <c r="AO194" s="84"/>
      <c r="AP194" s="84"/>
      <c r="AQ194" s="84"/>
      <c r="AR194" s="84"/>
      <c r="AS194" s="84"/>
      <c r="AT194" s="84"/>
      <c r="AU194" s="84"/>
    </row>
    <row r="195" spans="1:47">
      <c r="A195" s="265">
        <v>44194</v>
      </c>
      <c r="B195" s="278" t="s">
        <v>138</v>
      </c>
      <c r="C195" s="37">
        <v>881739324</v>
      </c>
      <c r="D195" s="504"/>
      <c r="E195" s="278"/>
      <c r="F195" s="278" t="s">
        <v>140</v>
      </c>
      <c r="G195" s="278"/>
      <c r="H195" s="37"/>
      <c r="I195" s="265">
        <v>44194</v>
      </c>
      <c r="J195" s="37"/>
      <c r="K195" s="37"/>
      <c r="L195" s="278"/>
      <c r="M195" s="37">
        <v>438</v>
      </c>
      <c r="N195" s="84"/>
      <c r="O195" s="37"/>
      <c r="P195" s="278" t="s">
        <v>2926</v>
      </c>
      <c r="Q195" s="37"/>
      <c r="R195" s="37"/>
      <c r="S195" s="37"/>
      <c r="T195" s="37"/>
      <c r="U195" s="37"/>
      <c r="V195" s="37"/>
      <c r="W195" s="37"/>
      <c r="X195" s="37"/>
      <c r="Y195" s="37"/>
      <c r="Z195" s="37"/>
      <c r="AA195" s="37"/>
      <c r="AB195" s="37"/>
      <c r="AC195" s="37"/>
      <c r="AD195" s="37"/>
      <c r="AE195" s="37"/>
      <c r="AF195" s="37"/>
      <c r="AG195" s="37"/>
      <c r="AH195" s="37"/>
      <c r="AI195" s="37"/>
      <c r="AJ195" s="37"/>
      <c r="AK195" s="37"/>
      <c r="AL195" s="37"/>
      <c r="AM195" s="84"/>
      <c r="AN195" s="84"/>
      <c r="AO195" s="84"/>
      <c r="AP195" s="84"/>
      <c r="AQ195" s="84"/>
      <c r="AR195" s="84"/>
      <c r="AS195" s="84"/>
      <c r="AT195" s="84"/>
      <c r="AU195" s="84"/>
    </row>
    <row r="196" spans="1:47">
      <c r="A196" s="265">
        <v>44186</v>
      </c>
      <c r="B196" s="278" t="s">
        <v>3000</v>
      </c>
      <c r="C196" s="37">
        <v>882445089</v>
      </c>
      <c r="D196" s="504" t="s">
        <v>3016</v>
      </c>
      <c r="E196" s="278" t="s">
        <v>152</v>
      </c>
      <c r="F196" s="278" t="s">
        <v>140</v>
      </c>
      <c r="G196" s="278" t="s">
        <v>142</v>
      </c>
      <c r="H196" s="37"/>
      <c r="I196" s="265">
        <v>44196</v>
      </c>
      <c r="J196" s="37"/>
      <c r="K196" s="37"/>
      <c r="L196" s="278" t="s">
        <v>142</v>
      </c>
      <c r="M196" s="37">
        <v>436.5</v>
      </c>
      <c r="N196" s="84"/>
      <c r="O196" s="37"/>
      <c r="P196" s="505" t="s">
        <v>3044</v>
      </c>
      <c r="Q196" s="37"/>
      <c r="R196" s="37"/>
      <c r="S196" s="37"/>
      <c r="T196" s="37"/>
      <c r="U196" s="37"/>
      <c r="V196" s="37"/>
      <c r="W196" s="37"/>
      <c r="X196" s="37"/>
      <c r="Y196" s="37"/>
      <c r="Z196" s="37"/>
      <c r="AA196" s="37"/>
      <c r="AB196" s="37"/>
      <c r="AC196" s="37"/>
      <c r="AD196" s="37"/>
      <c r="AE196" s="37"/>
      <c r="AF196" s="37"/>
      <c r="AG196" s="37"/>
      <c r="AH196" s="37"/>
      <c r="AI196" s="37"/>
      <c r="AJ196" s="37"/>
      <c r="AK196" s="37"/>
      <c r="AL196" s="37"/>
      <c r="AM196" s="84"/>
      <c r="AN196" s="84"/>
      <c r="AO196" s="84"/>
      <c r="AP196" s="84"/>
      <c r="AQ196" s="84"/>
      <c r="AR196" s="84"/>
      <c r="AS196" s="84"/>
      <c r="AT196" s="84"/>
      <c r="AU196" s="84"/>
    </row>
    <row r="197" spans="1:47">
      <c r="A197" s="265">
        <v>44172</v>
      </c>
      <c r="B197" s="278" t="s">
        <v>154</v>
      </c>
      <c r="C197" s="37">
        <v>880074556</v>
      </c>
      <c r="D197" s="37">
        <v>840999910</v>
      </c>
      <c r="E197" s="278" t="s">
        <v>139</v>
      </c>
      <c r="F197" s="278" t="s">
        <v>140</v>
      </c>
      <c r="G197" s="37"/>
      <c r="H197" s="37"/>
      <c r="I197" s="265">
        <v>44172</v>
      </c>
      <c r="J197" s="37"/>
      <c r="K197" s="37"/>
      <c r="L197" s="278" t="s">
        <v>3045</v>
      </c>
      <c r="M197" s="37">
        <v>421</v>
      </c>
      <c r="N197" s="84"/>
      <c r="O197" s="37"/>
      <c r="P197" s="278" t="s">
        <v>2962</v>
      </c>
      <c r="Q197" s="37"/>
      <c r="R197" s="37"/>
      <c r="S197" s="37"/>
      <c r="T197" s="37"/>
      <c r="U197" s="37"/>
      <c r="V197" s="37"/>
      <c r="W197" s="37"/>
      <c r="X197" s="37"/>
      <c r="Y197" s="37"/>
      <c r="Z197" s="37"/>
      <c r="AA197" s="37"/>
      <c r="AB197" s="37"/>
      <c r="AC197" s="37"/>
      <c r="AD197" s="37"/>
      <c r="AE197" s="37"/>
      <c r="AF197" s="37"/>
      <c r="AG197" s="37"/>
      <c r="AH197" s="37"/>
      <c r="AI197" s="37"/>
      <c r="AJ197" s="37"/>
      <c r="AK197" s="37"/>
      <c r="AL197" s="37"/>
      <c r="AM197" s="84"/>
      <c r="AN197" s="84"/>
      <c r="AO197" s="84"/>
      <c r="AP197" s="84"/>
      <c r="AQ197" s="84"/>
      <c r="AR197" s="84"/>
      <c r="AS197" s="84"/>
      <c r="AT197" s="84"/>
      <c r="AU197" s="84"/>
    </row>
    <row r="198" spans="1:47">
      <c r="A198" s="265">
        <v>44166</v>
      </c>
      <c r="B198" s="278" t="s">
        <v>157</v>
      </c>
      <c r="C198" s="37">
        <v>880385619</v>
      </c>
      <c r="D198" s="504" t="s">
        <v>3002</v>
      </c>
      <c r="E198" s="278" t="s">
        <v>139</v>
      </c>
      <c r="F198" s="278" t="s">
        <v>140</v>
      </c>
      <c r="G198" s="278" t="s">
        <v>168</v>
      </c>
      <c r="H198" s="37"/>
      <c r="I198" s="265">
        <v>44166</v>
      </c>
      <c r="J198" s="37"/>
      <c r="K198" s="37"/>
      <c r="L198" s="278" t="s">
        <v>168</v>
      </c>
      <c r="M198" s="37">
        <v>420</v>
      </c>
      <c r="N198" s="84"/>
      <c r="O198" s="37"/>
      <c r="P198" s="278" t="s">
        <v>2876</v>
      </c>
      <c r="Q198" s="37"/>
      <c r="R198" s="37"/>
      <c r="S198" s="37"/>
      <c r="T198" s="37"/>
      <c r="U198" s="37"/>
      <c r="V198" s="37"/>
      <c r="W198" s="37"/>
      <c r="X198" s="37"/>
      <c r="Y198" s="37"/>
      <c r="Z198" s="37"/>
      <c r="AA198" s="37"/>
      <c r="AB198" s="37"/>
      <c r="AC198" s="37"/>
      <c r="AD198" s="37"/>
      <c r="AE198" s="37"/>
      <c r="AF198" s="37"/>
      <c r="AG198" s="37"/>
      <c r="AH198" s="37"/>
      <c r="AI198" s="37"/>
      <c r="AJ198" s="37"/>
      <c r="AK198" s="37"/>
      <c r="AL198" s="37"/>
      <c r="AM198" s="84"/>
      <c r="AN198" s="84"/>
      <c r="AO198" s="84"/>
      <c r="AP198" s="84"/>
      <c r="AQ198" s="84"/>
      <c r="AR198" s="84"/>
      <c r="AS198" s="84"/>
      <c r="AT198" s="84"/>
      <c r="AU198" s="84"/>
    </row>
    <row r="199" spans="1:47">
      <c r="A199" s="265">
        <v>44168</v>
      </c>
      <c r="B199" s="278" t="s">
        <v>146</v>
      </c>
      <c r="C199" s="37">
        <v>881790970</v>
      </c>
      <c r="D199" s="504" t="s">
        <v>3008</v>
      </c>
      <c r="E199" s="278" t="s">
        <v>139</v>
      </c>
      <c r="F199" s="278" t="s">
        <v>140</v>
      </c>
      <c r="G199" s="37"/>
      <c r="H199" s="37"/>
      <c r="I199" s="265">
        <v>44168</v>
      </c>
      <c r="J199" s="37"/>
      <c r="K199" s="37"/>
      <c r="L199" s="278" t="s">
        <v>163</v>
      </c>
      <c r="M199" s="37">
        <v>420</v>
      </c>
      <c r="N199" s="84"/>
      <c r="O199" s="278" t="s">
        <v>37</v>
      </c>
      <c r="P199" s="618" t="s">
        <v>2927</v>
      </c>
      <c r="Q199" s="37"/>
      <c r="R199" s="37"/>
      <c r="S199" s="37"/>
      <c r="T199" s="37"/>
      <c r="U199" s="37"/>
      <c r="V199" s="37"/>
      <c r="W199" s="37"/>
      <c r="X199" s="37"/>
      <c r="Y199" s="37"/>
      <c r="Z199" s="37"/>
      <c r="AA199" s="37"/>
      <c r="AB199" s="37"/>
      <c r="AC199" s="37"/>
      <c r="AD199" s="37"/>
      <c r="AE199" s="37"/>
      <c r="AF199" s="37"/>
      <c r="AG199" s="37"/>
      <c r="AH199" s="37"/>
      <c r="AI199" s="37"/>
      <c r="AJ199" s="37"/>
      <c r="AK199" s="37"/>
      <c r="AL199" s="37"/>
      <c r="AM199" s="84"/>
      <c r="AN199" s="84"/>
      <c r="AO199" s="84"/>
      <c r="AP199" s="84"/>
      <c r="AQ199" s="84"/>
      <c r="AR199" s="84"/>
      <c r="AS199" s="84"/>
      <c r="AT199" s="84"/>
      <c r="AU199" s="84"/>
    </row>
    <row r="200" spans="1:47">
      <c r="A200" s="265">
        <v>44169</v>
      </c>
      <c r="B200" s="278" t="s">
        <v>156</v>
      </c>
      <c r="C200" s="37">
        <v>881335474</v>
      </c>
      <c r="D200" s="37"/>
      <c r="E200" s="278" t="s">
        <v>139</v>
      </c>
      <c r="F200" s="278" t="s">
        <v>140</v>
      </c>
      <c r="G200" s="37"/>
      <c r="H200" s="37"/>
      <c r="I200" s="265">
        <v>44169</v>
      </c>
      <c r="J200" s="37"/>
      <c r="K200" s="37"/>
      <c r="L200" s="278" t="s">
        <v>168</v>
      </c>
      <c r="M200" s="37">
        <v>420</v>
      </c>
      <c r="N200" s="84"/>
      <c r="O200" s="37"/>
      <c r="P200" s="278" t="s">
        <v>3025</v>
      </c>
      <c r="Q200" s="37"/>
      <c r="R200" s="37"/>
      <c r="S200" s="37"/>
      <c r="T200" s="37"/>
      <c r="U200" s="37"/>
      <c r="V200" s="37"/>
      <c r="W200" s="37"/>
      <c r="X200" s="37"/>
      <c r="Y200" s="37"/>
      <c r="Z200" s="37"/>
      <c r="AA200" s="37"/>
      <c r="AB200" s="37"/>
      <c r="AC200" s="37"/>
      <c r="AD200" s="37"/>
      <c r="AE200" s="37"/>
      <c r="AF200" s="37"/>
      <c r="AG200" s="37"/>
      <c r="AH200" s="37"/>
      <c r="AI200" s="37"/>
      <c r="AJ200" s="37"/>
      <c r="AK200" s="37"/>
      <c r="AL200" s="37"/>
      <c r="AM200" s="84"/>
      <c r="AN200" s="84"/>
      <c r="AO200" s="84"/>
      <c r="AP200" s="84"/>
      <c r="AQ200" s="84"/>
      <c r="AR200" s="84"/>
      <c r="AS200" s="84"/>
      <c r="AT200" s="84"/>
      <c r="AU200" s="84"/>
    </row>
    <row r="201" spans="1:47">
      <c r="A201" s="265">
        <v>44173</v>
      </c>
      <c r="B201" s="278" t="s">
        <v>227</v>
      </c>
      <c r="C201" s="37">
        <v>882031173</v>
      </c>
      <c r="D201" s="510" t="s">
        <v>3046</v>
      </c>
      <c r="E201" s="278" t="s">
        <v>139</v>
      </c>
      <c r="F201" s="278" t="s">
        <v>140</v>
      </c>
      <c r="G201" s="278" t="s">
        <v>168</v>
      </c>
      <c r="H201" s="265">
        <v>44173</v>
      </c>
      <c r="I201" s="265">
        <v>44173</v>
      </c>
      <c r="J201" s="37"/>
      <c r="K201" s="37"/>
      <c r="L201" s="278" t="s">
        <v>168</v>
      </c>
      <c r="M201" s="37">
        <v>420</v>
      </c>
      <c r="N201" s="84"/>
      <c r="O201" s="37"/>
      <c r="P201" s="278" t="s">
        <v>2918</v>
      </c>
      <c r="Q201" s="37"/>
      <c r="R201" s="37"/>
      <c r="S201" s="37"/>
      <c r="T201" s="37"/>
      <c r="U201" s="37"/>
      <c r="V201" s="37"/>
      <c r="W201" s="37"/>
      <c r="X201" s="37"/>
      <c r="Y201" s="37"/>
      <c r="Z201" s="37"/>
      <c r="AA201" s="37"/>
      <c r="AB201" s="37"/>
      <c r="AC201" s="37"/>
      <c r="AD201" s="37"/>
      <c r="AE201" s="37"/>
      <c r="AF201" s="37"/>
      <c r="AG201" s="37"/>
      <c r="AH201" s="37"/>
      <c r="AI201" s="37"/>
      <c r="AJ201" s="37"/>
      <c r="AK201" s="37"/>
      <c r="AL201" s="37"/>
      <c r="AM201" s="84"/>
      <c r="AN201" s="84"/>
      <c r="AO201" s="84"/>
      <c r="AP201" s="84"/>
      <c r="AQ201" s="84"/>
      <c r="AR201" s="84"/>
      <c r="AS201" s="84"/>
      <c r="AT201" s="84"/>
      <c r="AU201" s="84"/>
    </row>
    <row r="202" spans="1:47">
      <c r="A202" s="265">
        <v>44176</v>
      </c>
      <c r="B202" s="278" t="s">
        <v>227</v>
      </c>
      <c r="C202" s="37">
        <v>882621525</v>
      </c>
      <c r="D202" s="37"/>
      <c r="E202" s="37"/>
      <c r="F202" s="37"/>
      <c r="G202" s="37"/>
      <c r="H202" s="37"/>
      <c r="I202" s="37"/>
      <c r="J202" s="37"/>
      <c r="K202" s="37"/>
      <c r="L202" s="37"/>
      <c r="M202" s="37"/>
      <c r="N202" s="84"/>
      <c r="O202" s="37"/>
      <c r="P202" s="37"/>
      <c r="Q202" s="37"/>
      <c r="R202" s="37"/>
      <c r="S202" s="37"/>
      <c r="T202" s="37"/>
      <c r="U202" s="37"/>
      <c r="V202" s="37"/>
      <c r="W202" s="37"/>
      <c r="X202" s="37"/>
      <c r="Y202" s="37"/>
      <c r="Z202" s="37"/>
      <c r="AA202" s="37"/>
      <c r="AB202" s="37"/>
      <c r="AC202" s="37"/>
      <c r="AD202" s="37"/>
      <c r="AE202" s="37"/>
      <c r="AF202" s="37"/>
      <c r="AG202" s="37"/>
      <c r="AH202" s="37"/>
      <c r="AI202" s="37"/>
      <c r="AJ202" s="37"/>
      <c r="AK202" s="37"/>
      <c r="AL202" s="37"/>
      <c r="AM202" s="84"/>
      <c r="AN202" s="84"/>
      <c r="AO202" s="84"/>
      <c r="AP202" s="84"/>
      <c r="AQ202" s="84"/>
      <c r="AR202" s="84"/>
      <c r="AS202" s="84"/>
      <c r="AT202" s="84"/>
      <c r="AU202" s="84"/>
    </row>
    <row r="203" spans="1:47">
      <c r="A203" s="265">
        <v>44176</v>
      </c>
      <c r="B203" s="278" t="s">
        <v>281</v>
      </c>
      <c r="C203" s="278">
        <v>881031168</v>
      </c>
      <c r="D203" s="504" t="s">
        <v>3047</v>
      </c>
      <c r="E203" s="278" t="s">
        <v>139</v>
      </c>
      <c r="F203" s="278" t="s">
        <v>140</v>
      </c>
      <c r="G203" s="278" t="s">
        <v>168</v>
      </c>
      <c r="H203" s="37"/>
      <c r="I203" s="265">
        <v>44176</v>
      </c>
      <c r="J203" s="37"/>
      <c r="K203" s="37"/>
      <c r="L203" s="278" t="s">
        <v>168</v>
      </c>
      <c r="M203" s="37">
        <v>420</v>
      </c>
      <c r="N203" s="84"/>
      <c r="O203" s="37"/>
      <c r="P203" s="278" t="s">
        <v>2889</v>
      </c>
      <c r="Q203" s="37"/>
      <c r="R203" s="37"/>
      <c r="S203" s="37"/>
      <c r="T203" s="37"/>
      <c r="U203" s="37"/>
      <c r="V203" s="37"/>
      <c r="W203" s="37"/>
      <c r="X203" s="37"/>
      <c r="Y203" s="37"/>
      <c r="Z203" s="37"/>
      <c r="AA203" s="37"/>
      <c r="AB203" s="37"/>
      <c r="AC203" s="37"/>
      <c r="AD203" s="37"/>
      <c r="AE203" s="37"/>
      <c r="AF203" s="37"/>
      <c r="AG203" s="37"/>
      <c r="AH203" s="37"/>
      <c r="AI203" s="37"/>
      <c r="AJ203" s="37"/>
      <c r="AK203" s="37"/>
      <c r="AL203" s="37"/>
      <c r="AM203" s="84"/>
      <c r="AN203" s="84"/>
      <c r="AO203" s="84"/>
      <c r="AP203" s="84"/>
      <c r="AQ203" s="84"/>
      <c r="AR203" s="84"/>
      <c r="AS203" s="84"/>
      <c r="AT203" s="84"/>
      <c r="AU203" s="84"/>
    </row>
    <row r="204" spans="1:47">
      <c r="A204" s="265">
        <v>44179</v>
      </c>
      <c r="B204" s="278" t="s">
        <v>281</v>
      </c>
      <c r="C204" s="37">
        <v>881031168</v>
      </c>
      <c r="D204" s="504" t="s">
        <v>3047</v>
      </c>
      <c r="E204" s="278" t="s">
        <v>139</v>
      </c>
      <c r="F204" s="278" t="s">
        <v>140</v>
      </c>
      <c r="G204" s="278" t="s">
        <v>168</v>
      </c>
      <c r="H204" s="37"/>
      <c r="I204" s="265">
        <v>44179</v>
      </c>
      <c r="J204" s="37"/>
      <c r="K204" s="37"/>
      <c r="L204" s="278" t="s">
        <v>168</v>
      </c>
      <c r="M204" s="37">
        <v>420</v>
      </c>
      <c r="N204" s="84"/>
      <c r="O204" s="37"/>
      <c r="P204" s="278" t="s">
        <v>2973</v>
      </c>
      <c r="Q204" s="37"/>
      <c r="R204" s="37"/>
      <c r="S204" s="37"/>
      <c r="T204" s="37"/>
      <c r="U204" s="37"/>
      <c r="V204" s="37"/>
      <c r="W204" s="37"/>
      <c r="X204" s="37"/>
      <c r="Y204" s="37"/>
      <c r="Z204" s="37"/>
      <c r="AA204" s="37"/>
      <c r="AB204" s="37"/>
      <c r="AC204" s="37"/>
      <c r="AD204" s="37"/>
      <c r="AE204" s="37"/>
      <c r="AF204" s="37"/>
      <c r="AG204" s="37"/>
      <c r="AH204" s="37"/>
      <c r="AI204" s="37"/>
      <c r="AJ204" s="37"/>
      <c r="AK204" s="37"/>
      <c r="AL204" s="37"/>
      <c r="AM204" s="84"/>
      <c r="AN204" s="84"/>
      <c r="AO204" s="84"/>
      <c r="AP204" s="84"/>
      <c r="AQ204" s="84"/>
      <c r="AR204" s="84"/>
      <c r="AS204" s="84"/>
      <c r="AT204" s="84"/>
      <c r="AU204" s="84"/>
    </row>
    <row r="205" spans="1:47">
      <c r="A205" s="265">
        <v>44180</v>
      </c>
      <c r="B205" s="278" t="s">
        <v>157</v>
      </c>
      <c r="C205" s="37">
        <v>880385619</v>
      </c>
      <c r="D205" s="504" t="s">
        <v>3002</v>
      </c>
      <c r="E205" s="278" t="s">
        <v>139</v>
      </c>
      <c r="F205" s="278" t="s">
        <v>140</v>
      </c>
      <c r="G205" s="278" t="s">
        <v>168</v>
      </c>
      <c r="H205" s="37"/>
      <c r="I205" s="265">
        <v>44180</v>
      </c>
      <c r="J205" s="37"/>
      <c r="K205" s="37"/>
      <c r="L205" s="278" t="s">
        <v>168</v>
      </c>
      <c r="M205" s="37">
        <v>420</v>
      </c>
      <c r="N205" s="84"/>
      <c r="O205" s="37"/>
      <c r="P205" s="278" t="s">
        <v>2876</v>
      </c>
      <c r="Q205" s="37"/>
      <c r="R205" s="37"/>
      <c r="S205" s="37"/>
      <c r="T205" s="37"/>
      <c r="U205" s="37"/>
      <c r="V205" s="37"/>
      <c r="W205" s="37"/>
      <c r="X205" s="37"/>
      <c r="Y205" s="37"/>
      <c r="Z205" s="37"/>
      <c r="AA205" s="37"/>
      <c r="AB205" s="37"/>
      <c r="AC205" s="37"/>
      <c r="AD205" s="37"/>
      <c r="AE205" s="37"/>
      <c r="AF205" s="37"/>
      <c r="AG205" s="37"/>
      <c r="AH205" s="37"/>
      <c r="AI205" s="37"/>
      <c r="AJ205" s="37"/>
      <c r="AK205" s="37"/>
      <c r="AL205" s="37"/>
      <c r="AM205" s="84"/>
      <c r="AN205" s="84"/>
      <c r="AO205" s="84"/>
      <c r="AP205" s="84"/>
      <c r="AQ205" s="84"/>
      <c r="AR205" s="84"/>
      <c r="AS205" s="84"/>
      <c r="AT205" s="84"/>
      <c r="AU205" s="84"/>
    </row>
    <row r="206" spans="1:47">
      <c r="A206" s="265">
        <v>44176</v>
      </c>
      <c r="B206" s="278" t="s">
        <v>146</v>
      </c>
      <c r="C206" s="37">
        <v>881942374</v>
      </c>
      <c r="D206" s="504" t="s">
        <v>2985</v>
      </c>
      <c r="E206" s="278" t="s">
        <v>345</v>
      </c>
      <c r="F206" s="278" t="s">
        <v>140</v>
      </c>
      <c r="G206" s="278" t="s">
        <v>142</v>
      </c>
      <c r="H206" s="37"/>
      <c r="I206" s="265">
        <v>44179</v>
      </c>
      <c r="J206" s="37"/>
      <c r="K206" s="37"/>
      <c r="L206" s="278" t="s">
        <v>142</v>
      </c>
      <c r="M206" s="37">
        <v>417</v>
      </c>
      <c r="N206" s="84"/>
      <c r="O206" s="37"/>
      <c r="P206" s="278"/>
      <c r="Q206" s="37"/>
      <c r="R206" s="37"/>
      <c r="S206" s="37"/>
      <c r="T206" s="37"/>
      <c r="U206" s="37"/>
      <c r="V206" s="37"/>
      <c r="W206" s="37"/>
      <c r="X206" s="37"/>
      <c r="Y206" s="37"/>
      <c r="Z206" s="37"/>
      <c r="AA206" s="37"/>
      <c r="AB206" s="37"/>
      <c r="AC206" s="37"/>
      <c r="AD206" s="37"/>
      <c r="AE206" s="37"/>
      <c r="AF206" s="37"/>
      <c r="AG206" s="37"/>
      <c r="AH206" s="37"/>
      <c r="AI206" s="37"/>
      <c r="AJ206" s="37"/>
      <c r="AK206" s="37"/>
      <c r="AL206" s="37"/>
      <c r="AM206" s="84"/>
      <c r="AN206" s="84"/>
      <c r="AO206" s="84"/>
      <c r="AP206" s="84"/>
      <c r="AQ206" s="84"/>
      <c r="AR206" s="84"/>
      <c r="AS206" s="84"/>
      <c r="AT206" s="84"/>
      <c r="AU206" s="84"/>
    </row>
    <row r="207" spans="1:47">
      <c r="A207" s="505">
        <v>44176</v>
      </c>
      <c r="B207" s="278" t="s">
        <v>227</v>
      </c>
      <c r="C207" s="37">
        <v>881560281</v>
      </c>
      <c r="D207" s="534">
        <v>743869423</v>
      </c>
      <c r="E207" s="278" t="s">
        <v>139</v>
      </c>
      <c r="F207" s="278" t="s">
        <v>140</v>
      </c>
      <c r="G207" s="278" t="s">
        <v>2263</v>
      </c>
      <c r="H207" s="265">
        <v>44168</v>
      </c>
      <c r="I207" s="505">
        <v>44176</v>
      </c>
      <c r="J207" s="37"/>
      <c r="K207" s="37"/>
      <c r="L207" s="278" t="s">
        <v>2263</v>
      </c>
      <c r="M207" s="37">
        <v>400</v>
      </c>
      <c r="N207" s="84"/>
      <c r="O207" s="37"/>
      <c r="P207" s="278" t="s">
        <v>2889</v>
      </c>
      <c r="Q207" s="37"/>
      <c r="R207" s="265">
        <v>44172</v>
      </c>
      <c r="S207" s="37">
        <v>288</v>
      </c>
      <c r="T207" s="37"/>
      <c r="U207" s="37"/>
      <c r="V207" s="37"/>
      <c r="W207" s="37"/>
      <c r="X207" s="37"/>
      <c r="Y207" s="37"/>
      <c r="Z207" s="37"/>
      <c r="AA207" s="37"/>
      <c r="AB207" s="37"/>
      <c r="AC207" s="37"/>
      <c r="AD207" s="37"/>
      <c r="AE207" s="37"/>
      <c r="AF207" s="37"/>
      <c r="AG207" s="37"/>
      <c r="AH207" s="37"/>
      <c r="AI207" s="37"/>
      <c r="AJ207" s="37"/>
      <c r="AK207" s="37"/>
      <c r="AL207" s="37"/>
      <c r="AM207" s="84"/>
      <c r="AN207" s="84"/>
      <c r="AO207" s="84"/>
      <c r="AP207" s="84"/>
      <c r="AQ207" s="84"/>
      <c r="AR207" s="84"/>
      <c r="AS207" s="84"/>
      <c r="AT207" s="84"/>
      <c r="AU207" s="84"/>
    </row>
    <row r="208" spans="1:47">
      <c r="A208" s="265"/>
      <c r="B208" s="278" t="s">
        <v>157</v>
      </c>
      <c r="C208" s="37">
        <v>882168443</v>
      </c>
      <c r="D208" s="504"/>
      <c r="E208" s="278"/>
      <c r="F208" s="278" t="s">
        <v>140</v>
      </c>
      <c r="G208" s="278"/>
      <c r="H208" s="37"/>
      <c r="I208" s="265">
        <v>44194</v>
      </c>
      <c r="J208" s="37"/>
      <c r="K208" s="37"/>
      <c r="L208" s="278"/>
      <c r="M208" s="37">
        <v>399</v>
      </c>
      <c r="N208" s="84"/>
      <c r="O208" s="37"/>
      <c r="P208" s="278"/>
      <c r="Q208" s="37"/>
      <c r="R208" s="37"/>
      <c r="S208" s="37"/>
      <c r="T208" s="37"/>
      <c r="U208" s="37"/>
      <c r="V208" s="37"/>
      <c r="W208" s="37"/>
      <c r="X208" s="37"/>
      <c r="Y208" s="37"/>
      <c r="Z208" s="37"/>
      <c r="AA208" s="37"/>
      <c r="AB208" s="37"/>
      <c r="AC208" s="37"/>
      <c r="AD208" s="37"/>
      <c r="AE208" s="37"/>
      <c r="AF208" s="37"/>
      <c r="AG208" s="37"/>
      <c r="AH208" s="37"/>
      <c r="AI208" s="37"/>
      <c r="AJ208" s="37"/>
      <c r="AK208" s="37"/>
      <c r="AL208" s="37"/>
      <c r="AM208" s="84"/>
      <c r="AN208" s="84"/>
      <c r="AO208" s="84"/>
      <c r="AP208" s="84"/>
      <c r="AQ208" s="84"/>
      <c r="AR208" s="84"/>
      <c r="AS208" s="84"/>
      <c r="AT208" s="84"/>
      <c r="AU208" s="84"/>
    </row>
    <row r="209" spans="1:47">
      <c r="A209" s="265">
        <v>44172</v>
      </c>
      <c r="B209" s="278" t="s">
        <v>138</v>
      </c>
      <c r="C209" s="37">
        <v>881688890</v>
      </c>
      <c r="D209" s="37"/>
      <c r="E209" s="278" t="s">
        <v>139</v>
      </c>
      <c r="F209" s="278" t="s">
        <v>140</v>
      </c>
      <c r="G209" s="278" t="s">
        <v>142</v>
      </c>
      <c r="H209" s="37"/>
      <c r="I209" s="505">
        <v>44172</v>
      </c>
      <c r="J209" s="37"/>
      <c r="K209" s="37"/>
      <c r="L209" s="278" t="s">
        <v>142</v>
      </c>
      <c r="M209" s="37">
        <v>395</v>
      </c>
      <c r="N209" s="84"/>
      <c r="O209" s="37"/>
      <c r="P209" s="278" t="s">
        <v>3048</v>
      </c>
      <c r="Q209" s="37"/>
      <c r="R209" s="37"/>
      <c r="S209" s="37"/>
      <c r="T209" s="37"/>
      <c r="U209" s="37"/>
      <c r="V209" s="37"/>
      <c r="W209" s="37"/>
      <c r="X209" s="37"/>
      <c r="Y209" s="37"/>
      <c r="Z209" s="37"/>
      <c r="AA209" s="37"/>
      <c r="AB209" s="37"/>
      <c r="AC209" s="37"/>
      <c r="AD209" s="37"/>
      <c r="AE209" s="37"/>
      <c r="AF209" s="37"/>
      <c r="AG209" s="37"/>
      <c r="AH209" s="37"/>
      <c r="AI209" s="37"/>
      <c r="AJ209" s="37"/>
      <c r="AK209" s="37"/>
      <c r="AL209" s="37"/>
      <c r="AM209" s="84"/>
      <c r="AN209" s="84"/>
      <c r="AO209" s="84"/>
      <c r="AP209" s="84"/>
      <c r="AQ209" s="84"/>
      <c r="AR209" s="84"/>
      <c r="AS209" s="84"/>
      <c r="AT209" s="84"/>
      <c r="AU209" s="84"/>
    </row>
    <row r="210" spans="1:47">
      <c r="A210" s="265">
        <v>44187</v>
      </c>
      <c r="B210" s="278" t="s">
        <v>281</v>
      </c>
      <c r="C210" s="37">
        <v>880044664</v>
      </c>
      <c r="D210" s="37">
        <v>568759574</v>
      </c>
      <c r="E210" s="278" t="s">
        <v>152</v>
      </c>
      <c r="F210" s="278" t="s">
        <v>140</v>
      </c>
      <c r="G210" s="278" t="s">
        <v>142</v>
      </c>
      <c r="H210" s="37"/>
      <c r="I210" s="265">
        <v>44187</v>
      </c>
      <c r="J210" s="37"/>
      <c r="K210" s="37"/>
      <c r="L210" s="278" t="s">
        <v>142</v>
      </c>
      <c r="M210" s="37">
        <v>380.5</v>
      </c>
      <c r="N210" s="84"/>
      <c r="O210" s="37"/>
      <c r="P210" s="278" t="s">
        <v>2932</v>
      </c>
      <c r="Q210" s="37"/>
      <c r="R210" s="37"/>
      <c r="S210" s="37"/>
      <c r="T210" s="37"/>
      <c r="U210" s="37"/>
      <c r="V210" s="37"/>
      <c r="W210" s="37"/>
      <c r="X210" s="37"/>
      <c r="Y210" s="37"/>
      <c r="Z210" s="37"/>
      <c r="AA210" s="37"/>
      <c r="AB210" s="37"/>
      <c r="AC210" s="37"/>
      <c r="AD210" s="37"/>
      <c r="AE210" s="37"/>
      <c r="AF210" s="37"/>
      <c r="AG210" s="37"/>
      <c r="AH210" s="37"/>
      <c r="AI210" s="37"/>
      <c r="AJ210" s="37"/>
      <c r="AK210" s="37"/>
      <c r="AL210" s="37"/>
      <c r="AM210" s="84"/>
      <c r="AN210" s="84"/>
      <c r="AO210" s="84"/>
      <c r="AP210" s="84"/>
      <c r="AQ210" s="84"/>
      <c r="AR210" s="84"/>
      <c r="AS210" s="84"/>
      <c r="AT210" s="84"/>
      <c r="AU210" s="84"/>
    </row>
    <row r="211" spans="1:47">
      <c r="A211" s="265">
        <v>44182</v>
      </c>
      <c r="B211" s="278" t="s">
        <v>281</v>
      </c>
      <c r="C211" s="37">
        <v>880419545</v>
      </c>
      <c r="D211" s="37"/>
      <c r="E211" s="278" t="s">
        <v>152</v>
      </c>
      <c r="F211" s="278" t="s">
        <v>140</v>
      </c>
      <c r="G211" s="278" t="s">
        <v>142</v>
      </c>
      <c r="H211" s="37"/>
      <c r="I211" s="265">
        <v>44182</v>
      </c>
      <c r="J211" s="37"/>
      <c r="K211" s="37"/>
      <c r="L211" s="278" t="s">
        <v>142</v>
      </c>
      <c r="M211" s="37">
        <v>373.5</v>
      </c>
      <c r="N211" s="84"/>
      <c r="O211" s="37"/>
      <c r="P211" s="278" t="s">
        <v>2191</v>
      </c>
      <c r="Q211" s="37"/>
      <c r="R211" s="37"/>
      <c r="S211" s="37"/>
      <c r="T211" s="37"/>
      <c r="U211" s="37"/>
      <c r="V211" s="37"/>
      <c r="W211" s="37"/>
      <c r="X211" s="37"/>
      <c r="Y211" s="37"/>
      <c r="Z211" s="37"/>
      <c r="AA211" s="37"/>
      <c r="AB211" s="37"/>
      <c r="AC211" s="37"/>
      <c r="AD211" s="37"/>
      <c r="AE211" s="37"/>
      <c r="AF211" s="37"/>
      <c r="AG211" s="37"/>
      <c r="AH211" s="37"/>
      <c r="AI211" s="37"/>
      <c r="AJ211" s="37"/>
      <c r="AK211" s="37"/>
      <c r="AL211" s="37"/>
      <c r="AM211" s="84"/>
      <c r="AN211" s="84"/>
      <c r="AO211" s="84"/>
      <c r="AP211" s="84"/>
      <c r="AQ211" s="84"/>
      <c r="AR211" s="84"/>
      <c r="AS211" s="84"/>
      <c r="AT211" s="84"/>
      <c r="AU211" s="84"/>
    </row>
    <row r="212" spans="1:47">
      <c r="A212" s="265">
        <v>44194</v>
      </c>
      <c r="B212" s="278" t="s">
        <v>194</v>
      </c>
      <c r="C212" s="37">
        <v>883249104</v>
      </c>
      <c r="D212" s="504" t="s">
        <v>3049</v>
      </c>
      <c r="E212" s="278" t="s">
        <v>152</v>
      </c>
      <c r="F212" s="278" t="s">
        <v>140</v>
      </c>
      <c r="G212" s="278" t="s">
        <v>142</v>
      </c>
      <c r="H212" s="37"/>
      <c r="I212" s="265">
        <v>44194</v>
      </c>
      <c r="J212" s="37"/>
      <c r="K212" s="37"/>
      <c r="L212" s="278" t="s">
        <v>142</v>
      </c>
      <c r="M212" s="37">
        <v>361</v>
      </c>
      <c r="N212" s="84"/>
      <c r="O212" s="37"/>
      <c r="P212" s="278" t="s">
        <v>2926</v>
      </c>
      <c r="Q212" s="37"/>
      <c r="R212" s="37"/>
      <c r="S212" s="37"/>
      <c r="T212" s="37"/>
      <c r="U212" s="37"/>
      <c r="V212" s="37"/>
      <c r="W212" s="37"/>
      <c r="X212" s="37"/>
      <c r="Y212" s="37"/>
      <c r="Z212" s="37"/>
      <c r="AA212" s="37"/>
      <c r="AB212" s="37"/>
      <c r="AC212" s="37"/>
      <c r="AD212" s="37"/>
      <c r="AE212" s="37"/>
      <c r="AF212" s="37"/>
      <c r="AG212" s="37"/>
      <c r="AH212" s="37"/>
      <c r="AI212" s="37"/>
      <c r="AJ212" s="37"/>
      <c r="AK212" s="37"/>
      <c r="AL212" s="37"/>
      <c r="AM212" s="84"/>
      <c r="AN212" s="84"/>
      <c r="AO212" s="84"/>
      <c r="AP212" s="84"/>
      <c r="AQ212" s="84"/>
      <c r="AR212" s="84"/>
      <c r="AS212" s="84"/>
      <c r="AT212" s="84"/>
      <c r="AU212" s="84"/>
    </row>
    <row r="213" spans="1:47">
      <c r="A213" s="265">
        <v>44183</v>
      </c>
      <c r="B213" s="278" t="s">
        <v>227</v>
      </c>
      <c r="C213" s="510">
        <v>882058087</v>
      </c>
      <c r="D213" s="510" t="s">
        <v>3050</v>
      </c>
      <c r="E213" s="278" t="s">
        <v>139</v>
      </c>
      <c r="F213" s="278" t="s">
        <v>140</v>
      </c>
      <c r="G213" s="278" t="s">
        <v>168</v>
      </c>
      <c r="H213" s="265">
        <v>44168</v>
      </c>
      <c r="I213" s="265">
        <v>44183</v>
      </c>
      <c r="J213" s="37"/>
      <c r="K213" s="37"/>
      <c r="L213" s="278" t="s">
        <v>168</v>
      </c>
      <c r="M213" s="37">
        <v>360</v>
      </c>
      <c r="N213" s="84"/>
      <c r="O213" s="37"/>
      <c r="P213" s="265">
        <v>44183</v>
      </c>
      <c r="Q213" s="37"/>
      <c r="R213" s="37"/>
      <c r="S213" s="37"/>
      <c r="T213" s="37"/>
      <c r="U213" s="37"/>
      <c r="V213" s="37"/>
      <c r="W213" s="37"/>
      <c r="X213" s="37"/>
      <c r="Y213" s="37"/>
      <c r="Z213" s="37"/>
      <c r="AA213" s="37"/>
      <c r="AB213" s="37"/>
      <c r="AC213" s="37"/>
      <c r="AD213" s="37"/>
      <c r="AE213" s="37"/>
      <c r="AF213" s="37"/>
      <c r="AG213" s="37"/>
      <c r="AH213" s="37"/>
      <c r="AI213" s="37"/>
      <c r="AJ213" s="37"/>
      <c r="AK213" s="37"/>
      <c r="AL213" s="37"/>
      <c r="AM213" s="84"/>
      <c r="AN213" s="84"/>
      <c r="AO213" s="84"/>
      <c r="AP213" s="84"/>
      <c r="AQ213" s="84"/>
      <c r="AR213" s="84"/>
      <c r="AS213" s="84"/>
      <c r="AT213" s="84"/>
      <c r="AU213" s="84"/>
    </row>
    <row r="214" spans="1:47">
      <c r="A214" s="265">
        <v>44188</v>
      </c>
      <c r="B214" s="278" t="s">
        <v>281</v>
      </c>
      <c r="C214" s="37">
        <v>882419745</v>
      </c>
      <c r="D214" s="504" t="s">
        <v>3051</v>
      </c>
      <c r="E214" s="278" t="s">
        <v>139</v>
      </c>
      <c r="F214" s="278" t="s">
        <v>140</v>
      </c>
      <c r="G214" s="278" t="s">
        <v>258</v>
      </c>
      <c r="H214" s="265">
        <v>44187</v>
      </c>
      <c r="I214" s="265">
        <v>44188</v>
      </c>
      <c r="J214" s="37"/>
      <c r="K214" s="37"/>
      <c r="L214" s="278" t="s">
        <v>258</v>
      </c>
      <c r="M214" s="37">
        <v>360</v>
      </c>
      <c r="N214" s="84"/>
      <c r="O214" s="37"/>
      <c r="P214" s="278" t="s">
        <v>2893</v>
      </c>
      <c r="Q214" s="37"/>
      <c r="R214" s="37"/>
      <c r="S214" s="37"/>
      <c r="T214" s="37"/>
      <c r="U214" s="37"/>
      <c r="V214" s="37"/>
      <c r="W214" s="37"/>
      <c r="X214" s="37"/>
      <c r="Y214" s="37"/>
      <c r="Z214" s="37"/>
      <c r="AA214" s="37"/>
      <c r="AB214" s="37"/>
      <c r="AC214" s="37"/>
      <c r="AD214" s="37"/>
      <c r="AE214" s="37"/>
      <c r="AF214" s="37"/>
      <c r="AG214" s="37"/>
      <c r="AH214" s="37"/>
      <c r="AI214" s="37"/>
      <c r="AJ214" s="37"/>
      <c r="AK214" s="37"/>
      <c r="AL214" s="37"/>
      <c r="AM214" s="84"/>
      <c r="AN214" s="84"/>
      <c r="AO214" s="84"/>
      <c r="AP214" s="84"/>
      <c r="AQ214" s="84"/>
      <c r="AR214" s="84"/>
      <c r="AS214" s="84"/>
      <c r="AT214" s="84"/>
      <c r="AU214" s="84"/>
    </row>
    <row r="215" spans="1:47">
      <c r="A215" s="265"/>
      <c r="B215" s="278" t="s">
        <v>227</v>
      </c>
      <c r="C215" s="37">
        <v>882058087</v>
      </c>
      <c r="D215" s="504"/>
      <c r="E215" s="278"/>
      <c r="F215" s="278" t="s">
        <v>140</v>
      </c>
      <c r="G215" s="278"/>
      <c r="H215" s="37"/>
      <c r="I215" s="265">
        <v>44194</v>
      </c>
      <c r="J215" s="37"/>
      <c r="K215" s="37"/>
      <c r="L215" s="278"/>
      <c r="M215" s="37">
        <v>360</v>
      </c>
      <c r="N215" s="84"/>
      <c r="O215" s="37"/>
      <c r="P215" s="278"/>
      <c r="Q215" s="37"/>
      <c r="R215" s="37"/>
      <c r="S215" s="37"/>
      <c r="T215" s="37"/>
      <c r="U215" s="37"/>
      <c r="V215" s="37"/>
      <c r="W215" s="37"/>
      <c r="X215" s="37"/>
      <c r="Y215" s="37"/>
      <c r="Z215" s="37"/>
      <c r="AA215" s="37"/>
      <c r="AB215" s="37"/>
      <c r="AC215" s="37"/>
      <c r="AD215" s="37"/>
      <c r="AE215" s="37"/>
      <c r="AF215" s="37"/>
      <c r="AG215" s="37"/>
      <c r="AH215" s="37"/>
      <c r="AI215" s="37"/>
      <c r="AJ215" s="37"/>
      <c r="AK215" s="37"/>
      <c r="AL215" s="37"/>
      <c r="AM215" s="84"/>
      <c r="AN215" s="84"/>
      <c r="AO215" s="84"/>
      <c r="AP215" s="84"/>
      <c r="AQ215" s="84"/>
      <c r="AR215" s="84"/>
      <c r="AS215" s="84"/>
      <c r="AT215" s="84"/>
      <c r="AU215" s="84"/>
    </row>
    <row r="216" spans="1:47">
      <c r="A216" s="265">
        <v>44195</v>
      </c>
      <c r="B216" s="278" t="s">
        <v>227</v>
      </c>
      <c r="C216" s="84">
        <v>882058087</v>
      </c>
      <c r="D216" s="504" t="s">
        <v>3050</v>
      </c>
      <c r="E216" s="278" t="s">
        <v>139</v>
      </c>
      <c r="F216" s="278" t="s">
        <v>140</v>
      </c>
      <c r="G216" s="278" t="s">
        <v>168</v>
      </c>
      <c r="H216" s="37">
        <v>44192</v>
      </c>
      <c r="I216" s="265">
        <v>44195</v>
      </c>
      <c r="J216" s="37"/>
      <c r="K216" s="37"/>
      <c r="L216" s="278"/>
      <c r="M216" s="37">
        <v>360</v>
      </c>
      <c r="N216" s="84"/>
      <c r="O216" s="37"/>
      <c r="P216" s="278" t="s">
        <v>2902</v>
      </c>
      <c r="Q216" s="37"/>
      <c r="R216" s="37"/>
      <c r="S216" s="37"/>
      <c r="T216" s="37"/>
      <c r="U216" s="37"/>
      <c r="V216" s="37"/>
      <c r="W216" s="37"/>
      <c r="X216" s="37"/>
      <c r="Y216" s="37"/>
      <c r="Z216" s="37"/>
      <c r="AA216" s="37"/>
      <c r="AB216" s="37"/>
      <c r="AC216" s="37"/>
      <c r="AD216" s="37"/>
      <c r="AE216" s="37"/>
      <c r="AF216" s="37"/>
      <c r="AG216" s="37"/>
      <c r="AH216" s="37"/>
      <c r="AI216" s="37"/>
      <c r="AJ216" s="37"/>
      <c r="AK216" s="37"/>
      <c r="AL216" s="37"/>
      <c r="AM216" s="84"/>
      <c r="AN216" s="84"/>
      <c r="AO216" s="84"/>
      <c r="AP216" s="84"/>
      <c r="AQ216" s="84"/>
      <c r="AR216" s="84"/>
      <c r="AS216" s="84"/>
      <c r="AT216" s="84"/>
      <c r="AU216" s="84"/>
    </row>
    <row r="217" spans="1:47">
      <c r="A217" s="265">
        <v>44172</v>
      </c>
      <c r="B217" s="278" t="s">
        <v>178</v>
      </c>
      <c r="C217" s="37">
        <v>882583381</v>
      </c>
      <c r="D217" s="37"/>
      <c r="E217" s="278" t="s">
        <v>152</v>
      </c>
      <c r="F217" s="504" t="s">
        <v>140</v>
      </c>
      <c r="G217" s="278" t="s">
        <v>142</v>
      </c>
      <c r="H217" s="37"/>
      <c r="I217" s="265">
        <v>44172</v>
      </c>
      <c r="J217" s="37"/>
      <c r="K217" s="37"/>
      <c r="L217" s="278" t="s">
        <v>142</v>
      </c>
      <c r="M217" s="37">
        <v>352</v>
      </c>
      <c r="N217" s="84"/>
      <c r="O217" s="37"/>
      <c r="P217" s="37"/>
      <c r="Q217" s="37"/>
      <c r="R217" s="37"/>
      <c r="S217" s="37"/>
      <c r="T217" s="37"/>
      <c r="U217" s="37"/>
      <c r="V217" s="37"/>
      <c r="W217" s="37"/>
      <c r="X217" s="37"/>
      <c r="Y217" s="37"/>
      <c r="Z217" s="37"/>
      <c r="AA217" s="37"/>
      <c r="AB217" s="37"/>
      <c r="AC217" s="37"/>
      <c r="AD217" s="37"/>
      <c r="AE217" s="37"/>
      <c r="AF217" s="37"/>
      <c r="AG217" s="37"/>
      <c r="AH217" s="37"/>
      <c r="AI217" s="37"/>
      <c r="AJ217" s="37"/>
      <c r="AK217" s="37"/>
      <c r="AL217" s="37"/>
      <c r="AM217" s="84"/>
      <c r="AN217" s="84"/>
      <c r="AO217" s="84"/>
      <c r="AP217" s="84"/>
      <c r="AQ217" s="84"/>
      <c r="AR217" s="84"/>
      <c r="AS217" s="84"/>
      <c r="AT217" s="84"/>
      <c r="AU217" s="84"/>
    </row>
    <row r="218" spans="1:47">
      <c r="A218" s="265">
        <v>44181</v>
      </c>
      <c r="B218" s="278" t="s">
        <v>178</v>
      </c>
      <c r="C218" s="37">
        <v>882583381</v>
      </c>
      <c r="D218" s="37"/>
      <c r="E218" s="278" t="s">
        <v>152</v>
      </c>
      <c r="F218" s="278" t="s">
        <v>140</v>
      </c>
      <c r="G218" s="37"/>
      <c r="H218" s="37"/>
      <c r="I218" s="265">
        <v>44181</v>
      </c>
      <c r="J218" s="37"/>
      <c r="K218" s="37"/>
      <c r="L218" s="278" t="s">
        <v>142</v>
      </c>
      <c r="M218" s="37">
        <v>352</v>
      </c>
      <c r="N218" s="84"/>
      <c r="O218" s="37"/>
      <c r="P218" s="278" t="s">
        <v>3014</v>
      </c>
      <c r="Q218" s="37"/>
      <c r="R218" s="37"/>
      <c r="S218" s="37"/>
      <c r="T218" s="37"/>
      <c r="U218" s="37"/>
      <c r="V218" s="37"/>
      <c r="W218" s="37"/>
      <c r="X218" s="37"/>
      <c r="Y218" s="37"/>
      <c r="Z218" s="37"/>
      <c r="AA218" s="37"/>
      <c r="AB218" s="37"/>
      <c r="AC218" s="37"/>
      <c r="AD218" s="37"/>
      <c r="AE218" s="37"/>
      <c r="AF218" s="37"/>
      <c r="AG218" s="37"/>
      <c r="AH218" s="37"/>
      <c r="AI218" s="37"/>
      <c r="AJ218" s="37"/>
      <c r="AK218" s="37"/>
      <c r="AL218" s="37"/>
      <c r="AM218" s="84"/>
      <c r="AN218" s="84"/>
      <c r="AO218" s="84"/>
      <c r="AP218" s="84"/>
      <c r="AQ218" s="84"/>
      <c r="AR218" s="84"/>
      <c r="AS218" s="84"/>
      <c r="AT218" s="84"/>
      <c r="AU218" s="84"/>
    </row>
    <row r="219" spans="1:47">
      <c r="A219" s="265">
        <v>44182</v>
      </c>
      <c r="B219" s="278" t="s">
        <v>178</v>
      </c>
      <c r="C219" s="37">
        <v>882583381</v>
      </c>
      <c r="D219" s="37"/>
      <c r="E219" s="278" t="s">
        <v>139</v>
      </c>
      <c r="F219" s="278" t="s">
        <v>140</v>
      </c>
      <c r="G219" s="37"/>
      <c r="H219" s="37"/>
      <c r="I219" s="265">
        <v>44183</v>
      </c>
      <c r="J219" s="37"/>
      <c r="K219" s="37"/>
      <c r="L219" s="278" t="s">
        <v>142</v>
      </c>
      <c r="M219" s="37">
        <v>352</v>
      </c>
      <c r="N219" s="84"/>
      <c r="O219" s="37"/>
      <c r="P219" s="278" t="s">
        <v>2923</v>
      </c>
      <c r="Q219" s="37"/>
      <c r="R219" s="37"/>
      <c r="S219" s="37"/>
      <c r="T219" s="37"/>
      <c r="U219" s="37"/>
      <c r="V219" s="37"/>
      <c r="W219" s="37"/>
      <c r="X219" s="37"/>
      <c r="Y219" s="37"/>
      <c r="Z219" s="37"/>
      <c r="AA219" s="37"/>
      <c r="AB219" s="37"/>
      <c r="AC219" s="37"/>
      <c r="AD219" s="37"/>
      <c r="AE219" s="37"/>
      <c r="AF219" s="37"/>
      <c r="AG219" s="37"/>
      <c r="AH219" s="37"/>
      <c r="AI219" s="37"/>
      <c r="AJ219" s="37"/>
      <c r="AK219" s="37"/>
      <c r="AL219" s="37"/>
      <c r="AM219" s="84"/>
      <c r="AN219" s="84"/>
      <c r="AO219" s="84"/>
      <c r="AP219" s="84"/>
      <c r="AQ219" s="84"/>
      <c r="AR219" s="84"/>
      <c r="AS219" s="84"/>
      <c r="AT219" s="84"/>
      <c r="AU219" s="84"/>
    </row>
    <row r="220" spans="1:47">
      <c r="A220" s="265">
        <v>44188</v>
      </c>
      <c r="B220" s="278" t="s">
        <v>227</v>
      </c>
      <c r="C220" s="37">
        <v>882837465</v>
      </c>
      <c r="D220" s="510" t="s">
        <v>3052</v>
      </c>
      <c r="E220" s="278" t="s">
        <v>152</v>
      </c>
      <c r="F220" s="278" t="s">
        <v>140</v>
      </c>
      <c r="G220" s="278" t="s">
        <v>142</v>
      </c>
      <c r="H220" s="265">
        <v>44181</v>
      </c>
      <c r="I220" s="265">
        <v>44188</v>
      </c>
      <c r="J220" s="37"/>
      <c r="K220" s="37"/>
      <c r="L220" s="278" t="s">
        <v>142</v>
      </c>
      <c r="M220" s="37">
        <v>350.28</v>
      </c>
      <c r="N220" s="84"/>
      <c r="O220" s="37"/>
      <c r="P220" s="278" t="s">
        <v>2893</v>
      </c>
      <c r="Q220" s="37"/>
      <c r="R220" s="37"/>
      <c r="S220" s="37"/>
      <c r="T220" s="37"/>
      <c r="U220" s="37"/>
      <c r="V220" s="37"/>
      <c r="W220" s="37"/>
      <c r="X220" s="37"/>
      <c r="Y220" s="37"/>
      <c r="Z220" s="37"/>
      <c r="AA220" s="37"/>
      <c r="AB220" s="37"/>
      <c r="AC220" s="37"/>
      <c r="AD220" s="37"/>
      <c r="AE220" s="37"/>
      <c r="AF220" s="37"/>
      <c r="AG220" s="37"/>
      <c r="AH220" s="37"/>
      <c r="AI220" s="37"/>
      <c r="AJ220" s="37"/>
      <c r="AK220" s="37"/>
      <c r="AL220" s="37"/>
      <c r="AM220" s="84"/>
      <c r="AN220" s="84"/>
      <c r="AO220" s="84"/>
      <c r="AP220" s="84"/>
      <c r="AQ220" s="84"/>
      <c r="AR220" s="84"/>
      <c r="AS220" s="84"/>
      <c r="AT220" s="84"/>
      <c r="AU220" s="84"/>
    </row>
    <row r="221" spans="1:47">
      <c r="A221" s="265">
        <v>44176</v>
      </c>
      <c r="B221" s="278" t="s">
        <v>146</v>
      </c>
      <c r="C221" s="37">
        <v>881942374</v>
      </c>
      <c r="D221" s="504" t="s">
        <v>2985</v>
      </c>
      <c r="E221" s="278" t="s">
        <v>345</v>
      </c>
      <c r="F221" s="278" t="s">
        <v>140</v>
      </c>
      <c r="G221" s="278" t="s">
        <v>142</v>
      </c>
      <c r="H221" s="37"/>
      <c r="I221" s="265">
        <v>44176</v>
      </c>
      <c r="J221" s="37"/>
      <c r="K221" s="37"/>
      <c r="L221" s="278" t="s">
        <v>142</v>
      </c>
      <c r="M221" s="37">
        <v>347.5</v>
      </c>
      <c r="N221" s="84"/>
      <c r="O221" s="37"/>
      <c r="P221" s="618" t="s">
        <v>2889</v>
      </c>
      <c r="Q221" s="37"/>
      <c r="R221" s="37"/>
      <c r="S221" s="37"/>
      <c r="T221" s="37"/>
      <c r="U221" s="37"/>
      <c r="V221" s="37"/>
      <c r="W221" s="37"/>
      <c r="X221" s="37"/>
      <c r="Y221" s="37"/>
      <c r="Z221" s="37"/>
      <c r="AA221" s="37"/>
      <c r="AB221" s="37"/>
      <c r="AC221" s="37"/>
      <c r="AD221" s="37"/>
      <c r="AE221" s="37"/>
      <c r="AF221" s="37"/>
      <c r="AG221" s="37"/>
      <c r="AH221" s="37"/>
      <c r="AI221" s="37"/>
      <c r="AJ221" s="37"/>
      <c r="AK221" s="37"/>
      <c r="AL221" s="37"/>
      <c r="AM221" s="84"/>
      <c r="AN221" s="84"/>
      <c r="AO221" s="84"/>
      <c r="AP221" s="84"/>
      <c r="AQ221" s="84"/>
      <c r="AR221" s="84"/>
      <c r="AS221" s="84"/>
      <c r="AT221" s="84"/>
      <c r="AU221" s="84"/>
    </row>
    <row r="222" spans="1:47">
      <c r="A222" s="265">
        <v>44189</v>
      </c>
      <c r="B222" s="278" t="s">
        <v>146</v>
      </c>
      <c r="C222" s="37">
        <v>881942374</v>
      </c>
      <c r="D222" s="504" t="s">
        <v>2985</v>
      </c>
      <c r="E222" s="278" t="s">
        <v>139</v>
      </c>
      <c r="F222" s="278" t="s">
        <v>140</v>
      </c>
      <c r="G222" s="37"/>
      <c r="H222" s="37"/>
      <c r="I222" s="265">
        <v>44189</v>
      </c>
      <c r="J222" s="37"/>
      <c r="K222" s="37"/>
      <c r="L222" s="278" t="s">
        <v>142</v>
      </c>
      <c r="M222" s="37">
        <v>347.5</v>
      </c>
      <c r="N222" s="84"/>
      <c r="O222" s="37"/>
      <c r="P222" s="618" t="s">
        <v>2956</v>
      </c>
      <c r="Q222" s="37"/>
      <c r="R222" s="37"/>
      <c r="S222" s="37"/>
      <c r="T222" s="37"/>
      <c r="U222" s="37"/>
      <c r="V222" s="37"/>
      <c r="W222" s="37"/>
      <c r="X222" s="37"/>
      <c r="Y222" s="37"/>
      <c r="Z222" s="37"/>
      <c r="AA222" s="37"/>
      <c r="AB222" s="37"/>
      <c r="AC222" s="37"/>
      <c r="AD222" s="37"/>
      <c r="AE222" s="37"/>
      <c r="AF222" s="37"/>
      <c r="AG222" s="37"/>
      <c r="AH222" s="37"/>
      <c r="AI222" s="37"/>
      <c r="AJ222" s="37"/>
      <c r="AK222" s="37"/>
      <c r="AL222" s="37"/>
      <c r="AM222" s="84"/>
      <c r="AN222" s="84"/>
      <c r="AO222" s="84"/>
      <c r="AP222" s="84"/>
      <c r="AQ222" s="84"/>
      <c r="AR222" s="84"/>
      <c r="AS222" s="84"/>
      <c r="AT222" s="84"/>
      <c r="AU222" s="84"/>
    </row>
    <row r="223" spans="1:47">
      <c r="A223" s="265">
        <v>44168</v>
      </c>
      <c r="B223" s="278" t="s">
        <v>154</v>
      </c>
      <c r="C223" s="37">
        <v>882841697</v>
      </c>
      <c r="D223" s="504" t="s">
        <v>3053</v>
      </c>
      <c r="E223" s="278" t="s">
        <v>139</v>
      </c>
      <c r="F223" s="278" t="s">
        <v>140</v>
      </c>
      <c r="G223" s="37"/>
      <c r="H223" s="37"/>
      <c r="I223" s="265">
        <v>44168</v>
      </c>
      <c r="J223" s="37"/>
      <c r="K223" s="37"/>
      <c r="L223" s="278" t="s">
        <v>148</v>
      </c>
      <c r="M223" s="37">
        <v>346</v>
      </c>
      <c r="N223" s="84"/>
      <c r="O223" s="37"/>
      <c r="P223" s="278" t="s">
        <v>2927</v>
      </c>
      <c r="Q223" s="37"/>
      <c r="R223" s="37"/>
      <c r="S223" s="37"/>
      <c r="T223" s="37"/>
      <c r="U223" s="37"/>
      <c r="V223" s="37"/>
      <c r="W223" s="37"/>
      <c r="X223" s="37"/>
      <c r="Y223" s="37"/>
      <c r="Z223" s="37"/>
      <c r="AA223" s="37"/>
      <c r="AB223" s="37"/>
      <c r="AC223" s="37"/>
      <c r="AD223" s="37"/>
      <c r="AE223" s="37"/>
      <c r="AF223" s="37"/>
      <c r="AG223" s="37"/>
      <c r="AH223" s="37"/>
      <c r="AI223" s="37"/>
      <c r="AJ223" s="37"/>
      <c r="AK223" s="37"/>
      <c r="AL223" s="37"/>
      <c r="AM223" s="84"/>
      <c r="AN223" s="84"/>
      <c r="AO223" s="84"/>
      <c r="AP223" s="84"/>
      <c r="AQ223" s="84"/>
      <c r="AR223" s="84"/>
      <c r="AS223" s="84"/>
      <c r="AT223" s="84"/>
      <c r="AU223" s="84"/>
    </row>
    <row r="224" spans="1:47">
      <c r="A224" s="265">
        <v>44193</v>
      </c>
      <c r="B224" s="278" t="s">
        <v>157</v>
      </c>
      <c r="C224" s="37">
        <v>882093440</v>
      </c>
      <c r="D224" s="504" t="s">
        <v>3054</v>
      </c>
      <c r="E224" s="278" t="s">
        <v>139</v>
      </c>
      <c r="F224" s="278" t="s">
        <v>140</v>
      </c>
      <c r="G224" s="278" t="s">
        <v>142</v>
      </c>
      <c r="H224" s="37"/>
      <c r="I224" s="265">
        <v>44193</v>
      </c>
      <c r="J224" s="37"/>
      <c r="K224" s="37"/>
      <c r="L224" s="278" t="s">
        <v>181</v>
      </c>
      <c r="M224" s="37">
        <v>343.71</v>
      </c>
      <c r="N224" s="84"/>
      <c r="O224" s="37"/>
      <c r="P224" s="278" t="s">
        <v>2876</v>
      </c>
      <c r="Q224" s="37"/>
      <c r="R224" s="37"/>
      <c r="S224" s="37"/>
      <c r="T224" s="37"/>
      <c r="U224" s="37"/>
      <c r="V224" s="37"/>
      <c r="W224" s="37"/>
      <c r="X224" s="37"/>
      <c r="Y224" s="37"/>
      <c r="Z224" s="37"/>
      <c r="AA224" s="37"/>
      <c r="AB224" s="37"/>
      <c r="AC224" s="37"/>
      <c r="AD224" s="37"/>
      <c r="AE224" s="37"/>
      <c r="AF224" s="37"/>
      <c r="AG224" s="37"/>
      <c r="AH224" s="37"/>
      <c r="AI224" s="37"/>
      <c r="AJ224" s="37"/>
      <c r="AK224" s="37"/>
      <c r="AL224" s="37"/>
      <c r="AM224" s="84"/>
      <c r="AN224" s="84"/>
      <c r="AO224" s="84"/>
      <c r="AP224" s="84"/>
      <c r="AQ224" s="84"/>
      <c r="AR224" s="84"/>
      <c r="AS224" s="84"/>
      <c r="AT224" s="84"/>
      <c r="AU224" s="84"/>
    </row>
    <row r="225" spans="1:47">
      <c r="A225" s="265">
        <v>44172</v>
      </c>
      <c r="B225" s="278" t="s">
        <v>194</v>
      </c>
      <c r="C225" s="37">
        <v>883071726</v>
      </c>
      <c r="D225" s="504" t="s">
        <v>3055</v>
      </c>
      <c r="E225" s="278" t="s">
        <v>139</v>
      </c>
      <c r="F225" s="278" t="s">
        <v>140</v>
      </c>
      <c r="G225" s="278" t="s">
        <v>148</v>
      </c>
      <c r="H225" s="37"/>
      <c r="I225" s="265">
        <v>44172</v>
      </c>
      <c r="J225" s="37"/>
      <c r="K225" s="37"/>
      <c r="L225" s="278" t="s">
        <v>148</v>
      </c>
      <c r="M225" s="37">
        <v>334</v>
      </c>
      <c r="N225" s="84"/>
      <c r="O225" s="37"/>
      <c r="P225" s="278" t="s">
        <v>2962</v>
      </c>
      <c r="Q225" s="37"/>
      <c r="R225" s="37"/>
      <c r="S225" s="37"/>
      <c r="T225" s="37"/>
      <c r="U225" s="37"/>
      <c r="V225" s="37"/>
      <c r="W225" s="37"/>
      <c r="X225" s="37"/>
      <c r="Y225" s="37"/>
      <c r="Z225" s="37"/>
      <c r="AA225" s="37"/>
      <c r="AB225" s="37"/>
      <c r="AC225" s="37"/>
      <c r="AD225" s="37"/>
      <c r="AE225" s="37"/>
      <c r="AF225" s="37"/>
      <c r="AG225" s="37"/>
      <c r="AH225" s="37"/>
      <c r="AI225" s="37"/>
      <c r="AJ225" s="37"/>
      <c r="AK225" s="37"/>
      <c r="AL225" s="37"/>
      <c r="AM225" s="84"/>
      <c r="AN225" s="84"/>
      <c r="AO225" s="84"/>
      <c r="AP225" s="84"/>
      <c r="AQ225" s="84"/>
      <c r="AR225" s="84"/>
      <c r="AS225" s="84"/>
      <c r="AT225" s="84"/>
      <c r="AU225" s="84"/>
    </row>
    <row r="226" spans="1:47">
      <c r="A226" s="265">
        <v>44182</v>
      </c>
      <c r="B226" s="278" t="s">
        <v>175</v>
      </c>
      <c r="C226" s="37">
        <v>880317224</v>
      </c>
      <c r="D226" s="37"/>
      <c r="E226" s="278" t="s">
        <v>139</v>
      </c>
      <c r="F226" s="278" t="s">
        <v>140</v>
      </c>
      <c r="G226" s="278" t="s">
        <v>3056</v>
      </c>
      <c r="H226" s="37"/>
      <c r="I226" s="265">
        <v>44182</v>
      </c>
      <c r="J226" s="37"/>
      <c r="K226" s="37"/>
      <c r="L226" s="278" t="s">
        <v>3056</v>
      </c>
      <c r="M226" s="37">
        <v>333</v>
      </c>
      <c r="N226" s="84"/>
      <c r="O226" s="278" t="s">
        <v>37</v>
      </c>
      <c r="P226" s="278" t="s">
        <v>3057</v>
      </c>
      <c r="Q226" s="37"/>
      <c r="R226" s="37"/>
      <c r="S226" s="37"/>
      <c r="T226" s="37"/>
      <c r="U226" s="37"/>
      <c r="V226" s="37"/>
      <c r="W226" s="37"/>
      <c r="X226" s="37"/>
      <c r="Y226" s="37"/>
      <c r="Z226" s="37"/>
      <c r="AA226" s="37"/>
      <c r="AB226" s="37"/>
      <c r="AC226" s="37"/>
      <c r="AD226" s="37"/>
      <c r="AE226" s="37"/>
      <c r="AF226" s="37"/>
      <c r="AG226" s="37"/>
      <c r="AH226" s="37"/>
      <c r="AI226" s="37"/>
      <c r="AJ226" s="37"/>
      <c r="AK226" s="37"/>
      <c r="AL226" s="37"/>
      <c r="AM226" s="84"/>
      <c r="AN226" s="84"/>
      <c r="AO226" s="84"/>
      <c r="AP226" s="84"/>
      <c r="AQ226" s="84"/>
      <c r="AR226" s="84"/>
      <c r="AS226" s="84"/>
      <c r="AT226" s="84"/>
      <c r="AU226" s="84"/>
    </row>
    <row r="227" spans="1:47">
      <c r="A227" s="265">
        <v>44167</v>
      </c>
      <c r="B227" s="278" t="s">
        <v>156</v>
      </c>
      <c r="C227" s="37">
        <v>880531071</v>
      </c>
      <c r="D227" s="37"/>
      <c r="E227" s="278" t="s">
        <v>152</v>
      </c>
      <c r="F227" s="278" t="s">
        <v>140</v>
      </c>
      <c r="G227" s="37"/>
      <c r="H227" s="37"/>
      <c r="I227" s="265">
        <v>44167</v>
      </c>
      <c r="J227" s="37"/>
      <c r="K227" s="37"/>
      <c r="L227" s="278" t="s">
        <v>148</v>
      </c>
      <c r="M227" s="37">
        <v>330</v>
      </c>
      <c r="N227" s="84"/>
      <c r="O227" s="37"/>
      <c r="P227" s="278" t="s">
        <v>2883</v>
      </c>
      <c r="Q227" s="37"/>
      <c r="R227" s="37"/>
      <c r="S227" s="37"/>
      <c r="T227" s="37"/>
      <c r="U227" s="37"/>
      <c r="V227" s="37"/>
      <c r="W227" s="37"/>
      <c r="X227" s="37"/>
      <c r="Y227" s="37"/>
      <c r="Z227" s="37"/>
      <c r="AA227" s="37"/>
      <c r="AB227" s="37"/>
      <c r="AC227" s="37"/>
      <c r="AD227" s="37"/>
      <c r="AE227" s="37"/>
      <c r="AF227" s="37"/>
      <c r="AG227" s="37"/>
      <c r="AH227" s="37"/>
      <c r="AI227" s="37"/>
      <c r="AJ227" s="37"/>
      <c r="AK227" s="37"/>
      <c r="AL227" s="37"/>
      <c r="AM227" s="84"/>
      <c r="AN227" s="84"/>
      <c r="AO227" s="84"/>
      <c r="AP227" s="84"/>
      <c r="AQ227" s="84"/>
      <c r="AR227" s="84"/>
      <c r="AS227" s="84"/>
      <c r="AT227" s="84"/>
      <c r="AU227" s="84"/>
    </row>
    <row r="228" spans="1:47">
      <c r="A228" s="265"/>
      <c r="B228" s="278" t="s">
        <v>156</v>
      </c>
      <c r="C228" s="37">
        <v>880764742</v>
      </c>
      <c r="D228" s="504"/>
      <c r="E228" s="278"/>
      <c r="F228" s="278" t="s">
        <v>140</v>
      </c>
      <c r="G228" s="278"/>
      <c r="H228" s="37"/>
      <c r="I228" s="265">
        <v>44194</v>
      </c>
      <c r="J228" s="37"/>
      <c r="K228" s="37"/>
      <c r="L228" s="278"/>
      <c r="M228" s="37">
        <v>330</v>
      </c>
      <c r="N228" s="84"/>
      <c r="O228" s="37"/>
      <c r="P228" s="278"/>
      <c r="Q228" s="37"/>
      <c r="R228" s="37"/>
      <c r="S228" s="37"/>
      <c r="T228" s="37"/>
      <c r="U228" s="37"/>
      <c r="V228" s="37"/>
      <c r="W228" s="37"/>
      <c r="X228" s="37"/>
      <c r="Y228" s="37"/>
      <c r="Z228" s="37"/>
      <c r="AA228" s="37"/>
      <c r="AB228" s="37"/>
      <c r="AC228" s="37"/>
      <c r="AD228" s="37"/>
      <c r="AE228" s="37"/>
      <c r="AF228" s="37"/>
      <c r="AG228" s="37"/>
      <c r="AH228" s="37"/>
      <c r="AI228" s="37"/>
      <c r="AJ228" s="37"/>
      <c r="AK228" s="37"/>
      <c r="AL228" s="37"/>
      <c r="AM228" s="84"/>
      <c r="AN228" s="84"/>
      <c r="AO228" s="84"/>
      <c r="AP228" s="84"/>
      <c r="AQ228" s="84"/>
      <c r="AR228" s="84"/>
      <c r="AS228" s="84"/>
      <c r="AT228" s="84"/>
      <c r="AU228" s="84"/>
    </row>
    <row r="229" spans="1:47">
      <c r="A229" s="265">
        <v>44181</v>
      </c>
      <c r="B229" s="278" t="s">
        <v>194</v>
      </c>
      <c r="C229" s="37">
        <v>880022557</v>
      </c>
      <c r="D229" s="37">
        <v>292373656</v>
      </c>
      <c r="E229" s="278" t="s">
        <v>152</v>
      </c>
      <c r="F229" s="278" t="s">
        <v>140</v>
      </c>
      <c r="G229" s="278" t="s">
        <v>142</v>
      </c>
      <c r="H229" s="37"/>
      <c r="I229" s="265">
        <v>44181</v>
      </c>
      <c r="J229" s="37"/>
      <c r="K229" s="37"/>
      <c r="L229" s="278" t="s">
        <v>142</v>
      </c>
      <c r="M229" s="37">
        <v>322</v>
      </c>
      <c r="N229" s="84"/>
      <c r="O229" s="37"/>
      <c r="P229" s="278" t="s">
        <v>3014</v>
      </c>
      <c r="Q229" s="37"/>
      <c r="R229" s="37"/>
      <c r="S229" s="37"/>
      <c r="T229" s="37"/>
      <c r="U229" s="37"/>
      <c r="V229" s="37"/>
      <c r="W229" s="37"/>
      <c r="X229" s="37"/>
      <c r="Y229" s="37"/>
      <c r="Z229" s="37"/>
      <c r="AA229" s="37"/>
      <c r="AB229" s="37"/>
      <c r="AC229" s="37"/>
      <c r="AD229" s="37"/>
      <c r="AE229" s="37"/>
      <c r="AF229" s="37"/>
      <c r="AG229" s="37"/>
      <c r="AH229" s="37"/>
      <c r="AI229" s="37"/>
      <c r="AJ229" s="37"/>
      <c r="AK229" s="37"/>
      <c r="AL229" s="37"/>
      <c r="AM229" s="84"/>
      <c r="AN229" s="84"/>
      <c r="AO229" s="84"/>
      <c r="AP229" s="84"/>
      <c r="AQ229" s="84"/>
      <c r="AR229" s="84"/>
      <c r="AS229" s="84"/>
      <c r="AT229" s="84"/>
      <c r="AU229" s="84"/>
    </row>
    <row r="230" spans="1:47">
      <c r="A230" s="265">
        <v>44194</v>
      </c>
      <c r="B230" s="278" t="s">
        <v>154</v>
      </c>
      <c r="C230" s="525">
        <v>881747781</v>
      </c>
      <c r="D230" s="504" t="s">
        <v>2292</v>
      </c>
      <c r="E230" s="278" t="s">
        <v>139</v>
      </c>
      <c r="F230" s="278" t="s">
        <v>140</v>
      </c>
      <c r="G230" s="37"/>
      <c r="H230" s="37"/>
      <c r="I230" s="265">
        <v>44194</v>
      </c>
      <c r="J230" s="37"/>
      <c r="K230" s="37"/>
      <c r="L230" s="278" t="s">
        <v>3058</v>
      </c>
      <c r="M230" s="37">
        <v>318</v>
      </c>
      <c r="N230" s="84"/>
      <c r="O230" s="37"/>
      <c r="P230" s="278" t="s">
        <v>2926</v>
      </c>
      <c r="Q230" s="37"/>
      <c r="R230" s="37"/>
      <c r="S230" s="37"/>
      <c r="T230" s="37"/>
      <c r="U230" s="37"/>
      <c r="V230" s="37"/>
      <c r="W230" s="37"/>
      <c r="X230" s="37"/>
      <c r="Y230" s="37"/>
      <c r="Z230" s="37"/>
      <c r="AA230" s="37"/>
      <c r="AB230" s="37"/>
      <c r="AC230" s="37"/>
      <c r="AD230" s="37"/>
      <c r="AE230" s="37"/>
      <c r="AF230" s="37"/>
      <c r="AG230" s="37"/>
      <c r="AH230" s="37"/>
      <c r="AI230" s="37"/>
      <c r="AJ230" s="37"/>
      <c r="AK230" s="37"/>
      <c r="AL230" s="37"/>
      <c r="AM230" s="84"/>
      <c r="AN230" s="84"/>
      <c r="AO230" s="84"/>
      <c r="AP230" s="84"/>
      <c r="AQ230" s="84"/>
      <c r="AR230" s="84"/>
      <c r="AS230" s="84"/>
      <c r="AT230" s="84"/>
      <c r="AU230" s="84"/>
    </row>
    <row r="231" spans="1:47">
      <c r="A231" s="265">
        <v>44172</v>
      </c>
      <c r="B231" s="278" t="s">
        <v>146</v>
      </c>
      <c r="C231" s="37">
        <v>881500512</v>
      </c>
      <c r="D231" s="504" t="s">
        <v>3059</v>
      </c>
      <c r="E231" s="278" t="s">
        <v>139</v>
      </c>
      <c r="F231" s="278" t="s">
        <v>140</v>
      </c>
      <c r="G231" s="37"/>
      <c r="H231" s="37"/>
      <c r="I231" s="265">
        <v>44172</v>
      </c>
      <c r="J231" s="37"/>
      <c r="K231" s="37"/>
      <c r="L231" s="278" t="s">
        <v>176</v>
      </c>
      <c r="M231" s="37">
        <v>313</v>
      </c>
      <c r="N231" s="84"/>
      <c r="O231" s="37"/>
      <c r="P231" s="618" t="s">
        <v>2962</v>
      </c>
      <c r="Q231" s="37"/>
      <c r="R231" s="37"/>
      <c r="S231" s="37"/>
      <c r="T231" s="37"/>
      <c r="U231" s="37"/>
      <c r="V231" s="37"/>
      <c r="W231" s="37"/>
      <c r="X231" s="37"/>
      <c r="Y231" s="37"/>
      <c r="Z231" s="37"/>
      <c r="AA231" s="37"/>
      <c r="AB231" s="37"/>
      <c r="AC231" s="37"/>
      <c r="AD231" s="37"/>
      <c r="AE231" s="37"/>
      <c r="AF231" s="37"/>
      <c r="AG231" s="37"/>
      <c r="AH231" s="37"/>
      <c r="AI231" s="37"/>
      <c r="AJ231" s="37"/>
      <c r="AK231" s="37"/>
      <c r="AL231" s="37"/>
      <c r="AM231" s="84"/>
      <c r="AN231" s="84"/>
      <c r="AO231" s="84"/>
      <c r="AP231" s="84"/>
      <c r="AQ231" s="84"/>
      <c r="AR231" s="84"/>
      <c r="AS231" s="84"/>
      <c r="AT231" s="84"/>
      <c r="AU231" s="84"/>
    </row>
    <row r="232" spans="1:47">
      <c r="A232" s="265">
        <v>44173</v>
      </c>
      <c r="B232" s="278" t="s">
        <v>194</v>
      </c>
      <c r="C232" s="278">
        <v>881352797</v>
      </c>
      <c r="D232" s="504" t="s">
        <v>3034</v>
      </c>
      <c r="E232" s="278" t="s">
        <v>152</v>
      </c>
      <c r="F232" s="278" t="s">
        <v>140</v>
      </c>
      <c r="G232" s="278" t="s">
        <v>142</v>
      </c>
      <c r="H232" s="37"/>
      <c r="I232" s="265">
        <v>44173</v>
      </c>
      <c r="J232" s="37"/>
      <c r="K232" s="37"/>
      <c r="L232" s="278" t="s">
        <v>142</v>
      </c>
      <c r="M232" s="37">
        <v>311.60000000000002</v>
      </c>
      <c r="N232" s="84"/>
      <c r="O232" s="37"/>
      <c r="P232" s="278" t="s">
        <v>2913</v>
      </c>
      <c r="Q232" s="37"/>
      <c r="R232" s="37"/>
      <c r="S232" s="37"/>
      <c r="T232" s="37"/>
      <c r="U232" s="37"/>
      <c r="V232" s="37"/>
      <c r="W232" s="37"/>
      <c r="X232" s="37"/>
      <c r="Y232" s="37"/>
      <c r="Z232" s="37"/>
      <c r="AA232" s="37"/>
      <c r="AB232" s="37"/>
      <c r="AC232" s="37"/>
      <c r="AD232" s="37"/>
      <c r="AE232" s="37"/>
      <c r="AF232" s="37"/>
      <c r="AG232" s="37"/>
      <c r="AH232" s="37"/>
      <c r="AI232" s="37"/>
      <c r="AJ232" s="37"/>
      <c r="AK232" s="37"/>
      <c r="AL232" s="37"/>
      <c r="AM232" s="84"/>
      <c r="AN232" s="84"/>
      <c r="AO232" s="84"/>
      <c r="AP232" s="84"/>
      <c r="AQ232" s="84"/>
      <c r="AR232" s="84"/>
      <c r="AS232" s="84"/>
      <c r="AT232" s="84"/>
      <c r="AU232" s="84"/>
    </row>
    <row r="233" spans="1:47">
      <c r="A233" s="265">
        <v>44175</v>
      </c>
      <c r="B233" s="278" t="s">
        <v>194</v>
      </c>
      <c r="C233" s="37">
        <v>881352797</v>
      </c>
      <c r="D233" s="504" t="s">
        <v>3060</v>
      </c>
      <c r="E233" s="278" t="s">
        <v>152</v>
      </c>
      <c r="F233" s="278" t="s">
        <v>140</v>
      </c>
      <c r="G233" s="278" t="s">
        <v>142</v>
      </c>
      <c r="H233" s="37"/>
      <c r="I233" s="265">
        <v>44175</v>
      </c>
      <c r="J233" s="37"/>
      <c r="K233" s="37"/>
      <c r="L233" s="278" t="s">
        <v>142</v>
      </c>
      <c r="M233" s="37">
        <v>311.5</v>
      </c>
      <c r="N233" s="84"/>
      <c r="O233" s="37"/>
      <c r="P233" s="278" t="s">
        <v>2969</v>
      </c>
      <c r="Q233" s="37"/>
      <c r="R233" s="37"/>
      <c r="S233" s="37"/>
      <c r="T233" s="37"/>
      <c r="U233" s="37"/>
      <c r="V233" s="37"/>
      <c r="W233" s="37"/>
      <c r="X233" s="37"/>
      <c r="Y233" s="37"/>
      <c r="Z233" s="37"/>
      <c r="AA233" s="37"/>
      <c r="AB233" s="37"/>
      <c r="AC233" s="37"/>
      <c r="AD233" s="37"/>
      <c r="AE233" s="37"/>
      <c r="AF233" s="37"/>
      <c r="AG233" s="37"/>
      <c r="AH233" s="37"/>
      <c r="AI233" s="37"/>
      <c r="AJ233" s="37"/>
      <c r="AK233" s="37"/>
      <c r="AL233" s="37"/>
      <c r="AM233" s="84"/>
      <c r="AN233" s="84"/>
      <c r="AO233" s="84"/>
      <c r="AP233" s="84"/>
      <c r="AQ233" s="84"/>
      <c r="AR233" s="84"/>
      <c r="AS233" s="84"/>
      <c r="AT233" s="84"/>
      <c r="AU233" s="84"/>
    </row>
    <row r="234" spans="1:47">
      <c r="A234" s="265">
        <v>44166</v>
      </c>
      <c r="B234" s="278" t="s">
        <v>156</v>
      </c>
      <c r="C234" s="37">
        <v>880018227</v>
      </c>
      <c r="D234" s="534">
        <v>30391155</v>
      </c>
      <c r="E234" s="278" t="s">
        <v>139</v>
      </c>
      <c r="F234" s="278" t="s">
        <v>140</v>
      </c>
      <c r="G234" s="37"/>
      <c r="H234" s="37"/>
      <c r="I234" s="265">
        <v>44166</v>
      </c>
      <c r="J234" s="37"/>
      <c r="K234" s="37"/>
      <c r="L234" s="278" t="s">
        <v>181</v>
      </c>
      <c r="M234" s="37">
        <v>310</v>
      </c>
      <c r="N234" s="84"/>
      <c r="O234" s="37"/>
      <c r="P234" s="37"/>
      <c r="Q234" s="37"/>
      <c r="R234" s="37"/>
      <c r="S234" s="37"/>
      <c r="T234" s="37"/>
      <c r="U234" s="37"/>
      <c r="V234" s="37"/>
      <c r="W234" s="37"/>
      <c r="X234" s="37"/>
      <c r="Y234" s="37"/>
      <c r="Z234" s="37"/>
      <c r="AA234" s="37"/>
      <c r="AB234" s="37"/>
      <c r="AC234" s="37"/>
      <c r="AD234" s="37"/>
      <c r="AE234" s="37"/>
      <c r="AF234" s="37"/>
      <c r="AG234" s="37"/>
      <c r="AH234" s="37"/>
      <c r="AI234" s="37"/>
      <c r="AJ234" s="37"/>
      <c r="AK234" s="37"/>
      <c r="AL234" s="37"/>
      <c r="AM234" s="84"/>
      <c r="AN234" s="84"/>
      <c r="AO234" s="84"/>
      <c r="AP234" s="84"/>
      <c r="AQ234" s="84"/>
      <c r="AR234" s="84"/>
      <c r="AS234" s="84"/>
      <c r="AT234" s="84"/>
      <c r="AU234" s="84"/>
    </row>
    <row r="235" spans="1:47">
      <c r="A235" s="265">
        <v>44186</v>
      </c>
      <c r="B235" s="278" t="s">
        <v>3000</v>
      </c>
      <c r="C235" s="37">
        <v>882352638</v>
      </c>
      <c r="D235" s="37">
        <v>30315080</v>
      </c>
      <c r="E235" s="278" t="s">
        <v>139</v>
      </c>
      <c r="F235" s="278" t="s">
        <v>140</v>
      </c>
      <c r="G235" s="37"/>
      <c r="H235" s="37"/>
      <c r="I235" s="265">
        <v>44186</v>
      </c>
      <c r="J235" s="37"/>
      <c r="K235" s="37"/>
      <c r="L235" s="278" t="s">
        <v>148</v>
      </c>
      <c r="M235" s="37">
        <v>310</v>
      </c>
      <c r="N235" s="84"/>
      <c r="O235" s="37"/>
      <c r="P235" s="278" t="s">
        <v>3061</v>
      </c>
      <c r="Q235" s="37"/>
      <c r="R235" s="37"/>
      <c r="S235" s="37"/>
      <c r="T235" s="37"/>
      <c r="U235" s="37"/>
      <c r="V235" s="37"/>
      <c r="W235" s="37"/>
      <c r="X235" s="37"/>
      <c r="Y235" s="37"/>
      <c r="Z235" s="37"/>
      <c r="AA235" s="37"/>
      <c r="AB235" s="37"/>
      <c r="AC235" s="37"/>
      <c r="AD235" s="37"/>
      <c r="AE235" s="37"/>
      <c r="AF235" s="37"/>
      <c r="AG235" s="37"/>
      <c r="AH235" s="37"/>
      <c r="AI235" s="37"/>
      <c r="AJ235" s="37"/>
      <c r="AK235" s="37"/>
      <c r="AL235" s="37"/>
      <c r="AM235" s="84"/>
      <c r="AN235" s="84"/>
      <c r="AO235" s="84"/>
      <c r="AP235" s="84"/>
      <c r="AQ235" s="84"/>
      <c r="AR235" s="84"/>
      <c r="AS235" s="84"/>
      <c r="AT235" s="84"/>
      <c r="AU235" s="84"/>
    </row>
    <row r="236" spans="1:47">
      <c r="A236" s="265">
        <v>44179</v>
      </c>
      <c r="B236" s="278" t="s">
        <v>227</v>
      </c>
      <c r="C236" s="37">
        <v>882635434</v>
      </c>
      <c r="D236" s="37"/>
      <c r="E236" s="278" t="s">
        <v>152</v>
      </c>
      <c r="F236" s="278" t="s">
        <v>140</v>
      </c>
      <c r="G236" s="278" t="s">
        <v>148</v>
      </c>
      <c r="H236" s="265">
        <v>44179</v>
      </c>
      <c r="I236" s="37"/>
      <c r="J236" s="37"/>
      <c r="K236" s="37"/>
      <c r="L236" s="37"/>
      <c r="M236" s="37"/>
      <c r="N236" s="84"/>
      <c r="O236" s="37"/>
      <c r="P236" s="278" t="s">
        <v>3062</v>
      </c>
      <c r="Q236" s="37"/>
      <c r="R236" s="37"/>
      <c r="S236" s="37"/>
      <c r="T236" s="37"/>
      <c r="U236" s="37"/>
      <c r="V236" s="37"/>
      <c r="W236" s="37"/>
      <c r="X236" s="37"/>
      <c r="Y236" s="37"/>
      <c r="Z236" s="37"/>
      <c r="AA236" s="37"/>
      <c r="AB236" s="37"/>
      <c r="AC236" s="37"/>
      <c r="AD236" s="37"/>
      <c r="AE236" s="37"/>
      <c r="AF236" s="37"/>
      <c r="AG236" s="37"/>
      <c r="AH236" s="37"/>
      <c r="AI236" s="37"/>
      <c r="AJ236" s="37"/>
      <c r="AK236" s="37"/>
      <c r="AL236" s="37"/>
      <c r="AM236" s="84"/>
      <c r="AN236" s="84"/>
      <c r="AO236" s="84"/>
      <c r="AP236" s="84"/>
      <c r="AQ236" s="84"/>
      <c r="AR236" s="84"/>
      <c r="AS236" s="84"/>
      <c r="AT236" s="84"/>
      <c r="AU236" s="84"/>
    </row>
    <row r="237" spans="1:47">
      <c r="A237" s="265">
        <v>44172</v>
      </c>
      <c r="B237" s="278" t="s">
        <v>194</v>
      </c>
      <c r="C237" s="37">
        <v>882593141</v>
      </c>
      <c r="D237" s="504" t="s">
        <v>3063</v>
      </c>
      <c r="E237" s="278" t="s">
        <v>139</v>
      </c>
      <c r="F237" s="278" t="s">
        <v>140</v>
      </c>
      <c r="G237" s="278" t="s">
        <v>142</v>
      </c>
      <c r="H237" s="37"/>
      <c r="I237" s="265">
        <v>44172</v>
      </c>
      <c r="J237" s="37"/>
      <c r="K237" s="37"/>
      <c r="L237" s="278" t="s">
        <v>3064</v>
      </c>
      <c r="M237" s="37">
        <v>304</v>
      </c>
      <c r="N237" s="84"/>
      <c r="O237" s="37"/>
      <c r="P237" s="278" t="s">
        <v>2977</v>
      </c>
      <c r="Q237" s="37"/>
      <c r="R237" s="37"/>
      <c r="S237" s="37"/>
      <c r="T237" s="37"/>
      <c r="U237" s="37"/>
      <c r="V237" s="37"/>
      <c r="W237" s="37"/>
      <c r="X237" s="37"/>
      <c r="Y237" s="37"/>
      <c r="Z237" s="37"/>
      <c r="AA237" s="37"/>
      <c r="AB237" s="37"/>
      <c r="AC237" s="37"/>
      <c r="AD237" s="37"/>
      <c r="AE237" s="37"/>
      <c r="AF237" s="37"/>
      <c r="AG237" s="37"/>
      <c r="AH237" s="37"/>
      <c r="AI237" s="37"/>
      <c r="AJ237" s="37"/>
      <c r="AK237" s="37"/>
      <c r="AL237" s="37"/>
      <c r="AM237" s="84"/>
      <c r="AN237" s="84"/>
      <c r="AO237" s="84"/>
      <c r="AP237" s="84"/>
      <c r="AQ237" s="84"/>
      <c r="AR237" s="84"/>
      <c r="AS237" s="84"/>
      <c r="AT237" s="84"/>
      <c r="AU237" s="84"/>
    </row>
    <row r="238" spans="1:47">
      <c r="A238" s="265">
        <v>44179</v>
      </c>
      <c r="B238" s="278" t="s">
        <v>227</v>
      </c>
      <c r="C238" s="37">
        <v>881014785</v>
      </c>
      <c r="D238" s="37"/>
      <c r="E238" s="37"/>
      <c r="F238" s="37"/>
      <c r="G238" s="37"/>
      <c r="H238" s="37"/>
      <c r="I238" s="37"/>
      <c r="J238" s="37"/>
      <c r="K238" s="37"/>
      <c r="L238" s="37"/>
      <c r="M238" s="37"/>
      <c r="N238" s="84"/>
      <c r="O238" s="37"/>
      <c r="P238" s="278" t="s">
        <v>3065</v>
      </c>
      <c r="Q238" s="37"/>
      <c r="R238" s="37"/>
      <c r="S238" s="37"/>
      <c r="T238" s="37"/>
      <c r="U238" s="37"/>
      <c r="V238" s="37"/>
      <c r="W238" s="37"/>
      <c r="X238" s="37"/>
      <c r="Y238" s="37"/>
      <c r="Z238" s="37"/>
      <c r="AA238" s="37"/>
      <c r="AB238" s="37"/>
      <c r="AC238" s="37"/>
      <c r="AD238" s="37"/>
      <c r="AE238" s="37"/>
      <c r="AF238" s="37"/>
      <c r="AG238" s="37"/>
      <c r="AH238" s="37"/>
      <c r="AI238" s="37"/>
      <c r="AJ238" s="37"/>
      <c r="AK238" s="37"/>
      <c r="AL238" s="37"/>
      <c r="AM238" s="84"/>
      <c r="AN238" s="84"/>
      <c r="AO238" s="84"/>
      <c r="AP238" s="84"/>
      <c r="AQ238" s="84"/>
      <c r="AR238" s="84"/>
      <c r="AS238" s="84"/>
      <c r="AT238" s="84"/>
      <c r="AU238" s="84"/>
    </row>
    <row r="239" spans="1:47">
      <c r="A239" s="265">
        <v>44193</v>
      </c>
      <c r="B239" s="278" t="s">
        <v>138</v>
      </c>
      <c r="C239" s="37">
        <v>882717969</v>
      </c>
      <c r="D239" s="37"/>
      <c r="E239" s="278" t="s">
        <v>139</v>
      </c>
      <c r="F239" s="278" t="s">
        <v>140</v>
      </c>
      <c r="G239" s="278" t="s">
        <v>3066</v>
      </c>
      <c r="H239" s="37"/>
      <c r="I239" s="265">
        <v>44193</v>
      </c>
      <c r="J239" s="37"/>
      <c r="K239" s="37"/>
      <c r="L239" s="278" t="s">
        <v>3066</v>
      </c>
      <c r="M239" s="37">
        <v>300</v>
      </c>
      <c r="N239" s="84"/>
      <c r="O239" s="37"/>
      <c r="P239" s="278" t="s">
        <v>2893</v>
      </c>
      <c r="Q239" s="37"/>
      <c r="R239" s="37"/>
      <c r="S239" s="37"/>
      <c r="T239" s="37"/>
      <c r="U239" s="37"/>
      <c r="V239" s="37"/>
      <c r="W239" s="37"/>
      <c r="X239" s="37"/>
      <c r="Y239" s="37"/>
      <c r="Z239" s="37"/>
      <c r="AA239" s="37"/>
      <c r="AB239" s="37"/>
      <c r="AC239" s="37"/>
      <c r="AD239" s="37"/>
      <c r="AE239" s="37"/>
      <c r="AF239" s="37"/>
      <c r="AG239" s="37"/>
      <c r="AH239" s="37"/>
      <c r="AI239" s="37"/>
      <c r="AJ239" s="37"/>
      <c r="AK239" s="37"/>
      <c r="AL239" s="37"/>
      <c r="AM239" s="84"/>
      <c r="AN239" s="84"/>
      <c r="AO239" s="84"/>
      <c r="AP239" s="84"/>
      <c r="AQ239" s="84"/>
      <c r="AR239" s="84"/>
      <c r="AS239" s="84"/>
      <c r="AT239" s="84"/>
      <c r="AU239" s="84"/>
    </row>
    <row r="240" spans="1:47">
      <c r="A240" s="265">
        <v>44179</v>
      </c>
      <c r="B240" s="278" t="s">
        <v>227</v>
      </c>
      <c r="C240" s="37">
        <v>880995509</v>
      </c>
      <c r="D240" s="37"/>
      <c r="E240" s="37"/>
      <c r="F240" s="37"/>
      <c r="G240" s="37"/>
      <c r="H240" s="37"/>
      <c r="I240" s="37"/>
      <c r="J240" s="37"/>
      <c r="K240" s="37"/>
      <c r="L240" s="37"/>
      <c r="M240" s="37"/>
      <c r="N240" s="84"/>
      <c r="O240" s="37"/>
      <c r="P240" s="278" t="s">
        <v>3067</v>
      </c>
      <c r="Q240" s="37"/>
      <c r="R240" s="37"/>
      <c r="S240" s="37"/>
      <c r="T240" s="37"/>
      <c r="U240" s="37"/>
      <c r="V240" s="37"/>
      <c r="W240" s="37"/>
      <c r="X240" s="37"/>
      <c r="Y240" s="37"/>
      <c r="Z240" s="37"/>
      <c r="AA240" s="37"/>
      <c r="AB240" s="37"/>
      <c r="AC240" s="37"/>
      <c r="AD240" s="37"/>
      <c r="AE240" s="37"/>
      <c r="AF240" s="37"/>
      <c r="AG240" s="37"/>
      <c r="AH240" s="37"/>
      <c r="AI240" s="37"/>
      <c r="AJ240" s="37"/>
      <c r="AK240" s="37"/>
      <c r="AL240" s="37"/>
      <c r="AM240" s="84"/>
      <c r="AN240" s="84"/>
      <c r="AO240" s="84"/>
      <c r="AP240" s="84"/>
      <c r="AQ240" s="84"/>
      <c r="AR240" s="84"/>
      <c r="AS240" s="84"/>
      <c r="AT240" s="84"/>
      <c r="AU240" s="84"/>
    </row>
    <row r="241" spans="1:47">
      <c r="A241" s="642">
        <v>44179</v>
      </c>
      <c r="B241" s="618" t="s">
        <v>227</v>
      </c>
      <c r="C241" s="629">
        <v>881920560</v>
      </c>
      <c r="D241" s="629"/>
      <c r="E241" s="618" t="s">
        <v>139</v>
      </c>
      <c r="F241" s="618" t="s">
        <v>140</v>
      </c>
      <c r="G241" s="629"/>
      <c r="H241" s="629"/>
      <c r="I241" s="629"/>
      <c r="J241" s="629"/>
      <c r="K241" s="629"/>
      <c r="L241" s="629"/>
      <c r="M241" s="629"/>
      <c r="N241" s="84"/>
      <c r="O241" s="629"/>
      <c r="P241" s="618" t="s">
        <v>3068</v>
      </c>
      <c r="Q241" s="37"/>
      <c r="R241" s="37"/>
      <c r="S241" s="37"/>
      <c r="T241" s="37"/>
      <c r="U241" s="37"/>
      <c r="V241" s="37"/>
      <c r="W241" s="37"/>
      <c r="X241" s="37"/>
      <c r="Y241" s="37"/>
      <c r="Z241" s="37"/>
      <c r="AA241" s="37"/>
      <c r="AB241" s="37"/>
      <c r="AC241" s="37"/>
      <c r="AD241" s="37"/>
      <c r="AE241" s="37"/>
      <c r="AF241" s="37"/>
      <c r="AG241" s="37"/>
      <c r="AH241" s="37"/>
      <c r="AI241" s="37"/>
      <c r="AJ241" s="37"/>
      <c r="AK241" s="37"/>
      <c r="AL241" s="37"/>
      <c r="AM241" s="84"/>
      <c r="AN241" s="84"/>
      <c r="AO241" s="84"/>
      <c r="AP241" s="84"/>
      <c r="AQ241" s="84"/>
      <c r="AR241" s="84"/>
      <c r="AS241" s="84"/>
      <c r="AT241" s="84"/>
      <c r="AU241" s="84"/>
    </row>
    <row r="242" spans="1:47">
      <c r="A242" s="265">
        <v>44186</v>
      </c>
      <c r="B242" s="278" t="s">
        <v>227</v>
      </c>
      <c r="C242" s="37">
        <v>883292048</v>
      </c>
      <c r="D242" s="510" t="s">
        <v>3069</v>
      </c>
      <c r="E242" s="278" t="s">
        <v>152</v>
      </c>
      <c r="F242" s="278" t="s">
        <v>140</v>
      </c>
      <c r="G242" s="278" t="s">
        <v>142</v>
      </c>
      <c r="H242" s="265">
        <v>44186</v>
      </c>
      <c r="I242" s="265">
        <v>44186</v>
      </c>
      <c r="J242" s="37"/>
      <c r="K242" s="37"/>
      <c r="L242" s="278" t="s">
        <v>142</v>
      </c>
      <c r="M242" s="37">
        <v>298</v>
      </c>
      <c r="N242" s="84"/>
      <c r="O242" s="37"/>
      <c r="P242" s="278" t="s">
        <v>3070</v>
      </c>
      <c r="Q242" s="37"/>
      <c r="R242" s="37"/>
      <c r="S242" s="37"/>
      <c r="T242" s="37"/>
      <c r="U242" s="37"/>
      <c r="V242" s="37"/>
      <c r="W242" s="37"/>
      <c r="X242" s="37"/>
      <c r="Y242" s="37"/>
      <c r="Z242" s="37"/>
      <c r="AA242" s="37"/>
      <c r="AB242" s="37"/>
      <c r="AC242" s="37"/>
      <c r="AD242" s="37"/>
      <c r="AE242" s="37"/>
      <c r="AF242" s="37"/>
      <c r="AG242" s="37"/>
      <c r="AH242" s="37"/>
      <c r="AI242" s="37"/>
      <c r="AJ242" s="37"/>
      <c r="AK242" s="37"/>
      <c r="AL242" s="37"/>
      <c r="AM242" s="84"/>
      <c r="AN242" s="84"/>
      <c r="AO242" s="84"/>
      <c r="AP242" s="84"/>
      <c r="AQ242" s="84"/>
      <c r="AR242" s="84"/>
      <c r="AS242" s="84"/>
      <c r="AT242" s="84"/>
      <c r="AU242" s="84"/>
    </row>
    <row r="243" spans="1:47">
      <c r="A243" s="265">
        <v>44189</v>
      </c>
      <c r="B243" s="278" t="s">
        <v>281</v>
      </c>
      <c r="C243" s="37">
        <v>883062745</v>
      </c>
      <c r="D243" s="504" t="s">
        <v>3071</v>
      </c>
      <c r="E243" s="278" t="s">
        <v>139</v>
      </c>
      <c r="F243" s="278" t="s">
        <v>140</v>
      </c>
      <c r="G243" s="278" t="s">
        <v>142</v>
      </c>
      <c r="H243" s="37"/>
      <c r="I243" s="265">
        <v>44189</v>
      </c>
      <c r="J243" s="37"/>
      <c r="K243" s="37"/>
      <c r="L243" s="278" t="s">
        <v>142</v>
      </c>
      <c r="M243" s="37">
        <v>298</v>
      </c>
      <c r="N243" s="84"/>
      <c r="O243" s="37"/>
      <c r="P243" s="278" t="s">
        <v>2956</v>
      </c>
      <c r="Q243" s="37"/>
      <c r="R243" s="37"/>
      <c r="S243" s="37"/>
      <c r="T243" s="37"/>
      <c r="U243" s="37"/>
      <c r="V243" s="37"/>
      <c r="W243" s="37"/>
      <c r="X243" s="37"/>
      <c r="Y243" s="37"/>
      <c r="Z243" s="37"/>
      <c r="AA243" s="37"/>
      <c r="AB243" s="37"/>
      <c r="AC243" s="37"/>
      <c r="AD243" s="37"/>
      <c r="AE243" s="37"/>
      <c r="AF243" s="37"/>
      <c r="AG243" s="37"/>
      <c r="AH243" s="37"/>
      <c r="AI243" s="37"/>
      <c r="AJ243" s="37"/>
      <c r="AK243" s="37"/>
      <c r="AL243" s="37"/>
      <c r="AM243" s="84"/>
      <c r="AN243" s="84"/>
      <c r="AO243" s="84"/>
      <c r="AP243" s="84"/>
      <c r="AQ243" s="84"/>
      <c r="AR243" s="84"/>
      <c r="AS243" s="84"/>
      <c r="AT243" s="84"/>
      <c r="AU243" s="84"/>
    </row>
    <row r="244" spans="1:47">
      <c r="A244" s="265">
        <v>44179</v>
      </c>
      <c r="B244" s="278" t="s">
        <v>194</v>
      </c>
      <c r="C244" s="37">
        <v>882395292</v>
      </c>
      <c r="D244" s="504" t="s">
        <v>3072</v>
      </c>
      <c r="E244" s="278" t="s">
        <v>152</v>
      </c>
      <c r="F244" s="278" t="s">
        <v>140</v>
      </c>
      <c r="G244" s="37"/>
      <c r="H244" s="37"/>
      <c r="I244" s="265">
        <v>44179</v>
      </c>
      <c r="J244" s="37"/>
      <c r="K244" s="37"/>
      <c r="L244" s="278" t="s">
        <v>3073</v>
      </c>
      <c r="M244" s="37">
        <v>288</v>
      </c>
      <c r="N244" s="84"/>
      <c r="O244" s="37"/>
      <c r="P244" s="278" t="s">
        <v>2899</v>
      </c>
      <c r="Q244" s="37"/>
      <c r="R244" s="37"/>
      <c r="S244" s="37"/>
      <c r="T244" s="37"/>
      <c r="U244" s="37"/>
      <c r="V244" s="37"/>
      <c r="W244" s="37"/>
      <c r="X244" s="37"/>
      <c r="Y244" s="37"/>
      <c r="Z244" s="37"/>
      <c r="AA244" s="37"/>
      <c r="AB244" s="37"/>
      <c r="AC244" s="37"/>
      <c r="AD244" s="37"/>
      <c r="AE244" s="37"/>
      <c r="AF244" s="37"/>
      <c r="AG244" s="37"/>
      <c r="AH244" s="37"/>
      <c r="AI244" s="37"/>
      <c r="AJ244" s="37"/>
      <c r="AK244" s="37"/>
      <c r="AL244" s="37"/>
      <c r="AM244" s="84"/>
      <c r="AN244" s="84"/>
      <c r="AO244" s="84"/>
      <c r="AP244" s="84"/>
      <c r="AQ244" s="84"/>
      <c r="AR244" s="84"/>
      <c r="AS244" s="84"/>
      <c r="AT244" s="84"/>
      <c r="AU244" s="84"/>
    </row>
    <row r="245" spans="1:47">
      <c r="A245" s="265">
        <v>44190</v>
      </c>
      <c r="B245" s="278" t="s">
        <v>281</v>
      </c>
      <c r="C245" s="278">
        <v>880044664</v>
      </c>
      <c r="D245" s="37"/>
      <c r="E245" s="278" t="s">
        <v>152</v>
      </c>
      <c r="F245" s="278" t="s">
        <v>140</v>
      </c>
      <c r="G245" s="278" t="s">
        <v>142</v>
      </c>
      <c r="H245" s="37"/>
      <c r="I245" s="265">
        <v>44190</v>
      </c>
      <c r="J245" s="37"/>
      <c r="K245" s="37"/>
      <c r="L245" s="278" t="s">
        <v>142</v>
      </c>
      <c r="M245" s="37">
        <v>281.24</v>
      </c>
      <c r="N245" s="84"/>
      <c r="O245" s="37"/>
      <c r="P245" s="37"/>
      <c r="Q245" s="37"/>
      <c r="R245" s="37"/>
      <c r="S245" s="37"/>
      <c r="T245" s="37"/>
      <c r="U245" s="37"/>
      <c r="V245" s="37"/>
      <c r="W245" s="37"/>
      <c r="X245" s="37"/>
      <c r="Y245" s="37"/>
      <c r="Z245" s="37"/>
      <c r="AA245" s="37"/>
      <c r="AB245" s="37"/>
      <c r="AC245" s="37"/>
      <c r="AD245" s="37"/>
      <c r="AE245" s="37"/>
      <c r="AF245" s="37"/>
      <c r="AG245" s="37"/>
      <c r="AH245" s="37"/>
      <c r="AI245" s="37"/>
      <c r="AJ245" s="37"/>
      <c r="AK245" s="37"/>
      <c r="AL245" s="37"/>
      <c r="AM245" s="84"/>
      <c r="AN245" s="84"/>
      <c r="AO245" s="84"/>
      <c r="AP245" s="84"/>
      <c r="AQ245" s="84"/>
      <c r="AR245" s="84"/>
      <c r="AS245" s="84"/>
      <c r="AT245" s="84"/>
      <c r="AU245" s="84"/>
    </row>
    <row r="246" spans="1:47">
      <c r="A246" s="265">
        <v>44174</v>
      </c>
      <c r="B246" s="278" t="s">
        <v>167</v>
      </c>
      <c r="C246" s="278">
        <v>880845177</v>
      </c>
      <c r="D246" s="37"/>
      <c r="E246" s="278" t="s">
        <v>139</v>
      </c>
      <c r="F246" s="278" t="s">
        <v>140</v>
      </c>
      <c r="G246" s="278" t="s">
        <v>148</v>
      </c>
      <c r="H246" s="37"/>
      <c r="I246" s="265">
        <v>44174</v>
      </c>
      <c r="J246" s="37"/>
      <c r="K246" s="37"/>
      <c r="L246" s="278" t="s">
        <v>148</v>
      </c>
      <c r="M246" s="37">
        <v>278</v>
      </c>
      <c r="N246" s="84"/>
      <c r="O246" s="37"/>
      <c r="P246" s="278" t="s">
        <v>2918</v>
      </c>
      <c r="Q246" s="37"/>
      <c r="R246" s="37"/>
      <c r="S246" s="37"/>
      <c r="T246" s="37"/>
      <c r="U246" s="37"/>
      <c r="V246" s="37"/>
      <c r="W246" s="37"/>
      <c r="X246" s="37"/>
      <c r="Y246" s="37"/>
      <c r="Z246" s="37"/>
      <c r="AA246" s="37"/>
      <c r="AB246" s="37"/>
      <c r="AC246" s="37"/>
      <c r="AD246" s="37"/>
      <c r="AE246" s="37"/>
      <c r="AF246" s="37"/>
      <c r="AG246" s="37"/>
      <c r="AH246" s="37"/>
      <c r="AI246" s="37"/>
      <c r="AJ246" s="37"/>
      <c r="AK246" s="37"/>
      <c r="AL246" s="37"/>
      <c r="AM246" s="84"/>
      <c r="AN246" s="84"/>
      <c r="AO246" s="84"/>
      <c r="AP246" s="84"/>
      <c r="AQ246" s="84"/>
      <c r="AR246" s="84"/>
      <c r="AS246" s="84"/>
      <c r="AT246" s="84"/>
      <c r="AU246" s="84"/>
    </row>
    <row r="247" spans="1:47">
      <c r="A247" s="265">
        <v>44181</v>
      </c>
      <c r="B247" s="278" t="s">
        <v>146</v>
      </c>
      <c r="C247" s="37">
        <v>882302612</v>
      </c>
      <c r="D247" s="504" t="s">
        <v>3074</v>
      </c>
      <c r="E247" s="278" t="s">
        <v>139</v>
      </c>
      <c r="F247" s="278" t="s">
        <v>140</v>
      </c>
      <c r="G247" s="37"/>
      <c r="H247" s="37"/>
      <c r="I247" s="265">
        <v>44181</v>
      </c>
      <c r="J247" s="37"/>
      <c r="K247" s="37"/>
      <c r="L247" s="278" t="s">
        <v>499</v>
      </c>
      <c r="M247" s="37">
        <v>278</v>
      </c>
      <c r="N247" s="84"/>
      <c r="O247" s="37"/>
      <c r="P247" s="618" t="s">
        <v>3014</v>
      </c>
      <c r="Q247" s="37"/>
      <c r="R247" s="37"/>
      <c r="S247" s="37"/>
      <c r="T247" s="37"/>
      <c r="U247" s="37"/>
      <c r="V247" s="37"/>
      <c r="W247" s="37"/>
      <c r="X247" s="37"/>
      <c r="Y247" s="37"/>
      <c r="Z247" s="37"/>
      <c r="AA247" s="37"/>
      <c r="AB247" s="37"/>
      <c r="AC247" s="37"/>
      <c r="AD247" s="37"/>
      <c r="AE247" s="37"/>
      <c r="AF247" s="37"/>
      <c r="AG247" s="37"/>
      <c r="AH247" s="37"/>
      <c r="AI247" s="37"/>
      <c r="AJ247" s="37"/>
      <c r="AK247" s="37"/>
      <c r="AL247" s="37"/>
      <c r="AM247" s="84"/>
      <c r="AN247" s="84"/>
      <c r="AO247" s="84"/>
      <c r="AP247" s="84"/>
      <c r="AQ247" s="84"/>
      <c r="AR247" s="84"/>
      <c r="AS247" s="84"/>
      <c r="AT247" s="84"/>
      <c r="AU247" s="84"/>
    </row>
    <row r="248" spans="1:47">
      <c r="A248" s="265">
        <v>44186</v>
      </c>
      <c r="B248" s="278" t="s">
        <v>156</v>
      </c>
      <c r="C248" s="37">
        <v>881476410</v>
      </c>
      <c r="D248" s="23"/>
      <c r="E248" s="278" t="s">
        <v>152</v>
      </c>
      <c r="F248" s="278" t="s">
        <v>140</v>
      </c>
      <c r="G248" s="278" t="s">
        <v>142</v>
      </c>
      <c r="H248" s="37"/>
      <c r="I248" s="265">
        <v>44186</v>
      </c>
      <c r="J248" s="37"/>
      <c r="K248" s="37"/>
      <c r="L248" s="278" t="s">
        <v>142</v>
      </c>
      <c r="M248" s="37">
        <v>278</v>
      </c>
      <c r="N248" s="84"/>
      <c r="O248" s="37"/>
      <c r="P248" s="37"/>
      <c r="Q248" s="37"/>
      <c r="R248" s="37"/>
      <c r="S248" s="37"/>
      <c r="T248" s="37"/>
      <c r="U248" s="37"/>
      <c r="V248" s="37"/>
      <c r="W248" s="37"/>
      <c r="X248" s="37"/>
      <c r="Y248" s="37"/>
      <c r="Z248" s="37"/>
      <c r="AA248" s="37"/>
      <c r="AB248" s="37"/>
      <c r="AC248" s="37"/>
      <c r="AD248" s="37"/>
      <c r="AE248" s="37"/>
      <c r="AF248" s="37"/>
      <c r="AG248" s="37"/>
      <c r="AH248" s="37"/>
      <c r="AI248" s="37"/>
      <c r="AJ248" s="37"/>
      <c r="AK248" s="37"/>
      <c r="AL248" s="37"/>
      <c r="AM248" s="84"/>
      <c r="AN248" s="84"/>
      <c r="AO248" s="84"/>
      <c r="AP248" s="84"/>
      <c r="AQ248" s="84"/>
      <c r="AR248" s="84"/>
      <c r="AS248" s="84"/>
      <c r="AT248" s="84"/>
      <c r="AU248" s="84"/>
    </row>
    <row r="249" spans="1:47">
      <c r="A249" s="265">
        <v>44179</v>
      </c>
      <c r="B249" s="278" t="s">
        <v>175</v>
      </c>
      <c r="C249" s="37">
        <v>880005338</v>
      </c>
      <c r="D249" s="37"/>
      <c r="E249" s="278" t="s">
        <v>139</v>
      </c>
      <c r="F249" s="278" t="s">
        <v>140</v>
      </c>
      <c r="G249" s="278" t="s">
        <v>294</v>
      </c>
      <c r="H249" s="37"/>
      <c r="I249" s="265">
        <v>44179</v>
      </c>
      <c r="J249" s="37"/>
      <c r="K249" s="37"/>
      <c r="L249" s="278" t="s">
        <v>294</v>
      </c>
      <c r="M249" s="37">
        <v>274</v>
      </c>
      <c r="N249" s="84"/>
      <c r="O249" s="37"/>
      <c r="P249" s="278" t="s">
        <v>2191</v>
      </c>
      <c r="Q249" s="37"/>
      <c r="R249" s="37"/>
      <c r="S249" s="37"/>
      <c r="T249" s="37"/>
      <c r="U249" s="37"/>
      <c r="V249" s="37"/>
      <c r="W249" s="37"/>
      <c r="X249" s="37"/>
      <c r="Y249" s="37"/>
      <c r="Z249" s="37"/>
      <c r="AA249" s="37"/>
      <c r="AB249" s="37"/>
      <c r="AC249" s="37"/>
      <c r="AD249" s="37"/>
      <c r="AE249" s="37"/>
      <c r="AF249" s="37"/>
      <c r="AG249" s="37"/>
      <c r="AH249" s="37"/>
      <c r="AI249" s="37"/>
      <c r="AJ249" s="37"/>
      <c r="AK249" s="37"/>
      <c r="AL249" s="37"/>
      <c r="AM249" s="84"/>
      <c r="AN249" s="84"/>
      <c r="AO249" s="84"/>
      <c r="AP249" s="84"/>
      <c r="AQ249" s="84"/>
      <c r="AR249" s="84"/>
      <c r="AS249" s="84"/>
      <c r="AT249" s="84"/>
      <c r="AU249" s="84"/>
    </row>
    <row r="250" spans="1:47">
      <c r="A250" s="265">
        <v>44173</v>
      </c>
      <c r="B250" s="278" t="s">
        <v>175</v>
      </c>
      <c r="C250" s="37">
        <v>880491010</v>
      </c>
      <c r="D250" s="37"/>
      <c r="E250" s="278" t="s">
        <v>152</v>
      </c>
      <c r="F250" s="278" t="s">
        <v>140</v>
      </c>
      <c r="G250" s="278" t="s">
        <v>142</v>
      </c>
      <c r="H250" s="37"/>
      <c r="I250" s="265">
        <v>44173</v>
      </c>
      <c r="J250" s="37"/>
      <c r="K250" s="37"/>
      <c r="L250" s="278" t="s">
        <v>142</v>
      </c>
      <c r="M250" s="37">
        <v>273</v>
      </c>
      <c r="N250" s="84"/>
      <c r="O250" s="37"/>
      <c r="P250" s="278" t="s">
        <v>2913</v>
      </c>
      <c r="Q250" s="37"/>
      <c r="R250" s="37"/>
      <c r="S250" s="37"/>
      <c r="T250" s="37"/>
      <c r="U250" s="37"/>
      <c r="V250" s="37"/>
      <c r="W250" s="37"/>
      <c r="X250" s="37"/>
      <c r="Y250" s="37"/>
      <c r="Z250" s="37"/>
      <c r="AA250" s="37"/>
      <c r="AB250" s="37"/>
      <c r="AC250" s="37"/>
      <c r="AD250" s="37"/>
      <c r="AE250" s="37"/>
      <c r="AF250" s="37"/>
      <c r="AG250" s="37"/>
      <c r="AH250" s="37"/>
      <c r="AI250" s="37"/>
      <c r="AJ250" s="37"/>
      <c r="AK250" s="37"/>
      <c r="AL250" s="37"/>
      <c r="AM250" s="84"/>
      <c r="AN250" s="84"/>
      <c r="AO250" s="84"/>
      <c r="AP250" s="84"/>
      <c r="AQ250" s="84"/>
      <c r="AR250" s="84"/>
      <c r="AS250" s="84"/>
      <c r="AT250" s="84"/>
      <c r="AU250" s="84"/>
    </row>
    <row r="251" spans="1:47">
      <c r="A251" s="265">
        <v>44180</v>
      </c>
      <c r="B251" s="278" t="s">
        <v>146</v>
      </c>
      <c r="C251" s="37">
        <v>880047416</v>
      </c>
      <c r="D251" s="510" t="s">
        <v>3075</v>
      </c>
      <c r="E251" s="278" t="s">
        <v>139</v>
      </c>
      <c r="F251" s="278" t="s">
        <v>140</v>
      </c>
      <c r="G251" s="278" t="s">
        <v>3076</v>
      </c>
      <c r="H251" s="645">
        <v>44194</v>
      </c>
      <c r="I251" s="37"/>
      <c r="J251" s="37"/>
      <c r="K251" s="37"/>
      <c r="L251" s="37"/>
      <c r="M251" s="37"/>
      <c r="N251" s="84"/>
      <c r="O251" s="37"/>
      <c r="P251" s="278" t="s">
        <v>3077</v>
      </c>
      <c r="Q251" s="37"/>
      <c r="R251" s="37"/>
      <c r="S251" s="37"/>
      <c r="T251" s="37"/>
      <c r="U251" s="37"/>
      <c r="V251" s="37"/>
      <c r="W251" s="37"/>
      <c r="X251" s="37"/>
      <c r="Y251" s="37"/>
      <c r="Z251" s="37"/>
      <c r="AA251" s="37"/>
      <c r="AB251" s="37"/>
      <c r="AC251" s="37"/>
      <c r="AD251" s="37"/>
      <c r="AE251" s="37"/>
      <c r="AF251" s="37"/>
      <c r="AG251" s="37"/>
      <c r="AH251" s="37"/>
      <c r="AI251" s="37"/>
      <c r="AJ251" s="37"/>
      <c r="AK251" s="37"/>
      <c r="AL251" s="37"/>
      <c r="AM251" s="84"/>
      <c r="AN251" s="84"/>
      <c r="AO251" s="84"/>
      <c r="AP251" s="84"/>
      <c r="AQ251" s="84"/>
      <c r="AR251" s="84"/>
      <c r="AS251" s="84"/>
      <c r="AT251" s="84"/>
      <c r="AU251" s="84"/>
    </row>
    <row r="252" spans="1:47">
      <c r="A252" s="265">
        <v>44186</v>
      </c>
      <c r="B252" s="278" t="s">
        <v>175</v>
      </c>
      <c r="C252" s="37">
        <v>880331946</v>
      </c>
      <c r="D252" s="37"/>
      <c r="E252" s="278" t="s">
        <v>152</v>
      </c>
      <c r="F252" s="278" t="s">
        <v>140</v>
      </c>
      <c r="G252" s="278" t="s">
        <v>142</v>
      </c>
      <c r="H252" s="265"/>
      <c r="I252" s="265">
        <v>44188</v>
      </c>
      <c r="J252" s="37"/>
      <c r="K252" s="37"/>
      <c r="L252" s="278" t="s">
        <v>142</v>
      </c>
      <c r="M252" s="37">
        <v>272</v>
      </c>
      <c r="N252" s="84"/>
      <c r="O252" s="37"/>
      <c r="P252" s="278" t="s">
        <v>3078</v>
      </c>
      <c r="Q252" s="37"/>
      <c r="R252" s="37"/>
      <c r="S252" s="37"/>
      <c r="T252" s="37"/>
      <c r="U252" s="37"/>
      <c r="V252" s="37"/>
      <c r="W252" s="37"/>
      <c r="X252" s="37"/>
      <c r="Y252" s="37"/>
      <c r="Z252" s="37"/>
      <c r="AA252" s="37"/>
      <c r="AB252" s="37"/>
      <c r="AC252" s="37"/>
      <c r="AD252" s="37"/>
      <c r="AE252" s="37"/>
      <c r="AF252" s="37"/>
      <c r="AG252" s="37"/>
      <c r="AH252" s="37"/>
      <c r="AI252" s="37"/>
      <c r="AJ252" s="37"/>
      <c r="AK252" s="37"/>
      <c r="AL252" s="37"/>
      <c r="AM252" s="84"/>
      <c r="AN252" s="84"/>
      <c r="AO252" s="84"/>
      <c r="AP252" s="84"/>
      <c r="AQ252" s="84"/>
      <c r="AR252" s="84"/>
      <c r="AS252" s="84"/>
      <c r="AT252" s="84"/>
      <c r="AU252" s="84"/>
    </row>
    <row r="253" spans="1:47">
      <c r="A253" s="265">
        <v>44168</v>
      </c>
      <c r="B253" s="278" t="s">
        <v>156</v>
      </c>
      <c r="C253" s="521">
        <v>881545465</v>
      </c>
      <c r="D253" s="534">
        <v>1008960</v>
      </c>
      <c r="E253" s="278" t="s">
        <v>139</v>
      </c>
      <c r="F253" s="278" t="s">
        <v>140</v>
      </c>
      <c r="G253" s="37"/>
      <c r="H253" s="37"/>
      <c r="I253" s="265">
        <v>44168</v>
      </c>
      <c r="J253" s="37"/>
      <c r="K253" s="37"/>
      <c r="L253" s="278" t="s">
        <v>287</v>
      </c>
      <c r="M253" s="37">
        <v>270</v>
      </c>
      <c r="N253" s="84"/>
      <c r="O253" s="37"/>
      <c r="P253" s="278" t="s">
        <v>2978</v>
      </c>
      <c r="Q253" s="37"/>
      <c r="R253" s="37"/>
      <c r="S253" s="37"/>
      <c r="T253" s="37"/>
      <c r="U253" s="37"/>
      <c r="V253" s="37"/>
      <c r="W253" s="37"/>
      <c r="X253" s="37"/>
      <c r="Y253" s="37"/>
      <c r="Z253" s="37"/>
      <c r="AA253" s="37"/>
      <c r="AB253" s="37"/>
      <c r="AC253" s="37"/>
      <c r="AD253" s="37"/>
      <c r="AE253" s="37"/>
      <c r="AF253" s="37"/>
      <c r="AG253" s="37"/>
      <c r="AH253" s="37"/>
      <c r="AI253" s="37"/>
      <c r="AJ253" s="37"/>
      <c r="AK253" s="37"/>
      <c r="AL253" s="37"/>
      <c r="AM253" s="84"/>
      <c r="AN253" s="84"/>
      <c r="AO253" s="84"/>
      <c r="AP253" s="84"/>
      <c r="AQ253" s="84"/>
      <c r="AR253" s="84"/>
      <c r="AS253" s="84"/>
      <c r="AT253" s="84"/>
      <c r="AU253" s="84"/>
    </row>
    <row r="254" spans="1:47">
      <c r="A254" s="265">
        <v>44174</v>
      </c>
      <c r="B254" s="278" t="s">
        <v>156</v>
      </c>
      <c r="C254" s="37">
        <v>880018227</v>
      </c>
      <c r="D254" s="37"/>
      <c r="E254" s="278" t="s">
        <v>139</v>
      </c>
      <c r="F254" s="278" t="s">
        <v>140</v>
      </c>
      <c r="G254" s="37"/>
      <c r="H254" s="37"/>
      <c r="I254" s="265">
        <v>44174</v>
      </c>
      <c r="J254" s="37"/>
      <c r="K254" s="37"/>
      <c r="L254" s="278" t="s">
        <v>481</v>
      </c>
      <c r="M254" s="37">
        <v>270</v>
      </c>
      <c r="N254" s="84"/>
      <c r="O254" s="37"/>
      <c r="P254" s="37"/>
      <c r="Q254" s="37"/>
      <c r="R254" s="37"/>
      <c r="S254" s="37"/>
      <c r="T254" s="37"/>
      <c r="U254" s="37"/>
      <c r="V254" s="37"/>
      <c r="W254" s="37"/>
      <c r="X254" s="37"/>
      <c r="Y254" s="37"/>
      <c r="Z254" s="37"/>
      <c r="AA254" s="37"/>
      <c r="AB254" s="37"/>
      <c r="AC254" s="37"/>
      <c r="AD254" s="37"/>
      <c r="AE254" s="37"/>
      <c r="AF254" s="37"/>
      <c r="AG254" s="37"/>
      <c r="AH254" s="37"/>
      <c r="AI254" s="37"/>
      <c r="AJ254" s="37"/>
      <c r="AK254" s="37"/>
      <c r="AL254" s="37"/>
      <c r="AM254" s="84"/>
      <c r="AN254" s="84"/>
      <c r="AO254" s="84"/>
      <c r="AP254" s="84"/>
      <c r="AQ254" s="84"/>
      <c r="AR254" s="84"/>
      <c r="AS254" s="84"/>
      <c r="AT254" s="84"/>
      <c r="AU254" s="84"/>
    </row>
    <row r="255" spans="1:47">
      <c r="A255" s="265">
        <v>44179</v>
      </c>
      <c r="B255" s="278" t="s">
        <v>227</v>
      </c>
      <c r="C255" s="37">
        <v>882621525</v>
      </c>
      <c r="D255" s="510" t="s">
        <v>2964</v>
      </c>
      <c r="E255" s="278" t="s">
        <v>152</v>
      </c>
      <c r="F255" s="278" t="s">
        <v>140</v>
      </c>
      <c r="G255" s="278" t="s">
        <v>686</v>
      </c>
      <c r="H255" s="265">
        <v>44172</v>
      </c>
      <c r="I255" s="265">
        <v>44179</v>
      </c>
      <c r="J255" s="37"/>
      <c r="K255" s="37"/>
      <c r="L255" s="278" t="s">
        <v>686</v>
      </c>
      <c r="M255" s="37">
        <v>270</v>
      </c>
      <c r="N255" s="84"/>
      <c r="O255" s="37"/>
      <c r="P255" s="265">
        <v>44175</v>
      </c>
      <c r="Q255" s="37"/>
      <c r="R255" s="37"/>
      <c r="S255" s="37"/>
      <c r="T255" s="37"/>
      <c r="U255" s="37"/>
      <c r="V255" s="37"/>
      <c r="W255" s="37"/>
      <c r="X255" s="37"/>
      <c r="Y255" s="37"/>
      <c r="Z255" s="37"/>
      <c r="AA255" s="37"/>
      <c r="AB255" s="37"/>
      <c r="AC255" s="37"/>
      <c r="AD255" s="37"/>
      <c r="AE255" s="37"/>
      <c r="AF255" s="37"/>
      <c r="AG255" s="37"/>
      <c r="AH255" s="37"/>
      <c r="AI255" s="37"/>
      <c r="AJ255" s="37"/>
      <c r="AK255" s="37"/>
      <c r="AL255" s="37"/>
      <c r="AM255" s="84"/>
      <c r="AN255" s="84"/>
      <c r="AO255" s="84"/>
      <c r="AP255" s="84"/>
      <c r="AQ255" s="84"/>
      <c r="AR255" s="84"/>
      <c r="AS255" s="84"/>
      <c r="AT255" s="84"/>
      <c r="AU255" s="84"/>
    </row>
    <row r="256" spans="1:47">
      <c r="A256" s="265">
        <v>44183</v>
      </c>
      <c r="B256" s="278" t="s">
        <v>156</v>
      </c>
      <c r="C256" s="521">
        <v>882162696</v>
      </c>
      <c r="D256" s="37"/>
      <c r="E256" s="278" t="s">
        <v>139</v>
      </c>
      <c r="F256" s="278" t="s">
        <v>140</v>
      </c>
      <c r="G256" s="37"/>
      <c r="H256" s="37"/>
      <c r="I256" s="265">
        <v>44183</v>
      </c>
      <c r="J256" s="37"/>
      <c r="K256" s="37"/>
      <c r="L256" s="278" t="s">
        <v>287</v>
      </c>
      <c r="M256" s="37">
        <v>270</v>
      </c>
      <c r="N256" s="84"/>
      <c r="O256" s="37"/>
      <c r="P256" s="278" t="s">
        <v>2923</v>
      </c>
      <c r="Q256" s="37"/>
      <c r="R256" s="37"/>
      <c r="S256" s="37"/>
      <c r="T256" s="37"/>
      <c r="U256" s="37"/>
      <c r="V256" s="37"/>
      <c r="W256" s="37"/>
      <c r="X256" s="37"/>
      <c r="Y256" s="37"/>
      <c r="Z256" s="37"/>
      <c r="AA256" s="37"/>
      <c r="AB256" s="37"/>
      <c r="AC256" s="37"/>
      <c r="AD256" s="37"/>
      <c r="AE256" s="37"/>
      <c r="AF256" s="37"/>
      <c r="AG256" s="37"/>
      <c r="AH256" s="37"/>
      <c r="AI256" s="37"/>
      <c r="AJ256" s="37"/>
      <c r="AK256" s="37"/>
      <c r="AL256" s="37"/>
      <c r="AM256" s="84"/>
      <c r="AN256" s="84"/>
      <c r="AO256" s="84"/>
      <c r="AP256" s="84"/>
      <c r="AQ256" s="84"/>
      <c r="AR256" s="84"/>
      <c r="AS256" s="84"/>
      <c r="AT256" s="84"/>
      <c r="AU256" s="84"/>
    </row>
    <row r="257" spans="1:47">
      <c r="A257" s="265">
        <v>44180</v>
      </c>
      <c r="B257" s="278" t="s">
        <v>227</v>
      </c>
      <c r="C257" s="37">
        <v>883269491</v>
      </c>
      <c r="D257" s="37"/>
      <c r="E257" s="278" t="s">
        <v>152</v>
      </c>
      <c r="F257" s="37"/>
      <c r="G257" s="37"/>
      <c r="H257" s="37"/>
      <c r="I257" s="37"/>
      <c r="J257" s="37"/>
      <c r="K257" s="37"/>
      <c r="L257" s="37"/>
      <c r="M257" s="37"/>
      <c r="N257" s="84"/>
      <c r="O257" s="37"/>
      <c r="P257" s="278" t="s">
        <v>3079</v>
      </c>
      <c r="Q257" s="37"/>
      <c r="R257" s="37"/>
      <c r="S257" s="37"/>
      <c r="T257" s="37"/>
      <c r="U257" s="37"/>
      <c r="V257" s="37"/>
      <c r="W257" s="37"/>
      <c r="X257" s="37"/>
      <c r="Y257" s="37"/>
      <c r="Z257" s="37"/>
      <c r="AA257" s="37"/>
      <c r="AB257" s="37"/>
      <c r="AC257" s="37"/>
      <c r="AD257" s="37"/>
      <c r="AE257" s="37"/>
      <c r="AF257" s="37"/>
      <c r="AG257" s="37"/>
      <c r="AH257" s="37"/>
      <c r="AI257" s="37"/>
      <c r="AJ257" s="37"/>
      <c r="AK257" s="37"/>
      <c r="AL257" s="37"/>
      <c r="AM257" s="84"/>
      <c r="AN257" s="84"/>
      <c r="AO257" s="84"/>
      <c r="AP257" s="84"/>
      <c r="AQ257" s="84"/>
      <c r="AR257" s="84"/>
      <c r="AS257" s="84"/>
      <c r="AT257" s="84"/>
      <c r="AU257" s="84"/>
    </row>
    <row r="258" spans="1:47">
      <c r="A258" s="265">
        <v>44186</v>
      </c>
      <c r="B258" s="278" t="s">
        <v>227</v>
      </c>
      <c r="C258" s="37">
        <v>882621525</v>
      </c>
      <c r="D258" s="510" t="s">
        <v>2964</v>
      </c>
      <c r="E258" s="278" t="s">
        <v>152</v>
      </c>
      <c r="F258" s="278" t="s">
        <v>140</v>
      </c>
      <c r="G258" s="278" t="s">
        <v>686</v>
      </c>
      <c r="H258" s="265">
        <v>44172</v>
      </c>
      <c r="I258" s="265">
        <v>44186</v>
      </c>
      <c r="J258" s="37"/>
      <c r="K258" s="37"/>
      <c r="L258" s="278" t="s">
        <v>287</v>
      </c>
      <c r="M258" s="37">
        <v>270</v>
      </c>
      <c r="N258" s="84"/>
      <c r="O258" s="37"/>
      <c r="P258" s="278" t="s">
        <v>2902</v>
      </c>
      <c r="Q258" s="37"/>
      <c r="R258" s="37"/>
      <c r="S258" s="37"/>
      <c r="T258" s="37"/>
      <c r="U258" s="37"/>
      <c r="V258" s="37"/>
      <c r="W258" s="37"/>
      <c r="X258" s="37"/>
      <c r="Y258" s="37"/>
      <c r="Z258" s="37"/>
      <c r="AA258" s="37"/>
      <c r="AB258" s="37"/>
      <c r="AC258" s="37"/>
      <c r="AD258" s="37"/>
      <c r="AE258" s="37"/>
      <c r="AF258" s="37"/>
      <c r="AG258" s="37"/>
      <c r="AH258" s="37"/>
      <c r="AI258" s="37"/>
      <c r="AJ258" s="37"/>
      <c r="AK258" s="37"/>
      <c r="AL258" s="37"/>
      <c r="AM258" s="84"/>
      <c r="AN258" s="84"/>
      <c r="AO258" s="84"/>
      <c r="AP258" s="84"/>
      <c r="AQ258" s="84"/>
      <c r="AR258" s="84"/>
      <c r="AS258" s="84"/>
      <c r="AT258" s="84"/>
      <c r="AU258" s="84"/>
    </row>
    <row r="259" spans="1:47">
      <c r="A259" s="265">
        <v>44187</v>
      </c>
      <c r="B259" s="278" t="s">
        <v>154</v>
      </c>
      <c r="C259" s="37">
        <v>881630263</v>
      </c>
      <c r="D259" s="504" t="s">
        <v>3080</v>
      </c>
      <c r="E259" s="278" t="s">
        <v>139</v>
      </c>
      <c r="F259" s="278" t="s">
        <v>140</v>
      </c>
      <c r="G259" s="37"/>
      <c r="H259" s="37"/>
      <c r="I259" s="265">
        <v>44187</v>
      </c>
      <c r="J259" s="37"/>
      <c r="K259" s="37"/>
      <c r="L259" s="278" t="s">
        <v>287</v>
      </c>
      <c r="M259" s="37">
        <v>270</v>
      </c>
      <c r="N259" s="84"/>
      <c r="O259" s="37"/>
      <c r="P259" s="278" t="s">
        <v>2902</v>
      </c>
      <c r="Q259" s="37"/>
      <c r="R259" s="37"/>
      <c r="S259" s="37"/>
      <c r="T259" s="37"/>
      <c r="U259" s="37"/>
      <c r="V259" s="37"/>
      <c r="W259" s="37"/>
      <c r="X259" s="37"/>
      <c r="Y259" s="37"/>
      <c r="Z259" s="37"/>
      <c r="AA259" s="37"/>
      <c r="AB259" s="37"/>
      <c r="AC259" s="37"/>
      <c r="AD259" s="37"/>
      <c r="AE259" s="37"/>
      <c r="AF259" s="37"/>
      <c r="AG259" s="37"/>
      <c r="AH259" s="37"/>
      <c r="AI259" s="37"/>
      <c r="AJ259" s="37"/>
      <c r="AK259" s="37"/>
      <c r="AL259" s="37"/>
      <c r="AM259" s="84"/>
      <c r="AN259" s="84"/>
      <c r="AO259" s="84"/>
      <c r="AP259" s="84"/>
      <c r="AQ259" s="84"/>
      <c r="AR259" s="84"/>
      <c r="AS259" s="84"/>
      <c r="AT259" s="84"/>
      <c r="AU259" s="84"/>
    </row>
    <row r="260" spans="1:47">
      <c r="A260" s="265">
        <v>44187</v>
      </c>
      <c r="B260" s="278" t="s">
        <v>154</v>
      </c>
      <c r="C260" s="37">
        <v>881630263</v>
      </c>
      <c r="D260" s="504" t="s">
        <v>3080</v>
      </c>
      <c r="E260" s="278" t="s">
        <v>139</v>
      </c>
      <c r="F260" s="278" t="s">
        <v>140</v>
      </c>
      <c r="G260" s="37"/>
      <c r="H260" s="37"/>
      <c r="I260" s="265">
        <v>44193</v>
      </c>
      <c r="J260" s="37"/>
      <c r="K260" s="37"/>
      <c r="L260" s="278" t="s">
        <v>287</v>
      </c>
      <c r="M260" s="37">
        <v>270</v>
      </c>
      <c r="N260" s="84"/>
      <c r="O260" s="37"/>
      <c r="P260" s="278" t="s">
        <v>3042</v>
      </c>
      <c r="Q260" s="37"/>
      <c r="R260" s="37"/>
      <c r="S260" s="37"/>
      <c r="T260" s="37"/>
      <c r="U260" s="37"/>
      <c r="V260" s="37"/>
      <c r="W260" s="37"/>
      <c r="X260" s="37"/>
      <c r="Y260" s="37"/>
      <c r="Z260" s="37"/>
      <c r="AA260" s="37"/>
      <c r="AB260" s="37"/>
      <c r="AC260" s="37"/>
      <c r="AD260" s="37"/>
      <c r="AE260" s="37"/>
      <c r="AF260" s="37"/>
      <c r="AG260" s="37"/>
      <c r="AH260" s="37"/>
      <c r="AI260" s="37"/>
      <c r="AJ260" s="37"/>
      <c r="AK260" s="37"/>
      <c r="AL260" s="37"/>
      <c r="AM260" s="84"/>
      <c r="AN260" s="84"/>
      <c r="AO260" s="84"/>
      <c r="AP260" s="84"/>
      <c r="AQ260" s="84"/>
      <c r="AR260" s="84"/>
      <c r="AS260" s="84"/>
      <c r="AT260" s="84"/>
      <c r="AU260" s="84"/>
    </row>
    <row r="261" spans="1:47">
      <c r="A261" s="265">
        <v>44188</v>
      </c>
      <c r="B261" s="278" t="s">
        <v>146</v>
      </c>
      <c r="C261" s="37">
        <v>882887171</v>
      </c>
      <c r="D261" s="504" t="s">
        <v>3081</v>
      </c>
      <c r="E261" s="278" t="s">
        <v>139</v>
      </c>
      <c r="F261" s="278" t="s">
        <v>140</v>
      </c>
      <c r="G261" s="278" t="s">
        <v>287</v>
      </c>
      <c r="H261" s="37"/>
      <c r="I261" s="265">
        <v>44188</v>
      </c>
      <c r="J261" s="37"/>
      <c r="K261" s="37"/>
      <c r="L261" s="278" t="s">
        <v>287</v>
      </c>
      <c r="M261" s="37">
        <v>270</v>
      </c>
      <c r="N261" s="84"/>
      <c r="O261" s="37"/>
      <c r="P261" s="37"/>
      <c r="Q261" s="37"/>
      <c r="R261" s="37"/>
      <c r="S261" s="37"/>
      <c r="T261" s="37"/>
      <c r="U261" s="37"/>
      <c r="V261" s="37"/>
      <c r="W261" s="37"/>
      <c r="X261" s="37"/>
      <c r="Y261" s="37"/>
      <c r="Z261" s="37"/>
      <c r="AA261" s="37"/>
      <c r="AB261" s="37"/>
      <c r="AC261" s="37"/>
      <c r="AD261" s="37"/>
      <c r="AE261" s="37"/>
      <c r="AF261" s="37"/>
      <c r="AG261" s="37"/>
      <c r="AH261" s="37"/>
      <c r="AI261" s="37"/>
      <c r="AJ261" s="37"/>
      <c r="AK261" s="37"/>
      <c r="AL261" s="37"/>
      <c r="AM261" s="84"/>
      <c r="AN261" s="84"/>
      <c r="AO261" s="84"/>
      <c r="AP261" s="84"/>
      <c r="AQ261" s="84"/>
      <c r="AR261" s="84"/>
      <c r="AS261" s="84"/>
      <c r="AT261" s="84"/>
      <c r="AU261" s="84"/>
    </row>
    <row r="262" spans="1:47">
      <c r="A262" s="265">
        <v>44194</v>
      </c>
      <c r="B262" s="278" t="s">
        <v>194</v>
      </c>
      <c r="C262" s="37">
        <v>883244293</v>
      </c>
      <c r="D262" s="515" t="s">
        <v>3082</v>
      </c>
      <c r="E262" s="278" t="s">
        <v>139</v>
      </c>
      <c r="F262" s="278" t="s">
        <v>140</v>
      </c>
      <c r="G262" s="278" t="s">
        <v>686</v>
      </c>
      <c r="H262" s="37"/>
      <c r="I262" s="265">
        <v>44194</v>
      </c>
      <c r="J262" s="37"/>
      <c r="K262" s="37"/>
      <c r="L262" s="278" t="s">
        <v>686</v>
      </c>
      <c r="M262" s="37">
        <v>270</v>
      </c>
      <c r="N262" s="84"/>
      <c r="O262" s="37"/>
      <c r="P262" s="278" t="s">
        <v>2926</v>
      </c>
      <c r="Q262" s="37"/>
      <c r="R262" s="37"/>
      <c r="S262" s="37"/>
      <c r="T262" s="37"/>
      <c r="U262" s="37"/>
      <c r="V262" s="37"/>
      <c r="W262" s="37"/>
      <c r="X262" s="37"/>
      <c r="Y262" s="37"/>
      <c r="Z262" s="37"/>
      <c r="AA262" s="37"/>
      <c r="AB262" s="37"/>
      <c r="AC262" s="37"/>
      <c r="AD262" s="37"/>
      <c r="AE262" s="37"/>
      <c r="AF262" s="37"/>
      <c r="AG262" s="37"/>
      <c r="AH262" s="37"/>
      <c r="AI262" s="37"/>
      <c r="AJ262" s="37"/>
      <c r="AK262" s="37"/>
      <c r="AL262" s="37"/>
      <c r="AM262" s="84"/>
      <c r="AN262" s="84"/>
      <c r="AO262" s="84"/>
      <c r="AP262" s="84"/>
      <c r="AQ262" s="84"/>
      <c r="AR262" s="84"/>
      <c r="AS262" s="84"/>
      <c r="AT262" s="84"/>
      <c r="AU262" s="84"/>
    </row>
    <row r="263" spans="1:47">
      <c r="A263" s="265">
        <v>44181</v>
      </c>
      <c r="B263" s="278" t="s">
        <v>281</v>
      </c>
      <c r="C263" s="37">
        <v>882164963</v>
      </c>
      <c r="D263" s="504" t="s">
        <v>2914</v>
      </c>
      <c r="E263" s="278" t="s">
        <v>139</v>
      </c>
      <c r="F263" s="278" t="s">
        <v>140</v>
      </c>
      <c r="G263" s="278" t="s">
        <v>176</v>
      </c>
      <c r="H263" s="265">
        <v>44181</v>
      </c>
      <c r="I263" s="37"/>
      <c r="J263" s="37"/>
      <c r="K263" s="37"/>
      <c r="L263" s="37"/>
      <c r="M263" s="37"/>
      <c r="N263" s="84"/>
      <c r="O263" s="37"/>
      <c r="P263" s="278" t="s">
        <v>3083</v>
      </c>
      <c r="Q263" s="37"/>
      <c r="R263" s="37"/>
      <c r="S263" s="37"/>
      <c r="T263" s="37"/>
      <c r="U263" s="37"/>
      <c r="V263" s="37"/>
      <c r="W263" s="37"/>
      <c r="X263" s="37"/>
      <c r="Y263" s="37"/>
      <c r="Z263" s="37"/>
      <c r="AA263" s="37"/>
      <c r="AB263" s="37"/>
      <c r="AC263" s="37"/>
      <c r="AD263" s="37"/>
      <c r="AE263" s="37"/>
      <c r="AF263" s="37"/>
      <c r="AG263" s="37"/>
      <c r="AH263" s="37"/>
      <c r="AI263" s="37"/>
      <c r="AJ263" s="37"/>
      <c r="AK263" s="37"/>
      <c r="AL263" s="37"/>
      <c r="AM263" s="84"/>
      <c r="AN263" s="84"/>
      <c r="AO263" s="84"/>
      <c r="AP263" s="84"/>
      <c r="AQ263" s="84"/>
      <c r="AR263" s="84"/>
      <c r="AS263" s="84"/>
      <c r="AT263" s="84"/>
      <c r="AU263" s="84"/>
    </row>
    <row r="264" spans="1:47">
      <c r="A264" s="265">
        <v>44175</v>
      </c>
      <c r="B264" s="278" t="s">
        <v>146</v>
      </c>
      <c r="C264" s="37">
        <v>881942374</v>
      </c>
      <c r="D264" s="504" t="s">
        <v>2985</v>
      </c>
      <c r="E264" s="278" t="s">
        <v>345</v>
      </c>
      <c r="F264" s="278" t="s">
        <v>140</v>
      </c>
      <c r="G264" s="278" t="s">
        <v>142</v>
      </c>
      <c r="H264" s="37"/>
      <c r="I264" s="265">
        <v>44175</v>
      </c>
      <c r="J264" s="37"/>
      <c r="K264" s="37"/>
      <c r="L264" s="278" t="s">
        <v>142</v>
      </c>
      <c r="M264" s="37">
        <v>266</v>
      </c>
      <c r="N264" s="84"/>
      <c r="O264" s="37"/>
      <c r="P264" s="618" t="s">
        <v>2969</v>
      </c>
      <c r="Q264" s="37"/>
      <c r="R264" s="37"/>
      <c r="S264" s="37"/>
      <c r="T264" s="37"/>
      <c r="U264" s="37"/>
      <c r="V264" s="37"/>
      <c r="W264" s="37"/>
      <c r="X264" s="37"/>
      <c r="Y264" s="37"/>
      <c r="Z264" s="37"/>
      <c r="AA264" s="37"/>
      <c r="AB264" s="37"/>
      <c r="AC264" s="37"/>
      <c r="AD264" s="37"/>
      <c r="AE264" s="37"/>
      <c r="AF264" s="37"/>
      <c r="AG264" s="37"/>
      <c r="AH264" s="37"/>
      <c r="AI264" s="37"/>
      <c r="AJ264" s="37"/>
      <c r="AK264" s="37"/>
      <c r="AL264" s="37"/>
      <c r="AM264" s="84"/>
      <c r="AN264" s="84"/>
      <c r="AO264" s="84"/>
      <c r="AP264" s="84"/>
      <c r="AQ264" s="84"/>
      <c r="AR264" s="84"/>
      <c r="AS264" s="84"/>
      <c r="AT264" s="84"/>
      <c r="AU264" s="84"/>
    </row>
    <row r="265" spans="1:47">
      <c r="A265" s="265">
        <v>44180</v>
      </c>
      <c r="B265" s="278" t="s">
        <v>157</v>
      </c>
      <c r="C265" s="37">
        <v>882275053</v>
      </c>
      <c r="D265" s="504" t="s">
        <v>3084</v>
      </c>
      <c r="E265" s="278" t="s">
        <v>139</v>
      </c>
      <c r="F265" s="278" t="s">
        <v>140</v>
      </c>
      <c r="G265" s="278" t="s">
        <v>148</v>
      </c>
      <c r="H265" s="37"/>
      <c r="I265" s="265">
        <v>44180</v>
      </c>
      <c r="J265" s="37"/>
      <c r="K265" s="37"/>
      <c r="L265" s="278" t="s">
        <v>148</v>
      </c>
      <c r="M265" s="37">
        <f>155+109</f>
        <v>264</v>
      </c>
      <c r="N265" s="84"/>
      <c r="O265" s="37"/>
      <c r="P265" s="278" t="s">
        <v>3010</v>
      </c>
      <c r="Q265" s="37"/>
      <c r="R265" s="37"/>
      <c r="S265" s="37"/>
      <c r="T265" s="37"/>
      <c r="U265" s="37"/>
      <c r="V265" s="37"/>
      <c r="W265" s="37"/>
      <c r="X265" s="37"/>
      <c r="Y265" s="37"/>
      <c r="Z265" s="37"/>
      <c r="AA265" s="37"/>
      <c r="AB265" s="37"/>
      <c r="AC265" s="37"/>
      <c r="AD265" s="37"/>
      <c r="AE265" s="37"/>
      <c r="AF265" s="37"/>
      <c r="AG265" s="37"/>
      <c r="AH265" s="37"/>
      <c r="AI265" s="37"/>
      <c r="AJ265" s="37"/>
      <c r="AK265" s="37"/>
      <c r="AL265" s="37"/>
      <c r="AM265" s="84"/>
      <c r="AN265" s="84"/>
      <c r="AO265" s="84"/>
      <c r="AP265" s="84"/>
      <c r="AQ265" s="84"/>
      <c r="AR265" s="84"/>
      <c r="AS265" s="84"/>
      <c r="AT265" s="84"/>
      <c r="AU265" s="84"/>
    </row>
    <row r="266" spans="1:47">
      <c r="A266" s="265">
        <v>44193</v>
      </c>
      <c r="B266" s="278" t="s">
        <v>194</v>
      </c>
      <c r="C266" s="37">
        <v>883042750</v>
      </c>
      <c r="D266" s="504" t="s">
        <v>2936</v>
      </c>
      <c r="E266" s="278" t="s">
        <v>139</v>
      </c>
      <c r="F266" s="278" t="s">
        <v>140</v>
      </c>
      <c r="G266" s="278" t="s">
        <v>2937</v>
      </c>
      <c r="H266" s="37"/>
      <c r="I266" s="265">
        <v>44193</v>
      </c>
      <c r="J266" s="37"/>
      <c r="K266" s="37"/>
      <c r="L266" s="278" t="s">
        <v>2937</v>
      </c>
      <c r="M266" s="37">
        <v>260</v>
      </c>
      <c r="N266" s="84"/>
      <c r="O266" s="37"/>
      <c r="P266" s="278" t="s">
        <v>2956</v>
      </c>
      <c r="Q266" s="37"/>
      <c r="R266" s="37"/>
      <c r="S266" s="37"/>
      <c r="T266" s="37"/>
      <c r="U266" s="37"/>
      <c r="V266" s="37"/>
      <c r="W266" s="37"/>
      <c r="X266" s="37"/>
      <c r="Y266" s="37"/>
      <c r="Z266" s="37"/>
      <c r="AA266" s="37"/>
      <c r="AB266" s="37"/>
      <c r="AC266" s="37"/>
      <c r="AD266" s="37"/>
      <c r="AE266" s="37"/>
      <c r="AF266" s="37"/>
      <c r="AG266" s="37"/>
      <c r="AH266" s="37"/>
      <c r="AI266" s="37"/>
      <c r="AJ266" s="37"/>
      <c r="AK266" s="37"/>
      <c r="AL266" s="37"/>
      <c r="AM266" s="84"/>
      <c r="AN266" s="84"/>
      <c r="AO266" s="84"/>
      <c r="AP266" s="84"/>
      <c r="AQ266" s="84"/>
      <c r="AR266" s="84"/>
      <c r="AS266" s="84"/>
      <c r="AT266" s="84"/>
      <c r="AU266" s="84"/>
    </row>
    <row r="267" spans="1:47">
      <c r="A267" s="642">
        <v>44189</v>
      </c>
      <c r="B267" s="618" t="s">
        <v>138</v>
      </c>
      <c r="C267" s="629">
        <v>880385283</v>
      </c>
      <c r="D267" s="647"/>
      <c r="E267" s="618" t="s">
        <v>152</v>
      </c>
      <c r="F267" s="618" t="s">
        <v>140</v>
      </c>
      <c r="G267" s="618" t="s">
        <v>1675</v>
      </c>
      <c r="H267" s="629"/>
      <c r="I267" s="642">
        <v>44195</v>
      </c>
      <c r="J267" s="629"/>
      <c r="K267" s="629"/>
      <c r="L267" s="618"/>
      <c r="M267" s="629">
        <v>254.82</v>
      </c>
      <c r="N267" s="84"/>
      <c r="O267" s="629"/>
      <c r="P267" s="278" t="s">
        <v>2907</v>
      </c>
      <c r="Q267" s="629"/>
      <c r="R267" s="629"/>
      <c r="S267" s="629"/>
      <c r="T267" s="629"/>
      <c r="U267" s="629"/>
      <c r="V267" s="37"/>
      <c r="W267" s="37"/>
      <c r="X267" s="37"/>
      <c r="Y267" s="37"/>
      <c r="Z267" s="37"/>
      <c r="AA267" s="37"/>
      <c r="AB267" s="37"/>
      <c r="AC267" s="37"/>
      <c r="AD267" s="37"/>
      <c r="AE267" s="37"/>
      <c r="AF267" s="37"/>
      <c r="AG267" s="37"/>
      <c r="AH267" s="37"/>
      <c r="AI267" s="37"/>
      <c r="AJ267" s="37"/>
      <c r="AK267" s="37"/>
      <c r="AL267" s="37"/>
      <c r="AM267" s="84"/>
      <c r="AN267" s="84"/>
      <c r="AO267" s="84"/>
      <c r="AP267" s="84"/>
      <c r="AQ267" s="84"/>
      <c r="AR267" s="84"/>
      <c r="AS267" s="84"/>
      <c r="AT267" s="84"/>
      <c r="AU267" s="84"/>
    </row>
    <row r="268" spans="1:47">
      <c r="A268" s="265">
        <v>44195</v>
      </c>
      <c r="B268" s="278" t="s">
        <v>146</v>
      </c>
      <c r="C268" s="37">
        <v>883270890</v>
      </c>
      <c r="D268" s="37" t="s">
        <v>3085</v>
      </c>
      <c r="E268" s="278" t="s">
        <v>139</v>
      </c>
      <c r="F268" s="278" t="s">
        <v>140</v>
      </c>
      <c r="G268" s="278"/>
      <c r="H268" s="37"/>
      <c r="I268" s="265">
        <v>44195</v>
      </c>
      <c r="J268" s="37"/>
      <c r="K268" s="37"/>
      <c r="L268" s="278" t="s">
        <v>148</v>
      </c>
      <c r="M268" s="37">
        <v>248</v>
      </c>
      <c r="N268" s="84"/>
      <c r="O268" s="37"/>
      <c r="P268" s="618" t="s">
        <v>2993</v>
      </c>
      <c r="Q268" s="37"/>
      <c r="R268" s="37"/>
      <c r="S268" s="37"/>
      <c r="T268" s="37"/>
      <c r="U268" s="37"/>
      <c r="V268" s="37"/>
      <c r="W268" s="37"/>
      <c r="X268" s="37"/>
      <c r="Y268" s="37"/>
      <c r="Z268" s="37"/>
      <c r="AA268" s="37"/>
      <c r="AB268" s="37"/>
      <c r="AC268" s="37"/>
      <c r="AD268" s="37"/>
      <c r="AE268" s="37"/>
      <c r="AF268" s="37"/>
      <c r="AG268" s="37"/>
      <c r="AH268" s="37"/>
      <c r="AI268" s="37"/>
      <c r="AJ268" s="37"/>
      <c r="AK268" s="37"/>
      <c r="AL268" s="37"/>
      <c r="AM268" s="84"/>
      <c r="AN268" s="84"/>
      <c r="AO268" s="84"/>
      <c r="AP268" s="84"/>
      <c r="AQ268" s="84"/>
      <c r="AR268" s="84"/>
      <c r="AS268" s="84"/>
      <c r="AT268" s="84"/>
      <c r="AU268" s="84"/>
    </row>
    <row r="269" spans="1:47">
      <c r="A269" s="265">
        <v>44193</v>
      </c>
      <c r="B269" s="278" t="s">
        <v>194</v>
      </c>
      <c r="C269" s="331">
        <v>881548220</v>
      </c>
      <c r="D269" s="515" t="s">
        <v>2874</v>
      </c>
      <c r="E269" s="278" t="s">
        <v>152</v>
      </c>
      <c r="F269" s="278" t="s">
        <v>140</v>
      </c>
      <c r="G269" s="278" t="s">
        <v>142</v>
      </c>
      <c r="H269" s="265">
        <v>44189</v>
      </c>
      <c r="I269" s="265">
        <v>44193</v>
      </c>
      <c r="J269" s="37"/>
      <c r="K269" s="37"/>
      <c r="L269" s="278" t="s">
        <v>430</v>
      </c>
      <c r="M269" s="37">
        <v>240</v>
      </c>
      <c r="N269" s="84"/>
      <c r="O269" s="37"/>
      <c r="P269" s="278" t="s">
        <v>3042</v>
      </c>
      <c r="Q269" s="37"/>
      <c r="R269" s="37"/>
      <c r="S269" s="37"/>
      <c r="T269" s="37"/>
      <c r="U269" s="37"/>
      <c r="V269" s="37"/>
      <c r="W269" s="37"/>
      <c r="X269" s="37"/>
      <c r="Y269" s="37"/>
      <c r="Z269" s="37"/>
      <c r="AA269" s="37"/>
      <c r="AB269" s="37"/>
      <c r="AC269" s="37"/>
      <c r="AD269" s="37"/>
      <c r="AE269" s="37"/>
      <c r="AF269" s="37"/>
      <c r="AG269" s="37"/>
      <c r="AH269" s="37"/>
      <c r="AI269" s="37"/>
      <c r="AJ269" s="37"/>
      <c r="AK269" s="37"/>
      <c r="AL269" s="37"/>
      <c r="AM269" s="84"/>
      <c r="AN269" s="84"/>
      <c r="AO269" s="84"/>
      <c r="AP269" s="84"/>
      <c r="AQ269" s="84"/>
      <c r="AR269" s="84"/>
      <c r="AS269" s="84"/>
      <c r="AT269" s="84"/>
      <c r="AU269" s="84"/>
    </row>
    <row r="270" spans="1:47">
      <c r="A270" s="265">
        <v>44174</v>
      </c>
      <c r="B270" s="278" t="s">
        <v>194</v>
      </c>
      <c r="C270" s="37">
        <v>881352797</v>
      </c>
      <c r="D270" s="504" t="s">
        <v>3034</v>
      </c>
      <c r="E270" s="278" t="s">
        <v>152</v>
      </c>
      <c r="F270" s="278" t="s">
        <v>140</v>
      </c>
      <c r="G270" s="278" t="s">
        <v>142</v>
      </c>
      <c r="H270" s="37"/>
      <c r="I270" s="265">
        <v>44174</v>
      </c>
      <c r="J270" s="37"/>
      <c r="K270" s="37"/>
      <c r="L270" s="278" t="s">
        <v>142</v>
      </c>
      <c r="M270" s="37">
        <v>235</v>
      </c>
      <c r="N270" s="84"/>
      <c r="O270" s="37"/>
      <c r="P270" s="278" t="s">
        <v>2918</v>
      </c>
      <c r="Q270" s="37"/>
      <c r="R270" s="37"/>
      <c r="S270" s="37"/>
      <c r="T270" s="37"/>
      <c r="U270" s="37"/>
      <c r="V270" s="37"/>
      <c r="W270" s="37"/>
      <c r="X270" s="37"/>
      <c r="Y270" s="37"/>
      <c r="Z270" s="37"/>
      <c r="AA270" s="37"/>
      <c r="AB270" s="37"/>
      <c r="AC270" s="37"/>
      <c r="AD270" s="37"/>
      <c r="AE270" s="37"/>
      <c r="AF270" s="37"/>
      <c r="AG270" s="37"/>
      <c r="AH270" s="37"/>
      <c r="AI270" s="37"/>
      <c r="AJ270" s="37"/>
      <c r="AK270" s="37"/>
      <c r="AL270" s="37"/>
      <c r="AM270" s="84"/>
      <c r="AN270" s="84"/>
      <c r="AO270" s="84"/>
      <c r="AP270" s="84"/>
      <c r="AQ270" s="84"/>
      <c r="AR270" s="84"/>
      <c r="AS270" s="84"/>
      <c r="AT270" s="84"/>
      <c r="AU270" s="84"/>
    </row>
    <row r="271" spans="1:47">
      <c r="A271" s="265">
        <v>44182</v>
      </c>
      <c r="B271" s="278" t="s">
        <v>156</v>
      </c>
      <c r="C271" s="37">
        <v>880416594</v>
      </c>
      <c r="D271" s="37"/>
      <c r="E271" s="278" t="s">
        <v>139</v>
      </c>
      <c r="F271" s="278" t="s">
        <v>140</v>
      </c>
      <c r="G271" s="37"/>
      <c r="H271" s="37"/>
      <c r="I271" s="265">
        <v>44182</v>
      </c>
      <c r="J271" s="37"/>
      <c r="K271" s="37"/>
      <c r="L271" s="278" t="s">
        <v>181</v>
      </c>
      <c r="M271" s="37">
        <v>228.66</v>
      </c>
      <c r="N271" s="84"/>
      <c r="O271" s="37"/>
      <c r="P271" s="37"/>
      <c r="Q271" s="37"/>
      <c r="R271" s="37"/>
      <c r="S271" s="37"/>
      <c r="T271" s="37"/>
      <c r="U271" s="37"/>
      <c r="V271" s="37"/>
      <c r="W271" s="37"/>
      <c r="X271" s="37"/>
      <c r="Y271" s="37"/>
      <c r="Z271" s="37"/>
      <c r="AA271" s="37"/>
      <c r="AB271" s="37"/>
      <c r="AC271" s="37"/>
      <c r="AD271" s="37"/>
      <c r="AE271" s="37"/>
      <c r="AF271" s="37"/>
      <c r="AG271" s="37"/>
      <c r="AH271" s="37"/>
      <c r="AI271" s="37"/>
      <c r="AJ271" s="37"/>
      <c r="AK271" s="37"/>
      <c r="AL271" s="37"/>
      <c r="AM271" s="84"/>
      <c r="AN271" s="84"/>
      <c r="AO271" s="84"/>
      <c r="AP271" s="84"/>
      <c r="AQ271" s="84"/>
      <c r="AR271" s="84"/>
      <c r="AS271" s="84"/>
      <c r="AT271" s="84"/>
      <c r="AU271" s="84"/>
    </row>
    <row r="272" spans="1:47">
      <c r="A272" s="265">
        <v>44168</v>
      </c>
      <c r="B272" s="278" t="s">
        <v>175</v>
      </c>
      <c r="C272" s="37">
        <v>880038606</v>
      </c>
      <c r="D272" s="37"/>
      <c r="E272" s="278" t="s">
        <v>139</v>
      </c>
      <c r="F272" s="278" t="s">
        <v>181</v>
      </c>
      <c r="G272" s="278" t="s">
        <v>142</v>
      </c>
      <c r="H272" s="265">
        <v>44181</v>
      </c>
      <c r="I272" s="265">
        <v>44194</v>
      </c>
      <c r="J272" s="37"/>
      <c r="K272" s="37"/>
      <c r="L272" s="278" t="s">
        <v>142</v>
      </c>
      <c r="M272" s="37">
        <v>225</v>
      </c>
      <c r="N272" s="84"/>
      <c r="O272" s="37"/>
      <c r="P272" s="278" t="s">
        <v>2926</v>
      </c>
      <c r="Q272" s="37"/>
      <c r="R272" s="37"/>
      <c r="S272" s="37"/>
      <c r="T272" s="37"/>
      <c r="U272" s="37"/>
      <c r="V272" s="37"/>
      <c r="W272" s="37"/>
      <c r="X272" s="37"/>
      <c r="Y272" s="37"/>
      <c r="Z272" s="37"/>
      <c r="AA272" s="37"/>
      <c r="AB272" s="37"/>
      <c r="AC272" s="37"/>
      <c r="AD272" s="37"/>
      <c r="AE272" s="37"/>
      <c r="AF272" s="37"/>
      <c r="AG272" s="37"/>
      <c r="AH272" s="37"/>
      <c r="AI272" s="37"/>
      <c r="AJ272" s="37"/>
      <c r="AK272" s="37"/>
      <c r="AL272" s="37"/>
      <c r="AM272" s="84"/>
      <c r="AN272" s="84"/>
      <c r="AO272" s="84"/>
      <c r="AP272" s="84"/>
      <c r="AQ272" s="84"/>
      <c r="AR272" s="84"/>
      <c r="AS272" s="84"/>
      <c r="AT272" s="84"/>
      <c r="AU272" s="84"/>
    </row>
    <row r="273" spans="1:47">
      <c r="A273" s="265">
        <v>44173</v>
      </c>
      <c r="B273" s="278" t="s">
        <v>175</v>
      </c>
      <c r="C273" s="37">
        <v>880492599</v>
      </c>
      <c r="D273" s="37"/>
      <c r="E273" s="278" t="s">
        <v>152</v>
      </c>
      <c r="F273" s="278" t="s">
        <v>140</v>
      </c>
      <c r="G273" s="278" t="s">
        <v>142</v>
      </c>
      <c r="H273" s="37"/>
      <c r="I273" s="265">
        <v>44173</v>
      </c>
      <c r="J273" s="37"/>
      <c r="K273" s="37"/>
      <c r="L273" s="278" t="s">
        <v>142</v>
      </c>
      <c r="M273" s="37">
        <v>220</v>
      </c>
      <c r="N273" s="84"/>
      <c r="O273" s="37"/>
      <c r="P273" s="618" t="s">
        <v>2913</v>
      </c>
      <c r="Q273" s="37"/>
      <c r="R273" s="37"/>
      <c r="S273" s="37"/>
      <c r="T273" s="37"/>
      <c r="U273" s="37"/>
      <c r="V273" s="37"/>
      <c r="W273" s="37"/>
      <c r="X273" s="37"/>
      <c r="Y273" s="37"/>
      <c r="Z273" s="37"/>
      <c r="AA273" s="37"/>
      <c r="AB273" s="37"/>
      <c r="AC273" s="37"/>
      <c r="AD273" s="37"/>
      <c r="AE273" s="37"/>
      <c r="AF273" s="37"/>
      <c r="AG273" s="37"/>
      <c r="AH273" s="37"/>
      <c r="AI273" s="37"/>
      <c r="AJ273" s="37"/>
      <c r="AK273" s="37"/>
      <c r="AL273" s="37"/>
      <c r="AM273" s="84"/>
      <c r="AN273" s="84"/>
      <c r="AO273" s="84"/>
      <c r="AP273" s="84"/>
      <c r="AQ273" s="84"/>
      <c r="AR273" s="84"/>
      <c r="AS273" s="84"/>
      <c r="AT273" s="84"/>
      <c r="AU273" s="84"/>
    </row>
    <row r="274" spans="1:47">
      <c r="A274" s="265">
        <v>44194</v>
      </c>
      <c r="B274" s="278" t="s">
        <v>138</v>
      </c>
      <c r="C274" s="37">
        <v>881688890</v>
      </c>
      <c r="D274" s="504"/>
      <c r="E274" s="278"/>
      <c r="F274" s="278" t="s">
        <v>140</v>
      </c>
      <c r="G274" s="278"/>
      <c r="H274" s="37"/>
      <c r="I274" s="265">
        <v>44194</v>
      </c>
      <c r="J274" s="37"/>
      <c r="K274" s="37"/>
      <c r="L274" s="278"/>
      <c r="M274" s="37">
        <v>218.5</v>
      </c>
      <c r="N274" s="84"/>
      <c r="O274" s="37"/>
      <c r="P274" s="278" t="s">
        <v>2926</v>
      </c>
      <c r="Q274" s="37"/>
      <c r="R274" s="37"/>
      <c r="S274" s="37"/>
      <c r="T274" s="37"/>
      <c r="U274" s="37"/>
      <c r="V274" s="37"/>
      <c r="W274" s="37"/>
      <c r="X274" s="37"/>
      <c r="Y274" s="37"/>
      <c r="Z274" s="37"/>
      <c r="AA274" s="37"/>
      <c r="AB274" s="37"/>
      <c r="AC274" s="37"/>
      <c r="AD274" s="37"/>
      <c r="AE274" s="37"/>
      <c r="AF274" s="37"/>
      <c r="AG274" s="37"/>
      <c r="AH274" s="37"/>
      <c r="AI274" s="37"/>
      <c r="AJ274" s="37"/>
      <c r="AK274" s="37"/>
      <c r="AL274" s="37"/>
      <c r="AM274" s="84"/>
      <c r="AN274" s="84"/>
      <c r="AO274" s="84"/>
      <c r="AP274" s="84"/>
      <c r="AQ274" s="84"/>
      <c r="AR274" s="84"/>
      <c r="AS274" s="84"/>
      <c r="AT274" s="84"/>
      <c r="AU274" s="84"/>
    </row>
    <row r="275" spans="1:47">
      <c r="A275" s="265">
        <v>44182</v>
      </c>
      <c r="B275" s="278" t="s">
        <v>154</v>
      </c>
      <c r="C275" s="37">
        <v>880677894</v>
      </c>
      <c r="D275" s="520" t="s">
        <v>3086</v>
      </c>
      <c r="E275" s="278" t="s">
        <v>139</v>
      </c>
      <c r="F275" s="278" t="s">
        <v>140</v>
      </c>
      <c r="G275" s="37"/>
      <c r="H275" s="37"/>
      <c r="I275" s="265">
        <v>44182</v>
      </c>
      <c r="J275" s="37"/>
      <c r="K275" s="37"/>
      <c r="L275" s="278" t="s">
        <v>2132</v>
      </c>
      <c r="M275" s="37">
        <v>207.72</v>
      </c>
      <c r="N275" s="84"/>
      <c r="O275" s="37"/>
      <c r="P275" s="278" t="s">
        <v>2875</v>
      </c>
      <c r="Q275" s="37"/>
      <c r="R275" s="37"/>
      <c r="S275" s="37"/>
      <c r="T275" s="37"/>
      <c r="U275" s="37"/>
      <c r="V275" s="37"/>
      <c r="W275" s="37"/>
      <c r="X275" s="37"/>
      <c r="Y275" s="37"/>
      <c r="Z275" s="37"/>
      <c r="AA275" s="37"/>
      <c r="AB275" s="37"/>
      <c r="AC275" s="37"/>
      <c r="AD275" s="37"/>
      <c r="AE275" s="37"/>
      <c r="AF275" s="37"/>
      <c r="AG275" s="37"/>
      <c r="AH275" s="37"/>
      <c r="AI275" s="37"/>
      <c r="AJ275" s="37"/>
      <c r="AK275" s="37"/>
      <c r="AL275" s="37"/>
      <c r="AM275" s="84"/>
      <c r="AN275" s="84"/>
      <c r="AO275" s="84"/>
      <c r="AP275" s="84"/>
      <c r="AQ275" s="84"/>
      <c r="AR275" s="84"/>
      <c r="AS275" s="84"/>
      <c r="AT275" s="84"/>
      <c r="AU275" s="84"/>
    </row>
    <row r="276" spans="1:47">
      <c r="A276" s="265">
        <v>44193</v>
      </c>
      <c r="B276" s="278" t="s">
        <v>194</v>
      </c>
      <c r="C276" s="37">
        <v>881352797</v>
      </c>
      <c r="D276" s="515" t="s">
        <v>3060</v>
      </c>
      <c r="E276" s="278" t="s">
        <v>152</v>
      </c>
      <c r="F276" s="278" t="s">
        <v>140</v>
      </c>
      <c r="G276" s="278" t="s">
        <v>142</v>
      </c>
      <c r="H276" s="37"/>
      <c r="I276" s="265">
        <v>44193</v>
      </c>
      <c r="J276" s="37"/>
      <c r="K276" s="37"/>
      <c r="L276" s="278" t="s">
        <v>142</v>
      </c>
      <c r="M276" s="37">
        <v>204</v>
      </c>
      <c r="N276" s="84"/>
      <c r="O276" s="37"/>
      <c r="P276" s="278" t="s">
        <v>2956</v>
      </c>
      <c r="Q276" s="37"/>
      <c r="R276" s="37"/>
      <c r="S276" s="37"/>
      <c r="T276" s="37"/>
      <c r="U276" s="37"/>
      <c r="V276" s="37"/>
      <c r="W276" s="37"/>
      <c r="X276" s="37"/>
      <c r="Y276" s="37"/>
      <c r="Z276" s="37"/>
      <c r="AA276" s="37"/>
      <c r="AB276" s="37"/>
      <c r="AC276" s="37"/>
      <c r="AD276" s="37"/>
      <c r="AE276" s="37"/>
      <c r="AF276" s="37"/>
      <c r="AG276" s="37"/>
      <c r="AH276" s="37"/>
      <c r="AI276" s="37"/>
      <c r="AJ276" s="37"/>
      <c r="AK276" s="37"/>
      <c r="AL276" s="37"/>
      <c r="AM276" s="84"/>
      <c r="AN276" s="84"/>
      <c r="AO276" s="84"/>
      <c r="AP276" s="84"/>
      <c r="AQ276" s="84"/>
      <c r="AR276" s="84"/>
      <c r="AS276" s="84"/>
      <c r="AT276" s="84"/>
      <c r="AU276" s="84"/>
    </row>
    <row r="277" spans="1:47">
      <c r="A277" s="265">
        <v>44196</v>
      </c>
      <c r="B277" s="431" t="s">
        <v>167</v>
      </c>
      <c r="C277" s="331">
        <v>882859295</v>
      </c>
      <c r="D277" s="37"/>
      <c r="E277" s="278" t="s">
        <v>139</v>
      </c>
      <c r="F277" s="278" t="s">
        <v>140</v>
      </c>
      <c r="G277" s="278" t="s">
        <v>258</v>
      </c>
      <c r="H277" s="37"/>
      <c r="I277" s="265">
        <v>44196</v>
      </c>
      <c r="J277" s="37"/>
      <c r="K277" s="37"/>
      <c r="L277" s="278" t="s">
        <v>258</v>
      </c>
      <c r="M277" s="285">
        <v>200</v>
      </c>
      <c r="N277" s="84"/>
      <c r="O277" s="37"/>
      <c r="P277" s="278" t="s">
        <v>2980</v>
      </c>
      <c r="Q277" s="37"/>
      <c r="R277" s="37"/>
      <c r="S277" s="37"/>
      <c r="T277" s="37"/>
      <c r="U277" s="37"/>
      <c r="V277" s="37"/>
      <c r="W277" s="37"/>
      <c r="X277" s="37"/>
      <c r="Y277" s="37"/>
      <c r="Z277" s="37"/>
      <c r="AA277" s="37"/>
      <c r="AB277" s="37"/>
      <c r="AC277" s="37"/>
      <c r="AD277" s="37"/>
      <c r="AE277" s="37"/>
      <c r="AF277" s="37"/>
      <c r="AG277" s="37"/>
      <c r="AH277" s="37"/>
      <c r="AI277" s="37"/>
      <c r="AJ277" s="37"/>
      <c r="AK277" s="37"/>
      <c r="AL277" s="37"/>
      <c r="AM277" s="84"/>
      <c r="AN277" s="84"/>
      <c r="AO277" s="84"/>
      <c r="AP277" s="84"/>
      <c r="AQ277" s="84"/>
      <c r="AR277" s="84"/>
      <c r="AS277" s="84"/>
      <c r="AT277" s="84"/>
      <c r="AU277" s="84"/>
    </row>
    <row r="278" spans="1:47">
      <c r="A278" s="265">
        <v>44186</v>
      </c>
      <c r="B278" s="278" t="s">
        <v>146</v>
      </c>
      <c r="C278" s="37">
        <v>882079782</v>
      </c>
      <c r="D278" s="504" t="s">
        <v>2800</v>
      </c>
      <c r="E278" s="278" t="s">
        <v>139</v>
      </c>
      <c r="F278" s="278" t="s">
        <v>140</v>
      </c>
      <c r="G278" s="278"/>
      <c r="H278" s="37"/>
      <c r="I278" s="265">
        <v>44186</v>
      </c>
      <c r="J278" s="37"/>
      <c r="K278" s="37"/>
      <c r="L278" s="278" t="s">
        <v>225</v>
      </c>
      <c r="M278" s="37">
        <v>196.5</v>
      </c>
      <c r="N278" s="84"/>
      <c r="O278" s="37"/>
      <c r="P278" s="618" t="s">
        <v>2902</v>
      </c>
      <c r="Q278" s="37"/>
      <c r="R278" s="37"/>
      <c r="S278" s="37"/>
      <c r="T278" s="37"/>
      <c r="U278" s="37"/>
      <c r="V278" s="37"/>
      <c r="W278" s="37"/>
      <c r="X278" s="37"/>
      <c r="Y278" s="37"/>
      <c r="Z278" s="37"/>
      <c r="AA278" s="37"/>
      <c r="AB278" s="37"/>
      <c r="AC278" s="37"/>
      <c r="AD278" s="37"/>
      <c r="AE278" s="37"/>
      <c r="AF278" s="37"/>
      <c r="AG278" s="37"/>
      <c r="AH278" s="37"/>
      <c r="AI278" s="37"/>
      <c r="AJ278" s="37"/>
      <c r="AK278" s="37"/>
      <c r="AL278" s="37"/>
      <c r="AM278" s="84"/>
      <c r="AN278" s="84"/>
      <c r="AO278" s="84"/>
      <c r="AP278" s="84"/>
      <c r="AQ278" s="84"/>
      <c r="AR278" s="84"/>
      <c r="AS278" s="84"/>
      <c r="AT278" s="84"/>
      <c r="AU278" s="84"/>
    </row>
    <row r="279" spans="1:47">
      <c r="A279" s="265">
        <v>44561</v>
      </c>
      <c r="B279" s="431" t="s">
        <v>194</v>
      </c>
      <c r="C279" s="285">
        <v>880022557</v>
      </c>
      <c r="D279" s="37">
        <v>757842527</v>
      </c>
      <c r="E279" s="278" t="s">
        <v>152</v>
      </c>
      <c r="F279" s="278" t="s">
        <v>140</v>
      </c>
      <c r="G279" s="278" t="s">
        <v>142</v>
      </c>
      <c r="H279" s="37"/>
      <c r="I279" s="265">
        <v>44561</v>
      </c>
      <c r="J279" s="37"/>
      <c r="K279" s="37"/>
      <c r="L279" s="278" t="s">
        <v>142</v>
      </c>
      <c r="M279" s="285">
        <v>196.15</v>
      </c>
      <c r="N279" s="84"/>
      <c r="O279" s="37"/>
      <c r="P279" s="278" t="s">
        <v>2995</v>
      </c>
      <c r="Q279" s="37"/>
      <c r="R279" s="37"/>
      <c r="S279" s="37"/>
      <c r="T279" s="37"/>
      <c r="U279" s="37"/>
      <c r="V279" s="37"/>
      <c r="W279" s="37"/>
      <c r="X279" s="37"/>
      <c r="Y279" s="37"/>
      <c r="Z279" s="37"/>
      <c r="AA279" s="37"/>
      <c r="AB279" s="37"/>
      <c r="AC279" s="37"/>
      <c r="AD279" s="37"/>
      <c r="AE279" s="37"/>
      <c r="AF279" s="37"/>
      <c r="AG279" s="37"/>
      <c r="AH279" s="37"/>
      <c r="AI279" s="37"/>
      <c r="AJ279" s="37"/>
      <c r="AK279" s="37"/>
      <c r="AL279" s="37"/>
      <c r="AM279" s="84"/>
      <c r="AN279" s="84"/>
      <c r="AO279" s="84"/>
      <c r="AP279" s="84"/>
      <c r="AQ279" s="84"/>
      <c r="AR279" s="84"/>
      <c r="AS279" s="84"/>
      <c r="AT279" s="84"/>
      <c r="AU279" s="84"/>
    </row>
    <row r="280" spans="1:47">
      <c r="A280" s="265">
        <v>44181</v>
      </c>
      <c r="B280" s="278" t="s">
        <v>3000</v>
      </c>
      <c r="C280" s="37">
        <v>880617953</v>
      </c>
      <c r="D280" s="504" t="s">
        <v>3087</v>
      </c>
      <c r="E280" s="278" t="s">
        <v>139</v>
      </c>
      <c r="F280" s="278" t="s">
        <v>147</v>
      </c>
      <c r="G280" s="278" t="s">
        <v>148</v>
      </c>
      <c r="H280" s="37"/>
      <c r="I280" s="37"/>
      <c r="J280" s="37"/>
      <c r="K280" s="37"/>
      <c r="L280" s="278"/>
      <c r="M280" s="37"/>
      <c r="N280" s="84"/>
      <c r="O280" s="37"/>
      <c r="P280" s="37"/>
      <c r="Q280" s="37"/>
      <c r="R280" s="37"/>
      <c r="S280" s="37">
        <v>195</v>
      </c>
      <c r="T280" s="37"/>
      <c r="U280" s="37"/>
      <c r="V280" s="37"/>
      <c r="W280" s="37"/>
      <c r="X280" s="37"/>
      <c r="Y280" s="37"/>
      <c r="Z280" s="37"/>
      <c r="AA280" s="37"/>
      <c r="AB280" s="37"/>
      <c r="AC280" s="37"/>
      <c r="AD280" s="37"/>
      <c r="AE280" s="37"/>
      <c r="AF280" s="37"/>
      <c r="AG280" s="37"/>
      <c r="AH280" s="37"/>
      <c r="AI280" s="37"/>
      <c r="AJ280" s="37"/>
      <c r="AK280" s="37"/>
      <c r="AL280" s="37"/>
      <c r="AM280" s="84"/>
      <c r="AN280" s="84"/>
      <c r="AO280" s="84"/>
      <c r="AP280" s="84"/>
      <c r="AQ280" s="84"/>
      <c r="AR280" s="84"/>
      <c r="AS280" s="84"/>
      <c r="AT280" s="84"/>
      <c r="AU280" s="84"/>
    </row>
    <row r="281" spans="1:47">
      <c r="A281" s="265">
        <v>44196</v>
      </c>
      <c r="B281" s="431" t="s">
        <v>227</v>
      </c>
      <c r="C281" s="285">
        <v>882869943</v>
      </c>
      <c r="D281" s="510" t="s">
        <v>2992</v>
      </c>
      <c r="E281" s="278" t="s">
        <v>152</v>
      </c>
      <c r="F281" s="278" t="s">
        <v>140</v>
      </c>
      <c r="G281" s="278" t="s">
        <v>142</v>
      </c>
      <c r="H281" s="265">
        <v>44188</v>
      </c>
      <c r="I281" s="265">
        <v>44196</v>
      </c>
      <c r="J281" s="37"/>
      <c r="K281" s="37"/>
      <c r="L281" s="278" t="s">
        <v>142</v>
      </c>
      <c r="M281" s="285">
        <v>193.5</v>
      </c>
      <c r="N281" s="84"/>
      <c r="O281" s="37"/>
      <c r="P281" s="278" t="s">
        <v>2980</v>
      </c>
      <c r="Q281" s="37"/>
      <c r="R281" s="37"/>
      <c r="S281" s="37"/>
      <c r="T281" s="37"/>
      <c r="U281" s="37"/>
      <c r="V281" s="37"/>
      <c r="W281" s="37"/>
      <c r="X281" s="37"/>
      <c r="Y281" s="37"/>
      <c r="Z281" s="37"/>
      <c r="AA281" s="37"/>
      <c r="AB281" s="37"/>
      <c r="AC281" s="37"/>
      <c r="AD281" s="37"/>
      <c r="AE281" s="37"/>
      <c r="AF281" s="37"/>
      <c r="AG281" s="37"/>
      <c r="AH281" s="37"/>
      <c r="AI281" s="37"/>
      <c r="AJ281" s="37"/>
      <c r="AK281" s="37"/>
      <c r="AL281" s="37"/>
      <c r="AM281" s="84"/>
      <c r="AN281" s="84"/>
      <c r="AO281" s="84"/>
      <c r="AP281" s="84"/>
      <c r="AQ281" s="84"/>
      <c r="AR281" s="84"/>
      <c r="AS281" s="84"/>
      <c r="AT281" s="84"/>
      <c r="AU281" s="84"/>
    </row>
    <row r="282" spans="1:47">
      <c r="A282" s="265">
        <v>44181</v>
      </c>
      <c r="B282" s="278" t="s">
        <v>281</v>
      </c>
      <c r="C282" s="37">
        <v>882188432</v>
      </c>
      <c r="D282" s="37"/>
      <c r="E282" s="278" t="s">
        <v>139</v>
      </c>
      <c r="F282" s="278" t="s">
        <v>140</v>
      </c>
      <c r="G282" s="278" t="s">
        <v>142</v>
      </c>
      <c r="H282" s="265">
        <v>44181</v>
      </c>
      <c r="I282" s="37"/>
      <c r="J282" s="37"/>
      <c r="K282" s="37"/>
      <c r="L282" s="37"/>
      <c r="M282" s="37"/>
      <c r="N282" s="84"/>
      <c r="O282" s="37"/>
      <c r="P282" s="278" t="s">
        <v>3088</v>
      </c>
      <c r="Q282" s="37"/>
      <c r="R282" s="37"/>
      <c r="S282" s="37"/>
      <c r="T282" s="37"/>
      <c r="U282" s="37"/>
      <c r="V282" s="37"/>
      <c r="W282" s="37"/>
      <c r="X282" s="37"/>
      <c r="Y282" s="37"/>
      <c r="Z282" s="37"/>
      <c r="AA282" s="37"/>
      <c r="AB282" s="37"/>
      <c r="AC282" s="37"/>
      <c r="AD282" s="37"/>
      <c r="AE282" s="37"/>
      <c r="AF282" s="37"/>
      <c r="AG282" s="37"/>
      <c r="AH282" s="37"/>
      <c r="AI282" s="37"/>
      <c r="AJ282" s="37"/>
      <c r="AK282" s="37"/>
      <c r="AL282" s="37"/>
      <c r="AM282" s="84"/>
      <c r="AN282" s="84"/>
      <c r="AO282" s="84"/>
      <c r="AP282" s="84"/>
      <c r="AQ282" s="84"/>
      <c r="AR282" s="84"/>
      <c r="AS282" s="84"/>
      <c r="AT282" s="84"/>
      <c r="AU282" s="84"/>
    </row>
    <row r="283" spans="1:47">
      <c r="A283" s="265">
        <v>44194</v>
      </c>
      <c r="B283" s="278" t="s">
        <v>138</v>
      </c>
      <c r="C283" s="37">
        <v>881252851</v>
      </c>
      <c r="D283" s="504"/>
      <c r="E283" s="278"/>
      <c r="F283" s="278" t="s">
        <v>140</v>
      </c>
      <c r="G283" s="278"/>
      <c r="H283" s="37"/>
      <c r="I283" s="265">
        <v>44194</v>
      </c>
      <c r="J283" s="265"/>
      <c r="K283" s="278"/>
      <c r="L283" s="37"/>
      <c r="M283" s="37">
        <v>193</v>
      </c>
      <c r="N283" s="84"/>
      <c r="O283" s="278"/>
      <c r="P283" s="278"/>
      <c r="Q283" s="278"/>
      <c r="R283" s="265"/>
      <c r="S283" s="265"/>
      <c r="T283" s="37"/>
      <c r="U283" s="37"/>
      <c r="V283" s="37"/>
      <c r="W283" s="37"/>
      <c r="X283" s="37"/>
      <c r="Y283" s="37"/>
      <c r="Z283" s="37"/>
      <c r="AA283" s="37"/>
      <c r="AB283" s="37"/>
      <c r="AC283" s="37"/>
      <c r="AD283" s="37"/>
      <c r="AE283" s="37"/>
      <c r="AF283" s="37"/>
      <c r="AG283" s="37"/>
      <c r="AH283" s="37"/>
      <c r="AI283" s="37"/>
      <c r="AJ283" s="37"/>
      <c r="AK283" s="37"/>
      <c r="AL283" s="37"/>
      <c r="AM283" s="84"/>
      <c r="AN283" s="84"/>
      <c r="AO283" s="84"/>
      <c r="AP283" s="84"/>
      <c r="AQ283" s="84"/>
      <c r="AR283" s="84"/>
      <c r="AS283" s="84"/>
      <c r="AT283" s="84"/>
      <c r="AU283" s="84"/>
    </row>
    <row r="284" spans="1:47">
      <c r="A284" s="265">
        <v>44172</v>
      </c>
      <c r="B284" s="278" t="s">
        <v>146</v>
      </c>
      <c r="C284" s="37">
        <v>881640234</v>
      </c>
      <c r="D284" s="504" t="s">
        <v>3089</v>
      </c>
      <c r="E284" s="278" t="s">
        <v>139</v>
      </c>
      <c r="F284" s="278" t="s">
        <v>140</v>
      </c>
      <c r="G284" s="278"/>
      <c r="H284" s="37"/>
      <c r="I284" s="265">
        <v>44172</v>
      </c>
      <c r="J284" s="37"/>
      <c r="K284" s="37"/>
      <c r="L284" s="278" t="s">
        <v>163</v>
      </c>
      <c r="M284" s="37">
        <v>192</v>
      </c>
      <c r="N284" s="84"/>
      <c r="O284" s="37"/>
      <c r="P284" s="618" t="s">
        <v>2962</v>
      </c>
      <c r="Q284" s="37"/>
      <c r="R284" s="37"/>
      <c r="S284" s="37"/>
      <c r="T284" s="37"/>
      <c r="U284" s="37"/>
      <c r="V284" s="37"/>
      <c r="W284" s="37"/>
      <c r="X284" s="37"/>
      <c r="Y284" s="37"/>
      <c r="Z284" s="37"/>
      <c r="AA284" s="37"/>
      <c r="AB284" s="37"/>
      <c r="AC284" s="37"/>
      <c r="AD284" s="37"/>
      <c r="AE284" s="37"/>
      <c r="AF284" s="37"/>
      <c r="AG284" s="37"/>
      <c r="AH284" s="37"/>
      <c r="AI284" s="37"/>
      <c r="AJ284" s="37"/>
      <c r="AK284" s="37"/>
      <c r="AL284" s="37"/>
      <c r="AM284" s="84"/>
      <c r="AN284" s="84"/>
      <c r="AO284" s="84"/>
      <c r="AP284" s="84"/>
      <c r="AQ284" s="84"/>
      <c r="AR284" s="84"/>
      <c r="AS284" s="84"/>
      <c r="AT284" s="84"/>
      <c r="AU284" s="84"/>
    </row>
    <row r="285" spans="1:47">
      <c r="A285" s="265">
        <v>44172</v>
      </c>
      <c r="B285" s="278" t="s">
        <v>154</v>
      </c>
      <c r="C285" s="37">
        <v>883050003</v>
      </c>
      <c r="D285" s="504" t="s">
        <v>3090</v>
      </c>
      <c r="E285" s="278" t="s">
        <v>139</v>
      </c>
      <c r="F285" s="278" t="s">
        <v>140</v>
      </c>
      <c r="G285" s="37"/>
      <c r="H285" s="37"/>
      <c r="I285" s="265">
        <v>44172</v>
      </c>
      <c r="J285" s="37"/>
      <c r="K285" s="37"/>
      <c r="L285" s="278" t="s">
        <v>148</v>
      </c>
      <c r="M285" s="37">
        <v>189</v>
      </c>
      <c r="N285" s="84"/>
      <c r="O285" s="37"/>
      <c r="P285" s="278" t="s">
        <v>2962</v>
      </c>
      <c r="Q285" s="37"/>
      <c r="R285" s="37"/>
      <c r="S285" s="37"/>
      <c r="T285" s="37"/>
      <c r="U285" s="37"/>
      <c r="V285" s="37"/>
      <c r="W285" s="37"/>
      <c r="X285" s="37"/>
      <c r="Y285" s="37"/>
      <c r="Z285" s="37"/>
      <c r="AA285" s="37"/>
      <c r="AB285" s="37"/>
      <c r="AC285" s="37"/>
      <c r="AD285" s="37"/>
      <c r="AE285" s="37"/>
      <c r="AF285" s="37"/>
      <c r="AG285" s="37"/>
      <c r="AH285" s="37"/>
      <c r="AI285" s="37"/>
      <c r="AJ285" s="37"/>
      <c r="AK285" s="37"/>
      <c r="AL285" s="37"/>
      <c r="AM285" s="84"/>
      <c r="AN285" s="84"/>
      <c r="AO285" s="84"/>
      <c r="AP285" s="84"/>
      <c r="AQ285" s="84"/>
      <c r="AR285" s="84"/>
      <c r="AS285" s="84"/>
      <c r="AT285" s="84"/>
      <c r="AU285" s="84"/>
    </row>
    <row r="286" spans="1:47">
      <c r="A286" s="265">
        <v>44181</v>
      </c>
      <c r="B286" s="278" t="s">
        <v>281</v>
      </c>
      <c r="C286" s="37">
        <v>882258802</v>
      </c>
      <c r="D286" s="504" t="s">
        <v>3091</v>
      </c>
      <c r="E286" s="278" t="s">
        <v>139</v>
      </c>
      <c r="F286" s="278" t="s">
        <v>140</v>
      </c>
      <c r="G286" s="278" t="s">
        <v>142</v>
      </c>
      <c r="H286" s="37"/>
      <c r="I286" s="37"/>
      <c r="J286" s="37"/>
      <c r="K286" s="37"/>
      <c r="L286" s="37"/>
      <c r="M286" s="37"/>
      <c r="N286" s="84"/>
      <c r="O286" s="37"/>
      <c r="P286" s="278" t="s">
        <v>3092</v>
      </c>
      <c r="Q286" s="37"/>
      <c r="R286" s="37"/>
      <c r="S286" s="37"/>
      <c r="T286" s="37"/>
      <c r="U286" s="37"/>
      <c r="V286" s="37"/>
      <c r="W286" s="37"/>
      <c r="X286" s="37"/>
      <c r="Y286" s="37"/>
      <c r="Z286" s="37"/>
      <c r="AA286" s="37"/>
      <c r="AB286" s="37"/>
      <c r="AC286" s="37"/>
      <c r="AD286" s="37"/>
      <c r="AE286" s="37"/>
      <c r="AF286" s="37"/>
      <c r="AG286" s="37"/>
      <c r="AH286" s="37"/>
      <c r="AI286" s="37"/>
      <c r="AJ286" s="37"/>
      <c r="AK286" s="37"/>
      <c r="AL286" s="37"/>
      <c r="AM286" s="84"/>
      <c r="AN286" s="84"/>
      <c r="AO286" s="84"/>
      <c r="AP286" s="84"/>
      <c r="AQ286" s="84"/>
      <c r="AR286" s="84"/>
      <c r="AS286" s="84"/>
      <c r="AT286" s="84"/>
      <c r="AU286" s="84"/>
    </row>
    <row r="287" spans="1:47">
      <c r="A287" s="265">
        <v>44186</v>
      </c>
      <c r="B287" s="278" t="s">
        <v>175</v>
      </c>
      <c r="C287" s="37">
        <v>880331946</v>
      </c>
      <c r="D287" s="37"/>
      <c r="E287" s="278" t="s">
        <v>152</v>
      </c>
      <c r="F287" s="278" t="s">
        <v>140</v>
      </c>
      <c r="G287" s="278" t="s">
        <v>142</v>
      </c>
      <c r="H287" s="265">
        <v>44175</v>
      </c>
      <c r="I287" s="265">
        <v>44186</v>
      </c>
      <c r="J287" s="37"/>
      <c r="K287" s="37"/>
      <c r="L287" s="278" t="s">
        <v>142</v>
      </c>
      <c r="M287" s="37">
        <v>186.5</v>
      </c>
      <c r="N287" s="84"/>
      <c r="O287" s="37"/>
      <c r="P287" s="278" t="s">
        <v>3093</v>
      </c>
      <c r="Q287" s="37"/>
      <c r="R287" s="37"/>
      <c r="S287" s="37"/>
      <c r="T287" s="37"/>
      <c r="U287" s="37"/>
      <c r="V287" s="37"/>
      <c r="W287" s="37"/>
      <c r="X287" s="37"/>
      <c r="Y287" s="37"/>
      <c r="Z287" s="37"/>
      <c r="AA287" s="37"/>
      <c r="AB287" s="37"/>
      <c r="AC287" s="37"/>
      <c r="AD287" s="37"/>
      <c r="AE287" s="37"/>
      <c r="AF287" s="37"/>
      <c r="AG287" s="37"/>
      <c r="AH287" s="37"/>
      <c r="AI287" s="37"/>
      <c r="AJ287" s="37"/>
      <c r="AK287" s="37"/>
      <c r="AL287" s="37"/>
      <c r="AM287" s="84"/>
      <c r="AN287" s="84"/>
      <c r="AO287" s="84"/>
      <c r="AP287" s="84"/>
      <c r="AQ287" s="84"/>
      <c r="AR287" s="84"/>
      <c r="AS287" s="84"/>
      <c r="AT287" s="84"/>
      <c r="AU287" s="84"/>
    </row>
    <row r="288" spans="1:47">
      <c r="A288" s="265">
        <v>44182</v>
      </c>
      <c r="B288" s="278" t="s">
        <v>154</v>
      </c>
      <c r="C288" s="37">
        <v>882200820</v>
      </c>
      <c r="D288" s="504" t="s">
        <v>3094</v>
      </c>
      <c r="E288" s="278" t="s">
        <v>139</v>
      </c>
      <c r="F288" s="278" t="s">
        <v>140</v>
      </c>
      <c r="G288" s="278" t="s">
        <v>3095</v>
      </c>
      <c r="H288" s="37"/>
      <c r="I288" s="37"/>
      <c r="J288" s="37"/>
      <c r="K288" s="37"/>
      <c r="L288" s="37"/>
      <c r="M288" s="37"/>
      <c r="N288" s="84"/>
      <c r="O288" s="37"/>
      <c r="P288" s="278" t="s">
        <v>280</v>
      </c>
      <c r="Q288" s="37"/>
      <c r="R288" s="37"/>
      <c r="S288" s="37"/>
      <c r="T288" s="37"/>
      <c r="U288" s="37"/>
      <c r="V288" s="37"/>
      <c r="W288" s="37"/>
      <c r="X288" s="37"/>
      <c r="Y288" s="37"/>
      <c r="Z288" s="37"/>
      <c r="AA288" s="37"/>
      <c r="AB288" s="37"/>
      <c r="AC288" s="37"/>
      <c r="AD288" s="37"/>
      <c r="AE288" s="37"/>
      <c r="AF288" s="37"/>
      <c r="AG288" s="37"/>
      <c r="AH288" s="37"/>
      <c r="AI288" s="37"/>
      <c r="AJ288" s="37"/>
      <c r="AK288" s="37"/>
      <c r="AL288" s="37"/>
      <c r="AM288" s="84"/>
      <c r="AN288" s="84"/>
      <c r="AO288" s="84"/>
      <c r="AP288" s="84"/>
      <c r="AQ288" s="84"/>
      <c r="AR288" s="84"/>
      <c r="AS288" s="84"/>
      <c r="AT288" s="84"/>
      <c r="AU288" s="84"/>
    </row>
    <row r="289" spans="1:47">
      <c r="A289" s="265">
        <v>44182</v>
      </c>
      <c r="B289" s="278" t="s">
        <v>281</v>
      </c>
      <c r="C289" s="37">
        <v>882252763</v>
      </c>
      <c r="D289" s="504" t="s">
        <v>3096</v>
      </c>
      <c r="E289" s="278" t="s">
        <v>139</v>
      </c>
      <c r="F289" s="278" t="s">
        <v>140</v>
      </c>
      <c r="G289" s="278" t="s">
        <v>168</v>
      </c>
      <c r="H289" s="265">
        <v>44182</v>
      </c>
      <c r="I289" s="37"/>
      <c r="J289" s="37"/>
      <c r="K289" s="37"/>
      <c r="L289" s="37"/>
      <c r="M289" s="37"/>
      <c r="N289" s="84"/>
      <c r="O289" s="37"/>
      <c r="P289" s="278" t="s">
        <v>3097</v>
      </c>
      <c r="Q289" s="37"/>
      <c r="R289" s="37"/>
      <c r="S289" s="37"/>
      <c r="T289" s="37"/>
      <c r="U289" s="37"/>
      <c r="V289" s="37"/>
      <c r="W289" s="37"/>
      <c r="X289" s="37"/>
      <c r="Y289" s="37"/>
      <c r="Z289" s="37"/>
      <c r="AA289" s="37"/>
      <c r="AB289" s="37"/>
      <c r="AC289" s="37"/>
      <c r="AD289" s="37"/>
      <c r="AE289" s="37"/>
      <c r="AF289" s="37"/>
      <c r="AG289" s="37"/>
      <c r="AH289" s="37"/>
      <c r="AI289" s="37"/>
      <c r="AJ289" s="37"/>
      <c r="AK289" s="37"/>
      <c r="AL289" s="37"/>
      <c r="AM289" s="84"/>
      <c r="AN289" s="84"/>
      <c r="AO289" s="84"/>
      <c r="AP289" s="84"/>
      <c r="AQ289" s="84"/>
      <c r="AR289" s="84"/>
      <c r="AS289" s="84"/>
      <c r="AT289" s="84"/>
      <c r="AU289" s="84"/>
    </row>
    <row r="290" spans="1:47">
      <c r="A290" s="265">
        <v>44194</v>
      </c>
      <c r="B290" s="278" t="s">
        <v>167</v>
      </c>
      <c r="C290" s="37">
        <v>880224972</v>
      </c>
      <c r="D290" s="534">
        <v>516202308</v>
      </c>
      <c r="E290" s="278" t="s">
        <v>139</v>
      </c>
      <c r="F290" s="278" t="s">
        <v>140</v>
      </c>
      <c r="G290" s="278" t="s">
        <v>148</v>
      </c>
      <c r="H290" s="37"/>
      <c r="I290" s="265">
        <v>44193</v>
      </c>
      <c r="J290" s="37"/>
      <c r="K290" s="37"/>
      <c r="L290" s="278" t="s">
        <v>148</v>
      </c>
      <c r="M290" s="37">
        <v>185</v>
      </c>
      <c r="N290" s="84"/>
      <c r="O290" s="37"/>
      <c r="P290" s="278" t="s">
        <v>2876</v>
      </c>
      <c r="Q290" s="37"/>
      <c r="R290" s="37"/>
      <c r="S290" s="37"/>
      <c r="T290" s="37"/>
      <c r="U290" s="37"/>
      <c r="V290" s="37"/>
      <c r="W290" s="37"/>
      <c r="X290" s="37"/>
      <c r="Y290" s="37"/>
      <c r="Z290" s="37"/>
      <c r="AA290" s="37"/>
      <c r="AB290" s="37"/>
      <c r="AC290" s="37"/>
      <c r="AD290" s="37"/>
      <c r="AE290" s="37"/>
      <c r="AF290" s="37"/>
      <c r="AG290" s="37"/>
      <c r="AH290" s="37"/>
      <c r="AI290" s="37"/>
      <c r="AJ290" s="37"/>
      <c r="AK290" s="37"/>
      <c r="AL290" s="37"/>
      <c r="AM290" s="84"/>
      <c r="AN290" s="84"/>
      <c r="AO290" s="84"/>
      <c r="AP290" s="84"/>
      <c r="AQ290" s="84"/>
      <c r="AR290" s="84"/>
      <c r="AS290" s="84"/>
      <c r="AT290" s="84"/>
      <c r="AU290" s="84"/>
    </row>
    <row r="291" spans="1:47">
      <c r="A291" s="265">
        <v>44195</v>
      </c>
      <c r="B291" s="278" t="s">
        <v>154</v>
      </c>
      <c r="C291" s="37">
        <v>883270392</v>
      </c>
      <c r="D291" s="504" t="s">
        <v>3098</v>
      </c>
      <c r="E291" s="278" t="s">
        <v>139</v>
      </c>
      <c r="F291" s="278" t="s">
        <v>140</v>
      </c>
      <c r="G291" s="37"/>
      <c r="H291" s="37"/>
      <c r="I291" s="265">
        <v>44195</v>
      </c>
      <c r="J291" s="37"/>
      <c r="K291" s="37"/>
      <c r="L291" s="278" t="s">
        <v>1661</v>
      </c>
      <c r="M291" s="37">
        <v>185</v>
      </c>
      <c r="N291" s="84"/>
      <c r="O291" s="37"/>
      <c r="P291" s="278" t="s">
        <v>2926</v>
      </c>
      <c r="Q291" s="37"/>
      <c r="R291" s="37"/>
      <c r="S291" s="37"/>
      <c r="T291" s="37"/>
      <c r="U291" s="37"/>
      <c r="V291" s="37"/>
      <c r="W291" s="37"/>
      <c r="X291" s="37"/>
      <c r="Y291" s="37"/>
      <c r="Z291" s="37"/>
      <c r="AA291" s="37"/>
      <c r="AB291" s="37"/>
      <c r="AC291" s="37"/>
      <c r="AD291" s="37"/>
      <c r="AE291" s="37"/>
      <c r="AF291" s="37"/>
      <c r="AG291" s="37"/>
      <c r="AH291" s="37"/>
      <c r="AI291" s="37"/>
      <c r="AJ291" s="37"/>
      <c r="AK291" s="37"/>
      <c r="AL291" s="37"/>
      <c r="AM291" s="84"/>
      <c r="AN291" s="84"/>
      <c r="AO291" s="84"/>
      <c r="AP291" s="84"/>
      <c r="AQ291" s="84"/>
      <c r="AR291" s="84"/>
      <c r="AS291" s="84"/>
      <c r="AT291" s="84"/>
      <c r="AU291" s="84"/>
    </row>
    <row r="292" spans="1:47">
      <c r="A292" s="265">
        <v>44167</v>
      </c>
      <c r="B292" s="278" t="s">
        <v>175</v>
      </c>
      <c r="C292" s="37">
        <v>881543491</v>
      </c>
      <c r="D292" s="37"/>
      <c r="E292" s="278" t="s">
        <v>139</v>
      </c>
      <c r="F292" s="278" t="s">
        <v>140</v>
      </c>
      <c r="G292" s="278" t="s">
        <v>294</v>
      </c>
      <c r="H292" s="37"/>
      <c r="I292" s="265">
        <v>44182</v>
      </c>
      <c r="J292" s="37"/>
      <c r="K292" s="37"/>
      <c r="L292" s="278" t="s">
        <v>294</v>
      </c>
      <c r="M292" s="37">
        <v>184</v>
      </c>
      <c r="N292" s="84"/>
      <c r="O292" s="37"/>
      <c r="P292" s="278" t="s">
        <v>2875</v>
      </c>
      <c r="Q292" s="37"/>
      <c r="R292" s="37"/>
      <c r="S292" s="37"/>
      <c r="T292" s="37"/>
      <c r="U292" s="37"/>
      <c r="V292" s="37"/>
      <c r="W292" s="37"/>
      <c r="X292" s="37"/>
      <c r="Y292" s="37"/>
      <c r="Z292" s="37"/>
      <c r="AA292" s="37"/>
      <c r="AB292" s="37"/>
      <c r="AC292" s="37"/>
      <c r="AD292" s="37"/>
      <c r="AE292" s="37"/>
      <c r="AF292" s="37"/>
      <c r="AG292" s="37"/>
      <c r="AH292" s="37"/>
      <c r="AI292" s="37"/>
      <c r="AJ292" s="37"/>
      <c r="AK292" s="37"/>
      <c r="AL292" s="37"/>
      <c r="AM292" s="84"/>
      <c r="AN292" s="84"/>
      <c r="AO292" s="84"/>
      <c r="AP292" s="84"/>
      <c r="AQ292" s="84"/>
      <c r="AR292" s="84"/>
      <c r="AS292" s="84"/>
      <c r="AT292" s="84"/>
      <c r="AU292" s="84"/>
    </row>
    <row r="293" spans="1:47">
      <c r="A293" s="642">
        <v>44182</v>
      </c>
      <c r="B293" s="618" t="s">
        <v>3000</v>
      </c>
      <c r="C293" s="629">
        <v>880211483</v>
      </c>
      <c r="D293" s="647" t="s">
        <v>3099</v>
      </c>
      <c r="E293" s="618" t="s">
        <v>139</v>
      </c>
      <c r="F293" s="618" t="s">
        <v>140</v>
      </c>
      <c r="G293" s="618" t="s">
        <v>142</v>
      </c>
      <c r="H293" s="629"/>
      <c r="I293" s="629"/>
      <c r="J293" s="629"/>
      <c r="K293" s="629"/>
      <c r="L293" s="629"/>
      <c r="M293" s="629"/>
      <c r="N293" s="84"/>
      <c r="O293" s="629"/>
      <c r="P293" s="629"/>
      <c r="Q293" s="37"/>
      <c r="R293" s="37"/>
      <c r="S293" s="37"/>
      <c r="T293" s="37"/>
      <c r="U293" s="37"/>
      <c r="V293" s="37"/>
      <c r="W293" s="37"/>
      <c r="X293" s="37"/>
      <c r="Y293" s="37"/>
      <c r="Z293" s="37"/>
      <c r="AA293" s="37"/>
      <c r="AB293" s="37"/>
      <c r="AC293" s="37"/>
      <c r="AD293" s="37"/>
      <c r="AE293" s="37"/>
      <c r="AF293" s="37"/>
      <c r="AG293" s="37"/>
      <c r="AH293" s="37"/>
      <c r="AI293" s="37"/>
      <c r="AJ293" s="37"/>
      <c r="AK293" s="37"/>
      <c r="AL293" s="37"/>
      <c r="AM293" s="84"/>
      <c r="AN293" s="84"/>
      <c r="AO293" s="84"/>
      <c r="AP293" s="84"/>
      <c r="AQ293" s="84"/>
      <c r="AR293" s="84"/>
      <c r="AS293" s="84"/>
      <c r="AT293" s="84"/>
      <c r="AU293" s="84"/>
    </row>
    <row r="294" spans="1:47">
      <c r="A294" s="265">
        <v>44181</v>
      </c>
      <c r="B294" s="278" t="s">
        <v>175</v>
      </c>
      <c r="C294" s="37">
        <v>880090912</v>
      </c>
      <c r="D294" s="37"/>
      <c r="E294" s="278" t="s">
        <v>152</v>
      </c>
      <c r="F294" s="278" t="s">
        <v>140</v>
      </c>
      <c r="G294" s="278" t="s">
        <v>264</v>
      </c>
      <c r="H294" s="37"/>
      <c r="I294" s="265">
        <v>44181</v>
      </c>
      <c r="J294" s="37"/>
      <c r="K294" s="37"/>
      <c r="L294" s="278" t="s">
        <v>264</v>
      </c>
      <c r="M294" s="37">
        <v>183</v>
      </c>
      <c r="N294" s="84"/>
      <c r="O294" s="37"/>
      <c r="P294" s="278" t="s">
        <v>3014</v>
      </c>
      <c r="Q294" s="37"/>
      <c r="R294" s="37"/>
      <c r="S294" s="37"/>
      <c r="T294" s="37"/>
      <c r="U294" s="37"/>
      <c r="V294" s="37"/>
      <c r="W294" s="37"/>
      <c r="X294" s="37"/>
      <c r="Y294" s="37"/>
      <c r="Z294" s="37"/>
      <c r="AA294" s="37"/>
      <c r="AB294" s="37"/>
      <c r="AC294" s="37"/>
      <c r="AD294" s="37"/>
      <c r="AE294" s="37"/>
      <c r="AF294" s="37"/>
      <c r="AG294" s="37"/>
      <c r="AH294" s="37"/>
      <c r="AI294" s="37"/>
      <c r="AJ294" s="37"/>
      <c r="AK294" s="37"/>
      <c r="AL294" s="37"/>
      <c r="AM294" s="84"/>
      <c r="AN294" s="84"/>
      <c r="AO294" s="84"/>
      <c r="AP294" s="84"/>
      <c r="AQ294" s="84"/>
      <c r="AR294" s="84"/>
      <c r="AS294" s="84"/>
      <c r="AT294" s="84"/>
      <c r="AU294" s="84"/>
    </row>
    <row r="295" spans="1:47">
      <c r="A295" s="642">
        <v>44182</v>
      </c>
      <c r="B295" s="618" t="s">
        <v>138</v>
      </c>
      <c r="C295" s="629">
        <v>881658385</v>
      </c>
      <c r="D295" s="629"/>
      <c r="E295" s="618" t="s">
        <v>139</v>
      </c>
      <c r="F295" s="618" t="s">
        <v>140</v>
      </c>
      <c r="G295" s="618" t="s">
        <v>361</v>
      </c>
      <c r="H295" s="629"/>
      <c r="I295" s="629"/>
      <c r="J295" s="629"/>
      <c r="K295" s="629"/>
      <c r="L295" s="629"/>
      <c r="M295" s="629"/>
      <c r="N295" s="84"/>
      <c r="O295" s="629"/>
      <c r="P295" s="278" t="s">
        <v>3100</v>
      </c>
      <c r="Q295" s="629"/>
      <c r="R295" s="629"/>
      <c r="S295" s="629"/>
      <c r="T295" s="629"/>
      <c r="U295" s="629"/>
      <c r="V295" s="629"/>
      <c r="W295" s="629"/>
      <c r="X295" s="629"/>
      <c r="Y295" s="629"/>
      <c r="Z295" s="629"/>
      <c r="AA295" s="629"/>
      <c r="AB295" s="629"/>
      <c r="AC295" s="629"/>
      <c r="AD295" s="629"/>
      <c r="AE295" s="629"/>
      <c r="AF295" s="629"/>
      <c r="AG295" s="629"/>
      <c r="AH295" s="629"/>
      <c r="AI295" s="629"/>
      <c r="AJ295" s="629"/>
      <c r="AK295" s="629"/>
      <c r="AL295" s="629"/>
      <c r="AM295" s="84"/>
      <c r="AN295" s="84"/>
      <c r="AO295" s="84"/>
      <c r="AP295" s="84"/>
      <c r="AQ295" s="84"/>
      <c r="AR295" s="84"/>
      <c r="AS295" s="84"/>
      <c r="AT295" s="84"/>
      <c r="AU295" s="84"/>
    </row>
    <row r="296" spans="1:47">
      <c r="A296" s="265">
        <v>44194</v>
      </c>
      <c r="B296" s="278" t="s">
        <v>138</v>
      </c>
      <c r="C296" s="37">
        <v>880895635</v>
      </c>
      <c r="D296" s="504"/>
      <c r="E296" s="278"/>
      <c r="F296" s="278" t="s">
        <v>140</v>
      </c>
      <c r="G296" s="278"/>
      <c r="H296" s="37"/>
      <c r="I296" s="265">
        <v>44194</v>
      </c>
      <c r="J296" s="37"/>
      <c r="K296" s="37"/>
      <c r="L296" s="278"/>
      <c r="M296" s="37">
        <v>178.2</v>
      </c>
      <c r="N296" s="84"/>
      <c r="O296" s="37"/>
      <c r="P296" s="278" t="s">
        <v>2926</v>
      </c>
      <c r="Q296" s="37"/>
      <c r="R296" s="37"/>
      <c r="S296" s="37"/>
      <c r="T296" s="37"/>
      <c r="U296" s="37"/>
      <c r="V296" s="37"/>
      <c r="W296" s="37"/>
      <c r="X296" s="37"/>
      <c r="Y296" s="37"/>
      <c r="Z296" s="37"/>
      <c r="AA296" s="37"/>
      <c r="AB296" s="37"/>
      <c r="AC296" s="37"/>
      <c r="AD296" s="37"/>
      <c r="AE296" s="37"/>
      <c r="AF296" s="37"/>
      <c r="AG296" s="37"/>
      <c r="AH296" s="37"/>
      <c r="AI296" s="37"/>
      <c r="AJ296" s="37"/>
      <c r="AK296" s="37"/>
      <c r="AL296" s="37"/>
      <c r="AM296" s="84"/>
      <c r="AN296" s="84"/>
      <c r="AO296" s="84"/>
      <c r="AP296" s="84"/>
      <c r="AQ296" s="84"/>
      <c r="AR296" s="84"/>
      <c r="AS296" s="84"/>
      <c r="AT296" s="84"/>
      <c r="AU296" s="84"/>
    </row>
    <row r="297" spans="1:47">
      <c r="A297" s="265">
        <v>44182</v>
      </c>
      <c r="B297" s="278" t="s">
        <v>146</v>
      </c>
      <c r="C297" s="37">
        <v>882281959</v>
      </c>
      <c r="D297" s="504" t="s">
        <v>2808</v>
      </c>
      <c r="E297" s="278" t="s">
        <v>139</v>
      </c>
      <c r="F297" s="278" t="s">
        <v>140</v>
      </c>
      <c r="G297" s="278" t="s">
        <v>213</v>
      </c>
      <c r="H297" s="645">
        <v>44194</v>
      </c>
      <c r="I297" s="37"/>
      <c r="J297" s="37"/>
      <c r="K297" s="37"/>
      <c r="L297" s="37"/>
      <c r="M297" s="37"/>
      <c r="N297" s="84"/>
      <c r="O297" s="37"/>
      <c r="P297" s="278" t="s">
        <v>3101</v>
      </c>
      <c r="Q297" s="37"/>
      <c r="R297" s="37"/>
      <c r="S297" s="37"/>
      <c r="T297" s="37"/>
      <c r="U297" s="37"/>
      <c r="V297" s="37"/>
      <c r="W297" s="37"/>
      <c r="X297" s="37"/>
      <c r="Y297" s="37"/>
      <c r="Z297" s="37"/>
      <c r="AA297" s="37"/>
      <c r="AB297" s="37"/>
      <c r="AC297" s="37"/>
      <c r="AD297" s="37"/>
      <c r="AE297" s="37"/>
      <c r="AF297" s="37"/>
      <c r="AG297" s="37"/>
      <c r="AH297" s="37"/>
      <c r="AI297" s="37"/>
      <c r="AJ297" s="37"/>
      <c r="AK297" s="37"/>
      <c r="AL297" s="37"/>
      <c r="AM297" s="84"/>
      <c r="AN297" s="84"/>
      <c r="AO297" s="84"/>
      <c r="AP297" s="84"/>
      <c r="AQ297" s="84"/>
      <c r="AR297" s="84"/>
      <c r="AS297" s="84"/>
      <c r="AT297" s="84"/>
      <c r="AU297" s="84"/>
    </row>
    <row r="298" spans="1:47">
      <c r="A298" s="265">
        <v>44182</v>
      </c>
      <c r="B298" s="278" t="s">
        <v>227</v>
      </c>
      <c r="C298" s="37">
        <v>882886805</v>
      </c>
      <c r="D298" s="37"/>
      <c r="E298" s="278" t="s">
        <v>139</v>
      </c>
      <c r="F298" s="278" t="s">
        <v>140</v>
      </c>
      <c r="G298" s="278" t="s">
        <v>142</v>
      </c>
      <c r="H298" s="265">
        <v>44182</v>
      </c>
      <c r="I298" s="37"/>
      <c r="J298" s="37"/>
      <c r="K298" s="37"/>
      <c r="L298" s="37"/>
      <c r="M298" s="37"/>
      <c r="N298" s="84"/>
      <c r="O298" s="37"/>
      <c r="P298" s="278" t="s">
        <v>3102</v>
      </c>
      <c r="Q298" s="37"/>
      <c r="R298" s="37"/>
      <c r="S298" s="37"/>
      <c r="T298" s="37"/>
      <c r="U298" s="37"/>
      <c r="V298" s="37"/>
      <c r="W298" s="37"/>
      <c r="X298" s="37"/>
      <c r="Y298" s="37"/>
      <c r="Z298" s="37"/>
      <c r="AA298" s="37"/>
      <c r="AB298" s="37"/>
      <c r="AC298" s="37"/>
      <c r="AD298" s="37"/>
      <c r="AE298" s="37"/>
      <c r="AF298" s="37"/>
      <c r="AG298" s="37"/>
      <c r="AH298" s="37"/>
      <c r="AI298" s="37"/>
      <c r="AJ298" s="37"/>
      <c r="AK298" s="37"/>
      <c r="AL298" s="37"/>
      <c r="AM298" s="84"/>
      <c r="AN298" s="84"/>
      <c r="AO298" s="84"/>
      <c r="AP298" s="84"/>
      <c r="AQ298" s="84"/>
      <c r="AR298" s="84"/>
      <c r="AS298" s="84"/>
      <c r="AT298" s="84"/>
      <c r="AU298" s="84"/>
    </row>
    <row r="299" spans="1:47">
      <c r="A299" s="630">
        <v>44182</v>
      </c>
      <c r="B299" s="631" t="s">
        <v>157</v>
      </c>
      <c r="C299" s="632">
        <v>880046618</v>
      </c>
      <c r="D299" s="632">
        <v>2392423406</v>
      </c>
      <c r="E299" s="631" t="s">
        <v>139</v>
      </c>
      <c r="F299" s="631" t="s">
        <v>140</v>
      </c>
      <c r="G299" s="631" t="s">
        <v>142</v>
      </c>
      <c r="H299" s="632"/>
      <c r="I299" s="632"/>
      <c r="J299" s="632"/>
      <c r="K299" s="632"/>
      <c r="L299" s="632"/>
      <c r="M299" s="632"/>
      <c r="N299" s="84"/>
      <c r="O299" s="632"/>
      <c r="P299" s="631" t="s">
        <v>3103</v>
      </c>
      <c r="Q299" s="37"/>
      <c r="R299" s="37"/>
      <c r="S299" s="37"/>
      <c r="T299" s="37"/>
      <c r="U299" s="37"/>
      <c r="V299" s="37"/>
      <c r="W299" s="37"/>
      <c r="X299" s="37"/>
      <c r="Y299" s="37"/>
      <c r="Z299" s="37"/>
      <c r="AA299" s="37"/>
      <c r="AB299" s="37"/>
      <c r="AC299" s="37"/>
      <c r="AD299" s="37"/>
      <c r="AE299" s="37"/>
      <c r="AF299" s="37"/>
      <c r="AG299" s="37"/>
      <c r="AH299" s="37"/>
      <c r="AI299" s="37"/>
      <c r="AJ299" s="37"/>
      <c r="AK299" s="37"/>
      <c r="AL299" s="37"/>
      <c r="AM299" s="84"/>
      <c r="AN299" s="84"/>
      <c r="AO299" s="84"/>
      <c r="AP299" s="84"/>
      <c r="AQ299" s="84"/>
      <c r="AR299" s="84"/>
      <c r="AS299" s="84"/>
      <c r="AT299" s="84"/>
      <c r="AU299" s="84"/>
    </row>
    <row r="300" spans="1:47">
      <c r="A300" s="649">
        <v>44182</v>
      </c>
      <c r="B300" s="650" t="s">
        <v>175</v>
      </c>
      <c r="C300" s="651">
        <v>881629696</v>
      </c>
      <c r="D300" s="651"/>
      <c r="E300" s="650" t="s">
        <v>139</v>
      </c>
      <c r="F300" s="650" t="s">
        <v>181</v>
      </c>
      <c r="G300" s="650" t="s">
        <v>142</v>
      </c>
      <c r="H300" s="649">
        <v>44193</v>
      </c>
      <c r="I300" s="651"/>
      <c r="J300" s="649">
        <v>44193</v>
      </c>
      <c r="K300" s="651"/>
      <c r="L300" s="651"/>
      <c r="M300" s="651"/>
      <c r="N300" s="84"/>
      <c r="O300" s="651"/>
      <c r="P300" s="650" t="s">
        <v>3104</v>
      </c>
      <c r="Q300" s="37"/>
      <c r="R300" s="37"/>
      <c r="S300" s="37"/>
      <c r="T300" s="37"/>
      <c r="U300" s="37"/>
      <c r="V300" s="37"/>
      <c r="W300" s="37"/>
      <c r="X300" s="37"/>
      <c r="Y300" s="37"/>
      <c r="Z300" s="37"/>
      <c r="AA300" s="37"/>
      <c r="AB300" s="37"/>
      <c r="AC300" s="37"/>
      <c r="AD300" s="37"/>
      <c r="AE300" s="37"/>
      <c r="AF300" s="37"/>
      <c r="AG300" s="37"/>
      <c r="AH300" s="37"/>
      <c r="AI300" s="37"/>
      <c r="AJ300" s="37"/>
      <c r="AK300" s="37"/>
      <c r="AL300" s="37"/>
      <c r="AM300" s="84"/>
      <c r="AN300" s="84"/>
      <c r="AO300" s="84"/>
      <c r="AP300" s="84"/>
      <c r="AQ300" s="84"/>
      <c r="AR300" s="84"/>
      <c r="AS300" s="84"/>
      <c r="AT300" s="84"/>
      <c r="AU300" s="84"/>
    </row>
    <row r="301" spans="1:47">
      <c r="A301" s="265">
        <v>44167</v>
      </c>
      <c r="B301" s="278" t="s">
        <v>281</v>
      </c>
      <c r="C301" s="37">
        <v>882346671</v>
      </c>
      <c r="D301" s="504" t="s">
        <v>3105</v>
      </c>
      <c r="E301" s="278" t="s">
        <v>139</v>
      </c>
      <c r="F301" s="278" t="s">
        <v>140</v>
      </c>
      <c r="G301" s="278" t="s">
        <v>148</v>
      </c>
      <c r="H301" s="37"/>
      <c r="I301" s="265">
        <v>44167</v>
      </c>
      <c r="J301" s="37"/>
      <c r="K301" s="37"/>
      <c r="L301" s="278" t="s">
        <v>148</v>
      </c>
      <c r="M301" s="37">
        <v>178</v>
      </c>
      <c r="N301" s="84"/>
      <c r="O301" s="37"/>
      <c r="P301" s="278" t="s">
        <v>466</v>
      </c>
      <c r="Q301" s="37"/>
      <c r="R301" s="37"/>
      <c r="S301" s="37"/>
      <c r="T301" s="37"/>
      <c r="U301" s="37"/>
      <c r="V301" s="37"/>
      <c r="W301" s="37"/>
      <c r="X301" s="37"/>
      <c r="Y301" s="37"/>
      <c r="Z301" s="37"/>
      <c r="AA301" s="37"/>
      <c r="AB301" s="37"/>
      <c r="AC301" s="37"/>
      <c r="AD301" s="37"/>
      <c r="AE301" s="37"/>
      <c r="AF301" s="37"/>
      <c r="AG301" s="37"/>
      <c r="AH301" s="37"/>
      <c r="AI301" s="37"/>
      <c r="AJ301" s="37"/>
      <c r="AK301" s="37"/>
      <c r="AL301" s="37"/>
      <c r="AM301" s="84"/>
      <c r="AN301" s="84"/>
      <c r="AO301" s="84"/>
      <c r="AP301" s="84"/>
      <c r="AQ301" s="84"/>
      <c r="AR301" s="84"/>
      <c r="AS301" s="84"/>
      <c r="AT301" s="84"/>
      <c r="AU301" s="84"/>
    </row>
    <row r="302" spans="1:47">
      <c r="A302" s="265">
        <v>44180</v>
      </c>
      <c r="B302" s="278" t="s">
        <v>146</v>
      </c>
      <c r="C302" s="37">
        <v>880119078</v>
      </c>
      <c r="D302" s="23">
        <v>82562126</v>
      </c>
      <c r="E302" s="278" t="s">
        <v>139</v>
      </c>
      <c r="F302" s="278" t="s">
        <v>140</v>
      </c>
      <c r="G302" s="278"/>
      <c r="H302" s="37"/>
      <c r="I302" s="265">
        <v>44180</v>
      </c>
      <c r="J302" s="37"/>
      <c r="K302" s="37"/>
      <c r="L302" s="278" t="s">
        <v>233</v>
      </c>
      <c r="M302" s="37">
        <v>174.3</v>
      </c>
      <c r="N302" s="84"/>
      <c r="O302" s="37"/>
      <c r="P302" s="618" t="s">
        <v>3010</v>
      </c>
      <c r="Q302" s="37"/>
      <c r="R302" s="37"/>
      <c r="S302" s="37"/>
      <c r="T302" s="37"/>
      <c r="U302" s="37"/>
      <c r="V302" s="37"/>
      <c r="W302" s="37"/>
      <c r="X302" s="37"/>
      <c r="Y302" s="37"/>
      <c r="Z302" s="37"/>
      <c r="AA302" s="37"/>
      <c r="AB302" s="37"/>
      <c r="AC302" s="37"/>
      <c r="AD302" s="37"/>
      <c r="AE302" s="37"/>
      <c r="AF302" s="37"/>
      <c r="AG302" s="37"/>
      <c r="AH302" s="37"/>
      <c r="AI302" s="37"/>
      <c r="AJ302" s="37"/>
      <c r="AK302" s="37"/>
      <c r="AL302" s="37"/>
      <c r="AM302" s="84"/>
      <c r="AN302" s="84"/>
      <c r="AO302" s="84"/>
      <c r="AP302" s="84"/>
      <c r="AQ302" s="84"/>
      <c r="AR302" s="84"/>
      <c r="AS302" s="84"/>
      <c r="AT302" s="84"/>
      <c r="AU302" s="84"/>
    </row>
    <row r="303" spans="1:47">
      <c r="A303" s="265">
        <v>44168</v>
      </c>
      <c r="B303" s="278" t="s">
        <v>175</v>
      </c>
      <c r="C303" s="37">
        <v>880016668</v>
      </c>
      <c r="D303" s="37"/>
      <c r="E303" s="278" t="s">
        <v>139</v>
      </c>
      <c r="F303" s="278" t="s">
        <v>140</v>
      </c>
      <c r="G303" s="278" t="s">
        <v>142</v>
      </c>
      <c r="H303" s="37"/>
      <c r="I303" s="265">
        <v>44168</v>
      </c>
      <c r="J303" s="37"/>
      <c r="K303" s="37"/>
      <c r="L303" s="278" t="s">
        <v>142</v>
      </c>
      <c r="M303" s="37">
        <v>171</v>
      </c>
      <c r="N303" s="84"/>
      <c r="O303" s="37"/>
      <c r="P303" s="278" t="s">
        <v>2927</v>
      </c>
      <c r="Q303" s="37"/>
      <c r="R303" s="37"/>
      <c r="S303" s="37"/>
      <c r="T303" s="37"/>
      <c r="U303" s="37"/>
      <c r="V303" s="37"/>
      <c r="W303" s="37"/>
      <c r="X303" s="37"/>
      <c r="Y303" s="37"/>
      <c r="Z303" s="37"/>
      <c r="AA303" s="37"/>
      <c r="AB303" s="37"/>
      <c r="AC303" s="37"/>
      <c r="AD303" s="37"/>
      <c r="AE303" s="37"/>
      <c r="AF303" s="37"/>
      <c r="AG303" s="37"/>
      <c r="AH303" s="37"/>
      <c r="AI303" s="37"/>
      <c r="AJ303" s="37"/>
      <c r="AK303" s="37"/>
      <c r="AL303" s="37"/>
      <c r="AM303" s="84"/>
      <c r="AN303" s="84"/>
      <c r="AO303" s="84"/>
      <c r="AP303" s="84"/>
      <c r="AQ303" s="84"/>
      <c r="AR303" s="84"/>
      <c r="AS303" s="84"/>
      <c r="AT303" s="84"/>
      <c r="AU303" s="84"/>
    </row>
    <row r="304" spans="1:47">
      <c r="A304" s="265">
        <v>44179</v>
      </c>
      <c r="B304" s="278" t="s">
        <v>194</v>
      </c>
      <c r="C304" s="37">
        <v>880022557</v>
      </c>
      <c r="D304" s="37">
        <v>292373656</v>
      </c>
      <c r="E304" s="278" t="s">
        <v>152</v>
      </c>
      <c r="F304" s="278" t="s">
        <v>140</v>
      </c>
      <c r="G304" s="37"/>
      <c r="H304" s="37"/>
      <c r="I304" s="265">
        <v>44179</v>
      </c>
      <c r="J304" s="37"/>
      <c r="K304" s="37"/>
      <c r="L304" s="278" t="s">
        <v>142</v>
      </c>
      <c r="M304" s="37">
        <v>169.5</v>
      </c>
      <c r="N304" s="84"/>
      <c r="O304" s="37"/>
      <c r="P304" s="278" t="s">
        <v>3106</v>
      </c>
      <c r="Q304" s="37"/>
      <c r="R304" s="37"/>
      <c r="S304" s="37"/>
      <c r="T304" s="37"/>
      <c r="U304" s="37"/>
      <c r="V304" s="37"/>
      <c r="W304" s="37"/>
      <c r="X304" s="37"/>
      <c r="Y304" s="37"/>
      <c r="Z304" s="37"/>
      <c r="AA304" s="37"/>
      <c r="AB304" s="37"/>
      <c r="AC304" s="37"/>
      <c r="AD304" s="37"/>
      <c r="AE304" s="37"/>
      <c r="AF304" s="37"/>
      <c r="AG304" s="37"/>
      <c r="AH304" s="37"/>
      <c r="AI304" s="37"/>
      <c r="AJ304" s="37"/>
      <c r="AK304" s="37"/>
      <c r="AL304" s="37"/>
      <c r="AM304" s="84"/>
      <c r="AN304" s="84"/>
      <c r="AO304" s="84"/>
      <c r="AP304" s="84"/>
      <c r="AQ304" s="84"/>
      <c r="AR304" s="84"/>
      <c r="AS304" s="84"/>
      <c r="AT304" s="84"/>
      <c r="AU304" s="84"/>
    </row>
    <row r="305" spans="1:47">
      <c r="A305" s="265">
        <v>44190</v>
      </c>
      <c r="B305" s="278" t="s">
        <v>281</v>
      </c>
      <c r="C305" s="37">
        <v>880044904</v>
      </c>
      <c r="D305" s="37">
        <v>4145118</v>
      </c>
      <c r="E305" s="278" t="s">
        <v>139</v>
      </c>
      <c r="F305" s="278" t="s">
        <v>140</v>
      </c>
      <c r="G305" s="278" t="s">
        <v>181</v>
      </c>
      <c r="H305" s="37"/>
      <c r="I305" s="265">
        <v>44190</v>
      </c>
      <c r="J305" s="37"/>
      <c r="K305" s="37"/>
      <c r="L305" s="278" t="s">
        <v>181</v>
      </c>
      <c r="M305" s="37">
        <v>167.67</v>
      </c>
      <c r="N305" s="84"/>
      <c r="O305" s="37"/>
      <c r="P305" s="278" t="s">
        <v>2887</v>
      </c>
      <c r="Q305" s="37"/>
      <c r="R305" s="37"/>
      <c r="S305" s="37"/>
      <c r="T305" s="37"/>
      <c r="U305" s="37"/>
      <c r="V305" s="37"/>
      <c r="W305" s="37"/>
      <c r="X305" s="37"/>
      <c r="Y305" s="37"/>
      <c r="Z305" s="37"/>
      <c r="AA305" s="37"/>
      <c r="AB305" s="37"/>
      <c r="AC305" s="37"/>
      <c r="AD305" s="37"/>
      <c r="AE305" s="37"/>
      <c r="AF305" s="37"/>
      <c r="AG305" s="37"/>
      <c r="AH305" s="37"/>
      <c r="AI305" s="37"/>
      <c r="AJ305" s="37"/>
      <c r="AK305" s="37"/>
      <c r="AL305" s="37"/>
      <c r="AM305" s="84"/>
      <c r="AN305" s="84"/>
      <c r="AO305" s="84"/>
      <c r="AP305" s="84"/>
      <c r="AQ305" s="84"/>
      <c r="AR305" s="84"/>
      <c r="AS305" s="84"/>
      <c r="AT305" s="84"/>
      <c r="AU305" s="84"/>
    </row>
    <row r="306" spans="1:47">
      <c r="A306" s="265">
        <v>44168</v>
      </c>
      <c r="B306" s="278" t="s">
        <v>146</v>
      </c>
      <c r="C306" s="37">
        <v>881160867</v>
      </c>
      <c r="D306" s="504" t="s">
        <v>3107</v>
      </c>
      <c r="E306" s="278" t="s">
        <v>139</v>
      </c>
      <c r="F306" s="278" t="s">
        <v>140</v>
      </c>
      <c r="G306" s="37"/>
      <c r="H306" s="37"/>
      <c r="I306" s="265">
        <v>44168</v>
      </c>
      <c r="J306" s="37"/>
      <c r="K306" s="37"/>
      <c r="L306" s="278" t="s">
        <v>190</v>
      </c>
      <c r="M306" s="37">
        <v>165</v>
      </c>
      <c r="N306" s="84"/>
      <c r="O306" s="37"/>
      <c r="P306" s="618" t="s">
        <v>2927</v>
      </c>
      <c r="Q306" s="37"/>
      <c r="R306" s="37"/>
      <c r="S306" s="37"/>
      <c r="T306" s="37"/>
      <c r="U306" s="37"/>
      <c r="V306" s="37"/>
      <c r="W306" s="37"/>
      <c r="X306" s="37"/>
      <c r="Y306" s="37"/>
      <c r="Z306" s="37"/>
      <c r="AA306" s="37"/>
      <c r="AB306" s="37"/>
      <c r="AC306" s="37"/>
      <c r="AD306" s="37"/>
      <c r="AE306" s="37"/>
      <c r="AF306" s="37"/>
      <c r="AG306" s="37"/>
      <c r="AH306" s="37"/>
      <c r="AI306" s="37"/>
      <c r="AJ306" s="37"/>
      <c r="AK306" s="37"/>
      <c r="AL306" s="37"/>
      <c r="AM306" s="84"/>
      <c r="AN306" s="84"/>
      <c r="AO306" s="84"/>
      <c r="AP306" s="84"/>
      <c r="AQ306" s="84"/>
      <c r="AR306" s="84"/>
      <c r="AS306" s="84"/>
      <c r="AT306" s="84"/>
      <c r="AU306" s="84"/>
    </row>
    <row r="307" spans="1:47">
      <c r="A307" s="265">
        <v>44180</v>
      </c>
      <c r="B307" s="278" t="s">
        <v>146</v>
      </c>
      <c r="C307" s="37">
        <v>881160867</v>
      </c>
      <c r="D307" s="504" t="s">
        <v>3107</v>
      </c>
      <c r="E307" s="278" t="s">
        <v>139</v>
      </c>
      <c r="F307" s="278" t="s">
        <v>140</v>
      </c>
      <c r="G307" s="278"/>
      <c r="H307" s="37"/>
      <c r="I307" s="265">
        <v>44180</v>
      </c>
      <c r="J307" s="37"/>
      <c r="K307" s="37"/>
      <c r="L307" s="278" t="s">
        <v>190</v>
      </c>
      <c r="M307" s="37">
        <v>165</v>
      </c>
      <c r="N307" s="84"/>
      <c r="O307" s="37"/>
      <c r="P307" s="618" t="s">
        <v>3010</v>
      </c>
      <c r="Q307" s="37"/>
      <c r="R307" s="37"/>
      <c r="S307" s="37"/>
      <c r="T307" s="37"/>
      <c r="U307" s="37"/>
      <c r="V307" s="37"/>
      <c r="W307" s="37"/>
      <c r="X307" s="37"/>
      <c r="Y307" s="37"/>
      <c r="Z307" s="37"/>
      <c r="AA307" s="37"/>
      <c r="AB307" s="37"/>
      <c r="AC307" s="37"/>
      <c r="AD307" s="37"/>
      <c r="AE307" s="37"/>
      <c r="AF307" s="37"/>
      <c r="AG307" s="37"/>
      <c r="AH307" s="37"/>
      <c r="AI307" s="37"/>
      <c r="AJ307" s="37"/>
      <c r="AK307" s="37"/>
      <c r="AL307" s="37"/>
      <c r="AM307" s="84"/>
      <c r="AN307" s="84"/>
      <c r="AO307" s="84"/>
      <c r="AP307" s="84"/>
      <c r="AQ307" s="84"/>
      <c r="AR307" s="84"/>
      <c r="AS307" s="84"/>
      <c r="AT307" s="84"/>
      <c r="AU307" s="84"/>
    </row>
    <row r="308" spans="1:47">
      <c r="A308" s="265">
        <v>44182</v>
      </c>
      <c r="B308" s="278" t="s">
        <v>167</v>
      </c>
      <c r="C308" s="37">
        <v>882232838</v>
      </c>
      <c r="D308" s="37"/>
      <c r="E308" s="278" t="s">
        <v>139</v>
      </c>
      <c r="F308" s="278" t="s">
        <v>140</v>
      </c>
      <c r="G308" s="37"/>
      <c r="H308" s="37"/>
      <c r="I308" s="37"/>
      <c r="J308" s="37"/>
      <c r="K308" s="37"/>
      <c r="L308" s="37"/>
      <c r="M308" s="37"/>
      <c r="N308" s="84"/>
      <c r="O308" s="37"/>
      <c r="P308" s="278" t="s">
        <v>3108</v>
      </c>
      <c r="Q308" s="37"/>
      <c r="R308" s="37"/>
      <c r="S308" s="37"/>
      <c r="T308" s="37"/>
      <c r="U308" s="37"/>
      <c r="V308" s="37"/>
      <c r="W308" s="37"/>
      <c r="X308" s="37"/>
      <c r="Y308" s="37"/>
      <c r="Z308" s="37"/>
      <c r="AA308" s="37"/>
      <c r="AB308" s="37"/>
      <c r="AC308" s="37"/>
      <c r="AD308" s="37"/>
      <c r="AE308" s="37"/>
      <c r="AF308" s="37"/>
      <c r="AG308" s="37"/>
      <c r="AH308" s="37"/>
      <c r="AI308" s="37"/>
      <c r="AJ308" s="37"/>
      <c r="AK308" s="37"/>
      <c r="AL308" s="37"/>
      <c r="AM308" s="84"/>
      <c r="AN308" s="84"/>
      <c r="AO308" s="84"/>
      <c r="AP308" s="84"/>
      <c r="AQ308" s="84"/>
      <c r="AR308" s="84"/>
      <c r="AS308" s="84"/>
      <c r="AT308" s="84"/>
      <c r="AU308" s="84"/>
    </row>
    <row r="309" spans="1:47">
      <c r="A309" s="265">
        <v>44561</v>
      </c>
      <c r="B309" s="285" t="s">
        <v>138</v>
      </c>
      <c r="C309" s="285">
        <v>880587920</v>
      </c>
      <c r="D309" s="37"/>
      <c r="E309" s="278" t="s">
        <v>139</v>
      </c>
      <c r="F309" s="278" t="s">
        <v>140</v>
      </c>
      <c r="G309" s="278" t="s">
        <v>148</v>
      </c>
      <c r="H309" s="37"/>
      <c r="I309" s="265">
        <v>44561</v>
      </c>
      <c r="J309" s="37"/>
      <c r="K309" s="37"/>
      <c r="L309" s="37"/>
      <c r="M309" s="285">
        <v>163.5</v>
      </c>
      <c r="N309" s="84"/>
      <c r="O309" s="37"/>
      <c r="P309" s="278" t="s">
        <v>2900</v>
      </c>
      <c r="Q309" s="37"/>
      <c r="R309" s="37"/>
      <c r="S309" s="37"/>
      <c r="T309" s="37"/>
      <c r="U309" s="37"/>
      <c r="V309" s="37"/>
      <c r="W309" s="37"/>
      <c r="X309" s="37"/>
      <c r="Y309" s="37"/>
      <c r="Z309" s="37"/>
      <c r="AA309" s="37"/>
      <c r="AB309" s="37"/>
      <c r="AC309" s="37"/>
      <c r="AD309" s="37"/>
      <c r="AE309" s="37"/>
      <c r="AF309" s="37"/>
      <c r="AG309" s="37"/>
      <c r="AH309" s="37"/>
      <c r="AI309" s="37"/>
      <c r="AJ309" s="37"/>
      <c r="AK309" s="37"/>
      <c r="AL309" s="37"/>
      <c r="AM309" s="84"/>
      <c r="AN309" s="84"/>
      <c r="AO309" s="84"/>
      <c r="AP309" s="84"/>
      <c r="AQ309" s="84"/>
      <c r="AR309" s="84"/>
      <c r="AS309" s="84"/>
      <c r="AT309" s="84"/>
      <c r="AU309" s="84"/>
    </row>
    <row r="310" spans="1:47" ht="28">
      <c r="A310" s="265">
        <v>44173</v>
      </c>
      <c r="B310" s="278" t="s">
        <v>281</v>
      </c>
      <c r="C310" s="37">
        <v>880419545</v>
      </c>
      <c r="D310" s="508" t="s">
        <v>3013</v>
      </c>
      <c r="E310" s="278" t="s">
        <v>152</v>
      </c>
      <c r="F310" s="278" t="s">
        <v>140</v>
      </c>
      <c r="G310" s="278" t="s">
        <v>481</v>
      </c>
      <c r="H310" s="37"/>
      <c r="I310" s="265">
        <v>44173</v>
      </c>
      <c r="J310" s="37"/>
      <c r="K310" s="37"/>
      <c r="L310" s="278" t="s">
        <v>481</v>
      </c>
      <c r="M310" s="37">
        <v>162.81</v>
      </c>
      <c r="N310" s="84"/>
      <c r="O310" s="37"/>
      <c r="P310" s="278" t="s">
        <v>3109</v>
      </c>
      <c r="Q310" s="37"/>
      <c r="R310" s="37"/>
      <c r="S310" s="37"/>
      <c r="T310" s="37"/>
      <c r="U310" s="37"/>
      <c r="V310" s="37"/>
      <c r="W310" s="37"/>
      <c r="X310" s="37"/>
      <c r="Y310" s="37"/>
      <c r="Z310" s="37"/>
      <c r="AA310" s="37"/>
      <c r="AB310" s="37"/>
      <c r="AC310" s="37"/>
      <c r="AD310" s="37"/>
      <c r="AE310" s="37"/>
      <c r="AF310" s="37"/>
      <c r="AG310" s="37"/>
      <c r="AH310" s="37"/>
      <c r="AI310" s="37"/>
      <c r="AJ310" s="37"/>
      <c r="AK310" s="37"/>
      <c r="AL310" s="37"/>
      <c r="AM310" s="84"/>
      <c r="AN310" s="84"/>
      <c r="AO310" s="84"/>
      <c r="AP310" s="84"/>
      <c r="AQ310" s="84"/>
      <c r="AR310" s="84"/>
      <c r="AS310" s="84"/>
      <c r="AT310" s="84"/>
      <c r="AU310" s="84"/>
    </row>
    <row r="311" spans="1:47">
      <c r="A311" s="265">
        <v>44182</v>
      </c>
      <c r="B311" s="278" t="s">
        <v>281</v>
      </c>
      <c r="C311" s="37">
        <v>882683790</v>
      </c>
      <c r="D311" s="37"/>
      <c r="E311" s="278" t="s">
        <v>139</v>
      </c>
      <c r="F311" s="278" t="s">
        <v>140</v>
      </c>
      <c r="G311" s="278" t="s">
        <v>142</v>
      </c>
      <c r="H311" s="37"/>
      <c r="I311" s="37"/>
      <c r="J311" s="37"/>
      <c r="K311" s="37"/>
      <c r="L311" s="37"/>
      <c r="M311" s="37"/>
      <c r="N311" s="84"/>
      <c r="O311" s="37"/>
      <c r="P311" s="278" t="s">
        <v>3110</v>
      </c>
      <c r="Q311" s="37"/>
      <c r="R311" s="37"/>
      <c r="S311" s="37"/>
      <c r="T311" s="37"/>
      <c r="U311" s="37"/>
      <c r="V311" s="37"/>
      <c r="W311" s="37"/>
      <c r="X311" s="37"/>
      <c r="Y311" s="37"/>
      <c r="Z311" s="37"/>
      <c r="AA311" s="37"/>
      <c r="AB311" s="37"/>
      <c r="AC311" s="37"/>
      <c r="AD311" s="37"/>
      <c r="AE311" s="37"/>
      <c r="AF311" s="37"/>
      <c r="AG311" s="37"/>
      <c r="AH311" s="37"/>
      <c r="AI311" s="37"/>
      <c r="AJ311" s="37"/>
      <c r="AK311" s="37"/>
      <c r="AL311" s="37"/>
      <c r="AM311" s="84"/>
      <c r="AN311" s="84"/>
      <c r="AO311" s="84"/>
      <c r="AP311" s="84"/>
      <c r="AQ311" s="84"/>
      <c r="AR311" s="84"/>
      <c r="AS311" s="84"/>
      <c r="AT311" s="84"/>
      <c r="AU311" s="84"/>
    </row>
    <row r="312" spans="1:47">
      <c r="A312" s="265">
        <v>44182</v>
      </c>
      <c r="B312" s="278" t="s">
        <v>194</v>
      </c>
      <c r="C312" s="37">
        <v>880346450</v>
      </c>
      <c r="D312" s="37"/>
      <c r="E312" s="278" t="s">
        <v>139</v>
      </c>
      <c r="F312" s="278" t="s">
        <v>140</v>
      </c>
      <c r="G312" s="278" t="s">
        <v>617</v>
      </c>
      <c r="H312" s="265">
        <v>44194</v>
      </c>
      <c r="I312" s="37"/>
      <c r="J312" s="37"/>
      <c r="K312" s="37"/>
      <c r="L312" s="37"/>
      <c r="M312" s="37"/>
      <c r="N312" s="84"/>
      <c r="O312" s="37"/>
      <c r="P312" s="278"/>
      <c r="Q312" s="37"/>
      <c r="R312" s="37"/>
      <c r="S312" s="37"/>
      <c r="T312" s="37"/>
      <c r="U312" s="37"/>
      <c r="V312" s="37"/>
      <c r="W312" s="37"/>
      <c r="X312" s="37"/>
      <c r="Y312" s="37"/>
      <c r="Z312" s="37"/>
      <c r="AA312" s="37"/>
      <c r="AB312" s="37"/>
      <c r="AC312" s="37"/>
      <c r="AD312" s="37"/>
      <c r="AE312" s="37"/>
      <c r="AF312" s="37"/>
      <c r="AG312" s="37"/>
      <c r="AH312" s="37"/>
      <c r="AI312" s="37"/>
      <c r="AJ312" s="37"/>
      <c r="AK312" s="37"/>
      <c r="AL312" s="37"/>
      <c r="AM312" s="84"/>
      <c r="AN312" s="84"/>
      <c r="AO312" s="84"/>
      <c r="AP312" s="84"/>
      <c r="AQ312" s="84"/>
      <c r="AR312" s="84"/>
      <c r="AS312" s="84"/>
      <c r="AT312" s="84"/>
      <c r="AU312" s="84"/>
    </row>
    <row r="313" spans="1:47">
      <c r="A313" s="265">
        <v>44180</v>
      </c>
      <c r="B313" s="278" t="s">
        <v>154</v>
      </c>
      <c r="C313" s="525">
        <v>880692419</v>
      </c>
      <c r="D313" s="504" t="s">
        <v>2295</v>
      </c>
      <c r="E313" s="278" t="s">
        <v>152</v>
      </c>
      <c r="F313" s="278" t="s">
        <v>140</v>
      </c>
      <c r="G313" s="278" t="s">
        <v>142</v>
      </c>
      <c r="H313" s="37"/>
      <c r="I313" s="265">
        <v>44180</v>
      </c>
      <c r="J313" s="37"/>
      <c r="K313" s="37"/>
      <c r="L313" s="278" t="s">
        <v>142</v>
      </c>
      <c r="M313" s="37">
        <v>160.5</v>
      </c>
      <c r="N313" s="84"/>
      <c r="O313" s="37"/>
      <c r="P313" s="278" t="s">
        <v>3010</v>
      </c>
      <c r="Q313" s="37"/>
      <c r="R313" s="37"/>
      <c r="S313" s="37"/>
      <c r="T313" s="37"/>
      <c r="U313" s="37"/>
      <c r="V313" s="37"/>
      <c r="W313" s="37"/>
      <c r="X313" s="37"/>
      <c r="Y313" s="37"/>
      <c r="Z313" s="37"/>
      <c r="AA313" s="37"/>
      <c r="AB313" s="37"/>
      <c r="AC313" s="37"/>
      <c r="AD313" s="37"/>
      <c r="AE313" s="37"/>
      <c r="AF313" s="37"/>
      <c r="AG313" s="37"/>
      <c r="AH313" s="37"/>
      <c r="AI313" s="37"/>
      <c r="AJ313" s="37"/>
      <c r="AK313" s="37"/>
      <c r="AL313" s="37"/>
      <c r="AM313" s="84"/>
      <c r="AN313" s="84"/>
      <c r="AO313" s="84"/>
      <c r="AP313" s="84"/>
      <c r="AQ313" s="84"/>
      <c r="AR313" s="84"/>
      <c r="AS313" s="84"/>
      <c r="AT313" s="84"/>
      <c r="AU313" s="84"/>
    </row>
    <row r="314" spans="1:47">
      <c r="A314" s="265">
        <v>44168</v>
      </c>
      <c r="B314" s="278" t="s">
        <v>175</v>
      </c>
      <c r="C314" s="37">
        <v>881433542</v>
      </c>
      <c r="D314" s="37"/>
      <c r="E314" s="278" t="s">
        <v>139</v>
      </c>
      <c r="F314" s="278" t="s">
        <v>140</v>
      </c>
      <c r="G314" s="278" t="s">
        <v>294</v>
      </c>
      <c r="H314" s="37"/>
      <c r="I314" s="265">
        <v>44168</v>
      </c>
      <c r="J314" s="37"/>
      <c r="K314" s="37"/>
      <c r="L314" s="278" t="s">
        <v>294</v>
      </c>
      <c r="M314" s="37">
        <v>159</v>
      </c>
      <c r="N314" s="84"/>
      <c r="O314" s="37"/>
      <c r="P314" s="278" t="s">
        <v>2927</v>
      </c>
      <c r="Q314" s="37"/>
      <c r="R314" s="37"/>
      <c r="S314" s="37"/>
      <c r="T314" s="37"/>
      <c r="U314" s="37"/>
      <c r="V314" s="37"/>
      <c r="W314" s="37"/>
      <c r="X314" s="37"/>
      <c r="Y314" s="37"/>
      <c r="Z314" s="37"/>
      <c r="AA314" s="37"/>
      <c r="AB314" s="37"/>
      <c r="AC314" s="37"/>
      <c r="AD314" s="37"/>
      <c r="AE314" s="37"/>
      <c r="AF314" s="37"/>
      <c r="AG314" s="37"/>
      <c r="AH314" s="37"/>
      <c r="AI314" s="37"/>
      <c r="AJ314" s="37"/>
      <c r="AK314" s="37"/>
      <c r="AL314" s="37"/>
      <c r="AM314" s="84"/>
      <c r="AN314" s="84"/>
      <c r="AO314" s="84"/>
      <c r="AP314" s="84"/>
      <c r="AQ314" s="84"/>
      <c r="AR314" s="84"/>
      <c r="AS314" s="84"/>
      <c r="AT314" s="84"/>
      <c r="AU314" s="84"/>
    </row>
    <row r="315" spans="1:47">
      <c r="A315" s="265">
        <v>44168</v>
      </c>
      <c r="B315" s="278" t="s">
        <v>154</v>
      </c>
      <c r="C315" s="37">
        <v>880143046</v>
      </c>
      <c r="D315" s="37">
        <v>772246204</v>
      </c>
      <c r="E315" s="278" t="s">
        <v>152</v>
      </c>
      <c r="F315" s="278" t="s">
        <v>140</v>
      </c>
      <c r="G315" s="37"/>
      <c r="H315" s="37"/>
      <c r="I315" s="265">
        <v>44168</v>
      </c>
      <c r="J315" s="37"/>
      <c r="K315" s="37"/>
      <c r="L315" s="278" t="s">
        <v>190</v>
      </c>
      <c r="M315" s="37">
        <v>159</v>
      </c>
      <c r="N315" s="84"/>
      <c r="O315" s="37"/>
      <c r="P315" s="278" t="s">
        <v>2927</v>
      </c>
      <c r="Q315" s="37"/>
      <c r="R315" s="37"/>
      <c r="S315" s="37"/>
      <c r="T315" s="37"/>
      <c r="U315" s="37"/>
      <c r="V315" s="37"/>
      <c r="W315" s="37"/>
      <c r="X315" s="37"/>
      <c r="Y315" s="37"/>
      <c r="Z315" s="37"/>
      <c r="AA315" s="37"/>
      <c r="AB315" s="37"/>
      <c r="AC315" s="37"/>
      <c r="AD315" s="37"/>
      <c r="AE315" s="37"/>
      <c r="AF315" s="37"/>
      <c r="AG315" s="37"/>
      <c r="AH315" s="37"/>
      <c r="AI315" s="37"/>
      <c r="AJ315" s="37"/>
      <c r="AK315" s="37"/>
      <c r="AL315" s="37"/>
      <c r="AM315" s="84"/>
      <c r="AN315" s="84"/>
      <c r="AO315" s="84"/>
      <c r="AP315" s="84"/>
      <c r="AQ315" s="84"/>
      <c r="AR315" s="84"/>
      <c r="AS315" s="84"/>
      <c r="AT315" s="84"/>
      <c r="AU315" s="84"/>
    </row>
    <row r="316" spans="1:47">
      <c r="A316" s="265">
        <v>44182</v>
      </c>
      <c r="B316" s="278" t="s">
        <v>227</v>
      </c>
      <c r="C316" s="37">
        <v>882886784</v>
      </c>
      <c r="D316" s="37"/>
      <c r="E316" s="278" t="s">
        <v>139</v>
      </c>
      <c r="F316" s="278" t="s">
        <v>140</v>
      </c>
      <c r="G316" s="37"/>
      <c r="H316" s="37"/>
      <c r="I316" s="37"/>
      <c r="J316" s="37"/>
      <c r="K316" s="37"/>
      <c r="L316" s="37"/>
      <c r="M316" s="37"/>
      <c r="N316" s="84"/>
      <c r="O316" s="37"/>
      <c r="P316" s="278" t="s">
        <v>3111</v>
      </c>
      <c r="Q316" s="37"/>
      <c r="R316" s="37"/>
      <c r="S316" s="37"/>
      <c r="T316" s="37"/>
      <c r="U316" s="37"/>
      <c r="V316" s="37"/>
      <c r="W316" s="37"/>
      <c r="X316" s="37"/>
      <c r="Y316" s="37"/>
      <c r="Z316" s="37"/>
      <c r="AA316" s="37"/>
      <c r="AB316" s="37"/>
      <c r="AC316" s="37"/>
      <c r="AD316" s="37"/>
      <c r="AE316" s="37"/>
      <c r="AF316" s="37"/>
      <c r="AG316" s="37"/>
      <c r="AH316" s="37"/>
      <c r="AI316" s="37"/>
      <c r="AJ316" s="37"/>
      <c r="AK316" s="37"/>
      <c r="AL316" s="37"/>
      <c r="AM316" s="84"/>
      <c r="AN316" s="84"/>
      <c r="AO316" s="84"/>
      <c r="AP316" s="84"/>
      <c r="AQ316" s="84"/>
      <c r="AR316" s="84"/>
      <c r="AS316" s="84"/>
      <c r="AT316" s="84"/>
      <c r="AU316" s="84"/>
    </row>
    <row r="317" spans="1:47">
      <c r="A317" s="265">
        <v>44182</v>
      </c>
      <c r="B317" s="278" t="s">
        <v>194</v>
      </c>
      <c r="C317" s="37">
        <v>881183895</v>
      </c>
      <c r="D317" s="37"/>
      <c r="E317" s="278" t="s">
        <v>139</v>
      </c>
      <c r="F317" s="278" t="s">
        <v>140</v>
      </c>
      <c r="G317" s="278" t="s">
        <v>168</v>
      </c>
      <c r="H317" s="37"/>
      <c r="I317" s="37"/>
      <c r="J317" s="37"/>
      <c r="K317" s="37"/>
      <c r="L317" s="37"/>
      <c r="M317" s="37"/>
      <c r="N317" s="84"/>
      <c r="O317" s="37"/>
      <c r="P317" s="37"/>
      <c r="Q317" s="37"/>
      <c r="R317" s="37"/>
      <c r="S317" s="37"/>
      <c r="T317" s="37"/>
      <c r="U317" s="37"/>
      <c r="V317" s="37"/>
      <c r="W317" s="37"/>
      <c r="X317" s="37"/>
      <c r="Y317" s="37"/>
      <c r="Z317" s="37"/>
      <c r="AA317" s="37"/>
      <c r="AB317" s="37"/>
      <c r="AC317" s="37"/>
      <c r="AD317" s="37"/>
      <c r="AE317" s="37"/>
      <c r="AF317" s="37"/>
      <c r="AG317" s="37"/>
      <c r="AH317" s="37"/>
      <c r="AI317" s="37"/>
      <c r="AJ317" s="37"/>
      <c r="AK317" s="37"/>
      <c r="AL317" s="37"/>
      <c r="AM317" s="84"/>
      <c r="AN317" s="84"/>
      <c r="AO317" s="84"/>
      <c r="AP317" s="84"/>
      <c r="AQ317" s="84"/>
      <c r="AR317" s="84"/>
      <c r="AS317" s="84"/>
      <c r="AT317" s="84"/>
      <c r="AU317" s="84"/>
    </row>
    <row r="318" spans="1:47">
      <c r="A318" s="630">
        <v>44182</v>
      </c>
      <c r="B318" s="631" t="s">
        <v>156</v>
      </c>
      <c r="C318" s="632">
        <v>883254125</v>
      </c>
      <c r="D318" s="632"/>
      <c r="E318" s="631" t="s">
        <v>139</v>
      </c>
      <c r="F318" s="631" t="s">
        <v>140</v>
      </c>
      <c r="G318" s="631" t="s">
        <v>168</v>
      </c>
      <c r="H318" s="632"/>
      <c r="I318" s="632"/>
      <c r="J318" s="632"/>
      <c r="K318" s="632"/>
      <c r="L318" s="632"/>
      <c r="M318" s="632"/>
      <c r="N318" s="84"/>
      <c r="O318" s="632"/>
      <c r="P318" s="652" t="s">
        <v>3112</v>
      </c>
      <c r="Q318" s="632"/>
      <c r="R318" s="632"/>
      <c r="S318" s="632"/>
      <c r="T318" s="632"/>
      <c r="U318" s="632"/>
      <c r="V318" s="632"/>
      <c r="W318" s="632"/>
      <c r="X318" s="632"/>
      <c r="Y318" s="632"/>
      <c r="Z318" s="632"/>
      <c r="AA318" s="632"/>
      <c r="AB318" s="632"/>
      <c r="AC318" s="632"/>
      <c r="AD318" s="632"/>
      <c r="AE318" s="632"/>
      <c r="AF318" s="632"/>
      <c r="AG318" s="632"/>
      <c r="AH318" s="632"/>
      <c r="AI318" s="632"/>
      <c r="AJ318" s="632"/>
      <c r="AK318" s="632"/>
      <c r="AL318" s="632"/>
      <c r="AM318" s="84"/>
      <c r="AN318" s="84"/>
      <c r="AO318" s="84"/>
      <c r="AP318" s="84"/>
      <c r="AQ318" s="84"/>
      <c r="AR318" s="84"/>
      <c r="AS318" s="84"/>
      <c r="AT318" s="84"/>
      <c r="AU318" s="84"/>
    </row>
    <row r="319" spans="1:47">
      <c r="A319" s="265">
        <v>44182</v>
      </c>
      <c r="B319" s="278" t="s">
        <v>156</v>
      </c>
      <c r="C319" s="37">
        <v>881702448</v>
      </c>
      <c r="D319" s="37"/>
      <c r="E319" s="278" t="s">
        <v>139</v>
      </c>
      <c r="F319" s="278" t="s">
        <v>140</v>
      </c>
      <c r="G319" s="278" t="s">
        <v>287</v>
      </c>
      <c r="H319" s="265">
        <v>44193</v>
      </c>
      <c r="I319" s="37"/>
      <c r="J319" s="37"/>
      <c r="K319" s="37"/>
      <c r="L319" s="37"/>
      <c r="M319" s="37"/>
      <c r="N319" s="84"/>
      <c r="O319" s="37"/>
      <c r="P319" s="278" t="s">
        <v>3113</v>
      </c>
      <c r="Q319" s="37"/>
      <c r="R319" s="37"/>
      <c r="S319" s="37"/>
      <c r="T319" s="37"/>
      <c r="U319" s="37"/>
      <c r="V319" s="37"/>
      <c r="W319" s="37"/>
      <c r="X319" s="37"/>
      <c r="Y319" s="37"/>
      <c r="Z319" s="37"/>
      <c r="AA319" s="37"/>
      <c r="AB319" s="37"/>
      <c r="AC319" s="37"/>
      <c r="AD319" s="37"/>
      <c r="AE319" s="37"/>
      <c r="AF319" s="37"/>
      <c r="AG319" s="37"/>
      <c r="AH319" s="37"/>
      <c r="AI319" s="37"/>
      <c r="AJ319" s="37"/>
      <c r="AK319" s="37"/>
      <c r="AL319" s="37"/>
      <c r="AM319" s="84"/>
      <c r="AN319" s="84"/>
      <c r="AO319" s="84"/>
      <c r="AP319" s="84"/>
      <c r="AQ319" s="84"/>
      <c r="AR319" s="84"/>
      <c r="AS319" s="84"/>
      <c r="AT319" s="84"/>
      <c r="AU319" s="84"/>
    </row>
    <row r="320" spans="1:47">
      <c r="A320" s="265">
        <v>44182</v>
      </c>
      <c r="B320" s="278" t="s">
        <v>281</v>
      </c>
      <c r="C320" s="37">
        <v>883176189</v>
      </c>
      <c r="D320" s="37"/>
      <c r="E320" s="278" t="s">
        <v>139</v>
      </c>
      <c r="F320" s="278" t="s">
        <v>140</v>
      </c>
      <c r="G320" s="278" t="s">
        <v>3114</v>
      </c>
      <c r="H320" s="37"/>
      <c r="I320" s="37"/>
      <c r="J320" s="37"/>
      <c r="K320" s="37"/>
      <c r="L320" s="37"/>
      <c r="M320" s="37"/>
      <c r="N320" s="84"/>
      <c r="O320" s="37"/>
      <c r="P320" s="278" t="s">
        <v>3115</v>
      </c>
      <c r="Q320" s="37"/>
      <c r="R320" s="37"/>
      <c r="S320" s="37"/>
      <c r="T320" s="37"/>
      <c r="U320" s="37"/>
      <c r="V320" s="37"/>
      <c r="W320" s="37"/>
      <c r="X320" s="37"/>
      <c r="Y320" s="37"/>
      <c r="Z320" s="37"/>
      <c r="AA320" s="37"/>
      <c r="AB320" s="37"/>
      <c r="AC320" s="37"/>
      <c r="AD320" s="37"/>
      <c r="AE320" s="37"/>
      <c r="AF320" s="37"/>
      <c r="AG320" s="37"/>
      <c r="AH320" s="37"/>
      <c r="AI320" s="37"/>
      <c r="AJ320" s="37"/>
      <c r="AK320" s="37"/>
      <c r="AL320" s="37"/>
      <c r="AM320" s="84"/>
      <c r="AN320" s="84"/>
      <c r="AO320" s="84"/>
      <c r="AP320" s="84"/>
      <c r="AQ320" s="84"/>
      <c r="AR320" s="84"/>
      <c r="AS320" s="84"/>
      <c r="AT320" s="84"/>
      <c r="AU320" s="84"/>
    </row>
    <row r="321" spans="1:47">
      <c r="A321" s="265">
        <v>44175</v>
      </c>
      <c r="B321" s="278" t="s">
        <v>281</v>
      </c>
      <c r="C321" s="278">
        <v>880044664</v>
      </c>
      <c r="D321" s="37">
        <v>568759574</v>
      </c>
      <c r="E321" s="278" t="s">
        <v>152</v>
      </c>
      <c r="F321" s="278" t="s">
        <v>140</v>
      </c>
      <c r="G321" s="278" t="s">
        <v>142</v>
      </c>
      <c r="H321" s="37"/>
      <c r="I321" s="265">
        <v>44175</v>
      </c>
      <c r="J321" s="37"/>
      <c r="K321" s="37"/>
      <c r="L321" s="278" t="s">
        <v>142</v>
      </c>
      <c r="M321" s="37">
        <v>159</v>
      </c>
      <c r="N321" s="84"/>
      <c r="O321" s="37"/>
      <c r="P321" s="278" t="s">
        <v>2969</v>
      </c>
      <c r="Q321" s="37"/>
      <c r="R321" s="37"/>
      <c r="S321" s="37"/>
      <c r="T321" s="37"/>
      <c r="U321" s="37"/>
      <c r="V321" s="37"/>
      <c r="W321" s="37"/>
      <c r="X321" s="37"/>
      <c r="Y321" s="37"/>
      <c r="Z321" s="37"/>
      <c r="AA321" s="37"/>
      <c r="AB321" s="37"/>
      <c r="AC321" s="37"/>
      <c r="AD321" s="37"/>
      <c r="AE321" s="37"/>
      <c r="AF321" s="37"/>
      <c r="AG321" s="37"/>
      <c r="AH321" s="37"/>
      <c r="AI321" s="37"/>
      <c r="AJ321" s="37"/>
      <c r="AK321" s="37"/>
      <c r="AL321" s="37"/>
      <c r="AM321" s="84"/>
      <c r="AN321" s="84"/>
      <c r="AO321" s="84"/>
      <c r="AP321" s="84"/>
      <c r="AQ321" s="84"/>
      <c r="AR321" s="84"/>
      <c r="AS321" s="84"/>
      <c r="AT321" s="84"/>
      <c r="AU321" s="84"/>
    </row>
    <row r="322" spans="1:47">
      <c r="A322" s="265">
        <v>44176</v>
      </c>
      <c r="B322" s="278" t="s">
        <v>156</v>
      </c>
      <c r="C322" s="331">
        <v>880004859</v>
      </c>
      <c r="D322" s="37"/>
      <c r="E322" s="278" t="s">
        <v>139</v>
      </c>
      <c r="F322" s="278" t="s">
        <v>140</v>
      </c>
      <c r="G322" s="37"/>
      <c r="H322" s="37"/>
      <c r="I322" s="265">
        <v>44176</v>
      </c>
      <c r="J322" s="37"/>
      <c r="K322" s="37"/>
      <c r="L322" s="278" t="s">
        <v>142</v>
      </c>
      <c r="M322" s="37">
        <v>159</v>
      </c>
      <c r="N322" s="84"/>
      <c r="O322" s="37"/>
      <c r="P322" s="278" t="s">
        <v>2889</v>
      </c>
      <c r="Q322" s="37"/>
      <c r="R322" s="37"/>
      <c r="S322" s="37"/>
      <c r="T322" s="37"/>
      <c r="U322" s="37"/>
      <c r="V322" s="37"/>
      <c r="W322" s="37"/>
      <c r="X322" s="37"/>
      <c r="Y322" s="37"/>
      <c r="Z322" s="37"/>
      <c r="AA322" s="37"/>
      <c r="AB322" s="37"/>
      <c r="AC322" s="37"/>
      <c r="AD322" s="37"/>
      <c r="AE322" s="37"/>
      <c r="AF322" s="37"/>
      <c r="AG322" s="37"/>
      <c r="AH322" s="37"/>
      <c r="AI322" s="37"/>
      <c r="AJ322" s="37"/>
      <c r="AK322" s="37"/>
      <c r="AL322" s="37"/>
      <c r="AM322" s="84"/>
      <c r="AN322" s="84"/>
      <c r="AO322" s="84"/>
      <c r="AP322" s="84"/>
      <c r="AQ322" s="84"/>
      <c r="AR322" s="84"/>
      <c r="AS322" s="84"/>
      <c r="AT322" s="84"/>
      <c r="AU322" s="84"/>
    </row>
    <row r="323" spans="1:47">
      <c r="A323" s="642">
        <v>44182</v>
      </c>
      <c r="B323" s="618" t="s">
        <v>194</v>
      </c>
      <c r="C323" s="629">
        <v>880293025</v>
      </c>
      <c r="D323" s="629"/>
      <c r="E323" s="618" t="s">
        <v>139</v>
      </c>
      <c r="F323" s="618" t="s">
        <v>140</v>
      </c>
      <c r="G323" s="618" t="s">
        <v>142</v>
      </c>
      <c r="H323" s="642">
        <v>44188</v>
      </c>
      <c r="I323" s="629"/>
      <c r="J323" s="629"/>
      <c r="K323" s="629"/>
      <c r="L323" s="629"/>
      <c r="M323" s="629"/>
      <c r="N323" s="84"/>
      <c r="O323" s="629"/>
      <c r="P323" s="618" t="s">
        <v>3116</v>
      </c>
      <c r="Q323" s="629"/>
      <c r="R323" s="629"/>
      <c r="S323" s="629"/>
      <c r="T323" s="629"/>
      <c r="U323" s="629"/>
      <c r="V323" s="629"/>
      <c r="W323" s="629"/>
      <c r="X323" s="629"/>
      <c r="Y323" s="629"/>
      <c r="Z323" s="629"/>
      <c r="AA323" s="629"/>
      <c r="AB323" s="629"/>
      <c r="AC323" s="629"/>
      <c r="AD323" s="629"/>
      <c r="AE323" s="629"/>
      <c r="AF323" s="629"/>
      <c r="AG323" s="629"/>
      <c r="AH323" s="629"/>
      <c r="AI323" s="629"/>
      <c r="AJ323" s="629"/>
      <c r="AK323" s="629"/>
      <c r="AL323" s="629"/>
      <c r="AM323" s="84"/>
      <c r="AN323" s="84"/>
      <c r="AO323" s="84"/>
      <c r="AP323" s="84"/>
      <c r="AQ323" s="84"/>
      <c r="AR323" s="84"/>
      <c r="AS323" s="84"/>
      <c r="AT323" s="84"/>
      <c r="AU323" s="84"/>
    </row>
    <row r="324" spans="1:47" ht="28">
      <c r="A324" s="265">
        <v>44200</v>
      </c>
      <c r="B324" s="431" t="s">
        <v>281</v>
      </c>
      <c r="C324" s="331">
        <v>882886922</v>
      </c>
      <c r="D324" s="508" t="s">
        <v>3117</v>
      </c>
      <c r="E324" s="278" t="s">
        <v>139</v>
      </c>
      <c r="F324" s="278" t="s">
        <v>140</v>
      </c>
      <c r="G324" s="278" t="s">
        <v>148</v>
      </c>
      <c r="H324" s="37"/>
      <c r="I324" s="265">
        <v>44561</v>
      </c>
      <c r="J324" s="37"/>
      <c r="K324" s="37"/>
      <c r="L324" s="278" t="s">
        <v>148</v>
      </c>
      <c r="M324" s="285">
        <v>159</v>
      </c>
      <c r="N324" s="84"/>
      <c r="O324" s="37"/>
      <c r="P324" s="278" t="s">
        <v>2995</v>
      </c>
      <c r="Q324" s="37"/>
      <c r="R324" s="37"/>
      <c r="S324" s="37"/>
      <c r="T324" s="37"/>
      <c r="U324" s="37"/>
      <c r="V324" s="37"/>
      <c r="W324" s="37"/>
      <c r="X324" s="37"/>
      <c r="Y324" s="37"/>
      <c r="Z324" s="37"/>
      <c r="AA324" s="37"/>
      <c r="AB324" s="37"/>
      <c r="AC324" s="37"/>
      <c r="AD324" s="37"/>
      <c r="AE324" s="37"/>
      <c r="AF324" s="37"/>
      <c r="AG324" s="37"/>
      <c r="AH324" s="37"/>
      <c r="AI324" s="37"/>
      <c r="AJ324" s="37"/>
      <c r="AK324" s="37"/>
      <c r="AL324" s="37"/>
      <c r="AM324" s="84"/>
      <c r="AN324" s="84"/>
      <c r="AO324" s="84"/>
      <c r="AP324" s="84"/>
      <c r="AQ324" s="84"/>
      <c r="AR324" s="84"/>
      <c r="AS324" s="84"/>
      <c r="AT324" s="84"/>
      <c r="AU324" s="84"/>
    </row>
    <row r="325" spans="1:47">
      <c r="A325" s="265">
        <v>44169</v>
      </c>
      <c r="B325" s="278" t="s">
        <v>167</v>
      </c>
      <c r="C325" s="37">
        <v>881433759</v>
      </c>
      <c r="D325" s="37"/>
      <c r="E325" s="278" t="s">
        <v>152</v>
      </c>
      <c r="F325" s="278" t="s">
        <v>140</v>
      </c>
      <c r="G325" s="278" t="s">
        <v>190</v>
      </c>
      <c r="H325" s="37"/>
      <c r="I325" s="265">
        <v>44169</v>
      </c>
      <c r="J325" s="37"/>
      <c r="K325" s="37"/>
      <c r="L325" s="278" t="s">
        <v>190</v>
      </c>
      <c r="M325" s="37">
        <v>156</v>
      </c>
      <c r="N325" s="84"/>
      <c r="O325" s="37"/>
      <c r="P325" s="278" t="s">
        <v>2876</v>
      </c>
      <c r="Q325" s="37"/>
      <c r="R325" s="37"/>
      <c r="S325" s="37"/>
      <c r="T325" s="37"/>
      <c r="U325" s="37"/>
      <c r="V325" s="37"/>
      <c r="W325" s="37"/>
      <c r="X325" s="37"/>
      <c r="Y325" s="37"/>
      <c r="Z325" s="37"/>
      <c r="AA325" s="37"/>
      <c r="AB325" s="37"/>
      <c r="AC325" s="37"/>
      <c r="AD325" s="37"/>
      <c r="AE325" s="37"/>
      <c r="AF325" s="37"/>
      <c r="AG325" s="37"/>
      <c r="AH325" s="37"/>
      <c r="AI325" s="37"/>
      <c r="AJ325" s="37"/>
      <c r="AK325" s="37"/>
      <c r="AL325" s="37"/>
      <c r="AM325" s="84"/>
      <c r="AN325" s="84"/>
      <c r="AO325" s="84"/>
      <c r="AP325" s="84"/>
      <c r="AQ325" s="84"/>
      <c r="AR325" s="84"/>
      <c r="AS325" s="84"/>
      <c r="AT325" s="84"/>
      <c r="AU325" s="84"/>
    </row>
    <row r="326" spans="1:47">
      <c r="A326" s="265">
        <v>44174</v>
      </c>
      <c r="B326" s="278" t="s">
        <v>175</v>
      </c>
      <c r="C326" s="37">
        <v>880317224</v>
      </c>
      <c r="D326" s="37"/>
      <c r="E326" s="278" t="s">
        <v>139</v>
      </c>
      <c r="F326" s="278" t="s">
        <v>140</v>
      </c>
      <c r="G326" s="278" t="s">
        <v>294</v>
      </c>
      <c r="H326" s="37"/>
      <c r="I326" s="265">
        <v>44174</v>
      </c>
      <c r="J326" s="37"/>
      <c r="K326" s="37"/>
      <c r="L326" s="278" t="s">
        <v>294</v>
      </c>
      <c r="M326" s="37">
        <v>156</v>
      </c>
      <c r="N326" s="84"/>
      <c r="O326" s="37"/>
      <c r="P326" s="278" t="s">
        <v>2918</v>
      </c>
      <c r="Q326" s="37"/>
      <c r="R326" s="37"/>
      <c r="S326" s="37"/>
      <c r="T326" s="37"/>
      <c r="U326" s="37"/>
      <c r="V326" s="37"/>
      <c r="W326" s="37"/>
      <c r="X326" s="37"/>
      <c r="Y326" s="37"/>
      <c r="Z326" s="37"/>
      <c r="AA326" s="37"/>
      <c r="AB326" s="37"/>
      <c r="AC326" s="37"/>
      <c r="AD326" s="37"/>
      <c r="AE326" s="37"/>
      <c r="AF326" s="37"/>
      <c r="AG326" s="37"/>
      <c r="AH326" s="37"/>
      <c r="AI326" s="37"/>
      <c r="AJ326" s="37"/>
      <c r="AK326" s="37"/>
      <c r="AL326" s="37"/>
      <c r="AM326" s="84"/>
      <c r="AN326" s="84"/>
      <c r="AO326" s="84"/>
      <c r="AP326" s="84"/>
      <c r="AQ326" s="84"/>
      <c r="AR326" s="84"/>
      <c r="AS326" s="84"/>
      <c r="AT326" s="84"/>
      <c r="AU326" s="84"/>
    </row>
    <row r="327" spans="1:47">
      <c r="A327" s="265">
        <v>44196</v>
      </c>
      <c r="B327" s="431" t="s">
        <v>167</v>
      </c>
      <c r="C327" s="331">
        <v>881905798</v>
      </c>
      <c r="D327" s="37"/>
      <c r="E327" s="278" t="s">
        <v>152</v>
      </c>
      <c r="F327" s="278" t="s">
        <v>140</v>
      </c>
      <c r="G327" s="278" t="s">
        <v>190</v>
      </c>
      <c r="H327" s="37"/>
      <c r="I327" s="265">
        <v>44196</v>
      </c>
      <c r="J327" s="37"/>
      <c r="K327" s="37"/>
      <c r="L327" s="278" t="s">
        <v>190</v>
      </c>
      <c r="M327" s="285">
        <v>156</v>
      </c>
      <c r="N327" s="84"/>
      <c r="O327" s="37"/>
      <c r="P327" s="278" t="s">
        <v>2980</v>
      </c>
      <c r="Q327" s="37"/>
      <c r="R327" s="37"/>
      <c r="S327" s="37"/>
      <c r="T327" s="37"/>
      <c r="U327" s="37"/>
      <c r="V327" s="37"/>
      <c r="W327" s="37"/>
      <c r="X327" s="37"/>
      <c r="Y327" s="37"/>
      <c r="Z327" s="37"/>
      <c r="AA327" s="37"/>
      <c r="AB327" s="37"/>
      <c r="AC327" s="37"/>
      <c r="AD327" s="37"/>
      <c r="AE327" s="37"/>
      <c r="AF327" s="37"/>
      <c r="AG327" s="37"/>
      <c r="AH327" s="37"/>
      <c r="AI327" s="37"/>
      <c r="AJ327" s="37"/>
      <c r="AK327" s="37"/>
      <c r="AL327" s="37"/>
      <c r="AM327" s="84"/>
      <c r="AN327" s="84"/>
      <c r="AO327" s="84"/>
      <c r="AP327" s="84"/>
      <c r="AQ327" s="84"/>
      <c r="AR327" s="84"/>
      <c r="AS327" s="84"/>
      <c r="AT327" s="84"/>
      <c r="AU327" s="84"/>
    </row>
    <row r="328" spans="1:47">
      <c r="A328" s="265">
        <v>44179</v>
      </c>
      <c r="B328" s="278" t="s">
        <v>175</v>
      </c>
      <c r="C328" s="37">
        <v>880016668</v>
      </c>
      <c r="D328" s="37"/>
      <c r="E328" s="278" t="s">
        <v>139</v>
      </c>
      <c r="F328" s="278" t="s">
        <v>140</v>
      </c>
      <c r="G328" s="278" t="s">
        <v>142</v>
      </c>
      <c r="H328" s="37"/>
      <c r="I328" s="265">
        <v>44179</v>
      </c>
      <c r="J328" s="37"/>
      <c r="K328" s="37"/>
      <c r="L328" s="278" t="s">
        <v>142</v>
      </c>
      <c r="M328" s="37">
        <v>154.15</v>
      </c>
      <c r="N328" s="84"/>
      <c r="O328" s="37"/>
      <c r="P328" s="278" t="s">
        <v>2899</v>
      </c>
      <c r="Q328" s="37"/>
      <c r="R328" s="37"/>
      <c r="S328" s="37"/>
      <c r="T328" s="37"/>
      <c r="U328" s="37"/>
      <c r="V328" s="37"/>
      <c r="W328" s="37"/>
      <c r="X328" s="37"/>
      <c r="Y328" s="37"/>
      <c r="Z328" s="37"/>
      <c r="AA328" s="37"/>
      <c r="AB328" s="37"/>
      <c r="AC328" s="37"/>
      <c r="AD328" s="37"/>
      <c r="AE328" s="37"/>
      <c r="AF328" s="37"/>
      <c r="AG328" s="37"/>
      <c r="AH328" s="37"/>
      <c r="AI328" s="37"/>
      <c r="AJ328" s="37"/>
      <c r="AK328" s="37"/>
      <c r="AL328" s="37"/>
      <c r="AM328" s="84"/>
      <c r="AN328" s="84"/>
      <c r="AO328" s="84"/>
      <c r="AP328" s="84"/>
      <c r="AQ328" s="84"/>
      <c r="AR328" s="84"/>
      <c r="AS328" s="84"/>
      <c r="AT328" s="84"/>
      <c r="AU328" s="84"/>
    </row>
    <row r="329" spans="1:47">
      <c r="A329" s="265">
        <v>44189</v>
      </c>
      <c r="B329" s="278" t="s">
        <v>178</v>
      </c>
      <c r="C329" s="37">
        <v>883184350</v>
      </c>
      <c r="D329" s="37"/>
      <c r="E329" s="278" t="s">
        <v>139</v>
      </c>
      <c r="F329" s="278" t="s">
        <v>140</v>
      </c>
      <c r="G329" s="278" t="s">
        <v>142</v>
      </c>
      <c r="H329" s="37"/>
      <c r="I329" s="265">
        <v>44189</v>
      </c>
      <c r="J329" s="37"/>
      <c r="K329" s="37"/>
      <c r="L329" s="278" t="s">
        <v>142</v>
      </c>
      <c r="M329" s="37">
        <v>153.9</v>
      </c>
      <c r="N329" s="84"/>
      <c r="O329" s="37"/>
      <c r="P329" s="37"/>
      <c r="Q329" s="37"/>
      <c r="R329" s="37"/>
      <c r="S329" s="37"/>
      <c r="T329" s="37"/>
      <c r="U329" s="37"/>
      <c r="V329" s="37"/>
      <c r="W329" s="37"/>
      <c r="X329" s="37"/>
      <c r="Y329" s="37"/>
      <c r="Z329" s="37"/>
      <c r="AA329" s="37"/>
      <c r="AB329" s="37"/>
      <c r="AC329" s="37"/>
      <c r="AD329" s="37"/>
      <c r="AE329" s="37"/>
      <c r="AF329" s="37"/>
      <c r="AG329" s="37"/>
      <c r="AH329" s="37"/>
      <c r="AI329" s="37"/>
      <c r="AJ329" s="37"/>
      <c r="AK329" s="37"/>
      <c r="AL329" s="37"/>
      <c r="AM329" s="84"/>
      <c r="AN329" s="84"/>
      <c r="AO329" s="84"/>
      <c r="AP329" s="84"/>
      <c r="AQ329" s="84"/>
      <c r="AR329" s="84"/>
      <c r="AS329" s="84"/>
      <c r="AT329" s="84"/>
      <c r="AU329" s="84"/>
    </row>
    <row r="330" spans="1:47">
      <c r="A330" s="265">
        <v>44167</v>
      </c>
      <c r="B330" s="278" t="s">
        <v>156</v>
      </c>
      <c r="C330" s="521">
        <v>880709287</v>
      </c>
      <c r="D330" s="37"/>
      <c r="E330" s="278" t="s">
        <v>152</v>
      </c>
      <c r="F330" s="278" t="s">
        <v>140</v>
      </c>
      <c r="G330" s="37"/>
      <c r="H330" s="37"/>
      <c r="I330" s="265">
        <v>44167</v>
      </c>
      <c r="J330" s="37"/>
      <c r="K330" s="37"/>
      <c r="L330" s="278" t="s">
        <v>142</v>
      </c>
      <c r="M330" s="37">
        <v>153.30000000000001</v>
      </c>
      <c r="N330" s="84"/>
      <c r="O330" s="37"/>
      <c r="P330" s="278" t="s">
        <v>2883</v>
      </c>
      <c r="Q330" s="37"/>
      <c r="R330" s="37"/>
      <c r="S330" s="37"/>
      <c r="T330" s="37"/>
      <c r="U330" s="37"/>
      <c r="V330" s="37"/>
      <c r="W330" s="37"/>
      <c r="X330" s="37"/>
      <c r="Y330" s="37"/>
      <c r="Z330" s="37"/>
      <c r="AA330" s="37"/>
      <c r="AB330" s="37"/>
      <c r="AC330" s="37"/>
      <c r="AD330" s="37"/>
      <c r="AE330" s="37"/>
      <c r="AF330" s="37"/>
      <c r="AG330" s="37"/>
      <c r="AH330" s="37"/>
      <c r="AI330" s="37"/>
      <c r="AJ330" s="37"/>
      <c r="AK330" s="37"/>
      <c r="AL330" s="37"/>
      <c r="AM330" s="84"/>
      <c r="AN330" s="84"/>
      <c r="AO330" s="84"/>
      <c r="AP330" s="84"/>
      <c r="AQ330" s="84"/>
      <c r="AR330" s="84"/>
      <c r="AS330" s="84"/>
      <c r="AT330" s="84"/>
      <c r="AU330" s="84"/>
    </row>
    <row r="331" spans="1:47">
      <c r="A331" s="265">
        <v>44193</v>
      </c>
      <c r="B331" s="278" t="s">
        <v>194</v>
      </c>
      <c r="C331" s="331">
        <v>881352797</v>
      </c>
      <c r="D331" s="504" t="s">
        <v>3034</v>
      </c>
      <c r="E331" s="278" t="s">
        <v>152</v>
      </c>
      <c r="F331" s="278" t="s">
        <v>140</v>
      </c>
      <c r="G331" s="278" t="s">
        <v>142</v>
      </c>
      <c r="H331" s="37"/>
      <c r="I331" s="265">
        <v>44193</v>
      </c>
      <c r="J331" s="37"/>
      <c r="K331" s="37"/>
      <c r="L331" s="278" t="s">
        <v>142</v>
      </c>
      <c r="M331" s="37">
        <v>153</v>
      </c>
      <c r="N331" s="84"/>
      <c r="O331" s="37"/>
      <c r="P331" s="278" t="s">
        <v>2908</v>
      </c>
      <c r="Q331" s="37"/>
      <c r="R331" s="37"/>
      <c r="S331" s="37"/>
      <c r="T331" s="37"/>
      <c r="U331" s="37"/>
      <c r="V331" s="37"/>
      <c r="W331" s="37"/>
      <c r="X331" s="37"/>
      <c r="Y331" s="37"/>
      <c r="Z331" s="37"/>
      <c r="AA331" s="37"/>
      <c r="AB331" s="37"/>
      <c r="AC331" s="37"/>
      <c r="AD331" s="37"/>
      <c r="AE331" s="37"/>
      <c r="AF331" s="37"/>
      <c r="AG331" s="37"/>
      <c r="AH331" s="37"/>
      <c r="AI331" s="37"/>
      <c r="AJ331" s="37"/>
      <c r="AK331" s="37"/>
      <c r="AL331" s="37"/>
      <c r="AM331" s="84"/>
      <c r="AN331" s="84"/>
      <c r="AO331" s="84"/>
      <c r="AP331" s="84"/>
      <c r="AQ331" s="84"/>
      <c r="AR331" s="84"/>
      <c r="AS331" s="84"/>
      <c r="AT331" s="84"/>
      <c r="AU331" s="84"/>
    </row>
    <row r="332" spans="1:47">
      <c r="A332" s="265">
        <v>44181</v>
      </c>
      <c r="B332" s="278" t="s">
        <v>178</v>
      </c>
      <c r="C332" s="37">
        <v>882873481</v>
      </c>
      <c r="D332" s="37"/>
      <c r="E332" s="278" t="s">
        <v>152</v>
      </c>
      <c r="F332" s="278" t="s">
        <v>140</v>
      </c>
      <c r="G332" s="37"/>
      <c r="H332" s="37"/>
      <c r="I332" s="265">
        <v>44181</v>
      </c>
      <c r="J332" s="37"/>
      <c r="K332" s="37"/>
      <c r="L332" s="278" t="s">
        <v>287</v>
      </c>
      <c r="M332" s="37">
        <v>150</v>
      </c>
      <c r="N332" s="84"/>
      <c r="O332" s="37"/>
      <c r="P332" s="278" t="s">
        <v>3014</v>
      </c>
      <c r="Q332" s="37"/>
      <c r="R332" s="37"/>
      <c r="S332" s="37"/>
      <c r="T332" s="37"/>
      <c r="U332" s="37"/>
      <c r="V332" s="37"/>
      <c r="W332" s="37"/>
      <c r="X332" s="37"/>
      <c r="Y332" s="37"/>
      <c r="Z332" s="37"/>
      <c r="AA332" s="37"/>
      <c r="AB332" s="37"/>
      <c r="AC332" s="37"/>
      <c r="AD332" s="37"/>
      <c r="AE332" s="37"/>
      <c r="AF332" s="37"/>
      <c r="AG332" s="37"/>
      <c r="AH332" s="37"/>
      <c r="AI332" s="37"/>
      <c r="AJ332" s="37"/>
      <c r="AK332" s="37"/>
      <c r="AL332" s="37"/>
      <c r="AM332" s="84"/>
      <c r="AN332" s="84"/>
      <c r="AO332" s="84"/>
      <c r="AP332" s="84"/>
      <c r="AQ332" s="84"/>
      <c r="AR332" s="84"/>
      <c r="AS332" s="84"/>
      <c r="AT332" s="84"/>
      <c r="AU332" s="84"/>
    </row>
    <row r="333" spans="1:47">
      <c r="A333" s="265">
        <v>44182</v>
      </c>
      <c r="B333" s="278" t="s">
        <v>156</v>
      </c>
      <c r="C333" s="278">
        <v>880018227</v>
      </c>
      <c r="D333" s="37"/>
      <c r="E333" s="278" t="s">
        <v>139</v>
      </c>
      <c r="F333" s="278" t="s">
        <v>140</v>
      </c>
      <c r="G333" s="278" t="s">
        <v>142</v>
      </c>
      <c r="H333" s="37"/>
      <c r="I333" s="265">
        <v>44182</v>
      </c>
      <c r="J333" s="37"/>
      <c r="K333" s="37"/>
      <c r="L333" s="278" t="s">
        <v>181</v>
      </c>
      <c r="M333" s="37">
        <v>150</v>
      </c>
      <c r="N333" s="84"/>
      <c r="O333" s="37"/>
      <c r="P333" s="278" t="s">
        <v>2875</v>
      </c>
      <c r="Q333" s="37"/>
      <c r="R333" s="37"/>
      <c r="S333" s="37"/>
      <c r="T333" s="37"/>
      <c r="U333" s="37"/>
      <c r="V333" s="37"/>
      <c r="W333" s="37"/>
      <c r="X333" s="37"/>
      <c r="Y333" s="37"/>
      <c r="Z333" s="37"/>
      <c r="AA333" s="37"/>
      <c r="AB333" s="37"/>
      <c r="AC333" s="37"/>
      <c r="AD333" s="37"/>
      <c r="AE333" s="37"/>
      <c r="AF333" s="37"/>
      <c r="AG333" s="37"/>
      <c r="AH333" s="37"/>
      <c r="AI333" s="37"/>
      <c r="AJ333" s="37"/>
      <c r="AK333" s="37"/>
      <c r="AL333" s="37"/>
      <c r="AM333" s="84"/>
      <c r="AN333" s="84"/>
      <c r="AO333" s="84"/>
      <c r="AP333" s="84"/>
      <c r="AQ333" s="84"/>
      <c r="AR333" s="84"/>
      <c r="AS333" s="84"/>
      <c r="AT333" s="84"/>
      <c r="AU333" s="84"/>
    </row>
    <row r="334" spans="1:47">
      <c r="A334" s="265">
        <v>44181</v>
      </c>
      <c r="B334" s="278" t="s">
        <v>154</v>
      </c>
      <c r="C334" s="37">
        <v>881148828</v>
      </c>
      <c r="D334" s="504" t="s">
        <v>2838</v>
      </c>
      <c r="E334" s="278" t="s">
        <v>139</v>
      </c>
      <c r="F334" s="278" t="s">
        <v>140</v>
      </c>
      <c r="G334" s="278" t="s">
        <v>176</v>
      </c>
      <c r="H334" s="37"/>
      <c r="I334" s="265">
        <v>44181</v>
      </c>
      <c r="J334" s="37"/>
      <c r="K334" s="37"/>
      <c r="L334" s="278" t="s">
        <v>176</v>
      </c>
      <c r="M334" s="37">
        <v>148</v>
      </c>
      <c r="N334" s="84"/>
      <c r="O334" s="37"/>
      <c r="P334" s="278" t="s">
        <v>3014</v>
      </c>
      <c r="Q334" s="37"/>
      <c r="R334" s="37"/>
      <c r="S334" s="37"/>
      <c r="T334" s="37"/>
      <c r="U334" s="37"/>
      <c r="V334" s="37"/>
      <c r="W334" s="37"/>
      <c r="X334" s="37"/>
      <c r="Y334" s="37"/>
      <c r="Z334" s="37"/>
      <c r="AA334" s="37"/>
      <c r="AB334" s="37"/>
      <c r="AC334" s="37"/>
      <c r="AD334" s="37"/>
      <c r="AE334" s="37"/>
      <c r="AF334" s="37"/>
      <c r="AG334" s="37"/>
      <c r="AH334" s="37"/>
      <c r="AI334" s="37"/>
      <c r="AJ334" s="37"/>
      <c r="AK334" s="37"/>
      <c r="AL334" s="37"/>
      <c r="AM334" s="84"/>
      <c r="AN334" s="84"/>
      <c r="AO334" s="84"/>
      <c r="AP334" s="84"/>
      <c r="AQ334" s="84"/>
      <c r="AR334" s="84"/>
      <c r="AS334" s="84"/>
      <c r="AT334" s="84"/>
      <c r="AU334" s="84"/>
    </row>
    <row r="335" spans="1:47">
      <c r="A335" s="265">
        <v>44174</v>
      </c>
      <c r="B335" s="278" t="s">
        <v>167</v>
      </c>
      <c r="C335" s="331">
        <v>880385012</v>
      </c>
      <c r="D335" s="37"/>
      <c r="E335" s="278" t="s">
        <v>139</v>
      </c>
      <c r="F335" s="278" t="s">
        <v>181</v>
      </c>
      <c r="G335" s="278" t="s">
        <v>142</v>
      </c>
      <c r="H335" s="37"/>
      <c r="I335" s="265">
        <v>44174</v>
      </c>
      <c r="J335" s="37"/>
      <c r="K335" s="37"/>
      <c r="L335" s="278" t="s">
        <v>3118</v>
      </c>
      <c r="M335" s="37">
        <v>140.6</v>
      </c>
      <c r="N335" s="84"/>
      <c r="O335" s="37"/>
      <c r="P335" s="278" t="s">
        <v>2918</v>
      </c>
      <c r="Q335" s="37"/>
      <c r="R335" s="37"/>
      <c r="S335" s="37"/>
      <c r="T335" s="37"/>
      <c r="U335" s="37"/>
      <c r="V335" s="37"/>
      <c r="W335" s="37"/>
      <c r="X335" s="37"/>
      <c r="Y335" s="37"/>
      <c r="Z335" s="37"/>
      <c r="AA335" s="37"/>
      <c r="AB335" s="37"/>
      <c r="AC335" s="37"/>
      <c r="AD335" s="37"/>
      <c r="AE335" s="37"/>
      <c r="AF335" s="37"/>
      <c r="AG335" s="37"/>
      <c r="AH335" s="37"/>
      <c r="AI335" s="37"/>
      <c r="AJ335" s="37"/>
      <c r="AK335" s="37"/>
      <c r="AL335" s="37"/>
      <c r="AM335" s="84"/>
      <c r="AN335" s="84"/>
      <c r="AO335" s="84"/>
      <c r="AP335" s="84"/>
      <c r="AQ335" s="84"/>
      <c r="AR335" s="84"/>
      <c r="AS335" s="84"/>
      <c r="AT335" s="84"/>
      <c r="AU335" s="84"/>
    </row>
    <row r="336" spans="1:47">
      <c r="A336" s="265">
        <v>44195</v>
      </c>
      <c r="B336" s="278" t="s">
        <v>146</v>
      </c>
      <c r="C336" s="37">
        <v>881942374</v>
      </c>
      <c r="D336" s="504" t="s">
        <v>2985</v>
      </c>
      <c r="E336" s="278" t="s">
        <v>345</v>
      </c>
      <c r="F336" s="278" t="s">
        <v>140</v>
      </c>
      <c r="G336" s="278"/>
      <c r="H336" s="37"/>
      <c r="I336" s="265">
        <v>44195</v>
      </c>
      <c r="J336" s="37"/>
      <c r="K336" s="37"/>
      <c r="L336" s="278" t="s">
        <v>142</v>
      </c>
      <c r="M336" s="37">
        <v>139</v>
      </c>
      <c r="N336" s="84"/>
      <c r="O336" s="37"/>
      <c r="P336" s="618" t="s">
        <v>2993</v>
      </c>
      <c r="Q336" s="37"/>
      <c r="R336" s="37"/>
      <c r="S336" s="37"/>
      <c r="T336" s="37"/>
      <c r="U336" s="37"/>
      <c r="V336" s="37"/>
      <c r="W336" s="37"/>
      <c r="X336" s="37"/>
      <c r="Y336" s="37"/>
      <c r="Z336" s="37"/>
      <c r="AA336" s="37"/>
      <c r="AB336" s="37"/>
      <c r="AC336" s="37"/>
      <c r="AD336" s="37"/>
      <c r="AE336" s="37"/>
      <c r="AF336" s="37"/>
      <c r="AG336" s="37"/>
      <c r="AH336" s="37"/>
      <c r="AI336" s="37"/>
      <c r="AJ336" s="37"/>
      <c r="AK336" s="37"/>
      <c r="AL336" s="37"/>
      <c r="AM336" s="84"/>
      <c r="AN336" s="84"/>
      <c r="AO336" s="84"/>
      <c r="AP336" s="84"/>
      <c r="AQ336" s="84"/>
      <c r="AR336" s="84"/>
      <c r="AS336" s="84"/>
      <c r="AT336" s="84"/>
      <c r="AU336" s="84"/>
    </row>
    <row r="337" spans="1:47">
      <c r="A337" s="265">
        <v>44174</v>
      </c>
      <c r="B337" s="278" t="s">
        <v>281</v>
      </c>
      <c r="C337" s="37">
        <v>880419545</v>
      </c>
      <c r="D337" s="504" t="s">
        <v>3013</v>
      </c>
      <c r="E337" s="278" t="s">
        <v>152</v>
      </c>
      <c r="F337" s="278" t="s">
        <v>140</v>
      </c>
      <c r="G337" s="278" t="s">
        <v>142</v>
      </c>
      <c r="H337" s="37"/>
      <c r="I337" s="265">
        <v>44174</v>
      </c>
      <c r="J337" s="37"/>
      <c r="K337" s="37"/>
      <c r="L337" s="278" t="s">
        <v>142</v>
      </c>
      <c r="M337" s="37">
        <v>137.5</v>
      </c>
      <c r="N337" s="84"/>
      <c r="O337" s="37"/>
      <c r="P337" s="278" t="s">
        <v>2191</v>
      </c>
      <c r="Q337" s="37"/>
      <c r="R337" s="37"/>
      <c r="S337" s="37"/>
      <c r="T337" s="37"/>
      <c r="U337" s="37"/>
      <c r="V337" s="37"/>
      <c r="W337" s="37"/>
      <c r="X337" s="37"/>
      <c r="Y337" s="37"/>
      <c r="Z337" s="37"/>
      <c r="AA337" s="37"/>
      <c r="AB337" s="37"/>
      <c r="AC337" s="37"/>
      <c r="AD337" s="37"/>
      <c r="AE337" s="37"/>
      <c r="AF337" s="37"/>
      <c r="AG337" s="37"/>
      <c r="AH337" s="37"/>
      <c r="AI337" s="37"/>
      <c r="AJ337" s="37"/>
      <c r="AK337" s="37"/>
      <c r="AL337" s="37"/>
      <c r="AM337" s="84"/>
      <c r="AN337" s="84"/>
      <c r="AO337" s="84"/>
      <c r="AP337" s="84"/>
      <c r="AQ337" s="84"/>
      <c r="AR337" s="84"/>
      <c r="AS337" s="84"/>
      <c r="AT337" s="84"/>
      <c r="AU337" s="84"/>
    </row>
    <row r="338" spans="1:47">
      <c r="A338" s="265">
        <v>44183</v>
      </c>
      <c r="B338" s="278" t="s">
        <v>281</v>
      </c>
      <c r="C338" s="37">
        <v>882357761</v>
      </c>
      <c r="D338" s="37"/>
      <c r="E338" s="278" t="s">
        <v>139</v>
      </c>
      <c r="F338" s="278" t="s">
        <v>140</v>
      </c>
      <c r="G338" s="37"/>
      <c r="H338" s="37"/>
      <c r="I338" s="37"/>
      <c r="J338" s="37"/>
      <c r="K338" s="37"/>
      <c r="L338" s="37"/>
      <c r="M338" s="37"/>
      <c r="N338" s="84"/>
      <c r="O338" s="37"/>
      <c r="P338" s="278" t="s">
        <v>3119</v>
      </c>
      <c r="Q338" s="37"/>
      <c r="R338" s="37"/>
      <c r="S338" s="37"/>
      <c r="T338" s="37"/>
      <c r="U338" s="37"/>
      <c r="V338" s="37"/>
      <c r="W338" s="37"/>
      <c r="X338" s="37"/>
      <c r="Y338" s="37"/>
      <c r="Z338" s="37"/>
      <c r="AA338" s="37"/>
      <c r="AB338" s="37"/>
      <c r="AC338" s="37"/>
      <c r="AD338" s="37"/>
      <c r="AE338" s="37"/>
      <c r="AF338" s="37"/>
      <c r="AG338" s="37"/>
      <c r="AH338" s="37"/>
      <c r="AI338" s="37"/>
      <c r="AJ338" s="37"/>
      <c r="AK338" s="37"/>
      <c r="AL338" s="37"/>
      <c r="AM338" s="84"/>
      <c r="AN338" s="84"/>
      <c r="AO338" s="84"/>
      <c r="AP338" s="84"/>
      <c r="AQ338" s="84"/>
      <c r="AR338" s="84"/>
      <c r="AS338" s="84"/>
      <c r="AT338" s="84"/>
      <c r="AU338" s="84"/>
    </row>
    <row r="339" spans="1:47">
      <c r="A339" s="265">
        <v>44181</v>
      </c>
      <c r="B339" s="278" t="s">
        <v>175</v>
      </c>
      <c r="C339" s="37">
        <v>880491010</v>
      </c>
      <c r="D339" s="37"/>
      <c r="E339" s="278" t="s">
        <v>152</v>
      </c>
      <c r="F339" s="278" t="s">
        <v>140</v>
      </c>
      <c r="G339" s="278" t="s">
        <v>142</v>
      </c>
      <c r="H339" s="37"/>
      <c r="I339" s="265">
        <v>44181</v>
      </c>
      <c r="J339" s="37"/>
      <c r="K339" s="37"/>
      <c r="L339" s="278" t="s">
        <v>142</v>
      </c>
      <c r="M339" s="37">
        <v>136.5</v>
      </c>
      <c r="N339" s="84"/>
      <c r="O339" s="37"/>
      <c r="P339" s="278" t="s">
        <v>3014</v>
      </c>
      <c r="Q339" s="37"/>
      <c r="R339" s="37"/>
      <c r="S339" s="37"/>
      <c r="T339" s="37"/>
      <c r="U339" s="37"/>
      <c r="V339" s="37"/>
      <c r="W339" s="37"/>
      <c r="X339" s="37"/>
      <c r="Y339" s="37"/>
      <c r="Z339" s="37"/>
      <c r="AA339" s="37"/>
      <c r="AB339" s="37"/>
      <c r="AC339" s="37"/>
      <c r="AD339" s="37"/>
      <c r="AE339" s="37"/>
      <c r="AF339" s="37"/>
      <c r="AG339" s="37"/>
      <c r="AH339" s="37"/>
      <c r="AI339" s="37"/>
      <c r="AJ339" s="37"/>
      <c r="AK339" s="37"/>
      <c r="AL339" s="37"/>
      <c r="AM339" s="84"/>
      <c r="AN339" s="84"/>
      <c r="AO339" s="84"/>
      <c r="AP339" s="84"/>
      <c r="AQ339" s="84"/>
      <c r="AR339" s="84"/>
      <c r="AS339" s="84"/>
      <c r="AT339" s="84"/>
      <c r="AU339" s="84"/>
    </row>
    <row r="340" spans="1:47">
      <c r="A340" s="265">
        <v>44181</v>
      </c>
      <c r="B340" s="278" t="s">
        <v>175</v>
      </c>
      <c r="C340" s="37">
        <v>880491010</v>
      </c>
      <c r="D340" s="37"/>
      <c r="E340" s="278" t="s">
        <v>152</v>
      </c>
      <c r="F340" s="278" t="s">
        <v>140</v>
      </c>
      <c r="G340" s="278" t="s">
        <v>142</v>
      </c>
      <c r="H340" s="37"/>
      <c r="I340" s="265">
        <v>44183</v>
      </c>
      <c r="J340" s="37"/>
      <c r="K340" s="37"/>
      <c r="L340" s="278" t="s">
        <v>142</v>
      </c>
      <c r="M340" s="37">
        <v>136.5</v>
      </c>
      <c r="N340" s="84"/>
      <c r="O340" s="37"/>
      <c r="P340" s="278" t="s">
        <v>2923</v>
      </c>
      <c r="Q340" s="37"/>
      <c r="R340" s="37"/>
      <c r="S340" s="37"/>
      <c r="T340" s="37"/>
      <c r="U340" s="37"/>
      <c r="V340" s="37"/>
      <c r="W340" s="37"/>
      <c r="X340" s="37"/>
      <c r="Y340" s="37"/>
      <c r="Z340" s="37"/>
      <c r="AA340" s="37"/>
      <c r="AB340" s="37"/>
      <c r="AC340" s="37"/>
      <c r="AD340" s="37"/>
      <c r="AE340" s="37"/>
      <c r="AF340" s="37"/>
      <c r="AG340" s="37"/>
      <c r="AH340" s="37"/>
      <c r="AI340" s="37"/>
      <c r="AJ340" s="37"/>
      <c r="AK340" s="37"/>
      <c r="AL340" s="37"/>
      <c r="AM340" s="84"/>
      <c r="AN340" s="84"/>
      <c r="AO340" s="84"/>
      <c r="AP340" s="84"/>
      <c r="AQ340" s="84"/>
      <c r="AR340" s="84"/>
      <c r="AS340" s="84"/>
      <c r="AT340" s="84"/>
      <c r="AU340" s="84"/>
    </row>
    <row r="341" spans="1:47">
      <c r="A341" s="630">
        <v>44183</v>
      </c>
      <c r="B341" s="631" t="s">
        <v>146</v>
      </c>
      <c r="C341" s="632">
        <v>880658645</v>
      </c>
      <c r="D341" s="653" t="s">
        <v>3120</v>
      </c>
      <c r="E341" s="631" t="s">
        <v>139</v>
      </c>
      <c r="F341" s="631" t="s">
        <v>140</v>
      </c>
      <c r="G341" s="631" t="s">
        <v>163</v>
      </c>
      <c r="H341" s="630">
        <v>44195</v>
      </c>
      <c r="I341" s="632"/>
      <c r="J341" s="632"/>
      <c r="K341" s="632"/>
      <c r="L341" s="632"/>
      <c r="M341" s="632"/>
      <c r="N341" s="84"/>
      <c r="O341" s="632"/>
      <c r="P341" s="631" t="s">
        <v>3121</v>
      </c>
      <c r="Q341" s="37"/>
      <c r="R341" s="37"/>
      <c r="S341" s="37"/>
      <c r="T341" s="37"/>
      <c r="U341" s="37"/>
      <c r="V341" s="37"/>
      <c r="W341" s="37"/>
      <c r="X341" s="37"/>
      <c r="Y341" s="37"/>
      <c r="Z341" s="37"/>
      <c r="AA341" s="37"/>
      <c r="AB341" s="37"/>
      <c r="AC341" s="37"/>
      <c r="AD341" s="37"/>
      <c r="AE341" s="37"/>
      <c r="AF341" s="37"/>
      <c r="AG341" s="37"/>
      <c r="AH341" s="37"/>
      <c r="AI341" s="37"/>
      <c r="AJ341" s="37"/>
      <c r="AK341" s="37"/>
      <c r="AL341" s="37"/>
      <c r="AM341" s="84"/>
      <c r="AN341" s="84"/>
      <c r="AO341" s="84"/>
      <c r="AP341" s="84"/>
      <c r="AQ341" s="84"/>
      <c r="AR341" s="84"/>
      <c r="AS341" s="84"/>
      <c r="AT341" s="84"/>
      <c r="AU341" s="84"/>
    </row>
    <row r="342" spans="1:47">
      <c r="A342" s="265">
        <v>44181</v>
      </c>
      <c r="B342" s="278" t="s">
        <v>175</v>
      </c>
      <c r="C342" s="37">
        <v>880491010</v>
      </c>
      <c r="D342" s="37"/>
      <c r="E342" s="278" t="s">
        <v>152</v>
      </c>
      <c r="F342" s="278" t="s">
        <v>140</v>
      </c>
      <c r="G342" s="278" t="s">
        <v>142</v>
      </c>
      <c r="H342" s="37"/>
      <c r="I342" s="265">
        <v>44186</v>
      </c>
      <c r="J342" s="37"/>
      <c r="K342" s="37"/>
      <c r="L342" s="278" t="s">
        <v>142</v>
      </c>
      <c r="M342" s="37">
        <v>136.5</v>
      </c>
      <c r="N342" s="84"/>
      <c r="O342" s="37"/>
      <c r="P342" s="278" t="s">
        <v>2902</v>
      </c>
      <c r="Q342" s="37"/>
      <c r="R342" s="37"/>
      <c r="S342" s="37"/>
      <c r="T342" s="37"/>
      <c r="U342" s="37"/>
      <c r="V342" s="37"/>
      <c r="W342" s="37"/>
      <c r="X342" s="37"/>
      <c r="Y342" s="37"/>
      <c r="Z342" s="37"/>
      <c r="AA342" s="37"/>
      <c r="AB342" s="37"/>
      <c r="AC342" s="37"/>
      <c r="AD342" s="37"/>
      <c r="AE342" s="37"/>
      <c r="AF342" s="37"/>
      <c r="AG342" s="37"/>
      <c r="AH342" s="37"/>
      <c r="AI342" s="37"/>
      <c r="AJ342" s="37"/>
      <c r="AK342" s="37"/>
      <c r="AL342" s="37"/>
      <c r="AM342" s="84"/>
      <c r="AN342" s="84"/>
      <c r="AO342" s="84"/>
      <c r="AP342" s="84"/>
      <c r="AQ342" s="84"/>
      <c r="AR342" s="84"/>
      <c r="AS342" s="84"/>
      <c r="AT342" s="84"/>
      <c r="AU342" s="84"/>
    </row>
    <row r="343" spans="1:47">
      <c r="A343" s="265">
        <v>44183</v>
      </c>
      <c r="B343" s="278" t="s">
        <v>3000</v>
      </c>
      <c r="C343" s="37">
        <v>882655730</v>
      </c>
      <c r="D343" s="37">
        <v>37853223</v>
      </c>
      <c r="E343" s="278" t="s">
        <v>139</v>
      </c>
      <c r="F343" s="278" t="s">
        <v>140</v>
      </c>
      <c r="G343" s="278" t="s">
        <v>3122</v>
      </c>
      <c r="H343" s="37"/>
      <c r="I343" s="37"/>
      <c r="J343" s="37"/>
      <c r="K343" s="37"/>
      <c r="L343" s="37"/>
      <c r="M343" s="37"/>
      <c r="N343" s="84"/>
      <c r="O343" s="37"/>
      <c r="P343" s="278" t="s">
        <v>3123</v>
      </c>
      <c r="Q343" s="37"/>
      <c r="R343" s="37"/>
      <c r="S343" s="37"/>
      <c r="T343" s="37"/>
      <c r="U343" s="37"/>
      <c r="V343" s="37"/>
      <c r="W343" s="37"/>
      <c r="X343" s="37"/>
      <c r="Y343" s="37"/>
      <c r="Z343" s="37"/>
      <c r="AA343" s="37"/>
      <c r="AB343" s="37"/>
      <c r="AC343" s="37"/>
      <c r="AD343" s="37"/>
      <c r="AE343" s="37"/>
      <c r="AF343" s="37"/>
      <c r="AG343" s="37"/>
      <c r="AH343" s="37"/>
      <c r="AI343" s="37"/>
      <c r="AJ343" s="37"/>
      <c r="AK343" s="37"/>
      <c r="AL343" s="37"/>
      <c r="AM343" s="84"/>
      <c r="AN343" s="84"/>
      <c r="AO343" s="84"/>
      <c r="AP343" s="84"/>
      <c r="AQ343" s="84"/>
      <c r="AR343" s="84"/>
      <c r="AS343" s="84"/>
      <c r="AT343" s="84"/>
      <c r="AU343" s="84"/>
    </row>
    <row r="344" spans="1:47">
      <c r="A344" s="265">
        <v>44183</v>
      </c>
      <c r="B344" s="278" t="s">
        <v>227</v>
      </c>
      <c r="C344" s="37">
        <v>880905210</v>
      </c>
      <c r="D344" s="37"/>
      <c r="E344" s="278" t="s">
        <v>139</v>
      </c>
      <c r="F344" s="278" t="s">
        <v>424</v>
      </c>
      <c r="G344" s="37"/>
      <c r="H344" s="37"/>
      <c r="I344" s="37"/>
      <c r="J344" s="37"/>
      <c r="K344" s="37"/>
      <c r="L344" s="37"/>
      <c r="M344" s="37"/>
      <c r="N344" s="84"/>
      <c r="O344" s="37"/>
      <c r="P344" s="278" t="s">
        <v>3124</v>
      </c>
      <c r="Q344" s="37"/>
      <c r="R344" s="37"/>
      <c r="S344" s="37"/>
      <c r="T344" s="37"/>
      <c r="U344" s="37"/>
      <c r="V344" s="37"/>
      <c r="W344" s="37"/>
      <c r="X344" s="37"/>
      <c r="Y344" s="37"/>
      <c r="Z344" s="37"/>
      <c r="AA344" s="37"/>
      <c r="AB344" s="37"/>
      <c r="AC344" s="37"/>
      <c r="AD344" s="37"/>
      <c r="AE344" s="37"/>
      <c r="AF344" s="37"/>
      <c r="AG344" s="37"/>
      <c r="AH344" s="37"/>
      <c r="AI344" s="37"/>
      <c r="AJ344" s="37"/>
      <c r="AK344" s="37"/>
      <c r="AL344" s="37"/>
      <c r="AM344" s="84"/>
      <c r="AN344" s="84"/>
      <c r="AO344" s="84"/>
      <c r="AP344" s="84"/>
      <c r="AQ344" s="84"/>
      <c r="AR344" s="84"/>
      <c r="AS344" s="84"/>
      <c r="AT344" s="84"/>
      <c r="AU344" s="84"/>
    </row>
    <row r="345" spans="1:47">
      <c r="A345" s="265">
        <v>44183</v>
      </c>
      <c r="B345" s="278" t="s">
        <v>156</v>
      </c>
      <c r="C345" s="37">
        <v>880768815</v>
      </c>
      <c r="D345" s="37"/>
      <c r="E345" s="278" t="s">
        <v>139</v>
      </c>
      <c r="F345" s="278" t="s">
        <v>140</v>
      </c>
      <c r="G345" s="37"/>
      <c r="H345" s="265">
        <v>44189</v>
      </c>
      <c r="I345" s="37"/>
      <c r="J345" s="37"/>
      <c r="K345" s="37"/>
      <c r="L345" s="37"/>
      <c r="M345" s="37"/>
      <c r="N345" s="84"/>
      <c r="O345" s="37"/>
      <c r="P345" s="278" t="s">
        <v>3125</v>
      </c>
      <c r="Q345" s="37"/>
      <c r="R345" s="37"/>
      <c r="S345" s="37"/>
      <c r="T345" s="37"/>
      <c r="U345" s="37"/>
      <c r="V345" s="37"/>
      <c r="W345" s="37"/>
      <c r="X345" s="37"/>
      <c r="Y345" s="37"/>
      <c r="Z345" s="37"/>
      <c r="AA345" s="37"/>
      <c r="AB345" s="37"/>
      <c r="AC345" s="37"/>
      <c r="AD345" s="37"/>
      <c r="AE345" s="37"/>
      <c r="AF345" s="37"/>
      <c r="AG345" s="37"/>
      <c r="AH345" s="37"/>
      <c r="AI345" s="37"/>
      <c r="AJ345" s="37"/>
      <c r="AK345" s="37"/>
      <c r="AL345" s="37"/>
      <c r="AM345" s="84"/>
      <c r="AN345" s="84"/>
      <c r="AO345" s="84"/>
      <c r="AP345" s="84"/>
      <c r="AQ345" s="84"/>
      <c r="AR345" s="84"/>
      <c r="AS345" s="84"/>
      <c r="AT345" s="84"/>
      <c r="AU345" s="84"/>
    </row>
    <row r="346" spans="1:47">
      <c r="A346" s="630">
        <v>44183</v>
      </c>
      <c r="B346" s="631" t="s">
        <v>156</v>
      </c>
      <c r="C346" s="654">
        <v>881841605</v>
      </c>
      <c r="D346" s="632"/>
      <c r="E346" s="631" t="s">
        <v>139</v>
      </c>
      <c r="F346" s="631" t="s">
        <v>140</v>
      </c>
      <c r="G346" s="632"/>
      <c r="H346" s="632"/>
      <c r="I346" s="632"/>
      <c r="J346" s="632"/>
      <c r="K346" s="632"/>
      <c r="L346" s="632"/>
      <c r="M346" s="632"/>
      <c r="N346" s="84"/>
      <c r="O346" s="632"/>
      <c r="P346" s="631" t="s">
        <v>3126</v>
      </c>
      <c r="Q346" s="37"/>
      <c r="R346" s="37"/>
      <c r="S346" s="37"/>
      <c r="T346" s="37"/>
      <c r="U346" s="37"/>
      <c r="V346" s="37"/>
      <c r="W346" s="37"/>
      <c r="X346" s="37"/>
      <c r="Y346" s="37"/>
      <c r="Z346" s="37"/>
      <c r="AA346" s="37"/>
      <c r="AB346" s="37"/>
      <c r="AC346" s="37"/>
      <c r="AD346" s="37"/>
      <c r="AE346" s="37"/>
      <c r="AF346" s="37"/>
      <c r="AG346" s="37"/>
      <c r="AH346" s="37"/>
      <c r="AI346" s="37"/>
      <c r="AJ346" s="37"/>
      <c r="AK346" s="37"/>
      <c r="AL346" s="37"/>
      <c r="AM346" s="84"/>
      <c r="AN346" s="84"/>
      <c r="AO346" s="84"/>
      <c r="AP346" s="84"/>
      <c r="AQ346" s="84"/>
      <c r="AR346" s="84"/>
      <c r="AS346" s="84"/>
      <c r="AT346" s="84"/>
      <c r="AU346" s="84"/>
    </row>
    <row r="347" spans="1:47">
      <c r="A347" s="630">
        <v>44183</v>
      </c>
      <c r="B347" s="631" t="s">
        <v>157</v>
      </c>
      <c r="C347" s="632">
        <v>881787807</v>
      </c>
      <c r="D347" s="655" t="s">
        <v>2949</v>
      </c>
      <c r="E347" s="631" t="s">
        <v>139</v>
      </c>
      <c r="F347" s="631" t="s">
        <v>140</v>
      </c>
      <c r="G347" s="631" t="s">
        <v>663</v>
      </c>
      <c r="H347" s="630">
        <v>44186</v>
      </c>
      <c r="I347" s="632"/>
      <c r="J347" s="632"/>
      <c r="K347" s="632"/>
      <c r="L347" s="632"/>
      <c r="M347" s="632"/>
      <c r="N347" s="84"/>
      <c r="O347" s="632"/>
      <c r="P347" s="631" t="s">
        <v>3127</v>
      </c>
      <c r="Q347" s="37"/>
      <c r="R347" s="37"/>
      <c r="S347" s="37"/>
      <c r="T347" s="37"/>
      <c r="U347" s="37"/>
      <c r="V347" s="37"/>
      <c r="W347" s="37"/>
      <c r="X347" s="37"/>
      <c r="Y347" s="37"/>
      <c r="Z347" s="37"/>
      <c r="AA347" s="37"/>
      <c r="AB347" s="37"/>
      <c r="AC347" s="37"/>
      <c r="AD347" s="37"/>
      <c r="AE347" s="37"/>
      <c r="AF347" s="37"/>
      <c r="AG347" s="37"/>
      <c r="AH347" s="37"/>
      <c r="AI347" s="37"/>
      <c r="AJ347" s="37"/>
      <c r="AK347" s="37"/>
      <c r="AL347" s="37"/>
      <c r="AM347" s="84"/>
      <c r="AN347" s="84"/>
      <c r="AO347" s="84"/>
      <c r="AP347" s="84"/>
      <c r="AQ347" s="84"/>
      <c r="AR347" s="84"/>
      <c r="AS347" s="84"/>
      <c r="AT347" s="84"/>
      <c r="AU347" s="84"/>
    </row>
    <row r="348" spans="1:47">
      <c r="A348" s="265">
        <v>44183</v>
      </c>
      <c r="B348" s="278" t="s">
        <v>154</v>
      </c>
      <c r="C348" s="37">
        <v>883176685</v>
      </c>
      <c r="D348" s="504" t="s">
        <v>3128</v>
      </c>
      <c r="E348" s="278" t="s">
        <v>139</v>
      </c>
      <c r="F348" s="278" t="s">
        <v>140</v>
      </c>
      <c r="G348" s="278" t="s">
        <v>3129</v>
      </c>
      <c r="H348" s="37"/>
      <c r="I348" s="37"/>
      <c r="J348" s="37"/>
      <c r="K348" s="37"/>
      <c r="L348" s="37"/>
      <c r="M348" s="37"/>
      <c r="N348" s="84"/>
      <c r="O348" s="37"/>
      <c r="P348" s="278" t="s">
        <v>3130</v>
      </c>
      <c r="Q348" s="37"/>
      <c r="R348" s="37"/>
      <c r="S348" s="37"/>
      <c r="T348" s="37"/>
      <c r="U348" s="37"/>
      <c r="V348" s="37"/>
      <c r="W348" s="37"/>
      <c r="X348" s="37"/>
      <c r="Y348" s="37"/>
      <c r="Z348" s="37"/>
      <c r="AA348" s="37"/>
      <c r="AB348" s="37"/>
      <c r="AC348" s="37"/>
      <c r="AD348" s="37"/>
      <c r="AE348" s="37"/>
      <c r="AF348" s="37"/>
      <c r="AG348" s="37"/>
      <c r="AH348" s="37"/>
      <c r="AI348" s="37"/>
      <c r="AJ348" s="37"/>
      <c r="AK348" s="37"/>
      <c r="AL348" s="37"/>
      <c r="AM348" s="84"/>
      <c r="AN348" s="84"/>
      <c r="AO348" s="84"/>
      <c r="AP348" s="84"/>
      <c r="AQ348" s="84"/>
      <c r="AR348" s="84"/>
      <c r="AS348" s="84"/>
      <c r="AT348" s="84"/>
      <c r="AU348" s="84"/>
    </row>
    <row r="349" spans="1:47">
      <c r="A349" s="265">
        <v>44186</v>
      </c>
      <c r="B349" s="278" t="s">
        <v>175</v>
      </c>
      <c r="C349" s="37">
        <v>880331946</v>
      </c>
      <c r="D349" s="37"/>
      <c r="E349" s="278" t="s">
        <v>152</v>
      </c>
      <c r="F349" s="278" t="s">
        <v>140</v>
      </c>
      <c r="G349" s="278" t="s">
        <v>142</v>
      </c>
      <c r="H349" s="265">
        <v>44189</v>
      </c>
      <c r="I349" s="265">
        <v>44193</v>
      </c>
      <c r="J349" s="37"/>
      <c r="K349" s="37"/>
      <c r="L349" s="278" t="s">
        <v>142</v>
      </c>
      <c r="M349" s="37">
        <v>136</v>
      </c>
      <c r="N349" s="84"/>
      <c r="O349" s="37"/>
      <c r="P349" s="278" t="s">
        <v>2929</v>
      </c>
      <c r="Q349" s="37"/>
      <c r="R349" s="37"/>
      <c r="S349" s="37"/>
      <c r="T349" s="37"/>
      <c r="U349" s="37"/>
      <c r="V349" s="37"/>
      <c r="W349" s="37"/>
      <c r="X349" s="37"/>
      <c r="Y349" s="37"/>
      <c r="Z349" s="37"/>
      <c r="AA349" s="37"/>
      <c r="AB349" s="37"/>
      <c r="AC349" s="37"/>
      <c r="AD349" s="37"/>
      <c r="AE349" s="37"/>
      <c r="AF349" s="37"/>
      <c r="AG349" s="37"/>
      <c r="AH349" s="37"/>
      <c r="AI349" s="37"/>
      <c r="AJ349" s="37"/>
      <c r="AK349" s="37"/>
      <c r="AL349" s="37"/>
      <c r="AM349" s="84"/>
      <c r="AN349" s="84"/>
      <c r="AO349" s="84"/>
      <c r="AP349" s="84"/>
      <c r="AQ349" s="84"/>
      <c r="AR349" s="84"/>
      <c r="AS349" s="84"/>
      <c r="AT349" s="84"/>
      <c r="AU349" s="84"/>
    </row>
    <row r="350" spans="1:47">
      <c r="A350" s="265">
        <v>44183</v>
      </c>
      <c r="B350" s="278" t="s">
        <v>167</v>
      </c>
      <c r="C350" s="37">
        <v>882627127</v>
      </c>
      <c r="D350" s="37"/>
      <c r="E350" s="278" t="s">
        <v>152</v>
      </c>
      <c r="F350" s="278" t="s">
        <v>140</v>
      </c>
      <c r="G350" s="278" t="s">
        <v>142</v>
      </c>
      <c r="H350" s="265">
        <v>44194</v>
      </c>
      <c r="I350" s="23"/>
      <c r="J350" s="37"/>
      <c r="K350" s="37"/>
      <c r="L350" s="37"/>
      <c r="M350" s="37"/>
      <c r="N350" s="84"/>
      <c r="O350" s="37"/>
      <c r="P350" s="278" t="s">
        <v>3131</v>
      </c>
      <c r="Q350" s="37"/>
      <c r="R350" s="37"/>
      <c r="S350" s="37"/>
      <c r="T350" s="37"/>
      <c r="U350" s="37"/>
      <c r="V350" s="37"/>
      <c r="W350" s="37"/>
      <c r="X350" s="37"/>
      <c r="Y350" s="37"/>
      <c r="Z350" s="37"/>
      <c r="AA350" s="37"/>
      <c r="AB350" s="37"/>
      <c r="AC350" s="37"/>
      <c r="AD350" s="37"/>
      <c r="AE350" s="37"/>
      <c r="AF350" s="37"/>
      <c r="AG350" s="37"/>
      <c r="AH350" s="37"/>
      <c r="AI350" s="37"/>
      <c r="AJ350" s="37"/>
      <c r="AK350" s="37"/>
      <c r="AL350" s="37"/>
      <c r="AM350" s="84"/>
      <c r="AN350" s="84"/>
      <c r="AO350" s="84"/>
      <c r="AP350" s="84"/>
      <c r="AQ350" s="84"/>
      <c r="AR350" s="84"/>
      <c r="AS350" s="84"/>
      <c r="AT350" s="84"/>
      <c r="AU350" s="84"/>
    </row>
    <row r="351" spans="1:47">
      <c r="A351" s="265">
        <v>44183</v>
      </c>
      <c r="B351" s="278" t="s">
        <v>227</v>
      </c>
      <c r="C351" s="37">
        <v>882364569</v>
      </c>
      <c r="D351" s="37"/>
      <c r="E351" s="278" t="s">
        <v>139</v>
      </c>
      <c r="F351" s="37"/>
      <c r="G351" s="37"/>
      <c r="H351" s="37"/>
      <c r="I351" s="37"/>
      <c r="J351" s="37"/>
      <c r="K351" s="37"/>
      <c r="L351" s="37"/>
      <c r="M351" s="37"/>
      <c r="N351" s="84"/>
      <c r="O351" s="37"/>
      <c r="P351" s="278" t="s">
        <v>3132</v>
      </c>
      <c r="Q351" s="37"/>
      <c r="R351" s="37"/>
      <c r="S351" s="37"/>
      <c r="T351" s="37"/>
      <c r="U351" s="37"/>
      <c r="V351" s="37"/>
      <c r="W351" s="37"/>
      <c r="X351" s="37"/>
      <c r="Y351" s="37"/>
      <c r="Z351" s="37"/>
      <c r="AA351" s="37"/>
      <c r="AB351" s="37"/>
      <c r="AC351" s="37"/>
      <c r="AD351" s="37"/>
      <c r="AE351" s="37"/>
      <c r="AF351" s="37"/>
      <c r="AG351" s="37"/>
      <c r="AH351" s="37"/>
      <c r="AI351" s="37"/>
      <c r="AJ351" s="37"/>
      <c r="AK351" s="37"/>
      <c r="AL351" s="37"/>
      <c r="AM351" s="84"/>
      <c r="AN351" s="84"/>
      <c r="AO351" s="84"/>
      <c r="AP351" s="84"/>
      <c r="AQ351" s="84"/>
      <c r="AR351" s="84"/>
      <c r="AS351" s="84"/>
      <c r="AT351" s="84"/>
      <c r="AU351" s="84"/>
    </row>
    <row r="352" spans="1:47">
      <c r="A352" s="649">
        <v>44183</v>
      </c>
      <c r="B352" s="650" t="s">
        <v>167</v>
      </c>
      <c r="C352" s="651">
        <v>882982665</v>
      </c>
      <c r="D352" s="656" t="s">
        <v>3133</v>
      </c>
      <c r="E352" s="650" t="s">
        <v>152</v>
      </c>
      <c r="F352" s="650" t="s">
        <v>140</v>
      </c>
      <c r="G352" s="650" t="s">
        <v>338</v>
      </c>
      <c r="H352" s="651"/>
      <c r="I352" s="651"/>
      <c r="J352" s="651"/>
      <c r="K352" s="651"/>
      <c r="L352" s="651"/>
      <c r="M352" s="651"/>
      <c r="N352" s="84"/>
      <c r="O352" s="651"/>
      <c r="P352" s="650" t="s">
        <v>3134</v>
      </c>
      <c r="Q352" s="651"/>
      <c r="R352" s="651"/>
      <c r="S352" s="651"/>
      <c r="T352" s="651"/>
      <c r="U352" s="651"/>
      <c r="V352" s="651"/>
      <c r="W352" s="651"/>
      <c r="X352" s="651"/>
      <c r="Y352" s="651"/>
      <c r="Z352" s="651"/>
      <c r="AA352" s="651"/>
      <c r="AB352" s="651"/>
      <c r="AC352" s="651"/>
      <c r="AD352" s="651"/>
      <c r="AE352" s="651"/>
      <c r="AF352" s="651"/>
      <c r="AG352" s="651"/>
      <c r="AH352" s="651"/>
      <c r="AI352" s="651"/>
      <c r="AJ352" s="651"/>
      <c r="AK352" s="651"/>
      <c r="AL352" s="651"/>
      <c r="AM352" s="84"/>
      <c r="AN352" s="84"/>
      <c r="AO352" s="84"/>
      <c r="AP352" s="84"/>
      <c r="AQ352" s="84"/>
      <c r="AR352" s="84"/>
      <c r="AS352" s="84"/>
      <c r="AT352" s="84"/>
      <c r="AU352" s="84"/>
    </row>
    <row r="353" spans="1:47">
      <c r="A353" s="265">
        <v>44188</v>
      </c>
      <c r="B353" s="278" t="s">
        <v>156</v>
      </c>
      <c r="C353" s="37">
        <v>880416594</v>
      </c>
      <c r="D353" s="331">
        <v>22817037</v>
      </c>
      <c r="E353" s="278" t="s">
        <v>152</v>
      </c>
      <c r="F353" s="278" t="s">
        <v>140</v>
      </c>
      <c r="G353" s="37"/>
      <c r="H353" s="37"/>
      <c r="I353" s="265">
        <v>44188</v>
      </c>
      <c r="J353" s="37"/>
      <c r="K353" s="37"/>
      <c r="L353" s="278" t="s">
        <v>142</v>
      </c>
      <c r="M353" s="37">
        <v>135</v>
      </c>
      <c r="N353" s="84"/>
      <c r="O353" s="37"/>
      <c r="P353" s="278" t="s">
        <v>3017</v>
      </c>
      <c r="Q353" s="37"/>
      <c r="R353" s="37"/>
      <c r="S353" s="37"/>
      <c r="T353" s="37"/>
      <c r="U353" s="37"/>
      <c r="V353" s="37"/>
      <c r="W353" s="37"/>
      <c r="X353" s="37"/>
      <c r="Y353" s="37"/>
      <c r="Z353" s="37"/>
      <c r="AA353" s="37"/>
      <c r="AB353" s="37"/>
      <c r="AC353" s="37"/>
      <c r="AD353" s="37"/>
      <c r="AE353" s="37"/>
      <c r="AF353" s="37"/>
      <c r="AG353" s="37"/>
      <c r="AH353" s="37"/>
      <c r="AI353" s="37"/>
      <c r="AJ353" s="37"/>
      <c r="AK353" s="37"/>
      <c r="AL353" s="37"/>
      <c r="AM353" s="84"/>
      <c r="AN353" s="84"/>
      <c r="AO353" s="84"/>
      <c r="AP353" s="84"/>
      <c r="AQ353" s="84"/>
      <c r="AR353" s="84"/>
      <c r="AS353" s="84"/>
      <c r="AT353" s="84"/>
      <c r="AU353" s="84"/>
    </row>
    <row r="354" spans="1:47">
      <c r="A354" s="265">
        <v>44183</v>
      </c>
      <c r="B354" s="278" t="s">
        <v>227</v>
      </c>
      <c r="C354" s="37">
        <v>880882024</v>
      </c>
      <c r="D354" s="504"/>
      <c r="E354" s="278" t="s">
        <v>152</v>
      </c>
      <c r="F354" s="278"/>
      <c r="G354" s="37"/>
      <c r="H354" s="37"/>
      <c r="I354" s="37"/>
      <c r="J354" s="37"/>
      <c r="K354" s="37"/>
      <c r="L354" s="37"/>
      <c r="M354" s="37"/>
      <c r="N354" s="84"/>
      <c r="O354" s="37"/>
      <c r="P354" s="505">
        <v>44184</v>
      </c>
      <c r="Q354" s="37"/>
      <c r="R354" s="37"/>
      <c r="S354" s="37"/>
      <c r="T354" s="37"/>
      <c r="U354" s="37"/>
      <c r="V354" s="37"/>
      <c r="W354" s="37"/>
      <c r="X354" s="37"/>
      <c r="Y354" s="37"/>
      <c r="Z354" s="37"/>
      <c r="AA354" s="37"/>
      <c r="AB354" s="37"/>
      <c r="AC354" s="37"/>
      <c r="AD354" s="37"/>
      <c r="AE354" s="37"/>
      <c r="AF354" s="37"/>
      <c r="AG354" s="37"/>
      <c r="AH354" s="37"/>
      <c r="AI354" s="37"/>
      <c r="AJ354" s="37"/>
      <c r="AK354" s="37"/>
      <c r="AL354" s="37"/>
      <c r="AM354" s="84"/>
      <c r="AN354" s="84"/>
      <c r="AO354" s="84"/>
      <c r="AP354" s="84"/>
      <c r="AQ354" s="84"/>
      <c r="AR354" s="84"/>
      <c r="AS354" s="84"/>
      <c r="AT354" s="84"/>
      <c r="AU354" s="84"/>
    </row>
    <row r="355" spans="1:47">
      <c r="A355" s="265">
        <v>44193</v>
      </c>
      <c r="B355" s="278" t="s">
        <v>138</v>
      </c>
      <c r="C355" s="37">
        <v>881959153</v>
      </c>
      <c r="D355" s="37"/>
      <c r="E355" s="278" t="s">
        <v>139</v>
      </c>
      <c r="F355" s="278" t="s">
        <v>140</v>
      </c>
      <c r="G355" s="278" t="s">
        <v>148</v>
      </c>
      <c r="H355" s="37"/>
      <c r="I355" s="265">
        <v>44193</v>
      </c>
      <c r="J355" s="37"/>
      <c r="K355" s="37"/>
      <c r="L355" s="278" t="s">
        <v>148</v>
      </c>
      <c r="M355" s="37">
        <v>134</v>
      </c>
      <c r="N355" s="84"/>
      <c r="O355" s="37"/>
      <c r="P355" s="278" t="s">
        <v>3135</v>
      </c>
      <c r="Q355" s="37"/>
      <c r="R355" s="37"/>
      <c r="S355" s="37"/>
      <c r="T355" s="37"/>
      <c r="U355" s="37"/>
      <c r="V355" s="37"/>
      <c r="W355" s="37"/>
      <c r="X355" s="37"/>
      <c r="Y355" s="37"/>
      <c r="Z355" s="37"/>
      <c r="AA355" s="37"/>
      <c r="AB355" s="37"/>
      <c r="AC355" s="37"/>
      <c r="AD355" s="37"/>
      <c r="AE355" s="37"/>
      <c r="AF355" s="37"/>
      <c r="AG355" s="37"/>
      <c r="AH355" s="37"/>
      <c r="AI355" s="37"/>
      <c r="AJ355" s="37"/>
      <c r="AK355" s="37"/>
      <c r="AL355" s="37"/>
      <c r="AM355" s="84"/>
      <c r="AN355" s="84"/>
      <c r="AO355" s="84"/>
      <c r="AP355" s="84"/>
      <c r="AQ355" s="84"/>
      <c r="AR355" s="84"/>
      <c r="AS355" s="84"/>
      <c r="AT355" s="84"/>
      <c r="AU355" s="84"/>
    </row>
    <row r="356" spans="1:47">
      <c r="A356" s="265">
        <v>44186</v>
      </c>
      <c r="B356" s="278" t="s">
        <v>281</v>
      </c>
      <c r="C356" s="37">
        <v>883263303</v>
      </c>
      <c r="D356" s="37"/>
      <c r="E356" s="278" t="s">
        <v>152</v>
      </c>
      <c r="F356" s="278" t="s">
        <v>140</v>
      </c>
      <c r="G356" s="278" t="s">
        <v>200</v>
      </c>
      <c r="H356" s="265">
        <v>44194</v>
      </c>
      <c r="I356" s="37"/>
      <c r="J356" s="37"/>
      <c r="K356" s="37"/>
      <c r="L356" s="37"/>
      <c r="M356" s="37"/>
      <c r="N356" s="84"/>
      <c r="O356" s="37"/>
      <c r="P356" s="278" t="s">
        <v>3136</v>
      </c>
      <c r="Q356" s="37"/>
      <c r="R356" s="37"/>
      <c r="S356" s="37"/>
      <c r="T356" s="37"/>
      <c r="U356" s="37"/>
      <c r="V356" s="37"/>
      <c r="W356" s="37"/>
      <c r="X356" s="37"/>
      <c r="Y356" s="37"/>
      <c r="Z356" s="37"/>
      <c r="AA356" s="37"/>
      <c r="AB356" s="37"/>
      <c r="AC356" s="37"/>
      <c r="AD356" s="37"/>
      <c r="AE356" s="37"/>
      <c r="AF356" s="37"/>
      <c r="AG356" s="37"/>
      <c r="AH356" s="37"/>
      <c r="AI356" s="37"/>
      <c r="AJ356" s="37"/>
      <c r="AK356" s="37"/>
      <c r="AL356" s="37"/>
      <c r="AM356" s="84"/>
      <c r="AN356" s="84"/>
      <c r="AO356" s="84"/>
      <c r="AP356" s="84"/>
      <c r="AQ356" s="84"/>
      <c r="AR356" s="84"/>
      <c r="AS356" s="84"/>
      <c r="AT356" s="84"/>
      <c r="AU356" s="84"/>
    </row>
    <row r="357" spans="1:47">
      <c r="A357" s="657">
        <v>44186</v>
      </c>
      <c r="B357" s="618" t="s">
        <v>138</v>
      </c>
      <c r="C357" s="629">
        <v>883234847</v>
      </c>
      <c r="D357" s="629"/>
      <c r="E357" s="618" t="s">
        <v>152</v>
      </c>
      <c r="F357" s="618" t="s">
        <v>140</v>
      </c>
      <c r="G357" s="618" t="s">
        <v>168</v>
      </c>
      <c r="H357" s="629"/>
      <c r="I357" s="629"/>
      <c r="J357" s="629"/>
      <c r="K357" s="629"/>
      <c r="L357" s="629"/>
      <c r="M357" s="629"/>
      <c r="N357" s="84"/>
      <c r="O357" s="629"/>
      <c r="P357" s="278" t="s">
        <v>3137</v>
      </c>
      <c r="Q357" s="629"/>
      <c r="R357" s="629"/>
      <c r="S357" s="629"/>
      <c r="T357" s="629"/>
      <c r="U357" s="629"/>
      <c r="V357" s="629"/>
      <c r="W357" s="629"/>
      <c r="X357" s="629"/>
      <c r="Y357" s="629"/>
      <c r="Z357" s="629"/>
      <c r="AA357" s="629"/>
      <c r="AB357" s="629"/>
      <c r="AC357" s="629"/>
      <c r="AD357" s="629"/>
      <c r="AE357" s="629"/>
      <c r="AF357" s="629"/>
      <c r="AG357" s="629"/>
      <c r="AH357" s="629"/>
      <c r="AI357" s="629"/>
      <c r="AJ357" s="629"/>
      <c r="AK357" s="629"/>
      <c r="AL357" s="629"/>
      <c r="AM357" s="84"/>
      <c r="AN357" s="84"/>
      <c r="AO357" s="84"/>
      <c r="AP357" s="84"/>
      <c r="AQ357" s="84"/>
      <c r="AR357" s="84"/>
      <c r="AS357" s="84"/>
      <c r="AT357" s="84"/>
      <c r="AU357" s="84"/>
    </row>
    <row r="358" spans="1:47">
      <c r="A358" s="265">
        <v>44186</v>
      </c>
      <c r="B358" s="278" t="s">
        <v>227</v>
      </c>
      <c r="C358" s="37">
        <v>881309530</v>
      </c>
      <c r="D358" s="37"/>
      <c r="E358" s="278" t="s">
        <v>152</v>
      </c>
      <c r="F358" s="278" t="s">
        <v>140</v>
      </c>
      <c r="G358" s="278" t="s">
        <v>142</v>
      </c>
      <c r="H358" s="37"/>
      <c r="I358" s="37"/>
      <c r="J358" s="37"/>
      <c r="K358" s="37"/>
      <c r="L358" s="37"/>
      <c r="M358" s="37"/>
      <c r="N358" s="84"/>
      <c r="O358" s="37"/>
      <c r="P358" s="278" t="s">
        <v>3138</v>
      </c>
      <c r="Q358" s="37"/>
      <c r="R358" s="37"/>
      <c r="S358" s="37"/>
      <c r="T358" s="37"/>
      <c r="U358" s="37"/>
      <c r="V358" s="37"/>
      <c r="W358" s="37"/>
      <c r="X358" s="37"/>
      <c r="Y358" s="37"/>
      <c r="Z358" s="37"/>
      <c r="AA358" s="37"/>
      <c r="AB358" s="37"/>
      <c r="AC358" s="37"/>
      <c r="AD358" s="37"/>
      <c r="AE358" s="37"/>
      <c r="AF358" s="37"/>
      <c r="AG358" s="37"/>
      <c r="AH358" s="37"/>
      <c r="AI358" s="37"/>
      <c r="AJ358" s="37"/>
      <c r="AK358" s="37"/>
      <c r="AL358" s="37"/>
      <c r="AM358" s="84"/>
      <c r="AN358" s="84"/>
      <c r="AO358" s="84"/>
      <c r="AP358" s="84"/>
      <c r="AQ358" s="84"/>
      <c r="AR358" s="84"/>
      <c r="AS358" s="84"/>
      <c r="AT358" s="84"/>
      <c r="AU358" s="84"/>
    </row>
    <row r="359" spans="1:47">
      <c r="A359" s="265"/>
      <c r="B359" s="278" t="s">
        <v>157</v>
      </c>
      <c r="C359" s="37">
        <v>882609526</v>
      </c>
      <c r="D359" s="504"/>
      <c r="E359" s="278"/>
      <c r="F359" s="278" t="s">
        <v>140</v>
      </c>
      <c r="G359" s="278"/>
      <c r="H359" s="37"/>
      <c r="I359" s="265">
        <v>44194</v>
      </c>
      <c r="J359" s="37"/>
      <c r="K359" s="37"/>
      <c r="L359" s="278"/>
      <c r="M359" s="37">
        <v>133.5</v>
      </c>
      <c r="N359" s="84"/>
      <c r="O359" s="37"/>
      <c r="P359" s="278"/>
      <c r="Q359" s="37"/>
      <c r="R359" s="37"/>
      <c r="S359" s="37"/>
      <c r="T359" s="37"/>
      <c r="U359" s="37"/>
      <c r="V359" s="37"/>
      <c r="W359" s="37"/>
      <c r="X359" s="37"/>
      <c r="Y359" s="37"/>
      <c r="Z359" s="37"/>
      <c r="AA359" s="37"/>
      <c r="AB359" s="37"/>
      <c r="AC359" s="37"/>
      <c r="AD359" s="37"/>
      <c r="AE359" s="37"/>
      <c r="AF359" s="37"/>
      <c r="AG359" s="37"/>
      <c r="AH359" s="37"/>
      <c r="AI359" s="37"/>
      <c r="AJ359" s="37"/>
      <c r="AK359" s="37"/>
      <c r="AL359" s="37"/>
      <c r="AM359" s="84"/>
      <c r="AN359" s="84"/>
      <c r="AO359" s="84"/>
      <c r="AP359" s="84"/>
      <c r="AQ359" s="84"/>
      <c r="AR359" s="84"/>
      <c r="AS359" s="84"/>
      <c r="AT359" s="84"/>
      <c r="AU359" s="84"/>
    </row>
    <row r="360" spans="1:47">
      <c r="A360" s="265">
        <v>44195</v>
      </c>
      <c r="B360" s="278" t="s">
        <v>156</v>
      </c>
      <c r="C360" s="37">
        <v>880004859</v>
      </c>
      <c r="D360" s="37"/>
      <c r="E360" s="278" t="s">
        <v>139</v>
      </c>
      <c r="F360" s="278" t="s">
        <v>140</v>
      </c>
      <c r="G360" s="37"/>
      <c r="H360" s="37"/>
      <c r="I360" s="265">
        <v>44195</v>
      </c>
      <c r="J360" s="37"/>
      <c r="K360" s="37"/>
      <c r="L360" s="278" t="s">
        <v>142</v>
      </c>
      <c r="M360" s="37">
        <v>133</v>
      </c>
      <c r="N360" s="84"/>
      <c r="O360" s="37"/>
      <c r="P360" s="618" t="s">
        <v>2993</v>
      </c>
      <c r="Q360" s="37"/>
      <c r="R360" s="37"/>
      <c r="S360" s="37"/>
      <c r="T360" s="37"/>
      <c r="U360" s="37"/>
      <c r="V360" s="37"/>
      <c r="W360" s="37"/>
      <c r="X360" s="37"/>
      <c r="Y360" s="37"/>
      <c r="Z360" s="37"/>
      <c r="AA360" s="37"/>
      <c r="AB360" s="37"/>
      <c r="AC360" s="37"/>
      <c r="AD360" s="37"/>
      <c r="AE360" s="37"/>
      <c r="AF360" s="37"/>
      <c r="AG360" s="37"/>
      <c r="AH360" s="37"/>
      <c r="AI360" s="37"/>
      <c r="AJ360" s="37"/>
      <c r="AK360" s="37"/>
      <c r="AL360" s="37"/>
      <c r="AM360" s="84"/>
      <c r="AN360" s="84"/>
      <c r="AO360" s="84"/>
      <c r="AP360" s="84"/>
      <c r="AQ360" s="84"/>
      <c r="AR360" s="84"/>
      <c r="AS360" s="84"/>
      <c r="AT360" s="84"/>
      <c r="AU360" s="84"/>
    </row>
    <row r="361" spans="1:47">
      <c r="A361" s="265">
        <v>44167</v>
      </c>
      <c r="B361" s="278" t="s">
        <v>138</v>
      </c>
      <c r="C361" s="37">
        <v>880104025</v>
      </c>
      <c r="D361" s="37"/>
      <c r="E361" s="278" t="s">
        <v>139</v>
      </c>
      <c r="F361" s="278" t="s">
        <v>140</v>
      </c>
      <c r="G361" s="278" t="s">
        <v>3139</v>
      </c>
      <c r="H361" s="37"/>
      <c r="I361" s="265">
        <v>44167</v>
      </c>
      <c r="J361" s="37"/>
      <c r="K361" s="37"/>
      <c r="L361" s="278" t="s">
        <v>3139</v>
      </c>
      <c r="M361" s="37">
        <v>130</v>
      </c>
      <c r="N361" s="84"/>
      <c r="O361" s="37"/>
      <c r="P361" s="278" t="s">
        <v>2883</v>
      </c>
      <c r="Q361" s="37"/>
      <c r="R361" s="37"/>
      <c r="S361" s="37"/>
      <c r="T361" s="37"/>
      <c r="U361" s="37"/>
      <c r="V361" s="37"/>
      <c r="W361" s="37"/>
      <c r="X361" s="37"/>
      <c r="Y361" s="37"/>
      <c r="Z361" s="37"/>
      <c r="AA361" s="37"/>
      <c r="AB361" s="37"/>
      <c r="AC361" s="37"/>
      <c r="AD361" s="37"/>
      <c r="AE361" s="37"/>
      <c r="AF361" s="37"/>
      <c r="AG361" s="37"/>
      <c r="AH361" s="37"/>
      <c r="AI361" s="37"/>
      <c r="AJ361" s="37"/>
      <c r="AK361" s="37"/>
      <c r="AL361" s="37"/>
      <c r="AM361" s="84"/>
      <c r="AN361" s="84"/>
      <c r="AO361" s="84"/>
      <c r="AP361" s="84"/>
      <c r="AQ361" s="84"/>
      <c r="AR361" s="84"/>
      <c r="AS361" s="84"/>
      <c r="AT361" s="84"/>
      <c r="AU361" s="84"/>
    </row>
    <row r="362" spans="1:47">
      <c r="A362" s="265">
        <v>44193</v>
      </c>
      <c r="B362" s="278" t="s">
        <v>156</v>
      </c>
      <c r="C362" s="37">
        <v>880531071</v>
      </c>
      <c r="D362" s="37"/>
      <c r="E362" s="278" t="s">
        <v>139</v>
      </c>
      <c r="F362" s="278" t="s">
        <v>140</v>
      </c>
      <c r="G362" s="37"/>
      <c r="H362" s="37"/>
      <c r="I362" s="265">
        <v>44193</v>
      </c>
      <c r="J362" s="37"/>
      <c r="K362" s="37"/>
      <c r="L362" s="278" t="s">
        <v>148</v>
      </c>
      <c r="M362" s="37">
        <v>129</v>
      </c>
      <c r="N362" s="84"/>
      <c r="O362" s="37"/>
      <c r="P362" s="278" t="s">
        <v>2929</v>
      </c>
      <c r="Q362" s="37"/>
      <c r="R362" s="37"/>
      <c r="S362" s="37"/>
      <c r="T362" s="37"/>
      <c r="U362" s="37"/>
      <c r="V362" s="37"/>
      <c r="W362" s="37"/>
      <c r="X362" s="37"/>
      <c r="Y362" s="37"/>
      <c r="Z362" s="37"/>
      <c r="AA362" s="37"/>
      <c r="AB362" s="37"/>
      <c r="AC362" s="37"/>
      <c r="AD362" s="37"/>
      <c r="AE362" s="37"/>
      <c r="AF362" s="37"/>
      <c r="AG362" s="37"/>
      <c r="AH362" s="37"/>
      <c r="AI362" s="37"/>
      <c r="AJ362" s="37"/>
      <c r="AK362" s="37"/>
      <c r="AL362" s="37"/>
      <c r="AM362" s="84"/>
      <c r="AN362" s="84"/>
      <c r="AO362" s="84"/>
      <c r="AP362" s="84"/>
      <c r="AQ362" s="84"/>
      <c r="AR362" s="84"/>
      <c r="AS362" s="84"/>
      <c r="AT362" s="84"/>
      <c r="AU362" s="84"/>
    </row>
    <row r="363" spans="1:47">
      <c r="A363" s="265">
        <v>44181</v>
      </c>
      <c r="B363" s="278" t="s">
        <v>194</v>
      </c>
      <c r="C363" s="521">
        <v>881352797</v>
      </c>
      <c r="D363" s="523" t="s">
        <v>3034</v>
      </c>
      <c r="E363" s="278" t="s">
        <v>152</v>
      </c>
      <c r="F363" s="278" t="s">
        <v>140</v>
      </c>
      <c r="G363" s="278" t="s">
        <v>142</v>
      </c>
      <c r="H363" s="37"/>
      <c r="I363" s="265">
        <v>44181</v>
      </c>
      <c r="J363" s="37"/>
      <c r="K363" s="37"/>
      <c r="L363" s="278" t="s">
        <v>142</v>
      </c>
      <c r="M363" s="37">
        <v>128</v>
      </c>
      <c r="N363" s="84"/>
      <c r="O363" s="37"/>
      <c r="P363" s="278" t="s">
        <v>3014</v>
      </c>
      <c r="Q363" s="37"/>
      <c r="R363" s="37"/>
      <c r="S363" s="37"/>
      <c r="T363" s="37"/>
      <c r="U363" s="37"/>
      <c r="V363" s="37"/>
      <c r="W363" s="37"/>
      <c r="X363" s="37"/>
      <c r="Y363" s="37"/>
      <c r="Z363" s="37"/>
      <c r="AA363" s="37"/>
      <c r="AB363" s="37"/>
      <c r="AC363" s="37"/>
      <c r="AD363" s="37"/>
      <c r="AE363" s="37"/>
      <c r="AF363" s="37"/>
      <c r="AG363" s="37"/>
      <c r="AH363" s="37"/>
      <c r="AI363" s="37"/>
      <c r="AJ363" s="37"/>
      <c r="AK363" s="37"/>
      <c r="AL363" s="37"/>
      <c r="AM363" s="84"/>
      <c r="AN363" s="84"/>
      <c r="AO363" s="84"/>
      <c r="AP363" s="84"/>
      <c r="AQ363" s="84"/>
      <c r="AR363" s="84"/>
      <c r="AS363" s="84"/>
      <c r="AT363" s="84"/>
      <c r="AU363" s="84"/>
    </row>
    <row r="364" spans="1:47">
      <c r="A364" s="265">
        <v>44187</v>
      </c>
      <c r="B364" s="278" t="s">
        <v>194</v>
      </c>
      <c r="C364" s="37">
        <v>881352797</v>
      </c>
      <c r="D364" s="504" t="s">
        <v>3034</v>
      </c>
      <c r="E364" s="278" t="s">
        <v>152</v>
      </c>
      <c r="F364" s="278" t="s">
        <v>140</v>
      </c>
      <c r="G364" s="278" t="s">
        <v>142</v>
      </c>
      <c r="H364" s="37"/>
      <c r="I364" s="265">
        <v>44187</v>
      </c>
      <c r="J364" s="37"/>
      <c r="K364" s="37"/>
      <c r="L364" s="278" t="s">
        <v>142</v>
      </c>
      <c r="M364" s="37">
        <v>127.5</v>
      </c>
      <c r="N364" s="84"/>
      <c r="O364" s="37"/>
      <c r="P364" s="278" t="s">
        <v>2932</v>
      </c>
      <c r="Q364" s="37"/>
      <c r="R364" s="37"/>
      <c r="S364" s="37"/>
      <c r="T364" s="37"/>
      <c r="U364" s="37"/>
      <c r="V364" s="37"/>
      <c r="W364" s="37"/>
      <c r="X364" s="37"/>
      <c r="Y364" s="37"/>
      <c r="Z364" s="37"/>
      <c r="AA364" s="37"/>
      <c r="AB364" s="37"/>
      <c r="AC364" s="37"/>
      <c r="AD364" s="37"/>
      <c r="AE364" s="37"/>
      <c r="AF364" s="37"/>
      <c r="AG364" s="37"/>
      <c r="AH364" s="37"/>
      <c r="AI364" s="37"/>
      <c r="AJ364" s="37"/>
      <c r="AK364" s="37"/>
      <c r="AL364" s="37"/>
      <c r="AM364" s="84"/>
      <c r="AN364" s="84"/>
      <c r="AO364" s="84"/>
      <c r="AP364" s="84"/>
      <c r="AQ364" s="84"/>
      <c r="AR364" s="84"/>
      <c r="AS364" s="84"/>
      <c r="AT364" s="84"/>
      <c r="AU364" s="84"/>
    </row>
    <row r="365" spans="1:47">
      <c r="A365" s="265">
        <v>44561</v>
      </c>
      <c r="B365" s="431" t="s">
        <v>138</v>
      </c>
      <c r="C365" s="285">
        <v>880994391</v>
      </c>
      <c r="D365" s="37"/>
      <c r="E365" s="278" t="s">
        <v>139</v>
      </c>
      <c r="F365" s="278" t="s">
        <v>140</v>
      </c>
      <c r="G365" s="278" t="s">
        <v>148</v>
      </c>
      <c r="H365" s="37"/>
      <c r="I365" s="265">
        <v>44561</v>
      </c>
      <c r="J365" s="37"/>
      <c r="K365" s="37"/>
      <c r="L365" s="37"/>
      <c r="M365" s="285">
        <v>127</v>
      </c>
      <c r="N365" s="84"/>
      <c r="O365" s="37"/>
      <c r="P365" s="37"/>
      <c r="Q365" s="37"/>
      <c r="R365" s="37"/>
      <c r="S365" s="37"/>
      <c r="T365" s="37"/>
      <c r="U365" s="37"/>
      <c r="V365" s="37"/>
      <c r="W365" s="37"/>
      <c r="X365" s="37"/>
      <c r="Y365" s="37"/>
      <c r="Z365" s="37"/>
      <c r="AA365" s="37"/>
      <c r="AB365" s="37"/>
      <c r="AC365" s="37"/>
      <c r="AD365" s="37"/>
      <c r="AE365" s="37"/>
      <c r="AF365" s="37"/>
      <c r="AG365" s="37"/>
      <c r="AH365" s="37"/>
      <c r="AI365" s="37"/>
      <c r="AJ365" s="37"/>
      <c r="AK365" s="37"/>
      <c r="AL365" s="37"/>
      <c r="AM365" s="84"/>
      <c r="AN365" s="84"/>
      <c r="AO365" s="84"/>
      <c r="AP365" s="84"/>
      <c r="AQ365" s="84"/>
      <c r="AR365" s="84"/>
      <c r="AS365" s="84"/>
      <c r="AT365" s="84"/>
      <c r="AU365" s="84"/>
    </row>
    <row r="366" spans="1:47">
      <c r="A366" s="265">
        <v>44194</v>
      </c>
      <c r="B366" s="278" t="s">
        <v>227</v>
      </c>
      <c r="C366" s="37">
        <v>881711503</v>
      </c>
      <c r="D366" s="510" t="s">
        <v>3140</v>
      </c>
      <c r="E366" s="278" t="s">
        <v>152</v>
      </c>
      <c r="F366" s="278" t="s">
        <v>140</v>
      </c>
      <c r="G366" s="278" t="s">
        <v>142</v>
      </c>
      <c r="H366" s="265">
        <v>44179</v>
      </c>
      <c r="I366" s="265">
        <v>44194</v>
      </c>
      <c r="J366" s="37"/>
      <c r="K366" s="37"/>
      <c r="L366" s="278" t="s">
        <v>142</v>
      </c>
      <c r="M366" s="37">
        <v>125</v>
      </c>
      <c r="N366" s="84"/>
      <c r="O366" s="37"/>
      <c r="P366" s="278" t="s">
        <v>2926</v>
      </c>
      <c r="Q366" s="37"/>
      <c r="R366" s="37"/>
      <c r="S366" s="37"/>
      <c r="T366" s="37"/>
      <c r="U366" s="37"/>
      <c r="V366" s="37"/>
      <c r="W366" s="37"/>
      <c r="X366" s="37"/>
      <c r="Y366" s="37"/>
      <c r="Z366" s="37"/>
      <c r="AA366" s="37"/>
      <c r="AB366" s="37"/>
      <c r="AC366" s="37"/>
      <c r="AD366" s="37"/>
      <c r="AE366" s="37"/>
      <c r="AF366" s="37"/>
      <c r="AG366" s="37"/>
      <c r="AH366" s="37"/>
      <c r="AI366" s="37"/>
      <c r="AJ366" s="37"/>
      <c r="AK366" s="37"/>
      <c r="AL366" s="37"/>
      <c r="AM366" s="84"/>
      <c r="AN366" s="84"/>
      <c r="AO366" s="84"/>
      <c r="AP366" s="84"/>
      <c r="AQ366" s="84"/>
      <c r="AR366" s="84"/>
      <c r="AS366" s="84"/>
      <c r="AT366" s="84"/>
      <c r="AU366" s="84"/>
    </row>
    <row r="367" spans="1:47">
      <c r="A367" s="265">
        <v>44175</v>
      </c>
      <c r="B367" s="278" t="s">
        <v>146</v>
      </c>
      <c r="C367" s="37">
        <v>881472692</v>
      </c>
      <c r="D367" s="504" t="s">
        <v>3141</v>
      </c>
      <c r="E367" s="278" t="s">
        <v>139</v>
      </c>
      <c r="F367" s="278" t="s">
        <v>140</v>
      </c>
      <c r="G367" s="278"/>
      <c r="H367" s="37"/>
      <c r="I367" s="265">
        <v>44175</v>
      </c>
      <c r="J367" s="37"/>
      <c r="K367" s="37"/>
      <c r="L367" s="278" t="s">
        <v>142</v>
      </c>
      <c r="M367" s="37">
        <v>121.1</v>
      </c>
      <c r="N367" s="84"/>
      <c r="O367" s="37"/>
      <c r="P367" s="618" t="s">
        <v>2969</v>
      </c>
      <c r="Q367" s="37"/>
      <c r="R367" s="37"/>
      <c r="S367" s="37"/>
      <c r="T367" s="37"/>
      <c r="U367" s="37"/>
      <c r="V367" s="37"/>
      <c r="W367" s="37"/>
      <c r="X367" s="37"/>
      <c r="Y367" s="37"/>
      <c r="Z367" s="37"/>
      <c r="AA367" s="37"/>
      <c r="AB367" s="37"/>
      <c r="AC367" s="37"/>
      <c r="AD367" s="37"/>
      <c r="AE367" s="37"/>
      <c r="AF367" s="37"/>
      <c r="AG367" s="37"/>
      <c r="AH367" s="37"/>
      <c r="AI367" s="37"/>
      <c r="AJ367" s="37"/>
      <c r="AK367" s="37"/>
      <c r="AL367" s="37"/>
      <c r="AM367" s="84"/>
      <c r="AN367" s="84"/>
      <c r="AO367" s="84"/>
      <c r="AP367" s="84"/>
      <c r="AQ367" s="84"/>
      <c r="AR367" s="84"/>
      <c r="AS367" s="84"/>
      <c r="AT367" s="84"/>
      <c r="AU367" s="84"/>
    </row>
    <row r="368" spans="1:47">
      <c r="A368" s="265">
        <v>44174</v>
      </c>
      <c r="B368" s="278" t="s">
        <v>156</v>
      </c>
      <c r="C368" s="331">
        <v>880003643</v>
      </c>
      <c r="D368" s="37"/>
      <c r="E368" s="278" t="s">
        <v>139</v>
      </c>
      <c r="F368" s="278" t="s">
        <v>140</v>
      </c>
      <c r="G368" s="278" t="s">
        <v>1726</v>
      </c>
      <c r="H368" s="37"/>
      <c r="I368" s="265">
        <v>44174</v>
      </c>
      <c r="J368" s="37"/>
      <c r="K368" s="37"/>
      <c r="L368" s="278"/>
      <c r="M368" s="37">
        <v>121</v>
      </c>
      <c r="N368" s="84"/>
      <c r="O368" s="37"/>
      <c r="P368" s="278" t="s">
        <v>148</v>
      </c>
      <c r="Q368" s="37"/>
      <c r="R368" s="37"/>
      <c r="S368" s="37"/>
      <c r="T368" s="37"/>
      <c r="U368" s="37"/>
      <c r="V368" s="37"/>
      <c r="W368" s="37"/>
      <c r="X368" s="37"/>
      <c r="Y368" s="37"/>
      <c r="Z368" s="37"/>
      <c r="AA368" s="37"/>
      <c r="AB368" s="37"/>
      <c r="AC368" s="37"/>
      <c r="AD368" s="37"/>
      <c r="AE368" s="37"/>
      <c r="AF368" s="37"/>
      <c r="AG368" s="37"/>
      <c r="AH368" s="37"/>
      <c r="AI368" s="37"/>
      <c r="AJ368" s="37"/>
      <c r="AK368" s="37"/>
      <c r="AL368" s="37"/>
      <c r="AM368" s="84"/>
      <c r="AN368" s="84"/>
      <c r="AO368" s="84"/>
      <c r="AP368" s="84"/>
      <c r="AQ368" s="84"/>
      <c r="AR368" s="84"/>
      <c r="AS368" s="84"/>
      <c r="AT368" s="84"/>
      <c r="AU368" s="84"/>
    </row>
    <row r="369" spans="1:47" ht="28">
      <c r="A369" s="265">
        <v>44175</v>
      </c>
      <c r="B369" s="278" t="s">
        <v>167</v>
      </c>
      <c r="C369" s="525" t="s">
        <v>3142</v>
      </c>
      <c r="D369" s="37"/>
      <c r="E369" s="278" t="s">
        <v>152</v>
      </c>
      <c r="F369" s="278" t="s">
        <v>181</v>
      </c>
      <c r="G369" s="278" t="s">
        <v>163</v>
      </c>
      <c r="H369" s="37"/>
      <c r="I369" s="265">
        <v>44175</v>
      </c>
      <c r="J369" s="37"/>
      <c r="K369" s="37"/>
      <c r="L369" s="278" t="s">
        <v>181</v>
      </c>
      <c r="M369" s="37">
        <v>120</v>
      </c>
      <c r="N369" s="84"/>
      <c r="O369" s="37"/>
      <c r="P369" s="278" t="s">
        <v>2969</v>
      </c>
      <c r="Q369" s="37"/>
      <c r="R369" s="37"/>
      <c r="S369" s="37"/>
      <c r="T369" s="37"/>
      <c r="U369" s="37"/>
      <c r="V369" s="37"/>
      <c r="W369" s="37"/>
      <c r="X369" s="37"/>
      <c r="Y369" s="37"/>
      <c r="Z369" s="37"/>
      <c r="AA369" s="37"/>
      <c r="AB369" s="37"/>
      <c r="AC369" s="37"/>
      <c r="AD369" s="37"/>
      <c r="AE369" s="37"/>
      <c r="AF369" s="37"/>
      <c r="AG369" s="37"/>
      <c r="AH369" s="37"/>
      <c r="AI369" s="37"/>
      <c r="AJ369" s="37"/>
      <c r="AK369" s="37"/>
      <c r="AL369" s="37"/>
      <c r="AM369" s="84"/>
      <c r="AN369" s="84"/>
      <c r="AO369" s="84"/>
      <c r="AP369" s="84"/>
      <c r="AQ369" s="84"/>
      <c r="AR369" s="84"/>
      <c r="AS369" s="84"/>
      <c r="AT369" s="84"/>
      <c r="AU369" s="84"/>
    </row>
    <row r="370" spans="1:47">
      <c r="A370" s="265">
        <v>44176</v>
      </c>
      <c r="B370" s="278" t="s">
        <v>178</v>
      </c>
      <c r="C370" s="278">
        <v>880004655</v>
      </c>
      <c r="D370" s="37"/>
      <c r="E370" s="278" t="s">
        <v>152</v>
      </c>
      <c r="F370" s="278" t="s">
        <v>140</v>
      </c>
      <c r="G370" s="278" t="s">
        <v>142</v>
      </c>
      <c r="H370" s="37"/>
      <c r="I370" s="265">
        <v>44176</v>
      </c>
      <c r="J370" s="37"/>
      <c r="K370" s="37"/>
      <c r="L370" s="278" t="s">
        <v>142</v>
      </c>
      <c r="M370" s="37">
        <v>120</v>
      </c>
      <c r="N370" s="84"/>
      <c r="O370" s="37"/>
      <c r="P370" s="278" t="s">
        <v>2889</v>
      </c>
      <c r="Q370" s="37"/>
      <c r="R370" s="37"/>
      <c r="S370" s="37"/>
      <c r="T370" s="37"/>
      <c r="U370" s="37"/>
      <c r="V370" s="37"/>
      <c r="W370" s="37"/>
      <c r="X370" s="37"/>
      <c r="Y370" s="37"/>
      <c r="Z370" s="37"/>
      <c r="AA370" s="37"/>
      <c r="AB370" s="37"/>
      <c r="AC370" s="37"/>
      <c r="AD370" s="37"/>
      <c r="AE370" s="37"/>
      <c r="AF370" s="37"/>
      <c r="AG370" s="37"/>
      <c r="AH370" s="37"/>
      <c r="AI370" s="37"/>
      <c r="AJ370" s="37"/>
      <c r="AK370" s="37"/>
      <c r="AL370" s="37"/>
      <c r="AM370" s="84"/>
      <c r="AN370" s="84"/>
      <c r="AO370" s="84"/>
      <c r="AP370" s="84"/>
      <c r="AQ370" s="84"/>
      <c r="AR370" s="84"/>
      <c r="AS370" s="84"/>
      <c r="AT370" s="84"/>
      <c r="AU370" s="84"/>
    </row>
    <row r="371" spans="1:47">
      <c r="A371" s="265">
        <v>44182</v>
      </c>
      <c r="B371" s="278" t="s">
        <v>154</v>
      </c>
      <c r="C371" s="37">
        <v>881336338</v>
      </c>
      <c r="D371" s="504" t="s">
        <v>3143</v>
      </c>
      <c r="E371" s="278" t="s">
        <v>139</v>
      </c>
      <c r="F371" s="278" t="s">
        <v>140</v>
      </c>
      <c r="G371" s="37"/>
      <c r="H371" s="37"/>
      <c r="I371" s="265">
        <v>44182</v>
      </c>
      <c r="J371" s="37"/>
      <c r="K371" s="37"/>
      <c r="L371" s="278" t="s">
        <v>590</v>
      </c>
      <c r="M371" s="37">
        <v>120</v>
      </c>
      <c r="N371" s="84"/>
      <c r="O371" s="37"/>
      <c r="P371" s="278" t="s">
        <v>2875</v>
      </c>
      <c r="Q371" s="37"/>
      <c r="R371" s="37"/>
      <c r="S371" s="37"/>
      <c r="T371" s="37"/>
      <c r="U371" s="37"/>
      <c r="V371" s="37"/>
      <c r="W371" s="37"/>
      <c r="X371" s="37"/>
      <c r="Y371" s="37"/>
      <c r="Z371" s="37"/>
      <c r="AA371" s="37"/>
      <c r="AB371" s="37"/>
      <c r="AC371" s="37"/>
      <c r="AD371" s="37"/>
      <c r="AE371" s="37"/>
      <c r="AF371" s="37"/>
      <c r="AG371" s="37"/>
      <c r="AH371" s="37"/>
      <c r="AI371" s="37"/>
      <c r="AJ371" s="37"/>
      <c r="AK371" s="37"/>
      <c r="AL371" s="37"/>
      <c r="AM371" s="84"/>
      <c r="AN371" s="84"/>
      <c r="AO371" s="84"/>
      <c r="AP371" s="84"/>
      <c r="AQ371" s="84"/>
      <c r="AR371" s="84"/>
      <c r="AS371" s="84"/>
      <c r="AT371" s="84"/>
      <c r="AU371" s="84"/>
    </row>
    <row r="372" spans="1:47">
      <c r="A372" s="265">
        <v>44174</v>
      </c>
      <c r="B372" s="278" t="s">
        <v>157</v>
      </c>
      <c r="C372" s="37">
        <v>882719583</v>
      </c>
      <c r="D372" s="504" t="s">
        <v>3144</v>
      </c>
      <c r="E372" s="278" t="s">
        <v>152</v>
      </c>
      <c r="F372" s="278" t="s">
        <v>140</v>
      </c>
      <c r="G372" s="278" t="s">
        <v>142</v>
      </c>
      <c r="H372" s="37"/>
      <c r="I372" s="265">
        <v>44174</v>
      </c>
      <c r="J372" s="37"/>
      <c r="K372" s="37"/>
      <c r="L372" s="278" t="s">
        <v>142</v>
      </c>
      <c r="M372" s="37">
        <f>55+63.5</f>
        <v>118.5</v>
      </c>
      <c r="N372" s="84"/>
      <c r="O372" s="37"/>
      <c r="P372" s="278" t="s">
        <v>2876</v>
      </c>
      <c r="Q372" s="37"/>
      <c r="R372" s="37"/>
      <c r="S372" s="37"/>
      <c r="T372" s="37"/>
      <c r="U372" s="37"/>
      <c r="V372" s="37"/>
      <c r="W372" s="37"/>
      <c r="X372" s="37"/>
      <c r="Y372" s="37"/>
      <c r="Z372" s="37"/>
      <c r="AA372" s="37"/>
      <c r="AB372" s="37"/>
      <c r="AC372" s="37"/>
      <c r="AD372" s="37"/>
      <c r="AE372" s="37"/>
      <c r="AF372" s="37"/>
      <c r="AG372" s="37"/>
      <c r="AH372" s="37"/>
      <c r="AI372" s="37"/>
      <c r="AJ372" s="37"/>
      <c r="AK372" s="37"/>
      <c r="AL372" s="37"/>
      <c r="AM372" s="84"/>
      <c r="AN372" s="84"/>
      <c r="AO372" s="84"/>
      <c r="AP372" s="84"/>
      <c r="AQ372" s="84"/>
      <c r="AR372" s="84"/>
      <c r="AS372" s="84"/>
      <c r="AT372" s="84"/>
      <c r="AU372" s="84"/>
    </row>
    <row r="373" spans="1:47">
      <c r="A373" s="642">
        <v>44186</v>
      </c>
      <c r="B373" s="618" t="s">
        <v>138</v>
      </c>
      <c r="C373" s="629">
        <v>880438167</v>
      </c>
      <c r="D373" s="629"/>
      <c r="E373" s="618" t="s">
        <v>139</v>
      </c>
      <c r="F373" s="618" t="s">
        <v>140</v>
      </c>
      <c r="G373" s="618" t="s">
        <v>181</v>
      </c>
      <c r="H373" s="629"/>
      <c r="I373" s="629"/>
      <c r="J373" s="629"/>
      <c r="K373" s="629"/>
      <c r="L373" s="629"/>
      <c r="M373" s="629"/>
      <c r="N373" s="84"/>
      <c r="O373" s="629"/>
      <c r="P373" s="278" t="s">
        <v>3145</v>
      </c>
      <c r="Q373" s="37"/>
      <c r="R373" s="37"/>
      <c r="S373" s="37"/>
      <c r="T373" s="37"/>
      <c r="U373" s="37"/>
      <c r="V373" s="37"/>
      <c r="W373" s="37"/>
      <c r="X373" s="37"/>
      <c r="Y373" s="37"/>
      <c r="Z373" s="37"/>
      <c r="AA373" s="37"/>
      <c r="AB373" s="37"/>
      <c r="AC373" s="37"/>
      <c r="AD373" s="37"/>
      <c r="AE373" s="37"/>
      <c r="AF373" s="37"/>
      <c r="AG373" s="37"/>
      <c r="AH373" s="37"/>
      <c r="AI373" s="37"/>
      <c r="AJ373" s="37"/>
      <c r="AK373" s="37"/>
      <c r="AL373" s="37"/>
      <c r="AM373" s="84"/>
      <c r="AN373" s="84"/>
      <c r="AO373" s="84"/>
      <c r="AP373" s="84"/>
      <c r="AQ373" s="84"/>
      <c r="AR373" s="84"/>
      <c r="AS373" s="84"/>
      <c r="AT373" s="84"/>
      <c r="AU373" s="84"/>
    </row>
    <row r="374" spans="1:47">
      <c r="A374" s="265">
        <v>44172</v>
      </c>
      <c r="B374" s="278" t="s">
        <v>157</v>
      </c>
      <c r="C374" s="37">
        <v>881431510</v>
      </c>
      <c r="D374" s="504" t="s">
        <v>3146</v>
      </c>
      <c r="E374" s="278" t="s">
        <v>152</v>
      </c>
      <c r="F374" s="278" t="s">
        <v>140</v>
      </c>
      <c r="G374" s="278" t="s">
        <v>200</v>
      </c>
      <c r="H374" s="37"/>
      <c r="I374" s="265">
        <v>44172</v>
      </c>
      <c r="J374" s="37"/>
      <c r="K374" s="37"/>
      <c r="L374" s="278" t="s">
        <v>200</v>
      </c>
      <c r="M374" s="37">
        <v>118</v>
      </c>
      <c r="N374" s="84"/>
      <c r="O374" s="37"/>
      <c r="P374" s="278" t="s">
        <v>2962</v>
      </c>
      <c r="Q374" s="37"/>
      <c r="R374" s="37"/>
      <c r="S374" s="37"/>
      <c r="T374" s="37"/>
      <c r="U374" s="37"/>
      <c r="V374" s="37"/>
      <c r="W374" s="37"/>
      <c r="X374" s="37"/>
      <c r="Y374" s="37"/>
      <c r="Z374" s="37"/>
      <c r="AA374" s="37"/>
      <c r="AB374" s="37"/>
      <c r="AC374" s="37"/>
      <c r="AD374" s="37"/>
      <c r="AE374" s="37"/>
      <c r="AF374" s="37"/>
      <c r="AG374" s="37"/>
      <c r="AH374" s="37"/>
      <c r="AI374" s="37"/>
      <c r="AJ374" s="37"/>
      <c r="AK374" s="37"/>
      <c r="AL374" s="37"/>
      <c r="AM374" s="84"/>
      <c r="AN374" s="84"/>
      <c r="AO374" s="84"/>
      <c r="AP374" s="84"/>
      <c r="AQ374" s="84"/>
      <c r="AR374" s="84"/>
      <c r="AS374" s="84"/>
      <c r="AT374" s="84"/>
      <c r="AU374" s="84"/>
    </row>
    <row r="375" spans="1:47">
      <c r="A375" s="265">
        <v>44186</v>
      </c>
      <c r="B375" s="278" t="s">
        <v>227</v>
      </c>
      <c r="C375" s="37">
        <v>880017543</v>
      </c>
      <c r="D375" s="534">
        <v>14922620</v>
      </c>
      <c r="E375" s="278" t="s">
        <v>139</v>
      </c>
      <c r="F375" s="278" t="s">
        <v>147</v>
      </c>
      <c r="G375" s="278" t="s">
        <v>141</v>
      </c>
      <c r="H375" s="265">
        <v>44183</v>
      </c>
      <c r="I375" s="37"/>
      <c r="J375" s="37"/>
      <c r="K375" s="37"/>
      <c r="L375" s="37"/>
      <c r="M375" s="37"/>
      <c r="N375" s="84"/>
      <c r="O375" s="37"/>
      <c r="P375" s="37"/>
      <c r="Q375" s="37"/>
      <c r="R375" s="278" t="s">
        <v>3147</v>
      </c>
      <c r="S375" s="37">
        <v>24738.12</v>
      </c>
      <c r="T375" s="37"/>
      <c r="U375" s="37"/>
      <c r="V375" s="37"/>
      <c r="W375" s="37"/>
      <c r="X375" s="37"/>
      <c r="Y375" s="37"/>
      <c r="Z375" s="37"/>
      <c r="AA375" s="37"/>
      <c r="AB375" s="37"/>
      <c r="AC375" s="37"/>
      <c r="AD375" s="37"/>
      <c r="AE375" s="37"/>
      <c r="AF375" s="37"/>
      <c r="AG375" s="37"/>
      <c r="AH375" s="37"/>
      <c r="AI375" s="37"/>
      <c r="AJ375" s="37"/>
      <c r="AK375" s="37"/>
      <c r="AL375" s="37"/>
      <c r="AM375" s="84"/>
      <c r="AN375" s="84"/>
      <c r="AO375" s="84"/>
      <c r="AP375" s="84"/>
      <c r="AQ375" s="84"/>
      <c r="AR375" s="84"/>
      <c r="AS375" s="84"/>
      <c r="AT375" s="84"/>
      <c r="AU375" s="84"/>
    </row>
    <row r="376" spans="1:47">
      <c r="A376" s="265">
        <v>44200</v>
      </c>
      <c r="B376" s="431" t="s">
        <v>156</v>
      </c>
      <c r="C376" s="285">
        <v>880709287</v>
      </c>
      <c r="D376" s="37"/>
      <c r="E376" s="278" t="s">
        <v>152</v>
      </c>
      <c r="F376" s="278" t="s">
        <v>140</v>
      </c>
      <c r="G376" s="37"/>
      <c r="H376" s="37"/>
      <c r="I376" s="265">
        <v>44561</v>
      </c>
      <c r="J376" s="37"/>
      <c r="K376" s="37"/>
      <c r="L376" s="278" t="s">
        <v>142</v>
      </c>
      <c r="M376" s="285">
        <v>117.5</v>
      </c>
      <c r="N376" s="84"/>
      <c r="O376" s="37"/>
      <c r="P376" s="278" t="s">
        <v>2995</v>
      </c>
      <c r="Q376" s="37"/>
      <c r="R376" s="37"/>
      <c r="S376" s="37"/>
      <c r="T376" s="37"/>
      <c r="U376" s="37"/>
      <c r="V376" s="37"/>
      <c r="W376" s="37"/>
      <c r="X376" s="37"/>
      <c r="Y376" s="37"/>
      <c r="Z376" s="37"/>
      <c r="AA376" s="37"/>
      <c r="AB376" s="37"/>
      <c r="AC376" s="37"/>
      <c r="AD376" s="37"/>
      <c r="AE376" s="37"/>
      <c r="AF376" s="37"/>
      <c r="AG376" s="37"/>
      <c r="AH376" s="37"/>
      <c r="AI376" s="37"/>
      <c r="AJ376" s="37"/>
      <c r="AK376" s="37"/>
      <c r="AL376" s="37"/>
      <c r="AM376" s="84"/>
      <c r="AN376" s="84"/>
      <c r="AO376" s="84"/>
      <c r="AP376" s="84"/>
      <c r="AQ376" s="84"/>
      <c r="AR376" s="84"/>
      <c r="AS376" s="84"/>
      <c r="AT376" s="84"/>
      <c r="AU376" s="84"/>
    </row>
    <row r="377" spans="1:47">
      <c r="A377" s="265">
        <v>44186</v>
      </c>
      <c r="B377" s="278" t="s">
        <v>156</v>
      </c>
      <c r="C377" s="521">
        <v>881488800</v>
      </c>
      <c r="D377" s="37"/>
      <c r="E377" s="278" t="s">
        <v>152</v>
      </c>
      <c r="F377" s="278" t="s">
        <v>140</v>
      </c>
      <c r="G377" s="37"/>
      <c r="H377" s="37"/>
      <c r="I377" s="265">
        <v>44186</v>
      </c>
      <c r="J377" s="37"/>
      <c r="K377" s="37"/>
      <c r="L377" s="278" t="s">
        <v>142</v>
      </c>
      <c r="M377" s="37">
        <v>117</v>
      </c>
      <c r="N377" s="84"/>
      <c r="O377" s="37"/>
      <c r="P377" s="278" t="s">
        <v>3021</v>
      </c>
      <c r="Q377" s="37"/>
      <c r="R377" s="37"/>
      <c r="S377" s="37"/>
      <c r="T377" s="37"/>
      <c r="U377" s="37"/>
      <c r="V377" s="37"/>
      <c r="W377" s="37"/>
      <c r="X377" s="37"/>
      <c r="Y377" s="37"/>
      <c r="Z377" s="37"/>
      <c r="AA377" s="37"/>
      <c r="AB377" s="37"/>
      <c r="AC377" s="37"/>
      <c r="AD377" s="37"/>
      <c r="AE377" s="37"/>
      <c r="AF377" s="37"/>
      <c r="AG377" s="37"/>
      <c r="AH377" s="37"/>
      <c r="AI377" s="37"/>
      <c r="AJ377" s="37"/>
      <c r="AK377" s="37"/>
      <c r="AL377" s="37"/>
      <c r="AM377" s="84"/>
      <c r="AN377" s="84"/>
      <c r="AO377" s="84"/>
      <c r="AP377" s="84"/>
      <c r="AQ377" s="84"/>
      <c r="AR377" s="84"/>
      <c r="AS377" s="84"/>
      <c r="AT377" s="84"/>
      <c r="AU377" s="84"/>
    </row>
    <row r="378" spans="1:47">
      <c r="A378" s="265">
        <v>44176</v>
      </c>
      <c r="B378" s="278" t="s">
        <v>146</v>
      </c>
      <c r="C378" s="37">
        <v>883236931</v>
      </c>
      <c r="D378" s="510" t="s">
        <v>3148</v>
      </c>
      <c r="E378" s="278" t="s">
        <v>152</v>
      </c>
      <c r="F378" s="278" t="s">
        <v>140</v>
      </c>
      <c r="G378" s="278" t="s">
        <v>142</v>
      </c>
      <c r="H378" s="37"/>
      <c r="I378" s="265">
        <v>44179</v>
      </c>
      <c r="J378" s="37"/>
      <c r="K378" s="37"/>
      <c r="L378" s="278" t="s">
        <v>3149</v>
      </c>
      <c r="M378" s="37">
        <v>114</v>
      </c>
      <c r="N378" s="84"/>
      <c r="O378" s="37"/>
      <c r="P378" s="618" t="s">
        <v>2973</v>
      </c>
      <c r="Q378" s="37"/>
      <c r="R378" s="37"/>
      <c r="S378" s="37"/>
      <c r="T378" s="37"/>
      <c r="U378" s="37"/>
      <c r="V378" s="37"/>
      <c r="W378" s="37"/>
      <c r="X378" s="37"/>
      <c r="Y378" s="37"/>
      <c r="Z378" s="37"/>
      <c r="AA378" s="37"/>
      <c r="AB378" s="37"/>
      <c r="AC378" s="37"/>
      <c r="AD378" s="37"/>
      <c r="AE378" s="37"/>
      <c r="AF378" s="37"/>
      <c r="AG378" s="37"/>
      <c r="AH378" s="37"/>
      <c r="AI378" s="37"/>
      <c r="AJ378" s="37"/>
      <c r="AK378" s="37"/>
      <c r="AL378" s="37"/>
      <c r="AM378" s="84"/>
      <c r="AN378" s="84"/>
      <c r="AO378" s="84"/>
      <c r="AP378" s="84"/>
      <c r="AQ378" s="84"/>
      <c r="AR378" s="84"/>
      <c r="AS378" s="84"/>
      <c r="AT378" s="84"/>
      <c r="AU378" s="84"/>
    </row>
    <row r="379" spans="1:47">
      <c r="A379" s="265">
        <v>44187</v>
      </c>
      <c r="B379" s="278" t="s">
        <v>156</v>
      </c>
      <c r="C379" s="37">
        <v>880531071</v>
      </c>
      <c r="D379" s="37"/>
      <c r="E379" s="278" t="s">
        <v>152</v>
      </c>
      <c r="F379" s="278" t="s">
        <v>140</v>
      </c>
      <c r="G379" s="37"/>
      <c r="H379" s="37"/>
      <c r="I379" s="265">
        <v>44187</v>
      </c>
      <c r="J379" s="37"/>
      <c r="K379" s="37"/>
      <c r="L379" s="278" t="s">
        <v>148</v>
      </c>
      <c r="M379" s="37">
        <v>112</v>
      </c>
      <c r="N379" s="84"/>
      <c r="O379" s="37"/>
      <c r="P379" s="278" t="s">
        <v>2932</v>
      </c>
      <c r="Q379" s="37"/>
      <c r="R379" s="37"/>
      <c r="S379" s="37"/>
      <c r="T379" s="37"/>
      <c r="U379" s="37"/>
      <c r="V379" s="37"/>
      <c r="W379" s="37"/>
      <c r="X379" s="37"/>
      <c r="Y379" s="37"/>
      <c r="Z379" s="37"/>
      <c r="AA379" s="37"/>
      <c r="AB379" s="37"/>
      <c r="AC379" s="37"/>
      <c r="AD379" s="37"/>
      <c r="AE379" s="37"/>
      <c r="AF379" s="37"/>
      <c r="AG379" s="37"/>
      <c r="AH379" s="37"/>
      <c r="AI379" s="37"/>
      <c r="AJ379" s="37"/>
      <c r="AK379" s="37"/>
      <c r="AL379" s="37"/>
      <c r="AM379" s="84"/>
      <c r="AN379" s="84"/>
      <c r="AO379" s="84"/>
      <c r="AP379" s="84"/>
      <c r="AQ379" s="84"/>
      <c r="AR379" s="84"/>
      <c r="AS379" s="84"/>
      <c r="AT379" s="84"/>
      <c r="AU379" s="84"/>
    </row>
    <row r="380" spans="1:47">
      <c r="A380" s="265">
        <v>44167</v>
      </c>
      <c r="B380" s="278" t="s">
        <v>281</v>
      </c>
      <c r="C380" s="37">
        <v>880030690</v>
      </c>
      <c r="D380" s="504" t="s">
        <v>3150</v>
      </c>
      <c r="E380" s="278" t="s">
        <v>152</v>
      </c>
      <c r="F380" s="278" t="s">
        <v>140</v>
      </c>
      <c r="G380" s="278" t="s">
        <v>142</v>
      </c>
      <c r="H380" s="37"/>
      <c r="I380" s="265">
        <v>44167</v>
      </c>
      <c r="J380" s="37"/>
      <c r="K380" s="37"/>
      <c r="L380" s="278" t="s">
        <v>142</v>
      </c>
      <c r="M380" s="37">
        <v>110.74</v>
      </c>
      <c r="N380" s="84"/>
      <c r="O380" s="37"/>
      <c r="P380" s="278" t="s">
        <v>2883</v>
      </c>
      <c r="Q380" s="37"/>
      <c r="R380" s="37"/>
      <c r="S380" s="37"/>
      <c r="T380" s="37"/>
      <c r="U380" s="37"/>
      <c r="V380" s="37"/>
      <c r="W380" s="37"/>
      <c r="X380" s="37"/>
      <c r="Y380" s="37"/>
      <c r="Z380" s="37"/>
      <c r="AA380" s="37"/>
      <c r="AB380" s="37"/>
      <c r="AC380" s="37"/>
      <c r="AD380" s="37"/>
      <c r="AE380" s="37"/>
      <c r="AF380" s="37"/>
      <c r="AG380" s="37"/>
      <c r="AH380" s="37"/>
      <c r="AI380" s="37"/>
      <c r="AJ380" s="37"/>
      <c r="AK380" s="37"/>
      <c r="AL380" s="37"/>
      <c r="AM380" s="84"/>
      <c r="AN380" s="84"/>
      <c r="AO380" s="84"/>
      <c r="AP380" s="84"/>
      <c r="AQ380" s="84"/>
      <c r="AR380" s="84"/>
      <c r="AS380" s="84"/>
      <c r="AT380" s="84"/>
      <c r="AU380" s="84"/>
    </row>
    <row r="381" spans="1:47">
      <c r="A381" s="265">
        <v>44186</v>
      </c>
      <c r="B381" s="278" t="s">
        <v>194</v>
      </c>
      <c r="C381" s="37">
        <v>882255320</v>
      </c>
      <c r="D381" s="37"/>
      <c r="E381" s="278" t="s">
        <v>139</v>
      </c>
      <c r="F381" s="278" t="s">
        <v>140</v>
      </c>
      <c r="G381" s="278" t="s">
        <v>168</v>
      </c>
      <c r="H381" s="265">
        <v>44186</v>
      </c>
      <c r="I381" s="37"/>
      <c r="J381" s="37"/>
      <c r="K381" s="37"/>
      <c r="L381" s="37"/>
      <c r="M381" s="37"/>
      <c r="N381" s="84"/>
      <c r="O381" s="37"/>
      <c r="P381" s="37"/>
      <c r="Q381" s="37"/>
      <c r="R381" s="37"/>
      <c r="S381" s="37"/>
      <c r="T381" s="37"/>
      <c r="U381" s="37"/>
      <c r="V381" s="37"/>
      <c r="W381" s="37"/>
      <c r="X381" s="37"/>
      <c r="Y381" s="37"/>
      <c r="Z381" s="37"/>
      <c r="AA381" s="37"/>
      <c r="AB381" s="37"/>
      <c r="AC381" s="37"/>
      <c r="AD381" s="37"/>
      <c r="AE381" s="37"/>
      <c r="AF381" s="37"/>
      <c r="AG381" s="37"/>
      <c r="AH381" s="37"/>
      <c r="AI381" s="37"/>
      <c r="AJ381" s="37"/>
      <c r="AK381" s="37"/>
      <c r="AL381" s="37"/>
      <c r="AM381" s="84"/>
      <c r="AN381" s="84"/>
      <c r="AO381" s="84"/>
      <c r="AP381" s="84"/>
      <c r="AQ381" s="84"/>
      <c r="AR381" s="84"/>
      <c r="AS381" s="84"/>
      <c r="AT381" s="84"/>
      <c r="AU381" s="84"/>
    </row>
    <row r="382" spans="1:47">
      <c r="A382" s="265">
        <v>44180</v>
      </c>
      <c r="B382" s="278" t="s">
        <v>194</v>
      </c>
      <c r="C382" s="525">
        <v>881352797</v>
      </c>
      <c r="D382" s="504" t="s">
        <v>3060</v>
      </c>
      <c r="E382" s="278" t="s">
        <v>152</v>
      </c>
      <c r="F382" s="278" t="s">
        <v>140</v>
      </c>
      <c r="G382" s="278" t="s">
        <v>142</v>
      </c>
      <c r="H382" s="37"/>
      <c r="I382" s="265">
        <v>44180</v>
      </c>
      <c r="J382" s="37"/>
      <c r="K382" s="37"/>
      <c r="L382" s="278" t="s">
        <v>142</v>
      </c>
      <c r="M382" s="37">
        <v>102</v>
      </c>
      <c r="N382" s="84"/>
      <c r="O382" s="37"/>
      <c r="P382" s="278" t="s">
        <v>3010</v>
      </c>
      <c r="Q382" s="37"/>
      <c r="R382" s="37"/>
      <c r="S382" s="37"/>
      <c r="T382" s="37"/>
      <c r="U382" s="37"/>
      <c r="V382" s="37"/>
      <c r="W382" s="37"/>
      <c r="X382" s="37"/>
      <c r="Y382" s="37"/>
      <c r="Z382" s="37"/>
      <c r="AA382" s="37"/>
      <c r="AB382" s="37"/>
      <c r="AC382" s="37"/>
      <c r="AD382" s="37"/>
      <c r="AE382" s="37"/>
      <c r="AF382" s="37"/>
      <c r="AG382" s="37"/>
      <c r="AH382" s="37"/>
      <c r="AI382" s="37"/>
      <c r="AJ382" s="37"/>
      <c r="AK382" s="37"/>
      <c r="AL382" s="37"/>
      <c r="AM382" s="84"/>
      <c r="AN382" s="84"/>
      <c r="AO382" s="84"/>
      <c r="AP382" s="84"/>
      <c r="AQ382" s="84"/>
      <c r="AR382" s="84"/>
      <c r="AS382" s="84"/>
      <c r="AT382" s="84"/>
      <c r="AU382" s="84"/>
    </row>
    <row r="383" spans="1:47">
      <c r="A383" s="265">
        <v>44193</v>
      </c>
      <c r="B383" s="278" t="s">
        <v>194</v>
      </c>
      <c r="C383" s="521">
        <v>880609204</v>
      </c>
      <c r="D383" s="37">
        <v>1249335585</v>
      </c>
      <c r="E383" s="278" t="s">
        <v>139</v>
      </c>
      <c r="F383" s="278" t="s">
        <v>140</v>
      </c>
      <c r="G383" s="278" t="s">
        <v>593</v>
      </c>
      <c r="H383" s="37"/>
      <c r="I383" s="265">
        <v>44193</v>
      </c>
      <c r="J383" s="37"/>
      <c r="K383" s="37"/>
      <c r="L383" s="278" t="s">
        <v>593</v>
      </c>
      <c r="M383" s="37">
        <v>101</v>
      </c>
      <c r="N383" s="84"/>
      <c r="O383" s="37"/>
      <c r="P383" s="278" t="s">
        <v>2929</v>
      </c>
      <c r="Q383" s="37"/>
      <c r="R383" s="37"/>
      <c r="S383" s="37"/>
      <c r="T383" s="37"/>
      <c r="U383" s="37"/>
      <c r="V383" s="37"/>
      <c r="W383" s="37"/>
      <c r="X383" s="37"/>
      <c r="Y383" s="37"/>
      <c r="Z383" s="37"/>
      <c r="AA383" s="37"/>
      <c r="AB383" s="37"/>
      <c r="AC383" s="37"/>
      <c r="AD383" s="37"/>
      <c r="AE383" s="37"/>
      <c r="AF383" s="37"/>
      <c r="AG383" s="37"/>
      <c r="AH383" s="37"/>
      <c r="AI383" s="37"/>
      <c r="AJ383" s="37"/>
      <c r="AK383" s="37"/>
      <c r="AL383" s="37"/>
      <c r="AM383" s="84"/>
      <c r="AN383" s="84"/>
      <c r="AO383" s="84"/>
      <c r="AP383" s="84"/>
      <c r="AQ383" s="84"/>
      <c r="AR383" s="84"/>
      <c r="AS383" s="84"/>
      <c r="AT383" s="84"/>
      <c r="AU383" s="84"/>
    </row>
    <row r="384" spans="1:47">
      <c r="A384" s="265">
        <v>44175</v>
      </c>
      <c r="B384" s="278" t="s">
        <v>281</v>
      </c>
      <c r="C384" s="521">
        <v>883234051</v>
      </c>
      <c r="D384" s="510" t="s">
        <v>3151</v>
      </c>
      <c r="E384" s="278" t="s">
        <v>152</v>
      </c>
      <c r="F384" s="278" t="s">
        <v>140</v>
      </c>
      <c r="G384" s="278" t="s">
        <v>213</v>
      </c>
      <c r="H384" s="37"/>
      <c r="I384" s="265">
        <v>44175</v>
      </c>
      <c r="J384" s="37"/>
      <c r="K384" s="37"/>
      <c r="L384" s="278" t="s">
        <v>213</v>
      </c>
      <c r="M384" s="37">
        <v>99.9</v>
      </c>
      <c r="N384" s="84"/>
      <c r="O384" s="37"/>
      <c r="P384" s="278" t="s">
        <v>2969</v>
      </c>
      <c r="Q384" s="37"/>
      <c r="R384" s="37"/>
      <c r="S384" s="37"/>
      <c r="T384" s="37"/>
      <c r="U384" s="37"/>
      <c r="V384" s="37"/>
      <c r="W384" s="37"/>
      <c r="X384" s="37"/>
      <c r="Y384" s="37"/>
      <c r="Z384" s="37"/>
      <c r="AA384" s="37"/>
      <c r="AB384" s="37"/>
      <c r="AC384" s="37"/>
      <c r="AD384" s="37"/>
      <c r="AE384" s="37"/>
      <c r="AF384" s="37"/>
      <c r="AG384" s="37"/>
      <c r="AH384" s="37"/>
      <c r="AI384" s="37"/>
      <c r="AJ384" s="37"/>
      <c r="AK384" s="37"/>
      <c r="AL384" s="37"/>
      <c r="AM384" s="84"/>
      <c r="AN384" s="84"/>
      <c r="AO384" s="84"/>
      <c r="AP384" s="84"/>
      <c r="AQ384" s="84"/>
      <c r="AR384" s="84"/>
      <c r="AS384" s="84"/>
      <c r="AT384" s="84"/>
      <c r="AU384" s="84"/>
    </row>
    <row r="385" spans="1:47">
      <c r="A385" s="265">
        <v>44186</v>
      </c>
      <c r="B385" s="278" t="s">
        <v>138</v>
      </c>
      <c r="C385" s="37">
        <v>881533552</v>
      </c>
      <c r="D385" s="23"/>
      <c r="E385" s="278" t="s">
        <v>152</v>
      </c>
      <c r="F385" s="278" t="s">
        <v>140</v>
      </c>
      <c r="G385" s="278" t="s">
        <v>142</v>
      </c>
      <c r="H385" s="37"/>
      <c r="I385" s="37"/>
      <c r="J385" s="37"/>
      <c r="K385" s="37"/>
      <c r="L385" s="37"/>
      <c r="M385" s="37"/>
      <c r="N385" s="84"/>
      <c r="O385" s="37"/>
      <c r="P385" s="631" t="s">
        <v>3152</v>
      </c>
      <c r="Q385" s="37"/>
      <c r="R385" s="37"/>
      <c r="S385" s="37"/>
      <c r="T385" s="37"/>
      <c r="U385" s="37"/>
      <c r="V385" s="37"/>
      <c r="W385" s="37"/>
      <c r="X385" s="37"/>
      <c r="Y385" s="37"/>
      <c r="Z385" s="37"/>
      <c r="AA385" s="37"/>
      <c r="AB385" s="37"/>
      <c r="AC385" s="37"/>
      <c r="AD385" s="37"/>
      <c r="AE385" s="37"/>
      <c r="AF385" s="37"/>
      <c r="AG385" s="37"/>
      <c r="AH385" s="37"/>
      <c r="AI385" s="37"/>
      <c r="AJ385" s="37"/>
      <c r="AK385" s="37"/>
      <c r="AL385" s="37"/>
      <c r="AM385" s="84"/>
      <c r="AN385" s="84"/>
      <c r="AO385" s="84"/>
      <c r="AP385" s="84"/>
      <c r="AQ385" s="84"/>
      <c r="AR385" s="84"/>
      <c r="AS385" s="84"/>
      <c r="AT385" s="84"/>
      <c r="AU385" s="84"/>
    </row>
    <row r="386" spans="1:47">
      <c r="A386" s="265">
        <v>44193</v>
      </c>
      <c r="B386" s="278" t="s">
        <v>178</v>
      </c>
      <c r="C386" s="37">
        <v>882619769</v>
      </c>
      <c r="D386" s="37"/>
      <c r="E386" s="278" t="s">
        <v>139</v>
      </c>
      <c r="F386" s="278" t="s">
        <v>140</v>
      </c>
      <c r="G386" s="278" t="s">
        <v>213</v>
      </c>
      <c r="H386" s="37"/>
      <c r="I386" s="265">
        <v>44193</v>
      </c>
      <c r="J386" s="37"/>
      <c r="K386" s="37"/>
      <c r="L386" s="278" t="s">
        <v>213</v>
      </c>
      <c r="M386" s="37">
        <v>99.9</v>
      </c>
      <c r="N386" s="84"/>
      <c r="O386" s="37"/>
      <c r="P386" s="37"/>
      <c r="Q386" s="37"/>
      <c r="R386" s="37"/>
      <c r="S386" s="37"/>
      <c r="T386" s="37"/>
      <c r="U386" s="37"/>
      <c r="V386" s="37"/>
      <c r="W386" s="37"/>
      <c r="X386" s="37"/>
      <c r="Y386" s="37"/>
      <c r="Z386" s="37"/>
      <c r="AA386" s="37"/>
      <c r="AB386" s="37"/>
      <c r="AC386" s="37"/>
      <c r="AD386" s="37"/>
      <c r="AE386" s="37"/>
      <c r="AF386" s="37"/>
      <c r="AG386" s="37"/>
      <c r="AH386" s="37"/>
      <c r="AI386" s="37"/>
      <c r="AJ386" s="37"/>
      <c r="AK386" s="37"/>
      <c r="AL386" s="37"/>
      <c r="AM386" s="84"/>
      <c r="AN386" s="84"/>
      <c r="AO386" s="84"/>
      <c r="AP386" s="84"/>
      <c r="AQ386" s="84"/>
      <c r="AR386" s="84"/>
      <c r="AS386" s="84"/>
      <c r="AT386" s="84"/>
      <c r="AU386" s="84"/>
    </row>
    <row r="387" spans="1:47">
      <c r="A387" s="620">
        <v>44180</v>
      </c>
      <c r="B387" s="278" t="s">
        <v>167</v>
      </c>
      <c r="C387" s="37">
        <v>883236749</v>
      </c>
      <c r="D387" s="37"/>
      <c r="E387" s="278" t="s">
        <v>152</v>
      </c>
      <c r="F387" s="278" t="s">
        <v>140</v>
      </c>
      <c r="G387" s="278" t="s">
        <v>142</v>
      </c>
      <c r="H387" s="37"/>
      <c r="I387" s="265">
        <v>44180</v>
      </c>
      <c r="J387" s="37"/>
      <c r="K387" s="37"/>
      <c r="L387" s="278" t="s">
        <v>142</v>
      </c>
      <c r="M387" s="37">
        <v>99</v>
      </c>
      <c r="N387" s="84"/>
      <c r="O387" s="37"/>
      <c r="P387" s="278" t="s">
        <v>3153</v>
      </c>
      <c r="Q387" s="37"/>
      <c r="R387" s="37"/>
      <c r="S387" s="37"/>
      <c r="T387" s="37"/>
      <c r="U387" s="37"/>
      <c r="V387" s="37"/>
      <c r="W387" s="37"/>
      <c r="X387" s="37"/>
      <c r="Y387" s="37"/>
      <c r="Z387" s="37"/>
      <c r="AA387" s="37"/>
      <c r="AB387" s="37"/>
      <c r="AC387" s="37"/>
      <c r="AD387" s="37"/>
      <c r="AE387" s="37"/>
      <c r="AF387" s="37"/>
      <c r="AG387" s="37"/>
      <c r="AH387" s="37"/>
      <c r="AI387" s="37"/>
      <c r="AJ387" s="37"/>
      <c r="AK387" s="37"/>
      <c r="AL387" s="37"/>
      <c r="AM387" s="84"/>
      <c r="AN387" s="84"/>
      <c r="AO387" s="84"/>
      <c r="AP387" s="84"/>
      <c r="AQ387" s="84"/>
      <c r="AR387" s="84"/>
      <c r="AS387" s="84"/>
      <c r="AT387" s="84"/>
      <c r="AU387" s="84"/>
    </row>
    <row r="388" spans="1:47">
      <c r="A388" s="265">
        <v>44180</v>
      </c>
      <c r="B388" s="278" t="s">
        <v>175</v>
      </c>
      <c r="C388" s="37">
        <v>883059672</v>
      </c>
      <c r="D388" s="37"/>
      <c r="E388" s="278" t="s">
        <v>152</v>
      </c>
      <c r="F388" s="278" t="s">
        <v>140</v>
      </c>
      <c r="G388" s="278" t="s">
        <v>142</v>
      </c>
      <c r="H388" s="37"/>
      <c r="I388" s="265">
        <v>44180</v>
      </c>
      <c r="J388" s="37"/>
      <c r="K388" s="37"/>
      <c r="L388" s="278" t="s">
        <v>142</v>
      </c>
      <c r="M388" s="37">
        <v>99</v>
      </c>
      <c r="N388" s="84"/>
      <c r="O388" s="37"/>
      <c r="P388" s="278" t="s">
        <v>3010</v>
      </c>
      <c r="Q388" s="37"/>
      <c r="R388" s="37"/>
      <c r="S388" s="37"/>
      <c r="T388" s="37"/>
      <c r="U388" s="37"/>
      <c r="V388" s="37"/>
      <c r="W388" s="37"/>
      <c r="X388" s="37"/>
      <c r="Y388" s="37"/>
      <c r="Z388" s="37"/>
      <c r="AA388" s="37"/>
      <c r="AB388" s="37"/>
      <c r="AC388" s="37"/>
      <c r="AD388" s="37"/>
      <c r="AE388" s="37"/>
      <c r="AF388" s="37"/>
      <c r="AG388" s="37"/>
      <c r="AH388" s="37"/>
      <c r="AI388" s="37"/>
      <c r="AJ388" s="37"/>
      <c r="AK388" s="37"/>
      <c r="AL388" s="37"/>
      <c r="AM388" s="84"/>
      <c r="AN388" s="84"/>
      <c r="AO388" s="84"/>
      <c r="AP388" s="84"/>
      <c r="AQ388" s="84"/>
      <c r="AR388" s="84"/>
      <c r="AS388" s="84"/>
      <c r="AT388" s="84"/>
      <c r="AU388" s="84"/>
    </row>
    <row r="389" spans="1:47">
      <c r="A389" s="265">
        <v>44186</v>
      </c>
      <c r="B389" s="278" t="s">
        <v>154</v>
      </c>
      <c r="C389" s="37">
        <v>883267487</v>
      </c>
      <c r="D389" s="504" t="s">
        <v>3154</v>
      </c>
      <c r="E389" s="278" t="s">
        <v>152</v>
      </c>
      <c r="F389" s="278" t="s">
        <v>140</v>
      </c>
      <c r="G389" s="37"/>
      <c r="H389" s="37"/>
      <c r="I389" s="265">
        <v>44186</v>
      </c>
      <c r="J389" s="37"/>
      <c r="K389" s="37"/>
      <c r="L389" s="278" t="s">
        <v>142</v>
      </c>
      <c r="M389" s="37">
        <v>99</v>
      </c>
      <c r="N389" s="84"/>
      <c r="O389" s="37"/>
      <c r="P389" s="278" t="s">
        <v>3021</v>
      </c>
      <c r="Q389" s="37"/>
      <c r="R389" s="37"/>
      <c r="S389" s="37"/>
      <c r="T389" s="37"/>
      <c r="U389" s="37"/>
      <c r="V389" s="37"/>
      <c r="W389" s="37"/>
      <c r="X389" s="37"/>
      <c r="Y389" s="37"/>
      <c r="Z389" s="37"/>
      <c r="AA389" s="37"/>
      <c r="AB389" s="37"/>
      <c r="AC389" s="37"/>
      <c r="AD389" s="37"/>
      <c r="AE389" s="37"/>
      <c r="AF389" s="37"/>
      <c r="AG389" s="37"/>
      <c r="AH389" s="37"/>
      <c r="AI389" s="37"/>
      <c r="AJ389" s="37"/>
      <c r="AK389" s="37"/>
      <c r="AL389" s="37"/>
      <c r="AM389" s="84"/>
      <c r="AN389" s="84"/>
      <c r="AO389" s="84"/>
      <c r="AP389" s="84"/>
      <c r="AQ389" s="84"/>
      <c r="AR389" s="84"/>
      <c r="AS389" s="84"/>
      <c r="AT389" s="84"/>
      <c r="AU389" s="84"/>
    </row>
    <row r="390" spans="1:47">
      <c r="A390" s="265">
        <v>44187</v>
      </c>
      <c r="B390" s="278" t="s">
        <v>154</v>
      </c>
      <c r="C390" s="37">
        <v>883224354</v>
      </c>
      <c r="D390" s="504" t="s">
        <v>3155</v>
      </c>
      <c r="E390" s="278" t="s">
        <v>152</v>
      </c>
      <c r="F390" s="278" t="s">
        <v>140</v>
      </c>
      <c r="G390" s="37"/>
      <c r="H390" s="37"/>
      <c r="I390" s="265">
        <v>44187</v>
      </c>
      <c r="J390" s="37"/>
      <c r="K390" s="37"/>
      <c r="L390" s="278" t="s">
        <v>142</v>
      </c>
      <c r="M390" s="37">
        <v>99</v>
      </c>
      <c r="N390" s="84"/>
      <c r="O390" s="37"/>
      <c r="P390" s="278" t="s">
        <v>2932</v>
      </c>
      <c r="Q390" s="37"/>
      <c r="R390" s="37"/>
      <c r="S390" s="37"/>
      <c r="T390" s="37"/>
      <c r="U390" s="37"/>
      <c r="V390" s="37"/>
      <c r="W390" s="37"/>
      <c r="X390" s="37"/>
      <c r="Y390" s="37"/>
      <c r="Z390" s="37"/>
      <c r="AA390" s="37"/>
      <c r="AB390" s="37"/>
      <c r="AC390" s="37"/>
      <c r="AD390" s="37"/>
      <c r="AE390" s="37"/>
      <c r="AF390" s="37"/>
      <c r="AG390" s="37"/>
      <c r="AH390" s="37"/>
      <c r="AI390" s="37"/>
      <c r="AJ390" s="37"/>
      <c r="AK390" s="37"/>
      <c r="AL390" s="37"/>
      <c r="AM390" s="84"/>
      <c r="AN390" s="84"/>
      <c r="AO390" s="84"/>
      <c r="AP390" s="84"/>
      <c r="AQ390" s="84"/>
      <c r="AR390" s="84"/>
      <c r="AS390" s="84"/>
      <c r="AT390" s="84"/>
      <c r="AU390" s="84"/>
    </row>
    <row r="391" spans="1:47">
      <c r="A391" s="265">
        <v>44186</v>
      </c>
      <c r="B391" s="278" t="s">
        <v>146</v>
      </c>
      <c r="C391" s="37">
        <v>881604843</v>
      </c>
      <c r="D391" s="37"/>
      <c r="E391" s="37"/>
      <c r="F391" s="37"/>
      <c r="G391" s="37"/>
      <c r="H391" s="37"/>
      <c r="I391" s="37"/>
      <c r="J391" s="37"/>
      <c r="K391" s="37"/>
      <c r="L391" s="37"/>
      <c r="M391" s="37"/>
      <c r="N391" s="84"/>
      <c r="O391" s="37"/>
      <c r="P391" s="37"/>
      <c r="Q391" s="37"/>
      <c r="R391" s="37"/>
      <c r="S391" s="37"/>
      <c r="T391" s="37"/>
      <c r="U391" s="37"/>
      <c r="V391" s="37"/>
      <c r="W391" s="37"/>
      <c r="X391" s="37"/>
      <c r="Y391" s="37"/>
      <c r="Z391" s="37"/>
      <c r="AA391" s="37"/>
      <c r="AB391" s="37"/>
      <c r="AC391" s="37"/>
      <c r="AD391" s="37"/>
      <c r="AE391" s="37"/>
      <c r="AF391" s="37"/>
      <c r="AG391" s="37"/>
      <c r="AH391" s="37"/>
      <c r="AI391" s="37"/>
      <c r="AJ391" s="37"/>
      <c r="AK391" s="37"/>
      <c r="AL391" s="37"/>
      <c r="AM391" s="84"/>
      <c r="AN391" s="84"/>
      <c r="AO391" s="84"/>
      <c r="AP391" s="84"/>
      <c r="AQ391" s="84"/>
      <c r="AR391" s="84"/>
      <c r="AS391" s="84"/>
      <c r="AT391" s="84"/>
      <c r="AU391" s="84"/>
    </row>
    <row r="392" spans="1:47">
      <c r="A392" s="642">
        <v>44187</v>
      </c>
      <c r="B392" s="618" t="s">
        <v>281</v>
      </c>
      <c r="C392" s="629">
        <v>880712879</v>
      </c>
      <c r="D392" s="647" t="s">
        <v>3156</v>
      </c>
      <c r="E392" s="618" t="s">
        <v>139</v>
      </c>
      <c r="F392" s="618" t="s">
        <v>140</v>
      </c>
      <c r="G392" s="618" t="s">
        <v>142</v>
      </c>
      <c r="H392" s="629"/>
      <c r="I392" s="629"/>
      <c r="J392" s="629"/>
      <c r="K392" s="629"/>
      <c r="L392" s="629"/>
      <c r="M392" s="629"/>
      <c r="N392" s="84"/>
      <c r="O392" s="629"/>
      <c r="P392" s="618" t="s">
        <v>3157</v>
      </c>
      <c r="Q392" s="629"/>
      <c r="R392" s="629"/>
      <c r="S392" s="629"/>
      <c r="T392" s="629"/>
      <c r="U392" s="629"/>
      <c r="V392" s="629"/>
      <c r="W392" s="629"/>
      <c r="X392" s="629"/>
      <c r="Y392" s="629"/>
      <c r="Z392" s="629"/>
      <c r="AA392" s="629"/>
      <c r="AB392" s="629"/>
      <c r="AC392" s="629"/>
      <c r="AD392" s="629"/>
      <c r="AE392" s="629"/>
      <c r="AF392" s="629"/>
      <c r="AG392" s="629"/>
      <c r="AH392" s="629"/>
      <c r="AI392" s="629"/>
      <c r="AJ392" s="629"/>
      <c r="AK392" s="629"/>
      <c r="AL392" s="629"/>
      <c r="AM392" s="84"/>
      <c r="AN392" s="84"/>
      <c r="AO392" s="84"/>
      <c r="AP392" s="84"/>
      <c r="AQ392" s="84"/>
      <c r="AR392" s="84"/>
      <c r="AS392" s="84"/>
      <c r="AT392" s="84"/>
      <c r="AU392" s="84"/>
    </row>
    <row r="393" spans="1:47">
      <c r="A393" s="265">
        <v>44188</v>
      </c>
      <c r="B393" s="278" t="s">
        <v>178</v>
      </c>
      <c r="C393" s="37">
        <v>883250174</v>
      </c>
      <c r="D393" s="37"/>
      <c r="E393" s="278" t="s">
        <v>152</v>
      </c>
      <c r="F393" s="278" t="s">
        <v>140</v>
      </c>
      <c r="G393" s="278" t="s">
        <v>142</v>
      </c>
      <c r="H393" s="37"/>
      <c r="I393" s="265">
        <v>44188</v>
      </c>
      <c r="J393" s="37"/>
      <c r="K393" s="37"/>
      <c r="L393" s="278" t="s">
        <v>142</v>
      </c>
      <c r="M393" s="37">
        <v>99</v>
      </c>
      <c r="N393" s="84"/>
      <c r="O393" s="37"/>
      <c r="P393" s="37"/>
      <c r="Q393" s="37"/>
      <c r="R393" s="37"/>
      <c r="S393" s="37"/>
      <c r="T393" s="37"/>
      <c r="U393" s="37"/>
      <c r="V393" s="37"/>
      <c r="W393" s="37"/>
      <c r="X393" s="37"/>
      <c r="Y393" s="37"/>
      <c r="Z393" s="37"/>
      <c r="AA393" s="37"/>
      <c r="AB393" s="37"/>
      <c r="AC393" s="37"/>
      <c r="AD393" s="37"/>
      <c r="AE393" s="37"/>
      <c r="AF393" s="37"/>
      <c r="AG393" s="37"/>
      <c r="AH393" s="37"/>
      <c r="AI393" s="37"/>
      <c r="AJ393" s="37"/>
      <c r="AK393" s="37"/>
      <c r="AL393" s="37"/>
      <c r="AM393" s="84"/>
      <c r="AN393" s="84"/>
      <c r="AO393" s="84"/>
      <c r="AP393" s="84"/>
      <c r="AQ393" s="84"/>
      <c r="AR393" s="84"/>
      <c r="AS393" s="84"/>
      <c r="AT393" s="84"/>
      <c r="AU393" s="84"/>
    </row>
    <row r="394" spans="1:47">
      <c r="A394" s="265">
        <v>44190</v>
      </c>
      <c r="B394" s="278" t="s">
        <v>156</v>
      </c>
      <c r="C394" s="37">
        <v>883250739</v>
      </c>
      <c r="D394" s="37"/>
      <c r="E394" s="278" t="s">
        <v>152</v>
      </c>
      <c r="F394" s="278" t="s">
        <v>140</v>
      </c>
      <c r="G394" s="37"/>
      <c r="H394" s="37"/>
      <c r="I394" s="265">
        <v>44190</v>
      </c>
      <c r="J394" s="37"/>
      <c r="K394" s="37"/>
      <c r="L394" s="278" t="s">
        <v>142</v>
      </c>
      <c r="M394" s="37">
        <v>99</v>
      </c>
      <c r="N394" s="84"/>
      <c r="O394" s="37"/>
      <c r="P394" s="278" t="s">
        <v>2887</v>
      </c>
      <c r="Q394" s="37"/>
      <c r="R394" s="37"/>
      <c r="S394" s="37"/>
      <c r="T394" s="37"/>
      <c r="U394" s="37"/>
      <c r="V394" s="37"/>
      <c r="W394" s="37"/>
      <c r="X394" s="37"/>
      <c r="Y394" s="37"/>
      <c r="Z394" s="37"/>
      <c r="AA394" s="37"/>
      <c r="AB394" s="37"/>
      <c r="AC394" s="37"/>
      <c r="AD394" s="37"/>
      <c r="AE394" s="37"/>
      <c r="AF394" s="37"/>
      <c r="AG394" s="37"/>
      <c r="AH394" s="37"/>
      <c r="AI394" s="37"/>
      <c r="AJ394" s="37"/>
      <c r="AK394" s="37"/>
      <c r="AL394" s="37"/>
      <c r="AM394" s="84"/>
      <c r="AN394" s="84"/>
      <c r="AO394" s="84"/>
      <c r="AP394" s="84"/>
      <c r="AQ394" s="84"/>
      <c r="AR394" s="84"/>
      <c r="AS394" s="84"/>
      <c r="AT394" s="84"/>
      <c r="AU394" s="84"/>
    </row>
    <row r="395" spans="1:47">
      <c r="A395" s="265">
        <v>44181</v>
      </c>
      <c r="B395" s="278" t="s">
        <v>175</v>
      </c>
      <c r="C395" s="37">
        <v>882195297</v>
      </c>
      <c r="D395" s="37"/>
      <c r="E395" s="278" t="s">
        <v>139</v>
      </c>
      <c r="F395" s="278" t="s">
        <v>140</v>
      </c>
      <c r="G395" s="278" t="s">
        <v>172</v>
      </c>
      <c r="H395" s="37"/>
      <c r="I395" s="265">
        <v>44181</v>
      </c>
      <c r="J395" s="37"/>
      <c r="K395" s="37"/>
      <c r="L395" s="278" t="s">
        <v>172</v>
      </c>
      <c r="M395" s="37">
        <v>97.5</v>
      </c>
      <c r="N395" s="84"/>
      <c r="O395" s="37"/>
      <c r="P395" s="278" t="s">
        <v>2191</v>
      </c>
      <c r="Q395" s="37"/>
      <c r="R395" s="37"/>
      <c r="S395" s="37"/>
      <c r="T395" s="37"/>
      <c r="U395" s="37"/>
      <c r="V395" s="37"/>
      <c r="W395" s="37"/>
      <c r="X395" s="37"/>
      <c r="Y395" s="37"/>
      <c r="Z395" s="37"/>
      <c r="AA395" s="37"/>
      <c r="AB395" s="37"/>
      <c r="AC395" s="37"/>
      <c r="AD395" s="37"/>
      <c r="AE395" s="37"/>
      <c r="AF395" s="37"/>
      <c r="AG395" s="37"/>
      <c r="AH395" s="37"/>
      <c r="AI395" s="37"/>
      <c r="AJ395" s="37"/>
      <c r="AK395" s="37"/>
      <c r="AL395" s="37"/>
      <c r="AM395" s="84"/>
      <c r="AN395" s="84"/>
      <c r="AO395" s="84"/>
      <c r="AP395" s="84"/>
      <c r="AQ395" s="84"/>
      <c r="AR395" s="84"/>
      <c r="AS395" s="84"/>
      <c r="AT395" s="84"/>
      <c r="AU395" s="84"/>
    </row>
    <row r="396" spans="1:47">
      <c r="A396" s="265">
        <v>44181</v>
      </c>
      <c r="B396" s="278" t="s">
        <v>154</v>
      </c>
      <c r="C396" s="37">
        <v>880012493</v>
      </c>
      <c r="D396" s="37">
        <v>15531926</v>
      </c>
      <c r="E396" s="278" t="s">
        <v>139</v>
      </c>
      <c r="F396" s="278" t="s">
        <v>140</v>
      </c>
      <c r="G396" s="278" t="s">
        <v>142</v>
      </c>
      <c r="H396" s="37"/>
      <c r="I396" s="265">
        <v>44181</v>
      </c>
      <c r="J396" s="37"/>
      <c r="K396" s="37"/>
      <c r="L396" s="278" t="s">
        <v>142</v>
      </c>
      <c r="M396" s="37">
        <v>97.5</v>
      </c>
      <c r="N396" s="84"/>
      <c r="O396" s="37"/>
      <c r="P396" s="278" t="s">
        <v>3014</v>
      </c>
      <c r="Q396" s="37"/>
      <c r="R396" s="37"/>
      <c r="S396" s="37"/>
      <c r="T396" s="37"/>
      <c r="U396" s="37"/>
      <c r="V396" s="37"/>
      <c r="W396" s="37"/>
      <c r="X396" s="37"/>
      <c r="Y396" s="37"/>
      <c r="Z396" s="37"/>
      <c r="AA396" s="37"/>
      <c r="AB396" s="37"/>
      <c r="AC396" s="37"/>
      <c r="AD396" s="37"/>
      <c r="AE396" s="37"/>
      <c r="AF396" s="37"/>
      <c r="AG396" s="37"/>
      <c r="AH396" s="37"/>
      <c r="AI396" s="37"/>
      <c r="AJ396" s="37"/>
      <c r="AK396" s="37"/>
      <c r="AL396" s="37"/>
      <c r="AM396" s="84"/>
      <c r="AN396" s="84"/>
      <c r="AO396" s="84"/>
      <c r="AP396" s="84"/>
      <c r="AQ396" s="84"/>
      <c r="AR396" s="84"/>
      <c r="AS396" s="84"/>
      <c r="AT396" s="84"/>
      <c r="AU396" s="84"/>
    </row>
    <row r="397" spans="1:47">
      <c r="A397" s="265">
        <v>44166</v>
      </c>
      <c r="B397" s="278" t="s">
        <v>154</v>
      </c>
      <c r="C397" s="37">
        <v>880509372</v>
      </c>
      <c r="D397" s="504" t="s">
        <v>2870</v>
      </c>
      <c r="E397" s="278" t="s">
        <v>139</v>
      </c>
      <c r="F397" s="278" t="s">
        <v>140</v>
      </c>
      <c r="G397" s="37"/>
      <c r="H397" s="37"/>
      <c r="I397" s="265">
        <v>44166</v>
      </c>
      <c r="J397" s="37"/>
      <c r="K397" s="37"/>
      <c r="L397" s="278" t="s">
        <v>499</v>
      </c>
      <c r="M397" s="37">
        <v>95</v>
      </c>
      <c r="N397" s="84"/>
      <c r="O397" s="37"/>
      <c r="P397" s="37"/>
      <c r="Q397" s="37"/>
      <c r="R397" s="37"/>
      <c r="S397" s="37"/>
      <c r="T397" s="37"/>
      <c r="U397" s="37"/>
      <c r="V397" s="37"/>
      <c r="W397" s="37"/>
      <c r="X397" s="37"/>
      <c r="Y397" s="37"/>
      <c r="Z397" s="37"/>
      <c r="AA397" s="37"/>
      <c r="AB397" s="37"/>
      <c r="AC397" s="37"/>
      <c r="AD397" s="37"/>
      <c r="AE397" s="37"/>
      <c r="AF397" s="37"/>
      <c r="AG397" s="37"/>
      <c r="AH397" s="37"/>
      <c r="AI397" s="37"/>
      <c r="AJ397" s="37"/>
      <c r="AK397" s="37"/>
      <c r="AL397" s="37"/>
      <c r="AM397" s="84"/>
      <c r="AN397" s="84"/>
      <c r="AO397" s="84"/>
      <c r="AP397" s="84"/>
      <c r="AQ397" s="84"/>
      <c r="AR397" s="84"/>
      <c r="AS397" s="84"/>
      <c r="AT397" s="84"/>
      <c r="AU397" s="84"/>
    </row>
    <row r="398" spans="1:47">
      <c r="A398" s="265">
        <v>44186</v>
      </c>
      <c r="B398" s="278" t="s">
        <v>156</v>
      </c>
      <c r="C398" s="521">
        <v>881523837</v>
      </c>
      <c r="D398" s="37"/>
      <c r="E398" s="278" t="s">
        <v>152</v>
      </c>
      <c r="F398" s="278" t="s">
        <v>140</v>
      </c>
      <c r="G398" s="37"/>
      <c r="H398" s="37"/>
      <c r="I398" s="265">
        <v>44186</v>
      </c>
      <c r="J398" s="37"/>
      <c r="K398" s="37"/>
      <c r="L398" s="278" t="s">
        <v>142</v>
      </c>
      <c r="M398" s="37">
        <v>95</v>
      </c>
      <c r="N398" s="84"/>
      <c r="O398" s="37"/>
      <c r="P398" s="278" t="s">
        <v>3021</v>
      </c>
      <c r="Q398" s="37"/>
      <c r="R398" s="37"/>
      <c r="S398" s="37"/>
      <c r="T398" s="37"/>
      <c r="U398" s="37"/>
      <c r="V398" s="37"/>
      <c r="W398" s="37"/>
      <c r="X398" s="37"/>
      <c r="Y398" s="37"/>
      <c r="Z398" s="37"/>
      <c r="AA398" s="37"/>
      <c r="AB398" s="37"/>
      <c r="AC398" s="37"/>
      <c r="AD398" s="37"/>
      <c r="AE398" s="37"/>
      <c r="AF398" s="37"/>
      <c r="AG398" s="37"/>
      <c r="AH398" s="37"/>
      <c r="AI398" s="37"/>
      <c r="AJ398" s="37"/>
      <c r="AK398" s="37"/>
      <c r="AL398" s="37"/>
      <c r="AM398" s="84"/>
      <c r="AN398" s="84"/>
      <c r="AO398" s="84"/>
      <c r="AP398" s="84"/>
      <c r="AQ398" s="84"/>
      <c r="AR398" s="84"/>
      <c r="AS398" s="84"/>
      <c r="AT398" s="84"/>
      <c r="AU398" s="84"/>
    </row>
    <row r="399" spans="1:47">
      <c r="A399" s="265">
        <v>44196</v>
      </c>
      <c r="B399" s="431" t="s">
        <v>194</v>
      </c>
      <c r="C399" s="331">
        <v>881683107</v>
      </c>
      <c r="D399" s="504" t="s">
        <v>3158</v>
      </c>
      <c r="E399" s="278" t="s">
        <v>152</v>
      </c>
      <c r="F399" s="278" t="s">
        <v>140</v>
      </c>
      <c r="G399" s="278" t="s">
        <v>142</v>
      </c>
      <c r="H399" s="37"/>
      <c r="I399" s="265">
        <v>44196</v>
      </c>
      <c r="J399" s="37"/>
      <c r="K399" s="37"/>
      <c r="L399" s="278" t="s">
        <v>499</v>
      </c>
      <c r="M399" s="285">
        <v>95</v>
      </c>
      <c r="N399" s="84"/>
      <c r="O399" s="37"/>
      <c r="P399" s="278" t="s">
        <v>2980</v>
      </c>
      <c r="Q399" s="37"/>
      <c r="R399" s="37"/>
      <c r="S399" s="37"/>
      <c r="T399" s="37"/>
      <c r="U399" s="37"/>
      <c r="V399" s="37"/>
      <c r="W399" s="37"/>
      <c r="X399" s="37"/>
      <c r="Y399" s="37"/>
      <c r="Z399" s="37"/>
      <c r="AA399" s="37"/>
      <c r="AB399" s="37"/>
      <c r="AC399" s="37"/>
      <c r="AD399" s="37"/>
      <c r="AE399" s="37"/>
      <c r="AF399" s="37"/>
      <c r="AG399" s="37"/>
      <c r="AH399" s="37"/>
      <c r="AI399" s="37"/>
      <c r="AJ399" s="37"/>
      <c r="AK399" s="37"/>
      <c r="AL399" s="37"/>
      <c r="AM399" s="84"/>
      <c r="AN399" s="84"/>
      <c r="AO399" s="84"/>
      <c r="AP399" s="84"/>
      <c r="AQ399" s="84"/>
      <c r="AR399" s="84"/>
      <c r="AS399" s="84"/>
      <c r="AT399" s="84"/>
      <c r="AU399" s="84"/>
    </row>
    <row r="400" spans="1:47">
      <c r="A400" s="265">
        <v>44200</v>
      </c>
      <c r="B400" s="431" t="s">
        <v>167</v>
      </c>
      <c r="C400" s="285">
        <v>882587135</v>
      </c>
      <c r="D400" s="37"/>
      <c r="E400" s="278" t="s">
        <v>152</v>
      </c>
      <c r="F400" s="278" t="s">
        <v>140</v>
      </c>
      <c r="G400" s="278" t="s">
        <v>499</v>
      </c>
      <c r="H400" s="37"/>
      <c r="I400" s="265">
        <v>44561</v>
      </c>
      <c r="J400" s="37"/>
      <c r="K400" s="37"/>
      <c r="L400" s="278" t="s">
        <v>3159</v>
      </c>
      <c r="M400" s="285">
        <v>95</v>
      </c>
      <c r="N400" s="84"/>
      <c r="O400" s="37"/>
      <c r="P400" s="278" t="s">
        <v>2995</v>
      </c>
      <c r="Q400" s="37"/>
      <c r="R400" s="37"/>
      <c r="S400" s="37"/>
      <c r="T400" s="37"/>
      <c r="U400" s="37"/>
      <c r="V400" s="37"/>
      <c r="W400" s="37"/>
      <c r="X400" s="37"/>
      <c r="Y400" s="37"/>
      <c r="Z400" s="37"/>
      <c r="AA400" s="37"/>
      <c r="AB400" s="37"/>
      <c r="AC400" s="37"/>
      <c r="AD400" s="37"/>
      <c r="AE400" s="37"/>
      <c r="AF400" s="37"/>
      <c r="AG400" s="37"/>
      <c r="AH400" s="37"/>
      <c r="AI400" s="37"/>
      <c r="AJ400" s="37"/>
      <c r="AK400" s="37"/>
      <c r="AL400" s="37"/>
      <c r="AM400" s="84"/>
      <c r="AN400" s="84"/>
      <c r="AO400" s="84"/>
      <c r="AP400" s="84"/>
      <c r="AQ400" s="84"/>
      <c r="AR400" s="84"/>
      <c r="AS400" s="84"/>
      <c r="AT400" s="84"/>
      <c r="AU400" s="84"/>
    </row>
    <row r="401" spans="1:47">
      <c r="A401" s="265">
        <v>44194</v>
      </c>
      <c r="B401" s="278" t="s">
        <v>175</v>
      </c>
      <c r="C401" s="37">
        <v>880532085</v>
      </c>
      <c r="D401" s="504"/>
      <c r="E401" s="278"/>
      <c r="F401" s="278" t="s">
        <v>140</v>
      </c>
      <c r="G401" s="278"/>
      <c r="H401" s="37"/>
      <c r="I401" s="265">
        <v>44194</v>
      </c>
      <c r="J401" s="37"/>
      <c r="K401" s="37"/>
      <c r="L401" s="278"/>
      <c r="M401" s="37">
        <v>94</v>
      </c>
      <c r="N401" s="84"/>
      <c r="O401" s="37"/>
      <c r="P401" s="278" t="s">
        <v>2926</v>
      </c>
      <c r="Q401" s="37"/>
      <c r="R401" s="37"/>
      <c r="S401" s="37"/>
      <c r="T401" s="37"/>
      <c r="U401" s="37"/>
      <c r="V401" s="37"/>
      <c r="W401" s="37"/>
      <c r="X401" s="37"/>
      <c r="Y401" s="37"/>
      <c r="Z401" s="37"/>
      <c r="AA401" s="37"/>
      <c r="AB401" s="37"/>
      <c r="AC401" s="37"/>
      <c r="AD401" s="37"/>
      <c r="AE401" s="37"/>
      <c r="AF401" s="37"/>
      <c r="AG401" s="37"/>
      <c r="AH401" s="37"/>
      <c r="AI401" s="37"/>
      <c r="AJ401" s="37"/>
      <c r="AK401" s="37"/>
      <c r="AL401" s="37"/>
      <c r="AM401" s="84"/>
      <c r="AN401" s="84"/>
      <c r="AO401" s="84"/>
      <c r="AP401" s="84"/>
      <c r="AQ401" s="84"/>
      <c r="AR401" s="84"/>
      <c r="AS401" s="84"/>
      <c r="AT401" s="84"/>
      <c r="AU401" s="84"/>
    </row>
    <row r="402" spans="1:47">
      <c r="A402" s="642">
        <v>44187</v>
      </c>
      <c r="B402" s="618" t="s">
        <v>227</v>
      </c>
      <c r="C402" s="629">
        <v>883259028</v>
      </c>
      <c r="D402" s="629"/>
      <c r="E402" s="618" t="s">
        <v>152</v>
      </c>
      <c r="F402" s="618" t="s">
        <v>140</v>
      </c>
      <c r="G402" s="618" t="s">
        <v>142</v>
      </c>
      <c r="H402" s="642">
        <v>44187</v>
      </c>
      <c r="I402" s="629"/>
      <c r="J402" s="629"/>
      <c r="K402" s="629"/>
      <c r="L402" s="629"/>
      <c r="M402" s="629"/>
      <c r="N402" s="84"/>
      <c r="O402" s="629"/>
      <c r="P402" s="618" t="s">
        <v>3160</v>
      </c>
      <c r="Q402" s="629"/>
      <c r="R402" s="629"/>
      <c r="S402" s="629"/>
      <c r="T402" s="629"/>
      <c r="U402" s="629"/>
      <c r="V402" s="629"/>
      <c r="W402" s="629"/>
      <c r="X402" s="629"/>
      <c r="Y402" s="629"/>
      <c r="Z402" s="629"/>
      <c r="AA402" s="629"/>
      <c r="AB402" s="629"/>
      <c r="AC402" s="629"/>
      <c r="AD402" s="629"/>
      <c r="AE402" s="629"/>
      <c r="AF402" s="629"/>
      <c r="AG402" s="629"/>
      <c r="AH402" s="629"/>
      <c r="AI402" s="629"/>
      <c r="AJ402" s="629"/>
      <c r="AK402" s="629"/>
      <c r="AL402" s="629"/>
      <c r="AM402" s="84"/>
      <c r="AN402" s="84"/>
      <c r="AO402" s="84"/>
      <c r="AP402" s="84"/>
      <c r="AQ402" s="84"/>
      <c r="AR402" s="84"/>
      <c r="AS402" s="84"/>
      <c r="AT402" s="84"/>
      <c r="AU402" s="84"/>
    </row>
    <row r="403" spans="1:47">
      <c r="A403" s="265">
        <v>44189</v>
      </c>
      <c r="B403" s="278" t="s">
        <v>156</v>
      </c>
      <c r="C403" s="37">
        <v>880531071</v>
      </c>
      <c r="D403" s="37"/>
      <c r="E403" s="278" t="s">
        <v>152</v>
      </c>
      <c r="F403" s="278" t="s">
        <v>140</v>
      </c>
      <c r="G403" s="37"/>
      <c r="H403" s="37"/>
      <c r="I403" s="265">
        <v>44189</v>
      </c>
      <c r="J403" s="37"/>
      <c r="K403" s="37"/>
      <c r="L403" s="278" t="s">
        <v>148</v>
      </c>
      <c r="M403" s="37">
        <v>93</v>
      </c>
      <c r="N403" s="84"/>
      <c r="O403" s="37"/>
      <c r="P403" s="278" t="s">
        <v>2975</v>
      </c>
      <c r="Q403" s="37"/>
      <c r="R403" s="37"/>
      <c r="S403" s="37"/>
      <c r="T403" s="37"/>
      <c r="U403" s="37"/>
      <c r="V403" s="37"/>
      <c r="W403" s="37"/>
      <c r="X403" s="37"/>
      <c r="Y403" s="37"/>
      <c r="Z403" s="37"/>
      <c r="AA403" s="37"/>
      <c r="AB403" s="37"/>
      <c r="AC403" s="37"/>
      <c r="AD403" s="37"/>
      <c r="AE403" s="37"/>
      <c r="AF403" s="37"/>
      <c r="AG403" s="37"/>
      <c r="AH403" s="37"/>
      <c r="AI403" s="37"/>
      <c r="AJ403" s="37"/>
      <c r="AK403" s="37"/>
      <c r="AL403" s="37"/>
      <c r="AM403" s="84"/>
      <c r="AN403" s="84"/>
      <c r="AO403" s="84"/>
      <c r="AP403" s="84"/>
      <c r="AQ403" s="84"/>
      <c r="AR403" s="84"/>
      <c r="AS403" s="84"/>
      <c r="AT403" s="84"/>
      <c r="AU403" s="84"/>
    </row>
    <row r="404" spans="1:47">
      <c r="A404" s="265">
        <v>44193</v>
      </c>
      <c r="B404" s="278" t="s">
        <v>157</v>
      </c>
      <c r="C404" s="37">
        <v>881906205</v>
      </c>
      <c r="D404" s="504" t="s">
        <v>3161</v>
      </c>
      <c r="E404" s="278" t="s">
        <v>139</v>
      </c>
      <c r="F404" s="278" t="s">
        <v>140</v>
      </c>
      <c r="G404" s="278" t="s">
        <v>142</v>
      </c>
      <c r="H404" s="37"/>
      <c r="I404" s="265">
        <v>44193</v>
      </c>
      <c r="J404" s="37"/>
      <c r="K404" s="37"/>
      <c r="L404" s="278" t="s">
        <v>142</v>
      </c>
      <c r="M404" s="37">
        <v>84.21</v>
      </c>
      <c r="N404" s="84"/>
      <c r="O404" s="37"/>
      <c r="P404" s="278" t="s">
        <v>2929</v>
      </c>
      <c r="Q404" s="37"/>
      <c r="R404" s="37"/>
      <c r="S404" s="37"/>
      <c r="T404" s="37"/>
      <c r="U404" s="37"/>
      <c r="V404" s="37"/>
      <c r="W404" s="37"/>
      <c r="X404" s="37"/>
      <c r="Y404" s="37"/>
      <c r="Z404" s="37"/>
      <c r="AA404" s="37"/>
      <c r="AB404" s="37"/>
      <c r="AC404" s="37"/>
      <c r="AD404" s="37"/>
      <c r="AE404" s="37"/>
      <c r="AF404" s="37"/>
      <c r="AG404" s="37"/>
      <c r="AH404" s="37"/>
      <c r="AI404" s="37"/>
      <c r="AJ404" s="37"/>
      <c r="AK404" s="37"/>
      <c r="AL404" s="37"/>
      <c r="AM404" s="84"/>
      <c r="AN404" s="84"/>
      <c r="AO404" s="84"/>
      <c r="AP404" s="84"/>
      <c r="AQ404" s="84"/>
      <c r="AR404" s="84"/>
      <c r="AS404" s="84"/>
      <c r="AT404" s="84"/>
      <c r="AU404" s="84"/>
    </row>
    <row r="405" spans="1:47">
      <c r="A405" s="265">
        <v>44187</v>
      </c>
      <c r="B405" s="278" t="s">
        <v>281</v>
      </c>
      <c r="C405" s="37">
        <v>882354896</v>
      </c>
      <c r="D405" s="37"/>
      <c r="E405" s="278" t="s">
        <v>152</v>
      </c>
      <c r="F405" s="278" t="s">
        <v>140</v>
      </c>
      <c r="G405" s="278" t="s">
        <v>142</v>
      </c>
      <c r="H405" s="37"/>
      <c r="I405" s="37"/>
      <c r="J405" s="37"/>
      <c r="K405" s="37"/>
      <c r="L405" s="37"/>
      <c r="M405" s="37"/>
      <c r="N405" s="84"/>
      <c r="O405" s="37"/>
      <c r="P405" s="278" t="s">
        <v>3162</v>
      </c>
      <c r="Q405" s="37"/>
      <c r="R405" s="37"/>
      <c r="S405" s="37"/>
      <c r="T405" s="37"/>
      <c r="U405" s="37"/>
      <c r="V405" s="37"/>
      <c r="W405" s="37"/>
      <c r="X405" s="37"/>
      <c r="Y405" s="37"/>
      <c r="Z405" s="37"/>
      <c r="AA405" s="37"/>
      <c r="AB405" s="37"/>
      <c r="AC405" s="37"/>
      <c r="AD405" s="37"/>
      <c r="AE405" s="37"/>
      <c r="AF405" s="37"/>
      <c r="AG405" s="37"/>
      <c r="AH405" s="37"/>
      <c r="AI405" s="37"/>
      <c r="AJ405" s="37"/>
      <c r="AK405" s="37"/>
      <c r="AL405" s="37"/>
      <c r="AM405" s="84"/>
      <c r="AN405" s="84"/>
      <c r="AO405" s="84"/>
      <c r="AP405" s="84"/>
      <c r="AQ405" s="84"/>
      <c r="AR405" s="84"/>
      <c r="AS405" s="84"/>
      <c r="AT405" s="84"/>
      <c r="AU405" s="84"/>
    </row>
    <row r="406" spans="1:47">
      <c r="A406" s="642">
        <v>44187</v>
      </c>
      <c r="B406" s="618" t="s">
        <v>138</v>
      </c>
      <c r="C406" s="629">
        <v>881492923</v>
      </c>
      <c r="D406" s="629"/>
      <c r="E406" s="618" t="s">
        <v>139</v>
      </c>
      <c r="F406" s="618" t="s">
        <v>140</v>
      </c>
      <c r="G406" s="629"/>
      <c r="H406" s="629"/>
      <c r="I406" s="629"/>
      <c r="J406" s="629"/>
      <c r="K406" s="629"/>
      <c r="L406" s="629"/>
      <c r="M406" s="629"/>
      <c r="N406" s="84"/>
      <c r="O406" s="629"/>
      <c r="P406" s="618" t="s">
        <v>3163</v>
      </c>
      <c r="Q406" s="629"/>
      <c r="R406" s="629"/>
      <c r="S406" s="629"/>
      <c r="T406" s="629"/>
      <c r="U406" s="629"/>
      <c r="V406" s="629"/>
      <c r="W406" s="629"/>
      <c r="X406" s="629"/>
      <c r="Y406" s="629"/>
      <c r="Z406" s="629"/>
      <c r="AA406" s="629"/>
      <c r="AB406" s="629"/>
      <c r="AC406" s="629"/>
      <c r="AD406" s="629"/>
      <c r="AE406" s="629"/>
      <c r="AF406" s="629"/>
      <c r="AG406" s="629"/>
      <c r="AH406" s="629"/>
      <c r="AI406" s="629"/>
      <c r="AJ406" s="629"/>
      <c r="AK406" s="629"/>
      <c r="AL406" s="629"/>
      <c r="AM406" s="84"/>
      <c r="AN406" s="84"/>
      <c r="AO406" s="84"/>
      <c r="AP406" s="84"/>
      <c r="AQ406" s="84"/>
      <c r="AR406" s="84"/>
      <c r="AS406" s="84"/>
      <c r="AT406" s="84"/>
      <c r="AU406" s="84"/>
    </row>
    <row r="407" spans="1:47">
      <c r="A407" s="265">
        <v>44196</v>
      </c>
      <c r="B407" s="431" t="s">
        <v>157</v>
      </c>
      <c r="C407" s="285">
        <v>881429150</v>
      </c>
      <c r="D407" s="37"/>
      <c r="E407" s="278"/>
      <c r="F407" s="278" t="s">
        <v>140</v>
      </c>
      <c r="G407" s="278"/>
      <c r="H407" s="37"/>
      <c r="I407" s="265">
        <v>44196</v>
      </c>
      <c r="J407" s="37"/>
      <c r="K407" s="37"/>
      <c r="L407" s="278"/>
      <c r="M407" s="285">
        <v>83.5</v>
      </c>
      <c r="N407" s="84"/>
      <c r="O407" s="37"/>
      <c r="P407" s="629" t="s">
        <v>2980</v>
      </c>
      <c r="Q407" s="37"/>
      <c r="R407" s="37"/>
      <c r="S407" s="37"/>
      <c r="T407" s="37"/>
      <c r="U407" s="37"/>
      <c r="V407" s="37"/>
      <c r="W407" s="37"/>
      <c r="X407" s="37"/>
      <c r="Y407" s="37"/>
      <c r="Z407" s="37"/>
      <c r="AA407" s="37"/>
      <c r="AB407" s="37"/>
      <c r="AC407" s="37"/>
      <c r="AD407" s="37"/>
      <c r="AE407" s="37"/>
      <c r="AF407" s="37"/>
      <c r="AG407" s="37"/>
      <c r="AH407" s="37"/>
      <c r="AI407" s="37"/>
      <c r="AJ407" s="37"/>
      <c r="AK407" s="37"/>
      <c r="AL407" s="37"/>
      <c r="AM407" s="84"/>
      <c r="AN407" s="84"/>
      <c r="AO407" s="84"/>
      <c r="AP407" s="84"/>
      <c r="AQ407" s="84"/>
      <c r="AR407" s="84"/>
      <c r="AS407" s="84"/>
      <c r="AT407" s="84"/>
      <c r="AU407" s="84"/>
    </row>
    <row r="408" spans="1:47">
      <c r="A408" s="265">
        <v>44187</v>
      </c>
      <c r="B408" s="278" t="s">
        <v>156</v>
      </c>
      <c r="C408" s="37">
        <v>881619831</v>
      </c>
      <c r="D408" s="37"/>
      <c r="E408" s="278" t="s">
        <v>139</v>
      </c>
      <c r="F408" s="278" t="s">
        <v>140</v>
      </c>
      <c r="G408" s="278" t="s">
        <v>3164</v>
      </c>
      <c r="H408" s="37"/>
      <c r="I408" s="37"/>
      <c r="J408" s="37"/>
      <c r="K408" s="37"/>
      <c r="L408" s="37"/>
      <c r="M408" s="37"/>
      <c r="N408" s="84"/>
      <c r="O408" s="37"/>
      <c r="P408" s="278" t="s">
        <v>3165</v>
      </c>
      <c r="Q408" s="37"/>
      <c r="R408" s="37"/>
      <c r="S408" s="37"/>
      <c r="T408" s="37"/>
      <c r="U408" s="37"/>
      <c r="V408" s="37"/>
      <c r="W408" s="37"/>
      <c r="X408" s="37"/>
      <c r="Y408" s="37"/>
      <c r="Z408" s="37"/>
      <c r="AA408" s="37"/>
      <c r="AB408" s="37"/>
      <c r="AC408" s="37"/>
      <c r="AD408" s="37"/>
      <c r="AE408" s="37"/>
      <c r="AF408" s="37"/>
      <c r="AG408" s="37"/>
      <c r="AH408" s="37"/>
      <c r="AI408" s="37"/>
      <c r="AJ408" s="37"/>
      <c r="AK408" s="37"/>
      <c r="AL408" s="37"/>
      <c r="AM408" s="84"/>
      <c r="AN408" s="84"/>
      <c r="AO408" s="84"/>
      <c r="AP408" s="84"/>
      <c r="AQ408" s="84"/>
      <c r="AR408" s="84"/>
      <c r="AS408" s="84"/>
      <c r="AT408" s="84"/>
      <c r="AU408" s="84"/>
    </row>
    <row r="409" spans="1:47">
      <c r="A409" s="265">
        <v>44186</v>
      </c>
      <c r="B409" s="278" t="s">
        <v>3000</v>
      </c>
      <c r="C409" s="37">
        <v>882445089</v>
      </c>
      <c r="D409" s="504" t="s">
        <v>3016</v>
      </c>
      <c r="E409" s="278" t="s">
        <v>152</v>
      </c>
      <c r="F409" s="278" t="s">
        <v>140</v>
      </c>
      <c r="G409" s="278" t="s">
        <v>142</v>
      </c>
      <c r="H409" s="37"/>
      <c r="I409" s="265"/>
      <c r="J409" s="37"/>
      <c r="K409" s="37"/>
      <c r="L409" s="278"/>
      <c r="M409" s="37"/>
      <c r="N409" s="84"/>
      <c r="O409" s="37"/>
      <c r="P409" s="505" t="s">
        <v>3166</v>
      </c>
      <c r="Q409" s="37"/>
      <c r="R409" s="37"/>
      <c r="S409" s="37"/>
      <c r="T409" s="37"/>
      <c r="U409" s="37"/>
      <c r="V409" s="37"/>
      <c r="W409" s="37"/>
      <c r="X409" s="37"/>
      <c r="Y409" s="37"/>
      <c r="Z409" s="37"/>
      <c r="AA409" s="37"/>
      <c r="AB409" s="37"/>
      <c r="AC409" s="37"/>
      <c r="AD409" s="37"/>
      <c r="AE409" s="37"/>
      <c r="AF409" s="37"/>
      <c r="AG409" s="37"/>
      <c r="AH409" s="37"/>
      <c r="AI409" s="37"/>
      <c r="AJ409" s="37"/>
      <c r="AK409" s="37"/>
      <c r="AL409" s="37"/>
      <c r="AM409" s="84"/>
      <c r="AN409" s="84"/>
      <c r="AO409" s="84"/>
      <c r="AP409" s="84"/>
      <c r="AQ409" s="84"/>
      <c r="AR409" s="84"/>
      <c r="AS409" s="84"/>
      <c r="AT409" s="84"/>
      <c r="AU409" s="84"/>
    </row>
    <row r="410" spans="1:47">
      <c r="A410" s="642">
        <v>44187</v>
      </c>
      <c r="B410" s="618" t="s">
        <v>138</v>
      </c>
      <c r="C410" s="629">
        <v>882996924</v>
      </c>
      <c r="D410" s="629"/>
      <c r="E410" s="618" t="s">
        <v>345</v>
      </c>
      <c r="F410" s="618" t="s">
        <v>140</v>
      </c>
      <c r="G410" s="618" t="s">
        <v>200</v>
      </c>
      <c r="H410" s="629"/>
      <c r="I410" s="629"/>
      <c r="J410" s="629"/>
      <c r="K410" s="629"/>
      <c r="L410" s="629"/>
      <c r="M410" s="629"/>
      <c r="N410" s="84"/>
      <c r="O410" s="262"/>
      <c r="P410" s="278" t="s">
        <v>3167</v>
      </c>
      <c r="Q410" s="262"/>
      <c r="R410" s="658" t="s">
        <v>3168</v>
      </c>
      <c r="S410" s="262"/>
      <c r="T410" s="629"/>
      <c r="U410" s="629"/>
      <c r="V410" s="629"/>
      <c r="W410" s="629"/>
      <c r="X410" s="629"/>
      <c r="Y410" s="629"/>
      <c r="Z410" s="629"/>
      <c r="AA410" s="629"/>
      <c r="AB410" s="629"/>
      <c r="AC410" s="629"/>
      <c r="AD410" s="629"/>
      <c r="AE410" s="629"/>
      <c r="AF410" s="629"/>
      <c r="AG410" s="629"/>
      <c r="AH410" s="629"/>
      <c r="AI410" s="629"/>
      <c r="AJ410" s="629"/>
      <c r="AK410" s="629"/>
      <c r="AL410" s="629"/>
      <c r="AM410" s="84"/>
      <c r="AN410" s="84"/>
      <c r="AO410" s="84"/>
      <c r="AP410" s="84"/>
      <c r="AQ410" s="84"/>
      <c r="AR410" s="84"/>
      <c r="AS410" s="84"/>
      <c r="AT410" s="84"/>
      <c r="AU410" s="84"/>
    </row>
    <row r="411" spans="1:47">
      <c r="A411" s="265">
        <v>44186</v>
      </c>
      <c r="B411" s="278" t="s">
        <v>156</v>
      </c>
      <c r="C411" s="521">
        <v>880030675</v>
      </c>
      <c r="D411" s="37"/>
      <c r="E411" s="278" t="s">
        <v>152</v>
      </c>
      <c r="F411" s="278" t="s">
        <v>140</v>
      </c>
      <c r="G411" s="37"/>
      <c r="H411" s="37"/>
      <c r="I411" s="265">
        <v>44186</v>
      </c>
      <c r="J411" s="37"/>
      <c r="K411" s="37"/>
      <c r="L411" s="278" t="s">
        <v>142</v>
      </c>
      <c r="M411" s="37">
        <v>82.36</v>
      </c>
      <c r="N411" s="84"/>
      <c r="O411" s="37"/>
      <c r="P411" s="278" t="s">
        <v>3021</v>
      </c>
      <c r="Q411" s="37"/>
      <c r="R411" s="37"/>
      <c r="S411" s="37"/>
      <c r="T411" s="37"/>
      <c r="U411" s="37"/>
      <c r="V411" s="37"/>
      <c r="W411" s="37"/>
      <c r="X411" s="37"/>
      <c r="Y411" s="37"/>
      <c r="Z411" s="37"/>
      <c r="AA411" s="37"/>
      <c r="AB411" s="37"/>
      <c r="AC411" s="37"/>
      <c r="AD411" s="37"/>
      <c r="AE411" s="37"/>
      <c r="AF411" s="37"/>
      <c r="AG411" s="37"/>
      <c r="AH411" s="37"/>
      <c r="AI411" s="37"/>
      <c r="AJ411" s="37"/>
      <c r="AK411" s="37"/>
      <c r="AL411" s="37"/>
      <c r="AM411" s="84"/>
      <c r="AN411" s="84"/>
      <c r="AO411" s="84"/>
      <c r="AP411" s="84"/>
      <c r="AQ411" s="84"/>
      <c r="AR411" s="84"/>
      <c r="AS411" s="84"/>
      <c r="AT411" s="84"/>
      <c r="AU411" s="84"/>
    </row>
    <row r="412" spans="1:47">
      <c r="A412" s="265">
        <v>44194</v>
      </c>
      <c r="B412" s="278" t="s">
        <v>138</v>
      </c>
      <c r="C412" s="37">
        <v>880519428</v>
      </c>
      <c r="D412" s="504"/>
      <c r="E412" s="278"/>
      <c r="F412" s="278" t="s">
        <v>140</v>
      </c>
      <c r="G412" s="278"/>
      <c r="H412" s="37"/>
      <c r="I412" s="265">
        <v>44194</v>
      </c>
      <c r="J412" s="37"/>
      <c r="K412" s="37"/>
      <c r="L412" s="278"/>
      <c r="M412" s="37">
        <v>81.5</v>
      </c>
      <c r="N412" s="84"/>
      <c r="O412" s="37"/>
      <c r="P412" s="278" t="s">
        <v>2926</v>
      </c>
      <c r="Q412" s="37"/>
      <c r="R412" s="37"/>
      <c r="S412" s="37"/>
      <c r="T412" s="37"/>
      <c r="U412" s="37"/>
      <c r="V412" s="37"/>
      <c r="W412" s="37"/>
      <c r="X412" s="37"/>
      <c r="Y412" s="37"/>
      <c r="Z412" s="37"/>
      <c r="AA412" s="37"/>
      <c r="AB412" s="37"/>
      <c r="AC412" s="37"/>
      <c r="AD412" s="37"/>
      <c r="AE412" s="37"/>
      <c r="AF412" s="37"/>
      <c r="AG412" s="37"/>
      <c r="AH412" s="37"/>
      <c r="AI412" s="37"/>
      <c r="AJ412" s="37"/>
      <c r="AK412" s="37"/>
      <c r="AL412" s="37"/>
      <c r="AM412" s="84"/>
      <c r="AN412" s="84"/>
      <c r="AO412" s="84"/>
      <c r="AP412" s="84"/>
      <c r="AQ412" s="84"/>
      <c r="AR412" s="84"/>
      <c r="AS412" s="84"/>
      <c r="AT412" s="84"/>
      <c r="AU412" s="84"/>
    </row>
    <row r="413" spans="1:47">
      <c r="A413" s="642">
        <v>44187</v>
      </c>
      <c r="B413" s="618" t="s">
        <v>227</v>
      </c>
      <c r="C413" s="629">
        <v>880576161</v>
      </c>
      <c r="D413" s="629"/>
      <c r="E413" s="618" t="s">
        <v>152</v>
      </c>
      <c r="F413" s="629"/>
      <c r="G413" s="629"/>
      <c r="H413" s="629"/>
      <c r="I413" s="629"/>
      <c r="J413" s="629"/>
      <c r="K413" s="629"/>
      <c r="L413" s="629"/>
      <c r="M413" s="629"/>
      <c r="N413" s="84"/>
      <c r="O413" s="629"/>
      <c r="P413" s="618" t="s">
        <v>3169</v>
      </c>
      <c r="Q413" s="629"/>
      <c r="R413" s="629"/>
      <c r="S413" s="629"/>
      <c r="T413" s="629"/>
      <c r="U413" s="629"/>
      <c r="V413" s="629"/>
      <c r="W413" s="629"/>
      <c r="X413" s="629"/>
      <c r="Y413" s="629"/>
      <c r="Z413" s="629"/>
      <c r="AA413" s="629"/>
      <c r="AB413" s="629"/>
      <c r="AC413" s="629"/>
      <c r="AD413" s="629"/>
      <c r="AE413" s="629"/>
      <c r="AF413" s="629"/>
      <c r="AG413" s="629"/>
      <c r="AH413" s="629"/>
      <c r="AI413" s="629"/>
      <c r="AJ413" s="629"/>
      <c r="AK413" s="629"/>
      <c r="AL413" s="629"/>
      <c r="AM413" s="84"/>
      <c r="AN413" s="84"/>
      <c r="AO413" s="84"/>
      <c r="AP413" s="84"/>
      <c r="AQ413" s="84"/>
      <c r="AR413" s="84"/>
      <c r="AS413" s="84"/>
      <c r="AT413" s="84"/>
      <c r="AU413" s="84"/>
    </row>
    <row r="414" spans="1:47">
      <c r="A414" s="265">
        <v>44188</v>
      </c>
      <c r="B414" s="278" t="s">
        <v>194</v>
      </c>
      <c r="C414" s="37">
        <v>882809017</v>
      </c>
      <c r="D414" s="37"/>
      <c r="E414" s="278" t="s">
        <v>139</v>
      </c>
      <c r="F414" s="278" t="s">
        <v>140</v>
      </c>
      <c r="G414" s="278" t="s">
        <v>142</v>
      </c>
      <c r="H414" s="265">
        <v>44188</v>
      </c>
      <c r="I414" s="37"/>
      <c r="J414" s="37"/>
      <c r="K414" s="37"/>
      <c r="L414" s="37"/>
      <c r="M414" s="37"/>
      <c r="N414" s="84"/>
      <c r="O414" s="37"/>
      <c r="P414" s="37"/>
      <c r="Q414" s="37"/>
      <c r="R414" s="37"/>
      <c r="S414" s="37"/>
      <c r="T414" s="37"/>
      <c r="U414" s="37"/>
      <c r="V414" s="37"/>
      <c r="W414" s="37"/>
      <c r="X414" s="37"/>
      <c r="Y414" s="37"/>
      <c r="Z414" s="37"/>
      <c r="AA414" s="37"/>
      <c r="AB414" s="37"/>
      <c r="AC414" s="37"/>
      <c r="AD414" s="37"/>
      <c r="AE414" s="37"/>
      <c r="AF414" s="37"/>
      <c r="AG414" s="37"/>
      <c r="AH414" s="37"/>
      <c r="AI414" s="37"/>
      <c r="AJ414" s="37"/>
      <c r="AK414" s="37"/>
      <c r="AL414" s="37"/>
      <c r="AM414" s="84"/>
      <c r="AN414" s="84"/>
      <c r="AO414" s="84"/>
      <c r="AP414" s="84"/>
      <c r="AQ414" s="84"/>
      <c r="AR414" s="84"/>
      <c r="AS414" s="84"/>
      <c r="AT414" s="84"/>
      <c r="AU414" s="84"/>
    </row>
    <row r="415" spans="1:47">
      <c r="A415" s="265">
        <v>44188</v>
      </c>
      <c r="B415" s="278" t="s">
        <v>194</v>
      </c>
      <c r="C415" s="37">
        <v>882736454</v>
      </c>
      <c r="D415" s="37"/>
      <c r="E415" s="278" t="s">
        <v>139</v>
      </c>
      <c r="F415" s="278" t="s">
        <v>140</v>
      </c>
      <c r="G415" s="278" t="s">
        <v>163</v>
      </c>
      <c r="H415" s="265">
        <v>44188</v>
      </c>
      <c r="I415" s="37"/>
      <c r="J415" s="37"/>
      <c r="K415" s="37"/>
      <c r="L415" s="37"/>
      <c r="M415" s="37"/>
      <c r="N415" s="84"/>
      <c r="O415" s="37"/>
      <c r="P415" s="37"/>
      <c r="Q415" s="37"/>
      <c r="R415" s="37"/>
      <c r="S415" s="37"/>
      <c r="T415" s="37"/>
      <c r="U415" s="37"/>
      <c r="V415" s="37"/>
      <c r="W415" s="37"/>
      <c r="X415" s="37"/>
      <c r="Y415" s="37"/>
      <c r="Z415" s="37"/>
      <c r="AA415" s="37"/>
      <c r="AB415" s="37"/>
      <c r="AC415" s="37"/>
      <c r="AD415" s="37"/>
      <c r="AE415" s="37"/>
      <c r="AF415" s="37"/>
      <c r="AG415" s="37"/>
      <c r="AH415" s="37"/>
      <c r="AI415" s="37"/>
      <c r="AJ415" s="37"/>
      <c r="AK415" s="37"/>
      <c r="AL415" s="37"/>
      <c r="AM415" s="84"/>
      <c r="AN415" s="84"/>
      <c r="AO415" s="84"/>
      <c r="AP415" s="84"/>
      <c r="AQ415" s="84"/>
      <c r="AR415" s="84"/>
      <c r="AS415" s="84"/>
      <c r="AT415" s="84"/>
      <c r="AU415" s="84"/>
    </row>
    <row r="416" spans="1:47">
      <c r="A416" s="265">
        <v>44167</v>
      </c>
      <c r="B416" s="278" t="s">
        <v>156</v>
      </c>
      <c r="C416" s="37">
        <v>880033638</v>
      </c>
      <c r="D416" s="37"/>
      <c r="E416" s="278" t="s">
        <v>139</v>
      </c>
      <c r="F416" s="278" t="s">
        <v>140</v>
      </c>
      <c r="G416" s="37"/>
      <c r="H416" s="37"/>
      <c r="I416" s="265">
        <v>44167</v>
      </c>
      <c r="J416" s="37"/>
      <c r="K416" s="37"/>
      <c r="L416" s="278" t="s">
        <v>315</v>
      </c>
      <c r="M416" s="37">
        <v>80</v>
      </c>
      <c r="N416" s="84"/>
      <c r="O416" s="37"/>
      <c r="P416" s="278" t="s">
        <v>2883</v>
      </c>
      <c r="Q416" s="37"/>
      <c r="R416" s="37"/>
      <c r="S416" s="37"/>
      <c r="T416" s="37"/>
      <c r="U416" s="37"/>
      <c r="V416" s="37"/>
      <c r="W416" s="37"/>
      <c r="X416" s="37"/>
      <c r="Y416" s="37"/>
      <c r="Z416" s="37"/>
      <c r="AA416" s="37"/>
      <c r="AB416" s="37"/>
      <c r="AC416" s="37"/>
      <c r="AD416" s="37"/>
      <c r="AE416" s="37"/>
      <c r="AF416" s="37"/>
      <c r="AG416" s="37"/>
      <c r="AH416" s="37"/>
      <c r="AI416" s="37"/>
      <c r="AJ416" s="37"/>
      <c r="AK416" s="37"/>
      <c r="AL416" s="37"/>
      <c r="AM416" s="84"/>
      <c r="AN416" s="84"/>
      <c r="AO416" s="84"/>
      <c r="AP416" s="84"/>
      <c r="AQ416" s="84"/>
      <c r="AR416" s="84"/>
      <c r="AS416" s="84"/>
      <c r="AT416" s="84"/>
      <c r="AU416" s="84"/>
    </row>
    <row r="417" spans="1:47">
      <c r="A417" s="265">
        <v>44188</v>
      </c>
      <c r="B417" s="278" t="s">
        <v>138</v>
      </c>
      <c r="C417" s="37">
        <v>880532728</v>
      </c>
      <c r="D417" s="37"/>
      <c r="E417" s="278" t="s">
        <v>139</v>
      </c>
      <c r="F417" s="278" t="s">
        <v>140</v>
      </c>
      <c r="G417" s="278" t="s">
        <v>3170</v>
      </c>
      <c r="H417" s="37"/>
      <c r="I417" s="37"/>
      <c r="J417" s="37"/>
      <c r="K417" s="37"/>
      <c r="L417" s="37"/>
      <c r="M417" s="37"/>
      <c r="N417" s="84"/>
      <c r="O417" s="37"/>
      <c r="P417" s="278" t="s">
        <v>195</v>
      </c>
      <c r="Q417" s="37"/>
      <c r="R417" s="37"/>
      <c r="S417" s="37"/>
      <c r="T417" s="37"/>
      <c r="U417" s="37"/>
      <c r="V417" s="37"/>
      <c r="W417" s="37"/>
      <c r="X417" s="37"/>
      <c r="Y417" s="37"/>
      <c r="Z417" s="37"/>
      <c r="AA417" s="37"/>
      <c r="AB417" s="37"/>
      <c r="AC417" s="37"/>
      <c r="AD417" s="37"/>
      <c r="AE417" s="37"/>
      <c r="AF417" s="37"/>
      <c r="AG417" s="37"/>
      <c r="AH417" s="37"/>
      <c r="AI417" s="37"/>
      <c r="AJ417" s="37"/>
      <c r="AK417" s="37"/>
      <c r="AL417" s="37"/>
      <c r="AM417" s="84"/>
      <c r="AN417" s="84"/>
      <c r="AO417" s="84"/>
      <c r="AP417" s="84"/>
      <c r="AQ417" s="84"/>
      <c r="AR417" s="84"/>
      <c r="AS417" s="84"/>
      <c r="AT417" s="84"/>
      <c r="AU417" s="84"/>
    </row>
    <row r="418" spans="1:47">
      <c r="A418" s="265">
        <v>44193</v>
      </c>
      <c r="B418" s="278" t="s">
        <v>227</v>
      </c>
      <c r="C418" s="37">
        <v>881957498</v>
      </c>
      <c r="D418" s="510" t="s">
        <v>3171</v>
      </c>
      <c r="E418" s="278" t="s">
        <v>139</v>
      </c>
      <c r="F418" s="278" t="s">
        <v>140</v>
      </c>
      <c r="G418" s="278" t="s">
        <v>315</v>
      </c>
      <c r="H418" s="265">
        <v>44176</v>
      </c>
      <c r="I418" s="265">
        <v>44193</v>
      </c>
      <c r="J418" s="37"/>
      <c r="K418" s="37"/>
      <c r="L418" s="278" t="s">
        <v>315</v>
      </c>
      <c r="M418" s="37">
        <v>80</v>
      </c>
      <c r="N418" s="84"/>
      <c r="O418" s="37"/>
      <c r="P418" s="278" t="s">
        <v>2929</v>
      </c>
      <c r="Q418" s="37"/>
      <c r="R418" s="37"/>
      <c r="S418" s="37"/>
      <c r="T418" s="37"/>
      <c r="U418" s="37"/>
      <c r="V418" s="37"/>
      <c r="W418" s="37"/>
      <c r="X418" s="37"/>
      <c r="Y418" s="37"/>
      <c r="Z418" s="37"/>
      <c r="AA418" s="37"/>
      <c r="AB418" s="37"/>
      <c r="AC418" s="37"/>
      <c r="AD418" s="37"/>
      <c r="AE418" s="37"/>
      <c r="AF418" s="37"/>
      <c r="AG418" s="37"/>
      <c r="AH418" s="37"/>
      <c r="AI418" s="37"/>
      <c r="AJ418" s="37"/>
      <c r="AK418" s="37"/>
      <c r="AL418" s="37"/>
      <c r="AM418" s="84"/>
      <c r="AN418" s="84"/>
      <c r="AO418" s="84"/>
      <c r="AP418" s="84"/>
      <c r="AQ418" s="84"/>
      <c r="AR418" s="84"/>
      <c r="AS418" s="84"/>
      <c r="AT418" s="84"/>
      <c r="AU418" s="84"/>
    </row>
    <row r="419" spans="1:47">
      <c r="A419" s="265">
        <v>44193</v>
      </c>
      <c r="B419" s="278" t="s">
        <v>194</v>
      </c>
      <c r="C419" s="37">
        <v>882177989</v>
      </c>
      <c r="D419" s="515" t="s">
        <v>3172</v>
      </c>
      <c r="E419" s="278" t="s">
        <v>139</v>
      </c>
      <c r="F419" s="278" t="s">
        <v>140</v>
      </c>
      <c r="G419" s="278" t="s">
        <v>190</v>
      </c>
      <c r="H419" s="37"/>
      <c r="I419" s="265">
        <v>44193</v>
      </c>
      <c r="J419" s="37"/>
      <c r="K419" s="37"/>
      <c r="L419" s="278" t="s">
        <v>190</v>
      </c>
      <c r="M419" s="37">
        <v>80</v>
      </c>
      <c r="N419" s="84"/>
      <c r="O419" s="37"/>
      <c r="P419" s="278" t="s">
        <v>2956</v>
      </c>
      <c r="Q419" s="37"/>
      <c r="R419" s="37"/>
      <c r="S419" s="37"/>
      <c r="T419" s="37"/>
      <c r="U419" s="37"/>
      <c r="V419" s="37"/>
      <c r="W419" s="37"/>
      <c r="X419" s="37"/>
      <c r="Y419" s="37"/>
      <c r="Z419" s="37"/>
      <c r="AA419" s="37"/>
      <c r="AB419" s="37"/>
      <c r="AC419" s="37"/>
      <c r="AD419" s="37"/>
      <c r="AE419" s="37"/>
      <c r="AF419" s="37"/>
      <c r="AG419" s="37"/>
      <c r="AH419" s="37"/>
      <c r="AI419" s="37"/>
      <c r="AJ419" s="37"/>
      <c r="AK419" s="37"/>
      <c r="AL419" s="37"/>
      <c r="AM419" s="84"/>
      <c r="AN419" s="84"/>
      <c r="AO419" s="84"/>
      <c r="AP419" s="84"/>
      <c r="AQ419" s="84"/>
      <c r="AR419" s="84"/>
      <c r="AS419" s="84"/>
      <c r="AT419" s="84"/>
      <c r="AU419" s="84"/>
    </row>
    <row r="420" spans="1:47">
      <c r="A420" s="265">
        <v>44181</v>
      </c>
      <c r="B420" s="278" t="s">
        <v>156</v>
      </c>
      <c r="C420" s="37">
        <v>880004859</v>
      </c>
      <c r="D420" s="37"/>
      <c r="E420" s="278" t="s">
        <v>139</v>
      </c>
      <c r="F420" s="278" t="s">
        <v>140</v>
      </c>
      <c r="G420" s="278" t="s">
        <v>142</v>
      </c>
      <c r="H420" s="37"/>
      <c r="I420" s="265">
        <v>44181</v>
      </c>
      <c r="J420" s="37"/>
      <c r="K420" s="37"/>
      <c r="L420" s="278" t="s">
        <v>142</v>
      </c>
      <c r="M420" s="37">
        <v>79.5</v>
      </c>
      <c r="N420" s="84"/>
      <c r="O420" s="37"/>
      <c r="P420" s="278" t="s">
        <v>3014</v>
      </c>
      <c r="Q420" s="37"/>
      <c r="R420" s="37"/>
      <c r="S420" s="37"/>
      <c r="T420" s="37"/>
      <c r="U420" s="37"/>
      <c r="V420" s="37"/>
      <c r="W420" s="37"/>
      <c r="X420" s="37"/>
      <c r="Y420" s="37"/>
      <c r="Z420" s="37"/>
      <c r="AA420" s="37"/>
      <c r="AB420" s="37"/>
      <c r="AC420" s="37"/>
      <c r="AD420" s="37"/>
      <c r="AE420" s="37"/>
      <c r="AF420" s="37"/>
      <c r="AG420" s="37"/>
      <c r="AH420" s="37"/>
      <c r="AI420" s="37"/>
      <c r="AJ420" s="37"/>
      <c r="AK420" s="37"/>
      <c r="AL420" s="37"/>
      <c r="AM420" s="84"/>
      <c r="AN420" s="84"/>
      <c r="AO420" s="84"/>
      <c r="AP420" s="84"/>
      <c r="AQ420" s="84"/>
      <c r="AR420" s="84"/>
      <c r="AS420" s="84"/>
      <c r="AT420" s="84"/>
      <c r="AU420" s="84"/>
    </row>
    <row r="421" spans="1:47">
      <c r="A421" s="265">
        <v>44179</v>
      </c>
      <c r="B421" s="278" t="s">
        <v>227</v>
      </c>
      <c r="C421" s="37">
        <v>880722633</v>
      </c>
      <c r="D421" s="534">
        <v>790484603</v>
      </c>
      <c r="E421" s="278" t="s">
        <v>139</v>
      </c>
      <c r="F421" s="278" t="s">
        <v>140</v>
      </c>
      <c r="G421" s="278" t="s">
        <v>168</v>
      </c>
      <c r="H421" s="265">
        <v>44176</v>
      </c>
      <c r="I421" s="265">
        <v>44179</v>
      </c>
      <c r="J421" s="37"/>
      <c r="K421" s="37"/>
      <c r="L421" s="278" t="s">
        <v>168</v>
      </c>
      <c r="M421" s="37">
        <v>78</v>
      </c>
      <c r="N421" s="84"/>
      <c r="O421" s="37"/>
      <c r="P421" s="278" t="s">
        <v>2930</v>
      </c>
      <c r="Q421" s="37"/>
      <c r="R421" s="37"/>
      <c r="S421" s="37"/>
      <c r="T421" s="37"/>
      <c r="U421" s="37"/>
      <c r="V421" s="37"/>
      <c r="W421" s="37"/>
      <c r="X421" s="37"/>
      <c r="Y421" s="37"/>
      <c r="Z421" s="37"/>
      <c r="AA421" s="37"/>
      <c r="AB421" s="37"/>
      <c r="AC421" s="37"/>
      <c r="AD421" s="37"/>
      <c r="AE421" s="37"/>
      <c r="AF421" s="37"/>
      <c r="AG421" s="37"/>
      <c r="AH421" s="37"/>
      <c r="AI421" s="37"/>
      <c r="AJ421" s="37"/>
      <c r="AK421" s="37"/>
      <c r="AL421" s="37"/>
      <c r="AM421" s="84"/>
      <c r="AN421" s="84"/>
      <c r="AO421" s="84"/>
      <c r="AP421" s="84"/>
      <c r="AQ421" s="84"/>
      <c r="AR421" s="84"/>
      <c r="AS421" s="84"/>
      <c r="AT421" s="84"/>
      <c r="AU421" s="84"/>
    </row>
    <row r="422" spans="1:47">
      <c r="A422" s="265">
        <v>44172</v>
      </c>
      <c r="B422" s="278" t="s">
        <v>167</v>
      </c>
      <c r="C422" s="521">
        <v>881433759</v>
      </c>
      <c r="D422" s="37"/>
      <c r="E422" s="278" t="s">
        <v>152</v>
      </c>
      <c r="F422" s="278" t="s">
        <v>181</v>
      </c>
      <c r="G422" s="278" t="s">
        <v>163</v>
      </c>
      <c r="H422" s="37"/>
      <c r="I422" s="265">
        <v>44172</v>
      </c>
      <c r="J422" s="37"/>
      <c r="K422" s="37"/>
      <c r="L422" s="278" t="s">
        <v>181</v>
      </c>
      <c r="M422" s="37">
        <v>75</v>
      </c>
      <c r="N422" s="84"/>
      <c r="O422" s="37"/>
      <c r="P422" s="278" t="s">
        <v>2977</v>
      </c>
      <c r="Q422" s="37"/>
      <c r="R422" s="37"/>
      <c r="S422" s="37"/>
      <c r="T422" s="37"/>
      <c r="U422" s="37"/>
      <c r="V422" s="37"/>
      <c r="W422" s="37"/>
      <c r="X422" s="37"/>
      <c r="Y422" s="37"/>
      <c r="Z422" s="37"/>
      <c r="AA422" s="37"/>
      <c r="AB422" s="37"/>
      <c r="AC422" s="37"/>
      <c r="AD422" s="37"/>
      <c r="AE422" s="37"/>
      <c r="AF422" s="37"/>
      <c r="AG422" s="37"/>
      <c r="AH422" s="37"/>
      <c r="AI422" s="37"/>
      <c r="AJ422" s="37"/>
      <c r="AK422" s="37"/>
      <c r="AL422" s="37"/>
      <c r="AM422" s="84"/>
      <c r="AN422" s="84"/>
      <c r="AO422" s="84"/>
      <c r="AP422" s="84"/>
      <c r="AQ422" s="84"/>
      <c r="AR422" s="84"/>
      <c r="AS422" s="84"/>
      <c r="AT422" s="84"/>
      <c r="AU422" s="84"/>
    </row>
    <row r="423" spans="1:47">
      <c r="A423" s="265">
        <v>44172</v>
      </c>
      <c r="B423" s="505" t="s">
        <v>156</v>
      </c>
      <c r="C423" s="37">
        <v>882040290</v>
      </c>
      <c r="D423" s="37"/>
      <c r="E423" s="278" t="s">
        <v>139</v>
      </c>
      <c r="F423" s="278" t="s">
        <v>140</v>
      </c>
      <c r="G423" s="37"/>
      <c r="H423" s="37"/>
      <c r="I423" s="265">
        <v>44172</v>
      </c>
      <c r="J423" s="37"/>
      <c r="K423" s="37"/>
      <c r="L423" s="278" t="s">
        <v>181</v>
      </c>
      <c r="M423" s="37">
        <v>75</v>
      </c>
      <c r="N423" s="84"/>
      <c r="O423" s="37"/>
      <c r="P423" s="37"/>
      <c r="Q423" s="37"/>
      <c r="R423" s="37"/>
      <c r="S423" s="37"/>
      <c r="T423" s="37"/>
      <c r="U423" s="37"/>
      <c r="V423" s="37"/>
      <c r="W423" s="37"/>
      <c r="X423" s="37"/>
      <c r="Y423" s="37"/>
      <c r="Z423" s="37"/>
      <c r="AA423" s="37"/>
      <c r="AB423" s="37"/>
      <c r="AC423" s="37"/>
      <c r="AD423" s="37"/>
      <c r="AE423" s="37"/>
      <c r="AF423" s="37"/>
      <c r="AG423" s="37"/>
      <c r="AH423" s="37"/>
      <c r="AI423" s="37"/>
      <c r="AJ423" s="37"/>
      <c r="AK423" s="37"/>
      <c r="AL423" s="37"/>
      <c r="AM423" s="84"/>
      <c r="AN423" s="84"/>
      <c r="AO423" s="84"/>
      <c r="AP423" s="84"/>
      <c r="AQ423" s="84"/>
      <c r="AR423" s="84"/>
      <c r="AS423" s="84"/>
      <c r="AT423" s="84"/>
      <c r="AU423" s="84"/>
    </row>
    <row r="424" spans="1:47">
      <c r="A424" s="265">
        <v>44194</v>
      </c>
      <c r="B424" s="278" t="s">
        <v>178</v>
      </c>
      <c r="C424" s="37">
        <v>883275201</v>
      </c>
      <c r="D424" s="504"/>
      <c r="E424" s="278" t="s">
        <v>139</v>
      </c>
      <c r="F424" s="278" t="s">
        <v>140</v>
      </c>
      <c r="G424" s="278"/>
      <c r="H424" s="37"/>
      <c r="I424" s="265">
        <v>44194</v>
      </c>
      <c r="J424" s="37"/>
      <c r="K424" s="37"/>
      <c r="L424" s="278" t="s">
        <v>148</v>
      </c>
      <c r="M424" s="37">
        <v>74</v>
      </c>
      <c r="N424" s="84"/>
      <c r="O424" s="37"/>
      <c r="P424" s="278" t="s">
        <v>2926</v>
      </c>
      <c r="Q424" s="37"/>
      <c r="R424" s="37"/>
      <c r="S424" s="37"/>
      <c r="T424" s="37"/>
      <c r="U424" s="37"/>
      <c r="V424" s="37"/>
      <c r="W424" s="37"/>
      <c r="X424" s="37"/>
      <c r="Y424" s="37"/>
      <c r="Z424" s="37"/>
      <c r="AA424" s="37"/>
      <c r="AB424" s="37"/>
      <c r="AC424" s="37"/>
      <c r="AD424" s="37"/>
      <c r="AE424" s="37"/>
      <c r="AF424" s="37"/>
      <c r="AG424" s="37"/>
      <c r="AH424" s="37"/>
      <c r="AI424" s="37"/>
      <c r="AJ424" s="37"/>
      <c r="AK424" s="37"/>
      <c r="AL424" s="37"/>
      <c r="AM424" s="84"/>
      <c r="AN424" s="84"/>
      <c r="AO424" s="84"/>
      <c r="AP424" s="84"/>
      <c r="AQ424" s="84"/>
      <c r="AR424" s="84"/>
      <c r="AS424" s="84"/>
      <c r="AT424" s="84"/>
      <c r="AU424" s="84"/>
    </row>
    <row r="425" spans="1:47">
      <c r="A425" s="265">
        <v>44194</v>
      </c>
      <c r="B425" s="278" t="s">
        <v>178</v>
      </c>
      <c r="C425" s="37">
        <v>883275201</v>
      </c>
      <c r="D425" s="504"/>
      <c r="E425" s="278"/>
      <c r="F425" s="278" t="s">
        <v>140</v>
      </c>
      <c r="G425" s="278"/>
      <c r="H425" s="37"/>
      <c r="I425" s="265">
        <v>44194</v>
      </c>
      <c r="J425" s="37"/>
      <c r="K425" s="37"/>
      <c r="L425" s="278"/>
      <c r="M425" s="37">
        <v>74</v>
      </c>
      <c r="N425" s="84"/>
      <c r="O425" s="37"/>
      <c r="P425" s="278" t="s">
        <v>2926</v>
      </c>
      <c r="Q425" s="37"/>
      <c r="R425" s="37"/>
      <c r="S425" s="37"/>
      <c r="T425" s="37"/>
      <c r="U425" s="37"/>
      <c r="V425" s="37"/>
      <c r="W425" s="37"/>
      <c r="X425" s="37"/>
      <c r="Y425" s="37"/>
      <c r="Z425" s="37"/>
      <c r="AA425" s="37"/>
      <c r="AB425" s="37"/>
      <c r="AC425" s="37"/>
      <c r="AD425" s="37"/>
      <c r="AE425" s="37"/>
      <c r="AF425" s="37"/>
      <c r="AG425" s="37"/>
      <c r="AH425" s="37"/>
      <c r="AI425" s="37"/>
      <c r="AJ425" s="37"/>
      <c r="AK425" s="37"/>
      <c r="AL425" s="37"/>
      <c r="AM425" s="84"/>
      <c r="AN425" s="84"/>
      <c r="AO425" s="84"/>
      <c r="AP425" s="84"/>
      <c r="AQ425" s="84"/>
      <c r="AR425" s="84"/>
      <c r="AS425" s="84"/>
      <c r="AT425" s="84"/>
      <c r="AU425" s="84"/>
    </row>
    <row r="426" spans="1:47">
      <c r="A426" s="265">
        <v>44172</v>
      </c>
      <c r="B426" s="278" t="s">
        <v>154</v>
      </c>
      <c r="C426" s="37">
        <v>882011726</v>
      </c>
      <c r="D426" s="504" t="s">
        <v>3173</v>
      </c>
      <c r="E426" s="278" t="s">
        <v>152</v>
      </c>
      <c r="F426" s="278" t="s">
        <v>140</v>
      </c>
      <c r="G426" s="278" t="s">
        <v>142</v>
      </c>
      <c r="H426" s="37"/>
      <c r="I426" s="265">
        <v>44172</v>
      </c>
      <c r="J426" s="37"/>
      <c r="K426" s="37"/>
      <c r="L426" s="278" t="s">
        <v>140</v>
      </c>
      <c r="M426" s="37">
        <v>73.5</v>
      </c>
      <c r="N426" s="84"/>
      <c r="O426" s="37"/>
      <c r="P426" s="278" t="s">
        <v>2191</v>
      </c>
      <c r="Q426" s="37"/>
      <c r="R426" s="37"/>
      <c r="S426" s="37"/>
      <c r="T426" s="37"/>
      <c r="U426" s="37"/>
      <c r="V426" s="37"/>
      <c r="W426" s="37"/>
      <c r="X426" s="37"/>
      <c r="Y426" s="37"/>
      <c r="Z426" s="37"/>
      <c r="AA426" s="37"/>
      <c r="AB426" s="37"/>
      <c r="AC426" s="37"/>
      <c r="AD426" s="37"/>
      <c r="AE426" s="37"/>
      <c r="AF426" s="37"/>
      <c r="AG426" s="37"/>
      <c r="AH426" s="37"/>
      <c r="AI426" s="37"/>
      <c r="AJ426" s="37"/>
      <c r="AK426" s="37"/>
      <c r="AL426" s="37"/>
      <c r="AM426" s="84"/>
      <c r="AN426" s="84"/>
      <c r="AO426" s="84"/>
      <c r="AP426" s="84"/>
      <c r="AQ426" s="84"/>
      <c r="AR426" s="84"/>
      <c r="AS426" s="84"/>
      <c r="AT426" s="84"/>
      <c r="AU426" s="84"/>
    </row>
    <row r="427" spans="1:47">
      <c r="A427" s="265">
        <v>44179</v>
      </c>
      <c r="B427" s="278" t="s">
        <v>175</v>
      </c>
      <c r="C427" s="37">
        <v>880986661</v>
      </c>
      <c r="D427" s="37"/>
      <c r="E427" s="278" t="s">
        <v>139</v>
      </c>
      <c r="F427" s="278" t="s">
        <v>140</v>
      </c>
      <c r="G427" s="278" t="s">
        <v>148</v>
      </c>
      <c r="H427" s="37"/>
      <c r="I427" s="265">
        <v>44179</v>
      </c>
      <c r="J427" s="37"/>
      <c r="K427" s="37"/>
      <c r="L427" s="278" t="s">
        <v>148</v>
      </c>
      <c r="M427" s="37">
        <v>73</v>
      </c>
      <c r="N427" s="84"/>
      <c r="O427" s="37"/>
      <c r="P427" s="278" t="s">
        <v>2973</v>
      </c>
      <c r="Q427" s="37"/>
      <c r="R427" s="37"/>
      <c r="S427" s="37"/>
      <c r="T427" s="37"/>
      <c r="U427" s="37"/>
      <c r="V427" s="37"/>
      <c r="W427" s="37"/>
      <c r="X427" s="37"/>
      <c r="Y427" s="37"/>
      <c r="Z427" s="37"/>
      <c r="AA427" s="37"/>
      <c r="AB427" s="37"/>
      <c r="AC427" s="37"/>
      <c r="AD427" s="37"/>
      <c r="AE427" s="37"/>
      <c r="AF427" s="37"/>
      <c r="AG427" s="37"/>
      <c r="AH427" s="37"/>
      <c r="AI427" s="37"/>
      <c r="AJ427" s="37"/>
      <c r="AK427" s="37"/>
      <c r="AL427" s="37"/>
      <c r="AM427" s="84"/>
      <c r="AN427" s="84"/>
      <c r="AO427" s="84"/>
      <c r="AP427" s="84"/>
      <c r="AQ427" s="84"/>
      <c r="AR427" s="84"/>
      <c r="AS427" s="84"/>
      <c r="AT427" s="84"/>
      <c r="AU427" s="84"/>
    </row>
    <row r="428" spans="1:47">
      <c r="A428" s="265">
        <v>44188</v>
      </c>
      <c r="B428" s="278" t="s">
        <v>146</v>
      </c>
      <c r="C428" s="37">
        <v>880403671</v>
      </c>
      <c r="D428" s="504" t="s">
        <v>2815</v>
      </c>
      <c r="E428" s="278" t="s">
        <v>139</v>
      </c>
      <c r="F428" s="278" t="s">
        <v>140</v>
      </c>
      <c r="G428" s="278" t="s">
        <v>3174</v>
      </c>
      <c r="H428" s="645">
        <v>44193</v>
      </c>
      <c r="I428" s="37"/>
      <c r="J428" s="37"/>
      <c r="K428" s="37"/>
      <c r="L428" s="37"/>
      <c r="M428" s="37"/>
      <c r="N428" s="84"/>
      <c r="O428" s="37"/>
      <c r="P428" s="278" t="s">
        <v>3175</v>
      </c>
      <c r="Q428" s="37"/>
      <c r="R428" s="37"/>
      <c r="S428" s="37"/>
      <c r="T428" s="37"/>
      <c r="U428" s="37"/>
      <c r="V428" s="37"/>
      <c r="W428" s="37"/>
      <c r="X428" s="37"/>
      <c r="Y428" s="37"/>
      <c r="Z428" s="37"/>
      <c r="AA428" s="37"/>
      <c r="AB428" s="37"/>
      <c r="AC428" s="37"/>
      <c r="AD428" s="37"/>
      <c r="AE428" s="37"/>
      <c r="AF428" s="37"/>
      <c r="AG428" s="37"/>
      <c r="AH428" s="37"/>
      <c r="AI428" s="37"/>
      <c r="AJ428" s="37"/>
      <c r="AK428" s="37"/>
      <c r="AL428" s="37"/>
      <c r="AM428" s="84"/>
      <c r="AN428" s="84"/>
      <c r="AO428" s="84"/>
      <c r="AP428" s="84"/>
      <c r="AQ428" s="84"/>
      <c r="AR428" s="84"/>
      <c r="AS428" s="84"/>
      <c r="AT428" s="84"/>
      <c r="AU428" s="84"/>
    </row>
    <row r="429" spans="1:47">
      <c r="A429" s="642">
        <v>44188</v>
      </c>
      <c r="B429" s="618" t="s">
        <v>3000</v>
      </c>
      <c r="C429" s="629">
        <v>880020081</v>
      </c>
      <c r="D429" s="647" t="s">
        <v>3001</v>
      </c>
      <c r="E429" s="618" t="s">
        <v>139</v>
      </c>
      <c r="F429" s="618" t="s">
        <v>140</v>
      </c>
      <c r="G429" s="618" t="s">
        <v>1010</v>
      </c>
      <c r="H429" s="629"/>
      <c r="I429" s="629"/>
      <c r="J429" s="629"/>
      <c r="K429" s="629"/>
      <c r="L429" s="629"/>
      <c r="M429" s="629"/>
      <c r="N429" s="84"/>
      <c r="O429" s="629"/>
      <c r="P429" s="629"/>
      <c r="Q429" s="37"/>
      <c r="R429" s="37"/>
      <c r="S429" s="37"/>
      <c r="T429" s="37"/>
      <c r="U429" s="37"/>
      <c r="V429" s="37"/>
      <c r="W429" s="37"/>
      <c r="X429" s="37"/>
      <c r="Y429" s="37"/>
      <c r="Z429" s="37"/>
      <c r="AA429" s="37"/>
      <c r="AB429" s="37"/>
      <c r="AC429" s="37"/>
      <c r="AD429" s="37"/>
      <c r="AE429" s="37"/>
      <c r="AF429" s="37"/>
      <c r="AG429" s="37"/>
      <c r="AH429" s="37"/>
      <c r="AI429" s="37"/>
      <c r="AJ429" s="37"/>
      <c r="AK429" s="37"/>
      <c r="AL429" s="37"/>
      <c r="AM429" s="84"/>
      <c r="AN429" s="84"/>
      <c r="AO429" s="84"/>
      <c r="AP429" s="84"/>
      <c r="AQ429" s="84"/>
      <c r="AR429" s="84"/>
      <c r="AS429" s="84"/>
      <c r="AT429" s="84"/>
      <c r="AU429" s="84"/>
    </row>
    <row r="430" spans="1:47">
      <c r="A430" s="265">
        <v>44195</v>
      </c>
      <c r="B430" s="278" t="s">
        <v>281</v>
      </c>
      <c r="C430" s="37">
        <v>882032661</v>
      </c>
      <c r="D430" s="37"/>
      <c r="E430" s="278" t="s">
        <v>139</v>
      </c>
      <c r="F430" s="278" t="s">
        <v>140</v>
      </c>
      <c r="G430" s="278" t="s">
        <v>264</v>
      </c>
      <c r="H430" s="37"/>
      <c r="I430" s="265">
        <v>44195</v>
      </c>
      <c r="J430" s="37"/>
      <c r="K430" s="37"/>
      <c r="L430" s="278" t="s">
        <v>264</v>
      </c>
      <c r="M430" s="37">
        <v>71.900000000000006</v>
      </c>
      <c r="N430" s="84"/>
      <c r="O430" s="37"/>
      <c r="P430" s="278" t="s">
        <v>2993</v>
      </c>
      <c r="Q430" s="37"/>
      <c r="R430" s="37"/>
      <c r="S430" s="37"/>
      <c r="T430" s="37"/>
      <c r="U430" s="37"/>
      <c r="V430" s="37"/>
      <c r="W430" s="37"/>
      <c r="X430" s="37"/>
      <c r="Y430" s="37"/>
      <c r="Z430" s="37"/>
      <c r="AA430" s="37"/>
      <c r="AB430" s="37"/>
      <c r="AC430" s="37"/>
      <c r="AD430" s="37"/>
      <c r="AE430" s="37"/>
      <c r="AF430" s="37"/>
      <c r="AG430" s="37"/>
      <c r="AH430" s="37"/>
      <c r="AI430" s="37"/>
      <c r="AJ430" s="37"/>
      <c r="AK430" s="37"/>
      <c r="AL430" s="37"/>
      <c r="AM430" s="84"/>
      <c r="AN430" s="84"/>
      <c r="AO430" s="84"/>
      <c r="AP430" s="84"/>
      <c r="AQ430" s="84"/>
      <c r="AR430" s="84"/>
      <c r="AS430" s="84"/>
      <c r="AT430" s="84"/>
      <c r="AU430" s="84"/>
    </row>
    <row r="431" spans="1:47">
      <c r="A431" s="265">
        <v>44182</v>
      </c>
      <c r="B431" s="278" t="s">
        <v>194</v>
      </c>
      <c r="C431" s="37">
        <v>883088171</v>
      </c>
      <c r="D431" s="504" t="s">
        <v>3176</v>
      </c>
      <c r="E431" s="278" t="s">
        <v>139</v>
      </c>
      <c r="F431" s="278" t="s">
        <v>140</v>
      </c>
      <c r="G431" s="278" t="s">
        <v>233</v>
      </c>
      <c r="H431" s="37"/>
      <c r="I431" s="265">
        <v>44182</v>
      </c>
      <c r="J431" s="37"/>
      <c r="K431" s="37"/>
      <c r="L431" s="278" t="s">
        <v>233</v>
      </c>
      <c r="M431" s="37">
        <v>69.72</v>
      </c>
      <c r="N431" s="84"/>
      <c r="O431" s="37"/>
      <c r="P431" s="278" t="s">
        <v>2875</v>
      </c>
      <c r="Q431" s="37"/>
      <c r="R431" s="37"/>
      <c r="S431" s="37"/>
      <c r="T431" s="37"/>
      <c r="U431" s="37"/>
      <c r="V431" s="37"/>
      <c r="W431" s="37"/>
      <c r="X431" s="37"/>
      <c r="Y431" s="37"/>
      <c r="Z431" s="37"/>
      <c r="AA431" s="37"/>
      <c r="AB431" s="37"/>
      <c r="AC431" s="37"/>
      <c r="AD431" s="37"/>
      <c r="AE431" s="37"/>
      <c r="AF431" s="37"/>
      <c r="AG431" s="37"/>
      <c r="AH431" s="37"/>
      <c r="AI431" s="37"/>
      <c r="AJ431" s="37"/>
      <c r="AK431" s="37"/>
      <c r="AL431" s="37"/>
      <c r="AM431" s="84"/>
      <c r="AN431" s="84"/>
      <c r="AO431" s="84"/>
      <c r="AP431" s="84"/>
      <c r="AQ431" s="84"/>
      <c r="AR431" s="84"/>
      <c r="AS431" s="84"/>
      <c r="AT431" s="84"/>
      <c r="AU431" s="84"/>
    </row>
    <row r="432" spans="1:47">
      <c r="A432" s="265">
        <v>44182</v>
      </c>
      <c r="B432" s="278" t="s">
        <v>3000</v>
      </c>
      <c r="C432" s="37">
        <v>882445089</v>
      </c>
      <c r="D432" s="504" t="s">
        <v>3016</v>
      </c>
      <c r="E432" s="278" t="s">
        <v>139</v>
      </c>
      <c r="F432" s="278" t="s">
        <v>140</v>
      </c>
      <c r="G432" s="278" t="s">
        <v>142</v>
      </c>
      <c r="H432" s="37"/>
      <c r="I432" s="265">
        <v>44182</v>
      </c>
      <c r="J432" s="37"/>
      <c r="K432" s="37"/>
      <c r="L432" s="278" t="s">
        <v>142</v>
      </c>
      <c r="M432" s="37">
        <v>69.5</v>
      </c>
      <c r="N432" s="84"/>
      <c r="O432" s="37"/>
      <c r="P432" s="278"/>
      <c r="Q432" s="37"/>
      <c r="R432" s="37"/>
      <c r="S432" s="37"/>
      <c r="T432" s="37"/>
      <c r="U432" s="37"/>
      <c r="V432" s="37"/>
      <c r="W432" s="37"/>
      <c r="X432" s="37"/>
      <c r="Y432" s="37"/>
      <c r="Z432" s="37"/>
      <c r="AA432" s="37"/>
      <c r="AB432" s="37"/>
      <c r="AC432" s="37"/>
      <c r="AD432" s="37"/>
      <c r="AE432" s="37"/>
      <c r="AF432" s="37"/>
      <c r="AG432" s="37"/>
      <c r="AH432" s="37"/>
      <c r="AI432" s="37"/>
      <c r="AJ432" s="37"/>
      <c r="AK432" s="37"/>
      <c r="AL432" s="37"/>
      <c r="AM432" s="84"/>
      <c r="AN432" s="84"/>
      <c r="AO432" s="84"/>
      <c r="AP432" s="84"/>
      <c r="AQ432" s="84"/>
      <c r="AR432" s="84"/>
      <c r="AS432" s="84"/>
      <c r="AT432" s="84"/>
      <c r="AU432" s="84"/>
    </row>
    <row r="433" spans="1:47">
      <c r="A433" s="265">
        <v>44183</v>
      </c>
      <c r="B433" s="278" t="s">
        <v>3000</v>
      </c>
      <c r="C433" s="37">
        <v>882445089</v>
      </c>
      <c r="D433" s="504" t="s">
        <v>3016</v>
      </c>
      <c r="E433" s="278" t="s">
        <v>139</v>
      </c>
      <c r="F433" s="278" t="s">
        <v>140</v>
      </c>
      <c r="G433" s="278" t="s">
        <v>142</v>
      </c>
      <c r="H433" s="37"/>
      <c r="I433" s="265">
        <v>44183</v>
      </c>
      <c r="J433" s="37"/>
      <c r="K433" s="37"/>
      <c r="L433" s="278" t="s">
        <v>142</v>
      </c>
      <c r="M433" s="37">
        <v>69.5</v>
      </c>
      <c r="N433" s="84"/>
      <c r="O433" s="37"/>
      <c r="P433" s="278"/>
      <c r="Q433" s="37"/>
      <c r="R433" s="37"/>
      <c r="S433" s="37"/>
      <c r="T433" s="37"/>
      <c r="U433" s="37"/>
      <c r="V433" s="37"/>
      <c r="W433" s="37"/>
      <c r="X433" s="37"/>
      <c r="Y433" s="37"/>
      <c r="Z433" s="37"/>
      <c r="AA433" s="37"/>
      <c r="AB433" s="37"/>
      <c r="AC433" s="37"/>
      <c r="AD433" s="37"/>
      <c r="AE433" s="37"/>
      <c r="AF433" s="37"/>
      <c r="AG433" s="37"/>
      <c r="AH433" s="37"/>
      <c r="AI433" s="37"/>
      <c r="AJ433" s="37"/>
      <c r="AK433" s="37"/>
      <c r="AL433" s="37"/>
      <c r="AM433" s="84"/>
      <c r="AN433" s="84"/>
      <c r="AO433" s="84"/>
      <c r="AP433" s="84"/>
      <c r="AQ433" s="84"/>
      <c r="AR433" s="84"/>
      <c r="AS433" s="84"/>
      <c r="AT433" s="84"/>
      <c r="AU433" s="84"/>
    </row>
    <row r="434" spans="1:47">
      <c r="A434" s="265">
        <v>44186</v>
      </c>
      <c r="B434" s="278" t="s">
        <v>175</v>
      </c>
      <c r="C434" s="37">
        <v>880331946</v>
      </c>
      <c r="D434" s="37"/>
      <c r="E434" s="278" t="s">
        <v>152</v>
      </c>
      <c r="F434" s="278" t="s">
        <v>140</v>
      </c>
      <c r="G434" s="278" t="s">
        <v>142</v>
      </c>
      <c r="H434" s="265">
        <v>44189</v>
      </c>
      <c r="I434" s="265">
        <v>44195</v>
      </c>
      <c r="J434" s="37"/>
      <c r="K434" s="37"/>
      <c r="L434" s="278" t="s">
        <v>142</v>
      </c>
      <c r="M434" s="37">
        <v>69.5</v>
      </c>
      <c r="N434" s="84"/>
      <c r="O434" s="37"/>
      <c r="P434" s="278" t="s">
        <v>2980</v>
      </c>
      <c r="Q434" s="37"/>
      <c r="R434" s="37"/>
      <c r="S434" s="37"/>
      <c r="T434" s="37"/>
      <c r="U434" s="37"/>
      <c r="V434" s="37"/>
      <c r="W434" s="37"/>
      <c r="X434" s="37"/>
      <c r="Y434" s="37"/>
      <c r="Z434" s="37"/>
      <c r="AA434" s="37"/>
      <c r="AB434" s="37"/>
      <c r="AC434" s="37"/>
      <c r="AD434" s="37"/>
      <c r="AE434" s="37"/>
      <c r="AF434" s="37"/>
      <c r="AG434" s="37"/>
      <c r="AH434" s="37"/>
      <c r="AI434" s="37"/>
      <c r="AJ434" s="37"/>
      <c r="AK434" s="37"/>
      <c r="AL434" s="37"/>
      <c r="AM434" s="84"/>
      <c r="AN434" s="84"/>
      <c r="AO434" s="84"/>
      <c r="AP434" s="84"/>
      <c r="AQ434" s="84"/>
      <c r="AR434" s="84"/>
      <c r="AS434" s="84"/>
      <c r="AT434" s="84"/>
      <c r="AU434" s="84"/>
    </row>
    <row r="435" spans="1:47">
      <c r="A435" s="265">
        <v>44188</v>
      </c>
      <c r="B435" s="278" t="s">
        <v>146</v>
      </c>
      <c r="C435" s="37">
        <v>882216702</v>
      </c>
      <c r="D435" s="504" t="s">
        <v>3177</v>
      </c>
      <c r="E435" s="278" t="s">
        <v>139</v>
      </c>
      <c r="F435" s="278" t="s">
        <v>140</v>
      </c>
      <c r="G435" s="278" t="s">
        <v>287</v>
      </c>
      <c r="H435" s="37"/>
      <c r="I435" s="37"/>
      <c r="J435" s="37"/>
      <c r="K435" s="37"/>
      <c r="L435" s="37"/>
      <c r="M435" s="37"/>
      <c r="N435" s="84"/>
      <c r="O435" s="37"/>
      <c r="P435" s="278" t="s">
        <v>3178</v>
      </c>
      <c r="Q435" s="37"/>
      <c r="R435" s="37"/>
      <c r="S435" s="37"/>
      <c r="T435" s="37"/>
      <c r="U435" s="37"/>
      <c r="V435" s="37"/>
      <c r="W435" s="37"/>
      <c r="X435" s="37"/>
      <c r="Y435" s="37"/>
      <c r="Z435" s="37"/>
      <c r="AA435" s="37"/>
      <c r="AB435" s="37"/>
      <c r="AC435" s="37"/>
      <c r="AD435" s="37"/>
      <c r="AE435" s="37"/>
      <c r="AF435" s="37"/>
      <c r="AG435" s="37"/>
      <c r="AH435" s="37"/>
      <c r="AI435" s="37"/>
      <c r="AJ435" s="37"/>
      <c r="AK435" s="37"/>
      <c r="AL435" s="37"/>
      <c r="AM435" s="84"/>
      <c r="AN435" s="84"/>
      <c r="AO435" s="84"/>
      <c r="AP435" s="84"/>
      <c r="AQ435" s="84"/>
      <c r="AR435" s="84"/>
      <c r="AS435" s="84"/>
      <c r="AT435" s="84"/>
      <c r="AU435" s="84"/>
    </row>
    <row r="436" spans="1:47">
      <c r="A436" s="265">
        <v>44193</v>
      </c>
      <c r="B436" s="278" t="s">
        <v>194</v>
      </c>
      <c r="C436" s="37">
        <v>881346121</v>
      </c>
      <c r="D436" s="504" t="s">
        <v>3179</v>
      </c>
      <c r="E436" s="278" t="s">
        <v>152</v>
      </c>
      <c r="F436" s="278" t="s">
        <v>140</v>
      </c>
      <c r="G436" s="278" t="s">
        <v>142</v>
      </c>
      <c r="H436" s="37"/>
      <c r="I436" s="265">
        <v>44193</v>
      </c>
      <c r="J436" s="37"/>
      <c r="K436" s="37"/>
      <c r="L436" s="278" t="s">
        <v>142</v>
      </c>
      <c r="M436" s="37">
        <v>69.5</v>
      </c>
      <c r="N436" s="84"/>
      <c r="O436" s="37"/>
      <c r="P436" s="278" t="s">
        <v>2956</v>
      </c>
      <c r="Q436" s="37"/>
      <c r="R436" s="37"/>
      <c r="S436" s="37"/>
      <c r="T436" s="37"/>
      <c r="U436" s="37"/>
      <c r="V436" s="629"/>
      <c r="W436" s="629"/>
      <c r="X436" s="629"/>
      <c r="Y436" s="629"/>
      <c r="Z436" s="629"/>
      <c r="AA436" s="629"/>
      <c r="AB436" s="629"/>
      <c r="AC436" s="629"/>
      <c r="AD436" s="629"/>
      <c r="AE436" s="629"/>
      <c r="AF436" s="629"/>
      <c r="AG436" s="629"/>
      <c r="AH436" s="629"/>
      <c r="AI436" s="629"/>
      <c r="AJ436" s="629"/>
      <c r="AK436" s="629"/>
      <c r="AL436" s="629"/>
      <c r="AM436" s="84"/>
      <c r="AN436" s="84"/>
      <c r="AO436" s="84"/>
      <c r="AP436" s="84"/>
      <c r="AQ436" s="84"/>
      <c r="AR436" s="84"/>
      <c r="AS436" s="84"/>
      <c r="AT436" s="84"/>
      <c r="AU436" s="84"/>
    </row>
    <row r="437" spans="1:47">
      <c r="A437" s="265">
        <v>44189</v>
      </c>
      <c r="B437" s="278" t="s">
        <v>167</v>
      </c>
      <c r="C437" s="37">
        <v>880036474</v>
      </c>
      <c r="D437" s="37"/>
      <c r="E437" s="278" t="s">
        <v>139</v>
      </c>
      <c r="F437" s="278" t="s">
        <v>147</v>
      </c>
      <c r="G437" s="278" t="s">
        <v>811</v>
      </c>
      <c r="H437" s="37"/>
      <c r="I437" s="265"/>
      <c r="J437" s="37"/>
      <c r="K437" s="37"/>
      <c r="L437" s="278"/>
      <c r="M437" s="37"/>
      <c r="N437" s="84"/>
      <c r="O437" s="37"/>
      <c r="P437" s="278" t="s">
        <v>564</v>
      </c>
      <c r="Q437" s="37"/>
      <c r="R437" s="265">
        <v>44188</v>
      </c>
      <c r="S437" s="37">
        <v>33910</v>
      </c>
      <c r="T437" s="37"/>
      <c r="U437" s="37"/>
      <c r="V437" s="37"/>
      <c r="W437" s="37"/>
      <c r="X437" s="37"/>
      <c r="Y437" s="37"/>
      <c r="Z437" s="37"/>
      <c r="AA437" s="37"/>
      <c r="AB437" s="37"/>
      <c r="AC437" s="37"/>
      <c r="AD437" s="37"/>
      <c r="AE437" s="37"/>
      <c r="AF437" s="37"/>
      <c r="AG437" s="37"/>
      <c r="AH437" s="37"/>
      <c r="AI437" s="37"/>
      <c r="AJ437" s="37"/>
      <c r="AK437" s="37"/>
      <c r="AL437" s="37"/>
      <c r="AM437" s="84"/>
      <c r="AN437" s="84"/>
      <c r="AO437" s="84"/>
      <c r="AP437" s="84"/>
      <c r="AQ437" s="84"/>
      <c r="AR437" s="84"/>
      <c r="AS437" s="84"/>
      <c r="AT437" s="84"/>
      <c r="AU437" s="84"/>
    </row>
    <row r="438" spans="1:47">
      <c r="A438" s="265">
        <v>44194</v>
      </c>
      <c r="B438" s="278" t="s">
        <v>194</v>
      </c>
      <c r="C438" s="521">
        <v>881352797</v>
      </c>
      <c r="D438" s="523" t="s">
        <v>3034</v>
      </c>
      <c r="E438" s="278" t="s">
        <v>152</v>
      </c>
      <c r="F438" s="278" t="s">
        <v>140</v>
      </c>
      <c r="G438" s="278" t="s">
        <v>142</v>
      </c>
      <c r="H438" s="37"/>
      <c r="I438" s="265">
        <v>44194</v>
      </c>
      <c r="J438" s="37"/>
      <c r="K438" s="37"/>
      <c r="L438" s="278" t="s">
        <v>142</v>
      </c>
      <c r="M438" s="37">
        <v>69.5</v>
      </c>
      <c r="N438" s="84"/>
      <c r="O438" s="37"/>
      <c r="P438" s="278" t="s">
        <v>2926</v>
      </c>
      <c r="Q438" s="37"/>
      <c r="R438" s="37"/>
      <c r="S438" s="37"/>
      <c r="T438" s="37"/>
      <c r="U438" s="37"/>
      <c r="V438" s="37"/>
      <c r="W438" s="37"/>
      <c r="X438" s="37"/>
      <c r="Y438" s="37"/>
      <c r="Z438" s="37"/>
      <c r="AA438" s="37"/>
      <c r="AB438" s="37"/>
      <c r="AC438" s="37"/>
      <c r="AD438" s="37"/>
      <c r="AE438" s="37"/>
      <c r="AF438" s="37"/>
      <c r="AG438" s="37"/>
      <c r="AH438" s="37"/>
      <c r="AI438" s="37"/>
      <c r="AJ438" s="37"/>
      <c r="AK438" s="37"/>
      <c r="AL438" s="37"/>
      <c r="AM438" s="84"/>
      <c r="AN438" s="84"/>
      <c r="AO438" s="84"/>
      <c r="AP438" s="84"/>
      <c r="AQ438" s="84"/>
      <c r="AR438" s="84"/>
      <c r="AS438" s="84"/>
      <c r="AT438" s="84"/>
      <c r="AU438" s="84"/>
    </row>
    <row r="439" spans="1:47">
      <c r="A439" s="265">
        <v>44194</v>
      </c>
      <c r="B439" s="278" t="s">
        <v>138</v>
      </c>
      <c r="C439" s="37">
        <v>881528397</v>
      </c>
      <c r="D439" s="504"/>
      <c r="E439" s="278"/>
      <c r="F439" s="278" t="s">
        <v>140</v>
      </c>
      <c r="G439" s="278"/>
      <c r="H439" s="37"/>
      <c r="I439" s="265">
        <v>44194</v>
      </c>
      <c r="J439" s="37"/>
      <c r="K439" s="37"/>
      <c r="L439" s="278"/>
      <c r="M439" s="37">
        <v>69.5</v>
      </c>
      <c r="N439" s="84"/>
      <c r="O439" s="37"/>
      <c r="P439" s="278"/>
      <c r="Q439" s="37"/>
      <c r="R439" s="37"/>
      <c r="S439" s="37"/>
      <c r="T439" s="37"/>
      <c r="U439" s="37"/>
      <c r="V439" s="37"/>
      <c r="W439" s="37"/>
      <c r="X439" s="37"/>
      <c r="Y439" s="37"/>
      <c r="Z439" s="37"/>
      <c r="AA439" s="37"/>
      <c r="AB439" s="37"/>
      <c r="AC439" s="37"/>
      <c r="AD439" s="37"/>
      <c r="AE439" s="37"/>
      <c r="AF439" s="37"/>
      <c r="AG439" s="37"/>
      <c r="AH439" s="37"/>
      <c r="AI439" s="37"/>
      <c r="AJ439" s="37"/>
      <c r="AK439" s="37"/>
      <c r="AL439" s="37"/>
      <c r="AM439" s="84"/>
      <c r="AN439" s="84"/>
      <c r="AO439" s="84"/>
      <c r="AP439" s="84"/>
      <c r="AQ439" s="84"/>
      <c r="AR439" s="84"/>
      <c r="AS439" s="84"/>
      <c r="AT439" s="84"/>
      <c r="AU439" s="84"/>
    </row>
    <row r="440" spans="1:47">
      <c r="A440" s="265">
        <v>44195</v>
      </c>
      <c r="B440" s="278" t="s">
        <v>156</v>
      </c>
      <c r="C440" s="37">
        <v>881476410</v>
      </c>
      <c r="D440" s="37"/>
      <c r="E440" s="278" t="s">
        <v>139</v>
      </c>
      <c r="F440" s="278" t="s">
        <v>140</v>
      </c>
      <c r="G440" s="37"/>
      <c r="H440" s="37"/>
      <c r="I440" s="265">
        <v>44195</v>
      </c>
      <c r="J440" s="37"/>
      <c r="K440" s="37"/>
      <c r="L440" s="278" t="s">
        <v>142</v>
      </c>
      <c r="M440" s="37">
        <v>69.5</v>
      </c>
      <c r="N440" s="84"/>
      <c r="O440" s="37"/>
      <c r="P440" s="618" t="s">
        <v>2993</v>
      </c>
      <c r="Q440" s="37"/>
      <c r="R440" s="37"/>
      <c r="S440" s="37"/>
      <c r="T440" s="37"/>
      <c r="U440" s="37"/>
      <c r="V440" s="37"/>
      <c r="W440" s="37"/>
      <c r="X440" s="37"/>
      <c r="Y440" s="37"/>
      <c r="Z440" s="37"/>
      <c r="AA440" s="37"/>
      <c r="AB440" s="37"/>
      <c r="AC440" s="37"/>
      <c r="AD440" s="37"/>
      <c r="AE440" s="37"/>
      <c r="AF440" s="37"/>
      <c r="AG440" s="37"/>
      <c r="AH440" s="37"/>
      <c r="AI440" s="37"/>
      <c r="AJ440" s="37"/>
      <c r="AK440" s="37"/>
      <c r="AL440" s="37"/>
      <c r="AM440" s="84"/>
      <c r="AN440" s="84"/>
      <c r="AO440" s="84"/>
      <c r="AP440" s="84"/>
      <c r="AQ440" s="84"/>
      <c r="AR440" s="84"/>
      <c r="AS440" s="84"/>
      <c r="AT440" s="84"/>
      <c r="AU440" s="84"/>
    </row>
    <row r="441" spans="1:47">
      <c r="A441" s="265">
        <v>44181</v>
      </c>
      <c r="B441" s="278" t="s">
        <v>154</v>
      </c>
      <c r="C441" s="37">
        <v>881949689</v>
      </c>
      <c r="D441" s="504" t="s">
        <v>3180</v>
      </c>
      <c r="E441" s="278" t="s">
        <v>139</v>
      </c>
      <c r="F441" s="278" t="s">
        <v>140</v>
      </c>
      <c r="G441" s="278" t="s">
        <v>176</v>
      </c>
      <c r="H441" s="37"/>
      <c r="I441" s="265">
        <v>44181</v>
      </c>
      <c r="J441" s="37"/>
      <c r="K441" s="37"/>
      <c r="L441" s="278" t="s">
        <v>176</v>
      </c>
      <c r="M441" s="37">
        <v>68</v>
      </c>
      <c r="N441" s="84"/>
      <c r="O441" s="37"/>
      <c r="P441" s="278" t="s">
        <v>2191</v>
      </c>
      <c r="Q441" s="37"/>
      <c r="R441" s="37"/>
      <c r="S441" s="37"/>
      <c r="T441" s="37"/>
      <c r="U441" s="37"/>
      <c r="V441" s="37"/>
      <c r="W441" s="37"/>
      <c r="X441" s="37"/>
      <c r="Y441" s="37"/>
      <c r="Z441" s="37"/>
      <c r="AA441" s="37"/>
      <c r="AB441" s="37"/>
      <c r="AC441" s="37"/>
      <c r="AD441" s="37"/>
      <c r="AE441" s="37"/>
      <c r="AF441" s="37"/>
      <c r="AG441" s="37"/>
      <c r="AH441" s="37"/>
      <c r="AI441" s="37"/>
      <c r="AJ441" s="37"/>
      <c r="AK441" s="37"/>
      <c r="AL441" s="37"/>
      <c r="AM441" s="84"/>
      <c r="AN441" s="84"/>
      <c r="AO441" s="84"/>
      <c r="AP441" s="84"/>
      <c r="AQ441" s="84"/>
      <c r="AR441" s="84"/>
      <c r="AS441" s="84"/>
      <c r="AT441" s="84"/>
      <c r="AU441" s="84"/>
    </row>
    <row r="442" spans="1:47">
      <c r="A442" s="265">
        <v>44167</v>
      </c>
      <c r="B442" s="278" t="s">
        <v>281</v>
      </c>
      <c r="C442" s="37">
        <v>882849101</v>
      </c>
      <c r="D442" s="504" t="s">
        <v>3181</v>
      </c>
      <c r="E442" s="278" t="s">
        <v>139</v>
      </c>
      <c r="F442" s="278" t="s">
        <v>140</v>
      </c>
      <c r="G442" s="278" t="s">
        <v>142</v>
      </c>
      <c r="H442" s="37"/>
      <c r="I442" s="265">
        <v>44167</v>
      </c>
      <c r="J442" s="37"/>
      <c r="K442" s="37"/>
      <c r="L442" s="278" t="s">
        <v>142</v>
      </c>
      <c r="M442" s="37">
        <v>66.5</v>
      </c>
      <c r="N442" s="84"/>
      <c r="O442" s="37"/>
      <c r="P442" s="278" t="s">
        <v>2883</v>
      </c>
      <c r="Q442" s="37"/>
      <c r="R442" s="37"/>
      <c r="S442" s="37"/>
      <c r="T442" s="37"/>
      <c r="U442" s="37"/>
      <c r="V442" s="37"/>
      <c r="W442" s="37"/>
      <c r="X442" s="37"/>
      <c r="Y442" s="37"/>
      <c r="Z442" s="37"/>
      <c r="AA442" s="37"/>
      <c r="AB442" s="37"/>
      <c r="AC442" s="37"/>
      <c r="AD442" s="37"/>
      <c r="AE442" s="37"/>
      <c r="AF442" s="37"/>
      <c r="AG442" s="37"/>
      <c r="AH442" s="37"/>
      <c r="AI442" s="37"/>
      <c r="AJ442" s="37"/>
      <c r="AK442" s="37"/>
      <c r="AL442" s="37"/>
      <c r="AM442" s="84"/>
      <c r="AN442" s="84"/>
      <c r="AO442" s="84"/>
      <c r="AP442" s="84"/>
      <c r="AQ442" s="84"/>
      <c r="AR442" s="84"/>
      <c r="AS442" s="84"/>
      <c r="AT442" s="84"/>
      <c r="AU442" s="84"/>
    </row>
    <row r="443" spans="1:47">
      <c r="A443" s="265">
        <v>44169</v>
      </c>
      <c r="B443" s="278" t="s">
        <v>156</v>
      </c>
      <c r="C443" s="521">
        <v>880384707</v>
      </c>
      <c r="D443" s="37"/>
      <c r="E443" s="278" t="s">
        <v>152</v>
      </c>
      <c r="F443" s="278" t="s">
        <v>140</v>
      </c>
      <c r="G443" s="37"/>
      <c r="H443" s="37"/>
      <c r="I443" s="265">
        <v>44169</v>
      </c>
      <c r="J443" s="37"/>
      <c r="K443" s="37"/>
      <c r="L443" s="278" t="s">
        <v>142</v>
      </c>
      <c r="M443" s="37">
        <v>66.5</v>
      </c>
      <c r="N443" s="84"/>
      <c r="O443" s="37"/>
      <c r="P443" s="278" t="s">
        <v>3025</v>
      </c>
      <c r="Q443" s="37"/>
      <c r="R443" s="37"/>
      <c r="S443" s="37"/>
      <c r="T443" s="37"/>
      <c r="U443" s="37"/>
      <c r="V443" s="37"/>
      <c r="W443" s="37"/>
      <c r="X443" s="37"/>
      <c r="Y443" s="37"/>
      <c r="Z443" s="37"/>
      <c r="AA443" s="37"/>
      <c r="AB443" s="37"/>
      <c r="AC443" s="37"/>
      <c r="AD443" s="37"/>
      <c r="AE443" s="37"/>
      <c r="AF443" s="37"/>
      <c r="AG443" s="37"/>
      <c r="AH443" s="37"/>
      <c r="AI443" s="37"/>
      <c r="AJ443" s="37"/>
      <c r="AK443" s="37"/>
      <c r="AL443" s="37"/>
      <c r="AM443" s="84"/>
      <c r="AN443" s="84"/>
      <c r="AO443" s="84"/>
      <c r="AP443" s="84"/>
      <c r="AQ443" s="84"/>
      <c r="AR443" s="84"/>
      <c r="AS443" s="84"/>
      <c r="AT443" s="84"/>
      <c r="AU443" s="84"/>
    </row>
    <row r="444" spans="1:47">
      <c r="A444" s="265">
        <v>44180</v>
      </c>
      <c r="B444" s="278" t="s">
        <v>156</v>
      </c>
      <c r="C444" s="37">
        <v>880475322</v>
      </c>
      <c r="D444" s="37"/>
      <c r="E444" s="278" t="s">
        <v>152</v>
      </c>
      <c r="F444" s="278" t="s">
        <v>140</v>
      </c>
      <c r="G444" s="278" t="s">
        <v>142</v>
      </c>
      <c r="H444" s="37"/>
      <c r="I444" s="265">
        <v>44180</v>
      </c>
      <c r="J444" s="37"/>
      <c r="K444" s="37"/>
      <c r="L444" s="278" t="s">
        <v>142</v>
      </c>
      <c r="M444" s="37">
        <v>66.5</v>
      </c>
      <c r="N444" s="84"/>
      <c r="O444" s="37"/>
      <c r="P444" s="278" t="s">
        <v>3010</v>
      </c>
      <c r="Q444" s="37"/>
      <c r="R444" s="37"/>
      <c r="S444" s="37"/>
      <c r="T444" s="37"/>
      <c r="U444" s="37"/>
      <c r="V444" s="37"/>
      <c r="W444" s="37"/>
      <c r="X444" s="37"/>
      <c r="Y444" s="37"/>
      <c r="Z444" s="37"/>
      <c r="AA444" s="37"/>
      <c r="AB444" s="37"/>
      <c r="AC444" s="37"/>
      <c r="AD444" s="37"/>
      <c r="AE444" s="37"/>
      <c r="AF444" s="37"/>
      <c r="AG444" s="37"/>
      <c r="AH444" s="37"/>
      <c r="AI444" s="37"/>
      <c r="AJ444" s="37"/>
      <c r="AK444" s="37"/>
      <c r="AL444" s="37"/>
      <c r="AM444" s="84"/>
      <c r="AN444" s="84"/>
      <c r="AO444" s="84"/>
      <c r="AP444" s="84"/>
      <c r="AQ444" s="84"/>
      <c r="AR444" s="84"/>
      <c r="AS444" s="84"/>
      <c r="AT444" s="84"/>
      <c r="AU444" s="84"/>
    </row>
    <row r="445" spans="1:47">
      <c r="A445" s="265">
        <v>44186</v>
      </c>
      <c r="B445" s="278" t="s">
        <v>156</v>
      </c>
      <c r="C445" s="521">
        <v>880475322</v>
      </c>
      <c r="D445" s="37"/>
      <c r="E445" s="278" t="s">
        <v>152</v>
      </c>
      <c r="F445" s="278" t="s">
        <v>140</v>
      </c>
      <c r="G445" s="37"/>
      <c r="H445" s="37"/>
      <c r="I445" s="265">
        <v>44186</v>
      </c>
      <c r="J445" s="37"/>
      <c r="K445" s="37"/>
      <c r="L445" s="278" t="s">
        <v>142</v>
      </c>
      <c r="M445" s="37">
        <v>66.5</v>
      </c>
      <c r="N445" s="84"/>
      <c r="O445" s="37"/>
      <c r="P445" s="278" t="s">
        <v>3021</v>
      </c>
      <c r="Q445" s="37"/>
      <c r="R445" s="37"/>
      <c r="S445" s="37"/>
      <c r="T445" s="37"/>
      <c r="U445" s="37"/>
      <c r="V445" s="37"/>
      <c r="W445" s="37"/>
      <c r="X445" s="37"/>
      <c r="Y445" s="37"/>
      <c r="Z445" s="37"/>
      <c r="AA445" s="37"/>
      <c r="AB445" s="37"/>
      <c r="AC445" s="37"/>
      <c r="AD445" s="37"/>
      <c r="AE445" s="37"/>
      <c r="AF445" s="37"/>
      <c r="AG445" s="37"/>
      <c r="AH445" s="37"/>
      <c r="AI445" s="37"/>
      <c r="AJ445" s="37"/>
      <c r="AK445" s="37"/>
      <c r="AL445" s="37"/>
      <c r="AM445" s="84"/>
      <c r="AN445" s="84"/>
      <c r="AO445" s="84"/>
      <c r="AP445" s="84"/>
      <c r="AQ445" s="84"/>
      <c r="AR445" s="84"/>
      <c r="AS445" s="84"/>
      <c r="AT445" s="84"/>
      <c r="AU445" s="84"/>
    </row>
    <row r="446" spans="1:47">
      <c r="A446" s="265">
        <v>44193</v>
      </c>
      <c r="B446" s="278" t="s">
        <v>227</v>
      </c>
      <c r="C446" s="37">
        <v>881491547</v>
      </c>
      <c r="D446" s="510" t="s">
        <v>3182</v>
      </c>
      <c r="E446" s="278" t="s">
        <v>152</v>
      </c>
      <c r="F446" s="278" t="s">
        <v>140</v>
      </c>
      <c r="G446" s="278" t="s">
        <v>142</v>
      </c>
      <c r="H446" s="265">
        <v>44190</v>
      </c>
      <c r="I446" s="265">
        <v>44193</v>
      </c>
      <c r="J446" s="37"/>
      <c r="K446" s="37"/>
      <c r="L446" s="278" t="s">
        <v>142</v>
      </c>
      <c r="M446" s="37">
        <v>66.5</v>
      </c>
      <c r="N446" s="84"/>
      <c r="O446" s="37"/>
      <c r="P446" s="278" t="s">
        <v>2929</v>
      </c>
      <c r="Q446" s="37"/>
      <c r="R446" s="37"/>
      <c r="S446" s="37"/>
      <c r="T446" s="37"/>
      <c r="U446" s="37"/>
      <c r="V446" s="37"/>
      <c r="W446" s="37"/>
      <c r="X446" s="37"/>
      <c r="Y446" s="37"/>
      <c r="Z446" s="37"/>
      <c r="AA446" s="37"/>
      <c r="AB446" s="37"/>
      <c r="AC446" s="37"/>
      <c r="AD446" s="37"/>
      <c r="AE446" s="37"/>
      <c r="AF446" s="37"/>
      <c r="AG446" s="37"/>
      <c r="AH446" s="37"/>
      <c r="AI446" s="37"/>
      <c r="AJ446" s="37"/>
      <c r="AK446" s="37"/>
      <c r="AL446" s="37"/>
      <c r="AM446" s="84"/>
      <c r="AN446" s="84"/>
      <c r="AO446" s="84"/>
      <c r="AP446" s="84"/>
      <c r="AQ446" s="84"/>
      <c r="AR446" s="84"/>
      <c r="AS446" s="84"/>
      <c r="AT446" s="84"/>
      <c r="AU446" s="84"/>
    </row>
    <row r="447" spans="1:47">
      <c r="A447" s="265">
        <v>44196</v>
      </c>
      <c r="B447" s="431" t="s">
        <v>138</v>
      </c>
      <c r="C447" s="285">
        <v>881433387</v>
      </c>
      <c r="D447" s="37"/>
      <c r="E447" s="278" t="s">
        <v>152</v>
      </c>
      <c r="F447" s="278" t="s">
        <v>140</v>
      </c>
      <c r="G447" s="278" t="s">
        <v>142</v>
      </c>
      <c r="H447" s="37"/>
      <c r="I447" s="265">
        <v>44196</v>
      </c>
      <c r="J447" s="37"/>
      <c r="K447" s="37"/>
      <c r="L447" s="278" t="s">
        <v>142</v>
      </c>
      <c r="M447" s="285">
        <v>66.5</v>
      </c>
      <c r="N447" s="84"/>
      <c r="O447" s="37"/>
      <c r="P447" s="278" t="s">
        <v>2965</v>
      </c>
      <c r="Q447" s="37"/>
      <c r="R447" s="37"/>
      <c r="S447" s="37"/>
      <c r="T447" s="37"/>
      <c r="U447" s="37"/>
      <c r="V447" s="37"/>
      <c r="W447" s="37"/>
      <c r="X447" s="37"/>
      <c r="Y447" s="37"/>
      <c r="Z447" s="37"/>
      <c r="AA447" s="37"/>
      <c r="AB447" s="37"/>
      <c r="AC447" s="37"/>
      <c r="AD447" s="37"/>
      <c r="AE447" s="37"/>
      <c r="AF447" s="37"/>
      <c r="AG447" s="37"/>
      <c r="AH447" s="37"/>
      <c r="AI447" s="37"/>
      <c r="AJ447" s="37"/>
      <c r="AK447" s="37"/>
      <c r="AL447" s="37"/>
      <c r="AM447" s="84"/>
      <c r="AN447" s="84"/>
      <c r="AO447" s="84"/>
      <c r="AP447" s="84"/>
      <c r="AQ447" s="84"/>
      <c r="AR447" s="84"/>
      <c r="AS447" s="84"/>
      <c r="AT447" s="84"/>
      <c r="AU447" s="84"/>
    </row>
    <row r="448" spans="1:47">
      <c r="A448" s="265">
        <v>44194</v>
      </c>
      <c r="B448" s="278" t="s">
        <v>194</v>
      </c>
      <c r="C448" s="37">
        <v>880609204</v>
      </c>
      <c r="D448" s="504"/>
      <c r="E448" s="278"/>
      <c r="F448" s="278" t="s">
        <v>140</v>
      </c>
      <c r="G448" s="278"/>
      <c r="H448" s="37"/>
      <c r="I448" s="265">
        <v>44194</v>
      </c>
      <c r="J448" s="37"/>
      <c r="K448" s="37"/>
      <c r="L448" s="278"/>
      <c r="M448" s="37">
        <v>66</v>
      </c>
      <c r="N448" s="84"/>
      <c r="O448" s="37"/>
      <c r="P448" s="278" t="s">
        <v>2926</v>
      </c>
      <c r="Q448" s="37"/>
      <c r="R448" s="37"/>
      <c r="S448" s="37"/>
      <c r="T448" s="37"/>
      <c r="U448" s="37"/>
      <c r="V448" s="37"/>
      <c r="W448" s="37"/>
      <c r="X448" s="37"/>
      <c r="Y448" s="37"/>
      <c r="Z448" s="37"/>
      <c r="AA448" s="37"/>
      <c r="AB448" s="37"/>
      <c r="AC448" s="37"/>
      <c r="AD448" s="37"/>
      <c r="AE448" s="37"/>
      <c r="AF448" s="37"/>
      <c r="AG448" s="37"/>
      <c r="AH448" s="37"/>
      <c r="AI448" s="37"/>
      <c r="AJ448" s="37"/>
      <c r="AK448" s="37"/>
      <c r="AL448" s="37"/>
      <c r="AM448" s="84"/>
      <c r="AN448" s="84"/>
      <c r="AO448" s="84"/>
      <c r="AP448" s="84"/>
      <c r="AQ448" s="84"/>
      <c r="AR448" s="84"/>
      <c r="AS448" s="84"/>
      <c r="AT448" s="84"/>
      <c r="AU448" s="84"/>
    </row>
    <row r="449" spans="1:47">
      <c r="A449" s="265">
        <v>44181</v>
      </c>
      <c r="B449" s="278" t="s">
        <v>194</v>
      </c>
      <c r="C449" s="521">
        <v>881346121</v>
      </c>
      <c r="D449" s="263" t="s">
        <v>3179</v>
      </c>
      <c r="E449" s="278" t="s">
        <v>152</v>
      </c>
      <c r="F449" s="278" t="s">
        <v>140</v>
      </c>
      <c r="G449" s="278" t="s">
        <v>142</v>
      </c>
      <c r="H449" s="37"/>
      <c r="I449" s="265">
        <v>44181</v>
      </c>
      <c r="J449" s="37"/>
      <c r="K449" s="37"/>
      <c r="L449" s="278" t="s">
        <v>142</v>
      </c>
      <c r="M449" s="37">
        <v>63.5</v>
      </c>
      <c r="N449" s="84"/>
      <c r="O449" s="37"/>
      <c r="P449" s="278" t="s">
        <v>3014</v>
      </c>
      <c r="Q449" s="37"/>
      <c r="R449" s="37"/>
      <c r="S449" s="37"/>
      <c r="T449" s="37"/>
      <c r="U449" s="37"/>
      <c r="V449" s="37"/>
      <c r="W449" s="37"/>
      <c r="X449" s="37"/>
      <c r="Y449" s="37"/>
      <c r="Z449" s="37"/>
      <c r="AA449" s="37"/>
      <c r="AB449" s="37"/>
      <c r="AC449" s="37"/>
      <c r="AD449" s="37"/>
      <c r="AE449" s="37"/>
      <c r="AF449" s="37"/>
      <c r="AG449" s="37"/>
      <c r="AH449" s="37"/>
      <c r="AI449" s="37"/>
      <c r="AJ449" s="37"/>
      <c r="AK449" s="37"/>
      <c r="AL449" s="37"/>
      <c r="AM449" s="84"/>
      <c r="AN449" s="84"/>
      <c r="AO449" s="84"/>
      <c r="AP449" s="84"/>
      <c r="AQ449" s="84"/>
      <c r="AR449" s="84"/>
      <c r="AS449" s="84"/>
      <c r="AT449" s="84"/>
      <c r="AU449" s="84"/>
    </row>
    <row r="450" spans="1:47">
      <c r="A450" s="265">
        <v>44186</v>
      </c>
      <c r="B450" s="278" t="s">
        <v>227</v>
      </c>
      <c r="C450" s="37">
        <v>881711503</v>
      </c>
      <c r="D450" s="510" t="s">
        <v>3140</v>
      </c>
      <c r="E450" s="278" t="s">
        <v>152</v>
      </c>
      <c r="F450" s="278" t="s">
        <v>140</v>
      </c>
      <c r="G450" s="278" t="s">
        <v>142</v>
      </c>
      <c r="H450" s="265">
        <v>44179</v>
      </c>
      <c r="I450" s="265">
        <v>44186</v>
      </c>
      <c r="J450" s="37"/>
      <c r="K450" s="37"/>
      <c r="L450" s="278" t="s">
        <v>142</v>
      </c>
      <c r="M450" s="37">
        <v>62.5</v>
      </c>
      <c r="N450" s="84"/>
      <c r="O450" s="37"/>
      <c r="P450" s="278" t="s">
        <v>3021</v>
      </c>
      <c r="Q450" s="37"/>
      <c r="R450" s="37"/>
      <c r="S450" s="37"/>
      <c r="T450" s="37"/>
      <c r="U450" s="37"/>
      <c r="V450" s="37"/>
      <c r="W450" s="37"/>
      <c r="X450" s="37"/>
      <c r="Y450" s="37"/>
      <c r="Z450" s="37"/>
      <c r="AA450" s="37"/>
      <c r="AB450" s="37"/>
      <c r="AC450" s="37"/>
      <c r="AD450" s="37"/>
      <c r="AE450" s="37"/>
      <c r="AF450" s="37"/>
      <c r="AG450" s="37"/>
      <c r="AH450" s="37"/>
      <c r="AI450" s="37"/>
      <c r="AJ450" s="37"/>
      <c r="AK450" s="37"/>
      <c r="AL450" s="37"/>
      <c r="AM450" s="84"/>
      <c r="AN450" s="84"/>
      <c r="AO450" s="84"/>
      <c r="AP450" s="84"/>
      <c r="AQ450" s="84"/>
      <c r="AR450" s="84"/>
      <c r="AS450" s="84"/>
      <c r="AT450" s="84"/>
      <c r="AU450" s="84"/>
    </row>
    <row r="451" spans="1:47">
      <c r="A451" s="265">
        <v>44187</v>
      </c>
      <c r="B451" s="278" t="s">
        <v>227</v>
      </c>
      <c r="C451" s="37">
        <v>881711503</v>
      </c>
      <c r="D451" s="510" t="s">
        <v>3140</v>
      </c>
      <c r="E451" s="278" t="s">
        <v>152</v>
      </c>
      <c r="F451" s="278" t="s">
        <v>140</v>
      </c>
      <c r="G451" s="278" t="s">
        <v>142</v>
      </c>
      <c r="H451" s="265">
        <v>44179</v>
      </c>
      <c r="I451" s="505">
        <v>44187</v>
      </c>
      <c r="J451" s="37"/>
      <c r="K451" s="37"/>
      <c r="L451" s="278" t="s">
        <v>142</v>
      </c>
      <c r="M451" s="37">
        <v>62.5</v>
      </c>
      <c r="N451" s="84"/>
      <c r="O451" s="37"/>
      <c r="P451" s="278" t="s">
        <v>3027</v>
      </c>
      <c r="Q451" s="37"/>
      <c r="R451" s="37"/>
      <c r="S451" s="37"/>
      <c r="T451" s="37"/>
      <c r="U451" s="37"/>
      <c r="V451" s="37"/>
      <c r="W451" s="37"/>
      <c r="X451" s="37"/>
      <c r="Y451" s="37"/>
      <c r="Z451" s="37"/>
      <c r="AA451" s="37"/>
      <c r="AB451" s="37"/>
      <c r="AC451" s="37"/>
      <c r="AD451" s="37"/>
      <c r="AE451" s="37"/>
      <c r="AF451" s="37"/>
      <c r="AG451" s="37"/>
      <c r="AH451" s="37"/>
      <c r="AI451" s="37"/>
      <c r="AJ451" s="37"/>
      <c r="AK451" s="37"/>
      <c r="AL451" s="37"/>
      <c r="AM451" s="84"/>
      <c r="AN451" s="84"/>
      <c r="AO451" s="84"/>
      <c r="AP451" s="84"/>
      <c r="AQ451" s="84"/>
      <c r="AR451" s="84"/>
      <c r="AS451" s="84"/>
      <c r="AT451" s="84"/>
      <c r="AU451" s="84"/>
    </row>
    <row r="452" spans="1:47">
      <c r="A452" s="265">
        <v>44190</v>
      </c>
      <c r="B452" s="278" t="s">
        <v>227</v>
      </c>
      <c r="C452" s="37">
        <v>881711503</v>
      </c>
      <c r="D452" s="510" t="s">
        <v>3140</v>
      </c>
      <c r="E452" s="278" t="s">
        <v>152</v>
      </c>
      <c r="F452" s="278" t="s">
        <v>140</v>
      </c>
      <c r="G452" s="278" t="s">
        <v>142</v>
      </c>
      <c r="H452" s="265">
        <v>44179</v>
      </c>
      <c r="I452" s="265">
        <v>44190</v>
      </c>
      <c r="J452" s="37"/>
      <c r="K452" s="37"/>
      <c r="L452" s="278" t="s">
        <v>142</v>
      </c>
      <c r="M452" s="37">
        <v>62.5</v>
      </c>
      <c r="N452" s="84"/>
      <c r="O452" s="37"/>
      <c r="P452" s="278" t="s">
        <v>2887</v>
      </c>
      <c r="Q452" s="37"/>
      <c r="R452" s="37"/>
      <c r="S452" s="37"/>
      <c r="T452" s="37"/>
      <c r="U452" s="37"/>
      <c r="V452" s="37"/>
      <c r="W452" s="37"/>
      <c r="X452" s="37"/>
      <c r="Y452" s="37"/>
      <c r="Z452" s="37"/>
      <c r="AA452" s="37"/>
      <c r="AB452" s="37"/>
      <c r="AC452" s="37"/>
      <c r="AD452" s="37"/>
      <c r="AE452" s="37"/>
      <c r="AF452" s="37"/>
      <c r="AG452" s="37"/>
      <c r="AH452" s="37"/>
      <c r="AI452" s="37"/>
      <c r="AJ452" s="37"/>
      <c r="AK452" s="37"/>
      <c r="AL452" s="37"/>
      <c r="AM452" s="84"/>
      <c r="AN452" s="84"/>
      <c r="AO452" s="84"/>
      <c r="AP452" s="84"/>
      <c r="AQ452" s="84"/>
      <c r="AR452" s="84"/>
      <c r="AS452" s="84"/>
      <c r="AT452" s="84"/>
      <c r="AU452" s="84"/>
    </row>
    <row r="453" spans="1:47">
      <c r="A453" s="265">
        <v>44189</v>
      </c>
      <c r="B453" s="278" t="s">
        <v>227</v>
      </c>
      <c r="C453" s="37">
        <v>880189967</v>
      </c>
      <c r="D453" s="37"/>
      <c r="E453" s="278" t="s">
        <v>139</v>
      </c>
      <c r="F453" s="37"/>
      <c r="G453" s="278" t="s">
        <v>3183</v>
      </c>
      <c r="H453" s="37"/>
      <c r="I453" s="37"/>
      <c r="J453" s="37"/>
      <c r="K453" s="37"/>
      <c r="L453" s="37"/>
      <c r="M453" s="37"/>
      <c r="N453" s="84"/>
      <c r="O453" s="37"/>
      <c r="P453" s="278" t="s">
        <v>3184</v>
      </c>
      <c r="Q453" s="37"/>
      <c r="R453" s="37"/>
      <c r="S453" s="37"/>
      <c r="T453" s="37"/>
      <c r="U453" s="37"/>
      <c r="V453" s="37"/>
      <c r="W453" s="37"/>
      <c r="X453" s="37"/>
      <c r="Y453" s="37"/>
      <c r="Z453" s="37"/>
      <c r="AA453" s="37"/>
      <c r="AB453" s="37"/>
      <c r="AC453" s="37"/>
      <c r="AD453" s="37"/>
      <c r="AE453" s="37"/>
      <c r="AF453" s="37"/>
      <c r="AG453" s="37"/>
      <c r="AH453" s="37"/>
      <c r="AI453" s="37"/>
      <c r="AJ453" s="37"/>
      <c r="AK453" s="37"/>
      <c r="AL453" s="37"/>
      <c r="AM453" s="84"/>
      <c r="AN453" s="84"/>
      <c r="AO453" s="84"/>
      <c r="AP453" s="84"/>
      <c r="AQ453" s="84"/>
      <c r="AR453" s="84"/>
      <c r="AS453" s="84"/>
      <c r="AT453" s="84"/>
      <c r="AU453" s="84"/>
    </row>
    <row r="454" spans="1:47">
      <c r="A454" s="265">
        <v>44179</v>
      </c>
      <c r="B454" s="278" t="s">
        <v>194</v>
      </c>
      <c r="C454" s="37">
        <v>880009854</v>
      </c>
      <c r="D454" s="515" t="s">
        <v>2984</v>
      </c>
      <c r="E454" s="278" t="s">
        <v>139</v>
      </c>
      <c r="F454" s="278" t="s">
        <v>140</v>
      </c>
      <c r="G454" s="37"/>
      <c r="H454" s="37"/>
      <c r="I454" s="265">
        <v>44179</v>
      </c>
      <c r="J454" s="37"/>
      <c r="K454" s="37"/>
      <c r="L454" s="278" t="s">
        <v>225</v>
      </c>
      <c r="M454" s="37">
        <v>60.3</v>
      </c>
      <c r="N454" s="84"/>
      <c r="O454" s="37"/>
      <c r="P454" s="278" t="s">
        <v>2889</v>
      </c>
      <c r="Q454" s="37"/>
      <c r="R454" s="37"/>
      <c r="S454" s="37"/>
      <c r="T454" s="37"/>
      <c r="U454" s="37"/>
      <c r="V454" s="37"/>
      <c r="W454" s="37"/>
      <c r="X454" s="37"/>
      <c r="Y454" s="37"/>
      <c r="Z454" s="37"/>
      <c r="AA454" s="37"/>
      <c r="AB454" s="37"/>
      <c r="AC454" s="37"/>
      <c r="AD454" s="37"/>
      <c r="AE454" s="37"/>
      <c r="AF454" s="37"/>
      <c r="AG454" s="37"/>
      <c r="AH454" s="37"/>
      <c r="AI454" s="37"/>
      <c r="AJ454" s="37"/>
      <c r="AK454" s="37"/>
      <c r="AL454" s="37"/>
      <c r="AM454" s="84"/>
      <c r="AN454" s="84"/>
      <c r="AO454" s="84"/>
      <c r="AP454" s="84"/>
      <c r="AQ454" s="84"/>
      <c r="AR454" s="84"/>
      <c r="AS454" s="84"/>
      <c r="AT454" s="84"/>
      <c r="AU454" s="84"/>
    </row>
    <row r="455" spans="1:47">
      <c r="A455" s="265">
        <v>44189</v>
      </c>
      <c r="B455" s="278" t="s">
        <v>154</v>
      </c>
      <c r="C455" s="37">
        <v>882011726</v>
      </c>
      <c r="D455" s="504" t="s">
        <v>3173</v>
      </c>
      <c r="E455" s="278" t="s">
        <v>152</v>
      </c>
      <c r="F455" s="278" t="s">
        <v>140</v>
      </c>
      <c r="G455" s="278" t="s">
        <v>142</v>
      </c>
      <c r="H455" s="37"/>
      <c r="I455" s="265">
        <v>44189</v>
      </c>
      <c r="J455" s="37"/>
      <c r="K455" s="37"/>
      <c r="L455" s="278" t="s">
        <v>140</v>
      </c>
      <c r="M455" s="37">
        <v>59.5</v>
      </c>
      <c r="N455" s="84"/>
      <c r="O455" s="37"/>
      <c r="P455" s="278" t="s">
        <v>2956</v>
      </c>
      <c r="Q455" s="37"/>
      <c r="R455" s="37"/>
      <c r="S455" s="37"/>
      <c r="T455" s="37"/>
      <c r="U455" s="37"/>
      <c r="V455" s="37"/>
      <c r="W455" s="37"/>
      <c r="X455" s="37"/>
      <c r="Y455" s="37"/>
      <c r="Z455" s="37"/>
      <c r="AA455" s="37"/>
      <c r="AB455" s="37"/>
      <c r="AC455" s="37"/>
      <c r="AD455" s="37"/>
      <c r="AE455" s="37"/>
      <c r="AF455" s="37"/>
      <c r="AG455" s="37"/>
      <c r="AH455" s="37"/>
      <c r="AI455" s="37"/>
      <c r="AJ455" s="37"/>
      <c r="AK455" s="37"/>
      <c r="AL455" s="37"/>
      <c r="AM455" s="84"/>
      <c r="AN455" s="84"/>
      <c r="AO455" s="84"/>
      <c r="AP455" s="84"/>
      <c r="AQ455" s="84"/>
      <c r="AR455" s="84"/>
      <c r="AS455" s="84"/>
      <c r="AT455" s="84"/>
      <c r="AU455" s="84"/>
    </row>
    <row r="456" spans="1:47">
      <c r="A456" s="265">
        <v>44190</v>
      </c>
      <c r="B456" s="278" t="s">
        <v>156</v>
      </c>
      <c r="C456" s="37">
        <v>880856929</v>
      </c>
      <c r="D456" s="37"/>
      <c r="E456" s="37"/>
      <c r="F456" s="37"/>
      <c r="G456" s="37"/>
      <c r="H456" s="265">
        <v>44190</v>
      </c>
      <c r="I456" s="37"/>
      <c r="J456" s="37"/>
      <c r="K456" s="37"/>
      <c r="L456" s="37"/>
      <c r="M456" s="37"/>
      <c r="N456" s="84"/>
      <c r="O456" s="37"/>
      <c r="P456" s="278" t="s">
        <v>3185</v>
      </c>
      <c r="Q456" s="37"/>
      <c r="R456" s="37"/>
      <c r="S456" s="37"/>
      <c r="T456" s="37"/>
      <c r="U456" s="37"/>
      <c r="V456" s="37"/>
      <c r="W456" s="37"/>
      <c r="X456" s="37"/>
      <c r="Y456" s="37"/>
      <c r="Z456" s="37"/>
      <c r="AA456" s="37"/>
      <c r="AB456" s="37"/>
      <c r="AC456" s="37"/>
      <c r="AD456" s="37"/>
      <c r="AE456" s="37"/>
      <c r="AF456" s="37"/>
      <c r="AG456" s="37"/>
      <c r="AH456" s="37"/>
      <c r="AI456" s="37"/>
      <c r="AJ456" s="37"/>
      <c r="AK456" s="37"/>
      <c r="AL456" s="37"/>
      <c r="AM456" s="84"/>
      <c r="AN456" s="84"/>
      <c r="AO456" s="84"/>
      <c r="AP456" s="84"/>
      <c r="AQ456" s="84"/>
      <c r="AR456" s="84"/>
      <c r="AS456" s="84"/>
      <c r="AT456" s="84"/>
      <c r="AU456" s="84"/>
    </row>
    <row r="457" spans="1:47">
      <c r="A457" s="265">
        <v>44179</v>
      </c>
      <c r="B457" s="278" t="s">
        <v>227</v>
      </c>
      <c r="C457" s="37">
        <v>880910983</v>
      </c>
      <c r="D457" s="534">
        <v>1096368017</v>
      </c>
      <c r="E457" s="278" t="s">
        <v>152</v>
      </c>
      <c r="F457" s="278" t="s">
        <v>140</v>
      </c>
      <c r="G457" s="278" t="s">
        <v>176</v>
      </c>
      <c r="H457" s="505">
        <v>44175</v>
      </c>
      <c r="I457" s="265">
        <v>44179</v>
      </c>
      <c r="J457" s="37"/>
      <c r="K457" s="37"/>
      <c r="L457" s="278" t="s">
        <v>176</v>
      </c>
      <c r="M457" s="37">
        <v>57</v>
      </c>
      <c r="N457" s="84"/>
      <c r="O457" s="37"/>
      <c r="P457" s="278" t="s">
        <v>2930</v>
      </c>
      <c r="Q457" s="37"/>
      <c r="R457" s="37"/>
      <c r="S457" s="37"/>
      <c r="T457" s="37"/>
      <c r="U457" s="37"/>
      <c r="V457" s="37"/>
      <c r="W457" s="37"/>
      <c r="X457" s="37"/>
      <c r="Y457" s="37"/>
      <c r="Z457" s="37"/>
      <c r="AA457" s="37"/>
      <c r="AB457" s="37"/>
      <c r="AC457" s="37"/>
      <c r="AD457" s="37"/>
      <c r="AE457" s="37"/>
      <c r="AF457" s="37"/>
      <c r="AG457" s="37"/>
      <c r="AH457" s="37"/>
      <c r="AI457" s="37"/>
      <c r="AJ457" s="37"/>
      <c r="AK457" s="37"/>
      <c r="AL457" s="37"/>
      <c r="AM457" s="84"/>
      <c r="AN457" s="84"/>
      <c r="AO457" s="84"/>
      <c r="AP457" s="84"/>
      <c r="AQ457" s="84"/>
      <c r="AR457" s="84"/>
      <c r="AS457" s="84"/>
      <c r="AT457" s="84"/>
      <c r="AU457" s="84"/>
    </row>
    <row r="458" spans="1:47">
      <c r="A458" s="265">
        <v>44186</v>
      </c>
      <c r="B458" s="278" t="s">
        <v>154</v>
      </c>
      <c r="C458" s="37">
        <v>880012493</v>
      </c>
      <c r="D458" s="37">
        <v>15531926</v>
      </c>
      <c r="E458" s="278" t="s">
        <v>139</v>
      </c>
      <c r="F458" s="278" t="s">
        <v>140</v>
      </c>
      <c r="G458" s="278" t="s">
        <v>142</v>
      </c>
      <c r="H458" s="37"/>
      <c r="I458" s="265">
        <v>44186</v>
      </c>
      <c r="J458" s="37"/>
      <c r="K458" s="37"/>
      <c r="L458" s="278" t="s">
        <v>142</v>
      </c>
      <c r="M458" s="37">
        <v>56.65</v>
      </c>
      <c r="N458" s="84"/>
      <c r="O458" s="37"/>
      <c r="P458" s="278" t="s">
        <v>2923</v>
      </c>
      <c r="Q458" s="37"/>
      <c r="R458" s="37"/>
      <c r="S458" s="37"/>
      <c r="T458" s="37"/>
      <c r="U458" s="37"/>
      <c r="V458" s="37"/>
      <c r="W458" s="37"/>
      <c r="X458" s="37"/>
      <c r="Y458" s="37"/>
      <c r="Z458" s="37"/>
      <c r="AA458" s="37"/>
      <c r="AB458" s="37"/>
      <c r="AC458" s="37"/>
      <c r="AD458" s="37"/>
      <c r="AE458" s="37"/>
      <c r="AF458" s="37"/>
      <c r="AG458" s="37"/>
      <c r="AH458" s="37"/>
      <c r="AI458" s="37"/>
      <c r="AJ458" s="37"/>
      <c r="AK458" s="37"/>
      <c r="AL458" s="37"/>
      <c r="AM458" s="84"/>
      <c r="AN458" s="84"/>
      <c r="AO458" s="84"/>
      <c r="AP458" s="84"/>
      <c r="AQ458" s="84"/>
      <c r="AR458" s="84"/>
      <c r="AS458" s="84"/>
      <c r="AT458" s="84"/>
      <c r="AU458" s="84"/>
    </row>
    <row r="459" spans="1:47">
      <c r="A459" s="265">
        <v>44183</v>
      </c>
      <c r="B459" s="278" t="s">
        <v>156</v>
      </c>
      <c r="C459" s="37">
        <v>880000938</v>
      </c>
      <c r="D459" s="37"/>
      <c r="E459" s="278" t="s">
        <v>139</v>
      </c>
      <c r="F459" s="278" t="s">
        <v>140</v>
      </c>
      <c r="G459" s="37"/>
      <c r="H459" s="37"/>
      <c r="I459" s="265">
        <v>44183</v>
      </c>
      <c r="J459" s="37"/>
      <c r="K459" s="37"/>
      <c r="L459" s="278" t="s">
        <v>142</v>
      </c>
      <c r="M459" s="37">
        <v>56.65</v>
      </c>
      <c r="N459" s="84"/>
      <c r="O459" s="37"/>
      <c r="P459" s="278" t="s">
        <v>2923</v>
      </c>
      <c r="Q459" s="37"/>
      <c r="R459" s="37"/>
      <c r="S459" s="37"/>
      <c r="T459" s="37"/>
      <c r="U459" s="37"/>
      <c r="V459" s="37"/>
      <c r="W459" s="37"/>
      <c r="X459" s="37"/>
      <c r="Y459" s="37"/>
      <c r="Z459" s="37"/>
      <c r="AA459" s="37"/>
      <c r="AB459" s="37"/>
      <c r="AC459" s="37"/>
      <c r="AD459" s="37"/>
      <c r="AE459" s="37"/>
      <c r="AF459" s="37"/>
      <c r="AG459" s="37"/>
      <c r="AH459" s="37"/>
      <c r="AI459" s="37"/>
      <c r="AJ459" s="37"/>
      <c r="AK459" s="37"/>
      <c r="AL459" s="37"/>
      <c r="AM459" s="84"/>
      <c r="AN459" s="84"/>
      <c r="AO459" s="84"/>
      <c r="AP459" s="84"/>
      <c r="AQ459" s="84"/>
      <c r="AR459" s="84"/>
      <c r="AS459" s="84"/>
      <c r="AT459" s="84"/>
      <c r="AU459" s="84"/>
    </row>
    <row r="460" spans="1:47">
      <c r="A460" s="265">
        <v>44190</v>
      </c>
      <c r="B460" s="278" t="s">
        <v>227</v>
      </c>
      <c r="C460" s="37">
        <v>882372728</v>
      </c>
      <c r="D460" s="37"/>
      <c r="E460" s="278" t="s">
        <v>139</v>
      </c>
      <c r="F460" s="278" t="s">
        <v>140</v>
      </c>
      <c r="G460" s="37"/>
      <c r="H460" s="37"/>
      <c r="I460" s="37"/>
      <c r="J460" s="37"/>
      <c r="K460" s="37"/>
      <c r="L460" s="37"/>
      <c r="M460" s="37"/>
      <c r="N460" s="84"/>
      <c r="O460" s="37"/>
      <c r="P460" s="278" t="s">
        <v>199</v>
      </c>
      <c r="Q460" s="37"/>
      <c r="R460" s="37"/>
      <c r="S460" s="37"/>
      <c r="T460" s="37"/>
      <c r="U460" s="37"/>
      <c r="V460" s="37"/>
      <c r="W460" s="37"/>
      <c r="X460" s="37"/>
      <c r="Y460" s="37"/>
      <c r="Z460" s="37"/>
      <c r="AA460" s="37"/>
      <c r="AB460" s="37"/>
      <c r="AC460" s="37"/>
      <c r="AD460" s="37"/>
      <c r="AE460" s="37"/>
      <c r="AF460" s="37"/>
      <c r="AG460" s="37"/>
      <c r="AH460" s="37"/>
      <c r="AI460" s="37"/>
      <c r="AJ460" s="37"/>
      <c r="AK460" s="37"/>
      <c r="AL460" s="37"/>
      <c r="AM460" s="84"/>
      <c r="AN460" s="84"/>
      <c r="AO460" s="84"/>
      <c r="AP460" s="84"/>
      <c r="AQ460" s="84"/>
      <c r="AR460" s="84"/>
      <c r="AS460" s="84"/>
      <c r="AT460" s="84"/>
      <c r="AU460" s="84"/>
    </row>
    <row r="461" spans="1:47">
      <c r="A461" s="265">
        <v>44196</v>
      </c>
      <c r="B461" s="431" t="s">
        <v>175</v>
      </c>
      <c r="C461" s="285">
        <v>880008660</v>
      </c>
      <c r="D461" s="37"/>
      <c r="E461" s="278"/>
      <c r="F461" s="278" t="s">
        <v>140</v>
      </c>
      <c r="G461" s="278"/>
      <c r="H461" s="37"/>
      <c r="I461" s="265">
        <v>44196</v>
      </c>
      <c r="J461" s="37"/>
      <c r="K461" s="37"/>
      <c r="L461" s="278"/>
      <c r="M461" s="285">
        <v>56.65</v>
      </c>
      <c r="N461" s="84"/>
      <c r="O461" s="37"/>
      <c r="P461" s="629" t="s">
        <v>2980</v>
      </c>
      <c r="Q461" s="37"/>
      <c r="R461" s="37"/>
      <c r="S461" s="37"/>
      <c r="T461" s="37"/>
      <c r="U461" s="37"/>
      <c r="V461" s="37"/>
      <c r="W461" s="37"/>
      <c r="X461" s="37"/>
      <c r="Y461" s="37"/>
      <c r="Z461" s="37"/>
      <c r="AA461" s="37"/>
      <c r="AB461" s="37"/>
      <c r="AC461" s="37"/>
      <c r="AD461" s="37"/>
      <c r="AE461" s="37"/>
      <c r="AF461" s="37"/>
      <c r="AG461" s="37"/>
      <c r="AH461" s="37"/>
      <c r="AI461" s="37"/>
      <c r="AJ461" s="37"/>
      <c r="AK461" s="37"/>
      <c r="AL461" s="37"/>
      <c r="AM461" s="84"/>
      <c r="AN461" s="84"/>
      <c r="AO461" s="84"/>
      <c r="AP461" s="84"/>
      <c r="AQ461" s="84"/>
      <c r="AR461" s="84"/>
      <c r="AS461" s="84"/>
      <c r="AT461" s="84"/>
      <c r="AU461" s="84"/>
    </row>
    <row r="462" spans="1:47">
      <c r="A462" s="265">
        <v>44182</v>
      </c>
      <c r="B462" s="278" t="s">
        <v>194</v>
      </c>
      <c r="C462" s="37">
        <v>880022557</v>
      </c>
      <c r="D462" s="37">
        <v>292373656</v>
      </c>
      <c r="E462" s="278" t="s">
        <v>152</v>
      </c>
      <c r="F462" s="278" t="s">
        <v>140</v>
      </c>
      <c r="G462" s="278" t="s">
        <v>142</v>
      </c>
      <c r="H462" s="37"/>
      <c r="I462" s="265">
        <v>44182</v>
      </c>
      <c r="J462" s="37"/>
      <c r="K462" s="37"/>
      <c r="L462" s="278" t="s">
        <v>163</v>
      </c>
      <c r="M462" s="37">
        <v>56.01</v>
      </c>
      <c r="N462" s="84"/>
      <c r="O462" s="37"/>
      <c r="P462" s="278" t="s">
        <v>2875</v>
      </c>
      <c r="Q462" s="37"/>
      <c r="R462" s="37"/>
      <c r="S462" s="37"/>
      <c r="T462" s="37"/>
      <c r="U462" s="37"/>
      <c r="V462" s="37"/>
      <c r="W462" s="37"/>
      <c r="X462" s="37"/>
      <c r="Y462" s="37"/>
      <c r="Z462" s="37"/>
      <c r="AA462" s="37"/>
      <c r="AB462" s="37"/>
      <c r="AC462" s="37"/>
      <c r="AD462" s="37"/>
      <c r="AE462" s="37"/>
      <c r="AF462" s="37"/>
      <c r="AG462" s="37"/>
      <c r="AH462" s="37"/>
      <c r="AI462" s="37"/>
      <c r="AJ462" s="37"/>
      <c r="AK462" s="37"/>
      <c r="AL462" s="37"/>
      <c r="AM462" s="84"/>
      <c r="AN462" s="84"/>
      <c r="AO462" s="84"/>
      <c r="AP462" s="84"/>
      <c r="AQ462" s="84"/>
      <c r="AR462" s="84"/>
      <c r="AS462" s="84"/>
      <c r="AT462" s="84"/>
      <c r="AU462" s="84"/>
    </row>
    <row r="463" spans="1:47">
      <c r="A463" s="265">
        <v>44176</v>
      </c>
      <c r="B463" s="278" t="s">
        <v>146</v>
      </c>
      <c r="C463" s="37">
        <v>882302612</v>
      </c>
      <c r="D463" s="504" t="s">
        <v>3074</v>
      </c>
      <c r="E463" s="278" t="s">
        <v>139</v>
      </c>
      <c r="F463" s="278" t="s">
        <v>140</v>
      </c>
      <c r="G463" s="37"/>
      <c r="H463" s="37"/>
      <c r="I463" s="265">
        <v>44176</v>
      </c>
      <c r="J463" s="37"/>
      <c r="K463" s="37"/>
      <c r="L463" s="278" t="s">
        <v>148</v>
      </c>
      <c r="M463" s="37">
        <v>56</v>
      </c>
      <c r="N463" s="84"/>
      <c r="O463" s="37"/>
      <c r="P463" s="618" t="s">
        <v>2889</v>
      </c>
      <c r="Q463" s="37"/>
      <c r="R463" s="37"/>
      <c r="S463" s="37"/>
      <c r="T463" s="37"/>
      <c r="U463" s="37"/>
      <c r="V463" s="37"/>
      <c r="W463" s="37"/>
      <c r="X463" s="37"/>
      <c r="Y463" s="37"/>
      <c r="Z463" s="37"/>
      <c r="AA463" s="37"/>
      <c r="AB463" s="37"/>
      <c r="AC463" s="37"/>
      <c r="AD463" s="37"/>
      <c r="AE463" s="37"/>
      <c r="AF463" s="37"/>
      <c r="AG463" s="37"/>
      <c r="AH463" s="37"/>
      <c r="AI463" s="37"/>
      <c r="AJ463" s="37"/>
      <c r="AK463" s="37"/>
      <c r="AL463" s="37"/>
      <c r="AM463" s="84"/>
      <c r="AN463" s="84"/>
      <c r="AO463" s="84"/>
      <c r="AP463" s="84"/>
      <c r="AQ463" s="84"/>
      <c r="AR463" s="84"/>
      <c r="AS463" s="84"/>
      <c r="AT463" s="84"/>
      <c r="AU463" s="84"/>
    </row>
    <row r="464" spans="1:47">
      <c r="A464" s="265">
        <v>44172</v>
      </c>
      <c r="B464" s="278" t="s">
        <v>138</v>
      </c>
      <c r="C464" s="37">
        <v>882202952</v>
      </c>
      <c r="D464" s="37"/>
      <c r="E464" s="278" t="s">
        <v>139</v>
      </c>
      <c r="F464" s="278" t="s">
        <v>140</v>
      </c>
      <c r="G464" s="278" t="s">
        <v>148</v>
      </c>
      <c r="H464" s="37"/>
      <c r="I464" s="265">
        <v>44172</v>
      </c>
      <c r="J464" s="37"/>
      <c r="K464" s="37"/>
      <c r="L464" s="278" t="s">
        <v>148</v>
      </c>
      <c r="M464" s="37">
        <v>55</v>
      </c>
      <c r="N464" s="84"/>
      <c r="O464" s="37"/>
      <c r="P464" s="278" t="s">
        <v>3048</v>
      </c>
      <c r="Q464" s="37"/>
      <c r="R464" s="37"/>
      <c r="S464" s="37"/>
      <c r="T464" s="37"/>
      <c r="U464" s="37"/>
      <c r="V464" s="37"/>
      <c r="W464" s="37"/>
      <c r="X464" s="37"/>
      <c r="Y464" s="37"/>
      <c r="Z464" s="37"/>
      <c r="AA464" s="37"/>
      <c r="AB464" s="37"/>
      <c r="AC464" s="37"/>
      <c r="AD464" s="37"/>
      <c r="AE464" s="37"/>
      <c r="AF464" s="37"/>
      <c r="AG464" s="37"/>
      <c r="AH464" s="37"/>
      <c r="AI464" s="37"/>
      <c r="AJ464" s="37"/>
      <c r="AK464" s="37"/>
      <c r="AL464" s="37"/>
      <c r="AM464" s="84"/>
      <c r="AN464" s="84"/>
      <c r="AO464" s="84"/>
      <c r="AP464" s="84"/>
      <c r="AQ464" s="84"/>
      <c r="AR464" s="84"/>
      <c r="AS464" s="84"/>
      <c r="AT464" s="84"/>
      <c r="AU464" s="84"/>
    </row>
    <row r="465" spans="1:47">
      <c r="A465" s="265">
        <v>44173</v>
      </c>
      <c r="B465" s="278" t="s">
        <v>146</v>
      </c>
      <c r="C465" s="37">
        <v>881798348</v>
      </c>
      <c r="D465" s="504" t="s">
        <v>3186</v>
      </c>
      <c r="E465" s="278" t="s">
        <v>139</v>
      </c>
      <c r="F465" s="278" t="s">
        <v>140</v>
      </c>
      <c r="G465" s="37"/>
      <c r="H465" s="37"/>
      <c r="I465" s="265">
        <v>44173</v>
      </c>
      <c r="J465" s="37"/>
      <c r="K465" s="37"/>
      <c r="L465" s="278" t="s">
        <v>148</v>
      </c>
      <c r="M465" s="37">
        <v>55</v>
      </c>
      <c r="N465" s="84"/>
      <c r="O465" s="37"/>
      <c r="P465" s="618" t="s">
        <v>2913</v>
      </c>
      <c r="Q465" s="37"/>
      <c r="R465" s="37"/>
      <c r="S465" s="37"/>
      <c r="T465" s="37"/>
      <c r="U465" s="37"/>
      <c r="V465" s="37"/>
      <c r="W465" s="37"/>
      <c r="X465" s="37"/>
      <c r="Y465" s="37"/>
      <c r="Z465" s="37"/>
      <c r="AA465" s="37"/>
      <c r="AB465" s="37"/>
      <c r="AC465" s="37"/>
      <c r="AD465" s="37"/>
      <c r="AE465" s="37"/>
      <c r="AF465" s="37"/>
      <c r="AG465" s="37"/>
      <c r="AH465" s="37"/>
      <c r="AI465" s="37"/>
      <c r="AJ465" s="37"/>
      <c r="AK465" s="37"/>
      <c r="AL465" s="37"/>
      <c r="AM465" s="84"/>
      <c r="AN465" s="84"/>
      <c r="AO465" s="84"/>
      <c r="AP465" s="84"/>
      <c r="AQ465" s="84"/>
      <c r="AR465" s="84"/>
      <c r="AS465" s="84"/>
      <c r="AT465" s="84"/>
      <c r="AU465" s="84"/>
    </row>
    <row r="466" spans="1:47">
      <c r="A466" s="265">
        <v>44173</v>
      </c>
      <c r="B466" s="278" t="s">
        <v>175</v>
      </c>
      <c r="C466" s="37">
        <v>881539340</v>
      </c>
      <c r="D466" s="37"/>
      <c r="E466" s="278" t="s">
        <v>139</v>
      </c>
      <c r="F466" s="278" t="s">
        <v>140</v>
      </c>
      <c r="G466" s="278" t="s">
        <v>148</v>
      </c>
      <c r="H466" s="37"/>
      <c r="I466" s="265">
        <v>44173</v>
      </c>
      <c r="J466" s="37"/>
      <c r="K466" s="37"/>
      <c r="L466" s="278" t="s">
        <v>148</v>
      </c>
      <c r="M466" s="37">
        <v>55</v>
      </c>
      <c r="N466" s="84"/>
      <c r="O466" s="37"/>
      <c r="P466" s="618" t="s">
        <v>2913</v>
      </c>
      <c r="Q466" s="37"/>
      <c r="R466" s="37"/>
      <c r="S466" s="37"/>
      <c r="T466" s="37"/>
      <c r="U466" s="37"/>
      <c r="V466" s="37"/>
      <c r="W466" s="37"/>
      <c r="X466" s="37"/>
      <c r="Y466" s="37"/>
      <c r="Z466" s="37"/>
      <c r="AA466" s="37"/>
      <c r="AB466" s="37"/>
      <c r="AC466" s="37"/>
      <c r="AD466" s="37"/>
      <c r="AE466" s="37"/>
      <c r="AF466" s="37"/>
      <c r="AG466" s="37"/>
      <c r="AH466" s="37"/>
      <c r="AI466" s="37"/>
      <c r="AJ466" s="37"/>
      <c r="AK466" s="37"/>
      <c r="AL466" s="37"/>
      <c r="AM466" s="84"/>
      <c r="AN466" s="84"/>
      <c r="AO466" s="84"/>
      <c r="AP466" s="84"/>
      <c r="AQ466" s="84"/>
      <c r="AR466" s="84"/>
      <c r="AS466" s="84"/>
      <c r="AT466" s="84"/>
      <c r="AU466" s="84"/>
    </row>
    <row r="467" spans="1:47">
      <c r="A467" s="265">
        <v>44173</v>
      </c>
      <c r="B467" s="278" t="s">
        <v>194</v>
      </c>
      <c r="C467" s="37">
        <v>881548220</v>
      </c>
      <c r="D467" s="504" t="s">
        <v>2874</v>
      </c>
      <c r="E467" s="278" t="s">
        <v>152</v>
      </c>
      <c r="F467" s="278" t="s">
        <v>140</v>
      </c>
      <c r="G467" s="278" t="s">
        <v>148</v>
      </c>
      <c r="H467" s="37"/>
      <c r="I467" s="265">
        <v>44173</v>
      </c>
      <c r="J467" s="37"/>
      <c r="K467" s="37"/>
      <c r="L467" s="278" t="s">
        <v>148</v>
      </c>
      <c r="M467" s="37">
        <v>55</v>
      </c>
      <c r="N467" s="84"/>
      <c r="O467" s="37"/>
      <c r="P467" s="278" t="s">
        <v>2913</v>
      </c>
      <c r="Q467" s="37"/>
      <c r="R467" s="37"/>
      <c r="S467" s="37"/>
      <c r="T467" s="37"/>
      <c r="U467" s="37"/>
      <c r="V467" s="37"/>
      <c r="W467" s="37"/>
      <c r="X467" s="37"/>
      <c r="Y467" s="37"/>
      <c r="Z467" s="37"/>
      <c r="AA467" s="37"/>
      <c r="AB467" s="37"/>
      <c r="AC467" s="37"/>
      <c r="AD467" s="37"/>
      <c r="AE467" s="37"/>
      <c r="AF467" s="37"/>
      <c r="AG467" s="37"/>
      <c r="AH467" s="37"/>
      <c r="AI467" s="37"/>
      <c r="AJ467" s="37"/>
      <c r="AK467" s="37"/>
      <c r="AL467" s="37"/>
      <c r="AM467" s="84"/>
      <c r="AN467" s="84"/>
      <c r="AO467" s="84"/>
      <c r="AP467" s="84"/>
      <c r="AQ467" s="84"/>
      <c r="AR467" s="84"/>
      <c r="AS467" s="84"/>
      <c r="AT467" s="84"/>
      <c r="AU467" s="84"/>
    </row>
    <row r="468" spans="1:47">
      <c r="A468" s="265">
        <v>44180</v>
      </c>
      <c r="B468" s="278" t="s">
        <v>175</v>
      </c>
      <c r="C468" s="37">
        <v>882886544</v>
      </c>
      <c r="D468" s="37"/>
      <c r="E468" s="278" t="s">
        <v>139</v>
      </c>
      <c r="F468" s="278" t="s">
        <v>140</v>
      </c>
      <c r="G468" s="278" t="s">
        <v>148</v>
      </c>
      <c r="H468" s="37"/>
      <c r="I468" s="265">
        <v>44180</v>
      </c>
      <c r="J468" s="37"/>
      <c r="K468" s="37"/>
      <c r="L468" s="278" t="s">
        <v>148</v>
      </c>
      <c r="M468" s="37">
        <v>55</v>
      </c>
      <c r="N468" s="84"/>
      <c r="O468" s="37"/>
      <c r="P468" s="278" t="s">
        <v>3010</v>
      </c>
      <c r="Q468" s="37"/>
      <c r="R468" s="37"/>
      <c r="S468" s="37"/>
      <c r="T468" s="37"/>
      <c r="U468" s="37"/>
      <c r="V468" s="37"/>
      <c r="W468" s="37"/>
      <c r="X468" s="37"/>
      <c r="Y468" s="37"/>
      <c r="Z468" s="37"/>
      <c r="AA468" s="37"/>
      <c r="AB468" s="37"/>
      <c r="AC468" s="37"/>
      <c r="AD468" s="37"/>
      <c r="AE468" s="37"/>
      <c r="AF468" s="37"/>
      <c r="AG468" s="37"/>
      <c r="AH468" s="37"/>
      <c r="AI468" s="37"/>
      <c r="AJ468" s="37"/>
      <c r="AK468" s="37"/>
      <c r="AL468" s="37"/>
      <c r="AM468" s="84"/>
      <c r="AN468" s="84"/>
      <c r="AO468" s="84"/>
      <c r="AP468" s="84"/>
      <c r="AQ468" s="84"/>
      <c r="AR468" s="84"/>
      <c r="AS468" s="84"/>
      <c r="AT468" s="84"/>
      <c r="AU468" s="84"/>
    </row>
    <row r="469" spans="1:47">
      <c r="A469" s="265">
        <v>44181</v>
      </c>
      <c r="B469" s="278" t="s">
        <v>227</v>
      </c>
      <c r="C469" s="37">
        <v>882635434</v>
      </c>
      <c r="D469" s="515" t="s">
        <v>3187</v>
      </c>
      <c r="E469" s="278" t="s">
        <v>152</v>
      </c>
      <c r="F469" s="278" t="s">
        <v>140</v>
      </c>
      <c r="G469" s="278" t="s">
        <v>148</v>
      </c>
      <c r="H469" s="265">
        <v>44179</v>
      </c>
      <c r="I469" s="265">
        <v>44181</v>
      </c>
      <c r="J469" s="37"/>
      <c r="K469" s="37"/>
      <c r="L469" s="278" t="s">
        <v>148</v>
      </c>
      <c r="M469" s="37">
        <v>55</v>
      </c>
      <c r="N469" s="84"/>
      <c r="O469" s="37"/>
      <c r="P469" s="278" t="s">
        <v>3014</v>
      </c>
      <c r="Q469" s="37"/>
      <c r="R469" s="37"/>
      <c r="S469" s="37"/>
      <c r="T469" s="37"/>
      <c r="U469" s="37"/>
      <c r="V469" s="37"/>
      <c r="W469" s="37"/>
      <c r="X469" s="37"/>
      <c r="Y469" s="37"/>
      <c r="Z469" s="37"/>
      <c r="AA469" s="37"/>
      <c r="AB469" s="37"/>
      <c r="AC469" s="37"/>
      <c r="AD469" s="37"/>
      <c r="AE469" s="37"/>
      <c r="AF469" s="37"/>
      <c r="AG469" s="37"/>
      <c r="AH469" s="37"/>
      <c r="AI469" s="37"/>
      <c r="AJ469" s="37"/>
      <c r="AK469" s="37"/>
      <c r="AL469" s="37"/>
      <c r="AM469" s="84"/>
      <c r="AN469" s="84"/>
      <c r="AO469" s="84"/>
      <c r="AP469" s="84"/>
      <c r="AQ469" s="84"/>
      <c r="AR469" s="84"/>
      <c r="AS469" s="84"/>
      <c r="AT469" s="84"/>
      <c r="AU469" s="84"/>
    </row>
    <row r="470" spans="1:47">
      <c r="A470" s="265">
        <v>44183</v>
      </c>
      <c r="B470" s="278" t="s">
        <v>156</v>
      </c>
      <c r="C470" s="37">
        <v>880531071</v>
      </c>
      <c r="D470" s="37"/>
      <c r="E470" s="278" t="s">
        <v>152</v>
      </c>
      <c r="F470" s="278" t="s">
        <v>140</v>
      </c>
      <c r="G470" s="37"/>
      <c r="H470" s="37"/>
      <c r="I470" s="265">
        <v>44183</v>
      </c>
      <c r="J470" s="37"/>
      <c r="K470" s="37"/>
      <c r="L470" s="278" t="s">
        <v>148</v>
      </c>
      <c r="M470" s="37">
        <v>55</v>
      </c>
      <c r="N470" s="84"/>
      <c r="O470" s="37"/>
      <c r="P470" s="278" t="s">
        <v>2923</v>
      </c>
      <c r="Q470" s="37"/>
      <c r="R470" s="37"/>
      <c r="S470" s="37"/>
      <c r="T470" s="37"/>
      <c r="U470" s="37"/>
      <c r="V470" s="37"/>
      <c r="W470" s="37"/>
      <c r="X470" s="37"/>
      <c r="Y470" s="37"/>
      <c r="Z470" s="37"/>
      <c r="AA470" s="37"/>
      <c r="AB470" s="37"/>
      <c r="AC470" s="37"/>
      <c r="AD470" s="37"/>
      <c r="AE470" s="37"/>
      <c r="AF470" s="37"/>
      <c r="AG470" s="37"/>
      <c r="AH470" s="37"/>
      <c r="AI470" s="37"/>
      <c r="AJ470" s="37"/>
      <c r="AK470" s="37"/>
      <c r="AL470" s="37"/>
      <c r="AM470" s="84"/>
      <c r="AN470" s="84"/>
      <c r="AO470" s="84"/>
      <c r="AP470" s="84"/>
      <c r="AQ470" s="84"/>
      <c r="AR470" s="84"/>
      <c r="AS470" s="84"/>
      <c r="AT470" s="84"/>
      <c r="AU470" s="84"/>
    </row>
    <row r="471" spans="1:47">
      <c r="A471" s="265">
        <v>44186</v>
      </c>
      <c r="B471" s="278" t="s">
        <v>194</v>
      </c>
      <c r="C471" s="37">
        <v>881548220</v>
      </c>
      <c r="D471" s="504" t="s">
        <v>2874</v>
      </c>
      <c r="E471" s="278" t="s">
        <v>152</v>
      </c>
      <c r="F471" s="278" t="s">
        <v>140</v>
      </c>
      <c r="G471" s="278" t="s">
        <v>148</v>
      </c>
      <c r="H471" s="37"/>
      <c r="I471" s="265">
        <v>44186</v>
      </c>
      <c r="J471" s="37"/>
      <c r="K471" s="37"/>
      <c r="L471" s="278" t="s">
        <v>148</v>
      </c>
      <c r="M471" s="37">
        <v>55</v>
      </c>
      <c r="N471" s="84"/>
      <c r="O471" s="37"/>
      <c r="P471" s="278" t="s">
        <v>3061</v>
      </c>
      <c r="Q471" s="37"/>
      <c r="R471" s="37"/>
      <c r="S471" s="37"/>
      <c r="T471" s="37"/>
      <c r="U471" s="37"/>
      <c r="V471" s="37"/>
      <c r="W471" s="37"/>
      <c r="X471" s="37"/>
      <c r="Y471" s="37"/>
      <c r="Z471" s="37"/>
      <c r="AA471" s="37"/>
      <c r="AB471" s="37"/>
      <c r="AC471" s="37"/>
      <c r="AD471" s="37"/>
      <c r="AE471" s="37"/>
      <c r="AF471" s="37"/>
      <c r="AG471" s="37"/>
      <c r="AH471" s="37"/>
      <c r="AI471" s="37"/>
      <c r="AJ471" s="37"/>
      <c r="AK471" s="37"/>
      <c r="AL471" s="37"/>
      <c r="AM471" s="84"/>
      <c r="AN471" s="84"/>
      <c r="AO471" s="84"/>
      <c r="AP471" s="84"/>
      <c r="AQ471" s="84"/>
      <c r="AR471" s="84"/>
      <c r="AS471" s="84"/>
      <c r="AT471" s="84"/>
      <c r="AU471" s="84"/>
    </row>
    <row r="472" spans="1:47">
      <c r="A472" s="265">
        <v>44186</v>
      </c>
      <c r="B472" s="278" t="s">
        <v>146</v>
      </c>
      <c r="C472" s="37">
        <v>882878191</v>
      </c>
      <c r="D472" s="520" t="s">
        <v>3188</v>
      </c>
      <c r="E472" s="278" t="s">
        <v>139</v>
      </c>
      <c r="F472" s="278" t="s">
        <v>140</v>
      </c>
      <c r="G472" s="37"/>
      <c r="H472" s="37"/>
      <c r="I472" s="265">
        <v>44186</v>
      </c>
      <c r="J472" s="37"/>
      <c r="K472" s="37"/>
      <c r="L472" s="278" t="s">
        <v>148</v>
      </c>
      <c r="M472" s="37">
        <v>55</v>
      </c>
      <c r="N472" s="84"/>
      <c r="O472" s="37"/>
      <c r="P472" s="618" t="s">
        <v>2902</v>
      </c>
      <c r="Q472" s="37"/>
      <c r="R472" s="37"/>
      <c r="S472" s="37"/>
      <c r="T472" s="37"/>
      <c r="U472" s="37"/>
      <c r="V472" s="37"/>
      <c r="W472" s="37"/>
      <c r="X472" s="37"/>
      <c r="Y472" s="37"/>
      <c r="Z472" s="37"/>
      <c r="AA472" s="37"/>
      <c r="AB472" s="37"/>
      <c r="AC472" s="37"/>
      <c r="AD472" s="37"/>
      <c r="AE472" s="37"/>
      <c r="AF472" s="37"/>
      <c r="AG472" s="37"/>
      <c r="AH472" s="37"/>
      <c r="AI472" s="37"/>
      <c r="AJ472" s="37"/>
      <c r="AK472" s="37"/>
      <c r="AL472" s="37"/>
      <c r="AM472" s="84"/>
      <c r="AN472" s="84"/>
      <c r="AO472" s="84"/>
      <c r="AP472" s="84"/>
      <c r="AQ472" s="84"/>
      <c r="AR472" s="84"/>
      <c r="AS472" s="84"/>
      <c r="AT472" s="84"/>
      <c r="AU472" s="84"/>
    </row>
    <row r="473" spans="1:47">
      <c r="A473" s="265">
        <v>44188</v>
      </c>
      <c r="B473" s="278" t="s">
        <v>175</v>
      </c>
      <c r="C473" s="37">
        <v>883070494</v>
      </c>
      <c r="D473" s="37"/>
      <c r="E473" s="278" t="s">
        <v>139</v>
      </c>
      <c r="F473" s="278" t="s">
        <v>140</v>
      </c>
      <c r="G473" s="278" t="s">
        <v>148</v>
      </c>
      <c r="H473" s="37"/>
      <c r="I473" s="265">
        <v>44188</v>
      </c>
      <c r="J473" s="37"/>
      <c r="K473" s="37"/>
      <c r="L473" s="278" t="s">
        <v>148</v>
      </c>
      <c r="M473" s="37">
        <v>55</v>
      </c>
      <c r="N473" s="84"/>
      <c r="O473" s="37"/>
      <c r="P473" s="278" t="s">
        <v>2893</v>
      </c>
      <c r="Q473" s="37"/>
      <c r="R473" s="37"/>
      <c r="S473" s="37"/>
      <c r="T473" s="37"/>
      <c r="U473" s="37"/>
      <c r="V473" s="37"/>
      <c r="W473" s="37"/>
      <c r="X473" s="37"/>
      <c r="Y473" s="37"/>
      <c r="Z473" s="37"/>
      <c r="AA473" s="37"/>
      <c r="AB473" s="37"/>
      <c r="AC473" s="37"/>
      <c r="AD473" s="37"/>
      <c r="AE473" s="37"/>
      <c r="AF473" s="37"/>
      <c r="AG473" s="37"/>
      <c r="AH473" s="37"/>
      <c r="AI473" s="37"/>
      <c r="AJ473" s="37"/>
      <c r="AK473" s="37"/>
      <c r="AL473" s="37"/>
      <c r="AM473" s="84"/>
      <c r="AN473" s="84"/>
      <c r="AO473" s="84"/>
      <c r="AP473" s="84"/>
      <c r="AQ473" s="84"/>
      <c r="AR473" s="84"/>
      <c r="AS473" s="84"/>
      <c r="AT473" s="84"/>
      <c r="AU473" s="84"/>
    </row>
    <row r="474" spans="1:47">
      <c r="A474" s="265">
        <v>44189</v>
      </c>
      <c r="B474" s="278" t="s">
        <v>146</v>
      </c>
      <c r="C474" s="37">
        <v>882281959</v>
      </c>
      <c r="D474" s="504" t="s">
        <v>2808</v>
      </c>
      <c r="E474" s="278" t="s">
        <v>139</v>
      </c>
      <c r="F474" s="278" t="s">
        <v>140</v>
      </c>
      <c r="G474" s="37"/>
      <c r="H474" s="37"/>
      <c r="I474" s="265">
        <v>44189</v>
      </c>
      <c r="J474" s="37"/>
      <c r="K474" s="37"/>
      <c r="L474" s="278" t="s">
        <v>148</v>
      </c>
      <c r="M474" s="37">
        <v>55</v>
      </c>
      <c r="N474" s="84"/>
      <c r="O474" s="37"/>
      <c r="P474" s="618" t="s">
        <v>2956</v>
      </c>
      <c r="Q474" s="37"/>
      <c r="R474" s="37"/>
      <c r="S474" s="37"/>
      <c r="T474" s="37"/>
      <c r="U474" s="37"/>
      <c r="V474" s="37"/>
      <c r="W474" s="37"/>
      <c r="X474" s="37"/>
      <c r="Y474" s="37"/>
      <c r="Z474" s="37"/>
      <c r="AA474" s="37"/>
      <c r="AB474" s="37"/>
      <c r="AC474" s="37"/>
      <c r="AD474" s="37"/>
      <c r="AE474" s="37"/>
      <c r="AF474" s="37"/>
      <c r="AG474" s="37"/>
      <c r="AH474" s="37"/>
      <c r="AI474" s="37"/>
      <c r="AJ474" s="37"/>
      <c r="AK474" s="37"/>
      <c r="AL474" s="37"/>
      <c r="AM474" s="84"/>
      <c r="AN474" s="84"/>
      <c r="AO474" s="84"/>
      <c r="AP474" s="84"/>
      <c r="AQ474" s="84"/>
      <c r="AR474" s="84"/>
      <c r="AS474" s="84"/>
      <c r="AT474" s="84"/>
      <c r="AU474" s="84"/>
    </row>
    <row r="475" spans="1:47">
      <c r="A475" s="265">
        <v>44190</v>
      </c>
      <c r="B475" s="278" t="s">
        <v>3000</v>
      </c>
      <c r="C475" s="37">
        <v>881608050</v>
      </c>
      <c r="D475" s="504" t="s">
        <v>3189</v>
      </c>
      <c r="E475" s="278" t="s">
        <v>139</v>
      </c>
      <c r="F475" s="278" t="s">
        <v>140</v>
      </c>
      <c r="G475" s="278"/>
      <c r="H475" s="37"/>
      <c r="I475" s="265">
        <v>44190</v>
      </c>
      <c r="J475" s="37"/>
      <c r="K475" s="37"/>
      <c r="L475" s="278" t="s">
        <v>148</v>
      </c>
      <c r="M475" s="37">
        <v>55</v>
      </c>
      <c r="N475" s="84"/>
      <c r="O475" s="37"/>
      <c r="P475" s="278" t="s">
        <v>2887</v>
      </c>
      <c r="Q475" s="37"/>
      <c r="R475" s="37"/>
      <c r="S475" s="37"/>
      <c r="T475" s="37"/>
      <c r="U475" s="37"/>
      <c r="V475" s="37"/>
      <c r="W475" s="37"/>
      <c r="X475" s="37"/>
      <c r="Y475" s="37"/>
      <c r="Z475" s="37"/>
      <c r="AA475" s="37"/>
      <c r="AB475" s="37"/>
      <c r="AC475" s="37"/>
      <c r="AD475" s="37"/>
      <c r="AE475" s="37"/>
      <c r="AF475" s="37"/>
      <c r="AG475" s="37"/>
      <c r="AH475" s="37"/>
      <c r="AI475" s="37"/>
      <c r="AJ475" s="37"/>
      <c r="AK475" s="37"/>
      <c r="AL475" s="37"/>
      <c r="AM475" s="84"/>
      <c r="AN475" s="84"/>
      <c r="AO475" s="84"/>
      <c r="AP475" s="84"/>
      <c r="AQ475" s="84"/>
      <c r="AR475" s="84"/>
      <c r="AS475" s="84"/>
      <c r="AT475" s="84"/>
      <c r="AU475" s="84"/>
    </row>
    <row r="476" spans="1:47">
      <c r="A476" s="265">
        <v>44190</v>
      </c>
      <c r="B476" s="278" t="s">
        <v>146</v>
      </c>
      <c r="C476" s="37">
        <v>881433717</v>
      </c>
      <c r="D476" s="510" t="s">
        <v>2300</v>
      </c>
      <c r="E476" s="278" t="s">
        <v>139</v>
      </c>
      <c r="F476" s="278" t="s">
        <v>140</v>
      </c>
      <c r="G476" s="278"/>
      <c r="H476" s="37"/>
      <c r="I476" s="265">
        <v>44194</v>
      </c>
      <c r="J476" s="37"/>
      <c r="K476" s="37"/>
      <c r="L476" s="278" t="s">
        <v>148</v>
      </c>
      <c r="M476" s="37">
        <v>55</v>
      </c>
      <c r="N476" s="84"/>
      <c r="O476" s="37"/>
      <c r="P476" s="618" t="s">
        <v>2926</v>
      </c>
      <c r="Q476" s="37"/>
      <c r="R476" s="37"/>
      <c r="S476" s="37"/>
      <c r="T476" s="37"/>
      <c r="U476" s="37"/>
      <c r="V476" s="37"/>
      <c r="W476" s="37"/>
      <c r="X476" s="37"/>
      <c r="Y476" s="37"/>
      <c r="Z476" s="37"/>
      <c r="AA476" s="37"/>
      <c r="AB476" s="37"/>
      <c r="AC476" s="37"/>
      <c r="AD476" s="37"/>
      <c r="AE476" s="37"/>
      <c r="AF476" s="37"/>
      <c r="AG476" s="37"/>
      <c r="AH476" s="37"/>
      <c r="AI476" s="37"/>
      <c r="AJ476" s="37"/>
      <c r="AK476" s="37"/>
      <c r="AL476" s="37"/>
      <c r="AM476" s="84"/>
      <c r="AN476" s="84"/>
      <c r="AO476" s="84"/>
      <c r="AP476" s="84"/>
      <c r="AQ476" s="84"/>
      <c r="AR476" s="84"/>
      <c r="AS476" s="84"/>
      <c r="AT476" s="84"/>
      <c r="AU476" s="84"/>
    </row>
    <row r="477" spans="1:47">
      <c r="A477" s="265">
        <v>44194</v>
      </c>
      <c r="B477" s="278" t="s">
        <v>156</v>
      </c>
      <c r="C477" s="331">
        <v>882465551</v>
      </c>
      <c r="D477" s="37"/>
      <c r="E477" s="278" t="s">
        <v>139</v>
      </c>
      <c r="F477" s="278" t="s">
        <v>140</v>
      </c>
      <c r="G477" s="278"/>
      <c r="H477" s="37"/>
      <c r="I477" s="265">
        <v>44194</v>
      </c>
      <c r="J477" s="37"/>
      <c r="K477" s="37"/>
      <c r="L477" s="278" t="s">
        <v>148</v>
      </c>
      <c r="M477" s="37">
        <v>55</v>
      </c>
      <c r="N477" s="84"/>
      <c r="O477" s="37"/>
      <c r="P477" s="278" t="s">
        <v>2926</v>
      </c>
      <c r="Q477" s="37"/>
      <c r="R477" s="37"/>
      <c r="S477" s="37"/>
      <c r="T477" s="37"/>
      <c r="U477" s="37"/>
      <c r="V477" s="37"/>
      <c r="W477" s="37"/>
      <c r="X477" s="37"/>
      <c r="Y477" s="37"/>
      <c r="Z477" s="37"/>
      <c r="AA477" s="37"/>
      <c r="AB477" s="37"/>
      <c r="AC477" s="37"/>
      <c r="AD477" s="37"/>
      <c r="AE477" s="37"/>
      <c r="AF477" s="37"/>
      <c r="AG477" s="37"/>
      <c r="AH477" s="37"/>
      <c r="AI477" s="37"/>
      <c r="AJ477" s="37"/>
      <c r="AK477" s="37"/>
      <c r="AL477" s="37"/>
      <c r="AM477" s="84"/>
      <c r="AN477" s="84"/>
      <c r="AO477" s="84"/>
      <c r="AP477" s="84"/>
      <c r="AQ477" s="84"/>
      <c r="AR477" s="84"/>
      <c r="AS477" s="84"/>
      <c r="AT477" s="84"/>
      <c r="AU477" s="84"/>
    </row>
    <row r="478" spans="1:47">
      <c r="A478" s="265">
        <v>44193</v>
      </c>
      <c r="B478" s="278" t="s">
        <v>138</v>
      </c>
      <c r="C478" s="37">
        <v>883275979</v>
      </c>
      <c r="D478" s="37"/>
      <c r="E478" s="278" t="s">
        <v>139</v>
      </c>
      <c r="F478" s="278" t="s">
        <v>140</v>
      </c>
      <c r="G478" s="278" t="s">
        <v>142</v>
      </c>
      <c r="H478" s="37"/>
      <c r="I478" s="37"/>
      <c r="J478" s="37"/>
      <c r="K478" s="37"/>
      <c r="L478" s="37"/>
      <c r="M478" s="37"/>
      <c r="N478" s="84"/>
      <c r="O478" s="37"/>
      <c r="P478" s="278" t="s">
        <v>3190</v>
      </c>
      <c r="Q478" s="37"/>
      <c r="R478" s="37"/>
      <c r="S478" s="37"/>
      <c r="T478" s="37"/>
      <c r="U478" s="37"/>
      <c r="V478" s="37"/>
      <c r="W478" s="37"/>
      <c r="X478" s="37"/>
      <c r="Y478" s="37"/>
      <c r="Z478" s="37"/>
      <c r="AA478" s="37"/>
      <c r="AB478" s="37"/>
      <c r="AC478" s="37"/>
      <c r="AD478" s="37"/>
      <c r="AE478" s="37"/>
      <c r="AF478" s="37"/>
      <c r="AG478" s="37"/>
      <c r="AH478" s="37"/>
      <c r="AI478" s="37"/>
      <c r="AJ478" s="37"/>
      <c r="AK478" s="37"/>
      <c r="AL478" s="37"/>
      <c r="AM478" s="84"/>
      <c r="AN478" s="84"/>
      <c r="AO478" s="84"/>
      <c r="AP478" s="84"/>
      <c r="AQ478" s="84"/>
      <c r="AR478" s="84"/>
      <c r="AS478" s="84"/>
      <c r="AT478" s="84"/>
      <c r="AU478" s="84"/>
    </row>
    <row r="479" spans="1:47">
      <c r="A479" s="265">
        <v>44194</v>
      </c>
      <c r="B479" s="278" t="s">
        <v>138</v>
      </c>
      <c r="C479" s="37">
        <v>880083441</v>
      </c>
      <c r="D479" s="504"/>
      <c r="E479" s="278"/>
      <c r="F479" s="278" t="s">
        <v>140</v>
      </c>
      <c r="G479" s="278"/>
      <c r="H479" s="37"/>
      <c r="I479" s="265">
        <v>44194</v>
      </c>
      <c r="J479" s="37"/>
      <c r="K479" s="37"/>
      <c r="L479" s="278"/>
      <c r="M479" s="37">
        <v>55</v>
      </c>
      <c r="N479" s="84"/>
      <c r="O479" s="37"/>
      <c r="P479" s="278"/>
      <c r="Q479" s="37"/>
      <c r="R479" s="37"/>
      <c r="S479" s="37"/>
      <c r="T479" s="37"/>
      <c r="U479" s="37"/>
      <c r="V479" s="37"/>
      <c r="W479" s="37"/>
      <c r="X479" s="37"/>
      <c r="Y479" s="37"/>
      <c r="Z479" s="37"/>
      <c r="AA479" s="37"/>
      <c r="AB479" s="37"/>
      <c r="AC479" s="37"/>
      <c r="AD479" s="37"/>
      <c r="AE479" s="37"/>
      <c r="AF479" s="37"/>
      <c r="AG479" s="37"/>
      <c r="AH479" s="37"/>
      <c r="AI479" s="37"/>
      <c r="AJ479" s="37"/>
      <c r="AK479" s="37"/>
      <c r="AL479" s="37"/>
      <c r="AM479" s="84"/>
      <c r="AN479" s="84"/>
      <c r="AO479" s="84"/>
      <c r="AP479" s="84"/>
      <c r="AQ479" s="84"/>
      <c r="AR479" s="84"/>
      <c r="AS479" s="84"/>
      <c r="AT479" s="84"/>
      <c r="AU479" s="84"/>
    </row>
    <row r="480" spans="1:47">
      <c r="A480" s="265">
        <v>44194</v>
      </c>
      <c r="B480" s="278" t="s">
        <v>138</v>
      </c>
      <c r="C480" s="37">
        <v>881485913</v>
      </c>
      <c r="D480" s="504"/>
      <c r="E480" s="278"/>
      <c r="F480" s="278" t="s">
        <v>140</v>
      </c>
      <c r="G480" s="278"/>
      <c r="H480" s="37"/>
      <c r="I480" s="265">
        <v>44194</v>
      </c>
      <c r="J480" s="37"/>
      <c r="K480" s="37"/>
      <c r="L480" s="278"/>
      <c r="M480" s="37">
        <v>55</v>
      </c>
      <c r="N480" s="84"/>
      <c r="O480" s="37"/>
      <c r="P480" s="278"/>
      <c r="Q480" s="37"/>
      <c r="R480" s="37"/>
      <c r="S480" s="37"/>
      <c r="T480" s="37"/>
      <c r="U480" s="37"/>
      <c r="V480" s="37"/>
      <c r="W480" s="37"/>
      <c r="X480" s="37"/>
      <c r="Y480" s="37"/>
      <c r="Z480" s="37"/>
      <c r="AA480" s="37"/>
      <c r="AB480" s="37"/>
      <c r="AC480" s="37"/>
      <c r="AD480" s="37"/>
      <c r="AE480" s="37"/>
      <c r="AF480" s="37"/>
      <c r="AG480" s="37"/>
      <c r="AH480" s="37"/>
      <c r="AI480" s="37"/>
      <c r="AJ480" s="37"/>
      <c r="AK480" s="37"/>
      <c r="AL480" s="37"/>
      <c r="AM480" s="84"/>
      <c r="AN480" s="84"/>
      <c r="AO480" s="84"/>
      <c r="AP480" s="84"/>
      <c r="AQ480" s="84"/>
      <c r="AR480" s="84"/>
      <c r="AS480" s="84"/>
      <c r="AT480" s="84"/>
      <c r="AU480" s="84"/>
    </row>
    <row r="481" spans="1:47">
      <c r="A481" s="265">
        <v>44193</v>
      </c>
      <c r="B481" s="278" t="s">
        <v>175</v>
      </c>
      <c r="C481" s="37">
        <v>881271682</v>
      </c>
      <c r="D481" s="37"/>
      <c r="E481" s="278" t="s">
        <v>139</v>
      </c>
      <c r="F481" s="278" t="s">
        <v>140</v>
      </c>
      <c r="G481" s="278" t="s">
        <v>176</v>
      </c>
      <c r="H481" s="37"/>
      <c r="I481" s="265">
        <v>44193</v>
      </c>
      <c r="J481" s="37"/>
      <c r="K481" s="37"/>
      <c r="L481" s="278" t="s">
        <v>176</v>
      </c>
      <c r="M481" s="37">
        <v>53.8</v>
      </c>
      <c r="N481" s="84"/>
      <c r="O481" s="37"/>
      <c r="P481" s="278" t="s">
        <v>3042</v>
      </c>
      <c r="Q481" s="37"/>
      <c r="R481" s="37"/>
      <c r="S481" s="37"/>
      <c r="T481" s="37"/>
      <c r="U481" s="37"/>
      <c r="V481" s="37"/>
      <c r="W481" s="37"/>
      <c r="X481" s="37"/>
      <c r="Y481" s="37"/>
      <c r="Z481" s="37"/>
      <c r="AA481" s="37"/>
      <c r="AB481" s="37"/>
      <c r="AC481" s="37"/>
      <c r="AD481" s="37"/>
      <c r="AE481" s="37"/>
      <c r="AF481" s="37"/>
      <c r="AG481" s="37"/>
      <c r="AH481" s="37"/>
      <c r="AI481" s="37"/>
      <c r="AJ481" s="37"/>
      <c r="AK481" s="37"/>
      <c r="AL481" s="37"/>
      <c r="AM481" s="84"/>
      <c r="AN481" s="84"/>
      <c r="AO481" s="84"/>
      <c r="AP481" s="84"/>
      <c r="AQ481" s="84"/>
      <c r="AR481" s="84"/>
      <c r="AS481" s="84"/>
      <c r="AT481" s="84"/>
      <c r="AU481" s="84"/>
    </row>
    <row r="482" spans="1:47">
      <c r="A482" s="265">
        <v>44167</v>
      </c>
      <c r="B482" s="278" t="s">
        <v>194</v>
      </c>
      <c r="C482" s="278">
        <v>881328962</v>
      </c>
      <c r="D482" s="504" t="s">
        <v>3191</v>
      </c>
      <c r="E482" s="278" t="s">
        <v>152</v>
      </c>
      <c r="F482" s="278" t="s">
        <v>140</v>
      </c>
      <c r="G482" s="278" t="s">
        <v>142</v>
      </c>
      <c r="H482" s="37"/>
      <c r="I482" s="265">
        <v>44167</v>
      </c>
      <c r="J482" s="37"/>
      <c r="K482" s="37"/>
      <c r="L482" s="278" t="s">
        <v>142</v>
      </c>
      <c r="M482" s="37">
        <v>53.5</v>
      </c>
      <c r="N482" s="84"/>
      <c r="O482" s="37"/>
      <c r="P482" s="618" t="s">
        <v>2883</v>
      </c>
      <c r="Q482" s="37"/>
      <c r="R482" s="37"/>
      <c r="S482" s="37"/>
      <c r="T482" s="37"/>
      <c r="U482" s="37"/>
      <c r="V482" s="37"/>
      <c r="W482" s="37"/>
      <c r="X482" s="37"/>
      <c r="Y482" s="37"/>
      <c r="Z482" s="37"/>
      <c r="AA482" s="37"/>
      <c r="AB482" s="37"/>
      <c r="AC482" s="37"/>
      <c r="AD482" s="37"/>
      <c r="AE482" s="37"/>
      <c r="AF482" s="37"/>
      <c r="AG482" s="37"/>
      <c r="AH482" s="37"/>
      <c r="AI482" s="37"/>
      <c r="AJ482" s="37"/>
      <c r="AK482" s="37"/>
      <c r="AL482" s="37"/>
      <c r="AM482" s="84"/>
      <c r="AN482" s="84"/>
      <c r="AO482" s="84"/>
      <c r="AP482" s="84"/>
      <c r="AQ482" s="84"/>
      <c r="AR482" s="84"/>
      <c r="AS482" s="84"/>
      <c r="AT482" s="84"/>
      <c r="AU482" s="84"/>
    </row>
    <row r="483" spans="1:47">
      <c r="A483" s="265">
        <v>44168</v>
      </c>
      <c r="B483" s="278" t="s">
        <v>154</v>
      </c>
      <c r="C483" s="37">
        <v>880692419</v>
      </c>
      <c r="D483" s="504" t="s">
        <v>2295</v>
      </c>
      <c r="E483" s="278" t="s">
        <v>152</v>
      </c>
      <c r="F483" s="278" t="s">
        <v>140</v>
      </c>
      <c r="G483" s="278" t="s">
        <v>142</v>
      </c>
      <c r="H483" s="37"/>
      <c r="I483" s="265">
        <v>44168</v>
      </c>
      <c r="J483" s="37"/>
      <c r="K483" s="37"/>
      <c r="L483" s="278" t="s">
        <v>142</v>
      </c>
      <c r="M483" s="37">
        <v>53.5</v>
      </c>
      <c r="N483" s="84"/>
      <c r="O483" s="37"/>
      <c r="P483" s="278" t="s">
        <v>2927</v>
      </c>
      <c r="Q483" s="37"/>
      <c r="R483" s="37"/>
      <c r="S483" s="37"/>
      <c r="T483" s="37"/>
      <c r="U483" s="37"/>
      <c r="V483" s="37"/>
      <c r="W483" s="37"/>
      <c r="X483" s="37"/>
      <c r="Y483" s="37"/>
      <c r="Z483" s="37"/>
      <c r="AA483" s="37"/>
      <c r="AB483" s="37"/>
      <c r="AC483" s="37"/>
      <c r="AD483" s="37"/>
      <c r="AE483" s="37"/>
      <c r="AF483" s="37"/>
      <c r="AG483" s="37"/>
      <c r="AH483" s="37"/>
      <c r="AI483" s="37"/>
      <c r="AJ483" s="37"/>
      <c r="AK483" s="37"/>
      <c r="AL483" s="37"/>
      <c r="AM483" s="84"/>
      <c r="AN483" s="84"/>
      <c r="AO483" s="84"/>
      <c r="AP483" s="84"/>
      <c r="AQ483" s="84"/>
      <c r="AR483" s="84"/>
      <c r="AS483" s="84"/>
      <c r="AT483" s="84"/>
      <c r="AU483" s="84"/>
    </row>
    <row r="484" spans="1:47">
      <c r="A484" s="265">
        <v>44168</v>
      </c>
      <c r="B484" s="278" t="s">
        <v>194</v>
      </c>
      <c r="C484" s="37">
        <v>881328962</v>
      </c>
      <c r="D484" s="504" t="s">
        <v>3191</v>
      </c>
      <c r="E484" s="278" t="s">
        <v>152</v>
      </c>
      <c r="F484" s="278" t="s">
        <v>140</v>
      </c>
      <c r="G484" s="278" t="s">
        <v>142</v>
      </c>
      <c r="H484" s="37"/>
      <c r="I484" s="265">
        <v>44168</v>
      </c>
      <c r="J484" s="37"/>
      <c r="K484" s="37"/>
      <c r="L484" s="278" t="s">
        <v>142</v>
      </c>
      <c r="M484" s="37">
        <v>53.5</v>
      </c>
      <c r="N484" s="84"/>
      <c r="O484" s="37"/>
      <c r="P484" s="278" t="s">
        <v>2927</v>
      </c>
      <c r="Q484" s="37"/>
      <c r="R484" s="37"/>
      <c r="S484" s="37"/>
      <c r="T484" s="37"/>
      <c r="U484" s="37"/>
      <c r="V484" s="37"/>
      <c r="W484" s="37"/>
      <c r="X484" s="37"/>
      <c r="Y484" s="37"/>
      <c r="Z484" s="37"/>
      <c r="AA484" s="37"/>
      <c r="AB484" s="37"/>
      <c r="AC484" s="37"/>
      <c r="AD484" s="37"/>
      <c r="AE484" s="37"/>
      <c r="AF484" s="37"/>
      <c r="AG484" s="37"/>
      <c r="AH484" s="37"/>
      <c r="AI484" s="37"/>
      <c r="AJ484" s="37"/>
      <c r="AK484" s="37"/>
      <c r="AL484" s="37"/>
      <c r="AM484" s="84"/>
      <c r="AN484" s="84"/>
      <c r="AO484" s="84"/>
      <c r="AP484" s="84"/>
      <c r="AQ484" s="84"/>
      <c r="AR484" s="84"/>
      <c r="AS484" s="84"/>
      <c r="AT484" s="84"/>
      <c r="AU484" s="84"/>
    </row>
    <row r="485" spans="1:47">
      <c r="A485" s="265">
        <v>44174</v>
      </c>
      <c r="B485" s="278" t="s">
        <v>157</v>
      </c>
      <c r="C485" s="37">
        <v>880127992</v>
      </c>
      <c r="D485" s="37">
        <v>365930398</v>
      </c>
      <c r="E485" s="278" t="s">
        <v>152</v>
      </c>
      <c r="F485" s="278" t="s">
        <v>140</v>
      </c>
      <c r="G485" s="278" t="s">
        <v>142</v>
      </c>
      <c r="H485" s="37"/>
      <c r="I485" s="265">
        <v>44174</v>
      </c>
      <c r="J485" s="37"/>
      <c r="K485" s="37"/>
      <c r="L485" s="278" t="s">
        <v>142</v>
      </c>
      <c r="M485" s="37">
        <v>53.5</v>
      </c>
      <c r="N485" s="84"/>
      <c r="O485" s="37"/>
      <c r="P485" s="278" t="s">
        <v>2918</v>
      </c>
      <c r="Q485" s="37"/>
      <c r="R485" s="37"/>
      <c r="S485" s="37"/>
      <c r="T485" s="37"/>
      <c r="U485" s="37"/>
      <c r="V485" s="37"/>
      <c r="W485" s="37"/>
      <c r="X485" s="37"/>
      <c r="Y485" s="37"/>
      <c r="Z485" s="37"/>
      <c r="AA485" s="37"/>
      <c r="AB485" s="37"/>
      <c r="AC485" s="37"/>
      <c r="AD485" s="37"/>
      <c r="AE485" s="37"/>
      <c r="AF485" s="37"/>
      <c r="AG485" s="37"/>
      <c r="AH485" s="37"/>
      <c r="AI485" s="37"/>
      <c r="AJ485" s="37"/>
      <c r="AK485" s="37"/>
      <c r="AL485" s="37"/>
      <c r="AM485" s="84"/>
      <c r="AN485" s="84"/>
      <c r="AO485" s="84"/>
      <c r="AP485" s="84"/>
      <c r="AQ485" s="84"/>
      <c r="AR485" s="84"/>
      <c r="AS485" s="84"/>
      <c r="AT485" s="84"/>
      <c r="AU485" s="84"/>
    </row>
    <row r="486" spans="1:47">
      <c r="A486" s="265">
        <v>44180</v>
      </c>
      <c r="B486" s="278" t="s">
        <v>154</v>
      </c>
      <c r="C486" s="37">
        <v>880830129</v>
      </c>
      <c r="D486" s="504" t="s">
        <v>3192</v>
      </c>
      <c r="E486" s="278" t="s">
        <v>139</v>
      </c>
      <c r="F486" s="278" t="s">
        <v>140</v>
      </c>
      <c r="G486" s="278" t="s">
        <v>142</v>
      </c>
      <c r="H486" s="37"/>
      <c r="I486" s="265">
        <v>44180</v>
      </c>
      <c r="J486" s="37"/>
      <c r="K486" s="37"/>
      <c r="L486" s="278" t="s">
        <v>142</v>
      </c>
      <c r="M486" s="37">
        <v>53.5</v>
      </c>
      <c r="N486" s="84"/>
      <c r="O486" s="37"/>
      <c r="P486" s="278" t="s">
        <v>3010</v>
      </c>
      <c r="Q486" s="37"/>
      <c r="R486" s="37"/>
      <c r="S486" s="37"/>
      <c r="T486" s="37"/>
      <c r="U486" s="37"/>
      <c r="V486" s="37"/>
      <c r="W486" s="37"/>
      <c r="X486" s="37"/>
      <c r="Y486" s="37"/>
      <c r="Z486" s="37"/>
      <c r="AA486" s="37"/>
      <c r="AB486" s="37"/>
      <c r="AC486" s="37"/>
      <c r="AD486" s="37"/>
      <c r="AE486" s="37"/>
      <c r="AF486" s="37"/>
      <c r="AG486" s="37"/>
      <c r="AH486" s="37"/>
      <c r="AI486" s="37"/>
      <c r="AJ486" s="37"/>
      <c r="AK486" s="37"/>
      <c r="AL486" s="37"/>
      <c r="AM486" s="84"/>
      <c r="AN486" s="84"/>
      <c r="AO486" s="84"/>
      <c r="AP486" s="84"/>
      <c r="AQ486" s="84"/>
      <c r="AR486" s="84"/>
      <c r="AS486" s="84"/>
      <c r="AT486" s="84"/>
      <c r="AU486" s="84"/>
    </row>
    <row r="487" spans="1:47">
      <c r="A487" s="265">
        <v>44180</v>
      </c>
      <c r="B487" s="278" t="s">
        <v>154</v>
      </c>
      <c r="C487" s="37">
        <v>880830129</v>
      </c>
      <c r="D487" s="504" t="s">
        <v>3192</v>
      </c>
      <c r="E487" s="278" t="s">
        <v>139</v>
      </c>
      <c r="F487" s="278" t="s">
        <v>140</v>
      </c>
      <c r="G487" s="278" t="s">
        <v>142</v>
      </c>
      <c r="H487" s="37"/>
      <c r="I487" s="265">
        <v>44180</v>
      </c>
      <c r="J487" s="37"/>
      <c r="K487" s="37"/>
      <c r="L487" s="278" t="s">
        <v>142</v>
      </c>
      <c r="M487" s="37">
        <v>53.5</v>
      </c>
      <c r="N487" s="84"/>
      <c r="O487" s="37"/>
      <c r="P487" s="278" t="s">
        <v>2899</v>
      </c>
      <c r="Q487" s="37"/>
      <c r="R487" s="37"/>
      <c r="S487" s="37"/>
      <c r="T487" s="37"/>
      <c r="U487" s="37"/>
      <c r="V487" s="37"/>
      <c r="W487" s="37"/>
      <c r="X487" s="37"/>
      <c r="Y487" s="37"/>
      <c r="Z487" s="37"/>
      <c r="AA487" s="37"/>
      <c r="AB487" s="37"/>
      <c r="AC487" s="37"/>
      <c r="AD487" s="37"/>
      <c r="AE487" s="37"/>
      <c r="AF487" s="37"/>
      <c r="AG487" s="37"/>
      <c r="AH487" s="37"/>
      <c r="AI487" s="37"/>
      <c r="AJ487" s="37"/>
      <c r="AK487" s="37"/>
      <c r="AL487" s="37"/>
      <c r="AM487" s="84"/>
      <c r="AN487" s="84"/>
      <c r="AO487" s="84"/>
      <c r="AP487" s="84"/>
      <c r="AQ487" s="84"/>
      <c r="AR487" s="84"/>
      <c r="AS487" s="84"/>
      <c r="AT487" s="84"/>
      <c r="AU487" s="84"/>
    </row>
    <row r="488" spans="1:47">
      <c r="A488" s="265">
        <v>44181</v>
      </c>
      <c r="B488" s="278" t="s">
        <v>178</v>
      </c>
      <c r="C488" s="37">
        <v>881439546</v>
      </c>
      <c r="D488" s="37"/>
      <c r="E488" s="278" t="s">
        <v>139</v>
      </c>
      <c r="F488" s="278" t="s">
        <v>140</v>
      </c>
      <c r="G488" s="278" t="s">
        <v>142</v>
      </c>
      <c r="H488" s="37"/>
      <c r="I488" s="265">
        <v>44181</v>
      </c>
      <c r="J488" s="37"/>
      <c r="K488" s="37"/>
      <c r="L488" s="278" t="s">
        <v>142</v>
      </c>
      <c r="M488" s="37">
        <v>53.5</v>
      </c>
      <c r="N488" s="84"/>
      <c r="O488" s="37"/>
      <c r="P488" s="37"/>
      <c r="Q488" s="37"/>
      <c r="R488" s="37"/>
      <c r="S488" s="37"/>
      <c r="T488" s="37"/>
      <c r="U488" s="37"/>
      <c r="V488" s="37"/>
      <c r="W488" s="37"/>
      <c r="X488" s="37"/>
      <c r="Y488" s="37"/>
      <c r="Z488" s="37"/>
      <c r="AA488" s="37"/>
      <c r="AB488" s="37"/>
      <c r="AC488" s="37"/>
      <c r="AD488" s="37"/>
      <c r="AE488" s="37"/>
      <c r="AF488" s="37"/>
      <c r="AG488" s="37"/>
      <c r="AH488" s="37"/>
      <c r="AI488" s="37"/>
      <c r="AJ488" s="37"/>
      <c r="AK488" s="37"/>
      <c r="AL488" s="37"/>
      <c r="AM488" s="84"/>
      <c r="AN488" s="84"/>
      <c r="AO488" s="84"/>
      <c r="AP488" s="84"/>
      <c r="AQ488" s="84"/>
      <c r="AR488" s="84"/>
      <c r="AS488" s="84"/>
      <c r="AT488" s="84"/>
      <c r="AU488" s="84"/>
    </row>
    <row r="489" spans="1:47">
      <c r="A489" s="265">
        <v>44179</v>
      </c>
      <c r="B489" s="278" t="s">
        <v>194</v>
      </c>
      <c r="C489" s="37">
        <v>883138141</v>
      </c>
      <c r="D489" s="515" t="s">
        <v>3193</v>
      </c>
      <c r="E489" s="278" t="s">
        <v>139</v>
      </c>
      <c r="F489" s="278" t="s">
        <v>140</v>
      </c>
      <c r="G489" s="37"/>
      <c r="H489" s="37"/>
      <c r="I489" s="265">
        <v>44179</v>
      </c>
      <c r="J489" s="37"/>
      <c r="K489" s="37"/>
      <c r="L489" s="278" t="s">
        <v>148</v>
      </c>
      <c r="M489" s="37">
        <v>53</v>
      </c>
      <c r="N489" s="84"/>
      <c r="O489" s="37"/>
      <c r="P489" s="278" t="s">
        <v>2899</v>
      </c>
      <c r="Q489" s="37"/>
      <c r="R489" s="37"/>
      <c r="S489" s="37"/>
      <c r="T489" s="37"/>
      <c r="U489" s="37"/>
      <c r="V489" s="37"/>
      <c r="W489" s="37"/>
      <c r="X489" s="37"/>
      <c r="Y489" s="37"/>
      <c r="Z489" s="37"/>
      <c r="AA489" s="37"/>
      <c r="AB489" s="37"/>
      <c r="AC489" s="37"/>
      <c r="AD489" s="37"/>
      <c r="AE489" s="37"/>
      <c r="AF489" s="37"/>
      <c r="AG489" s="37"/>
      <c r="AH489" s="37"/>
      <c r="AI489" s="37"/>
      <c r="AJ489" s="37"/>
      <c r="AK489" s="37"/>
      <c r="AL489" s="37"/>
      <c r="AM489" s="84"/>
      <c r="AN489" s="84"/>
      <c r="AO489" s="84"/>
      <c r="AP489" s="84"/>
      <c r="AQ489" s="84"/>
      <c r="AR489" s="84"/>
      <c r="AS489" s="84"/>
      <c r="AT489" s="84"/>
      <c r="AU489" s="84"/>
    </row>
    <row r="490" spans="1:47">
      <c r="A490" s="265">
        <v>44172</v>
      </c>
      <c r="B490" s="278" t="s">
        <v>157</v>
      </c>
      <c r="C490" s="37">
        <v>880111675</v>
      </c>
      <c r="D490" s="37">
        <v>632828051</v>
      </c>
      <c r="E490" s="278" t="s">
        <v>152</v>
      </c>
      <c r="F490" s="278" t="s">
        <v>140</v>
      </c>
      <c r="G490" s="278" t="s">
        <v>142</v>
      </c>
      <c r="H490" s="37"/>
      <c r="I490" s="265">
        <v>44172</v>
      </c>
      <c r="J490" s="37"/>
      <c r="K490" s="37"/>
      <c r="L490" s="278" t="s">
        <v>142</v>
      </c>
      <c r="M490" s="37">
        <v>52</v>
      </c>
      <c r="N490" s="84"/>
      <c r="O490" s="37"/>
      <c r="P490" s="278" t="s">
        <v>2962</v>
      </c>
      <c r="Q490" s="37"/>
      <c r="R490" s="37"/>
      <c r="S490" s="37"/>
      <c r="T490" s="37"/>
      <c r="U490" s="37"/>
      <c r="V490" s="37"/>
      <c r="W490" s="37"/>
      <c r="X490" s="37"/>
      <c r="Y490" s="37"/>
      <c r="Z490" s="37"/>
      <c r="AA490" s="37"/>
      <c r="AB490" s="37"/>
      <c r="AC490" s="37"/>
      <c r="AD490" s="37"/>
      <c r="AE490" s="37"/>
      <c r="AF490" s="37"/>
      <c r="AG490" s="37"/>
      <c r="AH490" s="37"/>
      <c r="AI490" s="37"/>
      <c r="AJ490" s="37"/>
      <c r="AK490" s="37"/>
      <c r="AL490" s="37"/>
      <c r="AM490" s="84"/>
      <c r="AN490" s="84"/>
      <c r="AO490" s="84"/>
      <c r="AP490" s="84"/>
      <c r="AQ490" s="84"/>
      <c r="AR490" s="84"/>
      <c r="AS490" s="84"/>
      <c r="AT490" s="84"/>
      <c r="AU490" s="84"/>
    </row>
    <row r="491" spans="1:47">
      <c r="A491" s="265">
        <v>44174</v>
      </c>
      <c r="B491" s="278" t="s">
        <v>157</v>
      </c>
      <c r="C491" s="37">
        <v>880111675</v>
      </c>
      <c r="D491" s="37">
        <v>632828051</v>
      </c>
      <c r="E491" s="278" t="s">
        <v>152</v>
      </c>
      <c r="F491" s="278" t="s">
        <v>140</v>
      </c>
      <c r="G491" s="278" t="s">
        <v>142</v>
      </c>
      <c r="H491" s="37"/>
      <c r="I491" s="265">
        <v>44174</v>
      </c>
      <c r="J491" s="37"/>
      <c r="K491" s="37"/>
      <c r="L491" s="278" t="s">
        <v>142</v>
      </c>
      <c r="M491" s="37">
        <v>52</v>
      </c>
      <c r="N491" s="84"/>
      <c r="O491" s="37"/>
      <c r="P491" s="278" t="s">
        <v>2918</v>
      </c>
      <c r="Q491" s="37"/>
      <c r="R491" s="37"/>
      <c r="S491" s="37"/>
      <c r="T491" s="37"/>
      <c r="U491" s="37"/>
      <c r="V491" s="37"/>
      <c r="W491" s="37"/>
      <c r="X491" s="37"/>
      <c r="Y491" s="37"/>
      <c r="Z491" s="37"/>
      <c r="AA491" s="37"/>
      <c r="AB491" s="37"/>
      <c r="AC491" s="37"/>
      <c r="AD491" s="37"/>
      <c r="AE491" s="37"/>
      <c r="AF491" s="37"/>
      <c r="AG491" s="37"/>
      <c r="AH491" s="37"/>
      <c r="AI491" s="37"/>
      <c r="AJ491" s="37"/>
      <c r="AK491" s="37"/>
      <c r="AL491" s="37"/>
      <c r="AM491" s="84"/>
      <c r="AN491" s="84"/>
      <c r="AO491" s="84"/>
      <c r="AP491" s="84"/>
      <c r="AQ491" s="84"/>
      <c r="AR491" s="84"/>
      <c r="AS491" s="84"/>
      <c r="AT491" s="84"/>
      <c r="AU491" s="84"/>
    </row>
    <row r="492" spans="1:47">
      <c r="A492" s="265">
        <v>44196</v>
      </c>
      <c r="B492" s="431" t="s">
        <v>281</v>
      </c>
      <c r="C492" s="285">
        <v>882032661</v>
      </c>
      <c r="D492" s="37"/>
      <c r="E492" s="278" t="s">
        <v>139</v>
      </c>
      <c r="F492" s="278" t="s">
        <v>140</v>
      </c>
      <c r="G492" s="278" t="s">
        <v>142</v>
      </c>
      <c r="H492" s="37"/>
      <c r="I492" s="265">
        <v>44196</v>
      </c>
      <c r="J492" s="37"/>
      <c r="K492" s="37"/>
      <c r="L492" s="278" t="s">
        <v>142</v>
      </c>
      <c r="M492" s="285">
        <v>52</v>
      </c>
      <c r="N492" s="84"/>
      <c r="O492" s="37"/>
      <c r="P492" s="278" t="s">
        <v>2980</v>
      </c>
      <c r="Q492" s="37"/>
      <c r="R492" s="37"/>
      <c r="S492" s="37"/>
      <c r="T492" s="37"/>
      <c r="U492" s="37"/>
      <c r="V492" s="37"/>
      <c r="W492" s="37"/>
      <c r="X492" s="37"/>
      <c r="Y492" s="37"/>
      <c r="Z492" s="37"/>
      <c r="AA492" s="37"/>
      <c r="AB492" s="37"/>
      <c r="AC492" s="37"/>
      <c r="AD492" s="37"/>
      <c r="AE492" s="37"/>
      <c r="AF492" s="37"/>
      <c r="AG492" s="37"/>
      <c r="AH492" s="37"/>
      <c r="AI492" s="37"/>
      <c r="AJ492" s="37"/>
      <c r="AK492" s="37"/>
      <c r="AL492" s="37"/>
      <c r="AM492" s="84"/>
      <c r="AN492" s="84"/>
      <c r="AO492" s="84"/>
      <c r="AP492" s="84"/>
      <c r="AQ492" s="84"/>
      <c r="AR492" s="84"/>
      <c r="AS492" s="84"/>
      <c r="AT492" s="84"/>
      <c r="AU492" s="84"/>
    </row>
    <row r="493" spans="1:47">
      <c r="A493" s="265">
        <v>44194</v>
      </c>
      <c r="B493" s="278" t="s">
        <v>154</v>
      </c>
      <c r="C493" s="37">
        <v>883241280</v>
      </c>
      <c r="D493" s="504" t="s">
        <v>3194</v>
      </c>
      <c r="E493" s="278" t="s">
        <v>139</v>
      </c>
      <c r="F493" s="278" t="s">
        <v>140</v>
      </c>
      <c r="G493" s="278"/>
      <c r="H493" s="37"/>
      <c r="I493" s="265">
        <v>44194</v>
      </c>
      <c r="J493" s="37"/>
      <c r="K493" s="37"/>
      <c r="L493" s="278" t="s">
        <v>225</v>
      </c>
      <c r="M493" s="37">
        <v>51.75</v>
      </c>
      <c r="N493" s="84"/>
      <c r="O493" s="37"/>
      <c r="P493" s="278" t="s">
        <v>2926</v>
      </c>
      <c r="Q493" s="37"/>
      <c r="R493" s="37"/>
      <c r="S493" s="37"/>
      <c r="T493" s="37"/>
      <c r="U493" s="37"/>
      <c r="V493" s="37"/>
      <c r="W493" s="37"/>
      <c r="X493" s="37"/>
      <c r="Y493" s="37"/>
      <c r="Z493" s="37"/>
      <c r="AA493" s="37"/>
      <c r="AB493" s="37"/>
      <c r="AC493" s="37"/>
      <c r="AD493" s="37"/>
      <c r="AE493" s="37"/>
      <c r="AF493" s="37"/>
      <c r="AG493" s="37"/>
      <c r="AH493" s="37"/>
      <c r="AI493" s="37"/>
      <c r="AJ493" s="37"/>
      <c r="AK493" s="37"/>
      <c r="AL493" s="37"/>
      <c r="AM493" s="84"/>
      <c r="AN493" s="84"/>
      <c r="AO493" s="84"/>
      <c r="AP493" s="84"/>
      <c r="AQ493" s="84"/>
      <c r="AR493" s="84"/>
      <c r="AS493" s="84"/>
      <c r="AT493" s="84"/>
      <c r="AU493" s="84"/>
    </row>
    <row r="494" spans="1:47">
      <c r="A494" s="265">
        <v>44174</v>
      </c>
      <c r="B494" s="278" t="s">
        <v>178</v>
      </c>
      <c r="C494" s="37">
        <v>881851165</v>
      </c>
      <c r="D494" s="37"/>
      <c r="E494" s="278" t="s">
        <v>139</v>
      </c>
      <c r="F494" s="278" t="s">
        <v>140</v>
      </c>
      <c r="G494" s="278" t="s">
        <v>168</v>
      </c>
      <c r="H494" s="37"/>
      <c r="I494" s="265">
        <v>44174</v>
      </c>
      <c r="J494" s="37"/>
      <c r="K494" s="37"/>
      <c r="L494" s="278" t="s">
        <v>168</v>
      </c>
      <c r="M494" s="37">
        <v>50</v>
      </c>
      <c r="N494" s="84"/>
      <c r="O494" s="37"/>
      <c r="P494" s="37"/>
      <c r="Q494" s="37"/>
      <c r="R494" s="37"/>
      <c r="S494" s="37"/>
      <c r="T494" s="37"/>
      <c r="U494" s="37"/>
      <c r="V494" s="37"/>
      <c r="W494" s="37"/>
      <c r="X494" s="37"/>
      <c r="Y494" s="37"/>
      <c r="Z494" s="37"/>
      <c r="AA494" s="37"/>
      <c r="AB494" s="37"/>
      <c r="AC494" s="37"/>
      <c r="AD494" s="37"/>
      <c r="AE494" s="37"/>
      <c r="AF494" s="37"/>
      <c r="AG494" s="37"/>
      <c r="AH494" s="37"/>
      <c r="AI494" s="37"/>
      <c r="AJ494" s="37"/>
      <c r="AK494" s="37"/>
      <c r="AL494" s="37"/>
      <c r="AM494" s="84"/>
      <c r="AN494" s="84"/>
      <c r="AO494" s="84"/>
      <c r="AP494" s="84"/>
      <c r="AQ494" s="84"/>
      <c r="AR494" s="84"/>
      <c r="AS494" s="84"/>
      <c r="AT494" s="84"/>
      <c r="AU494" s="84"/>
    </row>
    <row r="495" spans="1:47">
      <c r="A495" s="265">
        <v>44176</v>
      </c>
      <c r="B495" s="278" t="s">
        <v>146</v>
      </c>
      <c r="C495" s="37">
        <v>880131371</v>
      </c>
      <c r="D495" s="534">
        <v>4722386</v>
      </c>
      <c r="E495" s="278" t="s">
        <v>139</v>
      </c>
      <c r="F495" s="278" t="s">
        <v>140</v>
      </c>
      <c r="G495" s="37"/>
      <c r="H495" s="37"/>
      <c r="I495" s="265">
        <v>44176</v>
      </c>
      <c r="J495" s="37"/>
      <c r="K495" s="37"/>
      <c r="L495" s="278" t="s">
        <v>168</v>
      </c>
      <c r="M495" s="37">
        <v>50</v>
      </c>
      <c r="N495" s="84"/>
      <c r="O495" s="37"/>
      <c r="P495" s="618" t="s">
        <v>2889</v>
      </c>
      <c r="Q495" s="37"/>
      <c r="R495" s="37"/>
      <c r="S495" s="37"/>
      <c r="T495" s="37"/>
      <c r="U495" s="37"/>
      <c r="V495" s="37"/>
      <c r="W495" s="37"/>
      <c r="X495" s="37"/>
      <c r="Y495" s="37"/>
      <c r="Z495" s="37"/>
      <c r="AA495" s="37"/>
      <c r="AB495" s="37"/>
      <c r="AC495" s="37"/>
      <c r="AD495" s="37"/>
      <c r="AE495" s="37"/>
      <c r="AF495" s="37"/>
      <c r="AG495" s="37"/>
      <c r="AH495" s="37"/>
      <c r="AI495" s="37"/>
      <c r="AJ495" s="37"/>
      <c r="AK495" s="37"/>
      <c r="AL495" s="37"/>
      <c r="AM495" s="84"/>
      <c r="AN495" s="84"/>
      <c r="AO495" s="84"/>
      <c r="AP495" s="84"/>
      <c r="AQ495" s="84"/>
      <c r="AR495" s="84"/>
      <c r="AS495" s="84"/>
      <c r="AT495" s="84"/>
      <c r="AU495" s="84"/>
    </row>
    <row r="496" spans="1:47">
      <c r="A496" s="265">
        <v>44182</v>
      </c>
      <c r="B496" s="278" t="s">
        <v>227</v>
      </c>
      <c r="C496" s="37">
        <v>880696751</v>
      </c>
      <c r="D496" s="510" t="s">
        <v>3195</v>
      </c>
      <c r="E496" s="278" t="s">
        <v>139</v>
      </c>
      <c r="F496" s="278" t="s">
        <v>140</v>
      </c>
      <c r="G496" s="278" t="s">
        <v>168</v>
      </c>
      <c r="H496" s="265">
        <v>44167</v>
      </c>
      <c r="I496" s="265">
        <v>44182</v>
      </c>
      <c r="J496" s="37"/>
      <c r="K496" s="37"/>
      <c r="L496" s="278" t="s">
        <v>168</v>
      </c>
      <c r="M496" s="37">
        <v>50</v>
      </c>
      <c r="N496" s="84"/>
      <c r="O496" s="37"/>
      <c r="P496" s="278" t="s">
        <v>2875</v>
      </c>
      <c r="Q496" s="37"/>
      <c r="R496" s="37"/>
      <c r="S496" s="37"/>
      <c r="T496" s="37"/>
      <c r="U496" s="37"/>
      <c r="V496" s="37"/>
      <c r="W496" s="37"/>
      <c r="X496" s="37"/>
      <c r="Y496" s="37"/>
      <c r="Z496" s="37"/>
      <c r="AA496" s="37"/>
      <c r="AB496" s="37"/>
      <c r="AC496" s="37"/>
      <c r="AD496" s="37"/>
      <c r="AE496" s="37"/>
      <c r="AF496" s="37"/>
      <c r="AG496" s="37"/>
      <c r="AH496" s="37"/>
      <c r="AI496" s="37"/>
      <c r="AJ496" s="37"/>
      <c r="AK496" s="37"/>
      <c r="AL496" s="37"/>
      <c r="AM496" s="84"/>
      <c r="AN496" s="84"/>
      <c r="AO496" s="84"/>
      <c r="AP496" s="84"/>
      <c r="AQ496" s="84"/>
      <c r="AR496" s="84"/>
      <c r="AS496" s="84"/>
      <c r="AT496" s="84"/>
      <c r="AU496" s="84"/>
    </row>
    <row r="497" spans="1:47">
      <c r="A497" s="265">
        <v>44183</v>
      </c>
      <c r="B497" s="278" t="s">
        <v>178</v>
      </c>
      <c r="C497" s="37">
        <v>880532082</v>
      </c>
      <c r="D497" s="37"/>
      <c r="E497" s="278" t="s">
        <v>139</v>
      </c>
      <c r="F497" s="278" t="s">
        <v>140</v>
      </c>
      <c r="G497" s="37"/>
      <c r="H497" s="37"/>
      <c r="I497" s="265">
        <v>44183</v>
      </c>
      <c r="J497" s="37"/>
      <c r="K497" s="37"/>
      <c r="L497" s="278" t="s">
        <v>168</v>
      </c>
      <c r="M497" s="37">
        <v>50</v>
      </c>
      <c r="N497" s="84"/>
      <c r="O497" s="37"/>
      <c r="P497" s="278" t="s">
        <v>2923</v>
      </c>
      <c r="Q497" s="37"/>
      <c r="R497" s="37"/>
      <c r="S497" s="37"/>
      <c r="T497" s="37"/>
      <c r="U497" s="37"/>
      <c r="V497" s="37"/>
      <c r="W497" s="37"/>
      <c r="X497" s="37"/>
      <c r="Y497" s="37"/>
      <c r="Z497" s="37"/>
      <c r="AA497" s="37"/>
      <c r="AB497" s="37"/>
      <c r="AC497" s="37"/>
      <c r="AD497" s="37"/>
      <c r="AE497" s="37"/>
      <c r="AF497" s="37"/>
      <c r="AG497" s="37"/>
      <c r="AH497" s="37"/>
      <c r="AI497" s="37"/>
      <c r="AJ497" s="37"/>
      <c r="AK497" s="37"/>
      <c r="AL497" s="37"/>
      <c r="AM497" s="84"/>
      <c r="AN497" s="84"/>
      <c r="AO497" s="84"/>
      <c r="AP497" s="84"/>
      <c r="AQ497" s="84"/>
      <c r="AR497" s="84"/>
      <c r="AS497" s="84"/>
      <c r="AT497" s="84"/>
      <c r="AU497" s="84"/>
    </row>
    <row r="498" spans="1:47">
      <c r="A498" s="265">
        <v>44189</v>
      </c>
      <c r="B498" s="278" t="s">
        <v>156</v>
      </c>
      <c r="C498" s="37">
        <v>881649620</v>
      </c>
      <c r="D498" s="37"/>
      <c r="E498" s="278" t="s">
        <v>139</v>
      </c>
      <c r="F498" s="278" t="s">
        <v>140</v>
      </c>
      <c r="G498" s="37"/>
      <c r="H498" s="37"/>
      <c r="I498" s="265">
        <v>44189</v>
      </c>
      <c r="J498" s="37"/>
      <c r="K498" s="37"/>
      <c r="L498" s="278" t="s">
        <v>168</v>
      </c>
      <c r="M498" s="37">
        <v>50</v>
      </c>
      <c r="N498" s="84"/>
      <c r="O498" s="37"/>
      <c r="P498" s="278" t="s">
        <v>2975</v>
      </c>
      <c r="Q498" s="37"/>
      <c r="R498" s="37"/>
      <c r="S498" s="37"/>
      <c r="T498" s="37"/>
      <c r="U498" s="37"/>
      <c r="V498" s="37"/>
      <c r="W498" s="37"/>
      <c r="X498" s="37"/>
      <c r="Y498" s="37"/>
      <c r="Z498" s="37"/>
      <c r="AA498" s="37"/>
      <c r="AB498" s="37"/>
      <c r="AC498" s="37"/>
      <c r="AD498" s="37"/>
      <c r="AE498" s="37"/>
      <c r="AF498" s="37"/>
      <c r="AG498" s="37"/>
      <c r="AH498" s="37"/>
      <c r="AI498" s="37"/>
      <c r="AJ498" s="37"/>
      <c r="AK498" s="37"/>
      <c r="AL498" s="37"/>
      <c r="AM498" s="84"/>
      <c r="AN498" s="84"/>
      <c r="AO498" s="84"/>
      <c r="AP498" s="84"/>
      <c r="AQ498" s="84"/>
      <c r="AR498" s="84"/>
      <c r="AS498" s="84"/>
      <c r="AT498" s="84"/>
      <c r="AU498" s="84"/>
    </row>
    <row r="499" spans="1:47">
      <c r="A499" s="265">
        <v>44190</v>
      </c>
      <c r="B499" s="278" t="s">
        <v>154</v>
      </c>
      <c r="C499" s="37">
        <v>881943059</v>
      </c>
      <c r="D499" s="504" t="s">
        <v>3196</v>
      </c>
      <c r="E499" s="278" t="s">
        <v>152</v>
      </c>
      <c r="F499" s="278" t="s">
        <v>140</v>
      </c>
      <c r="G499" s="278" t="s">
        <v>142</v>
      </c>
      <c r="H499" s="37"/>
      <c r="I499" s="265">
        <v>44190</v>
      </c>
      <c r="J499" s="37"/>
      <c r="K499" s="37"/>
      <c r="L499" s="278" t="s">
        <v>142</v>
      </c>
      <c r="M499" s="37">
        <v>50</v>
      </c>
      <c r="N499" s="84"/>
      <c r="O499" s="37"/>
      <c r="P499" s="278" t="s">
        <v>2887</v>
      </c>
      <c r="Q499" s="37"/>
      <c r="R499" s="37"/>
      <c r="S499" s="37"/>
      <c r="T499" s="37"/>
      <c r="U499" s="37"/>
      <c r="V499" s="37"/>
      <c r="W499" s="37"/>
      <c r="X499" s="37"/>
      <c r="Y499" s="37"/>
      <c r="Z499" s="37"/>
      <c r="AA499" s="37"/>
      <c r="AB499" s="37"/>
      <c r="AC499" s="37"/>
      <c r="AD499" s="37"/>
      <c r="AE499" s="37"/>
      <c r="AF499" s="37"/>
      <c r="AG499" s="37"/>
      <c r="AH499" s="37"/>
      <c r="AI499" s="37"/>
      <c r="AJ499" s="37"/>
      <c r="AK499" s="37"/>
      <c r="AL499" s="37"/>
      <c r="AM499" s="84"/>
      <c r="AN499" s="84"/>
      <c r="AO499" s="84"/>
      <c r="AP499" s="84"/>
      <c r="AQ499" s="84"/>
      <c r="AR499" s="84"/>
      <c r="AS499" s="84"/>
      <c r="AT499" s="84"/>
      <c r="AU499" s="84"/>
    </row>
    <row r="500" spans="1:47">
      <c r="A500" s="265">
        <v>44190</v>
      </c>
      <c r="B500" s="278" t="s">
        <v>154</v>
      </c>
      <c r="C500" s="37">
        <v>881943059</v>
      </c>
      <c r="D500" s="504" t="s">
        <v>3196</v>
      </c>
      <c r="E500" s="278" t="s">
        <v>152</v>
      </c>
      <c r="F500" s="278" t="s">
        <v>140</v>
      </c>
      <c r="G500" s="278" t="s">
        <v>142</v>
      </c>
      <c r="H500" s="37"/>
      <c r="I500" s="265">
        <v>44193</v>
      </c>
      <c r="J500" s="37"/>
      <c r="K500" s="37"/>
      <c r="L500" s="278" t="s">
        <v>142</v>
      </c>
      <c r="M500" s="37">
        <v>50</v>
      </c>
      <c r="N500" s="84"/>
      <c r="O500" s="37"/>
      <c r="P500" s="278" t="s">
        <v>2908</v>
      </c>
      <c r="Q500" s="37"/>
      <c r="R500" s="37"/>
      <c r="S500" s="37"/>
      <c r="T500" s="37"/>
      <c r="U500" s="37"/>
      <c r="V500" s="37"/>
      <c r="W500" s="37"/>
      <c r="X500" s="37"/>
      <c r="Y500" s="37"/>
      <c r="Z500" s="37"/>
      <c r="AA500" s="37"/>
      <c r="AB500" s="37"/>
      <c r="AC500" s="37"/>
      <c r="AD500" s="37"/>
      <c r="AE500" s="37"/>
      <c r="AF500" s="37"/>
      <c r="AG500" s="37"/>
      <c r="AH500" s="37"/>
      <c r="AI500" s="37"/>
      <c r="AJ500" s="37"/>
      <c r="AK500" s="37"/>
      <c r="AL500" s="37"/>
      <c r="AM500" s="84"/>
      <c r="AN500" s="84"/>
      <c r="AO500" s="84"/>
      <c r="AP500" s="84"/>
      <c r="AQ500" s="84"/>
      <c r="AR500" s="84"/>
      <c r="AS500" s="84"/>
      <c r="AT500" s="84"/>
      <c r="AU500" s="84"/>
    </row>
    <row r="501" spans="1:47">
      <c r="A501" s="265">
        <v>44194</v>
      </c>
      <c r="B501" s="278" t="s">
        <v>154</v>
      </c>
      <c r="C501" s="37">
        <v>881943059</v>
      </c>
      <c r="D501" s="504" t="s">
        <v>3196</v>
      </c>
      <c r="E501" s="278" t="s">
        <v>152</v>
      </c>
      <c r="F501" s="278" t="s">
        <v>140</v>
      </c>
      <c r="G501" s="278" t="s">
        <v>142</v>
      </c>
      <c r="H501" s="37"/>
      <c r="I501" s="265">
        <v>44194</v>
      </c>
      <c r="J501" s="37"/>
      <c r="K501" s="37"/>
      <c r="L501" s="278" t="s">
        <v>142</v>
      </c>
      <c r="M501" s="37">
        <v>50</v>
      </c>
      <c r="N501" s="84"/>
      <c r="O501" s="37"/>
      <c r="P501" s="278" t="s">
        <v>2926</v>
      </c>
      <c r="Q501" s="37"/>
      <c r="R501" s="37"/>
      <c r="S501" s="37"/>
      <c r="T501" s="37"/>
      <c r="U501" s="37"/>
      <c r="V501" s="37"/>
      <c r="W501" s="37"/>
      <c r="X501" s="37"/>
      <c r="Y501" s="37"/>
      <c r="Z501" s="37"/>
      <c r="AA501" s="37"/>
      <c r="AB501" s="37"/>
      <c r="AC501" s="37"/>
      <c r="AD501" s="37"/>
      <c r="AE501" s="37"/>
      <c r="AF501" s="37"/>
      <c r="AG501" s="37"/>
      <c r="AH501" s="37"/>
      <c r="AI501" s="37"/>
      <c r="AJ501" s="37"/>
      <c r="AK501" s="37"/>
      <c r="AL501" s="37"/>
      <c r="AM501" s="84"/>
      <c r="AN501" s="84"/>
      <c r="AO501" s="84"/>
      <c r="AP501" s="84"/>
      <c r="AQ501" s="84"/>
      <c r="AR501" s="84"/>
      <c r="AS501" s="84"/>
      <c r="AT501" s="84"/>
      <c r="AU501" s="84"/>
    </row>
    <row r="502" spans="1:47">
      <c r="A502" s="265">
        <v>44194</v>
      </c>
      <c r="B502" s="278" t="s">
        <v>167</v>
      </c>
      <c r="C502" s="37">
        <v>882313579</v>
      </c>
      <c r="D502" s="504"/>
      <c r="E502" s="278"/>
      <c r="F502" s="278" t="s">
        <v>140</v>
      </c>
      <c r="G502" s="278"/>
      <c r="H502" s="37"/>
      <c r="I502" s="265">
        <v>44194</v>
      </c>
      <c r="J502" s="37"/>
      <c r="K502" s="37"/>
      <c r="L502" s="278"/>
      <c r="M502" s="37">
        <v>50</v>
      </c>
      <c r="N502" s="84"/>
      <c r="O502" s="37"/>
      <c r="P502" s="278" t="s">
        <v>2926</v>
      </c>
      <c r="Q502" s="37"/>
      <c r="R502" s="37"/>
      <c r="S502" s="37"/>
      <c r="T502" s="37"/>
      <c r="U502" s="37"/>
      <c r="V502" s="37"/>
      <c r="W502" s="37"/>
      <c r="X502" s="37"/>
      <c r="Y502" s="37"/>
      <c r="Z502" s="37"/>
      <c r="AA502" s="37"/>
      <c r="AB502" s="37"/>
      <c r="AC502" s="37"/>
      <c r="AD502" s="37"/>
      <c r="AE502" s="37"/>
      <c r="AF502" s="37"/>
      <c r="AG502" s="37"/>
      <c r="AH502" s="37"/>
      <c r="AI502" s="37"/>
      <c r="AJ502" s="37"/>
      <c r="AK502" s="37"/>
      <c r="AL502" s="37"/>
      <c r="AM502" s="84"/>
      <c r="AN502" s="84"/>
      <c r="AO502" s="84"/>
      <c r="AP502" s="84"/>
      <c r="AQ502" s="84"/>
      <c r="AR502" s="84"/>
      <c r="AS502" s="84"/>
      <c r="AT502" s="84"/>
      <c r="AU502" s="84"/>
    </row>
    <row r="503" spans="1:47">
      <c r="A503" s="265">
        <v>44196</v>
      </c>
      <c r="B503" s="431" t="s">
        <v>194</v>
      </c>
      <c r="C503" s="285">
        <v>880442501</v>
      </c>
      <c r="D503" s="504" t="s">
        <v>3197</v>
      </c>
      <c r="E503" s="278" t="s">
        <v>139</v>
      </c>
      <c r="F503" s="278" t="s">
        <v>140</v>
      </c>
      <c r="G503" s="278" t="s">
        <v>168</v>
      </c>
      <c r="H503" s="37"/>
      <c r="I503" s="265">
        <v>44196</v>
      </c>
      <c r="J503" s="37"/>
      <c r="K503" s="37"/>
      <c r="L503" s="278" t="s">
        <v>168</v>
      </c>
      <c r="M503" s="285">
        <v>50</v>
      </c>
      <c r="N503" s="84"/>
      <c r="O503" s="37"/>
      <c r="P503" s="278" t="s">
        <v>2980</v>
      </c>
      <c r="Q503" s="37"/>
      <c r="R503" s="37"/>
      <c r="S503" s="37"/>
      <c r="T503" s="37"/>
      <c r="U503" s="37"/>
      <c r="V503" s="37"/>
      <c r="W503" s="37"/>
      <c r="X503" s="37"/>
      <c r="Y503" s="37"/>
      <c r="Z503" s="37"/>
      <c r="AA503" s="37"/>
      <c r="AB503" s="37"/>
      <c r="AC503" s="37"/>
      <c r="AD503" s="37"/>
      <c r="AE503" s="37"/>
      <c r="AF503" s="37"/>
      <c r="AG503" s="37"/>
      <c r="AH503" s="37"/>
      <c r="AI503" s="37"/>
      <c r="AJ503" s="37"/>
      <c r="AK503" s="37"/>
      <c r="AL503" s="37"/>
      <c r="AM503" s="84"/>
      <c r="AN503" s="84"/>
      <c r="AO503" s="84"/>
      <c r="AP503" s="84"/>
      <c r="AQ503" s="84"/>
      <c r="AR503" s="84"/>
      <c r="AS503" s="84"/>
      <c r="AT503" s="84"/>
      <c r="AU503" s="84"/>
    </row>
    <row r="504" spans="1:47">
      <c r="A504" s="265">
        <v>44186</v>
      </c>
      <c r="B504" s="278" t="s">
        <v>175</v>
      </c>
      <c r="C504" s="37">
        <v>881845964</v>
      </c>
      <c r="D504" s="37"/>
      <c r="E504" s="278" t="s">
        <v>152</v>
      </c>
      <c r="F504" s="278" t="s">
        <v>140</v>
      </c>
      <c r="G504" s="278" t="s">
        <v>142</v>
      </c>
      <c r="H504" s="37"/>
      <c r="I504" s="265">
        <v>44186</v>
      </c>
      <c r="J504" s="37"/>
      <c r="K504" s="37"/>
      <c r="L504" s="278" t="s">
        <v>142</v>
      </c>
      <c r="M504" s="37">
        <v>49.5</v>
      </c>
      <c r="N504" s="84"/>
      <c r="O504" s="37"/>
      <c r="P504" s="278" t="s">
        <v>2902</v>
      </c>
      <c r="Q504" s="37"/>
      <c r="R504" s="37"/>
      <c r="S504" s="37"/>
      <c r="T504" s="37"/>
      <c r="U504" s="37"/>
      <c r="V504" s="37"/>
      <c r="W504" s="37"/>
      <c r="X504" s="37"/>
      <c r="Y504" s="37"/>
      <c r="Z504" s="37"/>
      <c r="AA504" s="37"/>
      <c r="AB504" s="37"/>
      <c r="AC504" s="37"/>
      <c r="AD504" s="37"/>
      <c r="AE504" s="37"/>
      <c r="AF504" s="37"/>
      <c r="AG504" s="37"/>
      <c r="AH504" s="37"/>
      <c r="AI504" s="37"/>
      <c r="AJ504" s="37"/>
      <c r="AK504" s="37"/>
      <c r="AL504" s="37"/>
      <c r="AM504" s="84"/>
      <c r="AN504" s="84"/>
      <c r="AO504" s="84"/>
      <c r="AP504" s="84"/>
      <c r="AQ504" s="84"/>
      <c r="AR504" s="84"/>
      <c r="AS504" s="84"/>
      <c r="AT504" s="84"/>
      <c r="AU504" s="84"/>
    </row>
    <row r="505" spans="1:47">
      <c r="A505" s="265">
        <v>44182</v>
      </c>
      <c r="B505" s="278" t="s">
        <v>178</v>
      </c>
      <c r="C505" s="37">
        <v>880951225</v>
      </c>
      <c r="D505" s="37"/>
      <c r="E505" s="278" t="s">
        <v>152</v>
      </c>
      <c r="F505" s="278" t="s">
        <v>140</v>
      </c>
      <c r="G505" s="37"/>
      <c r="H505" s="37"/>
      <c r="I505" s="265">
        <v>44182</v>
      </c>
      <c r="J505" s="37"/>
      <c r="K505" s="37"/>
      <c r="L505" s="37"/>
      <c r="M505" s="37">
        <v>49</v>
      </c>
      <c r="N505" s="84"/>
      <c r="O505" s="37"/>
      <c r="P505" s="37"/>
      <c r="Q505" s="37"/>
      <c r="R505" s="37"/>
      <c r="S505" s="37"/>
      <c r="T505" s="37"/>
      <c r="U505" s="37"/>
      <c r="V505" s="37"/>
      <c r="W505" s="37"/>
      <c r="X505" s="37"/>
      <c r="Y505" s="37"/>
      <c r="Z505" s="37"/>
      <c r="AA505" s="37"/>
      <c r="AB505" s="37"/>
      <c r="AC505" s="37"/>
      <c r="AD505" s="37"/>
      <c r="AE505" s="37"/>
      <c r="AF505" s="37"/>
      <c r="AG505" s="37"/>
      <c r="AH505" s="37"/>
      <c r="AI505" s="37"/>
      <c r="AJ505" s="37"/>
      <c r="AK505" s="37"/>
      <c r="AL505" s="37"/>
      <c r="AM505" s="84"/>
      <c r="AN505" s="84"/>
      <c r="AO505" s="84"/>
      <c r="AP505" s="84"/>
      <c r="AQ505" s="84"/>
      <c r="AR505" s="84"/>
      <c r="AS505" s="84"/>
      <c r="AT505" s="84"/>
      <c r="AU505" s="84"/>
    </row>
    <row r="506" spans="1:47">
      <c r="A506" s="265">
        <v>44196</v>
      </c>
      <c r="B506" s="431" t="s">
        <v>154</v>
      </c>
      <c r="C506" s="431">
        <v>881747781</v>
      </c>
      <c r="D506" s="504" t="s">
        <v>2292</v>
      </c>
      <c r="E506" s="278" t="s">
        <v>139</v>
      </c>
      <c r="F506" s="278" t="s">
        <v>140</v>
      </c>
      <c r="G506" s="37"/>
      <c r="H506" s="37"/>
      <c r="I506" s="265">
        <v>44196</v>
      </c>
      <c r="J506" s="37"/>
      <c r="K506" s="37"/>
      <c r="L506" s="278" t="s">
        <v>176</v>
      </c>
      <c r="M506" s="285">
        <v>49</v>
      </c>
      <c r="N506" s="84"/>
      <c r="O506" s="37"/>
      <c r="P506" s="618" t="s">
        <v>2980</v>
      </c>
      <c r="Q506" s="37"/>
      <c r="R506" s="37"/>
      <c r="S506" s="37"/>
      <c r="T506" s="37"/>
      <c r="U506" s="37"/>
      <c r="V506" s="37"/>
      <c r="W506" s="37"/>
      <c r="X506" s="37"/>
      <c r="Y506" s="37"/>
      <c r="Z506" s="37"/>
      <c r="AA506" s="37"/>
      <c r="AB506" s="37"/>
      <c r="AC506" s="37"/>
      <c r="AD506" s="37"/>
      <c r="AE506" s="37"/>
      <c r="AF506" s="37"/>
      <c r="AG506" s="37"/>
      <c r="AH506" s="37"/>
      <c r="AI506" s="37"/>
      <c r="AJ506" s="37"/>
      <c r="AK506" s="37"/>
      <c r="AL506" s="37"/>
      <c r="AM506" s="84"/>
      <c r="AN506" s="84"/>
      <c r="AO506" s="84"/>
      <c r="AP506" s="84"/>
      <c r="AQ506" s="84"/>
      <c r="AR506" s="84"/>
      <c r="AS506" s="84"/>
      <c r="AT506" s="84"/>
      <c r="AU506" s="84"/>
    </row>
    <row r="507" spans="1:47">
      <c r="A507" s="265">
        <v>44182</v>
      </c>
      <c r="B507" s="278" t="s">
        <v>227</v>
      </c>
      <c r="C507" s="37">
        <v>880816505</v>
      </c>
      <c r="D507" s="510" t="s">
        <v>2298</v>
      </c>
      <c r="E507" s="278" t="s">
        <v>152</v>
      </c>
      <c r="F507" s="278" t="s">
        <v>140</v>
      </c>
      <c r="G507" s="278" t="s">
        <v>148</v>
      </c>
      <c r="H507" s="505">
        <v>44166</v>
      </c>
      <c r="I507" s="265">
        <v>44182</v>
      </c>
      <c r="J507" s="37"/>
      <c r="K507" s="37"/>
      <c r="L507" s="37"/>
      <c r="M507" s="37">
        <v>48</v>
      </c>
      <c r="N507" s="84"/>
      <c r="O507" s="37"/>
      <c r="P507" s="278" t="s">
        <v>2875</v>
      </c>
      <c r="Q507" s="37"/>
      <c r="R507" s="37"/>
      <c r="S507" s="37"/>
      <c r="T507" s="37"/>
      <c r="U507" s="37"/>
      <c r="V507" s="37"/>
      <c r="W507" s="37"/>
      <c r="X507" s="37"/>
      <c r="Y507" s="37"/>
      <c r="Z507" s="37"/>
      <c r="AA507" s="37"/>
      <c r="AB507" s="37"/>
      <c r="AC507" s="37"/>
      <c r="AD507" s="37"/>
      <c r="AE507" s="37"/>
      <c r="AF507" s="37"/>
      <c r="AG507" s="37"/>
      <c r="AH507" s="37"/>
      <c r="AI507" s="37"/>
      <c r="AJ507" s="37"/>
      <c r="AK507" s="37"/>
      <c r="AL507" s="37"/>
      <c r="AM507" s="84"/>
      <c r="AN507" s="84"/>
      <c r="AO507" s="84"/>
      <c r="AP507" s="84"/>
      <c r="AQ507" s="84"/>
      <c r="AR507" s="84"/>
      <c r="AS507" s="84"/>
      <c r="AT507" s="84"/>
      <c r="AU507" s="84"/>
    </row>
    <row r="508" spans="1:47">
      <c r="A508" s="265">
        <v>44174</v>
      </c>
      <c r="B508" s="278" t="s">
        <v>157</v>
      </c>
      <c r="C508" s="37">
        <v>880001355</v>
      </c>
      <c r="D508" s="37">
        <v>776275279</v>
      </c>
      <c r="E508" s="278" t="s">
        <v>152</v>
      </c>
      <c r="F508" s="278" t="s">
        <v>140</v>
      </c>
      <c r="G508" s="278" t="s">
        <v>142</v>
      </c>
      <c r="H508" s="37"/>
      <c r="I508" s="265">
        <v>44174</v>
      </c>
      <c r="J508" s="37"/>
      <c r="K508" s="37"/>
      <c r="L508" s="278" t="s">
        <v>142</v>
      </c>
      <c r="M508" s="37">
        <v>46.5</v>
      </c>
      <c r="N508" s="84"/>
      <c r="O508" s="37"/>
      <c r="P508" s="278" t="s">
        <v>2913</v>
      </c>
      <c r="Q508" s="37"/>
      <c r="R508" s="37"/>
      <c r="S508" s="37"/>
      <c r="T508" s="37"/>
      <c r="U508" s="37"/>
      <c r="V508" s="37"/>
      <c r="W508" s="37"/>
      <c r="X508" s="37"/>
      <c r="Y508" s="37"/>
      <c r="Z508" s="37"/>
      <c r="AA508" s="37"/>
      <c r="AB508" s="37"/>
      <c r="AC508" s="37"/>
      <c r="AD508" s="37"/>
      <c r="AE508" s="37"/>
      <c r="AF508" s="37"/>
      <c r="AG508" s="37"/>
      <c r="AH508" s="37"/>
      <c r="AI508" s="37"/>
      <c r="AJ508" s="37"/>
      <c r="AK508" s="37"/>
      <c r="AL508" s="37"/>
      <c r="AM508" s="84"/>
      <c r="AN508" s="84"/>
      <c r="AO508" s="84"/>
      <c r="AP508" s="84"/>
      <c r="AQ508" s="84"/>
      <c r="AR508" s="84"/>
      <c r="AS508" s="84"/>
      <c r="AT508" s="84"/>
      <c r="AU508" s="84"/>
    </row>
    <row r="509" spans="1:47">
      <c r="A509" s="265">
        <v>44180</v>
      </c>
      <c r="B509" s="278" t="s">
        <v>157</v>
      </c>
      <c r="C509" s="37">
        <v>880001355</v>
      </c>
      <c r="D509" s="37">
        <v>776275279</v>
      </c>
      <c r="E509" s="278" t="s">
        <v>152</v>
      </c>
      <c r="F509" s="278" t="s">
        <v>140</v>
      </c>
      <c r="G509" s="278" t="s">
        <v>142</v>
      </c>
      <c r="H509" s="37"/>
      <c r="I509" s="265">
        <v>44180</v>
      </c>
      <c r="J509" s="37"/>
      <c r="K509" s="37"/>
      <c r="L509" s="278" t="s">
        <v>142</v>
      </c>
      <c r="M509" s="37">
        <v>46.5</v>
      </c>
      <c r="N509" s="84"/>
      <c r="O509" s="37"/>
      <c r="P509" s="278" t="s">
        <v>2930</v>
      </c>
      <c r="Q509" s="37"/>
      <c r="R509" s="37"/>
      <c r="S509" s="37"/>
      <c r="T509" s="37"/>
      <c r="U509" s="37"/>
      <c r="V509" s="37"/>
      <c r="W509" s="37"/>
      <c r="X509" s="37"/>
      <c r="Y509" s="37"/>
      <c r="Z509" s="37"/>
      <c r="AA509" s="37"/>
      <c r="AB509" s="37"/>
      <c r="AC509" s="37"/>
      <c r="AD509" s="37"/>
      <c r="AE509" s="37"/>
      <c r="AF509" s="37"/>
      <c r="AG509" s="37"/>
      <c r="AH509" s="37"/>
      <c r="AI509" s="37"/>
      <c r="AJ509" s="37"/>
      <c r="AK509" s="37"/>
      <c r="AL509" s="37"/>
      <c r="AM509" s="84"/>
      <c r="AN509" s="84"/>
      <c r="AO509" s="84"/>
      <c r="AP509" s="84"/>
      <c r="AQ509" s="84"/>
      <c r="AR509" s="84"/>
      <c r="AS509" s="84"/>
      <c r="AT509" s="84"/>
      <c r="AU509" s="84"/>
    </row>
    <row r="510" spans="1:47">
      <c r="A510" s="265">
        <v>44167</v>
      </c>
      <c r="B510" s="278" t="s">
        <v>156</v>
      </c>
      <c r="C510" s="521">
        <v>880018227</v>
      </c>
      <c r="D510" s="534">
        <v>30391155</v>
      </c>
      <c r="E510" s="278" t="s">
        <v>139</v>
      </c>
      <c r="F510" s="278" t="s">
        <v>140</v>
      </c>
      <c r="G510" s="37"/>
      <c r="H510" s="37"/>
      <c r="I510" s="265">
        <v>44167</v>
      </c>
      <c r="J510" s="37"/>
      <c r="K510" s="37"/>
      <c r="L510" s="278" t="s">
        <v>181</v>
      </c>
      <c r="M510" s="37">
        <v>45</v>
      </c>
      <c r="N510" s="84"/>
      <c r="O510" s="37"/>
      <c r="P510" s="278" t="s">
        <v>2883</v>
      </c>
      <c r="Q510" s="37"/>
      <c r="R510" s="37"/>
      <c r="S510" s="37"/>
      <c r="T510" s="37"/>
      <c r="U510" s="37"/>
      <c r="V510" s="37"/>
      <c r="W510" s="37"/>
      <c r="X510" s="37"/>
      <c r="Y510" s="37"/>
      <c r="Z510" s="37"/>
      <c r="AA510" s="37"/>
      <c r="AB510" s="37"/>
      <c r="AC510" s="37"/>
      <c r="AD510" s="37"/>
      <c r="AE510" s="37"/>
      <c r="AF510" s="37"/>
      <c r="AG510" s="37"/>
      <c r="AH510" s="37"/>
      <c r="AI510" s="37"/>
      <c r="AJ510" s="37"/>
      <c r="AK510" s="37"/>
      <c r="AL510" s="37"/>
      <c r="AM510" s="84"/>
      <c r="AN510" s="84"/>
      <c r="AO510" s="84"/>
      <c r="AP510" s="84"/>
      <c r="AQ510" s="84"/>
      <c r="AR510" s="84"/>
      <c r="AS510" s="84"/>
      <c r="AT510" s="84"/>
      <c r="AU510" s="84"/>
    </row>
    <row r="511" spans="1:47">
      <c r="A511" s="265">
        <v>44173</v>
      </c>
      <c r="B511" s="278" t="s">
        <v>156</v>
      </c>
      <c r="C511" s="534">
        <v>880018227</v>
      </c>
      <c r="D511" s="534">
        <v>30391155</v>
      </c>
      <c r="E511" s="278" t="s">
        <v>139</v>
      </c>
      <c r="F511" s="278" t="s">
        <v>140</v>
      </c>
      <c r="G511" s="37"/>
      <c r="H511" s="37"/>
      <c r="I511" s="265">
        <v>44173</v>
      </c>
      <c r="J511" s="37"/>
      <c r="K511" s="37"/>
      <c r="L511" s="278" t="s">
        <v>163</v>
      </c>
      <c r="M511" s="278">
        <v>45</v>
      </c>
      <c r="N511" s="84"/>
      <c r="O511" s="37"/>
      <c r="P511" s="37"/>
      <c r="Q511" s="37"/>
      <c r="R511" s="23"/>
      <c r="S511" s="23"/>
      <c r="T511" s="37"/>
      <c r="U511" s="37"/>
      <c r="V511" s="37"/>
      <c r="W511" s="37"/>
      <c r="X511" s="37"/>
      <c r="Y511" s="37"/>
      <c r="Z511" s="37"/>
      <c r="AA511" s="37"/>
      <c r="AB511" s="37"/>
      <c r="AC511" s="37"/>
      <c r="AD511" s="37"/>
      <c r="AE511" s="37"/>
      <c r="AF511" s="37"/>
      <c r="AG511" s="37"/>
      <c r="AH511" s="37"/>
      <c r="AI511" s="37"/>
      <c r="AJ511" s="37"/>
      <c r="AK511" s="37"/>
      <c r="AL511" s="37"/>
      <c r="AM511" s="84"/>
      <c r="AN511" s="84"/>
      <c r="AO511" s="84"/>
      <c r="AP511" s="84"/>
      <c r="AQ511" s="84"/>
      <c r="AR511" s="84"/>
      <c r="AS511" s="84"/>
      <c r="AT511" s="84"/>
      <c r="AU511" s="84"/>
    </row>
    <row r="512" spans="1:47">
      <c r="A512" s="265">
        <v>44193</v>
      </c>
      <c r="B512" s="278" t="s">
        <v>156</v>
      </c>
      <c r="C512" s="37">
        <v>880949389</v>
      </c>
      <c r="D512" s="37"/>
      <c r="E512" s="278" t="s">
        <v>139</v>
      </c>
      <c r="F512" s="278" t="s">
        <v>140</v>
      </c>
      <c r="G512" s="37"/>
      <c r="H512" s="37"/>
      <c r="I512" s="265">
        <v>44193</v>
      </c>
      <c r="J512" s="37"/>
      <c r="K512" s="37"/>
      <c r="L512" s="278" t="s">
        <v>181</v>
      </c>
      <c r="M512" s="37">
        <v>45</v>
      </c>
      <c r="N512" s="84"/>
      <c r="O512" s="37"/>
      <c r="P512" s="278" t="s">
        <v>2929</v>
      </c>
      <c r="Q512" s="37"/>
      <c r="R512" s="37"/>
      <c r="S512" s="37"/>
      <c r="T512" s="37"/>
      <c r="U512" s="37"/>
      <c r="V512" s="37"/>
      <c r="W512" s="37"/>
      <c r="X512" s="37"/>
      <c r="Y512" s="37"/>
      <c r="Z512" s="37"/>
      <c r="AA512" s="37"/>
      <c r="AB512" s="37"/>
      <c r="AC512" s="37"/>
      <c r="AD512" s="37"/>
      <c r="AE512" s="37"/>
      <c r="AF512" s="37"/>
      <c r="AG512" s="37"/>
      <c r="AH512" s="37"/>
      <c r="AI512" s="37"/>
      <c r="AJ512" s="37"/>
      <c r="AK512" s="37"/>
      <c r="AL512" s="37"/>
      <c r="AM512" s="84"/>
      <c r="AN512" s="84"/>
      <c r="AO512" s="84"/>
      <c r="AP512" s="84"/>
      <c r="AQ512" s="84"/>
      <c r="AR512" s="84"/>
      <c r="AS512" s="84"/>
      <c r="AT512" s="84"/>
      <c r="AU512" s="84"/>
    </row>
    <row r="513" spans="1:47">
      <c r="A513" s="265">
        <v>44194</v>
      </c>
      <c r="B513" s="278" t="s">
        <v>138</v>
      </c>
      <c r="C513" s="37">
        <v>880791113</v>
      </c>
      <c r="D513" s="504"/>
      <c r="E513" s="278"/>
      <c r="F513" s="278" t="s">
        <v>140</v>
      </c>
      <c r="G513" s="278"/>
      <c r="H513" s="37"/>
      <c r="I513" s="265">
        <v>44194</v>
      </c>
      <c r="J513" s="37"/>
      <c r="K513" s="37"/>
      <c r="L513" s="278"/>
      <c r="M513" s="37">
        <v>44.9</v>
      </c>
      <c r="N513" s="84"/>
      <c r="O513" s="37"/>
      <c r="P513" s="278"/>
      <c r="Q513" s="37"/>
      <c r="R513" s="37"/>
      <c r="S513" s="37"/>
      <c r="T513" s="37"/>
      <c r="U513" s="37"/>
      <c r="V513" s="37"/>
      <c r="W513" s="37"/>
      <c r="X513" s="37"/>
      <c r="Y513" s="37"/>
      <c r="Z513" s="37"/>
      <c r="AA513" s="37"/>
      <c r="AB513" s="37"/>
      <c r="AC513" s="37"/>
      <c r="AD513" s="37"/>
      <c r="AE513" s="37"/>
      <c r="AF513" s="37"/>
      <c r="AG513" s="37"/>
      <c r="AH513" s="37"/>
      <c r="AI513" s="37"/>
      <c r="AJ513" s="37"/>
      <c r="AK513" s="37"/>
      <c r="AL513" s="37"/>
      <c r="AM513" s="84"/>
      <c r="AN513" s="84"/>
      <c r="AO513" s="84"/>
      <c r="AP513" s="84"/>
      <c r="AQ513" s="84"/>
      <c r="AR513" s="84"/>
      <c r="AS513" s="84"/>
      <c r="AT513" s="84"/>
      <c r="AU513" s="84"/>
    </row>
    <row r="514" spans="1:47">
      <c r="A514" s="265">
        <v>44167</v>
      </c>
      <c r="B514" s="278" t="s">
        <v>154</v>
      </c>
      <c r="C514" s="37">
        <v>880213962</v>
      </c>
      <c r="D514" s="504" t="s">
        <v>3198</v>
      </c>
      <c r="E514" s="278" t="s">
        <v>152</v>
      </c>
      <c r="F514" s="278" t="s">
        <v>140</v>
      </c>
      <c r="G514" s="278" t="s">
        <v>142</v>
      </c>
      <c r="H514" s="37"/>
      <c r="I514" s="265">
        <v>44167</v>
      </c>
      <c r="J514" s="37"/>
      <c r="K514" s="37"/>
      <c r="L514" s="278" t="s">
        <v>142</v>
      </c>
      <c r="M514" s="37">
        <v>44.5</v>
      </c>
      <c r="N514" s="84"/>
      <c r="O514" s="37"/>
      <c r="P514" s="278" t="s">
        <v>2883</v>
      </c>
      <c r="Q514" s="37"/>
      <c r="R514" s="37"/>
      <c r="S514" s="37"/>
      <c r="T514" s="37"/>
      <c r="U514" s="37"/>
      <c r="V514" s="37"/>
      <c r="W514" s="37"/>
      <c r="X514" s="37"/>
      <c r="Y514" s="37"/>
      <c r="Z514" s="37"/>
      <c r="AA514" s="37"/>
      <c r="AB514" s="37"/>
      <c r="AC514" s="37"/>
      <c r="AD514" s="37"/>
      <c r="AE514" s="37"/>
      <c r="AF514" s="37"/>
      <c r="AG514" s="37"/>
      <c r="AH514" s="37"/>
      <c r="AI514" s="37"/>
      <c r="AJ514" s="37"/>
      <c r="AK514" s="37"/>
      <c r="AL514" s="37"/>
      <c r="AM514" s="84"/>
      <c r="AN514" s="84"/>
      <c r="AO514" s="84"/>
      <c r="AP514" s="84"/>
      <c r="AQ514" s="84"/>
      <c r="AR514" s="84"/>
      <c r="AS514" s="84"/>
      <c r="AT514" s="84"/>
      <c r="AU514" s="84"/>
    </row>
    <row r="515" spans="1:47">
      <c r="A515" s="265">
        <v>44167</v>
      </c>
      <c r="B515" s="278" t="s">
        <v>154</v>
      </c>
      <c r="C515" s="37">
        <v>880213962</v>
      </c>
      <c r="D515" s="504" t="s">
        <v>3198</v>
      </c>
      <c r="E515" s="278" t="s">
        <v>152</v>
      </c>
      <c r="F515" s="278" t="s">
        <v>140</v>
      </c>
      <c r="G515" s="278" t="s">
        <v>142</v>
      </c>
      <c r="H515" s="37"/>
      <c r="I515" s="265">
        <v>44172</v>
      </c>
      <c r="J515" s="37"/>
      <c r="K515" s="37"/>
      <c r="L515" s="278" t="s">
        <v>142</v>
      </c>
      <c r="M515" s="37">
        <v>44.5</v>
      </c>
      <c r="N515" s="84"/>
      <c r="O515" s="37"/>
      <c r="P515" s="278" t="s">
        <v>2962</v>
      </c>
      <c r="Q515" s="37"/>
      <c r="R515" s="37"/>
      <c r="S515" s="37"/>
      <c r="T515" s="37"/>
      <c r="U515" s="37"/>
      <c r="V515" s="37"/>
      <c r="W515" s="37"/>
      <c r="X515" s="37"/>
      <c r="Y515" s="37"/>
      <c r="Z515" s="37"/>
      <c r="AA515" s="37"/>
      <c r="AB515" s="37"/>
      <c r="AC515" s="37"/>
      <c r="AD515" s="37"/>
      <c r="AE515" s="37"/>
      <c r="AF515" s="37"/>
      <c r="AG515" s="37"/>
      <c r="AH515" s="37"/>
      <c r="AI515" s="37"/>
      <c r="AJ515" s="37"/>
      <c r="AK515" s="37"/>
      <c r="AL515" s="37"/>
      <c r="AM515" s="84"/>
      <c r="AN515" s="84"/>
      <c r="AO515" s="84"/>
      <c r="AP515" s="84"/>
      <c r="AQ515" s="84"/>
      <c r="AR515" s="84"/>
      <c r="AS515" s="84"/>
      <c r="AT515" s="84"/>
      <c r="AU515" s="84"/>
    </row>
    <row r="516" spans="1:47">
      <c r="A516" s="265">
        <v>44167</v>
      </c>
      <c r="B516" s="278" t="s">
        <v>154</v>
      </c>
      <c r="C516" s="37">
        <v>880213962</v>
      </c>
      <c r="D516" s="504" t="s">
        <v>3198</v>
      </c>
      <c r="E516" s="278" t="s">
        <v>152</v>
      </c>
      <c r="F516" s="278" t="s">
        <v>140</v>
      </c>
      <c r="G516" s="278" t="s">
        <v>142</v>
      </c>
      <c r="H516" s="37"/>
      <c r="I516" s="265">
        <v>44174</v>
      </c>
      <c r="J516" s="37"/>
      <c r="K516" s="37"/>
      <c r="L516" s="278" t="s">
        <v>142</v>
      </c>
      <c r="M516" s="37">
        <v>44.5</v>
      </c>
      <c r="N516" s="84"/>
      <c r="O516" s="37"/>
      <c r="P516" s="278" t="s">
        <v>2918</v>
      </c>
      <c r="Q516" s="37"/>
      <c r="R516" s="37"/>
      <c r="S516" s="37"/>
      <c r="T516" s="37"/>
      <c r="U516" s="37"/>
      <c r="V516" s="37"/>
      <c r="W516" s="37"/>
      <c r="X516" s="37"/>
      <c r="Y516" s="37"/>
      <c r="Z516" s="37"/>
      <c r="AA516" s="37"/>
      <c r="AB516" s="37"/>
      <c r="AC516" s="37"/>
      <c r="AD516" s="37"/>
      <c r="AE516" s="37"/>
      <c r="AF516" s="37"/>
      <c r="AG516" s="37"/>
      <c r="AH516" s="37"/>
      <c r="AI516" s="37"/>
      <c r="AJ516" s="37"/>
      <c r="AK516" s="37"/>
      <c r="AL516" s="37"/>
      <c r="AM516" s="84"/>
      <c r="AN516" s="84"/>
      <c r="AO516" s="84"/>
      <c r="AP516" s="84"/>
      <c r="AQ516" s="84"/>
      <c r="AR516" s="84"/>
      <c r="AS516" s="84"/>
      <c r="AT516" s="84"/>
      <c r="AU516" s="84"/>
    </row>
    <row r="517" spans="1:47">
      <c r="A517" s="265">
        <v>44188</v>
      </c>
      <c r="B517" s="278" t="s">
        <v>154</v>
      </c>
      <c r="C517" s="37">
        <v>881631982</v>
      </c>
      <c r="D517" s="37">
        <v>284888584</v>
      </c>
      <c r="E517" s="278" t="s">
        <v>152</v>
      </c>
      <c r="F517" s="278" t="s">
        <v>140</v>
      </c>
      <c r="G517" s="37"/>
      <c r="H517" s="37"/>
      <c r="I517" s="265">
        <v>44188</v>
      </c>
      <c r="J517" s="37"/>
      <c r="K517" s="37"/>
      <c r="L517" s="278" t="s">
        <v>148</v>
      </c>
      <c r="M517" s="37">
        <v>43</v>
      </c>
      <c r="N517" s="84"/>
      <c r="O517" s="37"/>
      <c r="P517" s="278" t="s">
        <v>3017</v>
      </c>
      <c r="Q517" s="37"/>
      <c r="R517" s="37"/>
      <c r="S517" s="37"/>
      <c r="T517" s="37"/>
      <c r="U517" s="37"/>
      <c r="V517" s="37"/>
      <c r="W517" s="37"/>
      <c r="X517" s="37"/>
      <c r="Y517" s="37"/>
      <c r="Z517" s="37"/>
      <c r="AA517" s="37"/>
      <c r="AB517" s="37"/>
      <c r="AC517" s="37"/>
      <c r="AD517" s="37"/>
      <c r="AE517" s="37"/>
      <c r="AF517" s="37"/>
      <c r="AG517" s="37"/>
      <c r="AH517" s="37"/>
      <c r="AI517" s="37"/>
      <c r="AJ517" s="37"/>
      <c r="AK517" s="37"/>
      <c r="AL517" s="37"/>
      <c r="AM517" s="84"/>
      <c r="AN517" s="84"/>
      <c r="AO517" s="84"/>
      <c r="AP517" s="84"/>
      <c r="AQ517" s="84"/>
      <c r="AR517" s="84"/>
      <c r="AS517" s="84"/>
      <c r="AT517" s="84"/>
      <c r="AU517" s="84"/>
    </row>
    <row r="518" spans="1:47">
      <c r="A518" s="265">
        <v>44193</v>
      </c>
      <c r="B518" s="278" t="s">
        <v>154</v>
      </c>
      <c r="C518" s="37">
        <v>882856101</v>
      </c>
      <c r="D518" s="504" t="s">
        <v>3199</v>
      </c>
      <c r="E518" s="278" t="s">
        <v>139</v>
      </c>
      <c r="F518" s="278" t="s">
        <v>140</v>
      </c>
      <c r="G518" s="278" t="s">
        <v>176</v>
      </c>
      <c r="H518" s="37"/>
      <c r="I518" s="265">
        <v>44193</v>
      </c>
      <c r="J518" s="37"/>
      <c r="K518" s="37"/>
      <c r="L518" s="278" t="s">
        <v>176</v>
      </c>
      <c r="M518" s="37">
        <v>38.71</v>
      </c>
      <c r="N518" s="84"/>
      <c r="O518" s="37"/>
      <c r="P518" s="278" t="s">
        <v>2929</v>
      </c>
      <c r="Q518" s="37"/>
      <c r="R518" s="37"/>
      <c r="S518" s="37"/>
      <c r="T518" s="37"/>
      <c r="U518" s="37"/>
      <c r="V518" s="37"/>
      <c r="W518" s="37"/>
      <c r="X518" s="37"/>
      <c r="Y518" s="37"/>
      <c r="Z518" s="37"/>
      <c r="AA518" s="37"/>
      <c r="AB518" s="37"/>
      <c r="AC518" s="37"/>
      <c r="AD518" s="37"/>
      <c r="AE518" s="37"/>
      <c r="AF518" s="37"/>
      <c r="AG518" s="37"/>
      <c r="AH518" s="37"/>
      <c r="AI518" s="37"/>
      <c r="AJ518" s="37"/>
      <c r="AK518" s="37"/>
      <c r="AL518" s="37"/>
      <c r="AM518" s="84"/>
      <c r="AN518" s="84"/>
      <c r="AO518" s="84"/>
      <c r="AP518" s="84"/>
      <c r="AQ518" s="84"/>
      <c r="AR518" s="84"/>
      <c r="AS518" s="84"/>
      <c r="AT518" s="84"/>
      <c r="AU518" s="84"/>
    </row>
    <row r="519" spans="1:47">
      <c r="A519" s="265">
        <v>44186</v>
      </c>
      <c r="B519" s="278" t="s">
        <v>3000</v>
      </c>
      <c r="C519" s="37">
        <v>882654329</v>
      </c>
      <c r="D519" s="520" t="s">
        <v>3200</v>
      </c>
      <c r="E519" s="278" t="s">
        <v>139</v>
      </c>
      <c r="F519" s="278" t="s">
        <v>140</v>
      </c>
      <c r="G519" s="278" t="s">
        <v>168</v>
      </c>
      <c r="H519" s="37"/>
      <c r="I519" s="265">
        <v>44186</v>
      </c>
      <c r="J519" s="37"/>
      <c r="K519" s="37"/>
      <c r="L519" s="278" t="s">
        <v>168</v>
      </c>
      <c r="M519" s="37">
        <v>38</v>
      </c>
      <c r="N519" s="84"/>
      <c r="O519" s="37"/>
      <c r="P519" s="265">
        <v>44185</v>
      </c>
      <c r="Q519" s="37"/>
      <c r="R519" s="37"/>
      <c r="S519" s="37"/>
      <c r="T519" s="37"/>
      <c r="U519" s="37"/>
      <c r="V519" s="37"/>
      <c r="W519" s="37"/>
      <c r="X519" s="37"/>
      <c r="Y519" s="37"/>
      <c r="Z519" s="37"/>
      <c r="AA519" s="37"/>
      <c r="AB519" s="37"/>
      <c r="AC519" s="37"/>
      <c r="AD519" s="37"/>
      <c r="AE519" s="37"/>
      <c r="AF519" s="37"/>
      <c r="AG519" s="37"/>
      <c r="AH519" s="37"/>
      <c r="AI519" s="37"/>
      <c r="AJ519" s="37"/>
      <c r="AK519" s="37"/>
      <c r="AL519" s="37"/>
      <c r="AM519" s="84"/>
      <c r="AN519" s="84"/>
      <c r="AO519" s="84"/>
      <c r="AP519" s="84"/>
      <c r="AQ519" s="84"/>
      <c r="AR519" s="84"/>
      <c r="AS519" s="84"/>
      <c r="AT519" s="84"/>
      <c r="AU519" s="84"/>
    </row>
    <row r="520" spans="1:47">
      <c r="A520" s="265">
        <v>44194</v>
      </c>
      <c r="B520" s="278" t="s">
        <v>227</v>
      </c>
      <c r="C520" s="37">
        <v>880953760</v>
      </c>
      <c r="D520" s="37"/>
      <c r="E520" s="278" t="s">
        <v>152</v>
      </c>
      <c r="F520" s="278"/>
      <c r="G520" s="278"/>
      <c r="H520" s="37"/>
      <c r="I520" s="265"/>
      <c r="J520" s="37"/>
      <c r="K520" s="37"/>
      <c r="L520" s="278"/>
      <c r="M520" s="37"/>
      <c r="N520" s="84"/>
      <c r="O520" s="37"/>
      <c r="P520" s="278" t="s">
        <v>3201</v>
      </c>
      <c r="Q520" s="37"/>
      <c r="R520" s="37"/>
      <c r="S520" s="37"/>
      <c r="T520" s="37"/>
      <c r="U520" s="37"/>
      <c r="V520" s="37"/>
      <c r="W520" s="37"/>
      <c r="X520" s="37"/>
      <c r="Y520" s="37"/>
      <c r="Z520" s="37"/>
      <c r="AA520" s="37"/>
      <c r="AB520" s="37"/>
      <c r="AC520" s="37"/>
      <c r="AD520" s="37"/>
      <c r="AE520" s="37"/>
      <c r="AF520" s="37"/>
      <c r="AG520" s="37"/>
      <c r="AH520" s="37"/>
      <c r="AI520" s="37"/>
      <c r="AJ520" s="37"/>
      <c r="AK520" s="37"/>
      <c r="AL520" s="37"/>
      <c r="AM520" s="84"/>
      <c r="AN520" s="84"/>
      <c r="AO520" s="84"/>
      <c r="AP520" s="84"/>
      <c r="AQ520" s="84"/>
      <c r="AR520" s="84"/>
      <c r="AS520" s="84"/>
      <c r="AT520" s="84"/>
      <c r="AU520" s="84"/>
    </row>
    <row r="521" spans="1:47">
      <c r="A521" s="265">
        <v>44187</v>
      </c>
      <c r="B521" s="278" t="s">
        <v>154</v>
      </c>
      <c r="C521" s="37">
        <v>881630263</v>
      </c>
      <c r="D521" s="504" t="s">
        <v>3080</v>
      </c>
      <c r="E521" s="278" t="s">
        <v>139</v>
      </c>
      <c r="F521" s="278" t="s">
        <v>140</v>
      </c>
      <c r="G521" s="37"/>
      <c r="H521" s="37"/>
      <c r="I521" s="265">
        <v>44187</v>
      </c>
      <c r="J521" s="37"/>
      <c r="K521" s="37"/>
      <c r="L521" s="278" t="s">
        <v>168</v>
      </c>
      <c r="M521" s="37">
        <v>38</v>
      </c>
      <c r="N521" s="84"/>
      <c r="O521" s="37"/>
      <c r="P521" s="278" t="s">
        <v>2932</v>
      </c>
      <c r="Q521" s="37"/>
      <c r="R521" s="37"/>
      <c r="S521" s="37"/>
      <c r="T521" s="37"/>
      <c r="U521" s="37"/>
      <c r="V521" s="37"/>
      <c r="W521" s="37"/>
      <c r="X521" s="37"/>
      <c r="Y521" s="37"/>
      <c r="Z521" s="37"/>
      <c r="AA521" s="37"/>
      <c r="AB521" s="37"/>
      <c r="AC521" s="37"/>
      <c r="AD521" s="37"/>
      <c r="AE521" s="37"/>
      <c r="AF521" s="37"/>
      <c r="AG521" s="37"/>
      <c r="AH521" s="37"/>
      <c r="AI521" s="37"/>
      <c r="AJ521" s="37"/>
      <c r="AK521" s="37"/>
      <c r="AL521" s="37"/>
      <c r="AM521" s="84"/>
      <c r="AN521" s="84"/>
      <c r="AO521" s="84"/>
      <c r="AP521" s="84"/>
      <c r="AQ521" s="84"/>
      <c r="AR521" s="84"/>
      <c r="AS521" s="84"/>
      <c r="AT521" s="84"/>
      <c r="AU521" s="84"/>
    </row>
    <row r="522" spans="1:47">
      <c r="A522" s="265">
        <v>44194</v>
      </c>
      <c r="B522" s="278" t="s">
        <v>175</v>
      </c>
      <c r="C522" s="37">
        <v>882528541</v>
      </c>
      <c r="D522" s="37"/>
      <c r="E522" s="278" t="s">
        <v>139</v>
      </c>
      <c r="F522" s="278" t="s">
        <v>140</v>
      </c>
      <c r="G522" s="278" t="s">
        <v>168</v>
      </c>
      <c r="H522" s="37"/>
      <c r="I522" s="265">
        <v>44194</v>
      </c>
      <c r="J522" s="37"/>
      <c r="K522" s="37"/>
      <c r="L522" s="278" t="s">
        <v>168</v>
      </c>
      <c r="M522" s="37">
        <v>38</v>
      </c>
      <c r="N522" s="84"/>
      <c r="O522" s="37"/>
      <c r="P522" s="278" t="s">
        <v>2926</v>
      </c>
      <c r="Q522" s="37"/>
      <c r="R522" s="37"/>
      <c r="S522" s="37"/>
      <c r="T522" s="37"/>
      <c r="U522" s="37"/>
      <c r="V522" s="37"/>
      <c r="W522" s="37"/>
      <c r="X522" s="37"/>
      <c r="Y522" s="37"/>
      <c r="Z522" s="37"/>
      <c r="AA522" s="37"/>
      <c r="AB522" s="37"/>
      <c r="AC522" s="37"/>
      <c r="AD522" s="37"/>
      <c r="AE522" s="37"/>
      <c r="AF522" s="37"/>
      <c r="AG522" s="37"/>
      <c r="AH522" s="37"/>
      <c r="AI522" s="37"/>
      <c r="AJ522" s="37"/>
      <c r="AK522" s="37"/>
      <c r="AL522" s="37"/>
      <c r="AM522" s="84"/>
      <c r="AN522" s="84"/>
      <c r="AO522" s="84"/>
      <c r="AP522" s="84"/>
      <c r="AQ522" s="84"/>
      <c r="AR522" s="84"/>
      <c r="AS522" s="84"/>
      <c r="AT522" s="84"/>
      <c r="AU522" s="84"/>
    </row>
    <row r="523" spans="1:47">
      <c r="A523" s="265">
        <v>44194</v>
      </c>
      <c r="B523" s="278" t="s">
        <v>281</v>
      </c>
      <c r="C523" s="37">
        <v>880419545</v>
      </c>
      <c r="D523" s="504"/>
      <c r="E523" s="278"/>
      <c r="F523" s="278" t="s">
        <v>140</v>
      </c>
      <c r="G523" s="278"/>
      <c r="H523" s="37"/>
      <c r="I523" s="265">
        <v>44194</v>
      </c>
      <c r="J523" s="37"/>
      <c r="K523" s="37"/>
      <c r="L523" s="278"/>
      <c r="M523" s="37">
        <v>36.82</v>
      </c>
      <c r="N523" s="84"/>
      <c r="O523" s="37"/>
      <c r="P523" s="278" t="s">
        <v>2926</v>
      </c>
      <c r="Q523" s="37"/>
      <c r="R523" s="37"/>
      <c r="S523" s="37"/>
      <c r="T523" s="37"/>
      <c r="U523" s="37"/>
      <c r="V523" s="37"/>
      <c r="W523" s="37"/>
      <c r="X523" s="37"/>
      <c r="Y523" s="37"/>
      <c r="Z523" s="37"/>
      <c r="AA523" s="37"/>
      <c r="AB523" s="37"/>
      <c r="AC523" s="37"/>
      <c r="AD523" s="37"/>
      <c r="AE523" s="37"/>
      <c r="AF523" s="37"/>
      <c r="AG523" s="37"/>
      <c r="AH523" s="37"/>
      <c r="AI523" s="37"/>
      <c r="AJ523" s="37"/>
      <c r="AK523" s="37"/>
      <c r="AL523" s="37"/>
      <c r="AM523" s="84"/>
      <c r="AN523" s="84"/>
      <c r="AO523" s="84"/>
      <c r="AP523" s="84"/>
      <c r="AQ523" s="84"/>
      <c r="AR523" s="84"/>
      <c r="AS523" s="84"/>
      <c r="AT523" s="84"/>
      <c r="AU523" s="84"/>
    </row>
    <row r="524" spans="1:47">
      <c r="A524" s="265">
        <v>44169</v>
      </c>
      <c r="B524" s="278" t="s">
        <v>154</v>
      </c>
      <c r="C524" s="525">
        <v>881747781</v>
      </c>
      <c r="D524" s="504" t="s">
        <v>2292</v>
      </c>
      <c r="E524" s="278" t="s">
        <v>139</v>
      </c>
      <c r="F524" s="278" t="s">
        <v>140</v>
      </c>
      <c r="G524" s="37"/>
      <c r="H524" s="37"/>
      <c r="I524" s="265">
        <v>44169</v>
      </c>
      <c r="J524" s="37"/>
      <c r="K524" s="37"/>
      <c r="L524" s="278" t="s">
        <v>225</v>
      </c>
      <c r="M524" s="37">
        <v>34.5</v>
      </c>
      <c r="N524" s="84"/>
      <c r="O524" s="37"/>
      <c r="P524" s="278" t="s">
        <v>2910</v>
      </c>
      <c r="Q524" s="37"/>
      <c r="R524" s="37"/>
      <c r="S524" s="37"/>
      <c r="T524" s="37"/>
      <c r="U524" s="37"/>
      <c r="V524" s="37"/>
      <c r="W524" s="37"/>
      <c r="X524" s="37"/>
      <c r="Y524" s="37"/>
      <c r="Z524" s="37"/>
      <c r="AA524" s="37"/>
      <c r="AB524" s="37"/>
      <c r="AC524" s="37"/>
      <c r="AD524" s="37"/>
      <c r="AE524" s="37"/>
      <c r="AF524" s="37"/>
      <c r="AG524" s="37"/>
      <c r="AH524" s="37"/>
      <c r="AI524" s="37"/>
      <c r="AJ524" s="37"/>
      <c r="AK524" s="37"/>
      <c r="AL524" s="37"/>
      <c r="AM524" s="84"/>
      <c r="AN524" s="84"/>
      <c r="AO524" s="84"/>
      <c r="AP524" s="84"/>
      <c r="AQ524" s="84"/>
      <c r="AR524" s="84"/>
      <c r="AS524" s="84"/>
      <c r="AT524" s="84"/>
      <c r="AU524" s="84"/>
    </row>
    <row r="525" spans="1:47">
      <c r="A525" s="265">
        <v>44182</v>
      </c>
      <c r="B525" s="278" t="s">
        <v>154</v>
      </c>
      <c r="C525" s="525">
        <v>881747781</v>
      </c>
      <c r="D525" s="504" t="s">
        <v>2292</v>
      </c>
      <c r="E525" s="278" t="s">
        <v>139</v>
      </c>
      <c r="F525" s="278" t="s">
        <v>140</v>
      </c>
      <c r="G525" s="37"/>
      <c r="H525" s="37"/>
      <c r="I525" s="265">
        <v>44182</v>
      </c>
      <c r="J525" s="37"/>
      <c r="K525" s="37"/>
      <c r="L525" s="278" t="s">
        <v>225</v>
      </c>
      <c r="M525" s="37">
        <v>34.5</v>
      </c>
      <c r="N525" s="84"/>
      <c r="O525" s="37"/>
      <c r="P525" s="278" t="s">
        <v>2875</v>
      </c>
      <c r="Q525" s="37"/>
      <c r="R525" s="37"/>
      <c r="S525" s="37"/>
      <c r="T525" s="37"/>
      <c r="U525" s="37"/>
      <c r="V525" s="37"/>
      <c r="W525" s="37"/>
      <c r="X525" s="37"/>
      <c r="Y525" s="37"/>
      <c r="Z525" s="37"/>
      <c r="AA525" s="37"/>
      <c r="AB525" s="37"/>
      <c r="AC525" s="37"/>
      <c r="AD525" s="37"/>
      <c r="AE525" s="37"/>
      <c r="AF525" s="37"/>
      <c r="AG525" s="37"/>
      <c r="AH525" s="37"/>
      <c r="AI525" s="37"/>
      <c r="AJ525" s="37"/>
      <c r="AK525" s="37"/>
      <c r="AL525" s="37"/>
      <c r="AM525" s="84"/>
      <c r="AN525" s="84"/>
      <c r="AO525" s="84"/>
      <c r="AP525" s="84"/>
      <c r="AQ525" s="84"/>
      <c r="AR525" s="84"/>
      <c r="AS525" s="84"/>
      <c r="AT525" s="84"/>
      <c r="AU525" s="84"/>
    </row>
    <row r="526" spans="1:47">
      <c r="A526" s="265">
        <v>44168</v>
      </c>
      <c r="B526" s="278" t="s">
        <v>194</v>
      </c>
      <c r="C526" s="37">
        <v>881352797</v>
      </c>
      <c r="D526" s="504" t="s">
        <v>3034</v>
      </c>
      <c r="E526" s="278" t="s">
        <v>152</v>
      </c>
      <c r="F526" s="278" t="s">
        <v>140</v>
      </c>
      <c r="G526" s="278" t="s">
        <v>142</v>
      </c>
      <c r="H526" s="37"/>
      <c r="I526" s="265">
        <v>44168</v>
      </c>
      <c r="J526" s="37"/>
      <c r="K526" s="37"/>
      <c r="L526" s="278" t="s">
        <v>142</v>
      </c>
      <c r="M526" s="37">
        <v>34.19</v>
      </c>
      <c r="N526" s="84"/>
      <c r="O526" s="37"/>
      <c r="P526" s="278" t="s">
        <v>2927</v>
      </c>
      <c r="Q526" s="37"/>
      <c r="R526" s="37"/>
      <c r="S526" s="37"/>
      <c r="T526" s="37"/>
      <c r="U526" s="37"/>
      <c r="V526" s="37"/>
      <c r="W526" s="37"/>
      <c r="X526" s="37"/>
      <c r="Y526" s="37"/>
      <c r="Z526" s="37"/>
      <c r="AA526" s="37"/>
      <c r="AB526" s="37"/>
      <c r="AC526" s="37"/>
      <c r="AD526" s="37"/>
      <c r="AE526" s="37"/>
      <c r="AF526" s="37"/>
      <c r="AG526" s="37"/>
      <c r="AH526" s="37"/>
      <c r="AI526" s="37"/>
      <c r="AJ526" s="37"/>
      <c r="AK526" s="37"/>
      <c r="AL526" s="37"/>
      <c r="AM526" s="84"/>
      <c r="AN526" s="84"/>
      <c r="AO526" s="84"/>
      <c r="AP526" s="84"/>
      <c r="AQ526" s="84"/>
      <c r="AR526" s="84"/>
      <c r="AS526" s="84"/>
      <c r="AT526" s="84"/>
      <c r="AU526" s="84"/>
    </row>
    <row r="527" spans="1:47">
      <c r="A527" s="265">
        <v>44168</v>
      </c>
      <c r="B527" s="278" t="s">
        <v>154</v>
      </c>
      <c r="C527" s="37">
        <v>882887351</v>
      </c>
      <c r="D527" s="504" t="s">
        <v>3202</v>
      </c>
      <c r="E527" s="278" t="s">
        <v>139</v>
      </c>
      <c r="F527" s="278" t="s">
        <v>140</v>
      </c>
      <c r="G527" s="37"/>
      <c r="H527" s="37"/>
      <c r="I527" s="265">
        <v>44168</v>
      </c>
      <c r="J527" s="37"/>
      <c r="K527" s="37"/>
      <c r="L527" s="278" t="s">
        <v>3203</v>
      </c>
      <c r="M527" s="37">
        <v>30</v>
      </c>
      <c r="N527" s="84"/>
      <c r="O527" s="37"/>
      <c r="P527" s="278" t="s">
        <v>2927</v>
      </c>
      <c r="Q527" s="37"/>
      <c r="R527" s="37"/>
      <c r="S527" s="37"/>
      <c r="T527" s="37"/>
      <c r="U527" s="37"/>
      <c r="V527" s="37"/>
      <c r="W527" s="37"/>
      <c r="X527" s="37"/>
      <c r="Y527" s="37"/>
      <c r="Z527" s="37"/>
      <c r="AA527" s="37"/>
      <c r="AB527" s="37"/>
      <c r="AC527" s="37"/>
      <c r="AD527" s="37"/>
      <c r="AE527" s="37"/>
      <c r="AF527" s="37"/>
      <c r="AG527" s="37"/>
      <c r="AH527" s="37"/>
      <c r="AI527" s="37"/>
      <c r="AJ527" s="37"/>
      <c r="AK527" s="37"/>
      <c r="AL527" s="37"/>
      <c r="AM527" s="84"/>
      <c r="AN527" s="84"/>
      <c r="AO527" s="84"/>
      <c r="AP527" s="84"/>
      <c r="AQ527" s="84"/>
      <c r="AR527" s="84"/>
      <c r="AS527" s="84"/>
      <c r="AT527" s="84"/>
      <c r="AU527" s="84"/>
    </row>
    <row r="528" spans="1:47">
      <c r="A528" s="265">
        <v>44194</v>
      </c>
      <c r="B528" s="278" t="s">
        <v>178</v>
      </c>
      <c r="C528" s="37">
        <v>882873481</v>
      </c>
      <c r="D528" s="504"/>
      <c r="E528" s="278"/>
      <c r="F528" s="278" t="s">
        <v>140</v>
      </c>
      <c r="G528" s="278"/>
      <c r="H528" s="37"/>
      <c r="I528" s="265">
        <v>44194</v>
      </c>
      <c r="J528" s="37"/>
      <c r="K528" s="37"/>
      <c r="L528" s="278"/>
      <c r="M528" s="37">
        <v>30</v>
      </c>
      <c r="N528" s="84"/>
      <c r="O528" s="37"/>
      <c r="P528" s="278" t="s">
        <v>2926</v>
      </c>
      <c r="Q528" s="37"/>
      <c r="R528" s="37"/>
      <c r="S528" s="37"/>
      <c r="T528" s="37"/>
      <c r="U528" s="37"/>
      <c r="V528" s="37"/>
      <c r="W528" s="37"/>
      <c r="X528" s="37"/>
      <c r="Y528" s="37"/>
      <c r="Z528" s="37"/>
      <c r="AA528" s="37"/>
      <c r="AB528" s="37"/>
      <c r="AC528" s="37"/>
      <c r="AD528" s="37"/>
      <c r="AE528" s="37"/>
      <c r="AF528" s="37"/>
      <c r="AG528" s="37"/>
      <c r="AH528" s="37"/>
      <c r="AI528" s="37"/>
      <c r="AJ528" s="37"/>
      <c r="AK528" s="37"/>
      <c r="AL528" s="37"/>
      <c r="AM528" s="84"/>
      <c r="AN528" s="84"/>
      <c r="AO528" s="84"/>
      <c r="AP528" s="84"/>
      <c r="AQ528" s="84"/>
      <c r="AR528" s="84"/>
      <c r="AS528" s="84"/>
      <c r="AT528" s="84"/>
      <c r="AU528" s="84"/>
    </row>
    <row r="529" spans="1:47">
      <c r="A529" s="265">
        <v>44561</v>
      </c>
      <c r="B529" s="285" t="s">
        <v>178</v>
      </c>
      <c r="C529" s="285">
        <v>882873481</v>
      </c>
      <c r="D529" s="37"/>
      <c r="E529" s="278" t="s">
        <v>152</v>
      </c>
      <c r="F529" s="278" t="s">
        <v>140</v>
      </c>
      <c r="G529" s="37"/>
      <c r="H529" s="37"/>
      <c r="I529" s="265">
        <v>44561</v>
      </c>
      <c r="J529" s="37"/>
      <c r="K529" s="37"/>
      <c r="L529" s="37"/>
      <c r="M529" s="285">
        <v>30</v>
      </c>
      <c r="N529" s="84"/>
      <c r="O529" s="37"/>
      <c r="P529" s="278" t="s">
        <v>2929</v>
      </c>
      <c r="Q529" s="37"/>
      <c r="R529" s="37"/>
      <c r="S529" s="37"/>
      <c r="T529" s="37"/>
      <c r="U529" s="37"/>
      <c r="V529" s="37"/>
      <c r="W529" s="37"/>
      <c r="X529" s="37"/>
      <c r="Y529" s="37"/>
      <c r="Z529" s="37"/>
      <c r="AA529" s="37"/>
      <c r="AB529" s="37"/>
      <c r="AC529" s="37"/>
      <c r="AD529" s="37"/>
      <c r="AE529" s="37"/>
      <c r="AF529" s="37"/>
      <c r="AG529" s="37"/>
      <c r="AH529" s="37"/>
      <c r="AI529" s="37"/>
      <c r="AJ529" s="37"/>
      <c r="AK529" s="37"/>
      <c r="AL529" s="37"/>
      <c r="AM529" s="84"/>
      <c r="AN529" s="84"/>
      <c r="AO529" s="84"/>
      <c r="AP529" s="84"/>
      <c r="AQ529" s="84"/>
      <c r="AR529" s="84"/>
      <c r="AS529" s="84"/>
      <c r="AT529" s="84"/>
      <c r="AU529" s="84"/>
    </row>
    <row r="530" spans="1:47">
      <c r="A530" s="265">
        <v>44172</v>
      </c>
      <c r="B530" s="278" t="s">
        <v>157</v>
      </c>
      <c r="C530" s="37">
        <v>880047790</v>
      </c>
      <c r="D530" s="37">
        <v>2176701585</v>
      </c>
      <c r="E530" s="278" t="s">
        <v>139</v>
      </c>
      <c r="F530" s="278" t="s">
        <v>140</v>
      </c>
      <c r="G530" s="278" t="s">
        <v>142</v>
      </c>
      <c r="H530" s="37"/>
      <c r="I530" s="265">
        <v>44172</v>
      </c>
      <c r="J530" s="37"/>
      <c r="K530" s="37"/>
      <c r="L530" s="278" t="s">
        <v>142</v>
      </c>
      <c r="M530" s="37">
        <v>29.5</v>
      </c>
      <c r="N530" s="84"/>
      <c r="O530" s="37"/>
      <c r="P530" s="278" t="s">
        <v>2927</v>
      </c>
      <c r="Q530" s="37"/>
      <c r="R530" s="37"/>
      <c r="S530" s="37"/>
      <c r="T530" s="37"/>
      <c r="U530" s="37"/>
      <c r="V530" s="37"/>
      <c r="W530" s="37"/>
      <c r="X530" s="37"/>
      <c r="Y530" s="37"/>
      <c r="Z530" s="37"/>
      <c r="AA530" s="37"/>
      <c r="AB530" s="37"/>
      <c r="AC530" s="37"/>
      <c r="AD530" s="37"/>
      <c r="AE530" s="37"/>
      <c r="AF530" s="37"/>
      <c r="AG530" s="37"/>
      <c r="AH530" s="37"/>
      <c r="AI530" s="37"/>
      <c r="AJ530" s="37"/>
      <c r="AK530" s="37"/>
      <c r="AL530" s="37"/>
      <c r="AM530" s="84"/>
      <c r="AN530" s="84"/>
      <c r="AO530" s="84"/>
      <c r="AP530" s="84"/>
      <c r="AQ530" s="84"/>
      <c r="AR530" s="84"/>
      <c r="AS530" s="84"/>
      <c r="AT530" s="84"/>
      <c r="AU530" s="84"/>
    </row>
    <row r="531" spans="1:47">
      <c r="A531" s="265">
        <v>44176</v>
      </c>
      <c r="B531" s="278" t="s">
        <v>281</v>
      </c>
      <c r="C531" s="37">
        <v>880117147</v>
      </c>
      <c r="D531" s="37">
        <v>30777070</v>
      </c>
      <c r="E531" s="278" t="s">
        <v>139</v>
      </c>
      <c r="F531" s="278" t="s">
        <v>140</v>
      </c>
      <c r="G531" s="278" t="s">
        <v>176</v>
      </c>
      <c r="H531" s="37"/>
      <c r="I531" s="265">
        <v>44176</v>
      </c>
      <c r="J531" s="37"/>
      <c r="K531" s="37"/>
      <c r="L531" s="278" t="s">
        <v>176</v>
      </c>
      <c r="M531" s="37">
        <v>28.9</v>
      </c>
      <c r="N531" s="84"/>
      <c r="O531" s="37"/>
      <c r="P531" s="278" t="s">
        <v>2889</v>
      </c>
      <c r="Q531" s="37"/>
      <c r="R531" s="37"/>
      <c r="S531" s="37"/>
      <c r="T531" s="37"/>
      <c r="U531" s="37"/>
      <c r="V531" s="37"/>
      <c r="W531" s="37"/>
      <c r="X531" s="37"/>
      <c r="Y531" s="37"/>
      <c r="Z531" s="37"/>
      <c r="AA531" s="37"/>
      <c r="AB531" s="37"/>
      <c r="AC531" s="37"/>
      <c r="AD531" s="37"/>
      <c r="AE531" s="37"/>
      <c r="AF531" s="37"/>
      <c r="AG531" s="37"/>
      <c r="AH531" s="37"/>
      <c r="AI531" s="37"/>
      <c r="AJ531" s="37"/>
      <c r="AK531" s="37"/>
      <c r="AL531" s="37"/>
      <c r="AM531" s="84"/>
      <c r="AN531" s="84"/>
      <c r="AO531" s="84"/>
      <c r="AP531" s="84"/>
      <c r="AQ531" s="84"/>
      <c r="AR531" s="84"/>
      <c r="AS531" s="84"/>
      <c r="AT531" s="84"/>
      <c r="AU531" s="84"/>
    </row>
    <row r="532" spans="1:47">
      <c r="A532" s="265">
        <v>44168</v>
      </c>
      <c r="B532" s="278" t="s">
        <v>156</v>
      </c>
      <c r="C532" s="521">
        <v>881468483</v>
      </c>
      <c r="D532" s="37"/>
      <c r="E532" s="37"/>
      <c r="F532" s="37"/>
      <c r="G532" s="37"/>
      <c r="H532" s="37"/>
      <c r="I532" s="265">
        <v>44168</v>
      </c>
      <c r="J532" s="37"/>
      <c r="K532" s="37"/>
      <c r="L532" s="278" t="s">
        <v>148</v>
      </c>
      <c r="M532" s="37">
        <v>28</v>
      </c>
      <c r="N532" s="84"/>
      <c r="O532" s="37"/>
      <c r="P532" s="278" t="s">
        <v>2927</v>
      </c>
      <c r="Q532" s="37"/>
      <c r="R532" s="37"/>
      <c r="S532" s="37"/>
      <c r="T532" s="37"/>
      <c r="U532" s="37"/>
      <c r="V532" s="37"/>
      <c r="W532" s="37"/>
      <c r="X532" s="37"/>
      <c r="Y532" s="37"/>
      <c r="Z532" s="37"/>
      <c r="AA532" s="37"/>
      <c r="AB532" s="37"/>
      <c r="AC532" s="37"/>
      <c r="AD532" s="37"/>
      <c r="AE532" s="37"/>
      <c r="AF532" s="37"/>
      <c r="AG532" s="37"/>
      <c r="AH532" s="37"/>
      <c r="AI532" s="37"/>
      <c r="AJ532" s="37"/>
      <c r="AK532" s="37"/>
      <c r="AL532" s="37"/>
      <c r="AM532" s="84"/>
      <c r="AN532" s="84"/>
      <c r="AO532" s="84"/>
      <c r="AP532" s="84"/>
      <c r="AQ532" s="84"/>
      <c r="AR532" s="84"/>
      <c r="AS532" s="84"/>
      <c r="AT532" s="84"/>
      <c r="AU532" s="84"/>
    </row>
    <row r="533" spans="1:47">
      <c r="A533" s="265">
        <v>44169</v>
      </c>
      <c r="B533" s="278" t="s">
        <v>156</v>
      </c>
      <c r="C533" s="37">
        <v>881195416</v>
      </c>
      <c r="D533" s="37"/>
      <c r="E533" s="278" t="s">
        <v>139</v>
      </c>
      <c r="F533" s="278" t="s">
        <v>140</v>
      </c>
      <c r="G533" s="37"/>
      <c r="H533" s="37"/>
      <c r="I533" s="265">
        <v>44169</v>
      </c>
      <c r="J533" s="37"/>
      <c r="K533" s="37"/>
      <c r="L533" s="278" t="s">
        <v>148</v>
      </c>
      <c r="M533" s="37">
        <v>28</v>
      </c>
      <c r="N533" s="84"/>
      <c r="O533" s="37"/>
      <c r="P533" s="278" t="s">
        <v>3025</v>
      </c>
      <c r="Q533" s="37"/>
      <c r="R533" s="37"/>
      <c r="S533" s="37"/>
      <c r="T533" s="37"/>
      <c r="U533" s="37"/>
      <c r="V533" s="37"/>
      <c r="W533" s="37"/>
      <c r="X533" s="37"/>
      <c r="Y533" s="37"/>
      <c r="Z533" s="37"/>
      <c r="AA533" s="37"/>
      <c r="AB533" s="37"/>
      <c r="AC533" s="37"/>
      <c r="AD533" s="37"/>
      <c r="AE533" s="37"/>
      <c r="AF533" s="37"/>
      <c r="AG533" s="37"/>
      <c r="AH533" s="37"/>
      <c r="AI533" s="37"/>
      <c r="AJ533" s="37"/>
      <c r="AK533" s="37"/>
      <c r="AL533" s="37"/>
      <c r="AM533" s="84"/>
      <c r="AN533" s="84"/>
      <c r="AO533" s="84"/>
      <c r="AP533" s="84"/>
      <c r="AQ533" s="84"/>
      <c r="AR533" s="84"/>
      <c r="AS533" s="84"/>
      <c r="AT533" s="84"/>
      <c r="AU533" s="84"/>
    </row>
    <row r="534" spans="1:47">
      <c r="A534" s="265">
        <v>44175</v>
      </c>
      <c r="B534" s="278" t="s">
        <v>175</v>
      </c>
      <c r="C534" s="37">
        <v>880535103</v>
      </c>
      <c r="D534" s="37"/>
      <c r="E534" s="278" t="s">
        <v>139</v>
      </c>
      <c r="F534" s="278" t="s">
        <v>140</v>
      </c>
      <c r="G534" s="278" t="s">
        <v>148</v>
      </c>
      <c r="H534" s="37"/>
      <c r="I534" s="265">
        <v>44175</v>
      </c>
      <c r="J534" s="37"/>
      <c r="K534" s="37"/>
      <c r="L534" s="278" t="s">
        <v>148</v>
      </c>
      <c r="M534" s="37">
        <v>28</v>
      </c>
      <c r="N534" s="84"/>
      <c r="O534" s="37"/>
      <c r="P534" s="278" t="s">
        <v>2191</v>
      </c>
      <c r="Q534" s="37"/>
      <c r="R534" s="37"/>
      <c r="S534" s="37"/>
      <c r="T534" s="37"/>
      <c r="U534" s="37"/>
      <c r="V534" s="37"/>
      <c r="W534" s="37"/>
      <c r="X534" s="37"/>
      <c r="Y534" s="37"/>
      <c r="Z534" s="37"/>
      <c r="AA534" s="37"/>
      <c r="AB534" s="37"/>
      <c r="AC534" s="37"/>
      <c r="AD534" s="37"/>
      <c r="AE534" s="37"/>
      <c r="AF534" s="37"/>
      <c r="AG534" s="37"/>
      <c r="AH534" s="37"/>
      <c r="AI534" s="37"/>
      <c r="AJ534" s="37"/>
      <c r="AK534" s="37"/>
      <c r="AL534" s="37"/>
      <c r="AM534" s="84"/>
      <c r="AN534" s="84"/>
      <c r="AO534" s="84"/>
      <c r="AP534" s="84"/>
      <c r="AQ534" s="84"/>
      <c r="AR534" s="84"/>
      <c r="AS534" s="84"/>
      <c r="AT534" s="84"/>
      <c r="AU534" s="84"/>
    </row>
    <row r="535" spans="1:47">
      <c r="A535" s="265">
        <v>44179</v>
      </c>
      <c r="B535" s="278" t="s">
        <v>194</v>
      </c>
      <c r="C535" s="37">
        <v>882878331</v>
      </c>
      <c r="D535" s="504" t="s">
        <v>3204</v>
      </c>
      <c r="E535" s="278" t="s">
        <v>152</v>
      </c>
      <c r="F535" s="278" t="s">
        <v>140</v>
      </c>
      <c r="G535" s="37"/>
      <c r="H535" s="37"/>
      <c r="I535" s="265">
        <v>44179</v>
      </c>
      <c r="J535" s="37"/>
      <c r="K535" s="37"/>
      <c r="L535" s="278" t="s">
        <v>148</v>
      </c>
      <c r="M535" s="37">
        <v>28</v>
      </c>
      <c r="N535" s="84"/>
      <c r="O535" s="37"/>
      <c r="P535" s="278" t="s">
        <v>2973</v>
      </c>
      <c r="Q535" s="37"/>
      <c r="R535" s="37"/>
      <c r="S535" s="37"/>
      <c r="T535" s="37"/>
      <c r="U535" s="37"/>
      <c r="V535" s="37"/>
      <c r="W535" s="37"/>
      <c r="X535" s="37"/>
      <c r="Y535" s="37"/>
      <c r="Z535" s="37"/>
      <c r="AA535" s="37"/>
      <c r="AB535" s="37"/>
      <c r="AC535" s="37"/>
      <c r="AD535" s="37"/>
      <c r="AE535" s="37"/>
      <c r="AF535" s="37"/>
      <c r="AG535" s="37"/>
      <c r="AH535" s="37"/>
      <c r="AI535" s="37"/>
      <c r="AJ535" s="37"/>
      <c r="AK535" s="37"/>
      <c r="AL535" s="37"/>
      <c r="AM535" s="84"/>
      <c r="AN535" s="84"/>
      <c r="AO535" s="84"/>
      <c r="AP535" s="84"/>
      <c r="AQ535" s="84"/>
      <c r="AR535" s="84"/>
      <c r="AS535" s="84"/>
      <c r="AT535" s="84"/>
      <c r="AU535" s="84"/>
    </row>
    <row r="536" spans="1:47">
      <c r="A536" s="265">
        <v>44188</v>
      </c>
      <c r="B536" s="278" t="s">
        <v>157</v>
      </c>
      <c r="C536" s="37">
        <v>880044469</v>
      </c>
      <c r="D536" s="504" t="s">
        <v>3205</v>
      </c>
      <c r="E536" s="278" t="s">
        <v>139</v>
      </c>
      <c r="F536" s="278" t="s">
        <v>140</v>
      </c>
      <c r="G536" s="278" t="s">
        <v>148</v>
      </c>
      <c r="H536" s="37"/>
      <c r="I536" s="265">
        <v>44188</v>
      </c>
      <c r="J536" s="37"/>
      <c r="K536" s="37"/>
      <c r="L536" s="278" t="s">
        <v>148</v>
      </c>
      <c r="M536" s="37">
        <v>28</v>
      </c>
      <c r="N536" s="84"/>
      <c r="O536" s="37"/>
      <c r="P536" s="278" t="s">
        <v>2902</v>
      </c>
      <c r="Q536" s="37"/>
      <c r="R536" s="37"/>
      <c r="S536" s="37"/>
      <c r="T536" s="37"/>
      <c r="U536" s="37"/>
      <c r="V536" s="37"/>
      <c r="W536" s="37"/>
      <c r="X536" s="37"/>
      <c r="Y536" s="37"/>
      <c r="Z536" s="37"/>
      <c r="AA536" s="37"/>
      <c r="AB536" s="37"/>
      <c r="AC536" s="37"/>
      <c r="AD536" s="37"/>
      <c r="AE536" s="37"/>
      <c r="AF536" s="37"/>
      <c r="AG536" s="37"/>
      <c r="AH536" s="37"/>
      <c r="AI536" s="37"/>
      <c r="AJ536" s="37"/>
      <c r="AK536" s="37"/>
      <c r="AL536" s="37"/>
      <c r="AM536" s="84"/>
      <c r="AN536" s="84"/>
      <c r="AO536" s="84"/>
      <c r="AP536" s="84"/>
      <c r="AQ536" s="84"/>
      <c r="AR536" s="84"/>
      <c r="AS536" s="84"/>
      <c r="AT536" s="84"/>
      <c r="AU536" s="84"/>
    </row>
    <row r="537" spans="1:47">
      <c r="A537" s="265">
        <v>44186</v>
      </c>
      <c r="B537" s="278" t="s">
        <v>3000</v>
      </c>
      <c r="C537" s="37">
        <v>882546904</v>
      </c>
      <c r="D537" s="504" t="s">
        <v>3206</v>
      </c>
      <c r="E537" s="278" t="s">
        <v>152</v>
      </c>
      <c r="F537" s="278" t="s">
        <v>140</v>
      </c>
      <c r="G537" s="278" t="s">
        <v>142</v>
      </c>
      <c r="H537" s="37"/>
      <c r="I537" s="265">
        <v>44186</v>
      </c>
      <c r="J537" s="37"/>
      <c r="K537" s="37"/>
      <c r="L537" s="278" t="s">
        <v>142</v>
      </c>
      <c r="M537" s="37">
        <v>27</v>
      </c>
      <c r="N537" s="84"/>
      <c r="O537" s="37"/>
      <c r="P537" s="265">
        <v>44185</v>
      </c>
      <c r="Q537" s="37"/>
      <c r="R537" s="37"/>
      <c r="S537" s="37"/>
      <c r="T537" s="37"/>
      <c r="U537" s="37"/>
      <c r="V537" s="37"/>
      <c r="W537" s="37"/>
      <c r="X537" s="37"/>
      <c r="Y537" s="37"/>
      <c r="Z537" s="37"/>
      <c r="AA537" s="37"/>
      <c r="AB537" s="37"/>
      <c r="AC537" s="37"/>
      <c r="AD537" s="37"/>
      <c r="AE537" s="37"/>
      <c r="AF537" s="37"/>
      <c r="AG537" s="37"/>
      <c r="AH537" s="37"/>
      <c r="AI537" s="37"/>
      <c r="AJ537" s="37"/>
      <c r="AK537" s="37"/>
      <c r="AL537" s="37"/>
      <c r="AM537" s="84"/>
      <c r="AN537" s="84"/>
      <c r="AO537" s="84"/>
      <c r="AP537" s="84"/>
      <c r="AQ537" s="84"/>
      <c r="AR537" s="84"/>
      <c r="AS537" s="84"/>
      <c r="AT537" s="84"/>
      <c r="AU537" s="84"/>
    </row>
    <row r="538" spans="1:47">
      <c r="A538" s="265">
        <v>44167</v>
      </c>
      <c r="B538" s="278" t="s">
        <v>154</v>
      </c>
      <c r="C538" s="525">
        <v>880020712</v>
      </c>
      <c r="D538" s="37">
        <v>65581451</v>
      </c>
      <c r="E538" s="278" t="s">
        <v>139</v>
      </c>
      <c r="F538" s="278" t="s">
        <v>140</v>
      </c>
      <c r="G538" s="37"/>
      <c r="H538" s="37"/>
      <c r="I538" s="265">
        <v>44167</v>
      </c>
      <c r="J538" s="37"/>
      <c r="K538" s="37"/>
      <c r="L538" s="278" t="s">
        <v>148</v>
      </c>
      <c r="M538" s="37">
        <v>26</v>
      </c>
      <c r="N538" s="84"/>
      <c r="O538" s="37"/>
      <c r="P538" s="278" t="s">
        <v>2883</v>
      </c>
      <c r="Q538" s="37"/>
      <c r="R538" s="37"/>
      <c r="S538" s="37"/>
      <c r="T538" s="37"/>
      <c r="U538" s="37"/>
      <c r="V538" s="278"/>
      <c r="W538" s="37"/>
      <c r="X538" s="37"/>
      <c r="Y538" s="278"/>
      <c r="Z538" s="37"/>
      <c r="AA538" s="37"/>
      <c r="AB538" s="37"/>
      <c r="AC538" s="37"/>
      <c r="AD538" s="37"/>
      <c r="AE538" s="37"/>
      <c r="AF538" s="37"/>
      <c r="AG538" s="37"/>
      <c r="AH538" s="37"/>
      <c r="AI538" s="37"/>
      <c r="AJ538" s="37"/>
      <c r="AK538" s="37"/>
      <c r="AL538" s="37"/>
      <c r="AM538" s="37"/>
      <c r="AN538" s="37"/>
      <c r="AO538" s="37"/>
      <c r="AP538" s="37"/>
      <c r="AQ538" s="37"/>
      <c r="AR538" s="37"/>
      <c r="AS538" s="37"/>
      <c r="AT538" s="37"/>
      <c r="AU538" s="37"/>
    </row>
    <row r="539" spans="1:47">
      <c r="A539" s="265">
        <v>44183</v>
      </c>
      <c r="B539" s="278" t="s">
        <v>281</v>
      </c>
      <c r="C539" s="37">
        <v>882182553</v>
      </c>
      <c r="D539" s="37"/>
      <c r="E539" s="278" t="s">
        <v>152</v>
      </c>
      <c r="F539" s="278" t="s">
        <v>140</v>
      </c>
      <c r="G539" s="278" t="s">
        <v>200</v>
      </c>
      <c r="H539" s="37"/>
      <c r="I539" s="265">
        <v>44183</v>
      </c>
      <c r="J539" s="37"/>
      <c r="K539" s="37"/>
      <c r="L539" s="278" t="s">
        <v>200</v>
      </c>
      <c r="M539" s="37">
        <v>25</v>
      </c>
      <c r="N539" s="84"/>
      <c r="O539" s="37"/>
      <c r="P539" s="278" t="s">
        <v>2923</v>
      </c>
      <c r="Q539" s="37"/>
      <c r="R539" s="37"/>
      <c r="S539" s="37"/>
      <c r="T539" s="37"/>
      <c r="U539" s="37"/>
      <c r="V539" s="37"/>
      <c r="W539" s="37"/>
      <c r="X539" s="37"/>
      <c r="Y539" s="37"/>
      <c r="Z539" s="37"/>
      <c r="AA539" s="37"/>
      <c r="AB539" s="37"/>
      <c r="AC539" s="37"/>
      <c r="AD539" s="37"/>
      <c r="AE539" s="37"/>
      <c r="AF539" s="37"/>
      <c r="AG539" s="37"/>
      <c r="AH539" s="37"/>
      <c r="AI539" s="37"/>
      <c r="AJ539" s="37"/>
      <c r="AK539" s="37"/>
      <c r="AL539" s="37"/>
      <c r="AM539" s="84"/>
      <c r="AN539" s="84"/>
      <c r="AO539" s="84"/>
      <c r="AP539" s="84"/>
      <c r="AQ539" s="84"/>
      <c r="AR539" s="84"/>
      <c r="AS539" s="84"/>
      <c r="AT539" s="84"/>
      <c r="AU539" s="84"/>
    </row>
    <row r="540" spans="1:47">
      <c r="A540" s="265">
        <v>44190</v>
      </c>
      <c r="B540" s="278" t="s">
        <v>157</v>
      </c>
      <c r="C540" s="37">
        <v>880615873</v>
      </c>
      <c r="D540" s="504" t="s">
        <v>2319</v>
      </c>
      <c r="E540" s="278" t="s">
        <v>152</v>
      </c>
      <c r="F540" s="278" t="s">
        <v>140</v>
      </c>
      <c r="G540" s="278" t="s">
        <v>200</v>
      </c>
      <c r="H540" s="37"/>
      <c r="I540" s="265">
        <v>44190</v>
      </c>
      <c r="J540" s="37"/>
      <c r="K540" s="37"/>
      <c r="L540" s="278" t="s">
        <v>200</v>
      </c>
      <c r="M540" s="37">
        <v>25</v>
      </c>
      <c r="N540" s="84"/>
      <c r="O540" s="37"/>
      <c r="P540" s="618" t="s">
        <v>2887</v>
      </c>
      <c r="Q540" s="37"/>
      <c r="R540" s="37"/>
      <c r="S540" s="37"/>
      <c r="T540" s="37"/>
      <c r="U540" s="37"/>
      <c r="V540" s="37"/>
      <c r="W540" s="37"/>
      <c r="X540" s="37"/>
      <c r="Y540" s="37"/>
      <c r="Z540" s="37"/>
      <c r="AA540" s="37"/>
      <c r="AB540" s="37"/>
      <c r="AC540" s="37"/>
      <c r="AD540" s="37"/>
      <c r="AE540" s="37"/>
      <c r="AF540" s="37"/>
      <c r="AG540" s="37"/>
      <c r="AH540" s="37"/>
      <c r="AI540" s="37"/>
      <c r="AJ540" s="37"/>
      <c r="AK540" s="37"/>
      <c r="AL540" s="37"/>
      <c r="AM540" s="84"/>
      <c r="AN540" s="84"/>
      <c r="AO540" s="84"/>
      <c r="AP540" s="84"/>
      <c r="AQ540" s="84"/>
      <c r="AR540" s="84"/>
      <c r="AS540" s="84"/>
      <c r="AT540" s="84"/>
      <c r="AU540" s="84"/>
    </row>
    <row r="541" spans="1:47">
      <c r="A541" s="265"/>
      <c r="B541" s="278" t="s">
        <v>281</v>
      </c>
      <c r="C541" s="37">
        <v>883069709</v>
      </c>
      <c r="D541" s="504"/>
      <c r="E541" s="278"/>
      <c r="F541" s="278" t="s">
        <v>140</v>
      </c>
      <c r="G541" s="278"/>
      <c r="H541" s="37"/>
      <c r="I541" s="265">
        <v>44194</v>
      </c>
      <c r="J541" s="37"/>
      <c r="K541" s="37"/>
      <c r="L541" s="278"/>
      <c r="M541" s="37">
        <v>25</v>
      </c>
      <c r="N541" s="84"/>
      <c r="O541" s="37"/>
      <c r="P541" s="278"/>
      <c r="Q541" s="37"/>
      <c r="R541" s="37"/>
      <c r="S541" s="37"/>
      <c r="T541" s="37"/>
      <c r="U541" s="37"/>
      <c r="V541" s="37"/>
      <c r="W541" s="37"/>
      <c r="X541" s="37"/>
      <c r="Y541" s="37"/>
      <c r="Z541" s="37"/>
      <c r="AA541" s="37"/>
      <c r="AB541" s="37"/>
      <c r="AC541" s="37"/>
      <c r="AD541" s="37"/>
      <c r="AE541" s="37"/>
      <c r="AF541" s="37"/>
      <c r="AG541" s="37"/>
      <c r="AH541" s="37"/>
      <c r="AI541" s="37"/>
      <c r="AJ541" s="37"/>
      <c r="AK541" s="37"/>
      <c r="AL541" s="37"/>
      <c r="AM541" s="84"/>
      <c r="AN541" s="84"/>
      <c r="AO541" s="84"/>
      <c r="AP541" s="84"/>
      <c r="AQ541" s="84"/>
      <c r="AR541" s="84"/>
      <c r="AS541" s="84"/>
      <c r="AT541" s="84"/>
      <c r="AU541" s="84"/>
    </row>
    <row r="542" spans="1:47">
      <c r="A542" s="265">
        <v>44200</v>
      </c>
      <c r="B542" s="431" t="s">
        <v>156</v>
      </c>
      <c r="C542" s="331">
        <v>882887892</v>
      </c>
      <c r="D542" s="37"/>
      <c r="E542" s="278" t="s">
        <v>152</v>
      </c>
      <c r="F542" s="278" t="s">
        <v>140</v>
      </c>
      <c r="G542" s="37"/>
      <c r="H542" s="37"/>
      <c r="I542" s="265">
        <v>44561</v>
      </c>
      <c r="J542" s="37"/>
      <c r="K542" s="37"/>
      <c r="L542" s="278" t="s">
        <v>142</v>
      </c>
      <c r="M542" s="285">
        <v>25</v>
      </c>
      <c r="N542" s="84"/>
      <c r="O542" s="37"/>
      <c r="P542" s="278" t="s">
        <v>2995</v>
      </c>
      <c r="Q542" s="37"/>
      <c r="R542" s="37"/>
      <c r="S542" s="37"/>
      <c r="T542" s="37"/>
      <c r="U542" s="37"/>
      <c r="V542" s="37"/>
      <c r="W542" s="37"/>
      <c r="X542" s="37"/>
      <c r="Y542" s="37"/>
      <c r="Z542" s="37"/>
      <c r="AA542" s="37"/>
      <c r="AB542" s="37"/>
      <c r="AC542" s="37"/>
      <c r="AD542" s="37"/>
      <c r="AE542" s="37"/>
      <c r="AF542" s="37"/>
      <c r="AG542" s="37"/>
      <c r="AH542" s="37"/>
      <c r="AI542" s="37"/>
      <c r="AJ542" s="37"/>
      <c r="AK542" s="37"/>
      <c r="AL542" s="37"/>
      <c r="AM542" s="84"/>
      <c r="AN542" s="84"/>
      <c r="AO542" s="84"/>
      <c r="AP542" s="84"/>
      <c r="AQ542" s="84"/>
      <c r="AR542" s="84"/>
      <c r="AS542" s="84"/>
      <c r="AT542" s="84"/>
      <c r="AU542" s="84"/>
    </row>
    <row r="543" spans="1:47">
      <c r="A543" s="265">
        <v>44175</v>
      </c>
      <c r="B543" s="278" t="s">
        <v>175</v>
      </c>
      <c r="C543" s="37">
        <v>882886542</v>
      </c>
      <c r="D543" s="37"/>
      <c r="E543" s="278" t="s">
        <v>139</v>
      </c>
      <c r="F543" s="278" t="s">
        <v>140</v>
      </c>
      <c r="G543" s="278" t="s">
        <v>148</v>
      </c>
      <c r="H543" s="37"/>
      <c r="I543" s="265">
        <v>44175</v>
      </c>
      <c r="J543" s="37"/>
      <c r="K543" s="37"/>
      <c r="L543" s="278" t="s">
        <v>148</v>
      </c>
      <c r="M543" s="37">
        <v>24.9</v>
      </c>
      <c r="N543" s="84"/>
      <c r="O543" s="37"/>
      <c r="P543" s="278" t="s">
        <v>2969</v>
      </c>
      <c r="Q543" s="37"/>
      <c r="R543" s="37"/>
      <c r="S543" s="37"/>
      <c r="T543" s="37"/>
      <c r="U543" s="37"/>
      <c r="V543" s="37"/>
      <c r="W543" s="37"/>
      <c r="X543" s="37"/>
      <c r="Y543" s="37"/>
      <c r="Z543" s="37"/>
      <c r="AA543" s="37"/>
      <c r="AB543" s="37"/>
      <c r="AC543" s="37"/>
      <c r="AD543" s="37"/>
      <c r="AE543" s="37"/>
      <c r="AF543" s="37"/>
      <c r="AG543" s="37"/>
      <c r="AH543" s="37"/>
      <c r="AI543" s="37"/>
      <c r="AJ543" s="37"/>
      <c r="AK543" s="37"/>
      <c r="AL543" s="37"/>
      <c r="AM543" s="84"/>
      <c r="AN543" s="84"/>
      <c r="AO543" s="84"/>
      <c r="AP543" s="84"/>
      <c r="AQ543" s="84"/>
      <c r="AR543" s="84"/>
      <c r="AS543" s="84"/>
      <c r="AT543" s="84"/>
      <c r="AU543" s="84"/>
    </row>
    <row r="544" spans="1:47">
      <c r="A544" s="265">
        <v>44193</v>
      </c>
      <c r="B544" s="278" t="s">
        <v>146</v>
      </c>
      <c r="C544" s="37">
        <v>880047416</v>
      </c>
      <c r="D544" s="504" t="s">
        <v>3207</v>
      </c>
      <c r="E544" s="278" t="s">
        <v>139</v>
      </c>
      <c r="F544" s="278" t="s">
        <v>140</v>
      </c>
      <c r="G544" s="37"/>
      <c r="H544" s="37"/>
      <c r="I544" s="265">
        <v>44193</v>
      </c>
      <c r="J544" s="37"/>
      <c r="K544" s="37"/>
      <c r="L544" s="278" t="s">
        <v>200</v>
      </c>
      <c r="M544" s="37">
        <v>24.6</v>
      </c>
      <c r="N544" s="84"/>
      <c r="O544" s="37"/>
      <c r="P544" s="618" t="s">
        <v>3042</v>
      </c>
      <c r="Q544" s="37"/>
      <c r="R544" s="37"/>
      <c r="S544" s="37"/>
      <c r="T544" s="37"/>
      <c r="U544" s="37"/>
      <c r="V544" s="37"/>
      <c r="W544" s="37"/>
      <c r="X544" s="37"/>
      <c r="Y544" s="37"/>
      <c r="Z544" s="37"/>
      <c r="AA544" s="37"/>
      <c r="AB544" s="37"/>
      <c r="AC544" s="37"/>
      <c r="AD544" s="37"/>
      <c r="AE544" s="37"/>
      <c r="AF544" s="37"/>
      <c r="AG544" s="37"/>
      <c r="AH544" s="37"/>
      <c r="AI544" s="37"/>
      <c r="AJ544" s="37"/>
      <c r="AK544" s="37"/>
      <c r="AL544" s="37"/>
      <c r="AM544" s="84"/>
      <c r="AN544" s="84"/>
      <c r="AO544" s="84"/>
      <c r="AP544" s="84"/>
      <c r="AQ544" s="84"/>
      <c r="AR544" s="84"/>
      <c r="AS544" s="84"/>
      <c r="AT544" s="84"/>
      <c r="AU544" s="84"/>
    </row>
    <row r="545" spans="1:47">
      <c r="A545" s="265">
        <v>44179</v>
      </c>
      <c r="B545" s="278" t="s">
        <v>154</v>
      </c>
      <c r="C545" s="37">
        <v>882255071</v>
      </c>
      <c r="D545" s="504" t="s">
        <v>3208</v>
      </c>
      <c r="E545" s="278" t="s">
        <v>139</v>
      </c>
      <c r="F545" s="278" t="s">
        <v>140</v>
      </c>
      <c r="G545" s="37"/>
      <c r="H545" s="37"/>
      <c r="I545" s="265">
        <v>44179</v>
      </c>
      <c r="J545" s="37"/>
      <c r="K545" s="37"/>
      <c r="L545" s="278" t="s">
        <v>499</v>
      </c>
      <c r="M545" s="37">
        <v>24</v>
      </c>
      <c r="N545" s="84"/>
      <c r="O545" s="37"/>
      <c r="P545" s="278" t="s">
        <v>3209</v>
      </c>
      <c r="Q545" s="37"/>
      <c r="R545" s="37"/>
      <c r="S545" s="37"/>
      <c r="T545" s="37"/>
      <c r="U545" s="37"/>
      <c r="V545" s="37"/>
      <c r="W545" s="37"/>
      <c r="X545" s="37"/>
      <c r="Y545" s="37"/>
      <c r="Z545" s="37"/>
      <c r="AA545" s="37"/>
      <c r="AB545" s="37"/>
      <c r="AC545" s="37"/>
      <c r="AD545" s="37"/>
      <c r="AE545" s="37"/>
      <c r="AF545" s="37"/>
      <c r="AG545" s="37"/>
      <c r="AH545" s="37"/>
      <c r="AI545" s="37"/>
      <c r="AJ545" s="37"/>
      <c r="AK545" s="37"/>
      <c r="AL545" s="37"/>
      <c r="AM545" s="84"/>
      <c r="AN545" s="84"/>
      <c r="AO545" s="84"/>
      <c r="AP545" s="84"/>
      <c r="AQ545" s="84"/>
      <c r="AR545" s="84"/>
      <c r="AS545" s="84"/>
      <c r="AT545" s="84"/>
      <c r="AU545" s="84"/>
    </row>
    <row r="546" spans="1:47">
      <c r="A546" s="265">
        <v>44182</v>
      </c>
      <c r="B546" s="278" t="s">
        <v>146</v>
      </c>
      <c r="C546" s="37">
        <v>881604843</v>
      </c>
      <c r="D546" s="504" t="s">
        <v>3210</v>
      </c>
      <c r="E546" s="278" t="s">
        <v>139</v>
      </c>
      <c r="F546" s="278" t="s">
        <v>140</v>
      </c>
      <c r="G546" s="278"/>
      <c r="H546" s="37"/>
      <c r="I546" s="265">
        <v>44186</v>
      </c>
      <c r="J546" s="37"/>
      <c r="K546" s="37"/>
      <c r="L546" s="278" t="s">
        <v>148</v>
      </c>
      <c r="M546" s="37">
        <v>24</v>
      </c>
      <c r="N546" s="84"/>
      <c r="O546" s="37"/>
      <c r="P546" s="618" t="s">
        <v>2902</v>
      </c>
      <c r="Q546" s="37"/>
      <c r="R546" s="37"/>
      <c r="S546" s="37"/>
      <c r="T546" s="37"/>
      <c r="U546" s="37"/>
      <c r="V546" s="37"/>
      <c r="W546" s="37"/>
      <c r="X546" s="37"/>
      <c r="Y546" s="37"/>
      <c r="Z546" s="37"/>
      <c r="AA546" s="37"/>
      <c r="AB546" s="37"/>
      <c r="AC546" s="37"/>
      <c r="AD546" s="37"/>
      <c r="AE546" s="37"/>
      <c r="AF546" s="37"/>
      <c r="AG546" s="37"/>
      <c r="AH546" s="37"/>
      <c r="AI546" s="37"/>
      <c r="AJ546" s="37"/>
      <c r="AK546" s="37"/>
      <c r="AL546" s="37"/>
      <c r="AM546" s="84"/>
      <c r="AN546" s="84"/>
      <c r="AO546" s="84"/>
      <c r="AP546" s="84"/>
      <c r="AQ546" s="84"/>
      <c r="AR546" s="84"/>
      <c r="AS546" s="84"/>
      <c r="AT546" s="84"/>
      <c r="AU546" s="84"/>
    </row>
    <row r="547" spans="1:47">
      <c r="A547" s="265">
        <v>44181</v>
      </c>
      <c r="B547" s="278" t="s">
        <v>146</v>
      </c>
      <c r="C547" s="37">
        <v>883236961</v>
      </c>
      <c r="D547" s="504" t="s">
        <v>3211</v>
      </c>
      <c r="E547" s="278" t="s">
        <v>152</v>
      </c>
      <c r="F547" s="278" t="s">
        <v>140</v>
      </c>
      <c r="G547" s="37"/>
      <c r="H547" s="37"/>
      <c r="I547" s="265">
        <v>44181</v>
      </c>
      <c r="J547" s="37"/>
      <c r="K547" s="37"/>
      <c r="L547" s="278" t="s">
        <v>148</v>
      </c>
      <c r="M547" s="37">
        <v>23</v>
      </c>
      <c r="N547" s="84"/>
      <c r="O547" s="37"/>
      <c r="P547" s="618" t="s">
        <v>3014</v>
      </c>
      <c r="Q547" s="37"/>
      <c r="R547" s="37"/>
      <c r="S547" s="37"/>
      <c r="T547" s="37"/>
      <c r="U547" s="37"/>
      <c r="V547" s="37"/>
      <c r="W547" s="37"/>
      <c r="X547" s="37"/>
      <c r="Y547" s="37"/>
      <c r="Z547" s="37"/>
      <c r="AA547" s="37"/>
      <c r="AB547" s="37"/>
      <c r="AC547" s="37"/>
      <c r="AD547" s="37"/>
      <c r="AE547" s="37"/>
      <c r="AF547" s="37"/>
      <c r="AG547" s="37"/>
      <c r="AH547" s="37"/>
      <c r="AI547" s="37"/>
      <c r="AJ547" s="37"/>
      <c r="AK547" s="37"/>
      <c r="AL547" s="37"/>
      <c r="AM547" s="84"/>
      <c r="AN547" s="84"/>
      <c r="AO547" s="84"/>
      <c r="AP547" s="84"/>
      <c r="AQ547" s="84"/>
      <c r="AR547" s="84"/>
      <c r="AS547" s="84"/>
      <c r="AT547" s="84"/>
      <c r="AU547" s="84"/>
    </row>
    <row r="548" spans="1:47">
      <c r="A548" s="265">
        <v>44169</v>
      </c>
      <c r="B548" s="278" t="s">
        <v>156</v>
      </c>
      <c r="C548" s="37">
        <v>880416594</v>
      </c>
      <c r="D548" s="37"/>
      <c r="E548" s="278" t="s">
        <v>139</v>
      </c>
      <c r="F548" s="278" t="s">
        <v>140</v>
      </c>
      <c r="G548" s="37"/>
      <c r="H548" s="37"/>
      <c r="I548" s="265">
        <v>44169</v>
      </c>
      <c r="J548" s="37"/>
      <c r="K548" s="37"/>
      <c r="L548" s="278" t="s">
        <v>181</v>
      </c>
      <c r="M548" s="37">
        <v>20</v>
      </c>
      <c r="N548" s="84"/>
      <c r="O548" s="37"/>
      <c r="P548" s="278" t="s">
        <v>3025</v>
      </c>
      <c r="Q548" s="37"/>
      <c r="R548" s="37"/>
      <c r="S548" s="37"/>
      <c r="T548" s="37"/>
      <c r="U548" s="37"/>
      <c r="V548" s="37"/>
      <c r="W548" s="37"/>
      <c r="X548" s="37"/>
      <c r="Y548" s="37"/>
      <c r="Z548" s="37"/>
      <c r="AA548" s="37"/>
      <c r="AB548" s="37"/>
      <c r="AC548" s="37"/>
      <c r="AD548" s="37"/>
      <c r="AE548" s="37"/>
      <c r="AF548" s="37"/>
      <c r="AG548" s="37"/>
      <c r="AH548" s="37"/>
      <c r="AI548" s="37"/>
      <c r="AJ548" s="37"/>
      <c r="AK548" s="37"/>
      <c r="AL548" s="37"/>
      <c r="AM548" s="84"/>
      <c r="AN548" s="84"/>
      <c r="AO548" s="84"/>
      <c r="AP548" s="84"/>
      <c r="AQ548" s="84"/>
      <c r="AR548" s="84"/>
      <c r="AS548" s="84"/>
      <c r="AT548" s="84"/>
      <c r="AU548" s="84"/>
    </row>
    <row r="549" spans="1:47">
      <c r="A549" s="265">
        <v>44200</v>
      </c>
      <c r="B549" s="278" t="s">
        <v>146</v>
      </c>
      <c r="C549" s="37">
        <v>882302612</v>
      </c>
      <c r="D549" s="504" t="s">
        <v>3074</v>
      </c>
      <c r="E549" s="278" t="s">
        <v>139</v>
      </c>
      <c r="F549" s="278" t="s">
        <v>140</v>
      </c>
      <c r="G549" s="37"/>
      <c r="H549" s="37"/>
      <c r="I549" s="265">
        <v>44561</v>
      </c>
      <c r="J549" s="37"/>
      <c r="K549" s="37"/>
      <c r="L549" s="278" t="s">
        <v>148</v>
      </c>
      <c r="M549" s="37">
        <v>19.899999999999999</v>
      </c>
      <c r="N549" s="84"/>
      <c r="O549" s="37"/>
      <c r="P549" s="618"/>
      <c r="Q549" s="37"/>
      <c r="R549" s="37"/>
      <c r="S549" s="37"/>
      <c r="T549" s="37"/>
      <c r="U549" s="37"/>
      <c r="V549" s="37"/>
      <c r="W549" s="37"/>
      <c r="X549" s="37"/>
      <c r="Y549" s="37"/>
      <c r="Z549" s="37"/>
      <c r="AA549" s="37"/>
      <c r="AB549" s="37"/>
      <c r="AC549" s="37"/>
      <c r="AD549" s="37"/>
      <c r="AE549" s="37"/>
      <c r="AF549" s="37"/>
      <c r="AG549" s="37"/>
      <c r="AH549" s="37"/>
      <c r="AI549" s="37"/>
      <c r="AJ549" s="37"/>
      <c r="AK549" s="37"/>
      <c r="AL549" s="37"/>
      <c r="AM549" s="84"/>
      <c r="AN549" s="84"/>
      <c r="AO549" s="84"/>
      <c r="AP549" s="84"/>
      <c r="AQ549" s="84"/>
      <c r="AR549" s="84"/>
      <c r="AS549" s="84"/>
      <c r="AT549" s="84"/>
      <c r="AU549" s="84"/>
    </row>
    <row r="550" spans="1:47">
      <c r="A550" s="265">
        <v>44172</v>
      </c>
      <c r="B550" s="278" t="s">
        <v>227</v>
      </c>
      <c r="C550" s="37">
        <v>880816505</v>
      </c>
      <c r="D550" s="510" t="s">
        <v>2298</v>
      </c>
      <c r="E550" s="278" t="s">
        <v>152</v>
      </c>
      <c r="F550" s="278" t="s">
        <v>140</v>
      </c>
      <c r="G550" s="278" t="s">
        <v>148</v>
      </c>
      <c r="H550" s="265">
        <v>44166</v>
      </c>
      <c r="I550" s="265">
        <v>44172</v>
      </c>
      <c r="J550" s="37"/>
      <c r="K550" s="37"/>
      <c r="L550" s="278" t="s">
        <v>148</v>
      </c>
      <c r="M550" s="37">
        <v>19</v>
      </c>
      <c r="N550" s="84"/>
      <c r="O550" s="37"/>
      <c r="P550" s="278" t="s">
        <v>2962</v>
      </c>
      <c r="Q550" s="37"/>
      <c r="R550" s="37"/>
      <c r="S550" s="37"/>
      <c r="T550" s="37"/>
      <c r="U550" s="37"/>
      <c r="V550" s="37"/>
      <c r="W550" s="37"/>
      <c r="X550" s="37"/>
      <c r="Y550" s="37"/>
      <c r="Z550" s="37"/>
      <c r="AA550" s="37"/>
      <c r="AB550" s="37"/>
      <c r="AC550" s="37"/>
      <c r="AD550" s="37"/>
      <c r="AE550" s="37"/>
      <c r="AF550" s="37"/>
      <c r="AG550" s="37"/>
      <c r="AH550" s="37"/>
      <c r="AI550" s="37"/>
      <c r="AJ550" s="37"/>
      <c r="AK550" s="37"/>
      <c r="AL550" s="37"/>
      <c r="AM550" s="84"/>
      <c r="AN550" s="84"/>
      <c r="AO550" s="84"/>
      <c r="AP550" s="84"/>
      <c r="AQ550" s="84"/>
      <c r="AR550" s="84"/>
      <c r="AS550" s="84"/>
      <c r="AT550" s="84"/>
      <c r="AU550" s="84"/>
    </row>
    <row r="551" spans="1:47">
      <c r="A551" s="265">
        <v>44176</v>
      </c>
      <c r="B551" s="278" t="s">
        <v>146</v>
      </c>
      <c r="C551" s="37">
        <v>880046036</v>
      </c>
      <c r="D551" s="37">
        <v>17423</v>
      </c>
      <c r="E551" s="278" t="s">
        <v>139</v>
      </c>
      <c r="F551" s="278" t="s">
        <v>140</v>
      </c>
      <c r="G551" s="37"/>
      <c r="H551" s="37"/>
      <c r="I551" s="265">
        <v>44176</v>
      </c>
      <c r="J551" s="37"/>
      <c r="K551" s="37"/>
      <c r="L551" s="278" t="s">
        <v>190</v>
      </c>
      <c r="M551" s="37">
        <v>19</v>
      </c>
      <c r="N551" s="84"/>
      <c r="O551" s="37"/>
      <c r="P551" s="618" t="s">
        <v>2889</v>
      </c>
      <c r="Q551" s="37"/>
      <c r="R551" s="37"/>
      <c r="S551" s="37"/>
      <c r="T551" s="37"/>
      <c r="U551" s="37"/>
      <c r="V551" s="37"/>
      <c r="W551" s="37"/>
      <c r="X551" s="37"/>
      <c r="Y551" s="37"/>
      <c r="Z551" s="37"/>
      <c r="AA551" s="37"/>
      <c r="AB551" s="37"/>
      <c r="AC551" s="37"/>
      <c r="AD551" s="37"/>
      <c r="AE551" s="37"/>
      <c r="AF551" s="37"/>
      <c r="AG551" s="37"/>
      <c r="AH551" s="37"/>
      <c r="AI551" s="37"/>
      <c r="AJ551" s="37"/>
      <c r="AK551" s="37"/>
      <c r="AL551" s="37"/>
      <c r="AM551" s="84"/>
      <c r="AN551" s="84"/>
      <c r="AO551" s="84"/>
      <c r="AP551" s="84"/>
      <c r="AQ551" s="84"/>
      <c r="AR551" s="84"/>
      <c r="AS551" s="84"/>
      <c r="AT551" s="84"/>
      <c r="AU551" s="84"/>
    </row>
    <row r="552" spans="1:47">
      <c r="A552" s="265">
        <v>44189</v>
      </c>
      <c r="B552" s="278" t="s">
        <v>227</v>
      </c>
      <c r="C552" s="37">
        <v>880816505</v>
      </c>
      <c r="D552" s="510" t="s">
        <v>2298</v>
      </c>
      <c r="E552" s="278" t="s">
        <v>152</v>
      </c>
      <c r="F552" s="278" t="s">
        <v>140</v>
      </c>
      <c r="G552" s="278" t="s">
        <v>148</v>
      </c>
      <c r="H552" s="265">
        <v>44187</v>
      </c>
      <c r="I552" s="265">
        <v>44189</v>
      </c>
      <c r="J552" s="37"/>
      <c r="K552" s="37"/>
      <c r="L552" s="278" t="s">
        <v>148</v>
      </c>
      <c r="M552" s="37">
        <v>19</v>
      </c>
      <c r="N552" s="84"/>
      <c r="O552" s="37"/>
      <c r="P552" s="278" t="s">
        <v>2975</v>
      </c>
      <c r="Q552" s="37"/>
      <c r="R552" s="37"/>
      <c r="S552" s="37"/>
      <c r="T552" s="37"/>
      <c r="U552" s="37"/>
      <c r="V552" s="37"/>
      <c r="W552" s="37"/>
      <c r="X552" s="37"/>
      <c r="Y552" s="37"/>
      <c r="Z552" s="37"/>
      <c r="AA552" s="37"/>
      <c r="AB552" s="37"/>
      <c r="AC552" s="37"/>
      <c r="AD552" s="37"/>
      <c r="AE552" s="37"/>
      <c r="AF552" s="37"/>
      <c r="AG552" s="37"/>
      <c r="AH552" s="37"/>
      <c r="AI552" s="37"/>
      <c r="AJ552" s="37"/>
      <c r="AK552" s="37"/>
      <c r="AL552" s="37"/>
      <c r="AM552" s="84"/>
      <c r="AN552" s="84"/>
      <c r="AO552" s="84"/>
      <c r="AP552" s="84"/>
      <c r="AQ552" s="84"/>
      <c r="AR552" s="84"/>
      <c r="AS552" s="84"/>
      <c r="AT552" s="84"/>
      <c r="AU552" s="84"/>
    </row>
    <row r="553" spans="1:47">
      <c r="A553" s="265">
        <v>44195</v>
      </c>
      <c r="B553" s="431" t="s">
        <v>227</v>
      </c>
      <c r="C553" s="84">
        <v>880356988</v>
      </c>
      <c r="D553" s="37"/>
      <c r="E553" s="278" t="s">
        <v>139</v>
      </c>
      <c r="F553" s="278" t="s">
        <v>147</v>
      </c>
      <c r="G553" s="37"/>
      <c r="H553" s="37"/>
      <c r="I553" s="265"/>
      <c r="J553" s="37"/>
      <c r="K553" s="37"/>
      <c r="L553" s="37"/>
      <c r="M553" s="285"/>
      <c r="N553" s="84"/>
      <c r="O553" s="37"/>
      <c r="P553" s="37"/>
      <c r="Q553" s="37"/>
      <c r="R553" s="265">
        <v>44195</v>
      </c>
      <c r="S553" s="37">
        <v>2120.54</v>
      </c>
      <c r="T553" s="37"/>
      <c r="U553" s="37"/>
      <c r="V553" s="37"/>
      <c r="W553" s="37"/>
      <c r="X553" s="37"/>
      <c r="Y553" s="37"/>
      <c r="Z553" s="37"/>
      <c r="AA553" s="37"/>
      <c r="AB553" s="37"/>
      <c r="AC553" s="37"/>
      <c r="AD553" s="37"/>
      <c r="AE553" s="37"/>
      <c r="AF553" s="37"/>
      <c r="AG553" s="37"/>
      <c r="AH553" s="37"/>
      <c r="AI553" s="37"/>
      <c r="AJ553" s="37"/>
      <c r="AK553" s="37"/>
      <c r="AL553" s="37"/>
      <c r="AM553" s="84"/>
      <c r="AN553" s="84"/>
      <c r="AO553" s="84"/>
      <c r="AP553" s="84"/>
      <c r="AQ553" s="84"/>
      <c r="AR553" s="84"/>
      <c r="AS553" s="84"/>
      <c r="AT553" s="84"/>
      <c r="AU553" s="84"/>
    </row>
    <row r="554" spans="1:47">
      <c r="A554" s="265"/>
      <c r="B554" s="278" t="s">
        <v>156</v>
      </c>
      <c r="C554" s="37">
        <v>882044730</v>
      </c>
      <c r="D554" s="504"/>
      <c r="E554" s="278"/>
      <c r="F554" s="278" t="s">
        <v>140</v>
      </c>
      <c r="G554" s="278"/>
      <c r="H554" s="37"/>
      <c r="I554" s="265">
        <v>44194</v>
      </c>
      <c r="J554" s="37"/>
      <c r="K554" s="37"/>
      <c r="L554" s="278"/>
      <c r="M554" s="37">
        <v>19</v>
      </c>
      <c r="N554" s="84"/>
      <c r="O554" s="37"/>
      <c r="P554" s="278"/>
      <c r="Q554" s="37"/>
      <c r="R554" s="37"/>
      <c r="S554" s="37"/>
      <c r="T554" s="37"/>
      <c r="U554" s="37"/>
      <c r="V554" s="37"/>
      <c r="W554" s="37"/>
      <c r="X554" s="37"/>
      <c r="Y554" s="37"/>
      <c r="Z554" s="37"/>
      <c r="AA554" s="37"/>
      <c r="AB554" s="37"/>
      <c r="AC554" s="37"/>
      <c r="AD554" s="37"/>
      <c r="AE554" s="37"/>
      <c r="AF554" s="37"/>
      <c r="AG554" s="37"/>
      <c r="AH554" s="37"/>
      <c r="AI554" s="37"/>
      <c r="AJ554" s="37"/>
      <c r="AK554" s="37"/>
      <c r="AL554" s="37"/>
      <c r="AM554" s="84"/>
      <c r="AN554" s="84"/>
      <c r="AO554" s="84"/>
      <c r="AP554" s="84"/>
      <c r="AQ554" s="84"/>
      <c r="AR554" s="84"/>
      <c r="AS554" s="84"/>
      <c r="AT554" s="84"/>
      <c r="AU554" s="84"/>
    </row>
    <row r="555" spans="1:47">
      <c r="A555" s="265">
        <v>44195</v>
      </c>
      <c r="B555" s="278" t="s">
        <v>146</v>
      </c>
      <c r="C555" s="37">
        <v>882107366</v>
      </c>
      <c r="D555" s="37" t="s">
        <v>3212</v>
      </c>
      <c r="E555" s="278" t="s">
        <v>139</v>
      </c>
      <c r="F555" s="278" t="s">
        <v>140</v>
      </c>
      <c r="G555" s="37"/>
      <c r="H555" s="37"/>
      <c r="I555" s="265">
        <v>44195</v>
      </c>
      <c r="J555" s="37"/>
      <c r="K555" s="37"/>
      <c r="L555" s="278" t="s">
        <v>176</v>
      </c>
      <c r="M555" s="37">
        <v>19</v>
      </c>
      <c r="N555" s="84"/>
      <c r="O555" s="37"/>
      <c r="P555" s="618" t="s">
        <v>2993</v>
      </c>
      <c r="Q555" s="37"/>
      <c r="R555" s="37"/>
      <c r="S555" s="37"/>
      <c r="T555" s="37"/>
      <c r="U555" s="37"/>
      <c r="V555" s="37"/>
      <c r="W555" s="37"/>
      <c r="X555" s="37"/>
      <c r="Y555" s="37"/>
      <c r="Z555" s="37"/>
      <c r="AA555" s="37"/>
      <c r="AB555" s="37"/>
      <c r="AC555" s="37"/>
      <c r="AD555" s="37"/>
      <c r="AE555" s="37"/>
      <c r="AF555" s="37"/>
      <c r="AG555" s="37"/>
      <c r="AH555" s="37"/>
      <c r="AI555" s="37"/>
      <c r="AJ555" s="37"/>
      <c r="AK555" s="37"/>
      <c r="AL555" s="37"/>
      <c r="AM555" s="84"/>
      <c r="AN555" s="84"/>
      <c r="AO555" s="84"/>
      <c r="AP555" s="84"/>
      <c r="AQ555" s="84"/>
      <c r="AR555" s="84"/>
      <c r="AS555" s="84"/>
      <c r="AT555" s="84"/>
      <c r="AU555" s="84"/>
    </row>
    <row r="556" spans="1:47">
      <c r="A556" s="265">
        <v>44173</v>
      </c>
      <c r="B556" s="278" t="s">
        <v>167</v>
      </c>
      <c r="C556" s="37">
        <v>880685031</v>
      </c>
      <c r="D556" s="504" t="s">
        <v>2997</v>
      </c>
      <c r="E556" s="278" t="s">
        <v>139</v>
      </c>
      <c r="F556" s="278" t="s">
        <v>140</v>
      </c>
      <c r="G556" s="278" t="s">
        <v>225</v>
      </c>
      <c r="H556" s="37"/>
      <c r="I556" s="265">
        <v>44173</v>
      </c>
      <c r="J556" s="37"/>
      <c r="K556" s="37"/>
      <c r="L556" s="278" t="s">
        <v>225</v>
      </c>
      <c r="M556" s="37">
        <v>17.5</v>
      </c>
      <c r="N556" s="84"/>
      <c r="O556" s="37"/>
      <c r="P556" s="278" t="s">
        <v>2876</v>
      </c>
      <c r="Q556" s="37"/>
      <c r="R556" s="37"/>
      <c r="S556" s="37"/>
      <c r="T556" s="37"/>
      <c r="U556" s="37"/>
      <c r="V556" s="37"/>
      <c r="W556" s="37"/>
      <c r="X556" s="37"/>
      <c r="Y556" s="37"/>
      <c r="Z556" s="37"/>
      <c r="AA556" s="37"/>
      <c r="AB556" s="37"/>
      <c r="AC556" s="37"/>
      <c r="AD556" s="37"/>
      <c r="AE556" s="37"/>
      <c r="AF556" s="37"/>
      <c r="AG556" s="37"/>
      <c r="AH556" s="37"/>
      <c r="AI556" s="37"/>
      <c r="AJ556" s="37"/>
      <c r="AK556" s="37"/>
      <c r="AL556" s="37"/>
      <c r="AM556" s="84"/>
      <c r="AN556" s="84"/>
      <c r="AO556" s="84"/>
      <c r="AP556" s="84"/>
      <c r="AQ556" s="84"/>
      <c r="AR556" s="84"/>
      <c r="AS556" s="84"/>
      <c r="AT556" s="84"/>
      <c r="AU556" s="84"/>
    </row>
    <row r="557" spans="1:47">
      <c r="A557" s="265">
        <v>44179</v>
      </c>
      <c r="B557" s="278" t="s">
        <v>175</v>
      </c>
      <c r="C557" s="37">
        <v>880492599</v>
      </c>
      <c r="D557" s="37"/>
      <c r="E557" s="278" t="s">
        <v>139</v>
      </c>
      <c r="F557" s="278" t="s">
        <v>140</v>
      </c>
      <c r="G557" s="278" t="s">
        <v>368</v>
      </c>
      <c r="H557" s="37"/>
      <c r="I557" s="265">
        <v>44179</v>
      </c>
      <c r="J557" s="37"/>
      <c r="K557" s="37"/>
      <c r="L557" s="278" t="s">
        <v>368</v>
      </c>
      <c r="M557" s="37">
        <v>17.5</v>
      </c>
      <c r="N557" s="84"/>
      <c r="O557" s="37"/>
      <c r="P557" s="278" t="s">
        <v>2930</v>
      </c>
      <c r="Q557" s="37"/>
      <c r="R557" s="37"/>
      <c r="S557" s="37"/>
      <c r="T557" s="37"/>
      <c r="U557" s="37"/>
      <c r="V557" s="37"/>
      <c r="W557" s="37"/>
      <c r="X557" s="37"/>
      <c r="Y557" s="37"/>
      <c r="Z557" s="37"/>
      <c r="AA557" s="37"/>
      <c r="AB557" s="37"/>
      <c r="AC557" s="37"/>
      <c r="AD557" s="37"/>
      <c r="AE557" s="37"/>
      <c r="AF557" s="37"/>
      <c r="AG557" s="37"/>
      <c r="AH557" s="37"/>
      <c r="AI557" s="37"/>
      <c r="AJ557" s="37"/>
      <c r="AK557" s="37"/>
      <c r="AL557" s="37"/>
      <c r="AM557" s="84"/>
      <c r="AN557" s="84"/>
      <c r="AO557" s="84"/>
      <c r="AP557" s="84"/>
      <c r="AQ557" s="84"/>
      <c r="AR557" s="84"/>
      <c r="AS557" s="84"/>
      <c r="AT557" s="84"/>
      <c r="AU557" s="84"/>
    </row>
    <row r="558" spans="1:47">
      <c r="A558" s="265">
        <v>44189</v>
      </c>
      <c r="B558" s="278" t="s">
        <v>156</v>
      </c>
      <c r="C558" s="37">
        <v>880416594</v>
      </c>
      <c r="D558" s="37"/>
      <c r="E558" s="278" t="s">
        <v>152</v>
      </c>
      <c r="F558" s="278" t="s">
        <v>140</v>
      </c>
      <c r="G558" s="37"/>
      <c r="H558" s="37"/>
      <c r="I558" s="265">
        <v>44189</v>
      </c>
      <c r="J558" s="37"/>
      <c r="K558" s="37"/>
      <c r="L558" s="278" t="s">
        <v>142</v>
      </c>
      <c r="M558" s="37">
        <v>17.260000000000002</v>
      </c>
      <c r="N558" s="84"/>
      <c r="O558" s="37"/>
      <c r="P558" s="278" t="s">
        <v>2975</v>
      </c>
      <c r="Q558" s="37"/>
      <c r="R558" s="37"/>
      <c r="S558" s="37"/>
      <c r="T558" s="37"/>
      <c r="U558" s="37"/>
      <c r="V558" s="37"/>
      <c r="W558" s="37"/>
      <c r="X558" s="37"/>
      <c r="Y558" s="37"/>
      <c r="Z558" s="37"/>
      <c r="AA558" s="37"/>
      <c r="AB558" s="37"/>
      <c r="AC558" s="37"/>
      <c r="AD558" s="37"/>
      <c r="AE558" s="37"/>
      <c r="AF558" s="37"/>
      <c r="AG558" s="37"/>
      <c r="AH558" s="37"/>
      <c r="AI558" s="37"/>
      <c r="AJ558" s="37"/>
      <c r="AK558" s="37"/>
      <c r="AL558" s="37"/>
      <c r="AM558" s="84"/>
      <c r="AN558" s="84"/>
      <c r="AO558" s="84"/>
      <c r="AP558" s="84"/>
      <c r="AQ558" s="84"/>
      <c r="AR558" s="84"/>
      <c r="AS558" s="84"/>
      <c r="AT558" s="84"/>
      <c r="AU558" s="84"/>
    </row>
    <row r="559" spans="1:47">
      <c r="A559" s="265">
        <v>44195</v>
      </c>
      <c r="B559" s="278" t="s">
        <v>154</v>
      </c>
      <c r="C559" s="37">
        <v>882469032</v>
      </c>
      <c r="D559" s="504" t="s">
        <v>2897</v>
      </c>
      <c r="E559" s="278" t="s">
        <v>139</v>
      </c>
      <c r="F559" s="278" t="s">
        <v>140</v>
      </c>
      <c r="G559" s="37"/>
      <c r="H559" s="37"/>
      <c r="I559" s="265">
        <v>44560</v>
      </c>
      <c r="J559" s="37"/>
      <c r="K559" s="37"/>
      <c r="L559" s="278" t="s">
        <v>181</v>
      </c>
      <c r="M559" s="37">
        <v>16.66</v>
      </c>
      <c r="N559" s="84"/>
      <c r="O559" s="37"/>
      <c r="P559" s="278" t="s">
        <v>2980</v>
      </c>
      <c r="Q559" s="37"/>
      <c r="R559" s="37"/>
      <c r="S559" s="37"/>
      <c r="T559" s="37"/>
      <c r="U559" s="37"/>
      <c r="V559" s="37"/>
      <c r="W559" s="37"/>
      <c r="X559" s="37"/>
      <c r="Y559" s="37"/>
      <c r="Z559" s="37"/>
      <c r="AA559" s="37"/>
      <c r="AB559" s="37"/>
      <c r="AC559" s="37"/>
      <c r="AD559" s="37"/>
      <c r="AE559" s="37"/>
      <c r="AF559" s="37"/>
      <c r="AG559" s="37"/>
      <c r="AH559" s="37"/>
      <c r="AI559" s="37"/>
      <c r="AJ559" s="37"/>
      <c r="AK559" s="37"/>
      <c r="AL559" s="37"/>
      <c r="AM559" s="84"/>
      <c r="AN559" s="84"/>
      <c r="AO559" s="84"/>
      <c r="AP559" s="84"/>
      <c r="AQ559" s="84"/>
      <c r="AR559" s="84"/>
      <c r="AS559" s="84"/>
      <c r="AT559" s="84"/>
      <c r="AU559" s="84"/>
    </row>
    <row r="560" spans="1:47">
      <c r="A560" s="265">
        <v>44172</v>
      </c>
      <c r="B560" s="278" t="s">
        <v>175</v>
      </c>
      <c r="C560" s="37">
        <v>880018246</v>
      </c>
      <c r="D560" s="37"/>
      <c r="E560" s="278" t="s">
        <v>139</v>
      </c>
      <c r="F560" s="278" t="s">
        <v>140</v>
      </c>
      <c r="G560" s="278" t="s">
        <v>294</v>
      </c>
      <c r="H560" s="265">
        <v>44169</v>
      </c>
      <c r="I560" s="265">
        <v>44172</v>
      </c>
      <c r="J560" s="37"/>
      <c r="K560" s="37"/>
      <c r="L560" s="278" t="s">
        <v>294</v>
      </c>
      <c r="M560" s="37">
        <v>16</v>
      </c>
      <c r="N560" s="84"/>
      <c r="O560" s="37"/>
      <c r="P560" s="278" t="s">
        <v>3048</v>
      </c>
      <c r="Q560" s="37"/>
      <c r="R560" s="37"/>
      <c r="S560" s="37"/>
      <c r="T560" s="37"/>
      <c r="U560" s="37"/>
      <c r="V560" s="37"/>
      <c r="W560" s="37"/>
      <c r="X560" s="37"/>
      <c r="Y560" s="37"/>
      <c r="Z560" s="37"/>
      <c r="AA560" s="37"/>
      <c r="AB560" s="37"/>
      <c r="AC560" s="37"/>
      <c r="AD560" s="37"/>
      <c r="AE560" s="37"/>
      <c r="AF560" s="37"/>
      <c r="AG560" s="37"/>
      <c r="AH560" s="37"/>
      <c r="AI560" s="37"/>
      <c r="AJ560" s="37"/>
      <c r="AK560" s="37"/>
      <c r="AL560" s="37"/>
      <c r="AM560" s="84"/>
      <c r="AN560" s="84"/>
      <c r="AO560" s="84"/>
      <c r="AP560" s="84"/>
      <c r="AQ560" s="84"/>
      <c r="AR560" s="84"/>
      <c r="AS560" s="84"/>
      <c r="AT560" s="84"/>
      <c r="AU560" s="84"/>
    </row>
    <row r="561" spans="1:47">
      <c r="A561" s="265">
        <v>44172</v>
      </c>
      <c r="B561" s="278" t="s">
        <v>138</v>
      </c>
      <c r="C561" s="37">
        <v>882322320</v>
      </c>
      <c r="D561" s="37"/>
      <c r="E561" s="278" t="s">
        <v>139</v>
      </c>
      <c r="F561" s="278" t="s">
        <v>140</v>
      </c>
      <c r="G561" s="278" t="s">
        <v>294</v>
      </c>
      <c r="H561" s="37"/>
      <c r="I561" s="265">
        <v>44172</v>
      </c>
      <c r="J561" s="37"/>
      <c r="K561" s="37"/>
      <c r="L561" s="278" t="s">
        <v>294</v>
      </c>
      <c r="M561" s="37">
        <v>16</v>
      </c>
      <c r="N561" s="84"/>
      <c r="O561" s="37"/>
      <c r="P561" s="278" t="s">
        <v>2962</v>
      </c>
      <c r="Q561" s="37"/>
      <c r="R561" s="37"/>
      <c r="S561" s="37"/>
      <c r="T561" s="37"/>
      <c r="U561" s="37"/>
      <c r="V561" s="37"/>
      <c r="W561" s="37"/>
      <c r="X561" s="37"/>
      <c r="Y561" s="37"/>
      <c r="Z561" s="37"/>
      <c r="AA561" s="37"/>
      <c r="AB561" s="37"/>
      <c r="AC561" s="37"/>
      <c r="AD561" s="37"/>
      <c r="AE561" s="37"/>
      <c r="AF561" s="37"/>
      <c r="AG561" s="37"/>
      <c r="AH561" s="37"/>
      <c r="AI561" s="37"/>
      <c r="AJ561" s="37"/>
      <c r="AK561" s="37"/>
      <c r="AL561" s="37"/>
      <c r="AM561" s="84"/>
      <c r="AN561" s="84"/>
      <c r="AO561" s="84"/>
      <c r="AP561" s="84"/>
      <c r="AQ561" s="84"/>
      <c r="AR561" s="84"/>
      <c r="AS561" s="84"/>
      <c r="AT561" s="84"/>
      <c r="AU561" s="84"/>
    </row>
    <row r="562" spans="1:47">
      <c r="A562" s="265">
        <v>44195</v>
      </c>
      <c r="B562" s="431" t="s">
        <v>167</v>
      </c>
      <c r="C562" s="285">
        <v>883040041</v>
      </c>
      <c r="D562" s="37"/>
      <c r="E562" s="278" t="s">
        <v>152</v>
      </c>
      <c r="F562" s="278" t="s">
        <v>140</v>
      </c>
      <c r="G562" s="278" t="s">
        <v>142</v>
      </c>
      <c r="H562" s="37"/>
      <c r="I562" s="265"/>
      <c r="J562" s="37"/>
      <c r="K562" s="37"/>
      <c r="L562" s="37"/>
      <c r="M562" s="285"/>
      <c r="N562" s="84"/>
      <c r="O562" s="37"/>
      <c r="P562" s="278" t="s">
        <v>3213</v>
      </c>
      <c r="Q562" s="37"/>
      <c r="R562" s="37"/>
      <c r="S562" s="37"/>
      <c r="T562" s="37"/>
      <c r="U562" s="37"/>
      <c r="V562" s="37"/>
      <c r="W562" s="37"/>
      <c r="X562" s="37"/>
      <c r="Y562" s="37"/>
      <c r="Z562" s="37"/>
      <c r="AA562" s="37"/>
      <c r="AB562" s="37"/>
      <c r="AC562" s="37"/>
      <c r="AD562" s="37"/>
      <c r="AE562" s="37"/>
      <c r="AF562" s="37"/>
      <c r="AG562" s="37"/>
      <c r="AH562" s="37"/>
      <c r="AI562" s="37"/>
      <c r="AJ562" s="37"/>
      <c r="AK562" s="37"/>
      <c r="AL562" s="37"/>
      <c r="AM562" s="84"/>
      <c r="AN562" s="84"/>
      <c r="AO562" s="84"/>
      <c r="AP562" s="84"/>
      <c r="AQ562" s="84"/>
      <c r="AR562" s="84"/>
      <c r="AS562" s="84"/>
      <c r="AT562" s="84"/>
      <c r="AU562" s="84"/>
    </row>
    <row r="563" spans="1:47">
      <c r="A563" s="265">
        <v>44195</v>
      </c>
      <c r="B563" s="431" t="s">
        <v>167</v>
      </c>
      <c r="C563" s="285">
        <v>883019363</v>
      </c>
      <c r="D563" s="37"/>
      <c r="E563" s="278" t="s">
        <v>152</v>
      </c>
      <c r="F563" s="278" t="s">
        <v>140</v>
      </c>
      <c r="G563" s="278" t="s">
        <v>142</v>
      </c>
      <c r="H563" s="37"/>
      <c r="I563" s="265"/>
      <c r="J563" s="37"/>
      <c r="K563" s="37"/>
      <c r="L563" s="37"/>
      <c r="M563" s="285"/>
      <c r="N563" s="84"/>
      <c r="O563" s="37"/>
      <c r="P563" s="278" t="s">
        <v>3214</v>
      </c>
      <c r="Q563" s="37"/>
      <c r="R563" s="37"/>
      <c r="S563" s="37"/>
      <c r="T563" s="37"/>
      <c r="U563" s="37"/>
      <c r="V563" s="37"/>
      <c r="W563" s="37"/>
      <c r="X563" s="37"/>
      <c r="Y563" s="37"/>
      <c r="Z563" s="37"/>
      <c r="AA563" s="37"/>
      <c r="AB563" s="37"/>
      <c r="AC563" s="37"/>
      <c r="AD563" s="37"/>
      <c r="AE563" s="37"/>
      <c r="AF563" s="37"/>
      <c r="AG563" s="37"/>
      <c r="AH563" s="37"/>
      <c r="AI563" s="37"/>
      <c r="AJ563" s="37"/>
      <c r="AK563" s="37"/>
      <c r="AL563" s="37"/>
      <c r="AM563" s="84"/>
      <c r="AN563" s="84"/>
      <c r="AO563" s="84"/>
      <c r="AP563" s="84"/>
      <c r="AQ563" s="84"/>
      <c r="AR563" s="84"/>
      <c r="AS563" s="84"/>
      <c r="AT563" s="84"/>
      <c r="AU563" s="84"/>
    </row>
    <row r="564" spans="1:47">
      <c r="A564" s="265">
        <v>44174</v>
      </c>
      <c r="B564" s="278" t="s">
        <v>281</v>
      </c>
      <c r="C564" s="37">
        <v>881765538</v>
      </c>
      <c r="D564" s="504" t="s">
        <v>3215</v>
      </c>
      <c r="E564" s="278" t="s">
        <v>152</v>
      </c>
      <c r="F564" s="278" t="s">
        <v>140</v>
      </c>
      <c r="G564" s="278" t="s">
        <v>148</v>
      </c>
      <c r="H564" s="37"/>
      <c r="I564" s="265">
        <v>44174</v>
      </c>
      <c r="J564" s="37"/>
      <c r="K564" s="37"/>
      <c r="L564" s="278" t="s">
        <v>148</v>
      </c>
      <c r="M564" s="37">
        <v>16</v>
      </c>
      <c r="N564" s="84"/>
      <c r="O564" s="37"/>
      <c r="P564" s="278" t="s">
        <v>2918</v>
      </c>
      <c r="Q564" s="37"/>
      <c r="R564" s="37"/>
      <c r="S564" s="37"/>
      <c r="T564" s="37"/>
      <c r="U564" s="37"/>
      <c r="V564" s="37"/>
      <c r="W564" s="37"/>
      <c r="X564" s="37"/>
      <c r="Y564" s="37"/>
      <c r="Z564" s="37"/>
      <c r="AA564" s="37"/>
      <c r="AB564" s="37"/>
      <c r="AC564" s="37"/>
      <c r="AD564" s="37"/>
      <c r="AE564" s="37"/>
      <c r="AF564" s="37"/>
      <c r="AG564" s="37"/>
      <c r="AH564" s="37"/>
      <c r="AI564" s="37"/>
      <c r="AJ564" s="37"/>
      <c r="AK564" s="37"/>
      <c r="AL564" s="37"/>
      <c r="AM564" s="84"/>
      <c r="AN564" s="84"/>
      <c r="AO564" s="84"/>
      <c r="AP564" s="84"/>
      <c r="AQ564" s="84"/>
      <c r="AR564" s="84"/>
      <c r="AS564" s="84"/>
      <c r="AT564" s="84"/>
      <c r="AU564" s="84"/>
    </row>
    <row r="565" spans="1:47">
      <c r="A565" s="265">
        <v>44195</v>
      </c>
      <c r="B565" s="431" t="s">
        <v>194</v>
      </c>
      <c r="C565" s="285">
        <v>882093801</v>
      </c>
      <c r="D565" s="37"/>
      <c r="E565" s="278" t="s">
        <v>152</v>
      </c>
      <c r="F565" s="278" t="s">
        <v>140</v>
      </c>
      <c r="G565" s="278" t="s">
        <v>142</v>
      </c>
      <c r="H565" s="37"/>
      <c r="I565" s="265"/>
      <c r="J565" s="37"/>
      <c r="K565" s="37"/>
      <c r="L565" s="37"/>
      <c r="M565" s="285"/>
      <c r="N565" s="84"/>
      <c r="O565" s="37"/>
      <c r="P565" s="278" t="s">
        <v>3216</v>
      </c>
      <c r="Q565" s="37"/>
      <c r="R565" s="37"/>
      <c r="S565" s="37"/>
      <c r="T565" s="37"/>
      <c r="U565" s="37"/>
      <c r="V565" s="37"/>
      <c r="W565" s="37"/>
      <c r="X565" s="37"/>
      <c r="Y565" s="37"/>
      <c r="Z565" s="37"/>
      <c r="AA565" s="37"/>
      <c r="AB565" s="37"/>
      <c r="AC565" s="37"/>
      <c r="AD565" s="37"/>
      <c r="AE565" s="37"/>
      <c r="AF565" s="37"/>
      <c r="AG565" s="37"/>
      <c r="AH565" s="37"/>
      <c r="AI565" s="37"/>
      <c r="AJ565" s="37"/>
      <c r="AK565" s="37"/>
      <c r="AL565" s="37"/>
      <c r="AM565" s="84"/>
      <c r="AN565" s="84"/>
      <c r="AO565" s="84"/>
      <c r="AP565" s="84"/>
      <c r="AQ565" s="84"/>
      <c r="AR565" s="84"/>
      <c r="AS565" s="84"/>
      <c r="AT565" s="84"/>
      <c r="AU565" s="84"/>
    </row>
    <row r="566" spans="1:47">
      <c r="A566" s="265">
        <v>44195</v>
      </c>
      <c r="B566" s="431" t="s">
        <v>227</v>
      </c>
      <c r="C566" s="37">
        <v>881791152</v>
      </c>
      <c r="D566" s="37"/>
      <c r="E566" s="37"/>
      <c r="F566" s="37"/>
      <c r="G566" s="37"/>
      <c r="H566" s="37"/>
      <c r="I566" s="37"/>
      <c r="J566" s="37"/>
      <c r="K566" s="37"/>
      <c r="L566" s="37"/>
      <c r="M566" s="285"/>
      <c r="N566" s="84"/>
      <c r="O566" s="37"/>
      <c r="P566" s="278" t="s">
        <v>3217</v>
      </c>
      <c r="Q566" s="37"/>
      <c r="R566" s="37"/>
      <c r="S566" s="37"/>
      <c r="T566" s="37"/>
      <c r="U566" s="37"/>
      <c r="V566" s="37"/>
      <c r="W566" s="37"/>
      <c r="X566" s="37"/>
      <c r="Y566" s="37"/>
      <c r="Z566" s="37"/>
      <c r="AA566" s="37"/>
      <c r="AB566" s="37"/>
      <c r="AC566" s="37"/>
      <c r="AD566" s="37"/>
      <c r="AE566" s="37"/>
      <c r="AF566" s="37"/>
      <c r="AG566" s="37"/>
      <c r="AH566" s="37"/>
      <c r="AI566" s="37"/>
      <c r="AJ566" s="37"/>
      <c r="AK566" s="37"/>
      <c r="AL566" s="37"/>
      <c r="AM566" s="84"/>
      <c r="AN566" s="84"/>
      <c r="AO566" s="84"/>
      <c r="AP566" s="84"/>
      <c r="AQ566" s="84"/>
      <c r="AR566" s="84"/>
      <c r="AS566" s="84"/>
      <c r="AT566" s="84"/>
      <c r="AU566" s="84"/>
    </row>
    <row r="567" spans="1:47">
      <c r="A567" s="265">
        <v>44179</v>
      </c>
      <c r="B567" s="278" t="s">
        <v>194</v>
      </c>
      <c r="C567" s="37">
        <v>882177989</v>
      </c>
      <c r="D567" s="515" t="s">
        <v>3172</v>
      </c>
      <c r="E567" s="278" t="s">
        <v>139</v>
      </c>
      <c r="F567" s="278" t="s">
        <v>140</v>
      </c>
      <c r="G567" s="37"/>
      <c r="H567" s="37"/>
      <c r="I567" s="265">
        <v>44179</v>
      </c>
      <c r="J567" s="37"/>
      <c r="K567" s="37"/>
      <c r="L567" s="278" t="s">
        <v>190</v>
      </c>
      <c r="M567" s="37">
        <v>16</v>
      </c>
      <c r="N567" s="84"/>
      <c r="O567" s="37"/>
      <c r="P567" s="278" t="s">
        <v>2889</v>
      </c>
      <c r="Q567" s="37"/>
      <c r="R567" s="265">
        <v>44558</v>
      </c>
      <c r="S567" s="37">
        <v>17943</v>
      </c>
      <c r="T567" s="37"/>
      <c r="U567" s="37"/>
      <c r="V567" s="37"/>
      <c r="W567" s="37"/>
      <c r="X567" s="37"/>
      <c r="Y567" s="37"/>
      <c r="Z567" s="37"/>
      <c r="AA567" s="37"/>
      <c r="AB567" s="37"/>
      <c r="AC567" s="37"/>
      <c r="AD567" s="37"/>
      <c r="AE567" s="37"/>
      <c r="AF567" s="37"/>
      <c r="AG567" s="37"/>
      <c r="AH567" s="37"/>
      <c r="AI567" s="37"/>
      <c r="AJ567" s="37"/>
      <c r="AK567" s="37"/>
      <c r="AL567" s="37"/>
      <c r="AM567" s="84"/>
      <c r="AN567" s="84"/>
      <c r="AO567" s="84"/>
      <c r="AP567" s="84"/>
      <c r="AQ567" s="84"/>
      <c r="AR567" s="84"/>
      <c r="AS567" s="84"/>
      <c r="AT567" s="84"/>
      <c r="AU567" s="84"/>
    </row>
    <row r="568" spans="1:47">
      <c r="A568" s="265">
        <v>44179</v>
      </c>
      <c r="B568" s="278" t="s">
        <v>281</v>
      </c>
      <c r="C568" s="37">
        <v>882357761</v>
      </c>
      <c r="D568" s="504" t="s">
        <v>3218</v>
      </c>
      <c r="E568" s="278" t="s">
        <v>139</v>
      </c>
      <c r="F568" s="278" t="s">
        <v>140</v>
      </c>
      <c r="G568" s="278" t="s">
        <v>148</v>
      </c>
      <c r="H568" s="37"/>
      <c r="I568" s="265">
        <v>44179</v>
      </c>
      <c r="J568" s="37"/>
      <c r="K568" s="37"/>
      <c r="L568" s="278" t="s">
        <v>148</v>
      </c>
      <c r="M568" s="37">
        <v>16</v>
      </c>
      <c r="N568" s="84"/>
      <c r="O568" s="37"/>
      <c r="P568" s="278" t="s">
        <v>2973</v>
      </c>
      <c r="Q568" s="37"/>
      <c r="R568" s="37"/>
      <c r="S568" s="37"/>
      <c r="T568" s="37"/>
      <c r="U568" s="37"/>
      <c r="V568" s="37"/>
      <c r="W568" s="37"/>
      <c r="X568" s="37"/>
      <c r="Y568" s="37"/>
      <c r="Z568" s="37"/>
      <c r="AA568" s="37"/>
      <c r="AB568" s="37"/>
      <c r="AC568" s="37"/>
      <c r="AD568" s="37"/>
      <c r="AE568" s="37"/>
      <c r="AF568" s="37"/>
      <c r="AG568" s="37"/>
      <c r="AH568" s="37"/>
      <c r="AI568" s="37"/>
      <c r="AJ568" s="37"/>
      <c r="AK568" s="37"/>
      <c r="AL568" s="37"/>
      <c r="AM568" s="84"/>
      <c r="AN568" s="84"/>
      <c r="AO568" s="84"/>
      <c r="AP568" s="84"/>
      <c r="AQ568" s="84"/>
      <c r="AR568" s="84"/>
      <c r="AS568" s="84"/>
      <c r="AT568" s="84"/>
      <c r="AU568" s="84"/>
    </row>
    <row r="569" spans="1:47">
      <c r="A569" s="265">
        <v>44186</v>
      </c>
      <c r="B569" s="278" t="s">
        <v>194</v>
      </c>
      <c r="C569" s="37">
        <v>882177989</v>
      </c>
      <c r="D569" s="504" t="s">
        <v>3172</v>
      </c>
      <c r="E569" s="278" t="s">
        <v>139</v>
      </c>
      <c r="F569" s="278" t="s">
        <v>140</v>
      </c>
      <c r="G569" s="278" t="s">
        <v>190</v>
      </c>
      <c r="H569" s="37"/>
      <c r="I569" s="265">
        <v>44186</v>
      </c>
      <c r="J569" s="37"/>
      <c r="K569" s="37"/>
      <c r="L569" s="278" t="s">
        <v>190</v>
      </c>
      <c r="M569" s="37">
        <v>16</v>
      </c>
      <c r="N569" s="84"/>
      <c r="O569" s="37"/>
      <c r="P569" s="278" t="s">
        <v>3021</v>
      </c>
      <c r="Q569" s="37"/>
      <c r="R569" s="37"/>
      <c r="S569" s="37"/>
      <c r="T569" s="37"/>
      <c r="U569" s="37"/>
      <c r="V569" s="37"/>
      <c r="W569" s="37"/>
      <c r="X569" s="37"/>
      <c r="Y569" s="37"/>
      <c r="Z569" s="37"/>
      <c r="AA569" s="37"/>
      <c r="AB569" s="37"/>
      <c r="AC569" s="37"/>
      <c r="AD569" s="37"/>
      <c r="AE569" s="37"/>
      <c r="AF569" s="37"/>
      <c r="AG569" s="37"/>
      <c r="AH569" s="37"/>
      <c r="AI569" s="37"/>
      <c r="AJ569" s="37"/>
      <c r="AK569" s="37"/>
      <c r="AL569" s="37"/>
      <c r="AM569" s="84"/>
      <c r="AN569" s="84"/>
      <c r="AO569" s="84"/>
      <c r="AP569" s="84"/>
      <c r="AQ569" s="84"/>
      <c r="AR569" s="84"/>
      <c r="AS569" s="84"/>
      <c r="AT569" s="84"/>
      <c r="AU569" s="84"/>
    </row>
    <row r="570" spans="1:47">
      <c r="A570" s="265">
        <v>44187</v>
      </c>
      <c r="B570" s="278" t="s">
        <v>167</v>
      </c>
      <c r="C570" s="37">
        <v>883288927</v>
      </c>
      <c r="D570" s="37"/>
      <c r="E570" s="278" t="s">
        <v>152</v>
      </c>
      <c r="F570" s="278" t="s">
        <v>140</v>
      </c>
      <c r="G570" s="278" t="s">
        <v>176</v>
      </c>
      <c r="H570" s="37"/>
      <c r="I570" s="265">
        <v>44187</v>
      </c>
      <c r="J570" s="37"/>
      <c r="K570" s="37"/>
      <c r="L570" s="278" t="s">
        <v>176</v>
      </c>
      <c r="M570" s="37">
        <v>15</v>
      </c>
      <c r="N570" s="84"/>
      <c r="O570" s="37"/>
      <c r="P570" s="265">
        <v>44183</v>
      </c>
      <c r="Q570" s="37"/>
      <c r="R570" s="37"/>
      <c r="S570" s="37"/>
      <c r="T570" s="37"/>
      <c r="U570" s="37"/>
      <c r="V570" s="37"/>
      <c r="W570" s="37"/>
      <c r="X570" s="37"/>
      <c r="Y570" s="37"/>
      <c r="Z570" s="37"/>
      <c r="AA570" s="37"/>
      <c r="AB570" s="37"/>
      <c r="AC570" s="37"/>
      <c r="AD570" s="37"/>
      <c r="AE570" s="37"/>
      <c r="AF570" s="37"/>
      <c r="AG570" s="37"/>
      <c r="AH570" s="37"/>
      <c r="AI570" s="37"/>
      <c r="AJ570" s="37"/>
      <c r="AK570" s="37"/>
      <c r="AL570" s="37"/>
      <c r="AM570" s="84"/>
      <c r="AN570" s="84"/>
      <c r="AO570" s="84"/>
      <c r="AP570" s="84"/>
      <c r="AQ570" s="84"/>
      <c r="AR570" s="84"/>
      <c r="AS570" s="84"/>
      <c r="AT570" s="84"/>
      <c r="AU570" s="84"/>
    </row>
    <row r="571" spans="1:47">
      <c r="A571" s="265">
        <v>44179</v>
      </c>
      <c r="B571" s="278" t="s">
        <v>178</v>
      </c>
      <c r="C571" s="37">
        <v>880951225</v>
      </c>
      <c r="D571" s="37"/>
      <c r="E571" s="278" t="s">
        <v>152</v>
      </c>
      <c r="F571" s="278" t="s">
        <v>140</v>
      </c>
      <c r="G571" s="278" t="s">
        <v>176</v>
      </c>
      <c r="H571" s="37"/>
      <c r="I571" s="265">
        <v>44179</v>
      </c>
      <c r="J571" s="37"/>
      <c r="K571" s="37"/>
      <c r="L571" s="278" t="s">
        <v>176</v>
      </c>
      <c r="M571" s="37">
        <v>14.7</v>
      </c>
      <c r="N571" s="84"/>
      <c r="O571" s="37"/>
      <c r="P571" s="37"/>
      <c r="Q571" s="37"/>
      <c r="R571" s="37"/>
      <c r="S571" s="37"/>
      <c r="T571" s="37"/>
      <c r="U571" s="37"/>
      <c r="V571" s="37"/>
      <c r="W571" s="37"/>
      <c r="X571" s="37"/>
      <c r="Y571" s="37"/>
      <c r="Z571" s="37"/>
      <c r="AA571" s="37"/>
      <c r="AB571" s="37"/>
      <c r="AC571" s="37"/>
      <c r="AD571" s="37"/>
      <c r="AE571" s="37"/>
      <c r="AF571" s="37"/>
      <c r="AG571" s="37"/>
      <c r="AH571" s="37"/>
      <c r="AI571" s="37"/>
      <c r="AJ571" s="37"/>
      <c r="AK571" s="37"/>
      <c r="AL571" s="37"/>
      <c r="AM571" s="84"/>
      <c r="AN571" s="84"/>
      <c r="AO571" s="84"/>
      <c r="AP571" s="84"/>
      <c r="AQ571" s="84"/>
      <c r="AR571" s="84"/>
      <c r="AS571" s="84"/>
      <c r="AT571" s="84"/>
      <c r="AU571" s="84"/>
    </row>
    <row r="572" spans="1:47">
      <c r="A572" s="265">
        <v>44169</v>
      </c>
      <c r="B572" s="278" t="s">
        <v>156</v>
      </c>
      <c r="C572" s="37">
        <v>881900208</v>
      </c>
      <c r="D572" s="37"/>
      <c r="E572" s="278" t="s">
        <v>139</v>
      </c>
      <c r="F572" s="278" t="s">
        <v>140</v>
      </c>
      <c r="G572" s="37"/>
      <c r="H572" s="37"/>
      <c r="I572" s="265">
        <v>44169</v>
      </c>
      <c r="J572" s="37"/>
      <c r="K572" s="37"/>
      <c r="L572" s="278" t="s">
        <v>181</v>
      </c>
      <c r="M572" s="37">
        <v>14</v>
      </c>
      <c r="N572" s="84"/>
      <c r="O572" s="37"/>
      <c r="P572" s="278" t="s">
        <v>3025</v>
      </c>
      <c r="Q572" s="37"/>
      <c r="R572" s="37"/>
      <c r="S572" s="37"/>
      <c r="T572" s="37"/>
      <c r="U572" s="37"/>
      <c r="V572" s="37"/>
      <c r="W572" s="37"/>
      <c r="X572" s="37"/>
      <c r="Y572" s="37"/>
      <c r="Z572" s="37"/>
      <c r="AA572" s="37"/>
      <c r="AB572" s="37"/>
      <c r="AC572" s="37"/>
      <c r="AD572" s="37"/>
      <c r="AE572" s="37"/>
      <c r="AF572" s="37"/>
      <c r="AG572" s="37"/>
      <c r="AH572" s="37"/>
      <c r="AI572" s="37"/>
      <c r="AJ572" s="37"/>
      <c r="AK572" s="37"/>
      <c r="AL572" s="37"/>
      <c r="AM572" s="84"/>
      <c r="AN572" s="84"/>
      <c r="AO572" s="84"/>
      <c r="AP572" s="84"/>
      <c r="AQ572" s="84"/>
      <c r="AR572" s="84"/>
      <c r="AS572" s="84"/>
      <c r="AT572" s="84"/>
      <c r="AU572" s="84"/>
    </row>
    <row r="573" spans="1:47">
      <c r="A573" s="265">
        <v>44187</v>
      </c>
      <c r="B573" s="278" t="s">
        <v>167</v>
      </c>
      <c r="C573" s="37">
        <v>880685031</v>
      </c>
      <c r="D573" s="37"/>
      <c r="E573" s="278" t="s">
        <v>139</v>
      </c>
      <c r="F573" s="278" t="s">
        <v>181</v>
      </c>
      <c r="G573" s="278" t="s">
        <v>225</v>
      </c>
      <c r="H573" s="37"/>
      <c r="I573" s="265">
        <v>44187</v>
      </c>
      <c r="J573" s="37"/>
      <c r="K573" s="37"/>
      <c r="L573" s="278" t="s">
        <v>225</v>
      </c>
      <c r="M573" s="37">
        <v>13.15</v>
      </c>
      <c r="N573" s="84"/>
      <c r="O573" s="37"/>
      <c r="P573" s="278" t="s">
        <v>293</v>
      </c>
      <c r="Q573" s="37"/>
      <c r="R573" s="37"/>
      <c r="S573" s="37"/>
      <c r="T573" s="37"/>
      <c r="U573" s="37"/>
      <c r="V573" s="37"/>
      <c r="W573" s="37"/>
      <c r="X573" s="37"/>
      <c r="Y573" s="37"/>
      <c r="Z573" s="37"/>
      <c r="AA573" s="37"/>
      <c r="AB573" s="37"/>
      <c r="AC573" s="37"/>
      <c r="AD573" s="37"/>
      <c r="AE573" s="37"/>
      <c r="AF573" s="37"/>
      <c r="AG573" s="37"/>
      <c r="AH573" s="37"/>
      <c r="AI573" s="37"/>
      <c r="AJ573" s="37"/>
      <c r="AK573" s="37"/>
      <c r="AL573" s="37"/>
      <c r="AM573" s="84"/>
      <c r="AN573" s="84"/>
      <c r="AO573" s="84"/>
      <c r="AP573" s="84"/>
      <c r="AQ573" s="84"/>
      <c r="AR573" s="84"/>
      <c r="AS573" s="84"/>
      <c r="AT573" s="84"/>
      <c r="AU573" s="84"/>
    </row>
    <row r="574" spans="1:47">
      <c r="A574" s="265">
        <v>44182</v>
      </c>
      <c r="B574" s="278" t="s">
        <v>146</v>
      </c>
      <c r="C574" s="37">
        <v>881604843</v>
      </c>
      <c r="D574" s="504" t="s">
        <v>3210</v>
      </c>
      <c r="E574" s="278" t="s">
        <v>139</v>
      </c>
      <c r="F574" s="278" t="s">
        <v>140</v>
      </c>
      <c r="G574" s="278" t="s">
        <v>3219</v>
      </c>
      <c r="H574" s="37"/>
      <c r="I574" s="265">
        <v>44183</v>
      </c>
      <c r="J574" s="37"/>
      <c r="K574" s="37"/>
      <c r="L574" s="278" t="s">
        <v>148</v>
      </c>
      <c r="M574" s="37">
        <v>12</v>
      </c>
      <c r="N574" s="84"/>
      <c r="O574" s="37"/>
      <c r="P574" s="618" t="s">
        <v>2923</v>
      </c>
      <c r="Q574" s="37"/>
      <c r="R574" s="37"/>
      <c r="S574" s="37"/>
      <c r="T574" s="37"/>
      <c r="U574" s="37"/>
      <c r="V574" s="37"/>
      <c r="W574" s="37"/>
      <c r="X574" s="37"/>
      <c r="Y574" s="37"/>
      <c r="Z574" s="37"/>
      <c r="AA574" s="37"/>
      <c r="AB574" s="37"/>
      <c r="AC574" s="37"/>
      <c r="AD574" s="37"/>
      <c r="AE574" s="37"/>
      <c r="AF574" s="37"/>
      <c r="AG574" s="37"/>
      <c r="AH574" s="37"/>
      <c r="AI574" s="37"/>
      <c r="AJ574" s="37"/>
      <c r="AK574" s="37"/>
      <c r="AL574" s="37"/>
      <c r="AM574" s="84"/>
      <c r="AN574" s="84"/>
      <c r="AO574" s="84"/>
      <c r="AP574" s="84"/>
      <c r="AQ574" s="84"/>
      <c r="AR574" s="84"/>
      <c r="AS574" s="84"/>
      <c r="AT574" s="84"/>
      <c r="AU574" s="84"/>
    </row>
    <row r="575" spans="1:47">
      <c r="A575" s="265">
        <v>44174</v>
      </c>
      <c r="B575" s="278" t="s">
        <v>281</v>
      </c>
      <c r="C575" s="278">
        <v>881186637</v>
      </c>
      <c r="D575" s="331">
        <v>909868357</v>
      </c>
      <c r="E575" s="278" t="s">
        <v>152</v>
      </c>
      <c r="F575" s="278" t="s">
        <v>140</v>
      </c>
      <c r="G575" s="278" t="s">
        <v>3220</v>
      </c>
      <c r="H575" s="37"/>
      <c r="I575" s="265">
        <v>44174</v>
      </c>
      <c r="J575" s="37"/>
      <c r="K575" s="37"/>
      <c r="L575" s="278" t="s">
        <v>3220</v>
      </c>
      <c r="M575" s="37">
        <v>11.78</v>
      </c>
      <c r="N575" s="84"/>
      <c r="O575" s="37"/>
      <c r="P575" s="278" t="s">
        <v>2962</v>
      </c>
      <c r="Q575" s="37"/>
      <c r="R575" s="37"/>
      <c r="S575" s="37"/>
      <c r="T575" s="37"/>
      <c r="U575" s="37"/>
      <c r="V575" s="37"/>
      <c r="W575" s="37"/>
      <c r="X575" s="37"/>
      <c r="Y575" s="37"/>
      <c r="Z575" s="37"/>
      <c r="AA575" s="37"/>
      <c r="AB575" s="37"/>
      <c r="AC575" s="37"/>
      <c r="AD575" s="37"/>
      <c r="AE575" s="37"/>
      <c r="AF575" s="37"/>
      <c r="AG575" s="37"/>
      <c r="AH575" s="37"/>
      <c r="AI575" s="37"/>
      <c r="AJ575" s="37"/>
      <c r="AK575" s="37"/>
      <c r="AL575" s="37"/>
      <c r="AM575" s="84"/>
      <c r="AN575" s="84"/>
      <c r="AO575" s="84"/>
      <c r="AP575" s="84"/>
      <c r="AQ575" s="84"/>
      <c r="AR575" s="84"/>
      <c r="AS575" s="84"/>
      <c r="AT575" s="84"/>
      <c r="AU575" s="84"/>
    </row>
    <row r="576" spans="1:47">
      <c r="A576" s="265">
        <v>44175</v>
      </c>
      <c r="B576" s="278" t="s">
        <v>281</v>
      </c>
      <c r="C576" s="331">
        <v>880419545</v>
      </c>
      <c r="D576" s="504" t="s">
        <v>3013</v>
      </c>
      <c r="E576" s="278" t="s">
        <v>152</v>
      </c>
      <c r="F576" s="278" t="s">
        <v>140</v>
      </c>
      <c r="G576" s="278" t="s">
        <v>181</v>
      </c>
      <c r="H576" s="37"/>
      <c r="I576" s="265">
        <v>44175</v>
      </c>
      <c r="J576" s="37"/>
      <c r="K576" s="37"/>
      <c r="L576" s="278" t="s">
        <v>181</v>
      </c>
      <c r="M576" s="37">
        <v>11.5</v>
      </c>
      <c r="N576" s="84"/>
      <c r="O576" s="37"/>
      <c r="P576" s="278" t="s">
        <v>2969</v>
      </c>
      <c r="Q576" s="37"/>
      <c r="R576" s="37"/>
      <c r="S576" s="37"/>
      <c r="T576" s="37"/>
      <c r="U576" s="37"/>
      <c r="V576" s="37"/>
      <c r="W576" s="37"/>
      <c r="X576" s="37"/>
      <c r="Y576" s="37"/>
      <c r="Z576" s="37"/>
      <c r="AA576" s="37"/>
      <c r="AB576" s="37"/>
      <c r="AC576" s="37"/>
      <c r="AD576" s="37"/>
      <c r="AE576" s="37"/>
      <c r="AF576" s="37"/>
      <c r="AG576" s="37"/>
      <c r="AH576" s="37"/>
      <c r="AI576" s="37"/>
      <c r="AJ576" s="37"/>
      <c r="AK576" s="37"/>
      <c r="AL576" s="37"/>
      <c r="AM576" s="84"/>
      <c r="AN576" s="84"/>
      <c r="AO576" s="84"/>
      <c r="AP576" s="84"/>
      <c r="AQ576" s="84"/>
      <c r="AR576" s="84"/>
      <c r="AS576" s="84"/>
      <c r="AT576" s="84"/>
      <c r="AU576" s="84"/>
    </row>
    <row r="577" spans="1:47">
      <c r="A577" s="265">
        <v>44168</v>
      </c>
      <c r="B577" s="278" t="s">
        <v>178</v>
      </c>
      <c r="C577" s="37">
        <v>882887653</v>
      </c>
      <c r="D577" s="37"/>
      <c r="E577" s="278" t="s">
        <v>139</v>
      </c>
      <c r="F577" s="278" t="s">
        <v>140</v>
      </c>
      <c r="G577" s="278" t="s">
        <v>390</v>
      </c>
      <c r="H577" s="37"/>
      <c r="I577" s="265">
        <v>44168</v>
      </c>
      <c r="J577" s="37"/>
      <c r="K577" s="37"/>
      <c r="L577" s="278" t="s">
        <v>390</v>
      </c>
      <c r="M577" s="37">
        <v>9.9</v>
      </c>
      <c r="N577" s="84"/>
      <c r="O577" s="37"/>
      <c r="P577" s="278" t="s">
        <v>2927</v>
      </c>
      <c r="Q577" s="37"/>
      <c r="R577" s="37"/>
      <c r="S577" s="37"/>
      <c r="T577" s="37"/>
      <c r="U577" s="37"/>
      <c r="V577" s="37"/>
      <c r="W577" s="37"/>
      <c r="X577" s="37"/>
      <c r="Y577" s="37"/>
      <c r="Z577" s="37"/>
      <c r="AA577" s="37"/>
      <c r="AB577" s="37"/>
      <c r="AC577" s="37"/>
      <c r="AD577" s="37"/>
      <c r="AE577" s="37"/>
      <c r="AF577" s="37"/>
      <c r="AG577" s="37"/>
      <c r="AH577" s="37"/>
      <c r="AI577" s="37"/>
      <c r="AJ577" s="37"/>
      <c r="AK577" s="37"/>
      <c r="AL577" s="37"/>
      <c r="AM577" s="84"/>
      <c r="AN577" s="84"/>
      <c r="AO577" s="84"/>
      <c r="AP577" s="84"/>
      <c r="AQ577" s="84"/>
      <c r="AR577" s="84"/>
      <c r="AS577" s="84"/>
      <c r="AT577" s="84"/>
      <c r="AU577" s="84"/>
    </row>
    <row r="578" spans="1:47">
      <c r="A578" s="265">
        <v>44172</v>
      </c>
      <c r="B578" s="278" t="s">
        <v>157</v>
      </c>
      <c r="C578" s="37">
        <v>883211576</v>
      </c>
      <c r="D578" s="504" t="s">
        <v>3221</v>
      </c>
      <c r="E578" s="278" t="s">
        <v>152</v>
      </c>
      <c r="F578" s="278" t="s">
        <v>140</v>
      </c>
      <c r="G578" s="278" t="s">
        <v>176</v>
      </c>
      <c r="H578" s="37"/>
      <c r="I578" s="265">
        <v>44172</v>
      </c>
      <c r="J578" s="37"/>
      <c r="K578" s="37"/>
      <c r="L578" s="278" t="s">
        <v>176</v>
      </c>
      <c r="M578" s="37">
        <v>9.9</v>
      </c>
      <c r="N578" s="84"/>
      <c r="O578" s="37"/>
      <c r="P578" s="278" t="s">
        <v>2927</v>
      </c>
      <c r="Q578" s="37"/>
      <c r="R578" s="37"/>
      <c r="S578" s="37"/>
      <c r="T578" s="37"/>
      <c r="U578" s="37"/>
      <c r="V578" s="37"/>
      <c r="W578" s="37"/>
      <c r="X578" s="37"/>
      <c r="Y578" s="37"/>
      <c r="Z578" s="37"/>
      <c r="AA578" s="37"/>
      <c r="AB578" s="37"/>
      <c r="AC578" s="37"/>
      <c r="AD578" s="37"/>
      <c r="AE578" s="37"/>
      <c r="AF578" s="37"/>
      <c r="AG578" s="37"/>
      <c r="AH578" s="37"/>
      <c r="AI578" s="37"/>
      <c r="AJ578" s="37"/>
      <c r="AK578" s="37"/>
      <c r="AL578" s="37"/>
      <c r="AM578" s="84"/>
      <c r="AN578" s="84"/>
      <c r="AO578" s="84"/>
      <c r="AP578" s="84"/>
      <c r="AQ578" s="84"/>
      <c r="AR578" s="84"/>
      <c r="AS578" s="84"/>
      <c r="AT578" s="84"/>
      <c r="AU578" s="84"/>
    </row>
    <row r="579" spans="1:47">
      <c r="A579" s="265">
        <v>44188</v>
      </c>
      <c r="B579" s="278" t="s">
        <v>154</v>
      </c>
      <c r="C579" s="37">
        <v>883226177</v>
      </c>
      <c r="D579" s="504" t="s">
        <v>3222</v>
      </c>
      <c r="E579" s="278" t="s">
        <v>152</v>
      </c>
      <c r="F579" s="278" t="s">
        <v>140</v>
      </c>
      <c r="G579" s="37"/>
      <c r="H579" s="37"/>
      <c r="I579" s="265">
        <v>44188</v>
      </c>
      <c r="J579" s="37"/>
      <c r="K579" s="37"/>
      <c r="L579" s="278" t="s">
        <v>176</v>
      </c>
      <c r="M579" s="37">
        <v>9.9</v>
      </c>
      <c r="N579" s="84"/>
      <c r="O579" s="37"/>
      <c r="P579" s="278" t="s">
        <v>3017</v>
      </c>
      <c r="Q579" s="37"/>
      <c r="R579" s="37"/>
      <c r="S579" s="37"/>
      <c r="T579" s="37"/>
      <c r="U579" s="37"/>
      <c r="V579" s="37"/>
      <c r="W579" s="37"/>
      <c r="X579" s="37"/>
      <c r="Y579" s="37"/>
      <c r="Z579" s="37"/>
      <c r="AA579" s="37"/>
      <c r="AB579" s="37"/>
      <c r="AC579" s="37"/>
      <c r="AD579" s="37"/>
      <c r="AE579" s="37"/>
      <c r="AF579" s="37"/>
      <c r="AG579" s="37"/>
      <c r="AH579" s="37"/>
      <c r="AI579" s="37"/>
      <c r="AJ579" s="37"/>
      <c r="AK579" s="37"/>
      <c r="AL579" s="37"/>
      <c r="AM579" s="84"/>
      <c r="AN579" s="84"/>
      <c r="AO579" s="84"/>
      <c r="AP579" s="84"/>
      <c r="AQ579" s="84"/>
      <c r="AR579" s="84"/>
      <c r="AS579" s="84"/>
      <c r="AT579" s="84"/>
      <c r="AU579" s="84"/>
    </row>
    <row r="580" spans="1:47">
      <c r="A580" s="265">
        <v>44196</v>
      </c>
      <c r="B580" s="431" t="s">
        <v>157</v>
      </c>
      <c r="C580" s="285">
        <v>882631344</v>
      </c>
      <c r="D580" s="37"/>
      <c r="E580" s="278"/>
      <c r="F580" s="278" t="s">
        <v>140</v>
      </c>
      <c r="G580" s="278"/>
      <c r="H580" s="37"/>
      <c r="I580" s="265">
        <v>44196</v>
      </c>
      <c r="J580" s="37"/>
      <c r="K580" s="37"/>
      <c r="L580" s="278"/>
      <c r="M580" s="285">
        <v>9.77</v>
      </c>
      <c r="N580" s="84"/>
      <c r="O580" s="37"/>
      <c r="P580" s="629" t="s">
        <v>2980</v>
      </c>
      <c r="Q580" s="37"/>
      <c r="R580" s="37"/>
      <c r="S580" s="37"/>
      <c r="T580" s="37"/>
      <c r="U580" s="37"/>
      <c r="V580" s="37"/>
      <c r="W580" s="37"/>
      <c r="X580" s="37"/>
      <c r="Y580" s="37"/>
      <c r="Z580" s="37"/>
      <c r="AA580" s="37"/>
      <c r="AB580" s="37"/>
      <c r="AC580" s="37"/>
      <c r="AD580" s="37"/>
      <c r="AE580" s="37"/>
      <c r="AF580" s="37"/>
      <c r="AG580" s="37"/>
      <c r="AH580" s="37"/>
      <c r="AI580" s="37"/>
      <c r="AJ580" s="37"/>
      <c r="AK580" s="37"/>
      <c r="AL580" s="37"/>
      <c r="AM580" s="84"/>
      <c r="AN580" s="84"/>
      <c r="AO580" s="84"/>
      <c r="AP580" s="84"/>
      <c r="AQ580" s="84"/>
      <c r="AR580" s="84"/>
      <c r="AS580" s="84"/>
      <c r="AT580" s="84"/>
      <c r="AU580" s="84"/>
    </row>
    <row r="581" spans="1:47">
      <c r="A581" s="265">
        <v>44179</v>
      </c>
      <c r="B581" s="278" t="s">
        <v>194</v>
      </c>
      <c r="C581" s="37">
        <v>881405932</v>
      </c>
      <c r="D581" s="504" t="s">
        <v>3223</v>
      </c>
      <c r="E581" s="278" t="s">
        <v>139</v>
      </c>
      <c r="F581" s="278" t="s">
        <v>140</v>
      </c>
      <c r="G581" s="37"/>
      <c r="H581" s="37"/>
      <c r="I581" s="265">
        <v>44179</v>
      </c>
      <c r="J581" s="37"/>
      <c r="K581" s="37"/>
      <c r="L581" s="278" t="s">
        <v>148</v>
      </c>
      <c r="M581" s="37">
        <v>9</v>
      </c>
      <c r="N581" s="84"/>
      <c r="O581" s="37"/>
      <c r="P581" s="278" t="s">
        <v>2889</v>
      </c>
      <c r="Q581" s="37"/>
      <c r="R581" s="37"/>
      <c r="S581" s="37"/>
      <c r="T581" s="37"/>
      <c r="U581" s="37"/>
      <c r="V581" s="37"/>
      <c r="W581" s="37"/>
      <c r="X581" s="37"/>
      <c r="Y581" s="37"/>
      <c r="Z581" s="37"/>
      <c r="AA581" s="37"/>
      <c r="AB581" s="37"/>
      <c r="AC581" s="37"/>
      <c r="AD581" s="37"/>
      <c r="AE581" s="37"/>
      <c r="AF581" s="37"/>
      <c r="AG581" s="37"/>
      <c r="AH581" s="37"/>
      <c r="AI581" s="37"/>
      <c r="AJ581" s="37"/>
      <c r="AK581" s="37"/>
      <c r="AL581" s="37"/>
      <c r="AM581" s="84"/>
      <c r="AN581" s="84"/>
      <c r="AO581" s="84"/>
      <c r="AP581" s="84"/>
      <c r="AQ581" s="84"/>
      <c r="AR581" s="84"/>
      <c r="AS581" s="84"/>
      <c r="AT581" s="84"/>
      <c r="AU581" s="84"/>
    </row>
    <row r="582" spans="1:47">
      <c r="A582" s="265">
        <v>44190</v>
      </c>
      <c r="B582" s="278" t="s">
        <v>146</v>
      </c>
      <c r="C582" s="37">
        <v>882302612</v>
      </c>
      <c r="D582" s="504" t="s">
        <v>3074</v>
      </c>
      <c r="E582" s="278" t="s">
        <v>139</v>
      </c>
      <c r="F582" s="278" t="s">
        <v>140</v>
      </c>
      <c r="G582" s="37"/>
      <c r="H582" s="37"/>
      <c r="I582" s="265">
        <v>44190</v>
      </c>
      <c r="J582" s="37"/>
      <c r="K582" s="37"/>
      <c r="L582" s="278" t="s">
        <v>148</v>
      </c>
      <c r="M582" s="37">
        <v>8.8000000000000007</v>
      </c>
      <c r="N582" s="84"/>
      <c r="O582" s="37"/>
      <c r="P582" s="618" t="s">
        <v>2887</v>
      </c>
      <c r="Q582" s="37"/>
      <c r="R582" s="37"/>
      <c r="S582" s="37"/>
      <c r="T582" s="37"/>
      <c r="U582" s="37"/>
      <c r="V582" s="37"/>
      <c r="W582" s="37"/>
      <c r="X582" s="37"/>
      <c r="Y582" s="37"/>
      <c r="Z582" s="37"/>
      <c r="AA582" s="37"/>
      <c r="AB582" s="37"/>
      <c r="AC582" s="37"/>
      <c r="AD582" s="37"/>
      <c r="AE582" s="37"/>
      <c r="AF582" s="37"/>
      <c r="AG582" s="37"/>
      <c r="AH582" s="37"/>
      <c r="AI582" s="37"/>
      <c r="AJ582" s="37"/>
      <c r="AK582" s="37"/>
      <c r="AL582" s="37"/>
      <c r="AM582" s="84"/>
      <c r="AN582" s="84"/>
      <c r="AO582" s="84"/>
      <c r="AP582" s="84"/>
      <c r="AQ582" s="84"/>
      <c r="AR582" s="84"/>
      <c r="AS582" s="84"/>
      <c r="AT582" s="84"/>
      <c r="AU582" s="84"/>
    </row>
    <row r="583" spans="1:47">
      <c r="A583" s="265">
        <v>44196</v>
      </c>
      <c r="B583" s="431" t="s">
        <v>138</v>
      </c>
      <c r="C583" s="285">
        <v>880104025</v>
      </c>
      <c r="D583" s="37"/>
      <c r="E583" s="278" t="s">
        <v>139</v>
      </c>
      <c r="F583" s="278" t="s">
        <v>140</v>
      </c>
      <c r="G583" s="278" t="s">
        <v>3224</v>
      </c>
      <c r="H583" s="37"/>
      <c r="I583" s="37"/>
      <c r="J583" s="37"/>
      <c r="K583" s="37"/>
      <c r="L583" s="37"/>
      <c r="M583" s="285"/>
      <c r="N583" s="84"/>
      <c r="O583" s="37"/>
      <c r="P583" s="278" t="s">
        <v>3225</v>
      </c>
      <c r="Q583" s="37"/>
      <c r="R583" s="37"/>
      <c r="S583" s="37"/>
      <c r="T583" s="37"/>
      <c r="U583" s="37"/>
      <c r="V583" s="37"/>
      <c r="W583" s="37"/>
      <c r="X583" s="37"/>
      <c r="Y583" s="37"/>
      <c r="Z583" s="37"/>
      <c r="AA583" s="37"/>
      <c r="AB583" s="37"/>
      <c r="AC583" s="37"/>
      <c r="AD583" s="37"/>
      <c r="AE583" s="37"/>
      <c r="AF583" s="37"/>
      <c r="AG583" s="37"/>
      <c r="AH583" s="37"/>
      <c r="AI583" s="37"/>
      <c r="AJ583" s="37"/>
      <c r="AK583" s="37"/>
      <c r="AL583" s="37"/>
      <c r="AM583" s="84"/>
      <c r="AN583" s="84"/>
      <c r="AO583" s="84"/>
      <c r="AP583" s="84"/>
      <c r="AQ583" s="84"/>
      <c r="AR583" s="84"/>
      <c r="AS583" s="84"/>
      <c r="AT583" s="84"/>
      <c r="AU583" s="84"/>
    </row>
    <row r="584" spans="1:47">
      <c r="A584" s="265">
        <v>44196</v>
      </c>
      <c r="B584" s="431" t="s">
        <v>281</v>
      </c>
      <c r="C584" s="285">
        <v>882665350</v>
      </c>
      <c r="D584" s="37"/>
      <c r="E584" s="278" t="s">
        <v>139</v>
      </c>
      <c r="F584" s="278" t="s">
        <v>140</v>
      </c>
      <c r="G584" s="278" t="s">
        <v>213</v>
      </c>
      <c r="H584" s="37"/>
      <c r="I584" s="37"/>
      <c r="J584" s="265">
        <v>43834</v>
      </c>
      <c r="K584" s="37"/>
      <c r="L584" s="37"/>
      <c r="M584" s="285"/>
      <c r="N584" s="84"/>
      <c r="O584" s="37"/>
      <c r="P584" s="278" t="s">
        <v>3226</v>
      </c>
      <c r="Q584" s="37"/>
      <c r="R584" s="37"/>
      <c r="S584" s="37"/>
      <c r="T584" s="37"/>
      <c r="U584" s="37"/>
      <c r="V584" s="37"/>
      <c r="W584" s="37"/>
      <c r="X584" s="37"/>
      <c r="Y584" s="37"/>
      <c r="Z584" s="37"/>
      <c r="AA584" s="37"/>
      <c r="AB584" s="37"/>
      <c r="AC584" s="37"/>
      <c r="AD584" s="37"/>
      <c r="AE584" s="37"/>
      <c r="AF584" s="37"/>
      <c r="AG584" s="37"/>
      <c r="AH584" s="37"/>
      <c r="AI584" s="37"/>
      <c r="AJ584" s="37"/>
      <c r="AK584" s="37"/>
      <c r="AL584" s="37"/>
      <c r="AM584" s="84"/>
      <c r="AN584" s="84"/>
      <c r="AO584" s="84"/>
      <c r="AP584" s="84"/>
      <c r="AQ584" s="84"/>
      <c r="AR584" s="84"/>
      <c r="AS584" s="84"/>
      <c r="AT584" s="84"/>
      <c r="AU584" s="84"/>
    </row>
    <row r="585" spans="1:47">
      <c r="A585" s="265">
        <v>44179</v>
      </c>
      <c r="B585" s="278" t="s">
        <v>146</v>
      </c>
      <c r="C585" s="37">
        <v>880119078</v>
      </c>
      <c r="D585" s="23">
        <v>82562126</v>
      </c>
      <c r="E585" s="278" t="s">
        <v>139</v>
      </c>
      <c r="F585" s="278" t="s">
        <v>140</v>
      </c>
      <c r="G585" s="37" t="s">
        <v>142</v>
      </c>
      <c r="H585" s="23"/>
      <c r="I585" s="265">
        <v>44179</v>
      </c>
      <c r="J585" s="278"/>
      <c r="K585" s="37"/>
      <c r="L585" s="292" t="s">
        <v>148</v>
      </c>
      <c r="M585" s="37">
        <v>8</v>
      </c>
      <c r="N585" s="84"/>
      <c r="O585" s="37"/>
      <c r="P585" s="618" t="s">
        <v>2930</v>
      </c>
      <c r="Q585" s="37"/>
      <c r="R585" s="37"/>
      <c r="S585" s="37"/>
      <c r="T585" s="37"/>
      <c r="U585" s="37"/>
      <c r="V585" s="37"/>
      <c r="W585" s="37"/>
      <c r="X585" s="37"/>
      <c r="Y585" s="37"/>
      <c r="Z585" s="37"/>
      <c r="AA585" s="37"/>
      <c r="AB585" s="37"/>
      <c r="AC585" s="37"/>
      <c r="AD585" s="37"/>
      <c r="AE585" s="37"/>
      <c r="AF585" s="37"/>
      <c r="AG585" s="37"/>
      <c r="AH585" s="37"/>
      <c r="AI585" s="37"/>
      <c r="AJ585" s="37"/>
      <c r="AK585" s="37"/>
      <c r="AL585" s="37"/>
      <c r="AM585" s="84"/>
      <c r="AN585" s="84"/>
      <c r="AO585" s="84"/>
      <c r="AP585" s="84"/>
      <c r="AQ585" s="84"/>
      <c r="AR585" s="84"/>
      <c r="AS585" s="84"/>
      <c r="AT585" s="84"/>
      <c r="AU585" s="84"/>
    </row>
    <row r="586" spans="1:47">
      <c r="A586" s="265">
        <v>44193</v>
      </c>
      <c r="B586" s="278" t="s">
        <v>194</v>
      </c>
      <c r="C586" s="37">
        <v>882427987</v>
      </c>
      <c r="D586" s="504" t="s">
        <v>3227</v>
      </c>
      <c r="E586" s="278" t="s">
        <v>152</v>
      </c>
      <c r="F586" s="278" t="s">
        <v>140</v>
      </c>
      <c r="G586" s="278" t="s">
        <v>148</v>
      </c>
      <c r="H586" s="37"/>
      <c r="I586" s="265">
        <v>44193</v>
      </c>
      <c r="J586" s="37"/>
      <c r="K586" s="37"/>
      <c r="L586" s="278" t="s">
        <v>148</v>
      </c>
      <c r="M586" s="37">
        <v>8</v>
      </c>
      <c r="N586" s="84"/>
      <c r="O586" s="37"/>
      <c r="P586" s="278" t="s">
        <v>2929</v>
      </c>
      <c r="Q586" s="37"/>
      <c r="R586" s="37"/>
      <c r="S586" s="37"/>
      <c r="T586" s="37"/>
      <c r="U586" s="37"/>
      <c r="V586" s="37"/>
      <c r="W586" s="37"/>
      <c r="X586" s="37"/>
      <c r="Y586" s="37"/>
      <c r="Z586" s="37"/>
      <c r="AA586" s="37"/>
      <c r="AB586" s="37"/>
      <c r="AC586" s="37"/>
      <c r="AD586" s="37"/>
      <c r="AE586" s="37"/>
      <c r="AF586" s="37"/>
      <c r="AG586" s="37"/>
      <c r="AH586" s="37"/>
      <c r="AI586" s="37"/>
      <c r="AJ586" s="37"/>
      <c r="AK586" s="37"/>
      <c r="AL586" s="37"/>
      <c r="AM586" s="84"/>
      <c r="AN586" s="84"/>
      <c r="AO586" s="84"/>
      <c r="AP586" s="84"/>
      <c r="AQ586" s="84"/>
      <c r="AR586" s="84"/>
      <c r="AS586" s="84"/>
      <c r="AT586" s="84"/>
      <c r="AU586" s="84"/>
    </row>
    <row r="587" spans="1:47">
      <c r="A587" s="265">
        <v>44182</v>
      </c>
      <c r="B587" s="278" t="s">
        <v>281</v>
      </c>
      <c r="C587" s="278">
        <v>883057352</v>
      </c>
      <c r="D587" s="37"/>
      <c r="E587" s="278" t="s">
        <v>139</v>
      </c>
      <c r="F587" s="278" t="s">
        <v>140</v>
      </c>
      <c r="G587" s="278" t="s">
        <v>148</v>
      </c>
      <c r="H587" s="37"/>
      <c r="I587" s="265">
        <v>44182</v>
      </c>
      <c r="J587" s="37"/>
      <c r="K587" s="37"/>
      <c r="L587" s="278" t="s">
        <v>148</v>
      </c>
      <c r="M587" s="278">
        <v>7</v>
      </c>
      <c r="N587" s="84"/>
      <c r="O587" s="37"/>
      <c r="P587" s="278" t="s">
        <v>2875</v>
      </c>
      <c r="Q587" s="37"/>
      <c r="R587" s="37"/>
      <c r="S587" s="37"/>
      <c r="T587" s="37"/>
      <c r="U587" s="37"/>
      <c r="V587" s="37"/>
      <c r="W587" s="37"/>
      <c r="X587" s="37"/>
      <c r="Y587" s="37"/>
      <c r="Z587" s="37"/>
      <c r="AA587" s="37"/>
      <c r="AB587" s="37"/>
      <c r="AC587" s="37"/>
      <c r="AD587" s="37"/>
      <c r="AE587" s="37"/>
      <c r="AF587" s="37"/>
      <c r="AG587" s="37"/>
      <c r="AH587" s="37"/>
      <c r="AI587" s="37"/>
      <c r="AJ587" s="37"/>
      <c r="AK587" s="37"/>
      <c r="AL587" s="37"/>
      <c r="AM587" s="84"/>
      <c r="AN587" s="84"/>
      <c r="AO587" s="84"/>
      <c r="AP587" s="84"/>
      <c r="AQ587" s="84"/>
      <c r="AR587" s="84"/>
      <c r="AS587" s="84"/>
      <c r="AT587" s="84"/>
      <c r="AU587" s="84"/>
    </row>
    <row r="588" spans="1:47">
      <c r="A588" s="265">
        <v>44193</v>
      </c>
      <c r="B588" s="278" t="s">
        <v>194</v>
      </c>
      <c r="C588" s="37">
        <v>883258682</v>
      </c>
      <c r="D588" s="504" t="s">
        <v>3228</v>
      </c>
      <c r="E588" s="278" t="s">
        <v>152</v>
      </c>
      <c r="F588" s="278" t="s">
        <v>140</v>
      </c>
      <c r="G588" s="278" t="s">
        <v>148</v>
      </c>
      <c r="H588" s="37"/>
      <c r="I588" s="265">
        <v>44193</v>
      </c>
      <c r="J588" s="37"/>
      <c r="K588" s="37"/>
      <c r="L588" s="278" t="s">
        <v>148</v>
      </c>
      <c r="M588" s="37">
        <v>7</v>
      </c>
      <c r="N588" s="84"/>
      <c r="O588" s="37"/>
      <c r="P588" s="278" t="s">
        <v>3042</v>
      </c>
      <c r="Q588" s="37"/>
      <c r="R588" s="37"/>
      <c r="S588" s="37"/>
      <c r="T588" s="37"/>
      <c r="U588" s="37"/>
      <c r="V588" s="37"/>
      <c r="W588" s="37"/>
      <c r="X588" s="37"/>
      <c r="Y588" s="37"/>
      <c r="Z588" s="37"/>
      <c r="AA588" s="37"/>
      <c r="AB588" s="37"/>
      <c r="AC588" s="37"/>
      <c r="AD588" s="37"/>
      <c r="AE588" s="37"/>
      <c r="AF588" s="37"/>
      <c r="AG588" s="37"/>
      <c r="AH588" s="37"/>
      <c r="AI588" s="37"/>
      <c r="AJ588" s="37"/>
      <c r="AK588" s="37"/>
      <c r="AL588" s="37"/>
      <c r="AM588" s="84"/>
      <c r="AN588" s="84"/>
      <c r="AO588" s="84"/>
      <c r="AP588" s="84"/>
      <c r="AQ588" s="84"/>
      <c r="AR588" s="84"/>
      <c r="AS588" s="84"/>
      <c r="AT588" s="84"/>
      <c r="AU588" s="84"/>
    </row>
    <row r="589" spans="1:47">
      <c r="A589" s="265">
        <v>44188</v>
      </c>
      <c r="B589" s="278" t="s">
        <v>178</v>
      </c>
      <c r="C589" s="331">
        <v>883184350</v>
      </c>
      <c r="D589" s="37"/>
      <c r="E589" s="278" t="s">
        <v>152</v>
      </c>
      <c r="F589" s="278" t="s">
        <v>140</v>
      </c>
      <c r="G589" s="278" t="s">
        <v>176</v>
      </c>
      <c r="H589" s="37"/>
      <c r="I589" s="265">
        <v>44188</v>
      </c>
      <c r="J589" s="37"/>
      <c r="K589" s="37"/>
      <c r="L589" s="278" t="s">
        <v>176</v>
      </c>
      <c r="M589" s="37">
        <v>6.6</v>
      </c>
      <c r="N589" s="84"/>
      <c r="O589" s="37"/>
      <c r="P589" s="278" t="s">
        <v>2893</v>
      </c>
      <c r="Q589" s="37"/>
      <c r="R589" s="37"/>
      <c r="S589" s="37"/>
      <c r="T589" s="37"/>
      <c r="U589" s="37"/>
      <c r="V589" s="37"/>
      <c r="W589" s="37"/>
      <c r="X589" s="37"/>
      <c r="Y589" s="37"/>
      <c r="Z589" s="37"/>
      <c r="AA589" s="37"/>
      <c r="AB589" s="37"/>
      <c r="AC589" s="37"/>
      <c r="AD589" s="37"/>
      <c r="AE589" s="37"/>
      <c r="AF589" s="37"/>
      <c r="AG589" s="37"/>
      <c r="AH589" s="37"/>
      <c r="AI589" s="37"/>
      <c r="AJ589" s="37"/>
      <c r="AK589" s="37"/>
      <c r="AL589" s="37"/>
      <c r="AM589" s="84"/>
      <c r="AN589" s="84"/>
      <c r="AO589" s="84"/>
      <c r="AP589" s="84"/>
      <c r="AQ589" s="84"/>
      <c r="AR589" s="84"/>
      <c r="AS589" s="84"/>
      <c r="AT589" s="84"/>
      <c r="AU589" s="84"/>
    </row>
    <row r="590" spans="1:47">
      <c r="A590" s="265">
        <v>44187</v>
      </c>
      <c r="B590" s="278" t="s">
        <v>281</v>
      </c>
      <c r="C590" s="278">
        <v>881186637</v>
      </c>
      <c r="D590" s="278">
        <v>909868357</v>
      </c>
      <c r="E590" s="278" t="s">
        <v>152</v>
      </c>
      <c r="F590" s="278" t="s">
        <v>140</v>
      </c>
      <c r="G590" s="278" t="s">
        <v>172</v>
      </c>
      <c r="H590" s="37"/>
      <c r="I590" s="265">
        <v>44187</v>
      </c>
      <c r="J590" s="37"/>
      <c r="K590" s="37"/>
      <c r="L590" s="278" t="s">
        <v>172</v>
      </c>
      <c r="M590" s="37">
        <v>5.05</v>
      </c>
      <c r="N590" s="84"/>
      <c r="O590" s="37"/>
      <c r="P590" s="265">
        <v>44186</v>
      </c>
      <c r="Q590" s="37"/>
      <c r="R590" s="37"/>
      <c r="S590" s="37"/>
      <c r="T590" s="37"/>
      <c r="U590" s="37"/>
      <c r="V590" s="37"/>
      <c r="W590" s="37"/>
      <c r="X590" s="37"/>
      <c r="Y590" s="37"/>
      <c r="Z590" s="37"/>
      <c r="AA590" s="37"/>
      <c r="AB590" s="37"/>
      <c r="AC590" s="37"/>
      <c r="AD590" s="37"/>
      <c r="AE590" s="37"/>
      <c r="AF590" s="37"/>
      <c r="AG590" s="37"/>
      <c r="AH590" s="37"/>
      <c r="AI590" s="37"/>
      <c r="AJ590" s="37"/>
      <c r="AK590" s="37"/>
      <c r="AL590" s="37"/>
      <c r="AM590" s="84"/>
      <c r="AN590" s="84"/>
      <c r="AO590" s="84"/>
      <c r="AP590" s="84"/>
      <c r="AQ590" s="84"/>
      <c r="AR590" s="84"/>
      <c r="AS590" s="84"/>
      <c r="AT590" s="84"/>
      <c r="AU590" s="84"/>
    </row>
    <row r="591" spans="1:47">
      <c r="A591" s="265">
        <v>44196</v>
      </c>
      <c r="B591" s="431" t="s">
        <v>157</v>
      </c>
      <c r="C591" s="285">
        <v>882551646</v>
      </c>
      <c r="D591" s="37"/>
      <c r="E591" s="278"/>
      <c r="F591" s="278" t="s">
        <v>140</v>
      </c>
      <c r="G591" s="278"/>
      <c r="H591" s="37"/>
      <c r="I591" s="265">
        <v>44196</v>
      </c>
      <c r="J591" s="37"/>
      <c r="K591" s="37"/>
      <c r="L591" s="278"/>
      <c r="M591" s="285">
        <v>5</v>
      </c>
      <c r="N591" s="84"/>
      <c r="O591" s="37"/>
      <c r="P591" s="629" t="s">
        <v>2980</v>
      </c>
      <c r="Q591" s="37"/>
      <c r="R591" s="37"/>
      <c r="S591" s="37"/>
      <c r="T591" s="37"/>
      <c r="U591" s="37"/>
      <c r="V591" s="37"/>
      <c r="W591" s="37"/>
      <c r="X591" s="37"/>
      <c r="Y591" s="37"/>
      <c r="Z591" s="37"/>
      <c r="AA591" s="37"/>
      <c r="AB591" s="37"/>
      <c r="AC591" s="37"/>
      <c r="AD591" s="37"/>
      <c r="AE591" s="37"/>
      <c r="AF591" s="37"/>
      <c r="AG591" s="37"/>
      <c r="AH591" s="37"/>
      <c r="AI591" s="37"/>
      <c r="AJ591" s="37"/>
      <c r="AK591" s="37"/>
      <c r="AL591" s="37"/>
      <c r="AM591" s="84"/>
      <c r="AN591" s="84"/>
      <c r="AO591" s="84"/>
      <c r="AP591" s="84"/>
      <c r="AQ591" s="84"/>
      <c r="AR591" s="84"/>
      <c r="AS591" s="84"/>
      <c r="AT591" s="84"/>
      <c r="AU591" s="84"/>
    </row>
    <row r="592" spans="1:47">
      <c r="A592" s="265">
        <v>44194</v>
      </c>
      <c r="B592" s="278" t="s">
        <v>138</v>
      </c>
      <c r="C592" s="37">
        <v>883186790</v>
      </c>
      <c r="D592" s="504"/>
      <c r="E592" s="278"/>
      <c r="F592" s="278" t="s">
        <v>140</v>
      </c>
      <c r="G592" s="278"/>
      <c r="H592" s="37"/>
      <c r="I592" s="265">
        <v>44194</v>
      </c>
      <c r="J592" s="37"/>
      <c r="K592" s="37"/>
      <c r="L592" s="278"/>
      <c r="M592" s="37">
        <v>4.8</v>
      </c>
      <c r="N592" s="84"/>
      <c r="O592" s="37"/>
      <c r="P592" s="278"/>
      <c r="Q592" s="37"/>
      <c r="R592" s="37"/>
      <c r="S592" s="37"/>
      <c r="T592" s="37"/>
      <c r="U592" s="37"/>
      <c r="V592" s="37"/>
      <c r="W592" s="37"/>
      <c r="X592" s="37"/>
      <c r="Y592" s="37"/>
      <c r="Z592" s="37"/>
      <c r="AA592" s="37"/>
      <c r="AB592" s="37"/>
      <c r="AC592" s="37"/>
      <c r="AD592" s="37"/>
      <c r="AE592" s="37"/>
      <c r="AF592" s="37"/>
      <c r="AG592" s="37"/>
      <c r="AH592" s="37"/>
      <c r="AI592" s="37"/>
      <c r="AJ592" s="37"/>
      <c r="AK592" s="37"/>
      <c r="AL592" s="37"/>
      <c r="AM592" s="84"/>
      <c r="AN592" s="84"/>
      <c r="AO592" s="84"/>
      <c r="AP592" s="84"/>
      <c r="AQ592" s="84"/>
      <c r="AR592" s="84"/>
      <c r="AS592" s="84"/>
      <c r="AT592" s="84"/>
      <c r="AU592" s="84"/>
    </row>
    <row r="593" spans="1:47">
      <c r="A593" s="265"/>
      <c r="B593" s="278" t="s">
        <v>157</v>
      </c>
      <c r="C593" s="37">
        <v>883064400</v>
      </c>
      <c r="D593" s="504"/>
      <c r="E593" s="278"/>
      <c r="F593" s="278" t="s">
        <v>140</v>
      </c>
      <c r="G593" s="278"/>
      <c r="H593" s="37"/>
      <c r="I593" s="265">
        <v>44194</v>
      </c>
      <c r="J593" s="37"/>
      <c r="K593" s="37"/>
      <c r="L593" s="278"/>
      <c r="M593" s="37">
        <v>3.67</v>
      </c>
      <c r="N593" s="84"/>
      <c r="O593" s="37"/>
      <c r="P593" s="278"/>
      <c r="Q593" s="37"/>
      <c r="R593" s="37"/>
      <c r="S593" s="37"/>
      <c r="T593" s="37"/>
      <c r="U593" s="37"/>
      <c r="V593" s="37"/>
      <c r="W593" s="37"/>
      <c r="X593" s="37"/>
      <c r="Y593" s="37"/>
      <c r="Z593" s="37"/>
      <c r="AA593" s="37"/>
      <c r="AB593" s="37"/>
      <c r="AC593" s="37"/>
      <c r="AD593" s="37"/>
      <c r="AE593" s="37"/>
      <c r="AF593" s="37"/>
      <c r="AG593" s="37"/>
      <c r="AH593" s="37"/>
      <c r="AI593" s="37"/>
      <c r="AJ593" s="37"/>
      <c r="AK593" s="37"/>
      <c r="AL593" s="37"/>
      <c r="AM593" s="84"/>
      <c r="AN593" s="84"/>
      <c r="AO593" s="84"/>
      <c r="AP593" s="84"/>
      <c r="AQ593" s="84"/>
      <c r="AR593" s="84"/>
      <c r="AS593" s="84"/>
      <c r="AT593" s="84"/>
      <c r="AU593" s="84"/>
    </row>
    <row r="594" spans="1:47">
      <c r="A594" s="265">
        <v>44172</v>
      </c>
      <c r="B594" s="278" t="s">
        <v>157</v>
      </c>
      <c r="C594" s="37">
        <v>881872912</v>
      </c>
      <c r="D594" s="510" t="s">
        <v>2275</v>
      </c>
      <c r="E594" s="278" t="s">
        <v>152</v>
      </c>
      <c r="F594" s="278" t="s">
        <v>140</v>
      </c>
      <c r="G594" s="278" t="s">
        <v>142</v>
      </c>
      <c r="H594" s="37"/>
      <c r="I594" s="265">
        <v>44172</v>
      </c>
      <c r="J594" s="37"/>
      <c r="K594" s="37"/>
      <c r="L594" s="278" t="s">
        <v>181</v>
      </c>
      <c r="M594" s="37">
        <v>3.34</v>
      </c>
      <c r="N594" s="84"/>
      <c r="O594" s="37"/>
      <c r="P594" s="278" t="s">
        <v>3229</v>
      </c>
      <c r="Q594" s="37"/>
      <c r="R594" s="37"/>
      <c r="S594" s="37"/>
      <c r="T594" s="37"/>
      <c r="U594" s="37"/>
      <c r="V594" s="37"/>
      <c r="W594" s="37"/>
      <c r="X594" s="37"/>
      <c r="Y594" s="37"/>
      <c r="Z594" s="37"/>
      <c r="AA594" s="37"/>
      <c r="AB594" s="37"/>
      <c r="AC594" s="37"/>
      <c r="AD594" s="37"/>
      <c r="AE594" s="37"/>
      <c r="AF594" s="37"/>
      <c r="AG594" s="37"/>
      <c r="AH594" s="37"/>
      <c r="AI594" s="37"/>
      <c r="AJ594" s="37"/>
      <c r="AK594" s="37"/>
      <c r="AL594" s="37"/>
      <c r="AM594" s="84"/>
      <c r="AN594" s="84"/>
      <c r="AO594" s="84"/>
      <c r="AP594" s="84"/>
      <c r="AQ594" s="84"/>
      <c r="AR594" s="84"/>
      <c r="AS594" s="84"/>
      <c r="AT594" s="84"/>
      <c r="AU594" s="84"/>
    </row>
    <row r="595" spans="1:47">
      <c r="A595" s="265">
        <v>44186</v>
      </c>
      <c r="B595" s="278" t="s">
        <v>146</v>
      </c>
      <c r="C595" s="278">
        <v>882156957</v>
      </c>
      <c r="D595" s="23">
        <v>120498017</v>
      </c>
      <c r="E595" s="278" t="s">
        <v>139</v>
      </c>
      <c r="F595" s="278" t="s">
        <v>140</v>
      </c>
      <c r="G595" s="37"/>
      <c r="H595" s="37"/>
      <c r="I595" s="265">
        <v>44186</v>
      </c>
      <c r="J595" s="37"/>
      <c r="K595" s="37"/>
      <c r="L595" s="278" t="s">
        <v>163</v>
      </c>
      <c r="M595" s="37">
        <v>3.33</v>
      </c>
      <c r="N595" s="84"/>
      <c r="O595" s="37"/>
      <c r="P595" s="618" t="s">
        <v>2902</v>
      </c>
      <c r="Q595" s="37"/>
      <c r="R595" s="37"/>
      <c r="S595" s="37"/>
      <c r="T595" s="37"/>
      <c r="U595" s="37"/>
      <c r="V595" s="37"/>
      <c r="W595" s="37"/>
      <c r="X595" s="37"/>
      <c r="Y595" s="37"/>
      <c r="Z595" s="37"/>
      <c r="AA595" s="37"/>
      <c r="AB595" s="37"/>
      <c r="AC595" s="37"/>
      <c r="AD595" s="37"/>
      <c r="AE595" s="37"/>
      <c r="AF595" s="37"/>
      <c r="AG595" s="37"/>
      <c r="AH595" s="37"/>
      <c r="AI595" s="37"/>
      <c r="AJ595" s="37"/>
      <c r="AK595" s="37"/>
      <c r="AL595" s="37"/>
      <c r="AM595" s="84"/>
      <c r="AN595" s="84"/>
      <c r="AO595" s="84"/>
      <c r="AP595" s="84"/>
      <c r="AQ595" s="84"/>
      <c r="AR595" s="84"/>
      <c r="AS595" s="84"/>
      <c r="AT595" s="84"/>
      <c r="AU595" s="84"/>
    </row>
    <row r="596" spans="1:47">
      <c r="A596" s="265"/>
      <c r="B596" s="278" t="s">
        <v>146</v>
      </c>
      <c r="C596" s="37">
        <v>882156957</v>
      </c>
      <c r="D596" s="504"/>
      <c r="E596" s="278"/>
      <c r="F596" s="278" t="s">
        <v>140</v>
      </c>
      <c r="G596" s="278"/>
      <c r="H596" s="37"/>
      <c r="I596" s="265">
        <v>44194</v>
      </c>
      <c r="J596" s="37"/>
      <c r="K596" s="37"/>
      <c r="L596" s="278"/>
      <c r="M596" s="37">
        <v>3.33</v>
      </c>
      <c r="N596" s="84"/>
      <c r="O596" s="37"/>
      <c r="P596" s="278"/>
      <c r="Q596" s="37"/>
      <c r="R596" s="37"/>
      <c r="S596" s="37"/>
      <c r="T596" s="37"/>
      <c r="U596" s="37"/>
      <c r="V596" s="37"/>
      <c r="W596" s="37"/>
      <c r="X596" s="37"/>
      <c r="Y596" s="37"/>
      <c r="Z596" s="37"/>
      <c r="AA596" s="37"/>
      <c r="AB596" s="37"/>
      <c r="AC596" s="37"/>
      <c r="AD596" s="37"/>
      <c r="AE596" s="37"/>
      <c r="AF596" s="37"/>
      <c r="AG596" s="37"/>
      <c r="AH596" s="37"/>
      <c r="AI596" s="37"/>
      <c r="AJ596" s="37"/>
      <c r="AK596" s="37"/>
      <c r="AL596" s="37"/>
      <c r="AM596" s="84"/>
      <c r="AN596" s="84"/>
      <c r="AO596" s="84"/>
      <c r="AP596" s="84"/>
      <c r="AQ596" s="84"/>
      <c r="AR596" s="84"/>
      <c r="AS596" s="84"/>
      <c r="AT596" s="84"/>
      <c r="AU596" s="84"/>
    </row>
    <row r="597" spans="1:47">
      <c r="A597" s="265"/>
      <c r="B597" s="278" t="s">
        <v>175</v>
      </c>
      <c r="C597" s="37">
        <v>882229431</v>
      </c>
      <c r="D597" s="504"/>
      <c r="E597" s="278"/>
      <c r="F597" s="278" t="s">
        <v>140</v>
      </c>
      <c r="G597" s="278"/>
      <c r="H597" s="37"/>
      <c r="I597" s="265">
        <v>44194</v>
      </c>
      <c r="J597" s="37"/>
      <c r="K597" s="37"/>
      <c r="L597" s="278"/>
      <c r="M597" s="37">
        <v>3</v>
      </c>
      <c r="N597" s="84"/>
      <c r="O597" s="37"/>
      <c r="P597" s="278"/>
      <c r="Q597" s="37"/>
      <c r="R597" s="37"/>
      <c r="S597" s="37"/>
      <c r="T597" s="37"/>
      <c r="U597" s="37"/>
      <c r="V597" s="37"/>
      <c r="W597" s="37"/>
      <c r="X597" s="37"/>
      <c r="Y597" s="37"/>
      <c r="Z597" s="37"/>
      <c r="AA597" s="37"/>
      <c r="AB597" s="37"/>
      <c r="AC597" s="37"/>
      <c r="AD597" s="37"/>
      <c r="AE597" s="37"/>
      <c r="AF597" s="37"/>
      <c r="AG597" s="37"/>
      <c r="AH597" s="37"/>
      <c r="AI597" s="37"/>
      <c r="AJ597" s="37"/>
      <c r="AK597" s="37"/>
      <c r="AL597" s="37"/>
      <c r="AM597" s="84"/>
      <c r="AN597" s="84"/>
      <c r="AO597" s="84"/>
      <c r="AP597" s="84"/>
      <c r="AQ597" s="84"/>
      <c r="AR597" s="84"/>
      <c r="AS597" s="84"/>
      <c r="AT597" s="84"/>
      <c r="AU597" s="84"/>
    </row>
    <row r="598" spans="1:47">
      <c r="A598" s="265">
        <v>44167</v>
      </c>
      <c r="B598" s="278" t="s">
        <v>175</v>
      </c>
      <c r="C598" s="37">
        <v>882886542</v>
      </c>
      <c r="D598" s="37"/>
      <c r="E598" s="278" t="s">
        <v>139</v>
      </c>
      <c r="F598" s="278" t="s">
        <v>140</v>
      </c>
      <c r="G598" s="278" t="s">
        <v>3230</v>
      </c>
      <c r="H598" s="37"/>
      <c r="I598" s="265">
        <v>44167</v>
      </c>
      <c r="J598" s="37"/>
      <c r="K598" s="37"/>
      <c r="L598" s="278" t="s">
        <v>3230</v>
      </c>
      <c r="M598" s="37">
        <v>2</v>
      </c>
      <c r="N598" s="84"/>
      <c r="O598" s="37"/>
      <c r="P598" s="618" t="s">
        <v>2883</v>
      </c>
      <c r="Q598" s="37"/>
      <c r="R598" s="37"/>
      <c r="S598" s="37"/>
      <c r="T598" s="37"/>
      <c r="U598" s="37"/>
      <c r="V598" s="37"/>
      <c r="W598" s="37"/>
      <c r="X598" s="37"/>
      <c r="Y598" s="37"/>
      <c r="Z598" s="37"/>
      <c r="AA598" s="37"/>
      <c r="AB598" s="37"/>
      <c r="AC598" s="37"/>
      <c r="AD598" s="37"/>
      <c r="AE598" s="37"/>
      <c r="AF598" s="37"/>
      <c r="AG598" s="37"/>
      <c r="AH598" s="37"/>
      <c r="AI598" s="37"/>
      <c r="AJ598" s="37"/>
      <c r="AK598" s="37"/>
      <c r="AL598" s="37"/>
      <c r="AM598" s="84"/>
      <c r="AN598" s="84"/>
      <c r="AO598" s="84"/>
      <c r="AP598" s="84"/>
      <c r="AQ598" s="84"/>
      <c r="AR598" s="84"/>
      <c r="AS598" s="84"/>
      <c r="AT598" s="84"/>
      <c r="AU598" s="84"/>
    </row>
    <row r="599" spans="1:47">
      <c r="A599" s="265">
        <v>44174</v>
      </c>
      <c r="B599" s="278" t="s">
        <v>154</v>
      </c>
      <c r="C599" s="37">
        <v>883189175</v>
      </c>
      <c r="D599" s="504" t="s">
        <v>3231</v>
      </c>
      <c r="E599" s="278" t="s">
        <v>152</v>
      </c>
      <c r="F599" s="278" t="s">
        <v>140</v>
      </c>
      <c r="G599" s="37"/>
      <c r="H599" s="37"/>
      <c r="I599" s="265">
        <v>44174</v>
      </c>
      <c r="J599" s="37"/>
      <c r="K599" s="37"/>
      <c r="L599" s="278" t="s">
        <v>148</v>
      </c>
      <c r="M599" s="37">
        <v>1</v>
      </c>
      <c r="N599" s="84"/>
      <c r="O599" s="37"/>
      <c r="P599" s="278" t="s">
        <v>2918</v>
      </c>
      <c r="Q599" s="37"/>
      <c r="R599" s="37"/>
      <c r="S599" s="37"/>
      <c r="T599" s="37"/>
      <c r="U599" s="37"/>
      <c r="V599" s="37"/>
      <c r="W599" s="37"/>
      <c r="X599" s="37"/>
      <c r="Y599" s="37"/>
      <c r="Z599" s="37"/>
      <c r="AA599" s="37"/>
      <c r="AB599" s="37"/>
      <c r="AC599" s="37"/>
      <c r="AD599" s="37"/>
      <c r="AE599" s="37"/>
      <c r="AF599" s="37"/>
      <c r="AG599" s="37"/>
      <c r="AH599" s="37"/>
      <c r="AI599" s="37"/>
      <c r="AJ599" s="37"/>
      <c r="AK599" s="37"/>
      <c r="AL599" s="37"/>
      <c r="AM599" s="84"/>
      <c r="AN599" s="84"/>
      <c r="AO599" s="84"/>
      <c r="AP599" s="84"/>
      <c r="AQ599" s="84"/>
      <c r="AR599" s="84"/>
      <c r="AS599" s="84"/>
      <c r="AT599" s="84"/>
      <c r="AU599" s="84"/>
    </row>
    <row r="600" spans="1:47">
      <c r="A600" s="265">
        <v>44190</v>
      </c>
      <c r="B600" s="278" t="s">
        <v>146</v>
      </c>
      <c r="C600" s="37">
        <v>883267893</v>
      </c>
      <c r="D600" s="504" t="s">
        <v>3232</v>
      </c>
      <c r="E600" s="278" t="s">
        <v>152</v>
      </c>
      <c r="F600" s="278" t="s">
        <v>140</v>
      </c>
      <c r="G600" s="37"/>
      <c r="H600" s="37"/>
      <c r="I600" s="265">
        <v>44190</v>
      </c>
      <c r="J600" s="37"/>
      <c r="K600" s="37"/>
      <c r="L600" s="278" t="s">
        <v>3233</v>
      </c>
      <c r="M600" s="37">
        <v>1</v>
      </c>
      <c r="N600" s="84"/>
      <c r="O600" s="37"/>
      <c r="P600" s="618" t="s">
        <v>2887</v>
      </c>
      <c r="Q600" s="37"/>
      <c r="R600" s="37"/>
      <c r="S600" s="37"/>
      <c r="T600" s="37"/>
      <c r="U600" s="37"/>
      <c r="V600" s="37"/>
      <c r="W600" s="37"/>
      <c r="X600" s="37"/>
      <c r="Y600" s="37"/>
      <c r="Z600" s="37"/>
      <c r="AA600" s="37"/>
      <c r="AB600" s="37"/>
      <c r="AC600" s="37"/>
      <c r="AD600" s="37"/>
      <c r="AE600" s="37"/>
      <c r="AF600" s="37"/>
      <c r="AG600" s="37"/>
      <c r="AH600" s="37"/>
      <c r="AI600" s="37"/>
      <c r="AJ600" s="37"/>
      <c r="AK600" s="37"/>
      <c r="AL600" s="37"/>
      <c r="AM600" s="84"/>
      <c r="AN600" s="84"/>
      <c r="AO600" s="84"/>
      <c r="AP600" s="84"/>
      <c r="AQ600" s="84"/>
      <c r="AR600" s="84"/>
      <c r="AS600" s="84"/>
      <c r="AT600" s="84"/>
      <c r="AU600" s="84"/>
    </row>
    <row r="601" spans="1:47">
      <c r="A601" s="265">
        <v>44194</v>
      </c>
      <c r="B601" s="278" t="s">
        <v>154</v>
      </c>
      <c r="C601" s="37">
        <v>880444637</v>
      </c>
      <c r="D601" s="504" t="s">
        <v>3234</v>
      </c>
      <c r="E601" s="278" t="s">
        <v>139</v>
      </c>
      <c r="F601" s="278" t="s">
        <v>140</v>
      </c>
      <c r="G601" s="278"/>
      <c r="H601" s="37"/>
      <c r="I601" s="265">
        <v>44194</v>
      </c>
      <c r="J601" s="37"/>
      <c r="K601" s="37"/>
      <c r="L601" s="278" t="s">
        <v>225</v>
      </c>
      <c r="M601" s="37">
        <v>1</v>
      </c>
      <c r="N601" s="84"/>
      <c r="O601" s="37"/>
      <c r="P601" s="278" t="s">
        <v>2926</v>
      </c>
      <c r="Q601" s="37"/>
      <c r="R601" s="37"/>
      <c r="S601" s="37"/>
      <c r="T601" s="37"/>
      <c r="U601" s="37"/>
      <c r="V601" s="37"/>
      <c r="W601" s="37"/>
      <c r="X601" s="37"/>
      <c r="Y601" s="37"/>
      <c r="Z601" s="37"/>
      <c r="AA601" s="37"/>
      <c r="AB601" s="37"/>
      <c r="AC601" s="37"/>
      <c r="AD601" s="37"/>
      <c r="AE601" s="37"/>
      <c r="AF601" s="37"/>
      <c r="AG601" s="37"/>
      <c r="AH601" s="37"/>
      <c r="AI601" s="37"/>
      <c r="AJ601" s="37"/>
      <c r="AK601" s="37"/>
      <c r="AL601" s="37"/>
      <c r="AM601" s="84"/>
      <c r="AN601" s="84"/>
      <c r="AO601" s="84"/>
      <c r="AP601" s="84"/>
      <c r="AQ601" s="84"/>
      <c r="AR601" s="84"/>
      <c r="AS601" s="84"/>
      <c r="AT601" s="84"/>
      <c r="AU601" s="84"/>
    </row>
    <row r="602" spans="1:47">
      <c r="A602" s="265"/>
      <c r="B602" s="278" t="s">
        <v>281</v>
      </c>
      <c r="C602" s="37">
        <v>882347953</v>
      </c>
      <c r="D602" s="504"/>
      <c r="E602" s="278"/>
      <c r="F602" s="278" t="s">
        <v>140</v>
      </c>
      <c r="G602" s="278"/>
      <c r="H602" s="37"/>
      <c r="I602" s="265">
        <v>44194</v>
      </c>
      <c r="J602" s="37"/>
      <c r="K602" s="37"/>
      <c r="L602" s="278"/>
      <c r="M602" s="37">
        <v>1</v>
      </c>
      <c r="N602" s="84"/>
      <c r="O602" s="37"/>
      <c r="P602" s="278"/>
      <c r="Q602" s="37"/>
      <c r="R602" s="37"/>
      <c r="S602" s="37"/>
      <c r="T602" s="37"/>
      <c r="U602" s="37"/>
      <c r="V602" s="37"/>
      <c r="W602" s="37"/>
      <c r="X602" s="37"/>
      <c r="Y602" s="37"/>
      <c r="Z602" s="37"/>
      <c r="AA602" s="37"/>
      <c r="AB602" s="37"/>
      <c r="AC602" s="37"/>
      <c r="AD602" s="37"/>
      <c r="AE602" s="37"/>
      <c r="AF602" s="37"/>
      <c r="AG602" s="37"/>
      <c r="AH602" s="37"/>
      <c r="AI602" s="37"/>
      <c r="AJ602" s="37"/>
      <c r="AK602" s="37"/>
      <c r="AL602" s="37"/>
      <c r="AM602" s="84"/>
      <c r="AN602" s="84"/>
      <c r="AO602" s="84"/>
      <c r="AP602" s="84"/>
      <c r="AQ602" s="84"/>
      <c r="AR602" s="84"/>
      <c r="AS602" s="84"/>
      <c r="AT602" s="84"/>
      <c r="AU602" s="84"/>
    </row>
    <row r="603" spans="1:47">
      <c r="A603" s="265">
        <v>44196</v>
      </c>
      <c r="B603" s="431" t="s">
        <v>175</v>
      </c>
      <c r="C603" s="285">
        <v>880052462</v>
      </c>
      <c r="D603" s="37"/>
      <c r="E603" s="278"/>
      <c r="F603" s="278" t="s">
        <v>140</v>
      </c>
      <c r="G603" s="278"/>
      <c r="H603" s="37"/>
      <c r="I603" s="265">
        <v>44196</v>
      </c>
      <c r="J603" s="37"/>
      <c r="K603" s="37"/>
      <c r="L603" s="278"/>
      <c r="M603" s="285">
        <v>1</v>
      </c>
      <c r="N603" s="84"/>
      <c r="O603" s="37"/>
      <c r="P603" s="629" t="s">
        <v>2980</v>
      </c>
      <c r="Q603" s="37"/>
      <c r="R603" s="37"/>
      <c r="S603" s="37"/>
      <c r="T603" s="37"/>
      <c r="U603" s="37"/>
      <c r="V603" s="37"/>
      <c r="W603" s="37"/>
      <c r="X603" s="37"/>
      <c r="Y603" s="37"/>
      <c r="Z603" s="37"/>
      <c r="AA603" s="37"/>
      <c r="AB603" s="37"/>
      <c r="AC603" s="37"/>
      <c r="AD603" s="37"/>
      <c r="AE603" s="37"/>
      <c r="AF603" s="37"/>
      <c r="AG603" s="37"/>
      <c r="AH603" s="37"/>
      <c r="AI603" s="37"/>
      <c r="AJ603" s="37"/>
      <c r="AK603" s="37"/>
      <c r="AL603" s="37"/>
      <c r="AM603" s="84"/>
      <c r="AN603" s="84"/>
      <c r="AO603" s="84"/>
      <c r="AP603" s="84"/>
      <c r="AQ603" s="84"/>
      <c r="AR603" s="84"/>
      <c r="AS603" s="84"/>
      <c r="AT603" s="84"/>
      <c r="AU603" s="84"/>
    </row>
    <row r="604" spans="1:47">
      <c r="A604" s="265">
        <v>44561</v>
      </c>
      <c r="B604" s="431" t="s">
        <v>3000</v>
      </c>
      <c r="C604" s="285">
        <v>882011302</v>
      </c>
      <c r="D604" s="37"/>
      <c r="E604" s="278" t="s">
        <v>139</v>
      </c>
      <c r="F604" s="278" t="s">
        <v>140</v>
      </c>
      <c r="G604" s="37"/>
      <c r="H604" s="37"/>
      <c r="I604" s="265">
        <v>44561</v>
      </c>
      <c r="J604" s="37"/>
      <c r="K604" s="37"/>
      <c r="L604" s="37"/>
      <c r="M604" s="285">
        <v>959.29</v>
      </c>
      <c r="N604" s="84"/>
      <c r="O604" s="37"/>
      <c r="P604" s="37"/>
      <c r="Q604" s="37"/>
      <c r="R604" s="37"/>
      <c r="S604" s="37"/>
      <c r="T604" s="37"/>
      <c r="U604" s="37"/>
      <c r="V604" s="37"/>
      <c r="W604" s="37"/>
      <c r="X604" s="37"/>
      <c r="Y604" s="37"/>
      <c r="Z604" s="37"/>
      <c r="AA604" s="37"/>
      <c r="AB604" s="37"/>
      <c r="AC604" s="37"/>
      <c r="AD604" s="37"/>
      <c r="AE604" s="37"/>
      <c r="AF604" s="37"/>
      <c r="AG604" s="37"/>
      <c r="AH604" s="37"/>
      <c r="AI604" s="37"/>
      <c r="AJ604" s="37"/>
      <c r="AK604" s="37"/>
      <c r="AL604" s="37"/>
      <c r="AM604" s="84"/>
      <c r="AN604" s="84"/>
      <c r="AO604" s="84"/>
      <c r="AP604" s="84"/>
      <c r="AQ604" s="84"/>
      <c r="AR604" s="84"/>
      <c r="AS604" s="84"/>
      <c r="AT604" s="84"/>
      <c r="AU604" s="84"/>
    </row>
    <row r="605" spans="1:47">
      <c r="A605" s="265">
        <v>44561</v>
      </c>
      <c r="B605" s="431" t="s">
        <v>175</v>
      </c>
      <c r="C605" s="285">
        <v>882044787</v>
      </c>
      <c r="D605" s="37"/>
      <c r="E605" s="37"/>
      <c r="F605" s="278" t="s">
        <v>140</v>
      </c>
      <c r="G605" s="37"/>
      <c r="H605" s="37"/>
      <c r="I605" s="265">
        <v>44561</v>
      </c>
      <c r="J605" s="37"/>
      <c r="K605" s="37"/>
      <c r="L605" s="37"/>
      <c r="M605" s="285">
        <v>243.5</v>
      </c>
      <c r="N605" s="84"/>
      <c r="O605" s="37"/>
      <c r="P605" s="37"/>
      <c r="Q605" s="37"/>
      <c r="R605" s="37"/>
      <c r="S605" s="37"/>
      <c r="T605" s="37"/>
      <c r="U605" s="37"/>
      <c r="V605" s="37"/>
      <c r="W605" s="37"/>
      <c r="X605" s="37"/>
      <c r="Y605" s="37"/>
      <c r="Z605" s="37"/>
      <c r="AA605" s="37"/>
      <c r="AB605" s="37"/>
      <c r="AC605" s="37"/>
      <c r="AD605" s="37"/>
      <c r="AE605" s="37"/>
      <c r="AF605" s="37"/>
      <c r="AG605" s="37"/>
      <c r="AH605" s="37"/>
      <c r="AI605" s="37"/>
      <c r="AJ605" s="37"/>
      <c r="AK605" s="37"/>
      <c r="AL605" s="37"/>
      <c r="AM605" s="84"/>
      <c r="AN605" s="84"/>
      <c r="AO605" s="84"/>
      <c r="AP605" s="84"/>
      <c r="AQ605" s="84"/>
      <c r="AR605" s="84"/>
      <c r="AS605" s="84"/>
      <c r="AT605" s="84"/>
      <c r="AU605" s="84"/>
    </row>
    <row r="606" spans="1:47">
      <c r="A606" s="265">
        <v>44561</v>
      </c>
      <c r="B606" s="431" t="s">
        <v>157</v>
      </c>
      <c r="C606" s="285">
        <v>880256846</v>
      </c>
      <c r="D606" s="37"/>
      <c r="E606" s="37"/>
      <c r="F606" s="278" t="s">
        <v>140</v>
      </c>
      <c r="G606" s="37"/>
      <c r="H606" s="37"/>
      <c r="I606" s="265">
        <v>44561</v>
      </c>
      <c r="J606" s="37"/>
      <c r="K606" s="37"/>
      <c r="L606" s="37"/>
      <c r="M606" s="285">
        <v>45</v>
      </c>
      <c r="N606" s="84"/>
      <c r="O606" s="37"/>
      <c r="P606" s="37"/>
      <c r="Q606" s="37"/>
      <c r="R606" s="37"/>
      <c r="S606" s="37"/>
      <c r="T606" s="37"/>
      <c r="U606" s="37"/>
      <c r="V606" s="37"/>
      <c r="W606" s="37"/>
      <c r="X606" s="37"/>
      <c r="Y606" s="37"/>
      <c r="Z606" s="37"/>
      <c r="AA606" s="37"/>
      <c r="AB606" s="37"/>
      <c r="AC606" s="37"/>
      <c r="AD606" s="37"/>
      <c r="AE606" s="37"/>
      <c r="AF606" s="37"/>
      <c r="AG606" s="37"/>
      <c r="AH606" s="37"/>
      <c r="AI606" s="37"/>
      <c r="AJ606" s="37"/>
      <c r="AK606" s="37"/>
      <c r="AL606" s="37"/>
      <c r="AM606" s="84"/>
      <c r="AN606" s="84"/>
      <c r="AO606" s="84"/>
      <c r="AP606" s="84"/>
      <c r="AQ606" s="84"/>
      <c r="AR606" s="84"/>
      <c r="AS606" s="84"/>
      <c r="AT606" s="84"/>
      <c r="AU606" s="84"/>
    </row>
    <row r="607" spans="1:47">
      <c r="A607" s="265">
        <v>44561</v>
      </c>
      <c r="B607" s="431" t="s">
        <v>167</v>
      </c>
      <c r="C607" s="285">
        <v>880444754</v>
      </c>
      <c r="D607" s="37"/>
      <c r="E607" s="37"/>
      <c r="F607" s="278" t="s">
        <v>140</v>
      </c>
      <c r="G607" s="37"/>
      <c r="H607" s="37"/>
      <c r="I607" s="265">
        <v>44561</v>
      </c>
      <c r="J607" s="37"/>
      <c r="K607" s="37"/>
      <c r="L607" s="37"/>
      <c r="M607" s="285">
        <v>19</v>
      </c>
      <c r="N607" s="84"/>
      <c r="O607" s="37"/>
      <c r="P607" s="37"/>
      <c r="Q607" s="37"/>
      <c r="R607" s="37"/>
      <c r="S607" s="37"/>
      <c r="T607" s="37"/>
      <c r="U607" s="37"/>
      <c r="V607" s="37"/>
      <c r="W607" s="37"/>
      <c r="X607" s="37"/>
      <c r="Y607" s="37"/>
      <c r="Z607" s="37"/>
      <c r="AA607" s="37"/>
      <c r="AB607" s="37"/>
      <c r="AC607" s="37"/>
      <c r="AD607" s="37"/>
      <c r="AE607" s="37"/>
      <c r="AF607" s="37"/>
      <c r="AG607" s="37"/>
      <c r="AH607" s="37"/>
      <c r="AI607" s="37"/>
      <c r="AJ607" s="37"/>
      <c r="AK607" s="37"/>
      <c r="AL607" s="37"/>
      <c r="AM607" s="84"/>
      <c r="AN607" s="84"/>
      <c r="AO607" s="84"/>
      <c r="AP607" s="84"/>
      <c r="AQ607" s="84"/>
      <c r="AR607" s="84"/>
      <c r="AS607" s="84"/>
      <c r="AT607" s="84"/>
      <c r="AU607" s="84"/>
    </row>
    <row r="608" spans="1:47">
      <c r="A608" s="37"/>
      <c r="B608" s="285"/>
      <c r="C608" s="285"/>
      <c r="D608" s="37"/>
      <c r="E608" s="37"/>
      <c r="F608" s="37"/>
      <c r="G608" s="37"/>
      <c r="H608" s="37"/>
      <c r="I608" s="37"/>
      <c r="J608" s="37"/>
      <c r="K608" s="37"/>
      <c r="L608" s="37"/>
      <c r="M608" s="285"/>
      <c r="N608" s="84"/>
      <c r="O608" s="37"/>
      <c r="P608" s="37"/>
      <c r="Q608" s="37"/>
      <c r="R608" s="37"/>
      <c r="S608" s="37"/>
      <c r="T608" s="37"/>
      <c r="U608" s="37"/>
      <c r="V608" s="37"/>
      <c r="W608" s="37"/>
      <c r="X608" s="37"/>
      <c r="Y608" s="37"/>
      <c r="Z608" s="37"/>
      <c r="AA608" s="37"/>
      <c r="AB608" s="37"/>
      <c r="AC608" s="37"/>
      <c r="AD608" s="37"/>
      <c r="AE608" s="37"/>
      <c r="AF608" s="37"/>
      <c r="AG608" s="37"/>
      <c r="AH608" s="37"/>
      <c r="AI608" s="37"/>
      <c r="AJ608" s="37"/>
      <c r="AK608" s="37"/>
      <c r="AL608" s="37"/>
      <c r="AM608" s="84"/>
      <c r="AN608" s="84"/>
      <c r="AO608" s="84"/>
      <c r="AP608" s="84"/>
      <c r="AQ608" s="84"/>
      <c r="AR608" s="84"/>
      <c r="AS608" s="84"/>
      <c r="AT608" s="84"/>
      <c r="AU608" s="84"/>
    </row>
    <row r="609" spans="1:47">
      <c r="A609" s="37"/>
      <c r="B609" s="285"/>
      <c r="C609" s="285"/>
      <c r="D609" s="37"/>
      <c r="E609" s="37"/>
      <c r="F609" s="37"/>
      <c r="G609" s="37"/>
      <c r="H609" s="37"/>
      <c r="I609" s="37"/>
      <c r="J609" s="37"/>
      <c r="K609" s="37"/>
      <c r="L609" s="37"/>
      <c r="M609" s="285"/>
      <c r="N609" s="84"/>
      <c r="O609" s="37"/>
      <c r="P609" s="37"/>
      <c r="Q609" s="37"/>
      <c r="R609" s="37"/>
      <c r="S609" s="37"/>
      <c r="T609" s="37"/>
      <c r="U609" s="37"/>
      <c r="V609" s="37"/>
      <c r="W609" s="37"/>
      <c r="X609" s="37"/>
      <c r="Y609" s="37"/>
      <c r="Z609" s="37"/>
      <c r="AA609" s="37"/>
      <c r="AB609" s="37"/>
      <c r="AC609" s="37"/>
      <c r="AD609" s="37"/>
      <c r="AE609" s="37"/>
      <c r="AF609" s="37"/>
      <c r="AG609" s="37"/>
      <c r="AH609" s="37"/>
      <c r="AI609" s="37"/>
      <c r="AJ609" s="37"/>
      <c r="AK609" s="37"/>
      <c r="AL609" s="37"/>
      <c r="AM609" s="84"/>
      <c r="AN609" s="84"/>
      <c r="AO609" s="84"/>
      <c r="AP609" s="84"/>
      <c r="AQ609" s="84"/>
      <c r="AR609" s="84"/>
      <c r="AS609" s="84"/>
      <c r="AT609" s="84"/>
      <c r="AU609" s="84"/>
    </row>
    <row r="610" spans="1:47">
      <c r="A610" s="37"/>
      <c r="B610" s="285"/>
      <c r="C610" s="285"/>
      <c r="D610" s="37"/>
      <c r="E610" s="37"/>
      <c r="F610" s="37"/>
      <c r="G610" s="37"/>
      <c r="H610" s="37"/>
      <c r="I610" s="37"/>
      <c r="J610" s="37"/>
      <c r="K610" s="37"/>
      <c r="L610" s="37"/>
      <c r="M610" s="285"/>
      <c r="N610" s="84"/>
      <c r="O610" s="37"/>
      <c r="P610" s="37"/>
      <c r="Q610" s="37"/>
      <c r="R610" s="37"/>
      <c r="S610" s="37"/>
      <c r="T610" s="37"/>
      <c r="U610" s="37"/>
      <c r="V610" s="37"/>
      <c r="W610" s="37"/>
      <c r="X610" s="37"/>
      <c r="Y610" s="37"/>
      <c r="Z610" s="37"/>
      <c r="AA610" s="37"/>
      <c r="AB610" s="37"/>
      <c r="AC610" s="37"/>
      <c r="AD610" s="37"/>
      <c r="AE610" s="37"/>
      <c r="AF610" s="37"/>
      <c r="AG610" s="37"/>
      <c r="AH610" s="37"/>
      <c r="AI610" s="37"/>
      <c r="AJ610" s="37"/>
      <c r="AK610" s="37"/>
      <c r="AL610" s="37"/>
      <c r="AM610" s="84"/>
      <c r="AN610" s="84"/>
      <c r="AO610" s="84"/>
      <c r="AP610" s="84"/>
      <c r="AQ610" s="84"/>
      <c r="AR610" s="84"/>
      <c r="AS610" s="84"/>
      <c r="AT610" s="84"/>
      <c r="AU610" s="84"/>
    </row>
    <row r="611" spans="1:47">
      <c r="A611" s="37"/>
      <c r="B611" s="285"/>
      <c r="C611" s="285"/>
      <c r="D611" s="37"/>
      <c r="E611" s="37"/>
      <c r="F611" s="37"/>
      <c r="G611" s="37"/>
      <c r="H611" s="37"/>
      <c r="I611" s="37"/>
      <c r="J611" s="37"/>
      <c r="K611" s="37"/>
      <c r="L611" s="37"/>
      <c r="M611" s="285"/>
      <c r="N611" s="84"/>
      <c r="O611" s="37"/>
      <c r="P611" s="37"/>
      <c r="Q611" s="37"/>
      <c r="R611" s="37"/>
      <c r="S611" s="37"/>
      <c r="T611" s="37"/>
      <c r="U611" s="37"/>
      <c r="V611" s="37"/>
      <c r="W611" s="37"/>
      <c r="X611" s="37"/>
      <c r="Y611" s="37"/>
      <c r="Z611" s="37"/>
      <c r="AA611" s="37"/>
      <c r="AB611" s="37"/>
      <c r="AC611" s="37"/>
      <c r="AD611" s="37"/>
      <c r="AE611" s="37"/>
      <c r="AF611" s="37"/>
      <c r="AG611" s="37"/>
      <c r="AH611" s="37"/>
      <c r="AI611" s="37"/>
      <c r="AJ611" s="37"/>
      <c r="AK611" s="37"/>
      <c r="AL611" s="37"/>
      <c r="AM611" s="84"/>
      <c r="AN611" s="84"/>
      <c r="AO611" s="84"/>
      <c r="AP611" s="84"/>
      <c r="AQ611" s="84"/>
      <c r="AR611" s="84"/>
      <c r="AS611" s="84"/>
      <c r="AT611" s="84"/>
      <c r="AU611" s="84"/>
    </row>
  </sheetData>
  <autoFilter ref="A1:U607" xr:uid="{00000000-0009-0000-0000-000016000000}"/>
  <phoneticPr fontId="163" type="noConversion"/>
  <dataValidations count="2">
    <dataValidation type="date" errorStyle="warning" allowBlank="1" showErrorMessage="1" promptTitle="提示" prompt="请输入介于7月1日和7月31日之间的日期。" sqref="I1" xr:uid="{00000000-0002-0000-1600-000000000000}">
      <formula1>44378</formula1>
      <formula2>44378</formula2>
    </dataValidation>
    <dataValidation type="date" errorStyle="warning" allowBlank="1" showErrorMessage="1" promptTitle="提示" prompt="请输入介于7月1日和8月31日之间的日期。" sqref="J1" xr:uid="{00000000-0002-0000-1600-000001000000}">
      <formula1>44378</formula1>
      <formula2>44378</formula2>
    </dataValidation>
  </dataValidations>
  <pageMargins left="0.7" right="0.7" top="0.75" bottom="0.75" header="0.3" footer="0.3"/>
  <drawing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Z431"/>
  <sheetViews>
    <sheetView workbookViewId="0">
      <pane ySplit="1" topLeftCell="A2" activePane="bottomLeft" state="frozen"/>
      <selection pane="bottomLeft"/>
    </sheetView>
  </sheetViews>
  <sheetFormatPr baseColWidth="10" defaultRowHeight="16"/>
  <cols>
    <col min="1" max="1" width="9.83203125" customWidth="1"/>
    <col min="2" max="3" width="9.1640625" customWidth="1"/>
    <col min="4" max="4" width="35.33203125" customWidth="1"/>
    <col min="5" max="5" width="17" customWidth="1"/>
    <col min="6" max="6" width="18.1640625" customWidth="1"/>
    <col min="7" max="10" width="8"/>
    <col min="11" max="11" width="9.6640625" customWidth="1"/>
    <col min="12" max="12" width="21.6640625" customWidth="1"/>
    <col min="13" max="26" width="8"/>
  </cols>
  <sheetData>
    <row r="1" spans="1:26">
      <c r="A1" s="115" t="s">
        <v>2568</v>
      </c>
      <c r="B1" s="115" t="s">
        <v>2569</v>
      </c>
      <c r="C1" s="115" t="s">
        <v>2222</v>
      </c>
      <c r="D1" s="180" t="s">
        <v>12373</v>
      </c>
      <c r="E1" s="115" t="s">
        <v>2570</v>
      </c>
      <c r="F1" s="115" t="s">
        <v>2571</v>
      </c>
      <c r="G1" s="115" t="s">
        <v>2572</v>
      </c>
      <c r="H1" s="37"/>
      <c r="I1" s="37"/>
      <c r="J1" s="37"/>
      <c r="K1" s="37"/>
      <c r="L1" s="37"/>
      <c r="M1" s="37"/>
      <c r="N1" s="37"/>
      <c r="O1" s="37"/>
      <c r="P1" s="37"/>
      <c r="Q1" s="37"/>
      <c r="R1" s="37"/>
      <c r="S1" s="37"/>
      <c r="T1" s="37"/>
      <c r="U1" s="37"/>
      <c r="V1" s="37"/>
      <c r="W1" s="37"/>
      <c r="X1" s="37"/>
      <c r="Y1" s="37"/>
      <c r="Z1" s="37"/>
    </row>
    <row r="2" spans="1:26">
      <c r="A2" s="659">
        <v>43921</v>
      </c>
      <c r="B2" s="486">
        <v>1</v>
      </c>
      <c r="C2" s="115" t="s">
        <v>2573</v>
      </c>
      <c r="D2" s="109" t="s">
        <v>2574</v>
      </c>
      <c r="E2" s="659">
        <v>43913</v>
      </c>
      <c r="F2" s="659">
        <v>43920</v>
      </c>
      <c r="G2" s="486">
        <v>57000</v>
      </c>
      <c r="H2" s="37"/>
      <c r="I2" s="37"/>
      <c r="J2" s="37"/>
      <c r="K2" s="37"/>
      <c r="L2" s="37"/>
      <c r="M2" s="37"/>
      <c r="N2" s="37"/>
      <c r="O2" s="37"/>
      <c r="P2" s="37"/>
      <c r="Q2" s="37"/>
      <c r="R2" s="37"/>
      <c r="S2" s="37"/>
      <c r="T2" s="37"/>
      <c r="U2" s="37"/>
      <c r="V2" s="37"/>
      <c r="W2" s="37"/>
      <c r="X2" s="37"/>
      <c r="Y2" s="37"/>
      <c r="Z2" s="37"/>
    </row>
    <row r="3" spans="1:26">
      <c r="A3" s="659">
        <v>43924</v>
      </c>
      <c r="B3" s="486">
        <v>2</v>
      </c>
      <c r="C3" s="115" t="s">
        <v>149</v>
      </c>
      <c r="D3" s="109" t="s">
        <v>2575</v>
      </c>
      <c r="E3" s="659">
        <v>43457</v>
      </c>
      <c r="F3" s="659">
        <v>43901</v>
      </c>
      <c r="G3" s="486">
        <v>125863</v>
      </c>
      <c r="H3" s="37"/>
      <c r="I3" s="37"/>
      <c r="J3" s="37"/>
      <c r="K3" s="37"/>
      <c r="L3" s="37"/>
      <c r="M3" s="37"/>
      <c r="N3" s="37"/>
      <c r="O3" s="37"/>
      <c r="P3" s="37"/>
      <c r="Q3" s="37"/>
      <c r="R3" s="37"/>
      <c r="S3" s="37"/>
      <c r="T3" s="37"/>
      <c r="U3" s="37"/>
      <c r="V3" s="37"/>
      <c r="W3" s="37"/>
      <c r="X3" s="37"/>
      <c r="Y3" s="37"/>
      <c r="Z3" s="37"/>
    </row>
    <row r="4" spans="1:26">
      <c r="A4" s="659">
        <v>43924</v>
      </c>
      <c r="B4" s="486">
        <v>3</v>
      </c>
      <c r="C4" s="115" t="s">
        <v>149</v>
      </c>
      <c r="D4" s="109" t="s">
        <v>2576</v>
      </c>
      <c r="E4" s="659"/>
      <c r="F4" s="659"/>
      <c r="G4" s="486">
        <v>198619</v>
      </c>
      <c r="H4" s="37"/>
      <c r="I4" s="37"/>
      <c r="J4" s="37"/>
      <c r="K4" s="37"/>
      <c r="L4" s="37"/>
      <c r="M4" s="37"/>
      <c r="N4" s="37"/>
      <c r="O4" s="37"/>
      <c r="P4" s="37"/>
      <c r="Q4" s="37"/>
      <c r="R4" s="37"/>
      <c r="S4" s="37"/>
      <c r="T4" s="37"/>
      <c r="U4" s="37"/>
      <c r="V4" s="37"/>
      <c r="W4" s="37"/>
      <c r="X4" s="37"/>
      <c r="Y4" s="37"/>
      <c r="Z4" s="37"/>
    </row>
    <row r="5" spans="1:26">
      <c r="A5" s="659">
        <v>43924</v>
      </c>
      <c r="B5" s="486">
        <v>4</v>
      </c>
      <c r="C5" s="115" t="s">
        <v>149</v>
      </c>
      <c r="D5" s="109" t="s">
        <v>2577</v>
      </c>
      <c r="E5" s="659">
        <v>43447</v>
      </c>
      <c r="F5" s="659"/>
      <c r="G5" s="486">
        <v>125863</v>
      </c>
      <c r="H5" s="37"/>
      <c r="I5" s="37"/>
      <c r="J5" s="37"/>
      <c r="K5" s="37"/>
      <c r="L5" s="37"/>
      <c r="M5" s="37"/>
      <c r="N5" s="37"/>
      <c r="O5" s="37"/>
      <c r="P5" s="37"/>
      <c r="Q5" s="37"/>
      <c r="R5" s="37"/>
      <c r="S5" s="37"/>
      <c r="T5" s="37"/>
      <c r="U5" s="37"/>
      <c r="V5" s="37"/>
      <c r="W5" s="37"/>
      <c r="X5" s="37"/>
      <c r="Y5" s="37"/>
      <c r="Z5" s="37"/>
    </row>
    <row r="6" spans="1:26">
      <c r="A6" s="659">
        <v>43924</v>
      </c>
      <c r="B6" s="486">
        <v>5</v>
      </c>
      <c r="C6" s="115" t="s">
        <v>206</v>
      </c>
      <c r="D6" s="109" t="s">
        <v>2578</v>
      </c>
      <c r="E6" s="659"/>
      <c r="F6" s="659"/>
      <c r="G6" s="486">
        <v>29858</v>
      </c>
      <c r="H6" s="37"/>
      <c r="I6" s="37"/>
      <c r="J6" s="37"/>
      <c r="K6" s="37"/>
      <c r="L6" s="37"/>
      <c r="M6" s="37"/>
      <c r="N6" s="37"/>
      <c r="O6" s="37"/>
      <c r="P6" s="37"/>
      <c r="Q6" s="37"/>
      <c r="R6" s="37"/>
      <c r="S6" s="37"/>
      <c r="T6" s="37"/>
      <c r="U6" s="37"/>
      <c r="V6" s="37"/>
      <c r="W6" s="37"/>
      <c r="X6" s="37"/>
      <c r="Y6" s="37"/>
      <c r="Z6" s="37"/>
    </row>
    <row r="7" spans="1:26">
      <c r="A7" s="659">
        <v>43924</v>
      </c>
      <c r="B7" s="486">
        <v>6</v>
      </c>
      <c r="C7" s="115" t="s">
        <v>206</v>
      </c>
      <c r="D7" s="109">
        <v>2727475406</v>
      </c>
      <c r="E7" s="659"/>
      <c r="F7" s="659"/>
      <c r="G7" s="486">
        <v>18664</v>
      </c>
      <c r="H7" s="37"/>
      <c r="I7" s="37"/>
      <c r="J7" s="37"/>
      <c r="K7" s="37"/>
      <c r="L7" s="37"/>
      <c r="M7" s="37"/>
      <c r="N7" s="37"/>
      <c r="O7" s="37"/>
      <c r="P7" s="37"/>
      <c r="Q7" s="37"/>
      <c r="R7" s="37"/>
      <c r="S7" s="37"/>
      <c r="T7" s="37"/>
      <c r="U7" s="37"/>
      <c r="V7" s="37"/>
      <c r="W7" s="37"/>
      <c r="X7" s="37"/>
      <c r="Y7" s="37"/>
      <c r="Z7" s="37"/>
    </row>
    <row r="8" spans="1:26">
      <c r="A8" s="659">
        <v>43928</v>
      </c>
      <c r="B8" s="486">
        <v>7</v>
      </c>
      <c r="C8" s="115" t="s">
        <v>149</v>
      </c>
      <c r="D8" s="109">
        <v>328452873</v>
      </c>
      <c r="E8" s="659">
        <v>43878</v>
      </c>
      <c r="F8" s="659"/>
      <c r="G8" s="486">
        <v>22871</v>
      </c>
      <c r="H8" s="37"/>
      <c r="I8" s="37"/>
      <c r="J8" s="37"/>
      <c r="K8" s="37"/>
      <c r="L8" s="37"/>
      <c r="M8" s="37"/>
      <c r="N8" s="37"/>
      <c r="O8" s="37"/>
      <c r="P8" s="37"/>
      <c r="Q8" s="37"/>
      <c r="R8" s="37"/>
      <c r="S8" s="37"/>
      <c r="T8" s="37"/>
      <c r="U8" s="37"/>
      <c r="V8" s="37"/>
      <c r="W8" s="37"/>
      <c r="X8" s="37"/>
      <c r="Y8" s="37"/>
      <c r="Z8" s="37"/>
    </row>
    <row r="9" spans="1:26">
      <c r="A9" s="659">
        <v>43929</v>
      </c>
      <c r="B9" s="486">
        <v>8</v>
      </c>
      <c r="C9" s="115" t="s">
        <v>149</v>
      </c>
      <c r="D9" s="109" t="s">
        <v>2579</v>
      </c>
      <c r="E9" s="659">
        <v>43915</v>
      </c>
      <c r="F9" s="659"/>
      <c r="G9" s="486">
        <v>10829</v>
      </c>
      <c r="H9" s="37"/>
      <c r="I9" s="37"/>
      <c r="J9" s="37"/>
      <c r="K9" s="37"/>
      <c r="L9" s="37"/>
      <c r="M9" s="37"/>
      <c r="N9" s="37"/>
      <c r="O9" s="37"/>
      <c r="P9" s="37"/>
      <c r="Q9" s="37"/>
      <c r="R9" s="37"/>
      <c r="S9" s="37"/>
      <c r="T9" s="37"/>
      <c r="U9" s="37"/>
      <c r="V9" s="37"/>
      <c r="W9" s="37"/>
      <c r="X9" s="37"/>
      <c r="Y9" s="37"/>
      <c r="Z9" s="37"/>
    </row>
    <row r="10" spans="1:26">
      <c r="A10" s="659">
        <v>43929</v>
      </c>
      <c r="B10" s="486">
        <v>9</v>
      </c>
      <c r="C10" s="115" t="s">
        <v>149</v>
      </c>
      <c r="D10" s="109">
        <v>21441788</v>
      </c>
      <c r="E10" s="659">
        <v>43761</v>
      </c>
      <c r="F10" s="659"/>
      <c r="G10" s="486">
        <v>30474</v>
      </c>
      <c r="H10" s="37"/>
      <c r="I10" s="37"/>
      <c r="J10" s="37"/>
      <c r="K10" s="37"/>
      <c r="L10" s="37"/>
      <c r="M10" s="37"/>
      <c r="N10" s="37"/>
      <c r="O10" s="37"/>
      <c r="P10" s="37"/>
      <c r="Q10" s="37"/>
      <c r="R10" s="37"/>
      <c r="S10" s="37"/>
      <c r="T10" s="37"/>
      <c r="U10" s="37"/>
      <c r="V10" s="37"/>
      <c r="W10" s="37"/>
      <c r="X10" s="37"/>
      <c r="Y10" s="37"/>
      <c r="Z10" s="37"/>
    </row>
    <row r="11" spans="1:26">
      <c r="A11" s="659"/>
      <c r="B11" s="486">
        <v>10</v>
      </c>
      <c r="C11" s="115"/>
      <c r="D11" s="109" t="s">
        <v>2580</v>
      </c>
      <c r="E11" s="659"/>
      <c r="F11" s="659"/>
      <c r="G11" s="486"/>
      <c r="H11" s="37"/>
      <c r="I11" s="37"/>
      <c r="J11" s="37"/>
      <c r="K11" s="37"/>
      <c r="L11" s="37"/>
      <c r="M11" s="37"/>
      <c r="N11" s="37"/>
      <c r="O11" s="37"/>
      <c r="P11" s="37"/>
      <c r="Q11" s="37"/>
      <c r="R11" s="37"/>
      <c r="S11" s="37"/>
      <c r="T11" s="37"/>
      <c r="U11" s="37"/>
      <c r="V11" s="37"/>
      <c r="W11" s="37"/>
      <c r="X11" s="37"/>
      <c r="Y11" s="37"/>
      <c r="Z11" s="37"/>
    </row>
    <row r="12" spans="1:26">
      <c r="A12" s="659">
        <v>43931</v>
      </c>
      <c r="B12" s="486">
        <v>11</v>
      </c>
      <c r="C12" s="115" t="s">
        <v>206</v>
      </c>
      <c r="D12" s="109" t="s">
        <v>2581</v>
      </c>
      <c r="E12" s="659"/>
      <c r="F12" s="659"/>
      <c r="G12" s="486"/>
      <c r="H12" s="37"/>
      <c r="I12" s="37"/>
      <c r="J12" s="37"/>
      <c r="K12" s="37"/>
      <c r="L12" s="37"/>
      <c r="M12" s="37"/>
      <c r="N12" s="37"/>
      <c r="O12" s="37"/>
      <c r="P12" s="37"/>
      <c r="Q12" s="37"/>
      <c r="R12" s="37"/>
      <c r="S12" s="37"/>
      <c r="T12" s="37"/>
      <c r="U12" s="37"/>
      <c r="V12" s="37"/>
      <c r="W12" s="37"/>
      <c r="X12" s="37"/>
      <c r="Y12" s="37"/>
      <c r="Z12" s="37"/>
    </row>
    <row r="13" spans="1:26">
      <c r="A13" s="659">
        <v>43931</v>
      </c>
      <c r="B13" s="486">
        <v>12</v>
      </c>
      <c r="C13" s="115" t="s">
        <v>149</v>
      </c>
      <c r="D13" s="109" t="s">
        <v>2582</v>
      </c>
      <c r="E13" s="659"/>
      <c r="F13" s="659"/>
      <c r="G13" s="486">
        <v>60092</v>
      </c>
      <c r="H13" s="37"/>
      <c r="I13" s="37"/>
      <c r="J13" s="37"/>
      <c r="K13" s="37"/>
      <c r="L13" s="37"/>
      <c r="M13" s="37"/>
      <c r="N13" s="37"/>
      <c r="O13" s="37"/>
      <c r="P13" s="37"/>
      <c r="Q13" s="37"/>
      <c r="R13" s="37"/>
      <c r="S13" s="37"/>
      <c r="T13" s="37"/>
      <c r="U13" s="37"/>
      <c r="V13" s="37"/>
      <c r="W13" s="37"/>
      <c r="X13" s="37"/>
      <c r="Y13" s="37"/>
      <c r="Z13" s="37"/>
    </row>
    <row r="14" spans="1:26">
      <c r="A14" s="659">
        <v>43934</v>
      </c>
      <c r="B14" s="486">
        <v>13</v>
      </c>
      <c r="C14" s="115" t="s">
        <v>149</v>
      </c>
      <c r="D14" s="109" t="s">
        <v>2583</v>
      </c>
      <c r="E14" s="659">
        <v>43895</v>
      </c>
      <c r="F14" s="659"/>
      <c r="G14" s="486">
        <v>869</v>
      </c>
      <c r="H14" s="37"/>
      <c r="I14" s="37"/>
      <c r="J14" s="37"/>
      <c r="K14" s="37"/>
      <c r="L14" s="37"/>
      <c r="M14" s="37"/>
      <c r="N14" s="37"/>
      <c r="O14" s="37"/>
      <c r="P14" s="37"/>
      <c r="Q14" s="37"/>
      <c r="R14" s="37"/>
      <c r="S14" s="37"/>
      <c r="T14" s="37"/>
      <c r="U14" s="37"/>
      <c r="V14" s="37"/>
      <c r="W14" s="37"/>
      <c r="X14" s="37"/>
      <c r="Y14" s="37"/>
      <c r="Z14" s="37"/>
    </row>
    <row r="15" spans="1:26">
      <c r="A15" s="659">
        <v>43934</v>
      </c>
      <c r="B15" s="486">
        <v>14</v>
      </c>
      <c r="C15" s="115" t="s">
        <v>149</v>
      </c>
      <c r="D15" s="109" t="s">
        <v>2584</v>
      </c>
      <c r="E15" s="659">
        <v>43906</v>
      </c>
      <c r="F15" s="659"/>
      <c r="G15" s="486">
        <v>399</v>
      </c>
      <c r="H15" s="37"/>
      <c r="I15" s="37"/>
      <c r="J15" s="37"/>
      <c r="K15" s="37"/>
      <c r="L15" s="37"/>
      <c r="M15" s="37"/>
      <c r="N15" s="37"/>
      <c r="O15" s="37"/>
      <c r="P15" s="37"/>
      <c r="Q15" s="37"/>
      <c r="R15" s="37"/>
      <c r="S15" s="37"/>
      <c r="T15" s="37"/>
      <c r="U15" s="37"/>
      <c r="V15" s="37"/>
      <c r="W15" s="37"/>
      <c r="X15" s="37"/>
      <c r="Y15" s="37"/>
      <c r="Z15" s="37"/>
    </row>
    <row r="16" spans="1:26">
      <c r="A16" s="659">
        <v>43935</v>
      </c>
      <c r="B16" s="486">
        <v>15</v>
      </c>
      <c r="C16" s="115" t="s">
        <v>175</v>
      </c>
      <c r="D16" s="109">
        <v>880005214</v>
      </c>
      <c r="E16" s="659"/>
      <c r="F16" s="659"/>
      <c r="G16" s="486"/>
      <c r="H16" s="37"/>
      <c r="I16" s="37"/>
      <c r="J16" s="37"/>
      <c r="K16" s="37"/>
      <c r="L16" s="37"/>
      <c r="M16" s="37"/>
      <c r="N16" s="37"/>
      <c r="O16" s="37"/>
      <c r="P16" s="37"/>
      <c r="Q16" s="37"/>
      <c r="R16" s="37"/>
      <c r="S16" s="37"/>
      <c r="T16" s="37"/>
      <c r="U16" s="37"/>
      <c r="V16" s="37"/>
      <c r="W16" s="37"/>
      <c r="X16" s="37"/>
      <c r="Y16" s="37"/>
      <c r="Z16" s="37"/>
    </row>
    <row r="17" spans="1:26">
      <c r="A17" s="659">
        <v>43938</v>
      </c>
      <c r="B17" s="486">
        <v>16</v>
      </c>
      <c r="C17" s="115" t="s">
        <v>194</v>
      </c>
      <c r="D17" s="109">
        <v>880794122</v>
      </c>
      <c r="E17" s="659">
        <v>43934</v>
      </c>
      <c r="F17" s="659">
        <v>43931</v>
      </c>
      <c r="G17" s="486">
        <v>81090</v>
      </c>
      <c r="H17" s="37"/>
      <c r="I17" s="37"/>
      <c r="J17" s="37"/>
      <c r="K17" s="37"/>
      <c r="L17" s="37"/>
      <c r="M17" s="37"/>
      <c r="N17" s="37"/>
      <c r="O17" s="37"/>
      <c r="P17" s="37"/>
      <c r="Q17" s="37"/>
      <c r="R17" s="37"/>
      <c r="S17" s="37"/>
      <c r="T17" s="37"/>
      <c r="U17" s="37"/>
      <c r="V17" s="37"/>
      <c r="W17" s="37"/>
      <c r="X17" s="37"/>
      <c r="Y17" s="37"/>
      <c r="Z17" s="37"/>
    </row>
    <row r="18" spans="1:26">
      <c r="A18" s="659">
        <v>43942</v>
      </c>
      <c r="B18" s="486">
        <v>17</v>
      </c>
      <c r="C18" s="115" t="s">
        <v>175</v>
      </c>
      <c r="D18" s="109" t="s">
        <v>2585</v>
      </c>
      <c r="E18" s="659">
        <v>43941</v>
      </c>
      <c r="F18" s="659"/>
      <c r="G18" s="486"/>
      <c r="H18" s="37"/>
      <c r="I18" s="37"/>
      <c r="J18" s="37"/>
      <c r="K18" s="37"/>
      <c r="L18" s="37"/>
      <c r="M18" s="37"/>
      <c r="N18" s="37"/>
      <c r="O18" s="37"/>
      <c r="P18" s="37"/>
      <c r="Q18" s="37"/>
      <c r="R18" s="37"/>
      <c r="S18" s="37"/>
      <c r="T18" s="37"/>
      <c r="U18" s="37"/>
      <c r="V18" s="37"/>
      <c r="W18" s="37"/>
      <c r="X18" s="37"/>
      <c r="Y18" s="37"/>
      <c r="Z18" s="37"/>
    </row>
    <row r="19" spans="1:26">
      <c r="A19" s="659">
        <v>43943</v>
      </c>
      <c r="B19" s="486">
        <v>18</v>
      </c>
      <c r="C19" s="115" t="s">
        <v>2586</v>
      </c>
      <c r="D19" s="109" t="s">
        <v>2587</v>
      </c>
      <c r="E19" s="659"/>
      <c r="F19" s="659"/>
      <c r="G19" s="486"/>
      <c r="H19" s="37"/>
      <c r="I19" s="37"/>
      <c r="J19" s="37"/>
      <c r="K19" s="37"/>
      <c r="L19" s="37"/>
      <c r="M19" s="37"/>
      <c r="N19" s="37"/>
      <c r="O19" s="37"/>
      <c r="P19" s="37"/>
      <c r="Q19" s="37"/>
      <c r="R19" s="37"/>
      <c r="S19" s="37"/>
      <c r="T19" s="37"/>
      <c r="U19" s="37"/>
      <c r="V19" s="37"/>
      <c r="W19" s="37"/>
      <c r="X19" s="37"/>
      <c r="Y19" s="37"/>
      <c r="Z19" s="37"/>
    </row>
    <row r="20" spans="1:26">
      <c r="A20" s="659">
        <v>43943</v>
      </c>
      <c r="B20" s="486">
        <v>19</v>
      </c>
      <c r="C20" s="115" t="s">
        <v>2586</v>
      </c>
      <c r="D20" s="109" t="s">
        <v>2588</v>
      </c>
      <c r="E20" s="659">
        <v>43899</v>
      </c>
      <c r="F20" s="659"/>
      <c r="G20" s="486"/>
      <c r="H20" s="37"/>
      <c r="I20" s="37"/>
      <c r="J20" s="37"/>
      <c r="K20" s="37"/>
      <c r="L20" s="37"/>
      <c r="M20" s="37"/>
      <c r="N20" s="37"/>
      <c r="O20" s="37"/>
      <c r="P20" s="37"/>
      <c r="Q20" s="37"/>
      <c r="R20" s="37"/>
      <c r="S20" s="37"/>
      <c r="T20" s="37"/>
      <c r="U20" s="37"/>
      <c r="V20" s="37"/>
      <c r="W20" s="37"/>
      <c r="X20" s="37"/>
      <c r="Y20" s="37"/>
      <c r="Z20" s="37"/>
    </row>
    <row r="21" spans="1:26">
      <c r="A21" s="659">
        <v>43943</v>
      </c>
      <c r="B21" s="486">
        <v>20</v>
      </c>
      <c r="C21" s="115" t="s">
        <v>2586</v>
      </c>
      <c r="D21" s="109" t="s">
        <v>2589</v>
      </c>
      <c r="E21" s="659">
        <v>43910</v>
      </c>
      <c r="F21" s="659"/>
      <c r="G21" s="486"/>
      <c r="H21" s="37"/>
      <c r="I21" s="37"/>
      <c r="J21" s="37"/>
      <c r="K21" s="37"/>
      <c r="L21" s="37"/>
      <c r="M21" s="37"/>
      <c r="N21" s="37"/>
      <c r="O21" s="37"/>
      <c r="P21" s="37"/>
      <c r="Q21" s="37"/>
      <c r="R21" s="37"/>
      <c r="S21" s="37"/>
      <c r="T21" s="37"/>
      <c r="U21" s="37"/>
      <c r="V21" s="37"/>
      <c r="W21" s="37"/>
      <c r="X21" s="37"/>
      <c r="Y21" s="37"/>
      <c r="Z21" s="37"/>
    </row>
    <row r="22" spans="1:26">
      <c r="A22" s="659">
        <v>43944</v>
      </c>
      <c r="B22" s="486">
        <v>21</v>
      </c>
      <c r="C22" s="115" t="s">
        <v>2586</v>
      </c>
      <c r="D22" s="109">
        <v>457252939</v>
      </c>
      <c r="E22" s="659"/>
      <c r="F22" s="659"/>
      <c r="G22" s="486"/>
      <c r="H22" s="37"/>
      <c r="I22" s="37"/>
      <c r="J22" s="37"/>
      <c r="K22" s="37"/>
      <c r="L22" s="37"/>
      <c r="M22" s="37"/>
      <c r="N22" s="37"/>
      <c r="O22" s="37"/>
      <c r="P22" s="37"/>
      <c r="Q22" s="37"/>
      <c r="R22" s="37"/>
      <c r="S22" s="37"/>
      <c r="T22" s="37"/>
      <c r="U22" s="37"/>
      <c r="V22" s="37"/>
      <c r="W22" s="37"/>
      <c r="X22" s="37"/>
      <c r="Y22" s="37"/>
      <c r="Z22" s="37"/>
    </row>
    <row r="23" spans="1:26">
      <c r="A23" s="659">
        <v>43944</v>
      </c>
      <c r="B23" s="486">
        <v>22</v>
      </c>
      <c r="C23" s="115" t="s">
        <v>2586</v>
      </c>
      <c r="D23" s="109">
        <v>303073952</v>
      </c>
      <c r="E23" s="659">
        <v>43943</v>
      </c>
      <c r="F23" s="659">
        <v>43944</v>
      </c>
      <c r="G23" s="486"/>
      <c r="H23" s="37"/>
      <c r="I23" s="37"/>
      <c r="J23" s="37"/>
      <c r="K23" s="37"/>
      <c r="L23" s="37"/>
      <c r="M23" s="37"/>
      <c r="N23" s="37"/>
      <c r="O23" s="37"/>
      <c r="P23" s="37"/>
      <c r="Q23" s="37"/>
      <c r="R23" s="37"/>
      <c r="S23" s="37"/>
      <c r="T23" s="37"/>
      <c r="U23" s="37"/>
      <c r="V23" s="37"/>
      <c r="W23" s="37"/>
      <c r="X23" s="37"/>
      <c r="Y23" s="37"/>
      <c r="Z23" s="37"/>
    </row>
    <row r="24" spans="1:26">
      <c r="A24" s="659">
        <v>43945</v>
      </c>
      <c r="B24" s="486">
        <v>23</v>
      </c>
      <c r="C24" s="115" t="s">
        <v>2586</v>
      </c>
      <c r="D24" s="109">
        <v>457252939</v>
      </c>
      <c r="E24" s="659"/>
      <c r="F24" s="659"/>
      <c r="G24" s="486"/>
      <c r="H24" s="37"/>
      <c r="I24" s="37"/>
      <c r="J24" s="37"/>
      <c r="K24" s="37"/>
      <c r="L24" s="37"/>
      <c r="M24" s="37"/>
      <c r="N24" s="37"/>
      <c r="O24" s="37"/>
      <c r="P24" s="37"/>
      <c r="Q24" s="37"/>
      <c r="R24" s="37"/>
      <c r="S24" s="37"/>
      <c r="T24" s="37"/>
      <c r="U24" s="37"/>
      <c r="V24" s="37"/>
      <c r="W24" s="37"/>
      <c r="X24" s="37"/>
      <c r="Y24" s="37"/>
      <c r="Z24" s="37"/>
    </row>
    <row r="25" spans="1:26">
      <c r="A25" s="659">
        <v>43946</v>
      </c>
      <c r="B25" s="486">
        <v>24</v>
      </c>
      <c r="C25" s="115" t="s">
        <v>194</v>
      </c>
      <c r="D25" s="109">
        <v>881154795</v>
      </c>
      <c r="E25" s="659">
        <v>43944</v>
      </c>
      <c r="F25" s="659">
        <v>43945</v>
      </c>
      <c r="G25" s="486">
        <v>12080</v>
      </c>
      <c r="H25" s="37"/>
      <c r="I25" s="37"/>
      <c r="J25" s="37"/>
      <c r="K25" s="37"/>
      <c r="L25" s="37"/>
      <c r="M25" s="37"/>
      <c r="N25" s="37"/>
      <c r="O25" s="37"/>
      <c r="P25" s="37"/>
      <c r="Q25" s="37"/>
      <c r="R25" s="37"/>
      <c r="S25" s="37"/>
      <c r="T25" s="37"/>
      <c r="U25" s="37"/>
      <c r="V25" s="37"/>
      <c r="W25" s="37"/>
      <c r="X25" s="37"/>
      <c r="Y25" s="37"/>
      <c r="Z25" s="37"/>
    </row>
    <row r="26" spans="1:26">
      <c r="A26" s="659">
        <v>43962</v>
      </c>
      <c r="B26" s="486">
        <v>25</v>
      </c>
      <c r="C26" s="115" t="s">
        <v>2590</v>
      </c>
      <c r="D26" s="109">
        <v>881860168</v>
      </c>
      <c r="E26" s="659">
        <v>43962</v>
      </c>
      <c r="F26" s="659">
        <v>43962</v>
      </c>
      <c r="G26" s="486"/>
      <c r="H26" s="37"/>
      <c r="I26" s="37"/>
      <c r="J26" s="37"/>
      <c r="K26" s="37"/>
      <c r="L26" s="37"/>
      <c r="M26" s="37"/>
      <c r="N26" s="37"/>
      <c r="O26" s="37"/>
      <c r="P26" s="37"/>
      <c r="Q26" s="37"/>
      <c r="R26" s="37"/>
      <c r="S26" s="37"/>
      <c r="T26" s="37"/>
      <c r="U26" s="37"/>
      <c r="V26" s="37"/>
      <c r="W26" s="37"/>
      <c r="X26" s="37"/>
      <c r="Y26" s="37"/>
      <c r="Z26" s="37"/>
    </row>
    <row r="27" spans="1:26">
      <c r="A27" s="659">
        <v>43963</v>
      </c>
      <c r="B27" s="486">
        <v>26</v>
      </c>
      <c r="C27" s="115" t="s">
        <v>156</v>
      </c>
      <c r="D27" s="109" t="s">
        <v>2591</v>
      </c>
      <c r="E27" s="659">
        <v>43963</v>
      </c>
      <c r="F27" s="659">
        <v>43963</v>
      </c>
      <c r="G27" s="486"/>
      <c r="H27" s="37"/>
      <c r="I27" s="37"/>
      <c r="J27" s="37"/>
      <c r="K27" s="37"/>
      <c r="L27" s="37"/>
      <c r="M27" s="37"/>
      <c r="N27" s="37"/>
      <c r="O27" s="37"/>
      <c r="P27" s="37"/>
      <c r="Q27" s="37"/>
      <c r="R27" s="37"/>
      <c r="S27" s="37"/>
      <c r="T27" s="37"/>
      <c r="U27" s="37"/>
      <c r="V27" s="37"/>
      <c r="W27" s="37"/>
      <c r="X27" s="37"/>
      <c r="Y27" s="37"/>
      <c r="Z27" s="37"/>
    </row>
    <row r="28" spans="1:26">
      <c r="A28" s="659">
        <v>43964</v>
      </c>
      <c r="B28" s="486">
        <v>7</v>
      </c>
      <c r="C28" s="115" t="s">
        <v>2590</v>
      </c>
      <c r="D28" s="486">
        <v>880157721</v>
      </c>
      <c r="E28" s="659">
        <v>43936</v>
      </c>
      <c r="F28" s="486"/>
      <c r="G28" s="486"/>
      <c r="H28" s="486"/>
      <c r="I28" s="486"/>
      <c r="J28" s="486"/>
      <c r="K28" s="486"/>
      <c r="L28" s="486"/>
      <c r="M28" s="486"/>
      <c r="N28" s="486"/>
      <c r="O28" s="486"/>
      <c r="P28" s="486"/>
      <c r="Q28" s="486"/>
      <c r="R28" s="486"/>
      <c r="S28" s="486"/>
      <c r="T28" s="486"/>
      <c r="U28" s="486"/>
      <c r="V28" s="486"/>
      <c r="W28" s="486"/>
      <c r="X28" s="486"/>
      <c r="Y28" s="486"/>
      <c r="Z28" s="486"/>
    </row>
    <row r="29" spans="1:26">
      <c r="A29" s="659">
        <v>43964</v>
      </c>
      <c r="B29" s="37"/>
      <c r="C29" s="115" t="s">
        <v>901</v>
      </c>
      <c r="D29" s="37">
        <v>880870518</v>
      </c>
      <c r="E29" s="659">
        <v>43960</v>
      </c>
      <c r="F29" s="659">
        <v>43961</v>
      </c>
      <c r="G29" s="37">
        <v>7139.15</v>
      </c>
      <c r="H29" s="37"/>
      <c r="I29" s="37"/>
      <c r="J29" s="37"/>
      <c r="K29" s="37"/>
      <c r="L29" s="37"/>
      <c r="M29" s="37"/>
      <c r="N29" s="37"/>
      <c r="O29" s="37"/>
      <c r="P29" s="37"/>
      <c r="Q29" s="37"/>
      <c r="R29" s="37"/>
      <c r="S29" s="37"/>
      <c r="T29" s="37"/>
      <c r="U29" s="37"/>
      <c r="V29" s="37"/>
      <c r="W29" s="37"/>
      <c r="X29" s="37"/>
      <c r="Y29" s="37"/>
      <c r="Z29" s="37"/>
    </row>
    <row r="30" spans="1:26">
      <c r="A30" s="659">
        <v>43964</v>
      </c>
      <c r="B30" s="37"/>
      <c r="C30" s="115" t="s">
        <v>2586</v>
      </c>
      <c r="D30" s="660" t="s">
        <v>2592</v>
      </c>
      <c r="E30" s="37"/>
      <c r="F30" s="37"/>
      <c r="G30" s="37"/>
      <c r="H30" s="37"/>
      <c r="I30" s="37"/>
      <c r="J30" s="37"/>
      <c r="K30" s="37"/>
      <c r="L30" s="37"/>
      <c r="M30" s="37"/>
      <c r="N30" s="37"/>
      <c r="O30" s="37"/>
      <c r="P30" s="37"/>
      <c r="Q30" s="37"/>
      <c r="R30" s="37"/>
      <c r="S30" s="37"/>
      <c r="T30" s="37"/>
      <c r="U30" s="37"/>
      <c r="V30" s="37"/>
      <c r="W30" s="37"/>
      <c r="X30" s="37"/>
      <c r="Y30" s="37"/>
      <c r="Z30" s="37"/>
    </row>
    <row r="31" spans="1:26">
      <c r="A31" s="659">
        <v>43964</v>
      </c>
      <c r="B31" s="37"/>
      <c r="C31" s="115" t="s">
        <v>2586</v>
      </c>
      <c r="D31" s="109" t="s">
        <v>2593</v>
      </c>
      <c r="E31" s="37"/>
      <c r="F31" s="37"/>
      <c r="G31" s="37"/>
      <c r="H31" s="37"/>
      <c r="I31" s="37"/>
      <c r="J31" s="37"/>
      <c r="K31" s="37"/>
      <c r="L31" s="37"/>
      <c r="M31" s="37"/>
      <c r="N31" s="37"/>
      <c r="O31" s="37"/>
      <c r="P31" s="37"/>
      <c r="Q31" s="37"/>
      <c r="R31" s="37"/>
      <c r="S31" s="37"/>
      <c r="T31" s="37"/>
      <c r="U31" s="37"/>
      <c r="V31" s="37"/>
      <c r="W31" s="37"/>
      <c r="X31" s="37"/>
      <c r="Y31" s="37"/>
      <c r="Z31" s="37"/>
    </row>
    <row r="32" spans="1:26">
      <c r="A32" s="659">
        <v>43964</v>
      </c>
      <c r="B32" s="37"/>
      <c r="C32" s="115" t="s">
        <v>2586</v>
      </c>
      <c r="D32" s="486">
        <v>282369681</v>
      </c>
      <c r="E32" s="37"/>
      <c r="F32" s="37"/>
      <c r="G32" s="37"/>
      <c r="H32" s="37"/>
      <c r="I32" s="37"/>
      <c r="J32" s="37"/>
      <c r="K32" s="37"/>
      <c r="L32" s="37"/>
      <c r="M32" s="37"/>
      <c r="N32" s="37"/>
      <c r="O32" s="37"/>
      <c r="P32" s="37"/>
      <c r="Q32" s="37"/>
      <c r="R32" s="37"/>
      <c r="S32" s="37"/>
      <c r="T32" s="37"/>
      <c r="U32" s="37"/>
      <c r="V32" s="37"/>
      <c r="W32" s="37"/>
      <c r="X32" s="37"/>
      <c r="Y32" s="37"/>
      <c r="Z32" s="37"/>
    </row>
    <row r="33" spans="1:26">
      <c r="A33" s="659">
        <v>43965</v>
      </c>
      <c r="B33" s="37"/>
      <c r="C33" s="115" t="s">
        <v>175</v>
      </c>
      <c r="D33" s="37" t="s">
        <v>2594</v>
      </c>
      <c r="E33" s="281">
        <v>43964</v>
      </c>
      <c r="F33" s="281">
        <v>43964</v>
      </c>
      <c r="G33" s="37"/>
      <c r="H33" s="37"/>
      <c r="I33" s="37"/>
      <c r="J33" s="37"/>
      <c r="K33" s="37"/>
      <c r="L33" s="37"/>
      <c r="M33" s="37"/>
      <c r="N33" s="37"/>
      <c r="O33" s="37"/>
      <c r="P33" s="37"/>
      <c r="Q33" s="37"/>
      <c r="R33" s="37"/>
      <c r="S33" s="37"/>
      <c r="T33" s="37"/>
      <c r="U33" s="37"/>
      <c r="V33" s="37"/>
      <c r="W33" s="37"/>
      <c r="X33" s="37"/>
      <c r="Y33" s="37"/>
      <c r="Z33" s="37"/>
    </row>
    <row r="34" spans="1:26">
      <c r="A34" s="281">
        <v>43965</v>
      </c>
      <c r="B34" s="37"/>
      <c r="C34" s="115" t="s">
        <v>839</v>
      </c>
      <c r="D34" s="109">
        <v>880025313</v>
      </c>
      <c r="E34" s="281">
        <v>43924</v>
      </c>
      <c r="F34" s="37"/>
      <c r="G34" s="37"/>
      <c r="H34" s="37"/>
      <c r="I34" s="37"/>
      <c r="J34" s="37"/>
      <c r="K34" s="37"/>
      <c r="L34" s="37"/>
      <c r="M34" s="37"/>
      <c r="N34" s="37"/>
      <c r="O34" s="37"/>
      <c r="P34" s="37"/>
      <c r="Q34" s="37"/>
      <c r="R34" s="37"/>
      <c r="S34" s="37"/>
      <c r="T34" s="37"/>
      <c r="U34" s="37"/>
      <c r="V34" s="37"/>
      <c r="W34" s="37"/>
      <c r="X34" s="37"/>
      <c r="Y34" s="37"/>
      <c r="Z34" s="37"/>
    </row>
    <row r="35" spans="1:26">
      <c r="A35" s="281">
        <v>43965</v>
      </c>
      <c r="B35" s="37"/>
      <c r="C35" s="115" t="s">
        <v>839</v>
      </c>
      <c r="D35" s="486">
        <v>880038344</v>
      </c>
      <c r="E35" s="37"/>
      <c r="F35" s="37"/>
      <c r="G35" s="115" t="s">
        <v>2595</v>
      </c>
      <c r="H35" s="37"/>
      <c r="I35" s="37"/>
      <c r="J35" s="37"/>
      <c r="K35" s="37"/>
      <c r="L35" s="37"/>
      <c r="M35" s="37"/>
      <c r="N35" s="37"/>
      <c r="O35" s="37"/>
      <c r="P35" s="37"/>
      <c r="Q35" s="37"/>
      <c r="R35" s="37"/>
      <c r="S35" s="37"/>
      <c r="T35" s="37"/>
      <c r="U35" s="37"/>
      <c r="V35" s="37"/>
      <c r="W35" s="37"/>
      <c r="X35" s="37"/>
      <c r="Y35" s="37"/>
      <c r="Z35" s="37"/>
    </row>
    <row r="36" spans="1:26">
      <c r="A36" s="281">
        <v>43965</v>
      </c>
      <c r="B36" s="37"/>
      <c r="C36" s="115" t="s">
        <v>839</v>
      </c>
      <c r="D36" s="37">
        <v>880691915</v>
      </c>
      <c r="E36" s="281">
        <v>43928</v>
      </c>
      <c r="F36" s="37"/>
      <c r="G36" s="37">
        <v>900</v>
      </c>
      <c r="H36" s="37"/>
      <c r="I36" s="37"/>
      <c r="J36" s="37"/>
      <c r="K36" s="37"/>
      <c r="L36" s="37"/>
      <c r="M36" s="37"/>
      <c r="N36" s="37"/>
      <c r="O36" s="37"/>
      <c r="P36" s="37"/>
      <c r="Q36" s="37"/>
      <c r="R36" s="37"/>
      <c r="S36" s="37"/>
      <c r="T36" s="37"/>
      <c r="U36" s="37"/>
      <c r="V36" s="37"/>
      <c r="W36" s="37"/>
      <c r="X36" s="37"/>
      <c r="Y36" s="37"/>
      <c r="Z36" s="37"/>
    </row>
    <row r="37" spans="1:26">
      <c r="A37" s="281">
        <v>43965</v>
      </c>
      <c r="B37" s="37"/>
      <c r="C37" s="115" t="s">
        <v>839</v>
      </c>
      <c r="D37" s="109">
        <v>880026673</v>
      </c>
      <c r="E37" s="281">
        <v>43928</v>
      </c>
      <c r="F37" s="37"/>
      <c r="G37" s="115" t="s">
        <v>392</v>
      </c>
      <c r="H37" s="37"/>
      <c r="I37" s="37"/>
      <c r="J37" s="37"/>
      <c r="K37" s="37"/>
      <c r="L37" s="37"/>
      <c r="M37" s="37"/>
      <c r="N37" s="37"/>
      <c r="O37" s="37"/>
      <c r="P37" s="37"/>
      <c r="Q37" s="37"/>
      <c r="R37" s="37"/>
      <c r="S37" s="37"/>
      <c r="T37" s="37"/>
      <c r="U37" s="37"/>
      <c r="V37" s="37"/>
      <c r="W37" s="37"/>
      <c r="X37" s="37"/>
      <c r="Y37" s="37"/>
      <c r="Z37" s="37"/>
    </row>
    <row r="38" spans="1:26">
      <c r="A38" s="281">
        <v>43965</v>
      </c>
      <c r="B38" s="37"/>
      <c r="C38" s="115" t="s">
        <v>839</v>
      </c>
      <c r="D38" s="486">
        <v>880382748</v>
      </c>
      <c r="E38" s="281">
        <v>43948</v>
      </c>
      <c r="F38" s="37"/>
      <c r="G38" s="37"/>
      <c r="H38" s="37"/>
      <c r="I38" s="37"/>
      <c r="J38" s="37"/>
      <c r="K38" s="37"/>
      <c r="L38" s="37"/>
      <c r="M38" s="37"/>
      <c r="N38" s="37"/>
      <c r="O38" s="37"/>
      <c r="P38" s="37"/>
      <c r="Q38" s="37"/>
      <c r="R38" s="37"/>
      <c r="S38" s="37"/>
      <c r="T38" s="37"/>
      <c r="U38" s="37"/>
      <c r="V38" s="37"/>
      <c r="W38" s="37"/>
      <c r="X38" s="37"/>
      <c r="Y38" s="37"/>
      <c r="Z38" s="37"/>
    </row>
    <row r="39" spans="1:26">
      <c r="A39" s="281">
        <v>43965</v>
      </c>
      <c r="B39" s="37"/>
      <c r="C39" s="115" t="s">
        <v>2586</v>
      </c>
      <c r="D39" s="37">
        <v>880588254</v>
      </c>
      <c r="E39" s="281">
        <v>43957</v>
      </c>
      <c r="F39" s="37"/>
      <c r="G39" s="37"/>
      <c r="H39" s="37"/>
      <c r="I39" s="37"/>
      <c r="J39" s="37"/>
      <c r="K39" s="37"/>
      <c r="L39" s="37"/>
      <c r="M39" s="37"/>
      <c r="N39" s="37"/>
      <c r="O39" s="37"/>
      <c r="P39" s="37"/>
      <c r="Q39" s="37"/>
      <c r="R39" s="37"/>
      <c r="S39" s="37"/>
      <c r="T39" s="37"/>
      <c r="U39" s="37"/>
      <c r="V39" s="37"/>
      <c r="W39" s="37"/>
      <c r="X39" s="37"/>
      <c r="Y39" s="37"/>
      <c r="Z39" s="37"/>
    </row>
    <row r="40" spans="1:26">
      <c r="A40" s="281">
        <v>43965</v>
      </c>
      <c r="B40" s="37"/>
      <c r="C40" s="115" t="s">
        <v>149</v>
      </c>
      <c r="D40" s="109" t="s">
        <v>2596</v>
      </c>
      <c r="E40" s="281">
        <v>43928</v>
      </c>
      <c r="F40" s="37"/>
      <c r="G40" s="37"/>
      <c r="H40" s="37"/>
      <c r="I40" s="37"/>
      <c r="J40" s="37"/>
      <c r="K40" s="37"/>
      <c r="L40" s="37"/>
      <c r="M40" s="37"/>
      <c r="N40" s="37"/>
      <c r="O40" s="37"/>
      <c r="P40" s="37"/>
      <c r="Q40" s="37"/>
      <c r="R40" s="37"/>
      <c r="S40" s="37"/>
      <c r="T40" s="37"/>
      <c r="U40" s="37"/>
      <c r="V40" s="37"/>
      <c r="W40" s="37"/>
      <c r="X40" s="37"/>
      <c r="Y40" s="37"/>
      <c r="Z40" s="37"/>
    </row>
    <row r="41" spans="1:26" ht="17" customHeight="1">
      <c r="A41" s="281">
        <v>43965</v>
      </c>
      <c r="B41" s="37"/>
      <c r="C41" s="115" t="s">
        <v>149</v>
      </c>
      <c r="D41" s="109" t="s">
        <v>2597</v>
      </c>
      <c r="E41" s="281">
        <v>43923</v>
      </c>
      <c r="F41" s="37"/>
      <c r="G41" s="37"/>
      <c r="H41" s="37"/>
      <c r="I41" s="37"/>
      <c r="J41" s="37"/>
      <c r="K41" s="37"/>
      <c r="L41" s="37"/>
      <c r="M41" s="37"/>
      <c r="N41" s="37"/>
      <c r="O41" s="37"/>
      <c r="P41" s="37"/>
      <c r="Q41" s="37"/>
      <c r="R41" s="37"/>
      <c r="S41" s="37"/>
      <c r="T41" s="37"/>
      <c r="U41" s="37"/>
      <c r="V41" s="37"/>
      <c r="W41" s="37"/>
      <c r="X41" s="37"/>
      <c r="Y41" s="37"/>
      <c r="Z41" s="37"/>
    </row>
    <row r="42" spans="1:26">
      <c r="A42" s="281">
        <v>43965</v>
      </c>
      <c r="B42" s="37"/>
      <c r="C42" s="115" t="s">
        <v>901</v>
      </c>
      <c r="D42" s="37">
        <v>882018678</v>
      </c>
      <c r="E42" s="281">
        <v>43965</v>
      </c>
      <c r="F42" s="281">
        <v>43965</v>
      </c>
      <c r="G42" s="37"/>
      <c r="H42" s="37"/>
      <c r="I42" s="37"/>
      <c r="J42" s="37"/>
      <c r="K42" s="37"/>
      <c r="L42" s="37"/>
      <c r="M42" s="37"/>
      <c r="N42" s="37"/>
      <c r="O42" s="37"/>
      <c r="P42" s="37"/>
      <c r="Q42" s="37"/>
      <c r="R42" s="37"/>
      <c r="S42" s="37"/>
      <c r="T42" s="37"/>
      <c r="U42" s="37"/>
      <c r="V42" s="37"/>
      <c r="W42" s="37"/>
      <c r="X42" s="37"/>
      <c r="Y42" s="37"/>
      <c r="Z42" s="37"/>
    </row>
    <row r="43" spans="1:26">
      <c r="A43" s="281">
        <v>43965</v>
      </c>
      <c r="B43" s="37"/>
      <c r="C43" s="115" t="s">
        <v>149</v>
      </c>
      <c r="D43" s="37">
        <v>3388629006</v>
      </c>
      <c r="E43" s="37"/>
      <c r="F43" s="37"/>
      <c r="G43" s="37"/>
      <c r="H43" s="37"/>
      <c r="I43" s="37"/>
      <c r="J43" s="37"/>
      <c r="K43" s="37"/>
      <c r="L43" s="37"/>
      <c r="M43" s="37"/>
      <c r="N43" s="37"/>
      <c r="O43" s="37"/>
      <c r="P43" s="37"/>
      <c r="Q43" s="37"/>
      <c r="R43" s="37"/>
      <c r="S43" s="37"/>
      <c r="T43" s="37"/>
      <c r="U43" s="37"/>
      <c r="V43" s="37"/>
      <c r="W43" s="37"/>
      <c r="X43" s="37"/>
      <c r="Y43" s="37"/>
      <c r="Z43" s="37"/>
    </row>
    <row r="44" spans="1:26">
      <c r="A44" s="281">
        <v>43966</v>
      </c>
      <c r="B44" s="37"/>
      <c r="C44" s="115" t="s">
        <v>901</v>
      </c>
      <c r="D44" s="37">
        <v>881601521</v>
      </c>
      <c r="E44" s="659">
        <v>43951</v>
      </c>
      <c r="F44" s="659">
        <v>43951</v>
      </c>
      <c r="G44" s="37"/>
      <c r="H44" s="37"/>
      <c r="I44" s="37"/>
      <c r="J44" s="37"/>
      <c r="K44" s="37"/>
      <c r="L44" s="37"/>
      <c r="M44" s="37"/>
      <c r="N44" s="37"/>
      <c r="O44" s="37"/>
      <c r="P44" s="37"/>
      <c r="Q44" s="37"/>
      <c r="R44" s="37"/>
      <c r="S44" s="37"/>
      <c r="T44" s="37"/>
      <c r="U44" s="37"/>
      <c r="V44" s="37"/>
      <c r="W44" s="37"/>
      <c r="X44" s="37"/>
      <c r="Y44" s="37"/>
      <c r="Z44" s="37"/>
    </row>
    <row r="45" spans="1:26">
      <c r="A45" s="281">
        <v>43970</v>
      </c>
      <c r="B45" s="37"/>
      <c r="C45" s="115" t="s">
        <v>1413</v>
      </c>
      <c r="D45" s="37">
        <v>880046215</v>
      </c>
      <c r="E45" s="37"/>
      <c r="F45" s="37"/>
      <c r="G45" s="37"/>
      <c r="H45" s="37"/>
      <c r="I45" s="37"/>
      <c r="J45" s="37"/>
      <c r="K45" s="37"/>
      <c r="L45" s="37"/>
      <c r="M45" s="37"/>
      <c r="N45" s="37"/>
      <c r="O45" s="37"/>
      <c r="P45" s="37"/>
      <c r="Q45" s="37"/>
      <c r="R45" s="37"/>
      <c r="S45" s="37"/>
      <c r="T45" s="37"/>
      <c r="U45" s="37"/>
      <c r="V45" s="37"/>
      <c r="W45" s="37"/>
      <c r="X45" s="37"/>
      <c r="Y45" s="37"/>
      <c r="Z45" s="37"/>
    </row>
    <row r="46" spans="1:26">
      <c r="A46" s="281">
        <v>43970</v>
      </c>
      <c r="B46" s="37"/>
      <c r="C46" s="115" t="s">
        <v>175</v>
      </c>
      <c r="D46" s="37">
        <v>881479500</v>
      </c>
      <c r="E46" s="281">
        <v>43951</v>
      </c>
      <c r="F46" s="37"/>
      <c r="G46" s="37"/>
      <c r="H46" s="37"/>
      <c r="I46" s="37"/>
      <c r="J46" s="37"/>
      <c r="K46" s="37"/>
      <c r="L46" s="37"/>
      <c r="M46" s="37"/>
      <c r="N46" s="37"/>
      <c r="O46" s="37"/>
      <c r="P46" s="37"/>
      <c r="Q46" s="37"/>
      <c r="R46" s="37"/>
      <c r="S46" s="37"/>
      <c r="T46" s="37"/>
      <c r="U46" s="37"/>
      <c r="V46" s="37"/>
      <c r="W46" s="37"/>
      <c r="X46" s="37"/>
      <c r="Y46" s="37"/>
      <c r="Z46" s="37"/>
    </row>
    <row r="47" spans="1:26">
      <c r="A47" s="281">
        <v>43970</v>
      </c>
      <c r="B47" s="37"/>
      <c r="C47" s="115" t="s">
        <v>175</v>
      </c>
      <c r="D47" s="37">
        <v>319759807</v>
      </c>
      <c r="E47" s="37"/>
      <c r="F47" s="37"/>
      <c r="G47" s="37"/>
      <c r="H47" s="37"/>
      <c r="I47" s="37"/>
      <c r="J47" s="37"/>
      <c r="K47" s="37"/>
      <c r="L47" s="37"/>
      <c r="M47" s="37"/>
      <c r="N47" s="37"/>
      <c r="O47" s="37"/>
      <c r="P47" s="37"/>
      <c r="Q47" s="37"/>
      <c r="R47" s="37"/>
      <c r="S47" s="37"/>
      <c r="T47" s="37"/>
      <c r="U47" s="37"/>
      <c r="V47" s="37"/>
      <c r="W47" s="37"/>
      <c r="X47" s="37"/>
      <c r="Y47" s="37"/>
      <c r="Z47" s="37"/>
    </row>
    <row r="48" spans="1:26">
      <c r="A48" s="281">
        <v>43970</v>
      </c>
      <c r="B48" s="37"/>
      <c r="C48" s="115" t="s">
        <v>839</v>
      </c>
      <c r="D48" s="517" t="s">
        <v>2598</v>
      </c>
      <c r="E48" s="37"/>
      <c r="F48" s="37"/>
      <c r="G48" s="37"/>
      <c r="H48" s="37"/>
      <c r="I48" s="37"/>
      <c r="J48" s="37"/>
      <c r="K48" s="37"/>
      <c r="L48" s="37"/>
      <c r="M48" s="37"/>
      <c r="N48" s="37"/>
      <c r="O48" s="37"/>
      <c r="P48" s="37"/>
      <c r="Q48" s="37"/>
      <c r="R48" s="37"/>
      <c r="S48" s="37"/>
      <c r="T48" s="37"/>
      <c r="U48" s="37"/>
      <c r="V48" s="37"/>
      <c r="W48" s="37"/>
      <c r="X48" s="37"/>
      <c r="Y48" s="37"/>
      <c r="Z48" s="37"/>
    </row>
    <row r="49" spans="1:26">
      <c r="A49" s="281">
        <v>43973</v>
      </c>
      <c r="B49" s="37"/>
      <c r="C49" s="115" t="s">
        <v>839</v>
      </c>
      <c r="D49" s="661">
        <v>880029510</v>
      </c>
      <c r="E49" s="281">
        <v>43966</v>
      </c>
      <c r="F49" s="37"/>
      <c r="G49" s="115" t="s">
        <v>2599</v>
      </c>
      <c r="H49" s="37"/>
      <c r="I49" s="37"/>
      <c r="J49" s="37"/>
      <c r="K49" s="37"/>
      <c r="L49" s="37"/>
      <c r="M49" s="37"/>
      <c r="N49" s="37"/>
      <c r="O49" s="37"/>
      <c r="P49" s="37"/>
      <c r="Q49" s="37"/>
      <c r="R49" s="37"/>
      <c r="S49" s="37"/>
      <c r="T49" s="37"/>
      <c r="U49" s="37"/>
      <c r="V49" s="37"/>
      <c r="W49" s="37"/>
      <c r="X49" s="37"/>
      <c r="Y49" s="37"/>
      <c r="Z49" s="37"/>
    </row>
    <row r="50" spans="1:26" ht="18">
      <c r="A50" s="281">
        <v>43973</v>
      </c>
      <c r="B50" s="37"/>
      <c r="C50" s="115" t="s">
        <v>839</v>
      </c>
      <c r="D50" s="599" t="s">
        <v>2600</v>
      </c>
      <c r="E50" s="281">
        <v>43973</v>
      </c>
      <c r="F50" s="281">
        <v>43973</v>
      </c>
      <c r="G50" s="662">
        <v>249082.2</v>
      </c>
      <c r="H50" s="37"/>
      <c r="I50" s="37"/>
      <c r="J50" s="37"/>
      <c r="K50" s="37"/>
      <c r="L50" s="37"/>
      <c r="M50" s="37"/>
      <c r="N50" s="37"/>
      <c r="O50" s="37"/>
      <c r="P50" s="37"/>
      <c r="Q50" s="37"/>
      <c r="R50" s="37"/>
      <c r="S50" s="37"/>
      <c r="T50" s="37"/>
      <c r="U50" s="37"/>
      <c r="V50" s="37"/>
      <c r="W50" s="37"/>
      <c r="X50" s="37"/>
      <c r="Y50" s="37"/>
      <c r="Z50" s="37"/>
    </row>
    <row r="51" spans="1:26">
      <c r="A51" s="281">
        <v>43976</v>
      </c>
      <c r="B51" s="37"/>
      <c r="C51" s="115" t="s">
        <v>175</v>
      </c>
      <c r="D51" s="37">
        <v>881908540</v>
      </c>
      <c r="E51" s="37"/>
      <c r="F51" s="37"/>
      <c r="G51" s="37"/>
      <c r="H51" s="37"/>
      <c r="I51" s="37"/>
      <c r="J51" s="37"/>
      <c r="K51" s="37"/>
      <c r="L51" s="37"/>
      <c r="M51" s="37"/>
      <c r="N51" s="37"/>
      <c r="O51" s="37"/>
      <c r="P51" s="37"/>
      <c r="Q51" s="37"/>
      <c r="R51" s="37"/>
      <c r="S51" s="37"/>
      <c r="T51" s="37"/>
      <c r="U51" s="37"/>
      <c r="V51" s="37"/>
      <c r="W51" s="37"/>
      <c r="X51" s="37"/>
      <c r="Y51" s="37"/>
      <c r="Z51" s="37"/>
    </row>
    <row r="52" spans="1:26">
      <c r="A52" s="281">
        <v>43976</v>
      </c>
      <c r="B52" s="37"/>
      <c r="C52" s="115" t="s">
        <v>175</v>
      </c>
      <c r="D52" s="37">
        <v>881166241</v>
      </c>
      <c r="E52" s="281">
        <v>43944</v>
      </c>
      <c r="F52" s="37"/>
      <c r="G52" s="37"/>
      <c r="H52" s="37"/>
      <c r="I52" s="37"/>
      <c r="J52" s="37"/>
      <c r="K52" s="37"/>
      <c r="L52" s="37"/>
      <c r="M52" s="37"/>
      <c r="N52" s="37"/>
      <c r="O52" s="37"/>
      <c r="P52" s="37"/>
      <c r="Q52" s="37"/>
      <c r="R52" s="37"/>
      <c r="S52" s="37"/>
      <c r="T52" s="37"/>
      <c r="U52" s="37"/>
      <c r="V52" s="37"/>
      <c r="W52" s="37"/>
      <c r="X52" s="37"/>
      <c r="Y52" s="37"/>
      <c r="Z52" s="37"/>
    </row>
    <row r="53" spans="1:26">
      <c r="A53" s="281">
        <v>43976</v>
      </c>
      <c r="B53" s="37"/>
      <c r="C53" s="115" t="s">
        <v>175</v>
      </c>
      <c r="D53" s="37">
        <v>881639994</v>
      </c>
      <c r="E53" s="281">
        <v>43963</v>
      </c>
      <c r="F53" s="37"/>
      <c r="G53" s="37"/>
      <c r="H53" s="37"/>
      <c r="I53" s="37"/>
      <c r="J53" s="37"/>
      <c r="K53" s="37"/>
      <c r="L53" s="37"/>
      <c r="M53" s="37"/>
      <c r="N53" s="37"/>
      <c r="O53" s="37"/>
      <c r="P53" s="37"/>
      <c r="Q53" s="37"/>
      <c r="R53" s="37"/>
      <c r="S53" s="37"/>
      <c r="T53" s="37"/>
      <c r="U53" s="37"/>
      <c r="V53" s="37"/>
      <c r="W53" s="37"/>
      <c r="X53" s="37"/>
      <c r="Y53" s="37"/>
      <c r="Z53" s="37"/>
    </row>
    <row r="54" spans="1:26">
      <c r="A54" s="281">
        <v>43976</v>
      </c>
      <c r="B54" s="37"/>
      <c r="C54" s="115" t="s">
        <v>839</v>
      </c>
      <c r="D54" s="37">
        <v>881718178</v>
      </c>
      <c r="E54" s="281">
        <v>43949</v>
      </c>
      <c r="F54" s="37"/>
      <c r="G54" s="37"/>
      <c r="H54" s="37"/>
      <c r="I54" s="37"/>
      <c r="J54" s="37"/>
      <c r="K54" s="37"/>
      <c r="L54" s="37"/>
      <c r="M54" s="37"/>
      <c r="N54" s="37"/>
      <c r="O54" s="37"/>
      <c r="P54" s="37"/>
      <c r="Q54" s="37"/>
      <c r="R54" s="37"/>
      <c r="S54" s="37"/>
      <c r="T54" s="37"/>
      <c r="U54" s="37"/>
      <c r="V54" s="37"/>
      <c r="W54" s="37"/>
      <c r="X54" s="37"/>
      <c r="Y54" s="37"/>
      <c r="Z54" s="37"/>
    </row>
    <row r="55" spans="1:26">
      <c r="A55" s="281">
        <v>43977</v>
      </c>
      <c r="B55" s="37"/>
      <c r="C55" s="115" t="s">
        <v>839</v>
      </c>
      <c r="D55" s="37">
        <v>881029307</v>
      </c>
      <c r="E55" s="37">
        <v>4.0999999999999996</v>
      </c>
      <c r="F55" s="37"/>
      <c r="G55" s="37"/>
      <c r="H55" s="37"/>
      <c r="I55" s="37"/>
      <c r="J55" s="37"/>
      <c r="K55" s="37"/>
      <c r="L55" s="37"/>
      <c r="M55" s="37"/>
      <c r="N55" s="37"/>
      <c r="O55" s="37"/>
      <c r="P55" s="37"/>
      <c r="Q55" s="37"/>
      <c r="R55" s="37"/>
      <c r="S55" s="37"/>
      <c r="T55" s="37"/>
      <c r="U55" s="37"/>
      <c r="V55" s="37"/>
      <c r="W55" s="37"/>
      <c r="X55" s="37"/>
      <c r="Y55" s="37"/>
      <c r="Z55" s="37"/>
    </row>
    <row r="56" spans="1:26">
      <c r="A56" s="281">
        <v>43977</v>
      </c>
      <c r="B56" s="37"/>
      <c r="C56" s="115" t="s">
        <v>839</v>
      </c>
      <c r="D56" s="37">
        <v>880587508</v>
      </c>
      <c r="E56" s="37"/>
      <c r="F56" s="37"/>
      <c r="G56" s="37"/>
      <c r="H56" s="37"/>
      <c r="I56" s="37"/>
      <c r="J56" s="37"/>
      <c r="K56" s="37"/>
      <c r="L56" s="37"/>
      <c r="M56" s="37"/>
      <c r="N56" s="37"/>
      <c r="O56" s="37"/>
      <c r="P56" s="37"/>
      <c r="Q56" s="37"/>
      <c r="R56" s="37"/>
      <c r="S56" s="37"/>
      <c r="T56" s="37"/>
      <c r="U56" s="37"/>
      <c r="V56" s="37"/>
      <c r="W56" s="37"/>
      <c r="X56" s="37"/>
      <c r="Y56" s="37"/>
      <c r="Z56" s="37"/>
    </row>
    <row r="57" spans="1:26">
      <c r="A57" s="281">
        <v>43977</v>
      </c>
      <c r="B57" s="37"/>
      <c r="C57" s="115" t="s">
        <v>839</v>
      </c>
      <c r="D57" s="37">
        <v>880032486</v>
      </c>
      <c r="E57" s="37"/>
      <c r="F57" s="37"/>
      <c r="G57" s="37"/>
      <c r="H57" s="37"/>
      <c r="I57" s="37"/>
      <c r="J57" s="37"/>
      <c r="K57" s="37"/>
      <c r="L57" s="37"/>
      <c r="M57" s="37"/>
      <c r="N57" s="37"/>
      <c r="O57" s="37"/>
      <c r="P57" s="37"/>
      <c r="Q57" s="37"/>
      <c r="R57" s="37"/>
      <c r="S57" s="37"/>
      <c r="T57" s="37"/>
      <c r="U57" s="37"/>
      <c r="V57" s="37"/>
      <c r="W57" s="37"/>
      <c r="X57" s="37"/>
      <c r="Y57" s="37"/>
      <c r="Z57" s="37"/>
    </row>
    <row r="58" spans="1:26">
      <c r="A58" s="281">
        <v>43977</v>
      </c>
      <c r="B58" s="37"/>
      <c r="C58" s="115" t="s">
        <v>839</v>
      </c>
      <c r="D58" s="37">
        <v>303855944</v>
      </c>
      <c r="E58" s="37"/>
      <c r="F58" s="37"/>
      <c r="G58" s="37"/>
      <c r="H58" s="37"/>
      <c r="I58" s="37"/>
      <c r="J58" s="37"/>
      <c r="K58" s="37"/>
      <c r="L58" s="37"/>
      <c r="M58" s="37"/>
      <c r="N58" s="37"/>
      <c r="O58" s="37"/>
      <c r="P58" s="37"/>
      <c r="Q58" s="37"/>
      <c r="R58" s="37"/>
      <c r="S58" s="37"/>
      <c r="T58" s="37"/>
      <c r="U58" s="37"/>
      <c r="V58" s="37"/>
      <c r="W58" s="37"/>
      <c r="X58" s="37"/>
      <c r="Y58" s="37"/>
      <c r="Z58" s="37"/>
    </row>
    <row r="59" spans="1:26">
      <c r="A59" s="281">
        <v>43978</v>
      </c>
      <c r="B59" s="37"/>
      <c r="C59" s="115" t="s">
        <v>175</v>
      </c>
      <c r="D59" s="37">
        <v>409640235</v>
      </c>
      <c r="E59" s="281">
        <v>43958</v>
      </c>
      <c r="F59" s="37"/>
      <c r="G59" s="37">
        <v>945</v>
      </c>
      <c r="H59" s="37"/>
      <c r="I59" s="37"/>
      <c r="J59" s="37"/>
      <c r="K59" s="37"/>
      <c r="L59" s="37"/>
      <c r="M59" s="37"/>
      <c r="N59" s="37"/>
      <c r="O59" s="37"/>
      <c r="P59" s="37"/>
      <c r="Q59" s="37"/>
      <c r="R59" s="37"/>
      <c r="S59" s="37"/>
      <c r="T59" s="37"/>
      <c r="U59" s="37"/>
      <c r="V59" s="37"/>
      <c r="W59" s="37"/>
      <c r="X59" s="37"/>
      <c r="Y59" s="37"/>
      <c r="Z59" s="37"/>
    </row>
    <row r="60" spans="1:26">
      <c r="A60" s="281">
        <v>43979</v>
      </c>
      <c r="B60" s="37"/>
      <c r="C60" s="115" t="s">
        <v>178</v>
      </c>
      <c r="D60" s="109">
        <v>881931272</v>
      </c>
      <c r="E60" s="281">
        <v>43930</v>
      </c>
      <c r="F60" s="37"/>
      <c r="G60" s="37"/>
      <c r="H60" s="37"/>
      <c r="I60" s="37"/>
      <c r="J60" s="37"/>
      <c r="K60" s="37"/>
      <c r="L60" s="37"/>
      <c r="M60" s="37"/>
      <c r="N60" s="37"/>
      <c r="O60" s="37"/>
      <c r="P60" s="37"/>
      <c r="Q60" s="37"/>
      <c r="R60" s="37"/>
      <c r="S60" s="37"/>
      <c r="T60" s="37"/>
      <c r="U60" s="37"/>
      <c r="V60" s="37"/>
      <c r="W60" s="37"/>
      <c r="X60" s="37"/>
      <c r="Y60" s="37"/>
      <c r="Z60" s="37"/>
    </row>
    <row r="61" spans="1:26">
      <c r="A61" s="281">
        <v>43979</v>
      </c>
      <c r="B61" s="37"/>
      <c r="C61" s="115" t="s">
        <v>154</v>
      </c>
      <c r="D61" s="109" t="s">
        <v>2601</v>
      </c>
      <c r="E61" s="281">
        <v>43973</v>
      </c>
      <c r="F61" s="37"/>
      <c r="G61" s="37"/>
      <c r="H61" s="37"/>
      <c r="I61" s="37"/>
      <c r="J61" s="37"/>
      <c r="K61" s="37"/>
      <c r="L61" s="37"/>
      <c r="M61" s="37"/>
      <c r="N61" s="37"/>
      <c r="O61" s="37"/>
      <c r="P61" s="37"/>
      <c r="Q61" s="37"/>
      <c r="R61" s="37"/>
      <c r="S61" s="37"/>
      <c r="T61" s="37"/>
      <c r="U61" s="37"/>
      <c r="V61" s="37"/>
      <c r="W61" s="37"/>
      <c r="X61" s="37"/>
      <c r="Y61" s="37"/>
      <c r="Z61" s="37"/>
    </row>
    <row r="62" spans="1:26">
      <c r="A62" s="281">
        <v>43984</v>
      </c>
      <c r="B62" s="37"/>
      <c r="C62" s="115" t="s">
        <v>154</v>
      </c>
      <c r="D62" s="517" t="s">
        <v>2602</v>
      </c>
      <c r="E62" s="281">
        <v>43983</v>
      </c>
      <c r="F62" s="281">
        <v>43983</v>
      </c>
      <c r="G62" s="37">
        <v>900</v>
      </c>
      <c r="H62" s="37"/>
      <c r="I62" s="37"/>
      <c r="J62" s="37"/>
      <c r="K62" s="37"/>
      <c r="L62" s="37"/>
      <c r="M62" s="37"/>
      <c r="N62" s="37"/>
      <c r="O62" s="37"/>
      <c r="P62" s="37"/>
      <c r="Q62" s="37"/>
      <c r="R62" s="37"/>
      <c r="S62" s="37"/>
      <c r="T62" s="37"/>
      <c r="U62" s="37"/>
      <c r="V62" s="37"/>
      <c r="W62" s="37"/>
      <c r="X62" s="37"/>
      <c r="Y62" s="37"/>
      <c r="Z62" s="37"/>
    </row>
    <row r="63" spans="1:26">
      <c r="A63" s="281">
        <v>43985</v>
      </c>
      <c r="B63" s="37"/>
      <c r="C63" s="115" t="s">
        <v>194</v>
      </c>
      <c r="D63" s="109" t="s">
        <v>2603</v>
      </c>
      <c r="E63" s="281">
        <v>43978</v>
      </c>
      <c r="F63" s="37"/>
      <c r="G63" s="37">
        <v>15400</v>
      </c>
      <c r="H63" s="37"/>
      <c r="I63" s="37"/>
      <c r="J63" s="37"/>
      <c r="K63" s="37"/>
      <c r="L63" s="37"/>
      <c r="M63" s="37"/>
      <c r="N63" s="37"/>
      <c r="O63" s="37"/>
      <c r="P63" s="37"/>
      <c r="Q63" s="37"/>
      <c r="R63" s="37"/>
      <c r="S63" s="37"/>
      <c r="T63" s="37"/>
      <c r="U63" s="37"/>
      <c r="V63" s="37"/>
      <c r="W63" s="37"/>
      <c r="X63" s="37"/>
      <c r="Y63" s="37"/>
      <c r="Z63" s="37"/>
    </row>
    <row r="64" spans="1:26">
      <c r="A64" s="281">
        <v>43990</v>
      </c>
      <c r="B64" s="37"/>
      <c r="C64" s="115" t="s">
        <v>206</v>
      </c>
      <c r="D64" s="109" t="s">
        <v>2604</v>
      </c>
      <c r="E64" s="281">
        <v>43990</v>
      </c>
      <c r="F64" s="281">
        <v>43990</v>
      </c>
      <c r="G64" s="37">
        <v>78912</v>
      </c>
      <c r="H64" s="37"/>
      <c r="I64" s="37"/>
      <c r="J64" s="37"/>
      <c r="K64" s="37"/>
      <c r="L64" s="37"/>
      <c r="M64" s="37"/>
      <c r="N64" s="37"/>
      <c r="O64" s="37"/>
      <c r="P64" s="37"/>
      <c r="Q64" s="37"/>
      <c r="R64" s="37"/>
      <c r="S64" s="37"/>
      <c r="T64" s="37"/>
      <c r="U64" s="37"/>
      <c r="V64" s="37"/>
      <c r="W64" s="37"/>
      <c r="X64" s="37"/>
      <c r="Y64" s="37"/>
      <c r="Z64" s="37"/>
    </row>
    <row r="65" spans="1:26">
      <c r="A65" s="663">
        <v>43993</v>
      </c>
      <c r="B65" s="37"/>
      <c r="C65" s="115" t="s">
        <v>154</v>
      </c>
      <c r="D65" s="109">
        <v>2720778645</v>
      </c>
      <c r="E65" s="281">
        <v>43993</v>
      </c>
      <c r="F65" s="281">
        <v>43993</v>
      </c>
      <c r="G65" s="37"/>
      <c r="H65" s="37"/>
      <c r="I65" s="37"/>
      <c r="J65" s="37"/>
      <c r="K65" s="37"/>
      <c r="L65" s="37"/>
      <c r="M65" s="37"/>
      <c r="N65" s="37"/>
      <c r="O65" s="37"/>
      <c r="P65" s="37"/>
      <c r="Q65" s="37"/>
      <c r="R65" s="37"/>
      <c r="S65" s="37"/>
      <c r="T65" s="37"/>
      <c r="U65" s="37"/>
      <c r="V65" s="37"/>
      <c r="W65" s="37"/>
      <c r="X65" s="37"/>
      <c r="Y65" s="37"/>
      <c r="Z65" s="37"/>
    </row>
    <row r="66" spans="1:26">
      <c r="A66" s="281">
        <v>43993</v>
      </c>
      <c r="B66" s="37"/>
      <c r="C66" s="115" t="s">
        <v>206</v>
      </c>
      <c r="D66" s="517" t="s">
        <v>2605</v>
      </c>
      <c r="E66" s="281">
        <v>43978</v>
      </c>
      <c r="F66" s="37"/>
      <c r="G66" s="37"/>
      <c r="H66" s="37"/>
      <c r="I66" s="37"/>
      <c r="J66" s="37"/>
      <c r="K66" s="37"/>
      <c r="L66" s="37"/>
      <c r="M66" s="37"/>
      <c r="N66" s="37"/>
      <c r="O66" s="37"/>
      <c r="P66" s="37"/>
      <c r="Q66" s="37"/>
      <c r="R66" s="37"/>
      <c r="S66" s="37"/>
      <c r="T66" s="37"/>
      <c r="U66" s="37"/>
      <c r="V66" s="37"/>
      <c r="W66" s="37"/>
      <c r="X66" s="37"/>
      <c r="Y66" s="37"/>
      <c r="Z66" s="37"/>
    </row>
    <row r="67" spans="1:26">
      <c r="A67" s="281">
        <v>43993</v>
      </c>
      <c r="B67" s="37"/>
      <c r="C67" s="115" t="s">
        <v>206</v>
      </c>
      <c r="D67" s="37">
        <v>100002482191</v>
      </c>
      <c r="E67" s="281">
        <v>43990</v>
      </c>
      <c r="F67" s="37"/>
      <c r="G67" s="37"/>
      <c r="H67" s="37"/>
      <c r="I67" s="37"/>
      <c r="J67" s="37"/>
      <c r="K67" s="37"/>
      <c r="L67" s="37"/>
      <c r="M67" s="37"/>
      <c r="N67" s="37"/>
      <c r="O67" s="37"/>
      <c r="P67" s="37"/>
      <c r="Q67" s="37"/>
      <c r="R67" s="37"/>
      <c r="S67" s="37"/>
      <c r="T67" s="37"/>
      <c r="U67" s="37"/>
      <c r="V67" s="37"/>
      <c r="W67" s="37"/>
      <c r="X67" s="37"/>
      <c r="Y67" s="37"/>
      <c r="Z67" s="37"/>
    </row>
    <row r="68" spans="1:26">
      <c r="A68" s="281">
        <v>43994</v>
      </c>
      <c r="B68" s="37"/>
      <c r="C68" s="115" t="s">
        <v>156</v>
      </c>
      <c r="D68" s="109" t="s">
        <v>2606</v>
      </c>
      <c r="E68" s="37"/>
      <c r="F68" s="37"/>
      <c r="G68" s="37"/>
      <c r="H68" s="37"/>
      <c r="I68" s="37"/>
      <c r="J68" s="37"/>
      <c r="K68" s="37"/>
      <c r="L68" s="37"/>
      <c r="M68" s="37"/>
      <c r="N68" s="37"/>
      <c r="O68" s="37"/>
      <c r="P68" s="37"/>
      <c r="Q68" s="37"/>
      <c r="R68" s="37"/>
      <c r="S68" s="37"/>
      <c r="T68" s="37"/>
      <c r="U68" s="37"/>
      <c r="V68" s="37"/>
      <c r="W68" s="37"/>
      <c r="X68" s="37"/>
      <c r="Y68" s="37"/>
      <c r="Z68" s="37"/>
    </row>
    <row r="69" spans="1:26">
      <c r="A69" s="281">
        <v>43998</v>
      </c>
      <c r="B69" s="37"/>
      <c r="C69" s="115" t="s">
        <v>156</v>
      </c>
      <c r="D69" s="109">
        <v>882164661</v>
      </c>
      <c r="E69" s="37"/>
      <c r="F69" s="37"/>
      <c r="G69" s="37"/>
      <c r="H69" s="37"/>
      <c r="I69" s="37"/>
      <c r="J69" s="37"/>
      <c r="K69" s="37"/>
      <c r="L69" s="37"/>
      <c r="M69" s="37"/>
      <c r="N69" s="37"/>
      <c r="O69" s="37"/>
      <c r="P69" s="37"/>
      <c r="Q69" s="37"/>
      <c r="R69" s="37"/>
      <c r="S69" s="37"/>
      <c r="T69" s="37"/>
      <c r="U69" s="37"/>
      <c r="V69" s="37"/>
      <c r="W69" s="37"/>
      <c r="X69" s="37"/>
      <c r="Y69" s="37"/>
      <c r="Z69" s="37"/>
    </row>
    <row r="70" spans="1:26">
      <c r="A70" s="281">
        <v>43998</v>
      </c>
      <c r="B70" s="37"/>
      <c r="C70" s="115" t="s">
        <v>839</v>
      </c>
      <c r="D70" s="517">
        <v>882190734</v>
      </c>
      <c r="E70" s="37"/>
      <c r="F70" s="37"/>
      <c r="G70" s="37"/>
      <c r="H70" s="37"/>
      <c r="I70" s="37"/>
      <c r="J70" s="37"/>
      <c r="K70" s="37"/>
      <c r="L70" s="37"/>
      <c r="M70" s="37"/>
      <c r="N70" s="37"/>
      <c r="O70" s="37"/>
      <c r="P70" s="37"/>
      <c r="Q70" s="37"/>
      <c r="R70" s="37"/>
      <c r="S70" s="37"/>
      <c r="T70" s="37"/>
      <c r="U70" s="37"/>
      <c r="V70" s="37"/>
      <c r="W70" s="37"/>
      <c r="X70" s="37"/>
      <c r="Y70" s="37"/>
      <c r="Z70" s="37"/>
    </row>
    <row r="71" spans="1:26">
      <c r="A71" s="281">
        <v>43998</v>
      </c>
      <c r="B71" s="37"/>
      <c r="C71" s="664" t="s">
        <v>206</v>
      </c>
      <c r="D71" s="37">
        <v>880027345</v>
      </c>
      <c r="E71" s="281">
        <v>43993</v>
      </c>
      <c r="F71" s="37"/>
      <c r="G71" s="37"/>
      <c r="H71" s="37"/>
      <c r="I71" s="37"/>
      <c r="J71" s="37"/>
      <c r="K71" s="37"/>
      <c r="L71" s="37"/>
      <c r="M71" s="37"/>
      <c r="N71" s="37"/>
      <c r="O71" s="37"/>
      <c r="P71" s="37"/>
      <c r="Q71" s="37"/>
      <c r="R71" s="37"/>
      <c r="S71" s="37"/>
      <c r="T71" s="37"/>
      <c r="U71" s="37"/>
      <c r="V71" s="37"/>
      <c r="W71" s="37"/>
      <c r="X71" s="37"/>
      <c r="Y71" s="37"/>
      <c r="Z71" s="37"/>
    </row>
    <row r="72" spans="1:26">
      <c r="A72" s="281">
        <v>43999</v>
      </c>
      <c r="B72" s="37"/>
      <c r="C72" s="115" t="s">
        <v>175</v>
      </c>
      <c r="D72" s="109" t="s">
        <v>2607</v>
      </c>
      <c r="E72" s="281">
        <v>43963</v>
      </c>
      <c r="F72" s="37"/>
      <c r="G72" s="37"/>
      <c r="H72" s="37"/>
      <c r="I72" s="37"/>
      <c r="J72" s="37"/>
      <c r="K72" s="37"/>
      <c r="L72" s="37"/>
      <c r="M72" s="37"/>
      <c r="N72" s="37"/>
      <c r="O72" s="37"/>
      <c r="P72" s="37"/>
      <c r="Q72" s="37"/>
      <c r="R72" s="37"/>
      <c r="S72" s="37"/>
      <c r="T72" s="37"/>
      <c r="U72" s="37"/>
      <c r="V72" s="37"/>
      <c r="W72" s="37"/>
      <c r="X72" s="37"/>
      <c r="Y72" s="37"/>
      <c r="Z72" s="37"/>
    </row>
    <row r="73" spans="1:26">
      <c r="A73" s="281">
        <v>43999</v>
      </c>
      <c r="B73" s="37"/>
      <c r="C73" s="115" t="s">
        <v>206</v>
      </c>
      <c r="D73" s="37">
        <v>880010258</v>
      </c>
      <c r="E73" s="281">
        <v>43999</v>
      </c>
      <c r="F73" s="281">
        <v>43999</v>
      </c>
      <c r="G73" s="37">
        <v>560</v>
      </c>
      <c r="H73" s="37"/>
      <c r="I73" s="37"/>
      <c r="J73" s="37"/>
      <c r="K73" s="37"/>
      <c r="L73" s="37"/>
      <c r="M73" s="37"/>
      <c r="N73" s="37"/>
      <c r="O73" s="37"/>
      <c r="P73" s="37"/>
      <c r="Q73" s="37"/>
      <c r="R73" s="37"/>
      <c r="S73" s="37"/>
      <c r="T73" s="37"/>
      <c r="U73" s="37"/>
      <c r="V73" s="37"/>
      <c r="W73" s="37"/>
      <c r="X73" s="37"/>
      <c r="Y73" s="37"/>
      <c r="Z73" s="37"/>
    </row>
    <row r="74" spans="1:26">
      <c r="A74" s="281">
        <v>43999</v>
      </c>
      <c r="B74" s="37"/>
      <c r="C74" s="115" t="s">
        <v>144</v>
      </c>
      <c r="D74" s="115" t="s">
        <v>2608</v>
      </c>
      <c r="E74" s="281">
        <v>43999</v>
      </c>
      <c r="F74" s="37"/>
      <c r="G74" s="37"/>
      <c r="H74" s="37"/>
      <c r="I74" s="37"/>
      <c r="J74" s="37"/>
      <c r="K74" s="37"/>
      <c r="L74" s="37"/>
      <c r="M74" s="37"/>
      <c r="N74" s="37"/>
      <c r="O74" s="37"/>
      <c r="P74" s="37"/>
      <c r="Q74" s="37"/>
      <c r="R74" s="37"/>
      <c r="S74" s="37"/>
      <c r="T74" s="37"/>
      <c r="U74" s="37"/>
      <c r="V74" s="37"/>
      <c r="W74" s="37"/>
      <c r="X74" s="37"/>
      <c r="Y74" s="37"/>
      <c r="Z74" s="37"/>
    </row>
    <row r="75" spans="1:26">
      <c r="A75" s="281">
        <v>44000</v>
      </c>
      <c r="B75" s="37"/>
      <c r="C75" s="115" t="s">
        <v>206</v>
      </c>
      <c r="D75" s="37">
        <v>880105408</v>
      </c>
      <c r="E75" s="281">
        <v>44000</v>
      </c>
      <c r="F75" s="37"/>
      <c r="G75" s="37"/>
      <c r="H75" s="37"/>
      <c r="I75" s="37"/>
      <c r="J75" s="37"/>
      <c r="K75" s="37"/>
      <c r="L75" s="37"/>
      <c r="M75" s="37"/>
      <c r="N75" s="37"/>
      <c r="O75" s="37"/>
      <c r="P75" s="37"/>
      <c r="Q75" s="37"/>
      <c r="R75" s="37"/>
      <c r="S75" s="37"/>
      <c r="T75" s="37"/>
      <c r="U75" s="37"/>
      <c r="V75" s="37"/>
      <c r="W75" s="37"/>
      <c r="X75" s="37"/>
      <c r="Y75" s="37"/>
      <c r="Z75" s="37"/>
    </row>
    <row r="76" spans="1:26">
      <c r="A76" s="281">
        <v>44000</v>
      </c>
      <c r="B76" s="37"/>
      <c r="C76" s="115" t="s">
        <v>178</v>
      </c>
      <c r="D76" s="37">
        <v>881979047</v>
      </c>
      <c r="E76" s="281">
        <v>43999</v>
      </c>
      <c r="F76" s="37"/>
      <c r="G76" s="37"/>
      <c r="H76" s="37"/>
      <c r="I76" s="37"/>
      <c r="J76" s="37"/>
      <c r="K76" s="37"/>
      <c r="L76" s="37"/>
      <c r="M76" s="37"/>
      <c r="N76" s="37"/>
      <c r="O76" s="37"/>
      <c r="P76" s="37"/>
      <c r="Q76" s="37"/>
      <c r="R76" s="37"/>
      <c r="S76" s="37"/>
      <c r="T76" s="37"/>
      <c r="U76" s="37"/>
      <c r="V76" s="37"/>
      <c r="W76" s="37"/>
      <c r="X76" s="37"/>
      <c r="Y76" s="37"/>
      <c r="Z76" s="37"/>
    </row>
    <row r="77" spans="1:26">
      <c r="A77" s="281">
        <v>44004</v>
      </c>
      <c r="B77" s="37"/>
      <c r="C77" s="115" t="s">
        <v>154</v>
      </c>
      <c r="D77" s="109" t="s">
        <v>2609</v>
      </c>
      <c r="E77" s="281">
        <v>43998</v>
      </c>
      <c r="F77" s="37"/>
      <c r="G77" s="37">
        <v>1469.1</v>
      </c>
      <c r="H77" s="37"/>
      <c r="I77" s="37"/>
      <c r="J77" s="37"/>
      <c r="K77" s="37"/>
      <c r="L77" s="37"/>
      <c r="M77" s="37"/>
      <c r="N77" s="37"/>
      <c r="O77" s="37"/>
      <c r="P77" s="37"/>
      <c r="Q77" s="37"/>
      <c r="R77" s="37"/>
      <c r="S77" s="37"/>
      <c r="T77" s="37"/>
      <c r="U77" s="37"/>
      <c r="V77" s="37"/>
      <c r="W77" s="37"/>
      <c r="X77" s="37"/>
      <c r="Y77" s="37"/>
      <c r="Z77" s="37"/>
    </row>
    <row r="78" spans="1:26">
      <c r="A78" s="281">
        <v>44004</v>
      </c>
      <c r="B78" s="37"/>
      <c r="C78" s="115" t="s">
        <v>206</v>
      </c>
      <c r="D78" s="37">
        <v>880044357</v>
      </c>
      <c r="E78" s="281">
        <v>44004</v>
      </c>
      <c r="F78" s="37"/>
      <c r="G78" s="37"/>
      <c r="H78" s="37"/>
      <c r="I78" s="37"/>
      <c r="J78" s="37"/>
      <c r="K78" s="37"/>
      <c r="L78" s="37"/>
      <c r="M78" s="37"/>
      <c r="N78" s="37"/>
      <c r="O78" s="37"/>
      <c r="P78" s="37"/>
      <c r="Q78" s="37"/>
      <c r="R78" s="37"/>
      <c r="S78" s="37"/>
      <c r="T78" s="37"/>
      <c r="U78" s="37"/>
      <c r="V78" s="37"/>
      <c r="W78" s="37"/>
      <c r="X78" s="37"/>
      <c r="Y78" s="37"/>
      <c r="Z78" s="37"/>
    </row>
    <row r="79" spans="1:26">
      <c r="A79" s="281">
        <v>44004</v>
      </c>
      <c r="B79" s="37"/>
      <c r="C79" s="115" t="s">
        <v>144</v>
      </c>
      <c r="D79" s="109" t="s">
        <v>2610</v>
      </c>
      <c r="E79" s="281">
        <v>44001</v>
      </c>
      <c r="F79" s="37"/>
      <c r="G79" s="37"/>
      <c r="H79" s="37"/>
      <c r="I79" s="37"/>
      <c r="J79" s="37"/>
      <c r="K79" s="37"/>
      <c r="L79" s="37"/>
      <c r="M79" s="37"/>
      <c r="N79" s="37"/>
      <c r="O79" s="37"/>
      <c r="P79" s="37"/>
      <c r="Q79" s="37"/>
      <c r="R79" s="37"/>
      <c r="S79" s="37"/>
      <c r="T79" s="37"/>
      <c r="U79" s="37"/>
      <c r="V79" s="37"/>
      <c r="W79" s="37"/>
      <c r="X79" s="37"/>
      <c r="Y79" s="37"/>
      <c r="Z79" s="37"/>
    </row>
    <row r="80" spans="1:26">
      <c r="A80" s="281">
        <v>44004</v>
      </c>
      <c r="B80" s="37"/>
      <c r="C80" s="115" t="s">
        <v>194</v>
      </c>
      <c r="D80" s="109" t="s">
        <v>2611</v>
      </c>
      <c r="E80" s="281">
        <v>44001</v>
      </c>
      <c r="F80" s="281">
        <v>44002</v>
      </c>
      <c r="G80" s="37">
        <v>630</v>
      </c>
      <c r="H80" s="37"/>
      <c r="I80" s="37"/>
      <c r="J80" s="37"/>
      <c r="K80" s="37"/>
      <c r="L80" s="37"/>
      <c r="M80" s="37"/>
      <c r="N80" s="37"/>
      <c r="O80" s="37"/>
      <c r="P80" s="37"/>
      <c r="Q80" s="37"/>
      <c r="R80" s="37"/>
      <c r="S80" s="37"/>
      <c r="T80" s="37"/>
      <c r="U80" s="37"/>
      <c r="V80" s="37"/>
      <c r="W80" s="37"/>
      <c r="X80" s="37"/>
      <c r="Y80" s="37"/>
      <c r="Z80" s="37"/>
    </row>
    <row r="81" spans="1:26">
      <c r="A81" s="281">
        <v>44004</v>
      </c>
      <c r="B81" s="37"/>
      <c r="C81" s="115" t="s">
        <v>194</v>
      </c>
      <c r="D81" s="109" t="s">
        <v>2612</v>
      </c>
      <c r="E81" s="265">
        <v>43990</v>
      </c>
      <c r="F81" s="37"/>
      <c r="G81" s="37"/>
      <c r="H81" s="37"/>
      <c r="I81" s="37"/>
      <c r="J81" s="37"/>
      <c r="K81" s="37"/>
      <c r="L81" s="37"/>
      <c r="M81" s="37"/>
      <c r="N81" s="37"/>
      <c r="O81" s="37"/>
      <c r="P81" s="37"/>
      <c r="Q81" s="37"/>
      <c r="R81" s="37"/>
      <c r="S81" s="37"/>
      <c r="T81" s="37"/>
      <c r="U81" s="37"/>
      <c r="V81" s="37"/>
      <c r="W81" s="37"/>
      <c r="X81" s="37"/>
      <c r="Y81" s="37"/>
      <c r="Z81" s="37"/>
    </row>
    <row r="82" spans="1:26">
      <c r="A82" s="281">
        <v>44010</v>
      </c>
      <c r="B82" s="37"/>
      <c r="C82" s="115" t="s">
        <v>178</v>
      </c>
      <c r="D82" s="37">
        <v>880966653</v>
      </c>
      <c r="E82" s="265">
        <v>43991</v>
      </c>
      <c r="F82" s="37"/>
      <c r="G82" s="37"/>
      <c r="H82" s="37"/>
      <c r="I82" s="37"/>
      <c r="J82" s="37"/>
      <c r="K82" s="37"/>
      <c r="L82" s="37"/>
      <c r="M82" s="37"/>
      <c r="N82" s="37"/>
      <c r="O82" s="37"/>
      <c r="P82" s="37"/>
      <c r="Q82" s="37"/>
      <c r="R82" s="37"/>
      <c r="S82" s="37"/>
      <c r="T82" s="37"/>
      <c r="U82" s="37"/>
      <c r="V82" s="37"/>
      <c r="W82" s="37"/>
      <c r="X82" s="37"/>
      <c r="Y82" s="37"/>
      <c r="Z82" s="37"/>
    </row>
    <row r="83" spans="1:26">
      <c r="A83" s="281">
        <v>44010</v>
      </c>
      <c r="B83" s="37"/>
      <c r="C83" s="115" t="s">
        <v>178</v>
      </c>
      <c r="D83" s="37">
        <v>880808204</v>
      </c>
      <c r="E83" s="265">
        <v>43997</v>
      </c>
      <c r="F83" s="37"/>
      <c r="G83" s="37"/>
      <c r="H83" s="37"/>
      <c r="I83" s="37"/>
      <c r="J83" s="37"/>
      <c r="K83" s="37"/>
      <c r="L83" s="37"/>
      <c r="M83" s="37"/>
      <c r="N83" s="37"/>
      <c r="O83" s="37"/>
      <c r="P83" s="37"/>
      <c r="Q83" s="37"/>
      <c r="R83" s="37"/>
      <c r="S83" s="37"/>
      <c r="T83" s="37"/>
      <c r="U83" s="37"/>
      <c r="V83" s="37"/>
      <c r="W83" s="37"/>
      <c r="X83" s="37"/>
      <c r="Y83" s="37"/>
      <c r="Z83" s="37"/>
    </row>
    <row r="84" spans="1:26">
      <c r="A84" s="281">
        <v>44011</v>
      </c>
      <c r="B84" s="37"/>
      <c r="C84" s="115" t="s">
        <v>154</v>
      </c>
      <c r="D84" s="109" t="s">
        <v>2613</v>
      </c>
      <c r="E84" s="265">
        <v>44006</v>
      </c>
      <c r="F84" s="37"/>
      <c r="G84" s="37"/>
      <c r="H84" s="37"/>
      <c r="I84" s="37"/>
      <c r="J84" s="37"/>
      <c r="K84" s="37"/>
      <c r="L84" s="37"/>
      <c r="M84" s="37"/>
      <c r="N84" s="37"/>
      <c r="O84" s="37"/>
      <c r="P84" s="37"/>
      <c r="Q84" s="37"/>
      <c r="R84" s="37"/>
      <c r="S84" s="37"/>
      <c r="T84" s="37"/>
      <c r="U84" s="37"/>
      <c r="V84" s="37"/>
      <c r="W84" s="37"/>
      <c r="X84" s="37"/>
      <c r="Y84" s="37"/>
      <c r="Z84" s="37"/>
    </row>
    <row r="85" spans="1:26">
      <c r="A85" s="281">
        <v>44011</v>
      </c>
      <c r="B85" s="37"/>
      <c r="C85" s="115" t="s">
        <v>194</v>
      </c>
      <c r="D85" s="37">
        <v>23859606</v>
      </c>
      <c r="E85" s="265">
        <v>44011</v>
      </c>
      <c r="F85" s="265">
        <v>44011</v>
      </c>
      <c r="G85" s="37"/>
      <c r="H85" s="37"/>
      <c r="I85" s="37"/>
      <c r="J85" s="37"/>
      <c r="K85" s="37"/>
      <c r="L85" s="37"/>
      <c r="M85" s="37"/>
      <c r="N85" s="37"/>
      <c r="O85" s="37"/>
      <c r="P85" s="37"/>
      <c r="Q85" s="37"/>
      <c r="R85" s="37"/>
      <c r="S85" s="37"/>
      <c r="T85" s="37"/>
      <c r="U85" s="37"/>
      <c r="V85" s="37"/>
      <c r="W85" s="37"/>
      <c r="X85" s="37"/>
      <c r="Y85" s="37"/>
      <c r="Z85" s="37"/>
    </row>
    <row r="86" spans="1:26">
      <c r="A86" s="281">
        <v>44011</v>
      </c>
      <c r="B86" s="37"/>
      <c r="C86" s="115" t="s">
        <v>206</v>
      </c>
      <c r="D86" s="37">
        <v>880045430</v>
      </c>
      <c r="E86" s="265">
        <v>43970</v>
      </c>
      <c r="F86" s="37"/>
      <c r="G86" s="37"/>
      <c r="H86" s="37"/>
      <c r="I86" s="37"/>
      <c r="J86" s="37"/>
      <c r="K86" s="37"/>
      <c r="L86" s="37"/>
      <c r="M86" s="37"/>
      <c r="N86" s="37"/>
      <c r="O86" s="37"/>
      <c r="P86" s="37"/>
      <c r="Q86" s="37"/>
      <c r="R86" s="37"/>
      <c r="S86" s="37"/>
      <c r="T86" s="37"/>
      <c r="U86" s="37"/>
      <c r="V86" s="37"/>
      <c r="W86" s="37"/>
      <c r="X86" s="37"/>
      <c r="Y86" s="37"/>
      <c r="Z86" s="37"/>
    </row>
    <row r="87" spans="1:26">
      <c r="A87" s="281">
        <v>44012</v>
      </c>
      <c r="B87" s="37"/>
      <c r="C87" s="115" t="s">
        <v>149</v>
      </c>
      <c r="D87" s="109" t="s">
        <v>2614</v>
      </c>
      <c r="E87" s="665">
        <v>43992</v>
      </c>
      <c r="F87" s="37"/>
      <c r="G87" s="37"/>
      <c r="H87" s="37"/>
      <c r="I87" s="37"/>
      <c r="J87" s="37"/>
      <c r="K87" s="37"/>
      <c r="L87" s="37"/>
      <c r="M87" s="37"/>
      <c r="N87" s="37"/>
      <c r="O87" s="37"/>
      <c r="P87" s="37"/>
      <c r="Q87" s="37"/>
      <c r="R87" s="37"/>
      <c r="S87" s="37"/>
      <c r="T87" s="37"/>
      <c r="U87" s="37"/>
      <c r="V87" s="37"/>
      <c r="W87" s="37"/>
      <c r="X87" s="37"/>
      <c r="Y87" s="37"/>
      <c r="Z87" s="37"/>
    </row>
    <row r="88" spans="1:26">
      <c r="A88" s="663">
        <v>44012</v>
      </c>
      <c r="B88" s="37"/>
      <c r="C88" s="115" t="s">
        <v>138</v>
      </c>
      <c r="D88" s="109" t="s">
        <v>2615</v>
      </c>
      <c r="E88" s="265">
        <v>43992</v>
      </c>
      <c r="F88" s="37"/>
      <c r="G88" s="37"/>
      <c r="H88" s="37"/>
      <c r="I88" s="37"/>
      <c r="J88" s="37"/>
      <c r="K88" s="37"/>
      <c r="L88" s="37"/>
      <c r="M88" s="37"/>
      <c r="N88" s="37"/>
      <c r="O88" s="37"/>
      <c r="P88" s="37"/>
      <c r="Q88" s="37"/>
      <c r="R88" s="37"/>
      <c r="S88" s="37"/>
      <c r="T88" s="37"/>
      <c r="U88" s="37"/>
      <c r="V88" s="37"/>
      <c r="W88" s="37"/>
      <c r="X88" s="37"/>
      <c r="Y88" s="37"/>
      <c r="Z88" s="37"/>
    </row>
    <row r="89" spans="1:26">
      <c r="A89" s="281">
        <v>44012</v>
      </c>
      <c r="B89" s="37"/>
      <c r="C89" s="115" t="s">
        <v>138</v>
      </c>
      <c r="D89" s="109" t="s">
        <v>2616</v>
      </c>
      <c r="E89" s="265">
        <v>43987</v>
      </c>
      <c r="F89" s="37"/>
      <c r="G89" s="37"/>
      <c r="H89" s="37"/>
      <c r="I89" s="37"/>
      <c r="J89" s="37"/>
      <c r="K89" s="37"/>
      <c r="L89" s="37"/>
      <c r="M89" s="37"/>
      <c r="N89" s="37"/>
      <c r="O89" s="37"/>
      <c r="P89" s="37"/>
      <c r="Q89" s="37"/>
      <c r="R89" s="37"/>
      <c r="S89" s="37"/>
      <c r="T89" s="37"/>
      <c r="U89" s="37"/>
      <c r="V89" s="37"/>
      <c r="W89" s="37"/>
      <c r="X89" s="37"/>
      <c r="Y89" s="37"/>
      <c r="Z89" s="37"/>
    </row>
    <row r="90" spans="1:26">
      <c r="A90" s="265">
        <v>44012</v>
      </c>
      <c r="B90" s="37"/>
      <c r="C90" s="115" t="s">
        <v>144</v>
      </c>
      <c r="D90" s="37">
        <v>16657599</v>
      </c>
      <c r="E90" s="265">
        <v>43990</v>
      </c>
      <c r="F90" s="37"/>
      <c r="G90" s="37"/>
      <c r="H90" s="37"/>
      <c r="I90" s="37"/>
      <c r="J90" s="37"/>
      <c r="K90" s="37"/>
      <c r="L90" s="37"/>
      <c r="M90" s="37"/>
      <c r="N90" s="37"/>
      <c r="O90" s="37"/>
      <c r="P90" s="37"/>
      <c r="Q90" s="37"/>
      <c r="R90" s="37"/>
      <c r="S90" s="37"/>
      <c r="T90" s="37"/>
      <c r="U90" s="37"/>
      <c r="V90" s="37"/>
      <c r="W90" s="37"/>
      <c r="X90" s="37"/>
      <c r="Y90" s="37"/>
      <c r="Z90" s="37"/>
    </row>
    <row r="91" spans="1:26" ht="34">
      <c r="A91" s="265">
        <v>44012</v>
      </c>
      <c r="B91" s="37"/>
      <c r="C91" s="115" t="s">
        <v>175</v>
      </c>
      <c r="D91" s="137" t="s">
        <v>2617</v>
      </c>
      <c r="E91" s="265">
        <v>44010</v>
      </c>
      <c r="F91" s="265">
        <v>44011</v>
      </c>
      <c r="G91" s="37"/>
      <c r="H91" s="37"/>
      <c r="I91" s="37"/>
      <c r="J91" s="37"/>
      <c r="K91" s="37"/>
      <c r="L91" s="37"/>
      <c r="M91" s="37"/>
      <c r="N91" s="37"/>
      <c r="O91" s="37"/>
      <c r="P91" s="37"/>
      <c r="Q91" s="37"/>
      <c r="R91" s="37"/>
      <c r="S91" s="37"/>
      <c r="T91" s="37"/>
      <c r="U91" s="37"/>
      <c r="V91" s="37"/>
      <c r="W91" s="37"/>
      <c r="X91" s="37"/>
      <c r="Y91" s="37"/>
      <c r="Z91" s="37"/>
    </row>
    <row r="92" spans="1:26">
      <c r="A92" s="265">
        <v>44012</v>
      </c>
      <c r="B92" s="37"/>
      <c r="C92" s="115" t="s">
        <v>144</v>
      </c>
      <c r="D92" s="109" t="s">
        <v>2618</v>
      </c>
      <c r="E92" s="265">
        <v>43993</v>
      </c>
      <c r="F92" s="37"/>
      <c r="G92" s="37"/>
      <c r="H92" s="37"/>
      <c r="I92" s="37"/>
      <c r="J92" s="37"/>
      <c r="K92" s="37"/>
      <c r="L92" s="37"/>
      <c r="M92" s="37"/>
      <c r="N92" s="37"/>
      <c r="O92" s="37"/>
      <c r="P92" s="37"/>
      <c r="Q92" s="37"/>
      <c r="R92" s="37"/>
      <c r="S92" s="37"/>
      <c r="T92" s="37"/>
      <c r="U92" s="37"/>
      <c r="V92" s="37"/>
      <c r="W92" s="37"/>
      <c r="X92" s="37"/>
      <c r="Y92" s="37"/>
      <c r="Z92" s="37"/>
    </row>
    <row r="93" spans="1:26">
      <c r="A93" s="265">
        <v>44012</v>
      </c>
      <c r="B93" s="37"/>
      <c r="C93" s="115" t="s">
        <v>149</v>
      </c>
      <c r="D93" s="109">
        <v>1743204483</v>
      </c>
      <c r="E93" s="265">
        <v>44001</v>
      </c>
      <c r="F93" s="37"/>
      <c r="G93" s="37"/>
      <c r="H93" s="37"/>
      <c r="I93" s="37"/>
      <c r="J93" s="37"/>
      <c r="K93" s="37"/>
      <c r="L93" s="37"/>
      <c r="M93" s="37"/>
      <c r="N93" s="37"/>
      <c r="O93" s="37"/>
      <c r="P93" s="37"/>
      <c r="Q93" s="37"/>
      <c r="R93" s="37"/>
      <c r="S93" s="37"/>
      <c r="T93" s="37"/>
      <c r="U93" s="37"/>
      <c r="V93" s="37"/>
      <c r="W93" s="37"/>
      <c r="X93" s="37"/>
      <c r="Y93" s="37"/>
      <c r="Z93" s="37"/>
    </row>
    <row r="94" spans="1:26">
      <c r="A94" s="265">
        <v>44012</v>
      </c>
      <c r="B94" s="37"/>
      <c r="C94" s="115" t="s">
        <v>144</v>
      </c>
      <c r="D94" s="109" t="s">
        <v>2619</v>
      </c>
      <c r="E94" s="37"/>
      <c r="F94" s="37"/>
      <c r="G94" s="37"/>
      <c r="H94" s="37"/>
      <c r="I94" s="37"/>
      <c r="J94" s="37"/>
      <c r="K94" s="37"/>
      <c r="L94" s="37"/>
      <c r="M94" s="37"/>
      <c r="N94" s="37"/>
      <c r="O94" s="37"/>
      <c r="P94" s="37"/>
      <c r="Q94" s="37"/>
      <c r="R94" s="37"/>
      <c r="S94" s="37"/>
      <c r="T94" s="37"/>
      <c r="U94" s="37"/>
      <c r="V94" s="37"/>
      <c r="W94" s="37"/>
      <c r="X94" s="37"/>
      <c r="Y94" s="37"/>
      <c r="Z94" s="37"/>
    </row>
    <row r="95" spans="1:26">
      <c r="A95" s="265">
        <v>44012</v>
      </c>
      <c r="B95" s="37"/>
      <c r="C95" s="115" t="s">
        <v>144</v>
      </c>
      <c r="D95" s="115" t="s">
        <v>2620</v>
      </c>
      <c r="E95" s="37"/>
      <c r="F95" s="37"/>
      <c r="G95" s="37"/>
      <c r="H95" s="37"/>
      <c r="I95" s="37"/>
      <c r="J95" s="37"/>
      <c r="K95" s="37"/>
      <c r="L95" s="37"/>
      <c r="M95" s="37"/>
      <c r="N95" s="37"/>
      <c r="O95" s="37"/>
      <c r="P95" s="37"/>
      <c r="Q95" s="37"/>
      <c r="R95" s="37"/>
      <c r="S95" s="37"/>
      <c r="T95" s="37"/>
      <c r="U95" s="37"/>
      <c r="V95" s="37"/>
      <c r="W95" s="37"/>
      <c r="X95" s="37"/>
      <c r="Y95" s="37"/>
      <c r="Z95" s="37"/>
    </row>
    <row r="96" spans="1:26">
      <c r="A96" s="265">
        <v>44013</v>
      </c>
      <c r="B96" s="37"/>
      <c r="C96" s="115" t="s">
        <v>175</v>
      </c>
      <c r="D96" s="109" t="s">
        <v>2621</v>
      </c>
      <c r="E96" s="37"/>
      <c r="F96" s="37"/>
      <c r="G96" s="37"/>
      <c r="H96" s="37"/>
      <c r="I96" s="37"/>
      <c r="J96" s="37"/>
      <c r="K96" s="37"/>
      <c r="L96" s="37"/>
      <c r="M96" s="37"/>
      <c r="N96" s="37"/>
      <c r="O96" s="37"/>
      <c r="P96" s="37"/>
      <c r="Q96" s="37"/>
      <c r="R96" s="37"/>
      <c r="S96" s="37"/>
      <c r="T96" s="37"/>
      <c r="U96" s="37"/>
      <c r="V96" s="37"/>
      <c r="W96" s="37"/>
      <c r="X96" s="37"/>
      <c r="Y96" s="37"/>
      <c r="Z96" s="37"/>
    </row>
    <row r="97" spans="1:26">
      <c r="A97" s="265">
        <v>44013</v>
      </c>
      <c r="B97" s="37"/>
      <c r="C97" s="115" t="s">
        <v>144</v>
      </c>
      <c r="D97" s="115" t="s">
        <v>2622</v>
      </c>
      <c r="E97" s="265">
        <v>43980</v>
      </c>
      <c r="F97" s="37"/>
      <c r="G97" s="37"/>
      <c r="H97" s="37"/>
      <c r="I97" s="37"/>
      <c r="J97" s="37"/>
      <c r="K97" s="37"/>
      <c r="L97" s="37"/>
      <c r="M97" s="37"/>
      <c r="N97" s="37"/>
      <c r="O97" s="37"/>
      <c r="P97" s="37"/>
      <c r="Q97" s="37"/>
      <c r="R97" s="37"/>
      <c r="S97" s="37"/>
      <c r="T97" s="37"/>
      <c r="U97" s="37"/>
      <c r="V97" s="37"/>
      <c r="W97" s="37"/>
      <c r="X97" s="37"/>
      <c r="Y97" s="37"/>
      <c r="Z97" s="37"/>
    </row>
    <row r="98" spans="1:26">
      <c r="A98" s="265">
        <v>44013</v>
      </c>
      <c r="B98" s="37"/>
      <c r="C98" s="115" t="s">
        <v>206</v>
      </c>
      <c r="D98" s="37">
        <v>3236026786</v>
      </c>
      <c r="E98" s="265">
        <v>43969</v>
      </c>
      <c r="F98" s="37"/>
      <c r="G98" s="37"/>
      <c r="H98" s="37"/>
      <c r="I98" s="37"/>
      <c r="J98" s="37"/>
      <c r="K98" s="37"/>
      <c r="L98" s="37"/>
      <c r="M98" s="37"/>
      <c r="N98" s="37"/>
      <c r="O98" s="37"/>
      <c r="P98" s="37"/>
      <c r="Q98" s="37"/>
      <c r="R98" s="37"/>
      <c r="S98" s="37"/>
      <c r="T98" s="37"/>
      <c r="U98" s="37"/>
      <c r="V98" s="37"/>
      <c r="W98" s="37"/>
      <c r="X98" s="37"/>
      <c r="Y98" s="37"/>
      <c r="Z98" s="37"/>
    </row>
    <row r="99" spans="1:26">
      <c r="A99" s="265">
        <v>44014</v>
      </c>
      <c r="B99" s="37"/>
      <c r="C99" s="115" t="s">
        <v>154</v>
      </c>
      <c r="D99" s="109" t="s">
        <v>2623</v>
      </c>
      <c r="E99" s="265">
        <v>44014</v>
      </c>
      <c r="F99" s="37"/>
      <c r="G99" s="37"/>
      <c r="H99" s="37"/>
      <c r="I99" s="37"/>
      <c r="J99" s="37"/>
      <c r="K99" s="37"/>
      <c r="L99" s="37"/>
      <c r="M99" s="37"/>
      <c r="N99" s="37"/>
      <c r="O99" s="37"/>
      <c r="P99" s="37"/>
      <c r="Q99" s="37"/>
      <c r="R99" s="37"/>
      <c r="S99" s="37"/>
      <c r="T99" s="37"/>
      <c r="U99" s="37"/>
      <c r="V99" s="37"/>
      <c r="W99" s="37"/>
      <c r="X99" s="37"/>
      <c r="Y99" s="37"/>
      <c r="Z99" s="37"/>
    </row>
    <row r="100" spans="1:26">
      <c r="A100" s="265">
        <v>44014</v>
      </c>
      <c r="B100" s="37"/>
      <c r="C100" s="115" t="s">
        <v>156</v>
      </c>
      <c r="D100" s="517" t="s">
        <v>2624</v>
      </c>
      <c r="E100" s="37"/>
      <c r="F100" s="37"/>
      <c r="G100" s="37"/>
      <c r="H100" s="37"/>
      <c r="I100" s="37"/>
      <c r="J100" s="37"/>
      <c r="K100" s="37"/>
      <c r="L100" s="37"/>
      <c r="M100" s="37"/>
      <c r="N100" s="37"/>
      <c r="O100" s="37"/>
      <c r="P100" s="37"/>
      <c r="Q100" s="37"/>
      <c r="R100" s="37"/>
      <c r="S100" s="37"/>
      <c r="T100" s="37"/>
      <c r="U100" s="37"/>
      <c r="V100" s="37"/>
      <c r="W100" s="37"/>
      <c r="X100" s="37"/>
      <c r="Y100" s="37"/>
      <c r="Z100" s="37"/>
    </row>
    <row r="101" spans="1:26">
      <c r="A101" s="265">
        <v>44014</v>
      </c>
      <c r="B101" s="37"/>
      <c r="C101" s="115" t="s">
        <v>144</v>
      </c>
      <c r="D101" s="109" t="s">
        <v>2625</v>
      </c>
      <c r="E101" s="265">
        <v>43997</v>
      </c>
      <c r="F101" s="37"/>
      <c r="G101" s="37"/>
      <c r="H101" s="37"/>
      <c r="I101" s="37"/>
      <c r="J101" s="37"/>
      <c r="K101" s="37"/>
      <c r="L101" s="37"/>
      <c r="M101" s="37"/>
      <c r="N101" s="37"/>
      <c r="O101" s="37"/>
      <c r="P101" s="37"/>
      <c r="Q101" s="37"/>
      <c r="R101" s="37"/>
      <c r="S101" s="37"/>
      <c r="T101" s="37"/>
      <c r="U101" s="37"/>
      <c r="V101" s="37"/>
      <c r="W101" s="37"/>
      <c r="X101" s="37"/>
      <c r="Y101" s="37"/>
      <c r="Z101" s="37"/>
    </row>
    <row r="102" spans="1:26">
      <c r="A102" s="265">
        <v>44014</v>
      </c>
      <c r="B102" s="37"/>
      <c r="C102" s="115" t="s">
        <v>144</v>
      </c>
      <c r="D102" s="109" t="s">
        <v>2626</v>
      </c>
      <c r="E102" s="265">
        <v>43960</v>
      </c>
      <c r="F102" s="37"/>
      <c r="G102" s="37"/>
      <c r="H102" s="37"/>
      <c r="I102" s="37"/>
      <c r="J102" s="37"/>
      <c r="K102" s="37"/>
      <c r="L102" s="37"/>
      <c r="M102" s="37"/>
      <c r="N102" s="37"/>
      <c r="O102" s="37"/>
      <c r="P102" s="37"/>
      <c r="Q102" s="37"/>
      <c r="R102" s="37"/>
      <c r="S102" s="37"/>
      <c r="T102" s="37"/>
      <c r="U102" s="37"/>
      <c r="V102" s="37"/>
      <c r="W102" s="37"/>
      <c r="X102" s="37"/>
      <c r="Y102" s="37"/>
      <c r="Z102" s="37"/>
    </row>
    <row r="103" spans="1:26">
      <c r="A103" s="265">
        <v>44018</v>
      </c>
      <c r="B103" s="37"/>
      <c r="C103" s="115" t="s">
        <v>156</v>
      </c>
      <c r="D103" s="517" t="s">
        <v>2627</v>
      </c>
      <c r="E103" s="37"/>
      <c r="F103" s="37"/>
      <c r="G103" s="37"/>
      <c r="H103" s="37"/>
      <c r="I103" s="37"/>
      <c r="J103" s="37"/>
      <c r="K103" s="37"/>
      <c r="L103" s="37"/>
      <c r="M103" s="37"/>
      <c r="N103" s="37"/>
      <c r="O103" s="37"/>
      <c r="P103" s="37"/>
      <c r="Q103" s="37"/>
      <c r="R103" s="37"/>
      <c r="S103" s="37"/>
      <c r="T103" s="37"/>
      <c r="U103" s="37"/>
      <c r="V103" s="37"/>
      <c r="W103" s="37"/>
      <c r="X103" s="37"/>
      <c r="Y103" s="37"/>
      <c r="Z103" s="37"/>
    </row>
    <row r="104" spans="1:26" ht="34">
      <c r="A104" s="265">
        <v>44019</v>
      </c>
      <c r="B104" s="37"/>
      <c r="C104" s="115" t="s">
        <v>175</v>
      </c>
      <c r="D104" s="137" t="s">
        <v>2628</v>
      </c>
      <c r="E104" s="265">
        <v>44018</v>
      </c>
      <c r="F104" s="37"/>
      <c r="G104" s="37"/>
      <c r="H104" s="37"/>
      <c r="I104" s="37"/>
      <c r="J104" s="37"/>
      <c r="K104" s="37"/>
      <c r="L104" s="37"/>
      <c r="M104" s="37"/>
      <c r="N104" s="37"/>
      <c r="O104" s="37"/>
      <c r="P104" s="37"/>
      <c r="Q104" s="37"/>
      <c r="R104" s="37"/>
      <c r="S104" s="37"/>
      <c r="T104" s="37"/>
      <c r="U104" s="37"/>
      <c r="V104" s="37"/>
      <c r="W104" s="37"/>
      <c r="X104" s="37"/>
      <c r="Y104" s="37"/>
      <c r="Z104" s="37"/>
    </row>
    <row r="105" spans="1:26">
      <c r="A105" s="265">
        <v>44020</v>
      </c>
      <c r="B105" s="37"/>
      <c r="C105" s="115" t="s">
        <v>206</v>
      </c>
      <c r="D105" s="37">
        <v>37027120</v>
      </c>
      <c r="E105" s="265">
        <v>44000</v>
      </c>
      <c r="F105" s="37"/>
      <c r="G105" s="37"/>
      <c r="H105" s="37"/>
      <c r="I105" s="37"/>
      <c r="J105" s="37"/>
      <c r="K105" s="37"/>
      <c r="L105" s="37"/>
      <c r="M105" s="37"/>
      <c r="N105" s="37"/>
      <c r="O105" s="37"/>
      <c r="P105" s="37"/>
      <c r="Q105" s="37"/>
      <c r="R105" s="37"/>
      <c r="S105" s="37"/>
      <c r="T105" s="37"/>
      <c r="U105" s="37"/>
      <c r="V105" s="37"/>
      <c r="W105" s="37"/>
      <c r="X105" s="37"/>
      <c r="Y105" s="37"/>
      <c r="Z105" s="37"/>
    </row>
    <row r="106" spans="1:26">
      <c r="A106" s="265">
        <v>44020</v>
      </c>
      <c r="B106" s="37"/>
      <c r="C106" s="37"/>
      <c r="D106" s="530">
        <v>117730293</v>
      </c>
      <c r="E106" s="265">
        <v>44014</v>
      </c>
      <c r="F106" s="37"/>
      <c r="G106" s="37"/>
      <c r="H106" s="37"/>
      <c r="I106" s="37"/>
      <c r="J106" s="37"/>
      <c r="K106" s="37"/>
      <c r="L106" s="37"/>
      <c r="M106" s="37"/>
      <c r="N106" s="37"/>
      <c r="O106" s="37"/>
      <c r="P106" s="37"/>
      <c r="Q106" s="37"/>
      <c r="R106" s="37"/>
      <c r="S106" s="37"/>
      <c r="T106" s="37"/>
      <c r="U106" s="37"/>
      <c r="V106" s="37"/>
      <c r="W106" s="37"/>
      <c r="X106" s="37"/>
      <c r="Y106" s="37"/>
      <c r="Z106" s="37"/>
    </row>
    <row r="107" spans="1:26">
      <c r="A107" s="265">
        <v>44021</v>
      </c>
      <c r="B107" s="37"/>
      <c r="C107" s="115" t="s">
        <v>194</v>
      </c>
      <c r="D107" s="109" t="s">
        <v>2629</v>
      </c>
      <c r="E107" s="265">
        <v>44006</v>
      </c>
      <c r="F107" s="37"/>
      <c r="G107" s="37"/>
      <c r="H107" s="37"/>
      <c r="I107" s="37"/>
      <c r="J107" s="37"/>
      <c r="K107" s="37"/>
      <c r="L107" s="37"/>
      <c r="M107" s="37"/>
      <c r="N107" s="37"/>
      <c r="O107" s="37"/>
      <c r="P107" s="37"/>
      <c r="Q107" s="37"/>
      <c r="R107" s="37"/>
      <c r="S107" s="37"/>
      <c r="T107" s="37"/>
      <c r="U107" s="37"/>
      <c r="V107" s="37"/>
      <c r="W107" s="37"/>
      <c r="X107" s="37"/>
      <c r="Y107" s="37"/>
      <c r="Z107" s="37"/>
    </row>
    <row r="108" spans="1:26">
      <c r="A108" s="265">
        <v>44022</v>
      </c>
      <c r="B108" s="37"/>
      <c r="C108" s="115" t="s">
        <v>2630</v>
      </c>
      <c r="D108" s="109" t="s">
        <v>2631</v>
      </c>
      <c r="E108" s="265">
        <v>44022</v>
      </c>
      <c r="F108" s="37"/>
      <c r="G108" s="37"/>
      <c r="H108" s="37"/>
      <c r="I108" s="37"/>
      <c r="J108" s="37"/>
      <c r="K108" s="37"/>
      <c r="L108" s="37"/>
      <c r="M108" s="37"/>
      <c r="N108" s="37"/>
      <c r="O108" s="37"/>
      <c r="P108" s="37"/>
      <c r="Q108" s="37"/>
      <c r="R108" s="37"/>
      <c r="S108" s="37"/>
      <c r="T108" s="37"/>
      <c r="U108" s="37"/>
      <c r="V108" s="37"/>
      <c r="W108" s="37"/>
      <c r="X108" s="37"/>
      <c r="Y108" s="37"/>
      <c r="Z108" s="37"/>
    </row>
    <row r="109" spans="1:26">
      <c r="A109" s="265">
        <v>44022</v>
      </c>
      <c r="B109" s="37"/>
      <c r="C109" s="115" t="s">
        <v>144</v>
      </c>
      <c r="D109" s="37">
        <v>14621457</v>
      </c>
      <c r="E109" s="265">
        <v>44022</v>
      </c>
      <c r="F109" s="37"/>
      <c r="G109" s="37"/>
      <c r="H109" s="37"/>
      <c r="I109" s="37"/>
      <c r="J109" s="37"/>
      <c r="K109" s="37"/>
      <c r="L109" s="37"/>
      <c r="M109" s="37"/>
      <c r="N109" s="37"/>
      <c r="O109" s="37"/>
      <c r="P109" s="37"/>
      <c r="Q109" s="37"/>
      <c r="R109" s="37"/>
      <c r="S109" s="37"/>
      <c r="T109" s="37"/>
      <c r="U109" s="37"/>
      <c r="V109" s="37"/>
      <c r="W109" s="37"/>
      <c r="X109" s="37"/>
      <c r="Y109" s="37"/>
      <c r="Z109" s="37"/>
    </row>
    <row r="110" spans="1:26">
      <c r="A110" s="265">
        <v>44022</v>
      </c>
      <c r="B110" s="37"/>
      <c r="C110" s="115" t="s">
        <v>144</v>
      </c>
      <c r="D110" s="109" t="s">
        <v>2632</v>
      </c>
      <c r="E110" s="265">
        <v>44022</v>
      </c>
      <c r="F110" s="37"/>
      <c r="G110" s="37"/>
      <c r="H110" s="37"/>
      <c r="I110" s="37"/>
      <c r="J110" s="37"/>
      <c r="K110" s="37"/>
      <c r="L110" s="37"/>
      <c r="M110" s="37"/>
      <c r="N110" s="37"/>
      <c r="O110" s="37"/>
      <c r="P110" s="37"/>
      <c r="Q110" s="37"/>
      <c r="R110" s="37"/>
      <c r="S110" s="37"/>
      <c r="T110" s="37"/>
      <c r="U110" s="37"/>
      <c r="V110" s="37"/>
      <c r="W110" s="37"/>
      <c r="X110" s="37"/>
      <c r="Y110" s="37"/>
      <c r="Z110" s="37"/>
    </row>
    <row r="111" spans="1:26">
      <c r="A111" s="265">
        <v>44025</v>
      </c>
      <c r="B111" s="37"/>
      <c r="C111" s="115" t="s">
        <v>206</v>
      </c>
      <c r="D111" s="517" t="s">
        <v>2633</v>
      </c>
      <c r="E111" s="265">
        <v>44018</v>
      </c>
      <c r="F111" s="37"/>
      <c r="G111" s="37"/>
      <c r="H111" s="37"/>
      <c r="I111" s="37"/>
      <c r="J111" s="37"/>
      <c r="K111" s="37"/>
      <c r="L111" s="37"/>
      <c r="M111" s="37"/>
      <c r="N111" s="37"/>
      <c r="O111" s="37"/>
      <c r="P111" s="37"/>
      <c r="Q111" s="37"/>
      <c r="R111" s="37"/>
      <c r="S111" s="37"/>
      <c r="T111" s="37"/>
      <c r="U111" s="37"/>
      <c r="V111" s="37"/>
      <c r="W111" s="37"/>
      <c r="X111" s="37"/>
      <c r="Y111" s="37"/>
      <c r="Z111" s="37"/>
    </row>
    <row r="112" spans="1:26">
      <c r="A112" s="265">
        <v>44026</v>
      </c>
      <c r="B112" s="37"/>
      <c r="C112" s="115" t="s">
        <v>144</v>
      </c>
      <c r="D112" s="37">
        <v>2774354362</v>
      </c>
      <c r="E112" s="265">
        <v>44026</v>
      </c>
      <c r="F112" s="37"/>
      <c r="G112" s="37"/>
      <c r="H112" s="37"/>
      <c r="I112" s="37"/>
      <c r="J112" s="37"/>
      <c r="K112" s="37"/>
      <c r="L112" s="37"/>
      <c r="M112" s="37"/>
      <c r="N112" s="37"/>
      <c r="O112" s="37"/>
      <c r="P112" s="37"/>
      <c r="Q112" s="37"/>
      <c r="R112" s="37"/>
      <c r="S112" s="37"/>
      <c r="T112" s="37"/>
      <c r="U112" s="37"/>
      <c r="V112" s="37"/>
      <c r="W112" s="37"/>
      <c r="X112" s="37"/>
      <c r="Y112" s="37"/>
      <c r="Z112" s="37"/>
    </row>
    <row r="113" spans="1:26">
      <c r="A113" s="265">
        <v>44027</v>
      </c>
      <c r="B113" s="37"/>
      <c r="C113" s="115" t="s">
        <v>175</v>
      </c>
      <c r="D113" s="109" t="s">
        <v>2634</v>
      </c>
      <c r="E113" s="265">
        <v>44019</v>
      </c>
      <c r="F113" s="37"/>
      <c r="G113" s="37"/>
      <c r="H113" s="37"/>
      <c r="I113" s="37"/>
      <c r="J113" s="37"/>
      <c r="K113" s="37"/>
      <c r="L113" s="37"/>
      <c r="M113" s="37"/>
      <c r="N113" s="37"/>
      <c r="O113" s="37"/>
      <c r="P113" s="37"/>
      <c r="Q113" s="37"/>
      <c r="R113" s="37"/>
      <c r="S113" s="37"/>
      <c r="T113" s="37"/>
      <c r="U113" s="37"/>
      <c r="V113" s="37"/>
      <c r="W113" s="37"/>
      <c r="X113" s="37"/>
      <c r="Y113" s="37"/>
      <c r="Z113" s="37"/>
    </row>
    <row r="114" spans="1:26">
      <c r="A114" s="265">
        <v>44032</v>
      </c>
      <c r="B114" s="37"/>
      <c r="C114" s="115" t="s">
        <v>206</v>
      </c>
      <c r="D114" s="109" t="s">
        <v>2633</v>
      </c>
      <c r="E114" s="265">
        <v>44018</v>
      </c>
      <c r="F114" s="37"/>
      <c r="G114" s="37"/>
      <c r="H114" s="37"/>
      <c r="I114" s="37"/>
      <c r="J114" s="37"/>
      <c r="K114" s="37"/>
      <c r="L114" s="37"/>
      <c r="M114" s="37"/>
      <c r="N114" s="37"/>
      <c r="O114" s="37"/>
      <c r="P114" s="37"/>
      <c r="Q114" s="37"/>
      <c r="R114" s="37"/>
      <c r="S114" s="37"/>
      <c r="T114" s="37"/>
      <c r="U114" s="37"/>
      <c r="V114" s="37"/>
      <c r="W114" s="37"/>
      <c r="X114" s="37"/>
      <c r="Y114" s="37"/>
      <c r="Z114" s="37"/>
    </row>
    <row r="115" spans="1:26">
      <c r="A115" s="265">
        <v>44034</v>
      </c>
      <c r="B115" s="37"/>
      <c r="C115" s="115" t="s">
        <v>175</v>
      </c>
      <c r="D115" s="109" t="s">
        <v>2634</v>
      </c>
      <c r="E115" s="265">
        <v>44022</v>
      </c>
      <c r="F115" s="37"/>
      <c r="G115" s="37"/>
      <c r="H115" s="37"/>
      <c r="I115" s="37"/>
      <c r="J115" s="37"/>
      <c r="K115" s="37"/>
      <c r="L115" s="37"/>
      <c r="M115" s="37"/>
      <c r="N115" s="37"/>
      <c r="O115" s="37"/>
      <c r="P115" s="37"/>
      <c r="Q115" s="37"/>
      <c r="R115" s="37"/>
      <c r="S115" s="37"/>
      <c r="T115" s="37"/>
      <c r="U115" s="37"/>
      <c r="V115" s="37"/>
      <c r="W115" s="37"/>
      <c r="X115" s="37"/>
      <c r="Y115" s="37"/>
      <c r="Z115" s="37"/>
    </row>
    <row r="116" spans="1:26">
      <c r="A116" s="265">
        <v>44034</v>
      </c>
      <c r="B116" s="37"/>
      <c r="C116" s="115" t="s">
        <v>154</v>
      </c>
      <c r="D116" s="37">
        <v>1370429248</v>
      </c>
      <c r="E116" s="265">
        <v>44026</v>
      </c>
      <c r="F116" s="37"/>
      <c r="G116" s="37"/>
      <c r="H116" s="37"/>
      <c r="I116" s="37"/>
      <c r="J116" s="37"/>
      <c r="K116" s="37"/>
      <c r="L116" s="37"/>
      <c r="M116" s="37"/>
      <c r="N116" s="37"/>
      <c r="O116" s="37"/>
      <c r="P116" s="37"/>
      <c r="Q116" s="37"/>
      <c r="R116" s="37"/>
      <c r="S116" s="37"/>
      <c r="T116" s="37"/>
      <c r="U116" s="37"/>
      <c r="V116" s="37"/>
      <c r="W116" s="37"/>
      <c r="X116" s="37"/>
      <c r="Y116" s="37"/>
      <c r="Z116" s="37"/>
    </row>
    <row r="117" spans="1:26" ht="17">
      <c r="A117" s="265">
        <v>44034</v>
      </c>
      <c r="B117" s="37"/>
      <c r="C117" s="115" t="s">
        <v>194</v>
      </c>
      <c r="D117" s="110" t="s">
        <v>2635</v>
      </c>
      <c r="E117" s="265">
        <v>43999</v>
      </c>
      <c r="F117" s="37"/>
      <c r="G117" s="37"/>
      <c r="H117" s="37"/>
      <c r="I117" s="37"/>
      <c r="J117" s="37"/>
      <c r="K117" s="37"/>
      <c r="L117" s="37"/>
      <c r="M117" s="37"/>
      <c r="N117" s="37"/>
      <c r="O117" s="37"/>
      <c r="P117" s="37"/>
      <c r="Q117" s="37"/>
      <c r="R117" s="37"/>
      <c r="S117" s="37"/>
      <c r="T117" s="37"/>
      <c r="U117" s="37"/>
      <c r="V117" s="37"/>
      <c r="W117" s="37"/>
      <c r="X117" s="37"/>
      <c r="Y117" s="37"/>
      <c r="Z117" s="37"/>
    </row>
    <row r="118" spans="1:26">
      <c r="A118" s="265">
        <v>44042</v>
      </c>
      <c r="B118" s="37"/>
      <c r="C118" s="115" t="s">
        <v>175</v>
      </c>
      <c r="D118" s="109" t="s">
        <v>2634</v>
      </c>
      <c r="E118" s="265">
        <v>44019</v>
      </c>
      <c r="F118" s="37"/>
      <c r="G118" s="37"/>
      <c r="H118" s="37"/>
      <c r="I118" s="37"/>
      <c r="J118" s="37"/>
      <c r="K118" s="37"/>
      <c r="L118" s="37"/>
      <c r="M118" s="37"/>
      <c r="N118" s="37"/>
      <c r="O118" s="37"/>
      <c r="P118" s="37"/>
      <c r="Q118" s="37"/>
      <c r="R118" s="37"/>
      <c r="S118" s="37"/>
      <c r="T118" s="37"/>
      <c r="U118" s="37"/>
      <c r="V118" s="37"/>
      <c r="W118" s="37"/>
      <c r="X118" s="37"/>
      <c r="Y118" s="37"/>
      <c r="Z118" s="37"/>
    </row>
    <row r="119" spans="1:26">
      <c r="A119" s="666">
        <v>44034</v>
      </c>
      <c r="B119" s="486"/>
      <c r="C119" s="115" t="s">
        <v>167</v>
      </c>
      <c r="D119" s="530">
        <v>57332426</v>
      </c>
      <c r="E119" s="666">
        <v>44034</v>
      </c>
      <c r="F119" s="666">
        <v>44034</v>
      </c>
      <c r="G119" s="115" t="s">
        <v>2636</v>
      </c>
      <c r="H119" s="37"/>
      <c r="I119" s="37"/>
      <c r="J119" s="37"/>
      <c r="K119" s="37"/>
      <c r="L119" s="37"/>
      <c r="M119" s="37"/>
      <c r="N119" s="37"/>
      <c r="O119" s="37"/>
      <c r="P119" s="37"/>
      <c r="Q119" s="37"/>
      <c r="R119" s="37"/>
      <c r="S119" s="37"/>
      <c r="T119" s="37"/>
      <c r="U119" s="37"/>
      <c r="V119" s="37"/>
      <c r="W119" s="37"/>
      <c r="X119" s="37"/>
      <c r="Y119" s="37"/>
      <c r="Z119" s="37"/>
    </row>
    <row r="120" spans="1:26">
      <c r="A120" s="265">
        <v>44047</v>
      </c>
      <c r="B120" s="37"/>
      <c r="C120" s="115" t="s">
        <v>167</v>
      </c>
      <c r="D120" s="37">
        <v>1260002212</v>
      </c>
      <c r="E120" s="265">
        <v>44025</v>
      </c>
      <c r="F120" s="37"/>
      <c r="G120" s="37"/>
      <c r="H120" s="115" t="s">
        <v>2637</v>
      </c>
      <c r="I120" s="37"/>
      <c r="J120" s="37"/>
      <c r="K120" s="37"/>
      <c r="L120" s="37"/>
      <c r="M120" s="37"/>
      <c r="N120" s="37"/>
      <c r="O120" s="37"/>
      <c r="P120" s="37"/>
      <c r="Q120" s="37"/>
      <c r="R120" s="37"/>
      <c r="S120" s="37"/>
      <c r="T120" s="37"/>
      <c r="U120" s="37"/>
      <c r="V120" s="37"/>
      <c r="W120" s="37"/>
      <c r="X120" s="37"/>
      <c r="Y120" s="37"/>
      <c r="Z120" s="37"/>
    </row>
    <row r="121" spans="1:26">
      <c r="A121" s="265">
        <v>44048</v>
      </c>
      <c r="B121" s="37"/>
      <c r="C121" s="115" t="s">
        <v>194</v>
      </c>
      <c r="D121" s="109" t="s">
        <v>2638</v>
      </c>
      <c r="E121" s="265">
        <v>44034</v>
      </c>
      <c r="F121" s="265">
        <v>44043</v>
      </c>
      <c r="G121" s="37"/>
      <c r="H121" s="115" t="s">
        <v>2637</v>
      </c>
      <c r="I121" s="37"/>
      <c r="J121" s="37"/>
      <c r="K121" s="37"/>
      <c r="L121" s="37"/>
      <c r="M121" s="37"/>
      <c r="N121" s="37"/>
      <c r="O121" s="37"/>
      <c r="P121" s="37"/>
      <c r="Q121" s="37"/>
      <c r="R121" s="37"/>
      <c r="S121" s="37"/>
      <c r="T121" s="37"/>
      <c r="U121" s="37"/>
      <c r="V121" s="37"/>
      <c r="W121" s="37"/>
      <c r="X121" s="37"/>
      <c r="Y121" s="37"/>
      <c r="Z121" s="37"/>
    </row>
    <row r="122" spans="1:26">
      <c r="A122" s="265">
        <v>44048</v>
      </c>
      <c r="B122" s="37"/>
      <c r="C122" s="115" t="s">
        <v>194</v>
      </c>
      <c r="D122" s="109" t="s">
        <v>2639</v>
      </c>
      <c r="E122" s="265">
        <v>44035</v>
      </c>
      <c r="F122" s="37"/>
      <c r="G122" s="37"/>
      <c r="H122" s="115" t="s">
        <v>2637</v>
      </c>
      <c r="I122" s="37"/>
      <c r="J122" s="37"/>
      <c r="K122" s="37"/>
      <c r="L122" s="37"/>
      <c r="M122" s="37"/>
      <c r="N122" s="37"/>
      <c r="O122" s="37"/>
      <c r="P122" s="37"/>
      <c r="Q122" s="37"/>
      <c r="R122" s="37"/>
      <c r="S122" s="37"/>
      <c r="T122" s="37"/>
      <c r="U122" s="37"/>
      <c r="V122" s="37"/>
      <c r="W122" s="37"/>
      <c r="X122" s="37"/>
      <c r="Y122" s="37"/>
      <c r="Z122" s="37"/>
    </row>
    <row r="123" spans="1:26">
      <c r="A123" s="265">
        <v>44048</v>
      </c>
      <c r="B123" s="37"/>
      <c r="C123" s="115" t="s">
        <v>194</v>
      </c>
      <c r="D123" s="109" t="s">
        <v>2640</v>
      </c>
      <c r="E123" s="265">
        <v>44028</v>
      </c>
      <c r="F123" s="37"/>
      <c r="G123" s="37"/>
      <c r="H123" s="115" t="s">
        <v>2637</v>
      </c>
      <c r="I123" s="37"/>
      <c r="J123" s="37"/>
      <c r="K123" s="37"/>
      <c r="L123" s="37"/>
      <c r="M123" s="37"/>
      <c r="N123" s="37"/>
      <c r="O123" s="37"/>
      <c r="P123" s="37"/>
      <c r="Q123" s="37"/>
      <c r="R123" s="37"/>
      <c r="S123" s="37"/>
      <c r="T123" s="37"/>
      <c r="U123" s="37"/>
      <c r="V123" s="37"/>
      <c r="W123" s="37"/>
      <c r="X123" s="37"/>
      <c r="Y123" s="37"/>
      <c r="Z123" s="37"/>
    </row>
    <row r="124" spans="1:26">
      <c r="A124" s="265">
        <v>44050</v>
      </c>
      <c r="B124" s="37"/>
      <c r="C124" s="115" t="s">
        <v>175</v>
      </c>
      <c r="D124" s="109" t="s">
        <v>2634</v>
      </c>
      <c r="E124" s="265">
        <v>44049</v>
      </c>
      <c r="F124" s="37"/>
      <c r="G124" s="37"/>
      <c r="H124" s="115" t="s">
        <v>2637</v>
      </c>
      <c r="I124" s="37"/>
      <c r="J124" s="37"/>
      <c r="K124" s="37"/>
      <c r="L124" s="37"/>
      <c r="M124" s="37"/>
      <c r="N124" s="37"/>
      <c r="O124" s="37"/>
      <c r="P124" s="37"/>
      <c r="Q124" s="37"/>
      <c r="R124" s="37"/>
      <c r="S124" s="37"/>
      <c r="T124" s="37"/>
      <c r="U124" s="37"/>
      <c r="V124" s="37"/>
      <c r="W124" s="37"/>
      <c r="X124" s="37"/>
      <c r="Y124" s="37"/>
      <c r="Z124" s="37"/>
    </row>
    <row r="125" spans="1:26">
      <c r="A125" s="265">
        <v>44053</v>
      </c>
      <c r="B125" s="37"/>
      <c r="C125" s="115" t="s">
        <v>206</v>
      </c>
      <c r="D125" s="109" t="s">
        <v>2641</v>
      </c>
      <c r="E125" s="265">
        <v>44049</v>
      </c>
      <c r="F125" s="37"/>
      <c r="G125" s="37"/>
      <c r="H125" s="115" t="s">
        <v>2637</v>
      </c>
      <c r="I125" s="37"/>
      <c r="J125" s="37"/>
      <c r="K125" s="37"/>
      <c r="L125" s="37"/>
      <c r="M125" s="37"/>
      <c r="N125" s="37"/>
      <c r="O125" s="37"/>
      <c r="P125" s="37"/>
      <c r="Q125" s="37"/>
      <c r="R125" s="37"/>
      <c r="S125" s="37"/>
      <c r="T125" s="37"/>
      <c r="U125" s="37"/>
      <c r="V125" s="37"/>
      <c r="W125" s="37"/>
      <c r="X125" s="37"/>
      <c r="Y125" s="37"/>
      <c r="Z125" s="37"/>
    </row>
    <row r="126" spans="1:26">
      <c r="A126" s="265">
        <v>44053</v>
      </c>
      <c r="B126" s="37"/>
      <c r="C126" s="115" t="s">
        <v>144</v>
      </c>
      <c r="D126" s="109" t="s">
        <v>2642</v>
      </c>
      <c r="E126" s="265">
        <v>44053</v>
      </c>
      <c r="F126" s="37"/>
      <c r="G126" s="37"/>
      <c r="H126" s="115" t="s">
        <v>2637</v>
      </c>
      <c r="I126" s="37"/>
      <c r="J126" s="37"/>
      <c r="K126" s="37"/>
      <c r="L126" s="37"/>
      <c r="M126" s="37"/>
      <c r="N126" s="37"/>
      <c r="O126" s="37"/>
      <c r="P126" s="37"/>
      <c r="Q126" s="37"/>
      <c r="R126" s="37"/>
      <c r="S126" s="37"/>
      <c r="T126" s="37"/>
      <c r="U126" s="37"/>
      <c r="V126" s="37"/>
      <c r="W126" s="37"/>
      <c r="X126" s="37"/>
      <c r="Y126" s="37"/>
      <c r="Z126" s="37"/>
    </row>
    <row r="127" spans="1:26">
      <c r="A127" s="265">
        <v>44053</v>
      </c>
      <c r="B127" s="37"/>
      <c r="C127" s="115" t="s">
        <v>206</v>
      </c>
      <c r="D127" s="109" t="s">
        <v>2643</v>
      </c>
      <c r="E127" s="265">
        <v>44050</v>
      </c>
      <c r="F127" s="37"/>
      <c r="G127" s="37"/>
      <c r="H127" s="115" t="s">
        <v>2637</v>
      </c>
      <c r="I127" s="37"/>
      <c r="J127" s="37"/>
      <c r="K127" s="37"/>
      <c r="L127" s="37"/>
      <c r="M127" s="37"/>
      <c r="N127" s="37"/>
      <c r="O127" s="37"/>
      <c r="P127" s="37"/>
      <c r="Q127" s="37"/>
      <c r="R127" s="37"/>
      <c r="S127" s="37"/>
      <c r="T127" s="37"/>
      <c r="U127" s="37"/>
      <c r="V127" s="37"/>
      <c r="W127" s="37"/>
      <c r="X127" s="37"/>
      <c r="Y127" s="37"/>
      <c r="Z127" s="37"/>
    </row>
    <row r="128" spans="1:26">
      <c r="A128" s="265">
        <v>44053</v>
      </c>
      <c r="B128" s="37"/>
      <c r="C128" s="115" t="s">
        <v>206</v>
      </c>
      <c r="D128" s="115" t="s">
        <v>2644</v>
      </c>
      <c r="E128" s="265">
        <v>44048</v>
      </c>
      <c r="F128" s="37"/>
      <c r="G128" s="37"/>
      <c r="H128" s="115" t="s">
        <v>2637</v>
      </c>
      <c r="I128" s="37"/>
      <c r="J128" s="37"/>
      <c r="K128" s="37"/>
      <c r="L128" s="37"/>
      <c r="M128" s="37"/>
      <c r="N128" s="37"/>
      <c r="O128" s="37"/>
      <c r="P128" s="37"/>
      <c r="Q128" s="37"/>
      <c r="R128" s="37"/>
      <c r="S128" s="37"/>
      <c r="T128" s="37"/>
      <c r="U128" s="37"/>
      <c r="V128" s="37"/>
      <c r="W128" s="37"/>
      <c r="X128" s="37"/>
      <c r="Y128" s="37"/>
      <c r="Z128" s="37"/>
    </row>
    <row r="129" spans="1:26">
      <c r="A129" s="265">
        <v>44053</v>
      </c>
      <c r="B129" s="37"/>
      <c r="C129" s="115" t="s">
        <v>206</v>
      </c>
      <c r="D129" s="109" t="s">
        <v>2645</v>
      </c>
      <c r="E129" s="265">
        <v>44035</v>
      </c>
      <c r="F129" s="37"/>
      <c r="G129" s="37"/>
      <c r="H129" s="115" t="s">
        <v>2637</v>
      </c>
      <c r="I129" s="37"/>
      <c r="J129" s="37"/>
      <c r="K129" s="37"/>
      <c r="L129" s="37"/>
      <c r="M129" s="37"/>
      <c r="N129" s="37"/>
      <c r="O129" s="37"/>
      <c r="P129" s="37"/>
      <c r="Q129" s="37"/>
      <c r="R129" s="37"/>
      <c r="S129" s="37"/>
      <c r="T129" s="37"/>
      <c r="U129" s="37"/>
      <c r="V129" s="37"/>
      <c r="W129" s="37"/>
      <c r="X129" s="37"/>
      <c r="Y129" s="37"/>
      <c r="Z129" s="37"/>
    </row>
    <row r="130" spans="1:26">
      <c r="A130" s="265">
        <v>44053</v>
      </c>
      <c r="B130" s="37"/>
      <c r="C130" s="115" t="s">
        <v>206</v>
      </c>
      <c r="D130" s="109" t="s">
        <v>2646</v>
      </c>
      <c r="E130" s="265">
        <v>44047</v>
      </c>
      <c r="F130" s="37"/>
      <c r="G130" s="37"/>
      <c r="H130" s="115" t="s">
        <v>2637</v>
      </c>
      <c r="I130" s="37"/>
      <c r="J130" s="37"/>
      <c r="K130" s="37"/>
      <c r="L130" s="37"/>
      <c r="M130" s="37"/>
      <c r="N130" s="37"/>
      <c r="O130" s="37"/>
      <c r="P130" s="37"/>
      <c r="Q130" s="37"/>
      <c r="R130" s="37"/>
      <c r="S130" s="37"/>
      <c r="T130" s="37"/>
      <c r="U130" s="37"/>
      <c r="V130" s="37"/>
      <c r="W130" s="37"/>
      <c r="X130" s="37"/>
      <c r="Y130" s="37"/>
      <c r="Z130" s="37"/>
    </row>
    <row r="131" spans="1:26">
      <c r="A131" s="265">
        <v>44053</v>
      </c>
      <c r="B131" s="37"/>
      <c r="C131" s="115" t="s">
        <v>206</v>
      </c>
      <c r="D131" s="109" t="s">
        <v>2647</v>
      </c>
      <c r="E131" s="265">
        <v>44015</v>
      </c>
      <c r="F131" s="37"/>
      <c r="G131" s="37"/>
      <c r="H131" s="115" t="s">
        <v>2637</v>
      </c>
      <c r="I131" s="37"/>
      <c r="J131" s="37"/>
      <c r="K131" s="37"/>
      <c r="L131" s="37"/>
      <c r="M131" s="37"/>
      <c r="N131" s="37"/>
      <c r="O131" s="37"/>
      <c r="P131" s="37"/>
      <c r="Q131" s="37"/>
      <c r="R131" s="37"/>
      <c r="S131" s="37"/>
      <c r="T131" s="37"/>
      <c r="U131" s="37"/>
      <c r="V131" s="37"/>
      <c r="W131" s="37"/>
      <c r="X131" s="37"/>
      <c r="Y131" s="37"/>
      <c r="Z131" s="37"/>
    </row>
    <row r="132" spans="1:26">
      <c r="A132" s="265">
        <v>44053</v>
      </c>
      <c r="B132" s="37"/>
      <c r="C132" s="115" t="s">
        <v>206</v>
      </c>
      <c r="D132" s="109" t="s">
        <v>2646</v>
      </c>
      <c r="E132" s="265">
        <v>44047</v>
      </c>
      <c r="F132" s="37"/>
      <c r="G132" s="37"/>
      <c r="H132" s="115" t="s">
        <v>2637</v>
      </c>
      <c r="I132" s="37"/>
      <c r="J132" s="37"/>
      <c r="K132" s="37"/>
      <c r="L132" s="37"/>
      <c r="M132" s="37"/>
      <c r="N132" s="37"/>
      <c r="O132" s="37"/>
      <c r="P132" s="37"/>
      <c r="Q132" s="37"/>
      <c r="R132" s="37"/>
      <c r="S132" s="37"/>
      <c r="T132" s="37"/>
      <c r="U132" s="37"/>
      <c r="V132" s="37"/>
      <c r="W132" s="37"/>
      <c r="X132" s="37"/>
      <c r="Y132" s="37"/>
      <c r="Z132" s="37"/>
    </row>
    <row r="133" spans="1:26">
      <c r="A133" s="265">
        <v>44053</v>
      </c>
      <c r="B133" s="37"/>
      <c r="C133" s="115" t="s">
        <v>156</v>
      </c>
      <c r="D133" s="84">
        <v>882072753</v>
      </c>
      <c r="E133" s="265">
        <v>44027</v>
      </c>
      <c r="F133" s="37"/>
      <c r="G133" s="37"/>
      <c r="H133" s="115" t="s">
        <v>2637</v>
      </c>
      <c r="I133" s="37"/>
      <c r="J133" s="37"/>
      <c r="K133" s="37"/>
      <c r="L133" s="37"/>
      <c r="M133" s="37"/>
      <c r="N133" s="37"/>
      <c r="O133" s="37"/>
      <c r="P133" s="37"/>
      <c r="Q133" s="37"/>
      <c r="R133" s="37"/>
      <c r="S133" s="37"/>
      <c r="T133" s="37"/>
      <c r="U133" s="37"/>
      <c r="V133" s="37"/>
      <c r="W133" s="37"/>
      <c r="X133" s="37"/>
      <c r="Y133" s="37"/>
      <c r="Z133" s="37"/>
    </row>
    <row r="134" spans="1:26">
      <c r="A134" s="265">
        <v>44053</v>
      </c>
      <c r="B134" s="37"/>
      <c r="C134" s="115" t="s">
        <v>206</v>
      </c>
      <c r="D134" s="109" t="s">
        <v>2648</v>
      </c>
      <c r="E134" s="265">
        <v>44029</v>
      </c>
      <c r="F134" s="37"/>
      <c r="G134" s="37"/>
      <c r="H134" s="115" t="s">
        <v>2637</v>
      </c>
      <c r="I134" s="37"/>
      <c r="J134" s="37"/>
      <c r="K134" s="37"/>
      <c r="L134" s="37"/>
      <c r="M134" s="37"/>
      <c r="N134" s="37"/>
      <c r="O134" s="37"/>
      <c r="P134" s="37"/>
      <c r="Q134" s="37"/>
      <c r="R134" s="37"/>
      <c r="S134" s="37"/>
      <c r="T134" s="37"/>
      <c r="U134" s="37"/>
      <c r="V134" s="37"/>
      <c r="W134" s="37"/>
      <c r="X134" s="37"/>
      <c r="Y134" s="37"/>
      <c r="Z134" s="37"/>
    </row>
    <row r="135" spans="1:26">
      <c r="A135" s="265">
        <v>44053</v>
      </c>
      <c r="B135" s="37"/>
      <c r="C135" s="115" t="s">
        <v>156</v>
      </c>
      <c r="D135" s="84">
        <v>882248872</v>
      </c>
      <c r="E135" s="265">
        <v>44050</v>
      </c>
      <c r="F135" s="37"/>
      <c r="G135" s="37"/>
      <c r="H135" s="115" t="s">
        <v>2637</v>
      </c>
      <c r="I135" s="37"/>
      <c r="J135" s="37"/>
      <c r="K135" s="37"/>
      <c r="L135" s="37"/>
      <c r="M135" s="37"/>
      <c r="N135" s="37"/>
      <c r="O135" s="37"/>
      <c r="P135" s="37"/>
      <c r="Q135" s="37"/>
      <c r="R135" s="37"/>
      <c r="S135" s="37"/>
      <c r="T135" s="37"/>
      <c r="U135" s="37"/>
      <c r="V135" s="37"/>
      <c r="W135" s="37"/>
      <c r="X135" s="37"/>
      <c r="Y135" s="37"/>
      <c r="Z135" s="37"/>
    </row>
    <row r="136" spans="1:26">
      <c r="A136" s="265">
        <v>44053</v>
      </c>
      <c r="B136" s="37"/>
      <c r="C136" s="115" t="s">
        <v>156</v>
      </c>
      <c r="D136" s="84">
        <v>881649620</v>
      </c>
      <c r="E136" s="265">
        <v>44049</v>
      </c>
      <c r="F136" s="37"/>
      <c r="G136" s="37"/>
      <c r="H136" s="115" t="s">
        <v>2637</v>
      </c>
      <c r="I136" s="37"/>
      <c r="J136" s="37"/>
      <c r="K136" s="37"/>
      <c r="L136" s="37"/>
      <c r="M136" s="37"/>
      <c r="N136" s="37"/>
      <c r="O136" s="37"/>
      <c r="P136" s="37"/>
      <c r="Q136" s="37"/>
      <c r="R136" s="37"/>
      <c r="S136" s="37"/>
      <c r="T136" s="37"/>
      <c r="U136" s="37"/>
      <c r="V136" s="37"/>
      <c r="W136" s="37"/>
      <c r="X136" s="37"/>
      <c r="Y136" s="37"/>
      <c r="Z136" s="37"/>
    </row>
    <row r="137" spans="1:26">
      <c r="A137" s="265">
        <v>44053</v>
      </c>
      <c r="B137" s="37"/>
      <c r="C137" s="115" t="s">
        <v>156</v>
      </c>
      <c r="D137" s="84">
        <v>880859656</v>
      </c>
      <c r="E137" s="265">
        <v>44035</v>
      </c>
      <c r="F137" s="37"/>
      <c r="G137" s="37"/>
      <c r="H137" s="115" t="s">
        <v>2637</v>
      </c>
      <c r="I137" s="37"/>
      <c r="J137" s="37"/>
      <c r="K137" s="37"/>
      <c r="L137" s="37"/>
      <c r="M137" s="37"/>
      <c r="N137" s="37"/>
      <c r="O137" s="37"/>
      <c r="P137" s="37"/>
      <c r="Q137" s="37"/>
      <c r="R137" s="37"/>
      <c r="S137" s="37"/>
      <c r="T137" s="37"/>
      <c r="U137" s="37"/>
      <c r="V137" s="37"/>
      <c r="W137" s="37"/>
      <c r="X137" s="37"/>
      <c r="Y137" s="37"/>
      <c r="Z137" s="37"/>
    </row>
    <row r="138" spans="1:26">
      <c r="A138" s="265">
        <v>44053</v>
      </c>
      <c r="B138" s="37"/>
      <c r="C138" s="115" t="s">
        <v>178</v>
      </c>
      <c r="D138" s="23"/>
      <c r="E138" s="265">
        <v>44039</v>
      </c>
      <c r="F138" s="37"/>
      <c r="G138" s="37"/>
      <c r="H138" s="115" t="s">
        <v>2637</v>
      </c>
      <c r="I138" s="37"/>
      <c r="J138" s="37"/>
      <c r="K138" s="37"/>
      <c r="L138" s="37"/>
      <c r="M138" s="37"/>
      <c r="N138" s="37"/>
      <c r="O138" s="37"/>
      <c r="P138" s="37"/>
      <c r="Q138" s="37"/>
      <c r="R138" s="37"/>
      <c r="S138" s="37"/>
      <c r="T138" s="37"/>
      <c r="U138" s="37"/>
      <c r="V138" s="37"/>
      <c r="W138" s="37"/>
      <c r="X138" s="37"/>
      <c r="Y138" s="37"/>
      <c r="Z138" s="37"/>
    </row>
    <row r="139" spans="1:26">
      <c r="A139" s="265">
        <v>44053</v>
      </c>
      <c r="B139" s="37"/>
      <c r="C139" s="115" t="s">
        <v>154</v>
      </c>
      <c r="D139" s="109" t="s">
        <v>2649</v>
      </c>
      <c r="E139" s="265">
        <v>44042</v>
      </c>
      <c r="F139" s="37"/>
      <c r="G139" s="37"/>
      <c r="H139" s="115" t="s">
        <v>2637</v>
      </c>
      <c r="I139" s="37"/>
      <c r="J139" s="37"/>
      <c r="K139" s="37"/>
      <c r="L139" s="37"/>
      <c r="M139" s="37"/>
      <c r="N139" s="37"/>
      <c r="O139" s="37"/>
      <c r="P139" s="37"/>
      <c r="Q139" s="37"/>
      <c r="R139" s="37"/>
      <c r="S139" s="37"/>
      <c r="T139" s="37"/>
      <c r="U139" s="37"/>
      <c r="V139" s="37"/>
      <c r="W139" s="37"/>
      <c r="X139" s="37"/>
      <c r="Y139" s="37"/>
      <c r="Z139" s="37"/>
    </row>
    <row r="140" spans="1:26">
      <c r="A140" s="265">
        <v>44053</v>
      </c>
      <c r="B140" s="37"/>
      <c r="C140" s="115" t="s">
        <v>156</v>
      </c>
      <c r="D140" s="84">
        <v>880620194</v>
      </c>
      <c r="E140" s="265">
        <v>44050</v>
      </c>
      <c r="F140" s="37"/>
      <c r="G140" s="37"/>
      <c r="H140" s="115" t="s">
        <v>2637</v>
      </c>
      <c r="I140" s="37"/>
      <c r="J140" s="37"/>
      <c r="K140" s="37"/>
      <c r="L140" s="37"/>
      <c r="M140" s="37"/>
      <c r="N140" s="37"/>
      <c r="O140" s="37"/>
      <c r="P140" s="37"/>
      <c r="Q140" s="37"/>
      <c r="R140" s="37"/>
      <c r="S140" s="37"/>
      <c r="T140" s="37"/>
      <c r="U140" s="37"/>
      <c r="V140" s="37"/>
      <c r="W140" s="37"/>
      <c r="X140" s="37"/>
      <c r="Y140" s="37"/>
      <c r="Z140" s="37"/>
    </row>
    <row r="141" spans="1:26">
      <c r="A141" s="265">
        <v>44053</v>
      </c>
      <c r="B141" s="37"/>
      <c r="C141" s="115" t="s">
        <v>154</v>
      </c>
      <c r="D141" s="37">
        <v>882200609</v>
      </c>
      <c r="E141" s="265">
        <v>44040</v>
      </c>
      <c r="F141" s="37"/>
      <c r="G141" s="37"/>
      <c r="H141" s="115" t="s">
        <v>2637</v>
      </c>
      <c r="I141" s="37"/>
      <c r="J141" s="37"/>
      <c r="K141" s="37"/>
      <c r="L141" s="37"/>
      <c r="M141" s="37"/>
      <c r="N141" s="37"/>
      <c r="O141" s="37"/>
      <c r="P141" s="37"/>
      <c r="Q141" s="37"/>
      <c r="R141" s="37"/>
      <c r="S141" s="37"/>
      <c r="T141" s="37"/>
      <c r="U141" s="37"/>
      <c r="V141" s="37"/>
      <c r="W141" s="37"/>
      <c r="X141" s="37"/>
      <c r="Y141" s="37"/>
      <c r="Z141" s="37"/>
    </row>
    <row r="142" spans="1:26">
      <c r="A142" s="265">
        <v>44053</v>
      </c>
      <c r="B142" s="37"/>
      <c r="C142" s="115" t="s">
        <v>144</v>
      </c>
      <c r="D142" s="109" t="s">
        <v>2650</v>
      </c>
      <c r="E142" s="37"/>
      <c r="F142" s="37"/>
      <c r="G142" s="37"/>
      <c r="H142" s="115" t="s">
        <v>2637</v>
      </c>
      <c r="I142" s="37"/>
      <c r="J142" s="37"/>
      <c r="K142" s="37"/>
      <c r="L142" s="37"/>
      <c r="M142" s="37"/>
      <c r="N142" s="37"/>
      <c r="O142" s="37"/>
      <c r="P142" s="37"/>
      <c r="Q142" s="37"/>
      <c r="R142" s="37"/>
      <c r="S142" s="37"/>
      <c r="T142" s="37"/>
      <c r="U142" s="37"/>
      <c r="V142" s="37"/>
      <c r="W142" s="37"/>
      <c r="X142" s="37"/>
      <c r="Y142" s="37"/>
      <c r="Z142" s="37"/>
    </row>
    <row r="143" spans="1:26">
      <c r="A143" s="115" t="s">
        <v>2651</v>
      </c>
      <c r="B143" s="37"/>
      <c r="C143" s="115" t="s">
        <v>144</v>
      </c>
      <c r="D143" s="109" t="s">
        <v>2652</v>
      </c>
      <c r="E143" s="265">
        <v>44042</v>
      </c>
      <c r="F143" s="37"/>
      <c r="G143" s="37"/>
      <c r="H143" s="115" t="s">
        <v>2637</v>
      </c>
      <c r="I143" s="37"/>
      <c r="J143" s="37"/>
      <c r="K143" s="37"/>
      <c r="L143" s="37"/>
      <c r="M143" s="37"/>
      <c r="N143" s="37"/>
      <c r="O143" s="37"/>
      <c r="P143" s="37"/>
      <c r="Q143" s="37"/>
      <c r="R143" s="37"/>
      <c r="S143" s="37"/>
      <c r="T143" s="37"/>
      <c r="U143" s="37"/>
      <c r="V143" s="37"/>
      <c r="W143" s="37"/>
      <c r="X143" s="37"/>
      <c r="Y143" s="37"/>
      <c r="Z143" s="37"/>
    </row>
    <row r="144" spans="1:26">
      <c r="A144" s="265">
        <v>44053</v>
      </c>
      <c r="B144" s="37"/>
      <c r="C144" s="115" t="s">
        <v>144</v>
      </c>
      <c r="D144" s="109" t="s">
        <v>2653</v>
      </c>
      <c r="E144" s="265">
        <v>44040</v>
      </c>
      <c r="F144" s="37"/>
      <c r="G144" s="37"/>
      <c r="H144" s="115" t="s">
        <v>2637</v>
      </c>
      <c r="I144" s="37"/>
      <c r="J144" s="37"/>
      <c r="K144" s="37"/>
      <c r="L144" s="37"/>
      <c r="M144" s="37"/>
      <c r="N144" s="37"/>
      <c r="O144" s="37"/>
      <c r="P144" s="37"/>
      <c r="Q144" s="37"/>
      <c r="R144" s="37"/>
      <c r="S144" s="37"/>
      <c r="T144" s="37"/>
      <c r="U144" s="37"/>
      <c r="V144" s="37"/>
      <c r="W144" s="37"/>
      <c r="X144" s="37"/>
      <c r="Y144" s="37"/>
      <c r="Z144" s="37"/>
    </row>
    <row r="145" spans="1:26">
      <c r="A145" s="265">
        <v>44053</v>
      </c>
      <c r="B145" s="37"/>
      <c r="C145" s="115" t="s">
        <v>144</v>
      </c>
      <c r="D145" s="115" t="s">
        <v>2654</v>
      </c>
      <c r="E145" s="265">
        <v>44029</v>
      </c>
      <c r="F145" s="37"/>
      <c r="G145" s="37"/>
      <c r="H145" s="115" t="s">
        <v>2637</v>
      </c>
      <c r="I145" s="37"/>
      <c r="J145" s="37"/>
      <c r="K145" s="37"/>
      <c r="L145" s="37"/>
      <c r="M145" s="37"/>
      <c r="N145" s="37"/>
      <c r="O145" s="37"/>
      <c r="P145" s="37"/>
      <c r="Q145" s="37"/>
      <c r="R145" s="37"/>
      <c r="S145" s="37"/>
      <c r="T145" s="37"/>
      <c r="U145" s="37"/>
      <c r="V145" s="37"/>
      <c r="W145" s="37"/>
      <c r="X145" s="37"/>
      <c r="Y145" s="37"/>
      <c r="Z145" s="37"/>
    </row>
    <row r="146" spans="1:26">
      <c r="A146" s="265">
        <v>44053</v>
      </c>
      <c r="B146" s="37"/>
      <c r="C146" s="115" t="s">
        <v>144</v>
      </c>
      <c r="D146" s="109" t="s">
        <v>2655</v>
      </c>
      <c r="E146" s="265">
        <v>44046</v>
      </c>
      <c r="F146" s="37"/>
      <c r="G146" s="37"/>
      <c r="H146" s="115" t="s">
        <v>2637</v>
      </c>
      <c r="I146" s="37"/>
      <c r="J146" s="37"/>
      <c r="K146" s="37"/>
      <c r="L146" s="37"/>
      <c r="M146" s="37"/>
      <c r="N146" s="37"/>
      <c r="O146" s="37"/>
      <c r="P146" s="37"/>
      <c r="Q146" s="37"/>
      <c r="R146" s="37"/>
      <c r="S146" s="37"/>
      <c r="T146" s="37"/>
      <c r="U146" s="37"/>
      <c r="V146" s="37"/>
      <c r="W146" s="37"/>
      <c r="X146" s="37"/>
      <c r="Y146" s="37"/>
      <c r="Z146" s="37"/>
    </row>
    <row r="147" spans="1:26">
      <c r="A147" s="265">
        <v>44053</v>
      </c>
      <c r="B147" s="37"/>
      <c r="C147" s="115" t="s">
        <v>146</v>
      </c>
      <c r="D147" s="37">
        <v>880308474</v>
      </c>
      <c r="E147" s="265">
        <v>44011</v>
      </c>
      <c r="F147" s="37"/>
      <c r="G147" s="37"/>
      <c r="H147" s="115" t="s">
        <v>2637</v>
      </c>
      <c r="I147" s="37"/>
      <c r="J147" s="37"/>
      <c r="K147" s="37"/>
      <c r="L147" s="37"/>
      <c r="M147" s="37"/>
      <c r="N147" s="37"/>
      <c r="O147" s="37"/>
      <c r="P147" s="37"/>
      <c r="Q147" s="37"/>
      <c r="R147" s="37"/>
      <c r="S147" s="37"/>
      <c r="T147" s="37"/>
      <c r="U147" s="37"/>
      <c r="V147" s="37"/>
      <c r="W147" s="37"/>
      <c r="X147" s="37"/>
      <c r="Y147" s="37"/>
      <c r="Z147" s="37"/>
    </row>
    <row r="148" spans="1:26">
      <c r="A148" s="265">
        <v>44053</v>
      </c>
      <c r="B148" s="37"/>
      <c r="C148" s="115" t="s">
        <v>146</v>
      </c>
      <c r="D148" s="37">
        <v>880040431</v>
      </c>
      <c r="E148" s="265">
        <v>44019</v>
      </c>
      <c r="F148" s="37"/>
      <c r="G148" s="37"/>
      <c r="H148" s="115" t="s">
        <v>2637</v>
      </c>
      <c r="I148" s="37"/>
      <c r="J148" s="37"/>
      <c r="K148" s="37"/>
      <c r="L148" s="37"/>
      <c r="M148" s="37"/>
      <c r="N148" s="37"/>
      <c r="O148" s="37"/>
      <c r="P148" s="37"/>
      <c r="Q148" s="37"/>
      <c r="R148" s="37"/>
      <c r="S148" s="37"/>
      <c r="T148" s="37"/>
      <c r="U148" s="37"/>
      <c r="V148" s="37"/>
      <c r="W148" s="37"/>
      <c r="X148" s="37"/>
      <c r="Y148" s="37"/>
      <c r="Z148" s="37"/>
    </row>
    <row r="149" spans="1:26">
      <c r="A149" s="265">
        <v>44053</v>
      </c>
      <c r="B149" s="37"/>
      <c r="C149" s="115" t="s">
        <v>146</v>
      </c>
      <c r="D149" s="115" t="s">
        <v>2656</v>
      </c>
      <c r="E149" s="265">
        <v>44042</v>
      </c>
      <c r="F149" s="37"/>
      <c r="G149" s="37"/>
      <c r="H149" s="115" t="s">
        <v>2637</v>
      </c>
      <c r="I149" s="37"/>
      <c r="J149" s="37"/>
      <c r="K149" s="37"/>
      <c r="L149" s="37"/>
      <c r="M149" s="37"/>
      <c r="N149" s="37"/>
      <c r="O149" s="37"/>
      <c r="P149" s="37"/>
      <c r="Q149" s="37"/>
      <c r="R149" s="37"/>
      <c r="S149" s="37"/>
      <c r="T149" s="37"/>
      <c r="U149" s="37"/>
      <c r="V149" s="37"/>
      <c r="W149" s="37"/>
      <c r="X149" s="37"/>
      <c r="Y149" s="37"/>
      <c r="Z149" s="37"/>
    </row>
    <row r="150" spans="1:26">
      <c r="A150" s="265">
        <v>44053</v>
      </c>
      <c r="B150" s="37"/>
      <c r="C150" s="115" t="s">
        <v>146</v>
      </c>
      <c r="D150" s="37">
        <v>882044621</v>
      </c>
      <c r="E150" s="265">
        <v>44046</v>
      </c>
      <c r="F150" s="37"/>
      <c r="G150" s="37"/>
      <c r="H150" s="115" t="s">
        <v>2637</v>
      </c>
      <c r="I150" s="37"/>
      <c r="J150" s="37"/>
      <c r="K150" s="37"/>
      <c r="L150" s="37"/>
      <c r="M150" s="37"/>
      <c r="N150" s="37"/>
      <c r="O150" s="37"/>
      <c r="P150" s="37"/>
      <c r="Q150" s="37"/>
      <c r="R150" s="37"/>
      <c r="S150" s="37"/>
      <c r="T150" s="37"/>
      <c r="U150" s="37"/>
      <c r="V150" s="37"/>
      <c r="W150" s="37"/>
      <c r="X150" s="37"/>
      <c r="Y150" s="37"/>
      <c r="Z150" s="37"/>
    </row>
    <row r="151" spans="1:26">
      <c r="A151" s="265">
        <v>44053</v>
      </c>
      <c r="B151" s="37"/>
      <c r="C151" s="115" t="s">
        <v>146</v>
      </c>
      <c r="D151" s="37">
        <v>882162914</v>
      </c>
      <c r="E151" s="265">
        <v>44047</v>
      </c>
      <c r="F151" s="37"/>
      <c r="G151" s="37"/>
      <c r="H151" s="115" t="s">
        <v>2637</v>
      </c>
      <c r="I151" s="37"/>
      <c r="J151" s="37"/>
      <c r="K151" s="37"/>
      <c r="L151" s="37"/>
      <c r="M151" s="37"/>
      <c r="N151" s="37"/>
      <c r="O151" s="37"/>
      <c r="P151" s="37"/>
      <c r="Q151" s="37"/>
      <c r="R151" s="37"/>
      <c r="S151" s="37"/>
      <c r="T151" s="37"/>
      <c r="U151" s="37"/>
      <c r="V151" s="37"/>
      <c r="W151" s="37"/>
      <c r="X151" s="37"/>
      <c r="Y151" s="37"/>
      <c r="Z151" s="37"/>
    </row>
    <row r="152" spans="1:26">
      <c r="A152" s="265">
        <v>44053</v>
      </c>
      <c r="B152" s="37"/>
      <c r="C152" s="115" t="s">
        <v>157</v>
      </c>
      <c r="D152" s="109" t="s">
        <v>2657</v>
      </c>
      <c r="E152" s="37"/>
      <c r="F152" s="37"/>
      <c r="G152" s="37"/>
      <c r="H152" s="115" t="s">
        <v>2637</v>
      </c>
      <c r="I152" s="37"/>
      <c r="J152" s="37"/>
      <c r="K152" s="37"/>
      <c r="L152" s="37"/>
      <c r="M152" s="37"/>
      <c r="N152" s="37"/>
      <c r="O152" s="37"/>
      <c r="P152" s="37"/>
      <c r="Q152" s="37"/>
      <c r="R152" s="37"/>
      <c r="S152" s="37"/>
      <c r="T152" s="37"/>
      <c r="U152" s="37"/>
      <c r="V152" s="37"/>
      <c r="W152" s="37"/>
      <c r="X152" s="37"/>
      <c r="Y152" s="37"/>
      <c r="Z152" s="37"/>
    </row>
    <row r="153" spans="1:26">
      <c r="A153" s="265">
        <v>44053</v>
      </c>
      <c r="B153" s="37"/>
      <c r="C153" s="115" t="s">
        <v>194</v>
      </c>
      <c r="D153" s="109" t="s">
        <v>2658</v>
      </c>
      <c r="E153" s="665">
        <v>44039</v>
      </c>
      <c r="F153" s="37"/>
      <c r="G153" s="37"/>
      <c r="H153" s="115" t="s">
        <v>2637</v>
      </c>
      <c r="I153" s="37"/>
      <c r="J153" s="37"/>
      <c r="K153" s="37"/>
      <c r="L153" s="37"/>
      <c r="M153" s="37"/>
      <c r="N153" s="37"/>
      <c r="O153" s="37"/>
      <c r="P153" s="37"/>
      <c r="Q153" s="37"/>
      <c r="R153" s="37"/>
      <c r="S153" s="37"/>
      <c r="T153" s="37"/>
      <c r="U153" s="37"/>
      <c r="V153" s="37"/>
      <c r="W153" s="37"/>
      <c r="X153" s="37"/>
      <c r="Y153" s="37"/>
      <c r="Z153" s="37"/>
    </row>
    <row r="154" spans="1:26">
      <c r="A154" s="265">
        <v>44053</v>
      </c>
      <c r="B154" s="37"/>
      <c r="C154" s="115" t="s">
        <v>194</v>
      </c>
      <c r="D154" s="115" t="s">
        <v>2659</v>
      </c>
      <c r="E154" s="265">
        <v>44029</v>
      </c>
      <c r="F154" s="37"/>
      <c r="G154" s="37"/>
      <c r="H154" s="115" t="s">
        <v>2637</v>
      </c>
      <c r="I154" s="37"/>
      <c r="J154" s="37"/>
      <c r="K154" s="37"/>
      <c r="L154" s="37"/>
      <c r="M154" s="37"/>
      <c r="N154" s="37"/>
      <c r="O154" s="37"/>
      <c r="P154" s="37"/>
      <c r="Q154" s="37"/>
      <c r="R154" s="37"/>
      <c r="S154" s="37"/>
      <c r="T154" s="37"/>
      <c r="U154" s="37"/>
      <c r="V154" s="37"/>
      <c r="W154" s="37"/>
      <c r="X154" s="37"/>
      <c r="Y154" s="37"/>
      <c r="Z154" s="37"/>
    </row>
    <row r="155" spans="1:26">
      <c r="A155" s="265">
        <v>44053</v>
      </c>
      <c r="B155" s="37"/>
      <c r="C155" s="115" t="s">
        <v>194</v>
      </c>
      <c r="D155" s="115" t="s">
        <v>2660</v>
      </c>
      <c r="E155" s="265">
        <v>44049</v>
      </c>
      <c r="F155" s="37"/>
      <c r="G155" s="37"/>
      <c r="H155" s="115" t="s">
        <v>2637</v>
      </c>
      <c r="I155" s="37"/>
      <c r="J155" s="37"/>
      <c r="K155" s="37"/>
      <c r="L155" s="37"/>
      <c r="M155" s="37"/>
      <c r="N155" s="37"/>
      <c r="O155" s="37"/>
      <c r="P155" s="37"/>
      <c r="Q155" s="37"/>
      <c r="R155" s="37"/>
      <c r="S155" s="37"/>
      <c r="T155" s="37"/>
      <c r="U155" s="37"/>
      <c r="V155" s="37"/>
      <c r="W155" s="37"/>
      <c r="X155" s="37"/>
      <c r="Y155" s="37"/>
      <c r="Z155" s="37"/>
    </row>
    <row r="156" spans="1:26">
      <c r="A156" s="265">
        <v>44054</v>
      </c>
      <c r="B156" s="37"/>
      <c r="C156" s="115" t="s">
        <v>156</v>
      </c>
      <c r="D156" s="667" t="s">
        <v>2661</v>
      </c>
      <c r="E156" s="265">
        <v>44050</v>
      </c>
      <c r="F156" s="37"/>
      <c r="G156" s="37"/>
      <c r="H156" s="115" t="s">
        <v>2637</v>
      </c>
      <c r="I156" s="37"/>
      <c r="J156" s="37"/>
      <c r="K156" s="37"/>
      <c r="L156" s="37"/>
      <c r="M156" s="37"/>
      <c r="N156" s="37"/>
      <c r="O156" s="37"/>
      <c r="P156" s="37"/>
      <c r="Q156" s="37"/>
      <c r="R156" s="37"/>
      <c r="S156" s="37"/>
      <c r="T156" s="37"/>
      <c r="U156" s="37"/>
      <c r="V156" s="37"/>
      <c r="W156" s="37"/>
      <c r="X156" s="37"/>
      <c r="Y156" s="37"/>
      <c r="Z156" s="37"/>
    </row>
    <row r="157" spans="1:26">
      <c r="A157" s="265">
        <v>44055</v>
      </c>
      <c r="B157" s="37"/>
      <c r="C157" s="115" t="s">
        <v>149</v>
      </c>
      <c r="D157" s="37">
        <v>880017954</v>
      </c>
      <c r="E157" s="265">
        <v>44036</v>
      </c>
      <c r="F157" s="37"/>
      <c r="G157" s="37"/>
      <c r="H157" s="115" t="s">
        <v>2637</v>
      </c>
      <c r="I157" s="37"/>
      <c r="J157" s="37"/>
      <c r="K157" s="37"/>
      <c r="L157" s="37"/>
      <c r="M157" s="37"/>
      <c r="N157" s="37"/>
      <c r="O157" s="37"/>
      <c r="P157" s="37"/>
      <c r="Q157" s="37"/>
      <c r="R157" s="37"/>
      <c r="S157" s="37"/>
      <c r="T157" s="37"/>
      <c r="U157" s="37"/>
      <c r="V157" s="37"/>
      <c r="W157" s="37"/>
      <c r="X157" s="37"/>
      <c r="Y157" s="37"/>
      <c r="Z157" s="37"/>
    </row>
    <row r="158" spans="1:26">
      <c r="A158" s="265">
        <v>44056</v>
      </c>
      <c r="B158" s="37"/>
      <c r="C158" s="115" t="s">
        <v>206</v>
      </c>
      <c r="D158" s="109" t="s">
        <v>2662</v>
      </c>
      <c r="E158" s="265">
        <v>44046</v>
      </c>
      <c r="F158" s="37"/>
      <c r="G158" s="37"/>
      <c r="H158" s="115" t="s">
        <v>2637</v>
      </c>
      <c r="I158" s="37"/>
      <c r="J158" s="37"/>
      <c r="K158" s="37"/>
      <c r="L158" s="37"/>
      <c r="M158" s="37"/>
      <c r="N158" s="37"/>
      <c r="O158" s="37"/>
      <c r="P158" s="37"/>
      <c r="Q158" s="37"/>
      <c r="R158" s="37"/>
      <c r="S158" s="37"/>
      <c r="T158" s="37"/>
      <c r="U158" s="37"/>
      <c r="V158" s="37"/>
      <c r="W158" s="37"/>
      <c r="X158" s="37"/>
      <c r="Y158" s="37"/>
      <c r="Z158" s="37"/>
    </row>
    <row r="159" spans="1:26">
      <c r="A159" s="265">
        <v>44056</v>
      </c>
      <c r="B159" s="37"/>
      <c r="C159" s="115" t="s">
        <v>206</v>
      </c>
      <c r="D159" s="115" t="s">
        <v>2644</v>
      </c>
      <c r="E159" s="265">
        <v>44048</v>
      </c>
      <c r="F159" s="37"/>
      <c r="G159" s="37"/>
      <c r="H159" s="115" t="s">
        <v>2637</v>
      </c>
      <c r="I159" s="37"/>
      <c r="J159" s="37"/>
      <c r="K159" s="37"/>
      <c r="L159" s="37"/>
      <c r="M159" s="37"/>
      <c r="N159" s="37"/>
      <c r="O159" s="37"/>
      <c r="P159" s="37"/>
      <c r="Q159" s="37"/>
      <c r="R159" s="37"/>
      <c r="S159" s="37"/>
      <c r="T159" s="37"/>
      <c r="U159" s="37"/>
      <c r="V159" s="37"/>
      <c r="W159" s="37"/>
      <c r="X159" s="37"/>
      <c r="Y159" s="37"/>
      <c r="Z159" s="37"/>
    </row>
    <row r="160" spans="1:26">
      <c r="A160" s="265">
        <v>44056</v>
      </c>
      <c r="B160" s="37"/>
      <c r="C160" s="115" t="s">
        <v>149</v>
      </c>
      <c r="D160" s="115">
        <v>881551509</v>
      </c>
      <c r="E160" s="265">
        <v>44043</v>
      </c>
      <c r="F160" s="37"/>
      <c r="G160" s="37"/>
      <c r="H160" s="115" t="s">
        <v>2637</v>
      </c>
      <c r="I160" s="37"/>
      <c r="J160" s="37"/>
      <c r="K160" s="37"/>
      <c r="L160" s="37"/>
      <c r="M160" s="37"/>
      <c r="N160" s="37"/>
      <c r="O160" s="37"/>
      <c r="P160" s="37"/>
      <c r="Q160" s="37"/>
      <c r="R160" s="37"/>
      <c r="S160" s="37"/>
      <c r="T160" s="37"/>
      <c r="U160" s="37"/>
      <c r="V160" s="37"/>
      <c r="W160" s="37"/>
      <c r="X160" s="37"/>
      <c r="Y160" s="37"/>
      <c r="Z160" s="37"/>
    </row>
    <row r="161" spans="1:26" ht="18">
      <c r="A161" s="265">
        <v>44057</v>
      </c>
      <c r="B161" s="37"/>
      <c r="C161" s="115" t="s">
        <v>156</v>
      </c>
      <c r="D161" s="668" t="s">
        <v>2663</v>
      </c>
      <c r="E161" s="265">
        <v>44057</v>
      </c>
      <c r="F161" s="37"/>
      <c r="G161" s="37"/>
      <c r="H161" s="115" t="s">
        <v>2637</v>
      </c>
      <c r="I161" s="37"/>
      <c r="J161" s="37"/>
      <c r="K161" s="37"/>
      <c r="L161" s="37"/>
      <c r="M161" s="37"/>
      <c r="N161" s="37"/>
      <c r="O161" s="37"/>
      <c r="P161" s="37"/>
      <c r="Q161" s="37"/>
      <c r="R161" s="37"/>
      <c r="S161" s="37"/>
      <c r="T161" s="37"/>
      <c r="U161" s="37"/>
      <c r="V161" s="37"/>
      <c r="W161" s="37"/>
      <c r="X161" s="37"/>
      <c r="Y161" s="37"/>
      <c r="Z161" s="37"/>
    </row>
    <row r="162" spans="1:26">
      <c r="A162" s="265">
        <v>44060</v>
      </c>
      <c r="B162" s="37"/>
      <c r="C162" s="115" t="s">
        <v>138</v>
      </c>
      <c r="D162" s="115" t="s">
        <v>2664</v>
      </c>
      <c r="E162" s="265">
        <v>44056</v>
      </c>
      <c r="F162" s="37"/>
      <c r="G162" s="37">
        <v>7391.12</v>
      </c>
      <c r="H162" s="115" t="s">
        <v>2637</v>
      </c>
      <c r="I162" s="37"/>
      <c r="J162" s="37"/>
      <c r="K162" s="37"/>
      <c r="L162" s="37"/>
      <c r="M162" s="37"/>
      <c r="N162" s="37"/>
      <c r="O162" s="37"/>
      <c r="P162" s="37"/>
      <c r="Q162" s="37"/>
      <c r="R162" s="37"/>
      <c r="S162" s="37"/>
      <c r="T162" s="37"/>
      <c r="U162" s="37"/>
      <c r="V162" s="37"/>
      <c r="W162" s="37"/>
      <c r="X162" s="37"/>
      <c r="Y162" s="37"/>
      <c r="Z162" s="37"/>
    </row>
    <row r="163" spans="1:26">
      <c r="A163" s="265">
        <v>44060</v>
      </c>
      <c r="B163" s="37"/>
      <c r="C163" s="115" t="s">
        <v>154</v>
      </c>
      <c r="D163" s="37">
        <v>261151</v>
      </c>
      <c r="E163" s="265">
        <v>44055</v>
      </c>
      <c r="F163" s="265">
        <v>44056</v>
      </c>
      <c r="G163" s="37"/>
      <c r="H163" s="115" t="s">
        <v>2637</v>
      </c>
      <c r="I163" s="37"/>
      <c r="J163" s="37"/>
      <c r="K163" s="37"/>
      <c r="L163" s="37"/>
      <c r="M163" s="37"/>
      <c r="N163" s="37"/>
      <c r="O163" s="37"/>
      <c r="P163" s="37"/>
      <c r="Q163" s="37"/>
      <c r="R163" s="37"/>
      <c r="S163" s="37"/>
      <c r="T163" s="37"/>
      <c r="U163" s="37"/>
      <c r="V163" s="37"/>
      <c r="W163" s="37"/>
      <c r="X163" s="37"/>
      <c r="Y163" s="37"/>
      <c r="Z163" s="37"/>
    </row>
    <row r="164" spans="1:26">
      <c r="A164" s="265">
        <v>44061</v>
      </c>
      <c r="B164" s="37"/>
      <c r="C164" s="115" t="s">
        <v>149</v>
      </c>
      <c r="D164" s="115">
        <v>3214413669</v>
      </c>
      <c r="E164" s="265">
        <v>44036</v>
      </c>
      <c r="F164" s="37"/>
      <c r="G164" s="37"/>
      <c r="H164" s="115" t="s">
        <v>2637</v>
      </c>
      <c r="I164" s="37"/>
      <c r="J164" s="37"/>
      <c r="K164" s="37"/>
      <c r="L164" s="37"/>
      <c r="M164" s="37"/>
      <c r="N164" s="37"/>
      <c r="O164" s="37"/>
      <c r="P164" s="37"/>
      <c r="Q164" s="37"/>
      <c r="R164" s="37"/>
      <c r="S164" s="37"/>
      <c r="T164" s="37"/>
      <c r="U164" s="37"/>
      <c r="V164" s="37"/>
      <c r="W164" s="37"/>
      <c r="X164" s="37"/>
      <c r="Y164" s="37"/>
      <c r="Z164" s="37"/>
    </row>
    <row r="165" spans="1:26" ht="18">
      <c r="A165" s="265">
        <v>44061</v>
      </c>
      <c r="B165" s="37"/>
      <c r="C165" s="115" t="s">
        <v>146</v>
      </c>
      <c r="D165" s="662">
        <v>882374336</v>
      </c>
      <c r="E165" s="265">
        <v>44047</v>
      </c>
      <c r="F165" s="37"/>
      <c r="G165" s="37"/>
      <c r="H165" s="115" t="s">
        <v>2637</v>
      </c>
      <c r="I165" s="37"/>
      <c r="J165" s="37"/>
      <c r="K165" s="37"/>
      <c r="L165" s="37"/>
      <c r="M165" s="37"/>
      <c r="N165" s="37"/>
      <c r="O165" s="37"/>
      <c r="P165" s="37"/>
      <c r="Q165" s="37"/>
      <c r="R165" s="37"/>
      <c r="S165" s="37"/>
      <c r="T165" s="37"/>
      <c r="U165" s="37"/>
      <c r="V165" s="37"/>
      <c r="W165" s="37"/>
      <c r="X165" s="37"/>
      <c r="Y165" s="37"/>
      <c r="Z165" s="37"/>
    </row>
    <row r="166" spans="1:26">
      <c r="A166" s="265">
        <v>44062</v>
      </c>
      <c r="B166" s="37"/>
      <c r="C166" s="115" t="s">
        <v>178</v>
      </c>
      <c r="D166" s="23">
        <v>881532950</v>
      </c>
      <c r="E166" s="665">
        <v>44049</v>
      </c>
      <c r="F166" s="37"/>
      <c r="G166" s="37"/>
      <c r="H166" s="115" t="s">
        <v>2637</v>
      </c>
      <c r="I166" s="37"/>
      <c r="J166" s="37"/>
      <c r="K166" s="37"/>
      <c r="L166" s="37"/>
      <c r="M166" s="37"/>
      <c r="N166" s="37"/>
      <c r="O166" s="37"/>
      <c r="P166" s="37"/>
      <c r="Q166" s="37"/>
      <c r="R166" s="37"/>
      <c r="S166" s="37"/>
      <c r="T166" s="37"/>
      <c r="U166" s="37"/>
      <c r="V166" s="37"/>
      <c r="W166" s="37"/>
      <c r="X166" s="37"/>
      <c r="Y166" s="37"/>
      <c r="Z166" s="37"/>
    </row>
    <row r="167" spans="1:26">
      <c r="A167" s="265">
        <v>44062</v>
      </c>
      <c r="B167" s="37"/>
      <c r="C167" s="115" t="s">
        <v>178</v>
      </c>
      <c r="D167" s="84">
        <v>880688367</v>
      </c>
      <c r="E167" s="265">
        <v>44056</v>
      </c>
      <c r="F167" s="37"/>
      <c r="G167" s="37"/>
      <c r="H167" s="115" t="s">
        <v>2637</v>
      </c>
      <c r="I167" s="37"/>
      <c r="J167" s="37"/>
      <c r="K167" s="37"/>
      <c r="L167" s="37"/>
      <c r="M167" s="37"/>
      <c r="N167" s="37"/>
      <c r="O167" s="37"/>
      <c r="P167" s="37"/>
      <c r="Q167" s="37"/>
      <c r="R167" s="37"/>
      <c r="S167" s="37"/>
      <c r="T167" s="37"/>
      <c r="U167" s="37"/>
      <c r="V167" s="37"/>
      <c r="W167" s="37"/>
      <c r="X167" s="37"/>
      <c r="Y167" s="37"/>
      <c r="Z167" s="37"/>
    </row>
    <row r="168" spans="1:26">
      <c r="A168" s="265">
        <v>44062</v>
      </c>
      <c r="B168" s="37"/>
      <c r="C168" s="115" t="s">
        <v>146</v>
      </c>
      <c r="D168" s="37">
        <v>880364049</v>
      </c>
      <c r="E168" s="265">
        <v>44062</v>
      </c>
      <c r="F168" s="37"/>
      <c r="G168" s="37"/>
      <c r="H168" s="115" t="s">
        <v>2637</v>
      </c>
      <c r="I168" s="37"/>
      <c r="J168" s="37"/>
      <c r="K168" s="37"/>
      <c r="L168" s="37"/>
      <c r="M168" s="37"/>
      <c r="N168" s="37"/>
      <c r="O168" s="37"/>
      <c r="P168" s="37"/>
      <c r="Q168" s="37"/>
      <c r="R168" s="37"/>
      <c r="S168" s="37"/>
      <c r="T168" s="37"/>
      <c r="U168" s="37"/>
      <c r="V168" s="37"/>
      <c r="W168" s="37"/>
      <c r="X168" s="37"/>
      <c r="Y168" s="37"/>
      <c r="Z168" s="37"/>
    </row>
    <row r="169" spans="1:26">
      <c r="A169" s="265">
        <v>44062</v>
      </c>
      <c r="B169" s="37"/>
      <c r="C169" s="115" t="s">
        <v>175</v>
      </c>
      <c r="D169" s="37">
        <v>880076475</v>
      </c>
      <c r="E169" s="265">
        <v>44062</v>
      </c>
      <c r="F169" s="37"/>
      <c r="G169" s="37"/>
      <c r="H169" s="115" t="s">
        <v>2637</v>
      </c>
      <c r="I169" s="37"/>
      <c r="J169" s="37"/>
      <c r="K169" s="37"/>
      <c r="L169" s="37"/>
      <c r="M169" s="37"/>
      <c r="N169" s="37"/>
      <c r="O169" s="37"/>
      <c r="P169" s="37"/>
      <c r="Q169" s="37"/>
      <c r="R169" s="37"/>
      <c r="S169" s="37"/>
      <c r="T169" s="37"/>
      <c r="U169" s="37"/>
      <c r="V169" s="37"/>
      <c r="W169" s="37"/>
      <c r="X169" s="37"/>
      <c r="Y169" s="37"/>
      <c r="Z169" s="37"/>
    </row>
    <row r="170" spans="1:26">
      <c r="A170" s="265">
        <v>44062</v>
      </c>
      <c r="B170" s="37"/>
      <c r="C170" s="115" t="s">
        <v>175</v>
      </c>
      <c r="D170" s="37">
        <v>880004602</v>
      </c>
      <c r="E170" s="265">
        <v>44062</v>
      </c>
      <c r="F170" s="37"/>
      <c r="G170" s="37">
        <v>1274.25</v>
      </c>
      <c r="H170" s="115" t="s">
        <v>2637</v>
      </c>
      <c r="I170" s="37"/>
      <c r="J170" s="37"/>
      <c r="K170" s="37"/>
      <c r="L170" s="37"/>
      <c r="M170" s="37"/>
      <c r="N170" s="37"/>
      <c r="O170" s="37"/>
      <c r="P170" s="37"/>
      <c r="Q170" s="37"/>
      <c r="R170" s="37"/>
      <c r="S170" s="37"/>
      <c r="T170" s="37"/>
      <c r="U170" s="37"/>
      <c r="V170" s="37"/>
      <c r="W170" s="37"/>
      <c r="X170" s="37"/>
      <c r="Y170" s="37"/>
      <c r="Z170" s="37"/>
    </row>
    <row r="171" spans="1:26">
      <c r="A171" s="265">
        <v>44062</v>
      </c>
      <c r="B171" s="37"/>
      <c r="C171" s="115" t="s">
        <v>175</v>
      </c>
      <c r="D171" s="109" t="s">
        <v>2634</v>
      </c>
      <c r="E171" s="265">
        <v>44062</v>
      </c>
      <c r="F171" s="37"/>
      <c r="G171" s="37"/>
      <c r="H171" s="115" t="s">
        <v>2637</v>
      </c>
      <c r="I171" s="37"/>
      <c r="J171" s="37"/>
      <c r="K171" s="37"/>
      <c r="L171" s="37"/>
      <c r="M171" s="37"/>
      <c r="N171" s="37"/>
      <c r="O171" s="37"/>
      <c r="P171" s="37"/>
      <c r="Q171" s="37"/>
      <c r="R171" s="37"/>
      <c r="S171" s="37"/>
      <c r="T171" s="37"/>
      <c r="U171" s="37"/>
      <c r="V171" s="37"/>
      <c r="W171" s="37"/>
      <c r="X171" s="37"/>
      <c r="Y171" s="37"/>
      <c r="Z171" s="37"/>
    </row>
    <row r="172" spans="1:26">
      <c r="A172" s="265">
        <v>44063</v>
      </c>
      <c r="B172" s="37"/>
      <c r="C172" s="115" t="s">
        <v>154</v>
      </c>
      <c r="D172" s="109" t="s">
        <v>2665</v>
      </c>
      <c r="E172" s="265">
        <v>44056</v>
      </c>
      <c r="F172" s="37"/>
      <c r="G172" s="37"/>
      <c r="H172" s="115" t="s">
        <v>2637</v>
      </c>
      <c r="I172" s="37"/>
      <c r="J172" s="37"/>
      <c r="K172" s="37"/>
      <c r="L172" s="37"/>
      <c r="M172" s="37"/>
      <c r="N172" s="37"/>
      <c r="O172" s="37"/>
      <c r="P172" s="37"/>
      <c r="Q172" s="37"/>
      <c r="R172" s="37"/>
      <c r="S172" s="37"/>
      <c r="T172" s="37"/>
      <c r="U172" s="37"/>
      <c r="V172" s="37"/>
      <c r="W172" s="37"/>
      <c r="X172" s="37"/>
      <c r="Y172" s="37"/>
      <c r="Z172" s="37"/>
    </row>
    <row r="173" spans="1:26">
      <c r="A173" s="265">
        <v>44064</v>
      </c>
      <c r="B173" s="37"/>
      <c r="C173" s="115" t="s">
        <v>157</v>
      </c>
      <c r="D173" s="109" t="s">
        <v>2666</v>
      </c>
      <c r="E173" s="37"/>
      <c r="F173" s="37"/>
      <c r="G173" s="37"/>
      <c r="H173" s="115" t="s">
        <v>2637</v>
      </c>
      <c r="I173" s="37"/>
      <c r="J173" s="37"/>
      <c r="K173" s="37"/>
      <c r="L173" s="37"/>
      <c r="M173" s="37"/>
      <c r="N173" s="37"/>
      <c r="O173" s="37"/>
      <c r="P173" s="37"/>
      <c r="Q173" s="37"/>
      <c r="R173" s="37"/>
      <c r="S173" s="37"/>
      <c r="T173" s="37"/>
      <c r="U173" s="37"/>
      <c r="V173" s="37"/>
      <c r="W173" s="37"/>
      <c r="X173" s="37"/>
      <c r="Y173" s="37"/>
      <c r="Z173" s="37"/>
    </row>
    <row r="174" spans="1:26">
      <c r="A174" s="265">
        <v>44064</v>
      </c>
      <c r="B174" s="37"/>
      <c r="C174" s="115" t="s">
        <v>157</v>
      </c>
      <c r="D174" s="109" t="s">
        <v>2667</v>
      </c>
      <c r="E174" s="265">
        <v>44056</v>
      </c>
      <c r="F174" s="37"/>
      <c r="G174" s="37"/>
      <c r="H174" s="115" t="s">
        <v>2637</v>
      </c>
      <c r="I174" s="37"/>
      <c r="J174" s="37"/>
      <c r="K174" s="37"/>
      <c r="L174" s="37"/>
      <c r="M174" s="37"/>
      <c r="N174" s="37"/>
      <c r="O174" s="37"/>
      <c r="P174" s="37"/>
      <c r="Q174" s="37"/>
      <c r="R174" s="37"/>
      <c r="S174" s="37"/>
      <c r="T174" s="37"/>
      <c r="U174" s="37"/>
      <c r="V174" s="37"/>
      <c r="W174" s="37"/>
      <c r="X174" s="37"/>
      <c r="Y174" s="37"/>
      <c r="Z174" s="37"/>
    </row>
    <row r="175" spans="1:26">
      <c r="A175" s="265">
        <v>44064</v>
      </c>
      <c r="B175" s="37"/>
      <c r="C175" s="115" t="s">
        <v>157</v>
      </c>
      <c r="D175" s="109" t="s">
        <v>2668</v>
      </c>
      <c r="E175" s="37"/>
      <c r="F175" s="37"/>
      <c r="G175" s="37"/>
      <c r="H175" s="115" t="s">
        <v>2637</v>
      </c>
      <c r="I175" s="37"/>
      <c r="J175" s="37"/>
      <c r="K175" s="37"/>
      <c r="L175" s="37"/>
      <c r="M175" s="37"/>
      <c r="N175" s="37"/>
      <c r="O175" s="37"/>
      <c r="P175" s="37"/>
      <c r="Q175" s="37"/>
      <c r="R175" s="37"/>
      <c r="S175" s="37"/>
      <c r="T175" s="37"/>
      <c r="U175" s="37"/>
      <c r="V175" s="37"/>
      <c r="W175" s="37"/>
      <c r="X175" s="37"/>
      <c r="Y175" s="37"/>
      <c r="Z175" s="37"/>
    </row>
    <row r="176" spans="1:26">
      <c r="A176" s="265">
        <v>44064</v>
      </c>
      <c r="B176" s="37"/>
      <c r="C176" s="115" t="s">
        <v>157</v>
      </c>
      <c r="D176" s="115" t="s">
        <v>2669</v>
      </c>
      <c r="E176" s="265">
        <v>44050</v>
      </c>
      <c r="F176" s="37"/>
      <c r="G176" s="37"/>
      <c r="H176" s="115" t="s">
        <v>2637</v>
      </c>
      <c r="I176" s="37"/>
      <c r="J176" s="37"/>
      <c r="K176" s="37"/>
      <c r="L176" s="37"/>
      <c r="M176" s="37"/>
      <c r="N176" s="37"/>
      <c r="O176" s="37"/>
      <c r="P176" s="37"/>
      <c r="Q176" s="37"/>
      <c r="R176" s="37"/>
      <c r="S176" s="37"/>
      <c r="T176" s="37"/>
      <c r="U176" s="37"/>
      <c r="V176" s="37"/>
      <c r="W176" s="37"/>
      <c r="X176" s="37"/>
      <c r="Y176" s="37"/>
      <c r="Z176" s="37"/>
    </row>
    <row r="177" spans="1:26">
      <c r="A177" s="265">
        <v>44064</v>
      </c>
      <c r="B177" s="37"/>
      <c r="C177" s="115" t="s">
        <v>157</v>
      </c>
      <c r="D177" s="109" t="s">
        <v>2670</v>
      </c>
      <c r="E177" s="37"/>
      <c r="F177" s="37"/>
      <c r="G177" s="37"/>
      <c r="H177" s="115" t="s">
        <v>2637</v>
      </c>
      <c r="I177" s="37"/>
      <c r="J177" s="37"/>
      <c r="K177" s="37"/>
      <c r="L177" s="37"/>
      <c r="M177" s="37"/>
      <c r="N177" s="37"/>
      <c r="O177" s="37"/>
      <c r="P177" s="37"/>
      <c r="Q177" s="37"/>
      <c r="R177" s="37"/>
      <c r="S177" s="37"/>
      <c r="T177" s="37"/>
      <c r="U177" s="37"/>
      <c r="V177" s="37"/>
      <c r="W177" s="37"/>
      <c r="X177" s="37"/>
      <c r="Y177" s="37"/>
      <c r="Z177" s="37"/>
    </row>
    <row r="178" spans="1:26">
      <c r="A178" s="265">
        <v>44064</v>
      </c>
      <c r="B178" s="37"/>
      <c r="C178" s="115" t="s">
        <v>157</v>
      </c>
      <c r="D178" s="115" t="s">
        <v>2671</v>
      </c>
      <c r="E178" s="265">
        <v>44055</v>
      </c>
      <c r="F178" s="37"/>
      <c r="G178" s="37"/>
      <c r="H178" s="115" t="s">
        <v>2637</v>
      </c>
      <c r="I178" s="37"/>
      <c r="J178" s="37"/>
      <c r="K178" s="37"/>
      <c r="L178" s="37"/>
      <c r="M178" s="37"/>
      <c r="N178" s="37"/>
      <c r="O178" s="37"/>
      <c r="P178" s="37"/>
      <c r="Q178" s="37"/>
      <c r="R178" s="37"/>
      <c r="S178" s="37"/>
      <c r="T178" s="37"/>
      <c r="U178" s="37"/>
      <c r="V178" s="37"/>
      <c r="W178" s="37"/>
      <c r="X178" s="37"/>
      <c r="Y178" s="37"/>
      <c r="Z178" s="37"/>
    </row>
    <row r="179" spans="1:26">
      <c r="A179" s="265">
        <v>44064</v>
      </c>
      <c r="B179" s="37"/>
      <c r="C179" s="115" t="s">
        <v>157</v>
      </c>
      <c r="D179" s="37">
        <v>2257993645</v>
      </c>
      <c r="E179" s="265">
        <v>44046</v>
      </c>
      <c r="F179" s="37"/>
      <c r="G179" s="37"/>
      <c r="H179" s="115" t="s">
        <v>2637</v>
      </c>
      <c r="I179" s="37"/>
      <c r="J179" s="37"/>
      <c r="K179" s="37"/>
      <c r="L179" s="37"/>
      <c r="M179" s="37"/>
      <c r="N179" s="37"/>
      <c r="O179" s="37"/>
      <c r="P179" s="37"/>
      <c r="Q179" s="37"/>
      <c r="R179" s="37"/>
      <c r="S179" s="37"/>
      <c r="T179" s="37"/>
      <c r="U179" s="37"/>
      <c r="V179" s="37"/>
      <c r="W179" s="37"/>
      <c r="X179" s="37"/>
      <c r="Y179" s="37"/>
      <c r="Z179" s="37"/>
    </row>
    <row r="180" spans="1:26">
      <c r="A180" s="265">
        <v>44064</v>
      </c>
      <c r="B180" s="37"/>
      <c r="C180" s="115" t="s">
        <v>144</v>
      </c>
      <c r="D180" s="109" t="s">
        <v>2672</v>
      </c>
      <c r="E180" s="265">
        <v>44042</v>
      </c>
      <c r="F180" s="37"/>
      <c r="G180" s="37"/>
      <c r="H180" s="115" t="s">
        <v>2637</v>
      </c>
      <c r="I180" s="37"/>
      <c r="J180" s="37"/>
      <c r="K180" s="37"/>
      <c r="L180" s="37"/>
      <c r="M180" s="37"/>
      <c r="N180" s="37"/>
      <c r="O180" s="37"/>
      <c r="P180" s="37"/>
      <c r="Q180" s="37"/>
      <c r="R180" s="37"/>
      <c r="S180" s="37"/>
      <c r="T180" s="37"/>
      <c r="U180" s="37"/>
      <c r="V180" s="37"/>
      <c r="W180" s="37"/>
      <c r="X180" s="37"/>
      <c r="Y180" s="37"/>
      <c r="Z180" s="37"/>
    </row>
    <row r="181" spans="1:26">
      <c r="A181" s="265">
        <v>44064</v>
      </c>
      <c r="B181" s="37"/>
      <c r="C181" s="115" t="s">
        <v>156</v>
      </c>
      <c r="D181" s="37">
        <v>880620194</v>
      </c>
      <c r="E181" s="37"/>
      <c r="F181" s="37"/>
      <c r="G181" s="37"/>
      <c r="H181" s="115" t="s">
        <v>2637</v>
      </c>
      <c r="I181" s="37"/>
      <c r="J181" s="37"/>
      <c r="K181" s="37"/>
      <c r="L181" s="37"/>
      <c r="M181" s="37"/>
      <c r="N181" s="37"/>
      <c r="O181" s="37"/>
      <c r="P181" s="37"/>
      <c r="Q181" s="37"/>
      <c r="R181" s="37"/>
      <c r="S181" s="37"/>
      <c r="T181" s="37"/>
      <c r="U181" s="37"/>
      <c r="V181" s="37"/>
      <c r="W181" s="37"/>
      <c r="X181" s="37"/>
      <c r="Y181" s="37"/>
      <c r="Z181" s="37"/>
    </row>
    <row r="182" spans="1:26">
      <c r="A182" s="265">
        <v>44067</v>
      </c>
      <c r="B182" s="37"/>
      <c r="C182" s="115" t="s">
        <v>154</v>
      </c>
      <c r="D182" s="109" t="s">
        <v>2673</v>
      </c>
      <c r="E182" s="265">
        <v>44039</v>
      </c>
      <c r="F182" s="37"/>
      <c r="G182" s="37"/>
      <c r="H182" s="115" t="s">
        <v>2637</v>
      </c>
      <c r="I182" s="37"/>
      <c r="J182" s="37"/>
      <c r="K182" s="37"/>
      <c r="L182" s="37"/>
      <c r="M182" s="37"/>
      <c r="N182" s="37"/>
      <c r="O182" s="37"/>
      <c r="P182" s="37"/>
      <c r="Q182" s="37"/>
      <c r="R182" s="37"/>
      <c r="S182" s="37"/>
      <c r="T182" s="37"/>
      <c r="U182" s="37"/>
      <c r="V182" s="37"/>
      <c r="W182" s="37"/>
      <c r="X182" s="37"/>
      <c r="Y182" s="37"/>
      <c r="Z182" s="37"/>
    </row>
    <row r="183" spans="1:26">
      <c r="A183" s="265">
        <v>44067</v>
      </c>
      <c r="B183" s="37"/>
      <c r="C183" s="115" t="s">
        <v>149</v>
      </c>
      <c r="D183" s="109" t="s">
        <v>2674</v>
      </c>
      <c r="E183" s="265">
        <v>44062</v>
      </c>
      <c r="F183" s="37"/>
      <c r="G183" s="37"/>
      <c r="H183" s="115" t="s">
        <v>2637</v>
      </c>
      <c r="I183" s="37"/>
      <c r="J183" s="37"/>
      <c r="K183" s="37"/>
      <c r="L183" s="37"/>
      <c r="M183" s="37"/>
      <c r="N183" s="37"/>
      <c r="O183" s="37"/>
      <c r="P183" s="37"/>
      <c r="Q183" s="37"/>
      <c r="R183" s="37"/>
      <c r="S183" s="37"/>
      <c r="T183" s="37"/>
      <c r="U183" s="37"/>
      <c r="V183" s="37"/>
      <c r="W183" s="37"/>
      <c r="X183" s="37"/>
      <c r="Y183" s="37"/>
      <c r="Z183" s="37"/>
    </row>
    <row r="184" spans="1:26">
      <c r="A184" s="265">
        <v>44068</v>
      </c>
      <c r="B184" s="37"/>
      <c r="C184" s="115" t="s">
        <v>156</v>
      </c>
      <c r="D184" s="37">
        <v>882464824</v>
      </c>
      <c r="E184" s="265">
        <v>44060</v>
      </c>
      <c r="F184" s="37"/>
      <c r="G184" s="37"/>
      <c r="H184" s="115" t="s">
        <v>2637</v>
      </c>
      <c r="I184" s="37"/>
      <c r="J184" s="37"/>
      <c r="K184" s="37"/>
      <c r="L184" s="37"/>
      <c r="M184" s="37"/>
      <c r="N184" s="37"/>
      <c r="O184" s="37"/>
      <c r="P184" s="37"/>
      <c r="Q184" s="37"/>
      <c r="R184" s="37"/>
      <c r="S184" s="37"/>
      <c r="T184" s="37"/>
      <c r="U184" s="37"/>
      <c r="V184" s="37"/>
      <c r="W184" s="37"/>
      <c r="X184" s="37"/>
      <c r="Y184" s="37"/>
      <c r="Z184" s="37"/>
    </row>
    <row r="185" spans="1:26">
      <c r="A185" s="265">
        <v>44069</v>
      </c>
      <c r="B185" s="37"/>
      <c r="C185" s="115" t="s">
        <v>194</v>
      </c>
      <c r="D185" s="109" t="s">
        <v>2675</v>
      </c>
      <c r="E185" s="265">
        <v>44063</v>
      </c>
      <c r="F185" s="37"/>
      <c r="G185" s="37"/>
      <c r="H185" s="115" t="s">
        <v>2637</v>
      </c>
      <c r="I185" s="37"/>
      <c r="J185" s="37"/>
      <c r="K185" s="37"/>
      <c r="L185" s="37"/>
      <c r="M185" s="37"/>
      <c r="N185" s="37"/>
      <c r="O185" s="37"/>
      <c r="P185" s="37"/>
      <c r="Q185" s="37"/>
      <c r="R185" s="37"/>
      <c r="S185" s="37"/>
      <c r="T185" s="37"/>
      <c r="U185" s="37"/>
      <c r="V185" s="37"/>
      <c r="W185" s="37"/>
      <c r="X185" s="37"/>
      <c r="Y185" s="37"/>
      <c r="Z185" s="37"/>
    </row>
    <row r="186" spans="1:26">
      <c r="A186" s="265">
        <v>44069</v>
      </c>
      <c r="B186" s="37"/>
      <c r="C186" s="115" t="s">
        <v>194</v>
      </c>
      <c r="D186" s="37">
        <v>880346411</v>
      </c>
      <c r="E186" s="37"/>
      <c r="F186" s="37"/>
      <c r="G186" s="37"/>
      <c r="H186" s="115" t="s">
        <v>2637</v>
      </c>
      <c r="I186" s="37"/>
      <c r="J186" s="37"/>
      <c r="K186" s="37"/>
      <c r="L186" s="37"/>
      <c r="M186" s="37"/>
      <c r="N186" s="37"/>
      <c r="O186" s="37"/>
      <c r="P186" s="37"/>
      <c r="Q186" s="37"/>
      <c r="R186" s="37"/>
      <c r="S186" s="37"/>
      <c r="T186" s="37"/>
      <c r="U186" s="37"/>
      <c r="V186" s="37"/>
      <c r="W186" s="37"/>
      <c r="X186" s="37"/>
      <c r="Y186" s="37"/>
      <c r="Z186" s="37"/>
    </row>
    <row r="187" spans="1:26">
      <c r="A187" s="265">
        <v>44071</v>
      </c>
      <c r="B187" s="37"/>
      <c r="C187" s="115" t="s">
        <v>156</v>
      </c>
      <c r="D187" s="37">
        <v>881795304</v>
      </c>
      <c r="E187" s="37"/>
      <c r="F187" s="37"/>
      <c r="G187" s="37"/>
      <c r="H187" s="115" t="s">
        <v>2637</v>
      </c>
      <c r="I187" s="37"/>
      <c r="J187" s="37"/>
      <c r="K187" s="37"/>
      <c r="L187" s="37"/>
      <c r="M187" s="37"/>
      <c r="N187" s="37"/>
      <c r="O187" s="37"/>
      <c r="P187" s="37"/>
      <c r="Q187" s="37"/>
      <c r="R187" s="37"/>
      <c r="S187" s="37"/>
      <c r="T187" s="37"/>
      <c r="U187" s="37"/>
      <c r="V187" s="37"/>
      <c r="W187" s="37"/>
      <c r="X187" s="37"/>
      <c r="Y187" s="37"/>
      <c r="Z187" s="37"/>
    </row>
    <row r="188" spans="1:26">
      <c r="A188" s="265">
        <v>44071</v>
      </c>
      <c r="B188" s="37"/>
      <c r="C188" s="115" t="s">
        <v>178</v>
      </c>
      <c r="D188" s="37">
        <v>880087650</v>
      </c>
      <c r="E188" s="265">
        <v>44062</v>
      </c>
      <c r="F188" s="37"/>
      <c r="G188" s="37"/>
      <c r="H188" s="115" t="s">
        <v>2637</v>
      </c>
      <c r="I188" s="37"/>
      <c r="J188" s="37"/>
      <c r="K188" s="37"/>
      <c r="L188" s="37"/>
      <c r="M188" s="37"/>
      <c r="N188" s="37"/>
      <c r="O188" s="37"/>
      <c r="P188" s="37"/>
      <c r="Q188" s="37"/>
      <c r="R188" s="37"/>
      <c r="S188" s="37"/>
      <c r="T188" s="37"/>
      <c r="U188" s="37"/>
      <c r="V188" s="37"/>
      <c r="W188" s="37"/>
      <c r="X188" s="37"/>
      <c r="Y188" s="37"/>
      <c r="Z188" s="37"/>
    </row>
    <row r="189" spans="1:26">
      <c r="A189" s="265">
        <v>44074</v>
      </c>
      <c r="B189" s="37"/>
      <c r="C189" s="115" t="s">
        <v>144</v>
      </c>
      <c r="D189" s="109" t="s">
        <v>2676</v>
      </c>
      <c r="E189" s="265">
        <v>44074</v>
      </c>
      <c r="F189" s="37"/>
      <c r="G189" s="37"/>
      <c r="H189" s="278" t="s">
        <v>2637</v>
      </c>
      <c r="I189" s="37"/>
      <c r="J189" s="37"/>
      <c r="K189" s="37"/>
      <c r="L189" s="37"/>
      <c r="M189" s="37"/>
      <c r="N189" s="37"/>
      <c r="O189" s="37"/>
      <c r="P189" s="37"/>
      <c r="Q189" s="37"/>
      <c r="R189" s="37"/>
      <c r="S189" s="37"/>
      <c r="T189" s="37"/>
      <c r="U189" s="37"/>
      <c r="V189" s="37"/>
      <c r="W189" s="37"/>
      <c r="X189" s="37"/>
      <c r="Y189" s="37"/>
      <c r="Z189" s="37"/>
    </row>
    <row r="190" spans="1:26">
      <c r="A190" s="265">
        <v>44064</v>
      </c>
      <c r="B190" s="37"/>
      <c r="C190" s="115" t="s">
        <v>194</v>
      </c>
      <c r="D190" s="37">
        <v>880046250</v>
      </c>
      <c r="E190" s="265">
        <v>44063</v>
      </c>
      <c r="F190" s="37"/>
      <c r="G190" s="37"/>
      <c r="H190" s="278" t="s">
        <v>2637</v>
      </c>
      <c r="I190" s="37"/>
      <c r="J190" s="37"/>
      <c r="K190" s="37"/>
      <c r="L190" s="37"/>
      <c r="M190" s="37"/>
      <c r="N190" s="37"/>
      <c r="O190" s="37"/>
      <c r="P190" s="37"/>
      <c r="Q190" s="37"/>
      <c r="R190" s="37"/>
      <c r="S190" s="37"/>
      <c r="T190" s="37"/>
      <c r="U190" s="37"/>
      <c r="V190" s="37"/>
      <c r="W190" s="37"/>
      <c r="X190" s="37"/>
      <c r="Y190" s="37"/>
      <c r="Z190" s="37"/>
    </row>
    <row r="191" spans="1:26">
      <c r="A191" s="265">
        <v>44074</v>
      </c>
      <c r="B191" s="37"/>
      <c r="C191" s="115" t="s">
        <v>178</v>
      </c>
      <c r="D191" s="37">
        <v>882008124</v>
      </c>
      <c r="E191" s="265">
        <v>44057</v>
      </c>
      <c r="F191" s="265">
        <v>44070</v>
      </c>
      <c r="G191" s="37"/>
      <c r="H191" s="278" t="s">
        <v>2637</v>
      </c>
      <c r="I191" s="37"/>
      <c r="J191" s="37"/>
      <c r="K191" s="37"/>
      <c r="L191" s="37"/>
      <c r="M191" s="37"/>
      <c r="N191" s="37"/>
      <c r="O191" s="37"/>
      <c r="P191" s="37"/>
      <c r="Q191" s="37"/>
      <c r="R191" s="37"/>
      <c r="S191" s="37"/>
      <c r="T191" s="37"/>
      <c r="U191" s="37"/>
      <c r="V191" s="37"/>
      <c r="W191" s="37"/>
      <c r="X191" s="37"/>
      <c r="Y191" s="37"/>
      <c r="Z191" s="37"/>
    </row>
    <row r="192" spans="1:26">
      <c r="A192" s="265">
        <v>44074</v>
      </c>
      <c r="B192" s="37"/>
      <c r="C192" s="115" t="s">
        <v>138</v>
      </c>
      <c r="D192" s="667" t="s">
        <v>2677</v>
      </c>
      <c r="E192" s="37"/>
      <c r="F192" s="37"/>
      <c r="G192" s="37"/>
      <c r="H192" s="278" t="s">
        <v>2637</v>
      </c>
      <c r="I192" s="37"/>
      <c r="J192" s="37"/>
      <c r="K192" s="37"/>
      <c r="L192" s="37"/>
      <c r="M192" s="37"/>
      <c r="N192" s="37"/>
      <c r="O192" s="37"/>
      <c r="P192" s="37"/>
      <c r="Q192" s="37"/>
      <c r="R192" s="37"/>
      <c r="S192" s="37"/>
      <c r="T192" s="37"/>
      <c r="U192" s="37"/>
      <c r="V192" s="37"/>
      <c r="W192" s="37"/>
      <c r="X192" s="37"/>
      <c r="Y192" s="37"/>
      <c r="Z192" s="37"/>
    </row>
    <row r="193" spans="1:26">
      <c r="A193" s="265">
        <v>44074</v>
      </c>
      <c r="B193" s="37"/>
      <c r="C193" s="115" t="s">
        <v>138</v>
      </c>
      <c r="D193" s="115" t="s">
        <v>2678</v>
      </c>
      <c r="E193" s="37"/>
      <c r="F193" s="37"/>
      <c r="G193" s="37"/>
      <c r="H193" s="278" t="s">
        <v>2637</v>
      </c>
      <c r="I193" s="37"/>
      <c r="J193" s="37"/>
      <c r="K193" s="37"/>
      <c r="L193" s="37"/>
      <c r="M193" s="37"/>
      <c r="N193" s="37"/>
      <c r="O193" s="37"/>
      <c r="P193" s="37"/>
      <c r="Q193" s="37"/>
      <c r="R193" s="37"/>
      <c r="S193" s="37"/>
      <c r="T193" s="37"/>
      <c r="U193" s="37"/>
      <c r="V193" s="37"/>
      <c r="W193" s="37"/>
      <c r="X193" s="37"/>
      <c r="Y193" s="37"/>
      <c r="Z193" s="37"/>
    </row>
    <row r="194" spans="1:26">
      <c r="A194" s="265">
        <v>44074</v>
      </c>
      <c r="B194" s="37"/>
      <c r="C194" s="115" t="s">
        <v>138</v>
      </c>
      <c r="D194" s="115" t="s">
        <v>2664</v>
      </c>
      <c r="E194" s="37"/>
      <c r="F194" s="37"/>
      <c r="G194" s="37"/>
      <c r="H194" s="278" t="s">
        <v>2637</v>
      </c>
      <c r="I194" s="37"/>
      <c r="J194" s="37"/>
      <c r="K194" s="37"/>
      <c r="L194" s="37"/>
      <c r="M194" s="37"/>
      <c r="N194" s="37"/>
      <c r="O194" s="37"/>
      <c r="P194" s="37"/>
      <c r="Q194" s="37"/>
      <c r="R194" s="37"/>
      <c r="S194" s="37"/>
      <c r="T194" s="37"/>
      <c r="U194" s="37"/>
      <c r="V194" s="37"/>
      <c r="W194" s="37"/>
      <c r="X194" s="37"/>
      <c r="Y194" s="37"/>
      <c r="Z194" s="37"/>
    </row>
    <row r="195" spans="1:26">
      <c r="A195" s="265">
        <v>44078</v>
      </c>
      <c r="B195" s="37"/>
      <c r="C195" s="115" t="s">
        <v>154</v>
      </c>
      <c r="D195" s="109" t="s">
        <v>2679</v>
      </c>
      <c r="E195" s="265">
        <v>44078</v>
      </c>
      <c r="F195" s="37"/>
      <c r="G195" s="37"/>
      <c r="H195" s="278" t="s">
        <v>2637</v>
      </c>
      <c r="I195" s="37"/>
      <c r="J195" s="37"/>
      <c r="K195" s="37"/>
      <c r="L195" s="37"/>
      <c r="M195" s="37"/>
      <c r="N195" s="37"/>
      <c r="O195" s="37"/>
      <c r="P195" s="37"/>
      <c r="Q195" s="37"/>
      <c r="R195" s="37"/>
      <c r="S195" s="37"/>
      <c r="T195" s="37"/>
      <c r="U195" s="37"/>
      <c r="V195" s="37"/>
      <c r="W195" s="37"/>
      <c r="X195" s="37"/>
      <c r="Y195" s="37"/>
      <c r="Z195" s="37"/>
    </row>
    <row r="196" spans="1:26">
      <c r="A196" s="265">
        <v>44078</v>
      </c>
      <c r="B196" s="37"/>
      <c r="C196" s="115" t="s">
        <v>144</v>
      </c>
      <c r="D196" s="109" t="s">
        <v>2680</v>
      </c>
      <c r="E196" s="37"/>
      <c r="F196" s="37"/>
      <c r="G196" s="37"/>
      <c r="H196" s="278" t="s">
        <v>2637</v>
      </c>
      <c r="I196" s="37"/>
      <c r="J196" s="37"/>
      <c r="K196" s="37"/>
      <c r="L196" s="37"/>
      <c r="M196" s="37"/>
      <c r="N196" s="37"/>
      <c r="O196" s="37"/>
      <c r="P196" s="37"/>
      <c r="Q196" s="37"/>
      <c r="R196" s="37"/>
      <c r="S196" s="37"/>
      <c r="T196" s="37"/>
      <c r="U196" s="37"/>
      <c r="V196" s="37"/>
      <c r="W196" s="37"/>
      <c r="X196" s="37"/>
      <c r="Y196" s="37"/>
      <c r="Z196" s="37"/>
    </row>
    <row r="197" spans="1:26">
      <c r="A197" s="265">
        <v>44090</v>
      </c>
      <c r="B197" s="37"/>
      <c r="C197" s="115" t="s">
        <v>156</v>
      </c>
      <c r="D197" s="37">
        <v>882586548</v>
      </c>
      <c r="E197" s="37"/>
      <c r="F197" s="37"/>
      <c r="G197" s="37"/>
      <c r="H197" s="278" t="s">
        <v>2637</v>
      </c>
      <c r="I197" s="37"/>
      <c r="J197" s="37"/>
      <c r="K197" s="37"/>
      <c r="L197" s="37"/>
      <c r="M197" s="37"/>
      <c r="N197" s="37"/>
      <c r="O197" s="37"/>
      <c r="P197" s="37"/>
      <c r="Q197" s="37"/>
      <c r="R197" s="37"/>
      <c r="S197" s="37"/>
      <c r="T197" s="37"/>
      <c r="U197" s="37"/>
      <c r="V197" s="37"/>
      <c r="W197" s="37"/>
      <c r="X197" s="37"/>
      <c r="Y197" s="37"/>
      <c r="Z197" s="37"/>
    </row>
    <row r="198" spans="1:26">
      <c r="A198" s="265">
        <v>44091</v>
      </c>
      <c r="B198" s="37"/>
      <c r="C198" s="115" t="s">
        <v>175</v>
      </c>
      <c r="D198" s="109" t="s">
        <v>2681</v>
      </c>
      <c r="E198" s="265">
        <v>44064</v>
      </c>
      <c r="F198" s="37"/>
      <c r="G198" s="37"/>
      <c r="H198" s="278" t="s">
        <v>2637</v>
      </c>
      <c r="I198" s="37"/>
      <c r="J198" s="37"/>
      <c r="K198" s="37"/>
      <c r="L198" s="37"/>
      <c r="M198" s="37"/>
      <c r="N198" s="37"/>
      <c r="O198" s="37"/>
      <c r="P198" s="37"/>
      <c r="Q198" s="37"/>
      <c r="R198" s="37"/>
      <c r="S198" s="37"/>
      <c r="T198" s="37"/>
      <c r="U198" s="37"/>
      <c r="V198" s="37"/>
      <c r="W198" s="37"/>
      <c r="X198" s="37"/>
      <c r="Y198" s="37"/>
      <c r="Z198" s="37"/>
    </row>
    <row r="199" spans="1:26">
      <c r="A199" s="265">
        <v>44091</v>
      </c>
      <c r="B199" s="37"/>
      <c r="C199" s="115" t="s">
        <v>175</v>
      </c>
      <c r="D199" s="37">
        <v>1916326462</v>
      </c>
      <c r="E199" s="265">
        <v>44084</v>
      </c>
      <c r="F199" s="37"/>
      <c r="G199" s="37"/>
      <c r="H199" s="278" t="s">
        <v>2637</v>
      </c>
      <c r="I199" s="37"/>
      <c r="J199" s="37"/>
      <c r="K199" s="37"/>
      <c r="L199" s="37"/>
      <c r="M199" s="37"/>
      <c r="N199" s="37"/>
      <c r="O199" s="37"/>
      <c r="P199" s="37"/>
      <c r="Q199" s="37"/>
      <c r="R199" s="37"/>
      <c r="S199" s="37"/>
      <c r="T199" s="37"/>
      <c r="U199" s="37"/>
      <c r="V199" s="37"/>
      <c r="W199" s="37"/>
      <c r="X199" s="37"/>
      <c r="Y199" s="37"/>
      <c r="Z199" s="37"/>
    </row>
    <row r="200" spans="1:26">
      <c r="A200" s="265">
        <v>44092</v>
      </c>
      <c r="B200" s="37"/>
      <c r="C200" s="278" t="s">
        <v>178</v>
      </c>
      <c r="D200" s="667" t="s">
        <v>2682</v>
      </c>
      <c r="E200" s="265">
        <v>44090</v>
      </c>
      <c r="F200" s="37"/>
      <c r="G200" s="37"/>
      <c r="H200" s="278" t="s">
        <v>2637</v>
      </c>
      <c r="I200" s="37"/>
      <c r="J200" s="37"/>
      <c r="K200" s="37"/>
      <c r="L200" s="37"/>
      <c r="M200" s="37"/>
      <c r="N200" s="37"/>
      <c r="O200" s="37"/>
      <c r="P200" s="37"/>
      <c r="Q200" s="37"/>
      <c r="R200" s="37"/>
      <c r="S200" s="37"/>
      <c r="T200" s="37"/>
      <c r="U200" s="37"/>
      <c r="V200" s="37"/>
      <c r="W200" s="37"/>
      <c r="X200" s="37"/>
      <c r="Y200" s="37"/>
      <c r="Z200" s="37"/>
    </row>
    <row r="201" spans="1:26">
      <c r="A201" s="265">
        <v>44092</v>
      </c>
      <c r="B201" s="37"/>
      <c r="C201" s="278" t="s">
        <v>154</v>
      </c>
      <c r="D201" s="37">
        <v>880915417</v>
      </c>
      <c r="E201" s="265">
        <v>44068</v>
      </c>
      <c r="F201" s="265">
        <v>44076</v>
      </c>
      <c r="G201" s="37"/>
      <c r="H201" s="278" t="s">
        <v>2637</v>
      </c>
      <c r="I201" s="37"/>
      <c r="J201" s="37"/>
      <c r="K201" s="37"/>
      <c r="L201" s="37"/>
      <c r="M201" s="37"/>
      <c r="N201" s="37"/>
      <c r="O201" s="37"/>
      <c r="P201" s="37"/>
      <c r="Q201" s="37"/>
      <c r="R201" s="37"/>
      <c r="S201" s="37"/>
      <c r="T201" s="37"/>
      <c r="U201" s="37"/>
      <c r="V201" s="37"/>
      <c r="W201" s="37"/>
      <c r="X201" s="37"/>
      <c r="Y201" s="37"/>
      <c r="Z201" s="37"/>
    </row>
    <row r="202" spans="1:26">
      <c r="A202" s="265">
        <v>44092</v>
      </c>
      <c r="B202" s="37"/>
      <c r="C202" s="278" t="s">
        <v>154</v>
      </c>
      <c r="D202" s="516" t="s">
        <v>2683</v>
      </c>
      <c r="E202" s="265">
        <v>44060</v>
      </c>
      <c r="F202" s="37"/>
      <c r="G202" s="37"/>
      <c r="H202" s="278" t="s">
        <v>2637</v>
      </c>
      <c r="I202" s="37"/>
      <c r="J202" s="37"/>
      <c r="K202" s="37"/>
      <c r="L202" s="37"/>
      <c r="M202" s="37"/>
      <c r="N202" s="37"/>
      <c r="O202" s="37"/>
      <c r="P202" s="37"/>
      <c r="Q202" s="37"/>
      <c r="R202" s="37"/>
      <c r="S202" s="37"/>
      <c r="T202" s="37"/>
      <c r="U202" s="37"/>
      <c r="V202" s="37"/>
      <c r="W202" s="37"/>
      <c r="X202" s="37"/>
      <c r="Y202" s="37"/>
      <c r="Z202" s="37"/>
    </row>
    <row r="203" spans="1:26">
      <c r="A203" s="265">
        <v>44097</v>
      </c>
      <c r="B203" s="37"/>
      <c r="C203" s="278" t="s">
        <v>144</v>
      </c>
      <c r="D203" s="504" t="s">
        <v>2684</v>
      </c>
      <c r="E203" s="265">
        <v>44047</v>
      </c>
      <c r="F203" s="37"/>
      <c r="G203" s="37"/>
      <c r="H203" s="278" t="s">
        <v>2637</v>
      </c>
      <c r="I203" s="37"/>
      <c r="J203" s="37"/>
      <c r="K203" s="37"/>
      <c r="L203" s="37"/>
      <c r="M203" s="37"/>
      <c r="N203" s="37"/>
      <c r="O203" s="37"/>
      <c r="P203" s="37"/>
      <c r="Q203" s="37"/>
      <c r="R203" s="37"/>
      <c r="S203" s="37"/>
      <c r="T203" s="37"/>
      <c r="U203" s="37"/>
      <c r="V203" s="37"/>
      <c r="W203" s="37"/>
      <c r="X203" s="37"/>
      <c r="Y203" s="37"/>
      <c r="Z203" s="37"/>
    </row>
    <row r="204" spans="1:26">
      <c r="A204" s="265">
        <v>44099</v>
      </c>
      <c r="B204" s="37"/>
      <c r="C204" s="278" t="s">
        <v>156</v>
      </c>
      <c r="D204" s="23">
        <v>880466081</v>
      </c>
      <c r="E204" s="265">
        <v>44091</v>
      </c>
      <c r="F204" s="37"/>
      <c r="G204" s="37"/>
      <c r="H204" s="278" t="s">
        <v>2637</v>
      </c>
      <c r="I204" s="37"/>
      <c r="J204" s="37"/>
      <c r="K204" s="37"/>
      <c r="L204" s="37"/>
      <c r="M204" s="37"/>
      <c r="N204" s="37"/>
      <c r="O204" s="37"/>
      <c r="P204" s="37"/>
      <c r="Q204" s="37"/>
      <c r="R204" s="37"/>
      <c r="S204" s="37"/>
      <c r="T204" s="37"/>
      <c r="U204" s="37"/>
      <c r="V204" s="37"/>
      <c r="W204" s="37"/>
      <c r="X204" s="37"/>
      <c r="Y204" s="37"/>
      <c r="Z204" s="37"/>
    </row>
    <row r="205" spans="1:26">
      <c r="A205" s="265">
        <v>44099</v>
      </c>
      <c r="B205" s="37"/>
      <c r="C205" s="278" t="s">
        <v>156</v>
      </c>
      <c r="D205" s="37">
        <v>880038280</v>
      </c>
      <c r="E205" s="265">
        <v>44092</v>
      </c>
      <c r="F205" s="37"/>
      <c r="G205" s="37"/>
      <c r="H205" s="278" t="s">
        <v>2637</v>
      </c>
      <c r="I205" s="37"/>
      <c r="J205" s="37"/>
      <c r="K205" s="37"/>
      <c r="L205" s="37"/>
      <c r="M205" s="37"/>
      <c r="N205" s="37"/>
      <c r="O205" s="37"/>
      <c r="P205" s="37"/>
      <c r="Q205" s="37"/>
      <c r="R205" s="37"/>
      <c r="S205" s="37"/>
      <c r="T205" s="37"/>
      <c r="U205" s="37"/>
      <c r="V205" s="37"/>
      <c r="W205" s="37"/>
      <c r="X205" s="37"/>
      <c r="Y205" s="37"/>
      <c r="Z205" s="37"/>
    </row>
    <row r="206" spans="1:26">
      <c r="A206" s="265">
        <v>44099</v>
      </c>
      <c r="B206" s="37"/>
      <c r="C206" s="278" t="s">
        <v>156</v>
      </c>
      <c r="D206" s="331">
        <v>881688837</v>
      </c>
      <c r="E206" s="265">
        <v>44092</v>
      </c>
      <c r="F206" s="37"/>
      <c r="G206" s="37"/>
      <c r="H206" s="278" t="s">
        <v>2637</v>
      </c>
      <c r="I206" s="37"/>
      <c r="J206" s="37"/>
      <c r="K206" s="37"/>
      <c r="L206" s="37"/>
      <c r="M206" s="37"/>
      <c r="N206" s="37"/>
      <c r="O206" s="37"/>
      <c r="P206" s="37"/>
      <c r="Q206" s="37"/>
      <c r="R206" s="37"/>
      <c r="S206" s="37"/>
      <c r="T206" s="37"/>
      <c r="U206" s="37"/>
      <c r="V206" s="37"/>
      <c r="W206" s="37"/>
      <c r="X206" s="37"/>
      <c r="Y206" s="37"/>
      <c r="Z206" s="37"/>
    </row>
    <row r="207" spans="1:26">
      <c r="A207" s="265">
        <v>44101</v>
      </c>
      <c r="B207" s="37"/>
      <c r="C207" s="278" t="s">
        <v>178</v>
      </c>
      <c r="D207" s="37">
        <v>881588875</v>
      </c>
      <c r="E207" s="265">
        <v>44095</v>
      </c>
      <c r="F207" s="37"/>
      <c r="G207" s="37"/>
      <c r="H207" s="278" t="s">
        <v>2637</v>
      </c>
      <c r="I207" s="278" t="s">
        <v>178</v>
      </c>
      <c r="J207" s="37">
        <v>16</v>
      </c>
      <c r="K207" s="669"/>
      <c r="L207" s="669"/>
      <c r="M207" s="37">
        <v>9</v>
      </c>
      <c r="N207" s="37">
        <f t="shared" ref="N207:N220" si="0">J207-M207</f>
        <v>7</v>
      </c>
      <c r="O207" s="37"/>
      <c r="P207" s="37"/>
      <c r="Q207" s="37"/>
      <c r="R207" s="37"/>
      <c r="S207" s="37"/>
      <c r="T207" s="37"/>
      <c r="U207" s="37"/>
      <c r="V207" s="37"/>
      <c r="W207" s="37"/>
      <c r="X207" s="37"/>
      <c r="Y207" s="37"/>
      <c r="Z207" s="37"/>
    </row>
    <row r="208" spans="1:26">
      <c r="A208" s="265">
        <v>44101</v>
      </c>
      <c r="B208" s="37"/>
      <c r="C208" s="278" t="s">
        <v>167</v>
      </c>
      <c r="D208" s="37">
        <v>1685030088</v>
      </c>
      <c r="E208" s="265">
        <v>44097</v>
      </c>
      <c r="F208" s="37"/>
      <c r="G208" s="37"/>
      <c r="H208" s="278" t="s">
        <v>2637</v>
      </c>
      <c r="I208" s="278" t="s">
        <v>156</v>
      </c>
      <c r="J208" s="37">
        <v>14</v>
      </c>
      <c r="K208" s="669"/>
      <c r="L208" s="669"/>
      <c r="M208" s="37">
        <v>7</v>
      </c>
      <c r="N208" s="37">
        <f t="shared" si="0"/>
        <v>7</v>
      </c>
      <c r="O208" s="37"/>
      <c r="P208" s="37"/>
      <c r="Q208" s="37"/>
      <c r="R208" s="37"/>
      <c r="S208" s="37"/>
      <c r="T208" s="37"/>
      <c r="U208" s="37"/>
      <c r="V208" s="37"/>
      <c r="W208" s="37"/>
      <c r="X208" s="37"/>
      <c r="Y208" s="37"/>
      <c r="Z208" s="37"/>
    </row>
    <row r="209" spans="1:26">
      <c r="A209" s="265">
        <v>44101</v>
      </c>
      <c r="B209" s="37"/>
      <c r="C209" s="278" t="s">
        <v>167</v>
      </c>
      <c r="D209" s="520" t="s">
        <v>2685</v>
      </c>
      <c r="E209" s="265">
        <v>44077</v>
      </c>
      <c r="F209" s="37"/>
      <c r="G209" s="37"/>
      <c r="H209" s="278" t="s">
        <v>2637</v>
      </c>
      <c r="I209" s="278" t="s">
        <v>194</v>
      </c>
      <c r="J209" s="37">
        <v>12</v>
      </c>
      <c r="K209" s="669"/>
      <c r="L209" s="669"/>
      <c r="M209" s="37">
        <v>6</v>
      </c>
      <c r="N209" s="37">
        <f t="shared" si="0"/>
        <v>6</v>
      </c>
      <c r="O209" s="37"/>
      <c r="P209" s="37"/>
      <c r="Q209" s="37"/>
      <c r="R209" s="37"/>
      <c r="S209" s="37"/>
      <c r="T209" s="37"/>
      <c r="U209" s="37"/>
      <c r="V209" s="37"/>
      <c r="W209" s="37"/>
      <c r="X209" s="37"/>
      <c r="Y209" s="37"/>
      <c r="Z209" s="37"/>
    </row>
    <row r="210" spans="1:26">
      <c r="A210" s="265">
        <v>44101</v>
      </c>
      <c r="B210" s="37"/>
      <c r="C210" s="278" t="s">
        <v>167</v>
      </c>
      <c r="D210" s="504" t="s">
        <v>2686</v>
      </c>
      <c r="E210" s="265">
        <v>44096</v>
      </c>
      <c r="F210" s="37"/>
      <c r="G210" s="37"/>
      <c r="H210" s="278" t="s">
        <v>2637</v>
      </c>
      <c r="I210" s="278" t="s">
        <v>138</v>
      </c>
      <c r="J210" s="37">
        <v>13</v>
      </c>
      <c r="K210" s="669"/>
      <c r="L210" s="37"/>
      <c r="M210" s="37">
        <v>7</v>
      </c>
      <c r="N210" s="37">
        <f t="shared" si="0"/>
        <v>6</v>
      </c>
      <c r="O210" s="37"/>
      <c r="P210" s="37"/>
      <c r="Q210" s="37"/>
      <c r="R210" s="37"/>
      <c r="S210" s="37"/>
      <c r="T210" s="37"/>
      <c r="U210" s="37"/>
      <c r="V210" s="37"/>
      <c r="W210" s="37"/>
      <c r="X210" s="37"/>
      <c r="Y210" s="37"/>
      <c r="Z210" s="37"/>
    </row>
    <row r="211" spans="1:26">
      <c r="A211" s="265">
        <v>44103</v>
      </c>
      <c r="B211" s="37"/>
      <c r="C211" s="278" t="s">
        <v>281</v>
      </c>
      <c r="D211" s="278" t="s">
        <v>2687</v>
      </c>
      <c r="E211" s="265">
        <v>44089</v>
      </c>
      <c r="F211" s="37"/>
      <c r="G211" s="37"/>
      <c r="H211" s="278" t="s">
        <v>2637</v>
      </c>
      <c r="I211" s="278" t="s">
        <v>154</v>
      </c>
      <c r="J211" s="37">
        <v>17</v>
      </c>
      <c r="K211" s="37">
        <v>3</v>
      </c>
      <c r="L211" s="37">
        <v>17</v>
      </c>
      <c r="M211" s="37">
        <v>9</v>
      </c>
      <c r="N211" s="37">
        <f t="shared" si="0"/>
        <v>8</v>
      </c>
      <c r="O211" s="37"/>
      <c r="P211" s="37"/>
      <c r="Q211" s="37"/>
      <c r="R211" s="37"/>
      <c r="S211" s="37"/>
      <c r="T211" s="37"/>
      <c r="U211" s="37"/>
      <c r="V211" s="37"/>
      <c r="W211" s="37"/>
      <c r="X211" s="37"/>
      <c r="Y211" s="37"/>
      <c r="Z211" s="37"/>
    </row>
    <row r="212" spans="1:26">
      <c r="A212" s="505" t="s">
        <v>2688</v>
      </c>
      <c r="B212" s="37"/>
      <c r="C212" s="278" t="s">
        <v>175</v>
      </c>
      <c r="D212" s="504" t="s">
        <v>2689</v>
      </c>
      <c r="E212" s="265">
        <v>44097</v>
      </c>
      <c r="F212" s="37"/>
      <c r="G212" s="37"/>
      <c r="H212" s="278" t="s">
        <v>2637</v>
      </c>
      <c r="I212" s="278" t="s">
        <v>146</v>
      </c>
      <c r="J212" s="37">
        <v>11</v>
      </c>
      <c r="K212" s="37">
        <v>3</v>
      </c>
      <c r="L212" s="37">
        <v>11</v>
      </c>
      <c r="M212" s="37">
        <v>6</v>
      </c>
      <c r="N212" s="37">
        <f t="shared" si="0"/>
        <v>5</v>
      </c>
      <c r="O212" s="37"/>
      <c r="P212" s="37"/>
      <c r="Q212" s="37"/>
      <c r="R212" s="37"/>
      <c r="S212" s="37"/>
      <c r="T212" s="37"/>
      <c r="U212" s="37"/>
      <c r="V212" s="37"/>
      <c r="W212" s="37"/>
      <c r="X212" s="37"/>
      <c r="Y212" s="37"/>
      <c r="Z212" s="37"/>
    </row>
    <row r="213" spans="1:26">
      <c r="A213" s="265">
        <v>44103</v>
      </c>
      <c r="B213" s="37"/>
      <c r="C213" s="278" t="s">
        <v>281</v>
      </c>
      <c r="D213" s="278" t="s">
        <v>2690</v>
      </c>
      <c r="E213" s="265">
        <v>44048</v>
      </c>
      <c r="F213" s="37"/>
      <c r="G213" s="37"/>
      <c r="H213" s="278" t="s">
        <v>2637</v>
      </c>
      <c r="I213" s="278" t="s">
        <v>2691</v>
      </c>
      <c r="J213" s="670">
        <v>0</v>
      </c>
      <c r="K213" s="37"/>
      <c r="L213" s="37"/>
      <c r="M213" s="37">
        <f>J213/141*78</f>
        <v>0</v>
      </c>
      <c r="N213" s="37">
        <f t="shared" si="0"/>
        <v>0</v>
      </c>
      <c r="O213" s="37"/>
      <c r="P213" s="37"/>
      <c r="Q213" s="37"/>
      <c r="R213" s="37"/>
      <c r="S213" s="37"/>
      <c r="T213" s="37"/>
      <c r="U213" s="37"/>
      <c r="V213" s="37"/>
      <c r="W213" s="37"/>
      <c r="X213" s="37"/>
      <c r="Y213" s="37"/>
      <c r="Z213" s="37"/>
    </row>
    <row r="214" spans="1:26">
      <c r="A214" s="265">
        <v>44103</v>
      </c>
      <c r="B214" s="37"/>
      <c r="C214" s="278" t="s">
        <v>154</v>
      </c>
      <c r="D214" s="504" t="s">
        <v>2692</v>
      </c>
      <c r="E214" s="265">
        <v>44090</v>
      </c>
      <c r="F214" s="37"/>
      <c r="G214" s="37"/>
      <c r="H214" s="278" t="s">
        <v>2637</v>
      </c>
      <c r="I214" s="278" t="s">
        <v>2235</v>
      </c>
      <c r="J214" s="37">
        <v>5</v>
      </c>
      <c r="K214" s="37"/>
      <c r="L214" s="37"/>
      <c r="M214" s="37">
        <v>5</v>
      </c>
      <c r="N214" s="37">
        <f t="shared" si="0"/>
        <v>0</v>
      </c>
      <c r="O214" s="37"/>
      <c r="P214" s="37"/>
      <c r="Q214" s="37"/>
      <c r="R214" s="37"/>
      <c r="S214" s="37"/>
      <c r="T214" s="37"/>
      <c r="U214" s="37"/>
      <c r="V214" s="37"/>
      <c r="W214" s="37"/>
      <c r="X214" s="37"/>
      <c r="Y214" s="37"/>
      <c r="Z214" s="37"/>
    </row>
    <row r="215" spans="1:26">
      <c r="A215" s="265">
        <v>44103</v>
      </c>
      <c r="B215" s="37"/>
      <c r="C215" s="278" t="s">
        <v>138</v>
      </c>
      <c r="D215" s="37">
        <v>1067303629</v>
      </c>
      <c r="E215" s="265">
        <v>44089</v>
      </c>
      <c r="F215" s="37"/>
      <c r="G215" s="37"/>
      <c r="H215" s="278" t="s">
        <v>2637</v>
      </c>
      <c r="I215" s="278" t="s">
        <v>175</v>
      </c>
      <c r="J215" s="37">
        <v>7</v>
      </c>
      <c r="K215" s="37"/>
      <c r="L215" s="37"/>
      <c r="M215" s="37">
        <v>4</v>
      </c>
      <c r="N215" s="37">
        <f t="shared" si="0"/>
        <v>3</v>
      </c>
      <c r="O215" s="37"/>
      <c r="P215" s="37"/>
      <c r="Q215" s="37"/>
      <c r="R215" s="37"/>
      <c r="S215" s="37"/>
      <c r="T215" s="37"/>
      <c r="U215" s="37"/>
      <c r="V215" s="37"/>
      <c r="W215" s="37"/>
      <c r="X215" s="37"/>
      <c r="Y215" s="37"/>
      <c r="Z215" s="37"/>
    </row>
    <row r="216" spans="1:26">
      <c r="A216" s="265">
        <v>44103</v>
      </c>
      <c r="B216" s="37"/>
      <c r="C216" s="278" t="s">
        <v>194</v>
      </c>
      <c r="D216" s="504" t="s">
        <v>2693</v>
      </c>
      <c r="E216" s="265">
        <v>44097</v>
      </c>
      <c r="F216" s="37"/>
      <c r="G216" s="37"/>
      <c r="H216" s="278" t="s">
        <v>2637</v>
      </c>
      <c r="I216" s="278" t="s">
        <v>149</v>
      </c>
      <c r="J216" s="37">
        <v>11</v>
      </c>
      <c r="K216" s="37"/>
      <c r="L216" s="37"/>
      <c r="M216" s="37">
        <v>6</v>
      </c>
      <c r="N216" s="37">
        <f t="shared" si="0"/>
        <v>5</v>
      </c>
      <c r="O216" s="37"/>
      <c r="P216" s="37"/>
      <c r="Q216" s="37"/>
      <c r="R216" s="37"/>
      <c r="S216" s="37"/>
      <c r="T216" s="37"/>
      <c r="U216" s="37"/>
      <c r="V216" s="37"/>
      <c r="W216" s="37"/>
      <c r="X216" s="37"/>
      <c r="Y216" s="37"/>
      <c r="Z216" s="37"/>
    </row>
    <row r="217" spans="1:26">
      <c r="A217" s="265">
        <v>44124</v>
      </c>
      <c r="B217" s="37"/>
      <c r="C217" s="278" t="s">
        <v>154</v>
      </c>
      <c r="D217" s="37">
        <v>2260236191</v>
      </c>
      <c r="E217" s="265">
        <v>44116</v>
      </c>
      <c r="F217" s="37"/>
      <c r="G217" s="37"/>
      <c r="H217" s="278" t="s">
        <v>2637</v>
      </c>
      <c r="I217" s="278" t="s">
        <v>281</v>
      </c>
      <c r="J217" s="37">
        <v>11</v>
      </c>
      <c r="K217" s="37"/>
      <c r="L217" s="37"/>
      <c r="M217" s="37">
        <v>6</v>
      </c>
      <c r="N217" s="37">
        <f t="shared" si="0"/>
        <v>5</v>
      </c>
      <c r="O217" s="37"/>
      <c r="P217" s="37"/>
      <c r="Q217" s="37"/>
      <c r="R217" s="37"/>
      <c r="S217" s="37"/>
      <c r="T217" s="37"/>
      <c r="U217" s="37"/>
      <c r="V217" s="37"/>
      <c r="W217" s="37"/>
      <c r="X217" s="37"/>
      <c r="Y217" s="37"/>
      <c r="Z217" s="37"/>
    </row>
    <row r="218" spans="1:26">
      <c r="A218" s="265">
        <v>44126</v>
      </c>
      <c r="B218" s="37"/>
      <c r="C218" s="278" t="s">
        <v>138</v>
      </c>
      <c r="D218" s="504" t="s">
        <v>2694</v>
      </c>
      <c r="E218" s="265">
        <v>44119</v>
      </c>
      <c r="F218" s="37"/>
      <c r="G218" s="37"/>
      <c r="H218" s="278" t="s">
        <v>2637</v>
      </c>
      <c r="I218" s="278" t="s">
        <v>227</v>
      </c>
      <c r="J218" s="37">
        <v>9</v>
      </c>
      <c r="K218" s="37">
        <v>3</v>
      </c>
      <c r="L218" s="37">
        <v>9</v>
      </c>
      <c r="M218" s="37">
        <v>5</v>
      </c>
      <c r="N218" s="37">
        <f t="shared" si="0"/>
        <v>4</v>
      </c>
      <c r="O218" s="37"/>
      <c r="P218" s="37"/>
      <c r="Q218" s="37"/>
      <c r="R218" s="37"/>
      <c r="S218" s="37"/>
      <c r="T218" s="37"/>
      <c r="U218" s="37"/>
      <c r="V218" s="37"/>
      <c r="W218" s="37"/>
      <c r="X218" s="37"/>
      <c r="Y218" s="37"/>
      <c r="Z218" s="37"/>
    </row>
    <row r="219" spans="1:26">
      <c r="A219" s="265">
        <v>44126</v>
      </c>
      <c r="B219" s="37"/>
      <c r="C219" s="278" t="s">
        <v>156</v>
      </c>
      <c r="D219" s="37">
        <v>880033839</v>
      </c>
      <c r="E219" s="265">
        <v>44100</v>
      </c>
      <c r="F219" s="37"/>
      <c r="G219" s="37"/>
      <c r="H219" s="278" t="s">
        <v>2637</v>
      </c>
      <c r="I219" s="278" t="s">
        <v>157</v>
      </c>
      <c r="J219" s="37">
        <v>6</v>
      </c>
      <c r="K219" s="37"/>
      <c r="L219" s="37"/>
      <c r="M219" s="37">
        <v>6</v>
      </c>
      <c r="N219" s="37">
        <f t="shared" si="0"/>
        <v>0</v>
      </c>
      <c r="O219" s="37"/>
      <c r="P219" s="37"/>
      <c r="Q219" s="37"/>
      <c r="R219" s="37"/>
      <c r="S219" s="37"/>
      <c r="T219" s="37"/>
      <c r="U219" s="37"/>
      <c r="V219" s="37"/>
      <c r="W219" s="37"/>
      <c r="X219" s="37"/>
      <c r="Y219" s="37"/>
      <c r="Z219" s="37"/>
    </row>
    <row r="220" spans="1:26">
      <c r="A220" s="265">
        <v>44126</v>
      </c>
      <c r="B220" s="37"/>
      <c r="C220" s="278" t="s">
        <v>156</v>
      </c>
      <c r="D220" s="23">
        <v>880510974</v>
      </c>
      <c r="E220" s="265">
        <v>44100</v>
      </c>
      <c r="F220" s="37"/>
      <c r="G220" s="37"/>
      <c r="H220" s="278" t="s">
        <v>2637</v>
      </c>
      <c r="I220" s="278" t="s">
        <v>167</v>
      </c>
      <c r="J220" s="37">
        <v>9</v>
      </c>
      <c r="K220" s="37"/>
      <c r="L220" s="37"/>
      <c r="M220" s="37">
        <v>5</v>
      </c>
      <c r="N220" s="37">
        <f t="shared" si="0"/>
        <v>4</v>
      </c>
      <c r="O220" s="37"/>
      <c r="P220" s="37"/>
      <c r="Q220" s="37"/>
      <c r="R220" s="37"/>
      <c r="S220" s="37"/>
      <c r="T220" s="37"/>
      <c r="U220" s="37"/>
      <c r="V220" s="37"/>
      <c r="W220" s="37"/>
      <c r="X220" s="37"/>
      <c r="Y220" s="37"/>
      <c r="Z220" s="37"/>
    </row>
    <row r="221" spans="1:26">
      <c r="A221" s="265">
        <v>44126</v>
      </c>
      <c r="B221" s="37"/>
      <c r="C221" s="278" t="s">
        <v>156</v>
      </c>
      <c r="D221" s="37">
        <v>880038280</v>
      </c>
      <c r="E221" s="265"/>
      <c r="F221" s="23"/>
      <c r="G221" s="37"/>
      <c r="H221" s="278" t="s">
        <v>2637</v>
      </c>
      <c r="I221" s="37"/>
      <c r="J221" s="37"/>
      <c r="K221" s="37"/>
      <c r="L221" s="37"/>
      <c r="M221" s="37"/>
      <c r="N221" s="37"/>
      <c r="O221" s="37"/>
      <c r="P221" s="37"/>
      <c r="Q221" s="37"/>
      <c r="R221" s="37"/>
      <c r="S221" s="37"/>
      <c r="T221" s="37"/>
      <c r="U221" s="37"/>
      <c r="V221" s="37"/>
      <c r="W221" s="37"/>
      <c r="X221" s="37"/>
      <c r="Y221" s="37"/>
      <c r="Z221" s="37"/>
    </row>
    <row r="222" spans="1:26">
      <c r="A222" s="265">
        <v>44126</v>
      </c>
      <c r="B222" s="37"/>
      <c r="C222" s="278" t="s">
        <v>2235</v>
      </c>
      <c r="D222" s="37">
        <v>882655739</v>
      </c>
      <c r="E222" s="265"/>
      <c r="F222" s="37"/>
      <c r="G222" s="37"/>
      <c r="H222" s="278" t="s">
        <v>2637</v>
      </c>
      <c r="I222" s="37"/>
      <c r="J222" s="37"/>
      <c r="K222" s="37"/>
      <c r="L222" s="37"/>
      <c r="M222" s="37"/>
      <c r="N222" s="37"/>
      <c r="O222" s="37"/>
      <c r="P222" s="37"/>
      <c r="Q222" s="37"/>
      <c r="R222" s="37"/>
      <c r="S222" s="37"/>
      <c r="T222" s="37"/>
      <c r="U222" s="37"/>
      <c r="V222" s="37"/>
      <c r="W222" s="37"/>
      <c r="X222" s="37"/>
      <c r="Y222" s="37"/>
      <c r="Z222" s="37"/>
    </row>
    <row r="223" spans="1:26">
      <c r="A223" s="265">
        <v>44126</v>
      </c>
      <c r="B223" s="37"/>
      <c r="C223" s="278" t="s">
        <v>2235</v>
      </c>
      <c r="D223" s="37">
        <v>882646806</v>
      </c>
      <c r="E223" s="265"/>
      <c r="F223" s="37"/>
      <c r="G223" s="37"/>
      <c r="H223" s="278" t="s">
        <v>2637</v>
      </c>
      <c r="I223" s="37"/>
      <c r="J223" s="37"/>
      <c r="K223" s="37"/>
      <c r="L223" s="37"/>
      <c r="M223" s="37"/>
      <c r="N223" s="37"/>
      <c r="O223" s="37"/>
      <c r="P223" s="37"/>
      <c r="Q223" s="37"/>
      <c r="R223" s="37"/>
      <c r="S223" s="37"/>
      <c r="T223" s="37"/>
      <c r="U223" s="37"/>
      <c r="V223" s="37"/>
      <c r="W223" s="37"/>
      <c r="X223" s="37"/>
      <c r="Y223" s="37"/>
      <c r="Z223" s="37"/>
    </row>
    <row r="224" spans="1:26">
      <c r="A224" s="265">
        <v>44126</v>
      </c>
      <c r="B224" s="37"/>
      <c r="C224" s="278" t="s">
        <v>149</v>
      </c>
      <c r="D224" s="504" t="s">
        <v>2695</v>
      </c>
      <c r="E224" s="265">
        <v>44118</v>
      </c>
      <c r="F224" s="37"/>
      <c r="G224" s="37"/>
      <c r="H224" s="278" t="s">
        <v>2637</v>
      </c>
      <c r="I224" s="37"/>
      <c r="J224" s="37"/>
      <c r="K224" s="37"/>
      <c r="L224" s="37"/>
      <c r="M224" s="37"/>
      <c r="N224" s="37"/>
      <c r="O224" s="37"/>
      <c r="P224" s="37"/>
      <c r="Q224" s="37"/>
      <c r="R224" s="37"/>
      <c r="S224" s="37"/>
      <c r="T224" s="37"/>
      <c r="U224" s="37"/>
      <c r="V224" s="37"/>
      <c r="W224" s="37"/>
      <c r="X224" s="37"/>
      <c r="Y224" s="37"/>
      <c r="Z224" s="37"/>
    </row>
    <row r="225" spans="1:26">
      <c r="A225" s="265">
        <v>44127</v>
      </c>
      <c r="B225" s="37"/>
      <c r="C225" s="278" t="s">
        <v>154</v>
      </c>
      <c r="D225" s="504" t="s">
        <v>2696</v>
      </c>
      <c r="E225" s="265"/>
      <c r="F225" s="37"/>
      <c r="G225" s="37"/>
      <c r="H225" s="278" t="s">
        <v>2637</v>
      </c>
      <c r="I225" s="37"/>
      <c r="J225" s="37"/>
      <c r="K225" s="37"/>
      <c r="L225" s="37"/>
      <c r="M225" s="37"/>
      <c r="N225" s="37"/>
      <c r="O225" s="37"/>
      <c r="P225" s="37"/>
      <c r="Q225" s="37"/>
      <c r="R225" s="37"/>
      <c r="S225" s="37"/>
      <c r="T225" s="37"/>
      <c r="U225" s="37"/>
      <c r="V225" s="37"/>
      <c r="W225" s="37"/>
      <c r="X225" s="37"/>
      <c r="Y225" s="37"/>
      <c r="Z225" s="37"/>
    </row>
    <row r="226" spans="1:26">
      <c r="A226" s="265">
        <v>44130</v>
      </c>
      <c r="B226" s="37"/>
      <c r="C226" s="278" t="s">
        <v>2235</v>
      </c>
      <c r="D226" s="520" t="s">
        <v>2697</v>
      </c>
      <c r="E226" s="265"/>
      <c r="F226" s="37"/>
      <c r="G226" s="37"/>
      <c r="H226" s="278" t="s">
        <v>2637</v>
      </c>
      <c r="I226" s="37"/>
      <c r="J226" s="37"/>
      <c r="K226" s="37"/>
      <c r="L226" s="37"/>
      <c r="M226" s="37"/>
      <c r="N226" s="37"/>
      <c r="O226" s="37"/>
      <c r="P226" s="37"/>
      <c r="Q226" s="37"/>
      <c r="R226" s="37"/>
      <c r="S226" s="37"/>
      <c r="T226" s="37"/>
      <c r="U226" s="37"/>
      <c r="V226" s="37"/>
      <c r="W226" s="37"/>
      <c r="X226" s="37"/>
      <c r="Y226" s="37"/>
      <c r="Z226" s="37"/>
    </row>
    <row r="227" spans="1:26">
      <c r="A227" s="265">
        <v>44130</v>
      </c>
      <c r="B227" s="37"/>
      <c r="C227" s="278" t="s">
        <v>2235</v>
      </c>
      <c r="D227" s="520" t="s">
        <v>2698</v>
      </c>
      <c r="E227" s="265"/>
      <c r="F227" s="37"/>
      <c r="G227" s="37"/>
      <c r="H227" s="278" t="s">
        <v>2637</v>
      </c>
      <c r="I227" s="37"/>
      <c r="J227" s="37"/>
      <c r="K227" s="37"/>
      <c r="L227" s="37"/>
      <c r="M227" s="37"/>
      <c r="N227" s="37"/>
      <c r="O227" s="37"/>
      <c r="P227" s="37"/>
      <c r="Q227" s="37"/>
      <c r="R227" s="37"/>
      <c r="S227" s="37"/>
      <c r="T227" s="37"/>
      <c r="U227" s="37"/>
      <c r="V227" s="37"/>
      <c r="W227" s="37"/>
      <c r="X227" s="37"/>
      <c r="Y227" s="37"/>
      <c r="Z227" s="37"/>
    </row>
    <row r="228" spans="1:26">
      <c r="A228" s="265">
        <v>44130</v>
      </c>
      <c r="B228" s="37"/>
      <c r="C228" s="278" t="s">
        <v>2235</v>
      </c>
      <c r="D228" s="520" t="s">
        <v>2699</v>
      </c>
      <c r="E228" s="265"/>
      <c r="F228" s="37"/>
      <c r="G228" s="37"/>
      <c r="H228" s="278" t="s">
        <v>2637</v>
      </c>
      <c r="I228" s="37"/>
      <c r="J228" s="37"/>
      <c r="K228" s="37"/>
      <c r="L228" s="37"/>
      <c r="M228" s="37"/>
      <c r="N228" s="37"/>
      <c r="O228" s="37"/>
      <c r="P228" s="37"/>
      <c r="Q228" s="37"/>
      <c r="R228" s="37"/>
      <c r="S228" s="37"/>
      <c r="T228" s="37"/>
      <c r="U228" s="37"/>
      <c r="V228" s="37"/>
      <c r="W228" s="37"/>
      <c r="X228" s="37"/>
      <c r="Y228" s="37"/>
      <c r="Z228" s="37"/>
    </row>
    <row r="229" spans="1:26">
      <c r="A229" s="265">
        <v>44130</v>
      </c>
      <c r="B229" s="37"/>
      <c r="C229" s="278" t="s">
        <v>2235</v>
      </c>
      <c r="D229" s="520" t="s">
        <v>2700</v>
      </c>
      <c r="E229" s="265"/>
      <c r="F229" s="37"/>
      <c r="G229" s="37"/>
      <c r="H229" s="278" t="s">
        <v>2637</v>
      </c>
      <c r="I229" s="37"/>
      <c r="J229" s="37"/>
      <c r="K229" s="37"/>
      <c r="L229" s="37"/>
      <c r="M229" s="37"/>
      <c r="N229" s="37"/>
      <c r="O229" s="37"/>
      <c r="P229" s="37"/>
      <c r="Q229" s="37"/>
      <c r="R229" s="37"/>
      <c r="S229" s="37"/>
      <c r="T229" s="37"/>
      <c r="U229" s="37"/>
      <c r="V229" s="37"/>
      <c r="W229" s="37"/>
      <c r="X229" s="37"/>
      <c r="Y229" s="37"/>
      <c r="Z229" s="37"/>
    </row>
    <row r="230" spans="1:26">
      <c r="A230" s="265">
        <v>44131</v>
      </c>
      <c r="B230" s="37"/>
      <c r="C230" s="278" t="s">
        <v>154</v>
      </c>
      <c r="D230" s="520" t="s">
        <v>2701</v>
      </c>
      <c r="E230" s="265"/>
      <c r="F230" s="37"/>
      <c r="G230" s="37"/>
      <c r="H230" s="278" t="s">
        <v>2637</v>
      </c>
      <c r="I230" s="37"/>
      <c r="J230" s="37"/>
      <c r="K230" s="37"/>
      <c r="L230" s="37"/>
      <c r="M230" s="37"/>
      <c r="N230" s="37"/>
      <c r="O230" s="37"/>
      <c r="P230" s="37"/>
      <c r="Q230" s="37"/>
      <c r="R230" s="37"/>
      <c r="S230" s="37"/>
      <c r="T230" s="37"/>
      <c r="U230" s="37"/>
      <c r="V230" s="37"/>
      <c r="W230" s="37"/>
      <c r="X230" s="37"/>
      <c r="Y230" s="37"/>
      <c r="Z230" s="37"/>
    </row>
    <row r="231" spans="1:26">
      <c r="A231" s="265">
        <v>44131</v>
      </c>
      <c r="B231" s="37"/>
      <c r="C231" s="278" t="s">
        <v>2235</v>
      </c>
      <c r="D231" s="520" t="s">
        <v>2702</v>
      </c>
      <c r="E231" s="265"/>
      <c r="F231" s="37"/>
      <c r="G231" s="37"/>
      <c r="H231" s="278" t="s">
        <v>2637</v>
      </c>
      <c r="I231" s="37"/>
      <c r="J231" s="37"/>
      <c r="K231" s="37"/>
      <c r="L231" s="37"/>
      <c r="M231" s="37"/>
      <c r="N231" s="37"/>
      <c r="O231" s="37"/>
      <c r="P231" s="37"/>
      <c r="Q231" s="37"/>
      <c r="R231" s="37"/>
      <c r="S231" s="37"/>
      <c r="T231" s="37"/>
      <c r="U231" s="37"/>
      <c r="V231" s="37"/>
      <c r="W231" s="37"/>
      <c r="X231" s="37"/>
      <c r="Y231" s="37"/>
      <c r="Z231" s="37"/>
    </row>
    <row r="232" spans="1:26">
      <c r="A232" s="265">
        <v>44132</v>
      </c>
      <c r="B232" s="37"/>
      <c r="C232" s="278" t="s">
        <v>146</v>
      </c>
      <c r="D232" s="520" t="s">
        <v>2703</v>
      </c>
      <c r="E232" s="265"/>
      <c r="F232" s="37"/>
      <c r="G232" s="37"/>
      <c r="H232" s="278" t="s">
        <v>2637</v>
      </c>
      <c r="I232" s="37"/>
      <c r="J232" s="37"/>
      <c r="K232" s="37"/>
      <c r="L232" s="37"/>
      <c r="M232" s="37"/>
      <c r="N232" s="37"/>
      <c r="O232" s="37"/>
      <c r="P232" s="37"/>
      <c r="Q232" s="37"/>
      <c r="R232" s="37"/>
      <c r="S232" s="37"/>
      <c r="T232" s="37"/>
      <c r="U232" s="37"/>
      <c r="V232" s="37"/>
      <c r="W232" s="37"/>
      <c r="X232" s="37"/>
      <c r="Y232" s="37"/>
      <c r="Z232" s="37"/>
    </row>
    <row r="233" spans="1:26">
      <c r="A233" s="265">
        <v>44132</v>
      </c>
      <c r="B233" s="37"/>
      <c r="C233" s="278" t="s">
        <v>2235</v>
      </c>
      <c r="D233" s="520" t="s">
        <v>2704</v>
      </c>
      <c r="E233" s="265"/>
      <c r="F233" s="37"/>
      <c r="G233" s="37"/>
      <c r="H233" s="278" t="s">
        <v>2637</v>
      </c>
      <c r="I233" s="37"/>
      <c r="J233" s="37"/>
      <c r="K233" s="37"/>
      <c r="L233" s="37"/>
      <c r="M233" s="37"/>
      <c r="N233" s="37"/>
      <c r="O233" s="37"/>
      <c r="P233" s="37"/>
      <c r="Q233" s="37"/>
      <c r="R233" s="37"/>
      <c r="S233" s="37"/>
      <c r="T233" s="37"/>
      <c r="U233" s="37"/>
      <c r="V233" s="37"/>
      <c r="W233" s="37"/>
      <c r="X233" s="37"/>
      <c r="Y233" s="37"/>
      <c r="Z233" s="37"/>
    </row>
    <row r="234" spans="1:26">
      <c r="A234" s="265">
        <v>44132</v>
      </c>
      <c r="B234" s="37"/>
      <c r="C234" s="278" t="s">
        <v>2235</v>
      </c>
      <c r="D234" s="520" t="s">
        <v>2705</v>
      </c>
      <c r="E234" s="265"/>
      <c r="F234" s="37"/>
      <c r="G234" s="37"/>
      <c r="H234" s="278" t="s">
        <v>2637</v>
      </c>
      <c r="I234" s="37"/>
      <c r="J234" s="37"/>
      <c r="K234" s="37"/>
      <c r="L234" s="37"/>
      <c r="M234" s="37"/>
      <c r="N234" s="37"/>
      <c r="O234" s="37"/>
      <c r="P234" s="37"/>
      <c r="Q234" s="37"/>
      <c r="R234" s="37"/>
      <c r="S234" s="37"/>
      <c r="T234" s="37"/>
      <c r="U234" s="37"/>
      <c r="V234" s="37"/>
      <c r="W234" s="37"/>
      <c r="X234" s="37"/>
      <c r="Y234" s="37"/>
      <c r="Z234" s="37"/>
    </row>
    <row r="235" spans="1:26">
      <c r="A235" s="265">
        <v>44134</v>
      </c>
      <c r="B235" s="37"/>
      <c r="C235" s="278" t="s">
        <v>154</v>
      </c>
      <c r="D235" s="520" t="s">
        <v>2706</v>
      </c>
      <c r="E235" s="265">
        <v>44133</v>
      </c>
      <c r="F235" s="265">
        <v>44133</v>
      </c>
      <c r="G235" s="37"/>
      <c r="H235" s="278" t="s">
        <v>2637</v>
      </c>
      <c r="I235" s="37"/>
      <c r="J235" s="37"/>
      <c r="K235" s="37"/>
      <c r="L235" s="37"/>
      <c r="M235" s="37"/>
      <c r="N235" s="37"/>
      <c r="O235" s="37"/>
      <c r="P235" s="37"/>
      <c r="Q235" s="37"/>
      <c r="R235" s="37"/>
      <c r="S235" s="37"/>
      <c r="T235" s="37"/>
      <c r="U235" s="37"/>
      <c r="V235" s="37"/>
      <c r="W235" s="37"/>
      <c r="X235" s="37"/>
      <c r="Y235" s="37"/>
      <c r="Z235" s="37"/>
    </row>
    <row r="236" spans="1:26">
      <c r="A236" s="265">
        <v>44134</v>
      </c>
      <c r="B236" s="37"/>
      <c r="C236" s="278" t="s">
        <v>146</v>
      </c>
      <c r="D236" s="520" t="s">
        <v>2707</v>
      </c>
      <c r="E236" s="265">
        <v>44134</v>
      </c>
      <c r="F236" s="37"/>
      <c r="G236" s="37"/>
      <c r="H236" s="278" t="s">
        <v>2637</v>
      </c>
      <c r="I236" s="37"/>
      <c r="J236" s="37"/>
      <c r="K236" s="37"/>
      <c r="L236" s="37"/>
      <c r="M236" s="37"/>
      <c r="N236" s="37"/>
      <c r="O236" s="37"/>
      <c r="P236" s="37"/>
      <c r="Q236" s="37"/>
      <c r="R236" s="37"/>
      <c r="S236" s="37"/>
      <c r="T236" s="37"/>
      <c r="U236" s="37"/>
      <c r="V236" s="37"/>
      <c r="W236" s="37"/>
      <c r="X236" s="37"/>
      <c r="Y236" s="37"/>
      <c r="Z236" s="37"/>
    </row>
    <row r="237" spans="1:26">
      <c r="A237" s="265">
        <v>44137</v>
      </c>
      <c r="B237" s="37"/>
      <c r="C237" s="278" t="s">
        <v>154</v>
      </c>
      <c r="D237" s="520" t="s">
        <v>2708</v>
      </c>
      <c r="E237" s="23"/>
      <c r="F237" s="37"/>
      <c r="G237" s="37"/>
      <c r="H237" s="278" t="s">
        <v>2637</v>
      </c>
      <c r="I237" s="37"/>
      <c r="J237" s="37"/>
      <c r="K237" s="37"/>
      <c r="L237" s="37"/>
      <c r="M237" s="37"/>
      <c r="N237" s="37"/>
      <c r="O237" s="37"/>
      <c r="P237" s="37"/>
      <c r="Q237" s="37"/>
      <c r="R237" s="37"/>
      <c r="S237" s="37"/>
      <c r="T237" s="37"/>
      <c r="U237" s="37"/>
      <c r="V237" s="37"/>
      <c r="W237" s="37"/>
      <c r="X237" s="37"/>
      <c r="Y237" s="37"/>
      <c r="Z237" s="37"/>
    </row>
    <row r="238" spans="1:26">
      <c r="A238" s="265">
        <v>44137</v>
      </c>
      <c r="B238" s="37"/>
      <c r="C238" s="278" t="s">
        <v>2235</v>
      </c>
      <c r="D238" s="520" t="s">
        <v>2709</v>
      </c>
      <c r="E238" s="265"/>
      <c r="F238" s="37"/>
      <c r="G238" s="37"/>
      <c r="H238" s="278" t="s">
        <v>2637</v>
      </c>
      <c r="I238" s="37"/>
      <c r="J238" s="37"/>
      <c r="K238" s="37"/>
      <c r="L238" s="37"/>
      <c r="M238" s="37"/>
      <c r="N238" s="37"/>
      <c r="O238" s="37"/>
      <c r="P238" s="37"/>
      <c r="Q238" s="37"/>
      <c r="R238" s="37"/>
      <c r="S238" s="37"/>
      <c r="T238" s="37"/>
      <c r="U238" s="37"/>
      <c r="V238" s="37"/>
      <c r="W238" s="37"/>
      <c r="X238" s="37"/>
      <c r="Y238" s="37"/>
      <c r="Z238" s="37"/>
    </row>
    <row r="239" spans="1:26">
      <c r="A239" s="265">
        <v>44137</v>
      </c>
      <c r="B239" s="37"/>
      <c r="C239" s="278" t="s">
        <v>2235</v>
      </c>
      <c r="D239" s="520" t="s">
        <v>2710</v>
      </c>
      <c r="E239" s="265"/>
      <c r="F239" s="37"/>
      <c r="G239" s="37"/>
      <c r="H239" s="278" t="s">
        <v>2637</v>
      </c>
      <c r="I239" s="37"/>
      <c r="J239" s="37"/>
      <c r="K239" s="37"/>
      <c r="L239" s="37"/>
      <c r="M239" s="37"/>
      <c r="N239" s="37"/>
      <c r="O239" s="37"/>
      <c r="P239" s="37"/>
      <c r="Q239" s="37"/>
      <c r="R239" s="37"/>
      <c r="S239" s="37"/>
      <c r="T239" s="37"/>
      <c r="U239" s="37"/>
      <c r="V239" s="37"/>
      <c r="W239" s="37"/>
      <c r="X239" s="37"/>
      <c r="Y239" s="37"/>
      <c r="Z239" s="37"/>
    </row>
    <row r="240" spans="1:26">
      <c r="A240" s="265">
        <v>44139</v>
      </c>
      <c r="B240" s="37"/>
      <c r="C240" s="278" t="s">
        <v>156</v>
      </c>
      <c r="D240" s="520" t="s">
        <v>2711</v>
      </c>
      <c r="E240" s="265">
        <v>44116</v>
      </c>
      <c r="F240" s="37"/>
      <c r="G240" s="37"/>
      <c r="H240" s="278" t="s">
        <v>2637</v>
      </c>
      <c r="I240" s="37"/>
      <c r="J240" s="37"/>
      <c r="K240" s="37"/>
      <c r="L240" s="37"/>
      <c r="M240" s="37"/>
      <c r="N240" s="37"/>
      <c r="O240" s="37"/>
      <c r="P240" s="37"/>
      <c r="Q240" s="37"/>
      <c r="R240" s="37"/>
      <c r="S240" s="37"/>
      <c r="T240" s="37"/>
      <c r="U240" s="37"/>
      <c r="V240" s="37"/>
      <c r="W240" s="37"/>
      <c r="X240" s="37"/>
      <c r="Y240" s="37"/>
      <c r="Z240" s="37"/>
    </row>
    <row r="241" spans="1:26">
      <c r="A241" s="265">
        <v>44139</v>
      </c>
      <c r="B241" s="37"/>
      <c r="C241" s="278" t="s">
        <v>2235</v>
      </c>
      <c r="D241" s="520" t="s">
        <v>2712</v>
      </c>
      <c r="E241" s="265"/>
      <c r="F241" s="37"/>
      <c r="G241" s="37"/>
      <c r="H241" s="278" t="s">
        <v>2637</v>
      </c>
      <c r="I241" s="37"/>
      <c r="J241" s="37"/>
      <c r="K241" s="37"/>
      <c r="L241" s="37"/>
      <c r="M241" s="37"/>
      <c r="N241" s="37"/>
      <c r="O241" s="37"/>
      <c r="P241" s="37"/>
      <c r="Q241" s="37"/>
      <c r="R241" s="37"/>
      <c r="S241" s="37"/>
      <c r="T241" s="37"/>
      <c r="U241" s="37"/>
      <c r="V241" s="37"/>
      <c r="W241" s="37"/>
      <c r="X241" s="37"/>
      <c r="Y241" s="37"/>
      <c r="Z241" s="37"/>
    </row>
    <row r="242" spans="1:26">
      <c r="A242" s="265">
        <v>44141</v>
      </c>
      <c r="B242" s="37"/>
      <c r="C242" s="278" t="s">
        <v>156</v>
      </c>
      <c r="D242" s="23">
        <v>882299162</v>
      </c>
      <c r="E242" s="265">
        <v>44137</v>
      </c>
      <c r="F242" s="37"/>
      <c r="G242" s="37"/>
      <c r="H242" s="278" t="s">
        <v>2637</v>
      </c>
      <c r="I242" s="37"/>
      <c r="J242" s="37"/>
      <c r="K242" s="37"/>
      <c r="L242" s="37"/>
      <c r="M242" s="37"/>
      <c r="N242" s="37"/>
      <c r="O242" s="37"/>
      <c r="P242" s="37"/>
      <c r="Q242" s="37"/>
      <c r="R242" s="37"/>
      <c r="S242" s="37"/>
      <c r="T242" s="37"/>
      <c r="U242" s="37"/>
      <c r="V242" s="37"/>
      <c r="W242" s="37"/>
      <c r="X242" s="37"/>
      <c r="Y242" s="37"/>
      <c r="Z242" s="37"/>
    </row>
    <row r="243" spans="1:26">
      <c r="A243" s="265">
        <v>44141</v>
      </c>
      <c r="B243" s="37"/>
      <c r="C243" s="278" t="s">
        <v>156</v>
      </c>
      <c r="D243" s="520">
        <v>882878222</v>
      </c>
      <c r="E243" s="265">
        <v>44130</v>
      </c>
      <c r="F243" s="37"/>
      <c r="G243" s="37"/>
      <c r="H243" s="278" t="s">
        <v>2637</v>
      </c>
      <c r="I243" s="37"/>
      <c r="J243" s="37"/>
      <c r="K243" s="37"/>
      <c r="L243" s="37"/>
      <c r="M243" s="37"/>
      <c r="N243" s="37"/>
      <c r="O243" s="37"/>
      <c r="P243" s="37"/>
      <c r="Q243" s="37"/>
      <c r="R243" s="37"/>
      <c r="S243" s="37"/>
      <c r="T243" s="37"/>
      <c r="U243" s="37"/>
      <c r="V243" s="37"/>
      <c r="W243" s="37"/>
      <c r="X243" s="37"/>
      <c r="Y243" s="37"/>
      <c r="Z243" s="37"/>
    </row>
    <row r="244" spans="1:26">
      <c r="A244" s="265">
        <v>44141</v>
      </c>
      <c r="B244" s="37"/>
      <c r="C244" s="278" t="s">
        <v>156</v>
      </c>
      <c r="D244" s="520">
        <v>882978133</v>
      </c>
      <c r="E244" s="265">
        <v>44130</v>
      </c>
      <c r="F244" s="37"/>
      <c r="G244" s="37"/>
      <c r="H244" s="278" t="s">
        <v>2637</v>
      </c>
      <c r="I244" s="37"/>
      <c r="J244" s="37"/>
      <c r="K244" s="37"/>
      <c r="L244" s="37"/>
      <c r="M244" s="37"/>
      <c r="N244" s="37"/>
      <c r="O244" s="37"/>
      <c r="P244" s="37"/>
      <c r="Q244" s="37"/>
      <c r="R244" s="37"/>
      <c r="S244" s="37"/>
      <c r="T244" s="37"/>
      <c r="U244" s="37"/>
      <c r="V244" s="37"/>
      <c r="W244" s="37"/>
      <c r="X244" s="37"/>
      <c r="Y244" s="37"/>
      <c r="Z244" s="37"/>
    </row>
    <row r="245" spans="1:26">
      <c r="A245" s="265">
        <v>44141</v>
      </c>
      <c r="B245" s="37"/>
      <c r="C245" s="278" t="s">
        <v>156</v>
      </c>
      <c r="D245" s="520">
        <v>880025901</v>
      </c>
      <c r="E245" s="265">
        <v>44130</v>
      </c>
      <c r="F245" s="37"/>
      <c r="G245" s="37"/>
      <c r="H245" s="278" t="s">
        <v>2637</v>
      </c>
      <c r="I245" s="37"/>
      <c r="J245" s="37"/>
      <c r="K245" s="37"/>
      <c r="L245" s="37"/>
      <c r="M245" s="37"/>
      <c r="N245" s="37"/>
      <c r="O245" s="37"/>
      <c r="P245" s="37"/>
      <c r="Q245" s="37"/>
      <c r="R245" s="37"/>
      <c r="S245" s="37"/>
      <c r="T245" s="37"/>
      <c r="U245" s="37"/>
      <c r="V245" s="37"/>
      <c r="W245" s="37"/>
      <c r="X245" s="37"/>
      <c r="Y245" s="37"/>
      <c r="Z245" s="37"/>
    </row>
    <row r="246" spans="1:26">
      <c r="A246" s="265">
        <v>44141</v>
      </c>
      <c r="B246" s="37"/>
      <c r="C246" s="278" t="s">
        <v>156</v>
      </c>
      <c r="D246" s="520">
        <v>880047778</v>
      </c>
      <c r="E246" s="265">
        <v>44130</v>
      </c>
      <c r="F246" s="37"/>
      <c r="G246" s="37"/>
      <c r="H246" s="278" t="s">
        <v>2637</v>
      </c>
      <c r="I246" s="37"/>
      <c r="J246" s="37"/>
      <c r="K246" s="37"/>
      <c r="L246" s="37"/>
      <c r="M246" s="37"/>
      <c r="N246" s="37"/>
      <c r="O246" s="37"/>
      <c r="P246" s="37"/>
      <c r="Q246" s="37"/>
      <c r="R246" s="37"/>
      <c r="S246" s="37"/>
      <c r="T246" s="37"/>
      <c r="U246" s="37"/>
      <c r="V246" s="37"/>
      <c r="W246" s="37"/>
      <c r="X246" s="37"/>
      <c r="Y246" s="37"/>
      <c r="Z246" s="37"/>
    </row>
    <row r="247" spans="1:26">
      <c r="A247" s="265">
        <v>44141</v>
      </c>
      <c r="B247" s="37"/>
      <c r="C247" s="278" t="s">
        <v>156</v>
      </c>
      <c r="D247" s="520">
        <v>881728127</v>
      </c>
      <c r="E247" s="265">
        <v>44130</v>
      </c>
      <c r="F247" s="37"/>
      <c r="G247" s="37"/>
      <c r="H247" s="278" t="s">
        <v>2637</v>
      </c>
      <c r="I247" s="37"/>
      <c r="J247" s="37"/>
      <c r="K247" s="37"/>
      <c r="L247" s="37"/>
      <c r="M247" s="37"/>
      <c r="N247" s="37"/>
      <c r="O247" s="37"/>
      <c r="P247" s="37"/>
      <c r="Q247" s="37"/>
      <c r="R247" s="37"/>
      <c r="S247" s="37"/>
      <c r="T247" s="37"/>
      <c r="U247" s="37"/>
      <c r="V247" s="37"/>
      <c r="W247" s="37"/>
      <c r="X247" s="37"/>
      <c r="Y247" s="37"/>
      <c r="Z247" s="37"/>
    </row>
    <row r="248" spans="1:26">
      <c r="A248" s="265">
        <v>44141</v>
      </c>
      <c r="B248" s="37"/>
      <c r="C248" s="278" t="s">
        <v>156</v>
      </c>
      <c r="D248" s="520">
        <v>882040290</v>
      </c>
      <c r="E248" s="265">
        <v>44130</v>
      </c>
      <c r="F248" s="37"/>
      <c r="G248" s="37"/>
      <c r="H248" s="278" t="s">
        <v>2637</v>
      </c>
      <c r="I248" s="37"/>
      <c r="J248" s="37"/>
      <c r="K248" s="37"/>
      <c r="L248" s="37"/>
      <c r="M248" s="37"/>
      <c r="N248" s="37"/>
      <c r="O248" s="37"/>
      <c r="P248" s="37"/>
      <c r="Q248" s="37"/>
      <c r="R248" s="37"/>
      <c r="S248" s="37"/>
      <c r="T248" s="37"/>
      <c r="U248" s="37"/>
      <c r="V248" s="37"/>
      <c r="W248" s="37"/>
      <c r="X248" s="37"/>
      <c r="Y248" s="37"/>
      <c r="Z248" s="37"/>
    </row>
    <row r="249" spans="1:26">
      <c r="A249" s="265">
        <v>44141</v>
      </c>
      <c r="B249" s="37"/>
      <c r="C249" s="278" t="s">
        <v>156</v>
      </c>
      <c r="D249" s="520" t="s">
        <v>2713</v>
      </c>
      <c r="E249" s="265">
        <v>44134</v>
      </c>
      <c r="F249" s="37"/>
      <c r="G249" s="37"/>
      <c r="H249" s="278" t="s">
        <v>2637</v>
      </c>
      <c r="I249" s="37"/>
      <c r="J249" s="37"/>
      <c r="K249" s="37"/>
      <c r="L249" s="37"/>
      <c r="M249" s="37"/>
      <c r="N249" s="37"/>
      <c r="O249" s="37"/>
      <c r="P249" s="37"/>
      <c r="Q249" s="37"/>
      <c r="R249" s="37"/>
      <c r="S249" s="37"/>
      <c r="T249" s="37"/>
      <c r="U249" s="37"/>
      <c r="V249" s="37"/>
      <c r="W249" s="37"/>
      <c r="X249" s="37"/>
      <c r="Y249" s="37"/>
      <c r="Z249" s="37"/>
    </row>
    <row r="250" spans="1:26">
      <c r="A250" s="265">
        <v>44141</v>
      </c>
      <c r="B250" s="37"/>
      <c r="C250" s="278" t="s">
        <v>156</v>
      </c>
      <c r="D250" s="520">
        <v>881789033</v>
      </c>
      <c r="E250" s="265">
        <v>44134</v>
      </c>
      <c r="F250" s="37"/>
      <c r="G250" s="37"/>
      <c r="H250" s="278" t="s">
        <v>2637</v>
      </c>
      <c r="I250" s="37"/>
      <c r="J250" s="37"/>
      <c r="K250" s="37"/>
      <c r="L250" s="37"/>
      <c r="M250" s="37"/>
      <c r="N250" s="37"/>
      <c r="O250" s="37"/>
      <c r="P250" s="37"/>
      <c r="Q250" s="37"/>
      <c r="R250" s="37"/>
      <c r="S250" s="37"/>
      <c r="T250" s="37"/>
      <c r="U250" s="37"/>
      <c r="V250" s="37"/>
      <c r="W250" s="37"/>
      <c r="X250" s="37"/>
      <c r="Y250" s="37"/>
      <c r="Z250" s="37"/>
    </row>
    <row r="251" spans="1:26">
      <c r="A251" s="265">
        <v>44141</v>
      </c>
      <c r="B251" s="37"/>
      <c r="C251" s="278" t="s">
        <v>156</v>
      </c>
      <c r="D251" s="520">
        <v>880855544</v>
      </c>
      <c r="E251" s="265">
        <v>44102</v>
      </c>
      <c r="F251" s="37"/>
      <c r="G251" s="37"/>
      <c r="H251" s="278" t="s">
        <v>2637</v>
      </c>
      <c r="I251" s="37"/>
      <c r="J251" s="37"/>
      <c r="K251" s="37"/>
      <c r="L251" s="37"/>
      <c r="M251" s="37"/>
      <c r="N251" s="37"/>
      <c r="O251" s="37"/>
      <c r="P251" s="37"/>
      <c r="Q251" s="37"/>
      <c r="R251" s="37"/>
      <c r="S251" s="37"/>
      <c r="T251" s="37"/>
      <c r="U251" s="37"/>
      <c r="V251" s="37"/>
      <c r="W251" s="37"/>
      <c r="X251" s="37"/>
      <c r="Y251" s="37"/>
      <c r="Z251" s="37"/>
    </row>
    <row r="252" spans="1:26">
      <c r="A252" s="265">
        <v>44141</v>
      </c>
      <c r="B252" s="37"/>
      <c r="C252" s="278" t="s">
        <v>156</v>
      </c>
      <c r="D252" s="520">
        <v>881532887</v>
      </c>
      <c r="E252" s="265">
        <v>44100</v>
      </c>
      <c r="F252" s="37"/>
      <c r="G252" s="37"/>
      <c r="H252" s="278" t="s">
        <v>2637</v>
      </c>
      <c r="I252" s="37"/>
      <c r="J252" s="37"/>
      <c r="K252" s="37"/>
      <c r="L252" s="37"/>
      <c r="M252" s="37"/>
      <c r="N252" s="37"/>
      <c r="O252" s="37"/>
      <c r="P252" s="37"/>
      <c r="Q252" s="37"/>
      <c r="R252" s="37"/>
      <c r="S252" s="37"/>
      <c r="T252" s="37"/>
      <c r="U252" s="37"/>
      <c r="V252" s="37"/>
      <c r="W252" s="37"/>
      <c r="X252" s="37"/>
      <c r="Y252" s="37"/>
      <c r="Z252" s="37"/>
    </row>
    <row r="253" spans="1:26">
      <c r="A253" s="265">
        <v>44141</v>
      </c>
      <c r="B253" s="37"/>
      <c r="C253" s="278" t="s">
        <v>146</v>
      </c>
      <c r="D253" s="520" t="s">
        <v>2714</v>
      </c>
      <c r="E253" s="265">
        <v>44138</v>
      </c>
      <c r="F253" s="37"/>
      <c r="G253" s="37"/>
      <c r="H253" s="278" t="s">
        <v>2637</v>
      </c>
      <c r="I253" s="37"/>
      <c r="J253" s="37"/>
      <c r="K253" s="37"/>
      <c r="L253" s="37"/>
      <c r="M253" s="37"/>
      <c r="N253" s="37"/>
      <c r="O253" s="37"/>
      <c r="P253" s="37"/>
      <c r="Q253" s="37"/>
      <c r="R253" s="37"/>
      <c r="S253" s="37"/>
      <c r="T253" s="37"/>
      <c r="U253" s="37"/>
      <c r="V253" s="37"/>
      <c r="W253" s="37"/>
      <c r="X253" s="37"/>
      <c r="Y253" s="37"/>
      <c r="Z253" s="37"/>
    </row>
    <row r="254" spans="1:26">
      <c r="A254" s="265">
        <v>44141</v>
      </c>
      <c r="B254" s="37"/>
      <c r="C254" s="278" t="s">
        <v>146</v>
      </c>
      <c r="D254" s="520" t="s">
        <v>2715</v>
      </c>
      <c r="E254" s="265">
        <v>44139</v>
      </c>
      <c r="F254" s="37"/>
      <c r="G254" s="37"/>
      <c r="H254" s="278" t="s">
        <v>2637</v>
      </c>
      <c r="I254" s="37"/>
      <c r="J254" s="37"/>
      <c r="K254" s="37"/>
      <c r="L254" s="37"/>
      <c r="M254" s="37"/>
      <c r="N254" s="37"/>
      <c r="O254" s="37"/>
      <c r="P254" s="37"/>
      <c r="Q254" s="37"/>
      <c r="R254" s="37"/>
      <c r="S254" s="37"/>
      <c r="T254" s="37"/>
      <c r="U254" s="37"/>
      <c r="V254" s="37"/>
      <c r="W254" s="37"/>
      <c r="X254" s="37"/>
      <c r="Y254" s="37"/>
      <c r="Z254" s="37"/>
    </row>
    <row r="255" spans="1:26">
      <c r="A255" s="265">
        <v>44141</v>
      </c>
      <c r="B255" s="37"/>
      <c r="C255" s="278" t="s">
        <v>146</v>
      </c>
      <c r="D255" s="520" t="s">
        <v>2716</v>
      </c>
      <c r="E255" s="265">
        <v>44126</v>
      </c>
      <c r="F255" s="37"/>
      <c r="G255" s="37"/>
      <c r="H255" s="278" t="s">
        <v>2637</v>
      </c>
      <c r="I255" s="37"/>
      <c r="J255" s="37"/>
      <c r="K255" s="37"/>
      <c r="L255" s="37"/>
      <c r="M255" s="37"/>
      <c r="N255" s="37"/>
      <c r="O255" s="37"/>
      <c r="P255" s="37"/>
      <c r="Q255" s="37"/>
      <c r="R255" s="37"/>
      <c r="S255" s="37"/>
      <c r="T255" s="37"/>
      <c r="U255" s="37"/>
      <c r="V255" s="37"/>
      <c r="W255" s="37"/>
      <c r="X255" s="37"/>
      <c r="Y255" s="37"/>
      <c r="Z255" s="37"/>
    </row>
    <row r="256" spans="1:26">
      <c r="A256" s="265">
        <v>44141</v>
      </c>
      <c r="B256" s="37"/>
      <c r="C256" s="278" t="s">
        <v>146</v>
      </c>
      <c r="D256" s="520" t="s">
        <v>2717</v>
      </c>
      <c r="E256" s="265">
        <v>44127</v>
      </c>
      <c r="F256" s="37"/>
      <c r="G256" s="37"/>
      <c r="H256" s="278" t="s">
        <v>2637</v>
      </c>
      <c r="I256" s="37"/>
      <c r="J256" s="37"/>
      <c r="K256" s="37"/>
      <c r="L256" s="37"/>
      <c r="M256" s="37"/>
      <c r="N256" s="37"/>
      <c r="O256" s="37"/>
      <c r="P256" s="37"/>
      <c r="Q256" s="37"/>
      <c r="R256" s="37"/>
      <c r="S256" s="37"/>
      <c r="T256" s="37"/>
      <c r="U256" s="37"/>
      <c r="V256" s="37"/>
      <c r="W256" s="37"/>
      <c r="X256" s="37"/>
      <c r="Y256" s="37"/>
      <c r="Z256" s="37"/>
    </row>
    <row r="257" spans="1:26">
      <c r="A257" s="265">
        <v>44144</v>
      </c>
      <c r="B257" s="37"/>
      <c r="C257" s="278" t="s">
        <v>2235</v>
      </c>
      <c r="D257" s="520" t="s">
        <v>2718</v>
      </c>
      <c r="E257" s="265"/>
      <c r="F257" s="37"/>
      <c r="G257" s="37"/>
      <c r="H257" s="278" t="s">
        <v>2637</v>
      </c>
      <c r="I257" s="37"/>
      <c r="J257" s="37"/>
      <c r="K257" s="37"/>
      <c r="L257" s="37"/>
      <c r="M257" s="37"/>
      <c r="N257" s="37"/>
      <c r="O257" s="37"/>
      <c r="P257" s="37"/>
      <c r="Q257" s="37"/>
      <c r="R257" s="37"/>
      <c r="S257" s="37"/>
      <c r="T257" s="37"/>
      <c r="U257" s="37"/>
      <c r="V257" s="37"/>
      <c r="W257" s="37"/>
      <c r="X257" s="37"/>
      <c r="Y257" s="37"/>
      <c r="Z257" s="37"/>
    </row>
    <row r="258" spans="1:26">
      <c r="A258" s="265">
        <v>44144</v>
      </c>
      <c r="B258" s="37"/>
      <c r="C258" s="278" t="s">
        <v>154</v>
      </c>
      <c r="D258" s="520" t="s">
        <v>2719</v>
      </c>
      <c r="E258" s="265"/>
      <c r="F258" s="37"/>
      <c r="G258" s="37"/>
      <c r="H258" s="278" t="s">
        <v>2637</v>
      </c>
      <c r="I258" s="37"/>
      <c r="J258" s="37"/>
      <c r="K258" s="37"/>
      <c r="L258" s="37"/>
      <c r="M258" s="37"/>
      <c r="N258" s="37"/>
      <c r="O258" s="37"/>
      <c r="P258" s="37"/>
      <c r="Q258" s="37"/>
      <c r="R258" s="37"/>
      <c r="S258" s="37"/>
      <c r="T258" s="37"/>
      <c r="U258" s="37"/>
      <c r="V258" s="37"/>
      <c r="W258" s="37"/>
      <c r="X258" s="37"/>
      <c r="Y258" s="37"/>
      <c r="Z258" s="37"/>
    </row>
    <row r="259" spans="1:26">
      <c r="A259" s="265">
        <v>44144</v>
      </c>
      <c r="B259" s="37"/>
      <c r="C259" s="278" t="s">
        <v>154</v>
      </c>
      <c r="D259" s="520" t="s">
        <v>2720</v>
      </c>
      <c r="E259" s="265"/>
      <c r="F259" s="37"/>
      <c r="G259" s="37"/>
      <c r="H259" s="278" t="s">
        <v>2637</v>
      </c>
      <c r="I259" s="37"/>
      <c r="J259" s="37"/>
      <c r="K259" s="37"/>
      <c r="L259" s="37"/>
      <c r="M259" s="37"/>
      <c r="N259" s="37"/>
      <c r="O259" s="37"/>
      <c r="P259" s="37"/>
      <c r="Q259" s="37"/>
      <c r="R259" s="37"/>
      <c r="S259" s="37"/>
      <c r="T259" s="37"/>
      <c r="U259" s="37"/>
      <c r="V259" s="37"/>
      <c r="W259" s="37"/>
      <c r="X259" s="37"/>
      <c r="Y259" s="37"/>
      <c r="Z259" s="37"/>
    </row>
    <row r="260" spans="1:26">
      <c r="A260" s="265">
        <v>44144</v>
      </c>
      <c r="B260" s="37"/>
      <c r="C260" s="278" t="s">
        <v>2235</v>
      </c>
      <c r="D260" s="520" t="s">
        <v>2721</v>
      </c>
      <c r="E260" s="265"/>
      <c r="F260" s="37"/>
      <c r="G260" s="37"/>
      <c r="H260" s="37"/>
      <c r="I260" s="37"/>
      <c r="J260" s="37"/>
      <c r="K260" s="37"/>
      <c r="L260" s="37"/>
      <c r="M260" s="37"/>
      <c r="N260" s="37"/>
      <c r="O260" s="37"/>
      <c r="P260" s="37"/>
      <c r="Q260" s="37"/>
      <c r="R260" s="37"/>
      <c r="S260" s="37"/>
      <c r="T260" s="37"/>
      <c r="U260" s="37"/>
      <c r="V260" s="37"/>
      <c r="W260" s="37"/>
      <c r="X260" s="37"/>
      <c r="Y260" s="37"/>
      <c r="Z260" s="37"/>
    </row>
    <row r="261" spans="1:26">
      <c r="A261" s="265">
        <v>44145</v>
      </c>
      <c r="B261" s="37"/>
      <c r="C261" s="278" t="s">
        <v>154</v>
      </c>
      <c r="D261" s="520" t="s">
        <v>2722</v>
      </c>
      <c r="E261" s="265"/>
      <c r="F261" s="265">
        <v>44145</v>
      </c>
      <c r="G261" s="37"/>
      <c r="H261" s="37"/>
      <c r="I261" s="37"/>
      <c r="J261" s="37"/>
      <c r="K261" s="37"/>
      <c r="L261" s="37"/>
      <c r="M261" s="37"/>
      <c r="N261" s="37"/>
      <c r="O261" s="37"/>
      <c r="P261" s="37"/>
      <c r="Q261" s="37"/>
      <c r="R261" s="37"/>
      <c r="S261" s="37"/>
      <c r="T261" s="37"/>
      <c r="U261" s="37"/>
      <c r="V261" s="37"/>
      <c r="W261" s="37"/>
      <c r="X261" s="37"/>
      <c r="Y261" s="37"/>
      <c r="Z261" s="37"/>
    </row>
    <row r="262" spans="1:26">
      <c r="A262" s="265">
        <v>44145</v>
      </c>
      <c r="B262" s="37"/>
      <c r="C262" s="278" t="s">
        <v>2235</v>
      </c>
      <c r="D262" s="520" t="s">
        <v>2723</v>
      </c>
      <c r="E262" s="265"/>
      <c r="F262" s="37"/>
      <c r="G262" s="37"/>
      <c r="H262" s="37"/>
      <c r="I262" s="37"/>
      <c r="J262" s="37"/>
      <c r="K262" s="37"/>
      <c r="L262" s="37"/>
      <c r="M262" s="37"/>
      <c r="N262" s="37"/>
      <c r="O262" s="37"/>
      <c r="P262" s="37"/>
      <c r="Q262" s="37"/>
      <c r="R262" s="37"/>
      <c r="S262" s="37"/>
      <c r="T262" s="37"/>
      <c r="U262" s="37"/>
      <c r="V262" s="37"/>
      <c r="W262" s="37"/>
      <c r="X262" s="37"/>
      <c r="Y262" s="37"/>
      <c r="Z262" s="37"/>
    </row>
    <row r="263" spans="1:26">
      <c r="A263" s="265">
        <v>44146</v>
      </c>
      <c r="B263" s="37"/>
      <c r="C263" s="278" t="s">
        <v>175</v>
      </c>
      <c r="D263" s="520" t="s">
        <v>2724</v>
      </c>
      <c r="E263" s="265">
        <v>44138</v>
      </c>
      <c r="F263" s="37"/>
      <c r="G263" s="37"/>
      <c r="H263" s="37"/>
      <c r="I263" s="37"/>
      <c r="J263" s="37"/>
      <c r="K263" s="37"/>
      <c r="L263" s="37"/>
      <c r="M263" s="37"/>
      <c r="N263" s="37"/>
      <c r="O263" s="37"/>
      <c r="P263" s="37"/>
      <c r="Q263" s="37"/>
      <c r="R263" s="37"/>
      <c r="S263" s="37"/>
      <c r="T263" s="37"/>
      <c r="U263" s="37"/>
      <c r="V263" s="37"/>
      <c r="W263" s="37"/>
      <c r="X263" s="37"/>
      <c r="Y263" s="37"/>
      <c r="Z263" s="37"/>
    </row>
    <row r="264" spans="1:26">
      <c r="A264" s="265">
        <v>44146</v>
      </c>
      <c r="B264" s="37"/>
      <c r="C264" s="278" t="s">
        <v>154</v>
      </c>
      <c r="D264" s="520" t="s">
        <v>2725</v>
      </c>
      <c r="E264" s="265"/>
      <c r="F264" s="265">
        <v>44145</v>
      </c>
      <c r="G264" s="37"/>
      <c r="H264" s="37"/>
      <c r="I264" s="37"/>
      <c r="J264" s="37"/>
      <c r="K264" s="37"/>
      <c r="L264" s="37"/>
      <c r="M264" s="37"/>
      <c r="N264" s="37"/>
      <c r="O264" s="37"/>
      <c r="P264" s="37"/>
      <c r="Q264" s="37"/>
      <c r="R264" s="37"/>
      <c r="S264" s="37"/>
      <c r="T264" s="37"/>
      <c r="U264" s="37"/>
      <c r="V264" s="37"/>
      <c r="W264" s="37"/>
      <c r="X264" s="37"/>
      <c r="Y264" s="37"/>
      <c r="Z264" s="37"/>
    </row>
    <row r="265" spans="1:26">
      <c r="A265" s="265">
        <v>44146</v>
      </c>
      <c r="B265" s="37"/>
      <c r="C265" s="278" t="s">
        <v>2235</v>
      </c>
      <c r="D265" s="520" t="s">
        <v>2726</v>
      </c>
      <c r="E265" s="265"/>
      <c r="F265" s="37"/>
      <c r="G265" s="37"/>
      <c r="H265" s="37"/>
      <c r="I265" s="37"/>
      <c r="J265" s="37"/>
      <c r="K265" s="37"/>
      <c r="L265" s="37"/>
      <c r="M265" s="37"/>
      <c r="N265" s="37"/>
      <c r="O265" s="37"/>
      <c r="P265" s="37"/>
      <c r="Q265" s="37"/>
      <c r="R265" s="37"/>
      <c r="S265" s="37"/>
      <c r="T265" s="37"/>
      <c r="U265" s="37"/>
      <c r="V265" s="37"/>
      <c r="W265" s="37"/>
      <c r="X265" s="37"/>
      <c r="Y265" s="37"/>
      <c r="Z265" s="37"/>
    </row>
    <row r="266" spans="1:26">
      <c r="A266" s="265">
        <v>44146</v>
      </c>
      <c r="B266" s="37"/>
      <c r="C266" s="278" t="s">
        <v>2235</v>
      </c>
      <c r="D266" s="520" t="s">
        <v>2727</v>
      </c>
      <c r="E266" s="265"/>
      <c r="F266" s="37"/>
      <c r="G266" s="37"/>
      <c r="H266" s="37"/>
      <c r="I266" s="37"/>
      <c r="J266" s="37"/>
      <c r="K266" s="37"/>
      <c r="L266" s="37"/>
      <c r="M266" s="37"/>
      <c r="N266" s="37"/>
      <c r="O266" s="37"/>
      <c r="P266" s="37"/>
      <c r="Q266" s="37"/>
      <c r="R266" s="37"/>
      <c r="S266" s="37"/>
      <c r="T266" s="37"/>
      <c r="U266" s="37"/>
      <c r="V266" s="37"/>
      <c r="W266" s="37"/>
      <c r="X266" s="37"/>
      <c r="Y266" s="37"/>
      <c r="Z266" s="37"/>
    </row>
    <row r="267" spans="1:26">
      <c r="A267" s="265">
        <v>44146</v>
      </c>
      <c r="B267" s="37"/>
      <c r="C267" s="278" t="s">
        <v>156</v>
      </c>
      <c r="D267" s="520">
        <v>880705569</v>
      </c>
      <c r="E267" s="265"/>
      <c r="F267" s="265">
        <v>44146</v>
      </c>
      <c r="G267" s="37"/>
      <c r="H267" s="37"/>
      <c r="I267" s="37"/>
      <c r="J267" s="37"/>
      <c r="K267" s="37"/>
      <c r="L267" s="37"/>
      <c r="M267" s="37"/>
      <c r="N267" s="37"/>
      <c r="O267" s="37"/>
      <c r="P267" s="37"/>
      <c r="Q267" s="37"/>
      <c r="R267" s="37"/>
      <c r="S267" s="37"/>
      <c r="T267" s="37"/>
      <c r="U267" s="37"/>
      <c r="V267" s="37"/>
      <c r="W267" s="37"/>
      <c r="X267" s="37"/>
      <c r="Y267" s="37"/>
      <c r="Z267" s="37"/>
    </row>
    <row r="268" spans="1:26">
      <c r="A268" s="265">
        <v>44148</v>
      </c>
      <c r="B268" s="37"/>
      <c r="C268" s="278" t="s">
        <v>2235</v>
      </c>
      <c r="D268" s="520" t="s">
        <v>2728</v>
      </c>
      <c r="E268" s="265">
        <v>44130</v>
      </c>
      <c r="F268" s="37"/>
      <c r="G268" s="37"/>
      <c r="H268" s="37"/>
      <c r="I268" s="37"/>
      <c r="J268" s="37"/>
      <c r="K268" s="37"/>
      <c r="L268" s="37"/>
      <c r="M268" s="37"/>
      <c r="N268" s="37"/>
      <c r="O268" s="37"/>
      <c r="P268" s="37"/>
      <c r="Q268" s="37"/>
      <c r="R268" s="37"/>
      <c r="S268" s="37"/>
      <c r="T268" s="37"/>
      <c r="U268" s="37"/>
      <c r="V268" s="37"/>
      <c r="W268" s="37"/>
      <c r="X268" s="37"/>
      <c r="Y268" s="37"/>
      <c r="Z268" s="37"/>
    </row>
    <row r="269" spans="1:26">
      <c r="A269" s="265">
        <v>44148</v>
      </c>
      <c r="B269" s="37"/>
      <c r="C269" s="278" t="s">
        <v>2235</v>
      </c>
      <c r="D269" s="520" t="s">
        <v>2729</v>
      </c>
      <c r="E269" s="265">
        <v>44124</v>
      </c>
      <c r="F269" s="37"/>
      <c r="G269" s="37"/>
      <c r="H269" s="37"/>
      <c r="I269" s="37"/>
      <c r="J269" s="37"/>
      <c r="K269" s="37"/>
      <c r="L269" s="37"/>
      <c r="M269" s="37"/>
      <c r="N269" s="37"/>
      <c r="O269" s="37"/>
      <c r="P269" s="37"/>
      <c r="Q269" s="37"/>
      <c r="R269" s="37"/>
      <c r="S269" s="37"/>
      <c r="T269" s="37"/>
      <c r="U269" s="37"/>
      <c r="V269" s="37"/>
      <c r="W269" s="37"/>
      <c r="X269" s="37"/>
      <c r="Y269" s="37"/>
      <c r="Z269" s="37"/>
    </row>
    <row r="270" spans="1:26">
      <c r="A270" s="265">
        <v>44148</v>
      </c>
      <c r="B270" s="37"/>
      <c r="C270" s="278" t="s">
        <v>154</v>
      </c>
      <c r="D270" s="520" t="s">
        <v>2730</v>
      </c>
      <c r="E270" s="265"/>
      <c r="F270" s="265">
        <v>44147</v>
      </c>
      <c r="G270" s="37"/>
      <c r="H270" s="37"/>
      <c r="I270" s="37"/>
      <c r="J270" s="37"/>
      <c r="K270" s="37"/>
      <c r="L270" s="37"/>
      <c r="M270" s="37"/>
      <c r="N270" s="37"/>
      <c r="O270" s="37"/>
      <c r="P270" s="37"/>
      <c r="Q270" s="37"/>
      <c r="R270" s="37"/>
      <c r="S270" s="37"/>
      <c r="T270" s="37"/>
      <c r="U270" s="37"/>
      <c r="V270" s="37"/>
      <c r="W270" s="37"/>
      <c r="X270" s="37"/>
      <c r="Y270" s="37"/>
      <c r="Z270" s="37"/>
    </row>
    <row r="271" spans="1:26">
      <c r="A271" s="265">
        <v>44148</v>
      </c>
      <c r="B271" s="37"/>
      <c r="C271" s="278" t="s">
        <v>154</v>
      </c>
      <c r="D271" s="520" t="s">
        <v>2731</v>
      </c>
      <c r="E271" s="265"/>
      <c r="F271" s="265">
        <v>44147</v>
      </c>
      <c r="G271" s="37"/>
      <c r="H271" s="37"/>
      <c r="I271" s="37"/>
      <c r="J271" s="37"/>
      <c r="K271" s="37"/>
      <c r="L271" s="37"/>
      <c r="M271" s="37"/>
      <c r="N271" s="37"/>
      <c r="O271" s="37"/>
      <c r="P271" s="37"/>
      <c r="Q271" s="37"/>
      <c r="R271" s="37"/>
      <c r="S271" s="37"/>
      <c r="T271" s="37"/>
      <c r="U271" s="37"/>
      <c r="V271" s="37"/>
      <c r="W271" s="37"/>
      <c r="X271" s="37"/>
      <c r="Y271" s="37"/>
      <c r="Z271" s="37"/>
    </row>
    <row r="272" spans="1:26">
      <c r="A272" s="265">
        <v>44148</v>
      </c>
      <c r="B272" s="37"/>
      <c r="C272" s="278" t="s">
        <v>154</v>
      </c>
      <c r="D272" s="520" t="s">
        <v>2732</v>
      </c>
      <c r="E272" s="265"/>
      <c r="F272" s="37"/>
      <c r="G272" s="37"/>
      <c r="H272" s="37"/>
      <c r="I272" s="37"/>
      <c r="J272" s="37"/>
      <c r="K272" s="37"/>
      <c r="L272" s="37"/>
      <c r="M272" s="37"/>
      <c r="N272" s="37"/>
      <c r="O272" s="37"/>
      <c r="P272" s="37"/>
      <c r="Q272" s="37"/>
      <c r="R272" s="37"/>
      <c r="S272" s="37"/>
      <c r="T272" s="37"/>
      <c r="U272" s="37"/>
      <c r="V272" s="37"/>
      <c r="W272" s="37"/>
      <c r="X272" s="37"/>
      <c r="Y272" s="37"/>
      <c r="Z272" s="37"/>
    </row>
    <row r="273" spans="1:26">
      <c r="A273" s="265">
        <v>44154</v>
      </c>
      <c r="B273" s="37"/>
      <c r="C273" s="278" t="s">
        <v>175</v>
      </c>
      <c r="D273" s="520" t="s">
        <v>2733</v>
      </c>
      <c r="E273" s="265">
        <v>44153</v>
      </c>
      <c r="F273" s="265">
        <v>44153</v>
      </c>
      <c r="G273" s="37"/>
      <c r="H273" s="37"/>
      <c r="I273" s="37"/>
      <c r="J273" s="37"/>
      <c r="K273" s="37"/>
      <c r="L273" s="37"/>
      <c r="M273" s="37"/>
      <c r="N273" s="37"/>
      <c r="O273" s="37"/>
      <c r="P273" s="37"/>
      <c r="Q273" s="37"/>
      <c r="R273" s="37"/>
      <c r="S273" s="37"/>
      <c r="T273" s="37"/>
      <c r="U273" s="37"/>
      <c r="V273" s="37"/>
      <c r="W273" s="37"/>
      <c r="X273" s="37"/>
      <c r="Y273" s="37"/>
      <c r="Z273" s="37"/>
    </row>
    <row r="274" spans="1:26">
      <c r="A274" s="265">
        <v>44159</v>
      </c>
      <c r="B274" s="37"/>
      <c r="C274" s="278" t="s">
        <v>156</v>
      </c>
      <c r="D274" s="520" t="s">
        <v>2734</v>
      </c>
      <c r="E274" s="265">
        <v>44153</v>
      </c>
      <c r="F274" s="265">
        <v>44153</v>
      </c>
      <c r="G274" s="37"/>
      <c r="H274" s="37"/>
      <c r="I274" s="37"/>
      <c r="J274" s="37"/>
      <c r="K274" s="37"/>
      <c r="L274" s="37"/>
      <c r="M274" s="37"/>
      <c r="N274" s="37"/>
      <c r="O274" s="37"/>
      <c r="P274" s="37"/>
      <c r="Q274" s="37"/>
      <c r="R274" s="37"/>
      <c r="S274" s="37"/>
      <c r="T274" s="37"/>
      <c r="U274" s="37"/>
      <c r="V274" s="37"/>
      <c r="W274" s="37"/>
      <c r="X274" s="37"/>
      <c r="Y274" s="37"/>
      <c r="Z274" s="37"/>
    </row>
    <row r="275" spans="1:26">
      <c r="A275" s="265">
        <v>44159</v>
      </c>
      <c r="B275" s="37"/>
      <c r="C275" s="278" t="s">
        <v>156</v>
      </c>
      <c r="D275" s="37">
        <v>880038250</v>
      </c>
      <c r="E275" s="265"/>
      <c r="F275" s="37"/>
      <c r="G275" s="37"/>
      <c r="H275" s="37"/>
      <c r="I275" s="37"/>
      <c r="J275" s="37"/>
      <c r="K275" s="37"/>
      <c r="L275" s="37"/>
      <c r="M275" s="37"/>
      <c r="N275" s="37"/>
      <c r="O275" s="37"/>
      <c r="P275" s="37"/>
      <c r="Q275" s="37"/>
      <c r="R275" s="37"/>
      <c r="S275" s="37"/>
      <c r="T275" s="37"/>
      <c r="U275" s="37"/>
      <c r="V275" s="37"/>
      <c r="W275" s="37"/>
      <c r="X275" s="37"/>
      <c r="Y275" s="37"/>
      <c r="Z275" s="37"/>
    </row>
    <row r="276" spans="1:26">
      <c r="A276" s="265">
        <v>44160</v>
      </c>
      <c r="B276" s="37"/>
      <c r="C276" s="278" t="s">
        <v>227</v>
      </c>
      <c r="D276" s="520">
        <v>880218276</v>
      </c>
      <c r="E276" s="265">
        <v>44152</v>
      </c>
      <c r="F276" s="265">
        <v>44161</v>
      </c>
      <c r="G276" s="37"/>
      <c r="H276" s="37"/>
      <c r="I276" s="37"/>
      <c r="J276" s="37"/>
      <c r="K276" s="37"/>
      <c r="L276" s="37"/>
      <c r="M276" s="37"/>
      <c r="N276" s="37"/>
      <c r="O276" s="37"/>
      <c r="P276" s="37"/>
      <c r="Q276" s="37"/>
      <c r="R276" s="37"/>
      <c r="S276" s="37"/>
      <c r="T276" s="37"/>
      <c r="U276" s="37"/>
      <c r="V276" s="37"/>
      <c r="W276" s="37"/>
      <c r="X276" s="37"/>
      <c r="Y276" s="37"/>
      <c r="Z276" s="37"/>
    </row>
    <row r="277" spans="1:26">
      <c r="A277" s="265">
        <v>44162</v>
      </c>
      <c r="B277" s="37"/>
      <c r="C277" s="278" t="s">
        <v>154</v>
      </c>
      <c r="D277" s="520" t="s">
        <v>2735</v>
      </c>
      <c r="E277" s="265">
        <v>44160</v>
      </c>
      <c r="F277" s="37"/>
      <c r="G277" s="37"/>
      <c r="H277" s="37"/>
      <c r="I277" s="37"/>
      <c r="J277" s="37"/>
      <c r="K277" s="37"/>
      <c r="L277" s="37"/>
      <c r="M277" s="37"/>
      <c r="N277" s="37"/>
      <c r="O277" s="37"/>
      <c r="P277" s="37"/>
      <c r="Q277" s="37"/>
      <c r="R277" s="37"/>
      <c r="S277" s="37"/>
      <c r="T277" s="37"/>
      <c r="U277" s="37"/>
      <c r="V277" s="37"/>
      <c r="W277" s="37"/>
      <c r="X277" s="37"/>
      <c r="Y277" s="37"/>
      <c r="Z277" s="37"/>
    </row>
    <row r="278" spans="1:26">
      <c r="A278" s="265">
        <v>44162</v>
      </c>
      <c r="B278" s="37"/>
      <c r="C278" s="278" t="s">
        <v>154</v>
      </c>
      <c r="D278" s="520" t="s">
        <v>2736</v>
      </c>
      <c r="E278" s="265"/>
      <c r="F278" s="37"/>
      <c r="G278" s="37"/>
      <c r="H278" s="37"/>
      <c r="I278" s="37"/>
      <c r="J278" s="37"/>
      <c r="K278" s="37"/>
      <c r="L278" s="37"/>
      <c r="M278" s="37"/>
      <c r="N278" s="37"/>
      <c r="O278" s="37"/>
      <c r="P278" s="37"/>
      <c r="Q278" s="37"/>
      <c r="R278" s="37"/>
      <c r="S278" s="37"/>
      <c r="T278" s="37"/>
      <c r="U278" s="37"/>
      <c r="V278" s="37"/>
      <c r="W278" s="37"/>
      <c r="X278" s="37"/>
      <c r="Y278" s="37"/>
      <c r="Z278" s="37"/>
    </row>
    <row r="279" spans="1:26">
      <c r="A279" s="265">
        <v>44162</v>
      </c>
      <c r="B279" s="37"/>
      <c r="C279" s="278" t="s">
        <v>154</v>
      </c>
      <c r="D279" s="520" t="s">
        <v>2737</v>
      </c>
      <c r="E279" s="265"/>
      <c r="F279" s="37"/>
      <c r="G279" s="37"/>
      <c r="H279" s="37"/>
      <c r="I279" s="37"/>
      <c r="J279" s="37"/>
      <c r="K279" s="37"/>
      <c r="L279" s="37"/>
      <c r="M279" s="37"/>
      <c r="N279" s="37"/>
      <c r="O279" s="37"/>
      <c r="P279" s="37"/>
      <c r="Q279" s="37"/>
      <c r="R279" s="37"/>
      <c r="S279" s="37"/>
      <c r="T279" s="37"/>
      <c r="U279" s="37"/>
      <c r="V279" s="37"/>
      <c r="W279" s="37"/>
      <c r="X279" s="37"/>
      <c r="Y279" s="37"/>
      <c r="Z279" s="37"/>
    </row>
    <row r="280" spans="1:26">
      <c r="A280" s="265">
        <v>44162</v>
      </c>
      <c r="B280" s="37"/>
      <c r="C280" s="278" t="s">
        <v>154</v>
      </c>
      <c r="D280" s="520" t="s">
        <v>2738</v>
      </c>
      <c r="E280" s="265"/>
      <c r="F280" s="37"/>
      <c r="G280" s="37"/>
      <c r="H280" s="37"/>
      <c r="I280" s="37"/>
      <c r="J280" s="37"/>
      <c r="K280" s="37"/>
      <c r="L280" s="37"/>
      <c r="M280" s="37"/>
      <c r="N280" s="37"/>
      <c r="O280" s="37"/>
      <c r="P280" s="37"/>
      <c r="Q280" s="37"/>
      <c r="R280" s="37"/>
      <c r="S280" s="37"/>
      <c r="T280" s="37"/>
      <c r="U280" s="37"/>
      <c r="V280" s="37"/>
      <c r="W280" s="37"/>
      <c r="X280" s="37"/>
      <c r="Y280" s="37"/>
      <c r="Z280" s="37"/>
    </row>
    <row r="281" spans="1:26">
      <c r="A281" s="265">
        <v>44162</v>
      </c>
      <c r="B281" s="37"/>
      <c r="C281" s="278" t="s">
        <v>154</v>
      </c>
      <c r="D281" s="520" t="s">
        <v>2739</v>
      </c>
      <c r="E281" s="265"/>
      <c r="F281" s="37"/>
      <c r="G281" s="37"/>
      <c r="H281" s="37"/>
      <c r="I281" s="37"/>
      <c r="J281" s="37"/>
      <c r="K281" s="37"/>
      <c r="L281" s="37"/>
      <c r="M281" s="37"/>
      <c r="N281" s="37"/>
      <c r="O281" s="37"/>
      <c r="P281" s="37"/>
      <c r="Q281" s="37"/>
      <c r="R281" s="37"/>
      <c r="S281" s="37"/>
      <c r="T281" s="37"/>
      <c r="U281" s="37"/>
      <c r="V281" s="37"/>
      <c r="W281" s="37"/>
      <c r="X281" s="37"/>
      <c r="Y281" s="37"/>
      <c r="Z281" s="37"/>
    </row>
    <row r="282" spans="1:26">
      <c r="A282" s="265">
        <v>44162</v>
      </c>
      <c r="B282" s="37"/>
      <c r="C282" s="278" t="s">
        <v>154</v>
      </c>
      <c r="D282" s="520" t="s">
        <v>2740</v>
      </c>
      <c r="E282" s="265">
        <v>44146</v>
      </c>
      <c r="F282" s="37"/>
      <c r="G282" s="37"/>
      <c r="H282" s="37"/>
      <c r="I282" s="37"/>
      <c r="J282" s="37"/>
      <c r="K282" s="37"/>
      <c r="L282" s="37"/>
      <c r="M282" s="37"/>
      <c r="N282" s="37"/>
      <c r="O282" s="37"/>
      <c r="P282" s="37"/>
      <c r="Q282" s="37"/>
      <c r="R282" s="37"/>
      <c r="S282" s="37"/>
      <c r="T282" s="37"/>
      <c r="U282" s="37"/>
      <c r="V282" s="37"/>
      <c r="W282" s="37"/>
      <c r="X282" s="37"/>
      <c r="Y282" s="37"/>
      <c r="Z282" s="37"/>
    </row>
    <row r="283" spans="1:26">
      <c r="A283" s="265">
        <v>44162</v>
      </c>
      <c r="B283" s="37"/>
      <c r="C283" s="278" t="s">
        <v>154</v>
      </c>
      <c r="D283" s="520" t="s">
        <v>2741</v>
      </c>
      <c r="E283" s="265"/>
      <c r="F283" s="37"/>
      <c r="G283" s="37"/>
      <c r="H283" s="37"/>
      <c r="I283" s="37"/>
      <c r="J283" s="37"/>
      <c r="K283" s="37"/>
      <c r="L283" s="37"/>
      <c r="M283" s="37"/>
      <c r="N283" s="37"/>
      <c r="O283" s="37"/>
      <c r="P283" s="37"/>
      <c r="Q283" s="37"/>
      <c r="R283" s="37"/>
      <c r="S283" s="37"/>
      <c r="T283" s="37"/>
      <c r="U283" s="37"/>
      <c r="V283" s="37"/>
      <c r="W283" s="37"/>
      <c r="X283" s="37"/>
      <c r="Y283" s="37"/>
      <c r="Z283" s="37"/>
    </row>
    <row r="284" spans="1:26">
      <c r="A284" s="265">
        <v>44162</v>
      </c>
      <c r="B284" s="37"/>
      <c r="C284" s="278" t="s">
        <v>154</v>
      </c>
      <c r="D284" s="520" t="s">
        <v>2742</v>
      </c>
      <c r="E284" s="265"/>
      <c r="F284" s="37"/>
      <c r="G284" s="37"/>
      <c r="H284" s="37"/>
      <c r="I284" s="37"/>
      <c r="J284" s="37"/>
      <c r="K284" s="37"/>
      <c r="L284" s="37"/>
      <c r="M284" s="37"/>
      <c r="N284" s="37"/>
      <c r="O284" s="37"/>
      <c r="P284" s="37"/>
      <c r="Q284" s="37"/>
      <c r="R284" s="37"/>
      <c r="S284" s="37"/>
      <c r="T284" s="37"/>
      <c r="U284" s="37"/>
      <c r="V284" s="37"/>
      <c r="W284" s="37"/>
      <c r="X284" s="37"/>
      <c r="Y284" s="37"/>
      <c r="Z284" s="37"/>
    </row>
    <row r="285" spans="1:26">
      <c r="A285" s="265">
        <v>44162</v>
      </c>
      <c r="B285" s="37"/>
      <c r="C285" s="278" t="s">
        <v>154</v>
      </c>
      <c r="D285" s="520" t="s">
        <v>2743</v>
      </c>
      <c r="E285" s="265"/>
      <c r="F285" s="37"/>
      <c r="G285" s="37"/>
      <c r="H285" s="37"/>
      <c r="I285" s="37"/>
      <c r="J285" s="37"/>
      <c r="K285" s="37"/>
      <c r="L285" s="37"/>
      <c r="M285" s="37"/>
      <c r="N285" s="37"/>
      <c r="O285" s="37"/>
      <c r="P285" s="37"/>
      <c r="Q285" s="37"/>
      <c r="R285" s="37"/>
      <c r="S285" s="37"/>
      <c r="T285" s="37"/>
      <c r="U285" s="37"/>
      <c r="V285" s="37"/>
      <c r="W285" s="37"/>
      <c r="X285" s="37"/>
      <c r="Y285" s="37"/>
      <c r="Z285" s="37"/>
    </row>
    <row r="286" spans="1:26">
      <c r="A286" s="265">
        <v>44162</v>
      </c>
      <c r="B286" s="37"/>
      <c r="C286" s="278" t="s">
        <v>154</v>
      </c>
      <c r="D286" s="520" t="s">
        <v>2744</v>
      </c>
      <c r="E286" s="265"/>
      <c r="F286" s="37"/>
      <c r="G286" s="37"/>
      <c r="H286" s="37"/>
      <c r="I286" s="37"/>
      <c r="J286" s="37"/>
      <c r="K286" s="37"/>
      <c r="L286" s="37"/>
      <c r="M286" s="37"/>
      <c r="N286" s="37"/>
      <c r="O286" s="37"/>
      <c r="P286" s="37"/>
      <c r="Q286" s="37"/>
      <c r="R286" s="37"/>
      <c r="S286" s="37"/>
      <c r="T286" s="37"/>
      <c r="U286" s="37"/>
      <c r="V286" s="37"/>
      <c r="W286" s="37"/>
      <c r="X286" s="37"/>
      <c r="Y286" s="37"/>
      <c r="Z286" s="37"/>
    </row>
    <row r="287" spans="1:26">
      <c r="A287" s="265">
        <v>44162</v>
      </c>
      <c r="B287" s="37"/>
      <c r="C287" s="278" t="s">
        <v>154</v>
      </c>
      <c r="D287" s="520" t="s">
        <v>2745</v>
      </c>
      <c r="E287" s="265"/>
      <c r="F287" s="37"/>
      <c r="G287" s="37"/>
      <c r="H287" s="37"/>
      <c r="I287" s="37"/>
      <c r="J287" s="37"/>
      <c r="K287" s="37"/>
      <c r="L287" s="37"/>
      <c r="M287" s="37"/>
      <c r="N287" s="37"/>
      <c r="O287" s="37"/>
      <c r="P287" s="37"/>
      <c r="Q287" s="37"/>
      <c r="R287" s="37"/>
      <c r="S287" s="37"/>
      <c r="T287" s="37"/>
      <c r="U287" s="37"/>
      <c r="V287" s="37"/>
      <c r="W287" s="37"/>
      <c r="X287" s="37"/>
      <c r="Y287" s="37"/>
      <c r="Z287" s="37"/>
    </row>
    <row r="288" spans="1:26">
      <c r="A288" s="265">
        <v>44162</v>
      </c>
      <c r="B288" s="37"/>
      <c r="C288" s="278" t="s">
        <v>154</v>
      </c>
      <c r="D288" s="520" t="s">
        <v>2746</v>
      </c>
      <c r="E288" s="265">
        <v>44137</v>
      </c>
      <c r="F288" s="37"/>
      <c r="G288" s="37"/>
      <c r="H288" s="37"/>
      <c r="I288" s="37"/>
      <c r="J288" s="37"/>
      <c r="K288" s="37"/>
      <c r="L288" s="37"/>
      <c r="M288" s="37"/>
      <c r="N288" s="37"/>
      <c r="O288" s="37"/>
      <c r="P288" s="37"/>
      <c r="Q288" s="37"/>
      <c r="R288" s="37"/>
      <c r="S288" s="37"/>
      <c r="T288" s="37"/>
      <c r="U288" s="37"/>
      <c r="V288" s="37"/>
      <c r="W288" s="37"/>
      <c r="X288" s="37"/>
      <c r="Y288" s="37"/>
      <c r="Z288" s="37"/>
    </row>
    <row r="289" spans="1:26">
      <c r="A289" s="265">
        <v>44165</v>
      </c>
      <c r="B289" s="37"/>
      <c r="C289" s="278" t="s">
        <v>175</v>
      </c>
      <c r="D289" s="520" t="s">
        <v>2747</v>
      </c>
      <c r="E289" s="265">
        <v>44146</v>
      </c>
      <c r="F289" s="37"/>
      <c r="G289" s="37"/>
      <c r="H289" s="37"/>
      <c r="I289" s="37"/>
      <c r="J289" s="37"/>
      <c r="K289" s="37"/>
      <c r="L289" s="37"/>
      <c r="M289" s="37"/>
      <c r="N289" s="37"/>
      <c r="O289" s="37"/>
      <c r="P289" s="37"/>
      <c r="Q289" s="37"/>
      <c r="R289" s="37"/>
      <c r="S289" s="37"/>
      <c r="T289" s="37"/>
      <c r="U289" s="37"/>
      <c r="V289" s="37"/>
      <c r="W289" s="37"/>
      <c r="X289" s="37"/>
      <c r="Y289" s="37"/>
      <c r="Z289" s="37"/>
    </row>
    <row r="290" spans="1:26">
      <c r="A290" s="265">
        <v>44166</v>
      </c>
      <c r="B290" s="37"/>
      <c r="C290" s="278" t="s">
        <v>146</v>
      </c>
      <c r="D290" s="520" t="s">
        <v>2748</v>
      </c>
      <c r="E290" s="265"/>
      <c r="F290" s="37"/>
      <c r="G290" s="37"/>
      <c r="H290" s="37"/>
      <c r="I290" s="37"/>
      <c r="J290" s="37"/>
      <c r="K290" s="37"/>
      <c r="L290" s="37"/>
      <c r="M290" s="37"/>
      <c r="N290" s="37"/>
      <c r="O290" s="37"/>
      <c r="P290" s="37"/>
      <c r="Q290" s="37"/>
      <c r="R290" s="37"/>
      <c r="S290" s="37"/>
      <c r="T290" s="37"/>
      <c r="U290" s="37"/>
      <c r="V290" s="37"/>
      <c r="W290" s="37"/>
      <c r="X290" s="37"/>
      <c r="Y290" s="37"/>
      <c r="Z290" s="37"/>
    </row>
    <row r="291" spans="1:26">
      <c r="A291" s="265">
        <v>44168</v>
      </c>
      <c r="B291" s="37"/>
      <c r="C291" s="278" t="s">
        <v>281</v>
      </c>
      <c r="D291" s="520" t="s">
        <v>2749</v>
      </c>
      <c r="E291" s="265">
        <v>44154</v>
      </c>
      <c r="F291" s="37"/>
      <c r="G291" s="37"/>
      <c r="H291" s="37"/>
      <c r="I291" s="37"/>
      <c r="J291" s="37"/>
      <c r="K291" s="37"/>
      <c r="L291" s="37"/>
      <c r="M291" s="37"/>
      <c r="N291" s="37"/>
      <c r="O291" s="37"/>
      <c r="P291" s="37"/>
      <c r="Q291" s="37"/>
      <c r="R291" s="37"/>
      <c r="S291" s="37"/>
      <c r="T291" s="37"/>
      <c r="U291" s="37"/>
      <c r="V291" s="37"/>
      <c r="W291" s="37"/>
      <c r="X291" s="37"/>
      <c r="Y291" s="37"/>
      <c r="Z291" s="37"/>
    </row>
    <row r="292" spans="1:26">
      <c r="A292" s="265">
        <v>44169</v>
      </c>
      <c r="B292" s="37"/>
      <c r="C292" s="278" t="s">
        <v>146</v>
      </c>
      <c r="D292" s="520" t="s">
        <v>2750</v>
      </c>
      <c r="E292" s="265">
        <v>44155</v>
      </c>
      <c r="F292" s="37"/>
      <c r="G292" s="37"/>
      <c r="H292" s="37"/>
      <c r="I292" s="37"/>
      <c r="J292" s="37"/>
      <c r="K292" s="37"/>
      <c r="L292" s="37"/>
      <c r="M292" s="37"/>
      <c r="N292" s="37"/>
      <c r="O292" s="37"/>
      <c r="P292" s="37"/>
      <c r="Q292" s="37"/>
      <c r="R292" s="37"/>
      <c r="S292" s="37"/>
      <c r="T292" s="37"/>
      <c r="U292" s="37"/>
      <c r="V292" s="37"/>
      <c r="W292" s="37"/>
      <c r="X292" s="37"/>
      <c r="Y292" s="37"/>
      <c r="Z292" s="37"/>
    </row>
    <row r="293" spans="1:26">
      <c r="A293" s="265">
        <v>44169</v>
      </c>
      <c r="B293" s="37"/>
      <c r="C293" s="278" t="s">
        <v>146</v>
      </c>
      <c r="D293" s="520" t="s">
        <v>2751</v>
      </c>
      <c r="E293" s="265">
        <v>44155</v>
      </c>
      <c r="F293" s="37"/>
      <c r="G293" s="37"/>
      <c r="H293" s="37"/>
      <c r="I293" s="37"/>
      <c r="J293" s="37"/>
      <c r="K293" s="37"/>
      <c r="L293" s="37"/>
      <c r="M293" s="37"/>
      <c r="N293" s="37"/>
      <c r="O293" s="37"/>
      <c r="P293" s="37"/>
      <c r="Q293" s="37"/>
      <c r="R293" s="37"/>
      <c r="S293" s="37"/>
      <c r="T293" s="37"/>
      <c r="U293" s="37"/>
      <c r="V293" s="37"/>
      <c r="W293" s="37"/>
      <c r="X293" s="37"/>
      <c r="Y293" s="37"/>
      <c r="Z293" s="37"/>
    </row>
    <row r="294" spans="1:26">
      <c r="A294" s="265">
        <v>44173</v>
      </c>
      <c r="B294" s="37"/>
      <c r="C294" s="278" t="s">
        <v>154</v>
      </c>
      <c r="D294" s="520" t="s">
        <v>2752</v>
      </c>
      <c r="E294" s="265"/>
      <c r="F294" s="37"/>
      <c r="G294" s="37"/>
      <c r="H294" s="37"/>
      <c r="I294" s="37"/>
      <c r="J294" s="37"/>
      <c r="K294" s="37"/>
      <c r="L294" s="37"/>
      <c r="M294" s="37"/>
      <c r="N294" s="37"/>
      <c r="O294" s="37"/>
      <c r="P294" s="37"/>
      <c r="Q294" s="37"/>
      <c r="R294" s="37"/>
      <c r="S294" s="37"/>
      <c r="T294" s="37"/>
      <c r="U294" s="37"/>
      <c r="V294" s="37"/>
      <c r="W294" s="37"/>
      <c r="X294" s="37"/>
      <c r="Y294" s="37"/>
      <c r="Z294" s="37"/>
    </row>
    <row r="295" spans="1:26">
      <c r="A295" s="265">
        <v>44174</v>
      </c>
      <c r="B295" s="37"/>
      <c r="C295" s="278" t="s">
        <v>146</v>
      </c>
      <c r="D295" s="520" t="s">
        <v>2753</v>
      </c>
      <c r="E295" s="265"/>
      <c r="F295" s="37"/>
      <c r="G295" s="37"/>
      <c r="H295" s="37"/>
      <c r="I295" s="37"/>
      <c r="J295" s="37"/>
      <c r="K295" s="37"/>
      <c r="L295" s="37"/>
      <c r="M295" s="37"/>
      <c r="N295" s="37"/>
      <c r="O295" s="37"/>
      <c r="P295" s="37"/>
      <c r="Q295" s="37"/>
      <c r="R295" s="37"/>
      <c r="S295" s="37"/>
      <c r="T295" s="37"/>
      <c r="U295" s="37"/>
      <c r="V295" s="37"/>
      <c r="W295" s="37"/>
      <c r="X295" s="37"/>
      <c r="Y295" s="37"/>
      <c r="Z295" s="37"/>
    </row>
    <row r="296" spans="1:26">
      <c r="A296" s="265">
        <v>44174</v>
      </c>
      <c r="B296" s="37"/>
      <c r="C296" s="278" t="s">
        <v>167</v>
      </c>
      <c r="D296" s="520" t="s">
        <v>2754</v>
      </c>
      <c r="E296" s="265">
        <v>44173</v>
      </c>
      <c r="F296" s="265">
        <v>44174</v>
      </c>
      <c r="G296" s="37"/>
      <c r="H296" s="37"/>
      <c r="I296" s="37"/>
      <c r="J296" s="37"/>
      <c r="K296" s="37"/>
      <c r="L296" s="37"/>
      <c r="M296" s="37"/>
      <c r="N296" s="37"/>
      <c r="O296" s="37"/>
      <c r="P296" s="37"/>
      <c r="Q296" s="37"/>
      <c r="R296" s="37"/>
      <c r="S296" s="37"/>
      <c r="T296" s="37"/>
      <c r="U296" s="37"/>
      <c r="V296" s="37"/>
      <c r="W296" s="37"/>
      <c r="X296" s="37"/>
      <c r="Y296" s="37"/>
      <c r="Z296" s="37"/>
    </row>
    <row r="297" spans="1:26">
      <c r="A297" s="265">
        <v>44174</v>
      </c>
      <c r="B297" s="37"/>
      <c r="C297" s="278" t="s">
        <v>167</v>
      </c>
      <c r="D297" s="520" t="s">
        <v>2755</v>
      </c>
      <c r="E297" s="265"/>
      <c r="F297" s="265">
        <v>44173</v>
      </c>
      <c r="G297" s="37"/>
      <c r="H297" s="37"/>
      <c r="I297" s="37"/>
      <c r="J297" s="37"/>
      <c r="K297" s="37"/>
      <c r="L297" s="37"/>
      <c r="M297" s="37"/>
      <c r="N297" s="37"/>
      <c r="O297" s="37"/>
      <c r="P297" s="37"/>
      <c r="Q297" s="37"/>
      <c r="R297" s="37"/>
      <c r="S297" s="37"/>
      <c r="T297" s="37"/>
      <c r="U297" s="37"/>
      <c r="V297" s="37"/>
      <c r="W297" s="37"/>
      <c r="X297" s="37"/>
      <c r="Y297" s="37"/>
      <c r="Z297" s="37"/>
    </row>
    <row r="298" spans="1:26">
      <c r="A298" s="265">
        <v>44175</v>
      </c>
      <c r="B298" s="37"/>
      <c r="C298" s="278" t="s">
        <v>154</v>
      </c>
      <c r="D298" s="520" t="s">
        <v>2756</v>
      </c>
      <c r="E298" s="265"/>
      <c r="F298" s="37"/>
      <c r="G298" s="37"/>
      <c r="H298" s="37"/>
      <c r="I298" s="37"/>
      <c r="J298" s="37"/>
      <c r="K298" s="37"/>
      <c r="L298" s="37"/>
      <c r="M298" s="37"/>
      <c r="N298" s="37"/>
      <c r="O298" s="37"/>
      <c r="P298" s="37"/>
      <c r="Q298" s="37"/>
      <c r="R298" s="37"/>
      <c r="S298" s="37"/>
      <c r="T298" s="37"/>
      <c r="U298" s="37"/>
      <c r="V298" s="37"/>
      <c r="W298" s="37"/>
      <c r="X298" s="37"/>
      <c r="Y298" s="37"/>
      <c r="Z298" s="37"/>
    </row>
    <row r="299" spans="1:26">
      <c r="A299" s="265">
        <v>44176</v>
      </c>
      <c r="B299" s="37"/>
      <c r="C299" s="278" t="s">
        <v>146</v>
      </c>
      <c r="D299" s="520" t="s">
        <v>2757</v>
      </c>
      <c r="E299" s="265"/>
      <c r="F299" s="37"/>
      <c r="G299" s="37"/>
      <c r="H299" s="37"/>
      <c r="I299" s="37"/>
      <c r="J299" s="37"/>
      <c r="K299" s="37"/>
      <c r="L299" s="37"/>
      <c r="M299" s="37"/>
      <c r="N299" s="37"/>
      <c r="O299" s="37"/>
      <c r="P299" s="37"/>
      <c r="Q299" s="37"/>
      <c r="R299" s="37"/>
      <c r="S299" s="37"/>
      <c r="T299" s="37"/>
      <c r="U299" s="37"/>
      <c r="V299" s="37"/>
      <c r="W299" s="37"/>
      <c r="X299" s="37"/>
      <c r="Y299" s="37"/>
      <c r="Z299" s="37"/>
    </row>
    <row r="300" spans="1:26">
      <c r="A300" s="265">
        <v>44176</v>
      </c>
      <c r="B300" s="37"/>
      <c r="C300" s="278" t="s">
        <v>146</v>
      </c>
      <c r="D300" s="520" t="s">
        <v>2758</v>
      </c>
      <c r="E300" s="265"/>
      <c r="F300" s="37"/>
      <c r="G300" s="37"/>
      <c r="H300" s="37"/>
      <c r="I300" s="37"/>
      <c r="J300" s="37"/>
      <c r="K300" s="37"/>
      <c r="L300" s="37"/>
      <c r="M300" s="37"/>
      <c r="N300" s="37"/>
      <c r="O300" s="37"/>
      <c r="P300" s="37"/>
      <c r="Q300" s="37"/>
      <c r="R300" s="37"/>
      <c r="S300" s="37"/>
      <c r="T300" s="37"/>
      <c r="U300" s="37"/>
      <c r="V300" s="37"/>
      <c r="W300" s="37"/>
      <c r="X300" s="37"/>
      <c r="Y300" s="37"/>
      <c r="Z300" s="37"/>
    </row>
    <row r="301" spans="1:26">
      <c r="A301" s="265">
        <v>44176</v>
      </c>
      <c r="B301" s="37"/>
      <c r="C301" s="278" t="s">
        <v>146</v>
      </c>
      <c r="D301" s="520" t="s">
        <v>2759</v>
      </c>
      <c r="E301" s="265"/>
      <c r="F301" s="37"/>
      <c r="G301" s="37"/>
      <c r="H301" s="37"/>
      <c r="I301" s="37"/>
      <c r="J301" s="37"/>
      <c r="K301" s="37"/>
      <c r="L301" s="37"/>
      <c r="M301" s="37"/>
      <c r="N301" s="37"/>
      <c r="O301" s="37"/>
      <c r="P301" s="37"/>
      <c r="Q301" s="37"/>
      <c r="R301" s="37"/>
      <c r="S301" s="37"/>
      <c r="T301" s="37"/>
      <c r="U301" s="37"/>
      <c r="V301" s="37"/>
      <c r="W301" s="37"/>
      <c r="X301" s="37"/>
      <c r="Y301" s="37"/>
      <c r="Z301" s="37"/>
    </row>
    <row r="302" spans="1:26">
      <c r="A302" s="265">
        <v>44176</v>
      </c>
      <c r="B302" s="37"/>
      <c r="C302" s="278" t="s">
        <v>175</v>
      </c>
      <c r="D302" s="520" t="s">
        <v>2760</v>
      </c>
      <c r="E302" s="265">
        <v>44175</v>
      </c>
      <c r="F302" s="265">
        <v>44176</v>
      </c>
      <c r="G302" s="37"/>
      <c r="H302" s="37"/>
      <c r="I302" s="37"/>
      <c r="J302" s="37"/>
      <c r="K302" s="37"/>
      <c r="L302" s="37"/>
      <c r="M302" s="37"/>
      <c r="N302" s="37"/>
      <c r="O302" s="37"/>
      <c r="P302" s="37"/>
      <c r="Q302" s="37"/>
      <c r="R302" s="37"/>
      <c r="S302" s="37"/>
      <c r="T302" s="37"/>
      <c r="U302" s="37"/>
      <c r="V302" s="37"/>
      <c r="W302" s="37"/>
      <c r="X302" s="37"/>
      <c r="Y302" s="37"/>
      <c r="Z302" s="37"/>
    </row>
    <row r="303" spans="1:26">
      <c r="A303" s="265">
        <v>44179</v>
      </c>
      <c r="B303" s="37"/>
      <c r="C303" s="278" t="s">
        <v>154</v>
      </c>
      <c r="D303" s="520" t="s">
        <v>2761</v>
      </c>
      <c r="E303" s="265">
        <v>44179</v>
      </c>
      <c r="F303" s="265">
        <v>44179</v>
      </c>
      <c r="G303" s="37"/>
      <c r="H303" s="37"/>
      <c r="I303" s="37"/>
      <c r="J303" s="37"/>
      <c r="K303" s="37"/>
      <c r="L303" s="37"/>
      <c r="M303" s="37"/>
      <c r="N303" s="37"/>
      <c r="O303" s="37"/>
      <c r="P303" s="37"/>
      <c r="Q303" s="37"/>
      <c r="R303" s="37"/>
      <c r="S303" s="37"/>
      <c r="T303" s="37"/>
      <c r="U303" s="37"/>
      <c r="V303" s="37"/>
      <c r="W303" s="37"/>
      <c r="X303" s="37"/>
      <c r="Y303" s="37"/>
      <c r="Z303" s="37"/>
    </row>
    <row r="304" spans="1:26">
      <c r="A304" s="265">
        <v>44179</v>
      </c>
      <c r="B304" s="37"/>
      <c r="C304" s="278" t="s">
        <v>146</v>
      </c>
      <c r="D304" s="520" t="s">
        <v>2762</v>
      </c>
      <c r="E304" s="265">
        <v>44155</v>
      </c>
      <c r="F304" s="37"/>
      <c r="G304" s="37"/>
      <c r="H304" s="37"/>
      <c r="I304" s="37"/>
      <c r="J304" s="37"/>
      <c r="K304" s="37"/>
      <c r="L304" s="37"/>
      <c r="M304" s="37"/>
      <c r="N304" s="37"/>
      <c r="O304" s="37"/>
      <c r="P304" s="37"/>
      <c r="Q304" s="37"/>
      <c r="R304" s="37"/>
      <c r="S304" s="37"/>
      <c r="T304" s="37"/>
      <c r="U304" s="37"/>
      <c r="V304" s="37"/>
      <c r="W304" s="37"/>
      <c r="X304" s="37"/>
      <c r="Y304" s="37"/>
      <c r="Z304" s="37"/>
    </row>
    <row r="305" spans="1:26">
      <c r="A305" s="265">
        <v>44180</v>
      </c>
      <c r="B305" s="37"/>
      <c r="C305" s="278" t="s">
        <v>146</v>
      </c>
      <c r="D305" s="520" t="s">
        <v>2763</v>
      </c>
      <c r="E305" s="265">
        <v>44167</v>
      </c>
      <c r="F305" s="37"/>
      <c r="G305" s="37"/>
      <c r="H305" s="37"/>
      <c r="I305" s="37"/>
      <c r="J305" s="37"/>
      <c r="K305" s="37"/>
      <c r="L305" s="37"/>
      <c r="M305" s="37"/>
      <c r="N305" s="37"/>
      <c r="O305" s="37"/>
      <c r="P305" s="37"/>
      <c r="Q305" s="37"/>
      <c r="R305" s="37"/>
      <c r="S305" s="37"/>
      <c r="T305" s="37"/>
      <c r="U305" s="37"/>
      <c r="V305" s="37"/>
      <c r="W305" s="37"/>
      <c r="X305" s="37"/>
      <c r="Y305" s="37"/>
      <c r="Z305" s="37"/>
    </row>
    <row r="306" spans="1:26">
      <c r="A306" s="265">
        <v>44180</v>
      </c>
      <c r="B306" s="37"/>
      <c r="C306" s="278" t="s">
        <v>154</v>
      </c>
      <c r="D306" s="520" t="s">
        <v>2764</v>
      </c>
      <c r="E306" s="265"/>
      <c r="F306" s="265">
        <v>44179</v>
      </c>
      <c r="G306" s="37"/>
      <c r="H306" s="37"/>
      <c r="I306" s="37"/>
      <c r="J306" s="37"/>
      <c r="K306" s="37"/>
      <c r="L306" s="37"/>
      <c r="M306" s="37"/>
      <c r="N306" s="37"/>
      <c r="O306" s="37"/>
      <c r="P306" s="37"/>
      <c r="Q306" s="37"/>
      <c r="R306" s="37"/>
      <c r="S306" s="37"/>
      <c r="T306" s="37"/>
      <c r="U306" s="37"/>
      <c r="V306" s="37"/>
      <c r="W306" s="37"/>
      <c r="X306" s="37"/>
      <c r="Y306" s="37"/>
      <c r="Z306" s="37"/>
    </row>
    <row r="307" spans="1:26">
      <c r="A307" s="265">
        <v>44180</v>
      </c>
      <c r="B307" s="37"/>
      <c r="C307" s="278" t="s">
        <v>146</v>
      </c>
      <c r="D307" s="520" t="s">
        <v>2765</v>
      </c>
      <c r="E307" s="265"/>
      <c r="F307" s="265">
        <v>44180</v>
      </c>
      <c r="G307" s="37"/>
      <c r="H307" s="37"/>
      <c r="I307" s="37"/>
      <c r="J307" s="37"/>
      <c r="K307" s="37"/>
      <c r="L307" s="37"/>
      <c r="M307" s="37"/>
      <c r="N307" s="37"/>
      <c r="O307" s="37"/>
      <c r="P307" s="37"/>
      <c r="Q307" s="37"/>
      <c r="R307" s="37"/>
      <c r="S307" s="37"/>
      <c r="T307" s="37"/>
      <c r="U307" s="37"/>
      <c r="V307" s="37"/>
      <c r="W307" s="37"/>
      <c r="X307" s="37"/>
      <c r="Y307" s="37"/>
      <c r="Z307" s="37"/>
    </row>
    <row r="308" spans="1:26">
      <c r="A308" s="265">
        <v>44180</v>
      </c>
      <c r="B308" s="37"/>
      <c r="C308" s="278" t="s">
        <v>154</v>
      </c>
      <c r="D308" s="520" t="s">
        <v>2766</v>
      </c>
      <c r="E308" s="265"/>
      <c r="F308" s="265">
        <v>44180</v>
      </c>
      <c r="G308" s="37"/>
      <c r="H308" s="37"/>
      <c r="I308" s="37"/>
      <c r="J308" s="37"/>
      <c r="K308" s="37"/>
      <c r="L308" s="37"/>
      <c r="M308" s="37"/>
      <c r="N308" s="37"/>
      <c r="O308" s="37"/>
      <c r="P308" s="37"/>
      <c r="Q308" s="37"/>
      <c r="R308" s="37"/>
      <c r="S308" s="37"/>
      <c r="T308" s="37"/>
      <c r="U308" s="37"/>
      <c r="V308" s="37"/>
      <c r="W308" s="37"/>
      <c r="X308" s="37"/>
      <c r="Y308" s="37"/>
      <c r="Z308" s="37"/>
    </row>
    <row r="309" spans="1:26">
      <c r="A309" s="265">
        <v>44180</v>
      </c>
      <c r="B309" s="37"/>
      <c r="C309" s="278" t="s">
        <v>154</v>
      </c>
      <c r="D309" s="520" t="s">
        <v>2767</v>
      </c>
      <c r="E309" s="265"/>
      <c r="F309" s="265">
        <v>44180</v>
      </c>
      <c r="G309" s="37"/>
      <c r="H309" s="37"/>
      <c r="I309" s="37"/>
      <c r="J309" s="37"/>
      <c r="K309" s="37"/>
      <c r="L309" s="37"/>
      <c r="M309" s="37"/>
      <c r="N309" s="37"/>
      <c r="O309" s="37"/>
      <c r="P309" s="37"/>
      <c r="Q309" s="37"/>
      <c r="R309" s="37"/>
      <c r="S309" s="37"/>
      <c r="T309" s="37"/>
      <c r="U309" s="37"/>
      <c r="V309" s="37"/>
      <c r="W309" s="37"/>
      <c r="X309" s="37"/>
      <c r="Y309" s="37"/>
      <c r="Z309" s="37"/>
    </row>
    <row r="310" spans="1:26">
      <c r="A310" s="265">
        <v>44181</v>
      </c>
      <c r="B310" s="37"/>
      <c r="C310" s="278" t="s">
        <v>154</v>
      </c>
      <c r="D310" s="520" t="s">
        <v>2768</v>
      </c>
      <c r="E310" s="265">
        <v>44179</v>
      </c>
      <c r="F310" s="265">
        <v>44181</v>
      </c>
      <c r="G310" s="37"/>
      <c r="H310" s="37"/>
      <c r="I310" s="37"/>
      <c r="J310" s="37"/>
      <c r="K310" s="37"/>
      <c r="L310" s="37"/>
      <c r="M310" s="37"/>
      <c r="N310" s="37"/>
      <c r="O310" s="37"/>
      <c r="P310" s="37"/>
      <c r="Q310" s="37"/>
      <c r="R310" s="37"/>
      <c r="S310" s="37"/>
      <c r="T310" s="37"/>
      <c r="U310" s="37"/>
      <c r="V310" s="37"/>
      <c r="W310" s="37"/>
      <c r="X310" s="37"/>
      <c r="Y310" s="37"/>
      <c r="Z310" s="37"/>
    </row>
    <row r="311" spans="1:26">
      <c r="A311" s="265">
        <v>44182</v>
      </c>
      <c r="B311" s="37"/>
      <c r="C311" s="278" t="s">
        <v>154</v>
      </c>
      <c r="D311" s="520" t="s">
        <v>2769</v>
      </c>
      <c r="E311" s="265"/>
      <c r="F311" s="265">
        <v>44182</v>
      </c>
      <c r="G311" s="37"/>
      <c r="H311" s="37"/>
      <c r="I311" s="37"/>
      <c r="J311" s="37"/>
      <c r="K311" s="37"/>
      <c r="L311" s="37"/>
      <c r="M311" s="37"/>
      <c r="N311" s="37"/>
      <c r="O311" s="37"/>
      <c r="P311" s="37"/>
      <c r="Q311" s="37"/>
      <c r="R311" s="37"/>
      <c r="S311" s="37"/>
      <c r="T311" s="37"/>
      <c r="U311" s="37"/>
      <c r="V311" s="37"/>
      <c r="W311" s="37"/>
      <c r="X311" s="37"/>
      <c r="Y311" s="37"/>
      <c r="Z311" s="37"/>
    </row>
    <row r="312" spans="1:26">
      <c r="A312" s="265">
        <v>44183</v>
      </c>
      <c r="B312" s="37"/>
      <c r="C312" s="278" t="s">
        <v>175</v>
      </c>
      <c r="D312" s="520" t="s">
        <v>2269</v>
      </c>
      <c r="E312" s="265">
        <v>44179</v>
      </c>
      <c r="F312" s="265">
        <v>44183</v>
      </c>
      <c r="G312" s="37"/>
      <c r="H312" s="37"/>
      <c r="I312" s="37"/>
      <c r="J312" s="37"/>
      <c r="K312" s="37"/>
      <c r="L312" s="37"/>
      <c r="M312" s="37"/>
      <c r="N312" s="37"/>
      <c r="O312" s="37"/>
      <c r="P312" s="37"/>
      <c r="Q312" s="37"/>
      <c r="R312" s="37"/>
      <c r="S312" s="37"/>
      <c r="T312" s="37"/>
      <c r="U312" s="37"/>
      <c r="V312" s="37"/>
      <c r="W312" s="37"/>
      <c r="X312" s="37"/>
      <c r="Y312" s="37"/>
      <c r="Z312" s="37"/>
    </row>
    <row r="313" spans="1:26">
      <c r="A313" s="265">
        <v>44183</v>
      </c>
      <c r="B313" s="37"/>
      <c r="C313" s="278" t="s">
        <v>154</v>
      </c>
      <c r="D313" s="520" t="s">
        <v>2770</v>
      </c>
      <c r="E313" s="265"/>
      <c r="F313" s="265">
        <v>44183</v>
      </c>
      <c r="G313" s="37"/>
      <c r="H313" s="37"/>
      <c r="I313" s="37"/>
      <c r="J313" s="37"/>
      <c r="K313" s="37"/>
      <c r="L313" s="37"/>
      <c r="M313" s="37"/>
      <c r="N313" s="37"/>
      <c r="O313" s="37"/>
      <c r="P313" s="37"/>
      <c r="Q313" s="37"/>
      <c r="R313" s="37"/>
      <c r="S313" s="37"/>
      <c r="T313" s="37"/>
      <c r="U313" s="37"/>
      <c r="V313" s="37"/>
      <c r="W313" s="37"/>
      <c r="X313" s="37"/>
      <c r="Y313" s="37"/>
      <c r="Z313" s="37"/>
    </row>
    <row r="314" spans="1:26">
      <c r="A314" s="265">
        <v>44183</v>
      </c>
      <c r="B314" s="37"/>
      <c r="C314" s="278" t="s">
        <v>154</v>
      </c>
      <c r="D314" s="520" t="s">
        <v>2771</v>
      </c>
      <c r="E314" s="265"/>
      <c r="F314" s="265">
        <v>44183</v>
      </c>
      <c r="G314" s="37"/>
      <c r="H314" s="37"/>
      <c r="I314" s="37"/>
      <c r="J314" s="37"/>
      <c r="K314" s="37"/>
      <c r="L314" s="37"/>
      <c r="M314" s="37"/>
      <c r="N314" s="37"/>
      <c r="O314" s="37"/>
      <c r="P314" s="37"/>
      <c r="Q314" s="37"/>
      <c r="R314" s="37"/>
      <c r="S314" s="37"/>
      <c r="T314" s="37"/>
      <c r="U314" s="37"/>
      <c r="V314" s="37"/>
      <c r="W314" s="37"/>
      <c r="X314" s="37"/>
      <c r="Y314" s="37"/>
      <c r="Z314" s="37"/>
    </row>
    <row r="315" spans="1:26">
      <c r="A315" s="265">
        <v>44186</v>
      </c>
      <c r="B315" s="37"/>
      <c r="C315" s="278" t="s">
        <v>154</v>
      </c>
      <c r="D315" s="520" t="s">
        <v>2772</v>
      </c>
      <c r="E315" s="265"/>
      <c r="F315" s="265">
        <v>44186</v>
      </c>
      <c r="G315" s="37"/>
      <c r="H315" s="37"/>
      <c r="I315" s="37"/>
      <c r="J315" s="37"/>
      <c r="K315" s="37"/>
      <c r="L315" s="37"/>
      <c r="M315" s="37"/>
      <c r="N315" s="37"/>
      <c r="O315" s="37"/>
      <c r="P315" s="37"/>
      <c r="Q315" s="37"/>
      <c r="R315" s="37"/>
      <c r="S315" s="37"/>
      <c r="T315" s="37"/>
      <c r="U315" s="37"/>
      <c r="V315" s="37"/>
      <c r="W315" s="37"/>
      <c r="X315" s="37"/>
      <c r="Y315" s="37"/>
      <c r="Z315" s="37"/>
    </row>
    <row r="316" spans="1:26">
      <c r="A316" s="265">
        <v>44186</v>
      </c>
      <c r="B316" s="37"/>
      <c r="C316" s="278" t="s">
        <v>154</v>
      </c>
      <c r="D316" s="520" t="s">
        <v>2773</v>
      </c>
      <c r="E316" s="265"/>
      <c r="F316" s="642">
        <v>44186</v>
      </c>
      <c r="G316" s="37"/>
      <c r="H316" s="37"/>
      <c r="I316" s="37"/>
      <c r="J316" s="37"/>
      <c r="K316" s="37"/>
      <c r="L316" s="37"/>
      <c r="M316" s="37"/>
      <c r="N316" s="37"/>
      <c r="O316" s="37"/>
      <c r="P316" s="37"/>
      <c r="Q316" s="37"/>
      <c r="R316" s="37"/>
      <c r="S316" s="37"/>
      <c r="T316" s="37"/>
      <c r="U316" s="37"/>
      <c r="V316" s="37"/>
      <c r="W316" s="37"/>
      <c r="X316" s="37"/>
      <c r="Y316" s="37"/>
      <c r="Z316" s="37"/>
    </row>
    <row r="317" spans="1:26">
      <c r="A317" s="265">
        <v>44188</v>
      </c>
      <c r="B317" s="37"/>
      <c r="C317" s="278" t="s">
        <v>175</v>
      </c>
      <c r="D317" s="520" t="s">
        <v>2774</v>
      </c>
      <c r="E317" s="265">
        <v>44186</v>
      </c>
      <c r="F317" s="265">
        <v>44188</v>
      </c>
      <c r="G317" s="37"/>
      <c r="H317" s="37"/>
      <c r="I317" s="37"/>
      <c r="J317" s="37"/>
      <c r="K317" s="37"/>
      <c r="L317" s="37"/>
      <c r="M317" s="37"/>
      <c r="N317" s="37"/>
      <c r="O317" s="37"/>
      <c r="P317" s="37"/>
      <c r="Q317" s="37"/>
      <c r="R317" s="37"/>
      <c r="S317" s="37"/>
      <c r="T317" s="37"/>
      <c r="U317" s="37"/>
      <c r="V317" s="37"/>
      <c r="W317" s="37"/>
      <c r="X317" s="37"/>
      <c r="Y317" s="37"/>
      <c r="Z317" s="37"/>
    </row>
    <row r="318" spans="1:26">
      <c r="A318" s="265">
        <v>44189</v>
      </c>
      <c r="B318" s="37"/>
      <c r="C318" s="278" t="s">
        <v>154</v>
      </c>
      <c r="D318" s="520" t="s">
        <v>2775</v>
      </c>
      <c r="E318" s="265"/>
      <c r="F318" s="265">
        <v>44189</v>
      </c>
      <c r="G318" s="37"/>
      <c r="H318" s="37"/>
      <c r="I318" s="37"/>
      <c r="J318" s="37"/>
      <c r="K318" s="37"/>
      <c r="L318" s="37"/>
      <c r="M318" s="37"/>
      <c r="N318" s="37"/>
      <c r="O318" s="37"/>
      <c r="P318" s="37"/>
      <c r="Q318" s="37"/>
      <c r="R318" s="37"/>
      <c r="S318" s="37"/>
      <c r="T318" s="37"/>
      <c r="U318" s="37"/>
      <c r="V318" s="37"/>
      <c r="W318" s="37"/>
      <c r="X318" s="37"/>
      <c r="Y318" s="37"/>
      <c r="Z318" s="37"/>
    </row>
    <row r="319" spans="1:26">
      <c r="A319" s="265">
        <v>44189</v>
      </c>
      <c r="B319" s="37"/>
      <c r="C319" s="278" t="s">
        <v>154</v>
      </c>
      <c r="D319" s="520" t="s">
        <v>2776</v>
      </c>
      <c r="E319" s="265"/>
      <c r="F319" s="265">
        <v>44189</v>
      </c>
      <c r="G319" s="37"/>
      <c r="H319" s="37"/>
      <c r="I319" s="37"/>
      <c r="J319" s="37"/>
      <c r="K319" s="37"/>
      <c r="L319" s="37"/>
      <c r="M319" s="37"/>
      <c r="N319" s="37"/>
      <c r="O319" s="37"/>
      <c r="P319" s="37"/>
      <c r="Q319" s="37"/>
      <c r="R319" s="37"/>
      <c r="S319" s="37"/>
      <c r="T319" s="37"/>
      <c r="U319" s="37"/>
      <c r="V319" s="37"/>
      <c r="W319" s="37"/>
      <c r="X319" s="37"/>
      <c r="Y319" s="37"/>
      <c r="Z319" s="37"/>
    </row>
    <row r="320" spans="1:26">
      <c r="A320" s="265">
        <v>44190</v>
      </c>
      <c r="B320" s="37"/>
      <c r="C320" s="278" t="s">
        <v>154</v>
      </c>
      <c r="D320" s="520" t="s">
        <v>2777</v>
      </c>
      <c r="E320" s="265"/>
      <c r="F320" s="37"/>
      <c r="G320" s="37"/>
      <c r="H320" s="37"/>
      <c r="I320" s="37"/>
      <c r="J320" s="37"/>
      <c r="K320" s="37"/>
      <c r="L320" s="37"/>
      <c r="M320" s="37"/>
      <c r="N320" s="37"/>
      <c r="O320" s="37"/>
      <c r="P320" s="37"/>
      <c r="Q320" s="37"/>
      <c r="R320" s="37"/>
      <c r="S320" s="37"/>
      <c r="T320" s="37"/>
      <c r="U320" s="37"/>
      <c r="V320" s="37"/>
      <c r="W320" s="37"/>
      <c r="X320" s="37"/>
      <c r="Y320" s="37"/>
      <c r="Z320" s="37"/>
    </row>
    <row r="321" spans="1:26">
      <c r="A321" s="265">
        <v>44190</v>
      </c>
      <c r="B321" s="37"/>
      <c r="C321" s="278" t="s">
        <v>154</v>
      </c>
      <c r="D321" s="520" t="s">
        <v>2778</v>
      </c>
      <c r="E321" s="265"/>
      <c r="F321" s="265">
        <v>44190</v>
      </c>
      <c r="G321" s="37"/>
      <c r="H321" s="37"/>
      <c r="I321" s="37"/>
      <c r="J321" s="37"/>
      <c r="K321" s="37"/>
      <c r="L321" s="37"/>
      <c r="M321" s="37"/>
      <c r="N321" s="37"/>
      <c r="O321" s="37"/>
      <c r="P321" s="37"/>
      <c r="Q321" s="37"/>
      <c r="R321" s="37"/>
      <c r="S321" s="37"/>
      <c r="T321" s="37"/>
      <c r="U321" s="37"/>
      <c r="V321" s="37"/>
      <c r="W321" s="37"/>
      <c r="X321" s="37"/>
      <c r="Y321" s="37"/>
      <c r="Z321" s="37"/>
    </row>
    <row r="322" spans="1:26">
      <c r="A322" s="265">
        <v>44193</v>
      </c>
      <c r="B322" s="37"/>
      <c r="C322" s="278" t="s">
        <v>281</v>
      </c>
      <c r="D322" s="520" t="s">
        <v>2779</v>
      </c>
      <c r="E322" s="265"/>
      <c r="F322" s="265">
        <v>44193</v>
      </c>
      <c r="G322" s="37"/>
      <c r="H322" s="37"/>
      <c r="I322" s="37"/>
      <c r="J322" s="37"/>
      <c r="K322" s="37"/>
      <c r="L322" s="37"/>
      <c r="M322" s="37"/>
      <c r="N322" s="37"/>
      <c r="O322" s="37"/>
      <c r="P322" s="37"/>
      <c r="Q322" s="37"/>
      <c r="R322" s="37"/>
      <c r="S322" s="37"/>
      <c r="T322" s="37"/>
      <c r="U322" s="37"/>
      <c r="V322" s="37"/>
      <c r="W322" s="37"/>
      <c r="X322" s="37"/>
      <c r="Y322" s="37"/>
      <c r="Z322" s="37"/>
    </row>
    <row r="323" spans="1:26">
      <c r="A323" s="265">
        <v>44193</v>
      </c>
      <c r="B323" s="37"/>
      <c r="C323" s="278" t="s">
        <v>154</v>
      </c>
      <c r="D323" s="520" t="s">
        <v>2780</v>
      </c>
      <c r="E323" s="265"/>
      <c r="F323" s="265">
        <v>44193</v>
      </c>
      <c r="G323" s="37"/>
      <c r="H323" s="37"/>
      <c r="I323" s="37"/>
      <c r="J323" s="37"/>
      <c r="K323" s="37"/>
      <c r="L323" s="37"/>
      <c r="M323" s="37"/>
      <c r="N323" s="37"/>
      <c r="O323" s="37"/>
      <c r="P323" s="37"/>
      <c r="Q323" s="37"/>
      <c r="R323" s="37"/>
      <c r="S323" s="37"/>
      <c r="T323" s="37"/>
      <c r="U323" s="37"/>
      <c r="V323" s="37"/>
      <c r="W323" s="37"/>
      <c r="X323" s="37"/>
      <c r="Y323" s="37"/>
      <c r="Z323" s="37"/>
    </row>
    <row r="324" spans="1:26">
      <c r="A324" s="265">
        <v>44195</v>
      </c>
      <c r="B324" s="37"/>
      <c r="C324" s="278" t="s">
        <v>154</v>
      </c>
      <c r="D324" s="520" t="s">
        <v>2781</v>
      </c>
      <c r="E324" s="265"/>
      <c r="F324" s="265">
        <v>44195</v>
      </c>
      <c r="G324" s="37"/>
      <c r="H324" s="37"/>
      <c r="I324" s="37"/>
      <c r="J324" s="37"/>
      <c r="K324" s="37"/>
      <c r="L324" s="37"/>
      <c r="M324" s="37"/>
      <c r="N324" s="37"/>
      <c r="O324" s="37"/>
      <c r="P324" s="37"/>
      <c r="Q324" s="37"/>
      <c r="R324" s="37"/>
      <c r="S324" s="37"/>
      <c r="T324" s="37"/>
      <c r="U324" s="37"/>
      <c r="V324" s="37"/>
      <c r="W324" s="37"/>
      <c r="X324" s="37"/>
      <c r="Y324" s="37"/>
      <c r="Z324" s="37"/>
    </row>
    <row r="325" spans="1:26">
      <c r="A325" s="265">
        <v>44195</v>
      </c>
      <c r="B325" s="37"/>
      <c r="C325" s="278" t="s">
        <v>154</v>
      </c>
      <c r="D325" s="520" t="s">
        <v>2782</v>
      </c>
      <c r="E325" s="265"/>
      <c r="F325" s="265">
        <v>44195</v>
      </c>
      <c r="G325" s="37"/>
      <c r="H325" s="37"/>
      <c r="I325" s="37"/>
      <c r="J325" s="37"/>
      <c r="K325" s="37"/>
      <c r="L325" s="37"/>
      <c r="M325" s="37"/>
      <c r="N325" s="37"/>
      <c r="O325" s="37"/>
      <c r="P325" s="37"/>
      <c r="Q325" s="37"/>
      <c r="R325" s="37"/>
      <c r="S325" s="37"/>
      <c r="T325" s="37"/>
      <c r="U325" s="37"/>
      <c r="V325" s="37"/>
      <c r="W325" s="37"/>
      <c r="X325" s="37"/>
      <c r="Y325" s="37"/>
      <c r="Z325" s="37"/>
    </row>
    <row r="326" spans="1:26">
      <c r="A326" s="265">
        <v>44195</v>
      </c>
      <c r="B326" s="37"/>
      <c r="C326" s="278" t="s">
        <v>154</v>
      </c>
      <c r="D326" s="520" t="s">
        <v>2783</v>
      </c>
      <c r="E326" s="265"/>
      <c r="F326" s="265">
        <v>44195</v>
      </c>
      <c r="G326" s="37"/>
      <c r="H326" s="37"/>
      <c r="I326" s="37"/>
      <c r="J326" s="37"/>
      <c r="K326" s="37"/>
      <c r="L326" s="37"/>
      <c r="M326" s="37"/>
      <c r="N326" s="37"/>
      <c r="O326" s="37"/>
      <c r="P326" s="37"/>
      <c r="Q326" s="37"/>
      <c r="R326" s="37"/>
      <c r="S326" s="37"/>
      <c r="T326" s="37"/>
      <c r="U326" s="37"/>
      <c r="V326" s="37"/>
      <c r="W326" s="37"/>
      <c r="X326" s="37"/>
      <c r="Y326" s="37"/>
      <c r="Z326" s="37"/>
    </row>
    <row r="327" spans="1:26">
      <c r="A327" s="265">
        <v>44195</v>
      </c>
      <c r="B327" s="37"/>
      <c r="C327" s="278" t="s">
        <v>154</v>
      </c>
      <c r="D327" s="520" t="s">
        <v>2784</v>
      </c>
      <c r="E327" s="265"/>
      <c r="F327" s="265">
        <v>44195</v>
      </c>
      <c r="G327" s="37"/>
      <c r="H327" s="37"/>
      <c r="I327" s="37"/>
      <c r="J327" s="37"/>
      <c r="K327" s="37"/>
      <c r="L327" s="37"/>
      <c r="M327" s="37"/>
      <c r="N327" s="37"/>
      <c r="O327" s="37"/>
      <c r="P327" s="37"/>
      <c r="Q327" s="37"/>
      <c r="R327" s="37"/>
      <c r="S327" s="37"/>
      <c r="T327" s="37"/>
      <c r="U327" s="37"/>
      <c r="V327" s="37"/>
      <c r="W327" s="37"/>
      <c r="X327" s="37"/>
      <c r="Y327" s="37"/>
      <c r="Z327" s="37"/>
    </row>
    <row r="328" spans="1:26">
      <c r="A328" s="265">
        <v>44561</v>
      </c>
      <c r="B328" s="37"/>
      <c r="C328" s="278" t="s">
        <v>154</v>
      </c>
      <c r="D328" s="520" t="s">
        <v>2785</v>
      </c>
      <c r="E328" s="265">
        <v>44559</v>
      </c>
      <c r="F328" s="265">
        <v>44561</v>
      </c>
      <c r="G328" s="37"/>
      <c r="H328" s="37"/>
      <c r="I328" s="37"/>
      <c r="J328" s="37"/>
      <c r="K328" s="37"/>
      <c r="L328" s="37"/>
      <c r="M328" s="37"/>
      <c r="N328" s="37"/>
      <c r="O328" s="37"/>
      <c r="P328" s="37"/>
      <c r="Q328" s="37"/>
      <c r="R328" s="37"/>
      <c r="S328" s="37"/>
      <c r="T328" s="37"/>
      <c r="U328" s="37"/>
      <c r="V328" s="37"/>
      <c r="W328" s="37"/>
      <c r="X328" s="37"/>
      <c r="Y328" s="37"/>
      <c r="Z328" s="37"/>
    </row>
    <row r="329" spans="1:26">
      <c r="A329" s="265">
        <v>44561</v>
      </c>
      <c r="B329" s="37"/>
      <c r="C329" s="278" t="s">
        <v>154</v>
      </c>
      <c r="D329" s="520" t="s">
        <v>2786</v>
      </c>
      <c r="E329" s="265">
        <v>44552</v>
      </c>
      <c r="F329" s="265">
        <v>44561</v>
      </c>
      <c r="G329" s="37"/>
      <c r="H329" s="37"/>
      <c r="I329" s="37"/>
      <c r="J329" s="37"/>
      <c r="K329" s="37"/>
      <c r="L329" s="37"/>
      <c r="M329" s="37"/>
      <c r="N329" s="37"/>
      <c r="O329" s="37"/>
      <c r="P329" s="37"/>
      <c r="Q329" s="37"/>
      <c r="R329" s="37"/>
      <c r="S329" s="37"/>
      <c r="T329" s="37"/>
      <c r="U329" s="37"/>
      <c r="V329" s="37"/>
      <c r="W329" s="37"/>
      <c r="X329" s="37"/>
      <c r="Y329" s="37"/>
      <c r="Z329" s="37"/>
    </row>
    <row r="330" spans="1:26">
      <c r="A330" s="265">
        <v>44561</v>
      </c>
      <c r="B330" s="37"/>
      <c r="C330" s="278" t="s">
        <v>154</v>
      </c>
      <c r="D330" s="520" t="s">
        <v>2787</v>
      </c>
      <c r="E330" s="265"/>
      <c r="F330" s="265">
        <v>44561</v>
      </c>
      <c r="G330" s="37"/>
      <c r="H330" s="37"/>
      <c r="I330" s="37"/>
      <c r="J330" s="37"/>
      <c r="K330" s="37"/>
      <c r="L330" s="37"/>
      <c r="M330" s="37"/>
      <c r="N330" s="37"/>
      <c r="O330" s="37"/>
      <c r="P330" s="37"/>
      <c r="Q330" s="37"/>
      <c r="R330" s="37"/>
      <c r="S330" s="37"/>
      <c r="T330" s="37"/>
      <c r="U330" s="37"/>
      <c r="V330" s="37"/>
      <c r="W330" s="37"/>
      <c r="X330" s="37"/>
      <c r="Y330" s="37"/>
      <c r="Z330" s="37"/>
    </row>
    <row r="331" spans="1:26">
      <c r="A331" s="265">
        <v>44561</v>
      </c>
      <c r="B331" s="37"/>
      <c r="C331" s="278" t="s">
        <v>154</v>
      </c>
      <c r="D331" s="520" t="s">
        <v>2788</v>
      </c>
      <c r="E331" s="265">
        <v>44552</v>
      </c>
      <c r="F331" s="265"/>
      <c r="G331" s="37"/>
      <c r="H331" s="37"/>
      <c r="I331" s="37"/>
      <c r="J331" s="37"/>
      <c r="K331" s="37"/>
      <c r="L331" s="37"/>
      <c r="M331" s="37"/>
      <c r="N331" s="37"/>
      <c r="O331" s="37"/>
      <c r="P331" s="37"/>
      <c r="Q331" s="37"/>
      <c r="R331" s="37"/>
      <c r="S331" s="37"/>
      <c r="T331" s="37"/>
      <c r="U331" s="37"/>
      <c r="V331" s="37"/>
      <c r="W331" s="37"/>
      <c r="X331" s="37"/>
      <c r="Y331" s="37"/>
      <c r="Z331" s="37"/>
    </row>
    <row r="332" spans="1:26">
      <c r="A332" s="265">
        <v>44203</v>
      </c>
      <c r="B332" s="37"/>
      <c r="C332" s="278" t="s">
        <v>154</v>
      </c>
      <c r="D332" s="520" t="s">
        <v>2789</v>
      </c>
      <c r="E332" s="265">
        <v>44548</v>
      </c>
      <c r="F332" s="265"/>
      <c r="G332" s="37"/>
      <c r="H332" s="37"/>
      <c r="I332" s="37"/>
      <c r="J332" s="37"/>
      <c r="K332" s="37"/>
      <c r="L332" s="37"/>
      <c r="M332" s="37"/>
      <c r="N332" s="37"/>
      <c r="O332" s="37"/>
      <c r="P332" s="37"/>
      <c r="Q332" s="37"/>
      <c r="R332" s="37"/>
      <c r="S332" s="37"/>
      <c r="T332" s="37"/>
      <c r="U332" s="37"/>
      <c r="V332" s="37"/>
      <c r="W332" s="37"/>
      <c r="X332" s="37"/>
      <c r="Y332" s="37"/>
      <c r="Z332" s="37"/>
    </row>
    <row r="333" spans="1:26">
      <c r="A333" s="265">
        <v>44203</v>
      </c>
      <c r="B333" s="37"/>
      <c r="C333" s="278" t="s">
        <v>154</v>
      </c>
      <c r="D333" s="520" t="s">
        <v>2790</v>
      </c>
      <c r="E333" s="265"/>
      <c r="F333" s="265"/>
      <c r="G333" s="37"/>
      <c r="H333" s="37"/>
      <c r="I333" s="37"/>
      <c r="J333" s="37"/>
      <c r="K333" s="37"/>
      <c r="L333" s="37"/>
      <c r="M333" s="37"/>
      <c r="N333" s="37"/>
      <c r="O333" s="37"/>
      <c r="P333" s="37"/>
      <c r="Q333" s="37"/>
      <c r="R333" s="37"/>
      <c r="S333" s="37"/>
      <c r="T333" s="37"/>
      <c r="U333" s="37"/>
      <c r="V333" s="37"/>
      <c r="W333" s="37"/>
      <c r="X333" s="37"/>
      <c r="Y333" s="37"/>
      <c r="Z333" s="37"/>
    </row>
    <row r="334" spans="1:26">
      <c r="A334" s="265">
        <v>44203</v>
      </c>
      <c r="B334" s="37"/>
      <c r="C334" s="278" t="s">
        <v>154</v>
      </c>
      <c r="D334" s="520" t="s">
        <v>2791</v>
      </c>
      <c r="E334" s="265">
        <v>44202</v>
      </c>
      <c r="F334" s="265">
        <v>44203</v>
      </c>
      <c r="G334" s="37"/>
      <c r="H334" s="37"/>
      <c r="I334" s="37"/>
      <c r="J334" s="37"/>
      <c r="K334" s="37"/>
      <c r="L334" s="37"/>
      <c r="M334" s="37"/>
      <c r="N334" s="37"/>
      <c r="O334" s="37"/>
      <c r="P334" s="37"/>
      <c r="Q334" s="37"/>
      <c r="R334" s="37"/>
      <c r="S334" s="37"/>
      <c r="T334" s="37"/>
      <c r="U334" s="37"/>
      <c r="V334" s="37"/>
      <c r="W334" s="37"/>
      <c r="X334" s="37"/>
      <c r="Y334" s="37"/>
      <c r="Z334" s="37"/>
    </row>
    <row r="335" spans="1:26">
      <c r="A335" s="265">
        <v>44203</v>
      </c>
      <c r="B335" s="37"/>
      <c r="C335" s="278" t="s">
        <v>157</v>
      </c>
      <c r="D335" s="520" t="s">
        <v>2259</v>
      </c>
      <c r="E335" s="265">
        <v>44560</v>
      </c>
      <c r="F335" s="265"/>
      <c r="G335" s="37"/>
      <c r="H335" s="37"/>
      <c r="I335" s="37"/>
      <c r="J335" s="37"/>
      <c r="K335" s="37"/>
      <c r="L335" s="37"/>
      <c r="M335" s="37"/>
      <c r="N335" s="37"/>
      <c r="O335" s="37"/>
      <c r="P335" s="37"/>
      <c r="Q335" s="37"/>
      <c r="R335" s="37"/>
      <c r="S335" s="37"/>
      <c r="T335" s="37"/>
      <c r="U335" s="37"/>
      <c r="V335" s="37"/>
      <c r="W335" s="37"/>
      <c r="X335" s="37"/>
      <c r="Y335" s="37"/>
      <c r="Z335" s="37"/>
    </row>
    <row r="336" spans="1:26">
      <c r="A336" s="265">
        <v>44203</v>
      </c>
      <c r="B336" s="37"/>
      <c r="C336" s="278" t="s">
        <v>157</v>
      </c>
      <c r="D336" s="520" t="s">
        <v>2792</v>
      </c>
      <c r="E336" s="265">
        <v>44561</v>
      </c>
      <c r="F336" s="265"/>
      <c r="G336" s="37"/>
      <c r="H336" s="37"/>
      <c r="I336" s="37"/>
      <c r="J336" s="37"/>
      <c r="K336" s="37"/>
      <c r="L336" s="37"/>
      <c r="M336" s="37"/>
      <c r="N336" s="37"/>
      <c r="O336" s="37"/>
      <c r="P336" s="37"/>
      <c r="Q336" s="37"/>
      <c r="R336" s="37"/>
      <c r="S336" s="37"/>
      <c r="T336" s="37"/>
      <c r="U336" s="37"/>
      <c r="V336" s="37"/>
      <c r="W336" s="37"/>
      <c r="X336" s="37"/>
      <c r="Y336" s="37"/>
      <c r="Z336" s="37"/>
    </row>
    <row r="337" spans="1:26">
      <c r="A337" s="265">
        <v>44203</v>
      </c>
      <c r="B337" s="37"/>
      <c r="C337" s="278" t="s">
        <v>154</v>
      </c>
      <c r="D337" s="520" t="s">
        <v>2793</v>
      </c>
      <c r="E337" s="265">
        <v>44203</v>
      </c>
      <c r="F337" s="265">
        <v>44203</v>
      </c>
      <c r="G337" s="37"/>
      <c r="H337" s="37"/>
      <c r="I337" s="37"/>
      <c r="J337" s="37"/>
      <c r="K337" s="37"/>
      <c r="L337" s="37"/>
      <c r="M337" s="37"/>
      <c r="N337" s="37"/>
      <c r="O337" s="37"/>
      <c r="P337" s="37"/>
      <c r="Q337" s="37"/>
      <c r="R337" s="37"/>
      <c r="S337" s="37"/>
      <c r="T337" s="37"/>
      <c r="U337" s="37"/>
      <c r="V337" s="37"/>
      <c r="W337" s="37"/>
      <c r="X337" s="37"/>
      <c r="Y337" s="37"/>
      <c r="Z337" s="37"/>
    </row>
    <row r="338" spans="1:26">
      <c r="A338" s="265">
        <v>44204</v>
      </c>
      <c r="B338" s="37"/>
      <c r="C338" s="278" t="s">
        <v>146</v>
      </c>
      <c r="D338" s="520" t="s">
        <v>2794</v>
      </c>
      <c r="E338" s="265">
        <v>44547</v>
      </c>
      <c r="F338" s="265">
        <v>44203</v>
      </c>
      <c r="G338" s="37"/>
      <c r="H338" s="37"/>
      <c r="I338" s="37"/>
      <c r="J338" s="37"/>
      <c r="K338" s="37"/>
      <c r="L338" s="37"/>
      <c r="M338" s="37"/>
      <c r="N338" s="37"/>
      <c r="O338" s="37"/>
      <c r="P338" s="37"/>
      <c r="Q338" s="37"/>
      <c r="R338" s="37"/>
      <c r="S338" s="37"/>
      <c r="T338" s="37"/>
      <c r="U338" s="37"/>
      <c r="V338" s="37"/>
      <c r="W338" s="37"/>
      <c r="X338" s="37"/>
      <c r="Y338" s="37"/>
      <c r="Z338" s="37"/>
    </row>
    <row r="339" spans="1:26">
      <c r="A339" s="265">
        <v>44204</v>
      </c>
      <c r="B339" s="37"/>
      <c r="C339" s="278" t="s">
        <v>146</v>
      </c>
      <c r="D339" s="520" t="s">
        <v>2795</v>
      </c>
      <c r="E339" s="265">
        <v>44554</v>
      </c>
      <c r="F339" s="265">
        <v>44203</v>
      </c>
      <c r="G339" s="37"/>
      <c r="H339" s="37"/>
      <c r="I339" s="37"/>
      <c r="J339" s="37"/>
      <c r="K339" s="37"/>
      <c r="L339" s="37"/>
      <c r="M339" s="37"/>
      <c r="N339" s="37"/>
      <c r="O339" s="37"/>
      <c r="P339" s="37"/>
      <c r="Q339" s="37"/>
      <c r="R339" s="37"/>
      <c r="S339" s="37"/>
      <c r="T339" s="37"/>
      <c r="U339" s="37"/>
      <c r="V339" s="37"/>
      <c r="W339" s="37"/>
      <c r="X339" s="37"/>
      <c r="Y339" s="37"/>
      <c r="Z339" s="37"/>
    </row>
    <row r="340" spans="1:26">
      <c r="A340" s="265">
        <v>44204</v>
      </c>
      <c r="B340" s="37"/>
      <c r="C340" s="278" t="s">
        <v>146</v>
      </c>
      <c r="D340" s="520" t="s">
        <v>2796</v>
      </c>
      <c r="E340" s="265">
        <v>44200</v>
      </c>
      <c r="F340" s="265">
        <v>44203</v>
      </c>
      <c r="G340" s="37"/>
      <c r="H340" s="37"/>
      <c r="I340" s="37"/>
      <c r="J340" s="37"/>
      <c r="K340" s="37"/>
      <c r="L340" s="37"/>
      <c r="M340" s="37"/>
      <c r="N340" s="37"/>
      <c r="O340" s="37"/>
      <c r="P340" s="37"/>
      <c r="Q340" s="37"/>
      <c r="R340" s="37"/>
      <c r="S340" s="37"/>
      <c r="T340" s="37"/>
      <c r="U340" s="37"/>
      <c r="V340" s="37"/>
      <c r="W340" s="37"/>
      <c r="X340" s="37"/>
      <c r="Y340" s="37"/>
      <c r="Z340" s="37"/>
    </row>
    <row r="341" spans="1:26">
      <c r="A341" s="265">
        <v>44204</v>
      </c>
      <c r="B341" s="37"/>
      <c r="C341" s="278" t="s">
        <v>146</v>
      </c>
      <c r="D341" s="520" t="s">
        <v>2797</v>
      </c>
      <c r="E341" s="265">
        <v>44551</v>
      </c>
      <c r="F341" s="265">
        <v>44203</v>
      </c>
      <c r="G341" s="37"/>
      <c r="H341" s="37"/>
      <c r="I341" s="37"/>
      <c r="J341" s="37"/>
      <c r="K341" s="37"/>
      <c r="L341" s="37"/>
      <c r="M341" s="37"/>
      <c r="N341" s="37"/>
      <c r="O341" s="37"/>
      <c r="P341" s="37"/>
      <c r="Q341" s="37"/>
      <c r="R341" s="37"/>
      <c r="S341" s="37"/>
      <c r="T341" s="37"/>
      <c r="U341" s="37"/>
      <c r="V341" s="37"/>
      <c r="W341" s="37"/>
      <c r="X341" s="37"/>
      <c r="Y341" s="37"/>
      <c r="Z341" s="37"/>
    </row>
    <row r="342" spans="1:26">
      <c r="A342" s="265">
        <v>44204</v>
      </c>
      <c r="B342" s="37"/>
      <c r="C342" s="278" t="s">
        <v>146</v>
      </c>
      <c r="D342" s="520" t="s">
        <v>2798</v>
      </c>
      <c r="E342" s="265">
        <v>44553</v>
      </c>
      <c r="F342" s="265">
        <v>44561</v>
      </c>
      <c r="G342" s="37"/>
      <c r="H342" s="37"/>
      <c r="I342" s="37"/>
      <c r="J342" s="37"/>
      <c r="K342" s="37"/>
      <c r="L342" s="37"/>
      <c r="M342" s="37"/>
      <c r="N342" s="37"/>
      <c r="O342" s="37"/>
      <c r="P342" s="37"/>
      <c r="Q342" s="37"/>
      <c r="R342" s="37"/>
      <c r="S342" s="37"/>
      <c r="T342" s="37"/>
      <c r="U342" s="37"/>
      <c r="V342" s="37"/>
      <c r="W342" s="37"/>
      <c r="X342" s="37"/>
      <c r="Y342" s="37"/>
      <c r="Z342" s="37"/>
    </row>
    <row r="343" spans="1:26">
      <c r="A343" s="265">
        <v>44204</v>
      </c>
      <c r="B343" s="37"/>
      <c r="C343" s="278" t="s">
        <v>146</v>
      </c>
      <c r="D343" s="520" t="s">
        <v>2799</v>
      </c>
      <c r="E343" s="265">
        <v>44561</v>
      </c>
      <c r="F343" s="265">
        <v>44561</v>
      </c>
      <c r="G343" s="37"/>
      <c r="H343" s="37"/>
      <c r="I343" s="37"/>
      <c r="J343" s="37"/>
      <c r="K343" s="37"/>
      <c r="L343" s="37"/>
      <c r="M343" s="37"/>
      <c r="N343" s="37"/>
      <c r="O343" s="37"/>
      <c r="P343" s="37"/>
      <c r="Q343" s="37"/>
      <c r="R343" s="37"/>
      <c r="S343" s="37"/>
      <c r="T343" s="37"/>
      <c r="U343" s="37"/>
      <c r="V343" s="37"/>
      <c r="W343" s="37"/>
      <c r="X343" s="37"/>
      <c r="Y343" s="37"/>
      <c r="Z343" s="37"/>
    </row>
    <row r="344" spans="1:26">
      <c r="A344" s="265">
        <v>44204</v>
      </c>
      <c r="B344" s="37"/>
      <c r="C344" s="278" t="s">
        <v>146</v>
      </c>
      <c r="D344" s="520" t="s">
        <v>2800</v>
      </c>
      <c r="E344" s="265">
        <v>44552</v>
      </c>
      <c r="F344" s="265">
        <v>44555</v>
      </c>
      <c r="G344" s="37"/>
      <c r="H344" s="37"/>
      <c r="I344" s="37"/>
      <c r="J344" s="37"/>
      <c r="K344" s="37"/>
      <c r="L344" s="37"/>
      <c r="M344" s="37"/>
      <c r="N344" s="37"/>
      <c r="O344" s="37"/>
      <c r="P344" s="37"/>
      <c r="Q344" s="37"/>
      <c r="R344" s="37"/>
      <c r="S344" s="37"/>
      <c r="T344" s="37"/>
      <c r="U344" s="37"/>
      <c r="V344" s="37"/>
      <c r="W344" s="37"/>
      <c r="X344" s="37"/>
      <c r="Y344" s="37"/>
      <c r="Z344" s="37"/>
    </row>
    <row r="345" spans="1:26">
      <c r="A345" s="265">
        <v>44204</v>
      </c>
      <c r="B345" s="37"/>
      <c r="C345" s="278" t="s">
        <v>146</v>
      </c>
      <c r="D345" s="520" t="s">
        <v>2801</v>
      </c>
      <c r="E345" s="265">
        <v>44518</v>
      </c>
      <c r="F345" s="265">
        <v>44204</v>
      </c>
      <c r="G345" s="37"/>
      <c r="H345" s="37"/>
      <c r="I345" s="37"/>
      <c r="J345" s="37"/>
      <c r="K345" s="37"/>
      <c r="L345" s="37"/>
      <c r="M345" s="37"/>
      <c r="N345" s="37"/>
      <c r="O345" s="37"/>
      <c r="P345" s="37"/>
      <c r="Q345" s="37"/>
      <c r="R345" s="37"/>
      <c r="S345" s="37"/>
      <c r="T345" s="37"/>
      <c r="U345" s="37"/>
      <c r="V345" s="37"/>
      <c r="W345" s="37"/>
      <c r="X345" s="37"/>
      <c r="Y345" s="37"/>
      <c r="Z345" s="37"/>
    </row>
    <row r="346" spans="1:26">
      <c r="A346" s="265">
        <v>44207</v>
      </c>
      <c r="B346" s="37"/>
      <c r="C346" s="278" t="s">
        <v>154</v>
      </c>
      <c r="D346" s="515" t="s">
        <v>2802</v>
      </c>
      <c r="E346" s="265">
        <v>44207</v>
      </c>
      <c r="F346" s="265">
        <v>44207</v>
      </c>
      <c r="G346" s="37"/>
      <c r="H346" s="37"/>
      <c r="I346" s="37"/>
      <c r="J346" s="37"/>
      <c r="K346" s="37"/>
      <c r="L346" s="37"/>
      <c r="M346" s="37"/>
      <c r="N346" s="37"/>
      <c r="O346" s="37"/>
      <c r="P346" s="37"/>
      <c r="Q346" s="37"/>
      <c r="R346" s="37"/>
      <c r="S346" s="37"/>
      <c r="T346" s="37"/>
      <c r="U346" s="37"/>
      <c r="V346" s="37"/>
      <c r="W346" s="37"/>
      <c r="X346" s="37"/>
      <c r="Y346" s="37"/>
      <c r="Z346" s="37"/>
    </row>
    <row r="347" spans="1:26">
      <c r="A347" s="265">
        <v>44208</v>
      </c>
      <c r="B347" s="37"/>
      <c r="C347" s="278" t="s">
        <v>154</v>
      </c>
      <c r="D347" s="520" t="s">
        <v>2803</v>
      </c>
      <c r="E347" s="265"/>
      <c r="F347" s="265">
        <v>44208</v>
      </c>
      <c r="G347" s="37"/>
      <c r="H347" s="37"/>
      <c r="I347" s="37"/>
      <c r="J347" s="37"/>
      <c r="K347" s="37"/>
      <c r="L347" s="37"/>
      <c r="M347" s="37"/>
      <c r="N347" s="37"/>
      <c r="O347" s="37"/>
      <c r="P347" s="37"/>
      <c r="Q347" s="37"/>
      <c r="R347" s="37"/>
      <c r="S347" s="37"/>
      <c r="T347" s="37"/>
      <c r="U347" s="37"/>
      <c r="V347" s="37"/>
      <c r="W347" s="37"/>
      <c r="X347" s="37"/>
      <c r="Y347" s="37"/>
      <c r="Z347" s="37"/>
    </row>
    <row r="348" spans="1:26">
      <c r="A348" s="265">
        <v>44208</v>
      </c>
      <c r="B348" s="37"/>
      <c r="C348" s="278" t="s">
        <v>146</v>
      </c>
      <c r="D348" s="520" t="s">
        <v>2804</v>
      </c>
      <c r="E348" s="265">
        <v>44517</v>
      </c>
      <c r="F348" s="265">
        <v>44208</v>
      </c>
      <c r="G348" s="37"/>
      <c r="H348" s="37"/>
      <c r="I348" s="37"/>
      <c r="J348" s="37"/>
      <c r="K348" s="37"/>
      <c r="L348" s="37"/>
      <c r="M348" s="37"/>
      <c r="N348" s="37"/>
      <c r="O348" s="37"/>
      <c r="P348" s="37"/>
      <c r="Q348" s="37"/>
      <c r="R348" s="37"/>
      <c r="S348" s="37"/>
      <c r="T348" s="37"/>
      <c r="U348" s="37"/>
      <c r="V348" s="37"/>
      <c r="W348" s="37"/>
      <c r="X348" s="37"/>
      <c r="Y348" s="37"/>
      <c r="Z348" s="37"/>
    </row>
    <row r="349" spans="1:26">
      <c r="A349" s="265">
        <v>44208</v>
      </c>
      <c r="B349" s="37"/>
      <c r="C349" s="278" t="s">
        <v>146</v>
      </c>
      <c r="D349" s="520" t="s">
        <v>2805</v>
      </c>
      <c r="E349" s="265">
        <v>44207</v>
      </c>
      <c r="F349" s="265">
        <v>44207</v>
      </c>
      <c r="G349" s="37"/>
      <c r="H349" s="37"/>
      <c r="I349" s="37"/>
      <c r="J349" s="37"/>
      <c r="K349" s="37"/>
      <c r="L349" s="37"/>
      <c r="M349" s="37"/>
      <c r="N349" s="37"/>
      <c r="O349" s="37"/>
      <c r="P349" s="37"/>
      <c r="Q349" s="37"/>
      <c r="R349" s="37"/>
      <c r="S349" s="37"/>
      <c r="T349" s="37"/>
      <c r="U349" s="37"/>
      <c r="V349" s="37"/>
      <c r="W349" s="37"/>
      <c r="X349" s="37"/>
      <c r="Y349" s="37"/>
      <c r="Z349" s="37"/>
    </row>
    <row r="350" spans="1:26">
      <c r="A350" s="265">
        <v>44208</v>
      </c>
      <c r="B350" s="37"/>
      <c r="C350" s="278" t="s">
        <v>146</v>
      </c>
      <c r="D350" s="520" t="s">
        <v>2806</v>
      </c>
      <c r="E350" s="265"/>
      <c r="F350" s="265">
        <v>44208</v>
      </c>
      <c r="G350" s="37"/>
      <c r="H350" s="37"/>
      <c r="I350" s="37"/>
      <c r="J350" s="37"/>
      <c r="K350" s="37"/>
      <c r="L350" s="37"/>
      <c r="M350" s="37"/>
      <c r="N350" s="37"/>
      <c r="O350" s="37"/>
      <c r="P350" s="37"/>
      <c r="Q350" s="37"/>
      <c r="R350" s="37"/>
      <c r="S350" s="37"/>
      <c r="T350" s="37"/>
      <c r="U350" s="37"/>
      <c r="V350" s="37"/>
      <c r="W350" s="37"/>
      <c r="X350" s="37"/>
      <c r="Y350" s="37"/>
      <c r="Z350" s="37"/>
    </row>
    <row r="351" spans="1:26">
      <c r="A351" s="265">
        <v>44208</v>
      </c>
      <c r="B351" s="37"/>
      <c r="C351" s="278" t="s">
        <v>146</v>
      </c>
      <c r="D351" s="520" t="s">
        <v>2807</v>
      </c>
      <c r="E351" s="265"/>
      <c r="F351" s="265">
        <v>44208</v>
      </c>
      <c r="G351" s="37"/>
      <c r="H351" s="37"/>
      <c r="I351" s="37"/>
      <c r="J351" s="37"/>
      <c r="K351" s="37"/>
      <c r="L351" s="37"/>
      <c r="M351" s="37"/>
      <c r="N351" s="37"/>
      <c r="O351" s="37"/>
      <c r="P351" s="37"/>
      <c r="Q351" s="37"/>
      <c r="R351" s="37"/>
      <c r="S351" s="37"/>
      <c r="T351" s="37"/>
      <c r="U351" s="37"/>
      <c r="V351" s="37"/>
      <c r="W351" s="37"/>
      <c r="X351" s="37"/>
      <c r="Y351" s="37"/>
      <c r="Z351" s="37"/>
    </row>
    <row r="352" spans="1:26">
      <c r="A352" s="265">
        <v>44210</v>
      </c>
      <c r="B352" s="37"/>
      <c r="C352" s="278" t="s">
        <v>146</v>
      </c>
      <c r="D352" s="520" t="s">
        <v>2808</v>
      </c>
      <c r="E352" s="265"/>
      <c r="F352" s="265">
        <v>44209</v>
      </c>
      <c r="G352" s="37"/>
      <c r="H352" s="37"/>
      <c r="I352" s="37"/>
      <c r="J352" s="37"/>
      <c r="K352" s="37"/>
      <c r="L352" s="37"/>
      <c r="M352" s="37"/>
      <c r="N352" s="37"/>
      <c r="O352" s="37"/>
      <c r="P352" s="37"/>
      <c r="Q352" s="37"/>
      <c r="R352" s="37"/>
      <c r="S352" s="37"/>
      <c r="T352" s="37"/>
      <c r="U352" s="37"/>
      <c r="V352" s="37"/>
      <c r="W352" s="37"/>
      <c r="X352" s="37"/>
      <c r="Y352" s="37"/>
      <c r="Z352" s="37"/>
    </row>
    <row r="353" spans="1:26">
      <c r="A353" s="265">
        <v>44210</v>
      </c>
      <c r="B353" s="37"/>
      <c r="C353" s="278" t="s">
        <v>146</v>
      </c>
      <c r="D353" s="520" t="s">
        <v>2809</v>
      </c>
      <c r="E353" s="265">
        <v>44203</v>
      </c>
      <c r="F353" s="265">
        <v>44209</v>
      </c>
      <c r="G353" s="37"/>
      <c r="H353" s="37"/>
      <c r="I353" s="37"/>
      <c r="J353" s="37"/>
      <c r="K353" s="37"/>
      <c r="L353" s="37"/>
      <c r="M353" s="37"/>
      <c r="N353" s="37"/>
      <c r="O353" s="37"/>
      <c r="P353" s="37"/>
      <c r="Q353" s="37"/>
      <c r="R353" s="37"/>
      <c r="S353" s="37"/>
      <c r="T353" s="37"/>
      <c r="U353" s="37"/>
      <c r="V353" s="37"/>
      <c r="W353" s="37"/>
      <c r="X353" s="37"/>
      <c r="Y353" s="37"/>
      <c r="Z353" s="37"/>
    </row>
    <row r="354" spans="1:26">
      <c r="A354" s="265">
        <v>44211</v>
      </c>
      <c r="B354" s="37"/>
      <c r="C354" s="278" t="s">
        <v>154</v>
      </c>
      <c r="D354" s="520" t="s">
        <v>2810</v>
      </c>
      <c r="E354" s="265">
        <v>44203</v>
      </c>
      <c r="F354" s="265">
        <v>44211</v>
      </c>
      <c r="G354" s="37"/>
      <c r="H354" s="37"/>
      <c r="I354" s="37"/>
      <c r="J354" s="37"/>
      <c r="K354" s="37"/>
      <c r="L354" s="37"/>
      <c r="M354" s="37"/>
      <c r="N354" s="37"/>
      <c r="O354" s="37"/>
      <c r="P354" s="37"/>
      <c r="Q354" s="37"/>
      <c r="R354" s="37"/>
      <c r="S354" s="37"/>
      <c r="T354" s="37"/>
      <c r="U354" s="37"/>
      <c r="V354" s="37"/>
      <c r="W354" s="37"/>
      <c r="X354" s="37"/>
      <c r="Y354" s="37"/>
      <c r="Z354" s="37"/>
    </row>
    <row r="355" spans="1:26">
      <c r="A355" s="265">
        <v>44216</v>
      </c>
      <c r="B355" s="37"/>
      <c r="C355" s="278" t="s">
        <v>154</v>
      </c>
      <c r="D355" s="520" t="s">
        <v>2811</v>
      </c>
      <c r="E355" s="265"/>
      <c r="F355" s="265">
        <v>44216</v>
      </c>
      <c r="G355" s="37"/>
      <c r="H355" s="37"/>
      <c r="I355" s="37"/>
      <c r="J355" s="37"/>
      <c r="K355" s="37"/>
      <c r="L355" s="37"/>
      <c r="M355" s="37"/>
      <c r="N355" s="37"/>
      <c r="O355" s="37"/>
      <c r="P355" s="37"/>
      <c r="Q355" s="37"/>
      <c r="R355" s="37"/>
      <c r="S355" s="37"/>
      <c r="T355" s="37"/>
      <c r="U355" s="37"/>
      <c r="V355" s="37"/>
      <c r="W355" s="37"/>
      <c r="X355" s="37"/>
      <c r="Y355" s="37"/>
      <c r="Z355" s="37"/>
    </row>
    <row r="356" spans="1:26">
      <c r="A356" s="265">
        <v>44218</v>
      </c>
      <c r="B356" s="37"/>
      <c r="C356" s="278" t="s">
        <v>146</v>
      </c>
      <c r="D356" s="520" t="s">
        <v>2812</v>
      </c>
      <c r="E356" s="265">
        <v>44553</v>
      </c>
      <c r="F356" s="265">
        <v>44218</v>
      </c>
      <c r="G356" s="37"/>
      <c r="H356" s="37"/>
      <c r="I356" s="37"/>
      <c r="J356" s="37"/>
      <c r="K356" s="37"/>
      <c r="L356" s="37"/>
      <c r="M356" s="37"/>
      <c r="N356" s="37"/>
      <c r="O356" s="37"/>
      <c r="P356" s="37"/>
      <c r="Q356" s="37"/>
      <c r="R356" s="37"/>
      <c r="S356" s="37"/>
      <c r="T356" s="37"/>
      <c r="U356" s="37"/>
      <c r="V356" s="37"/>
      <c r="W356" s="37"/>
      <c r="X356" s="37"/>
      <c r="Y356" s="37"/>
      <c r="Z356" s="37"/>
    </row>
    <row r="357" spans="1:26">
      <c r="A357" s="265">
        <v>44218</v>
      </c>
      <c r="B357" s="37"/>
      <c r="C357" s="278" t="s">
        <v>146</v>
      </c>
      <c r="D357" s="520" t="s">
        <v>2813</v>
      </c>
      <c r="E357" s="265">
        <v>44217</v>
      </c>
      <c r="F357" s="265">
        <v>44218</v>
      </c>
      <c r="G357" s="37"/>
      <c r="H357" s="37"/>
      <c r="I357" s="37"/>
      <c r="J357" s="37"/>
      <c r="K357" s="37"/>
      <c r="L357" s="37"/>
      <c r="M357" s="37"/>
      <c r="N357" s="37"/>
      <c r="O357" s="37"/>
      <c r="P357" s="37"/>
      <c r="Q357" s="37"/>
      <c r="R357" s="37"/>
      <c r="S357" s="37"/>
      <c r="T357" s="37"/>
      <c r="U357" s="37"/>
      <c r="V357" s="37"/>
      <c r="W357" s="37"/>
      <c r="X357" s="37"/>
      <c r="Y357" s="37"/>
      <c r="Z357" s="37"/>
    </row>
    <row r="358" spans="1:26">
      <c r="A358" s="265">
        <v>44218</v>
      </c>
      <c r="B358" s="37"/>
      <c r="C358" s="278" t="s">
        <v>146</v>
      </c>
      <c r="D358" s="520" t="s">
        <v>2814</v>
      </c>
      <c r="E358" s="265"/>
      <c r="F358" s="265">
        <v>44218</v>
      </c>
      <c r="G358" s="37"/>
      <c r="H358" s="37"/>
      <c r="I358" s="37"/>
      <c r="J358" s="37"/>
      <c r="K358" s="37"/>
      <c r="L358" s="37"/>
      <c r="M358" s="37"/>
      <c r="N358" s="37"/>
      <c r="O358" s="37"/>
      <c r="P358" s="37"/>
      <c r="Q358" s="37"/>
      <c r="R358" s="37"/>
      <c r="S358" s="37"/>
      <c r="T358" s="37"/>
      <c r="U358" s="37"/>
      <c r="V358" s="37"/>
      <c r="W358" s="37"/>
      <c r="X358" s="37"/>
      <c r="Y358" s="37"/>
      <c r="Z358" s="37"/>
    </row>
    <row r="359" spans="1:26">
      <c r="A359" s="265">
        <v>44218</v>
      </c>
      <c r="B359" s="37"/>
      <c r="C359" s="278" t="s">
        <v>146</v>
      </c>
      <c r="D359" s="520" t="s">
        <v>2815</v>
      </c>
      <c r="E359" s="265">
        <v>44217</v>
      </c>
      <c r="F359" s="265">
        <v>44218</v>
      </c>
      <c r="G359" s="37"/>
      <c r="H359" s="37"/>
      <c r="I359" s="37"/>
      <c r="J359" s="37"/>
      <c r="K359" s="37"/>
      <c r="L359" s="37"/>
      <c r="M359" s="37"/>
      <c r="N359" s="37"/>
      <c r="O359" s="37"/>
      <c r="P359" s="37"/>
      <c r="Q359" s="37"/>
      <c r="R359" s="37"/>
      <c r="S359" s="37"/>
      <c r="T359" s="37"/>
      <c r="U359" s="37"/>
      <c r="V359" s="37"/>
      <c r="W359" s="37"/>
      <c r="X359" s="37"/>
      <c r="Y359" s="37"/>
      <c r="Z359" s="37"/>
    </row>
    <row r="360" spans="1:26">
      <c r="A360" s="265">
        <v>44218</v>
      </c>
      <c r="B360" s="37"/>
      <c r="C360" s="278" t="s">
        <v>146</v>
      </c>
      <c r="D360" s="520" t="s">
        <v>2816</v>
      </c>
      <c r="E360" s="265"/>
      <c r="F360" s="265"/>
      <c r="G360" s="37"/>
      <c r="H360" s="37"/>
      <c r="I360" s="37"/>
      <c r="J360" s="37"/>
      <c r="K360" s="37"/>
      <c r="L360" s="37"/>
      <c r="M360" s="37"/>
      <c r="N360" s="37"/>
      <c r="O360" s="37"/>
      <c r="P360" s="37"/>
      <c r="Q360" s="37"/>
      <c r="R360" s="37"/>
      <c r="S360" s="37"/>
      <c r="T360" s="37"/>
      <c r="U360" s="37"/>
      <c r="V360" s="37"/>
      <c r="W360" s="37"/>
      <c r="X360" s="37"/>
      <c r="Y360" s="37"/>
      <c r="Z360" s="37"/>
    </row>
    <row r="361" spans="1:26">
      <c r="A361" s="265">
        <v>44221</v>
      </c>
      <c r="B361" s="37"/>
      <c r="C361" s="278" t="s">
        <v>146</v>
      </c>
      <c r="D361" s="520" t="s">
        <v>2817</v>
      </c>
      <c r="E361" s="505">
        <v>44216</v>
      </c>
      <c r="F361" s="265">
        <v>44219</v>
      </c>
      <c r="G361" s="37"/>
      <c r="H361" s="37"/>
      <c r="I361" s="37"/>
      <c r="J361" s="37"/>
      <c r="K361" s="37"/>
      <c r="L361" s="37"/>
      <c r="M361" s="37"/>
      <c r="N361" s="37"/>
      <c r="O361" s="37"/>
      <c r="P361" s="37"/>
      <c r="Q361" s="37"/>
      <c r="R361" s="37"/>
      <c r="S361" s="37"/>
      <c r="T361" s="37"/>
      <c r="U361" s="37"/>
      <c r="V361" s="37"/>
      <c r="W361" s="37"/>
      <c r="X361" s="37"/>
      <c r="Y361" s="37"/>
      <c r="Z361" s="37"/>
    </row>
    <row r="362" spans="1:26">
      <c r="A362" s="265">
        <v>44221</v>
      </c>
      <c r="B362" s="37"/>
      <c r="C362" s="278" t="s">
        <v>154</v>
      </c>
      <c r="D362" s="520" t="s">
        <v>2818</v>
      </c>
      <c r="E362" s="265">
        <v>44217</v>
      </c>
      <c r="F362" s="265">
        <v>44221</v>
      </c>
      <c r="G362" s="37"/>
      <c r="H362" s="37"/>
      <c r="I362" s="37"/>
      <c r="J362" s="37"/>
      <c r="K362" s="37"/>
      <c r="L362" s="37"/>
      <c r="M362" s="37"/>
      <c r="N362" s="37"/>
      <c r="O362" s="37"/>
      <c r="P362" s="37"/>
      <c r="Q362" s="37"/>
      <c r="R362" s="37"/>
      <c r="S362" s="37"/>
      <c r="T362" s="37"/>
      <c r="U362" s="37"/>
      <c r="V362" s="37"/>
      <c r="W362" s="37"/>
      <c r="X362" s="37"/>
      <c r="Y362" s="37"/>
      <c r="Z362" s="37"/>
    </row>
    <row r="363" spans="1:26">
      <c r="A363" s="265">
        <v>44221</v>
      </c>
      <c r="B363" s="37"/>
      <c r="C363" s="278" t="s">
        <v>281</v>
      </c>
      <c r="D363" s="510" t="s">
        <v>2819</v>
      </c>
      <c r="E363" s="265">
        <v>44221</v>
      </c>
      <c r="F363" s="265"/>
      <c r="G363" s="37"/>
      <c r="H363" s="37"/>
      <c r="I363" s="37"/>
      <c r="J363" s="37"/>
      <c r="K363" s="37"/>
      <c r="L363" s="37"/>
      <c r="M363" s="37"/>
      <c r="N363" s="37"/>
      <c r="O363" s="37"/>
      <c r="P363" s="37"/>
      <c r="Q363" s="37"/>
      <c r="R363" s="37"/>
      <c r="S363" s="37"/>
      <c r="T363" s="37"/>
      <c r="U363" s="37"/>
      <c r="V363" s="37"/>
      <c r="W363" s="37"/>
      <c r="X363" s="37"/>
      <c r="Y363" s="37"/>
      <c r="Z363" s="37"/>
    </row>
    <row r="364" spans="1:26">
      <c r="A364" s="671">
        <v>44222</v>
      </c>
      <c r="B364" s="648"/>
      <c r="C364" s="292" t="s">
        <v>154</v>
      </c>
      <c r="D364" s="672" t="s">
        <v>2820</v>
      </c>
      <c r="E364" s="671">
        <v>44215</v>
      </c>
      <c r="F364" s="671">
        <v>44222</v>
      </c>
      <c r="G364" s="37"/>
      <c r="H364" s="37"/>
      <c r="I364" s="37"/>
      <c r="J364" s="37"/>
      <c r="K364" s="37"/>
      <c r="L364" s="37"/>
      <c r="M364" s="37"/>
      <c r="N364" s="37"/>
      <c r="O364" s="37"/>
      <c r="P364" s="37"/>
      <c r="Q364" s="37"/>
      <c r="R364" s="37"/>
      <c r="S364" s="37"/>
      <c r="T364" s="37"/>
      <c r="U364" s="37"/>
      <c r="V364" s="37"/>
      <c r="W364" s="37"/>
      <c r="X364" s="37"/>
      <c r="Y364" s="37"/>
      <c r="Z364" s="37"/>
    </row>
    <row r="365" spans="1:26">
      <c r="A365" s="671">
        <v>44223</v>
      </c>
      <c r="B365" s="648"/>
      <c r="C365" s="292" t="s">
        <v>154</v>
      </c>
      <c r="D365" s="520" t="s">
        <v>2821</v>
      </c>
      <c r="E365" s="265">
        <v>44223</v>
      </c>
      <c r="F365" s="671">
        <v>44223</v>
      </c>
      <c r="G365" s="37"/>
      <c r="H365" s="37"/>
      <c r="I365" s="37"/>
      <c r="J365" s="37"/>
      <c r="K365" s="37"/>
      <c r="L365" s="37"/>
      <c r="M365" s="37"/>
      <c r="N365" s="37"/>
      <c r="O365" s="37"/>
      <c r="P365" s="37"/>
      <c r="Q365" s="37"/>
      <c r="R365" s="37"/>
      <c r="S365" s="37"/>
      <c r="T365" s="37"/>
      <c r="U365" s="37"/>
      <c r="V365" s="37"/>
      <c r="W365" s="37"/>
      <c r="X365" s="37"/>
      <c r="Y365" s="37"/>
      <c r="Z365" s="37"/>
    </row>
    <row r="366" spans="1:26">
      <c r="A366" s="671">
        <v>44223</v>
      </c>
      <c r="B366" s="37"/>
      <c r="C366" s="278" t="s">
        <v>154</v>
      </c>
      <c r="D366" s="520" t="s">
        <v>2822</v>
      </c>
      <c r="E366" s="265"/>
      <c r="F366" s="671">
        <v>44223</v>
      </c>
      <c r="G366" s="37"/>
      <c r="H366" s="37"/>
      <c r="I366" s="37"/>
      <c r="J366" s="37"/>
      <c r="K366" s="37"/>
      <c r="L366" s="37"/>
      <c r="M366" s="37"/>
      <c r="N366" s="37"/>
      <c r="O366" s="37"/>
      <c r="P366" s="37"/>
      <c r="Q366" s="37"/>
      <c r="R366" s="37"/>
      <c r="S366" s="37"/>
      <c r="T366" s="37"/>
      <c r="U366" s="37"/>
      <c r="V366" s="37"/>
      <c r="W366" s="37"/>
      <c r="X366" s="37"/>
      <c r="Y366" s="37"/>
      <c r="Z366" s="37"/>
    </row>
    <row r="367" spans="1:26">
      <c r="A367" s="671">
        <v>44223</v>
      </c>
      <c r="B367" s="37"/>
      <c r="C367" s="278" t="s">
        <v>146</v>
      </c>
      <c r="D367" s="520" t="s">
        <v>2823</v>
      </c>
      <c r="E367" s="265"/>
      <c r="F367" s="265">
        <v>44221</v>
      </c>
      <c r="G367" s="37"/>
      <c r="H367" s="37"/>
      <c r="I367" s="37"/>
      <c r="J367" s="37"/>
      <c r="K367" s="37"/>
      <c r="L367" s="37"/>
      <c r="M367" s="37"/>
      <c r="N367" s="37"/>
      <c r="O367" s="37"/>
      <c r="P367" s="37"/>
      <c r="Q367" s="37"/>
      <c r="R367" s="37"/>
      <c r="S367" s="37"/>
      <c r="T367" s="37"/>
      <c r="U367" s="37"/>
      <c r="V367" s="37"/>
      <c r="W367" s="37"/>
      <c r="X367" s="37"/>
      <c r="Y367" s="37"/>
      <c r="Z367" s="37"/>
    </row>
    <row r="368" spans="1:26">
      <c r="A368" s="265">
        <v>44223</v>
      </c>
      <c r="B368" s="37"/>
      <c r="C368" s="278" t="s">
        <v>146</v>
      </c>
      <c r="D368" s="520" t="s">
        <v>2824</v>
      </c>
      <c r="E368" s="265">
        <v>44203</v>
      </c>
      <c r="F368" s="265">
        <v>44222</v>
      </c>
      <c r="G368" s="37"/>
      <c r="H368" s="37"/>
      <c r="I368" s="37"/>
      <c r="J368" s="37"/>
      <c r="K368" s="37"/>
      <c r="L368" s="37"/>
      <c r="M368" s="37"/>
      <c r="N368" s="37"/>
      <c r="O368" s="37"/>
      <c r="P368" s="37"/>
      <c r="Q368" s="37"/>
      <c r="R368" s="37"/>
      <c r="S368" s="37"/>
      <c r="T368" s="37"/>
      <c r="U368" s="37"/>
      <c r="V368" s="37"/>
      <c r="W368" s="37"/>
      <c r="X368" s="37"/>
      <c r="Y368" s="37"/>
      <c r="Z368" s="37"/>
    </row>
    <row r="369" spans="1:26">
      <c r="A369" s="265">
        <v>44223</v>
      </c>
      <c r="B369" s="37"/>
      <c r="C369" s="278" t="s">
        <v>146</v>
      </c>
      <c r="D369" s="520" t="s">
        <v>2825</v>
      </c>
      <c r="E369" s="265"/>
      <c r="F369" s="265">
        <v>44223</v>
      </c>
      <c r="G369" s="37"/>
      <c r="H369" s="37"/>
      <c r="I369" s="37"/>
      <c r="J369" s="37"/>
      <c r="K369" s="37"/>
      <c r="L369" s="37"/>
      <c r="M369" s="37"/>
      <c r="N369" s="37"/>
      <c r="O369" s="37"/>
      <c r="P369" s="37"/>
      <c r="Q369" s="37"/>
      <c r="R369" s="37"/>
      <c r="S369" s="37"/>
      <c r="T369" s="37"/>
      <c r="U369" s="37"/>
      <c r="V369" s="37"/>
      <c r="W369" s="37"/>
      <c r="X369" s="37"/>
      <c r="Y369" s="37"/>
      <c r="Z369" s="37"/>
    </row>
    <row r="370" spans="1:26">
      <c r="A370" s="671">
        <v>44223</v>
      </c>
      <c r="B370" s="37"/>
      <c r="C370" s="278" t="s">
        <v>154</v>
      </c>
      <c r="D370" s="520" t="s">
        <v>2826</v>
      </c>
      <c r="E370" s="265"/>
      <c r="F370" s="671">
        <v>44223</v>
      </c>
      <c r="G370" s="37"/>
      <c r="H370" s="37"/>
      <c r="I370" s="37"/>
      <c r="J370" s="37"/>
      <c r="K370" s="37"/>
      <c r="L370" s="37"/>
      <c r="M370" s="37"/>
      <c r="N370" s="37"/>
      <c r="O370" s="37"/>
      <c r="P370" s="37"/>
      <c r="Q370" s="37"/>
      <c r="R370" s="37"/>
      <c r="S370" s="37"/>
      <c r="T370" s="37"/>
      <c r="U370" s="37"/>
      <c r="V370" s="37"/>
      <c r="W370" s="37"/>
      <c r="X370" s="37"/>
      <c r="Y370" s="37"/>
      <c r="Z370" s="37"/>
    </row>
    <row r="371" spans="1:26">
      <c r="A371" s="265">
        <v>44225</v>
      </c>
      <c r="B371" s="37"/>
      <c r="C371" s="278" t="s">
        <v>154</v>
      </c>
      <c r="D371" s="520" t="s">
        <v>2827</v>
      </c>
      <c r="E371" s="265"/>
      <c r="F371" s="265">
        <v>44225</v>
      </c>
      <c r="G371" s="37"/>
      <c r="H371" s="37"/>
      <c r="I371" s="37"/>
      <c r="J371" s="37"/>
      <c r="K371" s="37"/>
      <c r="L371" s="37"/>
      <c r="M371" s="37"/>
      <c r="N371" s="37"/>
      <c r="O371" s="37"/>
      <c r="P371" s="37"/>
      <c r="Q371" s="37"/>
      <c r="R371" s="37"/>
      <c r="S371" s="37"/>
      <c r="T371" s="37"/>
      <c r="U371" s="37"/>
      <c r="V371" s="37"/>
      <c r="W371" s="37"/>
      <c r="X371" s="37"/>
      <c r="Y371" s="37"/>
      <c r="Z371" s="37"/>
    </row>
    <row r="372" spans="1:26">
      <c r="A372" s="265">
        <v>44225</v>
      </c>
      <c r="B372" s="37"/>
      <c r="C372" s="278" t="s">
        <v>146</v>
      </c>
      <c r="D372" s="520" t="s">
        <v>2828</v>
      </c>
      <c r="E372" s="265">
        <v>44215</v>
      </c>
      <c r="F372" s="265">
        <v>44224</v>
      </c>
      <c r="G372" s="37"/>
      <c r="H372" s="37"/>
      <c r="I372" s="37"/>
      <c r="J372" s="37"/>
      <c r="K372" s="37"/>
      <c r="L372" s="37"/>
      <c r="M372" s="37"/>
      <c r="N372" s="37"/>
      <c r="O372" s="37"/>
      <c r="P372" s="37"/>
      <c r="Q372" s="37"/>
      <c r="R372" s="37"/>
      <c r="S372" s="37"/>
      <c r="T372" s="37"/>
      <c r="U372" s="37"/>
      <c r="V372" s="37"/>
      <c r="W372" s="37"/>
      <c r="X372" s="37"/>
      <c r="Y372" s="37"/>
      <c r="Z372" s="37"/>
    </row>
    <row r="373" spans="1:26">
      <c r="A373" s="265">
        <v>44228</v>
      </c>
      <c r="B373" s="37"/>
      <c r="C373" s="278" t="s">
        <v>154</v>
      </c>
      <c r="D373" s="520" t="s">
        <v>2829</v>
      </c>
      <c r="E373" s="265"/>
      <c r="F373" s="265">
        <v>44225</v>
      </c>
      <c r="G373" s="37"/>
      <c r="H373" s="37"/>
      <c r="I373" s="37"/>
      <c r="J373" s="37"/>
      <c r="K373" s="37"/>
      <c r="L373" s="37"/>
      <c r="M373" s="37"/>
      <c r="N373" s="37"/>
      <c r="O373" s="37"/>
      <c r="P373" s="37"/>
      <c r="Q373" s="37"/>
      <c r="R373" s="37"/>
      <c r="S373" s="37"/>
      <c r="T373" s="37"/>
      <c r="U373" s="37"/>
      <c r="V373" s="37"/>
      <c r="W373" s="37"/>
      <c r="X373" s="37"/>
      <c r="Y373" s="37"/>
      <c r="Z373" s="37"/>
    </row>
    <row r="374" spans="1:26">
      <c r="A374" s="265">
        <v>44228</v>
      </c>
      <c r="B374" s="37"/>
      <c r="C374" s="278" t="s">
        <v>146</v>
      </c>
      <c r="D374" s="520" t="s">
        <v>2830</v>
      </c>
      <c r="E374" s="265"/>
      <c r="F374" s="265">
        <v>44226</v>
      </c>
      <c r="G374" s="37"/>
      <c r="H374" s="37"/>
      <c r="I374" s="37"/>
      <c r="J374" s="37"/>
      <c r="K374" s="37"/>
      <c r="L374" s="37"/>
      <c r="M374" s="37"/>
      <c r="N374" s="37"/>
      <c r="O374" s="37"/>
      <c r="P374" s="37"/>
      <c r="Q374" s="37"/>
      <c r="R374" s="37"/>
      <c r="S374" s="37"/>
      <c r="T374" s="37"/>
      <c r="U374" s="37"/>
      <c r="V374" s="37"/>
      <c r="W374" s="37"/>
      <c r="X374" s="37"/>
      <c r="Y374" s="37"/>
      <c r="Z374" s="37"/>
    </row>
    <row r="375" spans="1:26">
      <c r="A375" s="265">
        <v>44228</v>
      </c>
      <c r="B375" s="37"/>
      <c r="C375" s="278" t="s">
        <v>154</v>
      </c>
      <c r="D375" s="520" t="s">
        <v>2831</v>
      </c>
      <c r="E375" s="265"/>
      <c r="F375" s="265"/>
      <c r="G375" s="37"/>
      <c r="H375" s="37"/>
      <c r="I375" s="37"/>
      <c r="J375" s="37"/>
      <c r="K375" s="37"/>
      <c r="L375" s="37"/>
      <c r="M375" s="37"/>
      <c r="N375" s="37"/>
      <c r="O375" s="37"/>
      <c r="P375" s="37"/>
      <c r="Q375" s="37"/>
      <c r="R375" s="37"/>
      <c r="S375" s="37"/>
      <c r="T375" s="37"/>
      <c r="U375" s="37"/>
      <c r="V375" s="37"/>
      <c r="W375" s="37"/>
      <c r="X375" s="37"/>
      <c r="Y375" s="37"/>
      <c r="Z375" s="37"/>
    </row>
    <row r="376" spans="1:26">
      <c r="A376" s="265">
        <v>44228</v>
      </c>
      <c r="B376" s="37"/>
      <c r="C376" s="278" t="s">
        <v>154</v>
      </c>
      <c r="D376" s="520" t="s">
        <v>2832</v>
      </c>
      <c r="E376" s="265"/>
      <c r="F376" s="265">
        <v>44228</v>
      </c>
      <c r="G376" s="37"/>
      <c r="H376" s="37"/>
      <c r="I376" s="37"/>
      <c r="J376" s="37"/>
      <c r="K376" s="37"/>
      <c r="L376" s="37"/>
      <c r="M376" s="37"/>
      <c r="N376" s="37"/>
      <c r="O376" s="37"/>
      <c r="P376" s="37"/>
      <c r="Q376" s="37"/>
      <c r="R376" s="37"/>
      <c r="S376" s="37"/>
      <c r="T376" s="37"/>
      <c r="U376" s="37"/>
      <c r="V376" s="37"/>
      <c r="W376" s="37"/>
      <c r="X376" s="37"/>
      <c r="Y376" s="37"/>
      <c r="Z376" s="37"/>
    </row>
    <row r="377" spans="1:26">
      <c r="A377" s="265">
        <v>44228</v>
      </c>
      <c r="B377" s="37"/>
      <c r="C377" s="278" t="s">
        <v>154</v>
      </c>
      <c r="D377" s="520" t="s">
        <v>2833</v>
      </c>
      <c r="E377" s="265"/>
      <c r="F377" s="265">
        <v>44228</v>
      </c>
      <c r="G377" s="37"/>
      <c r="H377" s="37"/>
      <c r="I377" s="37"/>
      <c r="J377" s="37"/>
      <c r="K377" s="37"/>
      <c r="L377" s="37"/>
      <c r="M377" s="37"/>
      <c r="N377" s="37"/>
      <c r="O377" s="37"/>
      <c r="P377" s="37"/>
      <c r="Q377" s="37"/>
      <c r="R377" s="37"/>
      <c r="S377" s="37"/>
      <c r="T377" s="37"/>
      <c r="U377" s="37"/>
      <c r="V377" s="37"/>
      <c r="W377" s="37"/>
      <c r="X377" s="37"/>
      <c r="Y377" s="37"/>
      <c r="Z377" s="37"/>
    </row>
    <row r="378" spans="1:26">
      <c r="A378" s="265">
        <v>44229</v>
      </c>
      <c r="B378" s="37"/>
      <c r="C378" s="278" t="s">
        <v>154</v>
      </c>
      <c r="D378" s="520" t="s">
        <v>2834</v>
      </c>
      <c r="E378" s="265"/>
      <c r="F378" s="265">
        <v>44229</v>
      </c>
      <c r="G378" s="37"/>
      <c r="H378" s="37"/>
      <c r="I378" s="37"/>
      <c r="J378" s="37"/>
      <c r="K378" s="37"/>
      <c r="L378" s="37"/>
      <c r="M378" s="37"/>
      <c r="N378" s="37"/>
      <c r="O378" s="37"/>
      <c r="P378" s="37"/>
      <c r="Q378" s="37"/>
      <c r="R378" s="37"/>
      <c r="S378" s="37"/>
      <c r="T378" s="37"/>
      <c r="U378" s="37"/>
      <c r="V378" s="37"/>
      <c r="W378" s="37"/>
      <c r="X378" s="37"/>
      <c r="Y378" s="37"/>
      <c r="Z378" s="37"/>
    </row>
    <row r="379" spans="1:26">
      <c r="A379" s="265">
        <v>44230</v>
      </c>
      <c r="B379" s="37"/>
      <c r="C379" s="278" t="s">
        <v>154</v>
      </c>
      <c r="D379" s="520" t="s">
        <v>2835</v>
      </c>
      <c r="E379" s="265"/>
      <c r="F379" s="265">
        <v>44230</v>
      </c>
      <c r="G379" s="37"/>
      <c r="H379" s="37"/>
      <c r="I379" s="37"/>
      <c r="J379" s="37"/>
      <c r="K379" s="37"/>
      <c r="L379" s="37"/>
      <c r="M379" s="37"/>
      <c r="N379" s="37"/>
      <c r="O379" s="37"/>
      <c r="P379" s="37"/>
      <c r="Q379" s="37"/>
      <c r="R379" s="37"/>
      <c r="S379" s="37"/>
      <c r="T379" s="37"/>
      <c r="U379" s="37"/>
      <c r="V379" s="37"/>
      <c r="W379" s="37"/>
      <c r="X379" s="37"/>
      <c r="Y379" s="37"/>
      <c r="Z379" s="37"/>
    </row>
    <row r="380" spans="1:26">
      <c r="A380" s="265">
        <v>44230</v>
      </c>
      <c r="B380" s="37"/>
      <c r="C380" s="278" t="s">
        <v>154</v>
      </c>
      <c r="D380" s="520" t="s">
        <v>2836</v>
      </c>
      <c r="E380" s="265">
        <v>44230</v>
      </c>
      <c r="F380" s="265">
        <v>44230</v>
      </c>
      <c r="G380" s="37"/>
      <c r="H380" s="37"/>
      <c r="I380" s="37"/>
      <c r="J380" s="37"/>
      <c r="K380" s="37"/>
      <c r="L380" s="37"/>
      <c r="M380" s="37"/>
      <c r="N380" s="37"/>
      <c r="O380" s="37"/>
      <c r="P380" s="37"/>
      <c r="Q380" s="37"/>
      <c r="R380" s="37"/>
      <c r="S380" s="37"/>
      <c r="T380" s="37"/>
      <c r="U380" s="37"/>
      <c r="V380" s="37"/>
      <c r="W380" s="37"/>
      <c r="X380" s="37"/>
      <c r="Y380" s="37"/>
      <c r="Z380" s="37"/>
    </row>
    <row r="381" spans="1:26">
      <c r="A381" s="265">
        <v>44232</v>
      </c>
      <c r="B381" s="37"/>
      <c r="C381" s="278" t="s">
        <v>154</v>
      </c>
      <c r="D381" s="520" t="s">
        <v>2837</v>
      </c>
      <c r="E381" s="265">
        <v>44222</v>
      </c>
      <c r="F381" s="265">
        <v>44232</v>
      </c>
      <c r="G381" s="37"/>
      <c r="H381" s="37"/>
      <c r="I381" s="37"/>
      <c r="J381" s="37"/>
      <c r="K381" s="37"/>
      <c r="L381" s="37"/>
      <c r="M381" s="37"/>
      <c r="N381" s="37"/>
      <c r="O381" s="37"/>
      <c r="P381" s="37"/>
      <c r="Q381" s="37"/>
      <c r="R381" s="37"/>
      <c r="S381" s="37"/>
      <c r="T381" s="37"/>
      <c r="U381" s="37"/>
      <c r="V381" s="37"/>
      <c r="W381" s="37"/>
      <c r="X381" s="37"/>
      <c r="Y381" s="37"/>
      <c r="Z381" s="37"/>
    </row>
    <row r="382" spans="1:26">
      <c r="A382" s="265">
        <v>44232</v>
      </c>
      <c r="B382" s="37"/>
      <c r="C382" s="278" t="s">
        <v>154</v>
      </c>
      <c r="D382" s="520" t="s">
        <v>2838</v>
      </c>
      <c r="E382" s="265">
        <v>44222</v>
      </c>
      <c r="F382" s="265">
        <v>44232</v>
      </c>
      <c r="G382" s="37"/>
      <c r="H382" s="37"/>
      <c r="I382" s="37"/>
      <c r="J382" s="37"/>
      <c r="K382" s="37"/>
      <c r="L382" s="37"/>
      <c r="M382" s="37"/>
      <c r="N382" s="37"/>
      <c r="O382" s="37"/>
      <c r="P382" s="37"/>
      <c r="Q382" s="37"/>
      <c r="R382" s="37"/>
      <c r="S382" s="37"/>
      <c r="T382" s="37"/>
      <c r="U382" s="37"/>
      <c r="V382" s="37"/>
      <c r="W382" s="37"/>
      <c r="X382" s="37"/>
      <c r="Y382" s="37"/>
      <c r="Z382" s="37"/>
    </row>
    <row r="383" spans="1:26">
      <c r="A383" s="265">
        <v>44232</v>
      </c>
      <c r="B383" s="37"/>
      <c r="C383" s="278" t="s">
        <v>154</v>
      </c>
      <c r="D383" s="520" t="s">
        <v>2839</v>
      </c>
      <c r="E383" s="265"/>
      <c r="F383" s="265">
        <v>44232</v>
      </c>
      <c r="G383" s="37"/>
      <c r="H383" s="37"/>
      <c r="I383" s="37"/>
      <c r="J383" s="37"/>
      <c r="K383" s="37"/>
      <c r="L383" s="37"/>
      <c r="M383" s="37"/>
      <c r="N383" s="37"/>
      <c r="O383" s="37"/>
      <c r="P383" s="37"/>
      <c r="Q383" s="37"/>
      <c r="R383" s="37"/>
      <c r="S383" s="37"/>
      <c r="T383" s="37"/>
      <c r="U383" s="37"/>
      <c r="V383" s="37"/>
      <c r="W383" s="37"/>
      <c r="X383" s="37"/>
      <c r="Y383" s="37"/>
      <c r="Z383" s="37"/>
    </row>
    <row r="384" spans="1:26">
      <c r="A384" s="265">
        <v>44234</v>
      </c>
      <c r="B384" s="37"/>
      <c r="C384" s="278" t="s">
        <v>146</v>
      </c>
      <c r="D384" s="520" t="s">
        <v>2840</v>
      </c>
      <c r="E384" s="265">
        <v>44218</v>
      </c>
      <c r="F384" s="265">
        <v>44234</v>
      </c>
      <c r="G384" s="37"/>
      <c r="H384" s="37"/>
      <c r="I384" s="37"/>
      <c r="J384" s="37"/>
      <c r="K384" s="37"/>
      <c r="L384" s="37"/>
      <c r="M384" s="37"/>
      <c r="N384" s="37"/>
      <c r="O384" s="37"/>
      <c r="P384" s="37"/>
      <c r="Q384" s="37"/>
      <c r="R384" s="37"/>
      <c r="S384" s="37"/>
      <c r="T384" s="37"/>
      <c r="U384" s="37"/>
      <c r="V384" s="37"/>
      <c r="W384" s="37"/>
      <c r="X384" s="37"/>
      <c r="Y384" s="37"/>
      <c r="Z384" s="37"/>
    </row>
    <row r="385" spans="1:26">
      <c r="A385" s="265">
        <v>44245</v>
      </c>
      <c r="B385" s="37"/>
      <c r="C385" s="278" t="s">
        <v>146</v>
      </c>
      <c r="D385" s="520" t="s">
        <v>2841</v>
      </c>
      <c r="E385" s="265">
        <v>44214</v>
      </c>
      <c r="F385" s="265">
        <v>44242</v>
      </c>
      <c r="G385" s="37"/>
      <c r="H385" s="37"/>
      <c r="I385" s="37"/>
      <c r="J385" s="37"/>
      <c r="K385" s="37"/>
      <c r="L385" s="37"/>
      <c r="M385" s="37"/>
      <c r="N385" s="37"/>
      <c r="O385" s="37"/>
      <c r="P385" s="37"/>
      <c r="Q385" s="37"/>
      <c r="R385" s="37"/>
      <c r="S385" s="37"/>
      <c r="T385" s="37"/>
      <c r="U385" s="37"/>
      <c r="V385" s="37"/>
      <c r="W385" s="37"/>
      <c r="X385" s="37"/>
      <c r="Y385" s="37"/>
      <c r="Z385" s="37"/>
    </row>
    <row r="386" spans="1:26">
      <c r="A386" s="265">
        <v>44245</v>
      </c>
      <c r="B386" s="37"/>
      <c r="C386" s="278" t="s">
        <v>154</v>
      </c>
      <c r="D386" s="520" t="s">
        <v>2842</v>
      </c>
      <c r="E386" s="265"/>
      <c r="F386" s="265">
        <v>44245</v>
      </c>
      <c r="G386" s="37"/>
      <c r="H386" s="37"/>
      <c r="I386" s="37"/>
      <c r="J386" s="37"/>
      <c r="K386" s="37"/>
      <c r="L386" s="37"/>
      <c r="M386" s="37"/>
      <c r="N386" s="37"/>
      <c r="O386" s="37"/>
      <c r="P386" s="37"/>
      <c r="Q386" s="37"/>
      <c r="R386" s="37"/>
      <c r="S386" s="37"/>
      <c r="T386" s="37"/>
      <c r="U386" s="37"/>
      <c r="V386" s="37"/>
      <c r="W386" s="37"/>
      <c r="X386" s="37"/>
      <c r="Y386" s="37"/>
      <c r="Z386" s="37"/>
    </row>
    <row r="387" spans="1:26">
      <c r="A387" s="265">
        <v>44247</v>
      </c>
      <c r="B387" s="37"/>
      <c r="C387" s="278" t="s">
        <v>154</v>
      </c>
      <c r="D387" s="520" t="s">
        <v>2843</v>
      </c>
      <c r="E387" s="265"/>
      <c r="F387" s="265">
        <v>44247</v>
      </c>
      <c r="G387" s="37"/>
      <c r="H387" s="37"/>
      <c r="I387" s="37"/>
      <c r="J387" s="37"/>
      <c r="K387" s="37"/>
      <c r="L387" s="37"/>
      <c r="M387" s="37"/>
      <c r="N387" s="37"/>
      <c r="O387" s="37"/>
      <c r="P387" s="37"/>
      <c r="Q387" s="37"/>
      <c r="R387" s="37"/>
      <c r="S387" s="37"/>
      <c r="T387" s="37"/>
      <c r="U387" s="37"/>
      <c r="V387" s="37"/>
      <c r="W387" s="37"/>
      <c r="X387" s="37"/>
      <c r="Y387" s="37"/>
      <c r="Z387" s="37"/>
    </row>
    <row r="388" spans="1:26">
      <c r="A388" s="265">
        <v>44250</v>
      </c>
      <c r="B388" s="37"/>
      <c r="C388" s="278" t="s">
        <v>146</v>
      </c>
      <c r="D388" s="520" t="s">
        <v>2844</v>
      </c>
      <c r="E388" s="265">
        <v>44231</v>
      </c>
      <c r="F388" s="265">
        <v>44250</v>
      </c>
      <c r="G388" s="37"/>
      <c r="H388" s="37"/>
      <c r="I388" s="37"/>
      <c r="J388" s="37"/>
      <c r="K388" s="37"/>
      <c r="L388" s="37"/>
      <c r="M388" s="37"/>
      <c r="N388" s="37"/>
      <c r="O388" s="37"/>
      <c r="P388" s="37"/>
      <c r="Q388" s="37"/>
      <c r="R388" s="37"/>
      <c r="S388" s="37"/>
      <c r="T388" s="37"/>
      <c r="U388" s="37"/>
      <c r="V388" s="37"/>
      <c r="W388" s="37"/>
      <c r="X388" s="37"/>
      <c r="Y388" s="37"/>
      <c r="Z388" s="37"/>
    </row>
    <row r="389" spans="1:26">
      <c r="A389" s="265">
        <v>44251</v>
      </c>
      <c r="B389" s="37"/>
      <c r="C389" s="278" t="s">
        <v>146</v>
      </c>
      <c r="D389" s="520" t="s">
        <v>2845</v>
      </c>
      <c r="E389" s="265">
        <v>44250</v>
      </c>
      <c r="F389" s="265">
        <v>44250</v>
      </c>
      <c r="G389" s="37"/>
      <c r="H389" s="37"/>
      <c r="I389" s="37"/>
      <c r="J389" s="37"/>
      <c r="K389" s="37"/>
      <c r="L389" s="37"/>
      <c r="M389" s="37"/>
      <c r="N389" s="37"/>
      <c r="O389" s="37"/>
      <c r="P389" s="37"/>
      <c r="Q389" s="37"/>
      <c r="R389" s="37"/>
      <c r="S389" s="37"/>
      <c r="T389" s="37"/>
      <c r="U389" s="37"/>
      <c r="V389" s="37"/>
      <c r="W389" s="37"/>
      <c r="X389" s="37"/>
      <c r="Y389" s="37"/>
      <c r="Z389" s="37"/>
    </row>
    <row r="390" spans="1:26">
      <c r="A390" s="265">
        <v>44252</v>
      </c>
      <c r="B390" s="37"/>
      <c r="C390" s="278" t="s">
        <v>146</v>
      </c>
      <c r="D390" s="520" t="s">
        <v>2846</v>
      </c>
      <c r="E390" s="265">
        <v>44251</v>
      </c>
      <c r="F390" s="265">
        <v>44252</v>
      </c>
      <c r="G390" s="37"/>
      <c r="H390" s="37"/>
      <c r="I390" s="37"/>
      <c r="J390" s="37"/>
      <c r="K390" s="37"/>
      <c r="L390" s="37"/>
      <c r="M390" s="37"/>
      <c r="N390" s="37"/>
      <c r="O390" s="37"/>
      <c r="P390" s="37"/>
      <c r="Q390" s="37"/>
      <c r="R390" s="37"/>
      <c r="S390" s="37"/>
      <c r="T390" s="37"/>
      <c r="U390" s="37"/>
      <c r="V390" s="37"/>
      <c r="W390" s="37"/>
      <c r="X390" s="37"/>
      <c r="Y390" s="37"/>
      <c r="Z390" s="37"/>
    </row>
    <row r="391" spans="1:26">
      <c r="A391" s="265">
        <v>44257</v>
      </c>
      <c r="B391" s="37"/>
      <c r="C391" s="278" t="s">
        <v>154</v>
      </c>
      <c r="D391" s="520" t="s">
        <v>2847</v>
      </c>
      <c r="E391" s="265"/>
      <c r="F391" s="265">
        <v>44257</v>
      </c>
      <c r="G391" s="37"/>
      <c r="H391" s="37"/>
      <c r="I391" s="37"/>
      <c r="J391" s="37"/>
      <c r="K391" s="37"/>
      <c r="L391" s="37"/>
      <c r="M391" s="37"/>
      <c r="N391" s="37"/>
      <c r="O391" s="37"/>
      <c r="P391" s="37"/>
      <c r="Q391" s="37"/>
      <c r="R391" s="37"/>
      <c r="S391" s="37"/>
      <c r="T391" s="37"/>
      <c r="U391" s="37"/>
      <c r="V391" s="37"/>
      <c r="W391" s="37"/>
      <c r="X391" s="37"/>
      <c r="Y391" s="37"/>
      <c r="Z391" s="37"/>
    </row>
    <row r="392" spans="1:26">
      <c r="A392" s="265">
        <v>44258</v>
      </c>
      <c r="B392" s="37"/>
      <c r="C392" s="278" t="s">
        <v>154</v>
      </c>
      <c r="D392" s="520" t="s">
        <v>2848</v>
      </c>
      <c r="E392" s="265">
        <v>44257</v>
      </c>
      <c r="F392" s="265">
        <v>44258</v>
      </c>
      <c r="G392" s="37"/>
      <c r="H392" s="37"/>
      <c r="I392" s="37"/>
      <c r="J392" s="37"/>
      <c r="K392" s="37"/>
      <c r="L392" s="37"/>
      <c r="M392" s="37"/>
      <c r="N392" s="37"/>
      <c r="O392" s="37"/>
      <c r="P392" s="37"/>
      <c r="Q392" s="37"/>
      <c r="R392" s="37"/>
      <c r="S392" s="37"/>
      <c r="T392" s="37"/>
      <c r="U392" s="37"/>
      <c r="V392" s="37"/>
      <c r="W392" s="37"/>
      <c r="X392" s="37"/>
      <c r="Y392" s="37"/>
      <c r="Z392" s="37"/>
    </row>
    <row r="393" spans="1:26">
      <c r="A393" s="265">
        <v>44258</v>
      </c>
      <c r="B393" s="37"/>
      <c r="C393" s="278" t="s">
        <v>154</v>
      </c>
      <c r="D393" s="520" t="s">
        <v>2849</v>
      </c>
      <c r="E393" s="265"/>
      <c r="F393" s="265">
        <v>44258</v>
      </c>
      <c r="G393" s="37"/>
      <c r="H393" s="37"/>
      <c r="I393" s="37"/>
      <c r="J393" s="37"/>
      <c r="K393" s="37"/>
      <c r="L393" s="37"/>
      <c r="M393" s="37"/>
      <c r="N393" s="37"/>
      <c r="O393" s="37"/>
      <c r="P393" s="37"/>
      <c r="Q393" s="37"/>
      <c r="R393" s="37"/>
      <c r="S393" s="37"/>
      <c r="T393" s="37"/>
      <c r="U393" s="37"/>
      <c r="V393" s="37"/>
      <c r="W393" s="37"/>
      <c r="X393" s="37"/>
      <c r="Y393" s="37"/>
      <c r="Z393" s="37"/>
    </row>
    <row r="394" spans="1:26">
      <c r="A394" s="265">
        <v>44258</v>
      </c>
      <c r="B394" s="37"/>
      <c r="C394" s="278" t="s">
        <v>146</v>
      </c>
      <c r="D394" s="520" t="s">
        <v>2850</v>
      </c>
      <c r="E394" s="265">
        <v>44234</v>
      </c>
      <c r="F394" s="265">
        <v>44258</v>
      </c>
      <c r="G394" s="37"/>
      <c r="H394" s="37"/>
      <c r="I394" s="37"/>
      <c r="J394" s="37"/>
      <c r="K394" s="37"/>
      <c r="L394" s="37"/>
      <c r="M394" s="37"/>
      <c r="N394" s="37"/>
      <c r="O394" s="37"/>
      <c r="P394" s="37"/>
      <c r="Q394" s="37"/>
      <c r="R394" s="37"/>
      <c r="S394" s="37"/>
      <c r="T394" s="37"/>
      <c r="U394" s="37"/>
      <c r="V394" s="37"/>
      <c r="W394" s="37"/>
      <c r="X394" s="37"/>
      <c r="Y394" s="37"/>
      <c r="Z394" s="37"/>
    </row>
    <row r="395" spans="1:26">
      <c r="A395" s="265">
        <v>44259</v>
      </c>
      <c r="B395" s="37"/>
      <c r="C395" s="278" t="s">
        <v>146</v>
      </c>
      <c r="D395" s="520" t="s">
        <v>2851</v>
      </c>
      <c r="E395" s="265">
        <v>44231</v>
      </c>
      <c r="F395" s="265">
        <v>44259</v>
      </c>
      <c r="G395" s="37"/>
      <c r="H395" s="37"/>
      <c r="I395" s="37"/>
      <c r="J395" s="37"/>
      <c r="K395" s="37"/>
      <c r="L395" s="37"/>
      <c r="M395" s="37"/>
      <c r="N395" s="37"/>
      <c r="O395" s="37"/>
      <c r="P395" s="37"/>
      <c r="Q395" s="37"/>
      <c r="R395" s="37"/>
      <c r="S395" s="37"/>
      <c r="T395" s="37"/>
      <c r="U395" s="37"/>
      <c r="V395" s="37"/>
      <c r="W395" s="37"/>
      <c r="X395" s="37"/>
      <c r="Y395" s="37"/>
      <c r="Z395" s="37"/>
    </row>
    <row r="396" spans="1:26">
      <c r="A396" s="265">
        <v>44259</v>
      </c>
      <c r="B396" s="37"/>
      <c r="C396" s="278" t="s">
        <v>146</v>
      </c>
      <c r="D396" s="520" t="s">
        <v>2852</v>
      </c>
      <c r="E396" s="265"/>
      <c r="F396" s="265">
        <v>44259</v>
      </c>
      <c r="G396" s="37"/>
      <c r="H396" s="37"/>
      <c r="I396" s="37"/>
      <c r="J396" s="37"/>
      <c r="K396" s="37"/>
      <c r="L396" s="37"/>
      <c r="M396" s="37"/>
      <c r="N396" s="37"/>
      <c r="O396" s="37"/>
      <c r="P396" s="37"/>
      <c r="Q396" s="37"/>
      <c r="R396" s="37"/>
      <c r="S396" s="37"/>
      <c r="T396" s="37"/>
      <c r="U396" s="37"/>
      <c r="V396" s="37"/>
      <c r="W396" s="37"/>
      <c r="X396" s="37"/>
      <c r="Y396" s="37"/>
      <c r="Z396" s="37"/>
    </row>
    <row r="397" spans="1:26">
      <c r="A397" s="265">
        <v>44259</v>
      </c>
      <c r="B397" s="37"/>
      <c r="C397" s="278" t="s">
        <v>146</v>
      </c>
      <c r="D397" s="520" t="s">
        <v>2853</v>
      </c>
      <c r="E397" s="265">
        <v>44228</v>
      </c>
      <c r="F397" s="265">
        <v>44256</v>
      </c>
      <c r="G397" s="37"/>
      <c r="H397" s="37"/>
      <c r="I397" s="37"/>
      <c r="J397" s="37"/>
      <c r="K397" s="37"/>
      <c r="L397" s="37"/>
      <c r="M397" s="37"/>
      <c r="N397" s="37"/>
      <c r="O397" s="37"/>
      <c r="P397" s="37"/>
      <c r="Q397" s="37"/>
      <c r="R397" s="37"/>
      <c r="S397" s="37"/>
      <c r="T397" s="37"/>
      <c r="U397" s="37"/>
      <c r="V397" s="37"/>
      <c r="W397" s="37"/>
      <c r="X397" s="37"/>
      <c r="Y397" s="37"/>
      <c r="Z397" s="37"/>
    </row>
    <row r="398" spans="1:26">
      <c r="A398" s="265">
        <v>44260</v>
      </c>
      <c r="B398" s="37"/>
      <c r="C398" s="278" t="s">
        <v>154</v>
      </c>
      <c r="D398" s="520" t="s">
        <v>2854</v>
      </c>
      <c r="E398" s="265"/>
      <c r="F398" s="265">
        <v>44260</v>
      </c>
      <c r="G398" s="37"/>
      <c r="H398" s="37"/>
      <c r="I398" s="37"/>
      <c r="J398" s="37"/>
      <c r="K398" s="37"/>
      <c r="L398" s="37"/>
      <c r="M398" s="37"/>
      <c r="N398" s="37"/>
      <c r="O398" s="37"/>
      <c r="P398" s="37"/>
      <c r="Q398" s="37"/>
      <c r="R398" s="37"/>
      <c r="S398" s="37"/>
      <c r="T398" s="37"/>
      <c r="U398" s="37"/>
      <c r="V398" s="37"/>
      <c r="W398" s="37"/>
      <c r="X398" s="37"/>
      <c r="Y398" s="37"/>
      <c r="Z398" s="37"/>
    </row>
    <row r="399" spans="1:26">
      <c r="A399" s="265">
        <v>44263</v>
      </c>
      <c r="B399" s="37"/>
      <c r="C399" s="278" t="s">
        <v>154</v>
      </c>
      <c r="D399" s="520" t="s">
        <v>2855</v>
      </c>
      <c r="E399" s="265"/>
      <c r="F399" s="265">
        <v>44263</v>
      </c>
      <c r="G399" s="37"/>
      <c r="H399" s="37"/>
      <c r="I399" s="37"/>
      <c r="J399" s="37"/>
      <c r="K399" s="37"/>
      <c r="L399" s="37"/>
      <c r="M399" s="37"/>
      <c r="N399" s="37"/>
      <c r="O399" s="37"/>
      <c r="P399" s="37"/>
      <c r="Q399" s="37"/>
      <c r="R399" s="37"/>
      <c r="S399" s="37"/>
      <c r="T399" s="37"/>
      <c r="U399" s="37"/>
      <c r="V399" s="37"/>
      <c r="W399" s="37"/>
      <c r="X399" s="37"/>
      <c r="Y399" s="37"/>
      <c r="Z399" s="37"/>
    </row>
    <row r="400" spans="1:26">
      <c r="A400" s="265">
        <v>44263</v>
      </c>
      <c r="B400" s="37"/>
      <c r="C400" s="278" t="s">
        <v>154</v>
      </c>
      <c r="D400" s="520" t="s">
        <v>2856</v>
      </c>
      <c r="E400" s="265"/>
      <c r="F400" s="265">
        <v>44263</v>
      </c>
      <c r="G400" s="37"/>
      <c r="H400" s="37"/>
      <c r="I400" s="37"/>
      <c r="J400" s="37"/>
      <c r="K400" s="37"/>
      <c r="L400" s="37"/>
      <c r="M400" s="37"/>
      <c r="N400" s="37"/>
      <c r="O400" s="37"/>
      <c r="P400" s="37"/>
      <c r="Q400" s="37"/>
      <c r="R400" s="37"/>
      <c r="S400" s="37"/>
      <c r="T400" s="37"/>
      <c r="U400" s="37"/>
      <c r="V400" s="37"/>
      <c r="W400" s="37"/>
      <c r="X400" s="37"/>
      <c r="Y400" s="37"/>
      <c r="Z400" s="37"/>
    </row>
    <row r="401" spans="1:26">
      <c r="A401" s="265">
        <v>44264</v>
      </c>
      <c r="B401" s="37"/>
      <c r="C401" s="278" t="s">
        <v>154</v>
      </c>
      <c r="D401" s="520" t="s">
        <v>2857</v>
      </c>
      <c r="E401" s="265"/>
      <c r="F401" s="265">
        <v>44264</v>
      </c>
      <c r="G401" s="37"/>
      <c r="H401" s="37"/>
      <c r="I401" s="37"/>
      <c r="J401" s="37"/>
      <c r="K401" s="37"/>
      <c r="L401" s="37"/>
      <c r="M401" s="37"/>
      <c r="N401" s="37"/>
      <c r="O401" s="37"/>
      <c r="P401" s="37"/>
      <c r="Q401" s="37"/>
      <c r="R401" s="37"/>
      <c r="S401" s="37"/>
      <c r="T401" s="37"/>
      <c r="U401" s="37"/>
      <c r="V401" s="37"/>
      <c r="W401" s="37"/>
      <c r="X401" s="37"/>
      <c r="Y401" s="37"/>
      <c r="Z401" s="37"/>
    </row>
    <row r="402" spans="1:26">
      <c r="A402" s="265">
        <v>44265</v>
      </c>
      <c r="B402" s="37"/>
      <c r="C402" s="278" t="s">
        <v>146</v>
      </c>
      <c r="D402" s="520" t="s">
        <v>2858</v>
      </c>
      <c r="E402" s="265">
        <v>44228</v>
      </c>
      <c r="F402" s="265">
        <v>44262</v>
      </c>
      <c r="G402" s="37"/>
      <c r="H402" s="37"/>
      <c r="I402" s="37"/>
      <c r="J402" s="37"/>
      <c r="K402" s="37"/>
      <c r="L402" s="37"/>
      <c r="M402" s="37"/>
      <c r="N402" s="37"/>
      <c r="O402" s="37"/>
      <c r="P402" s="37"/>
      <c r="Q402" s="37"/>
      <c r="R402" s="37"/>
      <c r="S402" s="37"/>
      <c r="T402" s="37"/>
      <c r="U402" s="37"/>
      <c r="V402" s="37"/>
      <c r="W402" s="37"/>
      <c r="X402" s="37"/>
      <c r="Y402" s="37"/>
      <c r="Z402" s="37"/>
    </row>
    <row r="403" spans="1:26">
      <c r="A403" s="265">
        <v>44265</v>
      </c>
      <c r="B403" s="37"/>
      <c r="C403" s="278" t="s">
        <v>146</v>
      </c>
      <c r="D403" s="520" t="s">
        <v>2859</v>
      </c>
      <c r="E403" s="265">
        <v>44257</v>
      </c>
      <c r="F403" s="265">
        <v>44261</v>
      </c>
      <c r="G403" s="37"/>
      <c r="H403" s="37"/>
      <c r="I403" s="37"/>
      <c r="J403" s="37"/>
      <c r="K403" s="37"/>
      <c r="L403" s="37"/>
      <c r="M403" s="37"/>
      <c r="N403" s="37"/>
      <c r="O403" s="37"/>
      <c r="P403" s="37"/>
      <c r="Q403" s="37"/>
      <c r="R403" s="37"/>
      <c r="S403" s="37"/>
      <c r="T403" s="37"/>
      <c r="U403" s="37"/>
      <c r="V403" s="37"/>
      <c r="W403" s="37"/>
      <c r="X403" s="37"/>
      <c r="Y403" s="37"/>
      <c r="Z403" s="37"/>
    </row>
    <row r="404" spans="1:26">
      <c r="A404" s="265">
        <v>44265</v>
      </c>
      <c r="B404" s="37"/>
      <c r="C404" s="278" t="s">
        <v>146</v>
      </c>
      <c r="D404" s="520" t="s">
        <v>2860</v>
      </c>
      <c r="E404" s="265"/>
      <c r="F404" s="265">
        <v>44263</v>
      </c>
      <c r="G404" s="37"/>
      <c r="H404" s="37"/>
      <c r="I404" s="37"/>
      <c r="J404" s="37"/>
      <c r="K404" s="37"/>
      <c r="L404" s="37"/>
      <c r="M404" s="37"/>
      <c r="N404" s="37"/>
      <c r="O404" s="37"/>
      <c r="P404" s="37"/>
      <c r="Q404" s="37"/>
      <c r="R404" s="37"/>
      <c r="S404" s="37"/>
      <c r="T404" s="37"/>
      <c r="U404" s="37"/>
      <c r="V404" s="37"/>
      <c r="W404" s="37"/>
      <c r="X404" s="37"/>
      <c r="Y404" s="37"/>
      <c r="Z404" s="37"/>
    </row>
    <row r="405" spans="1:26">
      <c r="A405" s="265">
        <v>44265</v>
      </c>
      <c r="B405" s="37"/>
      <c r="C405" s="278" t="s">
        <v>146</v>
      </c>
      <c r="D405" s="520" t="s">
        <v>2861</v>
      </c>
      <c r="E405" s="265">
        <v>44223</v>
      </c>
      <c r="F405" s="265">
        <v>44264</v>
      </c>
      <c r="G405" s="37"/>
      <c r="H405" s="37"/>
      <c r="I405" s="37"/>
      <c r="J405" s="37"/>
      <c r="K405" s="37"/>
      <c r="L405" s="37"/>
      <c r="M405" s="37"/>
      <c r="N405" s="37"/>
      <c r="O405" s="37"/>
      <c r="P405" s="37"/>
      <c r="Q405" s="37"/>
      <c r="R405" s="37"/>
      <c r="S405" s="37"/>
      <c r="T405" s="37"/>
      <c r="U405" s="37"/>
      <c r="V405" s="37"/>
      <c r="W405" s="37"/>
      <c r="X405" s="37"/>
      <c r="Y405" s="37"/>
      <c r="Z405" s="37"/>
    </row>
    <row r="406" spans="1:26">
      <c r="A406" s="265">
        <v>44265</v>
      </c>
      <c r="B406" s="37"/>
      <c r="C406" s="278" t="s">
        <v>146</v>
      </c>
      <c r="D406" s="520" t="s">
        <v>2862</v>
      </c>
      <c r="E406" s="265"/>
      <c r="F406" s="265">
        <v>44265</v>
      </c>
      <c r="G406" s="37"/>
      <c r="H406" s="37"/>
      <c r="I406" s="37"/>
      <c r="J406" s="37"/>
      <c r="K406" s="37"/>
      <c r="L406" s="37"/>
      <c r="M406" s="37"/>
      <c r="N406" s="37"/>
      <c r="O406" s="37"/>
      <c r="P406" s="37"/>
      <c r="Q406" s="37"/>
      <c r="R406" s="37"/>
      <c r="S406" s="37"/>
      <c r="T406" s="37"/>
      <c r="U406" s="37"/>
      <c r="V406" s="37"/>
      <c r="W406" s="37"/>
      <c r="X406" s="37"/>
      <c r="Y406" s="37"/>
      <c r="Z406" s="37"/>
    </row>
    <row r="407" spans="1:26">
      <c r="A407" s="265">
        <v>44265</v>
      </c>
      <c r="B407" s="37"/>
      <c r="C407" s="278" t="s">
        <v>146</v>
      </c>
      <c r="D407" s="520" t="s">
        <v>2863</v>
      </c>
      <c r="E407" s="265">
        <v>44249</v>
      </c>
      <c r="F407" s="265">
        <v>44265</v>
      </c>
      <c r="G407" s="37"/>
      <c r="H407" s="37"/>
      <c r="I407" s="37"/>
      <c r="J407" s="37"/>
      <c r="K407" s="37"/>
      <c r="L407" s="37"/>
      <c r="M407" s="37"/>
      <c r="N407" s="37"/>
      <c r="O407" s="37"/>
      <c r="P407" s="37"/>
      <c r="Q407" s="37"/>
      <c r="R407" s="37"/>
      <c r="S407" s="37"/>
      <c r="T407" s="37"/>
      <c r="U407" s="37"/>
      <c r="V407" s="37"/>
      <c r="W407" s="37"/>
      <c r="X407" s="37"/>
      <c r="Y407" s="37"/>
      <c r="Z407" s="37"/>
    </row>
    <row r="408" spans="1:26">
      <c r="A408" s="265">
        <v>44266</v>
      </c>
      <c r="B408" s="37"/>
      <c r="C408" s="278" t="s">
        <v>146</v>
      </c>
      <c r="D408" s="520" t="s">
        <v>2864</v>
      </c>
      <c r="E408" s="265"/>
      <c r="F408" s="265">
        <v>44266</v>
      </c>
      <c r="G408" s="37"/>
      <c r="H408" s="37"/>
      <c r="I408" s="37"/>
      <c r="J408" s="37"/>
      <c r="K408" s="37"/>
      <c r="L408" s="37"/>
      <c r="M408" s="37"/>
      <c r="N408" s="37"/>
      <c r="O408" s="37"/>
      <c r="P408" s="37"/>
      <c r="Q408" s="37"/>
      <c r="R408" s="37"/>
      <c r="S408" s="37"/>
      <c r="T408" s="37"/>
      <c r="U408" s="37"/>
      <c r="V408" s="37"/>
      <c r="W408" s="37"/>
      <c r="X408" s="37"/>
      <c r="Y408" s="37"/>
      <c r="Z408" s="37"/>
    </row>
    <row r="409" spans="1:26">
      <c r="A409" s="265">
        <v>44267</v>
      </c>
      <c r="B409" s="37"/>
      <c r="C409" s="278" t="s">
        <v>154</v>
      </c>
      <c r="D409" s="520" t="s">
        <v>2865</v>
      </c>
      <c r="E409" s="265"/>
      <c r="F409" s="265">
        <v>44267</v>
      </c>
      <c r="G409" s="37"/>
      <c r="H409" s="37"/>
      <c r="I409" s="37"/>
      <c r="J409" s="37"/>
      <c r="K409" s="37"/>
      <c r="L409" s="37"/>
      <c r="M409" s="37"/>
      <c r="N409" s="37"/>
      <c r="O409" s="37"/>
      <c r="P409" s="37"/>
      <c r="Q409" s="37"/>
      <c r="R409" s="37"/>
      <c r="S409" s="37"/>
      <c r="T409" s="37"/>
      <c r="U409" s="37"/>
      <c r="V409" s="37"/>
      <c r="W409" s="37"/>
      <c r="X409" s="37"/>
      <c r="Y409" s="37"/>
      <c r="Z409" s="37"/>
    </row>
    <row r="410" spans="1:26">
      <c r="A410" s="265">
        <v>44270</v>
      </c>
      <c r="B410" s="37"/>
      <c r="C410" s="278" t="s">
        <v>154</v>
      </c>
      <c r="D410" s="520" t="s">
        <v>2866</v>
      </c>
      <c r="E410" s="265">
        <v>44257</v>
      </c>
      <c r="F410" s="265">
        <v>44267</v>
      </c>
      <c r="G410" s="37"/>
      <c r="H410" s="37"/>
      <c r="I410" s="37"/>
      <c r="J410" s="37"/>
      <c r="K410" s="37"/>
      <c r="L410" s="37"/>
      <c r="M410" s="37"/>
      <c r="N410" s="37"/>
      <c r="O410" s="37"/>
      <c r="P410" s="37"/>
      <c r="Q410" s="37"/>
      <c r="R410" s="37"/>
      <c r="S410" s="37"/>
      <c r="T410" s="37"/>
      <c r="U410" s="37"/>
      <c r="V410" s="37"/>
      <c r="W410" s="37"/>
      <c r="X410" s="37"/>
      <c r="Y410" s="37"/>
      <c r="Z410" s="37"/>
    </row>
    <row r="411" spans="1:26">
      <c r="A411" s="265">
        <v>44272</v>
      </c>
      <c r="B411" s="37"/>
      <c r="C411" s="278" t="s">
        <v>154</v>
      </c>
      <c r="D411" s="520" t="s">
        <v>2867</v>
      </c>
      <c r="E411" s="265"/>
      <c r="F411" s="265">
        <v>44272</v>
      </c>
      <c r="G411" s="37"/>
      <c r="H411" s="37"/>
      <c r="I411" s="37"/>
      <c r="J411" s="37"/>
      <c r="K411" s="37"/>
      <c r="L411" s="37"/>
      <c r="M411" s="37"/>
      <c r="N411" s="37"/>
      <c r="O411" s="37"/>
      <c r="P411" s="37"/>
      <c r="Q411" s="37"/>
      <c r="R411" s="37"/>
      <c r="S411" s="37"/>
      <c r="T411" s="37"/>
      <c r="U411" s="37"/>
      <c r="V411" s="37"/>
      <c r="W411" s="37"/>
      <c r="X411" s="37"/>
      <c r="Y411" s="37"/>
      <c r="Z411" s="37"/>
    </row>
    <row r="412" spans="1:26">
      <c r="A412" s="265"/>
      <c r="B412" s="37"/>
      <c r="C412" s="278"/>
      <c r="D412" s="520"/>
      <c r="E412" s="265"/>
      <c r="F412" s="265"/>
      <c r="G412" s="37"/>
      <c r="H412" s="37"/>
      <c r="I412" s="37"/>
      <c r="J412" s="37"/>
      <c r="K412" s="37"/>
      <c r="L412" s="37"/>
      <c r="M412" s="37"/>
      <c r="N412" s="37"/>
      <c r="O412" s="37"/>
      <c r="P412" s="37"/>
      <c r="Q412" s="37"/>
      <c r="R412" s="37"/>
      <c r="S412" s="37"/>
      <c r="T412" s="37"/>
      <c r="U412" s="37"/>
      <c r="V412" s="37"/>
      <c r="W412" s="37"/>
      <c r="X412" s="37"/>
      <c r="Y412" s="37"/>
      <c r="Z412" s="37"/>
    </row>
    <row r="413" spans="1:26">
      <c r="A413" s="265"/>
      <c r="B413" s="37"/>
      <c r="C413" s="278"/>
      <c r="D413" s="520"/>
      <c r="E413" s="265"/>
      <c r="F413" s="265"/>
      <c r="G413" s="37"/>
      <c r="H413" s="37"/>
      <c r="I413" s="37"/>
      <c r="J413" s="37"/>
      <c r="K413" s="37"/>
      <c r="L413" s="37"/>
      <c r="M413" s="37"/>
      <c r="N413" s="37"/>
      <c r="O413" s="37"/>
      <c r="P413" s="37"/>
      <c r="Q413" s="37"/>
      <c r="R413" s="37"/>
      <c r="S413" s="37"/>
      <c r="T413" s="37"/>
      <c r="U413" s="37"/>
      <c r="V413" s="37"/>
      <c r="W413" s="37"/>
      <c r="X413" s="37"/>
      <c r="Y413" s="37"/>
      <c r="Z413" s="37"/>
    </row>
    <row r="414" spans="1:26">
      <c r="A414" s="265"/>
      <c r="B414" s="37"/>
      <c r="C414" s="278"/>
      <c r="D414" s="520"/>
      <c r="E414" s="265"/>
      <c r="F414" s="265"/>
      <c r="G414" s="37"/>
      <c r="H414" s="37"/>
      <c r="I414" s="37"/>
      <c r="J414" s="37"/>
      <c r="K414" s="37"/>
      <c r="L414" s="37"/>
      <c r="M414" s="37"/>
      <c r="N414" s="37"/>
      <c r="O414" s="37"/>
      <c r="P414" s="37"/>
      <c r="Q414" s="37"/>
      <c r="R414" s="37"/>
      <c r="S414" s="37"/>
      <c r="T414" s="37"/>
      <c r="U414" s="37"/>
      <c r="V414" s="37"/>
      <c r="W414" s="37"/>
      <c r="X414" s="37"/>
      <c r="Y414" s="37"/>
      <c r="Z414" s="37"/>
    </row>
    <row r="415" spans="1:26">
      <c r="A415" s="265"/>
      <c r="B415" s="37"/>
      <c r="C415" s="278"/>
      <c r="D415" s="520"/>
      <c r="E415" s="265"/>
      <c r="F415" s="265"/>
      <c r="G415" s="37"/>
      <c r="H415" s="37"/>
      <c r="I415" s="37"/>
      <c r="J415" s="37"/>
      <c r="K415" s="37"/>
      <c r="L415" s="37"/>
      <c r="M415" s="37"/>
      <c r="N415" s="37"/>
      <c r="O415" s="37"/>
      <c r="P415" s="37"/>
      <c r="Q415" s="37"/>
      <c r="R415" s="37"/>
      <c r="S415" s="37"/>
      <c r="T415" s="37"/>
      <c r="U415" s="37"/>
      <c r="V415" s="37"/>
      <c r="W415" s="37"/>
      <c r="X415" s="37"/>
      <c r="Y415" s="37"/>
      <c r="Z415" s="37"/>
    </row>
    <row r="416" spans="1:26">
      <c r="A416" s="265"/>
      <c r="B416" s="37"/>
      <c r="C416" s="278"/>
      <c r="D416" s="520"/>
      <c r="E416" s="265"/>
      <c r="F416" s="265"/>
      <c r="G416" s="37"/>
      <c r="H416" s="37"/>
      <c r="I416" s="37"/>
      <c r="J416" s="37"/>
      <c r="K416" s="37"/>
      <c r="L416" s="37"/>
      <c r="M416" s="37"/>
      <c r="N416" s="37"/>
      <c r="O416" s="37"/>
      <c r="P416" s="37"/>
      <c r="Q416" s="37"/>
      <c r="R416" s="37"/>
      <c r="S416" s="37"/>
      <c r="T416" s="37"/>
      <c r="U416" s="37"/>
      <c r="V416" s="37"/>
      <c r="W416" s="37"/>
      <c r="X416" s="37"/>
      <c r="Y416" s="37"/>
      <c r="Z416" s="37"/>
    </row>
    <row r="417" spans="1:26">
      <c r="A417" s="265"/>
      <c r="B417" s="37"/>
      <c r="C417" s="278"/>
      <c r="D417" s="520"/>
      <c r="E417" s="265"/>
      <c r="F417" s="265"/>
      <c r="G417" s="37"/>
      <c r="H417" s="37"/>
      <c r="I417" s="37"/>
      <c r="J417" s="37"/>
      <c r="K417" s="37"/>
      <c r="L417" s="37"/>
      <c r="M417" s="37"/>
      <c r="N417" s="37"/>
      <c r="O417" s="37"/>
      <c r="P417" s="37"/>
      <c r="Q417" s="37"/>
      <c r="R417" s="37"/>
      <c r="S417" s="37"/>
      <c r="T417" s="37"/>
      <c r="U417" s="37"/>
      <c r="V417" s="37"/>
      <c r="W417" s="37"/>
      <c r="X417" s="37"/>
      <c r="Y417" s="37"/>
      <c r="Z417" s="37"/>
    </row>
    <row r="418" spans="1:26">
      <c r="A418" s="265"/>
      <c r="B418" s="37"/>
      <c r="C418" s="278"/>
      <c r="D418" s="520"/>
      <c r="E418" s="265"/>
      <c r="F418" s="265"/>
      <c r="G418" s="37"/>
      <c r="H418" s="37"/>
      <c r="I418" s="37"/>
      <c r="J418" s="37"/>
      <c r="K418" s="37"/>
      <c r="L418" s="37"/>
      <c r="M418" s="37"/>
      <c r="N418" s="37"/>
      <c r="O418" s="37"/>
      <c r="P418" s="37"/>
      <c r="Q418" s="37"/>
      <c r="R418" s="37"/>
      <c r="S418" s="37"/>
      <c r="T418" s="37"/>
      <c r="U418" s="37"/>
      <c r="V418" s="37"/>
      <c r="W418" s="37"/>
      <c r="X418" s="37"/>
      <c r="Y418" s="37"/>
      <c r="Z418" s="37"/>
    </row>
    <row r="419" spans="1:26">
      <c r="A419" s="265"/>
      <c r="B419" s="37"/>
      <c r="C419" s="278"/>
      <c r="D419" s="520"/>
      <c r="E419" s="265"/>
      <c r="F419" s="265"/>
      <c r="G419" s="37"/>
      <c r="H419" s="37"/>
      <c r="I419" s="37"/>
      <c r="J419" s="37"/>
      <c r="K419" s="37"/>
      <c r="L419" s="37"/>
      <c r="M419" s="37"/>
      <c r="N419" s="37"/>
      <c r="O419" s="37"/>
      <c r="P419" s="37"/>
      <c r="Q419" s="37"/>
      <c r="R419" s="37"/>
      <c r="S419" s="37"/>
      <c r="T419" s="37"/>
      <c r="U419" s="37"/>
      <c r="V419" s="37"/>
      <c r="W419" s="37"/>
      <c r="X419" s="37"/>
      <c r="Y419" s="37"/>
      <c r="Z419" s="37"/>
    </row>
    <row r="420" spans="1:26">
      <c r="A420" s="265"/>
      <c r="B420" s="37"/>
      <c r="C420" s="278"/>
      <c r="D420" s="520"/>
      <c r="E420" s="265"/>
      <c r="F420" s="265"/>
      <c r="G420" s="37"/>
      <c r="H420" s="37"/>
      <c r="I420" s="37"/>
      <c r="J420" s="37"/>
      <c r="K420" s="37"/>
      <c r="L420" s="37"/>
      <c r="M420" s="37"/>
      <c r="N420" s="37"/>
      <c r="O420" s="37"/>
      <c r="P420" s="37"/>
      <c r="Q420" s="37"/>
      <c r="R420" s="37"/>
      <c r="S420" s="37"/>
      <c r="T420" s="37"/>
      <c r="U420" s="37"/>
      <c r="V420" s="37"/>
      <c r="W420" s="37"/>
      <c r="X420" s="37"/>
      <c r="Y420" s="37"/>
      <c r="Z420" s="37"/>
    </row>
    <row r="421" spans="1:26">
      <c r="A421" s="265"/>
      <c r="B421" s="37"/>
      <c r="C421" s="278"/>
      <c r="D421" s="520"/>
      <c r="E421" s="265"/>
      <c r="F421" s="265"/>
      <c r="G421" s="37"/>
      <c r="H421" s="37"/>
      <c r="I421" s="37"/>
      <c r="J421" s="37"/>
      <c r="K421" s="37"/>
      <c r="L421" s="37"/>
      <c r="M421" s="37"/>
      <c r="N421" s="37"/>
      <c r="O421" s="37"/>
      <c r="P421" s="37"/>
      <c r="Q421" s="37"/>
      <c r="R421" s="37"/>
      <c r="S421" s="37"/>
      <c r="T421" s="37"/>
      <c r="U421" s="37"/>
      <c r="V421" s="37"/>
      <c r="W421" s="37"/>
      <c r="X421" s="37"/>
      <c r="Y421" s="37"/>
      <c r="Z421" s="37"/>
    </row>
    <row r="422" spans="1:26">
      <c r="A422" s="265"/>
      <c r="B422" s="37"/>
      <c r="C422" s="278"/>
      <c r="D422" s="520"/>
      <c r="E422" s="265"/>
      <c r="F422" s="265"/>
      <c r="G422" s="37"/>
      <c r="H422" s="37"/>
      <c r="I422" s="37"/>
      <c r="J422" s="37"/>
      <c r="K422" s="37"/>
      <c r="L422" s="37"/>
      <c r="M422" s="37"/>
      <c r="N422" s="37"/>
      <c r="O422" s="37"/>
      <c r="P422" s="37"/>
      <c r="Q422" s="37"/>
      <c r="R422" s="37"/>
      <c r="S422" s="37"/>
      <c r="T422" s="37"/>
      <c r="U422" s="37"/>
      <c r="V422" s="37"/>
      <c r="W422" s="37"/>
      <c r="X422" s="37"/>
      <c r="Y422" s="37"/>
      <c r="Z422" s="37"/>
    </row>
    <row r="423" spans="1:26">
      <c r="A423" s="265"/>
      <c r="B423" s="37"/>
      <c r="C423" s="278"/>
      <c r="D423" s="520"/>
      <c r="E423" s="265"/>
      <c r="F423" s="265"/>
      <c r="G423" s="37"/>
      <c r="H423" s="37"/>
      <c r="I423" s="37"/>
      <c r="J423" s="37"/>
      <c r="K423" s="37"/>
      <c r="L423" s="37"/>
      <c r="M423" s="37"/>
      <c r="N423" s="37"/>
      <c r="O423" s="37"/>
      <c r="P423" s="37"/>
      <c r="Q423" s="37"/>
      <c r="R423" s="37"/>
      <c r="S423" s="37"/>
      <c r="T423" s="37"/>
      <c r="U423" s="37"/>
      <c r="V423" s="37"/>
      <c r="W423" s="37"/>
      <c r="X423" s="37"/>
      <c r="Y423" s="37"/>
      <c r="Z423" s="37"/>
    </row>
    <row r="424" spans="1:26">
      <c r="A424" s="265"/>
      <c r="B424" s="37"/>
      <c r="C424" s="278"/>
      <c r="D424" s="520"/>
      <c r="E424" s="265"/>
      <c r="F424" s="265"/>
      <c r="G424" s="37"/>
      <c r="H424" s="37"/>
      <c r="I424" s="37"/>
      <c r="J424" s="37"/>
      <c r="K424" s="37"/>
      <c r="L424" s="37"/>
      <c r="M424" s="37"/>
      <c r="N424" s="37"/>
      <c r="O424" s="37"/>
      <c r="P424" s="37"/>
      <c r="Q424" s="37"/>
      <c r="R424" s="37"/>
      <c r="S424" s="37"/>
      <c r="T424" s="37"/>
      <c r="U424" s="37"/>
      <c r="V424" s="37"/>
      <c r="W424" s="37"/>
      <c r="X424" s="37"/>
      <c r="Y424" s="37"/>
      <c r="Z424" s="37"/>
    </row>
    <row r="425" spans="1:26">
      <c r="A425" s="265"/>
      <c r="B425" s="37"/>
      <c r="C425" s="278"/>
      <c r="D425" s="520"/>
      <c r="E425" s="265"/>
      <c r="F425" s="265"/>
      <c r="G425" s="37"/>
      <c r="H425" s="37"/>
      <c r="I425" s="37"/>
      <c r="J425" s="37"/>
      <c r="K425" s="37"/>
      <c r="L425" s="37"/>
      <c r="M425" s="37"/>
      <c r="N425" s="37"/>
      <c r="O425" s="37"/>
      <c r="P425" s="37"/>
      <c r="Q425" s="37"/>
      <c r="R425" s="37"/>
      <c r="S425" s="37"/>
      <c r="T425" s="37"/>
      <c r="U425" s="37"/>
      <c r="V425" s="37"/>
      <c r="W425" s="37"/>
      <c r="X425" s="37"/>
      <c r="Y425" s="37"/>
      <c r="Z425" s="37"/>
    </row>
    <row r="426" spans="1:26">
      <c r="A426" s="265"/>
      <c r="B426" s="37"/>
      <c r="C426" s="278"/>
      <c r="D426" s="520"/>
      <c r="E426" s="265"/>
      <c r="F426" s="265"/>
      <c r="G426" s="37"/>
      <c r="H426" s="37"/>
      <c r="I426" s="37"/>
      <c r="J426" s="37"/>
      <c r="K426" s="37"/>
      <c r="L426" s="37"/>
      <c r="M426" s="37"/>
      <c r="N426" s="37"/>
      <c r="O426" s="37"/>
      <c r="P426" s="37"/>
      <c r="Q426" s="37"/>
      <c r="R426" s="37"/>
      <c r="S426" s="37"/>
      <c r="T426" s="37"/>
      <c r="U426" s="37"/>
      <c r="V426" s="37"/>
      <c r="W426" s="37"/>
      <c r="X426" s="37"/>
      <c r="Y426" s="37"/>
      <c r="Z426" s="37"/>
    </row>
    <row r="427" spans="1:26">
      <c r="A427" s="265"/>
      <c r="B427" s="37"/>
      <c r="C427" s="278"/>
      <c r="D427" s="520"/>
      <c r="E427" s="265"/>
      <c r="F427" s="265"/>
      <c r="G427" s="37"/>
      <c r="H427" s="37"/>
      <c r="I427" s="37"/>
      <c r="J427" s="37"/>
      <c r="K427" s="37"/>
      <c r="L427" s="37"/>
      <c r="M427" s="37"/>
      <c r="N427" s="37"/>
      <c r="O427" s="37"/>
      <c r="P427" s="37"/>
      <c r="Q427" s="37"/>
      <c r="R427" s="37"/>
      <c r="S427" s="37"/>
      <c r="T427" s="37"/>
      <c r="U427" s="37"/>
      <c r="V427" s="37"/>
      <c r="W427" s="37"/>
      <c r="X427" s="37"/>
      <c r="Y427" s="37"/>
      <c r="Z427" s="37"/>
    </row>
    <row r="428" spans="1:26">
      <c r="A428" s="265"/>
      <c r="B428" s="37"/>
      <c r="C428" s="278"/>
      <c r="D428" s="520"/>
      <c r="E428" s="265"/>
      <c r="F428" s="265"/>
      <c r="G428" s="37"/>
      <c r="H428" s="37"/>
      <c r="I428" s="37"/>
      <c r="J428" s="37"/>
      <c r="K428" s="37"/>
      <c r="L428" s="37"/>
      <c r="M428" s="37"/>
      <c r="N428" s="37"/>
      <c r="O428" s="37"/>
      <c r="P428" s="37"/>
      <c r="Q428" s="37"/>
      <c r="R428" s="37"/>
      <c r="S428" s="37"/>
      <c r="T428" s="37"/>
      <c r="U428" s="37"/>
      <c r="V428" s="37"/>
      <c r="W428" s="37"/>
      <c r="X428" s="37"/>
      <c r="Y428" s="37"/>
      <c r="Z428" s="37"/>
    </row>
    <row r="429" spans="1:26">
      <c r="A429" s="265"/>
      <c r="B429" s="37"/>
      <c r="C429" s="278"/>
      <c r="D429" s="520"/>
      <c r="E429" s="265"/>
      <c r="F429" s="265"/>
      <c r="G429" s="37"/>
      <c r="H429" s="37"/>
      <c r="I429" s="37"/>
      <c r="J429" s="37"/>
      <c r="K429" s="37"/>
      <c r="L429" s="37"/>
      <c r="M429" s="37"/>
      <c r="N429" s="37"/>
      <c r="O429" s="37"/>
      <c r="P429" s="37"/>
      <c r="Q429" s="37"/>
      <c r="R429" s="37"/>
      <c r="S429" s="37"/>
      <c r="T429" s="37"/>
      <c r="U429" s="37"/>
      <c r="V429" s="37"/>
      <c r="W429" s="37"/>
      <c r="X429" s="37"/>
      <c r="Y429" s="37"/>
      <c r="Z429" s="37"/>
    </row>
    <row r="430" spans="1:26">
      <c r="A430" s="265"/>
      <c r="B430" s="37"/>
      <c r="C430" s="278"/>
      <c r="D430" s="520"/>
      <c r="E430" s="265"/>
      <c r="F430" s="265"/>
      <c r="G430" s="37"/>
      <c r="H430" s="37"/>
      <c r="I430" s="37"/>
      <c r="J430" s="37"/>
      <c r="K430" s="37"/>
      <c r="L430" s="37"/>
      <c r="M430" s="37"/>
      <c r="N430" s="37"/>
      <c r="O430" s="37"/>
      <c r="P430" s="37"/>
      <c r="Q430" s="37"/>
      <c r="R430" s="37"/>
      <c r="S430" s="37"/>
      <c r="T430" s="37"/>
      <c r="U430" s="37"/>
      <c r="V430" s="37"/>
      <c r="W430" s="37"/>
      <c r="X430" s="37"/>
      <c r="Y430" s="37"/>
      <c r="Z430" s="37"/>
    </row>
    <row r="431" spans="1:26">
      <c r="A431" s="265"/>
      <c r="B431" s="37"/>
      <c r="C431" s="278"/>
      <c r="D431" s="520"/>
      <c r="E431" s="265"/>
      <c r="F431" s="265"/>
      <c r="G431" s="37"/>
      <c r="H431" s="37"/>
      <c r="I431" s="37"/>
      <c r="J431" s="37"/>
      <c r="K431" s="37"/>
      <c r="L431" s="37"/>
      <c r="M431" s="37"/>
      <c r="N431" s="37"/>
      <c r="O431" s="37"/>
      <c r="P431" s="37"/>
      <c r="Q431" s="37"/>
      <c r="R431" s="37"/>
      <c r="S431" s="37"/>
      <c r="T431" s="37"/>
      <c r="U431" s="37"/>
      <c r="V431" s="37"/>
      <c r="W431" s="37"/>
      <c r="X431" s="37"/>
      <c r="Y431" s="37"/>
      <c r="Z431" s="37"/>
    </row>
  </sheetData>
  <autoFilter ref="A1:H411" xr:uid="{00000000-0009-0000-0000-000017000000}"/>
  <phoneticPr fontId="163" type="noConversion"/>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dimension ref="A1:AJ658"/>
  <sheetViews>
    <sheetView workbookViewId="0">
      <pane ySplit="1" topLeftCell="A2" activePane="bottomLeft" state="frozen"/>
      <selection pane="bottomLeft"/>
    </sheetView>
  </sheetViews>
  <sheetFormatPr baseColWidth="10" defaultRowHeight="16"/>
  <cols>
    <col min="1" max="1" width="8.6640625" customWidth="1"/>
    <col min="2" max="2" width="8" customWidth="1"/>
    <col min="3" max="3" width="16.1640625" customWidth="1"/>
    <col min="4" max="4" width="15.5" customWidth="1"/>
    <col min="5" max="5" width="7.83203125" customWidth="1"/>
    <col min="6" max="6" width="7.5" customWidth="1"/>
    <col min="7" max="7" width="8"/>
    <col min="8" max="8" width="8.5" customWidth="1"/>
    <col min="9" max="9" width="8"/>
    <col min="10" max="10" width="9.5" customWidth="1"/>
    <col min="11" max="11" width="5.6640625" customWidth="1"/>
    <col min="12" max="12" width="13.5" customWidth="1"/>
    <col min="13" max="14" width="8"/>
    <col min="15" max="15" width="15" customWidth="1"/>
    <col min="16" max="36" width="8"/>
  </cols>
  <sheetData>
    <row r="1" spans="1:36" ht="54">
      <c r="A1" s="496" t="s">
        <v>121</v>
      </c>
      <c r="B1" s="497" t="s">
        <v>2222</v>
      </c>
      <c r="C1" s="497" t="s">
        <v>123</v>
      </c>
      <c r="D1" s="498" t="s">
        <v>2223</v>
      </c>
      <c r="E1" s="499" t="s">
        <v>124</v>
      </c>
      <c r="F1" s="499" t="s">
        <v>125</v>
      </c>
      <c r="G1" s="499" t="s">
        <v>126</v>
      </c>
      <c r="H1" s="501" t="s">
        <v>127</v>
      </c>
      <c r="I1" s="501" t="s">
        <v>128</v>
      </c>
      <c r="J1" s="499" t="s">
        <v>129</v>
      </c>
      <c r="K1" s="502" t="s">
        <v>131</v>
      </c>
      <c r="L1" s="499" t="s">
        <v>130</v>
      </c>
      <c r="M1" s="499" t="s">
        <v>2869</v>
      </c>
      <c r="N1" s="498" t="s">
        <v>2224</v>
      </c>
      <c r="O1" s="499" t="s">
        <v>31</v>
      </c>
      <c r="P1" s="502" t="s">
        <v>133</v>
      </c>
      <c r="Q1" s="501" t="s">
        <v>134</v>
      </c>
      <c r="R1" s="499" t="s">
        <v>135</v>
      </c>
      <c r="S1" s="503" t="s">
        <v>136</v>
      </c>
      <c r="T1" s="503" t="s">
        <v>137</v>
      </c>
      <c r="U1" s="115"/>
      <c r="V1" s="115"/>
      <c r="W1" s="115"/>
      <c r="X1" s="115"/>
      <c r="Y1" s="115"/>
      <c r="Z1" s="115"/>
      <c r="AA1" s="115"/>
      <c r="AB1" s="115"/>
      <c r="AC1" s="115"/>
      <c r="AD1" s="115"/>
      <c r="AE1" s="115"/>
      <c r="AF1" s="115"/>
      <c r="AG1" s="115"/>
      <c r="AH1" s="115"/>
      <c r="AI1" s="486"/>
      <c r="AJ1" s="486"/>
    </row>
    <row r="2" spans="1:36">
      <c r="A2" s="265">
        <v>44148</v>
      </c>
      <c r="B2" s="278" t="s">
        <v>194</v>
      </c>
      <c r="C2" s="37">
        <v>881548220</v>
      </c>
      <c r="D2" s="504" t="s">
        <v>2874</v>
      </c>
      <c r="E2" s="278" t="s">
        <v>152</v>
      </c>
      <c r="F2" s="278" t="s">
        <v>140</v>
      </c>
      <c r="G2" s="278" t="s">
        <v>200</v>
      </c>
      <c r="H2" s="37"/>
      <c r="I2" s="265">
        <v>44148</v>
      </c>
      <c r="J2" s="37"/>
      <c r="K2" s="37"/>
      <c r="L2" s="278" t="s">
        <v>200</v>
      </c>
      <c r="M2" s="37">
        <v>65227.68</v>
      </c>
      <c r="N2" s="37"/>
      <c r="O2" s="618" t="s">
        <v>11929</v>
      </c>
      <c r="P2" s="37"/>
      <c r="Q2" s="37"/>
      <c r="R2" s="37"/>
      <c r="S2" s="37"/>
      <c r="T2" s="37"/>
      <c r="U2" s="37"/>
      <c r="V2" s="37"/>
      <c r="W2" s="37"/>
      <c r="X2" s="37"/>
      <c r="Y2" s="37"/>
      <c r="Z2" s="37"/>
      <c r="AA2" s="37"/>
      <c r="AB2" s="37"/>
      <c r="AC2" s="37"/>
      <c r="AD2" s="37"/>
      <c r="AE2" s="37"/>
      <c r="AF2" s="37"/>
      <c r="AG2" s="37"/>
      <c r="AH2" s="37"/>
      <c r="AI2" s="37"/>
      <c r="AJ2" s="37"/>
    </row>
    <row r="3" spans="1:36">
      <c r="A3" s="265">
        <v>44138</v>
      </c>
      <c r="B3" s="278" t="s">
        <v>194</v>
      </c>
      <c r="C3" s="37">
        <v>881548220</v>
      </c>
      <c r="D3" s="504" t="s">
        <v>2874</v>
      </c>
      <c r="E3" s="278" t="s">
        <v>152</v>
      </c>
      <c r="F3" s="278" t="s">
        <v>140</v>
      </c>
      <c r="G3" s="278" t="s">
        <v>391</v>
      </c>
      <c r="H3" s="265">
        <v>44138</v>
      </c>
      <c r="I3" s="265">
        <v>44138</v>
      </c>
      <c r="J3" s="37"/>
      <c r="K3" s="37"/>
      <c r="L3" s="278" t="s">
        <v>200</v>
      </c>
      <c r="M3" s="37">
        <v>65227.6</v>
      </c>
      <c r="N3" s="37"/>
      <c r="O3" s="278" t="s">
        <v>11930</v>
      </c>
      <c r="P3" s="37"/>
      <c r="Q3" s="265">
        <v>44163</v>
      </c>
      <c r="R3" s="37">
        <v>12669</v>
      </c>
      <c r="S3" s="37"/>
      <c r="T3" s="37"/>
      <c r="U3" s="37"/>
      <c r="V3" s="37"/>
      <c r="W3" s="37"/>
      <c r="X3" s="37"/>
      <c r="Y3" s="37"/>
      <c r="Z3" s="37"/>
      <c r="AA3" s="37"/>
      <c r="AB3" s="37"/>
      <c r="AC3" s="37"/>
      <c r="AD3" s="37"/>
      <c r="AE3" s="37"/>
      <c r="AF3" s="37"/>
      <c r="AG3" s="37"/>
      <c r="AH3" s="37"/>
      <c r="AI3" s="37"/>
      <c r="AJ3" s="37"/>
    </row>
    <row r="4" spans="1:36">
      <c r="A4" s="265">
        <v>44147</v>
      </c>
      <c r="B4" s="278" t="s">
        <v>167</v>
      </c>
      <c r="C4" s="37">
        <v>882859295</v>
      </c>
      <c r="D4" s="504" t="s">
        <v>7237</v>
      </c>
      <c r="E4" s="278" t="s">
        <v>139</v>
      </c>
      <c r="F4" s="278" t="s">
        <v>140</v>
      </c>
      <c r="G4" s="278" t="s">
        <v>11931</v>
      </c>
      <c r="H4" s="37"/>
      <c r="I4" s="265">
        <v>44147</v>
      </c>
      <c r="J4" s="37"/>
      <c r="K4" s="37"/>
      <c r="L4" s="278" t="s">
        <v>11932</v>
      </c>
      <c r="M4" s="37">
        <v>60351</v>
      </c>
      <c r="N4" s="37"/>
      <c r="O4" s="618" t="s">
        <v>2876</v>
      </c>
      <c r="P4" s="37"/>
      <c r="Q4" s="37"/>
      <c r="R4" s="37"/>
      <c r="S4" s="37"/>
      <c r="T4" s="37"/>
      <c r="U4" s="37"/>
      <c r="V4" s="37"/>
      <c r="W4" s="37"/>
      <c r="X4" s="37"/>
      <c r="Y4" s="37"/>
      <c r="Z4" s="37"/>
      <c r="AA4" s="37"/>
      <c r="AB4" s="37"/>
      <c r="AC4" s="37"/>
      <c r="AD4" s="37"/>
      <c r="AE4" s="37"/>
      <c r="AF4" s="37"/>
      <c r="AG4" s="37"/>
      <c r="AH4" s="37"/>
      <c r="AI4" s="37"/>
      <c r="AJ4" s="37"/>
    </row>
    <row r="5" spans="1:36">
      <c r="A5" s="265">
        <v>44158</v>
      </c>
      <c r="B5" s="278" t="s">
        <v>146</v>
      </c>
      <c r="C5" s="521">
        <v>880032094</v>
      </c>
      <c r="D5" s="513" t="s">
        <v>7502</v>
      </c>
      <c r="E5" s="278" t="s">
        <v>139</v>
      </c>
      <c r="F5" s="278" t="s">
        <v>140</v>
      </c>
      <c r="G5" s="278" t="s">
        <v>142</v>
      </c>
      <c r="H5" s="37"/>
      <c r="I5" s="265">
        <v>44158</v>
      </c>
      <c r="J5" s="37"/>
      <c r="K5" s="37"/>
      <c r="L5" s="278" t="s">
        <v>1223</v>
      </c>
      <c r="M5" s="37">
        <v>32414</v>
      </c>
      <c r="N5" s="37"/>
      <c r="O5" s="618" t="s">
        <v>11933</v>
      </c>
      <c r="P5" s="37"/>
      <c r="Q5" s="37"/>
      <c r="R5" s="37"/>
      <c r="S5" s="37"/>
      <c r="T5" s="37"/>
      <c r="U5" s="37"/>
      <c r="V5" s="37"/>
      <c r="W5" s="37"/>
      <c r="X5" s="37"/>
      <c r="Y5" s="37"/>
      <c r="Z5" s="37"/>
      <c r="AA5" s="37"/>
      <c r="AB5" s="37"/>
      <c r="AC5" s="37"/>
      <c r="AD5" s="37"/>
      <c r="AE5" s="37"/>
      <c r="AF5" s="37"/>
      <c r="AG5" s="37"/>
      <c r="AH5" s="37"/>
      <c r="AI5" s="37"/>
      <c r="AJ5" s="37"/>
    </row>
    <row r="6" spans="1:36">
      <c r="A6" s="265">
        <v>44158</v>
      </c>
      <c r="B6" s="278" t="s">
        <v>146</v>
      </c>
      <c r="C6" s="521">
        <v>880032094</v>
      </c>
      <c r="D6" s="513" t="s">
        <v>7502</v>
      </c>
      <c r="E6" s="278" t="s">
        <v>139</v>
      </c>
      <c r="F6" s="278" t="s">
        <v>140</v>
      </c>
      <c r="G6" s="278" t="s">
        <v>142</v>
      </c>
      <c r="H6" s="37"/>
      <c r="I6" s="265">
        <v>44159</v>
      </c>
      <c r="J6" s="37"/>
      <c r="K6" s="37"/>
      <c r="L6" s="278" t="s">
        <v>1223</v>
      </c>
      <c r="M6" s="37">
        <v>28224</v>
      </c>
      <c r="N6" s="37"/>
      <c r="O6" s="618"/>
      <c r="P6" s="37"/>
      <c r="Q6" s="37"/>
      <c r="R6" s="37"/>
      <c r="S6" s="37"/>
      <c r="T6" s="37"/>
      <c r="U6" s="37"/>
      <c r="V6" s="37"/>
      <c r="W6" s="37"/>
      <c r="X6" s="37"/>
      <c r="Y6" s="37"/>
      <c r="Z6" s="37"/>
      <c r="AA6" s="37"/>
      <c r="AB6" s="37"/>
      <c r="AC6" s="37"/>
      <c r="AD6" s="37"/>
      <c r="AE6" s="37"/>
      <c r="AF6" s="37"/>
      <c r="AG6" s="37"/>
      <c r="AH6" s="37"/>
      <c r="AI6" s="37"/>
      <c r="AJ6" s="37"/>
    </row>
    <row r="7" spans="1:36">
      <c r="A7" s="265">
        <v>44155</v>
      </c>
      <c r="B7" s="278" t="s">
        <v>194</v>
      </c>
      <c r="C7" s="525">
        <v>882981014</v>
      </c>
      <c r="D7" s="509" t="s">
        <v>11934</v>
      </c>
      <c r="E7" s="278" t="s">
        <v>139</v>
      </c>
      <c r="F7" s="278" t="s">
        <v>140</v>
      </c>
      <c r="G7" s="278" t="s">
        <v>213</v>
      </c>
      <c r="H7" s="37"/>
      <c r="I7" s="265">
        <v>44155</v>
      </c>
      <c r="J7" s="37"/>
      <c r="K7" s="37"/>
      <c r="L7" s="278" t="s">
        <v>213</v>
      </c>
      <c r="M7" s="37">
        <v>30233.8</v>
      </c>
      <c r="N7" s="37"/>
      <c r="O7" s="618" t="s">
        <v>11935</v>
      </c>
      <c r="P7" s="37"/>
      <c r="Q7" s="37"/>
      <c r="R7" s="37"/>
      <c r="S7" s="37"/>
      <c r="T7" s="37"/>
      <c r="U7" s="37"/>
      <c r="V7" s="37"/>
      <c r="W7" s="37"/>
      <c r="X7" s="37"/>
      <c r="Y7" s="37"/>
      <c r="Z7" s="37"/>
      <c r="AA7" s="37"/>
      <c r="AB7" s="37"/>
      <c r="AC7" s="37"/>
      <c r="AD7" s="37"/>
      <c r="AE7" s="37"/>
      <c r="AF7" s="37"/>
      <c r="AG7" s="37"/>
      <c r="AH7" s="37"/>
      <c r="AI7" s="37"/>
      <c r="AJ7" s="37"/>
    </row>
    <row r="8" spans="1:36">
      <c r="A8" s="265">
        <v>44151</v>
      </c>
      <c r="B8" s="278" t="s">
        <v>138</v>
      </c>
      <c r="C8" s="37">
        <v>882192176</v>
      </c>
      <c r="D8" s="504" t="s">
        <v>11936</v>
      </c>
      <c r="E8" s="278" t="s">
        <v>139</v>
      </c>
      <c r="F8" s="278" t="s">
        <v>140</v>
      </c>
      <c r="G8" s="278" t="s">
        <v>200</v>
      </c>
      <c r="H8" s="37"/>
      <c r="I8" s="265">
        <v>44151</v>
      </c>
      <c r="J8" s="37"/>
      <c r="K8" s="37"/>
      <c r="L8" s="278" t="s">
        <v>200</v>
      </c>
      <c r="M8" s="37">
        <v>30188</v>
      </c>
      <c r="N8" s="278" t="s">
        <v>37</v>
      </c>
      <c r="O8" s="618" t="s">
        <v>11937</v>
      </c>
      <c r="P8" s="37"/>
      <c r="Q8" s="37"/>
      <c r="R8" s="37"/>
      <c r="S8" s="37"/>
      <c r="T8" s="37"/>
      <c r="U8" s="37"/>
      <c r="V8" s="37"/>
      <c r="W8" s="37"/>
      <c r="X8" s="37"/>
      <c r="Y8" s="37"/>
      <c r="Z8" s="37"/>
      <c r="AA8" s="37"/>
      <c r="AB8" s="37"/>
      <c r="AC8" s="37"/>
      <c r="AD8" s="37"/>
      <c r="AE8" s="37"/>
      <c r="AF8" s="37"/>
      <c r="AG8" s="37"/>
      <c r="AH8" s="37"/>
      <c r="AI8" s="37"/>
      <c r="AJ8" s="37"/>
    </row>
    <row r="9" spans="1:36">
      <c r="A9" s="265">
        <v>44158</v>
      </c>
      <c r="B9" s="278" t="s">
        <v>156</v>
      </c>
      <c r="C9" s="521">
        <v>880764742</v>
      </c>
      <c r="D9" s="534">
        <v>420065037</v>
      </c>
      <c r="E9" s="278" t="s">
        <v>139</v>
      </c>
      <c r="F9" s="278" t="s">
        <v>140</v>
      </c>
      <c r="G9" s="278"/>
      <c r="H9" s="37"/>
      <c r="I9" s="265">
        <v>44158</v>
      </c>
      <c r="J9" s="37"/>
      <c r="K9" s="37"/>
      <c r="L9" s="278" t="s">
        <v>287</v>
      </c>
      <c r="M9" s="37">
        <v>29450</v>
      </c>
      <c r="N9" s="37"/>
      <c r="O9" s="618" t="s">
        <v>11938</v>
      </c>
      <c r="P9" s="37"/>
      <c r="Q9" s="37"/>
      <c r="R9" s="37"/>
      <c r="S9" s="37"/>
      <c r="T9" s="37"/>
      <c r="U9" s="37"/>
      <c r="V9" s="37"/>
      <c r="W9" s="37"/>
      <c r="X9" s="37"/>
      <c r="Y9" s="37"/>
      <c r="Z9" s="37"/>
      <c r="AA9" s="37"/>
      <c r="AB9" s="37"/>
      <c r="AC9" s="37"/>
      <c r="AD9" s="37"/>
      <c r="AE9" s="37"/>
      <c r="AF9" s="37"/>
      <c r="AG9" s="37"/>
      <c r="AH9" s="37"/>
      <c r="AI9" s="37"/>
      <c r="AJ9" s="37"/>
    </row>
    <row r="10" spans="1:36">
      <c r="A10" s="265">
        <v>44140</v>
      </c>
      <c r="B10" s="278" t="s">
        <v>178</v>
      </c>
      <c r="C10" s="37">
        <v>882835745</v>
      </c>
      <c r="D10" s="37"/>
      <c r="E10" s="278" t="s">
        <v>139</v>
      </c>
      <c r="F10" s="278" t="s">
        <v>140</v>
      </c>
      <c r="G10" s="278" t="s">
        <v>287</v>
      </c>
      <c r="H10" s="37"/>
      <c r="I10" s="265">
        <v>44140</v>
      </c>
      <c r="J10" s="37"/>
      <c r="K10" s="37"/>
      <c r="L10" s="278" t="s">
        <v>287</v>
      </c>
      <c r="M10" s="37">
        <v>24000</v>
      </c>
      <c r="N10" s="37"/>
      <c r="O10" s="37"/>
      <c r="P10" s="37"/>
      <c r="Q10" s="37"/>
      <c r="R10" s="37"/>
      <c r="S10" s="37"/>
      <c r="T10" s="37"/>
      <c r="U10" s="37"/>
      <c r="V10" s="37"/>
      <c r="W10" s="37"/>
      <c r="X10" s="37"/>
      <c r="Y10" s="37"/>
      <c r="Z10" s="37"/>
      <c r="AA10" s="37"/>
      <c r="AB10" s="37"/>
      <c r="AC10" s="37"/>
      <c r="AD10" s="37"/>
      <c r="AE10" s="37"/>
      <c r="AF10" s="37"/>
      <c r="AG10" s="37"/>
      <c r="AH10" s="37"/>
      <c r="AI10" s="37"/>
      <c r="AJ10" s="37"/>
    </row>
    <row r="11" spans="1:36">
      <c r="A11" s="265">
        <v>44151</v>
      </c>
      <c r="B11" s="278" t="s">
        <v>157</v>
      </c>
      <c r="C11" s="37">
        <v>882275053</v>
      </c>
      <c r="D11" s="504" t="s">
        <v>3084</v>
      </c>
      <c r="E11" s="278" t="s">
        <v>139</v>
      </c>
      <c r="F11" s="278" t="s">
        <v>140</v>
      </c>
      <c r="G11" s="278" t="s">
        <v>142</v>
      </c>
      <c r="H11" s="37"/>
      <c r="I11" s="265">
        <v>44151</v>
      </c>
      <c r="J11" s="37"/>
      <c r="K11" s="37"/>
      <c r="L11" s="278" t="s">
        <v>142</v>
      </c>
      <c r="M11" s="37">
        <f>11133+10682</f>
        <v>21815</v>
      </c>
      <c r="N11" s="37"/>
      <c r="O11" s="618" t="s">
        <v>2876</v>
      </c>
      <c r="P11" s="37"/>
      <c r="Q11" s="37"/>
      <c r="R11" s="37"/>
      <c r="S11" s="37"/>
      <c r="T11" s="37"/>
      <c r="U11" s="37"/>
      <c r="V11" s="37"/>
      <c r="W11" s="37"/>
      <c r="X11" s="37"/>
      <c r="Y11" s="37"/>
      <c r="Z11" s="37"/>
      <c r="AA11" s="37"/>
      <c r="AB11" s="37"/>
      <c r="AC11" s="37"/>
      <c r="AD11" s="37"/>
      <c r="AE11" s="37"/>
      <c r="AF11" s="37"/>
      <c r="AG11" s="37"/>
      <c r="AH11" s="37"/>
      <c r="AI11" s="37"/>
      <c r="AJ11" s="37"/>
    </row>
    <row r="12" spans="1:36">
      <c r="A12" s="265">
        <v>44144</v>
      </c>
      <c r="B12" s="278" t="s">
        <v>138</v>
      </c>
      <c r="C12" s="37">
        <v>880457710</v>
      </c>
      <c r="D12" s="37"/>
      <c r="E12" s="278" t="s">
        <v>139</v>
      </c>
      <c r="F12" s="278" t="s">
        <v>140</v>
      </c>
      <c r="G12" s="278" t="s">
        <v>142</v>
      </c>
      <c r="H12" s="37"/>
      <c r="I12" s="265">
        <v>44144</v>
      </c>
      <c r="J12" s="37"/>
      <c r="K12" s="37"/>
      <c r="L12" s="278" t="s">
        <v>142</v>
      </c>
      <c r="M12" s="37">
        <v>19969</v>
      </c>
      <c r="N12" s="37"/>
      <c r="O12" s="278" t="s">
        <v>466</v>
      </c>
      <c r="P12" s="37"/>
      <c r="Q12" s="37"/>
      <c r="R12" s="37"/>
      <c r="S12" s="37"/>
      <c r="T12" s="37"/>
      <c r="U12" s="37"/>
      <c r="V12" s="37"/>
      <c r="W12" s="37"/>
      <c r="X12" s="37"/>
      <c r="Y12" s="37"/>
      <c r="Z12" s="37"/>
      <c r="AA12" s="37"/>
      <c r="AB12" s="37"/>
      <c r="AC12" s="37"/>
      <c r="AD12" s="37"/>
      <c r="AE12" s="37"/>
      <c r="AF12" s="37"/>
      <c r="AG12" s="37"/>
      <c r="AH12" s="37"/>
      <c r="AI12" s="37"/>
      <c r="AJ12" s="37"/>
    </row>
    <row r="13" spans="1:36">
      <c r="A13" s="265">
        <v>44151</v>
      </c>
      <c r="B13" s="278" t="s">
        <v>146</v>
      </c>
      <c r="C13" s="37">
        <v>882245856</v>
      </c>
      <c r="D13" s="504" t="s">
        <v>2896</v>
      </c>
      <c r="E13" s="278" t="s">
        <v>139</v>
      </c>
      <c r="F13" s="278" t="s">
        <v>140</v>
      </c>
      <c r="G13" s="37"/>
      <c r="H13" s="37"/>
      <c r="I13" s="265">
        <v>44151</v>
      </c>
      <c r="J13" s="37"/>
      <c r="K13" s="37"/>
      <c r="L13" s="278" t="s">
        <v>306</v>
      </c>
      <c r="M13" s="37">
        <v>17361</v>
      </c>
      <c r="N13" s="37"/>
      <c r="O13" s="618" t="s">
        <v>11939</v>
      </c>
      <c r="P13" s="37"/>
      <c r="Q13" s="37"/>
      <c r="R13" s="37"/>
      <c r="S13" s="37"/>
      <c r="T13" s="37"/>
      <c r="U13" s="37"/>
      <c r="V13" s="37"/>
      <c r="W13" s="37"/>
      <c r="X13" s="37"/>
      <c r="Y13" s="37"/>
      <c r="Z13" s="37"/>
      <c r="AA13" s="37"/>
      <c r="AB13" s="37"/>
      <c r="AC13" s="37"/>
      <c r="AD13" s="37"/>
      <c r="AE13" s="37"/>
      <c r="AF13" s="37"/>
      <c r="AG13" s="37"/>
      <c r="AH13" s="37"/>
      <c r="AI13" s="37"/>
      <c r="AJ13" s="37"/>
    </row>
    <row r="14" spans="1:36">
      <c r="A14" s="265">
        <v>44139</v>
      </c>
      <c r="B14" s="278" t="s">
        <v>138</v>
      </c>
      <c r="C14" s="37">
        <v>881318802</v>
      </c>
      <c r="D14" s="504" t="s">
        <v>11940</v>
      </c>
      <c r="E14" s="278" t="s">
        <v>139</v>
      </c>
      <c r="F14" s="278" t="s">
        <v>140</v>
      </c>
      <c r="G14" s="278" t="s">
        <v>176</v>
      </c>
      <c r="H14" s="37"/>
      <c r="I14" s="265">
        <v>44140</v>
      </c>
      <c r="J14" s="265">
        <v>44145</v>
      </c>
      <c r="K14" s="37"/>
      <c r="L14" s="278" t="s">
        <v>176</v>
      </c>
      <c r="M14" s="37">
        <v>16499.25</v>
      </c>
      <c r="N14" s="278" t="s">
        <v>37</v>
      </c>
      <c r="O14" s="278" t="s">
        <v>11941</v>
      </c>
      <c r="P14" s="37"/>
      <c r="Q14" s="37"/>
      <c r="R14" s="37"/>
      <c r="S14" s="37"/>
      <c r="T14" s="37"/>
      <c r="U14" s="37"/>
      <c r="V14" s="37"/>
      <c r="W14" s="37"/>
      <c r="X14" s="37"/>
      <c r="Y14" s="37"/>
      <c r="Z14" s="37"/>
      <c r="AA14" s="37"/>
      <c r="AB14" s="37"/>
      <c r="AC14" s="37"/>
      <c r="AD14" s="37"/>
      <c r="AE14" s="37"/>
      <c r="AF14" s="37"/>
      <c r="AG14" s="37"/>
      <c r="AH14" s="37"/>
      <c r="AI14" s="37"/>
      <c r="AJ14" s="37"/>
    </row>
    <row r="15" spans="1:36">
      <c r="A15" s="265">
        <v>44151</v>
      </c>
      <c r="B15" s="278" t="s">
        <v>156</v>
      </c>
      <c r="C15" s="37">
        <v>881608110</v>
      </c>
      <c r="D15" s="510" t="s">
        <v>11942</v>
      </c>
      <c r="E15" s="278" t="s">
        <v>139</v>
      </c>
      <c r="F15" s="278" t="s">
        <v>140</v>
      </c>
      <c r="G15" s="278" t="s">
        <v>142</v>
      </c>
      <c r="H15" s="37"/>
      <c r="I15" s="265">
        <v>44151</v>
      </c>
      <c r="J15" s="37"/>
      <c r="K15" s="37"/>
      <c r="L15" s="278" t="s">
        <v>142</v>
      </c>
      <c r="M15" s="37">
        <v>13613.36</v>
      </c>
      <c r="N15" s="37"/>
      <c r="O15" s="618" t="s">
        <v>11943</v>
      </c>
      <c r="P15" s="37"/>
      <c r="Q15" s="37"/>
      <c r="R15" s="37"/>
      <c r="S15" s="37"/>
      <c r="T15" s="37"/>
      <c r="U15" s="37"/>
      <c r="V15" s="37"/>
      <c r="W15" s="37"/>
      <c r="X15" s="37"/>
      <c r="Y15" s="37"/>
      <c r="Z15" s="37"/>
      <c r="AA15" s="37"/>
      <c r="AB15" s="37"/>
      <c r="AC15" s="37"/>
      <c r="AD15" s="37"/>
      <c r="AE15" s="37"/>
      <c r="AF15" s="37"/>
      <c r="AG15" s="37"/>
      <c r="AH15" s="37"/>
      <c r="AI15" s="37"/>
      <c r="AJ15" s="37"/>
    </row>
    <row r="16" spans="1:36">
      <c r="A16" s="505">
        <v>44144</v>
      </c>
      <c r="B16" s="278" t="s">
        <v>156</v>
      </c>
      <c r="C16" s="37">
        <v>882723237</v>
      </c>
      <c r="D16" s="504" t="s">
        <v>5847</v>
      </c>
      <c r="E16" s="278" t="s">
        <v>139</v>
      </c>
      <c r="F16" s="278" t="s">
        <v>140</v>
      </c>
      <c r="G16" s="278" t="s">
        <v>182</v>
      </c>
      <c r="H16" s="265"/>
      <c r="I16" s="265">
        <v>44144</v>
      </c>
      <c r="J16" s="37"/>
      <c r="K16" s="37"/>
      <c r="L16" s="278" t="s">
        <v>182</v>
      </c>
      <c r="M16" s="37">
        <v>12991</v>
      </c>
      <c r="N16" s="37"/>
      <c r="O16" s="278" t="s">
        <v>11944</v>
      </c>
      <c r="P16" s="37"/>
      <c r="Q16" s="37"/>
      <c r="R16" s="37"/>
      <c r="S16" s="37"/>
      <c r="T16" s="37"/>
      <c r="U16" s="37"/>
      <c r="V16" s="37"/>
      <c r="W16" s="37"/>
      <c r="X16" s="37"/>
      <c r="Y16" s="37"/>
      <c r="Z16" s="37"/>
      <c r="AA16" s="37"/>
      <c r="AB16" s="37"/>
      <c r="AC16" s="37"/>
      <c r="AD16" s="37"/>
      <c r="AE16" s="37"/>
      <c r="AF16" s="37"/>
      <c r="AG16" s="37"/>
      <c r="AH16" s="37"/>
      <c r="AI16" s="37"/>
      <c r="AJ16" s="37"/>
    </row>
    <row r="17" spans="1:36">
      <c r="A17" s="265">
        <v>44137</v>
      </c>
      <c r="B17" s="278" t="s">
        <v>156</v>
      </c>
      <c r="C17" s="37">
        <v>880071326</v>
      </c>
      <c r="D17" s="510" t="s">
        <v>5049</v>
      </c>
      <c r="E17" s="278" t="s">
        <v>139</v>
      </c>
      <c r="F17" s="278" t="s">
        <v>140</v>
      </c>
      <c r="G17" s="37"/>
      <c r="H17" s="37"/>
      <c r="I17" s="265">
        <v>44137</v>
      </c>
      <c r="J17" s="265">
        <v>44148</v>
      </c>
      <c r="K17" s="37"/>
      <c r="L17" s="278" t="s">
        <v>1484</v>
      </c>
      <c r="M17" s="37">
        <v>11760</v>
      </c>
      <c r="N17" s="37"/>
      <c r="O17" s="37"/>
      <c r="P17" s="37"/>
      <c r="Q17" s="37"/>
      <c r="R17" s="37"/>
      <c r="S17" s="37"/>
      <c r="T17" s="37"/>
      <c r="U17" s="37"/>
      <c r="V17" s="37"/>
      <c r="W17" s="37"/>
      <c r="X17" s="37"/>
      <c r="Y17" s="37"/>
      <c r="Z17" s="37"/>
      <c r="AA17" s="37"/>
      <c r="AB17" s="37"/>
      <c r="AC17" s="37"/>
      <c r="AD17" s="37"/>
      <c r="AE17" s="37"/>
      <c r="AF17" s="37"/>
      <c r="AG17" s="37"/>
      <c r="AH17" s="37"/>
      <c r="AI17" s="37"/>
      <c r="AJ17" s="37"/>
    </row>
    <row r="18" spans="1:36">
      <c r="A18" s="265">
        <v>44139</v>
      </c>
      <c r="B18" s="278" t="s">
        <v>154</v>
      </c>
      <c r="C18" s="37">
        <v>882289843</v>
      </c>
      <c r="D18" s="504" t="s">
        <v>2732</v>
      </c>
      <c r="E18" s="278" t="s">
        <v>139</v>
      </c>
      <c r="F18" s="278" t="s">
        <v>140</v>
      </c>
      <c r="G18" s="278" t="s">
        <v>182</v>
      </c>
      <c r="H18" s="37"/>
      <c r="I18" s="265">
        <v>44139</v>
      </c>
      <c r="J18" s="37"/>
      <c r="K18" s="37"/>
      <c r="L18" s="278" t="s">
        <v>182</v>
      </c>
      <c r="M18" s="37">
        <v>11154</v>
      </c>
      <c r="N18" s="37"/>
      <c r="O18" s="37"/>
      <c r="P18" s="37"/>
      <c r="Q18" s="37"/>
      <c r="R18" s="37"/>
      <c r="S18" s="37"/>
      <c r="T18" s="37"/>
      <c r="U18" s="37"/>
      <c r="V18" s="37"/>
      <c r="W18" s="37"/>
      <c r="X18" s="37"/>
      <c r="Y18" s="37"/>
      <c r="Z18" s="37"/>
      <c r="AA18" s="37"/>
      <c r="AB18" s="37"/>
      <c r="AC18" s="37"/>
      <c r="AD18" s="37"/>
      <c r="AE18" s="37"/>
      <c r="AF18" s="37"/>
      <c r="AG18" s="37"/>
      <c r="AH18" s="37"/>
      <c r="AI18" s="37"/>
      <c r="AJ18" s="37"/>
    </row>
    <row r="19" spans="1:36">
      <c r="A19" s="265">
        <v>44146</v>
      </c>
      <c r="B19" s="278" t="s">
        <v>156</v>
      </c>
      <c r="C19" s="37">
        <v>880380206</v>
      </c>
      <c r="D19" s="510" t="s">
        <v>5826</v>
      </c>
      <c r="E19" s="278" t="s">
        <v>139</v>
      </c>
      <c r="F19" s="278" t="s">
        <v>140</v>
      </c>
      <c r="G19" s="37"/>
      <c r="H19" s="37"/>
      <c r="I19" s="265">
        <v>44146</v>
      </c>
      <c r="J19" s="37"/>
      <c r="K19" s="37"/>
      <c r="L19" s="278" t="s">
        <v>246</v>
      </c>
      <c r="M19" s="37">
        <v>11119</v>
      </c>
      <c r="N19" s="37"/>
      <c r="O19" s="618"/>
      <c r="P19" s="37"/>
      <c r="Q19" s="37"/>
      <c r="R19" s="37"/>
      <c r="S19" s="37"/>
      <c r="T19" s="37"/>
      <c r="U19" s="37"/>
      <c r="V19" s="37"/>
      <c r="W19" s="37"/>
      <c r="X19" s="37"/>
      <c r="Y19" s="37"/>
      <c r="Z19" s="37"/>
      <c r="AA19" s="37"/>
      <c r="AB19" s="37"/>
      <c r="AC19" s="37"/>
      <c r="AD19" s="37"/>
      <c r="AE19" s="37"/>
      <c r="AF19" s="37"/>
      <c r="AG19" s="37"/>
      <c r="AH19" s="37"/>
      <c r="AI19" s="37"/>
      <c r="AJ19" s="37"/>
    </row>
    <row r="20" spans="1:36">
      <c r="A20" s="265">
        <v>44139</v>
      </c>
      <c r="B20" s="278" t="s">
        <v>138</v>
      </c>
      <c r="C20" s="37">
        <v>882087015</v>
      </c>
      <c r="D20" s="37"/>
      <c r="E20" s="278" t="s">
        <v>139</v>
      </c>
      <c r="F20" s="278" t="s">
        <v>140</v>
      </c>
      <c r="G20" s="278" t="s">
        <v>213</v>
      </c>
      <c r="H20" s="37"/>
      <c r="I20" s="265">
        <v>44139</v>
      </c>
      <c r="J20" s="37"/>
      <c r="K20" s="37"/>
      <c r="L20" s="278" t="s">
        <v>213</v>
      </c>
      <c r="M20" s="37">
        <v>10790</v>
      </c>
      <c r="N20" s="278" t="s">
        <v>37</v>
      </c>
      <c r="O20" s="278" t="s">
        <v>564</v>
      </c>
      <c r="P20" s="37"/>
      <c r="Q20" s="37"/>
      <c r="R20" s="37"/>
      <c r="S20" s="37"/>
      <c r="T20" s="37"/>
      <c r="U20" s="37"/>
      <c r="V20" s="37"/>
      <c r="W20" s="37"/>
      <c r="X20" s="37"/>
      <c r="Y20" s="37"/>
      <c r="Z20" s="37"/>
      <c r="AA20" s="37"/>
      <c r="AB20" s="37"/>
      <c r="AC20" s="37"/>
      <c r="AD20" s="37"/>
      <c r="AE20" s="37"/>
      <c r="AF20" s="37"/>
      <c r="AG20" s="37"/>
      <c r="AH20" s="37"/>
      <c r="AI20" s="37"/>
      <c r="AJ20" s="37"/>
    </row>
    <row r="21" spans="1:36">
      <c r="A21" s="265">
        <v>44159</v>
      </c>
      <c r="B21" s="278" t="s">
        <v>157</v>
      </c>
      <c r="C21" s="521">
        <v>882232623</v>
      </c>
      <c r="D21" s="513" t="s">
        <v>6298</v>
      </c>
      <c r="E21" s="278" t="s">
        <v>139</v>
      </c>
      <c r="F21" s="278" t="s">
        <v>140</v>
      </c>
      <c r="G21" s="278" t="s">
        <v>751</v>
      </c>
      <c r="H21" s="37"/>
      <c r="I21" s="265">
        <v>44159</v>
      </c>
      <c r="J21" s="37"/>
      <c r="K21" s="37"/>
      <c r="L21" s="278" t="s">
        <v>751</v>
      </c>
      <c r="M21" s="37">
        <v>10470</v>
      </c>
      <c r="N21" s="37"/>
      <c r="O21" s="618" t="s">
        <v>466</v>
      </c>
      <c r="P21" s="37"/>
      <c r="Q21" s="37"/>
      <c r="R21" s="37"/>
      <c r="S21" s="37"/>
      <c r="T21" s="37"/>
      <c r="U21" s="37"/>
      <c r="V21" s="37"/>
      <c r="W21" s="37"/>
      <c r="X21" s="37"/>
      <c r="Y21" s="37"/>
      <c r="Z21" s="37"/>
      <c r="AA21" s="37"/>
      <c r="AB21" s="37"/>
      <c r="AC21" s="37"/>
      <c r="AD21" s="37"/>
      <c r="AE21" s="37"/>
      <c r="AF21" s="37"/>
      <c r="AG21" s="37"/>
      <c r="AH21" s="37"/>
      <c r="AI21" s="37"/>
      <c r="AJ21" s="37"/>
    </row>
    <row r="22" spans="1:36">
      <c r="A22" s="265">
        <v>44139</v>
      </c>
      <c r="B22" s="278" t="s">
        <v>194</v>
      </c>
      <c r="C22" s="37">
        <v>882743336</v>
      </c>
      <c r="D22" s="504" t="s">
        <v>4569</v>
      </c>
      <c r="E22" s="278" t="s">
        <v>139</v>
      </c>
      <c r="F22" s="278" t="s">
        <v>140</v>
      </c>
      <c r="G22" s="278" t="s">
        <v>340</v>
      </c>
      <c r="H22" s="265">
        <v>44138</v>
      </c>
      <c r="I22" s="265">
        <v>44139</v>
      </c>
      <c r="J22" s="37"/>
      <c r="K22" s="37"/>
      <c r="L22" s="278" t="s">
        <v>340</v>
      </c>
      <c r="M22" s="37">
        <v>10085.99</v>
      </c>
      <c r="N22" s="37"/>
      <c r="O22" s="278" t="s">
        <v>11930</v>
      </c>
      <c r="P22" s="37"/>
      <c r="Q22" s="37"/>
      <c r="R22" s="37"/>
      <c r="S22" s="37"/>
      <c r="T22" s="37"/>
      <c r="U22" s="37"/>
      <c r="V22" s="37"/>
      <c r="W22" s="37"/>
      <c r="X22" s="37"/>
      <c r="Y22" s="37"/>
      <c r="Z22" s="37"/>
      <c r="AA22" s="37"/>
      <c r="AB22" s="37"/>
      <c r="AC22" s="37"/>
      <c r="AD22" s="37"/>
      <c r="AE22" s="37"/>
      <c r="AF22" s="37"/>
      <c r="AG22" s="37"/>
      <c r="AH22" s="37"/>
      <c r="AI22" s="37"/>
      <c r="AJ22" s="37"/>
    </row>
    <row r="23" spans="1:36">
      <c r="A23" s="265">
        <v>44145</v>
      </c>
      <c r="B23" s="278" t="s">
        <v>156</v>
      </c>
      <c r="C23" s="37">
        <v>881123439</v>
      </c>
      <c r="D23" s="510" t="s">
        <v>5969</v>
      </c>
      <c r="E23" s="278" t="s">
        <v>139</v>
      </c>
      <c r="F23" s="278" t="s">
        <v>140</v>
      </c>
      <c r="G23" s="37"/>
      <c r="H23" s="37"/>
      <c r="I23" s="265">
        <v>44145</v>
      </c>
      <c r="J23" s="37"/>
      <c r="K23" s="37"/>
      <c r="L23" s="278" t="s">
        <v>11945</v>
      </c>
      <c r="M23" s="37">
        <v>10040</v>
      </c>
      <c r="N23" s="37"/>
      <c r="O23" s="278" t="s">
        <v>11946</v>
      </c>
      <c r="P23" s="37"/>
      <c r="Q23" s="37"/>
      <c r="R23" s="37"/>
      <c r="S23" s="37"/>
      <c r="T23" s="37"/>
      <c r="U23" s="37"/>
      <c r="V23" s="37"/>
      <c r="W23" s="37"/>
      <c r="X23" s="37"/>
      <c r="Y23" s="37"/>
      <c r="Z23" s="37"/>
      <c r="AA23" s="37"/>
      <c r="AB23" s="37"/>
      <c r="AC23" s="37"/>
      <c r="AD23" s="37"/>
      <c r="AE23" s="37"/>
      <c r="AF23" s="37"/>
      <c r="AG23" s="37"/>
      <c r="AH23" s="37"/>
      <c r="AI23" s="37"/>
      <c r="AJ23" s="37"/>
    </row>
    <row r="24" spans="1:36">
      <c r="A24" s="505">
        <v>44144</v>
      </c>
      <c r="B24" s="278" t="s">
        <v>157</v>
      </c>
      <c r="C24" s="37">
        <v>881871066</v>
      </c>
      <c r="D24" s="504" t="s">
        <v>11947</v>
      </c>
      <c r="E24" s="278" t="s">
        <v>139</v>
      </c>
      <c r="F24" s="278" t="s">
        <v>140</v>
      </c>
      <c r="G24" s="278" t="s">
        <v>142</v>
      </c>
      <c r="H24" s="265"/>
      <c r="I24" s="265">
        <v>44144</v>
      </c>
      <c r="J24" s="37"/>
      <c r="K24" s="37"/>
      <c r="L24" s="278" t="s">
        <v>142</v>
      </c>
      <c r="M24" s="37">
        <f>1430+8436</f>
        <v>9866</v>
      </c>
      <c r="N24" s="37"/>
      <c r="O24" s="278"/>
      <c r="P24" s="37"/>
      <c r="Q24" s="37"/>
      <c r="R24" s="37"/>
      <c r="S24" s="37"/>
      <c r="T24" s="37"/>
      <c r="U24" s="37"/>
      <c r="V24" s="37"/>
      <c r="W24" s="37"/>
      <c r="X24" s="37"/>
      <c r="Y24" s="37"/>
      <c r="Z24" s="37"/>
      <c r="AA24" s="37"/>
      <c r="AB24" s="37"/>
      <c r="AC24" s="37"/>
      <c r="AD24" s="37"/>
      <c r="AE24" s="37"/>
      <c r="AF24" s="37"/>
      <c r="AG24" s="37"/>
      <c r="AH24" s="37"/>
      <c r="AI24" s="37"/>
      <c r="AJ24" s="37"/>
    </row>
    <row r="25" spans="1:36">
      <c r="A25" s="265">
        <v>44146</v>
      </c>
      <c r="B25" s="278" t="s">
        <v>175</v>
      </c>
      <c r="C25" s="37">
        <v>880797061</v>
      </c>
      <c r="D25" s="504"/>
      <c r="E25" s="278" t="s">
        <v>139</v>
      </c>
      <c r="F25" s="278" t="s">
        <v>140</v>
      </c>
      <c r="G25" s="278" t="s">
        <v>182</v>
      </c>
      <c r="H25" s="37"/>
      <c r="I25" s="265">
        <v>44146</v>
      </c>
      <c r="J25" s="37"/>
      <c r="K25" s="37"/>
      <c r="L25" s="278" t="s">
        <v>140</v>
      </c>
      <c r="M25" s="37">
        <v>9862</v>
      </c>
      <c r="N25" s="37"/>
      <c r="O25" s="618"/>
      <c r="P25" s="37"/>
      <c r="Q25" s="37"/>
      <c r="R25" s="37"/>
      <c r="S25" s="37"/>
      <c r="T25" s="37"/>
      <c r="U25" s="37"/>
      <c r="V25" s="37"/>
      <c r="W25" s="37"/>
      <c r="X25" s="37"/>
      <c r="Y25" s="37"/>
      <c r="Z25" s="37"/>
      <c r="AA25" s="37"/>
      <c r="AB25" s="37"/>
      <c r="AC25" s="37"/>
      <c r="AD25" s="37"/>
      <c r="AE25" s="37"/>
      <c r="AF25" s="37"/>
      <c r="AG25" s="37"/>
      <c r="AH25" s="37"/>
      <c r="AI25" s="37"/>
      <c r="AJ25" s="37"/>
    </row>
    <row r="26" spans="1:36">
      <c r="A26" s="265">
        <v>44138</v>
      </c>
      <c r="B26" s="278" t="s">
        <v>154</v>
      </c>
      <c r="C26" s="525">
        <v>880020813</v>
      </c>
      <c r="D26" s="37">
        <v>170740299</v>
      </c>
      <c r="E26" s="278" t="s">
        <v>139</v>
      </c>
      <c r="F26" s="278" t="s">
        <v>140</v>
      </c>
      <c r="G26" s="278" t="s">
        <v>4785</v>
      </c>
      <c r="H26" s="37"/>
      <c r="I26" s="265">
        <v>44141</v>
      </c>
      <c r="J26" s="37"/>
      <c r="K26" s="37"/>
      <c r="L26" s="278" t="s">
        <v>142</v>
      </c>
      <c r="M26" s="37">
        <v>9344.5</v>
      </c>
      <c r="N26" s="37"/>
      <c r="O26" s="278" t="s">
        <v>11948</v>
      </c>
      <c r="P26" s="37"/>
      <c r="Q26" s="37"/>
      <c r="R26" s="37"/>
      <c r="S26" s="37"/>
      <c r="T26" s="37"/>
      <c r="U26" s="37"/>
      <c r="V26" s="37"/>
      <c r="W26" s="37"/>
      <c r="X26" s="37"/>
      <c r="Y26" s="37"/>
      <c r="Z26" s="37"/>
      <c r="AA26" s="37"/>
      <c r="AB26" s="37"/>
      <c r="AC26" s="37"/>
      <c r="AD26" s="37"/>
      <c r="AE26" s="37"/>
      <c r="AF26" s="37"/>
      <c r="AG26" s="37"/>
      <c r="AH26" s="37"/>
      <c r="AI26" s="37"/>
      <c r="AJ26" s="37"/>
    </row>
    <row r="27" spans="1:36">
      <c r="A27" s="265">
        <v>44138</v>
      </c>
      <c r="B27" s="278" t="s">
        <v>154</v>
      </c>
      <c r="C27" s="525">
        <v>880020813</v>
      </c>
      <c r="D27" s="37">
        <v>170740299</v>
      </c>
      <c r="E27" s="278" t="s">
        <v>139</v>
      </c>
      <c r="F27" s="278" t="s">
        <v>140</v>
      </c>
      <c r="G27" s="278" t="s">
        <v>4785</v>
      </c>
      <c r="H27" s="37"/>
      <c r="I27" s="265">
        <v>44159</v>
      </c>
      <c r="J27" s="37"/>
      <c r="K27" s="37"/>
      <c r="L27" s="278" t="s">
        <v>181</v>
      </c>
      <c r="M27" s="37">
        <v>300</v>
      </c>
      <c r="N27" s="37"/>
      <c r="O27" s="278" t="s">
        <v>11949</v>
      </c>
      <c r="P27" s="37"/>
      <c r="Q27" s="37"/>
      <c r="R27" s="37"/>
      <c r="S27" s="37"/>
      <c r="T27" s="37"/>
      <c r="U27" s="37"/>
      <c r="V27" s="37"/>
      <c r="W27" s="37"/>
      <c r="X27" s="37"/>
      <c r="Y27" s="37"/>
      <c r="Z27" s="37"/>
      <c r="AA27" s="37"/>
      <c r="AB27" s="37"/>
      <c r="AC27" s="37"/>
      <c r="AD27" s="37"/>
      <c r="AE27" s="37"/>
      <c r="AF27" s="37"/>
      <c r="AG27" s="37"/>
      <c r="AH27" s="37"/>
      <c r="AI27" s="37"/>
      <c r="AJ27" s="37"/>
    </row>
    <row r="28" spans="1:36">
      <c r="A28" s="505">
        <v>44144</v>
      </c>
      <c r="B28" s="278" t="s">
        <v>167</v>
      </c>
      <c r="C28" s="37">
        <v>883042766</v>
      </c>
      <c r="D28" s="504" t="s">
        <v>11950</v>
      </c>
      <c r="E28" s="278" t="s">
        <v>139</v>
      </c>
      <c r="F28" s="278" t="s">
        <v>140</v>
      </c>
      <c r="G28" s="278" t="s">
        <v>142</v>
      </c>
      <c r="H28" s="37"/>
      <c r="I28" s="265">
        <v>44144</v>
      </c>
      <c r="J28" s="37"/>
      <c r="K28" s="37"/>
      <c r="L28" s="278" t="s">
        <v>142</v>
      </c>
      <c r="M28" s="37">
        <v>8552</v>
      </c>
      <c r="N28" s="37"/>
      <c r="O28" s="278" t="s">
        <v>11951</v>
      </c>
      <c r="P28" s="37"/>
      <c r="Q28" s="37"/>
      <c r="R28" s="37"/>
      <c r="S28" s="37"/>
      <c r="T28" s="37"/>
      <c r="U28" s="37"/>
      <c r="V28" s="37"/>
      <c r="W28" s="37"/>
      <c r="X28" s="37"/>
      <c r="Y28" s="37"/>
      <c r="Z28" s="37"/>
      <c r="AA28" s="37"/>
      <c r="AB28" s="37"/>
      <c r="AC28" s="37"/>
      <c r="AD28" s="37"/>
      <c r="AE28" s="37"/>
      <c r="AF28" s="37"/>
      <c r="AG28" s="37"/>
      <c r="AH28" s="37"/>
      <c r="AI28" s="37"/>
      <c r="AJ28" s="37"/>
    </row>
    <row r="29" spans="1:36">
      <c r="A29" s="265">
        <v>44152</v>
      </c>
      <c r="B29" s="278" t="s">
        <v>178</v>
      </c>
      <c r="C29" s="37">
        <v>880019191</v>
      </c>
      <c r="D29" s="510"/>
      <c r="E29" s="278" t="s">
        <v>139</v>
      </c>
      <c r="F29" s="278" t="s">
        <v>140</v>
      </c>
      <c r="G29" s="278" t="s">
        <v>168</v>
      </c>
      <c r="H29" s="37"/>
      <c r="I29" s="265">
        <v>44152</v>
      </c>
      <c r="J29" s="37"/>
      <c r="K29" s="37"/>
      <c r="L29" s="278" t="s">
        <v>168</v>
      </c>
      <c r="M29" s="37">
        <v>8500</v>
      </c>
      <c r="N29" s="37"/>
      <c r="O29" s="618"/>
      <c r="P29" s="37"/>
      <c r="Q29" s="37"/>
      <c r="R29" s="37"/>
      <c r="S29" s="37"/>
      <c r="T29" s="37"/>
      <c r="U29" s="37"/>
      <c r="V29" s="37"/>
      <c r="W29" s="37"/>
      <c r="X29" s="37"/>
      <c r="Y29" s="37"/>
      <c r="Z29" s="37"/>
      <c r="AA29" s="37"/>
      <c r="AB29" s="37"/>
      <c r="AC29" s="37"/>
      <c r="AD29" s="37"/>
      <c r="AE29" s="37"/>
      <c r="AF29" s="37"/>
      <c r="AG29" s="37"/>
      <c r="AH29" s="37"/>
      <c r="AI29" s="37"/>
      <c r="AJ29" s="37"/>
    </row>
    <row r="30" spans="1:36">
      <c r="A30" s="265">
        <v>44147</v>
      </c>
      <c r="B30" s="278" t="s">
        <v>154</v>
      </c>
      <c r="C30" s="37">
        <v>881083743</v>
      </c>
      <c r="D30" s="504" t="s">
        <v>2788</v>
      </c>
      <c r="E30" s="278" t="s">
        <v>139</v>
      </c>
      <c r="F30" s="278" t="s">
        <v>140</v>
      </c>
      <c r="G30" s="278" t="s">
        <v>176</v>
      </c>
      <c r="H30" s="37"/>
      <c r="I30" s="265">
        <v>44147</v>
      </c>
      <c r="J30" s="37"/>
      <c r="K30" s="37"/>
      <c r="L30" s="278" t="s">
        <v>176</v>
      </c>
      <c r="M30" s="37">
        <v>8399</v>
      </c>
      <c r="N30" s="37"/>
      <c r="O30" s="618" t="s">
        <v>11952</v>
      </c>
      <c r="P30" s="37"/>
      <c r="Q30" s="37"/>
      <c r="R30" s="37"/>
      <c r="S30" s="37"/>
      <c r="T30" s="37"/>
      <c r="U30" s="37"/>
      <c r="V30" s="37"/>
      <c r="W30" s="37"/>
      <c r="X30" s="37"/>
      <c r="Y30" s="37"/>
      <c r="Z30" s="37"/>
      <c r="AA30" s="37"/>
      <c r="AB30" s="37"/>
      <c r="AC30" s="37"/>
      <c r="AD30" s="37"/>
      <c r="AE30" s="37"/>
      <c r="AF30" s="37"/>
      <c r="AG30" s="37"/>
      <c r="AH30" s="37"/>
      <c r="AI30" s="37"/>
      <c r="AJ30" s="37"/>
    </row>
    <row r="31" spans="1:36">
      <c r="A31" s="265">
        <v>44137</v>
      </c>
      <c r="B31" s="278" t="s">
        <v>156</v>
      </c>
      <c r="C31" s="37">
        <v>881195416</v>
      </c>
      <c r="D31" s="510" t="s">
        <v>5937</v>
      </c>
      <c r="E31" s="278" t="s">
        <v>139</v>
      </c>
      <c r="F31" s="278" t="s">
        <v>140</v>
      </c>
      <c r="G31" s="278" t="s">
        <v>142</v>
      </c>
      <c r="H31" s="37"/>
      <c r="I31" s="265">
        <v>44137</v>
      </c>
      <c r="J31" s="265">
        <v>44148</v>
      </c>
      <c r="K31" s="37"/>
      <c r="L31" s="278" t="s">
        <v>142</v>
      </c>
      <c r="M31" s="37">
        <v>7815</v>
      </c>
      <c r="N31" s="37"/>
      <c r="O31" s="37"/>
      <c r="P31" s="37"/>
      <c r="Q31" s="37"/>
      <c r="R31" s="37"/>
      <c r="S31" s="37"/>
      <c r="T31" s="37"/>
      <c r="U31" s="37"/>
      <c r="V31" s="37"/>
      <c r="W31" s="37"/>
      <c r="X31" s="37"/>
      <c r="Y31" s="37"/>
      <c r="Z31" s="37"/>
      <c r="AA31" s="37"/>
      <c r="AB31" s="37"/>
      <c r="AC31" s="37"/>
      <c r="AD31" s="37"/>
      <c r="AE31" s="37"/>
      <c r="AF31" s="37"/>
      <c r="AG31" s="37"/>
      <c r="AH31" s="37"/>
      <c r="AI31" s="37"/>
      <c r="AJ31" s="37"/>
    </row>
    <row r="32" spans="1:36">
      <c r="A32" s="265">
        <v>44146</v>
      </c>
      <c r="B32" s="278" t="s">
        <v>178</v>
      </c>
      <c r="C32" s="37">
        <v>880204158</v>
      </c>
      <c r="D32" s="504"/>
      <c r="E32" s="278" t="s">
        <v>139</v>
      </c>
      <c r="F32" s="278" t="s">
        <v>140</v>
      </c>
      <c r="G32" s="278" t="s">
        <v>142</v>
      </c>
      <c r="H32" s="37"/>
      <c r="I32" s="265">
        <v>44146</v>
      </c>
      <c r="J32" s="37"/>
      <c r="K32" s="37"/>
      <c r="L32" s="278" t="s">
        <v>142</v>
      </c>
      <c r="M32" s="37">
        <v>7815</v>
      </c>
      <c r="N32" s="37"/>
      <c r="O32" s="618"/>
      <c r="P32" s="37"/>
      <c r="Q32" s="37"/>
      <c r="R32" s="37"/>
      <c r="S32" s="37"/>
      <c r="T32" s="37"/>
      <c r="U32" s="37"/>
      <c r="V32" s="37"/>
      <c r="W32" s="37"/>
      <c r="X32" s="37"/>
      <c r="Y32" s="37"/>
      <c r="Z32" s="37"/>
      <c r="AA32" s="37"/>
      <c r="AB32" s="37"/>
      <c r="AC32" s="37"/>
      <c r="AD32" s="37"/>
      <c r="AE32" s="37"/>
      <c r="AF32" s="37"/>
      <c r="AG32" s="37"/>
      <c r="AH32" s="37"/>
      <c r="AI32" s="37"/>
      <c r="AJ32" s="37"/>
    </row>
    <row r="33" spans="1:36">
      <c r="A33" s="265">
        <v>44147</v>
      </c>
      <c r="B33" s="278" t="s">
        <v>156</v>
      </c>
      <c r="C33" s="37">
        <v>880272269</v>
      </c>
      <c r="D33" s="504"/>
      <c r="E33" s="278" t="s">
        <v>139</v>
      </c>
      <c r="F33" s="278" t="s">
        <v>140</v>
      </c>
      <c r="G33" s="278" t="s">
        <v>142</v>
      </c>
      <c r="H33" s="37"/>
      <c r="I33" s="265">
        <v>44147</v>
      </c>
      <c r="J33" s="37"/>
      <c r="K33" s="37"/>
      <c r="L33" s="278" t="s">
        <v>142</v>
      </c>
      <c r="M33" s="37">
        <v>7758.15</v>
      </c>
      <c r="N33" s="37"/>
      <c r="O33" s="618" t="s">
        <v>466</v>
      </c>
      <c r="P33" s="37"/>
      <c r="Q33" s="37"/>
      <c r="R33" s="37"/>
      <c r="S33" s="37"/>
      <c r="T33" s="37"/>
      <c r="U33" s="37"/>
      <c r="V33" s="37"/>
      <c r="W33" s="37"/>
      <c r="X33" s="37"/>
      <c r="Y33" s="37"/>
      <c r="Z33" s="37"/>
      <c r="AA33" s="37"/>
      <c r="AB33" s="37"/>
      <c r="AC33" s="37"/>
      <c r="AD33" s="37"/>
      <c r="AE33" s="37"/>
      <c r="AF33" s="37"/>
      <c r="AG33" s="37"/>
      <c r="AH33" s="37"/>
      <c r="AI33" s="37"/>
      <c r="AJ33" s="37"/>
    </row>
    <row r="34" spans="1:36">
      <c r="A34" s="265">
        <v>44151</v>
      </c>
      <c r="B34" s="278" t="s">
        <v>175</v>
      </c>
      <c r="C34" s="37">
        <v>880215675</v>
      </c>
      <c r="D34" s="504"/>
      <c r="E34" s="278" t="s">
        <v>139</v>
      </c>
      <c r="F34" s="278" t="s">
        <v>140</v>
      </c>
      <c r="G34" s="278" t="s">
        <v>246</v>
      </c>
      <c r="H34" s="37"/>
      <c r="I34" s="265">
        <v>44151</v>
      </c>
      <c r="J34" s="37"/>
      <c r="K34" s="37"/>
      <c r="L34" s="278" t="s">
        <v>246</v>
      </c>
      <c r="M34" s="37">
        <v>7660</v>
      </c>
      <c r="N34" s="37"/>
      <c r="O34" s="618" t="s">
        <v>11939</v>
      </c>
      <c r="P34" s="37"/>
      <c r="Q34" s="37"/>
      <c r="R34" s="37"/>
      <c r="S34" s="37"/>
      <c r="T34" s="37"/>
      <c r="U34" s="37"/>
      <c r="V34" s="37"/>
      <c r="W34" s="37"/>
      <c r="X34" s="37"/>
      <c r="Y34" s="37"/>
      <c r="Z34" s="37"/>
      <c r="AA34" s="37"/>
      <c r="AB34" s="37"/>
      <c r="AC34" s="37"/>
      <c r="AD34" s="37"/>
      <c r="AE34" s="37"/>
      <c r="AF34" s="37"/>
      <c r="AG34" s="37"/>
      <c r="AH34" s="37"/>
      <c r="AI34" s="37"/>
      <c r="AJ34" s="37"/>
    </row>
    <row r="35" spans="1:36">
      <c r="A35" s="265">
        <v>44137</v>
      </c>
      <c r="B35" s="278" t="s">
        <v>167</v>
      </c>
      <c r="C35" s="37">
        <v>882996279</v>
      </c>
      <c r="D35" s="504" t="s">
        <v>11953</v>
      </c>
      <c r="E35" s="278" t="s">
        <v>152</v>
      </c>
      <c r="F35" s="278" t="s">
        <v>181</v>
      </c>
      <c r="G35" s="278" t="s">
        <v>142</v>
      </c>
      <c r="H35" s="265">
        <v>44137</v>
      </c>
      <c r="I35" s="265">
        <v>44137</v>
      </c>
      <c r="J35" s="37"/>
      <c r="K35" s="37"/>
      <c r="L35" s="278" t="s">
        <v>424</v>
      </c>
      <c r="M35" s="37">
        <v>7534.13</v>
      </c>
      <c r="N35" s="37"/>
      <c r="O35" s="37"/>
      <c r="P35" s="37"/>
      <c r="Q35" s="37"/>
      <c r="R35" s="37"/>
      <c r="S35" s="37"/>
      <c r="T35" s="37"/>
      <c r="U35" s="37"/>
      <c r="V35" s="37"/>
      <c r="W35" s="37"/>
      <c r="X35" s="37"/>
      <c r="Y35" s="37"/>
      <c r="Z35" s="37"/>
      <c r="AA35" s="37"/>
      <c r="AB35" s="37"/>
      <c r="AC35" s="37"/>
      <c r="AD35" s="37"/>
      <c r="AE35" s="37"/>
      <c r="AF35" s="37"/>
      <c r="AG35" s="37"/>
      <c r="AH35" s="37"/>
      <c r="AI35" s="37"/>
      <c r="AJ35" s="37"/>
    </row>
    <row r="36" spans="1:36">
      <c r="A36" s="265">
        <v>44158</v>
      </c>
      <c r="B36" s="278" t="s">
        <v>194</v>
      </c>
      <c r="C36" s="521">
        <v>881777817</v>
      </c>
      <c r="D36" s="673" t="s">
        <v>11954</v>
      </c>
      <c r="E36" s="278" t="s">
        <v>139</v>
      </c>
      <c r="F36" s="278" t="s">
        <v>140</v>
      </c>
      <c r="G36" s="278" t="s">
        <v>142</v>
      </c>
      <c r="H36" s="37"/>
      <c r="I36" s="265">
        <v>44158</v>
      </c>
      <c r="J36" s="37"/>
      <c r="K36" s="37"/>
      <c r="L36" s="278" t="s">
        <v>163</v>
      </c>
      <c r="M36" s="37">
        <v>7490</v>
      </c>
      <c r="N36" s="37"/>
      <c r="O36" s="618" t="s">
        <v>11935</v>
      </c>
      <c r="P36" s="37"/>
      <c r="Q36" s="37"/>
      <c r="R36" s="37"/>
      <c r="S36" s="37"/>
      <c r="T36" s="37"/>
      <c r="U36" s="37"/>
      <c r="V36" s="37"/>
      <c r="W36" s="37"/>
      <c r="X36" s="37"/>
      <c r="Y36" s="37"/>
      <c r="Z36" s="37"/>
      <c r="AA36" s="37"/>
      <c r="AB36" s="37"/>
      <c r="AC36" s="37"/>
      <c r="AD36" s="37"/>
      <c r="AE36" s="37"/>
      <c r="AF36" s="37"/>
      <c r="AG36" s="37"/>
      <c r="AH36" s="37"/>
      <c r="AI36" s="37"/>
      <c r="AJ36" s="37"/>
    </row>
    <row r="37" spans="1:36">
      <c r="A37" s="265">
        <v>44148</v>
      </c>
      <c r="B37" s="278" t="s">
        <v>146</v>
      </c>
      <c r="C37" s="37">
        <v>881798279</v>
      </c>
      <c r="D37" s="504" t="s">
        <v>11955</v>
      </c>
      <c r="E37" s="278" t="s">
        <v>139</v>
      </c>
      <c r="F37" s="278" t="s">
        <v>140</v>
      </c>
      <c r="G37" s="278" t="s">
        <v>142</v>
      </c>
      <c r="H37" s="37"/>
      <c r="I37" s="265">
        <v>44148</v>
      </c>
      <c r="J37" s="37"/>
      <c r="K37" s="37"/>
      <c r="L37" s="278" t="s">
        <v>142</v>
      </c>
      <c r="M37" s="37">
        <v>6991.99</v>
      </c>
      <c r="N37" s="37"/>
      <c r="O37" s="278" t="s">
        <v>2191</v>
      </c>
      <c r="P37" s="37"/>
      <c r="Q37" s="37"/>
      <c r="R37" s="37"/>
      <c r="S37" s="37"/>
      <c r="T37" s="37"/>
      <c r="U37" s="37"/>
      <c r="V37" s="37"/>
      <c r="W37" s="37"/>
      <c r="X37" s="37"/>
      <c r="Y37" s="37"/>
      <c r="Z37" s="37"/>
      <c r="AA37" s="37"/>
      <c r="AB37" s="37"/>
      <c r="AC37" s="37"/>
      <c r="AD37" s="37"/>
      <c r="AE37" s="37"/>
      <c r="AF37" s="37"/>
      <c r="AG37" s="37"/>
      <c r="AH37" s="37"/>
      <c r="AI37" s="37"/>
      <c r="AJ37" s="37"/>
    </row>
    <row r="38" spans="1:36">
      <c r="A38" s="265">
        <v>44148</v>
      </c>
      <c r="B38" s="278" t="s">
        <v>157</v>
      </c>
      <c r="C38" s="37">
        <v>882881875</v>
      </c>
      <c r="D38" s="504" t="s">
        <v>11956</v>
      </c>
      <c r="E38" s="278" t="s">
        <v>139</v>
      </c>
      <c r="F38" s="278" t="s">
        <v>181</v>
      </c>
      <c r="G38" s="278" t="s">
        <v>182</v>
      </c>
      <c r="H38" s="37"/>
      <c r="I38" s="265">
        <v>44148</v>
      </c>
      <c r="J38" s="37"/>
      <c r="K38" s="37"/>
      <c r="L38" s="278" t="s">
        <v>182</v>
      </c>
      <c r="M38" s="37">
        <v>6962.07</v>
      </c>
      <c r="N38" s="37"/>
      <c r="O38" s="618" t="s">
        <v>2876</v>
      </c>
      <c r="P38" s="37"/>
      <c r="Q38" s="37"/>
      <c r="R38" s="37"/>
      <c r="S38" s="37"/>
      <c r="T38" s="37"/>
      <c r="U38" s="37"/>
      <c r="V38" s="37"/>
      <c r="W38" s="37"/>
      <c r="X38" s="37"/>
      <c r="Y38" s="37"/>
      <c r="Z38" s="37"/>
      <c r="AA38" s="37"/>
      <c r="AB38" s="37"/>
      <c r="AC38" s="37"/>
      <c r="AD38" s="37"/>
      <c r="AE38" s="37"/>
      <c r="AF38" s="37"/>
      <c r="AG38" s="37"/>
      <c r="AH38" s="37"/>
      <c r="AI38" s="37"/>
      <c r="AJ38" s="37"/>
    </row>
    <row r="39" spans="1:36">
      <c r="A39" s="505">
        <v>44144</v>
      </c>
      <c r="B39" s="278" t="s">
        <v>154</v>
      </c>
      <c r="C39" s="37">
        <v>881225224</v>
      </c>
      <c r="D39" s="504" t="s">
        <v>11957</v>
      </c>
      <c r="E39" s="278" t="s">
        <v>139</v>
      </c>
      <c r="F39" s="278" t="s">
        <v>140</v>
      </c>
      <c r="G39" s="278" t="s">
        <v>176</v>
      </c>
      <c r="H39" s="265"/>
      <c r="I39" s="265">
        <v>44144</v>
      </c>
      <c r="J39" s="37"/>
      <c r="K39" s="37"/>
      <c r="L39" s="278" t="s">
        <v>176</v>
      </c>
      <c r="M39" s="37">
        <v>6815</v>
      </c>
      <c r="N39" s="37"/>
      <c r="O39" s="278"/>
      <c r="P39" s="37"/>
      <c r="Q39" s="37"/>
      <c r="R39" s="37"/>
      <c r="S39" s="37"/>
      <c r="T39" s="37"/>
      <c r="U39" s="37"/>
      <c r="V39" s="37"/>
      <c r="W39" s="37"/>
      <c r="X39" s="37"/>
      <c r="Y39" s="37"/>
      <c r="Z39" s="37"/>
      <c r="AA39" s="37"/>
      <c r="AB39" s="37"/>
      <c r="AC39" s="37"/>
      <c r="AD39" s="37"/>
      <c r="AE39" s="37"/>
      <c r="AF39" s="37"/>
      <c r="AG39" s="37"/>
      <c r="AH39" s="37"/>
      <c r="AI39" s="37"/>
      <c r="AJ39" s="37"/>
    </row>
    <row r="40" spans="1:36">
      <c r="A40" s="265">
        <v>44146</v>
      </c>
      <c r="B40" s="278" t="s">
        <v>154</v>
      </c>
      <c r="C40" s="37">
        <v>880022196</v>
      </c>
      <c r="D40" s="504" t="s">
        <v>2730</v>
      </c>
      <c r="E40" s="278" t="s">
        <v>139</v>
      </c>
      <c r="F40" s="278" t="s">
        <v>140</v>
      </c>
      <c r="G40" s="37"/>
      <c r="H40" s="37"/>
      <c r="I40" s="265">
        <v>44146</v>
      </c>
      <c r="J40" s="37"/>
      <c r="K40" s="37"/>
      <c r="L40" s="278" t="s">
        <v>168</v>
      </c>
      <c r="M40" s="37">
        <v>6800</v>
      </c>
      <c r="N40" s="37"/>
      <c r="O40" s="618"/>
      <c r="P40" s="37"/>
      <c r="Q40" s="37"/>
      <c r="R40" s="37"/>
      <c r="S40" s="37"/>
      <c r="T40" s="37"/>
      <c r="U40" s="37"/>
      <c r="V40" s="37"/>
      <c r="W40" s="37"/>
      <c r="X40" s="37"/>
      <c r="Y40" s="37"/>
      <c r="Z40" s="37"/>
      <c r="AA40" s="37"/>
      <c r="AB40" s="37"/>
      <c r="AC40" s="37"/>
      <c r="AD40" s="37"/>
      <c r="AE40" s="37"/>
      <c r="AF40" s="37"/>
      <c r="AG40" s="37"/>
      <c r="AH40" s="37"/>
      <c r="AI40" s="37"/>
      <c r="AJ40" s="37"/>
    </row>
    <row r="41" spans="1:36">
      <c r="A41" s="265">
        <v>44154</v>
      </c>
      <c r="B41" s="278" t="s">
        <v>156</v>
      </c>
      <c r="C41" s="37">
        <v>880038250</v>
      </c>
      <c r="D41" s="510" t="s">
        <v>11958</v>
      </c>
      <c r="E41" s="278" t="s">
        <v>139</v>
      </c>
      <c r="F41" s="278" t="s">
        <v>140</v>
      </c>
      <c r="G41" s="278"/>
      <c r="H41" s="37"/>
      <c r="I41" s="265">
        <v>44154</v>
      </c>
      <c r="J41" s="37"/>
      <c r="K41" s="37"/>
      <c r="L41" s="278" t="s">
        <v>182</v>
      </c>
      <c r="M41" s="37">
        <v>6600.34</v>
      </c>
      <c r="N41" s="37"/>
      <c r="O41" s="657" t="s">
        <v>11959</v>
      </c>
      <c r="P41" s="37"/>
      <c r="Q41" s="37"/>
      <c r="R41" s="37"/>
      <c r="S41" s="37"/>
      <c r="T41" s="37"/>
      <c r="U41" s="37"/>
      <c r="V41" s="37"/>
      <c r="W41" s="37"/>
      <c r="X41" s="37"/>
      <c r="Y41" s="37"/>
      <c r="Z41" s="37"/>
      <c r="AA41" s="37"/>
      <c r="AB41" s="37"/>
      <c r="AC41" s="37"/>
      <c r="AD41" s="37"/>
      <c r="AE41" s="37"/>
      <c r="AF41" s="37"/>
      <c r="AG41" s="37"/>
      <c r="AH41" s="37"/>
      <c r="AI41" s="37"/>
      <c r="AJ41" s="37"/>
    </row>
    <row r="42" spans="1:36">
      <c r="A42" s="265">
        <v>44158</v>
      </c>
      <c r="B42" s="278" t="s">
        <v>281</v>
      </c>
      <c r="C42" s="521">
        <v>882078660</v>
      </c>
      <c r="D42" s="513" t="s">
        <v>11960</v>
      </c>
      <c r="E42" s="278" t="s">
        <v>139</v>
      </c>
      <c r="F42" s="278" t="s">
        <v>140</v>
      </c>
      <c r="G42" s="278" t="s">
        <v>181</v>
      </c>
      <c r="H42" s="37"/>
      <c r="I42" s="265">
        <v>44158</v>
      </c>
      <c r="J42" s="37"/>
      <c r="K42" s="37"/>
      <c r="L42" s="278" t="s">
        <v>181</v>
      </c>
      <c r="M42" s="37">
        <v>6398.18</v>
      </c>
      <c r="N42" s="37"/>
      <c r="O42" s="618" t="s">
        <v>11961</v>
      </c>
      <c r="P42" s="37"/>
      <c r="Q42" s="37"/>
      <c r="R42" s="37"/>
      <c r="S42" s="37"/>
      <c r="T42" s="37"/>
      <c r="U42" s="37"/>
      <c r="V42" s="37"/>
      <c r="W42" s="37"/>
      <c r="X42" s="37"/>
      <c r="Y42" s="37"/>
      <c r="Z42" s="37"/>
      <c r="AA42" s="37"/>
      <c r="AB42" s="37"/>
      <c r="AC42" s="37"/>
      <c r="AD42" s="37"/>
      <c r="AE42" s="37"/>
      <c r="AF42" s="37"/>
      <c r="AG42" s="37"/>
      <c r="AH42" s="37"/>
      <c r="AI42" s="37"/>
      <c r="AJ42" s="37"/>
    </row>
    <row r="43" spans="1:36">
      <c r="A43" s="265">
        <v>44166</v>
      </c>
      <c r="B43" s="278" t="s">
        <v>194</v>
      </c>
      <c r="C43" s="37">
        <v>880446376</v>
      </c>
      <c r="D43" s="504" t="s">
        <v>4486</v>
      </c>
      <c r="E43" s="278" t="s">
        <v>139</v>
      </c>
      <c r="F43" s="278" t="s">
        <v>140</v>
      </c>
      <c r="G43" s="278" t="s">
        <v>142</v>
      </c>
      <c r="H43" s="37"/>
      <c r="I43" s="265">
        <v>44165</v>
      </c>
      <c r="J43" s="37"/>
      <c r="K43" s="37"/>
      <c r="L43" s="278" t="s">
        <v>163</v>
      </c>
      <c r="M43" s="37">
        <v>329.67</v>
      </c>
      <c r="N43" s="37"/>
      <c r="O43" s="278" t="s">
        <v>11962</v>
      </c>
      <c r="P43" s="37"/>
      <c r="Q43" s="265">
        <v>44165</v>
      </c>
      <c r="R43" s="37">
        <v>22269</v>
      </c>
      <c r="S43" s="37"/>
      <c r="T43" s="37"/>
      <c r="U43" s="37"/>
      <c r="V43" s="37"/>
      <c r="W43" s="37"/>
      <c r="X43" s="37"/>
      <c r="Y43" s="37"/>
      <c r="Z43" s="37"/>
      <c r="AA43" s="37"/>
      <c r="AB43" s="37"/>
      <c r="AC43" s="37"/>
      <c r="AD43" s="37"/>
      <c r="AE43" s="37"/>
      <c r="AF43" s="37"/>
      <c r="AG43" s="37"/>
      <c r="AH43" s="37"/>
      <c r="AI43" s="37"/>
      <c r="AJ43" s="37"/>
    </row>
    <row r="44" spans="1:36">
      <c r="A44" s="265">
        <v>44138</v>
      </c>
      <c r="B44" s="278" t="s">
        <v>194</v>
      </c>
      <c r="C44" s="37">
        <v>880446376</v>
      </c>
      <c r="D44" s="504" t="s">
        <v>4486</v>
      </c>
      <c r="E44" s="278" t="s">
        <v>139</v>
      </c>
      <c r="F44" s="278" t="s">
        <v>140</v>
      </c>
      <c r="G44" s="278" t="s">
        <v>142</v>
      </c>
      <c r="H44" s="37"/>
      <c r="I44" s="265">
        <v>44138</v>
      </c>
      <c r="J44" s="37"/>
      <c r="K44" s="37"/>
      <c r="L44" s="278" t="s">
        <v>142</v>
      </c>
      <c r="M44" s="37">
        <v>6290</v>
      </c>
      <c r="N44" s="37"/>
      <c r="O44" s="278" t="s">
        <v>11963</v>
      </c>
      <c r="P44" s="37"/>
      <c r="Q44" s="265">
        <v>44151</v>
      </c>
      <c r="R44" s="37">
        <v>1999</v>
      </c>
      <c r="S44" s="37"/>
      <c r="T44" s="37"/>
      <c r="U44" s="37"/>
      <c r="V44" s="37"/>
      <c r="W44" s="37"/>
      <c r="X44" s="37"/>
      <c r="Y44" s="37"/>
      <c r="Z44" s="37"/>
      <c r="AA44" s="37"/>
      <c r="AB44" s="37"/>
      <c r="AC44" s="37"/>
      <c r="AD44" s="37"/>
      <c r="AE44" s="37"/>
      <c r="AF44" s="37"/>
      <c r="AG44" s="37"/>
      <c r="AH44" s="37"/>
      <c r="AI44" s="37"/>
      <c r="AJ44" s="37"/>
    </row>
    <row r="45" spans="1:36">
      <c r="A45" s="265">
        <v>44146</v>
      </c>
      <c r="B45" s="278" t="s">
        <v>156</v>
      </c>
      <c r="C45" s="37">
        <v>882096000</v>
      </c>
      <c r="D45" s="510" t="s">
        <v>11485</v>
      </c>
      <c r="E45" s="278" t="s">
        <v>139</v>
      </c>
      <c r="F45" s="278" t="s">
        <v>140</v>
      </c>
      <c r="G45" s="37"/>
      <c r="H45" s="37"/>
      <c r="I45" s="265">
        <v>44146</v>
      </c>
      <c r="J45" s="37"/>
      <c r="K45" s="37"/>
      <c r="L45" s="278" t="s">
        <v>168</v>
      </c>
      <c r="M45" s="37">
        <v>6200</v>
      </c>
      <c r="N45" s="37"/>
      <c r="O45" s="618" t="s">
        <v>11964</v>
      </c>
      <c r="P45" s="37"/>
      <c r="Q45" s="37"/>
      <c r="R45" s="37"/>
      <c r="S45" s="37"/>
      <c r="T45" s="37"/>
      <c r="U45" s="37"/>
      <c r="V45" s="37"/>
      <c r="W45" s="37"/>
      <c r="X45" s="37"/>
      <c r="Y45" s="37"/>
      <c r="Z45" s="37"/>
      <c r="AA45" s="37"/>
      <c r="AB45" s="37"/>
      <c r="AC45" s="37"/>
      <c r="AD45" s="37"/>
      <c r="AE45" s="37"/>
      <c r="AF45" s="37"/>
      <c r="AG45" s="37"/>
      <c r="AH45" s="37"/>
      <c r="AI45" s="37"/>
      <c r="AJ45" s="37"/>
    </row>
    <row r="46" spans="1:36">
      <c r="A46" s="265">
        <v>44137</v>
      </c>
      <c r="B46" s="278" t="s">
        <v>154</v>
      </c>
      <c r="C46" s="37">
        <v>882999057</v>
      </c>
      <c r="D46" s="504" t="s">
        <v>2905</v>
      </c>
      <c r="E46" s="278" t="s">
        <v>139</v>
      </c>
      <c r="F46" s="278" t="s">
        <v>140</v>
      </c>
      <c r="G46" s="278" t="s">
        <v>142</v>
      </c>
      <c r="H46" s="37"/>
      <c r="I46" s="265">
        <v>44137</v>
      </c>
      <c r="J46" s="37"/>
      <c r="K46" s="37"/>
      <c r="L46" s="278" t="s">
        <v>142</v>
      </c>
      <c r="M46" s="37">
        <v>5980</v>
      </c>
      <c r="N46" s="37"/>
      <c r="O46" s="37"/>
      <c r="P46" s="37"/>
      <c r="Q46" s="37"/>
      <c r="R46" s="37"/>
      <c r="S46" s="37"/>
      <c r="T46" s="37"/>
      <c r="U46" s="37"/>
      <c r="V46" s="37"/>
      <c r="W46" s="37"/>
      <c r="X46" s="37"/>
      <c r="Y46" s="37"/>
      <c r="Z46" s="37"/>
      <c r="AA46" s="37"/>
      <c r="AB46" s="37"/>
      <c r="AC46" s="37"/>
      <c r="AD46" s="37"/>
      <c r="AE46" s="37"/>
      <c r="AF46" s="37"/>
      <c r="AG46" s="37"/>
      <c r="AH46" s="37"/>
      <c r="AI46" s="37"/>
      <c r="AJ46" s="37"/>
    </row>
    <row r="47" spans="1:36">
      <c r="A47" s="505">
        <v>44144</v>
      </c>
      <c r="B47" s="278" t="s">
        <v>281</v>
      </c>
      <c r="C47" s="504">
        <v>882164963</v>
      </c>
      <c r="D47" s="504" t="s">
        <v>2914</v>
      </c>
      <c r="E47" s="278" t="s">
        <v>139</v>
      </c>
      <c r="F47" s="278" t="s">
        <v>140</v>
      </c>
      <c r="G47" s="278" t="s">
        <v>11965</v>
      </c>
      <c r="H47" s="37"/>
      <c r="I47" s="265">
        <v>44144</v>
      </c>
      <c r="J47" s="37"/>
      <c r="K47" s="37"/>
      <c r="L47" s="278" t="s">
        <v>11966</v>
      </c>
      <c r="M47" s="37">
        <v>5625</v>
      </c>
      <c r="N47" s="37"/>
      <c r="O47" s="278" t="s">
        <v>11967</v>
      </c>
      <c r="P47" s="37"/>
      <c r="Q47" s="37"/>
      <c r="R47" s="37"/>
      <c r="S47" s="37"/>
      <c r="T47" s="37"/>
      <c r="U47" s="37"/>
      <c r="V47" s="37"/>
      <c r="W47" s="37"/>
      <c r="X47" s="37"/>
      <c r="Y47" s="37"/>
      <c r="Z47" s="37"/>
      <c r="AA47" s="37"/>
      <c r="AB47" s="37"/>
      <c r="AC47" s="37"/>
      <c r="AD47" s="37"/>
      <c r="AE47" s="37"/>
      <c r="AF47" s="37"/>
      <c r="AG47" s="37"/>
      <c r="AH47" s="37"/>
      <c r="AI47" s="37"/>
      <c r="AJ47" s="37"/>
    </row>
    <row r="48" spans="1:36">
      <c r="A48" s="265">
        <v>44139</v>
      </c>
      <c r="B48" s="278" t="s">
        <v>227</v>
      </c>
      <c r="C48" s="37">
        <v>881466228</v>
      </c>
      <c r="D48" s="504" t="s">
        <v>11968</v>
      </c>
      <c r="E48" s="278" t="s">
        <v>139</v>
      </c>
      <c r="F48" s="278" t="s">
        <v>140</v>
      </c>
      <c r="G48" s="278" t="s">
        <v>342</v>
      </c>
      <c r="H48" s="265">
        <v>44139</v>
      </c>
      <c r="I48" s="265">
        <v>44144</v>
      </c>
      <c r="J48" s="37"/>
      <c r="K48" s="37"/>
      <c r="L48" s="278" t="s">
        <v>342</v>
      </c>
      <c r="M48" s="37">
        <v>5580</v>
      </c>
      <c r="N48" s="37"/>
      <c r="O48" s="278" t="s">
        <v>11969</v>
      </c>
      <c r="P48" s="37"/>
      <c r="Q48" s="37"/>
      <c r="R48" s="37"/>
      <c r="S48" s="37"/>
      <c r="T48" s="37"/>
      <c r="U48" s="37"/>
      <c r="V48" s="37"/>
      <c r="W48" s="37"/>
      <c r="X48" s="37"/>
      <c r="Y48" s="37"/>
      <c r="Z48" s="37"/>
      <c r="AA48" s="37"/>
      <c r="AB48" s="37"/>
      <c r="AC48" s="37"/>
      <c r="AD48" s="37"/>
      <c r="AE48" s="37"/>
      <c r="AF48" s="37"/>
      <c r="AG48" s="37"/>
      <c r="AH48" s="37"/>
      <c r="AI48" s="37"/>
      <c r="AJ48" s="37"/>
    </row>
    <row r="49" spans="1:36">
      <c r="A49" s="265">
        <v>44139</v>
      </c>
      <c r="B49" s="278" t="s">
        <v>138</v>
      </c>
      <c r="C49" s="37">
        <v>881844651</v>
      </c>
      <c r="D49" s="37"/>
      <c r="E49" s="278" t="s">
        <v>139</v>
      </c>
      <c r="F49" s="278" t="s">
        <v>140</v>
      </c>
      <c r="G49" s="278" t="s">
        <v>163</v>
      </c>
      <c r="H49" s="37"/>
      <c r="I49" s="265">
        <v>44139</v>
      </c>
      <c r="J49" s="37"/>
      <c r="K49" s="37"/>
      <c r="L49" s="278" t="s">
        <v>181</v>
      </c>
      <c r="M49" s="37">
        <v>5467.69</v>
      </c>
      <c r="N49" s="37"/>
      <c r="O49" s="278" t="s">
        <v>11970</v>
      </c>
      <c r="P49" s="37"/>
      <c r="Q49" s="37"/>
      <c r="R49" s="37"/>
      <c r="S49" s="37"/>
      <c r="T49" s="37"/>
      <c r="U49" s="37"/>
      <c r="V49" s="37"/>
      <c r="W49" s="37"/>
      <c r="X49" s="37"/>
      <c r="Y49" s="37"/>
      <c r="Z49" s="37"/>
      <c r="AA49" s="37"/>
      <c r="AB49" s="37"/>
      <c r="AC49" s="37"/>
      <c r="AD49" s="37"/>
      <c r="AE49" s="37"/>
      <c r="AF49" s="37"/>
      <c r="AG49" s="37"/>
      <c r="AH49" s="37"/>
      <c r="AI49" s="37"/>
      <c r="AJ49" s="37"/>
    </row>
    <row r="50" spans="1:36">
      <c r="A50" s="265">
        <v>44147</v>
      </c>
      <c r="B50" s="278" t="s">
        <v>138</v>
      </c>
      <c r="C50" s="37">
        <v>880706121</v>
      </c>
      <c r="D50" s="504" t="s">
        <v>11971</v>
      </c>
      <c r="E50" s="278" t="s">
        <v>139</v>
      </c>
      <c r="F50" s="278" t="s">
        <v>140</v>
      </c>
      <c r="G50" s="278" t="s">
        <v>176</v>
      </c>
      <c r="H50" s="37"/>
      <c r="I50" s="265">
        <v>44147</v>
      </c>
      <c r="J50" s="37"/>
      <c r="K50" s="37"/>
      <c r="L50" s="278" t="s">
        <v>176</v>
      </c>
      <c r="M50" s="37">
        <v>5454</v>
      </c>
      <c r="N50" s="37"/>
      <c r="O50" s="618" t="s">
        <v>11952</v>
      </c>
      <c r="P50" s="37"/>
      <c r="Q50" s="37"/>
      <c r="R50" s="37"/>
      <c r="S50" s="37"/>
      <c r="T50" s="37"/>
      <c r="U50" s="37"/>
      <c r="V50" s="37"/>
      <c r="W50" s="37"/>
      <c r="X50" s="37"/>
      <c r="Y50" s="37"/>
      <c r="Z50" s="37"/>
      <c r="AA50" s="37"/>
      <c r="AB50" s="37"/>
      <c r="AC50" s="37"/>
      <c r="AD50" s="37"/>
      <c r="AE50" s="37"/>
      <c r="AF50" s="37"/>
      <c r="AG50" s="37"/>
      <c r="AH50" s="37"/>
      <c r="AI50" s="37"/>
      <c r="AJ50" s="37"/>
    </row>
    <row r="51" spans="1:36">
      <c r="A51" s="265">
        <v>44159</v>
      </c>
      <c r="B51" s="278" t="s">
        <v>227</v>
      </c>
      <c r="C51" s="521">
        <v>880616050</v>
      </c>
      <c r="D51" s="510" t="s">
        <v>2981</v>
      </c>
      <c r="E51" s="278" t="s">
        <v>139</v>
      </c>
      <c r="F51" s="278" t="s">
        <v>140</v>
      </c>
      <c r="G51" s="278" t="s">
        <v>4476</v>
      </c>
      <c r="H51" s="265">
        <v>44159</v>
      </c>
      <c r="I51" s="265">
        <v>44159</v>
      </c>
      <c r="J51" s="37"/>
      <c r="K51" s="37"/>
      <c r="L51" s="278" t="s">
        <v>4476</v>
      </c>
      <c r="M51" s="37">
        <v>5305</v>
      </c>
      <c r="N51" s="37"/>
      <c r="O51" s="618" t="s">
        <v>11972</v>
      </c>
      <c r="P51" s="37"/>
      <c r="Q51" s="37"/>
      <c r="R51" s="37"/>
      <c r="S51" s="37"/>
      <c r="T51" s="37"/>
      <c r="U51" s="37"/>
      <c r="V51" s="37"/>
      <c r="W51" s="37"/>
      <c r="X51" s="37"/>
      <c r="Y51" s="37"/>
      <c r="Z51" s="37"/>
      <c r="AA51" s="37"/>
      <c r="AB51" s="37"/>
      <c r="AC51" s="37"/>
      <c r="AD51" s="37"/>
      <c r="AE51" s="37"/>
      <c r="AF51" s="37"/>
      <c r="AG51" s="37"/>
      <c r="AH51" s="37"/>
      <c r="AI51" s="37"/>
      <c r="AJ51" s="37"/>
    </row>
    <row r="52" spans="1:36">
      <c r="A52" s="265">
        <v>44141</v>
      </c>
      <c r="B52" s="278" t="s">
        <v>156</v>
      </c>
      <c r="C52" s="37">
        <v>880764742</v>
      </c>
      <c r="D52" s="37">
        <v>420065037</v>
      </c>
      <c r="E52" s="278" t="s">
        <v>139</v>
      </c>
      <c r="F52" s="278" t="s">
        <v>140</v>
      </c>
      <c r="G52" s="37"/>
      <c r="H52" s="37"/>
      <c r="I52" s="265">
        <v>44141</v>
      </c>
      <c r="J52" s="37"/>
      <c r="K52" s="37"/>
      <c r="L52" s="278" t="s">
        <v>287</v>
      </c>
      <c r="M52" s="37">
        <v>5300</v>
      </c>
      <c r="N52" s="37"/>
      <c r="O52" s="37"/>
      <c r="P52" s="37"/>
      <c r="Q52" s="37"/>
      <c r="R52" s="37"/>
      <c r="S52" s="37"/>
      <c r="T52" s="37"/>
      <c r="U52" s="37"/>
      <c r="V52" s="37"/>
      <c r="W52" s="37"/>
      <c r="X52" s="37"/>
      <c r="Y52" s="37"/>
      <c r="Z52" s="37"/>
      <c r="AA52" s="37"/>
      <c r="AB52" s="37"/>
      <c r="AC52" s="37"/>
      <c r="AD52" s="37"/>
      <c r="AE52" s="37"/>
      <c r="AF52" s="37"/>
      <c r="AG52" s="37"/>
      <c r="AH52" s="37"/>
      <c r="AI52" s="37"/>
      <c r="AJ52" s="37"/>
    </row>
    <row r="53" spans="1:36">
      <c r="A53" s="265">
        <v>44137</v>
      </c>
      <c r="B53" s="278" t="s">
        <v>2235</v>
      </c>
      <c r="C53" s="37">
        <v>881484684</v>
      </c>
      <c r="D53" s="510" t="s">
        <v>11687</v>
      </c>
      <c r="E53" s="278" t="s">
        <v>139</v>
      </c>
      <c r="F53" s="278" t="s">
        <v>140</v>
      </c>
      <c r="G53" s="278" t="s">
        <v>142</v>
      </c>
      <c r="H53" s="265">
        <v>44137</v>
      </c>
      <c r="I53" s="265">
        <v>44137</v>
      </c>
      <c r="J53" s="37"/>
      <c r="K53" s="37"/>
      <c r="L53" s="278" t="s">
        <v>142</v>
      </c>
      <c r="M53" s="37">
        <v>5074.99</v>
      </c>
      <c r="N53" s="37"/>
      <c r="O53" s="278" t="s">
        <v>11963</v>
      </c>
      <c r="P53" s="278">
        <f>1340000*0.005</f>
        <v>6700</v>
      </c>
      <c r="Q53" s="37"/>
      <c r="R53" s="37"/>
      <c r="S53" s="37"/>
      <c r="T53" s="37"/>
      <c r="U53" s="37"/>
      <c r="V53" s="37"/>
      <c r="W53" s="37"/>
      <c r="X53" s="37"/>
      <c r="Y53" s="37"/>
      <c r="Z53" s="37"/>
      <c r="AA53" s="37"/>
      <c r="AB53" s="37"/>
      <c r="AC53" s="37"/>
      <c r="AD53" s="37"/>
      <c r="AE53" s="37"/>
      <c r="AF53" s="37"/>
      <c r="AG53" s="37"/>
      <c r="AH53" s="37"/>
      <c r="AI53" s="37"/>
      <c r="AJ53" s="37"/>
    </row>
    <row r="54" spans="1:36">
      <c r="A54" s="265">
        <v>44153</v>
      </c>
      <c r="B54" s="278" t="s">
        <v>154</v>
      </c>
      <c r="C54" s="37">
        <v>880387471</v>
      </c>
      <c r="D54" s="510" t="s">
        <v>11973</v>
      </c>
      <c r="E54" s="278" t="s">
        <v>152</v>
      </c>
      <c r="F54" s="278" t="s">
        <v>140</v>
      </c>
      <c r="G54" s="278" t="s">
        <v>176</v>
      </c>
      <c r="H54" s="37"/>
      <c r="I54" s="265">
        <v>44153</v>
      </c>
      <c r="J54" s="37"/>
      <c r="K54" s="37"/>
      <c r="L54" s="278" t="s">
        <v>442</v>
      </c>
      <c r="M54" s="37">
        <v>4999</v>
      </c>
      <c r="N54" s="37"/>
      <c r="O54" s="618" t="s">
        <v>2191</v>
      </c>
      <c r="P54" s="37"/>
      <c r="Q54" s="37"/>
      <c r="R54" s="37"/>
      <c r="S54" s="37"/>
      <c r="T54" s="37"/>
      <c r="U54" s="37"/>
      <c r="V54" s="37"/>
      <c r="W54" s="37"/>
      <c r="X54" s="37"/>
      <c r="Y54" s="37"/>
      <c r="Z54" s="37"/>
      <c r="AA54" s="37"/>
      <c r="AB54" s="37"/>
      <c r="AC54" s="37"/>
      <c r="AD54" s="37"/>
      <c r="AE54" s="37"/>
      <c r="AF54" s="37"/>
      <c r="AG54" s="37"/>
      <c r="AH54" s="37"/>
      <c r="AI54" s="37"/>
      <c r="AJ54" s="37"/>
    </row>
    <row r="55" spans="1:36">
      <c r="A55" s="265">
        <v>44145</v>
      </c>
      <c r="B55" s="278" t="s">
        <v>167</v>
      </c>
      <c r="C55" s="37">
        <v>881575390</v>
      </c>
      <c r="D55" s="504" t="s">
        <v>11974</v>
      </c>
      <c r="E55" s="278" t="s">
        <v>152</v>
      </c>
      <c r="F55" s="278" t="s">
        <v>140</v>
      </c>
      <c r="G55" s="278" t="s">
        <v>142</v>
      </c>
      <c r="H55" s="37"/>
      <c r="I55" s="265">
        <v>44145</v>
      </c>
      <c r="J55" s="37"/>
      <c r="K55" s="37"/>
      <c r="L55" s="278" t="s">
        <v>142</v>
      </c>
      <c r="M55" s="37">
        <v>4816</v>
      </c>
      <c r="N55" s="37"/>
      <c r="O55" s="278" t="s">
        <v>2876</v>
      </c>
      <c r="P55" s="37"/>
      <c r="Q55" s="37"/>
      <c r="R55" s="37"/>
      <c r="S55" s="37"/>
      <c r="T55" s="37"/>
      <c r="U55" s="37"/>
      <c r="V55" s="37"/>
      <c r="W55" s="37"/>
      <c r="X55" s="37"/>
      <c r="Y55" s="37"/>
      <c r="Z55" s="37"/>
      <c r="AA55" s="37"/>
      <c r="AB55" s="37"/>
      <c r="AC55" s="37"/>
      <c r="AD55" s="37"/>
      <c r="AE55" s="37"/>
      <c r="AF55" s="37"/>
      <c r="AG55" s="37"/>
      <c r="AH55" s="37"/>
      <c r="AI55" s="37"/>
      <c r="AJ55" s="37"/>
    </row>
    <row r="56" spans="1:36">
      <c r="A56" s="265">
        <v>44139</v>
      </c>
      <c r="B56" s="278" t="s">
        <v>138</v>
      </c>
      <c r="C56" s="37">
        <v>881350872</v>
      </c>
      <c r="D56" s="37"/>
      <c r="E56" s="278" t="s">
        <v>139</v>
      </c>
      <c r="F56" s="278" t="s">
        <v>140</v>
      </c>
      <c r="G56" s="278" t="s">
        <v>246</v>
      </c>
      <c r="H56" s="37"/>
      <c r="I56" s="265">
        <v>44139</v>
      </c>
      <c r="J56" s="37"/>
      <c r="K56" s="37"/>
      <c r="L56" s="278" t="s">
        <v>246</v>
      </c>
      <c r="M56" s="37">
        <v>4813</v>
      </c>
      <c r="N56" s="37"/>
      <c r="O56" s="278" t="s">
        <v>11975</v>
      </c>
      <c r="P56" s="37"/>
      <c r="Q56" s="37"/>
      <c r="R56" s="37"/>
      <c r="S56" s="37"/>
      <c r="T56" s="37"/>
      <c r="U56" s="37"/>
      <c r="V56" s="37"/>
      <c r="W56" s="37"/>
      <c r="X56" s="37"/>
      <c r="Y56" s="37"/>
      <c r="Z56" s="37"/>
      <c r="AA56" s="37"/>
      <c r="AB56" s="37"/>
      <c r="AC56" s="37"/>
      <c r="AD56" s="37"/>
      <c r="AE56" s="37"/>
      <c r="AF56" s="37"/>
      <c r="AG56" s="37"/>
      <c r="AH56" s="37"/>
      <c r="AI56" s="37"/>
      <c r="AJ56" s="37"/>
    </row>
    <row r="57" spans="1:36">
      <c r="A57" s="265">
        <v>44154</v>
      </c>
      <c r="B57" s="278" t="s">
        <v>156</v>
      </c>
      <c r="C57" s="525">
        <v>883069815</v>
      </c>
      <c r="D57" s="509" t="s">
        <v>11976</v>
      </c>
      <c r="E57" s="278" t="s">
        <v>152</v>
      </c>
      <c r="F57" s="278" t="s">
        <v>140</v>
      </c>
      <c r="G57" s="278" t="s">
        <v>172</v>
      </c>
      <c r="H57" s="37"/>
      <c r="I57" s="265">
        <v>44154</v>
      </c>
      <c r="J57" s="37"/>
      <c r="K57" s="37"/>
      <c r="L57" s="278" t="s">
        <v>172</v>
      </c>
      <c r="M57" s="37">
        <v>4650.82</v>
      </c>
      <c r="N57" s="37"/>
      <c r="O57" s="618"/>
      <c r="P57" s="37"/>
      <c r="Q57" s="37"/>
      <c r="R57" s="37"/>
      <c r="S57" s="37"/>
      <c r="T57" s="37"/>
      <c r="U57" s="37"/>
      <c r="V57" s="37"/>
      <c r="W57" s="37"/>
      <c r="X57" s="37"/>
      <c r="Y57" s="37"/>
      <c r="Z57" s="37"/>
      <c r="AA57" s="37"/>
      <c r="AB57" s="37"/>
      <c r="AC57" s="37"/>
      <c r="AD57" s="37"/>
      <c r="AE57" s="37"/>
      <c r="AF57" s="37"/>
      <c r="AG57" s="37"/>
      <c r="AH57" s="37"/>
      <c r="AI57" s="37"/>
      <c r="AJ57" s="37"/>
    </row>
    <row r="58" spans="1:36">
      <c r="A58" s="265">
        <v>44146</v>
      </c>
      <c r="B58" s="278" t="s">
        <v>156</v>
      </c>
      <c r="C58" s="37">
        <v>882664956</v>
      </c>
      <c r="D58" s="510" t="s">
        <v>11977</v>
      </c>
      <c r="E58" s="278" t="s">
        <v>139</v>
      </c>
      <c r="F58" s="278" t="s">
        <v>140</v>
      </c>
      <c r="G58" s="37"/>
      <c r="H58" s="37"/>
      <c r="I58" s="265">
        <v>44146</v>
      </c>
      <c r="J58" s="37"/>
      <c r="K58" s="37"/>
      <c r="L58" s="278" t="s">
        <v>246</v>
      </c>
      <c r="M58" s="37">
        <v>4549</v>
      </c>
      <c r="N58" s="37"/>
      <c r="O58" s="618"/>
      <c r="P58" s="37"/>
      <c r="Q58" s="37"/>
      <c r="R58" s="37"/>
      <c r="S58" s="37"/>
      <c r="T58" s="37"/>
      <c r="U58" s="37"/>
      <c r="V58" s="37"/>
      <c r="W58" s="37"/>
      <c r="X58" s="37"/>
      <c r="Y58" s="37"/>
      <c r="Z58" s="37"/>
      <c r="AA58" s="37"/>
      <c r="AB58" s="37"/>
      <c r="AC58" s="37"/>
      <c r="AD58" s="37"/>
      <c r="AE58" s="37"/>
      <c r="AF58" s="37"/>
      <c r="AG58" s="37"/>
      <c r="AH58" s="37"/>
      <c r="AI58" s="37"/>
      <c r="AJ58" s="37"/>
    </row>
    <row r="59" spans="1:36">
      <c r="A59" s="265">
        <v>44152</v>
      </c>
      <c r="B59" s="278" t="s">
        <v>178</v>
      </c>
      <c r="C59" s="37">
        <v>880043603</v>
      </c>
      <c r="D59" s="510"/>
      <c r="E59" s="278" t="s">
        <v>139</v>
      </c>
      <c r="F59" s="278" t="s">
        <v>140</v>
      </c>
      <c r="G59" s="278" t="s">
        <v>273</v>
      </c>
      <c r="H59" s="37"/>
      <c r="I59" s="265">
        <v>44152</v>
      </c>
      <c r="J59" s="37"/>
      <c r="K59" s="37"/>
      <c r="L59" s="278" t="s">
        <v>273</v>
      </c>
      <c r="M59" s="37">
        <v>4320</v>
      </c>
      <c r="N59" s="37"/>
      <c r="O59" s="618"/>
      <c r="P59" s="37"/>
      <c r="Q59" s="37"/>
      <c r="R59" s="37"/>
      <c r="S59" s="37"/>
      <c r="T59" s="37"/>
      <c r="U59" s="37"/>
      <c r="V59" s="37"/>
      <c r="W59" s="37"/>
      <c r="X59" s="37"/>
      <c r="Y59" s="37"/>
      <c r="Z59" s="37"/>
      <c r="AA59" s="37"/>
      <c r="AB59" s="37"/>
      <c r="AC59" s="37"/>
      <c r="AD59" s="37"/>
      <c r="AE59" s="37"/>
      <c r="AF59" s="37"/>
      <c r="AG59" s="37"/>
      <c r="AH59" s="37"/>
      <c r="AI59" s="37"/>
      <c r="AJ59" s="37"/>
    </row>
    <row r="60" spans="1:36">
      <c r="A60" s="265">
        <v>44138</v>
      </c>
      <c r="B60" s="278" t="s">
        <v>154</v>
      </c>
      <c r="C60" s="525">
        <v>880020813</v>
      </c>
      <c r="D60" s="37">
        <v>170740299</v>
      </c>
      <c r="E60" s="278" t="s">
        <v>139</v>
      </c>
      <c r="F60" s="278" t="s">
        <v>140</v>
      </c>
      <c r="G60" s="278" t="s">
        <v>4785</v>
      </c>
      <c r="H60" s="37"/>
      <c r="I60" s="265">
        <v>44138</v>
      </c>
      <c r="J60" s="37"/>
      <c r="K60" s="37"/>
      <c r="L60" s="278" t="s">
        <v>142</v>
      </c>
      <c r="M60" s="37">
        <v>4272</v>
      </c>
      <c r="N60" s="37"/>
      <c r="O60" s="278" t="s">
        <v>11963</v>
      </c>
      <c r="P60" s="37"/>
      <c r="Q60" s="37"/>
      <c r="R60" s="37"/>
      <c r="S60" s="37"/>
      <c r="T60" s="37"/>
      <c r="U60" s="37"/>
      <c r="V60" s="37"/>
      <c r="W60" s="37"/>
      <c r="X60" s="37"/>
      <c r="Y60" s="37"/>
      <c r="Z60" s="37"/>
      <c r="AA60" s="37"/>
      <c r="AB60" s="37"/>
      <c r="AC60" s="37"/>
      <c r="AD60" s="37"/>
      <c r="AE60" s="37"/>
      <c r="AF60" s="37"/>
      <c r="AG60" s="37"/>
      <c r="AH60" s="37"/>
      <c r="AI60" s="37"/>
      <c r="AJ60" s="37"/>
    </row>
    <row r="61" spans="1:36">
      <c r="A61" s="265">
        <v>44146</v>
      </c>
      <c r="B61" s="278" t="s">
        <v>154</v>
      </c>
      <c r="C61" s="37">
        <v>880022196</v>
      </c>
      <c r="D61" s="504" t="s">
        <v>2730</v>
      </c>
      <c r="E61" s="278" t="s">
        <v>139</v>
      </c>
      <c r="F61" s="278" t="s">
        <v>140</v>
      </c>
      <c r="G61" s="37"/>
      <c r="H61" s="37"/>
      <c r="I61" s="265">
        <v>44146</v>
      </c>
      <c r="J61" s="37"/>
      <c r="K61" s="37"/>
      <c r="L61" s="278" t="s">
        <v>168</v>
      </c>
      <c r="M61" s="37">
        <v>4200</v>
      </c>
      <c r="N61" s="37"/>
      <c r="O61" s="618" t="s">
        <v>11964</v>
      </c>
      <c r="P61" s="37"/>
      <c r="Q61" s="37"/>
      <c r="R61" s="37"/>
      <c r="S61" s="37"/>
      <c r="T61" s="37"/>
      <c r="U61" s="37"/>
      <c r="V61" s="37"/>
      <c r="W61" s="37"/>
      <c r="X61" s="37"/>
      <c r="Y61" s="37"/>
      <c r="Z61" s="37"/>
      <c r="AA61" s="37"/>
      <c r="AB61" s="37"/>
      <c r="AC61" s="37"/>
      <c r="AD61" s="37"/>
      <c r="AE61" s="37"/>
      <c r="AF61" s="37"/>
      <c r="AG61" s="37"/>
      <c r="AH61" s="37"/>
      <c r="AI61" s="37"/>
      <c r="AJ61" s="37"/>
    </row>
    <row r="62" spans="1:36">
      <c r="A62" s="265">
        <v>44146</v>
      </c>
      <c r="B62" s="278" t="s">
        <v>154</v>
      </c>
      <c r="C62" s="37">
        <v>880022196</v>
      </c>
      <c r="D62" s="504" t="s">
        <v>2730</v>
      </c>
      <c r="E62" s="278" t="s">
        <v>139</v>
      </c>
      <c r="F62" s="278" t="s">
        <v>140</v>
      </c>
      <c r="G62" s="37"/>
      <c r="H62" s="37"/>
      <c r="I62" s="265">
        <v>44147</v>
      </c>
      <c r="J62" s="37"/>
      <c r="K62" s="37"/>
      <c r="L62" s="278" t="s">
        <v>168</v>
      </c>
      <c r="M62" s="37">
        <v>4200</v>
      </c>
      <c r="N62" s="37"/>
      <c r="O62" s="618" t="s">
        <v>11952</v>
      </c>
      <c r="P62" s="37"/>
      <c r="Q62" s="37"/>
      <c r="R62" s="37"/>
      <c r="S62" s="37"/>
      <c r="T62" s="37"/>
      <c r="U62" s="37"/>
      <c r="V62" s="37"/>
      <c r="W62" s="37"/>
      <c r="X62" s="37"/>
      <c r="Y62" s="37"/>
      <c r="Z62" s="37"/>
      <c r="AA62" s="37"/>
      <c r="AB62" s="37"/>
      <c r="AC62" s="37"/>
      <c r="AD62" s="37"/>
      <c r="AE62" s="37"/>
      <c r="AF62" s="37"/>
      <c r="AG62" s="37"/>
      <c r="AH62" s="37"/>
      <c r="AI62" s="37"/>
      <c r="AJ62" s="37"/>
    </row>
    <row r="63" spans="1:36">
      <c r="A63" s="265">
        <v>44140</v>
      </c>
      <c r="B63" s="278" t="s">
        <v>194</v>
      </c>
      <c r="C63" s="37">
        <v>880308217</v>
      </c>
      <c r="D63" s="504" t="s">
        <v>10614</v>
      </c>
      <c r="E63" s="278" t="s">
        <v>139</v>
      </c>
      <c r="F63" s="278" t="s">
        <v>140</v>
      </c>
      <c r="G63" s="278" t="s">
        <v>168</v>
      </c>
      <c r="H63" s="265">
        <v>44133</v>
      </c>
      <c r="I63" s="265">
        <v>44140</v>
      </c>
      <c r="J63" s="37"/>
      <c r="K63" s="37"/>
      <c r="L63" s="278" t="s">
        <v>168</v>
      </c>
      <c r="M63" s="37">
        <v>4200</v>
      </c>
      <c r="N63" s="37"/>
      <c r="O63" s="278" t="s">
        <v>11978</v>
      </c>
      <c r="P63" s="37"/>
      <c r="Q63" s="37"/>
      <c r="R63" s="37"/>
      <c r="S63" s="37"/>
      <c r="T63" s="37"/>
      <c r="U63" s="37"/>
      <c r="V63" s="37"/>
      <c r="W63" s="37"/>
      <c r="X63" s="37"/>
      <c r="Y63" s="37"/>
      <c r="Z63" s="37"/>
      <c r="AA63" s="37"/>
      <c r="AB63" s="37"/>
      <c r="AC63" s="37"/>
      <c r="AD63" s="37"/>
      <c r="AE63" s="37"/>
      <c r="AF63" s="37"/>
      <c r="AG63" s="37"/>
      <c r="AH63" s="37"/>
      <c r="AI63" s="37"/>
      <c r="AJ63" s="37"/>
    </row>
    <row r="64" spans="1:36">
      <c r="A64" s="265">
        <v>44145</v>
      </c>
      <c r="B64" s="278" t="s">
        <v>178</v>
      </c>
      <c r="C64" s="37">
        <v>880043603</v>
      </c>
      <c r="D64" s="37"/>
      <c r="E64" s="278" t="s">
        <v>139</v>
      </c>
      <c r="F64" s="278" t="s">
        <v>140</v>
      </c>
      <c r="G64" s="278" t="s">
        <v>182</v>
      </c>
      <c r="H64" s="37"/>
      <c r="I64" s="265">
        <v>44145</v>
      </c>
      <c r="J64" s="37"/>
      <c r="K64" s="37"/>
      <c r="L64" s="278" t="s">
        <v>182</v>
      </c>
      <c r="M64" s="37">
        <v>4013</v>
      </c>
      <c r="N64" s="37"/>
      <c r="O64" s="278" t="s">
        <v>11946</v>
      </c>
      <c r="P64" s="37"/>
      <c r="Q64" s="37"/>
      <c r="R64" s="37"/>
      <c r="S64" s="37"/>
      <c r="T64" s="37"/>
      <c r="U64" s="37"/>
      <c r="V64" s="37"/>
      <c r="W64" s="37"/>
      <c r="X64" s="37"/>
      <c r="Y64" s="37"/>
      <c r="Z64" s="37"/>
      <c r="AA64" s="37"/>
      <c r="AB64" s="37"/>
      <c r="AC64" s="37"/>
      <c r="AD64" s="37"/>
      <c r="AE64" s="37"/>
      <c r="AF64" s="37"/>
      <c r="AG64" s="37"/>
      <c r="AH64" s="37"/>
      <c r="AI64" s="37"/>
      <c r="AJ64" s="37"/>
    </row>
    <row r="65" spans="1:36">
      <c r="A65" s="265">
        <v>44147</v>
      </c>
      <c r="B65" s="278" t="s">
        <v>138</v>
      </c>
      <c r="C65" s="37">
        <v>880225762</v>
      </c>
      <c r="D65" s="504"/>
      <c r="E65" s="278" t="s">
        <v>139</v>
      </c>
      <c r="F65" s="278" t="s">
        <v>140</v>
      </c>
      <c r="G65" s="278" t="s">
        <v>294</v>
      </c>
      <c r="H65" s="37"/>
      <c r="I65" s="265">
        <v>44147</v>
      </c>
      <c r="J65" s="37"/>
      <c r="K65" s="37"/>
      <c r="L65" s="278" t="s">
        <v>294</v>
      </c>
      <c r="M65" s="37">
        <v>3996</v>
      </c>
      <c r="N65" s="37"/>
      <c r="O65" s="618" t="s">
        <v>11952</v>
      </c>
      <c r="P65" s="37"/>
      <c r="Q65" s="37"/>
      <c r="R65" s="37"/>
      <c r="S65" s="37"/>
      <c r="T65" s="37"/>
      <c r="U65" s="37"/>
      <c r="V65" s="37"/>
      <c r="W65" s="37"/>
      <c r="X65" s="37"/>
      <c r="Y65" s="37"/>
      <c r="Z65" s="37"/>
      <c r="AA65" s="37"/>
      <c r="AB65" s="37"/>
      <c r="AC65" s="37"/>
      <c r="AD65" s="37"/>
      <c r="AE65" s="37"/>
      <c r="AF65" s="37"/>
      <c r="AG65" s="37"/>
      <c r="AH65" s="37"/>
      <c r="AI65" s="37"/>
      <c r="AJ65" s="37"/>
    </row>
    <row r="66" spans="1:36">
      <c r="A66" s="265">
        <v>44141</v>
      </c>
      <c r="B66" s="278" t="s">
        <v>2235</v>
      </c>
      <c r="C66" s="37">
        <v>881407189</v>
      </c>
      <c r="D66" s="37"/>
      <c r="E66" s="278" t="s">
        <v>139</v>
      </c>
      <c r="F66" s="278" t="s">
        <v>140</v>
      </c>
      <c r="G66" s="278" t="s">
        <v>142</v>
      </c>
      <c r="H66" s="37"/>
      <c r="I66" s="265">
        <v>44141</v>
      </c>
      <c r="J66" s="37"/>
      <c r="K66" s="37"/>
      <c r="L66" s="278" t="s">
        <v>142</v>
      </c>
      <c r="M66" s="37">
        <v>3966</v>
      </c>
      <c r="N66" s="37"/>
      <c r="O66" s="278" t="s">
        <v>11948</v>
      </c>
      <c r="P66" s="37"/>
      <c r="Q66" s="37"/>
      <c r="R66" s="37"/>
      <c r="S66" s="37"/>
      <c r="T66" s="37"/>
      <c r="U66" s="37"/>
      <c r="V66" s="37"/>
      <c r="W66" s="37"/>
      <c r="X66" s="37"/>
      <c r="Y66" s="37"/>
      <c r="Z66" s="37"/>
      <c r="AA66" s="37"/>
      <c r="AB66" s="37"/>
      <c r="AC66" s="37"/>
      <c r="AD66" s="37"/>
      <c r="AE66" s="37"/>
      <c r="AF66" s="37"/>
      <c r="AG66" s="37"/>
      <c r="AH66" s="37"/>
      <c r="AI66" s="37"/>
      <c r="AJ66" s="37"/>
    </row>
    <row r="67" spans="1:36" ht="14" customHeight="1">
      <c r="A67" s="265">
        <v>44158</v>
      </c>
      <c r="B67" s="278" t="s">
        <v>146</v>
      </c>
      <c r="C67" s="521">
        <v>881846591</v>
      </c>
      <c r="D67" s="673" t="s">
        <v>11979</v>
      </c>
      <c r="E67" s="278" t="s">
        <v>152</v>
      </c>
      <c r="F67" s="278" t="s">
        <v>140</v>
      </c>
      <c r="G67" s="278"/>
      <c r="H67" s="37"/>
      <c r="I67" s="265">
        <v>44158</v>
      </c>
      <c r="J67" s="37"/>
      <c r="K67" s="37"/>
      <c r="L67" s="278" t="s">
        <v>6063</v>
      </c>
      <c r="M67" s="278">
        <v>3659.32</v>
      </c>
      <c r="N67" s="37"/>
      <c r="O67" s="618" t="s">
        <v>11935</v>
      </c>
      <c r="P67" s="37"/>
      <c r="Q67" s="37"/>
      <c r="R67" s="37"/>
      <c r="S67" s="37"/>
      <c r="T67" s="37"/>
      <c r="U67" s="37"/>
      <c r="V67" s="37"/>
      <c r="W67" s="37"/>
      <c r="X67" s="37"/>
      <c r="Y67" s="37"/>
      <c r="Z67" s="37"/>
      <c r="AA67" s="37"/>
      <c r="AB67" s="37"/>
      <c r="AC67" s="37"/>
      <c r="AD67" s="37"/>
      <c r="AE67" s="37"/>
      <c r="AF67" s="37"/>
      <c r="AG67" s="37"/>
      <c r="AH67" s="37"/>
      <c r="AI67" s="37"/>
      <c r="AJ67" s="37"/>
    </row>
    <row r="68" spans="1:36">
      <c r="A68" s="265">
        <v>44147</v>
      </c>
      <c r="B68" s="278" t="s">
        <v>2235</v>
      </c>
      <c r="C68" s="37">
        <v>882679586</v>
      </c>
      <c r="D68" s="504"/>
      <c r="E68" s="278" t="s">
        <v>139</v>
      </c>
      <c r="F68" s="278" t="s">
        <v>140</v>
      </c>
      <c r="G68" s="278" t="s">
        <v>142</v>
      </c>
      <c r="H68" s="37"/>
      <c r="I68" s="265">
        <v>44147</v>
      </c>
      <c r="J68" s="37"/>
      <c r="K68" s="37"/>
      <c r="L68" s="278" t="s">
        <v>142</v>
      </c>
      <c r="M68" s="37">
        <v>3648</v>
      </c>
      <c r="N68" s="37"/>
      <c r="O68" s="618" t="s">
        <v>11952</v>
      </c>
      <c r="P68" s="37"/>
      <c r="Q68" s="37"/>
      <c r="R68" s="37"/>
      <c r="S68" s="37"/>
      <c r="T68" s="37"/>
      <c r="U68" s="37"/>
      <c r="V68" s="37"/>
      <c r="W68" s="37"/>
      <c r="X68" s="37"/>
      <c r="Y68" s="37"/>
      <c r="Z68" s="37"/>
      <c r="AA68" s="37"/>
      <c r="AB68" s="37"/>
      <c r="AC68" s="37"/>
      <c r="AD68" s="37"/>
      <c r="AE68" s="37"/>
      <c r="AF68" s="37"/>
      <c r="AG68" s="37"/>
      <c r="AH68" s="37"/>
      <c r="AI68" s="37"/>
      <c r="AJ68" s="37"/>
    </row>
    <row r="69" spans="1:36">
      <c r="A69" s="265">
        <v>44141</v>
      </c>
      <c r="B69" s="278" t="s">
        <v>194</v>
      </c>
      <c r="C69" s="37">
        <v>881326731</v>
      </c>
      <c r="D69" s="504" t="s">
        <v>11854</v>
      </c>
      <c r="E69" s="278" t="s">
        <v>139</v>
      </c>
      <c r="F69" s="278" t="s">
        <v>140</v>
      </c>
      <c r="G69" s="37"/>
      <c r="H69" s="37"/>
      <c r="I69" s="265">
        <v>44141</v>
      </c>
      <c r="J69" s="37"/>
      <c r="K69" s="37"/>
      <c r="L69" s="278" t="s">
        <v>168</v>
      </c>
      <c r="M69" s="37">
        <v>3400</v>
      </c>
      <c r="N69" s="37"/>
      <c r="O69" s="278" t="s">
        <v>11980</v>
      </c>
      <c r="P69" s="37"/>
      <c r="Q69" s="37"/>
      <c r="R69" s="37"/>
      <c r="S69" s="37"/>
      <c r="T69" s="37"/>
      <c r="U69" s="37"/>
      <c r="V69" s="37"/>
      <c r="W69" s="37"/>
      <c r="X69" s="37"/>
      <c r="Y69" s="37"/>
      <c r="Z69" s="37"/>
      <c r="AA69" s="37"/>
      <c r="AB69" s="37"/>
      <c r="AC69" s="37"/>
      <c r="AD69" s="37"/>
      <c r="AE69" s="37"/>
      <c r="AF69" s="37"/>
      <c r="AG69" s="37"/>
      <c r="AH69" s="37"/>
      <c r="AI69" s="37"/>
      <c r="AJ69" s="37"/>
    </row>
    <row r="70" spans="1:36">
      <c r="A70" s="265">
        <v>44153</v>
      </c>
      <c r="B70" s="278" t="s">
        <v>178</v>
      </c>
      <c r="C70" s="37">
        <v>880206463</v>
      </c>
      <c r="D70" s="510"/>
      <c r="E70" s="278" t="s">
        <v>139</v>
      </c>
      <c r="F70" s="278" t="s">
        <v>140</v>
      </c>
      <c r="G70" s="278" t="s">
        <v>168</v>
      </c>
      <c r="H70" s="37"/>
      <c r="I70" s="265">
        <v>44153</v>
      </c>
      <c r="J70" s="37"/>
      <c r="K70" s="37"/>
      <c r="L70" s="278" t="s">
        <v>168</v>
      </c>
      <c r="M70" s="37">
        <v>3400</v>
      </c>
      <c r="N70" s="37"/>
      <c r="O70" s="618"/>
      <c r="P70" s="37"/>
      <c r="Q70" s="37"/>
      <c r="R70" s="37"/>
      <c r="S70" s="37"/>
      <c r="T70" s="37"/>
      <c r="U70" s="37"/>
      <c r="V70" s="37"/>
      <c r="W70" s="37"/>
      <c r="X70" s="37"/>
      <c r="Y70" s="37"/>
      <c r="Z70" s="37"/>
      <c r="AA70" s="37"/>
      <c r="AB70" s="37"/>
      <c r="AC70" s="37"/>
      <c r="AD70" s="37"/>
      <c r="AE70" s="37"/>
      <c r="AF70" s="37"/>
      <c r="AG70" s="37"/>
      <c r="AH70" s="37"/>
      <c r="AI70" s="37"/>
      <c r="AJ70" s="37"/>
    </row>
    <row r="71" spans="1:36">
      <c r="A71" s="265">
        <v>44141</v>
      </c>
      <c r="B71" s="278" t="s">
        <v>227</v>
      </c>
      <c r="C71" s="37">
        <v>880356988</v>
      </c>
      <c r="D71" s="517" t="s">
        <v>11981</v>
      </c>
      <c r="E71" s="278" t="s">
        <v>139</v>
      </c>
      <c r="F71" s="278" t="s">
        <v>140</v>
      </c>
      <c r="G71" s="278" t="s">
        <v>1066</v>
      </c>
      <c r="H71" s="265">
        <v>44141</v>
      </c>
      <c r="I71" s="265">
        <v>44141</v>
      </c>
      <c r="J71" s="37"/>
      <c r="K71" s="37"/>
      <c r="L71" s="278" t="s">
        <v>487</v>
      </c>
      <c r="M71" s="37">
        <v>3263.4</v>
      </c>
      <c r="N71" s="37"/>
      <c r="O71" s="278" t="s">
        <v>11980</v>
      </c>
      <c r="P71" s="37"/>
      <c r="Q71" s="37"/>
      <c r="R71" s="37"/>
      <c r="S71" s="37"/>
      <c r="T71" s="37"/>
      <c r="U71" s="37"/>
      <c r="V71" s="37"/>
      <c r="W71" s="37"/>
      <c r="X71" s="37"/>
      <c r="Y71" s="37"/>
      <c r="Z71" s="37"/>
      <c r="AA71" s="37"/>
      <c r="AB71" s="37"/>
      <c r="AC71" s="37"/>
      <c r="AD71" s="37"/>
      <c r="AE71" s="37"/>
      <c r="AF71" s="37"/>
      <c r="AG71" s="37"/>
      <c r="AH71" s="37"/>
      <c r="AI71" s="37"/>
      <c r="AJ71" s="37"/>
    </row>
    <row r="72" spans="1:36">
      <c r="A72" s="265">
        <v>44151</v>
      </c>
      <c r="B72" s="278" t="s">
        <v>227</v>
      </c>
      <c r="C72" s="37">
        <v>880356988</v>
      </c>
      <c r="D72" s="510" t="s">
        <v>11981</v>
      </c>
      <c r="E72" s="278" t="s">
        <v>139</v>
      </c>
      <c r="F72" s="278" t="s">
        <v>140</v>
      </c>
      <c r="G72" s="278" t="s">
        <v>487</v>
      </c>
      <c r="H72" s="265">
        <v>44141</v>
      </c>
      <c r="I72" s="674">
        <v>44151</v>
      </c>
      <c r="J72" s="37"/>
      <c r="K72" s="37"/>
      <c r="L72" s="278" t="s">
        <v>487</v>
      </c>
      <c r="M72" s="37">
        <v>3263.4</v>
      </c>
      <c r="N72" s="37"/>
      <c r="O72" s="618" t="s">
        <v>11939</v>
      </c>
      <c r="P72" s="37"/>
      <c r="Q72" s="37"/>
      <c r="R72" s="37"/>
      <c r="S72" s="37"/>
      <c r="T72" s="37"/>
      <c r="U72" s="37"/>
      <c r="V72" s="37"/>
      <c r="W72" s="37"/>
      <c r="X72" s="37"/>
      <c r="Y72" s="37"/>
      <c r="Z72" s="37"/>
      <c r="AA72" s="37"/>
      <c r="AB72" s="37"/>
      <c r="AC72" s="37"/>
      <c r="AD72" s="37"/>
      <c r="AE72" s="37"/>
      <c r="AF72" s="37"/>
      <c r="AG72" s="37"/>
      <c r="AH72" s="37"/>
      <c r="AI72" s="37"/>
      <c r="AJ72" s="37"/>
    </row>
    <row r="73" spans="1:36">
      <c r="A73" s="265">
        <v>44147</v>
      </c>
      <c r="B73" s="278" t="s">
        <v>138</v>
      </c>
      <c r="C73" s="37">
        <v>881959153</v>
      </c>
      <c r="D73" s="504"/>
      <c r="E73" s="278" t="s">
        <v>139</v>
      </c>
      <c r="F73" s="278" t="s">
        <v>140</v>
      </c>
      <c r="G73" s="278" t="s">
        <v>142</v>
      </c>
      <c r="H73" s="37"/>
      <c r="I73" s="265">
        <v>44147</v>
      </c>
      <c r="J73" s="37"/>
      <c r="K73" s="37"/>
      <c r="L73" s="278" t="s">
        <v>142</v>
      </c>
      <c r="M73" s="37">
        <v>3243</v>
      </c>
      <c r="N73" s="37"/>
      <c r="O73" s="618" t="s">
        <v>466</v>
      </c>
      <c r="P73" s="37"/>
      <c r="Q73" s="37"/>
      <c r="R73" s="37"/>
      <c r="S73" s="37"/>
      <c r="T73" s="37"/>
      <c r="U73" s="37"/>
      <c r="V73" s="37"/>
      <c r="W73" s="37"/>
      <c r="X73" s="37"/>
      <c r="Y73" s="37"/>
      <c r="Z73" s="37"/>
      <c r="AA73" s="37"/>
      <c r="AB73" s="37"/>
      <c r="AC73" s="37"/>
      <c r="AD73" s="37"/>
      <c r="AE73" s="37"/>
      <c r="AF73" s="37"/>
      <c r="AG73" s="37"/>
      <c r="AH73" s="37"/>
      <c r="AI73" s="37"/>
      <c r="AJ73" s="37"/>
    </row>
    <row r="74" spans="1:36">
      <c r="A74" s="265">
        <v>44162</v>
      </c>
      <c r="B74" s="278" t="s">
        <v>146</v>
      </c>
      <c r="C74" s="521">
        <v>881846591</v>
      </c>
      <c r="D74" s="504" t="s">
        <v>2931</v>
      </c>
      <c r="E74" s="278" t="s">
        <v>152</v>
      </c>
      <c r="F74" s="278" t="s">
        <v>140</v>
      </c>
      <c r="G74" s="37"/>
      <c r="H74" s="37"/>
      <c r="I74" s="265">
        <v>44162</v>
      </c>
      <c r="J74" s="37"/>
      <c r="K74" s="37"/>
      <c r="L74" s="278" t="s">
        <v>499</v>
      </c>
      <c r="M74" s="37">
        <v>253</v>
      </c>
      <c r="N74" s="37"/>
      <c r="O74" s="618" t="s">
        <v>11982</v>
      </c>
      <c r="P74" s="37"/>
      <c r="Q74" s="37"/>
      <c r="R74" s="37"/>
      <c r="S74" s="37"/>
      <c r="T74" s="37"/>
      <c r="U74" s="37"/>
      <c r="V74" s="37"/>
      <c r="W74" s="37"/>
      <c r="X74" s="37"/>
      <c r="Y74" s="37"/>
      <c r="Z74" s="37"/>
      <c r="AA74" s="37"/>
      <c r="AB74" s="37"/>
      <c r="AC74" s="37"/>
      <c r="AD74" s="37"/>
      <c r="AE74" s="37"/>
      <c r="AF74" s="37"/>
      <c r="AG74" s="37"/>
      <c r="AH74" s="37"/>
      <c r="AI74" s="37"/>
      <c r="AJ74" s="37"/>
    </row>
    <row r="75" spans="1:36">
      <c r="A75" s="265">
        <v>44139</v>
      </c>
      <c r="B75" s="278" t="s">
        <v>146</v>
      </c>
      <c r="C75" s="37">
        <v>882245856</v>
      </c>
      <c r="D75" s="504" t="s">
        <v>2896</v>
      </c>
      <c r="E75" s="278" t="s">
        <v>139</v>
      </c>
      <c r="F75" s="278" t="s">
        <v>140</v>
      </c>
      <c r="G75" s="37"/>
      <c r="H75" s="37"/>
      <c r="I75" s="265">
        <v>44139</v>
      </c>
      <c r="J75" s="37"/>
      <c r="K75" s="37"/>
      <c r="L75" s="278" t="s">
        <v>306</v>
      </c>
      <c r="M75" s="37">
        <v>3194</v>
      </c>
      <c r="N75" s="37"/>
      <c r="O75" s="37"/>
      <c r="P75" s="37"/>
      <c r="Q75" s="37"/>
      <c r="R75" s="37"/>
      <c r="S75" s="37"/>
      <c r="T75" s="37"/>
      <c r="U75" s="37"/>
      <c r="V75" s="37"/>
      <c r="W75" s="37"/>
      <c r="X75" s="37"/>
      <c r="Y75" s="37"/>
      <c r="Z75" s="37"/>
      <c r="AA75" s="37"/>
      <c r="AB75" s="37"/>
      <c r="AC75" s="37"/>
      <c r="AD75" s="37"/>
      <c r="AE75" s="37"/>
      <c r="AF75" s="37"/>
      <c r="AG75" s="37"/>
      <c r="AH75" s="37"/>
      <c r="AI75" s="37"/>
      <c r="AJ75" s="37"/>
    </row>
    <row r="76" spans="1:36">
      <c r="A76" s="265">
        <v>44140</v>
      </c>
      <c r="B76" s="278" t="s">
        <v>157</v>
      </c>
      <c r="C76" s="37">
        <v>882345559</v>
      </c>
      <c r="D76" s="504" t="s">
        <v>5864</v>
      </c>
      <c r="E76" s="278" t="s">
        <v>139</v>
      </c>
      <c r="F76" s="278" t="s">
        <v>140</v>
      </c>
      <c r="G76" s="278" t="s">
        <v>225</v>
      </c>
      <c r="H76" s="37"/>
      <c r="I76" s="265">
        <v>44140</v>
      </c>
      <c r="J76" s="37"/>
      <c r="K76" s="37"/>
      <c r="L76" s="278" t="s">
        <v>225</v>
      </c>
      <c r="M76" s="37">
        <f>2520+609</f>
        <v>3129</v>
      </c>
      <c r="N76" s="37"/>
      <c r="O76" s="37"/>
      <c r="P76" s="37"/>
      <c r="Q76" s="37"/>
      <c r="R76" s="37"/>
      <c r="S76" s="37"/>
      <c r="T76" s="37"/>
      <c r="U76" s="37"/>
      <c r="V76" s="37"/>
      <c r="W76" s="37"/>
      <c r="X76" s="37"/>
      <c r="Y76" s="37"/>
      <c r="Z76" s="37"/>
      <c r="AA76" s="37"/>
      <c r="AB76" s="37"/>
      <c r="AC76" s="37"/>
      <c r="AD76" s="37"/>
      <c r="AE76" s="37"/>
      <c r="AF76" s="37"/>
      <c r="AG76" s="37"/>
      <c r="AH76" s="37"/>
      <c r="AI76" s="37"/>
      <c r="AJ76" s="37"/>
    </row>
    <row r="77" spans="1:36">
      <c r="A77" s="265">
        <v>44148</v>
      </c>
      <c r="B77" s="278" t="s">
        <v>154</v>
      </c>
      <c r="C77" s="37">
        <v>880156263</v>
      </c>
      <c r="D77" s="504" t="s">
        <v>11983</v>
      </c>
      <c r="E77" s="278" t="s">
        <v>139</v>
      </c>
      <c r="F77" s="278" t="s">
        <v>140</v>
      </c>
      <c r="G77" s="278"/>
      <c r="H77" s="37"/>
      <c r="I77" s="265">
        <v>44148</v>
      </c>
      <c r="J77" s="37"/>
      <c r="K77" s="37"/>
      <c r="L77" s="278" t="s">
        <v>11984</v>
      </c>
      <c r="M77" s="37">
        <v>3000</v>
      </c>
      <c r="N77" s="37"/>
      <c r="O77" s="618" t="s">
        <v>11930</v>
      </c>
      <c r="P77" s="37"/>
      <c r="Q77" s="37"/>
      <c r="R77" s="37"/>
      <c r="S77" s="37"/>
      <c r="T77" s="37"/>
      <c r="U77" s="37"/>
      <c r="V77" s="37"/>
      <c r="W77" s="37"/>
      <c r="X77" s="37"/>
      <c r="Y77" s="37"/>
      <c r="Z77" s="37"/>
      <c r="AA77" s="37"/>
      <c r="AB77" s="37"/>
      <c r="AC77" s="37"/>
      <c r="AD77" s="37"/>
      <c r="AE77" s="37"/>
      <c r="AF77" s="37"/>
      <c r="AG77" s="37"/>
      <c r="AH77" s="37"/>
      <c r="AI77" s="37"/>
      <c r="AJ77" s="37"/>
    </row>
    <row r="78" spans="1:36">
      <c r="A78" s="265">
        <v>44144</v>
      </c>
      <c r="B78" s="278" t="s">
        <v>194</v>
      </c>
      <c r="C78" s="37">
        <v>880003241</v>
      </c>
      <c r="D78" s="504" t="s">
        <v>4461</v>
      </c>
      <c r="E78" s="278" t="s">
        <v>139</v>
      </c>
      <c r="F78" s="278" t="s">
        <v>140</v>
      </c>
      <c r="G78" s="278" t="s">
        <v>4463</v>
      </c>
      <c r="H78" s="37"/>
      <c r="I78" s="265">
        <v>44144</v>
      </c>
      <c r="J78" s="37"/>
      <c r="K78" s="37"/>
      <c r="L78" s="278" t="s">
        <v>190</v>
      </c>
      <c r="M78" s="37">
        <v>2997</v>
      </c>
      <c r="N78" s="37"/>
      <c r="O78" s="278" t="s">
        <v>11980</v>
      </c>
      <c r="P78" s="37"/>
      <c r="Q78" s="37"/>
      <c r="R78" s="37"/>
      <c r="S78" s="37"/>
      <c r="T78" s="37"/>
      <c r="U78" s="37"/>
      <c r="V78" s="37"/>
      <c r="W78" s="37"/>
      <c r="X78" s="37"/>
      <c r="Y78" s="37"/>
      <c r="Z78" s="37"/>
      <c r="AA78" s="37"/>
      <c r="AB78" s="37"/>
      <c r="AC78" s="37"/>
      <c r="AD78" s="37"/>
      <c r="AE78" s="37"/>
      <c r="AF78" s="37"/>
      <c r="AG78" s="37"/>
      <c r="AH78" s="37"/>
      <c r="AI78" s="37"/>
      <c r="AJ78" s="37"/>
    </row>
    <row r="79" spans="1:36">
      <c r="A79" s="265">
        <v>44146</v>
      </c>
      <c r="B79" s="278" t="s">
        <v>138</v>
      </c>
      <c r="C79" s="37">
        <v>880030280</v>
      </c>
      <c r="D79" s="504"/>
      <c r="E79" s="278" t="s">
        <v>152</v>
      </c>
      <c r="F79" s="278" t="s">
        <v>140</v>
      </c>
      <c r="G79" s="278" t="s">
        <v>327</v>
      </c>
      <c r="H79" s="37"/>
      <c r="I79" s="265">
        <v>44146</v>
      </c>
      <c r="J79" s="37"/>
      <c r="K79" s="37"/>
      <c r="L79" s="278" t="s">
        <v>327</v>
      </c>
      <c r="M79" s="37">
        <v>2943.21</v>
      </c>
      <c r="N79" s="37"/>
      <c r="O79" s="618" t="s">
        <v>11964</v>
      </c>
      <c r="P79" s="37"/>
      <c r="Q79" s="37"/>
      <c r="R79" s="37"/>
      <c r="S79" s="37"/>
      <c r="T79" s="37"/>
      <c r="U79" s="37"/>
      <c r="V79" s="37"/>
      <c r="W79" s="37"/>
      <c r="X79" s="37"/>
      <c r="Y79" s="37"/>
      <c r="Z79" s="37"/>
      <c r="AA79" s="37"/>
      <c r="AB79" s="37"/>
      <c r="AC79" s="37"/>
      <c r="AD79" s="37"/>
      <c r="AE79" s="37"/>
      <c r="AF79" s="37"/>
      <c r="AG79" s="37"/>
      <c r="AH79" s="37"/>
      <c r="AI79" s="37"/>
      <c r="AJ79" s="37"/>
    </row>
    <row r="80" spans="1:36">
      <c r="A80" s="265">
        <v>44146</v>
      </c>
      <c r="B80" s="278" t="s">
        <v>227</v>
      </c>
      <c r="C80" s="37">
        <v>881560281</v>
      </c>
      <c r="D80" s="534">
        <v>743869423</v>
      </c>
      <c r="E80" s="278" t="s">
        <v>139</v>
      </c>
      <c r="F80" s="278" t="s">
        <v>140</v>
      </c>
      <c r="G80" s="278" t="s">
        <v>199</v>
      </c>
      <c r="H80" s="265">
        <v>44145</v>
      </c>
      <c r="I80" s="265">
        <v>44146</v>
      </c>
      <c r="J80" s="37"/>
      <c r="K80" s="37"/>
      <c r="L80" s="278" t="s">
        <v>424</v>
      </c>
      <c r="M80" s="37">
        <v>2887.25</v>
      </c>
      <c r="N80" s="37"/>
      <c r="O80" s="618" t="s">
        <v>11964</v>
      </c>
      <c r="P80" s="37"/>
      <c r="Q80" s="265">
        <v>44145</v>
      </c>
      <c r="R80" s="37">
        <v>48</v>
      </c>
      <c r="S80" s="37"/>
      <c r="T80" s="37"/>
      <c r="U80" s="37"/>
      <c r="V80" s="37"/>
      <c r="W80" s="37"/>
      <c r="X80" s="37"/>
      <c r="Y80" s="37"/>
      <c r="Z80" s="37"/>
      <c r="AA80" s="37"/>
      <c r="AB80" s="37"/>
      <c r="AC80" s="37"/>
      <c r="AD80" s="37"/>
      <c r="AE80" s="37"/>
      <c r="AF80" s="37"/>
      <c r="AG80" s="37"/>
      <c r="AH80" s="37"/>
      <c r="AI80" s="37"/>
      <c r="AJ80" s="37"/>
    </row>
    <row r="81" spans="1:36">
      <c r="A81" s="265">
        <v>44144</v>
      </c>
      <c r="B81" s="278" t="s">
        <v>156</v>
      </c>
      <c r="C81" s="37">
        <v>880438051</v>
      </c>
      <c r="D81" s="510" t="s">
        <v>6049</v>
      </c>
      <c r="E81" s="278" t="s">
        <v>139</v>
      </c>
      <c r="F81" s="278" t="s">
        <v>140</v>
      </c>
      <c r="G81" s="37"/>
      <c r="H81" s="37"/>
      <c r="I81" s="265">
        <v>44144</v>
      </c>
      <c r="J81" s="37"/>
      <c r="K81" s="37"/>
      <c r="L81" s="278" t="s">
        <v>181</v>
      </c>
      <c r="M81" s="37">
        <v>2846.27</v>
      </c>
      <c r="N81" s="37"/>
      <c r="O81" s="505" t="s">
        <v>11944</v>
      </c>
      <c r="P81" s="37"/>
      <c r="Q81" s="37"/>
      <c r="R81" s="37"/>
      <c r="S81" s="37"/>
      <c r="T81" s="37"/>
      <c r="U81" s="37"/>
      <c r="V81" s="37"/>
      <c r="W81" s="37"/>
      <c r="X81" s="37"/>
      <c r="Y81" s="37"/>
      <c r="Z81" s="37"/>
      <c r="AA81" s="37"/>
      <c r="AB81" s="37"/>
      <c r="AC81" s="37"/>
      <c r="AD81" s="37"/>
      <c r="AE81" s="37"/>
      <c r="AF81" s="37"/>
      <c r="AG81" s="37"/>
      <c r="AH81" s="37"/>
      <c r="AI81" s="37"/>
      <c r="AJ81" s="37"/>
    </row>
    <row r="82" spans="1:36">
      <c r="A82" s="265">
        <v>44145</v>
      </c>
      <c r="B82" s="278" t="s">
        <v>157</v>
      </c>
      <c r="C82" s="37">
        <v>880047790</v>
      </c>
      <c r="D82" s="37">
        <v>2176701585</v>
      </c>
      <c r="E82" s="278" t="s">
        <v>139</v>
      </c>
      <c r="F82" s="278" t="s">
        <v>140</v>
      </c>
      <c r="G82" s="278" t="s">
        <v>142</v>
      </c>
      <c r="H82" s="37"/>
      <c r="I82" s="265">
        <v>44145</v>
      </c>
      <c r="J82" s="37"/>
      <c r="K82" s="37"/>
      <c r="L82" s="278" t="s">
        <v>142</v>
      </c>
      <c r="M82" s="37">
        <v>2839</v>
      </c>
      <c r="N82" s="37"/>
      <c r="O82" s="278" t="s">
        <v>11944</v>
      </c>
      <c r="P82" s="37"/>
      <c r="Q82" s="37"/>
      <c r="R82" s="37"/>
      <c r="S82" s="37"/>
      <c r="T82" s="37"/>
      <c r="U82" s="37"/>
      <c r="V82" s="37"/>
      <c r="W82" s="37"/>
      <c r="X82" s="37"/>
      <c r="Y82" s="37"/>
      <c r="Z82" s="37"/>
      <c r="AA82" s="37"/>
      <c r="AB82" s="37"/>
      <c r="AC82" s="37"/>
      <c r="AD82" s="37"/>
      <c r="AE82" s="37"/>
      <c r="AF82" s="37"/>
      <c r="AG82" s="37"/>
      <c r="AH82" s="37"/>
      <c r="AI82" s="37"/>
      <c r="AJ82" s="37"/>
    </row>
    <row r="83" spans="1:36">
      <c r="A83" s="265">
        <v>44148</v>
      </c>
      <c r="B83" s="278" t="s">
        <v>138</v>
      </c>
      <c r="C83" s="37">
        <v>881372865</v>
      </c>
      <c r="D83" s="504"/>
      <c r="E83" s="278" t="s">
        <v>139</v>
      </c>
      <c r="F83" s="278" t="s">
        <v>140</v>
      </c>
      <c r="G83" s="278" t="s">
        <v>142</v>
      </c>
      <c r="H83" s="37"/>
      <c r="I83" s="265">
        <v>44151</v>
      </c>
      <c r="J83" s="37"/>
      <c r="K83" s="37"/>
      <c r="L83" s="278" t="s">
        <v>264</v>
      </c>
      <c r="M83" s="37">
        <v>2814</v>
      </c>
      <c r="N83" s="37"/>
      <c r="O83" s="618" t="s">
        <v>11943</v>
      </c>
      <c r="P83" s="37"/>
      <c r="Q83" s="37"/>
      <c r="R83" s="37"/>
      <c r="S83" s="37"/>
      <c r="T83" s="37"/>
      <c r="U83" s="37"/>
      <c r="V83" s="37"/>
      <c r="W83" s="37"/>
      <c r="X83" s="37"/>
      <c r="Y83" s="37"/>
      <c r="Z83" s="37"/>
      <c r="AA83" s="37"/>
      <c r="AB83" s="37"/>
      <c r="AC83" s="37"/>
      <c r="AD83" s="37"/>
      <c r="AE83" s="37"/>
      <c r="AF83" s="37"/>
      <c r="AG83" s="37"/>
      <c r="AH83" s="37"/>
      <c r="AI83" s="37"/>
      <c r="AJ83" s="37"/>
    </row>
    <row r="84" spans="1:36">
      <c r="A84" s="265">
        <v>44151</v>
      </c>
      <c r="B84" s="278" t="s">
        <v>138</v>
      </c>
      <c r="C84" s="37">
        <v>880597582</v>
      </c>
      <c r="D84" s="504"/>
      <c r="E84" s="278" t="s">
        <v>139</v>
      </c>
      <c r="F84" s="278" t="s">
        <v>140</v>
      </c>
      <c r="G84" s="278" t="s">
        <v>416</v>
      </c>
      <c r="H84" s="37"/>
      <c r="I84" s="265">
        <v>44154</v>
      </c>
      <c r="J84" s="37"/>
      <c r="K84" s="37"/>
      <c r="L84" s="278" t="s">
        <v>416</v>
      </c>
      <c r="M84" s="37">
        <v>2725</v>
      </c>
      <c r="N84" s="37"/>
      <c r="O84" s="618" t="s">
        <v>11985</v>
      </c>
      <c r="P84" s="37"/>
      <c r="Q84" s="37"/>
      <c r="R84" s="37"/>
      <c r="S84" s="37"/>
      <c r="T84" s="37"/>
      <c r="U84" s="37"/>
      <c r="V84" s="37"/>
      <c r="W84" s="37"/>
      <c r="X84" s="37"/>
      <c r="Y84" s="37"/>
      <c r="Z84" s="37"/>
      <c r="AA84" s="37"/>
      <c r="AB84" s="37"/>
      <c r="AC84" s="37"/>
      <c r="AD84" s="37"/>
      <c r="AE84" s="37"/>
      <c r="AF84" s="37"/>
      <c r="AG84" s="37"/>
      <c r="AH84" s="37"/>
      <c r="AI84" s="37"/>
      <c r="AJ84" s="37"/>
    </row>
    <row r="85" spans="1:36">
      <c r="A85" s="265">
        <v>44144</v>
      </c>
      <c r="B85" s="278" t="s">
        <v>227</v>
      </c>
      <c r="C85" s="37">
        <v>880474154</v>
      </c>
      <c r="D85" s="509" t="s">
        <v>11986</v>
      </c>
      <c r="E85" s="278" t="s">
        <v>139</v>
      </c>
      <c r="F85" s="278" t="s">
        <v>140</v>
      </c>
      <c r="G85" s="278" t="s">
        <v>4476</v>
      </c>
      <c r="H85" s="265">
        <v>44140</v>
      </c>
      <c r="I85" s="265">
        <v>44144</v>
      </c>
      <c r="J85" s="37"/>
      <c r="K85" s="37"/>
      <c r="L85" s="278" t="s">
        <v>4476</v>
      </c>
      <c r="M85" s="37">
        <v>2710</v>
      </c>
      <c r="N85" s="37"/>
      <c r="O85" s="278" t="s">
        <v>11969</v>
      </c>
      <c r="P85" s="37"/>
      <c r="Q85" s="37"/>
      <c r="R85" s="37"/>
      <c r="S85" s="37"/>
      <c r="T85" s="37"/>
      <c r="U85" s="37"/>
      <c r="V85" s="37"/>
      <c r="W85" s="37"/>
      <c r="X85" s="37"/>
      <c r="Y85" s="37"/>
      <c r="Z85" s="37"/>
      <c r="AA85" s="37"/>
      <c r="AB85" s="37"/>
      <c r="AC85" s="37"/>
      <c r="AD85" s="37"/>
      <c r="AE85" s="37"/>
      <c r="AF85" s="37"/>
      <c r="AG85" s="37"/>
      <c r="AH85" s="37"/>
      <c r="AI85" s="37"/>
      <c r="AJ85" s="37"/>
    </row>
    <row r="86" spans="1:36">
      <c r="A86" s="265">
        <v>44141</v>
      </c>
      <c r="B86" s="278" t="s">
        <v>156</v>
      </c>
      <c r="C86" s="37">
        <v>881195416</v>
      </c>
      <c r="D86" s="37"/>
      <c r="E86" s="278" t="s">
        <v>139</v>
      </c>
      <c r="F86" s="278" t="s">
        <v>140</v>
      </c>
      <c r="G86" s="37"/>
      <c r="H86" s="37"/>
      <c r="I86" s="265">
        <v>44141</v>
      </c>
      <c r="J86" s="37"/>
      <c r="K86" s="37"/>
      <c r="L86" s="278" t="s">
        <v>233</v>
      </c>
      <c r="M86" s="37">
        <v>2617</v>
      </c>
      <c r="N86" s="37"/>
      <c r="O86" s="278" t="s">
        <v>11948</v>
      </c>
      <c r="P86" s="37"/>
      <c r="Q86" s="37"/>
      <c r="R86" s="37"/>
      <c r="S86" s="37"/>
      <c r="T86" s="37"/>
      <c r="U86" s="37"/>
      <c r="V86" s="37"/>
      <c r="W86" s="37"/>
      <c r="X86" s="37"/>
      <c r="Y86" s="37"/>
      <c r="Z86" s="37"/>
      <c r="AA86" s="37"/>
      <c r="AB86" s="37"/>
      <c r="AC86" s="37"/>
      <c r="AD86" s="37"/>
      <c r="AE86" s="37"/>
      <c r="AF86" s="37"/>
      <c r="AG86" s="37"/>
      <c r="AH86" s="37"/>
      <c r="AI86" s="37"/>
      <c r="AJ86" s="37"/>
    </row>
    <row r="87" spans="1:36">
      <c r="A87" s="265">
        <v>44146</v>
      </c>
      <c r="B87" s="278" t="s">
        <v>2235</v>
      </c>
      <c r="C87" s="37">
        <v>883055784</v>
      </c>
      <c r="D87" s="504"/>
      <c r="E87" s="278" t="s">
        <v>139</v>
      </c>
      <c r="F87" s="278" t="s">
        <v>140</v>
      </c>
      <c r="G87" s="278" t="s">
        <v>142</v>
      </c>
      <c r="H87" s="37"/>
      <c r="I87" s="265">
        <v>44146</v>
      </c>
      <c r="J87" s="37"/>
      <c r="K87" s="37"/>
      <c r="L87" s="278" t="s">
        <v>142</v>
      </c>
      <c r="M87" s="37">
        <v>2612</v>
      </c>
      <c r="N87" s="37"/>
      <c r="O87" s="618"/>
      <c r="P87" s="37"/>
      <c r="Q87" s="37"/>
      <c r="R87" s="37"/>
      <c r="S87" s="37"/>
      <c r="T87" s="37"/>
      <c r="U87" s="37"/>
      <c r="V87" s="37"/>
      <c r="W87" s="37"/>
      <c r="X87" s="37"/>
      <c r="Y87" s="37"/>
      <c r="Z87" s="37"/>
      <c r="AA87" s="37"/>
      <c r="AB87" s="37"/>
      <c r="AC87" s="37"/>
      <c r="AD87" s="37"/>
      <c r="AE87" s="37"/>
      <c r="AF87" s="37"/>
      <c r="AG87" s="37"/>
      <c r="AH87" s="37"/>
      <c r="AI87" s="37"/>
      <c r="AJ87" s="37"/>
    </row>
    <row r="88" spans="1:36">
      <c r="A88" s="265">
        <v>44152</v>
      </c>
      <c r="B88" s="278" t="s">
        <v>178</v>
      </c>
      <c r="C88" s="37">
        <v>882342848</v>
      </c>
      <c r="D88" s="510"/>
      <c r="E88" s="278" t="s">
        <v>139</v>
      </c>
      <c r="F88" s="278" t="s">
        <v>140</v>
      </c>
      <c r="G88" s="278" t="s">
        <v>172</v>
      </c>
      <c r="H88" s="37"/>
      <c r="I88" s="265">
        <v>44152</v>
      </c>
      <c r="J88" s="37"/>
      <c r="K88" s="37"/>
      <c r="L88" s="278" t="s">
        <v>172</v>
      </c>
      <c r="M88" s="37">
        <v>2520</v>
      </c>
      <c r="N88" s="37"/>
      <c r="O88" s="618"/>
      <c r="P88" s="37"/>
      <c r="Q88" s="37"/>
      <c r="R88" s="37"/>
      <c r="S88" s="37"/>
      <c r="T88" s="37"/>
      <c r="U88" s="37"/>
      <c r="V88" s="37"/>
      <c r="W88" s="37"/>
      <c r="X88" s="37"/>
      <c r="Y88" s="37"/>
      <c r="Z88" s="37"/>
      <c r="AA88" s="37"/>
      <c r="AB88" s="37"/>
      <c r="AC88" s="37"/>
      <c r="AD88" s="37"/>
      <c r="AE88" s="37"/>
      <c r="AF88" s="37"/>
      <c r="AG88" s="37"/>
      <c r="AH88" s="37"/>
      <c r="AI88" s="37"/>
      <c r="AJ88" s="37"/>
    </row>
    <row r="89" spans="1:36">
      <c r="A89" s="265">
        <v>44158</v>
      </c>
      <c r="B89" s="278" t="s">
        <v>227</v>
      </c>
      <c r="C89" s="521">
        <v>882680576</v>
      </c>
      <c r="D89" s="510" t="s">
        <v>2974</v>
      </c>
      <c r="E89" s="278" t="s">
        <v>152</v>
      </c>
      <c r="F89" s="278" t="s">
        <v>140</v>
      </c>
      <c r="G89" s="278" t="s">
        <v>142</v>
      </c>
      <c r="H89" s="265">
        <v>44159</v>
      </c>
      <c r="I89" s="265">
        <v>44159</v>
      </c>
      <c r="J89" s="37"/>
      <c r="K89" s="37"/>
      <c r="L89" s="278" t="s">
        <v>142</v>
      </c>
      <c r="M89" s="37">
        <v>2408</v>
      </c>
      <c r="N89" s="37"/>
      <c r="O89" s="618" t="s">
        <v>11987</v>
      </c>
      <c r="P89" s="37"/>
      <c r="Q89" s="37"/>
      <c r="R89" s="37"/>
      <c r="S89" s="37"/>
      <c r="T89" s="37"/>
      <c r="U89" s="37"/>
      <c r="V89" s="37"/>
      <c r="W89" s="37"/>
      <c r="X89" s="37"/>
      <c r="Y89" s="37"/>
      <c r="Z89" s="37"/>
      <c r="AA89" s="37"/>
      <c r="AB89" s="37"/>
      <c r="AC89" s="37"/>
      <c r="AD89" s="37"/>
      <c r="AE89" s="37"/>
      <c r="AF89" s="37"/>
      <c r="AG89" s="37"/>
      <c r="AH89" s="37"/>
      <c r="AI89" s="37"/>
      <c r="AJ89" s="37"/>
    </row>
    <row r="90" spans="1:36">
      <c r="A90" s="505">
        <v>44144</v>
      </c>
      <c r="B90" s="278" t="s">
        <v>156</v>
      </c>
      <c r="C90" s="37">
        <v>880018227</v>
      </c>
      <c r="D90" s="504">
        <v>30391155</v>
      </c>
      <c r="E90" s="278" t="s">
        <v>139</v>
      </c>
      <c r="F90" s="278" t="s">
        <v>140</v>
      </c>
      <c r="G90" s="278"/>
      <c r="H90" s="265"/>
      <c r="I90" s="265">
        <v>44144</v>
      </c>
      <c r="J90" s="37"/>
      <c r="K90" s="37"/>
      <c r="L90" s="278" t="s">
        <v>315</v>
      </c>
      <c r="M90" s="37">
        <v>2299.0700000000002</v>
      </c>
      <c r="N90" s="37"/>
      <c r="O90" s="278" t="s">
        <v>11988</v>
      </c>
      <c r="P90" s="37"/>
      <c r="Q90" s="37"/>
      <c r="R90" s="37"/>
      <c r="S90" s="37"/>
      <c r="T90" s="37"/>
      <c r="U90" s="37"/>
      <c r="V90" s="37"/>
      <c r="W90" s="37"/>
      <c r="X90" s="37"/>
      <c r="Y90" s="37"/>
      <c r="Z90" s="37"/>
      <c r="AA90" s="37"/>
      <c r="AB90" s="37"/>
      <c r="AC90" s="37"/>
      <c r="AD90" s="37"/>
      <c r="AE90" s="37"/>
      <c r="AF90" s="37"/>
      <c r="AG90" s="37"/>
      <c r="AH90" s="37"/>
      <c r="AI90" s="37"/>
      <c r="AJ90" s="37"/>
    </row>
    <row r="91" spans="1:36">
      <c r="A91" s="265">
        <v>44148</v>
      </c>
      <c r="B91" s="278" t="s">
        <v>175</v>
      </c>
      <c r="C91" s="37">
        <v>882881013</v>
      </c>
      <c r="D91" s="504" t="s">
        <v>5644</v>
      </c>
      <c r="E91" s="278" t="s">
        <v>139</v>
      </c>
      <c r="F91" s="278" t="s">
        <v>140</v>
      </c>
      <c r="G91" s="278" t="s">
        <v>200</v>
      </c>
      <c r="H91" s="37"/>
      <c r="I91" s="265">
        <v>44148</v>
      </c>
      <c r="J91" s="37"/>
      <c r="K91" s="37"/>
      <c r="L91" s="278" t="s">
        <v>200</v>
      </c>
      <c r="M91" s="37">
        <v>2172</v>
      </c>
      <c r="N91" s="37"/>
      <c r="O91" s="618" t="s">
        <v>11952</v>
      </c>
      <c r="P91" s="37"/>
      <c r="Q91" s="37"/>
      <c r="R91" s="37"/>
      <c r="S91" s="37"/>
      <c r="T91" s="37"/>
      <c r="U91" s="37"/>
      <c r="V91" s="37"/>
      <c r="W91" s="37"/>
      <c r="X91" s="37"/>
      <c r="Y91" s="37"/>
      <c r="Z91" s="37"/>
      <c r="AA91" s="37"/>
      <c r="AB91" s="37"/>
      <c r="AC91" s="37"/>
      <c r="AD91" s="37"/>
      <c r="AE91" s="37"/>
      <c r="AF91" s="37"/>
      <c r="AG91" s="37"/>
      <c r="AH91" s="37"/>
      <c r="AI91" s="37"/>
      <c r="AJ91" s="37"/>
    </row>
    <row r="92" spans="1:36">
      <c r="A92" s="265">
        <v>44153</v>
      </c>
      <c r="B92" s="278" t="s">
        <v>194</v>
      </c>
      <c r="C92" s="37">
        <v>880003241</v>
      </c>
      <c r="D92" s="509" t="s">
        <v>4461</v>
      </c>
      <c r="E92" s="278" t="s">
        <v>139</v>
      </c>
      <c r="F92" s="278" t="s">
        <v>140</v>
      </c>
      <c r="G92" s="278" t="s">
        <v>200</v>
      </c>
      <c r="H92" s="37"/>
      <c r="I92" s="265">
        <v>44153</v>
      </c>
      <c r="J92" s="37"/>
      <c r="K92" s="37"/>
      <c r="L92" s="278" t="s">
        <v>200</v>
      </c>
      <c r="M92" s="37">
        <v>2172</v>
      </c>
      <c r="N92" s="37"/>
      <c r="O92" s="618" t="s">
        <v>11989</v>
      </c>
      <c r="P92" s="37"/>
      <c r="Q92" s="37"/>
      <c r="R92" s="37"/>
      <c r="S92" s="37"/>
      <c r="T92" s="37"/>
      <c r="U92" s="37"/>
      <c r="V92" s="37"/>
      <c r="W92" s="37"/>
      <c r="X92" s="37"/>
      <c r="Y92" s="37"/>
      <c r="Z92" s="37"/>
      <c r="AA92" s="37"/>
      <c r="AB92" s="37"/>
      <c r="AC92" s="37"/>
      <c r="AD92" s="37"/>
      <c r="AE92" s="37"/>
      <c r="AF92" s="37"/>
      <c r="AG92" s="37"/>
      <c r="AH92" s="37"/>
      <c r="AI92" s="37"/>
      <c r="AJ92" s="37"/>
    </row>
    <row r="93" spans="1:36">
      <c r="A93" s="265">
        <v>44147</v>
      </c>
      <c r="B93" s="278" t="s">
        <v>194</v>
      </c>
      <c r="C93" s="37">
        <v>880003241</v>
      </c>
      <c r="D93" s="504" t="s">
        <v>4461</v>
      </c>
      <c r="E93" s="278" t="s">
        <v>139</v>
      </c>
      <c r="F93" s="278" t="s">
        <v>140</v>
      </c>
      <c r="G93" s="278" t="s">
        <v>142</v>
      </c>
      <c r="H93" s="37"/>
      <c r="I93" s="265">
        <v>44147</v>
      </c>
      <c r="J93" s="37"/>
      <c r="K93" s="37"/>
      <c r="L93" s="278" t="s">
        <v>142</v>
      </c>
      <c r="M93" s="37">
        <v>2114</v>
      </c>
      <c r="N93" s="37"/>
      <c r="O93" s="278" t="s">
        <v>11952</v>
      </c>
      <c r="P93" s="37"/>
      <c r="Q93" s="37"/>
      <c r="R93" s="37"/>
      <c r="S93" s="37"/>
      <c r="T93" s="37"/>
      <c r="U93" s="37"/>
      <c r="V93" s="37"/>
      <c r="W93" s="37"/>
      <c r="X93" s="37"/>
      <c r="Y93" s="37"/>
      <c r="Z93" s="37"/>
      <c r="AA93" s="37"/>
      <c r="AB93" s="37"/>
      <c r="AC93" s="37"/>
      <c r="AD93" s="37"/>
      <c r="AE93" s="37"/>
      <c r="AF93" s="37"/>
      <c r="AG93" s="37"/>
      <c r="AH93" s="37"/>
      <c r="AI93" s="37"/>
      <c r="AJ93" s="37"/>
    </row>
    <row r="94" spans="1:36">
      <c r="A94" s="265">
        <v>44158</v>
      </c>
      <c r="B94" s="278" t="s">
        <v>146</v>
      </c>
      <c r="C94" s="521">
        <v>883144446</v>
      </c>
      <c r="D94" s="513" t="s">
        <v>11990</v>
      </c>
      <c r="E94" s="278" t="s">
        <v>139</v>
      </c>
      <c r="F94" s="278" t="s">
        <v>140</v>
      </c>
      <c r="G94" s="278" t="s">
        <v>142</v>
      </c>
      <c r="H94" s="37"/>
      <c r="I94" s="265">
        <v>44158</v>
      </c>
      <c r="J94" s="37"/>
      <c r="K94" s="37"/>
      <c r="L94" s="278" t="s">
        <v>142</v>
      </c>
      <c r="M94" s="37">
        <v>2058.84</v>
      </c>
      <c r="N94" s="37"/>
      <c r="O94" s="618"/>
      <c r="P94" s="37"/>
      <c r="Q94" s="37"/>
      <c r="R94" s="37"/>
      <c r="S94" s="37"/>
      <c r="T94" s="37"/>
      <c r="U94" s="37"/>
      <c r="V94" s="37"/>
      <c r="W94" s="37"/>
      <c r="X94" s="37"/>
      <c r="Y94" s="37"/>
      <c r="Z94" s="37"/>
      <c r="AA94" s="37"/>
      <c r="AB94" s="37"/>
      <c r="AC94" s="37"/>
      <c r="AD94" s="37"/>
      <c r="AE94" s="37"/>
      <c r="AF94" s="37"/>
      <c r="AG94" s="37"/>
      <c r="AH94" s="37"/>
      <c r="AI94" s="37"/>
      <c r="AJ94" s="37"/>
    </row>
    <row r="95" spans="1:36">
      <c r="A95" s="265">
        <v>44138</v>
      </c>
      <c r="B95" s="278" t="s">
        <v>167</v>
      </c>
      <c r="C95" s="37">
        <v>883011951</v>
      </c>
      <c r="D95" s="504" t="s">
        <v>7230</v>
      </c>
      <c r="E95" s="278" t="s">
        <v>139</v>
      </c>
      <c r="F95" s="278" t="s">
        <v>140</v>
      </c>
      <c r="G95" s="278" t="s">
        <v>142</v>
      </c>
      <c r="H95" s="265">
        <v>44138</v>
      </c>
      <c r="I95" s="265">
        <v>44138</v>
      </c>
      <c r="J95" s="37"/>
      <c r="K95" s="37"/>
      <c r="L95" s="278" t="s">
        <v>142</v>
      </c>
      <c r="M95" s="37">
        <v>2010</v>
      </c>
      <c r="N95" s="37"/>
      <c r="O95" s="37"/>
      <c r="P95" s="37"/>
      <c r="Q95" s="37"/>
      <c r="R95" s="37"/>
      <c r="S95" s="37"/>
      <c r="T95" s="37"/>
      <c r="U95" s="37"/>
      <c r="V95" s="37"/>
      <c r="W95" s="37"/>
      <c r="X95" s="37"/>
      <c r="Y95" s="37"/>
      <c r="Z95" s="37"/>
      <c r="AA95" s="37"/>
      <c r="AB95" s="37"/>
      <c r="AC95" s="37"/>
      <c r="AD95" s="37"/>
      <c r="AE95" s="37"/>
      <c r="AF95" s="37"/>
      <c r="AG95" s="37"/>
      <c r="AH95" s="37"/>
      <c r="AI95" s="37"/>
      <c r="AJ95" s="37"/>
    </row>
    <row r="96" spans="1:36">
      <c r="A96" s="265">
        <v>44166</v>
      </c>
      <c r="B96" s="278" t="s">
        <v>194</v>
      </c>
      <c r="C96" s="37">
        <v>882743336</v>
      </c>
      <c r="D96" s="504" t="s">
        <v>11991</v>
      </c>
      <c r="E96" s="278" t="s">
        <v>139</v>
      </c>
      <c r="F96" s="278" t="s">
        <v>140</v>
      </c>
      <c r="G96" s="278" t="s">
        <v>142</v>
      </c>
      <c r="H96" s="265"/>
      <c r="I96" s="265">
        <v>44165</v>
      </c>
      <c r="J96" s="37"/>
      <c r="K96" s="37"/>
      <c r="L96" s="278" t="s">
        <v>142</v>
      </c>
      <c r="M96" s="37">
        <v>6345.01</v>
      </c>
      <c r="N96" s="37"/>
      <c r="O96" s="278" t="s">
        <v>11992</v>
      </c>
      <c r="P96" s="37"/>
      <c r="Q96" s="37"/>
      <c r="R96" s="37"/>
      <c r="S96" s="37"/>
      <c r="T96" s="37"/>
      <c r="U96" s="37"/>
      <c r="V96" s="37"/>
      <c r="W96" s="37"/>
      <c r="X96" s="37"/>
      <c r="Y96" s="37"/>
      <c r="Z96" s="37"/>
      <c r="AA96" s="37"/>
      <c r="AB96" s="37"/>
      <c r="AC96" s="37"/>
      <c r="AD96" s="37"/>
      <c r="AE96" s="37"/>
      <c r="AF96" s="37"/>
      <c r="AG96" s="37"/>
      <c r="AH96" s="37"/>
      <c r="AI96" s="37"/>
      <c r="AJ96" s="37"/>
    </row>
    <row r="97" spans="1:36">
      <c r="A97" s="265">
        <v>44138</v>
      </c>
      <c r="B97" s="278" t="s">
        <v>194</v>
      </c>
      <c r="C97" s="37">
        <v>882743336</v>
      </c>
      <c r="D97" s="504" t="s">
        <v>11993</v>
      </c>
      <c r="E97" s="278" t="s">
        <v>139</v>
      </c>
      <c r="F97" s="278" t="s">
        <v>140</v>
      </c>
      <c r="G97" s="278" t="s">
        <v>142</v>
      </c>
      <c r="H97" s="265">
        <v>44138</v>
      </c>
      <c r="I97" s="265">
        <v>44138</v>
      </c>
      <c r="J97" s="37"/>
      <c r="K97" s="37"/>
      <c r="L97" s="278" t="s">
        <v>142</v>
      </c>
      <c r="M97" s="37">
        <v>2010</v>
      </c>
      <c r="N97" s="37"/>
      <c r="O97" s="278" t="s">
        <v>11992</v>
      </c>
      <c r="P97" s="37"/>
      <c r="Q97" s="37"/>
      <c r="R97" s="37"/>
      <c r="S97" s="37"/>
      <c r="T97" s="37"/>
      <c r="U97" s="37"/>
      <c r="V97" s="37"/>
      <c r="W97" s="37"/>
      <c r="X97" s="37"/>
      <c r="Y97" s="37"/>
      <c r="Z97" s="37"/>
      <c r="AA97" s="37"/>
      <c r="AB97" s="37"/>
      <c r="AC97" s="37"/>
      <c r="AD97" s="37"/>
      <c r="AE97" s="37"/>
      <c r="AF97" s="37"/>
      <c r="AG97" s="37"/>
      <c r="AH97" s="37"/>
      <c r="AI97" s="37"/>
      <c r="AJ97" s="37"/>
    </row>
    <row r="98" spans="1:36">
      <c r="A98" s="265">
        <v>44139</v>
      </c>
      <c r="B98" s="278" t="s">
        <v>194</v>
      </c>
      <c r="C98" s="37">
        <v>880442501</v>
      </c>
      <c r="D98" s="504" t="s">
        <v>11994</v>
      </c>
      <c r="E98" s="278" t="s">
        <v>139</v>
      </c>
      <c r="F98" s="278" t="s">
        <v>140</v>
      </c>
      <c r="G98" s="278" t="s">
        <v>142</v>
      </c>
      <c r="H98" s="265">
        <v>44137</v>
      </c>
      <c r="I98" s="265">
        <v>44139</v>
      </c>
      <c r="J98" s="37"/>
      <c r="K98" s="37"/>
      <c r="L98" s="278" t="s">
        <v>142</v>
      </c>
      <c r="M98" s="37">
        <v>2010</v>
      </c>
      <c r="N98" s="37"/>
      <c r="O98" s="278" t="s">
        <v>11978</v>
      </c>
      <c r="P98" s="37"/>
      <c r="Q98" s="37"/>
      <c r="R98" s="37"/>
      <c r="S98" s="37"/>
      <c r="T98" s="37"/>
      <c r="U98" s="37"/>
      <c r="V98" s="37"/>
      <c r="W98" s="37"/>
      <c r="X98" s="37"/>
      <c r="Y98" s="37"/>
      <c r="Z98" s="37"/>
      <c r="AA98" s="37"/>
      <c r="AB98" s="37"/>
      <c r="AC98" s="37"/>
      <c r="AD98" s="37"/>
      <c r="AE98" s="37"/>
      <c r="AF98" s="37"/>
      <c r="AG98" s="37"/>
      <c r="AH98" s="37"/>
      <c r="AI98" s="37"/>
      <c r="AJ98" s="37"/>
    </row>
    <row r="99" spans="1:36">
      <c r="A99" s="265">
        <v>44146</v>
      </c>
      <c r="B99" s="278" t="s">
        <v>175</v>
      </c>
      <c r="C99" s="37">
        <v>882441869</v>
      </c>
      <c r="D99" s="504"/>
      <c r="E99" s="278" t="s">
        <v>139</v>
      </c>
      <c r="F99" s="278" t="s">
        <v>140</v>
      </c>
      <c r="G99" s="278" t="s">
        <v>142</v>
      </c>
      <c r="H99" s="37"/>
      <c r="I99" s="265">
        <v>44146</v>
      </c>
      <c r="J99" s="37"/>
      <c r="K99" s="37"/>
      <c r="L99" s="278" t="s">
        <v>142</v>
      </c>
      <c r="M99" s="37">
        <v>2010</v>
      </c>
      <c r="N99" s="37"/>
      <c r="O99" s="618"/>
      <c r="P99" s="37"/>
      <c r="Q99" s="37"/>
      <c r="R99" s="37"/>
      <c r="S99" s="37"/>
      <c r="T99" s="37"/>
      <c r="U99" s="37"/>
      <c r="V99" s="37"/>
      <c r="W99" s="37"/>
      <c r="X99" s="37"/>
      <c r="Y99" s="37"/>
      <c r="Z99" s="37"/>
      <c r="AA99" s="37"/>
      <c r="AB99" s="37"/>
      <c r="AC99" s="37"/>
      <c r="AD99" s="37"/>
      <c r="AE99" s="37"/>
      <c r="AF99" s="37"/>
      <c r="AG99" s="37"/>
      <c r="AH99" s="37"/>
      <c r="AI99" s="37"/>
      <c r="AJ99" s="37"/>
    </row>
    <row r="100" spans="1:36">
      <c r="A100" s="265">
        <v>44154</v>
      </c>
      <c r="B100" s="278" t="s">
        <v>156</v>
      </c>
      <c r="C100" s="37">
        <v>881834104</v>
      </c>
      <c r="D100" s="509"/>
      <c r="E100" s="278" t="s">
        <v>139</v>
      </c>
      <c r="F100" s="278" t="s">
        <v>140</v>
      </c>
      <c r="G100" s="278"/>
      <c r="H100" s="37"/>
      <c r="I100" s="265">
        <v>44154</v>
      </c>
      <c r="J100" s="37"/>
      <c r="K100" s="37"/>
      <c r="L100" s="278" t="s">
        <v>142</v>
      </c>
      <c r="M100" s="37">
        <v>2010</v>
      </c>
      <c r="N100" s="37"/>
      <c r="O100" s="618"/>
      <c r="P100" s="37"/>
      <c r="Q100" s="37"/>
      <c r="R100" s="37"/>
      <c r="S100" s="37"/>
      <c r="T100" s="37"/>
      <c r="U100" s="37"/>
      <c r="V100" s="37"/>
      <c r="W100" s="37"/>
      <c r="X100" s="37"/>
      <c r="Y100" s="37"/>
      <c r="Z100" s="37"/>
      <c r="AA100" s="37"/>
      <c r="AB100" s="37"/>
      <c r="AC100" s="37"/>
      <c r="AD100" s="37"/>
      <c r="AE100" s="37"/>
      <c r="AF100" s="37"/>
      <c r="AG100" s="37"/>
      <c r="AH100" s="37"/>
      <c r="AI100" s="37"/>
      <c r="AJ100" s="37"/>
    </row>
    <row r="101" spans="1:36">
      <c r="A101" s="265">
        <v>44158</v>
      </c>
      <c r="B101" s="278" t="s">
        <v>154</v>
      </c>
      <c r="C101" s="675">
        <v>882873876</v>
      </c>
      <c r="D101" s="673" t="s">
        <v>11995</v>
      </c>
      <c r="E101" s="278" t="s">
        <v>139</v>
      </c>
      <c r="F101" s="278" t="s">
        <v>140</v>
      </c>
      <c r="G101" s="278"/>
      <c r="H101" s="37"/>
      <c r="I101" s="265">
        <v>44158</v>
      </c>
      <c r="J101" s="37"/>
      <c r="K101" s="37"/>
      <c r="L101" s="278" t="s">
        <v>142</v>
      </c>
      <c r="M101" s="37">
        <v>2010</v>
      </c>
      <c r="N101" s="37"/>
      <c r="O101" s="618" t="s">
        <v>11935</v>
      </c>
      <c r="P101" s="37"/>
      <c r="Q101" s="37"/>
      <c r="R101" s="37"/>
      <c r="S101" s="37"/>
      <c r="T101" s="37"/>
      <c r="U101" s="37"/>
      <c r="V101" s="37"/>
      <c r="W101" s="37"/>
      <c r="X101" s="37"/>
      <c r="Y101" s="37"/>
      <c r="Z101" s="37"/>
      <c r="AA101" s="37"/>
      <c r="AB101" s="37"/>
      <c r="AC101" s="37"/>
      <c r="AD101" s="37"/>
      <c r="AE101" s="37"/>
      <c r="AF101" s="37"/>
      <c r="AG101" s="37"/>
      <c r="AH101" s="37"/>
      <c r="AI101" s="37"/>
      <c r="AJ101" s="37"/>
    </row>
    <row r="102" spans="1:36">
      <c r="A102" s="265">
        <v>44147</v>
      </c>
      <c r="B102" s="278" t="s">
        <v>194</v>
      </c>
      <c r="C102" s="37">
        <v>880385479</v>
      </c>
      <c r="D102" s="504" t="s">
        <v>4516</v>
      </c>
      <c r="E102" s="278" t="s">
        <v>139</v>
      </c>
      <c r="F102" s="278" t="s">
        <v>140</v>
      </c>
      <c r="G102" s="278" t="s">
        <v>142</v>
      </c>
      <c r="H102" s="37"/>
      <c r="I102" s="265">
        <v>44147</v>
      </c>
      <c r="J102" s="37"/>
      <c r="K102" s="37"/>
      <c r="L102" s="278" t="s">
        <v>142</v>
      </c>
      <c r="M102" s="37">
        <v>1961</v>
      </c>
      <c r="N102" s="37"/>
      <c r="O102" s="618" t="s">
        <v>11952</v>
      </c>
      <c r="P102" s="37"/>
      <c r="Q102" s="37"/>
      <c r="R102" s="37"/>
      <c r="S102" s="37"/>
      <c r="T102" s="37"/>
      <c r="U102" s="37"/>
      <c r="V102" s="37"/>
      <c r="W102" s="37"/>
      <c r="X102" s="37"/>
      <c r="Y102" s="37"/>
      <c r="Z102" s="37"/>
      <c r="AA102" s="37"/>
      <c r="AB102" s="37"/>
      <c r="AC102" s="37"/>
      <c r="AD102" s="37"/>
      <c r="AE102" s="37"/>
      <c r="AF102" s="37"/>
      <c r="AG102" s="37"/>
      <c r="AH102" s="37"/>
      <c r="AI102" s="37"/>
      <c r="AJ102" s="37"/>
    </row>
    <row r="103" spans="1:36">
      <c r="A103" s="265">
        <v>44140</v>
      </c>
      <c r="B103" s="278" t="s">
        <v>2235</v>
      </c>
      <c r="C103" s="37">
        <v>880199299</v>
      </c>
      <c r="D103" s="37"/>
      <c r="E103" s="278" t="s">
        <v>152</v>
      </c>
      <c r="F103" s="278" t="s">
        <v>181</v>
      </c>
      <c r="G103" s="37"/>
      <c r="H103" s="37"/>
      <c r="I103" s="265">
        <v>44140</v>
      </c>
      <c r="J103" s="37"/>
      <c r="K103" s="37"/>
      <c r="L103" s="278" t="s">
        <v>142</v>
      </c>
      <c r="M103" s="37">
        <v>1863.59</v>
      </c>
      <c r="N103" s="37"/>
      <c r="O103" s="37"/>
      <c r="P103" s="37"/>
      <c r="Q103" s="37"/>
      <c r="R103" s="37"/>
      <c r="S103" s="37"/>
      <c r="T103" s="37"/>
      <c r="U103" s="37"/>
      <c r="V103" s="37"/>
      <c r="W103" s="37"/>
      <c r="X103" s="37"/>
      <c r="Y103" s="37"/>
      <c r="Z103" s="37"/>
      <c r="AA103" s="37"/>
      <c r="AB103" s="37"/>
      <c r="AC103" s="37"/>
      <c r="AD103" s="37"/>
      <c r="AE103" s="37"/>
      <c r="AF103" s="37"/>
      <c r="AG103" s="37"/>
      <c r="AH103" s="37"/>
      <c r="AI103" s="37"/>
      <c r="AJ103" s="37"/>
    </row>
    <row r="104" spans="1:36">
      <c r="A104" s="265">
        <v>44146</v>
      </c>
      <c r="B104" s="278" t="s">
        <v>157</v>
      </c>
      <c r="C104" s="37">
        <v>880001863</v>
      </c>
      <c r="D104" s="504" t="s">
        <v>11996</v>
      </c>
      <c r="E104" s="278" t="s">
        <v>139</v>
      </c>
      <c r="F104" s="278" t="s">
        <v>140</v>
      </c>
      <c r="G104" s="278" t="s">
        <v>142</v>
      </c>
      <c r="H104" s="37"/>
      <c r="I104" s="265">
        <v>44146</v>
      </c>
      <c r="J104" s="37"/>
      <c r="K104" s="37"/>
      <c r="L104" s="278" t="s">
        <v>246</v>
      </c>
      <c r="M104" s="37">
        <f>1746+99</f>
        <v>1845</v>
      </c>
      <c r="N104" s="37"/>
      <c r="O104" s="618" t="s">
        <v>11964</v>
      </c>
      <c r="P104" s="37"/>
      <c r="Q104" s="37"/>
      <c r="R104" s="37"/>
      <c r="S104" s="37"/>
      <c r="T104" s="37"/>
      <c r="U104" s="37"/>
      <c r="V104" s="37"/>
      <c r="W104" s="37"/>
      <c r="X104" s="37"/>
      <c r="Y104" s="37"/>
      <c r="Z104" s="37"/>
      <c r="AA104" s="37"/>
      <c r="AB104" s="37"/>
      <c r="AC104" s="37"/>
      <c r="AD104" s="37"/>
      <c r="AE104" s="37"/>
      <c r="AF104" s="37"/>
      <c r="AG104" s="37"/>
      <c r="AH104" s="37"/>
      <c r="AI104" s="37"/>
      <c r="AJ104" s="37"/>
    </row>
    <row r="105" spans="1:36">
      <c r="A105" s="265">
        <v>44152</v>
      </c>
      <c r="B105" s="278" t="s">
        <v>178</v>
      </c>
      <c r="C105" s="37">
        <v>882672845</v>
      </c>
      <c r="D105" s="510"/>
      <c r="E105" s="278" t="s">
        <v>139</v>
      </c>
      <c r="F105" s="278" t="s">
        <v>140</v>
      </c>
      <c r="G105" s="278" t="s">
        <v>142</v>
      </c>
      <c r="H105" s="37"/>
      <c r="I105" s="265">
        <v>44152</v>
      </c>
      <c r="J105" s="37"/>
      <c r="K105" s="37"/>
      <c r="L105" s="278" t="s">
        <v>142</v>
      </c>
      <c r="M105" s="37">
        <v>1811</v>
      </c>
      <c r="N105" s="37"/>
      <c r="O105" s="618"/>
      <c r="P105" s="37"/>
      <c r="Q105" s="37"/>
      <c r="R105" s="37"/>
      <c r="S105" s="37"/>
      <c r="T105" s="37"/>
      <c r="U105" s="37"/>
      <c r="V105" s="37"/>
      <c r="W105" s="37"/>
      <c r="X105" s="37"/>
      <c r="Y105" s="37"/>
      <c r="Z105" s="37"/>
      <c r="AA105" s="37"/>
      <c r="AB105" s="37"/>
      <c r="AC105" s="37"/>
      <c r="AD105" s="37"/>
      <c r="AE105" s="37"/>
      <c r="AF105" s="37"/>
      <c r="AG105" s="37"/>
      <c r="AH105" s="37"/>
      <c r="AI105" s="37"/>
      <c r="AJ105" s="37"/>
    </row>
    <row r="106" spans="1:36">
      <c r="A106" s="265">
        <v>44152</v>
      </c>
      <c r="B106" s="278" t="s">
        <v>146</v>
      </c>
      <c r="C106" s="37">
        <v>880029873</v>
      </c>
      <c r="D106" s="509" t="s">
        <v>2972</v>
      </c>
      <c r="E106" s="278" t="s">
        <v>139</v>
      </c>
      <c r="F106" s="278" t="s">
        <v>140</v>
      </c>
      <c r="G106" s="278"/>
      <c r="H106" s="37"/>
      <c r="I106" s="265">
        <v>44152</v>
      </c>
      <c r="J106" s="37"/>
      <c r="K106" s="37"/>
      <c r="L106" s="278" t="s">
        <v>190</v>
      </c>
      <c r="M106" s="37">
        <v>1779</v>
      </c>
      <c r="N106" s="37"/>
      <c r="O106" s="618" t="s">
        <v>11997</v>
      </c>
      <c r="P106" s="37"/>
      <c r="Q106" s="37"/>
      <c r="R106" s="37"/>
      <c r="S106" s="37"/>
      <c r="T106" s="37"/>
      <c r="U106" s="37"/>
      <c r="V106" s="37"/>
      <c r="W106" s="37"/>
      <c r="X106" s="37"/>
      <c r="Y106" s="37"/>
      <c r="Z106" s="37"/>
      <c r="AA106" s="37"/>
      <c r="AB106" s="37"/>
      <c r="AC106" s="37"/>
      <c r="AD106" s="37"/>
      <c r="AE106" s="37"/>
      <c r="AF106" s="37"/>
      <c r="AG106" s="37"/>
      <c r="AH106" s="37"/>
      <c r="AI106" s="37"/>
      <c r="AJ106" s="37"/>
    </row>
    <row r="107" spans="1:36">
      <c r="A107" s="265">
        <v>44148</v>
      </c>
      <c r="B107" s="278" t="s">
        <v>281</v>
      </c>
      <c r="C107" s="37">
        <v>882164963</v>
      </c>
      <c r="D107" s="504" t="s">
        <v>2914</v>
      </c>
      <c r="E107" s="278" t="s">
        <v>139</v>
      </c>
      <c r="F107" s="278" t="s">
        <v>140</v>
      </c>
      <c r="G107" s="278" t="s">
        <v>176</v>
      </c>
      <c r="H107" s="37"/>
      <c r="I107" s="265">
        <v>44148</v>
      </c>
      <c r="J107" s="37"/>
      <c r="K107" s="37"/>
      <c r="L107" s="278" t="s">
        <v>176</v>
      </c>
      <c r="M107" s="37">
        <v>1766</v>
      </c>
      <c r="N107" s="37"/>
      <c r="O107" s="618" t="s">
        <v>11998</v>
      </c>
      <c r="P107" s="37"/>
      <c r="Q107" s="37"/>
      <c r="R107" s="37"/>
      <c r="S107" s="37"/>
      <c r="T107" s="37"/>
      <c r="U107" s="37"/>
      <c r="V107" s="37"/>
      <c r="W107" s="37"/>
      <c r="X107" s="37"/>
      <c r="Y107" s="37"/>
      <c r="Z107" s="37"/>
      <c r="AA107" s="37"/>
      <c r="AB107" s="37"/>
      <c r="AC107" s="37"/>
      <c r="AD107" s="37"/>
      <c r="AE107" s="37"/>
      <c r="AF107" s="37"/>
      <c r="AG107" s="37"/>
      <c r="AH107" s="37"/>
      <c r="AI107" s="37"/>
      <c r="AJ107" s="37"/>
    </row>
    <row r="108" spans="1:36">
      <c r="A108" s="265">
        <v>44153</v>
      </c>
      <c r="B108" s="278" t="s">
        <v>227</v>
      </c>
      <c r="C108" s="37">
        <v>882880896</v>
      </c>
      <c r="D108" s="534">
        <v>674091165</v>
      </c>
      <c r="E108" s="278" t="s">
        <v>139</v>
      </c>
      <c r="F108" s="278" t="s">
        <v>140</v>
      </c>
      <c r="G108" s="278" t="s">
        <v>142</v>
      </c>
      <c r="H108" s="265">
        <v>44153</v>
      </c>
      <c r="I108" s="265">
        <v>44153</v>
      </c>
      <c r="J108" s="37"/>
      <c r="K108" s="37"/>
      <c r="L108" s="278" t="s">
        <v>142</v>
      </c>
      <c r="M108" s="37">
        <v>1764.95</v>
      </c>
      <c r="N108" s="37"/>
      <c r="O108" s="618" t="s">
        <v>11999</v>
      </c>
      <c r="P108" s="37"/>
      <c r="Q108" s="265">
        <v>44153</v>
      </c>
      <c r="R108" s="37">
        <v>2017.44</v>
      </c>
      <c r="S108" s="37"/>
      <c r="T108" s="37"/>
      <c r="U108" s="37"/>
      <c r="V108" s="37"/>
      <c r="W108" s="37"/>
      <c r="X108" s="37"/>
      <c r="Y108" s="37"/>
      <c r="Z108" s="37"/>
      <c r="AA108" s="37"/>
      <c r="AB108" s="37"/>
      <c r="AC108" s="37"/>
      <c r="AD108" s="37"/>
      <c r="AE108" s="37"/>
      <c r="AF108" s="37"/>
      <c r="AG108" s="37"/>
      <c r="AH108" s="37"/>
      <c r="AI108" s="37"/>
      <c r="AJ108" s="37"/>
    </row>
    <row r="109" spans="1:36">
      <c r="A109" s="265">
        <v>44139</v>
      </c>
      <c r="B109" s="278" t="s">
        <v>2235</v>
      </c>
      <c r="C109" s="37">
        <v>882662516</v>
      </c>
      <c r="D109" s="37"/>
      <c r="E109" s="278" t="s">
        <v>139</v>
      </c>
      <c r="F109" s="278" t="s">
        <v>140</v>
      </c>
      <c r="G109" s="278" t="s">
        <v>12000</v>
      </c>
      <c r="H109" s="37"/>
      <c r="I109" s="265">
        <v>44139</v>
      </c>
      <c r="J109" s="37"/>
      <c r="K109" s="37"/>
      <c r="L109" s="278" t="s">
        <v>12000</v>
      </c>
      <c r="M109" s="37">
        <v>1749</v>
      </c>
      <c r="N109" s="37"/>
      <c r="O109" s="278" t="s">
        <v>11978</v>
      </c>
      <c r="P109" s="37"/>
      <c r="Q109" s="37"/>
      <c r="R109" s="37"/>
      <c r="S109" s="37"/>
      <c r="T109" s="37"/>
      <c r="U109" s="37"/>
      <c r="V109" s="37"/>
      <c r="W109" s="37"/>
      <c r="X109" s="37"/>
      <c r="Y109" s="37"/>
      <c r="Z109" s="37"/>
      <c r="AA109" s="37"/>
      <c r="AB109" s="37"/>
      <c r="AC109" s="37"/>
      <c r="AD109" s="37"/>
      <c r="AE109" s="37"/>
      <c r="AF109" s="37"/>
      <c r="AG109" s="37"/>
      <c r="AH109" s="37"/>
      <c r="AI109" s="37"/>
      <c r="AJ109" s="37"/>
    </row>
    <row r="110" spans="1:36">
      <c r="A110" s="265">
        <v>44162</v>
      </c>
      <c r="B110" s="278" t="s">
        <v>146</v>
      </c>
      <c r="C110" s="37">
        <v>880029873</v>
      </c>
      <c r="D110" s="509" t="s">
        <v>2972</v>
      </c>
      <c r="E110" s="278" t="s">
        <v>139</v>
      </c>
      <c r="F110" s="278" t="s">
        <v>140</v>
      </c>
      <c r="G110" s="278"/>
      <c r="H110" s="37"/>
      <c r="I110" s="265">
        <v>44162</v>
      </c>
      <c r="J110" s="37"/>
      <c r="K110" s="37"/>
      <c r="L110" s="278" t="s">
        <v>306</v>
      </c>
      <c r="M110" s="37">
        <v>263</v>
      </c>
      <c r="N110" s="37"/>
      <c r="O110" s="618" t="s">
        <v>11982</v>
      </c>
      <c r="P110" s="37"/>
      <c r="Q110" s="37"/>
      <c r="R110" s="37"/>
      <c r="S110" s="37"/>
      <c r="T110" s="37"/>
      <c r="U110" s="37"/>
      <c r="V110" s="37"/>
      <c r="W110" s="37"/>
      <c r="X110" s="37"/>
      <c r="Y110" s="37"/>
      <c r="Z110" s="37"/>
      <c r="AA110" s="37"/>
      <c r="AB110" s="37"/>
      <c r="AC110" s="37"/>
      <c r="AD110" s="37"/>
      <c r="AE110" s="37"/>
      <c r="AF110" s="37"/>
      <c r="AG110" s="37"/>
      <c r="AH110" s="37"/>
      <c r="AI110" s="37"/>
      <c r="AJ110" s="37"/>
    </row>
    <row r="111" spans="1:36">
      <c r="A111" s="265">
        <v>44140</v>
      </c>
      <c r="B111" s="278" t="s">
        <v>146</v>
      </c>
      <c r="C111" s="37">
        <v>880031116</v>
      </c>
      <c r="D111" s="37">
        <v>2153005698</v>
      </c>
      <c r="E111" s="278" t="s">
        <v>139</v>
      </c>
      <c r="F111" s="278" t="s">
        <v>140</v>
      </c>
      <c r="G111" s="278" t="s">
        <v>168</v>
      </c>
      <c r="H111" s="37"/>
      <c r="I111" s="265">
        <v>44140</v>
      </c>
      <c r="J111" s="37"/>
      <c r="K111" s="37"/>
      <c r="L111" s="278" t="s">
        <v>168</v>
      </c>
      <c r="M111" s="37">
        <v>1700</v>
      </c>
      <c r="N111" s="37"/>
      <c r="O111" s="618" t="s">
        <v>11978</v>
      </c>
      <c r="P111" s="37"/>
      <c r="Q111" s="37"/>
      <c r="R111" s="37"/>
      <c r="S111" s="37"/>
      <c r="T111" s="37"/>
      <c r="U111" s="37"/>
      <c r="V111" s="37"/>
      <c r="W111" s="37"/>
      <c r="X111" s="37"/>
      <c r="Y111" s="37"/>
      <c r="Z111" s="37"/>
      <c r="AA111" s="37"/>
      <c r="AB111" s="37"/>
      <c r="AC111" s="37"/>
      <c r="AD111" s="37"/>
      <c r="AE111" s="37"/>
      <c r="AF111" s="37"/>
      <c r="AG111" s="37"/>
      <c r="AH111" s="37"/>
      <c r="AI111" s="37"/>
      <c r="AJ111" s="37"/>
    </row>
    <row r="112" spans="1:36">
      <c r="A112" s="265">
        <v>44141</v>
      </c>
      <c r="B112" s="278" t="s">
        <v>2235</v>
      </c>
      <c r="C112" s="37">
        <v>881256798</v>
      </c>
      <c r="D112" s="37"/>
      <c r="E112" s="278" t="s">
        <v>139</v>
      </c>
      <c r="F112" s="278" t="s">
        <v>140</v>
      </c>
      <c r="G112" s="278" t="s">
        <v>168</v>
      </c>
      <c r="H112" s="37"/>
      <c r="I112" s="265">
        <v>44141</v>
      </c>
      <c r="J112" s="37"/>
      <c r="K112" s="37"/>
      <c r="L112" s="278" t="s">
        <v>168</v>
      </c>
      <c r="M112" s="37">
        <v>1700</v>
      </c>
      <c r="N112" s="37"/>
      <c r="O112" s="278" t="s">
        <v>11980</v>
      </c>
      <c r="P112" s="37"/>
      <c r="Q112" s="37"/>
      <c r="R112" s="37"/>
      <c r="S112" s="37"/>
      <c r="T112" s="37"/>
      <c r="U112" s="37"/>
      <c r="V112" s="37"/>
      <c r="W112" s="37"/>
      <c r="X112" s="37"/>
      <c r="Y112" s="37"/>
      <c r="Z112" s="37"/>
      <c r="AA112" s="37"/>
      <c r="AB112" s="37"/>
      <c r="AC112" s="37"/>
      <c r="AD112" s="37"/>
      <c r="AE112" s="37"/>
      <c r="AF112" s="37"/>
      <c r="AG112" s="37"/>
      <c r="AH112" s="37"/>
      <c r="AI112" s="37"/>
      <c r="AJ112" s="37"/>
    </row>
    <row r="113" spans="1:36">
      <c r="A113" s="265">
        <v>44146</v>
      </c>
      <c r="B113" s="278" t="s">
        <v>194</v>
      </c>
      <c r="C113" s="37">
        <v>881953338</v>
      </c>
      <c r="D113" s="504" t="s">
        <v>6137</v>
      </c>
      <c r="E113" s="278" t="s">
        <v>139</v>
      </c>
      <c r="F113" s="278" t="s">
        <v>140</v>
      </c>
      <c r="G113" s="278" t="s">
        <v>142</v>
      </c>
      <c r="H113" s="265">
        <v>44145</v>
      </c>
      <c r="I113" s="265">
        <v>44146</v>
      </c>
      <c r="J113" s="37"/>
      <c r="K113" s="37"/>
      <c r="L113" s="278" t="s">
        <v>168</v>
      </c>
      <c r="M113" s="37">
        <v>1700</v>
      </c>
      <c r="N113" s="37"/>
      <c r="O113" s="618" t="s">
        <v>11964</v>
      </c>
      <c r="P113" s="37"/>
      <c r="Q113" s="37"/>
      <c r="R113" s="37"/>
      <c r="S113" s="37"/>
      <c r="T113" s="37"/>
      <c r="U113" s="37"/>
      <c r="V113" s="37"/>
      <c r="W113" s="37"/>
      <c r="X113" s="37"/>
      <c r="Y113" s="37"/>
      <c r="Z113" s="37"/>
      <c r="AA113" s="37"/>
      <c r="AB113" s="37"/>
      <c r="AC113" s="37"/>
      <c r="AD113" s="37"/>
      <c r="AE113" s="37"/>
      <c r="AF113" s="37"/>
      <c r="AG113" s="37"/>
      <c r="AH113" s="37"/>
      <c r="AI113" s="37"/>
      <c r="AJ113" s="37"/>
    </row>
    <row r="114" spans="1:36">
      <c r="A114" s="265">
        <v>44166</v>
      </c>
      <c r="B114" s="278" t="s">
        <v>194</v>
      </c>
      <c r="C114" s="37">
        <v>881953338</v>
      </c>
      <c r="D114" s="504" t="s">
        <v>6137</v>
      </c>
      <c r="E114" s="278" t="s">
        <v>139</v>
      </c>
      <c r="F114" s="278" t="s">
        <v>140</v>
      </c>
      <c r="G114" s="278" t="s">
        <v>2019</v>
      </c>
      <c r="H114" s="265"/>
      <c r="I114" s="265">
        <v>44165</v>
      </c>
      <c r="J114" s="37"/>
      <c r="K114" s="37"/>
      <c r="L114" s="278" t="s">
        <v>2019</v>
      </c>
      <c r="M114" s="37">
        <v>547</v>
      </c>
      <c r="N114" s="37"/>
      <c r="O114" s="618" t="s">
        <v>11962</v>
      </c>
      <c r="P114" s="37"/>
      <c r="Q114" s="37"/>
      <c r="R114" s="37"/>
      <c r="S114" s="37"/>
      <c r="T114" s="37"/>
      <c r="U114" s="37"/>
      <c r="V114" s="37"/>
      <c r="W114" s="37"/>
      <c r="X114" s="37"/>
      <c r="Y114" s="37"/>
      <c r="Z114" s="37"/>
      <c r="AA114" s="37"/>
      <c r="AB114" s="37"/>
      <c r="AC114" s="37"/>
      <c r="AD114" s="37"/>
      <c r="AE114" s="37"/>
      <c r="AF114" s="37"/>
      <c r="AG114" s="37"/>
      <c r="AH114" s="37"/>
      <c r="AI114" s="37"/>
      <c r="AJ114" s="37"/>
    </row>
    <row r="115" spans="1:36">
      <c r="A115" s="265">
        <v>44153</v>
      </c>
      <c r="B115" s="278" t="s">
        <v>175</v>
      </c>
      <c r="C115" s="37">
        <v>881522269</v>
      </c>
      <c r="D115" s="510"/>
      <c r="E115" s="278" t="s">
        <v>139</v>
      </c>
      <c r="F115" s="278" t="s">
        <v>140</v>
      </c>
      <c r="G115" s="278" t="s">
        <v>168</v>
      </c>
      <c r="H115" s="37"/>
      <c r="I115" s="265">
        <v>44153</v>
      </c>
      <c r="J115" s="37"/>
      <c r="K115" s="37"/>
      <c r="L115" s="278" t="s">
        <v>168</v>
      </c>
      <c r="M115" s="37">
        <v>1700</v>
      </c>
      <c r="N115" s="37"/>
      <c r="O115" s="618" t="s">
        <v>11989</v>
      </c>
      <c r="P115" s="37"/>
      <c r="Q115" s="37"/>
      <c r="R115" s="37"/>
      <c r="S115" s="37"/>
      <c r="T115" s="37"/>
      <c r="U115" s="37"/>
      <c r="V115" s="37"/>
      <c r="W115" s="37"/>
      <c r="X115" s="37"/>
      <c r="Y115" s="37"/>
      <c r="Z115" s="37"/>
      <c r="AA115" s="37"/>
      <c r="AB115" s="37"/>
      <c r="AC115" s="37"/>
      <c r="AD115" s="37"/>
      <c r="AE115" s="37"/>
      <c r="AF115" s="37"/>
      <c r="AG115" s="37"/>
      <c r="AH115" s="37"/>
      <c r="AI115" s="37"/>
      <c r="AJ115" s="37"/>
    </row>
    <row r="116" spans="1:36">
      <c r="A116" s="265">
        <v>44152</v>
      </c>
      <c r="B116" s="278" t="s">
        <v>281</v>
      </c>
      <c r="C116" s="37">
        <v>880551012</v>
      </c>
      <c r="D116" s="509" t="s">
        <v>12001</v>
      </c>
      <c r="E116" s="278" t="s">
        <v>139</v>
      </c>
      <c r="F116" s="278" t="s">
        <v>140</v>
      </c>
      <c r="G116" s="278" t="s">
        <v>518</v>
      </c>
      <c r="H116" s="37"/>
      <c r="I116" s="265">
        <v>44152</v>
      </c>
      <c r="J116" s="37"/>
      <c r="K116" s="37"/>
      <c r="L116" s="278" t="s">
        <v>518</v>
      </c>
      <c r="M116" s="37">
        <v>1699.15</v>
      </c>
      <c r="N116" s="37"/>
      <c r="O116" s="618" t="s">
        <v>11997</v>
      </c>
      <c r="P116" s="37"/>
      <c r="Q116" s="37"/>
      <c r="R116" s="37"/>
      <c r="S116" s="37"/>
      <c r="T116" s="37"/>
      <c r="U116" s="37"/>
      <c r="V116" s="37"/>
      <c r="W116" s="37"/>
      <c r="X116" s="37"/>
      <c r="Y116" s="37"/>
      <c r="Z116" s="37"/>
      <c r="AA116" s="37"/>
      <c r="AB116" s="37"/>
      <c r="AC116" s="37"/>
      <c r="AD116" s="37"/>
      <c r="AE116" s="37"/>
      <c r="AF116" s="37"/>
      <c r="AG116" s="37"/>
      <c r="AH116" s="37"/>
      <c r="AI116" s="37"/>
      <c r="AJ116" s="37"/>
    </row>
    <row r="117" spans="1:36">
      <c r="A117" s="265">
        <v>44144</v>
      </c>
      <c r="B117" s="278" t="s">
        <v>175</v>
      </c>
      <c r="C117" s="37">
        <v>880036170</v>
      </c>
      <c r="D117" s="37"/>
      <c r="E117" s="278" t="s">
        <v>139</v>
      </c>
      <c r="F117" s="278" t="s">
        <v>140</v>
      </c>
      <c r="G117" s="278" t="s">
        <v>142</v>
      </c>
      <c r="H117" s="37"/>
      <c r="I117" s="265">
        <v>44144</v>
      </c>
      <c r="J117" s="37"/>
      <c r="K117" s="37"/>
      <c r="L117" s="278" t="s">
        <v>142</v>
      </c>
      <c r="M117" s="37">
        <v>1688.3</v>
      </c>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row>
    <row r="118" spans="1:36">
      <c r="A118" s="265">
        <v>44148</v>
      </c>
      <c r="B118" s="278" t="s">
        <v>138</v>
      </c>
      <c r="C118" s="37">
        <v>881172279</v>
      </c>
      <c r="D118" s="504" t="s">
        <v>12002</v>
      </c>
      <c r="E118" s="278" t="s">
        <v>152</v>
      </c>
      <c r="F118" s="278" t="s">
        <v>140</v>
      </c>
      <c r="G118" s="278" t="s">
        <v>142</v>
      </c>
      <c r="H118" s="37"/>
      <c r="I118" s="265">
        <v>44151</v>
      </c>
      <c r="J118" s="37"/>
      <c r="K118" s="37"/>
      <c r="L118" s="278" t="s">
        <v>142</v>
      </c>
      <c r="M118" s="37">
        <v>1680.64</v>
      </c>
      <c r="N118" s="37"/>
      <c r="O118" s="618" t="s">
        <v>12003</v>
      </c>
      <c r="P118" s="37"/>
      <c r="Q118" s="37"/>
      <c r="R118" s="37"/>
      <c r="S118" s="37"/>
      <c r="T118" s="37"/>
      <c r="U118" s="37"/>
      <c r="V118" s="37"/>
      <c r="W118" s="37"/>
      <c r="X118" s="37"/>
      <c r="Y118" s="37"/>
      <c r="Z118" s="37"/>
      <c r="AA118" s="37"/>
      <c r="AB118" s="37"/>
      <c r="AC118" s="37"/>
      <c r="AD118" s="37"/>
      <c r="AE118" s="37"/>
      <c r="AF118" s="37"/>
      <c r="AG118" s="37"/>
      <c r="AH118" s="37"/>
      <c r="AI118" s="37"/>
      <c r="AJ118" s="37"/>
    </row>
    <row r="119" spans="1:36">
      <c r="A119" s="265">
        <v>44145</v>
      </c>
      <c r="B119" s="278" t="s">
        <v>157</v>
      </c>
      <c r="C119" s="37">
        <v>882609526</v>
      </c>
      <c r="D119" s="504" t="s">
        <v>4565</v>
      </c>
      <c r="E119" s="278" t="s">
        <v>139</v>
      </c>
      <c r="F119" s="278" t="s">
        <v>140</v>
      </c>
      <c r="G119" s="278" t="s">
        <v>142</v>
      </c>
      <c r="H119" s="37"/>
      <c r="I119" s="265">
        <v>44145</v>
      </c>
      <c r="J119" s="37"/>
      <c r="K119" s="37"/>
      <c r="L119" s="278" t="s">
        <v>142</v>
      </c>
      <c r="M119" s="37">
        <f>202.5*6+69.5*4+69.5*2</f>
        <v>1632</v>
      </c>
      <c r="N119" s="37"/>
      <c r="O119" s="278" t="s">
        <v>12004</v>
      </c>
      <c r="P119" s="37"/>
      <c r="Q119" s="37"/>
      <c r="R119" s="37"/>
      <c r="S119" s="37"/>
      <c r="T119" s="37"/>
      <c r="U119" s="37"/>
      <c r="V119" s="37"/>
      <c r="W119" s="37"/>
      <c r="X119" s="37"/>
      <c r="Y119" s="37"/>
      <c r="Z119" s="37"/>
      <c r="AA119" s="37"/>
      <c r="AB119" s="37"/>
      <c r="AC119" s="37"/>
      <c r="AD119" s="37"/>
      <c r="AE119" s="37"/>
      <c r="AF119" s="37"/>
      <c r="AG119" s="37"/>
      <c r="AH119" s="37"/>
      <c r="AI119" s="37"/>
      <c r="AJ119" s="37"/>
    </row>
    <row r="120" spans="1:36">
      <c r="A120" s="265">
        <v>44148</v>
      </c>
      <c r="B120" s="278" t="s">
        <v>281</v>
      </c>
      <c r="C120" s="37">
        <v>881892691</v>
      </c>
      <c r="D120" s="504" t="s">
        <v>4503</v>
      </c>
      <c r="E120" s="278" t="s">
        <v>152</v>
      </c>
      <c r="F120" s="278" t="s">
        <v>140</v>
      </c>
      <c r="G120" s="278" t="s">
        <v>142</v>
      </c>
      <c r="H120" s="37"/>
      <c r="I120" s="265">
        <v>44148</v>
      </c>
      <c r="J120" s="37"/>
      <c r="K120" s="37"/>
      <c r="L120" s="278" t="s">
        <v>142</v>
      </c>
      <c r="M120" s="37">
        <v>1631</v>
      </c>
      <c r="N120" s="37"/>
      <c r="O120" s="618" t="s">
        <v>11998</v>
      </c>
      <c r="P120" s="37"/>
      <c r="Q120" s="37"/>
      <c r="R120" s="37"/>
      <c r="S120" s="37"/>
      <c r="T120" s="37"/>
      <c r="U120" s="37"/>
      <c r="V120" s="37"/>
      <c r="W120" s="37"/>
      <c r="X120" s="37"/>
      <c r="Y120" s="37"/>
      <c r="Z120" s="37"/>
      <c r="AA120" s="37"/>
      <c r="AB120" s="37"/>
      <c r="AC120" s="37"/>
      <c r="AD120" s="37"/>
      <c r="AE120" s="37"/>
      <c r="AF120" s="37"/>
      <c r="AG120" s="37"/>
      <c r="AH120" s="37"/>
      <c r="AI120" s="37"/>
      <c r="AJ120" s="37"/>
    </row>
    <row r="121" spans="1:36">
      <c r="A121" s="265">
        <v>44158</v>
      </c>
      <c r="B121" s="278" t="s">
        <v>154</v>
      </c>
      <c r="C121" s="521">
        <v>880143046</v>
      </c>
      <c r="D121" s="673" t="s">
        <v>12005</v>
      </c>
      <c r="E121" s="278" t="s">
        <v>152</v>
      </c>
      <c r="F121" s="278" t="s">
        <v>140</v>
      </c>
      <c r="G121" s="278" t="s">
        <v>142</v>
      </c>
      <c r="H121" s="37"/>
      <c r="I121" s="265">
        <v>44158</v>
      </c>
      <c r="J121" s="37"/>
      <c r="K121" s="37"/>
      <c r="L121" s="278" t="s">
        <v>142</v>
      </c>
      <c r="M121" s="37">
        <v>1631</v>
      </c>
      <c r="N121" s="37"/>
      <c r="O121" s="618" t="s">
        <v>11935</v>
      </c>
      <c r="P121" s="37"/>
      <c r="Q121" s="37"/>
      <c r="R121" s="37"/>
      <c r="S121" s="37"/>
      <c r="T121" s="37"/>
      <c r="U121" s="37"/>
      <c r="V121" s="37"/>
      <c r="W121" s="37"/>
      <c r="X121" s="37"/>
      <c r="Y121" s="37"/>
      <c r="Z121" s="37"/>
      <c r="AA121" s="37"/>
      <c r="AB121" s="37"/>
      <c r="AC121" s="37"/>
      <c r="AD121" s="37"/>
      <c r="AE121" s="37"/>
      <c r="AF121" s="37"/>
      <c r="AG121" s="37"/>
      <c r="AH121" s="37"/>
      <c r="AI121" s="37"/>
      <c r="AJ121" s="37"/>
    </row>
    <row r="122" spans="1:36">
      <c r="A122" s="265">
        <v>44140</v>
      </c>
      <c r="B122" s="278" t="s">
        <v>146</v>
      </c>
      <c r="C122" s="37">
        <v>881798348</v>
      </c>
      <c r="D122" s="504" t="s">
        <v>3186</v>
      </c>
      <c r="E122" s="278" t="s">
        <v>139</v>
      </c>
      <c r="F122" s="278" t="s">
        <v>140</v>
      </c>
      <c r="G122" s="37"/>
      <c r="H122" s="37"/>
      <c r="I122" s="265">
        <v>44140</v>
      </c>
      <c r="J122" s="37"/>
      <c r="K122" s="37"/>
      <c r="L122" s="278" t="s">
        <v>142</v>
      </c>
      <c r="M122" s="37">
        <v>1621</v>
      </c>
      <c r="N122" s="37"/>
      <c r="O122" s="618" t="s">
        <v>11978</v>
      </c>
      <c r="P122" s="37"/>
      <c r="Q122" s="37"/>
      <c r="R122" s="37"/>
      <c r="S122" s="37"/>
      <c r="T122" s="37"/>
      <c r="U122" s="37"/>
      <c r="V122" s="37"/>
      <c r="W122" s="37"/>
      <c r="X122" s="37"/>
      <c r="Y122" s="37"/>
      <c r="Z122" s="37"/>
      <c r="AA122" s="37"/>
      <c r="AB122" s="37"/>
      <c r="AC122" s="37"/>
      <c r="AD122" s="37"/>
      <c r="AE122" s="37"/>
      <c r="AF122" s="37"/>
      <c r="AG122" s="37"/>
      <c r="AH122" s="37"/>
      <c r="AI122" s="37"/>
      <c r="AJ122" s="37"/>
    </row>
    <row r="123" spans="1:36">
      <c r="A123" s="265">
        <v>44140</v>
      </c>
      <c r="B123" s="278" t="s">
        <v>154</v>
      </c>
      <c r="C123" s="37">
        <v>881274539</v>
      </c>
      <c r="D123" s="37">
        <v>625531467</v>
      </c>
      <c r="E123" s="278" t="s">
        <v>139</v>
      </c>
      <c r="F123" s="278" t="s">
        <v>140</v>
      </c>
      <c r="G123" s="37"/>
      <c r="H123" s="37"/>
      <c r="I123" s="265">
        <v>44140</v>
      </c>
      <c r="J123" s="37"/>
      <c r="K123" s="37"/>
      <c r="L123" s="278" t="s">
        <v>182</v>
      </c>
      <c r="M123" s="37">
        <v>1605.12</v>
      </c>
      <c r="N123" s="37"/>
      <c r="O123" s="278" t="s">
        <v>11978</v>
      </c>
      <c r="P123" s="37"/>
      <c r="Q123" s="37"/>
      <c r="R123" s="37"/>
      <c r="S123" s="37"/>
      <c r="T123" s="37"/>
      <c r="U123" s="37"/>
      <c r="V123" s="37"/>
      <c r="W123" s="37"/>
      <c r="X123" s="37"/>
      <c r="Y123" s="37"/>
      <c r="Z123" s="37"/>
      <c r="AA123" s="37"/>
      <c r="AB123" s="37"/>
      <c r="AC123" s="37"/>
      <c r="AD123" s="37"/>
      <c r="AE123" s="37"/>
      <c r="AF123" s="37"/>
      <c r="AG123" s="37"/>
      <c r="AH123" s="37"/>
      <c r="AI123" s="37"/>
      <c r="AJ123" s="37"/>
    </row>
    <row r="124" spans="1:36">
      <c r="A124" s="265">
        <v>44137</v>
      </c>
      <c r="B124" s="278" t="s">
        <v>167</v>
      </c>
      <c r="C124" s="37">
        <v>880017735</v>
      </c>
      <c r="D124" s="504" t="s">
        <v>10532</v>
      </c>
      <c r="E124" s="278" t="s">
        <v>139</v>
      </c>
      <c r="F124" s="278" t="s">
        <v>140</v>
      </c>
      <c r="G124" s="278" t="s">
        <v>190</v>
      </c>
      <c r="H124" s="265">
        <v>44137</v>
      </c>
      <c r="I124" s="265">
        <v>44137</v>
      </c>
      <c r="J124" s="37"/>
      <c r="K124" s="37"/>
      <c r="L124" s="278" t="s">
        <v>190</v>
      </c>
      <c r="M124" s="37">
        <v>1599</v>
      </c>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row>
    <row r="125" spans="1:36">
      <c r="A125" s="265">
        <v>44147</v>
      </c>
      <c r="B125" s="278" t="s">
        <v>138</v>
      </c>
      <c r="C125" s="37">
        <v>882428984</v>
      </c>
      <c r="D125" s="504" t="s">
        <v>12006</v>
      </c>
      <c r="E125" s="278" t="s">
        <v>139</v>
      </c>
      <c r="F125" s="278" t="s">
        <v>140</v>
      </c>
      <c r="G125" s="278" t="s">
        <v>200</v>
      </c>
      <c r="H125" s="37"/>
      <c r="I125" s="265">
        <v>44147</v>
      </c>
      <c r="J125" s="37"/>
      <c r="K125" s="37"/>
      <c r="L125" s="278" t="s">
        <v>200</v>
      </c>
      <c r="M125" s="37">
        <v>1562</v>
      </c>
      <c r="N125" s="37"/>
      <c r="O125" s="618" t="s">
        <v>11952</v>
      </c>
      <c r="P125" s="37"/>
      <c r="Q125" s="37"/>
      <c r="R125" s="37"/>
      <c r="S125" s="37"/>
      <c r="T125" s="37"/>
      <c r="U125" s="37"/>
      <c r="V125" s="37"/>
      <c r="W125" s="37"/>
      <c r="X125" s="37"/>
      <c r="Y125" s="37"/>
      <c r="Z125" s="37"/>
      <c r="AA125" s="37"/>
      <c r="AB125" s="37"/>
      <c r="AC125" s="37"/>
      <c r="AD125" s="37"/>
      <c r="AE125" s="37"/>
      <c r="AF125" s="37"/>
      <c r="AG125" s="37"/>
      <c r="AH125" s="37"/>
      <c r="AI125" s="37"/>
      <c r="AJ125" s="37"/>
    </row>
    <row r="126" spans="1:36">
      <c r="A126" s="265">
        <v>44147</v>
      </c>
      <c r="B126" s="278" t="s">
        <v>194</v>
      </c>
      <c r="C126" s="37">
        <v>882878211</v>
      </c>
      <c r="D126" s="504" t="s">
        <v>12007</v>
      </c>
      <c r="E126" s="278" t="s">
        <v>139</v>
      </c>
      <c r="F126" s="278" t="s">
        <v>140</v>
      </c>
      <c r="G126" s="278" t="s">
        <v>142</v>
      </c>
      <c r="H126" s="37"/>
      <c r="I126" s="265">
        <v>44147</v>
      </c>
      <c r="J126" s="37"/>
      <c r="K126" s="37"/>
      <c r="L126" s="278" t="s">
        <v>163</v>
      </c>
      <c r="M126" s="37">
        <v>1551.8</v>
      </c>
      <c r="N126" s="37"/>
      <c r="O126" s="618" t="s">
        <v>11952</v>
      </c>
      <c r="P126" s="37"/>
      <c r="Q126" s="37"/>
      <c r="R126" s="37"/>
      <c r="S126" s="37"/>
      <c r="T126" s="37"/>
      <c r="U126" s="37"/>
      <c r="V126" s="37"/>
      <c r="W126" s="37"/>
      <c r="X126" s="37"/>
      <c r="Y126" s="37"/>
      <c r="Z126" s="37"/>
      <c r="AA126" s="37"/>
      <c r="AB126" s="37"/>
      <c r="AC126" s="37"/>
      <c r="AD126" s="37"/>
      <c r="AE126" s="37"/>
      <c r="AF126" s="37"/>
      <c r="AG126" s="37"/>
      <c r="AH126" s="37"/>
      <c r="AI126" s="37"/>
      <c r="AJ126" s="37"/>
    </row>
    <row r="127" spans="1:36">
      <c r="A127" s="505">
        <v>44144</v>
      </c>
      <c r="B127" s="278" t="s">
        <v>154</v>
      </c>
      <c r="C127" s="37">
        <v>880715479</v>
      </c>
      <c r="D127" s="504" t="s">
        <v>2731</v>
      </c>
      <c r="E127" s="278" t="s">
        <v>139</v>
      </c>
      <c r="F127" s="278" t="s">
        <v>140</v>
      </c>
      <c r="G127" s="278"/>
      <c r="H127" s="37"/>
      <c r="I127" s="265">
        <v>44144</v>
      </c>
      <c r="J127" s="37"/>
      <c r="K127" s="37"/>
      <c r="L127" s="278" t="s">
        <v>12008</v>
      </c>
      <c r="M127" s="37">
        <v>1512</v>
      </c>
      <c r="N127" s="37"/>
      <c r="O127" s="278" t="s">
        <v>11969</v>
      </c>
      <c r="P127" s="37"/>
      <c r="Q127" s="37"/>
      <c r="R127" s="37"/>
      <c r="S127" s="37"/>
      <c r="T127" s="37"/>
      <c r="U127" s="37"/>
      <c r="V127" s="37"/>
      <c r="W127" s="37"/>
      <c r="X127" s="37"/>
      <c r="Y127" s="37"/>
      <c r="Z127" s="37"/>
      <c r="AA127" s="37"/>
      <c r="AB127" s="37"/>
      <c r="AC127" s="37"/>
      <c r="AD127" s="37"/>
      <c r="AE127" s="37"/>
      <c r="AF127" s="37"/>
      <c r="AG127" s="37"/>
      <c r="AH127" s="37"/>
      <c r="AI127" s="37"/>
      <c r="AJ127" s="37"/>
    </row>
    <row r="128" spans="1:36">
      <c r="A128" s="265">
        <v>44148</v>
      </c>
      <c r="B128" s="278" t="s">
        <v>138</v>
      </c>
      <c r="C128" s="37">
        <v>880225762</v>
      </c>
      <c r="D128" s="504"/>
      <c r="E128" s="278" t="s">
        <v>139</v>
      </c>
      <c r="F128" s="278" t="s">
        <v>140</v>
      </c>
      <c r="G128" s="278" t="s">
        <v>294</v>
      </c>
      <c r="H128" s="37"/>
      <c r="I128" s="265">
        <v>44148</v>
      </c>
      <c r="J128" s="37"/>
      <c r="K128" s="37"/>
      <c r="L128" s="278" t="s">
        <v>294</v>
      </c>
      <c r="M128" s="37">
        <v>1512</v>
      </c>
      <c r="N128" s="37"/>
      <c r="O128" s="618" t="s">
        <v>466</v>
      </c>
      <c r="P128" s="37"/>
      <c r="Q128" s="37"/>
      <c r="R128" s="37"/>
      <c r="S128" s="37"/>
      <c r="T128" s="37"/>
      <c r="U128" s="37"/>
      <c r="V128" s="37"/>
      <c r="W128" s="37"/>
      <c r="X128" s="37"/>
      <c r="Y128" s="37"/>
      <c r="Z128" s="37"/>
      <c r="AA128" s="37"/>
      <c r="AB128" s="37"/>
      <c r="AC128" s="37"/>
      <c r="AD128" s="37"/>
      <c r="AE128" s="37"/>
      <c r="AF128" s="37"/>
      <c r="AG128" s="37"/>
      <c r="AH128" s="37"/>
      <c r="AI128" s="37"/>
      <c r="AJ128" s="37"/>
    </row>
    <row r="129" spans="1:36">
      <c r="A129" s="265">
        <v>44148</v>
      </c>
      <c r="B129" s="278" t="s">
        <v>194</v>
      </c>
      <c r="C129" s="37">
        <v>880003241</v>
      </c>
      <c r="D129" s="504" t="s">
        <v>4461</v>
      </c>
      <c r="E129" s="278" t="s">
        <v>139</v>
      </c>
      <c r="F129" s="278" t="s">
        <v>140</v>
      </c>
      <c r="G129" s="278" t="s">
        <v>190</v>
      </c>
      <c r="H129" s="37"/>
      <c r="I129" s="265">
        <v>44148</v>
      </c>
      <c r="J129" s="37"/>
      <c r="K129" s="37"/>
      <c r="L129" s="278" t="s">
        <v>190</v>
      </c>
      <c r="M129" s="37">
        <v>1512</v>
      </c>
      <c r="N129" s="37"/>
      <c r="O129" s="618" t="s">
        <v>11998</v>
      </c>
      <c r="P129" s="37"/>
      <c r="Q129" s="37"/>
      <c r="R129" s="37"/>
      <c r="S129" s="37"/>
      <c r="T129" s="37"/>
      <c r="U129" s="37"/>
      <c r="V129" s="37"/>
      <c r="W129" s="37"/>
      <c r="X129" s="37"/>
      <c r="Y129" s="37"/>
      <c r="Z129" s="37"/>
      <c r="AA129" s="37"/>
      <c r="AB129" s="37"/>
      <c r="AC129" s="37"/>
      <c r="AD129" s="37"/>
      <c r="AE129" s="37"/>
      <c r="AF129" s="37"/>
      <c r="AG129" s="37"/>
      <c r="AH129" s="37"/>
      <c r="AI129" s="37"/>
      <c r="AJ129" s="37"/>
    </row>
    <row r="130" spans="1:36">
      <c r="A130" s="265">
        <v>44151</v>
      </c>
      <c r="B130" s="278" t="s">
        <v>194</v>
      </c>
      <c r="C130" s="37">
        <v>880003241</v>
      </c>
      <c r="D130" s="504" t="s">
        <v>4461</v>
      </c>
      <c r="E130" s="278" t="s">
        <v>139</v>
      </c>
      <c r="F130" s="278" t="s">
        <v>140</v>
      </c>
      <c r="G130" s="278" t="s">
        <v>190</v>
      </c>
      <c r="H130" s="265">
        <v>44148</v>
      </c>
      <c r="I130" s="265">
        <v>44151</v>
      </c>
      <c r="J130" s="37"/>
      <c r="K130" s="37"/>
      <c r="L130" s="278" t="s">
        <v>190</v>
      </c>
      <c r="M130" s="37">
        <v>1512</v>
      </c>
      <c r="N130" s="37"/>
      <c r="O130" s="618" t="s">
        <v>11939</v>
      </c>
      <c r="P130" s="37"/>
      <c r="Q130" s="37"/>
      <c r="R130" s="37"/>
      <c r="S130" s="37"/>
      <c r="T130" s="37"/>
      <c r="U130" s="37"/>
      <c r="V130" s="37"/>
      <c r="W130" s="37"/>
      <c r="X130" s="37"/>
      <c r="Y130" s="37"/>
      <c r="Z130" s="37"/>
      <c r="AA130" s="37"/>
      <c r="AB130" s="37"/>
      <c r="AC130" s="37"/>
      <c r="AD130" s="37"/>
      <c r="AE130" s="37"/>
      <c r="AF130" s="37"/>
      <c r="AG130" s="37"/>
      <c r="AH130" s="37"/>
      <c r="AI130" s="37"/>
      <c r="AJ130" s="37"/>
    </row>
    <row r="131" spans="1:36">
      <c r="A131" s="265">
        <v>44144</v>
      </c>
      <c r="B131" s="278" t="s">
        <v>227</v>
      </c>
      <c r="C131" s="37">
        <v>881331122</v>
      </c>
      <c r="D131" s="510" t="s">
        <v>10454</v>
      </c>
      <c r="E131" s="278" t="s">
        <v>139</v>
      </c>
      <c r="F131" s="278" t="s">
        <v>140</v>
      </c>
      <c r="G131" s="278" t="s">
        <v>142</v>
      </c>
      <c r="H131" s="505">
        <v>44141</v>
      </c>
      <c r="I131" s="265">
        <v>44144</v>
      </c>
      <c r="J131" s="37"/>
      <c r="K131" s="37"/>
      <c r="L131" s="278" t="s">
        <v>142</v>
      </c>
      <c r="M131" s="37">
        <v>1501</v>
      </c>
      <c r="N131" s="37"/>
      <c r="O131" s="505" t="s">
        <v>11944</v>
      </c>
      <c r="P131" s="37"/>
      <c r="Q131" s="265">
        <v>44144</v>
      </c>
      <c r="R131" s="37">
        <v>9580.68</v>
      </c>
      <c r="S131" s="37"/>
      <c r="T131" s="37"/>
      <c r="U131" s="37"/>
      <c r="V131" s="37"/>
      <c r="W131" s="37"/>
      <c r="X131" s="37"/>
      <c r="Y131" s="37"/>
      <c r="Z131" s="37"/>
      <c r="AA131" s="37"/>
      <c r="AB131" s="37"/>
      <c r="AC131" s="37"/>
      <c r="AD131" s="37"/>
      <c r="AE131" s="37"/>
      <c r="AF131" s="37"/>
      <c r="AG131" s="37"/>
      <c r="AH131" s="37"/>
      <c r="AI131" s="37"/>
      <c r="AJ131" s="37"/>
    </row>
    <row r="132" spans="1:36">
      <c r="A132" s="265">
        <v>44146</v>
      </c>
      <c r="B132" s="278" t="s">
        <v>175</v>
      </c>
      <c r="C132" s="37">
        <v>880932893</v>
      </c>
      <c r="D132" s="504"/>
      <c r="E132" s="278" t="s">
        <v>139</v>
      </c>
      <c r="F132" s="278" t="s">
        <v>140</v>
      </c>
      <c r="G132" s="278" t="s">
        <v>142</v>
      </c>
      <c r="H132" s="37"/>
      <c r="I132" s="265">
        <v>44146</v>
      </c>
      <c r="J132" s="37"/>
      <c r="K132" s="37"/>
      <c r="L132" s="278" t="s">
        <v>142</v>
      </c>
      <c r="M132" s="37">
        <v>1501</v>
      </c>
      <c r="N132" s="37"/>
      <c r="O132" s="618" t="s">
        <v>11964</v>
      </c>
      <c r="P132" s="37"/>
      <c r="Q132" s="37"/>
      <c r="R132" s="37"/>
      <c r="S132" s="37"/>
      <c r="T132" s="37"/>
      <c r="U132" s="37"/>
      <c r="V132" s="37"/>
      <c r="W132" s="37"/>
      <c r="X132" s="37"/>
      <c r="Y132" s="37"/>
      <c r="Z132" s="37"/>
      <c r="AA132" s="37"/>
      <c r="AB132" s="37"/>
      <c r="AC132" s="37"/>
      <c r="AD132" s="37"/>
      <c r="AE132" s="37"/>
      <c r="AF132" s="37"/>
      <c r="AG132" s="37"/>
      <c r="AH132" s="37"/>
      <c r="AI132" s="37"/>
      <c r="AJ132" s="37"/>
    </row>
    <row r="133" spans="1:36">
      <c r="A133" s="265">
        <v>44145</v>
      </c>
      <c r="B133" s="278" t="s">
        <v>281</v>
      </c>
      <c r="C133" s="37">
        <v>882164963</v>
      </c>
      <c r="D133" s="504" t="s">
        <v>2914</v>
      </c>
      <c r="E133" s="278" t="s">
        <v>139</v>
      </c>
      <c r="F133" s="278" t="s">
        <v>140</v>
      </c>
      <c r="G133" s="278" t="s">
        <v>200</v>
      </c>
      <c r="H133" s="37"/>
      <c r="I133" s="265">
        <v>44145</v>
      </c>
      <c r="J133" s="37"/>
      <c r="K133" s="37"/>
      <c r="L133" s="278" t="s">
        <v>200</v>
      </c>
      <c r="M133" s="37">
        <v>1499</v>
      </c>
      <c r="N133" s="37"/>
      <c r="O133" s="278" t="s">
        <v>11946</v>
      </c>
      <c r="P133" s="37"/>
      <c r="Q133" s="37"/>
      <c r="R133" s="37"/>
      <c r="S133" s="37"/>
      <c r="T133" s="37"/>
      <c r="U133" s="37"/>
      <c r="V133" s="37"/>
      <c r="W133" s="37"/>
      <c r="X133" s="37"/>
      <c r="Y133" s="37"/>
      <c r="Z133" s="37"/>
      <c r="AA133" s="37"/>
      <c r="AB133" s="37"/>
      <c r="AC133" s="37"/>
      <c r="AD133" s="37"/>
      <c r="AE133" s="37"/>
      <c r="AF133" s="37"/>
      <c r="AG133" s="37"/>
      <c r="AH133" s="37"/>
      <c r="AI133" s="37"/>
      <c r="AJ133" s="37"/>
    </row>
    <row r="134" spans="1:36">
      <c r="A134" s="265">
        <v>44147</v>
      </c>
      <c r="B134" s="278" t="s">
        <v>154</v>
      </c>
      <c r="C134" s="37">
        <v>881433677</v>
      </c>
      <c r="D134" s="504" t="s">
        <v>4468</v>
      </c>
      <c r="E134" s="278" t="s">
        <v>152</v>
      </c>
      <c r="F134" s="278" t="s">
        <v>140</v>
      </c>
      <c r="G134" s="278" t="s">
        <v>200</v>
      </c>
      <c r="H134" s="37"/>
      <c r="I134" s="265">
        <v>44147</v>
      </c>
      <c r="J134" s="37"/>
      <c r="K134" s="37"/>
      <c r="L134" s="278" t="s">
        <v>200</v>
      </c>
      <c r="M134" s="37">
        <v>1499</v>
      </c>
      <c r="N134" s="37"/>
      <c r="O134" s="618" t="s">
        <v>11952</v>
      </c>
      <c r="P134" s="37"/>
      <c r="Q134" s="37"/>
      <c r="R134" s="37"/>
      <c r="S134" s="37"/>
      <c r="T134" s="37"/>
      <c r="U134" s="37"/>
      <c r="V134" s="37"/>
      <c r="W134" s="37"/>
      <c r="X134" s="37"/>
      <c r="Y134" s="37"/>
      <c r="Z134" s="37"/>
      <c r="AA134" s="37"/>
      <c r="AB134" s="37"/>
      <c r="AC134" s="37"/>
      <c r="AD134" s="37"/>
      <c r="AE134" s="37"/>
      <c r="AF134" s="37"/>
      <c r="AG134" s="37"/>
      <c r="AH134" s="37"/>
      <c r="AI134" s="37"/>
      <c r="AJ134" s="37"/>
    </row>
    <row r="135" spans="1:36">
      <c r="A135" s="265">
        <v>44140</v>
      </c>
      <c r="B135" s="278" t="s">
        <v>194</v>
      </c>
      <c r="C135" s="37">
        <v>881548220</v>
      </c>
      <c r="D135" s="504" t="s">
        <v>2874</v>
      </c>
      <c r="E135" s="278" t="s">
        <v>152</v>
      </c>
      <c r="F135" s="278" t="s">
        <v>140</v>
      </c>
      <c r="G135" s="278" t="s">
        <v>142</v>
      </c>
      <c r="H135" s="265">
        <v>44138</v>
      </c>
      <c r="I135" s="265">
        <v>44140</v>
      </c>
      <c r="J135" s="37"/>
      <c r="K135" s="37"/>
      <c r="L135" s="278" t="s">
        <v>401</v>
      </c>
      <c r="M135" s="37">
        <v>1497</v>
      </c>
      <c r="N135" s="37"/>
      <c r="O135" s="278" t="s">
        <v>11930</v>
      </c>
      <c r="P135" s="37"/>
      <c r="Q135" s="37"/>
      <c r="R135" s="37"/>
      <c r="S135" s="37"/>
      <c r="T135" s="37"/>
      <c r="U135" s="37"/>
      <c r="V135" s="37"/>
      <c r="W135" s="37"/>
      <c r="X135" s="37"/>
      <c r="Y135" s="37"/>
      <c r="Z135" s="37"/>
      <c r="AA135" s="37"/>
      <c r="AB135" s="37"/>
      <c r="AC135" s="37"/>
      <c r="AD135" s="37"/>
      <c r="AE135" s="37"/>
      <c r="AF135" s="37"/>
      <c r="AG135" s="37"/>
      <c r="AH135" s="37"/>
      <c r="AI135" s="37"/>
      <c r="AJ135" s="37"/>
    </row>
    <row r="136" spans="1:36">
      <c r="A136" s="505" t="s">
        <v>12009</v>
      </c>
      <c r="B136" s="278" t="s">
        <v>138</v>
      </c>
      <c r="C136" s="37">
        <v>882235811</v>
      </c>
      <c r="D136" s="504"/>
      <c r="E136" s="278" t="s">
        <v>139</v>
      </c>
      <c r="F136" s="278" t="s">
        <v>140</v>
      </c>
      <c r="G136" s="278" t="s">
        <v>2152</v>
      </c>
      <c r="H136" s="37"/>
      <c r="I136" s="265">
        <v>44144</v>
      </c>
      <c r="J136" s="37"/>
      <c r="K136" s="37"/>
      <c r="L136" s="278" t="s">
        <v>2152</v>
      </c>
      <c r="M136" s="37">
        <v>1482.9</v>
      </c>
      <c r="N136" s="37"/>
      <c r="O136" s="278" t="s">
        <v>466</v>
      </c>
      <c r="P136" s="37"/>
      <c r="Q136" s="37"/>
      <c r="R136" s="37"/>
      <c r="S136" s="37"/>
      <c r="T136" s="37"/>
      <c r="U136" s="37"/>
      <c r="V136" s="37"/>
      <c r="W136" s="37"/>
      <c r="X136" s="37"/>
      <c r="Y136" s="37"/>
      <c r="Z136" s="37"/>
      <c r="AA136" s="37"/>
      <c r="AB136" s="37"/>
      <c r="AC136" s="37"/>
      <c r="AD136" s="37"/>
      <c r="AE136" s="37"/>
      <c r="AF136" s="37"/>
      <c r="AG136" s="37"/>
      <c r="AH136" s="37"/>
      <c r="AI136" s="37"/>
      <c r="AJ136" s="37"/>
    </row>
    <row r="137" spans="1:36">
      <c r="A137" s="265">
        <v>44146</v>
      </c>
      <c r="B137" s="278" t="s">
        <v>227</v>
      </c>
      <c r="C137" s="37">
        <v>880511608</v>
      </c>
      <c r="D137" s="510" t="s">
        <v>12010</v>
      </c>
      <c r="E137" s="278" t="s">
        <v>139</v>
      </c>
      <c r="F137" s="278" t="s">
        <v>140</v>
      </c>
      <c r="G137" s="278" t="s">
        <v>499</v>
      </c>
      <c r="H137" s="265">
        <v>44140</v>
      </c>
      <c r="I137" s="265">
        <v>44146</v>
      </c>
      <c r="J137" s="37"/>
      <c r="K137" s="37"/>
      <c r="L137" s="278" t="s">
        <v>499</v>
      </c>
      <c r="M137" s="37">
        <v>1386</v>
      </c>
      <c r="N137" s="37"/>
      <c r="O137" s="618" t="s">
        <v>11964</v>
      </c>
      <c r="P137" s="37"/>
      <c r="Q137" s="37"/>
      <c r="R137" s="37"/>
      <c r="S137" s="37"/>
      <c r="T137" s="37"/>
      <c r="U137" s="37"/>
      <c r="V137" s="37"/>
      <c r="W137" s="37"/>
      <c r="X137" s="37"/>
      <c r="Y137" s="37"/>
      <c r="Z137" s="37"/>
      <c r="AA137" s="37"/>
      <c r="AB137" s="37"/>
      <c r="AC137" s="37"/>
      <c r="AD137" s="37"/>
      <c r="AE137" s="37"/>
      <c r="AF137" s="37"/>
      <c r="AG137" s="37"/>
      <c r="AH137" s="37"/>
      <c r="AI137" s="37"/>
      <c r="AJ137" s="37"/>
    </row>
    <row r="138" spans="1:36">
      <c r="A138" s="265">
        <v>44152</v>
      </c>
      <c r="B138" s="278" t="s">
        <v>227</v>
      </c>
      <c r="C138" s="37">
        <v>882031173</v>
      </c>
      <c r="D138" s="510" t="s">
        <v>3046</v>
      </c>
      <c r="E138" s="278" t="s">
        <v>139</v>
      </c>
      <c r="F138" s="278" t="s">
        <v>140</v>
      </c>
      <c r="G138" s="278" t="s">
        <v>199</v>
      </c>
      <c r="H138" s="265">
        <v>44145</v>
      </c>
      <c r="I138" s="265">
        <v>44152</v>
      </c>
      <c r="J138" s="37"/>
      <c r="K138" s="37"/>
      <c r="L138" s="278" t="s">
        <v>142</v>
      </c>
      <c r="M138" s="676">
        <v>1376.2</v>
      </c>
      <c r="N138" s="37"/>
      <c r="O138" s="618" t="s">
        <v>11997</v>
      </c>
      <c r="P138" s="37"/>
      <c r="Q138" s="37"/>
      <c r="R138" s="37"/>
      <c r="S138" s="37"/>
      <c r="T138" s="37"/>
      <c r="U138" s="37"/>
      <c r="V138" s="37"/>
      <c r="W138" s="37"/>
      <c r="X138" s="37"/>
      <c r="Y138" s="37"/>
      <c r="Z138" s="37"/>
      <c r="AA138" s="37"/>
      <c r="AB138" s="37"/>
      <c r="AC138" s="37"/>
      <c r="AD138" s="37"/>
      <c r="AE138" s="37"/>
      <c r="AF138" s="37"/>
      <c r="AG138" s="37"/>
      <c r="AH138" s="37"/>
      <c r="AI138" s="37"/>
      <c r="AJ138" s="37"/>
    </row>
    <row r="139" spans="1:36">
      <c r="A139" s="265">
        <v>44144</v>
      </c>
      <c r="B139" s="278" t="s">
        <v>138</v>
      </c>
      <c r="C139" s="431">
        <v>882259710</v>
      </c>
      <c r="D139" s="37"/>
      <c r="E139" s="278" t="s">
        <v>139</v>
      </c>
      <c r="F139" s="278" t="s">
        <v>140</v>
      </c>
      <c r="G139" s="278" t="s">
        <v>12011</v>
      </c>
      <c r="H139" s="37"/>
      <c r="I139" s="265">
        <v>44144</v>
      </c>
      <c r="J139" s="37"/>
      <c r="K139" s="37"/>
      <c r="L139" s="278" t="s">
        <v>12011</v>
      </c>
      <c r="M139" s="37">
        <v>1186.96</v>
      </c>
      <c r="N139" s="278" t="s">
        <v>37</v>
      </c>
      <c r="O139" s="278" t="s">
        <v>12012</v>
      </c>
      <c r="P139" s="37"/>
      <c r="Q139" s="37"/>
      <c r="R139" s="37"/>
      <c r="S139" s="37"/>
      <c r="T139" s="37"/>
      <c r="U139" s="37"/>
      <c r="V139" s="37"/>
      <c r="W139" s="37"/>
      <c r="X139" s="37"/>
      <c r="Y139" s="37"/>
      <c r="Z139" s="37"/>
      <c r="AA139" s="37"/>
      <c r="AB139" s="37"/>
      <c r="AC139" s="37"/>
      <c r="AD139" s="37"/>
      <c r="AE139" s="37"/>
      <c r="AF139" s="37"/>
      <c r="AG139" s="37"/>
      <c r="AH139" s="37"/>
      <c r="AI139" s="37"/>
      <c r="AJ139" s="37"/>
    </row>
    <row r="140" spans="1:36">
      <c r="A140" s="505">
        <v>44148</v>
      </c>
      <c r="B140" s="278" t="s">
        <v>194</v>
      </c>
      <c r="C140" s="37">
        <v>880362695</v>
      </c>
      <c r="D140" s="504" t="s">
        <v>11408</v>
      </c>
      <c r="E140" s="278" t="s">
        <v>139</v>
      </c>
      <c r="F140" s="278" t="s">
        <v>140</v>
      </c>
      <c r="G140" s="278" t="s">
        <v>315</v>
      </c>
      <c r="H140" s="37"/>
      <c r="I140" s="265">
        <v>44148</v>
      </c>
      <c r="J140" s="37"/>
      <c r="K140" s="37"/>
      <c r="L140" s="278" t="s">
        <v>315</v>
      </c>
      <c r="M140" s="37">
        <v>1140</v>
      </c>
      <c r="N140" s="37"/>
      <c r="O140" s="618" t="s">
        <v>11998</v>
      </c>
      <c r="P140" s="37"/>
      <c r="Q140" s="37"/>
      <c r="R140" s="37"/>
      <c r="S140" s="37"/>
      <c r="T140" s="37"/>
      <c r="U140" s="37"/>
      <c r="V140" s="37"/>
      <c r="W140" s="37"/>
      <c r="X140" s="37"/>
      <c r="Y140" s="37"/>
      <c r="Z140" s="37"/>
      <c r="AA140" s="37"/>
      <c r="AB140" s="37"/>
      <c r="AC140" s="37"/>
      <c r="AD140" s="37"/>
      <c r="AE140" s="37"/>
      <c r="AF140" s="37"/>
      <c r="AG140" s="37"/>
      <c r="AH140" s="37"/>
      <c r="AI140" s="37"/>
      <c r="AJ140" s="37"/>
    </row>
    <row r="141" spans="1:36">
      <c r="A141" s="265">
        <v>44140</v>
      </c>
      <c r="B141" s="278" t="s">
        <v>281</v>
      </c>
      <c r="C141" s="37">
        <v>881576464</v>
      </c>
      <c r="D141" s="37">
        <v>469848616</v>
      </c>
      <c r="E141" s="278" t="s">
        <v>139</v>
      </c>
      <c r="F141" s="278" t="s">
        <v>140</v>
      </c>
      <c r="G141" s="278" t="s">
        <v>142</v>
      </c>
      <c r="H141" s="37"/>
      <c r="I141" s="265">
        <v>44140</v>
      </c>
      <c r="J141" s="37"/>
      <c r="K141" s="37"/>
      <c r="L141" s="278" t="s">
        <v>142</v>
      </c>
      <c r="M141" s="37">
        <v>1139</v>
      </c>
      <c r="N141" s="37"/>
      <c r="O141" s="37"/>
      <c r="P141" s="37"/>
      <c r="Q141" s="37"/>
      <c r="R141" s="37"/>
      <c r="S141" s="37"/>
      <c r="T141" s="37"/>
      <c r="U141" s="37"/>
      <c r="V141" s="37"/>
      <c r="W141" s="37"/>
      <c r="X141" s="37"/>
      <c r="Y141" s="37"/>
      <c r="Z141" s="37"/>
      <c r="AA141" s="37"/>
      <c r="AB141" s="37"/>
      <c r="AC141" s="37"/>
      <c r="AD141" s="37"/>
      <c r="AE141" s="37"/>
      <c r="AF141" s="37"/>
      <c r="AG141" s="37"/>
      <c r="AH141" s="37"/>
      <c r="AI141" s="37"/>
      <c r="AJ141" s="37"/>
    </row>
    <row r="142" spans="1:36">
      <c r="A142" s="265">
        <v>44146</v>
      </c>
      <c r="B142" s="278" t="s">
        <v>146</v>
      </c>
      <c r="C142" s="37">
        <v>882263559</v>
      </c>
      <c r="D142" s="504" t="s">
        <v>4793</v>
      </c>
      <c r="E142" s="278" t="s">
        <v>139</v>
      </c>
      <c r="F142" s="278" t="s">
        <v>140</v>
      </c>
      <c r="G142" s="278" t="s">
        <v>142</v>
      </c>
      <c r="H142" s="37"/>
      <c r="I142" s="265">
        <v>44146</v>
      </c>
      <c r="J142" s="37"/>
      <c r="K142" s="37"/>
      <c r="L142" s="278" t="s">
        <v>142</v>
      </c>
      <c r="M142" s="37">
        <v>1139</v>
      </c>
      <c r="N142" s="37"/>
      <c r="O142" s="618"/>
      <c r="P142" s="37"/>
      <c r="Q142" s="37"/>
      <c r="R142" s="37"/>
      <c r="S142" s="37"/>
      <c r="T142" s="37"/>
      <c r="U142" s="37"/>
      <c r="V142" s="37"/>
      <c r="W142" s="37"/>
      <c r="X142" s="37"/>
      <c r="Y142" s="37"/>
      <c r="Z142" s="37"/>
      <c r="AA142" s="37"/>
      <c r="AB142" s="37"/>
      <c r="AC142" s="37"/>
      <c r="AD142" s="37"/>
      <c r="AE142" s="37"/>
      <c r="AF142" s="37"/>
      <c r="AG142" s="37"/>
      <c r="AH142" s="37"/>
      <c r="AI142" s="37"/>
      <c r="AJ142" s="37"/>
    </row>
    <row r="143" spans="1:36">
      <c r="A143" s="265">
        <v>44138</v>
      </c>
      <c r="B143" s="278" t="s">
        <v>154</v>
      </c>
      <c r="C143" s="528">
        <v>880434781</v>
      </c>
      <c r="D143" s="37">
        <v>7504522</v>
      </c>
      <c r="E143" s="278" t="s">
        <v>152</v>
      </c>
      <c r="F143" s="278" t="s">
        <v>140</v>
      </c>
      <c r="G143" s="278" t="s">
        <v>148</v>
      </c>
      <c r="H143" s="37"/>
      <c r="I143" s="265">
        <v>44144</v>
      </c>
      <c r="J143" s="37"/>
      <c r="K143" s="37"/>
      <c r="L143" s="278" t="s">
        <v>148</v>
      </c>
      <c r="M143" s="37">
        <v>1075.1400000000001</v>
      </c>
      <c r="N143" s="37"/>
      <c r="O143" s="278" t="s">
        <v>11969</v>
      </c>
      <c r="P143" s="37"/>
      <c r="Q143" s="37"/>
      <c r="R143" s="37"/>
      <c r="S143" s="37"/>
      <c r="T143" s="37"/>
      <c r="U143" s="37"/>
      <c r="V143" s="37"/>
      <c r="W143" s="37"/>
      <c r="X143" s="37"/>
      <c r="Y143" s="37"/>
      <c r="Z143" s="37"/>
      <c r="AA143" s="37"/>
      <c r="AB143" s="37"/>
      <c r="AC143" s="37"/>
      <c r="AD143" s="37"/>
      <c r="AE143" s="37"/>
      <c r="AF143" s="37"/>
      <c r="AG143" s="37"/>
      <c r="AH143" s="37"/>
      <c r="AI143" s="37"/>
      <c r="AJ143" s="37"/>
    </row>
    <row r="144" spans="1:36">
      <c r="A144" s="265">
        <v>44139</v>
      </c>
      <c r="B144" s="278" t="s">
        <v>175</v>
      </c>
      <c r="C144" s="37">
        <v>881261535</v>
      </c>
      <c r="D144" s="37"/>
      <c r="E144" s="278" t="s">
        <v>139</v>
      </c>
      <c r="F144" s="278" t="s">
        <v>140</v>
      </c>
      <c r="G144" s="278" t="s">
        <v>377</v>
      </c>
      <c r="H144" s="37"/>
      <c r="I144" s="265">
        <v>44139</v>
      </c>
      <c r="J144" s="37"/>
      <c r="K144" s="37"/>
      <c r="L144" s="278" t="s">
        <v>377</v>
      </c>
      <c r="M144" s="37">
        <v>1050</v>
      </c>
      <c r="N144" s="37"/>
      <c r="O144" s="278" t="s">
        <v>11930</v>
      </c>
      <c r="P144" s="37"/>
      <c r="Q144" s="37"/>
      <c r="R144" s="37"/>
      <c r="S144" s="37"/>
      <c r="T144" s="37"/>
      <c r="U144" s="37"/>
      <c r="V144" s="37"/>
      <c r="W144" s="37"/>
      <c r="X144" s="37"/>
      <c r="Y144" s="37"/>
      <c r="Z144" s="37"/>
      <c r="AA144" s="37"/>
      <c r="AB144" s="37"/>
      <c r="AC144" s="37"/>
      <c r="AD144" s="37"/>
      <c r="AE144" s="37"/>
      <c r="AF144" s="37"/>
      <c r="AG144" s="37"/>
      <c r="AH144" s="37"/>
      <c r="AI144" s="37"/>
      <c r="AJ144" s="37"/>
    </row>
    <row r="145" spans="1:36">
      <c r="A145" s="265">
        <v>44139</v>
      </c>
      <c r="B145" s="278" t="s">
        <v>175</v>
      </c>
      <c r="C145" s="37">
        <v>881261535</v>
      </c>
      <c r="D145" s="37"/>
      <c r="E145" s="278" t="s">
        <v>139</v>
      </c>
      <c r="F145" s="278" t="s">
        <v>140</v>
      </c>
      <c r="G145" s="278" t="s">
        <v>168</v>
      </c>
      <c r="H145" s="37"/>
      <c r="I145" s="265">
        <v>44160</v>
      </c>
      <c r="J145" s="37"/>
      <c r="K145" s="37"/>
      <c r="L145" s="278" t="s">
        <v>168</v>
      </c>
      <c r="M145" s="37">
        <v>470</v>
      </c>
      <c r="N145" s="37"/>
      <c r="O145" s="278" t="s">
        <v>11972</v>
      </c>
      <c r="P145" s="37"/>
      <c r="Q145" s="37"/>
      <c r="R145" s="37"/>
      <c r="S145" s="37"/>
      <c r="T145" s="37"/>
      <c r="U145" s="37"/>
      <c r="V145" s="37"/>
      <c r="W145" s="37"/>
      <c r="X145" s="37"/>
      <c r="Y145" s="37"/>
      <c r="Z145" s="37"/>
      <c r="AA145" s="37"/>
      <c r="AB145" s="37"/>
      <c r="AC145" s="37"/>
      <c r="AD145" s="37"/>
      <c r="AE145" s="37"/>
      <c r="AF145" s="37"/>
      <c r="AG145" s="37"/>
      <c r="AH145" s="37"/>
      <c r="AI145" s="37"/>
      <c r="AJ145" s="37"/>
    </row>
    <row r="146" spans="1:36">
      <c r="A146" s="265">
        <v>44140</v>
      </c>
      <c r="B146" s="278" t="s">
        <v>156</v>
      </c>
      <c r="C146" s="37">
        <v>881848163</v>
      </c>
      <c r="D146" s="37"/>
      <c r="E146" s="278" t="s">
        <v>139</v>
      </c>
      <c r="F146" s="278" t="s">
        <v>140</v>
      </c>
      <c r="G146" s="37"/>
      <c r="H146" s="37"/>
      <c r="I146" s="265">
        <v>44140</v>
      </c>
      <c r="J146" s="37"/>
      <c r="K146" s="37"/>
      <c r="L146" s="278" t="s">
        <v>142</v>
      </c>
      <c r="M146" s="37">
        <v>1044.42</v>
      </c>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row>
    <row r="147" spans="1:36">
      <c r="A147" s="265">
        <v>44155</v>
      </c>
      <c r="B147" s="278" t="s">
        <v>178</v>
      </c>
      <c r="C147" s="525">
        <v>880859294</v>
      </c>
      <c r="D147" s="509"/>
      <c r="E147" s="278" t="s">
        <v>139</v>
      </c>
      <c r="F147" s="278" t="s">
        <v>140</v>
      </c>
      <c r="G147" s="278" t="s">
        <v>213</v>
      </c>
      <c r="H147" s="37"/>
      <c r="I147" s="265">
        <v>44155</v>
      </c>
      <c r="J147" s="37"/>
      <c r="K147" s="37"/>
      <c r="L147" s="278" t="s">
        <v>213</v>
      </c>
      <c r="M147" s="37">
        <v>1000</v>
      </c>
      <c r="N147" s="37"/>
      <c r="O147" s="618" t="s">
        <v>12013</v>
      </c>
      <c r="P147" s="37"/>
      <c r="Q147" s="37"/>
      <c r="R147" s="37"/>
      <c r="S147" s="37"/>
      <c r="T147" s="37"/>
      <c r="U147" s="37"/>
      <c r="V147" s="37"/>
      <c r="W147" s="37"/>
      <c r="X147" s="37"/>
      <c r="Y147" s="37"/>
      <c r="Z147" s="37"/>
      <c r="AA147" s="37"/>
      <c r="AB147" s="37"/>
      <c r="AC147" s="37"/>
      <c r="AD147" s="37"/>
      <c r="AE147" s="37"/>
      <c r="AF147" s="37"/>
      <c r="AG147" s="37"/>
      <c r="AH147" s="37"/>
      <c r="AI147" s="37"/>
      <c r="AJ147" s="37"/>
    </row>
    <row r="148" spans="1:36">
      <c r="A148" s="265">
        <v>44154</v>
      </c>
      <c r="B148" s="278" t="s">
        <v>156</v>
      </c>
      <c r="C148" s="37">
        <v>880751227</v>
      </c>
      <c r="D148" s="509"/>
      <c r="E148" s="278" t="s">
        <v>139</v>
      </c>
      <c r="F148" s="278" t="s">
        <v>140</v>
      </c>
      <c r="G148" s="278"/>
      <c r="H148" s="37"/>
      <c r="I148" s="265">
        <v>44154</v>
      </c>
      <c r="J148" s="37"/>
      <c r="K148" s="37"/>
      <c r="L148" s="278" t="s">
        <v>213</v>
      </c>
      <c r="M148" s="37">
        <v>999</v>
      </c>
      <c r="N148" s="37"/>
      <c r="O148" s="618" t="s">
        <v>12014</v>
      </c>
      <c r="P148" s="37"/>
      <c r="Q148" s="37"/>
      <c r="R148" s="37"/>
      <c r="S148" s="37"/>
      <c r="T148" s="37"/>
      <c r="U148" s="37"/>
      <c r="V148" s="37"/>
      <c r="W148" s="37"/>
      <c r="X148" s="37"/>
      <c r="Y148" s="37"/>
      <c r="Z148" s="37"/>
      <c r="AA148" s="37"/>
      <c r="AB148" s="37"/>
      <c r="AC148" s="37"/>
      <c r="AD148" s="37"/>
      <c r="AE148" s="37"/>
      <c r="AF148" s="37"/>
      <c r="AG148" s="37"/>
      <c r="AH148" s="37"/>
      <c r="AI148" s="37"/>
      <c r="AJ148" s="37"/>
    </row>
    <row r="149" spans="1:36">
      <c r="A149" s="265">
        <v>44146</v>
      </c>
      <c r="B149" s="278" t="s">
        <v>138</v>
      </c>
      <c r="C149" s="37">
        <v>880012071</v>
      </c>
      <c r="D149" s="504"/>
      <c r="E149" s="278" t="s">
        <v>139</v>
      </c>
      <c r="F149" s="278" t="s">
        <v>140</v>
      </c>
      <c r="G149" s="278" t="s">
        <v>142</v>
      </c>
      <c r="H149" s="37"/>
      <c r="I149" s="265">
        <v>44146</v>
      </c>
      <c r="J149" s="37"/>
      <c r="K149" s="37"/>
      <c r="L149" s="278" t="s">
        <v>142</v>
      </c>
      <c r="M149" s="37">
        <v>959</v>
      </c>
      <c r="N149" s="37"/>
      <c r="O149" s="618" t="s">
        <v>11964</v>
      </c>
      <c r="P149" s="37"/>
      <c r="Q149" s="37"/>
      <c r="R149" s="37"/>
      <c r="S149" s="37"/>
      <c r="T149" s="37"/>
      <c r="U149" s="37"/>
      <c r="V149" s="37"/>
      <c r="W149" s="37"/>
      <c r="X149" s="37"/>
      <c r="Y149" s="37"/>
      <c r="Z149" s="37"/>
      <c r="AA149" s="37"/>
      <c r="AB149" s="37"/>
      <c r="AC149" s="37"/>
      <c r="AD149" s="37"/>
      <c r="AE149" s="37"/>
      <c r="AF149" s="37"/>
      <c r="AG149" s="37"/>
      <c r="AH149" s="37"/>
      <c r="AI149" s="37"/>
      <c r="AJ149" s="37"/>
    </row>
    <row r="150" spans="1:36">
      <c r="A150" s="265">
        <v>44148</v>
      </c>
      <c r="B150" s="278" t="s">
        <v>178</v>
      </c>
      <c r="C150" s="37">
        <v>882259141</v>
      </c>
      <c r="D150" s="504"/>
      <c r="E150" s="278" t="s">
        <v>139</v>
      </c>
      <c r="F150" s="278" t="s">
        <v>140</v>
      </c>
      <c r="G150" s="278" t="s">
        <v>142</v>
      </c>
      <c r="H150" s="37"/>
      <c r="I150" s="265">
        <v>44148</v>
      </c>
      <c r="J150" s="37"/>
      <c r="K150" s="37"/>
      <c r="L150" s="278" t="s">
        <v>142</v>
      </c>
      <c r="M150" s="37">
        <v>950</v>
      </c>
      <c r="N150" s="37"/>
      <c r="O150" s="618"/>
      <c r="P150" s="37"/>
      <c r="Q150" s="37"/>
      <c r="R150" s="37"/>
      <c r="S150" s="37"/>
      <c r="T150" s="37"/>
      <c r="U150" s="37"/>
      <c r="V150" s="37"/>
      <c r="W150" s="37"/>
      <c r="X150" s="37"/>
      <c r="Y150" s="37"/>
      <c r="Z150" s="37"/>
      <c r="AA150" s="37"/>
      <c r="AB150" s="37"/>
      <c r="AC150" s="37"/>
      <c r="AD150" s="37"/>
      <c r="AE150" s="37"/>
      <c r="AF150" s="37"/>
      <c r="AG150" s="37"/>
      <c r="AH150" s="37"/>
      <c r="AI150" s="37"/>
      <c r="AJ150" s="37"/>
    </row>
    <row r="151" spans="1:36">
      <c r="A151" s="265">
        <v>44141</v>
      </c>
      <c r="B151" s="278" t="s">
        <v>2235</v>
      </c>
      <c r="C151" s="37">
        <v>881407189</v>
      </c>
      <c r="D151" s="37"/>
      <c r="E151" s="278" t="s">
        <v>139</v>
      </c>
      <c r="F151" s="278" t="s">
        <v>140</v>
      </c>
      <c r="G151" s="278" t="s">
        <v>233</v>
      </c>
      <c r="H151" s="37"/>
      <c r="I151" s="265">
        <v>44141</v>
      </c>
      <c r="J151" s="37"/>
      <c r="K151" s="37"/>
      <c r="L151" s="278" t="s">
        <v>233</v>
      </c>
      <c r="M151" s="37">
        <v>945</v>
      </c>
      <c r="N151" s="37"/>
      <c r="O151" s="278" t="s">
        <v>11948</v>
      </c>
      <c r="P151" s="37"/>
      <c r="Q151" s="37"/>
      <c r="R151" s="37"/>
      <c r="S151" s="37"/>
      <c r="T151" s="37"/>
      <c r="U151" s="37"/>
      <c r="V151" s="37"/>
      <c r="W151" s="37"/>
      <c r="X151" s="37"/>
      <c r="Y151" s="37"/>
      <c r="Z151" s="37"/>
      <c r="AA151" s="37"/>
      <c r="AB151" s="37"/>
      <c r="AC151" s="37"/>
      <c r="AD151" s="37"/>
      <c r="AE151" s="37"/>
      <c r="AF151" s="37"/>
      <c r="AG151" s="37"/>
      <c r="AH151" s="37"/>
      <c r="AI151" s="37"/>
      <c r="AJ151" s="37"/>
    </row>
    <row r="152" spans="1:36">
      <c r="A152" s="265">
        <v>44151</v>
      </c>
      <c r="B152" s="278" t="s">
        <v>154</v>
      </c>
      <c r="C152" s="37">
        <v>880440157</v>
      </c>
      <c r="D152" s="504" t="s">
        <v>2866</v>
      </c>
      <c r="E152" s="278" t="s">
        <v>139</v>
      </c>
      <c r="F152" s="278" t="s">
        <v>140</v>
      </c>
      <c r="G152" s="278" t="s">
        <v>168</v>
      </c>
      <c r="H152" s="37"/>
      <c r="I152" s="265">
        <v>44151</v>
      </c>
      <c r="J152" s="37"/>
      <c r="K152" s="37"/>
      <c r="L152" s="278" t="s">
        <v>168</v>
      </c>
      <c r="M152" s="37">
        <v>940</v>
      </c>
      <c r="N152" s="37"/>
      <c r="O152" s="618" t="s">
        <v>12015</v>
      </c>
      <c r="P152" s="37"/>
      <c r="Q152" s="37"/>
      <c r="R152" s="37"/>
      <c r="S152" s="37"/>
      <c r="T152" s="37"/>
      <c r="U152" s="37"/>
      <c r="V152" s="37"/>
      <c r="W152" s="37"/>
      <c r="X152" s="37"/>
      <c r="Y152" s="37"/>
      <c r="Z152" s="37"/>
      <c r="AA152" s="37"/>
      <c r="AB152" s="37"/>
      <c r="AC152" s="37"/>
      <c r="AD152" s="37"/>
      <c r="AE152" s="37"/>
      <c r="AF152" s="37"/>
      <c r="AG152" s="37"/>
      <c r="AH152" s="37"/>
      <c r="AI152" s="37"/>
      <c r="AJ152" s="37"/>
    </row>
    <row r="153" spans="1:36">
      <c r="A153" s="265">
        <v>44155</v>
      </c>
      <c r="B153" s="278" t="s">
        <v>281</v>
      </c>
      <c r="C153" s="525">
        <v>883126880</v>
      </c>
      <c r="D153" s="509" t="s">
        <v>12016</v>
      </c>
      <c r="E153" s="278" t="s">
        <v>139</v>
      </c>
      <c r="F153" s="278" t="s">
        <v>140</v>
      </c>
      <c r="G153" s="278" t="s">
        <v>264</v>
      </c>
      <c r="H153" s="37"/>
      <c r="I153" s="265">
        <v>44155</v>
      </c>
      <c r="J153" s="37"/>
      <c r="K153" s="37"/>
      <c r="L153" s="278" t="s">
        <v>264</v>
      </c>
      <c r="M153" s="37">
        <v>886</v>
      </c>
      <c r="N153" s="37"/>
      <c r="O153" s="618" t="s">
        <v>12017</v>
      </c>
      <c r="P153" s="37"/>
      <c r="Q153" s="37"/>
      <c r="R153" s="37"/>
      <c r="S153" s="37"/>
      <c r="T153" s="37"/>
      <c r="U153" s="37"/>
      <c r="V153" s="37"/>
      <c r="W153" s="37"/>
      <c r="X153" s="37"/>
      <c r="Y153" s="37"/>
      <c r="Z153" s="37"/>
      <c r="AA153" s="37"/>
      <c r="AB153" s="37"/>
      <c r="AC153" s="37"/>
      <c r="AD153" s="37"/>
      <c r="AE153" s="37"/>
      <c r="AF153" s="37"/>
      <c r="AG153" s="37"/>
      <c r="AH153" s="37"/>
      <c r="AI153" s="37"/>
      <c r="AJ153" s="37"/>
    </row>
    <row r="154" spans="1:36">
      <c r="A154" s="265">
        <v>44152</v>
      </c>
      <c r="B154" s="278" t="s">
        <v>167</v>
      </c>
      <c r="C154" s="37">
        <v>881575390</v>
      </c>
      <c r="D154" s="510"/>
      <c r="E154" s="278" t="s">
        <v>152</v>
      </c>
      <c r="F154" s="278" t="s">
        <v>140</v>
      </c>
      <c r="G154" s="278" t="s">
        <v>142</v>
      </c>
      <c r="H154" s="37"/>
      <c r="I154" s="265">
        <v>44152</v>
      </c>
      <c r="J154" s="37"/>
      <c r="K154" s="37"/>
      <c r="L154" s="278" t="s">
        <v>142</v>
      </c>
      <c r="M154" s="37">
        <v>870.5</v>
      </c>
      <c r="N154" s="37"/>
      <c r="O154" s="618" t="s">
        <v>2876</v>
      </c>
      <c r="P154" s="37"/>
      <c r="Q154" s="37"/>
      <c r="R154" s="37"/>
      <c r="S154" s="37"/>
      <c r="T154" s="37"/>
      <c r="U154" s="37"/>
      <c r="V154" s="37"/>
      <c r="W154" s="37"/>
      <c r="X154" s="37"/>
      <c r="Y154" s="37"/>
      <c r="Z154" s="37"/>
      <c r="AA154" s="37"/>
      <c r="AB154" s="37"/>
      <c r="AC154" s="37"/>
      <c r="AD154" s="37"/>
      <c r="AE154" s="37"/>
      <c r="AF154" s="37"/>
      <c r="AG154" s="37"/>
      <c r="AH154" s="37"/>
      <c r="AI154" s="37"/>
      <c r="AJ154" s="37"/>
    </row>
    <row r="155" spans="1:36">
      <c r="A155" s="265">
        <v>44139</v>
      </c>
      <c r="B155" s="278" t="s">
        <v>156</v>
      </c>
      <c r="C155" s="37">
        <v>880004859</v>
      </c>
      <c r="D155" s="510" t="s">
        <v>4660</v>
      </c>
      <c r="E155" s="278" t="s">
        <v>139</v>
      </c>
      <c r="F155" s="278" t="s">
        <v>140</v>
      </c>
      <c r="G155" s="37"/>
      <c r="H155" s="37"/>
      <c r="I155" s="265">
        <v>44139</v>
      </c>
      <c r="J155" s="37"/>
      <c r="K155" s="37"/>
      <c r="L155" s="278" t="s">
        <v>142</v>
      </c>
      <c r="M155" s="37">
        <v>853.55</v>
      </c>
      <c r="N155" s="37"/>
      <c r="O155" s="37"/>
      <c r="P155" s="37"/>
      <c r="Q155" s="37"/>
      <c r="R155" s="37"/>
      <c r="S155" s="37"/>
      <c r="T155" s="37"/>
      <c r="U155" s="37"/>
      <c r="V155" s="37"/>
      <c r="W155" s="37"/>
      <c r="X155" s="37"/>
      <c r="Y155" s="37"/>
      <c r="Z155" s="37"/>
      <c r="AA155" s="37"/>
      <c r="AB155" s="37"/>
      <c r="AC155" s="37"/>
      <c r="AD155" s="37"/>
      <c r="AE155" s="37"/>
      <c r="AF155" s="37"/>
      <c r="AG155" s="37"/>
      <c r="AH155" s="37"/>
      <c r="AI155" s="37"/>
      <c r="AJ155" s="37"/>
    </row>
    <row r="156" spans="1:36">
      <c r="A156" s="265">
        <v>44139</v>
      </c>
      <c r="B156" s="278" t="s">
        <v>178</v>
      </c>
      <c r="C156" s="37">
        <v>880727952</v>
      </c>
      <c r="D156" s="37"/>
      <c r="E156" s="278" t="s">
        <v>152</v>
      </c>
      <c r="F156" s="278" t="s">
        <v>140</v>
      </c>
      <c r="G156" s="278" t="s">
        <v>142</v>
      </c>
      <c r="H156" s="37"/>
      <c r="I156" s="265">
        <v>44139</v>
      </c>
      <c r="J156" s="37"/>
      <c r="K156" s="37"/>
      <c r="L156" s="278" t="s">
        <v>142</v>
      </c>
      <c r="M156" s="37">
        <v>850.5</v>
      </c>
      <c r="N156" s="37"/>
      <c r="O156" s="37"/>
      <c r="P156" s="37"/>
      <c r="Q156" s="37"/>
      <c r="R156" s="37"/>
      <c r="S156" s="37"/>
      <c r="T156" s="37"/>
      <c r="U156" s="37"/>
      <c r="V156" s="37"/>
      <c r="W156" s="37"/>
      <c r="X156" s="37"/>
      <c r="Y156" s="37"/>
      <c r="Z156" s="37"/>
      <c r="AA156" s="37"/>
      <c r="AB156" s="37"/>
      <c r="AC156" s="37"/>
      <c r="AD156" s="37"/>
      <c r="AE156" s="37"/>
      <c r="AF156" s="37"/>
      <c r="AG156" s="37"/>
      <c r="AH156" s="37"/>
      <c r="AI156" s="37"/>
      <c r="AJ156" s="37"/>
    </row>
    <row r="157" spans="1:36">
      <c r="A157" s="265">
        <v>44154</v>
      </c>
      <c r="B157" s="278" t="s">
        <v>138</v>
      </c>
      <c r="C157" s="37">
        <v>881172279</v>
      </c>
      <c r="D157" s="509"/>
      <c r="E157" s="278" t="s">
        <v>152</v>
      </c>
      <c r="F157" s="278" t="s">
        <v>140</v>
      </c>
      <c r="G157" s="278" t="s">
        <v>142</v>
      </c>
      <c r="H157" s="37"/>
      <c r="I157" s="265">
        <v>44154</v>
      </c>
      <c r="J157" s="37"/>
      <c r="K157" s="37"/>
      <c r="L157" s="278" t="s">
        <v>142</v>
      </c>
      <c r="M157" s="37">
        <v>840.32</v>
      </c>
      <c r="N157" s="37"/>
      <c r="O157" s="618" t="s">
        <v>11999</v>
      </c>
      <c r="P157" s="37"/>
      <c r="Q157" s="37"/>
      <c r="R157" s="37"/>
      <c r="S157" s="37"/>
      <c r="T157" s="37"/>
      <c r="U157" s="37"/>
      <c r="V157" s="37"/>
      <c r="W157" s="37"/>
      <c r="X157" s="37"/>
      <c r="Y157" s="37"/>
      <c r="Z157" s="37"/>
      <c r="AA157" s="37"/>
      <c r="AB157" s="37"/>
      <c r="AC157" s="37"/>
      <c r="AD157" s="37"/>
      <c r="AE157" s="37"/>
      <c r="AF157" s="37"/>
      <c r="AG157" s="37"/>
      <c r="AH157" s="37"/>
      <c r="AI157" s="37"/>
      <c r="AJ157" s="37"/>
    </row>
    <row r="158" spans="1:36">
      <c r="A158" s="265">
        <v>44140</v>
      </c>
      <c r="B158" s="278" t="s">
        <v>156</v>
      </c>
      <c r="C158" s="37">
        <v>883025165</v>
      </c>
      <c r="D158" s="37"/>
      <c r="E158" s="278" t="s">
        <v>139</v>
      </c>
      <c r="F158" s="278" t="s">
        <v>140</v>
      </c>
      <c r="G158" s="278" t="s">
        <v>142</v>
      </c>
      <c r="H158" s="37"/>
      <c r="I158" s="265">
        <v>44140</v>
      </c>
      <c r="J158" s="37"/>
      <c r="K158" s="37"/>
      <c r="L158" s="278" t="s">
        <v>142</v>
      </c>
      <c r="M158" s="37">
        <v>831</v>
      </c>
      <c r="N158" s="37"/>
      <c r="O158" s="37"/>
      <c r="P158" s="37"/>
      <c r="Q158" s="37"/>
      <c r="R158" s="37"/>
      <c r="S158" s="37"/>
      <c r="T158" s="37"/>
      <c r="U158" s="37"/>
      <c r="V158" s="37"/>
      <c r="W158" s="37"/>
      <c r="X158" s="37"/>
      <c r="Y158" s="37"/>
      <c r="Z158" s="37"/>
      <c r="AA158" s="37"/>
      <c r="AB158" s="37"/>
      <c r="AC158" s="37"/>
      <c r="AD158" s="37"/>
      <c r="AE158" s="37"/>
      <c r="AF158" s="37"/>
      <c r="AG158" s="37"/>
      <c r="AH158" s="37"/>
      <c r="AI158" s="37"/>
      <c r="AJ158" s="37"/>
    </row>
    <row r="159" spans="1:36">
      <c r="A159" s="265">
        <v>44152</v>
      </c>
      <c r="B159" s="278" t="s">
        <v>146</v>
      </c>
      <c r="C159" s="37">
        <v>880031758</v>
      </c>
      <c r="D159" s="509" t="s">
        <v>12018</v>
      </c>
      <c r="E159" s="278" t="s">
        <v>139</v>
      </c>
      <c r="F159" s="278" t="s">
        <v>140</v>
      </c>
      <c r="G159" s="278"/>
      <c r="H159" s="37"/>
      <c r="I159" s="265">
        <v>44152</v>
      </c>
      <c r="J159" s="37"/>
      <c r="K159" s="37"/>
      <c r="L159" s="278" t="s">
        <v>142</v>
      </c>
      <c r="M159" s="37">
        <v>831</v>
      </c>
      <c r="N159" s="37"/>
      <c r="O159" s="618" t="s">
        <v>11997</v>
      </c>
      <c r="P159" s="37"/>
      <c r="Q159" s="37"/>
      <c r="R159" s="37"/>
      <c r="S159" s="37"/>
      <c r="T159" s="37"/>
      <c r="U159" s="37"/>
      <c r="V159" s="37"/>
      <c r="W159" s="37"/>
      <c r="X159" s="37"/>
      <c r="Y159" s="37"/>
      <c r="Z159" s="37"/>
      <c r="AA159" s="37"/>
      <c r="AB159" s="37"/>
      <c r="AC159" s="37"/>
      <c r="AD159" s="37"/>
      <c r="AE159" s="37"/>
      <c r="AF159" s="37"/>
      <c r="AG159" s="37"/>
      <c r="AH159" s="37"/>
      <c r="AI159" s="37"/>
      <c r="AJ159" s="37"/>
    </row>
    <row r="160" spans="1:36">
      <c r="A160" s="265">
        <v>44139</v>
      </c>
      <c r="B160" s="278" t="s">
        <v>154</v>
      </c>
      <c r="C160" s="37">
        <v>882924878</v>
      </c>
      <c r="D160" s="504" t="s">
        <v>12019</v>
      </c>
      <c r="E160" s="278" t="s">
        <v>139</v>
      </c>
      <c r="F160" s="278" t="s">
        <v>140</v>
      </c>
      <c r="G160" s="37"/>
      <c r="H160" s="37"/>
      <c r="I160" s="265">
        <v>44139</v>
      </c>
      <c r="J160" s="37"/>
      <c r="K160" s="37"/>
      <c r="L160" s="278" t="s">
        <v>12020</v>
      </c>
      <c r="M160" s="37">
        <v>821.57</v>
      </c>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row>
    <row r="161" spans="1:36">
      <c r="A161" s="265">
        <v>44158</v>
      </c>
      <c r="B161" s="278" t="s">
        <v>167</v>
      </c>
      <c r="C161" s="521">
        <v>881711889</v>
      </c>
      <c r="D161" s="513"/>
      <c r="E161" s="278" t="s">
        <v>139</v>
      </c>
      <c r="F161" s="278" t="s">
        <v>140</v>
      </c>
      <c r="G161" s="278" t="s">
        <v>142</v>
      </c>
      <c r="H161" s="37"/>
      <c r="I161" s="265">
        <v>44158</v>
      </c>
      <c r="J161" s="37"/>
      <c r="K161" s="37"/>
      <c r="L161" s="278" t="s">
        <v>142</v>
      </c>
      <c r="M161" s="37">
        <v>797</v>
      </c>
      <c r="N161" s="37"/>
      <c r="O161" s="618" t="s">
        <v>2876</v>
      </c>
      <c r="P161" s="37"/>
      <c r="Q161" s="37"/>
      <c r="R161" s="37"/>
      <c r="S161" s="37"/>
      <c r="T161" s="37"/>
      <c r="U161" s="37"/>
      <c r="V161" s="37"/>
      <c r="W161" s="37"/>
      <c r="X161" s="37"/>
      <c r="Y161" s="37"/>
      <c r="Z161" s="37"/>
      <c r="AA161" s="37"/>
      <c r="AB161" s="37"/>
      <c r="AC161" s="37"/>
      <c r="AD161" s="37"/>
      <c r="AE161" s="37"/>
      <c r="AF161" s="37"/>
      <c r="AG161" s="37"/>
      <c r="AH161" s="37"/>
      <c r="AI161" s="37"/>
      <c r="AJ161" s="37"/>
    </row>
    <row r="162" spans="1:36">
      <c r="A162" s="265">
        <v>44145</v>
      </c>
      <c r="B162" s="278" t="s">
        <v>146</v>
      </c>
      <c r="C162" s="37">
        <v>882301854</v>
      </c>
      <c r="D162" s="504" t="s">
        <v>2953</v>
      </c>
      <c r="E162" s="278" t="s">
        <v>139</v>
      </c>
      <c r="F162" s="278" t="s">
        <v>140</v>
      </c>
      <c r="G162" s="37"/>
      <c r="H162" s="37"/>
      <c r="I162" s="265">
        <v>44145</v>
      </c>
      <c r="J162" s="37"/>
      <c r="K162" s="37"/>
      <c r="L162" s="278" t="s">
        <v>187</v>
      </c>
      <c r="M162" s="37">
        <v>794</v>
      </c>
      <c r="N162" s="37"/>
      <c r="O162" s="618" t="s">
        <v>11980</v>
      </c>
      <c r="P162" s="37"/>
      <c r="Q162" s="265">
        <v>44136</v>
      </c>
      <c r="R162" s="37">
        <v>999</v>
      </c>
      <c r="S162" s="37"/>
      <c r="T162" s="37"/>
      <c r="U162" s="37"/>
      <c r="V162" s="37"/>
      <c r="W162" s="37"/>
      <c r="X162" s="37"/>
      <c r="Y162" s="37"/>
      <c r="Z162" s="37"/>
      <c r="AA162" s="37"/>
      <c r="AB162" s="37"/>
      <c r="AC162" s="37"/>
      <c r="AD162" s="37"/>
      <c r="AE162" s="37"/>
      <c r="AF162" s="37"/>
      <c r="AG162" s="37"/>
      <c r="AH162" s="37"/>
      <c r="AI162" s="37"/>
      <c r="AJ162" s="37"/>
    </row>
    <row r="163" spans="1:36">
      <c r="A163" s="265">
        <v>44147</v>
      </c>
      <c r="B163" s="278" t="s">
        <v>146</v>
      </c>
      <c r="C163" s="37">
        <v>882301854</v>
      </c>
      <c r="D163" s="504" t="s">
        <v>2953</v>
      </c>
      <c r="E163" s="278" t="s">
        <v>139</v>
      </c>
      <c r="F163" s="278" t="s">
        <v>140</v>
      </c>
      <c r="G163" s="37"/>
      <c r="H163" s="37"/>
      <c r="I163" s="265">
        <v>44147</v>
      </c>
      <c r="J163" s="37"/>
      <c r="K163" s="37"/>
      <c r="L163" s="278" t="s">
        <v>187</v>
      </c>
      <c r="M163" s="37">
        <v>794</v>
      </c>
      <c r="N163" s="37"/>
      <c r="O163" s="618" t="s">
        <v>11952</v>
      </c>
      <c r="P163" s="37"/>
      <c r="Q163" s="37"/>
      <c r="R163" s="37"/>
      <c r="S163" s="37"/>
      <c r="T163" s="37"/>
      <c r="U163" s="37"/>
      <c r="V163" s="37"/>
      <c r="W163" s="37"/>
      <c r="X163" s="37"/>
      <c r="Y163" s="37"/>
      <c r="Z163" s="37"/>
      <c r="AA163" s="37"/>
      <c r="AB163" s="37"/>
      <c r="AC163" s="37"/>
      <c r="AD163" s="37"/>
      <c r="AE163" s="37"/>
      <c r="AF163" s="37"/>
      <c r="AG163" s="37"/>
      <c r="AH163" s="37"/>
      <c r="AI163" s="37"/>
      <c r="AJ163" s="37"/>
    </row>
    <row r="164" spans="1:36">
      <c r="A164" s="265">
        <v>44138</v>
      </c>
      <c r="B164" s="278" t="s">
        <v>175</v>
      </c>
      <c r="C164" s="37">
        <v>883013589</v>
      </c>
      <c r="D164" s="37"/>
      <c r="E164" s="278" t="s">
        <v>152</v>
      </c>
      <c r="F164" s="278" t="s">
        <v>140</v>
      </c>
      <c r="G164" s="278" t="s">
        <v>142</v>
      </c>
      <c r="H164" s="37"/>
      <c r="I164" s="265">
        <v>44139</v>
      </c>
      <c r="J164" s="37"/>
      <c r="K164" s="37"/>
      <c r="L164" s="278" t="s">
        <v>142</v>
      </c>
      <c r="M164" s="37">
        <v>793</v>
      </c>
      <c r="N164" s="37"/>
      <c r="O164" s="278" t="s">
        <v>2191</v>
      </c>
      <c r="P164" s="37"/>
      <c r="Q164" s="37"/>
      <c r="R164" s="37"/>
      <c r="S164" s="37"/>
      <c r="T164" s="37"/>
      <c r="U164" s="37"/>
      <c r="V164" s="37"/>
      <c r="W164" s="37"/>
      <c r="X164" s="37"/>
      <c r="Y164" s="37"/>
      <c r="Z164" s="37"/>
      <c r="AA164" s="37"/>
      <c r="AB164" s="37"/>
      <c r="AC164" s="37"/>
      <c r="AD164" s="37"/>
      <c r="AE164" s="37"/>
      <c r="AF164" s="37"/>
      <c r="AG164" s="37"/>
      <c r="AH164" s="37"/>
      <c r="AI164" s="37"/>
      <c r="AJ164" s="37"/>
    </row>
    <row r="165" spans="1:36">
      <c r="A165" s="265">
        <v>44165</v>
      </c>
      <c r="B165" s="278" t="s">
        <v>146</v>
      </c>
      <c r="C165" s="37">
        <v>882301854</v>
      </c>
      <c r="D165" s="504" t="s">
        <v>2953</v>
      </c>
      <c r="E165" s="278" t="s">
        <v>139</v>
      </c>
      <c r="F165" s="278" t="s">
        <v>140</v>
      </c>
      <c r="G165" s="37"/>
      <c r="H165" s="37"/>
      <c r="I165" s="265">
        <v>44165</v>
      </c>
      <c r="J165" s="37"/>
      <c r="K165" s="37"/>
      <c r="L165" s="278" t="s">
        <v>187</v>
      </c>
      <c r="M165" s="37">
        <v>794</v>
      </c>
      <c r="N165" s="37"/>
      <c r="O165" s="618" t="s">
        <v>12021</v>
      </c>
      <c r="P165" s="37"/>
      <c r="Q165" s="37"/>
      <c r="R165" s="37"/>
      <c r="S165" s="37"/>
      <c r="T165" s="37"/>
      <c r="U165" s="37"/>
      <c r="V165" s="37"/>
      <c r="W165" s="37"/>
      <c r="X165" s="37"/>
      <c r="Y165" s="37"/>
      <c r="Z165" s="37"/>
      <c r="AA165" s="37"/>
      <c r="AB165" s="37"/>
      <c r="AC165" s="37"/>
      <c r="AD165" s="37"/>
      <c r="AE165" s="37"/>
      <c r="AF165" s="37"/>
      <c r="AG165" s="37"/>
      <c r="AH165" s="37"/>
      <c r="AI165" s="37"/>
      <c r="AJ165" s="37"/>
    </row>
    <row r="166" spans="1:36">
      <c r="A166" s="265">
        <v>44138</v>
      </c>
      <c r="B166" s="278" t="s">
        <v>146</v>
      </c>
      <c r="C166" s="37">
        <v>880079069</v>
      </c>
      <c r="D166" s="37">
        <v>1990583</v>
      </c>
      <c r="E166" s="278" t="s">
        <v>139</v>
      </c>
      <c r="F166" s="278" t="s">
        <v>140</v>
      </c>
      <c r="G166" s="37"/>
      <c r="H166" s="37"/>
      <c r="I166" s="265">
        <v>44138</v>
      </c>
      <c r="J166" s="37"/>
      <c r="K166" s="37"/>
      <c r="L166" s="278" t="s">
        <v>1223</v>
      </c>
      <c r="M166" s="37">
        <v>793</v>
      </c>
      <c r="N166" s="37"/>
      <c r="O166" s="37"/>
      <c r="P166" s="37"/>
      <c r="Q166" s="37"/>
      <c r="R166" s="37"/>
      <c r="S166" s="37"/>
      <c r="T166" s="37"/>
      <c r="U166" s="37"/>
      <c r="V166" s="37"/>
      <c r="W166" s="37"/>
      <c r="X166" s="37"/>
      <c r="Y166" s="37"/>
      <c r="Z166" s="37"/>
      <c r="AA166" s="37"/>
      <c r="AB166" s="37"/>
      <c r="AC166" s="37"/>
      <c r="AD166" s="37"/>
      <c r="AE166" s="37"/>
      <c r="AF166" s="37"/>
      <c r="AG166" s="37"/>
      <c r="AH166" s="37"/>
      <c r="AI166" s="37"/>
      <c r="AJ166" s="37"/>
    </row>
    <row r="167" spans="1:36">
      <c r="A167" s="265">
        <v>44147</v>
      </c>
      <c r="B167" s="278" t="s">
        <v>138</v>
      </c>
      <c r="C167" s="37">
        <v>881318802</v>
      </c>
      <c r="D167" s="504" t="s">
        <v>11940</v>
      </c>
      <c r="E167" s="278" t="s">
        <v>139</v>
      </c>
      <c r="F167" s="278" t="s">
        <v>140</v>
      </c>
      <c r="G167" s="278" t="s">
        <v>12022</v>
      </c>
      <c r="H167" s="37"/>
      <c r="I167" s="265">
        <v>44147</v>
      </c>
      <c r="J167" s="37"/>
      <c r="K167" s="37"/>
      <c r="L167" s="278" t="s">
        <v>12022</v>
      </c>
      <c r="M167" s="37">
        <v>767</v>
      </c>
      <c r="N167" s="37"/>
      <c r="O167" s="618" t="s">
        <v>466</v>
      </c>
      <c r="P167" s="37"/>
      <c r="Q167" s="37"/>
      <c r="R167" s="37"/>
      <c r="S167" s="37"/>
      <c r="T167" s="37"/>
      <c r="U167" s="37"/>
      <c r="V167" s="37"/>
      <c r="W167" s="37"/>
      <c r="X167" s="37"/>
      <c r="Y167" s="37"/>
      <c r="Z167" s="37"/>
      <c r="AA167" s="37"/>
      <c r="AB167" s="37"/>
      <c r="AC167" s="37"/>
      <c r="AD167" s="37"/>
      <c r="AE167" s="37"/>
      <c r="AF167" s="37"/>
      <c r="AG167" s="37"/>
      <c r="AH167" s="37"/>
      <c r="AI167" s="37"/>
      <c r="AJ167" s="37"/>
    </row>
    <row r="168" spans="1:36">
      <c r="A168" s="265">
        <v>44141</v>
      </c>
      <c r="B168" s="278" t="s">
        <v>157</v>
      </c>
      <c r="C168" s="37">
        <v>882017011</v>
      </c>
      <c r="D168" s="504" t="s">
        <v>12023</v>
      </c>
      <c r="E168" s="278" t="s">
        <v>139</v>
      </c>
      <c r="F168" s="278" t="s">
        <v>140</v>
      </c>
      <c r="G168" s="278" t="s">
        <v>176</v>
      </c>
      <c r="H168" s="37"/>
      <c r="I168" s="265">
        <v>44141</v>
      </c>
      <c r="J168" s="37"/>
      <c r="K168" s="37"/>
      <c r="L168" s="278" t="s">
        <v>176</v>
      </c>
      <c r="M168" s="37">
        <v>757.61</v>
      </c>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row>
    <row r="169" spans="1:36">
      <c r="A169" s="265">
        <v>44139</v>
      </c>
      <c r="B169" s="278" t="s">
        <v>167</v>
      </c>
      <c r="C169" s="37">
        <v>880148303</v>
      </c>
      <c r="D169" s="37">
        <v>41480408</v>
      </c>
      <c r="E169" s="278" t="s">
        <v>139</v>
      </c>
      <c r="F169" s="278" t="s">
        <v>140</v>
      </c>
      <c r="G169" s="278" t="s">
        <v>499</v>
      </c>
      <c r="H169" s="37"/>
      <c r="I169" s="265">
        <v>44139</v>
      </c>
      <c r="J169" s="37"/>
      <c r="K169" s="37"/>
      <c r="L169" s="278" t="s">
        <v>499</v>
      </c>
      <c r="M169" s="37">
        <v>753</v>
      </c>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row>
    <row r="170" spans="1:36" ht="28">
      <c r="A170" s="403">
        <v>44158</v>
      </c>
      <c r="B170" s="278" t="s">
        <v>146</v>
      </c>
      <c r="C170" s="525" t="s">
        <v>12024</v>
      </c>
      <c r="D170" s="37">
        <v>191168643</v>
      </c>
      <c r="E170" s="278" t="s">
        <v>139</v>
      </c>
      <c r="F170" s="278" t="s">
        <v>140</v>
      </c>
      <c r="G170" s="37"/>
      <c r="H170" s="37"/>
      <c r="I170" s="265">
        <v>44158</v>
      </c>
      <c r="J170" s="37"/>
      <c r="K170" s="37"/>
      <c r="L170" s="278" t="s">
        <v>168</v>
      </c>
      <c r="M170" s="37">
        <v>752</v>
      </c>
      <c r="N170" s="37"/>
      <c r="O170" s="618" t="s">
        <v>11933</v>
      </c>
      <c r="P170" s="37"/>
      <c r="Q170" s="37"/>
      <c r="R170" s="37"/>
      <c r="S170" s="37"/>
      <c r="T170" s="37"/>
      <c r="U170" s="37"/>
      <c r="V170" s="37"/>
      <c r="W170" s="37"/>
      <c r="X170" s="37"/>
      <c r="Y170" s="37"/>
      <c r="Z170" s="37"/>
      <c r="AA170" s="37"/>
      <c r="AB170" s="37"/>
      <c r="AC170" s="37"/>
      <c r="AD170" s="37"/>
      <c r="AE170" s="37"/>
      <c r="AF170" s="37"/>
      <c r="AG170" s="37"/>
      <c r="AH170" s="37"/>
      <c r="AI170" s="37"/>
      <c r="AJ170" s="37"/>
    </row>
    <row r="171" spans="1:36">
      <c r="A171" s="265">
        <v>44139</v>
      </c>
      <c r="B171" s="278" t="s">
        <v>146</v>
      </c>
      <c r="C171" s="37">
        <v>880111356</v>
      </c>
      <c r="D171" s="504" t="s">
        <v>12025</v>
      </c>
      <c r="E171" s="278" t="s">
        <v>139</v>
      </c>
      <c r="F171" s="278" t="s">
        <v>140</v>
      </c>
      <c r="G171" s="37"/>
      <c r="H171" s="37"/>
      <c r="I171" s="265">
        <v>44139</v>
      </c>
      <c r="J171" s="37"/>
      <c r="K171" s="37"/>
      <c r="L171" s="278" t="s">
        <v>1223</v>
      </c>
      <c r="M171" s="37">
        <v>700</v>
      </c>
      <c r="N171" s="37"/>
      <c r="O171" s="618" t="s">
        <v>11992</v>
      </c>
      <c r="P171" s="37"/>
      <c r="Q171" s="37"/>
      <c r="R171" s="37"/>
      <c r="S171" s="37"/>
      <c r="T171" s="37"/>
      <c r="U171" s="37"/>
      <c r="V171" s="37"/>
      <c r="W171" s="37"/>
      <c r="X171" s="37"/>
      <c r="Y171" s="37"/>
      <c r="Z171" s="37"/>
      <c r="AA171" s="37"/>
      <c r="AB171" s="37"/>
      <c r="AC171" s="37"/>
      <c r="AD171" s="37"/>
      <c r="AE171" s="37"/>
      <c r="AF171" s="37"/>
      <c r="AG171" s="37"/>
      <c r="AH171" s="37"/>
      <c r="AI171" s="37"/>
      <c r="AJ171" s="37"/>
    </row>
    <row r="172" spans="1:36">
      <c r="A172" s="265">
        <v>44141</v>
      </c>
      <c r="B172" s="278" t="s">
        <v>281</v>
      </c>
      <c r="C172" s="37">
        <v>883024631</v>
      </c>
      <c r="D172" s="504" t="s">
        <v>12026</v>
      </c>
      <c r="E172" s="278" t="s">
        <v>152</v>
      </c>
      <c r="F172" s="278" t="s">
        <v>140</v>
      </c>
      <c r="G172" s="278" t="s">
        <v>1072</v>
      </c>
      <c r="H172" s="37"/>
      <c r="I172" s="265">
        <v>44141</v>
      </c>
      <c r="J172" s="37"/>
      <c r="K172" s="37"/>
      <c r="L172" s="278" t="s">
        <v>1072</v>
      </c>
      <c r="M172" s="37">
        <v>700</v>
      </c>
      <c r="N172" s="37"/>
      <c r="O172" s="278" t="s">
        <v>11948</v>
      </c>
      <c r="P172" s="37"/>
      <c r="Q172" s="37"/>
      <c r="R172" s="37"/>
      <c r="S172" s="37"/>
      <c r="T172" s="37"/>
      <c r="U172" s="37"/>
      <c r="V172" s="37"/>
      <c r="W172" s="37"/>
      <c r="X172" s="37"/>
      <c r="Y172" s="37"/>
      <c r="Z172" s="37"/>
      <c r="AA172" s="37"/>
      <c r="AB172" s="37"/>
      <c r="AC172" s="37"/>
      <c r="AD172" s="37"/>
      <c r="AE172" s="37"/>
      <c r="AF172" s="37"/>
      <c r="AG172" s="37"/>
      <c r="AH172" s="37"/>
      <c r="AI172" s="37"/>
      <c r="AJ172" s="37"/>
    </row>
    <row r="173" spans="1:36">
      <c r="A173" s="265">
        <v>44148</v>
      </c>
      <c r="B173" s="278" t="s">
        <v>175</v>
      </c>
      <c r="C173" s="37">
        <v>880607500</v>
      </c>
      <c r="D173" s="504"/>
      <c r="E173" s="278" t="s">
        <v>152</v>
      </c>
      <c r="F173" s="278" t="s">
        <v>140</v>
      </c>
      <c r="G173" s="278" t="s">
        <v>1072</v>
      </c>
      <c r="H173" s="37"/>
      <c r="I173" s="265">
        <v>44148</v>
      </c>
      <c r="J173" s="37"/>
      <c r="K173" s="37"/>
      <c r="L173" s="278" t="s">
        <v>1072</v>
      </c>
      <c r="M173" s="37">
        <v>700</v>
      </c>
      <c r="N173" s="37"/>
      <c r="O173" s="618" t="s">
        <v>11998</v>
      </c>
      <c r="P173" s="37"/>
      <c r="Q173" s="37"/>
      <c r="R173" s="37"/>
      <c r="S173" s="37"/>
      <c r="T173" s="37"/>
      <c r="U173" s="37"/>
      <c r="V173" s="37"/>
      <c r="W173" s="37"/>
      <c r="X173" s="37"/>
      <c r="Y173" s="37"/>
      <c r="Z173" s="37"/>
      <c r="AA173" s="37"/>
      <c r="AB173" s="37"/>
      <c r="AC173" s="37"/>
      <c r="AD173" s="37"/>
      <c r="AE173" s="37"/>
      <c r="AF173" s="37"/>
      <c r="AG173" s="37"/>
      <c r="AH173" s="37"/>
      <c r="AI173" s="37"/>
      <c r="AJ173" s="37"/>
    </row>
    <row r="174" spans="1:36">
      <c r="A174" s="265">
        <v>44152</v>
      </c>
      <c r="B174" s="278" t="s">
        <v>175</v>
      </c>
      <c r="C174" s="37">
        <v>882259813</v>
      </c>
      <c r="D174" s="510"/>
      <c r="E174" s="278" t="s">
        <v>139</v>
      </c>
      <c r="F174" s="278" t="s">
        <v>140</v>
      </c>
      <c r="G174" s="278" t="s">
        <v>142</v>
      </c>
      <c r="H174" s="37"/>
      <c r="I174" s="265">
        <v>44152</v>
      </c>
      <c r="J174" s="37"/>
      <c r="K174" s="37"/>
      <c r="L174" s="278" t="s">
        <v>142</v>
      </c>
      <c r="M174" s="37">
        <v>700</v>
      </c>
      <c r="N174" s="37"/>
      <c r="O174" s="618" t="s">
        <v>11997</v>
      </c>
      <c r="P174" s="37"/>
      <c r="Q174" s="37"/>
      <c r="R174" s="37"/>
      <c r="S174" s="37"/>
      <c r="T174" s="37"/>
      <c r="U174" s="37"/>
      <c r="V174" s="37"/>
      <c r="W174" s="37"/>
      <c r="X174" s="37"/>
      <c r="Y174" s="37"/>
      <c r="Z174" s="37"/>
      <c r="AA174" s="37"/>
      <c r="AB174" s="37"/>
      <c r="AC174" s="37"/>
      <c r="AD174" s="37"/>
      <c r="AE174" s="37"/>
      <c r="AF174" s="37"/>
      <c r="AG174" s="37"/>
      <c r="AH174" s="37"/>
      <c r="AI174" s="37"/>
      <c r="AJ174" s="37"/>
    </row>
    <row r="175" spans="1:36">
      <c r="A175" s="265">
        <v>44151</v>
      </c>
      <c r="B175" s="278" t="s">
        <v>146</v>
      </c>
      <c r="C175" s="37">
        <v>881790970</v>
      </c>
      <c r="D175" s="504" t="s">
        <v>3008</v>
      </c>
      <c r="E175" s="278" t="s">
        <v>139</v>
      </c>
      <c r="F175" s="278" t="s">
        <v>140</v>
      </c>
      <c r="G175" s="37"/>
      <c r="H175" s="37"/>
      <c r="I175" s="265">
        <v>44151</v>
      </c>
      <c r="J175" s="37"/>
      <c r="K175" s="37"/>
      <c r="L175" s="278" t="s">
        <v>199</v>
      </c>
      <c r="M175" s="37">
        <v>690</v>
      </c>
      <c r="N175" s="37"/>
      <c r="O175" s="618" t="s">
        <v>12027</v>
      </c>
      <c r="P175" s="37"/>
      <c r="Q175" s="37"/>
      <c r="R175" s="37"/>
      <c r="S175" s="37"/>
      <c r="T175" s="37"/>
      <c r="U175" s="37"/>
      <c r="V175" s="37"/>
      <c r="W175" s="37"/>
      <c r="X175" s="37"/>
      <c r="Y175" s="37"/>
      <c r="Z175" s="37"/>
      <c r="AA175" s="37"/>
      <c r="AB175" s="37"/>
      <c r="AC175" s="37"/>
      <c r="AD175" s="37"/>
      <c r="AE175" s="37"/>
      <c r="AF175" s="37"/>
      <c r="AG175" s="37"/>
      <c r="AH175" s="37"/>
      <c r="AI175" s="37"/>
      <c r="AJ175" s="37"/>
    </row>
    <row r="176" spans="1:36">
      <c r="A176" s="265">
        <v>44161</v>
      </c>
      <c r="B176" s="278" t="s">
        <v>146</v>
      </c>
      <c r="C176" s="37">
        <v>881790970</v>
      </c>
      <c r="D176" s="504" t="s">
        <v>3008</v>
      </c>
      <c r="E176" s="278" t="s">
        <v>139</v>
      </c>
      <c r="F176" s="278" t="s">
        <v>140</v>
      </c>
      <c r="G176" s="278"/>
      <c r="H176" s="37"/>
      <c r="I176" s="265">
        <v>44161</v>
      </c>
      <c r="J176" s="37"/>
      <c r="K176" s="37"/>
      <c r="L176" s="278" t="s">
        <v>199</v>
      </c>
      <c r="M176" s="37">
        <v>270</v>
      </c>
      <c r="N176" s="37"/>
      <c r="O176" s="618" t="s">
        <v>12028</v>
      </c>
      <c r="P176" s="37"/>
      <c r="Q176" s="37"/>
      <c r="R176" s="37"/>
      <c r="S176" s="37"/>
      <c r="T176" s="37"/>
      <c r="U176" s="37"/>
      <c r="V176" s="37"/>
      <c r="W176" s="37"/>
      <c r="X176" s="37"/>
      <c r="Y176" s="37"/>
      <c r="Z176" s="37"/>
      <c r="AA176" s="37"/>
      <c r="AB176" s="37"/>
      <c r="AC176" s="37"/>
      <c r="AD176" s="37"/>
      <c r="AE176" s="37"/>
      <c r="AF176" s="37"/>
      <c r="AG176" s="37"/>
      <c r="AH176" s="37"/>
      <c r="AI176" s="37"/>
      <c r="AJ176" s="37"/>
    </row>
    <row r="177" spans="1:36">
      <c r="A177" s="265">
        <v>44165</v>
      </c>
      <c r="B177" s="278" t="s">
        <v>146</v>
      </c>
      <c r="C177" s="644">
        <v>881790970</v>
      </c>
      <c r="D177" s="673" t="s">
        <v>3008</v>
      </c>
      <c r="E177" s="278" t="s">
        <v>139</v>
      </c>
      <c r="F177" s="278" t="s">
        <v>140</v>
      </c>
      <c r="G177" s="278" t="s">
        <v>306</v>
      </c>
      <c r="H177" s="37"/>
      <c r="I177" s="265">
        <v>44165</v>
      </c>
      <c r="J177" s="37"/>
      <c r="K177" s="37"/>
      <c r="L177" s="278" t="s">
        <v>199</v>
      </c>
      <c r="M177" s="37">
        <v>2310</v>
      </c>
      <c r="N177" s="37"/>
      <c r="O177" s="618" t="s">
        <v>12029</v>
      </c>
      <c r="P177" s="37"/>
      <c r="Q177" s="37"/>
      <c r="R177" s="37"/>
      <c r="S177" s="37"/>
      <c r="T177" s="37"/>
      <c r="U177" s="37"/>
      <c r="V177" s="37"/>
      <c r="W177" s="37"/>
      <c r="X177" s="37"/>
      <c r="Y177" s="37"/>
      <c r="Z177" s="37"/>
      <c r="AA177" s="37"/>
      <c r="AB177" s="37"/>
      <c r="AC177" s="37"/>
      <c r="AD177" s="37"/>
      <c r="AE177" s="37"/>
      <c r="AF177" s="37"/>
      <c r="AG177" s="37"/>
      <c r="AH177" s="37"/>
      <c r="AI177" s="37"/>
      <c r="AJ177" s="37"/>
    </row>
    <row r="178" spans="1:36" ht="28">
      <c r="A178" s="265">
        <v>44165</v>
      </c>
      <c r="B178" s="278" t="s">
        <v>146</v>
      </c>
      <c r="C178" s="521">
        <v>881790970</v>
      </c>
      <c r="D178" s="673" t="s">
        <v>4537</v>
      </c>
      <c r="E178" s="278" t="s">
        <v>139</v>
      </c>
      <c r="F178" s="278" t="s">
        <v>140</v>
      </c>
      <c r="G178" s="278" t="s">
        <v>306</v>
      </c>
      <c r="H178" s="37"/>
      <c r="I178" s="265">
        <v>44165</v>
      </c>
      <c r="J178" s="37"/>
      <c r="K178" s="37"/>
      <c r="L178" s="278" t="s">
        <v>306</v>
      </c>
      <c r="M178" s="37">
        <v>4532</v>
      </c>
      <c r="N178" s="37"/>
      <c r="O178" s="618" t="s">
        <v>2876</v>
      </c>
      <c r="P178" s="37"/>
      <c r="Q178" s="37"/>
      <c r="R178" s="37"/>
      <c r="S178" s="37"/>
      <c r="T178" s="37"/>
      <c r="U178" s="37"/>
      <c r="V178" s="37"/>
      <c r="W178" s="37"/>
      <c r="X178" s="37"/>
      <c r="Y178" s="37"/>
      <c r="Z178" s="37"/>
      <c r="AA178" s="37"/>
      <c r="AB178" s="37"/>
      <c r="AC178" s="37"/>
      <c r="AD178" s="37"/>
      <c r="AE178" s="37"/>
      <c r="AF178" s="37"/>
      <c r="AG178" s="37"/>
      <c r="AH178" s="37"/>
      <c r="AI178" s="37"/>
      <c r="AJ178" s="37"/>
    </row>
    <row r="179" spans="1:36">
      <c r="A179" s="265">
        <v>44152</v>
      </c>
      <c r="B179" s="278" t="s">
        <v>175</v>
      </c>
      <c r="C179" s="37">
        <v>882799048</v>
      </c>
      <c r="D179" s="23"/>
      <c r="E179" s="278" t="s">
        <v>139</v>
      </c>
      <c r="F179" s="278" t="s">
        <v>140</v>
      </c>
      <c r="G179" s="278" t="s">
        <v>142</v>
      </c>
      <c r="H179" s="37"/>
      <c r="I179" s="265">
        <v>44152</v>
      </c>
      <c r="J179" s="37"/>
      <c r="K179" s="37"/>
      <c r="L179" s="278" t="s">
        <v>142</v>
      </c>
      <c r="M179" s="37">
        <v>655.5</v>
      </c>
      <c r="N179" s="37"/>
      <c r="O179" s="618" t="s">
        <v>11997</v>
      </c>
      <c r="P179" s="37"/>
      <c r="Q179" s="37"/>
      <c r="R179" s="37"/>
      <c r="S179" s="37"/>
      <c r="T179" s="37"/>
      <c r="U179" s="37"/>
      <c r="V179" s="37"/>
      <c r="W179" s="37"/>
      <c r="X179" s="37"/>
      <c r="Y179" s="37"/>
      <c r="Z179" s="37"/>
      <c r="AA179" s="37"/>
      <c r="AB179" s="37"/>
      <c r="AC179" s="37"/>
      <c r="AD179" s="37"/>
      <c r="AE179" s="37"/>
      <c r="AF179" s="37"/>
      <c r="AG179" s="37"/>
      <c r="AH179" s="37"/>
      <c r="AI179" s="37"/>
      <c r="AJ179" s="37"/>
    </row>
    <row r="180" spans="1:36">
      <c r="A180" s="265">
        <v>44146</v>
      </c>
      <c r="B180" s="278" t="s">
        <v>146</v>
      </c>
      <c r="C180" s="37">
        <v>882028103</v>
      </c>
      <c r="D180" s="504" t="s">
        <v>12030</v>
      </c>
      <c r="E180" s="278" t="s">
        <v>139</v>
      </c>
      <c r="F180" s="278" t="s">
        <v>140</v>
      </c>
      <c r="G180" s="37"/>
      <c r="H180" s="37"/>
      <c r="I180" s="265">
        <v>44146</v>
      </c>
      <c r="J180" s="37"/>
      <c r="K180" s="37"/>
      <c r="L180" s="278" t="s">
        <v>233</v>
      </c>
      <c r="M180" s="37">
        <v>630</v>
      </c>
      <c r="N180" s="37"/>
      <c r="O180" s="618" t="s">
        <v>11964</v>
      </c>
      <c r="P180" s="37"/>
      <c r="Q180" s="37"/>
      <c r="R180" s="37"/>
      <c r="S180" s="37"/>
      <c r="T180" s="37"/>
      <c r="U180" s="37"/>
      <c r="V180" s="37"/>
      <c r="W180" s="37"/>
      <c r="X180" s="37"/>
      <c r="Y180" s="37"/>
      <c r="Z180" s="37"/>
      <c r="AA180" s="37"/>
      <c r="AB180" s="37"/>
      <c r="AC180" s="37"/>
      <c r="AD180" s="37"/>
      <c r="AE180" s="37"/>
      <c r="AF180" s="37"/>
      <c r="AG180" s="37"/>
      <c r="AH180" s="37"/>
      <c r="AI180" s="37"/>
      <c r="AJ180" s="37"/>
    </row>
    <row r="181" spans="1:36">
      <c r="A181" s="265">
        <v>44141</v>
      </c>
      <c r="B181" s="278" t="s">
        <v>227</v>
      </c>
      <c r="C181" s="37">
        <v>880003481</v>
      </c>
      <c r="D181" s="530">
        <v>120018425</v>
      </c>
      <c r="E181" s="278" t="s">
        <v>139</v>
      </c>
      <c r="F181" s="278" t="s">
        <v>140</v>
      </c>
      <c r="G181" s="278" t="s">
        <v>487</v>
      </c>
      <c r="H181" s="265">
        <v>44141</v>
      </c>
      <c r="I181" s="265">
        <v>44141</v>
      </c>
      <c r="J181" s="37"/>
      <c r="K181" s="37"/>
      <c r="L181" s="278" t="s">
        <v>487</v>
      </c>
      <c r="M181" s="37">
        <v>602.97</v>
      </c>
      <c r="N181" s="37"/>
      <c r="O181" s="278" t="s">
        <v>11980</v>
      </c>
      <c r="P181" s="37"/>
      <c r="Q181" s="37"/>
      <c r="R181" s="37"/>
      <c r="S181" s="37"/>
      <c r="T181" s="37"/>
      <c r="U181" s="37"/>
      <c r="V181" s="37"/>
      <c r="W181" s="37"/>
      <c r="X181" s="37"/>
      <c r="Y181" s="37"/>
      <c r="Z181" s="37"/>
      <c r="AA181" s="37"/>
      <c r="AB181" s="37"/>
      <c r="AC181" s="37"/>
      <c r="AD181" s="37"/>
      <c r="AE181" s="37"/>
      <c r="AF181" s="37"/>
      <c r="AG181" s="37"/>
      <c r="AH181" s="37"/>
      <c r="AI181" s="37"/>
      <c r="AJ181" s="37"/>
    </row>
    <row r="182" spans="1:36">
      <c r="A182" s="265">
        <v>44158</v>
      </c>
      <c r="B182" s="278" t="s">
        <v>227</v>
      </c>
      <c r="C182" s="521">
        <v>882837465</v>
      </c>
      <c r="D182" s="510" t="s">
        <v>3052</v>
      </c>
      <c r="E182" s="278" t="s">
        <v>152</v>
      </c>
      <c r="F182" s="278" t="s">
        <v>140</v>
      </c>
      <c r="G182" s="278" t="s">
        <v>142</v>
      </c>
      <c r="H182" s="265">
        <v>44159</v>
      </c>
      <c r="I182" s="265">
        <v>44159</v>
      </c>
      <c r="J182" s="37"/>
      <c r="K182" s="37"/>
      <c r="L182" s="278" t="s">
        <v>142</v>
      </c>
      <c r="M182" s="37">
        <v>602</v>
      </c>
      <c r="N182" s="37"/>
      <c r="O182" s="618" t="s">
        <v>11987</v>
      </c>
      <c r="P182" s="37"/>
      <c r="Q182" s="37"/>
      <c r="R182" s="37"/>
      <c r="S182" s="37"/>
      <c r="T182" s="37"/>
      <c r="U182" s="37"/>
      <c r="V182" s="37"/>
      <c r="W182" s="37"/>
      <c r="X182" s="37"/>
      <c r="Y182" s="37"/>
      <c r="Z182" s="37"/>
      <c r="AA182" s="37"/>
      <c r="AB182" s="37"/>
      <c r="AC182" s="37"/>
      <c r="AD182" s="37"/>
      <c r="AE182" s="37"/>
      <c r="AF182" s="37"/>
      <c r="AG182" s="37"/>
      <c r="AH182" s="37"/>
      <c r="AI182" s="37"/>
      <c r="AJ182" s="37"/>
    </row>
    <row r="183" spans="1:36">
      <c r="A183" s="265">
        <v>44137</v>
      </c>
      <c r="B183" s="278" t="s">
        <v>194</v>
      </c>
      <c r="C183" s="37">
        <v>882707724</v>
      </c>
      <c r="D183" s="504" t="s">
        <v>6143</v>
      </c>
      <c r="E183" s="278" t="s">
        <v>139</v>
      </c>
      <c r="F183" s="278" t="s">
        <v>140</v>
      </c>
      <c r="G183" s="278" t="s">
        <v>294</v>
      </c>
      <c r="H183" s="265">
        <v>44137</v>
      </c>
      <c r="I183" s="265">
        <v>44137</v>
      </c>
      <c r="J183" s="37"/>
      <c r="K183" s="37"/>
      <c r="L183" s="278" t="s">
        <v>294</v>
      </c>
      <c r="M183" s="37">
        <v>600</v>
      </c>
      <c r="N183" s="37"/>
      <c r="O183" s="278" t="s">
        <v>11963</v>
      </c>
      <c r="P183" s="37"/>
      <c r="Q183" s="37"/>
      <c r="R183" s="37"/>
      <c r="S183" s="37"/>
      <c r="T183" s="37"/>
      <c r="U183" s="37"/>
      <c r="V183" s="37"/>
      <c r="W183" s="37"/>
      <c r="X183" s="37"/>
      <c r="Y183" s="37"/>
      <c r="Z183" s="37"/>
      <c r="AA183" s="37"/>
      <c r="AB183" s="37"/>
      <c r="AC183" s="37"/>
      <c r="AD183" s="37"/>
      <c r="AE183" s="37"/>
      <c r="AF183" s="37"/>
      <c r="AG183" s="37"/>
      <c r="AH183" s="37"/>
      <c r="AI183" s="37"/>
      <c r="AJ183" s="37"/>
    </row>
    <row r="184" spans="1:36">
      <c r="A184" s="265">
        <v>44166</v>
      </c>
      <c r="B184" s="278" t="s">
        <v>194</v>
      </c>
      <c r="C184" s="37">
        <v>882707724</v>
      </c>
      <c r="D184" s="504" t="s">
        <v>6143</v>
      </c>
      <c r="E184" s="278" t="s">
        <v>139</v>
      </c>
      <c r="F184" s="278" t="s">
        <v>140</v>
      </c>
      <c r="G184" s="278" t="s">
        <v>311</v>
      </c>
      <c r="H184" s="265"/>
      <c r="I184" s="265">
        <v>44165</v>
      </c>
      <c r="J184" s="37"/>
      <c r="K184" s="37"/>
      <c r="L184" s="278" t="s">
        <v>311</v>
      </c>
      <c r="M184" s="37">
        <v>360</v>
      </c>
      <c r="N184" s="37"/>
      <c r="O184" s="278" t="s">
        <v>11962</v>
      </c>
      <c r="P184" s="37"/>
      <c r="Q184" s="37"/>
      <c r="R184" s="37"/>
      <c r="S184" s="37"/>
      <c r="T184" s="37"/>
      <c r="U184" s="37"/>
      <c r="V184" s="37"/>
      <c r="W184" s="37"/>
      <c r="X184" s="37"/>
      <c r="Y184" s="37"/>
      <c r="Z184" s="37"/>
      <c r="AA184" s="37"/>
      <c r="AB184" s="37"/>
      <c r="AC184" s="37"/>
      <c r="AD184" s="37"/>
      <c r="AE184" s="37"/>
      <c r="AF184" s="37"/>
      <c r="AG184" s="37"/>
      <c r="AH184" s="37"/>
      <c r="AI184" s="37"/>
      <c r="AJ184" s="37"/>
    </row>
    <row r="185" spans="1:36">
      <c r="A185" s="265">
        <v>44140</v>
      </c>
      <c r="B185" s="278" t="s">
        <v>194</v>
      </c>
      <c r="C185" s="37">
        <v>880003241</v>
      </c>
      <c r="D185" s="504" t="s">
        <v>4461</v>
      </c>
      <c r="E185" s="278" t="s">
        <v>139</v>
      </c>
      <c r="F185" s="278" t="s">
        <v>140</v>
      </c>
      <c r="G185" s="278" t="s">
        <v>190</v>
      </c>
      <c r="H185" s="37"/>
      <c r="I185" s="265">
        <v>44140</v>
      </c>
      <c r="J185" s="37"/>
      <c r="K185" s="37"/>
      <c r="L185" s="278" t="s">
        <v>190</v>
      </c>
      <c r="M185" s="37">
        <v>600</v>
      </c>
      <c r="N185" s="37"/>
      <c r="O185" s="278" t="s">
        <v>11930</v>
      </c>
      <c r="P185" s="37"/>
      <c r="Q185" s="37"/>
      <c r="R185" s="37"/>
      <c r="S185" s="37"/>
      <c r="T185" s="37"/>
      <c r="U185" s="37"/>
      <c r="V185" s="37"/>
      <c r="W185" s="37"/>
      <c r="X185" s="37"/>
      <c r="Y185" s="37"/>
      <c r="Z185" s="37"/>
      <c r="AA185" s="37"/>
      <c r="AB185" s="37"/>
      <c r="AC185" s="37"/>
      <c r="AD185" s="37"/>
      <c r="AE185" s="37"/>
      <c r="AF185" s="37"/>
      <c r="AG185" s="37"/>
      <c r="AH185" s="37"/>
      <c r="AI185" s="37"/>
      <c r="AJ185" s="37"/>
    </row>
    <row r="186" spans="1:36">
      <c r="A186" s="265">
        <v>44146</v>
      </c>
      <c r="B186" s="278" t="s">
        <v>175</v>
      </c>
      <c r="C186" s="37">
        <v>880046536</v>
      </c>
      <c r="D186" s="504"/>
      <c r="E186" s="278" t="s">
        <v>139</v>
      </c>
      <c r="F186" s="278" t="s">
        <v>140</v>
      </c>
      <c r="G186" s="278" t="s">
        <v>294</v>
      </c>
      <c r="H186" s="37"/>
      <c r="I186" s="265">
        <v>44146</v>
      </c>
      <c r="J186" s="37"/>
      <c r="K186" s="37"/>
      <c r="L186" s="278" t="s">
        <v>294</v>
      </c>
      <c r="M186" s="37">
        <v>600</v>
      </c>
      <c r="N186" s="37"/>
      <c r="O186" s="618"/>
      <c r="P186" s="37"/>
      <c r="Q186" s="37"/>
      <c r="R186" s="37"/>
      <c r="S186" s="37"/>
      <c r="T186" s="37"/>
      <c r="U186" s="37"/>
      <c r="V186" s="37"/>
      <c r="W186" s="37"/>
      <c r="X186" s="37"/>
      <c r="Y186" s="37"/>
      <c r="Z186" s="37"/>
      <c r="AA186" s="37"/>
      <c r="AB186" s="37"/>
      <c r="AC186" s="37"/>
      <c r="AD186" s="37"/>
      <c r="AE186" s="37"/>
      <c r="AF186" s="37"/>
      <c r="AG186" s="37"/>
      <c r="AH186" s="37"/>
      <c r="AI186" s="37"/>
      <c r="AJ186" s="37"/>
    </row>
    <row r="187" spans="1:36">
      <c r="A187" s="505">
        <v>44144</v>
      </c>
      <c r="B187" s="278" t="s">
        <v>156</v>
      </c>
      <c r="C187" s="37">
        <v>881492693</v>
      </c>
      <c r="D187" s="504"/>
      <c r="E187" s="278" t="s">
        <v>152</v>
      </c>
      <c r="F187" s="278" t="s">
        <v>140</v>
      </c>
      <c r="G187" s="278"/>
      <c r="H187" s="265"/>
      <c r="I187" s="265">
        <v>44144</v>
      </c>
      <c r="J187" s="37"/>
      <c r="K187" s="37"/>
      <c r="L187" s="278" t="s">
        <v>142</v>
      </c>
      <c r="M187" s="37">
        <v>593.79</v>
      </c>
      <c r="N187" s="37"/>
      <c r="O187" s="278" t="s">
        <v>11969</v>
      </c>
      <c r="P187" s="37"/>
      <c r="Q187" s="37"/>
      <c r="R187" s="37"/>
      <c r="S187" s="37"/>
      <c r="T187" s="37"/>
      <c r="U187" s="37"/>
      <c r="V187" s="37"/>
      <c r="W187" s="37"/>
      <c r="X187" s="37"/>
      <c r="Y187" s="37"/>
      <c r="Z187" s="37"/>
      <c r="AA187" s="37"/>
      <c r="AB187" s="37"/>
      <c r="AC187" s="37"/>
      <c r="AD187" s="37"/>
      <c r="AE187" s="37"/>
      <c r="AF187" s="37"/>
      <c r="AG187" s="37"/>
      <c r="AH187" s="37"/>
      <c r="AI187" s="37"/>
      <c r="AJ187" s="37"/>
    </row>
    <row r="188" spans="1:36">
      <c r="A188" s="265">
        <v>44154</v>
      </c>
      <c r="B188" s="278" t="s">
        <v>156</v>
      </c>
      <c r="C188" s="37">
        <v>881492693</v>
      </c>
      <c r="D188" s="509"/>
      <c r="E188" s="278" t="s">
        <v>152</v>
      </c>
      <c r="F188" s="278" t="s">
        <v>140</v>
      </c>
      <c r="G188" s="278"/>
      <c r="H188" s="37"/>
      <c r="I188" s="265">
        <v>44154</v>
      </c>
      <c r="J188" s="37"/>
      <c r="K188" s="37"/>
      <c r="L188" s="278" t="s">
        <v>142</v>
      </c>
      <c r="M188" s="37">
        <v>593.79</v>
      </c>
      <c r="N188" s="37"/>
      <c r="O188" s="657" t="s">
        <v>11959</v>
      </c>
      <c r="P188" s="37"/>
      <c r="Q188" s="37"/>
      <c r="R188" s="37"/>
      <c r="S188" s="37"/>
      <c r="T188" s="37"/>
      <c r="U188" s="37"/>
      <c r="V188" s="37"/>
      <c r="W188" s="37"/>
      <c r="X188" s="37"/>
      <c r="Y188" s="37"/>
      <c r="Z188" s="37"/>
      <c r="AA188" s="37"/>
      <c r="AB188" s="37"/>
      <c r="AC188" s="37"/>
      <c r="AD188" s="37"/>
      <c r="AE188" s="37"/>
      <c r="AF188" s="37"/>
      <c r="AG188" s="37"/>
      <c r="AH188" s="37"/>
      <c r="AI188" s="37"/>
      <c r="AJ188" s="37"/>
    </row>
    <row r="189" spans="1:36">
      <c r="A189" s="265">
        <v>44140</v>
      </c>
      <c r="B189" s="278" t="s">
        <v>156</v>
      </c>
      <c r="C189" s="37">
        <v>880664670</v>
      </c>
      <c r="D189" s="37"/>
      <c r="E189" s="278" t="s">
        <v>152</v>
      </c>
      <c r="F189" s="278" t="s">
        <v>140</v>
      </c>
      <c r="G189" s="278" t="s">
        <v>142</v>
      </c>
      <c r="H189" s="37"/>
      <c r="I189" s="265">
        <v>44140</v>
      </c>
      <c r="J189" s="37"/>
      <c r="K189" s="37"/>
      <c r="L189" s="278" t="s">
        <v>142</v>
      </c>
      <c r="M189" s="37">
        <v>592.02</v>
      </c>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row>
    <row r="190" spans="1:36">
      <c r="A190" s="265">
        <v>44137</v>
      </c>
      <c r="B190" s="604" t="s">
        <v>146</v>
      </c>
      <c r="C190" s="521">
        <v>881001607</v>
      </c>
      <c r="D190" s="263" t="s">
        <v>4713</v>
      </c>
      <c r="E190" s="278" t="s">
        <v>139</v>
      </c>
      <c r="F190" s="278" t="s">
        <v>140</v>
      </c>
      <c r="G190" s="37"/>
      <c r="H190" s="37"/>
      <c r="I190" s="265">
        <v>44137</v>
      </c>
      <c r="J190" s="37"/>
      <c r="K190" s="37"/>
      <c r="L190" s="278" t="s">
        <v>499</v>
      </c>
      <c r="M190" s="37">
        <v>588</v>
      </c>
      <c r="N190" s="37"/>
      <c r="O190" s="618" t="s">
        <v>11992</v>
      </c>
      <c r="P190" s="37"/>
      <c r="Q190" s="37"/>
      <c r="R190" s="37"/>
      <c r="S190" s="37"/>
      <c r="T190" s="37"/>
      <c r="U190" s="37"/>
      <c r="V190" s="37"/>
      <c r="W190" s="37"/>
      <c r="X190" s="37"/>
      <c r="Y190" s="37"/>
      <c r="Z190" s="37"/>
      <c r="AA190" s="37"/>
      <c r="AB190" s="37"/>
      <c r="AC190" s="37"/>
      <c r="AD190" s="37"/>
      <c r="AE190" s="37"/>
      <c r="AF190" s="37"/>
      <c r="AG190" s="37"/>
      <c r="AH190" s="37"/>
      <c r="AI190" s="37"/>
      <c r="AJ190" s="37"/>
    </row>
    <row r="191" spans="1:36">
      <c r="A191" s="265">
        <v>44158</v>
      </c>
      <c r="B191" s="278" t="s">
        <v>281</v>
      </c>
      <c r="C191" s="521">
        <v>883062560</v>
      </c>
      <c r="D191" s="513" t="s">
        <v>12031</v>
      </c>
      <c r="E191" s="278" t="s">
        <v>139</v>
      </c>
      <c r="F191" s="278" t="s">
        <v>140</v>
      </c>
      <c r="G191" s="278" t="s">
        <v>338</v>
      </c>
      <c r="H191" s="37"/>
      <c r="I191" s="265">
        <v>44158</v>
      </c>
      <c r="J191" s="37"/>
      <c r="K191" s="37"/>
      <c r="L191" s="278" t="s">
        <v>338</v>
      </c>
      <c r="M191" s="37">
        <v>588</v>
      </c>
      <c r="N191" s="37"/>
      <c r="O191" s="618" t="s">
        <v>2191</v>
      </c>
      <c r="P191" s="37"/>
      <c r="Q191" s="37"/>
      <c r="R191" s="37"/>
      <c r="S191" s="37"/>
      <c r="T191" s="37"/>
      <c r="U191" s="37"/>
      <c r="V191" s="37"/>
      <c r="W191" s="37"/>
      <c r="X191" s="37"/>
      <c r="Y191" s="37"/>
      <c r="Z191" s="37"/>
      <c r="AA191" s="37"/>
      <c r="AB191" s="37"/>
      <c r="AC191" s="37"/>
      <c r="AD191" s="37"/>
      <c r="AE191" s="37"/>
      <c r="AF191" s="37"/>
      <c r="AG191" s="37"/>
      <c r="AH191" s="37"/>
      <c r="AI191" s="37"/>
      <c r="AJ191" s="37"/>
    </row>
    <row r="192" spans="1:36">
      <c r="A192" s="265">
        <v>44139</v>
      </c>
      <c r="B192" s="278" t="s">
        <v>167</v>
      </c>
      <c r="C192" s="37">
        <v>881487024</v>
      </c>
      <c r="D192" s="504" t="s">
        <v>4505</v>
      </c>
      <c r="E192" s="278" t="s">
        <v>139</v>
      </c>
      <c r="F192" s="278" t="s">
        <v>140</v>
      </c>
      <c r="G192" s="278" t="s">
        <v>258</v>
      </c>
      <c r="H192" s="37"/>
      <c r="I192" s="265">
        <v>44139</v>
      </c>
      <c r="J192" s="37"/>
      <c r="K192" s="37"/>
      <c r="L192" s="278" t="s">
        <v>258</v>
      </c>
      <c r="M192" s="37">
        <v>582</v>
      </c>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row>
    <row r="193" spans="1:36">
      <c r="A193" s="505">
        <v>44144</v>
      </c>
      <c r="B193" s="278" t="s">
        <v>154</v>
      </c>
      <c r="C193" s="37">
        <v>881225224</v>
      </c>
      <c r="D193" s="504" t="s">
        <v>11957</v>
      </c>
      <c r="E193" s="278" t="s">
        <v>139</v>
      </c>
      <c r="F193" s="278" t="s">
        <v>140</v>
      </c>
      <c r="G193" s="278"/>
      <c r="H193" s="265"/>
      <c r="I193" s="265">
        <v>44158</v>
      </c>
      <c r="J193" s="37"/>
      <c r="K193" s="37"/>
      <c r="L193" s="278" t="s">
        <v>225</v>
      </c>
      <c r="M193" s="37">
        <v>580</v>
      </c>
      <c r="N193" s="37"/>
      <c r="O193" s="278" t="s">
        <v>11935</v>
      </c>
      <c r="P193" s="37"/>
      <c r="Q193" s="37"/>
      <c r="R193" s="37"/>
      <c r="S193" s="37"/>
      <c r="T193" s="37"/>
      <c r="U193" s="37"/>
      <c r="V193" s="37"/>
      <c r="W193" s="37"/>
      <c r="X193" s="37"/>
      <c r="Y193" s="37"/>
      <c r="Z193" s="37"/>
      <c r="AA193" s="37"/>
      <c r="AB193" s="37"/>
      <c r="AC193" s="37"/>
      <c r="AD193" s="37"/>
      <c r="AE193" s="37"/>
      <c r="AF193" s="37"/>
      <c r="AG193" s="37"/>
      <c r="AH193" s="37"/>
      <c r="AI193" s="37"/>
      <c r="AJ193" s="37"/>
    </row>
    <row r="194" spans="1:36">
      <c r="A194" s="505">
        <v>44165</v>
      </c>
      <c r="B194" s="278" t="s">
        <v>154</v>
      </c>
      <c r="C194" s="37">
        <v>881225224</v>
      </c>
      <c r="D194" s="504" t="s">
        <v>11957</v>
      </c>
      <c r="E194" s="278" t="s">
        <v>139</v>
      </c>
      <c r="F194" s="278" t="s">
        <v>140</v>
      </c>
      <c r="G194" s="278"/>
      <c r="H194" s="265"/>
      <c r="I194" s="265">
        <v>44165</v>
      </c>
      <c r="J194" s="37"/>
      <c r="K194" s="37"/>
      <c r="L194" s="278" t="s">
        <v>273</v>
      </c>
      <c r="M194" s="37">
        <v>660</v>
      </c>
      <c r="N194" s="37"/>
      <c r="O194" s="278" t="s">
        <v>12032</v>
      </c>
      <c r="P194" s="37"/>
      <c r="Q194" s="37"/>
      <c r="R194" s="37"/>
      <c r="S194" s="37"/>
      <c r="T194" s="37"/>
      <c r="U194" s="37"/>
      <c r="V194" s="37"/>
      <c r="W194" s="37"/>
      <c r="X194" s="37"/>
      <c r="Y194" s="37"/>
      <c r="Z194" s="37"/>
      <c r="AA194" s="37"/>
      <c r="AB194" s="37"/>
      <c r="AC194" s="37"/>
      <c r="AD194" s="37"/>
      <c r="AE194" s="37"/>
      <c r="AF194" s="37"/>
      <c r="AG194" s="37"/>
      <c r="AH194" s="37"/>
      <c r="AI194" s="37"/>
      <c r="AJ194" s="37"/>
    </row>
    <row r="195" spans="1:36">
      <c r="A195" s="265">
        <v>44155</v>
      </c>
      <c r="B195" s="278" t="s">
        <v>281</v>
      </c>
      <c r="C195" s="525">
        <v>882001072</v>
      </c>
      <c r="D195" s="509" t="s">
        <v>12033</v>
      </c>
      <c r="E195" s="278" t="s">
        <v>139</v>
      </c>
      <c r="F195" s="278" t="s">
        <v>140</v>
      </c>
      <c r="G195" s="278" t="s">
        <v>3203</v>
      </c>
      <c r="H195" s="37"/>
      <c r="I195" s="265">
        <v>44155</v>
      </c>
      <c r="J195" s="37"/>
      <c r="K195" s="37"/>
      <c r="L195" s="278" t="s">
        <v>3203</v>
      </c>
      <c r="M195" s="37">
        <v>573.33000000000004</v>
      </c>
      <c r="N195" s="37"/>
      <c r="O195" s="618" t="s">
        <v>12013</v>
      </c>
      <c r="P195" s="37"/>
      <c r="Q195" s="37"/>
      <c r="R195" s="37"/>
      <c r="S195" s="37"/>
      <c r="T195" s="37"/>
      <c r="U195" s="37"/>
      <c r="V195" s="37"/>
      <c r="W195" s="37"/>
      <c r="X195" s="37"/>
      <c r="Y195" s="37"/>
      <c r="Z195" s="37"/>
      <c r="AA195" s="37"/>
      <c r="AB195" s="37"/>
      <c r="AC195" s="37"/>
      <c r="AD195" s="37"/>
      <c r="AE195" s="37"/>
      <c r="AF195" s="37"/>
      <c r="AG195" s="37"/>
      <c r="AH195" s="37"/>
      <c r="AI195" s="37"/>
      <c r="AJ195" s="37"/>
    </row>
    <row r="196" spans="1:36">
      <c r="A196" s="265">
        <v>44139</v>
      </c>
      <c r="B196" s="278" t="s">
        <v>146</v>
      </c>
      <c r="C196" s="37">
        <v>880027843</v>
      </c>
      <c r="D196" s="37">
        <v>1036205015</v>
      </c>
      <c r="E196" s="278" t="s">
        <v>139</v>
      </c>
      <c r="F196" s="278" t="s">
        <v>140</v>
      </c>
      <c r="G196" s="37"/>
      <c r="H196" s="37"/>
      <c r="I196" s="265">
        <v>44139</v>
      </c>
      <c r="J196" s="37"/>
      <c r="K196" s="37"/>
      <c r="L196" s="278" t="s">
        <v>142</v>
      </c>
      <c r="M196" s="37">
        <v>571</v>
      </c>
      <c r="N196" s="37"/>
      <c r="O196" s="618" t="s">
        <v>11963</v>
      </c>
      <c r="P196" s="37"/>
      <c r="Q196" s="37"/>
      <c r="R196" s="37"/>
      <c r="S196" s="37"/>
      <c r="T196" s="37"/>
      <c r="U196" s="37"/>
      <c r="V196" s="37"/>
      <c r="W196" s="37"/>
      <c r="X196" s="37"/>
      <c r="Y196" s="37"/>
      <c r="Z196" s="37"/>
      <c r="AA196" s="37"/>
      <c r="AB196" s="37"/>
      <c r="AC196" s="37"/>
      <c r="AD196" s="37"/>
      <c r="AE196" s="37"/>
      <c r="AF196" s="37"/>
      <c r="AG196" s="37"/>
      <c r="AH196" s="37"/>
      <c r="AI196" s="37"/>
      <c r="AJ196" s="37"/>
    </row>
    <row r="197" spans="1:36">
      <c r="A197" s="265">
        <v>44151</v>
      </c>
      <c r="B197" s="278" t="s">
        <v>178</v>
      </c>
      <c r="C197" s="37">
        <v>882873481</v>
      </c>
      <c r="D197" s="510"/>
      <c r="E197" s="278" t="s">
        <v>152</v>
      </c>
      <c r="F197" s="278" t="s">
        <v>140</v>
      </c>
      <c r="G197" s="278" t="s">
        <v>287</v>
      </c>
      <c r="H197" s="37"/>
      <c r="I197" s="265">
        <v>44151</v>
      </c>
      <c r="J197" s="37"/>
      <c r="K197" s="37"/>
      <c r="L197" s="278" t="s">
        <v>287</v>
      </c>
      <c r="M197" s="37">
        <v>810</v>
      </c>
      <c r="N197" s="37"/>
      <c r="O197" s="618" t="s">
        <v>12034</v>
      </c>
      <c r="P197" s="37"/>
      <c r="Q197" s="37"/>
      <c r="R197" s="37"/>
      <c r="S197" s="37"/>
      <c r="T197" s="37"/>
      <c r="U197" s="37"/>
      <c r="V197" s="37"/>
      <c r="W197" s="37"/>
      <c r="X197" s="37"/>
      <c r="Y197" s="37"/>
      <c r="Z197" s="37"/>
      <c r="AA197" s="37"/>
      <c r="AB197" s="37"/>
      <c r="AC197" s="37"/>
      <c r="AD197" s="37"/>
      <c r="AE197" s="37"/>
      <c r="AF197" s="37"/>
      <c r="AG197" s="37"/>
      <c r="AH197" s="37"/>
      <c r="AI197" s="37"/>
      <c r="AJ197" s="37"/>
    </row>
    <row r="198" spans="1:36">
      <c r="A198" s="265">
        <v>44138</v>
      </c>
      <c r="B198" s="278" t="s">
        <v>227</v>
      </c>
      <c r="C198" s="37">
        <v>880616050</v>
      </c>
      <c r="D198" s="510" t="s">
        <v>2981</v>
      </c>
      <c r="E198" s="278" t="s">
        <v>139</v>
      </c>
      <c r="F198" s="278" t="s">
        <v>140</v>
      </c>
      <c r="G198" s="278" t="s">
        <v>172</v>
      </c>
      <c r="H198" s="265">
        <v>44124</v>
      </c>
      <c r="I198" s="265">
        <v>44138</v>
      </c>
      <c r="J198" s="37"/>
      <c r="K198" s="37"/>
      <c r="L198" s="278" t="s">
        <v>172</v>
      </c>
      <c r="M198" s="37">
        <v>567</v>
      </c>
      <c r="N198" s="37"/>
      <c r="O198" s="278" t="s">
        <v>12035</v>
      </c>
      <c r="P198" s="37"/>
      <c r="Q198" s="37"/>
      <c r="R198" s="37"/>
      <c r="S198" s="37"/>
      <c r="T198" s="37"/>
      <c r="U198" s="37"/>
      <c r="V198" s="37"/>
      <c r="W198" s="37"/>
      <c r="X198" s="37"/>
      <c r="Y198" s="37"/>
      <c r="Z198" s="37"/>
      <c r="AA198" s="37"/>
      <c r="AB198" s="37"/>
      <c r="AC198" s="37"/>
      <c r="AD198" s="37"/>
      <c r="AE198" s="37"/>
      <c r="AF198" s="37"/>
      <c r="AG198" s="37"/>
      <c r="AH198" s="37"/>
      <c r="AI198" s="37"/>
      <c r="AJ198" s="37"/>
    </row>
    <row r="199" spans="1:36">
      <c r="A199" s="265">
        <v>44146</v>
      </c>
      <c r="B199" s="278" t="s">
        <v>156</v>
      </c>
      <c r="C199" s="37">
        <v>880005152</v>
      </c>
      <c r="D199" s="534">
        <v>1736049822</v>
      </c>
      <c r="E199" s="278" t="s">
        <v>139</v>
      </c>
      <c r="F199" s="278" t="s">
        <v>140</v>
      </c>
      <c r="G199" s="278" t="s">
        <v>142</v>
      </c>
      <c r="H199" s="37"/>
      <c r="I199" s="265">
        <v>44146</v>
      </c>
      <c r="J199" s="37"/>
      <c r="K199" s="37"/>
      <c r="L199" s="278" t="s">
        <v>142</v>
      </c>
      <c r="M199" s="37">
        <v>554.1</v>
      </c>
      <c r="N199" s="37"/>
      <c r="O199" s="618" t="s">
        <v>11964</v>
      </c>
      <c r="P199" s="37"/>
      <c r="Q199" s="37"/>
      <c r="R199" s="37"/>
      <c r="S199" s="37"/>
      <c r="T199" s="37"/>
      <c r="U199" s="37"/>
      <c r="V199" s="37"/>
      <c r="W199" s="37"/>
      <c r="X199" s="37"/>
      <c r="Y199" s="37"/>
      <c r="Z199" s="37"/>
      <c r="AA199" s="37"/>
      <c r="AB199" s="37"/>
      <c r="AC199" s="37"/>
      <c r="AD199" s="37"/>
      <c r="AE199" s="37"/>
      <c r="AF199" s="37"/>
      <c r="AG199" s="37"/>
      <c r="AH199" s="37"/>
      <c r="AI199" s="37"/>
      <c r="AJ199" s="37"/>
    </row>
    <row r="200" spans="1:36">
      <c r="A200" s="265">
        <v>44140</v>
      </c>
      <c r="B200" s="278" t="s">
        <v>175</v>
      </c>
      <c r="C200" s="37">
        <v>880491010</v>
      </c>
      <c r="D200" s="37"/>
      <c r="E200" s="278" t="s">
        <v>152</v>
      </c>
      <c r="F200" s="278" t="s">
        <v>140</v>
      </c>
      <c r="G200" s="278" t="s">
        <v>142</v>
      </c>
      <c r="H200" s="37"/>
      <c r="I200" s="265">
        <v>44140</v>
      </c>
      <c r="J200" s="37"/>
      <c r="K200" s="37"/>
      <c r="L200" s="278" t="s">
        <v>142</v>
      </c>
      <c r="M200" s="37">
        <v>546</v>
      </c>
      <c r="N200" s="37"/>
      <c r="O200" s="278" t="s">
        <v>11978</v>
      </c>
      <c r="P200" s="37"/>
      <c r="Q200" s="37"/>
      <c r="R200" s="37"/>
      <c r="S200" s="37"/>
      <c r="T200" s="37"/>
      <c r="U200" s="37"/>
      <c r="V200" s="37"/>
      <c r="W200" s="37"/>
      <c r="X200" s="37"/>
      <c r="Y200" s="37"/>
      <c r="Z200" s="37"/>
      <c r="AA200" s="37"/>
      <c r="AB200" s="37"/>
      <c r="AC200" s="37"/>
      <c r="AD200" s="37"/>
      <c r="AE200" s="37"/>
      <c r="AF200" s="37"/>
      <c r="AG200" s="37"/>
      <c r="AH200" s="37"/>
      <c r="AI200" s="37"/>
      <c r="AJ200" s="37"/>
    </row>
    <row r="201" spans="1:36">
      <c r="A201" s="265">
        <v>44153</v>
      </c>
      <c r="B201" s="278" t="s">
        <v>281</v>
      </c>
      <c r="C201" s="37">
        <v>882206244</v>
      </c>
      <c r="D201" s="509" t="s">
        <v>12036</v>
      </c>
      <c r="E201" s="278" t="s">
        <v>139</v>
      </c>
      <c r="F201" s="278" t="s">
        <v>140</v>
      </c>
      <c r="G201" s="278" t="s">
        <v>686</v>
      </c>
      <c r="H201" s="37"/>
      <c r="I201" s="265">
        <v>44153</v>
      </c>
      <c r="J201" s="37"/>
      <c r="K201" s="37"/>
      <c r="L201" s="278" t="s">
        <v>686</v>
      </c>
      <c r="M201" s="37">
        <v>540</v>
      </c>
      <c r="N201" s="37"/>
      <c r="O201" s="618" t="s">
        <v>11989</v>
      </c>
      <c r="P201" s="37"/>
      <c r="Q201" s="37"/>
      <c r="R201" s="37"/>
      <c r="S201" s="37"/>
      <c r="T201" s="37"/>
      <c r="U201" s="37"/>
      <c r="V201" s="37"/>
      <c r="W201" s="37"/>
      <c r="X201" s="37"/>
      <c r="Y201" s="37"/>
      <c r="Z201" s="37"/>
      <c r="AA201" s="37"/>
      <c r="AB201" s="37"/>
      <c r="AC201" s="37"/>
      <c r="AD201" s="37"/>
      <c r="AE201" s="37"/>
      <c r="AF201" s="37"/>
      <c r="AG201" s="37"/>
      <c r="AH201" s="37"/>
      <c r="AI201" s="37"/>
      <c r="AJ201" s="37"/>
    </row>
    <row r="202" spans="1:36">
      <c r="A202" s="265">
        <v>44145</v>
      </c>
      <c r="B202" s="278" t="s">
        <v>178</v>
      </c>
      <c r="C202" s="37">
        <v>881570018</v>
      </c>
      <c r="D202" s="37"/>
      <c r="E202" s="278" t="s">
        <v>139</v>
      </c>
      <c r="F202" s="278" t="s">
        <v>140</v>
      </c>
      <c r="G202" s="278" t="s">
        <v>142</v>
      </c>
      <c r="H202" s="37"/>
      <c r="I202" s="265">
        <v>44145</v>
      </c>
      <c r="J202" s="37"/>
      <c r="K202" s="37"/>
      <c r="L202" s="278" t="s">
        <v>142</v>
      </c>
      <c r="M202" s="37">
        <v>532</v>
      </c>
      <c r="N202" s="37"/>
      <c r="O202" s="37"/>
      <c r="P202" s="37"/>
      <c r="Q202" s="37"/>
      <c r="R202" s="37"/>
      <c r="S202" s="37"/>
      <c r="T202" s="37"/>
      <c r="U202" s="37"/>
      <c r="V202" s="37"/>
      <c r="W202" s="37"/>
      <c r="X202" s="37"/>
      <c r="Y202" s="37"/>
      <c r="Z202" s="37"/>
      <c r="AA202" s="37"/>
      <c r="AB202" s="37"/>
      <c r="AC202" s="37"/>
      <c r="AD202" s="37"/>
      <c r="AE202" s="37"/>
      <c r="AF202" s="37"/>
      <c r="AG202" s="37"/>
      <c r="AH202" s="37"/>
      <c r="AI202" s="37"/>
      <c r="AJ202" s="37"/>
    </row>
    <row r="203" spans="1:36">
      <c r="A203" s="265">
        <v>44148</v>
      </c>
      <c r="B203" s="278" t="s">
        <v>154</v>
      </c>
      <c r="C203" s="37">
        <v>880213962</v>
      </c>
      <c r="D203" s="504" t="s">
        <v>3198</v>
      </c>
      <c r="E203" s="278" t="s">
        <v>152</v>
      </c>
      <c r="F203" s="278" t="s">
        <v>140</v>
      </c>
      <c r="G203" s="278" t="s">
        <v>142</v>
      </c>
      <c r="H203" s="37"/>
      <c r="I203" s="265">
        <v>44148</v>
      </c>
      <c r="J203" s="37"/>
      <c r="K203" s="37"/>
      <c r="L203" s="278" t="s">
        <v>142</v>
      </c>
      <c r="M203" s="37">
        <v>521.5</v>
      </c>
      <c r="N203" s="37"/>
      <c r="O203" s="618"/>
      <c r="P203" s="37"/>
      <c r="Q203" s="37"/>
      <c r="R203" s="37"/>
      <c r="S203" s="37"/>
      <c r="T203" s="37"/>
      <c r="U203" s="37"/>
      <c r="V203" s="37"/>
      <c r="W203" s="37"/>
      <c r="X203" s="37"/>
      <c r="Y203" s="37"/>
      <c r="Z203" s="37"/>
      <c r="AA203" s="37"/>
      <c r="AB203" s="37"/>
      <c r="AC203" s="37"/>
      <c r="AD203" s="37"/>
      <c r="AE203" s="37"/>
      <c r="AF203" s="37"/>
      <c r="AG203" s="37"/>
      <c r="AH203" s="37"/>
      <c r="AI203" s="37"/>
      <c r="AJ203" s="37"/>
    </row>
    <row r="204" spans="1:36">
      <c r="A204" s="265">
        <v>44155</v>
      </c>
      <c r="B204" s="278" t="s">
        <v>194</v>
      </c>
      <c r="C204" s="521">
        <v>881352797</v>
      </c>
      <c r="D204" s="513" t="s">
        <v>3034</v>
      </c>
      <c r="E204" s="278" t="s">
        <v>152</v>
      </c>
      <c r="F204" s="278" t="s">
        <v>140</v>
      </c>
      <c r="G204" s="278" t="s">
        <v>142</v>
      </c>
      <c r="H204" s="37"/>
      <c r="I204" s="265">
        <v>44155</v>
      </c>
      <c r="J204" s="37"/>
      <c r="K204" s="37"/>
      <c r="L204" s="278" t="s">
        <v>142</v>
      </c>
      <c r="M204" s="37">
        <v>516.5</v>
      </c>
      <c r="N204" s="37"/>
      <c r="O204" s="618" t="s">
        <v>12013</v>
      </c>
      <c r="P204" s="37"/>
      <c r="Q204" s="37"/>
      <c r="R204" s="37"/>
      <c r="S204" s="37"/>
      <c r="T204" s="37"/>
      <c r="U204" s="37"/>
      <c r="V204" s="37"/>
      <c r="W204" s="37"/>
      <c r="X204" s="37"/>
      <c r="Y204" s="37"/>
      <c r="Z204" s="37"/>
      <c r="AA204" s="37"/>
      <c r="AB204" s="37"/>
      <c r="AC204" s="37"/>
      <c r="AD204" s="37"/>
      <c r="AE204" s="37"/>
      <c r="AF204" s="37"/>
      <c r="AG204" s="37"/>
      <c r="AH204" s="37"/>
      <c r="AI204" s="37"/>
      <c r="AJ204" s="37"/>
    </row>
    <row r="205" spans="1:36">
      <c r="A205" s="265">
        <v>44138</v>
      </c>
      <c r="B205" s="278" t="s">
        <v>154</v>
      </c>
      <c r="C205" s="37">
        <v>882100289</v>
      </c>
      <c r="D205" s="504" t="s">
        <v>12037</v>
      </c>
      <c r="E205" s="278" t="s">
        <v>139</v>
      </c>
      <c r="F205" s="278" t="s">
        <v>140</v>
      </c>
      <c r="G205" s="37"/>
      <c r="H205" s="37"/>
      <c r="I205" s="265">
        <v>44138</v>
      </c>
      <c r="J205" s="37"/>
      <c r="K205" s="37"/>
      <c r="L205" s="278" t="s">
        <v>181</v>
      </c>
      <c r="M205" s="37">
        <v>513.30999999999995</v>
      </c>
      <c r="N205" s="37"/>
      <c r="O205" s="278" t="s">
        <v>11963</v>
      </c>
      <c r="P205" s="37"/>
      <c r="Q205" s="37"/>
      <c r="R205" s="37"/>
      <c r="S205" s="37"/>
      <c r="T205" s="37"/>
      <c r="U205" s="37"/>
      <c r="V205" s="37"/>
      <c r="W205" s="37"/>
      <c r="X205" s="37"/>
      <c r="Y205" s="37"/>
      <c r="Z205" s="37"/>
      <c r="AA205" s="37"/>
      <c r="AB205" s="37"/>
      <c r="AC205" s="37"/>
      <c r="AD205" s="37"/>
      <c r="AE205" s="37"/>
      <c r="AF205" s="37"/>
      <c r="AG205" s="37"/>
      <c r="AH205" s="37"/>
      <c r="AI205" s="37"/>
      <c r="AJ205" s="37"/>
    </row>
    <row r="206" spans="1:36">
      <c r="A206" s="265">
        <v>44151</v>
      </c>
      <c r="B206" s="278" t="s">
        <v>156</v>
      </c>
      <c r="C206" s="37">
        <v>880212060</v>
      </c>
      <c r="D206" s="504"/>
      <c r="E206" s="278" t="s">
        <v>139</v>
      </c>
      <c r="F206" s="278" t="s">
        <v>140</v>
      </c>
      <c r="G206" s="278"/>
      <c r="H206" s="37"/>
      <c r="I206" s="265">
        <v>44151</v>
      </c>
      <c r="J206" s="37"/>
      <c r="K206" s="37"/>
      <c r="L206" s="278" t="s">
        <v>181</v>
      </c>
      <c r="M206" s="37">
        <v>510.66</v>
      </c>
      <c r="N206" s="37"/>
      <c r="O206" s="618" t="s">
        <v>11939</v>
      </c>
      <c r="P206" s="37"/>
      <c r="Q206" s="37"/>
      <c r="R206" s="37"/>
      <c r="S206" s="37"/>
      <c r="T206" s="37"/>
      <c r="U206" s="37"/>
      <c r="V206" s="37"/>
      <c r="W206" s="37"/>
      <c r="X206" s="37"/>
      <c r="Y206" s="37"/>
      <c r="Z206" s="37"/>
      <c r="AA206" s="37"/>
      <c r="AB206" s="37"/>
      <c r="AC206" s="37"/>
      <c r="AD206" s="37"/>
      <c r="AE206" s="37"/>
      <c r="AF206" s="37"/>
      <c r="AG206" s="37"/>
      <c r="AH206" s="37"/>
      <c r="AI206" s="37"/>
      <c r="AJ206" s="37"/>
    </row>
    <row r="207" spans="1:36">
      <c r="A207" s="265">
        <v>44138</v>
      </c>
      <c r="B207" s="278" t="s">
        <v>227</v>
      </c>
      <c r="C207" s="37">
        <v>880616050</v>
      </c>
      <c r="D207" s="510" t="s">
        <v>2981</v>
      </c>
      <c r="E207" s="278" t="s">
        <v>139</v>
      </c>
      <c r="F207" s="278" t="s">
        <v>140</v>
      </c>
      <c r="G207" s="278" t="s">
        <v>294</v>
      </c>
      <c r="H207" s="265">
        <v>44124</v>
      </c>
      <c r="I207" s="265">
        <v>44138</v>
      </c>
      <c r="J207" s="37"/>
      <c r="K207" s="37"/>
      <c r="L207" s="278" t="s">
        <v>294</v>
      </c>
      <c r="M207" s="37">
        <v>495</v>
      </c>
      <c r="N207" s="37"/>
      <c r="O207" s="278" t="s">
        <v>11963</v>
      </c>
      <c r="P207" s="37"/>
      <c r="Q207" s="37"/>
      <c r="R207" s="37"/>
      <c r="S207" s="37"/>
      <c r="T207" s="37"/>
      <c r="U207" s="37"/>
      <c r="V207" s="37"/>
      <c r="W207" s="37"/>
      <c r="X207" s="37"/>
      <c r="Y207" s="37"/>
      <c r="Z207" s="37"/>
      <c r="AA207" s="37"/>
      <c r="AB207" s="37"/>
      <c r="AC207" s="37"/>
      <c r="AD207" s="37"/>
      <c r="AE207" s="37"/>
      <c r="AF207" s="37"/>
      <c r="AG207" s="37"/>
      <c r="AH207" s="37"/>
      <c r="AI207" s="37"/>
      <c r="AJ207" s="37"/>
    </row>
    <row r="208" spans="1:36">
      <c r="A208" s="265">
        <v>44146</v>
      </c>
      <c r="B208" s="278" t="s">
        <v>156</v>
      </c>
      <c r="C208" s="37">
        <v>880764742</v>
      </c>
      <c r="D208" s="504"/>
      <c r="E208" s="278" t="s">
        <v>139</v>
      </c>
      <c r="F208" s="278" t="s">
        <v>140</v>
      </c>
      <c r="G208" s="37"/>
      <c r="H208" s="37"/>
      <c r="I208" s="265">
        <v>44146</v>
      </c>
      <c r="J208" s="37"/>
      <c r="K208" s="37"/>
      <c r="L208" s="278" t="s">
        <v>190</v>
      </c>
      <c r="M208" s="37">
        <v>495</v>
      </c>
      <c r="N208" s="37"/>
      <c r="O208" s="618" t="s">
        <v>11964</v>
      </c>
      <c r="P208" s="37"/>
      <c r="Q208" s="37"/>
      <c r="R208" s="37"/>
      <c r="S208" s="37"/>
      <c r="T208" s="37"/>
      <c r="U208" s="37"/>
      <c r="V208" s="37"/>
      <c r="W208" s="37"/>
      <c r="X208" s="37"/>
      <c r="Y208" s="37"/>
      <c r="Z208" s="37"/>
      <c r="AA208" s="37"/>
      <c r="AB208" s="37"/>
      <c r="AC208" s="37"/>
      <c r="AD208" s="37"/>
      <c r="AE208" s="37"/>
      <c r="AF208" s="37"/>
      <c r="AG208" s="37"/>
      <c r="AH208" s="37"/>
      <c r="AI208" s="37"/>
      <c r="AJ208" s="37"/>
    </row>
    <row r="209" spans="1:36" ht="28">
      <c r="A209" s="265">
        <v>44152</v>
      </c>
      <c r="B209" s="278" t="s">
        <v>146</v>
      </c>
      <c r="C209" s="525" t="s">
        <v>12038</v>
      </c>
      <c r="D209" s="509" t="s">
        <v>4743</v>
      </c>
      <c r="E209" s="278" t="s">
        <v>139</v>
      </c>
      <c r="F209" s="278" t="s">
        <v>140</v>
      </c>
      <c r="G209" s="278" t="s">
        <v>176</v>
      </c>
      <c r="H209" s="37"/>
      <c r="I209" s="265">
        <v>44152</v>
      </c>
      <c r="J209" s="37"/>
      <c r="K209" s="37"/>
      <c r="L209" s="278" t="s">
        <v>176</v>
      </c>
      <c r="M209" s="37">
        <v>489</v>
      </c>
      <c r="N209" s="37"/>
      <c r="O209" s="618" t="s">
        <v>11964</v>
      </c>
      <c r="P209" s="37"/>
      <c r="Q209" s="37"/>
      <c r="R209" s="37"/>
      <c r="S209" s="37"/>
      <c r="T209" s="37"/>
      <c r="U209" s="37"/>
      <c r="V209" s="37"/>
      <c r="W209" s="37"/>
      <c r="X209" s="37"/>
      <c r="Y209" s="37"/>
      <c r="Z209" s="37"/>
      <c r="AA209" s="37"/>
      <c r="AB209" s="37"/>
      <c r="AC209" s="37"/>
      <c r="AD209" s="37"/>
      <c r="AE209" s="37"/>
      <c r="AF209" s="37"/>
      <c r="AG209" s="37"/>
      <c r="AH209" s="37"/>
      <c r="AI209" s="37"/>
      <c r="AJ209" s="37"/>
    </row>
    <row r="210" spans="1:36">
      <c r="A210" s="265">
        <v>44151</v>
      </c>
      <c r="B210" s="278" t="s">
        <v>154</v>
      </c>
      <c r="C210" s="37">
        <v>880440157</v>
      </c>
      <c r="D210" s="504" t="s">
        <v>2866</v>
      </c>
      <c r="E210" s="278" t="s">
        <v>139</v>
      </c>
      <c r="F210" s="278" t="s">
        <v>140</v>
      </c>
      <c r="G210" s="278" t="s">
        <v>168</v>
      </c>
      <c r="H210" s="37"/>
      <c r="I210" s="265">
        <v>44155</v>
      </c>
      <c r="J210" s="37"/>
      <c r="K210" s="37"/>
      <c r="L210" s="278" t="s">
        <v>168</v>
      </c>
      <c r="M210" s="37">
        <v>470</v>
      </c>
      <c r="N210" s="37"/>
      <c r="O210" s="618" t="s">
        <v>12013</v>
      </c>
      <c r="P210" s="37"/>
      <c r="Q210" s="37"/>
      <c r="R210" s="37"/>
      <c r="S210" s="37"/>
      <c r="T210" s="37"/>
      <c r="U210" s="37"/>
      <c r="V210" s="37"/>
      <c r="W210" s="37"/>
      <c r="X210" s="37"/>
      <c r="Y210" s="37"/>
      <c r="Z210" s="37"/>
      <c r="AA210" s="37"/>
      <c r="AB210" s="37"/>
      <c r="AC210" s="37"/>
      <c r="AD210" s="37"/>
      <c r="AE210" s="37"/>
      <c r="AF210" s="37"/>
      <c r="AG210" s="37"/>
      <c r="AH210" s="37"/>
      <c r="AI210" s="37"/>
      <c r="AJ210" s="37"/>
    </row>
    <row r="211" spans="1:36">
      <c r="A211" s="265">
        <v>44152</v>
      </c>
      <c r="B211" s="278" t="s">
        <v>281</v>
      </c>
      <c r="C211" s="37">
        <v>880821580</v>
      </c>
      <c r="D211" s="509" t="s">
        <v>12039</v>
      </c>
      <c r="E211" s="278" t="s">
        <v>139</v>
      </c>
      <c r="F211" s="278" t="s">
        <v>140</v>
      </c>
      <c r="G211" s="278" t="s">
        <v>168</v>
      </c>
      <c r="H211" s="37"/>
      <c r="I211" s="265">
        <v>44152</v>
      </c>
      <c r="J211" s="37"/>
      <c r="K211" s="37"/>
      <c r="L211" s="278" t="s">
        <v>168</v>
      </c>
      <c r="M211" s="37">
        <v>470</v>
      </c>
      <c r="N211" s="37"/>
      <c r="O211" s="618" t="s">
        <v>11997</v>
      </c>
      <c r="P211" s="37"/>
      <c r="Q211" s="37"/>
      <c r="R211" s="37"/>
      <c r="S211" s="37"/>
      <c r="T211" s="37"/>
      <c r="U211" s="37"/>
      <c r="V211" s="37"/>
      <c r="W211" s="37"/>
      <c r="X211" s="37"/>
      <c r="Y211" s="37"/>
      <c r="Z211" s="37"/>
      <c r="AA211" s="37"/>
      <c r="AB211" s="37"/>
      <c r="AC211" s="37"/>
      <c r="AD211" s="37"/>
      <c r="AE211" s="37"/>
      <c r="AF211" s="37"/>
      <c r="AG211" s="37"/>
      <c r="AH211" s="37"/>
      <c r="AI211" s="37"/>
      <c r="AJ211" s="37"/>
    </row>
    <row r="212" spans="1:36">
      <c r="A212" s="265">
        <v>44154</v>
      </c>
      <c r="B212" s="278" t="s">
        <v>175</v>
      </c>
      <c r="C212" s="37">
        <v>880038606</v>
      </c>
      <c r="D212" s="509"/>
      <c r="E212" s="278" t="s">
        <v>139</v>
      </c>
      <c r="F212" s="278" t="s">
        <v>140</v>
      </c>
      <c r="G212" s="278" t="s">
        <v>168</v>
      </c>
      <c r="H212" s="37"/>
      <c r="I212" s="265">
        <v>44154</v>
      </c>
      <c r="J212" s="37"/>
      <c r="K212" s="37"/>
      <c r="L212" s="278" t="s">
        <v>168</v>
      </c>
      <c r="M212" s="37">
        <v>470</v>
      </c>
      <c r="N212" s="37"/>
      <c r="O212" s="618" t="s">
        <v>11999</v>
      </c>
      <c r="P212" s="37"/>
      <c r="Q212" s="37"/>
      <c r="R212" s="37"/>
      <c r="S212" s="37"/>
      <c r="T212" s="37"/>
      <c r="U212" s="37"/>
      <c r="V212" s="37"/>
      <c r="W212" s="37"/>
      <c r="X212" s="37"/>
      <c r="Y212" s="37"/>
      <c r="Z212" s="37"/>
      <c r="AA212" s="37"/>
      <c r="AB212" s="37"/>
      <c r="AC212" s="37"/>
      <c r="AD212" s="37"/>
      <c r="AE212" s="37"/>
      <c r="AF212" s="37"/>
      <c r="AG212" s="37"/>
      <c r="AH212" s="37"/>
      <c r="AI212" s="37"/>
      <c r="AJ212" s="37"/>
    </row>
    <row r="213" spans="1:36">
      <c r="A213" s="265">
        <v>44154</v>
      </c>
      <c r="B213" s="278" t="s">
        <v>175</v>
      </c>
      <c r="C213" s="37">
        <v>880038606</v>
      </c>
      <c r="D213" s="509"/>
      <c r="E213" s="278" t="s">
        <v>139</v>
      </c>
      <c r="F213" s="278" t="s">
        <v>140</v>
      </c>
      <c r="G213" s="278" t="s">
        <v>294</v>
      </c>
      <c r="H213" s="265">
        <v>44158</v>
      </c>
      <c r="I213" s="265">
        <v>44159</v>
      </c>
      <c r="J213" s="37"/>
      <c r="K213" s="37"/>
      <c r="L213" s="278" t="s">
        <v>294</v>
      </c>
      <c r="M213" s="37">
        <v>19</v>
      </c>
      <c r="N213" s="37"/>
      <c r="O213" s="618" t="s">
        <v>11949</v>
      </c>
      <c r="P213" s="37"/>
      <c r="Q213" s="37"/>
      <c r="R213" s="37"/>
      <c r="S213" s="37"/>
      <c r="T213" s="37"/>
      <c r="U213" s="37"/>
      <c r="V213" s="37"/>
      <c r="W213" s="37"/>
      <c r="X213" s="37"/>
      <c r="Y213" s="37"/>
      <c r="Z213" s="37"/>
      <c r="AA213" s="37"/>
      <c r="AB213" s="37"/>
      <c r="AC213" s="37"/>
      <c r="AD213" s="37"/>
      <c r="AE213" s="37"/>
      <c r="AF213" s="37"/>
      <c r="AG213" s="37"/>
      <c r="AH213" s="37"/>
      <c r="AI213" s="37"/>
      <c r="AJ213" s="37"/>
    </row>
    <row r="214" spans="1:36">
      <c r="A214" s="265">
        <v>44158</v>
      </c>
      <c r="B214" s="278" t="s">
        <v>281</v>
      </c>
      <c r="C214" s="521">
        <v>881031168</v>
      </c>
      <c r="D214" s="513" t="s">
        <v>3047</v>
      </c>
      <c r="E214" s="278" t="s">
        <v>139</v>
      </c>
      <c r="F214" s="278" t="s">
        <v>140</v>
      </c>
      <c r="G214" s="278" t="s">
        <v>168</v>
      </c>
      <c r="H214" s="37"/>
      <c r="I214" s="265">
        <v>44158</v>
      </c>
      <c r="J214" s="37"/>
      <c r="K214" s="37"/>
      <c r="L214" s="278" t="s">
        <v>168</v>
      </c>
      <c r="M214" s="37">
        <v>470</v>
      </c>
      <c r="N214" s="37"/>
      <c r="O214" s="618" t="s">
        <v>11933</v>
      </c>
      <c r="P214" s="37"/>
      <c r="Q214" s="37"/>
      <c r="R214" s="37"/>
      <c r="S214" s="37"/>
      <c r="T214" s="37"/>
      <c r="U214" s="37"/>
      <c r="V214" s="37"/>
      <c r="W214" s="37"/>
      <c r="X214" s="37"/>
      <c r="Y214" s="37"/>
      <c r="Z214" s="37"/>
      <c r="AA214" s="37"/>
      <c r="AB214" s="37"/>
      <c r="AC214" s="37"/>
      <c r="AD214" s="37"/>
      <c r="AE214" s="37"/>
      <c r="AF214" s="37"/>
      <c r="AG214" s="37"/>
      <c r="AH214" s="37"/>
      <c r="AI214" s="37"/>
      <c r="AJ214" s="37"/>
    </row>
    <row r="215" spans="1:36">
      <c r="A215" s="265">
        <v>44145</v>
      </c>
      <c r="B215" s="278" t="s">
        <v>178</v>
      </c>
      <c r="C215" s="37">
        <v>882189292</v>
      </c>
      <c r="D215" s="37"/>
      <c r="E215" s="278" t="s">
        <v>152</v>
      </c>
      <c r="F215" s="278" t="s">
        <v>140</v>
      </c>
      <c r="G215" s="278" t="s">
        <v>148</v>
      </c>
      <c r="H215" s="37"/>
      <c r="I215" s="265">
        <v>44145</v>
      </c>
      <c r="J215" s="37"/>
      <c r="K215" s="37"/>
      <c r="L215" s="278" t="s">
        <v>148</v>
      </c>
      <c r="M215" s="37">
        <v>464</v>
      </c>
      <c r="N215" s="37"/>
      <c r="O215" s="278" t="s">
        <v>11948</v>
      </c>
      <c r="P215" s="37"/>
      <c r="Q215" s="37"/>
      <c r="R215" s="37"/>
      <c r="S215" s="37"/>
      <c r="T215" s="37"/>
      <c r="U215" s="37"/>
      <c r="V215" s="37"/>
      <c r="W215" s="37"/>
      <c r="X215" s="37"/>
      <c r="Y215" s="37"/>
      <c r="Z215" s="37"/>
      <c r="AA215" s="37"/>
      <c r="AB215" s="37"/>
      <c r="AC215" s="37"/>
      <c r="AD215" s="37"/>
      <c r="AE215" s="37"/>
      <c r="AF215" s="37"/>
      <c r="AG215" s="37"/>
      <c r="AH215" s="37"/>
      <c r="AI215" s="37"/>
      <c r="AJ215" s="37"/>
    </row>
    <row r="216" spans="1:36">
      <c r="A216" s="265">
        <v>44158</v>
      </c>
      <c r="B216" s="278" t="s">
        <v>154</v>
      </c>
      <c r="C216" s="521">
        <v>881704129</v>
      </c>
      <c r="D216" s="513" t="s">
        <v>4703</v>
      </c>
      <c r="E216" s="278" t="s">
        <v>152</v>
      </c>
      <c r="F216" s="278" t="s">
        <v>140</v>
      </c>
      <c r="G216" s="278" t="s">
        <v>142</v>
      </c>
      <c r="H216" s="37"/>
      <c r="I216" s="265">
        <v>44158</v>
      </c>
      <c r="J216" s="37"/>
      <c r="K216" s="37"/>
      <c r="L216" s="278" t="s">
        <v>142</v>
      </c>
      <c r="M216" s="37">
        <v>463.2</v>
      </c>
      <c r="N216" s="37"/>
      <c r="O216" s="618" t="s">
        <v>12040</v>
      </c>
      <c r="P216" s="37"/>
      <c r="Q216" s="37"/>
      <c r="R216" s="37"/>
      <c r="S216" s="37"/>
      <c r="T216" s="37"/>
      <c r="U216" s="37"/>
      <c r="V216" s="37"/>
      <c r="W216" s="37"/>
      <c r="X216" s="37"/>
      <c r="Y216" s="37"/>
      <c r="Z216" s="37"/>
      <c r="AA216" s="37"/>
      <c r="AB216" s="37"/>
      <c r="AC216" s="37"/>
      <c r="AD216" s="37"/>
      <c r="AE216" s="37"/>
      <c r="AF216" s="37"/>
      <c r="AG216" s="37"/>
      <c r="AH216" s="37"/>
      <c r="AI216" s="37"/>
      <c r="AJ216" s="37"/>
    </row>
    <row r="217" spans="1:36">
      <c r="A217" s="265">
        <v>44158</v>
      </c>
      <c r="B217" s="278" t="s">
        <v>154</v>
      </c>
      <c r="C217" s="521">
        <v>881704129</v>
      </c>
      <c r="D217" s="513" t="s">
        <v>4703</v>
      </c>
      <c r="E217" s="278" t="s">
        <v>152</v>
      </c>
      <c r="F217" s="278" t="s">
        <v>140</v>
      </c>
      <c r="G217" s="278" t="s">
        <v>142</v>
      </c>
      <c r="H217" s="37"/>
      <c r="I217" s="265">
        <v>44159</v>
      </c>
      <c r="J217" s="37"/>
      <c r="K217" s="37"/>
      <c r="L217" s="278" t="s">
        <v>142</v>
      </c>
      <c r="M217" s="37">
        <v>379</v>
      </c>
      <c r="N217" s="37"/>
      <c r="O217" s="618" t="s">
        <v>11949</v>
      </c>
      <c r="P217" s="37"/>
      <c r="Q217" s="37"/>
      <c r="R217" s="37"/>
      <c r="S217" s="37"/>
      <c r="T217" s="37"/>
      <c r="U217" s="37"/>
      <c r="V217" s="37"/>
      <c r="W217" s="37"/>
      <c r="X217" s="37"/>
      <c r="Y217" s="37"/>
      <c r="Z217" s="37"/>
      <c r="AA217" s="37"/>
      <c r="AB217" s="37"/>
      <c r="AC217" s="37"/>
      <c r="AD217" s="37"/>
      <c r="AE217" s="37"/>
      <c r="AF217" s="37"/>
      <c r="AG217" s="37"/>
      <c r="AH217" s="37"/>
      <c r="AI217" s="37"/>
      <c r="AJ217" s="37"/>
    </row>
    <row r="218" spans="1:36">
      <c r="A218" s="265">
        <v>44158</v>
      </c>
      <c r="B218" s="278" t="s">
        <v>154</v>
      </c>
      <c r="C218" s="521">
        <v>881704129</v>
      </c>
      <c r="D218" s="513" t="s">
        <v>4703</v>
      </c>
      <c r="E218" s="278" t="s">
        <v>152</v>
      </c>
      <c r="F218" s="278" t="s">
        <v>140</v>
      </c>
      <c r="G218" s="278" t="s">
        <v>142</v>
      </c>
      <c r="H218" s="37"/>
      <c r="I218" s="265">
        <v>44161</v>
      </c>
      <c r="J218" s="37"/>
      <c r="K218" s="37"/>
      <c r="L218" s="278" t="s">
        <v>142</v>
      </c>
      <c r="M218" s="37">
        <v>182.5</v>
      </c>
      <c r="N218" s="37"/>
      <c r="O218" s="618" t="s">
        <v>12028</v>
      </c>
      <c r="P218" s="37"/>
      <c r="Q218" s="37"/>
      <c r="R218" s="37"/>
      <c r="S218" s="37"/>
      <c r="T218" s="37"/>
      <c r="U218" s="37"/>
      <c r="V218" s="37"/>
      <c r="W218" s="37"/>
      <c r="X218" s="37"/>
      <c r="Y218" s="37"/>
      <c r="Z218" s="37"/>
      <c r="AA218" s="37"/>
      <c r="AB218" s="37"/>
      <c r="AC218" s="37"/>
      <c r="AD218" s="37"/>
      <c r="AE218" s="37"/>
      <c r="AF218" s="37"/>
      <c r="AG218" s="37"/>
      <c r="AH218" s="37"/>
      <c r="AI218" s="37"/>
      <c r="AJ218" s="37"/>
    </row>
    <row r="219" spans="1:36">
      <c r="A219" s="265">
        <v>44158</v>
      </c>
      <c r="B219" s="278" t="s">
        <v>154</v>
      </c>
      <c r="C219" s="521">
        <v>881704129</v>
      </c>
      <c r="D219" s="513" t="s">
        <v>4703</v>
      </c>
      <c r="E219" s="278" t="s">
        <v>152</v>
      </c>
      <c r="F219" s="278" t="s">
        <v>140</v>
      </c>
      <c r="G219" s="278" t="s">
        <v>142</v>
      </c>
      <c r="H219" s="37"/>
      <c r="I219" s="265">
        <v>44162</v>
      </c>
      <c r="J219" s="37"/>
      <c r="K219" s="37"/>
      <c r="L219" s="278" t="s">
        <v>163</v>
      </c>
      <c r="M219" s="37">
        <v>590.84</v>
      </c>
      <c r="N219" s="37"/>
      <c r="O219" s="618" t="s">
        <v>11982</v>
      </c>
      <c r="P219" s="37"/>
      <c r="Q219" s="37"/>
      <c r="R219" s="37"/>
      <c r="S219" s="37"/>
      <c r="T219" s="37"/>
      <c r="U219" s="37"/>
      <c r="V219" s="37"/>
      <c r="W219" s="37"/>
      <c r="X219" s="37"/>
      <c r="Y219" s="37"/>
      <c r="Z219" s="37"/>
      <c r="AA219" s="37"/>
      <c r="AB219" s="37"/>
      <c r="AC219" s="37"/>
      <c r="AD219" s="37"/>
      <c r="AE219" s="37"/>
      <c r="AF219" s="37"/>
      <c r="AG219" s="37"/>
      <c r="AH219" s="37"/>
      <c r="AI219" s="37"/>
      <c r="AJ219" s="37"/>
    </row>
    <row r="220" spans="1:36">
      <c r="A220" s="265">
        <v>44158</v>
      </c>
      <c r="B220" s="278" t="s">
        <v>154</v>
      </c>
      <c r="C220" s="521">
        <v>881704129</v>
      </c>
      <c r="D220" s="673" t="s">
        <v>4703</v>
      </c>
      <c r="E220" s="278" t="s">
        <v>152</v>
      </c>
      <c r="F220" s="278" t="s">
        <v>140</v>
      </c>
      <c r="G220" s="278" t="s">
        <v>142</v>
      </c>
      <c r="H220" s="37"/>
      <c r="I220" s="265">
        <v>44165</v>
      </c>
      <c r="J220" s="37"/>
      <c r="K220" s="37"/>
      <c r="L220" s="278" t="s">
        <v>142</v>
      </c>
      <c r="M220" s="37">
        <v>76.5</v>
      </c>
      <c r="N220" s="37"/>
      <c r="O220" s="618" t="s">
        <v>12041</v>
      </c>
      <c r="P220" s="37"/>
      <c r="Q220" s="37"/>
      <c r="R220" s="37"/>
      <c r="S220" s="37"/>
      <c r="T220" s="37"/>
      <c r="U220" s="37"/>
      <c r="V220" s="37"/>
      <c r="W220" s="37"/>
      <c r="X220" s="37"/>
      <c r="Y220" s="37"/>
      <c r="Z220" s="37"/>
      <c r="AA220" s="37"/>
      <c r="AB220" s="37"/>
      <c r="AC220" s="37"/>
      <c r="AD220" s="37"/>
      <c r="AE220" s="37"/>
      <c r="AF220" s="37"/>
      <c r="AG220" s="37"/>
      <c r="AH220" s="37"/>
      <c r="AI220" s="37"/>
      <c r="AJ220" s="37"/>
    </row>
    <row r="221" spans="1:36">
      <c r="A221" s="265">
        <v>44152</v>
      </c>
      <c r="B221" s="278" t="s">
        <v>146</v>
      </c>
      <c r="C221" s="37">
        <v>882017249</v>
      </c>
      <c r="D221" s="504" t="s">
        <v>4735</v>
      </c>
      <c r="E221" s="278" t="s">
        <v>139</v>
      </c>
      <c r="F221" s="278" t="s">
        <v>140</v>
      </c>
      <c r="G221" s="37"/>
      <c r="H221" s="37"/>
      <c r="I221" s="265">
        <v>44152</v>
      </c>
      <c r="J221" s="37"/>
      <c r="K221" s="37"/>
      <c r="L221" s="278" t="s">
        <v>12042</v>
      </c>
      <c r="M221" s="37">
        <v>462.37</v>
      </c>
      <c r="N221" s="37"/>
      <c r="O221" s="618"/>
      <c r="P221" s="37"/>
      <c r="Q221" s="37"/>
      <c r="R221" s="37"/>
      <c r="S221" s="37"/>
      <c r="T221" s="37"/>
      <c r="U221" s="37"/>
      <c r="V221" s="37"/>
      <c r="W221" s="37"/>
      <c r="X221" s="37"/>
      <c r="Y221" s="37"/>
      <c r="Z221" s="37"/>
      <c r="AA221" s="37"/>
      <c r="AB221" s="37"/>
      <c r="AC221" s="37"/>
      <c r="AD221" s="37"/>
      <c r="AE221" s="37"/>
      <c r="AF221" s="37"/>
      <c r="AG221" s="37"/>
      <c r="AH221" s="37"/>
      <c r="AI221" s="37"/>
      <c r="AJ221" s="37"/>
    </row>
    <row r="222" spans="1:36">
      <c r="A222" s="265">
        <v>44154</v>
      </c>
      <c r="B222" s="278" t="s">
        <v>154</v>
      </c>
      <c r="C222" s="525">
        <v>880024611</v>
      </c>
      <c r="D222" s="509" t="s">
        <v>12043</v>
      </c>
      <c r="E222" s="278" t="s">
        <v>139</v>
      </c>
      <c r="F222" s="278" t="s">
        <v>140</v>
      </c>
      <c r="G222" s="278"/>
      <c r="H222" s="37"/>
      <c r="I222" s="265">
        <v>44155</v>
      </c>
      <c r="J222" s="37"/>
      <c r="K222" s="37"/>
      <c r="L222" s="278" t="s">
        <v>142</v>
      </c>
      <c r="M222" s="37">
        <v>461</v>
      </c>
      <c r="N222" s="37"/>
      <c r="O222" s="618" t="s">
        <v>11999</v>
      </c>
      <c r="P222" s="37"/>
      <c r="Q222" s="37"/>
      <c r="R222" s="37"/>
      <c r="S222" s="37"/>
      <c r="T222" s="37"/>
      <c r="U222" s="37"/>
      <c r="V222" s="37"/>
      <c r="W222" s="37"/>
      <c r="X222" s="37"/>
      <c r="Y222" s="37"/>
      <c r="Z222" s="37"/>
      <c r="AA222" s="37"/>
      <c r="AB222" s="37"/>
      <c r="AC222" s="37"/>
      <c r="AD222" s="37"/>
      <c r="AE222" s="37"/>
      <c r="AF222" s="37"/>
      <c r="AG222" s="37"/>
      <c r="AH222" s="37"/>
      <c r="AI222" s="37"/>
      <c r="AJ222" s="37"/>
    </row>
    <row r="223" spans="1:36">
      <c r="A223" s="265">
        <v>44144</v>
      </c>
      <c r="B223" s="278" t="s">
        <v>156</v>
      </c>
      <c r="C223" s="37">
        <v>881335474</v>
      </c>
      <c r="D223" s="510" t="s">
        <v>4547</v>
      </c>
      <c r="E223" s="278" t="s">
        <v>139</v>
      </c>
      <c r="F223" s="278" t="s">
        <v>140</v>
      </c>
      <c r="G223" s="37"/>
      <c r="H223" s="37"/>
      <c r="I223" s="265">
        <v>44144</v>
      </c>
      <c r="J223" s="37"/>
      <c r="K223" s="37"/>
      <c r="L223" s="278" t="s">
        <v>10275</v>
      </c>
      <c r="M223" s="37">
        <v>456.4</v>
      </c>
      <c r="N223" s="37"/>
      <c r="O223" s="505" t="s">
        <v>11944</v>
      </c>
      <c r="P223" s="37"/>
      <c r="Q223" s="37"/>
      <c r="R223" s="37"/>
      <c r="S223" s="37"/>
      <c r="T223" s="37"/>
      <c r="U223" s="37"/>
      <c r="V223" s="37"/>
      <c r="W223" s="37"/>
      <c r="X223" s="37"/>
      <c r="Y223" s="37"/>
      <c r="Z223" s="37"/>
      <c r="AA223" s="37"/>
      <c r="AB223" s="37"/>
      <c r="AC223" s="37"/>
      <c r="AD223" s="37"/>
      <c r="AE223" s="37"/>
      <c r="AF223" s="37"/>
      <c r="AG223" s="37"/>
      <c r="AH223" s="37"/>
      <c r="AI223" s="37"/>
      <c r="AJ223" s="37"/>
    </row>
    <row r="224" spans="1:36">
      <c r="A224" s="265">
        <v>44139</v>
      </c>
      <c r="B224" s="278" t="s">
        <v>227</v>
      </c>
      <c r="C224" s="37">
        <v>882319631</v>
      </c>
      <c r="D224" s="510" t="s">
        <v>2994</v>
      </c>
      <c r="E224" s="278" t="s">
        <v>139</v>
      </c>
      <c r="F224" s="278" t="s">
        <v>140</v>
      </c>
      <c r="G224" s="278" t="s">
        <v>12044</v>
      </c>
      <c r="H224" s="265">
        <v>44138</v>
      </c>
      <c r="I224" s="265">
        <v>44139</v>
      </c>
      <c r="J224" s="37"/>
      <c r="K224" s="37"/>
      <c r="L224" s="278" t="s">
        <v>199</v>
      </c>
      <c r="M224" s="37">
        <v>438.56</v>
      </c>
      <c r="N224" s="37"/>
      <c r="O224" s="278" t="s">
        <v>12045</v>
      </c>
      <c r="P224" s="37"/>
      <c r="Q224" s="37"/>
      <c r="R224" s="37"/>
      <c r="S224" s="37"/>
      <c r="T224" s="37"/>
      <c r="U224" s="37"/>
      <c r="V224" s="37"/>
      <c r="W224" s="37"/>
      <c r="X224" s="37"/>
      <c r="Y224" s="37"/>
      <c r="Z224" s="37"/>
      <c r="AA224" s="37"/>
      <c r="AB224" s="37"/>
      <c r="AC224" s="37"/>
      <c r="AD224" s="37"/>
      <c r="AE224" s="37"/>
      <c r="AF224" s="37"/>
      <c r="AG224" s="37"/>
      <c r="AH224" s="37"/>
      <c r="AI224" s="37"/>
      <c r="AJ224" s="37"/>
    </row>
    <row r="225" spans="1:36">
      <c r="A225" s="265">
        <v>44138</v>
      </c>
      <c r="B225" s="278" t="s">
        <v>227</v>
      </c>
      <c r="C225" s="37">
        <v>880442594</v>
      </c>
      <c r="D225" s="510" t="s">
        <v>11451</v>
      </c>
      <c r="E225" s="278" t="s">
        <v>139</v>
      </c>
      <c r="F225" s="278" t="s">
        <v>140</v>
      </c>
      <c r="G225" s="278" t="s">
        <v>168</v>
      </c>
      <c r="H225" s="265">
        <v>44138</v>
      </c>
      <c r="I225" s="265">
        <v>44138</v>
      </c>
      <c r="J225" s="37"/>
      <c r="K225" s="37"/>
      <c r="L225" s="278" t="s">
        <v>168</v>
      </c>
      <c r="M225" s="37">
        <v>420</v>
      </c>
      <c r="N225" s="37"/>
      <c r="O225" s="37"/>
      <c r="P225" s="37"/>
      <c r="Q225" s="37"/>
      <c r="R225" s="37"/>
      <c r="S225" s="37"/>
      <c r="T225" s="37"/>
      <c r="U225" s="37"/>
      <c r="V225" s="37"/>
      <c r="W225" s="37"/>
      <c r="X225" s="37"/>
      <c r="Y225" s="37"/>
      <c r="Z225" s="37"/>
      <c r="AA225" s="37"/>
      <c r="AB225" s="37"/>
      <c r="AC225" s="37"/>
      <c r="AD225" s="37"/>
      <c r="AE225" s="37"/>
      <c r="AF225" s="37"/>
      <c r="AG225" s="37"/>
      <c r="AH225" s="37"/>
      <c r="AI225" s="37"/>
      <c r="AJ225" s="37"/>
    </row>
    <row r="226" spans="1:36">
      <c r="A226" s="265">
        <v>44138</v>
      </c>
      <c r="B226" s="278" t="s">
        <v>154</v>
      </c>
      <c r="C226" s="37">
        <v>881934669</v>
      </c>
      <c r="D226" s="504" t="s">
        <v>12046</v>
      </c>
      <c r="E226" s="278" t="s">
        <v>139</v>
      </c>
      <c r="F226" s="278" t="s">
        <v>2909</v>
      </c>
      <c r="G226" s="278" t="s">
        <v>168</v>
      </c>
      <c r="H226" s="37"/>
      <c r="I226" s="265">
        <v>44138</v>
      </c>
      <c r="J226" s="37"/>
      <c r="K226" s="37"/>
      <c r="L226" s="278" t="s">
        <v>168</v>
      </c>
      <c r="M226" s="37">
        <v>420</v>
      </c>
      <c r="N226" s="37"/>
      <c r="O226" s="278" t="s">
        <v>12047</v>
      </c>
      <c r="P226" s="37"/>
      <c r="Q226" s="37"/>
      <c r="R226" s="37"/>
      <c r="S226" s="37"/>
      <c r="T226" s="37"/>
      <c r="U226" s="37"/>
      <c r="V226" s="37"/>
      <c r="W226" s="37"/>
      <c r="X226" s="37"/>
      <c r="Y226" s="37"/>
      <c r="Z226" s="37"/>
      <c r="AA226" s="37"/>
      <c r="AB226" s="37"/>
      <c r="AC226" s="37"/>
      <c r="AD226" s="37"/>
      <c r="AE226" s="37"/>
      <c r="AF226" s="37"/>
      <c r="AG226" s="37"/>
      <c r="AH226" s="37"/>
      <c r="AI226" s="37"/>
      <c r="AJ226" s="37"/>
    </row>
    <row r="227" spans="1:36">
      <c r="A227" s="265">
        <v>44139</v>
      </c>
      <c r="B227" s="278" t="s">
        <v>154</v>
      </c>
      <c r="C227" s="37">
        <v>882164552</v>
      </c>
      <c r="D227" s="37">
        <v>9025556</v>
      </c>
      <c r="E227" s="278" t="s">
        <v>139</v>
      </c>
      <c r="F227" s="278" t="s">
        <v>140</v>
      </c>
      <c r="G227" s="278" t="s">
        <v>168</v>
      </c>
      <c r="H227" s="37"/>
      <c r="I227" s="265">
        <v>44139</v>
      </c>
      <c r="J227" s="37"/>
      <c r="K227" s="37"/>
      <c r="L227" s="278" t="s">
        <v>168</v>
      </c>
      <c r="M227" s="37">
        <v>420</v>
      </c>
      <c r="N227" s="37"/>
      <c r="O227" s="278" t="s">
        <v>11930</v>
      </c>
      <c r="P227" s="37"/>
      <c r="Q227" s="37"/>
      <c r="R227" s="37"/>
      <c r="S227" s="37"/>
      <c r="T227" s="37"/>
      <c r="U227" s="37"/>
      <c r="V227" s="37"/>
      <c r="W227" s="37"/>
      <c r="X227" s="37"/>
      <c r="Y227" s="37"/>
      <c r="Z227" s="37"/>
      <c r="AA227" s="37"/>
      <c r="AB227" s="37"/>
      <c r="AC227" s="37"/>
      <c r="AD227" s="37"/>
      <c r="AE227" s="37"/>
      <c r="AF227" s="37"/>
      <c r="AG227" s="37"/>
      <c r="AH227" s="37"/>
      <c r="AI227" s="37"/>
      <c r="AJ227" s="37"/>
    </row>
    <row r="228" spans="1:36">
      <c r="A228" s="265">
        <v>44141</v>
      </c>
      <c r="B228" s="278" t="s">
        <v>178</v>
      </c>
      <c r="C228" s="37">
        <v>880006320</v>
      </c>
      <c r="D228" s="37"/>
      <c r="E228" s="278" t="s">
        <v>152</v>
      </c>
      <c r="F228" s="278" t="s">
        <v>140</v>
      </c>
      <c r="G228" s="278" t="s">
        <v>168</v>
      </c>
      <c r="H228" s="37"/>
      <c r="I228" s="265">
        <v>44141</v>
      </c>
      <c r="J228" s="37"/>
      <c r="K228" s="37"/>
      <c r="L228" s="278" t="s">
        <v>168</v>
      </c>
      <c r="M228" s="37">
        <v>420</v>
      </c>
      <c r="N228" s="37"/>
      <c r="O228" s="278" t="s">
        <v>11948</v>
      </c>
      <c r="P228" s="37"/>
      <c r="Q228" s="37"/>
      <c r="R228" s="37"/>
      <c r="S228" s="37"/>
      <c r="T228" s="37"/>
      <c r="U228" s="37"/>
      <c r="V228" s="37"/>
      <c r="W228" s="37"/>
      <c r="X228" s="37"/>
      <c r="Y228" s="37"/>
      <c r="Z228" s="37"/>
      <c r="AA228" s="37"/>
      <c r="AB228" s="37"/>
      <c r="AC228" s="37"/>
      <c r="AD228" s="37"/>
      <c r="AE228" s="37"/>
      <c r="AF228" s="37"/>
      <c r="AG228" s="37"/>
      <c r="AH228" s="37"/>
      <c r="AI228" s="37"/>
      <c r="AJ228" s="37"/>
    </row>
    <row r="229" spans="1:36">
      <c r="A229" s="265">
        <v>44154</v>
      </c>
      <c r="B229" s="278" t="s">
        <v>157</v>
      </c>
      <c r="C229" s="37">
        <v>880385619</v>
      </c>
      <c r="D229" s="509" t="s">
        <v>3002</v>
      </c>
      <c r="E229" s="278" t="s">
        <v>139</v>
      </c>
      <c r="F229" s="278" t="s">
        <v>140</v>
      </c>
      <c r="G229" s="278" t="s">
        <v>168</v>
      </c>
      <c r="H229" s="37"/>
      <c r="I229" s="265">
        <v>44154</v>
      </c>
      <c r="J229" s="37"/>
      <c r="K229" s="37"/>
      <c r="L229" s="278" t="s">
        <v>168</v>
      </c>
      <c r="M229" s="37">
        <v>420</v>
      </c>
      <c r="N229" s="37"/>
      <c r="O229" s="618"/>
      <c r="P229" s="37"/>
      <c r="Q229" s="37"/>
      <c r="R229" s="37"/>
      <c r="S229" s="37"/>
      <c r="T229" s="37"/>
      <c r="U229" s="37"/>
      <c r="V229" s="37"/>
      <c r="W229" s="37"/>
      <c r="X229" s="37"/>
      <c r="Y229" s="37"/>
      <c r="Z229" s="37"/>
      <c r="AA229" s="37"/>
      <c r="AB229" s="37"/>
      <c r="AC229" s="37"/>
      <c r="AD229" s="37"/>
      <c r="AE229" s="37"/>
      <c r="AF229" s="37"/>
      <c r="AG229" s="37"/>
      <c r="AH229" s="37"/>
      <c r="AI229" s="37"/>
      <c r="AJ229" s="37"/>
    </row>
    <row r="230" spans="1:36">
      <c r="A230" s="265">
        <v>44140</v>
      </c>
      <c r="B230" s="278" t="s">
        <v>157</v>
      </c>
      <c r="C230" s="37">
        <v>880974026</v>
      </c>
      <c r="D230" s="504" t="s">
        <v>12048</v>
      </c>
      <c r="E230" s="278" t="s">
        <v>139</v>
      </c>
      <c r="F230" s="278" t="s">
        <v>140</v>
      </c>
      <c r="G230" s="278" t="s">
        <v>3224</v>
      </c>
      <c r="H230" s="37"/>
      <c r="I230" s="265">
        <v>44140</v>
      </c>
      <c r="J230" s="37"/>
      <c r="K230" s="37"/>
      <c r="L230" s="278" t="s">
        <v>12049</v>
      </c>
      <c r="M230" s="37">
        <f>399+9.9</f>
        <v>408.9</v>
      </c>
      <c r="N230" s="37"/>
      <c r="O230" s="37"/>
      <c r="P230" s="37"/>
      <c r="Q230" s="37"/>
      <c r="R230" s="37"/>
      <c r="S230" s="37"/>
      <c r="T230" s="37"/>
      <c r="U230" s="37"/>
      <c r="V230" s="37"/>
      <c r="W230" s="37"/>
      <c r="X230" s="37"/>
      <c r="Y230" s="37"/>
      <c r="Z230" s="37"/>
      <c r="AA230" s="37"/>
      <c r="AB230" s="37"/>
      <c r="AC230" s="37"/>
      <c r="AD230" s="37"/>
      <c r="AE230" s="37"/>
      <c r="AF230" s="37"/>
      <c r="AG230" s="37"/>
      <c r="AH230" s="37"/>
      <c r="AI230" s="37"/>
      <c r="AJ230" s="37"/>
    </row>
    <row r="231" spans="1:36">
      <c r="A231" s="265">
        <v>44138</v>
      </c>
      <c r="B231" s="278" t="s">
        <v>157</v>
      </c>
      <c r="C231" s="37">
        <v>882609526</v>
      </c>
      <c r="D231" s="504" t="s">
        <v>4565</v>
      </c>
      <c r="E231" s="278" t="s">
        <v>139</v>
      </c>
      <c r="F231" s="278" t="s">
        <v>140</v>
      </c>
      <c r="G231" s="278" t="s">
        <v>142</v>
      </c>
      <c r="H231" s="37"/>
      <c r="I231" s="265">
        <v>44138</v>
      </c>
      <c r="J231" s="37"/>
      <c r="K231" s="37"/>
      <c r="L231" s="278" t="s">
        <v>142</v>
      </c>
      <c r="M231" s="37">
        <f>202.5+202.5</f>
        <v>405</v>
      </c>
      <c r="N231" s="37"/>
      <c r="O231" s="37"/>
      <c r="P231" s="37"/>
      <c r="Q231" s="37"/>
      <c r="R231" s="37"/>
      <c r="S231" s="37"/>
      <c r="T231" s="37"/>
      <c r="U231" s="37"/>
      <c r="V231" s="37"/>
      <c r="W231" s="37"/>
      <c r="X231" s="37"/>
      <c r="Y231" s="37"/>
      <c r="Z231" s="37"/>
      <c r="AA231" s="37"/>
      <c r="AB231" s="37"/>
      <c r="AC231" s="37"/>
      <c r="AD231" s="37"/>
      <c r="AE231" s="37"/>
      <c r="AF231" s="37"/>
      <c r="AG231" s="37"/>
      <c r="AH231" s="37"/>
      <c r="AI231" s="37"/>
      <c r="AJ231" s="37"/>
    </row>
    <row r="232" spans="1:36">
      <c r="A232" s="265">
        <v>44146</v>
      </c>
      <c r="B232" s="278" t="s">
        <v>154</v>
      </c>
      <c r="C232" s="525">
        <v>880027697</v>
      </c>
      <c r="D232" s="504" t="s">
        <v>2725</v>
      </c>
      <c r="E232" s="278" t="s">
        <v>139</v>
      </c>
      <c r="F232" s="278" t="s">
        <v>140</v>
      </c>
      <c r="G232" s="37"/>
      <c r="H232" s="37"/>
      <c r="I232" s="265">
        <v>44146</v>
      </c>
      <c r="J232" s="37"/>
      <c r="K232" s="37"/>
      <c r="L232" s="278" t="s">
        <v>181</v>
      </c>
      <c r="M232" s="37">
        <v>400</v>
      </c>
      <c r="N232" s="37"/>
      <c r="O232" s="618" t="s">
        <v>11948</v>
      </c>
      <c r="P232" s="37"/>
      <c r="Q232" s="37"/>
      <c r="R232" s="37"/>
      <c r="S232" s="37"/>
      <c r="T232" s="37"/>
      <c r="U232" s="37"/>
      <c r="V232" s="37"/>
      <c r="W232" s="37"/>
      <c r="X232" s="37"/>
      <c r="Y232" s="37"/>
      <c r="Z232" s="37"/>
      <c r="AA232" s="37"/>
      <c r="AB232" s="37"/>
      <c r="AC232" s="37"/>
      <c r="AD232" s="37"/>
      <c r="AE232" s="37"/>
      <c r="AF232" s="37"/>
      <c r="AG232" s="37"/>
      <c r="AH232" s="37"/>
      <c r="AI232" s="37"/>
      <c r="AJ232" s="37"/>
    </row>
    <row r="233" spans="1:36">
      <c r="A233" s="265">
        <v>44148</v>
      </c>
      <c r="B233" s="278" t="s">
        <v>138</v>
      </c>
      <c r="C233" s="37">
        <v>881658385</v>
      </c>
      <c r="D233" s="504"/>
      <c r="E233" s="278" t="s">
        <v>139</v>
      </c>
      <c r="F233" s="278" t="s">
        <v>140</v>
      </c>
      <c r="G233" s="278" t="s">
        <v>142</v>
      </c>
      <c r="H233" s="37"/>
      <c r="I233" s="265">
        <v>44148</v>
      </c>
      <c r="J233" s="37"/>
      <c r="K233" s="37"/>
      <c r="L233" s="278" t="s">
        <v>142</v>
      </c>
      <c r="M233" s="37">
        <v>392</v>
      </c>
      <c r="N233" s="37"/>
      <c r="O233" s="618" t="s">
        <v>11998</v>
      </c>
      <c r="P233" s="37"/>
      <c r="Q233" s="37"/>
      <c r="R233" s="37"/>
      <c r="S233" s="37"/>
      <c r="T233" s="37"/>
      <c r="U233" s="37"/>
      <c r="V233" s="37"/>
      <c r="W233" s="37"/>
      <c r="X233" s="37"/>
      <c r="Y233" s="37"/>
      <c r="Z233" s="37"/>
      <c r="AA233" s="37"/>
      <c r="AB233" s="37"/>
      <c r="AC233" s="37"/>
      <c r="AD233" s="37"/>
      <c r="AE233" s="37"/>
      <c r="AF233" s="37"/>
      <c r="AG233" s="37"/>
      <c r="AH233" s="37"/>
      <c r="AI233" s="37"/>
      <c r="AJ233" s="37"/>
    </row>
    <row r="234" spans="1:36">
      <c r="A234" s="265">
        <v>44151</v>
      </c>
      <c r="B234" s="278" t="s">
        <v>156</v>
      </c>
      <c r="C234" s="670">
        <v>880004859</v>
      </c>
      <c r="D234" s="504"/>
      <c r="E234" s="278" t="s">
        <v>139</v>
      </c>
      <c r="F234" s="278" t="s">
        <v>140</v>
      </c>
      <c r="G234" s="278" t="s">
        <v>142</v>
      </c>
      <c r="H234" s="37"/>
      <c r="I234" s="265">
        <v>44151</v>
      </c>
      <c r="J234" s="37"/>
      <c r="K234" s="37"/>
      <c r="L234" s="278" t="s">
        <v>142</v>
      </c>
      <c r="M234" s="37">
        <v>389.55</v>
      </c>
      <c r="N234" s="37"/>
      <c r="O234" s="505" t="s">
        <v>11929</v>
      </c>
      <c r="P234" s="37"/>
      <c r="Q234" s="37"/>
      <c r="R234" s="37"/>
      <c r="S234" s="37"/>
      <c r="T234" s="37"/>
      <c r="U234" s="37"/>
      <c r="V234" s="37"/>
      <c r="W234" s="37"/>
      <c r="X234" s="37"/>
      <c r="Y234" s="37"/>
      <c r="Z234" s="37"/>
      <c r="AA234" s="37"/>
      <c r="AB234" s="37"/>
      <c r="AC234" s="37"/>
      <c r="AD234" s="37"/>
      <c r="AE234" s="37"/>
      <c r="AF234" s="37"/>
      <c r="AG234" s="37"/>
      <c r="AH234" s="37"/>
      <c r="AI234" s="37"/>
      <c r="AJ234" s="37"/>
    </row>
    <row r="235" spans="1:36">
      <c r="A235" s="265">
        <v>44145</v>
      </c>
      <c r="B235" s="278" t="s">
        <v>281</v>
      </c>
      <c r="C235" s="37">
        <v>881877156</v>
      </c>
      <c r="D235" s="504" t="s">
        <v>11399</v>
      </c>
      <c r="E235" s="278" t="s">
        <v>139</v>
      </c>
      <c r="F235" s="278" t="s">
        <v>140</v>
      </c>
      <c r="G235" s="278" t="s">
        <v>142</v>
      </c>
      <c r="H235" s="37"/>
      <c r="I235" s="265">
        <v>44145</v>
      </c>
      <c r="J235" s="37"/>
      <c r="K235" s="37"/>
      <c r="L235" s="278" t="s">
        <v>142</v>
      </c>
      <c r="M235" s="37">
        <v>388.5</v>
      </c>
      <c r="N235" s="37"/>
      <c r="O235" s="278" t="s">
        <v>11944</v>
      </c>
      <c r="P235" s="37"/>
      <c r="Q235" s="37"/>
      <c r="R235" s="37"/>
      <c r="S235" s="37"/>
      <c r="T235" s="37"/>
      <c r="U235" s="37"/>
      <c r="V235" s="37"/>
      <c r="W235" s="37"/>
      <c r="X235" s="37"/>
      <c r="Y235" s="37"/>
      <c r="Z235" s="37"/>
      <c r="AA235" s="37"/>
      <c r="AB235" s="37"/>
      <c r="AC235" s="37"/>
      <c r="AD235" s="37"/>
      <c r="AE235" s="37"/>
      <c r="AF235" s="37"/>
      <c r="AG235" s="37"/>
      <c r="AH235" s="37"/>
      <c r="AI235" s="37"/>
      <c r="AJ235" s="37"/>
    </row>
    <row r="236" spans="1:36">
      <c r="A236" s="265">
        <v>44141</v>
      </c>
      <c r="B236" s="278" t="s">
        <v>281</v>
      </c>
      <c r="C236" s="37">
        <v>881404213</v>
      </c>
      <c r="D236" s="517" t="s">
        <v>12050</v>
      </c>
      <c r="E236" s="278" t="s">
        <v>152</v>
      </c>
      <c r="F236" s="278" t="s">
        <v>140</v>
      </c>
      <c r="G236" s="278" t="s">
        <v>168</v>
      </c>
      <c r="H236" s="37"/>
      <c r="I236" s="265">
        <v>44141</v>
      </c>
      <c r="J236" s="37"/>
      <c r="K236" s="37"/>
      <c r="L236" s="278" t="s">
        <v>168</v>
      </c>
      <c r="M236" s="37">
        <v>360</v>
      </c>
      <c r="N236" s="37"/>
      <c r="O236" s="278" t="s">
        <v>11948</v>
      </c>
      <c r="P236" s="37"/>
      <c r="Q236" s="37"/>
      <c r="R236" s="37"/>
      <c r="S236" s="37"/>
      <c r="T236" s="37"/>
      <c r="U236" s="37"/>
      <c r="V236" s="37"/>
      <c r="W236" s="37"/>
      <c r="X236" s="37"/>
      <c r="Y236" s="37"/>
      <c r="Z236" s="37"/>
      <c r="AA236" s="37"/>
      <c r="AB236" s="37"/>
      <c r="AC236" s="37"/>
      <c r="AD236" s="37"/>
      <c r="AE236" s="37"/>
      <c r="AF236" s="37"/>
      <c r="AG236" s="37"/>
      <c r="AH236" s="37"/>
      <c r="AI236" s="37"/>
      <c r="AJ236" s="37"/>
    </row>
    <row r="237" spans="1:36">
      <c r="A237" s="265">
        <v>44140</v>
      </c>
      <c r="B237" s="278" t="s">
        <v>156</v>
      </c>
      <c r="C237" s="37">
        <v>881727284</v>
      </c>
      <c r="D237" s="37"/>
      <c r="E237" s="278" t="s">
        <v>139</v>
      </c>
      <c r="F237" s="278" t="s">
        <v>140</v>
      </c>
      <c r="G237" s="37"/>
      <c r="H237" s="37"/>
      <c r="I237" s="265">
        <v>44140</v>
      </c>
      <c r="J237" s="37"/>
      <c r="K237" s="37"/>
      <c r="L237" s="278" t="s">
        <v>181</v>
      </c>
      <c r="M237" s="37">
        <v>356.86</v>
      </c>
      <c r="N237" s="37"/>
      <c r="O237" s="37"/>
      <c r="P237" s="37"/>
      <c r="Q237" s="37"/>
      <c r="R237" s="37"/>
      <c r="S237" s="37"/>
      <c r="T237" s="37"/>
      <c r="U237" s="37"/>
      <c r="V237" s="37"/>
      <c r="W237" s="37"/>
      <c r="X237" s="37"/>
      <c r="Y237" s="37"/>
      <c r="Z237" s="37"/>
      <c r="AA237" s="37"/>
      <c r="AB237" s="37"/>
      <c r="AC237" s="37"/>
      <c r="AD237" s="37"/>
      <c r="AE237" s="37"/>
      <c r="AF237" s="37"/>
      <c r="AG237" s="37"/>
      <c r="AH237" s="37"/>
      <c r="AI237" s="37"/>
      <c r="AJ237" s="37"/>
    </row>
    <row r="238" spans="1:36">
      <c r="A238" s="265">
        <v>44155</v>
      </c>
      <c r="B238" s="278" t="s">
        <v>154</v>
      </c>
      <c r="C238" s="525">
        <v>881943059</v>
      </c>
      <c r="D238" s="509" t="s">
        <v>3196</v>
      </c>
      <c r="E238" s="278" t="s">
        <v>152</v>
      </c>
      <c r="F238" s="278" t="s">
        <v>140</v>
      </c>
      <c r="G238" s="278" t="s">
        <v>142</v>
      </c>
      <c r="H238" s="37"/>
      <c r="I238" s="265">
        <v>44158</v>
      </c>
      <c r="J238" s="37"/>
      <c r="K238" s="37"/>
      <c r="L238" s="278" t="s">
        <v>3159</v>
      </c>
      <c r="M238" s="37">
        <v>356</v>
      </c>
      <c r="N238" s="37"/>
      <c r="O238" s="618" t="s">
        <v>12051</v>
      </c>
      <c r="P238" s="37"/>
      <c r="Q238" s="37"/>
      <c r="R238" s="37"/>
      <c r="S238" s="37"/>
      <c r="T238" s="37"/>
      <c r="U238" s="37"/>
      <c r="V238" s="37"/>
      <c r="W238" s="37"/>
      <c r="X238" s="37"/>
      <c r="Y238" s="37"/>
      <c r="Z238" s="37"/>
      <c r="AA238" s="37"/>
      <c r="AB238" s="37"/>
      <c r="AC238" s="37"/>
      <c r="AD238" s="37"/>
      <c r="AE238" s="37"/>
      <c r="AF238" s="37"/>
      <c r="AG238" s="37"/>
      <c r="AH238" s="37"/>
      <c r="AI238" s="37"/>
      <c r="AJ238" s="37"/>
    </row>
    <row r="239" spans="1:36">
      <c r="A239" s="265">
        <v>44155</v>
      </c>
      <c r="B239" s="278" t="s">
        <v>154</v>
      </c>
      <c r="C239" s="525">
        <v>881943059</v>
      </c>
      <c r="D239" s="509" t="s">
        <v>3196</v>
      </c>
      <c r="E239" s="278" t="s">
        <v>152</v>
      </c>
      <c r="F239" s="278" t="s">
        <v>140</v>
      </c>
      <c r="G239" s="278" t="s">
        <v>142</v>
      </c>
      <c r="H239" s="37"/>
      <c r="I239" s="265">
        <v>44159</v>
      </c>
      <c r="J239" s="37"/>
      <c r="K239" s="37"/>
      <c r="L239" s="278" t="s">
        <v>3159</v>
      </c>
      <c r="M239" s="37">
        <v>90</v>
      </c>
      <c r="N239" s="37"/>
      <c r="O239" s="618" t="s">
        <v>11949</v>
      </c>
      <c r="P239" s="37"/>
      <c r="Q239" s="37"/>
      <c r="R239" s="37"/>
      <c r="S239" s="37"/>
      <c r="T239" s="37"/>
      <c r="U239" s="37"/>
      <c r="V239" s="37"/>
      <c r="W239" s="37"/>
      <c r="X239" s="37"/>
      <c r="Y239" s="37"/>
      <c r="Z239" s="37"/>
      <c r="AA239" s="37"/>
      <c r="AB239" s="37"/>
      <c r="AC239" s="37"/>
      <c r="AD239" s="37"/>
      <c r="AE239" s="37"/>
      <c r="AF239" s="37"/>
      <c r="AG239" s="37"/>
      <c r="AH239" s="37"/>
      <c r="AI239" s="37"/>
      <c r="AJ239" s="37"/>
    </row>
    <row r="240" spans="1:36">
      <c r="A240" s="505">
        <v>44144</v>
      </c>
      <c r="B240" s="278" t="s">
        <v>156</v>
      </c>
      <c r="C240" s="37">
        <v>882037583</v>
      </c>
      <c r="D240" s="504" t="s">
        <v>6010</v>
      </c>
      <c r="E240" s="278" t="s">
        <v>139</v>
      </c>
      <c r="F240" s="278" t="s">
        <v>140</v>
      </c>
      <c r="G240" s="278"/>
      <c r="H240" s="37"/>
      <c r="I240" s="265">
        <v>44144</v>
      </c>
      <c r="J240" s="37"/>
      <c r="K240" s="37"/>
      <c r="L240" s="278" t="s">
        <v>176</v>
      </c>
      <c r="M240" s="37">
        <v>350</v>
      </c>
      <c r="N240" s="37"/>
      <c r="O240" s="278" t="s">
        <v>11944</v>
      </c>
      <c r="P240" s="37"/>
      <c r="Q240" s="37"/>
      <c r="R240" s="37"/>
      <c r="S240" s="37"/>
      <c r="T240" s="37"/>
      <c r="U240" s="37"/>
      <c r="V240" s="37"/>
      <c r="W240" s="37"/>
      <c r="X240" s="37"/>
      <c r="Y240" s="37"/>
      <c r="Z240" s="37"/>
      <c r="AA240" s="37"/>
      <c r="AB240" s="37"/>
      <c r="AC240" s="37"/>
      <c r="AD240" s="37"/>
      <c r="AE240" s="37"/>
      <c r="AF240" s="37"/>
      <c r="AG240" s="37"/>
      <c r="AH240" s="37"/>
      <c r="AI240" s="37"/>
      <c r="AJ240" s="37"/>
    </row>
    <row r="241" spans="1:36">
      <c r="A241" s="265">
        <v>44138</v>
      </c>
      <c r="B241" s="278" t="s">
        <v>154</v>
      </c>
      <c r="C241" s="37">
        <v>882188737</v>
      </c>
      <c r="D241" s="504" t="s">
        <v>2752</v>
      </c>
      <c r="E241" s="278" t="s">
        <v>139</v>
      </c>
      <c r="F241" s="278" t="s">
        <v>140</v>
      </c>
      <c r="G241" s="278" t="s">
        <v>368</v>
      </c>
      <c r="H241" s="37"/>
      <c r="I241" s="265">
        <v>44138</v>
      </c>
      <c r="J241" s="37"/>
      <c r="K241" s="37"/>
      <c r="L241" s="278" t="s">
        <v>368</v>
      </c>
      <c r="M241" s="37">
        <v>348.6</v>
      </c>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row>
    <row r="242" spans="1:36">
      <c r="A242" s="265">
        <v>44145</v>
      </c>
      <c r="B242" s="278" t="s">
        <v>156</v>
      </c>
      <c r="C242" s="37">
        <v>880004859</v>
      </c>
      <c r="D242" s="510" t="s">
        <v>4660</v>
      </c>
      <c r="E242" s="278" t="s">
        <v>139</v>
      </c>
      <c r="F242" s="278" t="s">
        <v>140</v>
      </c>
      <c r="G242" s="37"/>
      <c r="H242" s="37"/>
      <c r="I242" s="265">
        <v>44145</v>
      </c>
      <c r="J242" s="37"/>
      <c r="K242" s="37"/>
      <c r="L242" s="278" t="s">
        <v>142</v>
      </c>
      <c r="M242" s="37">
        <v>348.03</v>
      </c>
      <c r="N242" s="37"/>
      <c r="O242" s="278" t="s">
        <v>11946</v>
      </c>
      <c r="P242" s="37"/>
      <c r="Q242" s="37"/>
      <c r="R242" s="37"/>
      <c r="S242" s="37"/>
      <c r="T242" s="37"/>
      <c r="U242" s="37"/>
      <c r="V242" s="37"/>
      <c r="W242" s="37"/>
      <c r="X242" s="37"/>
      <c r="Y242" s="37"/>
      <c r="Z242" s="37"/>
      <c r="AA242" s="37"/>
      <c r="AB242" s="37"/>
      <c r="AC242" s="37"/>
      <c r="AD242" s="37"/>
      <c r="AE242" s="37"/>
      <c r="AF242" s="37"/>
      <c r="AG242" s="37"/>
      <c r="AH242" s="37"/>
      <c r="AI242" s="37"/>
      <c r="AJ242" s="37"/>
    </row>
    <row r="243" spans="1:36">
      <c r="A243" s="265">
        <v>44140</v>
      </c>
      <c r="B243" s="278" t="s">
        <v>194</v>
      </c>
      <c r="C243" s="37">
        <v>880385479</v>
      </c>
      <c r="D243" s="504" t="s">
        <v>4516</v>
      </c>
      <c r="E243" s="278" t="s">
        <v>139</v>
      </c>
      <c r="F243" s="278" t="s">
        <v>140</v>
      </c>
      <c r="G243" s="278" t="s">
        <v>142</v>
      </c>
      <c r="H243" s="37"/>
      <c r="I243" s="265">
        <v>44140</v>
      </c>
      <c r="J243" s="37"/>
      <c r="K243" s="37"/>
      <c r="L243" s="278" t="s">
        <v>142</v>
      </c>
      <c r="M243" s="37">
        <v>343</v>
      </c>
      <c r="N243" s="37"/>
      <c r="O243" s="278" t="s">
        <v>11948</v>
      </c>
      <c r="P243" s="37"/>
      <c r="Q243" s="37"/>
      <c r="R243" s="37"/>
      <c r="S243" s="37"/>
      <c r="T243" s="37"/>
      <c r="U243" s="37"/>
      <c r="V243" s="37"/>
      <c r="W243" s="37"/>
      <c r="X243" s="37"/>
      <c r="Y243" s="37"/>
      <c r="Z243" s="37"/>
      <c r="AA243" s="37"/>
      <c r="AB243" s="37"/>
      <c r="AC243" s="37"/>
      <c r="AD243" s="37"/>
      <c r="AE243" s="37"/>
      <c r="AF243" s="37"/>
      <c r="AG243" s="37"/>
      <c r="AH243" s="37"/>
      <c r="AI243" s="37"/>
      <c r="AJ243" s="37"/>
    </row>
    <row r="244" spans="1:36">
      <c r="A244" s="265">
        <v>44154</v>
      </c>
      <c r="B244" s="278" t="s">
        <v>146</v>
      </c>
      <c r="C244" s="37">
        <v>881798279</v>
      </c>
      <c r="D244" s="504" t="s">
        <v>11955</v>
      </c>
      <c r="E244" s="278" t="s">
        <v>139</v>
      </c>
      <c r="F244" s="278" t="s">
        <v>140</v>
      </c>
      <c r="G244" s="278"/>
      <c r="H244" s="37"/>
      <c r="I244" s="265">
        <v>44154</v>
      </c>
      <c r="J244" s="37"/>
      <c r="K244" s="37"/>
      <c r="L244" s="278" t="s">
        <v>148</v>
      </c>
      <c r="M244" s="37">
        <v>342</v>
      </c>
      <c r="N244" s="37"/>
      <c r="O244" s="618" t="s">
        <v>11989</v>
      </c>
      <c r="P244" s="37"/>
      <c r="Q244" s="37"/>
      <c r="R244" s="37"/>
      <c r="S244" s="37"/>
      <c r="T244" s="37"/>
      <c r="U244" s="37"/>
      <c r="V244" s="37"/>
      <c r="W244" s="37"/>
      <c r="X244" s="37"/>
      <c r="Y244" s="37"/>
      <c r="Z244" s="37"/>
      <c r="AA244" s="37"/>
      <c r="AB244" s="37"/>
      <c r="AC244" s="37"/>
      <c r="AD244" s="37"/>
      <c r="AE244" s="37"/>
      <c r="AF244" s="37"/>
      <c r="AG244" s="37"/>
      <c r="AH244" s="37"/>
      <c r="AI244" s="37"/>
      <c r="AJ244" s="37"/>
    </row>
    <row r="245" spans="1:36">
      <c r="A245" s="265">
        <v>44138</v>
      </c>
      <c r="B245" s="278" t="s">
        <v>154</v>
      </c>
      <c r="C245" s="528">
        <v>880434781</v>
      </c>
      <c r="D245" s="37">
        <v>7504522</v>
      </c>
      <c r="E245" s="278" t="s">
        <v>152</v>
      </c>
      <c r="F245" s="278" t="s">
        <v>140</v>
      </c>
      <c r="G245" s="278" t="s">
        <v>148</v>
      </c>
      <c r="H245" s="37"/>
      <c r="I245" s="265">
        <v>44139</v>
      </c>
      <c r="J245" s="37"/>
      <c r="K245" s="37"/>
      <c r="L245" s="278" t="s">
        <v>148</v>
      </c>
      <c r="M245" s="37">
        <v>341.32</v>
      </c>
      <c r="N245" s="37"/>
      <c r="O245" s="278" t="s">
        <v>11930</v>
      </c>
      <c r="P245" s="37"/>
      <c r="Q245" s="37"/>
      <c r="R245" s="37"/>
      <c r="S245" s="37"/>
      <c r="T245" s="37"/>
      <c r="U245" s="37"/>
      <c r="V245" s="37"/>
      <c r="W245" s="37"/>
      <c r="X245" s="37"/>
      <c r="Y245" s="37"/>
      <c r="Z245" s="37"/>
      <c r="AA245" s="37"/>
      <c r="AB245" s="37"/>
      <c r="AC245" s="37"/>
      <c r="AD245" s="37"/>
      <c r="AE245" s="37"/>
      <c r="AF245" s="37"/>
      <c r="AG245" s="37"/>
      <c r="AH245" s="37"/>
      <c r="AI245" s="37"/>
      <c r="AJ245" s="37"/>
    </row>
    <row r="246" spans="1:36">
      <c r="A246" s="265">
        <v>44165</v>
      </c>
      <c r="B246" s="278" t="s">
        <v>154</v>
      </c>
      <c r="C246" s="528">
        <v>880434781</v>
      </c>
      <c r="D246" s="37">
        <v>7504522</v>
      </c>
      <c r="E246" s="278" t="s">
        <v>152</v>
      </c>
      <c r="F246" s="278" t="s">
        <v>140</v>
      </c>
      <c r="G246" s="278" t="s">
        <v>148</v>
      </c>
      <c r="H246" s="37"/>
      <c r="I246" s="265">
        <v>44165</v>
      </c>
      <c r="J246" s="37"/>
      <c r="K246" s="37"/>
      <c r="L246" s="278" t="s">
        <v>148</v>
      </c>
      <c r="M246" s="37">
        <v>19</v>
      </c>
      <c r="N246" s="37"/>
      <c r="O246" s="278" t="s">
        <v>12032</v>
      </c>
      <c r="P246" s="37"/>
      <c r="Q246" s="37"/>
      <c r="R246" s="37"/>
      <c r="S246" s="37"/>
      <c r="T246" s="37"/>
      <c r="U246" s="37"/>
      <c r="V246" s="37"/>
      <c r="W246" s="37"/>
      <c r="X246" s="37"/>
      <c r="Y246" s="37"/>
      <c r="Z246" s="37"/>
      <c r="AA246" s="37"/>
      <c r="AB246" s="37"/>
      <c r="AC246" s="37"/>
      <c r="AD246" s="37"/>
      <c r="AE246" s="37"/>
      <c r="AF246" s="37"/>
      <c r="AG246" s="37"/>
      <c r="AH246" s="37"/>
      <c r="AI246" s="37"/>
      <c r="AJ246" s="37"/>
    </row>
    <row r="247" spans="1:36">
      <c r="A247" s="265">
        <v>44145</v>
      </c>
      <c r="B247" s="278" t="s">
        <v>281</v>
      </c>
      <c r="C247" s="37">
        <v>882259231</v>
      </c>
      <c r="D247" s="504" t="s">
        <v>4499</v>
      </c>
      <c r="E247" s="278" t="s">
        <v>139</v>
      </c>
      <c r="F247" s="278" t="s">
        <v>140</v>
      </c>
      <c r="G247" s="278" t="s">
        <v>168</v>
      </c>
      <c r="H247" s="37"/>
      <c r="I247" s="265">
        <v>44145</v>
      </c>
      <c r="J247" s="37"/>
      <c r="K247" s="37"/>
      <c r="L247" s="278" t="s">
        <v>168</v>
      </c>
      <c r="M247" s="37">
        <v>340</v>
      </c>
      <c r="N247" s="37"/>
      <c r="O247" s="278" t="s">
        <v>11980</v>
      </c>
      <c r="P247" s="37"/>
      <c r="Q247" s="37"/>
      <c r="R247" s="37"/>
      <c r="S247" s="37"/>
      <c r="T247" s="37"/>
      <c r="U247" s="37"/>
      <c r="V247" s="37"/>
      <c r="W247" s="37"/>
      <c r="X247" s="37"/>
      <c r="Y247" s="37"/>
      <c r="Z247" s="37"/>
      <c r="AA247" s="37"/>
      <c r="AB247" s="37"/>
      <c r="AC247" s="37"/>
      <c r="AD247" s="37"/>
      <c r="AE247" s="37"/>
      <c r="AF247" s="37"/>
      <c r="AG247" s="37"/>
      <c r="AH247" s="37"/>
      <c r="AI247" s="37"/>
      <c r="AJ247" s="37"/>
    </row>
    <row r="248" spans="1:36">
      <c r="A248" s="265">
        <v>44146</v>
      </c>
      <c r="B248" s="278" t="s">
        <v>146</v>
      </c>
      <c r="C248" s="37">
        <v>881978473</v>
      </c>
      <c r="D248" s="504" t="s">
        <v>12052</v>
      </c>
      <c r="E248" s="278" t="s">
        <v>139</v>
      </c>
      <c r="F248" s="278" t="s">
        <v>140</v>
      </c>
      <c r="G248" s="278" t="s">
        <v>168</v>
      </c>
      <c r="H248" s="37"/>
      <c r="I248" s="265">
        <v>44146</v>
      </c>
      <c r="J248" s="37"/>
      <c r="K248" s="37"/>
      <c r="L248" s="278" t="s">
        <v>168</v>
      </c>
      <c r="M248" s="37">
        <v>340</v>
      </c>
      <c r="N248" s="37"/>
      <c r="O248" s="618" t="s">
        <v>11964</v>
      </c>
      <c r="P248" s="37"/>
      <c r="Q248" s="37"/>
      <c r="R248" s="37"/>
      <c r="S248" s="37"/>
      <c r="T248" s="37"/>
      <c r="U248" s="37"/>
      <c r="V248" s="37"/>
      <c r="W248" s="37"/>
      <c r="X248" s="37"/>
      <c r="Y248" s="37"/>
      <c r="Z248" s="37"/>
      <c r="AA248" s="37"/>
      <c r="AB248" s="37"/>
      <c r="AC248" s="37"/>
      <c r="AD248" s="37"/>
      <c r="AE248" s="37"/>
      <c r="AF248" s="37"/>
      <c r="AG248" s="37"/>
      <c r="AH248" s="37"/>
      <c r="AI248" s="37"/>
      <c r="AJ248" s="37"/>
    </row>
    <row r="249" spans="1:36">
      <c r="A249" s="265">
        <v>44158</v>
      </c>
      <c r="B249" s="278" t="s">
        <v>156</v>
      </c>
      <c r="C249" s="521">
        <v>883043833</v>
      </c>
      <c r="D249" s="513"/>
      <c r="E249" s="278" t="s">
        <v>152</v>
      </c>
      <c r="F249" s="278" t="s">
        <v>140</v>
      </c>
      <c r="G249" s="278"/>
      <c r="H249" s="37"/>
      <c r="I249" s="265">
        <v>44158</v>
      </c>
      <c r="J249" s="37"/>
      <c r="K249" s="37"/>
      <c r="L249" s="278" t="s">
        <v>168</v>
      </c>
      <c r="M249" s="37">
        <v>340</v>
      </c>
      <c r="N249" s="37"/>
      <c r="O249" s="618" t="s">
        <v>11961</v>
      </c>
      <c r="P249" s="37"/>
      <c r="Q249" s="37"/>
      <c r="R249" s="37"/>
      <c r="S249" s="37"/>
      <c r="T249" s="37"/>
      <c r="U249" s="37"/>
      <c r="V249" s="37"/>
      <c r="W249" s="37"/>
      <c r="X249" s="37"/>
      <c r="Y249" s="37"/>
      <c r="Z249" s="37"/>
      <c r="AA249" s="37"/>
      <c r="AB249" s="37"/>
      <c r="AC249" s="37"/>
      <c r="AD249" s="37"/>
      <c r="AE249" s="37"/>
      <c r="AF249" s="37"/>
      <c r="AG249" s="37"/>
      <c r="AH249" s="37"/>
      <c r="AI249" s="37"/>
      <c r="AJ249" s="37"/>
    </row>
    <row r="250" spans="1:36">
      <c r="A250" s="505">
        <v>44144</v>
      </c>
      <c r="B250" s="278" t="s">
        <v>154</v>
      </c>
      <c r="C250" s="37">
        <v>880715479</v>
      </c>
      <c r="D250" s="504" t="s">
        <v>2731</v>
      </c>
      <c r="E250" s="278" t="s">
        <v>139</v>
      </c>
      <c r="F250" s="278" t="s">
        <v>140</v>
      </c>
      <c r="G250" s="278"/>
      <c r="H250" s="37"/>
      <c r="I250" s="265">
        <v>44148</v>
      </c>
      <c r="J250" s="37"/>
      <c r="K250" s="37"/>
      <c r="L250" s="278" t="s">
        <v>12053</v>
      </c>
      <c r="M250" s="37">
        <v>331</v>
      </c>
      <c r="N250" s="37"/>
      <c r="O250" s="278" t="s">
        <v>11998</v>
      </c>
      <c r="P250" s="37"/>
      <c r="Q250" s="37"/>
      <c r="R250" s="37"/>
      <c r="S250" s="37"/>
      <c r="T250" s="37"/>
      <c r="U250" s="37"/>
      <c r="V250" s="37"/>
      <c r="W250" s="37"/>
      <c r="X250" s="37"/>
      <c r="Y250" s="37"/>
      <c r="Z250" s="37"/>
      <c r="AA250" s="37"/>
      <c r="AB250" s="37"/>
      <c r="AC250" s="37"/>
      <c r="AD250" s="37"/>
      <c r="AE250" s="37"/>
      <c r="AF250" s="37"/>
      <c r="AG250" s="37"/>
      <c r="AH250" s="37"/>
      <c r="AI250" s="37"/>
      <c r="AJ250" s="37"/>
    </row>
    <row r="251" spans="1:36">
      <c r="A251" s="265">
        <v>44145</v>
      </c>
      <c r="B251" s="278" t="s">
        <v>157</v>
      </c>
      <c r="C251" s="37">
        <v>880127903</v>
      </c>
      <c r="D251" s="504" t="s">
        <v>11802</v>
      </c>
      <c r="E251" s="278" t="s">
        <v>139</v>
      </c>
      <c r="F251" s="278" t="s">
        <v>140</v>
      </c>
      <c r="G251" s="278" t="s">
        <v>416</v>
      </c>
      <c r="H251" s="37"/>
      <c r="I251" s="265">
        <v>44145</v>
      </c>
      <c r="J251" s="37"/>
      <c r="K251" s="37"/>
      <c r="L251" s="278" t="s">
        <v>416</v>
      </c>
      <c r="M251" s="37">
        <v>325</v>
      </c>
      <c r="N251" s="37"/>
      <c r="O251" s="278" t="s">
        <v>11946</v>
      </c>
      <c r="P251" s="37"/>
      <c r="Q251" s="37"/>
      <c r="R251" s="37"/>
      <c r="S251" s="37"/>
      <c r="T251" s="37"/>
      <c r="U251" s="37"/>
      <c r="V251" s="37"/>
      <c r="W251" s="37"/>
      <c r="X251" s="37"/>
      <c r="Y251" s="37"/>
      <c r="Z251" s="37"/>
      <c r="AA251" s="37"/>
      <c r="AB251" s="37"/>
      <c r="AC251" s="37"/>
      <c r="AD251" s="37"/>
      <c r="AE251" s="37"/>
      <c r="AF251" s="37"/>
      <c r="AG251" s="37"/>
      <c r="AH251" s="37"/>
      <c r="AI251" s="37"/>
      <c r="AJ251" s="37"/>
    </row>
    <row r="252" spans="1:36">
      <c r="A252" s="265">
        <v>44138</v>
      </c>
      <c r="B252" s="278" t="s">
        <v>227</v>
      </c>
      <c r="C252" s="37">
        <v>882848318</v>
      </c>
      <c r="D252" s="510" t="s">
        <v>12054</v>
      </c>
      <c r="E252" s="278" t="s">
        <v>139</v>
      </c>
      <c r="F252" s="278" t="s">
        <v>140</v>
      </c>
      <c r="G252" s="278" t="s">
        <v>142</v>
      </c>
      <c r="H252" s="265">
        <v>44127</v>
      </c>
      <c r="I252" s="265">
        <v>44138</v>
      </c>
      <c r="J252" s="37"/>
      <c r="K252" s="37"/>
      <c r="L252" s="278" t="s">
        <v>142</v>
      </c>
      <c r="M252" s="37">
        <v>322</v>
      </c>
      <c r="N252" s="37"/>
      <c r="O252" s="278" t="s">
        <v>11963</v>
      </c>
      <c r="P252" s="37"/>
      <c r="Q252" s="37"/>
      <c r="R252" s="37"/>
      <c r="S252" s="37"/>
      <c r="T252" s="37"/>
      <c r="U252" s="37"/>
      <c r="V252" s="37"/>
      <c r="W252" s="37"/>
      <c r="X252" s="37"/>
      <c r="Y252" s="37"/>
      <c r="Z252" s="37"/>
      <c r="AA252" s="37"/>
      <c r="AB252" s="37"/>
      <c r="AC252" s="37"/>
      <c r="AD252" s="37"/>
      <c r="AE252" s="37"/>
      <c r="AF252" s="37"/>
      <c r="AG252" s="37"/>
      <c r="AH252" s="37"/>
      <c r="AI252" s="37"/>
      <c r="AJ252" s="37"/>
    </row>
    <row r="253" spans="1:36">
      <c r="A253" s="265">
        <v>44151</v>
      </c>
      <c r="B253" s="278" t="s">
        <v>156</v>
      </c>
      <c r="C253" s="37">
        <v>881296132</v>
      </c>
      <c r="D253" s="510" t="s">
        <v>12055</v>
      </c>
      <c r="E253" s="278" t="s">
        <v>139</v>
      </c>
      <c r="F253" s="278" t="s">
        <v>140</v>
      </c>
      <c r="G253" s="278"/>
      <c r="H253" s="37"/>
      <c r="I253" s="265">
        <v>44151</v>
      </c>
      <c r="J253" s="37"/>
      <c r="K253" s="37"/>
      <c r="L253" s="278" t="s">
        <v>12056</v>
      </c>
      <c r="M253" s="37">
        <v>319</v>
      </c>
      <c r="N253" s="37"/>
      <c r="O253" s="618"/>
      <c r="P253" s="37"/>
      <c r="Q253" s="37"/>
      <c r="R253" s="37"/>
      <c r="S253" s="37"/>
      <c r="T253" s="37"/>
      <c r="U253" s="37"/>
      <c r="V253" s="37"/>
      <c r="W253" s="37"/>
      <c r="X253" s="37"/>
      <c r="Y253" s="37"/>
      <c r="Z253" s="37"/>
      <c r="AA253" s="37"/>
      <c r="AB253" s="37"/>
      <c r="AC253" s="37"/>
      <c r="AD253" s="37"/>
      <c r="AE253" s="37"/>
      <c r="AF253" s="37"/>
      <c r="AG253" s="37"/>
      <c r="AH253" s="37"/>
      <c r="AI253" s="37"/>
      <c r="AJ253" s="37"/>
    </row>
    <row r="254" spans="1:36">
      <c r="A254" s="265">
        <v>44158</v>
      </c>
      <c r="B254" s="278" t="s">
        <v>175</v>
      </c>
      <c r="C254" s="521">
        <v>880018246</v>
      </c>
      <c r="D254" s="513"/>
      <c r="E254" s="278" t="s">
        <v>139</v>
      </c>
      <c r="F254" s="278" t="s">
        <v>140</v>
      </c>
      <c r="G254" s="278" t="s">
        <v>142</v>
      </c>
      <c r="H254" s="37"/>
      <c r="I254" s="265">
        <v>44158</v>
      </c>
      <c r="J254" s="37"/>
      <c r="K254" s="37"/>
      <c r="L254" s="278" t="s">
        <v>142</v>
      </c>
      <c r="M254" s="37">
        <v>315.24</v>
      </c>
      <c r="N254" s="37"/>
      <c r="O254" s="618" t="s">
        <v>2191</v>
      </c>
      <c r="P254" s="37"/>
      <c r="Q254" s="37"/>
      <c r="R254" s="37"/>
      <c r="S254" s="37"/>
      <c r="T254" s="37"/>
      <c r="U254" s="37"/>
      <c r="V254" s="37"/>
      <c r="W254" s="37"/>
      <c r="X254" s="37"/>
      <c r="Y254" s="37"/>
      <c r="Z254" s="37"/>
      <c r="AA254" s="37"/>
      <c r="AB254" s="37"/>
      <c r="AC254" s="37"/>
      <c r="AD254" s="37"/>
      <c r="AE254" s="37"/>
      <c r="AF254" s="37"/>
      <c r="AG254" s="37"/>
      <c r="AH254" s="37"/>
      <c r="AI254" s="37"/>
      <c r="AJ254" s="37"/>
    </row>
    <row r="255" spans="1:36">
      <c r="A255" s="265">
        <v>44158</v>
      </c>
      <c r="B255" s="278" t="s">
        <v>175</v>
      </c>
      <c r="C255" s="521">
        <v>880018246</v>
      </c>
      <c r="D255" s="513"/>
      <c r="E255" s="278" t="s">
        <v>139</v>
      </c>
      <c r="F255" s="278" t="s">
        <v>140</v>
      </c>
      <c r="G255" s="278" t="s">
        <v>142</v>
      </c>
      <c r="H255" s="37"/>
      <c r="I255" s="265">
        <v>44159</v>
      </c>
      <c r="J255" s="37"/>
      <c r="K255" s="37"/>
      <c r="L255" s="278" t="s">
        <v>142</v>
      </c>
      <c r="M255" s="37">
        <v>664.66</v>
      </c>
      <c r="N255" s="37"/>
      <c r="O255" s="618" t="s">
        <v>12057</v>
      </c>
      <c r="P255" s="37"/>
      <c r="Q255" s="37"/>
      <c r="R255" s="37"/>
      <c r="S255" s="37"/>
      <c r="T255" s="37"/>
      <c r="U255" s="37"/>
      <c r="V255" s="37"/>
      <c r="W255" s="37"/>
      <c r="X255" s="37"/>
      <c r="Y255" s="37"/>
      <c r="Z255" s="37"/>
      <c r="AA255" s="37"/>
      <c r="AB255" s="37"/>
      <c r="AC255" s="37"/>
      <c r="AD255" s="37"/>
      <c r="AE255" s="37"/>
      <c r="AF255" s="37"/>
      <c r="AG255" s="37"/>
      <c r="AH255" s="37"/>
      <c r="AI255" s="37"/>
      <c r="AJ255" s="37"/>
    </row>
    <row r="256" spans="1:36">
      <c r="A256" s="505">
        <v>44144</v>
      </c>
      <c r="B256" s="278" t="s">
        <v>156</v>
      </c>
      <c r="C256" s="37">
        <v>881876995</v>
      </c>
      <c r="D256" s="504">
        <v>729234283</v>
      </c>
      <c r="E256" s="278" t="s">
        <v>139</v>
      </c>
      <c r="F256" s="278" t="s">
        <v>140</v>
      </c>
      <c r="G256" s="278"/>
      <c r="H256" s="265"/>
      <c r="I256" s="265">
        <v>44144</v>
      </c>
      <c r="J256" s="37"/>
      <c r="K256" s="37"/>
      <c r="L256" s="278" t="s">
        <v>148</v>
      </c>
      <c r="M256" s="37">
        <v>300</v>
      </c>
      <c r="N256" s="37"/>
      <c r="O256" s="278" t="s">
        <v>11944</v>
      </c>
      <c r="P256" s="37"/>
      <c r="Q256" s="37"/>
      <c r="R256" s="37"/>
      <c r="S256" s="37"/>
      <c r="T256" s="37"/>
      <c r="U256" s="37"/>
      <c r="V256" s="37"/>
      <c r="W256" s="37"/>
      <c r="X256" s="37"/>
      <c r="Y256" s="37"/>
      <c r="Z256" s="37"/>
      <c r="AA256" s="37"/>
      <c r="AB256" s="37"/>
      <c r="AC256" s="37"/>
      <c r="AD256" s="37"/>
      <c r="AE256" s="37"/>
      <c r="AF256" s="37"/>
      <c r="AG256" s="37"/>
      <c r="AH256" s="37"/>
      <c r="AI256" s="37"/>
      <c r="AJ256" s="37"/>
    </row>
    <row r="257" spans="1:36">
      <c r="A257" s="265">
        <v>44158</v>
      </c>
      <c r="B257" s="278" t="s">
        <v>281</v>
      </c>
      <c r="C257" s="521">
        <v>880797091</v>
      </c>
      <c r="D257" s="513" t="s">
        <v>12058</v>
      </c>
      <c r="E257" s="278" t="s">
        <v>152</v>
      </c>
      <c r="F257" s="278" t="s">
        <v>140</v>
      </c>
      <c r="G257" s="278" t="s">
        <v>499</v>
      </c>
      <c r="H257" s="37"/>
      <c r="I257" s="265">
        <v>44158</v>
      </c>
      <c r="J257" s="37"/>
      <c r="K257" s="37"/>
      <c r="L257" s="278" t="s">
        <v>499</v>
      </c>
      <c r="M257" s="37">
        <v>298</v>
      </c>
      <c r="N257" s="37"/>
      <c r="O257" s="618" t="s">
        <v>11961</v>
      </c>
      <c r="P257" s="37"/>
      <c r="Q257" s="37"/>
      <c r="R257" s="37"/>
      <c r="S257" s="37"/>
      <c r="T257" s="37"/>
      <c r="U257" s="37"/>
      <c r="V257" s="37"/>
      <c r="W257" s="37"/>
      <c r="X257" s="37"/>
      <c r="Y257" s="37"/>
      <c r="Z257" s="37"/>
      <c r="AA257" s="37"/>
      <c r="AB257" s="37"/>
      <c r="AC257" s="37"/>
      <c r="AD257" s="37"/>
      <c r="AE257" s="37"/>
      <c r="AF257" s="37"/>
      <c r="AG257" s="37"/>
      <c r="AH257" s="37"/>
      <c r="AI257" s="37"/>
      <c r="AJ257" s="37"/>
    </row>
    <row r="258" spans="1:36">
      <c r="A258" s="265">
        <v>44151</v>
      </c>
      <c r="B258" s="278" t="s">
        <v>227</v>
      </c>
      <c r="C258" s="37">
        <v>881564471</v>
      </c>
      <c r="D258" s="510" t="s">
        <v>12059</v>
      </c>
      <c r="E258" s="278" t="s">
        <v>139</v>
      </c>
      <c r="F258" s="278" t="s">
        <v>140</v>
      </c>
      <c r="G258" s="278" t="s">
        <v>487</v>
      </c>
      <c r="H258" s="265">
        <v>44147</v>
      </c>
      <c r="I258" s="265">
        <v>44151</v>
      </c>
      <c r="J258" s="37"/>
      <c r="K258" s="37"/>
      <c r="L258" s="278" t="s">
        <v>487</v>
      </c>
      <c r="M258" s="37">
        <v>297.5</v>
      </c>
      <c r="N258" s="37"/>
      <c r="O258" s="505" t="s">
        <v>11929</v>
      </c>
      <c r="P258" s="37"/>
      <c r="Q258" s="265">
        <v>44151</v>
      </c>
      <c r="R258" s="37">
        <v>236.5</v>
      </c>
      <c r="S258" s="37"/>
      <c r="T258" s="37"/>
      <c r="U258" s="37"/>
      <c r="V258" s="37"/>
      <c r="W258" s="37"/>
      <c r="X258" s="37"/>
      <c r="Y258" s="37"/>
      <c r="Z258" s="37"/>
      <c r="AA258" s="37"/>
      <c r="AB258" s="37"/>
      <c r="AC258" s="37"/>
      <c r="AD258" s="37"/>
      <c r="AE258" s="37"/>
      <c r="AF258" s="37"/>
      <c r="AG258" s="37"/>
      <c r="AH258" s="37"/>
      <c r="AI258" s="37"/>
      <c r="AJ258" s="37"/>
    </row>
    <row r="259" spans="1:36">
      <c r="A259" s="265">
        <v>44144</v>
      </c>
      <c r="B259" s="278" t="s">
        <v>281</v>
      </c>
      <c r="C259" s="37">
        <v>883029483</v>
      </c>
      <c r="D259" s="504" t="s">
        <v>12060</v>
      </c>
      <c r="E259" s="278" t="s">
        <v>152</v>
      </c>
      <c r="F259" s="278" t="s">
        <v>140</v>
      </c>
      <c r="G259" s="278" t="s">
        <v>1072</v>
      </c>
      <c r="H259" s="37"/>
      <c r="I259" s="265">
        <v>44144</v>
      </c>
      <c r="J259" s="37"/>
      <c r="K259" s="37"/>
      <c r="L259" s="278" t="s">
        <v>1072</v>
      </c>
      <c r="M259" s="37">
        <v>289</v>
      </c>
      <c r="N259" s="37"/>
      <c r="O259" s="278" t="s">
        <v>11969</v>
      </c>
      <c r="P259" s="37"/>
      <c r="Q259" s="37"/>
      <c r="R259" s="37"/>
      <c r="S259" s="37"/>
      <c r="T259" s="37"/>
      <c r="U259" s="37"/>
      <c r="V259" s="37"/>
      <c r="W259" s="37"/>
      <c r="X259" s="37"/>
      <c r="Y259" s="37"/>
      <c r="Z259" s="37"/>
      <c r="AA259" s="37"/>
      <c r="AB259" s="37"/>
      <c r="AC259" s="37"/>
      <c r="AD259" s="37"/>
      <c r="AE259" s="37"/>
      <c r="AF259" s="37"/>
      <c r="AG259" s="37"/>
      <c r="AH259" s="37"/>
      <c r="AI259" s="37"/>
      <c r="AJ259" s="37"/>
    </row>
    <row r="260" spans="1:36">
      <c r="A260" s="265">
        <v>44148</v>
      </c>
      <c r="B260" s="278" t="s">
        <v>138</v>
      </c>
      <c r="C260" s="37">
        <v>881172279</v>
      </c>
      <c r="D260" s="504" t="s">
        <v>12061</v>
      </c>
      <c r="E260" s="278" t="s">
        <v>152</v>
      </c>
      <c r="F260" s="278" t="s">
        <v>140</v>
      </c>
      <c r="G260" s="278" t="s">
        <v>2152</v>
      </c>
      <c r="H260" s="37"/>
      <c r="I260" s="265">
        <v>44148</v>
      </c>
      <c r="J260" s="37"/>
      <c r="K260" s="37"/>
      <c r="L260" s="278" t="s">
        <v>2152</v>
      </c>
      <c r="M260" s="37">
        <v>289</v>
      </c>
      <c r="N260" s="37"/>
      <c r="O260" s="618" t="s">
        <v>11998</v>
      </c>
      <c r="P260" s="37"/>
      <c r="Q260" s="37"/>
      <c r="R260" s="37"/>
      <c r="S260" s="37"/>
      <c r="T260" s="37"/>
      <c r="U260" s="37"/>
      <c r="V260" s="37"/>
      <c r="W260" s="37"/>
      <c r="X260" s="37"/>
      <c r="Y260" s="37"/>
      <c r="Z260" s="37"/>
      <c r="AA260" s="37"/>
      <c r="AB260" s="37"/>
      <c r="AC260" s="37"/>
      <c r="AD260" s="37"/>
      <c r="AE260" s="37"/>
      <c r="AF260" s="37"/>
      <c r="AG260" s="37"/>
      <c r="AH260" s="37"/>
      <c r="AI260" s="37"/>
      <c r="AJ260" s="37"/>
    </row>
    <row r="261" spans="1:36">
      <c r="A261" s="265">
        <v>44148</v>
      </c>
      <c r="B261" s="278" t="s">
        <v>154</v>
      </c>
      <c r="C261" s="37">
        <v>880735368</v>
      </c>
      <c r="D261" s="504" t="s">
        <v>12062</v>
      </c>
      <c r="E261" s="278" t="s">
        <v>139</v>
      </c>
      <c r="F261" s="278" t="s">
        <v>140</v>
      </c>
      <c r="G261" s="278"/>
      <c r="H261" s="37"/>
      <c r="I261" s="265">
        <v>44148</v>
      </c>
      <c r="J261" s="37"/>
      <c r="K261" s="37"/>
      <c r="L261" s="278" t="s">
        <v>142</v>
      </c>
      <c r="M261" s="37">
        <v>288</v>
      </c>
      <c r="N261" s="37"/>
      <c r="O261" s="618" t="s">
        <v>11998</v>
      </c>
      <c r="P261" s="37"/>
      <c r="Q261" s="37"/>
      <c r="R261" s="37"/>
      <c r="S261" s="37"/>
      <c r="T261" s="37"/>
      <c r="U261" s="37"/>
      <c r="V261" s="37"/>
      <c r="W261" s="37"/>
      <c r="X261" s="37"/>
      <c r="Y261" s="37"/>
      <c r="Z261" s="37"/>
      <c r="AA261" s="37"/>
      <c r="AB261" s="37"/>
      <c r="AC261" s="37"/>
      <c r="AD261" s="37"/>
      <c r="AE261" s="37"/>
      <c r="AF261" s="37"/>
      <c r="AG261" s="37"/>
      <c r="AH261" s="37"/>
      <c r="AI261" s="37"/>
      <c r="AJ261" s="37"/>
    </row>
    <row r="262" spans="1:36">
      <c r="A262" s="265">
        <v>44152</v>
      </c>
      <c r="B262" s="278" t="s">
        <v>281</v>
      </c>
      <c r="C262" s="37">
        <v>882159311</v>
      </c>
      <c r="D262" s="509" t="s">
        <v>12063</v>
      </c>
      <c r="E262" s="278" t="s">
        <v>152</v>
      </c>
      <c r="F262" s="278" t="s">
        <v>140</v>
      </c>
      <c r="G262" s="278" t="s">
        <v>142</v>
      </c>
      <c r="H262" s="37"/>
      <c r="I262" s="265">
        <v>44152</v>
      </c>
      <c r="J262" s="37"/>
      <c r="K262" s="37"/>
      <c r="L262" s="278" t="s">
        <v>142</v>
      </c>
      <c r="M262" s="37">
        <v>288</v>
      </c>
      <c r="N262" s="37"/>
      <c r="O262" s="618" t="s">
        <v>11997</v>
      </c>
      <c r="P262" s="37"/>
      <c r="Q262" s="37"/>
      <c r="R262" s="37"/>
      <c r="S262" s="37"/>
      <c r="T262" s="37"/>
      <c r="U262" s="37"/>
      <c r="V262" s="37"/>
      <c r="W262" s="37"/>
      <c r="X262" s="37"/>
      <c r="Y262" s="37"/>
      <c r="Z262" s="37"/>
      <c r="AA262" s="37"/>
      <c r="AB262" s="37"/>
      <c r="AC262" s="37"/>
      <c r="AD262" s="37"/>
      <c r="AE262" s="37"/>
      <c r="AF262" s="37"/>
      <c r="AG262" s="37"/>
      <c r="AH262" s="37"/>
      <c r="AI262" s="37"/>
      <c r="AJ262" s="37"/>
    </row>
    <row r="263" spans="1:36">
      <c r="A263" s="265">
        <v>44158</v>
      </c>
      <c r="B263" s="278" t="s">
        <v>194</v>
      </c>
      <c r="C263" s="521">
        <v>881352797</v>
      </c>
      <c r="D263" s="513" t="s">
        <v>3034</v>
      </c>
      <c r="E263" s="278" t="s">
        <v>152</v>
      </c>
      <c r="F263" s="278" t="s">
        <v>140</v>
      </c>
      <c r="G263" s="278" t="s">
        <v>142</v>
      </c>
      <c r="H263" s="37"/>
      <c r="I263" s="265">
        <v>44158</v>
      </c>
      <c r="J263" s="37"/>
      <c r="K263" s="37"/>
      <c r="L263" s="278" t="s">
        <v>142</v>
      </c>
      <c r="M263" s="37">
        <v>280</v>
      </c>
      <c r="N263" s="37"/>
      <c r="O263" s="618" t="s">
        <v>11935</v>
      </c>
      <c r="P263" s="37"/>
      <c r="Q263" s="37"/>
      <c r="R263" s="37"/>
      <c r="S263" s="37"/>
      <c r="T263" s="37"/>
      <c r="U263" s="37"/>
      <c r="V263" s="37"/>
      <c r="W263" s="37"/>
      <c r="X263" s="37"/>
      <c r="Y263" s="37"/>
      <c r="Z263" s="37"/>
      <c r="AA263" s="37"/>
      <c r="AB263" s="37"/>
      <c r="AC263" s="37"/>
      <c r="AD263" s="37"/>
      <c r="AE263" s="37"/>
      <c r="AF263" s="37"/>
      <c r="AG263" s="37"/>
      <c r="AH263" s="37"/>
      <c r="AI263" s="37"/>
      <c r="AJ263" s="37"/>
    </row>
    <row r="264" spans="1:36">
      <c r="A264" s="265">
        <v>44154</v>
      </c>
      <c r="B264" s="278" t="s">
        <v>146</v>
      </c>
      <c r="C264" s="37">
        <v>881790970</v>
      </c>
      <c r="D264" s="504" t="s">
        <v>3008</v>
      </c>
      <c r="E264" s="278" t="s">
        <v>139</v>
      </c>
      <c r="F264" s="278" t="s">
        <v>140</v>
      </c>
      <c r="G264" s="37"/>
      <c r="H264" s="37"/>
      <c r="I264" s="265">
        <v>44154</v>
      </c>
      <c r="J264" s="37"/>
      <c r="K264" s="37"/>
      <c r="L264" s="278" t="s">
        <v>199</v>
      </c>
      <c r="M264" s="37">
        <v>270</v>
      </c>
      <c r="N264" s="37"/>
      <c r="O264" s="618" t="s">
        <v>11989</v>
      </c>
      <c r="P264" s="37"/>
      <c r="Q264" s="37"/>
      <c r="R264" s="37"/>
      <c r="S264" s="37"/>
      <c r="T264" s="37"/>
      <c r="U264" s="37"/>
      <c r="V264" s="37"/>
      <c r="W264" s="37"/>
      <c r="X264" s="37"/>
      <c r="Y264" s="37"/>
      <c r="Z264" s="37"/>
      <c r="AA264" s="37"/>
      <c r="AB264" s="37"/>
      <c r="AC264" s="37"/>
      <c r="AD264" s="37"/>
      <c r="AE264" s="37"/>
      <c r="AF264" s="37"/>
      <c r="AG264" s="37"/>
      <c r="AH264" s="37"/>
      <c r="AI264" s="37"/>
      <c r="AJ264" s="37"/>
    </row>
    <row r="265" spans="1:36">
      <c r="A265" s="265">
        <v>44147</v>
      </c>
      <c r="B265" s="278" t="s">
        <v>146</v>
      </c>
      <c r="C265" s="37">
        <v>882302612</v>
      </c>
      <c r="D265" s="504" t="s">
        <v>3074</v>
      </c>
      <c r="E265" s="278" t="s">
        <v>139</v>
      </c>
      <c r="F265" s="278" t="s">
        <v>140</v>
      </c>
      <c r="G265" s="278"/>
      <c r="H265" s="37"/>
      <c r="I265" s="265">
        <v>44147</v>
      </c>
      <c r="J265" s="37"/>
      <c r="K265" s="37"/>
      <c r="L265" s="278" t="s">
        <v>12064</v>
      </c>
      <c r="M265" s="37">
        <v>270</v>
      </c>
      <c r="N265" s="37"/>
      <c r="O265" s="618" t="s">
        <v>12065</v>
      </c>
      <c r="P265" s="37"/>
      <c r="Q265" s="37"/>
      <c r="R265" s="37"/>
      <c r="S265" s="37"/>
      <c r="T265" s="37"/>
      <c r="U265" s="37"/>
      <c r="V265" s="37"/>
      <c r="W265" s="37"/>
      <c r="X265" s="37"/>
      <c r="Y265" s="37"/>
      <c r="Z265" s="37"/>
      <c r="AA265" s="37"/>
      <c r="AB265" s="37"/>
      <c r="AC265" s="37"/>
      <c r="AD265" s="37"/>
      <c r="AE265" s="37"/>
      <c r="AF265" s="37"/>
      <c r="AG265" s="37"/>
      <c r="AH265" s="37"/>
      <c r="AI265" s="37"/>
      <c r="AJ265" s="37"/>
    </row>
    <row r="266" spans="1:36">
      <c r="A266" s="265">
        <v>44151</v>
      </c>
      <c r="B266" s="278" t="s">
        <v>156</v>
      </c>
      <c r="C266" s="37">
        <v>881189706</v>
      </c>
      <c r="D266" s="504"/>
      <c r="E266" s="278" t="s">
        <v>139</v>
      </c>
      <c r="F266" s="278" t="s">
        <v>140</v>
      </c>
      <c r="G266" s="278"/>
      <c r="H266" s="37"/>
      <c r="I266" s="265">
        <v>44151</v>
      </c>
      <c r="J266" s="37"/>
      <c r="K266" s="37"/>
      <c r="L266" s="278" t="s">
        <v>225</v>
      </c>
      <c r="M266" s="37">
        <v>270</v>
      </c>
      <c r="N266" s="37"/>
      <c r="O266" s="618" t="s">
        <v>11939</v>
      </c>
      <c r="P266" s="37"/>
      <c r="Q266" s="37"/>
      <c r="R266" s="37"/>
      <c r="S266" s="37"/>
      <c r="T266" s="37"/>
      <c r="U266" s="37"/>
      <c r="V266" s="37"/>
      <c r="W266" s="37"/>
      <c r="X266" s="37"/>
      <c r="Y266" s="37"/>
      <c r="Z266" s="37"/>
      <c r="AA266" s="37"/>
      <c r="AB266" s="37"/>
      <c r="AC266" s="37"/>
      <c r="AD266" s="37"/>
      <c r="AE266" s="37"/>
      <c r="AF266" s="37"/>
      <c r="AG266" s="37"/>
      <c r="AH266" s="37"/>
      <c r="AI266" s="37"/>
      <c r="AJ266" s="37"/>
    </row>
    <row r="267" spans="1:36">
      <c r="A267" s="505">
        <v>44140</v>
      </c>
      <c r="B267" s="604" t="s">
        <v>146</v>
      </c>
      <c r="C267" s="521">
        <v>881001607</v>
      </c>
      <c r="D267" s="263" t="s">
        <v>4713</v>
      </c>
      <c r="E267" s="278" t="s">
        <v>139</v>
      </c>
      <c r="F267" s="278" t="s">
        <v>140</v>
      </c>
      <c r="G267" s="278"/>
      <c r="H267" s="37"/>
      <c r="I267" s="265">
        <v>44140</v>
      </c>
      <c r="J267" s="37"/>
      <c r="K267" s="37"/>
      <c r="L267" s="278" t="s">
        <v>12066</v>
      </c>
      <c r="M267" s="37">
        <v>259</v>
      </c>
      <c r="N267" s="37"/>
      <c r="O267" s="618" t="s">
        <v>11978</v>
      </c>
      <c r="P267" s="37"/>
      <c r="Q267" s="37"/>
      <c r="R267" s="37"/>
      <c r="S267" s="37"/>
      <c r="T267" s="37"/>
      <c r="U267" s="37"/>
      <c r="V267" s="37"/>
      <c r="W267" s="37"/>
      <c r="X267" s="37"/>
      <c r="Y267" s="37"/>
      <c r="Z267" s="37"/>
      <c r="AA267" s="37"/>
      <c r="AB267" s="37"/>
      <c r="AC267" s="37"/>
      <c r="AD267" s="37"/>
      <c r="AE267" s="37"/>
      <c r="AF267" s="37"/>
      <c r="AG267" s="37"/>
      <c r="AH267" s="37"/>
      <c r="AI267" s="37"/>
      <c r="AJ267" s="37"/>
    </row>
    <row r="268" spans="1:36">
      <c r="A268" s="265">
        <v>44153</v>
      </c>
      <c r="B268" s="278" t="s">
        <v>178</v>
      </c>
      <c r="C268" s="37">
        <v>882253506</v>
      </c>
      <c r="D268" s="510"/>
      <c r="E268" s="278" t="s">
        <v>139</v>
      </c>
      <c r="F268" s="278" t="s">
        <v>140</v>
      </c>
      <c r="G268" s="278" t="s">
        <v>142</v>
      </c>
      <c r="H268" s="37"/>
      <c r="I268" s="265">
        <v>44153</v>
      </c>
      <c r="J268" s="37"/>
      <c r="K268" s="37"/>
      <c r="L268" s="278" t="s">
        <v>142</v>
      </c>
      <c r="M268" s="37">
        <v>259</v>
      </c>
      <c r="N268" s="37"/>
      <c r="O268" s="618"/>
      <c r="P268" s="37"/>
      <c r="Q268" s="37"/>
      <c r="R268" s="37"/>
      <c r="S268" s="37"/>
      <c r="T268" s="37"/>
      <c r="U268" s="37"/>
      <c r="V268" s="37"/>
      <c r="W268" s="37"/>
      <c r="X268" s="37"/>
      <c r="Y268" s="37"/>
      <c r="Z268" s="37"/>
      <c r="AA268" s="37"/>
      <c r="AB268" s="37"/>
      <c r="AC268" s="37"/>
      <c r="AD268" s="37"/>
      <c r="AE268" s="37"/>
      <c r="AF268" s="37"/>
      <c r="AG268" s="37"/>
      <c r="AH268" s="37"/>
      <c r="AI268" s="37"/>
      <c r="AJ268" s="37"/>
    </row>
    <row r="269" spans="1:36">
      <c r="A269" s="265">
        <v>44152</v>
      </c>
      <c r="B269" s="278" t="s">
        <v>2235</v>
      </c>
      <c r="C269" s="37">
        <v>882662506</v>
      </c>
      <c r="D269" s="510"/>
      <c r="E269" s="278" t="s">
        <v>139</v>
      </c>
      <c r="F269" s="278" t="s">
        <v>140</v>
      </c>
      <c r="G269" s="278" t="s">
        <v>172</v>
      </c>
      <c r="H269" s="37"/>
      <c r="I269" s="265">
        <v>44152</v>
      </c>
      <c r="J269" s="37"/>
      <c r="K269" s="37"/>
      <c r="L269" s="278" t="s">
        <v>172</v>
      </c>
      <c r="M269" s="37">
        <v>258.66000000000003</v>
      </c>
      <c r="N269" s="37"/>
      <c r="O269" s="618" t="s">
        <v>11997</v>
      </c>
      <c r="P269" s="37"/>
      <c r="Q269" s="37"/>
      <c r="R269" s="37"/>
      <c r="S269" s="37"/>
      <c r="T269" s="37"/>
      <c r="U269" s="37"/>
      <c r="V269" s="37"/>
      <c r="W269" s="37"/>
      <c r="X269" s="37"/>
      <c r="Y269" s="37"/>
      <c r="Z269" s="37"/>
      <c r="AA269" s="37"/>
      <c r="AB269" s="37"/>
      <c r="AC269" s="37"/>
      <c r="AD269" s="37"/>
      <c r="AE269" s="37"/>
      <c r="AF269" s="37"/>
      <c r="AG269" s="37"/>
      <c r="AH269" s="37"/>
      <c r="AI269" s="37"/>
      <c r="AJ269" s="37"/>
    </row>
    <row r="270" spans="1:36">
      <c r="A270" s="265">
        <v>44138</v>
      </c>
      <c r="B270" s="278" t="s">
        <v>227</v>
      </c>
      <c r="C270" s="37">
        <v>880208062</v>
      </c>
      <c r="D270" s="510" t="s">
        <v>12067</v>
      </c>
      <c r="E270" s="278" t="s">
        <v>139</v>
      </c>
      <c r="F270" s="278" t="s">
        <v>140</v>
      </c>
      <c r="G270" s="278" t="s">
        <v>142</v>
      </c>
      <c r="H270" s="265">
        <v>44131</v>
      </c>
      <c r="I270" s="265">
        <v>44138</v>
      </c>
      <c r="J270" s="37"/>
      <c r="K270" s="37"/>
      <c r="L270" s="278" t="s">
        <v>142</v>
      </c>
      <c r="M270" s="37">
        <v>255</v>
      </c>
      <c r="N270" s="37"/>
      <c r="O270" s="278" t="s">
        <v>11963</v>
      </c>
      <c r="P270" s="37"/>
      <c r="Q270" s="37"/>
      <c r="R270" s="37"/>
      <c r="S270" s="37"/>
      <c r="T270" s="37"/>
      <c r="U270" s="37"/>
      <c r="V270" s="37"/>
      <c r="W270" s="37"/>
      <c r="X270" s="37"/>
      <c r="Y270" s="37"/>
      <c r="Z270" s="37"/>
      <c r="AA270" s="37"/>
      <c r="AB270" s="37"/>
      <c r="AC270" s="37"/>
      <c r="AD270" s="37"/>
      <c r="AE270" s="37"/>
      <c r="AF270" s="37"/>
      <c r="AG270" s="37"/>
      <c r="AH270" s="37"/>
      <c r="AI270" s="37"/>
      <c r="AJ270" s="37"/>
    </row>
    <row r="271" spans="1:36">
      <c r="A271" s="265">
        <v>44140</v>
      </c>
      <c r="B271" s="278" t="s">
        <v>227</v>
      </c>
      <c r="C271" s="37">
        <v>880208062</v>
      </c>
      <c r="D271" s="510" t="s">
        <v>12067</v>
      </c>
      <c r="E271" s="278" t="s">
        <v>139</v>
      </c>
      <c r="F271" s="278" t="s">
        <v>140</v>
      </c>
      <c r="G271" s="278" t="s">
        <v>142</v>
      </c>
      <c r="H271" s="265">
        <v>44162</v>
      </c>
      <c r="I271" s="265">
        <v>44140</v>
      </c>
      <c r="J271" s="37"/>
      <c r="K271" s="37"/>
      <c r="L271" s="278" t="s">
        <v>142</v>
      </c>
      <c r="M271" s="37">
        <v>255</v>
      </c>
      <c r="N271" s="37"/>
      <c r="O271" s="37"/>
      <c r="P271" s="37"/>
      <c r="Q271" s="37"/>
      <c r="R271" s="37"/>
      <c r="S271" s="37"/>
      <c r="T271" s="37"/>
      <c r="U271" s="37"/>
      <c r="V271" s="37"/>
      <c r="W271" s="37"/>
      <c r="X271" s="37"/>
      <c r="Y271" s="37"/>
      <c r="Z271" s="37"/>
      <c r="AA271" s="37"/>
      <c r="AB271" s="37"/>
      <c r="AC271" s="37"/>
      <c r="AD271" s="37"/>
      <c r="AE271" s="37"/>
      <c r="AF271" s="37"/>
      <c r="AG271" s="37"/>
      <c r="AH271" s="37"/>
      <c r="AI271" s="37"/>
      <c r="AJ271" s="37"/>
    </row>
    <row r="272" spans="1:36">
      <c r="A272" s="265">
        <v>44140</v>
      </c>
      <c r="B272" s="278" t="s">
        <v>281</v>
      </c>
      <c r="C272" s="37">
        <v>880016025</v>
      </c>
      <c r="D272" s="37">
        <v>699628</v>
      </c>
      <c r="E272" s="278" t="s">
        <v>152</v>
      </c>
      <c r="F272" s="278" t="s">
        <v>140</v>
      </c>
      <c r="G272" s="278" t="s">
        <v>499</v>
      </c>
      <c r="H272" s="37"/>
      <c r="I272" s="265">
        <v>44140</v>
      </c>
      <c r="J272" s="37"/>
      <c r="K272" s="37"/>
      <c r="L272" s="278" t="s">
        <v>499</v>
      </c>
      <c r="M272" s="37">
        <v>253</v>
      </c>
      <c r="N272" s="37"/>
      <c r="O272" s="278" t="s">
        <v>11978</v>
      </c>
      <c r="P272" s="37"/>
      <c r="Q272" s="37"/>
      <c r="R272" s="37"/>
      <c r="S272" s="37"/>
      <c r="T272" s="37"/>
      <c r="U272" s="37"/>
      <c r="V272" s="37"/>
      <c r="W272" s="37"/>
      <c r="X272" s="37"/>
      <c r="Y272" s="37"/>
      <c r="Z272" s="37"/>
      <c r="AA272" s="37"/>
      <c r="AB272" s="37"/>
      <c r="AC272" s="37"/>
      <c r="AD272" s="37"/>
      <c r="AE272" s="37"/>
      <c r="AF272" s="37"/>
      <c r="AG272" s="37"/>
      <c r="AH272" s="37"/>
      <c r="AI272" s="37"/>
      <c r="AJ272" s="37"/>
    </row>
    <row r="273" spans="1:36">
      <c r="A273" s="265">
        <v>44144</v>
      </c>
      <c r="B273" s="278" t="s">
        <v>178</v>
      </c>
      <c r="C273" s="37">
        <v>882189292</v>
      </c>
      <c r="D273" s="37"/>
      <c r="E273" s="278" t="s">
        <v>152</v>
      </c>
      <c r="F273" s="278" t="s">
        <v>140</v>
      </c>
      <c r="G273" s="278" t="s">
        <v>499</v>
      </c>
      <c r="H273" s="37"/>
      <c r="I273" s="265">
        <v>44144</v>
      </c>
      <c r="J273" s="37"/>
      <c r="K273" s="37"/>
      <c r="L273" s="278" t="s">
        <v>499</v>
      </c>
      <c r="M273" s="37">
        <v>253</v>
      </c>
      <c r="N273" s="37"/>
      <c r="O273" s="278" t="s">
        <v>11969</v>
      </c>
      <c r="P273" s="37"/>
      <c r="Q273" s="37"/>
      <c r="R273" s="37"/>
      <c r="S273" s="37"/>
      <c r="T273" s="37"/>
      <c r="U273" s="37"/>
      <c r="V273" s="37"/>
      <c r="W273" s="37"/>
      <c r="X273" s="37"/>
      <c r="Y273" s="37"/>
      <c r="Z273" s="37"/>
      <c r="AA273" s="37"/>
      <c r="AB273" s="37"/>
      <c r="AC273" s="37"/>
      <c r="AD273" s="37"/>
      <c r="AE273" s="37"/>
      <c r="AF273" s="37"/>
      <c r="AG273" s="37"/>
      <c r="AH273" s="37"/>
      <c r="AI273" s="37"/>
      <c r="AJ273" s="37"/>
    </row>
    <row r="274" spans="1:36">
      <c r="A274" s="265">
        <v>44161</v>
      </c>
      <c r="B274" s="278" t="s">
        <v>178</v>
      </c>
      <c r="C274" s="37">
        <v>882189292</v>
      </c>
      <c r="D274" s="37"/>
      <c r="E274" s="278" t="s">
        <v>152</v>
      </c>
      <c r="F274" s="278" t="s">
        <v>140</v>
      </c>
      <c r="G274" s="278" t="s">
        <v>148</v>
      </c>
      <c r="H274" s="37"/>
      <c r="I274" s="265">
        <v>44161</v>
      </c>
      <c r="J274" s="37"/>
      <c r="K274" s="37"/>
      <c r="L274" s="278" t="s">
        <v>148</v>
      </c>
      <c r="M274" s="37">
        <v>128</v>
      </c>
      <c r="N274" s="37"/>
      <c r="O274" s="278" t="s">
        <v>11952</v>
      </c>
      <c r="P274" s="37"/>
      <c r="Q274" s="37"/>
      <c r="R274" s="37"/>
      <c r="S274" s="37"/>
      <c r="T274" s="37"/>
      <c r="U274" s="37"/>
      <c r="V274" s="37"/>
      <c r="W274" s="37"/>
      <c r="X274" s="37"/>
      <c r="Y274" s="37"/>
      <c r="Z274" s="37"/>
      <c r="AA274" s="37"/>
      <c r="AB274" s="37"/>
      <c r="AC274" s="37"/>
      <c r="AD274" s="37"/>
      <c r="AE274" s="37"/>
      <c r="AF274" s="37"/>
      <c r="AG274" s="37"/>
      <c r="AH274" s="37"/>
      <c r="AI274" s="37"/>
      <c r="AJ274" s="37"/>
    </row>
    <row r="275" spans="1:36">
      <c r="A275" s="265">
        <v>44144</v>
      </c>
      <c r="B275" s="278" t="s">
        <v>156</v>
      </c>
      <c r="C275" s="37">
        <v>880013841</v>
      </c>
      <c r="D275" s="37"/>
      <c r="E275" s="278" t="s">
        <v>139</v>
      </c>
      <c r="F275" s="278" t="s">
        <v>140</v>
      </c>
      <c r="G275" s="37"/>
      <c r="H275" s="37"/>
      <c r="I275" s="265">
        <v>44144</v>
      </c>
      <c r="J275" s="37"/>
      <c r="K275" s="37"/>
      <c r="L275" s="278" t="s">
        <v>499</v>
      </c>
      <c r="M275" s="37">
        <v>253</v>
      </c>
      <c r="N275" s="37"/>
      <c r="O275" s="505" t="s">
        <v>11944</v>
      </c>
      <c r="P275" s="37"/>
      <c r="Q275" s="37"/>
      <c r="R275" s="37"/>
      <c r="S275" s="37"/>
      <c r="T275" s="37"/>
      <c r="U275" s="37"/>
      <c r="V275" s="37"/>
      <c r="W275" s="37"/>
      <c r="X275" s="37"/>
      <c r="Y275" s="37"/>
      <c r="Z275" s="37"/>
      <c r="AA275" s="37"/>
      <c r="AB275" s="37"/>
      <c r="AC275" s="37"/>
      <c r="AD275" s="37"/>
      <c r="AE275" s="37"/>
      <c r="AF275" s="37"/>
      <c r="AG275" s="37"/>
      <c r="AH275" s="37"/>
      <c r="AI275" s="37"/>
      <c r="AJ275" s="37"/>
    </row>
    <row r="276" spans="1:36">
      <c r="A276" s="265">
        <v>44148</v>
      </c>
      <c r="B276" s="278" t="s">
        <v>227</v>
      </c>
      <c r="C276" s="37">
        <v>882344807</v>
      </c>
      <c r="D276" s="510" t="s">
        <v>12068</v>
      </c>
      <c r="E276" s="278" t="s">
        <v>152</v>
      </c>
      <c r="F276" s="278" t="s">
        <v>140</v>
      </c>
      <c r="G276" s="278" t="s">
        <v>499</v>
      </c>
      <c r="H276" s="265">
        <v>44147</v>
      </c>
      <c r="I276" s="265">
        <v>44148</v>
      </c>
      <c r="J276" s="37"/>
      <c r="K276" s="37"/>
      <c r="L276" s="278" t="s">
        <v>499</v>
      </c>
      <c r="M276" s="37">
        <v>253</v>
      </c>
      <c r="N276" s="37"/>
      <c r="O276" s="618" t="s">
        <v>11998</v>
      </c>
      <c r="P276" s="37"/>
      <c r="Q276" s="37"/>
      <c r="R276" s="37"/>
      <c r="S276" s="37"/>
      <c r="T276" s="37"/>
      <c r="U276" s="37"/>
      <c r="V276" s="37"/>
      <c r="W276" s="37"/>
      <c r="X276" s="37"/>
      <c r="Y276" s="37"/>
      <c r="Z276" s="37"/>
      <c r="AA276" s="37"/>
      <c r="AB276" s="37"/>
      <c r="AC276" s="37"/>
      <c r="AD276" s="37"/>
      <c r="AE276" s="37"/>
      <c r="AF276" s="37"/>
      <c r="AG276" s="37"/>
      <c r="AH276" s="37"/>
      <c r="AI276" s="37"/>
      <c r="AJ276" s="37"/>
    </row>
    <row r="277" spans="1:36">
      <c r="A277" s="265">
        <v>44159</v>
      </c>
      <c r="B277" s="278" t="s">
        <v>194</v>
      </c>
      <c r="C277" s="521">
        <v>881352797</v>
      </c>
      <c r="D277" s="523" t="s">
        <v>3034</v>
      </c>
      <c r="E277" s="278" t="s">
        <v>152</v>
      </c>
      <c r="F277" s="278" t="s">
        <v>140</v>
      </c>
      <c r="G277" s="278" t="s">
        <v>142</v>
      </c>
      <c r="H277" s="265">
        <v>44158</v>
      </c>
      <c r="I277" s="265">
        <v>44159</v>
      </c>
      <c r="J277" s="37"/>
      <c r="K277" s="37"/>
      <c r="L277" s="278" t="s">
        <v>142</v>
      </c>
      <c r="M277" s="37">
        <v>245</v>
      </c>
      <c r="N277" s="37"/>
      <c r="O277" s="618" t="s">
        <v>11949</v>
      </c>
      <c r="P277" s="37"/>
      <c r="Q277" s="37"/>
      <c r="R277" s="37"/>
      <c r="S277" s="37"/>
      <c r="T277" s="37"/>
      <c r="U277" s="37"/>
      <c r="V277" s="37"/>
      <c r="W277" s="37"/>
      <c r="X277" s="37"/>
      <c r="Y277" s="37"/>
      <c r="Z277" s="37"/>
      <c r="AA277" s="37"/>
      <c r="AB277" s="37"/>
      <c r="AC277" s="37"/>
      <c r="AD277" s="37"/>
      <c r="AE277" s="37"/>
      <c r="AF277" s="37"/>
      <c r="AG277" s="37"/>
      <c r="AH277" s="37"/>
      <c r="AI277" s="37"/>
      <c r="AJ277" s="37"/>
    </row>
    <row r="278" spans="1:36">
      <c r="A278" s="265">
        <v>44151</v>
      </c>
      <c r="B278" s="278" t="s">
        <v>194</v>
      </c>
      <c r="C278" s="37">
        <v>881352797</v>
      </c>
      <c r="D278" s="504" t="s">
        <v>3034</v>
      </c>
      <c r="E278" s="278" t="s">
        <v>152</v>
      </c>
      <c r="F278" s="278" t="s">
        <v>140</v>
      </c>
      <c r="G278" s="278" t="s">
        <v>142</v>
      </c>
      <c r="H278" s="37"/>
      <c r="I278" s="265">
        <v>44151</v>
      </c>
      <c r="J278" s="37"/>
      <c r="K278" s="37"/>
      <c r="L278" s="278" t="s">
        <v>142</v>
      </c>
      <c r="M278" s="37">
        <v>235</v>
      </c>
      <c r="N278" s="37"/>
      <c r="O278" s="618" t="s">
        <v>11943</v>
      </c>
      <c r="P278" s="37"/>
      <c r="Q278" s="37"/>
      <c r="R278" s="37"/>
      <c r="S278" s="37"/>
      <c r="T278" s="37"/>
      <c r="U278" s="37"/>
      <c r="V278" s="37"/>
      <c r="W278" s="37"/>
      <c r="X278" s="37"/>
      <c r="Y278" s="37"/>
      <c r="Z278" s="37"/>
      <c r="AA278" s="37"/>
      <c r="AB278" s="37"/>
      <c r="AC278" s="37"/>
      <c r="AD278" s="37"/>
      <c r="AE278" s="37"/>
      <c r="AF278" s="37"/>
      <c r="AG278" s="37"/>
      <c r="AH278" s="37"/>
      <c r="AI278" s="37"/>
      <c r="AJ278" s="37"/>
    </row>
    <row r="279" spans="1:36">
      <c r="A279" s="265">
        <v>44158</v>
      </c>
      <c r="B279" s="278" t="s">
        <v>156</v>
      </c>
      <c r="C279" s="521">
        <v>880416594</v>
      </c>
      <c r="D279" s="513"/>
      <c r="E279" s="278" t="s">
        <v>152</v>
      </c>
      <c r="F279" s="278" t="s">
        <v>140</v>
      </c>
      <c r="G279" s="278"/>
      <c r="H279" s="37"/>
      <c r="I279" s="265">
        <v>44158</v>
      </c>
      <c r="J279" s="37"/>
      <c r="K279" s="37"/>
      <c r="L279" s="278" t="s">
        <v>10691</v>
      </c>
      <c r="M279" s="37">
        <v>231</v>
      </c>
      <c r="N279" s="37"/>
      <c r="O279" s="618" t="s">
        <v>11961</v>
      </c>
      <c r="P279" s="37"/>
      <c r="Q279" s="37"/>
      <c r="R279" s="37"/>
      <c r="S279" s="37"/>
      <c r="T279" s="37"/>
      <c r="U279" s="37"/>
      <c r="V279" s="37"/>
      <c r="W279" s="37"/>
      <c r="X279" s="37"/>
      <c r="Y279" s="37"/>
      <c r="Z279" s="37"/>
      <c r="AA279" s="37"/>
      <c r="AB279" s="37"/>
      <c r="AC279" s="37"/>
      <c r="AD279" s="37"/>
      <c r="AE279" s="37"/>
      <c r="AF279" s="37"/>
      <c r="AG279" s="37"/>
      <c r="AH279" s="37"/>
      <c r="AI279" s="37"/>
      <c r="AJ279" s="37"/>
    </row>
    <row r="280" spans="1:36">
      <c r="A280" s="265">
        <v>44145</v>
      </c>
      <c r="B280" s="278" t="s">
        <v>138</v>
      </c>
      <c r="C280" s="37">
        <v>880774050</v>
      </c>
      <c r="D280" s="37"/>
      <c r="E280" s="278" t="s">
        <v>139</v>
      </c>
      <c r="F280" s="278" t="s">
        <v>140</v>
      </c>
      <c r="G280" s="278" t="s">
        <v>142</v>
      </c>
      <c r="H280" s="37"/>
      <c r="I280" s="265">
        <v>44145</v>
      </c>
      <c r="J280" s="37"/>
      <c r="K280" s="37"/>
      <c r="L280" s="278" t="s">
        <v>142</v>
      </c>
      <c r="M280" s="37">
        <v>230.83</v>
      </c>
      <c r="N280" s="37"/>
      <c r="O280" s="278" t="s">
        <v>12069</v>
      </c>
      <c r="P280" s="37"/>
      <c r="Q280" s="37"/>
      <c r="R280" s="37"/>
      <c r="S280" s="37"/>
      <c r="T280" s="37"/>
      <c r="U280" s="37"/>
      <c r="V280" s="37"/>
      <c r="W280" s="37"/>
      <c r="X280" s="37"/>
      <c r="Y280" s="37"/>
      <c r="Z280" s="37"/>
      <c r="AA280" s="37"/>
      <c r="AB280" s="37"/>
      <c r="AC280" s="37"/>
      <c r="AD280" s="37"/>
      <c r="AE280" s="37"/>
      <c r="AF280" s="37"/>
      <c r="AG280" s="37"/>
      <c r="AH280" s="37"/>
      <c r="AI280" s="37"/>
      <c r="AJ280" s="37"/>
    </row>
    <row r="281" spans="1:36">
      <c r="A281" s="505">
        <v>44144</v>
      </c>
      <c r="B281" s="278" t="s">
        <v>194</v>
      </c>
      <c r="C281" s="37">
        <v>881548220</v>
      </c>
      <c r="D281" s="504" t="s">
        <v>2874</v>
      </c>
      <c r="E281" s="278" t="s">
        <v>152</v>
      </c>
      <c r="F281" s="278" t="s">
        <v>140</v>
      </c>
      <c r="G281" s="278" t="s">
        <v>148</v>
      </c>
      <c r="H281" s="37"/>
      <c r="I281" s="265">
        <v>44144</v>
      </c>
      <c r="J281" s="37"/>
      <c r="K281" s="37"/>
      <c r="L281" s="278" t="s">
        <v>148</v>
      </c>
      <c r="M281" s="37">
        <v>220</v>
      </c>
      <c r="N281" s="37"/>
      <c r="O281" s="278" t="s">
        <v>11980</v>
      </c>
      <c r="P281" s="37"/>
      <c r="Q281" s="37"/>
      <c r="R281" s="37"/>
      <c r="S281" s="37"/>
      <c r="T281" s="37"/>
      <c r="U281" s="37"/>
      <c r="V281" s="37"/>
      <c r="W281" s="37"/>
      <c r="X281" s="37"/>
      <c r="Y281" s="37"/>
      <c r="Z281" s="37"/>
      <c r="AA281" s="37"/>
      <c r="AB281" s="37"/>
      <c r="AC281" s="37"/>
      <c r="AD281" s="37"/>
      <c r="AE281" s="37"/>
      <c r="AF281" s="37"/>
      <c r="AG281" s="37"/>
      <c r="AH281" s="37"/>
      <c r="AI281" s="37"/>
      <c r="AJ281" s="37"/>
    </row>
    <row r="282" spans="1:36">
      <c r="A282" s="265">
        <v>44146</v>
      </c>
      <c r="B282" s="278" t="s">
        <v>175</v>
      </c>
      <c r="C282" s="37">
        <v>880038606</v>
      </c>
      <c r="D282" s="504"/>
      <c r="E282" s="278" t="s">
        <v>139</v>
      </c>
      <c r="F282" s="278" t="s">
        <v>140</v>
      </c>
      <c r="G282" s="278" t="s">
        <v>142</v>
      </c>
      <c r="H282" s="37"/>
      <c r="I282" s="265">
        <v>44146</v>
      </c>
      <c r="J282" s="37"/>
      <c r="K282" s="37"/>
      <c r="L282" s="278" t="s">
        <v>142</v>
      </c>
      <c r="M282" s="37">
        <v>208.5</v>
      </c>
      <c r="N282" s="37"/>
      <c r="O282" s="618" t="s">
        <v>11964</v>
      </c>
      <c r="P282" s="37"/>
      <c r="Q282" s="37"/>
      <c r="R282" s="37"/>
      <c r="S282" s="37"/>
      <c r="T282" s="37"/>
      <c r="U282" s="37"/>
      <c r="V282" s="37"/>
      <c r="W282" s="37"/>
      <c r="X282" s="37"/>
      <c r="Y282" s="37"/>
      <c r="Z282" s="37"/>
      <c r="AA282" s="37"/>
      <c r="AB282" s="37"/>
      <c r="AC282" s="37"/>
      <c r="AD282" s="37"/>
      <c r="AE282" s="37"/>
      <c r="AF282" s="37"/>
      <c r="AG282" s="37"/>
      <c r="AH282" s="37"/>
      <c r="AI282" s="37"/>
      <c r="AJ282" s="37"/>
    </row>
    <row r="283" spans="1:36">
      <c r="A283" s="265">
        <v>44153</v>
      </c>
      <c r="B283" s="278" t="s">
        <v>175</v>
      </c>
      <c r="C283" s="37">
        <v>881569601</v>
      </c>
      <c r="D283" s="510"/>
      <c r="E283" s="278" t="s">
        <v>139</v>
      </c>
      <c r="F283" s="278" t="s">
        <v>140</v>
      </c>
      <c r="G283" s="278" t="s">
        <v>142</v>
      </c>
      <c r="H283" s="37"/>
      <c r="I283" s="265">
        <v>44153</v>
      </c>
      <c r="J283" s="37"/>
      <c r="K283" s="37"/>
      <c r="L283" s="278" t="s">
        <v>142</v>
      </c>
      <c r="M283" s="37">
        <v>205.4</v>
      </c>
      <c r="N283" s="37"/>
      <c r="O283" s="618" t="s">
        <v>11989</v>
      </c>
      <c r="P283" s="37"/>
      <c r="Q283" s="37"/>
      <c r="R283" s="37"/>
      <c r="S283" s="37"/>
      <c r="T283" s="37"/>
      <c r="U283" s="37"/>
      <c r="V283" s="37"/>
      <c r="W283" s="37"/>
      <c r="X283" s="37"/>
      <c r="Y283" s="37"/>
      <c r="Z283" s="37"/>
      <c r="AA283" s="37"/>
      <c r="AB283" s="37"/>
      <c r="AC283" s="37"/>
      <c r="AD283" s="37"/>
      <c r="AE283" s="37"/>
      <c r="AF283" s="37"/>
      <c r="AG283" s="37"/>
      <c r="AH283" s="37"/>
      <c r="AI283" s="37"/>
      <c r="AJ283" s="37"/>
    </row>
    <row r="284" spans="1:36">
      <c r="A284" s="265">
        <v>44144</v>
      </c>
      <c r="B284" s="278" t="s">
        <v>138</v>
      </c>
      <c r="C284" s="37">
        <v>880457710</v>
      </c>
      <c r="D284" s="37"/>
      <c r="E284" s="278" t="s">
        <v>139</v>
      </c>
      <c r="F284" s="278" t="s">
        <v>140</v>
      </c>
      <c r="G284" s="278" t="s">
        <v>12070</v>
      </c>
      <c r="H284" s="37"/>
      <c r="I284" s="505">
        <v>44147</v>
      </c>
      <c r="J284" s="37"/>
      <c r="K284" s="37"/>
      <c r="L284" s="278" t="s">
        <v>12070</v>
      </c>
      <c r="M284" s="37">
        <v>204</v>
      </c>
      <c r="N284" s="37"/>
      <c r="O284" s="278" t="s">
        <v>11952</v>
      </c>
      <c r="P284" s="37"/>
      <c r="Q284" s="37"/>
      <c r="R284" s="37"/>
      <c r="S284" s="37"/>
      <c r="T284" s="37"/>
      <c r="U284" s="37"/>
      <c r="V284" s="37"/>
      <c r="W284" s="37"/>
      <c r="X284" s="37"/>
      <c r="Y284" s="37"/>
      <c r="Z284" s="37"/>
      <c r="AA284" s="37"/>
      <c r="AB284" s="37"/>
      <c r="AC284" s="37"/>
      <c r="AD284" s="37"/>
      <c r="AE284" s="37"/>
      <c r="AF284" s="37"/>
      <c r="AG284" s="37"/>
      <c r="AH284" s="37"/>
      <c r="AI284" s="37"/>
      <c r="AJ284" s="37"/>
    </row>
    <row r="285" spans="1:36">
      <c r="A285" s="505">
        <v>44144</v>
      </c>
      <c r="B285" s="278" t="s">
        <v>156</v>
      </c>
      <c r="C285" s="37">
        <v>881195416</v>
      </c>
      <c r="D285" s="504"/>
      <c r="E285" s="278" t="s">
        <v>139</v>
      </c>
      <c r="F285" s="278" t="s">
        <v>140</v>
      </c>
      <c r="G285" s="278"/>
      <c r="H285" s="265"/>
      <c r="I285" s="265">
        <v>44144</v>
      </c>
      <c r="J285" s="37"/>
      <c r="K285" s="37"/>
      <c r="L285" s="278" t="s">
        <v>225</v>
      </c>
      <c r="M285" s="37">
        <v>201</v>
      </c>
      <c r="N285" s="37"/>
      <c r="O285" s="278" t="s">
        <v>11944</v>
      </c>
      <c r="P285" s="37"/>
      <c r="Q285" s="37"/>
      <c r="R285" s="37"/>
      <c r="S285" s="37"/>
      <c r="T285" s="37"/>
      <c r="U285" s="37"/>
      <c r="V285" s="37"/>
      <c r="W285" s="37"/>
      <c r="X285" s="37"/>
      <c r="Y285" s="37"/>
      <c r="Z285" s="37"/>
      <c r="AA285" s="37"/>
      <c r="AB285" s="37"/>
      <c r="AC285" s="37"/>
      <c r="AD285" s="37"/>
      <c r="AE285" s="37"/>
      <c r="AF285" s="37"/>
      <c r="AG285" s="37"/>
      <c r="AH285" s="37"/>
      <c r="AI285" s="37"/>
      <c r="AJ285" s="37"/>
    </row>
    <row r="286" spans="1:36">
      <c r="A286" s="265">
        <v>44147</v>
      </c>
      <c r="B286" s="278" t="s">
        <v>194</v>
      </c>
      <c r="C286" s="37">
        <v>882707724</v>
      </c>
      <c r="D286" s="504" t="s">
        <v>6143</v>
      </c>
      <c r="E286" s="278" t="s">
        <v>139</v>
      </c>
      <c r="F286" s="278" t="s">
        <v>140</v>
      </c>
      <c r="G286" s="278" t="s">
        <v>294</v>
      </c>
      <c r="H286" s="37"/>
      <c r="I286" s="265">
        <v>44147</v>
      </c>
      <c r="J286" s="37"/>
      <c r="K286" s="37"/>
      <c r="L286" s="278" t="s">
        <v>294</v>
      </c>
      <c r="M286" s="37">
        <v>198</v>
      </c>
      <c r="N286" s="37"/>
      <c r="O286" s="618" t="s">
        <v>11952</v>
      </c>
      <c r="P286" s="37"/>
      <c r="Q286" s="37"/>
      <c r="R286" s="37"/>
      <c r="S286" s="37"/>
      <c r="T286" s="37"/>
      <c r="U286" s="37"/>
      <c r="V286" s="37"/>
      <c r="W286" s="37"/>
      <c r="X286" s="37"/>
      <c r="Y286" s="37"/>
      <c r="Z286" s="37"/>
      <c r="AA286" s="37"/>
      <c r="AB286" s="37"/>
      <c r="AC286" s="37"/>
      <c r="AD286" s="37"/>
      <c r="AE286" s="37"/>
      <c r="AF286" s="37"/>
      <c r="AG286" s="37"/>
      <c r="AH286" s="37"/>
      <c r="AI286" s="37"/>
      <c r="AJ286" s="37"/>
    </row>
    <row r="287" spans="1:36">
      <c r="A287" s="265">
        <v>44158</v>
      </c>
      <c r="B287" s="278" t="s">
        <v>154</v>
      </c>
      <c r="C287" s="521">
        <v>881431791</v>
      </c>
      <c r="D287" s="513" t="s">
        <v>2961</v>
      </c>
      <c r="E287" s="278" t="s">
        <v>139</v>
      </c>
      <c r="F287" s="278" t="s">
        <v>140</v>
      </c>
      <c r="G287" s="278" t="s">
        <v>142</v>
      </c>
      <c r="H287" s="37"/>
      <c r="I287" s="265">
        <v>44158</v>
      </c>
      <c r="J287" s="37"/>
      <c r="K287" s="37"/>
      <c r="L287" s="278" t="s">
        <v>142</v>
      </c>
      <c r="M287" s="37">
        <v>193.5</v>
      </c>
      <c r="N287" s="37"/>
      <c r="O287" s="618" t="s">
        <v>11935</v>
      </c>
      <c r="P287" s="37"/>
      <c r="Q287" s="37"/>
      <c r="R287" s="37"/>
      <c r="S287" s="37"/>
      <c r="T287" s="37"/>
      <c r="U287" s="37"/>
      <c r="V287" s="37"/>
      <c r="W287" s="37"/>
      <c r="X287" s="37"/>
      <c r="Y287" s="37"/>
      <c r="Z287" s="37"/>
      <c r="AA287" s="37"/>
      <c r="AB287" s="37"/>
      <c r="AC287" s="37"/>
      <c r="AD287" s="37"/>
      <c r="AE287" s="37"/>
      <c r="AF287" s="37"/>
      <c r="AG287" s="37"/>
      <c r="AH287" s="37"/>
      <c r="AI287" s="37"/>
      <c r="AJ287" s="37"/>
    </row>
    <row r="288" spans="1:36">
      <c r="A288" s="265">
        <v>44155</v>
      </c>
      <c r="B288" s="278" t="s">
        <v>178</v>
      </c>
      <c r="C288" s="525">
        <v>880619604</v>
      </c>
      <c r="D288" s="509"/>
      <c r="E288" s="278" t="s">
        <v>139</v>
      </c>
      <c r="F288" s="278" t="s">
        <v>140</v>
      </c>
      <c r="G288" s="278" t="s">
        <v>182</v>
      </c>
      <c r="H288" s="37"/>
      <c r="I288" s="265">
        <v>44155</v>
      </c>
      <c r="J288" s="37"/>
      <c r="K288" s="37"/>
      <c r="L288" s="278" t="s">
        <v>182</v>
      </c>
      <c r="M288" s="37">
        <v>392</v>
      </c>
      <c r="N288" s="37"/>
      <c r="O288" s="618" t="s">
        <v>12013</v>
      </c>
      <c r="P288" s="37"/>
      <c r="Q288" s="37"/>
      <c r="R288" s="37"/>
      <c r="S288" s="37"/>
      <c r="T288" s="37"/>
      <c r="U288" s="37"/>
      <c r="V288" s="37"/>
      <c r="W288" s="37"/>
      <c r="X288" s="37"/>
      <c r="Y288" s="37"/>
      <c r="Z288" s="37"/>
      <c r="AA288" s="37"/>
      <c r="AB288" s="37"/>
      <c r="AC288" s="37"/>
      <c r="AD288" s="37"/>
      <c r="AE288" s="37"/>
      <c r="AF288" s="37"/>
      <c r="AG288" s="37"/>
      <c r="AH288" s="37"/>
      <c r="AI288" s="37"/>
      <c r="AJ288" s="37"/>
    </row>
    <row r="289" spans="1:36">
      <c r="A289" s="265">
        <v>44138</v>
      </c>
      <c r="B289" s="278" t="s">
        <v>154</v>
      </c>
      <c r="C289" s="37">
        <v>880385633</v>
      </c>
      <c r="D289" s="504" t="s">
        <v>12071</v>
      </c>
      <c r="E289" s="278" t="s">
        <v>152</v>
      </c>
      <c r="F289" s="278" t="s">
        <v>140</v>
      </c>
      <c r="G289" s="37"/>
      <c r="H289" s="37"/>
      <c r="I289" s="265">
        <v>44138</v>
      </c>
      <c r="J289" s="37"/>
      <c r="K289" s="37"/>
      <c r="L289" s="278" t="s">
        <v>142</v>
      </c>
      <c r="M289" s="37">
        <v>185.4</v>
      </c>
      <c r="N289" s="37"/>
      <c r="O289" s="278" t="s">
        <v>11963</v>
      </c>
      <c r="P289" s="37"/>
      <c r="Q289" s="37"/>
      <c r="R289" s="37"/>
      <c r="S289" s="37"/>
      <c r="T289" s="37"/>
      <c r="U289" s="37"/>
      <c r="V289" s="37"/>
      <c r="W289" s="37"/>
      <c r="X289" s="37"/>
      <c r="Y289" s="37"/>
      <c r="Z289" s="37"/>
      <c r="AA289" s="37"/>
      <c r="AB289" s="37"/>
      <c r="AC289" s="37"/>
      <c r="AD289" s="37"/>
      <c r="AE289" s="37"/>
      <c r="AF289" s="37"/>
      <c r="AG289" s="37"/>
      <c r="AH289" s="37"/>
      <c r="AI289" s="37"/>
      <c r="AJ289" s="37"/>
    </row>
    <row r="290" spans="1:36">
      <c r="A290" s="265">
        <v>44145</v>
      </c>
      <c r="B290" s="278" t="s">
        <v>146</v>
      </c>
      <c r="C290" s="37">
        <v>882245856</v>
      </c>
      <c r="D290" s="504" t="s">
        <v>2896</v>
      </c>
      <c r="E290" s="278" t="s">
        <v>139</v>
      </c>
      <c r="F290" s="278" t="s">
        <v>140</v>
      </c>
      <c r="G290" s="37"/>
      <c r="H290" s="37"/>
      <c r="I290" s="265">
        <v>44145</v>
      </c>
      <c r="J290" s="37"/>
      <c r="K290" s="37"/>
      <c r="L290" s="278" t="s">
        <v>148</v>
      </c>
      <c r="M290" s="37">
        <v>185</v>
      </c>
      <c r="N290" s="37"/>
      <c r="O290" s="278" t="s">
        <v>11946</v>
      </c>
      <c r="P290" s="37"/>
      <c r="Q290" s="37"/>
      <c r="R290" s="37"/>
      <c r="S290" s="37"/>
      <c r="T290" s="37"/>
      <c r="U290" s="37"/>
      <c r="V290" s="37"/>
      <c r="W290" s="37"/>
      <c r="X290" s="37"/>
      <c r="Y290" s="37"/>
      <c r="Z290" s="37"/>
      <c r="AA290" s="37"/>
      <c r="AB290" s="37"/>
      <c r="AC290" s="37"/>
      <c r="AD290" s="37"/>
      <c r="AE290" s="37"/>
      <c r="AF290" s="37"/>
      <c r="AG290" s="37"/>
      <c r="AH290" s="37"/>
      <c r="AI290" s="37"/>
      <c r="AJ290" s="37"/>
    </row>
    <row r="291" spans="1:36" ht="28">
      <c r="A291" s="265">
        <v>44151</v>
      </c>
      <c r="B291" s="278" t="s">
        <v>167</v>
      </c>
      <c r="C291" s="525" t="s">
        <v>12072</v>
      </c>
      <c r="D291" s="504"/>
      <c r="E291" s="278" t="s">
        <v>139</v>
      </c>
      <c r="F291" s="278" t="s">
        <v>140</v>
      </c>
      <c r="G291" s="278" t="s">
        <v>148</v>
      </c>
      <c r="H291" s="37"/>
      <c r="I291" s="265">
        <v>44151</v>
      </c>
      <c r="J291" s="37"/>
      <c r="K291" s="37"/>
      <c r="L291" s="278" t="s">
        <v>148</v>
      </c>
      <c r="M291" s="37">
        <v>185</v>
      </c>
      <c r="N291" s="37"/>
      <c r="O291" s="618" t="s">
        <v>11929</v>
      </c>
      <c r="P291" s="37"/>
      <c r="Q291" s="37"/>
      <c r="R291" s="37"/>
      <c r="S291" s="37"/>
      <c r="T291" s="37"/>
      <c r="U291" s="37"/>
      <c r="V291" s="37"/>
      <c r="W291" s="37"/>
      <c r="X291" s="37"/>
      <c r="Y291" s="37"/>
      <c r="Z291" s="37"/>
      <c r="AA291" s="37"/>
      <c r="AB291" s="37"/>
      <c r="AC291" s="37"/>
      <c r="AD291" s="37"/>
      <c r="AE291" s="37"/>
      <c r="AF291" s="37"/>
      <c r="AG291" s="37"/>
      <c r="AH291" s="37"/>
      <c r="AI291" s="37"/>
      <c r="AJ291" s="37"/>
    </row>
    <row r="292" spans="1:36">
      <c r="A292" s="265">
        <v>44139</v>
      </c>
      <c r="B292" s="278" t="s">
        <v>138</v>
      </c>
      <c r="C292" s="37">
        <v>880519428</v>
      </c>
      <c r="D292" s="37"/>
      <c r="E292" s="278" t="s">
        <v>152</v>
      </c>
      <c r="F292" s="278" t="s">
        <v>140</v>
      </c>
      <c r="G292" s="278" t="s">
        <v>148</v>
      </c>
      <c r="H292" s="37"/>
      <c r="I292" s="265">
        <v>44139</v>
      </c>
      <c r="J292" s="37"/>
      <c r="K292" s="37"/>
      <c r="L292" s="278" t="s">
        <v>148</v>
      </c>
      <c r="M292" s="37">
        <v>184</v>
      </c>
      <c r="N292" s="37"/>
      <c r="O292" s="278" t="s">
        <v>11970</v>
      </c>
      <c r="P292" s="37"/>
      <c r="Q292" s="37"/>
      <c r="R292" s="37"/>
      <c r="S292" s="37"/>
      <c r="T292" s="37"/>
      <c r="U292" s="37"/>
      <c r="V292" s="37"/>
      <c r="W292" s="37"/>
      <c r="X292" s="37"/>
      <c r="Y292" s="37"/>
      <c r="Z292" s="37"/>
      <c r="AA292" s="37"/>
      <c r="AB292" s="37"/>
      <c r="AC292" s="37"/>
      <c r="AD292" s="37"/>
      <c r="AE292" s="37"/>
      <c r="AF292" s="37"/>
      <c r="AG292" s="37"/>
      <c r="AH292" s="37"/>
      <c r="AI292" s="37"/>
      <c r="AJ292" s="37"/>
    </row>
    <row r="293" spans="1:36">
      <c r="A293" s="265">
        <v>44145</v>
      </c>
      <c r="B293" s="278" t="s">
        <v>154</v>
      </c>
      <c r="C293" s="37">
        <v>881875057</v>
      </c>
      <c r="D293" s="504" t="s">
        <v>12073</v>
      </c>
      <c r="E293" s="278" t="s">
        <v>152</v>
      </c>
      <c r="F293" s="278" t="s">
        <v>140</v>
      </c>
      <c r="G293" s="278" t="s">
        <v>5626</v>
      </c>
      <c r="H293" s="37"/>
      <c r="I293" s="265">
        <v>44145</v>
      </c>
      <c r="J293" s="37"/>
      <c r="K293" s="37"/>
      <c r="L293" s="278" t="s">
        <v>12074</v>
      </c>
      <c r="M293" s="37">
        <v>180</v>
      </c>
      <c r="N293" s="37"/>
      <c r="O293" s="278" t="s">
        <v>11946</v>
      </c>
      <c r="P293" s="37"/>
      <c r="Q293" s="37"/>
      <c r="R293" s="37"/>
      <c r="S293" s="37"/>
      <c r="T293" s="37"/>
      <c r="U293" s="37"/>
      <c r="V293" s="37"/>
      <c r="W293" s="37"/>
      <c r="X293" s="37"/>
      <c r="Y293" s="37"/>
      <c r="Z293" s="37"/>
      <c r="AA293" s="37"/>
      <c r="AB293" s="37"/>
      <c r="AC293" s="37"/>
      <c r="AD293" s="37"/>
      <c r="AE293" s="37"/>
      <c r="AF293" s="37"/>
      <c r="AG293" s="37"/>
      <c r="AH293" s="37"/>
      <c r="AI293" s="37"/>
      <c r="AJ293" s="37"/>
    </row>
    <row r="294" spans="1:36">
      <c r="A294" s="265">
        <v>44145</v>
      </c>
      <c r="B294" s="278" t="s">
        <v>194</v>
      </c>
      <c r="C294" s="37">
        <v>881878418</v>
      </c>
      <c r="D294" s="504" t="s">
        <v>4711</v>
      </c>
      <c r="E294" s="278" t="s">
        <v>139</v>
      </c>
      <c r="F294" s="278" t="s">
        <v>140</v>
      </c>
      <c r="G294" s="278" t="s">
        <v>168</v>
      </c>
      <c r="H294" s="37"/>
      <c r="I294" s="265">
        <v>44145</v>
      </c>
      <c r="J294" s="37"/>
      <c r="K294" s="37"/>
      <c r="L294" s="278" t="s">
        <v>168</v>
      </c>
      <c r="M294" s="37">
        <v>180</v>
      </c>
      <c r="N294" s="37"/>
      <c r="O294" s="278" t="s">
        <v>11946</v>
      </c>
      <c r="P294" s="37"/>
      <c r="Q294" s="37"/>
      <c r="R294" s="37"/>
      <c r="S294" s="37"/>
      <c r="T294" s="37"/>
      <c r="U294" s="37"/>
      <c r="V294" s="37"/>
      <c r="W294" s="37"/>
      <c r="X294" s="37"/>
      <c r="Y294" s="37"/>
      <c r="Z294" s="37"/>
      <c r="AA294" s="37"/>
      <c r="AB294" s="37"/>
      <c r="AC294" s="37"/>
      <c r="AD294" s="37"/>
      <c r="AE294" s="37"/>
      <c r="AF294" s="37"/>
      <c r="AG294" s="37"/>
      <c r="AH294" s="37"/>
      <c r="AI294" s="37"/>
      <c r="AJ294" s="37"/>
    </row>
    <row r="295" spans="1:36">
      <c r="A295" s="265">
        <v>44140</v>
      </c>
      <c r="B295" s="278" t="s">
        <v>157</v>
      </c>
      <c r="C295" s="37">
        <v>882257707</v>
      </c>
      <c r="D295" s="504" t="s">
        <v>4714</v>
      </c>
      <c r="E295" s="278" t="s">
        <v>139</v>
      </c>
      <c r="F295" s="278" t="s">
        <v>140</v>
      </c>
      <c r="G295" s="278" t="s">
        <v>142</v>
      </c>
      <c r="H295" s="37"/>
      <c r="I295" s="265">
        <v>44140</v>
      </c>
      <c r="J295" s="37"/>
      <c r="K295" s="37"/>
      <c r="L295" s="278" t="s">
        <v>142</v>
      </c>
      <c r="M295" s="37">
        <v>179.5</v>
      </c>
      <c r="N295" s="37"/>
      <c r="O295" s="37"/>
      <c r="P295" s="37"/>
      <c r="Q295" s="37"/>
      <c r="R295" s="37"/>
      <c r="S295" s="37"/>
      <c r="T295" s="37"/>
      <c r="U295" s="37"/>
      <c r="V295" s="37"/>
      <c r="W295" s="37"/>
      <c r="X295" s="37"/>
      <c r="Y295" s="37"/>
      <c r="Z295" s="37"/>
      <c r="AA295" s="37"/>
      <c r="AB295" s="37"/>
      <c r="AC295" s="37"/>
      <c r="AD295" s="37"/>
      <c r="AE295" s="37"/>
      <c r="AF295" s="37"/>
      <c r="AG295" s="37"/>
      <c r="AH295" s="37"/>
      <c r="AI295" s="37"/>
      <c r="AJ295" s="37"/>
    </row>
    <row r="296" spans="1:36">
      <c r="A296" s="265">
        <v>44138</v>
      </c>
      <c r="B296" s="278" t="s">
        <v>154</v>
      </c>
      <c r="C296" s="37">
        <v>880532474</v>
      </c>
      <c r="D296" s="520" t="s">
        <v>12075</v>
      </c>
      <c r="E296" s="278" t="s">
        <v>152</v>
      </c>
      <c r="F296" s="278" t="s">
        <v>140</v>
      </c>
      <c r="G296" s="278" t="s">
        <v>142</v>
      </c>
      <c r="H296" s="37"/>
      <c r="I296" s="265">
        <v>44138</v>
      </c>
      <c r="J296" s="37"/>
      <c r="K296" s="37"/>
      <c r="L296" s="278" t="s">
        <v>142</v>
      </c>
      <c r="M296" s="37">
        <v>176.5</v>
      </c>
      <c r="N296" s="37"/>
      <c r="O296" s="278" t="s">
        <v>11963</v>
      </c>
      <c r="P296" s="37"/>
      <c r="Q296" s="37"/>
      <c r="R296" s="37"/>
      <c r="S296" s="37"/>
      <c r="T296" s="37"/>
      <c r="U296" s="37"/>
      <c r="V296" s="37"/>
      <c r="W296" s="37"/>
      <c r="X296" s="37"/>
      <c r="Y296" s="37"/>
      <c r="Z296" s="37"/>
      <c r="AA296" s="37"/>
      <c r="AB296" s="37"/>
      <c r="AC296" s="37"/>
      <c r="AD296" s="37"/>
      <c r="AE296" s="37"/>
      <c r="AF296" s="37"/>
      <c r="AG296" s="37"/>
      <c r="AH296" s="37"/>
      <c r="AI296" s="37"/>
      <c r="AJ296" s="37"/>
    </row>
    <row r="297" spans="1:36">
      <c r="A297" s="265">
        <v>44161</v>
      </c>
      <c r="B297" s="278" t="s">
        <v>154</v>
      </c>
      <c r="C297" s="37">
        <v>880532474</v>
      </c>
      <c r="D297" s="520" t="s">
        <v>12075</v>
      </c>
      <c r="E297" s="278" t="s">
        <v>152</v>
      </c>
      <c r="F297" s="278" t="s">
        <v>140</v>
      </c>
      <c r="G297" s="278" t="s">
        <v>142</v>
      </c>
      <c r="H297" s="37"/>
      <c r="I297" s="265">
        <v>44161</v>
      </c>
      <c r="J297" s="37"/>
      <c r="K297" s="37"/>
      <c r="L297" s="278" t="s">
        <v>12076</v>
      </c>
      <c r="M297" s="37">
        <v>408.5</v>
      </c>
      <c r="N297" s="37"/>
      <c r="O297" s="278" t="s">
        <v>12028</v>
      </c>
      <c r="P297" s="37"/>
      <c r="Q297" s="37"/>
      <c r="R297" s="37"/>
      <c r="S297" s="37"/>
      <c r="T297" s="37"/>
      <c r="U297" s="37"/>
      <c r="V297" s="37"/>
      <c r="W297" s="37"/>
      <c r="X297" s="37"/>
      <c r="Y297" s="37"/>
      <c r="Z297" s="37"/>
      <c r="AA297" s="37"/>
      <c r="AB297" s="37"/>
      <c r="AC297" s="37"/>
      <c r="AD297" s="37"/>
      <c r="AE297" s="37"/>
      <c r="AF297" s="37"/>
      <c r="AG297" s="37"/>
      <c r="AH297" s="37"/>
      <c r="AI297" s="37"/>
      <c r="AJ297" s="37"/>
    </row>
    <row r="298" spans="1:36">
      <c r="A298" s="265">
        <v>44152</v>
      </c>
      <c r="B298" s="278" t="s">
        <v>227</v>
      </c>
      <c r="C298" s="37">
        <v>880816505</v>
      </c>
      <c r="D298" s="510" t="s">
        <v>2298</v>
      </c>
      <c r="E298" s="278" t="s">
        <v>152</v>
      </c>
      <c r="F298" s="278" t="s">
        <v>140</v>
      </c>
      <c r="G298" s="278" t="s">
        <v>11513</v>
      </c>
      <c r="H298" s="620">
        <v>44144</v>
      </c>
      <c r="I298" s="265">
        <v>44152</v>
      </c>
      <c r="J298" s="37"/>
      <c r="K298" s="37"/>
      <c r="L298" s="278" t="s">
        <v>148</v>
      </c>
      <c r="M298" s="37">
        <v>175</v>
      </c>
      <c r="N298" s="37"/>
      <c r="O298" s="618"/>
      <c r="P298" s="37"/>
      <c r="Q298" s="265">
        <v>44152</v>
      </c>
      <c r="R298" s="37">
        <v>55</v>
      </c>
      <c r="S298" s="37"/>
      <c r="T298" s="37"/>
      <c r="U298" s="37"/>
      <c r="V298" s="37"/>
      <c r="W298" s="37"/>
      <c r="X298" s="37"/>
      <c r="Y298" s="37"/>
      <c r="Z298" s="37"/>
      <c r="AA298" s="37"/>
      <c r="AB298" s="37"/>
      <c r="AC298" s="37"/>
      <c r="AD298" s="37"/>
      <c r="AE298" s="37"/>
      <c r="AF298" s="37"/>
      <c r="AG298" s="37"/>
      <c r="AH298" s="37"/>
      <c r="AI298" s="37"/>
      <c r="AJ298" s="37"/>
    </row>
    <row r="299" spans="1:36">
      <c r="A299" s="265">
        <v>44138</v>
      </c>
      <c r="B299" s="278" t="s">
        <v>194</v>
      </c>
      <c r="C299" s="37">
        <v>881492898</v>
      </c>
      <c r="D299" s="504" t="s">
        <v>12077</v>
      </c>
      <c r="E299" s="278" t="s">
        <v>139</v>
      </c>
      <c r="F299" s="278" t="s">
        <v>140</v>
      </c>
      <c r="G299" s="278" t="s">
        <v>142</v>
      </c>
      <c r="H299" s="37"/>
      <c r="I299" s="265">
        <v>44138</v>
      </c>
      <c r="J299" s="37"/>
      <c r="K299" s="37"/>
      <c r="L299" s="278" t="s">
        <v>187</v>
      </c>
      <c r="M299" s="37">
        <v>168</v>
      </c>
      <c r="N299" s="37"/>
      <c r="O299" s="278" t="s">
        <v>11992</v>
      </c>
      <c r="P299" s="37"/>
      <c r="Q299" s="37"/>
      <c r="R299" s="37"/>
      <c r="S299" s="37"/>
      <c r="T299" s="37"/>
      <c r="U299" s="37"/>
      <c r="V299" s="37"/>
      <c r="W299" s="37"/>
      <c r="X299" s="37"/>
      <c r="Y299" s="37"/>
      <c r="Z299" s="37"/>
      <c r="AA299" s="37"/>
      <c r="AB299" s="37"/>
      <c r="AC299" s="37"/>
      <c r="AD299" s="37"/>
      <c r="AE299" s="37"/>
      <c r="AF299" s="37"/>
      <c r="AG299" s="37"/>
      <c r="AH299" s="37"/>
      <c r="AI299" s="37"/>
      <c r="AJ299" s="37"/>
    </row>
    <row r="300" spans="1:36">
      <c r="A300" s="265">
        <v>44145</v>
      </c>
      <c r="B300" s="278" t="s">
        <v>156</v>
      </c>
      <c r="C300" s="37">
        <v>881941412</v>
      </c>
      <c r="D300" s="510" t="s">
        <v>12078</v>
      </c>
      <c r="E300" s="278" t="s">
        <v>139</v>
      </c>
      <c r="F300" s="278" t="s">
        <v>140</v>
      </c>
      <c r="G300" s="37"/>
      <c r="H300" s="37"/>
      <c r="I300" s="265">
        <v>44145</v>
      </c>
      <c r="J300" s="37"/>
      <c r="K300" s="37"/>
      <c r="L300" s="278" t="s">
        <v>5896</v>
      </c>
      <c r="M300" s="37">
        <v>168</v>
      </c>
      <c r="N300" s="37"/>
      <c r="O300" s="278" t="s">
        <v>11946</v>
      </c>
      <c r="P300" s="37"/>
      <c r="Q300" s="37"/>
      <c r="R300" s="37"/>
      <c r="S300" s="37"/>
      <c r="T300" s="37"/>
      <c r="U300" s="37"/>
      <c r="V300" s="37"/>
      <c r="W300" s="37"/>
      <c r="X300" s="37"/>
      <c r="Y300" s="37"/>
      <c r="Z300" s="37"/>
      <c r="AA300" s="37"/>
      <c r="AB300" s="37"/>
      <c r="AC300" s="37"/>
      <c r="AD300" s="37"/>
      <c r="AE300" s="37"/>
      <c r="AF300" s="37"/>
      <c r="AG300" s="37"/>
      <c r="AH300" s="37"/>
      <c r="AI300" s="37"/>
      <c r="AJ300" s="37"/>
    </row>
    <row r="301" spans="1:36">
      <c r="A301" s="265">
        <v>44144</v>
      </c>
      <c r="B301" s="278" t="s">
        <v>281</v>
      </c>
      <c r="C301" s="37">
        <v>880385101</v>
      </c>
      <c r="D301" s="37">
        <v>2636954358</v>
      </c>
      <c r="E301" s="278" t="s">
        <v>152</v>
      </c>
      <c r="F301" s="278" t="s">
        <v>140</v>
      </c>
      <c r="G301" s="37"/>
      <c r="H301" s="37"/>
      <c r="I301" s="265">
        <v>44144</v>
      </c>
      <c r="J301" s="37"/>
      <c r="K301" s="37"/>
      <c r="L301" s="278" t="s">
        <v>142</v>
      </c>
      <c r="M301" s="37">
        <v>167.5</v>
      </c>
      <c r="N301" s="37"/>
      <c r="O301" s="37"/>
      <c r="P301" s="37"/>
      <c r="Q301" s="37"/>
      <c r="R301" s="37"/>
      <c r="S301" s="37"/>
      <c r="T301" s="37"/>
      <c r="U301" s="37"/>
      <c r="V301" s="37"/>
      <c r="W301" s="37"/>
      <c r="X301" s="37"/>
      <c r="Y301" s="37"/>
      <c r="Z301" s="37"/>
      <c r="AA301" s="37"/>
      <c r="AB301" s="37"/>
      <c r="AC301" s="37"/>
      <c r="AD301" s="37"/>
      <c r="AE301" s="37"/>
      <c r="AF301" s="37"/>
      <c r="AG301" s="37"/>
      <c r="AH301" s="37"/>
      <c r="AI301" s="37"/>
      <c r="AJ301" s="37"/>
    </row>
    <row r="302" spans="1:36">
      <c r="A302" s="265">
        <v>44147</v>
      </c>
      <c r="B302" s="278" t="s">
        <v>156</v>
      </c>
      <c r="C302" s="37">
        <v>881745956</v>
      </c>
      <c r="D302" s="504"/>
      <c r="E302" s="278" t="s">
        <v>152</v>
      </c>
      <c r="F302" s="278" t="s">
        <v>140</v>
      </c>
      <c r="G302" s="278"/>
      <c r="H302" s="37"/>
      <c r="I302" s="265">
        <v>44147</v>
      </c>
      <c r="J302" s="37"/>
      <c r="K302" s="37"/>
      <c r="L302" s="278" t="s">
        <v>163</v>
      </c>
      <c r="M302" s="37">
        <v>166.67</v>
      </c>
      <c r="N302" s="37"/>
      <c r="O302" s="618" t="s">
        <v>466</v>
      </c>
      <c r="P302" s="37"/>
      <c r="Q302" s="37"/>
      <c r="R302" s="37"/>
      <c r="S302" s="37"/>
      <c r="T302" s="37"/>
      <c r="U302" s="37"/>
      <c r="V302" s="37"/>
      <c r="W302" s="37"/>
      <c r="X302" s="37"/>
      <c r="Y302" s="37"/>
      <c r="Z302" s="37"/>
      <c r="AA302" s="37"/>
      <c r="AB302" s="37"/>
      <c r="AC302" s="37"/>
      <c r="AD302" s="37"/>
      <c r="AE302" s="37"/>
      <c r="AF302" s="37"/>
      <c r="AG302" s="37"/>
      <c r="AH302" s="37"/>
      <c r="AI302" s="37"/>
      <c r="AJ302" s="37"/>
    </row>
    <row r="303" spans="1:36">
      <c r="A303" s="265">
        <v>44148</v>
      </c>
      <c r="B303" s="278" t="s">
        <v>154</v>
      </c>
      <c r="C303" s="37">
        <v>881085914</v>
      </c>
      <c r="D303" s="504" t="s">
        <v>12079</v>
      </c>
      <c r="E303" s="278" t="s">
        <v>139</v>
      </c>
      <c r="F303" s="278" t="s">
        <v>140</v>
      </c>
      <c r="G303" s="37"/>
      <c r="H303" s="37"/>
      <c r="I303" s="265">
        <v>44148</v>
      </c>
      <c r="J303" s="37"/>
      <c r="K303" s="37"/>
      <c r="L303" s="278" t="s">
        <v>12080</v>
      </c>
      <c r="M303" s="37">
        <v>160</v>
      </c>
      <c r="N303" s="37"/>
      <c r="O303" s="278" t="s">
        <v>11998</v>
      </c>
      <c r="P303" s="37"/>
      <c r="Q303" s="37"/>
      <c r="R303" s="37"/>
      <c r="S303" s="37"/>
      <c r="T303" s="37"/>
      <c r="U303" s="37"/>
      <c r="V303" s="37"/>
      <c r="W303" s="37"/>
      <c r="X303" s="37"/>
      <c r="Y303" s="37"/>
      <c r="Z303" s="37"/>
      <c r="AA303" s="37"/>
      <c r="AB303" s="37"/>
      <c r="AC303" s="37"/>
      <c r="AD303" s="37"/>
      <c r="AE303" s="37"/>
      <c r="AF303" s="37"/>
      <c r="AG303" s="37"/>
      <c r="AH303" s="37"/>
      <c r="AI303" s="37"/>
      <c r="AJ303" s="37"/>
    </row>
    <row r="304" spans="1:36">
      <c r="A304" s="265">
        <v>44140</v>
      </c>
      <c r="B304" s="278" t="s">
        <v>146</v>
      </c>
      <c r="C304" s="37">
        <v>881640234</v>
      </c>
      <c r="D304" s="504" t="s">
        <v>3089</v>
      </c>
      <c r="E304" s="278" t="s">
        <v>139</v>
      </c>
      <c r="F304" s="278" t="s">
        <v>147</v>
      </c>
      <c r="G304" s="37"/>
      <c r="H304" s="37"/>
      <c r="I304" s="265">
        <v>44146</v>
      </c>
      <c r="J304" s="37"/>
      <c r="K304" s="37"/>
      <c r="L304" s="278" t="s">
        <v>190</v>
      </c>
      <c r="M304" s="37">
        <v>156</v>
      </c>
      <c r="N304" s="37"/>
      <c r="O304" s="618" t="s">
        <v>11964</v>
      </c>
      <c r="P304" s="37"/>
      <c r="Q304" s="278" t="s">
        <v>12081</v>
      </c>
      <c r="R304" s="37">
        <v>1211.8</v>
      </c>
      <c r="S304" s="37"/>
      <c r="T304" s="37"/>
      <c r="U304" s="37"/>
      <c r="V304" s="37"/>
      <c r="W304" s="37"/>
      <c r="X304" s="37"/>
      <c r="Y304" s="37"/>
      <c r="Z304" s="37"/>
      <c r="AA304" s="37"/>
      <c r="AB304" s="37"/>
      <c r="AC304" s="37"/>
      <c r="AD304" s="37"/>
      <c r="AE304" s="37"/>
      <c r="AF304" s="37"/>
      <c r="AG304" s="37"/>
      <c r="AH304" s="37"/>
      <c r="AI304" s="37"/>
      <c r="AJ304" s="37"/>
    </row>
    <row r="305" spans="1:36">
      <c r="A305" s="265">
        <v>44155</v>
      </c>
      <c r="B305" s="278" t="s">
        <v>175</v>
      </c>
      <c r="C305" s="525">
        <v>883084006</v>
      </c>
      <c r="D305" s="509"/>
      <c r="E305" s="278" t="s">
        <v>152</v>
      </c>
      <c r="F305" s="278" t="s">
        <v>140</v>
      </c>
      <c r="G305" s="278" t="s">
        <v>142</v>
      </c>
      <c r="H305" s="37"/>
      <c r="I305" s="265">
        <v>44155</v>
      </c>
      <c r="J305" s="37"/>
      <c r="K305" s="37"/>
      <c r="L305" s="278" t="s">
        <v>142</v>
      </c>
      <c r="M305" s="37">
        <v>153</v>
      </c>
      <c r="N305" s="37"/>
      <c r="O305" s="618" t="s">
        <v>2191</v>
      </c>
      <c r="P305" s="37"/>
      <c r="Q305" s="37"/>
      <c r="R305" s="37"/>
      <c r="S305" s="37"/>
      <c r="T305" s="37"/>
      <c r="U305" s="37"/>
      <c r="V305" s="37"/>
      <c r="W305" s="37"/>
      <c r="X305" s="37"/>
      <c r="Y305" s="37"/>
      <c r="Z305" s="37"/>
      <c r="AA305" s="37"/>
      <c r="AB305" s="37"/>
      <c r="AC305" s="37"/>
      <c r="AD305" s="37"/>
      <c r="AE305" s="37"/>
      <c r="AF305" s="37"/>
      <c r="AG305" s="37"/>
      <c r="AH305" s="37"/>
      <c r="AI305" s="37"/>
      <c r="AJ305" s="37"/>
    </row>
    <row r="306" spans="1:36">
      <c r="A306" s="265">
        <v>44146</v>
      </c>
      <c r="B306" s="278" t="s">
        <v>154</v>
      </c>
      <c r="C306" s="37">
        <v>880692419</v>
      </c>
      <c r="D306" s="504" t="s">
        <v>2295</v>
      </c>
      <c r="E306" s="278" t="s">
        <v>152</v>
      </c>
      <c r="F306" s="278" t="s">
        <v>140</v>
      </c>
      <c r="G306" s="278" t="s">
        <v>142</v>
      </c>
      <c r="H306" s="37"/>
      <c r="I306" s="265">
        <v>44146</v>
      </c>
      <c r="J306" s="37"/>
      <c r="K306" s="37"/>
      <c r="L306" s="278" t="s">
        <v>142</v>
      </c>
      <c r="M306" s="37">
        <v>150.5</v>
      </c>
      <c r="N306" s="37"/>
      <c r="O306" s="618" t="s">
        <v>11964</v>
      </c>
      <c r="P306" s="37"/>
      <c r="Q306" s="37"/>
      <c r="R306" s="37"/>
      <c r="S306" s="37"/>
      <c r="T306" s="37"/>
      <c r="U306" s="37"/>
      <c r="V306" s="37"/>
      <c r="W306" s="37"/>
      <c r="X306" s="37"/>
      <c r="Y306" s="37"/>
      <c r="Z306" s="37"/>
      <c r="AA306" s="37"/>
      <c r="AB306" s="37"/>
      <c r="AC306" s="37"/>
      <c r="AD306" s="37"/>
      <c r="AE306" s="37"/>
      <c r="AF306" s="37"/>
      <c r="AG306" s="37"/>
      <c r="AH306" s="37"/>
      <c r="AI306" s="37"/>
      <c r="AJ306" s="37"/>
    </row>
    <row r="307" spans="1:36">
      <c r="A307" s="265">
        <v>44146</v>
      </c>
      <c r="B307" s="278" t="s">
        <v>146</v>
      </c>
      <c r="C307" s="37">
        <v>881311855</v>
      </c>
      <c r="D307" s="504" t="s">
        <v>2794</v>
      </c>
      <c r="E307" s="278" t="s">
        <v>139</v>
      </c>
      <c r="F307" s="278" t="s">
        <v>140</v>
      </c>
      <c r="G307" s="37"/>
      <c r="H307" s="37"/>
      <c r="I307" s="265">
        <v>44146</v>
      </c>
      <c r="J307" s="37"/>
      <c r="K307" s="37"/>
      <c r="L307" s="278" t="s">
        <v>168</v>
      </c>
      <c r="M307" s="37">
        <v>150</v>
      </c>
      <c r="N307" s="37"/>
      <c r="O307" s="618" t="s">
        <v>11964</v>
      </c>
      <c r="P307" s="37"/>
      <c r="Q307" s="37"/>
      <c r="R307" s="37"/>
      <c r="S307" s="37"/>
      <c r="T307" s="37"/>
      <c r="U307" s="37"/>
      <c r="V307" s="37"/>
      <c r="W307" s="37"/>
      <c r="X307" s="37"/>
      <c r="Y307" s="37"/>
      <c r="Z307" s="37"/>
      <c r="AA307" s="37"/>
      <c r="AB307" s="37"/>
      <c r="AC307" s="37"/>
      <c r="AD307" s="37"/>
      <c r="AE307" s="37"/>
      <c r="AF307" s="37"/>
      <c r="AG307" s="37"/>
      <c r="AH307" s="37"/>
      <c r="AI307" s="37"/>
      <c r="AJ307" s="37"/>
    </row>
    <row r="308" spans="1:36">
      <c r="A308" s="265">
        <v>44147</v>
      </c>
      <c r="B308" s="278" t="s">
        <v>138</v>
      </c>
      <c r="C308" s="37">
        <v>881486273</v>
      </c>
      <c r="D308" s="504"/>
      <c r="E308" s="278" t="s">
        <v>139</v>
      </c>
      <c r="F308" s="278" t="s">
        <v>140</v>
      </c>
      <c r="G308" s="278" t="s">
        <v>168</v>
      </c>
      <c r="H308" s="37"/>
      <c r="I308" s="265">
        <v>44147</v>
      </c>
      <c r="J308" s="37"/>
      <c r="K308" s="37"/>
      <c r="L308" s="278" t="s">
        <v>168</v>
      </c>
      <c r="M308" s="37">
        <v>150</v>
      </c>
      <c r="N308" s="37"/>
      <c r="O308" s="618" t="s">
        <v>11952</v>
      </c>
      <c r="P308" s="37"/>
      <c r="Q308" s="37"/>
      <c r="R308" s="37"/>
      <c r="S308" s="37"/>
      <c r="T308" s="37"/>
      <c r="U308" s="37"/>
      <c r="V308" s="37"/>
      <c r="W308" s="37"/>
      <c r="X308" s="37"/>
      <c r="Y308" s="37"/>
      <c r="Z308" s="37"/>
      <c r="AA308" s="37"/>
      <c r="AB308" s="37"/>
      <c r="AC308" s="37"/>
      <c r="AD308" s="37"/>
      <c r="AE308" s="37"/>
      <c r="AF308" s="37"/>
      <c r="AG308" s="37"/>
      <c r="AH308" s="37"/>
      <c r="AI308" s="37"/>
      <c r="AJ308" s="37"/>
    </row>
    <row r="309" spans="1:36">
      <c r="A309" s="265">
        <v>44148</v>
      </c>
      <c r="B309" s="278" t="s">
        <v>157</v>
      </c>
      <c r="C309" s="37">
        <v>881800708</v>
      </c>
      <c r="D309" s="504" t="s">
        <v>12082</v>
      </c>
      <c r="E309" s="278" t="s">
        <v>139</v>
      </c>
      <c r="F309" s="278" t="s">
        <v>140</v>
      </c>
      <c r="G309" s="278" t="s">
        <v>225</v>
      </c>
      <c r="H309" s="37"/>
      <c r="I309" s="265">
        <v>44148</v>
      </c>
      <c r="J309" s="37"/>
      <c r="K309" s="37"/>
      <c r="L309" s="278" t="s">
        <v>225</v>
      </c>
      <c r="M309" s="37">
        <f>97.5+45.3+1</f>
        <v>143.80000000000001</v>
      </c>
      <c r="N309" s="37"/>
      <c r="O309" s="618" t="s">
        <v>11952</v>
      </c>
      <c r="P309" s="37"/>
      <c r="Q309" s="37"/>
      <c r="R309" s="37"/>
      <c r="S309" s="37"/>
      <c r="T309" s="37"/>
      <c r="U309" s="37"/>
      <c r="V309" s="37"/>
      <c r="W309" s="37"/>
      <c r="X309" s="37"/>
      <c r="Y309" s="37"/>
      <c r="Z309" s="37"/>
      <c r="AA309" s="37"/>
      <c r="AB309" s="37"/>
      <c r="AC309" s="37"/>
      <c r="AD309" s="37"/>
      <c r="AE309" s="37"/>
      <c r="AF309" s="37"/>
      <c r="AG309" s="37"/>
      <c r="AH309" s="37"/>
      <c r="AI309" s="37"/>
      <c r="AJ309" s="37"/>
    </row>
    <row r="310" spans="1:36">
      <c r="A310" s="505">
        <v>44144</v>
      </c>
      <c r="B310" s="278" t="s">
        <v>156</v>
      </c>
      <c r="C310" s="37">
        <v>881215871</v>
      </c>
      <c r="D310" s="504" t="s">
        <v>12083</v>
      </c>
      <c r="E310" s="278" t="s">
        <v>139</v>
      </c>
      <c r="F310" s="278" t="s">
        <v>140</v>
      </c>
      <c r="G310" s="278"/>
      <c r="H310" s="265"/>
      <c r="I310" s="265">
        <v>44144</v>
      </c>
      <c r="J310" s="37"/>
      <c r="K310" s="37"/>
      <c r="L310" s="278" t="s">
        <v>181</v>
      </c>
      <c r="M310" s="37">
        <v>139.24</v>
      </c>
      <c r="N310" s="37"/>
      <c r="O310" s="278" t="s">
        <v>11969</v>
      </c>
      <c r="P310" s="37"/>
      <c r="Q310" s="37"/>
      <c r="R310" s="37"/>
      <c r="S310" s="37"/>
      <c r="T310" s="37"/>
      <c r="U310" s="37"/>
      <c r="V310" s="37"/>
      <c r="W310" s="37"/>
      <c r="X310" s="37"/>
      <c r="Y310" s="37"/>
      <c r="Z310" s="37"/>
      <c r="AA310" s="37"/>
      <c r="AB310" s="37"/>
      <c r="AC310" s="37"/>
      <c r="AD310" s="37"/>
      <c r="AE310" s="37"/>
      <c r="AF310" s="37"/>
      <c r="AG310" s="37"/>
      <c r="AH310" s="37"/>
      <c r="AI310" s="37"/>
      <c r="AJ310" s="37"/>
    </row>
    <row r="311" spans="1:36">
      <c r="A311" s="265">
        <v>44158</v>
      </c>
      <c r="B311" s="278" t="s">
        <v>146</v>
      </c>
      <c r="C311" s="521">
        <v>881942374</v>
      </c>
      <c r="D311" s="513" t="s">
        <v>2985</v>
      </c>
      <c r="E311" s="278" t="s">
        <v>152</v>
      </c>
      <c r="F311" s="278" t="s">
        <v>140</v>
      </c>
      <c r="G311" s="278"/>
      <c r="H311" s="37"/>
      <c r="I311" s="265">
        <v>44158</v>
      </c>
      <c r="J311" s="37"/>
      <c r="K311" s="37"/>
      <c r="L311" s="278" t="s">
        <v>142</v>
      </c>
      <c r="M311" s="37">
        <v>139</v>
      </c>
      <c r="N311" s="37"/>
      <c r="O311" s="618" t="s">
        <v>12084</v>
      </c>
      <c r="P311" s="37"/>
      <c r="Q311" s="37"/>
      <c r="R311" s="37"/>
      <c r="S311" s="37"/>
      <c r="T311" s="37"/>
      <c r="U311" s="37"/>
      <c r="V311" s="37"/>
      <c r="W311" s="37"/>
      <c r="X311" s="37"/>
      <c r="Y311" s="37"/>
      <c r="Z311" s="37"/>
      <c r="AA311" s="37"/>
      <c r="AB311" s="37"/>
      <c r="AC311" s="37"/>
      <c r="AD311" s="37"/>
      <c r="AE311" s="37"/>
      <c r="AF311" s="37"/>
      <c r="AG311" s="37"/>
      <c r="AH311" s="37"/>
      <c r="AI311" s="37"/>
      <c r="AJ311" s="37"/>
    </row>
    <row r="312" spans="1:36">
      <c r="A312" s="265">
        <v>44151</v>
      </c>
      <c r="B312" s="278" t="s">
        <v>175</v>
      </c>
      <c r="C312" s="37">
        <v>880491010</v>
      </c>
      <c r="D312" s="504"/>
      <c r="E312" s="278" t="s">
        <v>152</v>
      </c>
      <c r="F312" s="278" t="s">
        <v>140</v>
      </c>
      <c r="G312" s="278" t="s">
        <v>142</v>
      </c>
      <c r="H312" s="37"/>
      <c r="I312" s="265">
        <v>44151</v>
      </c>
      <c r="J312" s="37"/>
      <c r="K312" s="37"/>
      <c r="L312" s="278" t="s">
        <v>142</v>
      </c>
      <c r="M312" s="37">
        <v>136.5</v>
      </c>
      <c r="N312" s="37"/>
      <c r="O312" s="618" t="s">
        <v>11943</v>
      </c>
      <c r="P312" s="37"/>
      <c r="Q312" s="37"/>
      <c r="R312" s="37"/>
      <c r="S312" s="37"/>
      <c r="T312" s="37"/>
      <c r="U312" s="37"/>
      <c r="V312" s="37"/>
      <c r="W312" s="37"/>
      <c r="X312" s="37"/>
      <c r="Y312" s="37"/>
      <c r="Z312" s="37"/>
      <c r="AA312" s="37"/>
      <c r="AB312" s="37"/>
      <c r="AC312" s="37"/>
      <c r="AD312" s="37"/>
      <c r="AE312" s="37"/>
      <c r="AF312" s="37"/>
      <c r="AG312" s="37"/>
      <c r="AH312" s="37"/>
      <c r="AI312" s="37"/>
      <c r="AJ312" s="37"/>
    </row>
    <row r="313" spans="1:36">
      <c r="A313" s="265">
        <v>44151</v>
      </c>
      <c r="B313" s="278" t="s">
        <v>175</v>
      </c>
      <c r="C313" s="37">
        <v>880491010</v>
      </c>
      <c r="D313" s="504"/>
      <c r="E313" s="278" t="s">
        <v>152</v>
      </c>
      <c r="F313" s="278" t="s">
        <v>140</v>
      </c>
      <c r="G313" s="278" t="s">
        <v>142</v>
      </c>
      <c r="H313" s="37"/>
      <c r="I313" s="265">
        <v>44165</v>
      </c>
      <c r="J313" s="37"/>
      <c r="K313" s="37"/>
      <c r="L313" s="278" t="s">
        <v>142</v>
      </c>
      <c r="M313" s="37">
        <v>216.5</v>
      </c>
      <c r="N313" s="37"/>
      <c r="O313" s="618" t="s">
        <v>12041</v>
      </c>
      <c r="P313" s="37"/>
      <c r="Q313" s="37"/>
      <c r="R313" s="37"/>
      <c r="S313" s="37"/>
      <c r="T313" s="37"/>
      <c r="U313" s="37"/>
      <c r="V313" s="37"/>
      <c r="W313" s="37"/>
      <c r="X313" s="37"/>
      <c r="Y313" s="37"/>
      <c r="Z313" s="37"/>
      <c r="AA313" s="37"/>
      <c r="AB313" s="37"/>
      <c r="AC313" s="37"/>
      <c r="AD313" s="37"/>
      <c r="AE313" s="37"/>
      <c r="AF313" s="37"/>
      <c r="AG313" s="37"/>
      <c r="AH313" s="37"/>
      <c r="AI313" s="37"/>
      <c r="AJ313" s="37"/>
    </row>
    <row r="314" spans="1:36">
      <c r="A314" s="265">
        <v>44138</v>
      </c>
      <c r="B314" s="278" t="s">
        <v>154</v>
      </c>
      <c r="C314" s="528">
        <v>880434781</v>
      </c>
      <c r="D314" s="37">
        <v>7504522</v>
      </c>
      <c r="E314" s="278" t="s">
        <v>152</v>
      </c>
      <c r="F314" s="278" t="s">
        <v>140</v>
      </c>
      <c r="G314" s="278" t="s">
        <v>148</v>
      </c>
      <c r="H314" s="37"/>
      <c r="I314" s="265">
        <v>44138</v>
      </c>
      <c r="J314" s="37"/>
      <c r="K314" s="37"/>
      <c r="L314" s="278" t="s">
        <v>148</v>
      </c>
      <c r="M314" s="37">
        <v>135.86000000000001</v>
      </c>
      <c r="N314" s="37"/>
      <c r="O314" s="278" t="s">
        <v>11963</v>
      </c>
      <c r="P314" s="37"/>
      <c r="Q314" s="37"/>
      <c r="R314" s="37"/>
      <c r="S314" s="37"/>
      <c r="T314" s="37"/>
      <c r="U314" s="37"/>
      <c r="V314" s="37"/>
      <c r="W314" s="37"/>
      <c r="X314" s="37"/>
      <c r="Y314" s="37"/>
      <c r="Z314" s="37"/>
      <c r="AA314" s="37"/>
      <c r="AB314" s="37"/>
      <c r="AC314" s="37"/>
      <c r="AD314" s="37"/>
      <c r="AE314" s="37"/>
      <c r="AF314" s="37"/>
      <c r="AG314" s="37"/>
      <c r="AH314" s="37"/>
      <c r="AI314" s="37"/>
      <c r="AJ314" s="37"/>
    </row>
    <row r="315" spans="1:36">
      <c r="A315" s="265">
        <v>44145</v>
      </c>
      <c r="B315" s="278" t="s">
        <v>157</v>
      </c>
      <c r="C315" s="37">
        <v>880001355</v>
      </c>
      <c r="D315" s="37">
        <v>776275279</v>
      </c>
      <c r="E315" s="278" t="s">
        <v>152</v>
      </c>
      <c r="F315" s="278" t="s">
        <v>140</v>
      </c>
      <c r="G315" s="278" t="s">
        <v>142</v>
      </c>
      <c r="H315" s="37"/>
      <c r="I315" s="265">
        <v>44145</v>
      </c>
      <c r="J315" s="37"/>
      <c r="K315" s="37"/>
      <c r="L315" s="278" t="s">
        <v>142</v>
      </c>
      <c r="M315" s="37">
        <v>133.5</v>
      </c>
      <c r="N315" s="37"/>
      <c r="O315" s="278" t="s">
        <v>12069</v>
      </c>
      <c r="P315" s="37"/>
      <c r="Q315" s="37"/>
      <c r="R315" s="37"/>
      <c r="S315" s="37"/>
      <c r="T315" s="37"/>
      <c r="U315" s="37"/>
      <c r="V315" s="37"/>
      <c r="W315" s="37"/>
      <c r="X315" s="37"/>
      <c r="Y315" s="37"/>
      <c r="Z315" s="37"/>
      <c r="AA315" s="37"/>
      <c r="AB315" s="37"/>
      <c r="AC315" s="37"/>
      <c r="AD315" s="37"/>
      <c r="AE315" s="37"/>
      <c r="AF315" s="37"/>
      <c r="AG315" s="37"/>
      <c r="AH315" s="37"/>
      <c r="AI315" s="37"/>
      <c r="AJ315" s="37"/>
    </row>
    <row r="316" spans="1:36">
      <c r="A316" s="265">
        <v>44151</v>
      </c>
      <c r="B316" s="278" t="s">
        <v>156</v>
      </c>
      <c r="C316" s="37">
        <v>880004859</v>
      </c>
      <c r="D316" s="510"/>
      <c r="E316" s="278" t="s">
        <v>139</v>
      </c>
      <c r="F316" s="278" t="s">
        <v>140</v>
      </c>
      <c r="G316" s="278"/>
      <c r="H316" s="37"/>
      <c r="I316" s="265">
        <v>44151</v>
      </c>
      <c r="J316" s="37"/>
      <c r="K316" s="37"/>
      <c r="L316" s="278" t="s">
        <v>142</v>
      </c>
      <c r="M316" s="37">
        <v>133.09</v>
      </c>
      <c r="N316" s="37"/>
      <c r="O316" s="618"/>
      <c r="P316" s="37"/>
      <c r="Q316" s="37"/>
      <c r="R316" s="37"/>
      <c r="S316" s="37"/>
      <c r="T316" s="37"/>
      <c r="U316" s="37"/>
      <c r="V316" s="37"/>
      <c r="W316" s="37"/>
      <c r="X316" s="37"/>
      <c r="Y316" s="37"/>
      <c r="Z316" s="37"/>
      <c r="AA316" s="37"/>
      <c r="AB316" s="37"/>
      <c r="AC316" s="37"/>
      <c r="AD316" s="37"/>
      <c r="AE316" s="37"/>
      <c r="AF316" s="37"/>
      <c r="AG316" s="37"/>
      <c r="AH316" s="37"/>
      <c r="AI316" s="37"/>
      <c r="AJ316" s="37"/>
    </row>
    <row r="317" spans="1:36">
      <c r="A317" s="265">
        <v>44153</v>
      </c>
      <c r="B317" s="278" t="s">
        <v>178</v>
      </c>
      <c r="C317" s="37">
        <v>881886144</v>
      </c>
      <c r="D317" s="510"/>
      <c r="E317" s="278" t="s">
        <v>139</v>
      </c>
      <c r="F317" s="278" t="s">
        <v>140</v>
      </c>
      <c r="G317" s="278" t="s">
        <v>142</v>
      </c>
      <c r="H317" s="37"/>
      <c r="I317" s="265">
        <v>44153</v>
      </c>
      <c r="J317" s="37"/>
      <c r="K317" s="37"/>
      <c r="L317" s="278" t="s">
        <v>142</v>
      </c>
      <c r="M317" s="37">
        <v>130</v>
      </c>
      <c r="N317" s="37"/>
      <c r="O317" s="618" t="s">
        <v>11989</v>
      </c>
      <c r="P317" s="37"/>
      <c r="Q317" s="37"/>
      <c r="R317" s="37"/>
      <c r="S317" s="37"/>
      <c r="T317" s="37"/>
      <c r="U317" s="37"/>
      <c r="V317" s="37"/>
      <c r="W317" s="37"/>
      <c r="X317" s="37"/>
      <c r="Y317" s="37"/>
      <c r="Z317" s="37"/>
      <c r="AA317" s="37"/>
      <c r="AB317" s="37"/>
      <c r="AC317" s="37"/>
      <c r="AD317" s="37"/>
      <c r="AE317" s="37"/>
      <c r="AF317" s="37"/>
      <c r="AG317" s="37"/>
      <c r="AH317" s="37"/>
      <c r="AI317" s="37"/>
      <c r="AJ317" s="37"/>
    </row>
    <row r="318" spans="1:36">
      <c r="A318" s="265">
        <v>44155</v>
      </c>
      <c r="B318" s="278" t="s">
        <v>178</v>
      </c>
      <c r="C318" s="525">
        <v>881534707</v>
      </c>
      <c r="D318" s="509"/>
      <c r="E318" s="278" t="s">
        <v>152</v>
      </c>
      <c r="F318" s="278" t="s">
        <v>140</v>
      </c>
      <c r="G318" s="278" t="s">
        <v>142</v>
      </c>
      <c r="H318" s="37"/>
      <c r="I318" s="265">
        <v>44155</v>
      </c>
      <c r="J318" s="37"/>
      <c r="K318" s="37"/>
      <c r="L318" s="278" t="s">
        <v>142</v>
      </c>
      <c r="M318" s="37">
        <v>125.5</v>
      </c>
      <c r="N318" s="37"/>
      <c r="O318" s="618" t="s">
        <v>12013</v>
      </c>
      <c r="P318" s="37"/>
      <c r="Q318" s="37"/>
      <c r="R318" s="37"/>
      <c r="S318" s="37"/>
      <c r="T318" s="37"/>
      <c r="U318" s="37"/>
      <c r="V318" s="37"/>
      <c r="W318" s="37"/>
      <c r="X318" s="37"/>
      <c r="Y318" s="37"/>
      <c r="Z318" s="37"/>
      <c r="AA318" s="37"/>
      <c r="AB318" s="37"/>
      <c r="AC318" s="37"/>
      <c r="AD318" s="37"/>
      <c r="AE318" s="37"/>
      <c r="AF318" s="37"/>
      <c r="AG318" s="37"/>
      <c r="AH318" s="37"/>
      <c r="AI318" s="37"/>
      <c r="AJ318" s="37"/>
    </row>
    <row r="319" spans="1:36">
      <c r="A319" s="265">
        <v>44155</v>
      </c>
      <c r="B319" s="278" t="s">
        <v>194</v>
      </c>
      <c r="C319" s="525">
        <v>882093801</v>
      </c>
      <c r="D319" s="509" t="s">
        <v>12085</v>
      </c>
      <c r="E319" s="278" t="s">
        <v>152</v>
      </c>
      <c r="F319" s="278" t="s">
        <v>140</v>
      </c>
      <c r="G319" s="278" t="s">
        <v>148</v>
      </c>
      <c r="H319" s="37"/>
      <c r="I319" s="265">
        <v>44155</v>
      </c>
      <c r="J319" s="37"/>
      <c r="K319" s="37"/>
      <c r="L319" s="278" t="s">
        <v>148</v>
      </c>
      <c r="M319" s="37">
        <v>125</v>
      </c>
      <c r="N319" s="37"/>
      <c r="O319" s="618" t="s">
        <v>11929</v>
      </c>
      <c r="P319" s="37"/>
      <c r="Q319" s="37"/>
      <c r="R319" s="37"/>
      <c r="S319" s="37"/>
      <c r="T319" s="37"/>
      <c r="U319" s="37"/>
      <c r="V319" s="37"/>
      <c r="W319" s="37"/>
      <c r="X319" s="37"/>
      <c r="Y319" s="37"/>
      <c r="Z319" s="37"/>
      <c r="AA319" s="37"/>
      <c r="AB319" s="37"/>
      <c r="AC319" s="37"/>
      <c r="AD319" s="37"/>
      <c r="AE319" s="37"/>
      <c r="AF319" s="37"/>
      <c r="AG319" s="37"/>
      <c r="AH319" s="37"/>
      <c r="AI319" s="37"/>
      <c r="AJ319" s="37"/>
    </row>
    <row r="320" spans="1:36">
      <c r="A320" s="265">
        <v>44148</v>
      </c>
      <c r="B320" s="278" t="s">
        <v>194</v>
      </c>
      <c r="C320" s="37">
        <v>881352797</v>
      </c>
      <c r="D320" s="504" t="s">
        <v>3034</v>
      </c>
      <c r="E320" s="278" t="s">
        <v>152</v>
      </c>
      <c r="F320" s="278" t="s">
        <v>140</v>
      </c>
      <c r="G320" s="278" t="s">
        <v>142</v>
      </c>
      <c r="H320" s="37"/>
      <c r="I320" s="265">
        <v>44148</v>
      </c>
      <c r="J320" s="37"/>
      <c r="K320" s="37"/>
      <c r="L320" s="278" t="s">
        <v>142</v>
      </c>
      <c r="M320" s="37">
        <v>123</v>
      </c>
      <c r="N320" s="37"/>
      <c r="O320" s="618" t="s">
        <v>11952</v>
      </c>
      <c r="P320" s="37"/>
      <c r="Q320" s="37"/>
      <c r="R320" s="37"/>
      <c r="S320" s="37"/>
      <c r="T320" s="37"/>
      <c r="U320" s="37"/>
      <c r="V320" s="37"/>
      <c r="W320" s="37"/>
      <c r="X320" s="37"/>
      <c r="Y320" s="37"/>
      <c r="Z320" s="37"/>
      <c r="AA320" s="37"/>
      <c r="AB320" s="37"/>
      <c r="AC320" s="37"/>
      <c r="AD320" s="37"/>
      <c r="AE320" s="37"/>
      <c r="AF320" s="37"/>
      <c r="AG320" s="37"/>
      <c r="AH320" s="37"/>
      <c r="AI320" s="37"/>
      <c r="AJ320" s="37"/>
    </row>
    <row r="321" spans="1:36">
      <c r="A321" s="265">
        <v>44146</v>
      </c>
      <c r="B321" s="278" t="s">
        <v>156</v>
      </c>
      <c r="C321" s="37">
        <v>880018227</v>
      </c>
      <c r="D321" s="504"/>
      <c r="E321" s="278" t="s">
        <v>139</v>
      </c>
      <c r="F321" s="278" t="s">
        <v>140</v>
      </c>
      <c r="G321" s="37"/>
      <c r="H321" s="37"/>
      <c r="I321" s="265">
        <v>44146</v>
      </c>
      <c r="J321" s="37"/>
      <c r="K321" s="37"/>
      <c r="L321" s="278" t="s">
        <v>163</v>
      </c>
      <c r="M321" s="37">
        <v>120</v>
      </c>
      <c r="N321" s="37"/>
      <c r="O321" s="618" t="s">
        <v>11964</v>
      </c>
      <c r="P321" s="37"/>
      <c r="Q321" s="37"/>
      <c r="R321" s="37"/>
      <c r="S321" s="37"/>
      <c r="T321" s="37"/>
      <c r="U321" s="37"/>
      <c r="V321" s="37"/>
      <c r="W321" s="37"/>
      <c r="X321" s="37"/>
      <c r="Y321" s="37"/>
      <c r="Z321" s="37"/>
      <c r="AA321" s="37"/>
      <c r="AB321" s="37"/>
      <c r="AC321" s="37"/>
      <c r="AD321" s="37"/>
      <c r="AE321" s="37"/>
      <c r="AF321" s="37"/>
      <c r="AG321" s="37"/>
      <c r="AH321" s="37"/>
      <c r="AI321" s="37"/>
      <c r="AJ321" s="37"/>
    </row>
    <row r="322" spans="1:36">
      <c r="A322" s="265">
        <v>44138</v>
      </c>
      <c r="B322" s="278" t="s">
        <v>157</v>
      </c>
      <c r="C322" s="37">
        <v>881431510</v>
      </c>
      <c r="D322" s="504" t="s">
        <v>3146</v>
      </c>
      <c r="E322" s="278" t="s">
        <v>152</v>
      </c>
      <c r="F322" s="278" t="s">
        <v>140</v>
      </c>
      <c r="G322" s="278" t="s">
        <v>200</v>
      </c>
      <c r="H322" s="37"/>
      <c r="I322" s="265">
        <v>44138</v>
      </c>
      <c r="J322" s="37"/>
      <c r="K322" s="37"/>
      <c r="L322" s="278" t="s">
        <v>200</v>
      </c>
      <c r="M322" s="37">
        <v>118</v>
      </c>
      <c r="N322" s="37"/>
      <c r="O322" s="37"/>
      <c r="P322" s="37"/>
      <c r="Q322" s="37"/>
      <c r="R322" s="37"/>
      <c r="S322" s="37"/>
      <c r="T322" s="37"/>
      <c r="U322" s="37"/>
      <c r="V322" s="37"/>
      <c r="W322" s="37"/>
      <c r="X322" s="37"/>
      <c r="Y322" s="37"/>
      <c r="Z322" s="37"/>
      <c r="AA322" s="37"/>
      <c r="AB322" s="37"/>
      <c r="AC322" s="37"/>
      <c r="AD322" s="37"/>
      <c r="AE322" s="37"/>
      <c r="AF322" s="37"/>
      <c r="AG322" s="37"/>
      <c r="AH322" s="37"/>
      <c r="AI322" s="37"/>
      <c r="AJ322" s="37"/>
    </row>
    <row r="323" spans="1:36">
      <c r="A323" s="265">
        <v>44138</v>
      </c>
      <c r="B323" s="278" t="s">
        <v>194</v>
      </c>
      <c r="C323" s="37">
        <v>881352797</v>
      </c>
      <c r="D323" s="504" t="s">
        <v>3034</v>
      </c>
      <c r="E323" s="278" t="s">
        <v>152</v>
      </c>
      <c r="F323" s="278" t="s">
        <v>140</v>
      </c>
      <c r="G323" s="278" t="s">
        <v>142</v>
      </c>
      <c r="H323" s="37"/>
      <c r="I323" s="265">
        <v>44138</v>
      </c>
      <c r="J323" s="37"/>
      <c r="K323" s="37"/>
      <c r="L323" s="278" t="s">
        <v>142</v>
      </c>
      <c r="M323" s="37">
        <v>117.5</v>
      </c>
      <c r="N323" s="37"/>
      <c r="O323" s="278" t="s">
        <v>11963</v>
      </c>
      <c r="P323" s="37"/>
      <c r="Q323" s="37"/>
      <c r="R323" s="37"/>
      <c r="S323" s="37"/>
      <c r="T323" s="37"/>
      <c r="U323" s="37"/>
      <c r="V323" s="37"/>
      <c r="W323" s="37"/>
      <c r="X323" s="37"/>
      <c r="Y323" s="37"/>
      <c r="Z323" s="37"/>
      <c r="AA323" s="37"/>
      <c r="AB323" s="37"/>
      <c r="AC323" s="37"/>
      <c r="AD323" s="37"/>
      <c r="AE323" s="37"/>
      <c r="AF323" s="37"/>
      <c r="AG323" s="37"/>
      <c r="AH323" s="37"/>
      <c r="AI323" s="37"/>
      <c r="AJ323" s="37"/>
    </row>
    <row r="324" spans="1:36">
      <c r="A324" s="265">
        <v>44153</v>
      </c>
      <c r="B324" s="278" t="s">
        <v>194</v>
      </c>
      <c r="C324" s="37">
        <v>881352797</v>
      </c>
      <c r="D324" s="510" t="s">
        <v>3034</v>
      </c>
      <c r="E324" s="278" t="s">
        <v>152</v>
      </c>
      <c r="F324" s="278" t="s">
        <v>140</v>
      </c>
      <c r="G324" s="278" t="s">
        <v>142</v>
      </c>
      <c r="H324" s="37"/>
      <c r="I324" s="265">
        <v>44153</v>
      </c>
      <c r="J324" s="37"/>
      <c r="K324" s="37"/>
      <c r="L324" s="278" t="s">
        <v>142</v>
      </c>
      <c r="M324" s="37">
        <v>117.5</v>
      </c>
      <c r="N324" s="37"/>
      <c r="O324" s="618" t="s">
        <v>11997</v>
      </c>
      <c r="P324" s="37"/>
      <c r="Q324" s="37"/>
      <c r="R324" s="37"/>
      <c r="S324" s="37"/>
      <c r="T324" s="37"/>
      <c r="U324" s="37"/>
      <c r="V324" s="37"/>
      <c r="W324" s="37"/>
      <c r="X324" s="37"/>
      <c r="Y324" s="37"/>
      <c r="Z324" s="37"/>
      <c r="AA324" s="37"/>
      <c r="AB324" s="37"/>
      <c r="AC324" s="37"/>
      <c r="AD324" s="37"/>
      <c r="AE324" s="37"/>
      <c r="AF324" s="37"/>
      <c r="AG324" s="37"/>
      <c r="AH324" s="37"/>
      <c r="AI324" s="37"/>
      <c r="AJ324" s="37"/>
    </row>
    <row r="325" spans="1:36">
      <c r="A325" s="505">
        <v>44140</v>
      </c>
      <c r="B325" s="278" t="s">
        <v>178</v>
      </c>
      <c r="C325" s="37">
        <v>882253506</v>
      </c>
      <c r="D325" s="37"/>
      <c r="E325" s="278" t="s">
        <v>139</v>
      </c>
      <c r="F325" s="278" t="s">
        <v>140</v>
      </c>
      <c r="G325" s="278" t="s">
        <v>148</v>
      </c>
      <c r="H325" s="37"/>
      <c r="I325" s="265">
        <v>44140</v>
      </c>
      <c r="J325" s="37"/>
      <c r="K325" s="37"/>
      <c r="L325" s="278" t="s">
        <v>148</v>
      </c>
      <c r="M325" s="37">
        <v>110</v>
      </c>
      <c r="N325" s="37"/>
      <c r="O325" s="278" t="s">
        <v>11978</v>
      </c>
      <c r="P325" s="37"/>
      <c r="Q325" s="37"/>
      <c r="R325" s="37"/>
      <c r="S325" s="37"/>
      <c r="T325" s="37"/>
      <c r="U325" s="37"/>
      <c r="V325" s="37"/>
      <c r="W325" s="37"/>
      <c r="X325" s="37"/>
      <c r="Y325" s="37"/>
      <c r="Z325" s="37"/>
      <c r="AA325" s="37"/>
      <c r="AB325" s="37"/>
      <c r="AC325" s="37"/>
      <c r="AD325" s="37"/>
      <c r="AE325" s="37"/>
      <c r="AF325" s="37"/>
      <c r="AG325" s="37"/>
      <c r="AH325" s="37"/>
      <c r="AI325" s="37"/>
      <c r="AJ325" s="37"/>
    </row>
    <row r="326" spans="1:36">
      <c r="A326" s="265">
        <v>44146</v>
      </c>
      <c r="B326" s="278" t="s">
        <v>227</v>
      </c>
      <c r="C326" s="37">
        <v>882354140</v>
      </c>
      <c r="D326" s="510" t="s">
        <v>4526</v>
      </c>
      <c r="E326" s="278" t="s">
        <v>152</v>
      </c>
      <c r="F326" s="278" t="s">
        <v>140</v>
      </c>
      <c r="G326" s="278" t="s">
        <v>148</v>
      </c>
      <c r="H326" s="265">
        <v>44137</v>
      </c>
      <c r="I326" s="265">
        <v>44146</v>
      </c>
      <c r="J326" s="37"/>
      <c r="K326" s="37"/>
      <c r="L326" s="278" t="s">
        <v>148</v>
      </c>
      <c r="M326" s="37">
        <v>110</v>
      </c>
      <c r="N326" s="37"/>
      <c r="O326" s="618" t="s">
        <v>11964</v>
      </c>
      <c r="P326" s="37"/>
      <c r="Q326" s="37"/>
      <c r="R326" s="37"/>
      <c r="S326" s="37"/>
      <c r="T326" s="37"/>
      <c r="U326" s="37"/>
      <c r="V326" s="37"/>
      <c r="W326" s="37"/>
      <c r="X326" s="37"/>
      <c r="Y326" s="37"/>
      <c r="Z326" s="37"/>
      <c r="AA326" s="37"/>
      <c r="AB326" s="37"/>
      <c r="AC326" s="37"/>
      <c r="AD326" s="37"/>
      <c r="AE326" s="37"/>
      <c r="AF326" s="37"/>
      <c r="AG326" s="37"/>
      <c r="AH326" s="37"/>
      <c r="AI326" s="37"/>
      <c r="AJ326" s="37"/>
    </row>
    <row r="327" spans="1:36">
      <c r="A327" s="265">
        <v>44147</v>
      </c>
      <c r="B327" s="278" t="s">
        <v>194</v>
      </c>
      <c r="C327" s="37">
        <v>880385479</v>
      </c>
      <c r="D327" s="504" t="s">
        <v>4606</v>
      </c>
      <c r="E327" s="278" t="s">
        <v>139</v>
      </c>
      <c r="F327" s="278" t="s">
        <v>140</v>
      </c>
      <c r="G327" s="278" t="s">
        <v>142</v>
      </c>
      <c r="H327" s="37"/>
      <c r="I327" s="265">
        <v>44147</v>
      </c>
      <c r="J327" s="37"/>
      <c r="K327" s="37"/>
      <c r="L327" s="278" t="s">
        <v>163</v>
      </c>
      <c r="M327" s="37">
        <v>110</v>
      </c>
      <c r="N327" s="37"/>
      <c r="O327" s="618" t="s">
        <v>11952</v>
      </c>
      <c r="P327" s="37"/>
      <c r="Q327" s="37"/>
      <c r="R327" s="37"/>
      <c r="S327" s="37"/>
      <c r="T327" s="37"/>
      <c r="U327" s="37"/>
      <c r="V327" s="37"/>
      <c r="W327" s="37"/>
      <c r="X327" s="37"/>
      <c r="Y327" s="37"/>
      <c r="Z327" s="37"/>
      <c r="AA327" s="37"/>
      <c r="AB327" s="37"/>
      <c r="AC327" s="37"/>
      <c r="AD327" s="37"/>
      <c r="AE327" s="37"/>
      <c r="AF327" s="37"/>
      <c r="AG327" s="37"/>
      <c r="AH327" s="37"/>
      <c r="AI327" s="37"/>
      <c r="AJ327" s="37"/>
    </row>
    <row r="328" spans="1:36">
      <c r="A328" s="265">
        <v>44153</v>
      </c>
      <c r="B328" s="278" t="s">
        <v>138</v>
      </c>
      <c r="C328" s="37">
        <v>881252851</v>
      </c>
      <c r="D328" s="510"/>
      <c r="E328" s="278" t="s">
        <v>139</v>
      </c>
      <c r="F328" s="278" t="s">
        <v>140</v>
      </c>
      <c r="G328" s="278" t="s">
        <v>142</v>
      </c>
      <c r="H328" s="37"/>
      <c r="I328" s="265">
        <v>44153</v>
      </c>
      <c r="J328" s="37"/>
      <c r="K328" s="37"/>
      <c r="L328" s="278" t="s">
        <v>142</v>
      </c>
      <c r="M328" s="37">
        <v>107.5</v>
      </c>
      <c r="N328" s="37"/>
      <c r="O328" s="618" t="s">
        <v>12086</v>
      </c>
      <c r="P328" s="37"/>
      <c r="Q328" s="37"/>
      <c r="R328" s="37"/>
      <c r="S328" s="37"/>
      <c r="T328" s="37"/>
      <c r="U328" s="37"/>
      <c r="V328" s="37"/>
      <c r="W328" s="37"/>
      <c r="X328" s="37"/>
      <c r="Y328" s="37"/>
      <c r="Z328" s="37"/>
      <c r="AA328" s="37"/>
      <c r="AB328" s="37"/>
      <c r="AC328" s="37"/>
      <c r="AD328" s="37"/>
      <c r="AE328" s="37"/>
      <c r="AF328" s="37"/>
      <c r="AG328" s="37"/>
      <c r="AH328" s="37"/>
      <c r="AI328" s="37"/>
      <c r="AJ328" s="37"/>
    </row>
    <row r="329" spans="1:36" ht="28">
      <c r="A329" s="265">
        <v>44155</v>
      </c>
      <c r="B329" s="278" t="s">
        <v>167</v>
      </c>
      <c r="C329" s="525" t="s">
        <v>12087</v>
      </c>
      <c r="D329" s="509"/>
      <c r="E329" s="278" t="s">
        <v>152</v>
      </c>
      <c r="F329" s="278" t="s">
        <v>140</v>
      </c>
      <c r="G329" s="278" t="s">
        <v>142</v>
      </c>
      <c r="H329" s="37"/>
      <c r="I329" s="265">
        <v>44155</v>
      </c>
      <c r="J329" s="37"/>
      <c r="K329" s="37"/>
      <c r="L329" s="278" t="s">
        <v>142</v>
      </c>
      <c r="M329" s="37">
        <v>107</v>
      </c>
      <c r="N329" s="37"/>
      <c r="O329" s="618" t="s">
        <v>12013</v>
      </c>
      <c r="P329" s="37"/>
      <c r="Q329" s="37"/>
      <c r="R329" s="37"/>
      <c r="S329" s="37"/>
      <c r="T329" s="37"/>
      <c r="U329" s="37"/>
      <c r="V329" s="37"/>
      <c r="W329" s="37"/>
      <c r="X329" s="37"/>
      <c r="Y329" s="37"/>
      <c r="Z329" s="37"/>
      <c r="AA329" s="37"/>
      <c r="AB329" s="37"/>
      <c r="AC329" s="37"/>
      <c r="AD329" s="37"/>
      <c r="AE329" s="37"/>
      <c r="AF329" s="37"/>
      <c r="AG329" s="37"/>
      <c r="AH329" s="37"/>
      <c r="AI329" s="37"/>
      <c r="AJ329" s="37"/>
    </row>
    <row r="330" spans="1:36">
      <c r="A330" s="265">
        <v>44165</v>
      </c>
      <c r="B330" s="278" t="s">
        <v>146</v>
      </c>
      <c r="C330" s="521">
        <v>881942374</v>
      </c>
      <c r="D330" s="673" t="s">
        <v>2985</v>
      </c>
      <c r="E330" s="278" t="s">
        <v>152</v>
      </c>
      <c r="F330" s="278" t="s">
        <v>140</v>
      </c>
      <c r="G330" s="278"/>
      <c r="H330" s="37"/>
      <c r="I330" s="265">
        <v>44165</v>
      </c>
      <c r="J330" s="37"/>
      <c r="K330" s="37"/>
      <c r="L330" s="278" t="s">
        <v>142</v>
      </c>
      <c r="M330" s="37">
        <v>208.5</v>
      </c>
      <c r="N330" s="37"/>
      <c r="O330" s="618" t="s">
        <v>12088</v>
      </c>
      <c r="P330" s="37"/>
      <c r="Q330" s="278"/>
      <c r="R330" s="37"/>
      <c r="S330" s="37"/>
      <c r="T330" s="37"/>
      <c r="U330" s="37"/>
      <c r="V330" s="37"/>
      <c r="W330" s="37"/>
      <c r="X330" s="37"/>
      <c r="Y330" s="37"/>
      <c r="Z330" s="37"/>
      <c r="AA330" s="37"/>
      <c r="AB330" s="37"/>
      <c r="AC330" s="37"/>
      <c r="AD330" s="37"/>
      <c r="AE330" s="37"/>
      <c r="AF330" s="37"/>
      <c r="AG330" s="37"/>
      <c r="AH330" s="37"/>
      <c r="AI330" s="37"/>
      <c r="AJ330" s="37"/>
    </row>
    <row r="331" spans="1:36">
      <c r="A331" s="265">
        <v>44158</v>
      </c>
      <c r="B331" s="278" t="s">
        <v>146</v>
      </c>
      <c r="C331" s="521">
        <v>881939246</v>
      </c>
      <c r="D331" s="673" t="s">
        <v>12089</v>
      </c>
      <c r="E331" s="278" t="s">
        <v>139</v>
      </c>
      <c r="F331" s="278" t="s">
        <v>152</v>
      </c>
      <c r="G331" s="278"/>
      <c r="H331" s="37"/>
      <c r="I331" s="265">
        <v>44158</v>
      </c>
      <c r="J331" s="37"/>
      <c r="K331" s="37"/>
      <c r="L331" s="278" t="s">
        <v>142</v>
      </c>
      <c r="M331" s="37">
        <v>106.5</v>
      </c>
      <c r="N331" s="37"/>
      <c r="O331" s="618" t="s">
        <v>11935</v>
      </c>
      <c r="P331" s="37"/>
      <c r="Q331" s="278" t="s">
        <v>12090</v>
      </c>
      <c r="R331" s="37">
        <v>224</v>
      </c>
      <c r="S331" s="37"/>
      <c r="T331" s="37"/>
      <c r="U331" s="37"/>
      <c r="V331" s="37"/>
      <c r="W331" s="37"/>
      <c r="X331" s="37"/>
      <c r="Y331" s="37"/>
      <c r="Z331" s="37"/>
      <c r="AA331" s="37"/>
      <c r="AB331" s="37"/>
      <c r="AC331" s="37"/>
      <c r="AD331" s="37"/>
      <c r="AE331" s="37"/>
      <c r="AF331" s="37"/>
      <c r="AG331" s="37"/>
      <c r="AH331" s="37"/>
      <c r="AI331" s="37"/>
      <c r="AJ331" s="37"/>
    </row>
    <row r="332" spans="1:36">
      <c r="A332" s="265">
        <v>44138</v>
      </c>
      <c r="B332" s="278" t="s">
        <v>154</v>
      </c>
      <c r="C332" s="37">
        <v>882856101</v>
      </c>
      <c r="D332" s="504" t="s">
        <v>3199</v>
      </c>
      <c r="E332" s="278" t="s">
        <v>139</v>
      </c>
      <c r="F332" s="278" t="s">
        <v>140</v>
      </c>
      <c r="G332" s="37"/>
      <c r="H332" s="37"/>
      <c r="I332" s="265">
        <v>44148</v>
      </c>
      <c r="J332" s="37"/>
      <c r="K332" s="37"/>
      <c r="L332" s="278" t="s">
        <v>176</v>
      </c>
      <c r="M332" s="37">
        <v>105</v>
      </c>
      <c r="N332" s="37"/>
      <c r="O332" s="278"/>
      <c r="P332" s="37"/>
      <c r="Q332" s="37"/>
      <c r="R332" s="37"/>
      <c r="S332" s="37"/>
      <c r="T332" s="37"/>
      <c r="U332" s="37"/>
      <c r="V332" s="37"/>
      <c r="W332" s="37"/>
      <c r="X332" s="37"/>
      <c r="Y332" s="37"/>
      <c r="Z332" s="37"/>
      <c r="AA332" s="37"/>
      <c r="AB332" s="37"/>
      <c r="AC332" s="37"/>
      <c r="AD332" s="37"/>
      <c r="AE332" s="37"/>
      <c r="AF332" s="37"/>
      <c r="AG332" s="37"/>
      <c r="AH332" s="37"/>
      <c r="AI332" s="37"/>
      <c r="AJ332" s="37"/>
    </row>
    <row r="333" spans="1:36">
      <c r="A333" s="505">
        <v>44144</v>
      </c>
      <c r="B333" s="278" t="s">
        <v>156</v>
      </c>
      <c r="C333" s="37">
        <v>880949389</v>
      </c>
      <c r="D333" s="504" t="s">
        <v>5201</v>
      </c>
      <c r="E333" s="278" t="s">
        <v>139</v>
      </c>
      <c r="F333" s="278" t="s">
        <v>140</v>
      </c>
      <c r="G333" s="278"/>
      <c r="H333" s="37"/>
      <c r="I333" s="265">
        <v>44144</v>
      </c>
      <c r="J333" s="37"/>
      <c r="K333" s="37"/>
      <c r="L333" s="278" t="s">
        <v>181</v>
      </c>
      <c r="M333" s="37">
        <v>105</v>
      </c>
      <c r="N333" s="37"/>
      <c r="O333" s="278" t="s">
        <v>11944</v>
      </c>
      <c r="P333" s="37"/>
      <c r="Q333" s="37"/>
      <c r="R333" s="37"/>
      <c r="S333" s="37"/>
      <c r="T333" s="37"/>
      <c r="U333" s="37"/>
      <c r="V333" s="37"/>
      <c r="W333" s="37"/>
      <c r="X333" s="37"/>
      <c r="Y333" s="37"/>
      <c r="Z333" s="37"/>
      <c r="AA333" s="37"/>
      <c r="AB333" s="37"/>
      <c r="AC333" s="37"/>
      <c r="AD333" s="37"/>
      <c r="AE333" s="37"/>
      <c r="AF333" s="37"/>
      <c r="AG333" s="37"/>
      <c r="AH333" s="37"/>
      <c r="AI333" s="37"/>
      <c r="AJ333" s="37"/>
    </row>
    <row r="334" spans="1:36">
      <c r="A334" s="265">
        <v>44145</v>
      </c>
      <c r="B334" s="278" t="s">
        <v>156</v>
      </c>
      <c r="C334" s="37">
        <v>880018227</v>
      </c>
      <c r="D334" s="37"/>
      <c r="E334" s="278" t="s">
        <v>139</v>
      </c>
      <c r="F334" s="278" t="s">
        <v>140</v>
      </c>
      <c r="G334" s="37"/>
      <c r="H334" s="37"/>
      <c r="I334" s="265">
        <v>44145</v>
      </c>
      <c r="J334" s="37"/>
      <c r="K334" s="37"/>
      <c r="L334" s="278" t="s">
        <v>181</v>
      </c>
      <c r="M334" s="37">
        <v>105</v>
      </c>
      <c r="N334" s="37"/>
      <c r="O334" s="278" t="s">
        <v>11946</v>
      </c>
      <c r="P334" s="37"/>
      <c r="Q334" s="37"/>
      <c r="R334" s="37"/>
      <c r="S334" s="37"/>
      <c r="T334" s="37"/>
      <c r="U334" s="37"/>
      <c r="V334" s="37"/>
      <c r="W334" s="37"/>
      <c r="X334" s="37"/>
      <c r="Y334" s="37"/>
      <c r="Z334" s="37"/>
      <c r="AA334" s="37"/>
      <c r="AB334" s="37"/>
      <c r="AC334" s="37"/>
      <c r="AD334" s="37"/>
      <c r="AE334" s="37"/>
      <c r="AF334" s="37"/>
      <c r="AG334" s="37"/>
      <c r="AH334" s="37"/>
      <c r="AI334" s="37"/>
      <c r="AJ334" s="37"/>
    </row>
    <row r="335" spans="1:36">
      <c r="A335" s="265">
        <v>44154</v>
      </c>
      <c r="B335" s="278" t="s">
        <v>157</v>
      </c>
      <c r="C335" s="37">
        <v>880111675</v>
      </c>
      <c r="D335" s="509" t="s">
        <v>5652</v>
      </c>
      <c r="E335" s="278" t="s">
        <v>152</v>
      </c>
      <c r="F335" s="278" t="s">
        <v>140</v>
      </c>
      <c r="G335" s="278" t="s">
        <v>142</v>
      </c>
      <c r="H335" s="37"/>
      <c r="I335" s="265">
        <v>44154</v>
      </c>
      <c r="J335" s="37"/>
      <c r="K335" s="37"/>
      <c r="L335" s="278" t="s">
        <v>142</v>
      </c>
      <c r="M335" s="37">
        <v>104</v>
      </c>
      <c r="N335" s="37"/>
      <c r="O335" s="618" t="s">
        <v>11997</v>
      </c>
      <c r="P335" s="37"/>
      <c r="Q335" s="37"/>
      <c r="R335" s="37"/>
      <c r="S335" s="37"/>
      <c r="T335" s="37"/>
      <c r="U335" s="37"/>
      <c r="V335" s="37"/>
      <c r="W335" s="37"/>
      <c r="X335" s="37"/>
      <c r="Y335" s="37"/>
      <c r="Z335" s="37"/>
      <c r="AA335" s="37"/>
      <c r="AB335" s="37"/>
      <c r="AC335" s="37"/>
      <c r="AD335" s="37"/>
      <c r="AE335" s="37"/>
      <c r="AF335" s="37"/>
      <c r="AG335" s="37"/>
      <c r="AH335" s="37"/>
      <c r="AI335" s="37"/>
      <c r="AJ335" s="37"/>
    </row>
    <row r="336" spans="1:36">
      <c r="A336" s="265">
        <v>44137</v>
      </c>
      <c r="B336" s="278" t="s">
        <v>156</v>
      </c>
      <c r="C336" s="37">
        <v>880764742</v>
      </c>
      <c r="D336" s="534">
        <v>420065037</v>
      </c>
      <c r="E336" s="278" t="s">
        <v>139</v>
      </c>
      <c r="F336" s="278" t="s">
        <v>140</v>
      </c>
      <c r="G336" s="278" t="s">
        <v>12091</v>
      </c>
      <c r="H336" s="37"/>
      <c r="I336" s="265">
        <v>44137</v>
      </c>
      <c r="J336" s="37"/>
      <c r="K336" s="37"/>
      <c r="L336" s="278" t="s">
        <v>225</v>
      </c>
      <c r="M336" s="37">
        <v>100</v>
      </c>
      <c r="N336" s="37"/>
      <c r="O336" s="37"/>
      <c r="P336" s="37"/>
      <c r="Q336" s="37"/>
      <c r="R336" s="37"/>
      <c r="S336" s="37"/>
      <c r="T336" s="37"/>
      <c r="U336" s="37"/>
      <c r="V336" s="37"/>
      <c r="W336" s="37"/>
      <c r="X336" s="37"/>
      <c r="Y336" s="37"/>
      <c r="Z336" s="37"/>
      <c r="AA336" s="37"/>
      <c r="AB336" s="37"/>
      <c r="AC336" s="37"/>
      <c r="AD336" s="37"/>
      <c r="AE336" s="37"/>
      <c r="AF336" s="37"/>
      <c r="AG336" s="37"/>
      <c r="AH336" s="37"/>
      <c r="AI336" s="37"/>
      <c r="AJ336" s="37"/>
    </row>
    <row r="337" spans="1:36">
      <c r="A337" s="505">
        <v>44144</v>
      </c>
      <c r="B337" s="278" t="s">
        <v>156</v>
      </c>
      <c r="C337" s="37">
        <v>881848163</v>
      </c>
      <c r="D337" s="504"/>
      <c r="E337" s="278" t="s">
        <v>139</v>
      </c>
      <c r="F337" s="278" t="s">
        <v>140</v>
      </c>
      <c r="G337" s="278"/>
      <c r="H337" s="265"/>
      <c r="I337" s="265">
        <v>44144</v>
      </c>
      <c r="J337" s="37"/>
      <c r="K337" s="37"/>
      <c r="L337" s="278" t="s">
        <v>2238</v>
      </c>
      <c r="M337" s="37">
        <v>100</v>
      </c>
      <c r="N337" s="37"/>
      <c r="O337" s="278"/>
      <c r="P337" s="37"/>
      <c r="Q337" s="37"/>
      <c r="R337" s="37"/>
      <c r="S337" s="37"/>
      <c r="T337" s="37"/>
      <c r="U337" s="37"/>
      <c r="V337" s="37"/>
      <c r="W337" s="37"/>
      <c r="X337" s="37"/>
      <c r="Y337" s="37"/>
      <c r="Z337" s="37"/>
      <c r="AA337" s="37"/>
      <c r="AB337" s="37"/>
      <c r="AC337" s="37"/>
      <c r="AD337" s="37"/>
      <c r="AE337" s="37"/>
      <c r="AF337" s="37"/>
      <c r="AG337" s="37"/>
      <c r="AH337" s="37"/>
      <c r="AI337" s="37"/>
      <c r="AJ337" s="37"/>
    </row>
    <row r="338" spans="1:36">
      <c r="A338" s="265">
        <v>44148</v>
      </c>
      <c r="B338" s="278" t="s">
        <v>146</v>
      </c>
      <c r="C338" s="37">
        <v>881311855</v>
      </c>
      <c r="D338" s="504" t="s">
        <v>2794</v>
      </c>
      <c r="E338" s="278" t="s">
        <v>139</v>
      </c>
      <c r="F338" s="278" t="s">
        <v>140</v>
      </c>
      <c r="G338" s="278"/>
      <c r="H338" s="37"/>
      <c r="I338" s="265">
        <v>44148</v>
      </c>
      <c r="J338" s="37"/>
      <c r="K338" s="37"/>
      <c r="L338" s="278" t="s">
        <v>168</v>
      </c>
      <c r="M338" s="37">
        <v>100</v>
      </c>
      <c r="N338" s="37"/>
      <c r="O338" s="618" t="s">
        <v>11998</v>
      </c>
      <c r="P338" s="37"/>
      <c r="Q338" s="37"/>
      <c r="R338" s="37"/>
      <c r="S338" s="37"/>
      <c r="T338" s="37"/>
      <c r="U338" s="37"/>
      <c r="V338" s="37"/>
      <c r="W338" s="37"/>
      <c r="X338" s="37"/>
      <c r="Y338" s="37"/>
      <c r="Z338" s="37"/>
      <c r="AA338" s="37"/>
      <c r="AB338" s="37"/>
      <c r="AC338" s="37"/>
      <c r="AD338" s="37"/>
      <c r="AE338" s="37"/>
      <c r="AF338" s="37"/>
      <c r="AG338" s="37"/>
      <c r="AH338" s="37"/>
      <c r="AI338" s="37"/>
      <c r="AJ338" s="37"/>
    </row>
    <row r="339" spans="1:36">
      <c r="A339" s="265">
        <v>44138</v>
      </c>
      <c r="B339" s="278" t="s">
        <v>157</v>
      </c>
      <c r="C339" s="37">
        <v>880013143</v>
      </c>
      <c r="D339" s="37">
        <v>63543583</v>
      </c>
      <c r="E339" s="278" t="s">
        <v>139</v>
      </c>
      <c r="F339" s="278" t="s">
        <v>140</v>
      </c>
      <c r="G339" s="278" t="s">
        <v>142</v>
      </c>
      <c r="H339" s="37"/>
      <c r="I339" s="265">
        <v>44138</v>
      </c>
      <c r="J339" s="37"/>
      <c r="K339" s="37"/>
      <c r="L339" s="278" t="s">
        <v>225</v>
      </c>
      <c r="M339" s="37">
        <v>99</v>
      </c>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row>
    <row r="340" spans="1:36">
      <c r="A340" s="265">
        <v>44139</v>
      </c>
      <c r="B340" s="278" t="s">
        <v>178</v>
      </c>
      <c r="C340" s="37">
        <v>882924647</v>
      </c>
      <c r="D340" s="37"/>
      <c r="E340" s="278" t="s">
        <v>139</v>
      </c>
      <c r="F340" s="278" t="s">
        <v>140</v>
      </c>
      <c r="G340" s="278" t="s">
        <v>12092</v>
      </c>
      <c r="H340" s="37"/>
      <c r="I340" s="265">
        <v>44139</v>
      </c>
      <c r="J340" s="37"/>
      <c r="K340" s="37"/>
      <c r="L340" s="278" t="s">
        <v>294</v>
      </c>
      <c r="M340" s="37">
        <v>99</v>
      </c>
      <c r="N340" s="37"/>
      <c r="O340" s="618" t="s">
        <v>11930</v>
      </c>
      <c r="P340" s="37"/>
      <c r="Q340" s="37"/>
      <c r="R340" s="37"/>
      <c r="S340" s="37"/>
      <c r="T340" s="37"/>
      <c r="U340" s="37"/>
      <c r="V340" s="37"/>
      <c r="W340" s="37"/>
      <c r="X340" s="37"/>
      <c r="Y340" s="37"/>
      <c r="Z340" s="37"/>
      <c r="AA340" s="37"/>
      <c r="AB340" s="37"/>
      <c r="AC340" s="37"/>
      <c r="AD340" s="37"/>
      <c r="AE340" s="37"/>
      <c r="AF340" s="37"/>
      <c r="AG340" s="37"/>
      <c r="AH340" s="37"/>
      <c r="AI340" s="37"/>
      <c r="AJ340" s="37"/>
    </row>
    <row r="341" spans="1:36">
      <c r="A341" s="265">
        <v>44145</v>
      </c>
      <c r="B341" s="278" t="s">
        <v>178</v>
      </c>
      <c r="C341" s="37">
        <v>880022881</v>
      </c>
      <c r="D341" s="37"/>
      <c r="E341" s="278" t="s">
        <v>139</v>
      </c>
      <c r="F341" s="278" t="s">
        <v>140</v>
      </c>
      <c r="G341" s="278" t="s">
        <v>294</v>
      </c>
      <c r="H341" s="37"/>
      <c r="I341" s="265">
        <v>44145</v>
      </c>
      <c r="J341" s="37"/>
      <c r="K341" s="37"/>
      <c r="L341" s="278" t="s">
        <v>294</v>
      </c>
      <c r="M341" s="37">
        <v>99</v>
      </c>
      <c r="N341" s="37"/>
      <c r="O341" s="278" t="s">
        <v>11946</v>
      </c>
      <c r="P341" s="37"/>
      <c r="Q341" s="37"/>
      <c r="R341" s="37"/>
      <c r="S341" s="37"/>
      <c r="T341" s="37"/>
      <c r="U341" s="37"/>
      <c r="V341" s="37"/>
      <c r="W341" s="37"/>
      <c r="X341" s="37"/>
      <c r="Y341" s="37"/>
      <c r="Z341" s="37"/>
      <c r="AA341" s="37"/>
      <c r="AB341" s="37"/>
      <c r="AC341" s="37"/>
      <c r="AD341" s="37"/>
      <c r="AE341" s="37"/>
      <c r="AF341" s="37"/>
      <c r="AG341" s="37"/>
      <c r="AH341" s="37"/>
      <c r="AI341" s="37"/>
      <c r="AJ341" s="37"/>
    </row>
    <row r="342" spans="1:36">
      <c r="A342" s="265">
        <v>44154</v>
      </c>
      <c r="B342" s="278" t="s">
        <v>156</v>
      </c>
      <c r="C342" s="37">
        <v>880764742</v>
      </c>
      <c r="D342" s="534">
        <v>420065037</v>
      </c>
      <c r="E342" s="278" t="s">
        <v>139</v>
      </c>
      <c r="F342" s="278" t="s">
        <v>140</v>
      </c>
      <c r="G342" s="278"/>
      <c r="H342" s="37"/>
      <c r="I342" s="265">
        <v>44154</v>
      </c>
      <c r="J342" s="37"/>
      <c r="K342" s="37"/>
      <c r="L342" s="278" t="s">
        <v>181</v>
      </c>
      <c r="M342" s="37">
        <v>93.5</v>
      </c>
      <c r="N342" s="37"/>
      <c r="O342" s="618" t="s">
        <v>11999</v>
      </c>
      <c r="P342" s="37"/>
      <c r="Q342" s="37"/>
      <c r="R342" s="37"/>
      <c r="S342" s="37"/>
      <c r="T342" s="37"/>
      <c r="U342" s="37"/>
      <c r="V342" s="37"/>
      <c r="W342" s="37"/>
      <c r="X342" s="37"/>
      <c r="Y342" s="37"/>
      <c r="Z342" s="37"/>
      <c r="AA342" s="37"/>
      <c r="AB342" s="37"/>
      <c r="AC342" s="37"/>
      <c r="AD342" s="37"/>
      <c r="AE342" s="37"/>
      <c r="AF342" s="37"/>
      <c r="AG342" s="37"/>
      <c r="AH342" s="37"/>
      <c r="AI342" s="37"/>
      <c r="AJ342" s="37"/>
    </row>
    <row r="343" spans="1:36">
      <c r="A343" s="265">
        <v>44148</v>
      </c>
      <c r="B343" s="278" t="s">
        <v>157</v>
      </c>
      <c r="C343" s="37">
        <v>880001355</v>
      </c>
      <c r="D343" s="504" t="s">
        <v>4700</v>
      </c>
      <c r="E343" s="278" t="s">
        <v>152</v>
      </c>
      <c r="F343" s="278" t="s">
        <v>140</v>
      </c>
      <c r="G343" s="278" t="s">
        <v>142</v>
      </c>
      <c r="H343" s="37"/>
      <c r="I343" s="265">
        <v>44148</v>
      </c>
      <c r="J343" s="37"/>
      <c r="K343" s="37"/>
      <c r="L343" s="278" t="s">
        <v>142</v>
      </c>
      <c r="M343" s="37">
        <f>46.5+46.5</f>
        <v>93</v>
      </c>
      <c r="N343" s="37"/>
      <c r="O343" s="618" t="s">
        <v>12093</v>
      </c>
      <c r="P343" s="37"/>
      <c r="Q343" s="37"/>
      <c r="R343" s="37"/>
      <c r="S343" s="37"/>
      <c r="T343" s="37"/>
      <c r="U343" s="37"/>
      <c r="V343" s="37"/>
      <c r="W343" s="37"/>
      <c r="X343" s="37"/>
      <c r="Y343" s="37"/>
      <c r="Z343" s="37"/>
      <c r="AA343" s="37"/>
      <c r="AB343" s="37"/>
      <c r="AC343" s="37"/>
      <c r="AD343" s="37"/>
      <c r="AE343" s="37"/>
      <c r="AF343" s="37"/>
      <c r="AG343" s="37"/>
      <c r="AH343" s="37"/>
      <c r="AI343" s="37"/>
      <c r="AJ343" s="37"/>
    </row>
    <row r="344" spans="1:36">
      <c r="A344" s="265">
        <v>44151</v>
      </c>
      <c r="B344" s="278" t="s">
        <v>157</v>
      </c>
      <c r="C344" s="37">
        <v>880001355</v>
      </c>
      <c r="D344" s="504" t="s">
        <v>4700</v>
      </c>
      <c r="E344" s="278" t="s">
        <v>152</v>
      </c>
      <c r="F344" s="278" t="s">
        <v>140</v>
      </c>
      <c r="G344" s="278" t="s">
        <v>142</v>
      </c>
      <c r="H344" s="37"/>
      <c r="I344" s="265">
        <v>44151</v>
      </c>
      <c r="J344" s="37"/>
      <c r="K344" s="37"/>
      <c r="L344" s="278" t="s">
        <v>142</v>
      </c>
      <c r="M344" s="37">
        <f>46.5+46.5</f>
        <v>93</v>
      </c>
      <c r="N344" s="37"/>
      <c r="O344" s="618" t="s">
        <v>12094</v>
      </c>
      <c r="P344" s="37"/>
      <c r="Q344" s="37"/>
      <c r="R344" s="37"/>
      <c r="S344" s="37"/>
      <c r="T344" s="37"/>
      <c r="U344" s="37"/>
      <c r="V344" s="37"/>
      <c r="W344" s="37"/>
      <c r="X344" s="37"/>
      <c r="Y344" s="37"/>
      <c r="Z344" s="37"/>
      <c r="AA344" s="37"/>
      <c r="AB344" s="37"/>
      <c r="AC344" s="37"/>
      <c r="AD344" s="37"/>
      <c r="AE344" s="37"/>
      <c r="AF344" s="37"/>
      <c r="AG344" s="37"/>
      <c r="AH344" s="37"/>
      <c r="AI344" s="37"/>
      <c r="AJ344" s="37"/>
    </row>
    <row r="345" spans="1:36">
      <c r="A345" s="505">
        <v>44137</v>
      </c>
      <c r="B345" s="278" t="s">
        <v>281</v>
      </c>
      <c r="C345" s="37">
        <v>882258802</v>
      </c>
      <c r="D345" s="504" t="s">
        <v>3091</v>
      </c>
      <c r="E345" s="278" t="s">
        <v>139</v>
      </c>
      <c r="F345" s="278" t="s">
        <v>181</v>
      </c>
      <c r="G345" s="278" t="s">
        <v>316</v>
      </c>
      <c r="H345" s="37"/>
      <c r="I345" s="265">
        <v>44137</v>
      </c>
      <c r="J345" s="37"/>
      <c r="K345" s="37"/>
      <c r="L345" s="278" t="s">
        <v>316</v>
      </c>
      <c r="M345" s="37">
        <v>90</v>
      </c>
      <c r="N345" s="37"/>
      <c r="O345" s="278" t="s">
        <v>11992</v>
      </c>
      <c r="P345" s="37"/>
      <c r="Q345" s="37"/>
      <c r="R345" s="37"/>
      <c r="S345" s="37"/>
      <c r="T345" s="37"/>
      <c r="U345" s="37"/>
      <c r="V345" s="37"/>
      <c r="W345" s="37"/>
      <c r="X345" s="37"/>
      <c r="Y345" s="37"/>
      <c r="Z345" s="37"/>
      <c r="AA345" s="37"/>
      <c r="AB345" s="37"/>
      <c r="AC345" s="37"/>
      <c r="AD345" s="37"/>
      <c r="AE345" s="37"/>
      <c r="AF345" s="37"/>
      <c r="AG345" s="37"/>
      <c r="AH345" s="37"/>
      <c r="AI345" s="37"/>
      <c r="AJ345" s="37"/>
    </row>
    <row r="346" spans="1:36">
      <c r="A346" s="265">
        <v>44145</v>
      </c>
      <c r="B346" s="278" t="s">
        <v>227</v>
      </c>
      <c r="C346" s="37">
        <v>882031173</v>
      </c>
      <c r="D346" s="510" t="s">
        <v>3046</v>
      </c>
      <c r="E346" s="278" t="s">
        <v>139</v>
      </c>
      <c r="F346" s="278" t="s">
        <v>140</v>
      </c>
      <c r="G346" s="278" t="s">
        <v>168</v>
      </c>
      <c r="H346" s="265">
        <v>44145</v>
      </c>
      <c r="I346" s="265">
        <v>44145</v>
      </c>
      <c r="J346" s="37"/>
      <c r="K346" s="37"/>
      <c r="L346" s="278" t="s">
        <v>168</v>
      </c>
      <c r="M346" s="37">
        <v>90</v>
      </c>
      <c r="N346" s="37"/>
      <c r="O346" s="265">
        <v>44145</v>
      </c>
      <c r="P346" s="37"/>
      <c r="Q346" s="37"/>
      <c r="R346" s="37"/>
      <c r="S346" s="37"/>
      <c r="T346" s="37"/>
      <c r="U346" s="37"/>
      <c r="V346" s="37"/>
      <c r="W346" s="37"/>
      <c r="X346" s="37"/>
      <c r="Y346" s="37"/>
      <c r="Z346" s="37"/>
      <c r="AA346" s="37"/>
      <c r="AB346" s="37"/>
      <c r="AC346" s="37"/>
      <c r="AD346" s="37"/>
      <c r="AE346" s="37"/>
      <c r="AF346" s="37"/>
      <c r="AG346" s="37"/>
      <c r="AH346" s="37"/>
      <c r="AI346" s="37"/>
      <c r="AJ346" s="37"/>
    </row>
    <row r="347" spans="1:36">
      <c r="A347" s="265">
        <v>44154</v>
      </c>
      <c r="B347" s="278" t="s">
        <v>175</v>
      </c>
      <c r="C347" s="37">
        <v>880022622</v>
      </c>
      <c r="D347" s="509"/>
      <c r="E347" s="278" t="s">
        <v>139</v>
      </c>
      <c r="F347" s="278" t="s">
        <v>140</v>
      </c>
      <c r="G347" s="278" t="s">
        <v>168</v>
      </c>
      <c r="H347" s="37"/>
      <c r="I347" s="265">
        <v>44154</v>
      </c>
      <c r="J347" s="37"/>
      <c r="K347" s="37"/>
      <c r="L347" s="278" t="s">
        <v>168</v>
      </c>
      <c r="M347" s="37">
        <v>90</v>
      </c>
      <c r="N347" s="37"/>
      <c r="O347" s="618"/>
      <c r="P347" s="37"/>
      <c r="Q347" s="37"/>
      <c r="R347" s="37"/>
      <c r="S347" s="37"/>
      <c r="T347" s="37"/>
      <c r="U347" s="37"/>
      <c r="V347" s="37"/>
      <c r="W347" s="37"/>
      <c r="X347" s="37"/>
      <c r="Y347" s="37"/>
      <c r="Z347" s="37"/>
      <c r="AA347" s="37"/>
      <c r="AB347" s="37"/>
      <c r="AC347" s="37"/>
      <c r="AD347" s="37"/>
      <c r="AE347" s="37"/>
      <c r="AF347" s="37"/>
      <c r="AG347" s="37"/>
      <c r="AH347" s="37"/>
      <c r="AI347" s="37"/>
      <c r="AJ347" s="37"/>
    </row>
    <row r="348" spans="1:36">
      <c r="A348" s="265">
        <v>44158</v>
      </c>
      <c r="B348" s="278" t="s">
        <v>156</v>
      </c>
      <c r="C348" s="521">
        <v>882040290</v>
      </c>
      <c r="D348" s="513"/>
      <c r="E348" s="278" t="s">
        <v>139</v>
      </c>
      <c r="F348" s="278" t="s">
        <v>140</v>
      </c>
      <c r="G348" s="278"/>
      <c r="H348" s="37"/>
      <c r="I348" s="265">
        <v>44159</v>
      </c>
      <c r="J348" s="37"/>
      <c r="K348" s="37"/>
      <c r="L348" s="278" t="s">
        <v>181</v>
      </c>
      <c r="M348" s="37">
        <v>90</v>
      </c>
      <c r="N348" s="37"/>
      <c r="O348" s="618"/>
      <c r="P348" s="37"/>
      <c r="Q348" s="37"/>
      <c r="R348" s="37"/>
      <c r="S348" s="37"/>
      <c r="T348" s="37"/>
      <c r="U348" s="37"/>
      <c r="V348" s="37"/>
      <c r="W348" s="37"/>
      <c r="X348" s="37"/>
      <c r="Y348" s="37"/>
      <c r="Z348" s="37"/>
      <c r="AA348" s="37"/>
      <c r="AB348" s="37"/>
      <c r="AC348" s="37"/>
      <c r="AD348" s="37"/>
      <c r="AE348" s="37"/>
      <c r="AF348" s="37"/>
      <c r="AG348" s="37"/>
      <c r="AH348" s="37"/>
      <c r="AI348" s="37"/>
      <c r="AJ348" s="37"/>
    </row>
    <row r="349" spans="1:36">
      <c r="A349" s="265">
        <v>44158</v>
      </c>
      <c r="B349" s="278" t="s">
        <v>194</v>
      </c>
      <c r="C349" s="521">
        <v>881346121</v>
      </c>
      <c r="D349" s="522" t="s">
        <v>3179</v>
      </c>
      <c r="E349" s="278" t="s">
        <v>139</v>
      </c>
      <c r="F349" s="278" t="s">
        <v>140</v>
      </c>
      <c r="G349" s="278" t="s">
        <v>142</v>
      </c>
      <c r="H349" s="37"/>
      <c r="I349" s="265">
        <v>44158</v>
      </c>
      <c r="J349" s="37"/>
      <c r="K349" s="37"/>
      <c r="L349" s="278" t="s">
        <v>142</v>
      </c>
      <c r="M349" s="37">
        <v>89.5</v>
      </c>
      <c r="N349" s="37"/>
      <c r="O349" s="618" t="s">
        <v>11935</v>
      </c>
      <c r="P349" s="37"/>
      <c r="Q349" s="37"/>
      <c r="R349" s="37"/>
      <c r="S349" s="37"/>
      <c r="T349" s="37"/>
      <c r="U349" s="37"/>
      <c r="V349" s="37"/>
      <c r="W349" s="37"/>
      <c r="X349" s="37"/>
      <c r="Y349" s="37"/>
      <c r="Z349" s="37"/>
      <c r="AA349" s="37"/>
      <c r="AB349" s="37"/>
      <c r="AC349" s="37"/>
      <c r="AD349" s="37"/>
      <c r="AE349" s="37"/>
      <c r="AF349" s="37"/>
      <c r="AG349" s="37"/>
      <c r="AH349" s="37"/>
      <c r="AI349" s="37"/>
      <c r="AJ349" s="37"/>
    </row>
    <row r="350" spans="1:36">
      <c r="A350" s="265">
        <v>44141</v>
      </c>
      <c r="B350" s="278" t="s">
        <v>154</v>
      </c>
      <c r="C350" s="37">
        <v>882212586</v>
      </c>
      <c r="D350" s="504" t="s">
        <v>12095</v>
      </c>
      <c r="E350" s="278" t="s">
        <v>152</v>
      </c>
      <c r="F350" s="278" t="s">
        <v>140</v>
      </c>
      <c r="G350" s="278" t="s">
        <v>142</v>
      </c>
      <c r="H350" s="37"/>
      <c r="I350" s="265">
        <v>44141</v>
      </c>
      <c r="J350" s="37"/>
      <c r="K350" s="37"/>
      <c r="L350" s="278" t="s">
        <v>142</v>
      </c>
      <c r="M350" s="37">
        <v>88</v>
      </c>
      <c r="N350" s="37"/>
      <c r="O350" s="278" t="s">
        <v>11948</v>
      </c>
      <c r="P350" s="37"/>
      <c r="Q350" s="37"/>
      <c r="R350" s="37"/>
      <c r="S350" s="37"/>
      <c r="T350" s="37"/>
      <c r="U350" s="37"/>
      <c r="V350" s="37"/>
      <c r="W350" s="37"/>
      <c r="X350" s="37"/>
      <c r="Y350" s="37"/>
      <c r="Z350" s="37"/>
      <c r="AA350" s="37"/>
      <c r="AB350" s="37"/>
      <c r="AC350" s="37"/>
      <c r="AD350" s="37"/>
      <c r="AE350" s="37"/>
      <c r="AF350" s="37"/>
      <c r="AG350" s="37"/>
      <c r="AH350" s="37"/>
      <c r="AI350" s="37"/>
      <c r="AJ350" s="37"/>
    </row>
    <row r="351" spans="1:36">
      <c r="A351" s="505">
        <v>44144</v>
      </c>
      <c r="B351" s="278" t="s">
        <v>146</v>
      </c>
      <c r="C351" s="37">
        <v>883042033</v>
      </c>
      <c r="D351" s="504" t="s">
        <v>12096</v>
      </c>
      <c r="E351" s="278" t="s">
        <v>139</v>
      </c>
      <c r="F351" s="278" t="s">
        <v>140</v>
      </c>
      <c r="G351" s="278"/>
      <c r="H351" s="37"/>
      <c r="I351" s="265">
        <v>44144</v>
      </c>
      <c r="J351" s="37"/>
      <c r="K351" s="37"/>
      <c r="L351" s="278" t="s">
        <v>142</v>
      </c>
      <c r="M351" s="37">
        <v>88</v>
      </c>
      <c r="N351" s="37"/>
      <c r="O351" s="278"/>
      <c r="P351" s="37"/>
      <c r="Q351" s="37"/>
      <c r="R351" s="37"/>
      <c r="S351" s="37"/>
      <c r="T351" s="37"/>
      <c r="U351" s="37"/>
      <c r="V351" s="37"/>
      <c r="W351" s="37"/>
      <c r="X351" s="37"/>
      <c r="Y351" s="37"/>
      <c r="Z351" s="37"/>
      <c r="AA351" s="37"/>
      <c r="AB351" s="37"/>
      <c r="AC351" s="37"/>
      <c r="AD351" s="37"/>
      <c r="AE351" s="37"/>
      <c r="AF351" s="37"/>
      <c r="AG351" s="37"/>
      <c r="AH351" s="37"/>
      <c r="AI351" s="37"/>
      <c r="AJ351" s="37"/>
    </row>
    <row r="352" spans="1:36">
      <c r="A352" s="265">
        <v>44147</v>
      </c>
      <c r="B352" s="278" t="s">
        <v>175</v>
      </c>
      <c r="C352" s="37">
        <v>883063504</v>
      </c>
      <c r="D352" s="504"/>
      <c r="E352" s="278" t="s">
        <v>152</v>
      </c>
      <c r="F352" s="278" t="s">
        <v>140</v>
      </c>
      <c r="G352" s="278" t="s">
        <v>142</v>
      </c>
      <c r="H352" s="37"/>
      <c r="I352" s="265">
        <v>44147</v>
      </c>
      <c r="J352" s="37"/>
      <c r="K352" s="37"/>
      <c r="L352" s="278" t="s">
        <v>142</v>
      </c>
      <c r="M352" s="37">
        <v>88</v>
      </c>
      <c r="N352" s="37"/>
      <c r="O352" s="618"/>
      <c r="P352" s="37"/>
      <c r="Q352" s="37"/>
      <c r="R352" s="37"/>
      <c r="S352" s="37"/>
      <c r="T352" s="37"/>
      <c r="U352" s="37"/>
      <c r="V352" s="37"/>
      <c r="W352" s="37"/>
      <c r="X352" s="37"/>
      <c r="Y352" s="37"/>
      <c r="Z352" s="37"/>
      <c r="AA352" s="37"/>
      <c r="AB352" s="37"/>
      <c r="AC352" s="37"/>
      <c r="AD352" s="37"/>
      <c r="AE352" s="37"/>
      <c r="AF352" s="37"/>
      <c r="AG352" s="37"/>
      <c r="AH352" s="37"/>
      <c r="AI352" s="37"/>
      <c r="AJ352" s="37"/>
    </row>
    <row r="353" spans="1:36">
      <c r="A353" s="265">
        <v>44148</v>
      </c>
      <c r="B353" s="278" t="s">
        <v>138</v>
      </c>
      <c r="C353" s="37">
        <v>880044483</v>
      </c>
      <c r="D353" s="504" t="s">
        <v>5037</v>
      </c>
      <c r="E353" s="278" t="s">
        <v>139</v>
      </c>
      <c r="F353" s="278" t="s">
        <v>140</v>
      </c>
      <c r="G353" s="278" t="s">
        <v>176</v>
      </c>
      <c r="H353" s="37"/>
      <c r="I353" s="265">
        <v>44148</v>
      </c>
      <c r="J353" s="37"/>
      <c r="K353" s="37"/>
      <c r="L353" s="278" t="s">
        <v>176</v>
      </c>
      <c r="M353" s="37">
        <v>88</v>
      </c>
      <c r="N353" s="37"/>
      <c r="O353" s="618" t="s">
        <v>11998</v>
      </c>
      <c r="P353" s="37"/>
      <c r="Q353" s="37"/>
      <c r="R353" s="37"/>
      <c r="S353" s="37"/>
      <c r="T353" s="37"/>
      <c r="U353" s="37"/>
      <c r="V353" s="37"/>
      <c r="W353" s="37"/>
      <c r="X353" s="37"/>
      <c r="Y353" s="37"/>
      <c r="Z353" s="37"/>
      <c r="AA353" s="37"/>
      <c r="AB353" s="37"/>
      <c r="AC353" s="37"/>
      <c r="AD353" s="37"/>
      <c r="AE353" s="37"/>
      <c r="AF353" s="37"/>
      <c r="AG353" s="37"/>
      <c r="AH353" s="37"/>
      <c r="AI353" s="37"/>
      <c r="AJ353" s="37"/>
    </row>
    <row r="354" spans="1:36">
      <c r="A354" s="265">
        <v>44151</v>
      </c>
      <c r="B354" s="278" t="s">
        <v>175</v>
      </c>
      <c r="C354" s="37">
        <v>883084006</v>
      </c>
      <c r="D354" s="509" t="s">
        <v>12097</v>
      </c>
      <c r="E354" s="278" t="s">
        <v>152</v>
      </c>
      <c r="F354" s="278" t="s">
        <v>140</v>
      </c>
      <c r="G354" s="278" t="s">
        <v>142</v>
      </c>
      <c r="H354" s="37"/>
      <c r="I354" s="265">
        <v>44151</v>
      </c>
      <c r="J354" s="37"/>
      <c r="K354" s="37"/>
      <c r="L354" s="278" t="s">
        <v>142</v>
      </c>
      <c r="M354" s="37">
        <v>88</v>
      </c>
      <c r="N354" s="37"/>
      <c r="O354" s="618" t="s">
        <v>12098</v>
      </c>
      <c r="P354" s="37"/>
      <c r="Q354" s="37"/>
      <c r="R354" s="37"/>
      <c r="S354" s="37"/>
      <c r="T354" s="37"/>
      <c r="U354" s="37"/>
      <c r="V354" s="37"/>
      <c r="W354" s="37"/>
      <c r="X354" s="37"/>
      <c r="Y354" s="37"/>
      <c r="Z354" s="37"/>
      <c r="AA354" s="37"/>
      <c r="AB354" s="37"/>
      <c r="AC354" s="37"/>
      <c r="AD354" s="37"/>
      <c r="AE354" s="37"/>
      <c r="AF354" s="37"/>
      <c r="AG354" s="37"/>
      <c r="AH354" s="37"/>
      <c r="AI354" s="37"/>
      <c r="AJ354" s="37"/>
    </row>
    <row r="355" spans="1:36">
      <c r="A355" s="265">
        <v>44145</v>
      </c>
      <c r="B355" s="278" t="s">
        <v>281</v>
      </c>
      <c r="C355" s="37">
        <v>880385101</v>
      </c>
      <c r="D355" s="37">
        <v>2636954358</v>
      </c>
      <c r="E355" s="278" t="s">
        <v>152</v>
      </c>
      <c r="F355" s="278" t="s">
        <v>140</v>
      </c>
      <c r="G355" s="278" t="s">
        <v>3159</v>
      </c>
      <c r="H355" s="37"/>
      <c r="I355" s="265">
        <v>44145</v>
      </c>
      <c r="J355" s="37"/>
      <c r="K355" s="37"/>
      <c r="L355" s="278" t="s">
        <v>3159</v>
      </c>
      <c r="M355" s="37">
        <v>83</v>
      </c>
      <c r="N355" s="37"/>
      <c r="O355" s="278" t="s">
        <v>11980</v>
      </c>
      <c r="P355" s="37"/>
      <c r="Q355" s="37"/>
      <c r="R355" s="37"/>
      <c r="S355" s="37"/>
      <c r="T355" s="37"/>
      <c r="U355" s="37"/>
      <c r="V355" s="37"/>
      <c r="W355" s="37"/>
      <c r="X355" s="37"/>
      <c r="Y355" s="37"/>
      <c r="Z355" s="37"/>
      <c r="AA355" s="37"/>
      <c r="AB355" s="37"/>
      <c r="AC355" s="37"/>
      <c r="AD355" s="37"/>
      <c r="AE355" s="37"/>
      <c r="AF355" s="37"/>
      <c r="AG355" s="37"/>
      <c r="AH355" s="37"/>
      <c r="AI355" s="37"/>
      <c r="AJ355" s="37"/>
    </row>
    <row r="356" spans="1:36">
      <c r="A356" s="265">
        <v>44159</v>
      </c>
      <c r="B356" s="278" t="s">
        <v>194</v>
      </c>
      <c r="C356" s="640">
        <v>880001370</v>
      </c>
      <c r="D356" s="640">
        <v>5153295</v>
      </c>
      <c r="E356" s="278" t="s">
        <v>139</v>
      </c>
      <c r="F356" s="278" t="s">
        <v>140</v>
      </c>
      <c r="G356" s="278" t="s">
        <v>499</v>
      </c>
      <c r="H356" s="37"/>
      <c r="I356" s="265">
        <v>44159</v>
      </c>
      <c r="J356" s="37"/>
      <c r="K356" s="37"/>
      <c r="L356" s="278" t="s">
        <v>499</v>
      </c>
      <c r="M356" s="37">
        <v>83</v>
      </c>
      <c r="N356" s="37"/>
      <c r="O356" s="618" t="s">
        <v>11949</v>
      </c>
      <c r="P356" s="37"/>
      <c r="Q356" s="37"/>
      <c r="R356" s="37"/>
      <c r="S356" s="37"/>
      <c r="T356" s="37"/>
      <c r="U356" s="37"/>
      <c r="V356" s="37"/>
      <c r="W356" s="37"/>
      <c r="X356" s="37"/>
      <c r="Y356" s="37"/>
      <c r="Z356" s="37"/>
      <c r="AA356" s="37"/>
      <c r="AB356" s="37"/>
      <c r="AC356" s="37"/>
      <c r="AD356" s="37"/>
      <c r="AE356" s="37"/>
      <c r="AF356" s="37"/>
      <c r="AG356" s="37"/>
      <c r="AH356" s="37"/>
      <c r="AI356" s="37"/>
      <c r="AJ356" s="37"/>
    </row>
    <row r="357" spans="1:36">
      <c r="A357" s="265">
        <v>44145</v>
      </c>
      <c r="B357" s="278" t="s">
        <v>146</v>
      </c>
      <c r="C357" s="37">
        <v>882210840</v>
      </c>
      <c r="D357" s="504" t="s">
        <v>12099</v>
      </c>
      <c r="E357" s="278" t="s">
        <v>139</v>
      </c>
      <c r="F357" s="278" t="s">
        <v>140</v>
      </c>
      <c r="G357" s="37"/>
      <c r="H357" s="37"/>
      <c r="I357" s="265">
        <v>44145</v>
      </c>
      <c r="J357" s="37"/>
      <c r="K357" s="37"/>
      <c r="L357" s="278" t="s">
        <v>273</v>
      </c>
      <c r="M357" s="37">
        <v>80</v>
      </c>
      <c r="N357" s="37"/>
      <c r="O357" s="618" t="s">
        <v>11946</v>
      </c>
      <c r="P357" s="37"/>
      <c r="Q357" s="37"/>
      <c r="R357" s="37"/>
      <c r="S357" s="37"/>
      <c r="T357" s="37"/>
      <c r="U357" s="37"/>
      <c r="V357" s="37"/>
      <c r="W357" s="37"/>
      <c r="X357" s="37"/>
      <c r="Y357" s="37"/>
      <c r="Z357" s="37"/>
      <c r="AA357" s="37"/>
      <c r="AB357" s="37"/>
      <c r="AC357" s="37"/>
      <c r="AD357" s="37"/>
      <c r="AE357" s="37"/>
      <c r="AF357" s="37"/>
      <c r="AG357" s="37"/>
      <c r="AH357" s="37"/>
      <c r="AI357" s="37"/>
      <c r="AJ357" s="37"/>
    </row>
    <row r="358" spans="1:36">
      <c r="A358" s="265">
        <v>44145</v>
      </c>
      <c r="B358" s="278" t="s">
        <v>146</v>
      </c>
      <c r="C358" s="37">
        <v>880658645</v>
      </c>
      <c r="D358" s="504" t="s">
        <v>3120</v>
      </c>
      <c r="E358" s="278" t="s">
        <v>139</v>
      </c>
      <c r="F358" s="278" t="s">
        <v>140</v>
      </c>
      <c r="G358" s="37"/>
      <c r="H358" s="37"/>
      <c r="I358" s="265">
        <v>44145</v>
      </c>
      <c r="J358" s="37"/>
      <c r="K358" s="37"/>
      <c r="L358" s="278" t="s">
        <v>190</v>
      </c>
      <c r="M358" s="37">
        <v>80</v>
      </c>
      <c r="N358" s="37"/>
      <c r="O358" s="618" t="s">
        <v>11946</v>
      </c>
      <c r="P358" s="37"/>
      <c r="Q358" s="37"/>
      <c r="R358" s="37"/>
      <c r="S358" s="37"/>
      <c r="T358" s="37"/>
      <c r="U358" s="37"/>
      <c r="V358" s="37"/>
      <c r="W358" s="37"/>
      <c r="X358" s="37"/>
      <c r="Y358" s="37"/>
      <c r="Z358" s="37"/>
      <c r="AA358" s="37"/>
      <c r="AB358" s="37"/>
      <c r="AC358" s="37"/>
      <c r="AD358" s="37"/>
      <c r="AE358" s="37"/>
      <c r="AF358" s="37"/>
      <c r="AG358" s="37"/>
      <c r="AH358" s="37"/>
      <c r="AI358" s="37"/>
      <c r="AJ358" s="37"/>
    </row>
    <row r="359" spans="1:36">
      <c r="A359" s="265">
        <v>44151</v>
      </c>
      <c r="B359" s="278" t="s">
        <v>156</v>
      </c>
      <c r="C359" s="37">
        <v>881468483</v>
      </c>
      <c r="D359" s="504"/>
      <c r="E359" s="278" t="s">
        <v>139</v>
      </c>
      <c r="F359" s="278" t="s">
        <v>140</v>
      </c>
      <c r="G359" s="278"/>
      <c r="H359" s="37"/>
      <c r="I359" s="265">
        <v>44151</v>
      </c>
      <c r="J359" s="37"/>
      <c r="K359" s="37"/>
      <c r="L359" s="278" t="s">
        <v>148</v>
      </c>
      <c r="M359" s="37">
        <v>79</v>
      </c>
      <c r="N359" s="37"/>
      <c r="O359" s="618"/>
      <c r="P359" s="37"/>
      <c r="Q359" s="37"/>
      <c r="R359" s="37"/>
      <c r="S359" s="37"/>
      <c r="T359" s="37"/>
      <c r="U359" s="37"/>
      <c r="V359" s="37"/>
      <c r="W359" s="37"/>
      <c r="X359" s="37"/>
      <c r="Y359" s="37"/>
      <c r="Z359" s="37"/>
      <c r="AA359" s="37"/>
      <c r="AB359" s="37"/>
      <c r="AC359" s="37"/>
      <c r="AD359" s="37"/>
      <c r="AE359" s="37"/>
      <c r="AF359" s="37"/>
      <c r="AG359" s="37"/>
      <c r="AH359" s="37"/>
      <c r="AI359" s="37"/>
      <c r="AJ359" s="37"/>
    </row>
    <row r="360" spans="1:36">
      <c r="A360" s="265">
        <v>44139</v>
      </c>
      <c r="B360" s="278" t="s">
        <v>138</v>
      </c>
      <c r="C360" s="37">
        <v>882210076</v>
      </c>
      <c r="D360" s="37"/>
      <c r="E360" s="278" t="s">
        <v>139</v>
      </c>
      <c r="F360" s="278" t="s">
        <v>140</v>
      </c>
      <c r="G360" s="278" t="s">
        <v>142</v>
      </c>
      <c r="H360" s="37"/>
      <c r="I360" s="265">
        <v>44139</v>
      </c>
      <c r="J360" s="37"/>
      <c r="K360" s="37"/>
      <c r="L360" s="278" t="s">
        <v>142</v>
      </c>
      <c r="M360" s="37">
        <v>78.69</v>
      </c>
      <c r="N360" s="37"/>
      <c r="O360" s="278" t="s">
        <v>12100</v>
      </c>
      <c r="P360" s="37"/>
      <c r="Q360" s="37"/>
      <c r="R360" s="37"/>
      <c r="S360" s="37"/>
      <c r="T360" s="37"/>
      <c r="U360" s="37"/>
      <c r="V360" s="37"/>
      <c r="W360" s="37"/>
      <c r="X360" s="37"/>
      <c r="Y360" s="37"/>
      <c r="Z360" s="37"/>
      <c r="AA360" s="37"/>
      <c r="AB360" s="37"/>
      <c r="AC360" s="37"/>
      <c r="AD360" s="37"/>
      <c r="AE360" s="37"/>
      <c r="AF360" s="37"/>
      <c r="AG360" s="37"/>
      <c r="AH360" s="37"/>
      <c r="AI360" s="37"/>
      <c r="AJ360" s="37"/>
    </row>
    <row r="361" spans="1:36">
      <c r="A361" s="265">
        <v>44138</v>
      </c>
      <c r="B361" s="278" t="s">
        <v>156</v>
      </c>
      <c r="C361" s="37">
        <v>880619508</v>
      </c>
      <c r="D361" s="37"/>
      <c r="E361" s="278" t="s">
        <v>139</v>
      </c>
      <c r="F361" s="278" t="s">
        <v>140</v>
      </c>
      <c r="G361" s="37"/>
      <c r="H361" s="37"/>
      <c r="I361" s="265">
        <v>44138</v>
      </c>
      <c r="J361" s="37"/>
      <c r="K361" s="37"/>
      <c r="L361" s="278" t="s">
        <v>176</v>
      </c>
      <c r="M361" s="37">
        <v>77.42</v>
      </c>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row>
    <row r="362" spans="1:36">
      <c r="A362" s="265">
        <v>44146</v>
      </c>
      <c r="B362" s="278" t="s">
        <v>146</v>
      </c>
      <c r="C362" s="37">
        <v>882017249</v>
      </c>
      <c r="D362" s="504" t="s">
        <v>4735</v>
      </c>
      <c r="E362" s="278" t="s">
        <v>139</v>
      </c>
      <c r="F362" s="278" t="s">
        <v>140</v>
      </c>
      <c r="G362" s="37"/>
      <c r="H362" s="37"/>
      <c r="I362" s="265">
        <v>44146</v>
      </c>
      <c r="J362" s="37"/>
      <c r="K362" s="37"/>
      <c r="L362" s="278" t="s">
        <v>142</v>
      </c>
      <c r="M362" s="37">
        <v>76.650000000000006</v>
      </c>
      <c r="N362" s="37"/>
      <c r="O362" s="618" t="s">
        <v>11964</v>
      </c>
      <c r="P362" s="37"/>
      <c r="Q362" s="37"/>
      <c r="R362" s="37"/>
      <c r="S362" s="37"/>
      <c r="T362" s="37"/>
      <c r="U362" s="37"/>
      <c r="V362" s="37"/>
      <c r="W362" s="37"/>
      <c r="X362" s="37"/>
      <c r="Y362" s="37"/>
      <c r="Z362" s="37"/>
      <c r="AA362" s="37"/>
      <c r="AB362" s="37"/>
      <c r="AC362" s="37"/>
      <c r="AD362" s="37"/>
      <c r="AE362" s="37"/>
      <c r="AF362" s="37"/>
      <c r="AG362" s="37"/>
      <c r="AH362" s="37"/>
      <c r="AI362" s="37"/>
      <c r="AJ362" s="37"/>
    </row>
    <row r="363" spans="1:36">
      <c r="A363" s="265">
        <v>44145</v>
      </c>
      <c r="B363" s="278" t="s">
        <v>138</v>
      </c>
      <c r="C363" s="37">
        <v>880385283</v>
      </c>
      <c r="D363" s="37"/>
      <c r="E363" s="278" t="s">
        <v>152</v>
      </c>
      <c r="F363" s="278" t="s">
        <v>140</v>
      </c>
      <c r="G363" s="278" t="s">
        <v>1731</v>
      </c>
      <c r="H363" s="37"/>
      <c r="I363" s="265">
        <v>44145</v>
      </c>
      <c r="J363" s="37"/>
      <c r="K363" s="37"/>
      <c r="L363" s="278" t="s">
        <v>311</v>
      </c>
      <c r="M363" s="37">
        <v>75.599999999999994</v>
      </c>
      <c r="N363" s="37"/>
      <c r="O363" s="278" t="s">
        <v>12069</v>
      </c>
      <c r="P363" s="37"/>
      <c r="Q363" s="37"/>
      <c r="R363" s="37"/>
      <c r="S363" s="37"/>
      <c r="T363" s="37"/>
      <c r="U363" s="37"/>
      <c r="V363" s="37"/>
      <c r="W363" s="37"/>
      <c r="X363" s="37"/>
      <c r="Y363" s="37"/>
      <c r="Z363" s="37"/>
      <c r="AA363" s="37"/>
      <c r="AB363" s="37"/>
      <c r="AC363" s="37"/>
      <c r="AD363" s="37"/>
      <c r="AE363" s="37"/>
      <c r="AF363" s="37"/>
      <c r="AG363" s="37"/>
      <c r="AH363" s="37"/>
      <c r="AI363" s="37"/>
      <c r="AJ363" s="37"/>
    </row>
    <row r="364" spans="1:36">
      <c r="A364" s="265">
        <v>44159</v>
      </c>
      <c r="B364" s="278" t="s">
        <v>178</v>
      </c>
      <c r="C364" s="521">
        <v>880920835</v>
      </c>
      <c r="D364" s="513"/>
      <c r="E364" s="278" t="s">
        <v>152</v>
      </c>
      <c r="F364" s="278" t="s">
        <v>140</v>
      </c>
      <c r="G364" s="278" t="s">
        <v>148</v>
      </c>
      <c r="H364" s="37"/>
      <c r="I364" s="265">
        <v>44159</v>
      </c>
      <c r="J364" s="37"/>
      <c r="K364" s="37"/>
      <c r="L364" s="278" t="s">
        <v>148</v>
      </c>
      <c r="M364" s="37">
        <v>74</v>
      </c>
      <c r="N364" s="37"/>
      <c r="O364" s="618" t="s">
        <v>11949</v>
      </c>
      <c r="P364" s="37"/>
      <c r="Q364" s="37"/>
      <c r="R364" s="37"/>
      <c r="S364" s="37"/>
      <c r="T364" s="37"/>
      <c r="U364" s="37"/>
      <c r="V364" s="37"/>
      <c r="W364" s="37"/>
      <c r="X364" s="37"/>
      <c r="Y364" s="37"/>
      <c r="Z364" s="37"/>
      <c r="AA364" s="37"/>
      <c r="AB364" s="37"/>
      <c r="AC364" s="37"/>
      <c r="AD364" s="37"/>
      <c r="AE364" s="37"/>
      <c r="AF364" s="37"/>
      <c r="AG364" s="37"/>
      <c r="AH364" s="37"/>
      <c r="AI364" s="37"/>
      <c r="AJ364" s="37"/>
    </row>
    <row r="365" spans="1:36">
      <c r="A365" s="505">
        <v>44144</v>
      </c>
      <c r="B365" s="278" t="s">
        <v>2235</v>
      </c>
      <c r="C365" s="37">
        <v>880069902</v>
      </c>
      <c r="D365" s="504"/>
      <c r="E365" s="278" t="s">
        <v>139</v>
      </c>
      <c r="F365" s="278" t="s">
        <v>140</v>
      </c>
      <c r="G365" s="278"/>
      <c r="H365" s="37"/>
      <c r="I365" s="265">
        <v>44144</v>
      </c>
      <c r="J365" s="37"/>
      <c r="K365" s="37"/>
      <c r="L365" s="278" t="s">
        <v>148</v>
      </c>
      <c r="M365" s="37">
        <v>73</v>
      </c>
      <c r="N365" s="37"/>
      <c r="O365" s="278" t="s">
        <v>11944</v>
      </c>
      <c r="P365" s="37"/>
      <c r="Q365" s="37"/>
      <c r="R365" s="37"/>
      <c r="S365" s="37"/>
      <c r="T365" s="37"/>
      <c r="U365" s="37"/>
      <c r="V365" s="37"/>
      <c r="W365" s="37"/>
      <c r="X365" s="37"/>
      <c r="Y365" s="37"/>
      <c r="Z365" s="37"/>
      <c r="AA365" s="37"/>
      <c r="AB365" s="37"/>
      <c r="AC365" s="37"/>
      <c r="AD365" s="37"/>
      <c r="AE365" s="37"/>
      <c r="AF365" s="37"/>
      <c r="AG365" s="37"/>
      <c r="AH365" s="37"/>
      <c r="AI365" s="37"/>
      <c r="AJ365" s="37"/>
    </row>
    <row r="366" spans="1:36" ht="28">
      <c r="A366" s="265">
        <v>44154</v>
      </c>
      <c r="B366" s="278" t="s">
        <v>146</v>
      </c>
      <c r="C366" s="525" t="s">
        <v>12101</v>
      </c>
      <c r="D366" s="509" t="s">
        <v>4763</v>
      </c>
      <c r="E366" s="278" t="s">
        <v>139</v>
      </c>
      <c r="F366" s="278" t="s">
        <v>140</v>
      </c>
      <c r="G366" s="278" t="s">
        <v>142</v>
      </c>
      <c r="H366" s="37"/>
      <c r="I366" s="265">
        <v>44154</v>
      </c>
      <c r="J366" s="37"/>
      <c r="K366" s="37"/>
      <c r="L366" s="278" t="s">
        <v>142</v>
      </c>
      <c r="M366" s="37">
        <v>71</v>
      </c>
      <c r="N366" s="37"/>
      <c r="O366" s="618" t="s">
        <v>11999</v>
      </c>
      <c r="P366" s="37"/>
      <c r="Q366" s="37"/>
      <c r="R366" s="37"/>
      <c r="S366" s="37"/>
      <c r="T366" s="37"/>
      <c r="U366" s="37"/>
      <c r="V366" s="37"/>
      <c r="W366" s="37"/>
      <c r="X366" s="37"/>
      <c r="Y366" s="37"/>
      <c r="Z366" s="37"/>
      <c r="AA366" s="37"/>
      <c r="AB366" s="37"/>
      <c r="AC366" s="37"/>
      <c r="AD366" s="37"/>
      <c r="AE366" s="37"/>
      <c r="AF366" s="37"/>
      <c r="AG366" s="37"/>
      <c r="AH366" s="37"/>
      <c r="AI366" s="37"/>
      <c r="AJ366" s="37"/>
    </row>
    <row r="367" spans="1:36" ht="28">
      <c r="A367" s="265">
        <v>44165</v>
      </c>
      <c r="B367" s="278" t="s">
        <v>146</v>
      </c>
      <c r="C367" s="525" t="s">
        <v>12101</v>
      </c>
      <c r="D367" s="527" t="s">
        <v>4763</v>
      </c>
      <c r="E367" s="278" t="s">
        <v>139</v>
      </c>
      <c r="F367" s="278" t="s">
        <v>140</v>
      </c>
      <c r="G367" s="278"/>
      <c r="H367" s="37"/>
      <c r="I367" s="265">
        <v>44165</v>
      </c>
      <c r="J367" s="37"/>
      <c r="K367" s="37"/>
      <c r="L367" s="278" t="s">
        <v>142</v>
      </c>
      <c r="M367" s="37">
        <v>35.5</v>
      </c>
      <c r="N367" s="37"/>
      <c r="O367" s="618" t="s">
        <v>12041</v>
      </c>
      <c r="P367" s="37"/>
      <c r="Q367" s="37"/>
      <c r="R367" s="37"/>
      <c r="S367" s="37"/>
      <c r="T367" s="37"/>
      <c r="U367" s="37"/>
      <c r="V367" s="37"/>
      <c r="W367" s="37"/>
      <c r="X367" s="37"/>
      <c r="Y367" s="37"/>
      <c r="Z367" s="37"/>
      <c r="AA367" s="37"/>
      <c r="AB367" s="37"/>
      <c r="AC367" s="37"/>
      <c r="AD367" s="37"/>
      <c r="AE367" s="37"/>
      <c r="AF367" s="37"/>
      <c r="AG367" s="37"/>
      <c r="AH367" s="37"/>
      <c r="AI367" s="37"/>
      <c r="AJ367" s="37"/>
    </row>
    <row r="368" spans="1:36" ht="28">
      <c r="A368" s="265">
        <v>44154</v>
      </c>
      <c r="B368" s="278" t="s">
        <v>146</v>
      </c>
      <c r="C368" s="525" t="s">
        <v>12102</v>
      </c>
      <c r="D368" s="509" t="s">
        <v>2985</v>
      </c>
      <c r="E368" s="278" t="s">
        <v>139</v>
      </c>
      <c r="F368" s="278" t="s">
        <v>140</v>
      </c>
      <c r="G368" s="278" t="s">
        <v>142</v>
      </c>
      <c r="H368" s="37"/>
      <c r="I368" s="265">
        <v>44154</v>
      </c>
      <c r="J368" s="37"/>
      <c r="K368" s="37"/>
      <c r="L368" s="278" t="s">
        <v>142</v>
      </c>
      <c r="M368" s="37">
        <v>69.5</v>
      </c>
      <c r="N368" s="37"/>
      <c r="O368" s="618" t="s">
        <v>11989</v>
      </c>
      <c r="P368" s="37"/>
      <c r="Q368" s="37"/>
      <c r="R368" s="37"/>
      <c r="S368" s="37"/>
      <c r="T368" s="37"/>
      <c r="U368" s="37"/>
      <c r="V368" s="37"/>
      <c r="W368" s="37"/>
      <c r="X368" s="37"/>
      <c r="Y368" s="37"/>
      <c r="Z368" s="37"/>
      <c r="AA368" s="37"/>
      <c r="AB368" s="37"/>
      <c r="AC368" s="37"/>
      <c r="AD368" s="37"/>
      <c r="AE368" s="37"/>
      <c r="AF368" s="37"/>
      <c r="AG368" s="37"/>
      <c r="AH368" s="37"/>
      <c r="AI368" s="37"/>
      <c r="AJ368" s="37"/>
    </row>
    <row r="369" spans="1:36">
      <c r="A369" s="265">
        <v>44155</v>
      </c>
      <c r="B369" s="278" t="s">
        <v>194</v>
      </c>
      <c r="C369" s="521">
        <v>881346121</v>
      </c>
      <c r="D369" s="513" t="s">
        <v>3179</v>
      </c>
      <c r="E369" s="278" t="s">
        <v>152</v>
      </c>
      <c r="F369" s="278" t="s">
        <v>140</v>
      </c>
      <c r="G369" s="278" t="s">
        <v>142</v>
      </c>
      <c r="H369" s="37"/>
      <c r="I369" s="265">
        <v>44155</v>
      </c>
      <c r="J369" s="37"/>
      <c r="K369" s="37"/>
      <c r="L369" s="278" t="s">
        <v>142</v>
      </c>
      <c r="M369" s="37">
        <v>69.5</v>
      </c>
      <c r="N369" s="37"/>
      <c r="O369" s="618" t="s">
        <v>12013</v>
      </c>
      <c r="P369" s="37"/>
      <c r="Q369" s="37"/>
      <c r="R369" s="37"/>
      <c r="S369" s="37"/>
      <c r="T369" s="37"/>
      <c r="U369" s="37"/>
      <c r="V369" s="37"/>
      <c r="W369" s="37"/>
      <c r="X369" s="37"/>
      <c r="Y369" s="37"/>
      <c r="Z369" s="37"/>
      <c r="AA369" s="37"/>
      <c r="AB369" s="37"/>
      <c r="AC369" s="37"/>
      <c r="AD369" s="37"/>
      <c r="AE369" s="37"/>
      <c r="AF369" s="37"/>
      <c r="AG369" s="37"/>
      <c r="AH369" s="37"/>
      <c r="AI369" s="37"/>
      <c r="AJ369" s="37"/>
    </row>
    <row r="370" spans="1:36">
      <c r="A370" s="265">
        <v>44138</v>
      </c>
      <c r="B370" s="278" t="s">
        <v>156</v>
      </c>
      <c r="C370" s="37">
        <v>881195416</v>
      </c>
      <c r="D370" s="510" t="s">
        <v>5937</v>
      </c>
      <c r="E370" s="278" t="s">
        <v>139</v>
      </c>
      <c r="F370" s="278" t="s">
        <v>140</v>
      </c>
      <c r="G370" s="278" t="s">
        <v>225</v>
      </c>
      <c r="H370" s="37"/>
      <c r="I370" s="265">
        <v>44138</v>
      </c>
      <c r="J370" s="37"/>
      <c r="K370" s="37"/>
      <c r="L370" s="278" t="s">
        <v>225</v>
      </c>
      <c r="M370" s="37">
        <v>68</v>
      </c>
      <c r="N370" s="37"/>
      <c r="O370" s="37"/>
      <c r="P370" s="37"/>
      <c r="Q370" s="37"/>
      <c r="R370" s="37"/>
      <c r="S370" s="37"/>
      <c r="T370" s="37"/>
      <c r="U370" s="37"/>
      <c r="V370" s="37"/>
      <c r="W370" s="37"/>
      <c r="X370" s="37"/>
      <c r="Y370" s="37"/>
      <c r="Z370" s="37"/>
      <c r="AA370" s="37"/>
      <c r="AB370" s="37"/>
      <c r="AC370" s="37"/>
      <c r="AD370" s="37"/>
      <c r="AE370" s="37"/>
      <c r="AF370" s="37"/>
      <c r="AG370" s="37"/>
      <c r="AH370" s="37"/>
      <c r="AI370" s="37"/>
      <c r="AJ370" s="37"/>
    </row>
    <row r="371" spans="1:36">
      <c r="A371" s="265">
        <v>44151</v>
      </c>
      <c r="B371" s="278" t="s">
        <v>178</v>
      </c>
      <c r="C371" s="37">
        <v>880677030</v>
      </c>
      <c r="D371" s="504"/>
      <c r="E371" s="278" t="s">
        <v>152</v>
      </c>
      <c r="F371" s="278" t="s">
        <v>140</v>
      </c>
      <c r="G371" s="278"/>
      <c r="H371" s="37"/>
      <c r="I371" s="265">
        <v>44151</v>
      </c>
      <c r="J371" s="37"/>
      <c r="K371" s="37"/>
      <c r="L371" s="278" t="s">
        <v>172</v>
      </c>
      <c r="M371" s="37">
        <v>68</v>
      </c>
      <c r="N371" s="37"/>
      <c r="O371" s="505" t="s">
        <v>11929</v>
      </c>
      <c r="P371" s="37"/>
      <c r="Q371" s="37"/>
      <c r="R371" s="37"/>
      <c r="S371" s="37"/>
      <c r="T371" s="37"/>
      <c r="U371" s="37"/>
      <c r="V371" s="37"/>
      <c r="W371" s="37"/>
      <c r="X371" s="37"/>
      <c r="Y371" s="37"/>
      <c r="Z371" s="37"/>
      <c r="AA371" s="37"/>
      <c r="AB371" s="37"/>
      <c r="AC371" s="37"/>
      <c r="AD371" s="37"/>
      <c r="AE371" s="37"/>
      <c r="AF371" s="37"/>
      <c r="AG371" s="37"/>
      <c r="AH371" s="37"/>
      <c r="AI371" s="37"/>
      <c r="AJ371" s="37"/>
    </row>
    <row r="372" spans="1:36">
      <c r="A372" s="265">
        <v>44153</v>
      </c>
      <c r="B372" s="278" t="s">
        <v>227</v>
      </c>
      <c r="C372" s="37">
        <v>881216589</v>
      </c>
      <c r="D372" s="510" t="s">
        <v>12103</v>
      </c>
      <c r="E372" s="278" t="s">
        <v>152</v>
      </c>
      <c r="F372" s="278" t="s">
        <v>140</v>
      </c>
      <c r="G372" s="278" t="s">
        <v>142</v>
      </c>
      <c r="H372" s="265">
        <v>44151</v>
      </c>
      <c r="I372" s="265">
        <v>44153</v>
      </c>
      <c r="J372" s="37"/>
      <c r="K372" s="37"/>
      <c r="L372" s="278" t="s">
        <v>142</v>
      </c>
      <c r="M372" s="37">
        <v>67.5</v>
      </c>
      <c r="N372" s="37"/>
      <c r="O372" s="618" t="s">
        <v>11989</v>
      </c>
      <c r="P372" s="37"/>
      <c r="Q372" s="37"/>
      <c r="R372" s="37"/>
      <c r="S372" s="37"/>
      <c r="T372" s="37"/>
      <c r="U372" s="37"/>
      <c r="V372" s="37"/>
      <c r="W372" s="37"/>
      <c r="X372" s="37"/>
      <c r="Y372" s="37"/>
      <c r="Z372" s="37"/>
      <c r="AA372" s="37"/>
      <c r="AB372" s="37"/>
      <c r="AC372" s="37"/>
      <c r="AD372" s="37"/>
      <c r="AE372" s="37"/>
      <c r="AF372" s="37"/>
      <c r="AG372" s="37"/>
      <c r="AH372" s="37"/>
      <c r="AI372" s="37"/>
      <c r="AJ372" s="37"/>
    </row>
    <row r="373" spans="1:36">
      <c r="A373" s="265">
        <v>44138</v>
      </c>
      <c r="B373" s="278" t="s">
        <v>154</v>
      </c>
      <c r="C373" s="528">
        <v>880434781</v>
      </c>
      <c r="D373" s="37">
        <v>7504522</v>
      </c>
      <c r="E373" s="278" t="s">
        <v>152</v>
      </c>
      <c r="F373" s="278" t="s">
        <v>140</v>
      </c>
      <c r="G373" s="278" t="s">
        <v>148</v>
      </c>
      <c r="H373" s="37"/>
      <c r="I373" s="265">
        <v>44140</v>
      </c>
      <c r="J373" s="37"/>
      <c r="K373" s="37"/>
      <c r="L373" s="278" t="s">
        <v>148</v>
      </c>
      <c r="M373" s="37">
        <v>66.680000000000007</v>
      </c>
      <c r="N373" s="37"/>
      <c r="O373" s="278" t="s">
        <v>11978</v>
      </c>
      <c r="P373" s="37"/>
      <c r="Q373" s="37"/>
      <c r="R373" s="37"/>
      <c r="S373" s="37"/>
      <c r="T373" s="37"/>
      <c r="U373" s="37"/>
      <c r="V373" s="37"/>
      <c r="W373" s="37"/>
      <c r="X373" s="37"/>
      <c r="Y373" s="37"/>
      <c r="Z373" s="37"/>
      <c r="AA373" s="37"/>
      <c r="AB373" s="37"/>
      <c r="AC373" s="37"/>
      <c r="AD373" s="37"/>
      <c r="AE373" s="37"/>
      <c r="AF373" s="37"/>
      <c r="AG373" s="37"/>
      <c r="AH373" s="37"/>
      <c r="AI373" s="37"/>
      <c r="AJ373" s="37"/>
    </row>
    <row r="374" spans="1:36">
      <c r="A374" s="265">
        <v>44140</v>
      </c>
      <c r="B374" s="278" t="s">
        <v>154</v>
      </c>
      <c r="C374" s="37">
        <v>880722936</v>
      </c>
      <c r="D374" s="504" t="s">
        <v>4672</v>
      </c>
      <c r="E374" s="278" t="s">
        <v>152</v>
      </c>
      <c r="F374" s="278" t="s">
        <v>140</v>
      </c>
      <c r="G374" s="37"/>
      <c r="H374" s="37"/>
      <c r="I374" s="265">
        <v>44140</v>
      </c>
      <c r="J374" s="37"/>
      <c r="K374" s="37"/>
      <c r="L374" s="278" t="s">
        <v>142</v>
      </c>
      <c r="M374" s="37">
        <v>66.5</v>
      </c>
      <c r="N374" s="37"/>
      <c r="O374" s="278" t="s">
        <v>11978</v>
      </c>
      <c r="P374" s="37"/>
      <c r="Q374" s="37"/>
      <c r="R374" s="37"/>
      <c r="S374" s="37"/>
      <c r="T374" s="37"/>
      <c r="U374" s="37"/>
      <c r="V374" s="37"/>
      <c r="W374" s="37"/>
      <c r="X374" s="37"/>
      <c r="Y374" s="37"/>
      <c r="Z374" s="37"/>
      <c r="AA374" s="37"/>
      <c r="AB374" s="37"/>
      <c r="AC374" s="37"/>
      <c r="AD374" s="37"/>
      <c r="AE374" s="37"/>
      <c r="AF374" s="37"/>
      <c r="AG374" s="37"/>
      <c r="AH374" s="37"/>
      <c r="AI374" s="37"/>
      <c r="AJ374" s="37"/>
    </row>
    <row r="375" spans="1:36">
      <c r="A375" s="265">
        <v>44145</v>
      </c>
      <c r="B375" s="278" t="s">
        <v>146</v>
      </c>
      <c r="C375" s="37">
        <v>880444280</v>
      </c>
      <c r="D375" s="504" t="s">
        <v>6053</v>
      </c>
      <c r="E375" s="278" t="s">
        <v>139</v>
      </c>
      <c r="F375" s="278" t="s">
        <v>140</v>
      </c>
      <c r="G375" s="37"/>
      <c r="H375" s="37"/>
      <c r="I375" s="265">
        <v>44145</v>
      </c>
      <c r="J375" s="37"/>
      <c r="K375" s="37"/>
      <c r="L375" s="278" t="s">
        <v>142</v>
      </c>
      <c r="M375" s="37">
        <v>66.5</v>
      </c>
      <c r="N375" s="37"/>
      <c r="O375" s="618" t="s">
        <v>11944</v>
      </c>
      <c r="P375" s="37"/>
      <c r="Q375" s="37"/>
      <c r="R375" s="37"/>
      <c r="S375" s="37"/>
      <c r="T375" s="37"/>
      <c r="U375" s="37"/>
      <c r="V375" s="37"/>
      <c r="W375" s="37"/>
      <c r="X375" s="37"/>
      <c r="Y375" s="37"/>
      <c r="Z375" s="37"/>
      <c r="AA375" s="37"/>
      <c r="AB375" s="37"/>
      <c r="AC375" s="37"/>
      <c r="AD375" s="37"/>
      <c r="AE375" s="37"/>
      <c r="AF375" s="37"/>
      <c r="AG375" s="37"/>
      <c r="AH375" s="37"/>
      <c r="AI375" s="37"/>
      <c r="AJ375" s="37"/>
    </row>
    <row r="376" spans="1:36">
      <c r="A376" s="265">
        <v>44145</v>
      </c>
      <c r="B376" s="278" t="s">
        <v>194</v>
      </c>
      <c r="C376" s="37">
        <v>881352797</v>
      </c>
      <c r="D376" s="504" t="s">
        <v>3034</v>
      </c>
      <c r="E376" s="278" t="s">
        <v>152</v>
      </c>
      <c r="F376" s="278" t="s">
        <v>140</v>
      </c>
      <c r="G376" s="278" t="s">
        <v>142</v>
      </c>
      <c r="H376" s="37"/>
      <c r="I376" s="265">
        <v>44145</v>
      </c>
      <c r="J376" s="37"/>
      <c r="K376" s="37"/>
      <c r="L376" s="278" t="s">
        <v>142</v>
      </c>
      <c r="M376" s="37">
        <v>66.5</v>
      </c>
      <c r="N376" s="37"/>
      <c r="O376" s="278" t="s">
        <v>11946</v>
      </c>
      <c r="P376" s="37"/>
      <c r="Q376" s="37"/>
      <c r="R376" s="37"/>
      <c r="S376" s="37"/>
      <c r="T376" s="37"/>
      <c r="U376" s="37"/>
      <c r="V376" s="37"/>
      <c r="W376" s="37"/>
      <c r="X376" s="37"/>
      <c r="Y376" s="37"/>
      <c r="Z376" s="37"/>
      <c r="AA376" s="37"/>
      <c r="AB376" s="37"/>
      <c r="AC376" s="37"/>
      <c r="AD376" s="37"/>
      <c r="AE376" s="37"/>
      <c r="AF376" s="37"/>
      <c r="AG376" s="37"/>
      <c r="AH376" s="37"/>
      <c r="AI376" s="37"/>
      <c r="AJ376" s="37"/>
    </row>
    <row r="377" spans="1:36">
      <c r="A377" s="265">
        <v>44146</v>
      </c>
      <c r="B377" s="278" t="s">
        <v>194</v>
      </c>
      <c r="C377" s="521">
        <v>881352797</v>
      </c>
      <c r="D377" s="504" t="s">
        <v>3034</v>
      </c>
      <c r="E377" s="278" t="s">
        <v>152</v>
      </c>
      <c r="F377" s="278" t="s">
        <v>140</v>
      </c>
      <c r="G377" s="278" t="s">
        <v>142</v>
      </c>
      <c r="H377" s="37"/>
      <c r="I377" s="265">
        <v>44146</v>
      </c>
      <c r="J377" s="37"/>
      <c r="K377" s="37"/>
      <c r="L377" s="278" t="s">
        <v>142</v>
      </c>
      <c r="M377" s="37">
        <v>66.5</v>
      </c>
      <c r="N377" s="37"/>
      <c r="O377" s="618" t="s">
        <v>11964</v>
      </c>
      <c r="P377" s="37"/>
      <c r="Q377" s="37"/>
      <c r="R377" s="37"/>
      <c r="S377" s="37"/>
      <c r="T377" s="37"/>
      <c r="U377" s="37"/>
      <c r="V377" s="37"/>
      <c r="W377" s="37"/>
      <c r="X377" s="37"/>
      <c r="Y377" s="37"/>
      <c r="Z377" s="37"/>
      <c r="AA377" s="37"/>
      <c r="AB377" s="37"/>
      <c r="AC377" s="37"/>
      <c r="AD377" s="37"/>
      <c r="AE377" s="37"/>
      <c r="AF377" s="37"/>
      <c r="AG377" s="37"/>
      <c r="AH377" s="37"/>
      <c r="AI377" s="37"/>
      <c r="AJ377" s="37"/>
    </row>
    <row r="378" spans="1:36">
      <c r="A378" s="265">
        <v>44154</v>
      </c>
      <c r="B378" s="278" t="s">
        <v>167</v>
      </c>
      <c r="C378" s="521">
        <v>880182298</v>
      </c>
      <c r="D378" s="509"/>
      <c r="E378" s="278" t="s">
        <v>139</v>
      </c>
      <c r="F378" s="278" t="s">
        <v>140</v>
      </c>
      <c r="G378" s="278" t="s">
        <v>142</v>
      </c>
      <c r="H378" s="37"/>
      <c r="I378" s="265">
        <v>44154</v>
      </c>
      <c r="J378" s="37"/>
      <c r="K378" s="37"/>
      <c r="L378" s="278" t="s">
        <v>142</v>
      </c>
      <c r="M378" s="37">
        <v>66.5</v>
      </c>
      <c r="N378" s="37"/>
      <c r="O378" s="618" t="s">
        <v>11999</v>
      </c>
      <c r="P378" s="37"/>
      <c r="Q378" s="37"/>
      <c r="R378" s="37"/>
      <c r="S378" s="37"/>
      <c r="T378" s="37"/>
      <c r="U378" s="37"/>
      <c r="V378" s="37"/>
      <c r="W378" s="37"/>
      <c r="X378" s="37"/>
      <c r="Y378" s="37"/>
      <c r="Z378" s="37"/>
      <c r="AA378" s="37"/>
      <c r="AB378" s="37"/>
      <c r="AC378" s="37"/>
      <c r="AD378" s="37"/>
      <c r="AE378" s="37"/>
      <c r="AF378" s="37"/>
      <c r="AG378" s="37"/>
      <c r="AH378" s="37"/>
      <c r="AI378" s="37"/>
      <c r="AJ378" s="37"/>
    </row>
    <row r="379" spans="1:36">
      <c r="A379" s="265">
        <v>44158</v>
      </c>
      <c r="B379" s="278" t="s">
        <v>194</v>
      </c>
      <c r="C379" s="521">
        <v>881352797</v>
      </c>
      <c r="D379" s="673" t="s">
        <v>3060</v>
      </c>
      <c r="E379" s="278" t="s">
        <v>152</v>
      </c>
      <c r="F379" s="278" t="s">
        <v>140</v>
      </c>
      <c r="G379" s="278" t="s">
        <v>142</v>
      </c>
      <c r="H379" s="37"/>
      <c r="I379" s="265">
        <v>44158</v>
      </c>
      <c r="J379" s="37"/>
      <c r="K379" s="37"/>
      <c r="L379" s="278" t="s">
        <v>142</v>
      </c>
      <c r="M379" s="37">
        <v>66.5</v>
      </c>
      <c r="N379" s="37"/>
      <c r="O379" s="618" t="s">
        <v>11935</v>
      </c>
      <c r="P379" s="37"/>
      <c r="Q379" s="37"/>
      <c r="R379" s="37"/>
      <c r="S379" s="37"/>
      <c r="T379" s="37"/>
      <c r="U379" s="37"/>
      <c r="V379" s="37"/>
      <c r="W379" s="37"/>
      <c r="X379" s="37"/>
      <c r="Y379" s="37"/>
      <c r="Z379" s="37"/>
      <c r="AA379" s="37"/>
      <c r="AB379" s="37"/>
      <c r="AC379" s="37"/>
      <c r="AD379" s="37"/>
      <c r="AE379" s="37"/>
      <c r="AF379" s="37"/>
      <c r="AG379" s="37"/>
      <c r="AH379" s="37"/>
      <c r="AI379" s="37"/>
      <c r="AJ379" s="37"/>
    </row>
    <row r="380" spans="1:36">
      <c r="A380" s="265">
        <v>44152</v>
      </c>
      <c r="B380" s="278" t="s">
        <v>167</v>
      </c>
      <c r="C380" s="37">
        <v>882254564</v>
      </c>
      <c r="D380" s="510"/>
      <c r="E380" s="278" t="s">
        <v>139</v>
      </c>
      <c r="F380" s="278" t="s">
        <v>140</v>
      </c>
      <c r="G380" s="278" t="s">
        <v>148</v>
      </c>
      <c r="H380" s="37"/>
      <c r="I380" s="265">
        <v>44152</v>
      </c>
      <c r="J380" s="37"/>
      <c r="K380" s="37"/>
      <c r="L380" s="278" t="s">
        <v>148</v>
      </c>
      <c r="M380" s="37">
        <v>64</v>
      </c>
      <c r="N380" s="37"/>
      <c r="O380" s="618" t="s">
        <v>2876</v>
      </c>
      <c r="P380" s="37"/>
      <c r="Q380" s="37"/>
      <c r="R380" s="37"/>
      <c r="S380" s="37"/>
      <c r="T380" s="37"/>
      <c r="U380" s="37"/>
      <c r="V380" s="37"/>
      <c r="W380" s="37"/>
      <c r="X380" s="37"/>
      <c r="Y380" s="37"/>
      <c r="Z380" s="37"/>
      <c r="AA380" s="37"/>
      <c r="AB380" s="37"/>
      <c r="AC380" s="37"/>
      <c r="AD380" s="37"/>
      <c r="AE380" s="37"/>
      <c r="AF380" s="37"/>
      <c r="AG380" s="37"/>
      <c r="AH380" s="37"/>
      <c r="AI380" s="37"/>
      <c r="AJ380" s="37"/>
    </row>
    <row r="381" spans="1:36">
      <c r="A381" s="265">
        <v>44138</v>
      </c>
      <c r="B381" s="278" t="s">
        <v>167</v>
      </c>
      <c r="C381" s="37">
        <v>880017735</v>
      </c>
      <c r="D381" s="504" t="s">
        <v>10532</v>
      </c>
      <c r="E381" s="278" t="s">
        <v>139</v>
      </c>
      <c r="F381" s="278" t="s">
        <v>140</v>
      </c>
      <c r="G381" s="278" t="s">
        <v>190</v>
      </c>
      <c r="H381" s="265">
        <v>44138</v>
      </c>
      <c r="I381" s="265">
        <v>44138</v>
      </c>
      <c r="J381" s="37"/>
      <c r="K381" s="37"/>
      <c r="L381" s="278" t="s">
        <v>190</v>
      </c>
      <c r="M381" s="37">
        <v>60</v>
      </c>
      <c r="N381" s="37"/>
      <c r="O381" s="37"/>
      <c r="P381" s="37"/>
      <c r="Q381" s="37"/>
      <c r="R381" s="37"/>
      <c r="S381" s="37"/>
      <c r="T381" s="37"/>
      <c r="U381" s="37"/>
      <c r="V381" s="37"/>
      <c r="W381" s="37"/>
      <c r="X381" s="37"/>
      <c r="Y381" s="37"/>
      <c r="Z381" s="37"/>
      <c r="AA381" s="37"/>
      <c r="AB381" s="37"/>
      <c r="AC381" s="37"/>
      <c r="AD381" s="37"/>
      <c r="AE381" s="37"/>
      <c r="AF381" s="37"/>
      <c r="AG381" s="37"/>
      <c r="AH381" s="37"/>
      <c r="AI381" s="37"/>
      <c r="AJ381" s="37"/>
    </row>
    <row r="382" spans="1:36">
      <c r="A382" s="505">
        <v>44144</v>
      </c>
      <c r="B382" s="278" t="s">
        <v>175</v>
      </c>
      <c r="C382" s="37">
        <v>881428867</v>
      </c>
      <c r="D382" s="504"/>
      <c r="E382" s="278" t="s">
        <v>139</v>
      </c>
      <c r="F382" s="278" t="s">
        <v>140</v>
      </c>
      <c r="G382" s="278" t="s">
        <v>294</v>
      </c>
      <c r="H382" s="37"/>
      <c r="I382" s="265">
        <v>44144</v>
      </c>
      <c r="J382" s="37"/>
      <c r="K382" s="37"/>
      <c r="L382" s="278" t="s">
        <v>294</v>
      </c>
      <c r="M382" s="37">
        <v>60</v>
      </c>
      <c r="N382" s="37"/>
      <c r="O382" s="278" t="s">
        <v>11969</v>
      </c>
      <c r="P382" s="37"/>
      <c r="Q382" s="37"/>
      <c r="R382" s="37"/>
      <c r="S382" s="37"/>
      <c r="T382" s="37"/>
      <c r="U382" s="37"/>
      <c r="V382" s="37"/>
      <c r="W382" s="37"/>
      <c r="X382" s="37"/>
      <c r="Y382" s="37"/>
      <c r="Z382" s="37"/>
      <c r="AA382" s="37"/>
      <c r="AB382" s="37"/>
      <c r="AC382" s="37"/>
      <c r="AD382" s="37"/>
      <c r="AE382" s="37"/>
      <c r="AF382" s="37"/>
      <c r="AG382" s="37"/>
      <c r="AH382" s="37"/>
      <c r="AI382" s="37"/>
      <c r="AJ382" s="37"/>
    </row>
    <row r="383" spans="1:36">
      <c r="A383" s="265">
        <v>44145</v>
      </c>
      <c r="B383" s="278" t="s">
        <v>281</v>
      </c>
      <c r="C383" s="37">
        <v>880016536</v>
      </c>
      <c r="D383" s="504" t="s">
        <v>12104</v>
      </c>
      <c r="E383" s="278" t="s">
        <v>139</v>
      </c>
      <c r="F383" s="278" t="s">
        <v>140</v>
      </c>
      <c r="G383" s="278" t="s">
        <v>190</v>
      </c>
      <c r="H383" s="37"/>
      <c r="I383" s="265">
        <v>44145</v>
      </c>
      <c r="J383" s="37"/>
      <c r="K383" s="37"/>
      <c r="L383" s="278" t="s">
        <v>190</v>
      </c>
      <c r="M383" s="37">
        <v>60</v>
      </c>
      <c r="N383" s="37"/>
      <c r="O383" s="278" t="s">
        <v>11946</v>
      </c>
      <c r="P383" s="37"/>
      <c r="Q383" s="37"/>
      <c r="R383" s="37"/>
      <c r="S383" s="37"/>
      <c r="T383" s="37"/>
      <c r="U383" s="37"/>
      <c r="V383" s="37"/>
      <c r="W383" s="37"/>
      <c r="X383" s="37"/>
      <c r="Y383" s="37"/>
      <c r="Z383" s="37"/>
      <c r="AA383" s="37"/>
      <c r="AB383" s="37"/>
      <c r="AC383" s="37"/>
      <c r="AD383" s="37"/>
      <c r="AE383" s="37"/>
      <c r="AF383" s="37"/>
      <c r="AG383" s="37"/>
      <c r="AH383" s="37"/>
      <c r="AI383" s="37"/>
      <c r="AJ383" s="37"/>
    </row>
    <row r="384" spans="1:36">
      <c r="A384" s="265">
        <v>44146</v>
      </c>
      <c r="B384" s="278" t="s">
        <v>281</v>
      </c>
      <c r="C384" s="37">
        <v>881186637</v>
      </c>
      <c r="D384" s="504" t="s">
        <v>12105</v>
      </c>
      <c r="E384" s="278" t="s">
        <v>152</v>
      </c>
      <c r="F384" s="278" t="s">
        <v>140</v>
      </c>
      <c r="G384" s="278" t="s">
        <v>190</v>
      </c>
      <c r="H384" s="37"/>
      <c r="I384" s="265">
        <v>44146</v>
      </c>
      <c r="J384" s="37"/>
      <c r="K384" s="37"/>
      <c r="L384" s="278" t="s">
        <v>190</v>
      </c>
      <c r="M384" s="37">
        <v>60</v>
      </c>
      <c r="N384" s="37"/>
      <c r="O384" s="618" t="s">
        <v>11964</v>
      </c>
      <c r="P384" s="37"/>
      <c r="Q384" s="37"/>
      <c r="R384" s="37"/>
      <c r="S384" s="37"/>
      <c r="T384" s="37"/>
      <c r="U384" s="37"/>
      <c r="V384" s="37"/>
      <c r="W384" s="37"/>
      <c r="X384" s="37"/>
      <c r="Y384" s="37"/>
      <c r="Z384" s="37"/>
      <c r="AA384" s="37"/>
      <c r="AB384" s="37"/>
      <c r="AC384" s="37"/>
      <c r="AD384" s="37"/>
      <c r="AE384" s="37"/>
      <c r="AF384" s="37"/>
      <c r="AG384" s="37"/>
      <c r="AH384" s="37"/>
      <c r="AI384" s="37"/>
      <c r="AJ384" s="37"/>
    </row>
    <row r="385" spans="1:36">
      <c r="A385" s="265">
        <v>44158</v>
      </c>
      <c r="B385" s="278" t="s">
        <v>194</v>
      </c>
      <c r="C385" s="521">
        <v>882707724</v>
      </c>
      <c r="D385" s="513" t="s">
        <v>6143</v>
      </c>
      <c r="E385" s="278" t="s">
        <v>139</v>
      </c>
      <c r="F385" s="278" t="s">
        <v>140</v>
      </c>
      <c r="G385" s="278" t="s">
        <v>190</v>
      </c>
      <c r="H385" s="37"/>
      <c r="I385" s="265">
        <v>44158</v>
      </c>
      <c r="J385" s="37"/>
      <c r="K385" s="37"/>
      <c r="L385" s="278" t="s">
        <v>294</v>
      </c>
      <c r="M385" s="37">
        <v>60</v>
      </c>
      <c r="N385" s="37"/>
      <c r="O385" s="618" t="s">
        <v>11935</v>
      </c>
      <c r="P385" s="37"/>
      <c r="Q385" s="37"/>
      <c r="R385" s="37"/>
      <c r="S385" s="37"/>
      <c r="T385" s="37"/>
      <c r="U385" s="37"/>
      <c r="V385" s="37"/>
      <c r="W385" s="37"/>
      <c r="X385" s="37"/>
      <c r="Y385" s="37"/>
      <c r="Z385" s="37"/>
      <c r="AA385" s="37"/>
      <c r="AB385" s="37"/>
      <c r="AC385" s="37"/>
      <c r="AD385" s="37"/>
      <c r="AE385" s="37"/>
      <c r="AF385" s="37"/>
      <c r="AG385" s="37"/>
      <c r="AH385" s="37"/>
      <c r="AI385" s="37"/>
      <c r="AJ385" s="37"/>
    </row>
    <row r="386" spans="1:36">
      <c r="A386" s="265">
        <v>44140</v>
      </c>
      <c r="B386" s="278" t="s">
        <v>156</v>
      </c>
      <c r="C386" s="37">
        <v>881649535</v>
      </c>
      <c r="D386" s="504" t="s">
        <v>12106</v>
      </c>
      <c r="E386" s="278" t="s">
        <v>139</v>
      </c>
      <c r="F386" s="278" t="s">
        <v>140</v>
      </c>
      <c r="G386" s="37"/>
      <c r="H386" s="37"/>
      <c r="I386" s="265">
        <v>44140</v>
      </c>
      <c r="J386" s="37"/>
      <c r="K386" s="37"/>
      <c r="L386" s="278" t="s">
        <v>200</v>
      </c>
      <c r="M386" s="37">
        <v>58</v>
      </c>
      <c r="N386" s="37"/>
      <c r="O386" s="37"/>
      <c r="P386" s="37"/>
      <c r="Q386" s="37"/>
      <c r="R386" s="37"/>
      <c r="S386" s="37"/>
      <c r="T386" s="37"/>
      <c r="U386" s="37"/>
      <c r="V386" s="37"/>
      <c r="W386" s="37"/>
      <c r="X386" s="37"/>
      <c r="Y386" s="37"/>
      <c r="Z386" s="37"/>
      <c r="AA386" s="37"/>
      <c r="AB386" s="37"/>
      <c r="AC386" s="37"/>
      <c r="AD386" s="37"/>
      <c r="AE386" s="37"/>
      <c r="AF386" s="37"/>
      <c r="AG386" s="37"/>
      <c r="AH386" s="37"/>
      <c r="AI386" s="37"/>
      <c r="AJ386" s="37"/>
    </row>
    <row r="387" spans="1:36">
      <c r="A387" s="265">
        <v>44138</v>
      </c>
      <c r="B387" s="278" t="s">
        <v>175</v>
      </c>
      <c r="C387" s="37">
        <v>880298692</v>
      </c>
      <c r="D387" s="37"/>
      <c r="E387" s="278" t="s">
        <v>139</v>
      </c>
      <c r="F387" s="278" t="s">
        <v>140</v>
      </c>
      <c r="G387" s="278" t="s">
        <v>148</v>
      </c>
      <c r="H387" s="37"/>
      <c r="I387" s="265">
        <v>44138</v>
      </c>
      <c r="J387" s="37"/>
      <c r="K387" s="37"/>
      <c r="L387" s="278" t="s">
        <v>148</v>
      </c>
      <c r="M387" s="37">
        <v>55</v>
      </c>
      <c r="N387" s="37"/>
      <c r="O387" s="278" t="s">
        <v>11992</v>
      </c>
      <c r="P387" s="37"/>
      <c r="Q387" s="37"/>
      <c r="R387" s="37"/>
      <c r="S387" s="37"/>
      <c r="T387" s="37"/>
      <c r="U387" s="37"/>
      <c r="V387" s="37"/>
      <c r="W387" s="37"/>
      <c r="X387" s="37"/>
      <c r="Y387" s="37"/>
      <c r="Z387" s="37"/>
      <c r="AA387" s="37"/>
      <c r="AB387" s="37"/>
      <c r="AC387" s="37"/>
      <c r="AD387" s="37"/>
      <c r="AE387" s="37"/>
      <c r="AF387" s="37"/>
      <c r="AG387" s="37"/>
      <c r="AH387" s="37"/>
      <c r="AI387" s="37"/>
      <c r="AJ387" s="37"/>
    </row>
    <row r="388" spans="1:36">
      <c r="A388" s="265">
        <v>44139</v>
      </c>
      <c r="B388" s="278" t="s">
        <v>146</v>
      </c>
      <c r="C388" s="37">
        <v>881790970</v>
      </c>
      <c r="D388" s="504" t="s">
        <v>3008</v>
      </c>
      <c r="E388" s="278" t="s">
        <v>139</v>
      </c>
      <c r="F388" s="278" t="s">
        <v>140</v>
      </c>
      <c r="G388" s="37"/>
      <c r="H388" s="37"/>
      <c r="I388" s="265">
        <v>44139</v>
      </c>
      <c r="J388" s="37"/>
      <c r="K388" s="37"/>
      <c r="L388" s="278" t="s">
        <v>199</v>
      </c>
      <c r="M388" s="37">
        <v>55</v>
      </c>
      <c r="N388" s="37"/>
      <c r="O388" s="618" t="s">
        <v>11963</v>
      </c>
      <c r="P388" s="37"/>
      <c r="Q388" s="37"/>
      <c r="R388" s="37"/>
      <c r="S388" s="37"/>
      <c r="T388" s="37"/>
      <c r="U388" s="37"/>
      <c r="V388" s="37"/>
      <c r="W388" s="37"/>
      <c r="X388" s="37"/>
      <c r="Y388" s="37"/>
      <c r="Z388" s="37"/>
      <c r="AA388" s="37"/>
      <c r="AB388" s="37"/>
      <c r="AC388" s="37"/>
      <c r="AD388" s="37"/>
      <c r="AE388" s="37"/>
      <c r="AF388" s="37"/>
      <c r="AG388" s="37"/>
      <c r="AH388" s="37"/>
      <c r="AI388" s="37"/>
      <c r="AJ388" s="37"/>
    </row>
    <row r="389" spans="1:36">
      <c r="A389" s="265">
        <v>44141</v>
      </c>
      <c r="B389" s="278" t="s">
        <v>227</v>
      </c>
      <c r="C389" s="37">
        <v>882354140</v>
      </c>
      <c r="D389" s="510" t="s">
        <v>4526</v>
      </c>
      <c r="E389" s="278" t="s">
        <v>152</v>
      </c>
      <c r="F389" s="278" t="s">
        <v>140</v>
      </c>
      <c r="G389" s="278" t="s">
        <v>148</v>
      </c>
      <c r="H389" s="265">
        <v>44137</v>
      </c>
      <c r="I389" s="265">
        <v>44141</v>
      </c>
      <c r="J389" s="37"/>
      <c r="K389" s="37"/>
      <c r="L389" s="278" t="s">
        <v>148</v>
      </c>
      <c r="M389" s="37">
        <v>55</v>
      </c>
      <c r="N389" s="37"/>
      <c r="O389" s="278" t="s">
        <v>11948</v>
      </c>
      <c r="P389" s="37"/>
      <c r="Q389" s="37"/>
      <c r="R389" s="37"/>
      <c r="S389" s="37"/>
      <c r="T389" s="37"/>
      <c r="U389" s="37"/>
      <c r="V389" s="37"/>
      <c r="W389" s="37"/>
      <c r="X389" s="37"/>
      <c r="Y389" s="37"/>
      <c r="Z389" s="37"/>
      <c r="AA389" s="37"/>
      <c r="AB389" s="37"/>
      <c r="AC389" s="37"/>
      <c r="AD389" s="37"/>
      <c r="AE389" s="37"/>
      <c r="AF389" s="37"/>
      <c r="AG389" s="37"/>
      <c r="AH389" s="37"/>
      <c r="AI389" s="37"/>
      <c r="AJ389" s="37"/>
    </row>
    <row r="390" spans="1:36">
      <c r="A390" s="265">
        <v>44145</v>
      </c>
      <c r="B390" s="278" t="s">
        <v>146</v>
      </c>
      <c r="C390" s="37">
        <v>882334222</v>
      </c>
      <c r="D390" s="504" t="s">
        <v>12107</v>
      </c>
      <c r="E390" s="278" t="s">
        <v>139</v>
      </c>
      <c r="F390" s="278" t="s">
        <v>140</v>
      </c>
      <c r="G390" s="37"/>
      <c r="H390" s="37"/>
      <c r="I390" s="265">
        <v>44145</v>
      </c>
      <c r="J390" s="37"/>
      <c r="K390" s="37"/>
      <c r="L390" s="278" t="s">
        <v>148</v>
      </c>
      <c r="M390" s="37">
        <v>55</v>
      </c>
      <c r="N390" s="37"/>
      <c r="O390" s="618" t="s">
        <v>11946</v>
      </c>
      <c r="P390" s="37"/>
      <c r="Q390" s="37"/>
      <c r="R390" s="37"/>
      <c r="S390" s="37"/>
      <c r="T390" s="37"/>
      <c r="U390" s="37"/>
      <c r="V390" s="37"/>
      <c r="W390" s="37"/>
      <c r="X390" s="37"/>
      <c r="Y390" s="37"/>
      <c r="Z390" s="37"/>
      <c r="AA390" s="37"/>
      <c r="AB390" s="37"/>
      <c r="AC390" s="37"/>
      <c r="AD390" s="37"/>
      <c r="AE390" s="37"/>
      <c r="AF390" s="37"/>
      <c r="AG390" s="37"/>
      <c r="AH390" s="37"/>
      <c r="AI390" s="37"/>
      <c r="AJ390" s="37"/>
    </row>
    <row r="391" spans="1:36">
      <c r="A391" s="265">
        <v>44146</v>
      </c>
      <c r="B391" s="278" t="s">
        <v>156</v>
      </c>
      <c r="C391" s="37">
        <v>880222785</v>
      </c>
      <c r="D391" s="534">
        <v>339567626</v>
      </c>
      <c r="E391" s="278" t="s">
        <v>139</v>
      </c>
      <c r="F391" s="278" t="s">
        <v>140</v>
      </c>
      <c r="G391" s="37"/>
      <c r="H391" s="37"/>
      <c r="I391" s="265">
        <v>44146</v>
      </c>
      <c r="J391" s="37"/>
      <c r="K391" s="37"/>
      <c r="L391" s="278" t="s">
        <v>148</v>
      </c>
      <c r="M391" s="37">
        <v>55</v>
      </c>
      <c r="N391" s="37"/>
      <c r="O391" s="618" t="s">
        <v>11964</v>
      </c>
      <c r="P391" s="37"/>
      <c r="Q391" s="37"/>
      <c r="R391" s="37"/>
      <c r="S391" s="37"/>
      <c r="T391" s="37"/>
      <c r="U391" s="37"/>
      <c r="V391" s="37"/>
      <c r="W391" s="37"/>
      <c r="X391" s="37"/>
      <c r="Y391" s="37"/>
      <c r="Z391" s="37"/>
      <c r="AA391" s="37"/>
      <c r="AB391" s="37"/>
      <c r="AC391" s="37"/>
      <c r="AD391" s="37"/>
      <c r="AE391" s="37"/>
      <c r="AF391" s="37"/>
      <c r="AG391" s="37"/>
      <c r="AH391" s="37"/>
      <c r="AI391" s="37"/>
      <c r="AJ391" s="37"/>
    </row>
    <row r="392" spans="1:36">
      <c r="A392" s="265">
        <v>44151</v>
      </c>
      <c r="B392" s="278" t="s">
        <v>138</v>
      </c>
      <c r="C392" s="521">
        <v>881294667</v>
      </c>
      <c r="D392" s="510"/>
      <c r="E392" s="278" t="s">
        <v>139</v>
      </c>
      <c r="F392" s="278" t="s">
        <v>140</v>
      </c>
      <c r="G392" s="278" t="s">
        <v>148</v>
      </c>
      <c r="H392" s="37"/>
      <c r="I392" s="265">
        <v>44151</v>
      </c>
      <c r="J392" s="37"/>
      <c r="K392" s="37"/>
      <c r="L392" s="278" t="s">
        <v>148</v>
      </c>
      <c r="M392" s="37">
        <v>55</v>
      </c>
      <c r="N392" s="37"/>
      <c r="O392" s="618" t="s">
        <v>11943</v>
      </c>
      <c r="P392" s="37"/>
      <c r="Q392" s="37"/>
      <c r="R392" s="37"/>
      <c r="S392" s="37"/>
      <c r="T392" s="37"/>
      <c r="U392" s="37"/>
      <c r="V392" s="37"/>
      <c r="W392" s="37"/>
      <c r="X392" s="37"/>
      <c r="Y392" s="37"/>
      <c r="Z392" s="37"/>
      <c r="AA392" s="37"/>
      <c r="AB392" s="37"/>
      <c r="AC392" s="37"/>
      <c r="AD392" s="37"/>
      <c r="AE392" s="37"/>
      <c r="AF392" s="37"/>
      <c r="AG392" s="37"/>
      <c r="AH392" s="37"/>
      <c r="AI392" s="37"/>
      <c r="AJ392" s="37"/>
    </row>
    <row r="393" spans="1:36" ht="15" customHeight="1">
      <c r="A393" s="265">
        <v>44154</v>
      </c>
      <c r="B393" s="278" t="s">
        <v>167</v>
      </c>
      <c r="C393" s="525" t="s">
        <v>12108</v>
      </c>
      <c r="D393" s="509" t="s">
        <v>4505</v>
      </c>
      <c r="E393" s="278" t="s">
        <v>139</v>
      </c>
      <c r="F393" s="278" t="s">
        <v>140</v>
      </c>
      <c r="G393" s="278" t="s">
        <v>148</v>
      </c>
      <c r="H393" s="37"/>
      <c r="I393" s="265">
        <v>44154</v>
      </c>
      <c r="J393" s="37"/>
      <c r="K393" s="37"/>
      <c r="L393" s="278" t="s">
        <v>148</v>
      </c>
      <c r="M393" s="37">
        <v>55</v>
      </c>
      <c r="N393" s="37"/>
      <c r="O393" s="618" t="s">
        <v>11999</v>
      </c>
      <c r="P393" s="37"/>
      <c r="Q393" s="37"/>
      <c r="R393" s="37"/>
      <c r="S393" s="37"/>
      <c r="T393" s="37"/>
      <c r="U393" s="37"/>
      <c r="V393" s="37"/>
      <c r="W393" s="37"/>
      <c r="X393" s="37"/>
      <c r="Y393" s="37"/>
      <c r="Z393" s="37"/>
      <c r="AA393" s="37"/>
      <c r="AB393" s="37"/>
      <c r="AC393" s="37"/>
      <c r="AD393" s="37"/>
      <c r="AE393" s="37"/>
      <c r="AF393" s="37"/>
      <c r="AG393" s="37"/>
      <c r="AH393" s="37"/>
      <c r="AI393" s="37"/>
      <c r="AJ393" s="37"/>
    </row>
    <row r="394" spans="1:36">
      <c r="A394" s="505">
        <v>44155</v>
      </c>
      <c r="B394" s="278" t="s">
        <v>227</v>
      </c>
      <c r="C394" s="525">
        <v>882027839</v>
      </c>
      <c r="D394" s="510" t="s">
        <v>12109</v>
      </c>
      <c r="E394" s="278" t="s">
        <v>139</v>
      </c>
      <c r="F394" s="278" t="s">
        <v>140</v>
      </c>
      <c r="G394" s="278" t="s">
        <v>148</v>
      </c>
      <c r="H394" s="505">
        <v>44144</v>
      </c>
      <c r="I394" s="265">
        <v>44155</v>
      </c>
      <c r="J394" s="37"/>
      <c r="K394" s="37"/>
      <c r="L394" s="278" t="s">
        <v>148</v>
      </c>
      <c r="M394" s="37">
        <v>55</v>
      </c>
      <c r="N394" s="37"/>
      <c r="O394" s="618" t="s">
        <v>12013</v>
      </c>
      <c r="P394" s="37"/>
      <c r="Q394" s="37"/>
      <c r="R394" s="37"/>
      <c r="S394" s="37"/>
      <c r="T394" s="37"/>
      <c r="U394" s="37"/>
      <c r="V394" s="37"/>
      <c r="W394" s="37"/>
      <c r="X394" s="37"/>
      <c r="Y394" s="37"/>
      <c r="Z394" s="37"/>
      <c r="AA394" s="37"/>
      <c r="AB394" s="37"/>
      <c r="AC394" s="37"/>
      <c r="AD394" s="37"/>
      <c r="AE394" s="37"/>
      <c r="AF394" s="37"/>
      <c r="AG394" s="37"/>
      <c r="AH394" s="37"/>
      <c r="AI394" s="37"/>
      <c r="AJ394" s="37"/>
    </row>
    <row r="395" spans="1:36">
      <c r="A395" s="265">
        <v>44155</v>
      </c>
      <c r="B395" s="278" t="s">
        <v>175</v>
      </c>
      <c r="C395" s="525">
        <v>880045320</v>
      </c>
      <c r="D395" s="509"/>
      <c r="E395" s="278" t="s">
        <v>152</v>
      </c>
      <c r="F395" s="278" t="s">
        <v>140</v>
      </c>
      <c r="G395" s="278" t="s">
        <v>148</v>
      </c>
      <c r="H395" s="37"/>
      <c r="I395" s="265">
        <v>44155</v>
      </c>
      <c r="J395" s="37"/>
      <c r="K395" s="37"/>
      <c r="L395" s="278" t="s">
        <v>148</v>
      </c>
      <c r="M395" s="37">
        <v>55</v>
      </c>
      <c r="N395" s="37"/>
      <c r="O395" s="618" t="s">
        <v>12013</v>
      </c>
      <c r="P395" s="37"/>
      <c r="Q395" s="37"/>
      <c r="R395" s="37"/>
      <c r="S395" s="37"/>
      <c r="T395" s="37"/>
      <c r="U395" s="37"/>
      <c r="V395" s="37"/>
      <c r="W395" s="37"/>
      <c r="X395" s="37"/>
      <c r="Y395" s="37"/>
      <c r="Z395" s="37"/>
      <c r="AA395" s="37"/>
      <c r="AB395" s="37"/>
      <c r="AC395" s="37"/>
      <c r="AD395" s="37"/>
      <c r="AE395" s="37"/>
      <c r="AF395" s="37"/>
      <c r="AG395" s="37"/>
      <c r="AH395" s="37"/>
      <c r="AI395" s="37"/>
      <c r="AJ395" s="37"/>
    </row>
    <row r="396" spans="1:36" ht="15" customHeight="1">
      <c r="A396" s="265">
        <v>44158</v>
      </c>
      <c r="B396" s="278" t="s">
        <v>146</v>
      </c>
      <c r="C396" s="677" t="s">
        <v>12110</v>
      </c>
      <c r="D396" s="673" t="s">
        <v>12111</v>
      </c>
      <c r="E396" s="278" t="s">
        <v>139</v>
      </c>
      <c r="F396" s="278" t="s">
        <v>140</v>
      </c>
      <c r="G396" s="265"/>
      <c r="H396" s="37"/>
      <c r="I396" s="265">
        <v>44158</v>
      </c>
      <c r="J396" s="37"/>
      <c r="K396" s="37"/>
      <c r="L396" s="278" t="s">
        <v>148</v>
      </c>
      <c r="M396" s="37">
        <v>55</v>
      </c>
      <c r="N396" s="37"/>
      <c r="O396" s="618" t="s">
        <v>11933</v>
      </c>
      <c r="P396" s="37"/>
      <c r="Q396" s="37"/>
      <c r="R396" s="37"/>
      <c r="S396" s="37"/>
      <c r="T396" s="37"/>
      <c r="U396" s="37"/>
      <c r="V396" s="37"/>
      <c r="W396" s="37"/>
      <c r="X396" s="37"/>
      <c r="Y396" s="37"/>
      <c r="Z396" s="37"/>
      <c r="AA396" s="37"/>
      <c r="AB396" s="37"/>
      <c r="AC396" s="37"/>
      <c r="AD396" s="37"/>
      <c r="AE396" s="37"/>
      <c r="AF396" s="37"/>
      <c r="AG396" s="37"/>
      <c r="AH396" s="37"/>
      <c r="AI396" s="37"/>
      <c r="AJ396" s="37"/>
    </row>
    <row r="397" spans="1:36">
      <c r="A397" s="265">
        <v>44148</v>
      </c>
      <c r="B397" s="278" t="s">
        <v>154</v>
      </c>
      <c r="C397" s="37">
        <v>881728033</v>
      </c>
      <c r="D397" s="504" t="s">
        <v>12112</v>
      </c>
      <c r="E397" s="278" t="s">
        <v>139</v>
      </c>
      <c r="F397" s="278" t="s">
        <v>140</v>
      </c>
      <c r="G397" s="278"/>
      <c r="H397" s="37"/>
      <c r="I397" s="265">
        <v>44148</v>
      </c>
      <c r="J397" s="37"/>
      <c r="K397" s="37"/>
      <c r="L397" s="278" t="s">
        <v>148</v>
      </c>
      <c r="M397" s="37">
        <v>54</v>
      </c>
      <c r="N397" s="37"/>
      <c r="O397" s="618" t="s">
        <v>11998</v>
      </c>
      <c r="P397" s="37"/>
      <c r="Q397" s="37"/>
      <c r="R397" s="37"/>
      <c r="S397" s="37"/>
      <c r="T397" s="37"/>
      <c r="U397" s="37"/>
      <c r="V397" s="37"/>
      <c r="W397" s="37"/>
      <c r="X397" s="37"/>
      <c r="Y397" s="37"/>
      <c r="Z397" s="37"/>
      <c r="AA397" s="37"/>
      <c r="AB397" s="37"/>
      <c r="AC397" s="37"/>
      <c r="AD397" s="37"/>
      <c r="AE397" s="37"/>
      <c r="AF397" s="37"/>
      <c r="AG397" s="37"/>
      <c r="AH397" s="37"/>
      <c r="AI397" s="37"/>
      <c r="AJ397" s="37"/>
    </row>
    <row r="398" spans="1:36">
      <c r="A398" s="265">
        <v>44138</v>
      </c>
      <c r="B398" s="278" t="s">
        <v>281</v>
      </c>
      <c r="C398" s="37">
        <v>881227089</v>
      </c>
      <c r="D398" s="37">
        <v>2416407531</v>
      </c>
      <c r="E398" s="278" t="s">
        <v>152</v>
      </c>
      <c r="F398" s="278" t="s">
        <v>140</v>
      </c>
      <c r="G398" s="278" t="s">
        <v>142</v>
      </c>
      <c r="H398" s="37"/>
      <c r="I398" s="265">
        <v>44138</v>
      </c>
      <c r="J398" s="37"/>
      <c r="K398" s="37"/>
      <c r="L398" s="278" t="s">
        <v>142</v>
      </c>
      <c r="M398" s="37">
        <v>53.5</v>
      </c>
      <c r="N398" s="37"/>
      <c r="O398" s="278" t="s">
        <v>11963</v>
      </c>
      <c r="P398" s="37"/>
      <c r="Q398" s="37"/>
      <c r="R398" s="37"/>
      <c r="S398" s="37"/>
      <c r="T398" s="37"/>
      <c r="U398" s="37"/>
      <c r="V398" s="37"/>
      <c r="W398" s="37"/>
      <c r="X398" s="37"/>
      <c r="Y398" s="37"/>
      <c r="Z398" s="37"/>
      <c r="AA398" s="37"/>
      <c r="AB398" s="37"/>
      <c r="AC398" s="37"/>
      <c r="AD398" s="37"/>
      <c r="AE398" s="37"/>
      <c r="AF398" s="37"/>
      <c r="AG398" s="37"/>
      <c r="AH398" s="37"/>
      <c r="AI398" s="37"/>
      <c r="AJ398" s="37"/>
    </row>
    <row r="399" spans="1:36">
      <c r="A399" s="265">
        <v>44151</v>
      </c>
      <c r="B399" s="278" t="s">
        <v>154</v>
      </c>
      <c r="C399" s="37">
        <v>881139049</v>
      </c>
      <c r="D399" s="504" t="s">
        <v>2225</v>
      </c>
      <c r="E399" s="278" t="s">
        <v>152</v>
      </c>
      <c r="F399" s="278" t="s">
        <v>140</v>
      </c>
      <c r="G399" s="278"/>
      <c r="H399" s="37"/>
      <c r="I399" s="265">
        <v>44151</v>
      </c>
      <c r="J399" s="37"/>
      <c r="K399" s="37"/>
      <c r="L399" s="278" t="s">
        <v>142</v>
      </c>
      <c r="M399" s="37">
        <v>53.5</v>
      </c>
      <c r="N399" s="37"/>
      <c r="O399" s="618" t="s">
        <v>11939</v>
      </c>
      <c r="P399" s="37"/>
      <c r="Q399" s="37"/>
      <c r="R399" s="37"/>
      <c r="S399" s="37"/>
      <c r="T399" s="37"/>
      <c r="U399" s="37"/>
      <c r="V399" s="37"/>
      <c r="W399" s="37"/>
      <c r="X399" s="37"/>
      <c r="Y399" s="37"/>
      <c r="Z399" s="37"/>
      <c r="AA399" s="37"/>
      <c r="AB399" s="37"/>
      <c r="AC399" s="37"/>
      <c r="AD399" s="37"/>
      <c r="AE399" s="37"/>
      <c r="AF399" s="37"/>
      <c r="AG399" s="37"/>
      <c r="AH399" s="37"/>
      <c r="AI399" s="37"/>
      <c r="AJ399" s="37"/>
    </row>
    <row r="400" spans="1:36" ht="28">
      <c r="A400" s="265">
        <v>44154</v>
      </c>
      <c r="B400" s="278" t="s">
        <v>167</v>
      </c>
      <c r="C400" s="525" t="s">
        <v>12113</v>
      </c>
      <c r="D400" s="509"/>
      <c r="E400" s="278" t="s">
        <v>139</v>
      </c>
      <c r="F400" s="278" t="s">
        <v>140</v>
      </c>
      <c r="G400" s="278" t="s">
        <v>148</v>
      </c>
      <c r="H400" s="37"/>
      <c r="I400" s="265">
        <v>44154</v>
      </c>
      <c r="J400" s="37"/>
      <c r="K400" s="37"/>
      <c r="L400" s="278" t="s">
        <v>148</v>
      </c>
      <c r="M400" s="37">
        <v>53</v>
      </c>
      <c r="N400" s="37"/>
      <c r="O400" s="618" t="s">
        <v>11999</v>
      </c>
      <c r="P400" s="37"/>
      <c r="Q400" s="37"/>
      <c r="R400" s="37"/>
      <c r="S400" s="37"/>
      <c r="T400" s="37"/>
      <c r="U400" s="37"/>
      <c r="V400" s="37"/>
      <c r="W400" s="37"/>
      <c r="X400" s="37"/>
      <c r="Y400" s="37"/>
      <c r="Z400" s="37"/>
      <c r="AA400" s="37"/>
      <c r="AB400" s="37"/>
      <c r="AC400" s="37"/>
      <c r="AD400" s="37"/>
      <c r="AE400" s="37"/>
      <c r="AF400" s="37"/>
      <c r="AG400" s="37"/>
      <c r="AH400" s="37"/>
      <c r="AI400" s="37"/>
      <c r="AJ400" s="37"/>
    </row>
    <row r="401" spans="1:36">
      <c r="A401" s="265">
        <v>44155</v>
      </c>
      <c r="B401" s="278" t="s">
        <v>157</v>
      </c>
      <c r="C401" s="525">
        <v>880111675</v>
      </c>
      <c r="D401" s="509" t="s">
        <v>5652</v>
      </c>
      <c r="E401" s="278" t="s">
        <v>152</v>
      </c>
      <c r="F401" s="278" t="s">
        <v>140</v>
      </c>
      <c r="G401" s="278" t="s">
        <v>142</v>
      </c>
      <c r="H401" s="37"/>
      <c r="I401" s="265">
        <v>44155</v>
      </c>
      <c r="J401" s="37"/>
      <c r="K401" s="37"/>
      <c r="L401" s="278" t="s">
        <v>142</v>
      </c>
      <c r="M401" s="37">
        <v>52</v>
      </c>
      <c r="N401" s="37"/>
      <c r="O401" s="618" t="s">
        <v>12013</v>
      </c>
      <c r="P401" s="37"/>
      <c r="Q401" s="37"/>
      <c r="R401" s="37"/>
      <c r="S401" s="37"/>
      <c r="T401" s="37"/>
      <c r="U401" s="37"/>
      <c r="V401" s="37"/>
      <c r="W401" s="37"/>
      <c r="X401" s="37"/>
      <c r="Y401" s="37"/>
      <c r="Z401" s="37"/>
      <c r="AA401" s="37"/>
      <c r="AB401" s="37"/>
      <c r="AC401" s="37"/>
      <c r="AD401" s="37"/>
      <c r="AE401" s="37"/>
      <c r="AF401" s="37"/>
      <c r="AG401" s="37"/>
      <c r="AH401" s="37"/>
      <c r="AI401" s="37"/>
      <c r="AJ401" s="37"/>
    </row>
    <row r="402" spans="1:36">
      <c r="A402" s="265">
        <v>44140</v>
      </c>
      <c r="B402" s="278" t="s">
        <v>156</v>
      </c>
      <c r="C402" s="37">
        <v>881649620</v>
      </c>
      <c r="D402" s="37"/>
      <c r="E402" s="278" t="s">
        <v>139</v>
      </c>
      <c r="F402" s="278" t="s">
        <v>140</v>
      </c>
      <c r="G402" s="37"/>
      <c r="H402" s="37"/>
      <c r="I402" s="265">
        <v>44140</v>
      </c>
      <c r="J402" s="37"/>
      <c r="K402" s="37"/>
      <c r="L402" s="278" t="s">
        <v>168</v>
      </c>
      <c r="M402" s="37">
        <v>50</v>
      </c>
      <c r="N402" s="37"/>
      <c r="O402" s="37"/>
      <c r="P402" s="37"/>
      <c r="Q402" s="37"/>
      <c r="R402" s="37"/>
      <c r="S402" s="37"/>
      <c r="T402" s="37"/>
      <c r="U402" s="37"/>
      <c r="V402" s="37"/>
      <c r="W402" s="37"/>
      <c r="X402" s="37"/>
      <c r="Y402" s="37"/>
      <c r="Z402" s="37"/>
      <c r="AA402" s="37"/>
      <c r="AB402" s="37"/>
      <c r="AC402" s="37"/>
      <c r="AD402" s="37"/>
      <c r="AE402" s="37"/>
      <c r="AF402" s="37"/>
      <c r="AG402" s="37"/>
      <c r="AH402" s="37"/>
      <c r="AI402" s="37"/>
      <c r="AJ402" s="37"/>
    </row>
    <row r="403" spans="1:36">
      <c r="A403" s="265">
        <v>44151</v>
      </c>
      <c r="B403" s="278" t="s">
        <v>178</v>
      </c>
      <c r="C403" s="37">
        <v>882924647</v>
      </c>
      <c r="D403" s="504"/>
      <c r="E403" s="278" t="s">
        <v>139</v>
      </c>
      <c r="F403" s="278" t="s">
        <v>140</v>
      </c>
      <c r="G403" s="278" t="s">
        <v>368</v>
      </c>
      <c r="H403" s="37"/>
      <c r="I403" s="265">
        <v>44151</v>
      </c>
      <c r="J403" s="37"/>
      <c r="K403" s="37"/>
      <c r="L403" s="278" t="s">
        <v>368</v>
      </c>
      <c r="M403" s="37">
        <v>50</v>
      </c>
      <c r="N403" s="37"/>
      <c r="O403" s="618"/>
      <c r="P403" s="37"/>
      <c r="Q403" s="37"/>
      <c r="R403" s="37"/>
      <c r="S403" s="37"/>
      <c r="T403" s="37"/>
      <c r="U403" s="37"/>
      <c r="V403" s="37"/>
      <c r="W403" s="37"/>
      <c r="X403" s="37"/>
      <c r="Y403" s="37"/>
      <c r="Z403" s="37"/>
      <c r="AA403" s="37"/>
      <c r="AB403" s="37"/>
      <c r="AC403" s="37"/>
      <c r="AD403" s="37"/>
      <c r="AE403" s="37"/>
      <c r="AF403" s="37"/>
      <c r="AG403" s="37"/>
      <c r="AH403" s="37"/>
      <c r="AI403" s="37"/>
      <c r="AJ403" s="37"/>
    </row>
    <row r="404" spans="1:36">
      <c r="A404" s="265">
        <v>44155</v>
      </c>
      <c r="B404" s="278" t="s">
        <v>154</v>
      </c>
      <c r="C404" s="525">
        <v>881943059</v>
      </c>
      <c r="D404" s="509" t="s">
        <v>3196</v>
      </c>
      <c r="E404" s="278" t="s">
        <v>152</v>
      </c>
      <c r="F404" s="278" t="s">
        <v>140</v>
      </c>
      <c r="G404" s="278" t="s">
        <v>142</v>
      </c>
      <c r="H404" s="37"/>
      <c r="I404" s="265">
        <v>44155</v>
      </c>
      <c r="J404" s="37"/>
      <c r="K404" s="37"/>
      <c r="L404" s="278" t="s">
        <v>3159</v>
      </c>
      <c r="M404" s="37">
        <v>50</v>
      </c>
      <c r="N404" s="37"/>
      <c r="O404" s="618" t="s">
        <v>12114</v>
      </c>
      <c r="P404" s="37"/>
      <c r="Q404" s="37"/>
      <c r="R404" s="37"/>
      <c r="S404" s="37"/>
      <c r="T404" s="37"/>
      <c r="U404" s="37"/>
      <c r="V404" s="37"/>
      <c r="W404" s="37"/>
      <c r="X404" s="37"/>
      <c r="Y404" s="37"/>
      <c r="Z404" s="37"/>
      <c r="AA404" s="37"/>
      <c r="AB404" s="37"/>
      <c r="AC404" s="37"/>
      <c r="AD404" s="37"/>
      <c r="AE404" s="37"/>
      <c r="AF404" s="37"/>
      <c r="AG404" s="37"/>
      <c r="AH404" s="37"/>
      <c r="AI404" s="37"/>
      <c r="AJ404" s="37"/>
    </row>
    <row r="405" spans="1:36">
      <c r="A405" s="265">
        <v>44158</v>
      </c>
      <c r="B405" s="278" t="s">
        <v>227</v>
      </c>
      <c r="C405" s="521">
        <v>880816505</v>
      </c>
      <c r="D405" s="510" t="s">
        <v>2298</v>
      </c>
      <c r="E405" s="278" t="s">
        <v>152</v>
      </c>
      <c r="F405" s="278" t="s">
        <v>140</v>
      </c>
      <c r="G405" s="278" t="s">
        <v>148</v>
      </c>
      <c r="H405" s="265">
        <v>44144</v>
      </c>
      <c r="I405" s="265">
        <v>44158</v>
      </c>
      <c r="J405" s="37"/>
      <c r="K405" s="37"/>
      <c r="L405" s="278" t="s">
        <v>148</v>
      </c>
      <c r="M405" s="37">
        <v>48</v>
      </c>
      <c r="N405" s="37"/>
      <c r="O405" s="618" t="s">
        <v>11935</v>
      </c>
      <c r="P405" s="37"/>
      <c r="Q405" s="37"/>
      <c r="R405" s="37"/>
      <c r="S405" s="37"/>
      <c r="T405" s="37"/>
      <c r="U405" s="37"/>
      <c r="V405" s="37"/>
      <c r="W405" s="37"/>
      <c r="X405" s="37"/>
      <c r="Y405" s="37"/>
      <c r="Z405" s="37"/>
      <c r="AA405" s="37"/>
      <c r="AB405" s="37"/>
      <c r="AC405" s="37"/>
      <c r="AD405" s="37"/>
      <c r="AE405" s="37"/>
      <c r="AF405" s="37"/>
      <c r="AG405" s="37"/>
      <c r="AH405" s="37"/>
      <c r="AI405" s="37"/>
      <c r="AJ405" s="37"/>
    </row>
    <row r="406" spans="1:36">
      <c r="A406" s="265">
        <v>44139</v>
      </c>
      <c r="B406" s="278" t="s">
        <v>156</v>
      </c>
      <c r="C406" s="37">
        <v>881877344</v>
      </c>
      <c r="D406" s="504" t="s">
        <v>12115</v>
      </c>
      <c r="E406" s="278" t="s">
        <v>139</v>
      </c>
      <c r="F406" s="278" t="s">
        <v>140</v>
      </c>
      <c r="G406" s="37"/>
      <c r="H406" s="37"/>
      <c r="I406" s="265">
        <v>44139</v>
      </c>
      <c r="J406" s="37"/>
      <c r="K406" s="37"/>
      <c r="L406" s="278" t="s">
        <v>148</v>
      </c>
      <c r="M406" s="37">
        <v>47</v>
      </c>
      <c r="N406" s="37"/>
      <c r="O406" s="37"/>
      <c r="P406" s="37"/>
      <c r="Q406" s="37"/>
      <c r="R406" s="37"/>
      <c r="S406" s="37"/>
      <c r="T406" s="37"/>
      <c r="U406" s="37"/>
      <c r="V406" s="37"/>
      <c r="W406" s="37"/>
      <c r="X406" s="37"/>
      <c r="Y406" s="37"/>
      <c r="Z406" s="37"/>
      <c r="AA406" s="37"/>
      <c r="AB406" s="37"/>
      <c r="AC406" s="37"/>
      <c r="AD406" s="37"/>
      <c r="AE406" s="37"/>
      <c r="AF406" s="37"/>
      <c r="AG406" s="37"/>
      <c r="AH406" s="37"/>
      <c r="AI406" s="37"/>
      <c r="AJ406" s="37"/>
    </row>
    <row r="407" spans="1:36">
      <c r="A407" s="265">
        <v>44139</v>
      </c>
      <c r="B407" s="278" t="s">
        <v>157</v>
      </c>
      <c r="C407" s="37">
        <v>880001355</v>
      </c>
      <c r="D407" s="37">
        <v>776275279</v>
      </c>
      <c r="E407" s="278" t="s">
        <v>152</v>
      </c>
      <c r="F407" s="278" t="s">
        <v>140</v>
      </c>
      <c r="G407" s="278" t="s">
        <v>142</v>
      </c>
      <c r="H407" s="37"/>
      <c r="I407" s="265">
        <v>44139</v>
      </c>
      <c r="J407" s="37"/>
      <c r="K407" s="37"/>
      <c r="L407" s="278" t="s">
        <v>142</v>
      </c>
      <c r="M407" s="37">
        <v>46.5</v>
      </c>
      <c r="N407" s="37"/>
      <c r="O407" s="37"/>
      <c r="P407" s="37"/>
      <c r="Q407" s="37"/>
      <c r="R407" s="37"/>
      <c r="S407" s="37"/>
      <c r="T407" s="37"/>
      <c r="U407" s="37"/>
      <c r="V407" s="37"/>
      <c r="W407" s="37"/>
      <c r="X407" s="37"/>
      <c r="Y407" s="37"/>
      <c r="Z407" s="37"/>
      <c r="AA407" s="37"/>
      <c r="AB407" s="37"/>
      <c r="AC407" s="37"/>
      <c r="AD407" s="37"/>
      <c r="AE407" s="37"/>
      <c r="AF407" s="37"/>
      <c r="AG407" s="37"/>
      <c r="AH407" s="37"/>
      <c r="AI407" s="37"/>
      <c r="AJ407" s="37"/>
    </row>
    <row r="408" spans="1:36">
      <c r="A408" s="265">
        <v>44158</v>
      </c>
      <c r="B408" s="278" t="s">
        <v>157</v>
      </c>
      <c r="C408" s="521">
        <v>880001355</v>
      </c>
      <c r="D408" s="673" t="s">
        <v>4700</v>
      </c>
      <c r="E408" s="278" t="s">
        <v>152</v>
      </c>
      <c r="F408" s="278" t="s">
        <v>140</v>
      </c>
      <c r="G408" s="278" t="s">
        <v>142</v>
      </c>
      <c r="H408" s="37"/>
      <c r="I408" s="265">
        <v>44158</v>
      </c>
      <c r="J408" s="37"/>
      <c r="K408" s="37"/>
      <c r="L408" s="278" t="s">
        <v>142</v>
      </c>
      <c r="M408" s="37">
        <v>46.5</v>
      </c>
      <c r="N408" s="37"/>
      <c r="O408" s="618" t="s">
        <v>11935</v>
      </c>
      <c r="P408" s="37"/>
      <c r="Q408" s="37"/>
      <c r="R408" s="37"/>
      <c r="S408" s="37"/>
      <c r="T408" s="37"/>
      <c r="U408" s="37"/>
      <c r="V408" s="37"/>
      <c r="W408" s="37"/>
      <c r="X408" s="37"/>
      <c r="Y408" s="37"/>
      <c r="Z408" s="37"/>
      <c r="AA408" s="37"/>
      <c r="AB408" s="37"/>
      <c r="AC408" s="37"/>
      <c r="AD408" s="37"/>
      <c r="AE408" s="37"/>
      <c r="AF408" s="37"/>
      <c r="AG408" s="37"/>
      <c r="AH408" s="37"/>
      <c r="AI408" s="37"/>
      <c r="AJ408" s="37"/>
    </row>
    <row r="409" spans="1:36">
      <c r="A409" s="265">
        <v>44139</v>
      </c>
      <c r="B409" s="278" t="s">
        <v>178</v>
      </c>
      <c r="C409" s="37">
        <v>882675411</v>
      </c>
      <c r="D409" s="37"/>
      <c r="E409" s="278" t="s">
        <v>139</v>
      </c>
      <c r="F409" s="278" t="s">
        <v>140</v>
      </c>
      <c r="G409" s="278" t="s">
        <v>142</v>
      </c>
      <c r="H409" s="37"/>
      <c r="I409" s="265">
        <v>44139</v>
      </c>
      <c r="J409" s="37"/>
      <c r="K409" s="37"/>
      <c r="L409" s="278" t="s">
        <v>142</v>
      </c>
      <c r="M409" s="37">
        <v>45</v>
      </c>
      <c r="N409" s="37"/>
      <c r="O409" s="37"/>
      <c r="P409" s="37"/>
      <c r="Q409" s="37"/>
      <c r="R409" s="37"/>
      <c r="S409" s="37"/>
      <c r="T409" s="37"/>
      <c r="U409" s="37"/>
      <c r="V409" s="37"/>
      <c r="W409" s="37"/>
      <c r="X409" s="37"/>
      <c r="Y409" s="37"/>
      <c r="Z409" s="37"/>
      <c r="AA409" s="37"/>
      <c r="AB409" s="37"/>
      <c r="AC409" s="37"/>
      <c r="AD409" s="37"/>
      <c r="AE409" s="37"/>
      <c r="AF409" s="37"/>
      <c r="AG409" s="37"/>
      <c r="AH409" s="37"/>
      <c r="AI409" s="37"/>
      <c r="AJ409" s="37"/>
    </row>
    <row r="410" spans="1:36">
      <c r="A410" s="505">
        <v>44144</v>
      </c>
      <c r="B410" s="278" t="s">
        <v>175</v>
      </c>
      <c r="C410" s="37">
        <v>880855808</v>
      </c>
      <c r="D410" s="504"/>
      <c r="E410" s="278" t="s">
        <v>139</v>
      </c>
      <c r="F410" s="278" t="s">
        <v>140</v>
      </c>
      <c r="G410" s="278" t="s">
        <v>168</v>
      </c>
      <c r="H410" s="37"/>
      <c r="I410" s="265">
        <v>44144</v>
      </c>
      <c r="J410" s="37"/>
      <c r="K410" s="37"/>
      <c r="L410" s="278" t="s">
        <v>168</v>
      </c>
      <c r="M410" s="37">
        <v>45</v>
      </c>
      <c r="N410" s="37"/>
      <c r="O410" s="278" t="s">
        <v>11944</v>
      </c>
      <c r="P410" s="37"/>
      <c r="Q410" s="37"/>
      <c r="R410" s="37"/>
      <c r="S410" s="37"/>
      <c r="T410" s="37"/>
      <c r="U410" s="37"/>
      <c r="V410" s="37"/>
      <c r="W410" s="37"/>
      <c r="X410" s="37"/>
      <c r="Y410" s="37"/>
      <c r="Z410" s="37"/>
      <c r="AA410" s="37"/>
      <c r="AB410" s="37"/>
      <c r="AC410" s="37"/>
      <c r="AD410" s="37"/>
      <c r="AE410" s="37"/>
      <c r="AF410" s="37"/>
      <c r="AG410" s="37"/>
      <c r="AH410" s="37"/>
      <c r="AI410" s="37"/>
      <c r="AJ410" s="37"/>
    </row>
    <row r="411" spans="1:36">
      <c r="A411" s="265">
        <v>44148</v>
      </c>
      <c r="B411" s="278" t="s">
        <v>154</v>
      </c>
      <c r="C411" s="37">
        <v>880213962</v>
      </c>
      <c r="D411" s="504" t="s">
        <v>3198</v>
      </c>
      <c r="E411" s="278" t="s">
        <v>152</v>
      </c>
      <c r="F411" s="278" t="s">
        <v>140</v>
      </c>
      <c r="G411" s="278" t="s">
        <v>142</v>
      </c>
      <c r="H411" s="37"/>
      <c r="I411" s="265">
        <v>44151</v>
      </c>
      <c r="J411" s="37"/>
      <c r="K411" s="37"/>
      <c r="L411" s="278" t="s">
        <v>142</v>
      </c>
      <c r="M411" s="37">
        <v>44.5</v>
      </c>
      <c r="N411" s="37"/>
      <c r="O411" s="618" t="s">
        <v>11943</v>
      </c>
      <c r="P411" s="37"/>
      <c r="Q411" s="37"/>
      <c r="R411" s="37"/>
      <c r="S411" s="37"/>
      <c r="T411" s="37"/>
      <c r="U411" s="37"/>
      <c r="V411" s="37"/>
      <c r="W411" s="37"/>
      <c r="X411" s="37"/>
      <c r="Y411" s="37"/>
      <c r="Z411" s="37"/>
      <c r="AA411" s="37"/>
      <c r="AB411" s="37"/>
      <c r="AC411" s="37"/>
      <c r="AD411" s="37"/>
      <c r="AE411" s="37"/>
      <c r="AF411" s="37"/>
      <c r="AG411" s="37"/>
      <c r="AH411" s="37"/>
      <c r="AI411" s="37"/>
      <c r="AJ411" s="37"/>
    </row>
    <row r="412" spans="1:36">
      <c r="A412" s="265">
        <v>44148</v>
      </c>
      <c r="B412" s="278" t="s">
        <v>154</v>
      </c>
      <c r="C412" s="37">
        <v>880213962</v>
      </c>
      <c r="D412" s="504" t="s">
        <v>3198</v>
      </c>
      <c r="E412" s="278" t="s">
        <v>152</v>
      </c>
      <c r="F412" s="278" t="s">
        <v>140</v>
      </c>
      <c r="G412" s="278" t="s">
        <v>142</v>
      </c>
      <c r="H412" s="37"/>
      <c r="I412" s="265">
        <v>44158</v>
      </c>
      <c r="J412" s="37"/>
      <c r="K412" s="37"/>
      <c r="L412" s="278" t="s">
        <v>142</v>
      </c>
      <c r="M412" s="37">
        <v>44.5</v>
      </c>
      <c r="N412" s="37"/>
      <c r="O412" s="618" t="s">
        <v>11961</v>
      </c>
      <c r="P412" s="37"/>
      <c r="Q412" s="37"/>
      <c r="R412" s="37"/>
      <c r="S412" s="37"/>
      <c r="T412" s="37"/>
      <c r="U412" s="37"/>
      <c r="V412" s="37"/>
      <c r="W412" s="37"/>
      <c r="X412" s="37"/>
      <c r="Y412" s="37"/>
      <c r="Z412" s="37"/>
      <c r="AA412" s="37"/>
      <c r="AB412" s="37"/>
      <c r="AC412" s="37"/>
      <c r="AD412" s="37"/>
      <c r="AE412" s="37"/>
      <c r="AF412" s="37"/>
      <c r="AG412" s="37"/>
      <c r="AH412" s="37"/>
      <c r="AI412" s="37"/>
      <c r="AJ412" s="37"/>
    </row>
    <row r="413" spans="1:36">
      <c r="A413" s="265">
        <v>44155</v>
      </c>
      <c r="B413" s="278" t="s">
        <v>156</v>
      </c>
      <c r="C413" s="525">
        <v>881474897</v>
      </c>
      <c r="D413" s="509"/>
      <c r="E413" s="278" t="s">
        <v>152</v>
      </c>
      <c r="F413" s="278" t="s">
        <v>140</v>
      </c>
      <c r="G413" s="278" t="s">
        <v>142</v>
      </c>
      <c r="H413" s="37"/>
      <c r="I413" s="265">
        <v>44155</v>
      </c>
      <c r="J413" s="37"/>
      <c r="K413" s="37"/>
      <c r="L413" s="278" t="s">
        <v>142</v>
      </c>
      <c r="M413" s="37">
        <v>43.5</v>
      </c>
      <c r="N413" s="37"/>
      <c r="O413" s="618" t="s">
        <v>12013</v>
      </c>
      <c r="P413" s="37"/>
      <c r="Q413" s="37"/>
      <c r="R413" s="37"/>
      <c r="S413" s="37"/>
      <c r="T413" s="37"/>
      <c r="U413" s="37"/>
      <c r="V413" s="37"/>
      <c r="W413" s="37"/>
      <c r="X413" s="37"/>
      <c r="Y413" s="37"/>
      <c r="Z413" s="37"/>
      <c r="AA413" s="37"/>
      <c r="AB413" s="37"/>
      <c r="AC413" s="37"/>
      <c r="AD413" s="37"/>
      <c r="AE413" s="37"/>
      <c r="AF413" s="37"/>
      <c r="AG413" s="37"/>
      <c r="AH413" s="37"/>
      <c r="AI413" s="37"/>
      <c r="AJ413" s="37"/>
    </row>
    <row r="414" spans="1:36">
      <c r="A414" s="505">
        <v>44144</v>
      </c>
      <c r="B414" s="278" t="s">
        <v>175</v>
      </c>
      <c r="C414" s="37">
        <v>880449486</v>
      </c>
      <c r="D414" s="504"/>
      <c r="E414" s="278" t="s">
        <v>139</v>
      </c>
      <c r="F414" s="278" t="s">
        <v>140</v>
      </c>
      <c r="G414" s="278" t="s">
        <v>3159</v>
      </c>
      <c r="H414" s="37"/>
      <c r="I414" s="265">
        <v>44144</v>
      </c>
      <c r="J414" s="37"/>
      <c r="K414" s="37"/>
      <c r="L414" s="278" t="s">
        <v>3159</v>
      </c>
      <c r="M414" s="37">
        <v>40</v>
      </c>
      <c r="N414" s="37"/>
      <c r="O414" s="278" t="s">
        <v>11969</v>
      </c>
      <c r="P414" s="37"/>
      <c r="Q414" s="37"/>
      <c r="R414" s="37"/>
      <c r="S414" s="37"/>
      <c r="T414" s="37"/>
      <c r="U414" s="37"/>
      <c r="V414" s="37"/>
      <c r="W414" s="37"/>
      <c r="X414" s="37"/>
      <c r="Y414" s="37"/>
      <c r="Z414" s="37"/>
      <c r="AA414" s="37"/>
      <c r="AB414" s="37"/>
      <c r="AC414" s="37"/>
      <c r="AD414" s="37"/>
      <c r="AE414" s="37"/>
      <c r="AF414" s="37"/>
      <c r="AG414" s="37"/>
      <c r="AH414" s="37"/>
      <c r="AI414" s="37"/>
      <c r="AJ414" s="37"/>
    </row>
    <row r="415" spans="1:36">
      <c r="A415" s="265">
        <v>44145</v>
      </c>
      <c r="B415" s="278" t="s">
        <v>175</v>
      </c>
      <c r="C415" s="37">
        <v>880022494</v>
      </c>
      <c r="D415" s="37"/>
      <c r="E415" s="278" t="s">
        <v>139</v>
      </c>
      <c r="F415" s="278" t="s">
        <v>140</v>
      </c>
      <c r="G415" s="278" t="s">
        <v>168</v>
      </c>
      <c r="H415" s="37"/>
      <c r="I415" s="265">
        <v>44145</v>
      </c>
      <c r="J415" s="37"/>
      <c r="K415" s="37"/>
      <c r="L415" s="278" t="s">
        <v>168</v>
      </c>
      <c r="M415" s="37">
        <v>38</v>
      </c>
      <c r="N415" s="37"/>
      <c r="O415" s="278" t="s">
        <v>11946</v>
      </c>
      <c r="P415" s="37"/>
      <c r="Q415" s="37"/>
      <c r="R415" s="37"/>
      <c r="S415" s="37"/>
      <c r="T415" s="37"/>
      <c r="U415" s="37"/>
      <c r="V415" s="37"/>
      <c r="W415" s="37"/>
      <c r="X415" s="37"/>
      <c r="Y415" s="37"/>
      <c r="Z415" s="37"/>
      <c r="AA415" s="37"/>
      <c r="AB415" s="37"/>
      <c r="AC415" s="37"/>
      <c r="AD415" s="37"/>
      <c r="AE415" s="37"/>
      <c r="AF415" s="37"/>
      <c r="AG415" s="37"/>
      <c r="AH415" s="37"/>
      <c r="AI415" s="37"/>
      <c r="AJ415" s="37"/>
    </row>
    <row r="416" spans="1:36" ht="13" customHeight="1">
      <c r="A416" s="265">
        <v>44158</v>
      </c>
      <c r="B416" s="278" t="s">
        <v>146</v>
      </c>
      <c r="C416" s="677" t="s">
        <v>12110</v>
      </c>
      <c r="D416" s="673" t="s">
        <v>12111</v>
      </c>
      <c r="E416" s="278" t="s">
        <v>139</v>
      </c>
      <c r="F416" s="278" t="s">
        <v>140</v>
      </c>
      <c r="G416" s="278"/>
      <c r="H416" s="37"/>
      <c r="I416" s="265">
        <v>44162</v>
      </c>
      <c r="J416" s="37"/>
      <c r="K416" s="37"/>
      <c r="L416" s="278" t="s">
        <v>148</v>
      </c>
      <c r="M416" s="37">
        <v>50</v>
      </c>
      <c r="N416" s="37"/>
      <c r="O416" s="618" t="s">
        <v>11982</v>
      </c>
      <c r="P416" s="37"/>
      <c r="Q416" s="37"/>
      <c r="R416" s="37"/>
      <c r="S416" s="37"/>
      <c r="T416" s="37"/>
      <c r="U416" s="37"/>
      <c r="V416" s="37"/>
      <c r="W416" s="37"/>
      <c r="X416" s="37"/>
      <c r="Y416" s="37"/>
      <c r="Z416" s="37"/>
      <c r="AA416" s="37"/>
      <c r="AB416" s="37"/>
      <c r="AC416" s="37"/>
      <c r="AD416" s="37"/>
      <c r="AE416" s="37"/>
      <c r="AF416" s="37"/>
      <c r="AG416" s="37"/>
      <c r="AH416" s="37"/>
      <c r="AI416" s="37"/>
      <c r="AJ416" s="37"/>
    </row>
    <row r="417" spans="1:36" ht="30">
      <c r="A417" s="265">
        <v>44165</v>
      </c>
      <c r="B417" s="278" t="s">
        <v>146</v>
      </c>
      <c r="C417" s="677" t="s">
        <v>12110</v>
      </c>
      <c r="D417" s="673" t="s">
        <v>12111</v>
      </c>
      <c r="E417" s="278" t="s">
        <v>139</v>
      </c>
      <c r="F417" s="278" t="s">
        <v>140</v>
      </c>
      <c r="G417" s="278"/>
      <c r="H417" s="37"/>
      <c r="I417" s="265">
        <v>44165</v>
      </c>
      <c r="J417" s="37"/>
      <c r="K417" s="37"/>
      <c r="L417" s="278" t="s">
        <v>148</v>
      </c>
      <c r="M417" s="37">
        <v>31</v>
      </c>
      <c r="N417" s="37"/>
      <c r="O417" s="618" t="s">
        <v>12041</v>
      </c>
      <c r="P417" s="37"/>
      <c r="Q417" s="37"/>
      <c r="R417" s="37"/>
      <c r="S417" s="37"/>
      <c r="T417" s="37"/>
      <c r="U417" s="37"/>
      <c r="V417" s="37"/>
      <c r="W417" s="37"/>
      <c r="X417" s="37"/>
      <c r="Y417" s="37"/>
      <c r="Z417" s="37"/>
      <c r="AA417" s="37"/>
      <c r="AB417" s="37"/>
      <c r="AC417" s="37"/>
      <c r="AD417" s="37"/>
      <c r="AE417" s="37"/>
      <c r="AF417" s="37"/>
      <c r="AG417" s="37"/>
      <c r="AH417" s="37"/>
      <c r="AI417" s="37"/>
      <c r="AJ417" s="37"/>
    </row>
    <row r="418" spans="1:36">
      <c r="A418" s="505">
        <v>44148</v>
      </c>
      <c r="B418" s="278" t="s">
        <v>146</v>
      </c>
      <c r="C418" s="37">
        <v>882263559</v>
      </c>
      <c r="D418" s="504" t="s">
        <v>4793</v>
      </c>
      <c r="E418" s="278" t="s">
        <v>139</v>
      </c>
      <c r="F418" s="278" t="s">
        <v>140</v>
      </c>
      <c r="G418" s="278"/>
      <c r="H418" s="37"/>
      <c r="I418" s="265">
        <v>44148</v>
      </c>
      <c r="J418" s="37"/>
      <c r="K418" s="37"/>
      <c r="L418" s="278" t="s">
        <v>168</v>
      </c>
      <c r="M418" s="37">
        <v>38</v>
      </c>
      <c r="N418" s="37"/>
      <c r="O418" s="618" t="s">
        <v>11998</v>
      </c>
      <c r="P418" s="37"/>
      <c r="Q418" s="37"/>
      <c r="R418" s="37"/>
      <c r="S418" s="37"/>
      <c r="T418" s="37"/>
      <c r="U418" s="37"/>
      <c r="V418" s="37"/>
      <c r="W418" s="37"/>
      <c r="X418" s="37"/>
      <c r="Y418" s="37"/>
      <c r="Z418" s="37"/>
      <c r="AA418" s="37"/>
      <c r="AB418" s="37"/>
      <c r="AC418" s="37"/>
      <c r="AD418" s="37"/>
      <c r="AE418" s="37"/>
      <c r="AF418" s="37"/>
      <c r="AG418" s="37"/>
      <c r="AH418" s="37"/>
      <c r="AI418" s="37"/>
      <c r="AJ418" s="37"/>
    </row>
    <row r="419" spans="1:36">
      <c r="A419" s="265">
        <v>44139</v>
      </c>
      <c r="B419" s="278" t="s">
        <v>2235</v>
      </c>
      <c r="C419" s="37">
        <v>881484684</v>
      </c>
      <c r="D419" s="37"/>
      <c r="E419" s="278" t="s">
        <v>139</v>
      </c>
      <c r="F419" s="278" t="s">
        <v>140</v>
      </c>
      <c r="G419" s="37"/>
      <c r="H419" s="37"/>
      <c r="I419" s="265">
        <v>44139</v>
      </c>
      <c r="J419" s="37"/>
      <c r="K419" s="37"/>
      <c r="L419" s="278" t="s">
        <v>142</v>
      </c>
      <c r="M419" s="37">
        <v>36.5</v>
      </c>
      <c r="N419" s="37"/>
      <c r="O419" s="278" t="s">
        <v>11930</v>
      </c>
      <c r="P419" s="37"/>
      <c r="Q419" s="37"/>
      <c r="R419" s="37"/>
      <c r="S419" s="37"/>
      <c r="T419" s="37"/>
      <c r="U419" s="37"/>
      <c r="V419" s="37"/>
      <c r="W419" s="37"/>
      <c r="X419" s="37"/>
      <c r="Y419" s="37"/>
      <c r="Z419" s="37"/>
      <c r="AA419" s="37"/>
      <c r="AB419" s="37"/>
      <c r="AC419" s="37"/>
      <c r="AD419" s="37"/>
      <c r="AE419" s="37"/>
      <c r="AF419" s="37"/>
      <c r="AG419" s="37"/>
      <c r="AH419" s="37"/>
      <c r="AI419" s="37"/>
      <c r="AJ419" s="37"/>
    </row>
    <row r="420" spans="1:36">
      <c r="A420" s="265">
        <v>44145</v>
      </c>
      <c r="B420" s="278" t="s">
        <v>2235</v>
      </c>
      <c r="C420" s="37">
        <v>882036981</v>
      </c>
      <c r="D420" s="37"/>
      <c r="E420" s="278" t="s">
        <v>139</v>
      </c>
      <c r="F420" s="278" t="s">
        <v>140</v>
      </c>
      <c r="G420" s="278" t="s">
        <v>142</v>
      </c>
      <c r="H420" s="37"/>
      <c r="I420" s="265">
        <v>44145</v>
      </c>
      <c r="J420" s="37"/>
      <c r="K420" s="37"/>
      <c r="L420" s="278" t="s">
        <v>142</v>
      </c>
      <c r="M420" s="37">
        <v>36.5</v>
      </c>
      <c r="N420" s="37"/>
      <c r="O420" s="278" t="s">
        <v>11946</v>
      </c>
      <c r="P420" s="37"/>
      <c r="Q420" s="37"/>
      <c r="R420" s="37"/>
      <c r="S420" s="37"/>
      <c r="T420" s="37"/>
      <c r="U420" s="37"/>
      <c r="V420" s="37"/>
      <c r="W420" s="37"/>
      <c r="X420" s="37"/>
      <c r="Y420" s="37"/>
      <c r="Z420" s="37"/>
      <c r="AA420" s="37"/>
      <c r="AB420" s="37"/>
      <c r="AC420" s="37"/>
      <c r="AD420" s="37"/>
      <c r="AE420" s="37"/>
      <c r="AF420" s="37"/>
      <c r="AG420" s="37"/>
      <c r="AH420" s="37"/>
      <c r="AI420" s="37"/>
      <c r="AJ420" s="37"/>
    </row>
    <row r="421" spans="1:36">
      <c r="A421" s="265">
        <v>44145</v>
      </c>
      <c r="B421" s="278" t="s">
        <v>146</v>
      </c>
      <c r="C421" s="37">
        <v>880318159</v>
      </c>
      <c r="D421" s="504" t="s">
        <v>4778</v>
      </c>
      <c r="E421" s="278" t="s">
        <v>139</v>
      </c>
      <c r="F421" s="278" t="s">
        <v>140</v>
      </c>
      <c r="G421" s="37"/>
      <c r="H421" s="37"/>
      <c r="I421" s="265">
        <v>44145</v>
      </c>
      <c r="J421" s="37"/>
      <c r="K421" s="37"/>
      <c r="L421" s="278" t="s">
        <v>342</v>
      </c>
      <c r="M421" s="37">
        <v>36</v>
      </c>
      <c r="N421" s="37"/>
      <c r="O421" s="618" t="s">
        <v>11944</v>
      </c>
      <c r="P421" s="37"/>
      <c r="Q421" s="37"/>
      <c r="R421" s="37"/>
      <c r="S421" s="37"/>
      <c r="T421" s="37"/>
      <c r="U421" s="37"/>
      <c r="V421" s="37"/>
      <c r="W421" s="37"/>
      <c r="X421" s="37"/>
      <c r="Y421" s="37"/>
      <c r="Z421" s="37"/>
      <c r="AA421" s="37"/>
      <c r="AB421" s="37"/>
      <c r="AC421" s="37"/>
      <c r="AD421" s="37"/>
      <c r="AE421" s="37"/>
      <c r="AF421" s="37"/>
      <c r="AG421" s="37"/>
      <c r="AH421" s="37"/>
      <c r="AI421" s="37"/>
      <c r="AJ421" s="37"/>
    </row>
    <row r="422" spans="1:36">
      <c r="A422" s="265">
        <v>44141</v>
      </c>
      <c r="B422" s="278" t="s">
        <v>156</v>
      </c>
      <c r="C422" s="37">
        <v>880221396</v>
      </c>
      <c r="D422" s="37"/>
      <c r="E422" s="278" t="s">
        <v>139</v>
      </c>
      <c r="F422" s="278" t="s">
        <v>140</v>
      </c>
      <c r="G422" s="37"/>
      <c r="H422" s="37"/>
      <c r="I422" s="265">
        <v>44141</v>
      </c>
      <c r="J422" s="37"/>
      <c r="K422" s="37"/>
      <c r="L422" s="278" t="s">
        <v>368</v>
      </c>
      <c r="M422" s="37">
        <v>35</v>
      </c>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row>
    <row r="423" spans="1:36">
      <c r="A423" s="265">
        <v>44155</v>
      </c>
      <c r="B423" s="278" t="s">
        <v>146</v>
      </c>
      <c r="C423" s="37">
        <v>882017249</v>
      </c>
      <c r="D423" s="504" t="s">
        <v>4735</v>
      </c>
      <c r="E423" s="278" t="s">
        <v>139</v>
      </c>
      <c r="F423" s="278" t="s">
        <v>140</v>
      </c>
      <c r="G423" s="37"/>
      <c r="H423" s="37"/>
      <c r="I423" s="265">
        <v>44155</v>
      </c>
      <c r="J423" s="37"/>
      <c r="K423" s="37"/>
      <c r="L423" s="278" t="s">
        <v>199</v>
      </c>
      <c r="M423" s="37">
        <v>32.99</v>
      </c>
      <c r="N423" s="37"/>
      <c r="O423" s="618" t="s">
        <v>12013</v>
      </c>
      <c r="P423" s="37"/>
      <c r="Q423" s="37"/>
      <c r="R423" s="37"/>
      <c r="S423" s="37"/>
      <c r="T423" s="37"/>
      <c r="U423" s="37"/>
      <c r="V423" s="37"/>
      <c r="W423" s="37"/>
      <c r="X423" s="37"/>
      <c r="Y423" s="37"/>
      <c r="Z423" s="37"/>
      <c r="AA423" s="37"/>
      <c r="AB423" s="37"/>
      <c r="AC423" s="37"/>
      <c r="AD423" s="37"/>
      <c r="AE423" s="37"/>
      <c r="AF423" s="37"/>
      <c r="AG423" s="37"/>
      <c r="AH423" s="37"/>
      <c r="AI423" s="37"/>
      <c r="AJ423" s="37"/>
    </row>
    <row r="424" spans="1:36">
      <c r="A424" s="265">
        <v>44155</v>
      </c>
      <c r="B424" s="278" t="s">
        <v>157</v>
      </c>
      <c r="C424" s="525">
        <v>881429150</v>
      </c>
      <c r="D424" s="509" t="s">
        <v>10478</v>
      </c>
      <c r="E424" s="278" t="s">
        <v>152</v>
      </c>
      <c r="F424" s="278" t="s">
        <v>140</v>
      </c>
      <c r="G424" s="278" t="s">
        <v>142</v>
      </c>
      <c r="H424" s="37"/>
      <c r="I424" s="265">
        <v>44155</v>
      </c>
      <c r="J424" s="37"/>
      <c r="K424" s="37"/>
      <c r="L424" s="278" t="s">
        <v>181</v>
      </c>
      <c r="M424" s="37">
        <f>12.67+20</f>
        <v>32.67</v>
      </c>
      <c r="N424" s="37"/>
      <c r="O424" s="618" t="s">
        <v>11999</v>
      </c>
      <c r="P424" s="37"/>
      <c r="Q424" s="37"/>
      <c r="R424" s="37"/>
      <c r="S424" s="37"/>
      <c r="T424" s="37"/>
      <c r="U424" s="37"/>
      <c r="V424" s="37"/>
      <c r="W424" s="37"/>
      <c r="X424" s="37"/>
      <c r="Y424" s="37"/>
      <c r="Z424" s="37"/>
      <c r="AA424" s="37"/>
      <c r="AB424" s="37"/>
      <c r="AC424" s="37"/>
      <c r="AD424" s="37"/>
      <c r="AE424" s="37"/>
      <c r="AF424" s="37"/>
      <c r="AG424" s="37"/>
      <c r="AH424" s="37"/>
      <c r="AI424" s="37"/>
      <c r="AJ424" s="37"/>
    </row>
    <row r="425" spans="1:36">
      <c r="A425" s="265">
        <v>44138</v>
      </c>
      <c r="B425" s="278" t="s">
        <v>157</v>
      </c>
      <c r="C425" s="37">
        <v>881031456</v>
      </c>
      <c r="D425" s="504" t="s">
        <v>4642</v>
      </c>
      <c r="E425" s="278" t="s">
        <v>139</v>
      </c>
      <c r="F425" s="278" t="s">
        <v>140</v>
      </c>
      <c r="G425" s="278" t="s">
        <v>148</v>
      </c>
      <c r="H425" s="37"/>
      <c r="I425" s="265">
        <v>44138</v>
      </c>
      <c r="J425" s="37"/>
      <c r="K425" s="37"/>
      <c r="L425" s="278" t="s">
        <v>148</v>
      </c>
      <c r="M425" s="37">
        <v>31</v>
      </c>
      <c r="N425" s="37"/>
      <c r="O425" s="37"/>
      <c r="P425" s="37"/>
      <c r="Q425" s="37"/>
      <c r="R425" s="37"/>
      <c r="S425" s="37"/>
      <c r="T425" s="37"/>
      <c r="U425" s="37"/>
      <c r="V425" s="37"/>
      <c r="W425" s="37"/>
      <c r="X425" s="37"/>
      <c r="Y425" s="37"/>
      <c r="Z425" s="37"/>
      <c r="AA425" s="37"/>
      <c r="AB425" s="37"/>
      <c r="AC425" s="37"/>
      <c r="AD425" s="37"/>
      <c r="AE425" s="37"/>
      <c r="AF425" s="37"/>
      <c r="AG425" s="37"/>
      <c r="AH425" s="37"/>
      <c r="AI425" s="37"/>
      <c r="AJ425" s="37"/>
    </row>
    <row r="426" spans="1:36">
      <c r="A426" s="265">
        <v>44158</v>
      </c>
      <c r="B426" s="278" t="s">
        <v>156</v>
      </c>
      <c r="C426" s="521">
        <v>880018227</v>
      </c>
      <c r="D426" s="513"/>
      <c r="E426" s="278" t="s">
        <v>139</v>
      </c>
      <c r="F426" s="278" t="s">
        <v>140</v>
      </c>
      <c r="G426" s="278"/>
      <c r="H426" s="37"/>
      <c r="I426" s="265">
        <v>44158</v>
      </c>
      <c r="J426" s="37"/>
      <c r="K426" s="37"/>
      <c r="L426" s="278" t="s">
        <v>181</v>
      </c>
      <c r="M426" s="37">
        <v>30</v>
      </c>
      <c r="N426" s="37"/>
      <c r="O426" s="618" t="s">
        <v>11938</v>
      </c>
      <c r="P426" s="37"/>
      <c r="Q426" s="37"/>
      <c r="R426" s="37"/>
      <c r="S426" s="37"/>
      <c r="T426" s="37"/>
      <c r="U426" s="37"/>
      <c r="V426" s="37"/>
      <c r="W426" s="37"/>
      <c r="X426" s="37"/>
      <c r="Y426" s="37"/>
      <c r="Z426" s="37"/>
      <c r="AA426" s="37"/>
      <c r="AB426" s="37"/>
      <c r="AC426" s="37"/>
      <c r="AD426" s="37"/>
      <c r="AE426" s="37"/>
      <c r="AF426" s="37"/>
      <c r="AG426" s="37"/>
      <c r="AH426" s="37"/>
      <c r="AI426" s="37"/>
      <c r="AJ426" s="37"/>
    </row>
    <row r="427" spans="1:36">
      <c r="A427" s="265">
        <v>44137</v>
      </c>
      <c r="B427" s="278" t="s">
        <v>154</v>
      </c>
      <c r="C427" s="37">
        <v>882999057</v>
      </c>
      <c r="D427" s="504" t="s">
        <v>2905</v>
      </c>
      <c r="E427" s="278" t="s">
        <v>139</v>
      </c>
      <c r="F427" s="278" t="s">
        <v>140</v>
      </c>
      <c r="G427" s="278"/>
      <c r="H427" s="37"/>
      <c r="I427" s="265">
        <v>44138</v>
      </c>
      <c r="J427" s="37"/>
      <c r="K427" s="37"/>
      <c r="L427" s="278" t="s">
        <v>258</v>
      </c>
      <c r="M427" s="37">
        <v>27</v>
      </c>
      <c r="N427" s="37"/>
      <c r="O427" s="278" t="s">
        <v>11963</v>
      </c>
      <c r="P427" s="37"/>
      <c r="Q427" s="37"/>
      <c r="R427" s="37"/>
      <c r="S427" s="37"/>
      <c r="T427" s="37"/>
      <c r="U427" s="37"/>
      <c r="V427" s="37"/>
      <c r="W427" s="37"/>
      <c r="X427" s="37"/>
      <c r="Y427" s="37"/>
      <c r="Z427" s="37"/>
      <c r="AA427" s="37"/>
      <c r="AB427" s="37"/>
      <c r="AC427" s="37"/>
      <c r="AD427" s="37"/>
      <c r="AE427" s="37"/>
      <c r="AF427" s="37"/>
      <c r="AG427" s="37"/>
      <c r="AH427" s="37"/>
      <c r="AI427" s="37"/>
      <c r="AJ427" s="37"/>
    </row>
    <row r="428" spans="1:36">
      <c r="A428" s="265">
        <v>44140</v>
      </c>
      <c r="B428" s="278" t="s">
        <v>138</v>
      </c>
      <c r="C428" s="37">
        <v>880692377</v>
      </c>
      <c r="D428" s="37"/>
      <c r="E428" s="278" t="s">
        <v>139</v>
      </c>
      <c r="F428" s="278" t="s">
        <v>140</v>
      </c>
      <c r="G428" s="278" t="s">
        <v>148</v>
      </c>
      <c r="H428" s="37"/>
      <c r="I428" s="265">
        <v>44140</v>
      </c>
      <c r="J428" s="37"/>
      <c r="K428" s="37"/>
      <c r="L428" s="278" t="s">
        <v>148</v>
      </c>
      <c r="M428" s="37">
        <v>25</v>
      </c>
      <c r="N428" s="37"/>
      <c r="O428" s="278" t="s">
        <v>12116</v>
      </c>
      <c r="P428" s="37"/>
      <c r="Q428" s="37"/>
      <c r="R428" s="37"/>
      <c r="S428" s="37"/>
      <c r="T428" s="37"/>
      <c r="U428" s="37"/>
      <c r="V428" s="37"/>
      <c r="W428" s="37"/>
      <c r="X428" s="37"/>
      <c r="Y428" s="37"/>
      <c r="Z428" s="37"/>
      <c r="AA428" s="37"/>
      <c r="AB428" s="37"/>
      <c r="AC428" s="37"/>
      <c r="AD428" s="37"/>
      <c r="AE428" s="37"/>
      <c r="AF428" s="37"/>
      <c r="AG428" s="37"/>
      <c r="AH428" s="37"/>
      <c r="AI428" s="37"/>
      <c r="AJ428" s="37"/>
    </row>
    <row r="429" spans="1:36">
      <c r="A429" s="265">
        <v>44146</v>
      </c>
      <c r="B429" s="278" t="s">
        <v>154</v>
      </c>
      <c r="C429" s="37">
        <v>881542053</v>
      </c>
      <c r="D429" s="504" t="s">
        <v>2782</v>
      </c>
      <c r="E429" s="278" t="s">
        <v>139</v>
      </c>
      <c r="F429" s="278" t="s">
        <v>140</v>
      </c>
      <c r="G429" s="278" t="s">
        <v>148</v>
      </c>
      <c r="H429" s="37"/>
      <c r="I429" s="265">
        <v>44146</v>
      </c>
      <c r="J429" s="37"/>
      <c r="K429" s="37"/>
      <c r="L429" s="278" t="s">
        <v>148</v>
      </c>
      <c r="M429" s="37">
        <v>25</v>
      </c>
      <c r="N429" s="37"/>
      <c r="O429" s="618" t="s">
        <v>11964</v>
      </c>
      <c r="P429" s="37"/>
      <c r="Q429" s="37"/>
      <c r="R429" s="37"/>
      <c r="S429" s="37"/>
      <c r="T429" s="37"/>
      <c r="U429" s="37"/>
      <c r="V429" s="37"/>
      <c r="W429" s="37"/>
      <c r="X429" s="37"/>
      <c r="Y429" s="37"/>
      <c r="Z429" s="37"/>
      <c r="AA429" s="37"/>
      <c r="AB429" s="37"/>
      <c r="AC429" s="37"/>
      <c r="AD429" s="37"/>
      <c r="AE429" s="37"/>
      <c r="AF429" s="37"/>
      <c r="AG429" s="37"/>
      <c r="AH429" s="37"/>
      <c r="AI429" s="37"/>
      <c r="AJ429" s="37"/>
    </row>
    <row r="430" spans="1:36">
      <c r="A430" s="265">
        <v>44146</v>
      </c>
      <c r="B430" s="278" t="s">
        <v>154</v>
      </c>
      <c r="C430" s="37">
        <v>881542053</v>
      </c>
      <c r="D430" s="504" t="s">
        <v>2782</v>
      </c>
      <c r="E430" s="278" t="s">
        <v>139</v>
      </c>
      <c r="F430" s="278" t="s">
        <v>140</v>
      </c>
      <c r="G430" s="278" t="s">
        <v>142</v>
      </c>
      <c r="H430" s="37"/>
      <c r="I430" s="265">
        <v>44159</v>
      </c>
      <c r="J430" s="37"/>
      <c r="K430" s="37"/>
      <c r="L430" s="278" t="s">
        <v>142</v>
      </c>
      <c r="M430" s="37">
        <v>322</v>
      </c>
      <c r="N430" s="37"/>
      <c r="O430" s="618" t="s">
        <v>2191</v>
      </c>
      <c r="P430" s="37"/>
      <c r="Q430" s="37"/>
      <c r="R430" s="37"/>
      <c r="S430" s="37"/>
      <c r="T430" s="37"/>
      <c r="U430" s="37"/>
      <c r="V430" s="37"/>
      <c r="W430" s="37"/>
      <c r="X430" s="37"/>
      <c r="Y430" s="37"/>
      <c r="Z430" s="37"/>
      <c r="AA430" s="37"/>
      <c r="AB430" s="37"/>
      <c r="AC430" s="37"/>
      <c r="AD430" s="37"/>
      <c r="AE430" s="37"/>
      <c r="AF430" s="37"/>
      <c r="AG430" s="37"/>
      <c r="AH430" s="37"/>
      <c r="AI430" s="37"/>
      <c r="AJ430" s="37"/>
    </row>
    <row r="431" spans="1:36">
      <c r="A431" s="265">
        <v>44144</v>
      </c>
      <c r="B431" s="278" t="s">
        <v>167</v>
      </c>
      <c r="C431" s="37">
        <v>880685031</v>
      </c>
      <c r="D431" s="504" t="s">
        <v>2997</v>
      </c>
      <c r="E431" s="278" t="s">
        <v>139</v>
      </c>
      <c r="F431" s="278" t="s">
        <v>181</v>
      </c>
      <c r="G431" s="278" t="s">
        <v>225</v>
      </c>
      <c r="H431" s="37"/>
      <c r="I431" s="265">
        <v>44144</v>
      </c>
      <c r="J431" s="37"/>
      <c r="K431" s="37"/>
      <c r="L431" s="278" t="s">
        <v>225</v>
      </c>
      <c r="M431" s="37">
        <v>24.94</v>
      </c>
      <c r="N431" s="37"/>
      <c r="O431" s="278" t="s">
        <v>11980</v>
      </c>
      <c r="P431" s="37"/>
      <c r="Q431" s="37"/>
      <c r="R431" s="37"/>
      <c r="S431" s="37"/>
      <c r="T431" s="37"/>
      <c r="U431" s="37"/>
      <c r="V431" s="37"/>
      <c r="W431" s="37"/>
      <c r="X431" s="37"/>
      <c r="Y431" s="37"/>
      <c r="Z431" s="37"/>
      <c r="AA431" s="37"/>
      <c r="AB431" s="37"/>
      <c r="AC431" s="37"/>
      <c r="AD431" s="37"/>
      <c r="AE431" s="37"/>
      <c r="AF431" s="37"/>
      <c r="AG431" s="37"/>
      <c r="AH431" s="37"/>
      <c r="AI431" s="37"/>
      <c r="AJ431" s="37"/>
    </row>
    <row r="432" spans="1:36">
      <c r="A432" s="265">
        <v>44138</v>
      </c>
      <c r="B432" s="278" t="s">
        <v>227</v>
      </c>
      <c r="C432" s="37">
        <v>880725391</v>
      </c>
      <c r="D432" s="510" t="s">
        <v>12117</v>
      </c>
      <c r="E432" s="278" t="s">
        <v>152</v>
      </c>
      <c r="F432" s="278" t="s">
        <v>140</v>
      </c>
      <c r="G432" s="278" t="s">
        <v>499</v>
      </c>
      <c r="H432" s="265">
        <v>44134</v>
      </c>
      <c r="I432" s="265">
        <v>44138</v>
      </c>
      <c r="J432" s="37"/>
      <c r="K432" s="37"/>
      <c r="L432" s="278" t="s">
        <v>499</v>
      </c>
      <c r="M432" s="37">
        <v>24</v>
      </c>
      <c r="N432" s="37"/>
      <c r="O432" s="278" t="s">
        <v>12118</v>
      </c>
      <c r="P432" s="37"/>
      <c r="Q432" s="37"/>
      <c r="R432" s="37"/>
      <c r="S432" s="37"/>
      <c r="T432" s="37"/>
      <c r="U432" s="37"/>
      <c r="V432" s="37"/>
      <c r="W432" s="37"/>
      <c r="X432" s="37"/>
      <c r="Y432" s="37"/>
      <c r="Z432" s="37"/>
      <c r="AA432" s="37"/>
      <c r="AB432" s="37"/>
      <c r="AC432" s="37"/>
      <c r="AD432" s="37"/>
      <c r="AE432" s="37"/>
      <c r="AF432" s="37"/>
      <c r="AG432" s="37"/>
      <c r="AH432" s="37"/>
      <c r="AI432" s="37"/>
      <c r="AJ432" s="37"/>
    </row>
    <row r="433" spans="1:36">
      <c r="A433" s="265">
        <v>44140</v>
      </c>
      <c r="B433" s="278" t="s">
        <v>154</v>
      </c>
      <c r="C433" s="37">
        <v>880074556</v>
      </c>
      <c r="D433" s="37">
        <v>840999910</v>
      </c>
      <c r="E433" s="278" t="s">
        <v>139</v>
      </c>
      <c r="F433" s="278" t="s">
        <v>140</v>
      </c>
      <c r="G433" s="37"/>
      <c r="H433" s="37"/>
      <c r="I433" s="265">
        <v>44140</v>
      </c>
      <c r="J433" s="37"/>
      <c r="K433" s="37"/>
      <c r="L433" s="278" t="s">
        <v>3159</v>
      </c>
      <c r="M433" s="37">
        <v>24</v>
      </c>
      <c r="N433" s="37"/>
      <c r="O433" s="278" t="s">
        <v>11978</v>
      </c>
      <c r="P433" s="37"/>
      <c r="Q433" s="37"/>
      <c r="R433" s="37"/>
      <c r="S433" s="37"/>
      <c r="T433" s="37"/>
      <c r="U433" s="37"/>
      <c r="V433" s="37"/>
      <c r="W433" s="37"/>
      <c r="X433" s="37"/>
      <c r="Y433" s="37"/>
      <c r="Z433" s="37"/>
      <c r="AA433" s="37"/>
      <c r="AB433" s="37"/>
      <c r="AC433" s="37"/>
      <c r="AD433" s="37"/>
      <c r="AE433" s="37"/>
      <c r="AF433" s="37"/>
      <c r="AG433" s="37"/>
      <c r="AH433" s="37"/>
      <c r="AI433" s="37"/>
      <c r="AJ433" s="37"/>
    </row>
    <row r="434" spans="1:36">
      <c r="A434" s="505">
        <v>44144</v>
      </c>
      <c r="B434" s="278" t="s">
        <v>154</v>
      </c>
      <c r="C434" s="37">
        <v>882162615</v>
      </c>
      <c r="D434" s="504">
        <v>576148013</v>
      </c>
      <c r="E434" s="278" t="s">
        <v>139</v>
      </c>
      <c r="F434" s="278" t="s">
        <v>140</v>
      </c>
      <c r="G434" s="278"/>
      <c r="H434" s="37"/>
      <c r="I434" s="265">
        <v>44144</v>
      </c>
      <c r="J434" s="37"/>
      <c r="K434" s="37"/>
      <c r="L434" s="278" t="s">
        <v>3159</v>
      </c>
      <c r="M434" s="37">
        <v>24</v>
      </c>
      <c r="N434" s="37"/>
      <c r="O434" s="278" t="s">
        <v>11944</v>
      </c>
      <c r="P434" s="37"/>
      <c r="Q434" s="37"/>
      <c r="R434" s="37"/>
      <c r="S434" s="37"/>
      <c r="T434" s="37"/>
      <c r="U434" s="37"/>
      <c r="V434" s="37"/>
      <c r="W434" s="37"/>
      <c r="X434" s="37"/>
      <c r="Y434" s="37"/>
      <c r="Z434" s="37"/>
      <c r="AA434" s="37"/>
      <c r="AB434" s="37"/>
      <c r="AC434" s="37"/>
      <c r="AD434" s="37"/>
      <c r="AE434" s="37"/>
      <c r="AF434" s="37"/>
      <c r="AG434" s="37"/>
      <c r="AH434" s="37"/>
      <c r="AI434" s="37"/>
      <c r="AJ434" s="37"/>
    </row>
    <row r="435" spans="1:36">
      <c r="A435" s="265">
        <v>44145</v>
      </c>
      <c r="B435" s="278" t="s">
        <v>157</v>
      </c>
      <c r="C435" s="37">
        <v>882177657</v>
      </c>
      <c r="D435" s="504" t="s">
        <v>2234</v>
      </c>
      <c r="E435" s="278" t="s">
        <v>139</v>
      </c>
      <c r="F435" s="278" t="s">
        <v>140</v>
      </c>
      <c r="G435" s="278" t="s">
        <v>148</v>
      </c>
      <c r="H435" s="37"/>
      <c r="I435" s="265">
        <v>44145</v>
      </c>
      <c r="J435" s="37"/>
      <c r="K435" s="37"/>
      <c r="L435" s="278" t="s">
        <v>148</v>
      </c>
      <c r="M435" s="37">
        <v>23</v>
      </c>
      <c r="N435" s="37"/>
      <c r="O435" s="278" t="s">
        <v>11946</v>
      </c>
      <c r="P435" s="37"/>
      <c r="Q435" s="37"/>
      <c r="R435" s="37"/>
      <c r="S435" s="37"/>
      <c r="T435" s="37"/>
      <c r="U435" s="37"/>
      <c r="V435" s="37"/>
      <c r="W435" s="37"/>
      <c r="X435" s="37"/>
      <c r="Y435" s="37"/>
      <c r="Z435" s="37"/>
      <c r="AA435" s="37"/>
      <c r="AB435" s="37"/>
      <c r="AC435" s="37"/>
      <c r="AD435" s="37"/>
      <c r="AE435" s="37"/>
      <c r="AF435" s="37"/>
      <c r="AG435" s="37"/>
      <c r="AH435" s="37"/>
      <c r="AI435" s="37"/>
      <c r="AJ435" s="37"/>
    </row>
    <row r="436" spans="1:36">
      <c r="A436" s="265">
        <v>44152</v>
      </c>
      <c r="B436" s="278" t="s">
        <v>154</v>
      </c>
      <c r="C436" s="37">
        <v>882873909</v>
      </c>
      <c r="D436" s="510" t="s">
        <v>12119</v>
      </c>
      <c r="E436" s="278" t="s">
        <v>139</v>
      </c>
      <c r="F436" s="278" t="s">
        <v>140</v>
      </c>
      <c r="G436" s="278"/>
      <c r="H436" s="37"/>
      <c r="I436" s="265">
        <v>44152</v>
      </c>
      <c r="J436" s="37"/>
      <c r="K436" s="37"/>
      <c r="L436" s="278" t="s">
        <v>148</v>
      </c>
      <c r="M436" s="37">
        <v>23</v>
      </c>
      <c r="N436" s="37"/>
      <c r="O436" s="618" t="s">
        <v>11997</v>
      </c>
      <c r="P436" s="37"/>
      <c r="Q436" s="37"/>
      <c r="R436" s="37"/>
      <c r="S436" s="37"/>
      <c r="T436" s="37"/>
      <c r="U436" s="37"/>
      <c r="V436" s="37"/>
      <c r="W436" s="37"/>
      <c r="X436" s="37"/>
      <c r="Y436" s="37"/>
      <c r="Z436" s="37"/>
      <c r="AA436" s="37"/>
      <c r="AB436" s="37"/>
      <c r="AC436" s="37"/>
      <c r="AD436" s="37"/>
      <c r="AE436" s="37"/>
      <c r="AF436" s="37"/>
      <c r="AG436" s="37"/>
      <c r="AH436" s="37"/>
      <c r="AI436" s="37"/>
      <c r="AJ436" s="37"/>
    </row>
    <row r="437" spans="1:36">
      <c r="A437" s="265">
        <v>44153</v>
      </c>
      <c r="B437" s="278" t="s">
        <v>167</v>
      </c>
      <c r="C437" s="37">
        <v>880728027</v>
      </c>
      <c r="D437" s="509" t="s">
        <v>12120</v>
      </c>
      <c r="E437" s="278" t="s">
        <v>152</v>
      </c>
      <c r="F437" s="278" t="s">
        <v>140</v>
      </c>
      <c r="G437" s="278" t="s">
        <v>190</v>
      </c>
      <c r="H437" s="265">
        <v>44153</v>
      </c>
      <c r="I437" s="265">
        <v>44153</v>
      </c>
      <c r="J437" s="37"/>
      <c r="K437" s="37"/>
      <c r="L437" s="278" t="s">
        <v>190</v>
      </c>
      <c r="M437" s="37">
        <v>20</v>
      </c>
      <c r="N437" s="37"/>
      <c r="O437" s="618" t="s">
        <v>2191</v>
      </c>
      <c r="P437" s="37"/>
      <c r="Q437" s="37"/>
      <c r="R437" s="37"/>
      <c r="S437" s="37"/>
      <c r="T437" s="37"/>
      <c r="U437" s="37"/>
      <c r="V437" s="37"/>
      <c r="W437" s="37"/>
      <c r="X437" s="37"/>
      <c r="Y437" s="37"/>
      <c r="Z437" s="37"/>
      <c r="AA437" s="37"/>
      <c r="AB437" s="37"/>
      <c r="AC437" s="37"/>
      <c r="AD437" s="37"/>
      <c r="AE437" s="37"/>
      <c r="AF437" s="37"/>
      <c r="AG437" s="37"/>
      <c r="AH437" s="37"/>
      <c r="AI437" s="37"/>
      <c r="AJ437" s="37"/>
    </row>
    <row r="438" spans="1:36">
      <c r="A438" s="265">
        <v>44144</v>
      </c>
      <c r="B438" s="278" t="s">
        <v>156</v>
      </c>
      <c r="C438" s="37">
        <v>882935334</v>
      </c>
      <c r="D438" s="37"/>
      <c r="E438" s="278" t="s">
        <v>139</v>
      </c>
      <c r="F438" s="278" t="s">
        <v>140</v>
      </c>
      <c r="G438" s="37"/>
      <c r="H438" s="37"/>
      <c r="I438" s="265">
        <v>44144</v>
      </c>
      <c r="J438" s="37"/>
      <c r="K438" s="37"/>
      <c r="L438" s="278" t="s">
        <v>148</v>
      </c>
      <c r="M438" s="37">
        <v>19.899999999999999</v>
      </c>
      <c r="N438" s="37"/>
      <c r="O438" s="505" t="s">
        <v>11944</v>
      </c>
      <c r="P438" s="37"/>
      <c r="Q438" s="37"/>
      <c r="R438" s="37"/>
      <c r="S438" s="37"/>
      <c r="T438" s="37"/>
      <c r="U438" s="37"/>
      <c r="V438" s="37"/>
      <c r="W438" s="37"/>
      <c r="X438" s="37"/>
      <c r="Y438" s="37"/>
      <c r="Z438" s="37"/>
      <c r="AA438" s="37"/>
      <c r="AB438" s="37"/>
      <c r="AC438" s="37"/>
      <c r="AD438" s="37"/>
      <c r="AE438" s="37"/>
      <c r="AF438" s="37"/>
      <c r="AG438" s="37"/>
      <c r="AH438" s="37"/>
      <c r="AI438" s="37"/>
      <c r="AJ438" s="37"/>
    </row>
    <row r="439" spans="1:36">
      <c r="A439" s="265">
        <v>44148</v>
      </c>
      <c r="B439" s="278" t="s">
        <v>138</v>
      </c>
      <c r="C439" s="37">
        <v>880041990</v>
      </c>
      <c r="D439" s="504" t="s">
        <v>12121</v>
      </c>
      <c r="E439" s="278" t="s">
        <v>139</v>
      </c>
      <c r="F439" s="278" t="s">
        <v>140</v>
      </c>
      <c r="G439" s="278" t="s">
        <v>176</v>
      </c>
      <c r="H439" s="37"/>
      <c r="I439" s="265">
        <v>44148</v>
      </c>
      <c r="J439" s="37"/>
      <c r="K439" s="37"/>
      <c r="L439" s="278" t="s">
        <v>176</v>
      </c>
      <c r="M439" s="37">
        <v>19.899999999999999</v>
      </c>
      <c r="N439" s="37"/>
      <c r="O439" s="618" t="s">
        <v>11998</v>
      </c>
      <c r="P439" s="37"/>
      <c r="Q439" s="37"/>
      <c r="R439" s="37"/>
      <c r="S439" s="37"/>
      <c r="T439" s="37"/>
      <c r="U439" s="37"/>
      <c r="V439" s="37"/>
      <c r="W439" s="37"/>
      <c r="X439" s="37"/>
      <c r="Y439" s="37"/>
      <c r="Z439" s="37"/>
      <c r="AA439" s="37"/>
      <c r="AB439" s="37"/>
      <c r="AC439" s="37"/>
      <c r="AD439" s="37"/>
      <c r="AE439" s="37"/>
      <c r="AF439" s="37"/>
      <c r="AG439" s="37"/>
      <c r="AH439" s="37"/>
      <c r="AI439" s="37"/>
      <c r="AJ439" s="37"/>
    </row>
    <row r="440" spans="1:36">
      <c r="A440" s="265">
        <v>44148</v>
      </c>
      <c r="B440" s="278" t="s">
        <v>167</v>
      </c>
      <c r="C440" s="37">
        <v>882229918</v>
      </c>
      <c r="D440" s="504" t="s">
        <v>12122</v>
      </c>
      <c r="E440" s="278" t="s">
        <v>152</v>
      </c>
      <c r="F440" s="278" t="s">
        <v>140</v>
      </c>
      <c r="G440" s="278" t="s">
        <v>148</v>
      </c>
      <c r="H440" s="37"/>
      <c r="I440" s="265">
        <v>44148</v>
      </c>
      <c r="J440" s="37"/>
      <c r="K440" s="37"/>
      <c r="L440" s="278" t="s">
        <v>148</v>
      </c>
      <c r="M440" s="37">
        <v>19.8</v>
      </c>
      <c r="N440" s="37"/>
      <c r="O440" s="618" t="s">
        <v>11998</v>
      </c>
      <c r="P440" s="37"/>
      <c r="Q440" s="37"/>
      <c r="R440" s="37"/>
      <c r="S440" s="37"/>
      <c r="T440" s="37"/>
      <c r="U440" s="37"/>
      <c r="V440" s="37"/>
      <c r="W440" s="37"/>
      <c r="X440" s="37"/>
      <c r="Y440" s="37"/>
      <c r="Z440" s="37"/>
      <c r="AA440" s="37"/>
      <c r="AB440" s="37"/>
      <c r="AC440" s="37"/>
      <c r="AD440" s="37"/>
      <c r="AE440" s="37"/>
      <c r="AF440" s="37"/>
      <c r="AG440" s="37"/>
      <c r="AH440" s="37"/>
      <c r="AI440" s="37"/>
      <c r="AJ440" s="37"/>
    </row>
    <row r="441" spans="1:36">
      <c r="A441" s="265">
        <v>44158</v>
      </c>
      <c r="B441" s="278" t="s">
        <v>167</v>
      </c>
      <c r="C441" s="521">
        <v>880171950</v>
      </c>
      <c r="D441" s="673" t="s">
        <v>12123</v>
      </c>
      <c r="E441" s="278" t="s">
        <v>139</v>
      </c>
      <c r="F441" s="278" t="s">
        <v>140</v>
      </c>
      <c r="G441" s="278" t="s">
        <v>225</v>
      </c>
      <c r="H441" s="37"/>
      <c r="I441" s="265">
        <v>44158</v>
      </c>
      <c r="J441" s="37"/>
      <c r="K441" s="37"/>
      <c r="L441" s="278" t="s">
        <v>225</v>
      </c>
      <c r="M441" s="37">
        <v>19.260000000000002</v>
      </c>
      <c r="N441" s="37"/>
      <c r="O441" s="618" t="s">
        <v>11933</v>
      </c>
      <c r="P441" s="37"/>
      <c r="Q441" s="37"/>
      <c r="R441" s="37"/>
      <c r="S441" s="37"/>
      <c r="T441" s="37"/>
      <c r="U441" s="37"/>
      <c r="V441" s="37"/>
      <c r="W441" s="37"/>
      <c r="X441" s="37"/>
      <c r="Y441" s="37"/>
      <c r="Z441" s="37"/>
      <c r="AA441" s="37"/>
      <c r="AB441" s="37"/>
      <c r="AC441" s="37"/>
      <c r="AD441" s="37"/>
      <c r="AE441" s="37"/>
      <c r="AF441" s="37"/>
      <c r="AG441" s="37"/>
      <c r="AH441" s="37"/>
      <c r="AI441" s="37"/>
      <c r="AJ441" s="37"/>
    </row>
    <row r="442" spans="1:36">
      <c r="A442" s="265">
        <v>44153</v>
      </c>
      <c r="B442" s="278" t="s">
        <v>194</v>
      </c>
      <c r="C442" s="37">
        <v>880971522</v>
      </c>
      <c r="D442" s="509" t="s">
        <v>12124</v>
      </c>
      <c r="E442" s="278" t="s">
        <v>139</v>
      </c>
      <c r="F442" s="278" t="s">
        <v>140</v>
      </c>
      <c r="G442" s="278" t="s">
        <v>4785</v>
      </c>
      <c r="H442" s="37"/>
      <c r="I442" s="265">
        <v>44153</v>
      </c>
      <c r="J442" s="37"/>
      <c r="K442" s="37"/>
      <c r="L442" s="278" t="s">
        <v>190</v>
      </c>
      <c r="M442" s="37">
        <v>19</v>
      </c>
      <c r="N442" s="37"/>
      <c r="O442" s="618" t="s">
        <v>11989</v>
      </c>
      <c r="P442" s="37"/>
      <c r="Q442" s="37"/>
      <c r="R442" s="37"/>
      <c r="S442" s="37"/>
      <c r="T442" s="37"/>
      <c r="U442" s="37"/>
      <c r="V442" s="37"/>
      <c r="W442" s="37"/>
      <c r="X442" s="37"/>
      <c r="Y442" s="37"/>
      <c r="Z442" s="37"/>
      <c r="AA442" s="37"/>
      <c r="AB442" s="37"/>
      <c r="AC442" s="37"/>
      <c r="AD442" s="37"/>
      <c r="AE442" s="37"/>
      <c r="AF442" s="37"/>
      <c r="AG442" s="37"/>
      <c r="AH442" s="37"/>
      <c r="AI442" s="37"/>
      <c r="AJ442" s="37"/>
    </row>
    <row r="443" spans="1:36">
      <c r="A443" s="265">
        <v>44158</v>
      </c>
      <c r="B443" s="278" t="s">
        <v>175</v>
      </c>
      <c r="C443" s="521">
        <v>880215675</v>
      </c>
      <c r="D443" s="673"/>
      <c r="E443" s="278" t="s">
        <v>139</v>
      </c>
      <c r="F443" s="278" t="s">
        <v>140</v>
      </c>
      <c r="G443" s="278" t="s">
        <v>148</v>
      </c>
      <c r="H443" s="37"/>
      <c r="I443" s="265">
        <v>44158</v>
      </c>
      <c r="J443" s="37"/>
      <c r="K443" s="37"/>
      <c r="L443" s="278" t="s">
        <v>148</v>
      </c>
      <c r="M443" s="37">
        <v>19</v>
      </c>
      <c r="N443" s="37"/>
      <c r="O443" s="618" t="s">
        <v>11961</v>
      </c>
      <c r="P443" s="37"/>
      <c r="Q443" s="37"/>
      <c r="R443" s="37"/>
      <c r="S443" s="37"/>
      <c r="T443" s="37"/>
      <c r="U443" s="37"/>
      <c r="V443" s="37"/>
      <c r="W443" s="37"/>
      <c r="X443" s="37"/>
      <c r="Y443" s="37"/>
      <c r="Z443" s="37"/>
      <c r="AA443" s="37"/>
      <c r="AB443" s="37"/>
      <c r="AC443" s="37"/>
      <c r="AD443" s="37"/>
      <c r="AE443" s="37"/>
      <c r="AF443" s="37"/>
      <c r="AG443" s="37"/>
      <c r="AH443" s="37"/>
      <c r="AI443" s="37"/>
      <c r="AJ443" s="37"/>
    </row>
    <row r="444" spans="1:36" ht="16" customHeight="1">
      <c r="A444" s="265">
        <v>44138</v>
      </c>
      <c r="B444" s="278" t="s">
        <v>157</v>
      </c>
      <c r="C444" s="37">
        <v>882257707</v>
      </c>
      <c r="D444" s="504" t="s">
        <v>4714</v>
      </c>
      <c r="E444" s="278" t="s">
        <v>139</v>
      </c>
      <c r="F444" s="278" t="s">
        <v>140</v>
      </c>
      <c r="G444" s="278" t="s">
        <v>142</v>
      </c>
      <c r="H444" s="37"/>
      <c r="I444" s="265">
        <v>44138</v>
      </c>
      <c r="J444" s="37"/>
      <c r="K444" s="37"/>
      <c r="L444" s="278" t="s">
        <v>181</v>
      </c>
      <c r="M444" s="37">
        <v>18.600000000000001</v>
      </c>
      <c r="N444" s="37"/>
      <c r="O444" s="37"/>
      <c r="P444" s="37"/>
      <c r="Q444" s="37"/>
      <c r="R444" s="37"/>
      <c r="S444" s="37"/>
      <c r="T444" s="37"/>
      <c r="U444" s="37"/>
      <c r="V444" s="37"/>
      <c r="W444" s="37"/>
      <c r="X444" s="37"/>
      <c r="Y444" s="37"/>
      <c r="Z444" s="37"/>
      <c r="AA444" s="37"/>
      <c r="AB444" s="37"/>
      <c r="AC444" s="37"/>
      <c r="AD444" s="37"/>
      <c r="AE444" s="37"/>
      <c r="AF444" s="37"/>
      <c r="AG444" s="37"/>
      <c r="AH444" s="37"/>
      <c r="AI444" s="37"/>
      <c r="AJ444" s="37"/>
    </row>
    <row r="445" spans="1:36">
      <c r="A445" s="265">
        <v>44153</v>
      </c>
      <c r="B445" s="278" t="s">
        <v>154</v>
      </c>
      <c r="C445" s="37">
        <v>881747781</v>
      </c>
      <c r="D445" s="510" t="s">
        <v>2292</v>
      </c>
      <c r="E445" s="278" t="s">
        <v>139</v>
      </c>
      <c r="F445" s="278" t="s">
        <v>140</v>
      </c>
      <c r="G445" s="278" t="s">
        <v>225</v>
      </c>
      <c r="H445" s="37"/>
      <c r="I445" s="265">
        <v>44153</v>
      </c>
      <c r="J445" s="37"/>
      <c r="K445" s="37"/>
      <c r="L445" s="278" t="s">
        <v>734</v>
      </c>
      <c r="M445" s="37">
        <v>17.5</v>
      </c>
      <c r="N445" s="37"/>
      <c r="O445" s="618" t="s">
        <v>11989</v>
      </c>
      <c r="P445" s="37"/>
      <c r="Q445" s="37"/>
      <c r="R445" s="37"/>
      <c r="S445" s="37"/>
      <c r="T445" s="37"/>
      <c r="U445" s="37"/>
      <c r="V445" s="37"/>
      <c r="W445" s="37"/>
      <c r="X445" s="37"/>
      <c r="Y445" s="37"/>
      <c r="Z445" s="37"/>
      <c r="AA445" s="37"/>
      <c r="AB445" s="37"/>
      <c r="AC445" s="37"/>
      <c r="AD445" s="37"/>
      <c r="AE445" s="37"/>
      <c r="AF445" s="37"/>
      <c r="AG445" s="37"/>
      <c r="AH445" s="37"/>
      <c r="AI445" s="37"/>
      <c r="AJ445" s="37"/>
    </row>
    <row r="446" spans="1:36">
      <c r="A446" s="265">
        <v>44153</v>
      </c>
      <c r="B446" s="278" t="s">
        <v>154</v>
      </c>
      <c r="C446" s="37">
        <v>881747781</v>
      </c>
      <c r="D446" s="510" t="s">
        <v>2292</v>
      </c>
      <c r="E446" s="278" t="s">
        <v>139</v>
      </c>
      <c r="F446" s="278" t="s">
        <v>140</v>
      </c>
      <c r="G446" s="278" t="s">
        <v>225</v>
      </c>
      <c r="H446" s="37"/>
      <c r="I446" s="265">
        <v>44159</v>
      </c>
      <c r="J446" s="37"/>
      <c r="K446" s="37"/>
      <c r="L446" s="278" t="s">
        <v>734</v>
      </c>
      <c r="M446" s="37">
        <v>24.5</v>
      </c>
      <c r="N446" s="37"/>
      <c r="O446" s="618"/>
      <c r="P446" s="37"/>
      <c r="Q446" s="37"/>
      <c r="R446" s="37"/>
      <c r="S446" s="37"/>
      <c r="T446" s="37"/>
      <c r="U446" s="37"/>
      <c r="V446" s="37"/>
      <c r="W446" s="37"/>
      <c r="X446" s="37"/>
      <c r="Y446" s="37"/>
      <c r="Z446" s="37"/>
      <c r="AA446" s="37"/>
      <c r="AB446" s="37"/>
      <c r="AC446" s="37"/>
      <c r="AD446" s="37"/>
      <c r="AE446" s="37"/>
      <c r="AF446" s="37"/>
      <c r="AG446" s="37"/>
      <c r="AH446" s="37"/>
      <c r="AI446" s="37"/>
      <c r="AJ446" s="37"/>
    </row>
    <row r="447" spans="1:36">
      <c r="A447" s="505">
        <v>44144</v>
      </c>
      <c r="B447" s="278" t="s">
        <v>156</v>
      </c>
      <c r="C447" s="37">
        <v>880043955</v>
      </c>
      <c r="D447" s="504">
        <v>578571761</v>
      </c>
      <c r="E447" s="278" t="s">
        <v>139</v>
      </c>
      <c r="F447" s="278" t="s">
        <v>140</v>
      </c>
      <c r="G447" s="278"/>
      <c r="H447" s="265"/>
      <c r="I447" s="265">
        <v>44144</v>
      </c>
      <c r="J447" s="37"/>
      <c r="K447" s="37"/>
      <c r="L447" s="278" t="s">
        <v>190</v>
      </c>
      <c r="M447" s="37">
        <v>16</v>
      </c>
      <c r="N447" s="37"/>
      <c r="O447" s="278" t="s">
        <v>11944</v>
      </c>
      <c r="P447" s="37"/>
      <c r="Q447" s="37"/>
      <c r="R447" s="37"/>
      <c r="S447" s="37"/>
      <c r="T447" s="37"/>
      <c r="U447" s="37"/>
      <c r="V447" s="37"/>
      <c r="W447" s="37"/>
      <c r="X447" s="37"/>
      <c r="Y447" s="37"/>
      <c r="Z447" s="37"/>
      <c r="AA447" s="37"/>
      <c r="AB447" s="37"/>
      <c r="AC447" s="37"/>
      <c r="AD447" s="37"/>
      <c r="AE447" s="37"/>
      <c r="AF447" s="37"/>
      <c r="AG447" s="37"/>
      <c r="AH447" s="37"/>
      <c r="AI447" s="37"/>
      <c r="AJ447" s="37"/>
    </row>
    <row r="448" spans="1:36">
      <c r="A448" s="265">
        <v>44146</v>
      </c>
      <c r="B448" s="278" t="s">
        <v>194</v>
      </c>
      <c r="C448" s="37">
        <v>882177989</v>
      </c>
      <c r="D448" s="504" t="s">
        <v>3172</v>
      </c>
      <c r="E448" s="278" t="s">
        <v>139</v>
      </c>
      <c r="F448" s="278" t="s">
        <v>140</v>
      </c>
      <c r="G448" s="278" t="s">
        <v>190</v>
      </c>
      <c r="H448" s="37"/>
      <c r="I448" s="265">
        <v>44146</v>
      </c>
      <c r="J448" s="37"/>
      <c r="K448" s="37"/>
      <c r="L448" s="278" t="s">
        <v>190</v>
      </c>
      <c r="M448" s="37">
        <v>16</v>
      </c>
      <c r="N448" s="37"/>
      <c r="O448" s="618" t="s">
        <v>11964</v>
      </c>
      <c r="P448" s="37"/>
      <c r="Q448" s="37"/>
      <c r="R448" s="37"/>
      <c r="S448" s="37"/>
      <c r="T448" s="37"/>
      <c r="U448" s="37"/>
      <c r="V448" s="37"/>
      <c r="W448" s="37"/>
      <c r="X448" s="37"/>
      <c r="Y448" s="37"/>
      <c r="Z448" s="37"/>
      <c r="AA448" s="37"/>
      <c r="AB448" s="37"/>
      <c r="AC448" s="37"/>
      <c r="AD448" s="37"/>
      <c r="AE448" s="37"/>
      <c r="AF448" s="37"/>
      <c r="AG448" s="37"/>
      <c r="AH448" s="37"/>
      <c r="AI448" s="37"/>
      <c r="AJ448" s="37"/>
    </row>
    <row r="449" spans="1:36">
      <c r="A449" s="265">
        <v>44141</v>
      </c>
      <c r="B449" s="278" t="s">
        <v>167</v>
      </c>
      <c r="C449" s="37">
        <v>881778134</v>
      </c>
      <c r="D449" s="504" t="s">
        <v>5887</v>
      </c>
      <c r="E449" s="278" t="s">
        <v>139</v>
      </c>
      <c r="F449" s="278" t="s">
        <v>140</v>
      </c>
      <c r="G449" s="278" t="s">
        <v>190</v>
      </c>
      <c r="H449" s="37"/>
      <c r="I449" s="265">
        <v>44141</v>
      </c>
      <c r="J449" s="37"/>
      <c r="K449" s="37"/>
      <c r="L449" s="278" t="s">
        <v>190</v>
      </c>
      <c r="M449" s="37">
        <v>15</v>
      </c>
      <c r="N449" s="37"/>
      <c r="O449" s="278" t="s">
        <v>11948</v>
      </c>
      <c r="P449" s="37"/>
      <c r="Q449" s="37"/>
      <c r="R449" s="37"/>
      <c r="S449" s="37"/>
      <c r="T449" s="37"/>
      <c r="U449" s="37"/>
      <c r="V449" s="37"/>
      <c r="W449" s="37"/>
      <c r="X449" s="37"/>
      <c r="Y449" s="37"/>
      <c r="Z449" s="37"/>
      <c r="AA449" s="37"/>
      <c r="AB449" s="37"/>
      <c r="AC449" s="37"/>
      <c r="AD449" s="37"/>
      <c r="AE449" s="37"/>
      <c r="AF449" s="37"/>
      <c r="AG449" s="37"/>
      <c r="AH449" s="37"/>
      <c r="AI449" s="37"/>
      <c r="AJ449" s="37"/>
    </row>
    <row r="450" spans="1:36">
      <c r="A450" s="505">
        <v>44144</v>
      </c>
      <c r="B450" s="278" t="s">
        <v>154</v>
      </c>
      <c r="C450" s="37">
        <v>882876359</v>
      </c>
      <c r="D450" s="504" t="s">
        <v>2770</v>
      </c>
      <c r="E450" s="278" t="s">
        <v>139</v>
      </c>
      <c r="F450" s="278" t="s">
        <v>140</v>
      </c>
      <c r="G450" s="278"/>
      <c r="H450" s="37"/>
      <c r="I450" s="265">
        <v>44155</v>
      </c>
      <c r="J450" s="37"/>
      <c r="K450" s="37"/>
      <c r="L450" s="278" t="s">
        <v>258</v>
      </c>
      <c r="M450" s="37">
        <v>15</v>
      </c>
      <c r="N450" s="37"/>
      <c r="O450" s="278" t="s">
        <v>11999</v>
      </c>
      <c r="P450" s="37"/>
      <c r="Q450" s="37"/>
      <c r="R450" s="37"/>
      <c r="S450" s="37"/>
      <c r="T450" s="37"/>
      <c r="U450" s="37"/>
      <c r="V450" s="37"/>
      <c r="W450" s="37"/>
      <c r="X450" s="37"/>
      <c r="Y450" s="37"/>
      <c r="Z450" s="37"/>
      <c r="AA450" s="37"/>
      <c r="AB450" s="37"/>
      <c r="AC450" s="37"/>
      <c r="AD450" s="37"/>
      <c r="AE450" s="37"/>
      <c r="AF450" s="37"/>
      <c r="AG450" s="37"/>
      <c r="AH450" s="37"/>
      <c r="AI450" s="37"/>
      <c r="AJ450" s="37"/>
    </row>
    <row r="451" spans="1:36">
      <c r="A451" s="265">
        <v>44145</v>
      </c>
      <c r="B451" s="278" t="s">
        <v>194</v>
      </c>
      <c r="C451" s="37">
        <v>882878211</v>
      </c>
      <c r="D451" s="504" t="s">
        <v>12007</v>
      </c>
      <c r="E451" s="278" t="s">
        <v>139</v>
      </c>
      <c r="F451" s="278" t="s">
        <v>140</v>
      </c>
      <c r="G451" s="278" t="s">
        <v>12125</v>
      </c>
      <c r="H451" s="37"/>
      <c r="I451" s="265">
        <v>44145</v>
      </c>
      <c r="J451" s="37"/>
      <c r="K451" s="37"/>
      <c r="L451" s="278" t="s">
        <v>258</v>
      </c>
      <c r="M451" s="37">
        <v>15</v>
      </c>
      <c r="N451" s="37"/>
      <c r="O451" s="278" t="s">
        <v>11946</v>
      </c>
      <c r="P451" s="37"/>
      <c r="Q451" s="37"/>
      <c r="R451" s="37"/>
      <c r="S451" s="37"/>
      <c r="T451" s="37"/>
      <c r="U451" s="37"/>
      <c r="V451" s="37"/>
      <c r="W451" s="37"/>
      <c r="X451" s="37"/>
      <c r="Y451" s="37"/>
      <c r="Z451" s="37"/>
      <c r="AA451" s="37"/>
      <c r="AB451" s="37"/>
      <c r="AC451" s="37"/>
      <c r="AD451" s="37"/>
      <c r="AE451" s="37"/>
      <c r="AF451" s="37"/>
      <c r="AG451" s="37"/>
      <c r="AH451" s="37"/>
      <c r="AI451" s="37"/>
      <c r="AJ451" s="37"/>
    </row>
    <row r="452" spans="1:36">
      <c r="A452" s="265">
        <v>44138</v>
      </c>
      <c r="B452" s="278" t="s">
        <v>154</v>
      </c>
      <c r="C452" s="37">
        <v>882856101</v>
      </c>
      <c r="D452" s="504" t="s">
        <v>3199</v>
      </c>
      <c r="E452" s="278" t="s">
        <v>139</v>
      </c>
      <c r="F452" s="278" t="s">
        <v>140</v>
      </c>
      <c r="G452" s="37"/>
      <c r="H452" s="37"/>
      <c r="I452" s="265">
        <v>44138</v>
      </c>
      <c r="J452" s="37"/>
      <c r="K452" s="37"/>
      <c r="L452" s="278" t="s">
        <v>176</v>
      </c>
      <c r="M452" s="37">
        <v>14.25</v>
      </c>
      <c r="N452" s="37"/>
      <c r="O452" s="278" t="s">
        <v>11963</v>
      </c>
      <c r="P452" s="37"/>
      <c r="Q452" s="37"/>
      <c r="R452" s="37"/>
      <c r="S452" s="37"/>
      <c r="T452" s="37"/>
      <c r="U452" s="37"/>
      <c r="V452" s="37"/>
      <c r="W452" s="37"/>
      <c r="X452" s="37"/>
      <c r="Y452" s="37"/>
      <c r="Z452" s="37"/>
      <c r="AA452" s="37"/>
      <c r="AB452" s="37"/>
      <c r="AC452" s="37"/>
      <c r="AD452" s="37"/>
      <c r="AE452" s="37"/>
      <c r="AF452" s="37"/>
      <c r="AG452" s="37"/>
      <c r="AH452" s="37"/>
      <c r="AI452" s="37"/>
      <c r="AJ452" s="37"/>
    </row>
    <row r="453" spans="1:36">
      <c r="A453" s="265">
        <v>44148</v>
      </c>
      <c r="B453" s="278" t="s">
        <v>281</v>
      </c>
      <c r="C453" s="37">
        <v>882346671</v>
      </c>
      <c r="D453" s="504" t="s">
        <v>3105</v>
      </c>
      <c r="E453" s="278" t="s">
        <v>139</v>
      </c>
      <c r="F453" s="278" t="s">
        <v>140</v>
      </c>
      <c r="G453" s="278" t="s">
        <v>176</v>
      </c>
      <c r="H453" s="37"/>
      <c r="I453" s="265">
        <v>44148</v>
      </c>
      <c r="J453" s="37"/>
      <c r="K453" s="37"/>
      <c r="L453" s="278" t="s">
        <v>176</v>
      </c>
      <c r="M453" s="37">
        <v>14.25</v>
      </c>
      <c r="N453" s="37"/>
      <c r="O453" s="618" t="s">
        <v>11998</v>
      </c>
      <c r="P453" s="37"/>
      <c r="Q453" s="37"/>
      <c r="R453" s="37"/>
      <c r="S453" s="37"/>
      <c r="T453" s="37"/>
      <c r="U453" s="37"/>
      <c r="V453" s="37"/>
      <c r="W453" s="37"/>
      <c r="X453" s="37"/>
      <c r="Y453" s="37"/>
      <c r="Z453" s="37"/>
      <c r="AA453" s="37"/>
      <c r="AB453" s="37"/>
      <c r="AC453" s="37"/>
      <c r="AD453" s="37"/>
      <c r="AE453" s="37"/>
      <c r="AF453" s="37"/>
      <c r="AG453" s="37"/>
      <c r="AH453" s="37"/>
      <c r="AI453" s="37"/>
      <c r="AJ453" s="37"/>
    </row>
    <row r="454" spans="1:36">
      <c r="A454" s="265">
        <v>44151</v>
      </c>
      <c r="B454" s="278" t="s">
        <v>156</v>
      </c>
      <c r="C454" s="37">
        <v>881876995</v>
      </c>
      <c r="D454" s="510"/>
      <c r="E454" s="278" t="s">
        <v>139</v>
      </c>
      <c r="F454" s="278" t="s">
        <v>140</v>
      </c>
      <c r="G454" s="278"/>
      <c r="H454" s="37"/>
      <c r="I454" s="265">
        <v>44151</v>
      </c>
      <c r="J454" s="37"/>
      <c r="K454" s="37"/>
      <c r="L454" s="278" t="s">
        <v>573</v>
      </c>
      <c r="M454" s="37">
        <v>12</v>
      </c>
      <c r="N454" s="37"/>
      <c r="O454" s="618" t="s">
        <v>12126</v>
      </c>
      <c r="P454" s="37"/>
      <c r="Q454" s="37"/>
      <c r="R454" s="37"/>
      <c r="S454" s="37"/>
      <c r="T454" s="37"/>
      <c r="U454" s="37"/>
      <c r="V454" s="37"/>
      <c r="W454" s="37"/>
      <c r="X454" s="37"/>
      <c r="Y454" s="37"/>
      <c r="Z454" s="37"/>
      <c r="AA454" s="37"/>
      <c r="AB454" s="37"/>
      <c r="AC454" s="37"/>
      <c r="AD454" s="37"/>
      <c r="AE454" s="37"/>
      <c r="AF454" s="37"/>
      <c r="AG454" s="37"/>
      <c r="AH454" s="37"/>
      <c r="AI454" s="37"/>
      <c r="AJ454" s="37"/>
    </row>
    <row r="455" spans="1:36">
      <c r="A455" s="265">
        <v>44151</v>
      </c>
      <c r="B455" s="278" t="s">
        <v>156</v>
      </c>
      <c r="C455" s="37">
        <v>882887892</v>
      </c>
      <c r="D455" s="504" t="s">
        <v>12127</v>
      </c>
      <c r="E455" s="278" t="s">
        <v>139</v>
      </c>
      <c r="F455" s="278" t="s">
        <v>140</v>
      </c>
      <c r="G455" s="278"/>
      <c r="H455" s="37"/>
      <c r="I455" s="265">
        <v>44151</v>
      </c>
      <c r="J455" s="37"/>
      <c r="K455" s="37"/>
      <c r="L455" s="278" t="s">
        <v>176</v>
      </c>
      <c r="M455" s="37">
        <v>11</v>
      </c>
      <c r="N455" s="37"/>
      <c r="O455" s="618"/>
      <c r="P455" s="37"/>
      <c r="Q455" s="37"/>
      <c r="R455" s="37"/>
      <c r="S455" s="37"/>
      <c r="T455" s="37"/>
      <c r="U455" s="37"/>
      <c r="V455" s="37"/>
      <c r="W455" s="37"/>
      <c r="X455" s="37"/>
      <c r="Y455" s="37"/>
      <c r="Z455" s="37"/>
      <c r="AA455" s="37"/>
      <c r="AB455" s="37"/>
      <c r="AC455" s="37"/>
      <c r="AD455" s="37"/>
      <c r="AE455" s="37"/>
      <c r="AF455" s="37"/>
      <c r="AG455" s="37"/>
      <c r="AH455" s="37"/>
      <c r="AI455" s="37"/>
      <c r="AJ455" s="37"/>
    </row>
    <row r="456" spans="1:36">
      <c r="A456" s="265">
        <v>44137</v>
      </c>
      <c r="B456" s="278" t="s">
        <v>154</v>
      </c>
      <c r="C456" s="37">
        <v>882255071</v>
      </c>
      <c r="D456" s="504" t="s">
        <v>3208</v>
      </c>
      <c r="E456" s="278" t="s">
        <v>139</v>
      </c>
      <c r="F456" s="278" t="s">
        <v>140</v>
      </c>
      <c r="G456" s="278" t="s">
        <v>12128</v>
      </c>
      <c r="H456" s="265">
        <v>44134</v>
      </c>
      <c r="I456" s="265">
        <v>44137</v>
      </c>
      <c r="J456" s="265">
        <v>44148</v>
      </c>
      <c r="K456" s="37"/>
      <c r="L456" s="278" t="s">
        <v>751</v>
      </c>
      <c r="M456" s="37">
        <v>9.9</v>
      </c>
      <c r="N456" s="37"/>
      <c r="O456" s="278" t="s">
        <v>11992</v>
      </c>
      <c r="P456" s="37"/>
      <c r="Q456" s="37"/>
      <c r="R456" s="37"/>
      <c r="S456" s="37"/>
      <c r="T456" s="37"/>
      <c r="U456" s="37"/>
      <c r="V456" s="37"/>
      <c r="W456" s="37"/>
      <c r="X456" s="37"/>
      <c r="Y456" s="37"/>
      <c r="Z456" s="37"/>
      <c r="AA456" s="37"/>
      <c r="AB456" s="37"/>
      <c r="AC456" s="37"/>
      <c r="AD456" s="37"/>
      <c r="AE456" s="37"/>
      <c r="AF456" s="37"/>
      <c r="AG456" s="37"/>
      <c r="AH456" s="37"/>
      <c r="AI456" s="37"/>
      <c r="AJ456" s="37"/>
    </row>
    <row r="457" spans="1:36">
      <c r="A457" s="265">
        <v>44138</v>
      </c>
      <c r="B457" s="278" t="s">
        <v>281</v>
      </c>
      <c r="C457" s="37">
        <v>881186637</v>
      </c>
      <c r="D457" s="534">
        <v>909868357</v>
      </c>
      <c r="E457" s="278" t="s">
        <v>152</v>
      </c>
      <c r="F457" s="278" t="s">
        <v>140</v>
      </c>
      <c r="G457" s="278" t="s">
        <v>190</v>
      </c>
      <c r="H457" s="37"/>
      <c r="I457" s="265">
        <v>44138</v>
      </c>
      <c r="J457" s="37"/>
      <c r="K457" s="37"/>
      <c r="L457" s="278" t="s">
        <v>190</v>
      </c>
      <c r="M457" s="37">
        <v>9.9</v>
      </c>
      <c r="N457" s="37"/>
      <c r="O457" s="278" t="s">
        <v>12129</v>
      </c>
      <c r="P457" s="37"/>
      <c r="Q457" s="37"/>
      <c r="R457" s="37"/>
      <c r="S457" s="37"/>
      <c r="T457" s="37"/>
      <c r="U457" s="37"/>
      <c r="V457" s="37"/>
      <c r="W457" s="37"/>
      <c r="X457" s="37"/>
      <c r="Y457" s="37"/>
      <c r="Z457" s="37"/>
      <c r="AA457" s="37"/>
      <c r="AB457" s="37"/>
      <c r="AC457" s="37"/>
      <c r="AD457" s="37"/>
      <c r="AE457" s="37"/>
      <c r="AF457" s="37"/>
      <c r="AG457" s="37"/>
      <c r="AH457" s="37"/>
      <c r="AI457" s="37"/>
      <c r="AJ457" s="37"/>
    </row>
    <row r="458" spans="1:36">
      <c r="A458" s="265">
        <v>44140</v>
      </c>
      <c r="B458" s="278" t="s">
        <v>156</v>
      </c>
      <c r="C458" s="37">
        <v>881876995</v>
      </c>
      <c r="D458" s="37"/>
      <c r="E458" s="278" t="s">
        <v>139</v>
      </c>
      <c r="F458" s="278" t="s">
        <v>140</v>
      </c>
      <c r="G458" s="37"/>
      <c r="H458" s="37"/>
      <c r="I458" s="265">
        <v>44140</v>
      </c>
      <c r="J458" s="37"/>
      <c r="K458" s="37"/>
      <c r="L458" s="278" t="s">
        <v>148</v>
      </c>
      <c r="M458" s="37">
        <v>9.9</v>
      </c>
      <c r="N458" s="37"/>
      <c r="O458" s="37"/>
      <c r="P458" s="37"/>
      <c r="Q458" s="37"/>
      <c r="R458" s="37"/>
      <c r="S458" s="37"/>
      <c r="T458" s="37"/>
      <c r="U458" s="37"/>
      <c r="V458" s="37"/>
      <c r="W458" s="37"/>
      <c r="X458" s="37"/>
      <c r="Y458" s="37"/>
      <c r="Z458" s="37"/>
      <c r="AA458" s="37"/>
      <c r="AB458" s="37"/>
      <c r="AC458" s="37"/>
      <c r="AD458" s="37"/>
      <c r="AE458" s="37"/>
      <c r="AF458" s="37"/>
      <c r="AG458" s="37"/>
      <c r="AH458" s="37"/>
      <c r="AI458" s="37"/>
      <c r="AJ458" s="37"/>
    </row>
    <row r="459" spans="1:36">
      <c r="A459" s="265">
        <v>44147</v>
      </c>
      <c r="B459" s="278" t="s">
        <v>175</v>
      </c>
      <c r="C459" s="37">
        <v>880724549</v>
      </c>
      <c r="D459" s="504"/>
      <c r="E459" s="278" t="s">
        <v>152</v>
      </c>
      <c r="F459" s="278" t="s">
        <v>140</v>
      </c>
      <c r="G459" s="278" t="s">
        <v>148</v>
      </c>
      <c r="H459" s="37"/>
      <c r="I459" s="265">
        <v>44147</v>
      </c>
      <c r="J459" s="37"/>
      <c r="K459" s="37"/>
      <c r="L459" s="278" t="s">
        <v>148</v>
      </c>
      <c r="M459" s="37">
        <v>9.9</v>
      </c>
      <c r="N459" s="37"/>
      <c r="O459" s="618" t="s">
        <v>11952</v>
      </c>
      <c r="P459" s="37"/>
      <c r="Q459" s="37"/>
      <c r="R459" s="37"/>
      <c r="S459" s="37"/>
      <c r="T459" s="37"/>
      <c r="U459" s="37"/>
      <c r="V459" s="37"/>
      <c r="W459" s="37"/>
      <c r="X459" s="37"/>
      <c r="Y459" s="37"/>
      <c r="Z459" s="37"/>
      <c r="AA459" s="37"/>
      <c r="AB459" s="37"/>
      <c r="AC459" s="37"/>
      <c r="AD459" s="37"/>
      <c r="AE459" s="37"/>
      <c r="AF459" s="37"/>
      <c r="AG459" s="37"/>
      <c r="AH459" s="37"/>
      <c r="AI459" s="37"/>
      <c r="AJ459" s="37"/>
    </row>
    <row r="460" spans="1:36">
      <c r="A460" s="265">
        <v>44138</v>
      </c>
      <c r="B460" s="278" t="s">
        <v>154</v>
      </c>
      <c r="C460" s="525">
        <v>880736979</v>
      </c>
      <c r="D460" s="504" t="s">
        <v>11755</v>
      </c>
      <c r="E460" s="278" t="s">
        <v>139</v>
      </c>
      <c r="F460" s="278" t="s">
        <v>140</v>
      </c>
      <c r="G460" s="278" t="s">
        <v>225</v>
      </c>
      <c r="H460" s="37"/>
      <c r="I460" s="265">
        <v>44138</v>
      </c>
      <c r="J460" s="37"/>
      <c r="K460" s="37"/>
      <c r="L460" s="278" t="s">
        <v>225</v>
      </c>
      <c r="M460" s="37">
        <v>9.14</v>
      </c>
      <c r="N460" s="37"/>
      <c r="O460" s="278" t="s">
        <v>11963</v>
      </c>
      <c r="P460" s="37"/>
      <c r="Q460" s="37"/>
      <c r="R460" s="37"/>
      <c r="S460" s="37"/>
      <c r="T460" s="37"/>
      <c r="U460" s="37"/>
      <c r="V460" s="37"/>
      <c r="W460" s="37"/>
      <c r="X460" s="37"/>
      <c r="Y460" s="37"/>
      <c r="Z460" s="37"/>
      <c r="AA460" s="37"/>
      <c r="AB460" s="37"/>
      <c r="AC460" s="37"/>
      <c r="AD460" s="37"/>
      <c r="AE460" s="37"/>
      <c r="AF460" s="37"/>
      <c r="AG460" s="37"/>
      <c r="AH460" s="37"/>
      <c r="AI460" s="37"/>
      <c r="AJ460" s="37"/>
    </row>
    <row r="461" spans="1:36">
      <c r="A461" s="505">
        <v>44144</v>
      </c>
      <c r="B461" s="278" t="s">
        <v>154</v>
      </c>
      <c r="C461" s="37">
        <v>882876359</v>
      </c>
      <c r="D461" s="504" t="s">
        <v>2770</v>
      </c>
      <c r="E461" s="278" t="s">
        <v>139</v>
      </c>
      <c r="F461" s="278" t="s">
        <v>140</v>
      </c>
      <c r="G461" s="278"/>
      <c r="H461" s="37"/>
      <c r="I461" s="265">
        <v>44144</v>
      </c>
      <c r="J461" s="37"/>
      <c r="K461" s="37"/>
      <c r="L461" s="278" t="s">
        <v>601</v>
      </c>
      <c r="M461" s="37">
        <v>9</v>
      </c>
      <c r="N461" s="37"/>
      <c r="O461" s="278" t="s">
        <v>11980</v>
      </c>
      <c r="P461" s="37"/>
      <c r="Q461" s="37"/>
      <c r="R461" s="37"/>
      <c r="S461" s="37"/>
      <c r="T461" s="37"/>
      <c r="U461" s="37"/>
      <c r="V461" s="37"/>
      <c r="W461" s="37"/>
      <c r="X461" s="37"/>
      <c r="Y461" s="37"/>
      <c r="Z461" s="37"/>
      <c r="AA461" s="37"/>
      <c r="AB461" s="37"/>
      <c r="AC461" s="37"/>
      <c r="AD461" s="37"/>
      <c r="AE461" s="37"/>
      <c r="AF461" s="37"/>
      <c r="AG461" s="37"/>
      <c r="AH461" s="37"/>
      <c r="AI461" s="37"/>
      <c r="AJ461" s="37"/>
    </row>
    <row r="462" spans="1:36">
      <c r="A462" s="265">
        <v>44147</v>
      </c>
      <c r="B462" s="278" t="s">
        <v>227</v>
      </c>
      <c r="C462" s="37">
        <v>882344807</v>
      </c>
      <c r="D462" s="510" t="s">
        <v>12068</v>
      </c>
      <c r="E462" s="278" t="s">
        <v>152</v>
      </c>
      <c r="F462" s="278" t="s">
        <v>140</v>
      </c>
      <c r="G462" s="278" t="s">
        <v>148</v>
      </c>
      <c r="H462" s="265">
        <v>44147</v>
      </c>
      <c r="I462" s="265">
        <v>44147</v>
      </c>
      <c r="J462" s="37"/>
      <c r="K462" s="37"/>
      <c r="L462" s="278" t="s">
        <v>148</v>
      </c>
      <c r="M462" s="37">
        <v>9</v>
      </c>
      <c r="N462" s="37"/>
      <c r="O462" s="618"/>
      <c r="P462" s="37"/>
      <c r="Q462" s="37"/>
      <c r="R462" s="37"/>
      <c r="S462" s="37"/>
      <c r="T462" s="37"/>
      <c r="U462" s="37"/>
      <c r="V462" s="37"/>
      <c r="W462" s="37"/>
      <c r="X462" s="37"/>
      <c r="Y462" s="37"/>
      <c r="Z462" s="37"/>
      <c r="AA462" s="37"/>
      <c r="AB462" s="37"/>
      <c r="AC462" s="37"/>
      <c r="AD462" s="37"/>
      <c r="AE462" s="37"/>
      <c r="AF462" s="37"/>
      <c r="AG462" s="37"/>
      <c r="AH462" s="37"/>
      <c r="AI462" s="37"/>
      <c r="AJ462" s="37"/>
    </row>
    <row r="463" spans="1:36">
      <c r="A463" s="265">
        <v>44158</v>
      </c>
      <c r="B463" s="278" t="s">
        <v>194</v>
      </c>
      <c r="C463" s="521">
        <v>882021645</v>
      </c>
      <c r="D463" s="513" t="s">
        <v>12130</v>
      </c>
      <c r="E463" s="278" t="s">
        <v>139</v>
      </c>
      <c r="F463" s="278" t="s">
        <v>140</v>
      </c>
      <c r="G463" s="278" t="s">
        <v>601</v>
      </c>
      <c r="H463" s="37"/>
      <c r="I463" s="265">
        <v>44158</v>
      </c>
      <c r="J463" s="37"/>
      <c r="K463" s="37"/>
      <c r="L463" s="278" t="s">
        <v>601</v>
      </c>
      <c r="M463" s="37">
        <v>9</v>
      </c>
      <c r="N463" s="37"/>
      <c r="O463" s="618" t="s">
        <v>11935</v>
      </c>
      <c r="P463" s="37"/>
      <c r="Q463" s="37"/>
      <c r="R463" s="37"/>
      <c r="S463" s="37"/>
      <c r="T463" s="37"/>
      <c r="U463" s="37"/>
      <c r="V463" s="37"/>
      <c r="W463" s="37"/>
      <c r="X463" s="37"/>
      <c r="Y463" s="37"/>
      <c r="Z463" s="37"/>
      <c r="AA463" s="37"/>
      <c r="AB463" s="37"/>
      <c r="AC463" s="37"/>
      <c r="AD463" s="37"/>
      <c r="AE463" s="37"/>
      <c r="AF463" s="37"/>
      <c r="AG463" s="37"/>
      <c r="AH463" s="37"/>
      <c r="AI463" s="37"/>
      <c r="AJ463" s="37"/>
    </row>
    <row r="464" spans="1:36">
      <c r="A464" s="265">
        <v>44145</v>
      </c>
      <c r="B464" s="278" t="s">
        <v>138</v>
      </c>
      <c r="C464" s="37">
        <v>880003446</v>
      </c>
      <c r="D464" s="37"/>
      <c r="E464" s="278" t="s">
        <v>139</v>
      </c>
      <c r="F464" s="278" t="s">
        <v>140</v>
      </c>
      <c r="G464" s="278" t="s">
        <v>181</v>
      </c>
      <c r="H464" s="37"/>
      <c r="I464" s="265">
        <v>44145</v>
      </c>
      <c r="J464" s="37"/>
      <c r="K464" s="37"/>
      <c r="L464" s="278" t="s">
        <v>181</v>
      </c>
      <c r="M464" s="37">
        <v>8.68</v>
      </c>
      <c r="N464" s="37"/>
      <c r="O464" s="278" t="s">
        <v>11946</v>
      </c>
      <c r="P464" s="37"/>
      <c r="Q464" s="37"/>
      <c r="R464" s="37"/>
      <c r="S464" s="37"/>
      <c r="T464" s="37"/>
      <c r="U464" s="37"/>
      <c r="V464" s="37"/>
      <c r="W464" s="37"/>
      <c r="X464" s="37"/>
      <c r="Y464" s="37"/>
      <c r="Z464" s="37"/>
      <c r="AA464" s="37"/>
      <c r="AB464" s="37"/>
      <c r="AC464" s="37"/>
      <c r="AD464" s="37"/>
      <c r="AE464" s="37"/>
      <c r="AF464" s="37"/>
      <c r="AG464" s="37"/>
      <c r="AH464" s="37"/>
      <c r="AI464" s="37"/>
      <c r="AJ464" s="37"/>
    </row>
    <row r="465" spans="1:36">
      <c r="A465" s="265">
        <v>44144</v>
      </c>
      <c r="B465" s="278" t="s">
        <v>138</v>
      </c>
      <c r="C465" s="37">
        <v>881540541</v>
      </c>
      <c r="D465" s="37"/>
      <c r="E465" s="278" t="s">
        <v>139</v>
      </c>
      <c r="F465" s="278" t="s">
        <v>140</v>
      </c>
      <c r="G465" s="278" t="s">
        <v>181</v>
      </c>
      <c r="H465" s="37"/>
      <c r="I465" s="265">
        <v>44144</v>
      </c>
      <c r="J465" s="37"/>
      <c r="K465" s="37"/>
      <c r="L465" s="278" t="s">
        <v>163</v>
      </c>
      <c r="M465" s="37">
        <v>7.01</v>
      </c>
      <c r="N465" s="37"/>
      <c r="O465" s="278" t="s">
        <v>12131</v>
      </c>
      <c r="P465" s="37"/>
      <c r="Q465" s="37"/>
      <c r="R465" s="37"/>
      <c r="S465" s="37"/>
      <c r="T465" s="37"/>
      <c r="U465" s="37"/>
      <c r="V465" s="37"/>
      <c r="W465" s="37"/>
      <c r="X465" s="37"/>
      <c r="Y465" s="37"/>
      <c r="Z465" s="37"/>
      <c r="AA465" s="37"/>
      <c r="AB465" s="37"/>
      <c r="AC465" s="37"/>
      <c r="AD465" s="37"/>
      <c r="AE465" s="37"/>
      <c r="AF465" s="37"/>
      <c r="AG465" s="37"/>
      <c r="AH465" s="37"/>
      <c r="AI465" s="37"/>
      <c r="AJ465" s="37"/>
    </row>
    <row r="466" spans="1:36">
      <c r="A466" s="265">
        <v>44141</v>
      </c>
      <c r="B466" s="278" t="s">
        <v>154</v>
      </c>
      <c r="C466" s="37">
        <v>880113115</v>
      </c>
      <c r="D466" s="504" t="s">
        <v>12132</v>
      </c>
      <c r="E466" s="278" t="s">
        <v>139</v>
      </c>
      <c r="F466" s="278" t="s">
        <v>140</v>
      </c>
      <c r="G466" s="37"/>
      <c r="H466" s="37"/>
      <c r="I466" s="265">
        <v>44141</v>
      </c>
      <c r="J466" s="37"/>
      <c r="K466" s="37"/>
      <c r="L466" s="278" t="s">
        <v>181</v>
      </c>
      <c r="M466" s="37">
        <v>6.34</v>
      </c>
      <c r="N466" s="37"/>
      <c r="O466" s="278" t="s">
        <v>11948</v>
      </c>
      <c r="P466" s="37"/>
      <c r="Q466" s="37"/>
      <c r="R466" s="37"/>
      <c r="S466" s="37"/>
      <c r="T466" s="37"/>
      <c r="U466" s="37"/>
      <c r="V466" s="37"/>
      <c r="W466" s="37"/>
      <c r="X466" s="37"/>
      <c r="Y466" s="37"/>
      <c r="Z466" s="37"/>
      <c r="AA466" s="37"/>
      <c r="AB466" s="37"/>
      <c r="AC466" s="37"/>
      <c r="AD466" s="37"/>
      <c r="AE466" s="37"/>
      <c r="AF466" s="37"/>
      <c r="AG466" s="37"/>
      <c r="AH466" s="37"/>
      <c r="AI466" s="37"/>
      <c r="AJ466" s="37"/>
    </row>
    <row r="467" spans="1:36">
      <c r="A467" s="265">
        <v>44138</v>
      </c>
      <c r="B467" s="278" t="s">
        <v>154</v>
      </c>
      <c r="C467" s="37">
        <v>880022196</v>
      </c>
      <c r="D467" s="37">
        <v>280809599</v>
      </c>
      <c r="E467" s="278" t="s">
        <v>139</v>
      </c>
      <c r="F467" s="278" t="s">
        <v>140</v>
      </c>
      <c r="G467" s="37"/>
      <c r="H467" s="37"/>
      <c r="I467" s="265">
        <v>44138</v>
      </c>
      <c r="J467" s="37"/>
      <c r="K467" s="37"/>
      <c r="L467" s="278" t="s">
        <v>181</v>
      </c>
      <c r="M467" s="37">
        <v>6.32</v>
      </c>
      <c r="N467" s="37"/>
      <c r="O467" s="278" t="s">
        <v>11963</v>
      </c>
      <c r="P467" s="37"/>
      <c r="Q467" s="37"/>
      <c r="R467" s="37"/>
      <c r="S467" s="37"/>
      <c r="T467" s="37"/>
      <c r="U467" s="37"/>
      <c r="V467" s="37"/>
      <c r="W467" s="37"/>
      <c r="X467" s="37"/>
      <c r="Y467" s="37"/>
      <c r="Z467" s="37"/>
      <c r="AA467" s="37"/>
      <c r="AB467" s="37"/>
      <c r="AC467" s="37"/>
      <c r="AD467" s="37"/>
      <c r="AE467" s="37"/>
      <c r="AF467" s="37"/>
      <c r="AG467" s="37"/>
      <c r="AH467" s="37"/>
      <c r="AI467" s="37"/>
      <c r="AJ467" s="37"/>
    </row>
    <row r="468" spans="1:36">
      <c r="A468" s="265">
        <v>44145</v>
      </c>
      <c r="B468" s="278" t="s">
        <v>156</v>
      </c>
      <c r="C468" s="37">
        <v>881877344</v>
      </c>
      <c r="D468" s="37"/>
      <c r="E468" s="278" t="s">
        <v>139</v>
      </c>
      <c r="F468" s="278" t="s">
        <v>140</v>
      </c>
      <c r="G468" s="278" t="s">
        <v>1731</v>
      </c>
      <c r="H468" s="37"/>
      <c r="I468" s="265">
        <v>44145</v>
      </c>
      <c r="J468" s="37"/>
      <c r="K468" s="37"/>
      <c r="L468" s="278" t="s">
        <v>311</v>
      </c>
      <c r="M468" s="37">
        <v>6</v>
      </c>
      <c r="N468" s="37"/>
      <c r="O468" s="278" t="s">
        <v>11946</v>
      </c>
      <c r="P468" s="37"/>
      <c r="Q468" s="37"/>
      <c r="R468" s="37"/>
      <c r="S468" s="37"/>
      <c r="T468" s="37"/>
      <c r="U468" s="37"/>
      <c r="V468" s="37"/>
      <c r="W468" s="37"/>
      <c r="X468" s="37"/>
      <c r="Y468" s="37"/>
      <c r="Z468" s="37"/>
      <c r="AA468" s="37"/>
      <c r="AB468" s="37"/>
      <c r="AC468" s="37"/>
      <c r="AD468" s="37"/>
      <c r="AE468" s="37"/>
      <c r="AF468" s="37"/>
      <c r="AG468" s="37"/>
      <c r="AH468" s="37"/>
      <c r="AI468" s="37"/>
      <c r="AJ468" s="37"/>
    </row>
    <row r="469" spans="1:36">
      <c r="A469" s="265">
        <v>44148</v>
      </c>
      <c r="B469" s="278" t="s">
        <v>154</v>
      </c>
      <c r="C469" s="37">
        <v>881791574</v>
      </c>
      <c r="D469" s="504" t="s">
        <v>8960</v>
      </c>
      <c r="E469" s="278" t="s">
        <v>139</v>
      </c>
      <c r="F469" s="278" t="s">
        <v>140</v>
      </c>
      <c r="G469" s="278"/>
      <c r="H469" s="37"/>
      <c r="I469" s="265">
        <v>44148</v>
      </c>
      <c r="J469" s="37"/>
      <c r="K469" s="37"/>
      <c r="L469" s="278" t="s">
        <v>225</v>
      </c>
      <c r="M469" s="37">
        <v>5.25</v>
      </c>
      <c r="N469" s="37"/>
      <c r="O469" s="618" t="s">
        <v>11930</v>
      </c>
      <c r="P469" s="37"/>
      <c r="Q469" s="37"/>
      <c r="R469" s="37"/>
      <c r="S469" s="37"/>
      <c r="T469" s="37"/>
      <c r="U469" s="37"/>
      <c r="V469" s="37"/>
      <c r="W469" s="37"/>
      <c r="X469" s="37"/>
      <c r="Y469" s="37"/>
      <c r="Z469" s="37"/>
      <c r="AA469" s="37"/>
      <c r="AB469" s="37"/>
      <c r="AC469" s="37"/>
      <c r="AD469" s="37"/>
      <c r="AE469" s="37"/>
      <c r="AF469" s="37"/>
      <c r="AG469" s="37"/>
      <c r="AH469" s="37"/>
      <c r="AI469" s="37"/>
      <c r="AJ469" s="37"/>
    </row>
    <row r="470" spans="1:36">
      <c r="A470" s="265">
        <v>44153</v>
      </c>
      <c r="B470" s="278" t="s">
        <v>281</v>
      </c>
      <c r="C470" s="37">
        <v>881186637</v>
      </c>
      <c r="D470" s="509" t="s">
        <v>12105</v>
      </c>
      <c r="E470" s="278" t="s">
        <v>152</v>
      </c>
      <c r="F470" s="278" t="s">
        <v>140</v>
      </c>
      <c r="G470" s="278" t="s">
        <v>225</v>
      </c>
      <c r="H470" s="37"/>
      <c r="I470" s="265">
        <v>44153</v>
      </c>
      <c r="J470" s="37"/>
      <c r="K470" s="37"/>
      <c r="L470" s="278" t="s">
        <v>225</v>
      </c>
      <c r="M470" s="37">
        <v>5.25</v>
      </c>
      <c r="N470" s="37"/>
      <c r="O470" s="618" t="s">
        <v>11989</v>
      </c>
      <c r="P470" s="37"/>
      <c r="Q470" s="37"/>
      <c r="R470" s="37"/>
      <c r="S470" s="37"/>
      <c r="T470" s="37"/>
      <c r="U470" s="37"/>
      <c r="V470" s="37"/>
      <c r="W470" s="37"/>
      <c r="X470" s="37"/>
      <c r="Y470" s="37"/>
      <c r="Z470" s="37"/>
      <c r="AA470" s="37"/>
      <c r="AB470" s="37"/>
      <c r="AC470" s="37"/>
      <c r="AD470" s="37"/>
      <c r="AE470" s="37"/>
      <c r="AF470" s="37"/>
      <c r="AG470" s="37"/>
      <c r="AH470" s="37"/>
      <c r="AI470" s="37"/>
      <c r="AJ470" s="37"/>
    </row>
    <row r="471" spans="1:36">
      <c r="A471" s="265">
        <v>44145</v>
      </c>
      <c r="B471" s="278" t="s">
        <v>138</v>
      </c>
      <c r="C471" s="37">
        <v>880660443</v>
      </c>
      <c r="D471" s="37"/>
      <c r="E471" s="278" t="s">
        <v>139</v>
      </c>
      <c r="F471" s="278" t="s">
        <v>140</v>
      </c>
      <c r="G471" s="278" t="s">
        <v>172</v>
      </c>
      <c r="H471" s="37"/>
      <c r="I471" s="265">
        <v>44145</v>
      </c>
      <c r="J471" s="37"/>
      <c r="K471" s="37"/>
      <c r="L471" s="278" t="s">
        <v>172</v>
      </c>
      <c r="M471" s="37">
        <v>4.96</v>
      </c>
      <c r="N471" s="37"/>
      <c r="O471" s="278" t="s">
        <v>11946</v>
      </c>
      <c r="P471" s="37"/>
      <c r="Q471" s="37"/>
      <c r="R471" s="37"/>
      <c r="S471" s="37"/>
      <c r="T471" s="37"/>
      <c r="U471" s="37"/>
      <c r="V471" s="37"/>
      <c r="W471" s="37"/>
      <c r="X471" s="37"/>
      <c r="Y471" s="37"/>
      <c r="Z471" s="37"/>
      <c r="AA471" s="37"/>
      <c r="AB471" s="37"/>
      <c r="AC471" s="37"/>
      <c r="AD471" s="37"/>
      <c r="AE471" s="37"/>
      <c r="AF471" s="37"/>
      <c r="AG471" s="37"/>
      <c r="AH471" s="37"/>
      <c r="AI471" s="37"/>
      <c r="AJ471" s="37"/>
    </row>
    <row r="472" spans="1:36">
      <c r="A472" s="265">
        <v>44148</v>
      </c>
      <c r="B472" s="278" t="s">
        <v>154</v>
      </c>
      <c r="C472" s="37">
        <v>880643214</v>
      </c>
      <c r="D472" s="504" t="s">
        <v>12133</v>
      </c>
      <c r="E472" s="278" t="s">
        <v>139</v>
      </c>
      <c r="F472" s="278" t="s">
        <v>140</v>
      </c>
      <c r="G472" s="278"/>
      <c r="H472" s="37"/>
      <c r="I472" s="265">
        <v>44148</v>
      </c>
      <c r="J472" s="37"/>
      <c r="K472" s="37"/>
      <c r="L472" s="278" t="s">
        <v>181</v>
      </c>
      <c r="M472" s="37">
        <v>2.62</v>
      </c>
      <c r="N472" s="37"/>
      <c r="O472" s="618" t="s">
        <v>11998</v>
      </c>
      <c r="P472" s="37"/>
      <c r="Q472" s="37"/>
      <c r="R472" s="37"/>
      <c r="S472" s="37"/>
      <c r="T472" s="37"/>
      <c r="U472" s="37"/>
      <c r="V472" s="37"/>
      <c r="W472" s="37"/>
      <c r="X472" s="37"/>
      <c r="Y472" s="37"/>
      <c r="Z472" s="37"/>
      <c r="AA472" s="37"/>
      <c r="AB472" s="37"/>
      <c r="AC472" s="37"/>
      <c r="AD472" s="37"/>
      <c r="AE472" s="37"/>
      <c r="AF472" s="37"/>
      <c r="AG472" s="37"/>
      <c r="AH472" s="37"/>
      <c r="AI472" s="37"/>
      <c r="AJ472" s="37"/>
    </row>
    <row r="473" spans="1:36">
      <c r="A473" s="265">
        <v>44140</v>
      </c>
      <c r="B473" s="278" t="s">
        <v>138</v>
      </c>
      <c r="C473" s="37">
        <v>881009636</v>
      </c>
      <c r="D473" s="37"/>
      <c r="E473" s="278" t="s">
        <v>139</v>
      </c>
      <c r="F473" s="278" t="s">
        <v>140</v>
      </c>
      <c r="G473" s="278" t="s">
        <v>7080</v>
      </c>
      <c r="H473" s="37"/>
      <c r="I473" s="265">
        <v>44140</v>
      </c>
      <c r="J473" s="37"/>
      <c r="K473" s="37"/>
      <c r="L473" s="278" t="s">
        <v>7080</v>
      </c>
      <c r="M473" s="37">
        <v>1</v>
      </c>
      <c r="N473" s="37"/>
      <c r="O473" s="278" t="s">
        <v>12116</v>
      </c>
      <c r="P473" s="37"/>
      <c r="Q473" s="37"/>
      <c r="R473" s="37"/>
      <c r="S473" s="37"/>
      <c r="T473" s="37"/>
      <c r="U473" s="37"/>
      <c r="V473" s="37"/>
      <c r="W473" s="37"/>
      <c r="X473" s="37"/>
      <c r="Y473" s="37"/>
      <c r="Z473" s="37"/>
      <c r="AA473" s="37"/>
      <c r="AB473" s="37"/>
      <c r="AC473" s="37"/>
      <c r="AD473" s="37"/>
      <c r="AE473" s="37"/>
      <c r="AF473" s="37"/>
      <c r="AG473" s="37"/>
      <c r="AH473" s="37"/>
      <c r="AI473" s="37"/>
      <c r="AJ473" s="37"/>
    </row>
    <row r="474" spans="1:36">
      <c r="A474" s="265">
        <v>44137</v>
      </c>
      <c r="B474" s="278" t="s">
        <v>227</v>
      </c>
      <c r="C474" s="676">
        <v>881914744</v>
      </c>
      <c r="D474" s="37"/>
      <c r="E474" s="278" t="s">
        <v>139</v>
      </c>
      <c r="F474" s="278" t="s">
        <v>140</v>
      </c>
      <c r="G474" s="278" t="s">
        <v>142</v>
      </c>
      <c r="H474" s="265">
        <v>44137</v>
      </c>
      <c r="I474" s="37"/>
      <c r="J474" s="37"/>
      <c r="K474" s="37"/>
      <c r="L474" s="37"/>
      <c r="M474" s="37"/>
      <c r="N474" s="37"/>
      <c r="O474" s="278" t="s">
        <v>12134</v>
      </c>
      <c r="P474" s="37"/>
      <c r="Q474" s="37"/>
      <c r="R474" s="37"/>
      <c r="S474" s="37"/>
      <c r="T474" s="37"/>
      <c r="U474" s="37"/>
      <c r="V474" s="37"/>
      <c r="W474" s="37"/>
      <c r="X474" s="37"/>
      <c r="Y474" s="37"/>
      <c r="Z474" s="37"/>
      <c r="AA474" s="37"/>
      <c r="AB474" s="37"/>
      <c r="AC474" s="37"/>
      <c r="AD474" s="37"/>
      <c r="AE474" s="37"/>
      <c r="AF474" s="37"/>
      <c r="AG474" s="37"/>
      <c r="AH474" s="37"/>
      <c r="AI474" s="37"/>
      <c r="AJ474" s="37"/>
    </row>
    <row r="475" spans="1:36">
      <c r="A475" s="265">
        <v>44137</v>
      </c>
      <c r="B475" s="278" t="s">
        <v>194</v>
      </c>
      <c r="C475" s="37">
        <v>880036881</v>
      </c>
      <c r="D475" s="37"/>
      <c r="E475" s="278" t="s">
        <v>139</v>
      </c>
      <c r="F475" s="278" t="s">
        <v>140</v>
      </c>
      <c r="G475" s="278" t="s">
        <v>246</v>
      </c>
      <c r="H475" s="265">
        <v>44137</v>
      </c>
      <c r="I475" s="37"/>
      <c r="J475" s="37"/>
      <c r="K475" s="37"/>
      <c r="L475" s="37"/>
      <c r="M475" s="37"/>
      <c r="N475" s="37"/>
      <c r="O475" s="278" t="s">
        <v>280</v>
      </c>
      <c r="P475" s="37"/>
      <c r="Q475" s="37"/>
      <c r="R475" s="37"/>
      <c r="S475" s="37"/>
      <c r="T475" s="37"/>
      <c r="U475" s="37"/>
      <c r="V475" s="37"/>
      <c r="W475" s="37"/>
      <c r="X475" s="37"/>
      <c r="Y475" s="37"/>
      <c r="Z475" s="37"/>
      <c r="AA475" s="37"/>
      <c r="AB475" s="37"/>
      <c r="AC475" s="37"/>
      <c r="AD475" s="37"/>
      <c r="AE475" s="37"/>
      <c r="AF475" s="37"/>
      <c r="AG475" s="37"/>
      <c r="AH475" s="37"/>
      <c r="AI475" s="37"/>
      <c r="AJ475" s="37"/>
    </row>
    <row r="476" spans="1:36">
      <c r="A476" s="265">
        <v>44138</v>
      </c>
      <c r="B476" s="278" t="s">
        <v>227</v>
      </c>
      <c r="C476" s="37">
        <v>881560281</v>
      </c>
      <c r="D476" s="534">
        <v>743869423</v>
      </c>
      <c r="E476" s="278" t="s">
        <v>139</v>
      </c>
      <c r="F476" s="278" t="s">
        <v>147</v>
      </c>
      <c r="G476" s="278" t="s">
        <v>2263</v>
      </c>
      <c r="H476" s="265">
        <v>44131</v>
      </c>
      <c r="I476" s="37"/>
      <c r="J476" s="37"/>
      <c r="K476" s="37"/>
      <c r="L476" s="37"/>
      <c r="M476" s="37"/>
      <c r="N476" s="37"/>
      <c r="O476" s="37"/>
      <c r="P476" s="37"/>
      <c r="Q476" s="265">
        <v>44138</v>
      </c>
      <c r="R476" s="37">
        <v>4140</v>
      </c>
      <c r="S476" s="37"/>
      <c r="T476" s="37"/>
      <c r="U476" s="37"/>
      <c r="V476" s="37"/>
      <c r="W476" s="37"/>
      <c r="X476" s="37"/>
      <c r="Y476" s="37"/>
      <c r="Z476" s="37"/>
      <c r="AA476" s="37"/>
      <c r="AB476" s="37"/>
      <c r="AC476" s="37"/>
      <c r="AD476" s="37"/>
      <c r="AE476" s="37"/>
      <c r="AF476" s="37"/>
      <c r="AG476" s="37"/>
      <c r="AH476" s="37"/>
      <c r="AI476" s="37"/>
      <c r="AJ476" s="37"/>
    </row>
    <row r="477" spans="1:36">
      <c r="A477" s="265">
        <v>44138</v>
      </c>
      <c r="B477" s="278" t="s">
        <v>194</v>
      </c>
      <c r="C477" s="37">
        <v>881543980</v>
      </c>
      <c r="D477" s="37"/>
      <c r="E477" s="278" t="s">
        <v>139</v>
      </c>
      <c r="F477" s="278" t="s">
        <v>140</v>
      </c>
      <c r="G477" s="278" t="s">
        <v>340</v>
      </c>
      <c r="H477" s="265">
        <v>44138</v>
      </c>
      <c r="I477" s="84"/>
      <c r="J477" s="37"/>
      <c r="K477" s="37"/>
      <c r="L477" s="37"/>
      <c r="M477" s="37"/>
      <c r="N477" s="37"/>
      <c r="O477" s="278" t="s">
        <v>280</v>
      </c>
      <c r="P477" s="37"/>
      <c r="Q477" s="37"/>
      <c r="R477" s="37"/>
      <c r="S477" s="37"/>
      <c r="T477" s="37"/>
      <c r="U477" s="37"/>
      <c r="V477" s="37"/>
      <c r="W477" s="37"/>
      <c r="X477" s="37"/>
      <c r="Y477" s="37"/>
      <c r="Z477" s="37"/>
      <c r="AA477" s="37"/>
      <c r="AB477" s="37"/>
      <c r="AC477" s="37"/>
      <c r="AD477" s="37"/>
      <c r="AE477" s="37"/>
      <c r="AF477" s="37"/>
      <c r="AG477" s="37"/>
      <c r="AH477" s="37"/>
      <c r="AI477" s="37"/>
      <c r="AJ477" s="37"/>
    </row>
    <row r="478" spans="1:36">
      <c r="A478" s="265">
        <v>44139</v>
      </c>
      <c r="B478" s="278" t="s">
        <v>138</v>
      </c>
      <c r="C478" s="37">
        <v>882235811</v>
      </c>
      <c r="D478" s="37"/>
      <c r="E478" s="278" t="s">
        <v>139</v>
      </c>
      <c r="F478" s="278" t="s">
        <v>140</v>
      </c>
      <c r="G478" s="278" t="s">
        <v>142</v>
      </c>
      <c r="H478" s="37"/>
      <c r="I478" s="37"/>
      <c r="J478" s="265">
        <v>44150</v>
      </c>
      <c r="K478" s="37"/>
      <c r="L478" s="37"/>
      <c r="M478" s="37"/>
      <c r="N478" s="37"/>
      <c r="O478" s="278" t="s">
        <v>280</v>
      </c>
      <c r="P478" s="37"/>
      <c r="Q478" s="37"/>
      <c r="R478" s="37"/>
      <c r="S478" s="37"/>
      <c r="T478" s="37"/>
      <c r="U478" s="37"/>
      <c r="V478" s="37"/>
      <c r="W478" s="37"/>
      <c r="X478" s="37"/>
      <c r="Y478" s="37"/>
      <c r="Z478" s="37"/>
      <c r="AA478" s="37"/>
      <c r="AB478" s="37"/>
      <c r="AC478" s="37"/>
      <c r="AD478" s="37"/>
      <c r="AE478" s="37"/>
      <c r="AF478" s="37"/>
      <c r="AG478" s="37"/>
      <c r="AH478" s="37"/>
      <c r="AI478" s="37"/>
      <c r="AJ478" s="37"/>
    </row>
    <row r="479" spans="1:36">
      <c r="A479" s="265">
        <v>44139</v>
      </c>
      <c r="B479" s="278" t="s">
        <v>138</v>
      </c>
      <c r="C479" s="37">
        <v>880214933</v>
      </c>
      <c r="D479" s="37"/>
      <c r="E479" s="278" t="s">
        <v>139</v>
      </c>
      <c r="F479" s="278" t="s">
        <v>140</v>
      </c>
      <c r="G479" s="278" t="s">
        <v>142</v>
      </c>
      <c r="H479" s="37"/>
      <c r="I479" s="37"/>
      <c r="J479" s="265">
        <v>44146</v>
      </c>
      <c r="K479" s="37"/>
      <c r="L479" s="37"/>
      <c r="M479" s="37"/>
      <c r="N479" s="37"/>
      <c r="O479" s="278" t="s">
        <v>195</v>
      </c>
      <c r="P479" s="37"/>
      <c r="Q479" s="37"/>
      <c r="R479" s="37"/>
      <c r="S479" s="37"/>
      <c r="T479" s="37"/>
      <c r="U479" s="37"/>
      <c r="V479" s="37"/>
      <c r="W479" s="37"/>
      <c r="X479" s="37"/>
      <c r="Y479" s="37"/>
      <c r="Z479" s="37"/>
      <c r="AA479" s="37"/>
      <c r="AB479" s="37"/>
      <c r="AC479" s="37"/>
      <c r="AD479" s="37"/>
      <c r="AE479" s="37"/>
      <c r="AF479" s="37"/>
      <c r="AG479" s="37"/>
      <c r="AH479" s="37"/>
      <c r="AI479" s="37"/>
      <c r="AJ479" s="37"/>
    </row>
    <row r="480" spans="1:36">
      <c r="A480" s="265">
        <v>44139</v>
      </c>
      <c r="B480" s="278" t="s">
        <v>138</v>
      </c>
      <c r="C480" s="37">
        <v>882087015</v>
      </c>
      <c r="D480" s="37"/>
      <c r="E480" s="278" t="s">
        <v>139</v>
      </c>
      <c r="F480" s="278" t="s">
        <v>140</v>
      </c>
      <c r="G480" s="278" t="s">
        <v>213</v>
      </c>
      <c r="H480" s="265">
        <v>44139</v>
      </c>
      <c r="I480" s="37"/>
      <c r="J480" s="265">
        <v>44140</v>
      </c>
      <c r="K480" s="37"/>
      <c r="L480" s="37"/>
      <c r="M480" s="37"/>
      <c r="N480" s="37"/>
      <c r="O480" s="278" t="s">
        <v>160</v>
      </c>
      <c r="P480" s="37"/>
      <c r="Q480" s="37"/>
      <c r="R480" s="37"/>
      <c r="S480" s="37"/>
      <c r="T480" s="37"/>
      <c r="U480" s="37"/>
      <c r="V480" s="37"/>
      <c r="W480" s="37"/>
      <c r="X480" s="37"/>
      <c r="Y480" s="37"/>
      <c r="Z480" s="37"/>
      <c r="AA480" s="37"/>
      <c r="AB480" s="37"/>
      <c r="AC480" s="37"/>
      <c r="AD480" s="37"/>
      <c r="AE480" s="37"/>
      <c r="AF480" s="37"/>
      <c r="AG480" s="37"/>
      <c r="AH480" s="37"/>
      <c r="AI480" s="37"/>
      <c r="AJ480" s="37"/>
    </row>
    <row r="481" spans="1:36">
      <c r="A481" s="265">
        <v>44139</v>
      </c>
      <c r="B481" s="278" t="s">
        <v>138</v>
      </c>
      <c r="C481" s="37">
        <v>881476313</v>
      </c>
      <c r="D481" s="37"/>
      <c r="E481" s="278" t="s">
        <v>152</v>
      </c>
      <c r="F481" s="278" t="s">
        <v>140</v>
      </c>
      <c r="G481" s="278" t="s">
        <v>287</v>
      </c>
      <c r="H481" s="37"/>
      <c r="I481" s="37"/>
      <c r="J481" s="37"/>
      <c r="K481" s="37"/>
      <c r="L481" s="37"/>
      <c r="M481" s="37"/>
      <c r="N481" s="37"/>
      <c r="O481" s="37"/>
      <c r="P481" s="37"/>
      <c r="Q481" s="37"/>
      <c r="R481" s="37"/>
      <c r="S481" s="37"/>
      <c r="T481" s="37"/>
      <c r="U481" s="37"/>
      <c r="V481" s="37"/>
      <c r="W481" s="37"/>
      <c r="X481" s="37"/>
      <c r="Y481" s="37"/>
      <c r="Z481" s="37"/>
      <c r="AA481" s="37"/>
      <c r="AB481" s="37"/>
      <c r="AC481" s="37"/>
      <c r="AD481" s="37"/>
      <c r="AE481" s="37"/>
      <c r="AF481" s="37"/>
      <c r="AG481" s="37"/>
      <c r="AH481" s="37"/>
      <c r="AI481" s="37"/>
      <c r="AJ481" s="37"/>
    </row>
    <row r="482" spans="1:36">
      <c r="A482" s="265">
        <v>44139</v>
      </c>
      <c r="B482" s="278" t="s">
        <v>227</v>
      </c>
      <c r="C482" s="676">
        <v>880075229</v>
      </c>
      <c r="D482" s="37"/>
      <c r="E482" s="278" t="s">
        <v>139</v>
      </c>
      <c r="F482" s="278" t="s">
        <v>140</v>
      </c>
      <c r="G482" s="278" t="s">
        <v>8706</v>
      </c>
      <c r="H482" s="265">
        <v>44139</v>
      </c>
      <c r="I482" s="37"/>
      <c r="J482" s="37"/>
      <c r="K482" s="37"/>
      <c r="L482" s="37"/>
      <c r="M482" s="37"/>
      <c r="N482" s="37"/>
      <c r="O482" s="278" t="s">
        <v>12135</v>
      </c>
      <c r="P482" s="37"/>
      <c r="Q482" s="37"/>
      <c r="R482" s="37"/>
      <c r="S482" s="37"/>
      <c r="T482" s="37"/>
      <c r="U482" s="37"/>
      <c r="V482" s="37"/>
      <c r="W482" s="37"/>
      <c r="X482" s="37"/>
      <c r="Y482" s="37"/>
      <c r="Z482" s="37"/>
      <c r="AA482" s="37"/>
      <c r="AB482" s="37"/>
      <c r="AC482" s="37"/>
      <c r="AD482" s="37"/>
      <c r="AE482" s="37"/>
      <c r="AF482" s="37"/>
      <c r="AG482" s="37"/>
      <c r="AH482" s="37"/>
      <c r="AI482" s="37"/>
      <c r="AJ482" s="37"/>
    </row>
    <row r="483" spans="1:36">
      <c r="A483" s="265">
        <v>44139</v>
      </c>
      <c r="B483" s="278" t="s">
        <v>146</v>
      </c>
      <c r="C483" s="37">
        <v>880101370</v>
      </c>
      <c r="D483" s="37"/>
      <c r="E483" s="278" t="s">
        <v>139</v>
      </c>
      <c r="F483" s="278" t="s">
        <v>140</v>
      </c>
      <c r="G483" s="278" t="s">
        <v>176</v>
      </c>
      <c r="H483" s="37"/>
      <c r="I483" s="37"/>
      <c r="J483" s="37"/>
      <c r="K483" s="37"/>
      <c r="L483" s="37"/>
      <c r="M483" s="37"/>
      <c r="N483" s="37"/>
      <c r="O483" s="37"/>
      <c r="P483" s="37"/>
      <c r="Q483" s="37"/>
      <c r="R483" s="37"/>
      <c r="S483" s="37"/>
      <c r="T483" s="37"/>
      <c r="U483" s="37"/>
      <c r="V483" s="37"/>
      <c r="W483" s="37"/>
      <c r="X483" s="37"/>
      <c r="Y483" s="37"/>
      <c r="Z483" s="37"/>
      <c r="AA483" s="37"/>
      <c r="AB483" s="37"/>
      <c r="AC483" s="37"/>
      <c r="AD483" s="37"/>
      <c r="AE483" s="37"/>
      <c r="AF483" s="37"/>
      <c r="AG483" s="37"/>
      <c r="AH483" s="37"/>
      <c r="AI483" s="37"/>
      <c r="AJ483" s="37"/>
    </row>
    <row r="484" spans="1:36">
      <c r="A484" s="265">
        <v>44139</v>
      </c>
      <c r="B484" s="278" t="s">
        <v>227</v>
      </c>
      <c r="C484" s="530">
        <v>880030578</v>
      </c>
      <c r="D484" s="534">
        <v>2040801033</v>
      </c>
      <c r="E484" s="278" t="s">
        <v>139</v>
      </c>
      <c r="F484" s="278" t="s">
        <v>147</v>
      </c>
      <c r="G484" s="278" t="s">
        <v>142</v>
      </c>
      <c r="H484" s="265">
        <v>44132</v>
      </c>
      <c r="I484" s="37"/>
      <c r="J484" s="37"/>
      <c r="K484" s="37"/>
      <c r="L484" s="37"/>
      <c r="M484" s="37"/>
      <c r="N484" s="37"/>
      <c r="O484" s="37"/>
      <c r="P484" s="37"/>
      <c r="Q484" s="265">
        <v>44136</v>
      </c>
      <c r="R484" s="37">
        <v>45</v>
      </c>
      <c r="S484" s="37"/>
      <c r="T484" s="37"/>
      <c r="U484" s="37"/>
      <c r="V484" s="37"/>
      <c r="W484" s="37"/>
      <c r="X484" s="37"/>
      <c r="Y484" s="37"/>
      <c r="Z484" s="37"/>
      <c r="AA484" s="37"/>
      <c r="AB484" s="37"/>
      <c r="AC484" s="37"/>
      <c r="AD484" s="37"/>
      <c r="AE484" s="37"/>
      <c r="AF484" s="37"/>
      <c r="AG484" s="37"/>
      <c r="AH484" s="37"/>
      <c r="AI484" s="37"/>
      <c r="AJ484" s="37"/>
    </row>
    <row r="485" spans="1:36">
      <c r="A485" s="265">
        <v>44140</v>
      </c>
      <c r="B485" s="278" t="s">
        <v>194</v>
      </c>
      <c r="C485" s="37">
        <v>882878211</v>
      </c>
      <c r="D485" s="37"/>
      <c r="E485" s="278" t="s">
        <v>139</v>
      </c>
      <c r="F485" s="278" t="s">
        <v>140</v>
      </c>
      <c r="G485" s="278" t="s">
        <v>142</v>
      </c>
      <c r="H485" s="265">
        <v>44140</v>
      </c>
      <c r="I485" s="37"/>
      <c r="J485" s="37"/>
      <c r="K485" s="37"/>
      <c r="L485" s="37"/>
      <c r="M485" s="37"/>
      <c r="N485" s="37"/>
      <c r="O485" s="278" t="s">
        <v>280</v>
      </c>
      <c r="P485" s="37"/>
      <c r="Q485" s="37"/>
      <c r="R485" s="37"/>
      <c r="S485" s="37"/>
      <c r="T485" s="37"/>
      <c r="U485" s="37"/>
      <c r="V485" s="37"/>
      <c r="W485" s="37"/>
      <c r="X485" s="37"/>
      <c r="Y485" s="37"/>
      <c r="Z485" s="37"/>
      <c r="AA485" s="37"/>
      <c r="AB485" s="37"/>
      <c r="AC485" s="37"/>
      <c r="AD485" s="37"/>
      <c r="AE485" s="37"/>
      <c r="AF485" s="37"/>
      <c r="AG485" s="37"/>
      <c r="AH485" s="37"/>
      <c r="AI485" s="37"/>
      <c r="AJ485" s="37"/>
    </row>
    <row r="486" spans="1:36">
      <c r="A486" s="265">
        <v>44140</v>
      </c>
      <c r="B486" s="278" t="s">
        <v>146</v>
      </c>
      <c r="C486" s="37">
        <v>881472692</v>
      </c>
      <c r="D486" s="504" t="s">
        <v>3141</v>
      </c>
      <c r="E486" s="278" t="s">
        <v>139</v>
      </c>
      <c r="F486" s="278" t="s">
        <v>140</v>
      </c>
      <c r="G486" s="278" t="s">
        <v>168</v>
      </c>
      <c r="H486" s="37"/>
      <c r="I486" s="265">
        <v>44165</v>
      </c>
      <c r="J486" s="37"/>
      <c r="K486" s="37"/>
      <c r="L486" s="278" t="s">
        <v>168</v>
      </c>
      <c r="M486" s="37">
        <v>420</v>
      </c>
      <c r="N486" s="37"/>
      <c r="O486" s="278"/>
      <c r="P486" s="37"/>
      <c r="Q486" s="37"/>
      <c r="R486" s="37"/>
      <c r="S486" s="37"/>
      <c r="T486" s="37"/>
      <c r="U486" s="37"/>
      <c r="V486" s="37"/>
      <c r="W486" s="37"/>
      <c r="X486" s="37"/>
      <c r="Y486" s="37"/>
      <c r="Z486" s="37"/>
      <c r="AA486" s="37"/>
      <c r="AB486" s="37"/>
      <c r="AC486" s="37"/>
      <c r="AD486" s="37"/>
      <c r="AE486" s="37"/>
      <c r="AF486" s="37"/>
      <c r="AG486" s="37"/>
      <c r="AH486" s="37"/>
      <c r="AI486" s="37"/>
      <c r="AJ486" s="37"/>
    </row>
    <row r="487" spans="1:36">
      <c r="A487" s="265">
        <v>44140</v>
      </c>
      <c r="B487" s="278" t="s">
        <v>146</v>
      </c>
      <c r="C487" s="37">
        <v>880039546</v>
      </c>
      <c r="D487" s="37"/>
      <c r="E487" s="37"/>
      <c r="F487" s="278" t="s">
        <v>147</v>
      </c>
      <c r="G487" s="37"/>
      <c r="H487" s="37"/>
      <c r="I487" s="37"/>
      <c r="J487" s="37"/>
      <c r="K487" s="37"/>
      <c r="L487" s="37"/>
      <c r="M487" s="37"/>
      <c r="N487" s="37"/>
      <c r="O487" s="37"/>
      <c r="P487" s="37"/>
      <c r="Q487" s="37"/>
      <c r="R487" s="37"/>
      <c r="S487" s="37"/>
      <c r="T487" s="37"/>
      <c r="U487" s="37"/>
      <c r="V487" s="37"/>
      <c r="W487" s="37"/>
      <c r="X487" s="37"/>
      <c r="Y487" s="37"/>
      <c r="Z487" s="37"/>
      <c r="AA487" s="37"/>
      <c r="AB487" s="37"/>
      <c r="AC487" s="37"/>
      <c r="AD487" s="37"/>
      <c r="AE487" s="37"/>
      <c r="AF487" s="37"/>
      <c r="AG487" s="37"/>
      <c r="AH487" s="37"/>
      <c r="AI487" s="37"/>
      <c r="AJ487" s="37"/>
    </row>
    <row r="488" spans="1:36">
      <c r="A488" s="265">
        <v>44140</v>
      </c>
      <c r="B488" s="278" t="s">
        <v>146</v>
      </c>
      <c r="C488" s="37">
        <v>880059335</v>
      </c>
      <c r="D488" s="37"/>
      <c r="E488" s="278" t="s">
        <v>139</v>
      </c>
      <c r="F488" s="278" t="s">
        <v>147</v>
      </c>
      <c r="G488" s="37"/>
      <c r="H488" s="37"/>
      <c r="I488" s="37"/>
      <c r="J488" s="37"/>
      <c r="K488" s="37"/>
      <c r="L488" s="37"/>
      <c r="M488" s="37"/>
      <c r="N488" s="37"/>
      <c r="O488" s="37"/>
      <c r="P488" s="37"/>
      <c r="Q488" s="265">
        <v>44136</v>
      </c>
      <c r="R488" s="37">
        <v>60</v>
      </c>
      <c r="S488" s="37"/>
      <c r="T488" s="37"/>
      <c r="U488" s="37"/>
      <c r="V488" s="37"/>
      <c r="W488" s="37"/>
      <c r="X488" s="37"/>
      <c r="Y488" s="37"/>
      <c r="Z488" s="37"/>
      <c r="AA488" s="37"/>
      <c r="AB488" s="37"/>
      <c r="AC488" s="37"/>
      <c r="AD488" s="37"/>
      <c r="AE488" s="37"/>
      <c r="AF488" s="37"/>
      <c r="AG488" s="37"/>
      <c r="AH488" s="37"/>
      <c r="AI488" s="37"/>
      <c r="AJ488" s="37"/>
    </row>
    <row r="489" spans="1:36">
      <c r="A489" s="265">
        <v>44140</v>
      </c>
      <c r="B489" s="278" t="s">
        <v>146</v>
      </c>
      <c r="C489" s="37">
        <v>880003508</v>
      </c>
      <c r="D489" s="504" t="s">
        <v>12136</v>
      </c>
      <c r="E489" s="278" t="s">
        <v>139</v>
      </c>
      <c r="F489" s="278" t="s">
        <v>147</v>
      </c>
      <c r="G489" s="37"/>
      <c r="H489" s="37"/>
      <c r="I489" s="37"/>
      <c r="J489" s="37"/>
      <c r="K489" s="37"/>
      <c r="L489" s="37"/>
      <c r="M489" s="37"/>
      <c r="N489" s="37"/>
      <c r="O489" s="37"/>
      <c r="P489" s="37"/>
      <c r="Q489" s="265">
        <v>44140</v>
      </c>
      <c r="R489" s="37">
        <v>4322</v>
      </c>
      <c r="S489" s="37"/>
      <c r="T489" s="37"/>
      <c r="U489" s="37"/>
      <c r="V489" s="37"/>
      <c r="W489" s="37"/>
      <c r="X489" s="37"/>
      <c r="Y489" s="37"/>
      <c r="Z489" s="37"/>
      <c r="AA489" s="37"/>
      <c r="AB489" s="37"/>
      <c r="AC489" s="37"/>
      <c r="AD489" s="37"/>
      <c r="AE489" s="37"/>
      <c r="AF489" s="37"/>
      <c r="AG489" s="37"/>
      <c r="AH489" s="37"/>
      <c r="AI489" s="37"/>
      <c r="AJ489" s="37"/>
    </row>
    <row r="490" spans="1:36">
      <c r="A490" s="265">
        <v>44140</v>
      </c>
      <c r="B490" s="278" t="s">
        <v>227</v>
      </c>
      <c r="C490" s="37">
        <v>880044033</v>
      </c>
      <c r="D490" s="510" t="s">
        <v>12137</v>
      </c>
      <c r="E490" s="278" t="s">
        <v>152</v>
      </c>
      <c r="F490" s="278" t="s">
        <v>147</v>
      </c>
      <c r="G490" s="278" t="s">
        <v>5959</v>
      </c>
      <c r="H490" s="265">
        <v>44139</v>
      </c>
      <c r="I490" s="37"/>
      <c r="J490" s="37"/>
      <c r="K490" s="37"/>
      <c r="L490" s="37"/>
      <c r="M490" s="37"/>
      <c r="N490" s="37"/>
      <c r="O490" s="37"/>
      <c r="P490" s="37"/>
      <c r="Q490" s="265">
        <v>44140</v>
      </c>
      <c r="R490" s="37">
        <v>25017.52</v>
      </c>
      <c r="S490" s="37"/>
      <c r="T490" s="37"/>
      <c r="U490" s="37"/>
      <c r="V490" s="37"/>
      <c r="W490" s="37"/>
      <c r="X490" s="37"/>
      <c r="Y490" s="37"/>
      <c r="Z490" s="37"/>
      <c r="AA490" s="37"/>
      <c r="AB490" s="37"/>
      <c r="AC490" s="37"/>
      <c r="AD490" s="37"/>
      <c r="AE490" s="37"/>
      <c r="AF490" s="37"/>
      <c r="AG490" s="37"/>
      <c r="AH490" s="37"/>
      <c r="AI490" s="37"/>
      <c r="AJ490" s="37"/>
    </row>
    <row r="491" spans="1:36" ht="14" customHeight="1">
      <c r="A491" s="265">
        <v>44140</v>
      </c>
      <c r="B491" s="278" t="s">
        <v>138</v>
      </c>
      <c r="C491" s="37">
        <v>881658385</v>
      </c>
      <c r="D491" s="37"/>
      <c r="E491" s="278" t="s">
        <v>139</v>
      </c>
      <c r="F491" s="278" t="s">
        <v>140</v>
      </c>
      <c r="G491" s="278" t="s">
        <v>361</v>
      </c>
      <c r="H491" s="37"/>
      <c r="I491" s="37"/>
      <c r="J491" s="265">
        <v>44150</v>
      </c>
      <c r="K491" s="37"/>
      <c r="L491" s="37"/>
      <c r="M491" s="37"/>
      <c r="N491" s="37"/>
      <c r="O491" s="37"/>
      <c r="P491" s="37"/>
      <c r="Q491" s="37"/>
      <c r="R491" s="37"/>
      <c r="S491" s="37"/>
      <c r="T491" s="37"/>
      <c r="U491" s="37"/>
      <c r="V491" s="37"/>
      <c r="W491" s="37"/>
      <c r="X491" s="37"/>
      <c r="Y491" s="37"/>
      <c r="Z491" s="37"/>
      <c r="AA491" s="37"/>
      <c r="AB491" s="37"/>
      <c r="AC491" s="37"/>
      <c r="AD491" s="37"/>
      <c r="AE491" s="37"/>
      <c r="AF491" s="37"/>
      <c r="AG491" s="37"/>
      <c r="AH491" s="37"/>
      <c r="AI491" s="37"/>
      <c r="AJ491" s="37"/>
    </row>
    <row r="492" spans="1:36">
      <c r="A492" s="265">
        <v>44140</v>
      </c>
      <c r="B492" s="278" t="s">
        <v>138</v>
      </c>
      <c r="C492" s="37">
        <v>880706121</v>
      </c>
      <c r="D492" s="37"/>
      <c r="E492" s="278" t="s">
        <v>139</v>
      </c>
      <c r="F492" s="278" t="s">
        <v>140</v>
      </c>
      <c r="G492" s="278" t="s">
        <v>176</v>
      </c>
      <c r="H492" s="37"/>
      <c r="I492" s="37"/>
      <c r="J492" s="265">
        <v>44146</v>
      </c>
      <c r="K492" s="37"/>
      <c r="L492" s="37"/>
      <c r="M492" s="37"/>
      <c r="N492" s="37"/>
      <c r="O492" s="278" t="s">
        <v>12138</v>
      </c>
      <c r="P492" s="37"/>
      <c r="Q492" s="37"/>
      <c r="R492" s="37"/>
      <c r="S492" s="37"/>
      <c r="T492" s="37"/>
      <c r="U492" s="37"/>
      <c r="V492" s="37"/>
      <c r="W492" s="37"/>
      <c r="X492" s="37"/>
      <c r="Y492" s="37"/>
      <c r="Z492" s="37"/>
      <c r="AA492" s="37"/>
      <c r="AB492" s="37"/>
      <c r="AC492" s="37"/>
      <c r="AD492" s="37"/>
      <c r="AE492" s="37"/>
      <c r="AF492" s="37"/>
      <c r="AG492" s="37"/>
      <c r="AH492" s="37"/>
      <c r="AI492" s="37"/>
      <c r="AJ492" s="37"/>
    </row>
    <row r="493" spans="1:36">
      <c r="A493" s="505">
        <v>44144</v>
      </c>
      <c r="B493" s="278" t="s">
        <v>227</v>
      </c>
      <c r="C493" s="37">
        <v>880816505</v>
      </c>
      <c r="D493" s="504" t="s">
        <v>2298</v>
      </c>
      <c r="E493" s="278" t="s">
        <v>152</v>
      </c>
      <c r="F493" s="278" t="s">
        <v>150</v>
      </c>
      <c r="G493" s="278" t="s">
        <v>148</v>
      </c>
      <c r="H493" s="265">
        <v>44144</v>
      </c>
      <c r="I493" s="265"/>
      <c r="J493" s="37"/>
      <c r="K493" s="37"/>
      <c r="L493" s="278"/>
      <c r="M493" s="37"/>
      <c r="N493" s="37"/>
      <c r="O493" s="278"/>
      <c r="P493" s="37"/>
      <c r="Q493" s="265">
        <v>44144</v>
      </c>
      <c r="R493" s="37">
        <v>102</v>
      </c>
      <c r="S493" s="37"/>
      <c r="T493" s="37"/>
      <c r="U493" s="37"/>
      <c r="V493" s="37"/>
      <c r="W493" s="37"/>
      <c r="X493" s="37"/>
      <c r="Y493" s="37"/>
      <c r="Z493" s="37"/>
      <c r="AA493" s="37"/>
      <c r="AB493" s="37"/>
      <c r="AC493" s="37"/>
      <c r="AD493" s="37"/>
      <c r="AE493" s="37"/>
      <c r="AF493" s="37"/>
      <c r="AG493" s="37"/>
      <c r="AH493" s="37"/>
      <c r="AI493" s="37"/>
      <c r="AJ493" s="37"/>
    </row>
    <row r="494" spans="1:36" ht="14" customHeight="1">
      <c r="A494" s="265">
        <v>44144</v>
      </c>
      <c r="B494" s="278" t="s">
        <v>138</v>
      </c>
      <c r="C494" s="37">
        <v>881486273</v>
      </c>
      <c r="D494" s="37"/>
      <c r="E494" s="278" t="s">
        <v>139</v>
      </c>
      <c r="F494" s="278" t="s">
        <v>140</v>
      </c>
      <c r="G494" s="278" t="s">
        <v>264</v>
      </c>
      <c r="H494" s="37"/>
      <c r="I494" s="37"/>
      <c r="J494" s="265">
        <v>44155</v>
      </c>
      <c r="K494" s="37"/>
      <c r="L494" s="37"/>
      <c r="M494" s="37"/>
      <c r="N494" s="37"/>
      <c r="O494" s="278" t="s">
        <v>12139</v>
      </c>
      <c r="P494" s="37"/>
      <c r="Q494" s="37"/>
      <c r="R494" s="37"/>
      <c r="S494" s="37"/>
      <c r="T494" s="37"/>
      <c r="U494" s="37"/>
      <c r="V494" s="37"/>
      <c r="W494" s="37"/>
      <c r="X494" s="37"/>
      <c r="Y494" s="37"/>
      <c r="Z494" s="37"/>
      <c r="AA494" s="37"/>
      <c r="AB494" s="37"/>
      <c r="AC494" s="37"/>
      <c r="AD494" s="37"/>
      <c r="AE494" s="37"/>
      <c r="AF494" s="37"/>
      <c r="AG494" s="37"/>
      <c r="AH494" s="37"/>
      <c r="AI494" s="37"/>
      <c r="AJ494" s="37"/>
    </row>
    <row r="495" spans="1:36">
      <c r="A495" s="265">
        <v>44145</v>
      </c>
      <c r="B495" s="278" t="s">
        <v>146</v>
      </c>
      <c r="C495" s="37">
        <v>881385756</v>
      </c>
      <c r="D495" s="504" t="s">
        <v>12140</v>
      </c>
      <c r="E495" s="278" t="s">
        <v>139</v>
      </c>
      <c r="F495" s="278" t="s">
        <v>140</v>
      </c>
      <c r="G495" s="278" t="s">
        <v>163</v>
      </c>
      <c r="H495" s="37"/>
      <c r="I495" s="37"/>
      <c r="J495" s="37"/>
      <c r="K495" s="37"/>
      <c r="L495" s="37"/>
      <c r="M495" s="37"/>
      <c r="N495" s="37"/>
      <c r="O495" s="37"/>
      <c r="P495" s="37"/>
      <c r="Q495" s="37"/>
      <c r="R495" s="37"/>
      <c r="S495" s="37"/>
      <c r="T495" s="37"/>
      <c r="U495" s="37"/>
      <c r="V495" s="37"/>
      <c r="W495" s="37"/>
      <c r="X495" s="37"/>
      <c r="Y495" s="37"/>
      <c r="Z495" s="37"/>
      <c r="AA495" s="37"/>
      <c r="AB495" s="37"/>
      <c r="AC495" s="37"/>
      <c r="AD495" s="37"/>
      <c r="AE495" s="37"/>
      <c r="AF495" s="37"/>
      <c r="AG495" s="37"/>
      <c r="AH495" s="37"/>
      <c r="AI495" s="37"/>
      <c r="AJ495" s="37"/>
    </row>
    <row r="496" spans="1:36">
      <c r="A496" s="265">
        <v>44146</v>
      </c>
      <c r="B496" s="278" t="s">
        <v>175</v>
      </c>
      <c r="C496" s="37">
        <v>881415479</v>
      </c>
      <c r="D496" s="37"/>
      <c r="E496" s="278" t="s">
        <v>139</v>
      </c>
      <c r="F496" s="278" t="s">
        <v>147</v>
      </c>
      <c r="G496" s="278" t="s">
        <v>1329</v>
      </c>
      <c r="H496" s="37"/>
      <c r="I496" s="265">
        <v>44146</v>
      </c>
      <c r="J496" s="37"/>
      <c r="K496" s="37"/>
      <c r="L496" s="278" t="s">
        <v>147</v>
      </c>
      <c r="M496" s="37"/>
      <c r="N496" s="37"/>
      <c r="O496" s="278"/>
      <c r="P496" s="37"/>
      <c r="Q496" s="265">
        <v>44148</v>
      </c>
      <c r="R496" s="37">
        <v>11988</v>
      </c>
      <c r="S496" s="37"/>
      <c r="T496" s="37"/>
      <c r="U496" s="37"/>
      <c r="V496" s="37"/>
      <c r="W496" s="37"/>
      <c r="X496" s="37"/>
      <c r="Y496" s="37"/>
      <c r="Z496" s="37"/>
      <c r="AA496" s="37"/>
      <c r="AB496" s="37"/>
      <c r="AC496" s="37"/>
      <c r="AD496" s="37"/>
      <c r="AE496" s="37"/>
      <c r="AF496" s="37"/>
      <c r="AG496" s="37"/>
      <c r="AH496" s="37"/>
      <c r="AI496" s="37"/>
      <c r="AJ496" s="37"/>
    </row>
    <row r="497" spans="1:36">
      <c r="A497" s="265">
        <v>44145</v>
      </c>
      <c r="B497" s="278" t="s">
        <v>227</v>
      </c>
      <c r="C497" s="37">
        <v>881560281</v>
      </c>
      <c r="D497" s="534">
        <v>743869423</v>
      </c>
      <c r="E497" s="278" t="s">
        <v>139</v>
      </c>
      <c r="F497" s="278" t="s">
        <v>140</v>
      </c>
      <c r="G497" s="278" t="s">
        <v>142</v>
      </c>
      <c r="H497" s="265">
        <v>44145</v>
      </c>
      <c r="I497" s="265">
        <v>44145</v>
      </c>
      <c r="J497" s="37"/>
      <c r="K497" s="37"/>
      <c r="L497" s="278"/>
      <c r="M497" s="37"/>
      <c r="N497" s="37"/>
      <c r="O497" s="37"/>
      <c r="P497" s="37"/>
      <c r="Q497" s="265">
        <v>44145</v>
      </c>
      <c r="R497" s="37">
        <v>7509</v>
      </c>
      <c r="S497" s="37"/>
      <c r="T497" s="37"/>
      <c r="U497" s="37"/>
      <c r="V497" s="37"/>
      <c r="W497" s="37"/>
      <c r="X497" s="37"/>
      <c r="Y497" s="37"/>
      <c r="Z497" s="37"/>
      <c r="AA497" s="37"/>
      <c r="AB497" s="37"/>
      <c r="AC497" s="37"/>
      <c r="AD497" s="37"/>
      <c r="AE497" s="37"/>
      <c r="AF497" s="37"/>
      <c r="AG497" s="37"/>
      <c r="AH497" s="37"/>
      <c r="AI497" s="37"/>
      <c r="AJ497" s="37"/>
    </row>
    <row r="498" spans="1:36">
      <c r="A498" s="265">
        <v>44146</v>
      </c>
      <c r="B498" s="278" t="s">
        <v>146</v>
      </c>
      <c r="C498" s="37">
        <v>880176056</v>
      </c>
      <c r="D498" s="504" t="s">
        <v>6117</v>
      </c>
      <c r="E498" s="278" t="s">
        <v>139</v>
      </c>
      <c r="F498" s="278" t="s">
        <v>140</v>
      </c>
      <c r="G498" s="278" t="s">
        <v>142</v>
      </c>
      <c r="H498" s="37"/>
      <c r="I498" s="265"/>
      <c r="J498" s="37"/>
      <c r="K498" s="37"/>
      <c r="L498" s="278"/>
      <c r="M498" s="37"/>
      <c r="N498" s="37"/>
      <c r="O498" s="618"/>
      <c r="P498" s="37"/>
      <c r="Q498" s="37"/>
      <c r="R498" s="37"/>
      <c r="S498" s="37"/>
      <c r="T498" s="37"/>
      <c r="U498" s="37"/>
      <c r="V498" s="37"/>
      <c r="W498" s="37"/>
      <c r="X498" s="37"/>
      <c r="Y498" s="37"/>
      <c r="Z498" s="37"/>
      <c r="AA498" s="37"/>
      <c r="AB498" s="37"/>
      <c r="AC498" s="37"/>
      <c r="AD498" s="37"/>
      <c r="AE498" s="37"/>
      <c r="AF498" s="37"/>
      <c r="AG498" s="37"/>
      <c r="AH498" s="37"/>
      <c r="AI498" s="37"/>
      <c r="AJ498" s="37"/>
    </row>
    <row r="499" spans="1:36">
      <c r="A499" s="265">
        <v>44146</v>
      </c>
      <c r="B499" s="278" t="s">
        <v>227</v>
      </c>
      <c r="C499" s="676">
        <v>881846751</v>
      </c>
      <c r="D499" s="504"/>
      <c r="E499" s="278" t="s">
        <v>139</v>
      </c>
      <c r="F499" s="278" t="s">
        <v>140</v>
      </c>
      <c r="G499" s="278" t="s">
        <v>142</v>
      </c>
      <c r="H499" s="265">
        <v>44146</v>
      </c>
      <c r="I499" s="265"/>
      <c r="J499" s="37"/>
      <c r="K499" s="37"/>
      <c r="L499" s="278"/>
      <c r="M499" s="37"/>
      <c r="N499" s="37"/>
      <c r="O499" s="292" t="s">
        <v>12141</v>
      </c>
      <c r="P499" s="37">
        <v>1662</v>
      </c>
      <c r="Q499" s="37"/>
      <c r="R499" s="37"/>
      <c r="S499" s="37"/>
      <c r="T499" s="37"/>
      <c r="U499" s="37"/>
      <c r="V499" s="37"/>
      <c r="W499" s="37"/>
      <c r="X499" s="37"/>
      <c r="Y499" s="37"/>
      <c r="Z499" s="37"/>
      <c r="AA499" s="37"/>
      <c r="AB499" s="37"/>
      <c r="AC499" s="37"/>
      <c r="AD499" s="37"/>
      <c r="AE499" s="37"/>
      <c r="AF499" s="37"/>
      <c r="AG499" s="37"/>
      <c r="AH499" s="37"/>
      <c r="AI499" s="37"/>
      <c r="AJ499" s="37"/>
    </row>
    <row r="500" spans="1:36">
      <c r="A500" s="265">
        <v>44152</v>
      </c>
      <c r="B500" s="278" t="s">
        <v>227</v>
      </c>
      <c r="C500" s="37">
        <v>883064102</v>
      </c>
      <c r="D500" s="510" t="s">
        <v>12142</v>
      </c>
      <c r="E500" s="278" t="s">
        <v>139</v>
      </c>
      <c r="F500" s="278" t="s">
        <v>140</v>
      </c>
      <c r="G500" s="278" t="s">
        <v>487</v>
      </c>
      <c r="H500" s="37"/>
      <c r="I500" s="265"/>
      <c r="J500" s="37"/>
      <c r="K500" s="37"/>
      <c r="L500" s="278"/>
      <c r="M500" s="37"/>
      <c r="N500" s="37"/>
      <c r="O500" s="618" t="s">
        <v>12143</v>
      </c>
      <c r="P500" s="37"/>
      <c r="Q500" s="37"/>
      <c r="R500" s="37"/>
      <c r="S500" s="37"/>
      <c r="T500" s="37"/>
      <c r="U500" s="37"/>
      <c r="V500" s="37"/>
      <c r="W500" s="37"/>
      <c r="X500" s="37"/>
      <c r="Y500" s="37"/>
      <c r="Z500" s="37"/>
      <c r="AA500" s="37"/>
      <c r="AB500" s="37"/>
      <c r="AC500" s="37"/>
      <c r="AD500" s="37"/>
      <c r="AE500" s="37"/>
      <c r="AF500" s="37"/>
      <c r="AG500" s="37"/>
      <c r="AH500" s="37"/>
      <c r="AI500" s="37"/>
      <c r="AJ500" s="37"/>
    </row>
    <row r="501" spans="1:36">
      <c r="A501" s="265">
        <v>44152</v>
      </c>
      <c r="B501" s="278" t="s">
        <v>227</v>
      </c>
      <c r="C501" s="37">
        <v>880050435</v>
      </c>
      <c r="D501" s="510" t="s">
        <v>12144</v>
      </c>
      <c r="E501" s="278" t="s">
        <v>139</v>
      </c>
      <c r="F501" s="278" t="s">
        <v>147</v>
      </c>
      <c r="G501" s="278" t="s">
        <v>173</v>
      </c>
      <c r="H501" s="265">
        <v>44151</v>
      </c>
      <c r="I501" s="265"/>
      <c r="J501" s="37"/>
      <c r="K501" s="37"/>
      <c r="L501" s="278"/>
      <c r="M501" s="37"/>
      <c r="N501" s="37"/>
      <c r="O501" s="618"/>
      <c r="P501" s="37"/>
      <c r="Q501" s="265">
        <v>44151</v>
      </c>
      <c r="R501" s="37">
        <v>999</v>
      </c>
      <c r="S501" s="37"/>
      <c r="T501" s="37"/>
      <c r="U501" s="37"/>
      <c r="V501" s="37"/>
      <c r="W501" s="37"/>
      <c r="X501" s="37"/>
      <c r="Y501" s="37"/>
      <c r="Z501" s="37"/>
      <c r="AA501" s="37"/>
      <c r="AB501" s="37"/>
      <c r="AC501" s="37"/>
      <c r="AD501" s="37"/>
      <c r="AE501" s="37"/>
      <c r="AF501" s="37"/>
      <c r="AG501" s="37"/>
      <c r="AH501" s="37"/>
      <c r="AI501" s="37"/>
      <c r="AJ501" s="37"/>
    </row>
    <row r="502" spans="1:36">
      <c r="A502" s="265">
        <v>44153</v>
      </c>
      <c r="B502" s="278" t="s">
        <v>138</v>
      </c>
      <c r="C502" s="37">
        <v>881851983</v>
      </c>
      <c r="D502" s="510"/>
      <c r="E502" s="278" t="s">
        <v>139</v>
      </c>
      <c r="F502" s="278" t="s">
        <v>140</v>
      </c>
      <c r="G502" s="278" t="s">
        <v>142</v>
      </c>
      <c r="H502" s="37"/>
      <c r="I502" s="265"/>
      <c r="J502" s="37"/>
      <c r="K502" s="37"/>
      <c r="L502" s="278"/>
      <c r="M502" s="37"/>
      <c r="N502" s="37"/>
      <c r="O502" s="618" t="s">
        <v>12145</v>
      </c>
      <c r="P502" s="37"/>
      <c r="Q502" s="37"/>
      <c r="R502" s="37"/>
      <c r="S502" s="37"/>
      <c r="T502" s="37"/>
      <c r="U502" s="37"/>
      <c r="V502" s="37"/>
      <c r="W502" s="37"/>
      <c r="X502" s="37"/>
      <c r="Y502" s="37"/>
      <c r="Z502" s="37"/>
      <c r="AA502" s="37"/>
      <c r="AB502" s="37"/>
      <c r="AC502" s="37"/>
      <c r="AD502" s="37"/>
      <c r="AE502" s="37"/>
      <c r="AF502" s="37"/>
      <c r="AG502" s="37"/>
      <c r="AH502" s="37"/>
      <c r="AI502" s="37"/>
      <c r="AJ502" s="37"/>
    </row>
    <row r="503" spans="1:36">
      <c r="A503" s="265">
        <v>44154</v>
      </c>
      <c r="B503" s="278" t="s">
        <v>227</v>
      </c>
      <c r="C503" s="37">
        <v>881216589</v>
      </c>
      <c r="D503" s="510" t="s">
        <v>12103</v>
      </c>
      <c r="E503" s="278" t="s">
        <v>152</v>
      </c>
      <c r="F503" s="278" t="s">
        <v>147</v>
      </c>
      <c r="G503" s="278" t="s">
        <v>142</v>
      </c>
      <c r="H503" s="265">
        <v>44153</v>
      </c>
      <c r="I503" s="265"/>
      <c r="J503" s="37"/>
      <c r="K503" s="37"/>
      <c r="L503" s="278"/>
      <c r="M503" s="37"/>
      <c r="N503" s="37"/>
      <c r="O503" s="618"/>
      <c r="P503" s="37"/>
      <c r="Q503" s="265">
        <v>44153</v>
      </c>
      <c r="R503" s="37">
        <v>207.28</v>
      </c>
      <c r="S503" s="37"/>
      <c r="T503" s="37"/>
      <c r="U503" s="37"/>
      <c r="V503" s="37"/>
      <c r="W503" s="37"/>
      <c r="X503" s="37"/>
      <c r="Y503" s="37"/>
      <c r="Z503" s="37"/>
      <c r="AA503" s="37"/>
      <c r="AB503" s="37"/>
      <c r="AC503" s="37"/>
      <c r="AD503" s="37"/>
      <c r="AE503" s="37"/>
      <c r="AF503" s="37"/>
      <c r="AG503" s="37"/>
      <c r="AH503" s="37"/>
      <c r="AI503" s="37"/>
      <c r="AJ503" s="37"/>
    </row>
    <row r="504" spans="1:36">
      <c r="A504" s="265">
        <v>44154</v>
      </c>
      <c r="B504" s="278" t="s">
        <v>146</v>
      </c>
      <c r="C504" s="37">
        <v>880466112</v>
      </c>
      <c r="D504" s="509"/>
      <c r="E504" s="278" t="s">
        <v>139</v>
      </c>
      <c r="F504" s="278" t="s">
        <v>140</v>
      </c>
      <c r="G504" s="278" t="s">
        <v>142</v>
      </c>
      <c r="H504" s="37"/>
      <c r="I504" s="265"/>
      <c r="J504" s="37"/>
      <c r="K504" s="37"/>
      <c r="L504" s="278"/>
      <c r="M504" s="37"/>
      <c r="N504" s="37"/>
      <c r="O504" s="278" t="s">
        <v>12146</v>
      </c>
      <c r="P504" s="37"/>
      <c r="Q504" s="37"/>
      <c r="R504" s="37"/>
      <c r="S504" s="37"/>
      <c r="T504" s="37"/>
      <c r="U504" s="37"/>
      <c r="V504" s="37"/>
      <c r="W504" s="37"/>
      <c r="X504" s="37"/>
      <c r="Y504" s="37"/>
      <c r="Z504" s="37"/>
      <c r="AA504" s="37"/>
      <c r="AB504" s="37"/>
      <c r="AC504" s="37"/>
      <c r="AD504" s="37"/>
      <c r="AE504" s="37"/>
      <c r="AF504" s="37"/>
      <c r="AG504" s="37"/>
      <c r="AH504" s="37"/>
      <c r="AI504" s="37"/>
      <c r="AJ504" s="37"/>
    </row>
    <row r="505" spans="1:36">
      <c r="A505" s="265">
        <v>44155</v>
      </c>
      <c r="B505" s="278" t="s">
        <v>227</v>
      </c>
      <c r="C505" s="525">
        <v>882376142</v>
      </c>
      <c r="D505" s="534">
        <v>503055050</v>
      </c>
      <c r="E505" s="278" t="s">
        <v>152</v>
      </c>
      <c r="F505" s="278" t="s">
        <v>12147</v>
      </c>
      <c r="G505" s="278" t="s">
        <v>142</v>
      </c>
      <c r="H505" s="265">
        <v>44155</v>
      </c>
      <c r="I505" s="265"/>
      <c r="J505" s="37"/>
      <c r="K505" s="37"/>
      <c r="L505" s="278"/>
      <c r="M505" s="37"/>
      <c r="N505" s="37"/>
      <c r="O505" s="618" t="s">
        <v>12148</v>
      </c>
      <c r="P505" s="37"/>
      <c r="Q505" s="37"/>
      <c r="R505" s="37"/>
      <c r="S505" s="37"/>
      <c r="T505" s="37"/>
      <c r="U505" s="37"/>
      <c r="V505" s="37"/>
      <c r="W505" s="37"/>
      <c r="X505" s="37"/>
      <c r="Y505" s="37"/>
      <c r="Z505" s="37"/>
      <c r="AA505" s="37"/>
      <c r="AB505" s="37"/>
      <c r="AC505" s="37"/>
      <c r="AD505" s="37"/>
      <c r="AE505" s="37"/>
      <c r="AF505" s="37"/>
      <c r="AG505" s="37"/>
      <c r="AH505" s="37"/>
      <c r="AI505" s="37"/>
      <c r="AJ505" s="37"/>
    </row>
    <row r="506" spans="1:36">
      <c r="A506" s="265">
        <v>44155</v>
      </c>
      <c r="B506" s="278" t="s">
        <v>194</v>
      </c>
      <c r="C506" s="525">
        <v>880001370</v>
      </c>
      <c r="D506" s="509"/>
      <c r="E506" s="278" t="s">
        <v>139</v>
      </c>
      <c r="F506" s="278" t="s">
        <v>140</v>
      </c>
      <c r="G506" s="278" t="s">
        <v>142</v>
      </c>
      <c r="H506" s="265">
        <v>44155</v>
      </c>
      <c r="I506" s="265"/>
      <c r="J506" s="265">
        <v>44161</v>
      </c>
      <c r="K506" s="37"/>
      <c r="L506" s="278"/>
      <c r="M506" s="37"/>
      <c r="N506" s="37"/>
      <c r="O506" s="618" t="s">
        <v>280</v>
      </c>
      <c r="P506" s="37"/>
      <c r="Q506" s="37"/>
      <c r="R506" s="37"/>
      <c r="S506" s="37"/>
      <c r="T506" s="37"/>
      <c r="U506" s="37"/>
      <c r="V506" s="37"/>
      <c r="W506" s="37"/>
      <c r="X506" s="37"/>
      <c r="Y506" s="37"/>
      <c r="Z506" s="37"/>
      <c r="AA506" s="37"/>
      <c r="AB506" s="37"/>
      <c r="AC506" s="37"/>
      <c r="AD506" s="37"/>
      <c r="AE506" s="37"/>
      <c r="AF506" s="37"/>
      <c r="AG506" s="37"/>
      <c r="AH506" s="37"/>
      <c r="AI506" s="37"/>
      <c r="AJ506" s="37"/>
    </row>
    <row r="507" spans="1:36">
      <c r="A507" s="265">
        <v>44158</v>
      </c>
      <c r="B507" s="278" t="s">
        <v>281</v>
      </c>
      <c r="C507" s="521">
        <v>881186637</v>
      </c>
      <c r="D507" s="513" t="s">
        <v>12149</v>
      </c>
      <c r="E507" s="278" t="s">
        <v>152</v>
      </c>
      <c r="F507" s="278" t="s">
        <v>147</v>
      </c>
      <c r="G507" s="278" t="s">
        <v>12150</v>
      </c>
      <c r="H507" s="37"/>
      <c r="I507" s="265"/>
      <c r="J507" s="37"/>
      <c r="K507" s="37"/>
      <c r="L507" s="278"/>
      <c r="M507" s="37"/>
      <c r="N507" s="37"/>
      <c r="O507" s="618"/>
      <c r="P507" s="37"/>
      <c r="Q507" s="265">
        <v>44156</v>
      </c>
      <c r="R507" s="37">
        <v>105000</v>
      </c>
      <c r="S507" s="37"/>
      <c r="T507" s="37"/>
      <c r="U507" s="37"/>
      <c r="V507" s="37"/>
      <c r="W507" s="37"/>
      <c r="X507" s="37"/>
      <c r="Y507" s="37"/>
      <c r="Z507" s="37"/>
      <c r="AA507" s="37"/>
      <c r="AB507" s="37"/>
      <c r="AC507" s="37"/>
      <c r="AD507" s="37"/>
      <c r="AE507" s="37"/>
      <c r="AF507" s="37"/>
      <c r="AG507" s="37"/>
      <c r="AH507" s="37"/>
      <c r="AI507" s="37"/>
      <c r="AJ507" s="37"/>
    </row>
    <row r="508" spans="1:36">
      <c r="A508" s="265">
        <v>44158</v>
      </c>
      <c r="B508" s="115" t="s">
        <v>227</v>
      </c>
      <c r="C508" s="676">
        <v>882321355</v>
      </c>
      <c r="D508" s="513"/>
      <c r="E508" s="278" t="s">
        <v>152</v>
      </c>
      <c r="F508" s="278" t="s">
        <v>140</v>
      </c>
      <c r="G508" s="278" t="s">
        <v>142</v>
      </c>
      <c r="H508" s="37"/>
      <c r="I508" s="265"/>
      <c r="J508" s="37"/>
      <c r="K508" s="37"/>
      <c r="L508" s="278"/>
      <c r="M508" s="37"/>
      <c r="N508" s="37"/>
      <c r="O508" s="618" t="s">
        <v>12151</v>
      </c>
      <c r="P508" s="37"/>
      <c r="Q508" s="37"/>
      <c r="R508" s="37"/>
      <c r="S508" s="37"/>
      <c r="T508" s="37"/>
      <c r="U508" s="37"/>
      <c r="V508" s="37"/>
      <c r="W508" s="37"/>
      <c r="X508" s="37"/>
      <c r="Y508" s="37"/>
      <c r="Z508" s="37"/>
      <c r="AA508" s="37"/>
      <c r="AB508" s="37"/>
      <c r="AC508" s="37"/>
      <c r="AD508" s="37"/>
      <c r="AE508" s="37"/>
      <c r="AF508" s="37"/>
      <c r="AG508" s="37"/>
      <c r="AH508" s="37"/>
      <c r="AI508" s="37"/>
      <c r="AJ508" s="37"/>
    </row>
    <row r="509" spans="1:36">
      <c r="A509" s="265">
        <v>44158</v>
      </c>
      <c r="B509" s="278" t="s">
        <v>138</v>
      </c>
      <c r="C509" s="521">
        <v>880866223</v>
      </c>
      <c r="D509" s="513"/>
      <c r="E509" s="278" t="s">
        <v>139</v>
      </c>
      <c r="F509" s="278" t="s">
        <v>100</v>
      </c>
      <c r="G509" s="278" t="s">
        <v>342</v>
      </c>
      <c r="H509" s="37"/>
      <c r="I509" s="265"/>
      <c r="J509" s="37"/>
      <c r="K509" s="37"/>
      <c r="L509" s="278"/>
      <c r="M509" s="37"/>
      <c r="N509" s="37"/>
      <c r="O509" s="618"/>
      <c r="P509" s="37"/>
      <c r="Q509" s="37"/>
      <c r="R509" s="37"/>
      <c r="S509" s="37"/>
      <c r="T509" s="37"/>
      <c r="U509" s="37"/>
      <c r="V509" s="37"/>
      <c r="W509" s="37"/>
      <c r="X509" s="37"/>
      <c r="Y509" s="37"/>
      <c r="Z509" s="37"/>
      <c r="AA509" s="37"/>
      <c r="AB509" s="37"/>
      <c r="AC509" s="37"/>
      <c r="AD509" s="37"/>
      <c r="AE509" s="37"/>
      <c r="AF509" s="37"/>
      <c r="AG509" s="37"/>
      <c r="AH509" s="37"/>
      <c r="AI509" s="37"/>
      <c r="AJ509" s="37"/>
    </row>
    <row r="510" spans="1:36">
      <c r="A510" s="265">
        <v>44159</v>
      </c>
      <c r="B510" s="278" t="s">
        <v>146</v>
      </c>
      <c r="C510" s="521">
        <v>882328760</v>
      </c>
      <c r="D510" s="513" t="s">
        <v>12152</v>
      </c>
      <c r="E510" s="278" t="s">
        <v>139</v>
      </c>
      <c r="F510" s="278" t="s">
        <v>140</v>
      </c>
      <c r="G510" s="278" t="s">
        <v>142</v>
      </c>
      <c r="H510" s="37"/>
      <c r="I510" s="265"/>
      <c r="J510" s="37"/>
      <c r="K510" s="37"/>
      <c r="L510" s="278"/>
      <c r="M510" s="37"/>
      <c r="N510" s="37"/>
      <c r="O510" s="618"/>
      <c r="P510" s="37"/>
      <c r="Q510" s="37"/>
      <c r="R510" s="37"/>
      <c r="S510" s="37"/>
      <c r="T510" s="37"/>
      <c r="U510" s="37"/>
      <c r="V510" s="37"/>
      <c r="W510" s="37"/>
      <c r="X510" s="37"/>
      <c r="Y510" s="37"/>
      <c r="Z510" s="37"/>
      <c r="AA510" s="37"/>
      <c r="AB510" s="37"/>
      <c r="AC510" s="37"/>
      <c r="AD510" s="37"/>
      <c r="AE510" s="37"/>
      <c r="AF510" s="37"/>
      <c r="AG510" s="37"/>
      <c r="AH510" s="37"/>
      <c r="AI510" s="37"/>
      <c r="AJ510" s="37"/>
    </row>
    <row r="511" spans="1:36">
      <c r="A511" s="265">
        <v>44159</v>
      </c>
      <c r="B511" s="278" t="s">
        <v>146</v>
      </c>
      <c r="C511" s="521">
        <v>881855965</v>
      </c>
      <c r="D511" s="513"/>
      <c r="E511" s="278" t="s">
        <v>139</v>
      </c>
      <c r="F511" s="278" t="s">
        <v>140</v>
      </c>
      <c r="G511" s="278" t="s">
        <v>287</v>
      </c>
      <c r="H511" s="37"/>
      <c r="I511" s="265"/>
      <c r="J511" s="37"/>
      <c r="K511" s="37"/>
      <c r="L511" s="278"/>
      <c r="M511" s="37"/>
      <c r="N511" s="37"/>
      <c r="O511" s="278" t="s">
        <v>12153</v>
      </c>
      <c r="P511" s="37"/>
      <c r="Q511" s="37"/>
      <c r="R511" s="37"/>
      <c r="S511" s="37"/>
      <c r="T511" s="37"/>
      <c r="U511" s="37"/>
      <c r="V511" s="37"/>
      <c r="W511" s="37"/>
      <c r="X511" s="37"/>
      <c r="Y511" s="37"/>
      <c r="Z511" s="37"/>
      <c r="AA511" s="37"/>
      <c r="AB511" s="37"/>
      <c r="AC511" s="37"/>
      <c r="AD511" s="37"/>
      <c r="AE511" s="37"/>
      <c r="AF511" s="37"/>
      <c r="AG511" s="37"/>
      <c r="AH511" s="37"/>
      <c r="AI511" s="37"/>
      <c r="AJ511" s="37"/>
    </row>
    <row r="512" spans="1:36">
      <c r="A512" s="265">
        <v>44159</v>
      </c>
      <c r="B512" s="278" t="s">
        <v>175</v>
      </c>
      <c r="C512" s="521">
        <v>880008660</v>
      </c>
      <c r="D512" s="513"/>
      <c r="E512" s="278" t="s">
        <v>152</v>
      </c>
      <c r="F512" s="278" t="s">
        <v>140</v>
      </c>
      <c r="G512" s="278" t="s">
        <v>142</v>
      </c>
      <c r="H512" s="37"/>
      <c r="I512" s="265">
        <v>44159</v>
      </c>
      <c r="J512" s="37"/>
      <c r="K512" s="37"/>
      <c r="L512" s="278" t="s">
        <v>142</v>
      </c>
      <c r="M512" s="37">
        <v>56.65</v>
      </c>
      <c r="N512" s="37"/>
      <c r="O512" s="618" t="s">
        <v>11949</v>
      </c>
      <c r="P512" s="37"/>
      <c r="Q512" s="37"/>
      <c r="R512" s="37"/>
      <c r="S512" s="37"/>
      <c r="T512" s="37"/>
      <c r="U512" s="37"/>
      <c r="V512" s="37"/>
      <c r="W512" s="37"/>
      <c r="X512" s="37"/>
      <c r="Y512" s="37"/>
      <c r="Z512" s="37"/>
      <c r="AA512" s="37"/>
      <c r="AB512" s="37"/>
      <c r="AC512" s="37"/>
      <c r="AD512" s="37"/>
      <c r="AE512" s="37"/>
      <c r="AF512" s="37"/>
      <c r="AG512" s="37"/>
      <c r="AH512" s="37"/>
      <c r="AI512" s="37"/>
      <c r="AJ512" s="37"/>
    </row>
    <row r="513" spans="1:36">
      <c r="A513" s="265">
        <v>44159</v>
      </c>
      <c r="B513" s="278" t="s">
        <v>175</v>
      </c>
      <c r="C513" s="521">
        <v>880455386</v>
      </c>
      <c r="D513" s="513"/>
      <c r="E513" s="278" t="s">
        <v>152</v>
      </c>
      <c r="F513" s="278" t="s">
        <v>181</v>
      </c>
      <c r="G513" s="278" t="s">
        <v>142</v>
      </c>
      <c r="H513" s="37"/>
      <c r="I513" s="265">
        <v>44159</v>
      </c>
      <c r="J513" s="37"/>
      <c r="K513" s="37"/>
      <c r="L513" s="278" t="s">
        <v>142</v>
      </c>
      <c r="M513" s="37">
        <v>49.51</v>
      </c>
      <c r="N513" s="37"/>
      <c r="O513" s="618" t="s">
        <v>11949</v>
      </c>
      <c r="P513" s="37"/>
      <c r="Q513" s="37"/>
      <c r="R513" s="37"/>
      <c r="S513" s="37"/>
      <c r="T513" s="37"/>
      <c r="U513" s="37"/>
      <c r="V513" s="37"/>
      <c r="W513" s="37"/>
      <c r="X513" s="37"/>
      <c r="Y513" s="37"/>
      <c r="Z513" s="37"/>
      <c r="AA513" s="37"/>
      <c r="AB513" s="37"/>
      <c r="AC513" s="37"/>
      <c r="AD513" s="37"/>
      <c r="AE513" s="37"/>
      <c r="AF513" s="37"/>
      <c r="AG513" s="37"/>
      <c r="AH513" s="37"/>
      <c r="AI513" s="37"/>
      <c r="AJ513" s="37"/>
    </row>
    <row r="514" spans="1:36">
      <c r="A514" s="265">
        <v>44159</v>
      </c>
      <c r="B514" s="278" t="s">
        <v>156</v>
      </c>
      <c r="C514" s="521">
        <v>881335474</v>
      </c>
      <c r="D514" s="513"/>
      <c r="E514" s="278" t="s">
        <v>139</v>
      </c>
      <c r="F514" s="278" t="s">
        <v>140</v>
      </c>
      <c r="G514" s="278"/>
      <c r="H514" s="37"/>
      <c r="I514" s="265">
        <v>44160</v>
      </c>
      <c r="J514" s="37"/>
      <c r="K514" s="37"/>
      <c r="L514" s="278" t="s">
        <v>10275</v>
      </c>
      <c r="M514" s="37">
        <v>741</v>
      </c>
      <c r="N514" s="37"/>
      <c r="O514" s="618" t="s">
        <v>12154</v>
      </c>
      <c r="P514" s="37"/>
      <c r="Q514" s="37"/>
      <c r="R514" s="37"/>
      <c r="S514" s="37"/>
      <c r="T514" s="37"/>
      <c r="U514" s="37"/>
      <c r="V514" s="37"/>
      <c r="W514" s="37"/>
      <c r="X514" s="37"/>
      <c r="Y514" s="37"/>
      <c r="Z514" s="37"/>
      <c r="AA514" s="37"/>
      <c r="AB514" s="37"/>
      <c r="AC514" s="37"/>
      <c r="AD514" s="37"/>
      <c r="AE514" s="37"/>
      <c r="AF514" s="37"/>
      <c r="AG514" s="37"/>
      <c r="AH514" s="37"/>
      <c r="AI514" s="37"/>
      <c r="AJ514" s="37"/>
    </row>
    <row r="515" spans="1:36">
      <c r="A515" s="265">
        <v>44159</v>
      </c>
      <c r="B515" s="278" t="s">
        <v>156</v>
      </c>
      <c r="C515" s="521">
        <v>882854540</v>
      </c>
      <c r="D515" s="513"/>
      <c r="E515" s="278" t="s">
        <v>139</v>
      </c>
      <c r="F515" s="278" t="s">
        <v>140</v>
      </c>
      <c r="G515" s="278"/>
      <c r="H515" s="37"/>
      <c r="I515" s="265">
        <v>44160</v>
      </c>
      <c r="J515" s="37"/>
      <c r="K515" s="37"/>
      <c r="L515" s="278" t="s">
        <v>181</v>
      </c>
      <c r="M515" s="37">
        <v>321.57</v>
      </c>
      <c r="N515" s="37"/>
      <c r="O515" s="618" t="s">
        <v>12154</v>
      </c>
      <c r="P515" s="37"/>
      <c r="Q515" s="37"/>
      <c r="R515" s="37"/>
      <c r="S515" s="37"/>
      <c r="T515" s="37"/>
      <c r="U515" s="37"/>
      <c r="V515" s="37"/>
      <c r="W515" s="37"/>
      <c r="X515" s="37"/>
      <c r="Y515" s="37"/>
      <c r="Z515" s="37"/>
      <c r="AA515" s="37"/>
      <c r="AB515" s="37"/>
      <c r="AC515" s="37"/>
      <c r="AD515" s="37"/>
      <c r="AE515" s="37"/>
      <c r="AF515" s="37"/>
      <c r="AG515" s="37"/>
      <c r="AH515" s="37"/>
      <c r="AI515" s="37"/>
      <c r="AJ515" s="37"/>
    </row>
    <row r="516" spans="1:36">
      <c r="A516" s="265">
        <v>44159</v>
      </c>
      <c r="B516" s="278" t="s">
        <v>157</v>
      </c>
      <c r="C516" s="521">
        <v>881736326</v>
      </c>
      <c r="D516" s="513" t="s">
        <v>12155</v>
      </c>
      <c r="E516" s="278" t="s">
        <v>139</v>
      </c>
      <c r="F516" s="278" t="s">
        <v>140</v>
      </c>
      <c r="G516" s="278" t="s">
        <v>176</v>
      </c>
      <c r="H516" s="37"/>
      <c r="I516" s="265">
        <v>44159</v>
      </c>
      <c r="J516" s="37"/>
      <c r="K516" s="37"/>
      <c r="L516" s="278" t="s">
        <v>176</v>
      </c>
      <c r="M516" s="37">
        <f>77+52</f>
        <v>129</v>
      </c>
      <c r="N516" s="37"/>
      <c r="O516" s="618" t="s">
        <v>11949</v>
      </c>
      <c r="P516" s="37"/>
      <c r="Q516" s="37"/>
      <c r="R516" s="37"/>
      <c r="S516" s="37"/>
      <c r="T516" s="37"/>
      <c r="U516" s="37"/>
      <c r="V516" s="37"/>
      <c r="W516" s="37"/>
      <c r="X516" s="37"/>
      <c r="Y516" s="37"/>
      <c r="Z516" s="37"/>
      <c r="AA516" s="37"/>
      <c r="AB516" s="37"/>
      <c r="AC516" s="37"/>
      <c r="AD516" s="37"/>
      <c r="AE516" s="37"/>
      <c r="AF516" s="37"/>
      <c r="AG516" s="37"/>
      <c r="AH516" s="37"/>
      <c r="AI516" s="37"/>
      <c r="AJ516" s="37"/>
    </row>
    <row r="517" spans="1:36">
      <c r="A517" s="265">
        <v>44159</v>
      </c>
      <c r="B517" s="278" t="s">
        <v>157</v>
      </c>
      <c r="C517" s="521">
        <v>880047790</v>
      </c>
      <c r="D517" s="513" t="s">
        <v>4637</v>
      </c>
      <c r="E517" s="278" t="s">
        <v>139</v>
      </c>
      <c r="F517" s="278" t="s">
        <v>140</v>
      </c>
      <c r="G517" s="278" t="s">
        <v>142</v>
      </c>
      <c r="H517" s="37"/>
      <c r="I517" s="265">
        <v>44159</v>
      </c>
      <c r="J517" s="37"/>
      <c r="K517" s="37"/>
      <c r="L517" s="278" t="s">
        <v>142</v>
      </c>
      <c r="M517" s="37">
        <v>29.5</v>
      </c>
      <c r="N517" s="37"/>
      <c r="O517" s="618" t="s">
        <v>11949</v>
      </c>
      <c r="P517" s="37"/>
      <c r="Q517" s="37"/>
      <c r="R517" s="37"/>
      <c r="S517" s="37"/>
      <c r="T517" s="37"/>
      <c r="U517" s="37"/>
      <c r="V517" s="37"/>
      <c r="W517" s="37"/>
      <c r="X517" s="37"/>
      <c r="Y517" s="37"/>
      <c r="Z517" s="37"/>
      <c r="AA517" s="37"/>
      <c r="AB517" s="37"/>
      <c r="AC517" s="37"/>
      <c r="AD517" s="37"/>
      <c r="AE517" s="37"/>
      <c r="AF517" s="37"/>
      <c r="AG517" s="37"/>
      <c r="AH517" s="37"/>
      <c r="AI517" s="37"/>
      <c r="AJ517" s="37"/>
    </row>
    <row r="518" spans="1:36">
      <c r="A518" s="265">
        <v>44159</v>
      </c>
      <c r="B518" s="278" t="s">
        <v>156</v>
      </c>
      <c r="C518" s="521">
        <v>880709287</v>
      </c>
      <c r="D518" s="513"/>
      <c r="E518" s="278" t="s">
        <v>152</v>
      </c>
      <c r="F518" s="278" t="s">
        <v>140</v>
      </c>
      <c r="G518" s="278" t="s">
        <v>142</v>
      </c>
      <c r="H518" s="37"/>
      <c r="I518" s="265">
        <v>44160</v>
      </c>
      <c r="J518" s="37"/>
      <c r="K518" s="37"/>
      <c r="L518" s="278" t="s">
        <v>142</v>
      </c>
      <c r="M518" s="37">
        <v>76.5</v>
      </c>
      <c r="N518" s="37"/>
      <c r="O518" s="618" t="s">
        <v>12154</v>
      </c>
      <c r="P518" s="37"/>
      <c r="Q518" s="37"/>
      <c r="R518" s="37"/>
      <c r="S518" s="37"/>
      <c r="T518" s="37"/>
      <c r="U518" s="37"/>
      <c r="V518" s="37"/>
      <c r="W518" s="37"/>
      <c r="X518" s="37"/>
      <c r="Y518" s="37"/>
      <c r="Z518" s="37"/>
      <c r="AA518" s="37"/>
      <c r="AB518" s="37"/>
      <c r="AC518" s="37"/>
      <c r="AD518" s="37"/>
      <c r="AE518" s="37"/>
      <c r="AF518" s="37"/>
      <c r="AG518" s="37"/>
      <c r="AH518" s="37"/>
      <c r="AI518" s="37"/>
      <c r="AJ518" s="37"/>
    </row>
    <row r="519" spans="1:36">
      <c r="A519" s="265">
        <v>44159</v>
      </c>
      <c r="B519" s="278" t="s">
        <v>227</v>
      </c>
      <c r="C519" s="521">
        <v>882376142</v>
      </c>
      <c r="D519" s="534">
        <v>503055050</v>
      </c>
      <c r="E519" s="278" t="s">
        <v>139</v>
      </c>
      <c r="F519" s="278" t="s">
        <v>424</v>
      </c>
      <c r="G519" s="278" t="s">
        <v>142</v>
      </c>
      <c r="H519" s="265">
        <v>44155</v>
      </c>
      <c r="I519" s="265">
        <v>44159</v>
      </c>
      <c r="J519" s="37"/>
      <c r="K519" s="37"/>
      <c r="L519" s="278" t="s">
        <v>199</v>
      </c>
      <c r="M519" s="37">
        <v>479.92</v>
      </c>
      <c r="N519" s="37"/>
      <c r="O519" s="618" t="s">
        <v>11949</v>
      </c>
      <c r="P519" s="37"/>
      <c r="Q519" s="265">
        <v>44158</v>
      </c>
      <c r="R519" s="37">
        <v>2574</v>
      </c>
      <c r="S519" s="37"/>
      <c r="T519" s="37"/>
      <c r="U519" s="37"/>
      <c r="V519" s="37"/>
      <c r="W519" s="37"/>
      <c r="X519" s="37"/>
      <c r="Y519" s="37"/>
      <c r="Z519" s="37"/>
      <c r="AA519" s="37"/>
      <c r="AB519" s="37"/>
      <c r="AC519" s="37"/>
      <c r="AD519" s="37"/>
      <c r="AE519" s="37"/>
      <c r="AF519" s="37"/>
      <c r="AG519" s="37"/>
      <c r="AH519" s="37"/>
      <c r="AI519" s="37"/>
      <c r="AJ519" s="37"/>
    </row>
    <row r="520" spans="1:36">
      <c r="A520" s="265">
        <v>44159</v>
      </c>
      <c r="B520" s="278" t="s">
        <v>167</v>
      </c>
      <c r="C520" s="521">
        <v>882685092</v>
      </c>
      <c r="D520" s="513"/>
      <c r="E520" s="278" t="s">
        <v>139</v>
      </c>
      <c r="F520" s="278" t="s">
        <v>140</v>
      </c>
      <c r="G520" s="278" t="s">
        <v>11562</v>
      </c>
      <c r="H520" s="37"/>
      <c r="I520" s="265">
        <v>44159</v>
      </c>
      <c r="J520" s="37"/>
      <c r="K520" s="37"/>
      <c r="L520" s="278" t="s">
        <v>11562</v>
      </c>
      <c r="M520" s="37">
        <v>174.3</v>
      </c>
      <c r="N520" s="37"/>
      <c r="O520" s="618" t="s">
        <v>11949</v>
      </c>
      <c r="P520" s="37"/>
      <c r="Q520" s="37"/>
      <c r="R520" s="37"/>
      <c r="S520" s="37"/>
      <c r="T520" s="37"/>
      <c r="U520" s="37"/>
      <c r="V520" s="37"/>
      <c r="W520" s="37"/>
      <c r="X520" s="37"/>
      <c r="Y520" s="37"/>
      <c r="Z520" s="37"/>
      <c r="AA520" s="37"/>
      <c r="AB520" s="37"/>
      <c r="AC520" s="37"/>
      <c r="AD520" s="37"/>
      <c r="AE520" s="37"/>
      <c r="AF520" s="37"/>
      <c r="AG520" s="37"/>
      <c r="AH520" s="37"/>
      <c r="AI520" s="37"/>
      <c r="AJ520" s="37"/>
    </row>
    <row r="521" spans="1:36">
      <c r="A521" s="265">
        <v>44159</v>
      </c>
      <c r="B521" s="278" t="s">
        <v>138</v>
      </c>
      <c r="C521" s="521">
        <v>881252851</v>
      </c>
      <c r="D521" s="513"/>
      <c r="E521" s="278" t="s">
        <v>152</v>
      </c>
      <c r="F521" s="278" t="s">
        <v>140</v>
      </c>
      <c r="G521" s="278" t="s">
        <v>142</v>
      </c>
      <c r="H521" s="37"/>
      <c r="I521" s="265">
        <v>44159</v>
      </c>
      <c r="J521" s="37"/>
      <c r="K521" s="37"/>
      <c r="L521" s="278" t="s">
        <v>142</v>
      </c>
      <c r="M521" s="37">
        <v>106.5</v>
      </c>
      <c r="N521" s="37"/>
      <c r="O521" s="618" t="s">
        <v>466</v>
      </c>
      <c r="P521" s="37"/>
      <c r="Q521" s="37"/>
      <c r="R521" s="37"/>
      <c r="S521" s="37"/>
      <c r="T521" s="37"/>
      <c r="U521" s="37"/>
      <c r="V521" s="37"/>
      <c r="W521" s="37"/>
      <c r="X521" s="37"/>
      <c r="Y521" s="37"/>
      <c r="Z521" s="37"/>
      <c r="AA521" s="37"/>
      <c r="AB521" s="37"/>
      <c r="AC521" s="37"/>
      <c r="AD521" s="37"/>
      <c r="AE521" s="37"/>
      <c r="AF521" s="37"/>
      <c r="AG521" s="37"/>
      <c r="AH521" s="37"/>
      <c r="AI521" s="37"/>
      <c r="AJ521" s="37"/>
    </row>
    <row r="522" spans="1:36">
      <c r="A522" s="265">
        <v>44160</v>
      </c>
      <c r="B522" s="278" t="s">
        <v>138</v>
      </c>
      <c r="C522" s="521">
        <v>881252851</v>
      </c>
      <c r="D522" s="513"/>
      <c r="E522" s="278" t="s">
        <v>152</v>
      </c>
      <c r="F522" s="278" t="s">
        <v>140</v>
      </c>
      <c r="G522" s="278" t="s">
        <v>142</v>
      </c>
      <c r="H522" s="37"/>
      <c r="I522" s="505">
        <v>44162</v>
      </c>
      <c r="J522" s="37"/>
      <c r="K522" s="37"/>
      <c r="L522" s="278" t="s">
        <v>142</v>
      </c>
      <c r="M522" s="37">
        <v>117.5</v>
      </c>
      <c r="N522" s="37"/>
      <c r="O522" s="618" t="s">
        <v>12156</v>
      </c>
      <c r="P522" s="37"/>
      <c r="Q522" s="37"/>
      <c r="R522" s="37"/>
      <c r="S522" s="37"/>
      <c r="T522" s="37"/>
      <c r="U522" s="37"/>
      <c r="V522" s="37"/>
      <c r="W522" s="37"/>
      <c r="X522" s="37"/>
      <c r="Y522" s="37"/>
      <c r="Z522" s="37"/>
      <c r="AA522" s="37"/>
      <c r="AB522" s="37"/>
      <c r="AC522" s="37"/>
      <c r="AD522" s="37"/>
      <c r="AE522" s="37"/>
      <c r="AF522" s="37"/>
      <c r="AG522" s="37"/>
      <c r="AH522" s="37"/>
      <c r="AI522" s="37"/>
      <c r="AJ522" s="37"/>
    </row>
    <row r="523" spans="1:36">
      <c r="A523" s="265">
        <v>44159</v>
      </c>
      <c r="B523" s="278" t="s">
        <v>175</v>
      </c>
      <c r="C523" s="521">
        <v>881433542</v>
      </c>
      <c r="D523" s="513"/>
      <c r="E523" s="278" t="s">
        <v>139</v>
      </c>
      <c r="F523" s="278" t="s">
        <v>140</v>
      </c>
      <c r="G523" s="278" t="s">
        <v>142</v>
      </c>
      <c r="H523" s="37"/>
      <c r="I523" s="265">
        <v>44161</v>
      </c>
      <c r="J523" s="37"/>
      <c r="K523" s="37"/>
      <c r="L523" s="278" t="s">
        <v>142</v>
      </c>
      <c r="M523" s="37">
        <v>16631.96</v>
      </c>
      <c r="N523" s="37"/>
      <c r="O523" s="618" t="s">
        <v>12157</v>
      </c>
      <c r="P523" s="37"/>
      <c r="Q523" s="265">
        <v>44161</v>
      </c>
      <c r="R523" s="37">
        <v>1359.6</v>
      </c>
      <c r="S523" s="37"/>
      <c r="T523" s="37"/>
      <c r="U523" s="37"/>
      <c r="V523" s="37"/>
      <c r="W523" s="37"/>
      <c r="X523" s="37"/>
      <c r="Y523" s="37"/>
      <c r="Z523" s="37"/>
      <c r="AA523" s="37"/>
      <c r="AB523" s="37"/>
      <c r="AC523" s="37"/>
      <c r="AD523" s="37"/>
      <c r="AE523" s="37"/>
      <c r="AF523" s="37"/>
      <c r="AG523" s="37"/>
      <c r="AH523" s="37"/>
      <c r="AI523" s="37"/>
      <c r="AJ523" s="37"/>
    </row>
    <row r="524" spans="1:36">
      <c r="A524" s="265">
        <v>44159</v>
      </c>
      <c r="B524" s="278" t="s">
        <v>175</v>
      </c>
      <c r="C524" s="521">
        <v>881433542</v>
      </c>
      <c r="D524" s="513"/>
      <c r="E524" s="278" t="s">
        <v>139</v>
      </c>
      <c r="F524" s="278" t="s">
        <v>140</v>
      </c>
      <c r="G524" s="278" t="s">
        <v>5874</v>
      </c>
      <c r="H524" s="37"/>
      <c r="I524" s="265">
        <v>44165</v>
      </c>
      <c r="J524" s="37"/>
      <c r="K524" s="37"/>
      <c r="L524" s="278" t="s">
        <v>5874</v>
      </c>
      <c r="M524" s="37">
        <v>751.19</v>
      </c>
      <c r="N524" s="37"/>
      <c r="O524" s="618" t="s">
        <v>11962</v>
      </c>
      <c r="P524" s="37"/>
      <c r="Q524" s="265"/>
      <c r="R524" s="37"/>
      <c r="S524" s="37"/>
      <c r="T524" s="37"/>
      <c r="U524" s="37"/>
      <c r="V524" s="37"/>
      <c r="W524" s="37"/>
      <c r="X524" s="37"/>
      <c r="Y524" s="37"/>
      <c r="Z524" s="37"/>
      <c r="AA524" s="37"/>
      <c r="AB524" s="37"/>
      <c r="AC524" s="37"/>
      <c r="AD524" s="37"/>
      <c r="AE524" s="37"/>
      <c r="AF524" s="37"/>
      <c r="AG524" s="37"/>
      <c r="AH524" s="37"/>
      <c r="AI524" s="37"/>
      <c r="AJ524" s="37"/>
    </row>
    <row r="525" spans="1:36">
      <c r="A525" s="265">
        <v>44159</v>
      </c>
      <c r="B525" s="278" t="s">
        <v>281</v>
      </c>
      <c r="C525" s="521">
        <v>882346671</v>
      </c>
      <c r="D525" s="513" t="s">
        <v>3105</v>
      </c>
      <c r="E525" s="278" t="s">
        <v>139</v>
      </c>
      <c r="F525" s="278" t="s">
        <v>140</v>
      </c>
      <c r="G525" s="278" t="s">
        <v>12158</v>
      </c>
      <c r="H525" s="37"/>
      <c r="I525" s="265">
        <v>44159</v>
      </c>
      <c r="J525" s="37"/>
      <c r="K525" s="37"/>
      <c r="L525" s="278" t="s">
        <v>12158</v>
      </c>
      <c r="M525" s="37">
        <v>8605</v>
      </c>
      <c r="N525" s="37"/>
      <c r="O525" s="618" t="s">
        <v>466</v>
      </c>
      <c r="P525" s="37"/>
      <c r="Q525" s="37"/>
      <c r="R525" s="37"/>
      <c r="S525" s="37"/>
      <c r="T525" s="37"/>
      <c r="U525" s="37"/>
      <c r="V525" s="37"/>
      <c r="W525" s="37"/>
      <c r="X525" s="37"/>
      <c r="Y525" s="37"/>
      <c r="Z525" s="37"/>
      <c r="AA525" s="37"/>
      <c r="AB525" s="37"/>
      <c r="AC525" s="37"/>
      <c r="AD525" s="37"/>
      <c r="AE525" s="37"/>
      <c r="AF525" s="37"/>
      <c r="AG525" s="37"/>
      <c r="AH525" s="37"/>
      <c r="AI525" s="37"/>
      <c r="AJ525" s="37"/>
    </row>
    <row r="526" spans="1:36">
      <c r="A526" s="265">
        <v>44159</v>
      </c>
      <c r="B526" s="278" t="s">
        <v>281</v>
      </c>
      <c r="C526" s="521">
        <v>882561798</v>
      </c>
      <c r="D526" s="513" t="s">
        <v>12159</v>
      </c>
      <c r="E526" s="278" t="s">
        <v>139</v>
      </c>
      <c r="F526" s="278" t="s">
        <v>140</v>
      </c>
      <c r="G526" s="278" t="s">
        <v>1072</v>
      </c>
      <c r="H526" s="265">
        <v>44159</v>
      </c>
      <c r="I526" s="265">
        <v>44160</v>
      </c>
      <c r="J526" s="37"/>
      <c r="K526" s="37"/>
      <c r="L526" s="278" t="s">
        <v>1072</v>
      </c>
      <c r="M526" s="37">
        <v>894</v>
      </c>
      <c r="N526" s="37"/>
      <c r="O526" s="618" t="s">
        <v>466</v>
      </c>
      <c r="P526" s="37"/>
      <c r="Q526" s="37"/>
      <c r="R526" s="37"/>
      <c r="S526" s="37"/>
      <c r="T526" s="37"/>
      <c r="U526" s="37"/>
      <c r="V526" s="37"/>
      <c r="W526" s="37"/>
      <c r="X526" s="37"/>
      <c r="Y526" s="37"/>
      <c r="Z526" s="37"/>
      <c r="AA526" s="37"/>
      <c r="AB526" s="37"/>
      <c r="AC526" s="37"/>
      <c r="AD526" s="37"/>
      <c r="AE526" s="37"/>
      <c r="AF526" s="37"/>
      <c r="AG526" s="37"/>
      <c r="AH526" s="37"/>
      <c r="AI526" s="37"/>
      <c r="AJ526" s="37"/>
    </row>
    <row r="527" spans="1:36">
      <c r="A527" s="265">
        <v>44159</v>
      </c>
      <c r="B527" s="278" t="s">
        <v>281</v>
      </c>
      <c r="C527" s="521">
        <v>880127834</v>
      </c>
      <c r="D527" s="513"/>
      <c r="E527" s="278" t="s">
        <v>139</v>
      </c>
      <c r="F527" s="278" t="s">
        <v>140</v>
      </c>
      <c r="G527" s="278" t="s">
        <v>142</v>
      </c>
      <c r="H527" s="37"/>
      <c r="I527" s="265"/>
      <c r="J527" s="37"/>
      <c r="K527" s="37"/>
      <c r="L527" s="278"/>
      <c r="M527" s="37"/>
      <c r="N527" s="37"/>
      <c r="O527" s="618" t="s">
        <v>12160</v>
      </c>
      <c r="P527" s="37"/>
      <c r="Q527" s="37"/>
      <c r="R527" s="37"/>
      <c r="S527" s="37"/>
      <c r="T527" s="37"/>
      <c r="U527" s="37"/>
      <c r="V527" s="37"/>
      <c r="W527" s="37"/>
      <c r="X527" s="37"/>
      <c r="Y527" s="37"/>
      <c r="Z527" s="37"/>
      <c r="AA527" s="37"/>
      <c r="AB527" s="37"/>
      <c r="AC527" s="37"/>
      <c r="AD527" s="37"/>
      <c r="AE527" s="37"/>
      <c r="AF527" s="37"/>
      <c r="AG527" s="37"/>
      <c r="AH527" s="37"/>
      <c r="AI527" s="37"/>
      <c r="AJ527" s="37"/>
    </row>
    <row r="528" spans="1:36">
      <c r="A528" s="265">
        <v>44159</v>
      </c>
      <c r="B528" s="278" t="s">
        <v>154</v>
      </c>
      <c r="C528" s="521">
        <v>882548009</v>
      </c>
      <c r="D528" s="513" t="s">
        <v>12161</v>
      </c>
      <c r="E528" s="278" t="s">
        <v>152</v>
      </c>
      <c r="F528" s="278" t="s">
        <v>140</v>
      </c>
      <c r="G528" s="278" t="s">
        <v>7480</v>
      </c>
      <c r="H528" s="37"/>
      <c r="I528" s="265">
        <v>44159</v>
      </c>
      <c r="J528" s="37"/>
      <c r="K528" s="37"/>
      <c r="L528" s="278" t="s">
        <v>7480</v>
      </c>
      <c r="M528" s="37">
        <v>2029.8</v>
      </c>
      <c r="N528" s="37"/>
      <c r="O528" s="618" t="s">
        <v>12162</v>
      </c>
      <c r="P528" s="37"/>
      <c r="Q528" s="37"/>
      <c r="R528" s="37"/>
      <c r="S528" s="37"/>
      <c r="T528" s="37"/>
      <c r="U528" s="37"/>
      <c r="V528" s="37"/>
      <c r="W528" s="37"/>
      <c r="X528" s="37"/>
      <c r="Y528" s="37"/>
      <c r="Z528" s="37"/>
      <c r="AA528" s="37"/>
      <c r="AB528" s="37"/>
      <c r="AC528" s="37"/>
      <c r="AD528" s="37"/>
      <c r="AE528" s="37"/>
      <c r="AF528" s="37"/>
      <c r="AG528" s="37"/>
      <c r="AH528" s="37"/>
      <c r="AI528" s="37"/>
      <c r="AJ528" s="37"/>
    </row>
    <row r="529" spans="1:36">
      <c r="A529" s="265">
        <v>44160</v>
      </c>
      <c r="B529" s="278" t="s">
        <v>194</v>
      </c>
      <c r="C529" s="521">
        <v>883056844</v>
      </c>
      <c r="D529" s="513"/>
      <c r="E529" s="278" t="s">
        <v>139</v>
      </c>
      <c r="F529" s="278" t="s">
        <v>140</v>
      </c>
      <c r="G529" s="278" t="s">
        <v>142</v>
      </c>
      <c r="H529" s="265">
        <v>44160</v>
      </c>
      <c r="I529" s="265"/>
      <c r="J529" s="37"/>
      <c r="K529" s="37"/>
      <c r="L529" s="278"/>
      <c r="M529" s="37"/>
      <c r="N529" s="37"/>
      <c r="O529" s="618" t="s">
        <v>280</v>
      </c>
      <c r="P529" s="37"/>
      <c r="Q529" s="37"/>
      <c r="R529" s="37"/>
      <c r="S529" s="37"/>
      <c r="T529" s="37"/>
      <c r="U529" s="37"/>
      <c r="V529" s="37"/>
      <c r="W529" s="37"/>
      <c r="X529" s="37"/>
      <c r="Y529" s="37"/>
      <c r="Z529" s="37"/>
      <c r="AA529" s="37"/>
      <c r="AB529" s="37"/>
      <c r="AC529" s="37"/>
      <c r="AD529" s="37"/>
      <c r="AE529" s="37"/>
      <c r="AF529" s="37"/>
      <c r="AG529" s="37"/>
      <c r="AH529" s="37"/>
      <c r="AI529" s="37"/>
      <c r="AJ529" s="37"/>
    </row>
    <row r="530" spans="1:36">
      <c r="A530" s="265">
        <v>44159</v>
      </c>
      <c r="B530" s="278" t="s">
        <v>227</v>
      </c>
      <c r="C530" s="521">
        <v>880616050</v>
      </c>
      <c r="D530" s="510" t="s">
        <v>2981</v>
      </c>
      <c r="E530" s="278" t="s">
        <v>139</v>
      </c>
      <c r="F530" s="278" t="s">
        <v>140</v>
      </c>
      <c r="G530" s="278" t="s">
        <v>1174</v>
      </c>
      <c r="H530" s="265">
        <v>44160</v>
      </c>
      <c r="I530" s="265">
        <v>44160</v>
      </c>
      <c r="J530" s="37"/>
      <c r="K530" s="37"/>
      <c r="L530" s="278" t="s">
        <v>294</v>
      </c>
      <c r="M530" s="37">
        <v>600</v>
      </c>
      <c r="N530" s="37"/>
      <c r="O530" s="618" t="s">
        <v>12028</v>
      </c>
      <c r="P530" s="37"/>
      <c r="Q530" s="37"/>
      <c r="R530" s="37"/>
      <c r="S530" s="37"/>
      <c r="T530" s="37"/>
      <c r="U530" s="37"/>
      <c r="V530" s="37"/>
      <c r="W530" s="37"/>
      <c r="X530" s="37"/>
      <c r="Y530" s="37"/>
      <c r="Z530" s="37"/>
      <c r="AA530" s="37"/>
      <c r="AB530" s="37"/>
      <c r="AC530" s="37"/>
      <c r="AD530" s="37"/>
      <c r="AE530" s="37"/>
      <c r="AF530" s="37"/>
      <c r="AG530" s="37"/>
      <c r="AH530" s="37"/>
      <c r="AI530" s="37"/>
      <c r="AJ530" s="37"/>
    </row>
    <row r="531" spans="1:36">
      <c r="A531" s="265">
        <v>44159</v>
      </c>
      <c r="B531" s="278" t="s">
        <v>156</v>
      </c>
      <c r="C531" s="521">
        <v>880432853</v>
      </c>
      <c r="D531" s="513"/>
      <c r="E531" s="278" t="s">
        <v>139</v>
      </c>
      <c r="F531" s="278" t="s">
        <v>140</v>
      </c>
      <c r="G531" s="278"/>
      <c r="H531" s="37"/>
      <c r="I531" s="265">
        <v>44160</v>
      </c>
      <c r="J531" s="37"/>
      <c r="K531" s="37"/>
      <c r="L531" s="278" t="s">
        <v>148</v>
      </c>
      <c r="M531" s="37">
        <v>55</v>
      </c>
      <c r="N531" s="37"/>
      <c r="O531" s="618"/>
      <c r="P531" s="37"/>
      <c r="Q531" s="37"/>
      <c r="R531" s="37"/>
      <c r="S531" s="37"/>
      <c r="T531" s="37"/>
      <c r="U531" s="37"/>
      <c r="V531" s="37"/>
      <c r="W531" s="37"/>
      <c r="X531" s="37"/>
      <c r="Y531" s="37"/>
      <c r="Z531" s="37"/>
      <c r="AA531" s="37"/>
      <c r="AB531" s="37"/>
      <c r="AC531" s="37"/>
      <c r="AD531" s="37"/>
      <c r="AE531" s="37"/>
      <c r="AF531" s="37"/>
      <c r="AG531" s="37"/>
      <c r="AH531" s="37"/>
      <c r="AI531" s="37"/>
      <c r="AJ531" s="37"/>
    </row>
    <row r="532" spans="1:36">
      <c r="A532" s="265">
        <v>44160</v>
      </c>
      <c r="B532" s="278" t="s">
        <v>178</v>
      </c>
      <c r="C532" s="521">
        <v>882128032</v>
      </c>
      <c r="D532" s="513"/>
      <c r="E532" s="278" t="s">
        <v>139</v>
      </c>
      <c r="F532" s="278" t="s">
        <v>140</v>
      </c>
      <c r="G532" s="278" t="s">
        <v>142</v>
      </c>
      <c r="H532" s="37"/>
      <c r="I532" s="265">
        <v>44160</v>
      </c>
      <c r="J532" s="37"/>
      <c r="K532" s="37"/>
      <c r="L532" s="278" t="s">
        <v>142</v>
      </c>
      <c r="M532" s="37">
        <v>700</v>
      </c>
      <c r="N532" s="37"/>
      <c r="O532" s="618" t="s">
        <v>11972</v>
      </c>
      <c r="P532" s="37"/>
      <c r="Q532" s="37"/>
      <c r="R532" s="37"/>
      <c r="S532" s="37"/>
      <c r="T532" s="37"/>
      <c r="U532" s="37"/>
      <c r="V532" s="37"/>
      <c r="W532" s="37"/>
      <c r="X532" s="37"/>
      <c r="Y532" s="37"/>
      <c r="Z532" s="37"/>
      <c r="AA532" s="37"/>
      <c r="AB532" s="37"/>
      <c r="AC532" s="37"/>
      <c r="AD532" s="37"/>
      <c r="AE532" s="37"/>
      <c r="AF532" s="37"/>
      <c r="AG532" s="37"/>
      <c r="AH532" s="37"/>
      <c r="AI532" s="37"/>
      <c r="AJ532" s="37"/>
    </row>
    <row r="533" spans="1:36">
      <c r="A533" s="265">
        <v>44160</v>
      </c>
      <c r="B533" s="278" t="s">
        <v>281</v>
      </c>
      <c r="C533" s="521">
        <v>881723886</v>
      </c>
      <c r="D533" s="513"/>
      <c r="E533" s="278" t="s">
        <v>139</v>
      </c>
      <c r="F533" s="278" t="s">
        <v>140</v>
      </c>
      <c r="G533" s="278" t="s">
        <v>168</v>
      </c>
      <c r="H533" s="37"/>
      <c r="I533" s="265">
        <v>44160</v>
      </c>
      <c r="J533" s="37"/>
      <c r="K533" s="37"/>
      <c r="L533" s="278" t="s">
        <v>168</v>
      </c>
      <c r="M533" s="37">
        <v>38</v>
      </c>
      <c r="N533" s="37"/>
      <c r="O533" s="618" t="s">
        <v>11972</v>
      </c>
      <c r="P533" s="37"/>
      <c r="Q533" s="37"/>
      <c r="R533" s="37"/>
      <c r="S533" s="37"/>
      <c r="T533" s="37"/>
      <c r="U533" s="37"/>
      <c r="V533" s="37"/>
      <c r="W533" s="37"/>
      <c r="X533" s="37"/>
      <c r="Y533" s="37"/>
      <c r="Z533" s="37"/>
      <c r="AA533" s="37"/>
      <c r="AB533" s="37"/>
      <c r="AC533" s="37"/>
      <c r="AD533" s="37"/>
      <c r="AE533" s="37"/>
      <c r="AF533" s="37"/>
      <c r="AG533" s="37"/>
      <c r="AH533" s="37"/>
      <c r="AI533" s="37"/>
      <c r="AJ533" s="37"/>
    </row>
    <row r="534" spans="1:36">
      <c r="A534" s="265">
        <v>44160</v>
      </c>
      <c r="B534" s="278" t="s">
        <v>154</v>
      </c>
      <c r="C534" s="521">
        <v>880137765</v>
      </c>
      <c r="D534" s="513" t="s">
        <v>12163</v>
      </c>
      <c r="E534" s="278" t="s">
        <v>139</v>
      </c>
      <c r="F534" s="278" t="s">
        <v>140</v>
      </c>
      <c r="G534" s="278" t="s">
        <v>148</v>
      </c>
      <c r="H534" s="37"/>
      <c r="I534" s="265">
        <v>44160</v>
      </c>
      <c r="J534" s="37"/>
      <c r="K534" s="37"/>
      <c r="L534" s="278" t="s">
        <v>148</v>
      </c>
      <c r="M534" s="37">
        <v>48</v>
      </c>
      <c r="N534" s="37"/>
      <c r="O534" s="618" t="s">
        <v>11999</v>
      </c>
      <c r="P534" s="37"/>
      <c r="Q534" s="37"/>
      <c r="R534" s="37"/>
      <c r="S534" s="37"/>
      <c r="T534" s="37"/>
      <c r="U534" s="37"/>
      <c r="V534" s="37"/>
      <c r="W534" s="37"/>
      <c r="X534" s="37"/>
      <c r="Y534" s="37"/>
      <c r="Z534" s="37"/>
      <c r="AA534" s="37"/>
      <c r="AB534" s="37"/>
      <c r="AC534" s="37"/>
      <c r="AD534" s="37"/>
      <c r="AE534" s="37"/>
      <c r="AF534" s="37"/>
      <c r="AG534" s="37"/>
      <c r="AH534" s="37"/>
      <c r="AI534" s="37"/>
      <c r="AJ534" s="37"/>
    </row>
    <row r="535" spans="1:36">
      <c r="A535" s="265">
        <v>44160</v>
      </c>
      <c r="B535" s="278" t="s">
        <v>154</v>
      </c>
      <c r="C535" s="521">
        <v>882843522</v>
      </c>
      <c r="D535" s="513" t="s">
        <v>12164</v>
      </c>
      <c r="E535" s="278" t="s">
        <v>139</v>
      </c>
      <c r="F535" s="278" t="s">
        <v>140</v>
      </c>
      <c r="G535" s="278" t="s">
        <v>172</v>
      </c>
      <c r="H535" s="37"/>
      <c r="I535" s="265">
        <v>44160</v>
      </c>
      <c r="J535" s="37"/>
      <c r="K535" s="37"/>
      <c r="L535" s="278" t="s">
        <v>225</v>
      </c>
      <c r="M535" s="37">
        <v>7.1</v>
      </c>
      <c r="N535" s="37"/>
      <c r="O535" s="618" t="s">
        <v>11972</v>
      </c>
      <c r="P535" s="37"/>
      <c r="Q535" s="37"/>
      <c r="R535" s="37"/>
      <c r="S535" s="37"/>
      <c r="T535" s="37"/>
      <c r="U535" s="37"/>
      <c r="V535" s="37"/>
      <c r="W535" s="37"/>
      <c r="X535" s="37"/>
      <c r="Y535" s="37"/>
      <c r="Z535" s="37"/>
      <c r="AA535" s="37"/>
      <c r="AB535" s="37"/>
      <c r="AC535" s="37"/>
      <c r="AD535" s="37"/>
      <c r="AE535" s="37"/>
      <c r="AF535" s="37"/>
      <c r="AG535" s="37"/>
      <c r="AH535" s="37"/>
      <c r="AI535" s="37"/>
      <c r="AJ535" s="37"/>
    </row>
    <row r="536" spans="1:36">
      <c r="A536" s="265">
        <v>44160</v>
      </c>
      <c r="B536" s="278" t="s">
        <v>227</v>
      </c>
      <c r="C536" s="521">
        <v>880816505</v>
      </c>
      <c r="D536" s="510" t="s">
        <v>2298</v>
      </c>
      <c r="E536" s="278" t="s">
        <v>152</v>
      </c>
      <c r="F536" s="278" t="s">
        <v>140</v>
      </c>
      <c r="G536" s="278" t="s">
        <v>148</v>
      </c>
      <c r="H536" s="265">
        <v>44144</v>
      </c>
      <c r="I536" s="265">
        <v>44160</v>
      </c>
      <c r="J536" s="37"/>
      <c r="K536" s="37"/>
      <c r="L536" s="278" t="s">
        <v>148</v>
      </c>
      <c r="M536" s="37">
        <v>25</v>
      </c>
      <c r="N536" s="37"/>
      <c r="O536" s="618" t="s">
        <v>11999</v>
      </c>
      <c r="P536" s="37"/>
      <c r="Q536" s="37"/>
      <c r="R536" s="37"/>
      <c r="S536" s="37"/>
      <c r="T536" s="37"/>
      <c r="U536" s="37"/>
      <c r="V536" s="37"/>
      <c r="W536" s="37"/>
      <c r="X536" s="37"/>
      <c r="Y536" s="37"/>
      <c r="Z536" s="37"/>
      <c r="AA536" s="37"/>
      <c r="AB536" s="37"/>
      <c r="AC536" s="37"/>
      <c r="AD536" s="37"/>
      <c r="AE536" s="37"/>
      <c r="AF536" s="37"/>
      <c r="AG536" s="37"/>
      <c r="AH536" s="37"/>
      <c r="AI536" s="37"/>
      <c r="AJ536" s="37"/>
    </row>
    <row r="537" spans="1:36">
      <c r="A537" s="265">
        <v>44160</v>
      </c>
      <c r="B537" s="278" t="s">
        <v>154</v>
      </c>
      <c r="C537" s="521">
        <v>880936071</v>
      </c>
      <c r="D537" s="513" t="s">
        <v>12165</v>
      </c>
      <c r="E537" s="278" t="s">
        <v>139</v>
      </c>
      <c r="F537" s="278" t="s">
        <v>140</v>
      </c>
      <c r="G537" s="278"/>
      <c r="H537" s="37"/>
      <c r="I537" s="265">
        <v>44160</v>
      </c>
      <c r="J537" s="37"/>
      <c r="K537" s="37"/>
      <c r="L537" s="278" t="s">
        <v>12166</v>
      </c>
      <c r="M537" s="37">
        <v>1</v>
      </c>
      <c r="N537" s="37"/>
      <c r="O537" s="618" t="s">
        <v>11972</v>
      </c>
      <c r="P537" s="37"/>
      <c r="Q537" s="37"/>
      <c r="R537" s="37"/>
      <c r="S537" s="37"/>
      <c r="T537" s="37"/>
      <c r="U537" s="37"/>
      <c r="V537" s="37"/>
      <c r="W537" s="37"/>
      <c r="X537" s="37"/>
      <c r="Y537" s="37"/>
      <c r="Z537" s="37"/>
      <c r="AA537" s="37"/>
      <c r="AB537" s="37"/>
      <c r="AC537" s="37"/>
      <c r="AD537" s="37"/>
      <c r="AE537" s="37"/>
      <c r="AF537" s="37"/>
      <c r="AG537" s="37"/>
      <c r="AH537" s="37"/>
      <c r="AI537" s="37"/>
      <c r="AJ537" s="37"/>
    </row>
    <row r="538" spans="1:36">
      <c r="A538" s="265">
        <v>44160</v>
      </c>
      <c r="B538" s="278" t="s">
        <v>175</v>
      </c>
      <c r="C538" s="521">
        <v>883140175</v>
      </c>
      <c r="D538" s="513"/>
      <c r="E538" s="278" t="s">
        <v>139</v>
      </c>
      <c r="F538" s="278" t="s">
        <v>140</v>
      </c>
      <c r="G538" s="278" t="s">
        <v>142</v>
      </c>
      <c r="H538" s="37"/>
      <c r="I538" s="265">
        <v>44160</v>
      </c>
      <c r="J538" s="37"/>
      <c r="K538" s="37"/>
      <c r="L538" s="278" t="s">
        <v>142</v>
      </c>
      <c r="M538" s="37">
        <v>1501</v>
      </c>
      <c r="N538" s="37"/>
      <c r="O538" s="618" t="s">
        <v>2191</v>
      </c>
      <c r="P538" s="37"/>
      <c r="Q538" s="37"/>
      <c r="R538" s="37"/>
      <c r="S538" s="37"/>
      <c r="T538" s="37"/>
      <c r="U538" s="37"/>
      <c r="V538" s="37"/>
      <c r="W538" s="37"/>
      <c r="X538" s="37"/>
      <c r="Y538" s="37"/>
      <c r="Z538" s="37"/>
      <c r="AA538" s="37"/>
      <c r="AB538" s="37"/>
      <c r="AC538" s="37"/>
      <c r="AD538" s="37"/>
      <c r="AE538" s="37"/>
      <c r="AF538" s="37"/>
      <c r="AG538" s="37"/>
      <c r="AH538" s="37"/>
      <c r="AI538" s="37"/>
      <c r="AJ538" s="37"/>
    </row>
    <row r="539" spans="1:36">
      <c r="A539" s="265">
        <v>44160</v>
      </c>
      <c r="B539" s="278" t="s">
        <v>156</v>
      </c>
      <c r="C539" s="521">
        <v>880709287</v>
      </c>
      <c r="D539" s="513"/>
      <c r="E539" s="278" t="s">
        <v>152</v>
      </c>
      <c r="F539" s="278" t="s">
        <v>140</v>
      </c>
      <c r="G539" s="278"/>
      <c r="H539" s="37"/>
      <c r="I539" s="265">
        <v>44160</v>
      </c>
      <c r="J539" s="37"/>
      <c r="K539" s="37"/>
      <c r="L539" s="278" t="s">
        <v>142</v>
      </c>
      <c r="M539" s="37">
        <v>153.30000000000001</v>
      </c>
      <c r="N539" s="37"/>
      <c r="O539" s="618"/>
      <c r="P539" s="37"/>
      <c r="Q539" s="37"/>
      <c r="R539" s="37"/>
      <c r="S539" s="37"/>
      <c r="T539" s="37"/>
      <c r="U539" s="37"/>
      <c r="V539" s="37"/>
      <c r="W539" s="37"/>
      <c r="X539" s="37"/>
      <c r="Y539" s="37"/>
      <c r="Z539" s="37"/>
      <c r="AA539" s="37"/>
      <c r="AB539" s="37"/>
      <c r="AC539" s="37"/>
      <c r="AD539" s="37"/>
      <c r="AE539" s="37"/>
      <c r="AF539" s="37"/>
      <c r="AG539" s="37"/>
      <c r="AH539" s="37"/>
      <c r="AI539" s="37"/>
      <c r="AJ539" s="37"/>
    </row>
    <row r="540" spans="1:36">
      <c r="A540" s="265">
        <v>44160</v>
      </c>
      <c r="B540" s="278" t="s">
        <v>194</v>
      </c>
      <c r="C540" s="521">
        <v>881352797</v>
      </c>
      <c r="D540" s="513" t="s">
        <v>3060</v>
      </c>
      <c r="E540" s="278" t="s">
        <v>152</v>
      </c>
      <c r="F540" s="278" t="s">
        <v>140</v>
      </c>
      <c r="G540" s="278" t="s">
        <v>142</v>
      </c>
      <c r="H540" s="37"/>
      <c r="I540" s="265">
        <v>44160</v>
      </c>
      <c r="J540" s="37"/>
      <c r="K540" s="37"/>
      <c r="L540" s="278" t="s">
        <v>142</v>
      </c>
      <c r="M540" s="37">
        <v>199.5</v>
      </c>
      <c r="N540" s="37"/>
      <c r="O540" s="618" t="s">
        <v>11972</v>
      </c>
      <c r="P540" s="37"/>
      <c r="Q540" s="37"/>
      <c r="R540" s="37"/>
      <c r="S540" s="37"/>
      <c r="T540" s="37"/>
      <c r="U540" s="37"/>
      <c r="V540" s="37"/>
      <c r="W540" s="37"/>
      <c r="X540" s="37"/>
      <c r="Y540" s="37"/>
      <c r="Z540" s="37"/>
      <c r="AA540" s="37"/>
      <c r="AB540" s="37"/>
      <c r="AC540" s="37"/>
      <c r="AD540" s="37"/>
      <c r="AE540" s="37"/>
      <c r="AF540" s="37"/>
      <c r="AG540" s="37"/>
      <c r="AH540" s="37"/>
      <c r="AI540" s="37"/>
      <c r="AJ540" s="37"/>
    </row>
    <row r="541" spans="1:36">
      <c r="A541" s="265">
        <v>44160</v>
      </c>
      <c r="B541" s="278" t="s">
        <v>194</v>
      </c>
      <c r="C541" s="521">
        <v>881346121</v>
      </c>
      <c r="D541" s="513" t="s">
        <v>3179</v>
      </c>
      <c r="E541" s="278" t="s">
        <v>152</v>
      </c>
      <c r="F541" s="278" t="s">
        <v>140</v>
      </c>
      <c r="G541" s="278" t="s">
        <v>142</v>
      </c>
      <c r="H541" s="37"/>
      <c r="I541" s="265">
        <v>44160</v>
      </c>
      <c r="J541" s="37"/>
      <c r="K541" s="37"/>
      <c r="L541" s="278" t="s">
        <v>142</v>
      </c>
      <c r="M541" s="37">
        <v>69.5</v>
      </c>
      <c r="N541" s="37"/>
      <c r="O541" s="618" t="s">
        <v>11972</v>
      </c>
      <c r="P541" s="37"/>
      <c r="Q541" s="37"/>
      <c r="R541" s="37"/>
      <c r="S541" s="37"/>
      <c r="T541" s="37"/>
      <c r="U541" s="37"/>
      <c r="V541" s="37"/>
      <c r="W541" s="37"/>
      <c r="X541" s="37"/>
      <c r="Y541" s="37"/>
      <c r="Z541" s="37"/>
      <c r="AA541" s="37"/>
      <c r="AB541" s="37"/>
      <c r="AC541" s="37"/>
      <c r="AD541" s="37"/>
      <c r="AE541" s="37"/>
      <c r="AF541" s="37"/>
      <c r="AG541" s="37"/>
      <c r="AH541" s="37"/>
      <c r="AI541" s="37"/>
      <c r="AJ541" s="37"/>
    </row>
    <row r="542" spans="1:36">
      <c r="A542" s="265">
        <v>44160</v>
      </c>
      <c r="B542" s="278" t="s">
        <v>194</v>
      </c>
      <c r="C542" s="521">
        <v>882021645</v>
      </c>
      <c r="D542" s="521">
        <v>838214611</v>
      </c>
      <c r="E542" s="278" t="s">
        <v>139</v>
      </c>
      <c r="F542" s="278" t="s">
        <v>140</v>
      </c>
      <c r="G542" s="278" t="s">
        <v>148</v>
      </c>
      <c r="H542" s="37"/>
      <c r="I542" s="265">
        <v>44160</v>
      </c>
      <c r="J542" s="37"/>
      <c r="K542" s="37"/>
      <c r="L542" s="278" t="s">
        <v>148</v>
      </c>
      <c r="M542" s="37">
        <v>45</v>
      </c>
      <c r="N542" s="37"/>
      <c r="O542" s="618" t="s">
        <v>11972</v>
      </c>
      <c r="P542" s="37"/>
      <c r="Q542" s="37"/>
      <c r="R542" s="37"/>
      <c r="S542" s="37"/>
      <c r="T542" s="37"/>
      <c r="U542" s="37"/>
      <c r="V542" s="37"/>
      <c r="W542" s="37"/>
      <c r="X542" s="37"/>
      <c r="Y542" s="37"/>
      <c r="Z542" s="37"/>
      <c r="AA542" s="37"/>
      <c r="AB542" s="37"/>
      <c r="AC542" s="37"/>
      <c r="AD542" s="37"/>
      <c r="AE542" s="37"/>
      <c r="AF542" s="37"/>
      <c r="AG542" s="37"/>
      <c r="AH542" s="37"/>
      <c r="AI542" s="37"/>
      <c r="AJ542" s="37"/>
    </row>
    <row r="543" spans="1:36">
      <c r="A543" s="265">
        <v>44160</v>
      </c>
      <c r="B543" s="278" t="s">
        <v>146</v>
      </c>
      <c r="C543" s="521">
        <v>883090040</v>
      </c>
      <c r="D543" s="513"/>
      <c r="E543" s="278"/>
      <c r="F543" s="278"/>
      <c r="G543" s="278"/>
      <c r="H543" s="37"/>
      <c r="I543" s="265"/>
      <c r="J543" s="37"/>
      <c r="K543" s="37"/>
      <c r="L543" s="278"/>
      <c r="M543" s="37"/>
      <c r="N543" s="37"/>
      <c r="O543" s="618"/>
      <c r="P543" s="37"/>
      <c r="Q543" s="37"/>
      <c r="R543" s="37"/>
      <c r="S543" s="37"/>
      <c r="T543" s="37"/>
      <c r="U543" s="37"/>
      <c r="V543" s="37"/>
      <c r="W543" s="37"/>
      <c r="X543" s="37"/>
      <c r="Y543" s="37"/>
      <c r="Z543" s="37"/>
      <c r="AA543" s="37"/>
      <c r="AB543" s="37"/>
      <c r="AC543" s="37"/>
      <c r="AD543" s="37"/>
      <c r="AE543" s="37"/>
      <c r="AF543" s="37"/>
      <c r="AG543" s="37"/>
      <c r="AH543" s="37"/>
      <c r="AI543" s="37"/>
      <c r="AJ543" s="37"/>
    </row>
    <row r="544" spans="1:36">
      <c r="A544" s="265">
        <v>44160</v>
      </c>
      <c r="B544" s="278" t="s">
        <v>281</v>
      </c>
      <c r="C544" s="521">
        <v>881535089</v>
      </c>
      <c r="D544" s="513" t="s">
        <v>12167</v>
      </c>
      <c r="E544" s="278" t="s">
        <v>139</v>
      </c>
      <c r="F544" s="278" t="s">
        <v>140</v>
      </c>
      <c r="G544" s="278" t="s">
        <v>142</v>
      </c>
      <c r="H544" s="37"/>
      <c r="I544" s="265">
        <v>44160</v>
      </c>
      <c r="J544" s="37"/>
      <c r="K544" s="37"/>
      <c r="L544" s="278" t="s">
        <v>142</v>
      </c>
      <c r="M544" s="37">
        <v>1505</v>
      </c>
      <c r="N544" s="37"/>
      <c r="O544" s="618" t="s">
        <v>466</v>
      </c>
      <c r="P544" s="37"/>
      <c r="Q544" s="37"/>
      <c r="R544" s="37"/>
      <c r="S544" s="37"/>
      <c r="T544" s="37"/>
      <c r="U544" s="37"/>
      <c r="V544" s="37"/>
      <c r="W544" s="37"/>
      <c r="X544" s="37"/>
      <c r="Y544" s="37"/>
      <c r="Z544" s="37"/>
      <c r="AA544" s="37"/>
      <c r="AB544" s="37"/>
      <c r="AC544" s="37"/>
      <c r="AD544" s="37"/>
      <c r="AE544" s="37"/>
      <c r="AF544" s="37"/>
      <c r="AG544" s="37"/>
      <c r="AH544" s="37"/>
      <c r="AI544" s="37"/>
      <c r="AJ544" s="37"/>
    </row>
    <row r="545" spans="1:36">
      <c r="A545" s="265">
        <v>44160</v>
      </c>
      <c r="B545" s="278" t="s">
        <v>281</v>
      </c>
      <c r="C545" s="521">
        <v>880389922</v>
      </c>
      <c r="D545" s="513" t="s">
        <v>10403</v>
      </c>
      <c r="E545" s="278" t="s">
        <v>152</v>
      </c>
      <c r="F545" s="278" t="s">
        <v>140</v>
      </c>
      <c r="G545" s="278" t="s">
        <v>176</v>
      </c>
      <c r="H545" s="37"/>
      <c r="I545" s="265">
        <v>44160</v>
      </c>
      <c r="J545" s="37"/>
      <c r="K545" s="37"/>
      <c r="L545" s="278" t="s">
        <v>176</v>
      </c>
      <c r="M545" s="37">
        <v>521</v>
      </c>
      <c r="N545" s="37"/>
      <c r="O545" s="618" t="s">
        <v>466</v>
      </c>
      <c r="P545" s="37"/>
      <c r="Q545" s="37"/>
      <c r="R545" s="37"/>
      <c r="S545" s="37"/>
      <c r="T545" s="37"/>
      <c r="U545" s="37"/>
      <c r="V545" s="37"/>
      <c r="W545" s="37"/>
      <c r="X545" s="37"/>
      <c r="Y545" s="37"/>
      <c r="Z545" s="37"/>
      <c r="AA545" s="37"/>
      <c r="AB545" s="37"/>
      <c r="AC545" s="37"/>
      <c r="AD545" s="37"/>
      <c r="AE545" s="37"/>
      <c r="AF545" s="37"/>
      <c r="AG545" s="37"/>
      <c r="AH545" s="37"/>
      <c r="AI545" s="37"/>
      <c r="AJ545" s="37"/>
    </row>
    <row r="546" spans="1:36">
      <c r="A546" s="265">
        <v>44160</v>
      </c>
      <c r="B546" s="278" t="s">
        <v>227</v>
      </c>
      <c r="C546" s="521">
        <v>880616050</v>
      </c>
      <c r="D546" s="510" t="s">
        <v>2981</v>
      </c>
      <c r="E546" s="278" t="s">
        <v>139</v>
      </c>
      <c r="F546" s="278" t="s">
        <v>140</v>
      </c>
      <c r="G546" s="278" t="s">
        <v>319</v>
      </c>
      <c r="H546" s="265">
        <v>44160</v>
      </c>
      <c r="I546" s="265">
        <v>44160</v>
      </c>
      <c r="J546" s="37"/>
      <c r="K546" s="37"/>
      <c r="L546" s="278" t="s">
        <v>319</v>
      </c>
      <c r="M546" s="37">
        <v>2036</v>
      </c>
      <c r="N546" s="37"/>
      <c r="O546" s="618" t="s">
        <v>12168</v>
      </c>
      <c r="P546" s="37"/>
      <c r="Q546" s="37"/>
      <c r="R546" s="37"/>
      <c r="S546" s="37"/>
      <c r="T546" s="37"/>
      <c r="U546" s="37"/>
      <c r="V546" s="37"/>
      <c r="W546" s="37"/>
      <c r="X546" s="37"/>
      <c r="Y546" s="37"/>
      <c r="Z546" s="37"/>
      <c r="AA546" s="37"/>
      <c r="AB546" s="37"/>
      <c r="AC546" s="37"/>
      <c r="AD546" s="37"/>
      <c r="AE546" s="37"/>
      <c r="AF546" s="37"/>
      <c r="AG546" s="37"/>
      <c r="AH546" s="37"/>
      <c r="AI546" s="37"/>
      <c r="AJ546" s="37"/>
    </row>
    <row r="547" spans="1:36">
      <c r="A547" s="265">
        <v>44160</v>
      </c>
      <c r="B547" s="278" t="s">
        <v>167</v>
      </c>
      <c r="C547" s="521">
        <v>880212364</v>
      </c>
      <c r="D547" s="513"/>
      <c r="E547" s="278" t="s">
        <v>152</v>
      </c>
      <c r="F547" s="278" t="s">
        <v>140</v>
      </c>
      <c r="G547" s="278" t="s">
        <v>142</v>
      </c>
      <c r="H547" s="37"/>
      <c r="I547" s="265">
        <v>44160</v>
      </c>
      <c r="J547" s="37"/>
      <c r="K547" s="37"/>
      <c r="L547" s="278" t="s">
        <v>142</v>
      </c>
      <c r="M547" s="37">
        <v>53.5</v>
      </c>
      <c r="N547" s="37"/>
      <c r="O547" s="618" t="s">
        <v>2876</v>
      </c>
      <c r="P547" s="37"/>
      <c r="Q547" s="37"/>
      <c r="R547" s="37"/>
      <c r="S547" s="37"/>
      <c r="T547" s="37"/>
      <c r="U547" s="37"/>
      <c r="V547" s="37"/>
      <c r="W547" s="37"/>
      <c r="X547" s="37"/>
      <c r="Y547" s="37"/>
      <c r="Z547" s="37"/>
      <c r="AA547" s="37"/>
      <c r="AB547" s="37"/>
      <c r="AC547" s="37"/>
      <c r="AD547" s="37"/>
      <c r="AE547" s="37"/>
      <c r="AF547" s="37"/>
      <c r="AG547" s="37"/>
      <c r="AH547" s="37"/>
      <c r="AI547" s="37"/>
      <c r="AJ547" s="37"/>
    </row>
    <row r="548" spans="1:36">
      <c r="A548" s="265">
        <v>44160</v>
      </c>
      <c r="B548" s="278" t="s">
        <v>227</v>
      </c>
      <c r="C548" s="521">
        <v>882248117</v>
      </c>
      <c r="D548" s="510" t="s">
        <v>4726</v>
      </c>
      <c r="E548" s="278" t="s">
        <v>152</v>
      </c>
      <c r="F548" s="278" t="s">
        <v>147</v>
      </c>
      <c r="G548" s="278" t="s">
        <v>142</v>
      </c>
      <c r="H548" s="265">
        <v>44151</v>
      </c>
      <c r="I548" s="265"/>
      <c r="J548" s="37"/>
      <c r="K548" s="37"/>
      <c r="L548" s="278"/>
      <c r="M548" s="37"/>
      <c r="N548" s="37"/>
      <c r="O548" s="618"/>
      <c r="P548" s="37"/>
      <c r="Q548" s="265">
        <v>44157</v>
      </c>
      <c r="R548" s="37">
        <v>180.5</v>
      </c>
      <c r="S548" s="37"/>
      <c r="T548" s="37"/>
      <c r="U548" s="37"/>
      <c r="V548" s="37"/>
      <c r="W548" s="37"/>
      <c r="X548" s="37"/>
      <c r="Y548" s="37"/>
      <c r="Z548" s="37"/>
      <c r="AA548" s="37"/>
      <c r="AB548" s="37"/>
      <c r="AC548" s="37"/>
      <c r="AD548" s="37"/>
      <c r="AE548" s="37"/>
      <c r="AF548" s="37"/>
      <c r="AG548" s="37"/>
      <c r="AH548" s="37"/>
      <c r="AI548" s="37"/>
      <c r="AJ548" s="37"/>
    </row>
    <row r="549" spans="1:36">
      <c r="A549" s="265">
        <v>44161</v>
      </c>
      <c r="B549" s="278" t="s">
        <v>175</v>
      </c>
      <c r="C549" s="521">
        <v>881497101</v>
      </c>
      <c r="D549" s="513" t="s">
        <v>12169</v>
      </c>
      <c r="E549" s="278" t="s">
        <v>139</v>
      </c>
      <c r="F549" s="278" t="s">
        <v>140</v>
      </c>
      <c r="G549" s="278" t="s">
        <v>200</v>
      </c>
      <c r="H549" s="37"/>
      <c r="I549" s="265">
        <v>44161</v>
      </c>
      <c r="J549" s="37"/>
      <c r="K549" s="37"/>
      <c r="L549" s="278" t="s">
        <v>200</v>
      </c>
      <c r="M549" s="37">
        <v>760</v>
      </c>
      <c r="N549" s="37"/>
      <c r="O549" s="618" t="s">
        <v>2191</v>
      </c>
      <c r="P549" s="37"/>
      <c r="Q549" s="37"/>
      <c r="R549" s="37"/>
      <c r="S549" s="37"/>
      <c r="T549" s="37"/>
      <c r="U549" s="37"/>
      <c r="V549" s="37"/>
      <c r="W549" s="37"/>
      <c r="X549" s="37"/>
      <c r="Y549" s="37"/>
      <c r="Z549" s="37"/>
      <c r="AA549" s="37"/>
      <c r="AB549" s="37"/>
      <c r="AC549" s="37"/>
      <c r="AD549" s="37"/>
      <c r="AE549" s="37"/>
      <c r="AF549" s="37"/>
      <c r="AG549" s="37"/>
      <c r="AH549" s="37"/>
      <c r="AI549" s="37"/>
      <c r="AJ549" s="37"/>
    </row>
    <row r="550" spans="1:36">
      <c r="A550" s="265">
        <v>44161</v>
      </c>
      <c r="B550" s="278" t="s">
        <v>281</v>
      </c>
      <c r="C550" s="521">
        <v>882346671</v>
      </c>
      <c r="D550" s="513" t="s">
        <v>3105</v>
      </c>
      <c r="E550" s="278" t="s">
        <v>139</v>
      </c>
      <c r="F550" s="278" t="s">
        <v>140</v>
      </c>
      <c r="G550" s="278" t="s">
        <v>148</v>
      </c>
      <c r="H550" s="37"/>
      <c r="I550" s="265">
        <v>44161</v>
      </c>
      <c r="J550" s="37"/>
      <c r="K550" s="37"/>
      <c r="L550" s="278" t="s">
        <v>148</v>
      </c>
      <c r="M550" s="37">
        <v>185</v>
      </c>
      <c r="N550" s="37"/>
      <c r="O550" s="618" t="s">
        <v>12028</v>
      </c>
      <c r="P550" s="37"/>
      <c r="Q550" s="37"/>
      <c r="R550" s="37"/>
      <c r="S550" s="37"/>
      <c r="T550" s="37"/>
      <c r="U550" s="37"/>
      <c r="V550" s="37"/>
      <c r="W550" s="37"/>
      <c r="X550" s="37"/>
      <c r="Y550" s="37"/>
      <c r="Z550" s="37"/>
      <c r="AA550" s="37"/>
      <c r="AB550" s="37"/>
      <c r="AC550" s="37"/>
      <c r="AD550" s="37"/>
      <c r="AE550" s="37"/>
      <c r="AF550" s="37"/>
      <c r="AG550" s="37"/>
      <c r="AH550" s="37"/>
      <c r="AI550" s="37"/>
      <c r="AJ550" s="37"/>
    </row>
    <row r="551" spans="1:36">
      <c r="A551" s="265">
        <v>44161</v>
      </c>
      <c r="B551" s="278" t="s">
        <v>156</v>
      </c>
      <c r="C551" s="521">
        <v>882044730</v>
      </c>
      <c r="D551" s="513"/>
      <c r="E551" s="278" t="s">
        <v>139</v>
      </c>
      <c r="F551" s="278" t="s">
        <v>140</v>
      </c>
      <c r="G551" s="278"/>
      <c r="H551" s="37"/>
      <c r="I551" s="265">
        <v>44161</v>
      </c>
      <c r="J551" s="37"/>
      <c r="K551" s="37"/>
      <c r="L551" s="278" t="s">
        <v>168</v>
      </c>
      <c r="M551" s="37">
        <v>40</v>
      </c>
      <c r="N551" s="37"/>
      <c r="O551" s="618" t="s">
        <v>12028</v>
      </c>
      <c r="P551" s="37"/>
      <c r="Q551" s="37"/>
      <c r="R551" s="37"/>
      <c r="S551" s="37"/>
      <c r="T551" s="37"/>
      <c r="U551" s="37"/>
      <c r="V551" s="37"/>
      <c r="W551" s="37"/>
      <c r="X551" s="37"/>
      <c r="Y551" s="37"/>
      <c r="Z551" s="37"/>
      <c r="AA551" s="37"/>
      <c r="AB551" s="37"/>
      <c r="AC551" s="37"/>
      <c r="AD551" s="37"/>
      <c r="AE551" s="37"/>
      <c r="AF551" s="37"/>
      <c r="AG551" s="37"/>
      <c r="AH551" s="37"/>
      <c r="AI551" s="37"/>
      <c r="AJ551" s="37"/>
    </row>
    <row r="552" spans="1:36">
      <c r="A552" s="265">
        <v>44161</v>
      </c>
      <c r="B552" s="278" t="s">
        <v>194</v>
      </c>
      <c r="C552" s="521">
        <v>882177989</v>
      </c>
      <c r="D552" s="513" t="s">
        <v>3172</v>
      </c>
      <c r="E552" s="278" t="s">
        <v>139</v>
      </c>
      <c r="F552" s="278" t="s">
        <v>140</v>
      </c>
      <c r="G552" s="278" t="s">
        <v>518</v>
      </c>
      <c r="H552" s="265">
        <v>44160</v>
      </c>
      <c r="I552" s="265">
        <v>44161</v>
      </c>
      <c r="J552" s="37"/>
      <c r="K552" s="37"/>
      <c r="L552" s="278" t="s">
        <v>518</v>
      </c>
      <c r="M552" s="37">
        <v>5780</v>
      </c>
      <c r="N552" s="37"/>
      <c r="O552" s="618" t="s">
        <v>12028</v>
      </c>
      <c r="P552" s="37"/>
      <c r="Q552" s="265">
        <v>44160</v>
      </c>
      <c r="R552" s="37">
        <v>38376.26</v>
      </c>
      <c r="S552" s="37"/>
      <c r="T552" s="37"/>
      <c r="U552" s="37"/>
      <c r="V552" s="37"/>
      <c r="W552" s="37"/>
      <c r="X552" s="37"/>
      <c r="Y552" s="37"/>
      <c r="Z552" s="37"/>
      <c r="AA552" s="37"/>
      <c r="AB552" s="37"/>
      <c r="AC552" s="37"/>
      <c r="AD552" s="37"/>
      <c r="AE552" s="37"/>
      <c r="AF552" s="37"/>
      <c r="AG552" s="37"/>
      <c r="AH552" s="37"/>
      <c r="AI552" s="37"/>
      <c r="AJ552" s="37"/>
    </row>
    <row r="553" spans="1:36">
      <c r="A553" s="265">
        <v>44161</v>
      </c>
      <c r="B553" s="278" t="s">
        <v>138</v>
      </c>
      <c r="C553" s="521">
        <v>883050302</v>
      </c>
      <c r="D553" s="513"/>
      <c r="E553" s="278" t="s">
        <v>139</v>
      </c>
      <c r="F553" s="278" t="s">
        <v>140</v>
      </c>
      <c r="G553" s="278" t="s">
        <v>377</v>
      </c>
      <c r="H553" s="37"/>
      <c r="I553" s="265"/>
      <c r="J553" s="37"/>
      <c r="K553" s="37"/>
      <c r="L553" s="278"/>
      <c r="M553" s="37"/>
      <c r="N553" s="37"/>
      <c r="O553" s="618" t="s">
        <v>3043</v>
      </c>
      <c r="P553" s="37"/>
      <c r="Q553" s="37"/>
      <c r="R553" s="37"/>
      <c r="S553" s="37"/>
      <c r="T553" s="37"/>
      <c r="U553" s="37"/>
      <c r="V553" s="37"/>
      <c r="W553" s="37"/>
      <c r="X553" s="37"/>
      <c r="Y553" s="37"/>
      <c r="Z553" s="37"/>
      <c r="AA553" s="37"/>
      <c r="AB553" s="37"/>
      <c r="AC553" s="37"/>
      <c r="AD553" s="37"/>
      <c r="AE553" s="37"/>
      <c r="AF553" s="37"/>
      <c r="AG553" s="37"/>
      <c r="AH553" s="37"/>
      <c r="AI553" s="37"/>
      <c r="AJ553" s="37"/>
    </row>
    <row r="554" spans="1:36">
      <c r="A554" s="265">
        <v>44161</v>
      </c>
      <c r="B554" s="278" t="s">
        <v>146</v>
      </c>
      <c r="C554" s="521">
        <v>882116462</v>
      </c>
      <c r="D554" s="510" t="s">
        <v>12170</v>
      </c>
      <c r="E554" s="278" t="s">
        <v>139</v>
      </c>
      <c r="F554" s="278" t="s">
        <v>140</v>
      </c>
      <c r="G554" s="278" t="s">
        <v>142</v>
      </c>
      <c r="H554" s="37"/>
      <c r="I554" s="265"/>
      <c r="J554" s="37"/>
      <c r="K554" s="37"/>
      <c r="L554" s="278"/>
      <c r="M554" s="37"/>
      <c r="N554" s="37"/>
      <c r="O554" s="618"/>
      <c r="P554" s="37"/>
      <c r="Q554" s="37"/>
      <c r="R554" s="37"/>
      <c r="S554" s="37"/>
      <c r="T554" s="37"/>
      <c r="U554" s="37"/>
      <c r="V554" s="37"/>
      <c r="W554" s="37"/>
      <c r="X554" s="37"/>
      <c r="Y554" s="37"/>
      <c r="Z554" s="37"/>
      <c r="AA554" s="37"/>
      <c r="AB554" s="37"/>
      <c r="AC554" s="37"/>
      <c r="AD554" s="37"/>
      <c r="AE554" s="37"/>
      <c r="AF554" s="37"/>
      <c r="AG554" s="37"/>
      <c r="AH554" s="37"/>
      <c r="AI554" s="37"/>
      <c r="AJ554" s="37"/>
    </row>
    <row r="555" spans="1:36">
      <c r="A555" s="265">
        <v>44161</v>
      </c>
      <c r="B555" s="278" t="s">
        <v>146</v>
      </c>
      <c r="C555" s="521">
        <v>882298386</v>
      </c>
      <c r="D555" s="513" t="s">
        <v>12171</v>
      </c>
      <c r="E555" s="278" t="s">
        <v>139</v>
      </c>
      <c r="F555" s="278" t="s">
        <v>140</v>
      </c>
      <c r="G555" s="278" t="s">
        <v>287</v>
      </c>
      <c r="H555" s="37"/>
      <c r="I555" s="265"/>
      <c r="J555" s="37"/>
      <c r="K555" s="37"/>
      <c r="L555" s="278"/>
      <c r="M555" s="37"/>
      <c r="N555" s="37"/>
      <c r="O555" s="618"/>
      <c r="P555" s="37"/>
      <c r="Q555" s="37"/>
      <c r="R555" s="37"/>
      <c r="S555" s="37"/>
      <c r="T555" s="37"/>
      <c r="U555" s="37"/>
      <c r="V555" s="37"/>
      <c r="W555" s="37"/>
      <c r="X555" s="37"/>
      <c r="Y555" s="37"/>
      <c r="Z555" s="37"/>
      <c r="AA555" s="37"/>
      <c r="AB555" s="37"/>
      <c r="AC555" s="37"/>
      <c r="AD555" s="37"/>
      <c r="AE555" s="37"/>
      <c r="AF555" s="37"/>
      <c r="AG555" s="37"/>
      <c r="AH555" s="37"/>
      <c r="AI555" s="37"/>
      <c r="AJ555" s="37"/>
    </row>
    <row r="556" spans="1:36">
      <c r="A556" s="265">
        <v>44161</v>
      </c>
      <c r="B556" s="278" t="s">
        <v>156</v>
      </c>
      <c r="C556" s="521">
        <v>882106539</v>
      </c>
      <c r="D556" s="513"/>
      <c r="E556" s="278" t="s">
        <v>139</v>
      </c>
      <c r="F556" s="278" t="s">
        <v>140</v>
      </c>
      <c r="G556" s="278"/>
      <c r="H556" s="37"/>
      <c r="I556" s="265">
        <v>44161</v>
      </c>
      <c r="J556" s="37"/>
      <c r="K556" s="37"/>
      <c r="L556" s="278" t="s">
        <v>168</v>
      </c>
      <c r="M556" s="37">
        <v>840</v>
      </c>
      <c r="N556" s="37"/>
      <c r="O556" s="618" t="s">
        <v>12028</v>
      </c>
      <c r="P556" s="37"/>
      <c r="Q556" s="37"/>
      <c r="R556" s="37"/>
      <c r="S556" s="37"/>
      <c r="T556" s="37"/>
      <c r="U556" s="37"/>
      <c r="V556" s="37"/>
      <c r="W556" s="37"/>
      <c r="X556" s="37"/>
      <c r="Y556" s="37"/>
      <c r="Z556" s="37"/>
      <c r="AA556" s="37"/>
      <c r="AB556" s="37"/>
      <c r="AC556" s="37"/>
      <c r="AD556" s="37"/>
      <c r="AE556" s="37"/>
      <c r="AF556" s="37"/>
      <c r="AG556" s="37"/>
      <c r="AH556" s="37"/>
      <c r="AI556" s="37"/>
      <c r="AJ556" s="37"/>
    </row>
    <row r="557" spans="1:36">
      <c r="A557" s="265">
        <v>44161</v>
      </c>
      <c r="B557" s="278" t="s">
        <v>157</v>
      </c>
      <c r="C557" s="521">
        <v>882207900</v>
      </c>
      <c r="D557" s="513" t="s">
        <v>12172</v>
      </c>
      <c r="E557" s="278" t="s">
        <v>139</v>
      </c>
      <c r="F557" s="278" t="s">
        <v>140</v>
      </c>
      <c r="G557" s="278" t="s">
        <v>182</v>
      </c>
      <c r="H557" s="37"/>
      <c r="I557" s="265">
        <v>44161</v>
      </c>
      <c r="J557" s="37"/>
      <c r="K557" s="37"/>
      <c r="L557" s="278" t="s">
        <v>190</v>
      </c>
      <c r="M557" s="37">
        <v>999</v>
      </c>
      <c r="N557" s="37"/>
      <c r="O557" s="618" t="s">
        <v>12028</v>
      </c>
      <c r="P557" s="37"/>
      <c r="Q557" s="37"/>
      <c r="R557" s="37"/>
      <c r="S557" s="37"/>
      <c r="T557" s="37"/>
      <c r="U557" s="37"/>
      <c r="V557" s="37"/>
      <c r="W557" s="37"/>
      <c r="X557" s="37"/>
      <c r="Y557" s="37"/>
      <c r="Z557" s="37"/>
      <c r="AA557" s="37"/>
      <c r="AB557" s="37"/>
      <c r="AC557" s="37"/>
      <c r="AD557" s="37"/>
      <c r="AE557" s="37"/>
      <c r="AF557" s="37"/>
      <c r="AG557" s="37"/>
      <c r="AH557" s="37"/>
      <c r="AI557" s="37"/>
      <c r="AJ557" s="37"/>
    </row>
    <row r="558" spans="1:36">
      <c r="A558" s="265">
        <v>44161</v>
      </c>
      <c r="B558" s="278" t="s">
        <v>178</v>
      </c>
      <c r="C558" s="521">
        <v>882641239</v>
      </c>
      <c r="D558" s="513"/>
      <c r="E558" s="278" t="s">
        <v>139</v>
      </c>
      <c r="F558" s="278" t="s">
        <v>140</v>
      </c>
      <c r="G558" s="278" t="s">
        <v>148</v>
      </c>
      <c r="H558" s="37"/>
      <c r="I558" s="265">
        <v>44161</v>
      </c>
      <c r="J558" s="37"/>
      <c r="K558" s="37"/>
      <c r="L558" s="278" t="s">
        <v>148</v>
      </c>
      <c r="M558" s="37">
        <v>19</v>
      </c>
      <c r="N558" s="37"/>
      <c r="O558" s="618" t="s">
        <v>11972</v>
      </c>
      <c r="P558" s="37"/>
      <c r="Q558" s="37"/>
      <c r="R558" s="37"/>
      <c r="S558" s="37"/>
      <c r="T558" s="37"/>
      <c r="U558" s="37"/>
      <c r="V558" s="37"/>
      <c r="W558" s="37"/>
      <c r="X558" s="37"/>
      <c r="Y558" s="37"/>
      <c r="Z558" s="37"/>
      <c r="AA558" s="37"/>
      <c r="AB558" s="37"/>
      <c r="AC558" s="37"/>
      <c r="AD558" s="37"/>
      <c r="AE558" s="37"/>
      <c r="AF558" s="37"/>
      <c r="AG558" s="37"/>
      <c r="AH558" s="37"/>
      <c r="AI558" s="37"/>
      <c r="AJ558" s="37"/>
    </row>
    <row r="559" spans="1:36">
      <c r="A559" s="265">
        <v>44161</v>
      </c>
      <c r="B559" s="278" t="s">
        <v>156</v>
      </c>
      <c r="C559" s="521">
        <v>883033540</v>
      </c>
      <c r="D559" s="513"/>
      <c r="E559" s="278" t="s">
        <v>139</v>
      </c>
      <c r="F559" s="278" t="s">
        <v>140</v>
      </c>
      <c r="G559" s="278"/>
      <c r="H559" s="37"/>
      <c r="I559" s="265">
        <v>44161</v>
      </c>
      <c r="J559" s="37"/>
      <c r="K559" s="37"/>
      <c r="L559" s="278" t="s">
        <v>11652</v>
      </c>
      <c r="M559" s="37">
        <v>1199</v>
      </c>
      <c r="N559" s="37"/>
      <c r="O559" s="618" t="s">
        <v>12028</v>
      </c>
      <c r="P559" s="37"/>
      <c r="Q559" s="37"/>
      <c r="R559" s="37"/>
      <c r="S559" s="37"/>
      <c r="T559" s="37"/>
      <c r="U559" s="37"/>
      <c r="V559" s="37"/>
      <c r="W559" s="37"/>
      <c r="X559" s="37"/>
      <c r="Y559" s="37"/>
      <c r="Z559" s="37"/>
      <c r="AA559" s="37"/>
      <c r="AB559" s="37"/>
      <c r="AC559" s="37"/>
      <c r="AD559" s="37"/>
      <c r="AE559" s="37"/>
      <c r="AF559" s="37"/>
      <c r="AG559" s="37"/>
      <c r="AH559" s="37"/>
      <c r="AI559" s="37"/>
      <c r="AJ559" s="37"/>
    </row>
    <row r="560" spans="1:36">
      <c r="A560" s="265">
        <v>44161</v>
      </c>
      <c r="B560" s="278" t="s">
        <v>156</v>
      </c>
      <c r="C560" s="331">
        <v>880416594</v>
      </c>
      <c r="D560" s="513"/>
      <c r="E560" s="278" t="s">
        <v>152</v>
      </c>
      <c r="F560" s="278" t="s">
        <v>140</v>
      </c>
      <c r="G560" s="278"/>
      <c r="H560" s="37"/>
      <c r="I560" s="265">
        <v>44161</v>
      </c>
      <c r="J560" s="37"/>
      <c r="K560" s="37"/>
      <c r="L560" s="278" t="s">
        <v>142</v>
      </c>
      <c r="M560" s="37">
        <v>1363.3</v>
      </c>
      <c r="N560" s="37"/>
      <c r="O560" s="618" t="s">
        <v>12028</v>
      </c>
      <c r="P560" s="37"/>
      <c r="Q560" s="37"/>
      <c r="R560" s="37"/>
      <c r="S560" s="37"/>
      <c r="T560" s="37"/>
      <c r="U560" s="37"/>
      <c r="V560" s="37"/>
      <c r="W560" s="37"/>
      <c r="X560" s="37"/>
      <c r="Y560" s="37"/>
      <c r="Z560" s="37"/>
      <c r="AA560" s="37"/>
      <c r="AB560" s="37"/>
      <c r="AC560" s="37"/>
      <c r="AD560" s="37"/>
      <c r="AE560" s="37"/>
      <c r="AF560" s="37"/>
      <c r="AG560" s="37"/>
      <c r="AH560" s="37"/>
      <c r="AI560" s="37"/>
      <c r="AJ560" s="37"/>
    </row>
    <row r="561" spans="1:36">
      <c r="A561" s="265">
        <v>44161</v>
      </c>
      <c r="B561" s="278" t="s">
        <v>154</v>
      </c>
      <c r="C561" s="521">
        <v>881163132</v>
      </c>
      <c r="D561" s="513" t="s">
        <v>5661</v>
      </c>
      <c r="E561" s="278" t="s">
        <v>152</v>
      </c>
      <c r="F561" s="278" t="s">
        <v>140</v>
      </c>
      <c r="G561" s="278" t="s">
        <v>225</v>
      </c>
      <c r="H561" s="37"/>
      <c r="I561" s="265">
        <v>44161</v>
      </c>
      <c r="J561" s="37"/>
      <c r="K561" s="37"/>
      <c r="L561" s="278" t="s">
        <v>225</v>
      </c>
      <c r="M561" s="37">
        <v>2584</v>
      </c>
      <c r="N561" s="37"/>
      <c r="O561" s="618" t="s">
        <v>12028</v>
      </c>
      <c r="P561" s="37"/>
      <c r="Q561" s="37"/>
      <c r="R561" s="37"/>
      <c r="S561" s="37"/>
      <c r="T561" s="37"/>
      <c r="U561" s="37"/>
      <c r="V561" s="37"/>
      <c r="W561" s="37"/>
      <c r="X561" s="37"/>
      <c r="Y561" s="37"/>
      <c r="Z561" s="37"/>
      <c r="AA561" s="37"/>
      <c r="AB561" s="37"/>
      <c r="AC561" s="37"/>
      <c r="AD561" s="37"/>
      <c r="AE561" s="37"/>
      <c r="AF561" s="37"/>
      <c r="AG561" s="37"/>
      <c r="AH561" s="37"/>
      <c r="AI561" s="37"/>
      <c r="AJ561" s="37"/>
    </row>
    <row r="562" spans="1:36">
      <c r="A562" s="265">
        <v>44161</v>
      </c>
      <c r="B562" s="278" t="s">
        <v>138</v>
      </c>
      <c r="C562" s="521">
        <v>881688890</v>
      </c>
      <c r="D562" s="513"/>
      <c r="E562" s="278" t="s">
        <v>152</v>
      </c>
      <c r="F562" s="278" t="s">
        <v>140</v>
      </c>
      <c r="G562" s="278" t="s">
        <v>142</v>
      </c>
      <c r="H562" s="37"/>
      <c r="I562" s="265">
        <v>44161</v>
      </c>
      <c r="J562" s="37"/>
      <c r="K562" s="37"/>
      <c r="L562" s="278" t="s">
        <v>142</v>
      </c>
      <c r="M562" s="37">
        <v>63.5</v>
      </c>
      <c r="N562" s="37"/>
      <c r="O562" s="618" t="s">
        <v>12028</v>
      </c>
      <c r="P562" s="37"/>
      <c r="Q562" s="37"/>
      <c r="R562" s="37"/>
      <c r="S562" s="37"/>
      <c r="T562" s="37"/>
      <c r="U562" s="37"/>
      <c r="V562" s="37"/>
      <c r="W562" s="37"/>
      <c r="X562" s="37"/>
      <c r="Y562" s="37"/>
      <c r="Z562" s="37"/>
      <c r="AA562" s="37"/>
      <c r="AB562" s="37"/>
      <c r="AC562" s="37"/>
      <c r="AD562" s="37"/>
      <c r="AE562" s="37"/>
      <c r="AF562" s="37"/>
      <c r="AG562" s="37"/>
      <c r="AH562" s="37"/>
      <c r="AI562" s="37"/>
      <c r="AJ562" s="37"/>
    </row>
    <row r="563" spans="1:36">
      <c r="A563" s="265">
        <v>44161</v>
      </c>
      <c r="B563" s="278" t="s">
        <v>138</v>
      </c>
      <c r="C563" s="521">
        <v>881540541</v>
      </c>
      <c r="D563" s="513"/>
      <c r="E563" s="278" t="s">
        <v>139</v>
      </c>
      <c r="F563" s="278" t="s">
        <v>140</v>
      </c>
      <c r="G563" s="278" t="s">
        <v>181</v>
      </c>
      <c r="H563" s="37"/>
      <c r="I563" s="265">
        <v>44151</v>
      </c>
      <c r="J563" s="37"/>
      <c r="K563" s="37"/>
      <c r="L563" s="278" t="s">
        <v>163</v>
      </c>
      <c r="M563" s="37">
        <v>123.99</v>
      </c>
      <c r="N563" s="37"/>
      <c r="O563" s="618" t="s">
        <v>12028</v>
      </c>
      <c r="P563" s="37"/>
      <c r="Q563" s="37"/>
      <c r="R563" s="37"/>
      <c r="S563" s="37"/>
      <c r="T563" s="37"/>
      <c r="U563" s="37"/>
      <c r="V563" s="37"/>
      <c r="W563" s="37"/>
      <c r="X563" s="37"/>
      <c r="Y563" s="37"/>
      <c r="Z563" s="37"/>
      <c r="AA563" s="37"/>
      <c r="AB563" s="37"/>
      <c r="AC563" s="37"/>
      <c r="AD563" s="37"/>
      <c r="AE563" s="37"/>
      <c r="AF563" s="37"/>
      <c r="AG563" s="37"/>
      <c r="AH563" s="37"/>
      <c r="AI563" s="37"/>
      <c r="AJ563" s="37"/>
    </row>
    <row r="564" spans="1:36">
      <c r="A564" s="265">
        <v>44161</v>
      </c>
      <c r="B564" s="278" t="s">
        <v>281</v>
      </c>
      <c r="C564" s="521">
        <v>883057352</v>
      </c>
      <c r="D564" s="513" t="s">
        <v>12173</v>
      </c>
      <c r="E564" s="278" t="s">
        <v>139</v>
      </c>
      <c r="F564" s="278" t="s">
        <v>140</v>
      </c>
      <c r="G564" s="278" t="s">
        <v>148</v>
      </c>
      <c r="H564" s="37"/>
      <c r="I564" s="265">
        <v>44161</v>
      </c>
      <c r="J564" s="37"/>
      <c r="K564" s="37"/>
      <c r="L564" s="278" t="s">
        <v>148</v>
      </c>
      <c r="M564" s="37">
        <v>21</v>
      </c>
      <c r="N564" s="37"/>
      <c r="O564" s="618" t="s">
        <v>12028</v>
      </c>
      <c r="P564" s="37"/>
      <c r="Q564" s="37"/>
      <c r="R564" s="37"/>
      <c r="S564" s="37"/>
      <c r="T564" s="37"/>
      <c r="U564" s="37"/>
      <c r="V564" s="37"/>
      <c r="W564" s="37"/>
      <c r="X564" s="37"/>
      <c r="Y564" s="37"/>
      <c r="Z564" s="37"/>
      <c r="AA564" s="37"/>
      <c r="AB564" s="37"/>
      <c r="AC564" s="37"/>
      <c r="AD564" s="37"/>
      <c r="AE564" s="37"/>
      <c r="AF564" s="37"/>
      <c r="AG564" s="37"/>
      <c r="AH564" s="37"/>
      <c r="AI564" s="37"/>
      <c r="AJ564" s="37"/>
    </row>
    <row r="565" spans="1:36">
      <c r="A565" s="265">
        <v>44161</v>
      </c>
      <c r="B565" s="278" t="s">
        <v>178</v>
      </c>
      <c r="C565" s="521">
        <v>881973439</v>
      </c>
      <c r="D565" s="513"/>
      <c r="E565" s="278" t="s">
        <v>139</v>
      </c>
      <c r="F565" s="278" t="s">
        <v>140</v>
      </c>
      <c r="G565" s="278" t="s">
        <v>142</v>
      </c>
      <c r="H565" s="37"/>
      <c r="I565" s="265">
        <v>44161</v>
      </c>
      <c r="J565" s="37"/>
      <c r="K565" s="37"/>
      <c r="L565" s="278" t="s">
        <v>142</v>
      </c>
      <c r="M565" s="37">
        <v>1501</v>
      </c>
      <c r="N565" s="37"/>
      <c r="O565" s="618"/>
      <c r="P565" s="37"/>
      <c r="Q565" s="37"/>
      <c r="R565" s="37"/>
      <c r="S565" s="37"/>
      <c r="T565" s="37"/>
      <c r="U565" s="37"/>
      <c r="V565" s="37"/>
      <c r="W565" s="37"/>
      <c r="X565" s="37"/>
      <c r="Y565" s="37"/>
      <c r="Z565" s="37"/>
      <c r="AA565" s="37"/>
      <c r="AB565" s="37"/>
      <c r="AC565" s="37"/>
      <c r="AD565" s="37"/>
      <c r="AE565" s="37"/>
      <c r="AF565" s="37"/>
      <c r="AG565" s="37"/>
      <c r="AH565" s="37"/>
      <c r="AI565" s="37"/>
      <c r="AJ565" s="37"/>
    </row>
    <row r="566" spans="1:36">
      <c r="A566" s="265">
        <v>44161</v>
      </c>
      <c r="B566" s="278" t="s">
        <v>146</v>
      </c>
      <c r="C566" s="521">
        <v>880558010</v>
      </c>
      <c r="D566" s="513" t="s">
        <v>2890</v>
      </c>
      <c r="E566" s="278" t="s">
        <v>139</v>
      </c>
      <c r="F566" s="278" t="s">
        <v>140</v>
      </c>
      <c r="G566" s="278" t="s">
        <v>168</v>
      </c>
      <c r="H566" s="37"/>
      <c r="I566" s="265"/>
      <c r="J566" s="37"/>
      <c r="K566" s="37"/>
      <c r="L566" s="278"/>
      <c r="M566" s="37"/>
      <c r="N566" s="37"/>
      <c r="O566" s="505"/>
      <c r="P566" s="37"/>
      <c r="Q566" s="37"/>
      <c r="R566" s="37"/>
      <c r="S566" s="37"/>
      <c r="T566" s="37"/>
      <c r="U566" s="37"/>
      <c r="V566" s="37"/>
      <c r="W566" s="37"/>
      <c r="X566" s="37"/>
      <c r="Y566" s="37"/>
      <c r="Z566" s="37"/>
      <c r="AA566" s="37"/>
      <c r="AB566" s="37"/>
      <c r="AC566" s="37"/>
      <c r="AD566" s="37"/>
      <c r="AE566" s="37"/>
      <c r="AF566" s="37"/>
      <c r="AG566" s="37"/>
      <c r="AH566" s="37"/>
      <c r="AI566" s="37"/>
      <c r="AJ566" s="37"/>
    </row>
    <row r="567" spans="1:36">
      <c r="A567" s="265">
        <v>44161</v>
      </c>
      <c r="B567" s="278" t="s">
        <v>156</v>
      </c>
      <c r="C567" s="521">
        <v>880709287</v>
      </c>
      <c r="D567" s="513"/>
      <c r="E567" s="278" t="s">
        <v>152</v>
      </c>
      <c r="F567" s="278" t="s">
        <v>140</v>
      </c>
      <c r="G567" s="278"/>
      <c r="H567" s="37"/>
      <c r="I567" s="265">
        <v>44161</v>
      </c>
      <c r="J567" s="37"/>
      <c r="K567" s="37"/>
      <c r="L567" s="278" t="s">
        <v>142</v>
      </c>
      <c r="M567" s="37">
        <v>86.68</v>
      </c>
      <c r="N567" s="37"/>
      <c r="O567" s="618"/>
      <c r="P567" s="37"/>
      <c r="Q567" s="37"/>
      <c r="R567" s="37"/>
      <c r="S567" s="37"/>
      <c r="T567" s="37"/>
      <c r="U567" s="37"/>
      <c r="V567" s="37"/>
      <c r="W567" s="37"/>
      <c r="X567" s="37"/>
      <c r="Y567" s="37"/>
      <c r="Z567" s="37"/>
      <c r="AA567" s="37"/>
      <c r="AB567" s="37"/>
      <c r="AC567" s="37"/>
      <c r="AD567" s="37"/>
      <c r="AE567" s="37"/>
      <c r="AF567" s="37"/>
      <c r="AG567" s="37"/>
      <c r="AH567" s="37"/>
      <c r="AI567" s="37"/>
      <c r="AJ567" s="37"/>
    </row>
    <row r="568" spans="1:36">
      <c r="A568" s="265">
        <v>44161</v>
      </c>
      <c r="B568" s="278" t="s">
        <v>138</v>
      </c>
      <c r="C568" s="521">
        <v>881688890</v>
      </c>
      <c r="D568" s="513"/>
      <c r="E568" s="278" t="s">
        <v>152</v>
      </c>
      <c r="F568" s="278" t="s">
        <v>140</v>
      </c>
      <c r="G568" s="278" t="s">
        <v>142</v>
      </c>
      <c r="H568" s="37"/>
      <c r="I568" s="265">
        <v>44161</v>
      </c>
      <c r="J568" s="37"/>
      <c r="K568" s="37"/>
      <c r="L568" s="278" t="s">
        <v>142</v>
      </c>
      <c r="M568" s="37">
        <v>133</v>
      </c>
      <c r="N568" s="37"/>
      <c r="O568" s="618" t="s">
        <v>466</v>
      </c>
      <c r="P568" s="37"/>
      <c r="Q568" s="37"/>
      <c r="R568" s="37"/>
      <c r="S568" s="37"/>
      <c r="T568" s="37"/>
      <c r="U568" s="37"/>
      <c r="V568" s="37"/>
      <c r="W568" s="37"/>
      <c r="X568" s="37"/>
      <c r="Y568" s="37"/>
      <c r="Z568" s="37"/>
      <c r="AA568" s="37"/>
      <c r="AB568" s="37"/>
      <c r="AC568" s="37"/>
      <c r="AD568" s="37"/>
      <c r="AE568" s="37"/>
      <c r="AF568" s="37"/>
      <c r="AG568" s="37"/>
      <c r="AH568" s="37"/>
      <c r="AI568" s="37"/>
      <c r="AJ568" s="37"/>
    </row>
    <row r="569" spans="1:36">
      <c r="A569" s="265">
        <v>44161</v>
      </c>
      <c r="B569" s="278" t="s">
        <v>138</v>
      </c>
      <c r="C569" s="521">
        <v>881688890</v>
      </c>
      <c r="D569" s="673"/>
      <c r="E569" s="278" t="s">
        <v>152</v>
      </c>
      <c r="F569" s="278" t="s">
        <v>140</v>
      </c>
      <c r="G569" s="278" t="s">
        <v>142</v>
      </c>
      <c r="H569" s="37"/>
      <c r="I569" s="265">
        <v>44165</v>
      </c>
      <c r="J569" s="37"/>
      <c r="K569" s="37"/>
      <c r="L569" s="278" t="s">
        <v>142</v>
      </c>
      <c r="M569" s="37">
        <v>127</v>
      </c>
      <c r="N569" s="37"/>
      <c r="O569" s="618" t="s">
        <v>12174</v>
      </c>
      <c r="P569" s="37"/>
      <c r="Q569" s="37"/>
      <c r="R569" s="37"/>
      <c r="S569" s="37"/>
      <c r="T569" s="37"/>
      <c r="U569" s="37"/>
      <c r="V569" s="37"/>
      <c r="W569" s="37"/>
      <c r="X569" s="37"/>
      <c r="Y569" s="37"/>
      <c r="Z569" s="37"/>
      <c r="AA569" s="37"/>
      <c r="AB569" s="37"/>
      <c r="AC569" s="37"/>
      <c r="AD569" s="37"/>
      <c r="AE569" s="37"/>
      <c r="AF569" s="37"/>
      <c r="AG569" s="37"/>
      <c r="AH569" s="37"/>
      <c r="AI569" s="37"/>
      <c r="AJ569" s="37"/>
    </row>
    <row r="570" spans="1:36">
      <c r="A570" s="265">
        <v>44162</v>
      </c>
      <c r="B570" s="278" t="s">
        <v>156</v>
      </c>
      <c r="C570" s="521">
        <v>880018227</v>
      </c>
      <c r="D570" s="513"/>
      <c r="E570" s="278" t="s">
        <v>139</v>
      </c>
      <c r="F570" s="278" t="s">
        <v>140</v>
      </c>
      <c r="G570" s="278"/>
      <c r="H570" s="37"/>
      <c r="I570" s="265">
        <v>44162</v>
      </c>
      <c r="J570" s="37"/>
      <c r="K570" s="37"/>
      <c r="L570" s="278" t="s">
        <v>12175</v>
      </c>
      <c r="M570" s="37">
        <v>23310</v>
      </c>
      <c r="N570" s="37"/>
      <c r="O570" s="618" t="s">
        <v>12176</v>
      </c>
      <c r="P570" s="37"/>
      <c r="Q570" s="37"/>
      <c r="R570" s="37"/>
      <c r="S570" s="37"/>
      <c r="T570" s="37"/>
      <c r="U570" s="37"/>
      <c r="V570" s="37"/>
      <c r="W570" s="37"/>
      <c r="X570" s="37"/>
      <c r="Y570" s="37"/>
      <c r="Z570" s="37"/>
      <c r="AA570" s="37"/>
      <c r="AB570" s="37"/>
      <c r="AC570" s="37"/>
      <c r="AD570" s="37"/>
      <c r="AE570" s="37"/>
      <c r="AF570" s="37"/>
      <c r="AG570" s="37"/>
      <c r="AH570" s="37"/>
      <c r="AI570" s="37"/>
      <c r="AJ570" s="37"/>
    </row>
    <row r="571" spans="1:36">
      <c r="A571" s="265">
        <v>44162</v>
      </c>
      <c r="B571" s="278" t="s">
        <v>156</v>
      </c>
      <c r="C571" s="521">
        <v>880296779</v>
      </c>
      <c r="D571" s="513"/>
      <c r="E571" s="278" t="s">
        <v>139</v>
      </c>
      <c r="F571" s="278" t="s">
        <v>140</v>
      </c>
      <c r="G571" s="278"/>
      <c r="H571" s="37"/>
      <c r="I571" s="265">
        <v>44162</v>
      </c>
      <c r="J571" s="37"/>
      <c r="K571" s="37"/>
      <c r="L571" s="278" t="s">
        <v>181</v>
      </c>
      <c r="M571" s="37">
        <v>27</v>
      </c>
      <c r="N571" s="37"/>
      <c r="O571" s="618"/>
      <c r="P571" s="37"/>
      <c r="Q571" s="37">
        <v>8762.4</v>
      </c>
      <c r="R571" s="37"/>
      <c r="S571" s="37"/>
      <c r="T571" s="37"/>
      <c r="U571" s="37"/>
      <c r="V571" s="37"/>
      <c r="W571" s="37"/>
      <c r="X571" s="37"/>
      <c r="Y571" s="37"/>
      <c r="Z571" s="37"/>
      <c r="AA571" s="37"/>
      <c r="AB571" s="37"/>
      <c r="AC571" s="37"/>
      <c r="AD571" s="37"/>
      <c r="AE571" s="37"/>
      <c r="AF571" s="37"/>
      <c r="AG571" s="37"/>
      <c r="AH571" s="37"/>
      <c r="AI571" s="37"/>
      <c r="AJ571" s="37"/>
    </row>
    <row r="572" spans="1:36">
      <c r="A572" s="265">
        <v>44162</v>
      </c>
      <c r="B572" s="278" t="s">
        <v>156</v>
      </c>
      <c r="C572" s="521">
        <v>880872735</v>
      </c>
      <c r="D572" s="513"/>
      <c r="E572" s="278" t="s">
        <v>139</v>
      </c>
      <c r="F572" s="278" t="s">
        <v>140</v>
      </c>
      <c r="G572" s="278"/>
      <c r="H572" s="37"/>
      <c r="I572" s="265">
        <v>44162</v>
      </c>
      <c r="J572" s="37"/>
      <c r="K572" s="37"/>
      <c r="L572" s="278" t="s">
        <v>225</v>
      </c>
      <c r="M572" s="37">
        <v>68</v>
      </c>
      <c r="N572" s="37"/>
      <c r="O572" s="618" t="s">
        <v>12176</v>
      </c>
      <c r="P572" s="37"/>
      <c r="Q572" s="37"/>
      <c r="R572" s="37"/>
      <c r="S572" s="37"/>
      <c r="T572" s="37"/>
      <c r="U572" s="37"/>
      <c r="V572" s="37"/>
      <c r="W572" s="37"/>
      <c r="X572" s="37"/>
      <c r="Y572" s="37"/>
      <c r="Z572" s="37"/>
      <c r="AA572" s="37"/>
      <c r="AB572" s="37"/>
      <c r="AC572" s="37"/>
      <c r="AD572" s="37"/>
      <c r="AE572" s="37"/>
      <c r="AF572" s="37"/>
      <c r="AG572" s="37"/>
      <c r="AH572" s="37"/>
      <c r="AI572" s="37"/>
      <c r="AJ572" s="37"/>
    </row>
    <row r="573" spans="1:36" ht="18" customHeight="1">
      <c r="A573" s="265">
        <v>44162</v>
      </c>
      <c r="B573" s="278" t="s">
        <v>146</v>
      </c>
      <c r="C573" s="521">
        <v>882258897</v>
      </c>
      <c r="D573" s="513" t="s">
        <v>12177</v>
      </c>
      <c r="E573" s="278" t="s">
        <v>139</v>
      </c>
      <c r="F573" s="278" t="s">
        <v>140</v>
      </c>
      <c r="G573" s="278" t="s">
        <v>287</v>
      </c>
      <c r="H573" s="37"/>
      <c r="I573" s="265"/>
      <c r="J573" s="37"/>
      <c r="K573" s="37"/>
      <c r="L573" s="278"/>
      <c r="M573" s="37"/>
      <c r="N573" s="37"/>
      <c r="O573" s="278" t="s">
        <v>12178</v>
      </c>
      <c r="P573" s="37"/>
      <c r="Q573" s="37"/>
      <c r="R573" s="37"/>
      <c r="S573" s="37"/>
      <c r="T573" s="37"/>
      <c r="U573" s="37"/>
      <c r="V573" s="37"/>
      <c r="W573" s="37"/>
      <c r="X573" s="37"/>
      <c r="Y573" s="37"/>
      <c r="Z573" s="37"/>
      <c r="AA573" s="37"/>
      <c r="AB573" s="37"/>
      <c r="AC573" s="37"/>
      <c r="AD573" s="37"/>
      <c r="AE573" s="37"/>
      <c r="AF573" s="37"/>
      <c r="AG573" s="37"/>
      <c r="AH573" s="37"/>
      <c r="AI573" s="37"/>
      <c r="AJ573" s="37"/>
    </row>
    <row r="574" spans="1:36">
      <c r="A574" s="265">
        <v>44162</v>
      </c>
      <c r="B574" s="278" t="s">
        <v>175</v>
      </c>
      <c r="C574" s="521">
        <v>882886542</v>
      </c>
      <c r="D574" s="513"/>
      <c r="E574" s="278" t="s">
        <v>139</v>
      </c>
      <c r="F574" s="278" t="s">
        <v>140</v>
      </c>
      <c r="G574" s="278" t="s">
        <v>148</v>
      </c>
      <c r="H574" s="37"/>
      <c r="I574" s="265">
        <v>44162</v>
      </c>
      <c r="J574" s="37"/>
      <c r="K574" s="37"/>
      <c r="L574" s="278" t="s">
        <v>148</v>
      </c>
      <c r="M574" s="37">
        <v>24.9</v>
      </c>
      <c r="N574" s="37"/>
      <c r="O574" s="618" t="s">
        <v>11982</v>
      </c>
      <c r="P574" s="37"/>
      <c r="Q574" s="37"/>
      <c r="R574" s="37"/>
      <c r="S574" s="37"/>
      <c r="T574" s="37"/>
      <c r="U574" s="37"/>
      <c r="V574" s="37"/>
      <c r="W574" s="37"/>
      <c r="X574" s="37"/>
      <c r="Y574" s="37"/>
      <c r="Z574" s="37"/>
      <c r="AA574" s="37"/>
      <c r="AB574" s="37"/>
      <c r="AC574" s="37"/>
      <c r="AD574" s="37"/>
      <c r="AE574" s="37"/>
      <c r="AF574" s="37"/>
      <c r="AG574" s="37"/>
      <c r="AH574" s="37"/>
      <c r="AI574" s="37"/>
      <c r="AJ574" s="37"/>
    </row>
    <row r="575" spans="1:36">
      <c r="A575" s="265">
        <v>44162</v>
      </c>
      <c r="B575" s="278" t="s">
        <v>178</v>
      </c>
      <c r="C575" s="521">
        <v>880002026</v>
      </c>
      <c r="D575" s="513"/>
      <c r="E575" s="278" t="s">
        <v>139</v>
      </c>
      <c r="F575" s="278" t="s">
        <v>140</v>
      </c>
      <c r="G575" s="278" t="s">
        <v>168</v>
      </c>
      <c r="H575" s="37"/>
      <c r="I575" s="265">
        <v>44162</v>
      </c>
      <c r="J575" s="37"/>
      <c r="K575" s="37"/>
      <c r="L575" s="278" t="s">
        <v>168</v>
      </c>
      <c r="M575" s="37">
        <v>420</v>
      </c>
      <c r="N575" s="37"/>
      <c r="O575" s="618"/>
      <c r="P575" s="37"/>
      <c r="Q575" s="37"/>
      <c r="R575" s="37"/>
      <c r="S575" s="37"/>
      <c r="T575" s="37"/>
      <c r="U575" s="37"/>
      <c r="V575" s="37"/>
      <c r="W575" s="37"/>
      <c r="X575" s="37"/>
      <c r="Y575" s="37"/>
      <c r="Z575" s="37"/>
      <c r="AA575" s="37"/>
      <c r="AB575" s="37"/>
      <c r="AC575" s="37"/>
      <c r="AD575" s="37"/>
      <c r="AE575" s="37"/>
      <c r="AF575" s="37"/>
      <c r="AG575" s="37"/>
      <c r="AH575" s="37"/>
      <c r="AI575" s="37"/>
      <c r="AJ575" s="37"/>
    </row>
    <row r="576" spans="1:36">
      <c r="A576" s="265">
        <v>44162</v>
      </c>
      <c r="B576" s="278" t="s">
        <v>175</v>
      </c>
      <c r="C576" s="521">
        <v>882044787</v>
      </c>
      <c r="D576" s="513"/>
      <c r="E576" s="278" t="s">
        <v>139</v>
      </c>
      <c r="F576" s="278" t="s">
        <v>140</v>
      </c>
      <c r="G576" s="278" t="s">
        <v>142</v>
      </c>
      <c r="H576" s="37"/>
      <c r="I576" s="265">
        <v>44162</v>
      </c>
      <c r="J576" s="37"/>
      <c r="K576" s="37"/>
      <c r="L576" s="278" t="s">
        <v>142</v>
      </c>
      <c r="M576" s="37">
        <v>351.12</v>
      </c>
      <c r="N576" s="37"/>
      <c r="O576" s="618" t="s">
        <v>11982</v>
      </c>
      <c r="P576" s="37"/>
      <c r="Q576" s="37"/>
      <c r="R576" s="37"/>
      <c r="S576" s="37"/>
      <c r="T576" s="37"/>
      <c r="U576" s="37"/>
      <c r="V576" s="37"/>
      <c r="W576" s="37"/>
      <c r="X576" s="37"/>
      <c r="Y576" s="37"/>
      <c r="Z576" s="37"/>
      <c r="AA576" s="37"/>
      <c r="AB576" s="37"/>
      <c r="AC576" s="37"/>
      <c r="AD576" s="37"/>
      <c r="AE576" s="37"/>
      <c r="AF576" s="37"/>
      <c r="AG576" s="37"/>
      <c r="AH576" s="37"/>
      <c r="AI576" s="37"/>
      <c r="AJ576" s="37"/>
    </row>
    <row r="577" spans="1:36">
      <c r="A577" s="265">
        <v>44162</v>
      </c>
      <c r="B577" s="278" t="s">
        <v>156</v>
      </c>
      <c r="C577" s="521">
        <v>880384245</v>
      </c>
      <c r="D577" s="513"/>
      <c r="E577" s="278" t="s">
        <v>139</v>
      </c>
      <c r="F577" s="278" t="s">
        <v>140</v>
      </c>
      <c r="G577" s="278"/>
      <c r="H577" s="37"/>
      <c r="I577" s="265">
        <v>44162</v>
      </c>
      <c r="J577" s="37"/>
      <c r="K577" s="37"/>
      <c r="L577" s="278" t="s">
        <v>181</v>
      </c>
      <c r="M577" s="37">
        <v>213.33</v>
      </c>
      <c r="N577" s="37"/>
      <c r="O577" s="618" t="s">
        <v>11982</v>
      </c>
      <c r="P577" s="37"/>
      <c r="Q577" s="37"/>
      <c r="R577" s="37"/>
      <c r="S577" s="37"/>
      <c r="T577" s="37"/>
      <c r="U577" s="37"/>
      <c r="V577" s="37"/>
      <c r="W577" s="37"/>
      <c r="X577" s="37"/>
      <c r="Y577" s="37"/>
      <c r="Z577" s="37"/>
      <c r="AA577" s="37"/>
      <c r="AB577" s="37"/>
      <c r="AC577" s="37"/>
      <c r="AD577" s="37"/>
      <c r="AE577" s="37"/>
      <c r="AF577" s="37"/>
      <c r="AG577" s="37"/>
      <c r="AH577" s="37"/>
      <c r="AI577" s="37"/>
      <c r="AJ577" s="37"/>
    </row>
    <row r="578" spans="1:36">
      <c r="A578" s="265">
        <v>44162</v>
      </c>
      <c r="B578" s="278" t="s">
        <v>175</v>
      </c>
      <c r="C578" s="521">
        <v>883017460</v>
      </c>
      <c r="D578" s="513"/>
      <c r="E578" s="278" t="s">
        <v>139</v>
      </c>
      <c r="F578" s="278" t="s">
        <v>140</v>
      </c>
      <c r="G578" s="278" t="s">
        <v>142</v>
      </c>
      <c r="H578" s="37"/>
      <c r="I578" s="265">
        <v>44162</v>
      </c>
      <c r="J578" s="37"/>
      <c r="K578" s="37"/>
      <c r="L578" s="278" t="s">
        <v>142</v>
      </c>
      <c r="M578" s="37">
        <v>8537</v>
      </c>
      <c r="N578" s="37"/>
      <c r="O578" s="618"/>
      <c r="P578" s="37"/>
      <c r="Q578" s="37"/>
      <c r="R578" s="37"/>
      <c r="S578" s="37"/>
      <c r="T578" s="37"/>
      <c r="U578" s="37"/>
      <c r="V578" s="37"/>
      <c r="W578" s="37"/>
      <c r="X578" s="37"/>
      <c r="Y578" s="37"/>
      <c r="Z578" s="37"/>
      <c r="AA578" s="37"/>
      <c r="AB578" s="37"/>
      <c r="AC578" s="37"/>
      <c r="AD578" s="37"/>
      <c r="AE578" s="37"/>
      <c r="AF578" s="37"/>
      <c r="AG578" s="37"/>
      <c r="AH578" s="37"/>
      <c r="AI578" s="37"/>
      <c r="AJ578" s="37"/>
    </row>
    <row r="579" spans="1:36">
      <c r="A579" s="265">
        <v>44162</v>
      </c>
      <c r="B579" s="278" t="s">
        <v>154</v>
      </c>
      <c r="C579" s="521">
        <v>881080757</v>
      </c>
      <c r="D579" s="513" t="s">
        <v>12179</v>
      </c>
      <c r="E579" s="278" t="s">
        <v>139</v>
      </c>
      <c r="F579" s="278" t="s">
        <v>140</v>
      </c>
      <c r="G579" s="278" t="s">
        <v>200</v>
      </c>
      <c r="H579" s="37"/>
      <c r="I579" s="265">
        <v>44162</v>
      </c>
      <c r="J579" s="37"/>
      <c r="K579" s="37"/>
      <c r="L579" s="278" t="s">
        <v>200</v>
      </c>
      <c r="M579" s="37">
        <v>1499</v>
      </c>
      <c r="N579" s="37"/>
      <c r="O579" s="618" t="s">
        <v>2191</v>
      </c>
      <c r="P579" s="37"/>
      <c r="Q579" s="37"/>
      <c r="R579" s="37"/>
      <c r="S579" s="37"/>
      <c r="T579" s="37"/>
      <c r="U579" s="37"/>
      <c r="V579" s="37"/>
      <c r="W579" s="37"/>
      <c r="X579" s="37"/>
      <c r="Y579" s="37"/>
      <c r="Z579" s="37"/>
      <c r="AA579" s="37"/>
      <c r="AB579" s="37"/>
      <c r="AC579" s="37"/>
      <c r="AD579" s="37"/>
      <c r="AE579" s="37"/>
      <c r="AF579" s="37"/>
      <c r="AG579" s="37"/>
      <c r="AH579" s="37"/>
      <c r="AI579" s="37"/>
      <c r="AJ579" s="37"/>
    </row>
    <row r="580" spans="1:36">
      <c r="A580" s="265">
        <v>44162</v>
      </c>
      <c r="B580" s="278" t="s">
        <v>154</v>
      </c>
      <c r="C580" s="521">
        <v>881274794</v>
      </c>
      <c r="D580" s="513" t="s">
        <v>12180</v>
      </c>
      <c r="E580" s="278" t="s">
        <v>139</v>
      </c>
      <c r="F580" s="278" t="s">
        <v>140</v>
      </c>
      <c r="G580" s="278"/>
      <c r="H580" s="37"/>
      <c r="I580" s="265">
        <v>44162</v>
      </c>
      <c r="J580" s="37"/>
      <c r="K580" s="37"/>
      <c r="L580" s="278" t="s">
        <v>233</v>
      </c>
      <c r="M580" s="37">
        <v>419</v>
      </c>
      <c r="N580" s="37"/>
      <c r="O580" s="618" t="s">
        <v>11982</v>
      </c>
      <c r="P580" s="37"/>
      <c r="Q580" s="37"/>
      <c r="R580" s="37"/>
      <c r="S580" s="37"/>
      <c r="T580" s="37"/>
      <c r="U580" s="37"/>
      <c r="V580" s="37"/>
      <c r="W580" s="37"/>
      <c r="X580" s="37"/>
      <c r="Y580" s="37"/>
      <c r="Z580" s="37"/>
      <c r="AA580" s="37"/>
      <c r="AB580" s="37"/>
      <c r="AC580" s="37"/>
      <c r="AD580" s="37"/>
      <c r="AE580" s="37"/>
      <c r="AF580" s="37"/>
      <c r="AG580" s="37"/>
      <c r="AH580" s="37"/>
      <c r="AI580" s="37"/>
      <c r="AJ580" s="37"/>
    </row>
    <row r="581" spans="1:36">
      <c r="A581" s="265">
        <v>44162</v>
      </c>
      <c r="B581" s="278" t="s">
        <v>154</v>
      </c>
      <c r="C581" s="521">
        <v>882887530</v>
      </c>
      <c r="D581" s="513" t="s">
        <v>12181</v>
      </c>
      <c r="E581" s="278" t="s">
        <v>139</v>
      </c>
      <c r="F581" s="278" t="s">
        <v>140</v>
      </c>
      <c r="G581" s="278"/>
      <c r="H581" s="37"/>
      <c r="I581" s="265">
        <v>44162</v>
      </c>
      <c r="J581" s="37"/>
      <c r="K581" s="37"/>
      <c r="L581" s="278" t="s">
        <v>1823</v>
      </c>
      <c r="M581" s="37">
        <v>9.9</v>
      </c>
      <c r="N581" s="37"/>
      <c r="O581" s="618" t="s">
        <v>11982</v>
      </c>
      <c r="P581" s="37"/>
      <c r="Q581" s="37"/>
      <c r="R581" s="37"/>
      <c r="S581" s="37"/>
      <c r="T581" s="37"/>
      <c r="U581" s="37"/>
      <c r="V581" s="37"/>
      <c r="W581" s="37"/>
      <c r="X581" s="37"/>
      <c r="Y581" s="37"/>
      <c r="Z581" s="37"/>
      <c r="AA581" s="37"/>
      <c r="AB581" s="37"/>
      <c r="AC581" s="37"/>
      <c r="AD581" s="37"/>
      <c r="AE581" s="37"/>
      <c r="AF581" s="37"/>
      <c r="AG581" s="37"/>
      <c r="AH581" s="37"/>
      <c r="AI581" s="37"/>
      <c r="AJ581" s="37"/>
    </row>
    <row r="582" spans="1:36">
      <c r="A582" s="505">
        <v>44162</v>
      </c>
      <c r="B582" s="278" t="s">
        <v>194</v>
      </c>
      <c r="C582" s="521">
        <v>880003241</v>
      </c>
      <c r="D582" s="513" t="s">
        <v>4461</v>
      </c>
      <c r="E582" s="278" t="s">
        <v>139</v>
      </c>
      <c r="F582" s="278" t="s">
        <v>140</v>
      </c>
      <c r="G582" s="278" t="s">
        <v>200</v>
      </c>
      <c r="H582" s="265">
        <v>44161</v>
      </c>
      <c r="I582" s="265">
        <v>44162</v>
      </c>
      <c r="J582" s="37"/>
      <c r="K582" s="37"/>
      <c r="L582" s="278" t="s">
        <v>200</v>
      </c>
      <c r="M582" s="37">
        <v>5170</v>
      </c>
      <c r="N582" s="37"/>
      <c r="O582" s="618" t="s">
        <v>11982</v>
      </c>
      <c r="P582" s="37"/>
      <c r="Q582" s="37"/>
      <c r="R582" s="37"/>
      <c r="S582" s="37"/>
      <c r="T582" s="37"/>
      <c r="U582" s="37"/>
      <c r="V582" s="37"/>
      <c r="W582" s="37"/>
      <c r="X582" s="37"/>
      <c r="Y582" s="37"/>
      <c r="Z582" s="37"/>
      <c r="AA582" s="37"/>
      <c r="AB582" s="37"/>
      <c r="AC582" s="37"/>
      <c r="AD582" s="37"/>
      <c r="AE582" s="37"/>
      <c r="AF582" s="37"/>
      <c r="AG582" s="37"/>
      <c r="AH582" s="37"/>
      <c r="AI582" s="37"/>
      <c r="AJ582" s="37"/>
    </row>
    <row r="583" spans="1:36">
      <c r="A583" s="265">
        <v>44162</v>
      </c>
      <c r="B583" s="278" t="s">
        <v>194</v>
      </c>
      <c r="C583" s="521">
        <v>881352797</v>
      </c>
      <c r="D583" s="513" t="s">
        <v>3034</v>
      </c>
      <c r="E583" s="278" t="s">
        <v>152</v>
      </c>
      <c r="F583" s="278" t="s">
        <v>140</v>
      </c>
      <c r="G583" s="278" t="s">
        <v>142</v>
      </c>
      <c r="H583" s="37"/>
      <c r="I583" s="265">
        <v>44162</v>
      </c>
      <c r="J583" s="37"/>
      <c r="K583" s="37"/>
      <c r="L583" s="278" t="s">
        <v>142</v>
      </c>
      <c r="M583" s="37">
        <v>340</v>
      </c>
      <c r="N583" s="37"/>
      <c r="O583" s="618" t="s">
        <v>11982</v>
      </c>
      <c r="P583" s="37"/>
      <c r="Q583" s="37"/>
      <c r="R583" s="37"/>
      <c r="S583" s="37"/>
      <c r="T583" s="37"/>
      <c r="U583" s="37"/>
      <c r="V583" s="37"/>
      <c r="W583" s="37"/>
      <c r="X583" s="37"/>
      <c r="Y583" s="37"/>
      <c r="Z583" s="37"/>
      <c r="AA583" s="37"/>
      <c r="AB583" s="37"/>
      <c r="AC583" s="37"/>
      <c r="AD583" s="37"/>
      <c r="AE583" s="37"/>
      <c r="AF583" s="37"/>
      <c r="AG583" s="37"/>
      <c r="AH583" s="37"/>
      <c r="AI583" s="37"/>
      <c r="AJ583" s="37"/>
    </row>
    <row r="584" spans="1:36">
      <c r="A584" s="265">
        <v>44162</v>
      </c>
      <c r="B584" s="278" t="s">
        <v>138</v>
      </c>
      <c r="C584" s="521">
        <v>882013597</v>
      </c>
      <c r="D584" s="513"/>
      <c r="E584" s="278" t="s">
        <v>139</v>
      </c>
      <c r="F584" s="278" t="s">
        <v>140</v>
      </c>
      <c r="G584" s="278" t="s">
        <v>142</v>
      </c>
      <c r="H584" s="37"/>
      <c r="I584" s="265"/>
      <c r="J584" s="37"/>
      <c r="K584" s="37"/>
      <c r="L584" s="278"/>
      <c r="M584" s="37"/>
      <c r="N584" s="37"/>
      <c r="O584" s="618" t="s">
        <v>494</v>
      </c>
      <c r="P584" s="37"/>
      <c r="Q584" s="37"/>
      <c r="R584" s="37"/>
      <c r="S584" s="37"/>
      <c r="T584" s="37"/>
      <c r="U584" s="37"/>
      <c r="V584" s="37"/>
      <c r="W584" s="37"/>
      <c r="X584" s="37"/>
      <c r="Y584" s="37"/>
      <c r="Z584" s="37"/>
      <c r="AA584" s="37"/>
      <c r="AB584" s="37"/>
      <c r="AC584" s="37"/>
      <c r="AD584" s="37"/>
      <c r="AE584" s="37"/>
      <c r="AF584" s="37"/>
      <c r="AG584" s="37"/>
      <c r="AH584" s="37"/>
      <c r="AI584" s="37"/>
      <c r="AJ584" s="37"/>
    </row>
    <row r="585" spans="1:36">
      <c r="A585" s="265">
        <v>44162</v>
      </c>
      <c r="B585" s="278" t="s">
        <v>281</v>
      </c>
      <c r="C585" s="521">
        <v>881123737</v>
      </c>
      <c r="D585" s="513" t="s">
        <v>12182</v>
      </c>
      <c r="E585" s="278" t="s">
        <v>139</v>
      </c>
      <c r="F585" s="278" t="s">
        <v>140</v>
      </c>
      <c r="G585" s="278" t="s">
        <v>1072</v>
      </c>
      <c r="H585" s="37"/>
      <c r="I585" s="265">
        <v>44162</v>
      </c>
      <c r="J585" s="37"/>
      <c r="K585" s="37"/>
      <c r="L585" s="278" t="s">
        <v>1072</v>
      </c>
      <c r="M585" s="37">
        <v>9592</v>
      </c>
      <c r="N585" s="37"/>
      <c r="O585" s="618" t="s">
        <v>2191</v>
      </c>
      <c r="P585" s="37"/>
      <c r="Q585" s="37"/>
      <c r="R585" s="37"/>
      <c r="S585" s="37"/>
      <c r="T585" s="37"/>
      <c r="U585" s="37"/>
      <c r="V585" s="37"/>
      <c r="W585" s="37"/>
      <c r="X585" s="37"/>
      <c r="Y585" s="37"/>
      <c r="Z585" s="37"/>
      <c r="AA585" s="37"/>
      <c r="AB585" s="37"/>
      <c r="AC585" s="37"/>
      <c r="AD585" s="37"/>
      <c r="AE585" s="37"/>
      <c r="AF585" s="37"/>
      <c r="AG585" s="37"/>
      <c r="AH585" s="37"/>
      <c r="AI585" s="37"/>
      <c r="AJ585" s="37"/>
    </row>
    <row r="586" spans="1:36">
      <c r="A586" s="265">
        <v>44162</v>
      </c>
      <c r="B586" s="278" t="s">
        <v>178</v>
      </c>
      <c r="C586" s="521">
        <v>883184350</v>
      </c>
      <c r="D586" s="513"/>
      <c r="E586" s="278" t="s">
        <v>139</v>
      </c>
      <c r="F586" s="278" t="s">
        <v>140</v>
      </c>
      <c r="G586" s="278" t="s">
        <v>142</v>
      </c>
      <c r="H586" s="37"/>
      <c r="I586" s="265">
        <v>44162</v>
      </c>
      <c r="J586" s="37"/>
      <c r="K586" s="37"/>
      <c r="L586" s="278" t="s">
        <v>142</v>
      </c>
      <c r="M586" s="37">
        <v>322</v>
      </c>
      <c r="N586" s="37"/>
      <c r="O586" s="618"/>
      <c r="P586" s="37"/>
      <c r="Q586" s="37"/>
      <c r="R586" s="37"/>
      <c r="S586" s="37"/>
      <c r="T586" s="37"/>
      <c r="U586" s="37"/>
      <c r="V586" s="37"/>
      <c r="W586" s="37"/>
      <c r="X586" s="37"/>
      <c r="Y586" s="37"/>
      <c r="Z586" s="37"/>
      <c r="AA586" s="37"/>
      <c r="AB586" s="37"/>
      <c r="AC586" s="37"/>
      <c r="AD586" s="37"/>
      <c r="AE586" s="37"/>
      <c r="AF586" s="37"/>
      <c r="AG586" s="37"/>
      <c r="AH586" s="37"/>
      <c r="AI586" s="37"/>
      <c r="AJ586" s="37"/>
    </row>
    <row r="587" spans="1:36">
      <c r="A587" s="265">
        <v>44162</v>
      </c>
      <c r="B587" s="278" t="s">
        <v>154</v>
      </c>
      <c r="C587" s="521">
        <v>880489603</v>
      </c>
      <c r="D587" s="513" t="s">
        <v>4500</v>
      </c>
      <c r="E587" s="278" t="s">
        <v>139</v>
      </c>
      <c r="F587" s="278" t="s">
        <v>140</v>
      </c>
      <c r="G587" s="278" t="s">
        <v>168</v>
      </c>
      <c r="H587" s="37"/>
      <c r="I587" s="265">
        <v>44162</v>
      </c>
      <c r="J587" s="37"/>
      <c r="K587" s="37"/>
      <c r="L587" s="278" t="s">
        <v>168</v>
      </c>
      <c r="M587" s="37">
        <v>3400</v>
      </c>
      <c r="N587" s="37"/>
      <c r="O587" s="618" t="s">
        <v>2191</v>
      </c>
      <c r="P587" s="37"/>
      <c r="Q587" s="37"/>
      <c r="R587" s="37"/>
      <c r="S587" s="37"/>
      <c r="T587" s="37"/>
      <c r="U587" s="37"/>
      <c r="V587" s="37"/>
      <c r="W587" s="37"/>
      <c r="X587" s="37"/>
      <c r="Y587" s="37"/>
      <c r="Z587" s="37"/>
      <c r="AA587" s="37"/>
      <c r="AB587" s="37"/>
      <c r="AC587" s="37"/>
      <c r="AD587" s="37"/>
      <c r="AE587" s="37"/>
      <c r="AF587" s="37"/>
      <c r="AG587" s="37"/>
      <c r="AH587" s="37"/>
      <c r="AI587" s="37"/>
      <c r="AJ587" s="37"/>
    </row>
    <row r="588" spans="1:36">
      <c r="A588" s="265">
        <v>44162</v>
      </c>
      <c r="B588" s="278" t="s">
        <v>175</v>
      </c>
      <c r="C588" s="521">
        <v>882268118</v>
      </c>
      <c r="D588" s="513"/>
      <c r="E588" s="278" t="s">
        <v>139</v>
      </c>
      <c r="F588" s="278" t="s">
        <v>140</v>
      </c>
      <c r="G588" s="278" t="s">
        <v>168</v>
      </c>
      <c r="H588" s="37"/>
      <c r="I588" s="265">
        <v>44162</v>
      </c>
      <c r="J588" s="37"/>
      <c r="K588" s="37"/>
      <c r="L588" s="278" t="s">
        <v>168</v>
      </c>
      <c r="M588" s="37">
        <v>180</v>
      </c>
      <c r="N588" s="37"/>
      <c r="O588" s="618"/>
      <c r="P588" s="37"/>
      <c r="Q588" s="37"/>
      <c r="R588" s="37"/>
      <c r="S588" s="37"/>
      <c r="T588" s="37"/>
      <c r="U588" s="37"/>
      <c r="V588" s="37"/>
      <c r="W588" s="37"/>
      <c r="X588" s="37"/>
      <c r="Y588" s="37"/>
      <c r="Z588" s="37"/>
      <c r="AA588" s="37"/>
      <c r="AB588" s="37"/>
      <c r="AC588" s="37"/>
      <c r="AD588" s="37"/>
      <c r="AE588" s="37"/>
      <c r="AF588" s="37"/>
      <c r="AG588" s="37"/>
      <c r="AH588" s="37"/>
      <c r="AI588" s="37"/>
      <c r="AJ588" s="37"/>
    </row>
    <row r="589" spans="1:36">
      <c r="A589" s="265">
        <v>44162</v>
      </c>
      <c r="B589" s="278" t="s">
        <v>194</v>
      </c>
      <c r="C589" s="521">
        <v>883088171</v>
      </c>
      <c r="D589" s="513" t="s">
        <v>3176</v>
      </c>
      <c r="E589" s="278" t="s">
        <v>139</v>
      </c>
      <c r="F589" s="278" t="s">
        <v>140</v>
      </c>
      <c r="G589" s="278" t="s">
        <v>246</v>
      </c>
      <c r="H589" s="37"/>
      <c r="I589" s="265">
        <v>44162</v>
      </c>
      <c r="J589" s="37"/>
      <c r="K589" s="37"/>
      <c r="L589" s="278" t="s">
        <v>246</v>
      </c>
      <c r="M589" s="37">
        <v>5520.84</v>
      </c>
      <c r="N589" s="37"/>
      <c r="O589" s="618" t="s">
        <v>12032</v>
      </c>
      <c r="P589" s="37"/>
      <c r="Q589" s="37"/>
      <c r="R589" s="37"/>
      <c r="S589" s="37"/>
      <c r="T589" s="37"/>
      <c r="U589" s="37"/>
      <c r="V589" s="37"/>
      <c r="W589" s="37"/>
      <c r="X589" s="37"/>
      <c r="Y589" s="37"/>
      <c r="Z589" s="37"/>
      <c r="AA589" s="37"/>
      <c r="AB589" s="37"/>
      <c r="AC589" s="37"/>
      <c r="AD589" s="37"/>
      <c r="AE589" s="37"/>
      <c r="AF589" s="37"/>
      <c r="AG589" s="37"/>
      <c r="AH589" s="37"/>
      <c r="AI589" s="37"/>
      <c r="AJ589" s="37"/>
    </row>
    <row r="590" spans="1:36">
      <c r="A590" s="265">
        <v>44165</v>
      </c>
      <c r="B590" s="278" t="s">
        <v>156</v>
      </c>
      <c r="C590" s="521">
        <v>880018227</v>
      </c>
      <c r="D590" s="673"/>
      <c r="E590" s="278" t="s">
        <v>139</v>
      </c>
      <c r="F590" s="278" t="s">
        <v>140</v>
      </c>
      <c r="G590" s="278"/>
      <c r="H590" s="37"/>
      <c r="I590" s="265">
        <v>44165</v>
      </c>
      <c r="J590" s="37"/>
      <c r="K590" s="37"/>
      <c r="L590" s="278" t="s">
        <v>181</v>
      </c>
      <c r="M590" s="37">
        <v>30</v>
      </c>
      <c r="N590" s="37"/>
      <c r="O590" s="618" t="s">
        <v>12183</v>
      </c>
      <c r="P590" s="37"/>
      <c r="Q590" s="37"/>
      <c r="R590" s="37"/>
      <c r="S590" s="37"/>
      <c r="T590" s="37"/>
      <c r="U590" s="37"/>
      <c r="V590" s="37"/>
      <c r="W590" s="37"/>
      <c r="X590" s="37"/>
      <c r="Y590" s="37"/>
      <c r="Z590" s="37"/>
      <c r="AA590" s="37"/>
      <c r="AB590" s="37"/>
      <c r="AC590" s="37"/>
      <c r="AD590" s="37"/>
      <c r="AE590" s="37"/>
      <c r="AF590" s="37"/>
      <c r="AG590" s="37"/>
      <c r="AH590" s="37"/>
      <c r="AI590" s="37"/>
      <c r="AJ590" s="37"/>
    </row>
    <row r="591" spans="1:36">
      <c r="A591" s="265">
        <v>44165</v>
      </c>
      <c r="B591" s="278" t="s">
        <v>178</v>
      </c>
      <c r="C591" s="521">
        <v>880203288</v>
      </c>
      <c r="D591" s="673"/>
      <c r="E591" s="278" t="s">
        <v>139</v>
      </c>
      <c r="F591" s="278" t="s">
        <v>140</v>
      </c>
      <c r="G591" s="278" t="s">
        <v>142</v>
      </c>
      <c r="H591" s="37"/>
      <c r="I591" s="265">
        <v>44165</v>
      </c>
      <c r="J591" s="37"/>
      <c r="K591" s="37"/>
      <c r="L591" s="278" t="s">
        <v>140</v>
      </c>
      <c r="M591" s="37">
        <v>10140</v>
      </c>
      <c r="N591" s="37"/>
      <c r="O591" s="618" t="s">
        <v>12041</v>
      </c>
      <c r="P591" s="37"/>
      <c r="Q591" s="37"/>
      <c r="R591" s="37"/>
      <c r="S591" s="37"/>
      <c r="T591" s="37"/>
      <c r="U591" s="37"/>
      <c r="V591" s="37"/>
      <c r="W591" s="37"/>
      <c r="X591" s="37"/>
      <c r="Y591" s="37"/>
      <c r="Z591" s="37"/>
      <c r="AA591" s="37"/>
      <c r="AB591" s="37"/>
      <c r="AC591" s="37"/>
      <c r="AD591" s="37"/>
      <c r="AE591" s="37"/>
      <c r="AF591" s="37"/>
      <c r="AG591" s="37"/>
      <c r="AH591" s="37"/>
      <c r="AI591" s="37"/>
      <c r="AJ591" s="37"/>
    </row>
    <row r="592" spans="1:36">
      <c r="A592" s="265">
        <v>44165</v>
      </c>
      <c r="B592" s="278" t="s">
        <v>154</v>
      </c>
      <c r="C592" s="521">
        <v>880024818</v>
      </c>
      <c r="D592" s="673" t="s">
        <v>12184</v>
      </c>
      <c r="E592" s="278" t="s">
        <v>139</v>
      </c>
      <c r="F592" s="278" t="s">
        <v>140</v>
      </c>
      <c r="G592" s="278" t="s">
        <v>246</v>
      </c>
      <c r="H592" s="37"/>
      <c r="I592" s="265">
        <v>44165</v>
      </c>
      <c r="J592" s="37"/>
      <c r="K592" s="37"/>
      <c r="L592" s="278" t="s">
        <v>140</v>
      </c>
      <c r="M592" s="37">
        <v>4968</v>
      </c>
      <c r="N592" s="37"/>
      <c r="O592" s="618" t="s">
        <v>12185</v>
      </c>
      <c r="P592" s="37"/>
      <c r="Q592" s="37"/>
      <c r="R592" s="37"/>
      <c r="S592" s="37"/>
      <c r="T592" s="37"/>
      <c r="U592" s="37"/>
      <c r="V592" s="37"/>
      <c r="W592" s="37"/>
      <c r="X592" s="37"/>
      <c r="Y592" s="37"/>
      <c r="Z592" s="37"/>
      <c r="AA592" s="37"/>
      <c r="AB592" s="37"/>
      <c r="AC592" s="37"/>
      <c r="AD592" s="37"/>
      <c r="AE592" s="37"/>
      <c r="AF592" s="37"/>
      <c r="AG592" s="37"/>
      <c r="AH592" s="37"/>
      <c r="AI592" s="37"/>
      <c r="AJ592" s="37"/>
    </row>
    <row r="593" spans="1:36">
      <c r="A593" s="265">
        <v>44165</v>
      </c>
      <c r="B593" s="278" t="s">
        <v>146</v>
      </c>
      <c r="C593" s="521">
        <v>882805333</v>
      </c>
      <c r="D593" s="513" t="s">
        <v>2890</v>
      </c>
      <c r="E593" s="278" t="s">
        <v>139</v>
      </c>
      <c r="F593" s="278" t="s">
        <v>140</v>
      </c>
      <c r="G593" s="278" t="s">
        <v>168</v>
      </c>
      <c r="H593" s="37"/>
      <c r="I593" s="265"/>
      <c r="J593" s="37"/>
      <c r="K593" s="37"/>
      <c r="L593" s="278"/>
      <c r="M593" s="37"/>
      <c r="N593" s="37"/>
      <c r="O593" s="278" t="s">
        <v>1976</v>
      </c>
      <c r="P593" s="37"/>
      <c r="Q593" s="37"/>
      <c r="R593" s="37"/>
      <c r="S593" s="37"/>
      <c r="T593" s="37"/>
      <c r="U593" s="37"/>
      <c r="V593" s="37"/>
      <c r="W593" s="37"/>
      <c r="X593" s="37"/>
      <c r="Y593" s="37"/>
      <c r="Z593" s="37"/>
      <c r="AA593" s="37"/>
      <c r="AB593" s="37"/>
      <c r="AC593" s="37"/>
      <c r="AD593" s="37"/>
      <c r="AE593" s="37"/>
      <c r="AF593" s="37"/>
      <c r="AG593" s="37"/>
      <c r="AH593" s="37"/>
      <c r="AI593" s="37"/>
      <c r="AJ593" s="37"/>
    </row>
    <row r="594" spans="1:36">
      <c r="A594" s="265">
        <v>44165</v>
      </c>
      <c r="B594" s="278" t="s">
        <v>175</v>
      </c>
      <c r="C594" s="521">
        <v>883140175</v>
      </c>
      <c r="D594" s="673"/>
      <c r="E594" s="278" t="s">
        <v>139</v>
      </c>
      <c r="F594" s="278" t="s">
        <v>140</v>
      </c>
      <c r="G594" s="278" t="s">
        <v>168</v>
      </c>
      <c r="H594" s="37"/>
      <c r="I594" s="265">
        <v>44165</v>
      </c>
      <c r="J594" s="37"/>
      <c r="K594" s="37"/>
      <c r="L594" s="278" t="s">
        <v>140</v>
      </c>
      <c r="M594" s="37">
        <v>420</v>
      </c>
      <c r="N594" s="37"/>
      <c r="O594" s="618" t="s">
        <v>12032</v>
      </c>
      <c r="P594" s="37"/>
      <c r="Q594" s="37"/>
      <c r="R594" s="37"/>
      <c r="S594" s="37"/>
      <c r="T594" s="37"/>
      <c r="U594" s="37"/>
      <c r="V594" s="37"/>
      <c r="W594" s="37"/>
      <c r="X594" s="37"/>
      <c r="Y594" s="37"/>
      <c r="Z594" s="37"/>
      <c r="AA594" s="37"/>
      <c r="AB594" s="37"/>
      <c r="AC594" s="37"/>
      <c r="AD594" s="37"/>
      <c r="AE594" s="37"/>
      <c r="AF594" s="37"/>
      <c r="AG594" s="37"/>
      <c r="AH594" s="37"/>
      <c r="AI594" s="37"/>
      <c r="AJ594" s="37"/>
    </row>
    <row r="595" spans="1:36">
      <c r="A595" s="265">
        <v>44165</v>
      </c>
      <c r="B595" s="278" t="s">
        <v>156</v>
      </c>
      <c r="C595" s="521">
        <v>882683416</v>
      </c>
      <c r="D595" s="673"/>
      <c r="E595" s="278" t="s">
        <v>139</v>
      </c>
      <c r="F595" s="278" t="s">
        <v>140</v>
      </c>
      <c r="G595" s="278" t="s">
        <v>246</v>
      </c>
      <c r="H595" s="37"/>
      <c r="I595" s="265">
        <v>44165</v>
      </c>
      <c r="J595" s="37"/>
      <c r="K595" s="37"/>
      <c r="L595" s="278" t="s">
        <v>246</v>
      </c>
      <c r="M595" s="37">
        <v>7974.05</v>
      </c>
      <c r="N595" s="37"/>
      <c r="O595" s="618" t="s">
        <v>12186</v>
      </c>
      <c r="P595" s="37"/>
      <c r="Q595" s="37"/>
      <c r="R595" s="37"/>
      <c r="S595" s="37"/>
      <c r="T595" s="37"/>
      <c r="U595" s="37"/>
      <c r="V595" s="37"/>
      <c r="W595" s="37"/>
      <c r="X595" s="37"/>
      <c r="Y595" s="37"/>
      <c r="Z595" s="37"/>
      <c r="AA595" s="37"/>
      <c r="AB595" s="37"/>
      <c r="AC595" s="37"/>
      <c r="AD595" s="37"/>
      <c r="AE595" s="37"/>
      <c r="AF595" s="37"/>
      <c r="AG595" s="37"/>
      <c r="AH595" s="37"/>
      <c r="AI595" s="37"/>
      <c r="AJ595" s="37"/>
    </row>
    <row r="596" spans="1:36">
      <c r="A596" s="265">
        <v>44165</v>
      </c>
      <c r="B596" s="278" t="s">
        <v>156</v>
      </c>
      <c r="C596" s="521">
        <v>880122446</v>
      </c>
      <c r="D596" s="673"/>
      <c r="E596" s="278" t="s">
        <v>139</v>
      </c>
      <c r="F596" s="278" t="s">
        <v>140</v>
      </c>
      <c r="G596" s="278"/>
      <c r="H596" s="37"/>
      <c r="I596" s="265">
        <v>44165</v>
      </c>
      <c r="J596" s="37"/>
      <c r="K596" s="37"/>
      <c r="L596" s="278" t="s">
        <v>225</v>
      </c>
      <c r="M596" s="37">
        <v>270</v>
      </c>
      <c r="N596" s="37"/>
      <c r="O596" s="618" t="s">
        <v>2876</v>
      </c>
      <c r="P596" s="37"/>
      <c r="Q596" s="37"/>
      <c r="R596" s="37"/>
      <c r="S596" s="37"/>
      <c r="T596" s="37"/>
      <c r="U596" s="37"/>
      <c r="V596" s="37"/>
      <c r="W596" s="37"/>
      <c r="X596" s="37"/>
      <c r="Y596" s="37"/>
      <c r="Z596" s="37"/>
      <c r="AA596" s="37"/>
      <c r="AB596" s="37"/>
      <c r="AC596" s="37"/>
      <c r="AD596" s="37"/>
      <c r="AE596" s="37"/>
      <c r="AF596" s="37"/>
      <c r="AG596" s="37"/>
      <c r="AH596" s="37"/>
      <c r="AI596" s="37"/>
      <c r="AJ596" s="37"/>
    </row>
    <row r="597" spans="1:36">
      <c r="A597" s="265">
        <v>44165</v>
      </c>
      <c r="B597" s="278" t="s">
        <v>281</v>
      </c>
      <c r="C597" s="521">
        <v>882346671</v>
      </c>
      <c r="D597" s="673" t="s">
        <v>3105</v>
      </c>
      <c r="E597" s="278" t="s">
        <v>139</v>
      </c>
      <c r="F597" s="278" t="s">
        <v>140</v>
      </c>
      <c r="G597" s="278" t="s">
        <v>200</v>
      </c>
      <c r="H597" s="37"/>
      <c r="I597" s="265">
        <v>44165</v>
      </c>
      <c r="J597" s="37"/>
      <c r="K597" s="37"/>
      <c r="L597" s="278" t="s">
        <v>200</v>
      </c>
      <c r="M597" s="37">
        <v>9.9</v>
      </c>
      <c r="N597" s="37"/>
      <c r="O597" s="618" t="s">
        <v>12032</v>
      </c>
      <c r="P597" s="37"/>
      <c r="Q597" s="37"/>
      <c r="R597" s="37"/>
      <c r="S597" s="37"/>
      <c r="T597" s="37"/>
      <c r="U597" s="37"/>
      <c r="V597" s="37"/>
      <c r="W597" s="37"/>
      <c r="X597" s="37"/>
      <c r="Y597" s="37"/>
      <c r="Z597" s="37"/>
      <c r="AA597" s="37"/>
      <c r="AB597" s="37"/>
      <c r="AC597" s="37"/>
      <c r="AD597" s="37"/>
      <c r="AE597" s="37"/>
      <c r="AF597" s="37"/>
      <c r="AG597" s="37"/>
      <c r="AH597" s="37"/>
      <c r="AI597" s="37"/>
      <c r="AJ597" s="37"/>
    </row>
    <row r="598" spans="1:36">
      <c r="A598" s="265">
        <v>44165</v>
      </c>
      <c r="B598" s="278" t="s">
        <v>167</v>
      </c>
      <c r="C598" s="521">
        <v>883061711</v>
      </c>
      <c r="D598" s="673"/>
      <c r="E598" s="278" t="s">
        <v>139</v>
      </c>
      <c r="F598" s="278" t="s">
        <v>140</v>
      </c>
      <c r="G598" s="278" t="s">
        <v>142</v>
      </c>
      <c r="H598" s="37"/>
      <c r="I598" s="265">
        <v>44165</v>
      </c>
      <c r="J598" s="37"/>
      <c r="K598" s="37"/>
      <c r="L598" s="278" t="s">
        <v>142</v>
      </c>
      <c r="M598" s="37">
        <v>88</v>
      </c>
      <c r="N598" s="37"/>
      <c r="O598" s="618" t="s">
        <v>2876</v>
      </c>
      <c r="P598" s="37"/>
      <c r="Q598" s="37"/>
      <c r="R598" s="37"/>
      <c r="S598" s="37"/>
      <c r="T598" s="37"/>
      <c r="U598" s="37"/>
      <c r="V598" s="37"/>
      <c r="W598" s="37"/>
      <c r="X598" s="37"/>
      <c r="Y598" s="37"/>
      <c r="Z598" s="37"/>
      <c r="AA598" s="37"/>
      <c r="AB598" s="37"/>
      <c r="AC598" s="37"/>
      <c r="AD598" s="37"/>
      <c r="AE598" s="37"/>
      <c r="AF598" s="37"/>
      <c r="AG598" s="37"/>
      <c r="AH598" s="37"/>
      <c r="AI598" s="37"/>
      <c r="AJ598" s="37"/>
    </row>
    <row r="599" spans="1:36">
      <c r="A599" s="265">
        <v>44165</v>
      </c>
      <c r="B599" s="278" t="s">
        <v>167</v>
      </c>
      <c r="C599" s="521">
        <v>883182538</v>
      </c>
      <c r="D599" s="673"/>
      <c r="E599" s="278" t="s">
        <v>139</v>
      </c>
      <c r="F599" s="278" t="s">
        <v>140</v>
      </c>
      <c r="G599" s="278" t="s">
        <v>4506</v>
      </c>
      <c r="H599" s="37"/>
      <c r="I599" s="265">
        <v>44165</v>
      </c>
      <c r="J599" s="37"/>
      <c r="K599" s="37"/>
      <c r="L599" s="278" t="s">
        <v>4506</v>
      </c>
      <c r="M599" s="37">
        <v>2627</v>
      </c>
      <c r="N599" s="37"/>
      <c r="O599" s="618" t="s">
        <v>2876</v>
      </c>
      <c r="P599" s="37"/>
      <c r="Q599" s="37"/>
      <c r="R599" s="37"/>
      <c r="S599" s="37"/>
      <c r="T599" s="37"/>
      <c r="U599" s="37"/>
      <c r="V599" s="37"/>
      <c r="W599" s="37"/>
      <c r="X599" s="37"/>
      <c r="Y599" s="37"/>
      <c r="Z599" s="37"/>
      <c r="AA599" s="37"/>
      <c r="AB599" s="37"/>
      <c r="AC599" s="37"/>
      <c r="AD599" s="37"/>
      <c r="AE599" s="37"/>
      <c r="AF599" s="37"/>
      <c r="AG599" s="37"/>
      <c r="AH599" s="37"/>
      <c r="AI599" s="37"/>
      <c r="AJ599" s="37"/>
    </row>
    <row r="600" spans="1:36">
      <c r="A600" s="265">
        <v>44165</v>
      </c>
      <c r="B600" s="278" t="s">
        <v>156</v>
      </c>
      <c r="C600" s="521">
        <v>881468483</v>
      </c>
      <c r="D600" s="517" t="s">
        <v>12187</v>
      </c>
      <c r="E600" s="278" t="s">
        <v>139</v>
      </c>
      <c r="F600" s="278" t="s">
        <v>140</v>
      </c>
      <c r="G600" s="278" t="s">
        <v>246</v>
      </c>
      <c r="H600" s="37"/>
      <c r="I600" s="265">
        <v>44165</v>
      </c>
      <c r="J600" s="37"/>
      <c r="K600" s="37"/>
      <c r="L600" s="278" t="s">
        <v>246</v>
      </c>
      <c r="M600" s="37">
        <v>5326.26</v>
      </c>
      <c r="N600" s="37"/>
      <c r="O600" s="618" t="s">
        <v>11938</v>
      </c>
      <c r="P600" s="37"/>
      <c r="Q600" s="37"/>
      <c r="R600" s="37"/>
      <c r="S600" s="37"/>
      <c r="T600" s="37"/>
      <c r="U600" s="37"/>
      <c r="V600" s="37"/>
      <c r="W600" s="37"/>
      <c r="X600" s="37"/>
      <c r="Y600" s="37"/>
      <c r="Z600" s="37"/>
      <c r="AA600" s="37"/>
      <c r="AB600" s="37"/>
      <c r="AC600" s="37"/>
      <c r="AD600" s="37"/>
      <c r="AE600" s="37"/>
      <c r="AF600" s="37"/>
      <c r="AG600" s="37"/>
      <c r="AH600" s="37"/>
      <c r="AI600" s="37"/>
      <c r="AJ600" s="37"/>
    </row>
    <row r="601" spans="1:36">
      <c r="A601" s="265">
        <v>44165</v>
      </c>
      <c r="B601" s="278" t="s">
        <v>154</v>
      </c>
      <c r="C601" s="521">
        <v>881875057</v>
      </c>
      <c r="D601" s="673" t="s">
        <v>12073</v>
      </c>
      <c r="E601" s="278" t="s">
        <v>152</v>
      </c>
      <c r="F601" s="278" t="s">
        <v>140</v>
      </c>
      <c r="G601" s="278" t="s">
        <v>12188</v>
      </c>
      <c r="H601" s="37"/>
      <c r="I601" s="265">
        <v>44165</v>
      </c>
      <c r="J601" s="37"/>
      <c r="K601" s="37"/>
      <c r="L601" s="278" t="s">
        <v>12188</v>
      </c>
      <c r="M601" s="37">
        <v>1300</v>
      </c>
      <c r="N601" s="37"/>
      <c r="O601" s="618" t="s">
        <v>2876</v>
      </c>
      <c r="P601" s="37"/>
      <c r="Q601" s="37"/>
      <c r="R601" s="37"/>
      <c r="S601" s="37"/>
      <c r="T601" s="37"/>
      <c r="U601" s="37"/>
      <c r="V601" s="37"/>
      <c r="W601" s="37"/>
      <c r="X601" s="37"/>
      <c r="Y601" s="37"/>
      <c r="Z601" s="37"/>
      <c r="AA601" s="37"/>
      <c r="AB601" s="37"/>
      <c r="AC601" s="37"/>
      <c r="AD601" s="37"/>
      <c r="AE601" s="37"/>
      <c r="AF601" s="37"/>
      <c r="AG601" s="37"/>
      <c r="AH601" s="37"/>
      <c r="AI601" s="37"/>
      <c r="AJ601" s="37"/>
    </row>
    <row r="602" spans="1:36" ht="28">
      <c r="A602" s="265">
        <v>44165</v>
      </c>
      <c r="B602" s="278" t="s">
        <v>157</v>
      </c>
      <c r="C602" s="521">
        <v>881628149</v>
      </c>
      <c r="D602" s="673" t="s">
        <v>12189</v>
      </c>
      <c r="E602" s="278" t="s">
        <v>139</v>
      </c>
      <c r="F602" s="278" t="s">
        <v>140</v>
      </c>
      <c r="G602" s="278" t="s">
        <v>142</v>
      </c>
      <c r="H602" s="37"/>
      <c r="I602" s="265">
        <v>44165</v>
      </c>
      <c r="J602" s="37"/>
      <c r="K602" s="37"/>
      <c r="L602" s="278" t="s">
        <v>142</v>
      </c>
      <c r="M602" s="37">
        <f>5424+488</f>
        <v>5912</v>
      </c>
      <c r="N602" s="37"/>
      <c r="O602" s="618" t="s">
        <v>12021</v>
      </c>
      <c r="P602" s="37"/>
      <c r="Q602" s="37"/>
      <c r="R602" s="37"/>
      <c r="S602" s="37"/>
      <c r="T602" s="37"/>
      <c r="U602" s="37"/>
      <c r="V602" s="37"/>
      <c r="W602" s="37"/>
      <c r="X602" s="37"/>
      <c r="Y602" s="37"/>
      <c r="Z602" s="37"/>
      <c r="AA602" s="37"/>
      <c r="AB602" s="37"/>
      <c r="AC602" s="37"/>
      <c r="AD602" s="37"/>
      <c r="AE602" s="37"/>
      <c r="AF602" s="37"/>
      <c r="AG602" s="37"/>
      <c r="AH602" s="37"/>
      <c r="AI602" s="37"/>
      <c r="AJ602" s="37"/>
    </row>
    <row r="603" spans="1:36">
      <c r="A603" s="265">
        <v>44165</v>
      </c>
      <c r="B603" s="278" t="s">
        <v>154</v>
      </c>
      <c r="C603" s="521">
        <v>881274763</v>
      </c>
      <c r="D603" s="673" t="s">
        <v>12190</v>
      </c>
      <c r="E603" s="278" t="s">
        <v>139</v>
      </c>
      <c r="F603" s="278" t="s">
        <v>140</v>
      </c>
      <c r="G603" s="278"/>
      <c r="H603" s="37"/>
      <c r="I603" s="265">
        <v>44165</v>
      </c>
      <c r="J603" s="37"/>
      <c r="K603" s="37"/>
      <c r="L603" s="278" t="s">
        <v>148</v>
      </c>
      <c r="M603" s="37">
        <v>93</v>
      </c>
      <c r="N603" s="37"/>
      <c r="O603" s="618" t="s">
        <v>12041</v>
      </c>
      <c r="P603" s="37"/>
      <c r="Q603" s="37"/>
      <c r="R603" s="37"/>
      <c r="S603" s="37"/>
      <c r="T603" s="37"/>
      <c r="U603" s="37"/>
      <c r="V603" s="37"/>
      <c r="W603" s="37"/>
      <c r="X603" s="37"/>
      <c r="Y603" s="37"/>
      <c r="Z603" s="37"/>
      <c r="AA603" s="37"/>
      <c r="AB603" s="37"/>
      <c r="AC603" s="37"/>
      <c r="AD603" s="37"/>
      <c r="AE603" s="37"/>
      <c r="AF603" s="37"/>
      <c r="AG603" s="37"/>
      <c r="AH603" s="37"/>
      <c r="AI603" s="37"/>
      <c r="AJ603" s="37"/>
    </row>
    <row r="604" spans="1:36">
      <c r="A604" s="265">
        <v>44165</v>
      </c>
      <c r="B604" s="278" t="s">
        <v>157</v>
      </c>
      <c r="C604" s="521">
        <v>882168443</v>
      </c>
      <c r="D604" s="673" t="s">
        <v>12191</v>
      </c>
      <c r="E604" s="278" t="s">
        <v>152</v>
      </c>
      <c r="F604" s="278" t="s">
        <v>140</v>
      </c>
      <c r="G604" s="278" t="s">
        <v>142</v>
      </c>
      <c r="H604" s="37"/>
      <c r="I604" s="265">
        <v>44165</v>
      </c>
      <c r="J604" s="37"/>
      <c r="K604" s="37"/>
      <c r="L604" s="278" t="s">
        <v>148</v>
      </c>
      <c r="M604" s="37">
        <v>9.9</v>
      </c>
      <c r="N604" s="37"/>
      <c r="O604" s="618" t="s">
        <v>12041</v>
      </c>
      <c r="P604" s="37"/>
      <c r="Q604" s="37"/>
      <c r="R604" s="37"/>
      <c r="S604" s="37"/>
      <c r="T604" s="37"/>
      <c r="U604" s="37"/>
      <c r="V604" s="37"/>
      <c r="W604" s="37"/>
      <c r="X604" s="37"/>
      <c r="Y604" s="37"/>
      <c r="Z604" s="37"/>
      <c r="AA604" s="37"/>
      <c r="AB604" s="37"/>
      <c r="AC604" s="37"/>
      <c r="AD604" s="37"/>
      <c r="AE604" s="37"/>
      <c r="AF604" s="37"/>
      <c r="AG604" s="37"/>
      <c r="AH604" s="37"/>
      <c r="AI604" s="37"/>
      <c r="AJ604" s="37"/>
    </row>
    <row r="605" spans="1:36">
      <c r="A605" s="265">
        <v>44165</v>
      </c>
      <c r="B605" s="278" t="s">
        <v>281</v>
      </c>
      <c r="C605" s="521">
        <v>883057352</v>
      </c>
      <c r="D605" s="673" t="s">
        <v>12173</v>
      </c>
      <c r="E605" s="278" t="s">
        <v>139</v>
      </c>
      <c r="F605" s="278" t="s">
        <v>140</v>
      </c>
      <c r="G605" s="278" t="s">
        <v>148</v>
      </c>
      <c r="H605" s="37"/>
      <c r="I605" s="265">
        <v>44165</v>
      </c>
      <c r="J605" s="37"/>
      <c r="K605" s="37"/>
      <c r="L605" s="278" t="s">
        <v>148</v>
      </c>
      <c r="M605" s="37">
        <v>38</v>
      </c>
      <c r="N605" s="37"/>
      <c r="O605" s="618" t="s">
        <v>12021</v>
      </c>
      <c r="P605" s="37"/>
      <c r="Q605" s="37"/>
      <c r="R605" s="37"/>
      <c r="S605" s="37"/>
      <c r="T605" s="37"/>
      <c r="U605" s="37"/>
      <c r="V605" s="37"/>
      <c r="W605" s="37"/>
      <c r="X605" s="37"/>
      <c r="Y605" s="37"/>
      <c r="Z605" s="37"/>
      <c r="AA605" s="37"/>
      <c r="AB605" s="37"/>
      <c r="AC605" s="37"/>
      <c r="AD605" s="37"/>
      <c r="AE605" s="37"/>
      <c r="AF605" s="37"/>
      <c r="AG605" s="37"/>
      <c r="AH605" s="37"/>
      <c r="AI605" s="37"/>
      <c r="AJ605" s="37"/>
    </row>
    <row r="606" spans="1:36">
      <c r="A606" s="265">
        <v>44165</v>
      </c>
      <c r="B606" s="278" t="s">
        <v>281</v>
      </c>
      <c r="C606" s="521">
        <v>882206244</v>
      </c>
      <c r="D606" s="673" t="s">
        <v>12036</v>
      </c>
      <c r="E606" s="278" t="s">
        <v>139</v>
      </c>
      <c r="F606" s="278" t="s">
        <v>140</v>
      </c>
      <c r="G606" s="278" t="s">
        <v>287</v>
      </c>
      <c r="H606" s="37"/>
      <c r="I606" s="265">
        <v>44165</v>
      </c>
      <c r="J606" s="37"/>
      <c r="K606" s="37"/>
      <c r="L606" s="278" t="s">
        <v>287</v>
      </c>
      <c r="M606" s="37">
        <v>2700</v>
      </c>
      <c r="N606" s="37"/>
      <c r="O606" s="618" t="s">
        <v>12032</v>
      </c>
      <c r="P606" s="37"/>
      <c r="Q606" s="37"/>
      <c r="R606" s="37"/>
      <c r="S606" s="37"/>
      <c r="T606" s="37"/>
      <c r="U606" s="37"/>
      <c r="V606" s="37"/>
      <c r="W606" s="37"/>
      <c r="X606" s="37"/>
      <c r="Y606" s="37"/>
      <c r="Z606" s="37"/>
      <c r="AA606" s="37"/>
      <c r="AB606" s="37"/>
      <c r="AC606" s="37"/>
      <c r="AD606" s="37"/>
      <c r="AE606" s="37"/>
      <c r="AF606" s="37"/>
      <c r="AG606" s="37"/>
      <c r="AH606" s="37"/>
      <c r="AI606" s="37"/>
      <c r="AJ606" s="37"/>
    </row>
    <row r="607" spans="1:36">
      <c r="A607" s="505">
        <v>44165</v>
      </c>
      <c r="B607" s="278" t="s">
        <v>175</v>
      </c>
      <c r="C607" s="521">
        <v>880048206</v>
      </c>
      <c r="D607" s="673"/>
      <c r="E607" s="278" t="s">
        <v>139</v>
      </c>
      <c r="F607" s="278" t="s">
        <v>140</v>
      </c>
      <c r="G607" s="278" t="s">
        <v>12192</v>
      </c>
      <c r="H607" s="37"/>
      <c r="I607" s="265">
        <v>44165</v>
      </c>
      <c r="J607" s="37"/>
      <c r="K607" s="37"/>
      <c r="L607" s="278" t="s">
        <v>12192</v>
      </c>
      <c r="M607" s="37">
        <v>167</v>
      </c>
      <c r="N607" s="37"/>
      <c r="O607" s="618" t="s">
        <v>12032</v>
      </c>
      <c r="P607" s="37"/>
      <c r="Q607" s="37"/>
      <c r="R607" s="37"/>
      <c r="S607" s="37"/>
      <c r="T607" s="37"/>
      <c r="U607" s="37"/>
      <c r="V607" s="37"/>
      <c r="W607" s="37"/>
      <c r="X607" s="37"/>
      <c r="Y607" s="37"/>
      <c r="Z607" s="37"/>
      <c r="AA607" s="37"/>
      <c r="AB607" s="37"/>
      <c r="AC607" s="37"/>
      <c r="AD607" s="37"/>
      <c r="AE607" s="37"/>
      <c r="AF607" s="37"/>
      <c r="AG607" s="37"/>
      <c r="AH607" s="37"/>
      <c r="AI607" s="37"/>
      <c r="AJ607" s="37"/>
    </row>
    <row r="608" spans="1:36">
      <c r="A608" s="265">
        <v>44165</v>
      </c>
      <c r="B608" s="278" t="s">
        <v>175</v>
      </c>
      <c r="C608" s="521">
        <v>880294682</v>
      </c>
      <c r="D608" s="673"/>
      <c r="E608" s="278" t="s">
        <v>139</v>
      </c>
      <c r="F608" s="278" t="s">
        <v>140</v>
      </c>
      <c r="G608" s="278" t="s">
        <v>172</v>
      </c>
      <c r="H608" s="37"/>
      <c r="I608" s="265">
        <v>44165</v>
      </c>
      <c r="J608" s="37"/>
      <c r="K608" s="37"/>
      <c r="L608" s="278" t="s">
        <v>172</v>
      </c>
      <c r="M608" s="37">
        <v>1</v>
      </c>
      <c r="N608" s="37"/>
      <c r="O608" s="618" t="s">
        <v>12032</v>
      </c>
      <c r="P608" s="37"/>
      <c r="Q608" s="37"/>
      <c r="R608" s="37"/>
      <c r="S608" s="37"/>
      <c r="T608" s="37"/>
      <c r="U608" s="37"/>
      <c r="V608" s="37"/>
      <c r="W608" s="37"/>
      <c r="X608" s="37"/>
      <c r="Y608" s="37"/>
      <c r="Z608" s="37"/>
      <c r="AA608" s="37"/>
      <c r="AB608" s="37"/>
      <c r="AC608" s="37"/>
      <c r="AD608" s="37"/>
      <c r="AE608" s="37"/>
      <c r="AF608" s="37"/>
      <c r="AG608" s="37"/>
      <c r="AH608" s="37"/>
      <c r="AI608" s="37"/>
      <c r="AJ608" s="37"/>
    </row>
    <row r="609" spans="1:36">
      <c r="A609" s="265">
        <v>44165</v>
      </c>
      <c r="B609" s="278" t="s">
        <v>167</v>
      </c>
      <c r="C609" s="521">
        <v>880212364</v>
      </c>
      <c r="D609" s="673"/>
      <c r="E609" s="278" t="s">
        <v>152</v>
      </c>
      <c r="F609" s="278" t="s">
        <v>140</v>
      </c>
      <c r="G609" s="278" t="s">
        <v>142</v>
      </c>
      <c r="H609" s="37"/>
      <c r="I609" s="265">
        <v>44165</v>
      </c>
      <c r="J609" s="37"/>
      <c r="K609" s="37"/>
      <c r="L609" s="278" t="s">
        <v>142</v>
      </c>
      <c r="M609" s="37">
        <v>224</v>
      </c>
      <c r="N609" s="37"/>
      <c r="O609" s="618" t="s">
        <v>12041</v>
      </c>
      <c r="P609" s="37"/>
      <c r="Q609" s="37"/>
      <c r="R609" s="37"/>
      <c r="S609" s="37"/>
      <c r="T609" s="37"/>
      <c r="U609" s="37"/>
      <c r="V609" s="37"/>
      <c r="W609" s="37"/>
      <c r="X609" s="37"/>
      <c r="Y609" s="37"/>
      <c r="Z609" s="37"/>
      <c r="AA609" s="37"/>
      <c r="AB609" s="37"/>
      <c r="AC609" s="37"/>
      <c r="AD609" s="37"/>
      <c r="AE609" s="37"/>
      <c r="AF609" s="37"/>
      <c r="AG609" s="37"/>
      <c r="AH609" s="37"/>
      <c r="AI609" s="37"/>
      <c r="AJ609" s="37"/>
    </row>
    <row r="610" spans="1:36">
      <c r="A610" s="265">
        <v>44165</v>
      </c>
      <c r="B610" s="278" t="s">
        <v>227</v>
      </c>
      <c r="C610" s="521">
        <v>882837465</v>
      </c>
      <c r="D610" s="517" t="s">
        <v>3052</v>
      </c>
      <c r="E610" s="278" t="s">
        <v>152</v>
      </c>
      <c r="F610" s="278" t="s">
        <v>140</v>
      </c>
      <c r="G610" s="278" t="s">
        <v>142</v>
      </c>
      <c r="H610" s="265">
        <v>44159</v>
      </c>
      <c r="I610" s="265">
        <v>44165</v>
      </c>
      <c r="J610" s="37"/>
      <c r="K610" s="37"/>
      <c r="L610" s="278" t="s">
        <v>142</v>
      </c>
      <c r="M610" s="37">
        <v>2408</v>
      </c>
      <c r="N610" s="37"/>
      <c r="O610" s="618" t="s">
        <v>12193</v>
      </c>
      <c r="P610" s="37"/>
      <c r="Q610" s="37"/>
      <c r="R610" s="37"/>
      <c r="S610" s="37"/>
      <c r="T610" s="37"/>
      <c r="U610" s="37"/>
      <c r="V610" s="37"/>
      <c r="W610" s="37"/>
      <c r="X610" s="37"/>
      <c r="Y610" s="37"/>
      <c r="Z610" s="37"/>
      <c r="AA610" s="37"/>
      <c r="AB610" s="37"/>
      <c r="AC610" s="37"/>
      <c r="AD610" s="37"/>
      <c r="AE610" s="37"/>
      <c r="AF610" s="37"/>
      <c r="AG610" s="37"/>
      <c r="AH610" s="37"/>
      <c r="AI610" s="37"/>
      <c r="AJ610" s="37"/>
    </row>
    <row r="611" spans="1:36">
      <c r="A611" s="265">
        <v>44165</v>
      </c>
      <c r="B611" s="278" t="s">
        <v>175</v>
      </c>
      <c r="C611" s="521">
        <v>882715897</v>
      </c>
      <c r="D611" s="673"/>
      <c r="E611" s="278" t="s">
        <v>139</v>
      </c>
      <c r="F611" s="278" t="s">
        <v>140</v>
      </c>
      <c r="G611" s="278" t="s">
        <v>287</v>
      </c>
      <c r="H611" s="37"/>
      <c r="I611" s="265">
        <v>44165</v>
      </c>
      <c r="J611" s="37"/>
      <c r="K611" s="37"/>
      <c r="L611" s="278" t="s">
        <v>287</v>
      </c>
      <c r="M611" s="37">
        <v>810</v>
      </c>
      <c r="N611" s="37"/>
      <c r="O611" s="618" t="s">
        <v>12032</v>
      </c>
      <c r="P611" s="37"/>
      <c r="Q611" s="37"/>
      <c r="R611" s="37"/>
      <c r="S611" s="37"/>
      <c r="T611" s="37"/>
      <c r="U611" s="37"/>
      <c r="V611" s="37"/>
      <c r="W611" s="37"/>
      <c r="X611" s="37"/>
      <c r="Y611" s="37"/>
      <c r="Z611" s="37"/>
      <c r="AA611" s="37"/>
      <c r="AB611" s="37"/>
      <c r="AC611" s="37"/>
      <c r="AD611" s="37"/>
      <c r="AE611" s="37"/>
      <c r="AF611" s="37"/>
      <c r="AG611" s="37"/>
      <c r="AH611" s="37"/>
      <c r="AI611" s="37"/>
      <c r="AJ611" s="37"/>
    </row>
    <row r="612" spans="1:36">
      <c r="A612" s="403">
        <v>44165</v>
      </c>
      <c r="B612" s="278" t="s">
        <v>194</v>
      </c>
      <c r="C612" s="37">
        <v>881870783</v>
      </c>
      <c r="D612" s="504" t="s">
        <v>12194</v>
      </c>
      <c r="E612" s="278" t="s">
        <v>139</v>
      </c>
      <c r="F612" s="278" t="s">
        <v>140</v>
      </c>
      <c r="G612" s="278" t="s">
        <v>176</v>
      </c>
      <c r="H612" s="23"/>
      <c r="I612" s="265">
        <v>44165</v>
      </c>
      <c r="J612" s="23"/>
      <c r="K612" s="23"/>
      <c r="L612" s="278" t="s">
        <v>176</v>
      </c>
      <c r="M612" s="37">
        <v>521</v>
      </c>
      <c r="N612" s="23"/>
      <c r="O612" s="292" t="s">
        <v>12032</v>
      </c>
      <c r="P612" s="37"/>
      <c r="Q612" s="37"/>
      <c r="R612" s="37"/>
      <c r="S612" s="37"/>
      <c r="T612" s="37"/>
      <c r="U612" s="37"/>
      <c r="V612" s="37"/>
      <c r="W612" s="37"/>
      <c r="X612" s="37"/>
      <c r="Y612" s="37"/>
      <c r="Z612" s="37"/>
      <c r="AA612" s="37"/>
      <c r="AB612" s="37"/>
      <c r="AC612" s="37"/>
      <c r="AD612" s="37"/>
      <c r="AE612" s="37"/>
      <c r="AF612" s="37"/>
      <c r="AG612" s="37"/>
      <c r="AH612" s="37"/>
      <c r="AI612" s="37"/>
      <c r="AJ612" s="37"/>
    </row>
    <row r="613" spans="1:36">
      <c r="A613" s="265">
        <v>44165</v>
      </c>
      <c r="B613" s="278" t="s">
        <v>167</v>
      </c>
      <c r="C613" s="521">
        <v>880845177</v>
      </c>
      <c r="D613" s="673" t="s">
        <v>2970</v>
      </c>
      <c r="E613" s="278" t="s">
        <v>139</v>
      </c>
      <c r="F613" s="278" t="s">
        <v>140</v>
      </c>
      <c r="G613" s="278" t="s">
        <v>12195</v>
      </c>
      <c r="H613" s="37"/>
      <c r="I613" s="265">
        <v>44165</v>
      </c>
      <c r="J613" s="37"/>
      <c r="K613" s="37"/>
      <c r="L613" s="278" t="s">
        <v>12195</v>
      </c>
      <c r="M613" s="37">
        <v>6279</v>
      </c>
      <c r="N613" s="37"/>
      <c r="O613" s="618" t="s">
        <v>12032</v>
      </c>
      <c r="P613" s="37"/>
      <c r="Q613" s="37"/>
      <c r="R613" s="37"/>
      <c r="S613" s="37"/>
      <c r="T613" s="37"/>
      <c r="U613" s="37"/>
      <c r="V613" s="37"/>
      <c r="W613" s="37"/>
      <c r="X613" s="37"/>
      <c r="Y613" s="37"/>
      <c r="Z613" s="37"/>
      <c r="AA613" s="37"/>
      <c r="AB613" s="37"/>
      <c r="AC613" s="37"/>
      <c r="AD613" s="37"/>
      <c r="AE613" s="37"/>
      <c r="AF613" s="37"/>
      <c r="AG613" s="37"/>
      <c r="AH613" s="37"/>
      <c r="AI613" s="37"/>
      <c r="AJ613" s="37"/>
    </row>
    <row r="614" spans="1:36">
      <c r="A614" s="265">
        <v>44165</v>
      </c>
      <c r="B614" s="278" t="s">
        <v>175</v>
      </c>
      <c r="C614" s="521">
        <v>881921819</v>
      </c>
      <c r="D614" s="673"/>
      <c r="E614" s="278" t="s">
        <v>139</v>
      </c>
      <c r="F614" s="278" t="s">
        <v>140</v>
      </c>
      <c r="G614" s="278" t="s">
        <v>168</v>
      </c>
      <c r="H614" s="37"/>
      <c r="I614" s="265">
        <v>44165</v>
      </c>
      <c r="J614" s="37"/>
      <c r="K614" s="37"/>
      <c r="L614" s="278" t="s">
        <v>168</v>
      </c>
      <c r="M614" s="37">
        <v>50</v>
      </c>
      <c r="N614" s="37"/>
      <c r="O614" s="657">
        <v>44164</v>
      </c>
      <c r="P614" s="37"/>
      <c r="Q614" s="37"/>
      <c r="R614" s="37"/>
      <c r="S614" s="37"/>
      <c r="T614" s="37"/>
      <c r="U614" s="37"/>
      <c r="V614" s="37"/>
      <c r="W614" s="37"/>
      <c r="X614" s="37"/>
      <c r="Y614" s="37"/>
      <c r="Z614" s="37"/>
      <c r="AA614" s="37"/>
      <c r="AB614" s="37"/>
      <c r="AC614" s="37"/>
      <c r="AD614" s="37"/>
      <c r="AE614" s="37"/>
      <c r="AF614" s="37"/>
      <c r="AG614" s="37"/>
      <c r="AH614" s="37"/>
      <c r="AI614" s="37"/>
      <c r="AJ614" s="37"/>
    </row>
    <row r="615" spans="1:36">
      <c r="A615" s="265">
        <v>44165</v>
      </c>
      <c r="B615" s="278" t="s">
        <v>194</v>
      </c>
      <c r="C615" s="521">
        <v>881352797</v>
      </c>
      <c r="D615" s="673" t="s">
        <v>3034</v>
      </c>
      <c r="E615" s="278" t="s">
        <v>152</v>
      </c>
      <c r="F615" s="278" t="s">
        <v>140</v>
      </c>
      <c r="G615" s="278" t="s">
        <v>142</v>
      </c>
      <c r="H615" s="37"/>
      <c r="I615" s="265">
        <v>44165</v>
      </c>
      <c r="J615" s="37"/>
      <c r="K615" s="37"/>
      <c r="L615" s="278" t="s">
        <v>142</v>
      </c>
      <c r="M615" s="37">
        <v>196.5</v>
      </c>
      <c r="N615" s="37"/>
      <c r="O615" s="618" t="s">
        <v>12032</v>
      </c>
      <c r="P615" s="37"/>
      <c r="Q615" s="37"/>
      <c r="R615" s="37"/>
      <c r="S615" s="37"/>
      <c r="T615" s="37"/>
      <c r="U615" s="37"/>
      <c r="V615" s="37"/>
      <c r="W615" s="37"/>
      <c r="X615" s="37"/>
      <c r="Y615" s="37"/>
      <c r="Z615" s="37"/>
      <c r="AA615" s="37"/>
      <c r="AB615" s="37"/>
      <c r="AC615" s="37"/>
      <c r="AD615" s="37"/>
      <c r="AE615" s="37"/>
      <c r="AF615" s="37"/>
      <c r="AG615" s="37"/>
      <c r="AH615" s="37"/>
      <c r="AI615" s="37"/>
      <c r="AJ615" s="37"/>
    </row>
    <row r="616" spans="1:36">
      <c r="A616" s="265">
        <v>44165</v>
      </c>
      <c r="B616" s="278" t="s">
        <v>227</v>
      </c>
      <c r="C616" s="521">
        <v>880013883</v>
      </c>
      <c r="D616" s="534">
        <v>123652709</v>
      </c>
      <c r="E616" s="278" t="s">
        <v>152</v>
      </c>
      <c r="F616" s="278" t="s">
        <v>140</v>
      </c>
      <c r="G616" s="278" t="s">
        <v>148</v>
      </c>
      <c r="H616" s="265">
        <v>44153</v>
      </c>
      <c r="I616" s="265">
        <v>44164</v>
      </c>
      <c r="J616" s="37"/>
      <c r="K616" s="37"/>
      <c r="L616" s="278" t="s">
        <v>148</v>
      </c>
      <c r="M616" s="37">
        <v>55</v>
      </c>
      <c r="N616" s="37"/>
      <c r="O616" s="618" t="s">
        <v>12196</v>
      </c>
      <c r="P616" s="37"/>
      <c r="Q616" s="37"/>
      <c r="R616" s="37"/>
      <c r="S616" s="37"/>
      <c r="T616" s="37"/>
      <c r="U616" s="37"/>
      <c r="V616" s="37"/>
      <c r="W616" s="37"/>
      <c r="X616" s="37"/>
      <c r="Y616" s="37"/>
      <c r="Z616" s="37"/>
      <c r="AA616" s="37"/>
      <c r="AB616" s="37"/>
      <c r="AC616" s="37"/>
      <c r="AD616" s="37"/>
      <c r="AE616" s="37"/>
      <c r="AF616" s="37"/>
      <c r="AG616" s="37"/>
      <c r="AH616" s="37"/>
      <c r="AI616" s="37"/>
      <c r="AJ616" s="37"/>
    </row>
    <row r="617" spans="1:36">
      <c r="A617" s="265">
        <v>44165</v>
      </c>
      <c r="B617" s="278" t="s">
        <v>138</v>
      </c>
      <c r="C617" s="521">
        <v>881351926</v>
      </c>
      <c r="D617" s="37"/>
      <c r="E617" s="278" t="s">
        <v>139</v>
      </c>
      <c r="F617" s="278" t="s">
        <v>140</v>
      </c>
      <c r="G617" s="278" t="s">
        <v>142</v>
      </c>
      <c r="H617" s="37"/>
      <c r="I617" s="265">
        <v>44165</v>
      </c>
      <c r="J617" s="37"/>
      <c r="K617" s="37"/>
      <c r="L617" s="278" t="s">
        <v>142</v>
      </c>
      <c r="M617" s="37">
        <v>368.68</v>
      </c>
      <c r="N617" s="37"/>
      <c r="O617" s="618" t="s">
        <v>12197</v>
      </c>
      <c r="P617" s="37"/>
      <c r="Q617" s="37"/>
      <c r="R617" s="37"/>
      <c r="S617" s="37"/>
      <c r="T617" s="37"/>
      <c r="U617" s="37"/>
      <c r="V617" s="37"/>
      <c r="W617" s="37"/>
      <c r="X617" s="37"/>
      <c r="Y617" s="37"/>
      <c r="Z617" s="37"/>
      <c r="AA617" s="37"/>
      <c r="AB617" s="37"/>
      <c r="AC617" s="37"/>
      <c r="AD617" s="37"/>
      <c r="AE617" s="37"/>
      <c r="AF617" s="37"/>
      <c r="AG617" s="37"/>
      <c r="AH617" s="37"/>
      <c r="AI617" s="37"/>
      <c r="AJ617" s="37"/>
    </row>
    <row r="618" spans="1:36">
      <c r="A618" s="265">
        <v>44165</v>
      </c>
      <c r="B618" s="278" t="s">
        <v>156</v>
      </c>
      <c r="C618" s="521">
        <v>881296132</v>
      </c>
      <c r="D618" s="673"/>
      <c r="E618" s="278" t="s">
        <v>139</v>
      </c>
      <c r="F618" s="278" t="s">
        <v>140</v>
      </c>
      <c r="G618" s="278"/>
      <c r="H618" s="37"/>
      <c r="I618" s="265">
        <v>44165</v>
      </c>
      <c r="J618" s="37"/>
      <c r="K618" s="37"/>
      <c r="L618" s="278" t="s">
        <v>182</v>
      </c>
      <c r="M618" s="37">
        <v>3405</v>
      </c>
      <c r="N618" s="37"/>
      <c r="O618" s="618" t="s">
        <v>12198</v>
      </c>
      <c r="P618" s="37"/>
      <c r="Q618" s="37"/>
      <c r="R618" s="37"/>
      <c r="S618" s="37"/>
      <c r="T618" s="37"/>
      <c r="U618" s="37"/>
      <c r="V618" s="37"/>
      <c r="W618" s="37"/>
      <c r="X618" s="37"/>
      <c r="Y618" s="37"/>
      <c r="Z618" s="37"/>
      <c r="AA618" s="37"/>
      <c r="AB618" s="37"/>
      <c r="AC618" s="37"/>
      <c r="AD618" s="37"/>
      <c r="AE618" s="37"/>
      <c r="AF618" s="37"/>
      <c r="AG618" s="37"/>
      <c r="AH618" s="37"/>
      <c r="AI618" s="37"/>
      <c r="AJ618" s="37"/>
    </row>
    <row r="619" spans="1:36">
      <c r="A619" s="265">
        <v>44165</v>
      </c>
      <c r="B619" s="278" t="s">
        <v>138</v>
      </c>
      <c r="C619" s="521">
        <v>883058745</v>
      </c>
      <c r="D619" s="673"/>
      <c r="E619" s="278" t="s">
        <v>139</v>
      </c>
      <c r="F619" s="278" t="s">
        <v>140</v>
      </c>
      <c r="G619" s="278" t="s">
        <v>148</v>
      </c>
      <c r="H619" s="37"/>
      <c r="I619" s="265">
        <v>44165</v>
      </c>
      <c r="J619" s="37"/>
      <c r="K619" s="37"/>
      <c r="L619" s="278" t="s">
        <v>148</v>
      </c>
      <c r="M619" s="37">
        <v>38</v>
      </c>
      <c r="N619" s="37"/>
      <c r="O619" s="618" t="s">
        <v>12198</v>
      </c>
      <c r="P619" s="37"/>
      <c r="Q619" s="37"/>
      <c r="R619" s="37"/>
      <c r="S619" s="37"/>
      <c r="T619" s="37"/>
      <c r="U619" s="37"/>
      <c r="V619" s="37"/>
      <c r="W619" s="37"/>
      <c r="X619" s="37"/>
      <c r="Y619" s="37"/>
      <c r="Z619" s="37"/>
      <c r="AA619" s="37"/>
      <c r="AB619" s="37"/>
      <c r="AC619" s="37"/>
      <c r="AD619" s="37"/>
      <c r="AE619" s="37"/>
      <c r="AF619" s="37"/>
      <c r="AG619" s="37"/>
      <c r="AH619" s="37"/>
      <c r="AI619" s="37"/>
      <c r="AJ619" s="37"/>
    </row>
    <row r="620" spans="1:36">
      <c r="A620" s="265">
        <v>44165</v>
      </c>
      <c r="B620" s="278" t="s">
        <v>156</v>
      </c>
      <c r="C620" s="521">
        <v>882728174</v>
      </c>
      <c r="D620" s="673"/>
      <c r="E620" s="278" t="s">
        <v>139</v>
      </c>
      <c r="F620" s="278" t="s">
        <v>140</v>
      </c>
      <c r="G620" s="278"/>
      <c r="H620" s="37"/>
      <c r="I620" s="265">
        <v>44165</v>
      </c>
      <c r="J620" s="37"/>
      <c r="K620" s="37"/>
      <c r="L620" s="278" t="s">
        <v>142</v>
      </c>
      <c r="M620" s="37">
        <v>336.95</v>
      </c>
      <c r="N620" s="37"/>
      <c r="O620" s="618" t="s">
        <v>12198</v>
      </c>
      <c r="P620" s="37"/>
      <c r="Q620" s="37"/>
      <c r="R620" s="37"/>
      <c r="S620" s="37"/>
      <c r="T620" s="37"/>
      <c r="U620" s="37"/>
      <c r="V620" s="37"/>
      <c r="W620" s="37"/>
      <c r="X620" s="37"/>
      <c r="Y620" s="37"/>
      <c r="Z620" s="37"/>
      <c r="AA620" s="37"/>
      <c r="AB620" s="37"/>
      <c r="AC620" s="37"/>
      <c r="AD620" s="37"/>
      <c r="AE620" s="37"/>
      <c r="AF620" s="37"/>
      <c r="AG620" s="37"/>
      <c r="AH620" s="37"/>
      <c r="AI620" s="37"/>
      <c r="AJ620" s="37"/>
    </row>
    <row r="621" spans="1:36">
      <c r="A621" s="265">
        <v>44165</v>
      </c>
      <c r="B621" s="278" t="s">
        <v>227</v>
      </c>
      <c r="C621" s="521">
        <v>882837465</v>
      </c>
      <c r="D621" s="517" t="s">
        <v>3052</v>
      </c>
      <c r="E621" s="278" t="s">
        <v>152</v>
      </c>
      <c r="F621" s="278" t="s">
        <v>140</v>
      </c>
      <c r="G621" s="278" t="s">
        <v>142</v>
      </c>
      <c r="H621" s="265">
        <v>44159</v>
      </c>
      <c r="I621" s="265">
        <v>44165</v>
      </c>
      <c r="J621" s="37"/>
      <c r="K621" s="37"/>
      <c r="L621" s="278" t="s">
        <v>142</v>
      </c>
      <c r="M621" s="37">
        <v>602</v>
      </c>
      <c r="N621" s="37"/>
      <c r="O621" s="618" t="s">
        <v>2876</v>
      </c>
      <c r="P621" s="37"/>
      <c r="Q621" s="37"/>
      <c r="R621" s="37"/>
      <c r="S621" s="37"/>
      <c r="T621" s="37"/>
      <c r="U621" s="37"/>
      <c r="V621" s="37"/>
      <c r="W621" s="37"/>
      <c r="X621" s="37"/>
      <c r="Y621" s="37"/>
      <c r="Z621" s="37"/>
      <c r="AA621" s="37"/>
      <c r="AB621" s="37"/>
      <c r="AC621" s="37"/>
      <c r="AD621" s="37"/>
      <c r="AE621" s="37"/>
      <c r="AF621" s="37"/>
      <c r="AG621" s="37"/>
      <c r="AH621" s="37"/>
      <c r="AI621" s="37"/>
      <c r="AJ621" s="37"/>
    </row>
    <row r="622" spans="1:36">
      <c r="A622" s="265">
        <v>44165</v>
      </c>
      <c r="B622" s="278" t="s">
        <v>178</v>
      </c>
      <c r="C622" s="521">
        <v>882165239</v>
      </c>
      <c r="D622" s="673"/>
      <c r="E622" s="278" t="s">
        <v>139</v>
      </c>
      <c r="F622" s="278" t="s">
        <v>140</v>
      </c>
      <c r="G622" s="278" t="s">
        <v>168</v>
      </c>
      <c r="H622" s="37"/>
      <c r="I622" s="265">
        <v>44165</v>
      </c>
      <c r="J622" s="37"/>
      <c r="K622" s="37"/>
      <c r="L622" s="278" t="s">
        <v>168</v>
      </c>
      <c r="M622" s="37">
        <v>340</v>
      </c>
      <c r="N622" s="37"/>
      <c r="O622" s="618" t="s">
        <v>2876</v>
      </c>
      <c r="P622" s="37"/>
      <c r="Q622" s="37"/>
      <c r="R622" s="37"/>
      <c r="S622" s="37"/>
      <c r="T622" s="37"/>
      <c r="U622" s="37"/>
      <c r="V622" s="37"/>
      <c r="W622" s="37"/>
      <c r="X622" s="37"/>
      <c r="Y622" s="37"/>
      <c r="Z622" s="37"/>
      <c r="AA622" s="37"/>
      <c r="AB622" s="37"/>
      <c r="AC622" s="37"/>
      <c r="AD622" s="37"/>
      <c r="AE622" s="37"/>
      <c r="AF622" s="37"/>
      <c r="AG622" s="37"/>
      <c r="AH622" s="37"/>
      <c r="AI622" s="37"/>
      <c r="AJ622" s="37"/>
    </row>
    <row r="623" spans="1:36">
      <c r="A623" s="265">
        <v>44165</v>
      </c>
      <c r="B623" s="278" t="s">
        <v>157</v>
      </c>
      <c r="C623" s="521">
        <v>882218067</v>
      </c>
      <c r="D623" s="673" t="s">
        <v>12199</v>
      </c>
      <c r="E623" s="278" t="s">
        <v>139</v>
      </c>
      <c r="F623" s="278" t="s">
        <v>140</v>
      </c>
      <c r="G623" s="278" t="s">
        <v>142</v>
      </c>
      <c r="H623" s="37"/>
      <c r="I623" s="265">
        <v>44165</v>
      </c>
      <c r="J623" s="37"/>
      <c r="K623" s="37"/>
      <c r="L623" s="278" t="s">
        <v>142</v>
      </c>
      <c r="M623" s="37">
        <v>88</v>
      </c>
      <c r="N623" s="37"/>
      <c r="O623" s="618" t="s">
        <v>2876</v>
      </c>
      <c r="P623" s="37"/>
      <c r="Q623" s="37"/>
      <c r="R623" s="37"/>
      <c r="S623" s="37"/>
      <c r="T623" s="37"/>
      <c r="U623" s="37"/>
      <c r="V623" s="37"/>
      <c r="W623" s="37"/>
      <c r="X623" s="37"/>
      <c r="Y623" s="37"/>
      <c r="Z623" s="37"/>
      <c r="AA623" s="37"/>
      <c r="AB623" s="37"/>
      <c r="AC623" s="37"/>
      <c r="AD623" s="37"/>
      <c r="AE623" s="37"/>
      <c r="AF623" s="37"/>
      <c r="AG623" s="37"/>
      <c r="AH623" s="37"/>
      <c r="AI623" s="37"/>
      <c r="AJ623" s="37"/>
    </row>
    <row r="624" spans="1:36">
      <c r="A624" s="265">
        <v>44165</v>
      </c>
      <c r="B624" s="278" t="s">
        <v>156</v>
      </c>
      <c r="C624" s="521">
        <v>883198281</v>
      </c>
      <c r="D624" s="510" t="s">
        <v>5818</v>
      </c>
      <c r="E624" s="278" t="s">
        <v>139</v>
      </c>
      <c r="F624" s="278" t="s">
        <v>140</v>
      </c>
      <c r="G624" s="278"/>
      <c r="H624" s="37"/>
      <c r="I624" s="265">
        <v>44165</v>
      </c>
      <c r="J624" s="37"/>
      <c r="K624" s="37"/>
      <c r="L624" s="278" t="s">
        <v>246</v>
      </c>
      <c r="M624" s="37">
        <v>55748.01</v>
      </c>
      <c r="N624" s="37"/>
      <c r="O624" s="618" t="s">
        <v>2876</v>
      </c>
      <c r="P624" s="37"/>
      <c r="Q624" s="37"/>
      <c r="R624" s="37"/>
      <c r="S624" s="37"/>
      <c r="T624" s="37"/>
      <c r="U624" s="37"/>
      <c r="V624" s="37"/>
      <c r="W624" s="37"/>
      <c r="X624" s="37"/>
      <c r="Y624" s="37"/>
      <c r="Z624" s="37"/>
      <c r="AA624" s="37"/>
      <c r="AB624" s="37"/>
      <c r="AC624" s="37"/>
      <c r="AD624" s="37"/>
      <c r="AE624" s="37"/>
      <c r="AF624" s="37"/>
      <c r="AG624" s="37"/>
      <c r="AH624" s="37"/>
      <c r="AI624" s="37"/>
      <c r="AJ624" s="37"/>
    </row>
    <row r="625" spans="1:36">
      <c r="A625" s="265">
        <v>44165</v>
      </c>
      <c r="B625" s="278" t="s">
        <v>138</v>
      </c>
      <c r="C625" s="521">
        <v>880104025</v>
      </c>
      <c r="D625" s="673"/>
      <c r="E625" s="278" t="s">
        <v>139</v>
      </c>
      <c r="F625" s="278" t="s">
        <v>140</v>
      </c>
      <c r="G625" s="278" t="s">
        <v>261</v>
      </c>
      <c r="H625" s="37"/>
      <c r="I625" s="265"/>
      <c r="J625" s="37"/>
      <c r="K625" s="37"/>
      <c r="L625" s="278"/>
      <c r="M625" s="37"/>
      <c r="N625" s="37"/>
      <c r="O625" s="618" t="s">
        <v>160</v>
      </c>
      <c r="P625" s="37"/>
      <c r="Q625" s="37"/>
      <c r="R625" s="37"/>
      <c r="S625" s="37"/>
      <c r="T625" s="37"/>
      <c r="U625" s="37"/>
      <c r="V625" s="37"/>
      <c r="W625" s="37"/>
      <c r="X625" s="37"/>
      <c r="Y625" s="37"/>
      <c r="Z625" s="37"/>
      <c r="AA625" s="37"/>
      <c r="AB625" s="37"/>
      <c r="AC625" s="37"/>
      <c r="AD625" s="37"/>
      <c r="AE625" s="37"/>
      <c r="AF625" s="37"/>
      <c r="AG625" s="37"/>
      <c r="AH625" s="37"/>
      <c r="AI625" s="37"/>
      <c r="AJ625" s="37"/>
    </row>
    <row r="626" spans="1:36">
      <c r="A626" s="265">
        <v>44165</v>
      </c>
      <c r="B626" s="278" t="s">
        <v>157</v>
      </c>
      <c r="C626" s="521">
        <v>882207900</v>
      </c>
      <c r="D626" s="673" t="s">
        <v>12172</v>
      </c>
      <c r="E626" s="278" t="s">
        <v>139</v>
      </c>
      <c r="F626" s="278" t="s">
        <v>140</v>
      </c>
      <c r="G626" s="278" t="s">
        <v>142</v>
      </c>
      <c r="H626" s="37"/>
      <c r="I626" s="265">
        <v>44165</v>
      </c>
      <c r="J626" s="37"/>
      <c r="K626" s="37"/>
      <c r="L626" s="278" t="s">
        <v>142</v>
      </c>
      <c r="M626" s="37">
        <v>4054</v>
      </c>
      <c r="N626" s="37"/>
      <c r="O626" s="618" t="s">
        <v>2876</v>
      </c>
      <c r="P626" s="37"/>
      <c r="Q626" s="37"/>
      <c r="R626" s="37"/>
      <c r="S626" s="37"/>
      <c r="T626" s="37"/>
      <c r="U626" s="37"/>
      <c r="V626" s="37"/>
      <c r="W626" s="37"/>
      <c r="X626" s="37"/>
      <c r="Y626" s="37"/>
      <c r="Z626" s="37"/>
      <c r="AA626" s="37"/>
      <c r="AB626" s="37"/>
      <c r="AC626" s="37"/>
      <c r="AD626" s="37"/>
      <c r="AE626" s="37"/>
      <c r="AF626" s="37"/>
      <c r="AG626" s="37"/>
      <c r="AH626" s="37"/>
      <c r="AI626" s="37"/>
      <c r="AJ626" s="37"/>
    </row>
    <row r="627" spans="1:36">
      <c r="A627" s="265">
        <v>44165</v>
      </c>
      <c r="B627" s="278" t="s">
        <v>154</v>
      </c>
      <c r="C627" s="521">
        <v>880509372</v>
      </c>
      <c r="D627" s="673" t="s">
        <v>2870</v>
      </c>
      <c r="E627" s="278" t="s">
        <v>139</v>
      </c>
      <c r="F627" s="278" t="s">
        <v>140</v>
      </c>
      <c r="G627" s="278" t="s">
        <v>190</v>
      </c>
      <c r="H627" s="37"/>
      <c r="I627" s="265">
        <v>44165</v>
      </c>
      <c r="J627" s="37"/>
      <c r="K627" s="37"/>
      <c r="L627" s="278" t="s">
        <v>190</v>
      </c>
      <c r="M627" s="37">
        <v>4999</v>
      </c>
      <c r="N627" s="37"/>
      <c r="O627" s="618" t="s">
        <v>2876</v>
      </c>
      <c r="P627" s="37"/>
      <c r="Q627" s="37"/>
      <c r="R627" s="37"/>
      <c r="S627" s="37"/>
      <c r="T627" s="37"/>
      <c r="U627" s="37"/>
      <c r="V627" s="37"/>
      <c r="W627" s="37"/>
      <c r="X627" s="37"/>
      <c r="Y627" s="37"/>
      <c r="Z627" s="37"/>
      <c r="AA627" s="37"/>
      <c r="AB627" s="37"/>
      <c r="AC627" s="37"/>
      <c r="AD627" s="37"/>
      <c r="AE627" s="37"/>
      <c r="AF627" s="37"/>
      <c r="AG627" s="37"/>
      <c r="AH627" s="37"/>
      <c r="AI627" s="37"/>
      <c r="AJ627" s="37"/>
    </row>
    <row r="628" spans="1:36">
      <c r="A628" s="265">
        <v>44166</v>
      </c>
      <c r="B628" s="278" t="s">
        <v>154</v>
      </c>
      <c r="C628" s="521">
        <v>880509372</v>
      </c>
      <c r="D628" s="673" t="s">
        <v>2870</v>
      </c>
      <c r="E628" s="278" t="s">
        <v>139</v>
      </c>
      <c r="F628" s="278" t="s">
        <v>140</v>
      </c>
      <c r="G628" s="278" t="s">
        <v>190</v>
      </c>
      <c r="H628" s="37"/>
      <c r="I628" s="265">
        <v>44165</v>
      </c>
      <c r="J628" s="37"/>
      <c r="K628" s="37"/>
      <c r="L628" s="278" t="s">
        <v>190</v>
      </c>
      <c r="M628" s="37">
        <v>4999</v>
      </c>
      <c r="N628" s="37"/>
      <c r="O628" s="618"/>
      <c r="P628" s="37"/>
      <c r="Q628" s="37"/>
      <c r="R628" s="37"/>
      <c r="S628" s="37"/>
      <c r="T628" s="37"/>
      <c r="U628" s="37"/>
      <c r="V628" s="37"/>
      <c r="W628" s="37"/>
      <c r="X628" s="37"/>
      <c r="Y628" s="37"/>
      <c r="Z628" s="37"/>
      <c r="AA628" s="37"/>
      <c r="AB628" s="37"/>
      <c r="AC628" s="37"/>
      <c r="AD628" s="37"/>
      <c r="AE628" s="37"/>
      <c r="AF628" s="37"/>
      <c r="AG628" s="37"/>
      <c r="AH628" s="37"/>
      <c r="AI628" s="37"/>
      <c r="AJ628" s="37"/>
    </row>
    <row r="629" spans="1:36">
      <c r="A629" s="265">
        <v>44166</v>
      </c>
      <c r="B629" s="278" t="s">
        <v>154</v>
      </c>
      <c r="C629" s="521">
        <v>880136435</v>
      </c>
      <c r="D629" s="673" t="s">
        <v>12200</v>
      </c>
      <c r="E629" s="278" t="s">
        <v>139</v>
      </c>
      <c r="F629" s="278" t="s">
        <v>140</v>
      </c>
      <c r="G629" s="278" t="s">
        <v>751</v>
      </c>
      <c r="H629" s="37"/>
      <c r="I629" s="265">
        <v>44165</v>
      </c>
      <c r="J629" s="37"/>
      <c r="K629" s="37"/>
      <c r="L629" s="278" t="s">
        <v>187</v>
      </c>
      <c r="M629" s="37">
        <v>10470</v>
      </c>
      <c r="N629" s="37"/>
      <c r="O629" s="618"/>
      <c r="P629" s="37"/>
      <c r="Q629" s="37"/>
      <c r="R629" s="37"/>
      <c r="S629" s="37"/>
      <c r="T629" s="37"/>
      <c r="U629" s="37"/>
      <c r="V629" s="37"/>
      <c r="W629" s="37"/>
      <c r="X629" s="37"/>
      <c r="Y629" s="37"/>
      <c r="Z629" s="37"/>
      <c r="AA629" s="37"/>
      <c r="AB629" s="37"/>
      <c r="AC629" s="37"/>
      <c r="AD629" s="37"/>
      <c r="AE629" s="37"/>
      <c r="AF629" s="37"/>
      <c r="AG629" s="37"/>
      <c r="AH629" s="37"/>
      <c r="AI629" s="37"/>
      <c r="AJ629" s="37"/>
    </row>
    <row r="630" spans="1:36">
      <c r="A630" s="265">
        <v>44166</v>
      </c>
      <c r="B630" s="278" t="s">
        <v>156</v>
      </c>
      <c r="C630" s="521">
        <v>882887832</v>
      </c>
      <c r="D630" s="510" t="s">
        <v>12201</v>
      </c>
      <c r="E630" s="278" t="s">
        <v>139</v>
      </c>
      <c r="F630" s="278" t="s">
        <v>140</v>
      </c>
      <c r="G630" s="278"/>
      <c r="H630" s="37"/>
      <c r="I630" s="265">
        <v>44165</v>
      </c>
      <c r="J630" s="37"/>
      <c r="K630" s="37"/>
      <c r="L630" s="278" t="s">
        <v>142</v>
      </c>
      <c r="M630" s="37">
        <v>700</v>
      </c>
      <c r="N630" s="37"/>
      <c r="O630" s="618" t="s">
        <v>12202</v>
      </c>
      <c r="P630" s="37"/>
      <c r="Q630" s="37"/>
      <c r="R630" s="37"/>
      <c r="S630" s="37"/>
      <c r="T630" s="37"/>
      <c r="U630" s="37"/>
      <c r="V630" s="37"/>
      <c r="W630" s="37"/>
      <c r="X630" s="37"/>
      <c r="Y630" s="37"/>
      <c r="Z630" s="37"/>
      <c r="AA630" s="37"/>
      <c r="AB630" s="37"/>
      <c r="AC630" s="37"/>
      <c r="AD630" s="37"/>
      <c r="AE630" s="37"/>
      <c r="AF630" s="37"/>
      <c r="AG630" s="37"/>
      <c r="AH630" s="37"/>
      <c r="AI630" s="37"/>
      <c r="AJ630" s="37"/>
    </row>
    <row r="631" spans="1:36">
      <c r="A631" s="265">
        <v>44166</v>
      </c>
      <c r="B631" s="278" t="s">
        <v>175</v>
      </c>
      <c r="C631" s="521">
        <v>882799048</v>
      </c>
      <c r="D631" s="673"/>
      <c r="E631" s="278" t="s">
        <v>139</v>
      </c>
      <c r="F631" s="278" t="s">
        <v>140</v>
      </c>
      <c r="G631" s="278" t="s">
        <v>246</v>
      </c>
      <c r="H631" s="37"/>
      <c r="I631" s="265">
        <v>44166</v>
      </c>
      <c r="J631" s="37"/>
      <c r="K631" s="37"/>
      <c r="L631" s="278" t="s">
        <v>282</v>
      </c>
      <c r="M631" s="37">
        <v>7120.62</v>
      </c>
      <c r="N631" s="37"/>
      <c r="O631" s="618" t="s">
        <v>11962</v>
      </c>
      <c r="P631" s="37"/>
      <c r="Q631" s="37"/>
      <c r="R631" s="37"/>
      <c r="S631" s="37"/>
      <c r="T631" s="37"/>
      <c r="U631" s="37"/>
      <c r="V631" s="37"/>
      <c r="W631" s="37"/>
      <c r="X631" s="37"/>
      <c r="Y631" s="37"/>
      <c r="Z631" s="37"/>
      <c r="AA631" s="37"/>
      <c r="AB631" s="37"/>
      <c r="AC631" s="37"/>
      <c r="AD631" s="37"/>
      <c r="AE631" s="37"/>
      <c r="AF631" s="37"/>
      <c r="AG631" s="37"/>
      <c r="AH631" s="37"/>
      <c r="AI631" s="37"/>
      <c r="AJ631" s="37"/>
    </row>
    <row r="632" spans="1:36">
      <c r="A632" s="265">
        <v>44166</v>
      </c>
      <c r="B632" s="278" t="s">
        <v>281</v>
      </c>
      <c r="C632" s="521">
        <v>880546497</v>
      </c>
      <c r="D632" s="673" t="s">
        <v>11417</v>
      </c>
      <c r="E632" s="278" t="s">
        <v>152</v>
      </c>
      <c r="F632" s="278" t="s">
        <v>140</v>
      </c>
      <c r="G632" s="278" t="s">
        <v>142</v>
      </c>
      <c r="H632" s="37"/>
      <c r="I632" s="265">
        <v>44165</v>
      </c>
      <c r="J632" s="37"/>
      <c r="K632" s="37"/>
      <c r="L632" s="278" t="s">
        <v>142</v>
      </c>
      <c r="M632" s="37">
        <v>272.5</v>
      </c>
      <c r="N632" s="37"/>
      <c r="O632" s="618" t="s">
        <v>11962</v>
      </c>
      <c r="P632" s="37"/>
      <c r="Q632" s="37"/>
      <c r="R632" s="37"/>
      <c r="S632" s="37"/>
      <c r="T632" s="37"/>
      <c r="U632" s="37"/>
      <c r="V632" s="37"/>
      <c r="W632" s="37"/>
      <c r="X632" s="37"/>
      <c r="Y632" s="37"/>
      <c r="Z632" s="37"/>
      <c r="AA632" s="37"/>
      <c r="AB632" s="37"/>
      <c r="AC632" s="37"/>
      <c r="AD632" s="37"/>
      <c r="AE632" s="37"/>
      <c r="AF632" s="37"/>
      <c r="AG632" s="37"/>
      <c r="AH632" s="37"/>
      <c r="AI632" s="37"/>
      <c r="AJ632" s="37"/>
    </row>
    <row r="633" spans="1:36">
      <c r="A633" s="265">
        <v>44166</v>
      </c>
      <c r="B633" s="278" t="s">
        <v>156</v>
      </c>
      <c r="C633" s="521">
        <v>881428764</v>
      </c>
      <c r="D633" s="673"/>
      <c r="E633" s="278" t="s">
        <v>152</v>
      </c>
      <c r="F633" s="278" t="s">
        <v>140</v>
      </c>
      <c r="G633" s="278"/>
      <c r="H633" s="37"/>
      <c r="I633" s="265">
        <v>44165</v>
      </c>
      <c r="J633" s="37"/>
      <c r="K633" s="37"/>
      <c r="L633" s="278" t="s">
        <v>142</v>
      </c>
      <c r="M633" s="37">
        <v>2010</v>
      </c>
      <c r="N633" s="37"/>
      <c r="O633" s="618" t="s">
        <v>12202</v>
      </c>
      <c r="P633" s="37"/>
      <c r="Q633" s="37"/>
      <c r="R633" s="37"/>
      <c r="S633" s="37"/>
      <c r="T633" s="37"/>
      <c r="U633" s="37"/>
      <c r="V633" s="37"/>
      <c r="W633" s="37"/>
      <c r="X633" s="37"/>
      <c r="Y633" s="37"/>
      <c r="Z633" s="37"/>
      <c r="AA633" s="37"/>
      <c r="AB633" s="37"/>
      <c r="AC633" s="37"/>
      <c r="AD633" s="37"/>
      <c r="AE633" s="37"/>
      <c r="AF633" s="37"/>
      <c r="AG633" s="37"/>
      <c r="AH633" s="37"/>
      <c r="AI633" s="37"/>
      <c r="AJ633" s="37"/>
    </row>
    <row r="634" spans="1:36">
      <c r="A634" s="265">
        <v>44166</v>
      </c>
      <c r="B634" s="278" t="s">
        <v>156</v>
      </c>
      <c r="C634" s="331">
        <v>880416594</v>
      </c>
      <c r="D634" s="673"/>
      <c r="E634" s="278" t="s">
        <v>152</v>
      </c>
      <c r="F634" s="278" t="s">
        <v>140</v>
      </c>
      <c r="G634" s="278"/>
      <c r="H634" s="37"/>
      <c r="I634" s="265">
        <v>44165</v>
      </c>
      <c r="J634" s="37"/>
      <c r="K634" s="37"/>
      <c r="L634" s="278" t="s">
        <v>142</v>
      </c>
      <c r="M634" s="37">
        <v>3587.03</v>
      </c>
      <c r="N634" s="37"/>
      <c r="O634" s="618" t="s">
        <v>12202</v>
      </c>
      <c r="P634" s="37"/>
      <c r="Q634" s="37"/>
      <c r="R634" s="37"/>
      <c r="S634" s="37"/>
      <c r="T634" s="37"/>
      <c r="U634" s="37"/>
      <c r="V634" s="37"/>
      <c r="W634" s="37"/>
      <c r="X634" s="37"/>
      <c r="Y634" s="37"/>
      <c r="Z634" s="37"/>
      <c r="AA634" s="37"/>
      <c r="AB634" s="37"/>
      <c r="AC634" s="37"/>
      <c r="AD634" s="37"/>
      <c r="AE634" s="37"/>
      <c r="AF634" s="37"/>
      <c r="AG634" s="37"/>
      <c r="AH634" s="37"/>
      <c r="AI634" s="37"/>
      <c r="AJ634" s="37"/>
    </row>
    <row r="635" spans="1:36">
      <c r="A635" s="265">
        <v>44166</v>
      </c>
      <c r="B635" s="278" t="s">
        <v>156</v>
      </c>
      <c r="C635" s="521">
        <v>880949389</v>
      </c>
      <c r="D635" s="673"/>
      <c r="E635" s="278" t="s">
        <v>139</v>
      </c>
      <c r="F635" s="278" t="s">
        <v>140</v>
      </c>
      <c r="G635" s="278"/>
      <c r="H635" s="37"/>
      <c r="I635" s="265">
        <v>44165</v>
      </c>
      <c r="J635" s="37"/>
      <c r="K635" s="37"/>
      <c r="L635" s="278" t="s">
        <v>181</v>
      </c>
      <c r="M635" s="37">
        <v>105</v>
      </c>
      <c r="N635" s="37"/>
      <c r="O635" s="618" t="s">
        <v>12202</v>
      </c>
      <c r="P635" s="37"/>
      <c r="Q635" s="37"/>
      <c r="R635" s="37"/>
      <c r="S635" s="37"/>
      <c r="T635" s="37"/>
      <c r="U635" s="37"/>
      <c r="V635" s="37"/>
      <c r="W635" s="37"/>
      <c r="X635" s="37"/>
      <c r="Y635" s="37"/>
      <c r="Z635" s="37"/>
      <c r="AA635" s="37"/>
      <c r="AB635" s="37"/>
      <c r="AC635" s="37"/>
      <c r="AD635" s="37"/>
      <c r="AE635" s="37"/>
      <c r="AF635" s="37"/>
      <c r="AG635" s="37"/>
      <c r="AH635" s="37"/>
      <c r="AI635" s="37"/>
      <c r="AJ635" s="37"/>
    </row>
    <row r="636" spans="1:36">
      <c r="A636" s="265">
        <v>44166</v>
      </c>
      <c r="B636" s="278" t="s">
        <v>156</v>
      </c>
      <c r="C636" s="521">
        <v>880010796</v>
      </c>
      <c r="D636" s="673"/>
      <c r="E636" s="278" t="s">
        <v>139</v>
      </c>
      <c r="F636" s="278" t="s">
        <v>140</v>
      </c>
      <c r="G636" s="278"/>
      <c r="H636" s="37"/>
      <c r="I636" s="265">
        <v>44165</v>
      </c>
      <c r="J636" s="37"/>
      <c r="K636" s="37"/>
      <c r="L636" s="278" t="s">
        <v>142</v>
      </c>
      <c r="M636" s="37">
        <v>514.79999999999995</v>
      </c>
      <c r="N636" s="37"/>
      <c r="O636" s="618" t="s">
        <v>12202</v>
      </c>
      <c r="P636" s="37"/>
      <c r="Q636" s="37"/>
      <c r="R636" s="37"/>
      <c r="S636" s="37"/>
      <c r="T636" s="37"/>
      <c r="U636" s="37"/>
      <c r="V636" s="37"/>
      <c r="W636" s="37"/>
      <c r="X636" s="37"/>
      <c r="Y636" s="37"/>
      <c r="Z636" s="37"/>
      <c r="AA636" s="37"/>
      <c r="AB636" s="37"/>
      <c r="AC636" s="37"/>
      <c r="AD636" s="37"/>
      <c r="AE636" s="37"/>
      <c r="AF636" s="37"/>
      <c r="AG636" s="37"/>
      <c r="AH636" s="37"/>
      <c r="AI636" s="37"/>
      <c r="AJ636" s="37"/>
    </row>
    <row r="637" spans="1:36">
      <c r="A637" s="265">
        <v>44166</v>
      </c>
      <c r="B637" s="278" t="s">
        <v>156</v>
      </c>
      <c r="C637" s="521">
        <v>880942467</v>
      </c>
      <c r="D637" s="673"/>
      <c r="E637" s="278" t="s">
        <v>152</v>
      </c>
      <c r="F637" s="278" t="s">
        <v>140</v>
      </c>
      <c r="G637" s="278"/>
      <c r="H637" s="37"/>
      <c r="I637" s="265">
        <v>44165</v>
      </c>
      <c r="J637" s="37"/>
      <c r="K637" s="37"/>
      <c r="L637" s="278" t="s">
        <v>181</v>
      </c>
      <c r="M637" s="37">
        <v>288.14999999999998</v>
      </c>
      <c r="N637" s="37"/>
      <c r="O637" s="618" t="s">
        <v>12202</v>
      </c>
      <c r="P637" s="37"/>
      <c r="Q637" s="37"/>
      <c r="R637" s="37"/>
      <c r="S637" s="37"/>
      <c r="T637" s="37"/>
      <c r="U637" s="37"/>
      <c r="V637" s="37"/>
      <c r="W637" s="37"/>
      <c r="X637" s="37"/>
      <c r="Y637" s="37"/>
      <c r="Z637" s="37"/>
      <c r="AA637" s="37"/>
      <c r="AB637" s="37"/>
      <c r="AC637" s="37"/>
      <c r="AD637" s="37"/>
      <c r="AE637" s="37"/>
      <c r="AF637" s="37"/>
      <c r="AG637" s="37"/>
      <c r="AH637" s="37"/>
      <c r="AI637" s="37"/>
      <c r="AJ637" s="37"/>
    </row>
    <row r="638" spans="1:36">
      <c r="A638" s="265">
        <v>44166</v>
      </c>
      <c r="B638" s="278" t="s">
        <v>194</v>
      </c>
      <c r="C638" s="521">
        <v>880009854</v>
      </c>
      <c r="D638" s="673" t="s">
        <v>2984</v>
      </c>
      <c r="E638" s="278" t="s">
        <v>139</v>
      </c>
      <c r="F638" s="278" t="s">
        <v>140</v>
      </c>
      <c r="G638" s="278" t="s">
        <v>142</v>
      </c>
      <c r="H638" s="37"/>
      <c r="I638" s="265">
        <v>44165</v>
      </c>
      <c r="J638" s="37"/>
      <c r="K638" s="37"/>
      <c r="L638" s="278" t="s">
        <v>12203</v>
      </c>
      <c r="M638" s="37">
        <v>2224.3000000000002</v>
      </c>
      <c r="N638" s="37"/>
      <c r="O638" s="618" t="s">
        <v>11962</v>
      </c>
      <c r="P638" s="37"/>
      <c r="Q638" s="37"/>
      <c r="R638" s="37"/>
      <c r="S638" s="37"/>
      <c r="T638" s="37"/>
      <c r="U638" s="37"/>
      <c r="V638" s="37"/>
      <c r="W638" s="37"/>
      <c r="X638" s="37"/>
      <c r="Y638" s="37"/>
      <c r="Z638" s="37"/>
      <c r="AA638" s="37"/>
      <c r="AB638" s="37"/>
      <c r="AC638" s="37"/>
      <c r="AD638" s="37"/>
      <c r="AE638" s="37"/>
      <c r="AF638" s="37"/>
      <c r="AG638" s="37"/>
      <c r="AH638" s="37"/>
      <c r="AI638" s="37"/>
      <c r="AJ638" s="37"/>
    </row>
    <row r="639" spans="1:36">
      <c r="A639" s="265">
        <v>44166</v>
      </c>
      <c r="B639" s="278" t="s">
        <v>194</v>
      </c>
      <c r="C639" s="521">
        <v>881352797</v>
      </c>
      <c r="D639" s="673" t="s">
        <v>3034</v>
      </c>
      <c r="E639" s="278" t="s">
        <v>152</v>
      </c>
      <c r="F639" s="278" t="s">
        <v>140</v>
      </c>
      <c r="G639" s="278" t="s">
        <v>142</v>
      </c>
      <c r="H639" s="37"/>
      <c r="I639" s="265">
        <v>44165</v>
      </c>
      <c r="J639" s="37"/>
      <c r="K639" s="37"/>
      <c r="L639" s="278" t="s">
        <v>142</v>
      </c>
      <c r="M639" s="37">
        <v>382.5</v>
      </c>
      <c r="N639" s="37"/>
      <c r="O639" s="618" t="s">
        <v>11962</v>
      </c>
      <c r="P639" s="37"/>
      <c r="Q639" s="37"/>
      <c r="R639" s="37"/>
      <c r="S639" s="37"/>
      <c r="T639" s="37"/>
      <c r="U639" s="37"/>
      <c r="V639" s="37"/>
      <c r="W639" s="37"/>
      <c r="X639" s="37"/>
      <c r="Y639" s="37"/>
      <c r="Z639" s="37"/>
      <c r="AA639" s="37"/>
      <c r="AB639" s="37"/>
      <c r="AC639" s="37"/>
      <c r="AD639" s="37"/>
      <c r="AE639" s="37"/>
      <c r="AF639" s="37"/>
      <c r="AG639" s="37"/>
      <c r="AH639" s="37"/>
      <c r="AI639" s="37"/>
      <c r="AJ639" s="37"/>
    </row>
    <row r="640" spans="1:36">
      <c r="A640" s="265">
        <v>44166</v>
      </c>
      <c r="B640" s="278" t="s">
        <v>194</v>
      </c>
      <c r="C640" s="521">
        <v>881346121</v>
      </c>
      <c r="D640" s="673" t="s">
        <v>3179</v>
      </c>
      <c r="E640" s="278" t="s">
        <v>152</v>
      </c>
      <c r="F640" s="278" t="s">
        <v>140</v>
      </c>
      <c r="G640" s="278" t="s">
        <v>142</v>
      </c>
      <c r="H640" s="37"/>
      <c r="I640" s="265">
        <v>44165</v>
      </c>
      <c r="J640" s="37"/>
      <c r="K640" s="37"/>
      <c r="L640" s="278" t="s">
        <v>142</v>
      </c>
      <c r="M640" s="37">
        <v>69.5</v>
      </c>
      <c r="N640" s="37"/>
      <c r="O640" s="618" t="s">
        <v>11962</v>
      </c>
      <c r="P640" s="37"/>
      <c r="Q640" s="37"/>
      <c r="R640" s="37"/>
      <c r="S640" s="37"/>
      <c r="T640" s="37"/>
      <c r="U640" s="37"/>
      <c r="V640" s="37"/>
      <c r="W640" s="37"/>
      <c r="X640" s="37"/>
      <c r="Y640" s="37"/>
      <c r="Z640" s="37"/>
      <c r="AA640" s="37"/>
      <c r="AB640" s="37"/>
      <c r="AC640" s="37"/>
      <c r="AD640" s="37"/>
      <c r="AE640" s="37"/>
      <c r="AF640" s="37"/>
      <c r="AG640" s="37"/>
      <c r="AH640" s="37"/>
      <c r="AI640" s="37"/>
      <c r="AJ640" s="37"/>
    </row>
    <row r="641" spans="1:36">
      <c r="A641" s="265">
        <v>44166</v>
      </c>
      <c r="B641" s="278" t="s">
        <v>194</v>
      </c>
      <c r="C641" s="521">
        <v>883088379</v>
      </c>
      <c r="D641" s="673" t="s">
        <v>12204</v>
      </c>
      <c r="E641" s="278" t="s">
        <v>139</v>
      </c>
      <c r="F641" s="278" t="s">
        <v>140</v>
      </c>
      <c r="G641" s="278" t="s">
        <v>148</v>
      </c>
      <c r="H641" s="37"/>
      <c r="I641" s="265">
        <v>44165</v>
      </c>
      <c r="J641" s="37"/>
      <c r="K641" s="37"/>
      <c r="L641" s="278" t="s">
        <v>148</v>
      </c>
      <c r="M641" s="37">
        <v>274</v>
      </c>
      <c r="N641" s="37"/>
      <c r="O641" s="618" t="s">
        <v>11962</v>
      </c>
      <c r="P641" s="37"/>
      <c r="Q641" s="37"/>
      <c r="R641" s="37"/>
      <c r="S641" s="37"/>
      <c r="T641" s="37"/>
      <c r="U641" s="37"/>
      <c r="V641" s="37"/>
      <c r="W641" s="37"/>
      <c r="X641" s="37"/>
      <c r="Y641" s="37"/>
      <c r="Z641" s="37"/>
      <c r="AA641" s="37"/>
      <c r="AB641" s="37"/>
      <c r="AC641" s="37"/>
      <c r="AD641" s="37"/>
      <c r="AE641" s="37"/>
      <c r="AF641" s="37"/>
      <c r="AG641" s="37"/>
      <c r="AH641" s="37"/>
      <c r="AI641" s="37"/>
      <c r="AJ641" s="37"/>
    </row>
    <row r="642" spans="1:36">
      <c r="A642" s="265">
        <v>44166</v>
      </c>
      <c r="B642" s="278" t="s">
        <v>138</v>
      </c>
      <c r="C642" s="521">
        <v>881688890</v>
      </c>
      <c r="D642" s="673"/>
      <c r="E642" s="278" t="s">
        <v>152</v>
      </c>
      <c r="F642" s="278" t="s">
        <v>140</v>
      </c>
      <c r="G642" s="278" t="s">
        <v>142</v>
      </c>
      <c r="H642" s="37"/>
      <c r="I642" s="265">
        <v>44165</v>
      </c>
      <c r="J642" s="37"/>
      <c r="K642" s="37"/>
      <c r="L642" s="278" t="s">
        <v>142</v>
      </c>
      <c r="M642" s="37">
        <v>1027.81</v>
      </c>
      <c r="N642" s="37"/>
      <c r="O642" s="618"/>
      <c r="P642" s="37"/>
      <c r="Q642" s="37"/>
      <c r="R642" s="37"/>
      <c r="S642" s="37"/>
      <c r="T642" s="37"/>
      <c r="U642" s="37"/>
      <c r="V642" s="37"/>
      <c r="W642" s="37"/>
      <c r="X642" s="37"/>
      <c r="Y642" s="37"/>
      <c r="Z642" s="37"/>
      <c r="AA642" s="37"/>
      <c r="AB642" s="37"/>
      <c r="AC642" s="37"/>
      <c r="AD642" s="37"/>
      <c r="AE642" s="37"/>
      <c r="AF642" s="37"/>
      <c r="AG642" s="37"/>
      <c r="AH642" s="37"/>
      <c r="AI642" s="37"/>
      <c r="AJ642" s="37"/>
    </row>
    <row r="643" spans="1:36">
      <c r="A643" s="265">
        <v>44166</v>
      </c>
      <c r="B643" s="278" t="s">
        <v>146</v>
      </c>
      <c r="C643" s="521">
        <v>883034515</v>
      </c>
      <c r="D643" s="673" t="s">
        <v>12205</v>
      </c>
      <c r="E643" s="278" t="s">
        <v>139</v>
      </c>
      <c r="F643" s="278" t="s">
        <v>140</v>
      </c>
      <c r="G643" s="278" t="s">
        <v>148</v>
      </c>
      <c r="H643" s="37"/>
      <c r="I643" s="265">
        <v>44165</v>
      </c>
      <c r="J643" s="37"/>
      <c r="K643" s="37"/>
      <c r="L643" s="278" t="s">
        <v>148</v>
      </c>
      <c r="M643" s="37">
        <v>201</v>
      </c>
      <c r="N643" s="37"/>
      <c r="O643" s="618" t="s">
        <v>11962</v>
      </c>
      <c r="P643" s="37"/>
      <c r="Q643" s="37"/>
      <c r="R643" s="37"/>
      <c r="S643" s="37"/>
      <c r="T643" s="37"/>
      <c r="U643" s="37"/>
      <c r="V643" s="37"/>
      <c r="W643" s="37"/>
      <c r="X643" s="37"/>
      <c r="Y643" s="37"/>
      <c r="Z643" s="37"/>
      <c r="AA643" s="37"/>
      <c r="AB643" s="37"/>
      <c r="AC643" s="37"/>
      <c r="AD643" s="37"/>
      <c r="AE643" s="37"/>
      <c r="AF643" s="37"/>
      <c r="AG643" s="37"/>
      <c r="AH643" s="37"/>
      <c r="AI643" s="37"/>
      <c r="AJ643" s="37"/>
    </row>
    <row r="644" spans="1:36">
      <c r="A644" s="265">
        <v>44166</v>
      </c>
      <c r="B644" s="278" t="s">
        <v>157</v>
      </c>
      <c r="C644" s="521">
        <v>880131199</v>
      </c>
      <c r="D644" s="673" t="s">
        <v>12206</v>
      </c>
      <c r="E644" s="278" t="s">
        <v>139</v>
      </c>
      <c r="F644" s="278" t="s">
        <v>140</v>
      </c>
      <c r="G644" s="278" t="s">
        <v>142</v>
      </c>
      <c r="H644" s="37"/>
      <c r="I644" s="265">
        <v>44165</v>
      </c>
      <c r="J644" s="37"/>
      <c r="K644" s="37"/>
      <c r="L644" s="278" t="s">
        <v>142</v>
      </c>
      <c r="M644" s="37">
        <v>2982.4</v>
      </c>
      <c r="N644" s="37"/>
      <c r="O644" s="618" t="s">
        <v>11962</v>
      </c>
      <c r="P644" s="37"/>
      <c r="Q644" s="37"/>
      <c r="R644" s="37"/>
      <c r="S644" s="37"/>
      <c r="T644" s="37"/>
      <c r="U644" s="37"/>
      <c r="V644" s="37"/>
      <c r="W644" s="37"/>
      <c r="X644" s="37"/>
      <c r="Y644" s="37"/>
      <c r="Z644" s="37"/>
      <c r="AA644" s="37"/>
      <c r="AB644" s="37"/>
      <c r="AC644" s="37"/>
      <c r="AD644" s="37"/>
      <c r="AE644" s="37"/>
      <c r="AF644" s="37"/>
      <c r="AG644" s="37"/>
      <c r="AH644" s="37"/>
      <c r="AI644" s="37"/>
      <c r="AJ644" s="37"/>
    </row>
    <row r="645" spans="1:36">
      <c r="A645" s="265">
        <v>44166</v>
      </c>
      <c r="B645" s="278" t="s">
        <v>146</v>
      </c>
      <c r="C645" s="521">
        <v>882045429</v>
      </c>
      <c r="D645" s="673" t="s">
        <v>3004</v>
      </c>
      <c r="E645" s="278" t="s">
        <v>139</v>
      </c>
      <c r="F645" s="278" t="s">
        <v>140</v>
      </c>
      <c r="G645" s="278" t="s">
        <v>148</v>
      </c>
      <c r="H645" s="37"/>
      <c r="I645" s="265">
        <v>44165</v>
      </c>
      <c r="J645" s="37"/>
      <c r="K645" s="37"/>
      <c r="L645" s="278" t="s">
        <v>148</v>
      </c>
      <c r="M645" s="37">
        <v>23</v>
      </c>
      <c r="N645" s="37"/>
      <c r="O645" s="618"/>
      <c r="P645" s="37"/>
      <c r="Q645" s="37"/>
      <c r="R645" s="37"/>
      <c r="S645" s="37"/>
      <c r="T645" s="37"/>
      <c r="U645" s="37"/>
      <c r="V645" s="37"/>
      <c r="W645" s="37"/>
      <c r="X645" s="37"/>
      <c r="Y645" s="37"/>
      <c r="Z645" s="37"/>
      <c r="AA645" s="37"/>
      <c r="AB645" s="37"/>
      <c r="AC645" s="37"/>
      <c r="AD645" s="37"/>
      <c r="AE645" s="37"/>
      <c r="AF645" s="37"/>
      <c r="AG645" s="37"/>
      <c r="AH645" s="37"/>
      <c r="AI645" s="37"/>
      <c r="AJ645" s="37"/>
    </row>
    <row r="646" spans="1:36">
      <c r="A646" s="265">
        <v>44166</v>
      </c>
      <c r="B646" s="278" t="s">
        <v>157</v>
      </c>
      <c r="C646" s="521">
        <v>880111675</v>
      </c>
      <c r="D646" s="673" t="s">
        <v>5652</v>
      </c>
      <c r="E646" s="278" t="s">
        <v>152</v>
      </c>
      <c r="F646" s="278" t="s">
        <v>140</v>
      </c>
      <c r="G646" s="278" t="s">
        <v>142</v>
      </c>
      <c r="H646" s="37"/>
      <c r="I646" s="265">
        <v>44165</v>
      </c>
      <c r="J646" s="37"/>
      <c r="K646" s="37"/>
      <c r="L646" s="278" t="s">
        <v>499</v>
      </c>
      <c r="M646" s="37">
        <v>52</v>
      </c>
      <c r="N646" s="37"/>
      <c r="O646" s="618" t="s">
        <v>11962</v>
      </c>
      <c r="P646" s="37"/>
      <c r="Q646" s="37"/>
      <c r="R646" s="37"/>
      <c r="S646" s="37"/>
      <c r="T646" s="37"/>
      <c r="U646" s="37"/>
      <c r="V646" s="37"/>
      <c r="W646" s="37"/>
      <c r="X646" s="37"/>
      <c r="Y646" s="37"/>
      <c r="Z646" s="37"/>
      <c r="AA646" s="37"/>
      <c r="AB646" s="37"/>
      <c r="AC646" s="37"/>
      <c r="AD646" s="37"/>
      <c r="AE646" s="37"/>
      <c r="AF646" s="37"/>
      <c r="AG646" s="37"/>
      <c r="AH646" s="37"/>
      <c r="AI646" s="37"/>
      <c r="AJ646" s="37"/>
    </row>
    <row r="647" spans="1:36">
      <c r="A647" s="265">
        <v>44166</v>
      </c>
      <c r="B647" s="278" t="s">
        <v>227</v>
      </c>
      <c r="C647" s="521">
        <v>882680576</v>
      </c>
      <c r="D647" s="510" t="s">
        <v>2974</v>
      </c>
      <c r="E647" s="278" t="s">
        <v>152</v>
      </c>
      <c r="F647" s="278" t="s">
        <v>140</v>
      </c>
      <c r="G647" s="278" t="s">
        <v>142</v>
      </c>
      <c r="H647" s="265">
        <v>44159</v>
      </c>
      <c r="I647" s="265">
        <v>44165</v>
      </c>
      <c r="J647" s="37"/>
      <c r="K647" s="37"/>
      <c r="L647" s="278" t="s">
        <v>142</v>
      </c>
      <c r="M647" s="37">
        <v>2408</v>
      </c>
      <c r="N647" s="37"/>
      <c r="O647" s="618" t="s">
        <v>12207</v>
      </c>
      <c r="P647" s="37"/>
      <c r="Q647" s="37"/>
      <c r="R647" s="37"/>
      <c r="S647" s="37"/>
      <c r="T647" s="37"/>
      <c r="U647" s="37"/>
      <c r="V647" s="37"/>
      <c r="W647" s="37"/>
      <c r="X647" s="37"/>
      <c r="Y647" s="37"/>
      <c r="Z647" s="37"/>
      <c r="AA647" s="37"/>
      <c r="AB647" s="37"/>
      <c r="AC647" s="37"/>
      <c r="AD647" s="37"/>
      <c r="AE647" s="37"/>
      <c r="AF647" s="37"/>
      <c r="AG647" s="37"/>
      <c r="AH647" s="37"/>
      <c r="AI647" s="37"/>
      <c r="AJ647" s="37"/>
    </row>
    <row r="648" spans="1:36">
      <c r="A648" s="265">
        <v>44166</v>
      </c>
      <c r="B648" s="278" t="s">
        <v>227</v>
      </c>
      <c r="C648" s="521">
        <v>881431393</v>
      </c>
      <c r="D648" s="510" t="s">
        <v>12208</v>
      </c>
      <c r="E648" s="278" t="s">
        <v>139</v>
      </c>
      <c r="F648" s="278" t="s">
        <v>140</v>
      </c>
      <c r="G648" s="278" t="s">
        <v>1072</v>
      </c>
      <c r="H648" s="505">
        <v>44162</v>
      </c>
      <c r="I648" s="265">
        <v>44165</v>
      </c>
      <c r="J648" s="37"/>
      <c r="K648" s="37"/>
      <c r="L648" s="278" t="s">
        <v>1072</v>
      </c>
      <c r="M648" s="37">
        <v>700</v>
      </c>
      <c r="N648" s="37"/>
      <c r="O648" s="618" t="s">
        <v>11962</v>
      </c>
      <c r="P648" s="37"/>
      <c r="Q648" s="37"/>
      <c r="R648" s="37"/>
      <c r="S648" s="37"/>
      <c r="T648" s="37"/>
      <c r="U648" s="37"/>
      <c r="V648" s="37"/>
      <c r="W648" s="37"/>
      <c r="X648" s="37"/>
      <c r="Y648" s="37"/>
      <c r="Z648" s="37"/>
      <c r="AA648" s="37"/>
      <c r="AB648" s="37"/>
      <c r="AC648" s="37"/>
      <c r="AD648" s="37"/>
      <c r="AE648" s="37"/>
      <c r="AF648" s="37"/>
      <c r="AG648" s="37"/>
      <c r="AH648" s="37"/>
      <c r="AI648" s="37"/>
      <c r="AJ648" s="37"/>
    </row>
    <row r="649" spans="1:36">
      <c r="A649" s="265">
        <v>44166</v>
      </c>
      <c r="B649" s="278" t="s">
        <v>156</v>
      </c>
      <c r="C649" s="521">
        <v>881428764</v>
      </c>
      <c r="D649" s="673"/>
      <c r="E649" s="278" t="s">
        <v>152</v>
      </c>
      <c r="F649" s="278" t="s">
        <v>140</v>
      </c>
      <c r="G649" s="278" t="s">
        <v>142</v>
      </c>
      <c r="H649" s="37"/>
      <c r="I649" s="265">
        <v>44165</v>
      </c>
      <c r="J649" s="37"/>
      <c r="K649" s="37"/>
      <c r="L649" s="278" t="s">
        <v>142</v>
      </c>
      <c r="M649" s="37">
        <v>2010</v>
      </c>
      <c r="N649" s="37"/>
      <c r="O649" s="618" t="s">
        <v>12209</v>
      </c>
      <c r="P649" s="37"/>
      <c r="Q649" s="37"/>
      <c r="R649" s="37"/>
      <c r="S649" s="37"/>
      <c r="T649" s="37"/>
      <c r="U649" s="37"/>
      <c r="V649" s="37"/>
      <c r="W649" s="37"/>
      <c r="X649" s="37"/>
      <c r="Y649" s="37"/>
      <c r="Z649" s="37"/>
      <c r="AA649" s="37"/>
      <c r="AB649" s="37"/>
      <c r="AC649" s="37"/>
      <c r="AD649" s="37"/>
      <c r="AE649" s="37"/>
      <c r="AF649" s="37"/>
      <c r="AG649" s="37"/>
      <c r="AH649" s="37"/>
      <c r="AI649" s="37"/>
      <c r="AJ649" s="37"/>
    </row>
    <row r="650" spans="1:36">
      <c r="A650" s="265">
        <v>44168</v>
      </c>
      <c r="B650" s="278" t="s">
        <v>178</v>
      </c>
      <c r="C650" s="37">
        <v>881797943</v>
      </c>
      <c r="D650" s="37"/>
      <c r="E650" s="278" t="s">
        <v>139</v>
      </c>
      <c r="F650" s="278" t="s">
        <v>140</v>
      </c>
      <c r="G650" s="278" t="s">
        <v>359</v>
      </c>
      <c r="H650" s="37"/>
      <c r="I650" s="265">
        <v>44148</v>
      </c>
      <c r="J650" s="37"/>
      <c r="K650" s="37"/>
      <c r="L650" s="278" t="s">
        <v>141</v>
      </c>
      <c r="M650" s="37">
        <v>7351</v>
      </c>
      <c r="N650" s="37"/>
      <c r="O650" s="618" t="s">
        <v>12210</v>
      </c>
      <c r="P650" s="37"/>
      <c r="Q650" s="37"/>
      <c r="R650" s="37"/>
      <c r="S650" s="37"/>
      <c r="T650" s="37"/>
      <c r="U650" s="37"/>
      <c r="V650" s="37"/>
      <c r="W650" s="37"/>
      <c r="X650" s="37"/>
      <c r="Y650" s="37"/>
      <c r="Z650" s="37"/>
      <c r="AA650" s="37"/>
      <c r="AB650" s="37"/>
      <c r="AC650" s="37"/>
      <c r="AD650" s="37"/>
      <c r="AE650" s="37"/>
      <c r="AF650" s="37"/>
      <c r="AG650" s="37"/>
      <c r="AH650" s="37"/>
      <c r="AI650" s="37"/>
      <c r="AJ650" s="37"/>
    </row>
    <row r="651" spans="1:36">
      <c r="A651" s="265">
        <v>44168</v>
      </c>
      <c r="B651" s="278" t="s">
        <v>178</v>
      </c>
      <c r="C651" s="521">
        <v>883054319</v>
      </c>
      <c r="D651" s="673"/>
      <c r="E651" s="278" t="s">
        <v>139</v>
      </c>
      <c r="F651" s="278" t="s">
        <v>140</v>
      </c>
      <c r="G651" s="278" t="s">
        <v>3159</v>
      </c>
      <c r="H651" s="37"/>
      <c r="I651" s="265">
        <v>44162</v>
      </c>
      <c r="J651" s="37"/>
      <c r="K651" s="37"/>
      <c r="L651" s="278" t="s">
        <v>3159</v>
      </c>
      <c r="M651" s="37">
        <v>253</v>
      </c>
      <c r="N651" s="37"/>
      <c r="O651" s="618" t="s">
        <v>12210</v>
      </c>
      <c r="P651" s="37"/>
      <c r="Q651" s="37"/>
      <c r="R651" s="37"/>
      <c r="S651" s="37"/>
      <c r="T651" s="37"/>
      <c r="U651" s="37"/>
      <c r="V651" s="37"/>
      <c r="W651" s="37"/>
      <c r="X651" s="37"/>
      <c r="Y651" s="37"/>
      <c r="Z651" s="37"/>
      <c r="AA651" s="37"/>
      <c r="AB651" s="37"/>
      <c r="AC651" s="37"/>
      <c r="AD651" s="37"/>
      <c r="AE651" s="37"/>
      <c r="AF651" s="37"/>
      <c r="AG651" s="37"/>
      <c r="AH651" s="37"/>
      <c r="AI651" s="37"/>
      <c r="AJ651" s="37"/>
    </row>
    <row r="652" spans="1:36">
      <c r="A652" s="265"/>
      <c r="B652" s="278"/>
      <c r="C652" s="521"/>
      <c r="D652" s="673"/>
      <c r="E652" s="278"/>
      <c r="F652" s="278"/>
      <c r="G652" s="278"/>
      <c r="H652" s="37"/>
      <c r="I652" s="265"/>
      <c r="J652" s="37"/>
      <c r="K652" s="37"/>
      <c r="L652" s="278"/>
      <c r="M652" s="37"/>
      <c r="N652" s="37"/>
      <c r="O652" s="618"/>
      <c r="P652" s="37"/>
      <c r="Q652" s="37"/>
      <c r="R652" s="37"/>
      <c r="S652" s="37"/>
      <c r="T652" s="37"/>
      <c r="U652" s="37"/>
      <c r="V652" s="37"/>
      <c r="W652" s="37"/>
      <c r="X652" s="37"/>
      <c r="Y652" s="37"/>
      <c r="Z652" s="37"/>
      <c r="AA652" s="37"/>
      <c r="AB652" s="37"/>
      <c r="AC652" s="37"/>
      <c r="AD652" s="37"/>
      <c r="AE652" s="37"/>
      <c r="AF652" s="37"/>
      <c r="AG652" s="37"/>
      <c r="AH652" s="37"/>
      <c r="AI652" s="37"/>
      <c r="AJ652" s="37"/>
    </row>
    <row r="653" spans="1:36">
      <c r="A653" s="265"/>
      <c r="B653" s="278"/>
      <c r="C653" s="521"/>
      <c r="D653" s="673"/>
      <c r="E653" s="278"/>
      <c r="F653" s="278"/>
      <c r="G653" s="278"/>
      <c r="H653" s="37"/>
      <c r="I653" s="265"/>
      <c r="J653" s="37"/>
      <c r="K653" s="37"/>
      <c r="L653" s="278"/>
      <c r="M653" s="37"/>
      <c r="N653" s="37"/>
      <c r="O653" s="618"/>
      <c r="P653" s="37"/>
      <c r="Q653" s="37"/>
      <c r="R653" s="37"/>
      <c r="S653" s="37"/>
      <c r="T653" s="37"/>
      <c r="U653" s="37"/>
      <c r="V653" s="37"/>
      <c r="W653" s="37"/>
      <c r="X653" s="37"/>
      <c r="Y653" s="37"/>
      <c r="Z653" s="37"/>
      <c r="AA653" s="37"/>
      <c r="AB653" s="37"/>
      <c r="AC653" s="37"/>
      <c r="AD653" s="37"/>
      <c r="AE653" s="37"/>
      <c r="AF653" s="37"/>
      <c r="AG653" s="37"/>
      <c r="AH653" s="37"/>
      <c r="AI653" s="37"/>
      <c r="AJ653" s="37"/>
    </row>
    <row r="654" spans="1:36">
      <c r="A654" s="265"/>
      <c r="B654" s="278"/>
      <c r="C654" s="521"/>
      <c r="D654" s="673"/>
      <c r="E654" s="278"/>
      <c r="F654" s="278"/>
      <c r="G654" s="278"/>
      <c r="H654" s="37"/>
      <c r="I654" s="265"/>
      <c r="J654" s="37"/>
      <c r="K654" s="37"/>
      <c r="L654" s="278"/>
      <c r="M654" s="37"/>
      <c r="N654" s="37"/>
      <c r="O654" s="618"/>
      <c r="P654" s="37"/>
      <c r="Q654" s="37"/>
      <c r="R654" s="37"/>
      <c r="S654" s="37"/>
      <c r="T654" s="37"/>
      <c r="U654" s="37"/>
      <c r="V654" s="37"/>
      <c r="W654" s="37"/>
      <c r="X654" s="37"/>
      <c r="Y654" s="37"/>
      <c r="Z654" s="37"/>
      <c r="AA654" s="37"/>
      <c r="AB654" s="37"/>
      <c r="AC654" s="37"/>
      <c r="AD654" s="37"/>
      <c r="AE654" s="37"/>
      <c r="AF654" s="37"/>
      <c r="AG654" s="37"/>
      <c r="AH654" s="37"/>
      <c r="AI654" s="37"/>
      <c r="AJ654" s="37"/>
    </row>
    <row r="655" spans="1:36">
      <c r="A655" s="265"/>
      <c r="B655" s="278"/>
      <c r="C655" s="521"/>
      <c r="D655" s="673"/>
      <c r="E655" s="278"/>
      <c r="F655" s="278"/>
      <c r="G655" s="278"/>
      <c r="H655" s="37"/>
      <c r="I655" s="265"/>
      <c r="J655" s="37"/>
      <c r="K655" s="37"/>
      <c r="L655" s="278"/>
      <c r="M655" s="37"/>
      <c r="N655" s="37"/>
      <c r="O655" s="618"/>
      <c r="P655" s="37"/>
      <c r="Q655" s="37"/>
      <c r="R655" s="37"/>
      <c r="S655" s="37"/>
      <c r="T655" s="37"/>
      <c r="U655" s="37"/>
      <c r="V655" s="37"/>
      <c r="W655" s="37"/>
      <c r="X655" s="37"/>
      <c r="Y655" s="37"/>
      <c r="Z655" s="37"/>
      <c r="AA655" s="37"/>
      <c r="AB655" s="37"/>
      <c r="AC655" s="37"/>
      <c r="AD655" s="37"/>
      <c r="AE655" s="37"/>
      <c r="AF655" s="37"/>
      <c r="AG655" s="37"/>
      <c r="AH655" s="37"/>
      <c r="AI655" s="37"/>
      <c r="AJ655" s="37"/>
    </row>
    <row r="656" spans="1:36">
      <c r="A656" s="265"/>
      <c r="B656" s="278"/>
      <c r="C656" s="521"/>
      <c r="D656" s="673"/>
      <c r="E656" s="278"/>
      <c r="F656" s="278"/>
      <c r="G656" s="278"/>
      <c r="H656" s="37"/>
      <c r="I656" s="265"/>
      <c r="J656" s="37"/>
      <c r="K656" s="37"/>
      <c r="L656" s="278"/>
      <c r="M656" s="37"/>
      <c r="N656" s="37"/>
      <c r="O656" s="618"/>
      <c r="P656" s="37"/>
      <c r="Q656" s="37"/>
      <c r="R656" s="37"/>
      <c r="S656" s="37"/>
      <c r="T656" s="37"/>
      <c r="U656" s="37"/>
      <c r="V656" s="37"/>
      <c r="W656" s="37"/>
      <c r="X656" s="37"/>
      <c r="Y656" s="37"/>
      <c r="Z656" s="37"/>
      <c r="AA656" s="37"/>
      <c r="AB656" s="37"/>
      <c r="AC656" s="37"/>
      <c r="AD656" s="37"/>
      <c r="AE656" s="37"/>
      <c r="AF656" s="37"/>
      <c r="AG656" s="37"/>
      <c r="AH656" s="37"/>
      <c r="AI656" s="37"/>
      <c r="AJ656" s="37"/>
    </row>
    <row r="657" spans="1:36">
      <c r="A657" s="265"/>
      <c r="B657" s="278"/>
      <c r="C657" s="521"/>
      <c r="D657" s="673"/>
      <c r="E657" s="278"/>
      <c r="F657" s="278"/>
      <c r="G657" s="278"/>
      <c r="H657" s="37"/>
      <c r="I657" s="265"/>
      <c r="J657" s="37"/>
      <c r="K657" s="37"/>
      <c r="L657" s="278"/>
      <c r="M657" s="37"/>
      <c r="N657" s="37"/>
      <c r="O657" s="618"/>
      <c r="P657" s="37"/>
      <c r="Q657" s="37"/>
      <c r="R657" s="37"/>
      <c r="S657" s="37"/>
      <c r="T657" s="37"/>
      <c r="U657" s="37"/>
      <c r="V657" s="37"/>
      <c r="W657" s="37"/>
      <c r="X657" s="37"/>
      <c r="Y657" s="37"/>
      <c r="Z657" s="37"/>
      <c r="AA657" s="37"/>
      <c r="AB657" s="37"/>
      <c r="AC657" s="37"/>
      <c r="AD657" s="37"/>
      <c r="AE657" s="37"/>
      <c r="AF657" s="37"/>
      <c r="AG657" s="37"/>
      <c r="AH657" s="37"/>
      <c r="AI657" s="37"/>
      <c r="AJ657" s="37"/>
    </row>
    <row r="658" spans="1:36">
      <c r="A658" s="265"/>
      <c r="B658" s="278"/>
      <c r="C658" s="521"/>
      <c r="D658" s="673"/>
      <c r="E658" s="278"/>
      <c r="F658" s="278"/>
      <c r="G658" s="278"/>
      <c r="H658" s="37"/>
      <c r="I658" s="265"/>
      <c r="J658" s="37"/>
      <c r="K658" s="37"/>
      <c r="L658" s="278"/>
      <c r="M658" s="37"/>
      <c r="N658" s="37"/>
      <c r="O658" s="618"/>
      <c r="P658" s="37"/>
      <c r="Q658" s="37"/>
      <c r="R658" s="37"/>
      <c r="S658" s="37"/>
      <c r="T658" s="37"/>
      <c r="U658" s="37"/>
      <c r="V658" s="37"/>
      <c r="W658" s="37"/>
      <c r="X658" s="37"/>
      <c r="Y658" s="37"/>
      <c r="Z658" s="37"/>
      <c r="AA658" s="37"/>
      <c r="AB658" s="37"/>
      <c r="AC658" s="37"/>
      <c r="AD658" s="37"/>
      <c r="AE658" s="37"/>
      <c r="AF658" s="37"/>
      <c r="AG658" s="37"/>
      <c r="AH658" s="37"/>
      <c r="AI658" s="37"/>
      <c r="AJ658" s="37"/>
    </row>
  </sheetData>
  <autoFilter ref="A1:T652" xr:uid="{00000000-0009-0000-0000-000018000000}"/>
  <phoneticPr fontId="163" type="noConversion"/>
  <dataValidations count="2">
    <dataValidation type="date" errorStyle="warning" allowBlank="1" showErrorMessage="1" promptTitle="提示" prompt="请输入介于7月1日和7月31日之间的日期。" sqref="I1" xr:uid="{00000000-0002-0000-1800-000000000000}">
      <formula1>44378</formula1>
      <formula2>44378</formula2>
    </dataValidation>
    <dataValidation type="date" errorStyle="warning" allowBlank="1" showErrorMessage="1" promptTitle="提示" prompt="请输入介于7月1日和8月31日之间的日期。" sqref="J1" xr:uid="{00000000-0002-0000-1800-000001000000}">
      <formula1>44378</formula1>
      <formula2>44378</formula2>
    </dataValidation>
  </dataValidations>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dimension ref="A1:AH2329"/>
  <sheetViews>
    <sheetView workbookViewId="0">
      <pane ySplit="1" topLeftCell="A2" activePane="bottomLeft" state="frozen"/>
      <selection pane="bottomLeft"/>
    </sheetView>
  </sheetViews>
  <sheetFormatPr baseColWidth="10" defaultRowHeight="16"/>
  <cols>
    <col min="1" max="1" width="9.83203125" customWidth="1"/>
    <col min="2" max="2" width="8.1640625" customWidth="1"/>
    <col min="3" max="3" width="10.6640625" customWidth="1"/>
    <col min="4" max="4" width="8.83203125" customWidth="1"/>
    <col min="5" max="5" width="7.83203125" customWidth="1"/>
    <col min="6" max="6" width="15.1640625" customWidth="1"/>
    <col min="7" max="7" width="10.5" customWidth="1"/>
    <col min="8" max="8" width="10.1640625" customWidth="1"/>
    <col min="9" max="9" width="12.5" customWidth="1"/>
    <col min="10" max="10" width="15.5" customWidth="1"/>
    <col min="11" max="11" width="13.33203125" customWidth="1"/>
    <col min="12" max="12" width="9.5" customWidth="1"/>
    <col min="13" max="13" width="34" customWidth="1"/>
    <col min="14" max="14" width="11.6640625" customWidth="1"/>
    <col min="15" max="15" width="13.1640625" customWidth="1"/>
    <col min="16" max="16" width="8.5" customWidth="1"/>
    <col min="17" max="34" width="8"/>
  </cols>
  <sheetData>
    <row r="1" spans="1:34" ht="54">
      <c r="A1" s="496" t="s">
        <v>121</v>
      </c>
      <c r="B1" s="497" t="s">
        <v>122</v>
      </c>
      <c r="C1" s="497" t="s">
        <v>123</v>
      </c>
      <c r="D1" s="499" t="s">
        <v>124</v>
      </c>
      <c r="E1" s="499" t="s">
        <v>125</v>
      </c>
      <c r="F1" s="499" t="s">
        <v>126</v>
      </c>
      <c r="G1" s="501" t="s">
        <v>127</v>
      </c>
      <c r="H1" s="501" t="s">
        <v>128</v>
      </c>
      <c r="I1" s="499" t="s">
        <v>129</v>
      </c>
      <c r="J1" s="499" t="s">
        <v>130</v>
      </c>
      <c r="K1" s="502" t="s">
        <v>131</v>
      </c>
      <c r="L1" s="499" t="s">
        <v>132</v>
      </c>
      <c r="M1" s="499" t="s">
        <v>31</v>
      </c>
      <c r="N1" s="502" t="s">
        <v>133</v>
      </c>
      <c r="O1" s="501" t="s">
        <v>134</v>
      </c>
      <c r="P1" s="499" t="s">
        <v>135</v>
      </c>
      <c r="Q1" s="503" t="s">
        <v>136</v>
      </c>
      <c r="R1" s="503" t="s">
        <v>137</v>
      </c>
      <c r="S1" s="115"/>
      <c r="T1" s="115"/>
      <c r="U1" s="115"/>
      <c r="V1" s="115"/>
      <c r="W1" s="115"/>
      <c r="X1" s="115"/>
      <c r="Y1" s="115"/>
      <c r="Z1" s="115"/>
      <c r="AA1" s="115"/>
      <c r="AB1" s="115"/>
      <c r="AC1" s="115"/>
      <c r="AD1" s="115"/>
      <c r="AE1" s="115"/>
      <c r="AF1" s="115"/>
      <c r="AG1" s="486"/>
      <c r="AH1" s="486"/>
    </row>
    <row r="2" spans="1:34">
      <c r="A2" s="666">
        <v>44044</v>
      </c>
      <c r="B2" s="115" t="s">
        <v>138</v>
      </c>
      <c r="C2" s="37">
        <v>881483183</v>
      </c>
      <c r="D2" s="115" t="s">
        <v>139</v>
      </c>
      <c r="E2" s="115" t="s">
        <v>140</v>
      </c>
      <c r="F2" s="665" t="s">
        <v>141</v>
      </c>
      <c r="G2" s="37"/>
      <c r="H2" s="265">
        <v>44054</v>
      </c>
      <c r="I2" s="265">
        <v>44068</v>
      </c>
      <c r="J2" s="115" t="s">
        <v>142</v>
      </c>
      <c r="K2" s="629"/>
      <c r="L2" s="37">
        <v>139</v>
      </c>
      <c r="M2" s="115" t="s">
        <v>143</v>
      </c>
      <c r="N2" s="642"/>
      <c r="O2" s="645"/>
      <c r="P2" s="262"/>
      <c r="Q2" s="629"/>
      <c r="R2" s="262"/>
      <c r="S2" s="37"/>
      <c r="T2" s="37"/>
      <c r="U2" s="37"/>
      <c r="V2" s="37"/>
      <c r="W2" s="37"/>
      <c r="X2" s="37"/>
      <c r="Y2" s="37"/>
      <c r="Z2" s="37"/>
      <c r="AA2" s="37"/>
      <c r="AB2" s="37"/>
      <c r="AC2" s="37"/>
      <c r="AD2" s="37"/>
      <c r="AE2" s="37"/>
      <c r="AF2" s="37"/>
      <c r="AG2" s="37"/>
      <c r="AH2" s="37"/>
    </row>
    <row r="3" spans="1:34">
      <c r="A3" s="265">
        <v>44050</v>
      </c>
      <c r="B3" s="115" t="s">
        <v>144</v>
      </c>
      <c r="C3" s="37">
        <v>880000030</v>
      </c>
      <c r="D3" s="115" t="s">
        <v>139</v>
      </c>
      <c r="E3" s="115" t="s">
        <v>140</v>
      </c>
      <c r="F3" s="115" t="s">
        <v>142</v>
      </c>
      <c r="G3" s="37"/>
      <c r="H3" s="265"/>
      <c r="I3" s="265">
        <v>44068</v>
      </c>
      <c r="J3" s="115"/>
      <c r="K3" s="629"/>
      <c r="L3" s="37"/>
      <c r="M3" s="678" t="s">
        <v>145</v>
      </c>
      <c r="N3" s="642"/>
      <c r="O3" s="645"/>
      <c r="P3" s="262"/>
      <c r="Q3" s="629"/>
      <c r="R3" s="262"/>
      <c r="S3" s="37"/>
      <c r="T3" s="37"/>
      <c r="U3" s="37"/>
      <c r="V3" s="37"/>
      <c r="W3" s="37"/>
      <c r="X3" s="37"/>
      <c r="Y3" s="37"/>
      <c r="Z3" s="37"/>
      <c r="AA3" s="37"/>
      <c r="AB3" s="37"/>
      <c r="AC3" s="37"/>
      <c r="AD3" s="37"/>
      <c r="AE3" s="37"/>
      <c r="AF3" s="37"/>
      <c r="AG3" s="37"/>
      <c r="AH3" s="37"/>
    </row>
    <row r="4" spans="1:34">
      <c r="A4" s="666">
        <v>44062</v>
      </c>
      <c r="B4" s="115" t="s">
        <v>146</v>
      </c>
      <c r="C4" s="23">
        <v>880000225</v>
      </c>
      <c r="D4" s="115" t="s">
        <v>139</v>
      </c>
      <c r="E4" s="115" t="s">
        <v>147</v>
      </c>
      <c r="F4" s="665" t="s">
        <v>148</v>
      </c>
      <c r="G4" s="37"/>
      <c r="H4" s="265"/>
      <c r="I4" s="265"/>
      <c r="J4" s="115"/>
      <c r="K4" s="629"/>
      <c r="L4" s="37"/>
      <c r="M4" s="678"/>
      <c r="N4" s="642"/>
      <c r="O4" s="645"/>
      <c r="P4" s="262"/>
      <c r="Q4" s="629"/>
      <c r="R4" s="262"/>
      <c r="S4" s="37"/>
      <c r="T4" s="37"/>
      <c r="U4" s="37"/>
      <c r="V4" s="37"/>
      <c r="W4" s="37"/>
      <c r="X4" s="37"/>
      <c r="Y4" s="37"/>
      <c r="Z4" s="37"/>
      <c r="AA4" s="37"/>
      <c r="AB4" s="37"/>
      <c r="AC4" s="37"/>
      <c r="AD4" s="37"/>
      <c r="AE4" s="37"/>
      <c r="AF4" s="37"/>
      <c r="AG4" s="37"/>
      <c r="AH4" s="37"/>
    </row>
    <row r="5" spans="1:34">
      <c r="A5" s="666">
        <v>44060</v>
      </c>
      <c r="B5" s="115" t="s">
        <v>149</v>
      </c>
      <c r="C5" s="84">
        <v>880000470</v>
      </c>
      <c r="D5" s="115" t="s">
        <v>139</v>
      </c>
      <c r="E5" s="115" t="s">
        <v>140</v>
      </c>
      <c r="F5" s="665" t="s">
        <v>142</v>
      </c>
      <c r="G5" s="37"/>
      <c r="H5" s="265"/>
      <c r="I5" s="265">
        <v>44075</v>
      </c>
      <c r="J5" s="115"/>
      <c r="K5" s="629"/>
      <c r="L5" s="37"/>
      <c r="M5" s="678"/>
      <c r="N5" s="642"/>
      <c r="O5" s="645"/>
      <c r="P5" s="262"/>
      <c r="Q5" s="629"/>
      <c r="R5" s="262"/>
      <c r="S5" s="37"/>
      <c r="T5" s="37"/>
      <c r="U5" s="37"/>
      <c r="V5" s="37"/>
      <c r="W5" s="37"/>
      <c r="X5" s="37"/>
      <c r="Y5" s="37"/>
      <c r="Z5" s="37"/>
      <c r="AA5" s="37"/>
      <c r="AB5" s="37"/>
      <c r="AC5" s="37"/>
      <c r="AD5" s="37"/>
      <c r="AE5" s="37"/>
      <c r="AF5" s="37"/>
      <c r="AG5" s="37"/>
      <c r="AH5" s="37"/>
    </row>
    <row r="6" spans="1:34">
      <c r="A6" s="265">
        <v>44046</v>
      </c>
      <c r="B6" s="115" t="s">
        <v>146</v>
      </c>
      <c r="C6" s="37">
        <v>880000703</v>
      </c>
      <c r="D6" s="115" t="s">
        <v>139</v>
      </c>
      <c r="E6" s="115" t="s">
        <v>150</v>
      </c>
      <c r="F6" s="115" t="s">
        <v>142</v>
      </c>
      <c r="G6" s="37"/>
      <c r="H6" s="37"/>
      <c r="I6" s="265">
        <v>44061</v>
      </c>
      <c r="J6" s="37"/>
      <c r="K6" s="629"/>
      <c r="L6" s="37"/>
      <c r="M6" s="678" t="s">
        <v>151</v>
      </c>
      <c r="N6" s="37"/>
      <c r="O6" s="265">
        <v>44046</v>
      </c>
      <c r="P6" s="37">
        <v>179.5</v>
      </c>
      <c r="Q6" s="37"/>
      <c r="R6" s="37"/>
      <c r="S6" s="37"/>
      <c r="T6" s="37"/>
      <c r="U6" s="37"/>
      <c r="V6" s="37"/>
      <c r="W6" s="37"/>
      <c r="X6" s="37"/>
      <c r="Y6" s="37"/>
      <c r="Z6" s="37"/>
      <c r="AA6" s="37"/>
      <c r="AB6" s="37"/>
      <c r="AC6" s="37"/>
      <c r="AD6" s="37"/>
      <c r="AE6" s="37"/>
      <c r="AF6" s="37"/>
      <c r="AG6" s="37"/>
      <c r="AH6" s="37"/>
    </row>
    <row r="7" spans="1:34">
      <c r="A7" s="666">
        <v>44054</v>
      </c>
      <c r="B7" s="115" t="s">
        <v>144</v>
      </c>
      <c r="C7" s="37">
        <v>880000738</v>
      </c>
      <c r="D7" s="115" t="s">
        <v>152</v>
      </c>
      <c r="E7" s="115" t="s">
        <v>150</v>
      </c>
      <c r="F7" s="665" t="s">
        <v>153</v>
      </c>
      <c r="G7" s="265">
        <v>44071</v>
      </c>
      <c r="H7" s="265"/>
      <c r="I7" s="265">
        <v>44088</v>
      </c>
      <c r="J7" s="115"/>
      <c r="K7" s="629"/>
      <c r="L7" s="37"/>
      <c r="M7" s="678"/>
      <c r="N7" s="642"/>
      <c r="O7" s="645">
        <v>44061</v>
      </c>
      <c r="P7" s="262">
        <v>320</v>
      </c>
      <c r="Q7" s="629"/>
      <c r="R7" s="262"/>
      <c r="S7" s="37"/>
      <c r="T7" s="37"/>
      <c r="U7" s="37"/>
      <c r="V7" s="37"/>
      <c r="W7" s="37"/>
      <c r="X7" s="37"/>
      <c r="Y7" s="37"/>
      <c r="Z7" s="37"/>
      <c r="AA7" s="37"/>
      <c r="AB7" s="37"/>
      <c r="AC7" s="37"/>
      <c r="AD7" s="37"/>
      <c r="AE7" s="37"/>
      <c r="AF7" s="37"/>
      <c r="AG7" s="37"/>
      <c r="AH7" s="37"/>
    </row>
    <row r="8" spans="1:34">
      <c r="A8" s="666">
        <v>44056</v>
      </c>
      <c r="B8" s="115" t="s">
        <v>154</v>
      </c>
      <c r="C8" s="37">
        <v>880000880</v>
      </c>
      <c r="D8" s="115" t="s">
        <v>139</v>
      </c>
      <c r="E8" s="115" t="s">
        <v>140</v>
      </c>
      <c r="F8" s="665"/>
      <c r="G8" s="37"/>
      <c r="H8" s="265">
        <v>44060</v>
      </c>
      <c r="I8" s="265">
        <v>44071</v>
      </c>
      <c r="J8" s="115" t="s">
        <v>148</v>
      </c>
      <c r="K8" s="629"/>
      <c r="L8" s="37">
        <v>48</v>
      </c>
      <c r="M8" s="678" t="s">
        <v>155</v>
      </c>
      <c r="N8" s="642"/>
      <c r="O8" s="645"/>
      <c r="P8" s="262"/>
      <c r="Q8" s="629"/>
      <c r="R8" s="262"/>
      <c r="S8" s="37"/>
      <c r="T8" s="37"/>
      <c r="U8" s="37"/>
      <c r="V8" s="37"/>
      <c r="W8" s="37"/>
      <c r="X8" s="37"/>
      <c r="Y8" s="37"/>
      <c r="Z8" s="37"/>
      <c r="AA8" s="37"/>
      <c r="AB8" s="37"/>
      <c r="AC8" s="37"/>
      <c r="AD8" s="37"/>
      <c r="AE8" s="37"/>
      <c r="AF8" s="37"/>
      <c r="AG8" s="37"/>
      <c r="AH8" s="37"/>
    </row>
    <row r="9" spans="1:34">
      <c r="A9" s="265">
        <v>44054</v>
      </c>
      <c r="B9" s="115" t="s">
        <v>156</v>
      </c>
      <c r="C9" s="37">
        <v>880000932</v>
      </c>
      <c r="D9" s="115" t="s">
        <v>139</v>
      </c>
      <c r="E9" s="115" t="s">
        <v>140</v>
      </c>
      <c r="F9" s="665"/>
      <c r="G9" s="37"/>
      <c r="H9" s="265"/>
      <c r="I9" s="265"/>
      <c r="J9" s="115"/>
      <c r="K9" s="629"/>
      <c r="L9" s="37"/>
      <c r="M9" s="678"/>
      <c r="N9" s="642"/>
      <c r="O9" s="645"/>
      <c r="P9" s="262"/>
      <c r="Q9" s="629"/>
      <c r="R9" s="262"/>
      <c r="S9" s="37"/>
      <c r="T9" s="37"/>
      <c r="U9" s="37"/>
      <c r="V9" s="37"/>
      <c r="W9" s="37"/>
      <c r="X9" s="37"/>
      <c r="Y9" s="37"/>
      <c r="Z9" s="37"/>
      <c r="AA9" s="37"/>
      <c r="AB9" s="37"/>
      <c r="AC9" s="37"/>
      <c r="AD9" s="37"/>
      <c r="AE9" s="37"/>
      <c r="AF9" s="37"/>
      <c r="AG9" s="37"/>
      <c r="AH9" s="37"/>
    </row>
    <row r="10" spans="1:34">
      <c r="A10" s="666">
        <v>44055</v>
      </c>
      <c r="B10" s="115" t="s">
        <v>157</v>
      </c>
      <c r="C10" s="37">
        <v>880001348</v>
      </c>
      <c r="D10" s="115" t="s">
        <v>139</v>
      </c>
      <c r="E10" s="115" t="s">
        <v>140</v>
      </c>
      <c r="F10" s="665" t="s">
        <v>142</v>
      </c>
      <c r="G10" s="37"/>
      <c r="H10" s="265">
        <v>44055</v>
      </c>
      <c r="I10" s="265">
        <v>44069</v>
      </c>
      <c r="J10" s="115" t="s">
        <v>158</v>
      </c>
      <c r="K10" s="629"/>
      <c r="L10" s="37">
        <v>1751.4</v>
      </c>
      <c r="M10" s="678"/>
      <c r="N10" s="642"/>
      <c r="O10" s="645"/>
      <c r="P10" s="262"/>
      <c r="Q10" s="629"/>
      <c r="R10" s="262"/>
      <c r="S10" s="37"/>
      <c r="T10" s="37"/>
      <c r="U10" s="37"/>
      <c r="V10" s="37"/>
      <c r="W10" s="37"/>
      <c r="X10" s="37"/>
      <c r="Y10" s="37"/>
      <c r="Z10" s="37"/>
      <c r="AA10" s="37"/>
      <c r="AB10" s="37"/>
      <c r="AC10" s="37"/>
      <c r="AD10" s="37"/>
      <c r="AE10" s="37"/>
      <c r="AF10" s="37"/>
      <c r="AG10" s="37"/>
      <c r="AH10" s="37"/>
    </row>
    <row r="11" spans="1:34">
      <c r="A11" s="666">
        <v>44055</v>
      </c>
      <c r="B11" s="115" t="s">
        <v>157</v>
      </c>
      <c r="C11" s="37">
        <v>880001355</v>
      </c>
      <c r="D11" s="115" t="s">
        <v>152</v>
      </c>
      <c r="E11" s="115" t="s">
        <v>140</v>
      </c>
      <c r="F11" s="115" t="s">
        <v>142</v>
      </c>
      <c r="G11" s="37"/>
      <c r="H11" s="265">
        <v>44054</v>
      </c>
      <c r="I11" s="37"/>
      <c r="J11" s="115" t="s">
        <v>142</v>
      </c>
      <c r="K11" s="629"/>
      <c r="L11" s="37">
        <v>135</v>
      </c>
      <c r="M11" s="678" t="s">
        <v>159</v>
      </c>
      <c r="N11" s="642"/>
      <c r="O11" s="645"/>
      <c r="P11" s="262"/>
      <c r="Q11" s="629"/>
      <c r="R11" s="262"/>
      <c r="S11" s="37"/>
      <c r="T11" s="37"/>
      <c r="U11" s="37"/>
      <c r="V11" s="37"/>
      <c r="W11" s="37"/>
      <c r="X11" s="37"/>
      <c r="Y11" s="37"/>
      <c r="Z11" s="37"/>
      <c r="AA11" s="37"/>
      <c r="AB11" s="37"/>
      <c r="AC11" s="37"/>
      <c r="AD11" s="37"/>
      <c r="AE11" s="37"/>
      <c r="AF11" s="37"/>
      <c r="AG11" s="37"/>
      <c r="AH11" s="37"/>
    </row>
    <row r="12" spans="1:34">
      <c r="A12" s="666">
        <v>44062</v>
      </c>
      <c r="B12" s="115" t="s">
        <v>157</v>
      </c>
      <c r="C12" s="23">
        <v>880001355</v>
      </c>
      <c r="D12" s="115" t="s">
        <v>139</v>
      </c>
      <c r="E12" s="115" t="s">
        <v>140</v>
      </c>
      <c r="F12" s="665" t="s">
        <v>142</v>
      </c>
      <c r="G12" s="37"/>
      <c r="H12" s="265">
        <v>44062</v>
      </c>
      <c r="I12" s="265"/>
      <c r="J12" s="115" t="s">
        <v>142</v>
      </c>
      <c r="K12" s="629"/>
      <c r="L12" s="37">
        <f>45+46.5+47.5+47.5+234.5</f>
        <v>421</v>
      </c>
      <c r="M12" s="678"/>
      <c r="N12" s="642"/>
      <c r="O12" s="645"/>
      <c r="P12" s="262"/>
      <c r="Q12" s="629"/>
      <c r="R12" s="262"/>
      <c r="S12" s="37"/>
      <c r="T12" s="37"/>
      <c r="U12" s="37"/>
      <c r="V12" s="37"/>
      <c r="W12" s="37"/>
      <c r="X12" s="37"/>
      <c r="Y12" s="37"/>
      <c r="Z12" s="37"/>
      <c r="AA12" s="37"/>
      <c r="AB12" s="37"/>
      <c r="AC12" s="37"/>
      <c r="AD12" s="37"/>
      <c r="AE12" s="37"/>
      <c r="AF12" s="37"/>
      <c r="AG12" s="37"/>
      <c r="AH12" s="37"/>
    </row>
    <row r="13" spans="1:34">
      <c r="A13" s="666">
        <v>44060</v>
      </c>
      <c r="B13" s="115" t="s">
        <v>149</v>
      </c>
      <c r="C13" s="84">
        <v>880001365</v>
      </c>
      <c r="D13" s="115" t="s">
        <v>139</v>
      </c>
      <c r="E13" s="115" t="s">
        <v>100</v>
      </c>
      <c r="F13" s="665"/>
      <c r="G13" s="37"/>
      <c r="H13" s="265"/>
      <c r="I13" s="265">
        <v>44075</v>
      </c>
      <c r="J13" s="115"/>
      <c r="K13" s="629"/>
      <c r="L13" s="37"/>
      <c r="M13" s="678"/>
      <c r="N13" s="642"/>
      <c r="O13" s="645"/>
      <c r="P13" s="262"/>
      <c r="Q13" s="629"/>
      <c r="R13" s="262"/>
      <c r="S13" s="37"/>
      <c r="T13" s="37"/>
      <c r="U13" s="37"/>
      <c r="V13" s="37"/>
      <c r="W13" s="37"/>
      <c r="X13" s="37"/>
      <c r="Y13" s="37"/>
      <c r="Z13" s="37"/>
      <c r="AA13" s="37"/>
      <c r="AB13" s="37"/>
      <c r="AC13" s="37"/>
      <c r="AD13" s="37"/>
      <c r="AE13" s="37"/>
      <c r="AF13" s="37"/>
      <c r="AG13" s="37"/>
      <c r="AH13" s="37"/>
    </row>
    <row r="14" spans="1:34">
      <c r="A14" s="265">
        <v>44046</v>
      </c>
      <c r="B14" s="115" t="s">
        <v>138</v>
      </c>
      <c r="C14" s="37">
        <v>880002319</v>
      </c>
      <c r="D14" s="115" t="s">
        <v>139</v>
      </c>
      <c r="E14" s="115" t="s">
        <v>140</v>
      </c>
      <c r="F14" s="115" t="s">
        <v>142</v>
      </c>
      <c r="G14" s="37"/>
      <c r="H14" s="265">
        <v>44047</v>
      </c>
      <c r="I14" s="265">
        <v>44060</v>
      </c>
      <c r="J14" s="37"/>
      <c r="K14" s="629"/>
      <c r="L14" s="37">
        <v>8440.4</v>
      </c>
      <c r="M14" s="115" t="s">
        <v>160</v>
      </c>
      <c r="N14" s="115" t="s">
        <v>161</v>
      </c>
      <c r="O14" s="37"/>
      <c r="P14" s="37"/>
      <c r="Q14" s="37"/>
      <c r="R14" s="37"/>
      <c r="S14" s="37"/>
      <c r="T14" s="37"/>
      <c r="U14" s="37"/>
      <c r="V14" s="37"/>
      <c r="W14" s="37"/>
      <c r="X14" s="37"/>
      <c r="Y14" s="37"/>
      <c r="Z14" s="37"/>
      <c r="AA14" s="37"/>
      <c r="AB14" s="37"/>
      <c r="AC14" s="37"/>
      <c r="AD14" s="37"/>
      <c r="AE14" s="37"/>
      <c r="AF14" s="37"/>
      <c r="AG14" s="37"/>
      <c r="AH14" s="37"/>
    </row>
    <row r="15" spans="1:34">
      <c r="A15" s="265">
        <v>44050</v>
      </c>
      <c r="B15" s="115" t="s">
        <v>144</v>
      </c>
      <c r="C15" s="37">
        <v>880002925</v>
      </c>
      <c r="D15" s="115" t="s">
        <v>139</v>
      </c>
      <c r="E15" s="115" t="s">
        <v>162</v>
      </c>
      <c r="F15" s="115" t="s">
        <v>142</v>
      </c>
      <c r="G15" s="265">
        <v>44050</v>
      </c>
      <c r="H15" s="265">
        <v>44056</v>
      </c>
      <c r="I15" s="265">
        <v>44075</v>
      </c>
      <c r="J15" s="115" t="s">
        <v>163</v>
      </c>
      <c r="K15" s="629"/>
      <c r="L15" s="37">
        <v>442.52</v>
      </c>
      <c r="M15" s="679" t="s">
        <v>164</v>
      </c>
      <c r="N15" s="642"/>
      <c r="O15" s="645"/>
      <c r="P15" s="262"/>
      <c r="Q15" s="629"/>
      <c r="R15" s="262"/>
      <c r="S15" s="37"/>
      <c r="T15" s="37"/>
      <c r="U15" s="37"/>
      <c r="V15" s="37"/>
      <c r="W15" s="37"/>
      <c r="X15" s="37"/>
      <c r="Y15" s="37"/>
      <c r="Z15" s="37"/>
      <c r="AA15" s="37"/>
      <c r="AB15" s="37"/>
      <c r="AC15" s="37"/>
      <c r="AD15" s="37"/>
      <c r="AE15" s="37"/>
      <c r="AF15" s="37"/>
      <c r="AG15" s="37"/>
      <c r="AH15" s="37"/>
    </row>
    <row r="16" spans="1:34">
      <c r="A16" s="265">
        <v>44048</v>
      </c>
      <c r="B16" s="115" t="s">
        <v>144</v>
      </c>
      <c r="C16" s="37">
        <v>880003241</v>
      </c>
      <c r="D16" s="115" t="s">
        <v>139</v>
      </c>
      <c r="E16" s="115" t="s">
        <v>140</v>
      </c>
      <c r="F16" s="115" t="s">
        <v>165</v>
      </c>
      <c r="G16" s="265">
        <v>44048</v>
      </c>
      <c r="H16" s="37"/>
      <c r="I16" s="265">
        <v>44067</v>
      </c>
      <c r="J16" s="37"/>
      <c r="K16" s="629"/>
      <c r="L16" s="37"/>
      <c r="M16" s="678" t="s">
        <v>166</v>
      </c>
      <c r="N16" s="37"/>
      <c r="O16" s="37"/>
      <c r="P16" s="37"/>
      <c r="Q16" s="37"/>
      <c r="R16" s="37"/>
      <c r="S16" s="37"/>
      <c r="T16" s="37"/>
      <c r="U16" s="37"/>
      <c r="V16" s="37"/>
      <c r="W16" s="37"/>
      <c r="X16" s="37"/>
      <c r="Y16" s="37"/>
      <c r="Z16" s="37"/>
      <c r="AA16" s="37"/>
      <c r="AB16" s="37"/>
      <c r="AC16" s="37"/>
      <c r="AD16" s="37"/>
      <c r="AE16" s="37"/>
      <c r="AF16" s="37"/>
      <c r="AG16" s="37"/>
      <c r="AH16" s="37"/>
    </row>
    <row r="17" spans="1:34">
      <c r="A17" s="265">
        <v>44047</v>
      </c>
      <c r="B17" s="115" t="s">
        <v>156</v>
      </c>
      <c r="C17" s="37">
        <v>880003643</v>
      </c>
      <c r="D17" s="115" t="s">
        <v>139</v>
      </c>
      <c r="E17" s="115" t="s">
        <v>140</v>
      </c>
      <c r="F17" s="37"/>
      <c r="G17" s="37"/>
      <c r="H17" s="37"/>
      <c r="I17" s="265">
        <v>44058</v>
      </c>
      <c r="J17" s="37"/>
      <c r="K17" s="629"/>
      <c r="L17" s="37"/>
      <c r="M17" s="572"/>
      <c r="N17" s="37"/>
      <c r="O17" s="37"/>
      <c r="P17" s="37"/>
      <c r="Q17" s="37"/>
      <c r="R17" s="37"/>
      <c r="S17" s="37"/>
      <c r="T17" s="37"/>
      <c r="U17" s="37"/>
      <c r="V17" s="37"/>
      <c r="W17" s="37"/>
      <c r="X17" s="37"/>
      <c r="Y17" s="37"/>
      <c r="Z17" s="37"/>
      <c r="AA17" s="37"/>
      <c r="AB17" s="37"/>
      <c r="AC17" s="37"/>
      <c r="AD17" s="37"/>
      <c r="AE17" s="37"/>
      <c r="AF17" s="37"/>
      <c r="AG17" s="37"/>
      <c r="AH17" s="37"/>
    </row>
    <row r="18" spans="1:34">
      <c r="A18" s="666">
        <v>44046</v>
      </c>
      <c r="B18" s="115" t="s">
        <v>167</v>
      </c>
      <c r="C18" s="486">
        <v>880003719</v>
      </c>
      <c r="D18" s="115" t="s">
        <v>139</v>
      </c>
      <c r="E18" s="115" t="s">
        <v>140</v>
      </c>
      <c r="F18" s="115" t="s">
        <v>142</v>
      </c>
      <c r="G18" s="265">
        <v>44046</v>
      </c>
      <c r="H18" s="265">
        <v>44046</v>
      </c>
      <c r="I18" s="265">
        <v>44057</v>
      </c>
      <c r="J18" s="115" t="s">
        <v>142</v>
      </c>
      <c r="K18" s="629"/>
      <c r="L18" s="37">
        <v>8181.36</v>
      </c>
      <c r="M18" s="572"/>
      <c r="N18" s="115" t="s">
        <v>161</v>
      </c>
      <c r="O18" s="37"/>
      <c r="P18" s="37"/>
      <c r="Q18" s="37"/>
      <c r="R18" s="37"/>
      <c r="S18" s="37"/>
      <c r="T18" s="37"/>
      <c r="U18" s="37"/>
      <c r="V18" s="37"/>
      <c r="W18" s="37"/>
      <c r="X18" s="37"/>
      <c r="Y18" s="37"/>
      <c r="Z18" s="37"/>
      <c r="AA18" s="37"/>
      <c r="AB18" s="37"/>
      <c r="AC18" s="37"/>
      <c r="AD18" s="37"/>
      <c r="AE18" s="37"/>
      <c r="AF18" s="37"/>
      <c r="AG18" s="37"/>
      <c r="AH18" s="37"/>
    </row>
    <row r="19" spans="1:34">
      <c r="A19" s="666">
        <v>44056</v>
      </c>
      <c r="B19" s="115" t="s">
        <v>156</v>
      </c>
      <c r="C19" s="84">
        <v>880003772</v>
      </c>
      <c r="D19" s="115" t="s">
        <v>139</v>
      </c>
      <c r="E19" s="115" t="s">
        <v>100</v>
      </c>
      <c r="F19" s="665"/>
      <c r="G19" s="37"/>
      <c r="H19" s="265"/>
      <c r="I19" s="265">
        <v>44069</v>
      </c>
      <c r="J19" s="115"/>
      <c r="K19" s="629"/>
      <c r="L19" s="37"/>
      <c r="M19" s="678"/>
      <c r="N19" s="642"/>
      <c r="O19" s="645"/>
      <c r="P19" s="262"/>
      <c r="Q19" s="629"/>
      <c r="R19" s="262"/>
      <c r="S19" s="37"/>
      <c r="T19" s="37"/>
      <c r="U19" s="37"/>
      <c r="V19" s="37"/>
      <c r="W19" s="37"/>
      <c r="X19" s="37"/>
      <c r="Y19" s="37"/>
      <c r="Z19" s="37"/>
      <c r="AA19" s="37"/>
      <c r="AB19" s="37"/>
      <c r="AC19" s="37"/>
      <c r="AD19" s="37"/>
      <c r="AE19" s="37"/>
      <c r="AF19" s="37"/>
      <c r="AG19" s="37"/>
      <c r="AH19" s="37"/>
    </row>
    <row r="20" spans="1:34">
      <c r="A20" s="265">
        <v>44048</v>
      </c>
      <c r="B20" s="115" t="s">
        <v>157</v>
      </c>
      <c r="C20" s="37">
        <v>880003793</v>
      </c>
      <c r="D20" s="115" t="s">
        <v>139</v>
      </c>
      <c r="E20" s="115" t="s">
        <v>140</v>
      </c>
      <c r="F20" s="115" t="s">
        <v>168</v>
      </c>
      <c r="G20" s="265">
        <v>44060</v>
      </c>
      <c r="H20" s="265">
        <v>44068</v>
      </c>
      <c r="I20" s="265"/>
      <c r="J20" s="115" t="s">
        <v>168</v>
      </c>
      <c r="K20" s="680" t="s">
        <v>169</v>
      </c>
      <c r="L20" s="37">
        <v>4200</v>
      </c>
      <c r="M20" s="678" t="s">
        <v>170</v>
      </c>
      <c r="N20" s="37">
        <v>4000</v>
      </c>
      <c r="O20" s="37"/>
      <c r="P20" s="37"/>
      <c r="Q20" s="37"/>
      <c r="R20" s="37"/>
      <c r="S20" s="37"/>
      <c r="T20" s="37"/>
      <c r="U20" s="37"/>
      <c r="V20" s="37"/>
      <c r="W20" s="37"/>
      <c r="X20" s="37"/>
      <c r="Y20" s="37"/>
      <c r="Z20" s="37"/>
      <c r="AA20" s="37"/>
      <c r="AB20" s="37"/>
      <c r="AC20" s="37"/>
      <c r="AD20" s="37"/>
      <c r="AE20" s="37"/>
      <c r="AF20" s="37"/>
      <c r="AG20" s="37"/>
      <c r="AH20" s="37"/>
    </row>
    <row r="21" spans="1:34">
      <c r="A21" s="265">
        <v>44046</v>
      </c>
      <c r="B21" s="115" t="s">
        <v>146</v>
      </c>
      <c r="C21" s="37">
        <v>880003800</v>
      </c>
      <c r="D21" s="115" t="s">
        <v>139</v>
      </c>
      <c r="E21" s="115" t="s">
        <v>147</v>
      </c>
      <c r="F21" s="115" t="s">
        <v>142</v>
      </c>
      <c r="G21" s="37"/>
      <c r="H21" s="37"/>
      <c r="I21" s="37"/>
      <c r="J21" s="37"/>
      <c r="K21" s="629"/>
      <c r="L21" s="37"/>
      <c r="M21" s="572"/>
      <c r="N21" s="37"/>
      <c r="O21" s="665" t="s">
        <v>171</v>
      </c>
      <c r="P21" s="37">
        <v>664</v>
      </c>
      <c r="Q21" s="37"/>
      <c r="R21" s="37"/>
      <c r="S21" s="37"/>
      <c r="T21" s="37"/>
      <c r="U21" s="37"/>
      <c r="V21" s="37"/>
      <c r="W21" s="37"/>
      <c r="X21" s="37"/>
      <c r="Y21" s="37"/>
      <c r="Z21" s="37"/>
      <c r="AA21" s="37"/>
      <c r="AB21" s="37"/>
      <c r="AC21" s="37"/>
      <c r="AD21" s="37"/>
      <c r="AE21" s="37"/>
      <c r="AF21" s="37"/>
      <c r="AG21" s="37"/>
      <c r="AH21" s="37"/>
    </row>
    <row r="22" spans="1:34">
      <c r="A22" s="265">
        <v>44046</v>
      </c>
      <c r="B22" s="115" t="s">
        <v>138</v>
      </c>
      <c r="C22" s="37">
        <v>880039304</v>
      </c>
      <c r="D22" s="115" t="s">
        <v>139</v>
      </c>
      <c r="E22" s="115" t="s">
        <v>140</v>
      </c>
      <c r="F22" s="115" t="s">
        <v>172</v>
      </c>
      <c r="G22" s="265"/>
      <c r="H22" s="265">
        <v>44046</v>
      </c>
      <c r="I22" s="265">
        <v>44057</v>
      </c>
      <c r="J22" s="115" t="s">
        <v>172</v>
      </c>
      <c r="K22" s="629"/>
      <c r="L22" s="37">
        <v>650</v>
      </c>
      <c r="M22" s="37"/>
      <c r="N22" s="37"/>
      <c r="O22" s="265">
        <v>44048</v>
      </c>
      <c r="P22" s="37">
        <v>12248.43</v>
      </c>
      <c r="Q22" s="37"/>
      <c r="R22" s="37"/>
      <c r="S22" s="37"/>
      <c r="T22" s="37"/>
      <c r="U22" s="37"/>
      <c r="V22" s="37"/>
      <c r="W22" s="37"/>
      <c r="X22" s="37"/>
      <c r="Y22" s="37"/>
      <c r="Z22" s="37"/>
      <c r="AA22" s="37"/>
      <c r="AB22" s="37"/>
      <c r="AC22" s="37"/>
      <c r="AD22" s="37"/>
      <c r="AE22" s="37"/>
      <c r="AF22" s="37"/>
      <c r="AG22" s="37"/>
      <c r="AH22" s="37"/>
    </row>
    <row r="23" spans="1:34">
      <c r="A23" s="666">
        <v>44055</v>
      </c>
      <c r="B23" s="115" t="s">
        <v>149</v>
      </c>
      <c r="C23" s="37">
        <v>880004088</v>
      </c>
      <c r="D23" s="115" t="s">
        <v>139</v>
      </c>
      <c r="E23" s="115" t="s">
        <v>100</v>
      </c>
      <c r="F23" s="665"/>
      <c r="G23" s="37"/>
      <c r="H23" s="265"/>
      <c r="I23" s="265">
        <v>44070</v>
      </c>
      <c r="J23" s="115"/>
      <c r="K23" s="629"/>
      <c r="L23" s="37"/>
      <c r="M23" s="678"/>
      <c r="N23" s="642"/>
      <c r="O23" s="645"/>
      <c r="P23" s="262"/>
      <c r="Q23" s="629"/>
      <c r="R23" s="262"/>
      <c r="S23" s="37"/>
      <c r="T23" s="37"/>
      <c r="U23" s="37"/>
      <c r="V23" s="37"/>
      <c r="W23" s="37"/>
      <c r="X23" s="37"/>
      <c r="Y23" s="37"/>
      <c r="Z23" s="37"/>
      <c r="AA23" s="37"/>
      <c r="AB23" s="37"/>
      <c r="AC23" s="37"/>
      <c r="AD23" s="37"/>
      <c r="AE23" s="37"/>
      <c r="AF23" s="37"/>
      <c r="AG23" s="37"/>
      <c r="AH23" s="37"/>
    </row>
    <row r="24" spans="1:34">
      <c r="A24" s="265">
        <v>44070</v>
      </c>
      <c r="B24" s="115" t="s">
        <v>149</v>
      </c>
      <c r="C24" s="37">
        <v>880004356</v>
      </c>
      <c r="D24" s="115" t="s">
        <v>139</v>
      </c>
      <c r="E24" s="115" t="s">
        <v>140</v>
      </c>
      <c r="F24" s="115" t="s">
        <v>168</v>
      </c>
      <c r="G24" s="37"/>
      <c r="H24" s="265">
        <v>44070</v>
      </c>
      <c r="I24" s="265">
        <v>44078</v>
      </c>
      <c r="J24" s="115" t="s">
        <v>168</v>
      </c>
      <c r="K24" s="629"/>
      <c r="L24" s="37">
        <v>50</v>
      </c>
      <c r="M24" s="572"/>
      <c r="N24" s="84"/>
      <c r="O24" s="84"/>
      <c r="P24" s="84"/>
      <c r="Q24" s="84"/>
      <c r="R24" s="84"/>
      <c r="S24" s="37"/>
      <c r="T24" s="37"/>
      <c r="U24" s="37"/>
      <c r="V24" s="37"/>
      <c r="W24" s="37"/>
      <c r="X24" s="37"/>
      <c r="Y24" s="37"/>
      <c r="Z24" s="37"/>
      <c r="AA24" s="37"/>
      <c r="AB24" s="37"/>
      <c r="AC24" s="37"/>
      <c r="AD24" s="37"/>
      <c r="AE24" s="37"/>
      <c r="AF24" s="37"/>
      <c r="AG24" s="37"/>
      <c r="AH24" s="37"/>
    </row>
    <row r="25" spans="1:34">
      <c r="A25" s="666">
        <v>44057</v>
      </c>
      <c r="B25" s="115" t="s">
        <v>144</v>
      </c>
      <c r="C25" s="37">
        <v>880004539</v>
      </c>
      <c r="D25" s="115" t="s">
        <v>139</v>
      </c>
      <c r="E25" s="115" t="s">
        <v>140</v>
      </c>
      <c r="F25" s="665"/>
      <c r="G25" s="265"/>
      <c r="H25" s="265">
        <v>44061</v>
      </c>
      <c r="I25" s="265"/>
      <c r="J25" s="115" t="s">
        <v>173</v>
      </c>
      <c r="K25" s="629"/>
      <c r="L25" s="37">
        <v>999</v>
      </c>
      <c r="M25" s="678" t="s">
        <v>174</v>
      </c>
      <c r="N25" s="642"/>
      <c r="O25" s="645"/>
      <c r="P25" s="262"/>
      <c r="Q25" s="629"/>
      <c r="R25" s="262"/>
      <c r="S25" s="37"/>
      <c r="T25" s="37"/>
      <c r="U25" s="37"/>
      <c r="V25" s="37"/>
      <c r="W25" s="37"/>
      <c r="X25" s="37"/>
      <c r="Y25" s="37"/>
      <c r="Z25" s="37"/>
      <c r="AA25" s="37"/>
      <c r="AB25" s="37"/>
      <c r="AC25" s="37"/>
      <c r="AD25" s="37"/>
      <c r="AE25" s="37"/>
      <c r="AF25" s="37"/>
      <c r="AG25" s="37"/>
      <c r="AH25" s="37"/>
    </row>
    <row r="26" spans="1:34">
      <c r="A26" s="666">
        <v>44057</v>
      </c>
      <c r="B26" s="115" t="s">
        <v>175</v>
      </c>
      <c r="C26" s="23">
        <v>880004602</v>
      </c>
      <c r="D26" s="115" t="s">
        <v>139</v>
      </c>
      <c r="E26" s="115" t="s">
        <v>140</v>
      </c>
      <c r="F26" s="665" t="s">
        <v>176</v>
      </c>
      <c r="G26" s="265">
        <v>44062</v>
      </c>
      <c r="H26" s="265">
        <v>44063</v>
      </c>
      <c r="I26" s="265">
        <v>44070</v>
      </c>
      <c r="J26" s="115" t="s">
        <v>176</v>
      </c>
      <c r="K26" s="629"/>
      <c r="L26" s="37">
        <v>1274.25</v>
      </c>
      <c r="M26" s="678" t="s">
        <v>177</v>
      </c>
      <c r="N26" s="642"/>
      <c r="O26" s="645"/>
      <c r="P26" s="262"/>
      <c r="Q26" s="629"/>
      <c r="R26" s="262"/>
      <c r="S26" s="37"/>
      <c r="T26" s="37"/>
      <c r="U26" s="37"/>
      <c r="V26" s="37"/>
      <c r="W26" s="37"/>
      <c r="X26" s="37"/>
      <c r="Y26" s="37"/>
      <c r="Z26" s="37"/>
      <c r="AA26" s="37"/>
      <c r="AB26" s="37"/>
      <c r="AC26" s="37"/>
      <c r="AD26" s="37"/>
      <c r="AE26" s="37"/>
      <c r="AF26" s="37"/>
      <c r="AG26" s="37"/>
      <c r="AH26" s="37"/>
    </row>
    <row r="27" spans="1:34">
      <c r="A27" s="265">
        <v>44049</v>
      </c>
      <c r="B27" s="115" t="s">
        <v>178</v>
      </c>
      <c r="C27" s="37">
        <v>880004655</v>
      </c>
      <c r="D27" s="115" t="s">
        <v>152</v>
      </c>
      <c r="E27" s="115" t="s">
        <v>140</v>
      </c>
      <c r="F27" s="115" t="s">
        <v>142</v>
      </c>
      <c r="G27" s="37"/>
      <c r="H27" s="265">
        <v>44049</v>
      </c>
      <c r="I27" s="265">
        <v>44063</v>
      </c>
      <c r="J27" s="115" t="s">
        <v>142</v>
      </c>
      <c r="K27" s="629"/>
      <c r="L27" s="37">
        <v>170</v>
      </c>
      <c r="M27" s="678" t="s">
        <v>179</v>
      </c>
      <c r="N27" s="642"/>
      <c r="O27" s="645"/>
      <c r="P27" s="262"/>
      <c r="Q27" s="629"/>
      <c r="R27" s="262"/>
      <c r="S27" s="37"/>
      <c r="T27" s="37"/>
      <c r="U27" s="37"/>
      <c r="V27" s="37"/>
      <c r="W27" s="37"/>
      <c r="X27" s="37"/>
      <c r="Y27" s="37"/>
      <c r="Z27" s="37"/>
      <c r="AA27" s="37"/>
      <c r="AB27" s="37"/>
      <c r="AC27" s="37"/>
      <c r="AD27" s="37"/>
      <c r="AE27" s="37"/>
      <c r="AF27" s="37"/>
      <c r="AG27" s="37"/>
      <c r="AH27" s="37"/>
    </row>
    <row r="28" spans="1:34">
      <c r="A28" s="265">
        <v>44049</v>
      </c>
      <c r="B28" s="115" t="s">
        <v>156</v>
      </c>
      <c r="C28" s="37">
        <v>880004859</v>
      </c>
      <c r="D28" s="115" t="s">
        <v>139</v>
      </c>
      <c r="E28" s="115" t="s">
        <v>140</v>
      </c>
      <c r="F28" s="115" t="s">
        <v>142</v>
      </c>
      <c r="G28" s="37"/>
      <c r="H28" s="265">
        <v>44060</v>
      </c>
      <c r="I28" s="265">
        <v>44063</v>
      </c>
      <c r="J28" s="115" t="s">
        <v>142</v>
      </c>
      <c r="K28" s="629"/>
      <c r="L28" s="37">
        <v>173</v>
      </c>
      <c r="M28" s="678" t="s">
        <v>180</v>
      </c>
      <c r="N28" s="642"/>
      <c r="O28" s="645"/>
      <c r="P28" s="262"/>
      <c r="Q28" s="629"/>
      <c r="R28" s="262"/>
      <c r="S28" s="37"/>
      <c r="T28" s="37"/>
      <c r="U28" s="37"/>
      <c r="V28" s="37"/>
      <c r="W28" s="37"/>
      <c r="X28" s="37"/>
      <c r="Y28" s="37"/>
      <c r="Z28" s="37"/>
      <c r="AA28" s="37"/>
      <c r="AB28" s="37"/>
      <c r="AC28" s="37"/>
      <c r="AD28" s="37"/>
      <c r="AE28" s="37"/>
      <c r="AF28" s="37"/>
      <c r="AG28" s="37"/>
      <c r="AH28" s="37"/>
    </row>
    <row r="29" spans="1:34">
      <c r="A29" s="265">
        <v>44049</v>
      </c>
      <c r="B29" s="115" t="s">
        <v>156</v>
      </c>
      <c r="C29" s="37">
        <v>880004859</v>
      </c>
      <c r="D29" s="115" t="s">
        <v>139</v>
      </c>
      <c r="E29" s="115" t="s">
        <v>140</v>
      </c>
      <c r="F29" s="115" t="s">
        <v>142</v>
      </c>
      <c r="G29" s="37"/>
      <c r="H29" s="265">
        <v>44063</v>
      </c>
      <c r="I29" s="265"/>
      <c r="J29" s="115" t="s">
        <v>142</v>
      </c>
      <c r="K29" s="629"/>
      <c r="L29" s="37">
        <v>99.84</v>
      </c>
      <c r="M29" s="678"/>
      <c r="N29" s="642"/>
      <c r="O29" s="645"/>
      <c r="P29" s="262"/>
      <c r="Q29" s="629"/>
      <c r="R29" s="262"/>
      <c r="S29" s="37"/>
      <c r="T29" s="37"/>
      <c r="U29" s="37"/>
      <c r="V29" s="37"/>
      <c r="W29" s="37"/>
      <c r="X29" s="37"/>
      <c r="Y29" s="37"/>
      <c r="Z29" s="37"/>
      <c r="AA29" s="37"/>
      <c r="AB29" s="37"/>
      <c r="AC29" s="37"/>
      <c r="AD29" s="37"/>
      <c r="AE29" s="37"/>
      <c r="AF29" s="37"/>
      <c r="AG29" s="37"/>
      <c r="AH29" s="37"/>
    </row>
    <row r="30" spans="1:34">
      <c r="A30" s="265">
        <v>44053</v>
      </c>
      <c r="B30" s="115" t="s">
        <v>157</v>
      </c>
      <c r="C30" s="37">
        <v>880005480</v>
      </c>
      <c r="D30" s="115" t="s">
        <v>139</v>
      </c>
      <c r="E30" s="115" t="s">
        <v>140</v>
      </c>
      <c r="F30" s="115" t="s">
        <v>142</v>
      </c>
      <c r="G30" s="37"/>
      <c r="H30" s="265">
        <v>44053</v>
      </c>
      <c r="I30" s="37"/>
      <c r="J30" s="115" t="s">
        <v>181</v>
      </c>
      <c r="K30" s="629"/>
      <c r="L30" s="37">
        <f>29.59+50</f>
        <v>79.59</v>
      </c>
      <c r="M30" s="678"/>
      <c r="N30" s="642"/>
      <c r="O30" s="645"/>
      <c r="P30" s="262"/>
      <c r="Q30" s="629"/>
      <c r="R30" s="262"/>
      <c r="S30" s="37"/>
      <c r="T30" s="37"/>
      <c r="U30" s="37"/>
      <c r="V30" s="37"/>
      <c r="W30" s="37"/>
      <c r="X30" s="37"/>
      <c r="Y30" s="37"/>
      <c r="Z30" s="37"/>
      <c r="AA30" s="37"/>
      <c r="AB30" s="37"/>
      <c r="AC30" s="37"/>
      <c r="AD30" s="37"/>
      <c r="AE30" s="37"/>
      <c r="AF30" s="37"/>
      <c r="AG30" s="37"/>
      <c r="AH30" s="37"/>
    </row>
    <row r="31" spans="1:34">
      <c r="A31" s="666">
        <v>44061</v>
      </c>
      <c r="B31" s="115" t="s">
        <v>149</v>
      </c>
      <c r="C31" s="23">
        <v>880005606</v>
      </c>
      <c r="D31" s="115" t="s">
        <v>139</v>
      </c>
      <c r="E31" s="115" t="s">
        <v>150</v>
      </c>
      <c r="F31" s="665" t="s">
        <v>182</v>
      </c>
      <c r="G31" s="265"/>
      <c r="H31" s="265">
        <v>44068</v>
      </c>
      <c r="I31" s="265">
        <v>44076</v>
      </c>
      <c r="J31" s="115" t="s">
        <v>183</v>
      </c>
      <c r="K31" s="680" t="s">
        <v>184</v>
      </c>
      <c r="L31" s="37">
        <v>1415.65</v>
      </c>
      <c r="M31" s="678" t="s">
        <v>185</v>
      </c>
      <c r="N31" s="642"/>
      <c r="O31" s="645"/>
      <c r="P31" s="262"/>
      <c r="Q31" s="629"/>
      <c r="R31" s="262"/>
      <c r="S31" s="37"/>
      <c r="T31" s="37"/>
      <c r="U31" s="37"/>
      <c r="V31" s="37"/>
      <c r="W31" s="37"/>
      <c r="X31" s="37"/>
      <c r="Y31" s="37"/>
      <c r="Z31" s="37"/>
      <c r="AA31" s="37"/>
      <c r="AB31" s="37"/>
      <c r="AC31" s="37"/>
      <c r="AD31" s="37"/>
      <c r="AE31" s="37"/>
      <c r="AF31" s="37"/>
      <c r="AG31" s="37"/>
      <c r="AH31" s="37"/>
    </row>
    <row r="32" spans="1:34">
      <c r="A32" s="666">
        <v>44055</v>
      </c>
      <c r="B32" s="115" t="s">
        <v>144</v>
      </c>
      <c r="C32" s="37">
        <v>880006223</v>
      </c>
      <c r="D32" s="115" t="s">
        <v>139</v>
      </c>
      <c r="E32" s="115" t="s">
        <v>140</v>
      </c>
      <c r="F32" s="665" t="s">
        <v>186</v>
      </c>
      <c r="G32" s="37"/>
      <c r="H32" s="265">
        <v>44071</v>
      </c>
      <c r="I32" s="265">
        <v>44071</v>
      </c>
      <c r="J32" s="115" t="s">
        <v>187</v>
      </c>
      <c r="K32" s="680" t="s">
        <v>188</v>
      </c>
      <c r="L32" s="37">
        <v>342</v>
      </c>
      <c r="M32" s="679" t="s">
        <v>189</v>
      </c>
      <c r="N32" s="642"/>
      <c r="O32" s="645"/>
      <c r="P32" s="262"/>
      <c r="Q32" s="629"/>
      <c r="R32" s="262"/>
      <c r="S32" s="37"/>
      <c r="T32" s="37"/>
      <c r="U32" s="37"/>
      <c r="V32" s="37"/>
      <c r="W32" s="37"/>
      <c r="X32" s="37"/>
      <c r="Y32" s="37"/>
      <c r="Z32" s="37"/>
      <c r="AA32" s="37"/>
      <c r="AB32" s="37"/>
      <c r="AC32" s="37"/>
      <c r="AD32" s="37"/>
      <c r="AE32" s="37"/>
      <c r="AF32" s="37"/>
      <c r="AG32" s="37"/>
      <c r="AH32" s="37"/>
    </row>
    <row r="33" spans="1:34">
      <c r="A33" s="666">
        <v>44067</v>
      </c>
      <c r="B33" s="115" t="s">
        <v>146</v>
      </c>
      <c r="C33" s="37">
        <v>880007809</v>
      </c>
      <c r="D33" s="115" t="s">
        <v>139</v>
      </c>
      <c r="E33" s="115" t="s">
        <v>147</v>
      </c>
      <c r="F33" s="665" t="s">
        <v>142</v>
      </c>
      <c r="G33" s="37"/>
      <c r="H33" s="265"/>
      <c r="I33" s="265"/>
      <c r="J33" s="115"/>
      <c r="K33" s="629"/>
      <c r="L33" s="37"/>
      <c r="M33" s="678"/>
      <c r="N33" s="642"/>
      <c r="O33" s="645"/>
      <c r="P33" s="262"/>
      <c r="Q33" s="629"/>
      <c r="R33" s="262"/>
      <c r="S33" s="37"/>
      <c r="T33" s="37"/>
      <c r="U33" s="37"/>
      <c r="V33" s="37"/>
      <c r="W33" s="37"/>
      <c r="X33" s="37"/>
      <c r="Y33" s="37"/>
      <c r="Z33" s="37"/>
      <c r="AA33" s="37"/>
      <c r="AB33" s="37"/>
      <c r="AC33" s="37"/>
      <c r="AD33" s="37"/>
      <c r="AE33" s="37"/>
      <c r="AF33" s="37"/>
      <c r="AG33" s="37"/>
      <c r="AH33" s="37"/>
    </row>
    <row r="34" spans="1:34">
      <c r="A34" s="666">
        <v>44055</v>
      </c>
      <c r="B34" s="115" t="s">
        <v>149</v>
      </c>
      <c r="C34" s="37">
        <v>880008228</v>
      </c>
      <c r="D34" s="115" t="s">
        <v>139</v>
      </c>
      <c r="E34" s="115" t="s">
        <v>140</v>
      </c>
      <c r="F34" s="665" t="s">
        <v>190</v>
      </c>
      <c r="G34" s="37"/>
      <c r="H34" s="265">
        <v>44055</v>
      </c>
      <c r="I34" s="265">
        <v>44063</v>
      </c>
      <c r="J34" s="115" t="s">
        <v>190</v>
      </c>
      <c r="K34" s="629"/>
      <c r="L34" s="37">
        <v>60</v>
      </c>
      <c r="M34" s="678" t="s">
        <v>191</v>
      </c>
      <c r="N34" s="642"/>
      <c r="O34" s="645"/>
      <c r="P34" s="262"/>
      <c r="Q34" s="629"/>
      <c r="R34" s="262"/>
      <c r="S34" s="37"/>
      <c r="T34" s="37"/>
      <c r="U34" s="37"/>
      <c r="V34" s="37"/>
      <c r="W34" s="37"/>
      <c r="X34" s="37"/>
      <c r="Y34" s="37"/>
      <c r="Z34" s="37"/>
      <c r="AA34" s="37"/>
      <c r="AB34" s="37"/>
      <c r="AC34" s="37"/>
      <c r="AD34" s="37"/>
      <c r="AE34" s="37"/>
      <c r="AF34" s="37"/>
      <c r="AG34" s="37"/>
      <c r="AH34" s="37"/>
    </row>
    <row r="35" spans="1:34">
      <c r="A35" s="666">
        <v>44055</v>
      </c>
      <c r="B35" s="115" t="s">
        <v>149</v>
      </c>
      <c r="C35" s="37">
        <v>880008228</v>
      </c>
      <c r="D35" s="115" t="s">
        <v>139</v>
      </c>
      <c r="E35" s="115" t="s">
        <v>140</v>
      </c>
      <c r="F35" s="665" t="s">
        <v>182</v>
      </c>
      <c r="G35" s="37"/>
      <c r="H35" s="265">
        <v>44069</v>
      </c>
      <c r="I35" s="265">
        <v>44069</v>
      </c>
      <c r="J35" s="115" t="s">
        <v>182</v>
      </c>
      <c r="K35" s="629"/>
      <c r="L35" s="37">
        <v>186</v>
      </c>
      <c r="M35" s="678" t="s">
        <v>192</v>
      </c>
      <c r="N35" s="642"/>
      <c r="O35" s="645"/>
      <c r="P35" s="262"/>
      <c r="Q35" s="629"/>
      <c r="R35" s="262"/>
      <c r="S35" s="37"/>
      <c r="T35" s="37"/>
      <c r="U35" s="37"/>
      <c r="V35" s="37"/>
      <c r="W35" s="37"/>
      <c r="X35" s="37"/>
      <c r="Y35" s="37"/>
      <c r="Z35" s="37"/>
      <c r="AA35" s="37"/>
      <c r="AB35" s="37"/>
      <c r="AC35" s="37"/>
      <c r="AD35" s="37"/>
      <c r="AE35" s="37"/>
      <c r="AF35" s="37"/>
      <c r="AG35" s="37"/>
      <c r="AH35" s="37"/>
    </row>
    <row r="36" spans="1:34">
      <c r="A36" s="666">
        <v>44060</v>
      </c>
      <c r="B36" s="115" t="s">
        <v>156</v>
      </c>
      <c r="C36" s="84">
        <v>880008377</v>
      </c>
      <c r="D36" s="115" t="s">
        <v>139</v>
      </c>
      <c r="E36" s="115" t="s">
        <v>100</v>
      </c>
      <c r="F36" s="665"/>
      <c r="G36" s="37"/>
      <c r="H36" s="265"/>
      <c r="I36" s="265">
        <v>44069</v>
      </c>
      <c r="J36" s="115"/>
      <c r="K36" s="629"/>
      <c r="L36" s="37"/>
      <c r="M36" s="678"/>
      <c r="N36" s="642"/>
      <c r="O36" s="645"/>
      <c r="P36" s="262"/>
      <c r="Q36" s="629"/>
      <c r="R36" s="262"/>
      <c r="S36" s="37"/>
      <c r="T36" s="37"/>
      <c r="U36" s="37"/>
      <c r="V36" s="37"/>
      <c r="W36" s="37"/>
      <c r="X36" s="37"/>
      <c r="Y36" s="37"/>
      <c r="Z36" s="37"/>
      <c r="AA36" s="37"/>
      <c r="AB36" s="37"/>
      <c r="AC36" s="37"/>
      <c r="AD36" s="37"/>
      <c r="AE36" s="37"/>
      <c r="AF36" s="37"/>
      <c r="AG36" s="37"/>
      <c r="AH36" s="37"/>
    </row>
    <row r="37" spans="1:34">
      <c r="A37" s="666">
        <v>44056</v>
      </c>
      <c r="B37" s="115" t="s">
        <v>175</v>
      </c>
      <c r="C37" s="37">
        <v>880008660</v>
      </c>
      <c r="D37" s="115" t="s">
        <v>152</v>
      </c>
      <c r="E37" s="115" t="s">
        <v>140</v>
      </c>
      <c r="F37" s="665" t="s">
        <v>142</v>
      </c>
      <c r="G37" s="37"/>
      <c r="H37" s="265">
        <v>44063</v>
      </c>
      <c r="I37" s="265"/>
      <c r="J37" s="115" t="s">
        <v>142</v>
      </c>
      <c r="K37" s="629"/>
      <c r="L37" s="37">
        <v>45.5</v>
      </c>
      <c r="M37" s="678" t="s">
        <v>177</v>
      </c>
      <c r="N37" s="642"/>
      <c r="O37" s="645"/>
      <c r="P37" s="262"/>
      <c r="Q37" s="629"/>
      <c r="R37" s="262"/>
      <c r="S37" s="37"/>
      <c r="T37" s="37"/>
      <c r="U37" s="37"/>
      <c r="V37" s="37"/>
      <c r="W37" s="37"/>
      <c r="X37" s="37"/>
      <c r="Y37" s="37"/>
      <c r="Z37" s="37"/>
      <c r="AA37" s="37"/>
      <c r="AB37" s="37"/>
      <c r="AC37" s="37"/>
      <c r="AD37" s="37"/>
      <c r="AE37" s="37"/>
      <c r="AF37" s="37"/>
      <c r="AG37" s="37"/>
      <c r="AH37" s="37"/>
    </row>
    <row r="38" spans="1:34">
      <c r="A38" s="666">
        <v>44056</v>
      </c>
      <c r="B38" s="115" t="s">
        <v>175</v>
      </c>
      <c r="C38" s="37">
        <v>880008660</v>
      </c>
      <c r="D38" s="115" t="s">
        <v>152</v>
      </c>
      <c r="E38" s="115" t="s">
        <v>140</v>
      </c>
      <c r="F38" s="665" t="s">
        <v>142</v>
      </c>
      <c r="G38" s="265">
        <v>44071</v>
      </c>
      <c r="H38" s="265">
        <v>44071</v>
      </c>
      <c r="I38" s="265"/>
      <c r="J38" s="115" t="s">
        <v>142</v>
      </c>
      <c r="K38" s="629"/>
      <c r="L38" s="37">
        <v>88.5</v>
      </c>
      <c r="M38" s="678"/>
      <c r="N38" s="642"/>
      <c r="O38" s="645"/>
      <c r="P38" s="262"/>
      <c r="Q38" s="629"/>
      <c r="R38" s="262"/>
      <c r="S38" s="37"/>
      <c r="T38" s="37"/>
      <c r="U38" s="37"/>
      <c r="V38" s="37"/>
      <c r="W38" s="37"/>
      <c r="X38" s="37"/>
      <c r="Y38" s="37"/>
      <c r="Z38" s="37"/>
      <c r="AA38" s="37"/>
      <c r="AB38" s="37"/>
      <c r="AC38" s="37"/>
      <c r="AD38" s="37"/>
      <c r="AE38" s="37"/>
      <c r="AF38" s="37"/>
      <c r="AG38" s="37"/>
      <c r="AH38" s="37"/>
    </row>
    <row r="39" spans="1:34">
      <c r="A39" s="265">
        <v>44053</v>
      </c>
      <c r="B39" s="115" t="s">
        <v>146</v>
      </c>
      <c r="C39" s="37">
        <v>880009386</v>
      </c>
      <c r="D39" s="115" t="s">
        <v>139</v>
      </c>
      <c r="E39" s="115" t="s">
        <v>147</v>
      </c>
      <c r="F39" s="37"/>
      <c r="G39" s="37"/>
      <c r="H39" s="265"/>
      <c r="I39" s="37"/>
      <c r="J39" s="115"/>
      <c r="K39" s="629"/>
      <c r="L39" s="37"/>
      <c r="M39" s="678"/>
      <c r="N39" s="642"/>
      <c r="O39" s="645"/>
      <c r="P39" s="262"/>
      <c r="Q39" s="629"/>
      <c r="R39" s="262"/>
      <c r="S39" s="37"/>
      <c r="T39" s="37"/>
      <c r="U39" s="37"/>
      <c r="V39" s="37"/>
      <c r="W39" s="37"/>
      <c r="X39" s="37"/>
      <c r="Y39" s="37"/>
      <c r="Z39" s="37"/>
      <c r="AA39" s="37"/>
      <c r="AB39" s="37"/>
      <c r="AC39" s="37"/>
      <c r="AD39" s="37"/>
      <c r="AE39" s="37"/>
      <c r="AF39" s="37"/>
      <c r="AG39" s="37"/>
      <c r="AH39" s="37"/>
    </row>
    <row r="40" spans="1:34">
      <c r="A40" s="666">
        <v>44063</v>
      </c>
      <c r="B40" s="115" t="s">
        <v>149</v>
      </c>
      <c r="C40" s="37">
        <v>880009588</v>
      </c>
      <c r="D40" s="115" t="s">
        <v>139</v>
      </c>
      <c r="E40" s="115" t="s">
        <v>140</v>
      </c>
      <c r="F40" s="665" t="s">
        <v>168</v>
      </c>
      <c r="G40" s="37"/>
      <c r="H40" s="265">
        <v>44063</v>
      </c>
      <c r="I40" s="265"/>
      <c r="J40" s="115" t="s">
        <v>168</v>
      </c>
      <c r="K40" s="629"/>
      <c r="L40" s="37">
        <v>500</v>
      </c>
      <c r="M40" s="678" t="s">
        <v>193</v>
      </c>
      <c r="N40" s="642"/>
      <c r="O40" s="645"/>
      <c r="P40" s="262"/>
      <c r="Q40" s="629"/>
      <c r="R40" s="262"/>
      <c r="S40" s="37"/>
      <c r="T40" s="37"/>
      <c r="U40" s="37"/>
      <c r="V40" s="37"/>
      <c r="W40" s="37"/>
      <c r="X40" s="37"/>
      <c r="Y40" s="37"/>
      <c r="Z40" s="37"/>
      <c r="AA40" s="37"/>
      <c r="AB40" s="37"/>
      <c r="AC40" s="37"/>
      <c r="AD40" s="37"/>
      <c r="AE40" s="37"/>
      <c r="AF40" s="37"/>
      <c r="AG40" s="37"/>
      <c r="AH40" s="37"/>
    </row>
    <row r="41" spans="1:34">
      <c r="A41" s="265">
        <v>44047</v>
      </c>
      <c r="B41" s="115" t="s">
        <v>194</v>
      </c>
      <c r="C41" s="37">
        <v>880009854</v>
      </c>
      <c r="D41" s="115" t="s">
        <v>139</v>
      </c>
      <c r="E41" s="115" t="s">
        <v>140</v>
      </c>
      <c r="F41" s="115" t="s">
        <v>142</v>
      </c>
      <c r="G41" s="37"/>
      <c r="H41" s="37"/>
      <c r="I41" s="265">
        <v>44062</v>
      </c>
      <c r="J41" s="37"/>
      <c r="K41" s="629"/>
      <c r="L41" s="37"/>
      <c r="M41" s="678" t="s">
        <v>195</v>
      </c>
      <c r="N41" s="37"/>
      <c r="O41" s="115" t="s">
        <v>196</v>
      </c>
      <c r="P41" s="37">
        <v>1212</v>
      </c>
      <c r="Q41" s="37"/>
      <c r="R41" s="37"/>
      <c r="S41" s="37"/>
      <c r="T41" s="37"/>
      <c r="U41" s="37"/>
      <c r="V41" s="37"/>
      <c r="W41" s="37"/>
      <c r="X41" s="37"/>
      <c r="Y41" s="37"/>
      <c r="Z41" s="37"/>
      <c r="AA41" s="37"/>
      <c r="AB41" s="37"/>
      <c r="AC41" s="37"/>
      <c r="AD41" s="37"/>
      <c r="AE41" s="37"/>
      <c r="AF41" s="37"/>
      <c r="AG41" s="37"/>
      <c r="AH41" s="37"/>
    </row>
    <row r="42" spans="1:34">
      <c r="A42" s="666">
        <v>44061</v>
      </c>
      <c r="B42" s="115" t="s">
        <v>154</v>
      </c>
      <c r="C42" s="23">
        <v>880010002</v>
      </c>
      <c r="D42" s="115" t="s">
        <v>139</v>
      </c>
      <c r="E42" s="115" t="s">
        <v>100</v>
      </c>
      <c r="F42" s="665"/>
      <c r="G42" s="265"/>
      <c r="H42" s="265"/>
      <c r="I42" s="265">
        <v>44075</v>
      </c>
      <c r="J42" s="115"/>
      <c r="K42" s="629"/>
      <c r="L42" s="37"/>
      <c r="M42" s="678"/>
      <c r="N42" s="642"/>
      <c r="O42" s="645"/>
      <c r="P42" s="262"/>
      <c r="Q42" s="629"/>
      <c r="R42" s="262"/>
      <c r="S42" s="37"/>
      <c r="T42" s="37"/>
      <c r="U42" s="37"/>
      <c r="V42" s="37"/>
      <c r="W42" s="37"/>
      <c r="X42" s="37"/>
      <c r="Y42" s="37"/>
      <c r="Z42" s="37"/>
      <c r="AA42" s="37"/>
      <c r="AB42" s="37"/>
      <c r="AC42" s="37"/>
      <c r="AD42" s="37"/>
      <c r="AE42" s="37"/>
      <c r="AF42" s="37"/>
      <c r="AG42" s="37"/>
      <c r="AH42" s="37"/>
    </row>
    <row r="43" spans="1:34">
      <c r="A43" s="666">
        <v>44055</v>
      </c>
      <c r="B43" s="115" t="s">
        <v>167</v>
      </c>
      <c r="C43" s="37">
        <v>880010483</v>
      </c>
      <c r="D43" s="115" t="s">
        <v>139</v>
      </c>
      <c r="E43" s="115" t="s">
        <v>140</v>
      </c>
      <c r="F43" s="665" t="s">
        <v>190</v>
      </c>
      <c r="G43" s="37"/>
      <c r="H43" s="265">
        <v>44055</v>
      </c>
      <c r="I43" s="265"/>
      <c r="J43" s="115" t="s">
        <v>190</v>
      </c>
      <c r="K43" s="629"/>
      <c r="L43" s="37">
        <v>94</v>
      </c>
      <c r="M43" s="678" t="s">
        <v>197</v>
      </c>
      <c r="N43" s="642"/>
      <c r="O43" s="645"/>
      <c r="P43" s="262"/>
      <c r="Q43" s="629"/>
      <c r="R43" s="262"/>
      <c r="S43" s="37"/>
      <c r="T43" s="37"/>
      <c r="U43" s="37"/>
      <c r="V43" s="37"/>
      <c r="W43" s="37"/>
      <c r="X43" s="37"/>
      <c r="Y43" s="37"/>
      <c r="Z43" s="37"/>
      <c r="AA43" s="37"/>
      <c r="AB43" s="37"/>
      <c r="AC43" s="37"/>
      <c r="AD43" s="37"/>
      <c r="AE43" s="37"/>
      <c r="AF43" s="37"/>
      <c r="AG43" s="37"/>
      <c r="AH43" s="37"/>
    </row>
    <row r="44" spans="1:34">
      <c r="A44" s="666">
        <v>44055</v>
      </c>
      <c r="B44" s="115" t="s">
        <v>149</v>
      </c>
      <c r="C44" s="37">
        <v>880010571</v>
      </c>
      <c r="D44" s="115" t="s">
        <v>139</v>
      </c>
      <c r="E44" s="115" t="s">
        <v>100</v>
      </c>
      <c r="F44" s="665"/>
      <c r="G44" s="37"/>
      <c r="H44" s="265"/>
      <c r="I44" s="265"/>
      <c r="J44" s="115"/>
      <c r="K44" s="629"/>
      <c r="L44" s="37"/>
      <c r="M44" s="678"/>
      <c r="N44" s="642"/>
      <c r="O44" s="645"/>
      <c r="P44" s="262"/>
      <c r="Q44" s="629"/>
      <c r="R44" s="262"/>
      <c r="S44" s="37"/>
      <c r="T44" s="37"/>
      <c r="U44" s="37"/>
      <c r="V44" s="37"/>
      <c r="W44" s="37"/>
      <c r="X44" s="37"/>
      <c r="Y44" s="37"/>
      <c r="Z44" s="37"/>
      <c r="AA44" s="37"/>
      <c r="AB44" s="37"/>
      <c r="AC44" s="37"/>
      <c r="AD44" s="37"/>
      <c r="AE44" s="37"/>
      <c r="AF44" s="37"/>
      <c r="AG44" s="37"/>
      <c r="AH44" s="37"/>
    </row>
    <row r="45" spans="1:34">
      <c r="A45" s="265">
        <v>44050</v>
      </c>
      <c r="B45" s="115" t="s">
        <v>156</v>
      </c>
      <c r="C45" s="37">
        <v>880010796</v>
      </c>
      <c r="D45" s="115" t="s">
        <v>152</v>
      </c>
      <c r="E45" s="115" t="s">
        <v>140</v>
      </c>
      <c r="F45" s="115" t="s">
        <v>142</v>
      </c>
      <c r="G45" s="37"/>
      <c r="H45" s="265">
        <v>44050</v>
      </c>
      <c r="I45" s="265">
        <v>44053</v>
      </c>
      <c r="J45" s="115"/>
      <c r="K45" s="629"/>
      <c r="L45" s="37">
        <v>97.5</v>
      </c>
      <c r="M45" s="678" t="s">
        <v>198</v>
      </c>
      <c r="N45" s="642"/>
      <c r="O45" s="645"/>
      <c r="P45" s="262"/>
      <c r="Q45" s="629"/>
      <c r="R45" s="262"/>
      <c r="S45" s="37"/>
      <c r="T45" s="37"/>
      <c r="U45" s="37"/>
      <c r="V45" s="37"/>
      <c r="W45" s="37"/>
      <c r="X45" s="37"/>
      <c r="Y45" s="37"/>
      <c r="Z45" s="37"/>
      <c r="AA45" s="37"/>
      <c r="AB45" s="37"/>
      <c r="AC45" s="37"/>
      <c r="AD45" s="37"/>
      <c r="AE45" s="37"/>
      <c r="AF45" s="37"/>
      <c r="AG45" s="37"/>
      <c r="AH45" s="37"/>
    </row>
    <row r="46" spans="1:34">
      <c r="A46" s="666">
        <v>44055</v>
      </c>
      <c r="B46" s="115" t="s">
        <v>149</v>
      </c>
      <c r="C46" s="37">
        <v>880010915</v>
      </c>
      <c r="D46" s="115" t="s">
        <v>139</v>
      </c>
      <c r="E46" s="115" t="s">
        <v>140</v>
      </c>
      <c r="F46" s="665" t="s">
        <v>199</v>
      </c>
      <c r="G46" s="37"/>
      <c r="H46" s="265"/>
      <c r="I46" s="265">
        <v>44070</v>
      </c>
      <c r="J46" s="115"/>
      <c r="K46" s="629"/>
      <c r="L46" s="37"/>
      <c r="M46" s="678" t="s">
        <v>195</v>
      </c>
      <c r="N46" s="642"/>
      <c r="O46" s="645"/>
      <c r="P46" s="262"/>
      <c r="Q46" s="629"/>
      <c r="R46" s="262"/>
      <c r="S46" s="37"/>
      <c r="T46" s="37"/>
      <c r="U46" s="37"/>
      <c r="V46" s="37"/>
      <c r="W46" s="37"/>
      <c r="X46" s="37"/>
      <c r="Y46" s="37"/>
      <c r="Z46" s="37"/>
      <c r="AA46" s="37"/>
      <c r="AB46" s="37"/>
      <c r="AC46" s="37"/>
      <c r="AD46" s="37"/>
      <c r="AE46" s="37"/>
      <c r="AF46" s="37"/>
      <c r="AG46" s="37"/>
      <c r="AH46" s="37"/>
    </row>
    <row r="47" spans="1:34">
      <c r="A47" s="666">
        <v>44055</v>
      </c>
      <c r="B47" s="115" t="s">
        <v>149</v>
      </c>
      <c r="C47" s="37">
        <v>880011476</v>
      </c>
      <c r="D47" s="115" t="s">
        <v>139</v>
      </c>
      <c r="E47" s="115" t="s">
        <v>140</v>
      </c>
      <c r="F47" s="665" t="s">
        <v>142</v>
      </c>
      <c r="G47" s="37"/>
      <c r="H47" s="265">
        <v>44055</v>
      </c>
      <c r="I47" s="265">
        <v>44063</v>
      </c>
      <c r="J47" s="115" t="s">
        <v>142</v>
      </c>
      <c r="K47" s="629"/>
      <c r="L47" s="37">
        <v>1543</v>
      </c>
      <c r="M47" s="678" t="s">
        <v>191</v>
      </c>
      <c r="N47" s="642"/>
      <c r="O47" s="645"/>
      <c r="P47" s="262"/>
      <c r="Q47" s="629"/>
      <c r="R47" s="262"/>
      <c r="S47" s="37"/>
      <c r="T47" s="37"/>
      <c r="U47" s="37"/>
      <c r="V47" s="37"/>
      <c r="W47" s="37"/>
      <c r="X47" s="37"/>
      <c r="Y47" s="37"/>
      <c r="Z47" s="37"/>
      <c r="AA47" s="37"/>
      <c r="AB47" s="37"/>
      <c r="AC47" s="37"/>
      <c r="AD47" s="37"/>
      <c r="AE47" s="37"/>
      <c r="AF47" s="37"/>
      <c r="AG47" s="37"/>
      <c r="AH47" s="37"/>
    </row>
    <row r="48" spans="1:34">
      <c r="A48" s="681">
        <v>44055</v>
      </c>
      <c r="B48" s="680" t="s">
        <v>154</v>
      </c>
      <c r="C48" s="629">
        <v>880011514</v>
      </c>
      <c r="D48" s="680" t="s">
        <v>139</v>
      </c>
      <c r="E48" s="680" t="s">
        <v>147</v>
      </c>
      <c r="F48" s="681"/>
      <c r="G48" s="629"/>
      <c r="H48" s="642"/>
      <c r="I48" s="642"/>
      <c r="J48" s="680"/>
      <c r="K48" s="629"/>
      <c r="L48" s="629"/>
      <c r="M48" s="682"/>
      <c r="N48" s="642"/>
      <c r="O48" s="642"/>
      <c r="P48" s="629"/>
      <c r="Q48" s="629"/>
      <c r="R48" s="629"/>
      <c r="S48" s="37"/>
      <c r="T48" s="37"/>
      <c r="U48" s="37"/>
      <c r="V48" s="37"/>
      <c r="W48" s="37"/>
      <c r="X48" s="37"/>
      <c r="Y48" s="37"/>
      <c r="Z48" s="37"/>
      <c r="AA48" s="37"/>
      <c r="AB48" s="37"/>
      <c r="AC48" s="37"/>
      <c r="AD48" s="37"/>
      <c r="AE48" s="37"/>
      <c r="AF48" s="37"/>
      <c r="AG48" s="37"/>
      <c r="AH48" s="37"/>
    </row>
    <row r="49" spans="1:34">
      <c r="A49" s="265">
        <v>44049</v>
      </c>
      <c r="B49" s="115" t="s">
        <v>194</v>
      </c>
      <c r="C49" s="37">
        <v>880011751</v>
      </c>
      <c r="D49" s="115" t="s">
        <v>152</v>
      </c>
      <c r="E49" s="115" t="s">
        <v>140</v>
      </c>
      <c r="F49" s="115" t="s">
        <v>200</v>
      </c>
      <c r="G49" s="37"/>
      <c r="H49" s="265"/>
      <c r="I49" s="115" t="s">
        <v>201</v>
      </c>
      <c r="J49" s="115"/>
      <c r="K49" s="629"/>
      <c r="L49" s="37"/>
      <c r="M49" s="678" t="s">
        <v>195</v>
      </c>
      <c r="N49" s="681" t="s">
        <v>202</v>
      </c>
      <c r="O49" s="645"/>
      <c r="P49" s="262"/>
      <c r="Q49" s="629"/>
      <c r="R49" s="262"/>
      <c r="S49" s="37"/>
      <c r="T49" s="37"/>
      <c r="U49" s="37"/>
      <c r="V49" s="37"/>
      <c r="W49" s="37"/>
      <c r="X49" s="37"/>
      <c r="Y49" s="37"/>
      <c r="Z49" s="37"/>
      <c r="AA49" s="37"/>
      <c r="AB49" s="37"/>
      <c r="AC49" s="37"/>
      <c r="AD49" s="37"/>
      <c r="AE49" s="37"/>
      <c r="AF49" s="37"/>
      <c r="AG49" s="37"/>
      <c r="AH49" s="37"/>
    </row>
    <row r="50" spans="1:34">
      <c r="A50" s="666">
        <v>44063</v>
      </c>
      <c r="B50" s="115" t="s">
        <v>144</v>
      </c>
      <c r="C50" s="37">
        <v>880011889</v>
      </c>
      <c r="D50" s="115" t="s">
        <v>139</v>
      </c>
      <c r="E50" s="115" t="s">
        <v>140</v>
      </c>
      <c r="F50" s="665" t="s">
        <v>203</v>
      </c>
      <c r="G50" s="37"/>
      <c r="H50" s="265"/>
      <c r="I50" s="265">
        <v>44078</v>
      </c>
      <c r="J50" s="115"/>
      <c r="K50" s="629"/>
      <c r="L50" s="37"/>
      <c r="M50" s="678" t="s">
        <v>204</v>
      </c>
      <c r="N50" s="642"/>
      <c r="O50" s="645">
        <v>44061</v>
      </c>
      <c r="P50" s="262">
        <v>188</v>
      </c>
      <c r="Q50" s="629"/>
      <c r="R50" s="262"/>
      <c r="S50" s="37"/>
      <c r="T50" s="37"/>
      <c r="U50" s="37"/>
      <c r="V50" s="37"/>
      <c r="W50" s="37"/>
      <c r="X50" s="37"/>
      <c r="Y50" s="37"/>
      <c r="Z50" s="37"/>
      <c r="AA50" s="37"/>
      <c r="AB50" s="37"/>
      <c r="AC50" s="37"/>
      <c r="AD50" s="37"/>
      <c r="AE50" s="37"/>
      <c r="AF50" s="37"/>
      <c r="AG50" s="37"/>
      <c r="AH50" s="37"/>
    </row>
    <row r="51" spans="1:34">
      <c r="A51" s="265">
        <v>44053</v>
      </c>
      <c r="B51" s="115" t="s">
        <v>194</v>
      </c>
      <c r="C51" s="37">
        <v>880012108</v>
      </c>
      <c r="D51" s="115" t="s">
        <v>139</v>
      </c>
      <c r="E51" s="115" t="s">
        <v>147</v>
      </c>
      <c r="F51" s="115" t="s">
        <v>142</v>
      </c>
      <c r="G51" s="37"/>
      <c r="H51" s="265"/>
      <c r="I51" s="265">
        <v>44068</v>
      </c>
      <c r="J51" s="115"/>
      <c r="K51" s="629"/>
      <c r="L51" s="37"/>
      <c r="M51" s="678" t="s">
        <v>205</v>
      </c>
      <c r="N51" s="642"/>
      <c r="O51" s="645"/>
      <c r="P51" s="262"/>
      <c r="Q51" s="629"/>
      <c r="R51" s="262"/>
      <c r="S51" s="37"/>
      <c r="T51" s="37"/>
      <c r="U51" s="37"/>
      <c r="V51" s="37"/>
      <c r="W51" s="37"/>
      <c r="X51" s="37"/>
      <c r="Y51" s="37"/>
      <c r="Z51" s="37"/>
      <c r="AA51" s="37"/>
      <c r="AB51" s="37"/>
      <c r="AC51" s="37"/>
      <c r="AD51" s="37"/>
      <c r="AE51" s="37"/>
      <c r="AF51" s="37"/>
      <c r="AG51" s="37"/>
      <c r="AH51" s="37"/>
    </row>
    <row r="52" spans="1:34">
      <c r="A52" s="265">
        <v>44047</v>
      </c>
      <c r="B52" s="115" t="s">
        <v>206</v>
      </c>
      <c r="C52" s="37">
        <v>880012382</v>
      </c>
      <c r="D52" s="115" t="s">
        <v>139</v>
      </c>
      <c r="E52" s="115" t="s">
        <v>140</v>
      </c>
      <c r="F52" s="115" t="s">
        <v>207</v>
      </c>
      <c r="G52" s="265">
        <v>44047</v>
      </c>
      <c r="H52" s="265">
        <v>44047</v>
      </c>
      <c r="I52" s="265">
        <v>44063</v>
      </c>
      <c r="J52" s="115" t="s">
        <v>207</v>
      </c>
      <c r="K52" s="629"/>
      <c r="L52" s="37">
        <v>1167</v>
      </c>
      <c r="M52" s="572"/>
      <c r="N52" s="37"/>
      <c r="O52" s="265">
        <v>44047</v>
      </c>
      <c r="P52" s="37">
        <v>153</v>
      </c>
      <c r="Q52" s="37"/>
      <c r="R52" s="37"/>
      <c r="S52" s="486"/>
      <c r="T52" s="37"/>
      <c r="U52" s="37"/>
      <c r="V52" s="37"/>
      <c r="W52" s="37"/>
      <c r="X52" s="37"/>
      <c r="Y52" s="37"/>
      <c r="Z52" s="37"/>
      <c r="AA52" s="37"/>
      <c r="AB52" s="37"/>
      <c r="AC52" s="37"/>
      <c r="AD52" s="37"/>
      <c r="AE52" s="37"/>
      <c r="AF52" s="37"/>
      <c r="AG52" s="37"/>
      <c r="AH52" s="37"/>
    </row>
    <row r="53" spans="1:34">
      <c r="A53" s="666">
        <v>44056</v>
      </c>
      <c r="B53" s="115" t="s">
        <v>206</v>
      </c>
      <c r="C53" s="37">
        <v>880012382</v>
      </c>
      <c r="D53" s="115" t="s">
        <v>139</v>
      </c>
      <c r="E53" s="115" t="s">
        <v>140</v>
      </c>
      <c r="F53" s="665" t="s">
        <v>142</v>
      </c>
      <c r="G53" s="681">
        <v>44056</v>
      </c>
      <c r="H53" s="681">
        <v>44056</v>
      </c>
      <c r="I53" s="642">
        <v>44060</v>
      </c>
      <c r="J53" s="680" t="s">
        <v>142</v>
      </c>
      <c r="K53" s="629"/>
      <c r="L53" s="629">
        <v>550</v>
      </c>
      <c r="M53" s="682" t="s">
        <v>208</v>
      </c>
      <c r="N53" s="642"/>
      <c r="O53" s="645"/>
      <c r="P53" s="262"/>
      <c r="Q53" s="629"/>
      <c r="R53" s="262"/>
      <c r="S53" s="37"/>
      <c r="T53" s="37"/>
      <c r="U53" s="37"/>
      <c r="V53" s="37"/>
      <c r="W53" s="37"/>
      <c r="X53" s="37"/>
      <c r="Y53" s="37"/>
      <c r="Z53" s="37"/>
      <c r="AA53" s="37"/>
      <c r="AB53" s="37"/>
      <c r="AC53" s="37"/>
      <c r="AD53" s="37"/>
      <c r="AE53" s="37"/>
      <c r="AF53" s="37"/>
      <c r="AG53" s="37"/>
      <c r="AH53" s="37"/>
    </row>
    <row r="54" spans="1:34">
      <c r="A54" s="265">
        <v>44048</v>
      </c>
      <c r="B54" s="115" t="s">
        <v>154</v>
      </c>
      <c r="C54" s="37">
        <v>880012395</v>
      </c>
      <c r="D54" s="115" t="s">
        <v>139</v>
      </c>
      <c r="E54" s="115" t="s">
        <v>140</v>
      </c>
      <c r="F54" s="115"/>
      <c r="G54" s="37"/>
      <c r="H54" s="37"/>
      <c r="I54" s="265">
        <v>44064</v>
      </c>
      <c r="J54" s="37"/>
      <c r="K54" s="629"/>
      <c r="L54" s="37"/>
      <c r="M54" s="678" t="s">
        <v>209</v>
      </c>
      <c r="N54" s="37"/>
      <c r="O54" s="37"/>
      <c r="P54" s="37"/>
      <c r="Q54" s="37"/>
      <c r="R54" s="37"/>
      <c r="S54" s="37"/>
      <c r="T54" s="37"/>
      <c r="U54" s="37"/>
      <c r="V54" s="37"/>
      <c r="W54" s="37"/>
      <c r="X54" s="37"/>
      <c r="Y54" s="37"/>
      <c r="Z54" s="37"/>
      <c r="AA54" s="37"/>
      <c r="AB54" s="37"/>
      <c r="AC54" s="37"/>
      <c r="AD54" s="37"/>
      <c r="AE54" s="37"/>
      <c r="AF54" s="37"/>
      <c r="AG54" s="37"/>
      <c r="AH54" s="37"/>
    </row>
    <row r="55" spans="1:34">
      <c r="A55" s="265">
        <v>44049</v>
      </c>
      <c r="B55" s="115" t="s">
        <v>154</v>
      </c>
      <c r="C55" s="37">
        <v>880012493</v>
      </c>
      <c r="D55" s="115" t="s">
        <v>139</v>
      </c>
      <c r="E55" s="115" t="s">
        <v>150</v>
      </c>
      <c r="F55" s="37"/>
      <c r="G55" s="37"/>
      <c r="H55" s="265"/>
      <c r="I55" s="265">
        <v>44057</v>
      </c>
      <c r="J55" s="115"/>
      <c r="K55" s="629"/>
      <c r="L55" s="37"/>
      <c r="M55" s="678" t="s">
        <v>195</v>
      </c>
      <c r="N55" s="642"/>
      <c r="O55" s="645"/>
      <c r="P55" s="262"/>
      <c r="Q55" s="629"/>
      <c r="R55" s="262"/>
      <c r="S55" s="37"/>
      <c r="T55" s="37"/>
      <c r="U55" s="37"/>
      <c r="V55" s="37"/>
      <c r="W55" s="37"/>
      <c r="X55" s="37"/>
      <c r="Y55" s="37"/>
      <c r="Z55" s="37"/>
      <c r="AA55" s="37"/>
      <c r="AB55" s="37"/>
      <c r="AC55" s="37"/>
      <c r="AD55" s="37"/>
      <c r="AE55" s="37"/>
      <c r="AF55" s="37"/>
      <c r="AG55" s="37"/>
      <c r="AH55" s="37"/>
    </row>
    <row r="56" spans="1:34">
      <c r="A56" s="666">
        <v>44057</v>
      </c>
      <c r="B56" s="115" t="s">
        <v>149</v>
      </c>
      <c r="C56" s="84">
        <v>880013289</v>
      </c>
      <c r="D56" s="115" t="s">
        <v>139</v>
      </c>
      <c r="E56" s="115" t="s">
        <v>140</v>
      </c>
      <c r="F56" s="665" t="s">
        <v>142</v>
      </c>
      <c r="G56" s="37"/>
      <c r="H56" s="265"/>
      <c r="I56" s="265">
        <v>44071</v>
      </c>
      <c r="J56" s="115"/>
      <c r="K56" s="629"/>
      <c r="L56" s="37"/>
      <c r="M56" s="678" t="s">
        <v>210</v>
      </c>
      <c r="N56" s="642"/>
      <c r="O56" s="645"/>
      <c r="P56" s="262"/>
      <c r="Q56" s="629"/>
      <c r="R56" s="262"/>
      <c r="S56" s="37"/>
      <c r="T56" s="37"/>
      <c r="U56" s="37"/>
      <c r="V56" s="37"/>
      <c r="W56" s="37"/>
      <c r="X56" s="37"/>
      <c r="Y56" s="37"/>
      <c r="Z56" s="37"/>
      <c r="AA56" s="37"/>
      <c r="AB56" s="37"/>
      <c r="AC56" s="37"/>
      <c r="AD56" s="37"/>
      <c r="AE56" s="37"/>
      <c r="AF56" s="37"/>
      <c r="AG56" s="37"/>
      <c r="AH56" s="37"/>
    </row>
    <row r="57" spans="1:34">
      <c r="A57" s="665">
        <v>44068</v>
      </c>
      <c r="B57" s="115" t="s">
        <v>146</v>
      </c>
      <c r="C57" s="37">
        <v>880013795</v>
      </c>
      <c r="D57" s="115" t="s">
        <v>152</v>
      </c>
      <c r="E57" s="115" t="s">
        <v>140</v>
      </c>
      <c r="F57" s="115" t="s">
        <v>142</v>
      </c>
      <c r="G57" s="37"/>
      <c r="H57" s="265">
        <v>44068</v>
      </c>
      <c r="I57" s="265">
        <v>44083</v>
      </c>
      <c r="J57" s="115" t="s">
        <v>142</v>
      </c>
      <c r="K57" s="680" t="s">
        <v>211</v>
      </c>
      <c r="L57" s="37">
        <v>707</v>
      </c>
      <c r="M57" s="572"/>
      <c r="N57" s="84"/>
      <c r="O57" s="84"/>
      <c r="P57" s="84"/>
      <c r="Q57" s="84"/>
      <c r="R57" s="84"/>
      <c r="S57" s="37"/>
      <c r="T57" s="37"/>
      <c r="U57" s="37"/>
      <c r="V57" s="37"/>
      <c r="W57" s="37"/>
      <c r="X57" s="37"/>
      <c r="Y57" s="37"/>
      <c r="Z57" s="37"/>
      <c r="AA57" s="37"/>
      <c r="AB57" s="37"/>
      <c r="AC57" s="37"/>
      <c r="AD57" s="37"/>
      <c r="AE57" s="37"/>
      <c r="AF57" s="37"/>
      <c r="AG57" s="37"/>
      <c r="AH57" s="37"/>
    </row>
    <row r="58" spans="1:34">
      <c r="A58" s="265">
        <v>44046</v>
      </c>
      <c r="B58" s="115" t="s">
        <v>146</v>
      </c>
      <c r="C58" s="37">
        <v>880014106</v>
      </c>
      <c r="D58" s="115" t="s">
        <v>152</v>
      </c>
      <c r="E58" s="115" t="s">
        <v>147</v>
      </c>
      <c r="F58" s="115" t="s">
        <v>142</v>
      </c>
      <c r="G58" s="37"/>
      <c r="H58" s="37"/>
      <c r="I58" s="37"/>
      <c r="J58" s="37"/>
      <c r="K58" s="629"/>
      <c r="L58" s="37"/>
      <c r="M58" s="572"/>
      <c r="N58" s="37"/>
      <c r="O58" s="265">
        <v>44046</v>
      </c>
      <c r="P58" s="37">
        <v>240</v>
      </c>
      <c r="Q58" s="37"/>
      <c r="R58" s="37"/>
      <c r="S58" s="37"/>
      <c r="T58" s="37"/>
      <c r="U58" s="37"/>
      <c r="V58" s="37"/>
      <c r="W58" s="37"/>
      <c r="X58" s="37"/>
      <c r="Y58" s="37"/>
      <c r="Z58" s="37"/>
      <c r="AA58" s="37"/>
      <c r="AB58" s="37"/>
      <c r="AC58" s="37"/>
      <c r="AD58" s="37"/>
      <c r="AE58" s="37"/>
      <c r="AF58" s="37"/>
      <c r="AG58" s="37"/>
      <c r="AH58" s="37"/>
    </row>
    <row r="59" spans="1:34">
      <c r="A59" s="265">
        <v>44047</v>
      </c>
      <c r="B59" s="115" t="s">
        <v>149</v>
      </c>
      <c r="C59" s="37">
        <v>880015132</v>
      </c>
      <c r="D59" s="115" t="s">
        <v>139</v>
      </c>
      <c r="E59" s="115" t="s">
        <v>140</v>
      </c>
      <c r="F59" s="37"/>
      <c r="G59" s="37"/>
      <c r="H59" s="265">
        <v>44071</v>
      </c>
      <c r="I59" s="265">
        <v>44062</v>
      </c>
      <c r="J59" s="115" t="s">
        <v>142</v>
      </c>
      <c r="K59" s="629"/>
      <c r="L59" s="37">
        <v>599</v>
      </c>
      <c r="M59" s="678" t="s">
        <v>212</v>
      </c>
      <c r="N59" s="37"/>
      <c r="O59" s="37"/>
      <c r="P59" s="37"/>
      <c r="Q59" s="37"/>
      <c r="R59" s="37"/>
      <c r="S59" s="37"/>
      <c r="T59" s="37"/>
      <c r="U59" s="37"/>
      <c r="V59" s="37"/>
      <c r="W59" s="37"/>
      <c r="X59" s="37"/>
      <c r="Y59" s="37"/>
      <c r="Z59" s="37"/>
      <c r="AA59" s="37"/>
      <c r="AB59" s="37"/>
      <c r="AC59" s="37"/>
      <c r="AD59" s="37"/>
      <c r="AE59" s="37"/>
      <c r="AF59" s="37"/>
      <c r="AG59" s="37"/>
      <c r="AH59" s="37"/>
    </row>
    <row r="60" spans="1:34">
      <c r="A60" s="666">
        <v>44056</v>
      </c>
      <c r="B60" s="115" t="s">
        <v>194</v>
      </c>
      <c r="C60" s="37">
        <v>880015190</v>
      </c>
      <c r="D60" s="115" t="s">
        <v>139</v>
      </c>
      <c r="E60" s="115" t="s">
        <v>140</v>
      </c>
      <c r="F60" s="665" t="s">
        <v>213</v>
      </c>
      <c r="G60" s="37"/>
      <c r="H60" s="265"/>
      <c r="I60" s="265">
        <v>44071</v>
      </c>
      <c r="J60" s="115"/>
      <c r="K60" s="629"/>
      <c r="L60" s="37"/>
      <c r="M60" s="678" t="s">
        <v>195</v>
      </c>
      <c r="N60" s="642"/>
      <c r="O60" s="645"/>
      <c r="P60" s="262"/>
      <c r="Q60" s="629"/>
      <c r="R60" s="262"/>
      <c r="S60" s="37"/>
      <c r="T60" s="37"/>
      <c r="U60" s="37"/>
      <c r="V60" s="37"/>
      <c r="W60" s="37"/>
      <c r="X60" s="37"/>
      <c r="Y60" s="37"/>
      <c r="Z60" s="37"/>
      <c r="AA60" s="37"/>
      <c r="AB60" s="37"/>
      <c r="AC60" s="37"/>
      <c r="AD60" s="37"/>
      <c r="AE60" s="37"/>
      <c r="AF60" s="37"/>
      <c r="AG60" s="37"/>
      <c r="AH60" s="37"/>
    </row>
    <row r="61" spans="1:34">
      <c r="A61" s="265">
        <v>44048</v>
      </c>
      <c r="B61" s="115" t="s">
        <v>149</v>
      </c>
      <c r="C61" s="115">
        <v>880015461</v>
      </c>
      <c r="D61" s="115" t="s">
        <v>139</v>
      </c>
      <c r="E61" s="115" t="s">
        <v>140</v>
      </c>
      <c r="F61" s="115"/>
      <c r="G61" s="37"/>
      <c r="H61" s="265">
        <v>44055</v>
      </c>
      <c r="I61" s="265">
        <v>44063</v>
      </c>
      <c r="J61" s="115" t="s">
        <v>148</v>
      </c>
      <c r="K61" s="629"/>
      <c r="L61" s="37">
        <v>120</v>
      </c>
      <c r="M61" s="678" t="s">
        <v>214</v>
      </c>
      <c r="N61" s="37"/>
      <c r="O61" s="37"/>
      <c r="P61" s="37"/>
      <c r="Q61" s="37"/>
      <c r="R61" s="37"/>
      <c r="S61" s="37"/>
      <c r="T61" s="37"/>
      <c r="U61" s="37"/>
      <c r="V61" s="37"/>
      <c r="W61" s="37"/>
      <c r="X61" s="37"/>
      <c r="Y61" s="37"/>
      <c r="Z61" s="37"/>
      <c r="AA61" s="37"/>
      <c r="AB61" s="37"/>
      <c r="AC61" s="37"/>
      <c r="AD61" s="37"/>
      <c r="AE61" s="37"/>
      <c r="AF61" s="37"/>
      <c r="AG61" s="37"/>
      <c r="AH61" s="37"/>
    </row>
    <row r="62" spans="1:34">
      <c r="A62" s="265">
        <v>44048</v>
      </c>
      <c r="B62" s="115" t="s">
        <v>146</v>
      </c>
      <c r="C62" s="37">
        <v>880015890</v>
      </c>
      <c r="D62" s="115" t="s">
        <v>139</v>
      </c>
      <c r="E62" s="115" t="s">
        <v>150</v>
      </c>
      <c r="F62" s="115" t="s">
        <v>142</v>
      </c>
      <c r="G62" s="37"/>
      <c r="H62" s="37"/>
      <c r="I62" s="265">
        <v>44050</v>
      </c>
      <c r="J62" s="37"/>
      <c r="K62" s="629"/>
      <c r="L62" s="37"/>
      <c r="M62" s="678" t="s">
        <v>195</v>
      </c>
      <c r="N62" s="37"/>
      <c r="O62" s="265">
        <v>44049</v>
      </c>
      <c r="P62" s="37">
        <v>570.5</v>
      </c>
      <c r="Q62" s="37"/>
      <c r="R62" s="37"/>
      <c r="S62" s="37"/>
      <c r="T62" s="37"/>
      <c r="U62" s="37"/>
      <c r="V62" s="37"/>
      <c r="W62" s="37"/>
      <c r="X62" s="37"/>
      <c r="Y62" s="37"/>
      <c r="Z62" s="37"/>
      <c r="AA62" s="37"/>
      <c r="AB62" s="37"/>
      <c r="AC62" s="37"/>
      <c r="AD62" s="37"/>
      <c r="AE62" s="37"/>
      <c r="AF62" s="37"/>
      <c r="AG62" s="37"/>
      <c r="AH62" s="37"/>
    </row>
    <row r="63" spans="1:34">
      <c r="A63" s="265">
        <v>44049</v>
      </c>
      <c r="B63" s="115" t="s">
        <v>154</v>
      </c>
      <c r="C63" s="37">
        <v>880016257</v>
      </c>
      <c r="D63" s="115" t="s">
        <v>152</v>
      </c>
      <c r="E63" s="115" t="s">
        <v>147</v>
      </c>
      <c r="F63" s="37"/>
      <c r="G63" s="37"/>
      <c r="H63" s="265"/>
      <c r="I63" s="37"/>
      <c r="J63" s="115"/>
      <c r="K63" s="629"/>
      <c r="L63" s="37"/>
      <c r="M63" s="678"/>
      <c r="N63" s="642"/>
      <c r="O63" s="645"/>
      <c r="P63" s="262"/>
      <c r="Q63" s="629"/>
      <c r="R63" s="262"/>
      <c r="S63" s="37"/>
      <c r="T63" s="37"/>
      <c r="U63" s="37"/>
      <c r="V63" s="37"/>
      <c r="W63" s="37"/>
      <c r="X63" s="37"/>
      <c r="Y63" s="37"/>
      <c r="Z63" s="37"/>
      <c r="AA63" s="37"/>
      <c r="AB63" s="37"/>
      <c r="AC63" s="37"/>
      <c r="AD63" s="37"/>
      <c r="AE63" s="37"/>
      <c r="AF63" s="37"/>
      <c r="AG63" s="37"/>
      <c r="AH63" s="37"/>
    </row>
    <row r="64" spans="1:34">
      <c r="A64" s="265">
        <v>44070</v>
      </c>
      <c r="B64" s="115" t="s">
        <v>178</v>
      </c>
      <c r="C64" s="37">
        <v>880016818</v>
      </c>
      <c r="D64" s="115" t="s">
        <v>139</v>
      </c>
      <c r="E64" s="115" t="s">
        <v>181</v>
      </c>
      <c r="F64" s="115" t="s">
        <v>142</v>
      </c>
      <c r="G64" s="37"/>
      <c r="H64" s="265">
        <v>44070</v>
      </c>
      <c r="I64" s="37"/>
      <c r="J64" s="115" t="s">
        <v>142</v>
      </c>
      <c r="K64" s="629"/>
      <c r="L64" s="37">
        <v>29.6</v>
      </c>
      <c r="M64" s="678" t="s">
        <v>215</v>
      </c>
      <c r="N64" s="84"/>
      <c r="O64" s="84"/>
      <c r="P64" s="84"/>
      <c r="Q64" s="84"/>
      <c r="R64" s="84"/>
      <c r="S64" s="37"/>
      <c r="T64" s="37"/>
      <c r="U64" s="37"/>
      <c r="V64" s="37"/>
      <c r="W64" s="37"/>
      <c r="X64" s="37"/>
      <c r="Y64" s="37"/>
      <c r="Z64" s="37"/>
      <c r="AA64" s="37"/>
      <c r="AB64" s="37"/>
      <c r="AC64" s="37"/>
      <c r="AD64" s="37"/>
      <c r="AE64" s="37"/>
      <c r="AF64" s="37"/>
      <c r="AG64" s="37"/>
      <c r="AH64" s="37"/>
    </row>
    <row r="65" spans="1:34">
      <c r="A65" s="666">
        <v>44055</v>
      </c>
      <c r="B65" s="115" t="s">
        <v>206</v>
      </c>
      <c r="C65" s="37">
        <v>880016852</v>
      </c>
      <c r="D65" s="115" t="s">
        <v>139</v>
      </c>
      <c r="E65" s="115" t="s">
        <v>140</v>
      </c>
      <c r="F65" s="665" t="s">
        <v>142</v>
      </c>
      <c r="G65" s="265">
        <v>44055</v>
      </c>
      <c r="H65" s="265">
        <v>44055</v>
      </c>
      <c r="I65" s="265">
        <v>44078</v>
      </c>
      <c r="J65" s="115" t="s">
        <v>140</v>
      </c>
      <c r="K65" s="629"/>
      <c r="L65" s="37">
        <v>199.5</v>
      </c>
      <c r="M65" s="678"/>
      <c r="N65" s="642"/>
      <c r="O65" s="645"/>
      <c r="P65" s="262"/>
      <c r="Q65" s="629"/>
      <c r="R65" s="262"/>
      <c r="S65" s="37"/>
      <c r="T65" s="37"/>
      <c r="U65" s="37"/>
      <c r="V65" s="37"/>
      <c r="W65" s="37"/>
      <c r="X65" s="37"/>
      <c r="Y65" s="37"/>
      <c r="Z65" s="37"/>
      <c r="AA65" s="37"/>
      <c r="AB65" s="37"/>
      <c r="AC65" s="37"/>
      <c r="AD65" s="37"/>
      <c r="AE65" s="37"/>
      <c r="AF65" s="37"/>
      <c r="AG65" s="37"/>
      <c r="AH65" s="37"/>
    </row>
    <row r="66" spans="1:34">
      <c r="A66" s="265">
        <v>44070</v>
      </c>
      <c r="B66" s="115" t="s">
        <v>167</v>
      </c>
      <c r="C66" s="512">
        <v>880016928</v>
      </c>
      <c r="D66" s="115" t="s">
        <v>152</v>
      </c>
      <c r="E66" s="115" t="s">
        <v>140</v>
      </c>
      <c r="F66" s="115" t="s">
        <v>142</v>
      </c>
      <c r="G66" s="265">
        <v>44070</v>
      </c>
      <c r="H66" s="265">
        <v>44070</v>
      </c>
      <c r="I66" s="37"/>
      <c r="J66" s="115" t="s">
        <v>142</v>
      </c>
      <c r="K66" s="680" t="s">
        <v>169</v>
      </c>
      <c r="L66" s="37">
        <v>864.5</v>
      </c>
      <c r="M66" s="572"/>
      <c r="N66" s="84"/>
      <c r="O66" s="84"/>
      <c r="P66" s="84"/>
      <c r="Q66" s="84"/>
      <c r="R66" s="84"/>
      <c r="S66" s="37"/>
      <c r="T66" s="37"/>
      <c r="U66" s="37"/>
      <c r="V66" s="37"/>
      <c r="W66" s="37"/>
      <c r="X66" s="37"/>
      <c r="Y66" s="37"/>
      <c r="Z66" s="37"/>
      <c r="AA66" s="37"/>
      <c r="AB66" s="37"/>
      <c r="AC66" s="37"/>
      <c r="AD66" s="37"/>
      <c r="AE66" s="37"/>
      <c r="AF66" s="37"/>
      <c r="AG66" s="37"/>
      <c r="AH66" s="37"/>
    </row>
    <row r="67" spans="1:34">
      <c r="A67" s="265">
        <v>44047</v>
      </c>
      <c r="B67" s="115" t="s">
        <v>144</v>
      </c>
      <c r="C67" s="37">
        <v>880017359</v>
      </c>
      <c r="D67" s="115" t="s">
        <v>139</v>
      </c>
      <c r="E67" s="115" t="s">
        <v>150</v>
      </c>
      <c r="F67" s="115" t="s">
        <v>142</v>
      </c>
      <c r="G67" s="37"/>
      <c r="H67" s="37"/>
      <c r="I67" s="265">
        <v>44069</v>
      </c>
      <c r="J67" s="37"/>
      <c r="K67" s="629"/>
      <c r="L67" s="37"/>
      <c r="M67" s="572"/>
      <c r="N67" s="37"/>
      <c r="O67" s="37"/>
      <c r="P67" s="37"/>
      <c r="Q67" s="37"/>
      <c r="R67" s="37"/>
      <c r="S67" s="37"/>
      <c r="T67" s="37"/>
      <c r="U67" s="37"/>
      <c r="V67" s="37"/>
      <c r="W67" s="37"/>
      <c r="X67" s="37"/>
      <c r="Y67" s="37"/>
      <c r="Z67" s="37"/>
      <c r="AA67" s="37"/>
      <c r="AB67" s="37"/>
      <c r="AC67" s="37"/>
      <c r="AD67" s="37"/>
      <c r="AE67" s="37"/>
      <c r="AF67" s="37"/>
      <c r="AG67" s="37"/>
      <c r="AH67" s="37"/>
    </row>
    <row r="68" spans="1:34">
      <c r="A68" s="265">
        <v>44053</v>
      </c>
      <c r="B68" s="115" t="s">
        <v>149</v>
      </c>
      <c r="C68" s="37">
        <v>880017735</v>
      </c>
      <c r="D68" s="115" t="s">
        <v>139</v>
      </c>
      <c r="E68" s="115" t="s">
        <v>140</v>
      </c>
      <c r="F68" s="115" t="s">
        <v>190</v>
      </c>
      <c r="G68" s="37"/>
      <c r="H68" s="265"/>
      <c r="I68" s="265">
        <v>44082</v>
      </c>
      <c r="J68" s="115" t="s">
        <v>190</v>
      </c>
      <c r="K68" s="629"/>
      <c r="L68" s="37"/>
      <c r="M68" s="678" t="s">
        <v>195</v>
      </c>
      <c r="N68" s="642"/>
      <c r="O68" s="645"/>
      <c r="P68" s="262"/>
      <c r="Q68" s="629"/>
      <c r="R68" s="262"/>
      <c r="S68" s="37"/>
      <c r="T68" s="37"/>
      <c r="U68" s="37"/>
      <c r="V68" s="37"/>
      <c r="W68" s="37"/>
      <c r="X68" s="37"/>
      <c r="Y68" s="37"/>
      <c r="Z68" s="37"/>
      <c r="AA68" s="37"/>
      <c r="AB68" s="37"/>
      <c r="AC68" s="37"/>
      <c r="AD68" s="37"/>
      <c r="AE68" s="37"/>
      <c r="AF68" s="37"/>
      <c r="AG68" s="37"/>
      <c r="AH68" s="37"/>
    </row>
    <row r="69" spans="1:34">
      <c r="A69" s="666">
        <v>44054</v>
      </c>
      <c r="B69" s="115" t="s">
        <v>194</v>
      </c>
      <c r="C69" s="37">
        <v>880017758</v>
      </c>
      <c r="D69" s="115" t="s">
        <v>152</v>
      </c>
      <c r="E69" s="115" t="s">
        <v>140</v>
      </c>
      <c r="F69" s="665" t="s">
        <v>142</v>
      </c>
      <c r="G69" s="486"/>
      <c r="H69" s="265">
        <v>44054</v>
      </c>
      <c r="I69" s="666">
        <v>44054</v>
      </c>
      <c r="J69" s="665" t="s">
        <v>142</v>
      </c>
      <c r="K69" s="680"/>
      <c r="L69" s="486">
        <v>133</v>
      </c>
      <c r="M69" s="678" t="s">
        <v>155</v>
      </c>
      <c r="N69" s="680"/>
      <c r="O69" s="486"/>
      <c r="P69" s="683"/>
      <c r="Q69" s="486"/>
      <c r="R69" s="486"/>
      <c r="S69" s="37"/>
      <c r="T69" s="37"/>
      <c r="U69" s="37"/>
      <c r="V69" s="37"/>
      <c r="W69" s="37"/>
      <c r="X69" s="37"/>
      <c r="Y69" s="37"/>
      <c r="Z69" s="37"/>
      <c r="AA69" s="37"/>
      <c r="AB69" s="37"/>
      <c r="AC69" s="37"/>
      <c r="AD69" s="37"/>
      <c r="AE69" s="37"/>
      <c r="AF69" s="37"/>
      <c r="AG69" s="37"/>
      <c r="AH69" s="37"/>
    </row>
    <row r="70" spans="1:34">
      <c r="A70" s="666">
        <v>44054</v>
      </c>
      <c r="B70" s="115" t="s">
        <v>194</v>
      </c>
      <c r="C70" s="486">
        <v>880017758</v>
      </c>
      <c r="D70" s="115" t="s">
        <v>152</v>
      </c>
      <c r="E70" s="115" t="s">
        <v>140</v>
      </c>
      <c r="F70" s="665" t="s">
        <v>142</v>
      </c>
      <c r="G70" s="37"/>
      <c r="H70" s="265">
        <v>44055</v>
      </c>
      <c r="I70" s="265">
        <v>44070</v>
      </c>
      <c r="J70" s="115" t="s">
        <v>142</v>
      </c>
      <c r="K70" s="629"/>
      <c r="L70" s="37">
        <v>66.5</v>
      </c>
      <c r="M70" s="678" t="s">
        <v>214</v>
      </c>
      <c r="N70" s="642"/>
      <c r="O70" s="645"/>
      <c r="P70" s="262"/>
      <c r="Q70" s="629"/>
      <c r="R70" s="262"/>
      <c r="S70" s="37"/>
      <c r="T70" s="37"/>
      <c r="U70" s="37"/>
      <c r="V70" s="37"/>
      <c r="W70" s="37"/>
      <c r="X70" s="37"/>
      <c r="Y70" s="37"/>
      <c r="Z70" s="37"/>
      <c r="AA70" s="37"/>
      <c r="AB70" s="37"/>
      <c r="AC70" s="37"/>
      <c r="AD70" s="37"/>
      <c r="AE70" s="37"/>
      <c r="AF70" s="37"/>
      <c r="AG70" s="37"/>
      <c r="AH70" s="37"/>
    </row>
    <row r="71" spans="1:34">
      <c r="A71" s="666">
        <v>44054</v>
      </c>
      <c r="B71" s="115" t="s">
        <v>194</v>
      </c>
      <c r="C71" s="486">
        <v>880017758</v>
      </c>
      <c r="D71" s="115" t="s">
        <v>152</v>
      </c>
      <c r="E71" s="115" t="s">
        <v>140</v>
      </c>
      <c r="F71" s="665" t="s">
        <v>142</v>
      </c>
      <c r="G71" s="37"/>
      <c r="H71" s="265">
        <v>44069</v>
      </c>
      <c r="I71" s="265">
        <v>44070</v>
      </c>
      <c r="J71" s="115" t="s">
        <v>142</v>
      </c>
      <c r="K71" s="629"/>
      <c r="L71" s="37">
        <v>66.5</v>
      </c>
      <c r="M71" s="678" t="s">
        <v>216</v>
      </c>
      <c r="N71" s="642"/>
      <c r="O71" s="665" t="s">
        <v>217</v>
      </c>
      <c r="P71" s="262">
        <v>431.5</v>
      </c>
      <c r="Q71" s="629"/>
      <c r="R71" s="262"/>
      <c r="S71" s="37"/>
      <c r="T71" s="37"/>
      <c r="U71" s="37"/>
      <c r="V71" s="37"/>
      <c r="W71" s="37"/>
      <c r="X71" s="37"/>
      <c r="Y71" s="37"/>
      <c r="Z71" s="37"/>
      <c r="AA71" s="37"/>
      <c r="AB71" s="37"/>
      <c r="AC71" s="37"/>
      <c r="AD71" s="37"/>
      <c r="AE71" s="37"/>
      <c r="AF71" s="37"/>
      <c r="AG71" s="37"/>
      <c r="AH71" s="37"/>
    </row>
    <row r="72" spans="1:34">
      <c r="A72" s="265">
        <v>44046</v>
      </c>
      <c r="B72" s="115" t="s">
        <v>138</v>
      </c>
      <c r="C72" s="37">
        <v>880039304</v>
      </c>
      <c r="D72" s="115" t="s">
        <v>139</v>
      </c>
      <c r="E72" s="115" t="s">
        <v>140</v>
      </c>
      <c r="F72" s="115" t="s">
        <v>172</v>
      </c>
      <c r="G72" s="265">
        <v>44053</v>
      </c>
      <c r="H72" s="265">
        <v>44053</v>
      </c>
      <c r="I72" s="265">
        <v>44061</v>
      </c>
      <c r="J72" s="115" t="s">
        <v>172</v>
      </c>
      <c r="K72" s="629"/>
      <c r="L72" s="37">
        <v>79.75</v>
      </c>
      <c r="M72" s="115" t="s">
        <v>218</v>
      </c>
      <c r="N72" s="37"/>
      <c r="O72" s="265"/>
      <c r="P72" s="37"/>
      <c r="Q72" s="37"/>
      <c r="R72" s="37"/>
      <c r="S72" s="37"/>
      <c r="T72" s="37"/>
      <c r="U72" s="37"/>
      <c r="V72" s="37"/>
      <c r="W72" s="37"/>
      <c r="X72" s="37"/>
      <c r="Y72" s="37"/>
      <c r="Z72" s="37"/>
      <c r="AA72" s="37"/>
      <c r="AB72" s="37"/>
      <c r="AC72" s="37"/>
      <c r="AD72" s="37"/>
      <c r="AE72" s="37"/>
      <c r="AF72" s="37"/>
      <c r="AG72" s="37"/>
      <c r="AH72" s="37"/>
    </row>
    <row r="73" spans="1:34">
      <c r="A73" s="666">
        <v>44056</v>
      </c>
      <c r="B73" s="115" t="s">
        <v>156</v>
      </c>
      <c r="C73" s="331">
        <v>880018227</v>
      </c>
      <c r="D73" s="115" t="s">
        <v>139</v>
      </c>
      <c r="E73" s="115" t="s">
        <v>140</v>
      </c>
      <c r="F73" s="665"/>
      <c r="G73" s="37"/>
      <c r="H73" s="265">
        <v>44056</v>
      </c>
      <c r="I73" s="265">
        <v>44068</v>
      </c>
      <c r="J73" s="115" t="s">
        <v>181</v>
      </c>
      <c r="K73" s="629"/>
      <c r="L73" s="37">
        <v>120</v>
      </c>
      <c r="M73" s="678" t="s">
        <v>219</v>
      </c>
      <c r="N73" s="642"/>
      <c r="O73" s="645"/>
      <c r="P73" s="262"/>
      <c r="Q73" s="629"/>
      <c r="R73" s="262"/>
      <c r="S73" s="37"/>
      <c r="T73" s="37"/>
      <c r="U73" s="37"/>
      <c r="V73" s="37"/>
      <c r="W73" s="37"/>
      <c r="X73" s="37"/>
      <c r="Y73" s="37"/>
      <c r="Z73" s="37"/>
      <c r="AA73" s="37"/>
      <c r="AB73" s="37"/>
      <c r="AC73" s="37"/>
      <c r="AD73" s="37"/>
      <c r="AE73" s="37"/>
      <c r="AF73" s="37"/>
      <c r="AG73" s="37"/>
      <c r="AH73" s="37"/>
    </row>
    <row r="74" spans="1:34">
      <c r="A74" s="666">
        <v>44056</v>
      </c>
      <c r="B74" s="115" t="s">
        <v>156</v>
      </c>
      <c r="C74" s="84">
        <v>880018227</v>
      </c>
      <c r="D74" s="115" t="s">
        <v>139</v>
      </c>
      <c r="E74" s="115" t="s">
        <v>140</v>
      </c>
      <c r="F74" s="665"/>
      <c r="G74" s="37"/>
      <c r="H74" s="265">
        <v>44057</v>
      </c>
      <c r="I74" s="265">
        <v>44068</v>
      </c>
      <c r="J74" s="115" t="s">
        <v>181</v>
      </c>
      <c r="K74" s="629"/>
      <c r="L74" s="37">
        <v>60</v>
      </c>
      <c r="M74" s="678" t="s">
        <v>220</v>
      </c>
      <c r="N74" s="642"/>
      <c r="O74" s="645"/>
      <c r="P74" s="262"/>
      <c r="Q74" s="629"/>
      <c r="R74" s="262"/>
      <c r="S74" s="37"/>
      <c r="T74" s="37"/>
      <c r="U74" s="37"/>
      <c r="V74" s="37"/>
      <c r="W74" s="37"/>
      <c r="X74" s="37"/>
      <c r="Y74" s="37"/>
      <c r="Z74" s="37"/>
      <c r="AA74" s="37"/>
      <c r="AB74" s="37"/>
      <c r="AC74" s="37"/>
      <c r="AD74" s="37"/>
      <c r="AE74" s="37"/>
      <c r="AF74" s="37"/>
      <c r="AG74" s="37"/>
      <c r="AH74" s="37"/>
    </row>
    <row r="75" spans="1:34">
      <c r="A75" s="666">
        <v>44056</v>
      </c>
      <c r="B75" s="115" t="s">
        <v>156</v>
      </c>
      <c r="C75" s="84">
        <v>880018227</v>
      </c>
      <c r="D75" s="115" t="s">
        <v>139</v>
      </c>
      <c r="E75" s="115" t="s">
        <v>140</v>
      </c>
      <c r="F75" s="665"/>
      <c r="G75" s="37"/>
      <c r="H75" s="265">
        <v>44063</v>
      </c>
      <c r="I75" s="265">
        <v>44068</v>
      </c>
      <c r="J75" s="115" t="s">
        <v>181</v>
      </c>
      <c r="K75" s="629"/>
      <c r="L75" s="37">
        <v>75</v>
      </c>
      <c r="M75" s="678" t="s">
        <v>221</v>
      </c>
      <c r="N75" s="642"/>
      <c r="O75" s="645"/>
      <c r="P75" s="262"/>
      <c r="Q75" s="629"/>
      <c r="R75" s="262"/>
      <c r="S75" s="37"/>
      <c r="T75" s="37"/>
      <c r="U75" s="37"/>
      <c r="V75" s="37"/>
      <c r="W75" s="37"/>
      <c r="X75" s="37"/>
      <c r="Y75" s="37"/>
      <c r="Z75" s="37"/>
      <c r="AA75" s="37"/>
      <c r="AB75" s="37"/>
      <c r="AC75" s="37"/>
      <c r="AD75" s="37"/>
      <c r="AE75" s="37"/>
      <c r="AF75" s="37"/>
      <c r="AG75" s="37"/>
      <c r="AH75" s="37"/>
    </row>
    <row r="76" spans="1:34">
      <c r="A76" s="666">
        <v>44056</v>
      </c>
      <c r="B76" s="115" t="s">
        <v>156</v>
      </c>
      <c r="C76" s="84">
        <v>880018227</v>
      </c>
      <c r="D76" s="115" t="s">
        <v>139</v>
      </c>
      <c r="E76" s="115" t="s">
        <v>140</v>
      </c>
      <c r="F76" s="665"/>
      <c r="G76" s="37"/>
      <c r="H76" s="265">
        <v>44064</v>
      </c>
      <c r="I76" s="265">
        <v>44068</v>
      </c>
      <c r="J76" s="115" t="s">
        <v>181</v>
      </c>
      <c r="K76" s="629"/>
      <c r="L76" s="37">
        <v>45</v>
      </c>
      <c r="M76" s="678"/>
      <c r="N76" s="642"/>
      <c r="O76" s="645"/>
      <c r="P76" s="262"/>
      <c r="Q76" s="629"/>
      <c r="R76" s="262"/>
      <c r="S76" s="37"/>
      <c r="T76" s="37"/>
      <c r="U76" s="37"/>
      <c r="V76" s="37"/>
      <c r="W76" s="37"/>
      <c r="X76" s="37"/>
      <c r="Y76" s="37"/>
      <c r="Z76" s="37"/>
      <c r="AA76" s="37"/>
      <c r="AB76" s="37"/>
      <c r="AC76" s="37"/>
      <c r="AD76" s="37"/>
      <c r="AE76" s="37"/>
      <c r="AF76" s="37"/>
      <c r="AG76" s="37"/>
      <c r="AH76" s="37"/>
    </row>
    <row r="77" spans="1:34">
      <c r="A77" s="666">
        <v>44056</v>
      </c>
      <c r="B77" s="115" t="s">
        <v>156</v>
      </c>
      <c r="C77" s="84">
        <v>880018227</v>
      </c>
      <c r="D77" s="115" t="s">
        <v>139</v>
      </c>
      <c r="E77" s="115" t="s">
        <v>140</v>
      </c>
      <c r="F77" s="665"/>
      <c r="G77" s="37"/>
      <c r="H77" s="265">
        <v>44067</v>
      </c>
      <c r="I77" s="265">
        <v>44074</v>
      </c>
      <c r="J77" s="115" t="s">
        <v>181</v>
      </c>
      <c r="K77" s="629"/>
      <c r="L77" s="37">
        <v>1210</v>
      </c>
      <c r="M77" s="678"/>
      <c r="N77" s="642"/>
      <c r="O77" s="645"/>
      <c r="P77" s="262"/>
      <c r="Q77" s="629"/>
      <c r="R77" s="262"/>
      <c r="S77" s="37"/>
      <c r="T77" s="37"/>
      <c r="U77" s="37"/>
      <c r="V77" s="37"/>
      <c r="W77" s="37"/>
      <c r="X77" s="37"/>
      <c r="Y77" s="37"/>
      <c r="Z77" s="37"/>
      <c r="AA77" s="37"/>
      <c r="AB77" s="37"/>
      <c r="AC77" s="37"/>
      <c r="AD77" s="37"/>
      <c r="AE77" s="37"/>
      <c r="AF77" s="37"/>
      <c r="AG77" s="37"/>
      <c r="AH77" s="37"/>
    </row>
    <row r="78" spans="1:34">
      <c r="A78" s="666">
        <v>44056</v>
      </c>
      <c r="B78" s="115" t="s">
        <v>156</v>
      </c>
      <c r="C78" s="84">
        <v>880018227</v>
      </c>
      <c r="D78" s="115" t="s">
        <v>139</v>
      </c>
      <c r="E78" s="115" t="s">
        <v>140</v>
      </c>
      <c r="F78" s="665"/>
      <c r="G78" s="37"/>
      <c r="H78" s="265">
        <v>44068</v>
      </c>
      <c r="I78" s="265">
        <v>44074</v>
      </c>
      <c r="J78" s="115"/>
      <c r="K78" s="629"/>
      <c r="L78" s="37">
        <v>15</v>
      </c>
      <c r="M78" s="678"/>
      <c r="N78" s="642"/>
      <c r="O78" s="645"/>
      <c r="P78" s="262"/>
      <c r="Q78" s="629"/>
      <c r="R78" s="262"/>
      <c r="S78" s="37"/>
      <c r="T78" s="37"/>
      <c r="U78" s="37"/>
      <c r="V78" s="37"/>
      <c r="W78" s="37"/>
      <c r="X78" s="37"/>
      <c r="Y78" s="37"/>
      <c r="Z78" s="37"/>
      <c r="AA78" s="37"/>
      <c r="AB78" s="37"/>
      <c r="AC78" s="37"/>
      <c r="AD78" s="37"/>
      <c r="AE78" s="37"/>
      <c r="AF78" s="37"/>
      <c r="AG78" s="37"/>
      <c r="AH78" s="37"/>
    </row>
    <row r="79" spans="1:34">
      <c r="A79" s="666">
        <v>44061</v>
      </c>
      <c r="B79" s="115" t="s">
        <v>194</v>
      </c>
      <c r="C79" s="23">
        <v>880018705</v>
      </c>
      <c r="D79" s="115" t="s">
        <v>139</v>
      </c>
      <c r="E79" s="115" t="s">
        <v>150</v>
      </c>
      <c r="F79" s="665" t="s">
        <v>142</v>
      </c>
      <c r="G79" s="265">
        <v>44061</v>
      </c>
      <c r="H79" s="265"/>
      <c r="I79" s="265">
        <v>44074</v>
      </c>
      <c r="J79" s="115"/>
      <c r="K79" s="629"/>
      <c r="L79" s="37"/>
      <c r="M79" s="678" t="s">
        <v>195</v>
      </c>
      <c r="N79" s="642"/>
      <c r="O79" s="665" t="s">
        <v>222</v>
      </c>
      <c r="P79" s="262">
        <v>725</v>
      </c>
      <c r="Q79" s="629"/>
      <c r="R79" s="262"/>
      <c r="S79" s="37"/>
      <c r="T79" s="37"/>
      <c r="U79" s="37"/>
      <c r="V79" s="37"/>
      <c r="W79" s="37"/>
      <c r="X79" s="37"/>
      <c r="Y79" s="37"/>
      <c r="Z79" s="37"/>
      <c r="AA79" s="37"/>
      <c r="AB79" s="37"/>
      <c r="AC79" s="37"/>
      <c r="AD79" s="37"/>
      <c r="AE79" s="37"/>
      <c r="AF79" s="37"/>
      <c r="AG79" s="37"/>
      <c r="AH79" s="37"/>
    </row>
    <row r="80" spans="1:34">
      <c r="A80" s="265">
        <v>44048</v>
      </c>
      <c r="B80" s="115" t="s">
        <v>175</v>
      </c>
      <c r="C80" s="37">
        <v>880019109</v>
      </c>
      <c r="D80" s="115" t="s">
        <v>139</v>
      </c>
      <c r="E80" s="115" t="s">
        <v>147</v>
      </c>
      <c r="F80" s="115" t="s">
        <v>142</v>
      </c>
      <c r="G80" s="37"/>
      <c r="H80" s="37"/>
      <c r="I80" s="265"/>
      <c r="J80" s="37"/>
      <c r="K80" s="629"/>
      <c r="L80" s="37"/>
      <c r="M80" s="572"/>
      <c r="N80" s="37"/>
      <c r="O80" s="265">
        <v>44048</v>
      </c>
      <c r="P80" s="37">
        <v>363.04</v>
      </c>
      <c r="Q80" s="37"/>
      <c r="R80" s="37"/>
      <c r="S80" s="37"/>
      <c r="T80" s="37"/>
      <c r="U80" s="37"/>
      <c r="V80" s="37"/>
      <c r="W80" s="37"/>
      <c r="X80" s="37"/>
      <c r="Y80" s="37"/>
      <c r="Z80" s="37"/>
      <c r="AA80" s="37"/>
      <c r="AB80" s="37"/>
      <c r="AC80" s="37"/>
      <c r="AD80" s="37"/>
      <c r="AE80" s="37"/>
      <c r="AF80" s="37"/>
      <c r="AG80" s="37"/>
      <c r="AH80" s="37"/>
    </row>
    <row r="81" spans="1:34">
      <c r="A81" s="265">
        <v>44047</v>
      </c>
      <c r="B81" s="115" t="s">
        <v>154</v>
      </c>
      <c r="C81" s="37">
        <v>880019839</v>
      </c>
      <c r="D81" s="115" t="s">
        <v>139</v>
      </c>
      <c r="E81" s="115" t="s">
        <v>150</v>
      </c>
      <c r="F81" s="115" t="s">
        <v>142</v>
      </c>
      <c r="G81" s="37"/>
      <c r="H81" s="37"/>
      <c r="I81" s="265">
        <v>44062</v>
      </c>
      <c r="J81" s="37"/>
      <c r="K81" s="629"/>
      <c r="L81" s="37"/>
      <c r="M81" s="678" t="s">
        <v>195</v>
      </c>
      <c r="N81" s="37"/>
      <c r="O81" s="37"/>
      <c r="P81" s="37"/>
      <c r="Q81" s="37"/>
      <c r="R81" s="37"/>
      <c r="S81" s="37"/>
      <c r="T81" s="37"/>
      <c r="U81" s="37"/>
      <c r="V81" s="37"/>
      <c r="W81" s="37"/>
      <c r="X81" s="37"/>
      <c r="Y81" s="37"/>
      <c r="Z81" s="37"/>
      <c r="AA81" s="37"/>
      <c r="AB81" s="37"/>
      <c r="AC81" s="37"/>
      <c r="AD81" s="37"/>
      <c r="AE81" s="37"/>
      <c r="AF81" s="37"/>
      <c r="AG81" s="37"/>
      <c r="AH81" s="37"/>
    </row>
    <row r="82" spans="1:34">
      <c r="A82" s="265">
        <v>44049</v>
      </c>
      <c r="B82" s="115" t="s">
        <v>154</v>
      </c>
      <c r="C82" s="37">
        <v>880020017</v>
      </c>
      <c r="D82" s="115" t="s">
        <v>139</v>
      </c>
      <c r="E82" s="115" t="s">
        <v>140</v>
      </c>
      <c r="F82" s="115" t="s">
        <v>223</v>
      </c>
      <c r="G82" s="37"/>
      <c r="H82" s="265">
        <v>44060</v>
      </c>
      <c r="I82" s="265">
        <v>44064</v>
      </c>
      <c r="J82" s="115" t="s">
        <v>190</v>
      </c>
      <c r="K82" s="629"/>
      <c r="L82" s="37">
        <v>184</v>
      </c>
      <c r="M82" s="678" t="s">
        <v>224</v>
      </c>
      <c r="N82" s="642"/>
      <c r="O82" s="645"/>
      <c r="P82" s="262"/>
      <c r="Q82" s="629"/>
      <c r="R82" s="262"/>
      <c r="S82" s="37"/>
      <c r="T82" s="37"/>
      <c r="U82" s="37"/>
      <c r="V82" s="37"/>
      <c r="W82" s="37"/>
      <c r="X82" s="37"/>
      <c r="Y82" s="37"/>
      <c r="Z82" s="37"/>
      <c r="AA82" s="37"/>
      <c r="AB82" s="37"/>
      <c r="AC82" s="37"/>
      <c r="AD82" s="37"/>
      <c r="AE82" s="37"/>
      <c r="AF82" s="37"/>
      <c r="AG82" s="37"/>
      <c r="AH82" s="37"/>
    </row>
    <row r="83" spans="1:34">
      <c r="A83" s="265">
        <v>44049</v>
      </c>
      <c r="B83" s="115" t="s">
        <v>154</v>
      </c>
      <c r="C83" s="37">
        <v>880020017</v>
      </c>
      <c r="D83" s="115" t="s">
        <v>139</v>
      </c>
      <c r="E83" s="115" t="s">
        <v>140</v>
      </c>
      <c r="F83" s="115" t="s">
        <v>223</v>
      </c>
      <c r="G83" s="37"/>
      <c r="H83" s="265">
        <v>44067</v>
      </c>
      <c r="I83" s="265">
        <v>44077</v>
      </c>
      <c r="J83" s="115" t="s">
        <v>225</v>
      </c>
      <c r="K83" s="629"/>
      <c r="L83" s="37">
        <v>47.44</v>
      </c>
      <c r="M83" s="678" t="s">
        <v>226</v>
      </c>
      <c r="N83" s="642"/>
      <c r="O83" s="645"/>
      <c r="P83" s="262"/>
      <c r="Q83" s="629"/>
      <c r="R83" s="262"/>
      <c r="S83" s="37"/>
      <c r="T83" s="37"/>
      <c r="U83" s="37"/>
      <c r="V83" s="37"/>
      <c r="W83" s="37"/>
      <c r="X83" s="37"/>
      <c r="Y83" s="37"/>
      <c r="Z83" s="37"/>
      <c r="AA83" s="37"/>
      <c r="AB83" s="37"/>
      <c r="AC83" s="37"/>
      <c r="AD83" s="37"/>
      <c r="AE83" s="37"/>
      <c r="AF83" s="37"/>
      <c r="AG83" s="37"/>
      <c r="AH83" s="37"/>
    </row>
    <row r="84" spans="1:34">
      <c r="A84" s="666">
        <v>44054</v>
      </c>
      <c r="B84" s="115" t="s">
        <v>154</v>
      </c>
      <c r="C84" s="37">
        <v>880020178</v>
      </c>
      <c r="D84" s="115" t="s">
        <v>152</v>
      </c>
      <c r="E84" s="115" t="s">
        <v>100</v>
      </c>
      <c r="F84" s="665"/>
      <c r="G84" s="37"/>
      <c r="H84" s="265"/>
      <c r="I84" s="265"/>
      <c r="J84" s="115"/>
      <c r="K84" s="629"/>
      <c r="L84" s="37"/>
      <c r="M84" s="678"/>
      <c r="N84" s="642"/>
      <c r="O84" s="645"/>
      <c r="P84" s="262"/>
      <c r="Q84" s="629"/>
      <c r="R84" s="262"/>
      <c r="S84" s="37"/>
      <c r="T84" s="37"/>
      <c r="U84" s="37"/>
      <c r="V84" s="37"/>
      <c r="W84" s="37"/>
      <c r="X84" s="37"/>
      <c r="Y84" s="37"/>
      <c r="Z84" s="37"/>
      <c r="AA84" s="37"/>
      <c r="AB84" s="37"/>
      <c r="AC84" s="37"/>
      <c r="AD84" s="37"/>
      <c r="AE84" s="37"/>
      <c r="AF84" s="37"/>
      <c r="AG84" s="37"/>
      <c r="AH84" s="37"/>
    </row>
    <row r="85" spans="1:34">
      <c r="A85" s="265">
        <v>44046</v>
      </c>
      <c r="B85" s="115" t="s">
        <v>206</v>
      </c>
      <c r="C85" s="37">
        <v>880020543</v>
      </c>
      <c r="D85" s="115" t="s">
        <v>152</v>
      </c>
      <c r="E85" s="115" t="s">
        <v>140</v>
      </c>
      <c r="F85" s="115" t="s">
        <v>190</v>
      </c>
      <c r="G85" s="37"/>
      <c r="H85" s="37"/>
      <c r="I85" s="265">
        <v>44061</v>
      </c>
      <c r="J85" s="37"/>
      <c r="K85" s="629"/>
      <c r="L85" s="37"/>
      <c r="M85" s="678" t="s">
        <v>195</v>
      </c>
      <c r="N85" s="37"/>
      <c r="O85" s="37"/>
      <c r="P85" s="37"/>
      <c r="Q85" s="37"/>
      <c r="R85" s="37"/>
      <c r="S85" s="37"/>
      <c r="T85" s="37"/>
      <c r="U85" s="37"/>
      <c r="V85" s="37"/>
      <c r="W85" s="37"/>
      <c r="X85" s="37"/>
      <c r="Y85" s="37"/>
      <c r="Z85" s="37"/>
      <c r="AA85" s="37"/>
      <c r="AB85" s="37"/>
      <c r="AC85" s="37"/>
      <c r="AD85" s="37"/>
      <c r="AE85" s="37"/>
      <c r="AF85" s="37"/>
      <c r="AG85" s="37"/>
      <c r="AH85" s="37"/>
    </row>
    <row r="86" spans="1:34">
      <c r="A86" s="265">
        <v>44047</v>
      </c>
      <c r="B86" s="115" t="s">
        <v>227</v>
      </c>
      <c r="C86" s="37">
        <v>880020588</v>
      </c>
      <c r="D86" s="115" t="s">
        <v>139</v>
      </c>
      <c r="E86" s="115" t="s">
        <v>147</v>
      </c>
      <c r="F86" s="115" t="s">
        <v>142</v>
      </c>
      <c r="G86" s="37"/>
      <c r="H86" s="37"/>
      <c r="I86" s="37"/>
      <c r="J86" s="37"/>
      <c r="K86" s="680" t="s">
        <v>228</v>
      </c>
      <c r="L86" s="37"/>
      <c r="M86" s="678" t="s">
        <v>229</v>
      </c>
      <c r="N86" s="37"/>
      <c r="O86" s="265">
        <v>44049</v>
      </c>
      <c r="P86" s="115" t="s">
        <v>230</v>
      </c>
      <c r="Q86" s="37"/>
      <c r="R86" s="37"/>
      <c r="S86" s="37"/>
      <c r="T86" s="37"/>
      <c r="U86" s="37"/>
      <c r="V86" s="37"/>
      <c r="W86" s="37"/>
      <c r="X86" s="37"/>
      <c r="Y86" s="37"/>
      <c r="Z86" s="37"/>
      <c r="AA86" s="37"/>
      <c r="AB86" s="37"/>
      <c r="AC86" s="37"/>
      <c r="AD86" s="37"/>
      <c r="AE86" s="37"/>
      <c r="AF86" s="37"/>
      <c r="AG86" s="37"/>
      <c r="AH86" s="37"/>
    </row>
    <row r="87" spans="1:34">
      <c r="A87" s="265">
        <v>44050</v>
      </c>
      <c r="B87" s="115" t="s">
        <v>154</v>
      </c>
      <c r="C87" s="37">
        <v>880020813</v>
      </c>
      <c r="D87" s="115" t="s">
        <v>139</v>
      </c>
      <c r="E87" s="115" t="s">
        <v>150</v>
      </c>
      <c r="F87" s="115" t="s">
        <v>231</v>
      </c>
      <c r="G87" s="265">
        <v>44053</v>
      </c>
      <c r="H87" s="265">
        <v>44053</v>
      </c>
      <c r="I87" s="265">
        <v>44064</v>
      </c>
      <c r="J87" s="115" t="s">
        <v>232</v>
      </c>
      <c r="K87" s="629"/>
      <c r="L87" s="37">
        <v>660</v>
      </c>
      <c r="M87" s="678"/>
      <c r="N87" s="642"/>
      <c r="O87" s="645"/>
      <c r="P87" s="262"/>
      <c r="Q87" s="629"/>
      <c r="R87" s="262"/>
      <c r="S87" s="37"/>
      <c r="T87" s="37"/>
      <c r="U87" s="37"/>
      <c r="V87" s="37"/>
      <c r="W87" s="37"/>
      <c r="X87" s="37"/>
      <c r="Y87" s="37"/>
      <c r="Z87" s="37"/>
      <c r="AA87" s="37"/>
      <c r="AB87" s="37"/>
      <c r="AC87" s="37"/>
      <c r="AD87" s="37"/>
      <c r="AE87" s="37"/>
      <c r="AF87" s="37"/>
      <c r="AG87" s="37"/>
      <c r="AH87" s="37"/>
    </row>
    <row r="88" spans="1:34">
      <c r="A88" s="265">
        <v>44050</v>
      </c>
      <c r="B88" s="115" t="s">
        <v>154</v>
      </c>
      <c r="C88" s="37">
        <v>880020813</v>
      </c>
      <c r="D88" s="115" t="s">
        <v>139</v>
      </c>
      <c r="E88" s="115" t="s">
        <v>150</v>
      </c>
      <c r="F88" s="115" t="s">
        <v>231</v>
      </c>
      <c r="G88" s="265">
        <v>44062</v>
      </c>
      <c r="H88" s="265">
        <v>44062</v>
      </c>
      <c r="I88" s="265">
        <v>44076</v>
      </c>
      <c r="J88" s="115" t="s">
        <v>232</v>
      </c>
      <c r="K88" s="629"/>
      <c r="L88" s="37">
        <v>1760</v>
      </c>
      <c r="M88" s="678"/>
      <c r="N88" s="642"/>
      <c r="O88" s="645"/>
      <c r="P88" s="262"/>
      <c r="Q88" s="629"/>
      <c r="R88" s="262"/>
      <c r="S88" s="37"/>
      <c r="T88" s="37"/>
      <c r="U88" s="37"/>
      <c r="V88" s="37"/>
      <c r="W88" s="37"/>
      <c r="X88" s="37"/>
      <c r="Y88" s="37"/>
      <c r="Z88" s="37"/>
      <c r="AA88" s="37"/>
      <c r="AB88" s="37"/>
      <c r="AC88" s="37"/>
      <c r="AD88" s="37"/>
      <c r="AE88" s="37"/>
      <c r="AF88" s="37"/>
      <c r="AG88" s="37"/>
      <c r="AH88" s="37"/>
    </row>
    <row r="89" spans="1:34" ht="15" customHeight="1">
      <c r="A89" s="265">
        <v>44050</v>
      </c>
      <c r="B89" s="115" t="s">
        <v>154</v>
      </c>
      <c r="C89" s="37">
        <v>880020813</v>
      </c>
      <c r="D89" s="115" t="s">
        <v>139</v>
      </c>
      <c r="E89" s="115" t="s">
        <v>150</v>
      </c>
      <c r="F89" s="115" t="s">
        <v>231</v>
      </c>
      <c r="G89" s="265"/>
      <c r="H89" s="265">
        <v>44067</v>
      </c>
      <c r="I89" s="265">
        <v>44076</v>
      </c>
      <c r="J89" s="115" t="s">
        <v>233</v>
      </c>
      <c r="K89" s="629"/>
      <c r="L89" s="37">
        <v>175</v>
      </c>
      <c r="M89" s="678"/>
      <c r="N89" s="642"/>
      <c r="O89" s="645">
        <v>44069</v>
      </c>
      <c r="P89" s="262">
        <v>8604.5</v>
      </c>
      <c r="Q89" s="629"/>
      <c r="R89" s="262"/>
      <c r="S89" s="37"/>
      <c r="T89" s="37"/>
      <c r="U89" s="37"/>
      <c r="V89" s="37"/>
      <c r="W89" s="37"/>
      <c r="X89" s="37"/>
      <c r="Y89" s="37"/>
      <c r="Z89" s="37"/>
      <c r="AA89" s="37"/>
      <c r="AB89" s="37"/>
      <c r="AC89" s="37"/>
      <c r="AD89" s="37"/>
      <c r="AE89" s="37"/>
      <c r="AF89" s="37"/>
      <c r="AG89" s="37"/>
      <c r="AH89" s="37"/>
    </row>
    <row r="90" spans="1:34" ht="15" customHeight="1">
      <c r="A90" s="265">
        <v>44050</v>
      </c>
      <c r="B90" s="115" t="s">
        <v>154</v>
      </c>
      <c r="C90" s="37">
        <v>880020813</v>
      </c>
      <c r="D90" s="115" t="s">
        <v>139</v>
      </c>
      <c r="E90" s="115" t="s">
        <v>150</v>
      </c>
      <c r="F90" s="115" t="s">
        <v>231</v>
      </c>
      <c r="G90" s="265"/>
      <c r="H90" s="265">
        <v>44074</v>
      </c>
      <c r="I90" s="265">
        <v>44076</v>
      </c>
      <c r="J90" s="115" t="s">
        <v>190</v>
      </c>
      <c r="K90" s="629"/>
      <c r="L90" s="37">
        <v>1542</v>
      </c>
      <c r="M90" s="678" t="s">
        <v>234</v>
      </c>
      <c r="N90" s="642"/>
      <c r="O90" s="645"/>
      <c r="P90" s="262"/>
      <c r="Q90" s="629"/>
      <c r="R90" s="262"/>
      <c r="S90" s="37"/>
      <c r="T90" s="37"/>
      <c r="U90" s="37"/>
      <c r="V90" s="37"/>
      <c r="W90" s="37"/>
      <c r="X90" s="37"/>
      <c r="Y90" s="37"/>
      <c r="Z90" s="37"/>
      <c r="AA90" s="37"/>
      <c r="AB90" s="37"/>
      <c r="AC90" s="37"/>
      <c r="AD90" s="37"/>
      <c r="AE90" s="37"/>
      <c r="AF90" s="37"/>
      <c r="AG90" s="37"/>
      <c r="AH90" s="37"/>
    </row>
    <row r="91" spans="1:34">
      <c r="A91" s="265">
        <v>44046</v>
      </c>
      <c r="B91" s="115" t="s">
        <v>175</v>
      </c>
      <c r="C91" s="37">
        <v>880021536</v>
      </c>
      <c r="D91" s="115" t="s">
        <v>139</v>
      </c>
      <c r="E91" s="115" t="s">
        <v>140</v>
      </c>
      <c r="F91" s="115" t="s">
        <v>168</v>
      </c>
      <c r="G91" s="37"/>
      <c r="H91" s="265">
        <v>44046</v>
      </c>
      <c r="I91" s="37"/>
      <c r="J91" s="115" t="s">
        <v>168</v>
      </c>
      <c r="K91" s="629"/>
      <c r="L91" s="37">
        <v>3530</v>
      </c>
      <c r="M91" s="678" t="s">
        <v>235</v>
      </c>
      <c r="N91" s="37"/>
      <c r="O91" s="265">
        <v>44046</v>
      </c>
      <c r="P91" s="37">
        <v>940</v>
      </c>
      <c r="Q91" s="37"/>
      <c r="R91" s="37"/>
      <c r="S91" s="37"/>
      <c r="T91" s="37"/>
      <c r="U91" s="37"/>
      <c r="V91" s="37"/>
      <c r="W91" s="37"/>
      <c r="X91" s="37"/>
      <c r="Y91" s="37"/>
      <c r="Z91" s="37"/>
      <c r="AA91" s="37"/>
      <c r="AB91" s="37"/>
      <c r="AC91" s="37"/>
      <c r="AD91" s="37"/>
      <c r="AE91" s="37"/>
      <c r="AF91" s="37"/>
      <c r="AG91" s="37"/>
      <c r="AH91" s="37"/>
    </row>
    <row r="92" spans="1:34">
      <c r="A92" s="666">
        <v>44064</v>
      </c>
      <c r="B92" s="115" t="s">
        <v>194</v>
      </c>
      <c r="C92" s="37">
        <v>880021697</v>
      </c>
      <c r="D92" s="115" t="s">
        <v>139</v>
      </c>
      <c r="E92" s="115" t="s">
        <v>140</v>
      </c>
      <c r="F92" s="665" t="s">
        <v>142</v>
      </c>
      <c r="G92" s="37"/>
      <c r="H92" s="265"/>
      <c r="I92" s="265">
        <v>44078</v>
      </c>
      <c r="J92" s="115"/>
      <c r="K92" s="629"/>
      <c r="L92" s="37"/>
      <c r="M92" s="678" t="s">
        <v>195</v>
      </c>
      <c r="N92" s="642"/>
      <c r="O92" s="645"/>
      <c r="P92" s="262"/>
      <c r="Q92" s="629"/>
      <c r="R92" s="262"/>
      <c r="S92" s="262"/>
      <c r="T92" s="262"/>
      <c r="U92" s="262"/>
      <c r="V92" s="262"/>
      <c r="W92" s="262"/>
      <c r="X92" s="262"/>
      <c r="Y92" s="262"/>
      <c r="Z92" s="262"/>
      <c r="AA92" s="262"/>
      <c r="AB92" s="262"/>
      <c r="AC92" s="262"/>
      <c r="AD92" s="262"/>
      <c r="AE92" s="262"/>
      <c r="AF92" s="262"/>
      <c r="AG92" s="37"/>
      <c r="AH92" s="37"/>
    </row>
    <row r="93" spans="1:34">
      <c r="A93" s="265">
        <v>44053</v>
      </c>
      <c r="B93" s="115" t="s">
        <v>144</v>
      </c>
      <c r="C93" s="37">
        <v>880022074</v>
      </c>
      <c r="D93" s="115" t="s">
        <v>139</v>
      </c>
      <c r="E93" s="115" t="s">
        <v>140</v>
      </c>
      <c r="F93" s="115" t="s">
        <v>236</v>
      </c>
      <c r="G93" s="37"/>
      <c r="H93" s="265"/>
      <c r="I93" s="265">
        <v>44071</v>
      </c>
      <c r="J93" s="115"/>
      <c r="K93" s="629"/>
      <c r="L93" s="37"/>
      <c r="M93" s="678" t="s">
        <v>237</v>
      </c>
      <c r="N93" s="642"/>
      <c r="O93" s="645"/>
      <c r="P93" s="262"/>
      <c r="Q93" s="629"/>
      <c r="R93" s="262"/>
      <c r="S93" s="37"/>
      <c r="T93" s="37"/>
      <c r="U93" s="37"/>
      <c r="V93" s="37"/>
      <c r="W93" s="37"/>
      <c r="X93" s="37"/>
      <c r="Y93" s="37"/>
      <c r="Z93" s="37"/>
      <c r="AA93" s="37"/>
      <c r="AB93" s="37"/>
      <c r="AC93" s="37"/>
      <c r="AD93" s="37"/>
      <c r="AE93" s="37"/>
      <c r="AF93" s="37"/>
      <c r="AG93" s="37"/>
      <c r="AH93" s="37"/>
    </row>
    <row r="94" spans="1:34">
      <c r="A94" s="666">
        <v>44055</v>
      </c>
      <c r="B94" s="115" t="s">
        <v>154</v>
      </c>
      <c r="C94" s="37">
        <v>880022196</v>
      </c>
      <c r="D94" s="115" t="s">
        <v>139</v>
      </c>
      <c r="E94" s="115" t="s">
        <v>100</v>
      </c>
      <c r="F94" s="665"/>
      <c r="G94" s="37"/>
      <c r="H94" s="265">
        <v>44055</v>
      </c>
      <c r="I94" s="265">
        <v>44070</v>
      </c>
      <c r="J94" s="115" t="s">
        <v>181</v>
      </c>
      <c r="K94" s="629"/>
      <c r="L94" s="37">
        <v>34.83</v>
      </c>
      <c r="M94" s="678" t="s">
        <v>164</v>
      </c>
      <c r="N94" s="642"/>
      <c r="O94" s="645"/>
      <c r="P94" s="262"/>
      <c r="Q94" s="629"/>
      <c r="R94" s="262"/>
      <c r="S94" s="37"/>
      <c r="T94" s="37"/>
      <c r="U94" s="37"/>
      <c r="V94" s="37"/>
      <c r="W94" s="37"/>
      <c r="X94" s="37"/>
      <c r="Y94" s="37"/>
      <c r="Z94" s="37"/>
      <c r="AA94" s="37"/>
      <c r="AB94" s="37"/>
      <c r="AC94" s="37"/>
      <c r="AD94" s="37"/>
      <c r="AE94" s="37"/>
      <c r="AF94" s="37"/>
      <c r="AG94" s="37"/>
      <c r="AH94" s="37"/>
    </row>
    <row r="95" spans="1:34">
      <c r="A95" s="666">
        <v>44056</v>
      </c>
      <c r="B95" s="115" t="s">
        <v>149</v>
      </c>
      <c r="C95" s="84">
        <v>880022557</v>
      </c>
      <c r="D95" s="115" t="s">
        <v>152</v>
      </c>
      <c r="E95" s="115" t="s">
        <v>140</v>
      </c>
      <c r="F95" s="665" t="s">
        <v>142</v>
      </c>
      <c r="G95" s="37"/>
      <c r="H95" s="265">
        <v>44063</v>
      </c>
      <c r="I95" s="265">
        <v>44071</v>
      </c>
      <c r="J95" s="115" t="s">
        <v>142</v>
      </c>
      <c r="K95" s="629"/>
      <c r="L95" s="37">
        <v>56.65</v>
      </c>
      <c r="M95" s="678" t="s">
        <v>177</v>
      </c>
      <c r="N95" s="642"/>
      <c r="O95" s="645"/>
      <c r="P95" s="262"/>
      <c r="Q95" s="629"/>
      <c r="R95" s="262"/>
      <c r="S95" s="37"/>
      <c r="T95" s="37"/>
      <c r="U95" s="37"/>
      <c r="V95" s="37"/>
      <c r="W95" s="37"/>
      <c r="X95" s="37"/>
      <c r="Y95" s="37"/>
      <c r="Z95" s="37"/>
      <c r="AA95" s="37"/>
      <c r="AB95" s="37"/>
      <c r="AC95" s="37"/>
      <c r="AD95" s="37"/>
      <c r="AE95" s="37"/>
      <c r="AF95" s="37"/>
      <c r="AG95" s="37"/>
      <c r="AH95" s="37"/>
    </row>
    <row r="96" spans="1:34">
      <c r="A96" s="666">
        <v>44056</v>
      </c>
      <c r="B96" s="115" t="s">
        <v>149</v>
      </c>
      <c r="C96" s="84">
        <v>880022557</v>
      </c>
      <c r="D96" s="115" t="s">
        <v>152</v>
      </c>
      <c r="E96" s="115" t="s">
        <v>140</v>
      </c>
      <c r="F96" s="665" t="s">
        <v>142</v>
      </c>
      <c r="G96" s="37"/>
      <c r="H96" s="265">
        <v>44069</v>
      </c>
      <c r="I96" s="265">
        <v>44071</v>
      </c>
      <c r="J96" s="115" t="s">
        <v>142</v>
      </c>
      <c r="K96" s="629"/>
      <c r="L96" s="37">
        <v>56.65</v>
      </c>
      <c r="M96" s="678" t="s">
        <v>238</v>
      </c>
      <c r="N96" s="642"/>
      <c r="O96" s="645"/>
      <c r="P96" s="262"/>
      <c r="Q96" s="629"/>
      <c r="R96" s="262"/>
      <c r="S96" s="37"/>
      <c r="T96" s="37"/>
      <c r="U96" s="37"/>
      <c r="V96" s="37"/>
      <c r="W96" s="37"/>
      <c r="X96" s="37"/>
      <c r="Y96" s="37"/>
      <c r="Z96" s="37"/>
      <c r="AA96" s="37"/>
      <c r="AB96" s="37"/>
      <c r="AC96" s="37"/>
      <c r="AD96" s="37"/>
      <c r="AE96" s="37"/>
      <c r="AF96" s="37"/>
      <c r="AG96" s="37"/>
      <c r="AH96" s="37"/>
    </row>
    <row r="97" spans="1:34">
      <c r="A97" s="666">
        <v>44056</v>
      </c>
      <c r="B97" s="115" t="s">
        <v>149</v>
      </c>
      <c r="C97" s="84">
        <v>880022557</v>
      </c>
      <c r="D97" s="115" t="s">
        <v>152</v>
      </c>
      <c r="E97" s="115" t="s">
        <v>140</v>
      </c>
      <c r="F97" s="665" t="s">
        <v>142</v>
      </c>
      <c r="G97" s="37"/>
      <c r="H97" s="265">
        <v>44070</v>
      </c>
      <c r="I97" s="265">
        <v>44071</v>
      </c>
      <c r="J97" s="115" t="s">
        <v>142</v>
      </c>
      <c r="K97" s="629"/>
      <c r="L97" s="37">
        <v>273.5</v>
      </c>
      <c r="M97" s="678" t="s">
        <v>239</v>
      </c>
      <c r="N97" s="642"/>
      <c r="O97" s="645"/>
      <c r="P97" s="262"/>
      <c r="Q97" s="629"/>
      <c r="R97" s="262"/>
      <c r="S97" s="37"/>
      <c r="T97" s="37"/>
      <c r="U97" s="37"/>
      <c r="V97" s="37"/>
      <c r="W97" s="37"/>
      <c r="X97" s="37"/>
      <c r="Y97" s="37"/>
      <c r="Z97" s="37"/>
      <c r="AA97" s="37"/>
      <c r="AB97" s="37"/>
      <c r="AC97" s="37"/>
      <c r="AD97" s="37"/>
      <c r="AE97" s="37"/>
      <c r="AF97" s="37"/>
      <c r="AG97" s="37"/>
      <c r="AH97" s="37"/>
    </row>
    <row r="98" spans="1:34">
      <c r="A98" s="265">
        <v>44070</v>
      </c>
      <c r="B98" s="115" t="s">
        <v>149</v>
      </c>
      <c r="C98" s="37">
        <v>880022708</v>
      </c>
      <c r="D98" s="115" t="s">
        <v>139</v>
      </c>
      <c r="E98" s="115" t="s">
        <v>100</v>
      </c>
      <c r="F98" s="115" t="s">
        <v>199</v>
      </c>
      <c r="G98" s="37"/>
      <c r="H98" s="265">
        <v>44070</v>
      </c>
      <c r="I98" s="265">
        <v>44077</v>
      </c>
      <c r="J98" s="115" t="s">
        <v>199</v>
      </c>
      <c r="K98" s="629"/>
      <c r="L98" s="37">
        <v>1771.14</v>
      </c>
      <c r="M98" s="678" t="s">
        <v>240</v>
      </c>
      <c r="N98" s="84"/>
      <c r="O98" s="84"/>
      <c r="P98" s="84"/>
      <c r="Q98" s="84"/>
      <c r="R98" s="84"/>
      <c r="S98" s="37"/>
      <c r="T98" s="37"/>
      <c r="U98" s="37"/>
      <c r="V98" s="37"/>
      <c r="W98" s="37"/>
      <c r="X98" s="37"/>
      <c r="Y98" s="37"/>
      <c r="Z98" s="37"/>
      <c r="AA98" s="37"/>
      <c r="AB98" s="37"/>
      <c r="AC98" s="37"/>
      <c r="AD98" s="37"/>
      <c r="AE98" s="37"/>
      <c r="AF98" s="37"/>
      <c r="AG98" s="37"/>
      <c r="AH98" s="37"/>
    </row>
    <row r="99" spans="1:34">
      <c r="A99" s="265">
        <v>44070</v>
      </c>
      <c r="B99" s="115" t="s">
        <v>149</v>
      </c>
      <c r="C99" s="37">
        <v>880022708</v>
      </c>
      <c r="D99" s="115" t="s">
        <v>139</v>
      </c>
      <c r="E99" s="115" t="s">
        <v>100</v>
      </c>
      <c r="F99" s="115" t="s">
        <v>199</v>
      </c>
      <c r="G99" s="37"/>
      <c r="H99" s="265">
        <v>44074</v>
      </c>
      <c r="I99" s="265">
        <v>44077</v>
      </c>
      <c r="J99" s="115" t="s">
        <v>199</v>
      </c>
      <c r="K99" s="629"/>
      <c r="L99" s="37">
        <v>4743</v>
      </c>
      <c r="M99" s="678" t="s">
        <v>241</v>
      </c>
      <c r="N99" s="84"/>
      <c r="O99" s="84"/>
      <c r="P99" s="84"/>
      <c r="Q99" s="84"/>
      <c r="R99" s="84"/>
      <c r="S99" s="37"/>
      <c r="T99" s="37"/>
      <c r="U99" s="37"/>
      <c r="V99" s="37"/>
      <c r="W99" s="37"/>
      <c r="X99" s="37"/>
      <c r="Y99" s="37"/>
      <c r="Z99" s="37"/>
      <c r="AA99" s="37"/>
      <c r="AB99" s="37"/>
      <c r="AC99" s="37"/>
      <c r="AD99" s="37"/>
      <c r="AE99" s="37"/>
      <c r="AF99" s="37"/>
      <c r="AG99" s="37"/>
      <c r="AH99" s="37"/>
    </row>
    <row r="100" spans="1:34">
      <c r="A100" s="666">
        <v>44055</v>
      </c>
      <c r="B100" s="115" t="s">
        <v>149</v>
      </c>
      <c r="C100" s="37">
        <v>880022795</v>
      </c>
      <c r="D100" s="115" t="s">
        <v>139</v>
      </c>
      <c r="E100" s="115" t="s">
        <v>140</v>
      </c>
      <c r="F100" s="665" t="s">
        <v>172</v>
      </c>
      <c r="G100" s="37"/>
      <c r="H100" s="265">
        <v>44055</v>
      </c>
      <c r="I100" s="265">
        <v>44062</v>
      </c>
      <c r="J100" s="115" t="s">
        <v>225</v>
      </c>
      <c r="K100" s="629"/>
      <c r="L100" s="37">
        <v>23.02</v>
      </c>
      <c r="M100" s="678" t="s">
        <v>164</v>
      </c>
      <c r="N100" s="642"/>
      <c r="O100" s="645"/>
      <c r="P100" s="262"/>
      <c r="Q100" s="629"/>
      <c r="R100" s="262"/>
      <c r="S100" s="37"/>
      <c r="T100" s="37"/>
      <c r="U100" s="37"/>
      <c r="V100" s="37"/>
      <c r="W100" s="37"/>
      <c r="X100" s="37"/>
      <c r="Y100" s="37"/>
      <c r="Z100" s="37"/>
      <c r="AA100" s="37"/>
      <c r="AB100" s="37"/>
      <c r="AC100" s="37"/>
      <c r="AD100" s="37"/>
      <c r="AE100" s="37"/>
      <c r="AF100" s="37"/>
      <c r="AG100" s="37"/>
      <c r="AH100" s="37"/>
    </row>
    <row r="101" spans="1:34">
      <c r="A101" s="666">
        <v>44055</v>
      </c>
      <c r="B101" s="115" t="s">
        <v>149</v>
      </c>
      <c r="C101" s="37">
        <v>880022795</v>
      </c>
      <c r="D101" s="115" t="s">
        <v>139</v>
      </c>
      <c r="E101" s="115" t="s">
        <v>140</v>
      </c>
      <c r="F101" s="665" t="s">
        <v>172</v>
      </c>
      <c r="G101" s="37"/>
      <c r="H101" s="265">
        <v>44061</v>
      </c>
      <c r="I101" s="265">
        <v>44062</v>
      </c>
      <c r="J101" s="115" t="s">
        <v>225</v>
      </c>
      <c r="K101" s="629"/>
      <c r="L101" s="37">
        <v>19.73</v>
      </c>
      <c r="M101" s="678" t="s">
        <v>242</v>
      </c>
      <c r="N101" s="642"/>
      <c r="O101" s="645"/>
      <c r="P101" s="262"/>
      <c r="Q101" s="629"/>
      <c r="R101" s="262"/>
      <c r="S101" s="37"/>
      <c r="T101" s="37"/>
      <c r="U101" s="37"/>
      <c r="V101" s="37"/>
      <c r="W101" s="37"/>
      <c r="X101" s="37"/>
      <c r="Y101" s="37"/>
      <c r="Z101" s="37"/>
      <c r="AA101" s="37"/>
      <c r="AB101" s="37"/>
      <c r="AC101" s="37"/>
      <c r="AD101" s="37"/>
      <c r="AE101" s="37"/>
      <c r="AF101" s="37"/>
      <c r="AG101" s="37"/>
      <c r="AH101" s="37"/>
    </row>
    <row r="102" spans="1:34">
      <c r="A102" s="265">
        <v>44067</v>
      </c>
      <c r="B102" s="115" t="s">
        <v>175</v>
      </c>
      <c r="C102" s="37">
        <v>880022992</v>
      </c>
      <c r="D102" s="115" t="s">
        <v>139</v>
      </c>
      <c r="E102" s="115" t="s">
        <v>100</v>
      </c>
      <c r="F102" s="664" t="s">
        <v>142</v>
      </c>
      <c r="G102" s="84"/>
      <c r="H102" s="403">
        <v>44067</v>
      </c>
      <c r="I102" s="84"/>
      <c r="J102" s="664" t="s">
        <v>142</v>
      </c>
      <c r="K102" s="684" t="s">
        <v>169</v>
      </c>
      <c r="L102" s="37">
        <v>1863</v>
      </c>
      <c r="M102" s="678" t="s">
        <v>226</v>
      </c>
      <c r="N102" s="84"/>
      <c r="O102" s="84"/>
      <c r="P102" s="84"/>
      <c r="Q102" s="84"/>
      <c r="R102" s="84"/>
      <c r="S102" s="37"/>
      <c r="T102" s="37"/>
      <c r="U102" s="37"/>
      <c r="V102" s="37"/>
      <c r="W102" s="37"/>
      <c r="X102" s="37"/>
      <c r="Y102" s="37"/>
      <c r="Z102" s="37"/>
      <c r="AA102" s="37"/>
      <c r="AB102" s="37"/>
      <c r="AC102" s="37"/>
      <c r="AD102" s="37"/>
      <c r="AE102" s="37"/>
      <c r="AF102" s="37"/>
      <c r="AG102" s="37"/>
      <c r="AH102" s="37"/>
    </row>
    <row r="103" spans="1:34">
      <c r="A103" s="265">
        <v>44046</v>
      </c>
      <c r="B103" s="115" t="s">
        <v>138</v>
      </c>
      <c r="C103" s="37">
        <v>880039304</v>
      </c>
      <c r="D103" s="115" t="s">
        <v>139</v>
      </c>
      <c r="E103" s="115" t="s">
        <v>140</v>
      </c>
      <c r="F103" s="115" t="s">
        <v>172</v>
      </c>
      <c r="G103" s="265">
        <v>44053</v>
      </c>
      <c r="H103" s="265">
        <v>44053</v>
      </c>
      <c r="I103" s="265">
        <v>44068</v>
      </c>
      <c r="J103" s="115" t="s">
        <v>172</v>
      </c>
      <c r="K103" s="629"/>
      <c r="L103" s="37">
        <v>2361.2399999999998</v>
      </c>
      <c r="M103" s="115" t="s">
        <v>243</v>
      </c>
      <c r="N103" s="37"/>
      <c r="O103" s="265"/>
      <c r="P103" s="37"/>
      <c r="Q103" s="37"/>
      <c r="R103" s="37"/>
      <c r="S103" s="37"/>
      <c r="T103" s="37"/>
      <c r="U103" s="37"/>
      <c r="V103" s="37"/>
      <c r="W103" s="37"/>
      <c r="X103" s="37"/>
      <c r="Y103" s="37"/>
      <c r="Z103" s="37"/>
      <c r="AA103" s="37"/>
      <c r="AB103" s="37"/>
      <c r="AC103" s="37"/>
      <c r="AD103" s="37"/>
      <c r="AE103" s="37"/>
      <c r="AF103" s="37"/>
      <c r="AG103" s="37"/>
      <c r="AH103" s="37"/>
    </row>
    <row r="104" spans="1:34">
      <c r="A104" s="265">
        <v>44048</v>
      </c>
      <c r="B104" s="115" t="s">
        <v>154</v>
      </c>
      <c r="C104" s="37">
        <v>880023343</v>
      </c>
      <c r="D104" s="115" t="s">
        <v>139</v>
      </c>
      <c r="E104" s="115" t="s">
        <v>150</v>
      </c>
      <c r="F104" s="115" t="s">
        <v>168</v>
      </c>
      <c r="G104" s="37"/>
      <c r="H104" s="37"/>
      <c r="I104" s="265">
        <v>44064</v>
      </c>
      <c r="J104" s="37"/>
      <c r="K104" s="629"/>
      <c r="L104" s="37"/>
      <c r="M104" s="678" t="s">
        <v>209</v>
      </c>
      <c r="N104" s="37"/>
      <c r="O104" s="37"/>
      <c r="P104" s="37"/>
      <c r="Q104" s="37"/>
      <c r="R104" s="37"/>
      <c r="S104" s="37"/>
      <c r="T104" s="37"/>
      <c r="U104" s="37"/>
      <c r="V104" s="37"/>
      <c r="W104" s="37"/>
      <c r="X104" s="37"/>
      <c r="Y104" s="37"/>
      <c r="Z104" s="37"/>
      <c r="AA104" s="37"/>
      <c r="AB104" s="37"/>
      <c r="AC104" s="37"/>
      <c r="AD104" s="37"/>
      <c r="AE104" s="37"/>
      <c r="AF104" s="37"/>
      <c r="AG104" s="37"/>
      <c r="AH104" s="37"/>
    </row>
    <row r="105" spans="1:34">
      <c r="A105" s="265">
        <v>44048</v>
      </c>
      <c r="B105" s="115" t="s">
        <v>154</v>
      </c>
      <c r="C105" s="37">
        <v>880023831</v>
      </c>
      <c r="D105" s="115" t="s">
        <v>139</v>
      </c>
      <c r="E105" s="115" t="s">
        <v>140</v>
      </c>
      <c r="F105" s="115" t="s">
        <v>244</v>
      </c>
      <c r="G105" s="37"/>
      <c r="H105" s="265">
        <v>44069</v>
      </c>
      <c r="I105" s="265">
        <v>44082</v>
      </c>
      <c r="J105" s="115" t="s">
        <v>142</v>
      </c>
      <c r="K105" s="629"/>
      <c r="L105" s="37">
        <v>3683.8</v>
      </c>
      <c r="M105" s="572"/>
      <c r="N105" s="37"/>
      <c r="O105" s="37"/>
      <c r="P105" s="37"/>
      <c r="Q105" s="37"/>
      <c r="R105" s="37"/>
      <c r="S105" s="37"/>
      <c r="T105" s="37"/>
      <c r="U105" s="37"/>
      <c r="V105" s="37"/>
      <c r="W105" s="37"/>
      <c r="X105" s="37"/>
      <c r="Y105" s="37"/>
      <c r="Z105" s="37"/>
      <c r="AA105" s="37"/>
      <c r="AB105" s="37"/>
      <c r="AC105" s="37"/>
      <c r="AD105" s="37"/>
      <c r="AE105" s="37"/>
      <c r="AF105" s="37"/>
      <c r="AG105" s="37"/>
      <c r="AH105" s="37"/>
    </row>
    <row r="106" spans="1:34">
      <c r="A106" s="666">
        <v>44062</v>
      </c>
      <c r="B106" s="115" t="s">
        <v>175</v>
      </c>
      <c r="C106" s="23">
        <v>880023992</v>
      </c>
      <c r="D106" s="115" t="s">
        <v>152</v>
      </c>
      <c r="E106" s="115" t="s">
        <v>140</v>
      </c>
      <c r="F106" s="665" t="s">
        <v>142</v>
      </c>
      <c r="G106" s="37"/>
      <c r="H106" s="265">
        <v>44062</v>
      </c>
      <c r="I106" s="265"/>
      <c r="J106" s="115" t="s">
        <v>142</v>
      </c>
      <c r="K106" s="629"/>
      <c r="L106" s="37">
        <v>69.5</v>
      </c>
      <c r="M106" s="678" t="s">
        <v>245</v>
      </c>
      <c r="N106" s="642"/>
      <c r="O106" s="645"/>
      <c r="P106" s="262"/>
      <c r="Q106" s="629"/>
      <c r="R106" s="262"/>
      <c r="S106" s="37"/>
      <c r="T106" s="37"/>
      <c r="U106" s="37"/>
      <c r="V106" s="37"/>
      <c r="W106" s="37"/>
      <c r="X106" s="37"/>
      <c r="Y106" s="37"/>
      <c r="Z106" s="37"/>
      <c r="AA106" s="37"/>
      <c r="AB106" s="37"/>
      <c r="AC106" s="37"/>
      <c r="AD106" s="37"/>
      <c r="AE106" s="37"/>
      <c r="AF106" s="37"/>
      <c r="AG106" s="37"/>
      <c r="AH106" s="37"/>
    </row>
    <row r="107" spans="1:34">
      <c r="A107" s="265">
        <v>44053</v>
      </c>
      <c r="B107" s="115" t="s">
        <v>154</v>
      </c>
      <c r="C107" s="37">
        <v>880024458</v>
      </c>
      <c r="D107" s="115" t="s">
        <v>139</v>
      </c>
      <c r="E107" s="115" t="s">
        <v>150</v>
      </c>
      <c r="F107" s="115" t="s">
        <v>168</v>
      </c>
      <c r="G107" s="37"/>
      <c r="H107" s="265"/>
      <c r="I107" s="265">
        <v>44068</v>
      </c>
      <c r="J107" s="115"/>
      <c r="K107" s="629"/>
      <c r="L107" s="37"/>
      <c r="M107" s="678" t="s">
        <v>195</v>
      </c>
      <c r="N107" s="642"/>
      <c r="O107" s="645">
        <v>44054</v>
      </c>
      <c r="P107" s="262">
        <v>338</v>
      </c>
      <c r="Q107" s="629"/>
      <c r="R107" s="262"/>
      <c r="S107" s="37"/>
      <c r="T107" s="37"/>
      <c r="U107" s="37"/>
      <c r="V107" s="37"/>
      <c r="W107" s="37"/>
      <c r="X107" s="37"/>
      <c r="Y107" s="37"/>
      <c r="Z107" s="37"/>
      <c r="AA107" s="37"/>
      <c r="AB107" s="37"/>
      <c r="AC107" s="37"/>
      <c r="AD107" s="37"/>
      <c r="AE107" s="37"/>
      <c r="AF107" s="37"/>
      <c r="AG107" s="37"/>
      <c r="AH107" s="37"/>
    </row>
    <row r="108" spans="1:34">
      <c r="A108" s="265">
        <v>44046</v>
      </c>
      <c r="B108" s="115" t="s">
        <v>154</v>
      </c>
      <c r="C108" s="37">
        <v>880024487</v>
      </c>
      <c r="D108" s="115" t="s">
        <v>139</v>
      </c>
      <c r="E108" s="115" t="s">
        <v>147</v>
      </c>
      <c r="F108" s="37"/>
      <c r="G108" s="37"/>
      <c r="H108" s="37"/>
      <c r="I108" s="37"/>
      <c r="J108" s="37"/>
      <c r="K108" s="629"/>
      <c r="L108" s="37"/>
      <c r="M108" s="572"/>
      <c r="N108" s="37"/>
      <c r="O108" s="37"/>
      <c r="P108" s="37"/>
      <c r="Q108" s="37"/>
      <c r="R108" s="37"/>
      <c r="S108" s="37"/>
      <c r="T108" s="37"/>
      <c r="U108" s="37"/>
      <c r="V108" s="37"/>
      <c r="W108" s="37"/>
      <c r="X108" s="37"/>
      <c r="Y108" s="37"/>
      <c r="Z108" s="37"/>
      <c r="AA108" s="37"/>
      <c r="AB108" s="37"/>
      <c r="AC108" s="37"/>
      <c r="AD108" s="37"/>
      <c r="AE108" s="37"/>
      <c r="AF108" s="37"/>
      <c r="AG108" s="37"/>
      <c r="AH108" s="37"/>
    </row>
    <row r="109" spans="1:34">
      <c r="A109" s="265">
        <v>44048</v>
      </c>
      <c r="B109" s="115" t="s">
        <v>194</v>
      </c>
      <c r="C109" s="37">
        <v>880024562</v>
      </c>
      <c r="D109" s="115" t="s">
        <v>139</v>
      </c>
      <c r="E109" s="115" t="s">
        <v>140</v>
      </c>
      <c r="F109" s="115" t="s">
        <v>246</v>
      </c>
      <c r="G109" s="37"/>
      <c r="H109" s="37"/>
      <c r="I109" s="265">
        <v>44063</v>
      </c>
      <c r="J109" s="37"/>
      <c r="K109" s="629"/>
      <c r="L109" s="37"/>
      <c r="M109" s="678" t="s">
        <v>195</v>
      </c>
      <c r="N109" s="37"/>
      <c r="O109" s="37"/>
      <c r="P109" s="37"/>
      <c r="Q109" s="37"/>
      <c r="R109" s="37"/>
      <c r="S109" s="37"/>
      <c r="T109" s="37"/>
      <c r="U109" s="37"/>
      <c r="V109" s="37"/>
      <c r="W109" s="37"/>
      <c r="X109" s="37"/>
      <c r="Y109" s="37"/>
      <c r="Z109" s="37"/>
      <c r="AA109" s="37"/>
      <c r="AB109" s="37"/>
      <c r="AC109" s="37"/>
      <c r="AD109" s="37"/>
      <c r="AE109" s="37"/>
      <c r="AF109" s="37"/>
      <c r="AG109" s="37"/>
      <c r="AH109" s="37"/>
    </row>
    <row r="110" spans="1:34">
      <c r="A110" s="265">
        <v>44067</v>
      </c>
      <c r="B110" s="115" t="s">
        <v>156</v>
      </c>
      <c r="C110" s="37">
        <v>880024576</v>
      </c>
      <c r="D110" s="115" t="s">
        <v>152</v>
      </c>
      <c r="E110" s="115" t="s">
        <v>140</v>
      </c>
      <c r="F110" s="84"/>
      <c r="G110" s="84"/>
      <c r="H110" s="685">
        <v>44067</v>
      </c>
      <c r="I110" s="685">
        <v>44077</v>
      </c>
      <c r="J110" s="664" t="s">
        <v>142</v>
      </c>
      <c r="K110" s="416">
        <v>5000</v>
      </c>
      <c r="L110" s="37">
        <v>2866.54</v>
      </c>
      <c r="M110" s="572"/>
      <c r="N110" s="84"/>
      <c r="O110" s="84"/>
      <c r="P110" s="84"/>
      <c r="Q110" s="84"/>
      <c r="R110" s="84"/>
      <c r="S110" s="37"/>
      <c r="T110" s="37"/>
      <c r="U110" s="37"/>
      <c r="V110" s="37"/>
      <c r="W110" s="37"/>
      <c r="X110" s="37"/>
      <c r="Y110" s="37"/>
      <c r="Z110" s="37"/>
      <c r="AA110" s="37"/>
      <c r="AB110" s="37"/>
      <c r="AC110" s="37"/>
      <c r="AD110" s="37"/>
      <c r="AE110" s="37"/>
      <c r="AF110" s="37"/>
      <c r="AG110" s="37"/>
      <c r="AH110" s="37"/>
    </row>
    <row r="111" spans="1:34">
      <c r="A111" s="265">
        <v>44067</v>
      </c>
      <c r="B111" s="115" t="s">
        <v>156</v>
      </c>
      <c r="C111" s="37">
        <v>880024576</v>
      </c>
      <c r="D111" s="115" t="s">
        <v>152</v>
      </c>
      <c r="E111" s="115" t="s">
        <v>140</v>
      </c>
      <c r="F111" s="115"/>
      <c r="G111" s="84"/>
      <c r="H111" s="265">
        <v>44071</v>
      </c>
      <c r="I111" s="265">
        <v>44077</v>
      </c>
      <c r="J111" s="84"/>
      <c r="K111" s="416"/>
      <c r="L111" s="37">
        <v>95</v>
      </c>
      <c r="M111" s="678"/>
      <c r="N111" s="84"/>
      <c r="O111" s="84"/>
      <c r="P111" s="84"/>
      <c r="Q111" s="84"/>
      <c r="R111" s="84"/>
      <c r="S111" s="37"/>
      <c r="T111" s="37"/>
      <c r="U111" s="37"/>
      <c r="V111" s="37"/>
      <c r="W111" s="37"/>
      <c r="X111" s="37"/>
      <c r="Y111" s="37"/>
      <c r="Z111" s="37"/>
      <c r="AA111" s="37"/>
      <c r="AB111" s="37"/>
      <c r="AC111" s="37"/>
      <c r="AD111" s="37"/>
      <c r="AE111" s="37"/>
      <c r="AF111" s="37"/>
      <c r="AG111" s="37"/>
      <c r="AH111" s="37"/>
    </row>
    <row r="112" spans="1:34">
      <c r="A112" s="265">
        <v>44067</v>
      </c>
      <c r="B112" s="115" t="s">
        <v>156</v>
      </c>
      <c r="C112" s="37">
        <v>880024576</v>
      </c>
      <c r="D112" s="115" t="s">
        <v>152</v>
      </c>
      <c r="E112" s="115" t="s">
        <v>140</v>
      </c>
      <c r="F112" s="115"/>
      <c r="G112" s="37"/>
      <c r="H112" s="665">
        <v>44074</v>
      </c>
      <c r="I112" s="265">
        <v>44077</v>
      </c>
      <c r="J112" s="115" t="s">
        <v>148</v>
      </c>
      <c r="K112" s="629"/>
      <c r="L112" s="37">
        <v>1957</v>
      </c>
      <c r="M112" s="678"/>
      <c r="N112" s="84"/>
      <c r="O112" s="84"/>
      <c r="P112" s="84"/>
      <c r="Q112" s="84"/>
      <c r="R112" s="84"/>
      <c r="S112" s="37"/>
      <c r="T112" s="37"/>
      <c r="U112" s="37"/>
      <c r="V112" s="37"/>
      <c r="W112" s="37"/>
      <c r="X112" s="37"/>
      <c r="Y112" s="37"/>
      <c r="Z112" s="37"/>
      <c r="AA112" s="37"/>
      <c r="AB112" s="37"/>
      <c r="AC112" s="37"/>
      <c r="AD112" s="37"/>
      <c r="AE112" s="37"/>
      <c r="AF112" s="37"/>
      <c r="AG112" s="37"/>
      <c r="AH112" s="37"/>
    </row>
    <row r="113" spans="1:34">
      <c r="A113" s="265">
        <v>44069</v>
      </c>
      <c r="B113" s="115" t="s">
        <v>149</v>
      </c>
      <c r="C113" s="37">
        <v>880024611</v>
      </c>
      <c r="D113" s="115" t="s">
        <v>139</v>
      </c>
      <c r="E113" s="115" t="s">
        <v>140</v>
      </c>
      <c r="F113" s="115" t="s">
        <v>199</v>
      </c>
      <c r="G113" s="37"/>
      <c r="H113" s="665">
        <v>44069</v>
      </c>
      <c r="I113" s="265">
        <v>44077</v>
      </c>
      <c r="J113" s="115" t="s">
        <v>199</v>
      </c>
      <c r="K113" s="629"/>
      <c r="L113" s="37">
        <v>989.39</v>
      </c>
      <c r="M113" s="678" t="s">
        <v>192</v>
      </c>
      <c r="N113" s="84"/>
      <c r="O113" s="84"/>
      <c r="P113" s="84"/>
      <c r="Q113" s="84"/>
      <c r="R113" s="84"/>
      <c r="S113" s="37"/>
      <c r="T113" s="37"/>
      <c r="U113" s="37"/>
      <c r="V113" s="37"/>
      <c r="W113" s="37"/>
      <c r="X113" s="37"/>
      <c r="Y113" s="37"/>
      <c r="Z113" s="37"/>
      <c r="AA113" s="37"/>
      <c r="AB113" s="37"/>
      <c r="AC113" s="37"/>
      <c r="AD113" s="37"/>
      <c r="AE113" s="37"/>
      <c r="AF113" s="37"/>
      <c r="AG113" s="37"/>
      <c r="AH113" s="37"/>
    </row>
    <row r="114" spans="1:34">
      <c r="A114" s="265">
        <v>44069</v>
      </c>
      <c r="B114" s="115" t="s">
        <v>149</v>
      </c>
      <c r="C114" s="37">
        <v>880024611</v>
      </c>
      <c r="D114" s="115" t="s">
        <v>139</v>
      </c>
      <c r="E114" s="115" t="s">
        <v>140</v>
      </c>
      <c r="F114" s="115" t="s">
        <v>199</v>
      </c>
      <c r="G114" s="37"/>
      <c r="H114" s="665">
        <v>44074</v>
      </c>
      <c r="I114" s="265">
        <v>44077</v>
      </c>
      <c r="J114" s="115" t="s">
        <v>199</v>
      </c>
      <c r="K114" s="629"/>
      <c r="L114" s="37">
        <v>880.04</v>
      </c>
      <c r="M114" s="678" t="s">
        <v>247</v>
      </c>
      <c r="N114" s="84"/>
      <c r="O114" s="84"/>
      <c r="P114" s="84"/>
      <c r="Q114" s="84"/>
      <c r="R114" s="84"/>
      <c r="S114" s="37"/>
      <c r="T114" s="37"/>
      <c r="U114" s="37"/>
      <c r="V114" s="37"/>
      <c r="W114" s="37"/>
      <c r="X114" s="37"/>
      <c r="Y114" s="37"/>
      <c r="Z114" s="37"/>
      <c r="AA114" s="37"/>
      <c r="AB114" s="37"/>
      <c r="AC114" s="37"/>
      <c r="AD114" s="37"/>
      <c r="AE114" s="37"/>
      <c r="AF114" s="37"/>
      <c r="AG114" s="37"/>
      <c r="AH114" s="37"/>
    </row>
    <row r="115" spans="1:34">
      <c r="A115" s="265">
        <v>44070</v>
      </c>
      <c r="B115" s="115" t="s">
        <v>144</v>
      </c>
      <c r="C115" s="37">
        <v>880025141</v>
      </c>
      <c r="D115" s="115" t="s">
        <v>139</v>
      </c>
      <c r="E115" s="115" t="s">
        <v>147</v>
      </c>
      <c r="F115" s="115" t="s">
        <v>142</v>
      </c>
      <c r="G115" s="265">
        <v>44070</v>
      </c>
      <c r="H115" s="37"/>
      <c r="I115" s="37"/>
      <c r="J115" s="37"/>
      <c r="K115" s="680" t="s">
        <v>248</v>
      </c>
      <c r="L115" s="37"/>
      <c r="M115" s="572"/>
      <c r="N115" s="84"/>
      <c r="O115" s="403">
        <v>44050</v>
      </c>
      <c r="P115" s="23">
        <v>951</v>
      </c>
      <c r="Q115" s="84"/>
      <c r="R115" s="84"/>
      <c r="S115" s="37"/>
      <c r="T115" s="37"/>
      <c r="U115" s="37"/>
      <c r="V115" s="37"/>
      <c r="W115" s="37"/>
      <c r="X115" s="37"/>
      <c r="Y115" s="37"/>
      <c r="Z115" s="37"/>
      <c r="AA115" s="37"/>
      <c r="AB115" s="37"/>
      <c r="AC115" s="37"/>
      <c r="AD115" s="37"/>
      <c r="AE115" s="37"/>
      <c r="AF115" s="37"/>
      <c r="AG115" s="37"/>
      <c r="AH115" s="37"/>
    </row>
    <row r="116" spans="1:34">
      <c r="A116" s="265">
        <v>44046</v>
      </c>
      <c r="B116" s="115" t="s">
        <v>138</v>
      </c>
      <c r="C116" s="37">
        <v>880039304</v>
      </c>
      <c r="D116" s="115" t="s">
        <v>139</v>
      </c>
      <c r="E116" s="115" t="s">
        <v>140</v>
      </c>
      <c r="F116" s="115" t="s">
        <v>168</v>
      </c>
      <c r="G116" s="665">
        <v>44070</v>
      </c>
      <c r="H116" s="265">
        <v>44070</v>
      </c>
      <c r="I116" s="265">
        <v>44083</v>
      </c>
      <c r="J116" s="115" t="s">
        <v>168</v>
      </c>
      <c r="K116" s="629"/>
      <c r="L116" s="37">
        <v>3400</v>
      </c>
      <c r="M116" s="115" t="s">
        <v>249</v>
      </c>
      <c r="N116" s="37"/>
      <c r="O116" s="265"/>
      <c r="P116" s="37"/>
      <c r="Q116" s="37"/>
      <c r="R116" s="37"/>
      <c r="S116" s="37"/>
      <c r="T116" s="37"/>
      <c r="U116" s="37"/>
      <c r="V116" s="37"/>
      <c r="W116" s="37"/>
      <c r="X116" s="37"/>
      <c r="Y116" s="37"/>
      <c r="Z116" s="37"/>
      <c r="AA116" s="37"/>
      <c r="AB116" s="37"/>
      <c r="AC116" s="37"/>
      <c r="AD116" s="37"/>
      <c r="AE116" s="37"/>
      <c r="AF116" s="37"/>
      <c r="AG116" s="37"/>
      <c r="AH116" s="37"/>
    </row>
    <row r="117" spans="1:34">
      <c r="A117" s="265">
        <v>44053</v>
      </c>
      <c r="B117" s="115" t="s">
        <v>206</v>
      </c>
      <c r="C117" s="37">
        <v>880025857</v>
      </c>
      <c r="D117" s="115" t="s">
        <v>139</v>
      </c>
      <c r="E117" s="115" t="s">
        <v>140</v>
      </c>
      <c r="F117" s="115" t="s">
        <v>142</v>
      </c>
      <c r="G117" s="37"/>
      <c r="H117" s="265"/>
      <c r="I117" s="265">
        <v>44070</v>
      </c>
      <c r="J117" s="115"/>
      <c r="K117" s="629"/>
      <c r="L117" s="37"/>
      <c r="M117" s="678"/>
      <c r="N117" s="642"/>
      <c r="O117" s="645"/>
      <c r="P117" s="262"/>
      <c r="Q117" s="629"/>
      <c r="R117" s="262"/>
      <c r="S117" s="37"/>
      <c r="T117" s="37"/>
      <c r="U117" s="37"/>
      <c r="V117" s="37"/>
      <c r="W117" s="37"/>
      <c r="X117" s="37"/>
      <c r="Y117" s="37"/>
      <c r="Z117" s="37"/>
      <c r="AA117" s="37"/>
      <c r="AB117" s="37"/>
      <c r="AC117" s="37"/>
      <c r="AD117" s="37"/>
      <c r="AE117" s="37"/>
      <c r="AF117" s="37"/>
      <c r="AG117" s="37"/>
      <c r="AH117" s="37"/>
    </row>
    <row r="118" spans="1:34">
      <c r="A118" s="265">
        <v>44067</v>
      </c>
      <c r="B118" s="115" t="s">
        <v>154</v>
      </c>
      <c r="C118" s="37">
        <v>880026091</v>
      </c>
      <c r="D118" s="115" t="s">
        <v>139</v>
      </c>
      <c r="E118" s="115" t="s">
        <v>140</v>
      </c>
      <c r="F118" s="84"/>
      <c r="G118" s="84"/>
      <c r="H118" s="23"/>
      <c r="I118" s="403">
        <v>44081</v>
      </c>
      <c r="J118" s="84"/>
      <c r="K118" s="416"/>
      <c r="L118" s="37"/>
      <c r="M118" s="572"/>
      <c r="N118" s="84"/>
      <c r="O118" s="84"/>
      <c r="P118" s="84"/>
      <c r="Q118" s="84"/>
      <c r="R118" s="84"/>
      <c r="S118" s="37"/>
      <c r="T118" s="37"/>
      <c r="U118" s="37"/>
      <c r="V118" s="37"/>
      <c r="W118" s="37"/>
      <c r="X118" s="37"/>
      <c r="Y118" s="37"/>
      <c r="Z118" s="37"/>
      <c r="AA118" s="37"/>
      <c r="AB118" s="37"/>
      <c r="AC118" s="37"/>
      <c r="AD118" s="37"/>
      <c r="AE118" s="37"/>
      <c r="AF118" s="37"/>
      <c r="AG118" s="37"/>
      <c r="AH118" s="37"/>
    </row>
    <row r="119" spans="1:34">
      <c r="A119" s="666">
        <v>44062</v>
      </c>
      <c r="B119" s="115" t="s">
        <v>154</v>
      </c>
      <c r="C119" s="23">
        <v>880026216</v>
      </c>
      <c r="D119" s="115" t="s">
        <v>139</v>
      </c>
      <c r="E119" s="115" t="s">
        <v>100</v>
      </c>
      <c r="F119" s="665"/>
      <c r="G119" s="37"/>
      <c r="H119" s="265"/>
      <c r="I119" s="265">
        <v>44076</v>
      </c>
      <c r="J119" s="115"/>
      <c r="K119" s="629"/>
      <c r="L119" s="37"/>
      <c r="M119" s="678"/>
      <c r="N119" s="642"/>
      <c r="O119" s="645"/>
      <c r="P119" s="262"/>
      <c r="Q119" s="629"/>
      <c r="R119" s="262"/>
      <c r="S119" s="37"/>
      <c r="T119" s="37"/>
      <c r="U119" s="37"/>
      <c r="V119" s="37"/>
      <c r="W119" s="37"/>
      <c r="X119" s="37"/>
      <c r="Y119" s="37"/>
      <c r="Z119" s="37"/>
      <c r="AA119" s="37"/>
      <c r="AB119" s="37"/>
      <c r="AC119" s="37"/>
      <c r="AD119" s="37"/>
      <c r="AE119" s="37"/>
      <c r="AF119" s="37"/>
      <c r="AG119" s="37"/>
      <c r="AH119" s="37"/>
    </row>
    <row r="120" spans="1:34">
      <c r="A120" s="666">
        <v>44055</v>
      </c>
      <c r="B120" s="115" t="s">
        <v>206</v>
      </c>
      <c r="C120" s="37">
        <v>880026282</v>
      </c>
      <c r="D120" s="115" t="s">
        <v>139</v>
      </c>
      <c r="E120" s="115" t="s">
        <v>140</v>
      </c>
      <c r="F120" s="665" t="s">
        <v>142</v>
      </c>
      <c r="G120" s="37"/>
      <c r="H120" s="265"/>
      <c r="I120" s="265">
        <v>44071</v>
      </c>
      <c r="J120" s="115"/>
      <c r="K120" s="629"/>
      <c r="L120" s="37"/>
      <c r="M120" s="678"/>
      <c r="N120" s="642"/>
      <c r="O120" s="645"/>
      <c r="P120" s="262"/>
      <c r="Q120" s="629"/>
      <c r="R120" s="262"/>
      <c r="S120" s="37"/>
      <c r="T120" s="37"/>
      <c r="U120" s="37"/>
      <c r="V120" s="37"/>
      <c r="W120" s="37"/>
      <c r="X120" s="37"/>
      <c r="Y120" s="37"/>
      <c r="Z120" s="37"/>
      <c r="AA120" s="37"/>
      <c r="AB120" s="37"/>
      <c r="AC120" s="37"/>
      <c r="AD120" s="37"/>
      <c r="AE120" s="37"/>
      <c r="AF120" s="37"/>
      <c r="AG120" s="37"/>
      <c r="AH120" s="37"/>
    </row>
    <row r="121" spans="1:34">
      <c r="A121" s="265">
        <v>44048</v>
      </c>
      <c r="B121" s="115" t="s">
        <v>146</v>
      </c>
      <c r="C121" s="37">
        <v>880026345</v>
      </c>
      <c r="D121" s="115" t="s">
        <v>139</v>
      </c>
      <c r="E121" s="115" t="s">
        <v>147</v>
      </c>
      <c r="F121" s="115"/>
      <c r="G121" s="37"/>
      <c r="H121" s="37"/>
      <c r="I121" s="265"/>
      <c r="J121" s="37"/>
      <c r="K121" s="629"/>
      <c r="L121" s="37"/>
      <c r="M121" s="572"/>
      <c r="N121" s="37"/>
      <c r="O121" s="265">
        <v>44045</v>
      </c>
      <c r="P121" s="37">
        <v>5342.12</v>
      </c>
      <c r="Q121" s="37"/>
      <c r="R121" s="37"/>
      <c r="S121" s="37"/>
      <c r="T121" s="37"/>
      <c r="U121" s="37"/>
      <c r="V121" s="37"/>
      <c r="W121" s="37"/>
      <c r="X121" s="37"/>
      <c r="Y121" s="37"/>
      <c r="Z121" s="37"/>
      <c r="AA121" s="37"/>
      <c r="AB121" s="37"/>
      <c r="AC121" s="37"/>
      <c r="AD121" s="37"/>
      <c r="AE121" s="37"/>
      <c r="AF121" s="37"/>
      <c r="AG121" s="37"/>
      <c r="AH121" s="37"/>
    </row>
    <row r="122" spans="1:34">
      <c r="A122" s="666">
        <v>44055</v>
      </c>
      <c r="B122" s="37" t="s">
        <v>149</v>
      </c>
      <c r="C122" s="37">
        <v>880027139</v>
      </c>
      <c r="D122" s="115" t="s">
        <v>152</v>
      </c>
      <c r="E122" s="115" t="s">
        <v>100</v>
      </c>
      <c r="F122" s="665"/>
      <c r="G122" s="37"/>
      <c r="H122" s="265"/>
      <c r="I122" s="265">
        <v>44076</v>
      </c>
      <c r="J122" s="115"/>
      <c r="K122" s="629"/>
      <c r="L122" s="37"/>
      <c r="M122" s="678"/>
      <c r="N122" s="642"/>
      <c r="O122" s="645"/>
      <c r="P122" s="262"/>
      <c r="Q122" s="629"/>
      <c r="R122" s="262"/>
      <c r="S122" s="37"/>
      <c r="T122" s="37"/>
      <c r="U122" s="37"/>
      <c r="V122" s="37"/>
      <c r="W122" s="37"/>
      <c r="X122" s="37"/>
      <c r="Y122" s="37"/>
      <c r="Z122" s="37"/>
      <c r="AA122" s="37"/>
      <c r="AB122" s="37"/>
      <c r="AC122" s="37"/>
      <c r="AD122" s="37"/>
      <c r="AE122" s="37"/>
      <c r="AF122" s="37"/>
      <c r="AG122" s="37"/>
      <c r="AH122" s="37"/>
    </row>
    <row r="123" spans="1:34">
      <c r="A123" s="666">
        <v>44063</v>
      </c>
      <c r="B123" s="115" t="s">
        <v>154</v>
      </c>
      <c r="C123" s="37">
        <v>880027697</v>
      </c>
      <c r="D123" s="115" t="s">
        <v>139</v>
      </c>
      <c r="E123" s="115" t="s">
        <v>100</v>
      </c>
      <c r="F123" s="665"/>
      <c r="G123" s="37"/>
      <c r="H123" s="265"/>
      <c r="I123" s="265">
        <v>44078</v>
      </c>
      <c r="J123" s="115"/>
      <c r="K123" s="629"/>
      <c r="L123" s="37"/>
      <c r="M123" s="678"/>
      <c r="N123" s="642"/>
      <c r="O123" s="645"/>
      <c r="P123" s="262"/>
      <c r="Q123" s="629"/>
      <c r="R123" s="262"/>
      <c r="S123" s="37"/>
      <c r="T123" s="37"/>
      <c r="U123" s="37"/>
      <c r="V123" s="37"/>
      <c r="W123" s="37"/>
      <c r="X123" s="37"/>
      <c r="Y123" s="37"/>
      <c r="Z123" s="37"/>
      <c r="AA123" s="37"/>
      <c r="AB123" s="37"/>
      <c r="AC123" s="37"/>
      <c r="AD123" s="37"/>
      <c r="AE123" s="37"/>
      <c r="AF123" s="37"/>
      <c r="AG123" s="37"/>
      <c r="AH123" s="37"/>
    </row>
    <row r="124" spans="1:34">
      <c r="A124" s="265">
        <v>44048</v>
      </c>
      <c r="B124" s="115" t="s">
        <v>144</v>
      </c>
      <c r="C124" s="37">
        <v>880027843</v>
      </c>
      <c r="D124" s="115" t="s">
        <v>139</v>
      </c>
      <c r="E124" s="115" t="s">
        <v>147</v>
      </c>
      <c r="F124" s="115" t="s">
        <v>182</v>
      </c>
      <c r="G124" s="37"/>
      <c r="H124" s="37"/>
      <c r="I124" s="265">
        <v>44068</v>
      </c>
      <c r="J124" s="37"/>
      <c r="K124" s="629"/>
      <c r="L124" s="37"/>
      <c r="M124" s="572"/>
      <c r="N124" s="37"/>
      <c r="O124" s="37"/>
      <c r="P124" s="37"/>
      <c r="Q124" s="37"/>
      <c r="R124" s="37"/>
      <c r="S124" s="37"/>
      <c r="T124" s="37"/>
      <c r="U124" s="37"/>
      <c r="V124" s="37"/>
      <c r="W124" s="37"/>
      <c r="X124" s="37"/>
      <c r="Y124" s="37"/>
      <c r="Z124" s="37"/>
      <c r="AA124" s="37"/>
      <c r="AB124" s="37"/>
      <c r="AC124" s="37"/>
      <c r="AD124" s="37"/>
      <c r="AE124" s="37"/>
      <c r="AF124" s="37"/>
      <c r="AG124" s="37"/>
      <c r="AH124" s="37"/>
    </row>
    <row r="125" spans="1:34">
      <c r="A125" s="666">
        <v>44057</v>
      </c>
      <c r="B125" s="115" t="s">
        <v>149</v>
      </c>
      <c r="C125" s="84">
        <v>880028300</v>
      </c>
      <c r="D125" s="115" t="s">
        <v>139</v>
      </c>
      <c r="E125" s="115" t="s">
        <v>140</v>
      </c>
      <c r="F125" s="665" t="s">
        <v>200</v>
      </c>
      <c r="G125" s="37"/>
      <c r="H125" s="265"/>
      <c r="I125" s="265">
        <v>44071</v>
      </c>
      <c r="J125" s="115"/>
      <c r="K125" s="629"/>
      <c r="L125" s="37"/>
      <c r="M125" s="678" t="s">
        <v>195</v>
      </c>
      <c r="N125" s="642"/>
      <c r="O125" s="645"/>
      <c r="P125" s="262"/>
      <c r="Q125" s="629"/>
      <c r="R125" s="262"/>
      <c r="S125" s="37"/>
      <c r="T125" s="37"/>
      <c r="U125" s="37"/>
      <c r="V125" s="37"/>
      <c r="W125" s="37"/>
      <c r="X125" s="37"/>
      <c r="Y125" s="37"/>
      <c r="Z125" s="37"/>
      <c r="AA125" s="37"/>
      <c r="AB125" s="37"/>
      <c r="AC125" s="37"/>
      <c r="AD125" s="37"/>
      <c r="AE125" s="37"/>
      <c r="AF125" s="37"/>
      <c r="AG125" s="37"/>
      <c r="AH125" s="37"/>
    </row>
    <row r="126" spans="1:34">
      <c r="A126" s="666">
        <v>44063</v>
      </c>
      <c r="B126" s="115" t="s">
        <v>144</v>
      </c>
      <c r="C126" s="37">
        <v>880028661</v>
      </c>
      <c r="D126" s="115" t="s">
        <v>139</v>
      </c>
      <c r="E126" s="115" t="s">
        <v>147</v>
      </c>
      <c r="F126" s="665" t="s">
        <v>142</v>
      </c>
      <c r="G126" s="265">
        <v>44063</v>
      </c>
      <c r="H126" s="265"/>
      <c r="I126" s="265">
        <v>44080</v>
      </c>
      <c r="J126" s="115"/>
      <c r="K126" s="629"/>
      <c r="L126" s="37"/>
      <c r="M126" s="678"/>
      <c r="N126" s="642"/>
      <c r="O126" s="665">
        <v>44062</v>
      </c>
      <c r="P126" s="262">
        <v>4815.3599999999997</v>
      </c>
      <c r="Q126" s="629"/>
      <c r="R126" s="262"/>
      <c r="S126" s="37"/>
      <c r="T126" s="37"/>
      <c r="U126" s="37"/>
      <c r="V126" s="37"/>
      <c r="W126" s="37"/>
      <c r="X126" s="37"/>
      <c r="Y126" s="37"/>
      <c r="Z126" s="37"/>
      <c r="AA126" s="37"/>
      <c r="AB126" s="37"/>
      <c r="AC126" s="37"/>
      <c r="AD126" s="37"/>
      <c r="AE126" s="37"/>
      <c r="AF126" s="37"/>
      <c r="AG126" s="37"/>
      <c r="AH126" s="37"/>
    </row>
    <row r="127" spans="1:34">
      <c r="A127" s="265">
        <v>44048</v>
      </c>
      <c r="B127" s="115" t="s">
        <v>157</v>
      </c>
      <c r="C127" s="37">
        <v>880029671</v>
      </c>
      <c r="D127" s="115" t="s">
        <v>152</v>
      </c>
      <c r="E127" s="115" t="s">
        <v>140</v>
      </c>
      <c r="F127" s="115" t="s">
        <v>142</v>
      </c>
      <c r="G127" s="37"/>
      <c r="H127" s="265">
        <v>44048</v>
      </c>
      <c r="I127" s="265"/>
      <c r="J127" s="115" t="s">
        <v>142</v>
      </c>
      <c r="K127" s="629"/>
      <c r="L127" s="37">
        <f>35.5*3</f>
        <v>106.5</v>
      </c>
      <c r="M127" s="572"/>
      <c r="N127" s="37"/>
      <c r="O127" s="37"/>
      <c r="P127" s="37"/>
      <c r="Q127" s="37"/>
      <c r="R127" s="37"/>
      <c r="S127" s="37"/>
      <c r="T127" s="37"/>
      <c r="U127" s="37"/>
      <c r="V127" s="37"/>
      <c r="W127" s="37"/>
      <c r="X127" s="37"/>
      <c r="Y127" s="37"/>
      <c r="Z127" s="37"/>
      <c r="AA127" s="37"/>
      <c r="AB127" s="37"/>
      <c r="AC127" s="37"/>
      <c r="AD127" s="37"/>
      <c r="AE127" s="37"/>
      <c r="AF127" s="37"/>
      <c r="AG127" s="37"/>
      <c r="AH127" s="37"/>
    </row>
    <row r="128" spans="1:34">
      <c r="A128" s="666">
        <v>44062</v>
      </c>
      <c r="B128" s="115" t="s">
        <v>157</v>
      </c>
      <c r="C128" s="23">
        <v>880029671</v>
      </c>
      <c r="D128" s="115" t="s">
        <v>139</v>
      </c>
      <c r="E128" s="115" t="s">
        <v>140</v>
      </c>
      <c r="F128" s="665" t="s">
        <v>142</v>
      </c>
      <c r="G128" s="37"/>
      <c r="H128" s="265">
        <v>44062</v>
      </c>
      <c r="I128" s="265"/>
      <c r="J128" s="115" t="s">
        <v>142</v>
      </c>
      <c r="K128" s="629"/>
      <c r="L128" s="37">
        <f>46.5+45.5+46.5</f>
        <v>138.5</v>
      </c>
      <c r="M128" s="678"/>
      <c r="N128" s="642"/>
      <c r="O128" s="645"/>
      <c r="P128" s="262"/>
      <c r="Q128" s="629"/>
      <c r="R128" s="262"/>
      <c r="S128" s="37"/>
      <c r="T128" s="37"/>
      <c r="U128" s="37"/>
      <c r="V128" s="37"/>
      <c r="W128" s="37"/>
      <c r="X128" s="37"/>
      <c r="Y128" s="37"/>
      <c r="Z128" s="37"/>
      <c r="AA128" s="37"/>
      <c r="AB128" s="37"/>
      <c r="AC128" s="37"/>
      <c r="AD128" s="37"/>
      <c r="AE128" s="37"/>
      <c r="AF128" s="37"/>
      <c r="AG128" s="37"/>
      <c r="AH128" s="37"/>
    </row>
    <row r="129" spans="1:34">
      <c r="A129" s="265">
        <v>44050</v>
      </c>
      <c r="B129" s="115" t="s">
        <v>146</v>
      </c>
      <c r="C129" s="37">
        <v>880029873</v>
      </c>
      <c r="D129" s="115" t="s">
        <v>139</v>
      </c>
      <c r="E129" s="115" t="s">
        <v>140</v>
      </c>
      <c r="F129" s="115" t="s">
        <v>225</v>
      </c>
      <c r="G129" s="265">
        <v>44062</v>
      </c>
      <c r="H129" s="265">
        <v>44060</v>
      </c>
      <c r="I129" s="265">
        <v>44077</v>
      </c>
      <c r="J129" s="115" t="s">
        <v>225</v>
      </c>
      <c r="K129" s="680" t="s">
        <v>250</v>
      </c>
      <c r="L129" s="37">
        <v>16254.81</v>
      </c>
      <c r="M129" s="678" t="s">
        <v>251</v>
      </c>
      <c r="N129" s="642"/>
      <c r="O129" s="645"/>
      <c r="P129" s="262"/>
      <c r="Q129" s="629"/>
      <c r="R129" s="262"/>
      <c r="S129" s="37"/>
      <c r="T129" s="37"/>
      <c r="U129" s="37"/>
      <c r="V129" s="37"/>
      <c r="W129" s="37"/>
      <c r="X129" s="37"/>
      <c r="Y129" s="37"/>
      <c r="Z129" s="37"/>
      <c r="AA129" s="37"/>
      <c r="AB129" s="37"/>
      <c r="AC129" s="37"/>
      <c r="AD129" s="37"/>
      <c r="AE129" s="37"/>
      <c r="AF129" s="37"/>
      <c r="AG129" s="37"/>
      <c r="AH129" s="37"/>
    </row>
    <row r="130" spans="1:34">
      <c r="A130" s="265">
        <v>44050</v>
      </c>
      <c r="B130" s="115" t="s">
        <v>146</v>
      </c>
      <c r="C130" s="37">
        <v>880029873</v>
      </c>
      <c r="D130" s="115" t="s">
        <v>139</v>
      </c>
      <c r="E130" s="115" t="s">
        <v>140</v>
      </c>
      <c r="F130" s="115" t="s">
        <v>225</v>
      </c>
      <c r="G130" s="265">
        <v>44062</v>
      </c>
      <c r="H130" s="265">
        <v>44074</v>
      </c>
      <c r="I130" s="265">
        <v>44077</v>
      </c>
      <c r="J130" s="115" t="s">
        <v>252</v>
      </c>
      <c r="K130" s="680" t="s">
        <v>250</v>
      </c>
      <c r="L130" s="37">
        <v>3359.98</v>
      </c>
      <c r="M130" s="682" t="s">
        <v>253</v>
      </c>
      <c r="N130" s="37"/>
      <c r="O130" s="265">
        <v>44074</v>
      </c>
      <c r="P130" s="37">
        <v>140</v>
      </c>
      <c r="Q130" s="37"/>
      <c r="R130" s="37"/>
      <c r="S130" s="37"/>
      <c r="T130" s="37"/>
      <c r="U130" s="37"/>
      <c r="V130" s="37"/>
      <c r="W130" s="37"/>
      <c r="X130" s="37"/>
      <c r="Y130" s="37"/>
      <c r="Z130" s="37"/>
      <c r="AA130" s="37"/>
      <c r="AB130" s="37"/>
      <c r="AC130" s="37"/>
      <c r="AD130" s="37"/>
      <c r="AE130" s="37"/>
      <c r="AF130" s="37"/>
      <c r="AG130" s="37"/>
      <c r="AH130" s="37"/>
    </row>
    <row r="131" spans="1:34">
      <c r="A131" s="265">
        <v>44048</v>
      </c>
      <c r="B131" s="115" t="s">
        <v>175</v>
      </c>
      <c r="C131" s="37">
        <v>880029943</v>
      </c>
      <c r="D131" s="115" t="s">
        <v>139</v>
      </c>
      <c r="E131" s="115" t="s">
        <v>254</v>
      </c>
      <c r="F131" s="115" t="s">
        <v>255</v>
      </c>
      <c r="G131" s="37"/>
      <c r="H131" s="265">
        <v>44048</v>
      </c>
      <c r="I131" s="265"/>
      <c r="J131" s="115" t="s">
        <v>256</v>
      </c>
      <c r="K131" s="629"/>
      <c r="L131" s="37">
        <v>63</v>
      </c>
      <c r="M131" s="678" t="s">
        <v>257</v>
      </c>
      <c r="N131" s="37"/>
      <c r="O131" s="265">
        <v>44048</v>
      </c>
      <c r="P131" s="37">
        <v>16380</v>
      </c>
      <c r="Q131" s="37"/>
      <c r="R131" s="37"/>
      <c r="S131" s="37"/>
      <c r="T131" s="37"/>
      <c r="U131" s="37"/>
      <c r="V131" s="37"/>
      <c r="W131" s="37"/>
      <c r="X131" s="37"/>
      <c r="Y131" s="37"/>
      <c r="Z131" s="37"/>
      <c r="AA131" s="37"/>
      <c r="AB131" s="37"/>
      <c r="AC131" s="37"/>
      <c r="AD131" s="37"/>
      <c r="AE131" s="37"/>
      <c r="AF131" s="37"/>
      <c r="AG131" s="37"/>
      <c r="AH131" s="37"/>
    </row>
    <row r="132" spans="1:34">
      <c r="A132" s="265">
        <v>44048</v>
      </c>
      <c r="B132" s="115" t="s">
        <v>175</v>
      </c>
      <c r="C132" s="37">
        <v>880029943</v>
      </c>
      <c r="D132" s="115" t="s">
        <v>139</v>
      </c>
      <c r="E132" s="115" t="s">
        <v>254</v>
      </c>
      <c r="F132" s="115" t="s">
        <v>255</v>
      </c>
      <c r="G132" s="37"/>
      <c r="H132" s="265">
        <v>44056</v>
      </c>
      <c r="I132" s="265"/>
      <c r="J132" s="115" t="s">
        <v>256</v>
      </c>
      <c r="K132" s="629"/>
      <c r="L132" s="37">
        <v>105</v>
      </c>
      <c r="M132" s="678" t="s">
        <v>214</v>
      </c>
      <c r="N132" s="37"/>
      <c r="O132" s="37"/>
      <c r="P132" s="37"/>
      <c r="Q132" s="37"/>
      <c r="R132" s="37"/>
      <c r="S132" s="37"/>
      <c r="T132" s="37"/>
      <c r="U132" s="37"/>
      <c r="V132" s="37"/>
      <c r="W132" s="37"/>
      <c r="X132" s="37"/>
      <c r="Y132" s="37"/>
      <c r="Z132" s="37"/>
      <c r="AA132" s="37"/>
      <c r="AB132" s="37"/>
      <c r="AC132" s="37"/>
      <c r="AD132" s="37"/>
      <c r="AE132" s="37"/>
      <c r="AF132" s="37"/>
      <c r="AG132" s="37"/>
      <c r="AH132" s="37"/>
    </row>
    <row r="133" spans="1:34">
      <c r="A133" s="265">
        <v>44048</v>
      </c>
      <c r="B133" s="115" t="s">
        <v>175</v>
      </c>
      <c r="C133" s="37">
        <v>880029943</v>
      </c>
      <c r="D133" s="115" t="s">
        <v>139</v>
      </c>
      <c r="E133" s="115" t="s">
        <v>140</v>
      </c>
      <c r="F133" s="115" t="s">
        <v>258</v>
      </c>
      <c r="G133" s="265">
        <v>44062</v>
      </c>
      <c r="H133" s="265">
        <v>44062</v>
      </c>
      <c r="I133" s="265"/>
      <c r="J133" s="115" t="s">
        <v>258</v>
      </c>
      <c r="K133" s="629"/>
      <c r="L133" s="37">
        <v>3150</v>
      </c>
      <c r="M133" s="678"/>
      <c r="N133" s="37"/>
      <c r="O133" s="265">
        <v>44067</v>
      </c>
      <c r="P133" s="37">
        <v>7480</v>
      </c>
      <c r="Q133" s="37"/>
      <c r="R133" s="37"/>
      <c r="S133" s="37"/>
      <c r="T133" s="37"/>
      <c r="U133" s="37"/>
      <c r="V133" s="37"/>
      <c r="W133" s="37"/>
      <c r="X133" s="37"/>
      <c r="Y133" s="37"/>
      <c r="Z133" s="37"/>
      <c r="AA133" s="37"/>
      <c r="AB133" s="37"/>
      <c r="AC133" s="37"/>
      <c r="AD133" s="37"/>
      <c r="AE133" s="37"/>
      <c r="AF133" s="37"/>
      <c r="AG133" s="37"/>
      <c r="AH133" s="37"/>
    </row>
    <row r="134" spans="1:34">
      <c r="A134" s="265">
        <v>44046</v>
      </c>
      <c r="B134" s="115" t="s">
        <v>138</v>
      </c>
      <c r="C134" s="37">
        <v>880039304</v>
      </c>
      <c r="D134" s="115" t="s">
        <v>139</v>
      </c>
      <c r="E134" s="115" t="s">
        <v>140</v>
      </c>
      <c r="F134" s="115" t="s">
        <v>172</v>
      </c>
      <c r="G134" s="265"/>
      <c r="H134" s="265">
        <v>44067</v>
      </c>
      <c r="I134" s="265">
        <v>44068</v>
      </c>
      <c r="J134" s="115" t="s">
        <v>172</v>
      </c>
      <c r="K134" s="629"/>
      <c r="L134" s="37">
        <v>1600</v>
      </c>
      <c r="M134" s="115" t="s">
        <v>259</v>
      </c>
      <c r="N134" s="37"/>
      <c r="O134" s="265"/>
      <c r="P134" s="37"/>
      <c r="Q134" s="37"/>
      <c r="R134" s="37"/>
      <c r="S134" s="37"/>
      <c r="T134" s="37"/>
      <c r="U134" s="37"/>
      <c r="V134" s="37"/>
      <c r="W134" s="37"/>
      <c r="X134" s="37"/>
      <c r="Y134" s="37"/>
      <c r="Z134" s="37"/>
      <c r="AA134" s="37"/>
      <c r="AB134" s="37"/>
      <c r="AC134" s="37"/>
      <c r="AD134" s="37"/>
      <c r="AE134" s="37"/>
      <c r="AF134" s="37"/>
      <c r="AG134" s="37"/>
      <c r="AH134" s="37"/>
    </row>
    <row r="135" spans="1:34">
      <c r="A135" s="265">
        <v>44046</v>
      </c>
      <c r="B135" s="115" t="s">
        <v>138</v>
      </c>
      <c r="C135" s="37">
        <v>880361073</v>
      </c>
      <c r="D135" s="115" t="s">
        <v>139</v>
      </c>
      <c r="E135" s="115" t="s">
        <v>140</v>
      </c>
      <c r="F135" s="115" t="s">
        <v>168</v>
      </c>
      <c r="G135" s="37"/>
      <c r="H135" s="37"/>
      <c r="I135" s="265">
        <v>44060</v>
      </c>
      <c r="J135" s="37"/>
      <c r="K135" s="629"/>
      <c r="L135" s="37"/>
      <c r="M135" s="115" t="s">
        <v>195</v>
      </c>
      <c r="N135" s="37"/>
      <c r="O135" s="37"/>
      <c r="P135" s="37"/>
      <c r="Q135" s="37"/>
      <c r="R135" s="37"/>
      <c r="S135" s="37"/>
      <c r="T135" s="37"/>
      <c r="U135" s="37"/>
      <c r="V135" s="37"/>
      <c r="W135" s="37"/>
      <c r="X135" s="37"/>
      <c r="Y135" s="37"/>
      <c r="Z135" s="37"/>
      <c r="AA135" s="37"/>
      <c r="AB135" s="37"/>
      <c r="AC135" s="37"/>
      <c r="AD135" s="37"/>
      <c r="AE135" s="37"/>
      <c r="AF135" s="37"/>
      <c r="AG135" s="37"/>
      <c r="AH135" s="37"/>
    </row>
    <row r="136" spans="1:34">
      <c r="A136" s="265">
        <v>44046</v>
      </c>
      <c r="B136" s="115" t="s">
        <v>138</v>
      </c>
      <c r="C136" s="37">
        <v>880560375</v>
      </c>
      <c r="D136" s="115" t="s">
        <v>139</v>
      </c>
      <c r="E136" s="115" t="s">
        <v>140</v>
      </c>
      <c r="F136" s="115" t="s">
        <v>142</v>
      </c>
      <c r="G136" s="37"/>
      <c r="H136" s="37"/>
      <c r="I136" s="265">
        <v>44058</v>
      </c>
      <c r="J136" s="37"/>
      <c r="K136" s="629"/>
      <c r="L136" s="37"/>
      <c r="M136" s="115" t="s">
        <v>195</v>
      </c>
      <c r="N136" s="37"/>
      <c r="O136" s="37"/>
      <c r="P136" s="37"/>
      <c r="Q136" s="37"/>
      <c r="R136" s="37"/>
      <c r="S136" s="37"/>
      <c r="T136" s="37"/>
      <c r="U136" s="37"/>
      <c r="V136" s="37"/>
      <c r="W136" s="37"/>
      <c r="X136" s="37"/>
      <c r="Y136" s="37"/>
      <c r="Z136" s="37"/>
      <c r="AA136" s="37"/>
      <c r="AB136" s="37"/>
      <c r="AC136" s="37"/>
      <c r="AD136" s="37"/>
      <c r="AE136" s="37"/>
      <c r="AF136" s="37"/>
      <c r="AG136" s="37"/>
      <c r="AH136" s="37"/>
    </row>
    <row r="137" spans="1:34">
      <c r="A137" s="666">
        <v>44054</v>
      </c>
      <c r="B137" s="115" t="s">
        <v>149</v>
      </c>
      <c r="C137" s="37">
        <v>880030690</v>
      </c>
      <c r="D137" s="115" t="s">
        <v>152</v>
      </c>
      <c r="E137" s="115" t="s">
        <v>140</v>
      </c>
      <c r="F137" s="665" t="s">
        <v>142</v>
      </c>
      <c r="G137" s="37"/>
      <c r="H137" s="265">
        <v>44054</v>
      </c>
      <c r="I137" s="265">
        <v>44069</v>
      </c>
      <c r="J137" s="115" t="s">
        <v>142</v>
      </c>
      <c r="K137" s="629"/>
      <c r="L137" s="37">
        <v>69.5</v>
      </c>
      <c r="M137" s="678" t="s">
        <v>260</v>
      </c>
      <c r="N137" s="642"/>
      <c r="O137" s="645"/>
      <c r="P137" s="262"/>
      <c r="Q137" s="629"/>
      <c r="R137" s="262"/>
      <c r="S137" s="37"/>
      <c r="T137" s="37"/>
      <c r="U137" s="37"/>
      <c r="V137" s="37"/>
      <c r="W137" s="37"/>
      <c r="X137" s="37"/>
      <c r="Y137" s="37"/>
      <c r="Z137" s="37"/>
      <c r="AA137" s="37"/>
      <c r="AB137" s="37"/>
      <c r="AC137" s="37"/>
      <c r="AD137" s="37"/>
      <c r="AE137" s="37"/>
      <c r="AF137" s="37"/>
      <c r="AG137" s="37"/>
      <c r="AH137" s="37"/>
    </row>
    <row r="138" spans="1:34">
      <c r="A138" s="666">
        <v>44054</v>
      </c>
      <c r="B138" s="115" t="s">
        <v>149</v>
      </c>
      <c r="C138" s="37">
        <v>880030690</v>
      </c>
      <c r="D138" s="115" t="s">
        <v>152</v>
      </c>
      <c r="E138" s="115" t="s">
        <v>140</v>
      </c>
      <c r="F138" s="665" t="s">
        <v>142</v>
      </c>
      <c r="G138" s="37"/>
      <c r="H138" s="265">
        <v>44068</v>
      </c>
      <c r="I138" s="265">
        <v>44069</v>
      </c>
      <c r="J138" s="115" t="s">
        <v>142</v>
      </c>
      <c r="K138" s="629"/>
      <c r="L138" s="37">
        <v>53.5</v>
      </c>
      <c r="M138" s="678" t="s">
        <v>260</v>
      </c>
      <c r="N138" s="642"/>
      <c r="O138" s="645"/>
      <c r="P138" s="262"/>
      <c r="Q138" s="629"/>
      <c r="R138" s="262"/>
      <c r="S138" s="37"/>
      <c r="T138" s="37"/>
      <c r="U138" s="37"/>
      <c r="V138" s="37"/>
      <c r="W138" s="37"/>
      <c r="X138" s="37"/>
      <c r="Y138" s="37"/>
      <c r="Z138" s="37"/>
      <c r="AA138" s="37"/>
      <c r="AB138" s="37"/>
      <c r="AC138" s="37"/>
      <c r="AD138" s="37"/>
      <c r="AE138" s="37"/>
      <c r="AF138" s="37"/>
      <c r="AG138" s="37"/>
      <c r="AH138" s="37"/>
    </row>
    <row r="139" spans="1:34">
      <c r="A139" s="666">
        <v>44057</v>
      </c>
      <c r="B139" s="115" t="s">
        <v>146</v>
      </c>
      <c r="C139" s="23">
        <v>880031116</v>
      </c>
      <c r="D139" s="115" t="s">
        <v>139</v>
      </c>
      <c r="E139" s="115" t="s">
        <v>140</v>
      </c>
      <c r="F139" s="665" t="s">
        <v>261</v>
      </c>
      <c r="G139" s="37"/>
      <c r="H139" s="265">
        <v>44069</v>
      </c>
      <c r="I139" s="265">
        <v>44071</v>
      </c>
      <c r="J139" s="115" t="s">
        <v>142</v>
      </c>
      <c r="K139" s="629"/>
      <c r="L139" s="37">
        <v>69.5</v>
      </c>
      <c r="M139" s="682" t="s">
        <v>262</v>
      </c>
      <c r="N139" s="642"/>
      <c r="O139" s="645"/>
      <c r="P139" s="262"/>
      <c r="Q139" s="629"/>
      <c r="R139" s="262"/>
      <c r="S139" s="37"/>
      <c r="T139" s="37"/>
      <c r="U139" s="37"/>
      <c r="V139" s="37"/>
      <c r="W139" s="37"/>
      <c r="X139" s="37"/>
      <c r="Y139" s="37"/>
      <c r="Z139" s="37"/>
      <c r="AA139" s="37"/>
      <c r="AB139" s="37"/>
      <c r="AC139" s="37"/>
      <c r="AD139" s="37"/>
      <c r="AE139" s="37"/>
      <c r="AF139" s="37"/>
      <c r="AG139" s="37"/>
      <c r="AH139" s="37"/>
    </row>
    <row r="140" spans="1:34">
      <c r="A140" s="265">
        <v>44049</v>
      </c>
      <c r="B140" s="115" t="s">
        <v>154</v>
      </c>
      <c r="C140" s="37">
        <v>880031458</v>
      </c>
      <c r="D140" s="115" t="s">
        <v>139</v>
      </c>
      <c r="E140" s="115" t="s">
        <v>147</v>
      </c>
      <c r="F140" s="37"/>
      <c r="G140" s="37"/>
      <c r="H140" s="265"/>
      <c r="I140" s="37"/>
      <c r="J140" s="115"/>
      <c r="K140" s="629"/>
      <c r="L140" s="37"/>
      <c r="M140" s="678"/>
      <c r="N140" s="642"/>
      <c r="O140" s="645"/>
      <c r="P140" s="262"/>
      <c r="Q140" s="629"/>
      <c r="R140" s="262"/>
      <c r="S140" s="37"/>
      <c r="T140" s="37"/>
      <c r="U140" s="37"/>
      <c r="V140" s="37"/>
      <c r="W140" s="37"/>
      <c r="X140" s="37"/>
      <c r="Y140" s="37"/>
      <c r="Z140" s="37"/>
      <c r="AA140" s="37"/>
      <c r="AB140" s="37"/>
      <c r="AC140" s="37"/>
      <c r="AD140" s="37"/>
      <c r="AE140" s="37"/>
      <c r="AF140" s="37"/>
      <c r="AG140" s="37"/>
      <c r="AH140" s="37"/>
    </row>
    <row r="141" spans="1:34">
      <c r="A141" s="265">
        <v>44070</v>
      </c>
      <c r="B141" s="115" t="s">
        <v>167</v>
      </c>
      <c r="C141" s="37">
        <v>880031557</v>
      </c>
      <c r="D141" s="115" t="s">
        <v>139</v>
      </c>
      <c r="E141" s="115" t="s">
        <v>140</v>
      </c>
      <c r="F141" s="115" t="s">
        <v>148</v>
      </c>
      <c r="G141" s="265">
        <v>44070</v>
      </c>
      <c r="H141" s="265">
        <v>44070</v>
      </c>
      <c r="I141" s="37"/>
      <c r="J141" s="115" t="s">
        <v>148</v>
      </c>
      <c r="K141" s="680" t="s">
        <v>263</v>
      </c>
      <c r="L141" s="37">
        <v>185</v>
      </c>
      <c r="M141" s="572"/>
      <c r="N141" s="84"/>
      <c r="O141" s="84"/>
      <c r="P141" s="84"/>
      <c r="Q141" s="84"/>
      <c r="R141" s="84"/>
      <c r="S141" s="37"/>
      <c r="T141" s="37"/>
      <c r="U141" s="37"/>
      <c r="V141" s="37"/>
      <c r="W141" s="37"/>
      <c r="X141" s="37"/>
      <c r="Y141" s="37"/>
      <c r="Z141" s="37"/>
      <c r="AA141" s="37"/>
      <c r="AB141" s="37"/>
      <c r="AC141" s="37"/>
      <c r="AD141" s="37"/>
      <c r="AE141" s="37"/>
      <c r="AF141" s="37"/>
      <c r="AG141" s="37"/>
      <c r="AH141" s="37"/>
    </row>
    <row r="142" spans="1:34">
      <c r="A142" s="666">
        <v>44061</v>
      </c>
      <c r="B142" s="115" t="s">
        <v>194</v>
      </c>
      <c r="C142" s="23">
        <v>880031688</v>
      </c>
      <c r="D142" s="115" t="s">
        <v>139</v>
      </c>
      <c r="E142" s="115" t="s">
        <v>100</v>
      </c>
      <c r="F142" s="665" t="s">
        <v>142</v>
      </c>
      <c r="G142" s="265"/>
      <c r="H142" s="265"/>
      <c r="I142" s="265">
        <v>44076</v>
      </c>
      <c r="J142" s="115"/>
      <c r="K142" s="629"/>
      <c r="L142" s="37"/>
      <c r="M142" s="678" t="s">
        <v>195</v>
      </c>
      <c r="N142" s="642"/>
      <c r="O142" s="645"/>
      <c r="P142" s="262"/>
      <c r="Q142" s="629"/>
      <c r="R142" s="262"/>
      <c r="S142" s="37"/>
      <c r="T142" s="37"/>
      <c r="U142" s="37"/>
      <c r="V142" s="37"/>
      <c r="W142" s="37"/>
      <c r="X142" s="37"/>
      <c r="Y142" s="37"/>
      <c r="Z142" s="37"/>
      <c r="AA142" s="37"/>
      <c r="AB142" s="37"/>
      <c r="AC142" s="37"/>
      <c r="AD142" s="37"/>
      <c r="AE142" s="37"/>
      <c r="AF142" s="37"/>
      <c r="AG142" s="37"/>
      <c r="AH142" s="37"/>
    </row>
    <row r="143" spans="1:34">
      <c r="A143" s="666">
        <v>44064</v>
      </c>
      <c r="B143" s="115" t="s">
        <v>146</v>
      </c>
      <c r="C143" s="37">
        <v>880031758</v>
      </c>
      <c r="D143" s="115" t="s">
        <v>139</v>
      </c>
      <c r="E143" s="115" t="s">
        <v>147</v>
      </c>
      <c r="F143" s="665" t="s">
        <v>142</v>
      </c>
      <c r="G143" s="37"/>
      <c r="H143" s="265"/>
      <c r="I143" s="265"/>
      <c r="J143" s="115"/>
      <c r="K143" s="629"/>
      <c r="L143" s="37"/>
      <c r="M143" s="678"/>
      <c r="N143" s="642"/>
      <c r="O143" s="645"/>
      <c r="P143" s="262"/>
      <c r="Q143" s="629"/>
      <c r="R143" s="262"/>
      <c r="S143" s="37"/>
      <c r="T143" s="37"/>
      <c r="U143" s="37"/>
      <c r="V143" s="37"/>
      <c r="W143" s="37"/>
      <c r="X143" s="37"/>
      <c r="Y143" s="37"/>
      <c r="Z143" s="37"/>
      <c r="AA143" s="37"/>
      <c r="AB143" s="37"/>
      <c r="AC143" s="37"/>
      <c r="AD143" s="37"/>
      <c r="AE143" s="37"/>
      <c r="AF143" s="37"/>
      <c r="AG143" s="37"/>
      <c r="AH143" s="37"/>
    </row>
    <row r="144" spans="1:34">
      <c r="A144" s="666">
        <v>44060</v>
      </c>
      <c r="B144" s="115" t="s">
        <v>178</v>
      </c>
      <c r="C144" s="84">
        <v>880031824</v>
      </c>
      <c r="D144" s="115" t="s">
        <v>139</v>
      </c>
      <c r="E144" s="115" t="s">
        <v>100</v>
      </c>
      <c r="F144" s="665" t="s">
        <v>142</v>
      </c>
      <c r="G144" s="37"/>
      <c r="H144" s="265">
        <v>44060</v>
      </c>
      <c r="I144" s="265"/>
      <c r="J144" s="115" t="s">
        <v>142</v>
      </c>
      <c r="K144" s="629"/>
      <c r="L144" s="37">
        <v>3784</v>
      </c>
      <c r="M144" s="678"/>
      <c r="N144" s="642"/>
      <c r="O144" s="645"/>
      <c r="P144" s="262"/>
      <c r="Q144" s="629"/>
      <c r="R144" s="262"/>
      <c r="S144" s="37"/>
      <c r="T144" s="37"/>
      <c r="U144" s="37"/>
      <c r="V144" s="37"/>
      <c r="W144" s="37"/>
      <c r="X144" s="37"/>
      <c r="Y144" s="37"/>
      <c r="Z144" s="37"/>
      <c r="AA144" s="37"/>
      <c r="AB144" s="37"/>
      <c r="AC144" s="37"/>
      <c r="AD144" s="37"/>
      <c r="AE144" s="37"/>
      <c r="AF144" s="37"/>
      <c r="AG144" s="37"/>
      <c r="AH144" s="37"/>
    </row>
    <row r="145" spans="1:34">
      <c r="A145" s="265">
        <v>44048</v>
      </c>
      <c r="B145" s="115" t="s">
        <v>194</v>
      </c>
      <c r="C145" s="37">
        <v>880032352</v>
      </c>
      <c r="D145" s="115" t="s">
        <v>139</v>
      </c>
      <c r="E145" s="115" t="s">
        <v>140</v>
      </c>
      <c r="F145" s="115" t="s">
        <v>264</v>
      </c>
      <c r="G145" s="37"/>
      <c r="H145" s="37"/>
      <c r="I145" s="265">
        <v>44063</v>
      </c>
      <c r="J145" s="37"/>
      <c r="K145" s="629"/>
      <c r="L145" s="37"/>
      <c r="M145" s="678" t="s">
        <v>195</v>
      </c>
      <c r="N145" s="37"/>
      <c r="O145" s="37"/>
      <c r="P145" s="37"/>
      <c r="Q145" s="37"/>
      <c r="R145" s="37"/>
      <c r="S145" s="37"/>
      <c r="T145" s="37"/>
      <c r="U145" s="37"/>
      <c r="V145" s="37"/>
      <c r="W145" s="37"/>
      <c r="X145" s="37"/>
      <c r="Y145" s="37"/>
      <c r="Z145" s="37"/>
      <c r="AA145" s="37"/>
      <c r="AB145" s="37"/>
      <c r="AC145" s="37"/>
      <c r="AD145" s="37"/>
      <c r="AE145" s="37"/>
      <c r="AF145" s="37"/>
      <c r="AG145" s="37"/>
      <c r="AH145" s="37"/>
    </row>
    <row r="146" spans="1:34">
      <c r="A146" s="666">
        <v>44054</v>
      </c>
      <c r="B146" s="115" t="s">
        <v>154</v>
      </c>
      <c r="C146" s="37">
        <v>880032527</v>
      </c>
      <c r="D146" s="115" t="s">
        <v>152</v>
      </c>
      <c r="E146" s="115" t="s">
        <v>150</v>
      </c>
      <c r="F146" s="665" t="s">
        <v>142</v>
      </c>
      <c r="G146" s="37"/>
      <c r="H146" s="265">
        <v>44064</v>
      </c>
      <c r="I146" s="265">
        <v>44067</v>
      </c>
      <c r="J146" s="115" t="s">
        <v>142</v>
      </c>
      <c r="K146" s="629"/>
      <c r="L146" s="37">
        <v>208.5</v>
      </c>
      <c r="M146" s="678" t="s">
        <v>265</v>
      </c>
      <c r="N146" s="642"/>
      <c r="O146" s="645"/>
      <c r="P146" s="262"/>
      <c r="Q146" s="629"/>
      <c r="R146" s="262"/>
      <c r="S146" s="37"/>
      <c r="T146" s="37"/>
      <c r="U146" s="37"/>
      <c r="V146" s="37"/>
      <c r="W146" s="37"/>
      <c r="X146" s="37"/>
      <c r="Y146" s="37"/>
      <c r="Z146" s="37"/>
      <c r="AA146" s="37"/>
      <c r="AB146" s="37"/>
      <c r="AC146" s="37"/>
      <c r="AD146" s="37"/>
      <c r="AE146" s="37"/>
      <c r="AF146" s="37"/>
      <c r="AG146" s="37"/>
      <c r="AH146" s="37"/>
    </row>
    <row r="147" spans="1:34">
      <c r="A147" s="666">
        <v>44054</v>
      </c>
      <c r="B147" s="115" t="s">
        <v>154</v>
      </c>
      <c r="C147" s="37">
        <v>880032527</v>
      </c>
      <c r="D147" s="115" t="s">
        <v>152</v>
      </c>
      <c r="E147" s="115" t="s">
        <v>150</v>
      </c>
      <c r="F147" s="665" t="s">
        <v>142</v>
      </c>
      <c r="G147" s="37"/>
      <c r="H147" s="265">
        <v>44069</v>
      </c>
      <c r="I147" s="265">
        <v>44082</v>
      </c>
      <c r="J147" s="115" t="s">
        <v>142</v>
      </c>
      <c r="K147" s="629"/>
      <c r="L147" s="37">
        <v>139</v>
      </c>
      <c r="M147" s="678" t="s">
        <v>266</v>
      </c>
      <c r="N147" s="642"/>
      <c r="O147" s="645"/>
      <c r="P147" s="262"/>
      <c r="Q147" s="629"/>
      <c r="R147" s="262"/>
      <c r="S147" s="37"/>
      <c r="T147" s="37"/>
      <c r="U147" s="37"/>
      <c r="V147" s="37"/>
      <c r="W147" s="37"/>
      <c r="X147" s="37"/>
      <c r="Y147" s="37"/>
      <c r="Z147" s="37"/>
      <c r="AA147" s="37"/>
      <c r="AB147" s="37"/>
      <c r="AC147" s="37"/>
      <c r="AD147" s="37"/>
      <c r="AE147" s="37"/>
      <c r="AF147" s="37"/>
      <c r="AG147" s="37"/>
      <c r="AH147" s="37"/>
    </row>
    <row r="148" spans="1:34">
      <c r="A148" s="265">
        <v>44047</v>
      </c>
      <c r="B148" s="115" t="s">
        <v>156</v>
      </c>
      <c r="C148" s="37">
        <v>880033006</v>
      </c>
      <c r="D148" s="115" t="s">
        <v>139</v>
      </c>
      <c r="E148" s="115" t="s">
        <v>140</v>
      </c>
      <c r="F148" s="37"/>
      <c r="G148" s="37"/>
      <c r="H148" s="265">
        <v>44047</v>
      </c>
      <c r="I148" s="265">
        <v>44053</v>
      </c>
      <c r="J148" s="37"/>
      <c r="K148" s="629"/>
      <c r="L148" s="37">
        <v>416.4</v>
      </c>
      <c r="M148" s="572"/>
      <c r="N148" s="37"/>
      <c r="O148" s="37"/>
      <c r="P148" s="37"/>
      <c r="Q148" s="37"/>
      <c r="R148" s="37"/>
      <c r="S148" s="37"/>
      <c r="T148" s="37"/>
      <c r="U148" s="37"/>
      <c r="V148" s="37"/>
      <c r="W148" s="37"/>
      <c r="X148" s="37"/>
      <c r="Y148" s="37"/>
      <c r="Z148" s="37"/>
      <c r="AA148" s="37"/>
      <c r="AB148" s="37"/>
      <c r="AC148" s="37"/>
      <c r="AD148" s="37"/>
      <c r="AE148" s="37"/>
      <c r="AF148" s="37"/>
      <c r="AG148" s="37"/>
      <c r="AH148" s="37"/>
    </row>
    <row r="149" spans="1:34">
      <c r="A149" s="666">
        <v>44056</v>
      </c>
      <c r="B149" s="115" t="s">
        <v>156</v>
      </c>
      <c r="C149" s="84">
        <v>880033839</v>
      </c>
      <c r="D149" s="115" t="s">
        <v>139</v>
      </c>
      <c r="E149" s="115" t="s">
        <v>140</v>
      </c>
      <c r="F149" s="665"/>
      <c r="G149" s="37"/>
      <c r="H149" s="265"/>
      <c r="I149" s="265">
        <v>44071</v>
      </c>
      <c r="J149" s="115"/>
      <c r="K149" s="629"/>
      <c r="L149" s="37"/>
      <c r="M149" s="678"/>
      <c r="N149" s="642"/>
      <c r="O149" s="645"/>
      <c r="P149" s="262"/>
      <c r="Q149" s="629"/>
      <c r="R149" s="262"/>
      <c r="S149" s="37"/>
      <c r="T149" s="37"/>
      <c r="U149" s="37"/>
      <c r="V149" s="37"/>
      <c r="W149" s="37"/>
      <c r="X149" s="37"/>
      <c r="Y149" s="37"/>
      <c r="Z149" s="37"/>
      <c r="AA149" s="37"/>
      <c r="AB149" s="37"/>
      <c r="AC149" s="37"/>
      <c r="AD149" s="37"/>
      <c r="AE149" s="37"/>
      <c r="AF149" s="37"/>
      <c r="AG149" s="37"/>
      <c r="AH149" s="37"/>
    </row>
    <row r="150" spans="1:34">
      <c r="A150" s="666">
        <v>44057</v>
      </c>
      <c r="B150" s="115" t="s">
        <v>149</v>
      </c>
      <c r="C150" s="84">
        <v>880034856</v>
      </c>
      <c r="D150" s="115" t="s">
        <v>139</v>
      </c>
      <c r="E150" s="115" t="s">
        <v>140</v>
      </c>
      <c r="F150" s="665" t="s">
        <v>267</v>
      </c>
      <c r="G150" s="37"/>
      <c r="H150" s="265"/>
      <c r="I150" s="265">
        <v>44071</v>
      </c>
      <c r="J150" s="115"/>
      <c r="K150" s="629"/>
      <c r="L150" s="37"/>
      <c r="M150" s="678" t="s">
        <v>209</v>
      </c>
      <c r="N150" s="681" t="s">
        <v>202</v>
      </c>
      <c r="O150" s="645"/>
      <c r="P150" s="262"/>
      <c r="Q150" s="629"/>
      <c r="R150" s="262"/>
      <c r="S150" s="37"/>
      <c r="T150" s="37"/>
      <c r="U150" s="37"/>
      <c r="V150" s="37"/>
      <c r="W150" s="37"/>
      <c r="X150" s="37"/>
      <c r="Y150" s="37"/>
      <c r="Z150" s="37"/>
      <c r="AA150" s="37"/>
      <c r="AB150" s="37"/>
      <c r="AC150" s="37"/>
      <c r="AD150" s="37"/>
      <c r="AE150" s="37"/>
      <c r="AF150" s="37"/>
      <c r="AG150" s="37"/>
      <c r="AH150" s="37"/>
    </row>
    <row r="151" spans="1:34">
      <c r="A151" s="265">
        <v>44048</v>
      </c>
      <c r="B151" s="115" t="s">
        <v>156</v>
      </c>
      <c r="C151" s="37">
        <v>880035158</v>
      </c>
      <c r="D151" s="115" t="s">
        <v>139</v>
      </c>
      <c r="E151" s="115" t="s">
        <v>140</v>
      </c>
      <c r="F151" s="115" t="s">
        <v>142</v>
      </c>
      <c r="G151" s="37"/>
      <c r="H151" s="37"/>
      <c r="I151" s="265">
        <v>44063</v>
      </c>
      <c r="J151" s="37"/>
      <c r="K151" s="629"/>
      <c r="L151" s="37"/>
      <c r="M151" s="572"/>
      <c r="N151" s="37"/>
      <c r="O151" s="37"/>
      <c r="P151" s="37"/>
      <c r="Q151" s="37"/>
      <c r="R151" s="37"/>
      <c r="S151" s="37"/>
      <c r="T151" s="37"/>
      <c r="U151" s="37"/>
      <c r="V151" s="37"/>
      <c r="W151" s="37"/>
      <c r="X151" s="37"/>
      <c r="Y151" s="37"/>
      <c r="Z151" s="37"/>
      <c r="AA151" s="37"/>
      <c r="AB151" s="37"/>
      <c r="AC151" s="37"/>
      <c r="AD151" s="37"/>
      <c r="AE151" s="37"/>
      <c r="AF151" s="37"/>
      <c r="AG151" s="37"/>
      <c r="AH151" s="37"/>
    </row>
    <row r="152" spans="1:34">
      <c r="A152" s="265">
        <v>44049</v>
      </c>
      <c r="B152" s="115" t="s">
        <v>149</v>
      </c>
      <c r="C152" s="37">
        <v>880035454</v>
      </c>
      <c r="D152" s="115" t="s">
        <v>139</v>
      </c>
      <c r="E152" s="115" t="s">
        <v>140</v>
      </c>
      <c r="F152" s="115" t="s">
        <v>168</v>
      </c>
      <c r="G152" s="37"/>
      <c r="H152" s="265"/>
      <c r="I152" s="265">
        <v>44064</v>
      </c>
      <c r="J152" s="115"/>
      <c r="K152" s="629"/>
      <c r="L152" s="37"/>
      <c r="M152" s="678" t="s">
        <v>251</v>
      </c>
      <c r="N152" s="629">
        <v>470</v>
      </c>
      <c r="O152" s="645"/>
      <c r="P152" s="262"/>
      <c r="Q152" s="629"/>
      <c r="R152" s="262"/>
      <c r="S152" s="37"/>
      <c r="T152" s="37"/>
      <c r="U152" s="37"/>
      <c r="V152" s="37"/>
      <c r="W152" s="37"/>
      <c r="X152" s="37"/>
      <c r="Y152" s="37"/>
      <c r="Z152" s="37"/>
      <c r="AA152" s="37"/>
      <c r="AB152" s="37"/>
      <c r="AC152" s="37"/>
      <c r="AD152" s="37"/>
      <c r="AE152" s="37"/>
      <c r="AF152" s="37"/>
      <c r="AG152" s="37"/>
      <c r="AH152" s="37"/>
    </row>
    <row r="153" spans="1:34">
      <c r="A153" s="265">
        <v>44046</v>
      </c>
      <c r="B153" s="115" t="s">
        <v>167</v>
      </c>
      <c r="C153" s="37">
        <v>880035488</v>
      </c>
      <c r="D153" s="115" t="s">
        <v>139</v>
      </c>
      <c r="E153" s="115" t="s">
        <v>140</v>
      </c>
      <c r="F153" s="115" t="s">
        <v>268</v>
      </c>
      <c r="G153" s="37"/>
      <c r="H153" s="37"/>
      <c r="I153" s="265">
        <v>44057</v>
      </c>
      <c r="J153" s="37"/>
      <c r="K153" s="629"/>
      <c r="L153" s="37"/>
      <c r="M153" s="572"/>
      <c r="N153" s="37"/>
      <c r="O153" s="37"/>
      <c r="P153" s="37"/>
      <c r="Q153" s="37"/>
      <c r="R153" s="37"/>
      <c r="S153" s="37"/>
      <c r="T153" s="37"/>
      <c r="U153" s="37"/>
      <c r="V153" s="37"/>
      <c r="W153" s="37"/>
      <c r="X153" s="37"/>
      <c r="Y153" s="37"/>
      <c r="Z153" s="37"/>
      <c r="AA153" s="37"/>
      <c r="AB153" s="37"/>
      <c r="AC153" s="37"/>
      <c r="AD153" s="37"/>
      <c r="AE153" s="37"/>
      <c r="AF153" s="37"/>
      <c r="AG153" s="37"/>
      <c r="AH153" s="37"/>
    </row>
    <row r="154" spans="1:34">
      <c r="A154" s="265">
        <v>44049</v>
      </c>
      <c r="B154" s="115" t="s">
        <v>146</v>
      </c>
      <c r="C154" s="37">
        <v>880035730</v>
      </c>
      <c r="D154" s="115" t="s">
        <v>139</v>
      </c>
      <c r="E154" s="115" t="s">
        <v>140</v>
      </c>
      <c r="F154" s="115" t="s">
        <v>142</v>
      </c>
      <c r="G154" s="37"/>
      <c r="H154" s="265">
        <v>44049</v>
      </c>
      <c r="I154" s="37"/>
      <c r="J154" s="115" t="s">
        <v>142</v>
      </c>
      <c r="K154" s="629"/>
      <c r="L154" s="37">
        <v>99</v>
      </c>
      <c r="M154" s="682" t="s">
        <v>269</v>
      </c>
      <c r="N154" s="642"/>
      <c r="O154" s="645"/>
      <c r="P154" s="262"/>
      <c r="Q154" s="629"/>
      <c r="R154" s="262"/>
      <c r="S154" s="37"/>
      <c r="T154" s="37"/>
      <c r="U154" s="37"/>
      <c r="V154" s="37"/>
      <c r="W154" s="37"/>
      <c r="X154" s="37"/>
      <c r="Y154" s="37"/>
      <c r="Z154" s="37"/>
      <c r="AA154" s="37"/>
      <c r="AB154" s="37"/>
      <c r="AC154" s="37"/>
      <c r="AD154" s="37"/>
      <c r="AE154" s="37"/>
      <c r="AF154" s="37"/>
      <c r="AG154" s="37"/>
      <c r="AH154" s="37"/>
    </row>
    <row r="155" spans="1:34">
      <c r="A155" s="265">
        <v>44053</v>
      </c>
      <c r="B155" s="115" t="s">
        <v>149</v>
      </c>
      <c r="C155" s="37">
        <v>880035967</v>
      </c>
      <c r="D155" s="115" t="s">
        <v>152</v>
      </c>
      <c r="E155" s="115" t="s">
        <v>140</v>
      </c>
      <c r="F155" s="115" t="s">
        <v>142</v>
      </c>
      <c r="G155" s="37"/>
      <c r="H155" s="265">
        <v>44074</v>
      </c>
      <c r="I155" s="265">
        <v>44083</v>
      </c>
      <c r="J155" s="115" t="s">
        <v>142</v>
      </c>
      <c r="K155" s="629"/>
      <c r="L155" s="37">
        <v>53.5</v>
      </c>
      <c r="M155" s="678" t="s">
        <v>270</v>
      </c>
      <c r="N155" s="642"/>
      <c r="O155" s="645"/>
      <c r="P155" s="262"/>
      <c r="Q155" s="629"/>
      <c r="R155" s="262"/>
      <c r="S155" s="37"/>
      <c r="T155" s="37"/>
      <c r="U155" s="37"/>
      <c r="V155" s="37"/>
      <c r="W155" s="37"/>
      <c r="X155" s="37"/>
      <c r="Y155" s="37"/>
      <c r="Z155" s="37"/>
      <c r="AA155" s="37"/>
      <c r="AB155" s="37"/>
      <c r="AC155" s="37"/>
      <c r="AD155" s="37"/>
      <c r="AE155" s="37"/>
      <c r="AF155" s="37"/>
      <c r="AG155" s="37"/>
      <c r="AH155" s="37"/>
    </row>
    <row r="156" spans="1:34">
      <c r="A156" s="265">
        <v>44049</v>
      </c>
      <c r="B156" s="115" t="s">
        <v>144</v>
      </c>
      <c r="C156" s="37">
        <v>880035992</v>
      </c>
      <c r="D156" s="115" t="s">
        <v>139</v>
      </c>
      <c r="E156" s="115" t="s">
        <v>150</v>
      </c>
      <c r="F156" s="115" t="s">
        <v>142</v>
      </c>
      <c r="G156" s="37"/>
      <c r="H156" s="265"/>
      <c r="I156" s="265">
        <v>44069</v>
      </c>
      <c r="J156" s="115"/>
      <c r="K156" s="629"/>
      <c r="L156" s="37"/>
      <c r="M156" s="678"/>
      <c r="N156" s="642"/>
      <c r="O156" s="645"/>
      <c r="P156" s="262"/>
      <c r="Q156" s="629"/>
      <c r="R156" s="262"/>
      <c r="S156" s="37"/>
      <c r="T156" s="37"/>
      <c r="U156" s="37"/>
      <c r="V156" s="37"/>
      <c r="W156" s="37"/>
      <c r="X156" s="37"/>
      <c r="Y156" s="37"/>
      <c r="Z156" s="37"/>
      <c r="AA156" s="37"/>
      <c r="AB156" s="37"/>
      <c r="AC156" s="37"/>
      <c r="AD156" s="37"/>
      <c r="AE156" s="37"/>
      <c r="AF156" s="37"/>
      <c r="AG156" s="37"/>
      <c r="AH156" s="37"/>
    </row>
    <row r="157" spans="1:34">
      <c r="A157" s="666">
        <v>44061</v>
      </c>
      <c r="B157" s="115" t="s">
        <v>154</v>
      </c>
      <c r="C157" s="23">
        <v>880036027</v>
      </c>
      <c r="D157" s="115" t="s">
        <v>152</v>
      </c>
      <c r="E157" s="115" t="s">
        <v>150</v>
      </c>
      <c r="F157" s="665"/>
      <c r="G157" s="265"/>
      <c r="H157" s="265"/>
      <c r="I157" s="265">
        <v>44076</v>
      </c>
      <c r="J157" s="115"/>
      <c r="K157" s="629"/>
      <c r="L157" s="37"/>
      <c r="M157" s="678" t="s">
        <v>195</v>
      </c>
      <c r="N157" s="642"/>
      <c r="O157" s="645"/>
      <c r="P157" s="262"/>
      <c r="Q157" s="629"/>
      <c r="R157" s="262"/>
      <c r="S157" s="37"/>
      <c r="T157" s="37"/>
      <c r="U157" s="37"/>
      <c r="V157" s="37"/>
      <c r="W157" s="37"/>
      <c r="X157" s="37"/>
      <c r="Y157" s="37"/>
      <c r="Z157" s="37"/>
      <c r="AA157" s="37"/>
      <c r="AB157" s="37"/>
      <c r="AC157" s="37"/>
      <c r="AD157" s="37"/>
      <c r="AE157" s="37"/>
      <c r="AF157" s="37"/>
      <c r="AG157" s="37"/>
      <c r="AH157" s="37"/>
    </row>
    <row r="158" spans="1:34">
      <c r="A158" s="666">
        <v>44055</v>
      </c>
      <c r="B158" s="115" t="s">
        <v>206</v>
      </c>
      <c r="C158" s="37">
        <v>880036293</v>
      </c>
      <c r="D158" s="115" t="s">
        <v>139</v>
      </c>
      <c r="E158" s="115" t="s">
        <v>140</v>
      </c>
      <c r="F158" s="665" t="s">
        <v>142</v>
      </c>
      <c r="G158" s="37"/>
      <c r="H158" s="265">
        <v>44055</v>
      </c>
      <c r="I158" s="265">
        <v>44055</v>
      </c>
      <c r="J158" s="115"/>
      <c r="K158" s="629"/>
      <c r="L158" s="37">
        <v>116.5</v>
      </c>
      <c r="M158" s="678" t="s">
        <v>208</v>
      </c>
      <c r="N158" s="642"/>
      <c r="O158" s="645"/>
      <c r="P158" s="262"/>
      <c r="Q158" s="629"/>
      <c r="R158" s="262"/>
      <c r="S158" s="37"/>
      <c r="T158" s="37"/>
      <c r="U158" s="37"/>
      <c r="V158" s="37"/>
      <c r="W158" s="37"/>
      <c r="X158" s="37"/>
      <c r="Y158" s="37"/>
      <c r="Z158" s="37"/>
      <c r="AA158" s="37"/>
      <c r="AB158" s="37"/>
      <c r="AC158" s="37"/>
      <c r="AD158" s="37"/>
      <c r="AE158" s="37"/>
      <c r="AF158" s="37"/>
      <c r="AG158" s="37"/>
      <c r="AH158" s="37"/>
    </row>
    <row r="159" spans="1:34">
      <c r="A159" s="666">
        <v>44056</v>
      </c>
      <c r="B159" s="115" t="s">
        <v>156</v>
      </c>
      <c r="C159" s="84">
        <v>880036428</v>
      </c>
      <c r="D159" s="115" t="s">
        <v>139</v>
      </c>
      <c r="E159" s="115" t="s">
        <v>140</v>
      </c>
      <c r="F159" s="665"/>
      <c r="G159" s="37"/>
      <c r="H159" s="265"/>
      <c r="I159" s="265">
        <v>44068</v>
      </c>
      <c r="J159" s="115"/>
      <c r="K159" s="629"/>
      <c r="L159" s="37"/>
      <c r="M159" s="678"/>
      <c r="N159" s="642"/>
      <c r="O159" s="645"/>
      <c r="P159" s="262"/>
      <c r="Q159" s="629"/>
      <c r="R159" s="262"/>
      <c r="S159" s="37"/>
      <c r="T159" s="37"/>
      <c r="U159" s="37"/>
      <c r="V159" s="37"/>
      <c r="W159" s="37"/>
      <c r="X159" s="37"/>
      <c r="Y159" s="37"/>
      <c r="Z159" s="37"/>
      <c r="AA159" s="37"/>
      <c r="AB159" s="37"/>
      <c r="AC159" s="37"/>
      <c r="AD159" s="37"/>
      <c r="AE159" s="37"/>
      <c r="AF159" s="37"/>
      <c r="AG159" s="37"/>
      <c r="AH159" s="37"/>
    </row>
    <row r="160" spans="1:34">
      <c r="A160" s="265">
        <v>44047</v>
      </c>
      <c r="B160" s="115" t="s">
        <v>175</v>
      </c>
      <c r="C160" s="37">
        <v>880036449</v>
      </c>
      <c r="D160" s="115" t="s">
        <v>152</v>
      </c>
      <c r="E160" s="115" t="s">
        <v>147</v>
      </c>
      <c r="F160" s="115" t="s">
        <v>142</v>
      </c>
      <c r="G160" s="37"/>
      <c r="H160" s="37"/>
      <c r="I160" s="265"/>
      <c r="J160" s="37"/>
      <c r="K160" s="629"/>
      <c r="L160" s="37"/>
      <c r="M160" s="678"/>
      <c r="N160" s="37"/>
      <c r="O160" s="265">
        <v>44047</v>
      </c>
      <c r="P160" s="37">
        <v>117.5</v>
      </c>
      <c r="Q160" s="37"/>
      <c r="R160" s="37"/>
      <c r="S160" s="37"/>
      <c r="T160" s="37"/>
      <c r="U160" s="37"/>
      <c r="V160" s="37"/>
      <c r="W160" s="37"/>
      <c r="X160" s="37"/>
      <c r="Y160" s="37"/>
      <c r="Z160" s="37"/>
      <c r="AA160" s="37"/>
      <c r="AB160" s="37"/>
      <c r="AC160" s="37"/>
      <c r="AD160" s="37"/>
      <c r="AE160" s="37"/>
      <c r="AF160" s="37"/>
      <c r="AG160" s="37"/>
      <c r="AH160" s="37"/>
    </row>
    <row r="161" spans="1:34">
      <c r="A161" s="265">
        <v>44047</v>
      </c>
      <c r="B161" s="115" t="s">
        <v>167</v>
      </c>
      <c r="C161" s="37">
        <v>880036474</v>
      </c>
      <c r="D161" s="115" t="s">
        <v>139</v>
      </c>
      <c r="E161" s="115" t="s">
        <v>181</v>
      </c>
      <c r="F161" s="115" t="s">
        <v>142</v>
      </c>
      <c r="G161" s="265">
        <v>44074</v>
      </c>
      <c r="H161" s="265">
        <v>44074</v>
      </c>
      <c r="I161" s="265">
        <v>44060</v>
      </c>
      <c r="J161" s="115" t="s">
        <v>181</v>
      </c>
      <c r="K161" s="680" t="s">
        <v>263</v>
      </c>
      <c r="L161" s="37">
        <v>4868</v>
      </c>
      <c r="M161" s="678" t="s">
        <v>151</v>
      </c>
      <c r="N161" s="37"/>
      <c r="O161" s="37"/>
      <c r="P161" s="37"/>
      <c r="Q161" s="37"/>
      <c r="R161" s="37"/>
      <c r="S161" s="37"/>
      <c r="T161" s="37"/>
      <c r="U161" s="37"/>
      <c r="V161" s="37"/>
      <c r="W161" s="37"/>
      <c r="X161" s="37"/>
      <c r="Y161" s="37"/>
      <c r="Z161" s="37"/>
      <c r="AA161" s="37"/>
      <c r="AB161" s="37"/>
      <c r="AC161" s="37"/>
      <c r="AD161" s="37"/>
      <c r="AE161" s="37"/>
      <c r="AF161" s="37"/>
      <c r="AG161" s="37"/>
      <c r="AH161" s="37"/>
    </row>
    <row r="162" spans="1:34">
      <c r="A162" s="666">
        <v>44048</v>
      </c>
      <c r="B162" s="115" t="s">
        <v>206</v>
      </c>
      <c r="C162" s="37">
        <v>880037776</v>
      </c>
      <c r="D162" s="115" t="s">
        <v>139</v>
      </c>
      <c r="E162" s="115" t="s">
        <v>140</v>
      </c>
      <c r="F162" s="115" t="s">
        <v>142</v>
      </c>
      <c r="G162" s="37"/>
      <c r="H162" s="37"/>
      <c r="I162" s="265">
        <v>44062</v>
      </c>
      <c r="J162" s="37"/>
      <c r="K162" s="629"/>
      <c r="L162" s="37"/>
      <c r="M162" s="572"/>
      <c r="N162" s="37"/>
      <c r="O162" s="37"/>
      <c r="P162" s="37"/>
      <c r="Q162" s="37"/>
      <c r="R162" s="37"/>
      <c r="S162" s="37"/>
      <c r="T162" s="37"/>
      <c r="U162" s="37"/>
      <c r="V162" s="37"/>
      <c r="W162" s="37"/>
      <c r="X162" s="37"/>
      <c r="Y162" s="37"/>
      <c r="Z162" s="37"/>
      <c r="AA162" s="37"/>
      <c r="AB162" s="37"/>
      <c r="AC162" s="37"/>
      <c r="AD162" s="37"/>
      <c r="AE162" s="37"/>
      <c r="AF162" s="37"/>
      <c r="AG162" s="37"/>
      <c r="AH162" s="37"/>
    </row>
    <row r="163" spans="1:34">
      <c r="A163" s="265">
        <v>44071</v>
      </c>
      <c r="B163" s="115" t="s">
        <v>146</v>
      </c>
      <c r="C163" s="37">
        <v>880037897</v>
      </c>
      <c r="D163" s="115" t="s">
        <v>139</v>
      </c>
      <c r="E163" s="115" t="s">
        <v>140</v>
      </c>
      <c r="F163" s="115" t="s">
        <v>142</v>
      </c>
      <c r="G163" s="37"/>
      <c r="H163" s="37"/>
      <c r="I163" s="265">
        <v>44082</v>
      </c>
      <c r="J163" s="37"/>
      <c r="K163" s="629">
        <v>0</v>
      </c>
      <c r="L163" s="37"/>
      <c r="M163" s="678" t="s">
        <v>195</v>
      </c>
      <c r="N163" s="84"/>
      <c r="O163" s="84"/>
      <c r="P163" s="84"/>
      <c r="Q163" s="84"/>
      <c r="R163" s="84"/>
      <c r="S163" s="37"/>
      <c r="T163" s="37"/>
      <c r="U163" s="37"/>
      <c r="V163" s="37"/>
      <c r="W163" s="37"/>
      <c r="X163" s="37"/>
      <c r="Y163" s="37"/>
      <c r="Z163" s="37"/>
      <c r="AA163" s="37"/>
      <c r="AB163" s="37"/>
      <c r="AC163" s="37"/>
      <c r="AD163" s="37"/>
      <c r="AE163" s="37"/>
      <c r="AF163" s="37"/>
      <c r="AG163" s="37"/>
      <c r="AH163" s="37"/>
    </row>
    <row r="164" spans="1:34">
      <c r="A164" s="265">
        <v>44046</v>
      </c>
      <c r="B164" s="115" t="s">
        <v>138</v>
      </c>
      <c r="C164" s="37">
        <v>880579271</v>
      </c>
      <c r="D164" s="115" t="s">
        <v>139</v>
      </c>
      <c r="E164" s="115" t="s">
        <v>150</v>
      </c>
      <c r="F164" s="115" t="s">
        <v>173</v>
      </c>
      <c r="G164" s="37"/>
      <c r="H164" s="265"/>
      <c r="I164" s="265">
        <v>44060</v>
      </c>
      <c r="J164" s="37"/>
      <c r="K164" s="629"/>
      <c r="L164" s="37"/>
      <c r="M164" s="115" t="s">
        <v>271</v>
      </c>
      <c r="N164" s="115"/>
      <c r="O164" s="37"/>
      <c r="P164" s="37"/>
      <c r="Q164" s="37"/>
      <c r="R164" s="37"/>
      <c r="S164" s="37"/>
      <c r="T164" s="37"/>
      <c r="U164" s="37"/>
      <c r="V164" s="37"/>
      <c r="W164" s="37"/>
      <c r="X164" s="37"/>
      <c r="Y164" s="37"/>
      <c r="Z164" s="37"/>
      <c r="AA164" s="37"/>
      <c r="AB164" s="37"/>
      <c r="AC164" s="37"/>
      <c r="AD164" s="37"/>
      <c r="AE164" s="37"/>
      <c r="AF164" s="37"/>
      <c r="AG164" s="37"/>
      <c r="AH164" s="37"/>
    </row>
    <row r="165" spans="1:34">
      <c r="A165" s="265">
        <v>44046</v>
      </c>
      <c r="B165" s="115" t="s">
        <v>138</v>
      </c>
      <c r="C165" s="37">
        <v>880692332</v>
      </c>
      <c r="D165" s="115" t="s">
        <v>139</v>
      </c>
      <c r="E165" s="115" t="s">
        <v>140</v>
      </c>
      <c r="F165" s="115" t="s">
        <v>142</v>
      </c>
      <c r="G165" s="37"/>
      <c r="H165" s="37"/>
      <c r="I165" s="265">
        <v>44076</v>
      </c>
      <c r="J165" s="37"/>
      <c r="K165" s="629"/>
      <c r="L165" s="37"/>
      <c r="M165" s="115" t="s">
        <v>195</v>
      </c>
      <c r="N165" s="37"/>
      <c r="O165" s="37"/>
      <c r="P165" s="37"/>
      <c r="Q165" s="37"/>
      <c r="R165" s="37"/>
      <c r="S165" s="37"/>
      <c r="T165" s="37"/>
      <c r="U165" s="37"/>
      <c r="V165" s="37"/>
      <c r="W165" s="37"/>
      <c r="X165" s="37"/>
      <c r="Y165" s="37"/>
      <c r="Z165" s="37"/>
      <c r="AA165" s="37"/>
      <c r="AB165" s="37"/>
      <c r="AC165" s="37"/>
      <c r="AD165" s="37"/>
      <c r="AE165" s="37"/>
      <c r="AF165" s="37"/>
      <c r="AG165" s="37"/>
      <c r="AH165" s="37"/>
    </row>
    <row r="166" spans="1:34">
      <c r="A166" s="265">
        <v>44046</v>
      </c>
      <c r="B166" s="115" t="s">
        <v>138</v>
      </c>
      <c r="C166" s="37">
        <v>881262651</v>
      </c>
      <c r="D166" s="115" t="s">
        <v>139</v>
      </c>
      <c r="E166" s="115" t="s">
        <v>140</v>
      </c>
      <c r="F166" s="115" t="s">
        <v>142</v>
      </c>
      <c r="G166" s="37"/>
      <c r="H166" s="37"/>
      <c r="I166" s="265">
        <v>44060</v>
      </c>
      <c r="J166" s="37"/>
      <c r="K166" s="629"/>
      <c r="L166" s="37"/>
      <c r="M166" s="115" t="s">
        <v>160</v>
      </c>
      <c r="N166" s="37"/>
      <c r="O166" s="37"/>
      <c r="P166" s="37"/>
      <c r="Q166" s="37"/>
      <c r="R166" s="37"/>
      <c r="S166" s="37"/>
      <c r="T166" s="37"/>
      <c r="U166" s="37"/>
      <c r="V166" s="37"/>
      <c r="W166" s="37"/>
      <c r="X166" s="37"/>
      <c r="Y166" s="37"/>
      <c r="Z166" s="37"/>
      <c r="AA166" s="37"/>
      <c r="AB166" s="37"/>
      <c r="AC166" s="37"/>
      <c r="AD166" s="37"/>
      <c r="AE166" s="37"/>
      <c r="AF166" s="37"/>
      <c r="AG166" s="37"/>
      <c r="AH166" s="37"/>
    </row>
    <row r="167" spans="1:34">
      <c r="A167" s="265">
        <v>44046</v>
      </c>
      <c r="B167" s="115" t="s">
        <v>156</v>
      </c>
      <c r="C167" s="37">
        <v>880038280</v>
      </c>
      <c r="D167" s="115" t="s">
        <v>152</v>
      </c>
      <c r="E167" s="115" t="s">
        <v>140</v>
      </c>
      <c r="F167" s="115" t="s">
        <v>142</v>
      </c>
      <c r="G167" s="37"/>
      <c r="H167" s="265">
        <v>44074</v>
      </c>
      <c r="I167" s="265">
        <v>44083</v>
      </c>
      <c r="J167" s="115"/>
      <c r="K167" s="629"/>
      <c r="L167" s="37">
        <v>2277.0700000000002</v>
      </c>
      <c r="M167" s="678"/>
      <c r="N167" s="681"/>
      <c r="O167" s="645"/>
      <c r="P167" s="262"/>
      <c r="Q167" s="629"/>
      <c r="R167" s="262"/>
      <c r="S167" s="37"/>
      <c r="T167" s="37"/>
      <c r="U167" s="37"/>
      <c r="V167" s="37"/>
      <c r="W167" s="37"/>
      <c r="X167" s="37"/>
      <c r="Y167" s="37"/>
      <c r="Z167" s="37"/>
      <c r="AA167" s="37"/>
      <c r="AB167" s="37"/>
      <c r="AC167" s="37"/>
      <c r="AD167" s="37"/>
      <c r="AE167" s="37"/>
      <c r="AF167" s="37"/>
      <c r="AG167" s="37"/>
      <c r="AH167" s="37"/>
    </row>
    <row r="168" spans="1:34">
      <c r="A168" s="265">
        <v>44053</v>
      </c>
      <c r="B168" s="115" t="s">
        <v>227</v>
      </c>
      <c r="C168" s="37">
        <v>880038307</v>
      </c>
      <c r="D168" s="115" t="s">
        <v>139</v>
      </c>
      <c r="E168" s="115" t="s">
        <v>140</v>
      </c>
      <c r="F168" s="115" t="s">
        <v>168</v>
      </c>
      <c r="G168" s="37"/>
      <c r="H168" s="265"/>
      <c r="I168" s="265">
        <v>44067</v>
      </c>
      <c r="J168" s="115"/>
      <c r="K168" s="629"/>
      <c r="L168" s="37"/>
      <c r="M168" s="678" t="s">
        <v>272</v>
      </c>
      <c r="N168" s="681" t="s">
        <v>268</v>
      </c>
      <c r="O168" s="645"/>
      <c r="P168" s="262"/>
      <c r="Q168" s="629"/>
      <c r="R168" s="262"/>
      <c r="S168" s="37"/>
      <c r="T168" s="37"/>
      <c r="U168" s="37"/>
      <c r="V168" s="37"/>
      <c r="W168" s="37"/>
      <c r="X168" s="37"/>
      <c r="Y168" s="37"/>
      <c r="Z168" s="37"/>
      <c r="AA168" s="37"/>
      <c r="AB168" s="37"/>
      <c r="AC168" s="37"/>
      <c r="AD168" s="37"/>
      <c r="AE168" s="37"/>
      <c r="AF168" s="37"/>
      <c r="AG168" s="37"/>
      <c r="AH168" s="37"/>
    </row>
    <row r="169" spans="1:34">
      <c r="A169" s="265">
        <v>44048</v>
      </c>
      <c r="B169" s="115" t="s">
        <v>178</v>
      </c>
      <c r="C169" s="37">
        <v>880038482</v>
      </c>
      <c r="D169" s="115" t="s">
        <v>139</v>
      </c>
      <c r="E169" s="115" t="s">
        <v>140</v>
      </c>
      <c r="F169" s="115" t="s">
        <v>273</v>
      </c>
      <c r="G169" s="37"/>
      <c r="H169" s="37"/>
      <c r="I169" s="265"/>
      <c r="J169" s="37"/>
      <c r="K169" s="629"/>
      <c r="L169" s="37"/>
      <c r="M169" s="572"/>
      <c r="N169" s="37"/>
      <c r="O169" s="37"/>
      <c r="P169" s="37"/>
      <c r="Q169" s="37"/>
      <c r="R169" s="37"/>
      <c r="S169" s="37"/>
      <c r="T169" s="37"/>
      <c r="U169" s="37"/>
      <c r="V169" s="37"/>
      <c r="W169" s="37"/>
      <c r="X169" s="37"/>
      <c r="Y169" s="37"/>
      <c r="Z169" s="37"/>
      <c r="AA169" s="37"/>
      <c r="AB169" s="37"/>
      <c r="AC169" s="37"/>
      <c r="AD169" s="37"/>
      <c r="AE169" s="37"/>
      <c r="AF169" s="37"/>
      <c r="AG169" s="37"/>
      <c r="AH169" s="37"/>
    </row>
    <row r="170" spans="1:34">
      <c r="A170" s="666">
        <v>44055</v>
      </c>
      <c r="B170" s="115" t="s">
        <v>175</v>
      </c>
      <c r="C170" s="37">
        <v>880038606</v>
      </c>
      <c r="D170" s="115" t="s">
        <v>139</v>
      </c>
      <c r="E170" s="115" t="s">
        <v>100</v>
      </c>
      <c r="F170" s="665" t="s">
        <v>274</v>
      </c>
      <c r="G170" s="37"/>
      <c r="H170" s="265">
        <v>44062</v>
      </c>
      <c r="I170" s="265"/>
      <c r="J170" s="115"/>
      <c r="K170" s="629"/>
      <c r="L170" s="37">
        <v>2043.41</v>
      </c>
      <c r="M170" s="678" t="s">
        <v>197</v>
      </c>
      <c r="N170" s="642"/>
      <c r="O170" s="645"/>
      <c r="P170" s="262"/>
      <c r="Q170" s="629"/>
      <c r="R170" s="262"/>
      <c r="S170" s="37"/>
      <c r="T170" s="37"/>
      <c r="U170" s="37"/>
      <c r="V170" s="37"/>
      <c r="W170" s="37"/>
      <c r="X170" s="37"/>
      <c r="Y170" s="37"/>
      <c r="Z170" s="37"/>
      <c r="AA170" s="37"/>
      <c r="AB170" s="37"/>
      <c r="AC170" s="37"/>
      <c r="AD170" s="37"/>
      <c r="AE170" s="37"/>
      <c r="AF170" s="37"/>
      <c r="AG170" s="37"/>
      <c r="AH170" s="37"/>
    </row>
    <row r="171" spans="1:34">
      <c r="A171" s="265">
        <v>44049</v>
      </c>
      <c r="B171" s="115" t="s">
        <v>206</v>
      </c>
      <c r="C171" s="37">
        <v>880038914</v>
      </c>
      <c r="D171" s="115" t="s">
        <v>139</v>
      </c>
      <c r="E171" s="115" t="s">
        <v>140</v>
      </c>
      <c r="F171" s="115" t="s">
        <v>142</v>
      </c>
      <c r="G171" s="37"/>
      <c r="H171" s="265"/>
      <c r="I171" s="265">
        <v>44071</v>
      </c>
      <c r="J171" s="115"/>
      <c r="K171" s="629"/>
      <c r="L171" s="37"/>
      <c r="M171" s="678" t="s">
        <v>275</v>
      </c>
      <c r="N171" s="642"/>
      <c r="O171" s="645"/>
      <c r="P171" s="262"/>
      <c r="Q171" s="629"/>
      <c r="R171" s="262"/>
      <c r="S171" s="37"/>
      <c r="T171" s="37"/>
      <c r="U171" s="37"/>
      <c r="V171" s="37"/>
      <c r="W171" s="37"/>
      <c r="X171" s="37"/>
      <c r="Y171" s="37"/>
      <c r="Z171" s="37"/>
      <c r="AA171" s="37"/>
      <c r="AB171" s="37"/>
      <c r="AC171" s="37"/>
      <c r="AD171" s="37"/>
      <c r="AE171" s="37"/>
      <c r="AF171" s="37"/>
      <c r="AG171" s="37"/>
      <c r="AH171" s="37"/>
    </row>
    <row r="172" spans="1:34">
      <c r="A172" s="265">
        <v>44046</v>
      </c>
      <c r="B172" s="115" t="s">
        <v>138</v>
      </c>
      <c r="C172" s="37">
        <v>881378411</v>
      </c>
      <c r="D172" s="115" t="s">
        <v>139</v>
      </c>
      <c r="E172" s="115" t="s">
        <v>140</v>
      </c>
      <c r="F172" s="115" t="s">
        <v>276</v>
      </c>
      <c r="G172" s="37"/>
      <c r="H172" s="37"/>
      <c r="I172" s="265">
        <v>44058</v>
      </c>
      <c r="J172" s="37"/>
      <c r="K172" s="629"/>
      <c r="L172" s="37"/>
      <c r="M172" s="115" t="s">
        <v>277</v>
      </c>
      <c r="N172" s="37"/>
      <c r="O172" s="37"/>
      <c r="P172" s="37"/>
      <c r="Q172" s="37"/>
      <c r="R172" s="37"/>
      <c r="S172" s="37"/>
      <c r="T172" s="37"/>
      <c r="U172" s="37"/>
      <c r="V172" s="37"/>
      <c r="W172" s="37"/>
      <c r="X172" s="37"/>
      <c r="Y172" s="37"/>
      <c r="Z172" s="37"/>
      <c r="AA172" s="37"/>
      <c r="AB172" s="37"/>
      <c r="AC172" s="37"/>
      <c r="AD172" s="37"/>
      <c r="AE172" s="37"/>
      <c r="AF172" s="37"/>
      <c r="AG172" s="37"/>
      <c r="AH172" s="37"/>
    </row>
    <row r="173" spans="1:34">
      <c r="A173" s="265">
        <v>44046</v>
      </c>
      <c r="B173" s="115" t="s">
        <v>138</v>
      </c>
      <c r="C173" s="37">
        <v>881491625</v>
      </c>
      <c r="D173" s="115" t="s">
        <v>152</v>
      </c>
      <c r="E173" s="115" t="s">
        <v>150</v>
      </c>
      <c r="F173" s="115" t="s">
        <v>142</v>
      </c>
      <c r="G173" s="37"/>
      <c r="H173" s="265">
        <v>44060</v>
      </c>
      <c r="I173" s="265">
        <v>44057</v>
      </c>
      <c r="J173" s="115" t="s">
        <v>142</v>
      </c>
      <c r="K173" s="629"/>
      <c r="L173" s="37">
        <v>117.5</v>
      </c>
      <c r="M173" s="115" t="s">
        <v>195</v>
      </c>
      <c r="N173" s="37"/>
      <c r="O173" s="37"/>
      <c r="P173" s="37"/>
      <c r="Q173" s="37"/>
      <c r="R173" s="37"/>
      <c r="S173" s="37"/>
      <c r="T173" s="37"/>
      <c r="U173" s="37"/>
      <c r="V173" s="37"/>
      <c r="W173" s="37"/>
      <c r="X173" s="37"/>
      <c r="Y173" s="37"/>
      <c r="Z173" s="37"/>
      <c r="AA173" s="37"/>
      <c r="AB173" s="37"/>
      <c r="AC173" s="37"/>
      <c r="AD173" s="37"/>
      <c r="AE173" s="37"/>
      <c r="AF173" s="37"/>
      <c r="AG173" s="37"/>
      <c r="AH173" s="37"/>
    </row>
    <row r="174" spans="1:34">
      <c r="A174" s="265">
        <v>44046</v>
      </c>
      <c r="B174" s="115" t="s">
        <v>138</v>
      </c>
      <c r="C174" s="37">
        <v>881595423</v>
      </c>
      <c r="D174" s="115" t="s">
        <v>139</v>
      </c>
      <c r="E174" s="115" t="s">
        <v>140</v>
      </c>
      <c r="F174" s="115" t="s">
        <v>142</v>
      </c>
      <c r="G174" s="265">
        <v>44056</v>
      </c>
      <c r="H174" s="265">
        <v>44056</v>
      </c>
      <c r="I174" s="265">
        <v>44060</v>
      </c>
      <c r="J174" s="115" t="s">
        <v>278</v>
      </c>
      <c r="K174" s="629"/>
      <c r="L174" s="37">
        <v>2551.4899999999998</v>
      </c>
      <c r="M174" s="115" t="s">
        <v>39</v>
      </c>
      <c r="N174" s="37"/>
      <c r="O174" s="37"/>
      <c r="P174" s="37"/>
      <c r="Q174" s="37"/>
      <c r="R174" s="37"/>
      <c r="S174" s="37"/>
      <c r="T174" s="37"/>
      <c r="U174" s="37"/>
      <c r="V174" s="37"/>
      <c r="W174" s="37"/>
      <c r="X174" s="37"/>
      <c r="Y174" s="37"/>
      <c r="Z174" s="37"/>
      <c r="AA174" s="37"/>
      <c r="AB174" s="37"/>
      <c r="AC174" s="37"/>
      <c r="AD174" s="37"/>
      <c r="AE174" s="37"/>
      <c r="AF174" s="37"/>
      <c r="AG174" s="37"/>
      <c r="AH174" s="37"/>
    </row>
    <row r="175" spans="1:34">
      <c r="A175" s="265">
        <v>44046</v>
      </c>
      <c r="B175" s="115" t="s">
        <v>138</v>
      </c>
      <c r="C175" s="37">
        <v>881815771</v>
      </c>
      <c r="D175" s="115" t="s">
        <v>139</v>
      </c>
      <c r="E175" s="115" t="s">
        <v>140</v>
      </c>
      <c r="F175" s="115" t="s">
        <v>142</v>
      </c>
      <c r="G175" s="37"/>
      <c r="H175" s="37"/>
      <c r="I175" s="37"/>
      <c r="J175" s="37"/>
      <c r="K175" s="629"/>
      <c r="L175" s="37"/>
      <c r="M175" s="115" t="s">
        <v>195</v>
      </c>
      <c r="N175" s="37"/>
      <c r="O175" s="37"/>
      <c r="P175" s="37"/>
      <c r="Q175" s="37"/>
      <c r="R175" s="37"/>
      <c r="S175" s="37"/>
      <c r="T175" s="37"/>
      <c r="U175" s="37"/>
      <c r="V175" s="37"/>
      <c r="W175" s="37"/>
      <c r="X175" s="37"/>
      <c r="Y175" s="37"/>
      <c r="Z175" s="37"/>
      <c r="AA175" s="37"/>
      <c r="AB175" s="37"/>
      <c r="AC175" s="37"/>
      <c r="AD175" s="37"/>
      <c r="AE175" s="37"/>
      <c r="AF175" s="37"/>
      <c r="AG175" s="37"/>
      <c r="AH175" s="37"/>
    </row>
    <row r="176" spans="1:34">
      <c r="A176" s="265">
        <v>44046</v>
      </c>
      <c r="B176" s="115" t="s">
        <v>138</v>
      </c>
      <c r="C176" s="37">
        <v>881959153</v>
      </c>
      <c r="D176" s="115" t="s">
        <v>139</v>
      </c>
      <c r="E176" s="115" t="s">
        <v>140</v>
      </c>
      <c r="F176" s="115" t="s">
        <v>142</v>
      </c>
      <c r="G176" s="37"/>
      <c r="H176" s="265">
        <v>44070</v>
      </c>
      <c r="I176" s="265">
        <v>44050</v>
      </c>
      <c r="J176" s="115" t="s">
        <v>148</v>
      </c>
      <c r="K176" s="629"/>
      <c r="L176" s="37">
        <v>19</v>
      </c>
      <c r="M176" s="115" t="s">
        <v>279</v>
      </c>
      <c r="N176" s="37"/>
      <c r="O176" s="37"/>
      <c r="P176" s="37"/>
      <c r="Q176" s="37"/>
      <c r="R176" s="37"/>
      <c r="S176" s="37"/>
      <c r="T176" s="37"/>
      <c r="U176" s="37"/>
      <c r="V176" s="37"/>
      <c r="W176" s="37"/>
      <c r="X176" s="37"/>
      <c r="Y176" s="37"/>
      <c r="Z176" s="37"/>
      <c r="AA176" s="37"/>
      <c r="AB176" s="37"/>
      <c r="AC176" s="37"/>
      <c r="AD176" s="37"/>
      <c r="AE176" s="37"/>
      <c r="AF176" s="37"/>
      <c r="AG176" s="37"/>
      <c r="AH176" s="37"/>
    </row>
    <row r="177" spans="1:34">
      <c r="A177" s="265">
        <v>44046</v>
      </c>
      <c r="B177" s="115" t="s">
        <v>138</v>
      </c>
      <c r="C177" s="37">
        <v>882189756</v>
      </c>
      <c r="D177" s="115" t="s">
        <v>139</v>
      </c>
      <c r="E177" s="115" t="s">
        <v>140</v>
      </c>
      <c r="F177" s="115" t="s">
        <v>200</v>
      </c>
      <c r="G177" s="37"/>
      <c r="H177" s="37"/>
      <c r="I177" s="265">
        <v>44053</v>
      </c>
      <c r="J177" s="37"/>
      <c r="K177" s="680"/>
      <c r="L177" s="115"/>
      <c r="M177" s="115" t="s">
        <v>280</v>
      </c>
      <c r="N177" s="37"/>
      <c r="O177" s="37"/>
      <c r="P177" s="37"/>
      <c r="Q177" s="37"/>
      <c r="R177" s="37"/>
      <c r="S177" s="37"/>
      <c r="T177" s="37"/>
      <c r="U177" s="37"/>
      <c r="V177" s="37"/>
      <c r="W177" s="37"/>
      <c r="X177" s="37"/>
      <c r="Y177" s="37"/>
      <c r="Z177" s="37"/>
      <c r="AA177" s="37"/>
      <c r="AB177" s="37"/>
      <c r="AC177" s="37"/>
      <c r="AD177" s="37"/>
      <c r="AE177" s="37"/>
      <c r="AF177" s="37"/>
      <c r="AG177" s="37"/>
      <c r="AH177" s="37"/>
    </row>
    <row r="178" spans="1:34">
      <c r="A178" s="666">
        <v>44064</v>
      </c>
      <c r="B178" s="115" t="s">
        <v>281</v>
      </c>
      <c r="C178" s="37">
        <v>880039341</v>
      </c>
      <c r="D178" s="115" t="s">
        <v>152</v>
      </c>
      <c r="E178" s="115" t="s">
        <v>147</v>
      </c>
      <c r="F178" s="665" t="s">
        <v>142</v>
      </c>
      <c r="G178" s="37"/>
      <c r="H178" s="265"/>
      <c r="I178" s="265"/>
      <c r="J178" s="115"/>
      <c r="K178" s="629"/>
      <c r="L178" s="37"/>
      <c r="M178" s="678"/>
      <c r="N178" s="642"/>
      <c r="O178" s="645">
        <v>44064</v>
      </c>
      <c r="P178" s="262">
        <v>1557.6</v>
      </c>
      <c r="Q178" s="629"/>
      <c r="R178" s="262"/>
      <c r="S178" s="37"/>
      <c r="T178" s="37"/>
      <c r="U178" s="37"/>
      <c r="V178" s="37"/>
      <c r="W178" s="37"/>
      <c r="X178" s="37"/>
      <c r="Y178" s="37"/>
      <c r="Z178" s="37"/>
      <c r="AA178" s="37"/>
      <c r="AB178" s="37"/>
      <c r="AC178" s="37"/>
      <c r="AD178" s="37"/>
      <c r="AE178" s="37"/>
      <c r="AF178" s="37"/>
      <c r="AG178" s="37"/>
      <c r="AH178" s="37"/>
    </row>
    <row r="179" spans="1:34">
      <c r="A179" s="265">
        <v>44050</v>
      </c>
      <c r="B179" s="115" t="s">
        <v>154</v>
      </c>
      <c r="C179" s="37">
        <v>880039427</v>
      </c>
      <c r="D179" s="115" t="s">
        <v>139</v>
      </c>
      <c r="E179" s="115" t="s">
        <v>150</v>
      </c>
      <c r="F179" s="37"/>
      <c r="G179" s="37"/>
      <c r="H179" s="265"/>
      <c r="I179" s="265">
        <v>44067</v>
      </c>
      <c r="J179" s="115"/>
      <c r="K179" s="629"/>
      <c r="L179" s="37"/>
      <c r="M179" s="678"/>
      <c r="N179" s="642"/>
      <c r="O179" s="645"/>
      <c r="P179" s="262"/>
      <c r="Q179" s="629"/>
      <c r="R179" s="262"/>
      <c r="S179" s="37"/>
      <c r="T179" s="37"/>
      <c r="U179" s="37"/>
      <c r="V179" s="37"/>
      <c r="W179" s="37"/>
      <c r="X179" s="37"/>
      <c r="Y179" s="37"/>
      <c r="Z179" s="37"/>
      <c r="AA179" s="37"/>
      <c r="AB179" s="37"/>
      <c r="AC179" s="37"/>
      <c r="AD179" s="37"/>
      <c r="AE179" s="37"/>
      <c r="AF179" s="37"/>
      <c r="AG179" s="37"/>
      <c r="AH179" s="37"/>
    </row>
    <row r="180" spans="1:34">
      <c r="A180" s="265">
        <v>44047</v>
      </c>
      <c r="B180" s="115" t="s">
        <v>144</v>
      </c>
      <c r="C180" s="37">
        <v>880040494</v>
      </c>
      <c r="D180" s="115" t="s">
        <v>139</v>
      </c>
      <c r="E180" s="115" t="s">
        <v>150</v>
      </c>
      <c r="F180" s="115" t="s">
        <v>282</v>
      </c>
      <c r="G180" s="37"/>
      <c r="H180" s="37"/>
      <c r="I180" s="265">
        <v>44070</v>
      </c>
      <c r="J180" s="37"/>
      <c r="K180" s="629"/>
      <c r="L180" s="37"/>
      <c r="M180" s="572"/>
      <c r="N180" s="37"/>
      <c r="O180" s="265">
        <v>44046</v>
      </c>
      <c r="P180" s="37">
        <v>15703.48</v>
      </c>
      <c r="Q180" s="37"/>
      <c r="R180" s="37"/>
      <c r="S180" s="37"/>
      <c r="T180" s="37"/>
      <c r="U180" s="37"/>
      <c r="V180" s="37"/>
      <c r="W180" s="37"/>
      <c r="X180" s="37"/>
      <c r="Y180" s="37"/>
      <c r="Z180" s="37"/>
      <c r="AA180" s="37"/>
      <c r="AB180" s="37"/>
      <c r="AC180" s="37"/>
      <c r="AD180" s="37"/>
      <c r="AE180" s="37"/>
      <c r="AF180" s="37"/>
      <c r="AG180" s="37"/>
      <c r="AH180" s="37"/>
    </row>
    <row r="181" spans="1:34">
      <c r="A181" s="666">
        <v>44055</v>
      </c>
      <c r="B181" s="115" t="s">
        <v>194</v>
      </c>
      <c r="C181" s="37">
        <v>880040703</v>
      </c>
      <c r="D181" s="115" t="s">
        <v>139</v>
      </c>
      <c r="E181" s="115" t="s">
        <v>140</v>
      </c>
      <c r="F181" s="665" t="s">
        <v>142</v>
      </c>
      <c r="G181" s="265">
        <v>44070</v>
      </c>
      <c r="H181" s="265"/>
      <c r="I181" s="265">
        <v>44085</v>
      </c>
      <c r="J181" s="115"/>
      <c r="K181" s="629"/>
      <c r="L181" s="37"/>
      <c r="M181" s="678" t="s">
        <v>195</v>
      </c>
      <c r="N181" s="642"/>
      <c r="O181" s="645"/>
      <c r="P181" s="262"/>
      <c r="Q181" s="629"/>
      <c r="R181" s="262"/>
      <c r="S181" s="37"/>
      <c r="T181" s="37"/>
      <c r="U181" s="37"/>
      <c r="V181" s="37"/>
      <c r="W181" s="37"/>
      <c r="X181" s="37"/>
      <c r="Y181" s="37"/>
      <c r="Z181" s="37"/>
      <c r="AA181" s="37"/>
      <c r="AB181" s="37"/>
      <c r="AC181" s="37"/>
      <c r="AD181" s="37"/>
      <c r="AE181" s="37"/>
      <c r="AF181" s="37"/>
      <c r="AG181" s="37"/>
      <c r="AH181" s="37"/>
    </row>
    <row r="182" spans="1:34">
      <c r="A182" s="265">
        <v>44047</v>
      </c>
      <c r="B182" s="115" t="s">
        <v>138</v>
      </c>
      <c r="C182" s="37">
        <v>880018129</v>
      </c>
      <c r="D182" s="115" t="s">
        <v>152</v>
      </c>
      <c r="E182" s="115" t="s">
        <v>140</v>
      </c>
      <c r="F182" s="115" t="s">
        <v>172</v>
      </c>
      <c r="G182" s="37"/>
      <c r="H182" s="37"/>
      <c r="I182" s="265">
        <v>44061</v>
      </c>
      <c r="J182" s="37"/>
      <c r="K182" s="629"/>
      <c r="L182" s="37"/>
      <c r="M182" s="115" t="s">
        <v>195</v>
      </c>
      <c r="N182" s="37"/>
      <c r="O182" s="37"/>
      <c r="P182" s="37"/>
      <c r="Q182" s="37"/>
      <c r="R182" s="37"/>
      <c r="S182" s="37"/>
      <c r="T182" s="37"/>
      <c r="U182" s="37"/>
      <c r="V182" s="37"/>
      <c r="W182" s="37"/>
      <c r="X182" s="37"/>
      <c r="Y182" s="37"/>
      <c r="Z182" s="37"/>
      <c r="AA182" s="37"/>
      <c r="AB182" s="37"/>
      <c r="AC182" s="37"/>
      <c r="AD182" s="37"/>
      <c r="AE182" s="37"/>
      <c r="AF182" s="37"/>
      <c r="AG182" s="37"/>
      <c r="AH182" s="37"/>
    </row>
    <row r="183" spans="1:34">
      <c r="A183" s="666">
        <v>44063</v>
      </c>
      <c r="B183" s="115" t="s">
        <v>144</v>
      </c>
      <c r="C183" s="37">
        <v>880040866</v>
      </c>
      <c r="D183" s="115" t="s">
        <v>152</v>
      </c>
      <c r="E183" s="115" t="s">
        <v>147</v>
      </c>
      <c r="F183" s="665" t="s">
        <v>142</v>
      </c>
      <c r="G183" s="37"/>
      <c r="H183" s="265"/>
      <c r="I183" s="265">
        <v>44084</v>
      </c>
      <c r="J183" s="115"/>
      <c r="K183" s="629"/>
      <c r="L183" s="37"/>
      <c r="M183" s="678"/>
      <c r="N183" s="642"/>
      <c r="O183" s="665">
        <v>44047</v>
      </c>
      <c r="P183" s="262">
        <v>670</v>
      </c>
      <c r="Q183" s="629"/>
      <c r="R183" s="262"/>
      <c r="S183" s="37"/>
      <c r="T183" s="37"/>
      <c r="U183" s="37"/>
      <c r="V183" s="37"/>
      <c r="W183" s="37"/>
      <c r="X183" s="37"/>
      <c r="Y183" s="37"/>
      <c r="Z183" s="37"/>
      <c r="AA183" s="37"/>
      <c r="AB183" s="37"/>
      <c r="AC183" s="37"/>
      <c r="AD183" s="37"/>
      <c r="AE183" s="37"/>
      <c r="AF183" s="37"/>
      <c r="AG183" s="37"/>
      <c r="AH183" s="37"/>
    </row>
    <row r="184" spans="1:34">
      <c r="A184" s="265">
        <v>44048</v>
      </c>
      <c r="B184" s="115" t="s">
        <v>154</v>
      </c>
      <c r="C184" s="115">
        <v>880041011</v>
      </c>
      <c r="D184" s="115" t="s">
        <v>139</v>
      </c>
      <c r="E184" s="115" t="s">
        <v>140</v>
      </c>
      <c r="F184" s="115" t="s">
        <v>181</v>
      </c>
      <c r="G184" s="37"/>
      <c r="H184" s="265">
        <v>44049</v>
      </c>
      <c r="I184" s="265">
        <v>44063</v>
      </c>
      <c r="J184" s="115" t="s">
        <v>163</v>
      </c>
      <c r="K184" s="629"/>
      <c r="L184" s="37">
        <v>1563.23</v>
      </c>
      <c r="M184" s="682" t="s">
        <v>155</v>
      </c>
      <c r="N184" s="37"/>
      <c r="O184" s="37"/>
      <c r="P184" s="37"/>
      <c r="Q184" s="37"/>
      <c r="R184" s="37"/>
      <c r="S184" s="37"/>
      <c r="T184" s="37"/>
      <c r="U184" s="37"/>
      <c r="V184" s="37"/>
      <c r="W184" s="37"/>
      <c r="X184" s="37"/>
      <c r="Y184" s="37"/>
      <c r="Z184" s="37"/>
      <c r="AA184" s="37"/>
      <c r="AB184" s="37"/>
      <c r="AC184" s="37"/>
      <c r="AD184" s="37"/>
      <c r="AE184" s="37"/>
      <c r="AF184" s="37"/>
      <c r="AG184" s="37"/>
      <c r="AH184" s="37"/>
    </row>
    <row r="185" spans="1:34">
      <c r="A185" s="666">
        <v>44055</v>
      </c>
      <c r="B185" s="115" t="s">
        <v>154</v>
      </c>
      <c r="C185" s="37">
        <v>880041037</v>
      </c>
      <c r="D185" s="115" t="s">
        <v>152</v>
      </c>
      <c r="E185" s="115" t="s">
        <v>140</v>
      </c>
      <c r="F185" s="665"/>
      <c r="G185" s="37"/>
      <c r="H185" s="265"/>
      <c r="I185" s="265">
        <v>44070</v>
      </c>
      <c r="J185" s="115"/>
      <c r="K185" s="629"/>
      <c r="L185" s="37"/>
      <c r="M185" s="678" t="s">
        <v>209</v>
      </c>
      <c r="N185" s="642"/>
      <c r="O185" s="645"/>
      <c r="P185" s="262"/>
      <c r="Q185" s="629"/>
      <c r="R185" s="262"/>
      <c r="S185" s="37"/>
      <c r="T185" s="37"/>
      <c r="U185" s="37"/>
      <c r="V185" s="37"/>
      <c r="W185" s="37"/>
      <c r="X185" s="37"/>
      <c r="Y185" s="37"/>
      <c r="Z185" s="37"/>
      <c r="AA185" s="37"/>
      <c r="AB185" s="37"/>
      <c r="AC185" s="37"/>
      <c r="AD185" s="37"/>
      <c r="AE185" s="37"/>
      <c r="AF185" s="37"/>
      <c r="AG185" s="37"/>
      <c r="AH185" s="37"/>
    </row>
    <row r="186" spans="1:34">
      <c r="A186" s="265">
        <v>44047</v>
      </c>
      <c r="B186" s="115" t="s">
        <v>138</v>
      </c>
      <c r="C186" s="37">
        <v>880046990</v>
      </c>
      <c r="D186" s="115" t="s">
        <v>139</v>
      </c>
      <c r="E186" s="115" t="s">
        <v>140</v>
      </c>
      <c r="F186" s="115" t="s">
        <v>168</v>
      </c>
      <c r="G186" s="265">
        <v>44047</v>
      </c>
      <c r="H186" s="265">
        <v>44047</v>
      </c>
      <c r="I186" s="265">
        <v>44062</v>
      </c>
      <c r="J186" s="37"/>
      <c r="K186" s="629"/>
      <c r="L186" s="37">
        <v>4000</v>
      </c>
      <c r="M186" s="115" t="s">
        <v>195</v>
      </c>
      <c r="N186" s="37"/>
      <c r="O186" s="265"/>
      <c r="P186" s="37"/>
      <c r="Q186" s="37"/>
      <c r="R186" s="37"/>
      <c r="S186" s="37"/>
      <c r="T186" s="37"/>
      <c r="U186" s="37"/>
      <c r="V186" s="37"/>
      <c r="W186" s="37"/>
      <c r="X186" s="37"/>
      <c r="Y186" s="37"/>
      <c r="Z186" s="37"/>
      <c r="AA186" s="37"/>
      <c r="AB186" s="37"/>
      <c r="AC186" s="37"/>
      <c r="AD186" s="37"/>
      <c r="AE186" s="37"/>
      <c r="AF186" s="37"/>
      <c r="AG186" s="37"/>
      <c r="AH186" s="37"/>
    </row>
    <row r="187" spans="1:34">
      <c r="A187" s="265">
        <v>44047</v>
      </c>
      <c r="B187" s="115" t="s">
        <v>138</v>
      </c>
      <c r="C187" s="37">
        <v>880410798</v>
      </c>
      <c r="D187" s="115" t="s">
        <v>139</v>
      </c>
      <c r="E187" s="115" t="s">
        <v>140</v>
      </c>
      <c r="F187" s="115" t="s">
        <v>283</v>
      </c>
      <c r="G187" s="37"/>
      <c r="H187" s="265">
        <v>44047</v>
      </c>
      <c r="I187" s="265">
        <v>44055</v>
      </c>
      <c r="J187" s="37"/>
      <c r="K187" s="629"/>
      <c r="L187" s="37">
        <v>560</v>
      </c>
      <c r="M187" s="37"/>
      <c r="N187" s="37"/>
      <c r="O187" s="37"/>
      <c r="P187" s="37"/>
      <c r="Q187" s="37"/>
      <c r="R187" s="37"/>
      <c r="S187" s="37"/>
      <c r="T187" s="37"/>
      <c r="U187" s="37"/>
      <c r="V187" s="37"/>
      <c r="W187" s="37"/>
      <c r="X187" s="37"/>
      <c r="Y187" s="37"/>
      <c r="Z187" s="37"/>
      <c r="AA187" s="37"/>
      <c r="AB187" s="37"/>
      <c r="AC187" s="37"/>
      <c r="AD187" s="37"/>
      <c r="AE187" s="37"/>
      <c r="AF187" s="37"/>
      <c r="AG187" s="37"/>
      <c r="AH187" s="37"/>
    </row>
    <row r="188" spans="1:34">
      <c r="A188" s="265">
        <v>44049</v>
      </c>
      <c r="B188" s="115" t="s">
        <v>144</v>
      </c>
      <c r="C188" s="37">
        <v>880041666</v>
      </c>
      <c r="D188" s="115" t="s">
        <v>139</v>
      </c>
      <c r="E188" s="115" t="s">
        <v>140</v>
      </c>
      <c r="F188" s="115" t="s">
        <v>168</v>
      </c>
      <c r="G188" s="37"/>
      <c r="H188" s="265"/>
      <c r="I188" s="265">
        <v>44069</v>
      </c>
      <c r="J188" s="115"/>
      <c r="K188" s="629"/>
      <c r="L188" s="37"/>
      <c r="M188" s="678" t="s">
        <v>39</v>
      </c>
      <c r="N188" s="642"/>
      <c r="O188" s="645"/>
      <c r="P188" s="262"/>
      <c r="Q188" s="629"/>
      <c r="R188" s="262"/>
      <c r="S188" s="37"/>
      <c r="T188" s="37"/>
      <c r="U188" s="37"/>
      <c r="V188" s="37"/>
      <c r="W188" s="37"/>
      <c r="X188" s="37"/>
      <c r="Y188" s="37"/>
      <c r="Z188" s="37"/>
      <c r="AA188" s="37"/>
      <c r="AB188" s="37"/>
      <c r="AC188" s="37"/>
      <c r="AD188" s="37"/>
      <c r="AE188" s="37"/>
      <c r="AF188" s="37"/>
      <c r="AG188" s="37"/>
      <c r="AH188" s="37"/>
    </row>
    <row r="189" spans="1:34">
      <c r="A189" s="265">
        <v>44048</v>
      </c>
      <c r="B189" s="115" t="s">
        <v>206</v>
      </c>
      <c r="C189" s="37">
        <v>880041944</v>
      </c>
      <c r="D189" s="115" t="s">
        <v>139</v>
      </c>
      <c r="E189" s="115" t="s">
        <v>140</v>
      </c>
      <c r="F189" s="115" t="s">
        <v>225</v>
      </c>
      <c r="G189" s="265">
        <v>44048</v>
      </c>
      <c r="H189" s="265">
        <v>44048</v>
      </c>
      <c r="I189" s="265">
        <v>44063</v>
      </c>
      <c r="J189" s="115" t="s">
        <v>225</v>
      </c>
      <c r="K189" s="629"/>
      <c r="L189" s="37">
        <v>34.5</v>
      </c>
      <c r="M189" s="572"/>
      <c r="N189" s="37"/>
      <c r="O189" s="37"/>
      <c r="P189" s="37"/>
      <c r="Q189" s="37"/>
      <c r="R189" s="37"/>
      <c r="S189" s="37"/>
      <c r="T189" s="37"/>
      <c r="U189" s="37"/>
      <c r="V189" s="37"/>
      <c r="W189" s="37"/>
      <c r="X189" s="37"/>
      <c r="Y189" s="37"/>
      <c r="Z189" s="37"/>
      <c r="AA189" s="37"/>
      <c r="AB189" s="37"/>
      <c r="AC189" s="37"/>
      <c r="AD189" s="37"/>
      <c r="AE189" s="37"/>
      <c r="AF189" s="37"/>
      <c r="AG189" s="37"/>
      <c r="AH189" s="37"/>
    </row>
    <row r="190" spans="1:34">
      <c r="A190" s="666">
        <v>44055</v>
      </c>
      <c r="B190" s="115" t="s">
        <v>194</v>
      </c>
      <c r="C190" s="37">
        <v>880042550</v>
      </c>
      <c r="D190" s="115" t="s">
        <v>139</v>
      </c>
      <c r="E190" s="115" t="s">
        <v>140</v>
      </c>
      <c r="F190" s="665" t="s">
        <v>142</v>
      </c>
      <c r="G190" s="115" t="s">
        <v>284</v>
      </c>
      <c r="H190" s="265"/>
      <c r="I190" s="265">
        <v>44082</v>
      </c>
      <c r="J190" s="115"/>
      <c r="K190" s="629"/>
      <c r="L190" s="37"/>
      <c r="M190" s="678" t="s">
        <v>195</v>
      </c>
      <c r="N190" s="642"/>
      <c r="O190" s="645">
        <v>44069</v>
      </c>
      <c r="P190" s="262">
        <v>1991</v>
      </c>
      <c r="Q190" s="629"/>
      <c r="R190" s="262"/>
      <c r="S190" s="37"/>
      <c r="T190" s="37"/>
      <c r="U190" s="37"/>
      <c r="V190" s="37"/>
      <c r="W190" s="37"/>
      <c r="X190" s="37"/>
      <c r="Y190" s="37"/>
      <c r="Z190" s="37"/>
      <c r="AA190" s="37"/>
      <c r="AB190" s="37"/>
      <c r="AC190" s="37"/>
      <c r="AD190" s="37"/>
      <c r="AE190" s="37"/>
      <c r="AF190" s="37"/>
      <c r="AG190" s="37"/>
      <c r="AH190" s="37"/>
    </row>
    <row r="191" spans="1:34">
      <c r="A191" s="666">
        <v>44061</v>
      </c>
      <c r="B191" s="115" t="s">
        <v>149</v>
      </c>
      <c r="C191" s="23">
        <v>880042777</v>
      </c>
      <c r="D191" s="115" t="s">
        <v>139</v>
      </c>
      <c r="E191" s="115" t="s">
        <v>140</v>
      </c>
      <c r="F191" s="665" t="s">
        <v>285</v>
      </c>
      <c r="G191" s="265"/>
      <c r="H191" s="265"/>
      <c r="I191" s="265">
        <v>44076</v>
      </c>
      <c r="J191" s="115"/>
      <c r="K191" s="629"/>
      <c r="L191" s="37"/>
      <c r="M191" s="678" t="s">
        <v>195</v>
      </c>
      <c r="N191" s="642"/>
      <c r="O191" s="645"/>
      <c r="P191" s="262"/>
      <c r="Q191" s="629"/>
      <c r="R191" s="262"/>
      <c r="S191" s="37"/>
      <c r="T191" s="37"/>
      <c r="U191" s="37"/>
      <c r="V191" s="37"/>
      <c r="W191" s="37"/>
      <c r="X191" s="37"/>
      <c r="Y191" s="37"/>
      <c r="Z191" s="37"/>
      <c r="AA191" s="37"/>
      <c r="AB191" s="37"/>
      <c r="AC191" s="37"/>
      <c r="AD191" s="37"/>
      <c r="AE191" s="37"/>
      <c r="AF191" s="37"/>
      <c r="AG191" s="37"/>
      <c r="AH191" s="37"/>
    </row>
    <row r="192" spans="1:34">
      <c r="A192" s="265">
        <v>44050</v>
      </c>
      <c r="B192" s="115" t="s">
        <v>146</v>
      </c>
      <c r="C192" s="37">
        <v>880043326</v>
      </c>
      <c r="D192" s="115" t="s">
        <v>152</v>
      </c>
      <c r="E192" s="115" t="s">
        <v>140</v>
      </c>
      <c r="F192" s="115" t="s">
        <v>142</v>
      </c>
      <c r="G192" s="265">
        <v>44050</v>
      </c>
      <c r="H192" s="265">
        <v>44050</v>
      </c>
      <c r="I192" s="37"/>
      <c r="J192" s="115" t="s">
        <v>142</v>
      </c>
      <c r="K192" s="629"/>
      <c r="L192" s="37">
        <v>662.34</v>
      </c>
      <c r="M192" s="678"/>
      <c r="N192" s="642"/>
      <c r="O192" s="645"/>
      <c r="P192" s="262"/>
      <c r="Q192" s="629"/>
      <c r="R192" s="262"/>
      <c r="S192" s="37"/>
      <c r="T192" s="37"/>
      <c r="U192" s="37"/>
      <c r="V192" s="37"/>
      <c r="W192" s="37"/>
      <c r="X192" s="37"/>
      <c r="Y192" s="37"/>
      <c r="Z192" s="37"/>
      <c r="AA192" s="37"/>
      <c r="AB192" s="37"/>
      <c r="AC192" s="37"/>
      <c r="AD192" s="37"/>
      <c r="AE192" s="37"/>
      <c r="AF192" s="37"/>
      <c r="AG192" s="37"/>
      <c r="AH192" s="37"/>
    </row>
    <row r="193" spans="1:34">
      <c r="A193" s="265">
        <v>44050</v>
      </c>
      <c r="B193" s="115" t="s">
        <v>146</v>
      </c>
      <c r="C193" s="37">
        <v>880043326</v>
      </c>
      <c r="D193" s="115" t="s">
        <v>152</v>
      </c>
      <c r="E193" s="115" t="s">
        <v>140</v>
      </c>
      <c r="F193" s="115" t="s">
        <v>142</v>
      </c>
      <c r="G193" s="37"/>
      <c r="H193" s="265">
        <v>44069</v>
      </c>
      <c r="I193" s="265"/>
      <c r="J193" s="115" t="s">
        <v>142</v>
      </c>
      <c r="K193" s="629"/>
      <c r="L193" s="37">
        <v>417</v>
      </c>
      <c r="M193" s="682" t="s">
        <v>177</v>
      </c>
      <c r="N193" s="642"/>
      <c r="O193" s="645"/>
      <c r="P193" s="262"/>
      <c r="Q193" s="629"/>
      <c r="R193" s="262"/>
      <c r="S193" s="37"/>
      <c r="T193" s="37"/>
      <c r="U193" s="37"/>
      <c r="V193" s="37"/>
      <c r="W193" s="37"/>
      <c r="X193" s="37"/>
      <c r="Y193" s="37"/>
      <c r="Z193" s="37"/>
      <c r="AA193" s="37"/>
      <c r="AB193" s="37"/>
      <c r="AC193" s="37"/>
      <c r="AD193" s="37"/>
      <c r="AE193" s="37"/>
      <c r="AF193" s="37"/>
      <c r="AG193" s="37"/>
      <c r="AH193" s="37"/>
    </row>
    <row r="194" spans="1:34">
      <c r="A194" s="265">
        <v>44050</v>
      </c>
      <c r="B194" s="115" t="s">
        <v>146</v>
      </c>
      <c r="C194" s="37">
        <v>880043326</v>
      </c>
      <c r="D194" s="115" t="s">
        <v>152</v>
      </c>
      <c r="E194" s="115" t="s">
        <v>140</v>
      </c>
      <c r="F194" s="115"/>
      <c r="G194" s="37"/>
      <c r="H194" s="265">
        <v>44064</v>
      </c>
      <c r="I194" s="265"/>
      <c r="J194" s="115" t="s">
        <v>142</v>
      </c>
      <c r="K194" s="629"/>
      <c r="L194" s="37">
        <v>417</v>
      </c>
      <c r="M194" s="682" t="s">
        <v>177</v>
      </c>
      <c r="N194" s="642"/>
      <c r="O194" s="645"/>
      <c r="P194" s="262"/>
      <c r="Q194" s="629"/>
      <c r="R194" s="262"/>
      <c r="S194" s="37"/>
      <c r="T194" s="37"/>
      <c r="U194" s="37"/>
      <c r="V194" s="37"/>
      <c r="W194" s="37"/>
      <c r="X194" s="37"/>
      <c r="Y194" s="37"/>
      <c r="Z194" s="37"/>
      <c r="AA194" s="37"/>
      <c r="AB194" s="37"/>
      <c r="AC194" s="37"/>
      <c r="AD194" s="37"/>
      <c r="AE194" s="37"/>
      <c r="AF194" s="37"/>
      <c r="AG194" s="37"/>
      <c r="AH194" s="37"/>
    </row>
    <row r="195" spans="1:34">
      <c r="A195" s="666">
        <v>44057</v>
      </c>
      <c r="B195" s="115" t="s">
        <v>149</v>
      </c>
      <c r="C195" s="23">
        <v>880043435</v>
      </c>
      <c r="D195" s="115" t="s">
        <v>139</v>
      </c>
      <c r="E195" s="115" t="s">
        <v>140</v>
      </c>
      <c r="F195" s="665" t="s">
        <v>168</v>
      </c>
      <c r="G195" s="37"/>
      <c r="H195" s="265">
        <v>44057</v>
      </c>
      <c r="I195" s="265"/>
      <c r="J195" s="115" t="s">
        <v>168</v>
      </c>
      <c r="K195" s="629"/>
      <c r="L195" s="37">
        <v>470</v>
      </c>
      <c r="M195" s="678" t="s">
        <v>286</v>
      </c>
      <c r="N195" s="642"/>
      <c r="O195" s="645"/>
      <c r="P195" s="262"/>
      <c r="Q195" s="629"/>
      <c r="R195" s="262"/>
      <c r="S195" s="37"/>
      <c r="T195" s="37"/>
      <c r="U195" s="37"/>
      <c r="V195" s="37"/>
      <c r="W195" s="37"/>
      <c r="X195" s="37"/>
      <c r="Y195" s="37"/>
      <c r="Z195" s="37"/>
      <c r="AA195" s="37"/>
      <c r="AB195" s="37"/>
      <c r="AC195" s="37"/>
      <c r="AD195" s="37"/>
      <c r="AE195" s="37"/>
      <c r="AF195" s="37"/>
      <c r="AG195" s="37"/>
      <c r="AH195" s="37"/>
    </row>
    <row r="196" spans="1:34">
      <c r="A196" s="666">
        <v>44057</v>
      </c>
      <c r="B196" s="115" t="s">
        <v>149</v>
      </c>
      <c r="C196" s="84">
        <v>880043435</v>
      </c>
      <c r="D196" s="115" t="s">
        <v>139</v>
      </c>
      <c r="E196" s="115" t="s">
        <v>100</v>
      </c>
      <c r="F196" s="665"/>
      <c r="G196" s="37"/>
      <c r="H196" s="265"/>
      <c r="I196" s="265">
        <v>44071</v>
      </c>
      <c r="J196" s="115"/>
      <c r="K196" s="629"/>
      <c r="L196" s="37"/>
      <c r="M196" s="678"/>
      <c r="N196" s="642"/>
      <c r="O196" s="645"/>
      <c r="P196" s="262"/>
      <c r="Q196" s="629"/>
      <c r="R196" s="262"/>
      <c r="S196" s="37"/>
      <c r="T196" s="37"/>
      <c r="U196" s="37"/>
      <c r="V196" s="37"/>
      <c r="W196" s="37"/>
      <c r="X196" s="37"/>
      <c r="Y196" s="37"/>
      <c r="Z196" s="37"/>
      <c r="AA196" s="37"/>
      <c r="AB196" s="37"/>
      <c r="AC196" s="37"/>
      <c r="AD196" s="37"/>
      <c r="AE196" s="37"/>
      <c r="AF196" s="37"/>
      <c r="AG196" s="37"/>
      <c r="AH196" s="37"/>
    </row>
    <row r="197" spans="1:34">
      <c r="A197" s="666">
        <v>44062</v>
      </c>
      <c r="B197" s="115" t="s">
        <v>178</v>
      </c>
      <c r="C197" s="84">
        <v>880043518</v>
      </c>
      <c r="D197" s="115" t="s">
        <v>139</v>
      </c>
      <c r="E197" s="115" t="s">
        <v>140</v>
      </c>
      <c r="F197" s="665" t="s">
        <v>287</v>
      </c>
      <c r="G197" s="37"/>
      <c r="H197" s="265">
        <v>44062</v>
      </c>
      <c r="I197" s="265"/>
      <c r="J197" s="115" t="s">
        <v>287</v>
      </c>
      <c r="K197" s="629"/>
      <c r="L197" s="37">
        <v>540</v>
      </c>
      <c r="M197" s="678" t="s">
        <v>288</v>
      </c>
      <c r="N197" s="642"/>
      <c r="O197" s="645"/>
      <c r="P197" s="262"/>
      <c r="Q197" s="629"/>
      <c r="R197" s="262"/>
      <c r="S197" s="37"/>
      <c r="T197" s="37"/>
      <c r="U197" s="37"/>
      <c r="V197" s="37"/>
      <c r="W197" s="37"/>
      <c r="X197" s="37"/>
      <c r="Y197" s="37"/>
      <c r="Z197" s="37"/>
      <c r="AA197" s="37"/>
      <c r="AB197" s="37"/>
      <c r="AC197" s="37"/>
      <c r="AD197" s="37"/>
      <c r="AE197" s="37"/>
      <c r="AF197" s="37"/>
      <c r="AG197" s="37"/>
      <c r="AH197" s="37"/>
    </row>
    <row r="198" spans="1:34">
      <c r="A198" s="666"/>
      <c r="B198" s="115"/>
      <c r="C198" s="37">
        <v>880043955</v>
      </c>
      <c r="D198" s="115" t="s">
        <v>139</v>
      </c>
      <c r="E198" s="115" t="s">
        <v>140</v>
      </c>
      <c r="F198" s="665"/>
      <c r="G198" s="37"/>
      <c r="H198" s="265"/>
      <c r="I198" s="265"/>
      <c r="J198" s="115"/>
      <c r="K198" s="629"/>
      <c r="L198" s="37"/>
      <c r="M198" s="678"/>
      <c r="N198" s="642"/>
      <c r="O198" s="645"/>
      <c r="P198" s="262"/>
      <c r="Q198" s="629"/>
      <c r="R198" s="262"/>
      <c r="S198" s="37"/>
      <c r="T198" s="37"/>
      <c r="U198" s="37"/>
      <c r="V198" s="37"/>
      <c r="W198" s="37"/>
      <c r="X198" s="37"/>
      <c r="Y198" s="37"/>
      <c r="Z198" s="37"/>
      <c r="AA198" s="37"/>
      <c r="AB198" s="37"/>
      <c r="AC198" s="37"/>
      <c r="AD198" s="37"/>
      <c r="AE198" s="37"/>
      <c r="AF198" s="37"/>
      <c r="AG198" s="37"/>
      <c r="AH198" s="37"/>
    </row>
    <row r="199" spans="1:34">
      <c r="A199" s="666">
        <v>44055</v>
      </c>
      <c r="B199" s="115" t="s">
        <v>156</v>
      </c>
      <c r="C199" s="37">
        <v>880043955</v>
      </c>
      <c r="D199" s="115" t="s">
        <v>139</v>
      </c>
      <c r="E199" s="115" t="s">
        <v>140</v>
      </c>
      <c r="F199" s="665"/>
      <c r="G199" s="37"/>
      <c r="H199" s="265"/>
      <c r="I199" s="265"/>
      <c r="J199" s="115"/>
      <c r="K199" s="629"/>
      <c r="L199" s="37"/>
      <c r="M199" s="678"/>
      <c r="N199" s="642"/>
      <c r="O199" s="645"/>
      <c r="P199" s="262"/>
      <c r="Q199" s="629"/>
      <c r="R199" s="262"/>
      <c r="S199" s="37"/>
      <c r="T199" s="37"/>
      <c r="U199" s="37"/>
      <c r="V199" s="37"/>
      <c r="W199" s="37"/>
      <c r="X199" s="37"/>
      <c r="Y199" s="37"/>
      <c r="Z199" s="37"/>
      <c r="AA199" s="37"/>
      <c r="AB199" s="37"/>
      <c r="AC199" s="37"/>
      <c r="AD199" s="37"/>
      <c r="AE199" s="37"/>
      <c r="AF199" s="37"/>
      <c r="AG199" s="37"/>
      <c r="AH199" s="37"/>
    </row>
    <row r="200" spans="1:34">
      <c r="A200" s="666">
        <v>44057</v>
      </c>
      <c r="B200" s="115" t="s">
        <v>194</v>
      </c>
      <c r="C200" s="486">
        <v>880044136</v>
      </c>
      <c r="D200" s="115" t="s">
        <v>139</v>
      </c>
      <c r="E200" s="115" t="s">
        <v>150</v>
      </c>
      <c r="F200" s="665" t="s">
        <v>289</v>
      </c>
      <c r="G200" s="666">
        <v>44069</v>
      </c>
      <c r="H200" s="265"/>
      <c r="I200" s="666">
        <v>44084</v>
      </c>
      <c r="J200" s="666"/>
      <c r="K200" s="680"/>
      <c r="L200" s="486"/>
      <c r="M200" s="678" t="s">
        <v>195</v>
      </c>
      <c r="N200" s="680"/>
      <c r="O200" s="666">
        <v>44057</v>
      </c>
      <c r="P200" s="486">
        <v>2215</v>
      </c>
      <c r="Q200" s="486"/>
      <c r="R200" s="486"/>
      <c r="S200" s="37"/>
      <c r="T200" s="37"/>
      <c r="U200" s="37"/>
      <c r="V200" s="37"/>
      <c r="W200" s="37"/>
      <c r="X200" s="37"/>
      <c r="Y200" s="37"/>
      <c r="Z200" s="37"/>
      <c r="AA200" s="37"/>
      <c r="AB200" s="37"/>
      <c r="AC200" s="37"/>
      <c r="AD200" s="37"/>
      <c r="AE200" s="37"/>
      <c r="AF200" s="37"/>
      <c r="AG200" s="37"/>
      <c r="AH200" s="37"/>
    </row>
    <row r="201" spans="1:34">
      <c r="A201" s="666">
        <v>44056</v>
      </c>
      <c r="B201" s="115" t="s">
        <v>157</v>
      </c>
      <c r="C201" s="37">
        <v>880044469</v>
      </c>
      <c r="D201" s="115" t="s">
        <v>139</v>
      </c>
      <c r="E201" s="115" t="s">
        <v>100</v>
      </c>
      <c r="F201" s="665"/>
      <c r="G201" s="37"/>
      <c r="H201" s="265">
        <v>44061</v>
      </c>
      <c r="I201" s="265"/>
      <c r="J201" s="115" t="s">
        <v>142</v>
      </c>
      <c r="K201" s="629"/>
      <c r="L201" s="37">
        <v>295.32</v>
      </c>
      <c r="M201" s="678"/>
      <c r="N201" s="642"/>
      <c r="O201" s="645"/>
      <c r="P201" s="262"/>
      <c r="Q201" s="629"/>
      <c r="R201" s="262"/>
      <c r="S201" s="262"/>
      <c r="T201" s="262"/>
      <c r="U201" s="262"/>
      <c r="V201" s="262"/>
      <c r="W201" s="262"/>
      <c r="X201" s="262"/>
      <c r="Y201" s="262"/>
      <c r="Z201" s="262"/>
      <c r="AA201" s="262"/>
      <c r="AB201" s="262"/>
      <c r="AC201" s="262"/>
      <c r="AD201" s="262"/>
      <c r="AE201" s="262"/>
      <c r="AF201" s="262"/>
      <c r="AG201" s="37"/>
      <c r="AH201" s="37"/>
    </row>
    <row r="202" spans="1:34">
      <c r="A202" s="666">
        <v>44063</v>
      </c>
      <c r="B202" s="115" t="s">
        <v>281</v>
      </c>
      <c r="C202" s="37">
        <v>880044664</v>
      </c>
      <c r="D202" s="115" t="s">
        <v>152</v>
      </c>
      <c r="E202" s="115" t="s">
        <v>150</v>
      </c>
      <c r="F202" s="665" t="s">
        <v>142</v>
      </c>
      <c r="G202" s="37"/>
      <c r="H202" s="265"/>
      <c r="I202" s="265">
        <v>44078</v>
      </c>
      <c r="J202" s="115"/>
      <c r="K202" s="629"/>
      <c r="L202" s="37"/>
      <c r="M202" s="678" t="s">
        <v>195</v>
      </c>
      <c r="N202" s="642"/>
      <c r="O202" s="645">
        <v>44064</v>
      </c>
      <c r="P202" s="262">
        <v>26869.51</v>
      </c>
      <c r="Q202" s="629"/>
      <c r="R202" s="262"/>
      <c r="S202" s="37"/>
      <c r="T202" s="37"/>
      <c r="U202" s="37"/>
      <c r="V202" s="37"/>
      <c r="W202" s="37"/>
      <c r="X202" s="37"/>
      <c r="Y202" s="37"/>
      <c r="Z202" s="37"/>
      <c r="AA202" s="37"/>
      <c r="AB202" s="37"/>
      <c r="AC202" s="37"/>
      <c r="AD202" s="37"/>
      <c r="AE202" s="37"/>
      <c r="AF202" s="37"/>
      <c r="AG202" s="37"/>
      <c r="AH202" s="37"/>
    </row>
    <row r="203" spans="1:34">
      <c r="A203" s="666">
        <v>44054</v>
      </c>
      <c r="B203" s="115" t="s">
        <v>178</v>
      </c>
      <c r="C203" s="37">
        <v>880044830</v>
      </c>
      <c r="D203" s="115" t="s">
        <v>139</v>
      </c>
      <c r="E203" s="115" t="s">
        <v>140</v>
      </c>
      <c r="F203" s="665" t="s">
        <v>142</v>
      </c>
      <c r="G203" s="37"/>
      <c r="H203" s="265"/>
      <c r="I203" s="265"/>
      <c r="J203" s="115"/>
      <c r="K203" s="629"/>
      <c r="L203" s="37"/>
      <c r="M203" s="678"/>
      <c r="N203" s="642"/>
      <c r="O203" s="645"/>
      <c r="P203" s="262"/>
      <c r="Q203" s="629"/>
      <c r="R203" s="262"/>
      <c r="S203" s="37"/>
      <c r="T203" s="37"/>
      <c r="U203" s="37"/>
      <c r="V203" s="37"/>
      <c r="W203" s="37"/>
      <c r="X203" s="37"/>
      <c r="Y203" s="37"/>
      <c r="Z203" s="37"/>
      <c r="AA203" s="37"/>
      <c r="AB203" s="37"/>
      <c r="AC203" s="37"/>
      <c r="AD203" s="37"/>
      <c r="AE203" s="37"/>
      <c r="AF203" s="37"/>
      <c r="AG203" s="37"/>
      <c r="AH203" s="37"/>
    </row>
    <row r="204" spans="1:34">
      <c r="A204" s="666">
        <v>44055</v>
      </c>
      <c r="B204" s="115" t="s">
        <v>194</v>
      </c>
      <c r="C204" s="37">
        <v>880045015</v>
      </c>
      <c r="D204" s="115" t="s">
        <v>139</v>
      </c>
      <c r="E204" s="115" t="s">
        <v>140</v>
      </c>
      <c r="F204" s="665" t="s">
        <v>290</v>
      </c>
      <c r="G204" s="265">
        <v>44055</v>
      </c>
      <c r="H204" s="265"/>
      <c r="I204" s="265">
        <v>44070</v>
      </c>
      <c r="J204" s="115"/>
      <c r="K204" s="629"/>
      <c r="L204" s="37"/>
      <c r="M204" s="678" t="s">
        <v>291</v>
      </c>
      <c r="N204" s="642"/>
      <c r="O204" s="645">
        <v>44055</v>
      </c>
      <c r="P204" s="262">
        <v>12559.56</v>
      </c>
      <c r="Q204" s="629"/>
      <c r="R204" s="262"/>
      <c r="S204" s="37"/>
      <c r="T204" s="37"/>
      <c r="U204" s="37"/>
      <c r="V204" s="37"/>
      <c r="W204" s="37"/>
      <c r="X204" s="37"/>
      <c r="Y204" s="37"/>
      <c r="Z204" s="37"/>
      <c r="AA204" s="37"/>
      <c r="AB204" s="37"/>
      <c r="AC204" s="37"/>
      <c r="AD204" s="37"/>
      <c r="AE204" s="37"/>
      <c r="AF204" s="37"/>
      <c r="AG204" s="37"/>
      <c r="AH204" s="37"/>
    </row>
    <row r="205" spans="1:34">
      <c r="A205" s="666">
        <v>44062</v>
      </c>
      <c r="B205" s="115" t="s">
        <v>175</v>
      </c>
      <c r="C205" s="23">
        <v>880045320</v>
      </c>
      <c r="D205" s="115" t="s">
        <v>152</v>
      </c>
      <c r="E205" s="115" t="s">
        <v>140</v>
      </c>
      <c r="F205" s="665" t="s">
        <v>142</v>
      </c>
      <c r="G205" s="37"/>
      <c r="H205" s="265">
        <v>44067</v>
      </c>
      <c r="I205" s="265"/>
      <c r="J205" s="115" t="s">
        <v>292</v>
      </c>
      <c r="K205" s="629"/>
      <c r="L205" s="37">
        <v>9.9</v>
      </c>
      <c r="M205" s="678" t="s">
        <v>293</v>
      </c>
      <c r="N205" s="642"/>
      <c r="O205" s="645"/>
      <c r="P205" s="262"/>
      <c r="Q205" s="629"/>
      <c r="R205" s="262"/>
      <c r="S205" s="37"/>
      <c r="T205" s="37"/>
      <c r="U205" s="37"/>
      <c r="V205" s="37"/>
      <c r="W205" s="37"/>
      <c r="X205" s="37"/>
      <c r="Y205" s="37"/>
      <c r="Z205" s="37"/>
      <c r="AA205" s="37"/>
      <c r="AB205" s="37"/>
      <c r="AC205" s="37"/>
      <c r="AD205" s="37"/>
      <c r="AE205" s="37"/>
      <c r="AF205" s="37"/>
      <c r="AG205" s="37"/>
      <c r="AH205" s="37"/>
    </row>
    <row r="206" spans="1:34">
      <c r="A206" s="666">
        <v>44063</v>
      </c>
      <c r="B206" s="115" t="s">
        <v>175</v>
      </c>
      <c r="C206" s="37">
        <v>880045320</v>
      </c>
      <c r="D206" s="115" t="s">
        <v>152</v>
      </c>
      <c r="E206" s="115" t="s">
        <v>140</v>
      </c>
      <c r="F206" s="665"/>
      <c r="G206" s="37"/>
      <c r="H206" s="265">
        <v>44063</v>
      </c>
      <c r="I206" s="265"/>
      <c r="J206" s="115" t="s">
        <v>142</v>
      </c>
      <c r="K206" s="629"/>
      <c r="L206" s="37">
        <v>675</v>
      </c>
      <c r="M206" s="678"/>
      <c r="N206" s="642"/>
      <c r="O206" s="645"/>
      <c r="P206" s="262"/>
      <c r="Q206" s="629"/>
      <c r="R206" s="262"/>
      <c r="S206" s="37"/>
      <c r="T206" s="37"/>
      <c r="U206" s="37"/>
      <c r="V206" s="37"/>
      <c r="W206" s="37"/>
      <c r="X206" s="37"/>
      <c r="Y206" s="37"/>
      <c r="Z206" s="37"/>
      <c r="AA206" s="37"/>
      <c r="AB206" s="37"/>
      <c r="AC206" s="37"/>
      <c r="AD206" s="37"/>
      <c r="AE206" s="37"/>
      <c r="AF206" s="37"/>
      <c r="AG206" s="37"/>
      <c r="AH206" s="37"/>
    </row>
    <row r="207" spans="1:34">
      <c r="A207" s="666">
        <v>44063</v>
      </c>
      <c r="B207" s="115" t="s">
        <v>175</v>
      </c>
      <c r="C207" s="37">
        <v>880045320</v>
      </c>
      <c r="D207" s="115" t="s">
        <v>152</v>
      </c>
      <c r="E207" s="115" t="s">
        <v>140</v>
      </c>
      <c r="F207" s="665" t="s">
        <v>294</v>
      </c>
      <c r="G207" s="37"/>
      <c r="H207" s="265">
        <v>44074</v>
      </c>
      <c r="I207" s="265"/>
      <c r="J207" s="115" t="s">
        <v>294</v>
      </c>
      <c r="K207" s="629"/>
      <c r="L207" s="37">
        <v>6</v>
      </c>
      <c r="M207" s="678" t="s">
        <v>295</v>
      </c>
      <c r="N207" s="642"/>
      <c r="O207" s="645"/>
      <c r="P207" s="262"/>
      <c r="Q207" s="629"/>
      <c r="R207" s="262"/>
      <c r="S207" s="37"/>
      <c r="T207" s="37"/>
      <c r="U207" s="37"/>
      <c r="V207" s="37"/>
      <c r="W207" s="37"/>
      <c r="X207" s="37"/>
      <c r="Y207" s="37"/>
      <c r="Z207" s="37"/>
      <c r="AA207" s="37"/>
      <c r="AB207" s="37"/>
      <c r="AC207" s="37"/>
      <c r="AD207" s="37"/>
      <c r="AE207" s="37"/>
      <c r="AF207" s="37"/>
      <c r="AG207" s="37"/>
      <c r="AH207" s="37"/>
    </row>
    <row r="208" spans="1:34">
      <c r="A208" s="265">
        <v>44046</v>
      </c>
      <c r="B208" s="115" t="s">
        <v>156</v>
      </c>
      <c r="C208" s="37">
        <v>880045591</v>
      </c>
      <c r="D208" s="115" t="s">
        <v>139</v>
      </c>
      <c r="E208" s="115" t="s">
        <v>140</v>
      </c>
      <c r="F208" s="115" t="s">
        <v>142</v>
      </c>
      <c r="G208" s="37"/>
      <c r="H208" s="265">
        <v>44046</v>
      </c>
      <c r="I208" s="265">
        <v>44053</v>
      </c>
      <c r="J208" s="115" t="s">
        <v>142</v>
      </c>
      <c r="K208" s="629"/>
      <c r="L208" s="37">
        <v>186</v>
      </c>
      <c r="M208" s="678" t="s">
        <v>296</v>
      </c>
      <c r="N208" s="37"/>
      <c r="O208" s="37"/>
      <c r="P208" s="37"/>
      <c r="Q208" s="37"/>
      <c r="R208" s="37"/>
      <c r="S208" s="37"/>
      <c r="T208" s="37"/>
      <c r="U208" s="37"/>
      <c r="V208" s="37"/>
      <c r="W208" s="37"/>
      <c r="X208" s="37"/>
      <c r="Y208" s="37"/>
      <c r="Z208" s="37"/>
      <c r="AA208" s="37"/>
      <c r="AB208" s="37"/>
      <c r="AC208" s="37"/>
      <c r="AD208" s="37"/>
      <c r="AE208" s="37"/>
      <c r="AF208" s="37"/>
      <c r="AG208" s="37"/>
      <c r="AH208" s="37"/>
    </row>
    <row r="209" spans="1:34">
      <c r="A209" s="265">
        <v>44050</v>
      </c>
      <c r="B209" s="115" t="s">
        <v>297</v>
      </c>
      <c r="C209" s="37">
        <v>880045760</v>
      </c>
      <c r="D209" s="115" t="s">
        <v>152</v>
      </c>
      <c r="E209" s="115" t="s">
        <v>140</v>
      </c>
      <c r="F209" s="115" t="s">
        <v>190</v>
      </c>
      <c r="G209" s="37"/>
      <c r="H209" s="265"/>
      <c r="I209" s="265">
        <v>44063</v>
      </c>
      <c r="J209" s="115"/>
      <c r="K209" s="629"/>
      <c r="L209" s="37"/>
      <c r="M209" s="678" t="s">
        <v>298</v>
      </c>
      <c r="N209" s="629">
        <v>6</v>
      </c>
      <c r="O209" s="645"/>
      <c r="P209" s="262"/>
      <c r="Q209" s="629"/>
      <c r="R209" s="262"/>
      <c r="S209" s="37"/>
      <c r="T209" s="37"/>
      <c r="U209" s="37"/>
      <c r="V209" s="37"/>
      <c r="W209" s="37"/>
      <c r="X209" s="37"/>
      <c r="Y209" s="37"/>
      <c r="Z209" s="37"/>
      <c r="AA209" s="37"/>
      <c r="AB209" s="37"/>
      <c r="AC209" s="37"/>
      <c r="AD209" s="37"/>
      <c r="AE209" s="37"/>
      <c r="AF209" s="37"/>
      <c r="AG209" s="37"/>
      <c r="AH209" s="37"/>
    </row>
    <row r="210" spans="1:34">
      <c r="A210" s="265">
        <v>44046</v>
      </c>
      <c r="B210" s="115" t="s">
        <v>175</v>
      </c>
      <c r="C210" s="37">
        <v>880045885</v>
      </c>
      <c r="D210" s="115" t="s">
        <v>152</v>
      </c>
      <c r="E210" s="115" t="s">
        <v>147</v>
      </c>
      <c r="F210" s="37"/>
      <c r="G210" s="265">
        <v>44064</v>
      </c>
      <c r="H210" s="37"/>
      <c r="I210" s="37"/>
      <c r="J210" s="37"/>
      <c r="K210" s="629"/>
      <c r="L210" s="37"/>
      <c r="M210" s="572"/>
      <c r="N210" s="37"/>
      <c r="O210" s="265">
        <v>44044</v>
      </c>
      <c r="P210" s="37">
        <v>5860.5</v>
      </c>
      <c r="Q210" s="37"/>
      <c r="R210" s="37"/>
      <c r="S210" s="37"/>
      <c r="T210" s="37"/>
      <c r="U210" s="37"/>
      <c r="V210" s="37"/>
      <c r="W210" s="37"/>
      <c r="X210" s="37"/>
      <c r="Y210" s="37"/>
      <c r="Z210" s="37"/>
      <c r="AA210" s="37"/>
      <c r="AB210" s="37"/>
      <c r="AC210" s="37"/>
      <c r="AD210" s="37"/>
      <c r="AE210" s="37"/>
      <c r="AF210" s="37"/>
      <c r="AG210" s="37"/>
      <c r="AH210" s="37"/>
    </row>
    <row r="211" spans="1:34">
      <c r="A211" s="666">
        <v>44056</v>
      </c>
      <c r="B211" s="115" t="s">
        <v>156</v>
      </c>
      <c r="C211" s="84">
        <v>880045889</v>
      </c>
      <c r="D211" s="115" t="s">
        <v>139</v>
      </c>
      <c r="E211" s="115" t="s">
        <v>140</v>
      </c>
      <c r="F211" s="665" t="s">
        <v>168</v>
      </c>
      <c r="G211" s="37"/>
      <c r="H211" s="265">
        <v>44067</v>
      </c>
      <c r="I211" s="265">
        <v>44069</v>
      </c>
      <c r="J211" s="115" t="s">
        <v>168</v>
      </c>
      <c r="K211" s="629"/>
      <c r="L211" s="37">
        <v>22450</v>
      </c>
      <c r="M211" s="678"/>
      <c r="N211" s="642"/>
      <c r="O211" s="645"/>
      <c r="P211" s="262"/>
      <c r="Q211" s="629"/>
      <c r="R211" s="262"/>
      <c r="S211" s="37"/>
      <c r="T211" s="37"/>
      <c r="U211" s="37"/>
      <c r="V211" s="37"/>
      <c r="W211" s="37"/>
      <c r="X211" s="37"/>
      <c r="Y211" s="37"/>
      <c r="Z211" s="37"/>
      <c r="AA211" s="37"/>
      <c r="AB211" s="37"/>
      <c r="AC211" s="37"/>
      <c r="AD211" s="37"/>
      <c r="AE211" s="37"/>
      <c r="AF211" s="37"/>
      <c r="AG211" s="37"/>
      <c r="AH211" s="37"/>
    </row>
    <row r="212" spans="1:34">
      <c r="A212" s="265">
        <v>44068</v>
      </c>
      <c r="B212" s="115" t="s">
        <v>146</v>
      </c>
      <c r="C212" s="37">
        <v>880046024</v>
      </c>
      <c r="D212" s="115" t="s">
        <v>139</v>
      </c>
      <c r="E212" s="115" t="s">
        <v>147</v>
      </c>
      <c r="F212" s="115" t="s">
        <v>142</v>
      </c>
      <c r="G212" s="37"/>
      <c r="H212" s="37"/>
      <c r="I212" s="37"/>
      <c r="J212" s="37"/>
      <c r="K212" s="629"/>
      <c r="L212" s="37"/>
      <c r="M212" s="572"/>
      <c r="N212" s="84"/>
      <c r="O212" s="664" t="s">
        <v>299</v>
      </c>
      <c r="P212" s="23">
        <v>2943.4</v>
      </c>
      <c r="Q212" s="84"/>
      <c r="R212" s="84"/>
      <c r="S212" s="37"/>
      <c r="T212" s="37"/>
      <c r="U212" s="37"/>
      <c r="V212" s="37"/>
      <c r="W212" s="37"/>
      <c r="X212" s="37"/>
      <c r="Y212" s="37"/>
      <c r="Z212" s="37"/>
      <c r="AA212" s="37"/>
      <c r="AB212" s="37"/>
      <c r="AC212" s="37"/>
      <c r="AD212" s="37"/>
      <c r="AE212" s="37"/>
      <c r="AF212" s="37"/>
      <c r="AG212" s="37"/>
      <c r="AH212" s="37"/>
    </row>
    <row r="213" spans="1:34">
      <c r="A213" s="265">
        <v>44048</v>
      </c>
      <c r="B213" s="115" t="s">
        <v>206</v>
      </c>
      <c r="C213" s="37">
        <v>880046115</v>
      </c>
      <c r="D213" s="115" t="s">
        <v>139</v>
      </c>
      <c r="E213" s="115" t="s">
        <v>140</v>
      </c>
      <c r="F213" s="115" t="s">
        <v>142</v>
      </c>
      <c r="G213" s="37"/>
      <c r="H213" s="37"/>
      <c r="I213" s="265">
        <v>44068</v>
      </c>
      <c r="J213" s="37"/>
      <c r="K213" s="629"/>
      <c r="L213" s="37"/>
      <c r="M213" s="572"/>
      <c r="N213" s="37"/>
      <c r="O213" s="37"/>
      <c r="P213" s="37"/>
      <c r="Q213" s="37"/>
      <c r="R213" s="37"/>
      <c r="S213" s="37"/>
      <c r="T213" s="37"/>
      <c r="U213" s="37"/>
      <c r="V213" s="37"/>
      <c r="W213" s="37"/>
      <c r="X213" s="37"/>
      <c r="Y213" s="37"/>
      <c r="Z213" s="37"/>
      <c r="AA213" s="37"/>
      <c r="AB213" s="37"/>
      <c r="AC213" s="37"/>
      <c r="AD213" s="37"/>
      <c r="AE213" s="37"/>
      <c r="AF213" s="37"/>
      <c r="AG213" s="37"/>
      <c r="AH213" s="37"/>
    </row>
    <row r="214" spans="1:34">
      <c r="A214" s="265">
        <v>44046</v>
      </c>
      <c r="B214" s="115" t="s">
        <v>144</v>
      </c>
      <c r="C214" s="37">
        <v>880046225</v>
      </c>
      <c r="D214" s="115" t="s">
        <v>139</v>
      </c>
      <c r="E214" s="115" t="s">
        <v>150</v>
      </c>
      <c r="F214" s="115" t="s">
        <v>300</v>
      </c>
      <c r="G214" s="265">
        <v>44068</v>
      </c>
      <c r="H214" s="265">
        <v>44054</v>
      </c>
      <c r="I214" s="265">
        <v>44084</v>
      </c>
      <c r="J214" s="115" t="s">
        <v>294</v>
      </c>
      <c r="K214" s="629"/>
      <c r="L214" s="37">
        <v>20</v>
      </c>
      <c r="M214" s="679" t="s">
        <v>216</v>
      </c>
      <c r="N214" s="115" t="s">
        <v>301</v>
      </c>
      <c r="O214" s="37"/>
      <c r="P214" s="37"/>
      <c r="Q214" s="37"/>
      <c r="R214" s="37"/>
      <c r="S214" s="37"/>
      <c r="T214" s="37"/>
      <c r="U214" s="37"/>
      <c r="V214" s="37"/>
      <c r="W214" s="37"/>
      <c r="X214" s="37"/>
      <c r="Y214" s="37"/>
      <c r="Z214" s="37"/>
      <c r="AA214" s="37"/>
      <c r="AB214" s="37"/>
      <c r="AC214" s="37"/>
      <c r="AD214" s="37"/>
      <c r="AE214" s="37"/>
      <c r="AF214" s="37"/>
      <c r="AG214" s="37"/>
      <c r="AH214" s="37"/>
    </row>
    <row r="215" spans="1:34">
      <c r="A215" s="265">
        <v>44048</v>
      </c>
      <c r="B215" s="115" t="s">
        <v>146</v>
      </c>
      <c r="C215" s="37">
        <v>880046232</v>
      </c>
      <c r="D215" s="115" t="s">
        <v>139</v>
      </c>
      <c r="E215" s="115" t="s">
        <v>140</v>
      </c>
      <c r="F215" s="115" t="s">
        <v>142</v>
      </c>
      <c r="G215" s="37"/>
      <c r="H215" s="265">
        <v>44064</v>
      </c>
      <c r="I215" s="265">
        <v>44050</v>
      </c>
      <c r="J215" s="115" t="s">
        <v>163</v>
      </c>
      <c r="K215" s="629"/>
      <c r="L215" s="37">
        <v>135</v>
      </c>
      <c r="M215" s="682" t="s">
        <v>242</v>
      </c>
      <c r="N215" s="37"/>
      <c r="O215" s="265">
        <v>44069</v>
      </c>
      <c r="P215" s="37">
        <v>1345</v>
      </c>
      <c r="Q215" s="37"/>
      <c r="R215" s="37"/>
      <c r="S215" s="37"/>
      <c r="T215" s="37"/>
      <c r="U215" s="37"/>
      <c r="V215" s="37"/>
      <c r="W215" s="37"/>
      <c r="X215" s="37"/>
      <c r="Y215" s="37"/>
      <c r="Z215" s="37"/>
      <c r="AA215" s="37"/>
      <c r="AB215" s="37"/>
      <c r="AC215" s="37"/>
      <c r="AD215" s="37"/>
      <c r="AE215" s="37"/>
      <c r="AF215" s="37"/>
      <c r="AG215" s="37"/>
      <c r="AH215" s="37"/>
    </row>
    <row r="216" spans="1:34">
      <c r="A216" s="265">
        <v>44048</v>
      </c>
      <c r="B216" s="115" t="s">
        <v>146</v>
      </c>
      <c r="C216" s="37">
        <v>880046307</v>
      </c>
      <c r="D216" s="115" t="s">
        <v>139</v>
      </c>
      <c r="E216" s="115" t="s">
        <v>147</v>
      </c>
      <c r="F216" s="115" t="s">
        <v>302</v>
      </c>
      <c r="G216" s="37"/>
      <c r="H216" s="37"/>
      <c r="I216" s="265"/>
      <c r="J216" s="37"/>
      <c r="K216" s="629"/>
      <c r="L216" s="37"/>
      <c r="M216" s="572"/>
      <c r="N216" s="37"/>
      <c r="O216" s="37"/>
      <c r="P216" s="37"/>
      <c r="Q216" s="37"/>
      <c r="R216" s="37"/>
      <c r="S216" s="37"/>
      <c r="T216" s="37"/>
      <c r="U216" s="37"/>
      <c r="V216" s="37"/>
      <c r="W216" s="37"/>
      <c r="X216" s="37"/>
      <c r="Y216" s="37"/>
      <c r="Z216" s="37"/>
      <c r="AA216" s="37"/>
      <c r="AB216" s="37"/>
      <c r="AC216" s="37"/>
      <c r="AD216" s="37"/>
      <c r="AE216" s="37"/>
      <c r="AF216" s="37"/>
      <c r="AG216" s="37"/>
      <c r="AH216" s="37"/>
    </row>
    <row r="217" spans="1:34">
      <c r="A217" s="666">
        <v>44064</v>
      </c>
      <c r="B217" s="115" t="s">
        <v>146</v>
      </c>
      <c r="C217" s="37">
        <v>880046462</v>
      </c>
      <c r="D217" s="115" t="s">
        <v>139</v>
      </c>
      <c r="E217" s="115" t="s">
        <v>100</v>
      </c>
      <c r="F217" s="665"/>
      <c r="G217" s="37"/>
      <c r="H217" s="265">
        <v>44064</v>
      </c>
      <c r="I217" s="265"/>
      <c r="J217" s="115" t="s">
        <v>168</v>
      </c>
      <c r="K217" s="629"/>
      <c r="L217" s="37">
        <v>470</v>
      </c>
      <c r="M217" s="682" t="s">
        <v>214</v>
      </c>
      <c r="N217" s="642"/>
      <c r="O217" s="645"/>
      <c r="P217" s="262"/>
      <c r="Q217" s="629"/>
      <c r="R217" s="262"/>
      <c r="S217" s="37"/>
      <c r="T217" s="37"/>
      <c r="U217" s="37"/>
      <c r="V217" s="37"/>
      <c r="W217" s="37"/>
      <c r="X217" s="37"/>
      <c r="Y217" s="37"/>
      <c r="Z217" s="37"/>
      <c r="AA217" s="37"/>
      <c r="AB217" s="37"/>
      <c r="AC217" s="37"/>
      <c r="AD217" s="37"/>
      <c r="AE217" s="37"/>
      <c r="AF217" s="37"/>
      <c r="AG217" s="37"/>
      <c r="AH217" s="37"/>
    </row>
    <row r="218" spans="1:34">
      <c r="A218" s="666">
        <v>44063</v>
      </c>
      <c r="B218" s="115" t="s">
        <v>175</v>
      </c>
      <c r="C218" s="37">
        <v>880046536</v>
      </c>
      <c r="D218" s="115" t="s">
        <v>139</v>
      </c>
      <c r="E218" s="115" t="s">
        <v>140</v>
      </c>
      <c r="F218" s="665" t="s">
        <v>303</v>
      </c>
      <c r="G218" s="37"/>
      <c r="H218" s="265">
        <v>44063</v>
      </c>
      <c r="I218" s="265"/>
      <c r="J218" s="115" t="s">
        <v>294</v>
      </c>
      <c r="K218" s="629"/>
      <c r="L218" s="37">
        <v>60</v>
      </c>
      <c r="M218" s="678"/>
      <c r="N218" s="642"/>
      <c r="O218" s="645"/>
      <c r="P218" s="262"/>
      <c r="Q218" s="629"/>
      <c r="R218" s="262"/>
      <c r="S218" s="37"/>
      <c r="T218" s="37"/>
      <c r="U218" s="37"/>
      <c r="V218" s="37"/>
      <c r="W218" s="37"/>
      <c r="X218" s="37"/>
      <c r="Y218" s="37"/>
      <c r="Z218" s="37"/>
      <c r="AA218" s="37"/>
      <c r="AB218" s="37"/>
      <c r="AC218" s="37"/>
      <c r="AD218" s="37"/>
      <c r="AE218" s="37"/>
      <c r="AF218" s="37"/>
      <c r="AG218" s="37"/>
      <c r="AH218" s="37"/>
    </row>
    <row r="219" spans="1:34">
      <c r="A219" s="666">
        <v>44055</v>
      </c>
      <c r="B219" s="115" t="s">
        <v>146</v>
      </c>
      <c r="C219" s="37">
        <v>880046732</v>
      </c>
      <c r="D219" s="115" t="s">
        <v>139</v>
      </c>
      <c r="E219" s="115" t="s">
        <v>140</v>
      </c>
      <c r="F219" s="665" t="s">
        <v>142</v>
      </c>
      <c r="G219" s="37"/>
      <c r="H219" s="265"/>
      <c r="I219" s="265">
        <v>44070</v>
      </c>
      <c r="J219" s="115"/>
      <c r="K219" s="629"/>
      <c r="L219" s="37"/>
      <c r="M219" s="678" t="s">
        <v>195</v>
      </c>
      <c r="N219" s="642"/>
      <c r="O219" s="645"/>
      <c r="P219" s="262"/>
      <c r="Q219" s="629"/>
      <c r="R219" s="262"/>
      <c r="S219" s="37"/>
      <c r="T219" s="37"/>
      <c r="U219" s="37"/>
      <c r="V219" s="37"/>
      <c r="W219" s="37"/>
      <c r="X219" s="37"/>
      <c r="Y219" s="37"/>
      <c r="Z219" s="37"/>
      <c r="AA219" s="37"/>
      <c r="AB219" s="37"/>
      <c r="AC219" s="37"/>
      <c r="AD219" s="37"/>
      <c r="AE219" s="37"/>
      <c r="AF219" s="37"/>
      <c r="AG219" s="37"/>
      <c r="AH219" s="37"/>
    </row>
    <row r="220" spans="1:34">
      <c r="A220" s="666">
        <v>44055</v>
      </c>
      <c r="B220" s="115" t="s">
        <v>194</v>
      </c>
      <c r="C220" s="37">
        <v>880046846</v>
      </c>
      <c r="D220" s="115" t="s">
        <v>139</v>
      </c>
      <c r="E220" s="115" t="s">
        <v>140</v>
      </c>
      <c r="F220" s="665" t="s">
        <v>142</v>
      </c>
      <c r="G220" s="265">
        <v>44055</v>
      </c>
      <c r="H220" s="265">
        <v>44069</v>
      </c>
      <c r="I220" s="265">
        <v>44070</v>
      </c>
      <c r="J220" s="115" t="s">
        <v>181</v>
      </c>
      <c r="K220" s="629">
        <v>5000</v>
      </c>
      <c r="L220" s="37">
        <v>29.46</v>
      </c>
      <c r="M220" s="678" t="s">
        <v>155</v>
      </c>
      <c r="N220" s="642"/>
      <c r="O220" s="645">
        <v>44069</v>
      </c>
      <c r="P220" s="262">
        <v>6486.97</v>
      </c>
      <c r="Q220" s="629"/>
      <c r="R220" s="262"/>
      <c r="S220" s="37"/>
      <c r="T220" s="37"/>
      <c r="U220" s="37"/>
      <c r="V220" s="37"/>
      <c r="W220" s="37"/>
      <c r="X220" s="37"/>
      <c r="Y220" s="37"/>
      <c r="Z220" s="37"/>
      <c r="AA220" s="37"/>
      <c r="AB220" s="37"/>
      <c r="AC220" s="37"/>
      <c r="AD220" s="37"/>
      <c r="AE220" s="37"/>
      <c r="AF220" s="37"/>
      <c r="AG220" s="37"/>
      <c r="AH220" s="37"/>
    </row>
    <row r="221" spans="1:34">
      <c r="A221" s="666">
        <v>44055</v>
      </c>
      <c r="B221" s="115" t="s">
        <v>194</v>
      </c>
      <c r="C221" s="37">
        <v>880046846</v>
      </c>
      <c r="D221" s="115" t="s">
        <v>139</v>
      </c>
      <c r="E221" s="115" t="s">
        <v>140</v>
      </c>
      <c r="F221" s="665" t="s">
        <v>142</v>
      </c>
      <c r="G221" s="265">
        <v>44055</v>
      </c>
      <c r="H221" s="265">
        <v>44068</v>
      </c>
      <c r="I221" s="265">
        <v>44070</v>
      </c>
      <c r="J221" s="115" t="s">
        <v>181</v>
      </c>
      <c r="K221" s="629">
        <v>5000</v>
      </c>
      <c r="L221" s="37">
        <v>22.26</v>
      </c>
      <c r="M221" s="678" t="s">
        <v>304</v>
      </c>
      <c r="N221" s="642"/>
      <c r="O221" s="645"/>
      <c r="P221" s="262"/>
      <c r="Q221" s="629"/>
      <c r="R221" s="262"/>
      <c r="S221" s="37"/>
      <c r="T221" s="37"/>
      <c r="U221" s="37"/>
      <c r="V221" s="37"/>
      <c r="W221" s="37"/>
      <c r="X221" s="37"/>
      <c r="Y221" s="37"/>
      <c r="Z221" s="37"/>
      <c r="AA221" s="37"/>
      <c r="AB221" s="37"/>
      <c r="AC221" s="37"/>
      <c r="AD221" s="37"/>
      <c r="AE221" s="37"/>
      <c r="AF221" s="37"/>
      <c r="AG221" s="37"/>
      <c r="AH221" s="37"/>
    </row>
    <row r="222" spans="1:34">
      <c r="A222" s="265">
        <v>44047</v>
      </c>
      <c r="B222" s="115" t="s">
        <v>138</v>
      </c>
      <c r="C222" s="37">
        <v>880519428</v>
      </c>
      <c r="D222" s="115" t="s">
        <v>152</v>
      </c>
      <c r="E222" s="115" t="s">
        <v>150</v>
      </c>
      <c r="F222" s="115" t="s">
        <v>142</v>
      </c>
      <c r="G222" s="37"/>
      <c r="H222" s="265">
        <v>44047</v>
      </c>
      <c r="I222" s="265">
        <v>44060</v>
      </c>
      <c r="J222" s="37"/>
      <c r="K222" s="629"/>
      <c r="L222" s="37">
        <v>163</v>
      </c>
      <c r="M222" s="115" t="s">
        <v>305</v>
      </c>
      <c r="N222" s="37"/>
      <c r="O222" s="265">
        <v>44048</v>
      </c>
      <c r="P222" s="37">
        <v>3735</v>
      </c>
      <c r="Q222" s="37"/>
      <c r="R222" s="37"/>
      <c r="S222" s="37"/>
      <c r="T222" s="37"/>
      <c r="U222" s="37"/>
      <c r="V222" s="37"/>
      <c r="W222" s="37"/>
      <c r="X222" s="37"/>
      <c r="Y222" s="37"/>
      <c r="Z222" s="37"/>
      <c r="AA222" s="37"/>
      <c r="AB222" s="37"/>
      <c r="AC222" s="37"/>
      <c r="AD222" s="37"/>
      <c r="AE222" s="37"/>
      <c r="AF222" s="37"/>
      <c r="AG222" s="37"/>
      <c r="AH222" s="37"/>
    </row>
    <row r="223" spans="1:34">
      <c r="A223" s="265">
        <v>44049</v>
      </c>
      <c r="B223" s="115" t="s">
        <v>146</v>
      </c>
      <c r="C223" s="37">
        <v>880047416</v>
      </c>
      <c r="D223" s="115" t="s">
        <v>139</v>
      </c>
      <c r="E223" s="115" t="s">
        <v>140</v>
      </c>
      <c r="F223" s="115" t="s">
        <v>306</v>
      </c>
      <c r="G223" s="37"/>
      <c r="H223" s="265"/>
      <c r="I223" s="265">
        <v>44077</v>
      </c>
      <c r="J223" s="115"/>
      <c r="K223" s="629"/>
      <c r="L223" s="37"/>
      <c r="M223" s="678" t="s">
        <v>307</v>
      </c>
      <c r="N223" s="642"/>
      <c r="O223" s="645"/>
      <c r="P223" s="262"/>
      <c r="Q223" s="629"/>
      <c r="R223" s="262"/>
      <c r="S223" s="37"/>
      <c r="T223" s="37"/>
      <c r="U223" s="37"/>
      <c r="V223" s="37"/>
      <c r="W223" s="37"/>
      <c r="X223" s="37"/>
      <c r="Y223" s="37"/>
      <c r="Z223" s="37"/>
      <c r="AA223" s="37"/>
      <c r="AB223" s="37"/>
      <c r="AC223" s="37"/>
      <c r="AD223" s="37"/>
      <c r="AE223" s="37"/>
      <c r="AF223" s="37"/>
      <c r="AG223" s="37"/>
      <c r="AH223" s="37"/>
    </row>
    <row r="224" spans="1:34">
      <c r="A224" s="265">
        <v>44047</v>
      </c>
      <c r="B224" s="115" t="s">
        <v>157</v>
      </c>
      <c r="C224" s="37">
        <v>880047790</v>
      </c>
      <c r="D224" s="115" t="s">
        <v>139</v>
      </c>
      <c r="E224" s="115" t="s">
        <v>140</v>
      </c>
      <c r="F224" s="115" t="s">
        <v>142</v>
      </c>
      <c r="G224" s="37"/>
      <c r="H224" s="265">
        <v>44048</v>
      </c>
      <c r="I224" s="37"/>
      <c r="J224" s="37"/>
      <c r="K224" s="629"/>
      <c r="L224" s="37">
        <v>29.5</v>
      </c>
      <c r="M224" s="572"/>
      <c r="N224" s="37"/>
      <c r="O224" s="37"/>
      <c r="P224" s="37"/>
      <c r="Q224" s="37"/>
      <c r="R224" s="37"/>
      <c r="S224" s="37"/>
      <c r="T224" s="37"/>
      <c r="U224" s="37"/>
      <c r="V224" s="37"/>
      <c r="W224" s="37"/>
      <c r="X224" s="37"/>
      <c r="Y224" s="37"/>
      <c r="Z224" s="37"/>
      <c r="AA224" s="37"/>
      <c r="AB224" s="37"/>
      <c r="AC224" s="37"/>
      <c r="AD224" s="37"/>
      <c r="AE224" s="37"/>
      <c r="AF224" s="37"/>
      <c r="AG224" s="37"/>
      <c r="AH224" s="37"/>
    </row>
    <row r="225" spans="1:34">
      <c r="A225" s="666">
        <v>44056</v>
      </c>
      <c r="B225" s="115" t="s">
        <v>157</v>
      </c>
      <c r="C225" s="84">
        <v>880047790</v>
      </c>
      <c r="D225" s="115" t="s">
        <v>139</v>
      </c>
      <c r="E225" s="115" t="s">
        <v>140</v>
      </c>
      <c r="F225" s="665" t="s">
        <v>142</v>
      </c>
      <c r="G225" s="37"/>
      <c r="H225" s="265">
        <v>44056</v>
      </c>
      <c r="I225" s="265"/>
      <c r="J225" s="115" t="s">
        <v>142</v>
      </c>
      <c r="K225" s="629"/>
      <c r="L225" s="37">
        <v>39.5</v>
      </c>
      <c r="M225" s="678" t="s">
        <v>308</v>
      </c>
      <c r="N225" s="642"/>
      <c r="O225" s="645"/>
      <c r="P225" s="262"/>
      <c r="Q225" s="629"/>
      <c r="R225" s="262"/>
      <c r="S225" s="37"/>
      <c r="T225" s="37"/>
      <c r="U225" s="37"/>
      <c r="V225" s="37"/>
      <c r="W225" s="37"/>
      <c r="X225" s="37"/>
      <c r="Y225" s="37"/>
      <c r="Z225" s="37"/>
      <c r="AA225" s="37"/>
      <c r="AB225" s="37"/>
      <c r="AC225" s="37"/>
      <c r="AD225" s="37"/>
      <c r="AE225" s="37"/>
      <c r="AF225" s="37"/>
      <c r="AG225" s="37"/>
      <c r="AH225" s="37"/>
    </row>
    <row r="226" spans="1:34">
      <c r="A226" s="666">
        <v>44057</v>
      </c>
      <c r="B226" s="115" t="s">
        <v>157</v>
      </c>
      <c r="C226" s="37">
        <v>880047790</v>
      </c>
      <c r="D226" s="115" t="s">
        <v>139</v>
      </c>
      <c r="E226" s="115" t="s">
        <v>140</v>
      </c>
      <c r="F226" s="665" t="s">
        <v>142</v>
      </c>
      <c r="G226" s="37"/>
      <c r="H226" s="265">
        <v>44057</v>
      </c>
      <c r="I226" s="265"/>
      <c r="J226" s="115" t="s">
        <v>309</v>
      </c>
      <c r="K226" s="629"/>
      <c r="L226" s="37">
        <f>39.5+9.6</f>
        <v>49.1</v>
      </c>
      <c r="M226" s="678"/>
      <c r="N226" s="642"/>
      <c r="O226" s="645"/>
      <c r="P226" s="262"/>
      <c r="Q226" s="629"/>
      <c r="R226" s="262"/>
      <c r="S226" s="37"/>
      <c r="T226" s="37"/>
      <c r="U226" s="37"/>
      <c r="V226" s="37"/>
      <c r="W226" s="37"/>
      <c r="X226" s="37"/>
      <c r="Y226" s="37"/>
      <c r="Z226" s="37"/>
      <c r="AA226" s="37"/>
      <c r="AB226" s="37"/>
      <c r="AC226" s="37"/>
      <c r="AD226" s="37"/>
      <c r="AE226" s="37"/>
      <c r="AF226" s="37"/>
      <c r="AG226" s="37"/>
      <c r="AH226" s="37"/>
    </row>
    <row r="227" spans="1:34">
      <c r="A227" s="666">
        <v>44060</v>
      </c>
      <c r="B227" s="115" t="s">
        <v>157</v>
      </c>
      <c r="C227" s="23">
        <v>880047790</v>
      </c>
      <c r="D227" s="115" t="s">
        <v>139</v>
      </c>
      <c r="E227" s="115" t="s">
        <v>140</v>
      </c>
      <c r="F227" s="665" t="s">
        <v>142</v>
      </c>
      <c r="G227" s="37"/>
      <c r="H227" s="265">
        <v>44060</v>
      </c>
      <c r="I227" s="265"/>
      <c r="J227" s="115" t="s">
        <v>310</v>
      </c>
      <c r="K227" s="629"/>
      <c r="L227" s="37">
        <f>260+49.5</f>
        <v>309.5</v>
      </c>
      <c r="M227" s="678"/>
      <c r="N227" s="642"/>
      <c r="O227" s="645"/>
      <c r="P227" s="262"/>
      <c r="Q227" s="629"/>
      <c r="R227" s="262"/>
      <c r="S227" s="37"/>
      <c r="T227" s="37"/>
      <c r="U227" s="37"/>
      <c r="V227" s="37"/>
      <c r="W227" s="37"/>
      <c r="X227" s="37"/>
      <c r="Y227" s="37"/>
      <c r="Z227" s="37"/>
      <c r="AA227" s="37"/>
      <c r="AB227" s="37"/>
      <c r="AC227" s="37"/>
      <c r="AD227" s="37"/>
      <c r="AE227" s="37"/>
      <c r="AF227" s="37"/>
      <c r="AG227" s="37"/>
      <c r="AH227" s="37"/>
    </row>
    <row r="228" spans="1:34">
      <c r="A228" s="666">
        <v>44062</v>
      </c>
      <c r="B228" s="115" t="s">
        <v>157</v>
      </c>
      <c r="C228" s="23">
        <v>880047790</v>
      </c>
      <c r="D228" s="115" t="s">
        <v>139</v>
      </c>
      <c r="E228" s="115" t="s">
        <v>140</v>
      </c>
      <c r="F228" s="665" t="s">
        <v>311</v>
      </c>
      <c r="G228" s="37"/>
      <c r="H228" s="265">
        <v>44062</v>
      </c>
      <c r="I228" s="265"/>
      <c r="J228" s="115" t="s">
        <v>311</v>
      </c>
      <c r="K228" s="629"/>
      <c r="L228" s="37">
        <v>36</v>
      </c>
      <c r="M228" s="678"/>
      <c r="N228" s="642"/>
      <c r="O228" s="645"/>
      <c r="P228" s="262"/>
      <c r="Q228" s="629"/>
      <c r="R228" s="262"/>
      <c r="S228" s="37"/>
      <c r="T228" s="37"/>
      <c r="U228" s="37"/>
      <c r="V228" s="37"/>
      <c r="W228" s="37"/>
      <c r="X228" s="37"/>
      <c r="Y228" s="37"/>
      <c r="Z228" s="37"/>
      <c r="AA228" s="37"/>
      <c r="AB228" s="37"/>
      <c r="AC228" s="37"/>
      <c r="AD228" s="37"/>
      <c r="AE228" s="37"/>
      <c r="AF228" s="37"/>
      <c r="AG228" s="37"/>
      <c r="AH228" s="37"/>
    </row>
    <row r="229" spans="1:34">
      <c r="A229" s="666">
        <v>44064</v>
      </c>
      <c r="B229" s="115" t="s">
        <v>157</v>
      </c>
      <c r="C229" s="37">
        <v>880047790</v>
      </c>
      <c r="D229" s="115" t="s">
        <v>139</v>
      </c>
      <c r="E229" s="115" t="s">
        <v>140</v>
      </c>
      <c r="F229" s="665" t="s">
        <v>142</v>
      </c>
      <c r="G229" s="265">
        <v>44062</v>
      </c>
      <c r="H229" s="265">
        <v>44064</v>
      </c>
      <c r="I229" s="265"/>
      <c r="J229" s="115" t="s">
        <v>148</v>
      </c>
      <c r="K229" s="629"/>
      <c r="L229" s="37">
        <v>21</v>
      </c>
      <c r="M229" s="678"/>
      <c r="N229" s="642"/>
      <c r="O229" s="645"/>
      <c r="P229" s="262"/>
      <c r="Q229" s="629"/>
      <c r="R229" s="262"/>
      <c r="S229" s="37"/>
      <c r="T229" s="37"/>
      <c r="U229" s="37"/>
      <c r="V229" s="37"/>
      <c r="W229" s="37"/>
      <c r="X229" s="37"/>
      <c r="Y229" s="37"/>
      <c r="Z229" s="37"/>
      <c r="AA229" s="37"/>
      <c r="AB229" s="37"/>
      <c r="AC229" s="37"/>
      <c r="AD229" s="37"/>
      <c r="AE229" s="37"/>
      <c r="AF229" s="37"/>
      <c r="AG229" s="37"/>
      <c r="AH229" s="37"/>
    </row>
    <row r="230" spans="1:34">
      <c r="A230" s="265">
        <v>44069</v>
      </c>
      <c r="B230" s="115" t="s">
        <v>157</v>
      </c>
      <c r="C230" s="37">
        <v>880047790</v>
      </c>
      <c r="D230" s="115" t="s">
        <v>139</v>
      </c>
      <c r="E230" s="115" t="s">
        <v>140</v>
      </c>
      <c r="F230" s="115" t="s">
        <v>176</v>
      </c>
      <c r="G230" s="265">
        <v>44062</v>
      </c>
      <c r="H230" s="265">
        <v>44069</v>
      </c>
      <c r="I230" s="37"/>
      <c r="J230" s="115" t="s">
        <v>176</v>
      </c>
      <c r="K230" s="680" t="s">
        <v>312</v>
      </c>
      <c r="L230" s="37">
        <f>9.6+39.5</f>
        <v>49.1</v>
      </c>
      <c r="M230" s="678" t="s">
        <v>313</v>
      </c>
      <c r="N230" s="84"/>
      <c r="O230" s="84"/>
      <c r="P230" s="84"/>
      <c r="Q230" s="84"/>
      <c r="R230" s="84"/>
      <c r="S230" s="37"/>
      <c r="T230" s="37"/>
      <c r="U230" s="37"/>
      <c r="V230" s="37"/>
      <c r="W230" s="37"/>
      <c r="X230" s="37"/>
      <c r="Y230" s="37"/>
      <c r="Z230" s="37"/>
      <c r="AA230" s="37"/>
      <c r="AB230" s="37"/>
      <c r="AC230" s="37"/>
      <c r="AD230" s="37"/>
      <c r="AE230" s="37"/>
      <c r="AF230" s="37"/>
      <c r="AG230" s="37"/>
      <c r="AH230" s="37"/>
    </row>
    <row r="231" spans="1:34">
      <c r="A231" s="265">
        <v>44053</v>
      </c>
      <c r="B231" s="115" t="s">
        <v>144</v>
      </c>
      <c r="C231" s="37">
        <v>880047792</v>
      </c>
      <c r="D231" s="115" t="s">
        <v>139</v>
      </c>
      <c r="E231" s="115" t="s">
        <v>147</v>
      </c>
      <c r="F231" s="115" t="s">
        <v>282</v>
      </c>
      <c r="G231" s="37"/>
      <c r="H231" s="265"/>
      <c r="I231" s="265">
        <v>44069</v>
      </c>
      <c r="J231" s="115"/>
      <c r="K231" s="629"/>
      <c r="L231" s="37"/>
      <c r="M231" s="678"/>
      <c r="N231" s="642"/>
      <c r="O231" s="645"/>
      <c r="P231" s="262"/>
      <c r="Q231" s="629"/>
      <c r="R231" s="262"/>
      <c r="S231" s="37"/>
      <c r="T231" s="37"/>
      <c r="U231" s="37"/>
      <c r="V231" s="37"/>
      <c r="W231" s="37"/>
      <c r="X231" s="37"/>
      <c r="Y231" s="37"/>
      <c r="Z231" s="37"/>
      <c r="AA231" s="37"/>
      <c r="AB231" s="37"/>
      <c r="AC231" s="37"/>
      <c r="AD231" s="37"/>
      <c r="AE231" s="37"/>
      <c r="AF231" s="37"/>
      <c r="AG231" s="37"/>
      <c r="AH231" s="37"/>
    </row>
    <row r="232" spans="1:34">
      <c r="A232" s="265">
        <v>44071</v>
      </c>
      <c r="B232" s="115" t="s">
        <v>146</v>
      </c>
      <c r="C232" s="37">
        <v>880047875</v>
      </c>
      <c r="D232" s="115" t="s">
        <v>139</v>
      </c>
      <c r="E232" s="115" t="s">
        <v>147</v>
      </c>
      <c r="F232" s="37"/>
      <c r="G232" s="37"/>
      <c r="H232" s="265">
        <v>44070</v>
      </c>
      <c r="I232" s="37"/>
      <c r="J232" s="115" t="s">
        <v>148</v>
      </c>
      <c r="K232" s="629"/>
      <c r="L232" s="37">
        <v>1114</v>
      </c>
      <c r="M232" s="678" t="s">
        <v>314</v>
      </c>
      <c r="N232" s="84"/>
      <c r="O232" s="403">
        <v>44074</v>
      </c>
      <c r="P232" s="23">
        <v>870</v>
      </c>
      <c r="Q232" s="84"/>
      <c r="R232" s="84"/>
      <c r="S232" s="37"/>
      <c r="T232" s="37"/>
      <c r="U232" s="37"/>
      <c r="V232" s="37"/>
      <c r="W232" s="37"/>
      <c r="X232" s="37"/>
      <c r="Y232" s="37"/>
      <c r="Z232" s="37"/>
      <c r="AA232" s="37"/>
      <c r="AB232" s="37"/>
      <c r="AC232" s="37"/>
      <c r="AD232" s="37"/>
      <c r="AE232" s="37"/>
      <c r="AF232" s="37"/>
      <c r="AG232" s="37"/>
      <c r="AH232" s="37"/>
    </row>
    <row r="233" spans="1:34">
      <c r="A233" s="265">
        <v>44050</v>
      </c>
      <c r="B233" s="115" t="s">
        <v>146</v>
      </c>
      <c r="C233" s="37">
        <v>880049667</v>
      </c>
      <c r="D233" s="115" t="s">
        <v>139</v>
      </c>
      <c r="E233" s="115" t="s">
        <v>140</v>
      </c>
      <c r="F233" s="115" t="s">
        <v>315</v>
      </c>
      <c r="G233" s="37"/>
      <c r="H233" s="265"/>
      <c r="I233" s="265">
        <v>44057</v>
      </c>
      <c r="J233" s="115"/>
      <c r="K233" s="629"/>
      <c r="L233" s="37"/>
      <c r="M233" s="678" t="s">
        <v>195</v>
      </c>
      <c r="N233" s="642"/>
      <c r="O233" s="645"/>
      <c r="P233" s="262"/>
      <c r="Q233" s="629"/>
      <c r="R233" s="262"/>
      <c r="S233" s="37"/>
      <c r="T233" s="37"/>
      <c r="U233" s="37"/>
      <c r="V233" s="37"/>
      <c r="W233" s="37"/>
      <c r="X233" s="37"/>
      <c r="Y233" s="37"/>
      <c r="Z233" s="37"/>
      <c r="AA233" s="37"/>
      <c r="AB233" s="37"/>
      <c r="AC233" s="37"/>
      <c r="AD233" s="37"/>
      <c r="AE233" s="37"/>
      <c r="AF233" s="37"/>
      <c r="AG233" s="37"/>
      <c r="AH233" s="37"/>
    </row>
    <row r="234" spans="1:34">
      <c r="A234" s="265">
        <v>44046</v>
      </c>
      <c r="B234" s="115" t="s">
        <v>281</v>
      </c>
      <c r="C234" s="37">
        <v>880052305</v>
      </c>
      <c r="D234" s="115" t="s">
        <v>139</v>
      </c>
      <c r="E234" s="115" t="s">
        <v>140</v>
      </c>
      <c r="F234" s="115" t="s">
        <v>315</v>
      </c>
      <c r="G234" s="37"/>
      <c r="H234" s="37"/>
      <c r="I234" s="265">
        <v>44063</v>
      </c>
      <c r="J234" s="37"/>
      <c r="K234" s="629"/>
      <c r="L234" s="37"/>
      <c r="M234" s="678" t="s">
        <v>195</v>
      </c>
      <c r="N234" s="37"/>
      <c r="O234" s="37"/>
      <c r="P234" s="37"/>
      <c r="Q234" s="37"/>
      <c r="R234" s="37"/>
      <c r="S234" s="37"/>
      <c r="T234" s="37"/>
      <c r="U234" s="37"/>
      <c r="V234" s="37"/>
      <c r="W234" s="37"/>
      <c r="X234" s="37"/>
      <c r="Y234" s="37"/>
      <c r="Z234" s="37"/>
      <c r="AA234" s="37"/>
      <c r="AB234" s="37"/>
      <c r="AC234" s="37"/>
      <c r="AD234" s="37"/>
      <c r="AE234" s="37"/>
      <c r="AF234" s="37"/>
      <c r="AG234" s="37"/>
      <c r="AH234" s="37"/>
    </row>
    <row r="235" spans="1:34">
      <c r="A235" s="265">
        <v>44050</v>
      </c>
      <c r="B235" s="115" t="s">
        <v>297</v>
      </c>
      <c r="C235" s="37">
        <v>880054894</v>
      </c>
      <c r="D235" s="115" t="s">
        <v>152</v>
      </c>
      <c r="E235" s="115" t="s">
        <v>181</v>
      </c>
      <c r="F235" s="115" t="s">
        <v>316</v>
      </c>
      <c r="G235" s="37"/>
      <c r="H235" s="265"/>
      <c r="I235" s="265">
        <v>44055</v>
      </c>
      <c r="J235" s="115"/>
      <c r="K235" s="629"/>
      <c r="L235" s="37"/>
      <c r="M235" s="678" t="s">
        <v>317</v>
      </c>
      <c r="N235" s="642" t="s">
        <v>318</v>
      </c>
      <c r="O235" s="645"/>
      <c r="P235" s="262"/>
      <c r="Q235" s="629"/>
      <c r="R235" s="262"/>
      <c r="S235" s="37"/>
      <c r="T235" s="37"/>
      <c r="U235" s="37"/>
      <c r="V235" s="37"/>
      <c r="W235" s="37"/>
      <c r="X235" s="37"/>
      <c r="Y235" s="37"/>
      <c r="Z235" s="37"/>
      <c r="AA235" s="37"/>
      <c r="AB235" s="37"/>
      <c r="AC235" s="37"/>
      <c r="AD235" s="37"/>
      <c r="AE235" s="37"/>
      <c r="AF235" s="37"/>
      <c r="AG235" s="37"/>
      <c r="AH235" s="37"/>
    </row>
    <row r="236" spans="1:34">
      <c r="A236" s="265">
        <v>44049</v>
      </c>
      <c r="B236" s="115" t="s">
        <v>146</v>
      </c>
      <c r="C236" s="37">
        <v>880059335</v>
      </c>
      <c r="D236" s="115" t="s">
        <v>152</v>
      </c>
      <c r="E236" s="115" t="s">
        <v>150</v>
      </c>
      <c r="F236" s="115" t="s">
        <v>190</v>
      </c>
      <c r="G236" s="37"/>
      <c r="H236" s="265">
        <v>44054</v>
      </c>
      <c r="I236" s="37"/>
      <c r="J236" s="115" t="s">
        <v>319</v>
      </c>
      <c r="K236" s="629"/>
      <c r="L236" s="37">
        <v>37</v>
      </c>
      <c r="M236" s="678"/>
      <c r="N236" s="642"/>
      <c r="O236" s="665">
        <v>44061</v>
      </c>
      <c r="P236" s="262">
        <v>1771.42</v>
      </c>
      <c r="Q236" s="629"/>
      <c r="R236" s="262"/>
      <c r="S236" s="37"/>
      <c r="T236" s="37"/>
      <c r="U236" s="37"/>
      <c r="V236" s="37"/>
      <c r="W236" s="37"/>
      <c r="X236" s="37"/>
      <c r="Y236" s="37"/>
      <c r="Z236" s="37"/>
      <c r="AA236" s="37"/>
      <c r="AB236" s="37"/>
      <c r="AC236" s="37"/>
      <c r="AD236" s="37"/>
      <c r="AE236" s="37"/>
      <c r="AF236" s="37"/>
      <c r="AG236" s="37"/>
      <c r="AH236" s="37"/>
    </row>
    <row r="237" spans="1:34">
      <c r="A237" s="265">
        <v>44049</v>
      </c>
      <c r="B237" s="115" t="s">
        <v>146</v>
      </c>
      <c r="C237" s="37">
        <v>880059335</v>
      </c>
      <c r="D237" s="115" t="s">
        <v>152</v>
      </c>
      <c r="E237" s="115" t="s">
        <v>150</v>
      </c>
      <c r="F237" s="115"/>
      <c r="G237" s="37"/>
      <c r="H237" s="265">
        <v>44069</v>
      </c>
      <c r="I237" s="265"/>
      <c r="J237" s="115" t="s">
        <v>320</v>
      </c>
      <c r="K237" s="629"/>
      <c r="L237" s="37">
        <v>277</v>
      </c>
      <c r="M237" s="682" t="s">
        <v>321</v>
      </c>
      <c r="N237" s="642"/>
      <c r="O237" s="645"/>
      <c r="P237" s="262"/>
      <c r="Q237" s="629"/>
      <c r="R237" s="262"/>
      <c r="S237" s="37"/>
      <c r="T237" s="37"/>
      <c r="U237" s="37"/>
      <c r="V237" s="37"/>
      <c r="W237" s="37"/>
      <c r="X237" s="37"/>
      <c r="Y237" s="37"/>
      <c r="Z237" s="37"/>
      <c r="AA237" s="37"/>
      <c r="AB237" s="37"/>
      <c r="AC237" s="37"/>
      <c r="AD237" s="37"/>
      <c r="AE237" s="37"/>
      <c r="AF237" s="37"/>
      <c r="AG237" s="37"/>
      <c r="AH237" s="37"/>
    </row>
    <row r="238" spans="1:34">
      <c r="A238" s="666">
        <v>44062</v>
      </c>
      <c r="B238" s="115" t="s">
        <v>146</v>
      </c>
      <c r="C238" s="23">
        <v>880059635</v>
      </c>
      <c r="D238" s="115" t="s">
        <v>139</v>
      </c>
      <c r="E238" s="115" t="s">
        <v>140</v>
      </c>
      <c r="F238" s="665" t="s">
        <v>142</v>
      </c>
      <c r="G238" s="37"/>
      <c r="H238" s="265"/>
      <c r="I238" s="265">
        <v>44077</v>
      </c>
      <c r="J238" s="115"/>
      <c r="K238" s="629"/>
      <c r="L238" s="37"/>
      <c r="M238" s="678"/>
      <c r="N238" s="642"/>
      <c r="O238" s="645"/>
      <c r="P238" s="262"/>
      <c r="Q238" s="629"/>
      <c r="R238" s="262"/>
      <c r="S238" s="37"/>
      <c r="T238" s="37"/>
      <c r="U238" s="37"/>
      <c r="V238" s="37"/>
      <c r="W238" s="37"/>
      <c r="X238" s="37"/>
      <c r="Y238" s="37"/>
      <c r="Z238" s="37"/>
      <c r="AA238" s="37"/>
      <c r="AB238" s="37"/>
      <c r="AC238" s="37"/>
      <c r="AD238" s="37"/>
      <c r="AE238" s="37"/>
      <c r="AF238" s="37"/>
      <c r="AG238" s="37"/>
      <c r="AH238" s="37"/>
    </row>
    <row r="239" spans="1:34">
      <c r="A239" s="265">
        <v>44053</v>
      </c>
      <c r="B239" s="115" t="s">
        <v>144</v>
      </c>
      <c r="C239" s="37">
        <v>880059704</v>
      </c>
      <c r="D239" s="115" t="s">
        <v>139</v>
      </c>
      <c r="E239" s="115" t="s">
        <v>140</v>
      </c>
      <c r="F239" s="115" t="s">
        <v>322</v>
      </c>
      <c r="G239" s="37"/>
      <c r="H239" s="265"/>
      <c r="I239" s="265">
        <v>44069</v>
      </c>
      <c r="J239" s="115"/>
      <c r="K239" s="629"/>
      <c r="L239" s="37"/>
      <c r="M239" s="678" t="s">
        <v>323</v>
      </c>
      <c r="N239" s="642"/>
      <c r="O239" s="645"/>
      <c r="P239" s="262"/>
      <c r="Q239" s="629"/>
      <c r="R239" s="262"/>
      <c r="S239" s="37"/>
      <c r="T239" s="37"/>
      <c r="U239" s="37"/>
      <c r="V239" s="37"/>
      <c r="W239" s="37"/>
      <c r="X239" s="37"/>
      <c r="Y239" s="37"/>
      <c r="Z239" s="37"/>
      <c r="AA239" s="37"/>
      <c r="AB239" s="37"/>
      <c r="AC239" s="37"/>
      <c r="AD239" s="37"/>
      <c r="AE239" s="37"/>
      <c r="AF239" s="37"/>
      <c r="AG239" s="37"/>
      <c r="AH239" s="37"/>
    </row>
    <row r="240" spans="1:34">
      <c r="A240" s="265">
        <v>44050</v>
      </c>
      <c r="B240" s="115" t="s">
        <v>194</v>
      </c>
      <c r="C240" s="37">
        <v>880059874</v>
      </c>
      <c r="D240" s="115" t="s">
        <v>139</v>
      </c>
      <c r="E240" s="115" t="s">
        <v>140</v>
      </c>
      <c r="F240" s="115" t="s">
        <v>142</v>
      </c>
      <c r="G240" s="37"/>
      <c r="H240" s="665">
        <v>44053</v>
      </c>
      <c r="I240" s="265">
        <v>44053</v>
      </c>
      <c r="J240" s="115" t="s">
        <v>142</v>
      </c>
      <c r="K240" s="629"/>
      <c r="L240" s="37">
        <v>1631</v>
      </c>
      <c r="M240" s="678" t="s">
        <v>324</v>
      </c>
      <c r="N240" s="681" t="s">
        <v>202</v>
      </c>
      <c r="O240" s="645"/>
      <c r="P240" s="262"/>
      <c r="Q240" s="629"/>
      <c r="R240" s="262"/>
      <c r="S240" s="37"/>
      <c r="T240" s="37"/>
      <c r="U240" s="37"/>
      <c r="V240" s="37"/>
      <c r="W240" s="37"/>
      <c r="X240" s="37"/>
      <c r="Y240" s="37"/>
      <c r="Z240" s="37"/>
      <c r="AA240" s="37"/>
      <c r="AB240" s="37"/>
      <c r="AC240" s="37"/>
      <c r="AD240" s="37"/>
      <c r="AE240" s="37"/>
      <c r="AF240" s="37"/>
      <c r="AG240" s="37"/>
      <c r="AH240" s="37"/>
    </row>
    <row r="241" spans="1:34">
      <c r="A241" s="265">
        <v>44050</v>
      </c>
      <c r="B241" s="115" t="s">
        <v>194</v>
      </c>
      <c r="C241" s="37">
        <v>880059874</v>
      </c>
      <c r="D241" s="115" t="s">
        <v>139</v>
      </c>
      <c r="E241" s="115" t="s">
        <v>140</v>
      </c>
      <c r="F241" s="115" t="s">
        <v>182</v>
      </c>
      <c r="G241" s="37"/>
      <c r="H241" s="265">
        <v>44057</v>
      </c>
      <c r="I241" s="265">
        <v>44064</v>
      </c>
      <c r="J241" s="115" t="s">
        <v>182</v>
      </c>
      <c r="K241" s="629"/>
      <c r="L241" s="37">
        <v>186</v>
      </c>
      <c r="M241" s="678" t="s">
        <v>193</v>
      </c>
      <c r="N241" s="642"/>
      <c r="O241" s="645"/>
      <c r="P241" s="262"/>
      <c r="Q241" s="629"/>
      <c r="R241" s="262"/>
      <c r="S241" s="37"/>
      <c r="T241" s="37"/>
      <c r="U241" s="37"/>
      <c r="V241" s="37"/>
      <c r="W241" s="37"/>
      <c r="X241" s="37"/>
      <c r="Y241" s="37"/>
      <c r="Z241" s="37"/>
      <c r="AA241" s="37"/>
      <c r="AB241" s="37"/>
      <c r="AC241" s="37"/>
      <c r="AD241" s="37"/>
      <c r="AE241" s="37"/>
      <c r="AF241" s="37"/>
      <c r="AG241" s="37"/>
      <c r="AH241" s="37"/>
    </row>
    <row r="242" spans="1:34">
      <c r="A242" s="666">
        <v>44064</v>
      </c>
      <c r="B242" s="115" t="s">
        <v>149</v>
      </c>
      <c r="C242" s="37">
        <v>880060225</v>
      </c>
      <c r="D242" s="115" t="s">
        <v>139</v>
      </c>
      <c r="E242" s="115" t="s">
        <v>100</v>
      </c>
      <c r="F242" s="665" t="s">
        <v>148</v>
      </c>
      <c r="G242" s="37"/>
      <c r="H242" s="265">
        <v>44064</v>
      </c>
      <c r="I242" s="265"/>
      <c r="J242" s="115" t="s">
        <v>148</v>
      </c>
      <c r="K242" s="629"/>
      <c r="L242" s="37">
        <v>51</v>
      </c>
      <c r="M242" s="678" t="s">
        <v>325</v>
      </c>
      <c r="N242" s="642"/>
      <c r="O242" s="645"/>
      <c r="P242" s="262"/>
      <c r="Q242" s="629"/>
      <c r="R242" s="262"/>
      <c r="S242" s="37"/>
      <c r="T242" s="37"/>
      <c r="U242" s="37"/>
      <c r="V242" s="37"/>
      <c r="W242" s="37"/>
      <c r="X242" s="37"/>
      <c r="Y242" s="37"/>
      <c r="Z242" s="37"/>
      <c r="AA242" s="37"/>
      <c r="AB242" s="37"/>
      <c r="AC242" s="37"/>
      <c r="AD242" s="37"/>
      <c r="AE242" s="37"/>
      <c r="AF242" s="37"/>
      <c r="AG242" s="37"/>
      <c r="AH242" s="37"/>
    </row>
    <row r="243" spans="1:34">
      <c r="A243" s="265">
        <v>44050</v>
      </c>
      <c r="B243" s="115" t="s">
        <v>144</v>
      </c>
      <c r="C243" s="37">
        <v>880067676</v>
      </c>
      <c r="D243" s="115" t="s">
        <v>139</v>
      </c>
      <c r="E243" s="115" t="s">
        <v>147</v>
      </c>
      <c r="F243" s="115" t="s">
        <v>326</v>
      </c>
      <c r="G243" s="265">
        <v>44050</v>
      </c>
      <c r="H243" s="265"/>
      <c r="I243" s="265">
        <v>44063</v>
      </c>
      <c r="J243" s="115"/>
      <c r="K243" s="629"/>
      <c r="L243" s="37"/>
      <c r="M243" s="678"/>
      <c r="N243" s="642"/>
      <c r="O243" s="645"/>
      <c r="P243" s="262"/>
      <c r="Q243" s="629"/>
      <c r="R243" s="262"/>
      <c r="S243" s="37"/>
      <c r="T243" s="37"/>
      <c r="U243" s="37"/>
      <c r="V243" s="37"/>
      <c r="W243" s="37"/>
      <c r="X243" s="37"/>
      <c r="Y243" s="37"/>
      <c r="Z243" s="37"/>
      <c r="AA243" s="37"/>
      <c r="AB243" s="37"/>
      <c r="AC243" s="37"/>
      <c r="AD243" s="37"/>
      <c r="AE243" s="37"/>
      <c r="AF243" s="37"/>
      <c r="AG243" s="37"/>
      <c r="AH243" s="37"/>
    </row>
    <row r="244" spans="1:34">
      <c r="A244" s="666">
        <v>44060</v>
      </c>
      <c r="B244" s="115" t="s">
        <v>146</v>
      </c>
      <c r="C244" s="23">
        <v>880068856</v>
      </c>
      <c r="D244" s="115" t="s">
        <v>139</v>
      </c>
      <c r="E244" s="115" t="s">
        <v>100</v>
      </c>
      <c r="F244" s="665"/>
      <c r="G244" s="37"/>
      <c r="H244" s="265">
        <v>44060</v>
      </c>
      <c r="I244" s="265"/>
      <c r="J244" s="115" t="s">
        <v>327</v>
      </c>
      <c r="K244" s="629"/>
      <c r="L244" s="37">
        <v>1191.18</v>
      </c>
      <c r="M244" s="682" t="s">
        <v>245</v>
      </c>
      <c r="N244" s="642"/>
      <c r="O244" s="645">
        <v>44054</v>
      </c>
      <c r="P244" s="262">
        <v>1496</v>
      </c>
      <c r="Q244" s="629"/>
      <c r="R244" s="262"/>
      <c r="S244" s="37"/>
      <c r="T244" s="37"/>
      <c r="U244" s="37"/>
      <c r="V244" s="37"/>
      <c r="W244" s="37"/>
      <c r="X244" s="37"/>
      <c r="Y244" s="37"/>
      <c r="Z244" s="37"/>
      <c r="AA244" s="37"/>
      <c r="AB244" s="37"/>
      <c r="AC244" s="37"/>
      <c r="AD244" s="37"/>
      <c r="AE244" s="37"/>
      <c r="AF244" s="37"/>
      <c r="AG244" s="37"/>
      <c r="AH244" s="37"/>
    </row>
    <row r="245" spans="1:34">
      <c r="A245" s="666">
        <v>44055</v>
      </c>
      <c r="B245" s="115" t="s">
        <v>156</v>
      </c>
      <c r="C245" s="37">
        <v>880071326</v>
      </c>
      <c r="D245" s="115" t="s">
        <v>139</v>
      </c>
      <c r="E245" s="115" t="s">
        <v>140</v>
      </c>
      <c r="F245" s="665"/>
      <c r="G245" s="37"/>
      <c r="H245" s="265"/>
      <c r="I245" s="265">
        <v>44068</v>
      </c>
      <c r="J245" s="115"/>
      <c r="K245" s="629"/>
      <c r="L245" s="37"/>
      <c r="M245" s="678"/>
      <c r="N245" s="642"/>
      <c r="O245" s="645"/>
      <c r="P245" s="262"/>
      <c r="Q245" s="629"/>
      <c r="R245" s="262"/>
      <c r="S245" s="37"/>
      <c r="T245" s="37"/>
      <c r="U245" s="37"/>
      <c r="V245" s="37"/>
      <c r="W245" s="37"/>
      <c r="X245" s="37"/>
      <c r="Y245" s="37"/>
      <c r="Z245" s="37"/>
      <c r="AA245" s="37"/>
      <c r="AB245" s="37"/>
      <c r="AC245" s="37"/>
      <c r="AD245" s="37"/>
      <c r="AE245" s="37"/>
      <c r="AF245" s="37"/>
      <c r="AG245" s="37"/>
      <c r="AH245" s="37"/>
    </row>
    <row r="246" spans="1:34">
      <c r="A246" s="265">
        <v>44046</v>
      </c>
      <c r="B246" s="115" t="s">
        <v>156</v>
      </c>
      <c r="C246" s="37">
        <v>880072047</v>
      </c>
      <c r="D246" s="115" t="s">
        <v>139</v>
      </c>
      <c r="E246" s="115" t="s">
        <v>140</v>
      </c>
      <c r="F246" s="115" t="s">
        <v>328</v>
      </c>
      <c r="G246" s="37"/>
      <c r="H246" s="265">
        <v>44062</v>
      </c>
      <c r="I246" s="265">
        <v>44053</v>
      </c>
      <c r="J246" s="115" t="s">
        <v>328</v>
      </c>
      <c r="K246" s="629"/>
      <c r="L246" s="37">
        <v>27936</v>
      </c>
      <c r="M246" s="572"/>
      <c r="N246" s="37"/>
      <c r="O246" s="37"/>
      <c r="P246" s="37"/>
      <c r="Q246" s="37"/>
      <c r="R246" s="37"/>
      <c r="S246" s="37"/>
      <c r="T246" s="37"/>
      <c r="U246" s="37"/>
      <c r="V246" s="37"/>
      <c r="W246" s="37"/>
      <c r="X246" s="37"/>
      <c r="Y246" s="37"/>
      <c r="Z246" s="37"/>
      <c r="AA246" s="37"/>
      <c r="AB246" s="37"/>
      <c r="AC246" s="37"/>
      <c r="AD246" s="37"/>
      <c r="AE246" s="37"/>
      <c r="AF246" s="37"/>
      <c r="AG246" s="37"/>
      <c r="AH246" s="37"/>
    </row>
    <row r="247" spans="1:34">
      <c r="A247" s="265">
        <v>44046</v>
      </c>
      <c r="B247" s="115" t="s">
        <v>156</v>
      </c>
      <c r="C247" s="37">
        <v>880072047</v>
      </c>
      <c r="D247" s="115" t="s">
        <v>139</v>
      </c>
      <c r="E247" s="115" t="s">
        <v>140</v>
      </c>
      <c r="F247" s="115"/>
      <c r="G247" s="37"/>
      <c r="H247" s="265">
        <v>44063</v>
      </c>
      <c r="I247" s="265">
        <v>44069</v>
      </c>
      <c r="J247" s="115" t="s">
        <v>142</v>
      </c>
      <c r="K247" s="629"/>
      <c r="L247" s="37">
        <v>288</v>
      </c>
      <c r="M247" s="572"/>
      <c r="N247" s="37"/>
      <c r="O247" s="37"/>
      <c r="P247" s="37"/>
      <c r="Q247" s="37"/>
      <c r="R247" s="37"/>
      <c r="S247" s="37"/>
      <c r="T247" s="37"/>
      <c r="U247" s="37"/>
      <c r="V247" s="37"/>
      <c r="W247" s="37"/>
      <c r="X247" s="37"/>
      <c r="Y247" s="37"/>
      <c r="Z247" s="37"/>
      <c r="AA247" s="37"/>
      <c r="AB247" s="37"/>
      <c r="AC247" s="37"/>
      <c r="AD247" s="37"/>
      <c r="AE247" s="37"/>
      <c r="AF247" s="37"/>
      <c r="AG247" s="37"/>
      <c r="AH247" s="37"/>
    </row>
    <row r="248" spans="1:34">
      <c r="A248" s="666">
        <v>44053</v>
      </c>
      <c r="B248" s="115" t="s">
        <v>146</v>
      </c>
      <c r="C248" s="37">
        <v>880072106</v>
      </c>
      <c r="D248" s="115" t="s">
        <v>152</v>
      </c>
      <c r="E248" s="115" t="s">
        <v>100</v>
      </c>
      <c r="F248" s="665"/>
      <c r="G248" s="37"/>
      <c r="H248" s="265">
        <v>44061</v>
      </c>
      <c r="I248" s="265"/>
      <c r="J248" s="115" t="s">
        <v>142</v>
      </c>
      <c r="K248" s="629"/>
      <c r="L248" s="37">
        <v>990</v>
      </c>
      <c r="M248" s="682" t="s">
        <v>224</v>
      </c>
      <c r="N248" s="642"/>
      <c r="O248" s="645"/>
      <c r="P248" s="262"/>
      <c r="Q248" s="629"/>
      <c r="R248" s="262"/>
      <c r="S248" s="37"/>
      <c r="T248" s="37"/>
      <c r="U248" s="37"/>
      <c r="V248" s="37"/>
      <c r="W248" s="37"/>
      <c r="X248" s="37"/>
      <c r="Y248" s="37"/>
      <c r="Z248" s="37"/>
      <c r="AA248" s="37"/>
      <c r="AB248" s="37"/>
      <c r="AC248" s="37"/>
      <c r="AD248" s="37"/>
      <c r="AE248" s="37"/>
      <c r="AF248" s="37"/>
      <c r="AG248" s="37"/>
      <c r="AH248" s="37"/>
    </row>
    <row r="249" spans="1:34">
      <c r="A249" s="666">
        <v>44060</v>
      </c>
      <c r="B249" s="115" t="s">
        <v>154</v>
      </c>
      <c r="C249" s="23">
        <v>880074556</v>
      </c>
      <c r="D249" s="115" t="s">
        <v>139</v>
      </c>
      <c r="E249" s="115" t="s">
        <v>100</v>
      </c>
      <c r="F249" s="665"/>
      <c r="G249" s="37"/>
      <c r="H249" s="265"/>
      <c r="I249" s="265">
        <v>44075</v>
      </c>
      <c r="J249" s="115"/>
      <c r="K249" s="629"/>
      <c r="L249" s="37"/>
      <c r="M249" s="678"/>
      <c r="N249" s="642"/>
      <c r="O249" s="645"/>
      <c r="P249" s="262"/>
      <c r="Q249" s="629"/>
      <c r="R249" s="262"/>
      <c r="S249" s="37"/>
      <c r="T249" s="37"/>
      <c r="U249" s="37"/>
      <c r="V249" s="37"/>
      <c r="W249" s="37"/>
      <c r="X249" s="37"/>
      <c r="Y249" s="37"/>
      <c r="Z249" s="37"/>
      <c r="AA249" s="37"/>
      <c r="AB249" s="37"/>
      <c r="AC249" s="37"/>
      <c r="AD249" s="37"/>
      <c r="AE249" s="37"/>
      <c r="AF249" s="37"/>
      <c r="AG249" s="37"/>
      <c r="AH249" s="37"/>
    </row>
    <row r="250" spans="1:34">
      <c r="A250" s="265">
        <v>44050</v>
      </c>
      <c r="B250" s="115" t="s">
        <v>175</v>
      </c>
      <c r="C250" s="37">
        <v>880076475</v>
      </c>
      <c r="D250" s="115" t="s">
        <v>139</v>
      </c>
      <c r="E250" s="115" t="s">
        <v>181</v>
      </c>
      <c r="F250" s="37"/>
      <c r="G250" s="37"/>
      <c r="H250" s="265">
        <v>44054</v>
      </c>
      <c r="I250" s="265">
        <v>44063</v>
      </c>
      <c r="J250" s="115" t="s">
        <v>142</v>
      </c>
      <c r="K250" s="629"/>
      <c r="L250" s="37">
        <v>1095.48</v>
      </c>
      <c r="M250" s="678" t="s">
        <v>329</v>
      </c>
      <c r="N250" s="642"/>
      <c r="O250" s="645"/>
      <c r="P250" s="262"/>
      <c r="Q250" s="629"/>
      <c r="R250" s="262"/>
      <c r="S250" s="37"/>
      <c r="T250" s="37"/>
      <c r="U250" s="37"/>
      <c r="V250" s="37"/>
      <c r="W250" s="37"/>
      <c r="X250" s="37"/>
      <c r="Y250" s="37"/>
      <c r="Z250" s="37"/>
      <c r="AA250" s="37"/>
      <c r="AB250" s="37"/>
      <c r="AC250" s="37"/>
      <c r="AD250" s="37"/>
      <c r="AE250" s="37"/>
      <c r="AF250" s="37"/>
      <c r="AG250" s="37"/>
      <c r="AH250" s="37"/>
    </row>
    <row r="251" spans="1:34">
      <c r="A251" s="265">
        <v>44050</v>
      </c>
      <c r="B251" s="115" t="s">
        <v>194</v>
      </c>
      <c r="C251" s="37">
        <v>880076856</v>
      </c>
      <c r="D251" s="115" t="s">
        <v>139</v>
      </c>
      <c r="E251" s="115" t="s">
        <v>140</v>
      </c>
      <c r="F251" s="115" t="s">
        <v>142</v>
      </c>
      <c r="G251" s="37"/>
      <c r="H251" s="265"/>
      <c r="I251" s="265">
        <v>44064</v>
      </c>
      <c r="J251" s="115"/>
      <c r="K251" s="629"/>
      <c r="L251" s="37"/>
      <c r="M251" s="678"/>
      <c r="N251" s="681" t="s">
        <v>202</v>
      </c>
      <c r="O251" s="645"/>
      <c r="P251" s="262"/>
      <c r="Q251" s="629"/>
      <c r="R251" s="262"/>
      <c r="S251" s="37"/>
      <c r="T251" s="37"/>
      <c r="U251" s="37"/>
      <c r="V251" s="37"/>
      <c r="W251" s="37"/>
      <c r="X251" s="37"/>
      <c r="Y251" s="37"/>
      <c r="Z251" s="37"/>
      <c r="AA251" s="37"/>
      <c r="AB251" s="37"/>
      <c r="AC251" s="37"/>
      <c r="AD251" s="37"/>
      <c r="AE251" s="37"/>
      <c r="AF251" s="37"/>
      <c r="AG251" s="37"/>
      <c r="AH251" s="37"/>
    </row>
    <row r="252" spans="1:34">
      <c r="A252" s="265">
        <v>44047</v>
      </c>
      <c r="B252" s="115" t="s">
        <v>175</v>
      </c>
      <c r="C252" s="37">
        <v>880076863</v>
      </c>
      <c r="D252" s="115" t="s">
        <v>139</v>
      </c>
      <c r="E252" s="115" t="s">
        <v>147</v>
      </c>
      <c r="F252" s="37"/>
      <c r="G252" s="37"/>
      <c r="H252" s="37"/>
      <c r="I252" s="37"/>
      <c r="J252" s="37"/>
      <c r="K252" s="629"/>
      <c r="L252" s="37"/>
      <c r="M252" s="572"/>
      <c r="N252" s="37"/>
      <c r="O252" s="265">
        <v>44048</v>
      </c>
      <c r="P252" s="37">
        <v>3872.85</v>
      </c>
      <c r="Q252" s="37"/>
      <c r="R252" s="37"/>
      <c r="S252" s="37"/>
      <c r="T252" s="37"/>
      <c r="U252" s="37"/>
      <c r="V252" s="37"/>
      <c r="W252" s="37"/>
      <c r="X252" s="37"/>
      <c r="Y252" s="37"/>
      <c r="Z252" s="37"/>
      <c r="AA252" s="37"/>
      <c r="AB252" s="37"/>
      <c r="AC252" s="37"/>
      <c r="AD252" s="37"/>
      <c r="AE252" s="37"/>
      <c r="AF252" s="37"/>
      <c r="AG252" s="37"/>
      <c r="AH252" s="37"/>
    </row>
    <row r="253" spans="1:34">
      <c r="A253" s="265">
        <v>44049</v>
      </c>
      <c r="B253" s="115" t="s">
        <v>146</v>
      </c>
      <c r="C253" s="37">
        <v>880076957</v>
      </c>
      <c r="D253" s="115" t="s">
        <v>139</v>
      </c>
      <c r="E253" s="115" t="s">
        <v>140</v>
      </c>
      <c r="F253" s="115" t="s">
        <v>142</v>
      </c>
      <c r="G253" s="37"/>
      <c r="H253" s="265">
        <v>44054</v>
      </c>
      <c r="I253" s="265">
        <v>44064</v>
      </c>
      <c r="J253" s="115" t="s">
        <v>142</v>
      </c>
      <c r="K253" s="629"/>
      <c r="L253" s="37">
        <v>416.4</v>
      </c>
      <c r="M253" s="682" t="s">
        <v>164</v>
      </c>
      <c r="N253" s="642"/>
      <c r="O253" s="645"/>
      <c r="P253" s="262"/>
      <c r="Q253" s="629"/>
      <c r="R253" s="262"/>
      <c r="S253" s="37"/>
      <c r="T253" s="37"/>
      <c r="U253" s="37"/>
      <c r="V253" s="37"/>
      <c r="W253" s="37"/>
      <c r="X253" s="37"/>
      <c r="Y253" s="37"/>
      <c r="Z253" s="37"/>
      <c r="AA253" s="37"/>
      <c r="AB253" s="37"/>
      <c r="AC253" s="37"/>
      <c r="AD253" s="37"/>
      <c r="AE253" s="37"/>
      <c r="AF253" s="37"/>
      <c r="AG253" s="37"/>
      <c r="AH253" s="37"/>
    </row>
    <row r="254" spans="1:34">
      <c r="A254" s="265">
        <v>44049</v>
      </c>
      <c r="B254" s="115" t="s">
        <v>156</v>
      </c>
      <c r="C254" s="37">
        <v>880080343</v>
      </c>
      <c r="D254" s="115" t="s">
        <v>139</v>
      </c>
      <c r="E254" s="115" t="s">
        <v>140</v>
      </c>
      <c r="F254" s="115" t="s">
        <v>142</v>
      </c>
      <c r="G254" s="37"/>
      <c r="H254" s="265">
        <v>44049</v>
      </c>
      <c r="I254" s="265">
        <v>44059</v>
      </c>
      <c r="J254" s="115" t="s">
        <v>142</v>
      </c>
      <c r="K254" s="629"/>
      <c r="L254" s="37">
        <v>4707</v>
      </c>
      <c r="M254" s="678"/>
      <c r="N254" s="642"/>
      <c r="O254" s="645"/>
      <c r="P254" s="262"/>
      <c r="Q254" s="629"/>
      <c r="R254" s="262"/>
      <c r="S254" s="37"/>
      <c r="T254" s="37"/>
      <c r="U254" s="37"/>
      <c r="V254" s="37"/>
      <c r="W254" s="37"/>
      <c r="X254" s="37"/>
      <c r="Y254" s="37"/>
      <c r="Z254" s="37"/>
      <c r="AA254" s="37"/>
      <c r="AB254" s="37"/>
      <c r="AC254" s="37"/>
      <c r="AD254" s="37"/>
      <c r="AE254" s="37"/>
      <c r="AF254" s="37"/>
      <c r="AG254" s="37"/>
      <c r="AH254" s="37"/>
    </row>
    <row r="255" spans="1:34">
      <c r="A255" s="265">
        <v>44049</v>
      </c>
      <c r="B255" s="115" t="s">
        <v>156</v>
      </c>
      <c r="C255" s="37">
        <v>880080343</v>
      </c>
      <c r="D255" s="115" t="s">
        <v>139</v>
      </c>
      <c r="E255" s="115" t="s">
        <v>140</v>
      </c>
      <c r="F255" s="115" t="s">
        <v>142</v>
      </c>
      <c r="G255" s="37"/>
      <c r="H255" s="265">
        <v>44071</v>
      </c>
      <c r="I255" s="265">
        <v>44083</v>
      </c>
      <c r="J255" s="37"/>
      <c r="K255" s="686"/>
      <c r="L255" s="37">
        <v>4562</v>
      </c>
      <c r="M255" s="678"/>
      <c r="N255" s="37"/>
      <c r="O255" s="265"/>
      <c r="P255" s="37"/>
      <c r="Q255" s="37"/>
      <c r="R255" s="37"/>
      <c r="S255" s="37"/>
      <c r="T255" s="37"/>
      <c r="U255" s="37"/>
      <c r="V255" s="37"/>
      <c r="W255" s="37"/>
      <c r="X255" s="37"/>
      <c r="Y255" s="37"/>
      <c r="Z255" s="37"/>
      <c r="AA255" s="37"/>
      <c r="AB255" s="37"/>
      <c r="AC255" s="37"/>
      <c r="AD255" s="37"/>
      <c r="AE255" s="37"/>
      <c r="AF255" s="37"/>
      <c r="AG255" s="37"/>
      <c r="AH255" s="37"/>
    </row>
    <row r="256" spans="1:34">
      <c r="A256" s="265">
        <v>44050</v>
      </c>
      <c r="B256" s="115" t="s">
        <v>194</v>
      </c>
      <c r="C256" s="37">
        <v>880083425</v>
      </c>
      <c r="D256" s="115" t="s">
        <v>139</v>
      </c>
      <c r="E256" s="115" t="s">
        <v>140</v>
      </c>
      <c r="F256" s="115" t="s">
        <v>142</v>
      </c>
      <c r="G256" s="37"/>
      <c r="H256" s="265"/>
      <c r="I256" s="265">
        <v>44064</v>
      </c>
      <c r="J256" s="115"/>
      <c r="K256" s="629"/>
      <c r="L256" s="37"/>
      <c r="M256" s="678" t="s">
        <v>195</v>
      </c>
      <c r="N256" s="681" t="s">
        <v>330</v>
      </c>
      <c r="O256" s="645"/>
      <c r="P256" s="262"/>
      <c r="Q256" s="629"/>
      <c r="R256" s="262"/>
      <c r="S256" s="37"/>
      <c r="T256" s="37"/>
      <c r="U256" s="37"/>
      <c r="V256" s="37"/>
      <c r="W256" s="37"/>
      <c r="X256" s="37"/>
      <c r="Y256" s="37"/>
      <c r="Z256" s="37"/>
      <c r="AA256" s="37"/>
      <c r="AB256" s="37"/>
      <c r="AC256" s="37"/>
      <c r="AD256" s="37"/>
      <c r="AE256" s="37"/>
      <c r="AF256" s="37"/>
      <c r="AG256" s="37"/>
      <c r="AH256" s="37"/>
    </row>
    <row r="257" spans="1:34">
      <c r="A257" s="265">
        <v>44047</v>
      </c>
      <c r="B257" s="115" t="s">
        <v>138</v>
      </c>
      <c r="C257" s="37">
        <v>880519428</v>
      </c>
      <c r="D257" s="115" t="s">
        <v>152</v>
      </c>
      <c r="E257" s="115" t="s">
        <v>140</v>
      </c>
      <c r="F257" s="115" t="s">
        <v>142</v>
      </c>
      <c r="G257" s="265">
        <v>44060</v>
      </c>
      <c r="H257" s="265">
        <v>44060</v>
      </c>
      <c r="I257" s="265">
        <v>44074</v>
      </c>
      <c r="J257" s="115" t="s">
        <v>142</v>
      </c>
      <c r="K257" s="629"/>
      <c r="L257" s="37">
        <v>489</v>
      </c>
      <c r="M257" s="115"/>
      <c r="N257" s="37"/>
      <c r="O257" s="265"/>
      <c r="P257" s="37"/>
      <c r="Q257" s="37"/>
      <c r="R257" s="37"/>
      <c r="S257" s="37"/>
      <c r="T257" s="37"/>
      <c r="U257" s="37"/>
      <c r="V257" s="37"/>
      <c r="W257" s="37"/>
      <c r="X257" s="37"/>
      <c r="Y257" s="37"/>
      <c r="Z257" s="37"/>
      <c r="AA257" s="37"/>
      <c r="AB257" s="37"/>
      <c r="AC257" s="37"/>
      <c r="AD257" s="37"/>
      <c r="AE257" s="37"/>
      <c r="AF257" s="37"/>
      <c r="AG257" s="37"/>
      <c r="AH257" s="37"/>
    </row>
    <row r="258" spans="1:34">
      <c r="A258" s="666">
        <v>44056</v>
      </c>
      <c r="B258" s="115" t="s">
        <v>154</v>
      </c>
      <c r="C258" s="37">
        <v>880083818</v>
      </c>
      <c r="D258" s="115" t="s">
        <v>152</v>
      </c>
      <c r="E258" s="115" t="s">
        <v>100</v>
      </c>
      <c r="F258" s="665"/>
      <c r="G258" s="37"/>
      <c r="H258" s="265"/>
      <c r="I258" s="265">
        <v>44071</v>
      </c>
      <c r="J258" s="115"/>
      <c r="K258" s="629"/>
      <c r="L258" s="37"/>
      <c r="M258" s="678"/>
      <c r="N258" s="642"/>
      <c r="O258" s="645"/>
      <c r="P258" s="262"/>
      <c r="Q258" s="629"/>
      <c r="R258" s="262"/>
      <c r="S258" s="37"/>
      <c r="T258" s="37"/>
      <c r="U258" s="37"/>
      <c r="V258" s="37"/>
      <c r="W258" s="37"/>
      <c r="X258" s="37"/>
      <c r="Y258" s="37"/>
      <c r="Z258" s="37"/>
      <c r="AA258" s="37"/>
      <c r="AB258" s="37"/>
      <c r="AC258" s="37"/>
      <c r="AD258" s="37"/>
      <c r="AE258" s="37"/>
      <c r="AF258" s="37"/>
      <c r="AG258" s="37"/>
      <c r="AH258" s="37"/>
    </row>
    <row r="259" spans="1:34">
      <c r="A259" s="265">
        <v>44071</v>
      </c>
      <c r="B259" s="115" t="s">
        <v>146</v>
      </c>
      <c r="C259" s="37">
        <v>880085166</v>
      </c>
      <c r="D259" s="115" t="s">
        <v>139</v>
      </c>
      <c r="E259" s="115" t="s">
        <v>147</v>
      </c>
      <c r="F259" s="37"/>
      <c r="G259" s="37"/>
      <c r="H259" s="37"/>
      <c r="I259" s="37"/>
      <c r="J259" s="37"/>
      <c r="K259" s="629"/>
      <c r="L259" s="37"/>
      <c r="M259" s="572"/>
      <c r="N259" s="84"/>
      <c r="O259" s="84"/>
      <c r="P259" s="84"/>
      <c r="Q259" s="84"/>
      <c r="R259" s="84"/>
      <c r="S259" s="37"/>
      <c r="T259" s="37"/>
      <c r="U259" s="37"/>
      <c r="V259" s="37"/>
      <c r="W259" s="37"/>
      <c r="X259" s="37"/>
      <c r="Y259" s="37"/>
      <c r="Z259" s="37"/>
      <c r="AA259" s="37"/>
      <c r="AB259" s="37"/>
      <c r="AC259" s="37"/>
      <c r="AD259" s="37"/>
      <c r="AE259" s="37"/>
      <c r="AF259" s="37"/>
      <c r="AG259" s="37"/>
      <c r="AH259" s="37"/>
    </row>
    <row r="260" spans="1:34" ht="34">
      <c r="A260" s="265">
        <v>44050</v>
      </c>
      <c r="B260" s="115" t="s">
        <v>146</v>
      </c>
      <c r="C260" s="37">
        <v>880087083</v>
      </c>
      <c r="D260" s="115" t="s">
        <v>139</v>
      </c>
      <c r="E260" s="115" t="s">
        <v>162</v>
      </c>
      <c r="F260" s="115" t="s">
        <v>142</v>
      </c>
      <c r="G260" s="37"/>
      <c r="H260" s="265">
        <v>44061</v>
      </c>
      <c r="I260" s="37"/>
      <c r="J260" s="115" t="s">
        <v>163</v>
      </c>
      <c r="K260" s="629"/>
      <c r="L260" s="37">
        <v>210</v>
      </c>
      <c r="M260" s="682" t="s">
        <v>216</v>
      </c>
      <c r="N260" s="642"/>
      <c r="O260" s="687" t="s">
        <v>331</v>
      </c>
      <c r="P260" s="262">
        <v>536.4</v>
      </c>
      <c r="Q260" s="629"/>
      <c r="R260" s="262"/>
      <c r="S260" s="37"/>
      <c r="T260" s="37"/>
      <c r="U260" s="37"/>
      <c r="V260" s="37"/>
      <c r="W260" s="37"/>
      <c r="X260" s="37"/>
      <c r="Y260" s="37"/>
      <c r="Z260" s="37"/>
      <c r="AA260" s="37"/>
      <c r="AB260" s="37"/>
      <c r="AC260" s="37"/>
      <c r="AD260" s="37"/>
      <c r="AE260" s="37"/>
      <c r="AF260" s="37"/>
      <c r="AG260" s="37"/>
      <c r="AH260" s="37"/>
    </row>
    <row r="261" spans="1:34">
      <c r="A261" s="666">
        <v>44064</v>
      </c>
      <c r="B261" s="115" t="s">
        <v>167</v>
      </c>
      <c r="C261" s="37">
        <v>880091999</v>
      </c>
      <c r="D261" s="115" t="s">
        <v>139</v>
      </c>
      <c r="E261" s="115" t="s">
        <v>140</v>
      </c>
      <c r="F261" s="665" t="s">
        <v>311</v>
      </c>
      <c r="G261" s="265">
        <v>44064</v>
      </c>
      <c r="H261" s="265">
        <v>44064</v>
      </c>
      <c r="I261" s="265">
        <v>44079</v>
      </c>
      <c r="J261" s="115" t="s">
        <v>311</v>
      </c>
      <c r="K261" s="629"/>
      <c r="L261" s="37">
        <v>360</v>
      </c>
      <c r="M261" s="678"/>
      <c r="N261" s="642"/>
      <c r="O261" s="645"/>
      <c r="P261" s="262"/>
      <c r="Q261" s="629"/>
      <c r="R261" s="262"/>
      <c r="S261" s="37"/>
      <c r="T261" s="37"/>
      <c r="U261" s="37"/>
      <c r="V261" s="37"/>
      <c r="W261" s="37"/>
      <c r="X261" s="37"/>
      <c r="Y261" s="37"/>
      <c r="Z261" s="37"/>
      <c r="AA261" s="37"/>
      <c r="AB261" s="37"/>
      <c r="AC261" s="37"/>
      <c r="AD261" s="37"/>
      <c r="AE261" s="37"/>
      <c r="AF261" s="37"/>
      <c r="AG261" s="37"/>
      <c r="AH261" s="37"/>
    </row>
    <row r="262" spans="1:34">
      <c r="A262" s="265">
        <v>44047</v>
      </c>
      <c r="B262" s="115" t="s">
        <v>138</v>
      </c>
      <c r="C262" s="37">
        <v>881252851</v>
      </c>
      <c r="D262" s="115" t="s">
        <v>152</v>
      </c>
      <c r="E262" s="115" t="s">
        <v>140</v>
      </c>
      <c r="F262" s="115" t="s">
        <v>142</v>
      </c>
      <c r="G262" s="37"/>
      <c r="H262" s="265">
        <v>44053</v>
      </c>
      <c r="I262" s="265">
        <v>44063</v>
      </c>
      <c r="J262" s="115" t="s">
        <v>142</v>
      </c>
      <c r="K262" s="680" t="s">
        <v>211</v>
      </c>
      <c r="L262" s="37">
        <v>350.4</v>
      </c>
      <c r="M262" s="115" t="s">
        <v>195</v>
      </c>
      <c r="N262" s="37"/>
      <c r="O262" s="37"/>
      <c r="P262" s="37"/>
      <c r="Q262" s="37"/>
      <c r="R262" s="37"/>
      <c r="S262" s="37"/>
      <c r="T262" s="37"/>
      <c r="U262" s="37"/>
      <c r="V262" s="37"/>
      <c r="W262" s="37"/>
      <c r="X262" s="37"/>
      <c r="Y262" s="37"/>
      <c r="Z262" s="37"/>
      <c r="AA262" s="37"/>
      <c r="AB262" s="37"/>
      <c r="AC262" s="37"/>
      <c r="AD262" s="37"/>
      <c r="AE262" s="37"/>
      <c r="AF262" s="37"/>
      <c r="AG262" s="37"/>
      <c r="AH262" s="37"/>
    </row>
    <row r="263" spans="1:34">
      <c r="A263" s="666">
        <v>44055</v>
      </c>
      <c r="B263" s="115" t="s">
        <v>194</v>
      </c>
      <c r="C263" s="37">
        <v>880100222</v>
      </c>
      <c r="D263" s="115" t="s">
        <v>139</v>
      </c>
      <c r="E263" s="115" t="s">
        <v>140</v>
      </c>
      <c r="F263" s="665" t="s">
        <v>213</v>
      </c>
      <c r="G263" s="265">
        <v>44055</v>
      </c>
      <c r="H263" s="265"/>
      <c r="I263" s="265">
        <v>44070</v>
      </c>
      <c r="J263" s="115"/>
      <c r="K263" s="629"/>
      <c r="L263" s="37"/>
      <c r="M263" s="678" t="s">
        <v>251</v>
      </c>
      <c r="N263" s="681" t="s">
        <v>202</v>
      </c>
      <c r="O263" s="645"/>
      <c r="P263" s="262"/>
      <c r="Q263" s="629"/>
      <c r="R263" s="262"/>
      <c r="S263" s="37"/>
      <c r="T263" s="37"/>
      <c r="U263" s="37"/>
      <c r="V263" s="37"/>
      <c r="W263" s="37"/>
      <c r="X263" s="37"/>
      <c r="Y263" s="37"/>
      <c r="Z263" s="37"/>
      <c r="AA263" s="37"/>
      <c r="AB263" s="37"/>
      <c r="AC263" s="37"/>
      <c r="AD263" s="37"/>
      <c r="AE263" s="37"/>
      <c r="AF263" s="37"/>
      <c r="AG263" s="37"/>
      <c r="AH263" s="37"/>
    </row>
    <row r="264" spans="1:34">
      <c r="A264" s="265">
        <v>44047</v>
      </c>
      <c r="B264" s="115" t="s">
        <v>138</v>
      </c>
      <c r="C264" s="37">
        <v>882172524</v>
      </c>
      <c r="D264" s="115" t="s">
        <v>139</v>
      </c>
      <c r="E264" s="115" t="s">
        <v>140</v>
      </c>
      <c r="F264" s="115" t="s">
        <v>142</v>
      </c>
      <c r="G264" s="37"/>
      <c r="H264" s="37"/>
      <c r="I264" s="265">
        <v>44063</v>
      </c>
      <c r="J264" s="37"/>
      <c r="K264" s="629"/>
      <c r="L264" s="37"/>
      <c r="M264" s="115" t="s">
        <v>195</v>
      </c>
      <c r="N264" s="37"/>
      <c r="O264" s="37"/>
      <c r="P264" s="37"/>
      <c r="Q264" s="37"/>
      <c r="R264" s="37"/>
      <c r="S264" s="37"/>
      <c r="T264" s="37"/>
      <c r="U264" s="37"/>
      <c r="V264" s="37"/>
      <c r="W264" s="37"/>
      <c r="X264" s="37"/>
      <c r="Y264" s="37"/>
      <c r="Z264" s="37"/>
      <c r="AA264" s="37"/>
      <c r="AB264" s="37"/>
      <c r="AC264" s="37"/>
      <c r="AD264" s="37"/>
      <c r="AE264" s="37"/>
      <c r="AF264" s="37"/>
      <c r="AG264" s="37"/>
      <c r="AH264" s="37"/>
    </row>
    <row r="265" spans="1:34">
      <c r="A265" s="265">
        <v>44048</v>
      </c>
      <c r="B265" s="115" t="s">
        <v>138</v>
      </c>
      <c r="C265" s="37">
        <v>881235753</v>
      </c>
      <c r="D265" s="115" t="s">
        <v>152</v>
      </c>
      <c r="E265" s="115" t="s">
        <v>140</v>
      </c>
      <c r="F265" s="115" t="s">
        <v>142</v>
      </c>
      <c r="G265" s="37"/>
      <c r="H265" s="37"/>
      <c r="I265" s="265">
        <v>44056</v>
      </c>
      <c r="J265" s="37"/>
      <c r="K265" s="629"/>
      <c r="L265" s="37"/>
      <c r="M265" s="115" t="s">
        <v>280</v>
      </c>
      <c r="N265" s="37"/>
      <c r="O265" s="37"/>
      <c r="P265" s="37"/>
      <c r="Q265" s="37"/>
      <c r="R265" s="37"/>
      <c r="S265" s="37"/>
      <c r="T265" s="37"/>
      <c r="U265" s="37"/>
      <c r="V265" s="37"/>
      <c r="W265" s="37"/>
      <c r="X265" s="37"/>
      <c r="Y265" s="37"/>
      <c r="Z265" s="37"/>
      <c r="AA265" s="37"/>
      <c r="AB265" s="37"/>
      <c r="AC265" s="37"/>
      <c r="AD265" s="37"/>
      <c r="AE265" s="37"/>
      <c r="AF265" s="37"/>
      <c r="AG265" s="37"/>
      <c r="AH265" s="37"/>
    </row>
    <row r="266" spans="1:34">
      <c r="A266" s="265">
        <v>44048</v>
      </c>
      <c r="B266" s="115" t="s">
        <v>138</v>
      </c>
      <c r="C266" s="37">
        <v>881252851</v>
      </c>
      <c r="D266" s="115" t="s">
        <v>152</v>
      </c>
      <c r="E266" s="115" t="s">
        <v>140</v>
      </c>
      <c r="F266" s="115" t="s">
        <v>142</v>
      </c>
      <c r="G266" s="265">
        <v>44068</v>
      </c>
      <c r="H266" s="265">
        <v>44062</v>
      </c>
      <c r="I266" s="265">
        <v>44083</v>
      </c>
      <c r="J266" s="115" t="s">
        <v>142</v>
      </c>
      <c r="K266" s="680" t="s">
        <v>211</v>
      </c>
      <c r="L266" s="37">
        <v>117.5</v>
      </c>
      <c r="M266" s="115" t="s">
        <v>195</v>
      </c>
      <c r="N266" s="37"/>
      <c r="O266" s="37"/>
      <c r="P266" s="37"/>
      <c r="Q266" s="37"/>
      <c r="R266" s="37"/>
      <c r="S266" s="37"/>
      <c r="T266" s="37"/>
      <c r="U266" s="37"/>
      <c r="V266" s="37"/>
      <c r="W266" s="37"/>
      <c r="X266" s="37"/>
      <c r="Y266" s="37"/>
      <c r="Z266" s="37"/>
      <c r="AA266" s="37"/>
      <c r="AB266" s="37"/>
      <c r="AC266" s="37"/>
      <c r="AD266" s="37"/>
      <c r="AE266" s="37"/>
      <c r="AF266" s="37"/>
      <c r="AG266" s="37"/>
      <c r="AH266" s="37"/>
    </row>
    <row r="267" spans="1:34">
      <c r="A267" s="265">
        <v>44048</v>
      </c>
      <c r="B267" s="115" t="s">
        <v>138</v>
      </c>
      <c r="C267" s="37">
        <v>881252851</v>
      </c>
      <c r="D267" s="115" t="s">
        <v>152</v>
      </c>
      <c r="E267" s="115" t="s">
        <v>140</v>
      </c>
      <c r="F267" s="115" t="s">
        <v>142</v>
      </c>
      <c r="G267" s="265"/>
      <c r="H267" s="265">
        <v>44074</v>
      </c>
      <c r="I267" s="265">
        <v>44087</v>
      </c>
      <c r="J267" s="115" t="s">
        <v>142</v>
      </c>
      <c r="K267" s="680"/>
      <c r="L267" s="37">
        <v>732.5</v>
      </c>
      <c r="M267" s="115" t="s">
        <v>332</v>
      </c>
      <c r="N267" s="37"/>
      <c r="O267" s="37"/>
      <c r="P267" s="37"/>
      <c r="Q267" s="37"/>
      <c r="R267" s="37"/>
      <c r="S267" s="37"/>
      <c r="T267" s="37"/>
      <c r="U267" s="37"/>
      <c r="V267" s="37"/>
      <c r="W267" s="37"/>
      <c r="X267" s="37"/>
      <c r="Y267" s="37"/>
      <c r="Z267" s="37"/>
      <c r="AA267" s="37"/>
      <c r="AB267" s="37"/>
      <c r="AC267" s="37"/>
      <c r="AD267" s="37"/>
      <c r="AE267" s="37"/>
      <c r="AF267" s="37"/>
      <c r="AG267" s="37"/>
      <c r="AH267" s="37"/>
    </row>
    <row r="268" spans="1:34">
      <c r="A268" s="265">
        <v>44048</v>
      </c>
      <c r="B268" s="115" t="s">
        <v>146</v>
      </c>
      <c r="C268" s="37">
        <v>880107560</v>
      </c>
      <c r="D268" s="115" t="s">
        <v>139</v>
      </c>
      <c r="E268" s="115" t="s">
        <v>140</v>
      </c>
      <c r="F268" s="115" t="s">
        <v>163</v>
      </c>
      <c r="G268" s="37"/>
      <c r="H268" s="37"/>
      <c r="I268" s="265">
        <v>44050</v>
      </c>
      <c r="J268" s="37"/>
      <c r="K268" s="629"/>
      <c r="L268" s="37"/>
      <c r="M268" s="678" t="s">
        <v>209</v>
      </c>
      <c r="N268" s="37"/>
      <c r="O268" s="37"/>
      <c r="P268" s="37"/>
      <c r="Q268" s="37"/>
      <c r="R268" s="37"/>
      <c r="S268" s="37"/>
      <c r="T268" s="37"/>
      <c r="U268" s="37"/>
      <c r="V268" s="37"/>
      <c r="W268" s="37"/>
      <c r="X268" s="37"/>
      <c r="Y268" s="37"/>
      <c r="Z268" s="37"/>
      <c r="AA268" s="37"/>
      <c r="AB268" s="37"/>
      <c r="AC268" s="37"/>
      <c r="AD268" s="37"/>
      <c r="AE268" s="37"/>
      <c r="AF268" s="37"/>
      <c r="AG268" s="37"/>
      <c r="AH268" s="37"/>
    </row>
    <row r="269" spans="1:34">
      <c r="A269" s="265">
        <v>44071</v>
      </c>
      <c r="B269" s="115" t="s">
        <v>227</v>
      </c>
      <c r="C269" s="37">
        <v>880108032</v>
      </c>
      <c r="D269" s="115" t="s">
        <v>139</v>
      </c>
      <c r="E269" s="115" t="s">
        <v>140</v>
      </c>
      <c r="F269" s="115" t="s">
        <v>333</v>
      </c>
      <c r="G269" s="265">
        <v>44071</v>
      </c>
      <c r="H269" s="37"/>
      <c r="I269" s="265">
        <v>44102</v>
      </c>
      <c r="J269" s="37"/>
      <c r="K269" s="629">
        <v>0</v>
      </c>
      <c r="L269" s="37"/>
      <c r="M269" s="678" t="s">
        <v>334</v>
      </c>
      <c r="N269" s="84"/>
      <c r="O269" s="84"/>
      <c r="P269" s="84"/>
      <c r="Q269" s="84"/>
      <c r="R269" s="84"/>
      <c r="S269" s="37"/>
      <c r="T269" s="37"/>
      <c r="U269" s="37"/>
      <c r="V269" s="37"/>
      <c r="W269" s="37"/>
      <c r="X269" s="37"/>
      <c r="Y269" s="37"/>
      <c r="Z269" s="37"/>
      <c r="AA269" s="37"/>
      <c r="AB269" s="37"/>
      <c r="AC269" s="37"/>
      <c r="AD269" s="37"/>
      <c r="AE269" s="37"/>
      <c r="AF269" s="37"/>
      <c r="AG269" s="37"/>
      <c r="AH269" s="37"/>
    </row>
    <row r="270" spans="1:34">
      <c r="A270" s="666">
        <v>44054</v>
      </c>
      <c r="B270" s="115" t="s">
        <v>149</v>
      </c>
      <c r="C270" s="37">
        <v>880109564</v>
      </c>
      <c r="D270" s="115" t="s">
        <v>139</v>
      </c>
      <c r="E270" s="115" t="s">
        <v>140</v>
      </c>
      <c r="F270" s="665" t="s">
        <v>142</v>
      </c>
      <c r="G270" s="37"/>
      <c r="H270" s="265"/>
      <c r="I270" s="265">
        <v>44055</v>
      </c>
      <c r="J270" s="115"/>
      <c r="K270" s="629"/>
      <c r="L270" s="37"/>
      <c r="M270" s="678" t="s">
        <v>195</v>
      </c>
      <c r="N270" s="642"/>
      <c r="O270" s="645"/>
      <c r="P270" s="262"/>
      <c r="Q270" s="629"/>
      <c r="R270" s="262"/>
      <c r="S270" s="37"/>
      <c r="T270" s="37"/>
      <c r="U270" s="37"/>
      <c r="V270" s="37"/>
      <c r="W270" s="37"/>
      <c r="X270" s="37"/>
      <c r="Y270" s="37"/>
      <c r="Z270" s="37"/>
      <c r="AA270" s="37"/>
      <c r="AB270" s="37"/>
      <c r="AC270" s="37"/>
      <c r="AD270" s="37"/>
      <c r="AE270" s="37"/>
      <c r="AF270" s="37"/>
      <c r="AG270" s="37"/>
      <c r="AH270" s="37"/>
    </row>
    <row r="271" spans="1:34">
      <c r="A271" s="666">
        <v>44064</v>
      </c>
      <c r="B271" s="115" t="s">
        <v>175</v>
      </c>
      <c r="C271" s="37">
        <v>880111300</v>
      </c>
      <c r="D271" s="115" t="s">
        <v>139</v>
      </c>
      <c r="E271" s="115" t="s">
        <v>140</v>
      </c>
      <c r="F271" s="665" t="s">
        <v>335</v>
      </c>
      <c r="G271" s="37"/>
      <c r="H271" s="265">
        <v>44064</v>
      </c>
      <c r="I271" s="265">
        <v>44073</v>
      </c>
      <c r="J271" s="115" t="s">
        <v>142</v>
      </c>
      <c r="K271" s="629"/>
      <c r="L271" s="37">
        <v>12145</v>
      </c>
      <c r="M271" s="678"/>
      <c r="N271" s="642"/>
      <c r="O271" s="645"/>
      <c r="P271" s="262"/>
      <c r="Q271" s="629"/>
      <c r="R271" s="262"/>
      <c r="S271" s="37"/>
      <c r="T271" s="37"/>
      <c r="U271" s="37"/>
      <c r="V271" s="37"/>
      <c r="W271" s="37"/>
      <c r="X271" s="37"/>
      <c r="Y271" s="37"/>
      <c r="Z271" s="37"/>
      <c r="AA271" s="37"/>
      <c r="AB271" s="37"/>
      <c r="AC271" s="37"/>
      <c r="AD271" s="37"/>
      <c r="AE271" s="37"/>
      <c r="AF271" s="37"/>
      <c r="AG271" s="37"/>
      <c r="AH271" s="37"/>
    </row>
    <row r="272" spans="1:34">
      <c r="A272" s="666">
        <v>44064</v>
      </c>
      <c r="B272" s="115" t="s">
        <v>146</v>
      </c>
      <c r="C272" s="37">
        <v>880116877</v>
      </c>
      <c r="D272" s="115" t="s">
        <v>139</v>
      </c>
      <c r="E272" s="115" t="s">
        <v>100</v>
      </c>
      <c r="F272" s="665"/>
      <c r="G272" s="37"/>
      <c r="H272" s="265">
        <v>44064</v>
      </c>
      <c r="I272" s="265"/>
      <c r="J272" s="115" t="s">
        <v>163</v>
      </c>
      <c r="K272" s="629"/>
      <c r="L272" s="37">
        <v>3</v>
      </c>
      <c r="M272" s="682" t="s">
        <v>214</v>
      </c>
      <c r="N272" s="642"/>
      <c r="O272" s="645"/>
      <c r="P272" s="262"/>
      <c r="Q272" s="629"/>
      <c r="R272" s="262"/>
      <c r="S272" s="37"/>
      <c r="T272" s="37"/>
      <c r="U272" s="37"/>
      <c r="V272" s="37"/>
      <c r="W272" s="37"/>
      <c r="X272" s="37"/>
      <c r="Y272" s="37"/>
      <c r="Z272" s="37"/>
      <c r="AA272" s="37"/>
      <c r="AB272" s="37"/>
      <c r="AC272" s="37"/>
      <c r="AD272" s="37"/>
      <c r="AE272" s="37"/>
      <c r="AF272" s="37"/>
      <c r="AG272" s="37"/>
      <c r="AH272" s="37"/>
    </row>
    <row r="273" spans="1:34">
      <c r="A273" s="265">
        <v>44068</v>
      </c>
      <c r="B273" s="115" t="s">
        <v>146</v>
      </c>
      <c r="C273" s="37">
        <v>880117956</v>
      </c>
      <c r="D273" s="115" t="s">
        <v>139</v>
      </c>
      <c r="E273" s="115" t="s">
        <v>147</v>
      </c>
      <c r="F273" s="115" t="s">
        <v>142</v>
      </c>
      <c r="G273" s="37"/>
      <c r="H273" s="37"/>
      <c r="I273" s="37"/>
      <c r="J273" s="37"/>
      <c r="K273" s="629"/>
      <c r="L273" s="37"/>
      <c r="M273" s="572"/>
      <c r="N273" s="84"/>
      <c r="O273" s="403">
        <v>44057</v>
      </c>
      <c r="P273" s="23">
        <v>1835.22</v>
      </c>
      <c r="Q273" s="84"/>
      <c r="R273" s="84"/>
      <c r="S273" s="37"/>
      <c r="T273" s="37"/>
      <c r="U273" s="37"/>
      <c r="V273" s="37"/>
      <c r="W273" s="37"/>
      <c r="X273" s="37"/>
      <c r="Y273" s="37"/>
      <c r="Z273" s="37"/>
      <c r="AA273" s="37"/>
      <c r="AB273" s="37"/>
      <c r="AC273" s="37"/>
      <c r="AD273" s="37"/>
      <c r="AE273" s="37"/>
      <c r="AF273" s="37"/>
      <c r="AG273" s="37"/>
      <c r="AH273" s="37"/>
    </row>
    <row r="274" spans="1:34">
      <c r="A274" s="265">
        <v>44050</v>
      </c>
      <c r="B274" s="115" t="s">
        <v>146</v>
      </c>
      <c r="C274" s="37">
        <v>880118105</v>
      </c>
      <c r="D274" s="115" t="s">
        <v>139</v>
      </c>
      <c r="E274" s="115" t="s">
        <v>140</v>
      </c>
      <c r="F274" s="115" t="s">
        <v>142</v>
      </c>
      <c r="G274" s="665">
        <v>44064</v>
      </c>
      <c r="H274" s="265">
        <v>44069</v>
      </c>
      <c r="I274" s="265">
        <v>44076</v>
      </c>
      <c r="J274" s="115" t="s">
        <v>142</v>
      </c>
      <c r="K274" s="686">
        <v>80100</v>
      </c>
      <c r="L274" s="37">
        <v>76.5</v>
      </c>
      <c r="M274" s="682" t="s">
        <v>226</v>
      </c>
      <c r="N274" s="642"/>
      <c r="O274" s="645"/>
      <c r="P274" s="262"/>
      <c r="Q274" s="629"/>
      <c r="R274" s="262"/>
      <c r="S274" s="37"/>
      <c r="T274" s="37"/>
      <c r="U274" s="37"/>
      <c r="V274" s="37"/>
      <c r="W274" s="37"/>
      <c r="X274" s="37"/>
      <c r="Y274" s="37"/>
      <c r="Z274" s="37"/>
      <c r="AA274" s="37"/>
      <c r="AB274" s="37"/>
      <c r="AC274" s="37"/>
      <c r="AD274" s="37"/>
      <c r="AE274" s="37"/>
      <c r="AF274" s="37"/>
      <c r="AG274" s="37"/>
      <c r="AH274" s="37"/>
    </row>
    <row r="275" spans="1:34">
      <c r="A275" s="265">
        <v>44074</v>
      </c>
      <c r="B275" s="115" t="s">
        <v>146</v>
      </c>
      <c r="C275" s="37">
        <v>880118105</v>
      </c>
      <c r="D275" s="115" t="s">
        <v>139</v>
      </c>
      <c r="E275" s="115" t="s">
        <v>140</v>
      </c>
      <c r="F275" s="665"/>
      <c r="G275" s="665">
        <v>44064</v>
      </c>
      <c r="H275" s="265">
        <v>44074</v>
      </c>
      <c r="I275" s="265">
        <v>44076</v>
      </c>
      <c r="J275" s="115" t="s">
        <v>319</v>
      </c>
      <c r="K275" s="686">
        <v>80100</v>
      </c>
      <c r="L275" s="37">
        <v>45</v>
      </c>
      <c r="M275" s="682" t="s">
        <v>295</v>
      </c>
      <c r="N275" s="642"/>
      <c r="O275" s="645"/>
      <c r="P275" s="262"/>
      <c r="Q275" s="629"/>
      <c r="R275" s="262"/>
      <c r="S275" s="37"/>
      <c r="T275" s="37"/>
      <c r="U275" s="37"/>
      <c r="V275" s="37"/>
      <c r="W275" s="37"/>
      <c r="X275" s="37"/>
      <c r="Y275" s="37"/>
      <c r="Z275" s="37"/>
      <c r="AA275" s="37"/>
      <c r="AB275" s="37"/>
      <c r="AC275" s="37"/>
      <c r="AD275" s="37"/>
      <c r="AE275" s="37"/>
      <c r="AF275" s="37"/>
      <c r="AG275" s="37"/>
      <c r="AH275" s="37"/>
    </row>
    <row r="276" spans="1:34">
      <c r="A276" s="666">
        <v>44055</v>
      </c>
      <c r="B276" s="115" t="s">
        <v>146</v>
      </c>
      <c r="C276" s="37">
        <v>880118967</v>
      </c>
      <c r="D276" s="115" t="s">
        <v>139</v>
      </c>
      <c r="E276" s="115" t="s">
        <v>150</v>
      </c>
      <c r="F276" s="665" t="s">
        <v>336</v>
      </c>
      <c r="G276" s="37"/>
      <c r="H276" s="265">
        <v>44064</v>
      </c>
      <c r="I276" s="265">
        <v>44056</v>
      </c>
      <c r="J276" s="115" t="s">
        <v>163</v>
      </c>
      <c r="K276" s="629"/>
      <c r="L276" s="37">
        <v>538.32000000000005</v>
      </c>
      <c r="M276" s="682" t="s">
        <v>337</v>
      </c>
      <c r="N276" s="642"/>
      <c r="O276" s="645">
        <v>44068</v>
      </c>
      <c r="P276" s="262">
        <v>1543</v>
      </c>
      <c r="Q276" s="629"/>
      <c r="R276" s="262"/>
      <c r="S276" s="37"/>
      <c r="T276" s="37"/>
      <c r="U276" s="37"/>
      <c r="V276" s="37"/>
      <c r="W276" s="37"/>
      <c r="X276" s="37"/>
      <c r="Y276" s="37"/>
      <c r="Z276" s="37"/>
      <c r="AA276" s="37"/>
      <c r="AB276" s="37"/>
      <c r="AC276" s="37"/>
      <c r="AD276" s="37"/>
      <c r="AE276" s="37"/>
      <c r="AF276" s="37"/>
      <c r="AG276" s="37"/>
      <c r="AH276" s="37"/>
    </row>
    <row r="277" spans="1:34">
      <c r="A277" s="666">
        <v>44055</v>
      </c>
      <c r="B277" s="115" t="s">
        <v>149</v>
      </c>
      <c r="C277" s="37">
        <v>880121311</v>
      </c>
      <c r="D277" s="115" t="s">
        <v>139</v>
      </c>
      <c r="E277" s="115" t="s">
        <v>100</v>
      </c>
      <c r="F277" s="665" t="s">
        <v>142</v>
      </c>
      <c r="G277" s="37"/>
      <c r="H277" s="265"/>
      <c r="I277" s="265">
        <v>44070</v>
      </c>
      <c r="J277" s="115"/>
      <c r="K277" s="629"/>
      <c r="L277" s="37"/>
      <c r="M277" s="678"/>
      <c r="N277" s="642"/>
      <c r="O277" s="645"/>
      <c r="P277" s="262"/>
      <c r="Q277" s="629"/>
      <c r="R277" s="262"/>
      <c r="S277" s="37"/>
      <c r="T277" s="37"/>
      <c r="U277" s="37"/>
      <c r="V277" s="37"/>
      <c r="W277" s="37"/>
      <c r="X277" s="37"/>
      <c r="Y277" s="37"/>
      <c r="Z277" s="37"/>
      <c r="AA277" s="37"/>
      <c r="AB277" s="37"/>
      <c r="AC277" s="37"/>
      <c r="AD277" s="37"/>
      <c r="AE277" s="37"/>
      <c r="AF277" s="37"/>
      <c r="AG277" s="37"/>
      <c r="AH277" s="37"/>
    </row>
    <row r="278" spans="1:34">
      <c r="A278" s="265">
        <v>44070</v>
      </c>
      <c r="B278" s="115" t="s">
        <v>154</v>
      </c>
      <c r="C278" s="37">
        <v>880125267</v>
      </c>
      <c r="D278" s="115" t="s">
        <v>139</v>
      </c>
      <c r="E278" s="115" t="s">
        <v>140</v>
      </c>
      <c r="F278" s="115" t="s">
        <v>225</v>
      </c>
      <c r="G278" s="37"/>
      <c r="H278" s="37"/>
      <c r="I278" s="265">
        <v>44085</v>
      </c>
      <c r="J278" s="37"/>
      <c r="K278" s="629"/>
      <c r="L278" s="37"/>
      <c r="M278" s="572"/>
      <c r="N278" s="84"/>
      <c r="O278" s="84"/>
      <c r="P278" s="84"/>
      <c r="Q278" s="84"/>
      <c r="R278" s="84"/>
      <c r="S278" s="37"/>
      <c r="T278" s="37"/>
      <c r="U278" s="37"/>
      <c r="V278" s="37"/>
      <c r="W278" s="37"/>
      <c r="X278" s="37"/>
      <c r="Y278" s="37"/>
      <c r="Z278" s="37"/>
      <c r="AA278" s="37"/>
      <c r="AB278" s="37"/>
      <c r="AC278" s="37"/>
      <c r="AD278" s="37"/>
      <c r="AE278" s="37"/>
      <c r="AF278" s="37"/>
      <c r="AG278" s="37"/>
      <c r="AH278" s="37"/>
    </row>
    <row r="279" spans="1:34">
      <c r="A279" s="265">
        <v>44046</v>
      </c>
      <c r="B279" s="115" t="s">
        <v>154</v>
      </c>
      <c r="C279" s="37">
        <v>880125405</v>
      </c>
      <c r="D279" s="115" t="s">
        <v>139</v>
      </c>
      <c r="E279" s="115" t="s">
        <v>140</v>
      </c>
      <c r="F279" s="115" t="s">
        <v>168</v>
      </c>
      <c r="G279" s="37"/>
      <c r="H279" s="37"/>
      <c r="I279" s="265">
        <v>44060</v>
      </c>
      <c r="J279" s="37"/>
      <c r="K279" s="629"/>
      <c r="L279" s="37"/>
      <c r="M279" s="678" t="s">
        <v>195</v>
      </c>
      <c r="N279" s="37"/>
      <c r="O279" s="37"/>
      <c r="P279" s="37"/>
      <c r="Q279" s="37"/>
      <c r="R279" s="37"/>
      <c r="S279" s="37"/>
      <c r="T279" s="37"/>
      <c r="U279" s="37"/>
      <c r="V279" s="37"/>
      <c r="W279" s="37"/>
      <c r="X279" s="37"/>
      <c r="Y279" s="37"/>
      <c r="Z279" s="37"/>
      <c r="AA279" s="37"/>
      <c r="AB279" s="37"/>
      <c r="AC279" s="37"/>
      <c r="AD279" s="37"/>
      <c r="AE279" s="37"/>
      <c r="AF279" s="37"/>
      <c r="AG279" s="37"/>
      <c r="AH279" s="37"/>
    </row>
    <row r="280" spans="1:34">
      <c r="A280" s="265">
        <v>44048</v>
      </c>
      <c r="B280" s="115" t="s">
        <v>194</v>
      </c>
      <c r="C280" s="37">
        <v>880127110</v>
      </c>
      <c r="D280" s="115" t="s">
        <v>152</v>
      </c>
      <c r="E280" s="115" t="s">
        <v>140</v>
      </c>
      <c r="F280" s="115" t="s">
        <v>142</v>
      </c>
      <c r="G280" s="37"/>
      <c r="H280" s="37"/>
      <c r="I280" s="265">
        <v>44062</v>
      </c>
      <c r="J280" s="37"/>
      <c r="K280" s="629"/>
      <c r="L280" s="37"/>
      <c r="M280" s="678" t="s">
        <v>280</v>
      </c>
      <c r="N280" s="37"/>
      <c r="O280" s="37"/>
      <c r="P280" s="37"/>
      <c r="Q280" s="37"/>
      <c r="R280" s="37"/>
      <c r="S280" s="37"/>
      <c r="T280" s="37"/>
      <c r="U280" s="37"/>
      <c r="V280" s="37"/>
      <c r="W280" s="37"/>
      <c r="X280" s="37"/>
      <c r="Y280" s="37"/>
      <c r="Z280" s="37"/>
      <c r="AA280" s="37"/>
      <c r="AB280" s="37"/>
      <c r="AC280" s="37"/>
      <c r="AD280" s="37"/>
      <c r="AE280" s="37"/>
      <c r="AF280" s="37"/>
      <c r="AG280" s="37"/>
      <c r="AH280" s="37"/>
    </row>
    <row r="281" spans="1:34">
      <c r="A281" s="265">
        <v>44071</v>
      </c>
      <c r="B281" s="115" t="s">
        <v>157</v>
      </c>
      <c r="C281" s="37">
        <v>880127903</v>
      </c>
      <c r="D281" s="115" t="s">
        <v>139</v>
      </c>
      <c r="E281" s="115" t="s">
        <v>140</v>
      </c>
      <c r="F281" s="115" t="s">
        <v>168</v>
      </c>
      <c r="G281" s="37"/>
      <c r="H281" s="265">
        <v>44074</v>
      </c>
      <c r="I281" s="265">
        <v>44074</v>
      </c>
      <c r="J281" s="115" t="s">
        <v>168</v>
      </c>
      <c r="K281" s="680" t="s">
        <v>263</v>
      </c>
      <c r="L281" s="37">
        <v>900</v>
      </c>
      <c r="M281" s="572"/>
      <c r="N281" s="23">
        <v>4000</v>
      </c>
      <c r="O281" s="84"/>
      <c r="P281" s="84"/>
      <c r="Q281" s="84"/>
      <c r="R281" s="84"/>
      <c r="S281" s="37"/>
      <c r="T281" s="37"/>
      <c r="U281" s="37"/>
      <c r="V281" s="37"/>
      <c r="W281" s="37"/>
      <c r="X281" s="37"/>
      <c r="Y281" s="37"/>
      <c r="Z281" s="37"/>
      <c r="AA281" s="37"/>
      <c r="AB281" s="37"/>
      <c r="AC281" s="37"/>
      <c r="AD281" s="37"/>
      <c r="AE281" s="37"/>
      <c r="AF281" s="37"/>
      <c r="AG281" s="37"/>
      <c r="AH281" s="37"/>
    </row>
    <row r="282" spans="1:34">
      <c r="A282" s="265">
        <v>44053</v>
      </c>
      <c r="B282" s="115" t="s">
        <v>149</v>
      </c>
      <c r="C282" s="37">
        <v>880127992</v>
      </c>
      <c r="D282" s="115" t="s">
        <v>152</v>
      </c>
      <c r="E282" s="115" t="s">
        <v>140</v>
      </c>
      <c r="F282" s="115" t="s">
        <v>142</v>
      </c>
      <c r="G282" s="37"/>
      <c r="H282" s="265"/>
      <c r="I282" s="265">
        <v>44068</v>
      </c>
      <c r="J282" s="115"/>
      <c r="K282" s="629"/>
      <c r="L282" s="37"/>
      <c r="M282" s="678" t="s">
        <v>195</v>
      </c>
      <c r="N282" s="642"/>
      <c r="O282" s="645"/>
      <c r="P282" s="262"/>
      <c r="Q282" s="629"/>
      <c r="R282" s="262"/>
      <c r="S282" s="37"/>
      <c r="T282" s="37"/>
      <c r="U282" s="37"/>
      <c r="V282" s="37"/>
      <c r="W282" s="37"/>
      <c r="X282" s="37"/>
      <c r="Y282" s="37"/>
      <c r="Z282" s="37"/>
      <c r="AA282" s="37"/>
      <c r="AB282" s="37"/>
      <c r="AC282" s="37"/>
      <c r="AD282" s="37"/>
      <c r="AE282" s="37"/>
      <c r="AF282" s="37"/>
      <c r="AG282" s="37"/>
      <c r="AH282" s="37"/>
    </row>
    <row r="283" spans="1:34">
      <c r="A283" s="265">
        <v>44071</v>
      </c>
      <c r="B283" s="115" t="s">
        <v>146</v>
      </c>
      <c r="C283" s="37">
        <v>880136017</v>
      </c>
      <c r="D283" s="115" t="s">
        <v>139</v>
      </c>
      <c r="E283" s="115" t="s">
        <v>140</v>
      </c>
      <c r="F283" s="115" t="s">
        <v>142</v>
      </c>
      <c r="G283" s="37"/>
      <c r="H283" s="37"/>
      <c r="I283" s="265">
        <v>44082</v>
      </c>
      <c r="J283" s="37"/>
      <c r="K283" s="629">
        <v>0</v>
      </c>
      <c r="L283" s="37"/>
      <c r="M283" s="678">
        <v>882255320</v>
      </c>
      <c r="N283" s="84"/>
      <c r="O283" s="84"/>
      <c r="P283" s="84"/>
      <c r="Q283" s="84"/>
      <c r="R283" s="84"/>
      <c r="S283" s="37"/>
      <c r="T283" s="37"/>
      <c r="U283" s="37"/>
      <c r="V283" s="37"/>
      <c r="W283" s="37"/>
      <c r="X283" s="37"/>
      <c r="Y283" s="37"/>
      <c r="Z283" s="37"/>
      <c r="AA283" s="37"/>
      <c r="AB283" s="37"/>
      <c r="AC283" s="37"/>
      <c r="AD283" s="37"/>
      <c r="AE283" s="37"/>
      <c r="AF283" s="37"/>
      <c r="AG283" s="37"/>
      <c r="AH283" s="37"/>
    </row>
    <row r="284" spans="1:34">
      <c r="A284" s="265">
        <v>44071</v>
      </c>
      <c r="B284" s="115" t="s">
        <v>146</v>
      </c>
      <c r="C284" s="115">
        <v>880136224</v>
      </c>
      <c r="D284" s="115" t="s">
        <v>139</v>
      </c>
      <c r="E284" s="115" t="s">
        <v>140</v>
      </c>
      <c r="F284" s="115" t="s">
        <v>338</v>
      </c>
      <c r="G284" s="37"/>
      <c r="H284" s="37"/>
      <c r="I284" s="265">
        <v>44083</v>
      </c>
      <c r="J284" s="37"/>
      <c r="K284" s="629">
        <v>0</v>
      </c>
      <c r="L284" s="37"/>
      <c r="M284" s="678" t="s">
        <v>195</v>
      </c>
      <c r="N284" s="84"/>
      <c r="O284" s="84"/>
      <c r="P284" s="84"/>
      <c r="Q284" s="84"/>
      <c r="R284" s="84"/>
      <c r="S284" s="37"/>
      <c r="T284" s="37"/>
      <c r="U284" s="37"/>
      <c r="V284" s="37"/>
      <c r="W284" s="37"/>
      <c r="X284" s="37"/>
      <c r="Y284" s="37"/>
      <c r="Z284" s="37"/>
      <c r="AA284" s="37"/>
      <c r="AB284" s="37"/>
      <c r="AC284" s="37"/>
      <c r="AD284" s="37"/>
      <c r="AE284" s="37"/>
      <c r="AF284" s="37"/>
      <c r="AG284" s="37"/>
      <c r="AH284" s="37"/>
    </row>
    <row r="285" spans="1:34">
      <c r="A285" s="666">
        <v>44055</v>
      </c>
      <c r="B285" s="115" t="s">
        <v>281</v>
      </c>
      <c r="C285" s="37">
        <v>880136313</v>
      </c>
      <c r="D285" s="115" t="s">
        <v>139</v>
      </c>
      <c r="E285" s="115" t="s">
        <v>140</v>
      </c>
      <c r="F285" s="665" t="s">
        <v>142</v>
      </c>
      <c r="G285" s="37"/>
      <c r="H285" s="265"/>
      <c r="I285" s="265">
        <v>44068</v>
      </c>
      <c r="J285" s="115"/>
      <c r="K285" s="629"/>
      <c r="L285" s="37"/>
      <c r="M285" s="678" t="s">
        <v>195</v>
      </c>
      <c r="N285" s="642"/>
      <c r="O285" s="645"/>
      <c r="P285" s="262"/>
      <c r="Q285" s="629"/>
      <c r="R285" s="262"/>
      <c r="S285" s="37"/>
      <c r="T285" s="37"/>
      <c r="U285" s="37"/>
      <c r="V285" s="37"/>
      <c r="W285" s="37"/>
      <c r="X285" s="37"/>
      <c r="Y285" s="37"/>
      <c r="Z285" s="37"/>
      <c r="AA285" s="37"/>
      <c r="AB285" s="37"/>
      <c r="AC285" s="37"/>
      <c r="AD285" s="37"/>
      <c r="AE285" s="37"/>
      <c r="AF285" s="37"/>
      <c r="AG285" s="37"/>
      <c r="AH285" s="37"/>
    </row>
    <row r="286" spans="1:34">
      <c r="A286" s="265">
        <v>44050</v>
      </c>
      <c r="B286" s="115" t="s">
        <v>146</v>
      </c>
      <c r="C286" s="37">
        <v>880136813</v>
      </c>
      <c r="D286" s="115" t="s">
        <v>139</v>
      </c>
      <c r="E286" s="115" t="s">
        <v>147</v>
      </c>
      <c r="F286" s="37"/>
      <c r="G286" s="37"/>
      <c r="H286" s="265"/>
      <c r="I286" s="37"/>
      <c r="J286" s="115"/>
      <c r="K286" s="629"/>
      <c r="L286" s="37"/>
      <c r="M286" s="678"/>
      <c r="N286" s="642"/>
      <c r="O286" s="645"/>
      <c r="P286" s="262"/>
      <c r="Q286" s="629"/>
      <c r="R286" s="262"/>
      <c r="S286" s="37"/>
      <c r="T286" s="37"/>
      <c r="U286" s="37"/>
      <c r="V286" s="37"/>
      <c r="W286" s="37"/>
      <c r="X286" s="37"/>
      <c r="Y286" s="37"/>
      <c r="Z286" s="37"/>
      <c r="AA286" s="37"/>
      <c r="AB286" s="37"/>
      <c r="AC286" s="37"/>
      <c r="AD286" s="37"/>
      <c r="AE286" s="37"/>
      <c r="AF286" s="37"/>
      <c r="AG286" s="37"/>
      <c r="AH286" s="37"/>
    </row>
    <row r="287" spans="1:34">
      <c r="A287" s="265">
        <v>44047</v>
      </c>
      <c r="B287" s="115" t="s">
        <v>156</v>
      </c>
      <c r="C287" s="37">
        <v>880140073</v>
      </c>
      <c r="D287" s="115" t="s">
        <v>139</v>
      </c>
      <c r="E287" s="115" t="s">
        <v>140</v>
      </c>
      <c r="F287" s="115" t="s">
        <v>142</v>
      </c>
      <c r="G287" s="37"/>
      <c r="H287" s="37"/>
      <c r="I287" s="37"/>
      <c r="J287" s="37"/>
      <c r="K287" s="629"/>
      <c r="L287" s="37"/>
      <c r="M287" s="572"/>
      <c r="N287" s="37"/>
      <c r="O287" s="37"/>
      <c r="P287" s="37"/>
      <c r="Q287" s="37"/>
      <c r="R287" s="37"/>
      <c r="S287" s="37"/>
      <c r="T287" s="37"/>
      <c r="U287" s="37"/>
      <c r="V287" s="37"/>
      <c r="W287" s="37"/>
      <c r="X287" s="37"/>
      <c r="Y287" s="37"/>
      <c r="Z287" s="37"/>
      <c r="AA287" s="37"/>
      <c r="AB287" s="37"/>
      <c r="AC287" s="37"/>
      <c r="AD287" s="37"/>
      <c r="AE287" s="37"/>
      <c r="AF287" s="37"/>
      <c r="AG287" s="37"/>
      <c r="AH287" s="37"/>
    </row>
    <row r="288" spans="1:34">
      <c r="A288" s="265">
        <v>44053</v>
      </c>
      <c r="B288" s="115" t="s">
        <v>149</v>
      </c>
      <c r="C288" s="37">
        <v>880140170</v>
      </c>
      <c r="D288" s="115" t="s">
        <v>139</v>
      </c>
      <c r="E288" s="115" t="s">
        <v>140</v>
      </c>
      <c r="F288" s="115" t="s">
        <v>148</v>
      </c>
      <c r="G288" s="37"/>
      <c r="H288" s="265">
        <v>44053</v>
      </c>
      <c r="I288" s="265">
        <v>44057</v>
      </c>
      <c r="J288" s="115"/>
      <c r="K288" s="629"/>
      <c r="L288" s="37">
        <v>126</v>
      </c>
      <c r="M288" s="678" t="s">
        <v>339</v>
      </c>
      <c r="N288" s="642"/>
      <c r="O288" s="645"/>
      <c r="P288" s="262"/>
      <c r="Q288" s="629"/>
      <c r="R288" s="262"/>
      <c r="S288" s="37"/>
      <c r="T288" s="37"/>
      <c r="U288" s="37"/>
      <c r="V288" s="37"/>
      <c r="W288" s="37"/>
      <c r="X288" s="37"/>
      <c r="Y288" s="37"/>
      <c r="Z288" s="37"/>
      <c r="AA288" s="37"/>
      <c r="AB288" s="37"/>
      <c r="AC288" s="37"/>
      <c r="AD288" s="37"/>
      <c r="AE288" s="37"/>
      <c r="AF288" s="37"/>
      <c r="AG288" s="37"/>
      <c r="AH288" s="37"/>
    </row>
    <row r="289" spans="1:34">
      <c r="A289" s="666">
        <v>44056</v>
      </c>
      <c r="B289" s="115" t="s">
        <v>149</v>
      </c>
      <c r="C289" s="84">
        <v>880140170</v>
      </c>
      <c r="D289" s="115" t="s">
        <v>139</v>
      </c>
      <c r="E289" s="115" t="s">
        <v>100</v>
      </c>
      <c r="F289" s="665"/>
      <c r="G289" s="37"/>
      <c r="H289" s="265">
        <v>44056</v>
      </c>
      <c r="I289" s="265"/>
      <c r="J289" s="115" t="s">
        <v>148</v>
      </c>
      <c r="K289" s="629"/>
      <c r="L289" s="37">
        <v>24</v>
      </c>
      <c r="M289" s="678"/>
      <c r="N289" s="642"/>
      <c r="O289" s="645"/>
      <c r="P289" s="262"/>
      <c r="Q289" s="629"/>
      <c r="R289" s="262"/>
      <c r="S289" s="37"/>
      <c r="T289" s="37"/>
      <c r="U289" s="37"/>
      <c r="V289" s="37"/>
      <c r="W289" s="37"/>
      <c r="X289" s="37"/>
      <c r="Y289" s="37"/>
      <c r="Z289" s="37"/>
      <c r="AA289" s="37"/>
      <c r="AB289" s="37"/>
      <c r="AC289" s="37"/>
      <c r="AD289" s="37"/>
      <c r="AE289" s="37"/>
      <c r="AF289" s="37"/>
      <c r="AG289" s="37"/>
      <c r="AH289" s="37"/>
    </row>
    <row r="290" spans="1:34">
      <c r="A290" s="666">
        <v>44056</v>
      </c>
      <c r="B290" s="115" t="s">
        <v>149</v>
      </c>
      <c r="C290" s="84">
        <v>880140170</v>
      </c>
      <c r="D290" s="115" t="s">
        <v>139</v>
      </c>
      <c r="E290" s="115" t="s">
        <v>140</v>
      </c>
      <c r="F290" s="665"/>
      <c r="G290" s="37"/>
      <c r="H290" s="265">
        <v>44063</v>
      </c>
      <c r="I290" s="265"/>
      <c r="J290" s="115" t="s">
        <v>148</v>
      </c>
      <c r="K290" s="629"/>
      <c r="L290" s="37">
        <v>40</v>
      </c>
      <c r="M290" s="678" t="s">
        <v>177</v>
      </c>
      <c r="N290" s="642"/>
      <c r="O290" s="645"/>
      <c r="P290" s="262"/>
      <c r="Q290" s="629"/>
      <c r="R290" s="262"/>
      <c r="S290" s="37"/>
      <c r="T290" s="37"/>
      <c r="U290" s="37"/>
      <c r="V290" s="37"/>
      <c r="W290" s="37"/>
      <c r="X290" s="37"/>
      <c r="Y290" s="37"/>
      <c r="Z290" s="37"/>
      <c r="AA290" s="37"/>
      <c r="AB290" s="37"/>
      <c r="AC290" s="37"/>
      <c r="AD290" s="37"/>
      <c r="AE290" s="37"/>
      <c r="AF290" s="37"/>
      <c r="AG290" s="37"/>
      <c r="AH290" s="37"/>
    </row>
    <row r="291" spans="1:34">
      <c r="A291" s="666">
        <v>44055</v>
      </c>
      <c r="B291" s="115" t="s">
        <v>194</v>
      </c>
      <c r="C291" s="37">
        <v>880142699</v>
      </c>
      <c r="D291" s="115" t="s">
        <v>139</v>
      </c>
      <c r="E291" s="115" t="s">
        <v>140</v>
      </c>
      <c r="F291" s="665" t="s">
        <v>181</v>
      </c>
      <c r="G291" s="265">
        <v>44070</v>
      </c>
      <c r="H291" s="265"/>
      <c r="I291" s="265">
        <v>44085</v>
      </c>
      <c r="J291" s="115"/>
      <c r="K291" s="629"/>
      <c r="L291" s="37"/>
      <c r="M291" s="678" t="s">
        <v>209</v>
      </c>
      <c r="N291" s="642"/>
      <c r="O291" s="645"/>
      <c r="P291" s="262"/>
      <c r="Q291" s="629"/>
      <c r="R291" s="262"/>
      <c r="S291" s="37"/>
      <c r="T291" s="37"/>
      <c r="U291" s="37"/>
      <c r="V291" s="37"/>
      <c r="W291" s="37"/>
      <c r="X291" s="37"/>
      <c r="Y291" s="37"/>
      <c r="Z291" s="37"/>
      <c r="AA291" s="37"/>
      <c r="AB291" s="37"/>
      <c r="AC291" s="37"/>
      <c r="AD291" s="37"/>
      <c r="AE291" s="37"/>
      <c r="AF291" s="37"/>
      <c r="AG291" s="37"/>
      <c r="AH291" s="37"/>
    </row>
    <row r="292" spans="1:34">
      <c r="A292" s="666">
        <v>44062</v>
      </c>
      <c r="B292" s="115" t="s">
        <v>194</v>
      </c>
      <c r="C292" s="486">
        <v>880143947</v>
      </c>
      <c r="D292" s="115" t="s">
        <v>139</v>
      </c>
      <c r="E292" s="115" t="s">
        <v>140</v>
      </c>
      <c r="F292" s="665" t="s">
        <v>246</v>
      </c>
      <c r="G292" s="666">
        <v>44062</v>
      </c>
      <c r="H292" s="265">
        <v>44068</v>
      </c>
      <c r="I292" s="666">
        <v>44076</v>
      </c>
      <c r="J292" s="665" t="s">
        <v>181</v>
      </c>
      <c r="K292" s="680">
        <v>0</v>
      </c>
      <c r="L292" s="486">
        <v>60.66</v>
      </c>
      <c r="M292" s="678" t="s">
        <v>304</v>
      </c>
      <c r="N292" s="680"/>
      <c r="O292" s="666"/>
      <c r="P292" s="486"/>
      <c r="Q292" s="486"/>
      <c r="R292" s="486"/>
      <c r="S292" s="37"/>
      <c r="T292" s="37"/>
      <c r="U292" s="37"/>
      <c r="V292" s="37"/>
      <c r="W292" s="37"/>
      <c r="X292" s="37"/>
      <c r="Y292" s="37"/>
      <c r="Z292" s="37"/>
      <c r="AA292" s="37"/>
      <c r="AB292" s="37"/>
      <c r="AC292" s="37"/>
      <c r="AD292" s="37"/>
      <c r="AE292" s="37"/>
      <c r="AF292" s="37"/>
      <c r="AG292" s="37"/>
      <c r="AH292" s="37"/>
    </row>
    <row r="293" spans="1:34">
      <c r="A293" s="265">
        <v>44049</v>
      </c>
      <c r="B293" s="115" t="s">
        <v>194</v>
      </c>
      <c r="C293" s="37">
        <v>880144335</v>
      </c>
      <c r="D293" s="115" t="s">
        <v>152</v>
      </c>
      <c r="E293" s="115" t="s">
        <v>140</v>
      </c>
      <c r="F293" s="115" t="s">
        <v>340</v>
      </c>
      <c r="G293" s="265">
        <v>44064</v>
      </c>
      <c r="H293" s="265"/>
      <c r="I293" s="265">
        <v>44078</v>
      </c>
      <c r="J293" s="115"/>
      <c r="K293" s="629"/>
      <c r="L293" s="37"/>
      <c r="M293" s="678" t="s">
        <v>195</v>
      </c>
      <c r="N293" s="681" t="s">
        <v>202</v>
      </c>
      <c r="O293" s="645">
        <v>44064</v>
      </c>
      <c r="P293" s="262">
        <v>1890.4</v>
      </c>
      <c r="Q293" s="629"/>
      <c r="R293" s="262"/>
      <c r="S293" s="37"/>
      <c r="T293" s="37"/>
      <c r="U293" s="37"/>
      <c r="V293" s="37"/>
      <c r="W293" s="37"/>
      <c r="X293" s="37"/>
      <c r="Y293" s="37"/>
      <c r="Z293" s="37"/>
      <c r="AA293" s="37"/>
      <c r="AB293" s="37"/>
      <c r="AC293" s="37"/>
      <c r="AD293" s="37"/>
      <c r="AE293" s="37"/>
      <c r="AF293" s="37"/>
      <c r="AG293" s="37"/>
      <c r="AH293" s="37"/>
    </row>
    <row r="294" spans="1:34">
      <c r="A294" s="265">
        <v>44046</v>
      </c>
      <c r="B294" s="115" t="s">
        <v>178</v>
      </c>
      <c r="C294" s="37">
        <v>880146300</v>
      </c>
      <c r="D294" s="115" t="s">
        <v>139</v>
      </c>
      <c r="E294" s="115" t="s">
        <v>140</v>
      </c>
      <c r="F294" s="37"/>
      <c r="G294" s="37"/>
      <c r="H294" s="37"/>
      <c r="I294" s="265">
        <v>44077</v>
      </c>
      <c r="J294" s="37"/>
      <c r="K294" s="629"/>
      <c r="L294" s="37"/>
      <c r="M294" s="572"/>
      <c r="N294" s="37"/>
      <c r="O294" s="37"/>
      <c r="P294" s="37"/>
      <c r="Q294" s="37"/>
      <c r="R294" s="37"/>
      <c r="S294" s="37"/>
      <c r="T294" s="37"/>
      <c r="U294" s="37"/>
      <c r="V294" s="37"/>
      <c r="W294" s="37"/>
      <c r="X294" s="37"/>
      <c r="Y294" s="37"/>
      <c r="Z294" s="37"/>
      <c r="AA294" s="37"/>
      <c r="AB294" s="37"/>
      <c r="AC294" s="37"/>
      <c r="AD294" s="37"/>
      <c r="AE294" s="37"/>
      <c r="AF294" s="37"/>
      <c r="AG294" s="37"/>
      <c r="AH294" s="37"/>
    </row>
    <row r="295" spans="1:34">
      <c r="A295" s="265">
        <v>44048</v>
      </c>
      <c r="B295" s="115" t="s">
        <v>157</v>
      </c>
      <c r="C295" s="37">
        <v>880152029</v>
      </c>
      <c r="D295" s="115" t="s">
        <v>139</v>
      </c>
      <c r="E295" s="115" t="s">
        <v>140</v>
      </c>
      <c r="F295" s="115" t="s">
        <v>200</v>
      </c>
      <c r="G295" s="37"/>
      <c r="H295" s="265">
        <v>44054</v>
      </c>
      <c r="I295" s="265"/>
      <c r="J295" s="115" t="s">
        <v>200</v>
      </c>
      <c r="K295" s="629"/>
      <c r="L295" s="37">
        <v>9.9</v>
      </c>
      <c r="M295" s="678" t="s">
        <v>341</v>
      </c>
      <c r="N295" s="37"/>
      <c r="O295" s="37"/>
      <c r="P295" s="37"/>
      <c r="Q295" s="37"/>
      <c r="R295" s="37"/>
      <c r="S295" s="37"/>
      <c r="T295" s="37"/>
      <c r="U295" s="37"/>
      <c r="V295" s="37"/>
      <c r="W295" s="37"/>
      <c r="X295" s="37"/>
      <c r="Y295" s="37"/>
      <c r="Z295" s="37"/>
      <c r="AA295" s="37"/>
      <c r="AB295" s="37"/>
      <c r="AC295" s="37"/>
      <c r="AD295" s="37"/>
      <c r="AE295" s="37"/>
      <c r="AF295" s="37"/>
      <c r="AG295" s="37"/>
      <c r="AH295" s="37"/>
    </row>
    <row r="296" spans="1:34">
      <c r="A296" s="666">
        <v>44056</v>
      </c>
      <c r="B296" s="115" t="s">
        <v>154</v>
      </c>
      <c r="C296" s="37">
        <v>880152667</v>
      </c>
      <c r="D296" s="115" t="s">
        <v>139</v>
      </c>
      <c r="E296" s="115" t="s">
        <v>100</v>
      </c>
      <c r="F296" s="665"/>
      <c r="G296" s="37"/>
      <c r="H296" s="265"/>
      <c r="I296" s="265">
        <v>44071</v>
      </c>
      <c r="J296" s="115"/>
      <c r="K296" s="629"/>
      <c r="L296" s="37"/>
      <c r="M296" s="678"/>
      <c r="N296" s="642"/>
      <c r="O296" s="645"/>
      <c r="P296" s="262"/>
      <c r="Q296" s="629"/>
      <c r="R296" s="262"/>
      <c r="S296" s="37"/>
      <c r="T296" s="37"/>
      <c r="U296" s="37"/>
      <c r="V296" s="37"/>
      <c r="W296" s="37"/>
      <c r="X296" s="37"/>
      <c r="Y296" s="37"/>
      <c r="Z296" s="37"/>
      <c r="AA296" s="37"/>
      <c r="AB296" s="37"/>
      <c r="AC296" s="37"/>
      <c r="AD296" s="37"/>
      <c r="AE296" s="37"/>
      <c r="AF296" s="37"/>
      <c r="AG296" s="37"/>
      <c r="AH296" s="37"/>
    </row>
    <row r="297" spans="1:34">
      <c r="A297" s="265">
        <v>44050</v>
      </c>
      <c r="B297" s="115" t="s">
        <v>146</v>
      </c>
      <c r="C297" s="37">
        <v>880154377</v>
      </c>
      <c r="D297" s="115" t="s">
        <v>139</v>
      </c>
      <c r="E297" s="115" t="s">
        <v>140</v>
      </c>
      <c r="F297" s="115" t="s">
        <v>342</v>
      </c>
      <c r="G297" s="37"/>
      <c r="H297" s="265"/>
      <c r="I297" s="265">
        <v>44064</v>
      </c>
      <c r="J297" s="115"/>
      <c r="K297" s="629"/>
      <c r="L297" s="37"/>
      <c r="M297" s="678" t="s">
        <v>343</v>
      </c>
      <c r="N297" s="642"/>
      <c r="O297" s="645"/>
      <c r="P297" s="262"/>
      <c r="Q297" s="629"/>
      <c r="R297" s="262"/>
      <c r="S297" s="37"/>
      <c r="T297" s="37"/>
      <c r="U297" s="37"/>
      <c r="V297" s="37"/>
      <c r="W297" s="37"/>
      <c r="X297" s="37"/>
      <c r="Y297" s="37"/>
      <c r="Z297" s="37"/>
      <c r="AA297" s="37"/>
      <c r="AB297" s="37"/>
      <c r="AC297" s="37"/>
      <c r="AD297" s="37"/>
      <c r="AE297" s="37"/>
      <c r="AF297" s="37"/>
      <c r="AG297" s="37"/>
      <c r="AH297" s="37"/>
    </row>
    <row r="298" spans="1:34">
      <c r="A298" s="265">
        <v>44048</v>
      </c>
      <c r="B298" s="115" t="s">
        <v>144</v>
      </c>
      <c r="C298" s="37">
        <v>880160178</v>
      </c>
      <c r="D298" s="115" t="s">
        <v>139</v>
      </c>
      <c r="E298" s="115" t="s">
        <v>150</v>
      </c>
      <c r="F298" s="115" t="s">
        <v>142</v>
      </c>
      <c r="G298" s="265">
        <v>44048</v>
      </c>
      <c r="H298" s="37"/>
      <c r="I298" s="265">
        <v>44063</v>
      </c>
      <c r="J298" s="37"/>
      <c r="K298" s="629"/>
      <c r="L298" s="37"/>
      <c r="M298" s="678" t="s">
        <v>209</v>
      </c>
      <c r="N298" s="37"/>
      <c r="O298" s="37"/>
      <c r="P298" s="37"/>
      <c r="Q298" s="37"/>
      <c r="R298" s="37"/>
      <c r="S298" s="37"/>
      <c r="T298" s="37"/>
      <c r="U298" s="37"/>
      <c r="V298" s="37"/>
      <c r="W298" s="37"/>
      <c r="X298" s="37"/>
      <c r="Y298" s="37"/>
      <c r="Z298" s="37"/>
      <c r="AA298" s="37"/>
      <c r="AB298" s="37"/>
      <c r="AC298" s="37"/>
      <c r="AD298" s="37"/>
      <c r="AE298" s="37"/>
      <c r="AF298" s="37"/>
      <c r="AG298" s="37"/>
      <c r="AH298" s="37"/>
    </row>
    <row r="299" spans="1:34">
      <c r="A299" s="265">
        <v>44050</v>
      </c>
      <c r="B299" s="115" t="s">
        <v>146</v>
      </c>
      <c r="C299" s="37">
        <v>880163140</v>
      </c>
      <c r="D299" s="115" t="s">
        <v>139</v>
      </c>
      <c r="E299" s="115" t="s">
        <v>140</v>
      </c>
      <c r="F299" s="115" t="s">
        <v>148</v>
      </c>
      <c r="G299" s="37"/>
      <c r="H299" s="265"/>
      <c r="I299" s="37"/>
      <c r="J299" s="115"/>
      <c r="K299" s="629"/>
      <c r="L299" s="37"/>
      <c r="M299" s="678"/>
      <c r="N299" s="642"/>
      <c r="O299" s="665" t="s">
        <v>344</v>
      </c>
      <c r="P299" s="262">
        <v>651.5</v>
      </c>
      <c r="Q299" s="629"/>
      <c r="R299" s="262"/>
      <c r="S299" s="37"/>
      <c r="T299" s="37"/>
      <c r="U299" s="37"/>
      <c r="V299" s="37"/>
      <c r="W299" s="37"/>
      <c r="X299" s="37"/>
      <c r="Y299" s="37"/>
      <c r="Z299" s="37"/>
      <c r="AA299" s="37"/>
      <c r="AB299" s="37"/>
      <c r="AC299" s="37"/>
      <c r="AD299" s="37"/>
      <c r="AE299" s="37"/>
      <c r="AF299" s="37"/>
      <c r="AG299" s="37"/>
      <c r="AH299" s="37"/>
    </row>
    <row r="300" spans="1:34">
      <c r="A300" s="265">
        <v>44068</v>
      </c>
      <c r="B300" s="115" t="s">
        <v>146</v>
      </c>
      <c r="C300" s="37">
        <v>880169052</v>
      </c>
      <c r="D300" s="115" t="s">
        <v>345</v>
      </c>
      <c r="E300" s="115" t="s">
        <v>140</v>
      </c>
      <c r="F300" s="115" t="s">
        <v>142</v>
      </c>
      <c r="G300" s="37"/>
      <c r="H300" s="37"/>
      <c r="I300" s="265">
        <v>44083</v>
      </c>
      <c r="J300" s="37"/>
      <c r="K300" s="680" t="s">
        <v>211</v>
      </c>
      <c r="L300" s="37"/>
      <c r="M300" s="678" t="s">
        <v>195</v>
      </c>
      <c r="N300" s="84"/>
      <c r="O300" s="403">
        <v>44072</v>
      </c>
      <c r="P300" s="23">
        <v>60</v>
      </c>
      <c r="Q300" s="84"/>
      <c r="R300" s="84"/>
      <c r="S300" s="37"/>
      <c r="T300" s="37"/>
      <c r="U300" s="37"/>
      <c r="V300" s="37"/>
      <c r="W300" s="37"/>
      <c r="X300" s="37"/>
      <c r="Y300" s="37"/>
      <c r="Z300" s="37"/>
      <c r="AA300" s="37"/>
      <c r="AB300" s="37"/>
      <c r="AC300" s="37"/>
      <c r="AD300" s="37"/>
      <c r="AE300" s="37"/>
      <c r="AF300" s="37"/>
      <c r="AG300" s="37"/>
      <c r="AH300" s="37"/>
    </row>
    <row r="301" spans="1:34">
      <c r="A301" s="265">
        <v>44046</v>
      </c>
      <c r="B301" s="115" t="s">
        <v>144</v>
      </c>
      <c r="C301" s="37">
        <v>880173956</v>
      </c>
      <c r="D301" s="115" t="s">
        <v>139</v>
      </c>
      <c r="E301" s="115" t="s">
        <v>140</v>
      </c>
      <c r="F301" s="115" t="s">
        <v>346</v>
      </c>
      <c r="G301" s="265">
        <v>44046</v>
      </c>
      <c r="H301" s="37"/>
      <c r="I301" s="265">
        <v>44067</v>
      </c>
      <c r="J301" s="37"/>
      <c r="K301" s="629"/>
      <c r="L301" s="37"/>
      <c r="M301" s="678" t="s">
        <v>347</v>
      </c>
      <c r="N301" s="37"/>
      <c r="O301" s="37"/>
      <c r="P301" s="37"/>
      <c r="Q301" s="37"/>
      <c r="R301" s="37"/>
      <c r="S301" s="37"/>
      <c r="T301" s="37"/>
      <c r="U301" s="37"/>
      <c r="V301" s="37"/>
      <c r="W301" s="37"/>
      <c r="X301" s="37"/>
      <c r="Y301" s="37"/>
      <c r="Z301" s="37"/>
      <c r="AA301" s="37"/>
      <c r="AB301" s="37"/>
      <c r="AC301" s="37"/>
      <c r="AD301" s="37"/>
      <c r="AE301" s="37"/>
      <c r="AF301" s="37"/>
      <c r="AG301" s="37"/>
      <c r="AH301" s="37"/>
    </row>
    <row r="302" spans="1:34">
      <c r="A302" s="265">
        <v>44050</v>
      </c>
      <c r="B302" s="115" t="s">
        <v>144</v>
      </c>
      <c r="C302" s="37">
        <v>880177018</v>
      </c>
      <c r="D302" s="115" t="s">
        <v>139</v>
      </c>
      <c r="E302" s="115" t="s">
        <v>147</v>
      </c>
      <c r="F302" s="115" t="s">
        <v>142</v>
      </c>
      <c r="G302" s="265">
        <v>44050</v>
      </c>
      <c r="H302" s="265"/>
      <c r="I302" s="265">
        <v>44057</v>
      </c>
      <c r="J302" s="115"/>
      <c r="K302" s="629"/>
      <c r="L302" s="37"/>
      <c r="M302" s="678"/>
      <c r="N302" s="642"/>
      <c r="O302" s="645"/>
      <c r="P302" s="262"/>
      <c r="Q302" s="629"/>
      <c r="R302" s="262"/>
      <c r="S302" s="37"/>
      <c r="T302" s="37"/>
      <c r="U302" s="37"/>
      <c r="V302" s="37"/>
      <c r="W302" s="37"/>
      <c r="X302" s="37"/>
      <c r="Y302" s="37"/>
      <c r="Z302" s="37"/>
      <c r="AA302" s="37"/>
      <c r="AB302" s="37"/>
      <c r="AC302" s="37"/>
      <c r="AD302" s="37"/>
      <c r="AE302" s="37"/>
      <c r="AF302" s="37"/>
      <c r="AG302" s="37"/>
      <c r="AH302" s="37"/>
    </row>
    <row r="303" spans="1:34">
      <c r="A303" s="265">
        <v>44049</v>
      </c>
      <c r="B303" s="115" t="s">
        <v>146</v>
      </c>
      <c r="C303" s="37">
        <v>880178049</v>
      </c>
      <c r="D303" s="115" t="s">
        <v>139</v>
      </c>
      <c r="E303" s="115" t="s">
        <v>140</v>
      </c>
      <c r="F303" s="115" t="s">
        <v>348</v>
      </c>
      <c r="G303" s="37"/>
      <c r="H303" s="265"/>
      <c r="I303" s="265">
        <v>44064</v>
      </c>
      <c r="J303" s="115"/>
      <c r="K303" s="629"/>
      <c r="L303" s="37"/>
      <c r="M303" s="678" t="s">
        <v>349</v>
      </c>
      <c r="N303" s="642"/>
      <c r="O303" s="645"/>
      <c r="P303" s="262"/>
      <c r="Q303" s="629"/>
      <c r="R303" s="262"/>
      <c r="S303" s="37"/>
      <c r="T303" s="37"/>
      <c r="U303" s="37"/>
      <c r="V303" s="37"/>
      <c r="W303" s="37"/>
      <c r="X303" s="37"/>
      <c r="Y303" s="37"/>
      <c r="Z303" s="37"/>
      <c r="AA303" s="37"/>
      <c r="AB303" s="37"/>
      <c r="AC303" s="37"/>
      <c r="AD303" s="37"/>
      <c r="AE303" s="37"/>
      <c r="AF303" s="37"/>
      <c r="AG303" s="37"/>
      <c r="AH303" s="37"/>
    </row>
    <row r="304" spans="1:34">
      <c r="A304" s="666">
        <v>44048</v>
      </c>
      <c r="B304" s="115" t="s">
        <v>167</v>
      </c>
      <c r="C304" s="37">
        <v>880184617</v>
      </c>
      <c r="D304" s="115" t="s">
        <v>139</v>
      </c>
      <c r="E304" s="115" t="s">
        <v>350</v>
      </c>
      <c r="F304" s="115" t="s">
        <v>327</v>
      </c>
      <c r="G304" s="265">
        <v>44048</v>
      </c>
      <c r="H304" s="265">
        <v>44048</v>
      </c>
      <c r="I304" s="265"/>
      <c r="J304" s="115" t="s">
        <v>181</v>
      </c>
      <c r="K304" s="629"/>
      <c r="L304" s="37">
        <v>1609.97</v>
      </c>
      <c r="M304" s="678" t="s">
        <v>351</v>
      </c>
      <c r="N304" s="37"/>
      <c r="O304" s="37"/>
      <c r="P304" s="37"/>
      <c r="Q304" s="37"/>
      <c r="R304" s="37"/>
      <c r="S304" s="37"/>
      <c r="T304" s="37"/>
      <c r="U304" s="37"/>
      <c r="V304" s="37"/>
      <c r="W304" s="37"/>
      <c r="X304" s="37"/>
      <c r="Y304" s="37"/>
      <c r="Z304" s="37"/>
      <c r="AA304" s="37"/>
      <c r="AB304" s="37"/>
      <c r="AC304" s="37"/>
      <c r="AD304" s="37"/>
      <c r="AE304" s="37"/>
      <c r="AF304" s="37"/>
      <c r="AG304" s="37"/>
      <c r="AH304" s="37"/>
    </row>
    <row r="305" spans="1:34">
      <c r="A305" s="666">
        <v>44063</v>
      </c>
      <c r="B305" s="115" t="s">
        <v>167</v>
      </c>
      <c r="C305" s="84">
        <v>880186969</v>
      </c>
      <c r="D305" s="115" t="s">
        <v>139</v>
      </c>
      <c r="E305" s="115" t="s">
        <v>150</v>
      </c>
      <c r="F305" s="665" t="s">
        <v>142</v>
      </c>
      <c r="G305" s="665">
        <v>44064</v>
      </c>
      <c r="H305" s="665">
        <v>44064</v>
      </c>
      <c r="I305" s="265"/>
      <c r="J305" s="115" t="s">
        <v>142</v>
      </c>
      <c r="K305" s="629"/>
      <c r="L305" s="37">
        <v>10284</v>
      </c>
      <c r="M305" s="678"/>
      <c r="N305" s="642"/>
      <c r="O305" s="645">
        <v>44063</v>
      </c>
      <c r="P305" s="262">
        <v>7313</v>
      </c>
      <c r="Q305" s="629"/>
      <c r="R305" s="262"/>
      <c r="S305" s="37"/>
      <c r="T305" s="37"/>
      <c r="U305" s="37"/>
      <c r="V305" s="37"/>
      <c r="W305" s="37"/>
      <c r="X305" s="37"/>
      <c r="Y305" s="37"/>
      <c r="Z305" s="37"/>
      <c r="AA305" s="37"/>
      <c r="AB305" s="37"/>
      <c r="AC305" s="37"/>
      <c r="AD305" s="37"/>
      <c r="AE305" s="37"/>
      <c r="AF305" s="37"/>
      <c r="AG305" s="37"/>
      <c r="AH305" s="37"/>
    </row>
    <row r="306" spans="1:34">
      <c r="A306" s="666">
        <v>44063</v>
      </c>
      <c r="B306" s="115" t="s">
        <v>167</v>
      </c>
      <c r="C306" s="487">
        <v>880186969</v>
      </c>
      <c r="D306" s="115" t="s">
        <v>139</v>
      </c>
      <c r="E306" s="115" t="s">
        <v>140</v>
      </c>
      <c r="F306" s="115" t="s">
        <v>352</v>
      </c>
      <c r="G306" s="265">
        <v>44068</v>
      </c>
      <c r="H306" s="265">
        <v>44068</v>
      </c>
      <c r="I306" s="37"/>
      <c r="J306" s="115" t="s">
        <v>352</v>
      </c>
      <c r="K306" s="680" t="s">
        <v>353</v>
      </c>
      <c r="L306" s="37">
        <v>15000</v>
      </c>
      <c r="M306" s="572"/>
      <c r="N306" s="84"/>
      <c r="O306" s="84"/>
      <c r="P306" s="84"/>
      <c r="Q306" s="84"/>
      <c r="R306" s="84"/>
      <c r="S306" s="37"/>
      <c r="T306" s="37"/>
      <c r="U306" s="37"/>
      <c r="V306" s="37"/>
      <c r="W306" s="37"/>
      <c r="X306" s="37"/>
      <c r="Y306" s="37"/>
      <c r="Z306" s="37"/>
      <c r="AA306" s="37"/>
      <c r="AB306" s="37"/>
      <c r="AC306" s="37"/>
      <c r="AD306" s="37"/>
      <c r="AE306" s="37"/>
      <c r="AF306" s="37"/>
      <c r="AG306" s="37"/>
      <c r="AH306" s="37"/>
    </row>
    <row r="307" spans="1:34">
      <c r="A307" s="666">
        <v>44055</v>
      </c>
      <c r="B307" s="115" t="s">
        <v>146</v>
      </c>
      <c r="C307" s="37">
        <v>880192305</v>
      </c>
      <c r="D307" s="115" t="s">
        <v>139</v>
      </c>
      <c r="E307" s="115" t="s">
        <v>140</v>
      </c>
      <c r="F307" s="665" t="s">
        <v>354</v>
      </c>
      <c r="G307" s="37"/>
      <c r="H307" s="265"/>
      <c r="I307" s="265">
        <v>44069</v>
      </c>
      <c r="J307" s="115"/>
      <c r="K307" s="629"/>
      <c r="L307" s="37"/>
      <c r="M307" s="678" t="s">
        <v>355</v>
      </c>
      <c r="N307" s="642"/>
      <c r="O307" s="645">
        <v>44065</v>
      </c>
      <c r="P307" s="262">
        <v>418.5</v>
      </c>
      <c r="Q307" s="629"/>
      <c r="R307" s="262"/>
      <c r="S307" s="37"/>
      <c r="T307" s="37"/>
      <c r="U307" s="37"/>
      <c r="V307" s="37"/>
      <c r="W307" s="37"/>
      <c r="X307" s="37"/>
      <c r="Y307" s="37"/>
      <c r="Z307" s="37"/>
      <c r="AA307" s="37"/>
      <c r="AB307" s="37"/>
      <c r="AC307" s="37"/>
      <c r="AD307" s="37"/>
      <c r="AE307" s="37"/>
      <c r="AF307" s="37"/>
      <c r="AG307" s="37"/>
      <c r="AH307" s="37"/>
    </row>
    <row r="308" spans="1:34">
      <c r="A308" s="265">
        <v>44070</v>
      </c>
      <c r="B308" s="115" t="s">
        <v>167</v>
      </c>
      <c r="C308" s="512">
        <v>880192853</v>
      </c>
      <c r="D308" s="115" t="s">
        <v>152</v>
      </c>
      <c r="E308" s="115" t="s">
        <v>140</v>
      </c>
      <c r="F308" s="115" t="s">
        <v>142</v>
      </c>
      <c r="G308" s="265">
        <v>44070</v>
      </c>
      <c r="H308" s="265">
        <v>44070</v>
      </c>
      <c r="I308" s="37"/>
      <c r="J308" s="115" t="s">
        <v>142</v>
      </c>
      <c r="K308" s="680" t="s">
        <v>211</v>
      </c>
      <c r="L308" s="37">
        <v>139</v>
      </c>
      <c r="M308" s="572"/>
      <c r="N308" s="84"/>
      <c r="O308" s="84"/>
      <c r="P308" s="84"/>
      <c r="Q308" s="84"/>
      <c r="R308" s="84"/>
      <c r="S308" s="37"/>
      <c r="T308" s="37"/>
      <c r="U308" s="37"/>
      <c r="V308" s="37"/>
      <c r="W308" s="37"/>
      <c r="X308" s="37"/>
      <c r="Y308" s="37"/>
      <c r="Z308" s="37"/>
      <c r="AA308" s="37"/>
      <c r="AB308" s="37"/>
      <c r="AC308" s="37"/>
      <c r="AD308" s="37"/>
      <c r="AE308" s="37"/>
      <c r="AF308" s="37"/>
      <c r="AG308" s="37"/>
      <c r="AH308" s="37"/>
    </row>
    <row r="309" spans="1:34">
      <c r="A309" s="666">
        <v>44057</v>
      </c>
      <c r="B309" s="115" t="s">
        <v>194</v>
      </c>
      <c r="C309" s="23">
        <v>880193159</v>
      </c>
      <c r="D309" s="115" t="s">
        <v>152</v>
      </c>
      <c r="E309" s="115" t="s">
        <v>140</v>
      </c>
      <c r="F309" s="665" t="s">
        <v>142</v>
      </c>
      <c r="G309" s="37"/>
      <c r="H309" s="265"/>
      <c r="I309" s="265">
        <v>44071</v>
      </c>
      <c r="J309" s="115"/>
      <c r="K309" s="629"/>
      <c r="L309" s="37"/>
      <c r="M309" s="678" t="s">
        <v>195</v>
      </c>
      <c r="N309" s="642"/>
      <c r="O309" s="645"/>
      <c r="P309" s="262"/>
      <c r="Q309" s="629"/>
      <c r="R309" s="262"/>
      <c r="S309" s="37"/>
      <c r="T309" s="37"/>
      <c r="U309" s="37"/>
      <c r="V309" s="37"/>
      <c r="W309" s="37"/>
      <c r="X309" s="37"/>
      <c r="Y309" s="37"/>
      <c r="Z309" s="37"/>
      <c r="AA309" s="37"/>
      <c r="AB309" s="37"/>
      <c r="AC309" s="37"/>
      <c r="AD309" s="37"/>
      <c r="AE309" s="37"/>
      <c r="AF309" s="37"/>
      <c r="AG309" s="37"/>
      <c r="AH309" s="37"/>
    </row>
    <row r="310" spans="1:34">
      <c r="A310" s="265">
        <v>44050</v>
      </c>
      <c r="B310" s="115" t="s">
        <v>297</v>
      </c>
      <c r="C310" s="37">
        <v>880198490</v>
      </c>
      <c r="D310" s="115" t="s">
        <v>152</v>
      </c>
      <c r="E310" s="115" t="s">
        <v>140</v>
      </c>
      <c r="F310" s="115" t="s">
        <v>142</v>
      </c>
      <c r="G310" s="37"/>
      <c r="H310" s="265"/>
      <c r="I310" s="265">
        <v>44058</v>
      </c>
      <c r="J310" s="115"/>
      <c r="K310" s="629"/>
      <c r="L310" s="37"/>
      <c r="M310" s="678" t="s">
        <v>356</v>
      </c>
      <c r="N310" s="681" t="s">
        <v>357</v>
      </c>
      <c r="O310" s="645"/>
      <c r="P310" s="262"/>
      <c r="Q310" s="629"/>
      <c r="R310" s="262"/>
      <c r="S310" s="37"/>
      <c r="T310" s="37"/>
      <c r="U310" s="37"/>
      <c r="V310" s="37"/>
      <c r="W310" s="37"/>
      <c r="X310" s="37"/>
      <c r="Y310" s="37"/>
      <c r="Z310" s="37"/>
      <c r="AA310" s="37"/>
      <c r="AB310" s="37"/>
      <c r="AC310" s="37"/>
      <c r="AD310" s="37"/>
      <c r="AE310" s="37"/>
      <c r="AF310" s="37"/>
      <c r="AG310" s="37"/>
      <c r="AH310" s="37"/>
    </row>
    <row r="311" spans="1:34">
      <c r="A311" s="265">
        <v>44046</v>
      </c>
      <c r="B311" s="115" t="s">
        <v>146</v>
      </c>
      <c r="C311" s="37">
        <v>880199284</v>
      </c>
      <c r="D311" s="115" t="s">
        <v>139</v>
      </c>
      <c r="E311" s="115" t="s">
        <v>147</v>
      </c>
      <c r="F311" s="37"/>
      <c r="G311" s="37"/>
      <c r="H311" s="37"/>
      <c r="I311" s="37"/>
      <c r="J311" s="37"/>
      <c r="K311" s="629"/>
      <c r="L311" s="37"/>
      <c r="M311" s="572"/>
      <c r="N311" s="37"/>
      <c r="O311" s="665" t="s">
        <v>358</v>
      </c>
      <c r="P311" s="37">
        <v>967</v>
      </c>
      <c r="Q311" s="37"/>
      <c r="R311" s="37"/>
      <c r="S311" s="37"/>
      <c r="T311" s="37"/>
      <c r="U311" s="37"/>
      <c r="V311" s="37"/>
      <c r="W311" s="37"/>
      <c r="X311" s="37"/>
      <c r="Y311" s="37"/>
      <c r="Z311" s="37"/>
      <c r="AA311" s="37"/>
      <c r="AB311" s="37"/>
      <c r="AC311" s="37"/>
      <c r="AD311" s="37"/>
      <c r="AE311" s="37"/>
      <c r="AF311" s="37"/>
      <c r="AG311" s="37"/>
      <c r="AH311" s="37"/>
    </row>
    <row r="312" spans="1:34">
      <c r="A312" s="265">
        <v>44046</v>
      </c>
      <c r="B312" s="115" t="s">
        <v>206</v>
      </c>
      <c r="C312" s="37">
        <v>880199441</v>
      </c>
      <c r="D312" s="115" t="s">
        <v>139</v>
      </c>
      <c r="E312" s="115" t="s">
        <v>140</v>
      </c>
      <c r="F312" s="37"/>
      <c r="G312" s="37"/>
      <c r="H312" s="37"/>
      <c r="I312" s="37"/>
      <c r="J312" s="37"/>
      <c r="K312" s="629"/>
      <c r="L312" s="37"/>
      <c r="M312" s="572"/>
      <c r="N312" s="37"/>
      <c r="O312" s="265">
        <v>44047</v>
      </c>
      <c r="P312" s="37">
        <v>2433</v>
      </c>
      <c r="Q312" s="37"/>
      <c r="R312" s="37"/>
      <c r="S312" s="37"/>
      <c r="T312" s="37"/>
      <c r="U312" s="37"/>
      <c r="V312" s="37"/>
      <c r="W312" s="37"/>
      <c r="X312" s="37"/>
      <c r="Y312" s="37"/>
      <c r="Z312" s="37"/>
      <c r="AA312" s="37"/>
      <c r="AB312" s="37"/>
      <c r="AC312" s="37"/>
      <c r="AD312" s="37"/>
      <c r="AE312" s="37"/>
      <c r="AF312" s="37"/>
      <c r="AG312" s="37"/>
      <c r="AH312" s="37"/>
    </row>
    <row r="313" spans="1:34">
      <c r="A313" s="666">
        <v>44064</v>
      </c>
      <c r="B313" s="115" t="s">
        <v>178</v>
      </c>
      <c r="C313" s="37">
        <v>880200287</v>
      </c>
      <c r="D313" s="115" t="s">
        <v>139</v>
      </c>
      <c r="E313" s="115" t="s">
        <v>140</v>
      </c>
      <c r="F313" s="665" t="s">
        <v>141</v>
      </c>
      <c r="G313" s="37"/>
      <c r="H313" s="265">
        <v>44064</v>
      </c>
      <c r="I313" s="265"/>
      <c r="J313" s="665" t="s">
        <v>359</v>
      </c>
      <c r="K313" s="629"/>
      <c r="L313" s="37">
        <v>2147</v>
      </c>
      <c r="M313" s="678" t="s">
        <v>325</v>
      </c>
      <c r="N313" s="642"/>
      <c r="O313" s="645"/>
      <c r="P313" s="262"/>
      <c r="Q313" s="629"/>
      <c r="R313" s="262"/>
      <c r="S313" s="37"/>
      <c r="T313" s="37"/>
      <c r="U313" s="37"/>
      <c r="V313" s="37"/>
      <c r="W313" s="37"/>
      <c r="X313" s="37"/>
      <c r="Y313" s="37"/>
      <c r="Z313" s="37"/>
      <c r="AA313" s="37"/>
      <c r="AB313" s="37"/>
      <c r="AC313" s="37"/>
      <c r="AD313" s="37"/>
      <c r="AE313" s="37"/>
      <c r="AF313" s="37"/>
      <c r="AG313" s="37"/>
      <c r="AH313" s="37"/>
    </row>
    <row r="314" spans="1:34">
      <c r="A314" s="265">
        <v>44046</v>
      </c>
      <c r="B314" s="115" t="s">
        <v>144</v>
      </c>
      <c r="C314" s="37">
        <v>880201703</v>
      </c>
      <c r="D314" s="115" t="s">
        <v>139</v>
      </c>
      <c r="E314" s="115" t="s">
        <v>150</v>
      </c>
      <c r="F314" s="115" t="s">
        <v>142</v>
      </c>
      <c r="G314" s="37"/>
      <c r="H314" s="37"/>
      <c r="I314" s="265">
        <v>44070</v>
      </c>
      <c r="J314" s="37"/>
      <c r="K314" s="629"/>
      <c r="L314" s="37"/>
      <c r="M314" s="572"/>
      <c r="N314" s="37"/>
      <c r="O314" s="37"/>
      <c r="P314" s="37"/>
      <c r="Q314" s="37"/>
      <c r="R314" s="37"/>
      <c r="S314" s="37"/>
      <c r="T314" s="37"/>
      <c r="U314" s="37"/>
      <c r="V314" s="37"/>
      <c r="W314" s="37"/>
      <c r="X314" s="37"/>
      <c r="Y314" s="37"/>
      <c r="Z314" s="37"/>
      <c r="AA314" s="37"/>
      <c r="AB314" s="37"/>
      <c r="AC314" s="37"/>
      <c r="AD314" s="37"/>
      <c r="AE314" s="37"/>
      <c r="AF314" s="37"/>
      <c r="AG314" s="37"/>
      <c r="AH314" s="37"/>
    </row>
    <row r="315" spans="1:34">
      <c r="A315" s="666">
        <v>44060</v>
      </c>
      <c r="B315" s="115" t="s">
        <v>146</v>
      </c>
      <c r="C315" s="23">
        <v>880203253</v>
      </c>
      <c r="D315" s="115" t="s">
        <v>139</v>
      </c>
      <c r="E315" s="115" t="s">
        <v>147</v>
      </c>
      <c r="F315" s="665"/>
      <c r="G315" s="37"/>
      <c r="H315" s="265"/>
      <c r="I315" s="265"/>
      <c r="J315" s="115"/>
      <c r="K315" s="629"/>
      <c r="L315" s="37"/>
      <c r="M315" s="678"/>
      <c r="N315" s="642"/>
      <c r="O315" s="645"/>
      <c r="P315" s="262"/>
      <c r="Q315" s="629"/>
      <c r="R315" s="262"/>
      <c r="S315" s="37"/>
      <c r="T315" s="37"/>
      <c r="U315" s="37"/>
      <c r="V315" s="37"/>
      <c r="W315" s="37"/>
      <c r="X315" s="37"/>
      <c r="Y315" s="37"/>
      <c r="Z315" s="37"/>
      <c r="AA315" s="37"/>
      <c r="AB315" s="37"/>
      <c r="AC315" s="37"/>
      <c r="AD315" s="37"/>
      <c r="AE315" s="37"/>
      <c r="AF315" s="37"/>
      <c r="AG315" s="37"/>
      <c r="AH315" s="37"/>
    </row>
    <row r="316" spans="1:34">
      <c r="A316" s="265">
        <v>44050</v>
      </c>
      <c r="B316" s="115" t="s">
        <v>154</v>
      </c>
      <c r="C316" s="37">
        <v>880206436</v>
      </c>
      <c r="D316" s="115" t="s">
        <v>139</v>
      </c>
      <c r="E316" s="115" t="s">
        <v>140</v>
      </c>
      <c r="F316" s="115" t="s">
        <v>168</v>
      </c>
      <c r="G316" s="37"/>
      <c r="H316" s="265"/>
      <c r="I316" s="265">
        <v>44067</v>
      </c>
      <c r="J316" s="115"/>
      <c r="K316" s="629"/>
      <c r="L316" s="37"/>
      <c r="M316" s="678" t="s">
        <v>195</v>
      </c>
      <c r="N316" s="642"/>
      <c r="O316" s="645"/>
      <c r="P316" s="262"/>
      <c r="Q316" s="629"/>
      <c r="R316" s="262"/>
      <c r="S316" s="37"/>
      <c r="T316" s="37"/>
      <c r="U316" s="37"/>
      <c r="V316" s="37"/>
      <c r="W316" s="37"/>
      <c r="X316" s="37"/>
      <c r="Y316" s="37"/>
      <c r="Z316" s="37"/>
      <c r="AA316" s="37"/>
      <c r="AB316" s="37"/>
      <c r="AC316" s="37"/>
      <c r="AD316" s="37"/>
      <c r="AE316" s="37"/>
      <c r="AF316" s="37"/>
      <c r="AG316" s="37"/>
      <c r="AH316" s="37"/>
    </row>
    <row r="317" spans="1:34">
      <c r="A317" s="265">
        <v>44046</v>
      </c>
      <c r="B317" s="115" t="s">
        <v>178</v>
      </c>
      <c r="C317" s="37">
        <v>880206463</v>
      </c>
      <c r="D317" s="115" t="s">
        <v>139</v>
      </c>
      <c r="E317" s="115" t="s">
        <v>140</v>
      </c>
      <c r="F317" s="115" t="s">
        <v>168</v>
      </c>
      <c r="G317" s="37"/>
      <c r="H317" s="265">
        <v>44046</v>
      </c>
      <c r="I317" s="265">
        <v>44062</v>
      </c>
      <c r="J317" s="115" t="s">
        <v>168</v>
      </c>
      <c r="K317" s="629"/>
      <c r="L317" s="37">
        <v>4000</v>
      </c>
      <c r="M317" s="572"/>
      <c r="N317" s="37"/>
      <c r="O317" s="37"/>
      <c r="P317" s="37"/>
      <c r="Q317" s="37"/>
      <c r="R317" s="37"/>
      <c r="S317" s="37"/>
      <c r="T317" s="37"/>
      <c r="U317" s="37"/>
      <c r="V317" s="37"/>
      <c r="W317" s="37"/>
      <c r="X317" s="37"/>
      <c r="Y317" s="37"/>
      <c r="Z317" s="37"/>
      <c r="AA317" s="37"/>
      <c r="AB317" s="37"/>
      <c r="AC317" s="37"/>
      <c r="AD317" s="37"/>
      <c r="AE317" s="37"/>
      <c r="AF317" s="37"/>
      <c r="AG317" s="37"/>
      <c r="AH317" s="37"/>
    </row>
    <row r="318" spans="1:34">
      <c r="A318" s="265">
        <v>44048</v>
      </c>
      <c r="B318" s="115" t="s">
        <v>138</v>
      </c>
      <c r="C318" s="37">
        <v>881510452</v>
      </c>
      <c r="D318" s="115" t="s">
        <v>152</v>
      </c>
      <c r="E318" s="115" t="s">
        <v>140</v>
      </c>
      <c r="F318" s="115" t="s">
        <v>142</v>
      </c>
      <c r="G318" s="37"/>
      <c r="H318" s="37"/>
      <c r="I318" s="265">
        <v>44063</v>
      </c>
      <c r="J318" s="37"/>
      <c r="K318" s="629"/>
      <c r="L318" s="37"/>
      <c r="M318" s="115" t="s">
        <v>195</v>
      </c>
      <c r="N318" s="37"/>
      <c r="O318" s="37"/>
      <c r="P318" s="37"/>
      <c r="Q318" s="37"/>
      <c r="R318" s="37"/>
      <c r="S318" s="37"/>
      <c r="T318" s="37"/>
      <c r="U318" s="37"/>
      <c r="V318" s="37"/>
      <c r="W318" s="37"/>
      <c r="X318" s="37"/>
      <c r="Y318" s="37"/>
      <c r="Z318" s="37"/>
      <c r="AA318" s="37"/>
      <c r="AB318" s="37"/>
      <c r="AC318" s="37"/>
      <c r="AD318" s="37"/>
      <c r="AE318" s="37"/>
      <c r="AF318" s="37"/>
      <c r="AG318" s="37"/>
      <c r="AH318" s="37"/>
    </row>
    <row r="319" spans="1:34">
      <c r="A319" s="265">
        <v>44048</v>
      </c>
      <c r="B319" s="115" t="s">
        <v>175</v>
      </c>
      <c r="C319" s="37">
        <v>880209359</v>
      </c>
      <c r="D319" s="115" t="s">
        <v>139</v>
      </c>
      <c r="E319" s="115" t="s">
        <v>147</v>
      </c>
      <c r="F319" s="115"/>
      <c r="G319" s="37"/>
      <c r="H319" s="37"/>
      <c r="I319" s="265"/>
      <c r="J319" s="37"/>
      <c r="K319" s="629"/>
      <c r="L319" s="37"/>
      <c r="M319" s="572"/>
      <c r="N319" s="37"/>
      <c r="O319" s="37"/>
      <c r="P319" s="37"/>
      <c r="Q319" s="37"/>
      <c r="R319" s="37"/>
      <c r="S319" s="37"/>
      <c r="T319" s="37"/>
      <c r="U319" s="37"/>
      <c r="V319" s="37"/>
      <c r="W319" s="37"/>
      <c r="X319" s="37"/>
      <c r="Y319" s="37"/>
      <c r="Z319" s="37"/>
      <c r="AA319" s="37"/>
      <c r="AB319" s="37"/>
      <c r="AC319" s="37"/>
      <c r="AD319" s="37"/>
      <c r="AE319" s="37"/>
      <c r="AF319" s="37"/>
      <c r="AG319" s="37"/>
      <c r="AH319" s="37"/>
    </row>
    <row r="320" spans="1:34">
      <c r="A320" s="265">
        <v>44053</v>
      </c>
      <c r="B320" s="115" t="s">
        <v>144</v>
      </c>
      <c r="C320" s="37">
        <v>880209866</v>
      </c>
      <c r="D320" s="115" t="s">
        <v>139</v>
      </c>
      <c r="E320" s="115" t="s">
        <v>140</v>
      </c>
      <c r="F320" s="115" t="s">
        <v>168</v>
      </c>
      <c r="G320" s="265">
        <v>44053</v>
      </c>
      <c r="H320" s="265"/>
      <c r="I320" s="265">
        <v>44071</v>
      </c>
      <c r="J320" s="115"/>
      <c r="K320" s="629"/>
      <c r="L320" s="37"/>
      <c r="M320" s="678" t="s">
        <v>360</v>
      </c>
      <c r="N320" s="642"/>
      <c r="O320" s="645"/>
      <c r="P320" s="262"/>
      <c r="Q320" s="629"/>
      <c r="R320" s="262"/>
      <c r="S320" s="37"/>
      <c r="T320" s="37"/>
      <c r="U320" s="37"/>
      <c r="V320" s="37"/>
      <c r="W320" s="37"/>
      <c r="X320" s="37"/>
      <c r="Y320" s="37"/>
      <c r="Z320" s="37"/>
      <c r="AA320" s="37"/>
      <c r="AB320" s="37"/>
      <c r="AC320" s="37"/>
      <c r="AD320" s="37"/>
      <c r="AE320" s="37"/>
      <c r="AF320" s="37"/>
      <c r="AG320" s="37"/>
      <c r="AH320" s="37"/>
    </row>
    <row r="321" spans="1:34">
      <c r="A321" s="265">
        <v>44047</v>
      </c>
      <c r="B321" s="115" t="s">
        <v>144</v>
      </c>
      <c r="C321" s="37">
        <v>880211483</v>
      </c>
      <c r="D321" s="115" t="s">
        <v>139</v>
      </c>
      <c r="E321" s="115" t="s">
        <v>140</v>
      </c>
      <c r="F321" s="115" t="s">
        <v>142</v>
      </c>
      <c r="G321" s="37"/>
      <c r="H321" s="37"/>
      <c r="I321" s="265">
        <v>44061</v>
      </c>
      <c r="J321" s="37"/>
      <c r="K321" s="629"/>
      <c r="L321" s="37"/>
      <c r="M321" s="572"/>
      <c r="N321" s="37"/>
      <c r="O321" s="37"/>
      <c r="P321" s="37"/>
      <c r="Q321" s="37"/>
      <c r="R321" s="37"/>
      <c r="S321" s="37"/>
      <c r="T321" s="37"/>
      <c r="U321" s="37"/>
      <c r="V321" s="37"/>
      <c r="W321" s="37"/>
      <c r="X321" s="37"/>
      <c r="Y321" s="37"/>
      <c r="Z321" s="37"/>
      <c r="AA321" s="37"/>
      <c r="AB321" s="37"/>
      <c r="AC321" s="37"/>
      <c r="AD321" s="37"/>
      <c r="AE321" s="37"/>
      <c r="AF321" s="37"/>
      <c r="AG321" s="37"/>
      <c r="AH321" s="37"/>
    </row>
    <row r="322" spans="1:34">
      <c r="A322" s="265">
        <v>44046</v>
      </c>
      <c r="B322" s="115" t="s">
        <v>149</v>
      </c>
      <c r="C322" s="37">
        <v>880213313</v>
      </c>
      <c r="D322" s="115" t="s">
        <v>139</v>
      </c>
      <c r="E322" s="115" t="s">
        <v>140</v>
      </c>
      <c r="F322" s="115" t="s">
        <v>361</v>
      </c>
      <c r="G322" s="37"/>
      <c r="H322" s="265">
        <v>44067</v>
      </c>
      <c r="I322" s="265">
        <v>44061</v>
      </c>
      <c r="J322" s="115" t="s">
        <v>148</v>
      </c>
      <c r="K322" s="629"/>
      <c r="L322" s="37">
        <v>895</v>
      </c>
      <c r="M322" s="678" t="s">
        <v>362</v>
      </c>
      <c r="N322" s="37"/>
      <c r="O322" s="37"/>
      <c r="P322" s="37"/>
      <c r="Q322" s="37"/>
      <c r="R322" s="37"/>
      <c r="S322" s="37"/>
      <c r="T322" s="37"/>
      <c r="U322" s="37"/>
      <c r="V322" s="37"/>
      <c r="W322" s="37"/>
      <c r="X322" s="37"/>
      <c r="Y322" s="37"/>
      <c r="Z322" s="37"/>
      <c r="AA322" s="37"/>
      <c r="AB322" s="37"/>
      <c r="AC322" s="37"/>
      <c r="AD322" s="37"/>
      <c r="AE322" s="37"/>
      <c r="AF322" s="37"/>
      <c r="AG322" s="37"/>
      <c r="AH322" s="37"/>
    </row>
    <row r="323" spans="1:34">
      <c r="A323" s="265">
        <v>44070</v>
      </c>
      <c r="B323" s="115" t="s">
        <v>167</v>
      </c>
      <c r="C323" s="37">
        <v>880213337</v>
      </c>
      <c r="D323" s="115" t="s">
        <v>139</v>
      </c>
      <c r="E323" s="115" t="s">
        <v>140</v>
      </c>
      <c r="F323" s="115" t="s">
        <v>363</v>
      </c>
      <c r="G323" s="265">
        <v>44070</v>
      </c>
      <c r="H323" s="265">
        <v>44070</v>
      </c>
      <c r="I323" s="37"/>
      <c r="J323" s="115" t="s">
        <v>364</v>
      </c>
      <c r="K323" s="629"/>
      <c r="L323" s="37">
        <v>222</v>
      </c>
      <c r="M323" s="572"/>
      <c r="N323" s="84"/>
      <c r="O323" s="23">
        <v>420</v>
      </c>
      <c r="P323" s="84"/>
      <c r="Q323" s="84"/>
      <c r="R323" s="84"/>
      <c r="S323" s="37"/>
      <c r="T323" s="37"/>
      <c r="U323" s="37"/>
      <c r="V323" s="37"/>
      <c r="W323" s="37"/>
      <c r="X323" s="37"/>
      <c r="Y323" s="37"/>
      <c r="Z323" s="37"/>
      <c r="AA323" s="37"/>
      <c r="AB323" s="37"/>
      <c r="AC323" s="37"/>
      <c r="AD323" s="37"/>
      <c r="AE323" s="37"/>
      <c r="AF323" s="37"/>
      <c r="AG323" s="37"/>
      <c r="AH323" s="37"/>
    </row>
    <row r="324" spans="1:34">
      <c r="A324" s="265">
        <v>44050</v>
      </c>
      <c r="B324" s="115" t="s">
        <v>144</v>
      </c>
      <c r="C324" s="37">
        <v>880213426</v>
      </c>
      <c r="D324" s="115" t="s">
        <v>139</v>
      </c>
      <c r="E324" s="115" t="s">
        <v>140</v>
      </c>
      <c r="F324" s="115" t="s">
        <v>168</v>
      </c>
      <c r="G324" s="265">
        <v>44050</v>
      </c>
      <c r="H324" s="265"/>
      <c r="I324" s="265">
        <v>44075</v>
      </c>
      <c r="J324" s="115"/>
      <c r="K324" s="629"/>
      <c r="L324" s="37"/>
      <c r="M324" s="678" t="s">
        <v>365</v>
      </c>
      <c r="N324" s="629">
        <v>420</v>
      </c>
      <c r="O324" s="645">
        <v>44050</v>
      </c>
      <c r="P324" s="262">
        <v>840</v>
      </c>
      <c r="Q324" s="629"/>
      <c r="R324" s="262"/>
      <c r="S324" s="37"/>
      <c r="T324" s="37"/>
      <c r="U324" s="37"/>
      <c r="V324" s="37"/>
      <c r="W324" s="37"/>
      <c r="X324" s="37"/>
      <c r="Y324" s="37"/>
      <c r="Z324" s="37"/>
      <c r="AA324" s="37"/>
      <c r="AB324" s="37"/>
      <c r="AC324" s="37"/>
      <c r="AD324" s="37"/>
      <c r="AE324" s="37"/>
      <c r="AF324" s="37"/>
      <c r="AG324" s="37"/>
      <c r="AH324" s="37"/>
    </row>
    <row r="325" spans="1:34">
      <c r="A325" s="265">
        <v>44069</v>
      </c>
      <c r="B325" s="115" t="s">
        <v>227</v>
      </c>
      <c r="C325" s="37">
        <v>880213744</v>
      </c>
      <c r="D325" s="115" t="s">
        <v>152</v>
      </c>
      <c r="E325" s="115" t="s">
        <v>147</v>
      </c>
      <c r="F325" s="115" t="s">
        <v>142</v>
      </c>
      <c r="G325" s="37"/>
      <c r="H325" s="37"/>
      <c r="I325" s="37"/>
      <c r="J325" s="37"/>
      <c r="K325" s="629"/>
      <c r="L325" s="37"/>
      <c r="M325" s="678" t="s">
        <v>366</v>
      </c>
      <c r="N325" s="84"/>
      <c r="O325" s="84"/>
      <c r="P325" s="84"/>
      <c r="Q325" s="84"/>
      <c r="R325" s="84"/>
      <c r="S325" s="37"/>
      <c r="T325" s="37"/>
      <c r="U325" s="37"/>
      <c r="V325" s="37"/>
      <c r="W325" s="37"/>
      <c r="X325" s="37"/>
      <c r="Y325" s="37"/>
      <c r="Z325" s="37"/>
      <c r="AA325" s="37"/>
      <c r="AB325" s="37"/>
      <c r="AC325" s="37"/>
      <c r="AD325" s="37"/>
      <c r="AE325" s="37"/>
      <c r="AF325" s="37"/>
      <c r="AG325" s="37"/>
      <c r="AH325" s="37"/>
    </row>
    <row r="326" spans="1:34">
      <c r="A326" s="265">
        <v>44047</v>
      </c>
      <c r="B326" s="115" t="s">
        <v>154</v>
      </c>
      <c r="C326" s="37">
        <v>880213962</v>
      </c>
      <c r="D326" s="115" t="s">
        <v>152</v>
      </c>
      <c r="E326" s="115" t="s">
        <v>150</v>
      </c>
      <c r="F326" s="115" t="s">
        <v>142</v>
      </c>
      <c r="G326" s="37"/>
      <c r="H326" s="37"/>
      <c r="I326" s="265">
        <v>44062</v>
      </c>
      <c r="J326" s="37"/>
      <c r="K326" s="629"/>
      <c r="L326" s="37"/>
      <c r="M326" s="678" t="s">
        <v>195</v>
      </c>
      <c r="N326" s="37"/>
      <c r="O326" s="37"/>
      <c r="P326" s="37"/>
      <c r="Q326" s="37"/>
      <c r="R326" s="37"/>
      <c r="S326" s="37"/>
      <c r="T326" s="37"/>
      <c r="U326" s="37"/>
      <c r="V326" s="37"/>
      <c r="W326" s="37"/>
      <c r="X326" s="37"/>
      <c r="Y326" s="37"/>
      <c r="Z326" s="37"/>
      <c r="AA326" s="37"/>
      <c r="AB326" s="37"/>
      <c r="AC326" s="37"/>
      <c r="AD326" s="37"/>
      <c r="AE326" s="37"/>
      <c r="AF326" s="37"/>
      <c r="AG326" s="37"/>
      <c r="AH326" s="37"/>
    </row>
    <row r="327" spans="1:34">
      <c r="A327" s="666">
        <v>44053</v>
      </c>
      <c r="B327" s="115" t="s">
        <v>227</v>
      </c>
      <c r="C327" s="37">
        <v>880214500</v>
      </c>
      <c r="D327" s="115" t="s">
        <v>139</v>
      </c>
      <c r="E327" s="115" t="s">
        <v>147</v>
      </c>
      <c r="F327" s="665" t="s">
        <v>142</v>
      </c>
      <c r="G327" s="37"/>
      <c r="H327" s="265"/>
      <c r="I327" s="37"/>
      <c r="J327" s="115"/>
      <c r="K327" s="629"/>
      <c r="L327" s="37"/>
      <c r="M327" s="678" t="s">
        <v>367</v>
      </c>
      <c r="N327" s="642"/>
      <c r="O327" s="645">
        <v>44053</v>
      </c>
      <c r="P327" s="262">
        <v>116.5</v>
      </c>
      <c r="Q327" s="629"/>
      <c r="R327" s="262"/>
      <c r="S327" s="37"/>
      <c r="T327" s="37"/>
      <c r="U327" s="37"/>
      <c r="V327" s="37"/>
      <c r="W327" s="37"/>
      <c r="X327" s="37"/>
      <c r="Y327" s="37"/>
      <c r="Z327" s="37"/>
      <c r="AA327" s="37"/>
      <c r="AB327" s="37"/>
      <c r="AC327" s="37"/>
      <c r="AD327" s="37"/>
      <c r="AE327" s="37"/>
      <c r="AF327" s="37"/>
      <c r="AG327" s="37"/>
      <c r="AH327" s="37"/>
    </row>
    <row r="328" spans="1:34">
      <c r="A328" s="265">
        <v>44050</v>
      </c>
      <c r="B328" s="115" t="s">
        <v>206</v>
      </c>
      <c r="C328" s="37">
        <v>880214619</v>
      </c>
      <c r="D328" s="115" t="s">
        <v>139</v>
      </c>
      <c r="E328" s="115" t="s">
        <v>140</v>
      </c>
      <c r="F328" s="115" t="s">
        <v>368</v>
      </c>
      <c r="G328" s="265">
        <v>44050</v>
      </c>
      <c r="H328" s="265">
        <v>44050</v>
      </c>
      <c r="I328" s="265">
        <v>44063</v>
      </c>
      <c r="J328" s="115" t="s">
        <v>368</v>
      </c>
      <c r="K328" s="629"/>
      <c r="L328" s="37">
        <v>1870.98</v>
      </c>
      <c r="M328" s="678"/>
      <c r="N328" s="642"/>
      <c r="O328" s="645"/>
      <c r="P328" s="262"/>
      <c r="Q328" s="629"/>
      <c r="R328" s="262"/>
      <c r="S328" s="37"/>
      <c r="T328" s="37"/>
      <c r="U328" s="37"/>
      <c r="V328" s="37"/>
      <c r="W328" s="37"/>
      <c r="X328" s="37"/>
      <c r="Y328" s="37"/>
      <c r="Z328" s="37"/>
      <c r="AA328" s="37"/>
      <c r="AB328" s="37"/>
      <c r="AC328" s="37"/>
      <c r="AD328" s="37"/>
      <c r="AE328" s="37"/>
      <c r="AF328" s="37"/>
      <c r="AG328" s="37"/>
      <c r="AH328" s="37"/>
    </row>
    <row r="329" spans="1:34">
      <c r="A329" s="265">
        <v>44048</v>
      </c>
      <c r="B329" s="115" t="s">
        <v>281</v>
      </c>
      <c r="C329" s="37">
        <v>880214632</v>
      </c>
      <c r="D329" s="115" t="s">
        <v>139</v>
      </c>
      <c r="E329" s="115" t="s">
        <v>140</v>
      </c>
      <c r="F329" s="115" t="s">
        <v>142</v>
      </c>
      <c r="G329" s="37"/>
      <c r="H329" s="37"/>
      <c r="I329" s="265">
        <v>44069</v>
      </c>
      <c r="J329" s="37"/>
      <c r="K329" s="629"/>
      <c r="L329" s="37"/>
      <c r="M329" s="678" t="s">
        <v>209</v>
      </c>
      <c r="N329" s="37"/>
      <c r="O329" s="37"/>
      <c r="P329" s="37"/>
      <c r="Q329" s="37"/>
      <c r="R329" s="37"/>
      <c r="S329" s="37"/>
      <c r="T329" s="37"/>
      <c r="U329" s="37"/>
      <c r="V329" s="37"/>
      <c r="W329" s="37"/>
      <c r="X329" s="37"/>
      <c r="Y329" s="37"/>
      <c r="Z329" s="37"/>
      <c r="AA329" s="37"/>
      <c r="AB329" s="37"/>
      <c r="AC329" s="37"/>
      <c r="AD329" s="37"/>
      <c r="AE329" s="37"/>
      <c r="AF329" s="37"/>
      <c r="AG329" s="37"/>
      <c r="AH329" s="37"/>
    </row>
    <row r="330" spans="1:34">
      <c r="A330" s="265">
        <v>44048</v>
      </c>
      <c r="B330" s="115" t="s">
        <v>138</v>
      </c>
      <c r="C330" s="37">
        <v>881530577</v>
      </c>
      <c r="D330" s="115" t="s">
        <v>139</v>
      </c>
      <c r="E330" s="115" t="s">
        <v>140</v>
      </c>
      <c r="F330" s="115" t="s">
        <v>246</v>
      </c>
      <c r="G330" s="37"/>
      <c r="H330" s="37"/>
      <c r="I330" s="265">
        <v>44064</v>
      </c>
      <c r="J330" s="37"/>
      <c r="K330" s="629"/>
      <c r="L330" s="37"/>
      <c r="M330" s="115" t="s">
        <v>195</v>
      </c>
      <c r="N330" s="37"/>
      <c r="O330" s="37"/>
      <c r="P330" s="37"/>
      <c r="Q330" s="37"/>
      <c r="R330" s="37"/>
      <c r="S330" s="37"/>
      <c r="T330" s="37"/>
      <c r="U330" s="37"/>
      <c r="V330" s="37"/>
      <c r="W330" s="37"/>
      <c r="X330" s="37"/>
      <c r="Y330" s="37"/>
      <c r="Z330" s="37"/>
      <c r="AA330" s="37"/>
      <c r="AB330" s="37"/>
      <c r="AC330" s="37"/>
      <c r="AD330" s="37"/>
      <c r="AE330" s="37"/>
      <c r="AF330" s="37"/>
      <c r="AG330" s="37"/>
      <c r="AH330" s="37"/>
    </row>
    <row r="331" spans="1:34">
      <c r="A331" s="666">
        <v>44061</v>
      </c>
      <c r="B331" s="115" t="s">
        <v>227</v>
      </c>
      <c r="C331" s="23">
        <v>880215292</v>
      </c>
      <c r="D331" s="115" t="s">
        <v>152</v>
      </c>
      <c r="E331" s="115" t="s">
        <v>147</v>
      </c>
      <c r="F331" s="665" t="s">
        <v>142</v>
      </c>
      <c r="G331" s="265"/>
      <c r="H331" s="265"/>
      <c r="I331" s="265">
        <v>44076</v>
      </c>
      <c r="J331" s="115"/>
      <c r="K331" s="629"/>
      <c r="L331" s="37"/>
      <c r="M331" s="678" t="s">
        <v>369</v>
      </c>
      <c r="N331" s="642"/>
      <c r="O331" s="645"/>
      <c r="P331" s="262"/>
      <c r="Q331" s="629"/>
      <c r="R331" s="262"/>
      <c r="S331" s="37"/>
      <c r="T331" s="37"/>
      <c r="U331" s="37"/>
      <c r="V331" s="37"/>
      <c r="W331" s="37"/>
      <c r="X331" s="37"/>
      <c r="Y331" s="37"/>
      <c r="Z331" s="37"/>
      <c r="AA331" s="37"/>
      <c r="AB331" s="37"/>
      <c r="AC331" s="37"/>
      <c r="AD331" s="37"/>
      <c r="AE331" s="37"/>
      <c r="AF331" s="37"/>
      <c r="AG331" s="37"/>
      <c r="AH331" s="37"/>
    </row>
    <row r="332" spans="1:34">
      <c r="A332" s="666">
        <v>44056</v>
      </c>
      <c r="B332" s="115" t="s">
        <v>154</v>
      </c>
      <c r="C332" s="37">
        <v>880216216</v>
      </c>
      <c r="D332" s="115" t="s">
        <v>152</v>
      </c>
      <c r="E332" s="115" t="s">
        <v>150</v>
      </c>
      <c r="F332" s="665"/>
      <c r="G332" s="37"/>
      <c r="H332" s="265">
        <v>44060</v>
      </c>
      <c r="I332" s="265">
        <v>44071</v>
      </c>
      <c r="J332" s="115" t="s">
        <v>142</v>
      </c>
      <c r="K332" s="629"/>
      <c r="L332" s="37">
        <v>116.5</v>
      </c>
      <c r="M332" s="678" t="s">
        <v>262</v>
      </c>
      <c r="N332" s="642"/>
      <c r="O332" s="645">
        <v>44061</v>
      </c>
      <c r="P332" s="262">
        <v>116.5</v>
      </c>
      <c r="Q332" s="629"/>
      <c r="R332" s="262"/>
      <c r="S332" s="37"/>
      <c r="T332" s="37"/>
      <c r="U332" s="37"/>
      <c r="V332" s="37"/>
      <c r="W332" s="37"/>
      <c r="X332" s="37"/>
      <c r="Y332" s="37"/>
      <c r="Z332" s="37"/>
      <c r="AA332" s="37"/>
      <c r="AB332" s="37"/>
      <c r="AC332" s="37"/>
      <c r="AD332" s="37"/>
      <c r="AE332" s="37"/>
      <c r="AF332" s="37"/>
      <c r="AG332" s="37"/>
      <c r="AH332" s="37"/>
    </row>
    <row r="333" spans="1:34">
      <c r="A333" s="666">
        <v>44056</v>
      </c>
      <c r="B333" s="115" t="s">
        <v>154</v>
      </c>
      <c r="C333" s="37">
        <v>880216216</v>
      </c>
      <c r="D333" s="115" t="s">
        <v>152</v>
      </c>
      <c r="E333" s="115" t="s">
        <v>150</v>
      </c>
      <c r="F333" s="665"/>
      <c r="G333" s="37"/>
      <c r="H333" s="265">
        <v>44064</v>
      </c>
      <c r="I333" s="265">
        <v>44071</v>
      </c>
      <c r="J333" s="115" t="s">
        <v>142</v>
      </c>
      <c r="K333" s="629"/>
      <c r="L333" s="37">
        <v>116.5</v>
      </c>
      <c r="M333" s="678" t="s">
        <v>337</v>
      </c>
      <c r="N333" s="642"/>
      <c r="O333" s="645"/>
      <c r="P333" s="262"/>
      <c r="Q333" s="629"/>
      <c r="R333" s="262"/>
      <c r="S333" s="37"/>
      <c r="T333" s="37"/>
      <c r="U333" s="37"/>
      <c r="V333" s="37"/>
      <c r="W333" s="37"/>
      <c r="X333" s="37"/>
      <c r="Y333" s="37"/>
      <c r="Z333" s="37"/>
      <c r="AA333" s="37"/>
      <c r="AB333" s="37"/>
      <c r="AC333" s="37"/>
      <c r="AD333" s="37"/>
      <c r="AE333" s="37"/>
      <c r="AF333" s="37"/>
      <c r="AG333" s="37"/>
      <c r="AH333" s="37"/>
    </row>
    <row r="334" spans="1:34">
      <c r="A334" s="666">
        <v>44056</v>
      </c>
      <c r="B334" s="115" t="s">
        <v>194</v>
      </c>
      <c r="C334" s="37">
        <v>880217550</v>
      </c>
      <c r="D334" s="115" t="s">
        <v>139</v>
      </c>
      <c r="E334" s="115" t="s">
        <v>140</v>
      </c>
      <c r="F334" s="665" t="s">
        <v>141</v>
      </c>
      <c r="G334" s="37"/>
      <c r="H334" s="265"/>
      <c r="I334" s="265">
        <v>44054</v>
      </c>
      <c r="J334" s="115"/>
      <c r="K334" s="629"/>
      <c r="L334" s="37"/>
      <c r="M334" s="678"/>
      <c r="N334" s="642"/>
      <c r="O334" s="645">
        <v>44046</v>
      </c>
      <c r="P334" s="262">
        <v>2748.86</v>
      </c>
      <c r="Q334" s="629"/>
      <c r="R334" s="262"/>
      <c r="S334" s="37"/>
      <c r="T334" s="37"/>
      <c r="U334" s="37"/>
      <c r="V334" s="37"/>
      <c r="W334" s="37"/>
      <c r="X334" s="37"/>
      <c r="Y334" s="37"/>
      <c r="Z334" s="37"/>
      <c r="AA334" s="37"/>
      <c r="AB334" s="37"/>
      <c r="AC334" s="37"/>
      <c r="AD334" s="37"/>
      <c r="AE334" s="37"/>
      <c r="AF334" s="37"/>
      <c r="AG334" s="37"/>
      <c r="AH334" s="37"/>
    </row>
    <row r="335" spans="1:34">
      <c r="A335" s="265">
        <v>44050</v>
      </c>
      <c r="B335" s="115" t="s">
        <v>206</v>
      </c>
      <c r="C335" s="37">
        <v>880217561</v>
      </c>
      <c r="D335" s="115" t="s">
        <v>139</v>
      </c>
      <c r="E335" s="115" t="s">
        <v>140</v>
      </c>
      <c r="F335" s="115" t="s">
        <v>370</v>
      </c>
      <c r="G335" s="37"/>
      <c r="H335" s="265"/>
      <c r="I335" s="37"/>
      <c r="J335" s="115"/>
      <c r="K335" s="629"/>
      <c r="L335" s="37"/>
      <c r="M335" s="678"/>
      <c r="N335" s="642"/>
      <c r="O335" s="645"/>
      <c r="P335" s="262"/>
      <c r="Q335" s="629"/>
      <c r="R335" s="262"/>
      <c r="S335" s="37"/>
      <c r="T335" s="37"/>
      <c r="U335" s="37"/>
      <c r="V335" s="37"/>
      <c r="W335" s="37"/>
      <c r="X335" s="37"/>
      <c r="Y335" s="37"/>
      <c r="Z335" s="37"/>
      <c r="AA335" s="37"/>
      <c r="AB335" s="37"/>
      <c r="AC335" s="37"/>
      <c r="AD335" s="37"/>
      <c r="AE335" s="37"/>
      <c r="AF335" s="37"/>
      <c r="AG335" s="37"/>
      <c r="AH335" s="37"/>
    </row>
    <row r="336" spans="1:34">
      <c r="A336" s="666">
        <v>44061</v>
      </c>
      <c r="B336" s="115" t="s">
        <v>227</v>
      </c>
      <c r="C336" s="23">
        <v>880218276</v>
      </c>
      <c r="D336" s="115" t="s">
        <v>152</v>
      </c>
      <c r="E336" s="115" t="s">
        <v>140</v>
      </c>
      <c r="F336" s="665" t="s">
        <v>142</v>
      </c>
      <c r="G336" s="265"/>
      <c r="H336" s="265"/>
      <c r="I336" s="265">
        <v>44076</v>
      </c>
      <c r="J336" s="115"/>
      <c r="K336" s="629"/>
      <c r="L336" s="37"/>
      <c r="M336" s="678" t="s">
        <v>371</v>
      </c>
      <c r="N336" s="642" t="s">
        <v>268</v>
      </c>
      <c r="O336" s="645"/>
      <c r="P336" s="262"/>
      <c r="Q336" s="629"/>
      <c r="R336" s="262"/>
      <c r="S336" s="37"/>
      <c r="T336" s="37"/>
      <c r="U336" s="37"/>
      <c r="V336" s="37"/>
      <c r="W336" s="37"/>
      <c r="X336" s="37"/>
      <c r="Y336" s="37"/>
      <c r="Z336" s="37"/>
      <c r="AA336" s="37"/>
      <c r="AB336" s="37"/>
      <c r="AC336" s="37"/>
      <c r="AD336" s="37"/>
      <c r="AE336" s="37"/>
      <c r="AF336" s="37"/>
      <c r="AG336" s="37"/>
      <c r="AH336" s="37"/>
    </row>
    <row r="337" spans="1:34">
      <c r="A337" s="265">
        <v>44050</v>
      </c>
      <c r="B337" s="115" t="s">
        <v>206</v>
      </c>
      <c r="C337" s="37">
        <v>880218361</v>
      </c>
      <c r="D337" s="115" t="s">
        <v>139</v>
      </c>
      <c r="E337" s="115" t="s">
        <v>140</v>
      </c>
      <c r="F337" s="115" t="s">
        <v>200</v>
      </c>
      <c r="G337" s="37"/>
      <c r="H337" s="265"/>
      <c r="I337" s="265">
        <v>44068</v>
      </c>
      <c r="J337" s="115"/>
      <c r="K337" s="629"/>
      <c r="L337" s="37"/>
      <c r="M337" s="678" t="s">
        <v>372</v>
      </c>
      <c r="N337" s="642"/>
      <c r="O337" s="645"/>
      <c r="P337" s="262"/>
      <c r="Q337" s="629"/>
      <c r="R337" s="262"/>
      <c r="S337" s="37"/>
      <c r="T337" s="37"/>
      <c r="U337" s="37"/>
      <c r="V337" s="37"/>
      <c r="W337" s="37"/>
      <c r="X337" s="37"/>
      <c r="Y337" s="37"/>
      <c r="Z337" s="37"/>
      <c r="AA337" s="37"/>
      <c r="AB337" s="37"/>
      <c r="AC337" s="37"/>
      <c r="AD337" s="37"/>
      <c r="AE337" s="37"/>
      <c r="AF337" s="37"/>
      <c r="AG337" s="37"/>
      <c r="AH337" s="37"/>
    </row>
    <row r="338" spans="1:34">
      <c r="A338" s="265">
        <v>44068</v>
      </c>
      <c r="B338" s="115" t="s">
        <v>194</v>
      </c>
      <c r="C338" s="37">
        <v>880218808</v>
      </c>
      <c r="D338" s="115" t="s">
        <v>140</v>
      </c>
      <c r="E338" s="115" t="s">
        <v>140</v>
      </c>
      <c r="F338" s="115" t="s">
        <v>200</v>
      </c>
      <c r="G338" s="37"/>
      <c r="H338" s="37"/>
      <c r="I338" s="265">
        <v>44083</v>
      </c>
      <c r="J338" s="37"/>
      <c r="K338" s="680" t="s">
        <v>373</v>
      </c>
      <c r="L338" s="37"/>
      <c r="M338" s="678" t="s">
        <v>195</v>
      </c>
      <c r="N338" s="84"/>
      <c r="O338" s="84"/>
      <c r="P338" s="84"/>
      <c r="Q338" s="84"/>
      <c r="R338" s="84"/>
      <c r="S338" s="37"/>
      <c r="T338" s="37"/>
      <c r="U338" s="37"/>
      <c r="V338" s="37"/>
      <c r="W338" s="37"/>
      <c r="X338" s="37"/>
      <c r="Y338" s="37"/>
      <c r="Z338" s="37"/>
      <c r="AA338" s="37"/>
      <c r="AB338" s="37"/>
      <c r="AC338" s="37"/>
      <c r="AD338" s="37"/>
      <c r="AE338" s="37"/>
      <c r="AF338" s="37"/>
      <c r="AG338" s="37"/>
      <c r="AH338" s="37"/>
    </row>
    <row r="339" spans="1:34">
      <c r="A339" s="666">
        <v>44063</v>
      </c>
      <c r="B339" s="115" t="s">
        <v>178</v>
      </c>
      <c r="C339" s="23">
        <v>880220781</v>
      </c>
      <c r="D339" s="115" t="s">
        <v>152</v>
      </c>
      <c r="E339" s="115" t="s">
        <v>140</v>
      </c>
      <c r="F339" s="665" t="s">
        <v>374</v>
      </c>
      <c r="G339" s="37"/>
      <c r="H339" s="265">
        <v>44063</v>
      </c>
      <c r="I339" s="265"/>
      <c r="J339" s="115" t="s">
        <v>375</v>
      </c>
      <c r="K339" s="629"/>
      <c r="L339" s="37">
        <v>15300</v>
      </c>
      <c r="M339" s="678"/>
      <c r="N339" s="642"/>
      <c r="O339" s="645"/>
      <c r="P339" s="262"/>
      <c r="Q339" s="629"/>
      <c r="R339" s="262"/>
      <c r="S339" s="37"/>
      <c r="T339" s="37"/>
      <c r="U339" s="37"/>
      <c r="V339" s="37"/>
      <c r="W339" s="37"/>
      <c r="X339" s="37"/>
      <c r="Y339" s="37"/>
      <c r="Z339" s="37"/>
      <c r="AA339" s="37"/>
      <c r="AB339" s="37"/>
      <c r="AC339" s="37"/>
      <c r="AD339" s="37"/>
      <c r="AE339" s="37"/>
      <c r="AF339" s="37"/>
      <c r="AG339" s="37"/>
      <c r="AH339" s="37"/>
    </row>
    <row r="340" spans="1:34">
      <c r="A340" s="265">
        <v>44049</v>
      </c>
      <c r="B340" s="115" t="s">
        <v>144</v>
      </c>
      <c r="C340" s="37">
        <v>880221596</v>
      </c>
      <c r="D340" s="115" t="s">
        <v>139</v>
      </c>
      <c r="E340" s="115" t="s">
        <v>140</v>
      </c>
      <c r="F340" s="115" t="s">
        <v>376</v>
      </c>
      <c r="G340" s="265">
        <v>44049</v>
      </c>
      <c r="H340" s="265">
        <v>44049</v>
      </c>
      <c r="I340" s="265">
        <v>44071</v>
      </c>
      <c r="J340" s="115" t="s">
        <v>377</v>
      </c>
      <c r="K340" s="629"/>
      <c r="L340" s="37">
        <v>220</v>
      </c>
      <c r="M340" s="682" t="s">
        <v>378</v>
      </c>
      <c r="N340" s="642"/>
      <c r="O340" s="645"/>
      <c r="P340" s="262"/>
      <c r="Q340" s="629"/>
      <c r="R340" s="262"/>
      <c r="S340" s="37"/>
      <c r="T340" s="37"/>
      <c r="U340" s="37"/>
      <c r="V340" s="37"/>
      <c r="W340" s="37"/>
      <c r="X340" s="37"/>
      <c r="Y340" s="37"/>
      <c r="Z340" s="37"/>
      <c r="AA340" s="37"/>
      <c r="AB340" s="37"/>
      <c r="AC340" s="37"/>
      <c r="AD340" s="37"/>
      <c r="AE340" s="37"/>
      <c r="AF340" s="37"/>
      <c r="AG340" s="37"/>
      <c r="AH340" s="37"/>
    </row>
    <row r="341" spans="1:34">
      <c r="A341" s="265">
        <v>44050</v>
      </c>
      <c r="B341" s="115" t="s">
        <v>144</v>
      </c>
      <c r="C341" s="37">
        <v>880222152</v>
      </c>
      <c r="D341" s="115" t="s">
        <v>139</v>
      </c>
      <c r="E341" s="115" t="s">
        <v>140</v>
      </c>
      <c r="F341" s="115" t="s">
        <v>379</v>
      </c>
      <c r="G341" s="265">
        <v>44057</v>
      </c>
      <c r="H341" s="265">
        <v>44057</v>
      </c>
      <c r="I341" s="265">
        <v>44064</v>
      </c>
      <c r="J341" s="115" t="s">
        <v>187</v>
      </c>
      <c r="K341" s="629"/>
      <c r="L341" s="37">
        <v>9.9</v>
      </c>
      <c r="M341" s="678" t="s">
        <v>245</v>
      </c>
      <c r="N341" s="681" t="s">
        <v>380</v>
      </c>
      <c r="O341" s="645"/>
      <c r="P341" s="262"/>
      <c r="Q341" s="629"/>
      <c r="R341" s="262"/>
      <c r="S341" s="37"/>
      <c r="T341" s="37"/>
      <c r="U341" s="37"/>
      <c r="V341" s="37"/>
      <c r="W341" s="37"/>
      <c r="X341" s="37"/>
      <c r="Y341" s="37"/>
      <c r="Z341" s="37"/>
      <c r="AA341" s="37"/>
      <c r="AB341" s="37"/>
      <c r="AC341" s="37"/>
      <c r="AD341" s="37"/>
      <c r="AE341" s="37"/>
      <c r="AF341" s="37"/>
      <c r="AG341" s="37"/>
      <c r="AH341" s="37"/>
    </row>
    <row r="342" spans="1:34">
      <c r="A342" s="265">
        <v>44050</v>
      </c>
      <c r="B342" s="115" t="s">
        <v>144</v>
      </c>
      <c r="C342" s="37">
        <v>880222152</v>
      </c>
      <c r="D342" s="115" t="s">
        <v>139</v>
      </c>
      <c r="E342" s="115" t="s">
        <v>140</v>
      </c>
      <c r="F342" s="115" t="s">
        <v>379</v>
      </c>
      <c r="G342" s="265">
        <v>44057</v>
      </c>
      <c r="H342" s="265">
        <v>44061</v>
      </c>
      <c r="I342" s="265">
        <v>44064</v>
      </c>
      <c r="J342" s="115" t="s">
        <v>381</v>
      </c>
      <c r="K342" s="629"/>
      <c r="L342" s="37">
        <v>13704.97</v>
      </c>
      <c r="M342" s="678"/>
      <c r="N342" s="681"/>
      <c r="O342" s="645"/>
      <c r="P342" s="262"/>
      <c r="Q342" s="629"/>
      <c r="R342" s="262"/>
      <c r="S342" s="37"/>
      <c r="T342" s="37"/>
      <c r="U342" s="37"/>
      <c r="V342" s="37"/>
      <c r="W342" s="37"/>
      <c r="X342" s="37"/>
      <c r="Y342" s="37"/>
      <c r="Z342" s="37"/>
      <c r="AA342" s="37"/>
      <c r="AB342" s="37"/>
      <c r="AC342" s="37"/>
      <c r="AD342" s="37"/>
      <c r="AE342" s="37"/>
      <c r="AF342" s="37"/>
      <c r="AG342" s="37"/>
      <c r="AH342" s="37"/>
    </row>
    <row r="343" spans="1:34">
      <c r="A343" s="666">
        <v>44054</v>
      </c>
      <c r="B343" s="115" t="s">
        <v>206</v>
      </c>
      <c r="C343" s="37">
        <v>880223281</v>
      </c>
      <c r="D343" s="115" t="s">
        <v>139</v>
      </c>
      <c r="E343" s="115" t="s">
        <v>100</v>
      </c>
      <c r="F343" s="665"/>
      <c r="G343" s="37"/>
      <c r="H343" s="265"/>
      <c r="I343" s="265"/>
      <c r="J343" s="115"/>
      <c r="K343" s="629"/>
      <c r="L343" s="37"/>
      <c r="M343" s="678"/>
      <c r="N343" s="642"/>
      <c r="O343" s="645"/>
      <c r="P343" s="262"/>
      <c r="Q343" s="629"/>
      <c r="R343" s="262"/>
      <c r="S343" s="37"/>
      <c r="T343" s="37"/>
      <c r="U343" s="37"/>
      <c r="V343" s="37"/>
      <c r="W343" s="37"/>
      <c r="X343" s="37"/>
      <c r="Y343" s="37"/>
      <c r="Z343" s="37"/>
      <c r="AA343" s="37"/>
      <c r="AB343" s="37"/>
      <c r="AC343" s="37"/>
      <c r="AD343" s="37"/>
      <c r="AE343" s="37"/>
      <c r="AF343" s="37"/>
      <c r="AG343" s="37"/>
      <c r="AH343" s="37"/>
    </row>
    <row r="344" spans="1:34">
      <c r="A344" s="265">
        <v>44047</v>
      </c>
      <c r="B344" s="115" t="s">
        <v>227</v>
      </c>
      <c r="C344" s="37">
        <v>880224467</v>
      </c>
      <c r="D344" s="115" t="s">
        <v>139</v>
      </c>
      <c r="E344" s="115" t="s">
        <v>140</v>
      </c>
      <c r="F344" s="115" t="s">
        <v>168</v>
      </c>
      <c r="G344" s="37"/>
      <c r="H344" s="37"/>
      <c r="I344" s="265">
        <v>44061</v>
      </c>
      <c r="J344" s="688">
        <v>200500</v>
      </c>
      <c r="K344" s="629"/>
      <c r="L344" s="37"/>
      <c r="M344" s="678" t="s">
        <v>382</v>
      </c>
      <c r="N344" s="37"/>
      <c r="O344" s="37"/>
      <c r="P344" s="37"/>
      <c r="Q344" s="37"/>
      <c r="R344" s="37"/>
      <c r="S344" s="37"/>
      <c r="T344" s="37"/>
      <c r="U344" s="37"/>
      <c r="V344" s="37"/>
      <c r="W344" s="37"/>
      <c r="X344" s="37"/>
      <c r="Y344" s="37"/>
      <c r="Z344" s="37"/>
      <c r="AA344" s="37"/>
      <c r="AB344" s="37"/>
      <c r="AC344" s="37"/>
      <c r="AD344" s="37"/>
      <c r="AE344" s="37"/>
      <c r="AF344" s="37"/>
      <c r="AG344" s="37"/>
      <c r="AH344" s="37"/>
    </row>
    <row r="345" spans="1:34">
      <c r="A345" s="265">
        <v>44048</v>
      </c>
      <c r="B345" s="115" t="s">
        <v>138</v>
      </c>
      <c r="C345" s="37">
        <v>881530739</v>
      </c>
      <c r="D345" s="115" t="s">
        <v>139</v>
      </c>
      <c r="E345" s="115" t="s">
        <v>181</v>
      </c>
      <c r="F345" s="115" t="s">
        <v>383</v>
      </c>
      <c r="G345" s="37"/>
      <c r="H345" s="265">
        <v>44048</v>
      </c>
      <c r="I345" s="265">
        <v>44050</v>
      </c>
      <c r="J345" s="115" t="s">
        <v>384</v>
      </c>
      <c r="K345" s="629"/>
      <c r="L345" s="37">
        <v>1740</v>
      </c>
      <c r="M345" s="115" t="s">
        <v>385</v>
      </c>
      <c r="N345" s="37"/>
      <c r="O345" s="37"/>
      <c r="P345" s="37"/>
      <c r="Q345" s="37"/>
      <c r="R345" s="37"/>
      <c r="S345" s="37"/>
      <c r="T345" s="37"/>
      <c r="U345" s="37"/>
      <c r="V345" s="37"/>
      <c r="W345" s="37"/>
      <c r="X345" s="37"/>
      <c r="Y345" s="37"/>
      <c r="Z345" s="37"/>
      <c r="AA345" s="37"/>
      <c r="AB345" s="37"/>
      <c r="AC345" s="37"/>
      <c r="AD345" s="37"/>
      <c r="AE345" s="37"/>
      <c r="AF345" s="37"/>
      <c r="AG345" s="37"/>
      <c r="AH345" s="37"/>
    </row>
    <row r="346" spans="1:34">
      <c r="A346" s="265">
        <v>44048</v>
      </c>
      <c r="B346" s="115" t="s">
        <v>146</v>
      </c>
      <c r="C346" s="37">
        <v>880226926</v>
      </c>
      <c r="D346" s="115" t="s">
        <v>139</v>
      </c>
      <c r="E346" s="115" t="s">
        <v>150</v>
      </c>
      <c r="F346" s="115" t="s">
        <v>386</v>
      </c>
      <c r="G346" s="37"/>
      <c r="H346" s="37"/>
      <c r="I346" s="265">
        <v>44063</v>
      </c>
      <c r="J346" s="37"/>
      <c r="K346" s="629"/>
      <c r="L346" s="37"/>
      <c r="M346" s="678" t="s">
        <v>209</v>
      </c>
      <c r="N346" s="37"/>
      <c r="O346" s="37"/>
      <c r="P346" s="37"/>
      <c r="Q346" s="37"/>
      <c r="R346" s="37"/>
      <c r="S346" s="37"/>
      <c r="T346" s="37"/>
      <c r="U346" s="37"/>
      <c r="V346" s="37"/>
      <c r="W346" s="37"/>
      <c r="X346" s="37"/>
      <c r="Y346" s="37"/>
      <c r="Z346" s="37"/>
      <c r="AA346" s="37"/>
      <c r="AB346" s="37"/>
      <c r="AC346" s="37"/>
      <c r="AD346" s="37"/>
      <c r="AE346" s="37"/>
      <c r="AF346" s="37"/>
      <c r="AG346" s="37"/>
      <c r="AH346" s="37"/>
    </row>
    <row r="347" spans="1:34">
      <c r="A347" s="265">
        <v>44049</v>
      </c>
      <c r="B347" s="115" t="s">
        <v>167</v>
      </c>
      <c r="C347" s="37">
        <v>880227464</v>
      </c>
      <c r="D347" s="115" t="s">
        <v>139</v>
      </c>
      <c r="E347" s="115" t="s">
        <v>387</v>
      </c>
      <c r="F347" s="115" t="s">
        <v>142</v>
      </c>
      <c r="G347" s="37"/>
      <c r="H347" s="265"/>
      <c r="I347" s="265">
        <v>44063</v>
      </c>
      <c r="J347" s="115"/>
      <c r="K347" s="629"/>
      <c r="L347" s="37"/>
      <c r="M347" s="678" t="s">
        <v>39</v>
      </c>
      <c r="N347" s="681" t="s">
        <v>268</v>
      </c>
      <c r="O347" s="645"/>
      <c r="P347" s="262"/>
      <c r="Q347" s="629"/>
      <c r="R347" s="262"/>
      <c r="S347" s="37"/>
      <c r="T347" s="37"/>
      <c r="U347" s="37"/>
      <c r="V347" s="37"/>
      <c r="W347" s="37"/>
      <c r="X347" s="37"/>
      <c r="Y347" s="37"/>
      <c r="Z347" s="37"/>
      <c r="AA347" s="37"/>
      <c r="AB347" s="37"/>
      <c r="AC347" s="37"/>
      <c r="AD347" s="37"/>
      <c r="AE347" s="37"/>
      <c r="AF347" s="37"/>
      <c r="AG347" s="37"/>
      <c r="AH347" s="37"/>
    </row>
    <row r="348" spans="1:34">
      <c r="A348" s="265">
        <v>44069</v>
      </c>
      <c r="B348" s="115" t="s">
        <v>175</v>
      </c>
      <c r="C348" s="37">
        <v>880228182</v>
      </c>
      <c r="D348" s="115" t="s">
        <v>139</v>
      </c>
      <c r="E348" s="115" t="s">
        <v>100</v>
      </c>
      <c r="F348" s="115" t="s">
        <v>148</v>
      </c>
      <c r="G348" s="265">
        <v>44062</v>
      </c>
      <c r="H348" s="265">
        <v>44069</v>
      </c>
      <c r="I348" s="37"/>
      <c r="J348" s="115" t="s">
        <v>148</v>
      </c>
      <c r="K348" s="629"/>
      <c r="L348" s="37">
        <v>55</v>
      </c>
      <c r="M348" s="678" t="s">
        <v>266</v>
      </c>
      <c r="N348" s="84"/>
      <c r="O348" s="84"/>
      <c r="P348" s="84"/>
      <c r="Q348" s="84"/>
      <c r="R348" s="84"/>
      <c r="S348" s="37"/>
      <c r="T348" s="37"/>
      <c r="U348" s="37"/>
      <c r="V348" s="37"/>
      <c r="W348" s="37"/>
      <c r="X348" s="37"/>
      <c r="Y348" s="37"/>
      <c r="Z348" s="37"/>
      <c r="AA348" s="37"/>
      <c r="AB348" s="37"/>
      <c r="AC348" s="37"/>
      <c r="AD348" s="37"/>
      <c r="AE348" s="37"/>
      <c r="AF348" s="37"/>
      <c r="AG348" s="37"/>
      <c r="AH348" s="37"/>
    </row>
    <row r="349" spans="1:34">
      <c r="A349" s="666">
        <v>44054</v>
      </c>
      <c r="B349" s="115" t="s">
        <v>149</v>
      </c>
      <c r="C349" s="37">
        <v>880229757</v>
      </c>
      <c r="D349" s="115" t="s">
        <v>139</v>
      </c>
      <c r="E349" s="115" t="s">
        <v>100</v>
      </c>
      <c r="F349" s="665"/>
      <c r="G349" s="37"/>
      <c r="H349" s="265"/>
      <c r="I349" s="265">
        <v>44069</v>
      </c>
      <c r="J349" s="115"/>
      <c r="K349" s="629"/>
      <c r="L349" s="37"/>
      <c r="M349" s="678"/>
      <c r="N349" s="642"/>
      <c r="O349" s="645"/>
      <c r="P349" s="262"/>
      <c r="Q349" s="629"/>
      <c r="R349" s="262"/>
      <c r="S349" s="37"/>
      <c r="T349" s="37"/>
      <c r="U349" s="37"/>
      <c r="V349" s="37"/>
      <c r="W349" s="37"/>
      <c r="X349" s="37"/>
      <c r="Y349" s="37"/>
      <c r="Z349" s="37"/>
      <c r="AA349" s="37"/>
      <c r="AB349" s="37"/>
      <c r="AC349" s="37"/>
      <c r="AD349" s="37"/>
      <c r="AE349" s="37"/>
      <c r="AF349" s="37"/>
      <c r="AG349" s="37"/>
      <c r="AH349" s="37"/>
    </row>
    <row r="350" spans="1:34" ht="34">
      <c r="A350" s="666">
        <v>44057</v>
      </c>
      <c r="B350" s="115" t="s">
        <v>146</v>
      </c>
      <c r="C350" s="23">
        <v>880229829</v>
      </c>
      <c r="D350" s="115" t="s">
        <v>139</v>
      </c>
      <c r="E350" s="115" t="s">
        <v>147</v>
      </c>
      <c r="F350" s="665" t="s">
        <v>388</v>
      </c>
      <c r="G350" s="37"/>
      <c r="H350" s="265"/>
      <c r="I350" s="265"/>
      <c r="J350" s="115"/>
      <c r="K350" s="629"/>
      <c r="L350" s="37"/>
      <c r="M350" s="678"/>
      <c r="N350" s="642"/>
      <c r="O350" s="687" t="s">
        <v>389</v>
      </c>
      <c r="P350" s="262">
        <v>1142</v>
      </c>
      <c r="Q350" s="629"/>
      <c r="R350" s="262"/>
      <c r="S350" s="37"/>
      <c r="T350" s="37"/>
      <c r="U350" s="37"/>
      <c r="V350" s="37"/>
      <c r="W350" s="37"/>
      <c r="X350" s="37"/>
      <c r="Y350" s="37"/>
      <c r="Z350" s="37"/>
      <c r="AA350" s="37"/>
      <c r="AB350" s="37"/>
      <c r="AC350" s="37"/>
      <c r="AD350" s="37"/>
      <c r="AE350" s="37"/>
      <c r="AF350" s="37"/>
      <c r="AG350" s="37"/>
      <c r="AH350" s="37"/>
    </row>
    <row r="351" spans="1:34">
      <c r="A351" s="265">
        <v>44049</v>
      </c>
      <c r="B351" s="115" t="s">
        <v>175</v>
      </c>
      <c r="C351" s="37">
        <v>880231033</v>
      </c>
      <c r="D351" s="115" t="s">
        <v>139</v>
      </c>
      <c r="E351" s="115" t="s">
        <v>147</v>
      </c>
      <c r="F351" s="115" t="s">
        <v>142</v>
      </c>
      <c r="G351" s="37"/>
      <c r="H351" s="265"/>
      <c r="I351" s="37"/>
      <c r="J351" s="115"/>
      <c r="K351" s="629"/>
      <c r="L351" s="37"/>
      <c r="M351" s="678"/>
      <c r="N351" s="642"/>
      <c r="O351" s="645"/>
      <c r="P351" s="262"/>
      <c r="Q351" s="629"/>
      <c r="R351" s="262"/>
      <c r="S351" s="37"/>
      <c r="T351" s="37"/>
      <c r="U351" s="37"/>
      <c r="V351" s="37"/>
      <c r="W351" s="37"/>
      <c r="X351" s="37"/>
      <c r="Y351" s="37"/>
      <c r="Z351" s="37"/>
      <c r="AA351" s="37"/>
      <c r="AB351" s="37"/>
      <c r="AC351" s="37"/>
      <c r="AD351" s="37"/>
      <c r="AE351" s="37"/>
      <c r="AF351" s="37"/>
      <c r="AG351" s="37"/>
      <c r="AH351" s="37"/>
    </row>
    <row r="352" spans="1:34">
      <c r="A352" s="666">
        <v>44056</v>
      </c>
      <c r="B352" s="115" t="s">
        <v>206</v>
      </c>
      <c r="C352" s="37">
        <v>880232287</v>
      </c>
      <c r="D352" s="115" t="s">
        <v>139</v>
      </c>
      <c r="E352" s="115" t="s">
        <v>100</v>
      </c>
      <c r="F352" s="665"/>
      <c r="G352" s="37"/>
      <c r="H352" s="265"/>
      <c r="I352" s="265">
        <v>44077</v>
      </c>
      <c r="J352" s="115"/>
      <c r="K352" s="629"/>
      <c r="L352" s="37"/>
      <c r="M352" s="678"/>
      <c r="N352" s="642"/>
      <c r="O352" s="645"/>
      <c r="P352" s="262"/>
      <c r="Q352" s="629"/>
      <c r="R352" s="262"/>
      <c r="S352" s="37"/>
      <c r="T352" s="37"/>
      <c r="U352" s="37"/>
      <c r="V352" s="37"/>
      <c r="W352" s="37"/>
      <c r="X352" s="37"/>
      <c r="Y352" s="37"/>
      <c r="Z352" s="37"/>
      <c r="AA352" s="37"/>
      <c r="AB352" s="37"/>
      <c r="AC352" s="37"/>
      <c r="AD352" s="37"/>
      <c r="AE352" s="37"/>
      <c r="AF352" s="37"/>
      <c r="AG352" s="37"/>
      <c r="AH352" s="37"/>
    </row>
    <row r="353" spans="1:34">
      <c r="A353" s="265">
        <v>44048</v>
      </c>
      <c r="B353" s="115" t="s">
        <v>206</v>
      </c>
      <c r="C353" s="37">
        <v>880232518</v>
      </c>
      <c r="D353" s="115" t="s">
        <v>139</v>
      </c>
      <c r="E353" s="115" t="s">
        <v>140</v>
      </c>
      <c r="F353" s="115" t="s">
        <v>390</v>
      </c>
      <c r="G353" s="37"/>
      <c r="H353" s="37"/>
      <c r="I353" s="265">
        <v>44062</v>
      </c>
      <c r="J353" s="37"/>
      <c r="K353" s="629"/>
      <c r="L353" s="37"/>
      <c r="M353" s="572"/>
      <c r="N353" s="37"/>
      <c r="O353" s="37"/>
      <c r="P353" s="37"/>
      <c r="Q353" s="37"/>
      <c r="R353" s="37"/>
      <c r="S353" s="37"/>
      <c r="T353" s="37"/>
      <c r="U353" s="37"/>
      <c r="V353" s="37"/>
      <c r="W353" s="37"/>
      <c r="X353" s="37"/>
      <c r="Y353" s="37"/>
      <c r="Z353" s="37"/>
      <c r="AA353" s="37"/>
      <c r="AB353" s="37"/>
      <c r="AC353" s="37"/>
      <c r="AD353" s="37"/>
      <c r="AE353" s="37"/>
      <c r="AF353" s="37"/>
      <c r="AG353" s="37"/>
      <c r="AH353" s="37"/>
    </row>
    <row r="354" spans="1:34">
      <c r="A354" s="265">
        <v>44049</v>
      </c>
      <c r="B354" s="115" t="s">
        <v>194</v>
      </c>
      <c r="C354" s="37">
        <v>880236984</v>
      </c>
      <c r="D354" s="115" t="s">
        <v>152</v>
      </c>
      <c r="E354" s="115" t="s">
        <v>140</v>
      </c>
      <c r="F354" s="115" t="s">
        <v>142</v>
      </c>
      <c r="G354" s="265">
        <v>44069</v>
      </c>
      <c r="H354" s="265"/>
      <c r="I354" s="265">
        <v>44083</v>
      </c>
      <c r="J354" s="115"/>
      <c r="K354" s="629"/>
      <c r="L354" s="37"/>
      <c r="M354" s="678" t="s">
        <v>195</v>
      </c>
      <c r="N354" s="629">
        <v>1000</v>
      </c>
      <c r="O354" s="645"/>
      <c r="P354" s="262"/>
      <c r="Q354" s="629"/>
      <c r="R354" s="262"/>
      <c r="S354" s="37"/>
      <c r="T354" s="37"/>
      <c r="U354" s="37"/>
      <c r="V354" s="37"/>
      <c r="W354" s="37"/>
      <c r="X354" s="37"/>
      <c r="Y354" s="37"/>
      <c r="Z354" s="37"/>
      <c r="AA354" s="37"/>
      <c r="AB354" s="37"/>
      <c r="AC354" s="37"/>
      <c r="AD354" s="37"/>
      <c r="AE354" s="37"/>
      <c r="AF354" s="37"/>
      <c r="AG354" s="37"/>
      <c r="AH354" s="37"/>
    </row>
    <row r="355" spans="1:34">
      <c r="A355" s="265">
        <v>44050</v>
      </c>
      <c r="B355" s="115" t="s">
        <v>146</v>
      </c>
      <c r="C355" s="37">
        <v>880237688</v>
      </c>
      <c r="D355" s="115" t="s">
        <v>139</v>
      </c>
      <c r="E355" s="115" t="s">
        <v>147</v>
      </c>
      <c r="F355" s="115" t="s">
        <v>142</v>
      </c>
      <c r="G355" s="37"/>
      <c r="H355" s="265"/>
      <c r="I355" s="37"/>
      <c r="J355" s="115"/>
      <c r="K355" s="629"/>
      <c r="L355" s="37"/>
      <c r="M355" s="678"/>
      <c r="N355" s="642"/>
      <c r="O355" s="645">
        <v>44046</v>
      </c>
      <c r="P355" s="262">
        <v>504.5</v>
      </c>
      <c r="Q355" s="629"/>
      <c r="R355" s="262"/>
      <c r="S355" s="37"/>
      <c r="T355" s="37"/>
      <c r="U355" s="37"/>
      <c r="V355" s="37"/>
      <c r="W355" s="37"/>
      <c r="X355" s="37"/>
      <c r="Y355" s="37"/>
      <c r="Z355" s="37"/>
      <c r="AA355" s="37"/>
      <c r="AB355" s="37"/>
      <c r="AC355" s="37"/>
      <c r="AD355" s="37"/>
      <c r="AE355" s="37"/>
      <c r="AF355" s="37"/>
      <c r="AG355" s="37"/>
      <c r="AH355" s="37"/>
    </row>
    <row r="356" spans="1:34">
      <c r="A356" s="265">
        <v>44050</v>
      </c>
      <c r="B356" s="115" t="s">
        <v>194</v>
      </c>
      <c r="C356" s="37">
        <v>880238085</v>
      </c>
      <c r="D356" s="115" t="s">
        <v>139</v>
      </c>
      <c r="E356" s="115" t="s">
        <v>140</v>
      </c>
      <c r="F356" s="115" t="s">
        <v>391</v>
      </c>
      <c r="G356" s="265">
        <v>44064</v>
      </c>
      <c r="H356" s="265"/>
      <c r="I356" s="265">
        <v>44078</v>
      </c>
      <c r="J356" s="115"/>
      <c r="K356" s="629"/>
      <c r="L356" s="37"/>
      <c r="M356" s="678" t="s">
        <v>280</v>
      </c>
      <c r="N356" s="681" t="s">
        <v>392</v>
      </c>
      <c r="O356" s="645"/>
      <c r="P356" s="262"/>
      <c r="Q356" s="629"/>
      <c r="R356" s="262"/>
      <c r="S356" s="37"/>
      <c r="T356" s="37"/>
      <c r="U356" s="37"/>
      <c r="V356" s="37"/>
      <c r="W356" s="37"/>
      <c r="X356" s="37"/>
      <c r="Y356" s="37"/>
      <c r="Z356" s="37"/>
      <c r="AA356" s="37"/>
      <c r="AB356" s="37"/>
      <c r="AC356" s="37"/>
      <c r="AD356" s="37"/>
      <c r="AE356" s="37"/>
      <c r="AF356" s="37"/>
      <c r="AG356" s="37"/>
      <c r="AH356" s="37"/>
    </row>
    <row r="357" spans="1:34">
      <c r="A357" s="666">
        <v>44055</v>
      </c>
      <c r="B357" s="115" t="s">
        <v>154</v>
      </c>
      <c r="C357" s="486">
        <v>880243205</v>
      </c>
      <c r="D357" s="115" t="s">
        <v>139</v>
      </c>
      <c r="E357" s="115" t="s">
        <v>140</v>
      </c>
      <c r="F357" s="665" t="s">
        <v>168</v>
      </c>
      <c r="G357" s="37"/>
      <c r="H357" s="265"/>
      <c r="I357" s="265">
        <v>44070</v>
      </c>
      <c r="J357" s="115"/>
      <c r="K357" s="629"/>
      <c r="L357" s="37"/>
      <c r="M357" s="678" t="s">
        <v>195</v>
      </c>
      <c r="N357" s="642"/>
      <c r="O357" s="645"/>
      <c r="P357" s="262"/>
      <c r="Q357" s="629"/>
      <c r="R357" s="262"/>
      <c r="S357" s="37"/>
      <c r="T357" s="37"/>
      <c r="U357" s="37"/>
      <c r="V357" s="37"/>
      <c r="W357" s="37"/>
      <c r="X357" s="37"/>
      <c r="Y357" s="37"/>
      <c r="Z357" s="37"/>
      <c r="AA357" s="37"/>
      <c r="AB357" s="37"/>
      <c r="AC357" s="37"/>
      <c r="AD357" s="37"/>
      <c r="AE357" s="37"/>
      <c r="AF357" s="37"/>
      <c r="AG357" s="37"/>
      <c r="AH357" s="37"/>
    </row>
    <row r="358" spans="1:34">
      <c r="A358" s="265">
        <v>44046</v>
      </c>
      <c r="B358" s="115" t="s">
        <v>144</v>
      </c>
      <c r="C358" s="37">
        <v>880249869</v>
      </c>
      <c r="D358" s="115" t="s">
        <v>139</v>
      </c>
      <c r="E358" s="115" t="s">
        <v>393</v>
      </c>
      <c r="F358" s="115" t="s">
        <v>142</v>
      </c>
      <c r="G358" s="37"/>
      <c r="H358" s="37"/>
      <c r="I358" s="265">
        <v>44068</v>
      </c>
      <c r="J358" s="37"/>
      <c r="K358" s="629"/>
      <c r="L358" s="37"/>
      <c r="M358" s="678" t="s">
        <v>251</v>
      </c>
      <c r="N358" s="37"/>
      <c r="O358" s="37"/>
      <c r="P358" s="37"/>
      <c r="Q358" s="37"/>
      <c r="R358" s="37"/>
      <c r="S358" s="37"/>
      <c r="T358" s="37"/>
      <c r="U358" s="37"/>
      <c r="V358" s="37"/>
      <c r="W358" s="37"/>
      <c r="X358" s="37"/>
      <c r="Y358" s="37"/>
      <c r="Z358" s="37"/>
      <c r="AA358" s="37"/>
      <c r="AB358" s="37"/>
      <c r="AC358" s="37"/>
      <c r="AD358" s="37"/>
      <c r="AE358" s="37"/>
      <c r="AF358" s="37"/>
      <c r="AG358" s="37"/>
      <c r="AH358" s="37"/>
    </row>
    <row r="359" spans="1:34">
      <c r="A359" s="665">
        <v>44053</v>
      </c>
      <c r="B359" s="115" t="s">
        <v>154</v>
      </c>
      <c r="C359" s="37">
        <v>880251606</v>
      </c>
      <c r="D359" s="115" t="s">
        <v>139</v>
      </c>
      <c r="E359" s="115" t="s">
        <v>150</v>
      </c>
      <c r="F359" s="37"/>
      <c r="G359" s="37"/>
      <c r="H359" s="265">
        <v>44053</v>
      </c>
      <c r="I359" s="265">
        <v>44064</v>
      </c>
      <c r="J359" s="115" t="s">
        <v>142</v>
      </c>
      <c r="K359" s="629"/>
      <c r="L359" s="37">
        <v>880.5</v>
      </c>
      <c r="M359" s="678" t="s">
        <v>394</v>
      </c>
      <c r="N359" s="642"/>
      <c r="O359" s="645"/>
      <c r="P359" s="262"/>
      <c r="Q359" s="629"/>
      <c r="R359" s="262"/>
      <c r="S359" s="37"/>
      <c r="T359" s="37"/>
      <c r="U359" s="37"/>
      <c r="V359" s="37"/>
      <c r="W359" s="37"/>
      <c r="X359" s="37"/>
      <c r="Y359" s="37"/>
      <c r="Z359" s="37"/>
      <c r="AA359" s="37"/>
      <c r="AB359" s="37"/>
      <c r="AC359" s="37"/>
      <c r="AD359" s="37"/>
      <c r="AE359" s="37"/>
      <c r="AF359" s="37"/>
      <c r="AG359" s="37"/>
      <c r="AH359" s="37"/>
    </row>
    <row r="360" spans="1:34">
      <c r="A360" s="265">
        <v>44049</v>
      </c>
      <c r="B360" s="115" t="s">
        <v>206</v>
      </c>
      <c r="C360" s="37">
        <v>880252888</v>
      </c>
      <c r="D360" s="115" t="s">
        <v>139</v>
      </c>
      <c r="E360" s="115" t="s">
        <v>140</v>
      </c>
      <c r="F360" s="115" t="s">
        <v>176</v>
      </c>
      <c r="G360" s="37"/>
      <c r="H360" s="265"/>
      <c r="I360" s="37"/>
      <c r="J360" s="115"/>
      <c r="K360" s="629"/>
      <c r="L360" s="37"/>
      <c r="M360" s="678"/>
      <c r="N360" s="642"/>
      <c r="O360" s="645"/>
      <c r="P360" s="262"/>
      <c r="Q360" s="629"/>
      <c r="R360" s="262"/>
      <c r="S360" s="37"/>
      <c r="T360" s="37"/>
      <c r="U360" s="37"/>
      <c r="V360" s="37"/>
      <c r="W360" s="37"/>
      <c r="X360" s="37"/>
      <c r="Y360" s="37"/>
      <c r="Z360" s="37"/>
      <c r="AA360" s="37"/>
      <c r="AB360" s="37"/>
      <c r="AC360" s="37"/>
      <c r="AD360" s="37"/>
      <c r="AE360" s="37"/>
      <c r="AF360" s="37"/>
      <c r="AG360" s="37"/>
      <c r="AH360" s="37"/>
    </row>
    <row r="361" spans="1:34">
      <c r="A361" s="666">
        <v>44056</v>
      </c>
      <c r="B361" s="115" t="s">
        <v>154</v>
      </c>
      <c r="C361" s="37">
        <v>880258211</v>
      </c>
      <c r="D361" s="115" t="s">
        <v>139</v>
      </c>
      <c r="E361" s="115" t="s">
        <v>100</v>
      </c>
      <c r="F361" s="665"/>
      <c r="G361" s="37"/>
      <c r="H361" s="265">
        <v>44064</v>
      </c>
      <c r="I361" s="265">
        <v>44071</v>
      </c>
      <c r="J361" s="115" t="s">
        <v>233</v>
      </c>
      <c r="K361" s="629"/>
      <c r="L361" s="37">
        <v>246.4</v>
      </c>
      <c r="M361" s="678" t="s">
        <v>177</v>
      </c>
      <c r="N361" s="642"/>
      <c r="O361" s="645"/>
      <c r="P361" s="262"/>
      <c r="Q361" s="629"/>
      <c r="R361" s="262"/>
      <c r="S361" s="37"/>
      <c r="T361" s="37"/>
      <c r="U361" s="37"/>
      <c r="V361" s="37"/>
      <c r="W361" s="37"/>
      <c r="X361" s="37"/>
      <c r="Y361" s="37"/>
      <c r="Z361" s="37"/>
      <c r="AA361" s="37"/>
      <c r="AB361" s="37"/>
      <c r="AC361" s="37"/>
      <c r="AD361" s="37"/>
      <c r="AE361" s="37"/>
      <c r="AF361" s="37"/>
      <c r="AG361" s="37"/>
      <c r="AH361" s="37"/>
    </row>
    <row r="362" spans="1:34">
      <c r="A362" s="666">
        <v>44056</v>
      </c>
      <c r="B362" s="115" t="s">
        <v>154</v>
      </c>
      <c r="C362" s="37">
        <v>880258211</v>
      </c>
      <c r="D362" s="115" t="s">
        <v>139</v>
      </c>
      <c r="E362" s="115" t="s">
        <v>100</v>
      </c>
      <c r="F362" s="665"/>
      <c r="G362" s="37"/>
      <c r="H362" s="265">
        <v>44071</v>
      </c>
      <c r="I362" s="265">
        <v>44078</v>
      </c>
      <c r="J362" s="115" t="s">
        <v>181</v>
      </c>
      <c r="K362" s="629"/>
      <c r="L362" s="37">
        <v>302.95999999999998</v>
      </c>
      <c r="M362" s="678"/>
      <c r="N362" s="642"/>
      <c r="O362" s="645"/>
      <c r="P362" s="262"/>
      <c r="Q362" s="629"/>
      <c r="R362" s="262"/>
      <c r="S362" s="37"/>
      <c r="T362" s="37"/>
      <c r="U362" s="37"/>
      <c r="V362" s="37"/>
      <c r="W362" s="37"/>
      <c r="X362" s="37"/>
      <c r="Y362" s="37"/>
      <c r="Z362" s="37"/>
      <c r="AA362" s="37"/>
      <c r="AB362" s="37"/>
      <c r="AC362" s="37"/>
      <c r="AD362" s="37"/>
      <c r="AE362" s="37"/>
      <c r="AF362" s="37"/>
      <c r="AG362" s="37"/>
      <c r="AH362" s="37"/>
    </row>
    <row r="363" spans="1:34">
      <c r="A363" s="265">
        <v>44046</v>
      </c>
      <c r="B363" s="115" t="s">
        <v>178</v>
      </c>
      <c r="C363" s="37">
        <v>880263511</v>
      </c>
      <c r="D363" s="115" t="s">
        <v>139</v>
      </c>
      <c r="E363" s="115" t="s">
        <v>140</v>
      </c>
      <c r="F363" s="115" t="s">
        <v>395</v>
      </c>
      <c r="G363" s="37"/>
      <c r="H363" s="265">
        <v>44046</v>
      </c>
      <c r="I363" s="265">
        <v>44062</v>
      </c>
      <c r="J363" s="37"/>
      <c r="K363" s="629"/>
      <c r="L363" s="37">
        <v>50</v>
      </c>
      <c r="M363" s="682" t="s">
        <v>197</v>
      </c>
      <c r="N363" s="37"/>
      <c r="O363" s="37"/>
      <c r="P363" s="37"/>
      <c r="Q363" s="37"/>
      <c r="R363" s="37"/>
      <c r="S363" s="37"/>
      <c r="T363" s="37"/>
      <c r="U363" s="37"/>
      <c r="V363" s="37"/>
      <c r="W363" s="37"/>
      <c r="X363" s="37"/>
      <c r="Y363" s="37"/>
      <c r="Z363" s="37"/>
      <c r="AA363" s="37"/>
      <c r="AB363" s="37"/>
      <c r="AC363" s="37"/>
      <c r="AD363" s="37"/>
      <c r="AE363" s="37"/>
      <c r="AF363" s="37"/>
      <c r="AG363" s="37"/>
      <c r="AH363" s="37"/>
    </row>
    <row r="364" spans="1:34">
      <c r="A364" s="265">
        <v>44046</v>
      </c>
      <c r="B364" s="115" t="s">
        <v>194</v>
      </c>
      <c r="C364" s="37">
        <v>880266617</v>
      </c>
      <c r="D364" s="115" t="s">
        <v>139</v>
      </c>
      <c r="E364" s="115" t="s">
        <v>140</v>
      </c>
      <c r="F364" s="115" t="s">
        <v>142</v>
      </c>
      <c r="G364" s="37"/>
      <c r="H364" s="265">
        <v>44046</v>
      </c>
      <c r="I364" s="265">
        <v>44055</v>
      </c>
      <c r="J364" s="115" t="s">
        <v>142</v>
      </c>
      <c r="K364" s="629"/>
      <c r="L364" s="37">
        <v>417</v>
      </c>
      <c r="M364" s="678" t="s">
        <v>378</v>
      </c>
      <c r="N364" s="37"/>
      <c r="O364" s="37"/>
      <c r="P364" s="37"/>
      <c r="Q364" s="37"/>
      <c r="R364" s="37"/>
      <c r="S364" s="37"/>
      <c r="T364" s="37"/>
      <c r="U364" s="37"/>
      <c r="V364" s="37"/>
      <c r="W364" s="37"/>
      <c r="X364" s="37"/>
      <c r="Y364" s="37"/>
      <c r="Z364" s="37"/>
      <c r="AA364" s="37"/>
      <c r="AB364" s="37"/>
      <c r="AC364" s="37"/>
      <c r="AD364" s="37"/>
      <c r="AE364" s="37"/>
      <c r="AF364" s="37"/>
      <c r="AG364" s="37"/>
      <c r="AH364" s="37"/>
    </row>
    <row r="365" spans="1:34">
      <c r="A365" s="265">
        <v>44070</v>
      </c>
      <c r="B365" s="115" t="s">
        <v>156</v>
      </c>
      <c r="C365" s="37">
        <v>880272269</v>
      </c>
      <c r="D365" s="115" t="s">
        <v>139</v>
      </c>
      <c r="E365" s="115" t="s">
        <v>140</v>
      </c>
      <c r="F365" s="37"/>
      <c r="G365" s="37"/>
      <c r="H365" s="265">
        <v>44070</v>
      </c>
      <c r="I365" s="265">
        <v>44084</v>
      </c>
      <c r="J365" s="37"/>
      <c r="K365" s="629"/>
      <c r="L365" s="37">
        <v>159.19999999999999</v>
      </c>
      <c r="M365" s="572"/>
      <c r="N365" s="84"/>
      <c r="O365" s="84"/>
      <c r="P365" s="84"/>
      <c r="Q365" s="84"/>
      <c r="R365" s="84"/>
      <c r="S365" s="37"/>
      <c r="T365" s="37"/>
      <c r="U365" s="37"/>
      <c r="V365" s="37"/>
      <c r="W365" s="37"/>
      <c r="X365" s="37"/>
      <c r="Y365" s="37"/>
      <c r="Z365" s="37"/>
      <c r="AA365" s="37"/>
      <c r="AB365" s="37"/>
      <c r="AC365" s="37"/>
      <c r="AD365" s="37"/>
      <c r="AE365" s="37"/>
      <c r="AF365" s="37"/>
      <c r="AG365" s="37"/>
      <c r="AH365" s="37"/>
    </row>
    <row r="366" spans="1:34">
      <c r="A366" s="265">
        <v>44070</v>
      </c>
      <c r="B366" s="115" t="s">
        <v>156</v>
      </c>
      <c r="C366" s="37">
        <v>880272269</v>
      </c>
      <c r="D366" s="115" t="s">
        <v>139</v>
      </c>
      <c r="E366" s="115" t="s">
        <v>140</v>
      </c>
      <c r="F366" s="115"/>
      <c r="G366" s="37"/>
      <c r="H366" s="265">
        <v>44074</v>
      </c>
      <c r="I366" s="265">
        <v>44084</v>
      </c>
      <c r="J366" s="37"/>
      <c r="K366" s="629"/>
      <c r="L366" s="37">
        <v>238.8</v>
      </c>
      <c r="M366" s="678"/>
      <c r="N366" s="37"/>
      <c r="O366" s="37"/>
      <c r="P366" s="37"/>
      <c r="Q366" s="37"/>
      <c r="R366" s="37"/>
      <c r="S366" s="37"/>
      <c r="T366" s="37"/>
      <c r="U366" s="37"/>
      <c r="V366" s="37"/>
      <c r="W366" s="37"/>
      <c r="X366" s="37"/>
      <c r="Y366" s="37"/>
      <c r="Z366" s="37"/>
      <c r="AA366" s="37"/>
      <c r="AB366" s="37"/>
      <c r="AC366" s="37"/>
      <c r="AD366" s="37"/>
      <c r="AE366" s="37"/>
      <c r="AF366" s="37"/>
      <c r="AG366" s="37"/>
      <c r="AH366" s="37"/>
    </row>
    <row r="367" spans="1:34">
      <c r="A367" s="265">
        <v>44046</v>
      </c>
      <c r="B367" s="115" t="s">
        <v>149</v>
      </c>
      <c r="C367" s="262">
        <v>880277757</v>
      </c>
      <c r="D367" s="115" t="s">
        <v>139</v>
      </c>
      <c r="E367" s="115" t="s">
        <v>140</v>
      </c>
      <c r="F367" s="115" t="s">
        <v>396</v>
      </c>
      <c r="G367" s="37"/>
      <c r="H367" s="37"/>
      <c r="I367" s="265">
        <v>44047</v>
      </c>
      <c r="J367" s="37"/>
      <c r="K367" s="629"/>
      <c r="L367" s="37"/>
      <c r="M367" s="678" t="s">
        <v>397</v>
      </c>
      <c r="N367" s="37"/>
      <c r="O367" s="37"/>
      <c r="P367" s="37"/>
      <c r="Q367" s="37"/>
      <c r="R367" s="37"/>
      <c r="S367" s="37"/>
      <c r="T367" s="37"/>
      <c r="U367" s="37"/>
      <c r="V367" s="37"/>
      <c r="W367" s="37"/>
      <c r="X367" s="37"/>
      <c r="Y367" s="37"/>
      <c r="Z367" s="37"/>
      <c r="AA367" s="37"/>
      <c r="AB367" s="37"/>
      <c r="AC367" s="37"/>
      <c r="AD367" s="37"/>
      <c r="AE367" s="37"/>
      <c r="AF367" s="37"/>
      <c r="AG367" s="37"/>
      <c r="AH367" s="37"/>
    </row>
    <row r="368" spans="1:34">
      <c r="A368" s="666">
        <v>44057</v>
      </c>
      <c r="B368" s="115" t="s">
        <v>146</v>
      </c>
      <c r="C368" s="23">
        <v>880279089</v>
      </c>
      <c r="D368" s="115" t="s">
        <v>139</v>
      </c>
      <c r="E368" s="115" t="s">
        <v>140</v>
      </c>
      <c r="F368" s="665" t="s">
        <v>190</v>
      </c>
      <c r="G368" s="37"/>
      <c r="H368" s="265"/>
      <c r="I368" s="265">
        <v>44070</v>
      </c>
      <c r="J368" s="115"/>
      <c r="K368" s="629"/>
      <c r="L368" s="37"/>
      <c r="M368" s="678" t="s">
        <v>195</v>
      </c>
      <c r="N368" s="642"/>
      <c r="O368" s="645"/>
      <c r="P368" s="262"/>
      <c r="Q368" s="629"/>
      <c r="R368" s="262"/>
      <c r="S368" s="37"/>
      <c r="T368" s="37"/>
      <c r="U368" s="37"/>
      <c r="V368" s="37"/>
      <c r="W368" s="37"/>
      <c r="X368" s="37"/>
      <c r="Y368" s="37"/>
      <c r="Z368" s="37"/>
      <c r="AA368" s="37"/>
      <c r="AB368" s="37"/>
      <c r="AC368" s="37"/>
      <c r="AD368" s="37"/>
      <c r="AE368" s="37"/>
      <c r="AF368" s="37"/>
      <c r="AG368" s="37"/>
      <c r="AH368" s="37"/>
    </row>
    <row r="369" spans="1:34">
      <c r="A369" s="265">
        <v>44048</v>
      </c>
      <c r="B369" s="115" t="s">
        <v>175</v>
      </c>
      <c r="C369" s="37">
        <v>880280220</v>
      </c>
      <c r="D369" s="115" t="s">
        <v>139</v>
      </c>
      <c r="E369" s="115" t="s">
        <v>140</v>
      </c>
      <c r="F369" s="115" t="s">
        <v>398</v>
      </c>
      <c r="G369" s="265">
        <v>44064</v>
      </c>
      <c r="H369" s="37"/>
      <c r="I369" s="265"/>
      <c r="J369" s="37"/>
      <c r="K369" s="629"/>
      <c r="L369" s="37"/>
      <c r="M369" s="572"/>
      <c r="N369" s="37"/>
      <c r="O369" s="37"/>
      <c r="P369" s="37"/>
      <c r="Q369" s="37"/>
      <c r="R369" s="37"/>
      <c r="S369" s="37"/>
      <c r="T369" s="37"/>
      <c r="U369" s="37"/>
      <c r="V369" s="37"/>
      <c r="W369" s="37"/>
      <c r="X369" s="37"/>
      <c r="Y369" s="37"/>
      <c r="Z369" s="37"/>
      <c r="AA369" s="37"/>
      <c r="AB369" s="37"/>
      <c r="AC369" s="37"/>
      <c r="AD369" s="37"/>
      <c r="AE369" s="37"/>
      <c r="AF369" s="37"/>
      <c r="AG369" s="37"/>
      <c r="AH369" s="37"/>
    </row>
    <row r="370" spans="1:34">
      <c r="A370" s="665">
        <v>44048</v>
      </c>
      <c r="B370" s="115" t="s">
        <v>138</v>
      </c>
      <c r="C370" s="37">
        <v>881530739</v>
      </c>
      <c r="D370" s="115" t="s">
        <v>139</v>
      </c>
      <c r="E370" s="115" t="s">
        <v>140</v>
      </c>
      <c r="F370" s="115" t="s">
        <v>294</v>
      </c>
      <c r="G370" s="265">
        <v>44057</v>
      </c>
      <c r="H370" s="265">
        <v>44061</v>
      </c>
      <c r="I370" s="265">
        <v>44072</v>
      </c>
      <c r="J370" s="115" t="s">
        <v>294</v>
      </c>
      <c r="K370" s="629"/>
      <c r="L370" s="37">
        <v>1512</v>
      </c>
      <c r="M370" s="115"/>
      <c r="N370" s="37"/>
      <c r="O370" s="37"/>
      <c r="P370" s="37"/>
      <c r="Q370" s="37"/>
      <c r="R370" s="37"/>
      <c r="S370" s="37"/>
      <c r="T370" s="37"/>
      <c r="U370" s="37"/>
      <c r="V370" s="37"/>
      <c r="W370" s="37"/>
      <c r="X370" s="37"/>
      <c r="Y370" s="37"/>
      <c r="Z370" s="37"/>
      <c r="AA370" s="37"/>
      <c r="AB370" s="37"/>
      <c r="AC370" s="37"/>
      <c r="AD370" s="37"/>
      <c r="AE370" s="37"/>
      <c r="AF370" s="37"/>
      <c r="AG370" s="37"/>
      <c r="AH370" s="37"/>
    </row>
    <row r="371" spans="1:34">
      <c r="A371" s="665">
        <v>44048</v>
      </c>
      <c r="B371" s="115" t="s">
        <v>138</v>
      </c>
      <c r="C371" s="37">
        <v>881530739</v>
      </c>
      <c r="D371" s="115" t="s">
        <v>139</v>
      </c>
      <c r="E371" s="115" t="s">
        <v>140</v>
      </c>
      <c r="F371" s="115" t="s">
        <v>399</v>
      </c>
      <c r="G371" s="265"/>
      <c r="H371" s="265">
        <v>44074</v>
      </c>
      <c r="I371" s="265">
        <v>44085</v>
      </c>
      <c r="J371" s="115" t="s">
        <v>399</v>
      </c>
      <c r="K371" s="629"/>
      <c r="L371" s="37">
        <v>1039.75</v>
      </c>
      <c r="M371" s="115"/>
      <c r="N371" s="37"/>
      <c r="O371" s="37"/>
      <c r="P371" s="37"/>
      <c r="Q371" s="37"/>
      <c r="R371" s="37"/>
      <c r="S371" s="37"/>
      <c r="T371" s="37"/>
      <c r="U371" s="37"/>
      <c r="V371" s="37"/>
      <c r="W371" s="37"/>
      <c r="X371" s="37"/>
      <c r="Y371" s="37"/>
      <c r="Z371" s="37"/>
      <c r="AA371" s="37"/>
      <c r="AB371" s="37"/>
      <c r="AC371" s="37"/>
      <c r="AD371" s="37"/>
      <c r="AE371" s="37"/>
      <c r="AF371" s="37"/>
      <c r="AG371" s="37"/>
      <c r="AH371" s="37"/>
    </row>
    <row r="372" spans="1:34">
      <c r="A372" s="265">
        <v>44048</v>
      </c>
      <c r="B372" s="115" t="s">
        <v>149</v>
      </c>
      <c r="C372" s="37">
        <v>880286207</v>
      </c>
      <c r="D372" s="115" t="s">
        <v>139</v>
      </c>
      <c r="E372" s="115" t="s">
        <v>140</v>
      </c>
      <c r="F372" s="115" t="s">
        <v>200</v>
      </c>
      <c r="G372" s="37"/>
      <c r="H372" s="37"/>
      <c r="I372" s="265">
        <v>44063</v>
      </c>
      <c r="J372" s="37"/>
      <c r="K372" s="629"/>
      <c r="L372" s="37"/>
      <c r="M372" s="678" t="s">
        <v>195</v>
      </c>
      <c r="N372" s="37"/>
      <c r="O372" s="37"/>
      <c r="P372" s="37"/>
      <c r="Q372" s="37"/>
      <c r="R372" s="37"/>
      <c r="S372" s="37"/>
      <c r="T372" s="37"/>
      <c r="U372" s="37"/>
      <c r="V372" s="37"/>
      <c r="W372" s="37"/>
      <c r="X372" s="37"/>
      <c r="Y372" s="37"/>
      <c r="Z372" s="37"/>
      <c r="AA372" s="37"/>
      <c r="AB372" s="37"/>
      <c r="AC372" s="37"/>
      <c r="AD372" s="37"/>
      <c r="AE372" s="37"/>
      <c r="AF372" s="37"/>
      <c r="AG372" s="37"/>
      <c r="AH372" s="37"/>
    </row>
    <row r="373" spans="1:34">
      <c r="A373" s="265">
        <v>44050</v>
      </c>
      <c r="B373" s="115" t="s">
        <v>144</v>
      </c>
      <c r="C373" s="37">
        <v>880289655</v>
      </c>
      <c r="D373" s="115" t="s">
        <v>139</v>
      </c>
      <c r="E373" s="115" t="s">
        <v>140</v>
      </c>
      <c r="F373" s="115" t="s">
        <v>333</v>
      </c>
      <c r="G373" s="37"/>
      <c r="H373" s="265"/>
      <c r="I373" s="265">
        <v>44067</v>
      </c>
      <c r="J373" s="115"/>
      <c r="K373" s="629"/>
      <c r="L373" s="37"/>
      <c r="M373" s="678" t="s">
        <v>400</v>
      </c>
      <c r="N373" s="681" t="s">
        <v>330</v>
      </c>
      <c r="O373" s="645"/>
      <c r="P373" s="262"/>
      <c r="Q373" s="629"/>
      <c r="R373" s="262"/>
      <c r="S373" s="37"/>
      <c r="T373" s="37"/>
      <c r="U373" s="37"/>
      <c r="V373" s="37"/>
      <c r="W373" s="37"/>
      <c r="X373" s="37"/>
      <c r="Y373" s="37"/>
      <c r="Z373" s="37"/>
      <c r="AA373" s="37"/>
      <c r="AB373" s="37"/>
      <c r="AC373" s="37"/>
      <c r="AD373" s="37"/>
      <c r="AE373" s="37"/>
      <c r="AF373" s="37"/>
      <c r="AG373" s="37"/>
      <c r="AH373" s="37"/>
    </row>
    <row r="374" spans="1:34">
      <c r="A374" s="265">
        <v>44050</v>
      </c>
      <c r="B374" s="115" t="s">
        <v>206</v>
      </c>
      <c r="C374" s="37">
        <v>880289828</v>
      </c>
      <c r="D374" s="115" t="s">
        <v>139</v>
      </c>
      <c r="E374" s="115" t="s">
        <v>140</v>
      </c>
      <c r="F374" s="115" t="s">
        <v>176</v>
      </c>
      <c r="G374" s="37"/>
      <c r="H374" s="265"/>
      <c r="I374" s="265">
        <v>44070</v>
      </c>
      <c r="J374" s="115"/>
      <c r="K374" s="629"/>
      <c r="L374" s="37"/>
      <c r="M374" s="678"/>
      <c r="N374" s="642"/>
      <c r="O374" s="645"/>
      <c r="P374" s="262"/>
      <c r="Q374" s="629"/>
      <c r="R374" s="262"/>
      <c r="S374" s="37"/>
      <c r="T374" s="37"/>
      <c r="U374" s="37"/>
      <c r="V374" s="37"/>
      <c r="W374" s="37"/>
      <c r="X374" s="37"/>
      <c r="Y374" s="37"/>
      <c r="Z374" s="37"/>
      <c r="AA374" s="37"/>
      <c r="AB374" s="37"/>
      <c r="AC374" s="37"/>
      <c r="AD374" s="37"/>
      <c r="AE374" s="37"/>
      <c r="AF374" s="37"/>
      <c r="AG374" s="37"/>
      <c r="AH374" s="37"/>
    </row>
    <row r="375" spans="1:34">
      <c r="A375" s="265">
        <v>44046</v>
      </c>
      <c r="B375" s="115" t="s">
        <v>178</v>
      </c>
      <c r="C375" s="37">
        <v>880290530</v>
      </c>
      <c r="D375" s="115" t="s">
        <v>139</v>
      </c>
      <c r="E375" s="115" t="s">
        <v>140</v>
      </c>
      <c r="F375" s="115" t="s">
        <v>148</v>
      </c>
      <c r="G375" s="37"/>
      <c r="H375" s="265">
        <v>44046</v>
      </c>
      <c r="I375" s="265">
        <v>44061</v>
      </c>
      <c r="J375" s="37"/>
      <c r="K375" s="629"/>
      <c r="L375" s="37">
        <v>55</v>
      </c>
      <c r="M375" s="678"/>
      <c r="N375" s="37"/>
      <c r="O375" s="37"/>
      <c r="P375" s="37"/>
      <c r="Q375" s="37"/>
      <c r="R375" s="37"/>
      <c r="S375" s="37"/>
      <c r="T375" s="37"/>
      <c r="U375" s="37"/>
      <c r="V375" s="37"/>
      <c r="W375" s="37"/>
      <c r="X375" s="37"/>
      <c r="Y375" s="37"/>
      <c r="Z375" s="37"/>
      <c r="AA375" s="37"/>
      <c r="AB375" s="37"/>
      <c r="AC375" s="37"/>
      <c r="AD375" s="37"/>
      <c r="AE375" s="37"/>
      <c r="AF375" s="37"/>
      <c r="AG375" s="37"/>
      <c r="AH375" s="37"/>
    </row>
    <row r="376" spans="1:34">
      <c r="A376" s="265">
        <v>44049</v>
      </c>
      <c r="B376" s="115" t="s">
        <v>194</v>
      </c>
      <c r="C376" s="37">
        <v>880293025</v>
      </c>
      <c r="D376" s="115" t="s">
        <v>139</v>
      </c>
      <c r="E376" s="115" t="s">
        <v>140</v>
      </c>
      <c r="F376" s="115" t="s">
        <v>401</v>
      </c>
      <c r="G376" s="37"/>
      <c r="H376" s="265"/>
      <c r="I376" s="265">
        <v>44064</v>
      </c>
      <c r="J376" s="115"/>
      <c r="K376" s="629"/>
      <c r="L376" s="37"/>
      <c r="M376" s="678" t="s">
        <v>195</v>
      </c>
      <c r="N376" s="681" t="s">
        <v>202</v>
      </c>
      <c r="O376" s="645"/>
      <c r="P376" s="262"/>
      <c r="Q376" s="629"/>
      <c r="R376" s="262"/>
      <c r="S376" s="37"/>
      <c r="T376" s="37"/>
      <c r="U376" s="37"/>
      <c r="V376" s="37"/>
      <c r="W376" s="37"/>
      <c r="X376" s="37"/>
      <c r="Y376" s="37"/>
      <c r="Z376" s="37"/>
      <c r="AA376" s="37"/>
      <c r="AB376" s="37"/>
      <c r="AC376" s="37"/>
      <c r="AD376" s="37"/>
      <c r="AE376" s="37"/>
      <c r="AF376" s="37"/>
      <c r="AG376" s="37"/>
      <c r="AH376" s="37"/>
    </row>
    <row r="377" spans="1:34">
      <c r="A377" s="265">
        <v>44047</v>
      </c>
      <c r="B377" s="115" t="s">
        <v>194</v>
      </c>
      <c r="C377" s="37">
        <v>880294339</v>
      </c>
      <c r="D377" s="115" t="s">
        <v>139</v>
      </c>
      <c r="E377" s="115" t="s">
        <v>140</v>
      </c>
      <c r="F377" s="115" t="s">
        <v>315</v>
      </c>
      <c r="G377" s="37"/>
      <c r="H377" s="37"/>
      <c r="I377" s="265">
        <v>44061</v>
      </c>
      <c r="J377" s="37"/>
      <c r="K377" s="629"/>
      <c r="L377" s="37"/>
      <c r="M377" s="678" t="s">
        <v>280</v>
      </c>
      <c r="N377" s="37"/>
      <c r="O377" s="37"/>
      <c r="P377" s="37"/>
      <c r="Q377" s="37"/>
      <c r="R377" s="37"/>
      <c r="S377" s="37"/>
      <c r="T377" s="37"/>
      <c r="U377" s="37"/>
      <c r="V377" s="37"/>
      <c r="W377" s="37"/>
      <c r="X377" s="37"/>
      <c r="Y377" s="37"/>
      <c r="Z377" s="37"/>
      <c r="AA377" s="37"/>
      <c r="AB377" s="37"/>
      <c r="AC377" s="37"/>
      <c r="AD377" s="37"/>
      <c r="AE377" s="37"/>
      <c r="AF377" s="37"/>
      <c r="AG377" s="37"/>
      <c r="AH377" s="37"/>
    </row>
    <row r="378" spans="1:34">
      <c r="A378" s="265">
        <v>44068</v>
      </c>
      <c r="B378" s="664" t="s">
        <v>156</v>
      </c>
      <c r="C378" s="84">
        <v>880296779</v>
      </c>
      <c r="D378" s="115" t="s">
        <v>139</v>
      </c>
      <c r="E378" s="115" t="s">
        <v>140</v>
      </c>
      <c r="F378" s="84"/>
      <c r="G378" s="84"/>
      <c r="H378" s="84"/>
      <c r="I378" s="403">
        <v>44082</v>
      </c>
      <c r="J378" s="84"/>
      <c r="K378" s="416"/>
      <c r="L378" s="37"/>
      <c r="M378" s="572"/>
      <c r="N378" s="84"/>
      <c r="O378" s="84"/>
      <c r="P378" s="84"/>
      <c r="Q378" s="84"/>
      <c r="R378" s="84"/>
      <c r="S378" s="37"/>
      <c r="T378" s="37"/>
      <c r="U378" s="37"/>
      <c r="V378" s="37"/>
      <c r="W378" s="37"/>
      <c r="X378" s="37"/>
      <c r="Y378" s="37"/>
      <c r="Z378" s="37"/>
      <c r="AA378" s="37"/>
      <c r="AB378" s="37"/>
      <c r="AC378" s="37"/>
      <c r="AD378" s="37"/>
      <c r="AE378" s="37"/>
      <c r="AF378" s="37"/>
      <c r="AG378" s="37"/>
      <c r="AH378" s="37"/>
    </row>
    <row r="379" spans="1:34">
      <c r="A379" s="666">
        <v>44054</v>
      </c>
      <c r="B379" s="115" t="s">
        <v>206</v>
      </c>
      <c r="C379" s="37">
        <v>880298450</v>
      </c>
      <c r="D379" s="115" t="s">
        <v>139</v>
      </c>
      <c r="E379" s="115" t="s">
        <v>140</v>
      </c>
      <c r="F379" s="665" t="s">
        <v>168</v>
      </c>
      <c r="G379" s="37"/>
      <c r="H379" s="265"/>
      <c r="I379" s="265">
        <v>44083</v>
      </c>
      <c r="J379" s="115"/>
      <c r="K379" s="629"/>
      <c r="L379" s="37"/>
      <c r="M379" s="678"/>
      <c r="N379" s="642"/>
      <c r="O379" s="645"/>
      <c r="P379" s="262"/>
      <c r="Q379" s="629"/>
      <c r="R379" s="262"/>
      <c r="S379" s="37"/>
      <c r="T379" s="37"/>
      <c r="U379" s="37"/>
      <c r="V379" s="37"/>
      <c r="W379" s="37"/>
      <c r="X379" s="37"/>
      <c r="Y379" s="37"/>
      <c r="Z379" s="37"/>
      <c r="AA379" s="37"/>
      <c r="AB379" s="37"/>
      <c r="AC379" s="37"/>
      <c r="AD379" s="37"/>
      <c r="AE379" s="37"/>
      <c r="AF379" s="37"/>
      <c r="AG379" s="37"/>
      <c r="AH379" s="37"/>
    </row>
    <row r="380" spans="1:34">
      <c r="A380" s="666">
        <v>44064</v>
      </c>
      <c r="B380" s="115" t="s">
        <v>194</v>
      </c>
      <c r="C380" s="37">
        <v>880308217</v>
      </c>
      <c r="D380" s="115" t="s">
        <v>139</v>
      </c>
      <c r="E380" s="115" t="s">
        <v>140</v>
      </c>
      <c r="F380" s="665" t="s">
        <v>168</v>
      </c>
      <c r="G380" s="265">
        <v>44064</v>
      </c>
      <c r="H380" s="265">
        <v>44070</v>
      </c>
      <c r="I380" s="265">
        <v>44078</v>
      </c>
      <c r="J380" s="115" t="s">
        <v>168</v>
      </c>
      <c r="K380" s="629"/>
      <c r="L380" s="37">
        <v>4200</v>
      </c>
      <c r="M380" s="678" t="s">
        <v>195</v>
      </c>
      <c r="N380" s="642"/>
      <c r="O380" s="645"/>
      <c r="P380" s="262"/>
      <c r="Q380" s="629"/>
      <c r="R380" s="262"/>
      <c r="S380" s="37"/>
      <c r="T380" s="37"/>
      <c r="U380" s="37"/>
      <c r="V380" s="37"/>
      <c r="W380" s="37"/>
      <c r="X380" s="37"/>
      <c r="Y380" s="37"/>
      <c r="Z380" s="37"/>
      <c r="AA380" s="37"/>
      <c r="AB380" s="37"/>
      <c r="AC380" s="37"/>
      <c r="AD380" s="37"/>
      <c r="AE380" s="37"/>
      <c r="AF380" s="37"/>
      <c r="AG380" s="37"/>
      <c r="AH380" s="37"/>
    </row>
    <row r="381" spans="1:34">
      <c r="A381" s="265">
        <v>44047</v>
      </c>
      <c r="B381" s="115" t="s">
        <v>157</v>
      </c>
      <c r="C381" s="37">
        <v>880310545</v>
      </c>
      <c r="D381" s="115" t="s">
        <v>139</v>
      </c>
      <c r="E381" s="115" t="s">
        <v>140</v>
      </c>
      <c r="F381" s="115" t="s">
        <v>200</v>
      </c>
      <c r="G381" s="37"/>
      <c r="H381" s="37"/>
      <c r="I381" s="265">
        <v>44060</v>
      </c>
      <c r="J381" s="37"/>
      <c r="K381" s="629"/>
      <c r="L381" s="37"/>
      <c r="M381" s="572"/>
      <c r="N381" s="37"/>
      <c r="O381" s="37"/>
      <c r="P381" s="37"/>
      <c r="Q381" s="37"/>
      <c r="R381" s="37"/>
      <c r="S381" s="37"/>
      <c r="T381" s="37"/>
      <c r="U381" s="37"/>
      <c r="V381" s="37"/>
      <c r="W381" s="37"/>
      <c r="X381" s="37"/>
      <c r="Y381" s="37"/>
      <c r="Z381" s="37"/>
      <c r="AA381" s="37"/>
      <c r="AB381" s="37"/>
      <c r="AC381" s="37"/>
      <c r="AD381" s="37"/>
      <c r="AE381" s="37"/>
      <c r="AF381" s="37"/>
      <c r="AG381" s="37"/>
      <c r="AH381" s="37"/>
    </row>
    <row r="382" spans="1:34">
      <c r="A382" s="666">
        <v>44054</v>
      </c>
      <c r="B382" s="115" t="s">
        <v>154</v>
      </c>
      <c r="C382" s="37">
        <v>880314625</v>
      </c>
      <c r="D382" s="115" t="s">
        <v>152</v>
      </c>
      <c r="E382" s="115" t="s">
        <v>150</v>
      </c>
      <c r="F382" s="665" t="s">
        <v>315</v>
      </c>
      <c r="G382" s="37"/>
      <c r="H382" s="265"/>
      <c r="I382" s="265">
        <v>44054</v>
      </c>
      <c r="J382" s="115"/>
      <c r="K382" s="629"/>
      <c r="L382" s="37"/>
      <c r="M382" s="678" t="s">
        <v>195</v>
      </c>
      <c r="N382" s="642"/>
      <c r="O382" s="645"/>
      <c r="P382" s="262"/>
      <c r="Q382" s="629"/>
      <c r="R382" s="262"/>
      <c r="S382" s="37"/>
      <c r="T382" s="37"/>
      <c r="U382" s="37"/>
      <c r="V382" s="37"/>
      <c r="W382" s="37"/>
      <c r="X382" s="37"/>
      <c r="Y382" s="37"/>
      <c r="Z382" s="37"/>
      <c r="AA382" s="37"/>
      <c r="AB382" s="37"/>
      <c r="AC382" s="37"/>
      <c r="AD382" s="37"/>
      <c r="AE382" s="37"/>
      <c r="AF382" s="37"/>
      <c r="AG382" s="37"/>
      <c r="AH382" s="37"/>
    </row>
    <row r="383" spans="1:34">
      <c r="A383" s="666">
        <v>44055</v>
      </c>
      <c r="B383" s="115" t="s">
        <v>175</v>
      </c>
      <c r="C383" s="37">
        <v>880317224</v>
      </c>
      <c r="D383" s="115" t="s">
        <v>139</v>
      </c>
      <c r="E383" s="115" t="s">
        <v>100</v>
      </c>
      <c r="F383" s="665" t="s">
        <v>294</v>
      </c>
      <c r="G383" s="37"/>
      <c r="H383" s="265">
        <v>44055</v>
      </c>
      <c r="I383" s="265"/>
      <c r="J383" s="115" t="s">
        <v>294</v>
      </c>
      <c r="K383" s="629"/>
      <c r="L383" s="37">
        <v>156</v>
      </c>
      <c r="M383" s="678" t="s">
        <v>191</v>
      </c>
      <c r="N383" s="642"/>
      <c r="O383" s="645">
        <v>44049</v>
      </c>
      <c r="P383" s="262">
        <v>248.5</v>
      </c>
      <c r="Q383" s="629"/>
      <c r="R383" s="262"/>
      <c r="S383" s="37"/>
      <c r="T383" s="37"/>
      <c r="U383" s="37"/>
      <c r="V383" s="37"/>
      <c r="W383" s="37"/>
      <c r="X383" s="37"/>
      <c r="Y383" s="37"/>
      <c r="Z383" s="37"/>
      <c r="AA383" s="37"/>
      <c r="AB383" s="37"/>
      <c r="AC383" s="37"/>
      <c r="AD383" s="37"/>
      <c r="AE383" s="37"/>
      <c r="AF383" s="37"/>
      <c r="AG383" s="37"/>
      <c r="AH383" s="37"/>
    </row>
    <row r="384" spans="1:34">
      <c r="A384" s="265">
        <v>44049</v>
      </c>
      <c r="B384" s="115" t="s">
        <v>175</v>
      </c>
      <c r="C384" s="37">
        <v>880317881</v>
      </c>
      <c r="D384" s="115" t="s">
        <v>139</v>
      </c>
      <c r="E384" s="115" t="s">
        <v>100</v>
      </c>
      <c r="F384" s="115" t="s">
        <v>148</v>
      </c>
      <c r="G384" s="265">
        <v>44064</v>
      </c>
      <c r="H384" s="265">
        <v>44074</v>
      </c>
      <c r="I384" s="37"/>
      <c r="J384" s="115" t="s">
        <v>148</v>
      </c>
      <c r="K384" s="629"/>
      <c r="L384" s="37">
        <v>55</v>
      </c>
      <c r="M384" s="678" t="s">
        <v>402</v>
      </c>
      <c r="N384" s="642"/>
      <c r="O384" s="645">
        <v>44049</v>
      </c>
      <c r="P384" s="262">
        <v>527.5</v>
      </c>
      <c r="Q384" s="629"/>
      <c r="R384" s="262"/>
      <c r="S384" s="37"/>
      <c r="T384" s="37"/>
      <c r="U384" s="37"/>
      <c r="V384" s="37"/>
      <c r="W384" s="37"/>
      <c r="X384" s="37"/>
      <c r="Y384" s="37"/>
      <c r="Z384" s="37"/>
      <c r="AA384" s="37"/>
      <c r="AB384" s="37"/>
      <c r="AC384" s="37"/>
      <c r="AD384" s="37"/>
      <c r="AE384" s="37"/>
      <c r="AF384" s="37"/>
      <c r="AG384" s="37"/>
      <c r="AH384" s="37"/>
    </row>
    <row r="385" spans="1:34">
      <c r="A385" s="666">
        <v>44056</v>
      </c>
      <c r="B385" s="115" t="s">
        <v>154</v>
      </c>
      <c r="C385" s="37">
        <v>880318128</v>
      </c>
      <c r="D385" s="115" t="s">
        <v>152</v>
      </c>
      <c r="E385" s="115" t="s">
        <v>150</v>
      </c>
      <c r="F385" s="665"/>
      <c r="G385" s="37"/>
      <c r="H385" s="265"/>
      <c r="I385" s="265">
        <v>44071</v>
      </c>
      <c r="J385" s="115"/>
      <c r="K385" s="629"/>
      <c r="L385" s="37"/>
      <c r="M385" s="678" t="s">
        <v>195</v>
      </c>
      <c r="N385" s="642"/>
      <c r="O385" s="645">
        <v>44062</v>
      </c>
      <c r="P385" s="262">
        <v>5028</v>
      </c>
      <c r="Q385" s="629"/>
      <c r="R385" s="262"/>
      <c r="S385" s="37"/>
      <c r="T385" s="37"/>
      <c r="U385" s="37"/>
      <c r="V385" s="37"/>
      <c r="W385" s="37"/>
      <c r="X385" s="37"/>
      <c r="Y385" s="37"/>
      <c r="Z385" s="37"/>
      <c r="AA385" s="37"/>
      <c r="AB385" s="37"/>
      <c r="AC385" s="37"/>
      <c r="AD385" s="37"/>
      <c r="AE385" s="37"/>
      <c r="AF385" s="37"/>
      <c r="AG385" s="37"/>
      <c r="AH385" s="37"/>
    </row>
    <row r="386" spans="1:34">
      <c r="A386" s="666">
        <v>44067</v>
      </c>
      <c r="B386" s="115" t="s">
        <v>194</v>
      </c>
      <c r="C386" s="37">
        <v>880318636</v>
      </c>
      <c r="D386" s="115" t="s">
        <v>139</v>
      </c>
      <c r="E386" s="115" t="s">
        <v>150</v>
      </c>
      <c r="F386" s="665" t="s">
        <v>142</v>
      </c>
      <c r="G386" s="666">
        <v>44067</v>
      </c>
      <c r="H386" s="265"/>
      <c r="I386" s="666">
        <v>44081</v>
      </c>
      <c r="J386" s="666"/>
      <c r="K386" s="486"/>
      <c r="L386" s="115"/>
      <c r="M386" s="678" t="s">
        <v>195</v>
      </c>
      <c r="N386" s="666"/>
      <c r="O386" s="486"/>
      <c r="P386" s="486"/>
      <c r="Q386" s="486"/>
      <c r="R386" s="486"/>
      <c r="S386" s="37"/>
      <c r="T386" s="37"/>
      <c r="U386" s="37"/>
      <c r="V386" s="37"/>
      <c r="W386" s="37"/>
      <c r="X386" s="37"/>
      <c r="Y386" s="37"/>
      <c r="Z386" s="37"/>
      <c r="AA386" s="37"/>
      <c r="AB386" s="37"/>
      <c r="AC386" s="37"/>
      <c r="AD386" s="37"/>
      <c r="AE386" s="37"/>
      <c r="AF386" s="37"/>
      <c r="AG386" s="37"/>
      <c r="AH386" s="37"/>
    </row>
    <row r="387" spans="1:34">
      <c r="A387" s="666">
        <v>44057</v>
      </c>
      <c r="B387" s="115" t="s">
        <v>194</v>
      </c>
      <c r="C387" s="23">
        <v>880323348</v>
      </c>
      <c r="D387" s="115" t="s">
        <v>152</v>
      </c>
      <c r="E387" s="115" t="s">
        <v>140</v>
      </c>
      <c r="F387" s="665" t="s">
        <v>142</v>
      </c>
      <c r="G387" s="37"/>
      <c r="H387" s="265"/>
      <c r="I387" s="265">
        <v>44071</v>
      </c>
      <c r="J387" s="115"/>
      <c r="K387" s="629"/>
      <c r="L387" s="37"/>
      <c r="M387" s="678" t="s">
        <v>195</v>
      </c>
      <c r="N387" s="642"/>
      <c r="O387" s="645"/>
      <c r="P387" s="262"/>
      <c r="Q387" s="629"/>
      <c r="R387" s="262"/>
      <c r="S387" s="37"/>
      <c r="T387" s="37"/>
      <c r="U387" s="37"/>
      <c r="V387" s="37"/>
      <c r="W387" s="37"/>
      <c r="X387" s="37"/>
      <c r="Y387" s="37"/>
      <c r="Z387" s="37"/>
      <c r="AA387" s="37"/>
      <c r="AB387" s="37"/>
      <c r="AC387" s="37"/>
      <c r="AD387" s="37"/>
      <c r="AE387" s="37"/>
      <c r="AF387" s="37"/>
      <c r="AG387" s="37"/>
      <c r="AH387" s="37"/>
    </row>
    <row r="388" spans="1:34">
      <c r="A388" s="265">
        <v>44067</v>
      </c>
      <c r="B388" s="115" t="s">
        <v>146</v>
      </c>
      <c r="C388" s="37">
        <v>880325468</v>
      </c>
      <c r="D388" s="115" t="s">
        <v>139</v>
      </c>
      <c r="E388" s="115" t="s">
        <v>150</v>
      </c>
      <c r="F388" s="115"/>
      <c r="G388" s="84"/>
      <c r="H388" s="265">
        <v>44067</v>
      </c>
      <c r="I388" s="37"/>
      <c r="J388" s="115" t="s">
        <v>403</v>
      </c>
      <c r="K388" s="629"/>
      <c r="L388" s="37">
        <v>483</v>
      </c>
      <c r="M388" s="682" t="s">
        <v>226</v>
      </c>
      <c r="N388" s="84"/>
      <c r="O388" s="84"/>
      <c r="P388" s="84"/>
      <c r="Q388" s="84"/>
      <c r="R388" s="84"/>
      <c r="S388" s="37"/>
      <c r="T388" s="37"/>
      <c r="U388" s="37"/>
      <c r="V388" s="37"/>
      <c r="W388" s="37"/>
      <c r="X388" s="37"/>
      <c r="Y388" s="37"/>
      <c r="Z388" s="37"/>
      <c r="AA388" s="37"/>
      <c r="AB388" s="37"/>
      <c r="AC388" s="37"/>
      <c r="AD388" s="37"/>
      <c r="AE388" s="37"/>
      <c r="AF388" s="37"/>
      <c r="AG388" s="37"/>
      <c r="AH388" s="37"/>
    </row>
    <row r="389" spans="1:34">
      <c r="A389" s="666">
        <v>44057</v>
      </c>
      <c r="B389" s="115" t="s">
        <v>175</v>
      </c>
      <c r="C389" s="23">
        <v>880331946</v>
      </c>
      <c r="D389" s="115" t="s">
        <v>152</v>
      </c>
      <c r="E389" s="115" t="s">
        <v>147</v>
      </c>
      <c r="F389" s="665" t="s">
        <v>142</v>
      </c>
      <c r="G389" s="265">
        <v>44067</v>
      </c>
      <c r="H389" s="265"/>
      <c r="I389" s="265">
        <v>44072</v>
      </c>
      <c r="J389" s="115"/>
      <c r="K389" s="629"/>
      <c r="L389" s="37"/>
      <c r="M389" s="678" t="s">
        <v>195</v>
      </c>
      <c r="N389" s="642"/>
      <c r="O389" s="645">
        <v>44067</v>
      </c>
      <c r="P389" s="262">
        <v>1994.28</v>
      </c>
      <c r="Q389" s="629"/>
      <c r="R389" s="262"/>
      <c r="S389" s="37"/>
      <c r="T389" s="37"/>
      <c r="U389" s="37"/>
      <c r="V389" s="37"/>
      <c r="W389" s="37"/>
      <c r="X389" s="37"/>
      <c r="Y389" s="37"/>
      <c r="Z389" s="37"/>
      <c r="AA389" s="37"/>
      <c r="AB389" s="37"/>
      <c r="AC389" s="37"/>
      <c r="AD389" s="37"/>
      <c r="AE389" s="37"/>
      <c r="AF389" s="37"/>
      <c r="AG389" s="37"/>
      <c r="AH389" s="37"/>
    </row>
    <row r="390" spans="1:34">
      <c r="A390" s="265">
        <v>44048</v>
      </c>
      <c r="B390" s="115" t="s">
        <v>194</v>
      </c>
      <c r="C390" s="37">
        <v>880341727</v>
      </c>
      <c r="D390" s="115" t="s">
        <v>139</v>
      </c>
      <c r="E390" s="115" t="s">
        <v>140</v>
      </c>
      <c r="F390" s="115" t="s">
        <v>142</v>
      </c>
      <c r="G390" s="37"/>
      <c r="H390" s="37"/>
      <c r="I390" s="265">
        <v>44063</v>
      </c>
      <c r="J390" s="37"/>
      <c r="K390" s="629"/>
      <c r="L390" s="37"/>
      <c r="M390" s="678" t="s">
        <v>195</v>
      </c>
      <c r="N390" s="37"/>
      <c r="O390" s="37"/>
      <c r="P390" s="37"/>
      <c r="Q390" s="37"/>
      <c r="R390" s="37"/>
      <c r="S390" s="37"/>
      <c r="T390" s="37"/>
      <c r="U390" s="37"/>
      <c r="V390" s="37"/>
      <c r="W390" s="37"/>
      <c r="X390" s="37"/>
      <c r="Y390" s="37"/>
      <c r="Z390" s="37"/>
      <c r="AA390" s="37"/>
      <c r="AB390" s="37"/>
      <c r="AC390" s="37"/>
      <c r="AD390" s="37"/>
      <c r="AE390" s="37"/>
      <c r="AF390" s="37"/>
      <c r="AG390" s="37"/>
      <c r="AH390" s="37"/>
    </row>
    <row r="391" spans="1:34">
      <c r="A391" s="265">
        <v>44049</v>
      </c>
      <c r="B391" s="115" t="s">
        <v>194</v>
      </c>
      <c r="C391" s="37">
        <v>880346450</v>
      </c>
      <c r="D391" s="115" t="s">
        <v>139</v>
      </c>
      <c r="E391" s="115" t="s">
        <v>140</v>
      </c>
      <c r="F391" s="115" t="s">
        <v>404</v>
      </c>
      <c r="G391" s="37"/>
      <c r="H391" s="265"/>
      <c r="I391" s="265">
        <v>44063</v>
      </c>
      <c r="J391" s="115"/>
      <c r="K391" s="629"/>
      <c r="L391" s="37"/>
      <c r="M391" s="678" t="s">
        <v>280</v>
      </c>
      <c r="N391" s="681" t="s">
        <v>202</v>
      </c>
      <c r="O391" s="645"/>
      <c r="P391" s="262"/>
      <c r="Q391" s="629"/>
      <c r="R391" s="262"/>
      <c r="S391" s="37"/>
      <c r="T391" s="37"/>
      <c r="U391" s="37"/>
      <c r="V391" s="37"/>
      <c r="W391" s="37"/>
      <c r="X391" s="37"/>
      <c r="Y391" s="37"/>
      <c r="Z391" s="37"/>
      <c r="AA391" s="37"/>
      <c r="AB391" s="37"/>
      <c r="AC391" s="37"/>
      <c r="AD391" s="37"/>
      <c r="AE391" s="37"/>
      <c r="AF391" s="37"/>
      <c r="AG391" s="37"/>
      <c r="AH391" s="37"/>
    </row>
    <row r="392" spans="1:34">
      <c r="A392" s="265">
        <v>44047</v>
      </c>
      <c r="B392" s="115" t="s">
        <v>175</v>
      </c>
      <c r="C392" s="37">
        <v>880350415</v>
      </c>
      <c r="D392" s="115" t="s">
        <v>139</v>
      </c>
      <c r="E392" s="115" t="s">
        <v>140</v>
      </c>
      <c r="F392" s="115" t="s">
        <v>168</v>
      </c>
      <c r="G392" s="37"/>
      <c r="H392" s="37"/>
      <c r="I392" s="37"/>
      <c r="J392" s="37"/>
      <c r="K392" s="629"/>
      <c r="L392" s="37"/>
      <c r="M392" s="572"/>
      <c r="N392" s="37"/>
      <c r="O392" s="37"/>
      <c r="P392" s="37"/>
      <c r="Q392" s="37"/>
      <c r="R392" s="37"/>
      <c r="S392" s="37"/>
      <c r="T392" s="37"/>
      <c r="U392" s="37"/>
      <c r="V392" s="37"/>
      <c r="W392" s="37"/>
      <c r="X392" s="37"/>
      <c r="Y392" s="37"/>
      <c r="Z392" s="37"/>
      <c r="AA392" s="37"/>
      <c r="AB392" s="37"/>
      <c r="AC392" s="37"/>
      <c r="AD392" s="37"/>
      <c r="AE392" s="37"/>
      <c r="AF392" s="37"/>
      <c r="AG392" s="37"/>
      <c r="AH392" s="37"/>
    </row>
    <row r="393" spans="1:34">
      <c r="A393" s="265">
        <v>44048</v>
      </c>
      <c r="B393" s="115" t="s">
        <v>138</v>
      </c>
      <c r="C393" s="37">
        <v>882218327</v>
      </c>
      <c r="D393" s="115" t="s">
        <v>345</v>
      </c>
      <c r="E393" s="115" t="s">
        <v>140</v>
      </c>
      <c r="F393" s="115" t="s">
        <v>326</v>
      </c>
      <c r="G393" s="37"/>
      <c r="H393" s="37"/>
      <c r="I393" s="265">
        <v>44062</v>
      </c>
      <c r="J393" s="37"/>
      <c r="K393" s="629"/>
      <c r="L393" s="37"/>
      <c r="M393" s="115" t="s">
        <v>405</v>
      </c>
      <c r="N393" s="37"/>
      <c r="O393" s="37"/>
      <c r="P393" s="37"/>
      <c r="Q393" s="37"/>
      <c r="R393" s="37"/>
      <c r="S393" s="37"/>
      <c r="T393" s="37"/>
      <c r="U393" s="37"/>
      <c r="V393" s="37"/>
      <c r="W393" s="37"/>
      <c r="X393" s="37"/>
      <c r="Y393" s="37"/>
      <c r="Z393" s="37"/>
      <c r="AA393" s="37"/>
      <c r="AB393" s="37"/>
      <c r="AC393" s="37"/>
      <c r="AD393" s="37"/>
      <c r="AE393" s="37"/>
      <c r="AF393" s="37"/>
      <c r="AG393" s="37"/>
      <c r="AH393" s="37"/>
    </row>
    <row r="394" spans="1:34">
      <c r="A394" s="666">
        <v>44055</v>
      </c>
      <c r="B394" s="115" t="s">
        <v>149</v>
      </c>
      <c r="C394" s="37">
        <v>880356988</v>
      </c>
      <c r="D394" s="115" t="s">
        <v>139</v>
      </c>
      <c r="E394" s="115" t="s">
        <v>140</v>
      </c>
      <c r="F394" s="665" t="s">
        <v>142</v>
      </c>
      <c r="G394" s="37"/>
      <c r="H394" s="265">
        <v>44055</v>
      </c>
      <c r="I394" s="265"/>
      <c r="J394" s="115" t="s">
        <v>142</v>
      </c>
      <c r="K394" s="629"/>
      <c r="L394" s="37">
        <v>1631.7</v>
      </c>
      <c r="M394" s="678"/>
      <c r="N394" s="642"/>
      <c r="O394" s="645"/>
      <c r="P394" s="262"/>
      <c r="Q394" s="629"/>
      <c r="R394" s="262"/>
      <c r="S394" s="37"/>
      <c r="T394" s="37"/>
      <c r="U394" s="37"/>
      <c r="V394" s="37"/>
      <c r="W394" s="37"/>
      <c r="X394" s="37"/>
      <c r="Y394" s="37"/>
      <c r="Z394" s="37"/>
      <c r="AA394" s="37"/>
      <c r="AB394" s="37"/>
      <c r="AC394" s="37"/>
      <c r="AD394" s="37"/>
      <c r="AE394" s="37"/>
      <c r="AF394" s="37"/>
      <c r="AG394" s="37"/>
      <c r="AH394" s="37"/>
    </row>
    <row r="395" spans="1:34">
      <c r="A395" s="265">
        <v>44048</v>
      </c>
      <c r="B395" s="115" t="s">
        <v>138</v>
      </c>
      <c r="C395" s="37">
        <v>882220009</v>
      </c>
      <c r="D395" s="115" t="s">
        <v>139</v>
      </c>
      <c r="E395" s="115" t="s">
        <v>140</v>
      </c>
      <c r="F395" s="115" t="s">
        <v>142</v>
      </c>
      <c r="G395" s="37"/>
      <c r="H395" s="37"/>
      <c r="I395" s="265">
        <v>44063</v>
      </c>
      <c r="J395" s="37"/>
      <c r="K395" s="629"/>
      <c r="L395" s="37"/>
      <c r="M395" s="115" t="s">
        <v>280</v>
      </c>
      <c r="N395" s="37"/>
      <c r="O395" s="37"/>
      <c r="P395" s="37"/>
      <c r="Q395" s="37"/>
      <c r="R395" s="37"/>
      <c r="S395" s="37"/>
      <c r="T395" s="37"/>
      <c r="U395" s="37"/>
      <c r="V395" s="37"/>
      <c r="W395" s="37"/>
      <c r="X395" s="37"/>
      <c r="Y395" s="37"/>
      <c r="Z395" s="37"/>
      <c r="AA395" s="37"/>
      <c r="AB395" s="37"/>
      <c r="AC395" s="37"/>
      <c r="AD395" s="37"/>
      <c r="AE395" s="37"/>
      <c r="AF395" s="37"/>
      <c r="AG395" s="37"/>
      <c r="AH395" s="37"/>
    </row>
    <row r="396" spans="1:34">
      <c r="A396" s="265">
        <v>44035</v>
      </c>
      <c r="B396" s="115" t="s">
        <v>175</v>
      </c>
      <c r="C396" s="37">
        <v>880361164</v>
      </c>
      <c r="D396" s="115" t="s">
        <v>152</v>
      </c>
      <c r="E396" s="115" t="s">
        <v>140</v>
      </c>
      <c r="F396" s="115" t="s">
        <v>142</v>
      </c>
      <c r="G396" s="37"/>
      <c r="H396" s="265">
        <v>44049</v>
      </c>
      <c r="I396" s="37"/>
      <c r="J396" s="115" t="s">
        <v>142</v>
      </c>
      <c r="K396" s="629"/>
      <c r="L396" s="37">
        <v>53.5</v>
      </c>
      <c r="M396" s="678" t="s">
        <v>269</v>
      </c>
      <c r="N396" s="642"/>
      <c r="O396" s="645">
        <v>44054</v>
      </c>
      <c r="P396" s="262">
        <v>79.5</v>
      </c>
      <c r="Q396" s="629"/>
      <c r="R396" s="262"/>
      <c r="S396" s="37"/>
      <c r="T396" s="37"/>
      <c r="U396" s="37"/>
      <c r="V396" s="37"/>
      <c r="W396" s="37"/>
      <c r="X396" s="37"/>
      <c r="Y396" s="37"/>
      <c r="Z396" s="37"/>
      <c r="AA396" s="37"/>
      <c r="AB396" s="37"/>
      <c r="AC396" s="37"/>
      <c r="AD396" s="37"/>
      <c r="AE396" s="37"/>
      <c r="AF396" s="37"/>
      <c r="AG396" s="37"/>
      <c r="AH396" s="37"/>
    </row>
    <row r="397" spans="1:34">
      <c r="A397" s="265">
        <v>44035</v>
      </c>
      <c r="B397" s="115" t="s">
        <v>175</v>
      </c>
      <c r="C397" s="37">
        <v>880361164</v>
      </c>
      <c r="D397" s="115" t="s">
        <v>152</v>
      </c>
      <c r="E397" s="115" t="s">
        <v>140</v>
      </c>
      <c r="F397" s="115" t="s">
        <v>142</v>
      </c>
      <c r="G397" s="265">
        <v>44062</v>
      </c>
      <c r="H397" s="265">
        <v>44068</v>
      </c>
      <c r="I397" s="37"/>
      <c r="J397" s="115" t="s">
        <v>142</v>
      </c>
      <c r="K397" s="629"/>
      <c r="L397" s="37">
        <v>66.5</v>
      </c>
      <c r="M397" s="678" t="s">
        <v>304</v>
      </c>
      <c r="N397" s="642"/>
      <c r="O397" s="645"/>
      <c r="P397" s="262"/>
      <c r="Q397" s="629"/>
      <c r="R397" s="262"/>
      <c r="S397" s="37"/>
      <c r="T397" s="37"/>
      <c r="U397" s="37"/>
      <c r="V397" s="37"/>
      <c r="W397" s="37"/>
      <c r="X397" s="37"/>
      <c r="Y397" s="37"/>
      <c r="Z397" s="37"/>
      <c r="AA397" s="37"/>
      <c r="AB397" s="37"/>
      <c r="AC397" s="37"/>
      <c r="AD397" s="37"/>
      <c r="AE397" s="37"/>
      <c r="AF397" s="37"/>
      <c r="AG397" s="37"/>
      <c r="AH397" s="37"/>
    </row>
    <row r="398" spans="1:34">
      <c r="A398" s="666">
        <v>44063</v>
      </c>
      <c r="B398" s="115" t="s">
        <v>146</v>
      </c>
      <c r="C398" s="37">
        <v>880361169</v>
      </c>
      <c r="D398" s="115" t="s">
        <v>152</v>
      </c>
      <c r="E398" s="115" t="s">
        <v>140</v>
      </c>
      <c r="F398" s="665"/>
      <c r="G398" s="37"/>
      <c r="H398" s="265"/>
      <c r="I398" s="265">
        <v>44078</v>
      </c>
      <c r="J398" s="115" t="s">
        <v>142</v>
      </c>
      <c r="K398" s="629"/>
      <c r="L398" s="37"/>
      <c r="M398" s="678" t="s">
        <v>195</v>
      </c>
      <c r="N398" s="642"/>
      <c r="O398" s="645"/>
      <c r="P398" s="262"/>
      <c r="Q398" s="629"/>
      <c r="R398" s="262"/>
      <c r="S398" s="37"/>
      <c r="T398" s="37"/>
      <c r="U398" s="37"/>
      <c r="V398" s="37"/>
      <c r="W398" s="37"/>
      <c r="X398" s="37"/>
      <c r="Y398" s="37"/>
      <c r="Z398" s="37"/>
      <c r="AA398" s="37"/>
      <c r="AB398" s="37"/>
      <c r="AC398" s="37"/>
      <c r="AD398" s="37"/>
      <c r="AE398" s="37"/>
      <c r="AF398" s="37"/>
      <c r="AG398" s="37"/>
      <c r="AH398" s="37"/>
    </row>
    <row r="399" spans="1:34">
      <c r="A399" s="265">
        <v>44050</v>
      </c>
      <c r="B399" s="115" t="s">
        <v>206</v>
      </c>
      <c r="C399" s="37">
        <v>880361207</v>
      </c>
      <c r="D399" s="115" t="s">
        <v>152</v>
      </c>
      <c r="E399" s="115" t="s">
        <v>140</v>
      </c>
      <c r="F399" s="115" t="s">
        <v>142</v>
      </c>
      <c r="G399" s="37"/>
      <c r="H399" s="265"/>
      <c r="I399" s="265">
        <v>44070</v>
      </c>
      <c r="J399" s="115"/>
      <c r="K399" s="629"/>
      <c r="L399" s="37"/>
      <c r="M399" s="678"/>
      <c r="N399" s="642"/>
      <c r="O399" s="645"/>
      <c r="P399" s="262"/>
      <c r="Q399" s="629"/>
      <c r="R399" s="262"/>
      <c r="S399" s="37"/>
      <c r="T399" s="37"/>
      <c r="U399" s="37"/>
      <c r="V399" s="37"/>
      <c r="W399" s="37"/>
      <c r="X399" s="37"/>
      <c r="Y399" s="37"/>
      <c r="Z399" s="37"/>
      <c r="AA399" s="37"/>
      <c r="AB399" s="37"/>
      <c r="AC399" s="37"/>
      <c r="AD399" s="37"/>
      <c r="AE399" s="37"/>
      <c r="AF399" s="37"/>
      <c r="AG399" s="37"/>
      <c r="AH399" s="37"/>
    </row>
    <row r="400" spans="1:34">
      <c r="A400" s="666">
        <v>44057</v>
      </c>
      <c r="B400" s="115" t="s">
        <v>194</v>
      </c>
      <c r="C400" s="23">
        <v>880362695</v>
      </c>
      <c r="D400" s="115" t="s">
        <v>139</v>
      </c>
      <c r="E400" s="115" t="s">
        <v>140</v>
      </c>
      <c r="F400" s="665" t="s">
        <v>181</v>
      </c>
      <c r="G400" s="37"/>
      <c r="H400" s="265"/>
      <c r="I400" s="265">
        <v>44071</v>
      </c>
      <c r="J400" s="115"/>
      <c r="K400" s="629"/>
      <c r="L400" s="37"/>
      <c r="M400" s="678" t="s">
        <v>195</v>
      </c>
      <c r="N400" s="642"/>
      <c r="O400" s="645"/>
      <c r="P400" s="262"/>
      <c r="Q400" s="629"/>
      <c r="R400" s="262"/>
      <c r="S400" s="37"/>
      <c r="T400" s="37"/>
      <c r="U400" s="37"/>
      <c r="V400" s="37"/>
      <c r="W400" s="37"/>
      <c r="X400" s="37"/>
      <c r="Y400" s="37"/>
      <c r="Z400" s="37"/>
      <c r="AA400" s="37"/>
      <c r="AB400" s="37"/>
      <c r="AC400" s="37"/>
      <c r="AD400" s="37"/>
      <c r="AE400" s="37"/>
      <c r="AF400" s="37"/>
      <c r="AG400" s="37"/>
      <c r="AH400" s="37"/>
    </row>
    <row r="401" spans="1:34">
      <c r="A401" s="666">
        <v>44056</v>
      </c>
      <c r="B401" s="115" t="s">
        <v>206</v>
      </c>
      <c r="C401" s="37">
        <v>880364287</v>
      </c>
      <c r="D401" s="115" t="s">
        <v>139</v>
      </c>
      <c r="E401" s="115" t="s">
        <v>100</v>
      </c>
      <c r="F401" s="665"/>
      <c r="G401" s="37"/>
      <c r="H401" s="265"/>
      <c r="I401" s="265">
        <v>44069</v>
      </c>
      <c r="J401" s="115"/>
      <c r="K401" s="629"/>
      <c r="L401" s="37"/>
      <c r="M401" s="678" t="s">
        <v>195</v>
      </c>
      <c r="N401" s="642"/>
      <c r="O401" s="645">
        <v>44053</v>
      </c>
      <c r="P401" s="262">
        <v>3378.18</v>
      </c>
      <c r="Q401" s="629"/>
      <c r="R401" s="262"/>
      <c r="S401" s="37"/>
      <c r="T401" s="37"/>
      <c r="U401" s="37"/>
      <c r="V401" s="37"/>
      <c r="W401" s="37"/>
      <c r="X401" s="37"/>
      <c r="Y401" s="37"/>
      <c r="Z401" s="37"/>
      <c r="AA401" s="37"/>
      <c r="AB401" s="37"/>
      <c r="AC401" s="37"/>
      <c r="AD401" s="37"/>
      <c r="AE401" s="37"/>
      <c r="AF401" s="37"/>
      <c r="AG401" s="37"/>
      <c r="AH401" s="37"/>
    </row>
    <row r="402" spans="1:34">
      <c r="A402" s="265">
        <v>44048</v>
      </c>
      <c r="B402" s="115" t="s">
        <v>154</v>
      </c>
      <c r="C402" s="37">
        <v>880372177</v>
      </c>
      <c r="D402" s="115" t="s">
        <v>139</v>
      </c>
      <c r="E402" s="115" t="s">
        <v>140</v>
      </c>
      <c r="F402" s="115" t="s">
        <v>163</v>
      </c>
      <c r="G402" s="37"/>
      <c r="H402" s="37"/>
      <c r="I402" s="265">
        <v>44064</v>
      </c>
      <c r="J402" s="37"/>
      <c r="K402" s="629"/>
      <c r="L402" s="37"/>
      <c r="M402" s="678" t="s">
        <v>195</v>
      </c>
      <c r="N402" s="37"/>
      <c r="O402" s="37"/>
      <c r="P402" s="37"/>
      <c r="Q402" s="37"/>
      <c r="R402" s="37"/>
      <c r="S402" s="37"/>
      <c r="T402" s="37"/>
      <c r="U402" s="37"/>
      <c r="V402" s="37"/>
      <c r="W402" s="37"/>
      <c r="X402" s="37"/>
      <c r="Y402" s="37"/>
      <c r="Z402" s="37"/>
      <c r="AA402" s="37"/>
      <c r="AB402" s="37"/>
      <c r="AC402" s="37"/>
      <c r="AD402" s="37"/>
      <c r="AE402" s="37"/>
      <c r="AF402" s="37"/>
      <c r="AG402" s="37"/>
      <c r="AH402" s="37"/>
    </row>
    <row r="403" spans="1:34">
      <c r="A403" s="666">
        <v>44060</v>
      </c>
      <c r="B403" s="115" t="s">
        <v>178</v>
      </c>
      <c r="C403" s="84">
        <v>880376509</v>
      </c>
      <c r="D403" s="115" t="s">
        <v>152</v>
      </c>
      <c r="E403" s="115" t="s">
        <v>140</v>
      </c>
      <c r="F403" s="665" t="s">
        <v>148</v>
      </c>
      <c r="G403" s="37"/>
      <c r="H403" s="265">
        <v>44060</v>
      </c>
      <c r="I403" s="265">
        <v>44070</v>
      </c>
      <c r="J403" s="115" t="s">
        <v>148</v>
      </c>
      <c r="K403" s="629"/>
      <c r="L403" s="37">
        <v>55</v>
      </c>
      <c r="M403" s="678" t="s">
        <v>245</v>
      </c>
      <c r="N403" s="642"/>
      <c r="O403" s="645"/>
      <c r="P403" s="262"/>
      <c r="Q403" s="629"/>
      <c r="R403" s="262"/>
      <c r="S403" s="37"/>
      <c r="T403" s="37"/>
      <c r="U403" s="37"/>
      <c r="V403" s="37"/>
      <c r="W403" s="37"/>
      <c r="X403" s="37"/>
      <c r="Y403" s="37"/>
      <c r="Z403" s="37"/>
      <c r="AA403" s="37"/>
      <c r="AB403" s="37"/>
      <c r="AC403" s="37"/>
      <c r="AD403" s="37"/>
      <c r="AE403" s="37"/>
      <c r="AF403" s="37"/>
      <c r="AG403" s="37"/>
      <c r="AH403" s="37"/>
    </row>
    <row r="404" spans="1:34">
      <c r="A404" s="666">
        <v>44061</v>
      </c>
      <c r="B404" s="115" t="s">
        <v>194</v>
      </c>
      <c r="C404" s="23">
        <v>880384158</v>
      </c>
      <c r="D404" s="115" t="s">
        <v>152</v>
      </c>
      <c r="E404" s="115" t="s">
        <v>140</v>
      </c>
      <c r="F404" s="665" t="s">
        <v>142</v>
      </c>
      <c r="G404" s="265">
        <v>44061</v>
      </c>
      <c r="H404" s="265">
        <v>44067</v>
      </c>
      <c r="I404" s="265">
        <v>44076</v>
      </c>
      <c r="J404" s="115" t="s">
        <v>163</v>
      </c>
      <c r="K404" s="629"/>
      <c r="L404" s="37">
        <v>197.92</v>
      </c>
      <c r="M404" s="678" t="s">
        <v>337</v>
      </c>
      <c r="N404" s="642"/>
      <c r="O404" s="645"/>
      <c r="P404" s="262"/>
      <c r="Q404" s="629"/>
      <c r="R404" s="262"/>
      <c r="S404" s="37"/>
      <c r="T404" s="37"/>
      <c r="U404" s="37"/>
      <c r="V404" s="37"/>
      <c r="W404" s="37"/>
      <c r="X404" s="37"/>
      <c r="Y404" s="37"/>
      <c r="Z404" s="37"/>
      <c r="AA404" s="37"/>
      <c r="AB404" s="37"/>
      <c r="AC404" s="37"/>
      <c r="AD404" s="37"/>
      <c r="AE404" s="37"/>
      <c r="AF404" s="37"/>
      <c r="AG404" s="37"/>
      <c r="AH404" s="37"/>
    </row>
    <row r="405" spans="1:34">
      <c r="A405" s="265">
        <v>44061</v>
      </c>
      <c r="B405" s="115" t="s">
        <v>194</v>
      </c>
      <c r="C405" s="37">
        <v>880384158</v>
      </c>
      <c r="D405" s="115" t="s">
        <v>152</v>
      </c>
      <c r="E405" s="115" t="s">
        <v>140</v>
      </c>
      <c r="F405" s="115" t="s">
        <v>148</v>
      </c>
      <c r="G405" s="265">
        <v>44061</v>
      </c>
      <c r="H405" s="265">
        <v>44074</v>
      </c>
      <c r="I405" s="265">
        <v>44076</v>
      </c>
      <c r="J405" s="115" t="s">
        <v>148</v>
      </c>
      <c r="K405" s="680" t="s">
        <v>373</v>
      </c>
      <c r="L405" s="37">
        <v>6</v>
      </c>
      <c r="M405" s="678" t="s">
        <v>406</v>
      </c>
      <c r="N405" s="84"/>
      <c r="O405" s="84"/>
      <c r="P405" s="84"/>
      <c r="Q405" s="84"/>
      <c r="R405" s="84"/>
      <c r="S405" s="37"/>
      <c r="T405" s="37"/>
      <c r="U405" s="37"/>
      <c r="V405" s="37"/>
      <c r="W405" s="37"/>
      <c r="X405" s="37"/>
      <c r="Y405" s="37"/>
      <c r="Z405" s="37"/>
      <c r="AA405" s="37"/>
      <c r="AB405" s="37"/>
      <c r="AC405" s="37"/>
      <c r="AD405" s="37"/>
      <c r="AE405" s="37"/>
      <c r="AF405" s="37"/>
      <c r="AG405" s="37"/>
      <c r="AH405" s="37"/>
    </row>
    <row r="406" spans="1:34">
      <c r="A406" s="265">
        <v>44071</v>
      </c>
      <c r="B406" s="115" t="s">
        <v>154</v>
      </c>
      <c r="C406" s="37">
        <v>880385015</v>
      </c>
      <c r="D406" s="115" t="s">
        <v>139</v>
      </c>
      <c r="E406" s="115" t="s">
        <v>100</v>
      </c>
      <c r="F406" s="37"/>
      <c r="G406" s="37"/>
      <c r="H406" s="37"/>
      <c r="I406" s="265">
        <v>44085</v>
      </c>
      <c r="J406" s="37"/>
      <c r="K406" s="629"/>
      <c r="L406" s="37"/>
      <c r="M406" s="572"/>
      <c r="N406" s="84"/>
      <c r="O406" s="84"/>
      <c r="P406" s="84"/>
      <c r="Q406" s="84"/>
      <c r="R406" s="84"/>
      <c r="S406" s="37"/>
      <c r="T406" s="37"/>
      <c r="U406" s="37"/>
      <c r="V406" s="37"/>
      <c r="W406" s="37"/>
      <c r="X406" s="37"/>
      <c r="Y406" s="37"/>
      <c r="Z406" s="37"/>
      <c r="AA406" s="37"/>
      <c r="AB406" s="37"/>
      <c r="AC406" s="37"/>
      <c r="AD406" s="37"/>
      <c r="AE406" s="37"/>
      <c r="AF406" s="37"/>
      <c r="AG406" s="37"/>
      <c r="AH406" s="37"/>
    </row>
    <row r="407" spans="1:34">
      <c r="A407" s="265">
        <v>44067</v>
      </c>
      <c r="B407" s="115" t="s">
        <v>281</v>
      </c>
      <c r="C407" s="37">
        <v>880385101</v>
      </c>
      <c r="D407" s="115" t="s">
        <v>152</v>
      </c>
      <c r="E407" s="115" t="s">
        <v>140</v>
      </c>
      <c r="F407" s="115" t="s">
        <v>142</v>
      </c>
      <c r="G407" s="84"/>
      <c r="H407" s="84"/>
      <c r="I407" s="265">
        <v>44083</v>
      </c>
      <c r="J407" s="84"/>
      <c r="K407" s="416"/>
      <c r="L407" s="37"/>
      <c r="M407" s="678" t="s">
        <v>195</v>
      </c>
      <c r="N407" s="84"/>
      <c r="O407" s="84"/>
      <c r="P407" s="84"/>
      <c r="Q407" s="84"/>
      <c r="R407" s="84"/>
      <c r="S407" s="37"/>
      <c r="T407" s="37"/>
      <c r="U407" s="37"/>
      <c r="V407" s="37"/>
      <c r="W407" s="37"/>
      <c r="X407" s="37"/>
      <c r="Y407" s="37"/>
      <c r="Z407" s="37"/>
      <c r="AA407" s="37"/>
      <c r="AB407" s="37"/>
      <c r="AC407" s="37"/>
      <c r="AD407" s="37"/>
      <c r="AE407" s="37"/>
      <c r="AF407" s="37"/>
      <c r="AG407" s="37"/>
      <c r="AH407" s="37"/>
    </row>
    <row r="408" spans="1:34">
      <c r="A408" s="265">
        <v>44071</v>
      </c>
      <c r="B408" s="115" t="s">
        <v>194</v>
      </c>
      <c r="C408" s="37">
        <v>880385145</v>
      </c>
      <c r="D408" s="115" t="s">
        <v>139</v>
      </c>
      <c r="E408" s="115" t="s">
        <v>150</v>
      </c>
      <c r="F408" s="115" t="s">
        <v>142</v>
      </c>
      <c r="G408" s="37"/>
      <c r="H408" s="37"/>
      <c r="I408" s="265">
        <v>44085</v>
      </c>
      <c r="J408" s="37"/>
      <c r="K408" s="680" t="s">
        <v>263</v>
      </c>
      <c r="L408" s="37"/>
      <c r="M408" s="678" t="s">
        <v>280</v>
      </c>
      <c r="N408" s="84"/>
      <c r="O408" s="403">
        <v>44071</v>
      </c>
      <c r="P408" s="23">
        <v>1052.8</v>
      </c>
      <c r="Q408" s="84"/>
      <c r="R408" s="84"/>
      <c r="S408" s="37"/>
      <c r="T408" s="37"/>
      <c r="U408" s="37"/>
      <c r="V408" s="37"/>
      <c r="W408" s="37"/>
      <c r="X408" s="37"/>
      <c r="Y408" s="37"/>
      <c r="Z408" s="37"/>
      <c r="AA408" s="37"/>
      <c r="AB408" s="37"/>
      <c r="AC408" s="37"/>
      <c r="AD408" s="37"/>
      <c r="AE408" s="37"/>
      <c r="AF408" s="37"/>
      <c r="AG408" s="37"/>
      <c r="AH408" s="37"/>
    </row>
    <row r="409" spans="1:34">
      <c r="A409" s="265">
        <v>44050</v>
      </c>
      <c r="B409" s="115" t="s">
        <v>194</v>
      </c>
      <c r="C409" s="37">
        <v>880385231</v>
      </c>
      <c r="D409" s="115" t="s">
        <v>139</v>
      </c>
      <c r="E409" s="115" t="s">
        <v>140</v>
      </c>
      <c r="F409" s="115" t="s">
        <v>142</v>
      </c>
      <c r="G409" s="37"/>
      <c r="H409" s="265"/>
      <c r="I409" s="265">
        <v>44064</v>
      </c>
      <c r="J409" s="115"/>
      <c r="K409" s="629"/>
      <c r="L409" s="37"/>
      <c r="M409" s="678" t="s">
        <v>195</v>
      </c>
      <c r="N409" s="681" t="s">
        <v>330</v>
      </c>
      <c r="O409" s="645"/>
      <c r="P409" s="262"/>
      <c r="Q409" s="629"/>
      <c r="R409" s="262"/>
      <c r="S409" s="486"/>
      <c r="T409" s="37"/>
      <c r="U409" s="37"/>
      <c r="V409" s="37"/>
      <c r="W409" s="37"/>
      <c r="X409" s="37"/>
      <c r="Y409" s="37"/>
      <c r="Z409" s="37"/>
      <c r="AA409" s="37"/>
      <c r="AB409" s="37"/>
      <c r="AC409" s="37"/>
      <c r="AD409" s="37"/>
      <c r="AE409" s="37"/>
      <c r="AF409" s="37"/>
      <c r="AG409" s="37"/>
      <c r="AH409" s="37"/>
    </row>
    <row r="410" spans="1:34">
      <c r="A410" s="265">
        <v>44047</v>
      </c>
      <c r="B410" s="115" t="s">
        <v>227</v>
      </c>
      <c r="C410" s="37">
        <v>880385383</v>
      </c>
      <c r="D410" s="115" t="s">
        <v>139</v>
      </c>
      <c r="E410" s="115" t="s">
        <v>147</v>
      </c>
      <c r="F410" s="115" t="s">
        <v>142</v>
      </c>
      <c r="G410" s="37"/>
      <c r="H410" s="37"/>
      <c r="I410" s="37"/>
      <c r="J410" s="37"/>
      <c r="K410" s="686">
        <v>200500</v>
      </c>
      <c r="L410" s="37"/>
      <c r="M410" s="678" t="s">
        <v>407</v>
      </c>
      <c r="N410" s="37"/>
      <c r="O410" s="265">
        <v>44047</v>
      </c>
      <c r="P410" s="37">
        <v>4492.32</v>
      </c>
      <c r="Q410" s="37"/>
      <c r="R410" s="37"/>
      <c r="S410" s="486"/>
      <c r="T410" s="37"/>
      <c r="U410" s="37"/>
      <c r="V410" s="37"/>
      <c r="W410" s="37"/>
      <c r="X410" s="37"/>
      <c r="Y410" s="37"/>
      <c r="Z410" s="37"/>
      <c r="AA410" s="37"/>
      <c r="AB410" s="37"/>
      <c r="AC410" s="37"/>
      <c r="AD410" s="37"/>
      <c r="AE410" s="37"/>
      <c r="AF410" s="37"/>
      <c r="AG410" s="37"/>
      <c r="AH410" s="37"/>
    </row>
    <row r="411" spans="1:34">
      <c r="A411" s="666">
        <v>44063</v>
      </c>
      <c r="B411" s="115" t="s">
        <v>154</v>
      </c>
      <c r="C411" s="37">
        <v>880385389</v>
      </c>
      <c r="D411" s="115" t="s">
        <v>152</v>
      </c>
      <c r="E411" s="115" t="s">
        <v>100</v>
      </c>
      <c r="F411" s="665"/>
      <c r="G411" s="37"/>
      <c r="H411" s="265">
        <v>44070</v>
      </c>
      <c r="I411" s="265">
        <v>44079</v>
      </c>
      <c r="J411" s="115" t="s">
        <v>148</v>
      </c>
      <c r="K411" s="629"/>
      <c r="L411" s="37">
        <v>24</v>
      </c>
      <c r="M411" s="678" t="s">
        <v>408</v>
      </c>
      <c r="N411" s="642"/>
      <c r="O411" s="645"/>
      <c r="P411" s="262"/>
      <c r="Q411" s="629"/>
      <c r="R411" s="262"/>
      <c r="S411" s="37"/>
      <c r="T411" s="37"/>
      <c r="U411" s="37"/>
      <c r="V411" s="37"/>
      <c r="W411" s="37"/>
      <c r="X411" s="37"/>
      <c r="Y411" s="37"/>
      <c r="Z411" s="37"/>
      <c r="AA411" s="37"/>
      <c r="AB411" s="37"/>
      <c r="AC411" s="37"/>
      <c r="AD411" s="37"/>
      <c r="AE411" s="37"/>
      <c r="AF411" s="37"/>
      <c r="AG411" s="37"/>
      <c r="AH411" s="37"/>
    </row>
    <row r="412" spans="1:34">
      <c r="A412" s="265">
        <v>44049</v>
      </c>
      <c r="B412" s="115" t="s">
        <v>297</v>
      </c>
      <c r="C412" s="37">
        <v>880385476</v>
      </c>
      <c r="D412" s="115" t="s">
        <v>139</v>
      </c>
      <c r="E412" s="115" t="s">
        <v>140</v>
      </c>
      <c r="F412" s="115" t="s">
        <v>168</v>
      </c>
      <c r="G412" s="37"/>
      <c r="H412" s="265"/>
      <c r="I412" s="265">
        <v>44068</v>
      </c>
      <c r="J412" s="115"/>
      <c r="K412" s="629"/>
      <c r="L412" s="37"/>
      <c r="M412" s="678" t="s">
        <v>409</v>
      </c>
      <c r="N412" s="681" t="s">
        <v>410</v>
      </c>
      <c r="O412" s="645"/>
      <c r="P412" s="262"/>
      <c r="Q412" s="629"/>
      <c r="R412" s="262"/>
      <c r="S412" s="37"/>
      <c r="T412" s="37"/>
      <c r="U412" s="37"/>
      <c r="V412" s="37"/>
      <c r="W412" s="37"/>
      <c r="X412" s="37"/>
      <c r="Y412" s="37"/>
      <c r="Z412" s="37"/>
      <c r="AA412" s="37"/>
      <c r="AB412" s="37"/>
      <c r="AC412" s="37"/>
      <c r="AD412" s="37"/>
      <c r="AE412" s="37"/>
      <c r="AF412" s="37"/>
      <c r="AG412" s="37"/>
      <c r="AH412" s="37"/>
    </row>
    <row r="413" spans="1:34">
      <c r="A413" s="666">
        <v>44063</v>
      </c>
      <c r="B413" s="115" t="s">
        <v>149</v>
      </c>
      <c r="C413" s="84">
        <v>880385476</v>
      </c>
      <c r="D413" s="115" t="s">
        <v>139</v>
      </c>
      <c r="E413" s="115" t="s">
        <v>140</v>
      </c>
      <c r="F413" s="665" t="s">
        <v>142</v>
      </c>
      <c r="G413" s="37"/>
      <c r="H413" s="265"/>
      <c r="I413" s="265">
        <v>44078</v>
      </c>
      <c r="J413" s="115"/>
      <c r="K413" s="629"/>
      <c r="L413" s="37"/>
      <c r="M413" s="678" t="s">
        <v>195</v>
      </c>
      <c r="N413" s="642"/>
      <c r="O413" s="645"/>
      <c r="P413" s="262"/>
      <c r="Q413" s="629"/>
      <c r="R413" s="262"/>
      <c r="S413" s="37"/>
      <c r="T413" s="37"/>
      <c r="U413" s="37"/>
      <c r="V413" s="37"/>
      <c r="W413" s="37"/>
      <c r="X413" s="37"/>
      <c r="Y413" s="37"/>
      <c r="Z413" s="37"/>
      <c r="AA413" s="37"/>
      <c r="AB413" s="37"/>
      <c r="AC413" s="37"/>
      <c r="AD413" s="37"/>
      <c r="AE413" s="37"/>
      <c r="AF413" s="37"/>
      <c r="AG413" s="37"/>
      <c r="AH413" s="37"/>
    </row>
    <row r="414" spans="1:34">
      <c r="A414" s="666">
        <v>44056</v>
      </c>
      <c r="B414" s="115" t="s">
        <v>194</v>
      </c>
      <c r="C414" s="37">
        <v>880385479</v>
      </c>
      <c r="D414" s="115" t="s">
        <v>139</v>
      </c>
      <c r="E414" s="115" t="s">
        <v>140</v>
      </c>
      <c r="F414" s="665" t="s">
        <v>168</v>
      </c>
      <c r="G414" s="265">
        <v>44074</v>
      </c>
      <c r="H414" s="265">
        <v>44068</v>
      </c>
      <c r="I414" s="265">
        <v>44089</v>
      </c>
      <c r="J414" s="115" t="s">
        <v>142</v>
      </c>
      <c r="K414" s="680" t="s">
        <v>169</v>
      </c>
      <c r="L414" s="37">
        <v>1412</v>
      </c>
      <c r="M414" s="678" t="s">
        <v>304</v>
      </c>
      <c r="N414" s="642"/>
      <c r="O414" s="665" t="s">
        <v>411</v>
      </c>
      <c r="P414" s="262">
        <v>8492.86</v>
      </c>
      <c r="Q414" s="629"/>
      <c r="R414" s="262"/>
      <c r="S414" s="37"/>
      <c r="T414" s="37"/>
      <c r="U414" s="37"/>
      <c r="V414" s="37"/>
      <c r="W414" s="37"/>
      <c r="X414" s="37"/>
      <c r="Y414" s="37"/>
      <c r="Z414" s="37"/>
      <c r="AA414" s="37"/>
      <c r="AB414" s="37"/>
      <c r="AC414" s="37"/>
      <c r="AD414" s="37"/>
      <c r="AE414" s="37"/>
      <c r="AF414" s="37"/>
      <c r="AG414" s="37"/>
      <c r="AH414" s="37"/>
    </row>
    <row r="415" spans="1:34">
      <c r="A415" s="265">
        <v>44047</v>
      </c>
      <c r="B415" s="115" t="s">
        <v>175</v>
      </c>
      <c r="C415" s="37">
        <v>880385499</v>
      </c>
      <c r="D415" s="115" t="s">
        <v>139</v>
      </c>
      <c r="E415" s="115" t="s">
        <v>147</v>
      </c>
      <c r="F415" s="115" t="s">
        <v>142</v>
      </c>
      <c r="G415" s="37"/>
      <c r="H415" s="37"/>
      <c r="I415" s="37"/>
      <c r="J415" s="37"/>
      <c r="K415" s="629"/>
      <c r="L415" s="37"/>
      <c r="M415" s="572"/>
      <c r="N415" s="37"/>
      <c r="O415" s="265">
        <v>44047</v>
      </c>
      <c r="P415" s="37">
        <v>455</v>
      </c>
      <c r="Q415" s="37"/>
      <c r="R415" s="37"/>
      <c r="S415" s="37"/>
      <c r="T415" s="37"/>
      <c r="U415" s="37"/>
      <c r="V415" s="37"/>
      <c r="W415" s="37"/>
      <c r="X415" s="37"/>
      <c r="Y415" s="37"/>
      <c r="Z415" s="37"/>
      <c r="AA415" s="37"/>
      <c r="AB415" s="37"/>
      <c r="AC415" s="37"/>
      <c r="AD415" s="37"/>
      <c r="AE415" s="37"/>
      <c r="AF415" s="37"/>
      <c r="AG415" s="37"/>
      <c r="AH415" s="37"/>
    </row>
    <row r="416" spans="1:34">
      <c r="A416" s="265">
        <v>44048</v>
      </c>
      <c r="B416" s="115" t="s">
        <v>154</v>
      </c>
      <c r="C416" s="37">
        <v>880385588</v>
      </c>
      <c r="D416" s="115" t="s">
        <v>139</v>
      </c>
      <c r="E416" s="115" t="s">
        <v>147</v>
      </c>
      <c r="F416" s="115"/>
      <c r="G416" s="37"/>
      <c r="H416" s="37"/>
      <c r="I416" s="265"/>
      <c r="J416" s="37"/>
      <c r="K416" s="629"/>
      <c r="L416" s="37"/>
      <c r="M416" s="572"/>
      <c r="N416" s="37"/>
      <c r="O416" s="37"/>
      <c r="P416" s="37"/>
      <c r="Q416" s="37"/>
      <c r="R416" s="37"/>
      <c r="S416" s="37"/>
      <c r="T416" s="37"/>
      <c r="U416" s="37"/>
      <c r="V416" s="37"/>
      <c r="W416" s="37"/>
      <c r="X416" s="37"/>
      <c r="Y416" s="37"/>
      <c r="Z416" s="37"/>
      <c r="AA416" s="37"/>
      <c r="AB416" s="37"/>
      <c r="AC416" s="37"/>
      <c r="AD416" s="37"/>
      <c r="AE416" s="37"/>
      <c r="AF416" s="37"/>
      <c r="AG416" s="37"/>
      <c r="AH416" s="37"/>
    </row>
    <row r="417" spans="1:34">
      <c r="A417" s="265">
        <v>44050</v>
      </c>
      <c r="B417" s="115" t="s">
        <v>175</v>
      </c>
      <c r="C417" s="37">
        <v>880385598</v>
      </c>
      <c r="D417" s="115" t="s">
        <v>139</v>
      </c>
      <c r="E417" s="115" t="s">
        <v>140</v>
      </c>
      <c r="F417" s="115" t="s">
        <v>412</v>
      </c>
      <c r="G417" s="265">
        <v>44056</v>
      </c>
      <c r="H417" s="265"/>
      <c r="I417" s="265">
        <v>44063</v>
      </c>
      <c r="J417" s="115"/>
      <c r="K417" s="629"/>
      <c r="L417" s="37"/>
      <c r="M417" s="678" t="s">
        <v>413</v>
      </c>
      <c r="N417" s="681" t="s">
        <v>380</v>
      </c>
      <c r="O417" s="645"/>
      <c r="P417" s="262"/>
      <c r="Q417" s="629"/>
      <c r="R417" s="262"/>
      <c r="S417" s="37"/>
      <c r="T417" s="37"/>
      <c r="U417" s="37"/>
      <c r="V417" s="37"/>
      <c r="W417" s="37"/>
      <c r="X417" s="37"/>
      <c r="Y417" s="37"/>
      <c r="Z417" s="37"/>
      <c r="AA417" s="37"/>
      <c r="AB417" s="37"/>
      <c r="AC417" s="37"/>
      <c r="AD417" s="37"/>
      <c r="AE417" s="37"/>
      <c r="AF417" s="37"/>
      <c r="AG417" s="37"/>
      <c r="AH417" s="37"/>
    </row>
    <row r="418" spans="1:34">
      <c r="A418" s="265">
        <v>44046</v>
      </c>
      <c r="B418" s="115" t="s">
        <v>157</v>
      </c>
      <c r="C418" s="37">
        <v>880385619</v>
      </c>
      <c r="D418" s="115" t="s">
        <v>139</v>
      </c>
      <c r="E418" s="115" t="s">
        <v>140</v>
      </c>
      <c r="F418" s="115" t="s">
        <v>168</v>
      </c>
      <c r="G418" s="37"/>
      <c r="H418" s="265">
        <v>44048</v>
      </c>
      <c r="I418" s="265">
        <v>44053</v>
      </c>
      <c r="J418" s="115" t="s">
        <v>168</v>
      </c>
      <c r="K418" s="680" t="s">
        <v>353</v>
      </c>
      <c r="L418" s="37">
        <v>420</v>
      </c>
      <c r="M418" s="572"/>
      <c r="N418" s="37">
        <v>4000</v>
      </c>
      <c r="O418" s="37"/>
      <c r="P418" s="37"/>
      <c r="Q418" s="37"/>
      <c r="R418" s="37"/>
      <c r="S418" s="37"/>
      <c r="T418" s="37"/>
      <c r="U418" s="37"/>
      <c r="V418" s="37"/>
      <c r="W418" s="37"/>
      <c r="X418" s="37"/>
      <c r="Y418" s="37"/>
      <c r="Z418" s="37"/>
      <c r="AA418" s="37"/>
      <c r="AB418" s="37"/>
      <c r="AC418" s="37"/>
      <c r="AD418" s="37"/>
      <c r="AE418" s="37"/>
      <c r="AF418" s="37"/>
      <c r="AG418" s="37"/>
      <c r="AH418" s="37"/>
    </row>
    <row r="419" spans="1:34">
      <c r="A419" s="265">
        <v>44046</v>
      </c>
      <c r="B419" s="115" t="s">
        <v>157</v>
      </c>
      <c r="C419" s="37">
        <v>880385619</v>
      </c>
      <c r="D419" s="115" t="s">
        <v>139</v>
      </c>
      <c r="E419" s="115" t="s">
        <v>140</v>
      </c>
      <c r="F419" s="115" t="s">
        <v>168</v>
      </c>
      <c r="G419" s="37"/>
      <c r="H419" s="265">
        <v>44057</v>
      </c>
      <c r="I419" s="265">
        <v>44053</v>
      </c>
      <c r="J419" s="115" t="s">
        <v>168</v>
      </c>
      <c r="K419" s="629"/>
      <c r="L419" s="37">
        <v>420</v>
      </c>
      <c r="M419" s="572"/>
      <c r="N419" s="37">
        <v>4000</v>
      </c>
      <c r="O419" s="37"/>
      <c r="P419" s="37"/>
      <c r="Q419" s="37"/>
      <c r="R419" s="37"/>
      <c r="S419" s="37"/>
      <c r="T419" s="37"/>
      <c r="U419" s="37"/>
      <c r="V419" s="37"/>
      <c r="W419" s="37"/>
      <c r="X419" s="37"/>
      <c r="Y419" s="37"/>
      <c r="Z419" s="37"/>
      <c r="AA419" s="37"/>
      <c r="AB419" s="37"/>
      <c r="AC419" s="37"/>
      <c r="AD419" s="37"/>
      <c r="AE419" s="37"/>
      <c r="AF419" s="37"/>
      <c r="AG419" s="37"/>
      <c r="AH419" s="37"/>
    </row>
    <row r="420" spans="1:34">
      <c r="A420" s="666">
        <v>44054</v>
      </c>
      <c r="B420" s="115" t="s">
        <v>157</v>
      </c>
      <c r="C420" s="37">
        <v>880385619</v>
      </c>
      <c r="D420" s="115" t="s">
        <v>139</v>
      </c>
      <c r="E420" s="115" t="s">
        <v>140</v>
      </c>
      <c r="F420" s="665" t="s">
        <v>168</v>
      </c>
      <c r="G420" s="37"/>
      <c r="H420" s="265">
        <v>44054</v>
      </c>
      <c r="I420" s="265"/>
      <c r="J420" s="115" t="s">
        <v>168</v>
      </c>
      <c r="K420" s="629"/>
      <c r="L420" s="37">
        <v>420</v>
      </c>
      <c r="M420" s="678" t="s">
        <v>269</v>
      </c>
      <c r="N420" s="642"/>
      <c r="O420" s="645"/>
      <c r="P420" s="262"/>
      <c r="Q420" s="629"/>
      <c r="R420" s="262"/>
      <c r="S420" s="486"/>
      <c r="T420" s="37"/>
      <c r="U420" s="37"/>
      <c r="V420" s="37"/>
      <c r="W420" s="37"/>
      <c r="X420" s="37"/>
      <c r="Y420" s="37"/>
      <c r="Z420" s="37"/>
      <c r="AA420" s="37"/>
      <c r="AB420" s="37"/>
      <c r="AC420" s="37"/>
      <c r="AD420" s="37"/>
      <c r="AE420" s="37"/>
      <c r="AF420" s="37"/>
      <c r="AG420" s="37"/>
      <c r="AH420" s="37"/>
    </row>
    <row r="421" spans="1:34">
      <c r="A421" s="265">
        <v>44048</v>
      </c>
      <c r="B421" s="115" t="s">
        <v>194</v>
      </c>
      <c r="C421" s="37">
        <v>880385666</v>
      </c>
      <c r="D421" s="115" t="s">
        <v>139</v>
      </c>
      <c r="E421" s="115" t="s">
        <v>140</v>
      </c>
      <c r="F421" s="115" t="s">
        <v>142</v>
      </c>
      <c r="G421" s="37"/>
      <c r="H421" s="37"/>
      <c r="I421" s="265">
        <v>44062</v>
      </c>
      <c r="J421" s="37"/>
      <c r="K421" s="629"/>
      <c r="L421" s="37"/>
      <c r="M421" s="678" t="s">
        <v>195</v>
      </c>
      <c r="N421" s="37"/>
      <c r="O421" s="37"/>
      <c r="P421" s="37"/>
      <c r="Q421" s="37"/>
      <c r="R421" s="37"/>
      <c r="S421" s="262"/>
      <c r="T421" s="262"/>
      <c r="U421" s="262"/>
      <c r="V421" s="262"/>
      <c r="W421" s="262"/>
      <c r="X421" s="262"/>
      <c r="Y421" s="262"/>
      <c r="Z421" s="262"/>
      <c r="AA421" s="262"/>
      <c r="AB421" s="262"/>
      <c r="AC421" s="262"/>
      <c r="AD421" s="262"/>
      <c r="AE421" s="262"/>
      <c r="AF421" s="262"/>
      <c r="AG421" s="37"/>
      <c r="AH421" s="37"/>
    </row>
    <row r="422" spans="1:34">
      <c r="A422" s="265">
        <v>44047</v>
      </c>
      <c r="B422" s="115" t="s">
        <v>194</v>
      </c>
      <c r="C422" s="37">
        <v>880387657</v>
      </c>
      <c r="D422" s="115" t="s">
        <v>139</v>
      </c>
      <c r="E422" s="115" t="s">
        <v>140</v>
      </c>
      <c r="F422" s="115" t="s">
        <v>340</v>
      </c>
      <c r="G422" s="265">
        <v>44064</v>
      </c>
      <c r="H422" s="265">
        <v>44073</v>
      </c>
      <c r="I422" s="265">
        <v>44078</v>
      </c>
      <c r="J422" s="115" t="s">
        <v>168</v>
      </c>
      <c r="K422" s="629"/>
      <c r="L422" s="37">
        <v>470</v>
      </c>
      <c r="M422" s="678" t="s">
        <v>280</v>
      </c>
      <c r="N422" s="37"/>
      <c r="O422" s="665" t="s">
        <v>414</v>
      </c>
      <c r="P422" s="37">
        <v>2163</v>
      </c>
      <c r="Q422" s="37"/>
      <c r="R422" s="37"/>
      <c r="S422" s="262"/>
      <c r="T422" s="262"/>
      <c r="U422" s="262"/>
      <c r="V422" s="262"/>
      <c r="W422" s="262"/>
      <c r="X422" s="262"/>
      <c r="Y422" s="262"/>
      <c r="Z422" s="262"/>
      <c r="AA422" s="262"/>
      <c r="AB422" s="262"/>
      <c r="AC422" s="262"/>
      <c r="AD422" s="262"/>
      <c r="AE422" s="262"/>
      <c r="AF422" s="262"/>
      <c r="AG422" s="37"/>
      <c r="AH422" s="37"/>
    </row>
    <row r="423" spans="1:34">
      <c r="A423" s="666">
        <v>44056</v>
      </c>
      <c r="B423" s="115" t="s">
        <v>281</v>
      </c>
      <c r="C423" s="37">
        <v>880389922</v>
      </c>
      <c r="D423" s="115" t="s">
        <v>152</v>
      </c>
      <c r="E423" s="115" t="s">
        <v>150</v>
      </c>
      <c r="F423" s="665" t="s">
        <v>176</v>
      </c>
      <c r="G423" s="265"/>
      <c r="H423" s="265">
        <v>44067</v>
      </c>
      <c r="I423" s="265">
        <v>44063</v>
      </c>
      <c r="J423" s="115" t="s">
        <v>176</v>
      </c>
      <c r="K423" s="686">
        <v>100200</v>
      </c>
      <c r="L423" s="37">
        <v>148.75</v>
      </c>
      <c r="M423" s="678" t="s">
        <v>304</v>
      </c>
      <c r="N423" s="642"/>
      <c r="O423" s="645"/>
      <c r="P423" s="262"/>
      <c r="Q423" s="629"/>
      <c r="R423" s="262"/>
      <c r="S423" s="262"/>
      <c r="T423" s="262"/>
      <c r="U423" s="262"/>
      <c r="V423" s="262"/>
      <c r="W423" s="262"/>
      <c r="X423" s="262"/>
      <c r="Y423" s="262"/>
      <c r="Z423" s="262"/>
      <c r="AA423" s="262"/>
      <c r="AB423" s="262"/>
      <c r="AC423" s="262"/>
      <c r="AD423" s="262"/>
      <c r="AE423" s="262"/>
      <c r="AF423" s="262"/>
      <c r="AG423" s="37"/>
      <c r="AH423" s="37"/>
    </row>
    <row r="424" spans="1:34">
      <c r="A424" s="666">
        <v>44057</v>
      </c>
      <c r="B424" s="115" t="s">
        <v>194</v>
      </c>
      <c r="C424" s="23">
        <v>880396024</v>
      </c>
      <c r="D424" s="115" t="s">
        <v>139</v>
      </c>
      <c r="E424" s="115" t="s">
        <v>140</v>
      </c>
      <c r="F424" s="665" t="s">
        <v>142</v>
      </c>
      <c r="G424" s="37"/>
      <c r="H424" s="265">
        <v>44063</v>
      </c>
      <c r="I424" s="265">
        <v>44071</v>
      </c>
      <c r="J424" s="115" t="s">
        <v>142</v>
      </c>
      <c r="K424" s="629"/>
      <c r="L424" s="37">
        <v>133</v>
      </c>
      <c r="M424" s="678" t="s">
        <v>337</v>
      </c>
      <c r="N424" s="642"/>
      <c r="O424" s="645"/>
      <c r="P424" s="262"/>
      <c r="Q424" s="629"/>
      <c r="R424" s="262"/>
      <c r="S424" s="262"/>
      <c r="T424" s="262"/>
      <c r="U424" s="262"/>
      <c r="V424" s="262"/>
      <c r="W424" s="262"/>
      <c r="X424" s="262"/>
      <c r="Y424" s="262"/>
      <c r="Z424" s="262"/>
      <c r="AA424" s="262"/>
      <c r="AB424" s="262"/>
      <c r="AC424" s="262"/>
      <c r="AD424" s="262"/>
      <c r="AE424" s="262"/>
      <c r="AF424" s="262"/>
      <c r="AG424" s="37"/>
      <c r="AH424" s="37"/>
    </row>
    <row r="425" spans="1:34">
      <c r="A425" s="666">
        <v>44057</v>
      </c>
      <c r="B425" s="115" t="s">
        <v>194</v>
      </c>
      <c r="C425" s="23">
        <v>880396024</v>
      </c>
      <c r="D425" s="115" t="s">
        <v>139</v>
      </c>
      <c r="E425" s="115" t="s">
        <v>140</v>
      </c>
      <c r="F425" s="665" t="s">
        <v>142</v>
      </c>
      <c r="G425" s="37"/>
      <c r="H425" s="265">
        <v>44068</v>
      </c>
      <c r="I425" s="265">
        <v>44076</v>
      </c>
      <c r="J425" s="115" t="s">
        <v>142</v>
      </c>
      <c r="K425" s="680" t="s">
        <v>415</v>
      </c>
      <c r="L425" s="37">
        <v>66</v>
      </c>
      <c r="M425" s="678" t="s">
        <v>238</v>
      </c>
      <c r="N425" s="681"/>
      <c r="O425" s="645"/>
      <c r="P425" s="262"/>
      <c r="Q425" s="629"/>
      <c r="R425" s="262"/>
      <c r="S425" s="262"/>
      <c r="T425" s="262"/>
      <c r="U425" s="262"/>
      <c r="V425" s="262"/>
      <c r="W425" s="262"/>
      <c r="X425" s="262"/>
      <c r="Y425" s="262"/>
      <c r="Z425" s="262"/>
      <c r="AA425" s="262"/>
      <c r="AB425" s="262"/>
      <c r="AC425" s="262"/>
      <c r="AD425" s="262"/>
      <c r="AE425" s="262"/>
      <c r="AF425" s="262"/>
      <c r="AG425" s="37"/>
      <c r="AH425" s="37"/>
    </row>
    <row r="426" spans="1:34">
      <c r="A426" s="265">
        <v>44046</v>
      </c>
      <c r="B426" s="115" t="s">
        <v>156</v>
      </c>
      <c r="C426" s="37">
        <v>880398830</v>
      </c>
      <c r="D426" s="115" t="s">
        <v>139</v>
      </c>
      <c r="E426" s="115" t="s">
        <v>140</v>
      </c>
      <c r="F426" s="115" t="s">
        <v>416</v>
      </c>
      <c r="G426" s="37"/>
      <c r="H426" s="37"/>
      <c r="I426" s="265">
        <v>44058</v>
      </c>
      <c r="J426" s="37"/>
      <c r="K426" s="629"/>
      <c r="L426" s="37"/>
      <c r="M426" s="572"/>
      <c r="N426" s="37"/>
      <c r="O426" s="37"/>
      <c r="P426" s="37"/>
      <c r="Q426" s="37"/>
      <c r="R426" s="37"/>
      <c r="S426" s="262"/>
      <c r="T426" s="262"/>
      <c r="U426" s="262"/>
      <c r="V426" s="262"/>
      <c r="W426" s="262"/>
      <c r="X426" s="262"/>
      <c r="Y426" s="262"/>
      <c r="Z426" s="262"/>
      <c r="AA426" s="262"/>
      <c r="AB426" s="262"/>
      <c r="AC426" s="262"/>
      <c r="AD426" s="262"/>
      <c r="AE426" s="262"/>
      <c r="AF426" s="262"/>
      <c r="AG426" s="37"/>
      <c r="AH426" s="37"/>
    </row>
    <row r="427" spans="1:34">
      <c r="A427" s="666">
        <v>44055</v>
      </c>
      <c r="B427" s="115" t="s">
        <v>156</v>
      </c>
      <c r="C427" s="37">
        <v>880398830</v>
      </c>
      <c r="D427" s="115" t="s">
        <v>139</v>
      </c>
      <c r="E427" s="115" t="s">
        <v>100</v>
      </c>
      <c r="F427" s="665"/>
      <c r="G427" s="23"/>
      <c r="H427" s="265">
        <v>44055</v>
      </c>
      <c r="I427" s="265"/>
      <c r="J427" s="115" t="s">
        <v>416</v>
      </c>
      <c r="K427" s="629"/>
      <c r="L427" s="37">
        <v>3600</v>
      </c>
      <c r="M427" s="678"/>
      <c r="N427" s="642"/>
      <c r="O427" s="645"/>
      <c r="P427" s="262"/>
      <c r="Q427" s="629"/>
      <c r="R427" s="262"/>
      <c r="S427" s="262"/>
      <c r="T427" s="262"/>
      <c r="U427" s="262"/>
      <c r="V427" s="262"/>
      <c r="W427" s="262"/>
      <c r="X427" s="262"/>
      <c r="Y427" s="262"/>
      <c r="Z427" s="262"/>
      <c r="AA427" s="262"/>
      <c r="AB427" s="262"/>
      <c r="AC427" s="262"/>
      <c r="AD427" s="262"/>
      <c r="AE427" s="262"/>
      <c r="AF427" s="262"/>
      <c r="AG427" s="37"/>
      <c r="AH427" s="37"/>
    </row>
    <row r="428" spans="1:34">
      <c r="A428" s="666">
        <v>44056</v>
      </c>
      <c r="B428" s="37" t="s">
        <v>149</v>
      </c>
      <c r="C428" s="37">
        <v>880399193</v>
      </c>
      <c r="D428" s="115" t="s">
        <v>139</v>
      </c>
      <c r="E428" s="115" t="s">
        <v>140</v>
      </c>
      <c r="F428" s="665" t="s">
        <v>190</v>
      </c>
      <c r="G428" s="37"/>
      <c r="H428" s="265"/>
      <c r="I428" s="265">
        <v>44071</v>
      </c>
      <c r="J428" s="115"/>
      <c r="K428" s="629"/>
      <c r="L428" s="37"/>
      <c r="M428" s="678" t="s">
        <v>195</v>
      </c>
      <c r="N428" s="642"/>
      <c r="O428" s="645"/>
      <c r="P428" s="262"/>
      <c r="Q428" s="629"/>
      <c r="R428" s="262"/>
      <c r="S428" s="262"/>
      <c r="T428" s="262"/>
      <c r="U428" s="262"/>
      <c r="V428" s="262"/>
      <c r="W428" s="262"/>
      <c r="X428" s="262"/>
      <c r="Y428" s="262"/>
      <c r="Z428" s="262"/>
      <c r="AA428" s="262"/>
      <c r="AB428" s="262"/>
      <c r="AC428" s="262"/>
      <c r="AD428" s="262"/>
      <c r="AE428" s="262"/>
      <c r="AF428" s="262"/>
      <c r="AG428" s="37"/>
      <c r="AH428" s="37"/>
    </row>
    <row r="429" spans="1:34">
      <c r="A429" s="666">
        <v>44063</v>
      </c>
      <c r="B429" s="115" t="s">
        <v>154</v>
      </c>
      <c r="C429" s="37">
        <v>880406053</v>
      </c>
      <c r="D429" s="115" t="s">
        <v>152</v>
      </c>
      <c r="E429" s="115" t="s">
        <v>150</v>
      </c>
      <c r="F429" s="665"/>
      <c r="G429" s="37"/>
      <c r="H429" s="265"/>
      <c r="I429" s="265">
        <v>44078</v>
      </c>
      <c r="J429" s="115"/>
      <c r="K429" s="629"/>
      <c r="L429" s="37"/>
      <c r="M429" s="678" t="s">
        <v>195</v>
      </c>
      <c r="N429" s="642"/>
      <c r="O429" s="645"/>
      <c r="P429" s="262"/>
      <c r="Q429" s="629"/>
      <c r="R429" s="262"/>
      <c r="S429" s="262"/>
      <c r="T429" s="262"/>
      <c r="U429" s="262"/>
      <c r="V429" s="262"/>
      <c r="W429" s="262"/>
      <c r="X429" s="262"/>
      <c r="Y429" s="262"/>
      <c r="Z429" s="262"/>
      <c r="AA429" s="262"/>
      <c r="AB429" s="262"/>
      <c r="AC429" s="262"/>
      <c r="AD429" s="262"/>
      <c r="AE429" s="262"/>
      <c r="AF429" s="262"/>
      <c r="AG429" s="37"/>
      <c r="AH429" s="37"/>
    </row>
    <row r="430" spans="1:34">
      <c r="A430" s="265">
        <v>44046</v>
      </c>
      <c r="B430" s="115" t="s">
        <v>154</v>
      </c>
      <c r="C430" s="37">
        <v>880408104</v>
      </c>
      <c r="D430" s="115" t="s">
        <v>139</v>
      </c>
      <c r="E430" s="115" t="s">
        <v>147</v>
      </c>
      <c r="F430" s="37"/>
      <c r="G430" s="37"/>
      <c r="H430" s="37"/>
      <c r="I430" s="37"/>
      <c r="J430" s="37"/>
      <c r="K430" s="629"/>
      <c r="L430" s="37"/>
      <c r="M430" s="572"/>
      <c r="N430" s="37"/>
      <c r="O430" s="37"/>
      <c r="P430" s="37"/>
      <c r="Q430" s="37"/>
      <c r="R430" s="37"/>
      <c r="S430" s="262"/>
      <c r="T430" s="262"/>
      <c r="U430" s="262"/>
      <c r="V430" s="262"/>
      <c r="W430" s="262"/>
      <c r="X430" s="262"/>
      <c r="Y430" s="262"/>
      <c r="Z430" s="262"/>
      <c r="AA430" s="262"/>
      <c r="AB430" s="262"/>
      <c r="AC430" s="262"/>
      <c r="AD430" s="262"/>
      <c r="AE430" s="262"/>
      <c r="AF430" s="262"/>
      <c r="AG430" s="37"/>
      <c r="AH430" s="37"/>
    </row>
    <row r="431" spans="1:34">
      <c r="A431" s="666">
        <v>44055</v>
      </c>
      <c r="B431" s="115" t="s">
        <v>167</v>
      </c>
      <c r="C431" s="37">
        <v>880408111</v>
      </c>
      <c r="D431" s="115" t="s">
        <v>152</v>
      </c>
      <c r="E431" s="115" t="s">
        <v>140</v>
      </c>
      <c r="F431" s="665" t="s">
        <v>148</v>
      </c>
      <c r="G431" s="37"/>
      <c r="H431" s="265">
        <v>44055</v>
      </c>
      <c r="I431" s="265"/>
      <c r="J431" s="115" t="s">
        <v>148</v>
      </c>
      <c r="K431" s="629"/>
      <c r="L431" s="37">
        <v>165</v>
      </c>
      <c r="M431" s="678" t="s">
        <v>197</v>
      </c>
      <c r="N431" s="642"/>
      <c r="O431" s="645"/>
      <c r="P431" s="262"/>
      <c r="Q431" s="629"/>
      <c r="R431" s="262"/>
      <c r="S431" s="262"/>
      <c r="T431" s="262"/>
      <c r="U431" s="262"/>
      <c r="V431" s="262"/>
      <c r="W431" s="262"/>
      <c r="X431" s="262"/>
      <c r="Y431" s="262"/>
      <c r="Z431" s="262"/>
      <c r="AA431" s="262"/>
      <c r="AB431" s="262"/>
      <c r="AC431" s="262"/>
      <c r="AD431" s="262"/>
      <c r="AE431" s="262"/>
      <c r="AF431" s="262"/>
      <c r="AG431" s="37"/>
      <c r="AH431" s="37"/>
    </row>
    <row r="432" spans="1:34">
      <c r="A432" s="265">
        <v>44049</v>
      </c>
      <c r="B432" s="115" t="s">
        <v>138</v>
      </c>
      <c r="C432" s="37">
        <v>880100663</v>
      </c>
      <c r="D432" s="115" t="s">
        <v>139</v>
      </c>
      <c r="E432" s="115" t="s">
        <v>140</v>
      </c>
      <c r="F432" s="115" t="s">
        <v>187</v>
      </c>
      <c r="G432" s="37"/>
      <c r="H432" s="265">
        <v>44064</v>
      </c>
      <c r="I432" s="265">
        <v>44064</v>
      </c>
      <c r="J432" s="115" t="s">
        <v>168</v>
      </c>
      <c r="K432" s="629"/>
      <c r="L432" s="37">
        <v>180</v>
      </c>
      <c r="M432" s="115" t="s">
        <v>417</v>
      </c>
      <c r="N432" s="642" t="s">
        <v>330</v>
      </c>
      <c r="O432" s="645"/>
      <c r="P432" s="262"/>
      <c r="Q432" s="629"/>
      <c r="R432" s="262"/>
      <c r="S432" s="262"/>
      <c r="T432" s="262"/>
      <c r="U432" s="262"/>
      <c r="V432" s="262"/>
      <c r="W432" s="262"/>
      <c r="X432" s="262"/>
      <c r="Y432" s="262"/>
      <c r="Z432" s="262"/>
      <c r="AA432" s="262"/>
      <c r="AB432" s="262"/>
      <c r="AC432" s="262"/>
      <c r="AD432" s="262"/>
      <c r="AE432" s="262"/>
      <c r="AF432" s="262"/>
      <c r="AG432" s="37"/>
      <c r="AH432" s="37"/>
    </row>
    <row r="433" spans="1:34">
      <c r="A433" s="666">
        <v>44055</v>
      </c>
      <c r="B433" s="115" t="s">
        <v>194</v>
      </c>
      <c r="C433" s="37">
        <v>880417514</v>
      </c>
      <c r="D433" s="115" t="s">
        <v>139</v>
      </c>
      <c r="E433" s="115" t="s">
        <v>140</v>
      </c>
      <c r="F433" s="665" t="s">
        <v>168</v>
      </c>
      <c r="G433" s="265">
        <v>44071</v>
      </c>
      <c r="H433" s="265">
        <v>44057</v>
      </c>
      <c r="I433" s="265">
        <v>44085</v>
      </c>
      <c r="J433" s="115" t="s">
        <v>168</v>
      </c>
      <c r="K433" s="629"/>
      <c r="L433" s="37">
        <v>36800</v>
      </c>
      <c r="M433" s="678" t="s">
        <v>193</v>
      </c>
      <c r="N433" s="642"/>
      <c r="O433" s="645"/>
      <c r="P433" s="262"/>
      <c r="Q433" s="629"/>
      <c r="R433" s="262"/>
      <c r="S433" s="262"/>
      <c r="T433" s="262"/>
      <c r="U433" s="262"/>
      <c r="V433" s="262"/>
      <c r="W433" s="262"/>
      <c r="X433" s="262"/>
      <c r="Y433" s="262"/>
      <c r="Z433" s="262"/>
      <c r="AA433" s="262"/>
      <c r="AB433" s="262"/>
      <c r="AC433" s="262"/>
      <c r="AD433" s="262"/>
      <c r="AE433" s="262"/>
      <c r="AF433" s="262"/>
      <c r="AG433" s="37"/>
      <c r="AH433" s="37"/>
    </row>
    <row r="434" spans="1:34">
      <c r="A434" s="265">
        <v>44046</v>
      </c>
      <c r="B434" s="115" t="s">
        <v>149</v>
      </c>
      <c r="C434" s="37">
        <v>880419733</v>
      </c>
      <c r="D434" s="115" t="s">
        <v>139</v>
      </c>
      <c r="E434" s="115" t="s">
        <v>140</v>
      </c>
      <c r="F434" s="115" t="s">
        <v>142</v>
      </c>
      <c r="G434" s="37"/>
      <c r="H434" s="265">
        <v>44064</v>
      </c>
      <c r="I434" s="265">
        <v>44076</v>
      </c>
      <c r="J434" s="115" t="s">
        <v>176</v>
      </c>
      <c r="K434" s="629"/>
      <c r="L434" s="37">
        <v>815</v>
      </c>
      <c r="M434" s="678" t="s">
        <v>195</v>
      </c>
      <c r="N434" s="37"/>
      <c r="O434" s="37"/>
      <c r="P434" s="37"/>
      <c r="Q434" s="37"/>
      <c r="R434" s="37"/>
      <c r="S434" s="262"/>
      <c r="T434" s="262"/>
      <c r="U434" s="262"/>
      <c r="V434" s="262"/>
      <c r="W434" s="262"/>
      <c r="X434" s="262"/>
      <c r="Y434" s="262"/>
      <c r="Z434" s="262"/>
      <c r="AA434" s="262"/>
      <c r="AB434" s="262"/>
      <c r="AC434" s="262"/>
      <c r="AD434" s="262"/>
      <c r="AE434" s="262"/>
      <c r="AF434" s="262"/>
      <c r="AG434" s="37"/>
      <c r="AH434" s="37"/>
    </row>
    <row r="435" spans="1:34">
      <c r="A435" s="265">
        <v>44048</v>
      </c>
      <c r="B435" s="115" t="s">
        <v>149</v>
      </c>
      <c r="C435" s="262">
        <v>880423473</v>
      </c>
      <c r="D435" s="115" t="s">
        <v>139</v>
      </c>
      <c r="E435" s="115" t="s">
        <v>140</v>
      </c>
      <c r="F435" s="115" t="s">
        <v>142</v>
      </c>
      <c r="G435" s="37"/>
      <c r="H435" s="37"/>
      <c r="I435" s="265">
        <v>44063</v>
      </c>
      <c r="J435" s="37"/>
      <c r="K435" s="629"/>
      <c r="L435" s="37"/>
      <c r="M435" s="678" t="s">
        <v>195</v>
      </c>
      <c r="N435" s="37"/>
      <c r="O435" s="37"/>
      <c r="P435" s="37"/>
      <c r="Q435" s="37"/>
      <c r="R435" s="37"/>
      <c r="S435" s="262"/>
      <c r="T435" s="262"/>
      <c r="U435" s="262"/>
      <c r="V435" s="262"/>
      <c r="W435" s="262"/>
      <c r="X435" s="262"/>
      <c r="Y435" s="262"/>
      <c r="Z435" s="262"/>
      <c r="AA435" s="262"/>
      <c r="AB435" s="262"/>
      <c r="AC435" s="262"/>
      <c r="AD435" s="262"/>
      <c r="AE435" s="262"/>
      <c r="AF435" s="262"/>
      <c r="AG435" s="37"/>
      <c r="AH435" s="37"/>
    </row>
    <row r="436" spans="1:34">
      <c r="A436" s="666">
        <v>44062</v>
      </c>
      <c r="B436" s="115" t="s">
        <v>156</v>
      </c>
      <c r="C436" s="84">
        <v>880427232</v>
      </c>
      <c r="D436" s="115" t="s">
        <v>152</v>
      </c>
      <c r="E436" s="115" t="s">
        <v>140</v>
      </c>
      <c r="F436" s="665"/>
      <c r="G436" s="37"/>
      <c r="H436" s="265">
        <v>44062</v>
      </c>
      <c r="I436" s="265">
        <v>44069</v>
      </c>
      <c r="J436" s="115" t="s">
        <v>181</v>
      </c>
      <c r="K436" s="629"/>
      <c r="L436" s="37">
        <v>126</v>
      </c>
      <c r="M436" s="678"/>
      <c r="N436" s="642"/>
      <c r="O436" s="645"/>
      <c r="P436" s="262"/>
      <c r="Q436" s="629"/>
      <c r="R436" s="262"/>
      <c r="S436" s="262"/>
      <c r="T436" s="262"/>
      <c r="U436" s="262"/>
      <c r="V436" s="262"/>
      <c r="W436" s="262"/>
      <c r="X436" s="262"/>
      <c r="Y436" s="262"/>
      <c r="Z436" s="262"/>
      <c r="AA436" s="262"/>
      <c r="AB436" s="262"/>
      <c r="AC436" s="262"/>
      <c r="AD436" s="262"/>
      <c r="AE436" s="262"/>
      <c r="AF436" s="262"/>
      <c r="AG436" s="37"/>
      <c r="AH436" s="37"/>
    </row>
    <row r="437" spans="1:34">
      <c r="A437" s="666">
        <v>44062</v>
      </c>
      <c r="B437" s="115" t="s">
        <v>156</v>
      </c>
      <c r="C437" s="84">
        <v>880427232</v>
      </c>
      <c r="D437" s="115" t="s">
        <v>152</v>
      </c>
      <c r="E437" s="115" t="s">
        <v>140</v>
      </c>
      <c r="F437" s="665"/>
      <c r="G437" s="37"/>
      <c r="H437" s="265">
        <v>44074</v>
      </c>
      <c r="I437" s="265">
        <v>44077</v>
      </c>
      <c r="J437" s="115"/>
      <c r="K437" s="629"/>
      <c r="L437" s="37">
        <v>35</v>
      </c>
      <c r="M437" s="678"/>
      <c r="N437" s="642"/>
      <c r="O437" s="645"/>
      <c r="P437" s="262"/>
      <c r="Q437" s="629"/>
      <c r="R437" s="262"/>
      <c r="S437" s="262"/>
      <c r="T437" s="262"/>
      <c r="U437" s="262"/>
      <c r="V437" s="262"/>
      <c r="W437" s="262"/>
      <c r="X437" s="262"/>
      <c r="Y437" s="262"/>
      <c r="Z437" s="262"/>
      <c r="AA437" s="262"/>
      <c r="AB437" s="262"/>
      <c r="AC437" s="262"/>
      <c r="AD437" s="262"/>
      <c r="AE437" s="262"/>
      <c r="AF437" s="262"/>
      <c r="AG437" s="37"/>
      <c r="AH437" s="37"/>
    </row>
    <row r="438" spans="1:34">
      <c r="A438" s="666">
        <v>44054</v>
      </c>
      <c r="B438" s="115" t="s">
        <v>281</v>
      </c>
      <c r="C438" s="37">
        <v>880431164</v>
      </c>
      <c r="D438" s="115" t="s">
        <v>139</v>
      </c>
      <c r="E438" s="115" t="s">
        <v>150</v>
      </c>
      <c r="F438" s="665" t="s">
        <v>213</v>
      </c>
      <c r="G438" s="37"/>
      <c r="H438" s="265"/>
      <c r="I438" s="265">
        <v>44068</v>
      </c>
      <c r="J438" s="115"/>
      <c r="K438" s="629"/>
      <c r="L438" s="37"/>
      <c r="M438" s="678"/>
      <c r="N438" s="642"/>
      <c r="O438" s="645"/>
      <c r="P438" s="262"/>
      <c r="Q438" s="629"/>
      <c r="R438" s="262"/>
      <c r="S438" s="262"/>
      <c r="T438" s="262"/>
      <c r="U438" s="262"/>
      <c r="V438" s="262"/>
      <c r="W438" s="262"/>
      <c r="X438" s="262"/>
      <c r="Y438" s="262"/>
      <c r="Z438" s="262"/>
      <c r="AA438" s="262"/>
      <c r="AB438" s="262"/>
      <c r="AC438" s="262"/>
      <c r="AD438" s="262"/>
      <c r="AE438" s="262"/>
      <c r="AF438" s="262"/>
      <c r="AG438" s="37"/>
      <c r="AH438" s="37"/>
    </row>
    <row r="439" spans="1:34">
      <c r="A439" s="265">
        <v>44036</v>
      </c>
      <c r="B439" s="115" t="s">
        <v>154</v>
      </c>
      <c r="C439" s="37">
        <v>880434781</v>
      </c>
      <c r="D439" s="115" t="s">
        <v>152</v>
      </c>
      <c r="E439" s="115" t="s">
        <v>140</v>
      </c>
      <c r="F439" s="115" t="s">
        <v>148</v>
      </c>
      <c r="G439" s="265">
        <v>44050</v>
      </c>
      <c r="H439" s="265">
        <v>44050</v>
      </c>
      <c r="I439" s="265">
        <v>44064</v>
      </c>
      <c r="J439" s="115" t="s">
        <v>148</v>
      </c>
      <c r="K439" s="629"/>
      <c r="L439" s="37">
        <v>847</v>
      </c>
      <c r="M439" s="678" t="s">
        <v>197</v>
      </c>
      <c r="N439" s="642"/>
      <c r="O439" s="645"/>
      <c r="P439" s="262"/>
      <c r="Q439" s="629"/>
      <c r="R439" s="262"/>
      <c r="S439" s="262"/>
      <c r="T439" s="262"/>
      <c r="U439" s="262"/>
      <c r="V439" s="262"/>
      <c r="W439" s="262"/>
      <c r="X439" s="262"/>
      <c r="Y439" s="262"/>
      <c r="Z439" s="262"/>
      <c r="AA439" s="262"/>
      <c r="AB439" s="262"/>
      <c r="AC439" s="262"/>
      <c r="AD439" s="262"/>
      <c r="AE439" s="262"/>
      <c r="AF439" s="262"/>
      <c r="AG439" s="37"/>
      <c r="AH439" s="37"/>
    </row>
    <row r="440" spans="1:34">
      <c r="A440" s="265">
        <v>44036</v>
      </c>
      <c r="B440" s="115" t="s">
        <v>154</v>
      </c>
      <c r="C440" s="37">
        <v>880434781</v>
      </c>
      <c r="D440" s="115" t="s">
        <v>152</v>
      </c>
      <c r="E440" s="115" t="s">
        <v>140</v>
      </c>
      <c r="F440" s="115" t="s">
        <v>148</v>
      </c>
      <c r="G440" s="265"/>
      <c r="H440" s="265">
        <v>44053</v>
      </c>
      <c r="I440" s="265">
        <v>44064</v>
      </c>
      <c r="J440" s="115" t="s">
        <v>148</v>
      </c>
      <c r="K440" s="629"/>
      <c r="L440" s="37">
        <v>1682</v>
      </c>
      <c r="M440" s="678" t="s">
        <v>418</v>
      </c>
      <c r="N440" s="642"/>
      <c r="O440" s="645"/>
      <c r="P440" s="262"/>
      <c r="Q440" s="629"/>
      <c r="R440" s="262"/>
      <c r="S440" s="262"/>
      <c r="T440" s="262"/>
      <c r="U440" s="262"/>
      <c r="V440" s="262"/>
      <c r="W440" s="262"/>
      <c r="X440" s="262"/>
      <c r="Y440" s="262"/>
      <c r="Z440" s="262"/>
      <c r="AA440" s="262"/>
      <c r="AB440" s="262"/>
      <c r="AC440" s="262"/>
      <c r="AD440" s="262"/>
      <c r="AE440" s="262"/>
      <c r="AF440" s="262"/>
      <c r="AG440" s="37"/>
      <c r="AH440" s="37"/>
    </row>
    <row r="441" spans="1:34">
      <c r="A441" s="265">
        <v>44036</v>
      </c>
      <c r="B441" s="115" t="s">
        <v>154</v>
      </c>
      <c r="C441" s="37">
        <v>880434781</v>
      </c>
      <c r="D441" s="115" t="s">
        <v>152</v>
      </c>
      <c r="E441" s="115" t="s">
        <v>140</v>
      </c>
      <c r="F441" s="115" t="s">
        <v>148</v>
      </c>
      <c r="G441" s="265"/>
      <c r="H441" s="265">
        <v>44054</v>
      </c>
      <c r="I441" s="265">
        <v>44064</v>
      </c>
      <c r="J441" s="115" t="s">
        <v>148</v>
      </c>
      <c r="K441" s="629"/>
      <c r="L441" s="37">
        <v>640</v>
      </c>
      <c r="M441" s="678" t="s">
        <v>269</v>
      </c>
      <c r="N441" s="642"/>
      <c r="O441" s="645">
        <v>44051</v>
      </c>
      <c r="P441" s="262">
        <v>35</v>
      </c>
      <c r="Q441" s="629"/>
      <c r="R441" s="262"/>
      <c r="S441" s="262"/>
      <c r="T441" s="262"/>
      <c r="U441" s="262"/>
      <c r="V441" s="262"/>
      <c r="W441" s="262"/>
      <c r="X441" s="262"/>
      <c r="Y441" s="262"/>
      <c r="Z441" s="262"/>
      <c r="AA441" s="262"/>
      <c r="AB441" s="262"/>
      <c r="AC441" s="262"/>
      <c r="AD441" s="262"/>
      <c r="AE441" s="262"/>
      <c r="AF441" s="262"/>
      <c r="AG441" s="37"/>
      <c r="AH441" s="37"/>
    </row>
    <row r="442" spans="1:34">
      <c r="A442" s="265">
        <v>44036</v>
      </c>
      <c r="B442" s="115" t="s">
        <v>154</v>
      </c>
      <c r="C442" s="37">
        <v>880434781</v>
      </c>
      <c r="D442" s="115" t="s">
        <v>152</v>
      </c>
      <c r="E442" s="115" t="s">
        <v>140</v>
      </c>
      <c r="F442" s="115" t="s">
        <v>148</v>
      </c>
      <c r="G442" s="265"/>
      <c r="H442" s="265">
        <v>44061</v>
      </c>
      <c r="I442" s="265">
        <v>44064</v>
      </c>
      <c r="J442" s="115" t="s">
        <v>148</v>
      </c>
      <c r="K442" s="629"/>
      <c r="L442" s="37">
        <v>4627.08</v>
      </c>
      <c r="M442" s="678" t="s">
        <v>419</v>
      </c>
      <c r="N442" s="642"/>
      <c r="O442" s="645"/>
      <c r="P442" s="262"/>
      <c r="Q442" s="629"/>
      <c r="R442" s="262"/>
      <c r="S442" s="262"/>
      <c r="T442" s="262"/>
      <c r="U442" s="262"/>
      <c r="V442" s="262"/>
      <c r="W442" s="262"/>
      <c r="X442" s="262"/>
      <c r="Y442" s="262"/>
      <c r="Z442" s="262"/>
      <c r="AA442" s="262"/>
      <c r="AB442" s="262"/>
      <c r="AC442" s="262"/>
      <c r="AD442" s="262"/>
      <c r="AE442" s="262"/>
      <c r="AF442" s="262"/>
      <c r="AG442" s="37"/>
      <c r="AH442" s="37"/>
    </row>
    <row r="443" spans="1:34">
      <c r="A443" s="265">
        <v>44036</v>
      </c>
      <c r="B443" s="115" t="s">
        <v>154</v>
      </c>
      <c r="C443" s="37">
        <v>880434781</v>
      </c>
      <c r="D443" s="115" t="s">
        <v>152</v>
      </c>
      <c r="E443" s="115" t="s">
        <v>140</v>
      </c>
      <c r="F443" s="115" t="s">
        <v>148</v>
      </c>
      <c r="G443" s="265"/>
      <c r="H443" s="265">
        <v>44067</v>
      </c>
      <c r="I443" s="265">
        <v>44078</v>
      </c>
      <c r="J443" s="115" t="s">
        <v>148</v>
      </c>
      <c r="K443" s="629"/>
      <c r="L443" s="37">
        <v>5046</v>
      </c>
      <c r="M443" s="678" t="s">
        <v>420</v>
      </c>
      <c r="N443" s="642"/>
      <c r="O443" s="645"/>
      <c r="P443" s="262"/>
      <c r="Q443" s="629"/>
      <c r="R443" s="262"/>
      <c r="S443" s="262"/>
      <c r="T443" s="262"/>
      <c r="U443" s="262"/>
      <c r="V443" s="262"/>
      <c r="W443" s="262"/>
      <c r="X443" s="262"/>
      <c r="Y443" s="262"/>
      <c r="Z443" s="262"/>
      <c r="AA443" s="262"/>
      <c r="AB443" s="262"/>
      <c r="AC443" s="262"/>
      <c r="AD443" s="262"/>
      <c r="AE443" s="262"/>
      <c r="AF443" s="262"/>
      <c r="AG443" s="37"/>
      <c r="AH443" s="37"/>
    </row>
    <row r="444" spans="1:34">
      <c r="A444" s="265">
        <v>44036</v>
      </c>
      <c r="B444" s="115" t="s">
        <v>154</v>
      </c>
      <c r="C444" s="37">
        <v>880434781</v>
      </c>
      <c r="D444" s="115" t="s">
        <v>152</v>
      </c>
      <c r="E444" s="115" t="s">
        <v>140</v>
      </c>
      <c r="F444" s="115" t="s">
        <v>148</v>
      </c>
      <c r="G444" s="265"/>
      <c r="H444" s="265">
        <v>44070</v>
      </c>
      <c r="I444" s="265">
        <v>44078</v>
      </c>
      <c r="J444" s="115" t="s">
        <v>148</v>
      </c>
      <c r="K444" s="629"/>
      <c r="L444" s="37">
        <v>827.77</v>
      </c>
      <c r="M444" s="678" t="s">
        <v>420</v>
      </c>
      <c r="N444" s="642"/>
      <c r="O444" s="645"/>
      <c r="P444" s="262"/>
      <c r="Q444" s="629"/>
      <c r="R444" s="262"/>
      <c r="S444" s="262"/>
      <c r="T444" s="262"/>
      <c r="U444" s="262"/>
      <c r="V444" s="262"/>
      <c r="W444" s="262"/>
      <c r="X444" s="262"/>
      <c r="Y444" s="262"/>
      <c r="Z444" s="262"/>
      <c r="AA444" s="262"/>
      <c r="AB444" s="262"/>
      <c r="AC444" s="262"/>
      <c r="AD444" s="262"/>
      <c r="AE444" s="262"/>
      <c r="AF444" s="262"/>
      <c r="AG444" s="37"/>
      <c r="AH444" s="37"/>
    </row>
    <row r="445" spans="1:34">
      <c r="A445" s="265">
        <v>44036</v>
      </c>
      <c r="B445" s="115" t="s">
        <v>154</v>
      </c>
      <c r="C445" s="37">
        <v>880434781</v>
      </c>
      <c r="D445" s="115" t="s">
        <v>152</v>
      </c>
      <c r="E445" s="115" t="s">
        <v>140</v>
      </c>
      <c r="F445" s="115" t="s">
        <v>148</v>
      </c>
      <c r="G445" s="265"/>
      <c r="H445" s="265">
        <v>44071</v>
      </c>
      <c r="I445" s="265">
        <v>44078</v>
      </c>
      <c r="J445" s="115" t="s">
        <v>148</v>
      </c>
      <c r="K445" s="629"/>
      <c r="L445" s="37">
        <v>1846.23</v>
      </c>
      <c r="M445" s="678" t="s">
        <v>421</v>
      </c>
      <c r="N445" s="642"/>
      <c r="O445" s="645"/>
      <c r="P445" s="262"/>
      <c r="Q445" s="629"/>
      <c r="R445" s="262"/>
      <c r="S445" s="262"/>
      <c r="T445" s="262"/>
      <c r="U445" s="262"/>
      <c r="V445" s="262"/>
      <c r="W445" s="262"/>
      <c r="X445" s="262"/>
      <c r="Y445" s="262"/>
      <c r="Z445" s="262"/>
      <c r="AA445" s="262"/>
      <c r="AB445" s="262"/>
      <c r="AC445" s="262"/>
      <c r="AD445" s="262"/>
      <c r="AE445" s="262"/>
      <c r="AF445" s="262"/>
      <c r="AG445" s="37"/>
      <c r="AH445" s="37"/>
    </row>
    <row r="446" spans="1:34">
      <c r="A446" s="265">
        <v>44036</v>
      </c>
      <c r="B446" s="115" t="s">
        <v>154</v>
      </c>
      <c r="C446" s="37">
        <v>880434781</v>
      </c>
      <c r="D446" s="115" t="s">
        <v>152</v>
      </c>
      <c r="E446" s="115" t="s">
        <v>140</v>
      </c>
      <c r="F446" s="115" t="s">
        <v>148</v>
      </c>
      <c r="G446" s="265"/>
      <c r="H446" s="265">
        <v>44074</v>
      </c>
      <c r="I446" s="265">
        <v>44078</v>
      </c>
      <c r="J446" s="115" t="s">
        <v>148</v>
      </c>
      <c r="K446" s="629"/>
      <c r="L446" s="37">
        <v>7544.61</v>
      </c>
      <c r="M446" s="678" t="s">
        <v>422</v>
      </c>
      <c r="N446" s="642"/>
      <c r="O446" s="645"/>
      <c r="P446" s="262"/>
      <c r="Q446" s="629"/>
      <c r="R446" s="262"/>
      <c r="S446" s="262"/>
      <c r="T446" s="262"/>
      <c r="U446" s="262"/>
      <c r="V446" s="262"/>
      <c r="W446" s="262"/>
      <c r="X446" s="262"/>
      <c r="Y446" s="262"/>
      <c r="Z446" s="262"/>
      <c r="AA446" s="262"/>
      <c r="AB446" s="262"/>
      <c r="AC446" s="262"/>
      <c r="AD446" s="262"/>
      <c r="AE446" s="262"/>
      <c r="AF446" s="262"/>
      <c r="AG446" s="37"/>
      <c r="AH446" s="37"/>
    </row>
    <row r="447" spans="1:34">
      <c r="A447" s="666">
        <v>44063</v>
      </c>
      <c r="B447" s="115" t="s">
        <v>154</v>
      </c>
      <c r="C447" s="37">
        <v>880437307</v>
      </c>
      <c r="D447" s="115" t="s">
        <v>152</v>
      </c>
      <c r="E447" s="115" t="s">
        <v>100</v>
      </c>
      <c r="F447" s="665"/>
      <c r="G447" s="37"/>
      <c r="H447" s="265"/>
      <c r="I447" s="265">
        <v>44078</v>
      </c>
      <c r="J447" s="115"/>
      <c r="K447" s="629"/>
      <c r="L447" s="37"/>
      <c r="M447" s="678"/>
      <c r="N447" s="642"/>
      <c r="O447" s="645"/>
      <c r="P447" s="262"/>
      <c r="Q447" s="629"/>
      <c r="R447" s="262"/>
      <c r="S447" s="262"/>
      <c r="T447" s="262"/>
      <c r="U447" s="262"/>
      <c r="V447" s="262"/>
      <c r="W447" s="262"/>
      <c r="X447" s="262"/>
      <c r="Y447" s="262"/>
      <c r="Z447" s="262"/>
      <c r="AA447" s="262"/>
      <c r="AB447" s="262"/>
      <c r="AC447" s="262"/>
      <c r="AD447" s="262"/>
      <c r="AE447" s="262"/>
      <c r="AF447" s="262"/>
      <c r="AG447" s="37"/>
      <c r="AH447" s="37"/>
    </row>
    <row r="448" spans="1:34">
      <c r="A448" s="666">
        <v>44061</v>
      </c>
      <c r="B448" s="115" t="s">
        <v>194</v>
      </c>
      <c r="C448" s="23">
        <v>880437716</v>
      </c>
      <c r="D448" s="115" t="s">
        <v>139</v>
      </c>
      <c r="E448" s="115" t="s">
        <v>147</v>
      </c>
      <c r="F448" s="665" t="s">
        <v>142</v>
      </c>
      <c r="G448" s="265"/>
      <c r="H448" s="265"/>
      <c r="I448" s="265">
        <v>44074</v>
      </c>
      <c r="J448" s="115"/>
      <c r="K448" s="629"/>
      <c r="L448" s="37"/>
      <c r="M448" s="678" t="s">
        <v>195</v>
      </c>
      <c r="N448" s="642"/>
      <c r="O448" s="645"/>
      <c r="P448" s="262"/>
      <c r="Q448" s="629"/>
      <c r="R448" s="262"/>
      <c r="S448" s="262"/>
      <c r="T448" s="262"/>
      <c r="U448" s="262"/>
      <c r="V448" s="262"/>
      <c r="W448" s="262"/>
      <c r="X448" s="262"/>
      <c r="Y448" s="262"/>
      <c r="Z448" s="262"/>
      <c r="AA448" s="262"/>
      <c r="AB448" s="262"/>
      <c r="AC448" s="262"/>
      <c r="AD448" s="262"/>
      <c r="AE448" s="262"/>
      <c r="AF448" s="262"/>
      <c r="AG448" s="37"/>
      <c r="AH448" s="37"/>
    </row>
    <row r="449" spans="1:34">
      <c r="A449" s="666">
        <v>44055</v>
      </c>
      <c r="B449" s="115" t="s">
        <v>154</v>
      </c>
      <c r="C449" s="37">
        <v>880438646</v>
      </c>
      <c r="D449" s="115" t="s">
        <v>139</v>
      </c>
      <c r="E449" s="115" t="s">
        <v>147</v>
      </c>
      <c r="F449" s="665"/>
      <c r="G449" s="37"/>
      <c r="H449" s="265"/>
      <c r="I449" s="265"/>
      <c r="J449" s="115"/>
      <c r="K449" s="629"/>
      <c r="L449" s="37"/>
      <c r="M449" s="678"/>
      <c r="N449" s="642"/>
      <c r="O449" s="645"/>
      <c r="P449" s="262"/>
      <c r="Q449" s="629"/>
      <c r="R449" s="262"/>
      <c r="S449" s="262"/>
      <c r="T449" s="262"/>
      <c r="U449" s="262"/>
      <c r="V449" s="262"/>
      <c r="W449" s="262"/>
      <c r="X449" s="262"/>
      <c r="Y449" s="262"/>
      <c r="Z449" s="262"/>
      <c r="AA449" s="262"/>
      <c r="AB449" s="262"/>
      <c r="AC449" s="262"/>
      <c r="AD449" s="262"/>
      <c r="AE449" s="262"/>
      <c r="AF449" s="262"/>
      <c r="AG449" s="37"/>
      <c r="AH449" s="37"/>
    </row>
    <row r="450" spans="1:34">
      <c r="A450" s="265">
        <v>44040</v>
      </c>
      <c r="B450" s="115" t="s">
        <v>154</v>
      </c>
      <c r="C450" s="37">
        <v>880440157</v>
      </c>
      <c r="D450" s="115" t="s">
        <v>139</v>
      </c>
      <c r="E450" s="115" t="s">
        <v>150</v>
      </c>
      <c r="F450" s="37"/>
      <c r="G450" s="265">
        <v>44057</v>
      </c>
      <c r="H450" s="265">
        <v>44050</v>
      </c>
      <c r="I450" s="265">
        <v>44053</v>
      </c>
      <c r="J450" s="115" t="s">
        <v>181</v>
      </c>
      <c r="K450" s="629"/>
      <c r="L450" s="37">
        <v>810</v>
      </c>
      <c r="M450" s="678"/>
      <c r="N450" s="642"/>
      <c r="O450" s="645"/>
      <c r="P450" s="262"/>
      <c r="Q450" s="629"/>
      <c r="R450" s="262"/>
      <c r="S450" s="262"/>
      <c r="T450" s="262"/>
      <c r="U450" s="262"/>
      <c r="V450" s="262"/>
      <c r="W450" s="262"/>
      <c r="X450" s="262"/>
      <c r="Y450" s="262"/>
      <c r="Z450" s="262"/>
      <c r="AA450" s="262"/>
      <c r="AB450" s="262"/>
      <c r="AC450" s="262"/>
      <c r="AD450" s="262"/>
      <c r="AE450" s="262"/>
      <c r="AF450" s="262"/>
      <c r="AG450" s="37"/>
      <c r="AH450" s="37"/>
    </row>
    <row r="451" spans="1:34">
      <c r="A451" s="265">
        <v>44040</v>
      </c>
      <c r="B451" s="115" t="s">
        <v>154</v>
      </c>
      <c r="C451" s="37">
        <v>880440157</v>
      </c>
      <c r="D451" s="115" t="s">
        <v>139</v>
      </c>
      <c r="E451" s="115" t="s">
        <v>150</v>
      </c>
      <c r="F451" s="37"/>
      <c r="G451" s="265"/>
      <c r="H451" s="265">
        <v>44063</v>
      </c>
      <c r="I451" s="265">
        <v>44070</v>
      </c>
      <c r="J451" s="115" t="s">
        <v>181</v>
      </c>
      <c r="K451" s="629"/>
      <c r="L451" s="37">
        <v>810</v>
      </c>
      <c r="M451" s="678" t="s">
        <v>177</v>
      </c>
      <c r="N451" s="642"/>
      <c r="O451" s="645"/>
      <c r="P451" s="262"/>
      <c r="Q451" s="629"/>
      <c r="R451" s="262"/>
      <c r="S451" s="262"/>
      <c r="T451" s="262"/>
      <c r="U451" s="262"/>
      <c r="V451" s="262"/>
      <c r="W451" s="262"/>
      <c r="X451" s="262"/>
      <c r="Y451" s="262"/>
      <c r="Z451" s="262"/>
      <c r="AA451" s="262"/>
      <c r="AB451" s="262"/>
      <c r="AC451" s="262"/>
      <c r="AD451" s="262"/>
      <c r="AE451" s="262"/>
      <c r="AF451" s="262"/>
      <c r="AG451" s="37"/>
      <c r="AH451" s="37"/>
    </row>
    <row r="452" spans="1:34">
      <c r="A452" s="265">
        <v>44040</v>
      </c>
      <c r="B452" s="115" t="s">
        <v>154</v>
      </c>
      <c r="C452" s="37">
        <v>880440157</v>
      </c>
      <c r="D452" s="115" t="s">
        <v>139</v>
      </c>
      <c r="E452" s="115" t="s">
        <v>150</v>
      </c>
      <c r="F452" s="37"/>
      <c r="G452" s="265"/>
      <c r="H452" s="265">
        <v>44067</v>
      </c>
      <c r="I452" s="265">
        <v>44070</v>
      </c>
      <c r="J452" s="115" t="s">
        <v>181</v>
      </c>
      <c r="K452" s="629"/>
      <c r="L452" s="37">
        <v>1350</v>
      </c>
      <c r="M452" s="678"/>
      <c r="N452" s="642"/>
      <c r="O452" s="645"/>
      <c r="P452" s="262"/>
      <c r="Q452" s="629"/>
      <c r="R452" s="262"/>
      <c r="S452" s="262"/>
      <c r="T452" s="262"/>
      <c r="U452" s="262"/>
      <c r="V452" s="262"/>
      <c r="W452" s="262"/>
      <c r="X452" s="262"/>
      <c r="Y452" s="262"/>
      <c r="Z452" s="262"/>
      <c r="AA452" s="262"/>
      <c r="AB452" s="262"/>
      <c r="AC452" s="262"/>
      <c r="AD452" s="262"/>
      <c r="AE452" s="262"/>
      <c r="AF452" s="262"/>
      <c r="AG452" s="37"/>
      <c r="AH452" s="37"/>
    </row>
    <row r="453" spans="1:34">
      <c r="A453" s="666">
        <v>44063</v>
      </c>
      <c r="B453" s="115" t="s">
        <v>154</v>
      </c>
      <c r="C453" s="37">
        <v>880442623</v>
      </c>
      <c r="D453" s="115" t="s">
        <v>152</v>
      </c>
      <c r="E453" s="115" t="s">
        <v>100</v>
      </c>
      <c r="F453" s="665"/>
      <c r="G453" s="37"/>
      <c r="H453" s="265"/>
      <c r="I453" s="265">
        <v>44078</v>
      </c>
      <c r="J453" s="115"/>
      <c r="K453" s="629"/>
      <c r="L453" s="37"/>
      <c r="M453" s="678"/>
      <c r="N453" s="642"/>
      <c r="O453" s="645"/>
      <c r="P453" s="262"/>
      <c r="Q453" s="629"/>
      <c r="R453" s="262"/>
      <c r="S453" s="262"/>
      <c r="T453" s="262"/>
      <c r="U453" s="262"/>
      <c r="V453" s="262"/>
      <c r="W453" s="262"/>
      <c r="X453" s="262"/>
      <c r="Y453" s="262"/>
      <c r="Z453" s="262"/>
      <c r="AA453" s="262"/>
      <c r="AB453" s="262"/>
      <c r="AC453" s="262"/>
      <c r="AD453" s="262"/>
      <c r="AE453" s="262"/>
      <c r="AF453" s="262"/>
      <c r="AG453" s="37"/>
      <c r="AH453" s="37"/>
    </row>
    <row r="454" spans="1:34">
      <c r="A454" s="265">
        <v>44047</v>
      </c>
      <c r="B454" s="115" t="s">
        <v>227</v>
      </c>
      <c r="C454" s="37">
        <v>880442811</v>
      </c>
      <c r="D454" s="115" t="s">
        <v>152</v>
      </c>
      <c r="E454" s="115" t="s">
        <v>147</v>
      </c>
      <c r="F454" s="115" t="s">
        <v>142</v>
      </c>
      <c r="G454" s="37"/>
      <c r="H454" s="37"/>
      <c r="I454" s="265">
        <v>44061</v>
      </c>
      <c r="J454" s="37"/>
      <c r="K454" s="686">
        <v>200500</v>
      </c>
      <c r="L454" s="37"/>
      <c r="M454" s="678" t="s">
        <v>423</v>
      </c>
      <c r="N454" s="37"/>
      <c r="O454" s="265">
        <v>44049</v>
      </c>
      <c r="P454" s="37">
        <v>268</v>
      </c>
      <c r="Q454" s="37"/>
      <c r="R454" s="37"/>
      <c r="S454" s="262"/>
      <c r="T454" s="262"/>
      <c r="U454" s="262"/>
      <c r="V454" s="262"/>
      <c r="W454" s="262"/>
      <c r="X454" s="262"/>
      <c r="Y454" s="262"/>
      <c r="Z454" s="262"/>
      <c r="AA454" s="262"/>
      <c r="AB454" s="262"/>
      <c r="AC454" s="262"/>
      <c r="AD454" s="262"/>
      <c r="AE454" s="262"/>
      <c r="AF454" s="262"/>
      <c r="AG454" s="37"/>
      <c r="AH454" s="37"/>
    </row>
    <row r="455" spans="1:34">
      <c r="A455" s="265">
        <v>44050</v>
      </c>
      <c r="B455" s="115" t="s">
        <v>194</v>
      </c>
      <c r="C455" s="37">
        <v>880442845</v>
      </c>
      <c r="D455" s="115" t="s">
        <v>139</v>
      </c>
      <c r="E455" s="115" t="s">
        <v>140</v>
      </c>
      <c r="F455" s="115" t="s">
        <v>142</v>
      </c>
      <c r="G455" s="37"/>
      <c r="H455" s="265"/>
      <c r="I455" s="265">
        <v>44064</v>
      </c>
      <c r="J455" s="115"/>
      <c r="K455" s="629"/>
      <c r="L455" s="37"/>
      <c r="M455" s="678" t="s">
        <v>195</v>
      </c>
      <c r="N455" s="681" t="s">
        <v>410</v>
      </c>
      <c r="O455" s="645"/>
      <c r="P455" s="262"/>
      <c r="Q455" s="629"/>
      <c r="R455" s="262"/>
      <c r="S455" s="262"/>
      <c r="T455" s="262"/>
      <c r="U455" s="262"/>
      <c r="V455" s="262"/>
      <c r="W455" s="262"/>
      <c r="X455" s="262"/>
      <c r="Y455" s="262"/>
      <c r="Z455" s="262"/>
      <c r="AA455" s="262"/>
      <c r="AB455" s="262"/>
      <c r="AC455" s="262"/>
      <c r="AD455" s="262"/>
      <c r="AE455" s="262"/>
      <c r="AF455" s="262"/>
      <c r="AG455" s="37"/>
      <c r="AH455" s="37"/>
    </row>
    <row r="456" spans="1:34">
      <c r="A456" s="666">
        <v>44055</v>
      </c>
      <c r="B456" s="115" t="s">
        <v>281</v>
      </c>
      <c r="C456" s="37">
        <v>880443212</v>
      </c>
      <c r="D456" s="115" t="s">
        <v>152</v>
      </c>
      <c r="E456" s="115" t="s">
        <v>100</v>
      </c>
      <c r="F456" s="665" t="s">
        <v>317</v>
      </c>
      <c r="G456" s="37"/>
      <c r="H456" s="265">
        <v>44055</v>
      </c>
      <c r="I456" s="265">
        <v>44063</v>
      </c>
      <c r="J456" s="115" t="s">
        <v>424</v>
      </c>
      <c r="K456" s="629"/>
      <c r="L456" s="37">
        <v>39</v>
      </c>
      <c r="M456" s="678" t="s">
        <v>425</v>
      </c>
      <c r="N456" s="642"/>
      <c r="O456" s="645"/>
      <c r="P456" s="262"/>
      <c r="Q456" s="629"/>
      <c r="R456" s="262"/>
      <c r="S456" s="262"/>
      <c r="T456" s="262"/>
      <c r="U456" s="262"/>
      <c r="V456" s="262"/>
      <c r="W456" s="262"/>
      <c r="X456" s="262"/>
      <c r="Y456" s="262"/>
      <c r="Z456" s="262"/>
      <c r="AA456" s="262"/>
      <c r="AB456" s="262"/>
      <c r="AC456" s="262"/>
      <c r="AD456" s="262"/>
      <c r="AE456" s="262"/>
      <c r="AF456" s="262"/>
      <c r="AG456" s="37"/>
      <c r="AH456" s="37"/>
    </row>
    <row r="457" spans="1:34">
      <c r="A457" s="666">
        <v>44053</v>
      </c>
      <c r="B457" s="115" t="s">
        <v>227</v>
      </c>
      <c r="C457" s="676">
        <v>880443332</v>
      </c>
      <c r="D457" s="115" t="s">
        <v>139</v>
      </c>
      <c r="E457" s="115" t="s">
        <v>147</v>
      </c>
      <c r="F457" s="665" t="s">
        <v>182</v>
      </c>
      <c r="G457" s="37"/>
      <c r="H457" s="265"/>
      <c r="I457" s="37"/>
      <c r="J457" s="115"/>
      <c r="K457" s="629"/>
      <c r="L457" s="37"/>
      <c r="M457" s="678" t="s">
        <v>426</v>
      </c>
      <c r="N457" s="642"/>
      <c r="O457" s="645">
        <v>44053</v>
      </c>
      <c r="P457" s="262">
        <v>349</v>
      </c>
      <c r="Q457" s="629"/>
      <c r="R457" s="262"/>
      <c r="S457" s="262"/>
      <c r="T457" s="262"/>
      <c r="U457" s="262"/>
      <c r="V457" s="262"/>
      <c r="W457" s="262"/>
      <c r="X457" s="262"/>
      <c r="Y457" s="262"/>
      <c r="Z457" s="262"/>
      <c r="AA457" s="262"/>
      <c r="AB457" s="262"/>
      <c r="AC457" s="262"/>
      <c r="AD457" s="262"/>
      <c r="AE457" s="262"/>
      <c r="AF457" s="262"/>
      <c r="AG457" s="37"/>
      <c r="AH457" s="37"/>
    </row>
    <row r="458" spans="1:34">
      <c r="A458" s="265">
        <v>44046</v>
      </c>
      <c r="B458" s="115" t="s">
        <v>144</v>
      </c>
      <c r="C458" s="37">
        <v>880444266</v>
      </c>
      <c r="D458" s="115" t="s">
        <v>152</v>
      </c>
      <c r="E458" s="115" t="s">
        <v>150</v>
      </c>
      <c r="F458" s="115" t="s">
        <v>142</v>
      </c>
      <c r="G458" s="265">
        <v>44049</v>
      </c>
      <c r="H458" s="37"/>
      <c r="I458" s="265">
        <v>44070</v>
      </c>
      <c r="J458" s="37"/>
      <c r="K458" s="629"/>
      <c r="L458" s="37"/>
      <c r="M458" s="678" t="s">
        <v>427</v>
      </c>
      <c r="N458" s="37"/>
      <c r="O458" s="265">
        <v>44049</v>
      </c>
      <c r="P458" s="37">
        <v>850</v>
      </c>
      <c r="Q458" s="37"/>
      <c r="R458" s="37"/>
      <c r="S458" s="262"/>
      <c r="T458" s="262"/>
      <c r="U458" s="262"/>
      <c r="V458" s="262"/>
      <c r="W458" s="262"/>
      <c r="X458" s="262"/>
      <c r="Y458" s="262"/>
      <c r="Z458" s="262"/>
      <c r="AA458" s="262"/>
      <c r="AB458" s="262"/>
      <c r="AC458" s="262"/>
      <c r="AD458" s="262"/>
      <c r="AE458" s="262"/>
      <c r="AF458" s="262"/>
      <c r="AG458" s="37"/>
      <c r="AH458" s="37"/>
    </row>
    <row r="459" spans="1:34">
      <c r="A459" s="666">
        <v>44063</v>
      </c>
      <c r="B459" s="115" t="s">
        <v>154</v>
      </c>
      <c r="C459" s="37">
        <v>880444269</v>
      </c>
      <c r="D459" s="115" t="s">
        <v>152</v>
      </c>
      <c r="E459" s="115" t="s">
        <v>100</v>
      </c>
      <c r="F459" s="665"/>
      <c r="G459" s="37"/>
      <c r="H459" s="265"/>
      <c r="I459" s="265">
        <v>44077</v>
      </c>
      <c r="J459" s="115"/>
      <c r="K459" s="629"/>
      <c r="L459" s="37"/>
      <c r="M459" s="678"/>
      <c r="N459" s="642"/>
      <c r="O459" s="645"/>
      <c r="P459" s="262"/>
      <c r="Q459" s="629"/>
      <c r="R459" s="262"/>
      <c r="S459" s="262"/>
      <c r="T459" s="262"/>
      <c r="U459" s="262"/>
      <c r="V459" s="262"/>
      <c r="W459" s="262"/>
      <c r="X459" s="262"/>
      <c r="Y459" s="262"/>
      <c r="Z459" s="262"/>
      <c r="AA459" s="262"/>
      <c r="AB459" s="262"/>
      <c r="AC459" s="262"/>
      <c r="AD459" s="262"/>
      <c r="AE459" s="262"/>
      <c r="AF459" s="262"/>
      <c r="AG459" s="37"/>
      <c r="AH459" s="37"/>
    </row>
    <row r="460" spans="1:34">
      <c r="A460" s="265">
        <v>44047</v>
      </c>
      <c r="B460" s="115" t="s">
        <v>149</v>
      </c>
      <c r="C460" s="37">
        <v>880444280</v>
      </c>
      <c r="D460" s="115" t="s">
        <v>152</v>
      </c>
      <c r="E460" s="115" t="s">
        <v>140</v>
      </c>
      <c r="F460" s="115" t="s">
        <v>142</v>
      </c>
      <c r="G460" s="37"/>
      <c r="H460" s="265">
        <v>44047</v>
      </c>
      <c r="I460" s="37"/>
      <c r="J460" s="115" t="s">
        <v>142</v>
      </c>
      <c r="K460" s="629"/>
      <c r="L460" s="37">
        <v>69.5</v>
      </c>
      <c r="M460" s="678" t="s">
        <v>378</v>
      </c>
      <c r="N460" s="37"/>
      <c r="O460" s="37"/>
      <c r="P460" s="37"/>
      <c r="Q460" s="37"/>
      <c r="R460" s="37"/>
      <c r="S460" s="262"/>
      <c r="T460" s="262"/>
      <c r="U460" s="262"/>
      <c r="V460" s="262"/>
      <c r="W460" s="262"/>
      <c r="X460" s="262"/>
      <c r="Y460" s="262"/>
      <c r="Z460" s="262"/>
      <c r="AA460" s="262"/>
      <c r="AB460" s="262"/>
      <c r="AC460" s="262"/>
      <c r="AD460" s="262"/>
      <c r="AE460" s="262"/>
      <c r="AF460" s="262"/>
      <c r="AG460" s="37"/>
      <c r="AH460" s="37"/>
    </row>
    <row r="461" spans="1:34">
      <c r="A461" s="265">
        <v>44046</v>
      </c>
      <c r="B461" s="115" t="s">
        <v>154</v>
      </c>
      <c r="C461" s="37">
        <v>880444637</v>
      </c>
      <c r="D461" s="115" t="s">
        <v>139</v>
      </c>
      <c r="E461" s="115" t="s">
        <v>150</v>
      </c>
      <c r="F461" s="115" t="s">
        <v>182</v>
      </c>
      <c r="G461" s="37"/>
      <c r="H461" s="37"/>
      <c r="I461" s="265">
        <v>44060</v>
      </c>
      <c r="J461" s="37"/>
      <c r="K461" s="629"/>
      <c r="L461" s="37"/>
      <c r="M461" s="678" t="s">
        <v>195</v>
      </c>
      <c r="N461" s="37"/>
      <c r="O461" s="37"/>
      <c r="P461" s="37"/>
      <c r="Q461" s="37"/>
      <c r="R461" s="37"/>
      <c r="S461" s="262"/>
      <c r="T461" s="262"/>
      <c r="U461" s="262"/>
      <c r="V461" s="262"/>
      <c r="W461" s="262"/>
      <c r="X461" s="262"/>
      <c r="Y461" s="262"/>
      <c r="Z461" s="262"/>
      <c r="AA461" s="262"/>
      <c r="AB461" s="262"/>
      <c r="AC461" s="262"/>
      <c r="AD461" s="262"/>
      <c r="AE461" s="262"/>
      <c r="AF461" s="262"/>
      <c r="AG461" s="37"/>
      <c r="AH461" s="37"/>
    </row>
    <row r="462" spans="1:34">
      <c r="A462" s="265">
        <v>44046</v>
      </c>
      <c r="B462" s="115" t="s">
        <v>154</v>
      </c>
      <c r="C462" s="37">
        <v>880445066</v>
      </c>
      <c r="D462" s="115" t="s">
        <v>139</v>
      </c>
      <c r="E462" s="115" t="s">
        <v>150</v>
      </c>
      <c r="F462" s="37"/>
      <c r="G462" s="37"/>
      <c r="H462" s="37"/>
      <c r="I462" s="265">
        <v>44060</v>
      </c>
      <c r="J462" s="37"/>
      <c r="K462" s="629"/>
      <c r="L462" s="37"/>
      <c r="M462" s="678" t="s">
        <v>195</v>
      </c>
      <c r="N462" s="37"/>
      <c r="O462" s="37"/>
      <c r="P462" s="37"/>
      <c r="Q462" s="37"/>
      <c r="R462" s="37"/>
      <c r="S462" s="262"/>
      <c r="T462" s="262"/>
      <c r="U462" s="262"/>
      <c r="V462" s="262"/>
      <c r="W462" s="262"/>
      <c r="X462" s="262"/>
      <c r="Y462" s="262"/>
      <c r="Z462" s="262"/>
      <c r="AA462" s="262"/>
      <c r="AB462" s="262"/>
      <c r="AC462" s="262"/>
      <c r="AD462" s="262"/>
      <c r="AE462" s="262"/>
      <c r="AF462" s="262"/>
      <c r="AG462" s="37"/>
      <c r="AH462" s="37"/>
    </row>
    <row r="463" spans="1:34">
      <c r="A463" s="666">
        <v>44056</v>
      </c>
      <c r="B463" s="115" t="s">
        <v>194</v>
      </c>
      <c r="C463" s="37">
        <v>880446376</v>
      </c>
      <c r="D463" s="115" t="s">
        <v>139</v>
      </c>
      <c r="E463" s="115" t="s">
        <v>140</v>
      </c>
      <c r="F463" s="665" t="s">
        <v>428</v>
      </c>
      <c r="G463" s="265">
        <v>44056</v>
      </c>
      <c r="H463" s="265">
        <v>44056</v>
      </c>
      <c r="I463" s="265">
        <v>44070</v>
      </c>
      <c r="J463" s="115" t="s">
        <v>187</v>
      </c>
      <c r="K463" s="629"/>
      <c r="L463" s="37">
        <v>268</v>
      </c>
      <c r="M463" s="678" t="s">
        <v>191</v>
      </c>
      <c r="N463" s="642"/>
      <c r="O463" s="645">
        <v>44060</v>
      </c>
      <c r="P463" s="262">
        <v>1671</v>
      </c>
      <c r="Q463" s="629"/>
      <c r="R463" s="262"/>
      <c r="S463" s="262"/>
      <c r="T463" s="262"/>
      <c r="U463" s="262"/>
      <c r="V463" s="262"/>
      <c r="W463" s="262"/>
      <c r="X463" s="262"/>
      <c r="Y463" s="262"/>
      <c r="Z463" s="262"/>
      <c r="AA463" s="262"/>
      <c r="AB463" s="262"/>
      <c r="AC463" s="262"/>
      <c r="AD463" s="262"/>
      <c r="AE463" s="262"/>
      <c r="AF463" s="262"/>
      <c r="AG463" s="37"/>
      <c r="AH463" s="37"/>
    </row>
    <row r="464" spans="1:34">
      <c r="A464" s="666">
        <v>44056</v>
      </c>
      <c r="B464" s="115" t="s">
        <v>194</v>
      </c>
      <c r="C464" s="37">
        <v>880446376</v>
      </c>
      <c r="D464" s="115" t="s">
        <v>139</v>
      </c>
      <c r="E464" s="115" t="s">
        <v>140</v>
      </c>
      <c r="F464" s="665" t="s">
        <v>187</v>
      </c>
      <c r="G464" s="265">
        <v>44062</v>
      </c>
      <c r="H464" s="265">
        <v>44074</v>
      </c>
      <c r="I464" s="265">
        <v>44077</v>
      </c>
      <c r="J464" s="115" t="s">
        <v>187</v>
      </c>
      <c r="K464" s="629"/>
      <c r="L464" s="37">
        <v>168</v>
      </c>
      <c r="M464" s="678" t="s">
        <v>429</v>
      </c>
      <c r="N464" s="642"/>
      <c r="O464" s="645"/>
      <c r="P464" s="262"/>
      <c r="Q464" s="629"/>
      <c r="R464" s="262"/>
      <c r="S464" s="262"/>
      <c r="T464" s="262"/>
      <c r="U464" s="262"/>
      <c r="V464" s="262"/>
      <c r="W464" s="262"/>
      <c r="X464" s="262"/>
      <c r="Y464" s="262"/>
      <c r="Z464" s="262"/>
      <c r="AA464" s="262"/>
      <c r="AB464" s="262"/>
      <c r="AC464" s="262"/>
      <c r="AD464" s="262"/>
      <c r="AE464" s="262"/>
      <c r="AF464" s="262"/>
      <c r="AG464" s="37"/>
      <c r="AH464" s="37"/>
    </row>
    <row r="465" spans="1:34">
      <c r="A465" s="666">
        <v>44055</v>
      </c>
      <c r="B465" s="115" t="s">
        <v>178</v>
      </c>
      <c r="C465" s="37">
        <v>880447381</v>
      </c>
      <c r="D465" s="115" t="s">
        <v>139</v>
      </c>
      <c r="E465" s="115" t="s">
        <v>100</v>
      </c>
      <c r="F465" s="665"/>
      <c r="G465" s="37"/>
      <c r="H465" s="265">
        <v>44055</v>
      </c>
      <c r="I465" s="265"/>
      <c r="J465" s="115" t="s">
        <v>176</v>
      </c>
      <c r="K465" s="629"/>
      <c r="L465" s="37">
        <v>1566.95</v>
      </c>
      <c r="M465" s="678"/>
      <c r="N465" s="642"/>
      <c r="O465" s="645"/>
      <c r="P465" s="262"/>
      <c r="Q465" s="629"/>
      <c r="R465" s="262"/>
      <c r="S465" s="262"/>
      <c r="T465" s="262"/>
      <c r="U465" s="262"/>
      <c r="V465" s="262"/>
      <c r="W465" s="262"/>
      <c r="X465" s="262"/>
      <c r="Y465" s="262"/>
      <c r="Z465" s="262"/>
      <c r="AA465" s="262"/>
      <c r="AB465" s="262"/>
      <c r="AC465" s="262"/>
      <c r="AD465" s="262"/>
      <c r="AE465" s="262"/>
      <c r="AF465" s="262"/>
      <c r="AG465" s="37"/>
      <c r="AH465" s="37"/>
    </row>
    <row r="466" spans="1:34">
      <c r="A466" s="666">
        <v>44055</v>
      </c>
      <c r="B466" s="115" t="s">
        <v>178</v>
      </c>
      <c r="C466" s="37">
        <v>880447381</v>
      </c>
      <c r="D466" s="115" t="s">
        <v>139</v>
      </c>
      <c r="E466" s="115" t="s">
        <v>100</v>
      </c>
      <c r="F466" s="665"/>
      <c r="G466" s="37"/>
      <c r="H466" s="265">
        <v>44062</v>
      </c>
      <c r="I466" s="265"/>
      <c r="J466" s="115" t="s">
        <v>172</v>
      </c>
      <c r="K466" s="629"/>
      <c r="L466" s="37">
        <v>93.46</v>
      </c>
      <c r="M466" s="678" t="s">
        <v>242</v>
      </c>
      <c r="N466" s="642"/>
      <c r="O466" s="645"/>
      <c r="P466" s="262"/>
      <c r="Q466" s="629"/>
      <c r="R466" s="262"/>
      <c r="S466" s="262"/>
      <c r="T466" s="262"/>
      <c r="U466" s="262"/>
      <c r="V466" s="262"/>
      <c r="W466" s="262"/>
      <c r="X466" s="262"/>
      <c r="Y466" s="262"/>
      <c r="Z466" s="262"/>
      <c r="AA466" s="262"/>
      <c r="AB466" s="262"/>
      <c r="AC466" s="262"/>
      <c r="AD466" s="262"/>
      <c r="AE466" s="262"/>
      <c r="AF466" s="262"/>
      <c r="AG466" s="37"/>
      <c r="AH466" s="37"/>
    </row>
    <row r="467" spans="1:34">
      <c r="A467" s="265">
        <v>44049</v>
      </c>
      <c r="B467" s="115" t="s">
        <v>206</v>
      </c>
      <c r="C467" s="37">
        <v>880449530</v>
      </c>
      <c r="D467" s="115" t="s">
        <v>139</v>
      </c>
      <c r="E467" s="115" t="s">
        <v>140</v>
      </c>
      <c r="F467" s="115" t="s">
        <v>142</v>
      </c>
      <c r="G467" s="37"/>
      <c r="H467" s="265"/>
      <c r="I467" s="265">
        <v>44064</v>
      </c>
      <c r="J467" s="115"/>
      <c r="K467" s="629"/>
      <c r="L467" s="37"/>
      <c r="M467" s="678" t="s">
        <v>251</v>
      </c>
      <c r="N467" s="642"/>
      <c r="O467" s="645"/>
      <c r="P467" s="262"/>
      <c r="Q467" s="629"/>
      <c r="R467" s="262"/>
      <c r="S467" s="262"/>
      <c r="T467" s="262"/>
      <c r="U467" s="262"/>
      <c r="V467" s="262"/>
      <c r="W467" s="262"/>
      <c r="X467" s="262"/>
      <c r="Y467" s="262"/>
      <c r="Z467" s="262"/>
      <c r="AA467" s="262"/>
      <c r="AB467" s="262"/>
      <c r="AC467" s="262"/>
      <c r="AD467" s="262"/>
      <c r="AE467" s="262"/>
      <c r="AF467" s="262"/>
      <c r="AG467" s="37"/>
      <c r="AH467" s="37"/>
    </row>
    <row r="468" spans="1:34">
      <c r="A468" s="265">
        <v>44053</v>
      </c>
      <c r="B468" s="115" t="s">
        <v>144</v>
      </c>
      <c r="C468" s="37">
        <v>880452967</v>
      </c>
      <c r="D468" s="115" t="s">
        <v>139</v>
      </c>
      <c r="E468" s="115" t="s">
        <v>147</v>
      </c>
      <c r="F468" s="115" t="s">
        <v>142</v>
      </c>
      <c r="G468" s="37"/>
      <c r="H468" s="265"/>
      <c r="I468" s="265">
        <v>44068</v>
      </c>
      <c r="J468" s="115"/>
      <c r="K468" s="629"/>
      <c r="L468" s="37"/>
      <c r="M468" s="678"/>
      <c r="N468" s="642"/>
      <c r="O468" s="645"/>
      <c r="P468" s="262"/>
      <c r="Q468" s="629"/>
      <c r="R468" s="262"/>
      <c r="S468" s="262"/>
      <c r="T468" s="262"/>
      <c r="U468" s="262"/>
      <c r="V468" s="262"/>
      <c r="W468" s="262"/>
      <c r="X468" s="262"/>
      <c r="Y468" s="262"/>
      <c r="Z468" s="262"/>
      <c r="AA468" s="262"/>
      <c r="AB468" s="262"/>
      <c r="AC468" s="262"/>
      <c r="AD468" s="262"/>
      <c r="AE468" s="262"/>
      <c r="AF468" s="262"/>
      <c r="AG468" s="37"/>
      <c r="AH468" s="37"/>
    </row>
    <row r="469" spans="1:34">
      <c r="A469" s="265">
        <v>44046</v>
      </c>
      <c r="B469" s="115" t="s">
        <v>175</v>
      </c>
      <c r="C469" s="37">
        <v>880455386</v>
      </c>
      <c r="D469" s="115" t="s">
        <v>152</v>
      </c>
      <c r="E469" s="115" t="s">
        <v>150</v>
      </c>
      <c r="F469" s="115" t="s">
        <v>142</v>
      </c>
      <c r="G469" s="265">
        <v>44048</v>
      </c>
      <c r="H469" s="265">
        <v>44047</v>
      </c>
      <c r="I469" s="37"/>
      <c r="J469" s="37"/>
      <c r="K469" s="629"/>
      <c r="L469" s="37">
        <v>171</v>
      </c>
      <c r="M469" s="678" t="s">
        <v>378</v>
      </c>
      <c r="N469" s="37"/>
      <c r="O469" s="265">
        <v>44048</v>
      </c>
      <c r="P469" s="37">
        <v>66.5</v>
      </c>
      <c r="Q469" s="37"/>
      <c r="R469" s="37"/>
      <c r="S469" s="262"/>
      <c r="T469" s="262"/>
      <c r="U469" s="262"/>
      <c r="V469" s="262"/>
      <c r="W469" s="262"/>
      <c r="X469" s="262"/>
      <c r="Y469" s="262"/>
      <c r="Z469" s="262"/>
      <c r="AA469" s="262"/>
      <c r="AB469" s="262"/>
      <c r="AC469" s="262"/>
      <c r="AD469" s="262"/>
      <c r="AE469" s="262"/>
      <c r="AF469" s="262"/>
      <c r="AG469" s="37"/>
      <c r="AH469" s="37"/>
    </row>
    <row r="470" spans="1:34">
      <c r="A470" s="265">
        <v>44050</v>
      </c>
      <c r="B470" s="115" t="s">
        <v>194</v>
      </c>
      <c r="C470" s="37">
        <v>880456460</v>
      </c>
      <c r="D470" s="115" t="s">
        <v>139</v>
      </c>
      <c r="E470" s="115" t="s">
        <v>140</v>
      </c>
      <c r="F470" s="115" t="s">
        <v>142</v>
      </c>
      <c r="G470" s="37"/>
      <c r="H470" s="265"/>
      <c r="I470" s="265">
        <v>44064</v>
      </c>
      <c r="J470" s="115"/>
      <c r="K470" s="629"/>
      <c r="L470" s="37"/>
      <c r="M470" s="678" t="s">
        <v>195</v>
      </c>
      <c r="N470" s="681" t="s">
        <v>330</v>
      </c>
      <c r="O470" s="645"/>
      <c r="P470" s="262"/>
      <c r="Q470" s="629"/>
      <c r="R470" s="262"/>
      <c r="S470" s="262"/>
      <c r="T470" s="262"/>
      <c r="U470" s="262"/>
      <c r="V470" s="262"/>
      <c r="W470" s="262"/>
      <c r="X470" s="262"/>
      <c r="Y470" s="262"/>
      <c r="Z470" s="262"/>
      <c r="AA470" s="262"/>
      <c r="AB470" s="262"/>
      <c r="AC470" s="262"/>
      <c r="AD470" s="262"/>
      <c r="AE470" s="262"/>
      <c r="AF470" s="262"/>
      <c r="AG470" s="37"/>
      <c r="AH470" s="37"/>
    </row>
    <row r="471" spans="1:34">
      <c r="A471" s="666">
        <v>44055</v>
      </c>
      <c r="B471" s="115" t="s">
        <v>227</v>
      </c>
      <c r="C471" s="115">
        <v>880461254</v>
      </c>
      <c r="D471" s="115" t="s">
        <v>152</v>
      </c>
      <c r="E471" s="115" t="s">
        <v>100</v>
      </c>
      <c r="F471" s="665" t="s">
        <v>430</v>
      </c>
      <c r="G471" s="37"/>
      <c r="H471" s="265">
        <v>44055</v>
      </c>
      <c r="I471" s="265"/>
      <c r="J471" s="115" t="s">
        <v>181</v>
      </c>
      <c r="K471" s="629"/>
      <c r="L471" s="37">
        <v>19.170000000000002</v>
      </c>
      <c r="M471" s="678" t="s">
        <v>431</v>
      </c>
      <c r="N471" s="642"/>
      <c r="O471" s="645"/>
      <c r="P471" s="262"/>
      <c r="Q471" s="629"/>
      <c r="R471" s="262"/>
      <c r="S471" s="262"/>
      <c r="T471" s="262"/>
      <c r="U471" s="262"/>
      <c r="V471" s="262"/>
      <c r="W471" s="262"/>
      <c r="X471" s="262"/>
      <c r="Y471" s="262"/>
      <c r="Z471" s="262"/>
      <c r="AA471" s="262"/>
      <c r="AB471" s="262"/>
      <c r="AC471" s="262"/>
      <c r="AD471" s="262"/>
      <c r="AE471" s="262"/>
      <c r="AF471" s="262"/>
      <c r="AG471" s="37"/>
      <c r="AH471" s="37"/>
    </row>
    <row r="472" spans="1:34">
      <c r="A472" s="666">
        <v>44062</v>
      </c>
      <c r="B472" s="115" t="s">
        <v>175</v>
      </c>
      <c r="C472" s="23">
        <v>880461254</v>
      </c>
      <c r="D472" s="115" t="s">
        <v>152</v>
      </c>
      <c r="E472" s="115" t="s">
        <v>140</v>
      </c>
      <c r="F472" s="665" t="s">
        <v>142</v>
      </c>
      <c r="G472" s="37"/>
      <c r="H472" s="265">
        <v>44062</v>
      </c>
      <c r="I472" s="265"/>
      <c r="J472" s="115" t="s">
        <v>142</v>
      </c>
      <c r="K472" s="629"/>
      <c r="L472" s="37">
        <v>69.5</v>
      </c>
      <c r="M472" s="678" t="s">
        <v>224</v>
      </c>
      <c r="N472" s="642"/>
      <c r="O472" s="645"/>
      <c r="P472" s="262"/>
      <c r="Q472" s="629"/>
      <c r="R472" s="262"/>
      <c r="S472" s="262"/>
      <c r="T472" s="262"/>
      <c r="U472" s="262"/>
      <c r="V472" s="262"/>
      <c r="W472" s="262"/>
      <c r="X472" s="262"/>
      <c r="Y472" s="262"/>
      <c r="Z472" s="262"/>
      <c r="AA472" s="262"/>
      <c r="AB472" s="262"/>
      <c r="AC472" s="262"/>
      <c r="AD472" s="262"/>
      <c r="AE472" s="262"/>
      <c r="AF472" s="262"/>
      <c r="AG472" s="37"/>
      <c r="AH472" s="37"/>
    </row>
    <row r="473" spans="1:34">
      <c r="A473" s="666">
        <v>44057</v>
      </c>
      <c r="B473" s="115" t="s">
        <v>297</v>
      </c>
      <c r="C473" s="84">
        <v>880463728</v>
      </c>
      <c r="D473" s="115" t="s">
        <v>152</v>
      </c>
      <c r="E473" s="115" t="s">
        <v>150</v>
      </c>
      <c r="F473" s="665" t="s">
        <v>142</v>
      </c>
      <c r="G473" s="37"/>
      <c r="H473" s="265"/>
      <c r="I473" s="265"/>
      <c r="J473" s="115"/>
      <c r="K473" s="629"/>
      <c r="L473" s="37"/>
      <c r="M473" s="678" t="s">
        <v>432</v>
      </c>
      <c r="N473" s="642"/>
      <c r="O473" s="645"/>
      <c r="P473" s="262"/>
      <c r="Q473" s="629"/>
      <c r="R473" s="262"/>
      <c r="S473" s="262"/>
      <c r="T473" s="262"/>
      <c r="U473" s="262"/>
      <c r="V473" s="262"/>
      <c r="W473" s="262"/>
      <c r="X473" s="262"/>
      <c r="Y473" s="262"/>
      <c r="Z473" s="262"/>
      <c r="AA473" s="262"/>
      <c r="AB473" s="262"/>
      <c r="AC473" s="262"/>
      <c r="AD473" s="262"/>
      <c r="AE473" s="262"/>
      <c r="AF473" s="262"/>
      <c r="AG473" s="37"/>
      <c r="AH473" s="37"/>
    </row>
    <row r="474" spans="1:34">
      <c r="A474" s="265">
        <v>44050</v>
      </c>
      <c r="B474" s="115" t="s">
        <v>194</v>
      </c>
      <c r="C474" s="37">
        <v>880467525</v>
      </c>
      <c r="D474" s="115" t="s">
        <v>152</v>
      </c>
      <c r="E474" s="115" t="s">
        <v>140</v>
      </c>
      <c r="F474" s="115" t="s">
        <v>142</v>
      </c>
      <c r="G474" s="37"/>
      <c r="H474" s="265">
        <v>44053</v>
      </c>
      <c r="I474" s="265">
        <v>44064</v>
      </c>
      <c r="J474" s="115" t="s">
        <v>433</v>
      </c>
      <c r="K474" s="629"/>
      <c r="L474" s="37">
        <v>9.98</v>
      </c>
      <c r="M474" s="678" t="s">
        <v>324</v>
      </c>
      <c r="N474" s="681" t="s">
        <v>434</v>
      </c>
      <c r="O474" s="645"/>
      <c r="P474" s="262"/>
      <c r="Q474" s="629"/>
      <c r="R474" s="262"/>
      <c r="S474" s="262"/>
      <c r="T474" s="262"/>
      <c r="U474" s="262"/>
      <c r="V474" s="262"/>
      <c r="W474" s="262"/>
      <c r="X474" s="262"/>
      <c r="Y474" s="262"/>
      <c r="Z474" s="262"/>
      <c r="AA474" s="262"/>
      <c r="AB474" s="262"/>
      <c r="AC474" s="262"/>
      <c r="AD474" s="262"/>
      <c r="AE474" s="262"/>
      <c r="AF474" s="262"/>
      <c r="AG474" s="37"/>
      <c r="AH474" s="37"/>
    </row>
    <row r="475" spans="1:34">
      <c r="A475" s="666">
        <v>44055</v>
      </c>
      <c r="B475" s="115" t="s">
        <v>194</v>
      </c>
      <c r="C475" s="37">
        <v>880471779</v>
      </c>
      <c r="D475" s="115" t="s">
        <v>139</v>
      </c>
      <c r="E475" s="115" t="s">
        <v>100</v>
      </c>
      <c r="F475" s="665" t="s">
        <v>181</v>
      </c>
      <c r="G475" s="37"/>
      <c r="H475" s="265">
        <v>44055</v>
      </c>
      <c r="I475" s="265">
        <v>44070</v>
      </c>
      <c r="J475" s="115" t="s">
        <v>181</v>
      </c>
      <c r="K475" s="629"/>
      <c r="L475" s="37">
        <v>6903.21</v>
      </c>
      <c r="M475" s="678" t="s">
        <v>324</v>
      </c>
      <c r="N475" s="642"/>
      <c r="O475" s="645"/>
      <c r="P475" s="262"/>
      <c r="Q475" s="629"/>
      <c r="R475" s="262"/>
      <c r="S475" s="262"/>
      <c r="T475" s="262"/>
      <c r="U475" s="262"/>
      <c r="V475" s="262"/>
      <c r="W475" s="262"/>
      <c r="X475" s="262"/>
      <c r="Y475" s="262"/>
      <c r="Z475" s="262"/>
      <c r="AA475" s="262"/>
      <c r="AB475" s="262"/>
      <c r="AC475" s="262"/>
      <c r="AD475" s="262"/>
      <c r="AE475" s="262"/>
      <c r="AF475" s="262"/>
      <c r="AG475" s="37"/>
      <c r="AH475" s="37"/>
    </row>
    <row r="476" spans="1:34">
      <c r="A476" s="265">
        <v>44069</v>
      </c>
      <c r="B476" s="115" t="s">
        <v>194</v>
      </c>
      <c r="C476" s="37">
        <v>880472826</v>
      </c>
      <c r="D476" s="115" t="s">
        <v>152</v>
      </c>
      <c r="E476" s="115" t="s">
        <v>140</v>
      </c>
      <c r="F476" s="115" t="s">
        <v>142</v>
      </c>
      <c r="G476" s="37"/>
      <c r="H476" s="265"/>
      <c r="I476" s="265">
        <v>44084</v>
      </c>
      <c r="J476" s="37"/>
      <c r="K476" s="629"/>
      <c r="L476" s="37"/>
      <c r="M476" s="678" t="s">
        <v>195</v>
      </c>
      <c r="N476" s="84"/>
      <c r="O476" s="84"/>
      <c r="P476" s="84"/>
      <c r="Q476" s="84"/>
      <c r="R476" s="84"/>
      <c r="S476" s="262"/>
      <c r="T476" s="262"/>
      <c r="U476" s="262"/>
      <c r="V476" s="262"/>
      <c r="W476" s="262"/>
      <c r="X476" s="262"/>
      <c r="Y476" s="262"/>
      <c r="Z476" s="262"/>
      <c r="AA476" s="262"/>
      <c r="AB476" s="262"/>
      <c r="AC476" s="262"/>
      <c r="AD476" s="262"/>
      <c r="AE476" s="262"/>
      <c r="AF476" s="262"/>
      <c r="AG476" s="37"/>
      <c r="AH476" s="37"/>
    </row>
    <row r="477" spans="1:34">
      <c r="A477" s="265">
        <v>44049</v>
      </c>
      <c r="B477" s="115" t="s">
        <v>194</v>
      </c>
      <c r="C477" s="37">
        <v>880474107</v>
      </c>
      <c r="D477" s="115" t="s">
        <v>139</v>
      </c>
      <c r="E477" s="115" t="s">
        <v>140</v>
      </c>
      <c r="F477" s="115" t="s">
        <v>142</v>
      </c>
      <c r="G477" s="37"/>
      <c r="H477" s="265"/>
      <c r="I477" s="265">
        <v>44064</v>
      </c>
      <c r="J477" s="115"/>
      <c r="K477" s="629"/>
      <c r="L477" s="37"/>
      <c r="M477" s="678" t="s">
        <v>195</v>
      </c>
      <c r="N477" s="642"/>
      <c r="O477" s="645"/>
      <c r="P477" s="262"/>
      <c r="Q477" s="629"/>
      <c r="R477" s="262"/>
      <c r="S477" s="262"/>
      <c r="T477" s="262"/>
      <c r="U477" s="262"/>
      <c r="V477" s="262"/>
      <c r="W477" s="262"/>
      <c r="X477" s="262"/>
      <c r="Y477" s="262"/>
      <c r="Z477" s="262"/>
      <c r="AA477" s="262"/>
      <c r="AB477" s="262"/>
      <c r="AC477" s="262"/>
      <c r="AD477" s="262"/>
      <c r="AE477" s="262"/>
      <c r="AF477" s="262"/>
      <c r="AG477" s="37"/>
      <c r="AH477" s="37"/>
    </row>
    <row r="478" spans="1:34">
      <c r="A478" s="265">
        <v>44048</v>
      </c>
      <c r="B478" s="115" t="s">
        <v>156</v>
      </c>
      <c r="C478" s="37">
        <v>880475322</v>
      </c>
      <c r="D478" s="115" t="s">
        <v>139</v>
      </c>
      <c r="E478" s="115" t="s">
        <v>140</v>
      </c>
      <c r="F478" s="115" t="s">
        <v>142</v>
      </c>
      <c r="G478" s="37"/>
      <c r="H478" s="37"/>
      <c r="I478" s="265">
        <v>44056</v>
      </c>
      <c r="J478" s="37"/>
      <c r="K478" s="629"/>
      <c r="L478" s="37"/>
      <c r="M478" s="572"/>
      <c r="N478" s="37"/>
      <c r="O478" s="37"/>
      <c r="P478" s="37"/>
      <c r="Q478" s="37"/>
      <c r="R478" s="37"/>
      <c r="S478" s="262"/>
      <c r="T478" s="262"/>
      <c r="U478" s="262"/>
      <c r="V478" s="262"/>
      <c r="W478" s="262"/>
      <c r="X478" s="262"/>
      <c r="Y478" s="262"/>
      <c r="Z478" s="262"/>
      <c r="AA478" s="262"/>
      <c r="AB478" s="262"/>
      <c r="AC478" s="262"/>
      <c r="AD478" s="262"/>
      <c r="AE478" s="262"/>
      <c r="AF478" s="262"/>
      <c r="AG478" s="37"/>
      <c r="AH478" s="37"/>
    </row>
    <row r="479" spans="1:34">
      <c r="A479" s="666">
        <v>44056</v>
      </c>
      <c r="B479" s="115" t="s">
        <v>194</v>
      </c>
      <c r="C479" s="37">
        <v>880475332</v>
      </c>
      <c r="D479" s="115" t="s">
        <v>152</v>
      </c>
      <c r="E479" s="115" t="s">
        <v>150</v>
      </c>
      <c r="F479" s="665" t="s">
        <v>142</v>
      </c>
      <c r="G479" s="265">
        <v>44056</v>
      </c>
      <c r="H479" s="265">
        <v>44068</v>
      </c>
      <c r="I479" s="265">
        <v>44071</v>
      </c>
      <c r="J479" s="115" t="s">
        <v>142</v>
      </c>
      <c r="K479" s="680" t="s">
        <v>312</v>
      </c>
      <c r="L479" s="37">
        <v>791</v>
      </c>
      <c r="M479" s="678" t="s">
        <v>435</v>
      </c>
      <c r="N479" s="642"/>
      <c r="O479" s="645"/>
      <c r="P479" s="262"/>
      <c r="Q479" s="629"/>
      <c r="R479" s="262"/>
      <c r="S479" s="262"/>
      <c r="T479" s="262"/>
      <c r="U479" s="262"/>
      <c r="V479" s="262"/>
      <c r="W479" s="262"/>
      <c r="X479" s="262"/>
      <c r="Y479" s="262"/>
      <c r="Z479" s="262"/>
      <c r="AA479" s="262"/>
      <c r="AB479" s="262"/>
      <c r="AC479" s="262"/>
      <c r="AD479" s="262"/>
      <c r="AE479" s="262"/>
      <c r="AF479" s="262"/>
      <c r="AG479" s="37"/>
      <c r="AH479" s="37"/>
    </row>
    <row r="480" spans="1:34">
      <c r="A480" s="666">
        <v>44063</v>
      </c>
      <c r="B480" s="115" t="s">
        <v>154</v>
      </c>
      <c r="C480" s="37">
        <v>880476482</v>
      </c>
      <c r="D480" s="115" t="s">
        <v>139</v>
      </c>
      <c r="E480" s="115" t="s">
        <v>140</v>
      </c>
      <c r="F480" s="665" t="s">
        <v>436</v>
      </c>
      <c r="G480" s="37"/>
      <c r="H480" s="265"/>
      <c r="I480" s="265">
        <v>44078</v>
      </c>
      <c r="J480" s="115"/>
      <c r="K480" s="629"/>
      <c r="L480" s="37"/>
      <c r="M480" s="678" t="s">
        <v>195</v>
      </c>
      <c r="N480" s="642"/>
      <c r="O480" s="645"/>
      <c r="P480" s="262"/>
      <c r="Q480" s="629"/>
      <c r="R480" s="262"/>
      <c r="S480" s="262"/>
      <c r="T480" s="262"/>
      <c r="U480" s="262"/>
      <c r="V480" s="262"/>
      <c r="W480" s="262"/>
      <c r="X480" s="262"/>
      <c r="Y480" s="262"/>
      <c r="Z480" s="262"/>
      <c r="AA480" s="262"/>
      <c r="AB480" s="262"/>
      <c r="AC480" s="262"/>
      <c r="AD480" s="262"/>
      <c r="AE480" s="262"/>
      <c r="AF480" s="262"/>
      <c r="AG480" s="37"/>
      <c r="AH480" s="37"/>
    </row>
    <row r="481" spans="1:34">
      <c r="A481" s="265">
        <v>44046</v>
      </c>
      <c r="B481" s="115" t="s">
        <v>144</v>
      </c>
      <c r="C481" s="37">
        <v>880481221</v>
      </c>
      <c r="D481" s="115" t="s">
        <v>345</v>
      </c>
      <c r="E481" s="115" t="s">
        <v>150</v>
      </c>
      <c r="F481" s="115" t="s">
        <v>437</v>
      </c>
      <c r="G481" s="265">
        <v>44046</v>
      </c>
      <c r="H481" s="37"/>
      <c r="I481" s="265">
        <v>44060</v>
      </c>
      <c r="J481" s="37"/>
      <c r="K481" s="629"/>
      <c r="L481" s="37"/>
      <c r="M481" s="678" t="s">
        <v>145</v>
      </c>
      <c r="N481" s="37"/>
      <c r="O481" s="265">
        <v>44047</v>
      </c>
      <c r="P481" s="37">
        <v>100</v>
      </c>
      <c r="Q481" s="37"/>
      <c r="R481" s="37"/>
      <c r="S481" s="262"/>
      <c r="T481" s="262"/>
      <c r="U481" s="262"/>
      <c r="V481" s="262"/>
      <c r="W481" s="262"/>
      <c r="X481" s="262"/>
      <c r="Y481" s="262"/>
      <c r="Z481" s="262"/>
      <c r="AA481" s="262"/>
      <c r="AB481" s="262"/>
      <c r="AC481" s="262"/>
      <c r="AD481" s="262"/>
      <c r="AE481" s="262"/>
      <c r="AF481" s="262"/>
      <c r="AG481" s="37"/>
      <c r="AH481" s="37"/>
    </row>
    <row r="482" spans="1:34">
      <c r="A482" s="666">
        <v>44060</v>
      </c>
      <c r="B482" s="115" t="s">
        <v>156</v>
      </c>
      <c r="C482" s="84">
        <v>880486002</v>
      </c>
      <c r="D482" s="115" t="s">
        <v>152</v>
      </c>
      <c r="E482" s="115" t="s">
        <v>100</v>
      </c>
      <c r="F482" s="665"/>
      <c r="G482" s="37"/>
      <c r="H482" s="265"/>
      <c r="I482" s="265">
        <v>44063</v>
      </c>
      <c r="J482" s="115"/>
      <c r="K482" s="629"/>
      <c r="L482" s="37"/>
      <c r="M482" s="678"/>
      <c r="N482" s="642"/>
      <c r="O482" s="645"/>
      <c r="P482" s="262"/>
      <c r="Q482" s="629"/>
      <c r="R482" s="262"/>
      <c r="S482" s="262"/>
      <c r="T482" s="262"/>
      <c r="U482" s="262"/>
      <c r="V482" s="262"/>
      <c r="W482" s="262"/>
      <c r="X482" s="262"/>
      <c r="Y482" s="262"/>
      <c r="Z482" s="262"/>
      <c r="AA482" s="262"/>
      <c r="AB482" s="262"/>
      <c r="AC482" s="262"/>
      <c r="AD482" s="262"/>
      <c r="AE482" s="262"/>
      <c r="AF482" s="262"/>
      <c r="AG482" s="37"/>
      <c r="AH482" s="37"/>
    </row>
    <row r="483" spans="1:34">
      <c r="A483" s="265">
        <v>44047</v>
      </c>
      <c r="B483" s="115" t="s">
        <v>281</v>
      </c>
      <c r="C483" s="37">
        <v>880488354</v>
      </c>
      <c r="D483" s="115" t="s">
        <v>139</v>
      </c>
      <c r="E483" s="115" t="s">
        <v>140</v>
      </c>
      <c r="F483" s="115" t="s">
        <v>190</v>
      </c>
      <c r="G483" s="37"/>
      <c r="H483" s="265">
        <v>44049</v>
      </c>
      <c r="I483" s="265">
        <v>44062</v>
      </c>
      <c r="J483" s="115" t="s">
        <v>181</v>
      </c>
      <c r="K483" s="629"/>
      <c r="L483" s="37">
        <v>48.33</v>
      </c>
      <c r="M483" s="678" t="s">
        <v>438</v>
      </c>
      <c r="N483" s="37"/>
      <c r="O483" s="37"/>
      <c r="P483" s="37"/>
      <c r="Q483" s="37"/>
      <c r="R483" s="37"/>
      <c r="S483" s="262"/>
      <c r="T483" s="262"/>
      <c r="U483" s="262"/>
      <c r="V483" s="262"/>
      <c r="W483" s="262"/>
      <c r="X483" s="262"/>
      <c r="Y483" s="262"/>
      <c r="Z483" s="262"/>
      <c r="AA483" s="262"/>
      <c r="AB483" s="262"/>
      <c r="AC483" s="262"/>
      <c r="AD483" s="262"/>
      <c r="AE483" s="262"/>
      <c r="AF483" s="262"/>
      <c r="AG483" s="37"/>
      <c r="AH483" s="37"/>
    </row>
    <row r="484" spans="1:34">
      <c r="A484" s="666">
        <v>44061</v>
      </c>
      <c r="B484" s="115" t="s">
        <v>281</v>
      </c>
      <c r="C484" s="37">
        <v>880488354</v>
      </c>
      <c r="D484" s="115" t="s">
        <v>139</v>
      </c>
      <c r="E484" s="115" t="s">
        <v>140</v>
      </c>
      <c r="F484" s="665" t="s">
        <v>190</v>
      </c>
      <c r="G484" s="265"/>
      <c r="H484" s="265">
        <v>44061</v>
      </c>
      <c r="I484" s="265"/>
      <c r="J484" s="115" t="s">
        <v>439</v>
      </c>
      <c r="K484" s="629"/>
      <c r="L484" s="37">
        <v>237</v>
      </c>
      <c r="M484" s="678" t="s">
        <v>440</v>
      </c>
      <c r="N484" s="642"/>
      <c r="O484" s="645"/>
      <c r="P484" s="262"/>
      <c r="Q484" s="629"/>
      <c r="R484" s="262"/>
      <c r="S484" s="262"/>
      <c r="T484" s="262"/>
      <c r="U484" s="262"/>
      <c r="V484" s="262"/>
      <c r="W484" s="262"/>
      <c r="X484" s="262"/>
      <c r="Y484" s="262"/>
      <c r="Z484" s="262"/>
      <c r="AA484" s="262"/>
      <c r="AB484" s="262"/>
      <c r="AC484" s="262"/>
      <c r="AD484" s="262"/>
      <c r="AE484" s="262"/>
      <c r="AF484" s="262"/>
      <c r="AG484" s="37"/>
      <c r="AH484" s="37"/>
    </row>
    <row r="485" spans="1:34">
      <c r="A485" s="265">
        <v>44048</v>
      </c>
      <c r="B485" s="115" t="s">
        <v>154</v>
      </c>
      <c r="C485" s="37">
        <v>880489603</v>
      </c>
      <c r="D485" s="115" t="s">
        <v>139</v>
      </c>
      <c r="E485" s="115" t="s">
        <v>140</v>
      </c>
      <c r="F485" s="115" t="s">
        <v>168</v>
      </c>
      <c r="G485" s="37"/>
      <c r="H485" s="265">
        <v>44061</v>
      </c>
      <c r="I485" s="265">
        <v>44064</v>
      </c>
      <c r="J485" s="115" t="s">
        <v>168</v>
      </c>
      <c r="K485" s="629"/>
      <c r="L485" s="37">
        <v>3360</v>
      </c>
      <c r="M485" s="678" t="s">
        <v>280</v>
      </c>
      <c r="N485" s="37"/>
      <c r="O485" s="37"/>
      <c r="P485" s="37"/>
      <c r="Q485" s="37"/>
      <c r="R485" s="37"/>
      <c r="S485" s="262"/>
      <c r="T485" s="262"/>
      <c r="U485" s="262"/>
      <c r="V485" s="262"/>
      <c r="W485" s="262"/>
      <c r="X485" s="262"/>
      <c r="Y485" s="262"/>
      <c r="Z485" s="262"/>
      <c r="AA485" s="262"/>
      <c r="AB485" s="262"/>
      <c r="AC485" s="262"/>
      <c r="AD485" s="262"/>
      <c r="AE485" s="262"/>
      <c r="AF485" s="262"/>
      <c r="AG485" s="37"/>
      <c r="AH485" s="37"/>
    </row>
    <row r="486" spans="1:34">
      <c r="A486" s="265">
        <v>44048</v>
      </c>
      <c r="B486" s="115" t="s">
        <v>154</v>
      </c>
      <c r="C486" s="37">
        <v>880489603</v>
      </c>
      <c r="D486" s="115" t="s">
        <v>139</v>
      </c>
      <c r="E486" s="115" t="s">
        <v>140</v>
      </c>
      <c r="F486" s="115" t="s">
        <v>168</v>
      </c>
      <c r="G486" s="37"/>
      <c r="H486" s="265">
        <v>44074</v>
      </c>
      <c r="I486" s="265"/>
      <c r="J486" s="115" t="s">
        <v>168</v>
      </c>
      <c r="K486" s="629"/>
      <c r="L486" s="37">
        <v>4200</v>
      </c>
      <c r="M486" s="678" t="s">
        <v>155</v>
      </c>
      <c r="N486" s="37"/>
      <c r="O486" s="37"/>
      <c r="P486" s="37"/>
      <c r="Q486" s="37"/>
      <c r="R486" s="37"/>
      <c r="S486" s="262"/>
      <c r="T486" s="262"/>
      <c r="U486" s="262"/>
      <c r="V486" s="262"/>
      <c r="W486" s="262"/>
      <c r="X486" s="262"/>
      <c r="Y486" s="262"/>
      <c r="Z486" s="262"/>
      <c r="AA486" s="262"/>
      <c r="AB486" s="262"/>
      <c r="AC486" s="262"/>
      <c r="AD486" s="262"/>
      <c r="AE486" s="262"/>
      <c r="AF486" s="262"/>
      <c r="AG486" s="37"/>
      <c r="AH486" s="37"/>
    </row>
    <row r="487" spans="1:34">
      <c r="A487" s="265">
        <v>44048</v>
      </c>
      <c r="B487" s="115" t="s">
        <v>156</v>
      </c>
      <c r="C487" s="262">
        <v>880489928</v>
      </c>
      <c r="D487" s="115" t="s">
        <v>152</v>
      </c>
      <c r="E487" s="115" t="s">
        <v>140</v>
      </c>
      <c r="F487" s="115"/>
      <c r="G487" s="37"/>
      <c r="H487" s="265">
        <v>44064</v>
      </c>
      <c r="I487" s="265">
        <v>44057</v>
      </c>
      <c r="J487" s="37"/>
      <c r="K487" s="629"/>
      <c r="L487" s="37">
        <v>20</v>
      </c>
      <c r="M487" s="572"/>
      <c r="N487" s="37"/>
      <c r="O487" s="37"/>
      <c r="P487" s="37"/>
      <c r="Q487" s="37"/>
      <c r="R487" s="37"/>
      <c r="S487" s="262"/>
      <c r="T487" s="262"/>
      <c r="U487" s="262"/>
      <c r="V487" s="262"/>
      <c r="W487" s="262"/>
      <c r="X487" s="262"/>
      <c r="Y487" s="262"/>
      <c r="Z487" s="262"/>
      <c r="AA487" s="262"/>
      <c r="AB487" s="262"/>
      <c r="AC487" s="262"/>
      <c r="AD487" s="262"/>
      <c r="AE487" s="262"/>
      <c r="AF487" s="262"/>
      <c r="AG487" s="37"/>
      <c r="AH487" s="37"/>
    </row>
    <row r="488" spans="1:34">
      <c r="A488" s="265">
        <v>44046</v>
      </c>
      <c r="B488" s="115" t="s">
        <v>175</v>
      </c>
      <c r="C488" s="37">
        <v>880491010</v>
      </c>
      <c r="D488" s="115" t="s">
        <v>152</v>
      </c>
      <c r="E488" s="115" t="s">
        <v>162</v>
      </c>
      <c r="F488" s="37"/>
      <c r="G488" s="37"/>
      <c r="H488" s="265">
        <v>44054</v>
      </c>
      <c r="I488" s="37"/>
      <c r="J488" s="115" t="s">
        <v>142</v>
      </c>
      <c r="K488" s="629"/>
      <c r="L488" s="37">
        <v>762.5</v>
      </c>
      <c r="M488" s="678" t="s">
        <v>441</v>
      </c>
      <c r="N488" s="37"/>
      <c r="O488" s="265">
        <v>44046</v>
      </c>
      <c r="P488" s="37">
        <v>571.5</v>
      </c>
      <c r="Q488" s="37"/>
      <c r="R488" s="37"/>
      <c r="S488" s="262"/>
      <c r="T488" s="262"/>
      <c r="U488" s="262"/>
      <c r="V488" s="262"/>
      <c r="W488" s="262"/>
      <c r="X488" s="262"/>
      <c r="Y488" s="262"/>
      <c r="Z488" s="262"/>
      <c r="AA488" s="262"/>
      <c r="AB488" s="262"/>
      <c r="AC488" s="262"/>
      <c r="AD488" s="262"/>
      <c r="AE488" s="262"/>
      <c r="AF488" s="262"/>
      <c r="AG488" s="37"/>
      <c r="AH488" s="37"/>
    </row>
    <row r="489" spans="1:34">
      <c r="A489" s="265">
        <v>44046</v>
      </c>
      <c r="B489" s="115" t="s">
        <v>175</v>
      </c>
      <c r="C489" s="37">
        <v>880491010</v>
      </c>
      <c r="D489" s="115" t="s">
        <v>152</v>
      </c>
      <c r="E489" s="115" t="s">
        <v>162</v>
      </c>
      <c r="F489" s="37"/>
      <c r="G489" s="265">
        <v>44048</v>
      </c>
      <c r="H489" s="265">
        <v>44056</v>
      </c>
      <c r="I489" s="37"/>
      <c r="J489" s="115" t="s">
        <v>142</v>
      </c>
      <c r="K489" s="629"/>
      <c r="L489" s="37">
        <v>136.5</v>
      </c>
      <c r="M489" s="678" t="s">
        <v>216</v>
      </c>
      <c r="N489" s="37"/>
      <c r="O489" s="265"/>
      <c r="P489" s="37"/>
      <c r="Q489" s="37"/>
      <c r="R489" s="37"/>
      <c r="S489" s="262"/>
      <c r="T489" s="262"/>
      <c r="U489" s="262"/>
      <c r="V489" s="262"/>
      <c r="W489" s="262"/>
      <c r="X489" s="262"/>
      <c r="Y489" s="262"/>
      <c r="Z489" s="262"/>
      <c r="AA489" s="262"/>
      <c r="AB489" s="262"/>
      <c r="AC489" s="262"/>
      <c r="AD489" s="262"/>
      <c r="AE489" s="262"/>
      <c r="AF489" s="262"/>
      <c r="AG489" s="37"/>
      <c r="AH489" s="37"/>
    </row>
    <row r="490" spans="1:34">
      <c r="A490" s="265">
        <v>44046</v>
      </c>
      <c r="B490" s="115" t="s">
        <v>175</v>
      </c>
      <c r="C490" s="37">
        <v>880491010</v>
      </c>
      <c r="D490" s="115" t="s">
        <v>152</v>
      </c>
      <c r="E490" s="115" t="s">
        <v>162</v>
      </c>
      <c r="F490" s="37"/>
      <c r="G490" s="265">
        <v>44048</v>
      </c>
      <c r="H490" s="265">
        <v>44060</v>
      </c>
      <c r="I490" s="37"/>
      <c r="J490" s="115" t="s">
        <v>142</v>
      </c>
      <c r="K490" s="629"/>
      <c r="L490" s="37">
        <v>263</v>
      </c>
      <c r="M490" s="678" t="s">
        <v>193</v>
      </c>
      <c r="N490" s="37"/>
      <c r="O490" s="265">
        <v>44057</v>
      </c>
      <c r="P490" s="37">
        <v>136.5</v>
      </c>
      <c r="Q490" s="37"/>
      <c r="R490" s="37"/>
      <c r="S490" s="262"/>
      <c r="T490" s="262"/>
      <c r="U490" s="262"/>
      <c r="V490" s="262"/>
      <c r="W490" s="262"/>
      <c r="X490" s="262"/>
      <c r="Y490" s="262"/>
      <c r="Z490" s="262"/>
      <c r="AA490" s="262"/>
      <c r="AB490" s="262"/>
      <c r="AC490" s="262"/>
      <c r="AD490" s="262"/>
      <c r="AE490" s="262"/>
      <c r="AF490" s="262"/>
      <c r="AG490" s="37"/>
      <c r="AH490" s="37"/>
    </row>
    <row r="491" spans="1:34">
      <c r="A491" s="265">
        <v>44046</v>
      </c>
      <c r="B491" s="115" t="s">
        <v>175</v>
      </c>
      <c r="C491" s="37">
        <v>880491010</v>
      </c>
      <c r="D491" s="115" t="s">
        <v>152</v>
      </c>
      <c r="E491" s="115" t="s">
        <v>150</v>
      </c>
      <c r="F491" s="37"/>
      <c r="G491" s="265">
        <v>44061</v>
      </c>
      <c r="H491" s="265">
        <v>44061</v>
      </c>
      <c r="I491" s="37"/>
      <c r="J491" s="115" t="s">
        <v>142</v>
      </c>
      <c r="K491" s="629"/>
      <c r="L491" s="37">
        <v>136.5</v>
      </c>
      <c r="M491" s="678"/>
      <c r="N491" s="37"/>
      <c r="O491" s="265"/>
      <c r="P491" s="37"/>
      <c r="Q491" s="37"/>
      <c r="R491" s="37"/>
      <c r="S491" s="262"/>
      <c r="T491" s="262"/>
      <c r="U491" s="262"/>
      <c r="V491" s="262"/>
      <c r="W491" s="262"/>
      <c r="X491" s="262"/>
      <c r="Y491" s="262"/>
      <c r="Z491" s="262"/>
      <c r="AA491" s="262"/>
      <c r="AB491" s="262"/>
      <c r="AC491" s="262"/>
      <c r="AD491" s="262"/>
      <c r="AE491" s="262"/>
      <c r="AF491" s="262"/>
      <c r="AG491" s="37"/>
      <c r="AH491" s="37"/>
    </row>
    <row r="492" spans="1:34">
      <c r="A492" s="265">
        <v>44046</v>
      </c>
      <c r="B492" s="115" t="s">
        <v>175</v>
      </c>
      <c r="C492" s="37">
        <v>880491010</v>
      </c>
      <c r="D492" s="115" t="s">
        <v>152</v>
      </c>
      <c r="E492" s="115" t="s">
        <v>150</v>
      </c>
      <c r="F492" s="37"/>
      <c r="G492" s="265"/>
      <c r="H492" s="265">
        <v>44064</v>
      </c>
      <c r="I492" s="37"/>
      <c r="J492" s="115" t="s">
        <v>142</v>
      </c>
      <c r="K492" s="629"/>
      <c r="L492" s="37">
        <v>192.5</v>
      </c>
      <c r="M492" s="678"/>
      <c r="N492" s="37"/>
      <c r="O492" s="265"/>
      <c r="P492" s="37"/>
      <c r="Q492" s="37"/>
      <c r="R492" s="37"/>
      <c r="S492" s="262"/>
      <c r="T492" s="262"/>
      <c r="U492" s="262"/>
      <c r="V492" s="262"/>
      <c r="W492" s="262"/>
      <c r="X492" s="262"/>
      <c r="Y492" s="262"/>
      <c r="Z492" s="262"/>
      <c r="AA492" s="262"/>
      <c r="AB492" s="262"/>
      <c r="AC492" s="262"/>
      <c r="AD492" s="262"/>
      <c r="AE492" s="262"/>
      <c r="AF492" s="262"/>
      <c r="AG492" s="37"/>
      <c r="AH492" s="37"/>
    </row>
    <row r="493" spans="1:34">
      <c r="A493" s="265">
        <v>44049</v>
      </c>
      <c r="B493" s="115" t="s">
        <v>175</v>
      </c>
      <c r="C493" s="37">
        <v>880492599</v>
      </c>
      <c r="D493" s="115" t="s">
        <v>152</v>
      </c>
      <c r="E493" s="115" t="s">
        <v>150</v>
      </c>
      <c r="F493" s="115" t="s">
        <v>142</v>
      </c>
      <c r="G493" s="37"/>
      <c r="H493" s="265">
        <v>44049</v>
      </c>
      <c r="I493" s="37"/>
      <c r="J493" s="115" t="s">
        <v>142</v>
      </c>
      <c r="K493" s="629"/>
      <c r="L493" s="37">
        <v>428</v>
      </c>
      <c r="M493" s="678"/>
      <c r="N493" s="642"/>
      <c r="O493" s="645">
        <v>44049</v>
      </c>
      <c r="P493" s="262">
        <v>428</v>
      </c>
      <c r="Q493" s="629"/>
      <c r="R493" s="262"/>
      <c r="S493" s="262"/>
      <c r="T493" s="262"/>
      <c r="U493" s="262"/>
      <c r="V493" s="262"/>
      <c r="W493" s="262"/>
      <c r="X493" s="262"/>
      <c r="Y493" s="262"/>
      <c r="Z493" s="262"/>
      <c r="AA493" s="262"/>
      <c r="AB493" s="262"/>
      <c r="AC493" s="262"/>
      <c r="AD493" s="262"/>
      <c r="AE493" s="262"/>
      <c r="AF493" s="262"/>
      <c r="AG493" s="37"/>
      <c r="AH493" s="37"/>
    </row>
    <row r="494" spans="1:34">
      <c r="A494" s="666">
        <v>44064</v>
      </c>
      <c r="B494" s="115" t="s">
        <v>175</v>
      </c>
      <c r="C494" s="37">
        <v>880492599</v>
      </c>
      <c r="D494" s="115" t="s">
        <v>152</v>
      </c>
      <c r="E494" s="115" t="s">
        <v>150</v>
      </c>
      <c r="F494" s="665" t="s">
        <v>142</v>
      </c>
      <c r="G494" s="37"/>
      <c r="H494" s="265">
        <v>44074</v>
      </c>
      <c r="I494" s="265"/>
      <c r="J494" s="115" t="s">
        <v>142</v>
      </c>
      <c r="K494" s="629"/>
      <c r="L494" s="37">
        <v>770</v>
      </c>
      <c r="M494" s="678" t="s">
        <v>295</v>
      </c>
      <c r="N494" s="642"/>
      <c r="O494" s="645"/>
      <c r="P494" s="262"/>
      <c r="Q494" s="629"/>
      <c r="R494" s="262"/>
      <c r="S494" s="262"/>
      <c r="T494" s="262"/>
      <c r="U494" s="262"/>
      <c r="V494" s="262"/>
      <c r="W494" s="262"/>
      <c r="X494" s="262"/>
      <c r="Y494" s="262"/>
      <c r="Z494" s="262"/>
      <c r="AA494" s="262"/>
      <c r="AB494" s="262"/>
      <c r="AC494" s="262"/>
      <c r="AD494" s="262"/>
      <c r="AE494" s="262"/>
      <c r="AF494" s="262"/>
      <c r="AG494" s="37"/>
      <c r="AH494" s="37"/>
    </row>
    <row r="495" spans="1:34">
      <c r="A495" s="265">
        <v>44047</v>
      </c>
      <c r="B495" s="115" t="s">
        <v>227</v>
      </c>
      <c r="C495" s="37">
        <v>880501493</v>
      </c>
      <c r="D495" s="115" t="s">
        <v>139</v>
      </c>
      <c r="E495" s="115" t="s">
        <v>140</v>
      </c>
      <c r="F495" s="115" t="s">
        <v>442</v>
      </c>
      <c r="G495" s="37"/>
      <c r="H495" s="37"/>
      <c r="I495" s="265">
        <v>44049</v>
      </c>
      <c r="J495" s="37"/>
      <c r="K495" s="680" t="s">
        <v>248</v>
      </c>
      <c r="L495" s="37"/>
      <c r="M495" s="678" t="s">
        <v>443</v>
      </c>
      <c r="N495" s="37"/>
      <c r="O495" s="37"/>
      <c r="P495" s="37"/>
      <c r="Q495" s="37"/>
      <c r="R495" s="37"/>
      <c r="S495" s="262"/>
      <c r="T495" s="262"/>
      <c r="U495" s="262"/>
      <c r="V495" s="262"/>
      <c r="W495" s="262"/>
      <c r="X495" s="262"/>
      <c r="Y495" s="262"/>
      <c r="Z495" s="262"/>
      <c r="AA495" s="262"/>
      <c r="AB495" s="262"/>
      <c r="AC495" s="262"/>
      <c r="AD495" s="262"/>
      <c r="AE495" s="262"/>
      <c r="AF495" s="262"/>
      <c r="AG495" s="37"/>
      <c r="AH495" s="37"/>
    </row>
    <row r="496" spans="1:34">
      <c r="A496" s="666">
        <v>44057</v>
      </c>
      <c r="B496" s="115" t="s">
        <v>227</v>
      </c>
      <c r="C496" s="23">
        <v>880501493</v>
      </c>
      <c r="D496" s="115" t="s">
        <v>139</v>
      </c>
      <c r="E496" s="115" t="s">
        <v>100</v>
      </c>
      <c r="F496" s="665" t="s">
        <v>444</v>
      </c>
      <c r="G496" s="37"/>
      <c r="H496" s="265"/>
      <c r="I496" s="265"/>
      <c r="J496" s="115"/>
      <c r="K496" s="629"/>
      <c r="L496" s="37"/>
      <c r="M496" s="678" t="s">
        <v>445</v>
      </c>
      <c r="N496" s="642"/>
      <c r="O496" s="645">
        <v>44057</v>
      </c>
      <c r="P496" s="262">
        <v>10029.719999999999</v>
      </c>
      <c r="Q496" s="629"/>
      <c r="R496" s="262"/>
      <c r="S496" s="262"/>
      <c r="T496" s="262"/>
      <c r="U496" s="262"/>
      <c r="V496" s="262"/>
      <c r="W496" s="262"/>
      <c r="X496" s="262"/>
      <c r="Y496" s="262"/>
      <c r="Z496" s="262"/>
      <c r="AA496" s="262"/>
      <c r="AB496" s="262"/>
      <c r="AC496" s="262"/>
      <c r="AD496" s="262"/>
      <c r="AE496" s="262"/>
      <c r="AF496" s="262"/>
      <c r="AG496" s="37"/>
      <c r="AH496" s="37"/>
    </row>
    <row r="497" spans="1:34">
      <c r="A497" s="265">
        <v>44046</v>
      </c>
      <c r="B497" s="115" t="s">
        <v>194</v>
      </c>
      <c r="C497" s="37">
        <v>880504501</v>
      </c>
      <c r="D497" s="115" t="s">
        <v>139</v>
      </c>
      <c r="E497" s="115" t="s">
        <v>140</v>
      </c>
      <c r="F497" s="115" t="s">
        <v>142</v>
      </c>
      <c r="G497" s="37"/>
      <c r="H497" s="37"/>
      <c r="I497" s="265">
        <v>44061</v>
      </c>
      <c r="J497" s="37"/>
      <c r="K497" s="629"/>
      <c r="L497" s="37"/>
      <c r="M497" s="678" t="s">
        <v>280</v>
      </c>
      <c r="N497" s="37"/>
      <c r="O497" s="37"/>
      <c r="P497" s="37"/>
      <c r="Q497" s="37"/>
      <c r="R497" s="37"/>
      <c r="S497" s="262"/>
      <c r="T497" s="262"/>
      <c r="U497" s="262"/>
      <c r="V497" s="262"/>
      <c r="W497" s="262"/>
      <c r="X497" s="262"/>
      <c r="Y497" s="262"/>
      <c r="Z497" s="262"/>
      <c r="AA497" s="262"/>
      <c r="AB497" s="262"/>
      <c r="AC497" s="262"/>
      <c r="AD497" s="262"/>
      <c r="AE497" s="262"/>
      <c r="AF497" s="262"/>
      <c r="AG497" s="37"/>
      <c r="AH497" s="37"/>
    </row>
    <row r="498" spans="1:34">
      <c r="A498" s="265">
        <v>44050</v>
      </c>
      <c r="B498" s="115" t="s">
        <v>297</v>
      </c>
      <c r="C498" s="37">
        <v>880506187</v>
      </c>
      <c r="D498" s="115" t="s">
        <v>152</v>
      </c>
      <c r="E498" s="115" t="s">
        <v>393</v>
      </c>
      <c r="F498" s="115" t="s">
        <v>148</v>
      </c>
      <c r="G498" s="37"/>
      <c r="H498" s="265"/>
      <c r="I498" s="37"/>
      <c r="J498" s="115"/>
      <c r="K498" s="629"/>
      <c r="L498" s="37"/>
      <c r="M498" s="678" t="s">
        <v>446</v>
      </c>
      <c r="N498" s="681" t="s">
        <v>447</v>
      </c>
      <c r="O498" s="645"/>
      <c r="P498" s="262"/>
      <c r="Q498" s="629"/>
      <c r="R498" s="262"/>
      <c r="S498" s="262"/>
      <c r="T498" s="262"/>
      <c r="U498" s="262"/>
      <c r="V498" s="262"/>
      <c r="W498" s="262"/>
      <c r="X498" s="262"/>
      <c r="Y498" s="262"/>
      <c r="Z498" s="262"/>
      <c r="AA498" s="262"/>
      <c r="AB498" s="262"/>
      <c r="AC498" s="262"/>
      <c r="AD498" s="262"/>
      <c r="AE498" s="262"/>
      <c r="AF498" s="262"/>
      <c r="AG498" s="37"/>
      <c r="AH498" s="37"/>
    </row>
    <row r="499" spans="1:34">
      <c r="A499" s="666">
        <v>44063</v>
      </c>
      <c r="B499" s="115" t="s">
        <v>149</v>
      </c>
      <c r="C499" s="84">
        <v>880506187</v>
      </c>
      <c r="D499" s="115" t="s">
        <v>152</v>
      </c>
      <c r="E499" s="115" t="s">
        <v>140</v>
      </c>
      <c r="F499" s="665" t="s">
        <v>142</v>
      </c>
      <c r="G499" s="265"/>
      <c r="H499" s="265"/>
      <c r="I499" s="265">
        <v>44070</v>
      </c>
      <c r="J499" s="115"/>
      <c r="K499" s="629"/>
      <c r="L499" s="37"/>
      <c r="M499" s="678" t="s">
        <v>195</v>
      </c>
      <c r="N499" s="642"/>
      <c r="O499" s="645"/>
      <c r="P499" s="262"/>
      <c r="Q499" s="629"/>
      <c r="R499" s="262"/>
      <c r="S499" s="262"/>
      <c r="T499" s="262"/>
      <c r="U499" s="262"/>
      <c r="V499" s="262"/>
      <c r="W499" s="262"/>
      <c r="X499" s="262"/>
      <c r="Y499" s="262"/>
      <c r="Z499" s="262"/>
      <c r="AA499" s="262"/>
      <c r="AB499" s="262"/>
      <c r="AC499" s="262"/>
      <c r="AD499" s="262"/>
      <c r="AE499" s="262"/>
      <c r="AF499" s="262"/>
      <c r="AG499" s="37"/>
      <c r="AH499" s="37"/>
    </row>
    <row r="500" spans="1:34">
      <c r="A500" s="265">
        <v>44046</v>
      </c>
      <c r="B500" s="115" t="s">
        <v>194</v>
      </c>
      <c r="C500" s="37">
        <v>880508988</v>
      </c>
      <c r="D500" s="115" t="s">
        <v>139</v>
      </c>
      <c r="E500" s="115" t="s">
        <v>140</v>
      </c>
      <c r="F500" s="115" t="s">
        <v>361</v>
      </c>
      <c r="G500" s="37"/>
      <c r="H500" s="37"/>
      <c r="I500" s="265">
        <v>44061</v>
      </c>
      <c r="J500" s="37"/>
      <c r="K500" s="629"/>
      <c r="L500" s="37"/>
      <c r="M500" s="678" t="s">
        <v>195</v>
      </c>
      <c r="N500" s="37"/>
      <c r="O500" s="37"/>
      <c r="P500" s="37"/>
      <c r="Q500" s="37"/>
      <c r="R500" s="37"/>
      <c r="S500" s="262"/>
      <c r="T500" s="262"/>
      <c r="U500" s="262"/>
      <c r="V500" s="262"/>
      <c r="W500" s="262"/>
      <c r="X500" s="262"/>
      <c r="Y500" s="262"/>
      <c r="Z500" s="262"/>
      <c r="AA500" s="262"/>
      <c r="AB500" s="262"/>
      <c r="AC500" s="262"/>
      <c r="AD500" s="262"/>
      <c r="AE500" s="262"/>
      <c r="AF500" s="262"/>
      <c r="AG500" s="37"/>
      <c r="AH500" s="37"/>
    </row>
    <row r="501" spans="1:34">
      <c r="A501" s="666">
        <v>44060</v>
      </c>
      <c r="B501" s="115" t="s">
        <v>154</v>
      </c>
      <c r="C501" s="23">
        <v>880509372</v>
      </c>
      <c r="D501" s="115" t="s">
        <v>139</v>
      </c>
      <c r="E501" s="115" t="s">
        <v>140</v>
      </c>
      <c r="F501" s="665" t="s">
        <v>190</v>
      </c>
      <c r="G501" s="37"/>
      <c r="H501" s="265"/>
      <c r="I501" s="265">
        <v>44075</v>
      </c>
      <c r="J501" s="115"/>
      <c r="K501" s="629"/>
      <c r="L501" s="37"/>
      <c r="M501" s="678" t="s">
        <v>195</v>
      </c>
      <c r="N501" s="642"/>
      <c r="O501" s="645"/>
      <c r="P501" s="262"/>
      <c r="Q501" s="629"/>
      <c r="R501" s="262"/>
      <c r="S501" s="262"/>
      <c r="T501" s="262"/>
      <c r="U501" s="262"/>
      <c r="V501" s="262"/>
      <c r="W501" s="262"/>
      <c r="X501" s="262"/>
      <c r="Y501" s="262"/>
      <c r="Z501" s="262"/>
      <c r="AA501" s="262"/>
      <c r="AB501" s="262"/>
      <c r="AC501" s="262"/>
      <c r="AD501" s="262"/>
      <c r="AE501" s="262"/>
      <c r="AF501" s="262"/>
      <c r="AG501" s="37"/>
      <c r="AH501" s="37"/>
    </row>
    <row r="502" spans="1:34">
      <c r="A502" s="265">
        <v>44050</v>
      </c>
      <c r="B502" s="115" t="s">
        <v>156</v>
      </c>
      <c r="C502" s="37">
        <v>880510612</v>
      </c>
      <c r="D502" s="115" t="s">
        <v>139</v>
      </c>
      <c r="E502" s="115" t="s">
        <v>140</v>
      </c>
      <c r="F502" s="115" t="s">
        <v>142</v>
      </c>
      <c r="G502" s="37"/>
      <c r="H502" s="265">
        <v>44071</v>
      </c>
      <c r="I502" s="265">
        <v>44063</v>
      </c>
      <c r="J502" s="115"/>
      <c r="K502" s="629"/>
      <c r="L502" s="37">
        <v>66.5</v>
      </c>
      <c r="M502" s="678"/>
      <c r="N502" s="642"/>
      <c r="O502" s="645"/>
      <c r="P502" s="262"/>
      <c r="Q502" s="629"/>
      <c r="R502" s="262"/>
      <c r="S502" s="262"/>
      <c r="T502" s="262"/>
      <c r="U502" s="262"/>
      <c r="V502" s="262"/>
      <c r="W502" s="262"/>
      <c r="X502" s="262"/>
      <c r="Y502" s="262"/>
      <c r="Z502" s="262"/>
      <c r="AA502" s="262"/>
      <c r="AB502" s="262"/>
      <c r="AC502" s="262"/>
      <c r="AD502" s="262"/>
      <c r="AE502" s="262"/>
      <c r="AF502" s="262"/>
      <c r="AG502" s="37"/>
      <c r="AH502" s="37"/>
    </row>
    <row r="503" spans="1:34">
      <c r="A503" s="666">
        <v>44056</v>
      </c>
      <c r="B503" s="115" t="s">
        <v>194</v>
      </c>
      <c r="C503" s="37">
        <v>880510947</v>
      </c>
      <c r="D503" s="115" t="s">
        <v>139</v>
      </c>
      <c r="E503" s="115" t="s">
        <v>150</v>
      </c>
      <c r="F503" s="665" t="s">
        <v>340</v>
      </c>
      <c r="G503" s="265">
        <v>44070</v>
      </c>
      <c r="H503" s="265"/>
      <c r="I503" s="265">
        <v>44085</v>
      </c>
      <c r="J503" s="115"/>
      <c r="K503" s="629"/>
      <c r="L503" s="37"/>
      <c r="M503" s="678" t="s">
        <v>280</v>
      </c>
      <c r="N503" s="642"/>
      <c r="O503" s="645">
        <v>44045</v>
      </c>
      <c r="P503" s="262">
        <v>858</v>
      </c>
      <c r="Q503" s="629"/>
      <c r="R503" s="262"/>
      <c r="S503" s="262"/>
      <c r="T503" s="262"/>
      <c r="U503" s="262"/>
      <c r="V503" s="262"/>
      <c r="W503" s="262"/>
      <c r="X503" s="262"/>
      <c r="Y503" s="262"/>
      <c r="Z503" s="262"/>
      <c r="AA503" s="262"/>
      <c r="AB503" s="262"/>
      <c r="AC503" s="262"/>
      <c r="AD503" s="262"/>
      <c r="AE503" s="262"/>
      <c r="AF503" s="262"/>
      <c r="AG503" s="37"/>
      <c r="AH503" s="37"/>
    </row>
    <row r="504" spans="1:34">
      <c r="A504" s="265">
        <v>44048</v>
      </c>
      <c r="B504" s="115" t="s">
        <v>156</v>
      </c>
      <c r="C504" s="37">
        <v>880510974</v>
      </c>
      <c r="D504" s="115" t="s">
        <v>139</v>
      </c>
      <c r="E504" s="115" t="s">
        <v>140</v>
      </c>
      <c r="F504" s="115" t="s">
        <v>246</v>
      </c>
      <c r="G504" s="37"/>
      <c r="H504" s="265">
        <v>44074</v>
      </c>
      <c r="I504" s="265">
        <v>44058</v>
      </c>
      <c r="J504" s="37"/>
      <c r="K504" s="629"/>
      <c r="L504" s="37">
        <v>600</v>
      </c>
      <c r="M504" s="678" t="s">
        <v>448</v>
      </c>
      <c r="N504" s="37"/>
      <c r="O504" s="37"/>
      <c r="P504" s="37"/>
      <c r="Q504" s="37"/>
      <c r="R504" s="37"/>
      <c r="S504" s="262"/>
      <c r="T504" s="262"/>
      <c r="U504" s="262"/>
      <c r="V504" s="262"/>
      <c r="W504" s="262"/>
      <c r="X504" s="262"/>
      <c r="Y504" s="262"/>
      <c r="Z504" s="262"/>
      <c r="AA504" s="262"/>
      <c r="AB504" s="262"/>
      <c r="AC504" s="262"/>
      <c r="AD504" s="262"/>
      <c r="AE504" s="262"/>
      <c r="AF504" s="262"/>
      <c r="AG504" s="37"/>
      <c r="AH504" s="37"/>
    </row>
    <row r="505" spans="1:34">
      <c r="A505" s="265">
        <v>44048</v>
      </c>
      <c r="B505" s="115" t="s">
        <v>156</v>
      </c>
      <c r="C505" s="262">
        <v>880515440</v>
      </c>
      <c r="D505" s="115" t="s">
        <v>152</v>
      </c>
      <c r="E505" s="115" t="s">
        <v>140</v>
      </c>
      <c r="F505" s="115" t="s">
        <v>142</v>
      </c>
      <c r="G505" s="37"/>
      <c r="H505" s="265">
        <v>44048</v>
      </c>
      <c r="I505" s="265">
        <v>44055</v>
      </c>
      <c r="J505" s="37"/>
      <c r="K505" s="629"/>
      <c r="L505" s="37">
        <v>2153.9</v>
      </c>
      <c r="M505" s="678" t="s">
        <v>449</v>
      </c>
      <c r="N505" s="37"/>
      <c r="O505" s="37"/>
      <c r="P505" s="37"/>
      <c r="Q505" s="37"/>
      <c r="R505" s="37"/>
      <c r="S505" s="262"/>
      <c r="T505" s="262"/>
      <c r="U505" s="262"/>
      <c r="V505" s="262"/>
      <c r="W505" s="262"/>
      <c r="X505" s="262"/>
      <c r="Y505" s="262"/>
      <c r="Z505" s="262"/>
      <c r="AA505" s="262"/>
      <c r="AB505" s="262"/>
      <c r="AC505" s="262"/>
      <c r="AD505" s="262"/>
      <c r="AE505" s="262"/>
      <c r="AF505" s="262"/>
      <c r="AG505" s="37"/>
      <c r="AH505" s="37"/>
    </row>
    <row r="506" spans="1:34">
      <c r="A506" s="265">
        <v>44070</v>
      </c>
      <c r="B506" s="115" t="s">
        <v>175</v>
      </c>
      <c r="C506" s="37">
        <v>880515717</v>
      </c>
      <c r="D506" s="115" t="s">
        <v>152</v>
      </c>
      <c r="E506" s="115" t="s">
        <v>100</v>
      </c>
      <c r="F506" s="115" t="s">
        <v>142</v>
      </c>
      <c r="G506" s="37"/>
      <c r="H506" s="265">
        <v>44070</v>
      </c>
      <c r="I506" s="37"/>
      <c r="J506" s="115" t="s">
        <v>142</v>
      </c>
      <c r="K506" s="629"/>
      <c r="L506" s="37">
        <v>240.24</v>
      </c>
      <c r="M506" s="678" t="s">
        <v>239</v>
      </c>
      <c r="N506" s="84"/>
      <c r="O506" s="84"/>
      <c r="P506" s="84"/>
      <c r="Q506" s="84"/>
      <c r="R506" s="84"/>
      <c r="S506" s="262"/>
      <c r="T506" s="262"/>
      <c r="U506" s="262"/>
      <c r="V506" s="262"/>
      <c r="W506" s="262"/>
      <c r="X506" s="262"/>
      <c r="Y506" s="262"/>
      <c r="Z506" s="262"/>
      <c r="AA506" s="262"/>
      <c r="AB506" s="262"/>
      <c r="AC506" s="262"/>
      <c r="AD506" s="262"/>
      <c r="AE506" s="262"/>
      <c r="AF506" s="262"/>
      <c r="AG506" s="37"/>
      <c r="AH506" s="37"/>
    </row>
    <row r="507" spans="1:34">
      <c r="A507" s="265">
        <v>44049</v>
      </c>
      <c r="B507" s="115" t="s">
        <v>138</v>
      </c>
      <c r="C507" s="37">
        <v>880100663</v>
      </c>
      <c r="D507" s="115" t="s">
        <v>139</v>
      </c>
      <c r="E507" s="115" t="s">
        <v>140</v>
      </c>
      <c r="F507" s="115" t="s">
        <v>190</v>
      </c>
      <c r="G507" s="37"/>
      <c r="H507" s="265">
        <v>44068</v>
      </c>
      <c r="I507" s="265">
        <v>44052</v>
      </c>
      <c r="J507" s="115" t="s">
        <v>294</v>
      </c>
      <c r="K507" s="680" t="s">
        <v>211</v>
      </c>
      <c r="L507" s="37">
        <v>110</v>
      </c>
      <c r="M507" s="115"/>
      <c r="N507" s="642"/>
      <c r="O507" s="645"/>
      <c r="P507" s="262"/>
      <c r="Q507" s="629"/>
      <c r="R507" s="262"/>
      <c r="S507" s="262"/>
      <c r="T507" s="262"/>
      <c r="U507" s="262"/>
      <c r="V507" s="262"/>
      <c r="W507" s="262"/>
      <c r="X507" s="262"/>
      <c r="Y507" s="262"/>
      <c r="Z507" s="262"/>
      <c r="AA507" s="262"/>
      <c r="AB507" s="262"/>
      <c r="AC507" s="262"/>
      <c r="AD507" s="262"/>
      <c r="AE507" s="262"/>
      <c r="AF507" s="262"/>
      <c r="AG507" s="37"/>
      <c r="AH507" s="37"/>
    </row>
    <row r="508" spans="1:34">
      <c r="A508" s="665">
        <v>44049</v>
      </c>
      <c r="B508" s="115" t="s">
        <v>138</v>
      </c>
      <c r="C508" s="37">
        <v>880354485</v>
      </c>
      <c r="D508" s="115" t="s">
        <v>139</v>
      </c>
      <c r="E508" s="115" t="s">
        <v>140</v>
      </c>
      <c r="F508" s="115" t="s">
        <v>142</v>
      </c>
      <c r="G508" s="37"/>
      <c r="H508" s="265"/>
      <c r="I508" s="265">
        <v>44066</v>
      </c>
      <c r="J508" s="115"/>
      <c r="K508" s="629"/>
      <c r="L508" s="37"/>
      <c r="M508" s="115" t="s">
        <v>195</v>
      </c>
      <c r="N508" s="642"/>
      <c r="O508" s="645"/>
      <c r="P508" s="262"/>
      <c r="Q508" s="629"/>
      <c r="R508" s="262"/>
      <c r="S508" s="262"/>
      <c r="T508" s="262"/>
      <c r="U508" s="262"/>
      <c r="V508" s="262"/>
      <c r="W508" s="262"/>
      <c r="X508" s="262"/>
      <c r="Y508" s="262"/>
      <c r="Z508" s="262"/>
      <c r="AA508" s="262"/>
      <c r="AB508" s="262"/>
      <c r="AC508" s="262"/>
      <c r="AD508" s="262"/>
      <c r="AE508" s="262"/>
      <c r="AF508" s="262"/>
      <c r="AG508" s="37"/>
      <c r="AH508" s="37"/>
    </row>
    <row r="509" spans="1:34">
      <c r="A509" s="265">
        <v>44053</v>
      </c>
      <c r="B509" s="115" t="s">
        <v>206</v>
      </c>
      <c r="C509" s="37">
        <v>880520603</v>
      </c>
      <c r="D509" s="115" t="s">
        <v>139</v>
      </c>
      <c r="E509" s="115" t="s">
        <v>140</v>
      </c>
      <c r="F509" s="37"/>
      <c r="G509" s="37"/>
      <c r="H509" s="265"/>
      <c r="I509" s="265">
        <v>44069</v>
      </c>
      <c r="J509" s="115"/>
      <c r="K509" s="629"/>
      <c r="L509" s="37"/>
      <c r="M509" s="678"/>
      <c r="N509" s="642"/>
      <c r="O509" s="645"/>
      <c r="P509" s="262"/>
      <c r="Q509" s="629"/>
      <c r="R509" s="262"/>
      <c r="S509" s="262"/>
      <c r="T509" s="262"/>
      <c r="U509" s="262"/>
      <c r="V509" s="262"/>
      <c r="W509" s="262"/>
      <c r="X509" s="262"/>
      <c r="Y509" s="262"/>
      <c r="Z509" s="262"/>
      <c r="AA509" s="262"/>
      <c r="AB509" s="262"/>
      <c r="AC509" s="262"/>
      <c r="AD509" s="262"/>
      <c r="AE509" s="262"/>
      <c r="AF509" s="262"/>
      <c r="AG509" s="37"/>
      <c r="AH509" s="37"/>
    </row>
    <row r="510" spans="1:34">
      <c r="A510" s="265">
        <v>44046</v>
      </c>
      <c r="B510" s="115" t="s">
        <v>156</v>
      </c>
      <c r="C510" s="37">
        <v>880522750</v>
      </c>
      <c r="D510" s="115" t="s">
        <v>139</v>
      </c>
      <c r="E510" s="115" t="s">
        <v>140</v>
      </c>
      <c r="F510" s="115" t="s">
        <v>142</v>
      </c>
      <c r="G510" s="37"/>
      <c r="H510" s="37"/>
      <c r="I510" s="265">
        <v>44050</v>
      </c>
      <c r="J510" s="37"/>
      <c r="K510" s="629"/>
      <c r="L510" s="37"/>
      <c r="M510" s="572"/>
      <c r="N510" s="37"/>
      <c r="O510" s="37"/>
      <c r="P510" s="37"/>
      <c r="Q510" s="37"/>
      <c r="R510" s="37"/>
      <c r="S510" s="262"/>
      <c r="T510" s="262"/>
      <c r="U510" s="262"/>
      <c r="V510" s="262"/>
      <c r="W510" s="262"/>
      <c r="X510" s="262"/>
      <c r="Y510" s="262"/>
      <c r="Z510" s="262"/>
      <c r="AA510" s="262"/>
      <c r="AB510" s="262"/>
      <c r="AC510" s="262"/>
      <c r="AD510" s="262"/>
      <c r="AE510" s="262"/>
      <c r="AF510" s="262"/>
      <c r="AG510" s="37"/>
      <c r="AH510" s="37"/>
    </row>
    <row r="511" spans="1:34">
      <c r="A511" s="666">
        <v>44053</v>
      </c>
      <c r="B511" s="115" t="s">
        <v>154</v>
      </c>
      <c r="C511" s="37">
        <v>880532474</v>
      </c>
      <c r="D511" s="115" t="s">
        <v>152</v>
      </c>
      <c r="E511" s="115" t="s">
        <v>100</v>
      </c>
      <c r="F511" s="665"/>
      <c r="G511" s="37"/>
      <c r="H511" s="265">
        <v>44055</v>
      </c>
      <c r="I511" s="265">
        <v>44070</v>
      </c>
      <c r="J511" s="115" t="s">
        <v>450</v>
      </c>
      <c r="K511" s="629"/>
      <c r="L511" s="37">
        <v>372.6</v>
      </c>
      <c r="M511" s="678" t="s">
        <v>451</v>
      </c>
      <c r="N511" s="642"/>
      <c r="O511" s="645"/>
      <c r="P511" s="262"/>
      <c r="Q511" s="629"/>
      <c r="R511" s="262"/>
      <c r="S511" s="262"/>
      <c r="T511" s="262"/>
      <c r="U511" s="262"/>
      <c r="V511" s="262"/>
      <c r="W511" s="262"/>
      <c r="X511" s="262"/>
      <c r="Y511" s="262"/>
      <c r="Z511" s="262"/>
      <c r="AA511" s="262"/>
      <c r="AB511" s="262"/>
      <c r="AC511" s="262"/>
      <c r="AD511" s="262"/>
      <c r="AE511" s="262"/>
      <c r="AF511" s="262"/>
      <c r="AG511" s="37"/>
      <c r="AH511" s="37"/>
    </row>
    <row r="512" spans="1:34">
      <c r="A512" s="666">
        <v>44053</v>
      </c>
      <c r="B512" s="115" t="s">
        <v>154</v>
      </c>
      <c r="C512" s="37">
        <v>880532474</v>
      </c>
      <c r="D512" s="115" t="s">
        <v>152</v>
      </c>
      <c r="E512" s="115" t="s">
        <v>100</v>
      </c>
      <c r="F512" s="665"/>
      <c r="G512" s="37"/>
      <c r="H512" s="265">
        <v>44070</v>
      </c>
      <c r="I512" s="265"/>
      <c r="J512" s="115" t="s">
        <v>142</v>
      </c>
      <c r="K512" s="629"/>
      <c r="L512" s="37">
        <v>93</v>
      </c>
      <c r="M512" s="678"/>
      <c r="N512" s="642"/>
      <c r="O512" s="645"/>
      <c r="P512" s="262"/>
      <c r="Q512" s="629"/>
      <c r="R512" s="262"/>
      <c r="S512" s="262"/>
      <c r="T512" s="262"/>
      <c r="U512" s="262"/>
      <c r="V512" s="262"/>
      <c r="W512" s="262"/>
      <c r="X512" s="262"/>
      <c r="Y512" s="262"/>
      <c r="Z512" s="262"/>
      <c r="AA512" s="262"/>
      <c r="AB512" s="262"/>
      <c r="AC512" s="262"/>
      <c r="AD512" s="262"/>
      <c r="AE512" s="262"/>
      <c r="AF512" s="262"/>
      <c r="AG512" s="37"/>
      <c r="AH512" s="37"/>
    </row>
    <row r="513" spans="1:34">
      <c r="A513" s="265">
        <v>44049</v>
      </c>
      <c r="B513" s="115" t="s">
        <v>206</v>
      </c>
      <c r="C513" s="37">
        <v>880532811</v>
      </c>
      <c r="D513" s="115" t="s">
        <v>139</v>
      </c>
      <c r="E513" s="115" t="s">
        <v>140</v>
      </c>
      <c r="F513" s="115" t="s">
        <v>142</v>
      </c>
      <c r="G513" s="642">
        <v>44049</v>
      </c>
      <c r="H513" s="642">
        <v>44049</v>
      </c>
      <c r="I513" s="642">
        <v>44064</v>
      </c>
      <c r="J513" s="680" t="s">
        <v>142</v>
      </c>
      <c r="K513" s="629"/>
      <c r="L513" s="629">
        <v>6110</v>
      </c>
      <c r="M513" s="682" t="s">
        <v>155</v>
      </c>
      <c r="N513" s="642"/>
      <c r="O513" s="645"/>
      <c r="P513" s="262"/>
      <c r="Q513" s="629"/>
      <c r="R513" s="262"/>
      <c r="S513" s="262"/>
      <c r="T513" s="262"/>
      <c r="U513" s="262"/>
      <c r="V513" s="262"/>
      <c r="W513" s="262"/>
      <c r="X513" s="262"/>
      <c r="Y513" s="262"/>
      <c r="Z513" s="262"/>
      <c r="AA513" s="262"/>
      <c r="AB513" s="262"/>
      <c r="AC513" s="262"/>
      <c r="AD513" s="262"/>
      <c r="AE513" s="262"/>
      <c r="AF513" s="262"/>
      <c r="AG513" s="37"/>
      <c r="AH513" s="37"/>
    </row>
    <row r="514" spans="1:34">
      <c r="A514" s="265">
        <v>44069</v>
      </c>
      <c r="B514" s="115" t="s">
        <v>227</v>
      </c>
      <c r="C514" s="37">
        <v>880532833</v>
      </c>
      <c r="D514" s="115" t="s">
        <v>139</v>
      </c>
      <c r="E514" s="115" t="s">
        <v>162</v>
      </c>
      <c r="F514" s="115" t="s">
        <v>190</v>
      </c>
      <c r="G514" s="265">
        <v>44069</v>
      </c>
      <c r="H514" s="265">
        <v>44070</v>
      </c>
      <c r="I514" s="37"/>
      <c r="J514" s="115" t="s">
        <v>190</v>
      </c>
      <c r="K514" s="629"/>
      <c r="L514" s="37">
        <v>690</v>
      </c>
      <c r="M514" s="572"/>
      <c r="N514" s="84"/>
      <c r="O514" s="403">
        <v>44069</v>
      </c>
      <c r="P514" s="23">
        <v>690</v>
      </c>
      <c r="Q514" s="84"/>
      <c r="R514" s="84"/>
      <c r="S514" s="262"/>
      <c r="T514" s="262"/>
      <c r="U514" s="262"/>
      <c r="V514" s="262"/>
      <c r="W514" s="262"/>
      <c r="X514" s="262"/>
      <c r="Y514" s="262"/>
      <c r="Z514" s="262"/>
      <c r="AA514" s="262"/>
      <c r="AB514" s="262"/>
      <c r="AC514" s="262"/>
      <c r="AD514" s="262"/>
      <c r="AE514" s="262"/>
      <c r="AF514" s="262"/>
      <c r="AG514" s="37"/>
      <c r="AH514" s="37"/>
    </row>
    <row r="515" spans="1:34">
      <c r="A515" s="666">
        <v>44060</v>
      </c>
      <c r="B515" s="115" t="s">
        <v>175</v>
      </c>
      <c r="C515" s="23">
        <v>880534263</v>
      </c>
      <c r="D515" s="115" t="s">
        <v>152</v>
      </c>
      <c r="E515" s="115" t="s">
        <v>140</v>
      </c>
      <c r="F515" s="665" t="s">
        <v>148</v>
      </c>
      <c r="G515" s="37"/>
      <c r="H515" s="265">
        <v>44060</v>
      </c>
      <c r="I515" s="265"/>
      <c r="J515" s="115" t="s">
        <v>148</v>
      </c>
      <c r="K515" s="629"/>
      <c r="L515" s="37">
        <v>185</v>
      </c>
      <c r="M515" s="678" t="s">
        <v>262</v>
      </c>
      <c r="N515" s="642"/>
      <c r="O515" s="645"/>
      <c r="P515" s="262"/>
      <c r="Q515" s="629"/>
      <c r="R515" s="262"/>
      <c r="S515" s="262"/>
      <c r="T515" s="262"/>
      <c r="U515" s="262"/>
      <c r="V515" s="262"/>
      <c r="W515" s="262"/>
      <c r="X515" s="262"/>
      <c r="Y515" s="262"/>
      <c r="Z515" s="262"/>
      <c r="AA515" s="262"/>
      <c r="AB515" s="262"/>
      <c r="AC515" s="262"/>
      <c r="AD515" s="262"/>
      <c r="AE515" s="262"/>
      <c r="AF515" s="262"/>
      <c r="AG515" s="37"/>
      <c r="AH515" s="37"/>
    </row>
    <row r="516" spans="1:34">
      <c r="A516" s="265">
        <v>44046</v>
      </c>
      <c r="B516" s="115" t="s">
        <v>154</v>
      </c>
      <c r="C516" s="37">
        <v>880534547</v>
      </c>
      <c r="D516" s="115" t="s">
        <v>139</v>
      </c>
      <c r="E516" s="115" t="s">
        <v>140</v>
      </c>
      <c r="F516" s="115" t="s">
        <v>200</v>
      </c>
      <c r="G516" s="37"/>
      <c r="H516" s="265">
        <v>44068</v>
      </c>
      <c r="I516" s="265">
        <v>44060</v>
      </c>
      <c r="J516" s="115" t="s">
        <v>181</v>
      </c>
      <c r="K516" s="629"/>
      <c r="L516" s="37">
        <v>253.34</v>
      </c>
      <c r="M516" s="678" t="s">
        <v>226</v>
      </c>
      <c r="N516" s="37"/>
      <c r="O516" s="37"/>
      <c r="P516" s="37"/>
      <c r="Q516" s="37"/>
      <c r="R516" s="37"/>
      <c r="S516" s="262"/>
      <c r="T516" s="262"/>
      <c r="U516" s="262"/>
      <c r="V516" s="262"/>
      <c r="W516" s="262"/>
      <c r="X516" s="262"/>
      <c r="Y516" s="262"/>
      <c r="Z516" s="262"/>
      <c r="AA516" s="262"/>
      <c r="AB516" s="262"/>
      <c r="AC516" s="262"/>
      <c r="AD516" s="262"/>
      <c r="AE516" s="262"/>
      <c r="AF516" s="262"/>
      <c r="AG516" s="37"/>
      <c r="AH516" s="37"/>
    </row>
    <row r="517" spans="1:34">
      <c r="A517" s="265">
        <v>44049</v>
      </c>
      <c r="B517" s="115" t="s">
        <v>138</v>
      </c>
      <c r="C517" s="37">
        <v>881252851</v>
      </c>
      <c r="D517" s="115" t="s">
        <v>152</v>
      </c>
      <c r="E517" s="115" t="s">
        <v>140</v>
      </c>
      <c r="F517" s="115" t="s">
        <v>142</v>
      </c>
      <c r="G517" s="265"/>
      <c r="H517" s="265">
        <v>44071</v>
      </c>
      <c r="I517" s="265">
        <v>44083</v>
      </c>
      <c r="J517" s="115" t="s">
        <v>142</v>
      </c>
      <c r="K517" s="680"/>
      <c r="L517" s="37">
        <v>116.5</v>
      </c>
      <c r="M517" s="115"/>
      <c r="N517" s="37"/>
      <c r="O517" s="37"/>
      <c r="P517" s="37"/>
      <c r="Q517" s="37"/>
      <c r="R517" s="37"/>
      <c r="S517" s="262"/>
      <c r="T517" s="262"/>
      <c r="U517" s="262"/>
      <c r="V517" s="262"/>
      <c r="W517" s="262"/>
      <c r="X517" s="262"/>
      <c r="Y517" s="262"/>
      <c r="Z517" s="262"/>
      <c r="AA517" s="262"/>
      <c r="AB517" s="262"/>
      <c r="AC517" s="262"/>
      <c r="AD517" s="262"/>
      <c r="AE517" s="262"/>
      <c r="AF517" s="262"/>
      <c r="AG517" s="37"/>
      <c r="AH517" s="37"/>
    </row>
    <row r="518" spans="1:34">
      <c r="A518" s="265">
        <v>44050</v>
      </c>
      <c r="B518" s="115" t="s">
        <v>144</v>
      </c>
      <c r="C518" s="37">
        <v>880546492</v>
      </c>
      <c r="D518" s="115" t="s">
        <v>139</v>
      </c>
      <c r="E518" s="115" t="s">
        <v>140</v>
      </c>
      <c r="F518" s="115" t="s">
        <v>452</v>
      </c>
      <c r="G518" s="37"/>
      <c r="H518" s="265"/>
      <c r="I518" s="265">
        <v>44070</v>
      </c>
      <c r="J518" s="115"/>
      <c r="K518" s="629"/>
      <c r="L518" s="37"/>
      <c r="M518" s="678" t="s">
        <v>453</v>
      </c>
      <c r="N518" s="642"/>
      <c r="O518" s="645"/>
      <c r="P518" s="262"/>
      <c r="Q518" s="629"/>
      <c r="R518" s="262"/>
      <c r="S518" s="262"/>
      <c r="T518" s="262"/>
      <c r="U518" s="262"/>
      <c r="V518" s="262"/>
      <c r="W518" s="262"/>
      <c r="X518" s="262"/>
      <c r="Y518" s="262"/>
      <c r="Z518" s="262"/>
      <c r="AA518" s="262"/>
      <c r="AB518" s="262"/>
      <c r="AC518" s="262"/>
      <c r="AD518" s="262"/>
      <c r="AE518" s="262"/>
      <c r="AF518" s="262"/>
      <c r="AG518" s="37"/>
      <c r="AH518" s="37"/>
    </row>
    <row r="519" spans="1:34">
      <c r="A519" s="265">
        <v>44046</v>
      </c>
      <c r="B519" s="115" t="s">
        <v>281</v>
      </c>
      <c r="C519" s="37">
        <v>880546497</v>
      </c>
      <c r="D519" s="115" t="s">
        <v>152</v>
      </c>
      <c r="E519" s="115" t="s">
        <v>140</v>
      </c>
      <c r="F519" s="115" t="s">
        <v>142</v>
      </c>
      <c r="G519" s="37"/>
      <c r="H519" s="265">
        <v>44046</v>
      </c>
      <c r="I519" s="265">
        <v>44057</v>
      </c>
      <c r="J519" s="37"/>
      <c r="K519" s="629"/>
      <c r="L519" s="37">
        <v>137.5</v>
      </c>
      <c r="M519" s="678" t="s">
        <v>378</v>
      </c>
      <c r="N519" s="37"/>
      <c r="O519" s="265">
        <v>44053</v>
      </c>
      <c r="P519" s="37">
        <v>342</v>
      </c>
      <c r="Q519" s="37"/>
      <c r="R519" s="37"/>
      <c r="S519" s="262"/>
      <c r="T519" s="262"/>
      <c r="U519" s="262"/>
      <c r="V519" s="262"/>
      <c r="W519" s="262"/>
      <c r="X519" s="262"/>
      <c r="Y519" s="262"/>
      <c r="Z519" s="262"/>
      <c r="AA519" s="262"/>
      <c r="AB519" s="262"/>
      <c r="AC519" s="262"/>
      <c r="AD519" s="262"/>
      <c r="AE519" s="262"/>
      <c r="AF519" s="262"/>
      <c r="AG519" s="37"/>
      <c r="AH519" s="37"/>
    </row>
    <row r="520" spans="1:34">
      <c r="A520" s="666">
        <v>44060</v>
      </c>
      <c r="B520" s="115" t="s">
        <v>281</v>
      </c>
      <c r="C520" s="23">
        <v>880546497</v>
      </c>
      <c r="D520" s="115" t="s">
        <v>152</v>
      </c>
      <c r="E520" s="115" t="s">
        <v>140</v>
      </c>
      <c r="F520" s="665" t="s">
        <v>142</v>
      </c>
      <c r="G520" s="265"/>
      <c r="H520" s="265">
        <v>44060</v>
      </c>
      <c r="I520" s="265"/>
      <c r="J520" s="115" t="s">
        <v>142</v>
      </c>
      <c r="K520" s="629"/>
      <c r="L520" s="37">
        <v>247.5</v>
      </c>
      <c r="M520" s="678" t="s">
        <v>454</v>
      </c>
      <c r="N520" s="642"/>
      <c r="O520" s="645">
        <v>44060</v>
      </c>
      <c r="P520" s="262">
        <v>561</v>
      </c>
      <c r="Q520" s="629"/>
      <c r="R520" s="262"/>
      <c r="S520" s="262"/>
      <c r="T520" s="262"/>
      <c r="U520" s="262"/>
      <c r="V520" s="262"/>
      <c r="W520" s="262"/>
      <c r="X520" s="262"/>
      <c r="Y520" s="262"/>
      <c r="Z520" s="262"/>
      <c r="AA520" s="262"/>
      <c r="AB520" s="262"/>
      <c r="AC520" s="262"/>
      <c r="AD520" s="262"/>
      <c r="AE520" s="262"/>
      <c r="AF520" s="262"/>
      <c r="AG520" s="37"/>
      <c r="AH520" s="37"/>
    </row>
    <row r="521" spans="1:34">
      <c r="A521" s="265">
        <v>44067</v>
      </c>
      <c r="B521" s="115" t="s">
        <v>455</v>
      </c>
      <c r="C521" s="37">
        <v>880546497</v>
      </c>
      <c r="D521" s="115" t="s">
        <v>456</v>
      </c>
      <c r="E521" s="115" t="s">
        <v>140</v>
      </c>
      <c r="F521" s="115" t="s">
        <v>142</v>
      </c>
      <c r="G521" s="37"/>
      <c r="H521" s="265">
        <v>44067</v>
      </c>
      <c r="I521" s="37"/>
      <c r="J521" s="115" t="s">
        <v>142</v>
      </c>
      <c r="K521" s="680" t="s">
        <v>169</v>
      </c>
      <c r="L521" s="37">
        <v>222.5</v>
      </c>
      <c r="M521" s="678" t="s">
        <v>457</v>
      </c>
      <c r="N521" s="37"/>
      <c r="O521" s="37"/>
      <c r="P521" s="84"/>
      <c r="Q521" s="84"/>
      <c r="R521" s="84"/>
      <c r="S521" s="262"/>
      <c r="T521" s="262"/>
      <c r="U521" s="262"/>
      <c r="V521" s="262"/>
      <c r="W521" s="262"/>
      <c r="X521" s="262"/>
      <c r="Y521" s="262"/>
      <c r="Z521" s="262"/>
      <c r="AA521" s="262"/>
      <c r="AB521" s="262"/>
      <c r="AC521" s="262"/>
      <c r="AD521" s="262"/>
      <c r="AE521" s="262"/>
      <c r="AF521" s="262"/>
      <c r="AG521" s="37"/>
      <c r="AH521" s="37"/>
    </row>
    <row r="522" spans="1:34">
      <c r="A522" s="666">
        <v>44064</v>
      </c>
      <c r="B522" s="115" t="s">
        <v>146</v>
      </c>
      <c r="C522" s="37">
        <v>880550310</v>
      </c>
      <c r="D522" s="115" t="s">
        <v>139</v>
      </c>
      <c r="E522" s="115" t="s">
        <v>458</v>
      </c>
      <c r="F522" s="665"/>
      <c r="G522" s="37"/>
      <c r="H522" s="265">
        <v>44064</v>
      </c>
      <c r="I522" s="265"/>
      <c r="J522" s="115" t="s">
        <v>459</v>
      </c>
      <c r="K522" s="629"/>
      <c r="L522" s="37">
        <v>5</v>
      </c>
      <c r="M522" s="682" t="s">
        <v>177</v>
      </c>
      <c r="N522" s="642"/>
      <c r="O522" s="645"/>
      <c r="P522" s="262"/>
      <c r="Q522" s="629"/>
      <c r="R522" s="262"/>
      <c r="S522" s="262"/>
      <c r="T522" s="262"/>
      <c r="U522" s="262"/>
      <c r="V522" s="262"/>
      <c r="W522" s="262"/>
      <c r="X522" s="262"/>
      <c r="Y522" s="262"/>
      <c r="Z522" s="262"/>
      <c r="AA522" s="262"/>
      <c r="AB522" s="262"/>
      <c r="AC522" s="262"/>
      <c r="AD522" s="262"/>
      <c r="AE522" s="262"/>
      <c r="AF522" s="262"/>
      <c r="AG522" s="37"/>
      <c r="AH522" s="37"/>
    </row>
    <row r="523" spans="1:34">
      <c r="A523" s="265">
        <v>44046</v>
      </c>
      <c r="B523" s="115" t="s">
        <v>227</v>
      </c>
      <c r="C523" s="37">
        <v>880553449</v>
      </c>
      <c r="D523" s="115" t="s">
        <v>139</v>
      </c>
      <c r="E523" s="115" t="s">
        <v>147</v>
      </c>
      <c r="F523" s="115" t="s">
        <v>142</v>
      </c>
      <c r="G523" s="37"/>
      <c r="H523" s="37"/>
      <c r="I523" s="37"/>
      <c r="J523" s="37"/>
      <c r="K523" s="680" t="s">
        <v>460</v>
      </c>
      <c r="L523" s="37"/>
      <c r="M523" s="678" t="s">
        <v>461</v>
      </c>
      <c r="N523" s="37"/>
      <c r="O523" s="265">
        <v>44055</v>
      </c>
      <c r="P523" s="37">
        <v>1479.5</v>
      </c>
      <c r="Q523" s="37"/>
      <c r="R523" s="37"/>
      <c r="S523" s="262"/>
      <c r="T523" s="262"/>
      <c r="U523" s="262"/>
      <c r="V523" s="262"/>
      <c r="W523" s="262"/>
      <c r="X523" s="262"/>
      <c r="Y523" s="262"/>
      <c r="Z523" s="262"/>
      <c r="AA523" s="262"/>
      <c r="AB523" s="262"/>
      <c r="AC523" s="262"/>
      <c r="AD523" s="262"/>
      <c r="AE523" s="262"/>
      <c r="AF523" s="262"/>
      <c r="AG523" s="37"/>
      <c r="AH523" s="37"/>
    </row>
    <row r="524" spans="1:34">
      <c r="A524" s="666">
        <v>44060</v>
      </c>
      <c r="B524" s="115" t="s">
        <v>227</v>
      </c>
      <c r="C524" s="23">
        <v>880553449</v>
      </c>
      <c r="D524" s="115" t="s">
        <v>139</v>
      </c>
      <c r="E524" s="115" t="s">
        <v>150</v>
      </c>
      <c r="F524" s="665" t="s">
        <v>142</v>
      </c>
      <c r="G524" s="265"/>
      <c r="H524" s="265"/>
      <c r="I524" s="265">
        <v>44075</v>
      </c>
      <c r="J524" s="115"/>
      <c r="K524" s="629"/>
      <c r="L524" s="37"/>
      <c r="M524" s="678" t="s">
        <v>462</v>
      </c>
      <c r="N524" s="642" t="s">
        <v>268</v>
      </c>
      <c r="O524" s="645">
        <v>44062</v>
      </c>
      <c r="P524" s="262">
        <v>885</v>
      </c>
      <c r="Q524" s="629"/>
      <c r="R524" s="262"/>
      <c r="S524" s="262"/>
      <c r="T524" s="262"/>
      <c r="U524" s="262"/>
      <c r="V524" s="262"/>
      <c r="W524" s="262"/>
      <c r="X524" s="262"/>
      <c r="Y524" s="262"/>
      <c r="Z524" s="262"/>
      <c r="AA524" s="262"/>
      <c r="AB524" s="262"/>
      <c r="AC524" s="262"/>
      <c r="AD524" s="262"/>
      <c r="AE524" s="262"/>
      <c r="AF524" s="262"/>
      <c r="AG524" s="37"/>
      <c r="AH524" s="37"/>
    </row>
    <row r="525" spans="1:34">
      <c r="A525" s="265">
        <v>44048</v>
      </c>
      <c r="B525" s="115" t="s">
        <v>175</v>
      </c>
      <c r="C525" s="37">
        <v>880554155</v>
      </c>
      <c r="D525" s="115" t="s">
        <v>139</v>
      </c>
      <c r="E525" s="115" t="s">
        <v>140</v>
      </c>
      <c r="F525" s="115" t="s">
        <v>176</v>
      </c>
      <c r="G525" s="37"/>
      <c r="H525" s="265">
        <v>44054</v>
      </c>
      <c r="I525" s="265">
        <v>44063</v>
      </c>
      <c r="J525" s="115" t="s">
        <v>168</v>
      </c>
      <c r="K525" s="629"/>
      <c r="L525" s="37">
        <v>470</v>
      </c>
      <c r="M525" s="678" t="s">
        <v>463</v>
      </c>
      <c r="N525" s="37"/>
      <c r="O525" s="37"/>
      <c r="P525" s="37"/>
      <c r="Q525" s="37"/>
      <c r="R525" s="37"/>
      <c r="S525" s="262"/>
      <c r="T525" s="262"/>
      <c r="U525" s="262"/>
      <c r="V525" s="262"/>
      <c r="W525" s="262"/>
      <c r="X525" s="262"/>
      <c r="Y525" s="262"/>
      <c r="Z525" s="262"/>
      <c r="AA525" s="262"/>
      <c r="AB525" s="262"/>
      <c r="AC525" s="262"/>
      <c r="AD525" s="262"/>
      <c r="AE525" s="262"/>
      <c r="AF525" s="262"/>
      <c r="AG525" s="37"/>
      <c r="AH525" s="37"/>
    </row>
    <row r="526" spans="1:34">
      <c r="A526" s="265">
        <v>44048</v>
      </c>
      <c r="B526" s="115" t="s">
        <v>175</v>
      </c>
      <c r="C526" s="37">
        <v>880554155</v>
      </c>
      <c r="D526" s="115" t="s">
        <v>139</v>
      </c>
      <c r="E526" s="115" t="s">
        <v>140</v>
      </c>
      <c r="F526" s="115" t="s">
        <v>294</v>
      </c>
      <c r="G526" s="37"/>
      <c r="H526" s="265">
        <v>44060</v>
      </c>
      <c r="I526" s="265"/>
      <c r="J526" s="115" t="s">
        <v>294</v>
      </c>
      <c r="K526" s="629"/>
      <c r="L526" s="37">
        <v>80</v>
      </c>
      <c r="M526" s="678" t="s">
        <v>262</v>
      </c>
      <c r="N526" s="37"/>
      <c r="O526" s="37"/>
      <c r="P526" s="37"/>
      <c r="Q526" s="37"/>
      <c r="R526" s="37"/>
      <c r="S526" s="262"/>
      <c r="T526" s="262"/>
      <c r="U526" s="262"/>
      <c r="V526" s="262"/>
      <c r="W526" s="262"/>
      <c r="X526" s="262"/>
      <c r="Y526" s="262"/>
      <c r="Z526" s="262"/>
      <c r="AA526" s="262"/>
      <c r="AB526" s="262"/>
      <c r="AC526" s="262"/>
      <c r="AD526" s="262"/>
      <c r="AE526" s="262"/>
      <c r="AF526" s="262"/>
      <c r="AG526" s="37"/>
      <c r="AH526" s="37"/>
    </row>
    <row r="527" spans="1:34">
      <c r="A527" s="265">
        <v>44049</v>
      </c>
      <c r="B527" s="115" t="s">
        <v>138</v>
      </c>
      <c r="C527" s="37">
        <v>881492923</v>
      </c>
      <c r="D527" s="115" t="s">
        <v>139</v>
      </c>
      <c r="E527" s="115" t="s">
        <v>140</v>
      </c>
      <c r="F527" s="115" t="s">
        <v>464</v>
      </c>
      <c r="G527" s="37"/>
      <c r="H527" s="265"/>
      <c r="I527" s="265">
        <v>44066</v>
      </c>
      <c r="J527" s="115"/>
      <c r="K527" s="629"/>
      <c r="L527" s="37"/>
      <c r="M527" s="115" t="s">
        <v>195</v>
      </c>
      <c r="N527" s="642"/>
      <c r="O527" s="645"/>
      <c r="P527" s="262"/>
      <c r="Q527" s="629"/>
      <c r="R527" s="262"/>
      <c r="S527" s="262"/>
      <c r="T527" s="262"/>
      <c r="U527" s="262"/>
      <c r="V527" s="262"/>
      <c r="W527" s="262"/>
      <c r="X527" s="262"/>
      <c r="Y527" s="262"/>
      <c r="Z527" s="262"/>
      <c r="AA527" s="262"/>
      <c r="AB527" s="262"/>
      <c r="AC527" s="262"/>
      <c r="AD527" s="262"/>
      <c r="AE527" s="262"/>
      <c r="AF527" s="262"/>
      <c r="AG527" s="37"/>
      <c r="AH527" s="37"/>
    </row>
    <row r="528" spans="1:34">
      <c r="A528" s="265">
        <v>44070</v>
      </c>
      <c r="B528" s="115" t="s">
        <v>156</v>
      </c>
      <c r="C528" s="37">
        <v>880567734</v>
      </c>
      <c r="D528" s="115" t="s">
        <v>152</v>
      </c>
      <c r="E528" s="115" t="s">
        <v>140</v>
      </c>
      <c r="F528" s="115"/>
      <c r="G528" s="37"/>
      <c r="H528" s="265">
        <v>44070</v>
      </c>
      <c r="I528" s="265">
        <v>44084</v>
      </c>
      <c r="J528" s="37"/>
      <c r="K528" s="629"/>
      <c r="L528" s="37">
        <v>9.77</v>
      </c>
      <c r="M528" s="572"/>
      <c r="N528" s="84"/>
      <c r="O528" s="84"/>
      <c r="P528" s="84"/>
      <c r="Q528" s="84"/>
      <c r="R528" s="84"/>
      <c r="S528" s="262"/>
      <c r="T528" s="262"/>
      <c r="U528" s="262"/>
      <c r="V528" s="262"/>
      <c r="W528" s="262"/>
      <c r="X528" s="262"/>
      <c r="Y528" s="262"/>
      <c r="Z528" s="262"/>
      <c r="AA528" s="262"/>
      <c r="AB528" s="262"/>
      <c r="AC528" s="262"/>
      <c r="AD528" s="262"/>
      <c r="AE528" s="262"/>
      <c r="AF528" s="262"/>
      <c r="AG528" s="37"/>
      <c r="AH528" s="37"/>
    </row>
    <row r="529" spans="1:34" ht="17">
      <c r="A529" s="666">
        <v>44049</v>
      </c>
      <c r="B529" s="115" t="s">
        <v>138</v>
      </c>
      <c r="C529" s="37">
        <v>881739324</v>
      </c>
      <c r="D529" s="115" t="s">
        <v>152</v>
      </c>
      <c r="E529" s="115" t="s">
        <v>140</v>
      </c>
      <c r="F529" s="665" t="s">
        <v>384</v>
      </c>
      <c r="G529" s="666">
        <v>44049</v>
      </c>
      <c r="H529" s="666">
        <v>44048</v>
      </c>
      <c r="I529" s="666">
        <v>44049</v>
      </c>
      <c r="J529" s="115" t="s">
        <v>384</v>
      </c>
      <c r="K529" s="680"/>
      <c r="L529" s="486">
        <v>3600</v>
      </c>
      <c r="M529" s="137" t="s">
        <v>465</v>
      </c>
      <c r="N529" s="642"/>
      <c r="O529" s="265"/>
      <c r="P529" s="37"/>
      <c r="Q529" s="629"/>
      <c r="R529" s="37"/>
      <c r="S529" s="262"/>
      <c r="T529" s="262"/>
      <c r="U529" s="262"/>
      <c r="V529" s="262"/>
      <c r="W529" s="262"/>
      <c r="X529" s="262"/>
      <c r="Y529" s="262"/>
      <c r="Z529" s="262"/>
      <c r="AA529" s="262"/>
      <c r="AB529" s="262"/>
      <c r="AC529" s="262"/>
      <c r="AD529" s="262"/>
      <c r="AE529" s="262"/>
      <c r="AF529" s="262"/>
      <c r="AG529" s="37"/>
      <c r="AH529" s="37"/>
    </row>
    <row r="530" spans="1:34" ht="17">
      <c r="A530" s="666">
        <v>44049</v>
      </c>
      <c r="B530" s="115" t="s">
        <v>138</v>
      </c>
      <c r="C530" s="37">
        <v>881739324</v>
      </c>
      <c r="D530" s="115" t="s">
        <v>152</v>
      </c>
      <c r="E530" s="115" t="s">
        <v>140</v>
      </c>
      <c r="F530" s="665" t="s">
        <v>142</v>
      </c>
      <c r="G530" s="666"/>
      <c r="H530" s="666">
        <v>44049</v>
      </c>
      <c r="I530" s="666">
        <v>44064</v>
      </c>
      <c r="J530" s="115" t="s">
        <v>142</v>
      </c>
      <c r="K530" s="680"/>
      <c r="L530" s="486">
        <v>1735.01</v>
      </c>
      <c r="M530" s="137" t="s">
        <v>280</v>
      </c>
      <c r="N530" s="642"/>
      <c r="O530" s="265"/>
      <c r="P530" s="37"/>
      <c r="Q530" s="629"/>
      <c r="R530" s="37"/>
      <c r="S530" s="262"/>
      <c r="T530" s="262"/>
      <c r="U530" s="262"/>
      <c r="V530" s="262"/>
      <c r="W530" s="262"/>
      <c r="X530" s="262"/>
      <c r="Y530" s="262"/>
      <c r="Z530" s="262"/>
      <c r="AA530" s="262"/>
      <c r="AB530" s="262"/>
      <c r="AC530" s="262"/>
      <c r="AD530" s="262"/>
      <c r="AE530" s="262"/>
      <c r="AF530" s="262"/>
      <c r="AG530" s="37"/>
      <c r="AH530" s="37"/>
    </row>
    <row r="531" spans="1:34">
      <c r="A531" s="265">
        <v>44053</v>
      </c>
      <c r="B531" s="115" t="s">
        <v>144</v>
      </c>
      <c r="C531" s="37">
        <v>880579699</v>
      </c>
      <c r="D531" s="115" t="s">
        <v>152</v>
      </c>
      <c r="E531" s="115" t="s">
        <v>140</v>
      </c>
      <c r="F531" s="115" t="s">
        <v>168</v>
      </c>
      <c r="G531" s="265">
        <v>44053</v>
      </c>
      <c r="H531" s="265"/>
      <c r="I531" s="265">
        <v>44068</v>
      </c>
      <c r="J531" s="115"/>
      <c r="K531" s="629"/>
      <c r="L531" s="37"/>
      <c r="M531" s="678" t="s">
        <v>145</v>
      </c>
      <c r="N531" s="642"/>
      <c r="O531" s="645"/>
      <c r="P531" s="262"/>
      <c r="Q531" s="629"/>
      <c r="R531" s="262"/>
      <c r="S531" s="262"/>
      <c r="T531" s="262"/>
      <c r="U531" s="262"/>
      <c r="V531" s="262"/>
      <c r="W531" s="262"/>
      <c r="X531" s="262"/>
      <c r="Y531" s="262"/>
      <c r="Z531" s="262"/>
      <c r="AA531" s="262"/>
      <c r="AB531" s="262"/>
      <c r="AC531" s="262"/>
      <c r="AD531" s="262"/>
      <c r="AE531" s="262"/>
      <c r="AF531" s="262"/>
      <c r="AG531" s="37"/>
      <c r="AH531" s="37"/>
    </row>
    <row r="532" spans="1:34">
      <c r="A532" s="666">
        <v>44057</v>
      </c>
      <c r="B532" s="115" t="s">
        <v>149</v>
      </c>
      <c r="C532" s="84">
        <v>880581984</v>
      </c>
      <c r="D532" s="115" t="s">
        <v>139</v>
      </c>
      <c r="E532" s="115" t="s">
        <v>140</v>
      </c>
      <c r="F532" s="665" t="s">
        <v>142</v>
      </c>
      <c r="G532" s="37"/>
      <c r="H532" s="265">
        <v>44071</v>
      </c>
      <c r="I532" s="265">
        <v>44084</v>
      </c>
      <c r="J532" s="115" t="s">
        <v>148</v>
      </c>
      <c r="K532" s="686">
        <v>100200</v>
      </c>
      <c r="L532" s="37">
        <v>55</v>
      </c>
      <c r="M532" s="678" t="s">
        <v>466</v>
      </c>
      <c r="N532" s="642"/>
      <c r="O532" s="645"/>
      <c r="P532" s="262"/>
      <c r="Q532" s="629"/>
      <c r="R532" s="262"/>
      <c r="S532" s="262"/>
      <c r="T532" s="262"/>
      <c r="U532" s="262"/>
      <c r="V532" s="262"/>
      <c r="W532" s="262"/>
      <c r="X532" s="262"/>
      <c r="Y532" s="262"/>
      <c r="Z532" s="262"/>
      <c r="AA532" s="262"/>
      <c r="AB532" s="262"/>
      <c r="AC532" s="262"/>
      <c r="AD532" s="262"/>
      <c r="AE532" s="262"/>
      <c r="AF532" s="262"/>
      <c r="AG532" s="37"/>
      <c r="AH532" s="37"/>
    </row>
    <row r="533" spans="1:34">
      <c r="A533" s="666">
        <v>44057</v>
      </c>
      <c r="B533" s="115" t="s">
        <v>149</v>
      </c>
      <c r="C533" s="84">
        <v>880581984</v>
      </c>
      <c r="D533" s="115" t="s">
        <v>139</v>
      </c>
      <c r="E533" s="115" t="s">
        <v>140</v>
      </c>
      <c r="F533" s="665" t="s">
        <v>142</v>
      </c>
      <c r="G533" s="37"/>
      <c r="H533" s="265">
        <v>44074</v>
      </c>
      <c r="I533" s="265">
        <v>44084</v>
      </c>
      <c r="J533" s="115" t="s">
        <v>148</v>
      </c>
      <c r="K533" s="686">
        <v>100200</v>
      </c>
      <c r="L533" s="37">
        <v>55</v>
      </c>
      <c r="M533" s="678" t="s">
        <v>466</v>
      </c>
      <c r="N533" s="642"/>
      <c r="O533" s="645"/>
      <c r="P533" s="262"/>
      <c r="Q533" s="629"/>
      <c r="R533" s="262"/>
      <c r="S533" s="262"/>
      <c r="T533" s="262"/>
      <c r="U533" s="262"/>
      <c r="V533" s="262"/>
      <c r="W533" s="262"/>
      <c r="X533" s="262"/>
      <c r="Y533" s="262"/>
      <c r="Z533" s="262"/>
      <c r="AA533" s="262"/>
      <c r="AB533" s="262"/>
      <c r="AC533" s="262"/>
      <c r="AD533" s="262"/>
      <c r="AE533" s="262"/>
      <c r="AF533" s="262"/>
      <c r="AG533" s="37"/>
      <c r="AH533" s="37"/>
    </row>
    <row r="534" spans="1:34">
      <c r="A534" s="265">
        <v>44047</v>
      </c>
      <c r="B534" s="115" t="s">
        <v>227</v>
      </c>
      <c r="C534" s="37">
        <v>880582745</v>
      </c>
      <c r="D534" s="115" t="s">
        <v>152</v>
      </c>
      <c r="E534" s="115" t="s">
        <v>140</v>
      </c>
      <c r="F534" s="115" t="s">
        <v>142</v>
      </c>
      <c r="G534" s="37"/>
      <c r="H534" s="37"/>
      <c r="I534" s="665">
        <v>44062</v>
      </c>
      <c r="J534" s="37"/>
      <c r="K534" s="680" t="s">
        <v>467</v>
      </c>
      <c r="L534" s="37"/>
      <c r="M534" s="678" t="s">
        <v>195</v>
      </c>
      <c r="N534" s="37"/>
      <c r="O534" s="37"/>
      <c r="P534" s="37"/>
      <c r="Q534" s="37"/>
      <c r="R534" s="37"/>
      <c r="S534" s="262"/>
      <c r="T534" s="262"/>
      <c r="U534" s="262"/>
      <c r="V534" s="262"/>
      <c r="W534" s="262"/>
      <c r="X534" s="262"/>
      <c r="Y534" s="262"/>
      <c r="Z534" s="262"/>
      <c r="AA534" s="262"/>
      <c r="AB534" s="262"/>
      <c r="AC534" s="262"/>
      <c r="AD534" s="262"/>
      <c r="AE534" s="262"/>
      <c r="AF534" s="262"/>
      <c r="AG534" s="37"/>
      <c r="AH534" s="37"/>
    </row>
    <row r="535" spans="1:34">
      <c r="A535" s="265">
        <v>44069</v>
      </c>
      <c r="B535" s="115" t="s">
        <v>227</v>
      </c>
      <c r="C535" s="37">
        <v>880585526</v>
      </c>
      <c r="D535" s="115" t="s">
        <v>139</v>
      </c>
      <c r="E535" s="115" t="s">
        <v>140</v>
      </c>
      <c r="F535" s="115" t="s">
        <v>142</v>
      </c>
      <c r="G535" s="37"/>
      <c r="H535" s="37"/>
      <c r="I535" s="37"/>
      <c r="J535" s="37"/>
      <c r="K535" s="629"/>
      <c r="L535" s="37"/>
      <c r="M535" s="678" t="s">
        <v>468</v>
      </c>
      <c r="N535" s="84"/>
      <c r="O535" s="84"/>
      <c r="P535" s="84"/>
      <c r="Q535" s="84"/>
      <c r="R535" s="84"/>
      <c r="S535" s="262"/>
      <c r="T535" s="262"/>
      <c r="U535" s="262"/>
      <c r="V535" s="262"/>
      <c r="W535" s="262"/>
      <c r="X535" s="262"/>
      <c r="Y535" s="262"/>
      <c r="Z535" s="262"/>
      <c r="AA535" s="262"/>
      <c r="AB535" s="262"/>
      <c r="AC535" s="262"/>
      <c r="AD535" s="262"/>
      <c r="AE535" s="262"/>
      <c r="AF535" s="262"/>
      <c r="AG535" s="37"/>
      <c r="AH535" s="37"/>
    </row>
    <row r="536" spans="1:34">
      <c r="A536" s="265">
        <v>44049</v>
      </c>
      <c r="B536" s="115" t="s">
        <v>281</v>
      </c>
      <c r="C536" s="37">
        <v>880587405</v>
      </c>
      <c r="D536" s="115" t="s">
        <v>152</v>
      </c>
      <c r="E536" s="115" t="s">
        <v>140</v>
      </c>
      <c r="F536" s="115" t="s">
        <v>142</v>
      </c>
      <c r="G536" s="37"/>
      <c r="H536" s="265"/>
      <c r="I536" s="265">
        <v>44063</v>
      </c>
      <c r="J536" s="115"/>
      <c r="K536" s="629"/>
      <c r="L536" s="37"/>
      <c r="M536" s="678" t="s">
        <v>195</v>
      </c>
      <c r="N536" s="642"/>
      <c r="O536" s="645"/>
      <c r="P536" s="262"/>
      <c r="Q536" s="629"/>
      <c r="R536" s="262"/>
      <c r="S536" s="262"/>
      <c r="T536" s="262"/>
      <c r="U536" s="262"/>
      <c r="V536" s="262"/>
      <c r="W536" s="262"/>
      <c r="X536" s="262"/>
      <c r="Y536" s="262"/>
      <c r="Z536" s="262"/>
      <c r="AA536" s="262"/>
      <c r="AB536" s="262"/>
      <c r="AC536" s="262"/>
      <c r="AD536" s="262"/>
      <c r="AE536" s="262"/>
      <c r="AF536" s="262"/>
      <c r="AG536" s="37"/>
      <c r="AH536" s="37"/>
    </row>
    <row r="537" spans="1:34">
      <c r="A537" s="666">
        <v>44060</v>
      </c>
      <c r="B537" s="115" t="s">
        <v>297</v>
      </c>
      <c r="C537" s="23">
        <v>880588045</v>
      </c>
      <c r="D537" s="115" t="s">
        <v>152</v>
      </c>
      <c r="E537" s="115" t="s">
        <v>140</v>
      </c>
      <c r="F537" s="665" t="s">
        <v>142</v>
      </c>
      <c r="G537" s="37"/>
      <c r="H537" s="265"/>
      <c r="I537" s="265">
        <v>44089</v>
      </c>
      <c r="J537" s="115"/>
      <c r="K537" s="629"/>
      <c r="L537" s="37"/>
      <c r="M537" s="678" t="s">
        <v>469</v>
      </c>
      <c r="N537" s="642"/>
      <c r="O537" s="645"/>
      <c r="P537" s="262"/>
      <c r="Q537" s="629"/>
      <c r="R537" s="262"/>
      <c r="S537" s="262"/>
      <c r="T537" s="262"/>
      <c r="U537" s="262"/>
      <c r="V537" s="262"/>
      <c r="W537" s="262"/>
      <c r="X537" s="262"/>
      <c r="Y537" s="262"/>
      <c r="Z537" s="262"/>
      <c r="AA537" s="262"/>
      <c r="AB537" s="262"/>
      <c r="AC537" s="262"/>
      <c r="AD537" s="262"/>
      <c r="AE537" s="262"/>
      <c r="AF537" s="262"/>
      <c r="AG537" s="37"/>
      <c r="AH537" s="37"/>
    </row>
    <row r="538" spans="1:34" ht="17">
      <c r="A538" s="666">
        <v>44041</v>
      </c>
      <c r="B538" s="115" t="s">
        <v>156</v>
      </c>
      <c r="C538" s="37">
        <v>880590210</v>
      </c>
      <c r="D538" s="115" t="s">
        <v>139</v>
      </c>
      <c r="E538" s="115" t="s">
        <v>140</v>
      </c>
      <c r="F538" s="665"/>
      <c r="G538" s="666">
        <v>44041</v>
      </c>
      <c r="H538" s="666">
        <v>44048</v>
      </c>
      <c r="I538" s="666">
        <v>44040</v>
      </c>
      <c r="J538" s="666"/>
      <c r="K538" s="680"/>
      <c r="L538" s="486">
        <v>594.35</v>
      </c>
      <c r="M538" s="689" t="s">
        <v>470</v>
      </c>
      <c r="N538" s="680"/>
      <c r="O538" s="486"/>
      <c r="P538" s="683"/>
      <c r="Q538" s="486"/>
      <c r="R538" s="486"/>
      <c r="S538" s="262"/>
      <c r="T538" s="262"/>
      <c r="U538" s="262"/>
      <c r="V538" s="262"/>
      <c r="W538" s="262"/>
      <c r="X538" s="262"/>
      <c r="Y538" s="262"/>
      <c r="Z538" s="262"/>
      <c r="AA538" s="262"/>
      <c r="AB538" s="262"/>
      <c r="AC538" s="262"/>
      <c r="AD538" s="262"/>
      <c r="AE538" s="262"/>
      <c r="AF538" s="262"/>
      <c r="AG538" s="37"/>
      <c r="AH538" s="37"/>
    </row>
    <row r="539" spans="1:34">
      <c r="A539" s="265">
        <v>44046</v>
      </c>
      <c r="B539" s="115" t="s">
        <v>146</v>
      </c>
      <c r="C539" s="37">
        <v>880590358</v>
      </c>
      <c r="D539" s="115" t="s">
        <v>139</v>
      </c>
      <c r="E539" s="115" t="s">
        <v>147</v>
      </c>
      <c r="F539" s="115" t="s">
        <v>142</v>
      </c>
      <c r="G539" s="37"/>
      <c r="H539" s="37"/>
      <c r="I539" s="37"/>
      <c r="J539" s="37"/>
      <c r="K539" s="629"/>
      <c r="L539" s="37"/>
      <c r="M539" s="572"/>
      <c r="N539" s="37"/>
      <c r="O539" s="37"/>
      <c r="P539" s="37"/>
      <c r="Q539" s="37"/>
      <c r="R539" s="37"/>
      <c r="S539" s="262"/>
      <c r="T539" s="262"/>
      <c r="U539" s="262"/>
      <c r="V539" s="262"/>
      <c r="W539" s="262"/>
      <c r="X539" s="262"/>
      <c r="Y539" s="262"/>
      <c r="Z539" s="262"/>
      <c r="AA539" s="262"/>
      <c r="AB539" s="262"/>
      <c r="AC539" s="262"/>
      <c r="AD539" s="262"/>
      <c r="AE539" s="262"/>
      <c r="AF539" s="262"/>
      <c r="AG539" s="37"/>
      <c r="AH539" s="37"/>
    </row>
    <row r="540" spans="1:34">
      <c r="A540" s="265">
        <v>44069</v>
      </c>
      <c r="B540" s="115" t="s">
        <v>227</v>
      </c>
      <c r="C540" s="37">
        <v>880590994</v>
      </c>
      <c r="D540" s="115" t="s">
        <v>152</v>
      </c>
      <c r="E540" s="115" t="s">
        <v>140</v>
      </c>
      <c r="F540" s="115" t="s">
        <v>168</v>
      </c>
      <c r="G540" s="265">
        <v>44069</v>
      </c>
      <c r="H540" s="37"/>
      <c r="I540" s="37"/>
      <c r="J540" s="37"/>
      <c r="K540" s="629"/>
      <c r="L540" s="37"/>
      <c r="M540" s="678" t="s">
        <v>471</v>
      </c>
      <c r="N540" s="23">
        <v>360</v>
      </c>
      <c r="O540" s="84"/>
      <c r="P540" s="84"/>
      <c r="Q540" s="84"/>
      <c r="R540" s="84"/>
      <c r="S540" s="262"/>
      <c r="T540" s="262"/>
      <c r="U540" s="262"/>
      <c r="V540" s="262"/>
      <c r="W540" s="262"/>
      <c r="X540" s="262"/>
      <c r="Y540" s="262"/>
      <c r="Z540" s="262"/>
      <c r="AA540" s="262"/>
      <c r="AB540" s="262"/>
      <c r="AC540" s="262"/>
      <c r="AD540" s="262"/>
      <c r="AE540" s="262"/>
      <c r="AF540" s="262"/>
      <c r="AG540" s="37"/>
      <c r="AH540" s="37"/>
    </row>
    <row r="541" spans="1:34">
      <c r="A541" s="265">
        <v>44070</v>
      </c>
      <c r="B541" s="115" t="s">
        <v>144</v>
      </c>
      <c r="C541" s="37">
        <v>880597278</v>
      </c>
      <c r="D541" s="115" t="s">
        <v>139</v>
      </c>
      <c r="E541" s="115" t="s">
        <v>147</v>
      </c>
      <c r="F541" s="115" t="s">
        <v>142</v>
      </c>
      <c r="G541" s="265">
        <v>44067</v>
      </c>
      <c r="H541" s="37"/>
      <c r="I541" s="37"/>
      <c r="J541" s="37"/>
      <c r="K541" s="686">
        <v>100200</v>
      </c>
      <c r="L541" s="37"/>
      <c r="M541" s="572"/>
      <c r="N541" s="84"/>
      <c r="O541" s="403">
        <v>44067</v>
      </c>
      <c r="P541" s="23">
        <v>944.72</v>
      </c>
      <c r="Q541" s="84"/>
      <c r="R541" s="84"/>
      <c r="S541" s="262"/>
      <c r="T541" s="262"/>
      <c r="U541" s="262"/>
      <c r="V541" s="262"/>
      <c r="W541" s="262"/>
      <c r="X541" s="262"/>
      <c r="Y541" s="262"/>
      <c r="Z541" s="262"/>
      <c r="AA541" s="262"/>
      <c r="AB541" s="262"/>
      <c r="AC541" s="262"/>
      <c r="AD541" s="262"/>
      <c r="AE541" s="262"/>
      <c r="AF541" s="262"/>
      <c r="AG541" s="37"/>
      <c r="AH541" s="37"/>
    </row>
    <row r="542" spans="1:34">
      <c r="A542" s="666">
        <v>44056</v>
      </c>
      <c r="B542" s="115" t="s">
        <v>194</v>
      </c>
      <c r="C542" s="37">
        <v>880599049</v>
      </c>
      <c r="D542" s="115" t="s">
        <v>139</v>
      </c>
      <c r="E542" s="115" t="s">
        <v>140</v>
      </c>
      <c r="F542" s="665" t="s">
        <v>176</v>
      </c>
      <c r="G542" s="265">
        <v>44056</v>
      </c>
      <c r="H542" s="265">
        <v>44074</v>
      </c>
      <c r="I542" s="265">
        <v>44084</v>
      </c>
      <c r="J542" s="115" t="s">
        <v>176</v>
      </c>
      <c r="K542" s="680" t="s">
        <v>169</v>
      </c>
      <c r="L542" s="37">
        <v>8939.42</v>
      </c>
      <c r="M542" s="678" t="s">
        <v>472</v>
      </c>
      <c r="N542" s="642"/>
      <c r="O542" s="645"/>
      <c r="P542" s="262"/>
      <c r="Q542" s="629"/>
      <c r="R542" s="262"/>
      <c r="S542" s="262"/>
      <c r="T542" s="262"/>
      <c r="U542" s="262"/>
      <c r="V542" s="262"/>
      <c r="W542" s="262"/>
      <c r="X542" s="262"/>
      <c r="Y542" s="262"/>
      <c r="Z542" s="262"/>
      <c r="AA542" s="262"/>
      <c r="AB542" s="262"/>
      <c r="AC542" s="262"/>
      <c r="AD542" s="262"/>
      <c r="AE542" s="262"/>
      <c r="AF542" s="262"/>
      <c r="AG542" s="37"/>
      <c r="AH542" s="37"/>
    </row>
    <row r="543" spans="1:34">
      <c r="A543" s="666">
        <v>44060</v>
      </c>
      <c r="B543" s="115" t="s">
        <v>175</v>
      </c>
      <c r="C543" s="23">
        <v>880600062</v>
      </c>
      <c r="D543" s="115" t="s">
        <v>139</v>
      </c>
      <c r="E543" s="115" t="s">
        <v>140</v>
      </c>
      <c r="F543" s="665" t="s">
        <v>142</v>
      </c>
      <c r="G543" s="37"/>
      <c r="H543" s="265"/>
      <c r="I543" s="265">
        <v>44070</v>
      </c>
      <c r="J543" s="115"/>
      <c r="K543" s="629"/>
      <c r="L543" s="37"/>
      <c r="M543" s="678" t="s">
        <v>473</v>
      </c>
      <c r="N543" s="681" t="s">
        <v>474</v>
      </c>
      <c r="O543" s="645"/>
      <c r="P543" s="262"/>
      <c r="Q543" s="629"/>
      <c r="R543" s="262"/>
      <c r="S543" s="262"/>
      <c r="T543" s="262"/>
      <c r="U543" s="262"/>
      <c r="V543" s="262"/>
      <c r="W543" s="262"/>
      <c r="X543" s="262"/>
      <c r="Y543" s="262"/>
      <c r="Z543" s="262"/>
      <c r="AA543" s="262"/>
      <c r="AB543" s="262"/>
      <c r="AC543" s="262"/>
      <c r="AD543" s="262"/>
      <c r="AE543" s="262"/>
      <c r="AF543" s="262"/>
      <c r="AG543" s="37"/>
      <c r="AH543" s="37"/>
    </row>
    <row r="544" spans="1:34">
      <c r="A544" s="666">
        <v>44060</v>
      </c>
      <c r="B544" s="115" t="s">
        <v>297</v>
      </c>
      <c r="C544" s="84">
        <v>880607793</v>
      </c>
      <c r="D544" s="115" t="s">
        <v>152</v>
      </c>
      <c r="E544" s="115" t="s">
        <v>100</v>
      </c>
      <c r="F544" s="665" t="s">
        <v>142</v>
      </c>
      <c r="G544" s="37"/>
      <c r="H544" s="265"/>
      <c r="I544" s="265"/>
      <c r="J544" s="115"/>
      <c r="K544" s="629"/>
      <c r="L544" s="37"/>
      <c r="M544" s="678" t="s">
        <v>475</v>
      </c>
      <c r="N544" s="642"/>
      <c r="O544" s="645"/>
      <c r="P544" s="262"/>
      <c r="Q544" s="629"/>
      <c r="R544" s="262"/>
      <c r="S544" s="262"/>
      <c r="T544" s="262"/>
      <c r="U544" s="262"/>
      <c r="V544" s="262"/>
      <c r="W544" s="262"/>
      <c r="X544" s="262"/>
      <c r="Y544" s="262"/>
      <c r="Z544" s="262"/>
      <c r="AA544" s="262"/>
      <c r="AB544" s="262"/>
      <c r="AC544" s="262"/>
      <c r="AD544" s="262"/>
      <c r="AE544" s="262"/>
      <c r="AF544" s="262"/>
      <c r="AG544" s="37"/>
      <c r="AH544" s="37"/>
    </row>
    <row r="545" spans="1:34">
      <c r="A545" s="265">
        <v>44049</v>
      </c>
      <c r="B545" s="115" t="s">
        <v>144</v>
      </c>
      <c r="C545" s="37">
        <v>880615487</v>
      </c>
      <c r="D545" s="115" t="s">
        <v>139</v>
      </c>
      <c r="E545" s="115" t="s">
        <v>140</v>
      </c>
      <c r="F545" s="115" t="s">
        <v>476</v>
      </c>
      <c r="G545" s="37"/>
      <c r="H545" s="265"/>
      <c r="I545" s="265">
        <v>44067</v>
      </c>
      <c r="J545" s="115"/>
      <c r="K545" s="629"/>
      <c r="L545" s="37"/>
      <c r="M545" s="678" t="s">
        <v>477</v>
      </c>
      <c r="N545" s="642"/>
      <c r="O545" s="645"/>
      <c r="P545" s="262"/>
      <c r="Q545" s="629"/>
      <c r="R545" s="262"/>
      <c r="S545" s="262"/>
      <c r="T545" s="262"/>
      <c r="U545" s="262"/>
      <c r="V545" s="262"/>
      <c r="W545" s="262"/>
      <c r="X545" s="262"/>
      <c r="Y545" s="262"/>
      <c r="Z545" s="262"/>
      <c r="AA545" s="262"/>
      <c r="AB545" s="262"/>
      <c r="AC545" s="262"/>
      <c r="AD545" s="262"/>
      <c r="AE545" s="262"/>
      <c r="AF545" s="262"/>
      <c r="AG545" s="37"/>
      <c r="AH545" s="37"/>
    </row>
    <row r="546" spans="1:34">
      <c r="A546" s="265">
        <v>44050</v>
      </c>
      <c r="B546" s="115" t="s">
        <v>146</v>
      </c>
      <c r="C546" s="37">
        <v>880616070</v>
      </c>
      <c r="D546" s="115" t="s">
        <v>139</v>
      </c>
      <c r="E546" s="115" t="s">
        <v>140</v>
      </c>
      <c r="F546" s="115"/>
      <c r="G546" s="37"/>
      <c r="H546" s="265">
        <v>44050</v>
      </c>
      <c r="I546" s="265">
        <v>44063</v>
      </c>
      <c r="J546" s="115" t="s">
        <v>168</v>
      </c>
      <c r="K546" s="680" t="s">
        <v>353</v>
      </c>
      <c r="L546" s="37">
        <v>3400</v>
      </c>
      <c r="M546" s="682" t="s">
        <v>269</v>
      </c>
      <c r="N546" s="642"/>
      <c r="O546" s="645"/>
      <c r="P546" s="262"/>
      <c r="Q546" s="629"/>
      <c r="R546" s="262"/>
      <c r="S546" s="262"/>
      <c r="T546" s="262"/>
      <c r="U546" s="262"/>
      <c r="V546" s="262"/>
      <c r="W546" s="262"/>
      <c r="X546" s="262"/>
      <c r="Y546" s="262"/>
      <c r="Z546" s="262"/>
      <c r="AA546" s="262"/>
      <c r="AB546" s="262"/>
      <c r="AC546" s="262"/>
      <c r="AD546" s="262"/>
      <c r="AE546" s="262"/>
      <c r="AF546" s="262"/>
      <c r="AG546" s="37"/>
      <c r="AH546" s="37"/>
    </row>
    <row r="547" spans="1:34">
      <c r="A547" s="265">
        <v>44074</v>
      </c>
      <c r="B547" s="115" t="s">
        <v>146</v>
      </c>
      <c r="C547" s="37">
        <v>880616070</v>
      </c>
      <c r="D547" s="115" t="s">
        <v>139</v>
      </c>
      <c r="E547" s="115" t="s">
        <v>140</v>
      </c>
      <c r="F547" s="665"/>
      <c r="G547" s="265"/>
      <c r="H547" s="265">
        <v>44074</v>
      </c>
      <c r="I547" s="265"/>
      <c r="J547" s="115" t="s">
        <v>148</v>
      </c>
      <c r="K547" s="680" t="s">
        <v>353</v>
      </c>
      <c r="L547" s="37">
        <v>32</v>
      </c>
      <c r="M547" s="682" t="s">
        <v>429</v>
      </c>
      <c r="N547" s="642"/>
      <c r="O547" s="645">
        <v>44063</v>
      </c>
      <c r="P547" s="262">
        <v>110</v>
      </c>
      <c r="Q547" s="629"/>
      <c r="R547" s="262"/>
      <c r="S547" s="262"/>
      <c r="T547" s="262"/>
      <c r="U547" s="262"/>
      <c r="V547" s="262"/>
      <c r="W547" s="262"/>
      <c r="X547" s="262"/>
      <c r="Y547" s="262"/>
      <c r="Z547" s="262"/>
      <c r="AA547" s="262"/>
      <c r="AB547" s="262"/>
      <c r="AC547" s="262"/>
      <c r="AD547" s="262"/>
      <c r="AE547" s="262"/>
      <c r="AF547" s="262"/>
      <c r="AG547" s="37"/>
      <c r="AH547" s="37"/>
    </row>
    <row r="548" spans="1:34">
      <c r="A548" s="666">
        <v>44063</v>
      </c>
      <c r="B548" s="115" t="s">
        <v>144</v>
      </c>
      <c r="C548" s="37">
        <v>880619338</v>
      </c>
      <c r="D548" s="115" t="s">
        <v>152</v>
      </c>
      <c r="E548" s="115" t="s">
        <v>147</v>
      </c>
      <c r="F548" s="665" t="s">
        <v>142</v>
      </c>
      <c r="G548" s="265">
        <v>44060</v>
      </c>
      <c r="H548" s="265"/>
      <c r="I548" s="265">
        <v>44077</v>
      </c>
      <c r="J548" s="115"/>
      <c r="K548" s="629"/>
      <c r="L548" s="37"/>
      <c r="M548" s="678"/>
      <c r="N548" s="642"/>
      <c r="O548" s="645">
        <v>44060</v>
      </c>
      <c r="P548" s="262">
        <v>3107.28</v>
      </c>
      <c r="Q548" s="629"/>
      <c r="R548" s="262"/>
      <c r="S548" s="262"/>
      <c r="T548" s="262"/>
      <c r="U548" s="262"/>
      <c r="V548" s="262"/>
      <c r="W548" s="262"/>
      <c r="X548" s="262"/>
      <c r="Y548" s="262"/>
      <c r="Z548" s="262"/>
      <c r="AA548" s="262"/>
      <c r="AB548" s="262"/>
      <c r="AC548" s="262"/>
      <c r="AD548" s="262"/>
      <c r="AE548" s="262"/>
      <c r="AF548" s="262"/>
      <c r="AG548" s="37"/>
      <c r="AH548" s="37"/>
    </row>
    <row r="549" spans="1:34">
      <c r="A549" s="265">
        <v>44046</v>
      </c>
      <c r="B549" s="115" t="s">
        <v>156</v>
      </c>
      <c r="C549" s="37">
        <v>880619508</v>
      </c>
      <c r="D549" s="115" t="s">
        <v>139</v>
      </c>
      <c r="E549" s="115" t="s">
        <v>140</v>
      </c>
      <c r="F549" s="37"/>
      <c r="G549" s="37"/>
      <c r="H549" s="265">
        <v>44047</v>
      </c>
      <c r="I549" s="265">
        <v>44053</v>
      </c>
      <c r="J549" s="37"/>
      <c r="K549" s="629"/>
      <c r="L549" s="37">
        <v>999.36</v>
      </c>
      <c r="M549" s="678" t="s">
        <v>478</v>
      </c>
      <c r="N549" s="37"/>
      <c r="O549" s="37"/>
      <c r="P549" s="37"/>
      <c r="Q549" s="37"/>
      <c r="R549" s="37"/>
      <c r="S549" s="262"/>
      <c r="T549" s="262"/>
      <c r="U549" s="262"/>
      <c r="V549" s="262"/>
      <c r="W549" s="262"/>
      <c r="X549" s="262"/>
      <c r="Y549" s="262"/>
      <c r="Z549" s="262"/>
      <c r="AA549" s="262"/>
      <c r="AB549" s="262"/>
      <c r="AC549" s="262"/>
      <c r="AD549" s="262"/>
      <c r="AE549" s="262"/>
      <c r="AF549" s="262"/>
      <c r="AG549" s="37"/>
      <c r="AH549" s="37"/>
    </row>
    <row r="550" spans="1:34">
      <c r="A550" s="666">
        <v>44060</v>
      </c>
      <c r="B550" s="115" t="s">
        <v>156</v>
      </c>
      <c r="C550" s="23">
        <v>880619508</v>
      </c>
      <c r="D550" s="115" t="s">
        <v>139</v>
      </c>
      <c r="E550" s="115" t="s">
        <v>140</v>
      </c>
      <c r="F550" s="665"/>
      <c r="G550" s="37"/>
      <c r="H550" s="265">
        <v>44060</v>
      </c>
      <c r="I550" s="265">
        <v>44069</v>
      </c>
      <c r="J550" s="115" t="s">
        <v>176</v>
      </c>
      <c r="K550" s="629"/>
      <c r="L550" s="37">
        <v>202.5</v>
      </c>
      <c r="M550" s="678" t="s">
        <v>479</v>
      </c>
      <c r="N550" s="642"/>
      <c r="O550" s="645"/>
      <c r="P550" s="262"/>
      <c r="Q550" s="629"/>
      <c r="R550" s="262"/>
      <c r="S550" s="262"/>
      <c r="T550" s="262"/>
      <c r="U550" s="262"/>
      <c r="V550" s="262"/>
      <c r="W550" s="262"/>
      <c r="X550" s="262"/>
      <c r="Y550" s="262"/>
      <c r="Z550" s="262"/>
      <c r="AA550" s="262"/>
      <c r="AB550" s="262"/>
      <c r="AC550" s="262"/>
      <c r="AD550" s="262"/>
      <c r="AE550" s="262"/>
      <c r="AF550" s="262"/>
      <c r="AG550" s="37"/>
      <c r="AH550" s="37"/>
    </row>
    <row r="551" spans="1:34">
      <c r="A551" s="265">
        <v>44046</v>
      </c>
      <c r="B551" s="115" t="s">
        <v>178</v>
      </c>
      <c r="C551" s="37">
        <v>880619604</v>
      </c>
      <c r="D551" s="115" t="s">
        <v>139</v>
      </c>
      <c r="E551" s="115" t="s">
        <v>140</v>
      </c>
      <c r="F551" s="115" t="s">
        <v>142</v>
      </c>
      <c r="G551" s="37"/>
      <c r="H551" s="265">
        <v>44046</v>
      </c>
      <c r="I551" s="265">
        <v>44055</v>
      </c>
      <c r="J551" s="37"/>
      <c r="K551" s="629"/>
      <c r="L551" s="37">
        <v>173.98</v>
      </c>
      <c r="M551" s="572"/>
      <c r="N551" s="37"/>
      <c r="O551" s="37"/>
      <c r="P551" s="37"/>
      <c r="Q551" s="37"/>
      <c r="R551" s="37"/>
      <c r="S551" s="262"/>
      <c r="T551" s="262"/>
      <c r="U551" s="262"/>
      <c r="V551" s="262"/>
      <c r="W551" s="262"/>
      <c r="X551" s="262"/>
      <c r="Y551" s="262"/>
      <c r="Z551" s="262"/>
      <c r="AA551" s="262"/>
      <c r="AB551" s="262"/>
      <c r="AC551" s="262"/>
      <c r="AD551" s="262"/>
      <c r="AE551" s="262"/>
      <c r="AF551" s="262"/>
      <c r="AG551" s="37"/>
      <c r="AH551" s="37"/>
    </row>
    <row r="552" spans="1:34">
      <c r="A552" s="265">
        <v>44049</v>
      </c>
      <c r="B552" s="115" t="s">
        <v>297</v>
      </c>
      <c r="C552" s="37">
        <v>880623722</v>
      </c>
      <c r="D552" s="115" t="s">
        <v>152</v>
      </c>
      <c r="E552" s="115" t="s">
        <v>140</v>
      </c>
      <c r="F552" s="115" t="s">
        <v>142</v>
      </c>
      <c r="G552" s="37"/>
      <c r="H552" s="265">
        <v>44054</v>
      </c>
      <c r="I552" s="265">
        <v>44063</v>
      </c>
      <c r="J552" s="115" t="s">
        <v>148</v>
      </c>
      <c r="K552" s="629"/>
      <c r="L552" s="37">
        <v>207</v>
      </c>
      <c r="M552" s="678" t="s">
        <v>463</v>
      </c>
      <c r="N552" s="681" t="s">
        <v>480</v>
      </c>
      <c r="O552" s="645"/>
      <c r="P552" s="262"/>
      <c r="Q552" s="629"/>
      <c r="R552" s="262"/>
      <c r="S552" s="262"/>
      <c r="T552" s="262"/>
      <c r="U552" s="262"/>
      <c r="V552" s="262"/>
      <c r="W552" s="262"/>
      <c r="X552" s="262"/>
      <c r="Y552" s="262"/>
      <c r="Z552" s="262"/>
      <c r="AA552" s="262"/>
      <c r="AB552" s="262"/>
      <c r="AC552" s="262"/>
      <c r="AD552" s="262"/>
      <c r="AE552" s="262"/>
      <c r="AF552" s="262"/>
      <c r="AG552" s="37"/>
      <c r="AH552" s="37"/>
    </row>
    <row r="553" spans="1:34">
      <c r="A553" s="666">
        <v>44055</v>
      </c>
      <c r="B553" s="115" t="s">
        <v>281</v>
      </c>
      <c r="C553" s="37">
        <v>880626613</v>
      </c>
      <c r="D553" s="115" t="s">
        <v>152</v>
      </c>
      <c r="E553" s="115" t="s">
        <v>100</v>
      </c>
      <c r="F553" s="665" t="s">
        <v>481</v>
      </c>
      <c r="G553" s="37"/>
      <c r="H553" s="265">
        <v>44055</v>
      </c>
      <c r="I553" s="265"/>
      <c r="J553" s="115" t="s">
        <v>482</v>
      </c>
      <c r="K553" s="629"/>
      <c r="L553" s="37">
        <v>198.27</v>
      </c>
      <c r="M553" s="678" t="s">
        <v>483</v>
      </c>
      <c r="N553" s="642"/>
      <c r="O553" s="645"/>
      <c r="P553" s="262"/>
      <c r="Q553" s="629"/>
      <c r="R553" s="262"/>
      <c r="S553" s="262"/>
      <c r="T553" s="262"/>
      <c r="U553" s="262"/>
      <c r="V553" s="262"/>
      <c r="W553" s="262"/>
      <c r="X553" s="262"/>
      <c r="Y553" s="262"/>
      <c r="Z553" s="262"/>
      <c r="AA553" s="262"/>
      <c r="AB553" s="262"/>
      <c r="AC553" s="262"/>
      <c r="AD553" s="262"/>
      <c r="AE553" s="262"/>
      <c r="AF553" s="262"/>
      <c r="AG553" s="37"/>
      <c r="AH553" s="37"/>
    </row>
    <row r="554" spans="1:34">
      <c r="A554" s="265">
        <v>44049</v>
      </c>
      <c r="B554" s="115" t="s">
        <v>297</v>
      </c>
      <c r="C554" s="37">
        <v>880627163</v>
      </c>
      <c r="D554" s="115" t="s">
        <v>152</v>
      </c>
      <c r="E554" s="115" t="s">
        <v>147</v>
      </c>
      <c r="F554" s="115" t="s">
        <v>142</v>
      </c>
      <c r="G554" s="37"/>
      <c r="H554" s="265"/>
      <c r="I554" s="265">
        <v>44050</v>
      </c>
      <c r="J554" s="115"/>
      <c r="K554" s="629"/>
      <c r="L554" s="37"/>
      <c r="M554" s="678" t="s">
        <v>484</v>
      </c>
      <c r="N554" s="629">
        <v>328</v>
      </c>
      <c r="O554" s="645">
        <v>44050</v>
      </c>
      <c r="P554" s="262">
        <v>238.5</v>
      </c>
      <c r="Q554" s="629"/>
      <c r="R554" s="262"/>
      <c r="S554" s="262"/>
      <c r="T554" s="262"/>
      <c r="U554" s="262"/>
      <c r="V554" s="262"/>
      <c r="W554" s="262"/>
      <c r="X554" s="262"/>
      <c r="Y554" s="262"/>
      <c r="Z554" s="262"/>
      <c r="AA554" s="262"/>
      <c r="AB554" s="262"/>
      <c r="AC554" s="262"/>
      <c r="AD554" s="262"/>
      <c r="AE554" s="262"/>
      <c r="AF554" s="262"/>
      <c r="AG554" s="37"/>
      <c r="AH554" s="37"/>
    </row>
    <row r="555" spans="1:34">
      <c r="A555" s="265">
        <v>44046</v>
      </c>
      <c r="B555" s="115" t="s">
        <v>227</v>
      </c>
      <c r="C555" s="37">
        <v>880627763</v>
      </c>
      <c r="D555" s="115" t="s">
        <v>152</v>
      </c>
      <c r="E555" s="115" t="s">
        <v>140</v>
      </c>
      <c r="F555" s="115" t="s">
        <v>142</v>
      </c>
      <c r="G555" s="265">
        <v>44071</v>
      </c>
      <c r="H555" s="37"/>
      <c r="I555" s="265">
        <v>44060</v>
      </c>
      <c r="J555" s="37"/>
      <c r="K555" s="680" t="s">
        <v>485</v>
      </c>
      <c r="L555" s="37"/>
      <c r="M555" s="678" t="s">
        <v>486</v>
      </c>
      <c r="N555" s="37"/>
      <c r="O555" s="37"/>
      <c r="P555" s="37"/>
      <c r="Q555" s="37"/>
      <c r="R555" s="37"/>
      <c r="S555" s="262"/>
      <c r="T555" s="262"/>
      <c r="U555" s="262"/>
      <c r="V555" s="262"/>
      <c r="W555" s="262"/>
      <c r="X555" s="262"/>
      <c r="Y555" s="262"/>
      <c r="Z555" s="262"/>
      <c r="AA555" s="262"/>
      <c r="AB555" s="262"/>
      <c r="AC555" s="262"/>
      <c r="AD555" s="262"/>
      <c r="AE555" s="262"/>
      <c r="AF555" s="262"/>
      <c r="AG555" s="37"/>
      <c r="AH555" s="37"/>
    </row>
    <row r="556" spans="1:34">
      <c r="A556" s="666">
        <v>44050</v>
      </c>
      <c r="B556" s="115" t="s">
        <v>227</v>
      </c>
      <c r="C556" s="486">
        <v>880632927</v>
      </c>
      <c r="D556" s="115" t="s">
        <v>139</v>
      </c>
      <c r="E556" s="115" t="s">
        <v>140</v>
      </c>
      <c r="F556" s="115" t="s">
        <v>142</v>
      </c>
      <c r="G556" s="265">
        <v>44076</v>
      </c>
      <c r="H556" s="265">
        <v>44050</v>
      </c>
      <c r="I556" s="265">
        <v>44067</v>
      </c>
      <c r="J556" s="115" t="s">
        <v>487</v>
      </c>
      <c r="K556" s="629"/>
      <c r="L556" s="37">
        <v>179</v>
      </c>
      <c r="M556" s="678" t="s">
        <v>488</v>
      </c>
      <c r="N556" s="642"/>
      <c r="O556" s="645"/>
      <c r="P556" s="262"/>
      <c r="Q556" s="629"/>
      <c r="R556" s="262"/>
      <c r="S556" s="262"/>
      <c r="T556" s="262"/>
      <c r="U556" s="262"/>
      <c r="V556" s="262"/>
      <c r="W556" s="262"/>
      <c r="X556" s="262"/>
      <c r="Y556" s="262"/>
      <c r="Z556" s="262"/>
      <c r="AA556" s="262"/>
      <c r="AB556" s="262"/>
      <c r="AC556" s="262"/>
      <c r="AD556" s="262"/>
      <c r="AE556" s="262"/>
      <c r="AF556" s="262"/>
      <c r="AG556" s="37"/>
      <c r="AH556" s="37"/>
    </row>
    <row r="557" spans="1:34">
      <c r="A557" s="666">
        <v>44061</v>
      </c>
      <c r="B557" s="115" t="s">
        <v>297</v>
      </c>
      <c r="C557" s="37">
        <v>880635780</v>
      </c>
      <c r="D557" s="115" t="s">
        <v>139</v>
      </c>
      <c r="E557" s="115" t="s">
        <v>140</v>
      </c>
      <c r="F557" s="665" t="s">
        <v>302</v>
      </c>
      <c r="G557" s="265"/>
      <c r="H557" s="265">
        <v>44061</v>
      </c>
      <c r="I557" s="265"/>
      <c r="J557" s="115" t="s">
        <v>302</v>
      </c>
      <c r="K557" s="629"/>
      <c r="L557" s="37">
        <v>966.97</v>
      </c>
      <c r="M557" s="678" t="s">
        <v>489</v>
      </c>
      <c r="N557" s="642"/>
      <c r="O557" s="645"/>
      <c r="P557" s="262"/>
      <c r="Q557" s="629"/>
      <c r="R557" s="262"/>
      <c r="S557" s="262"/>
      <c r="T557" s="262"/>
      <c r="U557" s="262"/>
      <c r="V557" s="262"/>
      <c r="W557" s="262"/>
      <c r="X557" s="262"/>
      <c r="Y557" s="262"/>
      <c r="Z557" s="262"/>
      <c r="AA557" s="262"/>
      <c r="AB557" s="262"/>
      <c r="AC557" s="262"/>
      <c r="AD557" s="262"/>
      <c r="AE557" s="262"/>
      <c r="AF557" s="262"/>
      <c r="AG557" s="37"/>
      <c r="AH557" s="37"/>
    </row>
    <row r="558" spans="1:34">
      <c r="A558" s="265">
        <v>44049</v>
      </c>
      <c r="B558" s="115" t="s">
        <v>146</v>
      </c>
      <c r="C558" s="37">
        <v>880636746</v>
      </c>
      <c r="D558" s="115" t="s">
        <v>152</v>
      </c>
      <c r="E558" s="115" t="s">
        <v>140</v>
      </c>
      <c r="F558" s="115" t="s">
        <v>190</v>
      </c>
      <c r="G558" s="37"/>
      <c r="H558" s="265">
        <v>44064</v>
      </c>
      <c r="I558" s="265">
        <v>44064</v>
      </c>
      <c r="J558" s="115" t="s">
        <v>190</v>
      </c>
      <c r="K558" s="629"/>
      <c r="L558" s="37">
        <v>16</v>
      </c>
      <c r="M558" s="682" t="s">
        <v>193</v>
      </c>
      <c r="N558" s="642"/>
      <c r="O558" s="645"/>
      <c r="P558" s="262"/>
      <c r="Q558" s="629"/>
      <c r="R558" s="262"/>
      <c r="S558" s="262"/>
      <c r="T558" s="262"/>
      <c r="U558" s="262"/>
      <c r="V558" s="262"/>
      <c r="W558" s="262"/>
      <c r="X558" s="262"/>
      <c r="Y558" s="262"/>
      <c r="Z558" s="262"/>
      <c r="AA558" s="262"/>
      <c r="AB558" s="262"/>
      <c r="AC558" s="262"/>
      <c r="AD558" s="262"/>
      <c r="AE558" s="262"/>
      <c r="AF558" s="262"/>
      <c r="AG558" s="37"/>
      <c r="AH558" s="37"/>
    </row>
    <row r="559" spans="1:34">
      <c r="A559" s="666">
        <v>44054</v>
      </c>
      <c r="B559" s="115" t="s">
        <v>227</v>
      </c>
      <c r="C559" s="37">
        <v>880637278</v>
      </c>
      <c r="D559" s="115" t="s">
        <v>152</v>
      </c>
      <c r="E559" s="115" t="s">
        <v>140</v>
      </c>
      <c r="F559" s="665" t="s">
        <v>142</v>
      </c>
      <c r="G559" s="265">
        <v>44076</v>
      </c>
      <c r="H559" s="265"/>
      <c r="I559" s="265">
        <v>44069</v>
      </c>
      <c r="J559" s="115"/>
      <c r="K559" s="629"/>
      <c r="L559" s="37"/>
      <c r="M559" s="678" t="s">
        <v>490</v>
      </c>
      <c r="N559" s="681" t="s">
        <v>268</v>
      </c>
      <c r="O559" s="645"/>
      <c r="P559" s="262"/>
      <c r="Q559" s="629"/>
      <c r="R559" s="262"/>
      <c r="S559" s="262"/>
      <c r="T559" s="262"/>
      <c r="U559" s="262"/>
      <c r="V559" s="262"/>
      <c r="W559" s="262"/>
      <c r="X559" s="262"/>
      <c r="Y559" s="262"/>
      <c r="Z559" s="262"/>
      <c r="AA559" s="262"/>
      <c r="AB559" s="262"/>
      <c r="AC559" s="262"/>
      <c r="AD559" s="262"/>
      <c r="AE559" s="262"/>
      <c r="AF559" s="262"/>
      <c r="AG559" s="37"/>
      <c r="AH559" s="37"/>
    </row>
    <row r="560" spans="1:34">
      <c r="A560" s="265">
        <v>44049</v>
      </c>
      <c r="B560" s="115" t="s">
        <v>156</v>
      </c>
      <c r="C560" s="37">
        <v>880640344</v>
      </c>
      <c r="D560" s="115" t="s">
        <v>139</v>
      </c>
      <c r="E560" s="115" t="s">
        <v>140</v>
      </c>
      <c r="F560" s="115" t="s">
        <v>142</v>
      </c>
      <c r="G560" s="37"/>
      <c r="H560" s="265"/>
      <c r="I560" s="265">
        <v>44061</v>
      </c>
      <c r="J560" s="115"/>
      <c r="K560" s="629"/>
      <c r="L560" s="37"/>
      <c r="M560" s="678"/>
      <c r="N560" s="642"/>
      <c r="O560" s="645"/>
      <c r="P560" s="262"/>
      <c r="Q560" s="629"/>
      <c r="R560" s="262"/>
      <c r="S560" s="262"/>
      <c r="T560" s="262"/>
      <c r="U560" s="262"/>
      <c r="V560" s="262"/>
      <c r="W560" s="262"/>
      <c r="X560" s="262"/>
      <c r="Y560" s="262"/>
      <c r="Z560" s="262"/>
      <c r="AA560" s="262"/>
      <c r="AB560" s="262"/>
      <c r="AC560" s="262"/>
      <c r="AD560" s="262"/>
      <c r="AE560" s="262"/>
      <c r="AF560" s="262"/>
      <c r="AG560" s="37"/>
      <c r="AH560" s="37"/>
    </row>
    <row r="561" spans="1:34">
      <c r="A561" s="666">
        <v>44055</v>
      </c>
      <c r="B561" s="115" t="s">
        <v>149</v>
      </c>
      <c r="C561" s="37">
        <v>880640527</v>
      </c>
      <c r="D561" s="115" t="s">
        <v>139</v>
      </c>
      <c r="E561" s="115" t="s">
        <v>100</v>
      </c>
      <c r="F561" s="665" t="s">
        <v>142</v>
      </c>
      <c r="G561" s="37"/>
      <c r="H561" s="265"/>
      <c r="I561" s="265">
        <v>44070</v>
      </c>
      <c r="J561" s="115"/>
      <c r="K561" s="629"/>
      <c r="L561" s="37"/>
      <c r="M561" s="678"/>
      <c r="N561" s="642"/>
      <c r="O561" s="645"/>
      <c r="P561" s="262"/>
      <c r="Q561" s="629"/>
      <c r="R561" s="262"/>
      <c r="S561" s="262"/>
      <c r="T561" s="262"/>
      <c r="U561" s="262"/>
      <c r="V561" s="262"/>
      <c r="W561" s="262"/>
      <c r="X561" s="262"/>
      <c r="Y561" s="262"/>
      <c r="Z561" s="262"/>
      <c r="AA561" s="262"/>
      <c r="AB561" s="262"/>
      <c r="AC561" s="262"/>
      <c r="AD561" s="262"/>
      <c r="AE561" s="262"/>
      <c r="AF561" s="262"/>
      <c r="AG561" s="37"/>
      <c r="AH561" s="37"/>
    </row>
    <row r="562" spans="1:34">
      <c r="A562" s="265">
        <v>44047</v>
      </c>
      <c r="B562" s="115" t="s">
        <v>227</v>
      </c>
      <c r="C562" s="37">
        <v>880640727</v>
      </c>
      <c r="D562" s="115" t="s">
        <v>152</v>
      </c>
      <c r="E562" s="115" t="s">
        <v>140</v>
      </c>
      <c r="F562" s="115" t="s">
        <v>142</v>
      </c>
      <c r="G562" s="265">
        <v>44076</v>
      </c>
      <c r="H562" s="37"/>
      <c r="I562" s="665">
        <v>44060</v>
      </c>
      <c r="J562" s="37"/>
      <c r="K562" s="629"/>
      <c r="L562" s="37"/>
      <c r="M562" s="678" t="s">
        <v>209</v>
      </c>
      <c r="N562" s="37"/>
      <c r="O562" s="37"/>
      <c r="P562" s="37"/>
      <c r="Q562" s="37"/>
      <c r="R562" s="37"/>
      <c r="S562" s="262"/>
      <c r="T562" s="262"/>
      <c r="U562" s="262"/>
      <c r="V562" s="262"/>
      <c r="W562" s="262"/>
      <c r="X562" s="262"/>
      <c r="Y562" s="262"/>
      <c r="Z562" s="262"/>
      <c r="AA562" s="262"/>
      <c r="AB562" s="262"/>
      <c r="AC562" s="262"/>
      <c r="AD562" s="262"/>
      <c r="AE562" s="262"/>
      <c r="AF562" s="262"/>
      <c r="AG562" s="37"/>
      <c r="AH562" s="37"/>
    </row>
    <row r="563" spans="1:34">
      <c r="A563" s="265">
        <v>44046</v>
      </c>
      <c r="B563" s="115" t="s">
        <v>206</v>
      </c>
      <c r="C563" s="37">
        <v>880641099</v>
      </c>
      <c r="D563" s="115" t="s">
        <v>139</v>
      </c>
      <c r="E563" s="115" t="s">
        <v>140</v>
      </c>
      <c r="F563" s="115" t="s">
        <v>142</v>
      </c>
      <c r="G563" s="37"/>
      <c r="H563" s="37"/>
      <c r="I563" s="37"/>
      <c r="J563" s="37"/>
      <c r="K563" s="629"/>
      <c r="L563" s="37"/>
      <c r="M563" s="572"/>
      <c r="N563" s="37"/>
      <c r="O563" s="37"/>
      <c r="P563" s="37"/>
      <c r="Q563" s="37"/>
      <c r="R563" s="37"/>
      <c r="S563" s="262"/>
      <c r="T563" s="262"/>
      <c r="U563" s="262"/>
      <c r="V563" s="262"/>
      <c r="W563" s="262"/>
      <c r="X563" s="262"/>
      <c r="Y563" s="262"/>
      <c r="Z563" s="262"/>
      <c r="AA563" s="262"/>
      <c r="AB563" s="262"/>
      <c r="AC563" s="262"/>
      <c r="AD563" s="262"/>
      <c r="AE563" s="262"/>
      <c r="AF563" s="262"/>
      <c r="AG563" s="37"/>
      <c r="AH563" s="37"/>
    </row>
    <row r="564" spans="1:34">
      <c r="A564" s="265">
        <v>44049</v>
      </c>
      <c r="B564" s="115" t="s">
        <v>297</v>
      </c>
      <c r="C564" s="37">
        <v>880642518</v>
      </c>
      <c r="D564" s="115" t="s">
        <v>152</v>
      </c>
      <c r="E564" s="115" t="s">
        <v>140</v>
      </c>
      <c r="F564" s="115" t="s">
        <v>142</v>
      </c>
      <c r="G564" s="37"/>
      <c r="H564" s="265"/>
      <c r="I564" s="265">
        <v>44063</v>
      </c>
      <c r="J564" s="115"/>
      <c r="K564" s="629"/>
      <c r="L564" s="37"/>
      <c r="M564" s="678" t="s">
        <v>491</v>
      </c>
      <c r="N564" s="681" t="s">
        <v>202</v>
      </c>
      <c r="O564" s="645"/>
      <c r="P564" s="262"/>
      <c r="Q564" s="629"/>
      <c r="R564" s="262"/>
      <c r="S564" s="262"/>
      <c r="T564" s="262"/>
      <c r="U564" s="262"/>
      <c r="V564" s="262"/>
      <c r="W564" s="262"/>
      <c r="X564" s="262"/>
      <c r="Y564" s="262"/>
      <c r="Z564" s="262"/>
      <c r="AA564" s="262"/>
      <c r="AB564" s="262"/>
      <c r="AC564" s="262"/>
      <c r="AD564" s="262"/>
      <c r="AE564" s="262"/>
      <c r="AF564" s="262"/>
      <c r="AG564" s="37"/>
      <c r="AH564" s="37"/>
    </row>
    <row r="565" spans="1:34">
      <c r="A565" s="666">
        <v>44054</v>
      </c>
      <c r="B565" s="115" t="s">
        <v>206</v>
      </c>
      <c r="C565" s="37">
        <v>880642838</v>
      </c>
      <c r="D565" s="115" t="s">
        <v>139</v>
      </c>
      <c r="E565" s="115" t="s">
        <v>140</v>
      </c>
      <c r="F565" s="665" t="s">
        <v>168</v>
      </c>
      <c r="G565" s="37"/>
      <c r="H565" s="265"/>
      <c r="I565" s="265">
        <v>44097</v>
      </c>
      <c r="J565" s="115"/>
      <c r="K565" s="629"/>
      <c r="L565" s="37"/>
      <c r="M565" s="678"/>
      <c r="N565" s="642"/>
      <c r="O565" s="645"/>
      <c r="P565" s="262"/>
      <c r="Q565" s="629"/>
      <c r="R565" s="262"/>
      <c r="S565" s="262"/>
      <c r="T565" s="262"/>
      <c r="U565" s="262"/>
      <c r="V565" s="262"/>
      <c r="W565" s="262"/>
      <c r="X565" s="262"/>
      <c r="Y565" s="262"/>
      <c r="Z565" s="262"/>
      <c r="AA565" s="262"/>
      <c r="AB565" s="262"/>
      <c r="AC565" s="262"/>
      <c r="AD565" s="262"/>
      <c r="AE565" s="262"/>
      <c r="AF565" s="262"/>
      <c r="AG565" s="37"/>
      <c r="AH565" s="37"/>
    </row>
    <row r="566" spans="1:34">
      <c r="A566" s="666">
        <v>44057</v>
      </c>
      <c r="B566" s="115" t="s">
        <v>281</v>
      </c>
      <c r="C566" s="23">
        <v>880643002</v>
      </c>
      <c r="D566" s="115" t="s">
        <v>152</v>
      </c>
      <c r="E566" s="115" t="s">
        <v>140</v>
      </c>
      <c r="F566" s="665" t="s">
        <v>142</v>
      </c>
      <c r="G566" s="37"/>
      <c r="H566" s="265"/>
      <c r="I566" s="265">
        <v>44071</v>
      </c>
      <c r="J566" s="115"/>
      <c r="K566" s="629"/>
      <c r="L566" s="37"/>
      <c r="M566" s="678" t="s">
        <v>492</v>
      </c>
      <c r="N566" s="681" t="s">
        <v>493</v>
      </c>
      <c r="O566" s="645"/>
      <c r="P566" s="262"/>
      <c r="Q566" s="629"/>
      <c r="R566" s="262"/>
      <c r="S566" s="262"/>
      <c r="T566" s="262"/>
      <c r="U566" s="262"/>
      <c r="V566" s="262"/>
      <c r="W566" s="262"/>
      <c r="X566" s="262"/>
      <c r="Y566" s="262"/>
      <c r="Z566" s="262"/>
      <c r="AA566" s="262"/>
      <c r="AB566" s="262"/>
      <c r="AC566" s="262"/>
      <c r="AD566" s="262"/>
      <c r="AE566" s="262"/>
      <c r="AF566" s="262"/>
      <c r="AG566" s="37"/>
      <c r="AH566" s="37"/>
    </row>
    <row r="567" spans="1:34">
      <c r="A567" s="265">
        <v>44053</v>
      </c>
      <c r="B567" s="115" t="s">
        <v>227</v>
      </c>
      <c r="C567" s="676">
        <v>880643058</v>
      </c>
      <c r="D567" s="115" t="s">
        <v>152</v>
      </c>
      <c r="E567" s="115" t="s">
        <v>140</v>
      </c>
      <c r="F567" s="115" t="s">
        <v>168</v>
      </c>
      <c r="G567" s="265">
        <v>44076</v>
      </c>
      <c r="H567" s="265"/>
      <c r="I567" s="665">
        <v>44065</v>
      </c>
      <c r="J567" s="115"/>
      <c r="K567" s="629"/>
      <c r="L567" s="37"/>
      <c r="M567" s="678" t="s">
        <v>494</v>
      </c>
      <c r="N567" s="629">
        <v>360</v>
      </c>
      <c r="O567" s="645"/>
      <c r="P567" s="262"/>
      <c r="Q567" s="629"/>
      <c r="R567" s="262"/>
      <c r="S567" s="262"/>
      <c r="T567" s="262"/>
      <c r="U567" s="262"/>
      <c r="V567" s="262"/>
      <c r="W567" s="262"/>
      <c r="X567" s="262"/>
      <c r="Y567" s="262"/>
      <c r="Z567" s="262"/>
      <c r="AA567" s="262"/>
      <c r="AB567" s="262"/>
      <c r="AC567" s="262"/>
      <c r="AD567" s="262"/>
      <c r="AE567" s="262"/>
      <c r="AF567" s="262"/>
      <c r="AG567" s="37"/>
      <c r="AH567" s="37"/>
    </row>
    <row r="568" spans="1:34">
      <c r="A568" s="265">
        <v>44046</v>
      </c>
      <c r="B568" s="115" t="s">
        <v>227</v>
      </c>
      <c r="C568" s="37">
        <v>880645571</v>
      </c>
      <c r="D568" s="115" t="s">
        <v>152</v>
      </c>
      <c r="E568" s="115" t="s">
        <v>140</v>
      </c>
      <c r="F568" s="115" t="s">
        <v>142</v>
      </c>
      <c r="G568" s="265">
        <v>44071</v>
      </c>
      <c r="H568" s="37"/>
      <c r="I568" s="265">
        <v>44060</v>
      </c>
      <c r="J568" s="37"/>
      <c r="K568" s="629"/>
      <c r="L568" s="37"/>
      <c r="M568" s="678" t="s">
        <v>209</v>
      </c>
      <c r="N568" s="37"/>
      <c r="O568" s="37"/>
      <c r="P568" s="37"/>
      <c r="Q568" s="37"/>
      <c r="R568" s="37"/>
      <c r="S568" s="262"/>
      <c r="T568" s="262"/>
      <c r="U568" s="262"/>
      <c r="V568" s="262"/>
      <c r="W568" s="262"/>
      <c r="X568" s="262"/>
      <c r="Y568" s="262"/>
      <c r="Z568" s="262"/>
      <c r="AA568" s="262"/>
      <c r="AB568" s="262"/>
      <c r="AC568" s="262"/>
      <c r="AD568" s="262"/>
      <c r="AE568" s="262"/>
      <c r="AF568" s="262"/>
      <c r="AG568" s="37"/>
      <c r="AH568" s="37"/>
    </row>
    <row r="569" spans="1:34">
      <c r="A569" s="666">
        <v>44061</v>
      </c>
      <c r="B569" s="115" t="s">
        <v>281</v>
      </c>
      <c r="C569" s="23">
        <v>880647531</v>
      </c>
      <c r="D569" s="115" t="s">
        <v>152</v>
      </c>
      <c r="E569" s="115" t="s">
        <v>100</v>
      </c>
      <c r="F569" s="665" t="s">
        <v>142</v>
      </c>
      <c r="G569" s="265"/>
      <c r="H569" s="265"/>
      <c r="I569" s="265"/>
      <c r="J569" s="115"/>
      <c r="K569" s="629"/>
      <c r="L569" s="37"/>
      <c r="M569" s="678"/>
      <c r="N569" s="642"/>
      <c r="O569" s="645"/>
      <c r="P569" s="262"/>
      <c r="Q569" s="629"/>
      <c r="R569" s="262"/>
      <c r="S569" s="262"/>
      <c r="T569" s="262"/>
      <c r="U569" s="262"/>
      <c r="V569" s="262"/>
      <c r="W569" s="262"/>
      <c r="X569" s="262"/>
      <c r="Y569" s="262"/>
      <c r="Z569" s="262"/>
      <c r="AA569" s="262"/>
      <c r="AB569" s="262"/>
      <c r="AC569" s="262"/>
      <c r="AD569" s="262"/>
      <c r="AE569" s="262"/>
      <c r="AF569" s="262"/>
      <c r="AG569" s="37"/>
      <c r="AH569" s="37"/>
    </row>
    <row r="570" spans="1:34">
      <c r="A570" s="265">
        <v>44069</v>
      </c>
      <c r="B570" s="115" t="s">
        <v>227</v>
      </c>
      <c r="C570" s="37">
        <v>880648664</v>
      </c>
      <c r="D570" s="115" t="s">
        <v>152</v>
      </c>
      <c r="E570" s="115" t="s">
        <v>140</v>
      </c>
      <c r="F570" s="115" t="s">
        <v>142</v>
      </c>
      <c r="G570" s="265">
        <v>44074</v>
      </c>
      <c r="H570" s="37"/>
      <c r="I570" s="37"/>
      <c r="J570" s="37"/>
      <c r="K570" s="629"/>
      <c r="L570" s="37"/>
      <c r="M570" s="678" t="s">
        <v>495</v>
      </c>
      <c r="N570" s="664" t="s">
        <v>480</v>
      </c>
      <c r="O570" s="84"/>
      <c r="P570" s="84"/>
      <c r="Q570" s="84"/>
      <c r="R570" s="84"/>
      <c r="S570" s="262"/>
      <c r="T570" s="262"/>
      <c r="U570" s="262"/>
      <c r="V570" s="262"/>
      <c r="W570" s="262"/>
      <c r="X570" s="262"/>
      <c r="Y570" s="262"/>
      <c r="Z570" s="262"/>
      <c r="AA570" s="262"/>
      <c r="AB570" s="262"/>
      <c r="AC570" s="262"/>
      <c r="AD570" s="262"/>
      <c r="AE570" s="262"/>
      <c r="AF570" s="262"/>
      <c r="AG570" s="37"/>
      <c r="AH570" s="37"/>
    </row>
    <row r="571" spans="1:34">
      <c r="A571" s="666">
        <v>44057</v>
      </c>
      <c r="B571" s="115" t="s">
        <v>146</v>
      </c>
      <c r="C571" s="23">
        <v>880652438</v>
      </c>
      <c r="D571" s="115" t="s">
        <v>139</v>
      </c>
      <c r="E571" s="115" t="s">
        <v>147</v>
      </c>
      <c r="F571" s="665" t="s">
        <v>142</v>
      </c>
      <c r="G571" s="37"/>
      <c r="H571" s="265"/>
      <c r="I571" s="265"/>
      <c r="J571" s="115"/>
      <c r="K571" s="629"/>
      <c r="L571" s="37"/>
      <c r="M571" s="678"/>
      <c r="N571" s="642"/>
      <c r="O571" s="645">
        <v>44057</v>
      </c>
      <c r="P571" s="262">
        <v>45080.23</v>
      </c>
      <c r="Q571" s="629"/>
      <c r="R571" s="262"/>
      <c r="S571" s="262"/>
      <c r="T571" s="262"/>
      <c r="U571" s="262"/>
      <c r="V571" s="262"/>
      <c r="W571" s="262"/>
      <c r="X571" s="262"/>
      <c r="Y571" s="262"/>
      <c r="Z571" s="262"/>
      <c r="AA571" s="262"/>
      <c r="AB571" s="262"/>
      <c r="AC571" s="262"/>
      <c r="AD571" s="262"/>
      <c r="AE571" s="262"/>
      <c r="AF571" s="262"/>
      <c r="AG571" s="37"/>
      <c r="AH571" s="37"/>
    </row>
    <row r="572" spans="1:34">
      <c r="A572" s="666">
        <v>44056</v>
      </c>
      <c r="B572" s="115" t="s">
        <v>156</v>
      </c>
      <c r="C572" s="84">
        <v>880653204</v>
      </c>
      <c r="D572" s="115" t="s">
        <v>152</v>
      </c>
      <c r="E572" s="115" t="s">
        <v>100</v>
      </c>
      <c r="F572" s="665"/>
      <c r="G572" s="37"/>
      <c r="H572" s="265"/>
      <c r="I572" s="265">
        <v>44069</v>
      </c>
      <c r="J572" s="115"/>
      <c r="K572" s="629"/>
      <c r="L572" s="37"/>
      <c r="M572" s="678"/>
      <c r="N572" s="642"/>
      <c r="O572" s="645"/>
      <c r="P572" s="262"/>
      <c r="Q572" s="629"/>
      <c r="R572" s="262"/>
      <c r="S572" s="262"/>
      <c r="T572" s="262"/>
      <c r="U572" s="262"/>
      <c r="V572" s="262"/>
      <c r="W572" s="262"/>
      <c r="X572" s="262"/>
      <c r="Y572" s="262"/>
      <c r="Z572" s="262"/>
      <c r="AA572" s="262"/>
      <c r="AB572" s="262"/>
      <c r="AC572" s="262"/>
      <c r="AD572" s="262"/>
      <c r="AE572" s="262"/>
      <c r="AF572" s="262"/>
      <c r="AG572" s="37"/>
      <c r="AH572" s="37"/>
    </row>
    <row r="573" spans="1:34">
      <c r="A573" s="265">
        <v>44046</v>
      </c>
      <c r="B573" s="115" t="s">
        <v>227</v>
      </c>
      <c r="C573" s="37">
        <v>880656437</v>
      </c>
      <c r="D573" s="115" t="s">
        <v>139</v>
      </c>
      <c r="E573" s="115" t="s">
        <v>150</v>
      </c>
      <c r="F573" s="115" t="s">
        <v>142</v>
      </c>
      <c r="G573" s="265">
        <v>44056</v>
      </c>
      <c r="H573" s="37"/>
      <c r="I573" s="265">
        <v>44060</v>
      </c>
      <c r="J573" s="37"/>
      <c r="K573" s="629"/>
      <c r="L573" s="37"/>
      <c r="M573" s="678" t="s">
        <v>496</v>
      </c>
      <c r="N573" s="37"/>
      <c r="O573" s="265">
        <v>44053</v>
      </c>
      <c r="P573" s="37">
        <v>764.7</v>
      </c>
      <c r="Q573" s="37"/>
      <c r="R573" s="37"/>
      <c r="S573" s="262"/>
      <c r="T573" s="262"/>
      <c r="U573" s="262"/>
      <c r="V573" s="262"/>
      <c r="W573" s="262"/>
      <c r="X573" s="262"/>
      <c r="Y573" s="262"/>
      <c r="Z573" s="262"/>
      <c r="AA573" s="262"/>
      <c r="AB573" s="262"/>
      <c r="AC573" s="262"/>
      <c r="AD573" s="262"/>
      <c r="AE573" s="262"/>
      <c r="AF573" s="262"/>
      <c r="AG573" s="37"/>
      <c r="AH573" s="37"/>
    </row>
    <row r="574" spans="1:34">
      <c r="A574" s="666">
        <v>44057</v>
      </c>
      <c r="B574" s="115" t="s">
        <v>281</v>
      </c>
      <c r="C574" s="23">
        <v>880659838</v>
      </c>
      <c r="D574" s="115" t="s">
        <v>152</v>
      </c>
      <c r="E574" s="115" t="s">
        <v>140</v>
      </c>
      <c r="F574" s="665" t="s">
        <v>497</v>
      </c>
      <c r="G574" s="37"/>
      <c r="H574" s="265"/>
      <c r="I574" s="265">
        <v>44069</v>
      </c>
      <c r="J574" s="115"/>
      <c r="K574" s="629"/>
      <c r="L574" s="37"/>
      <c r="M574" s="678" t="s">
        <v>195</v>
      </c>
      <c r="N574" s="642"/>
      <c r="O574" s="645"/>
      <c r="P574" s="262"/>
      <c r="Q574" s="629"/>
      <c r="R574" s="262"/>
      <c r="S574" s="262"/>
      <c r="T574" s="262"/>
      <c r="U574" s="262"/>
      <c r="V574" s="262"/>
      <c r="W574" s="262"/>
      <c r="X574" s="262"/>
      <c r="Y574" s="262"/>
      <c r="Z574" s="262"/>
      <c r="AA574" s="262"/>
      <c r="AB574" s="262"/>
      <c r="AC574" s="262"/>
      <c r="AD574" s="262"/>
      <c r="AE574" s="262"/>
      <c r="AF574" s="262"/>
      <c r="AG574" s="37"/>
      <c r="AH574" s="37"/>
    </row>
    <row r="575" spans="1:34">
      <c r="A575" s="265">
        <v>44046</v>
      </c>
      <c r="B575" s="115" t="s">
        <v>156</v>
      </c>
      <c r="C575" s="37">
        <v>880663044</v>
      </c>
      <c r="D575" s="115" t="s">
        <v>139</v>
      </c>
      <c r="E575" s="115" t="s">
        <v>140</v>
      </c>
      <c r="F575" s="115" t="s">
        <v>142</v>
      </c>
      <c r="G575" s="37"/>
      <c r="H575" s="265">
        <v>44050</v>
      </c>
      <c r="I575" s="265">
        <v>44057</v>
      </c>
      <c r="J575" s="37"/>
      <c r="K575" s="629"/>
      <c r="L575" s="37">
        <v>4360.8999999999996</v>
      </c>
      <c r="M575" s="572"/>
      <c r="N575" s="37"/>
      <c r="O575" s="37"/>
      <c r="P575" s="37"/>
      <c r="Q575" s="37"/>
      <c r="R575" s="37"/>
      <c r="S575" s="262"/>
      <c r="T575" s="262"/>
      <c r="U575" s="262"/>
      <c r="V575" s="262"/>
      <c r="W575" s="262"/>
      <c r="X575" s="262"/>
      <c r="Y575" s="262"/>
      <c r="Z575" s="262"/>
      <c r="AA575" s="262"/>
      <c r="AB575" s="262"/>
      <c r="AC575" s="262"/>
      <c r="AD575" s="262"/>
      <c r="AE575" s="262"/>
      <c r="AF575" s="262"/>
      <c r="AG575" s="37"/>
      <c r="AH575" s="37"/>
    </row>
    <row r="576" spans="1:34">
      <c r="A576" s="666">
        <v>44054</v>
      </c>
      <c r="B576" s="115" t="s">
        <v>154</v>
      </c>
      <c r="C576" s="37">
        <v>880667785</v>
      </c>
      <c r="D576" s="115" t="s">
        <v>139</v>
      </c>
      <c r="E576" s="115" t="s">
        <v>100</v>
      </c>
      <c r="F576" s="665"/>
      <c r="G576" s="37"/>
      <c r="H576" s="265"/>
      <c r="I576" s="265"/>
      <c r="J576" s="115"/>
      <c r="K576" s="629"/>
      <c r="L576" s="37"/>
      <c r="M576" s="678"/>
      <c r="N576" s="642"/>
      <c r="O576" s="645"/>
      <c r="P576" s="262"/>
      <c r="Q576" s="629"/>
      <c r="R576" s="262"/>
      <c r="S576" s="262"/>
      <c r="T576" s="262"/>
      <c r="U576" s="262"/>
      <c r="V576" s="262"/>
      <c r="W576" s="262"/>
      <c r="X576" s="262"/>
      <c r="Y576" s="262"/>
      <c r="Z576" s="262"/>
      <c r="AA576" s="262"/>
      <c r="AB576" s="262"/>
      <c r="AC576" s="262"/>
      <c r="AD576" s="262"/>
      <c r="AE576" s="262"/>
      <c r="AF576" s="262"/>
      <c r="AG576" s="37"/>
      <c r="AH576" s="37"/>
    </row>
    <row r="577" spans="1:34">
      <c r="A577" s="265">
        <v>44049</v>
      </c>
      <c r="B577" s="665" t="s">
        <v>297</v>
      </c>
      <c r="C577" s="37">
        <v>880669228</v>
      </c>
      <c r="D577" s="115" t="s">
        <v>152</v>
      </c>
      <c r="E577" s="115" t="s">
        <v>150</v>
      </c>
      <c r="F577" s="115" t="s">
        <v>142</v>
      </c>
      <c r="G577" s="37"/>
      <c r="H577" s="265"/>
      <c r="I577" s="265">
        <v>44063</v>
      </c>
      <c r="J577" s="115"/>
      <c r="K577" s="629"/>
      <c r="L577" s="37"/>
      <c r="M577" s="678" t="s">
        <v>498</v>
      </c>
      <c r="N577" s="642"/>
      <c r="O577" s="645"/>
      <c r="P577" s="262"/>
      <c r="Q577" s="629"/>
      <c r="R577" s="262"/>
      <c r="S577" s="262"/>
      <c r="T577" s="262"/>
      <c r="U577" s="262"/>
      <c r="V577" s="262"/>
      <c r="W577" s="262"/>
      <c r="X577" s="262"/>
      <c r="Y577" s="262"/>
      <c r="Z577" s="262"/>
      <c r="AA577" s="262"/>
      <c r="AB577" s="262"/>
      <c r="AC577" s="262"/>
      <c r="AD577" s="262"/>
      <c r="AE577" s="262"/>
      <c r="AF577" s="262"/>
      <c r="AG577" s="37"/>
      <c r="AH577" s="37"/>
    </row>
    <row r="578" spans="1:34">
      <c r="A578" s="265">
        <v>44069</v>
      </c>
      <c r="B578" s="115" t="s">
        <v>227</v>
      </c>
      <c r="C578" s="37">
        <v>880669988</v>
      </c>
      <c r="D578" s="115" t="s">
        <v>139</v>
      </c>
      <c r="E578" s="115" t="s">
        <v>147</v>
      </c>
      <c r="F578" s="115" t="s">
        <v>142</v>
      </c>
      <c r="G578" s="265">
        <v>44069</v>
      </c>
      <c r="H578" s="37"/>
      <c r="I578" s="37"/>
      <c r="J578" s="37"/>
      <c r="K578" s="629"/>
      <c r="L578" s="37"/>
      <c r="M578" s="678" t="s">
        <v>366</v>
      </c>
      <c r="N578" s="84"/>
      <c r="O578" s="84"/>
      <c r="P578" s="84"/>
      <c r="Q578" s="84"/>
      <c r="R578" s="84"/>
      <c r="S578" s="262"/>
      <c r="T578" s="262"/>
      <c r="U578" s="262"/>
      <c r="V578" s="262"/>
      <c r="W578" s="262"/>
      <c r="X578" s="262"/>
      <c r="Y578" s="262"/>
      <c r="Z578" s="262"/>
      <c r="AA578" s="262"/>
      <c r="AB578" s="262"/>
      <c r="AC578" s="262"/>
      <c r="AD578" s="262"/>
      <c r="AE578" s="262"/>
      <c r="AF578" s="262"/>
      <c r="AG578" s="37"/>
      <c r="AH578" s="37"/>
    </row>
    <row r="579" spans="1:34">
      <c r="A579" s="666">
        <v>44054</v>
      </c>
      <c r="B579" s="115" t="s">
        <v>281</v>
      </c>
      <c r="C579" s="37">
        <v>880673204</v>
      </c>
      <c r="D579" s="115" t="s">
        <v>139</v>
      </c>
      <c r="E579" s="115" t="s">
        <v>100</v>
      </c>
      <c r="F579" s="665"/>
      <c r="G579" s="37"/>
      <c r="H579" s="265"/>
      <c r="I579" s="265">
        <v>44069</v>
      </c>
      <c r="J579" s="115"/>
      <c r="K579" s="629"/>
      <c r="L579" s="37"/>
      <c r="M579" s="678" t="s">
        <v>195</v>
      </c>
      <c r="N579" s="642"/>
      <c r="O579" s="645"/>
      <c r="P579" s="262"/>
      <c r="Q579" s="629"/>
      <c r="R579" s="262"/>
      <c r="S579" s="262"/>
      <c r="T579" s="262"/>
      <c r="U579" s="262"/>
      <c r="V579" s="262"/>
      <c r="W579" s="262"/>
      <c r="X579" s="262"/>
      <c r="Y579" s="262"/>
      <c r="Z579" s="262"/>
      <c r="AA579" s="262"/>
      <c r="AB579" s="262"/>
      <c r="AC579" s="262"/>
      <c r="AD579" s="262"/>
      <c r="AE579" s="262"/>
      <c r="AF579" s="262"/>
      <c r="AG579" s="37"/>
      <c r="AH579" s="37"/>
    </row>
    <row r="580" spans="1:34">
      <c r="A580" s="265">
        <v>44049</v>
      </c>
      <c r="B580" s="115" t="s">
        <v>167</v>
      </c>
      <c r="C580" s="37">
        <v>880673599</v>
      </c>
      <c r="D580" s="115" t="s">
        <v>139</v>
      </c>
      <c r="E580" s="115" t="s">
        <v>140</v>
      </c>
      <c r="F580" s="115" t="s">
        <v>142</v>
      </c>
      <c r="G580" s="37"/>
      <c r="H580" s="265"/>
      <c r="I580" s="265">
        <v>44063</v>
      </c>
      <c r="J580" s="115"/>
      <c r="K580" s="629"/>
      <c r="L580" s="37"/>
      <c r="M580" s="678" t="s">
        <v>39</v>
      </c>
      <c r="N580" s="681" t="s">
        <v>268</v>
      </c>
      <c r="O580" s="645"/>
      <c r="P580" s="262"/>
      <c r="Q580" s="629"/>
      <c r="R580" s="262"/>
      <c r="S580" s="262"/>
      <c r="T580" s="262"/>
      <c r="U580" s="262"/>
      <c r="V580" s="262"/>
      <c r="W580" s="262"/>
      <c r="X580" s="262"/>
      <c r="Y580" s="262"/>
      <c r="Z580" s="262"/>
      <c r="AA580" s="262"/>
      <c r="AB580" s="262"/>
      <c r="AC580" s="262"/>
      <c r="AD580" s="262"/>
      <c r="AE580" s="262"/>
      <c r="AF580" s="262"/>
      <c r="AG580" s="37"/>
      <c r="AH580" s="37"/>
    </row>
    <row r="581" spans="1:34">
      <c r="A581" s="666">
        <v>44055</v>
      </c>
      <c r="B581" s="115" t="s">
        <v>154</v>
      </c>
      <c r="C581" s="37">
        <v>880677894</v>
      </c>
      <c r="D581" s="115" t="s">
        <v>139</v>
      </c>
      <c r="E581" s="115" t="s">
        <v>140</v>
      </c>
      <c r="F581" s="665" t="s">
        <v>225</v>
      </c>
      <c r="G581" s="37"/>
      <c r="H581" s="265">
        <v>44057</v>
      </c>
      <c r="I581" s="265">
        <v>44070</v>
      </c>
      <c r="J581" s="115" t="s">
        <v>499</v>
      </c>
      <c r="K581" s="629"/>
      <c r="L581" s="37">
        <v>568</v>
      </c>
      <c r="M581" s="678" t="s">
        <v>245</v>
      </c>
      <c r="N581" s="642"/>
      <c r="O581" s="645"/>
      <c r="P581" s="262"/>
      <c r="Q581" s="629"/>
      <c r="R581" s="262"/>
      <c r="S581" s="262"/>
      <c r="T581" s="262"/>
      <c r="U581" s="262"/>
      <c r="V581" s="262"/>
      <c r="W581" s="262"/>
      <c r="X581" s="262"/>
      <c r="Y581" s="262"/>
      <c r="Z581" s="262"/>
      <c r="AA581" s="262"/>
      <c r="AB581" s="262"/>
      <c r="AC581" s="262"/>
      <c r="AD581" s="262"/>
      <c r="AE581" s="262"/>
      <c r="AF581" s="262"/>
      <c r="AG581" s="37"/>
      <c r="AH581" s="37"/>
    </row>
    <row r="582" spans="1:34">
      <c r="A582" s="666">
        <v>44055</v>
      </c>
      <c r="B582" s="115" t="s">
        <v>154</v>
      </c>
      <c r="C582" s="37">
        <v>880677894</v>
      </c>
      <c r="D582" s="115" t="s">
        <v>139</v>
      </c>
      <c r="E582" s="115" t="s">
        <v>140</v>
      </c>
      <c r="F582" s="665"/>
      <c r="G582" s="37"/>
      <c r="H582" s="265">
        <v>44064</v>
      </c>
      <c r="I582" s="265">
        <v>44064</v>
      </c>
      <c r="J582" s="115" t="s">
        <v>190</v>
      </c>
      <c r="K582" s="629"/>
      <c r="L582" s="37">
        <v>60</v>
      </c>
      <c r="M582" s="678" t="s">
        <v>177</v>
      </c>
      <c r="N582" s="642"/>
      <c r="O582" s="645"/>
      <c r="P582" s="262"/>
      <c r="Q582" s="629"/>
      <c r="R582" s="262"/>
      <c r="S582" s="262"/>
      <c r="T582" s="262"/>
      <c r="U582" s="262"/>
      <c r="V582" s="262"/>
      <c r="W582" s="262"/>
      <c r="X582" s="262"/>
      <c r="Y582" s="262"/>
      <c r="Z582" s="262"/>
      <c r="AA582" s="262"/>
      <c r="AB582" s="262"/>
      <c r="AC582" s="262"/>
      <c r="AD582" s="262"/>
      <c r="AE582" s="262"/>
      <c r="AF582" s="262"/>
      <c r="AG582" s="37"/>
      <c r="AH582" s="37"/>
    </row>
    <row r="583" spans="1:34">
      <c r="A583" s="666">
        <v>44055</v>
      </c>
      <c r="B583" s="115" t="s">
        <v>227</v>
      </c>
      <c r="C583" s="37">
        <v>880682583</v>
      </c>
      <c r="D583" s="115" t="s">
        <v>152</v>
      </c>
      <c r="E583" s="115" t="s">
        <v>100</v>
      </c>
      <c r="F583" s="665" t="s">
        <v>148</v>
      </c>
      <c r="G583" s="265">
        <v>44076</v>
      </c>
      <c r="H583" s="265">
        <v>44055</v>
      </c>
      <c r="I583" s="265"/>
      <c r="J583" s="115" t="s">
        <v>148</v>
      </c>
      <c r="K583" s="629"/>
      <c r="L583" s="37">
        <v>19</v>
      </c>
      <c r="M583" s="678" t="s">
        <v>500</v>
      </c>
      <c r="N583" s="642"/>
      <c r="O583" s="645"/>
      <c r="P583" s="262"/>
      <c r="Q583" s="629"/>
      <c r="R583" s="262"/>
      <c r="S583" s="262"/>
      <c r="T583" s="262"/>
      <c r="U583" s="262"/>
      <c r="V583" s="262"/>
      <c r="W583" s="262"/>
      <c r="X583" s="262"/>
      <c r="Y583" s="262"/>
      <c r="Z583" s="262"/>
      <c r="AA583" s="262"/>
      <c r="AB583" s="262"/>
      <c r="AC583" s="262"/>
      <c r="AD583" s="262"/>
      <c r="AE583" s="262"/>
      <c r="AF583" s="262"/>
      <c r="AG583" s="37"/>
      <c r="AH583" s="37"/>
    </row>
    <row r="584" spans="1:34">
      <c r="A584" s="265">
        <v>44053</v>
      </c>
      <c r="B584" s="115" t="s">
        <v>281</v>
      </c>
      <c r="C584" s="37">
        <v>880683966</v>
      </c>
      <c r="D584" s="115" t="s">
        <v>139</v>
      </c>
      <c r="E584" s="115" t="s">
        <v>140</v>
      </c>
      <c r="F584" s="115" t="s">
        <v>142</v>
      </c>
      <c r="G584" s="265"/>
      <c r="H584" s="265">
        <v>44053</v>
      </c>
      <c r="I584" s="265">
        <v>44055</v>
      </c>
      <c r="J584" s="115"/>
      <c r="K584" s="629"/>
      <c r="L584" s="37">
        <v>49.5</v>
      </c>
      <c r="M584" s="678" t="s">
        <v>425</v>
      </c>
      <c r="N584" s="642"/>
      <c r="O584" s="645"/>
      <c r="P584" s="262"/>
      <c r="Q584" s="629"/>
      <c r="R584" s="262"/>
      <c r="S584" s="262"/>
      <c r="T584" s="262"/>
      <c r="U584" s="262"/>
      <c r="V584" s="262"/>
      <c r="W584" s="262"/>
      <c r="X584" s="262"/>
      <c r="Y584" s="262"/>
      <c r="Z584" s="262"/>
      <c r="AA584" s="262"/>
      <c r="AB584" s="262"/>
      <c r="AC584" s="262"/>
      <c r="AD584" s="262"/>
      <c r="AE584" s="262"/>
      <c r="AF584" s="262"/>
      <c r="AG584" s="37"/>
      <c r="AH584" s="37"/>
    </row>
    <row r="585" spans="1:34">
      <c r="A585" s="666">
        <v>44056</v>
      </c>
      <c r="B585" s="115" t="s">
        <v>154</v>
      </c>
      <c r="C585" s="37">
        <v>880684016</v>
      </c>
      <c r="D585" s="115" t="s">
        <v>139</v>
      </c>
      <c r="E585" s="115" t="s">
        <v>100</v>
      </c>
      <c r="F585" s="665"/>
      <c r="G585" s="37"/>
      <c r="H585" s="265">
        <v>44064</v>
      </c>
      <c r="I585" s="265">
        <v>44071</v>
      </c>
      <c r="J585" s="115" t="s">
        <v>142</v>
      </c>
      <c r="K585" s="629"/>
      <c r="L585" s="37">
        <v>567.83000000000004</v>
      </c>
      <c r="M585" s="678" t="s">
        <v>177</v>
      </c>
      <c r="N585" s="642"/>
      <c r="O585" s="645"/>
      <c r="P585" s="262"/>
      <c r="Q585" s="629"/>
      <c r="R585" s="262"/>
      <c r="S585" s="262"/>
      <c r="T585" s="262"/>
      <c r="U585" s="262"/>
      <c r="V585" s="262"/>
      <c r="W585" s="262"/>
      <c r="X585" s="262"/>
      <c r="Y585" s="262"/>
      <c r="Z585" s="262"/>
      <c r="AA585" s="262"/>
      <c r="AB585" s="262"/>
      <c r="AC585" s="262"/>
      <c r="AD585" s="262"/>
      <c r="AE585" s="262"/>
      <c r="AF585" s="262"/>
      <c r="AG585" s="37"/>
      <c r="AH585" s="37"/>
    </row>
    <row r="586" spans="1:34">
      <c r="A586" s="265">
        <v>44047</v>
      </c>
      <c r="B586" s="115" t="s">
        <v>281</v>
      </c>
      <c r="C586" s="37">
        <v>880684721</v>
      </c>
      <c r="D586" s="115" t="s">
        <v>152</v>
      </c>
      <c r="E586" s="115" t="s">
        <v>140</v>
      </c>
      <c r="F586" s="115" t="s">
        <v>142</v>
      </c>
      <c r="G586" s="37"/>
      <c r="H586" s="37"/>
      <c r="I586" s="265">
        <v>44062</v>
      </c>
      <c r="J586" s="37"/>
      <c r="K586" s="629"/>
      <c r="L586" s="37"/>
      <c r="M586" s="678" t="s">
        <v>195</v>
      </c>
      <c r="N586" s="37"/>
      <c r="O586" s="37"/>
      <c r="P586" s="37"/>
      <c r="Q586" s="37"/>
      <c r="R586" s="37"/>
      <c r="S586" s="262"/>
      <c r="T586" s="262"/>
      <c r="U586" s="262"/>
      <c r="V586" s="262"/>
      <c r="W586" s="262"/>
      <c r="X586" s="262"/>
      <c r="Y586" s="262"/>
      <c r="Z586" s="262"/>
      <c r="AA586" s="262"/>
      <c r="AB586" s="262"/>
      <c r="AC586" s="262"/>
      <c r="AD586" s="262"/>
      <c r="AE586" s="262"/>
      <c r="AF586" s="262"/>
      <c r="AG586" s="37"/>
      <c r="AH586" s="37"/>
    </row>
    <row r="587" spans="1:34">
      <c r="A587" s="666">
        <v>44056</v>
      </c>
      <c r="B587" s="115" t="s">
        <v>167</v>
      </c>
      <c r="C587" s="84">
        <v>880685031</v>
      </c>
      <c r="D587" s="115" t="s">
        <v>139</v>
      </c>
      <c r="E587" s="115" t="s">
        <v>150</v>
      </c>
      <c r="F587" s="665" t="s">
        <v>501</v>
      </c>
      <c r="G587" s="37"/>
      <c r="H587" s="265"/>
      <c r="I587" s="265"/>
      <c r="J587" s="115"/>
      <c r="K587" s="629"/>
      <c r="L587" s="37"/>
      <c r="M587" s="678"/>
      <c r="N587" s="642"/>
      <c r="O587" s="645">
        <v>44056</v>
      </c>
      <c r="P587" s="262">
        <v>1344</v>
      </c>
      <c r="Q587" s="629"/>
      <c r="R587" s="262"/>
      <c r="S587" s="262"/>
      <c r="T587" s="262"/>
      <c r="U587" s="262"/>
      <c r="V587" s="262"/>
      <c r="W587" s="262"/>
      <c r="X587" s="262"/>
      <c r="Y587" s="262"/>
      <c r="Z587" s="262"/>
      <c r="AA587" s="262"/>
      <c r="AB587" s="262"/>
      <c r="AC587" s="262"/>
      <c r="AD587" s="262"/>
      <c r="AE587" s="262"/>
      <c r="AF587" s="262"/>
      <c r="AG587" s="37"/>
      <c r="AH587" s="37"/>
    </row>
    <row r="588" spans="1:34">
      <c r="A588" s="265">
        <v>44046</v>
      </c>
      <c r="B588" s="115" t="s">
        <v>227</v>
      </c>
      <c r="C588" s="37">
        <v>880686222</v>
      </c>
      <c r="D588" s="115" t="s">
        <v>152</v>
      </c>
      <c r="E588" s="115" t="s">
        <v>140</v>
      </c>
      <c r="F588" s="115" t="s">
        <v>172</v>
      </c>
      <c r="G588" s="265">
        <v>44081</v>
      </c>
      <c r="H588" s="37"/>
      <c r="I588" s="265">
        <v>44060</v>
      </c>
      <c r="J588" s="37"/>
      <c r="K588" s="629"/>
      <c r="L588" s="37"/>
      <c r="M588" s="678" t="s">
        <v>502</v>
      </c>
      <c r="N588" s="37"/>
      <c r="O588" s="37"/>
      <c r="P588" s="37"/>
      <c r="Q588" s="37"/>
      <c r="R588" s="37"/>
      <c r="S588" s="262"/>
      <c r="T588" s="262"/>
      <c r="U588" s="262"/>
      <c r="V588" s="262"/>
      <c r="W588" s="262"/>
      <c r="X588" s="262"/>
      <c r="Y588" s="262"/>
      <c r="Z588" s="262"/>
      <c r="AA588" s="262"/>
      <c r="AB588" s="262"/>
      <c r="AC588" s="262"/>
      <c r="AD588" s="262"/>
      <c r="AE588" s="262"/>
      <c r="AF588" s="262"/>
      <c r="AG588" s="37"/>
      <c r="AH588" s="37"/>
    </row>
    <row r="589" spans="1:34">
      <c r="A589" s="666">
        <v>44061</v>
      </c>
      <c r="B589" s="115" t="s">
        <v>281</v>
      </c>
      <c r="C589" s="23">
        <v>880687948</v>
      </c>
      <c r="D589" s="115" t="s">
        <v>152</v>
      </c>
      <c r="E589" s="115" t="s">
        <v>100</v>
      </c>
      <c r="F589" s="665"/>
      <c r="G589" s="265"/>
      <c r="H589" s="265"/>
      <c r="I589" s="265"/>
      <c r="J589" s="115"/>
      <c r="K589" s="629"/>
      <c r="L589" s="37"/>
      <c r="M589" s="678"/>
      <c r="N589" s="642"/>
      <c r="O589" s="645"/>
      <c r="P589" s="262"/>
      <c r="Q589" s="629"/>
      <c r="R589" s="262"/>
      <c r="S589" s="262"/>
      <c r="T589" s="262"/>
      <c r="U589" s="262"/>
      <c r="V589" s="262"/>
      <c r="W589" s="262"/>
      <c r="X589" s="262"/>
      <c r="Y589" s="262"/>
      <c r="Z589" s="262"/>
      <c r="AA589" s="262"/>
      <c r="AB589" s="262"/>
      <c r="AC589" s="262"/>
      <c r="AD589" s="262"/>
      <c r="AE589" s="262"/>
      <c r="AF589" s="262"/>
      <c r="AG589" s="37"/>
      <c r="AH589" s="37"/>
    </row>
    <row r="590" spans="1:34">
      <c r="A590" s="265">
        <v>44050</v>
      </c>
      <c r="B590" s="115" t="s">
        <v>146</v>
      </c>
      <c r="C590" s="37">
        <v>880691906</v>
      </c>
      <c r="D590" s="115" t="s">
        <v>139</v>
      </c>
      <c r="E590" s="115" t="s">
        <v>147</v>
      </c>
      <c r="F590" s="115" t="s">
        <v>142</v>
      </c>
      <c r="G590" s="37"/>
      <c r="H590" s="265"/>
      <c r="I590" s="37"/>
      <c r="J590" s="115"/>
      <c r="K590" s="629"/>
      <c r="L590" s="37"/>
      <c r="M590" s="678"/>
      <c r="N590" s="642"/>
      <c r="O590" s="645">
        <v>44053</v>
      </c>
      <c r="P590" s="262">
        <v>307</v>
      </c>
      <c r="Q590" s="629"/>
      <c r="R590" s="262"/>
      <c r="S590" s="262"/>
      <c r="T590" s="262"/>
      <c r="U590" s="262"/>
      <c r="V590" s="262"/>
      <c r="W590" s="262"/>
      <c r="X590" s="262"/>
      <c r="Y590" s="262"/>
      <c r="Z590" s="262"/>
      <c r="AA590" s="262"/>
      <c r="AB590" s="262"/>
      <c r="AC590" s="262"/>
      <c r="AD590" s="262"/>
      <c r="AE590" s="262"/>
      <c r="AF590" s="262"/>
      <c r="AG590" s="37"/>
      <c r="AH590" s="37"/>
    </row>
    <row r="591" spans="1:34">
      <c r="A591" s="265">
        <v>44071</v>
      </c>
      <c r="B591" s="115" t="s">
        <v>146</v>
      </c>
      <c r="C591" s="37">
        <v>880691924</v>
      </c>
      <c r="D591" s="115" t="s">
        <v>152</v>
      </c>
      <c r="E591" s="115" t="s">
        <v>147</v>
      </c>
      <c r="F591" s="37"/>
      <c r="G591" s="37"/>
      <c r="H591" s="37"/>
      <c r="I591" s="37"/>
      <c r="J591" s="37"/>
      <c r="K591" s="629"/>
      <c r="L591" s="37"/>
      <c r="M591" s="572"/>
      <c r="N591" s="84"/>
      <c r="O591" s="265">
        <v>44071</v>
      </c>
      <c r="P591" s="37">
        <v>473</v>
      </c>
      <c r="Q591" s="84"/>
      <c r="R591" s="84"/>
      <c r="S591" s="262"/>
      <c r="T591" s="262"/>
      <c r="U591" s="262"/>
      <c r="V591" s="262"/>
      <c r="W591" s="262"/>
      <c r="X591" s="262"/>
      <c r="Y591" s="262"/>
      <c r="Z591" s="262"/>
      <c r="AA591" s="262"/>
      <c r="AB591" s="262"/>
      <c r="AC591" s="262"/>
      <c r="AD591" s="262"/>
      <c r="AE591" s="262"/>
      <c r="AF591" s="262"/>
      <c r="AG591" s="37"/>
      <c r="AH591" s="37"/>
    </row>
    <row r="592" spans="1:34" ht="17">
      <c r="A592" s="666">
        <v>44049</v>
      </c>
      <c r="B592" s="115" t="s">
        <v>138</v>
      </c>
      <c r="C592" s="37">
        <v>881739324</v>
      </c>
      <c r="D592" s="115" t="s">
        <v>152</v>
      </c>
      <c r="E592" s="115" t="s">
        <v>140</v>
      </c>
      <c r="F592" s="665" t="s">
        <v>142</v>
      </c>
      <c r="G592" s="666">
        <v>44053</v>
      </c>
      <c r="H592" s="666">
        <v>44054</v>
      </c>
      <c r="I592" s="666">
        <v>44068</v>
      </c>
      <c r="J592" s="115" t="s">
        <v>384</v>
      </c>
      <c r="K592" s="680"/>
      <c r="L592" s="486">
        <v>384</v>
      </c>
      <c r="M592" s="137" t="s">
        <v>503</v>
      </c>
      <c r="N592" s="642"/>
      <c r="O592" s="265"/>
      <c r="P592" s="37"/>
      <c r="Q592" s="629"/>
      <c r="R592" s="37"/>
      <c r="S592" s="262"/>
      <c r="T592" s="262"/>
      <c r="U592" s="262"/>
      <c r="V592" s="262"/>
      <c r="W592" s="262"/>
      <c r="X592" s="262"/>
      <c r="Y592" s="262"/>
      <c r="Z592" s="262"/>
      <c r="AA592" s="262"/>
      <c r="AB592" s="262"/>
      <c r="AC592" s="262"/>
      <c r="AD592" s="262"/>
      <c r="AE592" s="262"/>
      <c r="AF592" s="262"/>
      <c r="AG592" s="37"/>
      <c r="AH592" s="37"/>
    </row>
    <row r="593" spans="1:34">
      <c r="A593" s="666">
        <v>44056</v>
      </c>
      <c r="B593" s="115" t="s">
        <v>194</v>
      </c>
      <c r="C593" s="84">
        <v>880692362</v>
      </c>
      <c r="D593" s="115" t="s">
        <v>139</v>
      </c>
      <c r="E593" s="115" t="s">
        <v>150</v>
      </c>
      <c r="F593" s="665" t="s">
        <v>142</v>
      </c>
      <c r="G593" s="265">
        <v>44056</v>
      </c>
      <c r="H593" s="265"/>
      <c r="I593" s="265">
        <v>44070</v>
      </c>
      <c r="J593" s="115"/>
      <c r="K593" s="629"/>
      <c r="L593" s="37"/>
      <c r="M593" s="678" t="s">
        <v>195</v>
      </c>
      <c r="N593" s="642"/>
      <c r="O593" s="645">
        <v>44047</v>
      </c>
      <c r="P593" s="262">
        <v>900.32</v>
      </c>
      <c r="Q593" s="629"/>
      <c r="R593" s="262"/>
      <c r="S593" s="262"/>
      <c r="T593" s="262"/>
      <c r="U593" s="262"/>
      <c r="V593" s="262"/>
      <c r="W593" s="262"/>
      <c r="X593" s="262"/>
      <c r="Y593" s="262"/>
      <c r="Z593" s="262"/>
      <c r="AA593" s="262"/>
      <c r="AB593" s="262"/>
      <c r="AC593" s="262"/>
      <c r="AD593" s="262"/>
      <c r="AE593" s="262"/>
      <c r="AF593" s="262"/>
      <c r="AG593" s="37"/>
      <c r="AH593" s="37"/>
    </row>
    <row r="594" spans="1:34" ht="17">
      <c r="A594" s="666">
        <v>44049</v>
      </c>
      <c r="B594" s="115" t="s">
        <v>138</v>
      </c>
      <c r="C594" s="37">
        <v>881739324</v>
      </c>
      <c r="D594" s="115" t="s">
        <v>152</v>
      </c>
      <c r="E594" s="115" t="s">
        <v>140</v>
      </c>
      <c r="F594" s="665" t="s">
        <v>384</v>
      </c>
      <c r="G594" s="666"/>
      <c r="H594" s="666">
        <v>44057</v>
      </c>
      <c r="I594" s="666">
        <v>44068</v>
      </c>
      <c r="J594" s="115" t="s">
        <v>384</v>
      </c>
      <c r="K594" s="680"/>
      <c r="L594" s="486">
        <v>54</v>
      </c>
      <c r="M594" s="137" t="s">
        <v>504</v>
      </c>
      <c r="N594" s="642"/>
      <c r="O594" s="265"/>
      <c r="P594" s="37"/>
      <c r="Q594" s="629"/>
      <c r="R594" s="37"/>
      <c r="S594" s="262"/>
      <c r="T594" s="262"/>
      <c r="U594" s="262"/>
      <c r="V594" s="262"/>
      <c r="W594" s="262"/>
      <c r="X594" s="262"/>
      <c r="Y594" s="262"/>
      <c r="Z594" s="262"/>
      <c r="AA594" s="262"/>
      <c r="AB594" s="262"/>
      <c r="AC594" s="262"/>
      <c r="AD594" s="262"/>
      <c r="AE594" s="262"/>
      <c r="AF594" s="262"/>
      <c r="AG594" s="37"/>
      <c r="AH594" s="37"/>
    </row>
    <row r="595" spans="1:34">
      <c r="A595" s="666">
        <v>44063</v>
      </c>
      <c r="B595" s="115" t="s">
        <v>154</v>
      </c>
      <c r="C595" s="37">
        <v>880692419</v>
      </c>
      <c r="D595" s="115" t="s">
        <v>152</v>
      </c>
      <c r="E595" s="115" t="s">
        <v>147</v>
      </c>
      <c r="F595" s="665" t="s">
        <v>142</v>
      </c>
      <c r="G595" s="37"/>
      <c r="H595" s="265">
        <v>44074</v>
      </c>
      <c r="I595" s="265"/>
      <c r="J595" s="115" t="s">
        <v>142</v>
      </c>
      <c r="K595" s="629"/>
      <c r="L595" s="37">
        <v>214</v>
      </c>
      <c r="M595" s="678"/>
      <c r="N595" s="642"/>
      <c r="O595" s="645"/>
      <c r="P595" s="262"/>
      <c r="Q595" s="629"/>
      <c r="R595" s="262"/>
      <c r="S595" s="262"/>
      <c r="T595" s="262"/>
      <c r="U595" s="262"/>
      <c r="V595" s="262"/>
      <c r="W595" s="262"/>
      <c r="X595" s="262"/>
      <c r="Y595" s="262"/>
      <c r="Z595" s="262"/>
      <c r="AA595" s="262"/>
      <c r="AB595" s="262"/>
      <c r="AC595" s="262"/>
      <c r="AD595" s="262"/>
      <c r="AE595" s="262"/>
      <c r="AF595" s="262"/>
      <c r="AG595" s="37"/>
      <c r="AH595" s="37"/>
    </row>
    <row r="596" spans="1:34">
      <c r="A596" s="265">
        <v>44069</v>
      </c>
      <c r="B596" s="115" t="s">
        <v>227</v>
      </c>
      <c r="C596" s="37">
        <v>880694144</v>
      </c>
      <c r="D596" s="115" t="s">
        <v>139</v>
      </c>
      <c r="E596" s="115" t="s">
        <v>424</v>
      </c>
      <c r="F596" s="115" t="s">
        <v>142</v>
      </c>
      <c r="G596" s="265">
        <v>44069</v>
      </c>
      <c r="H596" s="37"/>
      <c r="I596" s="37"/>
      <c r="J596" s="37"/>
      <c r="K596" s="629"/>
      <c r="L596" s="37"/>
      <c r="M596" s="678" t="s">
        <v>505</v>
      </c>
      <c r="N596" s="664" t="s">
        <v>268</v>
      </c>
      <c r="O596" s="84"/>
      <c r="P596" s="84"/>
      <c r="Q596" s="84"/>
      <c r="R596" s="84"/>
      <c r="S596" s="262"/>
      <c r="T596" s="262"/>
      <c r="U596" s="262"/>
      <c r="V596" s="262"/>
      <c r="W596" s="262"/>
      <c r="X596" s="262"/>
      <c r="Y596" s="262"/>
      <c r="Z596" s="262"/>
      <c r="AA596" s="262"/>
      <c r="AB596" s="262"/>
      <c r="AC596" s="262"/>
      <c r="AD596" s="262"/>
      <c r="AE596" s="262"/>
      <c r="AF596" s="262"/>
      <c r="AG596" s="37"/>
      <c r="AH596" s="37"/>
    </row>
    <row r="597" spans="1:34">
      <c r="A597" s="666">
        <v>44060</v>
      </c>
      <c r="B597" s="115" t="s">
        <v>297</v>
      </c>
      <c r="C597" s="84">
        <v>880698413</v>
      </c>
      <c r="D597" s="115" t="s">
        <v>139</v>
      </c>
      <c r="E597" s="115" t="s">
        <v>100</v>
      </c>
      <c r="F597" s="665" t="s">
        <v>142</v>
      </c>
      <c r="G597" s="37"/>
      <c r="H597" s="265"/>
      <c r="I597" s="265"/>
      <c r="J597" s="115"/>
      <c r="K597" s="629"/>
      <c r="L597" s="37"/>
      <c r="M597" s="678" t="s">
        <v>506</v>
      </c>
      <c r="N597" s="642"/>
      <c r="O597" s="645"/>
      <c r="P597" s="262"/>
      <c r="Q597" s="629"/>
      <c r="R597" s="262"/>
      <c r="S597" s="262"/>
      <c r="T597" s="262"/>
      <c r="U597" s="262"/>
      <c r="V597" s="262"/>
      <c r="W597" s="262"/>
      <c r="X597" s="262"/>
      <c r="Y597" s="262"/>
      <c r="Z597" s="262"/>
      <c r="AA597" s="262"/>
      <c r="AB597" s="262"/>
      <c r="AC597" s="262"/>
      <c r="AD597" s="262"/>
      <c r="AE597" s="262"/>
      <c r="AF597" s="262"/>
      <c r="AG597" s="37"/>
      <c r="AH597" s="37"/>
    </row>
    <row r="598" spans="1:34">
      <c r="A598" s="666">
        <v>44062</v>
      </c>
      <c r="B598" s="115" t="s">
        <v>194</v>
      </c>
      <c r="C598" s="23">
        <v>880698902</v>
      </c>
      <c r="D598" s="115" t="s">
        <v>152</v>
      </c>
      <c r="E598" s="115" t="s">
        <v>140</v>
      </c>
      <c r="F598" s="665" t="s">
        <v>142</v>
      </c>
      <c r="G598" s="37"/>
      <c r="H598" s="265"/>
      <c r="I598" s="265">
        <v>44076</v>
      </c>
      <c r="J598" s="115"/>
      <c r="K598" s="629"/>
      <c r="L598" s="37"/>
      <c r="M598" s="678" t="s">
        <v>195</v>
      </c>
      <c r="N598" s="642"/>
      <c r="O598" s="645"/>
      <c r="P598" s="262"/>
      <c r="Q598" s="629"/>
      <c r="R598" s="262"/>
      <c r="S598" s="262"/>
      <c r="T598" s="262"/>
      <c r="U598" s="262"/>
      <c r="V598" s="262"/>
      <c r="W598" s="262"/>
      <c r="X598" s="262"/>
      <c r="Y598" s="262"/>
      <c r="Z598" s="262"/>
      <c r="AA598" s="262"/>
      <c r="AB598" s="262"/>
      <c r="AC598" s="262"/>
      <c r="AD598" s="262"/>
      <c r="AE598" s="262"/>
      <c r="AF598" s="262"/>
      <c r="AG598" s="37"/>
      <c r="AH598" s="37"/>
    </row>
    <row r="599" spans="1:34">
      <c r="A599" s="265">
        <v>44050</v>
      </c>
      <c r="B599" s="115" t="s">
        <v>206</v>
      </c>
      <c r="C599" s="37">
        <v>880707790</v>
      </c>
      <c r="D599" s="115" t="s">
        <v>152</v>
      </c>
      <c r="E599" s="115" t="s">
        <v>140</v>
      </c>
      <c r="F599" s="115" t="s">
        <v>507</v>
      </c>
      <c r="G599" s="37"/>
      <c r="H599" s="265"/>
      <c r="I599" s="265">
        <v>44067</v>
      </c>
      <c r="J599" s="115"/>
      <c r="K599" s="629"/>
      <c r="L599" s="37"/>
      <c r="M599" s="678" t="s">
        <v>195</v>
      </c>
      <c r="N599" s="642"/>
      <c r="O599" s="645"/>
      <c r="P599" s="262"/>
      <c r="Q599" s="629"/>
      <c r="R599" s="262"/>
      <c r="S599" s="262"/>
      <c r="T599" s="262"/>
      <c r="U599" s="262"/>
      <c r="V599" s="262"/>
      <c r="W599" s="262"/>
      <c r="X599" s="262"/>
      <c r="Y599" s="262"/>
      <c r="Z599" s="262"/>
      <c r="AA599" s="262"/>
      <c r="AB599" s="262"/>
      <c r="AC599" s="262"/>
      <c r="AD599" s="262"/>
      <c r="AE599" s="262"/>
      <c r="AF599" s="262"/>
      <c r="AG599" s="37"/>
      <c r="AH599" s="37"/>
    </row>
    <row r="600" spans="1:34" ht="17">
      <c r="A600" s="666">
        <v>44049</v>
      </c>
      <c r="B600" s="115" t="s">
        <v>138</v>
      </c>
      <c r="C600" s="37">
        <v>881739324</v>
      </c>
      <c r="D600" s="115" t="s">
        <v>152</v>
      </c>
      <c r="E600" s="115" t="s">
        <v>140</v>
      </c>
      <c r="F600" s="665" t="s">
        <v>384</v>
      </c>
      <c r="G600" s="666">
        <v>44060</v>
      </c>
      <c r="H600" s="666">
        <v>44060</v>
      </c>
      <c r="I600" s="666">
        <v>44068</v>
      </c>
      <c r="J600" s="115" t="s">
        <v>384</v>
      </c>
      <c r="K600" s="680"/>
      <c r="L600" s="486">
        <v>54</v>
      </c>
      <c r="M600" s="137" t="s">
        <v>508</v>
      </c>
      <c r="N600" s="642"/>
      <c r="O600" s="265"/>
      <c r="P600" s="37"/>
      <c r="Q600" s="629"/>
      <c r="R600" s="37"/>
      <c r="S600" s="262"/>
      <c r="T600" s="262"/>
      <c r="U600" s="262"/>
      <c r="V600" s="262"/>
      <c r="W600" s="262"/>
      <c r="X600" s="262"/>
      <c r="Y600" s="262"/>
      <c r="Z600" s="262"/>
      <c r="AA600" s="262"/>
      <c r="AB600" s="262"/>
      <c r="AC600" s="262"/>
      <c r="AD600" s="262"/>
      <c r="AE600" s="262"/>
      <c r="AF600" s="262"/>
      <c r="AG600" s="37"/>
      <c r="AH600" s="37"/>
    </row>
    <row r="601" spans="1:34">
      <c r="A601" s="666">
        <v>44055</v>
      </c>
      <c r="B601" s="115" t="s">
        <v>156</v>
      </c>
      <c r="C601" s="37">
        <v>880709287</v>
      </c>
      <c r="D601" s="115" t="s">
        <v>152</v>
      </c>
      <c r="E601" s="115" t="s">
        <v>140</v>
      </c>
      <c r="F601" s="665"/>
      <c r="G601" s="37"/>
      <c r="H601" s="265"/>
      <c r="I601" s="265">
        <v>44063</v>
      </c>
      <c r="J601" s="115"/>
      <c r="K601" s="629"/>
      <c r="L601" s="37"/>
      <c r="M601" s="678" t="s">
        <v>509</v>
      </c>
      <c r="N601" s="642"/>
      <c r="O601" s="645"/>
      <c r="P601" s="262"/>
      <c r="Q601" s="629"/>
      <c r="R601" s="262"/>
      <c r="S601" s="262"/>
      <c r="T601" s="262"/>
      <c r="U601" s="262"/>
      <c r="V601" s="262"/>
      <c r="W601" s="262"/>
      <c r="X601" s="262"/>
      <c r="Y601" s="262"/>
      <c r="Z601" s="262"/>
      <c r="AA601" s="262"/>
      <c r="AB601" s="262"/>
      <c r="AC601" s="262"/>
      <c r="AD601" s="262"/>
      <c r="AE601" s="262"/>
      <c r="AF601" s="262"/>
      <c r="AG601" s="37"/>
      <c r="AH601" s="37"/>
    </row>
    <row r="602" spans="1:34">
      <c r="A602" s="666">
        <v>44063</v>
      </c>
      <c r="B602" s="115" t="s">
        <v>281</v>
      </c>
      <c r="C602" s="37">
        <v>880712879</v>
      </c>
      <c r="D602" s="115" t="s">
        <v>139</v>
      </c>
      <c r="E602" s="115" t="s">
        <v>140</v>
      </c>
      <c r="F602" s="665" t="s">
        <v>168</v>
      </c>
      <c r="G602" s="37"/>
      <c r="H602" s="265">
        <v>44067</v>
      </c>
      <c r="I602" s="265">
        <v>44069</v>
      </c>
      <c r="J602" s="115" t="s">
        <v>168</v>
      </c>
      <c r="K602" s="680" t="s">
        <v>169</v>
      </c>
      <c r="L602" s="37">
        <v>4200</v>
      </c>
      <c r="M602" s="678" t="s">
        <v>510</v>
      </c>
      <c r="N602" s="681" t="s">
        <v>474</v>
      </c>
      <c r="O602" s="645"/>
      <c r="P602" s="262"/>
      <c r="Q602" s="629"/>
      <c r="R602" s="262"/>
      <c r="S602" s="262"/>
      <c r="T602" s="262"/>
      <c r="U602" s="262"/>
      <c r="V602" s="262"/>
      <c r="W602" s="262"/>
      <c r="X602" s="262"/>
      <c r="Y602" s="262"/>
      <c r="Z602" s="262"/>
      <c r="AA602" s="262"/>
      <c r="AB602" s="262"/>
      <c r="AC602" s="262"/>
      <c r="AD602" s="262"/>
      <c r="AE602" s="262"/>
      <c r="AF602" s="262"/>
      <c r="AG602" s="37"/>
      <c r="AH602" s="37"/>
    </row>
    <row r="603" spans="1:34">
      <c r="A603" s="265">
        <v>44070</v>
      </c>
      <c r="B603" s="115" t="s">
        <v>281</v>
      </c>
      <c r="C603" s="37">
        <v>880712879</v>
      </c>
      <c r="D603" s="115" t="s">
        <v>139</v>
      </c>
      <c r="E603" s="115" t="s">
        <v>140</v>
      </c>
      <c r="F603" s="115" t="s">
        <v>168</v>
      </c>
      <c r="G603" s="37"/>
      <c r="H603" s="265">
        <v>44070</v>
      </c>
      <c r="I603" s="37"/>
      <c r="J603" s="115" t="s">
        <v>168</v>
      </c>
      <c r="K603" s="629"/>
      <c r="L603" s="37">
        <v>3400</v>
      </c>
      <c r="M603" s="678" t="s">
        <v>189</v>
      </c>
      <c r="N603" s="84"/>
      <c r="O603" s="84"/>
      <c r="P603" s="84"/>
      <c r="Q603" s="84"/>
      <c r="R603" s="84"/>
      <c r="S603" s="262"/>
      <c r="T603" s="262"/>
      <c r="U603" s="262"/>
      <c r="V603" s="262"/>
      <c r="W603" s="262"/>
      <c r="X603" s="262"/>
      <c r="Y603" s="262"/>
      <c r="Z603" s="262"/>
      <c r="AA603" s="262"/>
      <c r="AB603" s="262"/>
      <c r="AC603" s="262"/>
      <c r="AD603" s="262"/>
      <c r="AE603" s="262"/>
      <c r="AF603" s="262"/>
      <c r="AG603" s="37"/>
      <c r="AH603" s="37"/>
    </row>
    <row r="604" spans="1:34">
      <c r="A604" s="265">
        <v>44047</v>
      </c>
      <c r="B604" s="115" t="s">
        <v>297</v>
      </c>
      <c r="C604" s="37">
        <v>880717373</v>
      </c>
      <c r="D604" s="115" t="s">
        <v>152</v>
      </c>
      <c r="E604" s="115" t="s">
        <v>140</v>
      </c>
      <c r="F604" s="115" t="s">
        <v>142</v>
      </c>
      <c r="G604" s="37"/>
      <c r="H604" s="37"/>
      <c r="I604" s="265">
        <v>44063</v>
      </c>
      <c r="J604" s="37"/>
      <c r="K604" s="629"/>
      <c r="L604" s="37"/>
      <c r="M604" s="678" t="s">
        <v>511</v>
      </c>
      <c r="N604" s="37"/>
      <c r="O604" s="37"/>
      <c r="P604" s="37"/>
      <c r="Q604" s="37"/>
      <c r="R604" s="37"/>
      <c r="S604" s="262"/>
      <c r="T604" s="262"/>
      <c r="U604" s="262"/>
      <c r="V604" s="262"/>
      <c r="W604" s="262"/>
      <c r="X604" s="262"/>
      <c r="Y604" s="262"/>
      <c r="Z604" s="262"/>
      <c r="AA604" s="262"/>
      <c r="AB604" s="262"/>
      <c r="AC604" s="262"/>
      <c r="AD604" s="262"/>
      <c r="AE604" s="262"/>
      <c r="AF604" s="262"/>
      <c r="AG604" s="37"/>
      <c r="AH604" s="37"/>
    </row>
    <row r="605" spans="1:34">
      <c r="A605" s="265">
        <v>44047</v>
      </c>
      <c r="B605" s="115" t="s">
        <v>297</v>
      </c>
      <c r="C605" s="37">
        <v>880722904</v>
      </c>
      <c r="D605" s="115" t="s">
        <v>152</v>
      </c>
      <c r="E605" s="115" t="s">
        <v>140</v>
      </c>
      <c r="F605" s="115" t="s">
        <v>190</v>
      </c>
      <c r="G605" s="37"/>
      <c r="H605" s="265">
        <v>44049</v>
      </c>
      <c r="I605" s="265">
        <v>44063</v>
      </c>
      <c r="J605" s="115" t="s">
        <v>190</v>
      </c>
      <c r="K605" s="629"/>
      <c r="L605" s="37">
        <v>110</v>
      </c>
      <c r="M605" s="678" t="s">
        <v>512</v>
      </c>
      <c r="N605" s="37"/>
      <c r="O605" s="37"/>
      <c r="P605" s="37"/>
      <c r="Q605" s="37"/>
      <c r="R605" s="37"/>
      <c r="S605" s="262"/>
      <c r="T605" s="262"/>
      <c r="U605" s="262"/>
      <c r="V605" s="262"/>
      <c r="W605" s="262"/>
      <c r="X605" s="262"/>
      <c r="Y605" s="262"/>
      <c r="Z605" s="262"/>
      <c r="AA605" s="262"/>
      <c r="AB605" s="262"/>
      <c r="AC605" s="262"/>
      <c r="AD605" s="262"/>
      <c r="AE605" s="262"/>
      <c r="AF605" s="262"/>
      <c r="AG605" s="37"/>
      <c r="AH605" s="37"/>
    </row>
    <row r="606" spans="1:34">
      <c r="A606" s="666">
        <v>44063</v>
      </c>
      <c r="B606" s="115" t="s">
        <v>154</v>
      </c>
      <c r="C606" s="37">
        <v>880722936</v>
      </c>
      <c r="D606" s="115" t="s">
        <v>152</v>
      </c>
      <c r="E606" s="115" t="s">
        <v>150</v>
      </c>
      <c r="F606" s="665"/>
      <c r="G606" s="37"/>
      <c r="H606" s="265"/>
      <c r="I606" s="265">
        <v>44078</v>
      </c>
      <c r="J606" s="115"/>
      <c r="K606" s="629"/>
      <c r="L606" s="37"/>
      <c r="M606" s="678" t="s">
        <v>195</v>
      </c>
      <c r="N606" s="642"/>
      <c r="O606" s="645"/>
      <c r="P606" s="262"/>
      <c r="Q606" s="629"/>
      <c r="R606" s="262"/>
      <c r="S606" s="262"/>
      <c r="T606" s="262"/>
      <c r="U606" s="262"/>
      <c r="V606" s="262"/>
      <c r="W606" s="262"/>
      <c r="X606" s="262"/>
      <c r="Y606" s="262"/>
      <c r="Z606" s="262"/>
      <c r="AA606" s="262"/>
      <c r="AB606" s="262"/>
      <c r="AC606" s="262"/>
      <c r="AD606" s="262"/>
      <c r="AE606" s="262"/>
      <c r="AF606" s="262"/>
      <c r="AG606" s="37"/>
      <c r="AH606" s="37"/>
    </row>
    <row r="607" spans="1:34">
      <c r="A607" s="265">
        <v>44046</v>
      </c>
      <c r="B607" s="115" t="s">
        <v>156</v>
      </c>
      <c r="C607" s="262">
        <v>880723122</v>
      </c>
      <c r="D607" s="115" t="s">
        <v>139</v>
      </c>
      <c r="E607" s="115" t="s">
        <v>140</v>
      </c>
      <c r="F607" s="115" t="s">
        <v>142</v>
      </c>
      <c r="G607" s="37"/>
      <c r="H607" s="265">
        <v>44064</v>
      </c>
      <c r="I607" s="265">
        <v>44057</v>
      </c>
      <c r="J607" s="37"/>
      <c r="K607" s="629"/>
      <c r="L607" s="37">
        <v>59263.37</v>
      </c>
      <c r="M607" s="572"/>
      <c r="N607" s="37"/>
      <c r="O607" s="37"/>
      <c r="P607" s="37"/>
      <c r="Q607" s="37"/>
      <c r="R607" s="37"/>
      <c r="S607" s="262"/>
      <c r="T607" s="262"/>
      <c r="U607" s="262"/>
      <c r="V607" s="262"/>
      <c r="W607" s="262"/>
      <c r="X607" s="262"/>
      <c r="Y607" s="262"/>
      <c r="Z607" s="262"/>
      <c r="AA607" s="262"/>
      <c r="AB607" s="262"/>
      <c r="AC607" s="262"/>
      <c r="AD607" s="262"/>
      <c r="AE607" s="262"/>
      <c r="AF607" s="262"/>
      <c r="AG607" s="37"/>
      <c r="AH607" s="37"/>
    </row>
    <row r="608" spans="1:34" ht="17">
      <c r="A608" s="665">
        <v>44049</v>
      </c>
      <c r="B608" s="115" t="s">
        <v>138</v>
      </c>
      <c r="C608" s="37">
        <v>881739324</v>
      </c>
      <c r="D608" s="115" t="s">
        <v>152</v>
      </c>
      <c r="E608" s="115" t="s">
        <v>140</v>
      </c>
      <c r="F608" s="665" t="s">
        <v>384</v>
      </c>
      <c r="G608" s="666"/>
      <c r="H608" s="666">
        <v>44061</v>
      </c>
      <c r="I608" s="666">
        <v>44068</v>
      </c>
      <c r="J608" s="115" t="s">
        <v>384</v>
      </c>
      <c r="K608" s="680"/>
      <c r="L608" s="486">
        <v>81</v>
      </c>
      <c r="M608" s="137" t="s">
        <v>513</v>
      </c>
      <c r="N608" s="642"/>
      <c r="O608" s="265"/>
      <c r="P608" s="37"/>
      <c r="Q608" s="629"/>
      <c r="R608" s="37"/>
      <c r="S608" s="262"/>
      <c r="T608" s="262"/>
      <c r="U608" s="262"/>
      <c r="V608" s="262"/>
      <c r="W608" s="262"/>
      <c r="X608" s="262"/>
      <c r="Y608" s="262"/>
      <c r="Z608" s="262"/>
      <c r="AA608" s="262"/>
      <c r="AB608" s="262"/>
      <c r="AC608" s="262"/>
      <c r="AD608" s="262"/>
      <c r="AE608" s="262"/>
      <c r="AF608" s="262"/>
      <c r="AG608" s="37"/>
      <c r="AH608" s="37"/>
    </row>
    <row r="609" spans="1:34">
      <c r="A609" s="666">
        <v>44062</v>
      </c>
      <c r="B609" s="115" t="s">
        <v>194</v>
      </c>
      <c r="C609" s="23">
        <v>880725940</v>
      </c>
      <c r="D609" s="115" t="s">
        <v>139</v>
      </c>
      <c r="E609" s="115" t="s">
        <v>140</v>
      </c>
      <c r="F609" s="665" t="s">
        <v>142</v>
      </c>
      <c r="G609" s="265">
        <v>44062</v>
      </c>
      <c r="H609" s="265">
        <v>44068</v>
      </c>
      <c r="I609" s="265">
        <v>44076</v>
      </c>
      <c r="J609" s="115" t="s">
        <v>142</v>
      </c>
      <c r="K609" s="680" t="s">
        <v>514</v>
      </c>
      <c r="L609" s="37">
        <v>2086.62</v>
      </c>
      <c r="M609" s="678" t="s">
        <v>226</v>
      </c>
      <c r="N609" s="642"/>
      <c r="O609" s="645"/>
      <c r="P609" s="262"/>
      <c r="Q609" s="629"/>
      <c r="R609" s="262"/>
      <c r="S609" s="262"/>
      <c r="T609" s="262"/>
      <c r="U609" s="262"/>
      <c r="V609" s="262"/>
      <c r="W609" s="262"/>
      <c r="X609" s="262"/>
      <c r="Y609" s="262"/>
      <c r="Z609" s="262"/>
      <c r="AA609" s="262"/>
      <c r="AB609" s="262"/>
      <c r="AC609" s="262"/>
      <c r="AD609" s="262"/>
      <c r="AE609" s="262"/>
      <c r="AF609" s="262"/>
      <c r="AG609" s="37"/>
      <c r="AH609" s="37"/>
    </row>
    <row r="610" spans="1:34">
      <c r="A610" s="265">
        <v>44049</v>
      </c>
      <c r="B610" s="115" t="s">
        <v>167</v>
      </c>
      <c r="C610" s="37">
        <v>880725984</v>
      </c>
      <c r="D610" s="115" t="s">
        <v>139</v>
      </c>
      <c r="E610" s="115" t="s">
        <v>515</v>
      </c>
      <c r="F610" s="115" t="s">
        <v>142</v>
      </c>
      <c r="G610" s="37"/>
      <c r="H610" s="265"/>
      <c r="I610" s="265">
        <v>44063</v>
      </c>
      <c r="J610" s="115"/>
      <c r="K610" s="629"/>
      <c r="L610" s="37"/>
      <c r="M610" s="678" t="s">
        <v>39</v>
      </c>
      <c r="N610" s="681" t="s">
        <v>268</v>
      </c>
      <c r="O610" s="645"/>
      <c r="P610" s="262"/>
      <c r="Q610" s="629"/>
      <c r="R610" s="262"/>
      <c r="S610" s="262"/>
      <c r="T610" s="262"/>
      <c r="U610" s="262"/>
      <c r="V610" s="262"/>
      <c r="W610" s="262"/>
      <c r="X610" s="262"/>
      <c r="Y610" s="262"/>
      <c r="Z610" s="262"/>
      <c r="AA610" s="262"/>
      <c r="AB610" s="262"/>
      <c r="AC610" s="262"/>
      <c r="AD610" s="262"/>
      <c r="AE610" s="262"/>
      <c r="AF610" s="262"/>
      <c r="AG610" s="37"/>
      <c r="AH610" s="37"/>
    </row>
    <row r="611" spans="1:34">
      <c r="A611" s="265">
        <v>44050</v>
      </c>
      <c r="B611" s="115" t="s">
        <v>154</v>
      </c>
      <c r="C611" s="37">
        <v>880728982</v>
      </c>
      <c r="D611" s="115" t="s">
        <v>139</v>
      </c>
      <c r="E611" s="115" t="s">
        <v>147</v>
      </c>
      <c r="F611" s="37"/>
      <c r="G611" s="37"/>
      <c r="H611" s="265"/>
      <c r="I611" s="37"/>
      <c r="J611" s="115"/>
      <c r="K611" s="629"/>
      <c r="L611" s="37"/>
      <c r="M611" s="678"/>
      <c r="N611" s="642"/>
      <c r="O611" s="645"/>
      <c r="P611" s="262"/>
      <c r="Q611" s="629"/>
      <c r="R611" s="262"/>
      <c r="S611" s="262"/>
      <c r="T611" s="262"/>
      <c r="U611" s="262"/>
      <c r="V611" s="262"/>
      <c r="W611" s="262"/>
      <c r="X611" s="262"/>
      <c r="Y611" s="262"/>
      <c r="Z611" s="262"/>
      <c r="AA611" s="262"/>
      <c r="AB611" s="262"/>
      <c r="AC611" s="262"/>
      <c r="AD611" s="262"/>
      <c r="AE611" s="262"/>
      <c r="AF611" s="262"/>
      <c r="AG611" s="37"/>
      <c r="AH611" s="37"/>
    </row>
    <row r="612" spans="1:34">
      <c r="A612" s="666">
        <v>44060</v>
      </c>
      <c r="B612" s="115" t="s">
        <v>149</v>
      </c>
      <c r="C612" s="84">
        <v>880735404</v>
      </c>
      <c r="D612" s="115" t="s">
        <v>139</v>
      </c>
      <c r="E612" s="115" t="s">
        <v>140</v>
      </c>
      <c r="F612" s="665"/>
      <c r="G612" s="37"/>
      <c r="H612" s="265"/>
      <c r="I612" s="265">
        <v>44075</v>
      </c>
      <c r="J612" s="115"/>
      <c r="K612" s="629"/>
      <c r="L612" s="37"/>
      <c r="M612" s="678" t="s">
        <v>195</v>
      </c>
      <c r="N612" s="642"/>
      <c r="O612" s="645"/>
      <c r="P612" s="262"/>
      <c r="Q612" s="629"/>
      <c r="R612" s="262"/>
      <c r="S612" s="262"/>
      <c r="T612" s="262"/>
      <c r="U612" s="262"/>
      <c r="V612" s="262"/>
      <c r="W612" s="262"/>
      <c r="X612" s="262"/>
      <c r="Y612" s="262"/>
      <c r="Z612" s="262"/>
      <c r="AA612" s="262"/>
      <c r="AB612" s="262"/>
      <c r="AC612" s="262"/>
      <c r="AD612" s="262"/>
      <c r="AE612" s="262"/>
      <c r="AF612" s="262"/>
      <c r="AG612" s="37"/>
      <c r="AH612" s="37"/>
    </row>
    <row r="613" spans="1:34">
      <c r="A613" s="666">
        <v>44054</v>
      </c>
      <c r="B613" s="115" t="s">
        <v>149</v>
      </c>
      <c r="C613" s="37">
        <v>880737673</v>
      </c>
      <c r="D613" s="115" t="s">
        <v>139</v>
      </c>
      <c r="E613" s="115" t="s">
        <v>140</v>
      </c>
      <c r="F613" s="665" t="s">
        <v>168</v>
      </c>
      <c r="G613" s="37"/>
      <c r="H613" s="265"/>
      <c r="I613" s="265">
        <v>44069</v>
      </c>
      <c r="J613" s="115"/>
      <c r="K613" s="629"/>
      <c r="L613" s="37"/>
      <c r="M613" s="678" t="s">
        <v>516</v>
      </c>
      <c r="N613" s="629">
        <v>18450</v>
      </c>
      <c r="O613" s="645"/>
      <c r="P613" s="262"/>
      <c r="Q613" s="629"/>
      <c r="R613" s="262"/>
      <c r="S613" s="262"/>
      <c r="T613" s="262"/>
      <c r="U613" s="262"/>
      <c r="V613" s="262"/>
      <c r="W613" s="262"/>
      <c r="X613" s="262"/>
      <c r="Y613" s="262"/>
      <c r="Z613" s="262"/>
      <c r="AA613" s="262"/>
      <c r="AB613" s="262"/>
      <c r="AC613" s="262"/>
      <c r="AD613" s="262"/>
      <c r="AE613" s="262"/>
      <c r="AF613" s="262"/>
      <c r="AG613" s="37"/>
      <c r="AH613" s="37"/>
    </row>
    <row r="614" spans="1:34">
      <c r="A614" s="265">
        <v>44046</v>
      </c>
      <c r="B614" s="486" t="s">
        <v>297</v>
      </c>
      <c r="C614" s="690">
        <v>880744265</v>
      </c>
      <c r="D614" s="486" t="s">
        <v>152</v>
      </c>
      <c r="E614" s="486" t="s">
        <v>140</v>
      </c>
      <c r="F614" s="486" t="s">
        <v>142</v>
      </c>
      <c r="G614" s="37"/>
      <c r="H614" s="265">
        <v>44047</v>
      </c>
      <c r="I614" s="265">
        <v>44058</v>
      </c>
      <c r="J614" s="486" t="s">
        <v>142</v>
      </c>
      <c r="K614" s="629"/>
      <c r="L614" s="37">
        <v>656</v>
      </c>
      <c r="M614" s="678"/>
      <c r="N614" s="37"/>
      <c r="O614" s="37"/>
      <c r="P614" s="37"/>
      <c r="Q614" s="37"/>
      <c r="R614" s="37"/>
      <c r="S614" s="262"/>
      <c r="T614" s="262"/>
      <c r="U614" s="262"/>
      <c r="V614" s="262"/>
      <c r="W614" s="262"/>
      <c r="X614" s="262"/>
      <c r="Y614" s="262"/>
      <c r="Z614" s="262"/>
      <c r="AA614" s="262"/>
      <c r="AB614" s="262"/>
      <c r="AC614" s="262"/>
      <c r="AD614" s="262"/>
      <c r="AE614" s="262"/>
      <c r="AF614" s="262"/>
      <c r="AG614" s="37"/>
      <c r="AH614" s="37"/>
    </row>
    <row r="615" spans="1:34">
      <c r="A615" s="265">
        <v>44046</v>
      </c>
      <c r="B615" s="486" t="s">
        <v>297</v>
      </c>
      <c r="C615" s="690">
        <v>880744265</v>
      </c>
      <c r="D615" s="486" t="s">
        <v>152</v>
      </c>
      <c r="E615" s="486" t="s">
        <v>140</v>
      </c>
      <c r="F615" s="486" t="s">
        <v>142</v>
      </c>
      <c r="G615" s="37"/>
      <c r="H615" s="265">
        <v>44049</v>
      </c>
      <c r="I615" s="265">
        <v>44058</v>
      </c>
      <c r="J615" s="486" t="s">
        <v>142</v>
      </c>
      <c r="K615" s="629"/>
      <c r="L615" s="37">
        <v>328</v>
      </c>
      <c r="M615" s="678"/>
      <c r="N615" s="37"/>
      <c r="O615" s="37"/>
      <c r="P615" s="37"/>
      <c r="Q615" s="37"/>
      <c r="R615" s="37"/>
      <c r="S615" s="262"/>
      <c r="T615" s="262"/>
      <c r="U615" s="262"/>
      <c r="V615" s="262"/>
      <c r="W615" s="262"/>
      <c r="X615" s="262"/>
      <c r="Y615" s="262"/>
      <c r="Z615" s="262"/>
      <c r="AA615" s="262"/>
      <c r="AB615" s="262"/>
      <c r="AC615" s="262"/>
      <c r="AD615" s="262"/>
      <c r="AE615" s="262"/>
      <c r="AF615" s="262"/>
      <c r="AG615" s="37"/>
      <c r="AH615" s="37"/>
    </row>
    <row r="616" spans="1:34">
      <c r="A616" s="265">
        <v>44070</v>
      </c>
      <c r="B616" s="115" t="s">
        <v>144</v>
      </c>
      <c r="C616" s="37">
        <v>880744265</v>
      </c>
      <c r="D616" s="115" t="s">
        <v>139</v>
      </c>
      <c r="E616" s="115" t="s">
        <v>140</v>
      </c>
      <c r="F616" s="115" t="s">
        <v>142</v>
      </c>
      <c r="G616" s="265">
        <v>44070</v>
      </c>
      <c r="H616" s="265">
        <v>44070</v>
      </c>
      <c r="I616" s="265">
        <v>44085</v>
      </c>
      <c r="J616" s="115" t="s">
        <v>142</v>
      </c>
      <c r="K616" s="686">
        <v>100200</v>
      </c>
      <c r="L616" s="37">
        <v>251</v>
      </c>
      <c r="M616" s="682" t="s">
        <v>239</v>
      </c>
      <c r="N616" s="84"/>
      <c r="O616" s="84"/>
      <c r="P616" s="84"/>
      <c r="Q616" s="84"/>
      <c r="R616" s="84"/>
      <c r="S616" s="262"/>
      <c r="T616" s="262"/>
      <c r="U616" s="262"/>
      <c r="V616" s="262"/>
      <c r="W616" s="262"/>
      <c r="X616" s="262"/>
      <c r="Y616" s="262"/>
      <c r="Z616" s="262"/>
      <c r="AA616" s="262"/>
      <c r="AB616" s="262"/>
      <c r="AC616" s="262"/>
      <c r="AD616" s="262"/>
      <c r="AE616" s="262"/>
      <c r="AF616" s="262"/>
      <c r="AG616" s="37"/>
      <c r="AH616" s="37"/>
    </row>
    <row r="617" spans="1:34">
      <c r="A617" s="265">
        <v>44049</v>
      </c>
      <c r="B617" s="115" t="s">
        <v>144</v>
      </c>
      <c r="C617" s="37">
        <v>880745494</v>
      </c>
      <c r="D617" s="115" t="s">
        <v>139</v>
      </c>
      <c r="E617" s="115" t="s">
        <v>150</v>
      </c>
      <c r="F617" s="115" t="s">
        <v>142</v>
      </c>
      <c r="G617" s="37"/>
      <c r="H617" s="265"/>
      <c r="I617" s="265">
        <v>44078</v>
      </c>
      <c r="J617" s="115"/>
      <c r="K617" s="629"/>
      <c r="L617" s="37"/>
      <c r="M617" s="678" t="s">
        <v>517</v>
      </c>
      <c r="N617" s="642"/>
      <c r="O617" s="645"/>
      <c r="P617" s="262"/>
      <c r="Q617" s="629"/>
      <c r="R617" s="262"/>
      <c r="S617" s="262"/>
      <c r="T617" s="262"/>
      <c r="U617" s="262"/>
      <c r="V617" s="262"/>
      <c r="W617" s="262"/>
      <c r="X617" s="262"/>
      <c r="Y617" s="262"/>
      <c r="Z617" s="262"/>
      <c r="AA617" s="262"/>
      <c r="AB617" s="262"/>
      <c r="AC617" s="262"/>
      <c r="AD617" s="262"/>
      <c r="AE617" s="262"/>
      <c r="AF617" s="262"/>
      <c r="AG617" s="37"/>
      <c r="AH617" s="37"/>
    </row>
    <row r="618" spans="1:34">
      <c r="A618" s="666">
        <v>44054</v>
      </c>
      <c r="B618" s="115" t="s">
        <v>206</v>
      </c>
      <c r="C618" s="37">
        <v>880750906</v>
      </c>
      <c r="D618" s="115" t="s">
        <v>139</v>
      </c>
      <c r="E618" s="115" t="s">
        <v>140</v>
      </c>
      <c r="F618" s="665" t="s">
        <v>142</v>
      </c>
      <c r="G618" s="37"/>
      <c r="H618" s="265"/>
      <c r="I618" s="265">
        <v>44083</v>
      </c>
      <c r="J618" s="115"/>
      <c r="K618" s="629"/>
      <c r="L618" s="37"/>
      <c r="M618" s="678" t="s">
        <v>195</v>
      </c>
      <c r="N618" s="642"/>
      <c r="O618" s="645"/>
      <c r="P618" s="262"/>
      <c r="Q618" s="629"/>
      <c r="R618" s="262"/>
      <c r="S618" s="262"/>
      <c r="T618" s="262"/>
      <c r="U618" s="262"/>
      <c r="V618" s="262"/>
      <c r="W618" s="262"/>
      <c r="X618" s="262"/>
      <c r="Y618" s="262"/>
      <c r="Z618" s="262"/>
      <c r="AA618" s="262"/>
      <c r="AB618" s="262"/>
      <c r="AC618" s="262"/>
      <c r="AD618" s="262"/>
      <c r="AE618" s="262"/>
      <c r="AF618" s="262"/>
      <c r="AG618" s="37"/>
      <c r="AH618" s="37"/>
    </row>
    <row r="619" spans="1:34">
      <c r="A619" s="265">
        <v>44049</v>
      </c>
      <c r="B619" s="115" t="s">
        <v>156</v>
      </c>
      <c r="C619" s="37">
        <v>880751227</v>
      </c>
      <c r="D619" s="115" t="s">
        <v>139</v>
      </c>
      <c r="E619" s="115" t="s">
        <v>140</v>
      </c>
      <c r="F619" s="115" t="s">
        <v>142</v>
      </c>
      <c r="G619" s="37"/>
      <c r="H619" s="265">
        <v>44056</v>
      </c>
      <c r="I619" s="265">
        <v>44061</v>
      </c>
      <c r="J619" s="115"/>
      <c r="K619" s="629"/>
      <c r="L619" s="37">
        <v>174.3</v>
      </c>
      <c r="M619" s="678"/>
      <c r="N619" s="642"/>
      <c r="O619" s="645"/>
      <c r="P619" s="262"/>
      <c r="Q619" s="629"/>
      <c r="R619" s="262"/>
      <c r="S619" s="262"/>
      <c r="T619" s="262"/>
      <c r="U619" s="262"/>
      <c r="V619" s="262"/>
      <c r="W619" s="262"/>
      <c r="X619" s="262"/>
      <c r="Y619" s="262"/>
      <c r="Z619" s="262"/>
      <c r="AA619" s="262"/>
      <c r="AB619" s="262"/>
      <c r="AC619" s="262"/>
      <c r="AD619" s="262"/>
      <c r="AE619" s="262"/>
      <c r="AF619" s="262"/>
      <c r="AG619" s="37"/>
      <c r="AH619" s="37"/>
    </row>
    <row r="620" spans="1:34">
      <c r="A620" s="265">
        <v>44053</v>
      </c>
      <c r="B620" s="115" t="s">
        <v>154</v>
      </c>
      <c r="C620" s="37">
        <v>880753159</v>
      </c>
      <c r="D620" s="115" t="s">
        <v>139</v>
      </c>
      <c r="E620" s="115" t="s">
        <v>147</v>
      </c>
      <c r="F620" s="37"/>
      <c r="G620" s="37"/>
      <c r="H620" s="265"/>
      <c r="I620" s="37"/>
      <c r="J620" s="115"/>
      <c r="K620" s="629"/>
      <c r="L620" s="37"/>
      <c r="M620" s="678"/>
      <c r="N620" s="642"/>
      <c r="O620" s="645">
        <v>44067</v>
      </c>
      <c r="P620" s="262">
        <v>7225.98</v>
      </c>
      <c r="Q620" s="629"/>
      <c r="R620" s="262"/>
      <c r="S620" s="262"/>
      <c r="T620" s="262"/>
      <c r="U620" s="262"/>
      <c r="V620" s="262"/>
      <c r="W620" s="262"/>
      <c r="X620" s="262"/>
      <c r="Y620" s="262"/>
      <c r="Z620" s="262"/>
      <c r="AA620" s="262"/>
      <c r="AB620" s="262"/>
      <c r="AC620" s="262"/>
      <c r="AD620" s="262"/>
      <c r="AE620" s="262"/>
      <c r="AF620" s="262"/>
      <c r="AG620" s="37"/>
      <c r="AH620" s="37"/>
    </row>
    <row r="621" spans="1:34">
      <c r="A621" s="666">
        <v>44054</v>
      </c>
      <c r="B621" s="115" t="s">
        <v>157</v>
      </c>
      <c r="C621" s="37">
        <v>880755154</v>
      </c>
      <c r="D621" s="115" t="s">
        <v>139</v>
      </c>
      <c r="E621" s="115" t="s">
        <v>140</v>
      </c>
      <c r="F621" s="665" t="s">
        <v>518</v>
      </c>
      <c r="G621" s="37"/>
      <c r="H621" s="265"/>
      <c r="I621" s="265">
        <v>44067</v>
      </c>
      <c r="J621" s="115"/>
      <c r="K621" s="680" t="s">
        <v>353</v>
      </c>
      <c r="L621" s="37"/>
      <c r="M621" s="678"/>
      <c r="N621" s="642"/>
      <c r="O621" s="645"/>
      <c r="P621" s="262"/>
      <c r="Q621" s="629"/>
      <c r="R621" s="262"/>
      <c r="S621" s="262"/>
      <c r="T621" s="262"/>
      <c r="U621" s="262"/>
      <c r="V621" s="262"/>
      <c r="W621" s="262"/>
      <c r="X621" s="262"/>
      <c r="Y621" s="262"/>
      <c r="Z621" s="262"/>
      <c r="AA621" s="262"/>
      <c r="AB621" s="262"/>
      <c r="AC621" s="262"/>
      <c r="AD621" s="262"/>
      <c r="AE621" s="262"/>
      <c r="AF621" s="262"/>
      <c r="AG621" s="37"/>
      <c r="AH621" s="37"/>
    </row>
    <row r="622" spans="1:34">
      <c r="A622" s="666">
        <v>44055</v>
      </c>
      <c r="B622" s="115" t="s">
        <v>154</v>
      </c>
      <c r="C622" s="37">
        <v>880760577</v>
      </c>
      <c r="D622" s="115" t="s">
        <v>139</v>
      </c>
      <c r="E622" s="115" t="s">
        <v>147</v>
      </c>
      <c r="F622" s="665"/>
      <c r="G622" s="37"/>
      <c r="H622" s="265"/>
      <c r="I622" s="265"/>
      <c r="J622" s="115"/>
      <c r="K622" s="629"/>
      <c r="L622" s="37"/>
      <c r="M622" s="678"/>
      <c r="N622" s="642"/>
      <c r="O622" s="645"/>
      <c r="P622" s="262"/>
      <c r="Q622" s="629"/>
      <c r="R622" s="262"/>
      <c r="S622" s="262"/>
      <c r="T622" s="262"/>
      <c r="U622" s="262"/>
      <c r="V622" s="262"/>
      <c r="W622" s="262"/>
      <c r="X622" s="262"/>
      <c r="Y622" s="262"/>
      <c r="Z622" s="262"/>
      <c r="AA622" s="262"/>
      <c r="AB622" s="262"/>
      <c r="AC622" s="262"/>
      <c r="AD622" s="262"/>
      <c r="AE622" s="262"/>
      <c r="AF622" s="262"/>
      <c r="AG622" s="37"/>
      <c r="AH622" s="37"/>
    </row>
    <row r="623" spans="1:34">
      <c r="A623" s="666">
        <v>44054</v>
      </c>
      <c r="B623" s="115" t="s">
        <v>194</v>
      </c>
      <c r="C623" s="37">
        <v>880762210</v>
      </c>
      <c r="D623" s="115" t="s">
        <v>152</v>
      </c>
      <c r="E623" s="115" t="s">
        <v>140</v>
      </c>
      <c r="F623" s="665" t="s">
        <v>142</v>
      </c>
      <c r="G623" s="37"/>
      <c r="H623" s="265"/>
      <c r="I623" s="265">
        <v>44069</v>
      </c>
      <c r="J623" s="115"/>
      <c r="K623" s="629"/>
      <c r="L623" s="37"/>
      <c r="M623" s="678" t="s">
        <v>195</v>
      </c>
      <c r="N623" s="681" t="s">
        <v>410</v>
      </c>
      <c r="O623" s="665" t="s">
        <v>519</v>
      </c>
      <c r="P623" s="262">
        <v>4025.76</v>
      </c>
      <c r="Q623" s="629"/>
      <c r="R623" s="262"/>
      <c r="S623" s="262"/>
      <c r="T623" s="262"/>
      <c r="U623" s="262"/>
      <c r="V623" s="262"/>
      <c r="W623" s="262"/>
      <c r="X623" s="262"/>
      <c r="Y623" s="262"/>
      <c r="Z623" s="262"/>
      <c r="AA623" s="262"/>
      <c r="AB623" s="262"/>
      <c r="AC623" s="262"/>
      <c r="AD623" s="262"/>
      <c r="AE623" s="262"/>
      <c r="AF623" s="262"/>
      <c r="AG623" s="37"/>
      <c r="AH623" s="37"/>
    </row>
    <row r="624" spans="1:34">
      <c r="A624" s="666">
        <v>44063</v>
      </c>
      <c r="B624" s="115" t="s">
        <v>154</v>
      </c>
      <c r="C624" s="37">
        <v>880764734</v>
      </c>
      <c r="D624" s="115" t="s">
        <v>139</v>
      </c>
      <c r="E624" s="115" t="s">
        <v>100</v>
      </c>
      <c r="F624" s="665"/>
      <c r="G624" s="37"/>
      <c r="H624" s="265"/>
      <c r="I624" s="265">
        <v>44078</v>
      </c>
      <c r="J624" s="115"/>
      <c r="K624" s="629"/>
      <c r="L624" s="37"/>
      <c r="M624" s="678"/>
      <c r="N624" s="642"/>
      <c r="O624" s="645"/>
      <c r="P624" s="262"/>
      <c r="Q624" s="629"/>
      <c r="R624" s="262"/>
      <c r="S624" s="262"/>
      <c r="T624" s="262"/>
      <c r="U624" s="262"/>
      <c r="V624" s="262"/>
      <c r="W624" s="262"/>
      <c r="X624" s="262"/>
      <c r="Y624" s="262"/>
      <c r="Z624" s="262"/>
      <c r="AA624" s="262"/>
      <c r="AB624" s="262"/>
      <c r="AC624" s="262"/>
      <c r="AD624" s="262"/>
      <c r="AE624" s="262"/>
      <c r="AF624" s="262"/>
      <c r="AG624" s="37"/>
      <c r="AH624" s="37"/>
    </row>
    <row r="625" spans="1:34">
      <c r="A625" s="666">
        <v>44062</v>
      </c>
      <c r="B625" s="115" t="s">
        <v>154</v>
      </c>
      <c r="C625" s="23">
        <v>880770585</v>
      </c>
      <c r="D625" s="115" t="s">
        <v>139</v>
      </c>
      <c r="E625" s="115" t="s">
        <v>100</v>
      </c>
      <c r="F625" s="665"/>
      <c r="G625" s="37"/>
      <c r="H625" s="265"/>
      <c r="I625" s="265">
        <v>44075</v>
      </c>
      <c r="J625" s="115"/>
      <c r="K625" s="629"/>
      <c r="L625" s="37"/>
      <c r="M625" s="678" t="s">
        <v>195</v>
      </c>
      <c r="N625" s="642"/>
      <c r="O625" s="645"/>
      <c r="P625" s="262"/>
      <c r="Q625" s="629"/>
      <c r="R625" s="262"/>
      <c r="S625" s="262"/>
      <c r="T625" s="262"/>
      <c r="U625" s="262"/>
      <c r="V625" s="262"/>
      <c r="W625" s="262"/>
      <c r="X625" s="262"/>
      <c r="Y625" s="262"/>
      <c r="Z625" s="262"/>
      <c r="AA625" s="262"/>
      <c r="AB625" s="262"/>
      <c r="AC625" s="262"/>
      <c r="AD625" s="262"/>
      <c r="AE625" s="262"/>
      <c r="AF625" s="262"/>
      <c r="AG625" s="37"/>
      <c r="AH625" s="37"/>
    </row>
    <row r="626" spans="1:34">
      <c r="A626" s="666">
        <v>44056</v>
      </c>
      <c r="B626" s="115" t="s">
        <v>206</v>
      </c>
      <c r="C626" s="37">
        <v>880787781</v>
      </c>
      <c r="D626" s="115" t="s">
        <v>139</v>
      </c>
      <c r="E626" s="115" t="s">
        <v>140</v>
      </c>
      <c r="F626" s="665" t="s">
        <v>176</v>
      </c>
      <c r="G626" s="37"/>
      <c r="H626" s="265"/>
      <c r="I626" s="265">
        <v>44078</v>
      </c>
      <c r="J626" s="115"/>
      <c r="K626" s="629"/>
      <c r="L626" s="37"/>
      <c r="M626" s="678"/>
      <c r="N626" s="642"/>
      <c r="O626" s="645"/>
      <c r="P626" s="262"/>
      <c r="Q626" s="629"/>
      <c r="R626" s="262"/>
      <c r="S626" s="262"/>
      <c r="T626" s="262"/>
      <c r="U626" s="262"/>
      <c r="V626" s="262"/>
      <c r="W626" s="262"/>
      <c r="X626" s="262"/>
      <c r="Y626" s="262"/>
      <c r="Z626" s="262"/>
      <c r="AA626" s="262"/>
      <c r="AB626" s="262"/>
      <c r="AC626" s="262"/>
      <c r="AD626" s="262"/>
      <c r="AE626" s="262"/>
      <c r="AF626" s="262"/>
      <c r="AG626" s="37"/>
      <c r="AH626" s="37"/>
    </row>
    <row r="627" spans="1:34">
      <c r="A627" s="666">
        <v>44056</v>
      </c>
      <c r="B627" s="115" t="s">
        <v>149</v>
      </c>
      <c r="C627" s="84">
        <v>880796472</v>
      </c>
      <c r="D627" s="115" t="s">
        <v>139</v>
      </c>
      <c r="E627" s="115" t="s">
        <v>100</v>
      </c>
      <c r="F627" s="665"/>
      <c r="G627" s="37"/>
      <c r="H627" s="265"/>
      <c r="I627" s="265">
        <v>44071</v>
      </c>
      <c r="J627" s="115"/>
      <c r="K627" s="629"/>
      <c r="L627" s="37"/>
      <c r="M627" s="678"/>
      <c r="N627" s="642"/>
      <c r="O627" s="645"/>
      <c r="P627" s="262"/>
      <c r="Q627" s="629"/>
      <c r="R627" s="262"/>
      <c r="S627" s="262"/>
      <c r="T627" s="262"/>
      <c r="U627" s="262"/>
      <c r="V627" s="262"/>
      <c r="W627" s="262"/>
      <c r="X627" s="262"/>
      <c r="Y627" s="262"/>
      <c r="Z627" s="262"/>
      <c r="AA627" s="262"/>
      <c r="AB627" s="262"/>
      <c r="AC627" s="262"/>
      <c r="AD627" s="262"/>
      <c r="AE627" s="262"/>
      <c r="AF627" s="262"/>
      <c r="AG627" s="37"/>
      <c r="AH627" s="37"/>
    </row>
    <row r="628" spans="1:34">
      <c r="A628" s="666">
        <v>44063</v>
      </c>
      <c r="B628" s="115" t="s">
        <v>154</v>
      </c>
      <c r="C628" s="37">
        <v>880802757</v>
      </c>
      <c r="D628" s="115" t="s">
        <v>152</v>
      </c>
      <c r="E628" s="115" t="s">
        <v>150</v>
      </c>
      <c r="F628" s="665" t="s">
        <v>142</v>
      </c>
      <c r="G628" s="37"/>
      <c r="H628" s="265"/>
      <c r="I628" s="265">
        <v>44078</v>
      </c>
      <c r="J628" s="115"/>
      <c r="K628" s="629"/>
      <c r="L628" s="37"/>
      <c r="M628" s="678" t="s">
        <v>195</v>
      </c>
      <c r="N628" s="642"/>
      <c r="O628" s="645"/>
      <c r="P628" s="262"/>
      <c r="Q628" s="629"/>
      <c r="R628" s="262"/>
      <c r="S628" s="262"/>
      <c r="T628" s="262"/>
      <c r="U628" s="262"/>
      <c r="V628" s="262"/>
      <c r="W628" s="262"/>
      <c r="X628" s="262"/>
      <c r="Y628" s="262"/>
      <c r="Z628" s="262"/>
      <c r="AA628" s="262"/>
      <c r="AB628" s="262"/>
      <c r="AC628" s="262"/>
      <c r="AD628" s="262"/>
      <c r="AE628" s="262"/>
      <c r="AF628" s="262"/>
      <c r="AG628" s="37"/>
      <c r="AH628" s="37"/>
    </row>
    <row r="629" spans="1:34">
      <c r="A629" s="265">
        <v>44050</v>
      </c>
      <c r="B629" s="115" t="s">
        <v>154</v>
      </c>
      <c r="C629" s="37">
        <v>880810453</v>
      </c>
      <c r="D629" s="115" t="s">
        <v>139</v>
      </c>
      <c r="E629" s="115" t="s">
        <v>150</v>
      </c>
      <c r="F629" s="37"/>
      <c r="G629" s="37"/>
      <c r="H629" s="265">
        <v>44060</v>
      </c>
      <c r="I629" s="265">
        <v>44068</v>
      </c>
      <c r="J629" s="115" t="s">
        <v>168</v>
      </c>
      <c r="K629" s="629"/>
      <c r="L629" s="37">
        <v>420</v>
      </c>
      <c r="M629" s="678"/>
      <c r="N629" s="642"/>
      <c r="O629" s="645"/>
      <c r="P629" s="262"/>
      <c r="Q629" s="629"/>
      <c r="R629" s="262"/>
      <c r="S629" s="262"/>
      <c r="T629" s="262"/>
      <c r="U629" s="262"/>
      <c r="V629" s="262"/>
      <c r="W629" s="262"/>
      <c r="X629" s="262"/>
      <c r="Y629" s="262"/>
      <c r="Z629" s="262"/>
      <c r="AA629" s="262"/>
      <c r="AB629" s="262"/>
      <c r="AC629" s="262"/>
      <c r="AD629" s="262"/>
      <c r="AE629" s="262"/>
      <c r="AF629" s="262"/>
      <c r="AG629" s="37"/>
      <c r="AH629" s="37"/>
    </row>
    <row r="630" spans="1:34" ht="51">
      <c r="A630" s="665">
        <v>44050</v>
      </c>
      <c r="B630" s="115" t="s">
        <v>227</v>
      </c>
      <c r="C630" s="37">
        <v>880816505</v>
      </c>
      <c r="D630" s="115" t="s">
        <v>139</v>
      </c>
      <c r="E630" s="115" t="s">
        <v>162</v>
      </c>
      <c r="F630" s="665" t="s">
        <v>148</v>
      </c>
      <c r="G630" s="265">
        <v>44078</v>
      </c>
      <c r="H630" s="665">
        <v>44054</v>
      </c>
      <c r="I630" s="37"/>
      <c r="J630" s="115" t="s">
        <v>148</v>
      </c>
      <c r="K630" s="629"/>
      <c r="L630" s="37">
        <v>96</v>
      </c>
      <c r="M630" s="689" t="s">
        <v>520</v>
      </c>
      <c r="N630" s="642"/>
      <c r="O630" s="645">
        <v>44049</v>
      </c>
      <c r="P630" s="262">
        <v>35</v>
      </c>
      <c r="Q630" s="629"/>
      <c r="R630" s="262"/>
      <c r="S630" s="262"/>
      <c r="T630" s="262"/>
      <c r="U630" s="262"/>
      <c r="V630" s="262"/>
      <c r="W630" s="262"/>
      <c r="X630" s="262"/>
      <c r="Y630" s="262"/>
      <c r="Z630" s="262"/>
      <c r="AA630" s="262"/>
      <c r="AB630" s="262"/>
      <c r="AC630" s="262"/>
      <c r="AD630" s="262"/>
      <c r="AE630" s="262"/>
      <c r="AF630" s="262"/>
      <c r="AG630" s="37"/>
      <c r="AH630" s="37"/>
    </row>
    <row r="631" spans="1:34">
      <c r="A631" s="265">
        <v>44068</v>
      </c>
      <c r="B631" s="115" t="s">
        <v>227</v>
      </c>
      <c r="C631" s="37">
        <v>880816505</v>
      </c>
      <c r="D631" s="115" t="s">
        <v>152</v>
      </c>
      <c r="E631" s="115" t="s">
        <v>140</v>
      </c>
      <c r="F631" s="115" t="s">
        <v>148</v>
      </c>
      <c r="G631" s="265">
        <v>44078</v>
      </c>
      <c r="H631" s="265">
        <v>44074</v>
      </c>
      <c r="I631" s="37"/>
      <c r="J631" s="37"/>
      <c r="K631" s="686">
        <v>100200</v>
      </c>
      <c r="L631" s="37">
        <v>25</v>
      </c>
      <c r="M631" s="678" t="s">
        <v>521</v>
      </c>
      <c r="N631" s="23">
        <v>25</v>
      </c>
      <c r="O631" s="84"/>
      <c r="P631" s="84"/>
      <c r="Q631" s="84"/>
      <c r="R631" s="84"/>
      <c r="S631" s="262"/>
      <c r="T631" s="262"/>
      <c r="U631" s="262"/>
      <c r="V631" s="262"/>
      <c r="W631" s="262"/>
      <c r="X631" s="262"/>
      <c r="Y631" s="262"/>
      <c r="Z631" s="262"/>
      <c r="AA631" s="262"/>
      <c r="AB631" s="262"/>
      <c r="AC631" s="262"/>
      <c r="AD631" s="262"/>
      <c r="AE631" s="262"/>
      <c r="AF631" s="262"/>
      <c r="AG631" s="37"/>
      <c r="AH631" s="37"/>
    </row>
    <row r="632" spans="1:34">
      <c r="A632" s="265">
        <v>44050</v>
      </c>
      <c r="B632" s="115" t="s">
        <v>154</v>
      </c>
      <c r="C632" s="37">
        <v>880817555</v>
      </c>
      <c r="D632" s="115" t="s">
        <v>139</v>
      </c>
      <c r="E632" s="115" t="s">
        <v>150</v>
      </c>
      <c r="F632" s="115" t="s">
        <v>390</v>
      </c>
      <c r="G632" s="37"/>
      <c r="H632" s="265"/>
      <c r="I632" s="265">
        <v>44067</v>
      </c>
      <c r="J632" s="115"/>
      <c r="K632" s="629"/>
      <c r="L632" s="37"/>
      <c r="M632" s="678" t="s">
        <v>195</v>
      </c>
      <c r="N632" s="642"/>
      <c r="O632" s="645"/>
      <c r="P632" s="262"/>
      <c r="Q632" s="629"/>
      <c r="R632" s="262"/>
      <c r="S632" s="262"/>
      <c r="T632" s="262"/>
      <c r="U632" s="262"/>
      <c r="V632" s="262"/>
      <c r="W632" s="262"/>
      <c r="X632" s="262"/>
      <c r="Y632" s="262"/>
      <c r="Z632" s="262"/>
      <c r="AA632" s="262"/>
      <c r="AB632" s="262"/>
      <c r="AC632" s="262"/>
      <c r="AD632" s="262"/>
      <c r="AE632" s="262"/>
      <c r="AF632" s="262"/>
      <c r="AG632" s="37"/>
      <c r="AH632" s="37"/>
    </row>
    <row r="633" spans="1:34">
      <c r="A633" s="265">
        <v>44047</v>
      </c>
      <c r="B633" s="115" t="s">
        <v>297</v>
      </c>
      <c r="C633" s="37">
        <v>880817890</v>
      </c>
      <c r="D633" s="115" t="s">
        <v>152</v>
      </c>
      <c r="E633" s="115" t="s">
        <v>140</v>
      </c>
      <c r="F633" s="115" t="s">
        <v>142</v>
      </c>
      <c r="G633" s="37"/>
      <c r="H633" s="37"/>
      <c r="I633" s="265">
        <v>44053</v>
      </c>
      <c r="J633" s="37"/>
      <c r="K633" s="629"/>
      <c r="L633" s="37"/>
      <c r="M633" s="678" t="s">
        <v>522</v>
      </c>
      <c r="N633" s="37"/>
      <c r="O633" s="37"/>
      <c r="P633" s="37"/>
      <c r="Q633" s="37"/>
      <c r="R633" s="37"/>
      <c r="S633" s="262"/>
      <c r="T633" s="262"/>
      <c r="U633" s="262"/>
      <c r="V633" s="262"/>
      <c r="W633" s="262"/>
      <c r="X633" s="262"/>
      <c r="Y633" s="262"/>
      <c r="Z633" s="262"/>
      <c r="AA633" s="262"/>
      <c r="AB633" s="262"/>
      <c r="AC633" s="262"/>
      <c r="AD633" s="262"/>
      <c r="AE633" s="262"/>
      <c r="AF633" s="262"/>
      <c r="AG633" s="37"/>
      <c r="AH633" s="37"/>
    </row>
    <row r="634" spans="1:34">
      <c r="A634" s="666">
        <v>44056</v>
      </c>
      <c r="B634" s="115" t="s">
        <v>154</v>
      </c>
      <c r="C634" s="37">
        <v>880820785</v>
      </c>
      <c r="D634" s="115" t="s">
        <v>139</v>
      </c>
      <c r="E634" s="115" t="s">
        <v>100</v>
      </c>
      <c r="F634" s="665"/>
      <c r="G634" s="37"/>
      <c r="H634" s="265">
        <v>44062</v>
      </c>
      <c r="I634" s="265">
        <v>44068</v>
      </c>
      <c r="J634" s="115" t="s">
        <v>168</v>
      </c>
      <c r="K634" s="629"/>
      <c r="L634" s="37">
        <v>410</v>
      </c>
      <c r="M634" s="678" t="s">
        <v>523</v>
      </c>
      <c r="N634" s="642"/>
      <c r="O634" s="645"/>
      <c r="P634" s="262"/>
      <c r="Q634" s="629"/>
      <c r="R634" s="262"/>
      <c r="S634" s="262"/>
      <c r="T634" s="262"/>
      <c r="U634" s="262"/>
      <c r="V634" s="262"/>
      <c r="W634" s="262"/>
      <c r="X634" s="262"/>
      <c r="Y634" s="262"/>
      <c r="Z634" s="262"/>
      <c r="AA634" s="262"/>
      <c r="AB634" s="262"/>
      <c r="AC634" s="262"/>
      <c r="AD634" s="262"/>
      <c r="AE634" s="262"/>
      <c r="AF634" s="262"/>
      <c r="AG634" s="37"/>
      <c r="AH634" s="37"/>
    </row>
    <row r="635" spans="1:34">
      <c r="A635" s="265">
        <v>44046</v>
      </c>
      <c r="B635" s="115" t="s">
        <v>154</v>
      </c>
      <c r="C635" s="37">
        <v>880822962</v>
      </c>
      <c r="D635" s="115" t="s">
        <v>139</v>
      </c>
      <c r="E635" s="115" t="s">
        <v>150</v>
      </c>
      <c r="F635" s="115" t="s">
        <v>225</v>
      </c>
      <c r="G635" s="37"/>
      <c r="H635" s="37"/>
      <c r="I635" s="265">
        <v>44060</v>
      </c>
      <c r="J635" s="37"/>
      <c r="K635" s="629"/>
      <c r="L635" s="37"/>
      <c r="M635" s="678" t="s">
        <v>195</v>
      </c>
      <c r="N635" s="37"/>
      <c r="O635" s="265">
        <v>44068</v>
      </c>
      <c r="P635" s="37">
        <v>6806.64</v>
      </c>
      <c r="Q635" s="37"/>
      <c r="R635" s="37"/>
      <c r="S635" s="262"/>
      <c r="T635" s="262"/>
      <c r="U635" s="262"/>
      <c r="V635" s="262"/>
      <c r="W635" s="262"/>
      <c r="X635" s="262"/>
      <c r="Y635" s="262"/>
      <c r="Z635" s="262"/>
      <c r="AA635" s="262"/>
      <c r="AB635" s="262"/>
      <c r="AC635" s="262"/>
      <c r="AD635" s="262"/>
      <c r="AE635" s="262"/>
      <c r="AF635" s="262"/>
      <c r="AG635" s="37"/>
      <c r="AH635" s="37"/>
    </row>
    <row r="636" spans="1:34">
      <c r="A636" s="666">
        <v>44056</v>
      </c>
      <c r="B636" s="115" t="s">
        <v>281</v>
      </c>
      <c r="C636" s="37">
        <v>880825441</v>
      </c>
      <c r="D636" s="115" t="s">
        <v>152</v>
      </c>
      <c r="E636" s="115" t="s">
        <v>140</v>
      </c>
      <c r="F636" s="665" t="s">
        <v>142</v>
      </c>
      <c r="G636" s="37"/>
      <c r="H636" s="265">
        <v>44067</v>
      </c>
      <c r="I636" s="265">
        <v>44071</v>
      </c>
      <c r="J636" s="115" t="s">
        <v>142</v>
      </c>
      <c r="K636" s="680" t="s">
        <v>485</v>
      </c>
      <c r="L636" s="37">
        <v>95</v>
      </c>
      <c r="M636" s="678" t="s">
        <v>408</v>
      </c>
      <c r="N636" s="629"/>
      <c r="O636" s="645"/>
      <c r="P636" s="262"/>
      <c r="Q636" s="629"/>
      <c r="R636" s="262"/>
      <c r="S636" s="262"/>
      <c r="T636" s="262"/>
      <c r="U636" s="262"/>
      <c r="V636" s="262"/>
      <c r="W636" s="262"/>
      <c r="X636" s="262"/>
      <c r="Y636" s="262"/>
      <c r="Z636" s="262"/>
      <c r="AA636" s="262"/>
      <c r="AB636" s="262"/>
      <c r="AC636" s="262"/>
      <c r="AD636" s="262"/>
      <c r="AE636" s="262"/>
      <c r="AF636" s="262"/>
      <c r="AG636" s="37"/>
      <c r="AH636" s="37"/>
    </row>
    <row r="637" spans="1:34">
      <c r="A637" s="265">
        <v>44071</v>
      </c>
      <c r="B637" s="115" t="s">
        <v>281</v>
      </c>
      <c r="C637" s="37">
        <v>880825441</v>
      </c>
      <c r="D637" s="115" t="s">
        <v>152</v>
      </c>
      <c r="E637" s="115" t="s">
        <v>140</v>
      </c>
      <c r="F637" s="115" t="s">
        <v>142</v>
      </c>
      <c r="G637" s="37"/>
      <c r="H637" s="265">
        <v>44071</v>
      </c>
      <c r="I637" s="37"/>
      <c r="J637" s="37"/>
      <c r="K637" s="680" t="s">
        <v>485</v>
      </c>
      <c r="L637" s="37">
        <v>288</v>
      </c>
      <c r="M637" s="678" t="s">
        <v>429</v>
      </c>
      <c r="N637" s="84"/>
      <c r="O637" s="84"/>
      <c r="P637" s="84"/>
      <c r="Q637" s="84"/>
      <c r="R637" s="84"/>
      <c r="S637" s="262"/>
      <c r="T637" s="262"/>
      <c r="U637" s="262"/>
      <c r="V637" s="262"/>
      <c r="W637" s="262"/>
      <c r="X637" s="262"/>
      <c r="Y637" s="262"/>
      <c r="Z637" s="262"/>
      <c r="AA637" s="262"/>
      <c r="AB637" s="262"/>
      <c r="AC637" s="262"/>
      <c r="AD637" s="262"/>
      <c r="AE637" s="262"/>
      <c r="AF637" s="262"/>
      <c r="AG637" s="37"/>
      <c r="AH637" s="37"/>
    </row>
    <row r="638" spans="1:34">
      <c r="A638" s="265">
        <v>44050</v>
      </c>
      <c r="B638" s="115" t="s">
        <v>149</v>
      </c>
      <c r="C638" s="37">
        <v>880827282</v>
      </c>
      <c r="D638" s="115" t="s">
        <v>139</v>
      </c>
      <c r="E638" s="115" t="s">
        <v>140</v>
      </c>
      <c r="F638" s="115" t="s">
        <v>200</v>
      </c>
      <c r="G638" s="37"/>
      <c r="H638" s="265"/>
      <c r="I638" s="265">
        <v>44064</v>
      </c>
      <c r="J638" s="115"/>
      <c r="K638" s="629"/>
      <c r="L638" s="37"/>
      <c r="M638" s="678" t="s">
        <v>524</v>
      </c>
      <c r="N638" s="642"/>
      <c r="O638" s="645"/>
      <c r="P638" s="262"/>
      <c r="Q638" s="629"/>
      <c r="R638" s="262"/>
      <c r="S638" s="262"/>
      <c r="T638" s="262"/>
      <c r="U638" s="262"/>
      <c r="V638" s="262"/>
      <c r="W638" s="262"/>
      <c r="X638" s="262"/>
      <c r="Y638" s="262"/>
      <c r="Z638" s="262"/>
      <c r="AA638" s="262"/>
      <c r="AB638" s="262"/>
      <c r="AC638" s="262"/>
      <c r="AD638" s="262"/>
      <c r="AE638" s="262"/>
      <c r="AF638" s="262"/>
      <c r="AG638" s="37"/>
      <c r="AH638" s="37"/>
    </row>
    <row r="639" spans="1:34">
      <c r="A639" s="265">
        <v>44047</v>
      </c>
      <c r="B639" s="115" t="s">
        <v>144</v>
      </c>
      <c r="C639" s="37">
        <v>880831327</v>
      </c>
      <c r="D639" s="115" t="s">
        <v>139</v>
      </c>
      <c r="E639" s="115" t="s">
        <v>147</v>
      </c>
      <c r="F639" s="115" t="s">
        <v>142</v>
      </c>
      <c r="G639" s="37"/>
      <c r="H639" s="37"/>
      <c r="I639" s="265">
        <v>44070</v>
      </c>
      <c r="J639" s="37"/>
      <c r="K639" s="629"/>
      <c r="L639" s="37"/>
      <c r="M639" s="572"/>
      <c r="N639" s="37"/>
      <c r="O639" s="265">
        <v>44047</v>
      </c>
      <c r="P639" s="37">
        <v>1548.91</v>
      </c>
      <c r="Q639" s="37"/>
      <c r="R639" s="37"/>
      <c r="S639" s="262"/>
      <c r="T639" s="262"/>
      <c r="U639" s="262"/>
      <c r="V639" s="262"/>
      <c r="W639" s="262"/>
      <c r="X639" s="262"/>
      <c r="Y639" s="262"/>
      <c r="Z639" s="262"/>
      <c r="AA639" s="262"/>
      <c r="AB639" s="262"/>
      <c r="AC639" s="262"/>
      <c r="AD639" s="262"/>
      <c r="AE639" s="262"/>
      <c r="AF639" s="262"/>
      <c r="AG639" s="37"/>
      <c r="AH639" s="37"/>
    </row>
    <row r="640" spans="1:34">
      <c r="A640" s="265">
        <v>44068</v>
      </c>
      <c r="B640" s="115" t="s">
        <v>167</v>
      </c>
      <c r="C640" s="37">
        <v>880835726</v>
      </c>
      <c r="D640" s="115" t="s">
        <v>152</v>
      </c>
      <c r="E640" s="115" t="s">
        <v>140</v>
      </c>
      <c r="F640" s="115" t="s">
        <v>200</v>
      </c>
      <c r="G640" s="265">
        <v>44068</v>
      </c>
      <c r="H640" s="265">
        <v>44068</v>
      </c>
      <c r="I640" s="37"/>
      <c r="J640" s="115" t="s">
        <v>200</v>
      </c>
      <c r="K640" s="680" t="s">
        <v>250</v>
      </c>
      <c r="L640" s="37">
        <v>7626</v>
      </c>
      <c r="M640" s="572"/>
      <c r="N640" s="84"/>
      <c r="O640" s="84"/>
      <c r="P640" s="84"/>
      <c r="Q640" s="84"/>
      <c r="R640" s="84"/>
      <c r="S640" s="262"/>
      <c r="T640" s="262"/>
      <c r="U640" s="262"/>
      <c r="V640" s="262"/>
      <c r="W640" s="262"/>
      <c r="X640" s="262"/>
      <c r="Y640" s="262"/>
      <c r="Z640" s="262"/>
      <c r="AA640" s="262"/>
      <c r="AB640" s="262"/>
      <c r="AC640" s="262"/>
      <c r="AD640" s="262"/>
      <c r="AE640" s="262"/>
      <c r="AF640" s="262"/>
      <c r="AG640" s="37"/>
      <c r="AH640" s="37"/>
    </row>
    <row r="641" spans="1:34">
      <c r="A641" s="265">
        <v>44046</v>
      </c>
      <c r="B641" s="115" t="s">
        <v>227</v>
      </c>
      <c r="C641" s="37">
        <v>880835815</v>
      </c>
      <c r="D641" s="115" t="s">
        <v>152</v>
      </c>
      <c r="E641" s="115" t="s">
        <v>147</v>
      </c>
      <c r="F641" s="115" t="s">
        <v>142</v>
      </c>
      <c r="G641" s="265">
        <v>44071</v>
      </c>
      <c r="H641" s="37"/>
      <c r="I641" s="265">
        <v>44060</v>
      </c>
      <c r="J641" s="37"/>
      <c r="K641" s="629"/>
      <c r="L641" s="37"/>
      <c r="M641" s="678" t="s">
        <v>525</v>
      </c>
      <c r="N641" s="37"/>
      <c r="O641" s="37"/>
      <c r="P641" s="37"/>
      <c r="Q641" s="37"/>
      <c r="R641" s="37"/>
      <c r="S641" s="262"/>
      <c r="T641" s="262"/>
      <c r="U641" s="262"/>
      <c r="V641" s="262"/>
      <c r="W641" s="262"/>
      <c r="X641" s="262"/>
      <c r="Y641" s="262"/>
      <c r="Z641" s="262"/>
      <c r="AA641" s="262"/>
      <c r="AB641" s="262"/>
      <c r="AC641" s="262"/>
      <c r="AD641" s="262"/>
      <c r="AE641" s="262"/>
      <c r="AF641" s="262"/>
      <c r="AG641" s="37"/>
      <c r="AH641" s="37"/>
    </row>
    <row r="642" spans="1:34">
      <c r="A642" s="666">
        <v>44054</v>
      </c>
      <c r="B642" s="115" t="s">
        <v>194</v>
      </c>
      <c r="C642" s="37">
        <v>880839744</v>
      </c>
      <c r="D642" s="115" t="s">
        <v>139</v>
      </c>
      <c r="E642" s="115" t="s">
        <v>140</v>
      </c>
      <c r="F642" s="665" t="s">
        <v>142</v>
      </c>
      <c r="G642" s="265">
        <v>44069</v>
      </c>
      <c r="H642" s="265"/>
      <c r="I642" s="265">
        <v>44084</v>
      </c>
      <c r="J642" s="115"/>
      <c r="K642" s="629"/>
      <c r="L642" s="37"/>
      <c r="M642" s="678" t="s">
        <v>251</v>
      </c>
      <c r="N642" s="681" t="s">
        <v>410</v>
      </c>
      <c r="O642" s="645"/>
      <c r="P642" s="262"/>
      <c r="Q642" s="629"/>
      <c r="R642" s="262"/>
      <c r="S642" s="262"/>
      <c r="T642" s="262"/>
      <c r="U642" s="262"/>
      <c r="V642" s="262"/>
      <c r="W642" s="262"/>
      <c r="X642" s="262"/>
      <c r="Y642" s="262"/>
      <c r="Z642" s="262"/>
      <c r="AA642" s="262"/>
      <c r="AB642" s="262"/>
      <c r="AC642" s="262"/>
      <c r="AD642" s="262"/>
      <c r="AE642" s="262"/>
      <c r="AF642" s="262"/>
      <c r="AG642" s="37"/>
      <c r="AH642" s="37"/>
    </row>
    <row r="643" spans="1:34">
      <c r="A643" s="666">
        <v>44062</v>
      </c>
      <c r="B643" s="115" t="s">
        <v>154</v>
      </c>
      <c r="C643" s="23">
        <v>880839848</v>
      </c>
      <c r="D643" s="115" t="s">
        <v>139</v>
      </c>
      <c r="E643" s="115" t="s">
        <v>100</v>
      </c>
      <c r="F643" s="665"/>
      <c r="G643" s="37"/>
      <c r="H643" s="265"/>
      <c r="I643" s="265">
        <v>44077</v>
      </c>
      <c r="J643" s="115"/>
      <c r="K643" s="629"/>
      <c r="L643" s="37"/>
      <c r="M643" s="678"/>
      <c r="N643" s="642"/>
      <c r="O643" s="645"/>
      <c r="P643" s="262"/>
      <c r="Q643" s="629"/>
      <c r="R643" s="262"/>
      <c r="S643" s="262"/>
      <c r="T643" s="262"/>
      <c r="U643" s="262"/>
      <c r="V643" s="262"/>
      <c r="W643" s="262"/>
      <c r="X643" s="262"/>
      <c r="Y643" s="262"/>
      <c r="Z643" s="262"/>
      <c r="AA643" s="262"/>
      <c r="AB643" s="262"/>
      <c r="AC643" s="262"/>
      <c r="AD643" s="262"/>
      <c r="AE643" s="262"/>
      <c r="AF643" s="262"/>
      <c r="AG643" s="37"/>
      <c r="AH643" s="37"/>
    </row>
    <row r="644" spans="1:34">
      <c r="A644" s="666">
        <v>44064</v>
      </c>
      <c r="B644" s="115" t="s">
        <v>154</v>
      </c>
      <c r="C644" s="37">
        <v>880840688</v>
      </c>
      <c r="D644" s="115" t="s">
        <v>152</v>
      </c>
      <c r="E644" s="115" t="s">
        <v>140</v>
      </c>
      <c r="F644" s="665" t="s">
        <v>142</v>
      </c>
      <c r="G644" s="37"/>
      <c r="H644" s="265"/>
      <c r="I644" s="265">
        <v>44079</v>
      </c>
      <c r="J644" s="115"/>
      <c r="K644" s="629"/>
      <c r="L644" s="37"/>
      <c r="M644" s="678" t="s">
        <v>526</v>
      </c>
      <c r="N644" s="642"/>
      <c r="O644" s="645"/>
      <c r="P644" s="262"/>
      <c r="Q644" s="629"/>
      <c r="R644" s="262"/>
      <c r="S644" s="262"/>
      <c r="T644" s="262"/>
      <c r="U644" s="262"/>
      <c r="V644" s="262"/>
      <c r="W644" s="262"/>
      <c r="X644" s="262"/>
      <c r="Y644" s="262"/>
      <c r="Z644" s="262"/>
      <c r="AA644" s="262"/>
      <c r="AB644" s="262"/>
      <c r="AC644" s="262"/>
      <c r="AD644" s="262"/>
      <c r="AE644" s="262"/>
      <c r="AF644" s="262"/>
      <c r="AG644" s="37"/>
      <c r="AH644" s="37"/>
    </row>
    <row r="645" spans="1:34">
      <c r="A645" s="265">
        <v>44047</v>
      </c>
      <c r="B645" s="115" t="s">
        <v>154</v>
      </c>
      <c r="C645" s="37">
        <v>880843206</v>
      </c>
      <c r="D645" s="115" t="s">
        <v>139</v>
      </c>
      <c r="E645" s="115" t="s">
        <v>150</v>
      </c>
      <c r="F645" s="115" t="s">
        <v>527</v>
      </c>
      <c r="G645" s="37"/>
      <c r="H645" s="265">
        <v>44064</v>
      </c>
      <c r="I645" s="265">
        <v>44061</v>
      </c>
      <c r="J645" s="115" t="s">
        <v>168</v>
      </c>
      <c r="K645" s="629"/>
      <c r="L645" s="37">
        <v>423</v>
      </c>
      <c r="M645" s="678" t="s">
        <v>269</v>
      </c>
      <c r="N645" s="37"/>
      <c r="O645" s="37"/>
      <c r="P645" s="37"/>
      <c r="Q645" s="37"/>
      <c r="R645" s="37"/>
      <c r="S645" s="262"/>
      <c r="T645" s="262"/>
      <c r="U645" s="262"/>
      <c r="V645" s="262"/>
      <c r="W645" s="262"/>
      <c r="X645" s="262"/>
      <c r="Y645" s="262"/>
      <c r="Z645" s="262"/>
      <c r="AA645" s="262"/>
      <c r="AB645" s="262"/>
      <c r="AC645" s="262"/>
      <c r="AD645" s="262"/>
      <c r="AE645" s="262"/>
      <c r="AF645" s="262"/>
      <c r="AG645" s="37"/>
      <c r="AH645" s="37"/>
    </row>
    <row r="646" spans="1:34">
      <c r="A646" s="265">
        <v>44049</v>
      </c>
      <c r="B646" s="115" t="s">
        <v>156</v>
      </c>
      <c r="C646" s="37">
        <v>880845652</v>
      </c>
      <c r="D646" s="115" t="s">
        <v>139</v>
      </c>
      <c r="E646" s="115" t="s">
        <v>140</v>
      </c>
      <c r="F646" s="115" t="s">
        <v>181</v>
      </c>
      <c r="G646" s="37"/>
      <c r="H646" s="265"/>
      <c r="I646" s="265">
        <v>44063</v>
      </c>
      <c r="J646" s="115"/>
      <c r="K646" s="629"/>
      <c r="L646" s="37"/>
      <c r="M646" s="678"/>
      <c r="N646" s="642"/>
      <c r="O646" s="645"/>
      <c r="P646" s="262"/>
      <c r="Q646" s="629"/>
      <c r="R646" s="262"/>
      <c r="S646" s="262"/>
      <c r="T646" s="262"/>
      <c r="U646" s="262"/>
      <c r="V646" s="262"/>
      <c r="W646" s="262"/>
      <c r="X646" s="262"/>
      <c r="Y646" s="262"/>
      <c r="Z646" s="262"/>
      <c r="AA646" s="262"/>
      <c r="AB646" s="262"/>
      <c r="AC646" s="262"/>
      <c r="AD646" s="262"/>
      <c r="AE646" s="262"/>
      <c r="AF646" s="262"/>
      <c r="AG646" s="37"/>
      <c r="AH646" s="37"/>
    </row>
    <row r="647" spans="1:34">
      <c r="A647" s="265">
        <v>44048</v>
      </c>
      <c r="B647" s="115" t="s">
        <v>149</v>
      </c>
      <c r="C647" s="37">
        <v>880846631</v>
      </c>
      <c r="D647" s="115" t="s">
        <v>139</v>
      </c>
      <c r="E647" s="115" t="s">
        <v>140</v>
      </c>
      <c r="F647" s="115" t="s">
        <v>142</v>
      </c>
      <c r="G647" s="37"/>
      <c r="H647" s="265">
        <v>44048</v>
      </c>
      <c r="I647" s="265">
        <v>44063</v>
      </c>
      <c r="J647" s="115" t="s">
        <v>142</v>
      </c>
      <c r="K647" s="629"/>
      <c r="L647" s="37">
        <v>53.5</v>
      </c>
      <c r="M647" s="678" t="s">
        <v>269</v>
      </c>
      <c r="N647" s="37"/>
      <c r="O647" s="37"/>
      <c r="P647" s="37"/>
      <c r="Q647" s="37"/>
      <c r="R647" s="37"/>
      <c r="S647" s="262"/>
      <c r="T647" s="262"/>
      <c r="U647" s="262"/>
      <c r="V647" s="262"/>
      <c r="W647" s="262"/>
      <c r="X647" s="262"/>
      <c r="Y647" s="262"/>
      <c r="Z647" s="262"/>
      <c r="AA647" s="262"/>
      <c r="AB647" s="262"/>
      <c r="AC647" s="262"/>
      <c r="AD647" s="262"/>
      <c r="AE647" s="262"/>
      <c r="AF647" s="262"/>
      <c r="AG647" s="37"/>
      <c r="AH647" s="37"/>
    </row>
    <row r="648" spans="1:34">
      <c r="A648" s="265">
        <v>44047</v>
      </c>
      <c r="B648" s="115" t="s">
        <v>156</v>
      </c>
      <c r="C648" s="37">
        <v>880848299</v>
      </c>
      <c r="D648" s="115" t="s">
        <v>139</v>
      </c>
      <c r="E648" s="115" t="s">
        <v>140</v>
      </c>
      <c r="F648" s="37"/>
      <c r="G648" s="37"/>
      <c r="H648" s="37"/>
      <c r="I648" s="265">
        <v>44059</v>
      </c>
      <c r="J648" s="37"/>
      <c r="K648" s="629"/>
      <c r="L648" s="37"/>
      <c r="M648" s="572"/>
      <c r="N648" s="37"/>
      <c r="O648" s="37"/>
      <c r="P648" s="37"/>
      <c r="Q648" s="37"/>
      <c r="R648" s="37"/>
      <c r="S648" s="262"/>
      <c r="T648" s="262"/>
      <c r="U648" s="262"/>
      <c r="V648" s="262"/>
      <c r="W648" s="262"/>
      <c r="X648" s="262"/>
      <c r="Y648" s="262"/>
      <c r="Z648" s="262"/>
      <c r="AA648" s="262"/>
      <c r="AB648" s="262"/>
      <c r="AC648" s="262"/>
      <c r="AD648" s="262"/>
      <c r="AE648" s="262"/>
      <c r="AF648" s="262"/>
      <c r="AG648" s="37"/>
      <c r="AH648" s="37"/>
    </row>
    <row r="649" spans="1:34">
      <c r="A649" s="666">
        <v>44061</v>
      </c>
      <c r="B649" s="115" t="s">
        <v>154</v>
      </c>
      <c r="C649" s="23">
        <v>880849627</v>
      </c>
      <c r="D649" s="115" t="s">
        <v>139</v>
      </c>
      <c r="E649" s="115" t="s">
        <v>100</v>
      </c>
      <c r="F649" s="665"/>
      <c r="G649" s="265"/>
      <c r="H649" s="265"/>
      <c r="I649" s="265">
        <v>44076</v>
      </c>
      <c r="J649" s="115"/>
      <c r="K649" s="629"/>
      <c r="L649" s="37"/>
      <c r="M649" s="678"/>
      <c r="N649" s="642"/>
      <c r="O649" s="645"/>
      <c r="P649" s="262"/>
      <c r="Q649" s="629"/>
      <c r="R649" s="262"/>
      <c r="S649" s="262"/>
      <c r="T649" s="262"/>
      <c r="U649" s="262"/>
      <c r="V649" s="262"/>
      <c r="W649" s="262"/>
      <c r="X649" s="262"/>
      <c r="Y649" s="262"/>
      <c r="Z649" s="262"/>
      <c r="AA649" s="262"/>
      <c r="AB649" s="262"/>
      <c r="AC649" s="262"/>
      <c r="AD649" s="262"/>
      <c r="AE649" s="262"/>
      <c r="AF649" s="262"/>
      <c r="AG649" s="37"/>
      <c r="AH649" s="37"/>
    </row>
    <row r="650" spans="1:34">
      <c r="A650" s="265">
        <v>44050</v>
      </c>
      <c r="B650" s="115" t="s">
        <v>178</v>
      </c>
      <c r="C650" s="37">
        <v>880854433</v>
      </c>
      <c r="D650" s="115" t="s">
        <v>139</v>
      </c>
      <c r="E650" s="115" t="s">
        <v>140</v>
      </c>
      <c r="F650" s="115" t="s">
        <v>200</v>
      </c>
      <c r="G650" s="37"/>
      <c r="H650" s="265"/>
      <c r="I650" s="265">
        <v>44074</v>
      </c>
      <c r="J650" s="115"/>
      <c r="K650" s="629"/>
      <c r="L650" s="37"/>
      <c r="M650" s="678"/>
      <c r="N650" s="642"/>
      <c r="O650" s="645"/>
      <c r="P650" s="262"/>
      <c r="Q650" s="629"/>
      <c r="R650" s="262"/>
      <c r="S650" s="262"/>
      <c r="T650" s="262"/>
      <c r="U650" s="262"/>
      <c r="V650" s="262"/>
      <c r="W650" s="262"/>
      <c r="X650" s="262"/>
      <c r="Y650" s="262"/>
      <c r="Z650" s="262"/>
      <c r="AA650" s="262"/>
      <c r="AB650" s="262"/>
      <c r="AC650" s="262"/>
      <c r="AD650" s="262"/>
      <c r="AE650" s="262"/>
      <c r="AF650" s="262"/>
      <c r="AG650" s="37"/>
      <c r="AH650" s="37"/>
    </row>
    <row r="651" spans="1:34">
      <c r="A651" s="265">
        <v>44049</v>
      </c>
      <c r="B651" s="115" t="s">
        <v>138</v>
      </c>
      <c r="C651" s="37">
        <v>882190064</v>
      </c>
      <c r="D651" s="115" t="s">
        <v>139</v>
      </c>
      <c r="E651" s="115" t="s">
        <v>140</v>
      </c>
      <c r="F651" s="115" t="s">
        <v>142</v>
      </c>
      <c r="G651" s="37"/>
      <c r="H651" s="265"/>
      <c r="I651" s="265">
        <v>44064</v>
      </c>
      <c r="J651" s="115"/>
      <c r="K651" s="629"/>
      <c r="L651" s="37"/>
      <c r="M651" s="115" t="s">
        <v>195</v>
      </c>
      <c r="N651" s="642"/>
      <c r="O651" s="645"/>
      <c r="P651" s="262"/>
      <c r="Q651" s="629"/>
      <c r="R651" s="262"/>
      <c r="S651" s="262"/>
      <c r="T651" s="262"/>
      <c r="U651" s="262"/>
      <c r="V651" s="262"/>
      <c r="W651" s="262"/>
      <c r="X651" s="262"/>
      <c r="Y651" s="262"/>
      <c r="Z651" s="262"/>
      <c r="AA651" s="262"/>
      <c r="AB651" s="262"/>
      <c r="AC651" s="262"/>
      <c r="AD651" s="262"/>
      <c r="AE651" s="262"/>
      <c r="AF651" s="262"/>
      <c r="AG651" s="37"/>
      <c r="AH651" s="37"/>
    </row>
    <row r="652" spans="1:34">
      <c r="A652" s="666">
        <v>44056</v>
      </c>
      <c r="B652" s="115" t="s">
        <v>156</v>
      </c>
      <c r="C652" s="84">
        <v>880855544</v>
      </c>
      <c r="D652" s="115" t="s">
        <v>139</v>
      </c>
      <c r="E652" s="115" t="s">
        <v>140</v>
      </c>
      <c r="F652" s="665" t="s">
        <v>168</v>
      </c>
      <c r="G652" s="37"/>
      <c r="H652" s="265">
        <v>44063</v>
      </c>
      <c r="I652" s="265">
        <v>44069</v>
      </c>
      <c r="J652" s="115" t="s">
        <v>168</v>
      </c>
      <c r="K652" s="629"/>
      <c r="L652" s="37">
        <v>1700</v>
      </c>
      <c r="M652" s="678"/>
      <c r="N652" s="642"/>
      <c r="O652" s="645"/>
      <c r="P652" s="262">
        <v>840</v>
      </c>
      <c r="Q652" s="629"/>
      <c r="R652" s="262"/>
      <c r="S652" s="262"/>
      <c r="T652" s="262"/>
      <c r="U652" s="262"/>
      <c r="V652" s="262"/>
      <c r="W652" s="262"/>
      <c r="X652" s="262"/>
      <c r="Y652" s="262"/>
      <c r="Z652" s="262"/>
      <c r="AA652" s="262"/>
      <c r="AB652" s="262"/>
      <c r="AC652" s="262"/>
      <c r="AD652" s="262"/>
      <c r="AE652" s="262"/>
      <c r="AF652" s="262"/>
      <c r="AG652" s="37"/>
      <c r="AH652" s="37"/>
    </row>
    <row r="653" spans="1:34">
      <c r="A653" s="666">
        <v>44056</v>
      </c>
      <c r="B653" s="115" t="s">
        <v>156</v>
      </c>
      <c r="C653" s="84">
        <v>880855544</v>
      </c>
      <c r="D653" s="115" t="s">
        <v>139</v>
      </c>
      <c r="E653" s="115" t="s">
        <v>140</v>
      </c>
      <c r="F653" s="665"/>
      <c r="G653" s="37"/>
      <c r="H653" s="265">
        <v>44067</v>
      </c>
      <c r="I653" s="265">
        <v>44074</v>
      </c>
      <c r="J653" s="115" t="s">
        <v>528</v>
      </c>
      <c r="K653" s="629"/>
      <c r="L653" s="37">
        <v>290</v>
      </c>
      <c r="M653" s="678"/>
      <c r="N653" s="642"/>
      <c r="O653" s="645"/>
      <c r="P653" s="262"/>
      <c r="Q653" s="629"/>
      <c r="R653" s="262"/>
      <c r="S653" s="262"/>
      <c r="T653" s="262"/>
      <c r="U653" s="262"/>
      <c r="V653" s="262"/>
      <c r="W653" s="262"/>
      <c r="X653" s="262"/>
      <c r="Y653" s="262"/>
      <c r="Z653" s="262"/>
      <c r="AA653" s="262"/>
      <c r="AB653" s="262"/>
      <c r="AC653" s="262"/>
      <c r="AD653" s="262"/>
      <c r="AE653" s="262"/>
      <c r="AF653" s="262"/>
      <c r="AG653" s="37"/>
      <c r="AH653" s="37"/>
    </row>
    <row r="654" spans="1:34">
      <c r="A654" s="666">
        <v>44056</v>
      </c>
      <c r="B654" s="115" t="s">
        <v>156</v>
      </c>
      <c r="C654" s="84">
        <v>880855544</v>
      </c>
      <c r="D654" s="115" t="s">
        <v>139</v>
      </c>
      <c r="E654" s="115" t="s">
        <v>140</v>
      </c>
      <c r="F654" s="665"/>
      <c r="G654" s="265"/>
      <c r="H654" s="265">
        <v>44074</v>
      </c>
      <c r="I654" s="265">
        <v>44080</v>
      </c>
      <c r="J654" s="115" t="s">
        <v>528</v>
      </c>
      <c r="K654" s="629"/>
      <c r="L654" s="37">
        <v>420</v>
      </c>
      <c r="M654" s="678"/>
      <c r="N654" s="642"/>
      <c r="O654" s="645"/>
      <c r="P654" s="262"/>
      <c r="Q654" s="629"/>
      <c r="R654" s="262"/>
      <c r="S654" s="262"/>
      <c r="T654" s="262"/>
      <c r="U654" s="262"/>
      <c r="V654" s="262"/>
      <c r="W654" s="262"/>
      <c r="X654" s="262"/>
      <c r="Y654" s="262"/>
      <c r="Z654" s="262"/>
      <c r="AA654" s="262"/>
      <c r="AB654" s="262"/>
      <c r="AC654" s="262"/>
      <c r="AD654" s="262"/>
      <c r="AE654" s="262"/>
      <c r="AF654" s="262"/>
      <c r="AG654" s="37"/>
      <c r="AH654" s="37"/>
    </row>
    <row r="655" spans="1:34">
      <c r="A655" s="666">
        <v>44061</v>
      </c>
      <c r="B655" s="115" t="s">
        <v>149</v>
      </c>
      <c r="C655" s="37">
        <v>880855808</v>
      </c>
      <c r="D655" s="115" t="s">
        <v>139</v>
      </c>
      <c r="E655" s="115" t="s">
        <v>140</v>
      </c>
      <c r="F655" s="665" t="s">
        <v>168</v>
      </c>
      <c r="G655" s="265"/>
      <c r="H655" s="265">
        <v>44061</v>
      </c>
      <c r="I655" s="265">
        <v>44077</v>
      </c>
      <c r="J655" s="115" t="s">
        <v>529</v>
      </c>
      <c r="K655" s="629"/>
      <c r="L655" s="37">
        <v>2090.79</v>
      </c>
      <c r="M655" s="678" t="s">
        <v>530</v>
      </c>
      <c r="N655" s="642"/>
      <c r="O655" s="645"/>
      <c r="P655" s="262"/>
      <c r="Q655" s="629"/>
      <c r="R655" s="262"/>
      <c r="S655" s="262"/>
      <c r="T655" s="262"/>
      <c r="U655" s="262"/>
      <c r="V655" s="262"/>
      <c r="W655" s="262"/>
      <c r="X655" s="262"/>
      <c r="Y655" s="262"/>
      <c r="Z655" s="262"/>
      <c r="AA655" s="262"/>
      <c r="AB655" s="262"/>
      <c r="AC655" s="262"/>
      <c r="AD655" s="262"/>
      <c r="AE655" s="262"/>
      <c r="AF655" s="262"/>
      <c r="AG655" s="37"/>
      <c r="AH655" s="37"/>
    </row>
    <row r="656" spans="1:34">
      <c r="A656" s="666">
        <v>44061</v>
      </c>
      <c r="B656" s="115" t="s">
        <v>149</v>
      </c>
      <c r="C656" s="37">
        <v>880855808</v>
      </c>
      <c r="D656" s="115" t="s">
        <v>139</v>
      </c>
      <c r="E656" s="115" t="s">
        <v>140</v>
      </c>
      <c r="F656" s="665" t="s">
        <v>183</v>
      </c>
      <c r="G656" s="265"/>
      <c r="H656" s="265">
        <v>44061</v>
      </c>
      <c r="I656" s="265">
        <v>44077</v>
      </c>
      <c r="J656" s="115" t="s">
        <v>183</v>
      </c>
      <c r="K656" s="629"/>
      <c r="L656" s="37">
        <v>597.55999999999995</v>
      </c>
      <c r="M656" s="678" t="s">
        <v>466</v>
      </c>
      <c r="N656" s="642"/>
      <c r="O656" s="645"/>
      <c r="P656" s="262"/>
      <c r="Q656" s="629"/>
      <c r="R656" s="262"/>
      <c r="S656" s="262"/>
      <c r="T656" s="262"/>
      <c r="U656" s="262"/>
      <c r="V656" s="262"/>
      <c r="W656" s="262"/>
      <c r="X656" s="262"/>
      <c r="Y656" s="262"/>
      <c r="Z656" s="262"/>
      <c r="AA656" s="262"/>
      <c r="AB656" s="262"/>
      <c r="AC656" s="262"/>
      <c r="AD656" s="262"/>
      <c r="AE656" s="262"/>
      <c r="AF656" s="262"/>
      <c r="AG656" s="37"/>
      <c r="AH656" s="37"/>
    </row>
    <row r="657" spans="1:34">
      <c r="A657" s="666">
        <v>44061</v>
      </c>
      <c r="B657" s="115" t="s">
        <v>149</v>
      </c>
      <c r="C657" s="23">
        <v>880855808</v>
      </c>
      <c r="D657" s="115" t="s">
        <v>139</v>
      </c>
      <c r="E657" s="115" t="s">
        <v>140</v>
      </c>
      <c r="F657" s="665" t="s">
        <v>168</v>
      </c>
      <c r="G657" s="265"/>
      <c r="H657" s="265">
        <v>44062</v>
      </c>
      <c r="I657" s="265">
        <v>44077</v>
      </c>
      <c r="J657" s="115" t="s">
        <v>168</v>
      </c>
      <c r="K657" s="691"/>
      <c r="L657" s="559">
        <v>470</v>
      </c>
      <c r="M657" s="678" t="s">
        <v>466</v>
      </c>
      <c r="N657" s="642"/>
      <c r="O657" s="645"/>
      <c r="P657" s="262"/>
      <c r="Q657" s="629"/>
      <c r="R657" s="262"/>
      <c r="S657" s="262"/>
      <c r="T657" s="262"/>
      <c r="U657" s="262"/>
      <c r="V657" s="262"/>
      <c r="W657" s="262"/>
      <c r="X657" s="262"/>
      <c r="Y657" s="262"/>
      <c r="Z657" s="262"/>
      <c r="AA657" s="262"/>
      <c r="AB657" s="262"/>
      <c r="AC657" s="262"/>
      <c r="AD657" s="262"/>
      <c r="AE657" s="262"/>
      <c r="AF657" s="262"/>
      <c r="AG657" s="37"/>
      <c r="AH657" s="37"/>
    </row>
    <row r="658" spans="1:34">
      <c r="A658" s="666">
        <v>44061</v>
      </c>
      <c r="B658" s="115" t="s">
        <v>149</v>
      </c>
      <c r="C658" s="23">
        <v>880855808</v>
      </c>
      <c r="D658" s="115" t="s">
        <v>139</v>
      </c>
      <c r="E658" s="115" t="s">
        <v>140</v>
      </c>
      <c r="F658" s="665" t="s">
        <v>168</v>
      </c>
      <c r="G658" s="265"/>
      <c r="H658" s="265">
        <v>44064</v>
      </c>
      <c r="I658" s="265">
        <v>44077</v>
      </c>
      <c r="J658" s="115" t="s">
        <v>168</v>
      </c>
      <c r="K658" s="691"/>
      <c r="L658" s="559">
        <v>410</v>
      </c>
      <c r="M658" s="678" t="s">
        <v>466</v>
      </c>
      <c r="N658" s="642"/>
      <c r="O658" s="645"/>
      <c r="P658" s="262"/>
      <c r="Q658" s="629"/>
      <c r="R658" s="262"/>
      <c r="S658" s="262"/>
      <c r="T658" s="262"/>
      <c r="U658" s="262"/>
      <c r="V658" s="262"/>
      <c r="W658" s="262"/>
      <c r="X658" s="262"/>
      <c r="Y658" s="262"/>
      <c r="Z658" s="262"/>
      <c r="AA658" s="262"/>
      <c r="AB658" s="262"/>
      <c r="AC658" s="262"/>
      <c r="AD658" s="262"/>
      <c r="AE658" s="262"/>
      <c r="AF658" s="262"/>
      <c r="AG658" s="37"/>
      <c r="AH658" s="37"/>
    </row>
    <row r="659" spans="1:34">
      <c r="A659" s="666">
        <v>44061</v>
      </c>
      <c r="B659" s="115" t="s">
        <v>149</v>
      </c>
      <c r="C659" s="23">
        <v>880855808</v>
      </c>
      <c r="D659" s="115" t="s">
        <v>139</v>
      </c>
      <c r="E659" s="115" t="s">
        <v>140</v>
      </c>
      <c r="F659" s="665" t="s">
        <v>168</v>
      </c>
      <c r="G659" s="265"/>
      <c r="H659" s="265">
        <v>44067</v>
      </c>
      <c r="I659" s="265">
        <v>44077</v>
      </c>
      <c r="J659" s="115" t="s">
        <v>168</v>
      </c>
      <c r="K659" s="691"/>
      <c r="L659" s="559">
        <v>300</v>
      </c>
      <c r="M659" s="678" t="s">
        <v>466</v>
      </c>
      <c r="N659" s="642"/>
      <c r="O659" s="645"/>
      <c r="P659" s="262"/>
      <c r="Q659" s="629"/>
      <c r="R659" s="262"/>
      <c r="S659" s="262"/>
      <c r="T659" s="262"/>
      <c r="U659" s="262"/>
      <c r="V659" s="262"/>
      <c r="W659" s="262"/>
      <c r="X659" s="262"/>
      <c r="Y659" s="262"/>
      <c r="Z659" s="262"/>
      <c r="AA659" s="262"/>
      <c r="AB659" s="262"/>
      <c r="AC659" s="262"/>
      <c r="AD659" s="262"/>
      <c r="AE659" s="262"/>
      <c r="AF659" s="262"/>
      <c r="AG659" s="37"/>
      <c r="AH659" s="37"/>
    </row>
    <row r="660" spans="1:34">
      <c r="A660" s="666">
        <v>44061</v>
      </c>
      <c r="B660" s="115" t="s">
        <v>149</v>
      </c>
      <c r="C660" s="23">
        <v>880855808</v>
      </c>
      <c r="D660" s="115" t="s">
        <v>139</v>
      </c>
      <c r="E660" s="115" t="s">
        <v>140</v>
      </c>
      <c r="F660" s="665" t="s">
        <v>168</v>
      </c>
      <c r="G660" s="265"/>
      <c r="H660" s="265">
        <v>44068</v>
      </c>
      <c r="I660" s="265">
        <v>44077</v>
      </c>
      <c r="J660" s="115" t="s">
        <v>168</v>
      </c>
      <c r="K660" s="691"/>
      <c r="L660" s="559">
        <v>100</v>
      </c>
      <c r="M660" s="678" t="s">
        <v>466</v>
      </c>
      <c r="N660" s="642"/>
      <c r="O660" s="645"/>
      <c r="P660" s="262"/>
      <c r="Q660" s="629"/>
      <c r="R660" s="262"/>
      <c r="S660" s="262"/>
      <c r="T660" s="262"/>
      <c r="U660" s="262"/>
      <c r="V660" s="262"/>
      <c r="W660" s="262"/>
      <c r="X660" s="262"/>
      <c r="Y660" s="262"/>
      <c r="Z660" s="262"/>
      <c r="AA660" s="262"/>
      <c r="AB660" s="262"/>
      <c r="AC660" s="262"/>
      <c r="AD660" s="262"/>
      <c r="AE660" s="262"/>
      <c r="AF660" s="262"/>
      <c r="AG660" s="37"/>
      <c r="AH660" s="37"/>
    </row>
    <row r="661" spans="1:34">
      <c r="A661" s="666">
        <v>44061</v>
      </c>
      <c r="B661" s="115" t="s">
        <v>149</v>
      </c>
      <c r="C661" s="23">
        <v>880855808</v>
      </c>
      <c r="D661" s="115" t="s">
        <v>139</v>
      </c>
      <c r="E661" s="115" t="s">
        <v>140</v>
      </c>
      <c r="F661" s="115" t="s">
        <v>531</v>
      </c>
      <c r="G661" s="265"/>
      <c r="H661" s="265">
        <v>44070</v>
      </c>
      <c r="I661" s="265">
        <v>44077</v>
      </c>
      <c r="J661" s="115" t="s">
        <v>531</v>
      </c>
      <c r="K661" s="691"/>
      <c r="L661" s="559">
        <v>5990</v>
      </c>
      <c r="M661" s="678" t="s">
        <v>532</v>
      </c>
      <c r="N661" s="642"/>
      <c r="O661" s="645"/>
      <c r="P661" s="262"/>
      <c r="Q661" s="629"/>
      <c r="R661" s="262"/>
      <c r="S661" s="262"/>
      <c r="T661" s="262"/>
      <c r="U661" s="262"/>
      <c r="V661" s="262"/>
      <c r="W661" s="262"/>
      <c r="X661" s="262"/>
      <c r="Y661" s="262"/>
      <c r="Z661" s="262"/>
      <c r="AA661" s="262"/>
      <c r="AB661" s="262"/>
      <c r="AC661" s="262"/>
      <c r="AD661" s="262"/>
      <c r="AE661" s="262"/>
      <c r="AF661" s="262"/>
      <c r="AG661" s="37"/>
      <c r="AH661" s="37"/>
    </row>
    <row r="662" spans="1:34">
      <c r="A662" s="666">
        <v>44061</v>
      </c>
      <c r="B662" s="115" t="s">
        <v>149</v>
      </c>
      <c r="C662" s="23">
        <v>880855808</v>
      </c>
      <c r="D662" s="115" t="s">
        <v>139</v>
      </c>
      <c r="E662" s="115" t="s">
        <v>140</v>
      </c>
      <c r="F662" s="115" t="s">
        <v>531</v>
      </c>
      <c r="G662" s="265"/>
      <c r="H662" s="265">
        <v>44071</v>
      </c>
      <c r="I662" s="265">
        <v>44077</v>
      </c>
      <c r="J662" s="115" t="s">
        <v>531</v>
      </c>
      <c r="K662" s="691"/>
      <c r="L662" s="559">
        <v>6000</v>
      </c>
      <c r="M662" s="678" t="s">
        <v>212</v>
      </c>
      <c r="N662" s="642"/>
      <c r="O662" s="645"/>
      <c r="P662" s="262"/>
      <c r="Q662" s="629"/>
      <c r="R662" s="262"/>
      <c r="S662" s="262"/>
      <c r="T662" s="262"/>
      <c r="U662" s="262"/>
      <c r="V662" s="262"/>
      <c r="W662" s="262"/>
      <c r="X662" s="262"/>
      <c r="Y662" s="262"/>
      <c r="Z662" s="262"/>
      <c r="AA662" s="262"/>
      <c r="AB662" s="262"/>
      <c r="AC662" s="262"/>
      <c r="AD662" s="262"/>
      <c r="AE662" s="262"/>
      <c r="AF662" s="262"/>
      <c r="AG662" s="37"/>
      <c r="AH662" s="37"/>
    </row>
    <row r="663" spans="1:34">
      <c r="A663" s="666">
        <v>44061</v>
      </c>
      <c r="B663" s="115" t="s">
        <v>149</v>
      </c>
      <c r="C663" s="23">
        <v>880855808</v>
      </c>
      <c r="D663" s="115" t="s">
        <v>139</v>
      </c>
      <c r="E663" s="115" t="s">
        <v>140</v>
      </c>
      <c r="F663" s="665" t="s">
        <v>168</v>
      </c>
      <c r="G663" s="265"/>
      <c r="H663" s="265">
        <v>44069</v>
      </c>
      <c r="I663" s="265">
        <v>44077</v>
      </c>
      <c r="J663" s="115" t="s">
        <v>168</v>
      </c>
      <c r="K663" s="691"/>
      <c r="L663" s="559">
        <v>410</v>
      </c>
      <c r="M663" s="678" t="s">
        <v>466</v>
      </c>
      <c r="N663" s="642"/>
      <c r="O663" s="645"/>
      <c r="P663" s="262"/>
      <c r="Q663" s="629"/>
      <c r="R663" s="262"/>
      <c r="S663" s="262"/>
      <c r="T663" s="262"/>
      <c r="U663" s="262"/>
      <c r="V663" s="262"/>
      <c r="W663" s="262"/>
      <c r="X663" s="262"/>
      <c r="Y663" s="262"/>
      <c r="Z663" s="262"/>
      <c r="AA663" s="262"/>
      <c r="AB663" s="262"/>
      <c r="AC663" s="262"/>
      <c r="AD663" s="262"/>
      <c r="AE663" s="262"/>
      <c r="AF663" s="262"/>
      <c r="AG663" s="37"/>
      <c r="AH663" s="37"/>
    </row>
    <row r="664" spans="1:34">
      <c r="A664" s="666">
        <v>44061</v>
      </c>
      <c r="B664" s="115" t="s">
        <v>149</v>
      </c>
      <c r="C664" s="23">
        <v>880855808</v>
      </c>
      <c r="D664" s="115" t="s">
        <v>139</v>
      </c>
      <c r="E664" s="115" t="s">
        <v>140</v>
      </c>
      <c r="F664" s="665" t="s">
        <v>168</v>
      </c>
      <c r="G664" s="265"/>
      <c r="H664" s="265">
        <v>44071</v>
      </c>
      <c r="I664" s="265">
        <v>44077</v>
      </c>
      <c r="J664" s="115" t="s">
        <v>168</v>
      </c>
      <c r="K664" s="691"/>
      <c r="L664" s="559">
        <v>360</v>
      </c>
      <c r="M664" s="678" t="s">
        <v>466</v>
      </c>
      <c r="N664" s="642"/>
      <c r="O664" s="645"/>
      <c r="P664" s="262"/>
      <c r="Q664" s="629"/>
      <c r="R664" s="262"/>
      <c r="S664" s="262"/>
      <c r="T664" s="262"/>
      <c r="U664" s="262"/>
      <c r="V664" s="262"/>
      <c r="W664" s="262"/>
      <c r="X664" s="262"/>
      <c r="Y664" s="262"/>
      <c r="Z664" s="262"/>
      <c r="AA664" s="262"/>
      <c r="AB664" s="262"/>
      <c r="AC664" s="262"/>
      <c r="AD664" s="262"/>
      <c r="AE664" s="262"/>
      <c r="AF664" s="262"/>
      <c r="AG664" s="37"/>
      <c r="AH664" s="37"/>
    </row>
    <row r="665" spans="1:34">
      <c r="A665" s="666">
        <v>44061</v>
      </c>
      <c r="B665" s="115" t="s">
        <v>149</v>
      </c>
      <c r="C665" s="23">
        <v>880855808</v>
      </c>
      <c r="D665" s="115" t="s">
        <v>139</v>
      </c>
      <c r="E665" s="115" t="s">
        <v>140</v>
      </c>
      <c r="F665" s="665" t="s">
        <v>168</v>
      </c>
      <c r="G665" s="265"/>
      <c r="H665" s="265">
        <v>44074</v>
      </c>
      <c r="I665" s="265">
        <v>44077</v>
      </c>
      <c r="J665" s="115" t="s">
        <v>168</v>
      </c>
      <c r="K665" s="691"/>
      <c r="L665" s="559">
        <v>930</v>
      </c>
      <c r="M665" s="678" t="s">
        <v>466</v>
      </c>
      <c r="N665" s="642"/>
      <c r="O665" s="645"/>
      <c r="P665" s="262"/>
      <c r="Q665" s="629"/>
      <c r="R665" s="262"/>
      <c r="S665" s="262"/>
      <c r="T665" s="262"/>
      <c r="U665" s="262"/>
      <c r="V665" s="262"/>
      <c r="W665" s="262"/>
      <c r="X665" s="262"/>
      <c r="Y665" s="262"/>
      <c r="Z665" s="262"/>
      <c r="AA665" s="262"/>
      <c r="AB665" s="262"/>
      <c r="AC665" s="262"/>
      <c r="AD665" s="262"/>
      <c r="AE665" s="262"/>
      <c r="AF665" s="262"/>
      <c r="AG665" s="37"/>
      <c r="AH665" s="37"/>
    </row>
    <row r="666" spans="1:34">
      <c r="A666" s="265">
        <v>44049</v>
      </c>
      <c r="B666" s="115" t="s">
        <v>281</v>
      </c>
      <c r="C666" s="37">
        <v>880856507</v>
      </c>
      <c r="D666" s="115" t="s">
        <v>152</v>
      </c>
      <c r="E666" s="115" t="s">
        <v>140</v>
      </c>
      <c r="F666" s="115" t="s">
        <v>142</v>
      </c>
      <c r="G666" s="37"/>
      <c r="H666" s="265"/>
      <c r="I666" s="265">
        <v>44055</v>
      </c>
      <c r="J666" s="115"/>
      <c r="K666" s="629"/>
      <c r="L666" s="37"/>
      <c r="M666" s="678" t="s">
        <v>372</v>
      </c>
      <c r="N666" s="642" t="s">
        <v>268</v>
      </c>
      <c r="O666" s="645"/>
      <c r="P666" s="262"/>
      <c r="Q666" s="629"/>
      <c r="R666" s="262"/>
      <c r="S666" s="262"/>
      <c r="T666" s="262"/>
      <c r="U666" s="262"/>
      <c r="V666" s="262"/>
      <c r="W666" s="262"/>
      <c r="X666" s="262"/>
      <c r="Y666" s="262"/>
      <c r="Z666" s="262"/>
      <c r="AA666" s="262"/>
      <c r="AB666" s="262"/>
      <c r="AC666" s="262"/>
      <c r="AD666" s="262"/>
      <c r="AE666" s="262"/>
      <c r="AF666" s="262"/>
      <c r="AG666" s="37"/>
      <c r="AH666" s="37"/>
    </row>
    <row r="667" spans="1:34">
      <c r="A667" s="666">
        <v>44054</v>
      </c>
      <c r="B667" s="115" t="s">
        <v>144</v>
      </c>
      <c r="C667" s="37">
        <v>880859203</v>
      </c>
      <c r="D667" s="115" t="s">
        <v>139</v>
      </c>
      <c r="E667" s="115" t="s">
        <v>140</v>
      </c>
      <c r="F667" s="665" t="s">
        <v>533</v>
      </c>
      <c r="G667" s="265">
        <v>44054</v>
      </c>
      <c r="H667" s="265"/>
      <c r="I667" s="265">
        <v>44069</v>
      </c>
      <c r="J667" s="115"/>
      <c r="K667" s="629"/>
      <c r="L667" s="37"/>
      <c r="M667" s="678" t="s">
        <v>534</v>
      </c>
      <c r="N667" s="642"/>
      <c r="O667" s="645"/>
      <c r="P667" s="262"/>
      <c r="Q667" s="629"/>
      <c r="R667" s="262"/>
      <c r="S667" s="262"/>
      <c r="T667" s="262"/>
      <c r="U667" s="262"/>
      <c r="V667" s="262"/>
      <c r="W667" s="262"/>
      <c r="X667" s="262"/>
      <c r="Y667" s="262"/>
      <c r="Z667" s="262"/>
      <c r="AA667" s="262"/>
      <c r="AB667" s="262"/>
      <c r="AC667" s="262"/>
      <c r="AD667" s="262"/>
      <c r="AE667" s="262"/>
      <c r="AF667" s="262"/>
      <c r="AG667" s="37"/>
      <c r="AH667" s="37"/>
    </row>
    <row r="668" spans="1:34">
      <c r="A668" s="666">
        <v>44063</v>
      </c>
      <c r="B668" s="115" t="s">
        <v>154</v>
      </c>
      <c r="C668" s="37">
        <v>880859463</v>
      </c>
      <c r="D668" s="115" t="s">
        <v>152</v>
      </c>
      <c r="E668" s="115" t="s">
        <v>150</v>
      </c>
      <c r="F668" s="665"/>
      <c r="G668" s="37"/>
      <c r="H668" s="265"/>
      <c r="I668" s="265">
        <v>44078</v>
      </c>
      <c r="J668" s="115"/>
      <c r="K668" s="629"/>
      <c r="L668" s="37"/>
      <c r="M668" s="678" t="s">
        <v>195</v>
      </c>
      <c r="N668" s="642"/>
      <c r="O668" s="645"/>
      <c r="P668" s="262"/>
      <c r="Q668" s="629"/>
      <c r="R668" s="262"/>
      <c r="S668" s="262"/>
      <c r="T668" s="262"/>
      <c r="U668" s="262"/>
      <c r="V668" s="262"/>
      <c r="W668" s="262"/>
      <c r="X668" s="262"/>
      <c r="Y668" s="262"/>
      <c r="Z668" s="262"/>
      <c r="AA668" s="262"/>
      <c r="AB668" s="262"/>
      <c r="AC668" s="262"/>
      <c r="AD668" s="262"/>
      <c r="AE668" s="262"/>
      <c r="AF668" s="262"/>
      <c r="AG668" s="37"/>
      <c r="AH668" s="37"/>
    </row>
    <row r="669" spans="1:34">
      <c r="A669" s="265">
        <v>44049</v>
      </c>
      <c r="B669" s="115" t="s">
        <v>144</v>
      </c>
      <c r="C669" s="37">
        <v>880859979</v>
      </c>
      <c r="D669" s="115" t="s">
        <v>152</v>
      </c>
      <c r="E669" s="115" t="s">
        <v>150</v>
      </c>
      <c r="F669" s="115" t="s">
        <v>535</v>
      </c>
      <c r="G669" s="265">
        <v>44071</v>
      </c>
      <c r="H669" s="265">
        <v>44074</v>
      </c>
      <c r="I669" s="265">
        <v>44092</v>
      </c>
      <c r="J669" s="115" t="s">
        <v>163</v>
      </c>
      <c r="K669" s="686">
        <v>100200</v>
      </c>
      <c r="L669" s="37">
        <v>74.650000000000006</v>
      </c>
      <c r="M669" s="682" t="s">
        <v>402</v>
      </c>
      <c r="N669" s="642"/>
      <c r="O669" s="645"/>
      <c r="P669" s="262"/>
      <c r="Q669" s="629"/>
      <c r="R669" s="262"/>
      <c r="S669" s="262"/>
      <c r="T669" s="262"/>
      <c r="U669" s="262"/>
      <c r="V669" s="262"/>
      <c r="W669" s="262"/>
      <c r="X669" s="262"/>
      <c r="Y669" s="262"/>
      <c r="Z669" s="262"/>
      <c r="AA669" s="262"/>
      <c r="AB669" s="262"/>
      <c r="AC669" s="262"/>
      <c r="AD669" s="262"/>
      <c r="AE669" s="262"/>
      <c r="AF669" s="262"/>
      <c r="AG669" s="37"/>
      <c r="AH669" s="37"/>
    </row>
    <row r="670" spans="1:34">
      <c r="A670" s="265">
        <v>44047</v>
      </c>
      <c r="B670" s="115" t="s">
        <v>175</v>
      </c>
      <c r="C670" s="37">
        <v>880864534</v>
      </c>
      <c r="D670" s="115" t="s">
        <v>139</v>
      </c>
      <c r="E670" s="115" t="s">
        <v>140</v>
      </c>
      <c r="F670" s="115" t="s">
        <v>536</v>
      </c>
      <c r="G670" s="37"/>
      <c r="H670" s="37"/>
      <c r="I670" s="265">
        <v>44063</v>
      </c>
      <c r="J670" s="37"/>
      <c r="K670" s="629"/>
      <c r="L670" s="37"/>
      <c r="M670" s="678" t="s">
        <v>209</v>
      </c>
      <c r="N670" s="37"/>
      <c r="O670" s="37"/>
      <c r="P670" s="37"/>
      <c r="Q670" s="37"/>
      <c r="R670" s="37"/>
      <c r="S670" s="262"/>
      <c r="T670" s="262"/>
      <c r="U670" s="262"/>
      <c r="V670" s="262"/>
      <c r="W670" s="262"/>
      <c r="X670" s="262"/>
      <c r="Y670" s="262"/>
      <c r="Z670" s="262"/>
      <c r="AA670" s="262"/>
      <c r="AB670" s="262"/>
      <c r="AC670" s="262"/>
      <c r="AD670" s="262"/>
      <c r="AE670" s="262"/>
      <c r="AF670" s="262"/>
      <c r="AG670" s="37"/>
      <c r="AH670" s="37"/>
    </row>
    <row r="671" spans="1:34">
      <c r="A671" s="666">
        <v>44056</v>
      </c>
      <c r="B671" s="115" t="s">
        <v>154</v>
      </c>
      <c r="C671" s="37">
        <v>880865824</v>
      </c>
      <c r="D671" s="115" t="s">
        <v>139</v>
      </c>
      <c r="E671" s="115" t="s">
        <v>140</v>
      </c>
      <c r="F671" s="665" t="s">
        <v>168</v>
      </c>
      <c r="G671" s="37"/>
      <c r="H671" s="265">
        <v>44056</v>
      </c>
      <c r="I671" s="265">
        <v>44071</v>
      </c>
      <c r="J671" s="115" t="s">
        <v>168</v>
      </c>
      <c r="K671" s="629"/>
      <c r="L671" s="37">
        <v>3400</v>
      </c>
      <c r="M671" s="678" t="s">
        <v>537</v>
      </c>
      <c r="N671" s="642"/>
      <c r="O671" s="645"/>
      <c r="P671" s="262"/>
      <c r="Q671" s="629"/>
      <c r="R671" s="262"/>
      <c r="S671" s="262"/>
      <c r="T671" s="262"/>
      <c r="U671" s="262"/>
      <c r="V671" s="262"/>
      <c r="W671" s="262"/>
      <c r="X671" s="262"/>
      <c r="Y671" s="262"/>
      <c r="Z671" s="262"/>
      <c r="AA671" s="262"/>
      <c r="AB671" s="262"/>
      <c r="AC671" s="262"/>
      <c r="AD671" s="262"/>
      <c r="AE671" s="262"/>
      <c r="AF671" s="262"/>
      <c r="AG671" s="37"/>
      <c r="AH671" s="37"/>
    </row>
    <row r="672" spans="1:34">
      <c r="A672" s="265">
        <v>44048</v>
      </c>
      <c r="B672" s="115" t="s">
        <v>156</v>
      </c>
      <c r="C672" s="37">
        <v>880867290</v>
      </c>
      <c r="D672" s="115" t="s">
        <v>139</v>
      </c>
      <c r="E672" s="115" t="s">
        <v>140</v>
      </c>
      <c r="F672" s="115" t="s">
        <v>246</v>
      </c>
      <c r="G672" s="37"/>
      <c r="H672" s="37"/>
      <c r="I672" s="265">
        <v>44068</v>
      </c>
      <c r="J672" s="37"/>
      <c r="K672" s="629"/>
      <c r="L672" s="37"/>
      <c r="M672" s="678" t="s">
        <v>538</v>
      </c>
      <c r="N672" s="37"/>
      <c r="O672" s="37"/>
      <c r="P672" s="37"/>
      <c r="Q672" s="37"/>
      <c r="R672" s="37"/>
      <c r="S672" s="262"/>
      <c r="T672" s="262"/>
      <c r="U672" s="262"/>
      <c r="V672" s="262"/>
      <c r="W672" s="262"/>
      <c r="X672" s="262"/>
      <c r="Y672" s="262"/>
      <c r="Z672" s="262"/>
      <c r="AA672" s="262"/>
      <c r="AB672" s="262"/>
      <c r="AC672" s="262"/>
      <c r="AD672" s="262"/>
      <c r="AE672" s="262"/>
      <c r="AF672" s="262"/>
      <c r="AG672" s="37"/>
      <c r="AH672" s="37"/>
    </row>
    <row r="673" spans="1:34">
      <c r="A673" s="666">
        <v>44054</v>
      </c>
      <c r="B673" s="115" t="s">
        <v>144</v>
      </c>
      <c r="C673" s="37">
        <v>880868797</v>
      </c>
      <c r="D673" s="115"/>
      <c r="E673" s="115"/>
      <c r="F673" s="665"/>
      <c r="G673" s="37"/>
      <c r="H673" s="265"/>
      <c r="I673" s="265"/>
      <c r="J673" s="115"/>
      <c r="K673" s="629"/>
      <c r="L673" s="37"/>
      <c r="M673" s="678"/>
      <c r="N673" s="642"/>
      <c r="O673" s="645"/>
      <c r="P673" s="262"/>
      <c r="Q673" s="629"/>
      <c r="R673" s="262"/>
      <c r="S673" s="262"/>
      <c r="T673" s="262"/>
      <c r="U673" s="262"/>
      <c r="V673" s="262"/>
      <c r="W673" s="262"/>
      <c r="X673" s="262"/>
      <c r="Y673" s="262"/>
      <c r="Z673" s="262"/>
      <c r="AA673" s="262"/>
      <c r="AB673" s="262"/>
      <c r="AC673" s="262"/>
      <c r="AD673" s="262"/>
      <c r="AE673" s="262"/>
      <c r="AF673" s="262"/>
      <c r="AG673" s="37"/>
      <c r="AH673" s="37"/>
    </row>
    <row r="674" spans="1:34">
      <c r="A674" s="265">
        <v>44041</v>
      </c>
      <c r="B674" s="115" t="s">
        <v>154</v>
      </c>
      <c r="C674" s="37">
        <v>880873089</v>
      </c>
      <c r="D674" s="115" t="s">
        <v>139</v>
      </c>
      <c r="E674" s="115" t="s">
        <v>150</v>
      </c>
      <c r="F674" s="37"/>
      <c r="G674" s="37"/>
      <c r="H674" s="265">
        <v>44050</v>
      </c>
      <c r="I674" s="265">
        <v>44054</v>
      </c>
      <c r="J674" s="115" t="s">
        <v>142</v>
      </c>
      <c r="K674" s="629"/>
      <c r="L674" s="37">
        <v>834</v>
      </c>
      <c r="M674" s="678" t="s">
        <v>155</v>
      </c>
      <c r="N674" s="642"/>
      <c r="O674" s="645"/>
      <c r="P674" s="262"/>
      <c r="Q674" s="629"/>
      <c r="R674" s="262"/>
      <c r="S674" s="262"/>
      <c r="T674" s="262"/>
      <c r="U674" s="262"/>
      <c r="V674" s="262"/>
      <c r="W674" s="262"/>
      <c r="X674" s="262"/>
      <c r="Y674" s="262"/>
      <c r="Z674" s="262"/>
      <c r="AA674" s="262"/>
      <c r="AB674" s="262"/>
      <c r="AC674" s="262"/>
      <c r="AD674" s="262"/>
      <c r="AE674" s="262"/>
      <c r="AF674" s="262"/>
      <c r="AG674" s="37"/>
      <c r="AH674" s="37"/>
    </row>
    <row r="675" spans="1:34">
      <c r="A675" s="265">
        <v>44041</v>
      </c>
      <c r="B675" s="115" t="s">
        <v>154</v>
      </c>
      <c r="C675" s="37">
        <v>880873089</v>
      </c>
      <c r="D675" s="115" t="s">
        <v>139</v>
      </c>
      <c r="E675" s="115" t="s">
        <v>150</v>
      </c>
      <c r="F675" s="37"/>
      <c r="G675" s="37"/>
      <c r="H675" s="265">
        <v>44060</v>
      </c>
      <c r="I675" s="265">
        <v>44062</v>
      </c>
      <c r="J675" s="115" t="s">
        <v>181</v>
      </c>
      <c r="K675" s="629"/>
      <c r="L675" s="37">
        <v>899.23</v>
      </c>
      <c r="M675" s="678" t="s">
        <v>262</v>
      </c>
      <c r="N675" s="642"/>
      <c r="O675" s="645"/>
      <c r="P675" s="262"/>
      <c r="Q675" s="629"/>
      <c r="R675" s="262"/>
      <c r="S675" s="262"/>
      <c r="T675" s="262"/>
      <c r="U675" s="262"/>
      <c r="V675" s="262"/>
      <c r="W675" s="262"/>
      <c r="X675" s="262"/>
      <c r="Y675" s="262"/>
      <c r="Z675" s="262"/>
      <c r="AA675" s="262"/>
      <c r="AB675" s="262"/>
      <c r="AC675" s="262"/>
      <c r="AD675" s="262"/>
      <c r="AE675" s="262"/>
      <c r="AF675" s="262"/>
      <c r="AG675" s="37"/>
      <c r="AH675" s="37"/>
    </row>
    <row r="676" spans="1:34">
      <c r="A676" s="265">
        <v>44041</v>
      </c>
      <c r="B676" s="115" t="s">
        <v>154</v>
      </c>
      <c r="C676" s="37">
        <v>880873089</v>
      </c>
      <c r="D676" s="115" t="s">
        <v>139</v>
      </c>
      <c r="E676" s="115" t="s">
        <v>150</v>
      </c>
      <c r="F676" s="37"/>
      <c r="G676" s="37"/>
      <c r="H676" s="265">
        <v>44069</v>
      </c>
      <c r="I676" s="265"/>
      <c r="J676" s="115" t="s">
        <v>142</v>
      </c>
      <c r="K676" s="629"/>
      <c r="L676" s="37">
        <v>251</v>
      </c>
      <c r="M676" s="678"/>
      <c r="N676" s="642"/>
      <c r="O676" s="645"/>
      <c r="P676" s="262"/>
      <c r="Q676" s="629"/>
      <c r="R676" s="262"/>
      <c r="S676" s="262"/>
      <c r="T676" s="262"/>
      <c r="U676" s="262"/>
      <c r="V676" s="262"/>
      <c r="W676" s="262"/>
      <c r="X676" s="262"/>
      <c r="Y676" s="262"/>
      <c r="Z676" s="262"/>
      <c r="AA676" s="262"/>
      <c r="AB676" s="262"/>
      <c r="AC676" s="262"/>
      <c r="AD676" s="262"/>
      <c r="AE676" s="262"/>
      <c r="AF676" s="262"/>
      <c r="AG676" s="37"/>
      <c r="AH676" s="37"/>
    </row>
    <row r="677" spans="1:34">
      <c r="A677" s="265">
        <v>44041</v>
      </c>
      <c r="B677" s="115" t="s">
        <v>154</v>
      </c>
      <c r="C677" s="37">
        <v>880873089</v>
      </c>
      <c r="D677" s="115" t="s">
        <v>139</v>
      </c>
      <c r="E677" s="115" t="s">
        <v>150</v>
      </c>
      <c r="F677" s="37"/>
      <c r="G677" s="37"/>
      <c r="H677" s="265">
        <v>44071</v>
      </c>
      <c r="I677" s="265"/>
      <c r="J677" s="115" t="s">
        <v>142</v>
      </c>
      <c r="K677" s="629"/>
      <c r="L677" s="37">
        <v>502</v>
      </c>
      <c r="M677" s="678" t="s">
        <v>189</v>
      </c>
      <c r="N677" s="642"/>
      <c r="O677" s="645"/>
      <c r="P677" s="262"/>
      <c r="Q677" s="629"/>
      <c r="R677" s="262"/>
      <c r="S677" s="262"/>
      <c r="T677" s="262"/>
      <c r="U677" s="262"/>
      <c r="V677" s="262"/>
      <c r="W677" s="262"/>
      <c r="X677" s="262"/>
      <c r="Y677" s="262"/>
      <c r="Z677" s="262"/>
      <c r="AA677" s="262"/>
      <c r="AB677" s="262"/>
      <c r="AC677" s="262"/>
      <c r="AD677" s="262"/>
      <c r="AE677" s="262"/>
      <c r="AF677" s="262"/>
      <c r="AG677" s="37"/>
      <c r="AH677" s="37"/>
    </row>
    <row r="678" spans="1:34">
      <c r="A678" s="265">
        <v>44071</v>
      </c>
      <c r="B678" s="115" t="s">
        <v>154</v>
      </c>
      <c r="C678" s="37">
        <v>880874912</v>
      </c>
      <c r="D678" s="115" t="s">
        <v>139</v>
      </c>
      <c r="E678" s="115" t="s">
        <v>140</v>
      </c>
      <c r="F678" s="115" t="s">
        <v>142</v>
      </c>
      <c r="G678" s="265">
        <v>44074</v>
      </c>
      <c r="H678" s="265">
        <v>44074</v>
      </c>
      <c r="I678" s="265">
        <v>44085</v>
      </c>
      <c r="J678" s="115" t="s">
        <v>142</v>
      </c>
      <c r="K678" s="629"/>
      <c r="L678" s="37">
        <v>707</v>
      </c>
      <c r="M678" s="678"/>
      <c r="N678" s="84"/>
      <c r="O678" s="84"/>
      <c r="P678" s="84"/>
      <c r="Q678" s="84"/>
      <c r="R678" s="84"/>
      <c r="S678" s="262"/>
      <c r="T678" s="262"/>
      <c r="U678" s="262"/>
      <c r="V678" s="262"/>
      <c r="W678" s="262"/>
      <c r="X678" s="262"/>
      <c r="Y678" s="262"/>
      <c r="Z678" s="262"/>
      <c r="AA678" s="262"/>
      <c r="AB678" s="262"/>
      <c r="AC678" s="262"/>
      <c r="AD678" s="262"/>
      <c r="AE678" s="262"/>
      <c r="AF678" s="262"/>
      <c r="AG678" s="37"/>
      <c r="AH678" s="37"/>
    </row>
    <row r="679" spans="1:34">
      <c r="A679" s="265">
        <v>44046</v>
      </c>
      <c r="B679" s="115" t="s">
        <v>154</v>
      </c>
      <c r="C679" s="37">
        <v>880875021</v>
      </c>
      <c r="D679" s="115" t="s">
        <v>139</v>
      </c>
      <c r="E679" s="115" t="s">
        <v>140</v>
      </c>
      <c r="F679" s="37"/>
      <c r="G679" s="37"/>
      <c r="H679" s="37"/>
      <c r="I679" s="265">
        <v>44060</v>
      </c>
      <c r="J679" s="37"/>
      <c r="K679" s="629"/>
      <c r="L679" s="37"/>
      <c r="M679" s="678" t="s">
        <v>195</v>
      </c>
      <c r="N679" s="37"/>
      <c r="O679" s="37"/>
      <c r="P679" s="37"/>
      <c r="Q679" s="37"/>
      <c r="R679" s="37"/>
      <c r="S679" s="262"/>
      <c r="T679" s="262"/>
      <c r="U679" s="262"/>
      <c r="V679" s="262"/>
      <c r="W679" s="262"/>
      <c r="X679" s="262"/>
      <c r="Y679" s="262"/>
      <c r="Z679" s="262"/>
      <c r="AA679" s="262"/>
      <c r="AB679" s="262"/>
      <c r="AC679" s="262"/>
      <c r="AD679" s="262"/>
      <c r="AE679" s="262"/>
      <c r="AF679" s="262"/>
      <c r="AG679" s="37"/>
      <c r="AH679" s="37"/>
    </row>
    <row r="680" spans="1:34">
      <c r="A680" s="666">
        <v>44055</v>
      </c>
      <c r="B680" s="115" t="s">
        <v>206</v>
      </c>
      <c r="C680" s="37">
        <v>880875695</v>
      </c>
      <c r="D680" s="115" t="s">
        <v>139</v>
      </c>
      <c r="E680" s="115" t="s">
        <v>140</v>
      </c>
      <c r="F680" s="665" t="s">
        <v>225</v>
      </c>
      <c r="G680" s="265">
        <v>44055</v>
      </c>
      <c r="H680" s="265">
        <v>44055</v>
      </c>
      <c r="I680" s="265">
        <v>44056</v>
      </c>
      <c r="J680" s="115" t="s">
        <v>225</v>
      </c>
      <c r="K680" s="629"/>
      <c r="L680" s="37">
        <v>10.62</v>
      </c>
      <c r="M680" s="678" t="s">
        <v>216</v>
      </c>
      <c r="N680" s="642"/>
      <c r="O680" s="645"/>
      <c r="P680" s="262"/>
      <c r="Q680" s="629"/>
      <c r="R680" s="262"/>
      <c r="S680" s="262"/>
      <c r="T680" s="262"/>
      <c r="U680" s="262"/>
      <c r="V680" s="262"/>
      <c r="W680" s="262"/>
      <c r="X680" s="262"/>
      <c r="Y680" s="262"/>
      <c r="Z680" s="262"/>
      <c r="AA680" s="262"/>
      <c r="AB680" s="262"/>
      <c r="AC680" s="262"/>
      <c r="AD680" s="262"/>
      <c r="AE680" s="262"/>
      <c r="AF680" s="262"/>
      <c r="AG680" s="37"/>
      <c r="AH680" s="37"/>
    </row>
    <row r="681" spans="1:34">
      <c r="A681" s="265">
        <v>44049</v>
      </c>
      <c r="B681" s="115" t="s">
        <v>297</v>
      </c>
      <c r="C681" s="37">
        <v>880879835</v>
      </c>
      <c r="D681" s="115" t="s">
        <v>139</v>
      </c>
      <c r="E681" s="115" t="s">
        <v>140</v>
      </c>
      <c r="F681" s="115" t="s">
        <v>142</v>
      </c>
      <c r="G681" s="37"/>
      <c r="H681" s="265"/>
      <c r="I681" s="265">
        <v>44063</v>
      </c>
      <c r="J681" s="115"/>
      <c r="K681" s="629"/>
      <c r="L681" s="37"/>
      <c r="M681" s="678" t="s">
        <v>195</v>
      </c>
      <c r="N681" s="681" t="s">
        <v>202</v>
      </c>
      <c r="O681" s="645"/>
      <c r="P681" s="262"/>
      <c r="Q681" s="629"/>
      <c r="R681" s="262"/>
      <c r="S681" s="262"/>
      <c r="T681" s="262"/>
      <c r="U681" s="262"/>
      <c r="V681" s="262"/>
      <c r="W681" s="262"/>
      <c r="X681" s="262"/>
      <c r="Y681" s="262"/>
      <c r="Z681" s="262"/>
      <c r="AA681" s="262"/>
      <c r="AB681" s="262"/>
      <c r="AC681" s="262"/>
      <c r="AD681" s="262"/>
      <c r="AE681" s="262"/>
      <c r="AF681" s="262"/>
      <c r="AG681" s="37"/>
      <c r="AH681" s="37"/>
    </row>
    <row r="682" spans="1:34">
      <c r="A682" s="265">
        <v>44053</v>
      </c>
      <c r="B682" s="115" t="s">
        <v>281</v>
      </c>
      <c r="C682" s="37">
        <v>880881863</v>
      </c>
      <c r="D682" s="115" t="s">
        <v>152</v>
      </c>
      <c r="E682" s="115" t="s">
        <v>140</v>
      </c>
      <c r="F682" s="115" t="s">
        <v>539</v>
      </c>
      <c r="G682" s="37"/>
      <c r="H682" s="265"/>
      <c r="I682" s="265">
        <v>44068</v>
      </c>
      <c r="J682" s="115"/>
      <c r="K682" s="629"/>
      <c r="L682" s="37"/>
      <c r="M682" s="678" t="s">
        <v>492</v>
      </c>
      <c r="N682" s="642"/>
      <c r="O682" s="645"/>
      <c r="P682" s="262"/>
      <c r="Q682" s="629"/>
      <c r="R682" s="262"/>
      <c r="S682" s="262"/>
      <c r="T682" s="262"/>
      <c r="U682" s="262"/>
      <c r="V682" s="262"/>
      <c r="W682" s="262"/>
      <c r="X682" s="262"/>
      <c r="Y682" s="262"/>
      <c r="Z682" s="262"/>
      <c r="AA682" s="262"/>
      <c r="AB682" s="262"/>
      <c r="AC682" s="262"/>
      <c r="AD682" s="262"/>
      <c r="AE682" s="262"/>
      <c r="AF682" s="262"/>
      <c r="AG682" s="37"/>
      <c r="AH682" s="37"/>
    </row>
    <row r="683" spans="1:34">
      <c r="A683" s="265">
        <v>44070</v>
      </c>
      <c r="B683" s="115" t="s">
        <v>154</v>
      </c>
      <c r="C683" s="37">
        <v>880883505</v>
      </c>
      <c r="D683" s="115" t="s">
        <v>139</v>
      </c>
      <c r="E683" s="115" t="s">
        <v>100</v>
      </c>
      <c r="F683" s="37"/>
      <c r="G683" s="37"/>
      <c r="H683" s="37"/>
      <c r="I683" s="265">
        <v>44085</v>
      </c>
      <c r="J683" s="37"/>
      <c r="K683" s="629"/>
      <c r="L683" s="37"/>
      <c r="M683" s="572"/>
      <c r="N683" s="84"/>
      <c r="O683" s="84"/>
      <c r="P683" s="84"/>
      <c r="Q683" s="84"/>
      <c r="R683" s="84"/>
      <c r="S683" s="262"/>
      <c r="T683" s="262"/>
      <c r="U683" s="262"/>
      <c r="V683" s="262"/>
      <c r="W683" s="262"/>
      <c r="X683" s="262"/>
      <c r="Y683" s="262"/>
      <c r="Z683" s="262"/>
      <c r="AA683" s="262"/>
      <c r="AB683" s="262"/>
      <c r="AC683" s="262"/>
      <c r="AD683" s="262"/>
      <c r="AE683" s="262"/>
      <c r="AF683" s="262"/>
      <c r="AG683" s="37"/>
      <c r="AH683" s="37"/>
    </row>
    <row r="684" spans="1:34">
      <c r="A684" s="666">
        <v>44055</v>
      </c>
      <c r="B684" s="115" t="s">
        <v>281</v>
      </c>
      <c r="C684" s="37">
        <v>880888141</v>
      </c>
      <c r="D684" s="115" t="s">
        <v>139</v>
      </c>
      <c r="E684" s="115" t="s">
        <v>100</v>
      </c>
      <c r="F684" s="665"/>
      <c r="G684" s="37"/>
      <c r="H684" s="265"/>
      <c r="I684" s="265">
        <v>44070</v>
      </c>
      <c r="J684" s="115"/>
      <c r="K684" s="629"/>
      <c r="L684" s="37"/>
      <c r="M684" s="678"/>
      <c r="N684" s="642"/>
      <c r="O684" s="645"/>
      <c r="P684" s="262"/>
      <c r="Q684" s="629"/>
      <c r="R684" s="262"/>
      <c r="S684" s="262"/>
      <c r="T684" s="262"/>
      <c r="U684" s="262"/>
      <c r="V684" s="262"/>
      <c r="W684" s="262"/>
      <c r="X684" s="262"/>
      <c r="Y684" s="262"/>
      <c r="Z684" s="262"/>
      <c r="AA684" s="262"/>
      <c r="AB684" s="262"/>
      <c r="AC684" s="262"/>
      <c r="AD684" s="262"/>
      <c r="AE684" s="262"/>
      <c r="AF684" s="262"/>
      <c r="AG684" s="37"/>
      <c r="AH684" s="37"/>
    </row>
    <row r="685" spans="1:34">
      <c r="A685" s="265">
        <v>44048</v>
      </c>
      <c r="B685" s="115" t="s">
        <v>149</v>
      </c>
      <c r="C685" s="262">
        <v>880895284</v>
      </c>
      <c r="D685" s="115" t="s">
        <v>139</v>
      </c>
      <c r="E685" s="115" t="s">
        <v>140</v>
      </c>
      <c r="F685" s="115" t="s">
        <v>540</v>
      </c>
      <c r="G685" s="37"/>
      <c r="H685" s="265">
        <v>44048</v>
      </c>
      <c r="I685" s="265">
        <v>44050</v>
      </c>
      <c r="J685" s="37"/>
      <c r="K685" s="629"/>
      <c r="L685" s="37">
        <v>10.65</v>
      </c>
      <c r="M685" s="678" t="s">
        <v>541</v>
      </c>
      <c r="N685" s="37"/>
      <c r="O685" s="37"/>
      <c r="P685" s="37"/>
      <c r="Q685" s="37"/>
      <c r="R685" s="37"/>
      <c r="S685" s="262"/>
      <c r="T685" s="262"/>
      <c r="U685" s="262"/>
      <c r="V685" s="262"/>
      <c r="W685" s="262"/>
      <c r="X685" s="262"/>
      <c r="Y685" s="262"/>
      <c r="Z685" s="262"/>
      <c r="AA685" s="262"/>
      <c r="AB685" s="262"/>
      <c r="AC685" s="262"/>
      <c r="AD685" s="262"/>
      <c r="AE685" s="262"/>
      <c r="AF685" s="262"/>
      <c r="AG685" s="37"/>
      <c r="AH685" s="37"/>
    </row>
    <row r="686" spans="1:34">
      <c r="A686" s="265">
        <v>44046</v>
      </c>
      <c r="B686" s="115" t="s">
        <v>227</v>
      </c>
      <c r="C686" s="37">
        <v>880897141</v>
      </c>
      <c r="D686" s="115" t="s">
        <v>139</v>
      </c>
      <c r="E686" s="115" t="s">
        <v>150</v>
      </c>
      <c r="F686" s="115" t="s">
        <v>142</v>
      </c>
      <c r="G686" s="265">
        <v>44075</v>
      </c>
      <c r="H686" s="37"/>
      <c r="I686" s="265">
        <v>44060</v>
      </c>
      <c r="J686" s="37"/>
      <c r="K686" s="629"/>
      <c r="L686" s="37"/>
      <c r="M686" s="678" t="s">
        <v>542</v>
      </c>
      <c r="N686" s="37"/>
      <c r="O686" s="37"/>
      <c r="P686" s="37"/>
      <c r="Q686" s="37"/>
      <c r="R686" s="37"/>
      <c r="S686" s="262"/>
      <c r="T686" s="262"/>
      <c r="U686" s="262"/>
      <c r="V686" s="262"/>
      <c r="W686" s="262"/>
      <c r="X686" s="262"/>
      <c r="Y686" s="262"/>
      <c r="Z686" s="262"/>
      <c r="AA686" s="262"/>
      <c r="AB686" s="262"/>
      <c r="AC686" s="262"/>
      <c r="AD686" s="262"/>
      <c r="AE686" s="262"/>
      <c r="AF686" s="262"/>
      <c r="AG686" s="37"/>
      <c r="AH686" s="37"/>
    </row>
    <row r="687" spans="1:34">
      <c r="A687" s="265">
        <v>44068</v>
      </c>
      <c r="B687" s="115" t="s">
        <v>281</v>
      </c>
      <c r="C687" s="37">
        <v>880897850</v>
      </c>
      <c r="D687" s="115" t="s">
        <v>152</v>
      </c>
      <c r="E687" s="115" t="s">
        <v>140</v>
      </c>
      <c r="F687" s="115" t="s">
        <v>181</v>
      </c>
      <c r="G687" s="37"/>
      <c r="H687" s="265">
        <v>44068</v>
      </c>
      <c r="I687" s="37"/>
      <c r="J687" s="37"/>
      <c r="K687" s="680" t="s">
        <v>263</v>
      </c>
      <c r="L687" s="37">
        <v>184.8</v>
      </c>
      <c r="M687" s="678" t="s">
        <v>543</v>
      </c>
      <c r="N687" s="84"/>
      <c r="O687" s="84"/>
      <c r="P687" s="84"/>
      <c r="Q687" s="84"/>
      <c r="R687" s="84"/>
      <c r="S687" s="262"/>
      <c r="T687" s="262"/>
      <c r="U687" s="262"/>
      <c r="V687" s="262"/>
      <c r="W687" s="262"/>
      <c r="X687" s="262"/>
      <c r="Y687" s="262"/>
      <c r="Z687" s="262"/>
      <c r="AA687" s="262"/>
      <c r="AB687" s="262"/>
      <c r="AC687" s="262"/>
      <c r="AD687" s="262"/>
      <c r="AE687" s="262"/>
      <c r="AF687" s="262"/>
      <c r="AG687" s="37"/>
      <c r="AH687" s="37"/>
    </row>
    <row r="688" spans="1:34">
      <c r="A688" s="666">
        <v>44064</v>
      </c>
      <c r="B688" s="115" t="s">
        <v>154</v>
      </c>
      <c r="C688" s="37">
        <v>880901968</v>
      </c>
      <c r="D688" s="115" t="s">
        <v>139</v>
      </c>
      <c r="E688" s="115" t="s">
        <v>140</v>
      </c>
      <c r="F688" s="665" t="s">
        <v>200</v>
      </c>
      <c r="G688" s="37"/>
      <c r="H688" s="265"/>
      <c r="I688" s="265">
        <v>44079</v>
      </c>
      <c r="J688" s="115"/>
      <c r="K688" s="629"/>
      <c r="L688" s="37"/>
      <c r="M688" s="678" t="s">
        <v>195</v>
      </c>
      <c r="N688" s="642"/>
      <c r="O688" s="645"/>
      <c r="P688" s="262"/>
      <c r="Q688" s="629"/>
      <c r="R688" s="262"/>
      <c r="S688" s="262"/>
      <c r="T688" s="262"/>
      <c r="U688" s="262"/>
      <c r="V688" s="262"/>
      <c r="W688" s="262"/>
      <c r="X688" s="262"/>
      <c r="Y688" s="262"/>
      <c r="Z688" s="262"/>
      <c r="AA688" s="262"/>
      <c r="AB688" s="262"/>
      <c r="AC688" s="262"/>
      <c r="AD688" s="262"/>
      <c r="AE688" s="262"/>
      <c r="AF688" s="262"/>
      <c r="AG688" s="37"/>
      <c r="AH688" s="37"/>
    </row>
    <row r="689" spans="1:34">
      <c r="A689" s="265">
        <v>44067</v>
      </c>
      <c r="B689" s="115" t="s">
        <v>227</v>
      </c>
      <c r="C689" s="37">
        <v>880902683</v>
      </c>
      <c r="D689" s="115" t="s">
        <v>152</v>
      </c>
      <c r="E689" s="115" t="s">
        <v>140</v>
      </c>
      <c r="F689" s="664" t="s">
        <v>142</v>
      </c>
      <c r="G689" s="403">
        <v>44081</v>
      </c>
      <c r="H689" s="84"/>
      <c r="I689" s="84"/>
      <c r="J689" s="84"/>
      <c r="K689" s="684" t="s">
        <v>544</v>
      </c>
      <c r="L689" s="37"/>
      <c r="M689" s="678" t="s">
        <v>545</v>
      </c>
      <c r="N689" s="84"/>
      <c r="O689" s="84"/>
      <c r="P689" s="84"/>
      <c r="Q689" s="84"/>
      <c r="R689" s="84"/>
      <c r="S689" s="262"/>
      <c r="T689" s="262"/>
      <c r="U689" s="262"/>
      <c r="V689" s="262"/>
      <c r="W689" s="262"/>
      <c r="X689" s="262"/>
      <c r="Y689" s="262"/>
      <c r="Z689" s="262"/>
      <c r="AA689" s="262"/>
      <c r="AB689" s="262"/>
      <c r="AC689" s="262"/>
      <c r="AD689" s="262"/>
      <c r="AE689" s="262"/>
      <c r="AF689" s="262"/>
      <c r="AG689" s="37"/>
      <c r="AH689" s="37"/>
    </row>
    <row r="690" spans="1:34">
      <c r="A690" s="666">
        <v>44054</v>
      </c>
      <c r="B690" s="115" t="s">
        <v>206</v>
      </c>
      <c r="C690" s="37">
        <v>880902940</v>
      </c>
      <c r="D690" s="115" t="s">
        <v>152</v>
      </c>
      <c r="E690" s="115" t="s">
        <v>140</v>
      </c>
      <c r="F690" s="665" t="s">
        <v>142</v>
      </c>
      <c r="G690" s="37"/>
      <c r="H690" s="265"/>
      <c r="I690" s="265"/>
      <c r="J690" s="115"/>
      <c r="K690" s="629"/>
      <c r="L690" s="37"/>
      <c r="M690" s="678"/>
      <c r="N690" s="642"/>
      <c r="O690" s="645"/>
      <c r="P690" s="262"/>
      <c r="Q690" s="629"/>
      <c r="R690" s="262"/>
      <c r="S690" s="262"/>
      <c r="T690" s="262"/>
      <c r="U690" s="262"/>
      <c r="V690" s="262"/>
      <c r="W690" s="262"/>
      <c r="X690" s="262"/>
      <c r="Y690" s="262"/>
      <c r="Z690" s="262"/>
      <c r="AA690" s="262"/>
      <c r="AB690" s="262"/>
      <c r="AC690" s="262"/>
      <c r="AD690" s="262"/>
      <c r="AE690" s="262"/>
      <c r="AF690" s="262"/>
      <c r="AG690" s="37"/>
      <c r="AH690" s="37"/>
    </row>
    <row r="691" spans="1:34">
      <c r="A691" s="265">
        <v>44047</v>
      </c>
      <c r="B691" s="115" t="s">
        <v>297</v>
      </c>
      <c r="C691" s="37">
        <v>880903315</v>
      </c>
      <c r="D691" s="115" t="s">
        <v>152</v>
      </c>
      <c r="E691" s="115" t="s">
        <v>150</v>
      </c>
      <c r="F691" s="115" t="s">
        <v>142</v>
      </c>
      <c r="G691" s="37"/>
      <c r="H691" s="265">
        <v>44047</v>
      </c>
      <c r="I691" s="265">
        <v>44058</v>
      </c>
      <c r="J691" s="37"/>
      <c r="K691" s="629"/>
      <c r="L691" s="37">
        <v>700.56</v>
      </c>
      <c r="M691" s="678" t="s">
        <v>546</v>
      </c>
      <c r="N691" s="37"/>
      <c r="O691" s="37"/>
      <c r="P691" s="37"/>
      <c r="Q691" s="37"/>
      <c r="R691" s="37"/>
      <c r="S691" s="262"/>
      <c r="T691" s="262"/>
      <c r="U691" s="262"/>
      <c r="V691" s="262"/>
      <c r="W691" s="262"/>
      <c r="X691" s="262"/>
      <c r="Y691" s="262"/>
      <c r="Z691" s="262"/>
      <c r="AA691" s="262"/>
      <c r="AB691" s="262"/>
      <c r="AC691" s="262"/>
      <c r="AD691" s="262"/>
      <c r="AE691" s="262"/>
      <c r="AF691" s="262"/>
      <c r="AG691" s="37"/>
      <c r="AH691" s="37"/>
    </row>
    <row r="692" spans="1:34">
      <c r="A692" s="265">
        <v>44053</v>
      </c>
      <c r="B692" s="115" t="s">
        <v>156</v>
      </c>
      <c r="C692" s="37">
        <v>880906909</v>
      </c>
      <c r="D692" s="115" t="s">
        <v>152</v>
      </c>
      <c r="E692" s="115" t="s">
        <v>140</v>
      </c>
      <c r="F692" s="115" t="s">
        <v>181</v>
      </c>
      <c r="G692" s="37"/>
      <c r="H692" s="265">
        <v>44064</v>
      </c>
      <c r="I692" s="265">
        <v>44072</v>
      </c>
      <c r="J692" s="115" t="s">
        <v>181</v>
      </c>
      <c r="K692" s="629"/>
      <c r="L692" s="37">
        <v>4388.17</v>
      </c>
      <c r="M692" s="678"/>
      <c r="N692" s="642"/>
      <c r="O692" s="645"/>
      <c r="P692" s="262"/>
      <c r="Q692" s="629"/>
      <c r="R692" s="262"/>
      <c r="S692" s="262"/>
      <c r="T692" s="262"/>
      <c r="U692" s="262"/>
      <c r="V692" s="262"/>
      <c r="W692" s="262"/>
      <c r="X692" s="262"/>
      <c r="Y692" s="262"/>
      <c r="Z692" s="262"/>
      <c r="AA692" s="262"/>
      <c r="AB692" s="262"/>
      <c r="AC692" s="262"/>
      <c r="AD692" s="262"/>
      <c r="AE692" s="262"/>
      <c r="AF692" s="262"/>
      <c r="AG692" s="37"/>
      <c r="AH692" s="37"/>
    </row>
    <row r="693" spans="1:34">
      <c r="A693" s="666">
        <v>44061</v>
      </c>
      <c r="B693" s="115" t="s">
        <v>281</v>
      </c>
      <c r="C693" s="23">
        <v>880908451</v>
      </c>
      <c r="D693" s="115" t="s">
        <v>152</v>
      </c>
      <c r="E693" s="115" t="s">
        <v>150</v>
      </c>
      <c r="F693" s="665" t="s">
        <v>142</v>
      </c>
      <c r="G693" s="265"/>
      <c r="H693" s="265"/>
      <c r="I693" s="265">
        <v>44076</v>
      </c>
      <c r="J693" s="115"/>
      <c r="K693" s="629"/>
      <c r="L693" s="37"/>
      <c r="M693" s="678" t="s">
        <v>547</v>
      </c>
      <c r="N693" s="642"/>
      <c r="O693" s="645"/>
      <c r="P693" s="262"/>
      <c r="Q693" s="629"/>
      <c r="R693" s="262"/>
      <c r="S693" s="262"/>
      <c r="T693" s="262"/>
      <c r="U693" s="262"/>
      <c r="V693" s="262"/>
      <c r="W693" s="262"/>
      <c r="X693" s="262"/>
      <c r="Y693" s="262"/>
      <c r="Z693" s="262"/>
      <c r="AA693" s="262"/>
      <c r="AB693" s="262"/>
      <c r="AC693" s="262"/>
      <c r="AD693" s="262"/>
      <c r="AE693" s="262"/>
      <c r="AF693" s="262"/>
      <c r="AG693" s="37"/>
      <c r="AH693" s="37"/>
    </row>
    <row r="694" spans="1:34">
      <c r="A694" s="265">
        <v>44046</v>
      </c>
      <c r="B694" s="115" t="s">
        <v>227</v>
      </c>
      <c r="C694" s="37">
        <v>880909475</v>
      </c>
      <c r="D694" s="115" t="s">
        <v>139</v>
      </c>
      <c r="E694" s="115" t="s">
        <v>140</v>
      </c>
      <c r="F694" s="115" t="s">
        <v>142</v>
      </c>
      <c r="G694" s="37"/>
      <c r="H694" s="37"/>
      <c r="I694" s="265">
        <v>44060</v>
      </c>
      <c r="J694" s="37"/>
      <c r="K694" s="629"/>
      <c r="L694" s="37"/>
      <c r="M694" s="678" t="s">
        <v>548</v>
      </c>
      <c r="N694" s="37"/>
      <c r="O694" s="37"/>
      <c r="P694" s="37"/>
      <c r="Q694" s="37"/>
      <c r="R694" s="37"/>
      <c r="S694" s="262"/>
      <c r="T694" s="262"/>
      <c r="U694" s="262"/>
      <c r="V694" s="262"/>
      <c r="W694" s="262"/>
      <c r="X694" s="262"/>
      <c r="Y694" s="262"/>
      <c r="Z694" s="262"/>
      <c r="AA694" s="262"/>
      <c r="AB694" s="262"/>
      <c r="AC694" s="262"/>
      <c r="AD694" s="262"/>
      <c r="AE694" s="262"/>
      <c r="AF694" s="262"/>
      <c r="AG694" s="37"/>
      <c r="AH694" s="37"/>
    </row>
    <row r="695" spans="1:34">
      <c r="A695" s="666">
        <v>44061</v>
      </c>
      <c r="B695" s="115" t="s">
        <v>146</v>
      </c>
      <c r="C695" s="23">
        <v>880909630</v>
      </c>
      <c r="D695" s="115" t="s">
        <v>139</v>
      </c>
      <c r="E695" s="115" t="s">
        <v>147</v>
      </c>
      <c r="F695" s="665" t="s">
        <v>142</v>
      </c>
      <c r="G695" s="265"/>
      <c r="H695" s="265"/>
      <c r="I695" s="265"/>
      <c r="J695" s="115"/>
      <c r="K695" s="629"/>
      <c r="L695" s="37"/>
      <c r="M695" s="678"/>
      <c r="N695" s="642"/>
      <c r="O695" s="645"/>
      <c r="P695" s="262"/>
      <c r="Q695" s="629"/>
      <c r="R695" s="262"/>
      <c r="S695" s="262"/>
      <c r="T695" s="262"/>
      <c r="U695" s="262"/>
      <c r="V695" s="262"/>
      <c r="W695" s="262"/>
      <c r="X695" s="262"/>
      <c r="Y695" s="262"/>
      <c r="Z695" s="262"/>
      <c r="AA695" s="262"/>
      <c r="AB695" s="262"/>
      <c r="AC695" s="262"/>
      <c r="AD695" s="262"/>
      <c r="AE695" s="262"/>
      <c r="AF695" s="262"/>
      <c r="AG695" s="37"/>
      <c r="AH695" s="37"/>
    </row>
    <row r="696" spans="1:34">
      <c r="A696" s="666">
        <v>44060</v>
      </c>
      <c r="B696" s="115" t="s">
        <v>156</v>
      </c>
      <c r="C696" s="84">
        <v>880909692</v>
      </c>
      <c r="D696" s="115" t="s">
        <v>139</v>
      </c>
      <c r="E696" s="115" t="s">
        <v>140</v>
      </c>
      <c r="F696" s="665"/>
      <c r="G696" s="37"/>
      <c r="H696" s="265">
        <v>44060</v>
      </c>
      <c r="I696" s="265">
        <v>44069</v>
      </c>
      <c r="J696" s="115" t="s">
        <v>181</v>
      </c>
      <c r="K696" s="629"/>
      <c r="L696" s="37">
        <v>180</v>
      </c>
      <c r="M696" s="678"/>
      <c r="N696" s="642"/>
      <c r="O696" s="645"/>
      <c r="P696" s="262"/>
      <c r="Q696" s="629"/>
      <c r="R696" s="262"/>
      <c r="S696" s="262"/>
      <c r="T696" s="262"/>
      <c r="U696" s="262"/>
      <c r="V696" s="262"/>
      <c r="W696" s="262"/>
      <c r="X696" s="262"/>
      <c r="Y696" s="262"/>
      <c r="Z696" s="262"/>
      <c r="AA696" s="262"/>
      <c r="AB696" s="262"/>
      <c r="AC696" s="262"/>
      <c r="AD696" s="262"/>
      <c r="AE696" s="262"/>
      <c r="AF696" s="262"/>
      <c r="AG696" s="37"/>
      <c r="AH696" s="37"/>
    </row>
    <row r="697" spans="1:34">
      <c r="A697" s="666">
        <v>44054</v>
      </c>
      <c r="B697" s="115" t="s">
        <v>194</v>
      </c>
      <c r="C697" s="37">
        <v>880910929</v>
      </c>
      <c r="D697" s="115" t="s">
        <v>139</v>
      </c>
      <c r="E697" s="115" t="s">
        <v>140</v>
      </c>
      <c r="F697" s="665" t="s">
        <v>549</v>
      </c>
      <c r="G697" s="265">
        <v>44074</v>
      </c>
      <c r="H697" s="265">
        <v>44069</v>
      </c>
      <c r="I697" s="265">
        <v>44089</v>
      </c>
      <c r="J697" s="115" t="s">
        <v>148</v>
      </c>
      <c r="K697" s="629"/>
      <c r="L697" s="37">
        <v>15</v>
      </c>
      <c r="M697" s="678" t="s">
        <v>245</v>
      </c>
      <c r="N697" s="642"/>
      <c r="O697" s="645"/>
      <c r="P697" s="262"/>
      <c r="Q697" s="629"/>
      <c r="R697" s="262"/>
      <c r="S697" s="262"/>
      <c r="T697" s="262"/>
      <c r="U697" s="262"/>
      <c r="V697" s="262"/>
      <c r="W697" s="262"/>
      <c r="X697" s="262"/>
      <c r="Y697" s="262"/>
      <c r="Z697" s="262"/>
      <c r="AA697" s="262"/>
      <c r="AB697" s="262"/>
      <c r="AC697" s="262"/>
      <c r="AD697" s="262"/>
      <c r="AE697" s="262"/>
      <c r="AF697" s="262"/>
      <c r="AG697" s="37"/>
      <c r="AH697" s="37"/>
    </row>
    <row r="698" spans="1:34">
      <c r="A698" s="265">
        <v>44049</v>
      </c>
      <c r="B698" s="115" t="s">
        <v>157</v>
      </c>
      <c r="C698" s="37">
        <v>880912036</v>
      </c>
      <c r="D698" s="115" t="s">
        <v>139</v>
      </c>
      <c r="E698" s="115" t="s">
        <v>140</v>
      </c>
      <c r="F698" s="115" t="s">
        <v>200</v>
      </c>
      <c r="G698" s="37"/>
      <c r="H698" s="265"/>
      <c r="I698" s="37"/>
      <c r="J698" s="115"/>
      <c r="K698" s="629"/>
      <c r="L698" s="37"/>
      <c r="M698" s="678"/>
      <c r="N698" s="642"/>
      <c r="O698" s="645"/>
      <c r="P698" s="262"/>
      <c r="Q698" s="629"/>
      <c r="R698" s="262"/>
      <c r="S698" s="262"/>
      <c r="T698" s="262"/>
      <c r="U698" s="262"/>
      <c r="V698" s="262"/>
      <c r="W698" s="262"/>
      <c r="X698" s="262"/>
      <c r="Y698" s="262"/>
      <c r="Z698" s="262"/>
      <c r="AA698" s="262"/>
      <c r="AB698" s="262"/>
      <c r="AC698" s="262"/>
      <c r="AD698" s="262"/>
      <c r="AE698" s="262"/>
      <c r="AF698" s="262"/>
      <c r="AG698" s="37"/>
      <c r="AH698" s="37"/>
    </row>
    <row r="699" spans="1:34">
      <c r="A699" s="265">
        <v>44048</v>
      </c>
      <c r="B699" s="115" t="s">
        <v>154</v>
      </c>
      <c r="C699" s="37">
        <v>880915417</v>
      </c>
      <c r="D699" s="115" t="s">
        <v>139</v>
      </c>
      <c r="E699" s="115" t="s">
        <v>150</v>
      </c>
      <c r="F699" s="115" t="s">
        <v>142</v>
      </c>
      <c r="G699" s="37"/>
      <c r="H699" s="37"/>
      <c r="I699" s="265">
        <v>44064</v>
      </c>
      <c r="J699" s="37"/>
      <c r="K699" s="629"/>
      <c r="L699" s="37"/>
      <c r="M699" s="678" t="s">
        <v>195</v>
      </c>
      <c r="N699" s="37"/>
      <c r="O699" s="37"/>
      <c r="P699" s="37"/>
      <c r="Q699" s="37"/>
      <c r="R699" s="37"/>
      <c r="S699" s="262"/>
      <c r="T699" s="262"/>
      <c r="U699" s="262"/>
      <c r="V699" s="262"/>
      <c r="W699" s="262"/>
      <c r="X699" s="262"/>
      <c r="Y699" s="262"/>
      <c r="Z699" s="262"/>
      <c r="AA699" s="262"/>
      <c r="AB699" s="262"/>
      <c r="AC699" s="262"/>
      <c r="AD699" s="262"/>
      <c r="AE699" s="262"/>
      <c r="AF699" s="262"/>
      <c r="AG699" s="37"/>
      <c r="AH699" s="37"/>
    </row>
    <row r="700" spans="1:34">
      <c r="A700" s="265">
        <v>44047</v>
      </c>
      <c r="B700" s="115" t="s">
        <v>194</v>
      </c>
      <c r="C700" s="37">
        <v>880921345</v>
      </c>
      <c r="D700" s="115" t="s">
        <v>139</v>
      </c>
      <c r="E700" s="115" t="s">
        <v>140</v>
      </c>
      <c r="F700" s="115" t="s">
        <v>168</v>
      </c>
      <c r="G700" s="37"/>
      <c r="H700" s="265">
        <v>44057</v>
      </c>
      <c r="I700" s="265">
        <v>44062</v>
      </c>
      <c r="J700" s="115" t="s">
        <v>168</v>
      </c>
      <c r="K700" s="629"/>
      <c r="L700" s="37">
        <v>4200</v>
      </c>
      <c r="M700" s="678" t="s">
        <v>251</v>
      </c>
      <c r="N700" s="37"/>
      <c r="O700" s="265"/>
      <c r="P700" s="37"/>
      <c r="Q700" s="37"/>
      <c r="R700" s="37"/>
      <c r="S700" s="262"/>
      <c r="T700" s="262"/>
      <c r="U700" s="262"/>
      <c r="V700" s="262"/>
      <c r="W700" s="262"/>
      <c r="X700" s="262"/>
      <c r="Y700" s="262"/>
      <c r="Z700" s="262"/>
      <c r="AA700" s="262"/>
      <c r="AB700" s="262"/>
      <c r="AC700" s="262"/>
      <c r="AD700" s="262"/>
      <c r="AE700" s="262"/>
      <c r="AF700" s="262"/>
      <c r="AG700" s="37"/>
      <c r="AH700" s="37"/>
    </row>
    <row r="701" spans="1:34">
      <c r="A701" s="666">
        <v>44063</v>
      </c>
      <c r="B701" s="115" t="s">
        <v>175</v>
      </c>
      <c r="C701" s="37">
        <v>880921393</v>
      </c>
      <c r="D701" s="115" t="s">
        <v>139</v>
      </c>
      <c r="E701" s="115" t="s">
        <v>150</v>
      </c>
      <c r="F701" s="665" t="s">
        <v>168</v>
      </c>
      <c r="G701" s="37"/>
      <c r="H701" s="265">
        <v>44063</v>
      </c>
      <c r="I701" s="265"/>
      <c r="J701" s="115" t="s">
        <v>168</v>
      </c>
      <c r="K701" s="629"/>
      <c r="L701" s="37">
        <v>180</v>
      </c>
      <c r="M701" s="678"/>
      <c r="N701" s="642"/>
      <c r="O701" s="645">
        <v>44063</v>
      </c>
      <c r="P701" s="262">
        <v>1960.2</v>
      </c>
      <c r="Q701" s="629"/>
      <c r="R701" s="262"/>
      <c r="S701" s="262"/>
      <c r="T701" s="262"/>
      <c r="U701" s="262"/>
      <c r="V701" s="262"/>
      <c r="W701" s="262"/>
      <c r="X701" s="262"/>
      <c r="Y701" s="262"/>
      <c r="Z701" s="262"/>
      <c r="AA701" s="262"/>
      <c r="AB701" s="262"/>
      <c r="AC701" s="262"/>
      <c r="AD701" s="262"/>
      <c r="AE701" s="262"/>
      <c r="AF701" s="262"/>
      <c r="AG701" s="37"/>
      <c r="AH701" s="37"/>
    </row>
    <row r="702" spans="1:34">
      <c r="A702" s="265">
        <v>44047</v>
      </c>
      <c r="B702" s="115" t="s">
        <v>281</v>
      </c>
      <c r="C702" s="37">
        <v>880937266</v>
      </c>
      <c r="D702" s="115" t="s">
        <v>152</v>
      </c>
      <c r="E702" s="115" t="s">
        <v>140</v>
      </c>
      <c r="F702" s="115" t="s">
        <v>142</v>
      </c>
      <c r="G702" s="37"/>
      <c r="H702" s="37"/>
      <c r="I702" s="265">
        <v>44062</v>
      </c>
      <c r="J702" s="37"/>
      <c r="K702" s="629"/>
      <c r="L702" s="37"/>
      <c r="M702" s="678" t="s">
        <v>195</v>
      </c>
      <c r="N702" s="37"/>
      <c r="O702" s="37"/>
      <c r="P702" s="37"/>
      <c r="Q702" s="37"/>
      <c r="R702" s="37"/>
      <c r="S702" s="262"/>
      <c r="T702" s="262"/>
      <c r="U702" s="262"/>
      <c r="V702" s="262"/>
      <c r="W702" s="262"/>
      <c r="X702" s="262"/>
      <c r="Y702" s="262"/>
      <c r="Z702" s="262"/>
      <c r="AA702" s="262"/>
      <c r="AB702" s="262"/>
      <c r="AC702" s="262"/>
      <c r="AD702" s="262"/>
      <c r="AE702" s="262"/>
      <c r="AF702" s="262"/>
      <c r="AG702" s="37"/>
      <c r="AH702" s="37"/>
    </row>
    <row r="703" spans="1:34">
      <c r="A703" s="666">
        <v>44055</v>
      </c>
      <c r="B703" s="115" t="s">
        <v>149</v>
      </c>
      <c r="C703" s="37">
        <v>880940325</v>
      </c>
      <c r="D703" s="115" t="s">
        <v>152</v>
      </c>
      <c r="E703" s="115" t="s">
        <v>140</v>
      </c>
      <c r="F703" s="665" t="s">
        <v>182</v>
      </c>
      <c r="G703" s="37"/>
      <c r="H703" s="265">
        <v>44063</v>
      </c>
      <c r="I703" s="265">
        <v>44070</v>
      </c>
      <c r="J703" s="115" t="s">
        <v>182</v>
      </c>
      <c r="K703" s="629"/>
      <c r="L703" s="37">
        <v>168</v>
      </c>
      <c r="M703" s="678" t="s">
        <v>492</v>
      </c>
      <c r="N703" s="642"/>
      <c r="O703" s="645"/>
      <c r="P703" s="262"/>
      <c r="Q703" s="629"/>
      <c r="R703" s="262"/>
      <c r="S703" s="262"/>
      <c r="T703" s="262"/>
      <c r="U703" s="262"/>
      <c r="V703" s="262"/>
      <c r="W703" s="262"/>
      <c r="X703" s="262"/>
      <c r="Y703" s="262"/>
      <c r="Z703" s="262"/>
      <c r="AA703" s="262"/>
      <c r="AB703" s="262"/>
      <c r="AC703" s="262"/>
      <c r="AD703" s="262"/>
      <c r="AE703" s="262"/>
      <c r="AF703" s="262"/>
      <c r="AG703" s="37"/>
      <c r="AH703" s="37"/>
    </row>
    <row r="704" spans="1:34">
      <c r="A704" s="265">
        <v>44053</v>
      </c>
      <c r="B704" s="115" t="s">
        <v>156</v>
      </c>
      <c r="C704" s="37">
        <v>880949389</v>
      </c>
      <c r="D704" s="115" t="s">
        <v>139</v>
      </c>
      <c r="E704" s="115" t="s">
        <v>140</v>
      </c>
      <c r="F704" s="115" t="s">
        <v>181</v>
      </c>
      <c r="G704" s="37"/>
      <c r="H704" s="265"/>
      <c r="I704" s="265">
        <v>44065</v>
      </c>
      <c r="J704" s="115"/>
      <c r="K704" s="629"/>
      <c r="L704" s="37"/>
      <c r="M704" s="678"/>
      <c r="N704" s="642"/>
      <c r="O704" s="645"/>
      <c r="P704" s="262"/>
      <c r="Q704" s="629"/>
      <c r="R704" s="262"/>
      <c r="S704" s="262"/>
      <c r="T704" s="262"/>
      <c r="U704" s="262"/>
      <c r="V704" s="262"/>
      <c r="W704" s="262"/>
      <c r="X704" s="262"/>
      <c r="Y704" s="262"/>
      <c r="Z704" s="262"/>
      <c r="AA704" s="262"/>
      <c r="AB704" s="262"/>
      <c r="AC704" s="262"/>
      <c r="AD704" s="262"/>
      <c r="AE704" s="262"/>
      <c r="AF704" s="262"/>
      <c r="AG704" s="37"/>
      <c r="AH704" s="37"/>
    </row>
    <row r="705" spans="1:34">
      <c r="A705" s="265">
        <v>44047</v>
      </c>
      <c r="B705" s="115" t="s">
        <v>144</v>
      </c>
      <c r="C705" s="37">
        <v>880951995</v>
      </c>
      <c r="D705" s="115" t="s">
        <v>139</v>
      </c>
      <c r="E705" s="115" t="s">
        <v>140</v>
      </c>
      <c r="F705" s="115" t="s">
        <v>550</v>
      </c>
      <c r="G705" s="37"/>
      <c r="H705" s="37"/>
      <c r="I705" s="265">
        <v>44070</v>
      </c>
      <c r="J705" s="37"/>
      <c r="K705" s="629"/>
      <c r="L705" s="37"/>
      <c r="M705" s="678" t="s">
        <v>551</v>
      </c>
      <c r="N705" s="37"/>
      <c r="O705" s="37"/>
      <c r="P705" s="37"/>
      <c r="Q705" s="37"/>
      <c r="R705" s="37"/>
      <c r="S705" s="262"/>
      <c r="T705" s="262"/>
      <c r="U705" s="262"/>
      <c r="V705" s="262"/>
      <c r="W705" s="262"/>
      <c r="X705" s="262"/>
      <c r="Y705" s="262"/>
      <c r="Z705" s="262"/>
      <c r="AA705" s="262"/>
      <c r="AB705" s="262"/>
      <c r="AC705" s="262"/>
      <c r="AD705" s="262"/>
      <c r="AE705" s="262"/>
      <c r="AF705" s="262"/>
      <c r="AG705" s="37"/>
      <c r="AH705" s="37"/>
    </row>
    <row r="706" spans="1:34">
      <c r="A706" s="265">
        <v>44050</v>
      </c>
      <c r="B706" s="115" t="s">
        <v>144</v>
      </c>
      <c r="C706" s="37">
        <v>880955029</v>
      </c>
      <c r="D706" s="115" t="s">
        <v>139</v>
      </c>
      <c r="E706" s="115" t="s">
        <v>140</v>
      </c>
      <c r="F706" s="115" t="s">
        <v>142</v>
      </c>
      <c r="G706" s="37"/>
      <c r="H706" s="265"/>
      <c r="I706" s="265">
        <v>44068</v>
      </c>
      <c r="J706" s="115"/>
      <c r="K706" s="629"/>
      <c r="L706" s="37"/>
      <c r="M706" s="678" t="s">
        <v>552</v>
      </c>
      <c r="N706" s="642"/>
      <c r="O706" s="645"/>
      <c r="P706" s="262"/>
      <c r="Q706" s="629"/>
      <c r="R706" s="262"/>
      <c r="S706" s="262"/>
      <c r="T706" s="262"/>
      <c r="U706" s="262"/>
      <c r="V706" s="262"/>
      <c r="W706" s="262"/>
      <c r="X706" s="262"/>
      <c r="Y706" s="262"/>
      <c r="Z706" s="262"/>
      <c r="AA706" s="262"/>
      <c r="AB706" s="262"/>
      <c r="AC706" s="262"/>
      <c r="AD706" s="262"/>
      <c r="AE706" s="262"/>
      <c r="AF706" s="262"/>
      <c r="AG706" s="37"/>
      <c r="AH706" s="37"/>
    </row>
    <row r="707" spans="1:34">
      <c r="A707" s="666">
        <v>44060</v>
      </c>
      <c r="B707" s="115" t="s">
        <v>156</v>
      </c>
      <c r="C707" s="84">
        <v>880965956</v>
      </c>
      <c r="D707" s="115" t="s">
        <v>152</v>
      </c>
      <c r="E707" s="115" t="s">
        <v>140</v>
      </c>
      <c r="F707" s="665"/>
      <c r="G707" s="37"/>
      <c r="H707" s="265"/>
      <c r="I707" s="265">
        <v>44069</v>
      </c>
      <c r="J707" s="115"/>
      <c r="K707" s="629"/>
      <c r="L707" s="37"/>
      <c r="M707" s="678"/>
      <c r="N707" s="642"/>
      <c r="O707" s="645"/>
      <c r="P707" s="262"/>
      <c r="Q707" s="629"/>
      <c r="R707" s="262"/>
      <c r="S707" s="262"/>
      <c r="T707" s="262"/>
      <c r="U707" s="262"/>
      <c r="V707" s="262"/>
      <c r="W707" s="262"/>
      <c r="X707" s="262"/>
      <c r="Y707" s="262"/>
      <c r="Z707" s="262"/>
      <c r="AA707" s="262"/>
      <c r="AB707" s="262"/>
      <c r="AC707" s="262"/>
      <c r="AD707" s="262"/>
      <c r="AE707" s="262"/>
      <c r="AF707" s="262"/>
      <c r="AG707" s="37"/>
      <c r="AH707" s="37"/>
    </row>
    <row r="708" spans="1:34">
      <c r="A708" s="666">
        <v>44064</v>
      </c>
      <c r="B708" s="115" t="s">
        <v>227</v>
      </c>
      <c r="C708" s="37">
        <v>880967339</v>
      </c>
      <c r="D708" s="115" t="s">
        <v>139</v>
      </c>
      <c r="E708" s="115" t="s">
        <v>140</v>
      </c>
      <c r="F708" s="665" t="s">
        <v>361</v>
      </c>
      <c r="G708" s="265">
        <v>44064</v>
      </c>
      <c r="H708" s="265"/>
      <c r="I708" s="265">
        <v>44095</v>
      </c>
      <c r="J708" s="115"/>
      <c r="K708" s="629"/>
      <c r="L708" s="37"/>
      <c r="M708" s="678" t="s">
        <v>553</v>
      </c>
      <c r="N708" s="681" t="s">
        <v>268</v>
      </c>
      <c r="O708" s="645"/>
      <c r="P708" s="262"/>
      <c r="Q708" s="629"/>
      <c r="R708" s="262"/>
      <c r="S708" s="262"/>
      <c r="T708" s="262"/>
      <c r="U708" s="262"/>
      <c r="V708" s="262"/>
      <c r="W708" s="262"/>
      <c r="X708" s="262"/>
      <c r="Y708" s="262"/>
      <c r="Z708" s="262"/>
      <c r="AA708" s="262"/>
      <c r="AB708" s="262"/>
      <c r="AC708" s="262"/>
      <c r="AD708" s="262"/>
      <c r="AE708" s="262"/>
      <c r="AF708" s="262"/>
      <c r="AG708" s="37"/>
      <c r="AH708" s="37"/>
    </row>
    <row r="709" spans="1:34">
      <c r="A709" s="265">
        <v>44053</v>
      </c>
      <c r="B709" s="115" t="s">
        <v>281</v>
      </c>
      <c r="C709" s="37">
        <v>880967601</v>
      </c>
      <c r="D709" s="115" t="s">
        <v>152</v>
      </c>
      <c r="E709" s="115" t="s">
        <v>150</v>
      </c>
      <c r="F709" s="115" t="s">
        <v>142</v>
      </c>
      <c r="G709" s="37"/>
      <c r="H709" s="265"/>
      <c r="I709" s="265">
        <v>44068</v>
      </c>
      <c r="J709" s="115"/>
      <c r="K709" s="629"/>
      <c r="L709" s="37"/>
      <c r="M709" s="678" t="s">
        <v>195</v>
      </c>
      <c r="N709" s="642"/>
      <c r="O709" s="645"/>
      <c r="P709" s="262"/>
      <c r="Q709" s="629"/>
      <c r="R709" s="262"/>
      <c r="S709" s="262"/>
      <c r="T709" s="262"/>
      <c r="U709" s="262"/>
      <c r="V709" s="262"/>
      <c r="W709" s="262"/>
      <c r="X709" s="262"/>
      <c r="Y709" s="262"/>
      <c r="Z709" s="262"/>
      <c r="AA709" s="262"/>
      <c r="AB709" s="262"/>
      <c r="AC709" s="262"/>
      <c r="AD709" s="262"/>
      <c r="AE709" s="262"/>
      <c r="AF709" s="262"/>
      <c r="AG709" s="37"/>
      <c r="AH709" s="37"/>
    </row>
    <row r="710" spans="1:34">
      <c r="A710" s="265">
        <v>44050</v>
      </c>
      <c r="B710" s="115" t="s">
        <v>281</v>
      </c>
      <c r="C710" s="37">
        <v>880969147</v>
      </c>
      <c r="D710" s="115" t="s">
        <v>152</v>
      </c>
      <c r="E710" s="115" t="s">
        <v>140</v>
      </c>
      <c r="F710" s="115" t="s">
        <v>225</v>
      </c>
      <c r="G710" s="37"/>
      <c r="H710" s="265"/>
      <c r="I710" s="265">
        <v>44053</v>
      </c>
      <c r="J710" s="115"/>
      <c r="K710" s="629"/>
      <c r="L710" s="37"/>
      <c r="M710" s="678" t="s">
        <v>554</v>
      </c>
      <c r="N710" s="642"/>
      <c r="O710" s="645"/>
      <c r="P710" s="262"/>
      <c r="Q710" s="629"/>
      <c r="R710" s="262"/>
      <c r="S710" s="262"/>
      <c r="T710" s="262"/>
      <c r="U710" s="262"/>
      <c r="V710" s="262"/>
      <c r="W710" s="262"/>
      <c r="X710" s="262"/>
      <c r="Y710" s="262"/>
      <c r="Z710" s="262"/>
      <c r="AA710" s="262"/>
      <c r="AB710" s="262"/>
      <c r="AC710" s="262"/>
      <c r="AD710" s="262"/>
      <c r="AE710" s="262"/>
      <c r="AF710" s="262"/>
      <c r="AG710" s="37"/>
      <c r="AH710" s="37"/>
    </row>
    <row r="711" spans="1:34">
      <c r="A711" s="666">
        <v>44060</v>
      </c>
      <c r="B711" s="115" t="s">
        <v>149</v>
      </c>
      <c r="C711" s="84">
        <v>880970156</v>
      </c>
      <c r="D711" s="115" t="s">
        <v>152</v>
      </c>
      <c r="E711" s="115" t="s">
        <v>140</v>
      </c>
      <c r="F711" s="665" t="s">
        <v>142</v>
      </c>
      <c r="G711" s="37"/>
      <c r="H711" s="265"/>
      <c r="I711" s="265">
        <v>44075</v>
      </c>
      <c r="J711" s="115"/>
      <c r="K711" s="629"/>
      <c r="L711" s="37"/>
      <c r="M711" s="678" t="s">
        <v>210</v>
      </c>
      <c r="N711" s="642"/>
      <c r="O711" s="645"/>
      <c r="P711" s="262"/>
      <c r="Q711" s="629"/>
      <c r="R711" s="262"/>
      <c r="S711" s="262"/>
      <c r="T711" s="262"/>
      <c r="U711" s="262"/>
      <c r="V711" s="262"/>
      <c r="W711" s="262"/>
      <c r="X711" s="262"/>
      <c r="Y711" s="262"/>
      <c r="Z711" s="262"/>
      <c r="AA711" s="262"/>
      <c r="AB711" s="262"/>
      <c r="AC711" s="262"/>
      <c r="AD711" s="262"/>
      <c r="AE711" s="262"/>
      <c r="AF711" s="262"/>
      <c r="AG711" s="37"/>
      <c r="AH711" s="37"/>
    </row>
    <row r="712" spans="1:34">
      <c r="A712" s="265">
        <v>44064</v>
      </c>
      <c r="B712" s="115" t="s">
        <v>194</v>
      </c>
      <c r="C712" s="37">
        <v>880971522</v>
      </c>
      <c r="D712" s="115" t="s">
        <v>139</v>
      </c>
      <c r="E712" s="115" t="s">
        <v>140</v>
      </c>
      <c r="F712" s="115" t="s">
        <v>555</v>
      </c>
      <c r="G712" s="265">
        <v>44064</v>
      </c>
      <c r="H712" s="37"/>
      <c r="I712" s="265">
        <v>44078</v>
      </c>
      <c r="J712" s="37"/>
      <c r="K712" s="629"/>
      <c r="L712" s="37"/>
      <c r="M712" s="678" t="s">
        <v>195</v>
      </c>
      <c r="N712" s="37"/>
      <c r="O712" s="37"/>
      <c r="P712" s="37"/>
      <c r="Q712" s="37"/>
      <c r="R712" s="37"/>
      <c r="S712" s="262"/>
      <c r="T712" s="262"/>
      <c r="U712" s="262"/>
      <c r="V712" s="262"/>
      <c r="W712" s="262"/>
      <c r="X712" s="262"/>
      <c r="Y712" s="262"/>
      <c r="Z712" s="262"/>
      <c r="AA712" s="262"/>
      <c r="AB712" s="262"/>
      <c r="AC712" s="262"/>
      <c r="AD712" s="262"/>
      <c r="AE712" s="262"/>
      <c r="AF712" s="262"/>
      <c r="AG712" s="37"/>
      <c r="AH712" s="37"/>
    </row>
    <row r="713" spans="1:34">
      <c r="A713" s="265">
        <v>44050</v>
      </c>
      <c r="B713" s="115" t="s">
        <v>138</v>
      </c>
      <c r="C713" s="262">
        <v>881351926</v>
      </c>
      <c r="D713" s="115" t="s">
        <v>139</v>
      </c>
      <c r="E713" s="115" t="s">
        <v>140</v>
      </c>
      <c r="F713" s="115" t="s">
        <v>148</v>
      </c>
      <c r="G713" s="37"/>
      <c r="H713" s="265">
        <v>44050</v>
      </c>
      <c r="I713" s="665">
        <v>44054</v>
      </c>
      <c r="J713" s="115" t="s">
        <v>148</v>
      </c>
      <c r="K713" s="629"/>
      <c r="L713" s="37">
        <v>19</v>
      </c>
      <c r="M713" s="115" t="s">
        <v>39</v>
      </c>
      <c r="N713" s="642"/>
      <c r="O713" s="645"/>
      <c r="P713" s="262"/>
      <c r="Q713" s="629"/>
      <c r="R713" s="262"/>
      <c r="S713" s="262"/>
      <c r="T713" s="262"/>
      <c r="U713" s="262"/>
      <c r="V713" s="262"/>
      <c r="W713" s="262"/>
      <c r="X713" s="262"/>
      <c r="Y713" s="262"/>
      <c r="Z713" s="262"/>
      <c r="AA713" s="262"/>
      <c r="AB713" s="262"/>
      <c r="AC713" s="262"/>
      <c r="AD713" s="262"/>
      <c r="AE713" s="262"/>
      <c r="AF713" s="262"/>
      <c r="AG713" s="37"/>
      <c r="AH713" s="37"/>
    </row>
    <row r="714" spans="1:34">
      <c r="A714" s="265">
        <v>44048</v>
      </c>
      <c r="B714" s="115" t="s">
        <v>144</v>
      </c>
      <c r="C714" s="37">
        <v>880977231</v>
      </c>
      <c r="D714" s="115" t="s">
        <v>139</v>
      </c>
      <c r="E714" s="115" t="s">
        <v>140</v>
      </c>
      <c r="F714" s="115"/>
      <c r="G714" s="37"/>
      <c r="H714" s="37"/>
      <c r="I714" s="265">
        <v>44071</v>
      </c>
      <c r="J714" s="37"/>
      <c r="K714" s="629"/>
      <c r="L714" s="37"/>
      <c r="M714" s="678" t="s">
        <v>556</v>
      </c>
      <c r="N714" s="37"/>
      <c r="O714" s="37"/>
      <c r="P714" s="37"/>
      <c r="Q714" s="37"/>
      <c r="R714" s="37"/>
      <c r="S714" s="262"/>
      <c r="T714" s="262"/>
      <c r="U714" s="262"/>
      <c r="V714" s="262"/>
      <c r="W714" s="262"/>
      <c r="X714" s="262"/>
      <c r="Y714" s="262"/>
      <c r="Z714" s="262"/>
      <c r="AA714" s="262"/>
      <c r="AB714" s="262"/>
      <c r="AC714" s="262"/>
      <c r="AD714" s="262"/>
      <c r="AE714" s="262"/>
      <c r="AF714" s="262"/>
      <c r="AG714" s="37"/>
      <c r="AH714" s="37"/>
    </row>
    <row r="715" spans="1:34">
      <c r="A715" s="265">
        <v>44046</v>
      </c>
      <c r="B715" s="115" t="s">
        <v>178</v>
      </c>
      <c r="C715" s="37">
        <v>880977386</v>
      </c>
      <c r="D715" s="115" t="s">
        <v>139</v>
      </c>
      <c r="E715" s="115" t="s">
        <v>140</v>
      </c>
      <c r="F715" s="115" t="s">
        <v>142</v>
      </c>
      <c r="G715" s="37"/>
      <c r="H715" s="37"/>
      <c r="I715" s="265">
        <v>44055</v>
      </c>
      <c r="J715" s="37"/>
      <c r="K715" s="629"/>
      <c r="L715" s="37"/>
      <c r="M715" s="572"/>
      <c r="N715" s="37"/>
      <c r="O715" s="37"/>
      <c r="P715" s="37"/>
      <c r="Q715" s="37"/>
      <c r="R715" s="37"/>
      <c r="S715" s="262"/>
      <c r="T715" s="262"/>
      <c r="U715" s="262"/>
      <c r="V715" s="262"/>
      <c r="W715" s="262"/>
      <c r="X715" s="262"/>
      <c r="Y715" s="262"/>
      <c r="Z715" s="262"/>
      <c r="AA715" s="262"/>
      <c r="AB715" s="262"/>
      <c r="AC715" s="262"/>
      <c r="AD715" s="262"/>
      <c r="AE715" s="262"/>
      <c r="AF715" s="262"/>
      <c r="AG715" s="37"/>
      <c r="AH715" s="37"/>
    </row>
    <row r="716" spans="1:34">
      <c r="A716" s="666">
        <v>44063</v>
      </c>
      <c r="B716" s="115" t="s">
        <v>281</v>
      </c>
      <c r="C716" s="37">
        <v>880978531</v>
      </c>
      <c r="D716" s="115" t="s">
        <v>139</v>
      </c>
      <c r="E716" s="115" t="s">
        <v>140</v>
      </c>
      <c r="F716" s="665" t="s">
        <v>190</v>
      </c>
      <c r="G716" s="37"/>
      <c r="H716" s="265">
        <v>44063</v>
      </c>
      <c r="I716" s="265"/>
      <c r="J716" s="115"/>
      <c r="K716" s="629"/>
      <c r="L716" s="37">
        <v>80</v>
      </c>
      <c r="M716" s="678" t="s">
        <v>557</v>
      </c>
      <c r="N716" s="642"/>
      <c r="O716" s="645"/>
      <c r="P716" s="262"/>
      <c r="Q716" s="629"/>
      <c r="R716" s="262"/>
      <c r="S716" s="262"/>
      <c r="T716" s="262"/>
      <c r="U716" s="262"/>
      <c r="V716" s="262"/>
      <c r="W716" s="262"/>
      <c r="X716" s="262"/>
      <c r="Y716" s="262"/>
      <c r="Z716" s="262"/>
      <c r="AA716" s="262"/>
      <c r="AB716" s="262"/>
      <c r="AC716" s="262"/>
      <c r="AD716" s="262"/>
      <c r="AE716" s="262"/>
      <c r="AF716" s="262"/>
      <c r="AG716" s="37"/>
      <c r="AH716" s="37"/>
    </row>
    <row r="717" spans="1:34">
      <c r="A717" s="666">
        <v>44054</v>
      </c>
      <c r="B717" s="115" t="s">
        <v>227</v>
      </c>
      <c r="C717" s="37">
        <v>880986070</v>
      </c>
      <c r="D717" s="115" t="s">
        <v>152</v>
      </c>
      <c r="E717" s="115" t="s">
        <v>140</v>
      </c>
      <c r="F717" s="665" t="s">
        <v>142</v>
      </c>
      <c r="G717" s="265">
        <v>44054</v>
      </c>
      <c r="H717" s="265"/>
      <c r="I717" s="265">
        <v>44068</v>
      </c>
      <c r="J717" s="115"/>
      <c r="K717" s="629"/>
      <c r="L717" s="37"/>
      <c r="M717" s="678" t="s">
        <v>558</v>
      </c>
      <c r="N717" s="681" t="s">
        <v>268</v>
      </c>
      <c r="O717" s="645"/>
      <c r="P717" s="262"/>
      <c r="Q717" s="629"/>
      <c r="R717" s="262"/>
      <c r="S717" s="262"/>
      <c r="T717" s="262"/>
      <c r="U717" s="262"/>
      <c r="V717" s="262"/>
      <c r="W717" s="262"/>
      <c r="X717" s="262"/>
      <c r="Y717" s="262"/>
      <c r="Z717" s="262"/>
      <c r="AA717" s="262"/>
      <c r="AB717" s="262"/>
      <c r="AC717" s="262"/>
      <c r="AD717" s="262"/>
      <c r="AE717" s="262"/>
      <c r="AF717" s="262"/>
      <c r="AG717" s="37"/>
      <c r="AH717" s="37"/>
    </row>
    <row r="718" spans="1:34">
      <c r="A718" s="666">
        <v>44055</v>
      </c>
      <c r="B718" s="115" t="s">
        <v>297</v>
      </c>
      <c r="C718" s="37">
        <v>880986214</v>
      </c>
      <c r="D718" s="115" t="s">
        <v>152</v>
      </c>
      <c r="E718" s="115" t="s">
        <v>100</v>
      </c>
      <c r="F718" s="665" t="s">
        <v>559</v>
      </c>
      <c r="G718" s="37"/>
      <c r="H718" s="265"/>
      <c r="I718" s="265"/>
      <c r="J718" s="115"/>
      <c r="K718" s="629"/>
      <c r="L718" s="37"/>
      <c r="M718" s="678" t="s">
        <v>560</v>
      </c>
      <c r="N718" s="642"/>
      <c r="O718" s="645"/>
      <c r="P718" s="262"/>
      <c r="Q718" s="629"/>
      <c r="R718" s="262"/>
      <c r="S718" s="262"/>
      <c r="T718" s="262"/>
      <c r="U718" s="262"/>
      <c r="V718" s="262"/>
      <c r="W718" s="262"/>
      <c r="X718" s="262"/>
      <c r="Y718" s="262"/>
      <c r="Z718" s="262"/>
      <c r="AA718" s="262"/>
      <c r="AB718" s="262"/>
      <c r="AC718" s="262"/>
      <c r="AD718" s="262"/>
      <c r="AE718" s="262"/>
      <c r="AF718" s="262"/>
      <c r="AG718" s="37"/>
      <c r="AH718" s="37"/>
    </row>
    <row r="719" spans="1:34">
      <c r="A719" s="666">
        <v>44055</v>
      </c>
      <c r="B719" s="115" t="s">
        <v>154</v>
      </c>
      <c r="C719" s="37">
        <v>880986277</v>
      </c>
      <c r="D719" s="115" t="s">
        <v>139</v>
      </c>
      <c r="E719" s="115" t="s">
        <v>100</v>
      </c>
      <c r="F719" s="665"/>
      <c r="G719" s="37"/>
      <c r="H719" s="265">
        <v>44055</v>
      </c>
      <c r="I719" s="265">
        <v>44070</v>
      </c>
      <c r="J719" s="115" t="s">
        <v>181</v>
      </c>
      <c r="K719" s="629"/>
      <c r="L719" s="37">
        <v>45.83</v>
      </c>
      <c r="M719" s="678" t="s">
        <v>164</v>
      </c>
      <c r="N719" s="642"/>
      <c r="O719" s="645"/>
      <c r="P719" s="262"/>
      <c r="Q719" s="629"/>
      <c r="R719" s="262"/>
      <c r="S719" s="262"/>
      <c r="T719" s="262"/>
      <c r="U719" s="262"/>
      <c r="V719" s="262"/>
      <c r="W719" s="262"/>
      <c r="X719" s="262"/>
      <c r="Y719" s="262"/>
      <c r="Z719" s="262"/>
      <c r="AA719" s="262"/>
      <c r="AB719" s="262"/>
      <c r="AC719" s="262"/>
      <c r="AD719" s="262"/>
      <c r="AE719" s="262"/>
      <c r="AF719" s="262"/>
      <c r="AG719" s="37"/>
      <c r="AH719" s="37"/>
    </row>
    <row r="720" spans="1:34">
      <c r="A720" s="666">
        <v>44055</v>
      </c>
      <c r="B720" s="115" t="s">
        <v>154</v>
      </c>
      <c r="C720" s="37">
        <v>880986277</v>
      </c>
      <c r="D720" s="115" t="s">
        <v>139</v>
      </c>
      <c r="E720" s="115" t="s">
        <v>100</v>
      </c>
      <c r="F720" s="665"/>
      <c r="G720" s="37"/>
      <c r="H720" s="265">
        <v>44060</v>
      </c>
      <c r="I720" s="265">
        <v>44060</v>
      </c>
      <c r="J720" s="115" t="s">
        <v>181</v>
      </c>
      <c r="K720" s="629"/>
      <c r="L720" s="37">
        <v>45.83</v>
      </c>
      <c r="M720" s="678" t="s">
        <v>193</v>
      </c>
      <c r="N720" s="642"/>
      <c r="O720" s="645"/>
      <c r="P720" s="262"/>
      <c r="Q720" s="629"/>
      <c r="R720" s="262"/>
      <c r="S720" s="262"/>
      <c r="T720" s="262"/>
      <c r="U720" s="262"/>
      <c r="V720" s="262"/>
      <c r="W720" s="262"/>
      <c r="X720" s="262"/>
      <c r="Y720" s="262"/>
      <c r="Z720" s="262"/>
      <c r="AA720" s="262"/>
      <c r="AB720" s="262"/>
      <c r="AC720" s="262"/>
      <c r="AD720" s="262"/>
      <c r="AE720" s="262"/>
      <c r="AF720" s="262"/>
      <c r="AG720" s="37"/>
      <c r="AH720" s="37"/>
    </row>
    <row r="721" spans="1:34">
      <c r="A721" s="666">
        <v>44055</v>
      </c>
      <c r="B721" s="115" t="s">
        <v>154</v>
      </c>
      <c r="C721" s="37">
        <v>880986277</v>
      </c>
      <c r="D721" s="115" t="s">
        <v>139</v>
      </c>
      <c r="E721" s="115" t="s">
        <v>100</v>
      </c>
      <c r="F721" s="665"/>
      <c r="G721" s="37"/>
      <c r="H721" s="265">
        <v>44067</v>
      </c>
      <c r="I721" s="265">
        <v>44074</v>
      </c>
      <c r="J721" s="115" t="s">
        <v>181</v>
      </c>
      <c r="K721" s="629"/>
      <c r="L721" s="37">
        <v>45.83</v>
      </c>
      <c r="M721" s="678" t="s">
        <v>238</v>
      </c>
      <c r="N721" s="642"/>
      <c r="O721" s="645"/>
      <c r="P721" s="262"/>
      <c r="Q721" s="629"/>
      <c r="R721" s="262"/>
      <c r="S721" s="262"/>
      <c r="T721" s="262"/>
      <c r="U721" s="262"/>
      <c r="V721" s="262"/>
      <c r="W721" s="262"/>
      <c r="X721" s="262"/>
      <c r="Y721" s="262"/>
      <c r="Z721" s="262"/>
      <c r="AA721" s="262"/>
      <c r="AB721" s="262"/>
      <c r="AC721" s="262"/>
      <c r="AD721" s="262"/>
      <c r="AE721" s="262"/>
      <c r="AF721" s="262"/>
      <c r="AG721" s="37"/>
      <c r="AH721" s="37"/>
    </row>
    <row r="722" spans="1:34">
      <c r="A722" s="666">
        <v>44055</v>
      </c>
      <c r="B722" s="115" t="s">
        <v>154</v>
      </c>
      <c r="C722" s="37">
        <v>880986277</v>
      </c>
      <c r="D722" s="115" t="s">
        <v>139</v>
      </c>
      <c r="E722" s="115" t="s">
        <v>100</v>
      </c>
      <c r="F722" s="665"/>
      <c r="G722" s="37"/>
      <c r="H722" s="265">
        <v>44074</v>
      </c>
      <c r="I722" s="265"/>
      <c r="J722" s="115" t="s">
        <v>181</v>
      </c>
      <c r="K722" s="629"/>
      <c r="L722" s="37">
        <v>45.83</v>
      </c>
      <c r="M722" s="678" t="s">
        <v>429</v>
      </c>
      <c r="N722" s="642"/>
      <c r="O722" s="645"/>
      <c r="P722" s="262"/>
      <c r="Q722" s="629"/>
      <c r="R722" s="262"/>
      <c r="S722" s="262"/>
      <c r="T722" s="262"/>
      <c r="U722" s="262"/>
      <c r="V722" s="262"/>
      <c r="W722" s="262"/>
      <c r="X722" s="262"/>
      <c r="Y722" s="262"/>
      <c r="Z722" s="262"/>
      <c r="AA722" s="262"/>
      <c r="AB722" s="262"/>
      <c r="AC722" s="262"/>
      <c r="AD722" s="262"/>
      <c r="AE722" s="262"/>
      <c r="AF722" s="262"/>
      <c r="AG722" s="37"/>
      <c r="AH722" s="37"/>
    </row>
    <row r="723" spans="1:34">
      <c r="A723" s="666">
        <v>44056</v>
      </c>
      <c r="B723" s="115" t="s">
        <v>175</v>
      </c>
      <c r="C723" s="37">
        <v>880986661</v>
      </c>
      <c r="D723" s="115" t="s">
        <v>139</v>
      </c>
      <c r="E723" s="115" t="s">
        <v>100</v>
      </c>
      <c r="F723" s="665" t="s">
        <v>148</v>
      </c>
      <c r="G723" s="265">
        <v>44060</v>
      </c>
      <c r="H723" s="265">
        <v>44056</v>
      </c>
      <c r="I723" s="265"/>
      <c r="J723" s="115" t="s">
        <v>148</v>
      </c>
      <c r="K723" s="629"/>
      <c r="L723" s="37">
        <v>48</v>
      </c>
      <c r="M723" s="678" t="s">
        <v>191</v>
      </c>
      <c r="N723" s="642"/>
      <c r="O723" s="645"/>
      <c r="P723" s="262"/>
      <c r="Q723" s="629"/>
      <c r="R723" s="262"/>
      <c r="S723" s="262"/>
      <c r="T723" s="262"/>
      <c r="U723" s="262"/>
      <c r="V723" s="262"/>
      <c r="W723" s="262"/>
      <c r="X723" s="262"/>
      <c r="Y723" s="262"/>
      <c r="Z723" s="262"/>
      <c r="AA723" s="262"/>
      <c r="AB723" s="262"/>
      <c r="AC723" s="262"/>
      <c r="AD723" s="262"/>
      <c r="AE723" s="262"/>
      <c r="AF723" s="262"/>
      <c r="AG723" s="37"/>
      <c r="AH723" s="37"/>
    </row>
    <row r="724" spans="1:34">
      <c r="A724" s="666">
        <v>44056</v>
      </c>
      <c r="B724" s="115" t="s">
        <v>175</v>
      </c>
      <c r="C724" s="37">
        <v>880986661</v>
      </c>
      <c r="D724" s="115" t="s">
        <v>139</v>
      </c>
      <c r="E724" s="115" t="s">
        <v>100</v>
      </c>
      <c r="F724" s="665" t="s">
        <v>148</v>
      </c>
      <c r="G724" s="265">
        <v>44060</v>
      </c>
      <c r="H724" s="265">
        <v>44063</v>
      </c>
      <c r="I724" s="265"/>
      <c r="J724" s="115" t="s">
        <v>561</v>
      </c>
      <c r="K724" s="629"/>
      <c r="L724" s="37">
        <v>288</v>
      </c>
      <c r="M724" s="678" t="s">
        <v>177</v>
      </c>
      <c r="N724" s="642"/>
      <c r="O724" s="645"/>
      <c r="P724" s="262"/>
      <c r="Q724" s="629"/>
      <c r="R724" s="262"/>
      <c r="S724" s="262"/>
      <c r="T724" s="262"/>
      <c r="U724" s="262"/>
      <c r="V724" s="262"/>
      <c r="W724" s="262"/>
      <c r="X724" s="262"/>
      <c r="Y724" s="262"/>
      <c r="Z724" s="262"/>
      <c r="AA724" s="262"/>
      <c r="AB724" s="262"/>
      <c r="AC724" s="262"/>
      <c r="AD724" s="262"/>
      <c r="AE724" s="262"/>
      <c r="AF724" s="262"/>
      <c r="AG724" s="37"/>
      <c r="AH724" s="37"/>
    </row>
    <row r="725" spans="1:34">
      <c r="A725" s="665">
        <v>44049</v>
      </c>
      <c r="B725" s="115" t="s">
        <v>144</v>
      </c>
      <c r="C725" s="262">
        <v>880989372</v>
      </c>
      <c r="D725" s="115" t="s">
        <v>152</v>
      </c>
      <c r="E725" s="115" t="s">
        <v>140</v>
      </c>
      <c r="F725" s="665"/>
      <c r="G725" s="665">
        <v>44049</v>
      </c>
      <c r="H725" s="666">
        <v>44048</v>
      </c>
      <c r="I725" s="665">
        <v>44067</v>
      </c>
      <c r="J725" s="115" t="s">
        <v>368</v>
      </c>
      <c r="K725" s="629"/>
      <c r="L725" s="262">
        <v>969.71</v>
      </c>
      <c r="M725" s="678" t="s">
        <v>195</v>
      </c>
      <c r="N725" s="642"/>
      <c r="O725" s="645"/>
      <c r="P725" s="262"/>
      <c r="Q725" s="629"/>
      <c r="R725" s="262"/>
      <c r="S725" s="262"/>
      <c r="T725" s="262"/>
      <c r="U725" s="262"/>
      <c r="V725" s="262"/>
      <c r="W725" s="262"/>
      <c r="X725" s="262"/>
      <c r="Y725" s="262"/>
      <c r="Z725" s="262"/>
      <c r="AA725" s="262"/>
      <c r="AB725" s="262"/>
      <c r="AC725" s="262"/>
      <c r="AD725" s="262"/>
      <c r="AE725" s="262"/>
      <c r="AF725" s="262"/>
      <c r="AG725" s="37"/>
      <c r="AH725" s="37"/>
    </row>
    <row r="726" spans="1:34">
      <c r="A726" s="265">
        <v>44070</v>
      </c>
      <c r="B726" s="115" t="s">
        <v>227</v>
      </c>
      <c r="C726" s="37">
        <v>880999956</v>
      </c>
      <c r="D726" s="115" t="s">
        <v>152</v>
      </c>
      <c r="E726" s="115" t="s">
        <v>140</v>
      </c>
      <c r="F726" s="115" t="s">
        <v>176</v>
      </c>
      <c r="G726" s="265">
        <v>44070</v>
      </c>
      <c r="H726" s="37"/>
      <c r="I726" s="37"/>
      <c r="J726" s="37"/>
      <c r="K726" s="629"/>
      <c r="L726" s="37"/>
      <c r="M726" s="678" t="s">
        <v>562</v>
      </c>
      <c r="N726" s="84"/>
      <c r="O726" s="84"/>
      <c r="P726" s="84"/>
      <c r="Q726" s="84"/>
      <c r="R726" s="84"/>
      <c r="S726" s="262"/>
      <c r="T726" s="262"/>
      <c r="U726" s="262"/>
      <c r="V726" s="262"/>
      <c r="W726" s="262"/>
      <c r="X726" s="262"/>
      <c r="Y726" s="262"/>
      <c r="Z726" s="262"/>
      <c r="AA726" s="262"/>
      <c r="AB726" s="262"/>
      <c r="AC726" s="262"/>
      <c r="AD726" s="262"/>
      <c r="AE726" s="262"/>
      <c r="AF726" s="262"/>
      <c r="AG726" s="37"/>
      <c r="AH726" s="37"/>
    </row>
    <row r="727" spans="1:34">
      <c r="A727" s="265">
        <v>44053</v>
      </c>
      <c r="B727" s="115" t="s">
        <v>206</v>
      </c>
      <c r="C727" s="37">
        <v>881005994</v>
      </c>
      <c r="D727" s="115" t="s">
        <v>139</v>
      </c>
      <c r="E727" s="115" t="s">
        <v>140</v>
      </c>
      <c r="F727" s="115" t="s">
        <v>142</v>
      </c>
      <c r="G727" s="37"/>
      <c r="H727" s="265"/>
      <c r="I727" s="265">
        <v>44063</v>
      </c>
      <c r="J727" s="115"/>
      <c r="K727" s="629"/>
      <c r="L727" s="37"/>
      <c r="M727" s="678"/>
      <c r="N727" s="642"/>
      <c r="O727" s="645"/>
      <c r="P727" s="262"/>
      <c r="Q727" s="629"/>
      <c r="R727" s="262"/>
      <c r="S727" s="262"/>
      <c r="T727" s="262"/>
      <c r="U727" s="262"/>
      <c r="V727" s="262"/>
      <c r="W727" s="262"/>
      <c r="X727" s="262"/>
      <c r="Y727" s="262"/>
      <c r="Z727" s="262"/>
      <c r="AA727" s="262"/>
      <c r="AB727" s="262"/>
      <c r="AC727" s="262"/>
      <c r="AD727" s="262"/>
      <c r="AE727" s="262"/>
      <c r="AF727" s="262"/>
      <c r="AG727" s="37"/>
      <c r="AH727" s="37"/>
    </row>
    <row r="728" spans="1:34">
      <c r="A728" s="265">
        <v>44050</v>
      </c>
      <c r="B728" s="115" t="s">
        <v>138</v>
      </c>
      <c r="C728" s="37">
        <v>881415583</v>
      </c>
      <c r="D728" s="115" t="s">
        <v>139</v>
      </c>
      <c r="E728" s="115" t="s">
        <v>140</v>
      </c>
      <c r="F728" s="115" t="s">
        <v>563</v>
      </c>
      <c r="G728" s="37"/>
      <c r="H728" s="265">
        <v>44050</v>
      </c>
      <c r="I728" s="265">
        <v>44064</v>
      </c>
      <c r="J728" s="115" t="s">
        <v>563</v>
      </c>
      <c r="K728" s="629"/>
      <c r="L728" s="37">
        <v>7391.12</v>
      </c>
      <c r="M728" s="680" t="s">
        <v>564</v>
      </c>
      <c r="N728" s="642"/>
      <c r="O728" s="645"/>
      <c r="P728" s="262"/>
      <c r="Q728" s="629"/>
      <c r="R728" s="262"/>
      <c r="S728" s="262"/>
      <c r="T728" s="262"/>
      <c r="U728" s="262"/>
      <c r="V728" s="262"/>
      <c r="W728" s="262"/>
      <c r="X728" s="262"/>
      <c r="Y728" s="262"/>
      <c r="Z728" s="262"/>
      <c r="AA728" s="262"/>
      <c r="AB728" s="262"/>
      <c r="AC728" s="262"/>
      <c r="AD728" s="262"/>
      <c r="AE728" s="262"/>
      <c r="AF728" s="262"/>
      <c r="AG728" s="37"/>
      <c r="AH728" s="37"/>
    </row>
    <row r="729" spans="1:34">
      <c r="A729" s="265">
        <v>44046</v>
      </c>
      <c r="B729" s="115" t="s">
        <v>206</v>
      </c>
      <c r="C729" s="37">
        <v>881031131</v>
      </c>
      <c r="D729" s="115" t="s">
        <v>139</v>
      </c>
      <c r="E729" s="115" t="s">
        <v>140</v>
      </c>
      <c r="F729" s="37"/>
      <c r="G729" s="37"/>
      <c r="H729" s="37"/>
      <c r="I729" s="265">
        <v>44061</v>
      </c>
      <c r="J729" s="37"/>
      <c r="K729" s="629"/>
      <c r="L729" s="37"/>
      <c r="M729" s="678" t="s">
        <v>280</v>
      </c>
      <c r="N729" s="37"/>
      <c r="O729" s="37"/>
      <c r="P729" s="37"/>
      <c r="Q729" s="37"/>
      <c r="R729" s="37"/>
      <c r="S729" s="262"/>
      <c r="T729" s="262"/>
      <c r="U729" s="262"/>
      <c r="V729" s="262"/>
      <c r="W729" s="262"/>
      <c r="X729" s="262"/>
      <c r="Y729" s="262"/>
      <c r="Z729" s="262"/>
      <c r="AA729" s="262"/>
      <c r="AB729" s="262"/>
      <c r="AC729" s="262"/>
      <c r="AD729" s="262"/>
      <c r="AE729" s="262"/>
      <c r="AF729" s="262"/>
      <c r="AG729" s="37"/>
      <c r="AH729" s="37"/>
    </row>
    <row r="730" spans="1:34">
      <c r="A730" s="666">
        <v>44055</v>
      </c>
      <c r="B730" s="115" t="s">
        <v>206</v>
      </c>
      <c r="C730" s="37">
        <v>881031218</v>
      </c>
      <c r="D730" s="115" t="s">
        <v>139</v>
      </c>
      <c r="E730" s="115" t="s">
        <v>140</v>
      </c>
      <c r="F730" s="665" t="s">
        <v>142</v>
      </c>
      <c r="G730" s="37"/>
      <c r="H730" s="265"/>
      <c r="I730" s="265">
        <v>44068</v>
      </c>
      <c r="J730" s="115"/>
      <c r="K730" s="629"/>
      <c r="L730" s="37"/>
      <c r="M730" s="678"/>
      <c r="N730" s="642"/>
      <c r="O730" s="645"/>
      <c r="P730" s="262"/>
      <c r="Q730" s="629"/>
      <c r="R730" s="262"/>
      <c r="S730" s="262"/>
      <c r="T730" s="262"/>
      <c r="U730" s="262"/>
      <c r="V730" s="262"/>
      <c r="W730" s="262"/>
      <c r="X730" s="262"/>
      <c r="Y730" s="262"/>
      <c r="Z730" s="262"/>
      <c r="AA730" s="262"/>
      <c r="AB730" s="262"/>
      <c r="AC730" s="262"/>
      <c r="AD730" s="262"/>
      <c r="AE730" s="262"/>
      <c r="AF730" s="262"/>
      <c r="AG730" s="37"/>
      <c r="AH730" s="37"/>
    </row>
    <row r="731" spans="1:34">
      <c r="A731" s="265">
        <v>44046</v>
      </c>
      <c r="B731" s="115" t="s">
        <v>206</v>
      </c>
      <c r="C731" s="37">
        <v>881033949</v>
      </c>
      <c r="D731" s="115" t="s">
        <v>139</v>
      </c>
      <c r="E731" s="115" t="s">
        <v>140</v>
      </c>
      <c r="F731" s="115" t="s">
        <v>225</v>
      </c>
      <c r="G731" s="642">
        <v>44048</v>
      </c>
      <c r="H731" s="642">
        <v>44048</v>
      </c>
      <c r="I731" s="642">
        <v>44061</v>
      </c>
      <c r="J731" s="680" t="s">
        <v>225</v>
      </c>
      <c r="K731" s="629"/>
      <c r="L731" s="629">
        <v>47.44</v>
      </c>
      <c r="M731" s="682" t="s">
        <v>565</v>
      </c>
      <c r="N731" s="37"/>
      <c r="O731" s="37"/>
      <c r="P731" s="37"/>
      <c r="Q731" s="37"/>
      <c r="R731" s="37"/>
      <c r="S731" s="262"/>
      <c r="T731" s="262"/>
      <c r="U731" s="262"/>
      <c r="V731" s="262"/>
      <c r="W731" s="262"/>
      <c r="X731" s="262"/>
      <c r="Y731" s="262"/>
      <c r="Z731" s="262"/>
      <c r="AA731" s="262"/>
      <c r="AB731" s="262"/>
      <c r="AC731" s="262"/>
      <c r="AD731" s="262"/>
      <c r="AE731" s="262"/>
      <c r="AF731" s="262"/>
      <c r="AG731" s="37"/>
      <c r="AH731" s="37"/>
    </row>
    <row r="732" spans="1:34">
      <c r="A732" s="265">
        <v>44053</v>
      </c>
      <c r="B732" s="115" t="s">
        <v>206</v>
      </c>
      <c r="C732" s="37">
        <v>881033949</v>
      </c>
      <c r="D732" s="115" t="s">
        <v>139</v>
      </c>
      <c r="E732" s="115" t="s">
        <v>140</v>
      </c>
      <c r="F732" s="115" t="s">
        <v>566</v>
      </c>
      <c r="G732" s="265">
        <v>44053</v>
      </c>
      <c r="H732" s="265">
        <v>44053</v>
      </c>
      <c r="I732" s="265">
        <v>44070</v>
      </c>
      <c r="J732" s="115"/>
      <c r="K732" s="629"/>
      <c r="L732" s="37">
        <v>704</v>
      </c>
      <c r="M732" s="678"/>
      <c r="N732" s="642"/>
      <c r="O732" s="645"/>
      <c r="P732" s="262"/>
      <c r="Q732" s="629"/>
      <c r="R732" s="262"/>
      <c r="S732" s="262"/>
      <c r="T732" s="262"/>
      <c r="U732" s="262"/>
      <c r="V732" s="262"/>
      <c r="W732" s="262"/>
      <c r="X732" s="262"/>
      <c r="Y732" s="262"/>
      <c r="Z732" s="262"/>
      <c r="AA732" s="262"/>
      <c r="AB732" s="262"/>
      <c r="AC732" s="262"/>
      <c r="AD732" s="262"/>
      <c r="AE732" s="262"/>
      <c r="AF732" s="262"/>
      <c r="AG732" s="37"/>
      <c r="AH732" s="37"/>
    </row>
    <row r="733" spans="1:34">
      <c r="A733" s="265">
        <v>44047</v>
      </c>
      <c r="B733" s="115" t="s">
        <v>194</v>
      </c>
      <c r="C733" s="37">
        <v>881036460</v>
      </c>
      <c r="D733" s="115" t="s">
        <v>152</v>
      </c>
      <c r="E733" s="115" t="s">
        <v>140</v>
      </c>
      <c r="F733" s="115" t="s">
        <v>142</v>
      </c>
      <c r="G733" s="37"/>
      <c r="H733" s="37"/>
      <c r="I733" s="265">
        <v>44062</v>
      </c>
      <c r="J733" s="37"/>
      <c r="K733" s="629"/>
      <c r="L733" s="37"/>
      <c r="M733" s="678" t="s">
        <v>280</v>
      </c>
      <c r="N733" s="37"/>
      <c r="O733" s="37"/>
      <c r="P733" s="37"/>
      <c r="Q733" s="37"/>
      <c r="R733" s="37"/>
      <c r="S733" s="262"/>
      <c r="T733" s="262"/>
      <c r="U733" s="262"/>
      <c r="V733" s="262"/>
      <c r="W733" s="262"/>
      <c r="X733" s="262"/>
      <c r="Y733" s="262"/>
      <c r="Z733" s="262"/>
      <c r="AA733" s="262"/>
      <c r="AB733" s="262"/>
      <c r="AC733" s="262"/>
      <c r="AD733" s="262"/>
      <c r="AE733" s="262"/>
      <c r="AF733" s="262"/>
      <c r="AG733" s="37"/>
      <c r="AH733" s="37"/>
    </row>
    <row r="734" spans="1:34">
      <c r="A734" s="265">
        <v>44046</v>
      </c>
      <c r="B734" s="115" t="s">
        <v>206</v>
      </c>
      <c r="C734" s="37">
        <v>881038801</v>
      </c>
      <c r="D734" s="115" t="s">
        <v>139</v>
      </c>
      <c r="E734" s="115" t="s">
        <v>140</v>
      </c>
      <c r="F734" s="37"/>
      <c r="G734" s="265">
        <v>44046</v>
      </c>
      <c r="H734" s="265">
        <v>44046</v>
      </c>
      <c r="I734" s="265">
        <v>44061</v>
      </c>
      <c r="J734" s="115" t="s">
        <v>168</v>
      </c>
      <c r="K734" s="629"/>
      <c r="L734" s="37">
        <v>470</v>
      </c>
      <c r="M734" s="572"/>
      <c r="N734" s="37"/>
      <c r="O734" s="37"/>
      <c r="P734" s="37"/>
      <c r="Q734" s="37"/>
      <c r="R734" s="37"/>
      <c r="S734" s="262"/>
      <c r="T734" s="262"/>
      <c r="U734" s="262"/>
      <c r="V734" s="262"/>
      <c r="W734" s="262"/>
      <c r="X734" s="262"/>
      <c r="Y734" s="262"/>
      <c r="Z734" s="262"/>
      <c r="AA734" s="262"/>
      <c r="AB734" s="262"/>
      <c r="AC734" s="262"/>
      <c r="AD734" s="262"/>
      <c r="AE734" s="262"/>
      <c r="AF734" s="262"/>
      <c r="AG734" s="37"/>
      <c r="AH734" s="37"/>
    </row>
    <row r="735" spans="1:34">
      <c r="A735" s="265">
        <v>44049</v>
      </c>
      <c r="B735" s="115" t="s">
        <v>175</v>
      </c>
      <c r="C735" s="37">
        <v>881059901</v>
      </c>
      <c r="D735" s="115" t="s">
        <v>152</v>
      </c>
      <c r="E735" s="115" t="s">
        <v>150</v>
      </c>
      <c r="F735" s="115" t="s">
        <v>142</v>
      </c>
      <c r="G735" s="37"/>
      <c r="H735" s="265">
        <v>44055</v>
      </c>
      <c r="I735" s="37"/>
      <c r="J735" s="115" t="s">
        <v>142</v>
      </c>
      <c r="K735" s="629"/>
      <c r="L735" s="37">
        <v>69.5</v>
      </c>
      <c r="M735" s="678" t="s">
        <v>214</v>
      </c>
      <c r="N735" s="681" t="s">
        <v>410</v>
      </c>
      <c r="O735" s="645">
        <v>44051</v>
      </c>
      <c r="P735" s="262">
        <v>530.46</v>
      </c>
      <c r="Q735" s="629"/>
      <c r="R735" s="262"/>
      <c r="S735" s="262"/>
      <c r="T735" s="262"/>
      <c r="U735" s="262"/>
      <c r="V735" s="262"/>
      <c r="W735" s="262"/>
      <c r="X735" s="262"/>
      <c r="Y735" s="262"/>
      <c r="Z735" s="262"/>
      <c r="AA735" s="262"/>
      <c r="AB735" s="262"/>
      <c r="AC735" s="262"/>
      <c r="AD735" s="262"/>
      <c r="AE735" s="262"/>
      <c r="AF735" s="262"/>
      <c r="AG735" s="37"/>
      <c r="AH735" s="37"/>
    </row>
    <row r="736" spans="1:34">
      <c r="A736" s="265">
        <v>44049</v>
      </c>
      <c r="B736" s="115" t="s">
        <v>175</v>
      </c>
      <c r="C736" s="37">
        <v>881059901</v>
      </c>
      <c r="D736" s="115" t="s">
        <v>152</v>
      </c>
      <c r="E736" s="115" t="s">
        <v>350</v>
      </c>
      <c r="F736" s="115" t="s">
        <v>142</v>
      </c>
      <c r="G736" s="37"/>
      <c r="H736" s="265">
        <v>44069</v>
      </c>
      <c r="I736" s="37"/>
      <c r="J736" s="115" t="s">
        <v>142</v>
      </c>
      <c r="K736" s="629"/>
      <c r="L736" s="37">
        <v>1071.31</v>
      </c>
      <c r="M736" s="678" t="s">
        <v>266</v>
      </c>
      <c r="N736" s="681"/>
      <c r="O736" s="645"/>
      <c r="P736" s="262"/>
      <c r="Q736" s="629"/>
      <c r="R736" s="262"/>
      <c r="S736" s="262"/>
      <c r="T736" s="262"/>
      <c r="U736" s="262"/>
      <c r="V736" s="262"/>
      <c r="W736" s="262"/>
      <c r="X736" s="262"/>
      <c r="Y736" s="262"/>
      <c r="Z736" s="262"/>
      <c r="AA736" s="262"/>
      <c r="AB736" s="262"/>
      <c r="AC736" s="262"/>
      <c r="AD736" s="262"/>
      <c r="AE736" s="262"/>
      <c r="AF736" s="262"/>
      <c r="AG736" s="37"/>
      <c r="AH736" s="37"/>
    </row>
    <row r="737" spans="1:34">
      <c r="A737" s="666">
        <v>44063</v>
      </c>
      <c r="B737" s="115" t="s">
        <v>281</v>
      </c>
      <c r="C737" s="37">
        <v>881060148</v>
      </c>
      <c r="D737" s="115" t="s">
        <v>152</v>
      </c>
      <c r="E737" s="115" t="s">
        <v>140</v>
      </c>
      <c r="F737" s="665" t="s">
        <v>142</v>
      </c>
      <c r="G737" s="37"/>
      <c r="H737" s="265"/>
      <c r="I737" s="265">
        <v>44078</v>
      </c>
      <c r="J737" s="115"/>
      <c r="K737" s="629"/>
      <c r="L737" s="37"/>
      <c r="M737" s="678" t="s">
        <v>567</v>
      </c>
      <c r="N737" s="642"/>
      <c r="O737" s="645"/>
      <c r="P737" s="262"/>
      <c r="Q737" s="629"/>
      <c r="R737" s="262"/>
      <c r="S737" s="262"/>
      <c r="T737" s="262"/>
      <c r="U737" s="262"/>
      <c r="V737" s="262"/>
      <c r="W737" s="262"/>
      <c r="X737" s="262"/>
      <c r="Y737" s="262"/>
      <c r="Z737" s="262"/>
      <c r="AA737" s="262"/>
      <c r="AB737" s="262"/>
      <c r="AC737" s="262"/>
      <c r="AD737" s="262"/>
      <c r="AE737" s="262"/>
      <c r="AF737" s="262"/>
      <c r="AG737" s="37"/>
      <c r="AH737" s="37"/>
    </row>
    <row r="738" spans="1:34">
      <c r="A738" s="265">
        <v>44071</v>
      </c>
      <c r="B738" s="115" t="s">
        <v>178</v>
      </c>
      <c r="C738" s="37">
        <v>881060197</v>
      </c>
      <c r="D738" s="115" t="s">
        <v>139</v>
      </c>
      <c r="E738" s="115" t="s">
        <v>140</v>
      </c>
      <c r="F738" s="115" t="s">
        <v>213</v>
      </c>
      <c r="G738" s="37"/>
      <c r="H738" s="265">
        <v>44071</v>
      </c>
      <c r="I738" s="37"/>
      <c r="J738" s="115" t="s">
        <v>213</v>
      </c>
      <c r="K738" s="629"/>
      <c r="L738" s="37">
        <v>999</v>
      </c>
      <c r="M738" s="572"/>
      <c r="N738" s="84"/>
      <c r="O738" s="84"/>
      <c r="P738" s="84"/>
      <c r="Q738" s="84"/>
      <c r="R738" s="84"/>
      <c r="S738" s="262"/>
      <c r="T738" s="262"/>
      <c r="U738" s="262"/>
      <c r="V738" s="262"/>
      <c r="W738" s="262"/>
      <c r="X738" s="262"/>
      <c r="Y738" s="262"/>
      <c r="Z738" s="262"/>
      <c r="AA738" s="262"/>
      <c r="AB738" s="262"/>
      <c r="AC738" s="262"/>
      <c r="AD738" s="262"/>
      <c r="AE738" s="262"/>
      <c r="AF738" s="262"/>
      <c r="AG738" s="37"/>
      <c r="AH738" s="37"/>
    </row>
    <row r="739" spans="1:34">
      <c r="A739" s="265">
        <v>44049</v>
      </c>
      <c r="B739" s="115" t="s">
        <v>297</v>
      </c>
      <c r="C739" s="37">
        <v>881068463</v>
      </c>
      <c r="D739" s="115" t="s">
        <v>139</v>
      </c>
      <c r="E739" s="115" t="s">
        <v>150</v>
      </c>
      <c r="F739" s="115" t="s">
        <v>142</v>
      </c>
      <c r="G739" s="37"/>
      <c r="H739" s="265"/>
      <c r="I739" s="37"/>
      <c r="J739" s="115"/>
      <c r="K739" s="629"/>
      <c r="L739" s="37"/>
      <c r="M739" s="678" t="s">
        <v>568</v>
      </c>
      <c r="N739" s="642"/>
      <c r="O739" s="645">
        <v>44050</v>
      </c>
      <c r="P739" s="262">
        <v>1111</v>
      </c>
      <c r="Q739" s="629"/>
      <c r="R739" s="262"/>
      <c r="S739" s="262"/>
      <c r="T739" s="262"/>
      <c r="U739" s="262"/>
      <c r="V739" s="262"/>
      <c r="W739" s="262"/>
      <c r="X739" s="262"/>
      <c r="Y739" s="262"/>
      <c r="Z739" s="262"/>
      <c r="AA739" s="262"/>
      <c r="AB739" s="262"/>
      <c r="AC739" s="262"/>
      <c r="AD739" s="262"/>
      <c r="AE739" s="262"/>
      <c r="AF739" s="262"/>
      <c r="AG739" s="37"/>
      <c r="AH739" s="37"/>
    </row>
    <row r="740" spans="1:34">
      <c r="A740" s="265">
        <v>44047</v>
      </c>
      <c r="B740" s="115" t="s">
        <v>144</v>
      </c>
      <c r="C740" s="37">
        <v>881076631</v>
      </c>
      <c r="D740" s="115" t="s">
        <v>152</v>
      </c>
      <c r="E740" s="115" t="s">
        <v>150</v>
      </c>
      <c r="F740" s="115" t="s">
        <v>142</v>
      </c>
      <c r="G740" s="37"/>
      <c r="H740" s="37"/>
      <c r="I740" s="265">
        <v>44067</v>
      </c>
      <c r="J740" s="37"/>
      <c r="K740" s="629"/>
      <c r="L740" s="37"/>
      <c r="M740" s="572"/>
      <c r="N740" s="37"/>
      <c r="O740" s="37"/>
      <c r="P740" s="37"/>
      <c r="Q740" s="37"/>
      <c r="R740" s="37"/>
      <c r="S740" s="262"/>
      <c r="T740" s="262"/>
      <c r="U740" s="262"/>
      <c r="V740" s="262"/>
      <c r="W740" s="262"/>
      <c r="X740" s="262"/>
      <c r="Y740" s="262"/>
      <c r="Z740" s="262"/>
      <c r="AA740" s="262"/>
      <c r="AB740" s="262"/>
      <c r="AC740" s="262"/>
      <c r="AD740" s="262"/>
      <c r="AE740" s="262"/>
      <c r="AF740" s="262"/>
      <c r="AG740" s="37"/>
      <c r="AH740" s="37"/>
    </row>
    <row r="741" spans="1:34">
      <c r="A741" s="666">
        <v>44055</v>
      </c>
      <c r="B741" s="115" t="s">
        <v>154</v>
      </c>
      <c r="C741" s="37">
        <v>881080757</v>
      </c>
      <c r="D741" s="115" t="s">
        <v>139</v>
      </c>
      <c r="E741" s="115" t="s">
        <v>140</v>
      </c>
      <c r="F741" s="665"/>
      <c r="G741" s="37"/>
      <c r="H741" s="265"/>
      <c r="I741" s="265">
        <v>44070</v>
      </c>
      <c r="J741" s="115"/>
      <c r="K741" s="629"/>
      <c r="L741" s="37"/>
      <c r="M741" s="678"/>
      <c r="N741" s="642"/>
      <c r="O741" s="645"/>
      <c r="P741" s="262"/>
      <c r="Q741" s="629"/>
      <c r="R741" s="262"/>
      <c r="S741" s="262"/>
      <c r="T741" s="262"/>
      <c r="U741" s="262"/>
      <c r="V741" s="262"/>
      <c r="W741" s="262"/>
      <c r="X741" s="262"/>
      <c r="Y741" s="262"/>
      <c r="Z741" s="262"/>
      <c r="AA741" s="262"/>
      <c r="AB741" s="262"/>
      <c r="AC741" s="262"/>
      <c r="AD741" s="262"/>
      <c r="AE741" s="262"/>
      <c r="AF741" s="262"/>
      <c r="AG741" s="37"/>
      <c r="AH741" s="37"/>
    </row>
    <row r="742" spans="1:34">
      <c r="A742" s="265">
        <v>44047</v>
      </c>
      <c r="B742" s="115" t="s">
        <v>194</v>
      </c>
      <c r="C742" s="37">
        <v>881082119</v>
      </c>
      <c r="D742" s="115" t="s">
        <v>139</v>
      </c>
      <c r="E742" s="115" t="s">
        <v>140</v>
      </c>
      <c r="F742" s="115" t="s">
        <v>569</v>
      </c>
      <c r="G742" s="265">
        <v>44064</v>
      </c>
      <c r="H742" s="265">
        <v>44047</v>
      </c>
      <c r="I742" s="265">
        <v>44078</v>
      </c>
      <c r="J742" s="115" t="s">
        <v>187</v>
      </c>
      <c r="K742" s="629"/>
      <c r="L742" s="37">
        <v>70.2</v>
      </c>
      <c r="M742" s="678" t="s">
        <v>378</v>
      </c>
      <c r="N742" s="37"/>
      <c r="O742" s="37"/>
      <c r="P742" s="37"/>
      <c r="Q742" s="37"/>
      <c r="R742" s="37"/>
      <c r="S742" s="262"/>
      <c r="T742" s="262"/>
      <c r="U742" s="262"/>
      <c r="V742" s="262"/>
      <c r="W742" s="262"/>
      <c r="X742" s="262"/>
      <c r="Y742" s="262"/>
      <c r="Z742" s="262"/>
      <c r="AA742" s="262"/>
      <c r="AB742" s="262"/>
      <c r="AC742" s="262"/>
      <c r="AD742" s="262"/>
      <c r="AE742" s="262"/>
      <c r="AF742" s="262"/>
      <c r="AG742" s="37"/>
      <c r="AH742" s="37"/>
    </row>
    <row r="743" spans="1:34">
      <c r="A743" s="265">
        <v>44047</v>
      </c>
      <c r="B743" s="115" t="s">
        <v>194</v>
      </c>
      <c r="C743" s="37">
        <v>881082119</v>
      </c>
      <c r="D743" s="115" t="s">
        <v>139</v>
      </c>
      <c r="E743" s="115" t="s">
        <v>140</v>
      </c>
      <c r="F743" s="115" t="s">
        <v>570</v>
      </c>
      <c r="G743" s="265">
        <v>44064</v>
      </c>
      <c r="H743" s="265">
        <v>44053</v>
      </c>
      <c r="I743" s="265">
        <v>44078</v>
      </c>
      <c r="J743" s="115" t="s">
        <v>200</v>
      </c>
      <c r="K743" s="629"/>
      <c r="L743" s="37">
        <v>60</v>
      </c>
      <c r="M743" s="678" t="s">
        <v>324</v>
      </c>
      <c r="N743" s="37"/>
      <c r="O743" s="37"/>
      <c r="P743" s="37"/>
      <c r="Q743" s="37"/>
      <c r="R743" s="37"/>
      <c r="S743" s="262"/>
      <c r="T743" s="262"/>
      <c r="U743" s="262"/>
      <c r="V743" s="262"/>
      <c r="W743" s="262"/>
      <c r="X743" s="262"/>
      <c r="Y743" s="262"/>
      <c r="Z743" s="262"/>
      <c r="AA743" s="262"/>
      <c r="AB743" s="262"/>
      <c r="AC743" s="262"/>
      <c r="AD743" s="262"/>
      <c r="AE743" s="262"/>
      <c r="AF743" s="262"/>
      <c r="AG743" s="37"/>
      <c r="AH743" s="37"/>
    </row>
    <row r="744" spans="1:34">
      <c r="A744" s="265">
        <v>44047</v>
      </c>
      <c r="B744" s="115" t="s">
        <v>194</v>
      </c>
      <c r="C744" s="37">
        <v>881082119</v>
      </c>
      <c r="D744" s="115" t="s">
        <v>139</v>
      </c>
      <c r="E744" s="115" t="s">
        <v>140</v>
      </c>
      <c r="F744" s="115" t="s">
        <v>570</v>
      </c>
      <c r="G744" s="265">
        <v>44064</v>
      </c>
      <c r="H744" s="265">
        <v>44069</v>
      </c>
      <c r="I744" s="265">
        <v>44078</v>
      </c>
      <c r="J744" s="115" t="s">
        <v>571</v>
      </c>
      <c r="K744" s="629"/>
      <c r="L744" s="37">
        <v>142</v>
      </c>
      <c r="M744" s="678" t="s">
        <v>245</v>
      </c>
      <c r="N744" s="37"/>
      <c r="O744" s="37"/>
      <c r="P744" s="37"/>
      <c r="Q744" s="37"/>
      <c r="R744" s="37"/>
      <c r="S744" s="262"/>
      <c r="T744" s="262"/>
      <c r="U744" s="262"/>
      <c r="V744" s="262"/>
      <c r="W744" s="262"/>
      <c r="X744" s="262"/>
      <c r="Y744" s="262"/>
      <c r="Z744" s="262"/>
      <c r="AA744" s="262"/>
      <c r="AB744" s="262"/>
      <c r="AC744" s="262"/>
      <c r="AD744" s="262"/>
      <c r="AE744" s="262"/>
      <c r="AF744" s="262"/>
      <c r="AG744" s="37"/>
      <c r="AH744" s="37"/>
    </row>
    <row r="745" spans="1:34">
      <c r="A745" s="265">
        <v>44048</v>
      </c>
      <c r="B745" s="115" t="s">
        <v>149</v>
      </c>
      <c r="C745" s="115">
        <v>881082148</v>
      </c>
      <c r="D745" s="115" t="s">
        <v>139</v>
      </c>
      <c r="E745" s="115" t="s">
        <v>140</v>
      </c>
      <c r="F745" s="115" t="s">
        <v>572</v>
      </c>
      <c r="G745" s="37"/>
      <c r="H745" s="37"/>
      <c r="I745" s="265">
        <v>44063</v>
      </c>
      <c r="J745" s="37"/>
      <c r="K745" s="629"/>
      <c r="L745" s="37"/>
      <c r="M745" s="678" t="s">
        <v>195</v>
      </c>
      <c r="N745" s="37"/>
      <c r="O745" s="37"/>
      <c r="P745" s="37"/>
      <c r="Q745" s="37"/>
      <c r="R745" s="37"/>
      <c r="S745" s="262"/>
      <c r="T745" s="262"/>
      <c r="U745" s="262"/>
      <c r="V745" s="262"/>
      <c r="W745" s="262"/>
      <c r="X745" s="262"/>
      <c r="Y745" s="262"/>
      <c r="Z745" s="262"/>
      <c r="AA745" s="262"/>
      <c r="AB745" s="262"/>
      <c r="AC745" s="262"/>
      <c r="AD745" s="262"/>
      <c r="AE745" s="262"/>
      <c r="AF745" s="262"/>
      <c r="AG745" s="37"/>
      <c r="AH745" s="37"/>
    </row>
    <row r="746" spans="1:34">
      <c r="A746" s="265">
        <v>44046</v>
      </c>
      <c r="B746" s="115" t="s">
        <v>227</v>
      </c>
      <c r="C746" s="37">
        <v>881082698</v>
      </c>
      <c r="D746" s="115" t="s">
        <v>152</v>
      </c>
      <c r="E746" s="115" t="s">
        <v>147</v>
      </c>
      <c r="F746" s="115" t="s">
        <v>573</v>
      </c>
      <c r="G746" s="265">
        <v>44081</v>
      </c>
      <c r="H746" s="37"/>
      <c r="I746" s="265">
        <v>44061</v>
      </c>
      <c r="J746" s="37"/>
      <c r="K746" s="629"/>
      <c r="L746" s="37"/>
      <c r="M746" s="678" t="s">
        <v>574</v>
      </c>
      <c r="N746" s="37"/>
      <c r="O746" s="37"/>
      <c r="P746" s="37"/>
      <c r="Q746" s="37"/>
      <c r="R746" s="37"/>
      <c r="S746" s="262"/>
      <c r="T746" s="262"/>
      <c r="U746" s="262"/>
      <c r="V746" s="262"/>
      <c r="W746" s="262"/>
      <c r="X746" s="262"/>
      <c r="Y746" s="262"/>
      <c r="Z746" s="262"/>
      <c r="AA746" s="262"/>
      <c r="AB746" s="262"/>
      <c r="AC746" s="262"/>
      <c r="AD746" s="262"/>
      <c r="AE746" s="262"/>
      <c r="AF746" s="262"/>
      <c r="AG746" s="37"/>
      <c r="AH746" s="37"/>
    </row>
    <row r="747" spans="1:34">
      <c r="A747" s="666">
        <v>44060</v>
      </c>
      <c r="B747" s="115" t="s">
        <v>154</v>
      </c>
      <c r="C747" s="23">
        <v>881083743</v>
      </c>
      <c r="D747" s="115" t="s">
        <v>139</v>
      </c>
      <c r="E747" s="115" t="s">
        <v>100</v>
      </c>
      <c r="F747" s="665"/>
      <c r="G747" s="37"/>
      <c r="H747" s="265"/>
      <c r="I747" s="265">
        <v>44075</v>
      </c>
      <c r="J747" s="115"/>
      <c r="K747" s="629"/>
      <c r="L747" s="37"/>
      <c r="M747" s="678"/>
      <c r="N747" s="642"/>
      <c r="O747" s="645"/>
      <c r="P747" s="262"/>
      <c r="Q747" s="629"/>
      <c r="R747" s="262"/>
      <c r="S747" s="262"/>
      <c r="T747" s="262"/>
      <c r="U747" s="262"/>
      <c r="V747" s="262"/>
      <c r="W747" s="262"/>
      <c r="X747" s="262"/>
      <c r="Y747" s="262"/>
      <c r="Z747" s="262"/>
      <c r="AA747" s="262"/>
      <c r="AB747" s="262"/>
      <c r="AC747" s="262"/>
      <c r="AD747" s="262"/>
      <c r="AE747" s="262"/>
      <c r="AF747" s="262"/>
      <c r="AG747" s="37"/>
      <c r="AH747" s="37"/>
    </row>
    <row r="748" spans="1:34">
      <c r="A748" s="666">
        <v>44054</v>
      </c>
      <c r="B748" s="115" t="s">
        <v>154</v>
      </c>
      <c r="C748" s="37">
        <v>881085914</v>
      </c>
      <c r="D748" s="115" t="s">
        <v>139</v>
      </c>
      <c r="E748" s="115" t="s">
        <v>150</v>
      </c>
      <c r="F748" s="665" t="s">
        <v>168</v>
      </c>
      <c r="G748" s="37"/>
      <c r="H748" s="265">
        <v>44074</v>
      </c>
      <c r="I748" s="265">
        <v>44068</v>
      </c>
      <c r="J748" s="115" t="s">
        <v>168</v>
      </c>
      <c r="K748" s="629"/>
      <c r="L748" s="37">
        <v>50</v>
      </c>
      <c r="M748" s="678" t="s">
        <v>337</v>
      </c>
      <c r="N748" s="642"/>
      <c r="O748" s="645"/>
      <c r="P748" s="262"/>
      <c r="Q748" s="629"/>
      <c r="R748" s="262"/>
      <c r="S748" s="262"/>
      <c r="T748" s="262"/>
      <c r="U748" s="262"/>
      <c r="V748" s="262"/>
      <c r="W748" s="262"/>
      <c r="X748" s="262"/>
      <c r="Y748" s="262"/>
      <c r="Z748" s="262"/>
      <c r="AA748" s="262"/>
      <c r="AB748" s="262"/>
      <c r="AC748" s="262"/>
      <c r="AD748" s="262"/>
      <c r="AE748" s="262"/>
      <c r="AF748" s="262"/>
      <c r="AG748" s="37"/>
      <c r="AH748" s="37"/>
    </row>
    <row r="749" spans="1:34">
      <c r="A749" s="666">
        <v>44056</v>
      </c>
      <c r="B749" s="115" t="s">
        <v>149</v>
      </c>
      <c r="C749" s="84">
        <v>881090849</v>
      </c>
      <c r="D749" s="115" t="s">
        <v>139</v>
      </c>
      <c r="E749" s="115" t="s">
        <v>140</v>
      </c>
      <c r="F749" s="665" t="s">
        <v>142</v>
      </c>
      <c r="G749" s="37"/>
      <c r="H749" s="265"/>
      <c r="I749" s="265">
        <v>44071</v>
      </c>
      <c r="J749" s="115"/>
      <c r="K749" s="629"/>
      <c r="L749" s="37"/>
      <c r="M749" s="678" t="s">
        <v>195</v>
      </c>
      <c r="N749" s="642"/>
      <c r="O749" s="645"/>
      <c r="P749" s="262"/>
      <c r="Q749" s="629"/>
      <c r="R749" s="262"/>
      <c r="S749" s="262"/>
      <c r="T749" s="262"/>
      <c r="U749" s="262"/>
      <c r="V749" s="262"/>
      <c r="W749" s="262"/>
      <c r="X749" s="262"/>
      <c r="Y749" s="262"/>
      <c r="Z749" s="262"/>
      <c r="AA749" s="262"/>
      <c r="AB749" s="262"/>
      <c r="AC749" s="262"/>
      <c r="AD749" s="262"/>
      <c r="AE749" s="262"/>
      <c r="AF749" s="262"/>
      <c r="AG749" s="37"/>
      <c r="AH749" s="37"/>
    </row>
    <row r="750" spans="1:34">
      <c r="A750" s="265">
        <v>44047</v>
      </c>
      <c r="B750" s="115" t="s">
        <v>281</v>
      </c>
      <c r="C750" s="37">
        <v>881092776</v>
      </c>
      <c r="D750" s="115" t="s">
        <v>152</v>
      </c>
      <c r="E750" s="115" t="s">
        <v>140</v>
      </c>
      <c r="F750" s="115" t="s">
        <v>142</v>
      </c>
      <c r="G750" s="37"/>
      <c r="H750" s="37"/>
      <c r="I750" s="265">
        <v>44062</v>
      </c>
      <c r="J750" s="37"/>
      <c r="K750" s="629"/>
      <c r="L750" s="37"/>
      <c r="M750" s="678" t="s">
        <v>195</v>
      </c>
      <c r="N750" s="37"/>
      <c r="O750" s="37"/>
      <c r="P750" s="37"/>
      <c r="Q750" s="37"/>
      <c r="R750" s="37"/>
      <c r="S750" s="262"/>
      <c r="T750" s="262"/>
      <c r="U750" s="262"/>
      <c r="V750" s="262"/>
      <c r="W750" s="262"/>
      <c r="X750" s="262"/>
      <c r="Y750" s="262"/>
      <c r="Z750" s="262"/>
      <c r="AA750" s="262"/>
      <c r="AB750" s="262"/>
      <c r="AC750" s="262"/>
      <c r="AD750" s="262"/>
      <c r="AE750" s="262"/>
      <c r="AF750" s="262"/>
      <c r="AG750" s="37"/>
      <c r="AH750" s="37"/>
    </row>
    <row r="751" spans="1:34">
      <c r="A751" s="666">
        <v>44060</v>
      </c>
      <c r="B751" s="115" t="s">
        <v>281</v>
      </c>
      <c r="C751" s="23">
        <v>881098799</v>
      </c>
      <c r="D751" s="115" t="s">
        <v>152</v>
      </c>
      <c r="E751" s="115" t="s">
        <v>140</v>
      </c>
      <c r="F751" s="665"/>
      <c r="G751" s="37"/>
      <c r="H751" s="265"/>
      <c r="I751" s="265"/>
      <c r="J751" s="115"/>
      <c r="K751" s="629"/>
      <c r="L751" s="37"/>
      <c r="M751" s="678"/>
      <c r="N751" s="642"/>
      <c r="O751" s="645"/>
      <c r="P751" s="262"/>
      <c r="Q751" s="629"/>
      <c r="R751" s="262"/>
      <c r="S751" s="262"/>
      <c r="T751" s="262"/>
      <c r="U751" s="262"/>
      <c r="V751" s="262"/>
      <c r="W751" s="262"/>
      <c r="X751" s="262"/>
      <c r="Y751" s="262"/>
      <c r="Z751" s="262"/>
      <c r="AA751" s="262"/>
      <c r="AB751" s="262"/>
      <c r="AC751" s="262"/>
      <c r="AD751" s="262"/>
      <c r="AE751" s="262"/>
      <c r="AF751" s="262"/>
      <c r="AG751" s="37"/>
      <c r="AH751" s="37"/>
    </row>
    <row r="752" spans="1:34">
      <c r="A752" s="265">
        <v>44053</v>
      </c>
      <c r="B752" s="115" t="s">
        <v>297</v>
      </c>
      <c r="C752" s="37">
        <v>881099922</v>
      </c>
      <c r="D752" s="115" t="s">
        <v>152</v>
      </c>
      <c r="E752" s="115" t="s">
        <v>140</v>
      </c>
      <c r="F752" s="115" t="s">
        <v>142</v>
      </c>
      <c r="G752" s="37"/>
      <c r="H752" s="265"/>
      <c r="I752" s="265">
        <v>44063</v>
      </c>
      <c r="J752" s="115"/>
      <c r="K752" s="629"/>
      <c r="L752" s="37"/>
      <c r="M752" s="678" t="s">
        <v>575</v>
      </c>
      <c r="N752" s="681" t="s">
        <v>493</v>
      </c>
      <c r="O752" s="645"/>
      <c r="P752" s="262"/>
      <c r="Q752" s="629"/>
      <c r="R752" s="262"/>
      <c r="S752" s="262"/>
      <c r="T752" s="262"/>
      <c r="U752" s="262"/>
      <c r="V752" s="262"/>
      <c r="W752" s="262"/>
      <c r="X752" s="262"/>
      <c r="Y752" s="262"/>
      <c r="Z752" s="262"/>
      <c r="AA752" s="262"/>
      <c r="AB752" s="262"/>
      <c r="AC752" s="262"/>
      <c r="AD752" s="262"/>
      <c r="AE752" s="262"/>
      <c r="AF752" s="262"/>
      <c r="AG752" s="37"/>
      <c r="AH752" s="37"/>
    </row>
    <row r="753" spans="1:34">
      <c r="A753" s="265">
        <v>44048</v>
      </c>
      <c r="B753" s="115" t="s">
        <v>178</v>
      </c>
      <c r="C753" s="37">
        <v>881101876</v>
      </c>
      <c r="D753" s="115" t="s">
        <v>139</v>
      </c>
      <c r="E753" s="115" t="s">
        <v>140</v>
      </c>
      <c r="F753" s="115" t="s">
        <v>182</v>
      </c>
      <c r="G753" s="37"/>
      <c r="H753" s="37"/>
      <c r="I753" s="665">
        <v>44050</v>
      </c>
      <c r="J753" s="37"/>
      <c r="K753" s="629"/>
      <c r="L753" s="37"/>
      <c r="M753" s="572"/>
      <c r="N753" s="37"/>
      <c r="O753" s="37"/>
      <c r="P753" s="37"/>
      <c r="Q753" s="37"/>
      <c r="R753" s="37"/>
      <c r="S753" s="262"/>
      <c r="T753" s="262"/>
      <c r="U753" s="262"/>
      <c r="V753" s="262"/>
      <c r="W753" s="262"/>
      <c r="X753" s="262"/>
      <c r="Y753" s="262"/>
      <c r="Z753" s="262"/>
      <c r="AA753" s="262"/>
      <c r="AB753" s="262"/>
      <c r="AC753" s="262"/>
      <c r="AD753" s="262"/>
      <c r="AE753" s="262"/>
      <c r="AF753" s="262"/>
      <c r="AG753" s="37"/>
      <c r="AH753" s="37"/>
    </row>
    <row r="754" spans="1:34">
      <c r="A754" s="265">
        <v>44050</v>
      </c>
      <c r="B754" s="115" t="s">
        <v>149</v>
      </c>
      <c r="C754" s="37">
        <v>881103358</v>
      </c>
      <c r="D754" s="115" t="s">
        <v>139</v>
      </c>
      <c r="E754" s="115" t="s">
        <v>140</v>
      </c>
      <c r="F754" s="115" t="s">
        <v>576</v>
      </c>
      <c r="G754" s="37"/>
      <c r="H754" s="265">
        <v>44074</v>
      </c>
      <c r="I754" s="265">
        <v>44064</v>
      </c>
      <c r="J754" s="115" t="s">
        <v>213</v>
      </c>
      <c r="K754" s="680" t="s">
        <v>577</v>
      </c>
      <c r="L754" s="37">
        <v>999</v>
      </c>
      <c r="M754" s="678" t="s">
        <v>578</v>
      </c>
      <c r="N754" s="681" t="s">
        <v>202</v>
      </c>
      <c r="O754" s="645"/>
      <c r="P754" s="262"/>
      <c r="Q754" s="629"/>
      <c r="R754" s="262"/>
      <c r="S754" s="262"/>
      <c r="T754" s="262"/>
      <c r="U754" s="262"/>
      <c r="V754" s="262"/>
      <c r="W754" s="262"/>
      <c r="X754" s="262"/>
      <c r="Y754" s="262"/>
      <c r="Z754" s="262"/>
      <c r="AA754" s="262"/>
      <c r="AB754" s="262"/>
      <c r="AC754" s="262"/>
      <c r="AD754" s="262"/>
      <c r="AE754" s="262"/>
      <c r="AF754" s="262"/>
      <c r="AG754" s="37"/>
      <c r="AH754" s="37"/>
    </row>
    <row r="755" spans="1:34">
      <c r="A755" s="666">
        <v>44063</v>
      </c>
      <c r="B755" s="115" t="s">
        <v>149</v>
      </c>
      <c r="C755" s="37">
        <v>881122004</v>
      </c>
      <c r="D755" s="115" t="s">
        <v>139</v>
      </c>
      <c r="E755" s="115" t="s">
        <v>140</v>
      </c>
      <c r="F755" s="665" t="s">
        <v>148</v>
      </c>
      <c r="G755" s="37"/>
      <c r="H755" s="265">
        <v>44063</v>
      </c>
      <c r="I755" s="265">
        <v>44068</v>
      </c>
      <c r="J755" s="115" t="s">
        <v>148</v>
      </c>
      <c r="K755" s="629"/>
      <c r="L755" s="37">
        <v>394</v>
      </c>
      <c r="M755" s="678" t="s">
        <v>177</v>
      </c>
      <c r="N755" s="642"/>
      <c r="O755" s="645"/>
      <c r="P755" s="262"/>
      <c r="Q755" s="629"/>
      <c r="R755" s="262"/>
      <c r="S755" s="262"/>
      <c r="T755" s="262"/>
      <c r="U755" s="262"/>
      <c r="V755" s="262"/>
      <c r="W755" s="262"/>
      <c r="X755" s="262"/>
      <c r="Y755" s="262"/>
      <c r="Z755" s="262"/>
      <c r="AA755" s="262"/>
      <c r="AB755" s="262"/>
      <c r="AC755" s="262"/>
      <c r="AD755" s="262"/>
      <c r="AE755" s="262"/>
      <c r="AF755" s="262"/>
      <c r="AG755" s="37"/>
      <c r="AH755" s="37"/>
    </row>
    <row r="756" spans="1:34">
      <c r="A756" s="265">
        <v>44046</v>
      </c>
      <c r="B756" s="115" t="s">
        <v>157</v>
      </c>
      <c r="C756" s="37">
        <v>881118557</v>
      </c>
      <c r="D756" s="115" t="s">
        <v>139</v>
      </c>
      <c r="E756" s="115" t="s">
        <v>140</v>
      </c>
      <c r="F756" s="115" t="s">
        <v>142</v>
      </c>
      <c r="G756" s="37"/>
      <c r="H756" s="37"/>
      <c r="I756" s="265">
        <v>44060</v>
      </c>
      <c r="J756" s="37"/>
      <c r="K756" s="629"/>
      <c r="L756" s="37"/>
      <c r="M756" s="572"/>
      <c r="N756" s="37"/>
      <c r="O756" s="37"/>
      <c r="P756" s="37"/>
      <c r="Q756" s="37"/>
      <c r="R756" s="37"/>
      <c r="S756" s="262"/>
      <c r="T756" s="262"/>
      <c r="U756" s="262"/>
      <c r="V756" s="262"/>
      <c r="W756" s="262"/>
      <c r="X756" s="262"/>
      <c r="Y756" s="262"/>
      <c r="Z756" s="262"/>
      <c r="AA756" s="262"/>
      <c r="AB756" s="262"/>
      <c r="AC756" s="262"/>
      <c r="AD756" s="262"/>
      <c r="AE756" s="262"/>
      <c r="AF756" s="262"/>
      <c r="AG756" s="37"/>
      <c r="AH756" s="37"/>
    </row>
    <row r="757" spans="1:34">
      <c r="A757" s="265">
        <v>44070</v>
      </c>
      <c r="B757" s="115" t="s">
        <v>144</v>
      </c>
      <c r="C757" s="37">
        <v>881120574</v>
      </c>
      <c r="D757" s="115" t="s">
        <v>139</v>
      </c>
      <c r="E757" s="115" t="s">
        <v>140</v>
      </c>
      <c r="F757" s="115" t="s">
        <v>187</v>
      </c>
      <c r="G757" s="265"/>
      <c r="H757" s="265">
        <v>44070</v>
      </c>
      <c r="I757" s="665">
        <v>44090</v>
      </c>
      <c r="J757" s="115" t="s">
        <v>187</v>
      </c>
      <c r="K757" s="680" t="s">
        <v>485</v>
      </c>
      <c r="L757" s="37">
        <v>9.9</v>
      </c>
      <c r="M757" s="572"/>
      <c r="N757" s="84"/>
      <c r="O757" s="84"/>
      <c r="P757" s="84"/>
      <c r="Q757" s="84"/>
      <c r="R757" s="84"/>
      <c r="S757" s="262"/>
      <c r="T757" s="262"/>
      <c r="U757" s="262"/>
      <c r="V757" s="262"/>
      <c r="W757" s="262"/>
      <c r="X757" s="262"/>
      <c r="Y757" s="262"/>
      <c r="Z757" s="262"/>
      <c r="AA757" s="262"/>
      <c r="AB757" s="262"/>
      <c r="AC757" s="262"/>
      <c r="AD757" s="262"/>
      <c r="AE757" s="262"/>
      <c r="AF757" s="262"/>
      <c r="AG757" s="37"/>
      <c r="AH757" s="37"/>
    </row>
    <row r="758" spans="1:34">
      <c r="A758" s="265">
        <v>44067</v>
      </c>
      <c r="B758" s="115" t="s">
        <v>146</v>
      </c>
      <c r="C758" s="37">
        <v>881122004</v>
      </c>
      <c r="D758" s="115" t="s">
        <v>139</v>
      </c>
      <c r="E758" s="115" t="s">
        <v>140</v>
      </c>
      <c r="F758" s="664" t="s">
        <v>176</v>
      </c>
      <c r="G758" s="84"/>
      <c r="H758" s="403">
        <v>44067</v>
      </c>
      <c r="I758" s="403">
        <v>44082</v>
      </c>
      <c r="J758" s="664" t="s">
        <v>200</v>
      </c>
      <c r="K758" s="684" t="s">
        <v>211</v>
      </c>
      <c r="L758" s="37">
        <v>843.92</v>
      </c>
      <c r="M758" s="572"/>
      <c r="N758" s="84"/>
      <c r="O758" s="84"/>
      <c r="P758" s="84"/>
      <c r="Q758" s="664" t="s">
        <v>579</v>
      </c>
      <c r="R758" s="84"/>
      <c r="S758" s="262"/>
      <c r="T758" s="262"/>
      <c r="U758" s="262"/>
      <c r="V758" s="262"/>
      <c r="W758" s="262"/>
      <c r="X758" s="262"/>
      <c r="Y758" s="262"/>
      <c r="Z758" s="262"/>
      <c r="AA758" s="262"/>
      <c r="AB758" s="262"/>
      <c r="AC758" s="262"/>
      <c r="AD758" s="262"/>
      <c r="AE758" s="262"/>
      <c r="AF758" s="262"/>
      <c r="AG758" s="37"/>
      <c r="AH758" s="37"/>
    </row>
    <row r="759" spans="1:34">
      <c r="A759" s="666">
        <v>44054</v>
      </c>
      <c r="B759" s="115" t="s">
        <v>281</v>
      </c>
      <c r="C759" s="37">
        <v>881122441</v>
      </c>
      <c r="D759" s="115" t="s">
        <v>152</v>
      </c>
      <c r="E759" s="115" t="s">
        <v>150</v>
      </c>
      <c r="F759" s="665" t="s">
        <v>580</v>
      </c>
      <c r="G759" s="37"/>
      <c r="H759" s="265"/>
      <c r="I759" s="265">
        <v>44069</v>
      </c>
      <c r="J759" s="115"/>
      <c r="K759" s="629"/>
      <c r="L759" s="37"/>
      <c r="M759" s="678" t="s">
        <v>581</v>
      </c>
      <c r="N759" s="642"/>
      <c r="O759" s="645"/>
      <c r="P759" s="262"/>
      <c r="Q759" s="629"/>
      <c r="R759" s="262"/>
      <c r="S759" s="262"/>
      <c r="T759" s="262"/>
      <c r="U759" s="262"/>
      <c r="V759" s="262"/>
      <c r="W759" s="262"/>
      <c r="X759" s="262"/>
      <c r="Y759" s="262"/>
      <c r="Z759" s="262"/>
      <c r="AA759" s="262"/>
      <c r="AB759" s="262"/>
      <c r="AC759" s="262"/>
      <c r="AD759" s="262"/>
      <c r="AE759" s="262"/>
      <c r="AF759" s="262"/>
      <c r="AG759" s="37"/>
      <c r="AH759" s="37"/>
    </row>
    <row r="760" spans="1:34">
      <c r="A760" s="666">
        <v>44068</v>
      </c>
      <c r="B760" s="115" t="s">
        <v>194</v>
      </c>
      <c r="C760" s="486">
        <v>881124797</v>
      </c>
      <c r="D760" s="115" t="s">
        <v>139</v>
      </c>
      <c r="E760" s="115" t="s">
        <v>140</v>
      </c>
      <c r="F760" s="665" t="s">
        <v>582</v>
      </c>
      <c r="G760" s="666">
        <v>44061</v>
      </c>
      <c r="H760" s="265">
        <v>44068</v>
      </c>
      <c r="I760" s="666">
        <v>44076</v>
      </c>
      <c r="J760" s="665" t="s">
        <v>142</v>
      </c>
      <c r="K760" s="115" t="s">
        <v>415</v>
      </c>
      <c r="L760" s="115">
        <v>218.5</v>
      </c>
      <c r="M760" s="678" t="s">
        <v>583</v>
      </c>
      <c r="N760" s="486"/>
      <c r="O760" s="683"/>
      <c r="P760" s="486"/>
      <c r="Q760" s="486"/>
      <c r="R760" s="486"/>
      <c r="S760" s="262"/>
      <c r="T760" s="262"/>
      <c r="U760" s="262"/>
      <c r="V760" s="262"/>
      <c r="W760" s="262"/>
      <c r="X760" s="262"/>
      <c r="Y760" s="262"/>
      <c r="Z760" s="262"/>
      <c r="AA760" s="262"/>
      <c r="AB760" s="262"/>
      <c r="AC760" s="262"/>
      <c r="AD760" s="262"/>
      <c r="AE760" s="262"/>
      <c r="AF760" s="262"/>
      <c r="AG760" s="37"/>
      <c r="AH760" s="37"/>
    </row>
    <row r="761" spans="1:34">
      <c r="A761" s="265">
        <v>44068</v>
      </c>
      <c r="B761" s="115" t="s">
        <v>146</v>
      </c>
      <c r="C761" s="37">
        <v>881128088</v>
      </c>
      <c r="D761" s="115" t="s">
        <v>152</v>
      </c>
      <c r="E761" s="115" t="s">
        <v>140</v>
      </c>
      <c r="F761" s="115" t="s">
        <v>142</v>
      </c>
      <c r="G761" s="37"/>
      <c r="H761" s="37"/>
      <c r="I761" s="265">
        <v>44083</v>
      </c>
      <c r="J761" s="37"/>
      <c r="K761" s="680" t="s">
        <v>373</v>
      </c>
      <c r="L761" s="37"/>
      <c r="M761" s="678" t="s">
        <v>195</v>
      </c>
      <c r="N761" s="84"/>
      <c r="O761" s="84"/>
      <c r="P761" s="84"/>
      <c r="Q761" s="84"/>
      <c r="R761" s="84"/>
      <c r="S761" s="262"/>
      <c r="T761" s="262"/>
      <c r="U761" s="262"/>
      <c r="V761" s="262"/>
      <c r="W761" s="262"/>
      <c r="X761" s="262"/>
      <c r="Y761" s="262"/>
      <c r="Z761" s="262"/>
      <c r="AA761" s="262"/>
      <c r="AB761" s="262"/>
      <c r="AC761" s="262"/>
      <c r="AD761" s="262"/>
      <c r="AE761" s="262"/>
      <c r="AF761" s="262"/>
      <c r="AG761" s="37"/>
      <c r="AH761" s="37"/>
    </row>
    <row r="762" spans="1:34">
      <c r="A762" s="666">
        <v>44063</v>
      </c>
      <c r="B762" s="115" t="s">
        <v>144</v>
      </c>
      <c r="C762" s="37">
        <v>881128709</v>
      </c>
      <c r="D762" s="115" t="s">
        <v>152</v>
      </c>
      <c r="E762" s="115" t="s">
        <v>140</v>
      </c>
      <c r="F762" s="665" t="s">
        <v>142</v>
      </c>
      <c r="G762" s="265">
        <v>44056</v>
      </c>
      <c r="H762" s="265">
        <v>44063</v>
      </c>
      <c r="I762" s="265">
        <v>44079</v>
      </c>
      <c r="J762" s="115" t="s">
        <v>142</v>
      </c>
      <c r="K762" s="629"/>
      <c r="L762" s="37">
        <v>60.5</v>
      </c>
      <c r="M762" s="679" t="s">
        <v>242</v>
      </c>
      <c r="N762" s="642"/>
      <c r="O762" s="645"/>
      <c r="P762" s="262"/>
      <c r="Q762" s="629"/>
      <c r="R762" s="262"/>
      <c r="S762" s="262"/>
      <c r="T762" s="262"/>
      <c r="U762" s="262"/>
      <c r="V762" s="262"/>
      <c r="W762" s="262"/>
      <c r="X762" s="262"/>
      <c r="Y762" s="262"/>
      <c r="Z762" s="262"/>
      <c r="AA762" s="262"/>
      <c r="AB762" s="262"/>
      <c r="AC762" s="262"/>
      <c r="AD762" s="262"/>
      <c r="AE762" s="262"/>
      <c r="AF762" s="262"/>
      <c r="AG762" s="37"/>
      <c r="AH762" s="37"/>
    </row>
    <row r="763" spans="1:34">
      <c r="A763" s="265">
        <v>44048</v>
      </c>
      <c r="B763" s="115" t="s">
        <v>194</v>
      </c>
      <c r="C763" s="37">
        <v>881128917</v>
      </c>
      <c r="D763" s="115" t="s">
        <v>139</v>
      </c>
      <c r="E763" s="115" t="s">
        <v>140</v>
      </c>
      <c r="F763" s="115" t="s">
        <v>200</v>
      </c>
      <c r="G763" s="265">
        <v>44048</v>
      </c>
      <c r="H763" s="265">
        <v>44048</v>
      </c>
      <c r="I763" s="265">
        <v>44070</v>
      </c>
      <c r="J763" s="115" t="s">
        <v>200</v>
      </c>
      <c r="K763" s="629"/>
      <c r="L763" s="37">
        <v>166.36</v>
      </c>
      <c r="M763" s="678" t="s">
        <v>155</v>
      </c>
      <c r="N763" s="37"/>
      <c r="O763" s="37"/>
      <c r="P763" s="37"/>
      <c r="Q763" s="37"/>
      <c r="R763" s="37"/>
      <c r="S763" s="262"/>
      <c r="T763" s="262"/>
      <c r="U763" s="262"/>
      <c r="V763" s="262"/>
      <c r="W763" s="262"/>
      <c r="X763" s="262"/>
      <c r="Y763" s="262"/>
      <c r="Z763" s="262"/>
      <c r="AA763" s="262"/>
      <c r="AB763" s="262"/>
      <c r="AC763" s="262"/>
      <c r="AD763" s="262"/>
      <c r="AE763" s="262"/>
      <c r="AF763" s="262"/>
      <c r="AG763" s="37"/>
      <c r="AH763" s="37"/>
    </row>
    <row r="764" spans="1:34">
      <c r="A764" s="265">
        <v>44048</v>
      </c>
      <c r="B764" s="115" t="s">
        <v>194</v>
      </c>
      <c r="C764" s="37">
        <v>881128917</v>
      </c>
      <c r="D764" s="115" t="s">
        <v>139</v>
      </c>
      <c r="E764" s="115" t="s">
        <v>140</v>
      </c>
      <c r="F764" s="115" t="s">
        <v>584</v>
      </c>
      <c r="G764" s="37"/>
      <c r="H764" s="265">
        <v>44049</v>
      </c>
      <c r="I764" s="265">
        <v>44070</v>
      </c>
      <c r="J764" s="115" t="s">
        <v>584</v>
      </c>
      <c r="K764" s="629"/>
      <c r="L764" s="37">
        <v>6115.07</v>
      </c>
      <c r="M764" s="678" t="s">
        <v>191</v>
      </c>
      <c r="N764" s="37"/>
      <c r="O764" s="265">
        <v>44060</v>
      </c>
      <c r="P764" s="37">
        <v>6259</v>
      </c>
      <c r="Q764" s="37"/>
      <c r="R764" s="37"/>
      <c r="S764" s="262"/>
      <c r="T764" s="262"/>
      <c r="U764" s="262"/>
      <c r="V764" s="262"/>
      <c r="W764" s="262"/>
      <c r="X764" s="262"/>
      <c r="Y764" s="262"/>
      <c r="Z764" s="262"/>
      <c r="AA764" s="262"/>
      <c r="AB764" s="262"/>
      <c r="AC764" s="262"/>
      <c r="AD764" s="262"/>
      <c r="AE764" s="262"/>
      <c r="AF764" s="262"/>
      <c r="AG764" s="37"/>
      <c r="AH764" s="37"/>
    </row>
    <row r="765" spans="1:34">
      <c r="A765" s="247">
        <v>44048</v>
      </c>
      <c r="B765" s="85" t="s">
        <v>194</v>
      </c>
      <c r="C765" s="12">
        <v>881128917</v>
      </c>
      <c r="D765" s="85" t="s">
        <v>139</v>
      </c>
      <c r="E765" s="85" t="s">
        <v>140</v>
      </c>
      <c r="F765" s="85" t="s">
        <v>246</v>
      </c>
      <c r="G765" s="37"/>
      <c r="H765" s="265">
        <v>44064</v>
      </c>
      <c r="I765" s="265">
        <v>44070</v>
      </c>
      <c r="J765" s="115" t="s">
        <v>585</v>
      </c>
      <c r="K765" s="629"/>
      <c r="L765" s="37">
        <v>11473.43</v>
      </c>
      <c r="M765" s="678" t="s">
        <v>586</v>
      </c>
      <c r="N765" s="37"/>
      <c r="O765" s="37"/>
      <c r="P765" s="37"/>
      <c r="Q765" s="37"/>
      <c r="R765" s="37"/>
      <c r="S765" s="262"/>
      <c r="T765" s="262"/>
      <c r="U765" s="262"/>
      <c r="V765" s="262"/>
      <c r="W765" s="262"/>
      <c r="X765" s="262"/>
      <c r="Y765" s="262"/>
      <c r="Z765" s="262"/>
      <c r="AA765" s="262"/>
      <c r="AB765" s="262"/>
      <c r="AC765" s="262"/>
      <c r="AD765" s="262"/>
      <c r="AE765" s="262"/>
      <c r="AF765" s="262"/>
      <c r="AG765" s="37"/>
      <c r="AH765" s="37"/>
    </row>
    <row r="766" spans="1:34">
      <c r="A766" s="265">
        <v>44048</v>
      </c>
      <c r="B766" s="115" t="s">
        <v>194</v>
      </c>
      <c r="C766" s="37">
        <v>881128917</v>
      </c>
      <c r="D766" s="115" t="s">
        <v>139</v>
      </c>
      <c r="E766" s="115" t="s">
        <v>140</v>
      </c>
      <c r="F766" s="115" t="s">
        <v>176</v>
      </c>
      <c r="G766" s="37"/>
      <c r="H766" s="265">
        <v>44069</v>
      </c>
      <c r="I766" s="265">
        <v>44070</v>
      </c>
      <c r="J766" s="115" t="s">
        <v>176</v>
      </c>
      <c r="K766" s="629"/>
      <c r="L766" s="37">
        <v>85.36</v>
      </c>
      <c r="M766" s="682" t="s">
        <v>226</v>
      </c>
      <c r="N766" s="37"/>
      <c r="O766" s="37"/>
      <c r="P766" s="37"/>
      <c r="Q766" s="37"/>
      <c r="R766" s="37"/>
      <c r="S766" s="262"/>
      <c r="T766" s="262"/>
      <c r="U766" s="262"/>
      <c r="V766" s="262"/>
      <c r="W766" s="262"/>
      <c r="X766" s="262"/>
      <c r="Y766" s="262"/>
      <c r="Z766" s="262"/>
      <c r="AA766" s="262"/>
      <c r="AB766" s="262"/>
      <c r="AC766" s="262"/>
      <c r="AD766" s="262"/>
      <c r="AE766" s="262"/>
      <c r="AF766" s="262"/>
      <c r="AG766" s="37"/>
      <c r="AH766" s="37"/>
    </row>
    <row r="767" spans="1:34">
      <c r="A767" s="666">
        <v>44063</v>
      </c>
      <c r="B767" s="115" t="s">
        <v>194</v>
      </c>
      <c r="C767" s="84">
        <v>881130628</v>
      </c>
      <c r="D767" s="115" t="s">
        <v>139</v>
      </c>
      <c r="E767" s="115" t="s">
        <v>140</v>
      </c>
      <c r="F767" s="665" t="s">
        <v>142</v>
      </c>
      <c r="G767" s="37"/>
      <c r="H767" s="265"/>
      <c r="I767" s="265">
        <v>44078</v>
      </c>
      <c r="J767" s="115"/>
      <c r="K767" s="629"/>
      <c r="L767" s="37"/>
      <c r="M767" s="678" t="s">
        <v>195</v>
      </c>
      <c r="N767" s="642"/>
      <c r="O767" s="645"/>
      <c r="P767" s="262"/>
      <c r="Q767" s="629"/>
      <c r="R767" s="262"/>
      <c r="S767" s="262"/>
      <c r="T767" s="262"/>
      <c r="U767" s="262"/>
      <c r="V767" s="262"/>
      <c r="W767" s="262"/>
      <c r="X767" s="262"/>
      <c r="Y767" s="262"/>
      <c r="Z767" s="262"/>
      <c r="AA767" s="262"/>
      <c r="AB767" s="262"/>
      <c r="AC767" s="262"/>
      <c r="AD767" s="262"/>
      <c r="AE767" s="262"/>
      <c r="AF767" s="262"/>
      <c r="AG767" s="37"/>
      <c r="AH767" s="37"/>
    </row>
    <row r="768" spans="1:34">
      <c r="A768" s="265">
        <v>44049</v>
      </c>
      <c r="B768" s="115" t="s">
        <v>156</v>
      </c>
      <c r="C768" s="37">
        <v>881131887</v>
      </c>
      <c r="D768" s="115" t="s">
        <v>139</v>
      </c>
      <c r="E768" s="115" t="s">
        <v>140</v>
      </c>
      <c r="F768" s="115" t="s">
        <v>142</v>
      </c>
      <c r="G768" s="37"/>
      <c r="H768" s="265"/>
      <c r="I768" s="265">
        <v>44058</v>
      </c>
      <c r="J768" s="115"/>
      <c r="K768" s="629"/>
      <c r="L768" s="37"/>
      <c r="M768" s="678"/>
      <c r="N768" s="642"/>
      <c r="O768" s="645"/>
      <c r="P768" s="262"/>
      <c r="Q768" s="629"/>
      <c r="R768" s="262"/>
      <c r="S768" s="262"/>
      <c r="T768" s="262"/>
      <c r="U768" s="262"/>
      <c r="V768" s="262"/>
      <c r="W768" s="262"/>
      <c r="X768" s="262"/>
      <c r="Y768" s="262"/>
      <c r="Z768" s="262"/>
      <c r="AA768" s="262"/>
      <c r="AB768" s="262"/>
      <c r="AC768" s="262"/>
      <c r="AD768" s="262"/>
      <c r="AE768" s="262"/>
      <c r="AF768" s="262"/>
      <c r="AG768" s="37"/>
      <c r="AH768" s="37"/>
    </row>
    <row r="769" spans="1:34">
      <c r="A769" s="265">
        <v>44049</v>
      </c>
      <c r="B769" s="115" t="s">
        <v>194</v>
      </c>
      <c r="C769" s="37">
        <v>881136368</v>
      </c>
      <c r="D769" s="115" t="s">
        <v>152</v>
      </c>
      <c r="E769" s="115" t="s">
        <v>140</v>
      </c>
      <c r="F769" s="115" t="s">
        <v>142</v>
      </c>
      <c r="G769" s="265">
        <v>44049</v>
      </c>
      <c r="H769" s="265"/>
      <c r="I769" s="265">
        <v>44064</v>
      </c>
      <c r="J769" s="115"/>
      <c r="K769" s="629"/>
      <c r="L769" s="37"/>
      <c r="M769" s="678" t="s">
        <v>251</v>
      </c>
      <c r="N769" s="642"/>
      <c r="O769" s="645"/>
      <c r="P769" s="262"/>
      <c r="Q769" s="629"/>
      <c r="R769" s="262"/>
      <c r="S769" s="262"/>
      <c r="T769" s="262"/>
      <c r="U769" s="262"/>
      <c r="V769" s="262"/>
      <c r="W769" s="262"/>
      <c r="X769" s="262"/>
      <c r="Y769" s="262"/>
      <c r="Z769" s="262"/>
      <c r="AA769" s="262"/>
      <c r="AB769" s="262"/>
      <c r="AC769" s="262"/>
      <c r="AD769" s="262"/>
      <c r="AE769" s="262"/>
      <c r="AF769" s="262"/>
      <c r="AG769" s="37"/>
      <c r="AH769" s="37"/>
    </row>
    <row r="770" spans="1:34">
      <c r="A770" s="265">
        <v>44048</v>
      </c>
      <c r="B770" s="115" t="s">
        <v>156</v>
      </c>
      <c r="C770" s="37">
        <v>881137301</v>
      </c>
      <c r="D770" s="115" t="s">
        <v>139</v>
      </c>
      <c r="E770" s="115" t="s">
        <v>140</v>
      </c>
      <c r="F770" s="115" t="s">
        <v>176</v>
      </c>
      <c r="G770" s="37"/>
      <c r="H770" s="37"/>
      <c r="I770" s="265">
        <v>44063</v>
      </c>
      <c r="J770" s="37"/>
      <c r="K770" s="629"/>
      <c r="L770" s="37"/>
      <c r="M770" s="572"/>
      <c r="N770" s="37"/>
      <c r="O770" s="37"/>
      <c r="P770" s="37"/>
      <c r="Q770" s="37"/>
      <c r="R770" s="37"/>
      <c r="S770" s="262"/>
      <c r="T770" s="262"/>
      <c r="U770" s="262"/>
      <c r="V770" s="262"/>
      <c r="W770" s="262"/>
      <c r="X770" s="262"/>
      <c r="Y770" s="262"/>
      <c r="Z770" s="262"/>
      <c r="AA770" s="262"/>
      <c r="AB770" s="262"/>
      <c r="AC770" s="262"/>
      <c r="AD770" s="262"/>
      <c r="AE770" s="262"/>
      <c r="AF770" s="262"/>
      <c r="AG770" s="37"/>
      <c r="AH770" s="37"/>
    </row>
    <row r="771" spans="1:34">
      <c r="A771" s="666">
        <v>44063</v>
      </c>
      <c r="B771" s="115" t="s">
        <v>227</v>
      </c>
      <c r="C771" s="37">
        <v>881137666</v>
      </c>
      <c r="D771" s="115" t="s">
        <v>139</v>
      </c>
      <c r="E771" s="115" t="s">
        <v>424</v>
      </c>
      <c r="F771" s="665" t="s">
        <v>142</v>
      </c>
      <c r="G771" s="265">
        <v>44063</v>
      </c>
      <c r="H771" s="265"/>
      <c r="I771" s="265">
        <v>44077</v>
      </c>
      <c r="J771" s="115"/>
      <c r="K771" s="629"/>
      <c r="L771" s="37"/>
      <c r="M771" s="678" t="s">
        <v>587</v>
      </c>
      <c r="N771" s="681" t="s">
        <v>268</v>
      </c>
      <c r="O771" s="645"/>
      <c r="P771" s="262"/>
      <c r="Q771" s="629"/>
      <c r="R771" s="262"/>
      <c r="S771" s="262"/>
      <c r="T771" s="262"/>
      <c r="U771" s="262"/>
      <c r="V771" s="262"/>
      <c r="W771" s="262"/>
      <c r="X771" s="262"/>
      <c r="Y771" s="262"/>
      <c r="Z771" s="262"/>
      <c r="AA771" s="262"/>
      <c r="AB771" s="262"/>
      <c r="AC771" s="262"/>
      <c r="AD771" s="262"/>
      <c r="AE771" s="262"/>
      <c r="AF771" s="262"/>
      <c r="AG771" s="37"/>
      <c r="AH771" s="37"/>
    </row>
    <row r="772" spans="1:34">
      <c r="A772" s="666">
        <v>44054</v>
      </c>
      <c r="B772" s="115" t="s">
        <v>154</v>
      </c>
      <c r="C772" s="37">
        <v>881138561</v>
      </c>
      <c r="D772" s="115" t="s">
        <v>152</v>
      </c>
      <c r="E772" s="115" t="s">
        <v>147</v>
      </c>
      <c r="F772" s="665"/>
      <c r="G772" s="37"/>
      <c r="H772" s="265"/>
      <c r="I772" s="265"/>
      <c r="J772" s="115"/>
      <c r="K772" s="629"/>
      <c r="L772" s="37"/>
      <c r="M772" s="678"/>
      <c r="N772" s="642"/>
      <c r="O772" s="665" t="s">
        <v>588</v>
      </c>
      <c r="P772" s="262">
        <v>1182.82</v>
      </c>
      <c r="Q772" s="629"/>
      <c r="R772" s="262"/>
      <c r="S772" s="262"/>
      <c r="T772" s="262"/>
      <c r="U772" s="262"/>
      <c r="V772" s="262"/>
      <c r="W772" s="262"/>
      <c r="X772" s="262"/>
      <c r="Y772" s="262"/>
      <c r="Z772" s="262"/>
      <c r="AA772" s="262"/>
      <c r="AB772" s="262"/>
      <c r="AC772" s="262"/>
      <c r="AD772" s="262"/>
      <c r="AE772" s="262"/>
      <c r="AF772" s="262"/>
      <c r="AG772" s="37"/>
      <c r="AH772" s="37"/>
    </row>
    <row r="773" spans="1:34">
      <c r="A773" s="265">
        <v>44047</v>
      </c>
      <c r="B773" s="115" t="s">
        <v>154</v>
      </c>
      <c r="C773" s="37">
        <v>881139049</v>
      </c>
      <c r="D773" s="115" t="s">
        <v>152</v>
      </c>
      <c r="E773" s="115" t="s">
        <v>150</v>
      </c>
      <c r="F773" s="115" t="s">
        <v>142</v>
      </c>
      <c r="G773" s="37"/>
      <c r="H773" s="265">
        <v>44050</v>
      </c>
      <c r="I773" s="265">
        <v>44061</v>
      </c>
      <c r="J773" s="115" t="s">
        <v>142</v>
      </c>
      <c r="K773" s="629"/>
      <c r="L773" s="37">
        <v>107</v>
      </c>
      <c r="M773" s="678" t="s">
        <v>589</v>
      </c>
      <c r="N773" s="37"/>
      <c r="O773" s="37"/>
      <c r="P773" s="37"/>
      <c r="Q773" s="37"/>
      <c r="R773" s="37"/>
      <c r="S773" s="262"/>
      <c r="T773" s="262"/>
      <c r="U773" s="262"/>
      <c r="V773" s="262"/>
      <c r="W773" s="262"/>
      <c r="X773" s="262"/>
      <c r="Y773" s="262"/>
      <c r="Z773" s="262"/>
      <c r="AA773" s="262"/>
      <c r="AB773" s="262"/>
      <c r="AC773" s="262"/>
      <c r="AD773" s="262"/>
      <c r="AE773" s="262"/>
      <c r="AF773" s="262"/>
      <c r="AG773" s="37"/>
      <c r="AH773" s="37"/>
    </row>
    <row r="774" spans="1:34">
      <c r="A774" s="265">
        <v>44047</v>
      </c>
      <c r="B774" s="115" t="s">
        <v>154</v>
      </c>
      <c r="C774" s="37">
        <v>881139049</v>
      </c>
      <c r="D774" s="115" t="s">
        <v>152</v>
      </c>
      <c r="E774" s="115" t="s">
        <v>150</v>
      </c>
      <c r="F774" s="115" t="s">
        <v>142</v>
      </c>
      <c r="G774" s="37"/>
      <c r="H774" s="265">
        <v>44068</v>
      </c>
      <c r="I774" s="265"/>
      <c r="J774" s="115" t="s">
        <v>142</v>
      </c>
      <c r="K774" s="629"/>
      <c r="L774" s="37">
        <v>33.5</v>
      </c>
      <c r="M774" s="678" t="s">
        <v>226</v>
      </c>
      <c r="N774" s="37"/>
      <c r="O774" s="37"/>
      <c r="P774" s="37"/>
      <c r="Q774" s="37"/>
      <c r="R774" s="37"/>
      <c r="S774" s="262"/>
      <c r="T774" s="262"/>
      <c r="U774" s="262"/>
      <c r="V774" s="262"/>
      <c r="W774" s="262"/>
      <c r="X774" s="262"/>
      <c r="Y774" s="262"/>
      <c r="Z774" s="262"/>
      <c r="AA774" s="262"/>
      <c r="AB774" s="262"/>
      <c r="AC774" s="262"/>
      <c r="AD774" s="262"/>
      <c r="AE774" s="262"/>
      <c r="AF774" s="262"/>
      <c r="AG774" s="37"/>
      <c r="AH774" s="37"/>
    </row>
    <row r="775" spans="1:34">
      <c r="A775" s="265">
        <v>44071</v>
      </c>
      <c r="B775" s="115" t="s">
        <v>194</v>
      </c>
      <c r="C775" s="37">
        <v>881152180</v>
      </c>
      <c r="D775" s="115" t="s">
        <v>152</v>
      </c>
      <c r="E775" s="115" t="s">
        <v>140</v>
      </c>
      <c r="F775" s="115" t="s">
        <v>142</v>
      </c>
      <c r="G775" s="265">
        <v>44071</v>
      </c>
      <c r="H775" s="37"/>
      <c r="I775" s="265">
        <v>44085</v>
      </c>
      <c r="J775" s="37"/>
      <c r="K775" s="680" t="s">
        <v>211</v>
      </c>
      <c r="L775" s="37"/>
      <c r="M775" s="678" t="s">
        <v>280</v>
      </c>
      <c r="N775" s="84"/>
      <c r="O775" s="84"/>
      <c r="P775" s="84"/>
      <c r="Q775" s="84"/>
      <c r="R775" s="84"/>
      <c r="S775" s="262"/>
      <c r="T775" s="262"/>
      <c r="U775" s="262"/>
      <c r="V775" s="262"/>
      <c r="W775" s="262"/>
      <c r="X775" s="262"/>
      <c r="Y775" s="262"/>
      <c r="Z775" s="262"/>
      <c r="AA775" s="262"/>
      <c r="AB775" s="262"/>
      <c r="AC775" s="262"/>
      <c r="AD775" s="262"/>
      <c r="AE775" s="262"/>
      <c r="AF775" s="262"/>
      <c r="AG775" s="37"/>
      <c r="AH775" s="37"/>
    </row>
    <row r="776" spans="1:34">
      <c r="A776" s="265">
        <v>44048</v>
      </c>
      <c r="B776" s="115" t="s">
        <v>146</v>
      </c>
      <c r="C776" s="37">
        <v>881152620</v>
      </c>
      <c r="D776" s="115" t="s">
        <v>139</v>
      </c>
      <c r="E776" s="115" t="s">
        <v>140</v>
      </c>
      <c r="F776" s="115" t="s">
        <v>590</v>
      </c>
      <c r="G776" s="37"/>
      <c r="H776" s="265">
        <v>44049</v>
      </c>
      <c r="I776" s="265">
        <v>44063</v>
      </c>
      <c r="J776" s="115" t="s">
        <v>590</v>
      </c>
      <c r="K776" s="629"/>
      <c r="L776" s="37">
        <v>40</v>
      </c>
      <c r="M776" s="572"/>
      <c r="N776" s="37"/>
      <c r="O776" s="37"/>
      <c r="P776" s="37"/>
      <c r="Q776" s="37"/>
      <c r="R776" s="37"/>
      <c r="S776" s="262"/>
      <c r="T776" s="262"/>
      <c r="U776" s="262"/>
      <c r="V776" s="262"/>
      <c r="W776" s="262"/>
      <c r="X776" s="262"/>
      <c r="Y776" s="262"/>
      <c r="Z776" s="262"/>
      <c r="AA776" s="262"/>
      <c r="AB776" s="262"/>
      <c r="AC776" s="262"/>
      <c r="AD776" s="262"/>
      <c r="AE776" s="262"/>
      <c r="AF776" s="262"/>
      <c r="AG776" s="37"/>
      <c r="AH776" s="37"/>
    </row>
    <row r="777" spans="1:34">
      <c r="A777" s="265">
        <v>44048</v>
      </c>
      <c r="B777" s="115" t="s">
        <v>146</v>
      </c>
      <c r="C777" s="37">
        <v>881152620</v>
      </c>
      <c r="D777" s="115" t="s">
        <v>139</v>
      </c>
      <c r="E777" s="115" t="s">
        <v>140</v>
      </c>
      <c r="F777" s="115" t="s">
        <v>199</v>
      </c>
      <c r="G777" s="37"/>
      <c r="H777" s="265">
        <v>44064</v>
      </c>
      <c r="I777" s="265"/>
      <c r="J777" s="115" t="s">
        <v>199</v>
      </c>
      <c r="K777" s="629"/>
      <c r="L777" s="37">
        <v>6</v>
      </c>
      <c r="M777" s="682" t="s">
        <v>177</v>
      </c>
      <c r="N777" s="37"/>
      <c r="O777" s="37"/>
      <c r="P777" s="37"/>
      <c r="Q777" s="37"/>
      <c r="R777" s="37"/>
      <c r="S777" s="262"/>
      <c r="T777" s="262"/>
      <c r="U777" s="262"/>
      <c r="V777" s="262"/>
      <c r="W777" s="262"/>
      <c r="X777" s="262"/>
      <c r="Y777" s="262"/>
      <c r="Z777" s="262"/>
      <c r="AA777" s="262"/>
      <c r="AB777" s="262"/>
      <c r="AC777" s="262"/>
      <c r="AD777" s="262"/>
      <c r="AE777" s="262"/>
      <c r="AF777" s="262"/>
      <c r="AG777" s="37"/>
      <c r="AH777" s="37"/>
    </row>
    <row r="778" spans="1:34">
      <c r="A778" s="666">
        <v>44060</v>
      </c>
      <c r="B778" s="115" t="s">
        <v>297</v>
      </c>
      <c r="C778" s="84">
        <v>881152772</v>
      </c>
      <c r="D778" s="115" t="s">
        <v>152</v>
      </c>
      <c r="E778" s="115" t="s">
        <v>100</v>
      </c>
      <c r="F778" s="665" t="s">
        <v>591</v>
      </c>
      <c r="G778" s="37"/>
      <c r="H778" s="265"/>
      <c r="I778" s="265"/>
      <c r="J778" s="115"/>
      <c r="K778" s="629"/>
      <c r="L778" s="37"/>
      <c r="M778" s="678" t="s">
        <v>592</v>
      </c>
      <c r="N778" s="642"/>
      <c r="O778" s="645"/>
      <c r="P778" s="262"/>
      <c r="Q778" s="629"/>
      <c r="R778" s="262"/>
      <c r="S778" s="262"/>
      <c r="T778" s="262"/>
      <c r="U778" s="262"/>
      <c r="V778" s="262"/>
      <c r="W778" s="262"/>
      <c r="X778" s="262"/>
      <c r="Y778" s="262"/>
      <c r="Z778" s="262"/>
      <c r="AA778" s="262"/>
      <c r="AB778" s="262"/>
      <c r="AC778" s="262"/>
      <c r="AD778" s="262"/>
      <c r="AE778" s="262"/>
      <c r="AF778" s="262"/>
      <c r="AG778" s="37"/>
      <c r="AH778" s="37"/>
    </row>
    <row r="779" spans="1:34">
      <c r="A779" s="265">
        <v>44067</v>
      </c>
      <c r="B779" s="115" t="s">
        <v>146</v>
      </c>
      <c r="C779" s="37">
        <v>881153493</v>
      </c>
      <c r="D779" s="115" t="s">
        <v>139</v>
      </c>
      <c r="E779" s="115" t="s">
        <v>147</v>
      </c>
      <c r="F779" s="115" t="s">
        <v>593</v>
      </c>
      <c r="G779" s="84"/>
      <c r="H779" s="84"/>
      <c r="I779" s="84"/>
      <c r="J779" s="84"/>
      <c r="K779" s="416"/>
      <c r="L779" s="37"/>
      <c r="M779" s="572"/>
      <c r="N779" s="84"/>
      <c r="O779" s="84"/>
      <c r="P779" s="84"/>
      <c r="Q779" s="84"/>
      <c r="R779" s="84"/>
      <c r="S779" s="262"/>
      <c r="T779" s="262"/>
      <c r="U779" s="262"/>
      <c r="V779" s="262"/>
      <c r="W779" s="262"/>
      <c r="X779" s="262"/>
      <c r="Y779" s="262"/>
      <c r="Z779" s="262"/>
      <c r="AA779" s="262"/>
      <c r="AB779" s="262"/>
      <c r="AC779" s="262"/>
      <c r="AD779" s="262"/>
      <c r="AE779" s="262"/>
      <c r="AF779" s="262"/>
      <c r="AG779" s="37"/>
      <c r="AH779" s="37"/>
    </row>
    <row r="780" spans="1:34">
      <c r="A780" s="666">
        <v>44064</v>
      </c>
      <c r="B780" s="115" t="s">
        <v>227</v>
      </c>
      <c r="C780" s="37">
        <v>881154752</v>
      </c>
      <c r="D780" s="115" t="s">
        <v>152</v>
      </c>
      <c r="E780" s="115" t="s">
        <v>147</v>
      </c>
      <c r="F780" s="665" t="s">
        <v>142</v>
      </c>
      <c r="G780" s="620">
        <v>44081</v>
      </c>
      <c r="H780" s="265"/>
      <c r="I780" s="265">
        <v>44079</v>
      </c>
      <c r="J780" s="115"/>
      <c r="K780" s="629"/>
      <c r="L780" s="37"/>
      <c r="M780" s="678" t="s">
        <v>594</v>
      </c>
      <c r="N780" s="642"/>
      <c r="O780" s="645"/>
      <c r="P780" s="262"/>
      <c r="Q780" s="629"/>
      <c r="R780" s="262"/>
      <c r="S780" s="262"/>
      <c r="T780" s="262"/>
      <c r="U780" s="262"/>
      <c r="V780" s="262"/>
      <c r="W780" s="262"/>
      <c r="X780" s="262"/>
      <c r="Y780" s="262"/>
      <c r="Z780" s="262"/>
      <c r="AA780" s="262"/>
      <c r="AB780" s="262"/>
      <c r="AC780" s="262"/>
      <c r="AD780" s="262"/>
      <c r="AE780" s="262"/>
      <c r="AF780" s="262"/>
      <c r="AG780" s="37"/>
      <c r="AH780" s="37"/>
    </row>
    <row r="781" spans="1:34">
      <c r="A781" s="265">
        <v>44049</v>
      </c>
      <c r="B781" s="115" t="s">
        <v>146</v>
      </c>
      <c r="C781" s="37">
        <v>881160867</v>
      </c>
      <c r="D781" s="115" t="s">
        <v>139</v>
      </c>
      <c r="E781" s="115" t="s">
        <v>150</v>
      </c>
      <c r="F781" s="115" t="s">
        <v>190</v>
      </c>
      <c r="G781" s="37"/>
      <c r="H781" s="265">
        <v>44054</v>
      </c>
      <c r="I781" s="265">
        <v>44064</v>
      </c>
      <c r="J781" s="115" t="s">
        <v>190</v>
      </c>
      <c r="K781" s="629"/>
      <c r="L781" s="37">
        <v>249</v>
      </c>
      <c r="M781" s="682" t="s">
        <v>595</v>
      </c>
      <c r="N781" s="642"/>
      <c r="O781" s="645"/>
      <c r="P781" s="262"/>
      <c r="Q781" s="629"/>
      <c r="R781" s="262"/>
      <c r="S781" s="262"/>
      <c r="T781" s="262"/>
      <c r="U781" s="262"/>
      <c r="V781" s="262"/>
      <c r="W781" s="262"/>
      <c r="X781" s="262"/>
      <c r="Y781" s="262"/>
      <c r="Z781" s="262"/>
      <c r="AA781" s="262"/>
      <c r="AB781" s="262"/>
      <c r="AC781" s="262"/>
      <c r="AD781" s="262"/>
      <c r="AE781" s="262"/>
      <c r="AF781" s="262"/>
      <c r="AG781" s="37"/>
      <c r="AH781" s="37"/>
    </row>
    <row r="782" spans="1:34">
      <c r="A782" s="265">
        <v>44053</v>
      </c>
      <c r="B782" s="115" t="s">
        <v>206</v>
      </c>
      <c r="C782" s="37">
        <v>881163435</v>
      </c>
      <c r="D782" s="115" t="s">
        <v>345</v>
      </c>
      <c r="E782" s="115" t="s">
        <v>140</v>
      </c>
      <c r="F782" s="115" t="s">
        <v>436</v>
      </c>
      <c r="G782" s="37"/>
      <c r="H782" s="265"/>
      <c r="I782" s="265">
        <v>44069</v>
      </c>
      <c r="J782" s="115"/>
      <c r="K782" s="629"/>
      <c r="L782" s="37"/>
      <c r="M782" s="678" t="s">
        <v>195</v>
      </c>
      <c r="N782" s="642"/>
      <c r="O782" s="645"/>
      <c r="P782" s="262"/>
      <c r="Q782" s="629"/>
      <c r="R782" s="262"/>
      <c r="S782" s="262"/>
      <c r="T782" s="262"/>
      <c r="U782" s="262"/>
      <c r="V782" s="262"/>
      <c r="W782" s="262"/>
      <c r="X782" s="262"/>
      <c r="Y782" s="262"/>
      <c r="Z782" s="262"/>
      <c r="AA782" s="262"/>
      <c r="AB782" s="262"/>
      <c r="AC782" s="262"/>
      <c r="AD782" s="262"/>
      <c r="AE782" s="262"/>
      <c r="AF782" s="262"/>
      <c r="AG782" s="37"/>
      <c r="AH782" s="37"/>
    </row>
    <row r="783" spans="1:34">
      <c r="A783" s="265">
        <v>44049</v>
      </c>
      <c r="B783" s="115" t="s">
        <v>154</v>
      </c>
      <c r="C783" s="37">
        <v>881165828</v>
      </c>
      <c r="D783" s="115" t="s">
        <v>139</v>
      </c>
      <c r="E783" s="115" t="s">
        <v>140</v>
      </c>
      <c r="F783" s="37"/>
      <c r="G783" s="37"/>
      <c r="H783" s="265"/>
      <c r="I783" s="265">
        <v>44064</v>
      </c>
      <c r="J783" s="115"/>
      <c r="K783" s="629"/>
      <c r="L783" s="37"/>
      <c r="M783" s="678" t="s">
        <v>195</v>
      </c>
      <c r="N783" s="642"/>
      <c r="O783" s="645"/>
      <c r="P783" s="262"/>
      <c r="Q783" s="629"/>
      <c r="R783" s="262"/>
      <c r="S783" s="262"/>
      <c r="T783" s="262"/>
      <c r="U783" s="262"/>
      <c r="V783" s="262"/>
      <c r="W783" s="262"/>
      <c r="X783" s="262"/>
      <c r="Y783" s="262"/>
      <c r="Z783" s="262"/>
      <c r="AA783" s="262"/>
      <c r="AB783" s="262"/>
      <c r="AC783" s="262"/>
      <c r="AD783" s="262"/>
      <c r="AE783" s="262"/>
      <c r="AF783" s="262"/>
      <c r="AG783" s="37"/>
      <c r="AH783" s="37"/>
    </row>
    <row r="784" spans="1:34">
      <c r="A784" s="265">
        <v>44049</v>
      </c>
      <c r="B784" s="115" t="s">
        <v>297</v>
      </c>
      <c r="C784" s="37">
        <v>881166179</v>
      </c>
      <c r="D784" s="115" t="s">
        <v>139</v>
      </c>
      <c r="E784" s="115" t="s">
        <v>147</v>
      </c>
      <c r="F784" s="115" t="s">
        <v>395</v>
      </c>
      <c r="G784" s="37"/>
      <c r="H784" s="265"/>
      <c r="I784" s="37"/>
      <c r="J784" s="115" t="s">
        <v>395</v>
      </c>
      <c r="K784" s="629"/>
      <c r="L784" s="37"/>
      <c r="M784" s="678" t="s">
        <v>596</v>
      </c>
      <c r="N784" s="642"/>
      <c r="O784" s="645">
        <v>44049</v>
      </c>
      <c r="P784" s="262">
        <v>350</v>
      </c>
      <c r="Q784" s="629"/>
      <c r="R784" s="262"/>
      <c r="S784" s="262"/>
      <c r="T784" s="262"/>
      <c r="U784" s="262"/>
      <c r="V784" s="262"/>
      <c r="W784" s="262"/>
      <c r="X784" s="262"/>
      <c r="Y784" s="262"/>
      <c r="Z784" s="262"/>
      <c r="AA784" s="262"/>
      <c r="AB784" s="262"/>
      <c r="AC784" s="262"/>
      <c r="AD784" s="262"/>
      <c r="AE784" s="262"/>
      <c r="AF784" s="262"/>
      <c r="AG784" s="37"/>
      <c r="AH784" s="37"/>
    </row>
    <row r="785" spans="1:34">
      <c r="A785" s="666">
        <v>44067</v>
      </c>
      <c r="B785" s="115" t="s">
        <v>154</v>
      </c>
      <c r="C785" s="37">
        <v>881167036</v>
      </c>
      <c r="D785" s="115" t="s">
        <v>139</v>
      </c>
      <c r="E785" s="115" t="s">
        <v>100</v>
      </c>
      <c r="F785" s="665"/>
      <c r="G785" s="37"/>
      <c r="H785" s="265">
        <v>44067</v>
      </c>
      <c r="I785" s="265">
        <v>44078</v>
      </c>
      <c r="J785" s="115" t="s">
        <v>148</v>
      </c>
      <c r="K785" s="629"/>
      <c r="L785" s="37">
        <v>55</v>
      </c>
      <c r="M785" s="678" t="s">
        <v>408</v>
      </c>
      <c r="N785" s="642"/>
      <c r="O785" s="645"/>
      <c r="P785" s="262"/>
      <c r="Q785" s="629"/>
      <c r="R785" s="262"/>
      <c r="S785" s="262"/>
      <c r="T785" s="262"/>
      <c r="U785" s="262"/>
      <c r="V785" s="262"/>
      <c r="W785" s="262"/>
      <c r="X785" s="262"/>
      <c r="Y785" s="262"/>
      <c r="Z785" s="262"/>
      <c r="AA785" s="262"/>
      <c r="AB785" s="262"/>
      <c r="AC785" s="262"/>
      <c r="AD785" s="262"/>
      <c r="AE785" s="262"/>
      <c r="AF785" s="262"/>
      <c r="AG785" s="37"/>
      <c r="AH785" s="37"/>
    </row>
    <row r="786" spans="1:34">
      <c r="A786" s="666">
        <v>44057</v>
      </c>
      <c r="B786" s="115" t="s">
        <v>154</v>
      </c>
      <c r="C786" s="23">
        <v>881167609</v>
      </c>
      <c r="D786" s="115" t="s">
        <v>139</v>
      </c>
      <c r="E786" s="115" t="s">
        <v>147</v>
      </c>
      <c r="F786" s="665"/>
      <c r="G786" s="37"/>
      <c r="H786" s="265"/>
      <c r="I786" s="265"/>
      <c r="J786" s="115"/>
      <c r="K786" s="629"/>
      <c r="L786" s="37"/>
      <c r="M786" s="678"/>
      <c r="N786" s="642"/>
      <c r="O786" s="645"/>
      <c r="P786" s="262"/>
      <c r="Q786" s="629"/>
      <c r="R786" s="262"/>
      <c r="S786" s="262"/>
      <c r="T786" s="262"/>
      <c r="U786" s="262"/>
      <c r="V786" s="262"/>
      <c r="W786" s="262"/>
      <c r="X786" s="262"/>
      <c r="Y786" s="262"/>
      <c r="Z786" s="262"/>
      <c r="AA786" s="262"/>
      <c r="AB786" s="262"/>
      <c r="AC786" s="262"/>
      <c r="AD786" s="262"/>
      <c r="AE786" s="262"/>
      <c r="AF786" s="262"/>
      <c r="AG786" s="37"/>
      <c r="AH786" s="37"/>
    </row>
    <row r="787" spans="1:34">
      <c r="A787" s="666">
        <v>44054</v>
      </c>
      <c r="B787" s="115" t="s">
        <v>227</v>
      </c>
      <c r="C787" s="37">
        <v>881170901</v>
      </c>
      <c r="D787" s="115" t="s">
        <v>139</v>
      </c>
      <c r="E787" s="115" t="s">
        <v>150</v>
      </c>
      <c r="F787" s="665" t="s">
        <v>518</v>
      </c>
      <c r="G787" s="265">
        <v>44054</v>
      </c>
      <c r="H787" s="265"/>
      <c r="I787" s="265">
        <v>44068</v>
      </c>
      <c r="J787" s="115"/>
      <c r="K787" s="629"/>
      <c r="L787" s="37"/>
      <c r="M787" s="678" t="s">
        <v>597</v>
      </c>
      <c r="N787" s="681" t="s">
        <v>268</v>
      </c>
      <c r="O787" s="645"/>
      <c r="P787" s="262"/>
      <c r="Q787" s="629"/>
      <c r="R787" s="262"/>
      <c r="S787" s="262"/>
      <c r="T787" s="262"/>
      <c r="U787" s="262"/>
      <c r="V787" s="262"/>
      <c r="W787" s="262"/>
      <c r="X787" s="262"/>
      <c r="Y787" s="262"/>
      <c r="Z787" s="262"/>
      <c r="AA787" s="262"/>
      <c r="AB787" s="262"/>
      <c r="AC787" s="262"/>
      <c r="AD787" s="262"/>
      <c r="AE787" s="262"/>
      <c r="AF787" s="262"/>
      <c r="AG787" s="37"/>
      <c r="AH787" s="37"/>
    </row>
    <row r="788" spans="1:34">
      <c r="A788" s="265">
        <v>44046</v>
      </c>
      <c r="B788" s="115" t="s">
        <v>154</v>
      </c>
      <c r="C788" s="37">
        <v>881171536</v>
      </c>
      <c r="D788" s="115" t="s">
        <v>139</v>
      </c>
      <c r="E788" s="115" t="s">
        <v>140</v>
      </c>
      <c r="F788" s="37"/>
      <c r="G788" s="37"/>
      <c r="H788" s="265">
        <v>44070</v>
      </c>
      <c r="I788" s="265">
        <v>44060</v>
      </c>
      <c r="J788" s="115" t="s">
        <v>190</v>
      </c>
      <c r="K788" s="629"/>
      <c r="L788" s="37">
        <v>6</v>
      </c>
      <c r="M788" s="678" t="s">
        <v>266</v>
      </c>
      <c r="N788" s="37"/>
      <c r="O788" s="37"/>
      <c r="P788" s="37"/>
      <c r="Q788" s="37"/>
      <c r="R788" s="37"/>
      <c r="S788" s="262"/>
      <c r="T788" s="262"/>
      <c r="U788" s="262"/>
      <c r="V788" s="262"/>
      <c r="W788" s="262"/>
      <c r="X788" s="262"/>
      <c r="Y788" s="262"/>
      <c r="Z788" s="262"/>
      <c r="AA788" s="262"/>
      <c r="AB788" s="262"/>
      <c r="AC788" s="262"/>
      <c r="AD788" s="262"/>
      <c r="AE788" s="262"/>
      <c r="AF788" s="262"/>
      <c r="AG788" s="37"/>
      <c r="AH788" s="37"/>
    </row>
    <row r="789" spans="1:34">
      <c r="A789" s="666">
        <v>44056</v>
      </c>
      <c r="B789" s="115" t="s">
        <v>281</v>
      </c>
      <c r="C789" s="37">
        <v>881174026</v>
      </c>
      <c r="D789" s="115" t="s">
        <v>152</v>
      </c>
      <c r="E789" s="115" t="s">
        <v>140</v>
      </c>
      <c r="F789" s="665" t="s">
        <v>142</v>
      </c>
      <c r="G789" s="37"/>
      <c r="H789" s="265"/>
      <c r="I789" s="265">
        <v>44071</v>
      </c>
      <c r="J789" s="115"/>
      <c r="K789" s="629"/>
      <c r="L789" s="37"/>
      <c r="M789" s="678" t="s">
        <v>195</v>
      </c>
      <c r="N789" s="642"/>
      <c r="O789" s="645"/>
      <c r="P789" s="262"/>
      <c r="Q789" s="629"/>
      <c r="R789" s="262"/>
      <c r="S789" s="262"/>
      <c r="T789" s="262"/>
      <c r="U789" s="262"/>
      <c r="V789" s="262"/>
      <c r="W789" s="262"/>
      <c r="X789" s="262"/>
      <c r="Y789" s="262"/>
      <c r="Z789" s="262"/>
      <c r="AA789" s="262"/>
      <c r="AB789" s="262"/>
      <c r="AC789" s="262"/>
      <c r="AD789" s="262"/>
      <c r="AE789" s="262"/>
      <c r="AF789" s="262"/>
      <c r="AG789" s="37"/>
      <c r="AH789" s="37"/>
    </row>
    <row r="790" spans="1:34">
      <c r="A790" s="265">
        <v>44048</v>
      </c>
      <c r="B790" s="115" t="s">
        <v>149</v>
      </c>
      <c r="C790" s="37">
        <v>881184629</v>
      </c>
      <c r="D790" s="115" t="s">
        <v>152</v>
      </c>
      <c r="E790" s="115" t="s">
        <v>140</v>
      </c>
      <c r="F790" s="115" t="s">
        <v>142</v>
      </c>
      <c r="G790" s="37"/>
      <c r="H790" s="265">
        <v>44048</v>
      </c>
      <c r="I790" s="265">
        <v>44050</v>
      </c>
      <c r="J790" s="115" t="s">
        <v>142</v>
      </c>
      <c r="K790" s="629"/>
      <c r="L790" s="37">
        <v>53.5</v>
      </c>
      <c r="M790" s="572"/>
      <c r="N790" s="37"/>
      <c r="O790" s="37"/>
      <c r="P790" s="37"/>
      <c r="Q790" s="37"/>
      <c r="R790" s="37"/>
      <c r="S790" s="262"/>
      <c r="T790" s="262"/>
      <c r="U790" s="262"/>
      <c r="V790" s="262"/>
      <c r="W790" s="262"/>
      <c r="X790" s="262"/>
      <c r="Y790" s="262"/>
      <c r="Z790" s="262"/>
      <c r="AA790" s="262"/>
      <c r="AB790" s="262"/>
      <c r="AC790" s="262"/>
      <c r="AD790" s="262"/>
      <c r="AE790" s="262"/>
      <c r="AF790" s="262"/>
      <c r="AG790" s="37"/>
      <c r="AH790" s="37"/>
    </row>
    <row r="791" spans="1:34">
      <c r="A791" s="666">
        <v>44055</v>
      </c>
      <c r="B791" s="115" t="s">
        <v>149</v>
      </c>
      <c r="C791" s="37">
        <v>881184629</v>
      </c>
      <c r="D791" s="115" t="s">
        <v>152</v>
      </c>
      <c r="E791" s="115" t="s">
        <v>100</v>
      </c>
      <c r="F791" s="665" t="s">
        <v>142</v>
      </c>
      <c r="G791" s="37"/>
      <c r="H791" s="265"/>
      <c r="I791" s="265">
        <v>44070</v>
      </c>
      <c r="J791" s="115"/>
      <c r="K791" s="629"/>
      <c r="L791" s="37"/>
      <c r="M791" s="678"/>
      <c r="N791" s="642"/>
      <c r="O791" s="645"/>
      <c r="P791" s="262"/>
      <c r="Q791" s="629"/>
      <c r="R791" s="262"/>
      <c r="S791" s="262"/>
      <c r="T791" s="262"/>
      <c r="U791" s="262"/>
      <c r="V791" s="262"/>
      <c r="W791" s="262"/>
      <c r="X791" s="262"/>
      <c r="Y791" s="262"/>
      <c r="Z791" s="262"/>
      <c r="AA791" s="262"/>
      <c r="AB791" s="262"/>
      <c r="AC791" s="262"/>
      <c r="AD791" s="262"/>
      <c r="AE791" s="262"/>
      <c r="AF791" s="262"/>
      <c r="AG791" s="37"/>
      <c r="AH791" s="37"/>
    </row>
    <row r="792" spans="1:34">
      <c r="A792" s="265">
        <v>44068</v>
      </c>
      <c r="B792" s="664" t="s">
        <v>154</v>
      </c>
      <c r="C792" s="23">
        <v>881195502</v>
      </c>
      <c r="D792" s="664" t="s">
        <v>139</v>
      </c>
      <c r="E792" s="664" t="s">
        <v>100</v>
      </c>
      <c r="F792" s="84"/>
      <c r="G792" s="84"/>
      <c r="H792" s="84"/>
      <c r="I792" s="403">
        <v>44081</v>
      </c>
      <c r="J792" s="84"/>
      <c r="K792" s="684" t="s">
        <v>169</v>
      </c>
      <c r="L792" s="37"/>
      <c r="M792" s="572"/>
      <c r="N792" s="84"/>
      <c r="O792" s="84"/>
      <c r="P792" s="84"/>
      <c r="Q792" s="84"/>
      <c r="R792" s="84"/>
      <c r="S792" s="262"/>
      <c r="T792" s="262"/>
      <c r="U792" s="262"/>
      <c r="V792" s="262"/>
      <c r="W792" s="262"/>
      <c r="X792" s="262"/>
      <c r="Y792" s="262"/>
      <c r="Z792" s="262"/>
      <c r="AA792" s="262"/>
      <c r="AB792" s="262"/>
      <c r="AC792" s="262"/>
      <c r="AD792" s="262"/>
      <c r="AE792" s="262"/>
      <c r="AF792" s="262"/>
      <c r="AG792" s="37"/>
      <c r="AH792" s="37"/>
    </row>
    <row r="793" spans="1:34">
      <c r="A793" s="265">
        <v>44050</v>
      </c>
      <c r="B793" s="115" t="s">
        <v>149</v>
      </c>
      <c r="C793" s="37">
        <v>881195716</v>
      </c>
      <c r="D793" s="115" t="s">
        <v>139</v>
      </c>
      <c r="E793" s="115" t="s">
        <v>140</v>
      </c>
      <c r="F793" s="115" t="s">
        <v>176</v>
      </c>
      <c r="G793" s="37"/>
      <c r="H793" s="265"/>
      <c r="I793" s="265">
        <v>44064</v>
      </c>
      <c r="J793" s="115"/>
      <c r="K793" s="629"/>
      <c r="L793" s="37"/>
      <c r="M793" s="678" t="s">
        <v>195</v>
      </c>
      <c r="N793" s="642"/>
      <c r="O793" s="645"/>
      <c r="P793" s="262"/>
      <c r="Q793" s="629"/>
      <c r="R793" s="262"/>
      <c r="S793" s="262"/>
      <c r="T793" s="262"/>
      <c r="U793" s="262"/>
      <c r="V793" s="262"/>
      <c r="W793" s="262"/>
      <c r="X793" s="262"/>
      <c r="Y793" s="262"/>
      <c r="Z793" s="262"/>
      <c r="AA793" s="262"/>
      <c r="AB793" s="262"/>
      <c r="AC793" s="262"/>
      <c r="AD793" s="262"/>
      <c r="AE793" s="262"/>
      <c r="AF793" s="262"/>
      <c r="AG793" s="37"/>
      <c r="AH793" s="37"/>
    </row>
    <row r="794" spans="1:34">
      <c r="A794" s="265">
        <v>44047</v>
      </c>
      <c r="B794" s="115" t="s">
        <v>144</v>
      </c>
      <c r="C794" s="37">
        <v>881206132</v>
      </c>
      <c r="D794" s="115" t="s">
        <v>139</v>
      </c>
      <c r="E794" s="115" t="s">
        <v>150</v>
      </c>
      <c r="F794" s="115" t="s">
        <v>142</v>
      </c>
      <c r="G794" s="37"/>
      <c r="H794" s="37"/>
      <c r="I794" s="265">
        <v>44070</v>
      </c>
      <c r="J794" s="37"/>
      <c r="K794" s="629"/>
      <c r="L794" s="37"/>
      <c r="M794" s="678" t="s">
        <v>438</v>
      </c>
      <c r="N794" s="37"/>
      <c r="O794" s="37"/>
      <c r="P794" s="37"/>
      <c r="Q794" s="37"/>
      <c r="R794" s="37"/>
      <c r="S794" s="262"/>
      <c r="T794" s="262"/>
      <c r="U794" s="262"/>
      <c r="V794" s="262"/>
      <c r="W794" s="262"/>
      <c r="X794" s="262"/>
      <c r="Y794" s="262"/>
      <c r="Z794" s="262"/>
      <c r="AA794" s="262"/>
      <c r="AB794" s="262"/>
      <c r="AC794" s="262"/>
      <c r="AD794" s="262"/>
      <c r="AE794" s="262"/>
      <c r="AF794" s="262"/>
      <c r="AG794" s="37"/>
      <c r="AH794" s="37"/>
    </row>
    <row r="795" spans="1:34">
      <c r="A795" s="666">
        <v>44067</v>
      </c>
      <c r="B795" s="115" t="s">
        <v>227</v>
      </c>
      <c r="C795" s="37">
        <v>881210084</v>
      </c>
      <c r="D795" s="115" t="s">
        <v>152</v>
      </c>
      <c r="E795" s="115" t="s">
        <v>147</v>
      </c>
      <c r="F795" s="665" t="s">
        <v>142</v>
      </c>
      <c r="G795" s="265">
        <v>44067</v>
      </c>
      <c r="H795" s="265"/>
      <c r="I795" s="265"/>
      <c r="J795" s="115"/>
      <c r="K795" s="680" t="s">
        <v>598</v>
      </c>
      <c r="L795" s="37"/>
      <c r="M795" s="678" t="s">
        <v>599</v>
      </c>
      <c r="N795" s="642"/>
      <c r="O795" s="645"/>
      <c r="P795" s="262"/>
      <c r="Q795" s="629"/>
      <c r="R795" s="262"/>
      <c r="S795" s="262"/>
      <c r="T795" s="262"/>
      <c r="U795" s="262"/>
      <c r="V795" s="262"/>
      <c r="W795" s="262"/>
      <c r="X795" s="262"/>
      <c r="Y795" s="262"/>
      <c r="Z795" s="262"/>
      <c r="AA795" s="262"/>
      <c r="AB795" s="262"/>
      <c r="AC795" s="262"/>
      <c r="AD795" s="262"/>
      <c r="AE795" s="262"/>
      <c r="AF795" s="262"/>
      <c r="AG795" s="37"/>
      <c r="AH795" s="37"/>
    </row>
    <row r="796" spans="1:34">
      <c r="A796" s="666">
        <v>44056</v>
      </c>
      <c r="B796" s="115" t="s">
        <v>194</v>
      </c>
      <c r="C796" s="37">
        <v>881212742</v>
      </c>
      <c r="D796" s="115" t="s">
        <v>139</v>
      </c>
      <c r="E796" s="115" t="s">
        <v>140</v>
      </c>
      <c r="F796" s="665" t="s">
        <v>142</v>
      </c>
      <c r="G796" s="37"/>
      <c r="H796" s="265"/>
      <c r="I796" s="665">
        <v>44070</v>
      </c>
      <c r="J796" s="115"/>
      <c r="K796" s="629"/>
      <c r="L796" s="37"/>
      <c r="M796" s="678" t="s">
        <v>280</v>
      </c>
      <c r="N796" s="642"/>
      <c r="O796" s="645">
        <v>44062</v>
      </c>
      <c r="P796" s="262">
        <v>11249.8</v>
      </c>
      <c r="Q796" s="629"/>
      <c r="R796" s="262"/>
      <c r="S796" s="262"/>
      <c r="T796" s="262"/>
      <c r="U796" s="262"/>
      <c r="V796" s="262"/>
      <c r="W796" s="262"/>
      <c r="X796" s="262"/>
      <c r="Y796" s="262"/>
      <c r="Z796" s="262"/>
      <c r="AA796" s="262"/>
      <c r="AB796" s="262"/>
      <c r="AC796" s="262"/>
      <c r="AD796" s="262"/>
      <c r="AE796" s="262"/>
      <c r="AF796" s="262"/>
      <c r="AG796" s="37"/>
      <c r="AH796" s="37"/>
    </row>
    <row r="797" spans="1:34">
      <c r="A797" s="666">
        <v>44057</v>
      </c>
      <c r="B797" s="115" t="s">
        <v>146</v>
      </c>
      <c r="C797" s="23">
        <v>881214429</v>
      </c>
      <c r="D797" s="115" t="s">
        <v>139</v>
      </c>
      <c r="E797" s="115" t="s">
        <v>140</v>
      </c>
      <c r="F797" s="665" t="s">
        <v>168</v>
      </c>
      <c r="G797" s="37"/>
      <c r="H797" s="265"/>
      <c r="I797" s="265">
        <v>44071</v>
      </c>
      <c r="J797" s="115"/>
      <c r="K797" s="629"/>
      <c r="L797" s="37"/>
      <c r="M797" s="678" t="s">
        <v>195</v>
      </c>
      <c r="N797" s="642"/>
      <c r="O797" s="645"/>
      <c r="P797" s="262"/>
      <c r="Q797" s="629"/>
      <c r="R797" s="262"/>
      <c r="S797" s="262"/>
      <c r="T797" s="262"/>
      <c r="U797" s="262"/>
      <c r="V797" s="262"/>
      <c r="W797" s="262"/>
      <c r="X797" s="262"/>
      <c r="Y797" s="262"/>
      <c r="Z797" s="262"/>
      <c r="AA797" s="262"/>
      <c r="AB797" s="262"/>
      <c r="AC797" s="262"/>
      <c r="AD797" s="262"/>
      <c r="AE797" s="262"/>
      <c r="AF797" s="262"/>
      <c r="AG797" s="37"/>
      <c r="AH797" s="37"/>
    </row>
    <row r="798" spans="1:34">
      <c r="A798" s="666">
        <v>44055</v>
      </c>
      <c r="B798" s="115" t="s">
        <v>154</v>
      </c>
      <c r="C798" s="37">
        <v>881214762</v>
      </c>
      <c r="D798" s="115" t="s">
        <v>152</v>
      </c>
      <c r="E798" s="115" t="s">
        <v>140</v>
      </c>
      <c r="F798" s="665" t="s">
        <v>142</v>
      </c>
      <c r="G798" s="37"/>
      <c r="H798" s="265"/>
      <c r="I798" s="265">
        <v>44070</v>
      </c>
      <c r="J798" s="115"/>
      <c r="K798" s="629"/>
      <c r="L798" s="37"/>
      <c r="M798" s="678" t="s">
        <v>195</v>
      </c>
      <c r="N798" s="642"/>
      <c r="O798" s="645"/>
      <c r="P798" s="262"/>
      <c r="Q798" s="629"/>
      <c r="R798" s="262"/>
      <c r="S798" s="262"/>
      <c r="T798" s="262"/>
      <c r="U798" s="262"/>
      <c r="V798" s="262"/>
      <c r="W798" s="262"/>
      <c r="X798" s="262"/>
      <c r="Y798" s="262"/>
      <c r="Z798" s="262"/>
      <c r="AA798" s="262"/>
      <c r="AB798" s="262"/>
      <c r="AC798" s="262"/>
      <c r="AD798" s="262"/>
      <c r="AE798" s="262"/>
      <c r="AF798" s="262"/>
      <c r="AG798" s="37"/>
      <c r="AH798" s="37"/>
    </row>
    <row r="799" spans="1:34">
      <c r="A799" s="265">
        <v>44053</v>
      </c>
      <c r="B799" s="115" t="s">
        <v>156</v>
      </c>
      <c r="C799" s="37">
        <v>881215871</v>
      </c>
      <c r="D799" s="115" t="s">
        <v>139</v>
      </c>
      <c r="E799" s="115" t="s">
        <v>140</v>
      </c>
      <c r="F799" s="115" t="s">
        <v>142</v>
      </c>
      <c r="G799" s="37"/>
      <c r="H799" s="265">
        <v>44053</v>
      </c>
      <c r="I799" s="265">
        <v>44063</v>
      </c>
      <c r="J799" s="115" t="s">
        <v>142</v>
      </c>
      <c r="K799" s="629"/>
      <c r="L799" s="37">
        <v>4541.04</v>
      </c>
      <c r="M799" s="678" t="s">
        <v>600</v>
      </c>
      <c r="N799" s="642"/>
      <c r="O799" s="645"/>
      <c r="P799" s="262"/>
      <c r="Q799" s="629"/>
      <c r="R799" s="262"/>
      <c r="S799" s="262"/>
      <c r="T799" s="262"/>
      <c r="U799" s="262"/>
      <c r="V799" s="262"/>
      <c r="W799" s="262"/>
      <c r="X799" s="262"/>
      <c r="Y799" s="262"/>
      <c r="Z799" s="262"/>
      <c r="AA799" s="262"/>
      <c r="AB799" s="262"/>
      <c r="AC799" s="262"/>
      <c r="AD799" s="262"/>
      <c r="AE799" s="262"/>
      <c r="AF799" s="262"/>
      <c r="AG799" s="37"/>
      <c r="AH799" s="37"/>
    </row>
    <row r="800" spans="1:34">
      <c r="A800" s="666">
        <v>44055</v>
      </c>
      <c r="B800" s="115" t="s">
        <v>206</v>
      </c>
      <c r="C800" s="37">
        <v>881220565</v>
      </c>
      <c r="D800" s="115" t="s">
        <v>139</v>
      </c>
      <c r="E800" s="115" t="s">
        <v>140</v>
      </c>
      <c r="F800" s="665" t="s">
        <v>601</v>
      </c>
      <c r="G800" s="265">
        <v>44055</v>
      </c>
      <c r="H800" s="265">
        <v>44055</v>
      </c>
      <c r="I800" s="265">
        <v>44057</v>
      </c>
      <c r="J800" s="665" t="s">
        <v>601</v>
      </c>
      <c r="K800" s="629"/>
      <c r="L800" s="37">
        <v>6</v>
      </c>
      <c r="M800" s="678" t="s">
        <v>324</v>
      </c>
      <c r="N800" s="642"/>
      <c r="O800" s="645"/>
      <c r="P800" s="262"/>
      <c r="Q800" s="629"/>
      <c r="R800" s="262"/>
      <c r="S800" s="262"/>
      <c r="T800" s="262"/>
      <c r="U800" s="262"/>
      <c r="V800" s="262"/>
      <c r="W800" s="262"/>
      <c r="X800" s="262"/>
      <c r="Y800" s="262"/>
      <c r="Z800" s="262"/>
      <c r="AA800" s="262"/>
      <c r="AB800" s="262"/>
      <c r="AC800" s="262"/>
      <c r="AD800" s="262"/>
      <c r="AE800" s="262"/>
      <c r="AF800" s="262"/>
      <c r="AG800" s="37"/>
      <c r="AH800" s="37"/>
    </row>
    <row r="801" spans="1:34">
      <c r="A801" s="265">
        <v>44046</v>
      </c>
      <c r="B801" s="115" t="s">
        <v>154</v>
      </c>
      <c r="C801" s="37">
        <v>881222218</v>
      </c>
      <c r="D801" s="115" t="s">
        <v>139</v>
      </c>
      <c r="E801" s="115" t="s">
        <v>150</v>
      </c>
      <c r="F801" s="37"/>
      <c r="G801" s="37"/>
      <c r="H801" s="37"/>
      <c r="I801" s="265">
        <v>44060</v>
      </c>
      <c r="J801" s="37"/>
      <c r="K801" s="629"/>
      <c r="L801" s="37"/>
      <c r="M801" s="572"/>
      <c r="N801" s="37"/>
      <c r="O801" s="37"/>
      <c r="P801" s="37"/>
      <c r="Q801" s="37"/>
      <c r="R801" s="37"/>
      <c r="S801" s="262"/>
      <c r="T801" s="262"/>
      <c r="U801" s="262"/>
      <c r="V801" s="262"/>
      <c r="W801" s="262"/>
      <c r="X801" s="262"/>
      <c r="Y801" s="262"/>
      <c r="Z801" s="262"/>
      <c r="AA801" s="262"/>
      <c r="AB801" s="262"/>
      <c r="AC801" s="262"/>
      <c r="AD801" s="262"/>
      <c r="AE801" s="262"/>
      <c r="AF801" s="262"/>
      <c r="AG801" s="37"/>
      <c r="AH801" s="37"/>
    </row>
    <row r="802" spans="1:34">
      <c r="A802" s="265">
        <v>44050</v>
      </c>
      <c r="B802" s="115" t="s">
        <v>149</v>
      </c>
      <c r="C802" s="37">
        <v>881225224</v>
      </c>
      <c r="D802" s="115" t="s">
        <v>139</v>
      </c>
      <c r="E802" s="115" t="s">
        <v>140</v>
      </c>
      <c r="F802" s="115" t="s">
        <v>602</v>
      </c>
      <c r="G802" s="37"/>
      <c r="H802" s="265">
        <v>44062</v>
      </c>
      <c r="I802" s="265">
        <v>44064</v>
      </c>
      <c r="J802" s="115" t="s">
        <v>603</v>
      </c>
      <c r="K802" s="629"/>
      <c r="L802" s="37">
        <v>1339</v>
      </c>
      <c r="M802" s="678" t="s">
        <v>492</v>
      </c>
      <c r="N802" s="681" t="s">
        <v>202</v>
      </c>
      <c r="O802" s="645"/>
      <c r="P802" s="262"/>
      <c r="Q802" s="629"/>
      <c r="R802" s="262"/>
      <c r="S802" s="262"/>
      <c r="T802" s="262"/>
      <c r="U802" s="262"/>
      <c r="V802" s="262"/>
      <c r="W802" s="262"/>
      <c r="X802" s="262"/>
      <c r="Y802" s="262"/>
      <c r="Z802" s="262"/>
      <c r="AA802" s="262"/>
      <c r="AB802" s="262"/>
      <c r="AC802" s="262"/>
      <c r="AD802" s="262"/>
      <c r="AE802" s="262"/>
      <c r="AF802" s="262"/>
      <c r="AG802" s="37"/>
      <c r="AH802" s="37"/>
    </row>
    <row r="803" spans="1:34">
      <c r="A803" s="265">
        <v>44050</v>
      </c>
      <c r="B803" s="115" t="s">
        <v>149</v>
      </c>
      <c r="C803" s="37">
        <v>881225224</v>
      </c>
      <c r="D803" s="115" t="s">
        <v>139</v>
      </c>
      <c r="E803" s="115" t="s">
        <v>140</v>
      </c>
      <c r="F803" s="115" t="s">
        <v>602</v>
      </c>
      <c r="G803" s="37"/>
      <c r="H803" s="265">
        <v>44062</v>
      </c>
      <c r="I803" s="265">
        <v>44064</v>
      </c>
      <c r="J803" s="115" t="s">
        <v>176</v>
      </c>
      <c r="K803" s="629"/>
      <c r="L803" s="37">
        <v>385.4</v>
      </c>
      <c r="M803" s="678" t="s">
        <v>492</v>
      </c>
      <c r="N803" s="681" t="s">
        <v>202</v>
      </c>
      <c r="O803" s="645"/>
      <c r="P803" s="262"/>
      <c r="Q803" s="629"/>
      <c r="R803" s="262"/>
      <c r="S803" s="262"/>
      <c r="T803" s="262"/>
      <c r="U803" s="262"/>
      <c r="V803" s="262"/>
      <c r="W803" s="262"/>
      <c r="X803" s="262"/>
      <c r="Y803" s="262"/>
      <c r="Z803" s="262"/>
      <c r="AA803" s="262"/>
      <c r="AB803" s="262"/>
      <c r="AC803" s="262"/>
      <c r="AD803" s="262"/>
      <c r="AE803" s="262"/>
      <c r="AF803" s="262"/>
      <c r="AG803" s="37"/>
      <c r="AH803" s="37"/>
    </row>
    <row r="804" spans="1:34">
      <c r="A804" s="666">
        <v>44054</v>
      </c>
      <c r="B804" s="115" t="s">
        <v>194</v>
      </c>
      <c r="C804" s="37">
        <v>881231038</v>
      </c>
      <c r="D804" s="115" t="s">
        <v>152</v>
      </c>
      <c r="E804" s="115" t="s">
        <v>140</v>
      </c>
      <c r="F804" s="665" t="s">
        <v>176</v>
      </c>
      <c r="G804" s="265">
        <v>44070</v>
      </c>
      <c r="H804" s="265"/>
      <c r="I804" s="265">
        <v>44085</v>
      </c>
      <c r="J804" s="115"/>
      <c r="K804" s="680" t="s">
        <v>211</v>
      </c>
      <c r="L804" s="37"/>
      <c r="M804" s="678" t="s">
        <v>195</v>
      </c>
      <c r="N804" s="642"/>
      <c r="O804" s="645"/>
      <c r="P804" s="262"/>
      <c r="Q804" s="629"/>
      <c r="R804" s="262"/>
      <c r="S804" s="262"/>
      <c r="T804" s="262"/>
      <c r="U804" s="262"/>
      <c r="V804" s="262"/>
      <c r="W804" s="262"/>
      <c r="X804" s="262"/>
      <c r="Y804" s="262"/>
      <c r="Z804" s="262"/>
      <c r="AA804" s="262"/>
      <c r="AB804" s="262"/>
      <c r="AC804" s="262"/>
      <c r="AD804" s="262"/>
      <c r="AE804" s="262"/>
      <c r="AF804" s="262"/>
      <c r="AG804" s="37"/>
      <c r="AH804" s="37"/>
    </row>
    <row r="805" spans="1:34">
      <c r="A805" s="265">
        <v>44053</v>
      </c>
      <c r="B805" s="115" t="s">
        <v>194</v>
      </c>
      <c r="C805" s="37">
        <v>881233581</v>
      </c>
      <c r="D805" s="115" t="s">
        <v>139</v>
      </c>
      <c r="E805" s="115" t="s">
        <v>140</v>
      </c>
      <c r="F805" s="115" t="s">
        <v>181</v>
      </c>
      <c r="G805" s="37"/>
      <c r="H805" s="265"/>
      <c r="I805" s="265">
        <v>44068</v>
      </c>
      <c r="J805" s="115"/>
      <c r="K805" s="629"/>
      <c r="L805" s="37"/>
      <c r="M805" s="678" t="s">
        <v>604</v>
      </c>
      <c r="N805" s="681" t="s">
        <v>202</v>
      </c>
      <c r="O805" s="645"/>
      <c r="P805" s="262"/>
      <c r="Q805" s="629"/>
      <c r="R805" s="262"/>
      <c r="S805" s="262"/>
      <c r="T805" s="262"/>
      <c r="U805" s="262"/>
      <c r="V805" s="262"/>
      <c r="W805" s="262"/>
      <c r="X805" s="262"/>
      <c r="Y805" s="262"/>
      <c r="Z805" s="262"/>
      <c r="AA805" s="262"/>
      <c r="AB805" s="262"/>
      <c r="AC805" s="262"/>
      <c r="AD805" s="262"/>
      <c r="AE805" s="262"/>
      <c r="AF805" s="262"/>
      <c r="AG805" s="37"/>
      <c r="AH805" s="37"/>
    </row>
    <row r="806" spans="1:34">
      <c r="A806" s="265">
        <v>44047</v>
      </c>
      <c r="B806" s="115" t="s">
        <v>175</v>
      </c>
      <c r="C806" s="37">
        <v>881234369</v>
      </c>
      <c r="D806" s="115" t="s">
        <v>139</v>
      </c>
      <c r="E806" s="115" t="s">
        <v>147</v>
      </c>
      <c r="F806" s="115" t="s">
        <v>142</v>
      </c>
      <c r="G806" s="37"/>
      <c r="H806" s="37"/>
      <c r="I806" s="37"/>
      <c r="J806" s="37"/>
      <c r="K806" s="629"/>
      <c r="L806" s="37"/>
      <c r="M806" s="572"/>
      <c r="N806" s="37"/>
      <c r="O806" s="265">
        <v>44046</v>
      </c>
      <c r="P806" s="37">
        <v>149.5</v>
      </c>
      <c r="Q806" s="37"/>
      <c r="R806" s="37"/>
      <c r="S806" s="262"/>
      <c r="T806" s="262"/>
      <c r="U806" s="262"/>
      <c r="V806" s="262"/>
      <c r="W806" s="262"/>
      <c r="X806" s="262"/>
      <c r="Y806" s="262"/>
      <c r="Z806" s="262"/>
      <c r="AA806" s="262"/>
      <c r="AB806" s="262"/>
      <c r="AC806" s="262"/>
      <c r="AD806" s="262"/>
      <c r="AE806" s="262"/>
      <c r="AF806" s="262"/>
      <c r="AG806" s="37"/>
      <c r="AH806" s="37"/>
    </row>
    <row r="807" spans="1:34">
      <c r="A807" s="265">
        <v>44050</v>
      </c>
      <c r="B807" s="115" t="s">
        <v>175</v>
      </c>
      <c r="C807" s="37">
        <v>881234369</v>
      </c>
      <c r="D807" s="115" t="s">
        <v>139</v>
      </c>
      <c r="E807" s="115" t="s">
        <v>150</v>
      </c>
      <c r="F807" s="115" t="s">
        <v>142</v>
      </c>
      <c r="G807" s="37"/>
      <c r="H807" s="265">
        <v>44050</v>
      </c>
      <c r="I807" s="37"/>
      <c r="J807" s="115" t="s">
        <v>142</v>
      </c>
      <c r="K807" s="629"/>
      <c r="L807" s="37">
        <v>208.5</v>
      </c>
      <c r="M807" s="678"/>
      <c r="N807" s="642"/>
      <c r="O807" s="665">
        <v>44050</v>
      </c>
      <c r="P807" s="262">
        <v>512</v>
      </c>
      <c r="Q807" s="629"/>
      <c r="R807" s="262"/>
      <c r="S807" s="262"/>
      <c r="T807" s="262"/>
      <c r="U807" s="262"/>
      <c r="V807" s="262"/>
      <c r="W807" s="262"/>
      <c r="X807" s="262"/>
      <c r="Y807" s="262"/>
      <c r="Z807" s="262"/>
      <c r="AA807" s="262"/>
      <c r="AB807" s="262"/>
      <c r="AC807" s="262"/>
      <c r="AD807" s="262"/>
      <c r="AE807" s="262"/>
      <c r="AF807" s="262"/>
      <c r="AG807" s="37"/>
      <c r="AH807" s="37"/>
    </row>
    <row r="808" spans="1:34">
      <c r="A808" s="265">
        <v>44050</v>
      </c>
      <c r="B808" s="115" t="s">
        <v>175</v>
      </c>
      <c r="C808" s="37">
        <v>881234369</v>
      </c>
      <c r="D808" s="115" t="s">
        <v>139</v>
      </c>
      <c r="E808" s="115" t="s">
        <v>150</v>
      </c>
      <c r="F808" s="115" t="s">
        <v>142</v>
      </c>
      <c r="G808" s="265">
        <v>44062</v>
      </c>
      <c r="H808" s="265">
        <v>44062</v>
      </c>
      <c r="I808" s="37"/>
      <c r="J808" s="115" t="s">
        <v>142</v>
      </c>
      <c r="K808" s="629"/>
      <c r="L808" s="37">
        <v>139</v>
      </c>
      <c r="M808" s="678" t="s">
        <v>193</v>
      </c>
      <c r="N808" s="642"/>
      <c r="O808" s="665"/>
      <c r="P808" s="262"/>
      <c r="Q808" s="629"/>
      <c r="R808" s="262"/>
      <c r="S808" s="262"/>
      <c r="T808" s="262"/>
      <c r="U808" s="262"/>
      <c r="V808" s="262"/>
      <c r="W808" s="262"/>
      <c r="X808" s="262"/>
      <c r="Y808" s="262"/>
      <c r="Z808" s="262"/>
      <c r="AA808" s="262"/>
      <c r="AB808" s="262"/>
      <c r="AC808" s="262"/>
      <c r="AD808" s="262"/>
      <c r="AE808" s="262"/>
      <c r="AF808" s="262"/>
      <c r="AG808" s="37"/>
      <c r="AH808" s="37"/>
    </row>
    <row r="809" spans="1:34">
      <c r="A809" s="265">
        <v>44047</v>
      </c>
      <c r="B809" s="115" t="s">
        <v>144</v>
      </c>
      <c r="C809" s="37">
        <v>881235327</v>
      </c>
      <c r="D809" s="115" t="s">
        <v>139</v>
      </c>
      <c r="E809" s="115" t="s">
        <v>150</v>
      </c>
      <c r="F809" s="115" t="s">
        <v>605</v>
      </c>
      <c r="G809" s="265">
        <v>44050</v>
      </c>
      <c r="H809" s="37"/>
      <c r="I809" s="665">
        <v>44067</v>
      </c>
      <c r="J809" s="37"/>
      <c r="K809" s="629"/>
      <c r="L809" s="37"/>
      <c r="M809" s="572"/>
      <c r="N809" s="37"/>
      <c r="O809" s="37"/>
      <c r="P809" s="37"/>
      <c r="Q809" s="37"/>
      <c r="R809" s="37"/>
      <c r="S809" s="262"/>
      <c r="T809" s="262"/>
      <c r="U809" s="262"/>
      <c r="V809" s="262"/>
      <c r="W809" s="262"/>
      <c r="X809" s="262"/>
      <c r="Y809" s="262"/>
      <c r="Z809" s="262"/>
      <c r="AA809" s="262"/>
      <c r="AB809" s="262"/>
      <c r="AC809" s="262"/>
      <c r="AD809" s="262"/>
      <c r="AE809" s="262"/>
      <c r="AF809" s="262"/>
      <c r="AG809" s="37"/>
      <c r="AH809" s="37"/>
    </row>
    <row r="810" spans="1:34">
      <c r="A810" s="265">
        <v>44050</v>
      </c>
      <c r="B810" s="115" t="s">
        <v>138</v>
      </c>
      <c r="C810" s="37">
        <v>881415583</v>
      </c>
      <c r="D810" s="115" t="s">
        <v>139</v>
      </c>
      <c r="E810" s="115" t="s">
        <v>140</v>
      </c>
      <c r="F810" s="115" t="s">
        <v>563</v>
      </c>
      <c r="G810" s="37"/>
      <c r="H810" s="265">
        <v>44064</v>
      </c>
      <c r="I810" s="265"/>
      <c r="J810" s="115" t="s">
        <v>563</v>
      </c>
      <c r="K810" s="629"/>
      <c r="L810" s="37">
        <v>1444.15</v>
      </c>
      <c r="M810" s="680"/>
      <c r="N810" s="642"/>
      <c r="O810" s="645"/>
      <c r="P810" s="262"/>
      <c r="Q810" s="629"/>
      <c r="R810" s="262"/>
      <c r="S810" s="262"/>
      <c r="T810" s="262"/>
      <c r="U810" s="262"/>
      <c r="V810" s="262"/>
      <c r="W810" s="262"/>
      <c r="X810" s="262"/>
      <c r="Y810" s="262"/>
      <c r="Z810" s="262"/>
      <c r="AA810" s="262"/>
      <c r="AB810" s="262"/>
      <c r="AC810" s="262"/>
      <c r="AD810" s="262"/>
      <c r="AE810" s="262"/>
      <c r="AF810" s="262"/>
      <c r="AG810" s="37"/>
      <c r="AH810" s="37"/>
    </row>
    <row r="811" spans="1:34">
      <c r="A811" s="265">
        <v>44051</v>
      </c>
      <c r="B811" s="115" t="s">
        <v>138</v>
      </c>
      <c r="C811" s="37">
        <v>881415583</v>
      </c>
      <c r="D811" s="115" t="s">
        <v>139</v>
      </c>
      <c r="E811" s="115" t="s">
        <v>140</v>
      </c>
      <c r="F811" s="115" t="s">
        <v>563</v>
      </c>
      <c r="G811" s="37"/>
      <c r="H811" s="265">
        <v>44064</v>
      </c>
      <c r="I811" s="265"/>
      <c r="J811" s="115" t="s">
        <v>563</v>
      </c>
      <c r="K811" s="629"/>
      <c r="L811" s="37">
        <v>1444.15</v>
      </c>
      <c r="M811" s="680"/>
      <c r="N811" s="642"/>
      <c r="O811" s="645"/>
      <c r="P811" s="262"/>
      <c r="Q811" s="629"/>
      <c r="R811" s="262"/>
      <c r="S811" s="262"/>
      <c r="T811" s="262"/>
      <c r="U811" s="262"/>
      <c r="V811" s="262"/>
      <c r="W811" s="262"/>
      <c r="X811" s="262"/>
      <c r="Y811" s="262"/>
      <c r="Z811" s="262"/>
      <c r="AA811" s="262"/>
      <c r="AB811" s="262"/>
      <c r="AC811" s="262"/>
      <c r="AD811" s="262"/>
      <c r="AE811" s="262"/>
      <c r="AF811" s="262"/>
      <c r="AG811" s="37"/>
      <c r="AH811" s="37"/>
    </row>
    <row r="812" spans="1:34">
      <c r="A812" s="265">
        <v>44046</v>
      </c>
      <c r="B812" s="115" t="s">
        <v>194</v>
      </c>
      <c r="C812" s="37">
        <v>881241449</v>
      </c>
      <c r="D812" s="115" t="s">
        <v>139</v>
      </c>
      <c r="E812" s="115" t="s">
        <v>140</v>
      </c>
      <c r="F812" s="115" t="s">
        <v>190</v>
      </c>
      <c r="G812" s="37"/>
      <c r="H812" s="37"/>
      <c r="I812" s="265">
        <v>44061</v>
      </c>
      <c r="J812" s="37"/>
      <c r="K812" s="629"/>
      <c r="L812" s="37"/>
      <c r="M812" s="678" t="s">
        <v>251</v>
      </c>
      <c r="N812" s="37"/>
      <c r="O812" s="37"/>
      <c r="P812" s="37"/>
      <c r="Q812" s="37"/>
      <c r="R812" s="37"/>
      <c r="S812" s="262"/>
      <c r="T812" s="262"/>
      <c r="U812" s="262"/>
      <c r="V812" s="262"/>
      <c r="W812" s="262"/>
      <c r="X812" s="262"/>
      <c r="Y812" s="262"/>
      <c r="Z812" s="262"/>
      <c r="AA812" s="262"/>
      <c r="AB812" s="262"/>
      <c r="AC812" s="262"/>
      <c r="AD812" s="262"/>
      <c r="AE812" s="262"/>
      <c r="AF812" s="262"/>
      <c r="AG812" s="37"/>
      <c r="AH812" s="37"/>
    </row>
    <row r="813" spans="1:34">
      <c r="A813" s="265">
        <v>44046</v>
      </c>
      <c r="B813" s="115" t="s">
        <v>194</v>
      </c>
      <c r="C813" s="37">
        <v>881243958</v>
      </c>
      <c r="D813" s="115" t="s">
        <v>139</v>
      </c>
      <c r="E813" s="115" t="s">
        <v>140</v>
      </c>
      <c r="F813" s="115" t="s">
        <v>213</v>
      </c>
      <c r="G813" s="265">
        <v>44067</v>
      </c>
      <c r="H813" s="37"/>
      <c r="I813" s="265">
        <v>44082</v>
      </c>
      <c r="J813" s="37"/>
      <c r="K813" s="629">
        <v>200</v>
      </c>
      <c r="L813" s="37"/>
      <c r="M813" s="678" t="s">
        <v>195</v>
      </c>
      <c r="N813" s="37"/>
      <c r="O813" s="265">
        <v>44056</v>
      </c>
      <c r="P813" s="37">
        <v>4690.3999999999996</v>
      </c>
      <c r="Q813" s="37"/>
      <c r="R813" s="37"/>
      <c r="S813" s="262"/>
      <c r="T813" s="262"/>
      <c r="U813" s="262"/>
      <c r="V813" s="262"/>
      <c r="W813" s="262"/>
      <c r="X813" s="262"/>
      <c r="Y813" s="262"/>
      <c r="Z813" s="262"/>
      <c r="AA813" s="262"/>
      <c r="AB813" s="262"/>
      <c r="AC813" s="262"/>
      <c r="AD813" s="262"/>
      <c r="AE813" s="262"/>
      <c r="AF813" s="262"/>
      <c r="AG813" s="37"/>
      <c r="AH813" s="37"/>
    </row>
    <row r="814" spans="1:34">
      <c r="A814" s="666">
        <v>44063</v>
      </c>
      <c r="B814" s="115" t="s">
        <v>227</v>
      </c>
      <c r="C814" s="37">
        <v>881247609</v>
      </c>
      <c r="D814" s="115" t="s">
        <v>139</v>
      </c>
      <c r="E814" s="115" t="s">
        <v>147</v>
      </c>
      <c r="F814" s="665" t="s">
        <v>142</v>
      </c>
      <c r="G814" s="265">
        <v>44074</v>
      </c>
      <c r="H814" s="265"/>
      <c r="I814" s="265">
        <v>44079</v>
      </c>
      <c r="J814" s="115"/>
      <c r="K814" s="629"/>
      <c r="L814" s="37"/>
      <c r="M814" s="678" t="s">
        <v>606</v>
      </c>
      <c r="N814" s="642"/>
      <c r="O814" s="645">
        <v>44074</v>
      </c>
      <c r="P814" s="262">
        <v>2648.24</v>
      </c>
      <c r="Q814" s="629"/>
      <c r="R814" s="262"/>
      <c r="S814" s="262"/>
      <c r="T814" s="262"/>
      <c r="U814" s="262"/>
      <c r="V814" s="262"/>
      <c r="W814" s="262"/>
      <c r="X814" s="262"/>
      <c r="Y814" s="262"/>
      <c r="Z814" s="262"/>
      <c r="AA814" s="262"/>
      <c r="AB814" s="262"/>
      <c r="AC814" s="262"/>
      <c r="AD814" s="262"/>
      <c r="AE814" s="262"/>
      <c r="AF814" s="262"/>
      <c r="AG814" s="37"/>
      <c r="AH814" s="37"/>
    </row>
    <row r="815" spans="1:34">
      <c r="A815" s="265">
        <v>44050</v>
      </c>
      <c r="B815" s="115" t="s">
        <v>138</v>
      </c>
      <c r="C815" s="37">
        <v>881415583</v>
      </c>
      <c r="D815" s="115" t="s">
        <v>139</v>
      </c>
      <c r="E815" s="115" t="s">
        <v>140</v>
      </c>
      <c r="F815" s="115" t="s">
        <v>563</v>
      </c>
      <c r="G815" s="37"/>
      <c r="H815" s="265">
        <v>44071</v>
      </c>
      <c r="I815" s="265"/>
      <c r="J815" s="115" t="s">
        <v>176</v>
      </c>
      <c r="K815" s="680"/>
      <c r="L815" s="37">
        <v>1444.15</v>
      </c>
      <c r="M815" s="680" t="s">
        <v>607</v>
      </c>
      <c r="N815" s="642"/>
      <c r="O815" s="645"/>
      <c r="P815" s="262"/>
      <c r="Q815" s="629"/>
      <c r="R815" s="262"/>
      <c r="S815" s="262"/>
      <c r="T815" s="262"/>
      <c r="U815" s="262"/>
      <c r="V815" s="262"/>
      <c r="W815" s="262"/>
      <c r="X815" s="262"/>
      <c r="Y815" s="262"/>
      <c r="Z815" s="262"/>
      <c r="AA815" s="262"/>
      <c r="AB815" s="262"/>
      <c r="AC815" s="262"/>
      <c r="AD815" s="262"/>
      <c r="AE815" s="262"/>
      <c r="AF815" s="262"/>
      <c r="AG815" s="37"/>
      <c r="AH815" s="37"/>
    </row>
    <row r="816" spans="1:34">
      <c r="A816" s="265">
        <v>44050</v>
      </c>
      <c r="B816" s="115" t="s">
        <v>138</v>
      </c>
      <c r="C816" s="37">
        <v>881415583</v>
      </c>
      <c r="D816" s="115" t="s">
        <v>139</v>
      </c>
      <c r="E816" s="115" t="s">
        <v>140</v>
      </c>
      <c r="F816" s="115" t="s">
        <v>563</v>
      </c>
      <c r="G816" s="37"/>
      <c r="H816" s="265">
        <v>44074</v>
      </c>
      <c r="I816" s="265"/>
      <c r="J816" s="115" t="s">
        <v>563</v>
      </c>
      <c r="K816" s="680"/>
      <c r="L816" s="37">
        <v>1444.15</v>
      </c>
      <c r="M816" s="680"/>
      <c r="N816" s="642"/>
      <c r="O816" s="645"/>
      <c r="P816" s="262"/>
      <c r="Q816" s="629"/>
      <c r="R816" s="262"/>
      <c r="S816" s="262"/>
      <c r="T816" s="262"/>
      <c r="U816" s="262"/>
      <c r="V816" s="262"/>
      <c r="W816" s="262"/>
      <c r="X816" s="262"/>
      <c r="Y816" s="262"/>
      <c r="Z816" s="262"/>
      <c r="AA816" s="262"/>
      <c r="AB816" s="262"/>
      <c r="AC816" s="262"/>
      <c r="AD816" s="262"/>
      <c r="AE816" s="262"/>
      <c r="AF816" s="262"/>
      <c r="AG816" s="37"/>
      <c r="AH816" s="37"/>
    </row>
    <row r="817" spans="1:34">
      <c r="A817" s="265">
        <v>44050</v>
      </c>
      <c r="B817" s="115" t="s">
        <v>138</v>
      </c>
      <c r="C817" s="37">
        <v>881540535</v>
      </c>
      <c r="D817" s="115" t="s">
        <v>152</v>
      </c>
      <c r="E817" s="115" t="s">
        <v>140</v>
      </c>
      <c r="F817" s="115" t="s">
        <v>142</v>
      </c>
      <c r="G817" s="37"/>
      <c r="H817" s="265"/>
      <c r="I817" s="265">
        <v>44075</v>
      </c>
      <c r="J817" s="115"/>
      <c r="K817" s="629"/>
      <c r="L817" s="37"/>
      <c r="M817" s="115" t="s">
        <v>492</v>
      </c>
      <c r="N817" s="642"/>
      <c r="O817" s="645"/>
      <c r="P817" s="262"/>
      <c r="Q817" s="629"/>
      <c r="R817" s="262"/>
      <c r="S817" s="262"/>
      <c r="T817" s="262"/>
      <c r="U817" s="262"/>
      <c r="V817" s="262"/>
      <c r="W817" s="262"/>
      <c r="X817" s="262"/>
      <c r="Y817" s="262"/>
      <c r="Z817" s="262"/>
      <c r="AA817" s="262"/>
      <c r="AB817" s="262"/>
      <c r="AC817" s="262"/>
      <c r="AD817" s="262"/>
      <c r="AE817" s="262"/>
      <c r="AF817" s="262"/>
      <c r="AG817" s="37"/>
      <c r="AH817" s="37"/>
    </row>
    <row r="818" spans="1:34">
      <c r="A818" s="265">
        <v>44050</v>
      </c>
      <c r="B818" s="115" t="s">
        <v>138</v>
      </c>
      <c r="C818" s="37">
        <v>882259710</v>
      </c>
      <c r="D818" s="115" t="s">
        <v>139</v>
      </c>
      <c r="E818" s="115" t="s">
        <v>140</v>
      </c>
      <c r="F818" s="115" t="s">
        <v>142</v>
      </c>
      <c r="G818" s="37"/>
      <c r="H818" s="265">
        <v>44053</v>
      </c>
      <c r="I818" s="265">
        <v>44064</v>
      </c>
      <c r="J818" s="115" t="s">
        <v>142</v>
      </c>
      <c r="K818" s="629"/>
      <c r="L818" s="37">
        <v>10299.299999999999</v>
      </c>
      <c r="M818" s="115" t="s">
        <v>608</v>
      </c>
      <c r="N818" s="642"/>
      <c r="O818" s="645"/>
      <c r="P818" s="262"/>
      <c r="Q818" s="629"/>
      <c r="R818" s="262"/>
      <c r="S818" s="262"/>
      <c r="T818" s="262"/>
      <c r="U818" s="262"/>
      <c r="V818" s="262"/>
      <c r="W818" s="262"/>
      <c r="X818" s="262"/>
      <c r="Y818" s="262"/>
      <c r="Z818" s="262"/>
      <c r="AA818" s="262"/>
      <c r="AB818" s="262"/>
      <c r="AC818" s="262"/>
      <c r="AD818" s="262"/>
      <c r="AE818" s="262"/>
      <c r="AF818" s="262"/>
      <c r="AG818" s="37"/>
      <c r="AH818" s="37"/>
    </row>
    <row r="819" spans="1:34">
      <c r="A819" s="265">
        <v>44050</v>
      </c>
      <c r="B819" s="115" t="s">
        <v>138</v>
      </c>
      <c r="C819" s="37">
        <v>882259710</v>
      </c>
      <c r="D819" s="115" t="s">
        <v>139</v>
      </c>
      <c r="E819" s="115" t="s">
        <v>140</v>
      </c>
      <c r="F819" s="115" t="s">
        <v>182</v>
      </c>
      <c r="G819" s="37"/>
      <c r="H819" s="265">
        <v>44054</v>
      </c>
      <c r="I819" s="265">
        <v>44064</v>
      </c>
      <c r="J819" s="115" t="s">
        <v>182</v>
      </c>
      <c r="K819" s="629"/>
      <c r="L819" s="37">
        <v>2627.84</v>
      </c>
      <c r="M819" s="115" t="s">
        <v>195</v>
      </c>
      <c r="N819" s="642"/>
      <c r="O819" s="645"/>
      <c r="P819" s="262"/>
      <c r="Q819" s="629"/>
      <c r="R819" s="262"/>
      <c r="S819" s="262"/>
      <c r="T819" s="262"/>
      <c r="U819" s="262"/>
      <c r="V819" s="262"/>
      <c r="W819" s="262"/>
      <c r="X819" s="262"/>
      <c r="Y819" s="262"/>
      <c r="Z819" s="262"/>
      <c r="AA819" s="262"/>
      <c r="AB819" s="262"/>
      <c r="AC819" s="262"/>
      <c r="AD819" s="262"/>
      <c r="AE819" s="262"/>
      <c r="AF819" s="262"/>
      <c r="AG819" s="37"/>
      <c r="AH819" s="37"/>
    </row>
    <row r="820" spans="1:34">
      <c r="A820" s="666">
        <v>44061</v>
      </c>
      <c r="B820" s="115" t="s">
        <v>281</v>
      </c>
      <c r="C820" s="23">
        <v>881252894</v>
      </c>
      <c r="D820" s="115" t="s">
        <v>152</v>
      </c>
      <c r="E820" s="115" t="s">
        <v>140</v>
      </c>
      <c r="F820" s="665" t="s">
        <v>142</v>
      </c>
      <c r="G820" s="265"/>
      <c r="H820" s="265"/>
      <c r="I820" s="265">
        <v>44075</v>
      </c>
      <c r="J820" s="115"/>
      <c r="K820" s="629"/>
      <c r="L820" s="37"/>
      <c r="M820" s="678" t="s">
        <v>195</v>
      </c>
      <c r="N820" s="681"/>
      <c r="O820" s="645"/>
      <c r="P820" s="262"/>
      <c r="Q820" s="629"/>
      <c r="R820" s="262"/>
      <c r="S820" s="262"/>
      <c r="T820" s="262"/>
      <c r="U820" s="262"/>
      <c r="V820" s="262"/>
      <c r="W820" s="262"/>
      <c r="X820" s="262"/>
      <c r="Y820" s="262"/>
      <c r="Z820" s="262"/>
      <c r="AA820" s="262"/>
      <c r="AB820" s="262"/>
      <c r="AC820" s="262"/>
      <c r="AD820" s="262"/>
      <c r="AE820" s="262"/>
      <c r="AF820" s="262"/>
      <c r="AG820" s="37"/>
      <c r="AH820" s="37"/>
    </row>
    <row r="821" spans="1:34">
      <c r="A821" s="265">
        <v>44046</v>
      </c>
      <c r="B821" s="115" t="s">
        <v>206</v>
      </c>
      <c r="C821" s="37">
        <v>881256907</v>
      </c>
      <c r="D821" s="115" t="s">
        <v>152</v>
      </c>
      <c r="E821" s="115" t="s">
        <v>140</v>
      </c>
      <c r="F821" s="115" t="s">
        <v>142</v>
      </c>
      <c r="G821" s="37"/>
      <c r="H821" s="37"/>
      <c r="I821" s="37"/>
      <c r="J821" s="37"/>
      <c r="K821" s="629"/>
      <c r="L821" s="37"/>
      <c r="M821" s="572"/>
      <c r="N821" s="37"/>
      <c r="O821" s="265">
        <v>44046</v>
      </c>
      <c r="P821" s="37">
        <v>19413</v>
      </c>
      <c r="Q821" s="37"/>
      <c r="R821" s="37"/>
      <c r="S821" s="262"/>
      <c r="T821" s="262"/>
      <c r="U821" s="262"/>
      <c r="V821" s="262"/>
      <c r="W821" s="262"/>
      <c r="X821" s="262"/>
      <c r="Y821" s="262"/>
      <c r="Z821" s="262"/>
      <c r="AA821" s="262"/>
      <c r="AB821" s="262"/>
      <c r="AC821" s="262"/>
      <c r="AD821" s="262"/>
      <c r="AE821" s="262"/>
      <c r="AF821" s="262"/>
      <c r="AG821" s="37"/>
      <c r="AH821" s="37"/>
    </row>
    <row r="822" spans="1:34">
      <c r="A822" s="265">
        <v>44048</v>
      </c>
      <c r="B822" s="115" t="s">
        <v>206</v>
      </c>
      <c r="C822" s="37">
        <v>881258211</v>
      </c>
      <c r="D822" s="115" t="s">
        <v>139</v>
      </c>
      <c r="E822" s="115" t="s">
        <v>140</v>
      </c>
      <c r="F822" s="115" t="s">
        <v>168</v>
      </c>
      <c r="G822" s="37"/>
      <c r="H822" s="37"/>
      <c r="I822" s="265">
        <v>44071</v>
      </c>
      <c r="J822" s="37"/>
      <c r="K822" s="629"/>
      <c r="L822" s="37"/>
      <c r="M822" s="572"/>
      <c r="N822" s="37"/>
      <c r="O822" s="37"/>
      <c r="P822" s="37"/>
      <c r="Q822" s="37"/>
      <c r="R822" s="37"/>
      <c r="S822" s="262"/>
      <c r="T822" s="262"/>
      <c r="U822" s="262"/>
      <c r="V822" s="262"/>
      <c r="W822" s="262"/>
      <c r="X822" s="262"/>
      <c r="Y822" s="262"/>
      <c r="Z822" s="262"/>
      <c r="AA822" s="262"/>
      <c r="AB822" s="262"/>
      <c r="AC822" s="262"/>
      <c r="AD822" s="262"/>
      <c r="AE822" s="262"/>
      <c r="AF822" s="262"/>
      <c r="AG822" s="37"/>
      <c r="AH822" s="37"/>
    </row>
    <row r="823" spans="1:34">
      <c r="A823" s="265">
        <v>44050</v>
      </c>
      <c r="B823" s="115" t="s">
        <v>138</v>
      </c>
      <c r="C823" s="37">
        <v>882259710</v>
      </c>
      <c r="D823" s="115" t="s">
        <v>139</v>
      </c>
      <c r="E823" s="115" t="s">
        <v>140</v>
      </c>
      <c r="F823" s="115" t="s">
        <v>142</v>
      </c>
      <c r="G823" s="37"/>
      <c r="H823" s="265">
        <v>44056</v>
      </c>
      <c r="I823" s="265">
        <v>44064</v>
      </c>
      <c r="J823" s="115" t="s">
        <v>384</v>
      </c>
      <c r="K823" s="629"/>
      <c r="L823" s="37">
        <v>1425</v>
      </c>
      <c r="M823" s="115" t="s">
        <v>305</v>
      </c>
      <c r="N823" s="642"/>
      <c r="O823" s="645"/>
      <c r="P823" s="262"/>
      <c r="Q823" s="629"/>
      <c r="R823" s="262"/>
      <c r="S823" s="262"/>
      <c r="T823" s="262"/>
      <c r="U823" s="262"/>
      <c r="V823" s="262"/>
      <c r="W823" s="262"/>
      <c r="X823" s="262"/>
      <c r="Y823" s="262"/>
      <c r="Z823" s="262"/>
      <c r="AA823" s="262"/>
      <c r="AB823" s="262"/>
      <c r="AC823" s="262"/>
      <c r="AD823" s="262"/>
      <c r="AE823" s="262"/>
      <c r="AF823" s="262"/>
      <c r="AG823" s="37"/>
      <c r="AH823" s="37"/>
    </row>
    <row r="824" spans="1:34">
      <c r="A824" s="265">
        <v>44048</v>
      </c>
      <c r="B824" s="115" t="s">
        <v>144</v>
      </c>
      <c r="C824" s="37">
        <v>881268999</v>
      </c>
      <c r="D824" s="115" t="s">
        <v>139</v>
      </c>
      <c r="E824" s="115" t="s">
        <v>140</v>
      </c>
      <c r="F824" s="115" t="s">
        <v>333</v>
      </c>
      <c r="G824" s="265">
        <v>44056</v>
      </c>
      <c r="H824" s="265">
        <v>44056</v>
      </c>
      <c r="I824" s="265">
        <v>44067</v>
      </c>
      <c r="J824" s="115" t="s">
        <v>333</v>
      </c>
      <c r="K824" s="629"/>
      <c r="L824" s="37">
        <v>2190</v>
      </c>
      <c r="M824" s="678" t="s">
        <v>609</v>
      </c>
      <c r="N824" s="115" t="s">
        <v>610</v>
      </c>
      <c r="O824" s="37"/>
      <c r="P824" s="37"/>
      <c r="Q824" s="37"/>
      <c r="R824" s="37"/>
      <c r="S824" s="262"/>
      <c r="T824" s="262"/>
      <c r="U824" s="262"/>
      <c r="V824" s="262"/>
      <c r="W824" s="262"/>
      <c r="X824" s="262"/>
      <c r="Y824" s="262"/>
      <c r="Z824" s="262"/>
      <c r="AA824" s="262"/>
      <c r="AB824" s="262"/>
      <c r="AC824" s="262"/>
      <c r="AD824" s="262"/>
      <c r="AE824" s="262"/>
      <c r="AF824" s="262"/>
      <c r="AG824" s="37"/>
      <c r="AH824" s="37"/>
    </row>
    <row r="825" spans="1:34">
      <c r="A825" s="265">
        <v>44048</v>
      </c>
      <c r="B825" s="115" t="s">
        <v>144</v>
      </c>
      <c r="C825" s="37">
        <v>881268999</v>
      </c>
      <c r="D825" s="115" t="s">
        <v>139</v>
      </c>
      <c r="E825" s="115" t="s">
        <v>140</v>
      </c>
      <c r="F825" s="115" t="s">
        <v>333</v>
      </c>
      <c r="G825" s="265">
        <v>44063</v>
      </c>
      <c r="H825" s="265">
        <v>44063</v>
      </c>
      <c r="I825" s="265">
        <v>44074</v>
      </c>
      <c r="J825" s="115" t="s">
        <v>142</v>
      </c>
      <c r="K825" s="629"/>
      <c r="L825" s="37">
        <v>1383.48</v>
      </c>
      <c r="M825" s="678"/>
      <c r="N825" s="115"/>
      <c r="O825" s="265"/>
      <c r="P825" s="115"/>
      <c r="Q825" s="37"/>
      <c r="R825" s="115"/>
      <c r="S825" s="262"/>
      <c r="T825" s="262"/>
      <c r="U825" s="262"/>
      <c r="V825" s="262"/>
      <c r="W825" s="262"/>
      <c r="X825" s="262"/>
      <c r="Y825" s="262"/>
      <c r="Z825" s="262"/>
      <c r="AA825" s="262"/>
      <c r="AB825" s="262"/>
      <c r="AC825" s="262"/>
      <c r="AD825" s="262"/>
      <c r="AE825" s="262"/>
      <c r="AF825" s="262"/>
      <c r="AG825" s="37"/>
      <c r="AH825" s="37"/>
    </row>
    <row r="826" spans="1:34">
      <c r="A826" s="265">
        <v>44050</v>
      </c>
      <c r="B826" s="115" t="s">
        <v>144</v>
      </c>
      <c r="C826" s="37">
        <v>881283575</v>
      </c>
      <c r="D826" s="115" t="s">
        <v>139</v>
      </c>
      <c r="E826" s="115" t="s">
        <v>140</v>
      </c>
      <c r="F826" s="115" t="s">
        <v>611</v>
      </c>
      <c r="G826" s="265">
        <v>44054</v>
      </c>
      <c r="H826" s="265">
        <v>44050</v>
      </c>
      <c r="I826" s="265">
        <v>44063</v>
      </c>
      <c r="J826" s="115" t="s">
        <v>172</v>
      </c>
      <c r="K826" s="629"/>
      <c r="L826" s="37">
        <v>330</v>
      </c>
      <c r="M826" s="679" t="s">
        <v>269</v>
      </c>
      <c r="N826" s="642"/>
      <c r="O826" s="645"/>
      <c r="P826" s="262"/>
      <c r="Q826" s="629"/>
      <c r="R826" s="262"/>
      <c r="S826" s="262"/>
      <c r="T826" s="262"/>
      <c r="U826" s="262"/>
      <c r="V826" s="262"/>
      <c r="W826" s="262"/>
      <c r="X826" s="262"/>
      <c r="Y826" s="262"/>
      <c r="Z826" s="262"/>
      <c r="AA826" s="262"/>
      <c r="AB826" s="262"/>
      <c r="AC826" s="262"/>
      <c r="AD826" s="262"/>
      <c r="AE826" s="262"/>
      <c r="AF826" s="262"/>
      <c r="AG826" s="37"/>
      <c r="AH826" s="37"/>
    </row>
    <row r="827" spans="1:34">
      <c r="A827" s="265">
        <v>44050</v>
      </c>
      <c r="B827" s="115" t="s">
        <v>144</v>
      </c>
      <c r="C827" s="37">
        <v>881283575</v>
      </c>
      <c r="D827" s="115" t="s">
        <v>139</v>
      </c>
      <c r="E827" s="115" t="s">
        <v>140</v>
      </c>
      <c r="F827" s="115" t="s">
        <v>611</v>
      </c>
      <c r="G827" s="265">
        <v>44054</v>
      </c>
      <c r="H827" s="265">
        <v>44055</v>
      </c>
      <c r="I827" s="265">
        <v>44069</v>
      </c>
      <c r="J827" s="115" t="s">
        <v>142</v>
      </c>
      <c r="K827" s="629"/>
      <c r="L827" s="37">
        <v>2998.8</v>
      </c>
      <c r="M827" s="679" t="s">
        <v>214</v>
      </c>
      <c r="N827" s="642"/>
      <c r="O827" s="645"/>
      <c r="P827" s="262"/>
      <c r="Q827" s="629"/>
      <c r="R827" s="262"/>
      <c r="S827" s="262"/>
      <c r="T827" s="262"/>
      <c r="U827" s="262"/>
      <c r="V827" s="262"/>
      <c r="W827" s="262"/>
      <c r="X827" s="262"/>
      <c r="Y827" s="262"/>
      <c r="Z827" s="262"/>
      <c r="AA827" s="262"/>
      <c r="AB827" s="262"/>
      <c r="AC827" s="262"/>
      <c r="AD827" s="262"/>
      <c r="AE827" s="262"/>
      <c r="AF827" s="262"/>
      <c r="AG827" s="37"/>
      <c r="AH827" s="37"/>
    </row>
    <row r="828" spans="1:34">
      <c r="A828" s="666">
        <v>44060</v>
      </c>
      <c r="B828" s="115" t="s">
        <v>156</v>
      </c>
      <c r="C828" s="84">
        <v>881284538</v>
      </c>
      <c r="D828" s="115" t="s">
        <v>139</v>
      </c>
      <c r="E828" s="115" t="s">
        <v>140</v>
      </c>
      <c r="F828" s="665"/>
      <c r="G828" s="37"/>
      <c r="H828" s="265"/>
      <c r="I828" s="265">
        <v>44063</v>
      </c>
      <c r="J828" s="115"/>
      <c r="K828" s="629"/>
      <c r="L828" s="37"/>
      <c r="M828" s="678"/>
      <c r="N828" s="642"/>
      <c r="O828" s="645"/>
      <c r="P828" s="262"/>
      <c r="Q828" s="629"/>
      <c r="R828" s="262"/>
      <c r="S828" s="262"/>
      <c r="T828" s="262"/>
      <c r="U828" s="262"/>
      <c r="V828" s="262"/>
      <c r="W828" s="262"/>
      <c r="X828" s="262"/>
      <c r="Y828" s="262"/>
      <c r="Z828" s="262"/>
      <c r="AA828" s="262"/>
      <c r="AB828" s="262"/>
      <c r="AC828" s="262"/>
      <c r="AD828" s="262"/>
      <c r="AE828" s="262"/>
      <c r="AF828" s="262"/>
      <c r="AG828" s="37"/>
      <c r="AH828" s="37"/>
    </row>
    <row r="829" spans="1:34">
      <c r="A829" s="265">
        <v>44049</v>
      </c>
      <c r="B829" s="115" t="s">
        <v>281</v>
      </c>
      <c r="C829" s="37">
        <v>881293063</v>
      </c>
      <c r="D829" s="115" t="s">
        <v>152</v>
      </c>
      <c r="E829" s="115" t="s">
        <v>140</v>
      </c>
      <c r="F829" s="115" t="s">
        <v>142</v>
      </c>
      <c r="G829" s="37"/>
      <c r="H829" s="265"/>
      <c r="I829" s="265">
        <v>44064</v>
      </c>
      <c r="J829" s="115"/>
      <c r="K829" s="629"/>
      <c r="L829" s="37"/>
      <c r="M829" s="678" t="s">
        <v>195</v>
      </c>
      <c r="N829" s="642"/>
      <c r="O829" s="645"/>
      <c r="P829" s="262"/>
      <c r="Q829" s="629"/>
      <c r="R829" s="262"/>
      <c r="S829" s="262"/>
      <c r="T829" s="262"/>
      <c r="U829" s="262"/>
      <c r="V829" s="262"/>
      <c r="W829" s="262"/>
      <c r="X829" s="262"/>
      <c r="Y829" s="262"/>
      <c r="Z829" s="262"/>
      <c r="AA829" s="262"/>
      <c r="AB829" s="262"/>
      <c r="AC829" s="262"/>
      <c r="AD829" s="262"/>
      <c r="AE829" s="262"/>
      <c r="AF829" s="262"/>
      <c r="AG829" s="37"/>
      <c r="AH829" s="37"/>
    </row>
    <row r="830" spans="1:34">
      <c r="A830" s="666">
        <v>44054</v>
      </c>
      <c r="B830" s="115" t="s">
        <v>297</v>
      </c>
      <c r="C830" s="37">
        <v>881295313</v>
      </c>
      <c r="D830" s="115" t="s">
        <v>152</v>
      </c>
      <c r="E830" s="115" t="s">
        <v>150</v>
      </c>
      <c r="F830" s="665" t="s">
        <v>142</v>
      </c>
      <c r="G830" s="37"/>
      <c r="H830" s="265"/>
      <c r="I830" s="265">
        <v>44063</v>
      </c>
      <c r="J830" s="115"/>
      <c r="K830" s="629"/>
      <c r="L830" s="37"/>
      <c r="M830" s="678" t="s">
        <v>612</v>
      </c>
      <c r="N830" s="681" t="s">
        <v>392</v>
      </c>
      <c r="O830" s="645"/>
      <c r="P830" s="262"/>
      <c r="Q830" s="629"/>
      <c r="R830" s="262"/>
      <c r="S830" s="262"/>
      <c r="T830" s="262"/>
      <c r="U830" s="262"/>
      <c r="V830" s="262"/>
      <c r="W830" s="262"/>
      <c r="X830" s="262"/>
      <c r="Y830" s="262"/>
      <c r="Z830" s="262"/>
      <c r="AA830" s="262"/>
      <c r="AB830" s="262"/>
      <c r="AC830" s="262"/>
      <c r="AD830" s="262"/>
      <c r="AE830" s="262"/>
      <c r="AF830" s="262"/>
      <c r="AG830" s="37"/>
      <c r="AH830" s="37"/>
    </row>
    <row r="831" spans="1:34">
      <c r="A831" s="265">
        <v>44050</v>
      </c>
      <c r="B831" s="115" t="s">
        <v>144</v>
      </c>
      <c r="C831" s="37">
        <v>881295729</v>
      </c>
      <c r="D831" s="115" t="s">
        <v>139</v>
      </c>
      <c r="E831" s="115" t="s">
        <v>140</v>
      </c>
      <c r="F831" s="115" t="s">
        <v>613</v>
      </c>
      <c r="G831" s="37"/>
      <c r="H831" s="265"/>
      <c r="I831" s="265">
        <v>44064</v>
      </c>
      <c r="J831" s="115"/>
      <c r="K831" s="629"/>
      <c r="L831" s="37"/>
      <c r="M831" s="678" t="s">
        <v>251</v>
      </c>
      <c r="N831" s="642" t="s">
        <v>202</v>
      </c>
      <c r="O831" s="645"/>
      <c r="P831" s="262"/>
      <c r="Q831" s="629"/>
      <c r="R831" s="262"/>
      <c r="S831" s="262"/>
      <c r="T831" s="262"/>
      <c r="U831" s="262"/>
      <c r="V831" s="262"/>
      <c r="W831" s="262"/>
      <c r="X831" s="262"/>
      <c r="Y831" s="262"/>
      <c r="Z831" s="262"/>
      <c r="AA831" s="262"/>
      <c r="AB831" s="262"/>
      <c r="AC831" s="262"/>
      <c r="AD831" s="262"/>
      <c r="AE831" s="262"/>
      <c r="AF831" s="262"/>
      <c r="AG831" s="37"/>
      <c r="AH831" s="37"/>
    </row>
    <row r="832" spans="1:34">
      <c r="A832" s="265">
        <v>44070</v>
      </c>
      <c r="B832" s="115" t="s">
        <v>156</v>
      </c>
      <c r="C832" s="37">
        <v>881296132</v>
      </c>
      <c r="D832" s="115" t="s">
        <v>139</v>
      </c>
      <c r="E832" s="115" t="s">
        <v>140</v>
      </c>
      <c r="F832" s="37"/>
      <c r="G832" s="37"/>
      <c r="H832" s="265">
        <v>44070</v>
      </c>
      <c r="I832" s="37"/>
      <c r="J832" s="37"/>
      <c r="K832" s="629"/>
      <c r="L832" s="37">
        <v>60</v>
      </c>
      <c r="M832" s="572"/>
      <c r="N832" s="84"/>
      <c r="O832" s="84"/>
      <c r="P832" s="84"/>
      <c r="Q832" s="84"/>
      <c r="R832" s="84"/>
      <c r="S832" s="262"/>
      <c r="T832" s="262"/>
      <c r="U832" s="262"/>
      <c r="V832" s="262"/>
      <c r="W832" s="262"/>
      <c r="X832" s="262"/>
      <c r="Y832" s="262"/>
      <c r="Z832" s="262"/>
      <c r="AA832" s="262"/>
      <c r="AB832" s="262"/>
      <c r="AC832" s="262"/>
      <c r="AD832" s="262"/>
      <c r="AE832" s="262"/>
      <c r="AF832" s="262"/>
      <c r="AG832" s="37"/>
      <c r="AH832" s="37"/>
    </row>
    <row r="833" spans="1:34">
      <c r="A833" s="265">
        <v>44071</v>
      </c>
      <c r="B833" s="115" t="s">
        <v>154</v>
      </c>
      <c r="C833" s="37">
        <v>881296242</v>
      </c>
      <c r="D833" s="115" t="s">
        <v>152</v>
      </c>
      <c r="E833" s="115" t="s">
        <v>100</v>
      </c>
      <c r="F833" s="37"/>
      <c r="G833" s="37"/>
      <c r="H833" s="37"/>
      <c r="I833" s="265">
        <v>44085</v>
      </c>
      <c r="J833" s="37"/>
      <c r="K833" s="629"/>
      <c r="L833" s="37"/>
      <c r="M833" s="572"/>
      <c r="N833" s="84"/>
      <c r="O833" s="84"/>
      <c r="P833" s="84"/>
      <c r="Q833" s="84"/>
      <c r="R833" s="84"/>
      <c r="S833" s="262"/>
      <c r="T833" s="262"/>
      <c r="U833" s="262"/>
      <c r="V833" s="262"/>
      <c r="W833" s="262"/>
      <c r="X833" s="262"/>
      <c r="Y833" s="262"/>
      <c r="Z833" s="262"/>
      <c r="AA833" s="262"/>
      <c r="AB833" s="262"/>
      <c r="AC833" s="262"/>
      <c r="AD833" s="262"/>
      <c r="AE833" s="262"/>
      <c r="AF833" s="262"/>
      <c r="AG833" s="37"/>
      <c r="AH833" s="37"/>
    </row>
    <row r="834" spans="1:34">
      <c r="A834" s="265">
        <v>44049</v>
      </c>
      <c r="B834" s="115" t="s">
        <v>146</v>
      </c>
      <c r="C834" s="37">
        <v>881299544</v>
      </c>
      <c r="D834" s="115" t="s">
        <v>139</v>
      </c>
      <c r="E834" s="115" t="s">
        <v>140</v>
      </c>
      <c r="F834" s="115" t="s">
        <v>176</v>
      </c>
      <c r="G834" s="37"/>
      <c r="H834" s="265">
        <v>44049</v>
      </c>
      <c r="I834" s="265">
        <v>44064</v>
      </c>
      <c r="J834" s="115" t="s">
        <v>176</v>
      </c>
      <c r="K834" s="629"/>
      <c r="L834" s="37">
        <v>148.75</v>
      </c>
      <c r="M834" s="678" t="s">
        <v>195</v>
      </c>
      <c r="N834" s="642"/>
      <c r="O834" s="645"/>
      <c r="P834" s="262"/>
      <c r="Q834" s="629"/>
      <c r="R834" s="262"/>
      <c r="S834" s="262"/>
      <c r="T834" s="262"/>
      <c r="U834" s="262"/>
      <c r="V834" s="262"/>
      <c r="W834" s="262"/>
      <c r="X834" s="262"/>
      <c r="Y834" s="262"/>
      <c r="Z834" s="262"/>
      <c r="AA834" s="262"/>
      <c r="AB834" s="262"/>
      <c r="AC834" s="262"/>
      <c r="AD834" s="262"/>
      <c r="AE834" s="262"/>
      <c r="AF834" s="262"/>
      <c r="AG834" s="37"/>
      <c r="AH834" s="37"/>
    </row>
    <row r="835" spans="1:34">
      <c r="A835" s="666">
        <v>44054</v>
      </c>
      <c r="B835" s="115" t="s">
        <v>297</v>
      </c>
      <c r="C835" s="37">
        <v>881309530</v>
      </c>
      <c r="D835" s="115" t="s">
        <v>152</v>
      </c>
      <c r="E835" s="115" t="s">
        <v>140</v>
      </c>
      <c r="F835" s="665" t="s">
        <v>614</v>
      </c>
      <c r="G835" s="37"/>
      <c r="H835" s="265">
        <v>44055</v>
      </c>
      <c r="I835" s="265"/>
      <c r="J835" s="115" t="s">
        <v>148</v>
      </c>
      <c r="K835" s="629"/>
      <c r="L835" s="37">
        <v>19</v>
      </c>
      <c r="M835" s="678" t="s">
        <v>195</v>
      </c>
      <c r="N835" s="681" t="s">
        <v>202</v>
      </c>
      <c r="O835" s="645"/>
      <c r="P835" s="262"/>
      <c r="Q835" s="629"/>
      <c r="R835" s="262"/>
      <c r="S835" s="262"/>
      <c r="T835" s="262"/>
      <c r="U835" s="262"/>
      <c r="V835" s="262"/>
      <c r="W835" s="262"/>
      <c r="X835" s="262"/>
      <c r="Y835" s="262"/>
      <c r="Z835" s="262"/>
      <c r="AA835" s="262"/>
      <c r="AB835" s="262"/>
      <c r="AC835" s="262"/>
      <c r="AD835" s="262"/>
      <c r="AE835" s="262"/>
      <c r="AF835" s="262"/>
      <c r="AG835" s="37"/>
      <c r="AH835" s="37"/>
    </row>
    <row r="836" spans="1:34">
      <c r="A836" s="265">
        <v>44050</v>
      </c>
      <c r="B836" s="115" t="s">
        <v>149</v>
      </c>
      <c r="C836" s="37">
        <v>881313793</v>
      </c>
      <c r="D836" s="115" t="s">
        <v>139</v>
      </c>
      <c r="E836" s="115" t="s">
        <v>140</v>
      </c>
      <c r="F836" s="115" t="s">
        <v>176</v>
      </c>
      <c r="G836" s="37"/>
      <c r="H836" s="265"/>
      <c r="I836" s="265">
        <v>44064</v>
      </c>
      <c r="J836" s="115"/>
      <c r="K836" s="629"/>
      <c r="L836" s="37"/>
      <c r="M836" s="678" t="s">
        <v>195</v>
      </c>
      <c r="N836" s="642"/>
      <c r="O836" s="645"/>
      <c r="P836" s="262"/>
      <c r="Q836" s="629"/>
      <c r="R836" s="262"/>
      <c r="S836" s="262"/>
      <c r="T836" s="262"/>
      <c r="U836" s="262"/>
      <c r="V836" s="262"/>
      <c r="W836" s="262"/>
      <c r="X836" s="262"/>
      <c r="Y836" s="262"/>
      <c r="Z836" s="262"/>
      <c r="AA836" s="262"/>
      <c r="AB836" s="262"/>
      <c r="AC836" s="262"/>
      <c r="AD836" s="262"/>
      <c r="AE836" s="262"/>
      <c r="AF836" s="262"/>
      <c r="AG836" s="37"/>
      <c r="AH836" s="37"/>
    </row>
    <row r="837" spans="1:34">
      <c r="A837" s="666">
        <v>44057</v>
      </c>
      <c r="B837" s="115" t="s">
        <v>144</v>
      </c>
      <c r="C837" s="23">
        <v>881314405</v>
      </c>
      <c r="D837" s="115" t="s">
        <v>139</v>
      </c>
      <c r="E837" s="115" t="s">
        <v>140</v>
      </c>
      <c r="F837" s="665" t="s">
        <v>168</v>
      </c>
      <c r="G837" s="37"/>
      <c r="H837" s="265"/>
      <c r="I837" s="265">
        <v>44071</v>
      </c>
      <c r="J837" s="115"/>
      <c r="K837" s="629"/>
      <c r="L837" s="37"/>
      <c r="M837" s="678" t="s">
        <v>365</v>
      </c>
      <c r="N837" s="642"/>
      <c r="O837" s="645">
        <v>44057</v>
      </c>
      <c r="P837" s="262">
        <v>840</v>
      </c>
      <c r="Q837" s="629"/>
      <c r="R837" s="262"/>
      <c r="S837" s="262"/>
      <c r="T837" s="262"/>
      <c r="U837" s="262"/>
      <c r="V837" s="262"/>
      <c r="W837" s="262"/>
      <c r="X837" s="262"/>
      <c r="Y837" s="262"/>
      <c r="Z837" s="262"/>
      <c r="AA837" s="262"/>
      <c r="AB837" s="262"/>
      <c r="AC837" s="262"/>
      <c r="AD837" s="262"/>
      <c r="AE837" s="262"/>
      <c r="AF837" s="262"/>
      <c r="AG837" s="37"/>
      <c r="AH837" s="37"/>
    </row>
    <row r="838" spans="1:34">
      <c r="A838" s="265">
        <v>44049</v>
      </c>
      <c r="B838" s="115" t="s">
        <v>227</v>
      </c>
      <c r="C838" s="37">
        <v>881315176</v>
      </c>
      <c r="D838" s="115" t="s">
        <v>152</v>
      </c>
      <c r="E838" s="115" t="s">
        <v>140</v>
      </c>
      <c r="F838" s="115" t="s">
        <v>200</v>
      </c>
      <c r="G838" s="265">
        <v>44078</v>
      </c>
      <c r="H838" s="265"/>
      <c r="I838" s="265">
        <v>44064</v>
      </c>
      <c r="J838" s="115"/>
      <c r="K838" s="629"/>
      <c r="L838" s="37"/>
      <c r="M838" s="678" t="s">
        <v>462</v>
      </c>
      <c r="N838" s="681" t="s">
        <v>268</v>
      </c>
      <c r="O838" s="645"/>
      <c r="P838" s="262"/>
      <c r="Q838" s="629"/>
      <c r="R838" s="262"/>
      <c r="S838" s="262"/>
      <c r="T838" s="262"/>
      <c r="U838" s="262"/>
      <c r="V838" s="262"/>
      <c r="W838" s="262"/>
      <c r="X838" s="262"/>
      <c r="Y838" s="262"/>
      <c r="Z838" s="262"/>
      <c r="AA838" s="262"/>
      <c r="AB838" s="262"/>
      <c r="AC838" s="262"/>
      <c r="AD838" s="262"/>
      <c r="AE838" s="262"/>
      <c r="AF838" s="262"/>
      <c r="AG838" s="37"/>
      <c r="AH838" s="37"/>
    </row>
    <row r="839" spans="1:34">
      <c r="A839" s="265">
        <v>44046</v>
      </c>
      <c r="B839" s="115" t="s">
        <v>144</v>
      </c>
      <c r="C839" s="37">
        <v>881318802</v>
      </c>
      <c r="D839" s="115" t="s">
        <v>139</v>
      </c>
      <c r="E839" s="115" t="s">
        <v>150</v>
      </c>
      <c r="F839" s="115" t="s">
        <v>615</v>
      </c>
      <c r="G839" s="265">
        <v>44049</v>
      </c>
      <c r="H839" s="37"/>
      <c r="I839" s="265">
        <v>44071</v>
      </c>
      <c r="J839" s="37"/>
      <c r="K839" s="629"/>
      <c r="L839" s="37"/>
      <c r="M839" s="692" t="s">
        <v>616</v>
      </c>
      <c r="N839" s="37"/>
      <c r="O839" s="265">
        <v>44048</v>
      </c>
      <c r="P839" s="37">
        <v>5395</v>
      </c>
      <c r="Q839" s="37"/>
      <c r="R839" s="37"/>
      <c r="S839" s="262"/>
      <c r="T839" s="262"/>
      <c r="U839" s="262"/>
      <c r="V839" s="262"/>
      <c r="W839" s="262"/>
      <c r="X839" s="262"/>
      <c r="Y839" s="262"/>
      <c r="Z839" s="262"/>
      <c r="AA839" s="262"/>
      <c r="AB839" s="262"/>
      <c r="AC839" s="262"/>
      <c r="AD839" s="262"/>
      <c r="AE839" s="262"/>
      <c r="AF839" s="262"/>
      <c r="AG839" s="37"/>
      <c r="AH839" s="37"/>
    </row>
    <row r="840" spans="1:34">
      <c r="A840" s="265">
        <v>44048</v>
      </c>
      <c r="B840" s="115" t="s">
        <v>144</v>
      </c>
      <c r="C840" s="37">
        <v>881319744</v>
      </c>
      <c r="D840" s="115" t="s">
        <v>139</v>
      </c>
      <c r="E840" s="115" t="s">
        <v>150</v>
      </c>
      <c r="F840" s="115" t="s">
        <v>168</v>
      </c>
      <c r="G840" s="265">
        <v>44048</v>
      </c>
      <c r="H840" s="37"/>
      <c r="I840" s="265">
        <v>44064</v>
      </c>
      <c r="J840" s="37"/>
      <c r="K840" s="629"/>
      <c r="L840" s="37"/>
      <c r="M840" s="678" t="s">
        <v>39</v>
      </c>
      <c r="N840" s="37"/>
      <c r="O840" s="37"/>
      <c r="P840" s="37"/>
      <c r="Q840" s="37"/>
      <c r="R840" s="37"/>
      <c r="S840" s="262"/>
      <c r="T840" s="262"/>
      <c r="U840" s="262"/>
      <c r="V840" s="262"/>
      <c r="W840" s="262"/>
      <c r="X840" s="262"/>
      <c r="Y840" s="262"/>
      <c r="Z840" s="262"/>
      <c r="AA840" s="262"/>
      <c r="AB840" s="262"/>
      <c r="AC840" s="262"/>
      <c r="AD840" s="262"/>
      <c r="AE840" s="262"/>
      <c r="AF840" s="262"/>
      <c r="AG840" s="37"/>
      <c r="AH840" s="37"/>
    </row>
    <row r="841" spans="1:34">
      <c r="A841" s="666">
        <v>44062</v>
      </c>
      <c r="B841" s="115" t="s">
        <v>175</v>
      </c>
      <c r="C841" s="23">
        <v>881320467</v>
      </c>
      <c r="D841" s="115" t="s">
        <v>152</v>
      </c>
      <c r="E841" s="115" t="s">
        <v>181</v>
      </c>
      <c r="F841" s="665" t="s">
        <v>368</v>
      </c>
      <c r="G841" s="37"/>
      <c r="H841" s="265">
        <v>44063</v>
      </c>
      <c r="I841" s="265"/>
      <c r="J841" s="115" t="s">
        <v>294</v>
      </c>
      <c r="K841" s="629"/>
      <c r="L841" s="37">
        <v>60</v>
      </c>
      <c r="M841" s="678" t="s">
        <v>177</v>
      </c>
      <c r="N841" s="642"/>
      <c r="O841" s="645"/>
      <c r="P841" s="262"/>
      <c r="Q841" s="629"/>
      <c r="R841" s="262"/>
      <c r="S841" s="262"/>
      <c r="T841" s="262"/>
      <c r="U841" s="262"/>
      <c r="V841" s="262"/>
      <c r="W841" s="262"/>
      <c r="X841" s="262"/>
      <c r="Y841" s="262"/>
      <c r="Z841" s="262"/>
      <c r="AA841" s="262"/>
      <c r="AB841" s="262"/>
      <c r="AC841" s="262"/>
      <c r="AD841" s="262"/>
      <c r="AE841" s="262"/>
      <c r="AF841" s="262"/>
      <c r="AG841" s="37"/>
      <c r="AH841" s="37"/>
    </row>
    <row r="842" spans="1:34">
      <c r="A842" s="666">
        <v>44062</v>
      </c>
      <c r="B842" s="115" t="s">
        <v>175</v>
      </c>
      <c r="C842" s="23">
        <v>881320467</v>
      </c>
      <c r="D842" s="115" t="s">
        <v>139</v>
      </c>
      <c r="E842" s="115" t="s">
        <v>140</v>
      </c>
      <c r="F842" s="665" t="s">
        <v>294</v>
      </c>
      <c r="G842" s="37"/>
      <c r="H842" s="265">
        <v>44068</v>
      </c>
      <c r="I842" s="265"/>
      <c r="J842" s="115" t="s">
        <v>294</v>
      </c>
      <c r="K842" s="629"/>
      <c r="L842" s="37">
        <v>600</v>
      </c>
      <c r="M842" s="678" t="s">
        <v>408</v>
      </c>
      <c r="N842" s="642"/>
      <c r="O842" s="645"/>
      <c r="P842" s="262"/>
      <c r="Q842" s="629"/>
      <c r="R842" s="262"/>
      <c r="S842" s="262"/>
      <c r="T842" s="262"/>
      <c r="U842" s="262"/>
      <c r="V842" s="262"/>
      <c r="W842" s="262"/>
      <c r="X842" s="262"/>
      <c r="Y842" s="262"/>
      <c r="Z842" s="262"/>
      <c r="AA842" s="262"/>
      <c r="AB842" s="262"/>
      <c r="AC842" s="262"/>
      <c r="AD842" s="262"/>
      <c r="AE842" s="262"/>
      <c r="AF842" s="262"/>
      <c r="AG842" s="37"/>
      <c r="AH842" s="37"/>
    </row>
    <row r="843" spans="1:34">
      <c r="A843" s="265">
        <v>44053</v>
      </c>
      <c r="B843" s="115" t="s">
        <v>227</v>
      </c>
      <c r="C843" s="37">
        <v>881321807</v>
      </c>
      <c r="D843" s="115" t="s">
        <v>139</v>
      </c>
      <c r="E843" s="115" t="s">
        <v>140</v>
      </c>
      <c r="F843" s="115" t="s">
        <v>617</v>
      </c>
      <c r="G843" s="37"/>
      <c r="H843" s="265"/>
      <c r="I843" s="265">
        <v>44067</v>
      </c>
      <c r="J843" s="115"/>
      <c r="K843" s="629"/>
      <c r="L843" s="37"/>
      <c r="M843" s="678" t="s">
        <v>618</v>
      </c>
      <c r="N843" s="681" t="s">
        <v>268</v>
      </c>
      <c r="O843" s="645"/>
      <c r="P843" s="262"/>
      <c r="Q843" s="629"/>
      <c r="R843" s="262"/>
      <c r="S843" s="262"/>
      <c r="T843" s="262"/>
      <c r="U843" s="262"/>
      <c r="V843" s="262"/>
      <c r="W843" s="262"/>
      <c r="X843" s="262"/>
      <c r="Y843" s="262"/>
      <c r="Z843" s="262"/>
      <c r="AA843" s="262"/>
      <c r="AB843" s="262"/>
      <c r="AC843" s="262"/>
      <c r="AD843" s="262"/>
      <c r="AE843" s="262"/>
      <c r="AF843" s="262"/>
      <c r="AG843" s="37"/>
      <c r="AH843" s="37"/>
    </row>
    <row r="844" spans="1:34">
      <c r="A844" s="666">
        <v>44055</v>
      </c>
      <c r="B844" s="115" t="s">
        <v>194</v>
      </c>
      <c r="C844" s="37">
        <v>881328962</v>
      </c>
      <c r="D844" s="115" t="s">
        <v>152</v>
      </c>
      <c r="E844" s="115" t="s">
        <v>140</v>
      </c>
      <c r="F844" s="665" t="s">
        <v>142</v>
      </c>
      <c r="G844" s="665" t="s">
        <v>619</v>
      </c>
      <c r="H844" s="265">
        <v>44055</v>
      </c>
      <c r="I844" s="265">
        <v>44084</v>
      </c>
      <c r="J844" s="115" t="s">
        <v>142</v>
      </c>
      <c r="K844" s="629"/>
      <c r="L844" s="37">
        <v>127.5</v>
      </c>
      <c r="M844" s="678" t="s">
        <v>308</v>
      </c>
      <c r="N844" s="642"/>
      <c r="O844" s="645"/>
      <c r="P844" s="262"/>
      <c r="Q844" s="629"/>
      <c r="R844" s="262"/>
      <c r="S844" s="262"/>
      <c r="T844" s="262"/>
      <c r="U844" s="262"/>
      <c r="V844" s="262"/>
      <c r="W844" s="262"/>
      <c r="X844" s="262"/>
      <c r="Y844" s="262"/>
      <c r="Z844" s="262"/>
      <c r="AA844" s="262"/>
      <c r="AB844" s="262"/>
      <c r="AC844" s="262"/>
      <c r="AD844" s="262"/>
      <c r="AE844" s="262"/>
      <c r="AF844" s="262"/>
      <c r="AG844" s="37"/>
      <c r="AH844" s="37"/>
    </row>
    <row r="845" spans="1:34">
      <c r="A845" s="666">
        <v>44055</v>
      </c>
      <c r="B845" s="115" t="s">
        <v>194</v>
      </c>
      <c r="C845" s="37">
        <v>881328962</v>
      </c>
      <c r="D845" s="115" t="s">
        <v>152</v>
      </c>
      <c r="E845" s="115" t="s">
        <v>140</v>
      </c>
      <c r="F845" s="665" t="s">
        <v>142</v>
      </c>
      <c r="G845" s="265">
        <v>44069</v>
      </c>
      <c r="H845" s="265">
        <v>44068</v>
      </c>
      <c r="I845" s="265">
        <v>44084</v>
      </c>
      <c r="J845" s="115" t="s">
        <v>142</v>
      </c>
      <c r="K845" s="629"/>
      <c r="L845" s="37">
        <v>225</v>
      </c>
      <c r="M845" s="678" t="s">
        <v>620</v>
      </c>
      <c r="N845" s="642"/>
      <c r="O845" s="645"/>
      <c r="P845" s="262"/>
      <c r="Q845" s="629"/>
      <c r="R845" s="262"/>
      <c r="S845" s="262"/>
      <c r="T845" s="262"/>
      <c r="U845" s="262"/>
      <c r="V845" s="262"/>
      <c r="W845" s="262"/>
      <c r="X845" s="262"/>
      <c r="Y845" s="262"/>
      <c r="Z845" s="262"/>
      <c r="AA845" s="262"/>
      <c r="AB845" s="262"/>
      <c r="AC845" s="262"/>
      <c r="AD845" s="262"/>
      <c r="AE845" s="262"/>
      <c r="AF845" s="262"/>
      <c r="AG845" s="37"/>
      <c r="AH845" s="37"/>
    </row>
    <row r="846" spans="1:34">
      <c r="A846" s="666">
        <v>44054</v>
      </c>
      <c r="B846" s="115" t="s">
        <v>206</v>
      </c>
      <c r="C846" s="37">
        <v>881329292</v>
      </c>
      <c r="D846" s="115" t="s">
        <v>139</v>
      </c>
      <c r="E846" s="115" t="s">
        <v>140</v>
      </c>
      <c r="F846" s="665"/>
      <c r="G846" s="37"/>
      <c r="H846" s="265"/>
      <c r="I846" s="265">
        <v>44082</v>
      </c>
      <c r="J846" s="115"/>
      <c r="K846" s="629"/>
      <c r="L846" s="37"/>
      <c r="M846" s="678"/>
      <c r="N846" s="642"/>
      <c r="O846" s="645"/>
      <c r="P846" s="262"/>
      <c r="Q846" s="629"/>
      <c r="R846" s="262"/>
      <c r="S846" s="262"/>
      <c r="T846" s="262"/>
      <c r="U846" s="262"/>
      <c r="V846" s="262"/>
      <c r="W846" s="262"/>
      <c r="X846" s="262"/>
      <c r="Y846" s="262"/>
      <c r="Z846" s="262"/>
      <c r="AA846" s="262"/>
      <c r="AB846" s="262"/>
      <c r="AC846" s="262"/>
      <c r="AD846" s="262"/>
      <c r="AE846" s="262"/>
      <c r="AF846" s="262"/>
      <c r="AG846" s="37"/>
      <c r="AH846" s="37"/>
    </row>
    <row r="847" spans="1:34">
      <c r="A847" s="265">
        <v>44048</v>
      </c>
      <c r="B847" s="115" t="s">
        <v>144</v>
      </c>
      <c r="C847" s="37">
        <v>881331885</v>
      </c>
      <c r="D847" s="115" t="s">
        <v>139</v>
      </c>
      <c r="E847" s="115" t="s">
        <v>140</v>
      </c>
      <c r="F847" s="115"/>
      <c r="G847" s="37"/>
      <c r="H847" s="37"/>
      <c r="I847" s="265">
        <v>44068</v>
      </c>
      <c r="J847" s="37"/>
      <c r="K847" s="629"/>
      <c r="L847" s="37"/>
      <c r="M847" s="678" t="s">
        <v>39</v>
      </c>
      <c r="N847" s="37"/>
      <c r="O847" s="37"/>
      <c r="P847" s="37"/>
      <c r="Q847" s="37"/>
      <c r="R847" s="37"/>
      <c r="S847" s="262"/>
      <c r="T847" s="262"/>
      <c r="U847" s="262"/>
      <c r="V847" s="262"/>
      <c r="W847" s="262"/>
      <c r="X847" s="262"/>
      <c r="Y847" s="262"/>
      <c r="Z847" s="262"/>
      <c r="AA847" s="262"/>
      <c r="AB847" s="262"/>
      <c r="AC847" s="262"/>
      <c r="AD847" s="262"/>
      <c r="AE847" s="262"/>
      <c r="AF847" s="262"/>
      <c r="AG847" s="37"/>
      <c r="AH847" s="37"/>
    </row>
    <row r="848" spans="1:34">
      <c r="A848" s="265">
        <v>44047</v>
      </c>
      <c r="B848" s="115" t="s">
        <v>206</v>
      </c>
      <c r="C848" s="37">
        <v>881332479</v>
      </c>
      <c r="D848" s="115" t="s">
        <v>139</v>
      </c>
      <c r="E848" s="115" t="s">
        <v>140</v>
      </c>
      <c r="F848" s="115" t="s">
        <v>621</v>
      </c>
      <c r="G848" s="265">
        <v>44047</v>
      </c>
      <c r="H848" s="265">
        <v>44047</v>
      </c>
      <c r="I848" s="265">
        <v>44054</v>
      </c>
      <c r="J848" s="115" t="s">
        <v>621</v>
      </c>
      <c r="K848" s="629"/>
      <c r="L848" s="37">
        <v>487.3</v>
      </c>
      <c r="M848" s="678" t="s">
        <v>378</v>
      </c>
      <c r="N848" s="37"/>
      <c r="O848" s="37"/>
      <c r="P848" s="37"/>
      <c r="Q848" s="37"/>
      <c r="R848" s="37"/>
      <c r="S848" s="262"/>
      <c r="T848" s="262"/>
      <c r="U848" s="262"/>
      <c r="V848" s="262"/>
      <c r="W848" s="262"/>
      <c r="X848" s="262"/>
      <c r="Y848" s="262"/>
      <c r="Z848" s="262"/>
      <c r="AA848" s="262"/>
      <c r="AB848" s="262"/>
      <c r="AC848" s="262"/>
      <c r="AD848" s="262"/>
      <c r="AE848" s="262"/>
      <c r="AF848" s="262"/>
      <c r="AG848" s="37"/>
      <c r="AH848" s="37"/>
    </row>
    <row r="849" spans="1:34">
      <c r="A849" s="666">
        <v>44056</v>
      </c>
      <c r="B849" s="115" t="s">
        <v>149</v>
      </c>
      <c r="C849" s="84">
        <v>881335474</v>
      </c>
      <c r="D849" s="115" t="s">
        <v>139</v>
      </c>
      <c r="E849" s="115" t="s">
        <v>140</v>
      </c>
      <c r="F849" s="665" t="s">
        <v>621</v>
      </c>
      <c r="G849" s="37"/>
      <c r="H849" s="265"/>
      <c r="I849" s="265">
        <v>44071</v>
      </c>
      <c r="J849" s="115"/>
      <c r="K849" s="629"/>
      <c r="L849" s="37"/>
      <c r="M849" s="678" t="s">
        <v>554</v>
      </c>
      <c r="N849" s="642"/>
      <c r="O849" s="645"/>
      <c r="P849" s="262"/>
      <c r="Q849" s="629"/>
      <c r="R849" s="262"/>
      <c r="S849" s="262"/>
      <c r="T849" s="262"/>
      <c r="U849" s="262"/>
      <c r="V849" s="262"/>
      <c r="W849" s="262"/>
      <c r="X849" s="262"/>
      <c r="Y849" s="262"/>
      <c r="Z849" s="262"/>
      <c r="AA849" s="262"/>
      <c r="AB849" s="262"/>
      <c r="AC849" s="262"/>
      <c r="AD849" s="262"/>
      <c r="AE849" s="262"/>
      <c r="AF849" s="262"/>
      <c r="AG849" s="37"/>
      <c r="AH849" s="37"/>
    </row>
    <row r="850" spans="1:34">
      <c r="A850" s="265">
        <v>44047</v>
      </c>
      <c r="B850" s="115" t="s">
        <v>144</v>
      </c>
      <c r="C850" s="37">
        <v>881335774</v>
      </c>
      <c r="D850" s="115" t="s">
        <v>139</v>
      </c>
      <c r="E850" s="115" t="s">
        <v>147</v>
      </c>
      <c r="F850" s="115" t="s">
        <v>622</v>
      </c>
      <c r="G850" s="37"/>
      <c r="H850" s="37"/>
      <c r="I850" s="265">
        <v>44076</v>
      </c>
      <c r="J850" s="37"/>
      <c r="K850" s="629"/>
      <c r="L850" s="37"/>
      <c r="M850" s="678" t="s">
        <v>623</v>
      </c>
      <c r="N850" s="37"/>
      <c r="O850" s="37"/>
      <c r="P850" s="37"/>
      <c r="Q850" s="37"/>
      <c r="R850" s="37"/>
      <c r="S850" s="262"/>
      <c r="T850" s="262"/>
      <c r="U850" s="262"/>
      <c r="V850" s="262"/>
      <c r="W850" s="262"/>
      <c r="X850" s="262"/>
      <c r="Y850" s="262"/>
      <c r="Z850" s="262"/>
      <c r="AA850" s="262"/>
      <c r="AB850" s="262"/>
      <c r="AC850" s="262"/>
      <c r="AD850" s="262"/>
      <c r="AE850" s="262"/>
      <c r="AF850" s="262"/>
      <c r="AG850" s="37"/>
      <c r="AH850" s="37"/>
    </row>
    <row r="851" spans="1:34">
      <c r="A851" s="265">
        <v>44041</v>
      </c>
      <c r="B851" s="115" t="s">
        <v>175</v>
      </c>
      <c r="C851" s="37">
        <v>881337893</v>
      </c>
      <c r="D851" s="115" t="s">
        <v>139</v>
      </c>
      <c r="E851" s="115" t="s">
        <v>147</v>
      </c>
      <c r="F851" s="37"/>
      <c r="G851" s="265">
        <v>44056</v>
      </c>
      <c r="H851" s="265"/>
      <c r="I851" s="37"/>
      <c r="J851" s="115"/>
      <c r="K851" s="629"/>
      <c r="L851" s="37"/>
      <c r="M851" s="678"/>
      <c r="N851" s="642"/>
      <c r="O851" s="645">
        <v>44045</v>
      </c>
      <c r="P851" s="262">
        <v>90</v>
      </c>
      <c r="Q851" s="629"/>
      <c r="R851" s="262"/>
      <c r="S851" s="262"/>
      <c r="T851" s="262"/>
      <c r="U851" s="262"/>
      <c r="V851" s="262"/>
      <c r="W851" s="262"/>
      <c r="X851" s="262"/>
      <c r="Y851" s="262"/>
      <c r="Z851" s="262"/>
      <c r="AA851" s="262"/>
      <c r="AB851" s="262"/>
      <c r="AC851" s="262"/>
      <c r="AD851" s="262"/>
      <c r="AE851" s="262"/>
      <c r="AF851" s="262"/>
      <c r="AG851" s="37"/>
      <c r="AH851" s="37"/>
    </row>
    <row r="852" spans="1:34">
      <c r="A852" s="265">
        <v>44054</v>
      </c>
      <c r="B852" s="115" t="s">
        <v>156</v>
      </c>
      <c r="C852" s="37">
        <v>881343137</v>
      </c>
      <c r="D852" s="115" t="s">
        <v>139</v>
      </c>
      <c r="E852" s="115" t="s">
        <v>140</v>
      </c>
      <c r="F852" s="665" t="s">
        <v>225</v>
      </c>
      <c r="G852" s="37"/>
      <c r="H852" s="265"/>
      <c r="I852" s="265">
        <v>44063</v>
      </c>
      <c r="J852" s="115"/>
      <c r="K852" s="629"/>
      <c r="L852" s="37"/>
      <c r="M852" s="678"/>
      <c r="N852" s="642"/>
      <c r="O852" s="645"/>
      <c r="P852" s="262"/>
      <c r="Q852" s="629"/>
      <c r="R852" s="262"/>
      <c r="S852" s="262"/>
      <c r="T852" s="262"/>
      <c r="U852" s="262"/>
      <c r="V852" s="262"/>
      <c r="W852" s="262"/>
      <c r="X852" s="262"/>
      <c r="Y852" s="262"/>
      <c r="Z852" s="262"/>
      <c r="AA852" s="262"/>
      <c r="AB852" s="262"/>
      <c r="AC852" s="262"/>
      <c r="AD852" s="262"/>
      <c r="AE852" s="262"/>
      <c r="AF852" s="262"/>
      <c r="AG852" s="37"/>
      <c r="AH852" s="37"/>
    </row>
    <row r="853" spans="1:34">
      <c r="A853" s="265">
        <v>44046</v>
      </c>
      <c r="B853" s="115" t="s">
        <v>178</v>
      </c>
      <c r="C853" s="37">
        <v>881344030</v>
      </c>
      <c r="D853" s="115" t="s">
        <v>139</v>
      </c>
      <c r="E853" s="115" t="s">
        <v>140</v>
      </c>
      <c r="F853" s="115" t="s">
        <v>142</v>
      </c>
      <c r="G853" s="37"/>
      <c r="H853" s="665">
        <v>44046</v>
      </c>
      <c r="I853" s="265">
        <v>44050</v>
      </c>
      <c r="J853" s="115" t="s">
        <v>142</v>
      </c>
      <c r="K853" s="629"/>
      <c r="L853" s="37">
        <v>1165.5</v>
      </c>
      <c r="M853" s="572"/>
      <c r="N853" s="37"/>
      <c r="O853" s="37"/>
      <c r="P853" s="37"/>
      <c r="Q853" s="37"/>
      <c r="R853" s="37"/>
      <c r="S853" s="262"/>
      <c r="T853" s="262"/>
      <c r="U853" s="262"/>
      <c r="V853" s="262"/>
      <c r="W853" s="262"/>
      <c r="X853" s="262"/>
      <c r="Y853" s="262"/>
      <c r="Z853" s="262"/>
      <c r="AA853" s="262"/>
      <c r="AB853" s="262"/>
      <c r="AC853" s="262"/>
      <c r="AD853" s="262"/>
      <c r="AE853" s="262"/>
      <c r="AF853" s="262"/>
      <c r="AG853" s="37"/>
      <c r="AH853" s="37"/>
    </row>
    <row r="854" spans="1:34">
      <c r="A854" s="666">
        <v>44054</v>
      </c>
      <c r="B854" s="115" t="s">
        <v>281</v>
      </c>
      <c r="C854" s="37">
        <v>881344754</v>
      </c>
      <c r="D854" s="115" t="s">
        <v>139</v>
      </c>
      <c r="E854" s="115" t="s">
        <v>150</v>
      </c>
      <c r="F854" s="665"/>
      <c r="G854" s="37"/>
      <c r="H854" s="265"/>
      <c r="I854" s="265">
        <v>44069</v>
      </c>
      <c r="J854" s="115"/>
      <c r="K854" s="629"/>
      <c r="L854" s="37"/>
      <c r="M854" s="678" t="s">
        <v>195</v>
      </c>
      <c r="N854" s="642"/>
      <c r="O854" s="645"/>
      <c r="P854" s="262"/>
      <c r="Q854" s="629"/>
      <c r="R854" s="262"/>
      <c r="S854" s="262"/>
      <c r="T854" s="262"/>
      <c r="U854" s="262"/>
      <c r="V854" s="262"/>
      <c r="W854" s="262"/>
      <c r="X854" s="262"/>
      <c r="Y854" s="262"/>
      <c r="Z854" s="262"/>
      <c r="AA854" s="262"/>
      <c r="AB854" s="262"/>
      <c r="AC854" s="262"/>
      <c r="AD854" s="262"/>
      <c r="AE854" s="262"/>
      <c r="AF854" s="262"/>
      <c r="AG854" s="37"/>
      <c r="AH854" s="37"/>
    </row>
    <row r="855" spans="1:34">
      <c r="A855" s="265">
        <v>44050</v>
      </c>
      <c r="B855" s="115" t="s">
        <v>194</v>
      </c>
      <c r="C855" s="37">
        <v>881346121</v>
      </c>
      <c r="D855" s="115" t="s">
        <v>152</v>
      </c>
      <c r="E855" s="115" t="s">
        <v>140</v>
      </c>
      <c r="F855" s="115" t="s">
        <v>142</v>
      </c>
      <c r="G855" s="37"/>
      <c r="H855" s="265">
        <v>44050</v>
      </c>
      <c r="I855" s="265">
        <v>44074</v>
      </c>
      <c r="J855" s="115" t="s">
        <v>142</v>
      </c>
      <c r="K855" s="629"/>
      <c r="L855" s="37">
        <v>63.5</v>
      </c>
      <c r="M855" s="678" t="s">
        <v>378</v>
      </c>
      <c r="N855" s="681" t="s">
        <v>434</v>
      </c>
      <c r="O855" s="645"/>
      <c r="P855" s="262"/>
      <c r="Q855" s="629"/>
      <c r="R855" s="262"/>
      <c r="S855" s="262"/>
      <c r="T855" s="262"/>
      <c r="U855" s="262"/>
      <c r="V855" s="262"/>
      <c r="W855" s="262"/>
      <c r="X855" s="262"/>
      <c r="Y855" s="262"/>
      <c r="Z855" s="262"/>
      <c r="AA855" s="262"/>
      <c r="AB855" s="262"/>
      <c r="AC855" s="262"/>
      <c r="AD855" s="262"/>
      <c r="AE855" s="262"/>
      <c r="AF855" s="262"/>
      <c r="AG855" s="37"/>
      <c r="AH855" s="37"/>
    </row>
    <row r="856" spans="1:34">
      <c r="A856" s="265">
        <v>44050</v>
      </c>
      <c r="B856" s="115" t="s">
        <v>194</v>
      </c>
      <c r="C856" s="37">
        <v>881346121</v>
      </c>
      <c r="D856" s="115" t="s">
        <v>152</v>
      </c>
      <c r="E856" s="115" t="s">
        <v>140</v>
      </c>
      <c r="F856" s="115" t="s">
        <v>142</v>
      </c>
      <c r="G856" s="37"/>
      <c r="H856" s="265">
        <v>44069</v>
      </c>
      <c r="I856" s="265">
        <v>44074</v>
      </c>
      <c r="J856" s="115" t="s">
        <v>142</v>
      </c>
      <c r="K856" s="629"/>
      <c r="L856" s="37">
        <v>66.5</v>
      </c>
      <c r="M856" s="678" t="s">
        <v>177</v>
      </c>
      <c r="N856" s="642"/>
      <c r="O856" s="645"/>
      <c r="P856" s="262"/>
      <c r="Q856" s="629"/>
      <c r="R856" s="262"/>
      <c r="S856" s="262"/>
      <c r="T856" s="262"/>
      <c r="U856" s="262"/>
      <c r="V856" s="262"/>
      <c r="W856" s="262"/>
      <c r="X856" s="262"/>
      <c r="Y856" s="262"/>
      <c r="Z856" s="262"/>
      <c r="AA856" s="262"/>
      <c r="AB856" s="262"/>
      <c r="AC856" s="262"/>
      <c r="AD856" s="262"/>
      <c r="AE856" s="262"/>
      <c r="AF856" s="262"/>
      <c r="AG856" s="37"/>
      <c r="AH856" s="37"/>
    </row>
    <row r="857" spans="1:34">
      <c r="A857" s="265">
        <v>44050</v>
      </c>
      <c r="B857" s="115" t="s">
        <v>138</v>
      </c>
      <c r="C857" s="37">
        <v>882259710</v>
      </c>
      <c r="D857" s="115" t="s">
        <v>139</v>
      </c>
      <c r="E857" s="115" t="s">
        <v>140</v>
      </c>
      <c r="F857" s="115" t="s">
        <v>142</v>
      </c>
      <c r="G857" s="37"/>
      <c r="H857" s="265">
        <v>44057</v>
      </c>
      <c r="I857" s="265">
        <v>44071</v>
      </c>
      <c r="J857" s="115" t="s">
        <v>246</v>
      </c>
      <c r="K857" s="629"/>
      <c r="L857" s="37">
        <v>8676.93</v>
      </c>
      <c r="M857" s="115" t="s">
        <v>305</v>
      </c>
      <c r="N857" s="642"/>
      <c r="O857" s="645"/>
      <c r="P857" s="262"/>
      <c r="Q857" s="629"/>
      <c r="R857" s="262"/>
      <c r="S857" s="262"/>
      <c r="T857" s="262"/>
      <c r="U857" s="262"/>
      <c r="V857" s="262"/>
      <c r="W857" s="262"/>
      <c r="X857" s="262"/>
      <c r="Y857" s="262"/>
      <c r="Z857" s="262"/>
      <c r="AA857" s="262"/>
      <c r="AB857" s="262"/>
      <c r="AC857" s="262"/>
      <c r="AD857" s="262"/>
      <c r="AE857" s="262"/>
      <c r="AF857" s="262"/>
      <c r="AG857" s="37"/>
      <c r="AH857" s="37"/>
    </row>
    <row r="858" spans="1:34">
      <c r="A858" s="666">
        <v>44057</v>
      </c>
      <c r="B858" s="115" t="s">
        <v>149</v>
      </c>
      <c r="C858" s="84">
        <v>881351245</v>
      </c>
      <c r="D858" s="115" t="s">
        <v>139</v>
      </c>
      <c r="E858" s="115" t="s">
        <v>100</v>
      </c>
      <c r="F858" s="665"/>
      <c r="G858" s="37"/>
      <c r="H858" s="265"/>
      <c r="I858" s="265">
        <v>44074</v>
      </c>
      <c r="J858" s="115"/>
      <c r="K858" s="629"/>
      <c r="L858" s="37"/>
      <c r="M858" s="678"/>
      <c r="N858" s="642"/>
      <c r="O858" s="645"/>
      <c r="P858" s="262"/>
      <c r="Q858" s="629"/>
      <c r="R858" s="262"/>
      <c r="S858" s="262"/>
      <c r="T858" s="262"/>
      <c r="U858" s="262"/>
      <c r="V858" s="262"/>
      <c r="W858" s="262"/>
      <c r="X858" s="262"/>
      <c r="Y858" s="262"/>
      <c r="Z858" s="262"/>
      <c r="AA858" s="262"/>
      <c r="AB858" s="262"/>
      <c r="AC858" s="262"/>
      <c r="AD858" s="262"/>
      <c r="AE858" s="262"/>
      <c r="AF858" s="262"/>
      <c r="AG858" s="37"/>
      <c r="AH858" s="37"/>
    </row>
    <row r="859" spans="1:34">
      <c r="A859" s="265">
        <v>44050</v>
      </c>
      <c r="B859" s="115" t="s">
        <v>138</v>
      </c>
      <c r="C859" s="37">
        <v>882259710</v>
      </c>
      <c r="D859" s="115" t="s">
        <v>139</v>
      </c>
      <c r="E859" s="115" t="s">
        <v>140</v>
      </c>
      <c r="F859" s="115" t="s">
        <v>142</v>
      </c>
      <c r="G859" s="265">
        <v>44070</v>
      </c>
      <c r="H859" s="265">
        <v>44074</v>
      </c>
      <c r="I859" s="265">
        <v>44084</v>
      </c>
      <c r="J859" s="115" t="s">
        <v>624</v>
      </c>
      <c r="K859" s="629"/>
      <c r="L859" s="37">
        <v>15235.6</v>
      </c>
      <c r="M859" s="115" t="s">
        <v>625</v>
      </c>
      <c r="N859" s="642"/>
      <c r="O859" s="645"/>
      <c r="P859" s="262">
        <v>8208</v>
      </c>
      <c r="Q859" s="629"/>
      <c r="R859" s="262"/>
      <c r="S859" s="262"/>
      <c r="T859" s="262"/>
      <c r="U859" s="262"/>
      <c r="V859" s="262"/>
      <c r="W859" s="262"/>
      <c r="X859" s="262"/>
      <c r="Y859" s="262"/>
      <c r="Z859" s="262"/>
      <c r="AA859" s="262"/>
      <c r="AB859" s="262"/>
      <c r="AC859" s="262"/>
      <c r="AD859" s="262"/>
      <c r="AE859" s="262"/>
      <c r="AF859" s="262"/>
      <c r="AG859" s="37"/>
      <c r="AH859" s="37"/>
    </row>
    <row r="860" spans="1:34">
      <c r="A860" s="265">
        <v>44051</v>
      </c>
      <c r="B860" s="115" t="s">
        <v>138</v>
      </c>
      <c r="C860" s="37">
        <v>880724537</v>
      </c>
      <c r="D860" s="115" t="s">
        <v>139</v>
      </c>
      <c r="E860" s="115" t="s">
        <v>140</v>
      </c>
      <c r="F860" s="115" t="s">
        <v>142</v>
      </c>
      <c r="G860" s="37"/>
      <c r="H860" s="265">
        <v>44050</v>
      </c>
      <c r="I860" s="265">
        <v>44071</v>
      </c>
      <c r="J860" s="115" t="s">
        <v>142</v>
      </c>
      <c r="K860" s="629"/>
      <c r="L860" s="37">
        <v>1063</v>
      </c>
      <c r="M860" s="115"/>
      <c r="N860" s="642"/>
      <c r="O860" s="645"/>
      <c r="P860" s="262"/>
      <c r="Q860" s="629"/>
      <c r="R860" s="262"/>
      <c r="S860" s="486"/>
      <c r="T860" s="37"/>
      <c r="U860" s="37"/>
      <c r="V860" s="37"/>
      <c r="W860" s="37"/>
      <c r="X860" s="37"/>
      <c r="Y860" s="37"/>
      <c r="Z860" s="37"/>
      <c r="AA860" s="37"/>
      <c r="AB860" s="37"/>
      <c r="AC860" s="37"/>
      <c r="AD860" s="37"/>
      <c r="AE860" s="37"/>
      <c r="AF860" s="37"/>
      <c r="AG860" s="37"/>
      <c r="AH860" s="37"/>
    </row>
    <row r="861" spans="1:34">
      <c r="A861" s="265">
        <v>44051</v>
      </c>
      <c r="B861" s="115" t="s">
        <v>138</v>
      </c>
      <c r="C861" s="262">
        <v>881351926</v>
      </c>
      <c r="D861" s="115" t="s">
        <v>139</v>
      </c>
      <c r="E861" s="115" t="s">
        <v>140</v>
      </c>
      <c r="F861" s="115" t="s">
        <v>283</v>
      </c>
      <c r="G861" s="37"/>
      <c r="H861" s="265">
        <v>44070</v>
      </c>
      <c r="I861" s="665">
        <v>44085</v>
      </c>
      <c r="J861" s="115" t="s">
        <v>283</v>
      </c>
      <c r="K861" s="629"/>
      <c r="L861" s="37">
        <v>270</v>
      </c>
      <c r="M861" s="115"/>
      <c r="N861" s="642"/>
      <c r="O861" s="645"/>
      <c r="P861" s="262"/>
      <c r="Q861" s="629"/>
      <c r="R861" s="262"/>
      <c r="S861" s="486"/>
      <c r="T861" s="37"/>
      <c r="U861" s="37"/>
      <c r="V861" s="37"/>
      <c r="W861" s="37"/>
      <c r="X861" s="37"/>
      <c r="Y861" s="37"/>
      <c r="Z861" s="37"/>
      <c r="AA861" s="37"/>
      <c r="AB861" s="37"/>
      <c r="AC861" s="37"/>
      <c r="AD861" s="37"/>
      <c r="AE861" s="37"/>
      <c r="AF861" s="37"/>
      <c r="AG861" s="37"/>
      <c r="AH861" s="37"/>
    </row>
    <row r="862" spans="1:34">
      <c r="A862" s="265">
        <v>44046</v>
      </c>
      <c r="B862" s="115" t="s">
        <v>194</v>
      </c>
      <c r="C862" s="37">
        <v>881352797</v>
      </c>
      <c r="D862" s="115" t="s">
        <v>152</v>
      </c>
      <c r="E862" s="115" t="s">
        <v>150</v>
      </c>
      <c r="F862" s="115" t="s">
        <v>142</v>
      </c>
      <c r="G862" s="265">
        <v>44046</v>
      </c>
      <c r="H862" s="265">
        <v>44047</v>
      </c>
      <c r="I862" s="265">
        <v>44078</v>
      </c>
      <c r="J862" s="115" t="s">
        <v>142</v>
      </c>
      <c r="K862" s="629"/>
      <c r="L862" s="37">
        <v>101.5</v>
      </c>
      <c r="M862" s="678" t="s">
        <v>269</v>
      </c>
      <c r="N862" s="37"/>
      <c r="O862" s="37"/>
      <c r="P862" s="37"/>
      <c r="Q862" s="37"/>
      <c r="R862" s="37"/>
      <c r="S862" s="262"/>
      <c r="T862" s="262"/>
      <c r="U862" s="262"/>
      <c r="V862" s="262"/>
      <c r="W862" s="262"/>
      <c r="X862" s="262"/>
      <c r="Y862" s="262"/>
      <c r="Z862" s="262"/>
      <c r="AA862" s="262"/>
      <c r="AB862" s="262"/>
      <c r="AC862" s="262"/>
      <c r="AD862" s="262"/>
      <c r="AE862" s="262"/>
      <c r="AF862" s="262"/>
      <c r="AG862" s="37"/>
      <c r="AH862" s="37"/>
    </row>
    <row r="863" spans="1:34">
      <c r="A863" s="265">
        <v>44046</v>
      </c>
      <c r="B863" s="115" t="s">
        <v>194</v>
      </c>
      <c r="C863" s="37">
        <v>881352797</v>
      </c>
      <c r="D863" s="115" t="s">
        <v>152</v>
      </c>
      <c r="E863" s="115" t="s">
        <v>140</v>
      </c>
      <c r="F863" s="115" t="s">
        <v>142</v>
      </c>
      <c r="G863" s="265">
        <v>44064</v>
      </c>
      <c r="H863" s="265">
        <v>44064</v>
      </c>
      <c r="I863" s="265">
        <v>44078</v>
      </c>
      <c r="J863" s="115" t="s">
        <v>142</v>
      </c>
      <c r="K863" s="629"/>
      <c r="L863" s="37">
        <v>809.5</v>
      </c>
      <c r="M863" s="678" t="s">
        <v>626</v>
      </c>
      <c r="N863" s="37"/>
      <c r="O863" s="265"/>
      <c r="P863" s="37"/>
      <c r="Q863" s="37"/>
      <c r="R863" s="37"/>
      <c r="S863" s="262"/>
      <c r="T863" s="262"/>
      <c r="U863" s="262"/>
      <c r="V863" s="262"/>
      <c r="W863" s="262"/>
      <c r="X863" s="262"/>
      <c r="Y863" s="262"/>
      <c r="Z863" s="262"/>
      <c r="AA863" s="262"/>
      <c r="AB863" s="262"/>
      <c r="AC863" s="262"/>
      <c r="AD863" s="262"/>
      <c r="AE863" s="262"/>
      <c r="AF863" s="262"/>
      <c r="AG863" s="37"/>
      <c r="AH863" s="37"/>
    </row>
    <row r="864" spans="1:34">
      <c r="A864" s="265">
        <v>44048</v>
      </c>
      <c r="B864" s="115" t="s">
        <v>144</v>
      </c>
      <c r="C864" s="37">
        <v>881353037</v>
      </c>
      <c r="D864" s="115" t="s">
        <v>139</v>
      </c>
      <c r="E864" s="115" t="s">
        <v>140</v>
      </c>
      <c r="F864" s="115" t="s">
        <v>168</v>
      </c>
      <c r="G864" s="265">
        <v>44050</v>
      </c>
      <c r="H864" s="265">
        <v>44050</v>
      </c>
      <c r="I864" s="265">
        <v>44078</v>
      </c>
      <c r="J864" s="115" t="s">
        <v>168</v>
      </c>
      <c r="K864" s="629"/>
      <c r="L864" s="37">
        <v>3530</v>
      </c>
      <c r="M864" s="678" t="s">
        <v>627</v>
      </c>
      <c r="N864" s="37">
        <v>4000</v>
      </c>
      <c r="O864" s="265">
        <v>44050</v>
      </c>
      <c r="P864" s="37">
        <v>470</v>
      </c>
      <c r="Q864" s="37"/>
      <c r="R864" s="37"/>
      <c r="S864" s="262"/>
      <c r="T864" s="262"/>
      <c r="U864" s="262"/>
      <c r="V864" s="262"/>
      <c r="W864" s="262"/>
      <c r="X864" s="262"/>
      <c r="Y864" s="262"/>
      <c r="Z864" s="262"/>
      <c r="AA864" s="262"/>
      <c r="AB864" s="262"/>
      <c r="AC864" s="262"/>
      <c r="AD864" s="262"/>
      <c r="AE864" s="262"/>
      <c r="AF864" s="262"/>
      <c r="AG864" s="37"/>
      <c r="AH864" s="37"/>
    </row>
    <row r="865" spans="1:34">
      <c r="A865" s="666">
        <v>44054</v>
      </c>
      <c r="B865" s="115" t="s">
        <v>194</v>
      </c>
      <c r="C865" s="37">
        <v>881362370</v>
      </c>
      <c r="D865" s="115" t="s">
        <v>152</v>
      </c>
      <c r="E865" s="115" t="s">
        <v>140</v>
      </c>
      <c r="F865" s="665" t="s">
        <v>142</v>
      </c>
      <c r="G865" s="265">
        <v>44069</v>
      </c>
      <c r="H865" s="265"/>
      <c r="I865" s="265">
        <v>44083</v>
      </c>
      <c r="J865" s="115"/>
      <c r="K865" s="629"/>
      <c r="L865" s="37"/>
      <c r="M865" s="678" t="s">
        <v>195</v>
      </c>
      <c r="N865" s="681" t="s">
        <v>434</v>
      </c>
      <c r="O865" s="645"/>
      <c r="P865" s="262"/>
      <c r="Q865" s="629"/>
      <c r="R865" s="262"/>
      <c r="S865" s="262"/>
      <c r="T865" s="262"/>
      <c r="U865" s="262"/>
      <c r="V865" s="262"/>
      <c r="W865" s="262"/>
      <c r="X865" s="262"/>
      <c r="Y865" s="262"/>
      <c r="Z865" s="262"/>
      <c r="AA865" s="262"/>
      <c r="AB865" s="262"/>
      <c r="AC865" s="262"/>
      <c r="AD865" s="262"/>
      <c r="AE865" s="262"/>
      <c r="AF865" s="262"/>
      <c r="AG865" s="37"/>
      <c r="AH865" s="37"/>
    </row>
    <row r="866" spans="1:34">
      <c r="A866" s="265">
        <v>44068</v>
      </c>
      <c r="B866" s="115" t="s">
        <v>156</v>
      </c>
      <c r="C866" s="37">
        <v>881367259</v>
      </c>
      <c r="D866" s="115" t="s">
        <v>139</v>
      </c>
      <c r="E866" s="115" t="s">
        <v>140</v>
      </c>
      <c r="F866" s="37"/>
      <c r="G866" s="37"/>
      <c r="H866" s="265">
        <v>44068</v>
      </c>
      <c r="I866" s="265">
        <v>44083</v>
      </c>
      <c r="J866" s="115" t="s">
        <v>182</v>
      </c>
      <c r="K866" s="629"/>
      <c r="L866" s="37">
        <v>1231.06</v>
      </c>
      <c r="M866" s="572"/>
      <c r="N866" s="84"/>
      <c r="O866" s="84"/>
      <c r="P866" s="84"/>
      <c r="Q866" s="84"/>
      <c r="R866" s="84"/>
      <c r="S866" s="262"/>
      <c r="T866" s="262"/>
      <c r="U866" s="262"/>
      <c r="V866" s="262"/>
      <c r="W866" s="262"/>
      <c r="X866" s="262"/>
      <c r="Y866" s="262"/>
      <c r="Z866" s="262"/>
      <c r="AA866" s="262"/>
      <c r="AB866" s="262"/>
      <c r="AC866" s="262"/>
      <c r="AD866" s="262"/>
      <c r="AE866" s="262"/>
      <c r="AF866" s="262"/>
      <c r="AG866" s="37"/>
      <c r="AH866" s="37"/>
    </row>
    <row r="867" spans="1:34">
      <c r="A867" s="265">
        <v>44047</v>
      </c>
      <c r="B867" s="115" t="s">
        <v>149</v>
      </c>
      <c r="C867" s="37">
        <v>881369546</v>
      </c>
      <c r="D867" s="115" t="s">
        <v>139</v>
      </c>
      <c r="E867" s="115" t="s">
        <v>140</v>
      </c>
      <c r="F867" s="115" t="s">
        <v>628</v>
      </c>
      <c r="G867" s="37"/>
      <c r="H867" s="37"/>
      <c r="I867" s="265">
        <v>44062</v>
      </c>
      <c r="J867" s="37"/>
      <c r="K867" s="629"/>
      <c r="L867" s="37"/>
      <c r="M867" s="678" t="s">
        <v>629</v>
      </c>
      <c r="N867" s="37"/>
      <c r="O867" s="37"/>
      <c r="P867" s="37"/>
      <c r="Q867" s="37"/>
      <c r="R867" s="37"/>
      <c r="S867" s="262"/>
      <c r="T867" s="262"/>
      <c r="U867" s="262"/>
      <c r="V867" s="262"/>
      <c r="W867" s="262"/>
      <c r="X867" s="262"/>
      <c r="Y867" s="262"/>
      <c r="Z867" s="262"/>
      <c r="AA867" s="262"/>
      <c r="AB867" s="262"/>
      <c r="AC867" s="262"/>
      <c r="AD867" s="262"/>
      <c r="AE867" s="262"/>
      <c r="AF867" s="262"/>
      <c r="AG867" s="37"/>
      <c r="AH867" s="37"/>
    </row>
    <row r="868" spans="1:34">
      <c r="A868" s="265">
        <v>44046</v>
      </c>
      <c r="B868" s="115" t="s">
        <v>194</v>
      </c>
      <c r="C868" s="37">
        <v>881370106</v>
      </c>
      <c r="D868" s="115" t="s">
        <v>152</v>
      </c>
      <c r="E868" s="115" t="s">
        <v>140</v>
      </c>
      <c r="F868" s="115" t="s">
        <v>142</v>
      </c>
      <c r="G868" s="37"/>
      <c r="H868" s="37"/>
      <c r="I868" s="265">
        <v>44061</v>
      </c>
      <c r="J868" s="37"/>
      <c r="K868" s="629"/>
      <c r="L868" s="37"/>
      <c r="M868" s="678" t="s">
        <v>195</v>
      </c>
      <c r="N868" s="37"/>
      <c r="O868" s="37"/>
      <c r="P868" s="37"/>
      <c r="Q868" s="37"/>
      <c r="R868" s="37"/>
      <c r="S868" s="262"/>
      <c r="T868" s="262"/>
      <c r="U868" s="262"/>
      <c r="V868" s="262"/>
      <c r="W868" s="262"/>
      <c r="X868" s="262"/>
      <c r="Y868" s="262"/>
      <c r="Z868" s="262"/>
      <c r="AA868" s="262"/>
      <c r="AB868" s="262"/>
      <c r="AC868" s="262"/>
      <c r="AD868" s="262"/>
      <c r="AE868" s="262"/>
      <c r="AF868" s="262"/>
      <c r="AG868" s="37"/>
      <c r="AH868" s="37"/>
    </row>
    <row r="869" spans="1:34">
      <c r="A869" s="265">
        <v>44050</v>
      </c>
      <c r="B869" s="115" t="s">
        <v>178</v>
      </c>
      <c r="C869" s="37">
        <v>881374863</v>
      </c>
      <c r="D869" s="115" t="s">
        <v>139</v>
      </c>
      <c r="E869" s="115" t="s">
        <v>140</v>
      </c>
      <c r="F869" s="115" t="s">
        <v>630</v>
      </c>
      <c r="G869" s="37"/>
      <c r="H869" s="265"/>
      <c r="I869" s="265">
        <v>44081</v>
      </c>
      <c r="J869" s="115"/>
      <c r="K869" s="629"/>
      <c r="L869" s="37"/>
      <c r="M869" s="678"/>
      <c r="N869" s="681" t="s">
        <v>474</v>
      </c>
      <c r="O869" s="645"/>
      <c r="P869" s="262"/>
      <c r="Q869" s="629"/>
      <c r="R869" s="262"/>
      <c r="S869" s="262"/>
      <c r="T869" s="262"/>
      <c r="U869" s="262"/>
      <c r="V869" s="262"/>
      <c r="W869" s="262"/>
      <c r="X869" s="262"/>
      <c r="Y869" s="262"/>
      <c r="Z869" s="262"/>
      <c r="AA869" s="262"/>
      <c r="AB869" s="262"/>
      <c r="AC869" s="262"/>
      <c r="AD869" s="262"/>
      <c r="AE869" s="262"/>
      <c r="AF869" s="262"/>
      <c r="AG869" s="37"/>
      <c r="AH869" s="37"/>
    </row>
    <row r="870" spans="1:34">
      <c r="A870" s="265">
        <v>44053</v>
      </c>
      <c r="B870" s="115" t="s">
        <v>178</v>
      </c>
      <c r="C870" s="37">
        <v>881374863</v>
      </c>
      <c r="D870" s="115" t="s">
        <v>139</v>
      </c>
      <c r="E870" s="115" t="s">
        <v>140</v>
      </c>
      <c r="F870" s="115" t="s">
        <v>631</v>
      </c>
      <c r="G870" s="37"/>
      <c r="H870" s="265">
        <v>44053</v>
      </c>
      <c r="I870" s="265">
        <v>44081</v>
      </c>
      <c r="J870" s="115" t="s">
        <v>631</v>
      </c>
      <c r="K870" s="629"/>
      <c r="L870" s="37">
        <v>11375</v>
      </c>
      <c r="M870" s="678" t="s">
        <v>161</v>
      </c>
      <c r="N870" s="642"/>
      <c r="O870" s="645"/>
      <c r="P870" s="262"/>
      <c r="Q870" s="629"/>
      <c r="R870" s="262"/>
      <c r="S870" s="262"/>
      <c r="T870" s="262"/>
      <c r="U870" s="262"/>
      <c r="V870" s="262"/>
      <c r="W870" s="262"/>
      <c r="X870" s="262"/>
      <c r="Y870" s="262"/>
      <c r="Z870" s="262"/>
      <c r="AA870" s="262"/>
      <c r="AB870" s="262"/>
      <c r="AC870" s="262"/>
      <c r="AD870" s="262"/>
      <c r="AE870" s="262"/>
      <c r="AF870" s="262"/>
      <c r="AG870" s="37"/>
      <c r="AH870" s="37"/>
    </row>
    <row r="871" spans="1:34">
      <c r="A871" s="265">
        <v>44069</v>
      </c>
      <c r="B871" s="115" t="s">
        <v>194</v>
      </c>
      <c r="C871" s="37">
        <v>881377395</v>
      </c>
      <c r="D871" s="115" t="s">
        <v>152</v>
      </c>
      <c r="E871" s="115" t="s">
        <v>140</v>
      </c>
      <c r="F871" s="115" t="s">
        <v>148</v>
      </c>
      <c r="G871" s="37"/>
      <c r="H871" s="265">
        <v>44069</v>
      </c>
      <c r="I871" s="265">
        <v>44057</v>
      </c>
      <c r="J871" s="115" t="s">
        <v>148</v>
      </c>
      <c r="K871" s="37"/>
      <c r="L871" s="115">
        <v>55</v>
      </c>
      <c r="M871" s="678" t="s">
        <v>632</v>
      </c>
      <c r="N871" s="37"/>
      <c r="O871" s="37"/>
      <c r="P871" s="37"/>
      <c r="Q871" s="37"/>
      <c r="R871" s="37"/>
      <c r="S871" s="262"/>
      <c r="T871" s="262"/>
      <c r="U871" s="262"/>
      <c r="V871" s="262"/>
      <c r="W871" s="262"/>
      <c r="X871" s="262"/>
      <c r="Y871" s="262"/>
      <c r="Z871" s="262"/>
      <c r="AA871" s="262"/>
      <c r="AB871" s="262"/>
      <c r="AC871" s="262"/>
      <c r="AD871" s="262"/>
      <c r="AE871" s="262"/>
      <c r="AF871" s="262"/>
      <c r="AG871" s="37"/>
      <c r="AH871" s="37"/>
    </row>
    <row r="872" spans="1:34">
      <c r="A872" s="265">
        <v>44053</v>
      </c>
      <c r="B872" s="115" t="s">
        <v>206</v>
      </c>
      <c r="C872" s="37">
        <v>881378250</v>
      </c>
      <c r="D872" s="115" t="s">
        <v>139</v>
      </c>
      <c r="E872" s="115" t="s">
        <v>140</v>
      </c>
      <c r="F872" s="115" t="s">
        <v>168</v>
      </c>
      <c r="G872" s="37"/>
      <c r="H872" s="265"/>
      <c r="I872" s="37"/>
      <c r="J872" s="115"/>
      <c r="K872" s="629"/>
      <c r="L872" s="37"/>
      <c r="M872" s="678"/>
      <c r="N872" s="642"/>
      <c r="O872" s="645"/>
      <c r="P872" s="262"/>
      <c r="Q872" s="629"/>
      <c r="R872" s="262"/>
      <c r="S872" s="262"/>
      <c r="T872" s="262"/>
      <c r="U872" s="262"/>
      <c r="V872" s="262"/>
      <c r="W872" s="262"/>
      <c r="X872" s="262"/>
      <c r="Y872" s="262"/>
      <c r="Z872" s="262"/>
      <c r="AA872" s="262"/>
      <c r="AB872" s="262"/>
      <c r="AC872" s="262"/>
      <c r="AD872" s="262"/>
      <c r="AE872" s="262"/>
      <c r="AF872" s="262"/>
      <c r="AG872" s="37"/>
      <c r="AH872" s="37"/>
    </row>
    <row r="873" spans="1:34">
      <c r="A873" s="265">
        <v>44051</v>
      </c>
      <c r="B873" s="115" t="s">
        <v>138</v>
      </c>
      <c r="C873" s="262">
        <v>881351926</v>
      </c>
      <c r="D873" s="115" t="s">
        <v>139</v>
      </c>
      <c r="E873" s="115" t="s">
        <v>150</v>
      </c>
      <c r="F873" s="115" t="s">
        <v>168</v>
      </c>
      <c r="G873" s="37"/>
      <c r="H873" s="265">
        <v>44074</v>
      </c>
      <c r="I873" s="665">
        <v>44054</v>
      </c>
      <c r="J873" s="115" t="s">
        <v>168</v>
      </c>
      <c r="K873" s="629"/>
      <c r="L873" s="37">
        <v>470</v>
      </c>
      <c r="M873" s="115" t="s">
        <v>332</v>
      </c>
      <c r="N873" s="642"/>
      <c r="O873" s="645"/>
      <c r="P873" s="262"/>
      <c r="Q873" s="629"/>
      <c r="R873" s="262"/>
      <c r="S873" s="262"/>
      <c r="T873" s="262"/>
      <c r="U873" s="262"/>
      <c r="V873" s="262"/>
      <c r="W873" s="262"/>
      <c r="X873" s="262"/>
      <c r="Y873" s="262"/>
      <c r="Z873" s="262"/>
      <c r="AA873" s="262"/>
      <c r="AB873" s="262"/>
      <c r="AC873" s="262"/>
      <c r="AD873" s="262"/>
      <c r="AE873" s="262"/>
      <c r="AF873" s="262"/>
      <c r="AG873" s="37"/>
      <c r="AH873" s="37"/>
    </row>
    <row r="874" spans="1:34">
      <c r="A874" s="265">
        <v>44047</v>
      </c>
      <c r="B874" s="115" t="s">
        <v>156</v>
      </c>
      <c r="C874" s="37">
        <v>881382448</v>
      </c>
      <c r="D874" s="115" t="s">
        <v>152</v>
      </c>
      <c r="E874" s="115" t="s">
        <v>140</v>
      </c>
      <c r="F874" s="37"/>
      <c r="G874" s="37"/>
      <c r="H874" s="37"/>
      <c r="I874" s="37"/>
      <c r="J874" s="37"/>
      <c r="K874" s="629"/>
      <c r="L874" s="37"/>
      <c r="M874" s="572"/>
      <c r="N874" s="37"/>
      <c r="O874" s="37"/>
      <c r="P874" s="37"/>
      <c r="Q874" s="37"/>
      <c r="R874" s="37"/>
      <c r="S874" s="262"/>
      <c r="T874" s="262"/>
      <c r="U874" s="262"/>
      <c r="V874" s="262"/>
      <c r="W874" s="262"/>
      <c r="X874" s="262"/>
      <c r="Y874" s="262"/>
      <c r="Z874" s="262"/>
      <c r="AA874" s="262"/>
      <c r="AB874" s="262"/>
      <c r="AC874" s="262"/>
      <c r="AD874" s="262"/>
      <c r="AE874" s="262"/>
      <c r="AF874" s="262"/>
      <c r="AG874" s="37"/>
      <c r="AH874" s="37"/>
    </row>
    <row r="875" spans="1:34">
      <c r="A875" s="265">
        <v>44049</v>
      </c>
      <c r="B875" s="115" t="s">
        <v>154</v>
      </c>
      <c r="C875" s="37">
        <v>881386205</v>
      </c>
      <c r="D875" s="115" t="s">
        <v>139</v>
      </c>
      <c r="E875" s="115" t="s">
        <v>140</v>
      </c>
      <c r="F875" s="115" t="s">
        <v>168</v>
      </c>
      <c r="G875" s="37"/>
      <c r="H875" s="265"/>
      <c r="I875" s="265">
        <v>44064</v>
      </c>
      <c r="J875" s="115"/>
      <c r="K875" s="629"/>
      <c r="L875" s="37"/>
      <c r="M875" s="678" t="s">
        <v>195</v>
      </c>
      <c r="N875" s="642"/>
      <c r="O875" s="645"/>
      <c r="P875" s="262"/>
      <c r="Q875" s="629"/>
      <c r="R875" s="262"/>
      <c r="S875" s="262"/>
      <c r="T875" s="262"/>
      <c r="U875" s="262"/>
      <c r="V875" s="262"/>
      <c r="W875" s="262"/>
      <c r="X875" s="262"/>
      <c r="Y875" s="262"/>
      <c r="Z875" s="262"/>
      <c r="AA875" s="262"/>
      <c r="AB875" s="262"/>
      <c r="AC875" s="262"/>
      <c r="AD875" s="262"/>
      <c r="AE875" s="262"/>
      <c r="AF875" s="262"/>
      <c r="AG875" s="37"/>
      <c r="AH875" s="37"/>
    </row>
    <row r="876" spans="1:34">
      <c r="A876" s="265">
        <v>44048</v>
      </c>
      <c r="B876" s="115" t="s">
        <v>149</v>
      </c>
      <c r="C876" s="37">
        <v>881389614</v>
      </c>
      <c r="D876" s="115" t="s">
        <v>139</v>
      </c>
      <c r="E876" s="115" t="s">
        <v>140</v>
      </c>
      <c r="F876" s="115" t="s">
        <v>142</v>
      </c>
      <c r="G876" s="37"/>
      <c r="H876" s="37"/>
      <c r="I876" s="265">
        <v>44063</v>
      </c>
      <c r="J876" s="37"/>
      <c r="K876" s="629"/>
      <c r="L876" s="37"/>
      <c r="M876" s="678" t="s">
        <v>195</v>
      </c>
      <c r="N876" s="37"/>
      <c r="O876" s="37"/>
      <c r="P876" s="37"/>
      <c r="Q876" s="37"/>
      <c r="R876" s="37"/>
      <c r="S876" s="262"/>
      <c r="T876" s="262"/>
      <c r="U876" s="262"/>
      <c r="V876" s="262"/>
      <c r="W876" s="262"/>
      <c r="X876" s="262"/>
      <c r="Y876" s="262"/>
      <c r="Z876" s="262"/>
      <c r="AA876" s="262"/>
      <c r="AB876" s="262"/>
      <c r="AC876" s="262"/>
      <c r="AD876" s="262"/>
      <c r="AE876" s="262"/>
      <c r="AF876" s="262"/>
      <c r="AG876" s="37"/>
      <c r="AH876" s="37"/>
    </row>
    <row r="877" spans="1:34">
      <c r="A877" s="265">
        <v>44046</v>
      </c>
      <c r="B877" s="115" t="s">
        <v>194</v>
      </c>
      <c r="C877" s="37">
        <v>881390447</v>
      </c>
      <c r="D877" s="115" t="s">
        <v>152</v>
      </c>
      <c r="E877" s="115" t="s">
        <v>140</v>
      </c>
      <c r="F877" s="115" t="s">
        <v>142</v>
      </c>
      <c r="G877" s="37"/>
      <c r="H877" s="37"/>
      <c r="I877" s="265">
        <v>44061</v>
      </c>
      <c r="J877" s="37"/>
      <c r="K877" s="629"/>
      <c r="L877" s="37"/>
      <c r="M877" s="678" t="s">
        <v>195</v>
      </c>
      <c r="N877" s="37"/>
      <c r="O877" s="37"/>
      <c r="P877" s="37"/>
      <c r="Q877" s="37"/>
      <c r="R877" s="37"/>
      <c r="S877" s="262"/>
      <c r="T877" s="262"/>
      <c r="U877" s="262"/>
      <c r="V877" s="262"/>
      <c r="W877" s="262"/>
      <c r="X877" s="262"/>
      <c r="Y877" s="262"/>
      <c r="Z877" s="262"/>
      <c r="AA877" s="262"/>
      <c r="AB877" s="262"/>
      <c r="AC877" s="262"/>
      <c r="AD877" s="262"/>
      <c r="AE877" s="262"/>
      <c r="AF877" s="262"/>
      <c r="AG877" s="37"/>
      <c r="AH877" s="37"/>
    </row>
    <row r="878" spans="1:34">
      <c r="A878" s="666">
        <v>44064</v>
      </c>
      <c r="B878" s="115" t="s">
        <v>157</v>
      </c>
      <c r="C878" s="37">
        <v>881392834</v>
      </c>
      <c r="D878" s="115" t="s">
        <v>139</v>
      </c>
      <c r="E878" s="115" t="s">
        <v>140</v>
      </c>
      <c r="F878" s="665" t="s">
        <v>190</v>
      </c>
      <c r="G878" s="265">
        <v>44053</v>
      </c>
      <c r="H878" s="265">
        <v>44064</v>
      </c>
      <c r="I878" s="265"/>
      <c r="J878" s="115" t="s">
        <v>190</v>
      </c>
      <c r="K878" s="629"/>
      <c r="L878" s="37">
        <f>19+184</f>
        <v>203</v>
      </c>
      <c r="M878" s="678" t="s">
        <v>216</v>
      </c>
      <c r="N878" s="642"/>
      <c r="O878" s="645"/>
      <c r="P878" s="262"/>
      <c r="Q878" s="629"/>
      <c r="R878" s="262"/>
      <c r="S878" s="486"/>
      <c r="T878" s="486"/>
      <c r="U878" s="486"/>
      <c r="V878" s="486"/>
      <c r="W878" s="486"/>
      <c r="X878" s="486"/>
      <c r="Y878" s="486"/>
      <c r="Z878" s="486"/>
      <c r="AA878" s="486"/>
      <c r="AB878" s="486"/>
      <c r="AC878" s="486"/>
      <c r="AD878" s="486"/>
      <c r="AE878" s="486"/>
      <c r="AF878" s="486"/>
      <c r="AG878" s="486"/>
      <c r="AH878" s="486"/>
    </row>
    <row r="879" spans="1:34">
      <c r="A879" s="666">
        <v>44063</v>
      </c>
      <c r="B879" s="115" t="s">
        <v>227</v>
      </c>
      <c r="C879" s="646">
        <v>881392948</v>
      </c>
      <c r="D879" s="115" t="s">
        <v>152</v>
      </c>
      <c r="E879" s="115" t="s">
        <v>140</v>
      </c>
      <c r="F879" s="665" t="s">
        <v>142</v>
      </c>
      <c r="G879" s="265">
        <v>44063</v>
      </c>
      <c r="H879" s="265"/>
      <c r="I879" s="265">
        <v>44077</v>
      </c>
      <c r="J879" s="115"/>
      <c r="K879" s="629"/>
      <c r="L879" s="37"/>
      <c r="M879" s="678" t="s">
        <v>633</v>
      </c>
      <c r="N879" s="681" t="s">
        <v>474</v>
      </c>
      <c r="O879" s="645"/>
      <c r="P879" s="262"/>
      <c r="Q879" s="629"/>
      <c r="R879" s="262"/>
      <c r="S879" s="262"/>
      <c r="T879" s="262"/>
      <c r="U879" s="262"/>
      <c r="V879" s="262"/>
      <c r="W879" s="262"/>
      <c r="X879" s="262"/>
      <c r="Y879" s="262"/>
      <c r="Z879" s="262"/>
      <c r="AA879" s="262"/>
      <c r="AB879" s="262"/>
      <c r="AC879" s="262"/>
      <c r="AD879" s="262"/>
      <c r="AE879" s="262"/>
      <c r="AF879" s="262"/>
      <c r="AG879" s="37"/>
      <c r="AH879" s="37"/>
    </row>
    <row r="880" spans="1:34">
      <c r="A880" s="265">
        <v>44048</v>
      </c>
      <c r="B880" s="115" t="s">
        <v>194</v>
      </c>
      <c r="C880" s="37">
        <v>881401807</v>
      </c>
      <c r="D880" s="115" t="s">
        <v>139</v>
      </c>
      <c r="E880" s="115" t="s">
        <v>140</v>
      </c>
      <c r="F880" s="115" t="s">
        <v>340</v>
      </c>
      <c r="G880" s="265">
        <v>44064</v>
      </c>
      <c r="H880" s="265">
        <v>44069</v>
      </c>
      <c r="I880" s="265">
        <v>44078</v>
      </c>
      <c r="J880" s="115" t="s">
        <v>168</v>
      </c>
      <c r="K880" s="680" t="s">
        <v>211</v>
      </c>
      <c r="L880" s="37">
        <v>360</v>
      </c>
      <c r="M880" s="678" t="s">
        <v>226</v>
      </c>
      <c r="N880" s="37"/>
      <c r="O880" s="37"/>
      <c r="P880" s="37"/>
      <c r="Q880" s="37"/>
      <c r="R880" s="37"/>
      <c r="S880" s="262"/>
      <c r="T880" s="262"/>
      <c r="U880" s="262"/>
      <c r="V880" s="262"/>
      <c r="W880" s="262"/>
      <c r="X880" s="262"/>
      <c r="Y880" s="262"/>
      <c r="Z880" s="262"/>
      <c r="AA880" s="262"/>
      <c r="AB880" s="262"/>
      <c r="AC880" s="262"/>
      <c r="AD880" s="262"/>
      <c r="AE880" s="262"/>
      <c r="AF880" s="262"/>
      <c r="AG880" s="37"/>
      <c r="AH880" s="37"/>
    </row>
    <row r="881" spans="1:34">
      <c r="A881" s="265">
        <v>44068</v>
      </c>
      <c r="B881" s="115" t="s">
        <v>227</v>
      </c>
      <c r="C881" s="37">
        <v>881405462</v>
      </c>
      <c r="D881" s="115" t="s">
        <v>100</v>
      </c>
      <c r="E881" s="115" t="s">
        <v>147</v>
      </c>
      <c r="F881" s="115" t="s">
        <v>168</v>
      </c>
      <c r="G881" s="37"/>
      <c r="H881" s="37"/>
      <c r="I881" s="37"/>
      <c r="J881" s="37"/>
      <c r="K881" s="680" t="s">
        <v>184</v>
      </c>
      <c r="L881" s="37"/>
      <c r="M881" s="572"/>
      <c r="N881" s="84"/>
      <c r="O881" s="403">
        <v>44068</v>
      </c>
      <c r="P881" s="23">
        <v>250</v>
      </c>
      <c r="Q881" s="84"/>
      <c r="R881" s="84"/>
      <c r="S881" s="262"/>
      <c r="T881" s="262"/>
      <c r="U881" s="262"/>
      <c r="V881" s="262"/>
      <c r="W881" s="262"/>
      <c r="X881" s="262"/>
      <c r="Y881" s="262"/>
      <c r="Z881" s="262"/>
      <c r="AA881" s="262"/>
      <c r="AB881" s="262"/>
      <c r="AC881" s="262"/>
      <c r="AD881" s="262"/>
      <c r="AE881" s="262"/>
      <c r="AF881" s="262"/>
      <c r="AG881" s="37"/>
      <c r="AH881" s="37"/>
    </row>
    <row r="882" spans="1:34">
      <c r="A882" s="265">
        <v>44071</v>
      </c>
      <c r="B882" s="115" t="s">
        <v>281</v>
      </c>
      <c r="C882" s="37">
        <v>881408171</v>
      </c>
      <c r="D882" s="115" t="s">
        <v>139</v>
      </c>
      <c r="E882" s="115" t="s">
        <v>140</v>
      </c>
      <c r="F882" s="115" t="s">
        <v>187</v>
      </c>
      <c r="G882" s="37"/>
      <c r="H882" s="265">
        <v>44071</v>
      </c>
      <c r="I882" s="37"/>
      <c r="J882" s="37"/>
      <c r="K882" s="629">
        <v>0</v>
      </c>
      <c r="L882" s="37">
        <v>1050</v>
      </c>
      <c r="M882" s="678" t="s">
        <v>189</v>
      </c>
      <c r="N882" s="84"/>
      <c r="O882" s="84"/>
      <c r="P882" s="84"/>
      <c r="Q882" s="84"/>
      <c r="R882" s="84"/>
      <c r="S882" s="262"/>
      <c r="T882" s="262"/>
      <c r="U882" s="262"/>
      <c r="V882" s="262"/>
      <c r="W882" s="262"/>
      <c r="X882" s="262"/>
      <c r="Y882" s="262"/>
      <c r="Z882" s="262"/>
      <c r="AA882" s="262"/>
      <c r="AB882" s="262"/>
      <c r="AC882" s="262"/>
      <c r="AD882" s="262"/>
      <c r="AE882" s="262"/>
      <c r="AF882" s="262"/>
      <c r="AG882" s="37"/>
      <c r="AH882" s="37"/>
    </row>
    <row r="883" spans="1:34">
      <c r="A883" s="666">
        <v>44041</v>
      </c>
      <c r="B883" s="115" t="s">
        <v>154</v>
      </c>
      <c r="C883" s="37">
        <v>881408861</v>
      </c>
      <c r="D883" s="115" t="s">
        <v>139</v>
      </c>
      <c r="E883" s="115" t="s">
        <v>100</v>
      </c>
      <c r="F883" s="665"/>
      <c r="G883" s="37"/>
      <c r="H883" s="265">
        <v>44056</v>
      </c>
      <c r="I883" s="265">
        <v>44056</v>
      </c>
      <c r="J883" s="115" t="s">
        <v>148</v>
      </c>
      <c r="K883" s="629"/>
      <c r="L883" s="37">
        <v>59</v>
      </c>
      <c r="M883" s="678"/>
      <c r="N883" s="642"/>
      <c r="O883" s="645"/>
      <c r="P883" s="262"/>
      <c r="Q883" s="629"/>
      <c r="R883" s="262"/>
      <c r="S883" s="262"/>
      <c r="T883" s="262"/>
      <c r="U883" s="262"/>
      <c r="V883" s="262"/>
      <c r="W883" s="262"/>
      <c r="X883" s="262"/>
      <c r="Y883" s="262"/>
      <c r="Z883" s="262"/>
      <c r="AA883" s="262"/>
      <c r="AB883" s="262"/>
      <c r="AC883" s="262"/>
      <c r="AD883" s="262"/>
      <c r="AE883" s="262"/>
      <c r="AF883" s="262"/>
      <c r="AG883" s="37"/>
      <c r="AH883" s="37"/>
    </row>
    <row r="884" spans="1:34">
      <c r="A884" s="666">
        <v>44041</v>
      </c>
      <c r="B884" s="115" t="s">
        <v>154</v>
      </c>
      <c r="C884" s="37">
        <v>881408861</v>
      </c>
      <c r="D884" s="115" t="s">
        <v>139</v>
      </c>
      <c r="E884" s="115" t="s">
        <v>100</v>
      </c>
      <c r="F884" s="665"/>
      <c r="G884" s="37"/>
      <c r="H884" s="265">
        <v>44070</v>
      </c>
      <c r="I884" s="265"/>
      <c r="J884" s="115" t="s">
        <v>190</v>
      </c>
      <c r="K884" s="629"/>
      <c r="L884" s="37">
        <v>19</v>
      </c>
      <c r="M884" s="678" t="s">
        <v>266</v>
      </c>
      <c r="N884" s="642"/>
      <c r="O884" s="645"/>
      <c r="P884" s="262"/>
      <c r="Q884" s="629"/>
      <c r="R884" s="262"/>
      <c r="S884" s="262"/>
      <c r="T884" s="262"/>
      <c r="U884" s="262"/>
      <c r="V884" s="262"/>
      <c r="W884" s="262"/>
      <c r="X884" s="262"/>
      <c r="Y884" s="262"/>
      <c r="Z884" s="262"/>
      <c r="AA884" s="262"/>
      <c r="AB884" s="262"/>
      <c r="AC884" s="262"/>
      <c r="AD884" s="262"/>
      <c r="AE884" s="262"/>
      <c r="AF884" s="262"/>
      <c r="AG884" s="37"/>
      <c r="AH884" s="37"/>
    </row>
    <row r="885" spans="1:34">
      <c r="A885" s="265">
        <v>44047</v>
      </c>
      <c r="B885" s="115" t="s">
        <v>194</v>
      </c>
      <c r="C885" s="37">
        <v>881408874</v>
      </c>
      <c r="D885" s="115" t="s">
        <v>139</v>
      </c>
      <c r="E885" s="115" t="s">
        <v>140</v>
      </c>
      <c r="F885" s="115" t="s">
        <v>142</v>
      </c>
      <c r="G885" s="265">
        <v>44064</v>
      </c>
      <c r="H885" s="37"/>
      <c r="I885" s="265">
        <v>44078</v>
      </c>
      <c r="J885" s="37"/>
      <c r="K885" s="629"/>
      <c r="L885" s="37"/>
      <c r="M885" s="678" t="s">
        <v>438</v>
      </c>
      <c r="N885" s="37"/>
      <c r="O885" s="37"/>
      <c r="P885" s="37"/>
      <c r="Q885" s="37"/>
      <c r="R885" s="37"/>
      <c r="S885" s="262"/>
      <c r="T885" s="262"/>
      <c r="U885" s="262"/>
      <c r="V885" s="262"/>
      <c r="W885" s="262"/>
      <c r="X885" s="262"/>
      <c r="Y885" s="262"/>
      <c r="Z885" s="262"/>
      <c r="AA885" s="262"/>
      <c r="AB885" s="262"/>
      <c r="AC885" s="262"/>
      <c r="AD885" s="262"/>
      <c r="AE885" s="262"/>
      <c r="AF885" s="262"/>
      <c r="AG885" s="37"/>
      <c r="AH885" s="37"/>
    </row>
    <row r="886" spans="1:34">
      <c r="A886" s="265">
        <v>44049</v>
      </c>
      <c r="B886" s="115" t="s">
        <v>194</v>
      </c>
      <c r="C886" s="37">
        <v>881409973</v>
      </c>
      <c r="D886" s="115" t="s">
        <v>152</v>
      </c>
      <c r="E886" s="115" t="s">
        <v>140</v>
      </c>
      <c r="F886" s="115" t="s">
        <v>142</v>
      </c>
      <c r="G886" s="37"/>
      <c r="H886" s="265"/>
      <c r="I886" s="265">
        <v>44064</v>
      </c>
      <c r="J886" s="115"/>
      <c r="K886" s="629"/>
      <c r="L886" s="37"/>
      <c r="M886" s="678" t="s">
        <v>195</v>
      </c>
      <c r="N886" s="681" t="s">
        <v>434</v>
      </c>
      <c r="O886" s="645"/>
      <c r="P886" s="262"/>
      <c r="Q886" s="629"/>
      <c r="R886" s="262"/>
      <c r="S886" s="262"/>
      <c r="T886" s="262"/>
      <c r="U886" s="262"/>
      <c r="V886" s="262"/>
      <c r="W886" s="262"/>
      <c r="X886" s="262"/>
      <c r="Y886" s="262"/>
      <c r="Z886" s="262"/>
      <c r="AA886" s="262"/>
      <c r="AB886" s="262"/>
      <c r="AC886" s="262"/>
      <c r="AD886" s="262"/>
      <c r="AE886" s="262"/>
      <c r="AF886" s="262"/>
      <c r="AG886" s="37"/>
      <c r="AH886" s="37"/>
    </row>
    <row r="887" spans="1:34">
      <c r="A887" s="265">
        <v>44046</v>
      </c>
      <c r="B887" s="115" t="s">
        <v>194</v>
      </c>
      <c r="C887" s="37">
        <v>881410553</v>
      </c>
      <c r="D887" s="115" t="s">
        <v>139</v>
      </c>
      <c r="E887" s="115" t="s">
        <v>140</v>
      </c>
      <c r="F887" s="115" t="s">
        <v>163</v>
      </c>
      <c r="G887" s="37"/>
      <c r="H887" s="37"/>
      <c r="I887" s="265">
        <v>44061</v>
      </c>
      <c r="J887" s="37"/>
      <c r="K887" s="629"/>
      <c r="L887" s="37"/>
      <c r="M887" s="678" t="s">
        <v>195</v>
      </c>
      <c r="N887" s="37"/>
      <c r="O887" s="37"/>
      <c r="P887" s="37"/>
      <c r="Q887" s="37"/>
      <c r="R887" s="37"/>
      <c r="S887" s="262"/>
      <c r="T887" s="262"/>
      <c r="U887" s="262"/>
      <c r="V887" s="262"/>
      <c r="W887" s="262"/>
      <c r="X887" s="262"/>
      <c r="Y887" s="262"/>
      <c r="Z887" s="262"/>
      <c r="AA887" s="262"/>
      <c r="AB887" s="262"/>
      <c r="AC887" s="262"/>
      <c r="AD887" s="262"/>
      <c r="AE887" s="262"/>
      <c r="AF887" s="262"/>
      <c r="AG887" s="37"/>
      <c r="AH887" s="37"/>
    </row>
    <row r="888" spans="1:34">
      <c r="A888" s="265">
        <v>44049</v>
      </c>
      <c r="B888" s="115" t="s">
        <v>194</v>
      </c>
      <c r="C888" s="37">
        <v>881411009</v>
      </c>
      <c r="D888" s="115" t="s">
        <v>139</v>
      </c>
      <c r="E888" s="115" t="s">
        <v>140</v>
      </c>
      <c r="F888" s="115" t="s">
        <v>142</v>
      </c>
      <c r="G888" s="37"/>
      <c r="H888" s="265"/>
      <c r="I888" s="265">
        <v>44064</v>
      </c>
      <c r="J888" s="115"/>
      <c r="K888" s="629"/>
      <c r="L888" s="37"/>
      <c r="M888" s="678" t="s">
        <v>195</v>
      </c>
      <c r="N888" s="681" t="s">
        <v>202</v>
      </c>
      <c r="O888" s="645"/>
      <c r="P888" s="262"/>
      <c r="Q888" s="629"/>
      <c r="R888" s="262"/>
      <c r="S888" s="262"/>
      <c r="T888" s="262"/>
      <c r="U888" s="262"/>
      <c r="V888" s="262"/>
      <c r="W888" s="262"/>
      <c r="X888" s="262"/>
      <c r="Y888" s="262"/>
      <c r="Z888" s="262"/>
      <c r="AA888" s="262"/>
      <c r="AB888" s="262"/>
      <c r="AC888" s="262"/>
      <c r="AD888" s="262"/>
      <c r="AE888" s="262"/>
      <c r="AF888" s="262"/>
      <c r="AG888" s="37"/>
      <c r="AH888" s="37"/>
    </row>
    <row r="889" spans="1:34">
      <c r="A889" s="666">
        <v>44060</v>
      </c>
      <c r="B889" s="115" t="s">
        <v>281</v>
      </c>
      <c r="C889" s="23">
        <v>881413160</v>
      </c>
      <c r="D889" s="115" t="s">
        <v>152</v>
      </c>
      <c r="E889" s="115" t="s">
        <v>140</v>
      </c>
      <c r="F889" s="665" t="s">
        <v>148</v>
      </c>
      <c r="G889" s="37"/>
      <c r="H889" s="265"/>
      <c r="I889" s="265">
        <v>44078</v>
      </c>
      <c r="J889" s="115"/>
      <c r="K889" s="629"/>
      <c r="L889" s="37"/>
      <c r="M889" s="678" t="s">
        <v>195</v>
      </c>
      <c r="N889" s="642"/>
      <c r="O889" s="645"/>
      <c r="P889" s="262"/>
      <c r="Q889" s="629"/>
      <c r="R889" s="262"/>
      <c r="S889" s="629"/>
      <c r="T889" s="629"/>
      <c r="U889" s="629"/>
      <c r="V889" s="629"/>
      <c r="W889" s="629"/>
      <c r="X889" s="629"/>
      <c r="Y889" s="629"/>
      <c r="Z889" s="629"/>
      <c r="AA889" s="629"/>
      <c r="AB889" s="629"/>
      <c r="AC889" s="629"/>
      <c r="AD889" s="629"/>
      <c r="AE889" s="629"/>
      <c r="AF889" s="629"/>
      <c r="AG889" s="629"/>
      <c r="AH889" s="629"/>
    </row>
    <row r="890" spans="1:34">
      <c r="A890" s="665">
        <v>44052</v>
      </c>
      <c r="B890" s="115" t="s">
        <v>138</v>
      </c>
      <c r="C890" s="37">
        <v>881739324</v>
      </c>
      <c r="D890" s="115" t="s">
        <v>152</v>
      </c>
      <c r="E890" s="115" t="s">
        <v>140</v>
      </c>
      <c r="F890" s="665" t="s">
        <v>384</v>
      </c>
      <c r="G890" s="666"/>
      <c r="H890" s="666">
        <v>44063</v>
      </c>
      <c r="I890" s="666">
        <v>44068</v>
      </c>
      <c r="J890" s="115" t="s">
        <v>384</v>
      </c>
      <c r="K890" s="680"/>
      <c r="L890" s="486">
        <v>34</v>
      </c>
      <c r="M890" s="137"/>
      <c r="N890" s="642"/>
      <c r="O890" s="265"/>
      <c r="P890" s="37"/>
      <c r="Q890" s="629"/>
      <c r="R890" s="37"/>
      <c r="S890" s="262"/>
      <c r="T890" s="262"/>
      <c r="U890" s="262"/>
      <c r="V890" s="262"/>
      <c r="W890" s="262"/>
      <c r="X890" s="262"/>
      <c r="Y890" s="262"/>
      <c r="Z890" s="262"/>
      <c r="AA890" s="262"/>
      <c r="AB890" s="262"/>
      <c r="AC890" s="262"/>
      <c r="AD890" s="262"/>
      <c r="AE890" s="262"/>
      <c r="AF890" s="262"/>
      <c r="AG890" s="37"/>
      <c r="AH890" s="37"/>
    </row>
    <row r="891" spans="1:34" ht="17">
      <c r="A891" s="665">
        <v>44052</v>
      </c>
      <c r="B891" s="115" t="s">
        <v>138</v>
      </c>
      <c r="C891" s="37">
        <v>881739324</v>
      </c>
      <c r="D891" s="115" t="s">
        <v>152</v>
      </c>
      <c r="E891" s="115" t="s">
        <v>140</v>
      </c>
      <c r="F891" s="665" t="s">
        <v>384</v>
      </c>
      <c r="G891" s="666"/>
      <c r="H891" s="666">
        <v>44067</v>
      </c>
      <c r="I891" s="666">
        <v>44068</v>
      </c>
      <c r="J891" s="115" t="s">
        <v>384</v>
      </c>
      <c r="K891" s="680"/>
      <c r="L891" s="486">
        <v>305</v>
      </c>
      <c r="M891" s="137" t="s">
        <v>259</v>
      </c>
      <c r="N891" s="642"/>
      <c r="O891" s="265"/>
      <c r="P891" s="37"/>
      <c r="Q891" s="629"/>
      <c r="R891" s="37"/>
      <c r="S891" s="262"/>
      <c r="T891" s="262"/>
      <c r="U891" s="262"/>
      <c r="V891" s="262"/>
      <c r="W891" s="262"/>
      <c r="X891" s="262"/>
      <c r="Y891" s="262"/>
      <c r="Z891" s="262"/>
      <c r="AA891" s="262"/>
      <c r="AB891" s="262"/>
      <c r="AC891" s="262"/>
      <c r="AD891" s="262"/>
      <c r="AE891" s="262"/>
      <c r="AF891" s="262"/>
      <c r="AG891" s="37"/>
      <c r="AH891" s="37"/>
    </row>
    <row r="892" spans="1:34">
      <c r="A892" s="265">
        <v>44053</v>
      </c>
      <c r="B892" s="115" t="s">
        <v>138</v>
      </c>
      <c r="C892" s="37">
        <v>880039117</v>
      </c>
      <c r="D892" s="115" t="s">
        <v>139</v>
      </c>
      <c r="E892" s="115" t="s">
        <v>140</v>
      </c>
      <c r="F892" s="115" t="s">
        <v>148</v>
      </c>
      <c r="G892" s="37"/>
      <c r="H892" s="265">
        <v>44070</v>
      </c>
      <c r="I892" s="265">
        <v>44068</v>
      </c>
      <c r="J892" s="115" t="s">
        <v>148</v>
      </c>
      <c r="K892" s="629"/>
      <c r="L892" s="37">
        <v>53</v>
      </c>
      <c r="M892" s="115" t="s">
        <v>634</v>
      </c>
      <c r="N892" s="642"/>
      <c r="O892" s="645"/>
      <c r="P892" s="262"/>
      <c r="Q892" s="629"/>
      <c r="R892" s="262"/>
      <c r="S892" s="262"/>
      <c r="T892" s="262"/>
      <c r="U892" s="262"/>
      <c r="V892" s="262"/>
      <c r="W892" s="262"/>
      <c r="X892" s="262"/>
      <c r="Y892" s="262"/>
      <c r="Z892" s="262"/>
      <c r="AA892" s="262"/>
      <c r="AB892" s="262"/>
      <c r="AC892" s="262"/>
      <c r="AD892" s="262"/>
      <c r="AE892" s="262"/>
      <c r="AF892" s="262"/>
      <c r="AG892" s="37"/>
      <c r="AH892" s="37"/>
    </row>
    <row r="893" spans="1:34">
      <c r="A893" s="666">
        <v>44062</v>
      </c>
      <c r="B893" s="115" t="s">
        <v>194</v>
      </c>
      <c r="C893" s="23">
        <v>881416873</v>
      </c>
      <c r="D893" s="115" t="s">
        <v>139</v>
      </c>
      <c r="E893" s="115" t="s">
        <v>100</v>
      </c>
      <c r="F893" s="665" t="s">
        <v>635</v>
      </c>
      <c r="G893" s="37"/>
      <c r="H893" s="265"/>
      <c r="I893" s="265">
        <v>44076</v>
      </c>
      <c r="J893" s="115"/>
      <c r="K893" s="629"/>
      <c r="L893" s="37"/>
      <c r="M893" s="678" t="s">
        <v>195</v>
      </c>
      <c r="N893" s="642"/>
      <c r="O893" s="645"/>
      <c r="P893" s="262"/>
      <c r="Q893" s="629"/>
      <c r="R893" s="262"/>
      <c r="S893" s="262"/>
      <c r="T893" s="262"/>
      <c r="U893" s="262"/>
      <c r="V893" s="262"/>
      <c r="W893" s="262"/>
      <c r="X893" s="262"/>
      <c r="Y893" s="262"/>
      <c r="Z893" s="262"/>
      <c r="AA893" s="262"/>
      <c r="AB893" s="262"/>
      <c r="AC893" s="262"/>
      <c r="AD893" s="262"/>
      <c r="AE893" s="262"/>
      <c r="AF893" s="262"/>
      <c r="AG893" s="37"/>
      <c r="AH893" s="37"/>
    </row>
    <row r="894" spans="1:34">
      <c r="A894" s="265">
        <v>44069</v>
      </c>
      <c r="B894" s="115" t="s">
        <v>146</v>
      </c>
      <c r="C894" s="37">
        <v>881417808</v>
      </c>
      <c r="D894" s="115" t="s">
        <v>152</v>
      </c>
      <c r="E894" s="115" t="s">
        <v>140</v>
      </c>
      <c r="F894" s="115" t="s">
        <v>142</v>
      </c>
      <c r="G894" s="37"/>
      <c r="H894" s="37"/>
      <c r="I894" s="265">
        <v>44084</v>
      </c>
      <c r="J894" s="37"/>
      <c r="K894" s="629">
        <v>0</v>
      </c>
      <c r="L894" s="37"/>
      <c r="M894" s="678" t="s">
        <v>195</v>
      </c>
      <c r="N894" s="84"/>
      <c r="O894" s="84"/>
      <c r="P894" s="84"/>
      <c r="Q894" s="84"/>
      <c r="R894" s="84"/>
      <c r="S894" s="262"/>
      <c r="T894" s="262"/>
      <c r="U894" s="262"/>
      <c r="V894" s="262"/>
      <c r="W894" s="262"/>
      <c r="X894" s="262"/>
      <c r="Y894" s="262"/>
      <c r="Z894" s="262"/>
      <c r="AA894" s="262"/>
      <c r="AB894" s="262"/>
      <c r="AC894" s="262"/>
      <c r="AD894" s="262"/>
      <c r="AE894" s="262"/>
      <c r="AF894" s="262"/>
      <c r="AG894" s="37"/>
      <c r="AH894" s="37"/>
    </row>
    <row r="895" spans="1:34">
      <c r="A895" s="666">
        <v>44060</v>
      </c>
      <c r="B895" s="115" t="s">
        <v>156</v>
      </c>
      <c r="C895" s="23">
        <v>881418079</v>
      </c>
      <c r="D895" s="115" t="s">
        <v>139</v>
      </c>
      <c r="E895" s="115" t="s">
        <v>140</v>
      </c>
      <c r="F895" s="665" t="s">
        <v>168</v>
      </c>
      <c r="G895" s="37"/>
      <c r="H895" s="265">
        <v>44060</v>
      </c>
      <c r="I895" s="265">
        <v>44069</v>
      </c>
      <c r="J895" s="115" t="s">
        <v>168</v>
      </c>
      <c r="K895" s="629"/>
      <c r="L895" s="37">
        <v>470</v>
      </c>
      <c r="M895" s="678" t="s">
        <v>479</v>
      </c>
      <c r="N895" s="642"/>
      <c r="O895" s="645"/>
      <c r="P895" s="262"/>
      <c r="Q895" s="629"/>
      <c r="R895" s="262"/>
      <c r="S895" s="262"/>
      <c r="T895" s="262"/>
      <c r="U895" s="262"/>
      <c r="V895" s="262"/>
      <c r="W895" s="262"/>
      <c r="X895" s="262"/>
      <c r="Y895" s="262"/>
      <c r="Z895" s="262"/>
      <c r="AA895" s="262"/>
      <c r="AB895" s="262"/>
      <c r="AC895" s="262"/>
      <c r="AD895" s="262"/>
      <c r="AE895" s="262"/>
      <c r="AF895" s="262"/>
      <c r="AG895" s="37"/>
      <c r="AH895" s="37"/>
    </row>
    <row r="896" spans="1:34">
      <c r="A896" s="666">
        <v>44062</v>
      </c>
      <c r="B896" s="115" t="s">
        <v>227</v>
      </c>
      <c r="C896" s="23">
        <v>881422164</v>
      </c>
      <c r="D896" s="115" t="s">
        <v>152</v>
      </c>
      <c r="E896" s="115" t="s">
        <v>140</v>
      </c>
      <c r="F896" s="665" t="s">
        <v>142</v>
      </c>
      <c r="G896" s="265">
        <v>44062</v>
      </c>
      <c r="H896" s="265"/>
      <c r="I896" s="265">
        <v>44077</v>
      </c>
      <c r="J896" s="115"/>
      <c r="K896" s="629"/>
      <c r="L896" s="37"/>
      <c r="M896" s="678" t="s">
        <v>636</v>
      </c>
      <c r="N896" s="681" t="s">
        <v>357</v>
      </c>
      <c r="O896" s="645"/>
      <c r="P896" s="262"/>
      <c r="Q896" s="629"/>
      <c r="R896" s="262"/>
      <c r="S896" s="262"/>
      <c r="T896" s="262"/>
      <c r="U896" s="262"/>
      <c r="V896" s="262"/>
      <c r="W896" s="262"/>
      <c r="X896" s="262"/>
      <c r="Y896" s="262"/>
      <c r="Z896" s="262"/>
      <c r="AA896" s="262"/>
      <c r="AB896" s="262"/>
      <c r="AC896" s="262"/>
      <c r="AD896" s="262"/>
      <c r="AE896" s="262"/>
      <c r="AF896" s="262"/>
      <c r="AG896" s="37"/>
      <c r="AH896" s="37"/>
    </row>
    <row r="897" spans="1:34">
      <c r="A897" s="666">
        <v>44055</v>
      </c>
      <c r="B897" s="115" t="s">
        <v>156</v>
      </c>
      <c r="C897" s="37">
        <v>881426107</v>
      </c>
      <c r="D897" s="115" t="s">
        <v>139</v>
      </c>
      <c r="E897" s="115" t="s">
        <v>140</v>
      </c>
      <c r="F897" s="665"/>
      <c r="G897" s="37"/>
      <c r="H897" s="265"/>
      <c r="I897" s="265">
        <v>44069</v>
      </c>
      <c r="J897" s="115"/>
      <c r="K897" s="629"/>
      <c r="L897" s="37"/>
      <c r="M897" s="678"/>
      <c r="N897" s="642"/>
      <c r="O897" s="645"/>
      <c r="P897" s="262"/>
      <c r="Q897" s="629"/>
      <c r="R897" s="262"/>
      <c r="S897" s="262"/>
      <c r="T897" s="262"/>
      <c r="U897" s="262"/>
      <c r="V897" s="262"/>
      <c r="W897" s="262"/>
      <c r="X897" s="262"/>
      <c r="Y897" s="262"/>
      <c r="Z897" s="262"/>
      <c r="AA897" s="262"/>
      <c r="AB897" s="262"/>
      <c r="AC897" s="262"/>
      <c r="AD897" s="262"/>
      <c r="AE897" s="262"/>
      <c r="AF897" s="262"/>
      <c r="AG897" s="37"/>
      <c r="AH897" s="37"/>
    </row>
    <row r="898" spans="1:34">
      <c r="A898" s="265">
        <v>44053</v>
      </c>
      <c r="B898" s="115" t="s">
        <v>156</v>
      </c>
      <c r="C898" s="37">
        <v>881426869</v>
      </c>
      <c r="D898" s="115" t="s">
        <v>139</v>
      </c>
      <c r="E898" s="115" t="s">
        <v>140</v>
      </c>
      <c r="F898" s="115" t="s">
        <v>142</v>
      </c>
      <c r="G898" s="37"/>
      <c r="H898" s="265"/>
      <c r="I898" s="265">
        <v>44063</v>
      </c>
      <c r="J898" s="115"/>
      <c r="K898" s="629"/>
      <c r="L898" s="37"/>
      <c r="M898" s="678"/>
      <c r="N898" s="642"/>
      <c r="O898" s="645"/>
      <c r="P898" s="262"/>
      <c r="Q898" s="629"/>
      <c r="R898" s="262"/>
      <c r="S898" s="262"/>
      <c r="T898" s="262"/>
      <c r="U898" s="262"/>
      <c r="V898" s="262"/>
      <c r="W898" s="262"/>
      <c r="X898" s="262"/>
      <c r="Y898" s="262"/>
      <c r="Z898" s="262"/>
      <c r="AA898" s="262"/>
      <c r="AB898" s="262"/>
      <c r="AC898" s="262"/>
      <c r="AD898" s="262"/>
      <c r="AE898" s="262"/>
      <c r="AF898" s="262"/>
      <c r="AG898" s="37"/>
      <c r="AH898" s="37"/>
    </row>
    <row r="899" spans="1:34">
      <c r="A899" s="265">
        <v>44046</v>
      </c>
      <c r="B899" s="115" t="s">
        <v>154</v>
      </c>
      <c r="C899" s="37">
        <v>881427669</v>
      </c>
      <c r="D899" s="115" t="s">
        <v>139</v>
      </c>
      <c r="E899" s="115" t="s">
        <v>140</v>
      </c>
      <c r="F899" s="115" t="s">
        <v>637</v>
      </c>
      <c r="G899" s="37"/>
      <c r="H899" s="37"/>
      <c r="I899" s="265">
        <v>44060</v>
      </c>
      <c r="J899" s="37"/>
      <c r="K899" s="629"/>
      <c r="L899" s="37"/>
      <c r="M899" s="678" t="s">
        <v>638</v>
      </c>
      <c r="N899" s="37"/>
      <c r="O899" s="37"/>
      <c r="P899" s="37"/>
      <c r="Q899" s="37"/>
      <c r="R899" s="37"/>
      <c r="S899" s="262"/>
      <c r="T899" s="262"/>
      <c r="U899" s="262"/>
      <c r="V899" s="262"/>
      <c r="W899" s="262"/>
      <c r="X899" s="262"/>
      <c r="Y899" s="262"/>
      <c r="Z899" s="262"/>
      <c r="AA899" s="262"/>
      <c r="AB899" s="262"/>
      <c r="AC899" s="262"/>
      <c r="AD899" s="262"/>
      <c r="AE899" s="262"/>
      <c r="AF899" s="262"/>
      <c r="AG899" s="37"/>
      <c r="AH899" s="37"/>
    </row>
    <row r="900" spans="1:34">
      <c r="A900" s="666">
        <v>44055</v>
      </c>
      <c r="B900" s="115" t="s">
        <v>175</v>
      </c>
      <c r="C900" s="37">
        <v>881428867</v>
      </c>
      <c r="D900" s="115" t="s">
        <v>139</v>
      </c>
      <c r="E900" s="115" t="s">
        <v>100</v>
      </c>
      <c r="F900" s="665" t="s">
        <v>294</v>
      </c>
      <c r="G900" s="37"/>
      <c r="H900" s="265">
        <v>44055</v>
      </c>
      <c r="I900" s="265"/>
      <c r="J900" s="115" t="s">
        <v>294</v>
      </c>
      <c r="K900" s="629"/>
      <c r="L900" s="37">
        <v>184</v>
      </c>
      <c r="M900" s="678" t="s">
        <v>191</v>
      </c>
      <c r="N900" s="642"/>
      <c r="O900" s="645"/>
      <c r="P900" s="262"/>
      <c r="Q900" s="629"/>
      <c r="R900" s="262"/>
      <c r="S900" s="262"/>
      <c r="T900" s="262"/>
      <c r="U900" s="262"/>
      <c r="V900" s="262"/>
      <c r="W900" s="262"/>
      <c r="X900" s="262"/>
      <c r="Y900" s="262"/>
      <c r="Z900" s="262"/>
      <c r="AA900" s="262"/>
      <c r="AB900" s="262"/>
      <c r="AC900" s="262"/>
      <c r="AD900" s="262"/>
      <c r="AE900" s="262"/>
      <c r="AF900" s="262"/>
      <c r="AG900" s="37"/>
      <c r="AH900" s="37"/>
    </row>
    <row r="901" spans="1:34">
      <c r="A901" s="666">
        <v>44057</v>
      </c>
      <c r="B901" s="115" t="s">
        <v>175</v>
      </c>
      <c r="C901" s="23">
        <v>881428867</v>
      </c>
      <c r="D901" s="115" t="s">
        <v>139</v>
      </c>
      <c r="E901" s="115" t="s">
        <v>100</v>
      </c>
      <c r="F901" s="665" t="s">
        <v>294</v>
      </c>
      <c r="G901" s="37"/>
      <c r="H901" s="265">
        <v>44057</v>
      </c>
      <c r="I901" s="265"/>
      <c r="J901" s="115" t="s">
        <v>294</v>
      </c>
      <c r="K901" s="629"/>
      <c r="L901" s="37">
        <v>184</v>
      </c>
      <c r="M901" s="678" t="s">
        <v>191</v>
      </c>
      <c r="N901" s="642"/>
      <c r="O901" s="645"/>
      <c r="P901" s="262"/>
      <c r="Q901" s="629"/>
      <c r="R901" s="262"/>
      <c r="S901" s="262"/>
      <c r="T901" s="262"/>
      <c r="U901" s="262"/>
      <c r="V901" s="262"/>
      <c r="W901" s="262"/>
      <c r="X901" s="262"/>
      <c r="Y901" s="262"/>
      <c r="Z901" s="262"/>
      <c r="AA901" s="262"/>
      <c r="AB901" s="262"/>
      <c r="AC901" s="262"/>
      <c r="AD901" s="262"/>
      <c r="AE901" s="262"/>
      <c r="AF901" s="262"/>
      <c r="AG901" s="37"/>
      <c r="AH901" s="37"/>
    </row>
    <row r="902" spans="1:34">
      <c r="A902" s="265">
        <v>44046</v>
      </c>
      <c r="B902" s="115" t="s">
        <v>175</v>
      </c>
      <c r="C902" s="37">
        <v>881431221</v>
      </c>
      <c r="D902" s="115" t="s">
        <v>139</v>
      </c>
      <c r="E902" s="115" t="s">
        <v>140</v>
      </c>
      <c r="F902" s="115" t="s">
        <v>182</v>
      </c>
      <c r="G902" s="37"/>
      <c r="H902" s="37"/>
      <c r="I902" s="265">
        <v>44053</v>
      </c>
      <c r="J902" s="37"/>
      <c r="K902" s="629"/>
      <c r="L902" s="37"/>
      <c r="M902" s="678" t="s">
        <v>280</v>
      </c>
      <c r="N902" s="37"/>
      <c r="O902" s="37"/>
      <c r="P902" s="37"/>
      <c r="Q902" s="37"/>
      <c r="R902" s="37"/>
      <c r="S902" s="262"/>
      <c r="T902" s="262"/>
      <c r="U902" s="262"/>
      <c r="V902" s="262"/>
      <c r="W902" s="262"/>
      <c r="X902" s="262"/>
      <c r="Y902" s="262"/>
      <c r="Z902" s="262"/>
      <c r="AA902" s="262"/>
      <c r="AB902" s="262"/>
      <c r="AC902" s="262"/>
      <c r="AD902" s="262"/>
      <c r="AE902" s="262"/>
      <c r="AF902" s="262"/>
      <c r="AG902" s="37"/>
      <c r="AH902" s="37"/>
    </row>
    <row r="903" spans="1:34">
      <c r="A903" s="265">
        <v>44046</v>
      </c>
      <c r="B903" s="115" t="s">
        <v>154</v>
      </c>
      <c r="C903" s="37">
        <v>881433355</v>
      </c>
      <c r="D903" s="115" t="s">
        <v>139</v>
      </c>
      <c r="E903" s="115" t="s">
        <v>150</v>
      </c>
      <c r="F903" s="115" t="s">
        <v>361</v>
      </c>
      <c r="G903" s="37"/>
      <c r="H903" s="265">
        <v>44050</v>
      </c>
      <c r="I903" s="265">
        <v>44060</v>
      </c>
      <c r="J903" s="115" t="s">
        <v>294</v>
      </c>
      <c r="K903" s="629"/>
      <c r="L903" s="37">
        <v>20</v>
      </c>
      <c r="M903" s="678" t="s">
        <v>191</v>
      </c>
      <c r="N903" s="37"/>
      <c r="O903" s="37"/>
      <c r="P903" s="37"/>
      <c r="Q903" s="37"/>
      <c r="R903" s="37"/>
      <c r="S903" s="262"/>
      <c r="T903" s="262"/>
      <c r="U903" s="262"/>
      <c r="V903" s="262"/>
      <c r="W903" s="262"/>
      <c r="X903" s="262"/>
      <c r="Y903" s="262"/>
      <c r="Z903" s="262"/>
      <c r="AA903" s="262"/>
      <c r="AB903" s="262"/>
      <c r="AC903" s="262"/>
      <c r="AD903" s="262"/>
      <c r="AE903" s="262"/>
      <c r="AF903" s="262"/>
      <c r="AG903" s="37"/>
      <c r="AH903" s="37"/>
    </row>
    <row r="904" spans="1:34">
      <c r="A904" s="265">
        <v>44053</v>
      </c>
      <c r="B904" s="115" t="s">
        <v>138</v>
      </c>
      <c r="C904" s="37">
        <v>881252851</v>
      </c>
      <c r="D904" s="115" t="s">
        <v>152</v>
      </c>
      <c r="E904" s="115" t="s">
        <v>140</v>
      </c>
      <c r="F904" s="115" t="s">
        <v>142</v>
      </c>
      <c r="G904" s="37"/>
      <c r="H904" s="265">
        <v>44053</v>
      </c>
      <c r="I904" s="265">
        <v>44068</v>
      </c>
      <c r="J904" s="115" t="s">
        <v>142</v>
      </c>
      <c r="K904" s="629"/>
      <c r="L904" s="37">
        <v>350.4</v>
      </c>
      <c r="M904" s="115" t="s">
        <v>160</v>
      </c>
      <c r="N904" s="642"/>
      <c r="O904" s="645"/>
      <c r="P904" s="262"/>
      <c r="Q904" s="629"/>
      <c r="R904" s="262"/>
      <c r="S904" s="262"/>
      <c r="T904" s="262"/>
      <c r="U904" s="262"/>
      <c r="V904" s="262"/>
      <c r="W904" s="262"/>
      <c r="X904" s="262"/>
      <c r="Y904" s="262"/>
      <c r="Z904" s="262"/>
      <c r="AA904" s="262"/>
      <c r="AB904" s="262"/>
      <c r="AC904" s="262"/>
      <c r="AD904" s="262"/>
      <c r="AE904" s="262"/>
      <c r="AF904" s="262"/>
      <c r="AG904" s="37"/>
      <c r="AH904" s="37"/>
    </row>
    <row r="905" spans="1:34">
      <c r="A905" s="666">
        <v>44055</v>
      </c>
      <c r="B905" s="115" t="s">
        <v>154</v>
      </c>
      <c r="C905" s="37">
        <v>881433677</v>
      </c>
      <c r="D905" s="115" t="s">
        <v>152</v>
      </c>
      <c r="E905" s="115" t="s">
        <v>140</v>
      </c>
      <c r="F905" s="665" t="s">
        <v>200</v>
      </c>
      <c r="G905" s="37"/>
      <c r="H905" s="265">
        <v>44055</v>
      </c>
      <c r="I905" s="265">
        <v>44070</v>
      </c>
      <c r="J905" s="115" t="s">
        <v>200</v>
      </c>
      <c r="K905" s="629"/>
      <c r="L905" s="37">
        <v>3714.6</v>
      </c>
      <c r="M905" s="678"/>
      <c r="N905" s="642"/>
      <c r="O905" s="645"/>
      <c r="P905" s="262"/>
      <c r="Q905" s="629"/>
      <c r="R905" s="262"/>
      <c r="S905" s="262"/>
      <c r="T905" s="262"/>
      <c r="U905" s="262"/>
      <c r="V905" s="262"/>
      <c r="W905" s="262"/>
      <c r="X905" s="262"/>
      <c r="Y905" s="262"/>
      <c r="Z905" s="262"/>
      <c r="AA905" s="262"/>
      <c r="AB905" s="262"/>
      <c r="AC905" s="262"/>
      <c r="AD905" s="262"/>
      <c r="AE905" s="262"/>
      <c r="AF905" s="262"/>
      <c r="AG905" s="37"/>
      <c r="AH905" s="37"/>
    </row>
    <row r="906" spans="1:34">
      <c r="A906" s="265">
        <v>44050</v>
      </c>
      <c r="B906" s="115" t="s">
        <v>144</v>
      </c>
      <c r="C906" s="37">
        <v>881433685</v>
      </c>
      <c r="D906" s="115" t="s">
        <v>152</v>
      </c>
      <c r="E906" s="115" t="s">
        <v>140</v>
      </c>
      <c r="F906" s="115" t="s">
        <v>148</v>
      </c>
      <c r="G906" s="265">
        <v>44050</v>
      </c>
      <c r="H906" s="265"/>
      <c r="I906" s="265">
        <v>44068</v>
      </c>
      <c r="J906" s="115"/>
      <c r="K906" s="629"/>
      <c r="L906" s="37"/>
      <c r="M906" s="678" t="s">
        <v>280</v>
      </c>
      <c r="N906" s="642"/>
      <c r="O906" s="645"/>
      <c r="P906" s="262"/>
      <c r="Q906" s="629"/>
      <c r="R906" s="262"/>
      <c r="S906" s="262"/>
      <c r="T906" s="262"/>
      <c r="U906" s="262"/>
      <c r="V906" s="262"/>
      <c r="W906" s="262"/>
      <c r="X906" s="262"/>
      <c r="Y906" s="262"/>
      <c r="Z906" s="262"/>
      <c r="AA906" s="262"/>
      <c r="AB906" s="262"/>
      <c r="AC906" s="262"/>
      <c r="AD906" s="262"/>
      <c r="AE906" s="262"/>
      <c r="AF906" s="262"/>
      <c r="AG906" s="37"/>
      <c r="AH906" s="37"/>
    </row>
    <row r="907" spans="1:34">
      <c r="A907" s="265">
        <v>44048</v>
      </c>
      <c r="B907" s="115" t="s">
        <v>144</v>
      </c>
      <c r="C907" s="37">
        <v>881433717</v>
      </c>
      <c r="D907" s="115" t="s">
        <v>152</v>
      </c>
      <c r="E907" s="115" t="s">
        <v>393</v>
      </c>
      <c r="F907" s="115" t="s">
        <v>333</v>
      </c>
      <c r="G907" s="265">
        <v>44050</v>
      </c>
      <c r="H907" s="265">
        <v>44050</v>
      </c>
      <c r="I907" s="265">
        <v>44067</v>
      </c>
      <c r="J907" s="115" t="s">
        <v>168</v>
      </c>
      <c r="K907" s="629"/>
      <c r="L907" s="37">
        <v>420</v>
      </c>
      <c r="M907" s="572"/>
      <c r="N907" s="37"/>
      <c r="O907" s="265">
        <v>44049</v>
      </c>
      <c r="P907" s="37">
        <v>17090</v>
      </c>
      <c r="Q907" s="37"/>
      <c r="R907" s="37"/>
      <c r="S907" s="262"/>
      <c r="T907" s="262"/>
      <c r="U907" s="262"/>
      <c r="V907" s="262"/>
      <c r="W907" s="262"/>
      <c r="X907" s="262"/>
      <c r="Y907" s="262"/>
      <c r="Z907" s="262"/>
      <c r="AA907" s="262"/>
      <c r="AB907" s="262"/>
      <c r="AC907" s="262"/>
      <c r="AD907" s="262"/>
      <c r="AE907" s="262"/>
      <c r="AF907" s="262"/>
      <c r="AG907" s="37"/>
      <c r="AH907" s="37"/>
    </row>
    <row r="908" spans="1:34">
      <c r="A908" s="666">
        <v>44047</v>
      </c>
      <c r="B908" s="115" t="s">
        <v>167</v>
      </c>
      <c r="C908" s="486">
        <v>881433759</v>
      </c>
      <c r="D908" s="115" t="s">
        <v>152</v>
      </c>
      <c r="E908" s="115" t="s">
        <v>181</v>
      </c>
      <c r="F908" s="115" t="s">
        <v>142</v>
      </c>
      <c r="G908" s="265">
        <v>44047</v>
      </c>
      <c r="H908" s="265">
        <v>44047</v>
      </c>
      <c r="I908" s="265">
        <v>44053</v>
      </c>
      <c r="J908" s="115" t="s">
        <v>181</v>
      </c>
      <c r="K908" s="629"/>
      <c r="L908" s="37">
        <v>450</v>
      </c>
      <c r="M908" s="678" t="s">
        <v>639</v>
      </c>
      <c r="N908" s="37"/>
      <c r="O908" s="265">
        <v>44053</v>
      </c>
      <c r="P908" s="37">
        <v>104315.08</v>
      </c>
      <c r="Q908" s="37"/>
      <c r="R908" s="37"/>
      <c r="S908" s="262"/>
      <c r="T908" s="262"/>
      <c r="U908" s="262"/>
      <c r="V908" s="262"/>
      <c r="W908" s="262"/>
      <c r="X908" s="262"/>
      <c r="Y908" s="262"/>
      <c r="Z908" s="262"/>
      <c r="AA908" s="262"/>
      <c r="AB908" s="262"/>
      <c r="AC908" s="262"/>
      <c r="AD908" s="262"/>
      <c r="AE908" s="262"/>
      <c r="AF908" s="262"/>
      <c r="AG908" s="37"/>
      <c r="AH908" s="37"/>
    </row>
    <row r="909" spans="1:34">
      <c r="A909" s="666">
        <v>44047</v>
      </c>
      <c r="B909" s="115" t="s">
        <v>167</v>
      </c>
      <c r="C909" s="486">
        <v>881433759</v>
      </c>
      <c r="D909" s="115" t="s">
        <v>152</v>
      </c>
      <c r="E909" s="115" t="s">
        <v>181</v>
      </c>
      <c r="F909" s="115" t="s">
        <v>142</v>
      </c>
      <c r="G909" s="265">
        <v>44049</v>
      </c>
      <c r="H909" s="265">
        <v>44049</v>
      </c>
      <c r="I909" s="37"/>
      <c r="J909" s="115" t="s">
        <v>181</v>
      </c>
      <c r="K909" s="629"/>
      <c r="L909" s="37">
        <v>75</v>
      </c>
      <c r="M909" s="678"/>
      <c r="N909" s="642"/>
      <c r="O909" s="645"/>
      <c r="P909" s="262"/>
      <c r="Q909" s="629"/>
      <c r="R909" s="262"/>
      <c r="S909" s="262"/>
      <c r="T909" s="262"/>
      <c r="U909" s="262"/>
      <c r="V909" s="262"/>
      <c r="W909" s="262"/>
      <c r="X909" s="262"/>
      <c r="Y909" s="262"/>
      <c r="Z909" s="262"/>
      <c r="AA909" s="262"/>
      <c r="AB909" s="262"/>
      <c r="AC909" s="262"/>
      <c r="AD909" s="262"/>
      <c r="AE909" s="262"/>
      <c r="AF909" s="262"/>
      <c r="AG909" s="37"/>
      <c r="AH909" s="37"/>
    </row>
    <row r="910" spans="1:34">
      <c r="A910" s="666">
        <v>44047</v>
      </c>
      <c r="B910" s="115" t="s">
        <v>167</v>
      </c>
      <c r="C910" s="486">
        <v>881433759</v>
      </c>
      <c r="D910" s="115" t="s">
        <v>152</v>
      </c>
      <c r="E910" s="115" t="s">
        <v>181</v>
      </c>
      <c r="F910" s="115" t="s">
        <v>142</v>
      </c>
      <c r="G910" s="265">
        <v>44050</v>
      </c>
      <c r="H910" s="265">
        <v>44050</v>
      </c>
      <c r="I910" s="37"/>
      <c r="J910" s="115" t="s">
        <v>181</v>
      </c>
      <c r="K910" s="629"/>
      <c r="L910" s="37">
        <v>15</v>
      </c>
      <c r="M910" s="678" t="s">
        <v>317</v>
      </c>
      <c r="N910" s="642"/>
      <c r="O910" s="645"/>
      <c r="P910" s="262"/>
      <c r="Q910" s="629"/>
      <c r="R910" s="262"/>
      <c r="S910" s="262"/>
      <c r="T910" s="262"/>
      <c r="U910" s="262"/>
      <c r="V910" s="262"/>
      <c r="W910" s="262"/>
      <c r="X910" s="262"/>
      <c r="Y910" s="262"/>
      <c r="Z910" s="262"/>
      <c r="AA910" s="262"/>
      <c r="AB910" s="262"/>
      <c r="AC910" s="262"/>
      <c r="AD910" s="262"/>
      <c r="AE910" s="262"/>
      <c r="AF910" s="262"/>
      <c r="AG910" s="37"/>
      <c r="AH910" s="37"/>
    </row>
    <row r="911" spans="1:34">
      <c r="A911" s="666">
        <v>44047</v>
      </c>
      <c r="B911" s="115" t="s">
        <v>167</v>
      </c>
      <c r="C911" s="486">
        <v>881433759</v>
      </c>
      <c r="D911" s="115" t="s">
        <v>152</v>
      </c>
      <c r="E911" s="115" t="s">
        <v>181</v>
      </c>
      <c r="F911" s="115" t="s">
        <v>142</v>
      </c>
      <c r="G911" s="265">
        <v>44055</v>
      </c>
      <c r="H911" s="265">
        <v>44055</v>
      </c>
      <c r="I911" s="265"/>
      <c r="J911" s="115" t="s">
        <v>181</v>
      </c>
      <c r="K911" s="629"/>
      <c r="L911" s="37">
        <v>30</v>
      </c>
      <c r="M911" s="678"/>
      <c r="N911" s="642"/>
      <c r="O911" s="645"/>
      <c r="P911" s="262"/>
      <c r="Q911" s="629"/>
      <c r="R911" s="262"/>
      <c r="S911" s="262"/>
      <c r="T911" s="262"/>
      <c r="U911" s="262"/>
      <c r="V911" s="262"/>
      <c r="W911" s="262"/>
      <c r="X911" s="262"/>
      <c r="Y911" s="262"/>
      <c r="Z911" s="262"/>
      <c r="AA911" s="262"/>
      <c r="AB911" s="262"/>
      <c r="AC911" s="262"/>
      <c r="AD911" s="262"/>
      <c r="AE911" s="262"/>
      <c r="AF911" s="262"/>
      <c r="AG911" s="37"/>
      <c r="AH911" s="37"/>
    </row>
    <row r="912" spans="1:34">
      <c r="A912" s="666">
        <v>44047</v>
      </c>
      <c r="B912" s="115" t="s">
        <v>167</v>
      </c>
      <c r="C912" s="486">
        <v>881433759</v>
      </c>
      <c r="D912" s="115" t="s">
        <v>152</v>
      </c>
      <c r="E912" s="115" t="s">
        <v>140</v>
      </c>
      <c r="F912" s="115" t="s">
        <v>282</v>
      </c>
      <c r="G912" s="265">
        <v>44056</v>
      </c>
      <c r="H912" s="265">
        <v>44056</v>
      </c>
      <c r="I912" s="265"/>
      <c r="J912" s="115" t="s">
        <v>141</v>
      </c>
      <c r="K912" s="629"/>
      <c r="L912" s="37">
        <v>74707.64</v>
      </c>
      <c r="M912" s="678"/>
      <c r="N912" s="642"/>
      <c r="O912" s="645"/>
      <c r="P912" s="262"/>
      <c r="Q912" s="629"/>
      <c r="R912" s="262"/>
      <c r="S912" s="262"/>
      <c r="T912" s="262"/>
      <c r="U912" s="262"/>
      <c r="V912" s="262"/>
      <c r="W912" s="262"/>
      <c r="X912" s="262"/>
      <c r="Y912" s="262"/>
      <c r="Z912" s="262"/>
      <c r="AA912" s="262"/>
      <c r="AB912" s="262"/>
      <c r="AC912" s="262"/>
      <c r="AD912" s="262"/>
      <c r="AE912" s="262"/>
      <c r="AF912" s="262"/>
      <c r="AG912" s="37"/>
      <c r="AH912" s="37"/>
    </row>
    <row r="913" spans="1:34">
      <c r="A913" s="666">
        <v>44047</v>
      </c>
      <c r="B913" s="115" t="s">
        <v>167</v>
      </c>
      <c r="C913" s="486">
        <v>881433759</v>
      </c>
      <c r="D913" s="115" t="s">
        <v>152</v>
      </c>
      <c r="E913" s="115" t="s">
        <v>140</v>
      </c>
      <c r="F913" s="665" t="s">
        <v>233</v>
      </c>
      <c r="G913" s="265">
        <v>44060</v>
      </c>
      <c r="H913" s="265">
        <v>44060</v>
      </c>
      <c r="I913" s="265"/>
      <c r="J913" s="115" t="s">
        <v>258</v>
      </c>
      <c r="K913" s="629"/>
      <c r="L913" s="37">
        <v>357</v>
      </c>
      <c r="M913" s="678"/>
      <c r="N913" s="642"/>
      <c r="O913" s="645"/>
      <c r="P913" s="262"/>
      <c r="Q913" s="629"/>
      <c r="R913" s="262"/>
      <c r="S913" s="262"/>
      <c r="T913" s="262"/>
      <c r="U913" s="262"/>
      <c r="V913" s="262"/>
      <c r="W913" s="262"/>
      <c r="X913" s="262"/>
      <c r="Y913" s="262"/>
      <c r="Z913" s="262"/>
      <c r="AA913" s="262"/>
      <c r="AB913" s="262"/>
      <c r="AC913" s="262"/>
      <c r="AD913" s="262"/>
      <c r="AE913" s="262"/>
      <c r="AF913" s="262"/>
      <c r="AG913" s="37"/>
      <c r="AH913" s="37"/>
    </row>
    <row r="914" spans="1:34">
      <c r="A914" s="265">
        <v>44053</v>
      </c>
      <c r="B914" s="115" t="s">
        <v>144</v>
      </c>
      <c r="C914" s="37">
        <v>881433775</v>
      </c>
      <c r="D914" s="115" t="s">
        <v>152</v>
      </c>
      <c r="E914" s="115" t="s">
        <v>147</v>
      </c>
      <c r="F914" s="115" t="s">
        <v>148</v>
      </c>
      <c r="G914" s="37"/>
      <c r="H914" s="265"/>
      <c r="I914" s="265">
        <v>44061</v>
      </c>
      <c r="J914" s="115"/>
      <c r="K914" s="629"/>
      <c r="L914" s="37"/>
      <c r="M914" s="678"/>
      <c r="N914" s="642"/>
      <c r="O914" s="645"/>
      <c r="P914" s="262"/>
      <c r="Q914" s="629"/>
      <c r="R914" s="262"/>
      <c r="S914" s="262"/>
      <c r="T914" s="262"/>
      <c r="U914" s="262"/>
      <c r="V914" s="262"/>
      <c r="W914" s="262"/>
      <c r="X914" s="262"/>
      <c r="Y914" s="262"/>
      <c r="Z914" s="262"/>
      <c r="AA914" s="262"/>
      <c r="AB914" s="262"/>
      <c r="AC914" s="262"/>
      <c r="AD914" s="262"/>
      <c r="AE914" s="262"/>
      <c r="AF914" s="262"/>
      <c r="AG914" s="37"/>
      <c r="AH914" s="37"/>
    </row>
    <row r="915" spans="1:34">
      <c r="A915" s="666">
        <v>44063</v>
      </c>
      <c r="B915" s="115" t="s">
        <v>194</v>
      </c>
      <c r="C915" s="84">
        <v>881439573</v>
      </c>
      <c r="D915" s="115" t="s">
        <v>152</v>
      </c>
      <c r="E915" s="115" t="s">
        <v>140</v>
      </c>
      <c r="F915" s="665" t="s">
        <v>142</v>
      </c>
      <c r="G915" s="37"/>
      <c r="H915" s="265"/>
      <c r="I915" s="265">
        <v>44078</v>
      </c>
      <c r="J915" s="115"/>
      <c r="K915" s="629"/>
      <c r="L915" s="37"/>
      <c r="M915" s="678" t="s">
        <v>195</v>
      </c>
      <c r="N915" s="642"/>
      <c r="O915" s="645"/>
      <c r="P915" s="262"/>
      <c r="Q915" s="629"/>
      <c r="R915" s="262"/>
      <c r="S915" s="262"/>
      <c r="T915" s="262"/>
      <c r="U915" s="262"/>
      <c r="V915" s="262"/>
      <c r="W915" s="262"/>
      <c r="X915" s="262"/>
      <c r="Y915" s="262"/>
      <c r="Z915" s="262"/>
      <c r="AA915" s="262"/>
      <c r="AB915" s="262"/>
      <c r="AC915" s="262"/>
      <c r="AD915" s="262"/>
      <c r="AE915" s="262"/>
      <c r="AF915" s="262"/>
      <c r="AG915" s="37"/>
      <c r="AH915" s="37"/>
    </row>
    <row r="916" spans="1:34">
      <c r="A916" s="666">
        <v>44062</v>
      </c>
      <c r="B916" s="115" t="s">
        <v>227</v>
      </c>
      <c r="C916" s="23">
        <v>881441365</v>
      </c>
      <c r="D916" s="115" t="s">
        <v>152</v>
      </c>
      <c r="E916" s="115" t="s">
        <v>181</v>
      </c>
      <c r="F916" s="665" t="s">
        <v>142</v>
      </c>
      <c r="G916" s="37"/>
      <c r="H916" s="265"/>
      <c r="I916" s="265">
        <v>44076</v>
      </c>
      <c r="J916" s="115"/>
      <c r="K916" s="629"/>
      <c r="L916" s="37"/>
      <c r="M916" s="678" t="s">
        <v>640</v>
      </c>
      <c r="N916" s="642"/>
      <c r="O916" s="645"/>
      <c r="P916" s="262"/>
      <c r="Q916" s="629"/>
      <c r="R916" s="262"/>
      <c r="S916" s="262"/>
      <c r="T916" s="262"/>
      <c r="U916" s="262"/>
      <c r="V916" s="262"/>
      <c r="W916" s="262"/>
      <c r="X916" s="262"/>
      <c r="Y916" s="262"/>
      <c r="Z916" s="262"/>
      <c r="AA916" s="262"/>
      <c r="AB916" s="262"/>
      <c r="AC916" s="262"/>
      <c r="AD916" s="262"/>
      <c r="AE916" s="262"/>
      <c r="AF916" s="262"/>
      <c r="AG916" s="37"/>
      <c r="AH916" s="37"/>
    </row>
    <row r="917" spans="1:34">
      <c r="A917" s="666">
        <v>44060</v>
      </c>
      <c r="B917" s="115" t="s">
        <v>175</v>
      </c>
      <c r="C917" s="37">
        <v>881442048</v>
      </c>
      <c r="D917" s="115" t="s">
        <v>139</v>
      </c>
      <c r="E917" s="115" t="s">
        <v>140</v>
      </c>
      <c r="F917" s="665" t="s">
        <v>168</v>
      </c>
      <c r="G917" s="37"/>
      <c r="H917" s="265">
        <v>44063</v>
      </c>
      <c r="I917" s="265"/>
      <c r="J917" s="115" t="s">
        <v>168</v>
      </c>
      <c r="K917" s="629"/>
      <c r="L917" s="37">
        <v>50</v>
      </c>
      <c r="M917" s="678" t="s">
        <v>641</v>
      </c>
      <c r="N917" s="642"/>
      <c r="O917" s="645">
        <v>44062</v>
      </c>
      <c r="P917" s="262">
        <v>998.3</v>
      </c>
      <c r="Q917" s="629"/>
      <c r="R917" s="262"/>
      <c r="S917" s="262"/>
      <c r="T917" s="262"/>
      <c r="U917" s="262"/>
      <c r="V917" s="262"/>
      <c r="W917" s="262"/>
      <c r="X917" s="262"/>
      <c r="Y917" s="262"/>
      <c r="Z917" s="262"/>
      <c r="AA917" s="262"/>
      <c r="AB917" s="262"/>
      <c r="AC917" s="262"/>
      <c r="AD917" s="262"/>
      <c r="AE917" s="262"/>
      <c r="AF917" s="262"/>
      <c r="AG917" s="37"/>
      <c r="AH917" s="37"/>
    </row>
    <row r="918" spans="1:34">
      <c r="A918" s="265">
        <v>44046</v>
      </c>
      <c r="B918" s="115" t="s">
        <v>281</v>
      </c>
      <c r="C918" s="37">
        <v>881442323</v>
      </c>
      <c r="D918" s="115" t="s">
        <v>152</v>
      </c>
      <c r="E918" s="115" t="s">
        <v>393</v>
      </c>
      <c r="F918" s="115" t="s">
        <v>268</v>
      </c>
      <c r="G918" s="37"/>
      <c r="H918" s="37"/>
      <c r="I918" s="265">
        <v>44060</v>
      </c>
      <c r="J918" s="37"/>
      <c r="K918" s="629"/>
      <c r="L918" s="37"/>
      <c r="M918" s="678" t="s">
        <v>195</v>
      </c>
      <c r="N918" s="37"/>
      <c r="O918" s="37"/>
      <c r="P918" s="37"/>
      <c r="Q918" s="37"/>
      <c r="R918" s="37"/>
      <c r="S918" s="262"/>
      <c r="T918" s="262"/>
      <c r="U918" s="262"/>
      <c r="V918" s="262"/>
      <c r="W918" s="262"/>
      <c r="X918" s="262"/>
      <c r="Y918" s="262"/>
      <c r="Z918" s="262"/>
      <c r="AA918" s="262"/>
      <c r="AB918" s="262"/>
      <c r="AC918" s="262"/>
      <c r="AD918" s="262"/>
      <c r="AE918" s="262"/>
      <c r="AF918" s="262"/>
      <c r="AG918" s="37"/>
      <c r="AH918" s="37"/>
    </row>
    <row r="919" spans="1:34">
      <c r="A919" s="265">
        <v>44048</v>
      </c>
      <c r="B919" s="115" t="s">
        <v>154</v>
      </c>
      <c r="C919" s="37">
        <v>881446208</v>
      </c>
      <c r="D919" s="115" t="s">
        <v>139</v>
      </c>
      <c r="E919" s="115" t="s">
        <v>140</v>
      </c>
      <c r="F919" s="115" t="s">
        <v>181</v>
      </c>
      <c r="G919" s="37"/>
      <c r="H919" s="37"/>
      <c r="I919" s="265">
        <v>44064</v>
      </c>
      <c r="J919" s="37"/>
      <c r="K919" s="629"/>
      <c r="L919" s="37"/>
      <c r="M919" s="678" t="s">
        <v>195</v>
      </c>
      <c r="N919" s="37"/>
      <c r="O919" s="37"/>
      <c r="P919" s="37"/>
      <c r="Q919" s="37"/>
      <c r="R919" s="37"/>
      <c r="S919" s="262"/>
      <c r="T919" s="262"/>
      <c r="U919" s="262"/>
      <c r="V919" s="262"/>
      <c r="W919" s="262"/>
      <c r="X919" s="262"/>
      <c r="Y919" s="262"/>
      <c r="Z919" s="262"/>
      <c r="AA919" s="262"/>
      <c r="AB919" s="262"/>
      <c r="AC919" s="262"/>
      <c r="AD919" s="262"/>
      <c r="AE919" s="262"/>
      <c r="AF919" s="262"/>
      <c r="AG919" s="37"/>
      <c r="AH919" s="37"/>
    </row>
    <row r="920" spans="1:34">
      <c r="A920" s="666">
        <v>44055</v>
      </c>
      <c r="B920" s="115" t="s">
        <v>156</v>
      </c>
      <c r="C920" s="37">
        <v>881450380</v>
      </c>
      <c r="D920" s="115" t="s">
        <v>139</v>
      </c>
      <c r="E920" s="115" t="s">
        <v>140</v>
      </c>
      <c r="F920" s="665" t="s">
        <v>246</v>
      </c>
      <c r="G920" s="37"/>
      <c r="H920" s="265">
        <v>44069</v>
      </c>
      <c r="I920" s="265">
        <v>44063</v>
      </c>
      <c r="J920" s="115"/>
      <c r="K920" s="629"/>
      <c r="L920" s="37">
        <v>96</v>
      </c>
      <c r="M920" s="678"/>
      <c r="N920" s="642"/>
      <c r="O920" s="645"/>
      <c r="P920" s="262"/>
      <c r="Q920" s="629"/>
      <c r="R920" s="262"/>
      <c r="S920" s="262"/>
      <c r="T920" s="262"/>
      <c r="U920" s="262"/>
      <c r="V920" s="262"/>
      <c r="W920" s="262"/>
      <c r="X920" s="262"/>
      <c r="Y920" s="262"/>
      <c r="Z920" s="262"/>
      <c r="AA920" s="262"/>
      <c r="AB920" s="262"/>
      <c r="AC920" s="262"/>
      <c r="AD920" s="262"/>
      <c r="AE920" s="262"/>
      <c r="AF920" s="262"/>
      <c r="AG920" s="37"/>
      <c r="AH920" s="37"/>
    </row>
    <row r="921" spans="1:34">
      <c r="A921" s="265">
        <v>44053</v>
      </c>
      <c r="B921" s="115" t="s">
        <v>138</v>
      </c>
      <c r="C921" s="37">
        <v>881876663</v>
      </c>
      <c r="D921" s="115" t="s">
        <v>345</v>
      </c>
      <c r="E921" s="115" t="s">
        <v>140</v>
      </c>
      <c r="F921" s="115" t="s">
        <v>142</v>
      </c>
      <c r="G921" s="37"/>
      <c r="H921" s="265"/>
      <c r="I921" s="265">
        <v>44082</v>
      </c>
      <c r="J921" s="115"/>
      <c r="K921" s="629"/>
      <c r="L921" s="37"/>
      <c r="M921" s="115"/>
      <c r="N921" s="642"/>
      <c r="O921" s="645"/>
      <c r="P921" s="262"/>
      <c r="Q921" s="629"/>
      <c r="R921" s="262"/>
      <c r="S921" s="262"/>
      <c r="T921" s="262"/>
      <c r="U921" s="262"/>
      <c r="V921" s="262"/>
      <c r="W921" s="262"/>
      <c r="X921" s="262"/>
      <c r="Y921" s="262"/>
      <c r="Z921" s="262"/>
      <c r="AA921" s="262"/>
      <c r="AB921" s="262"/>
      <c r="AC921" s="262"/>
      <c r="AD921" s="262"/>
      <c r="AE921" s="262"/>
      <c r="AF921" s="262"/>
      <c r="AG921" s="37"/>
      <c r="AH921" s="37"/>
    </row>
    <row r="922" spans="1:34">
      <c r="A922" s="265">
        <v>44071</v>
      </c>
      <c r="B922" s="115" t="s">
        <v>146</v>
      </c>
      <c r="C922" s="37">
        <v>881451368</v>
      </c>
      <c r="D922" s="115" t="s">
        <v>139</v>
      </c>
      <c r="E922" s="115" t="s">
        <v>147</v>
      </c>
      <c r="F922" s="115" t="s">
        <v>311</v>
      </c>
      <c r="G922" s="37"/>
      <c r="H922" s="37"/>
      <c r="I922" s="37"/>
      <c r="J922" s="37"/>
      <c r="K922" s="629"/>
      <c r="L922" s="37"/>
      <c r="M922" s="572"/>
      <c r="N922" s="84"/>
      <c r="O922" s="84"/>
      <c r="P922" s="84"/>
      <c r="Q922" s="84"/>
      <c r="R922" s="84"/>
      <c r="S922" s="262"/>
      <c r="T922" s="262"/>
      <c r="U922" s="262"/>
      <c r="V922" s="262"/>
      <c r="W922" s="262"/>
      <c r="X922" s="262"/>
      <c r="Y922" s="262"/>
      <c r="Z922" s="262"/>
      <c r="AA922" s="262"/>
      <c r="AB922" s="262"/>
      <c r="AC922" s="262"/>
      <c r="AD922" s="262"/>
      <c r="AE922" s="262"/>
      <c r="AF922" s="262"/>
      <c r="AG922" s="37"/>
      <c r="AH922" s="37"/>
    </row>
    <row r="923" spans="1:34">
      <c r="A923" s="265">
        <v>44053</v>
      </c>
      <c r="B923" s="115" t="s">
        <v>144</v>
      </c>
      <c r="C923" s="37">
        <v>881455719</v>
      </c>
      <c r="D923" s="115" t="s">
        <v>139</v>
      </c>
      <c r="E923" s="115" t="s">
        <v>150</v>
      </c>
      <c r="F923" s="115" t="s">
        <v>642</v>
      </c>
      <c r="G923" s="265">
        <v>44053</v>
      </c>
      <c r="H923" s="265"/>
      <c r="I923" s="265">
        <v>44070</v>
      </c>
      <c r="J923" s="115"/>
      <c r="K923" s="629"/>
      <c r="L923" s="37"/>
      <c r="M923" s="678" t="s">
        <v>323</v>
      </c>
      <c r="N923" s="642"/>
      <c r="O923" s="645"/>
      <c r="P923" s="262"/>
      <c r="Q923" s="629"/>
      <c r="R923" s="262"/>
      <c r="S923" s="262"/>
      <c r="T923" s="262"/>
      <c r="U923" s="262"/>
      <c r="V923" s="262"/>
      <c r="W923" s="262"/>
      <c r="X923" s="262"/>
      <c r="Y923" s="262"/>
      <c r="Z923" s="262"/>
      <c r="AA923" s="262"/>
      <c r="AB923" s="262"/>
      <c r="AC923" s="262"/>
      <c r="AD923" s="262"/>
      <c r="AE923" s="262"/>
      <c r="AF923" s="262"/>
      <c r="AG923" s="37"/>
      <c r="AH923" s="37"/>
    </row>
    <row r="924" spans="1:34">
      <c r="A924" s="666">
        <v>44062</v>
      </c>
      <c r="B924" s="115" t="s">
        <v>227</v>
      </c>
      <c r="C924" s="23">
        <v>881456860</v>
      </c>
      <c r="D924" s="115" t="s">
        <v>152</v>
      </c>
      <c r="E924" s="115" t="s">
        <v>140</v>
      </c>
      <c r="F924" s="665" t="s">
        <v>142</v>
      </c>
      <c r="G924" s="37"/>
      <c r="H924" s="265"/>
      <c r="I924" s="265">
        <v>44076</v>
      </c>
      <c r="J924" s="115"/>
      <c r="K924" s="629"/>
      <c r="L924" s="37"/>
      <c r="M924" s="678" t="s">
        <v>643</v>
      </c>
      <c r="N924" s="642"/>
      <c r="O924" s="645"/>
      <c r="P924" s="262"/>
      <c r="Q924" s="629"/>
      <c r="R924" s="262"/>
      <c r="S924" s="262"/>
      <c r="T924" s="262"/>
      <c r="U924" s="262"/>
      <c r="V924" s="262"/>
      <c r="W924" s="262"/>
      <c r="X924" s="262"/>
      <c r="Y924" s="262"/>
      <c r="Z924" s="262"/>
      <c r="AA924" s="262"/>
      <c r="AB924" s="262"/>
      <c r="AC924" s="262"/>
      <c r="AD924" s="262"/>
      <c r="AE924" s="262"/>
      <c r="AF924" s="262"/>
      <c r="AG924" s="37"/>
      <c r="AH924" s="37"/>
    </row>
    <row r="925" spans="1:34">
      <c r="A925" s="265">
        <v>44070</v>
      </c>
      <c r="B925" s="115" t="s">
        <v>144</v>
      </c>
      <c r="C925" s="37">
        <v>881457679</v>
      </c>
      <c r="D925" s="115" t="s">
        <v>139</v>
      </c>
      <c r="E925" s="115" t="s">
        <v>140</v>
      </c>
      <c r="F925" s="115" t="s">
        <v>163</v>
      </c>
      <c r="G925" s="265">
        <v>44067</v>
      </c>
      <c r="H925" s="265">
        <v>44070</v>
      </c>
      <c r="I925" s="265">
        <v>44088</v>
      </c>
      <c r="J925" s="115" t="s">
        <v>163</v>
      </c>
      <c r="K925" s="680" t="s">
        <v>644</v>
      </c>
      <c r="L925" s="37">
        <v>382.46</v>
      </c>
      <c r="M925" s="682" t="s">
        <v>304</v>
      </c>
      <c r="N925" s="84"/>
      <c r="O925" s="84"/>
      <c r="P925" s="84"/>
      <c r="Q925" s="84"/>
      <c r="R925" s="84"/>
      <c r="S925" s="262"/>
      <c r="T925" s="262"/>
      <c r="U925" s="262"/>
      <c r="V925" s="262"/>
      <c r="W925" s="262"/>
      <c r="X925" s="262"/>
      <c r="Y925" s="262"/>
      <c r="Z925" s="262"/>
      <c r="AA925" s="262"/>
      <c r="AB925" s="262"/>
      <c r="AC925" s="262"/>
      <c r="AD925" s="262"/>
      <c r="AE925" s="262"/>
      <c r="AF925" s="262"/>
      <c r="AG925" s="37"/>
      <c r="AH925" s="37"/>
    </row>
    <row r="926" spans="1:34">
      <c r="A926" s="265">
        <v>44046</v>
      </c>
      <c r="B926" s="115" t="s">
        <v>206</v>
      </c>
      <c r="C926" s="37">
        <v>881457683</v>
      </c>
      <c r="D926" s="115" t="s">
        <v>139</v>
      </c>
      <c r="E926" s="115" t="s">
        <v>140</v>
      </c>
      <c r="F926" s="37"/>
      <c r="G926" s="37"/>
      <c r="H926" s="37"/>
      <c r="I926" s="265">
        <v>44068</v>
      </c>
      <c r="J926" s="37"/>
      <c r="K926" s="629"/>
      <c r="L926" s="37"/>
      <c r="M926" s="572"/>
      <c r="N926" s="37"/>
      <c r="O926" s="37"/>
      <c r="P926" s="37"/>
      <c r="Q926" s="37"/>
      <c r="R926" s="37"/>
      <c r="S926" s="262"/>
      <c r="T926" s="262"/>
      <c r="U926" s="262"/>
      <c r="V926" s="262"/>
      <c r="W926" s="262"/>
      <c r="X926" s="262"/>
      <c r="Y926" s="262"/>
      <c r="Z926" s="262"/>
      <c r="AA926" s="262"/>
      <c r="AB926" s="262"/>
      <c r="AC926" s="262"/>
      <c r="AD926" s="262"/>
      <c r="AE926" s="262"/>
      <c r="AF926" s="262"/>
      <c r="AG926" s="37"/>
      <c r="AH926" s="37"/>
    </row>
    <row r="927" spans="1:34">
      <c r="A927" s="666">
        <v>44054</v>
      </c>
      <c r="B927" s="115" t="s">
        <v>154</v>
      </c>
      <c r="C927" s="37">
        <v>881460446</v>
      </c>
      <c r="D927" s="115" t="s">
        <v>139</v>
      </c>
      <c r="E927" s="115" t="s">
        <v>100</v>
      </c>
      <c r="F927" s="665"/>
      <c r="G927" s="37"/>
      <c r="H927" s="265"/>
      <c r="I927" s="265"/>
      <c r="J927" s="115"/>
      <c r="K927" s="629"/>
      <c r="L927" s="37"/>
      <c r="M927" s="678"/>
      <c r="N927" s="642"/>
      <c r="O927" s="645"/>
      <c r="P927" s="262"/>
      <c r="Q927" s="629"/>
      <c r="R927" s="262"/>
      <c r="S927" s="262"/>
      <c r="T927" s="262"/>
      <c r="U927" s="262"/>
      <c r="V927" s="262"/>
      <c r="W927" s="262"/>
      <c r="X927" s="262"/>
      <c r="Y927" s="262"/>
      <c r="Z927" s="262"/>
      <c r="AA927" s="262"/>
      <c r="AB927" s="262"/>
      <c r="AC927" s="262"/>
      <c r="AD927" s="262"/>
      <c r="AE927" s="262"/>
      <c r="AF927" s="262"/>
      <c r="AG927" s="37"/>
      <c r="AH927" s="37"/>
    </row>
    <row r="928" spans="1:34">
      <c r="A928" s="265">
        <v>44049</v>
      </c>
      <c r="B928" s="115" t="s">
        <v>281</v>
      </c>
      <c r="C928" s="37">
        <v>881461778</v>
      </c>
      <c r="D928" s="115" t="s">
        <v>152</v>
      </c>
      <c r="E928" s="115" t="s">
        <v>140</v>
      </c>
      <c r="F928" s="115" t="s">
        <v>142</v>
      </c>
      <c r="G928" s="37"/>
      <c r="H928" s="265"/>
      <c r="I928" s="265">
        <v>44063</v>
      </c>
      <c r="J928" s="115"/>
      <c r="K928" s="629"/>
      <c r="L928" s="37"/>
      <c r="M928" s="678" t="s">
        <v>195</v>
      </c>
      <c r="N928" s="642"/>
      <c r="O928" s="645"/>
      <c r="P928" s="262"/>
      <c r="Q928" s="629"/>
      <c r="R928" s="262"/>
      <c r="S928" s="262"/>
      <c r="T928" s="262"/>
      <c r="U928" s="262"/>
      <c r="V928" s="262"/>
      <c r="W928" s="262"/>
      <c r="X928" s="262"/>
      <c r="Y928" s="262"/>
      <c r="Z928" s="262"/>
      <c r="AA928" s="262"/>
      <c r="AB928" s="262"/>
      <c r="AC928" s="262"/>
      <c r="AD928" s="262"/>
      <c r="AE928" s="262"/>
      <c r="AF928" s="262"/>
      <c r="AG928" s="37"/>
      <c r="AH928" s="37"/>
    </row>
    <row r="929" spans="1:34">
      <c r="A929" s="265">
        <v>44070</v>
      </c>
      <c r="B929" s="115" t="s">
        <v>154</v>
      </c>
      <c r="C929" s="37">
        <v>881472392</v>
      </c>
      <c r="D929" s="115" t="s">
        <v>139</v>
      </c>
      <c r="E929" s="115" t="s">
        <v>100</v>
      </c>
      <c r="F929" s="37"/>
      <c r="G929" s="37"/>
      <c r="H929" s="37"/>
      <c r="I929" s="265">
        <v>44085</v>
      </c>
      <c r="J929" s="37"/>
      <c r="K929" s="629"/>
      <c r="L929" s="37"/>
      <c r="M929" s="572"/>
      <c r="N929" s="84"/>
      <c r="O929" s="84"/>
      <c r="P929" s="84"/>
      <c r="Q929" s="84"/>
      <c r="R929" s="84"/>
      <c r="S929" s="262"/>
      <c r="T929" s="262"/>
      <c r="U929" s="262"/>
      <c r="V929" s="262"/>
      <c r="W929" s="262"/>
      <c r="X929" s="262"/>
      <c r="Y929" s="262"/>
      <c r="Z929" s="262"/>
      <c r="AA929" s="262"/>
      <c r="AB929" s="262"/>
      <c r="AC929" s="262"/>
      <c r="AD929" s="262"/>
      <c r="AE929" s="262"/>
      <c r="AF929" s="262"/>
      <c r="AG929" s="37"/>
      <c r="AH929" s="37"/>
    </row>
    <row r="930" spans="1:34">
      <c r="A930" s="666">
        <v>44061</v>
      </c>
      <c r="B930" s="115" t="s">
        <v>146</v>
      </c>
      <c r="C930" s="23">
        <v>881472692</v>
      </c>
      <c r="D930" s="115" t="s">
        <v>139</v>
      </c>
      <c r="E930" s="115" t="s">
        <v>458</v>
      </c>
      <c r="F930" s="665" t="s">
        <v>302</v>
      </c>
      <c r="G930" s="265"/>
      <c r="H930" s="265">
        <v>44069</v>
      </c>
      <c r="I930" s="265"/>
      <c r="J930" s="115" t="s">
        <v>142</v>
      </c>
      <c r="K930" s="629"/>
      <c r="L930" s="37">
        <v>599.28</v>
      </c>
      <c r="M930" s="682" t="s">
        <v>408</v>
      </c>
      <c r="N930" s="642"/>
      <c r="O930" s="645">
        <v>44063</v>
      </c>
      <c r="P930" s="262">
        <v>300</v>
      </c>
      <c r="Q930" s="629"/>
      <c r="R930" s="262"/>
      <c r="S930" s="262"/>
      <c r="T930" s="262"/>
      <c r="U930" s="262"/>
      <c r="V930" s="262"/>
      <c r="W930" s="262"/>
      <c r="X930" s="262"/>
      <c r="Y930" s="262"/>
      <c r="Z930" s="262"/>
      <c r="AA930" s="262"/>
      <c r="AB930" s="262"/>
      <c r="AC930" s="262"/>
      <c r="AD930" s="262"/>
      <c r="AE930" s="262"/>
      <c r="AF930" s="262"/>
      <c r="AG930" s="37"/>
      <c r="AH930" s="37"/>
    </row>
    <row r="931" spans="1:34">
      <c r="A931" s="666">
        <v>44054</v>
      </c>
      <c r="B931" s="115" t="s">
        <v>138</v>
      </c>
      <c r="C931" s="37">
        <v>881472765</v>
      </c>
      <c r="D931" s="115" t="s">
        <v>345</v>
      </c>
      <c r="E931" s="115" t="s">
        <v>140</v>
      </c>
      <c r="F931" s="665" t="s">
        <v>142</v>
      </c>
      <c r="G931" s="37"/>
      <c r="H931" s="265"/>
      <c r="I931" s="265">
        <v>44069</v>
      </c>
      <c r="J931" s="115"/>
      <c r="K931" s="629"/>
      <c r="L931" s="37"/>
      <c r="M931" s="115" t="s">
        <v>195</v>
      </c>
      <c r="N931" s="642"/>
      <c r="O931" s="645"/>
      <c r="P931" s="262"/>
      <c r="Q931" s="629"/>
      <c r="R931" s="262"/>
      <c r="S931" s="262"/>
      <c r="T931" s="262"/>
      <c r="U931" s="262"/>
      <c r="V931" s="262"/>
      <c r="W931" s="262"/>
      <c r="X931" s="262"/>
      <c r="Y931" s="262"/>
      <c r="Z931" s="262"/>
      <c r="AA931" s="262"/>
      <c r="AB931" s="262"/>
      <c r="AC931" s="262"/>
      <c r="AD931" s="262"/>
      <c r="AE931" s="262"/>
      <c r="AF931" s="262"/>
      <c r="AG931" s="37"/>
      <c r="AH931" s="37"/>
    </row>
    <row r="932" spans="1:34">
      <c r="A932" s="666">
        <v>44055</v>
      </c>
      <c r="B932" s="115" t="s">
        <v>156</v>
      </c>
      <c r="C932" s="37">
        <v>881474897</v>
      </c>
      <c r="D932" s="115" t="s">
        <v>152</v>
      </c>
      <c r="E932" s="115" t="s">
        <v>140</v>
      </c>
      <c r="F932" s="665"/>
      <c r="G932" s="37"/>
      <c r="H932" s="265"/>
      <c r="I932" s="265"/>
      <c r="J932" s="115"/>
      <c r="K932" s="629"/>
      <c r="L932" s="37"/>
      <c r="M932" s="678"/>
      <c r="N932" s="642"/>
      <c r="O932" s="645"/>
      <c r="P932" s="262"/>
      <c r="Q932" s="629"/>
      <c r="R932" s="262"/>
      <c r="S932" s="262"/>
      <c r="T932" s="262"/>
      <c r="U932" s="262"/>
      <c r="V932" s="262"/>
      <c r="W932" s="262"/>
      <c r="X932" s="262"/>
      <c r="Y932" s="262"/>
      <c r="Z932" s="262"/>
      <c r="AA932" s="262"/>
      <c r="AB932" s="262"/>
      <c r="AC932" s="262"/>
      <c r="AD932" s="262"/>
      <c r="AE932" s="262"/>
      <c r="AF932" s="262"/>
      <c r="AG932" s="37"/>
      <c r="AH932" s="37"/>
    </row>
    <row r="933" spans="1:34" ht="34">
      <c r="A933" s="265">
        <v>44050</v>
      </c>
      <c r="B933" s="115" t="s">
        <v>146</v>
      </c>
      <c r="C933" s="115">
        <v>881474901</v>
      </c>
      <c r="D933" s="115" t="s">
        <v>152</v>
      </c>
      <c r="E933" s="115" t="s">
        <v>150</v>
      </c>
      <c r="F933" s="115" t="s">
        <v>142</v>
      </c>
      <c r="G933" s="37"/>
      <c r="H933" s="265">
        <v>44050</v>
      </c>
      <c r="I933" s="37"/>
      <c r="J933" s="115" t="s">
        <v>142</v>
      </c>
      <c r="K933" s="629"/>
      <c r="L933" s="37">
        <v>125.5</v>
      </c>
      <c r="M933" s="682" t="s">
        <v>269</v>
      </c>
      <c r="N933" s="642"/>
      <c r="O933" s="687" t="s">
        <v>645</v>
      </c>
      <c r="P933" s="262">
        <v>807.3</v>
      </c>
      <c r="Q933" s="629"/>
      <c r="R933" s="262"/>
      <c r="S933" s="262"/>
      <c r="T933" s="262"/>
      <c r="U933" s="262"/>
      <c r="V933" s="262"/>
      <c r="W933" s="262"/>
      <c r="X933" s="262"/>
      <c r="Y933" s="262"/>
      <c r="Z933" s="262"/>
      <c r="AA933" s="262"/>
      <c r="AB933" s="262"/>
      <c r="AC933" s="262"/>
      <c r="AD933" s="262"/>
      <c r="AE933" s="262"/>
      <c r="AF933" s="262"/>
      <c r="AG933" s="37"/>
      <c r="AH933" s="37"/>
    </row>
    <row r="934" spans="1:34">
      <c r="A934" s="265">
        <v>44046</v>
      </c>
      <c r="B934" s="115" t="s">
        <v>144</v>
      </c>
      <c r="C934" s="37">
        <v>881474931</v>
      </c>
      <c r="D934" s="115" t="s">
        <v>152</v>
      </c>
      <c r="E934" s="115" t="s">
        <v>150</v>
      </c>
      <c r="F934" s="115" t="s">
        <v>142</v>
      </c>
      <c r="G934" s="115" t="s">
        <v>646</v>
      </c>
      <c r="H934" s="37"/>
      <c r="I934" s="265">
        <v>44071</v>
      </c>
      <c r="J934" s="37"/>
      <c r="K934" s="629"/>
      <c r="L934" s="37"/>
      <c r="M934" s="678" t="s">
        <v>145</v>
      </c>
      <c r="N934" s="37"/>
      <c r="O934" s="37"/>
      <c r="P934" s="37"/>
      <c r="Q934" s="37"/>
      <c r="R934" s="37"/>
      <c r="S934" s="262"/>
      <c r="T934" s="262"/>
      <c r="U934" s="262"/>
      <c r="V934" s="262"/>
      <c r="W934" s="262"/>
      <c r="X934" s="262"/>
      <c r="Y934" s="262"/>
      <c r="Z934" s="262"/>
      <c r="AA934" s="262"/>
      <c r="AB934" s="262"/>
      <c r="AC934" s="262"/>
      <c r="AD934" s="262"/>
      <c r="AE934" s="262"/>
      <c r="AF934" s="262"/>
      <c r="AG934" s="37"/>
      <c r="AH934" s="37"/>
    </row>
    <row r="935" spans="1:34">
      <c r="A935" s="265">
        <v>44070</v>
      </c>
      <c r="B935" s="115" t="s">
        <v>154</v>
      </c>
      <c r="C935" s="37">
        <v>881475992</v>
      </c>
      <c r="D935" s="115" t="s">
        <v>139</v>
      </c>
      <c r="E935" s="115" t="s">
        <v>140</v>
      </c>
      <c r="F935" s="115" t="s">
        <v>168</v>
      </c>
      <c r="G935" s="37"/>
      <c r="H935" s="37"/>
      <c r="I935" s="265">
        <v>44084</v>
      </c>
      <c r="J935" s="37"/>
      <c r="K935" s="629"/>
      <c r="L935" s="37"/>
      <c r="M935" s="572"/>
      <c r="N935" s="84"/>
      <c r="O935" s="84"/>
      <c r="P935" s="84"/>
      <c r="Q935" s="84"/>
      <c r="R935" s="84"/>
      <c r="S935" s="262"/>
      <c r="T935" s="262"/>
      <c r="U935" s="262"/>
      <c r="V935" s="262"/>
      <c r="W935" s="262"/>
      <c r="X935" s="262"/>
      <c r="Y935" s="262"/>
      <c r="Z935" s="262"/>
      <c r="AA935" s="262"/>
      <c r="AB935" s="262"/>
      <c r="AC935" s="262"/>
      <c r="AD935" s="262"/>
      <c r="AE935" s="262"/>
      <c r="AF935" s="262"/>
      <c r="AG935" s="37"/>
      <c r="AH935" s="37"/>
    </row>
    <row r="936" spans="1:34">
      <c r="A936" s="265">
        <v>44053</v>
      </c>
      <c r="B936" s="115" t="s">
        <v>156</v>
      </c>
      <c r="C936" s="37">
        <v>881476338</v>
      </c>
      <c r="D936" s="115" t="s">
        <v>139</v>
      </c>
      <c r="E936" s="115" t="s">
        <v>140</v>
      </c>
      <c r="F936" s="115" t="s">
        <v>142</v>
      </c>
      <c r="G936" s="37"/>
      <c r="H936" s="265">
        <v>44053</v>
      </c>
      <c r="I936" s="265">
        <v>44063</v>
      </c>
      <c r="J936" s="115" t="s">
        <v>142</v>
      </c>
      <c r="K936" s="629"/>
      <c r="L936" s="37">
        <v>5980.5</v>
      </c>
      <c r="M936" s="678" t="s">
        <v>647</v>
      </c>
      <c r="N936" s="642"/>
      <c r="O936" s="645"/>
      <c r="P936" s="262"/>
      <c r="Q936" s="629"/>
      <c r="R936" s="262"/>
      <c r="S936" s="262"/>
      <c r="T936" s="262"/>
      <c r="U936" s="262"/>
      <c r="V936" s="262"/>
      <c r="W936" s="262"/>
      <c r="X936" s="262"/>
      <c r="Y936" s="262"/>
      <c r="Z936" s="262"/>
      <c r="AA936" s="262"/>
      <c r="AB936" s="262"/>
      <c r="AC936" s="262"/>
      <c r="AD936" s="262"/>
      <c r="AE936" s="262"/>
      <c r="AF936" s="262"/>
      <c r="AG936" s="37"/>
      <c r="AH936" s="37"/>
    </row>
    <row r="937" spans="1:34">
      <c r="A937" s="265">
        <v>44047</v>
      </c>
      <c r="B937" s="115" t="s">
        <v>156</v>
      </c>
      <c r="C937" s="37">
        <v>881476410</v>
      </c>
      <c r="D937" s="115" t="s">
        <v>152</v>
      </c>
      <c r="E937" s="115" t="s">
        <v>140</v>
      </c>
      <c r="F937" s="37"/>
      <c r="G937" s="37"/>
      <c r="H937" s="265">
        <v>44047</v>
      </c>
      <c r="I937" s="265">
        <v>44058</v>
      </c>
      <c r="J937" s="37"/>
      <c r="K937" s="629"/>
      <c r="L937" s="37">
        <v>337.09</v>
      </c>
      <c r="M937" s="572"/>
      <c r="N937" s="37"/>
      <c r="O937" s="37"/>
      <c r="P937" s="37"/>
      <c r="Q937" s="37"/>
      <c r="R937" s="37"/>
      <c r="S937" s="262"/>
      <c r="T937" s="262"/>
      <c r="U937" s="262"/>
      <c r="V937" s="262"/>
      <c r="W937" s="262"/>
      <c r="X937" s="262"/>
      <c r="Y937" s="262"/>
      <c r="Z937" s="262"/>
      <c r="AA937" s="262"/>
      <c r="AB937" s="262"/>
      <c r="AC937" s="262"/>
      <c r="AD937" s="262"/>
      <c r="AE937" s="262"/>
      <c r="AF937" s="262"/>
      <c r="AG937" s="37"/>
      <c r="AH937" s="37"/>
    </row>
    <row r="938" spans="1:34">
      <c r="A938" s="265">
        <v>44047</v>
      </c>
      <c r="B938" s="115" t="s">
        <v>156</v>
      </c>
      <c r="C938" s="37">
        <v>881476410</v>
      </c>
      <c r="D938" s="115" t="s">
        <v>152</v>
      </c>
      <c r="E938" s="115" t="s">
        <v>140</v>
      </c>
      <c r="F938" s="115" t="s">
        <v>142</v>
      </c>
      <c r="G938" s="37"/>
      <c r="H938" s="265">
        <v>44049</v>
      </c>
      <c r="I938" s="265">
        <v>44059</v>
      </c>
      <c r="J938" s="37"/>
      <c r="K938" s="629"/>
      <c r="L938" s="37">
        <v>53.5</v>
      </c>
      <c r="M938" s="678" t="s">
        <v>198</v>
      </c>
      <c r="N938" s="37"/>
      <c r="O938" s="37"/>
      <c r="P938" s="37"/>
      <c r="Q938" s="37"/>
      <c r="R938" s="37"/>
      <c r="S938" s="262"/>
      <c r="T938" s="262"/>
      <c r="U938" s="262"/>
      <c r="V938" s="262"/>
      <c r="W938" s="262"/>
      <c r="X938" s="262"/>
      <c r="Y938" s="262"/>
      <c r="Z938" s="262"/>
      <c r="AA938" s="262"/>
      <c r="AB938" s="262"/>
      <c r="AC938" s="262"/>
      <c r="AD938" s="262"/>
      <c r="AE938" s="262"/>
      <c r="AF938" s="262"/>
      <c r="AG938" s="37"/>
      <c r="AH938" s="37"/>
    </row>
    <row r="939" spans="1:34">
      <c r="A939" s="265">
        <v>44047</v>
      </c>
      <c r="B939" s="115" t="s">
        <v>156</v>
      </c>
      <c r="C939" s="37">
        <v>881476410</v>
      </c>
      <c r="D939" s="115" t="s">
        <v>152</v>
      </c>
      <c r="E939" s="115" t="s">
        <v>140</v>
      </c>
      <c r="F939" s="115" t="s">
        <v>142</v>
      </c>
      <c r="G939" s="37"/>
      <c r="H939" s="265">
        <v>44053</v>
      </c>
      <c r="I939" s="265">
        <v>44063</v>
      </c>
      <c r="J939" s="37"/>
      <c r="K939" s="629"/>
      <c r="L939" s="37">
        <v>198.5</v>
      </c>
      <c r="M939" s="678" t="s">
        <v>648</v>
      </c>
      <c r="N939" s="37"/>
      <c r="O939" s="37"/>
      <c r="P939" s="37"/>
      <c r="Q939" s="37"/>
      <c r="R939" s="37"/>
      <c r="S939" s="262"/>
      <c r="T939" s="262"/>
      <c r="U939" s="262"/>
      <c r="V939" s="262"/>
      <c r="W939" s="262"/>
      <c r="X939" s="262"/>
      <c r="Y939" s="262"/>
      <c r="Z939" s="262"/>
      <c r="AA939" s="262"/>
      <c r="AB939" s="262"/>
      <c r="AC939" s="262"/>
      <c r="AD939" s="262"/>
      <c r="AE939" s="262"/>
      <c r="AF939" s="262"/>
      <c r="AG939" s="37"/>
      <c r="AH939" s="37"/>
    </row>
    <row r="940" spans="1:34">
      <c r="A940" s="265">
        <v>44047</v>
      </c>
      <c r="B940" s="115" t="s">
        <v>156</v>
      </c>
      <c r="C940" s="37">
        <v>881476410</v>
      </c>
      <c r="D940" s="115" t="s">
        <v>152</v>
      </c>
      <c r="E940" s="115" t="s">
        <v>140</v>
      </c>
      <c r="F940" s="115" t="s">
        <v>142</v>
      </c>
      <c r="G940" s="37"/>
      <c r="H940" s="265">
        <v>44060</v>
      </c>
      <c r="I940" s="265">
        <v>44063</v>
      </c>
      <c r="J940" s="37"/>
      <c r="K940" s="629"/>
      <c r="L940" s="37">
        <v>277.5</v>
      </c>
      <c r="M940" s="678" t="s">
        <v>479</v>
      </c>
      <c r="N940" s="37"/>
      <c r="O940" s="37"/>
      <c r="P940" s="37"/>
      <c r="Q940" s="37"/>
      <c r="R940" s="37"/>
      <c r="S940" s="262"/>
      <c r="T940" s="262"/>
      <c r="U940" s="262"/>
      <c r="V940" s="262"/>
      <c r="W940" s="262"/>
      <c r="X940" s="262"/>
      <c r="Y940" s="262"/>
      <c r="Z940" s="262"/>
      <c r="AA940" s="262"/>
      <c r="AB940" s="262"/>
      <c r="AC940" s="262"/>
      <c r="AD940" s="262"/>
      <c r="AE940" s="262"/>
      <c r="AF940" s="262"/>
      <c r="AG940" s="37"/>
      <c r="AH940" s="37"/>
    </row>
    <row r="941" spans="1:34">
      <c r="A941" s="265">
        <v>44053</v>
      </c>
      <c r="B941" s="115" t="s">
        <v>144</v>
      </c>
      <c r="C941" s="37">
        <v>881477826</v>
      </c>
      <c r="D941" s="115" t="s">
        <v>152</v>
      </c>
      <c r="E941" s="115" t="s">
        <v>150</v>
      </c>
      <c r="F941" s="115" t="s">
        <v>142</v>
      </c>
      <c r="G941" s="265">
        <v>44067</v>
      </c>
      <c r="H941" s="265"/>
      <c r="I941" s="265">
        <v>44090</v>
      </c>
      <c r="J941" s="115"/>
      <c r="K941" s="629"/>
      <c r="L941" s="37"/>
      <c r="M941" s="678" t="s">
        <v>649</v>
      </c>
      <c r="N941" s="642"/>
      <c r="O941" s="645">
        <v>44067</v>
      </c>
      <c r="P941" s="262">
        <v>126.5</v>
      </c>
      <c r="Q941" s="629"/>
      <c r="R941" s="262"/>
      <c r="S941" s="262"/>
      <c r="T941" s="262"/>
      <c r="U941" s="262"/>
      <c r="V941" s="262"/>
      <c r="W941" s="262"/>
      <c r="X941" s="262"/>
      <c r="Y941" s="262"/>
      <c r="Z941" s="262"/>
      <c r="AA941" s="262"/>
      <c r="AB941" s="262"/>
      <c r="AC941" s="262"/>
      <c r="AD941" s="262"/>
      <c r="AE941" s="262"/>
      <c r="AF941" s="262"/>
      <c r="AG941" s="37"/>
      <c r="AH941" s="37"/>
    </row>
    <row r="942" spans="1:34">
      <c r="A942" s="666">
        <v>44067</v>
      </c>
      <c r="B942" s="115" t="s">
        <v>156</v>
      </c>
      <c r="C942" s="37">
        <v>881480134</v>
      </c>
      <c r="D942" s="115" t="s">
        <v>139</v>
      </c>
      <c r="E942" s="115" t="s">
        <v>140</v>
      </c>
      <c r="F942" s="665"/>
      <c r="G942" s="37"/>
      <c r="H942" s="265">
        <v>44067</v>
      </c>
      <c r="I942" s="265"/>
      <c r="J942" s="115" t="s">
        <v>181</v>
      </c>
      <c r="K942" s="629"/>
      <c r="L942" s="37">
        <v>124.93</v>
      </c>
      <c r="M942" s="678"/>
      <c r="N942" s="642"/>
      <c r="O942" s="645"/>
      <c r="P942" s="262"/>
      <c r="Q942" s="629"/>
      <c r="R942" s="262"/>
      <c r="S942" s="262"/>
      <c r="T942" s="262"/>
      <c r="U942" s="262"/>
      <c r="V942" s="262"/>
      <c r="W942" s="262"/>
      <c r="X942" s="262"/>
      <c r="Y942" s="262"/>
      <c r="Z942" s="262"/>
      <c r="AA942" s="262"/>
      <c r="AB942" s="262"/>
      <c r="AC942" s="262"/>
      <c r="AD942" s="262"/>
      <c r="AE942" s="262"/>
      <c r="AF942" s="262"/>
      <c r="AG942" s="37"/>
      <c r="AH942" s="37"/>
    </row>
    <row r="943" spans="1:34">
      <c r="A943" s="666">
        <v>44055</v>
      </c>
      <c r="B943" s="115" t="s">
        <v>175</v>
      </c>
      <c r="C943" s="37">
        <v>881482536</v>
      </c>
      <c r="D943" s="115" t="s">
        <v>152</v>
      </c>
      <c r="E943" s="115" t="s">
        <v>147</v>
      </c>
      <c r="F943" s="665"/>
      <c r="G943" s="37"/>
      <c r="H943" s="265"/>
      <c r="I943" s="265"/>
      <c r="J943" s="115"/>
      <c r="K943" s="629"/>
      <c r="L943" s="37"/>
      <c r="M943" s="678"/>
      <c r="N943" s="642"/>
      <c r="O943" s="645">
        <v>44055</v>
      </c>
      <c r="P943" s="262">
        <v>450</v>
      </c>
      <c r="Q943" s="629"/>
      <c r="R943" s="262"/>
      <c r="S943" s="262"/>
      <c r="T943" s="262"/>
      <c r="U943" s="262"/>
      <c r="V943" s="262"/>
      <c r="W943" s="262"/>
      <c r="X943" s="262"/>
      <c r="Y943" s="262"/>
      <c r="Z943" s="262"/>
      <c r="AA943" s="262"/>
      <c r="AB943" s="262"/>
      <c r="AC943" s="262"/>
      <c r="AD943" s="262"/>
      <c r="AE943" s="262"/>
      <c r="AF943" s="262"/>
      <c r="AG943" s="37"/>
      <c r="AH943" s="37"/>
    </row>
    <row r="944" spans="1:34">
      <c r="A944" s="693">
        <v>44048</v>
      </c>
      <c r="B944" s="694" t="s">
        <v>156</v>
      </c>
      <c r="C944" s="670">
        <v>881482542</v>
      </c>
      <c r="D944" s="694" t="s">
        <v>152</v>
      </c>
      <c r="E944" s="694" t="s">
        <v>140</v>
      </c>
      <c r="F944" s="694" t="s">
        <v>142</v>
      </c>
      <c r="G944" s="670"/>
      <c r="H944" s="693">
        <v>44061</v>
      </c>
      <c r="I944" s="693">
        <v>44057</v>
      </c>
      <c r="J944" s="694" t="s">
        <v>142</v>
      </c>
      <c r="K944" s="506"/>
      <c r="L944" s="670">
        <v>223.78</v>
      </c>
      <c r="M944" s="695" t="s">
        <v>650</v>
      </c>
      <c r="N944" s="37"/>
      <c r="O944" s="37"/>
      <c r="P944" s="37"/>
      <c r="Q944" s="37"/>
      <c r="R944" s="37"/>
      <c r="S944" s="262"/>
      <c r="T944" s="262"/>
      <c r="U944" s="262"/>
      <c r="V944" s="262"/>
      <c r="W944" s="262"/>
      <c r="X944" s="262"/>
      <c r="Y944" s="262"/>
      <c r="Z944" s="262"/>
      <c r="AA944" s="262"/>
      <c r="AB944" s="262"/>
      <c r="AC944" s="262"/>
      <c r="AD944" s="262"/>
      <c r="AE944" s="262"/>
      <c r="AF944" s="262"/>
      <c r="AG944" s="37"/>
      <c r="AH944" s="37"/>
    </row>
    <row r="945" spans="1:34">
      <c r="A945" s="666">
        <v>44061</v>
      </c>
      <c r="B945" s="115" t="s">
        <v>194</v>
      </c>
      <c r="C945" s="23">
        <v>881482861</v>
      </c>
      <c r="D945" s="115" t="s">
        <v>139</v>
      </c>
      <c r="E945" s="115" t="s">
        <v>100</v>
      </c>
      <c r="F945" s="665" t="s">
        <v>651</v>
      </c>
      <c r="G945" s="265"/>
      <c r="H945" s="265"/>
      <c r="I945" s="265">
        <v>44076</v>
      </c>
      <c r="J945" s="115"/>
      <c r="K945" s="629"/>
      <c r="L945" s="37"/>
      <c r="M945" s="678"/>
      <c r="N945" s="642"/>
      <c r="O945" s="645"/>
      <c r="P945" s="262"/>
      <c r="Q945" s="629"/>
      <c r="R945" s="262"/>
      <c r="S945" s="262"/>
      <c r="T945" s="262"/>
      <c r="U945" s="262"/>
      <c r="V945" s="262"/>
      <c r="W945" s="262"/>
      <c r="X945" s="262"/>
      <c r="Y945" s="262"/>
      <c r="Z945" s="262"/>
      <c r="AA945" s="262"/>
      <c r="AB945" s="262"/>
      <c r="AC945" s="262"/>
      <c r="AD945" s="262"/>
      <c r="AE945" s="262"/>
      <c r="AF945" s="262"/>
      <c r="AG945" s="37"/>
      <c r="AH945" s="37"/>
    </row>
    <row r="946" spans="1:34">
      <c r="A946" s="666">
        <v>44055</v>
      </c>
      <c r="B946" s="115" t="s">
        <v>138</v>
      </c>
      <c r="C946" s="115">
        <v>880038196</v>
      </c>
      <c r="D946" s="115" t="s">
        <v>152</v>
      </c>
      <c r="E946" s="115" t="s">
        <v>140</v>
      </c>
      <c r="F946" s="665" t="s">
        <v>142</v>
      </c>
      <c r="G946" s="37"/>
      <c r="H946" s="265">
        <v>44061</v>
      </c>
      <c r="I946" s="265"/>
      <c r="J946" s="115" t="s">
        <v>142</v>
      </c>
      <c r="K946" s="629"/>
      <c r="L946" s="37">
        <v>1425.39</v>
      </c>
      <c r="M946" s="115"/>
      <c r="N946" s="642"/>
      <c r="O946" s="645"/>
      <c r="P946" s="262"/>
      <c r="Q946" s="629"/>
      <c r="R946" s="262"/>
      <c r="S946" s="262"/>
      <c r="T946" s="262"/>
      <c r="U946" s="262"/>
      <c r="V946" s="262"/>
      <c r="W946" s="262"/>
      <c r="X946" s="262"/>
      <c r="Y946" s="262"/>
      <c r="Z946" s="262"/>
      <c r="AA946" s="262"/>
      <c r="AB946" s="262"/>
      <c r="AC946" s="262"/>
      <c r="AD946" s="262"/>
      <c r="AE946" s="262"/>
      <c r="AF946" s="262"/>
      <c r="AG946" s="37"/>
      <c r="AH946" s="37"/>
    </row>
    <row r="947" spans="1:34">
      <c r="A947" s="265">
        <v>44053</v>
      </c>
      <c r="B947" s="115" t="s">
        <v>156</v>
      </c>
      <c r="C947" s="37">
        <v>881484693</v>
      </c>
      <c r="D947" s="115" t="s">
        <v>152</v>
      </c>
      <c r="E947" s="115" t="s">
        <v>140</v>
      </c>
      <c r="F947" s="115" t="s">
        <v>142</v>
      </c>
      <c r="G947" s="37"/>
      <c r="H947" s="265">
        <v>44064</v>
      </c>
      <c r="I947" s="265">
        <v>44069</v>
      </c>
      <c r="J947" s="115"/>
      <c r="K947" s="629"/>
      <c r="L947" s="37">
        <v>53.5</v>
      </c>
      <c r="M947" s="678" t="s">
        <v>652</v>
      </c>
      <c r="N947" s="642"/>
      <c r="O947" s="645"/>
      <c r="P947" s="262"/>
      <c r="Q947" s="629"/>
      <c r="R947" s="262"/>
      <c r="S947" s="262"/>
      <c r="T947" s="262"/>
      <c r="U947" s="262"/>
      <c r="V947" s="262"/>
      <c r="W947" s="262"/>
      <c r="X947" s="262"/>
      <c r="Y947" s="262"/>
      <c r="Z947" s="262"/>
      <c r="AA947" s="262"/>
      <c r="AB947" s="262"/>
      <c r="AC947" s="262"/>
      <c r="AD947" s="262"/>
      <c r="AE947" s="262"/>
      <c r="AF947" s="262"/>
      <c r="AG947" s="37"/>
      <c r="AH947" s="37"/>
    </row>
    <row r="948" spans="1:34">
      <c r="A948" s="265">
        <v>44048</v>
      </c>
      <c r="B948" s="115" t="s">
        <v>178</v>
      </c>
      <c r="C948" s="37">
        <v>881486753</v>
      </c>
      <c r="D948" s="115" t="s">
        <v>139</v>
      </c>
      <c r="E948" s="115" t="s">
        <v>140</v>
      </c>
      <c r="F948" s="115" t="s">
        <v>142</v>
      </c>
      <c r="G948" s="37"/>
      <c r="H948" s="265">
        <v>44049</v>
      </c>
      <c r="I948" s="265">
        <v>44050</v>
      </c>
      <c r="J948" s="115" t="s">
        <v>142</v>
      </c>
      <c r="K948" s="629"/>
      <c r="L948" s="37">
        <v>2249.6999999999998</v>
      </c>
      <c r="M948" s="572"/>
      <c r="N948" s="37"/>
      <c r="O948" s="37"/>
      <c r="P948" s="37"/>
      <c r="Q948" s="37"/>
      <c r="R948" s="37"/>
      <c r="S948" s="262"/>
      <c r="T948" s="262"/>
      <c r="U948" s="262"/>
      <c r="V948" s="262"/>
      <c r="W948" s="262"/>
      <c r="X948" s="262"/>
      <c r="Y948" s="262"/>
      <c r="Z948" s="262"/>
      <c r="AA948" s="262"/>
      <c r="AB948" s="262"/>
      <c r="AC948" s="262"/>
      <c r="AD948" s="262"/>
      <c r="AE948" s="262"/>
      <c r="AF948" s="262"/>
      <c r="AG948" s="37"/>
      <c r="AH948" s="37"/>
    </row>
    <row r="949" spans="1:34">
      <c r="A949" s="666">
        <v>44060</v>
      </c>
      <c r="B949" s="115" t="s">
        <v>149</v>
      </c>
      <c r="C949" s="23">
        <v>881486814</v>
      </c>
      <c r="D949" s="115" t="s">
        <v>152</v>
      </c>
      <c r="E949" s="115" t="s">
        <v>140</v>
      </c>
      <c r="F949" s="665" t="s">
        <v>142</v>
      </c>
      <c r="G949" s="265"/>
      <c r="H949" s="265"/>
      <c r="I949" s="265">
        <v>44075</v>
      </c>
      <c r="J949" s="115"/>
      <c r="K949" s="629"/>
      <c r="L949" s="37"/>
      <c r="M949" s="678" t="s">
        <v>195</v>
      </c>
      <c r="N949" s="642"/>
      <c r="O949" s="645"/>
      <c r="P949" s="262"/>
      <c r="Q949" s="629"/>
      <c r="R949" s="262"/>
      <c r="S949" s="262"/>
      <c r="T949" s="262"/>
      <c r="U949" s="262"/>
      <c r="V949" s="262"/>
      <c r="W949" s="262"/>
      <c r="X949" s="262"/>
      <c r="Y949" s="262"/>
      <c r="Z949" s="262"/>
      <c r="AA949" s="262"/>
      <c r="AB949" s="262"/>
      <c r="AC949" s="262"/>
      <c r="AD949" s="262"/>
      <c r="AE949" s="262"/>
      <c r="AF949" s="262"/>
      <c r="AG949" s="37"/>
      <c r="AH949" s="37"/>
    </row>
    <row r="950" spans="1:34">
      <c r="A950" s="265">
        <v>44047</v>
      </c>
      <c r="B950" s="115" t="s">
        <v>156</v>
      </c>
      <c r="C950" s="37">
        <v>881486826</v>
      </c>
      <c r="D950" s="115" t="s">
        <v>152</v>
      </c>
      <c r="E950" s="115" t="s">
        <v>140</v>
      </c>
      <c r="F950" s="115" t="s">
        <v>142</v>
      </c>
      <c r="G950" s="37"/>
      <c r="H950" s="265">
        <v>44050</v>
      </c>
      <c r="I950" s="265">
        <v>44057</v>
      </c>
      <c r="J950" s="37"/>
      <c r="K950" s="629"/>
      <c r="L950" s="37">
        <v>63.5</v>
      </c>
      <c r="M950" s="572"/>
      <c r="N950" s="37"/>
      <c r="O950" s="37"/>
      <c r="P950" s="37"/>
      <c r="Q950" s="37"/>
      <c r="R950" s="37"/>
      <c r="S950" s="262"/>
      <c r="T950" s="262"/>
      <c r="U950" s="262"/>
      <c r="V950" s="262"/>
      <c r="W950" s="262"/>
      <c r="X950" s="262"/>
      <c r="Y950" s="262"/>
      <c r="Z950" s="262"/>
      <c r="AA950" s="262"/>
      <c r="AB950" s="262"/>
      <c r="AC950" s="262"/>
      <c r="AD950" s="262"/>
      <c r="AE950" s="262"/>
      <c r="AF950" s="262"/>
      <c r="AG950" s="37"/>
      <c r="AH950" s="37"/>
    </row>
    <row r="951" spans="1:34">
      <c r="A951" s="666">
        <v>44063</v>
      </c>
      <c r="B951" s="115" t="s">
        <v>175</v>
      </c>
      <c r="C951" s="37">
        <v>881486901</v>
      </c>
      <c r="D951" s="115" t="s">
        <v>139</v>
      </c>
      <c r="E951" s="115" t="s">
        <v>140</v>
      </c>
      <c r="F951" s="665" t="s">
        <v>168</v>
      </c>
      <c r="G951" s="37"/>
      <c r="H951" s="265">
        <v>44074</v>
      </c>
      <c r="I951" s="265">
        <v>44079</v>
      </c>
      <c r="J951" s="115" t="s">
        <v>168</v>
      </c>
      <c r="K951" s="680" t="s">
        <v>211</v>
      </c>
      <c r="L951" s="37">
        <v>3400</v>
      </c>
      <c r="M951" s="678"/>
      <c r="N951" s="642"/>
      <c r="O951" s="645"/>
      <c r="P951" s="262"/>
      <c r="Q951" s="629"/>
      <c r="R951" s="262"/>
      <c r="S951" s="262"/>
      <c r="T951" s="262"/>
      <c r="U951" s="262"/>
      <c r="V951" s="262"/>
      <c r="W951" s="262"/>
      <c r="X951" s="262"/>
      <c r="Y951" s="262"/>
      <c r="Z951" s="262"/>
      <c r="AA951" s="262"/>
      <c r="AB951" s="262"/>
      <c r="AC951" s="262"/>
      <c r="AD951" s="262"/>
      <c r="AE951" s="262"/>
      <c r="AF951" s="262"/>
      <c r="AG951" s="37"/>
      <c r="AH951" s="37"/>
    </row>
    <row r="952" spans="1:34">
      <c r="A952" s="666">
        <v>44063</v>
      </c>
      <c r="B952" s="115" t="s">
        <v>194</v>
      </c>
      <c r="C952" s="37">
        <v>881489036</v>
      </c>
      <c r="D952" s="115" t="s">
        <v>152</v>
      </c>
      <c r="E952" s="115" t="s">
        <v>140</v>
      </c>
      <c r="F952" s="665" t="s">
        <v>142</v>
      </c>
      <c r="G952" s="37"/>
      <c r="H952" s="265"/>
      <c r="I952" s="265">
        <v>44078</v>
      </c>
      <c r="J952" s="115"/>
      <c r="K952" s="629"/>
      <c r="L952" s="37"/>
      <c r="M952" s="678" t="s">
        <v>195</v>
      </c>
      <c r="N952" s="642"/>
      <c r="O952" s="645"/>
      <c r="P952" s="262"/>
      <c r="Q952" s="629"/>
      <c r="R952" s="262"/>
      <c r="S952" s="262"/>
      <c r="T952" s="262"/>
      <c r="U952" s="262"/>
      <c r="V952" s="262"/>
      <c r="W952" s="262"/>
      <c r="X952" s="262"/>
      <c r="Y952" s="262"/>
      <c r="Z952" s="262"/>
      <c r="AA952" s="262"/>
      <c r="AB952" s="262"/>
      <c r="AC952" s="262"/>
      <c r="AD952" s="262"/>
      <c r="AE952" s="262"/>
      <c r="AF952" s="262"/>
      <c r="AG952" s="37"/>
      <c r="AH952" s="37"/>
    </row>
    <row r="953" spans="1:34">
      <c r="A953" s="666">
        <v>44055</v>
      </c>
      <c r="B953" s="115" t="s">
        <v>206</v>
      </c>
      <c r="C953" s="37">
        <v>881490366</v>
      </c>
      <c r="D953" s="115" t="s">
        <v>139</v>
      </c>
      <c r="E953" s="115" t="s">
        <v>140</v>
      </c>
      <c r="F953" s="665"/>
      <c r="G953" s="37"/>
      <c r="H953" s="265"/>
      <c r="I953" s="265">
        <v>44068</v>
      </c>
      <c r="J953" s="115"/>
      <c r="K953" s="629"/>
      <c r="L953" s="37"/>
      <c r="M953" s="678"/>
      <c r="N953" s="642"/>
      <c r="O953" s="645"/>
      <c r="P953" s="262"/>
      <c r="Q953" s="629"/>
      <c r="R953" s="262"/>
      <c r="S953" s="262"/>
      <c r="T953" s="262"/>
      <c r="U953" s="262"/>
      <c r="V953" s="262"/>
      <c r="W953" s="262"/>
      <c r="X953" s="262"/>
      <c r="Y953" s="262"/>
      <c r="Z953" s="262"/>
      <c r="AA953" s="262"/>
      <c r="AB953" s="262"/>
      <c r="AC953" s="262"/>
      <c r="AD953" s="262"/>
      <c r="AE953" s="262"/>
      <c r="AF953" s="262"/>
      <c r="AG953" s="37"/>
      <c r="AH953" s="37"/>
    </row>
    <row r="954" spans="1:34">
      <c r="A954" s="265">
        <v>44070</v>
      </c>
      <c r="B954" s="115" t="s">
        <v>156</v>
      </c>
      <c r="C954" s="37">
        <v>881491608</v>
      </c>
      <c r="D954" s="115" t="s">
        <v>152</v>
      </c>
      <c r="E954" s="115" t="s">
        <v>140</v>
      </c>
      <c r="F954" s="37"/>
      <c r="G954" s="37"/>
      <c r="H954" s="265">
        <v>44070</v>
      </c>
      <c r="I954" s="37"/>
      <c r="J954" s="37"/>
      <c r="K954" s="629"/>
      <c r="L954" s="37">
        <v>79.5</v>
      </c>
      <c r="M954" s="572"/>
      <c r="N954" s="84"/>
      <c r="O954" s="84"/>
      <c r="P954" s="84"/>
      <c r="Q954" s="84"/>
      <c r="R954" s="84"/>
      <c r="S954" s="262"/>
      <c r="T954" s="262"/>
      <c r="U954" s="262"/>
      <c r="V954" s="262"/>
      <c r="W954" s="262"/>
      <c r="X954" s="262"/>
      <c r="Y954" s="262"/>
      <c r="Z954" s="262"/>
      <c r="AA954" s="262"/>
      <c r="AB954" s="262"/>
      <c r="AC954" s="262"/>
      <c r="AD954" s="262"/>
      <c r="AE954" s="262"/>
      <c r="AF954" s="262"/>
      <c r="AG954" s="37"/>
      <c r="AH954" s="37"/>
    </row>
    <row r="955" spans="1:34">
      <c r="A955" s="666">
        <v>44055</v>
      </c>
      <c r="B955" s="115" t="s">
        <v>138</v>
      </c>
      <c r="C955" s="37">
        <v>880038196</v>
      </c>
      <c r="D955" s="115" t="s">
        <v>152</v>
      </c>
      <c r="E955" s="115" t="s">
        <v>140</v>
      </c>
      <c r="F955" s="665" t="s">
        <v>142</v>
      </c>
      <c r="G955" s="37"/>
      <c r="H955" s="265">
        <v>44063</v>
      </c>
      <c r="I955" s="265">
        <v>44070</v>
      </c>
      <c r="J955" s="115" t="s">
        <v>142</v>
      </c>
      <c r="K955" s="629"/>
      <c r="L955" s="37">
        <v>395</v>
      </c>
      <c r="M955" s="115" t="s">
        <v>653</v>
      </c>
      <c r="N955" s="642"/>
      <c r="O955" s="645"/>
      <c r="P955" s="262"/>
      <c r="Q955" s="629"/>
      <c r="R955" s="262"/>
      <c r="S955" s="262"/>
      <c r="T955" s="262"/>
      <c r="U955" s="262"/>
      <c r="V955" s="262"/>
      <c r="W955" s="262"/>
      <c r="X955" s="262"/>
      <c r="Y955" s="262"/>
      <c r="Z955" s="262"/>
      <c r="AA955" s="262"/>
      <c r="AB955" s="262"/>
      <c r="AC955" s="262"/>
      <c r="AD955" s="262"/>
      <c r="AE955" s="262"/>
      <c r="AF955" s="262"/>
      <c r="AG955" s="37"/>
      <c r="AH955" s="37"/>
    </row>
    <row r="956" spans="1:34">
      <c r="A956" s="265">
        <v>44048</v>
      </c>
      <c r="B956" s="115" t="s">
        <v>144</v>
      </c>
      <c r="C956" s="37">
        <v>881491642</v>
      </c>
      <c r="D956" s="115" t="s">
        <v>152</v>
      </c>
      <c r="E956" s="115" t="s">
        <v>150</v>
      </c>
      <c r="F956" s="115" t="s">
        <v>142</v>
      </c>
      <c r="G956" s="37"/>
      <c r="H956" s="37"/>
      <c r="I956" s="265">
        <v>44068</v>
      </c>
      <c r="J956" s="37"/>
      <c r="K956" s="629"/>
      <c r="L956" s="37"/>
      <c r="M956" s="678" t="s">
        <v>654</v>
      </c>
      <c r="N956" s="37"/>
      <c r="O956" s="37"/>
      <c r="P956" s="37"/>
      <c r="Q956" s="37"/>
      <c r="R956" s="37"/>
      <c r="S956" s="262"/>
      <c r="T956" s="262"/>
      <c r="U956" s="262"/>
      <c r="V956" s="262"/>
      <c r="W956" s="262"/>
      <c r="X956" s="262"/>
      <c r="Y956" s="262"/>
      <c r="Z956" s="262"/>
      <c r="AA956" s="262"/>
      <c r="AB956" s="262"/>
      <c r="AC956" s="262"/>
      <c r="AD956" s="262"/>
      <c r="AE956" s="262"/>
      <c r="AF956" s="262"/>
      <c r="AG956" s="37"/>
      <c r="AH956" s="37"/>
    </row>
    <row r="957" spans="1:34">
      <c r="A957" s="666">
        <v>44062</v>
      </c>
      <c r="B957" s="115" t="s">
        <v>227</v>
      </c>
      <c r="C957" s="23">
        <v>881492534</v>
      </c>
      <c r="D957" s="115" t="s">
        <v>139</v>
      </c>
      <c r="E957" s="115" t="s">
        <v>147</v>
      </c>
      <c r="F957" s="665" t="s">
        <v>233</v>
      </c>
      <c r="G957" s="37"/>
      <c r="H957" s="265"/>
      <c r="I957" s="265">
        <v>44078</v>
      </c>
      <c r="J957" s="115"/>
      <c r="K957" s="629"/>
      <c r="L957" s="37"/>
      <c r="M957" s="678" t="s">
        <v>655</v>
      </c>
      <c r="N957" s="642"/>
      <c r="O957" s="645"/>
      <c r="P957" s="262"/>
      <c r="Q957" s="629"/>
      <c r="R957" s="262"/>
      <c r="S957" s="262"/>
      <c r="T957" s="262"/>
      <c r="U957" s="262"/>
      <c r="V957" s="262"/>
      <c r="W957" s="262"/>
      <c r="X957" s="262"/>
      <c r="Y957" s="262"/>
      <c r="Z957" s="262"/>
      <c r="AA957" s="262"/>
      <c r="AB957" s="262"/>
      <c r="AC957" s="262"/>
      <c r="AD957" s="262"/>
      <c r="AE957" s="262"/>
      <c r="AF957" s="262"/>
      <c r="AG957" s="37"/>
      <c r="AH957" s="37"/>
    </row>
    <row r="958" spans="1:34">
      <c r="A958" s="666">
        <v>44061</v>
      </c>
      <c r="B958" s="115" t="s">
        <v>178</v>
      </c>
      <c r="C958" s="37">
        <v>881492884</v>
      </c>
      <c r="D958" s="115" t="s">
        <v>152</v>
      </c>
      <c r="E958" s="115" t="s">
        <v>140</v>
      </c>
      <c r="F958" s="665" t="s">
        <v>258</v>
      </c>
      <c r="G958" s="265"/>
      <c r="H958" s="265">
        <v>44061</v>
      </c>
      <c r="I958" s="265"/>
      <c r="J958" s="115" t="s">
        <v>258</v>
      </c>
      <c r="K958" s="629"/>
      <c r="L958" s="37">
        <v>348.6</v>
      </c>
      <c r="M958" s="678" t="s">
        <v>262</v>
      </c>
      <c r="N958" s="642"/>
      <c r="O958" s="645"/>
      <c r="P958" s="262"/>
      <c r="Q958" s="629"/>
      <c r="R958" s="262"/>
      <c r="S958" s="262"/>
      <c r="T958" s="262"/>
      <c r="U958" s="262"/>
      <c r="V958" s="262"/>
      <c r="W958" s="262"/>
      <c r="X958" s="262"/>
      <c r="Y958" s="262"/>
      <c r="Z958" s="262"/>
      <c r="AA958" s="262"/>
      <c r="AB958" s="262"/>
      <c r="AC958" s="262"/>
      <c r="AD958" s="262"/>
      <c r="AE958" s="262"/>
      <c r="AF958" s="262"/>
      <c r="AG958" s="37"/>
      <c r="AH958" s="37"/>
    </row>
    <row r="959" spans="1:34">
      <c r="A959" s="265">
        <v>44046</v>
      </c>
      <c r="B959" s="115" t="s">
        <v>206</v>
      </c>
      <c r="C959" s="37">
        <v>881492909</v>
      </c>
      <c r="D959" s="115" t="s">
        <v>139</v>
      </c>
      <c r="E959" s="115" t="s">
        <v>140</v>
      </c>
      <c r="F959" s="115" t="s">
        <v>168</v>
      </c>
      <c r="G959" s="37"/>
      <c r="H959" s="642">
        <v>44046</v>
      </c>
      <c r="I959" s="642">
        <v>44046</v>
      </c>
      <c r="J959" s="680" t="s">
        <v>168</v>
      </c>
      <c r="K959" s="629"/>
      <c r="L959" s="629">
        <v>4000</v>
      </c>
      <c r="M959" s="682" t="s">
        <v>197</v>
      </c>
      <c r="N959" s="37"/>
      <c r="O959" s="37"/>
      <c r="P959" s="37"/>
      <c r="Q959" s="37"/>
      <c r="R959" s="37"/>
      <c r="S959" s="262"/>
      <c r="T959" s="262"/>
      <c r="U959" s="262"/>
      <c r="V959" s="262"/>
      <c r="W959" s="262"/>
      <c r="X959" s="262"/>
      <c r="Y959" s="262"/>
      <c r="Z959" s="262"/>
      <c r="AA959" s="262"/>
      <c r="AB959" s="262"/>
      <c r="AC959" s="262"/>
      <c r="AD959" s="262"/>
      <c r="AE959" s="262"/>
      <c r="AF959" s="262"/>
      <c r="AG959" s="37"/>
      <c r="AH959" s="37"/>
    </row>
    <row r="960" spans="1:34">
      <c r="A960" s="666">
        <v>44055</v>
      </c>
      <c r="B960" s="115" t="s">
        <v>138</v>
      </c>
      <c r="C960" s="37">
        <v>880038196</v>
      </c>
      <c r="D960" s="115" t="s">
        <v>152</v>
      </c>
      <c r="E960" s="115" t="s">
        <v>140</v>
      </c>
      <c r="F960" s="665" t="s">
        <v>142</v>
      </c>
      <c r="G960" s="37"/>
      <c r="H960" s="265">
        <v>44069</v>
      </c>
      <c r="I960" s="265"/>
      <c r="J960" s="115"/>
      <c r="K960" s="629"/>
      <c r="L960" s="37">
        <v>658.5</v>
      </c>
      <c r="M960" s="115" t="s">
        <v>510</v>
      </c>
      <c r="N960" s="642"/>
      <c r="O960" s="645"/>
      <c r="P960" s="262"/>
      <c r="Q960" s="629"/>
      <c r="R960" s="262"/>
      <c r="S960" s="262"/>
      <c r="T960" s="262"/>
      <c r="U960" s="262"/>
      <c r="V960" s="262"/>
      <c r="W960" s="262"/>
      <c r="X960" s="262"/>
      <c r="Y960" s="262"/>
      <c r="Z960" s="262"/>
      <c r="AA960" s="262"/>
      <c r="AB960" s="262"/>
      <c r="AC960" s="262"/>
      <c r="AD960" s="262"/>
      <c r="AE960" s="262"/>
      <c r="AF960" s="262"/>
      <c r="AG960" s="37"/>
      <c r="AH960" s="37"/>
    </row>
    <row r="961" spans="1:34">
      <c r="A961" s="666">
        <v>44063</v>
      </c>
      <c r="B961" s="115" t="s">
        <v>156</v>
      </c>
      <c r="C961" s="84">
        <v>881497029</v>
      </c>
      <c r="D961" s="115" t="s">
        <v>152</v>
      </c>
      <c r="E961" s="115" t="s">
        <v>140</v>
      </c>
      <c r="F961" s="665"/>
      <c r="G961" s="37"/>
      <c r="H961" s="265"/>
      <c r="I961" s="265">
        <v>44069</v>
      </c>
      <c r="J961" s="115"/>
      <c r="K961" s="629"/>
      <c r="L961" s="37"/>
      <c r="M961" s="678"/>
      <c r="N961" s="642"/>
      <c r="O961" s="645"/>
      <c r="P961" s="262"/>
      <c r="Q961" s="629"/>
      <c r="R961" s="262"/>
      <c r="S961" s="262"/>
      <c r="T961" s="262"/>
      <c r="U961" s="262"/>
      <c r="V961" s="262"/>
      <c r="W961" s="262"/>
      <c r="X961" s="262"/>
      <c r="Y961" s="262"/>
      <c r="Z961" s="262"/>
      <c r="AA961" s="262"/>
      <c r="AB961" s="262"/>
      <c r="AC961" s="262"/>
      <c r="AD961" s="262"/>
      <c r="AE961" s="262"/>
      <c r="AF961" s="262"/>
      <c r="AG961" s="37"/>
      <c r="AH961" s="37"/>
    </row>
    <row r="962" spans="1:34">
      <c r="A962" s="265">
        <v>44047</v>
      </c>
      <c r="B962" s="115" t="s">
        <v>154</v>
      </c>
      <c r="C962" s="37">
        <v>881501762</v>
      </c>
      <c r="D962" s="115" t="s">
        <v>139</v>
      </c>
      <c r="E962" s="115" t="s">
        <v>150</v>
      </c>
      <c r="F962" s="37"/>
      <c r="G962" s="37"/>
      <c r="H962" s="37"/>
      <c r="I962" s="265">
        <v>44062</v>
      </c>
      <c r="J962" s="37"/>
      <c r="K962" s="629"/>
      <c r="L962" s="37"/>
      <c r="M962" s="678" t="s">
        <v>195</v>
      </c>
      <c r="N962" s="37"/>
      <c r="O962" s="37"/>
      <c r="P962" s="37"/>
      <c r="Q962" s="37"/>
      <c r="R962" s="37"/>
      <c r="S962" s="262"/>
      <c r="T962" s="262"/>
      <c r="U962" s="262"/>
      <c r="V962" s="262"/>
      <c r="W962" s="262"/>
      <c r="X962" s="262"/>
      <c r="Y962" s="262"/>
      <c r="Z962" s="262"/>
      <c r="AA962" s="262"/>
      <c r="AB962" s="262"/>
      <c r="AC962" s="262"/>
      <c r="AD962" s="262"/>
      <c r="AE962" s="262"/>
      <c r="AF962" s="262"/>
      <c r="AG962" s="37"/>
      <c r="AH962" s="37"/>
    </row>
    <row r="963" spans="1:34">
      <c r="A963" s="265">
        <v>44048</v>
      </c>
      <c r="B963" s="115" t="s">
        <v>206</v>
      </c>
      <c r="C963" s="37">
        <v>881504524</v>
      </c>
      <c r="D963" s="115" t="s">
        <v>139</v>
      </c>
      <c r="E963" s="115" t="s">
        <v>140</v>
      </c>
      <c r="F963" s="115" t="s">
        <v>142</v>
      </c>
      <c r="G963" s="37"/>
      <c r="H963" s="37"/>
      <c r="I963" s="265">
        <v>44063</v>
      </c>
      <c r="J963" s="37"/>
      <c r="K963" s="629"/>
      <c r="L963" s="37"/>
      <c r="M963" s="572"/>
      <c r="N963" s="37"/>
      <c r="O963" s="37"/>
      <c r="P963" s="37"/>
      <c r="Q963" s="37"/>
      <c r="R963" s="37"/>
      <c r="S963" s="262"/>
      <c r="T963" s="262"/>
      <c r="U963" s="262"/>
      <c r="V963" s="262"/>
      <c r="W963" s="262"/>
      <c r="X963" s="262"/>
      <c r="Y963" s="262"/>
      <c r="Z963" s="262"/>
      <c r="AA963" s="262"/>
      <c r="AB963" s="262"/>
      <c r="AC963" s="262"/>
      <c r="AD963" s="262"/>
      <c r="AE963" s="262"/>
      <c r="AF963" s="262"/>
      <c r="AG963" s="37"/>
      <c r="AH963" s="37"/>
    </row>
    <row r="964" spans="1:34">
      <c r="A964" s="265">
        <v>44050</v>
      </c>
      <c r="B964" s="115" t="s">
        <v>144</v>
      </c>
      <c r="C964" s="37">
        <v>881505562</v>
      </c>
      <c r="D964" s="115" t="s">
        <v>139</v>
      </c>
      <c r="E964" s="115" t="s">
        <v>147</v>
      </c>
      <c r="F964" s="115" t="s">
        <v>656</v>
      </c>
      <c r="G964" s="37"/>
      <c r="H964" s="265"/>
      <c r="I964" s="265">
        <v>44069</v>
      </c>
      <c r="J964" s="115"/>
      <c r="K964" s="629"/>
      <c r="L964" s="37"/>
      <c r="M964" s="678"/>
      <c r="N964" s="642"/>
      <c r="O964" s="645"/>
      <c r="P964" s="262"/>
      <c r="Q964" s="629"/>
      <c r="R964" s="262"/>
      <c r="S964" s="262"/>
      <c r="T964" s="262"/>
      <c r="U964" s="262"/>
      <c r="V964" s="262"/>
      <c r="W964" s="262"/>
      <c r="X964" s="262"/>
      <c r="Y964" s="262"/>
      <c r="Z964" s="262"/>
      <c r="AA964" s="262"/>
      <c r="AB964" s="262"/>
      <c r="AC964" s="262"/>
      <c r="AD964" s="262"/>
      <c r="AE964" s="262"/>
      <c r="AF964" s="262"/>
      <c r="AG964" s="37"/>
      <c r="AH964" s="37"/>
    </row>
    <row r="965" spans="1:34">
      <c r="A965" s="666">
        <v>44055</v>
      </c>
      <c r="B965" s="115" t="s">
        <v>138</v>
      </c>
      <c r="C965" s="37">
        <v>881350872</v>
      </c>
      <c r="D965" s="115" t="s">
        <v>139</v>
      </c>
      <c r="E965" s="115" t="s">
        <v>140</v>
      </c>
      <c r="F965" s="665" t="s">
        <v>246</v>
      </c>
      <c r="G965" s="37"/>
      <c r="H965" s="265"/>
      <c r="I965" s="265">
        <v>44070</v>
      </c>
      <c r="J965" s="115"/>
      <c r="K965" s="629"/>
      <c r="L965" s="37"/>
      <c r="M965" s="115" t="s">
        <v>251</v>
      </c>
      <c r="N965" s="642"/>
      <c r="O965" s="645"/>
      <c r="P965" s="262"/>
      <c r="Q965" s="629"/>
      <c r="R965" s="262"/>
      <c r="S965" s="262"/>
      <c r="T965" s="262"/>
      <c r="U965" s="262"/>
      <c r="V965" s="262"/>
      <c r="W965" s="262"/>
      <c r="X965" s="262"/>
      <c r="Y965" s="262"/>
      <c r="Z965" s="262"/>
      <c r="AA965" s="262"/>
      <c r="AB965" s="262"/>
      <c r="AC965" s="262"/>
      <c r="AD965" s="262"/>
      <c r="AE965" s="262"/>
      <c r="AF965" s="262"/>
      <c r="AG965" s="37"/>
      <c r="AH965" s="37"/>
    </row>
    <row r="966" spans="1:34">
      <c r="A966" s="265">
        <v>44047</v>
      </c>
      <c r="B966" s="115" t="s">
        <v>194</v>
      </c>
      <c r="C966" s="37">
        <v>881507253</v>
      </c>
      <c r="D966" s="115" t="s">
        <v>139</v>
      </c>
      <c r="E966" s="115" t="s">
        <v>140</v>
      </c>
      <c r="F966" s="115" t="s">
        <v>168</v>
      </c>
      <c r="G966" s="37"/>
      <c r="H966" s="37"/>
      <c r="I966" s="265">
        <v>44062</v>
      </c>
      <c r="J966" s="37"/>
      <c r="K966" s="629"/>
      <c r="L966" s="37"/>
      <c r="M966" s="678" t="s">
        <v>209</v>
      </c>
      <c r="N966" s="37"/>
      <c r="O966" s="37"/>
      <c r="P966" s="37"/>
      <c r="Q966" s="37"/>
      <c r="R966" s="37"/>
      <c r="S966" s="262"/>
      <c r="T966" s="262"/>
      <c r="U966" s="262"/>
      <c r="V966" s="262"/>
      <c r="W966" s="262"/>
      <c r="X966" s="262"/>
      <c r="Y966" s="262"/>
      <c r="Z966" s="262"/>
      <c r="AA966" s="262"/>
      <c r="AB966" s="262"/>
      <c r="AC966" s="262"/>
      <c r="AD966" s="262"/>
      <c r="AE966" s="262"/>
      <c r="AF966" s="262"/>
      <c r="AG966" s="37"/>
      <c r="AH966" s="37"/>
    </row>
    <row r="967" spans="1:34">
      <c r="A967" s="265">
        <v>44070</v>
      </c>
      <c r="B967" s="115" t="s">
        <v>156</v>
      </c>
      <c r="C967" s="37">
        <v>881508004</v>
      </c>
      <c r="D967" s="115" t="s">
        <v>139</v>
      </c>
      <c r="E967" s="115" t="s">
        <v>140</v>
      </c>
      <c r="F967" s="37"/>
      <c r="G967" s="37"/>
      <c r="H967" s="265">
        <v>44070</v>
      </c>
      <c r="I967" s="37"/>
      <c r="J967" s="37"/>
      <c r="K967" s="629"/>
      <c r="L967" s="37">
        <v>360</v>
      </c>
      <c r="M967" s="572"/>
      <c r="N967" s="84"/>
      <c r="O967" s="84"/>
      <c r="P967" s="84"/>
      <c r="Q967" s="84"/>
      <c r="R967" s="84"/>
      <c r="S967" s="262"/>
      <c r="T967" s="262"/>
      <c r="U967" s="262"/>
      <c r="V967" s="262"/>
      <c r="W967" s="262"/>
      <c r="X967" s="262"/>
      <c r="Y967" s="262"/>
      <c r="Z967" s="262"/>
      <c r="AA967" s="262"/>
      <c r="AB967" s="262"/>
      <c r="AC967" s="262"/>
      <c r="AD967" s="262"/>
      <c r="AE967" s="262"/>
      <c r="AF967" s="262"/>
      <c r="AG967" s="37"/>
      <c r="AH967" s="37"/>
    </row>
    <row r="968" spans="1:34">
      <c r="A968" s="666">
        <v>44055</v>
      </c>
      <c r="B968" s="115" t="s">
        <v>138</v>
      </c>
      <c r="C968" s="37">
        <v>882064945</v>
      </c>
      <c r="D968" s="115" t="s">
        <v>139</v>
      </c>
      <c r="E968" s="115" t="s">
        <v>140</v>
      </c>
      <c r="F968" s="665" t="s">
        <v>142</v>
      </c>
      <c r="G968" s="37"/>
      <c r="H968" s="265">
        <v>44055</v>
      </c>
      <c r="I968" s="265">
        <v>44070</v>
      </c>
      <c r="J968" s="115" t="s">
        <v>142</v>
      </c>
      <c r="K968" s="629"/>
      <c r="L968" s="37">
        <v>99</v>
      </c>
      <c r="M968" s="115" t="s">
        <v>160</v>
      </c>
      <c r="N968" s="642"/>
      <c r="O968" s="645"/>
      <c r="P968" s="262"/>
      <c r="Q968" s="629"/>
      <c r="R968" s="262"/>
      <c r="S968" s="262"/>
      <c r="T968" s="262"/>
      <c r="U968" s="262"/>
      <c r="V968" s="262"/>
      <c r="W968" s="262"/>
      <c r="X968" s="262"/>
      <c r="Y968" s="262"/>
      <c r="Z968" s="262"/>
      <c r="AA968" s="262"/>
      <c r="AB968" s="262"/>
      <c r="AC968" s="262"/>
      <c r="AD968" s="262"/>
      <c r="AE968" s="262"/>
      <c r="AF968" s="262"/>
      <c r="AG968" s="37"/>
      <c r="AH968" s="37"/>
    </row>
    <row r="969" spans="1:34">
      <c r="A969" s="265">
        <v>44067</v>
      </c>
      <c r="B969" s="115" t="s">
        <v>146</v>
      </c>
      <c r="C969" s="37">
        <v>881519000</v>
      </c>
      <c r="D969" s="115" t="s">
        <v>139</v>
      </c>
      <c r="E969" s="115" t="s">
        <v>147</v>
      </c>
      <c r="F969" s="115" t="s">
        <v>142</v>
      </c>
      <c r="G969" s="37"/>
      <c r="H969" s="37"/>
      <c r="I969" s="37"/>
      <c r="J969" s="37"/>
      <c r="K969" s="629"/>
      <c r="L969" s="37"/>
      <c r="M969" s="572"/>
      <c r="N969" s="37"/>
      <c r="O969" s="37"/>
      <c r="P969" s="84"/>
      <c r="Q969" s="84"/>
      <c r="R969" s="84"/>
      <c r="S969" s="262"/>
      <c r="T969" s="262"/>
      <c r="U969" s="262"/>
      <c r="V969" s="262"/>
      <c r="W969" s="262"/>
      <c r="X969" s="262"/>
      <c r="Y969" s="262"/>
      <c r="Z969" s="262"/>
      <c r="AA969" s="262"/>
      <c r="AB969" s="262"/>
      <c r="AC969" s="262"/>
      <c r="AD969" s="262"/>
      <c r="AE969" s="262"/>
      <c r="AF969" s="262"/>
      <c r="AG969" s="37"/>
      <c r="AH969" s="37"/>
    </row>
    <row r="970" spans="1:34">
      <c r="A970" s="265">
        <v>44067</v>
      </c>
      <c r="B970" s="115" t="s">
        <v>154</v>
      </c>
      <c r="C970" s="37">
        <v>881521758</v>
      </c>
      <c r="D970" s="115" t="s">
        <v>152</v>
      </c>
      <c r="E970" s="115" t="s">
        <v>140</v>
      </c>
      <c r="F970" s="664" t="s">
        <v>657</v>
      </c>
      <c r="G970" s="84"/>
      <c r="H970" s="84"/>
      <c r="I970" s="403">
        <v>44081</v>
      </c>
      <c r="J970" s="84"/>
      <c r="K970" s="416"/>
      <c r="L970" s="37"/>
      <c r="M970" s="678" t="s">
        <v>195</v>
      </c>
      <c r="N970" s="84"/>
      <c r="O970" s="84"/>
      <c r="P970" s="84"/>
      <c r="Q970" s="84"/>
      <c r="R970" s="84"/>
      <c r="S970" s="262"/>
      <c r="T970" s="262"/>
      <c r="U970" s="262"/>
      <c r="V970" s="262"/>
      <c r="W970" s="262"/>
      <c r="X970" s="262"/>
      <c r="Y970" s="262"/>
      <c r="Z970" s="262"/>
      <c r="AA970" s="262"/>
      <c r="AB970" s="262"/>
      <c r="AC970" s="262"/>
      <c r="AD970" s="262"/>
      <c r="AE970" s="262"/>
      <c r="AF970" s="262"/>
      <c r="AG970" s="37"/>
      <c r="AH970" s="37"/>
    </row>
    <row r="971" spans="1:34">
      <c r="A971" s="666">
        <v>44064</v>
      </c>
      <c r="B971" s="115" t="s">
        <v>146</v>
      </c>
      <c r="C971" s="37">
        <v>881526730</v>
      </c>
      <c r="D971" s="115" t="s">
        <v>139</v>
      </c>
      <c r="E971" s="115" t="s">
        <v>100</v>
      </c>
      <c r="F971" s="665"/>
      <c r="G971" s="265"/>
      <c r="H971" s="265">
        <v>44064</v>
      </c>
      <c r="I971" s="265"/>
      <c r="J971" s="115" t="s">
        <v>142</v>
      </c>
      <c r="K971" s="629"/>
      <c r="L971" s="37">
        <v>88.5</v>
      </c>
      <c r="M971" s="682" t="s">
        <v>177</v>
      </c>
      <c r="N971" s="642"/>
      <c r="O971" s="645"/>
      <c r="P971" s="262"/>
      <c r="Q971" s="629"/>
      <c r="R971" s="262"/>
      <c r="S971" s="262"/>
      <c r="T971" s="262"/>
      <c r="U971" s="262"/>
      <c r="V971" s="262"/>
      <c r="W971" s="262"/>
      <c r="X971" s="262"/>
      <c r="Y971" s="262"/>
      <c r="Z971" s="262"/>
      <c r="AA971" s="262"/>
      <c r="AB971" s="262"/>
      <c r="AC971" s="262"/>
      <c r="AD971" s="262"/>
      <c r="AE971" s="262"/>
      <c r="AF971" s="262"/>
      <c r="AG971" s="37"/>
      <c r="AH971" s="37"/>
    </row>
    <row r="972" spans="1:34">
      <c r="A972" s="265">
        <v>44046</v>
      </c>
      <c r="B972" s="115" t="s">
        <v>156</v>
      </c>
      <c r="C972" s="37">
        <v>881528405</v>
      </c>
      <c r="D972" s="115" t="s">
        <v>139</v>
      </c>
      <c r="E972" s="115" t="s">
        <v>140</v>
      </c>
      <c r="F972" s="115" t="s">
        <v>142</v>
      </c>
      <c r="G972" s="37"/>
      <c r="H972" s="265">
        <v>44064</v>
      </c>
      <c r="I972" s="265">
        <v>44057</v>
      </c>
      <c r="J972" s="115" t="s">
        <v>148</v>
      </c>
      <c r="K972" s="629"/>
      <c r="L972" s="37">
        <v>55</v>
      </c>
      <c r="M972" s="678" t="s">
        <v>658</v>
      </c>
      <c r="N972" s="37"/>
      <c r="O972" s="37"/>
      <c r="P972" s="37"/>
      <c r="Q972" s="37"/>
      <c r="R972" s="37"/>
      <c r="S972" s="262"/>
      <c r="T972" s="262"/>
      <c r="U972" s="262"/>
      <c r="V972" s="262"/>
      <c r="W972" s="262"/>
      <c r="X972" s="262"/>
      <c r="Y972" s="262"/>
      <c r="Z972" s="262"/>
      <c r="AA972" s="262"/>
      <c r="AB972" s="262"/>
      <c r="AC972" s="262"/>
      <c r="AD972" s="262"/>
      <c r="AE972" s="262"/>
      <c r="AF972" s="262"/>
      <c r="AG972" s="37"/>
      <c r="AH972" s="37"/>
    </row>
    <row r="973" spans="1:34">
      <c r="A973" s="265">
        <v>44049</v>
      </c>
      <c r="B973" s="115" t="s">
        <v>281</v>
      </c>
      <c r="C973" s="37">
        <v>881530512</v>
      </c>
      <c r="D973" s="115" t="s">
        <v>152</v>
      </c>
      <c r="E973" s="115" t="s">
        <v>140</v>
      </c>
      <c r="F973" s="115" t="s">
        <v>142</v>
      </c>
      <c r="G973" s="37"/>
      <c r="H973" s="265"/>
      <c r="I973" s="265">
        <v>44050</v>
      </c>
      <c r="J973" s="115"/>
      <c r="K973" s="629"/>
      <c r="L973" s="37"/>
      <c r="M973" s="678" t="s">
        <v>195</v>
      </c>
      <c r="N973" s="681" t="s">
        <v>268</v>
      </c>
      <c r="O973" s="645">
        <v>44067</v>
      </c>
      <c r="P973" s="262">
        <v>460</v>
      </c>
      <c r="Q973" s="629"/>
      <c r="R973" s="262"/>
      <c r="S973" s="262"/>
      <c r="T973" s="262"/>
      <c r="U973" s="262"/>
      <c r="V973" s="262"/>
      <c r="W973" s="262"/>
      <c r="X973" s="262"/>
      <c r="Y973" s="262"/>
      <c r="Z973" s="262"/>
      <c r="AA973" s="262"/>
      <c r="AB973" s="262"/>
      <c r="AC973" s="262"/>
      <c r="AD973" s="262"/>
      <c r="AE973" s="262"/>
      <c r="AF973" s="262"/>
      <c r="AG973" s="37"/>
      <c r="AH973" s="37"/>
    </row>
    <row r="974" spans="1:34">
      <c r="A974" s="666">
        <v>44055</v>
      </c>
      <c r="B974" s="115" t="s">
        <v>138</v>
      </c>
      <c r="C974" s="37">
        <v>882428984</v>
      </c>
      <c r="D974" s="115" t="s">
        <v>139</v>
      </c>
      <c r="E974" s="115" t="s">
        <v>140</v>
      </c>
      <c r="F974" s="665" t="s">
        <v>200</v>
      </c>
      <c r="G974" s="37"/>
      <c r="H974" s="265"/>
      <c r="I974" s="265">
        <v>44070</v>
      </c>
      <c r="J974" s="115"/>
      <c r="K974" s="629"/>
      <c r="L974" s="37"/>
      <c r="M974" s="115" t="s">
        <v>195</v>
      </c>
      <c r="N974" s="642"/>
      <c r="O974" s="645"/>
      <c r="P974" s="262"/>
      <c r="Q974" s="629"/>
      <c r="R974" s="262"/>
      <c r="S974" s="262"/>
      <c r="T974" s="262"/>
      <c r="U974" s="262"/>
      <c r="V974" s="262"/>
      <c r="W974" s="262"/>
      <c r="X974" s="262"/>
      <c r="Y974" s="262"/>
      <c r="Z974" s="262"/>
      <c r="AA974" s="262"/>
      <c r="AB974" s="262"/>
      <c r="AC974" s="262"/>
      <c r="AD974" s="262"/>
      <c r="AE974" s="262"/>
      <c r="AF974" s="262"/>
      <c r="AG974" s="37"/>
      <c r="AH974" s="37"/>
    </row>
    <row r="975" spans="1:34">
      <c r="A975" s="666">
        <v>44056</v>
      </c>
      <c r="B975" s="115" t="s">
        <v>138</v>
      </c>
      <c r="C975" s="37">
        <v>880023265</v>
      </c>
      <c r="D975" s="115" t="s">
        <v>152</v>
      </c>
      <c r="E975" s="115" t="s">
        <v>150</v>
      </c>
      <c r="F975" s="665" t="s">
        <v>142</v>
      </c>
      <c r="G975" s="37"/>
      <c r="H975" s="265">
        <v>44057</v>
      </c>
      <c r="I975" s="265">
        <v>44064</v>
      </c>
      <c r="J975" s="115" t="s">
        <v>142</v>
      </c>
      <c r="K975" s="629"/>
      <c r="L975" s="37">
        <v>537</v>
      </c>
      <c r="M975" s="115" t="s">
        <v>195</v>
      </c>
      <c r="N975" s="642"/>
      <c r="O975" s="665">
        <v>44056</v>
      </c>
      <c r="P975" s="262">
        <v>5348.52</v>
      </c>
      <c r="Q975" s="629"/>
      <c r="R975" s="262"/>
      <c r="S975" s="262"/>
      <c r="T975" s="262"/>
      <c r="U975" s="262"/>
      <c r="V975" s="262"/>
      <c r="W975" s="262"/>
      <c r="X975" s="262"/>
      <c r="Y975" s="262"/>
      <c r="Z975" s="262"/>
      <c r="AA975" s="262"/>
      <c r="AB975" s="262"/>
      <c r="AC975" s="262"/>
      <c r="AD975" s="262"/>
      <c r="AE975" s="262"/>
      <c r="AF975" s="262"/>
      <c r="AG975" s="37"/>
      <c r="AH975" s="37"/>
    </row>
    <row r="976" spans="1:34">
      <c r="A976" s="666">
        <v>44056</v>
      </c>
      <c r="B976" s="115" t="s">
        <v>138</v>
      </c>
      <c r="C976" s="37">
        <v>880854503</v>
      </c>
      <c r="D976" s="115" t="s">
        <v>139</v>
      </c>
      <c r="E976" s="115" t="s">
        <v>140</v>
      </c>
      <c r="F976" s="665" t="s">
        <v>182</v>
      </c>
      <c r="G976" s="37"/>
      <c r="H976" s="265"/>
      <c r="I976" s="265">
        <v>44071</v>
      </c>
      <c r="J976" s="115"/>
      <c r="K976" s="629"/>
      <c r="L976" s="37"/>
      <c r="M976" s="115" t="s">
        <v>659</v>
      </c>
      <c r="N976" s="642"/>
      <c r="O976" s="645"/>
      <c r="P976" s="262"/>
      <c r="Q976" s="629"/>
      <c r="R976" s="262"/>
      <c r="S976" s="262"/>
      <c r="T976" s="262"/>
      <c r="U976" s="262"/>
      <c r="V976" s="262"/>
      <c r="W976" s="262"/>
      <c r="X976" s="262"/>
      <c r="Y976" s="262"/>
      <c r="Z976" s="262"/>
      <c r="AA976" s="262"/>
      <c r="AB976" s="262"/>
      <c r="AC976" s="262"/>
      <c r="AD976" s="262"/>
      <c r="AE976" s="262"/>
      <c r="AF976" s="262"/>
      <c r="AG976" s="37"/>
      <c r="AH976" s="37"/>
    </row>
    <row r="977" spans="1:34">
      <c r="A977" s="265">
        <v>44053</v>
      </c>
      <c r="B977" s="115" t="s">
        <v>297</v>
      </c>
      <c r="C977" s="37">
        <v>881531105</v>
      </c>
      <c r="D977" s="115" t="s">
        <v>139</v>
      </c>
      <c r="E977" s="115" t="s">
        <v>140</v>
      </c>
      <c r="F977" s="115" t="s">
        <v>168</v>
      </c>
      <c r="G977" s="37"/>
      <c r="H977" s="265"/>
      <c r="I977" s="265">
        <v>44063</v>
      </c>
      <c r="J977" s="115"/>
      <c r="K977" s="629"/>
      <c r="L977" s="37"/>
      <c r="M977" s="678" t="s">
        <v>660</v>
      </c>
      <c r="N977" s="642"/>
      <c r="O977" s="645"/>
      <c r="P977" s="262"/>
      <c r="Q977" s="629"/>
      <c r="R977" s="262"/>
      <c r="S977" s="262"/>
      <c r="T977" s="262"/>
      <c r="U977" s="262"/>
      <c r="V977" s="262"/>
      <c r="W977" s="262"/>
      <c r="X977" s="262"/>
      <c r="Y977" s="262"/>
      <c r="Z977" s="262"/>
      <c r="AA977" s="262"/>
      <c r="AB977" s="262"/>
      <c r="AC977" s="262"/>
      <c r="AD977" s="262"/>
      <c r="AE977" s="262"/>
      <c r="AF977" s="262"/>
      <c r="AG977" s="37"/>
      <c r="AH977" s="37"/>
    </row>
    <row r="978" spans="1:34">
      <c r="A978" s="666">
        <v>44056</v>
      </c>
      <c r="B978" s="115" t="s">
        <v>138</v>
      </c>
      <c r="C978" s="37">
        <v>881688890</v>
      </c>
      <c r="D978" s="115" t="s">
        <v>152</v>
      </c>
      <c r="E978" s="115" t="s">
        <v>140</v>
      </c>
      <c r="F978" s="665" t="s">
        <v>142</v>
      </c>
      <c r="G978" s="37"/>
      <c r="H978" s="265">
        <v>44056</v>
      </c>
      <c r="I978" s="265">
        <v>44063</v>
      </c>
      <c r="J978" s="115" t="s">
        <v>142</v>
      </c>
      <c r="K978" s="629"/>
      <c r="L978" s="37">
        <v>196.5</v>
      </c>
      <c r="M978" s="115" t="s">
        <v>661</v>
      </c>
      <c r="N978" s="642"/>
      <c r="O978" s="645"/>
      <c r="P978" s="262"/>
      <c r="Q978" s="629"/>
      <c r="R978" s="262"/>
      <c r="S978" s="262"/>
      <c r="T978" s="262"/>
      <c r="U978" s="262"/>
      <c r="V978" s="262"/>
      <c r="W978" s="262"/>
      <c r="X978" s="262"/>
      <c r="Y978" s="262"/>
      <c r="Z978" s="262"/>
      <c r="AA978" s="262"/>
      <c r="AB978" s="262"/>
      <c r="AC978" s="262"/>
      <c r="AD978" s="262"/>
      <c r="AE978" s="262"/>
      <c r="AF978" s="262"/>
      <c r="AG978" s="37"/>
      <c r="AH978" s="37"/>
    </row>
    <row r="979" spans="1:34">
      <c r="A979" s="265">
        <v>44050</v>
      </c>
      <c r="B979" s="115" t="s">
        <v>281</v>
      </c>
      <c r="C979" s="37">
        <v>881536999</v>
      </c>
      <c r="D979" s="115" t="s">
        <v>152</v>
      </c>
      <c r="E979" s="115" t="s">
        <v>150</v>
      </c>
      <c r="F979" s="115" t="s">
        <v>142</v>
      </c>
      <c r="G979" s="37"/>
      <c r="H979" s="265"/>
      <c r="I979" s="265">
        <v>44068</v>
      </c>
      <c r="J979" s="115"/>
      <c r="K979" s="629"/>
      <c r="L979" s="37"/>
      <c r="M979" s="678" t="s">
        <v>195</v>
      </c>
      <c r="N979" s="642"/>
      <c r="O979" s="645"/>
      <c r="P979" s="262"/>
      <c r="Q979" s="629"/>
      <c r="R979" s="262"/>
      <c r="S979" s="262"/>
      <c r="T979" s="262"/>
      <c r="U979" s="262"/>
      <c r="V979" s="262"/>
      <c r="W979" s="262"/>
      <c r="X979" s="262"/>
      <c r="Y979" s="262"/>
      <c r="Z979" s="262"/>
      <c r="AA979" s="262"/>
      <c r="AB979" s="262"/>
      <c r="AC979" s="262"/>
      <c r="AD979" s="262"/>
      <c r="AE979" s="262"/>
      <c r="AF979" s="262"/>
      <c r="AG979" s="37"/>
      <c r="AH979" s="37"/>
    </row>
    <row r="980" spans="1:34">
      <c r="A980" s="666">
        <v>44056</v>
      </c>
      <c r="B980" s="115" t="s">
        <v>206</v>
      </c>
      <c r="C980" s="37">
        <v>881538096</v>
      </c>
      <c r="D980" s="115" t="s">
        <v>139</v>
      </c>
      <c r="E980" s="115" t="s">
        <v>140</v>
      </c>
      <c r="F980" s="665" t="s">
        <v>142</v>
      </c>
      <c r="G980" s="37"/>
      <c r="H980" s="265"/>
      <c r="I980" s="265">
        <v>44068</v>
      </c>
      <c r="J980" s="115"/>
      <c r="K980" s="629"/>
      <c r="L980" s="37"/>
      <c r="M980" s="678" t="s">
        <v>195</v>
      </c>
      <c r="N980" s="642"/>
      <c r="O980" s="645"/>
      <c r="P980" s="262"/>
      <c r="Q980" s="629"/>
      <c r="R980" s="262"/>
      <c r="S980" s="262"/>
      <c r="T980" s="262"/>
      <c r="U980" s="262"/>
      <c r="V980" s="262"/>
      <c r="W980" s="262"/>
      <c r="X980" s="262"/>
      <c r="Y980" s="262"/>
      <c r="Z980" s="262"/>
      <c r="AA980" s="262"/>
      <c r="AB980" s="262"/>
      <c r="AC980" s="262"/>
      <c r="AD980" s="262"/>
      <c r="AE980" s="262"/>
      <c r="AF980" s="262"/>
      <c r="AG980" s="37"/>
      <c r="AH980" s="37"/>
    </row>
    <row r="981" spans="1:34">
      <c r="A981" s="265">
        <v>44071</v>
      </c>
      <c r="B981" s="115" t="s">
        <v>154</v>
      </c>
      <c r="C981" s="37">
        <v>881539163</v>
      </c>
      <c r="D981" s="115" t="s">
        <v>139</v>
      </c>
      <c r="E981" s="115" t="s">
        <v>100</v>
      </c>
      <c r="F981" s="37"/>
      <c r="G981" s="37"/>
      <c r="H981" s="37"/>
      <c r="I981" s="265">
        <v>44085</v>
      </c>
      <c r="J981" s="37"/>
      <c r="K981" s="629"/>
      <c r="L981" s="37"/>
      <c r="M981" s="572"/>
      <c r="N981" s="84"/>
      <c r="O981" s="84"/>
      <c r="P981" s="84"/>
      <c r="Q981" s="84"/>
      <c r="R981" s="84"/>
      <c r="S981" s="262"/>
      <c r="T981" s="262"/>
      <c r="U981" s="262"/>
      <c r="V981" s="262"/>
      <c r="W981" s="262"/>
      <c r="X981" s="262"/>
      <c r="Y981" s="262"/>
      <c r="Z981" s="262"/>
      <c r="AA981" s="262"/>
      <c r="AB981" s="262"/>
      <c r="AC981" s="262"/>
      <c r="AD981" s="262"/>
      <c r="AE981" s="262"/>
      <c r="AF981" s="262"/>
      <c r="AG981" s="37"/>
      <c r="AH981" s="37"/>
    </row>
    <row r="982" spans="1:34">
      <c r="A982" s="265">
        <v>44050</v>
      </c>
      <c r="B982" s="115" t="s">
        <v>175</v>
      </c>
      <c r="C982" s="37">
        <v>881539340</v>
      </c>
      <c r="D982" s="115" t="s">
        <v>139</v>
      </c>
      <c r="E982" s="115" t="s">
        <v>140</v>
      </c>
      <c r="F982" s="115" t="s">
        <v>168</v>
      </c>
      <c r="G982" s="265">
        <v>44060</v>
      </c>
      <c r="H982" s="265">
        <v>44060</v>
      </c>
      <c r="I982" s="265">
        <v>44063</v>
      </c>
      <c r="J982" s="115" t="s">
        <v>168</v>
      </c>
      <c r="K982" s="629"/>
      <c r="L982" s="37">
        <v>420</v>
      </c>
      <c r="M982" s="678" t="s">
        <v>538</v>
      </c>
      <c r="N982" s="629">
        <v>420</v>
      </c>
      <c r="O982" s="645"/>
      <c r="P982" s="262"/>
      <c r="Q982" s="629"/>
      <c r="R982" s="262"/>
      <c r="S982" s="262"/>
      <c r="T982" s="262"/>
      <c r="U982" s="262"/>
      <c r="V982" s="262"/>
      <c r="W982" s="262"/>
      <c r="X982" s="262"/>
      <c r="Y982" s="262"/>
      <c r="Z982" s="262"/>
      <c r="AA982" s="262"/>
      <c r="AB982" s="262"/>
      <c r="AC982" s="262"/>
      <c r="AD982" s="262"/>
      <c r="AE982" s="262"/>
      <c r="AF982" s="262"/>
      <c r="AG982" s="37"/>
      <c r="AH982" s="37"/>
    </row>
    <row r="983" spans="1:34">
      <c r="A983" s="265">
        <v>44046</v>
      </c>
      <c r="B983" s="115" t="s">
        <v>157</v>
      </c>
      <c r="C983" s="37">
        <v>881539726</v>
      </c>
      <c r="D983" s="115" t="s">
        <v>139</v>
      </c>
      <c r="E983" s="115" t="s">
        <v>140</v>
      </c>
      <c r="F983" s="115" t="s">
        <v>142</v>
      </c>
      <c r="G983" s="37"/>
      <c r="H983" s="265">
        <v>44049</v>
      </c>
      <c r="I983" s="265">
        <v>44060</v>
      </c>
      <c r="J983" s="115" t="s">
        <v>142</v>
      </c>
      <c r="K983" s="629"/>
      <c r="L983" s="37">
        <f>19497.09+9762.79</f>
        <v>29259.88</v>
      </c>
      <c r="M983" s="572"/>
      <c r="N983" s="37">
        <v>30000</v>
      </c>
      <c r="O983" s="37"/>
      <c r="P983" s="37"/>
      <c r="Q983" s="37"/>
      <c r="R983" s="37"/>
      <c r="S983" s="262"/>
      <c r="T983" s="262"/>
      <c r="U983" s="262"/>
      <c r="V983" s="262"/>
      <c r="W983" s="262"/>
      <c r="X983" s="262"/>
      <c r="Y983" s="262"/>
      <c r="Z983" s="262"/>
      <c r="AA983" s="262"/>
      <c r="AB983" s="262"/>
      <c r="AC983" s="262"/>
      <c r="AD983" s="262"/>
      <c r="AE983" s="262"/>
      <c r="AF983" s="262"/>
      <c r="AG983" s="37"/>
      <c r="AH983" s="37"/>
    </row>
    <row r="984" spans="1:34">
      <c r="A984" s="666">
        <v>44054</v>
      </c>
      <c r="B984" s="115" t="s">
        <v>157</v>
      </c>
      <c r="C984" s="37">
        <v>881539726</v>
      </c>
      <c r="D984" s="115" t="s">
        <v>139</v>
      </c>
      <c r="E984" s="115" t="s">
        <v>140</v>
      </c>
      <c r="F984" s="665" t="s">
        <v>246</v>
      </c>
      <c r="G984" s="37"/>
      <c r="H984" s="265">
        <v>44054</v>
      </c>
      <c r="I984" s="265"/>
      <c r="J984" s="115" t="s">
        <v>233</v>
      </c>
      <c r="K984" s="629"/>
      <c r="L984" s="37">
        <v>126</v>
      </c>
      <c r="M984" s="678" t="s">
        <v>164</v>
      </c>
      <c r="N984" s="642"/>
      <c r="O984" s="645"/>
      <c r="P984" s="262"/>
      <c r="Q984" s="629"/>
      <c r="R984" s="262"/>
      <c r="S984" s="262"/>
      <c r="T984" s="262"/>
      <c r="U984" s="262"/>
      <c r="V984" s="262"/>
      <c r="W984" s="262"/>
      <c r="X984" s="262"/>
      <c r="Y984" s="262"/>
      <c r="Z984" s="262"/>
      <c r="AA984" s="262"/>
      <c r="AB984" s="262"/>
      <c r="AC984" s="262"/>
      <c r="AD984" s="262"/>
      <c r="AE984" s="262"/>
      <c r="AF984" s="262"/>
      <c r="AG984" s="37"/>
      <c r="AH984" s="37"/>
    </row>
    <row r="985" spans="1:34">
      <c r="A985" s="666">
        <v>44062</v>
      </c>
      <c r="B985" s="115" t="s">
        <v>157</v>
      </c>
      <c r="C985" s="23">
        <v>881539726</v>
      </c>
      <c r="D985" s="115" t="s">
        <v>139</v>
      </c>
      <c r="E985" s="115" t="s">
        <v>140</v>
      </c>
      <c r="F985" s="665" t="s">
        <v>142</v>
      </c>
      <c r="G985" s="37"/>
      <c r="H985" s="265">
        <v>44062</v>
      </c>
      <c r="I985" s="265"/>
      <c r="J985" s="115" t="s">
        <v>148</v>
      </c>
      <c r="K985" s="629"/>
      <c r="L985" s="37">
        <v>35</v>
      </c>
      <c r="M985" s="678" t="s">
        <v>242</v>
      </c>
      <c r="N985" s="642"/>
      <c r="O985" s="645"/>
      <c r="P985" s="262"/>
      <c r="Q985" s="629"/>
      <c r="R985" s="262"/>
      <c r="S985" s="262"/>
      <c r="T985" s="262"/>
      <c r="U985" s="262"/>
      <c r="V985" s="262"/>
      <c r="W985" s="262"/>
      <c r="X985" s="262"/>
      <c r="Y985" s="262"/>
      <c r="Z985" s="262"/>
      <c r="AA985" s="262"/>
      <c r="AB985" s="262"/>
      <c r="AC985" s="262"/>
      <c r="AD985" s="262"/>
      <c r="AE985" s="262"/>
      <c r="AF985" s="262"/>
      <c r="AG985" s="37"/>
      <c r="AH985" s="37"/>
    </row>
    <row r="986" spans="1:34">
      <c r="A986" s="265">
        <v>44068</v>
      </c>
      <c r="B986" s="115" t="s">
        <v>157</v>
      </c>
      <c r="C986" s="37">
        <v>881539726</v>
      </c>
      <c r="D986" s="115" t="s">
        <v>139</v>
      </c>
      <c r="E986" s="115" t="s">
        <v>140</v>
      </c>
      <c r="F986" s="115" t="s">
        <v>246</v>
      </c>
      <c r="G986" s="265">
        <v>44067</v>
      </c>
      <c r="H986" s="265">
        <v>44068</v>
      </c>
      <c r="I986" s="37"/>
      <c r="J986" s="115" t="s">
        <v>662</v>
      </c>
      <c r="K986" s="680" t="s">
        <v>169</v>
      </c>
      <c r="L986" s="37">
        <f>23056.74-877.92</f>
        <v>22178.820000000003</v>
      </c>
      <c r="M986" s="678" t="s">
        <v>304</v>
      </c>
      <c r="N986" s="84"/>
      <c r="O986" s="403">
        <v>44068</v>
      </c>
      <c r="P986" s="84">
        <f>662.4+331.5</f>
        <v>993.9</v>
      </c>
      <c r="Q986" s="84"/>
      <c r="R986" s="84"/>
      <c r="S986" s="262"/>
      <c r="T986" s="262"/>
      <c r="U986" s="262"/>
      <c r="V986" s="262"/>
      <c r="W986" s="262"/>
      <c r="X986" s="262"/>
      <c r="Y986" s="262"/>
      <c r="Z986" s="262"/>
      <c r="AA986" s="262"/>
      <c r="AB986" s="262"/>
      <c r="AC986" s="262"/>
      <c r="AD986" s="262"/>
      <c r="AE986" s="262"/>
      <c r="AF986" s="262"/>
      <c r="AG986" s="37"/>
      <c r="AH986" s="37"/>
    </row>
    <row r="987" spans="1:34">
      <c r="A987" s="666">
        <v>44055</v>
      </c>
      <c r="B987" s="115" t="s">
        <v>297</v>
      </c>
      <c r="C987" s="37">
        <v>881540494</v>
      </c>
      <c r="D987" s="115" t="s">
        <v>152</v>
      </c>
      <c r="E987" s="115" t="s">
        <v>316</v>
      </c>
      <c r="F987" s="665" t="s">
        <v>163</v>
      </c>
      <c r="G987" s="37"/>
      <c r="H987" s="265">
        <v>44055</v>
      </c>
      <c r="I987" s="265"/>
      <c r="J987" s="115" t="s">
        <v>663</v>
      </c>
      <c r="K987" s="629"/>
      <c r="L987" s="37">
        <v>7.34</v>
      </c>
      <c r="M987" s="678" t="s">
        <v>664</v>
      </c>
      <c r="N987" s="642"/>
      <c r="O987" s="645">
        <v>44055</v>
      </c>
      <c r="P987" s="262">
        <v>66.5</v>
      </c>
      <c r="Q987" s="629"/>
      <c r="R987" s="262"/>
      <c r="S987" s="262"/>
      <c r="T987" s="262"/>
      <c r="U987" s="262"/>
      <c r="V987" s="262"/>
      <c r="W987" s="262"/>
      <c r="X987" s="262"/>
      <c r="Y987" s="262"/>
      <c r="Z987" s="262"/>
      <c r="AA987" s="262"/>
      <c r="AB987" s="262"/>
      <c r="AC987" s="262"/>
      <c r="AD987" s="262"/>
      <c r="AE987" s="262"/>
      <c r="AF987" s="262"/>
      <c r="AG987" s="37"/>
      <c r="AH987" s="37"/>
    </row>
    <row r="988" spans="1:34">
      <c r="A988" s="666">
        <v>44057</v>
      </c>
      <c r="B988" s="115" t="s">
        <v>297</v>
      </c>
      <c r="C988" s="37">
        <v>881540494</v>
      </c>
      <c r="D988" s="115" t="s">
        <v>152</v>
      </c>
      <c r="E988" s="115" t="s">
        <v>140</v>
      </c>
      <c r="F988" s="665" t="s">
        <v>142</v>
      </c>
      <c r="G988" s="37"/>
      <c r="H988" s="265">
        <v>44057</v>
      </c>
      <c r="I988" s="265"/>
      <c r="J988" s="115" t="s">
        <v>142</v>
      </c>
      <c r="K988" s="629"/>
      <c r="L988" s="37">
        <v>89</v>
      </c>
      <c r="M988" s="678" t="s">
        <v>665</v>
      </c>
      <c r="N988" s="642"/>
      <c r="O988" s="645"/>
      <c r="P988" s="262"/>
      <c r="Q988" s="629"/>
      <c r="R988" s="262"/>
      <c r="S988" s="262"/>
      <c r="T988" s="262"/>
      <c r="U988" s="262"/>
      <c r="V988" s="262"/>
      <c r="W988" s="262"/>
      <c r="X988" s="262"/>
      <c r="Y988" s="262"/>
      <c r="Z988" s="262"/>
      <c r="AA988" s="262"/>
      <c r="AB988" s="262"/>
      <c r="AC988" s="262"/>
      <c r="AD988" s="262"/>
      <c r="AE988" s="262"/>
      <c r="AF988" s="262"/>
      <c r="AG988" s="37"/>
      <c r="AH988" s="37"/>
    </row>
    <row r="989" spans="1:34">
      <c r="A989" s="666">
        <v>44063</v>
      </c>
      <c r="B989" s="115" t="s">
        <v>154</v>
      </c>
      <c r="C989" s="84">
        <v>881540494</v>
      </c>
      <c r="D989" s="115" t="s">
        <v>152</v>
      </c>
      <c r="E989" s="115" t="s">
        <v>150</v>
      </c>
      <c r="F989" s="665"/>
      <c r="G989" s="265"/>
      <c r="H989" s="265">
        <v>44068</v>
      </c>
      <c r="I989" s="265">
        <v>44078</v>
      </c>
      <c r="J989" s="115" t="s">
        <v>142</v>
      </c>
      <c r="K989" s="629"/>
      <c r="L989" s="37">
        <v>66.5</v>
      </c>
      <c r="M989" s="678"/>
      <c r="N989" s="642"/>
      <c r="O989" s="645"/>
      <c r="P989" s="262"/>
      <c r="Q989" s="629"/>
      <c r="R989" s="262"/>
      <c r="S989" s="262"/>
      <c r="T989" s="262"/>
      <c r="U989" s="262"/>
      <c r="V989" s="262"/>
      <c r="W989" s="262"/>
      <c r="X989" s="262"/>
      <c r="Y989" s="262"/>
      <c r="Z989" s="262"/>
      <c r="AA989" s="262"/>
      <c r="AB989" s="262"/>
      <c r="AC989" s="262"/>
      <c r="AD989" s="262"/>
      <c r="AE989" s="262"/>
      <c r="AF989" s="262"/>
      <c r="AG989" s="37"/>
      <c r="AH989" s="37"/>
    </row>
    <row r="990" spans="1:34">
      <c r="A990" s="666">
        <v>44060</v>
      </c>
      <c r="B990" s="115" t="s">
        <v>138</v>
      </c>
      <c r="C990" s="37">
        <v>881540541</v>
      </c>
      <c r="D990" s="115" t="s">
        <v>139</v>
      </c>
      <c r="E990" s="115" t="s">
        <v>140</v>
      </c>
      <c r="F990" s="665" t="s">
        <v>168</v>
      </c>
      <c r="G990" s="265"/>
      <c r="H990" s="265">
        <v>44056</v>
      </c>
      <c r="I990" s="265">
        <v>44071</v>
      </c>
      <c r="J990" s="115" t="s">
        <v>168</v>
      </c>
      <c r="K990" s="629"/>
      <c r="L990" s="37">
        <v>100</v>
      </c>
      <c r="M990" s="115"/>
      <c r="N990" s="642"/>
      <c r="O990" s="645"/>
      <c r="P990" s="262"/>
      <c r="Q990" s="629"/>
      <c r="R990" s="262"/>
      <c r="S990" s="262"/>
      <c r="T990" s="262"/>
      <c r="U990" s="262"/>
      <c r="V990" s="262"/>
      <c r="W990" s="262"/>
      <c r="X990" s="262"/>
      <c r="Y990" s="262"/>
      <c r="Z990" s="262"/>
      <c r="AA990" s="262"/>
      <c r="AB990" s="262"/>
      <c r="AC990" s="262"/>
      <c r="AD990" s="262"/>
      <c r="AE990" s="262"/>
      <c r="AF990" s="262"/>
      <c r="AG990" s="37"/>
      <c r="AH990" s="37"/>
    </row>
    <row r="991" spans="1:34">
      <c r="A991" s="666">
        <v>44061</v>
      </c>
      <c r="B991" s="115" t="s">
        <v>138</v>
      </c>
      <c r="C991" s="37">
        <v>881540541</v>
      </c>
      <c r="D991" s="115" t="s">
        <v>139</v>
      </c>
      <c r="E991" s="115" t="s">
        <v>140</v>
      </c>
      <c r="F991" s="665" t="s">
        <v>181</v>
      </c>
      <c r="G991" s="265"/>
      <c r="H991" s="265">
        <v>44074</v>
      </c>
      <c r="I991" s="265">
        <v>44075</v>
      </c>
      <c r="J991" s="115" t="s">
        <v>181</v>
      </c>
      <c r="K991" s="629"/>
      <c r="L991" s="37">
        <v>95.99</v>
      </c>
      <c r="M991" s="115" t="s">
        <v>513</v>
      </c>
      <c r="N991" s="642"/>
      <c r="O991" s="645"/>
      <c r="P991" s="262"/>
      <c r="Q991" s="629"/>
      <c r="R991" s="262"/>
      <c r="S991" s="262"/>
      <c r="T991" s="262"/>
      <c r="U991" s="262"/>
      <c r="V991" s="262"/>
      <c r="W991" s="262"/>
      <c r="X991" s="262"/>
      <c r="Y991" s="262"/>
      <c r="Z991" s="262"/>
      <c r="AA991" s="262"/>
      <c r="AB991" s="262"/>
      <c r="AC991" s="262"/>
      <c r="AD991" s="262"/>
      <c r="AE991" s="262"/>
      <c r="AF991" s="262"/>
      <c r="AG991" s="37"/>
      <c r="AH991" s="37"/>
    </row>
    <row r="992" spans="1:34">
      <c r="A992" s="666">
        <v>44062</v>
      </c>
      <c r="B992" s="115" t="s">
        <v>138</v>
      </c>
      <c r="C992" s="37">
        <v>880003987</v>
      </c>
      <c r="D992" s="115" t="s">
        <v>139</v>
      </c>
      <c r="E992" s="115" t="s">
        <v>150</v>
      </c>
      <c r="F992" s="665" t="s">
        <v>141</v>
      </c>
      <c r="G992" s="37"/>
      <c r="H992" s="265"/>
      <c r="I992" s="265">
        <v>44078</v>
      </c>
      <c r="J992" s="115"/>
      <c r="K992" s="629"/>
      <c r="L992" s="37"/>
      <c r="M992" s="115" t="s">
        <v>195</v>
      </c>
      <c r="N992" s="642"/>
      <c r="O992" s="645"/>
      <c r="P992" s="262"/>
      <c r="Q992" s="629"/>
      <c r="R992" s="262"/>
      <c r="S992" s="262"/>
      <c r="T992" s="262"/>
      <c r="U992" s="262"/>
      <c r="V992" s="262"/>
      <c r="W992" s="262"/>
      <c r="X992" s="262"/>
      <c r="Y992" s="262"/>
      <c r="Z992" s="262"/>
      <c r="AA992" s="262"/>
      <c r="AB992" s="262"/>
      <c r="AC992" s="262"/>
      <c r="AD992" s="262"/>
      <c r="AE992" s="262"/>
      <c r="AF992" s="262"/>
      <c r="AG992" s="37"/>
      <c r="AH992" s="37"/>
    </row>
    <row r="993" spans="1:34">
      <c r="A993" s="666">
        <v>44062</v>
      </c>
      <c r="B993" s="115" t="s">
        <v>138</v>
      </c>
      <c r="C993" s="37">
        <v>880092066</v>
      </c>
      <c r="D993" s="115" t="s">
        <v>139</v>
      </c>
      <c r="E993" s="115" t="s">
        <v>100</v>
      </c>
      <c r="F993" s="665" t="s">
        <v>181</v>
      </c>
      <c r="G993" s="37"/>
      <c r="H993" s="265">
        <v>44063</v>
      </c>
      <c r="I993" s="265">
        <v>44069</v>
      </c>
      <c r="J993" s="115" t="s">
        <v>181</v>
      </c>
      <c r="K993" s="680"/>
      <c r="L993" s="115">
        <v>16.66</v>
      </c>
      <c r="M993" s="115"/>
      <c r="N993" s="642"/>
      <c r="O993" s="645"/>
      <c r="P993" s="262"/>
      <c r="Q993" s="629"/>
      <c r="R993" s="262"/>
      <c r="S993" s="262"/>
      <c r="T993" s="262"/>
      <c r="U993" s="262"/>
      <c r="V993" s="262"/>
      <c r="W993" s="262"/>
      <c r="X993" s="262"/>
      <c r="Y993" s="262"/>
      <c r="Z993" s="262"/>
      <c r="AA993" s="262"/>
      <c r="AB993" s="262"/>
      <c r="AC993" s="262"/>
      <c r="AD993" s="262"/>
      <c r="AE993" s="262"/>
      <c r="AF993" s="262"/>
      <c r="AG993" s="37"/>
      <c r="AH993" s="37"/>
    </row>
    <row r="994" spans="1:34">
      <c r="A994" s="666">
        <v>44060</v>
      </c>
      <c r="B994" s="115" t="s">
        <v>154</v>
      </c>
      <c r="C994" s="23">
        <v>881542053</v>
      </c>
      <c r="D994" s="115" t="s">
        <v>139</v>
      </c>
      <c r="E994" s="115" t="s">
        <v>100</v>
      </c>
      <c r="F994" s="665"/>
      <c r="G994" s="37"/>
      <c r="H994" s="265"/>
      <c r="I994" s="265">
        <v>44075</v>
      </c>
      <c r="J994" s="115"/>
      <c r="K994" s="629"/>
      <c r="L994" s="37"/>
      <c r="M994" s="678"/>
      <c r="N994" s="642"/>
      <c r="O994" s="645"/>
      <c r="P994" s="262"/>
      <c r="Q994" s="629"/>
      <c r="R994" s="262"/>
      <c r="S994" s="262"/>
      <c r="T994" s="262"/>
      <c r="U994" s="262"/>
      <c r="V994" s="262"/>
      <c r="W994" s="262"/>
      <c r="X994" s="262"/>
      <c r="Y994" s="262"/>
      <c r="Z994" s="262"/>
      <c r="AA994" s="262"/>
      <c r="AB994" s="262"/>
      <c r="AC994" s="262"/>
      <c r="AD994" s="262"/>
      <c r="AE994" s="262"/>
      <c r="AF994" s="262"/>
      <c r="AG994" s="37"/>
      <c r="AH994" s="37"/>
    </row>
    <row r="995" spans="1:34">
      <c r="A995" s="666">
        <v>44062</v>
      </c>
      <c r="B995" s="115" t="s">
        <v>175</v>
      </c>
      <c r="C995" s="23">
        <v>881543491</v>
      </c>
      <c r="D995" s="115" t="s">
        <v>139</v>
      </c>
      <c r="E995" s="115" t="s">
        <v>150</v>
      </c>
      <c r="F995" s="665" t="s">
        <v>142</v>
      </c>
      <c r="G995" s="37"/>
      <c r="H995" s="265">
        <v>44063</v>
      </c>
      <c r="I995" s="265"/>
      <c r="J995" s="115" t="s">
        <v>246</v>
      </c>
      <c r="K995" s="629"/>
      <c r="L995" s="37">
        <v>5663.32</v>
      </c>
      <c r="M995" s="678" t="s">
        <v>666</v>
      </c>
      <c r="N995" s="642"/>
      <c r="O995" s="645"/>
      <c r="P995" s="262"/>
      <c r="Q995" s="629"/>
      <c r="R995" s="262"/>
      <c r="S995" s="262"/>
      <c r="T995" s="262"/>
      <c r="U995" s="262"/>
      <c r="V995" s="262"/>
      <c r="W995" s="262"/>
      <c r="X995" s="262"/>
      <c r="Y995" s="262"/>
      <c r="Z995" s="262"/>
      <c r="AA995" s="262"/>
      <c r="AB995" s="262"/>
      <c r="AC995" s="262"/>
      <c r="AD995" s="262"/>
      <c r="AE995" s="262"/>
      <c r="AF995" s="262"/>
      <c r="AG995" s="37"/>
      <c r="AH995" s="37"/>
    </row>
    <row r="996" spans="1:34">
      <c r="A996" s="666">
        <v>44062</v>
      </c>
      <c r="B996" s="115" t="s">
        <v>175</v>
      </c>
      <c r="C996" s="23">
        <v>881543491</v>
      </c>
      <c r="D996" s="115" t="s">
        <v>139</v>
      </c>
      <c r="E996" s="115" t="s">
        <v>150</v>
      </c>
      <c r="F996" s="665" t="s">
        <v>142</v>
      </c>
      <c r="G996" s="37"/>
      <c r="H996" s="265">
        <v>44067</v>
      </c>
      <c r="I996" s="265"/>
      <c r="J996" s="115" t="s">
        <v>142</v>
      </c>
      <c r="K996" s="629"/>
      <c r="L996" s="37">
        <v>1338.8</v>
      </c>
      <c r="M996" s="678"/>
      <c r="N996" s="642"/>
      <c r="O996" s="645">
        <v>44065</v>
      </c>
      <c r="P996" s="262">
        <v>407.66</v>
      </c>
      <c r="Q996" s="629"/>
      <c r="R996" s="262"/>
      <c r="S996" s="262"/>
      <c r="T996" s="262"/>
      <c r="U996" s="262"/>
      <c r="V996" s="262"/>
      <c r="W996" s="262"/>
      <c r="X996" s="262"/>
      <c r="Y996" s="262"/>
      <c r="Z996" s="262"/>
      <c r="AA996" s="262"/>
      <c r="AB996" s="262"/>
      <c r="AC996" s="262"/>
      <c r="AD996" s="262"/>
      <c r="AE996" s="262"/>
      <c r="AF996" s="262"/>
      <c r="AG996" s="37"/>
      <c r="AH996" s="37"/>
    </row>
    <row r="997" spans="1:34">
      <c r="A997" s="666">
        <v>44062</v>
      </c>
      <c r="B997" s="115" t="s">
        <v>175</v>
      </c>
      <c r="C997" s="23">
        <v>881543491</v>
      </c>
      <c r="D997" s="115" t="s">
        <v>139</v>
      </c>
      <c r="E997" s="115" t="s">
        <v>150</v>
      </c>
      <c r="F997" s="665" t="s">
        <v>142</v>
      </c>
      <c r="G997" s="37"/>
      <c r="H997" s="265">
        <v>44070</v>
      </c>
      <c r="I997" s="265"/>
      <c r="J997" s="115" t="s">
        <v>142</v>
      </c>
      <c r="K997" s="629"/>
      <c r="L997" s="37">
        <v>2078.46</v>
      </c>
      <c r="M997" s="678" t="s">
        <v>239</v>
      </c>
      <c r="N997" s="642"/>
      <c r="O997" s="645"/>
      <c r="P997" s="262"/>
      <c r="Q997" s="629"/>
      <c r="R997" s="262"/>
      <c r="S997" s="262"/>
      <c r="T997" s="262"/>
      <c r="U997" s="262"/>
      <c r="V997" s="262"/>
      <c r="W997" s="262"/>
      <c r="X997" s="262"/>
      <c r="Y997" s="262"/>
      <c r="Z997" s="262"/>
      <c r="AA997" s="262"/>
      <c r="AB997" s="262"/>
      <c r="AC997" s="262"/>
      <c r="AD997" s="262"/>
      <c r="AE997" s="262"/>
      <c r="AF997" s="262"/>
      <c r="AG997" s="37"/>
      <c r="AH997" s="37"/>
    </row>
    <row r="998" spans="1:34">
      <c r="A998" s="666">
        <v>44062</v>
      </c>
      <c r="B998" s="115" t="s">
        <v>175</v>
      </c>
      <c r="C998" s="23">
        <v>881543491</v>
      </c>
      <c r="D998" s="115" t="s">
        <v>139</v>
      </c>
      <c r="E998" s="115" t="s">
        <v>140</v>
      </c>
      <c r="F998" s="665" t="s">
        <v>142</v>
      </c>
      <c r="G998" s="37"/>
      <c r="H998" s="265">
        <v>44071</v>
      </c>
      <c r="I998" s="265"/>
      <c r="J998" s="115" t="s">
        <v>142</v>
      </c>
      <c r="K998" s="629"/>
      <c r="L998" s="37">
        <v>337.66</v>
      </c>
      <c r="M998" s="678"/>
      <c r="N998" s="642"/>
      <c r="O998" s="645"/>
      <c r="P998" s="262"/>
      <c r="Q998" s="629"/>
      <c r="R998" s="262"/>
      <c r="S998" s="262"/>
      <c r="T998" s="262"/>
      <c r="U998" s="262"/>
      <c r="V998" s="262"/>
      <c r="W998" s="262"/>
      <c r="X998" s="262"/>
      <c r="Y998" s="262"/>
      <c r="Z998" s="262"/>
      <c r="AA998" s="262"/>
      <c r="AB998" s="262"/>
      <c r="AC998" s="262"/>
      <c r="AD998" s="262"/>
      <c r="AE998" s="262"/>
      <c r="AF998" s="262"/>
      <c r="AG998" s="37"/>
      <c r="AH998" s="37"/>
    </row>
    <row r="999" spans="1:34">
      <c r="A999" s="666">
        <v>44055</v>
      </c>
      <c r="B999" s="115" t="s">
        <v>178</v>
      </c>
      <c r="C999" s="115">
        <v>881545516</v>
      </c>
      <c r="D999" s="115" t="s">
        <v>139</v>
      </c>
      <c r="E999" s="115" t="s">
        <v>140</v>
      </c>
      <c r="F999" s="665" t="s">
        <v>667</v>
      </c>
      <c r="G999" s="37"/>
      <c r="H999" s="265">
        <v>44057</v>
      </c>
      <c r="I999" s="265">
        <v>44055</v>
      </c>
      <c r="J999" s="115" t="s">
        <v>667</v>
      </c>
      <c r="K999" s="629"/>
      <c r="L999" s="37">
        <v>150</v>
      </c>
      <c r="M999" s="678" t="s">
        <v>668</v>
      </c>
      <c r="N999" s="642"/>
      <c r="O999" s="645"/>
      <c r="P999" s="262"/>
      <c r="Q999" s="629"/>
      <c r="R999" s="262"/>
      <c r="S999" s="262"/>
      <c r="T999" s="262"/>
      <c r="U999" s="262"/>
      <c r="V999" s="262"/>
      <c r="W999" s="262"/>
      <c r="X999" s="262"/>
      <c r="Y999" s="262"/>
      <c r="Z999" s="262"/>
      <c r="AA999" s="262"/>
      <c r="AB999" s="262"/>
      <c r="AC999" s="262"/>
      <c r="AD999" s="262"/>
      <c r="AE999" s="262"/>
      <c r="AF999" s="262"/>
      <c r="AG999" s="37"/>
      <c r="AH999" s="37"/>
    </row>
    <row r="1000" spans="1:34">
      <c r="A1000" s="666">
        <v>44055</v>
      </c>
      <c r="B1000" s="115" t="s">
        <v>178</v>
      </c>
      <c r="C1000" s="115">
        <v>881545516</v>
      </c>
      <c r="D1000" s="115" t="s">
        <v>139</v>
      </c>
      <c r="E1000" s="115" t="s">
        <v>140</v>
      </c>
      <c r="F1000" s="665" t="s">
        <v>667</v>
      </c>
      <c r="G1000" s="37"/>
      <c r="H1000" s="265">
        <v>44055</v>
      </c>
      <c r="I1000" s="265">
        <v>44055</v>
      </c>
      <c r="J1000" s="115" t="s">
        <v>667</v>
      </c>
      <c r="K1000" s="629"/>
      <c r="L1000" s="37">
        <v>35</v>
      </c>
      <c r="M1000" s="678"/>
      <c r="N1000" s="642"/>
      <c r="O1000" s="645"/>
      <c r="P1000" s="262"/>
      <c r="Q1000" s="629"/>
      <c r="R1000" s="262"/>
      <c r="S1000" s="262"/>
      <c r="T1000" s="262"/>
      <c r="U1000" s="262"/>
      <c r="V1000" s="262"/>
      <c r="W1000" s="262"/>
      <c r="X1000" s="262"/>
      <c r="Y1000" s="262"/>
      <c r="Z1000" s="262"/>
      <c r="AA1000" s="262"/>
      <c r="AB1000" s="262"/>
      <c r="AC1000" s="262"/>
      <c r="AD1000" s="262"/>
      <c r="AE1000" s="262"/>
      <c r="AF1000" s="262"/>
      <c r="AG1000" s="37"/>
      <c r="AH1000" s="37"/>
    </row>
    <row r="1001" spans="1:34">
      <c r="A1001" s="265">
        <v>44046</v>
      </c>
      <c r="B1001" s="115" t="s">
        <v>194</v>
      </c>
      <c r="C1001" s="37">
        <v>881548220</v>
      </c>
      <c r="D1001" s="115" t="s">
        <v>152</v>
      </c>
      <c r="E1001" s="115" t="s">
        <v>140</v>
      </c>
      <c r="F1001" s="115" t="s">
        <v>669</v>
      </c>
      <c r="G1001" s="265">
        <v>44048</v>
      </c>
      <c r="H1001" s="265">
        <v>44046</v>
      </c>
      <c r="I1001" s="265">
        <v>44063</v>
      </c>
      <c r="J1001" s="115" t="s">
        <v>142</v>
      </c>
      <c r="K1001" s="629"/>
      <c r="L1001" s="37">
        <v>4293</v>
      </c>
      <c r="M1001" s="678" t="s">
        <v>197</v>
      </c>
      <c r="N1001" s="37"/>
      <c r="O1001" s="37"/>
      <c r="P1001" s="37"/>
      <c r="Q1001" s="37"/>
      <c r="R1001" s="37"/>
      <c r="S1001" s="262"/>
      <c r="T1001" s="262"/>
      <c r="U1001" s="262"/>
      <c r="V1001" s="262"/>
      <c r="W1001" s="262"/>
      <c r="X1001" s="262"/>
      <c r="Y1001" s="262"/>
      <c r="Z1001" s="262"/>
      <c r="AA1001" s="262"/>
      <c r="AB1001" s="262"/>
      <c r="AC1001" s="262"/>
      <c r="AD1001" s="262"/>
      <c r="AE1001" s="262"/>
      <c r="AF1001" s="262"/>
      <c r="AG1001" s="37"/>
      <c r="AH1001" s="37"/>
    </row>
    <row r="1002" spans="1:34">
      <c r="A1002" s="265">
        <v>44046</v>
      </c>
      <c r="B1002" s="115" t="s">
        <v>194</v>
      </c>
      <c r="C1002" s="37">
        <v>881548220</v>
      </c>
      <c r="D1002" s="115" t="s">
        <v>152</v>
      </c>
      <c r="E1002" s="115" t="s">
        <v>140</v>
      </c>
      <c r="F1002" s="115" t="s">
        <v>669</v>
      </c>
      <c r="G1002" s="265">
        <v>44048</v>
      </c>
      <c r="H1002" s="265">
        <v>44050</v>
      </c>
      <c r="I1002" s="265">
        <v>44063</v>
      </c>
      <c r="J1002" s="115" t="s">
        <v>181</v>
      </c>
      <c r="K1002" s="629"/>
      <c r="L1002" s="37">
        <v>49551.4</v>
      </c>
      <c r="M1002" s="678" t="s">
        <v>164</v>
      </c>
      <c r="N1002" s="37"/>
      <c r="O1002" s="115" t="s">
        <v>670</v>
      </c>
      <c r="P1002" s="37">
        <v>10351</v>
      </c>
      <c r="Q1002" s="37"/>
      <c r="R1002" s="37"/>
      <c r="S1002" s="262"/>
      <c r="T1002" s="262"/>
      <c r="U1002" s="262"/>
      <c r="V1002" s="262"/>
      <c r="W1002" s="262"/>
      <c r="X1002" s="262"/>
      <c r="Y1002" s="262"/>
      <c r="Z1002" s="262"/>
      <c r="AA1002" s="262"/>
      <c r="AB1002" s="262"/>
      <c r="AC1002" s="262"/>
      <c r="AD1002" s="262"/>
      <c r="AE1002" s="262"/>
      <c r="AF1002" s="262"/>
      <c r="AG1002" s="37"/>
      <c r="AH1002" s="37"/>
    </row>
    <row r="1003" spans="1:34">
      <c r="A1003" s="265">
        <v>44046</v>
      </c>
      <c r="B1003" s="115" t="s">
        <v>194</v>
      </c>
      <c r="C1003" s="37">
        <v>881548220</v>
      </c>
      <c r="D1003" s="115" t="s">
        <v>152</v>
      </c>
      <c r="E1003" s="115" t="s">
        <v>140</v>
      </c>
      <c r="F1003" s="115" t="s">
        <v>669</v>
      </c>
      <c r="G1003" s="265">
        <v>44050</v>
      </c>
      <c r="H1003" s="265">
        <v>44053</v>
      </c>
      <c r="I1003" s="265">
        <v>44064</v>
      </c>
      <c r="J1003" s="115" t="s">
        <v>181</v>
      </c>
      <c r="K1003" s="629"/>
      <c r="L1003" s="37">
        <v>510</v>
      </c>
      <c r="M1003" s="678" t="s">
        <v>632</v>
      </c>
      <c r="N1003" s="37"/>
      <c r="O1003" s="37"/>
      <c r="P1003" s="37"/>
      <c r="Q1003" s="37"/>
      <c r="R1003" s="37"/>
      <c r="S1003" s="262"/>
      <c r="T1003" s="262"/>
      <c r="U1003" s="262"/>
      <c r="V1003" s="262"/>
      <c r="W1003" s="262"/>
      <c r="X1003" s="262"/>
      <c r="Y1003" s="262"/>
      <c r="Z1003" s="262"/>
      <c r="AA1003" s="262"/>
      <c r="AB1003" s="262"/>
      <c r="AC1003" s="262"/>
      <c r="AD1003" s="262"/>
      <c r="AE1003" s="262"/>
      <c r="AF1003" s="262"/>
      <c r="AG1003" s="37"/>
      <c r="AH1003" s="37"/>
    </row>
    <row r="1004" spans="1:34">
      <c r="A1004" s="265">
        <v>44046</v>
      </c>
      <c r="B1004" s="115" t="s">
        <v>194</v>
      </c>
      <c r="C1004" s="37">
        <v>881548220</v>
      </c>
      <c r="D1004" s="115" t="s">
        <v>152</v>
      </c>
      <c r="E1004" s="115" t="s">
        <v>140</v>
      </c>
      <c r="F1004" s="115" t="s">
        <v>669</v>
      </c>
      <c r="G1004" s="37"/>
      <c r="H1004" s="265">
        <v>44055</v>
      </c>
      <c r="I1004" s="265">
        <v>44064</v>
      </c>
      <c r="J1004" s="115" t="s">
        <v>181</v>
      </c>
      <c r="K1004" s="629"/>
      <c r="L1004" s="37">
        <v>288</v>
      </c>
      <c r="M1004" s="678" t="s">
        <v>214</v>
      </c>
      <c r="N1004" s="37"/>
      <c r="O1004" s="37"/>
      <c r="P1004" s="37"/>
      <c r="Q1004" s="37"/>
      <c r="R1004" s="37"/>
      <c r="S1004" s="262"/>
      <c r="T1004" s="262"/>
      <c r="U1004" s="262"/>
      <c r="V1004" s="262"/>
      <c r="W1004" s="262"/>
      <c r="X1004" s="262"/>
      <c r="Y1004" s="262"/>
      <c r="Z1004" s="262"/>
      <c r="AA1004" s="262"/>
      <c r="AB1004" s="262"/>
      <c r="AC1004" s="262"/>
      <c r="AD1004" s="262"/>
      <c r="AE1004" s="262"/>
      <c r="AF1004" s="262"/>
      <c r="AG1004" s="37"/>
      <c r="AH1004" s="37"/>
    </row>
    <row r="1005" spans="1:34">
      <c r="A1005" s="265">
        <v>44046</v>
      </c>
      <c r="B1005" s="115" t="s">
        <v>194</v>
      </c>
      <c r="C1005" s="37">
        <v>881548220</v>
      </c>
      <c r="D1005" s="115" t="s">
        <v>152</v>
      </c>
      <c r="E1005" s="115" t="s">
        <v>140</v>
      </c>
      <c r="F1005" s="115" t="s">
        <v>142</v>
      </c>
      <c r="G1005" s="37"/>
      <c r="H1005" s="265">
        <v>44060</v>
      </c>
      <c r="I1005" s="265">
        <v>44064</v>
      </c>
      <c r="J1005" s="115" t="s">
        <v>671</v>
      </c>
      <c r="K1005" s="629"/>
      <c r="L1005" s="37">
        <v>925.29</v>
      </c>
      <c r="M1005" s="678" t="s">
        <v>672</v>
      </c>
      <c r="N1005" s="37"/>
      <c r="O1005" s="37"/>
      <c r="P1005" s="37"/>
      <c r="Q1005" s="37"/>
      <c r="R1005" s="37"/>
      <c r="S1005" s="262"/>
      <c r="T1005" s="262"/>
      <c r="U1005" s="262"/>
      <c r="V1005" s="262"/>
      <c r="W1005" s="262"/>
      <c r="X1005" s="262"/>
      <c r="Y1005" s="262"/>
      <c r="Z1005" s="262"/>
      <c r="AA1005" s="262"/>
      <c r="AB1005" s="262"/>
      <c r="AC1005" s="262"/>
      <c r="AD1005" s="262"/>
      <c r="AE1005" s="262"/>
      <c r="AF1005" s="262"/>
      <c r="AG1005" s="37"/>
      <c r="AH1005" s="37"/>
    </row>
    <row r="1006" spans="1:34">
      <c r="A1006" s="265">
        <v>44046</v>
      </c>
      <c r="B1006" s="115" t="s">
        <v>194</v>
      </c>
      <c r="C1006" s="37">
        <v>881548220</v>
      </c>
      <c r="D1006" s="115" t="s">
        <v>152</v>
      </c>
      <c r="E1006" s="115" t="s">
        <v>140</v>
      </c>
      <c r="F1006" s="115" t="s">
        <v>200</v>
      </c>
      <c r="G1006" s="265">
        <v>44061</v>
      </c>
      <c r="H1006" s="265">
        <v>44062</v>
      </c>
      <c r="I1006" s="265">
        <v>44076</v>
      </c>
      <c r="J1006" s="115" t="s">
        <v>673</v>
      </c>
      <c r="K1006" s="629"/>
      <c r="L1006" s="37">
        <v>49089.4</v>
      </c>
      <c r="M1006" s="678" t="s">
        <v>177</v>
      </c>
      <c r="N1006" s="37"/>
      <c r="O1006" s="37"/>
      <c r="P1006" s="37"/>
      <c r="Q1006" s="37"/>
      <c r="R1006" s="37"/>
      <c r="S1006" s="262"/>
      <c r="T1006" s="262"/>
      <c r="U1006" s="262"/>
      <c r="V1006" s="262"/>
      <c r="W1006" s="262"/>
      <c r="X1006" s="262"/>
      <c r="Y1006" s="262"/>
      <c r="Z1006" s="262"/>
      <c r="AA1006" s="262"/>
      <c r="AB1006" s="262"/>
      <c r="AC1006" s="262"/>
      <c r="AD1006" s="262"/>
      <c r="AE1006" s="262"/>
      <c r="AF1006" s="262"/>
      <c r="AG1006" s="37"/>
      <c r="AH1006" s="37"/>
    </row>
    <row r="1007" spans="1:34">
      <c r="A1007" s="265">
        <v>44046</v>
      </c>
      <c r="B1007" s="115" t="s">
        <v>194</v>
      </c>
      <c r="C1007" s="37">
        <v>881548220</v>
      </c>
      <c r="D1007" s="115" t="s">
        <v>152</v>
      </c>
      <c r="E1007" s="115" t="s">
        <v>140</v>
      </c>
      <c r="F1007" s="115" t="s">
        <v>200</v>
      </c>
      <c r="G1007" s="265">
        <v>44065</v>
      </c>
      <c r="H1007" s="265">
        <v>44067</v>
      </c>
      <c r="I1007" s="265">
        <v>44078</v>
      </c>
      <c r="J1007" s="115" t="s">
        <v>200</v>
      </c>
      <c r="K1007" s="629"/>
      <c r="L1007" s="37">
        <v>48921.4</v>
      </c>
      <c r="M1007" s="678" t="s">
        <v>408</v>
      </c>
      <c r="N1007" s="37"/>
      <c r="O1007" s="37"/>
      <c r="P1007" s="37"/>
      <c r="Q1007" s="37"/>
      <c r="R1007" s="37"/>
      <c r="S1007" s="262"/>
      <c r="T1007" s="262"/>
      <c r="U1007" s="262"/>
      <c r="V1007" s="262"/>
      <c r="W1007" s="262"/>
      <c r="X1007" s="262"/>
      <c r="Y1007" s="262"/>
      <c r="Z1007" s="262"/>
      <c r="AA1007" s="262"/>
      <c r="AB1007" s="262"/>
      <c r="AC1007" s="262"/>
      <c r="AD1007" s="262"/>
      <c r="AE1007" s="262"/>
      <c r="AF1007" s="262"/>
      <c r="AG1007" s="37"/>
      <c r="AH1007" s="37"/>
    </row>
    <row r="1008" spans="1:34">
      <c r="A1008" s="265">
        <v>44046</v>
      </c>
      <c r="B1008" s="115" t="s">
        <v>194</v>
      </c>
      <c r="C1008" s="37">
        <v>881548220</v>
      </c>
      <c r="D1008" s="115" t="s">
        <v>152</v>
      </c>
      <c r="E1008" s="115" t="s">
        <v>140</v>
      </c>
      <c r="F1008" s="115" t="s">
        <v>200</v>
      </c>
      <c r="G1008" s="265">
        <v>44068</v>
      </c>
      <c r="H1008" s="265">
        <v>44069</v>
      </c>
      <c r="I1008" s="265">
        <v>44078</v>
      </c>
      <c r="J1008" s="115" t="s">
        <v>200</v>
      </c>
      <c r="K1008" s="629"/>
      <c r="L1008" s="37">
        <v>46203.4</v>
      </c>
      <c r="M1008" s="678" t="s">
        <v>674</v>
      </c>
      <c r="N1008" s="37"/>
      <c r="O1008" s="37"/>
      <c r="P1008" s="37"/>
      <c r="Q1008" s="37"/>
      <c r="R1008" s="37"/>
      <c r="S1008" s="262"/>
      <c r="T1008" s="262"/>
      <c r="U1008" s="262"/>
      <c r="V1008" s="262"/>
      <c r="W1008" s="262"/>
      <c r="X1008" s="262"/>
      <c r="Y1008" s="262"/>
      <c r="Z1008" s="262"/>
      <c r="AA1008" s="262"/>
      <c r="AB1008" s="262"/>
      <c r="AC1008" s="262"/>
      <c r="AD1008" s="262"/>
      <c r="AE1008" s="262"/>
      <c r="AF1008" s="262"/>
      <c r="AG1008" s="37"/>
      <c r="AH1008" s="37"/>
    </row>
    <row r="1009" spans="1:34">
      <c r="A1009" s="265">
        <v>44046</v>
      </c>
      <c r="B1009" s="115" t="s">
        <v>194</v>
      </c>
      <c r="C1009" s="37">
        <v>881548220</v>
      </c>
      <c r="D1009" s="115" t="s">
        <v>152</v>
      </c>
      <c r="E1009" s="115" t="s">
        <v>140</v>
      </c>
      <c r="F1009" s="115" t="s">
        <v>142</v>
      </c>
      <c r="G1009" s="265">
        <v>44069</v>
      </c>
      <c r="H1009" s="265">
        <v>44071</v>
      </c>
      <c r="I1009" s="265">
        <v>44084</v>
      </c>
      <c r="J1009" s="115" t="s">
        <v>181</v>
      </c>
      <c r="K1009" s="629"/>
      <c r="L1009" s="37">
        <v>405</v>
      </c>
      <c r="M1009" s="678" t="s">
        <v>675</v>
      </c>
      <c r="N1009" s="37"/>
      <c r="O1009" s="37"/>
      <c r="P1009" s="37"/>
      <c r="Q1009" s="37"/>
      <c r="R1009" s="37"/>
      <c r="S1009" s="262"/>
      <c r="T1009" s="262"/>
      <c r="U1009" s="262"/>
      <c r="V1009" s="262"/>
      <c r="W1009" s="262"/>
      <c r="X1009" s="262"/>
      <c r="Y1009" s="262"/>
      <c r="Z1009" s="262"/>
      <c r="AA1009" s="262"/>
      <c r="AB1009" s="262"/>
      <c r="AC1009" s="262"/>
      <c r="AD1009" s="262"/>
      <c r="AE1009" s="262"/>
      <c r="AF1009" s="262"/>
      <c r="AG1009" s="37"/>
      <c r="AH1009" s="37"/>
    </row>
    <row r="1010" spans="1:34">
      <c r="A1010" s="666">
        <v>44046</v>
      </c>
      <c r="B1010" s="115" t="s">
        <v>194</v>
      </c>
      <c r="C1010" s="37">
        <v>881548220</v>
      </c>
      <c r="D1010" s="115" t="s">
        <v>152</v>
      </c>
      <c r="E1010" s="115" t="s">
        <v>140</v>
      </c>
      <c r="F1010" s="665" t="s">
        <v>200</v>
      </c>
      <c r="G1010" s="265">
        <v>44073</v>
      </c>
      <c r="H1010" s="265">
        <v>44074</v>
      </c>
      <c r="I1010" s="265">
        <v>44084</v>
      </c>
      <c r="J1010" s="115" t="s">
        <v>200</v>
      </c>
      <c r="K1010" s="629"/>
      <c r="L1010" s="37">
        <v>65228.6</v>
      </c>
      <c r="M1010" s="678" t="s">
        <v>676</v>
      </c>
      <c r="N1010" s="642"/>
      <c r="O1010" s="645"/>
      <c r="P1010" s="262"/>
      <c r="Q1010" s="629"/>
      <c r="R1010" s="262"/>
      <c r="S1010" s="262"/>
      <c r="T1010" s="262"/>
      <c r="U1010" s="262"/>
      <c r="V1010" s="262"/>
      <c r="W1010" s="262"/>
      <c r="X1010" s="262"/>
      <c r="Y1010" s="262"/>
      <c r="Z1010" s="262"/>
      <c r="AA1010" s="262"/>
      <c r="AB1010" s="262"/>
      <c r="AC1010" s="262"/>
      <c r="AD1010" s="262"/>
      <c r="AE1010" s="262"/>
      <c r="AF1010" s="262"/>
      <c r="AG1010" s="37"/>
      <c r="AH1010" s="37"/>
    </row>
    <row r="1011" spans="1:34">
      <c r="A1011" s="666">
        <v>44055</v>
      </c>
      <c r="B1011" s="115" t="s">
        <v>154</v>
      </c>
      <c r="C1011" s="37">
        <v>881549295</v>
      </c>
      <c r="D1011" s="115" t="s">
        <v>139</v>
      </c>
      <c r="E1011" s="115" t="s">
        <v>140</v>
      </c>
      <c r="F1011" s="665"/>
      <c r="G1011" s="37"/>
      <c r="H1011" s="265"/>
      <c r="I1011" s="265">
        <v>44070</v>
      </c>
      <c r="J1011" s="115"/>
      <c r="K1011" s="629"/>
      <c r="L1011" s="37"/>
      <c r="M1011" s="678" t="s">
        <v>195</v>
      </c>
      <c r="N1011" s="642"/>
      <c r="O1011" s="645"/>
      <c r="P1011" s="262"/>
      <c r="Q1011" s="629"/>
      <c r="R1011" s="262"/>
      <c r="S1011" s="262"/>
      <c r="T1011" s="262"/>
      <c r="U1011" s="262"/>
      <c r="V1011" s="262"/>
      <c r="W1011" s="262"/>
      <c r="X1011" s="262"/>
      <c r="Y1011" s="262"/>
      <c r="Z1011" s="262"/>
      <c r="AA1011" s="262"/>
      <c r="AB1011" s="262"/>
      <c r="AC1011" s="262"/>
      <c r="AD1011" s="262"/>
      <c r="AE1011" s="262"/>
      <c r="AF1011" s="262"/>
      <c r="AG1011" s="37"/>
      <c r="AH1011" s="37"/>
    </row>
    <row r="1012" spans="1:34">
      <c r="A1012" s="666">
        <v>44060</v>
      </c>
      <c r="B1012" s="115" t="s">
        <v>154</v>
      </c>
      <c r="C1012" s="23">
        <v>881550709</v>
      </c>
      <c r="D1012" s="115" t="s">
        <v>139</v>
      </c>
      <c r="E1012" s="115" t="s">
        <v>147</v>
      </c>
      <c r="F1012" s="665"/>
      <c r="G1012" s="37"/>
      <c r="H1012" s="265"/>
      <c r="I1012" s="265"/>
      <c r="J1012" s="115"/>
      <c r="K1012" s="629"/>
      <c r="L1012" s="37"/>
      <c r="M1012" s="678"/>
      <c r="N1012" s="642"/>
      <c r="O1012" s="665" t="s">
        <v>677</v>
      </c>
      <c r="P1012" s="262">
        <v>1622.7</v>
      </c>
      <c r="Q1012" s="629"/>
      <c r="R1012" s="262"/>
      <c r="S1012" s="262"/>
      <c r="T1012" s="262"/>
      <c r="U1012" s="262"/>
      <c r="V1012" s="262"/>
      <c r="W1012" s="262"/>
      <c r="X1012" s="262"/>
      <c r="Y1012" s="262"/>
      <c r="Z1012" s="262"/>
      <c r="AA1012" s="262"/>
      <c r="AB1012" s="262"/>
      <c r="AC1012" s="262"/>
      <c r="AD1012" s="262"/>
      <c r="AE1012" s="262"/>
      <c r="AF1012" s="262"/>
      <c r="AG1012" s="37"/>
      <c r="AH1012" s="37"/>
    </row>
    <row r="1013" spans="1:34">
      <c r="A1013" s="666">
        <v>44057</v>
      </c>
      <c r="B1013" s="115" t="s">
        <v>154</v>
      </c>
      <c r="C1013" s="37">
        <v>881551615</v>
      </c>
      <c r="D1013" s="115" t="s">
        <v>152</v>
      </c>
      <c r="E1013" s="115" t="s">
        <v>147</v>
      </c>
      <c r="F1013" s="665"/>
      <c r="G1013" s="37"/>
      <c r="H1013" s="265"/>
      <c r="I1013" s="265"/>
      <c r="J1013" s="115"/>
      <c r="K1013" s="629"/>
      <c r="L1013" s="37"/>
      <c r="M1013" s="678"/>
      <c r="N1013" s="642"/>
      <c r="O1013" s="645"/>
      <c r="P1013" s="262"/>
      <c r="Q1013" s="629"/>
      <c r="R1013" s="262"/>
      <c r="S1013" s="262"/>
      <c r="T1013" s="262"/>
      <c r="U1013" s="262"/>
      <c r="V1013" s="262"/>
      <c r="W1013" s="262"/>
      <c r="X1013" s="262"/>
      <c r="Y1013" s="262"/>
      <c r="Z1013" s="262"/>
      <c r="AA1013" s="262"/>
      <c r="AB1013" s="262"/>
      <c r="AC1013" s="262"/>
      <c r="AD1013" s="262"/>
      <c r="AE1013" s="262"/>
      <c r="AF1013" s="262"/>
      <c r="AG1013" s="37"/>
      <c r="AH1013" s="37"/>
    </row>
    <row r="1014" spans="1:34">
      <c r="A1014" s="265">
        <v>44048</v>
      </c>
      <c r="B1014" s="115" t="s">
        <v>175</v>
      </c>
      <c r="C1014" s="37">
        <v>881553237</v>
      </c>
      <c r="D1014" s="115" t="s">
        <v>139</v>
      </c>
      <c r="E1014" s="115" t="s">
        <v>150</v>
      </c>
      <c r="F1014" s="115" t="s">
        <v>246</v>
      </c>
      <c r="G1014" s="37"/>
      <c r="H1014" s="37"/>
      <c r="I1014" s="265">
        <v>44057</v>
      </c>
      <c r="J1014" s="37"/>
      <c r="K1014" s="629"/>
      <c r="L1014" s="37"/>
      <c r="M1014" s="572"/>
      <c r="N1014" s="37"/>
      <c r="O1014" s="265">
        <v>44048</v>
      </c>
      <c r="P1014" s="37">
        <v>871</v>
      </c>
      <c r="Q1014" s="37"/>
      <c r="R1014" s="37"/>
      <c r="S1014" s="262"/>
      <c r="T1014" s="262"/>
      <c r="U1014" s="262"/>
      <c r="V1014" s="262"/>
      <c r="W1014" s="262"/>
      <c r="X1014" s="262"/>
      <c r="Y1014" s="262"/>
      <c r="Z1014" s="262"/>
      <c r="AA1014" s="262"/>
      <c r="AB1014" s="262"/>
      <c r="AC1014" s="262"/>
      <c r="AD1014" s="262"/>
      <c r="AE1014" s="262"/>
      <c r="AF1014" s="262"/>
      <c r="AG1014" s="37"/>
      <c r="AH1014" s="37"/>
    </row>
    <row r="1015" spans="1:34">
      <c r="A1015" s="265">
        <v>44050</v>
      </c>
      <c r="B1015" s="115" t="s">
        <v>206</v>
      </c>
      <c r="C1015" s="37">
        <v>881557168</v>
      </c>
      <c r="D1015" s="115" t="s">
        <v>152</v>
      </c>
      <c r="E1015" s="115" t="s">
        <v>147</v>
      </c>
      <c r="F1015" s="37"/>
      <c r="G1015" s="37"/>
      <c r="H1015" s="265"/>
      <c r="I1015" s="37"/>
      <c r="J1015" s="115"/>
      <c r="K1015" s="629"/>
      <c r="L1015" s="37"/>
      <c r="M1015" s="678"/>
      <c r="N1015" s="642"/>
      <c r="O1015" s="645"/>
      <c r="P1015" s="262"/>
      <c r="Q1015" s="629"/>
      <c r="R1015" s="262"/>
      <c r="S1015" s="262"/>
      <c r="T1015" s="262"/>
      <c r="U1015" s="262"/>
      <c r="V1015" s="262"/>
      <c r="W1015" s="262"/>
      <c r="X1015" s="262"/>
      <c r="Y1015" s="262"/>
      <c r="Z1015" s="262"/>
      <c r="AA1015" s="262"/>
      <c r="AB1015" s="262"/>
      <c r="AC1015" s="262"/>
      <c r="AD1015" s="262"/>
      <c r="AE1015" s="262"/>
      <c r="AF1015" s="262"/>
      <c r="AG1015" s="37"/>
      <c r="AH1015" s="37"/>
    </row>
    <row r="1016" spans="1:34">
      <c r="A1016" s="265">
        <v>44070</v>
      </c>
      <c r="B1016" s="115" t="s">
        <v>227</v>
      </c>
      <c r="C1016" s="37">
        <v>881560281</v>
      </c>
      <c r="D1016" s="115" t="s">
        <v>139</v>
      </c>
      <c r="E1016" s="115" t="s">
        <v>140</v>
      </c>
      <c r="F1016" s="115" t="s">
        <v>182</v>
      </c>
      <c r="G1016" s="37"/>
      <c r="H1016" s="37"/>
      <c r="I1016" s="37"/>
      <c r="J1016" s="37"/>
      <c r="K1016" s="629"/>
      <c r="L1016" s="37"/>
      <c r="M1016" s="678" t="s">
        <v>678</v>
      </c>
      <c r="N1016" s="84"/>
      <c r="O1016" s="84"/>
      <c r="P1016" s="84"/>
      <c r="Q1016" s="84"/>
      <c r="R1016" s="84"/>
      <c r="S1016" s="262"/>
      <c r="T1016" s="262"/>
      <c r="U1016" s="262"/>
      <c r="V1016" s="262"/>
      <c r="W1016" s="262"/>
      <c r="X1016" s="262"/>
      <c r="Y1016" s="262"/>
      <c r="Z1016" s="262"/>
      <c r="AA1016" s="262"/>
      <c r="AB1016" s="262"/>
      <c r="AC1016" s="262"/>
      <c r="AD1016" s="262"/>
      <c r="AE1016" s="262"/>
      <c r="AF1016" s="262"/>
      <c r="AG1016" s="37"/>
      <c r="AH1016" s="37"/>
    </row>
    <row r="1017" spans="1:34">
      <c r="A1017" s="666">
        <v>44064</v>
      </c>
      <c r="B1017" s="115" t="s">
        <v>178</v>
      </c>
      <c r="C1017" s="37">
        <v>881562737</v>
      </c>
      <c r="D1017" s="115" t="s">
        <v>139</v>
      </c>
      <c r="E1017" s="115" t="s">
        <v>140</v>
      </c>
      <c r="F1017" s="665" t="s">
        <v>294</v>
      </c>
      <c r="G1017" s="37"/>
      <c r="H1017" s="265">
        <v>44064</v>
      </c>
      <c r="I1017" s="265"/>
      <c r="J1017" s="115" t="s">
        <v>294</v>
      </c>
      <c r="K1017" s="629"/>
      <c r="L1017" s="37">
        <v>99</v>
      </c>
      <c r="M1017" s="678" t="s">
        <v>245</v>
      </c>
      <c r="N1017" s="642"/>
      <c r="O1017" s="645"/>
      <c r="P1017" s="262"/>
      <c r="Q1017" s="629"/>
      <c r="R1017" s="262"/>
      <c r="S1017" s="262"/>
      <c r="T1017" s="262"/>
      <c r="U1017" s="262"/>
      <c r="V1017" s="262"/>
      <c r="W1017" s="262"/>
      <c r="X1017" s="262"/>
      <c r="Y1017" s="262"/>
      <c r="Z1017" s="262"/>
      <c r="AA1017" s="262"/>
      <c r="AB1017" s="262"/>
      <c r="AC1017" s="262"/>
      <c r="AD1017" s="262"/>
      <c r="AE1017" s="262"/>
      <c r="AF1017" s="262"/>
      <c r="AG1017" s="37"/>
      <c r="AH1017" s="37"/>
    </row>
    <row r="1018" spans="1:34">
      <c r="A1018" s="265">
        <v>44049</v>
      </c>
      <c r="B1018" s="115" t="s">
        <v>144</v>
      </c>
      <c r="C1018" s="37">
        <v>881571307</v>
      </c>
      <c r="D1018" s="115" t="s">
        <v>139</v>
      </c>
      <c r="E1018" s="115" t="s">
        <v>140</v>
      </c>
      <c r="F1018" s="115" t="s">
        <v>679</v>
      </c>
      <c r="G1018" s="37"/>
      <c r="H1018" s="265"/>
      <c r="I1018" s="265">
        <v>44069</v>
      </c>
      <c r="J1018" s="115"/>
      <c r="K1018" s="629"/>
      <c r="L1018" s="37"/>
      <c r="M1018" s="678" t="s">
        <v>680</v>
      </c>
      <c r="N1018" s="642"/>
      <c r="O1018" s="645"/>
      <c r="P1018" s="262"/>
      <c r="Q1018" s="629"/>
      <c r="R1018" s="262"/>
      <c r="S1018" s="262"/>
      <c r="T1018" s="262"/>
      <c r="U1018" s="262"/>
      <c r="V1018" s="262"/>
      <c r="W1018" s="262"/>
      <c r="X1018" s="262"/>
      <c r="Y1018" s="262"/>
      <c r="Z1018" s="262"/>
      <c r="AA1018" s="262"/>
      <c r="AB1018" s="262"/>
      <c r="AC1018" s="262"/>
      <c r="AD1018" s="262"/>
      <c r="AE1018" s="262"/>
      <c r="AF1018" s="262"/>
      <c r="AG1018" s="37"/>
      <c r="AH1018" s="37"/>
    </row>
    <row r="1019" spans="1:34">
      <c r="A1019" s="265">
        <v>44046</v>
      </c>
      <c r="B1019" s="115" t="s">
        <v>149</v>
      </c>
      <c r="C1019" s="37">
        <v>881575390</v>
      </c>
      <c r="D1019" s="115" t="s">
        <v>152</v>
      </c>
      <c r="E1019" s="115" t="s">
        <v>140</v>
      </c>
      <c r="F1019" s="115" t="s">
        <v>142</v>
      </c>
      <c r="G1019" s="37"/>
      <c r="H1019" s="37"/>
      <c r="I1019" s="265">
        <v>44060</v>
      </c>
      <c r="J1019" s="115" t="s">
        <v>142</v>
      </c>
      <c r="K1019" s="629"/>
      <c r="L1019" s="37"/>
      <c r="M1019" s="572"/>
      <c r="N1019" s="37"/>
      <c r="O1019" s="37"/>
      <c r="P1019" s="37"/>
      <c r="Q1019" s="37"/>
      <c r="R1019" s="37"/>
      <c r="S1019" s="262"/>
      <c r="T1019" s="262"/>
      <c r="U1019" s="262"/>
      <c r="V1019" s="262"/>
      <c r="W1019" s="262"/>
      <c r="X1019" s="262"/>
      <c r="Y1019" s="262"/>
      <c r="Z1019" s="262"/>
      <c r="AA1019" s="262"/>
      <c r="AB1019" s="262"/>
      <c r="AC1019" s="262"/>
      <c r="AD1019" s="262"/>
      <c r="AE1019" s="262"/>
      <c r="AF1019" s="262"/>
      <c r="AG1019" s="37"/>
      <c r="AH1019" s="37"/>
    </row>
    <row r="1020" spans="1:34">
      <c r="A1020" s="666">
        <v>44057</v>
      </c>
      <c r="B1020" s="115" t="s">
        <v>149</v>
      </c>
      <c r="C1020" s="84">
        <v>881578529</v>
      </c>
      <c r="D1020" s="115" t="s">
        <v>152</v>
      </c>
      <c r="E1020" s="115" t="s">
        <v>140</v>
      </c>
      <c r="F1020" s="665" t="s">
        <v>142</v>
      </c>
      <c r="G1020" s="37"/>
      <c r="H1020" s="265">
        <v>44071</v>
      </c>
      <c r="I1020" s="265">
        <v>44088</v>
      </c>
      <c r="J1020" s="115" t="s">
        <v>294</v>
      </c>
      <c r="K1020" s="686">
        <v>100200</v>
      </c>
      <c r="L1020" s="37">
        <v>20</v>
      </c>
      <c r="M1020" s="678" t="s">
        <v>466</v>
      </c>
      <c r="N1020" s="642"/>
      <c r="O1020" s="645"/>
      <c r="P1020" s="262"/>
      <c r="Q1020" s="629"/>
      <c r="R1020" s="262"/>
      <c r="S1020" s="262"/>
      <c r="T1020" s="262"/>
      <c r="U1020" s="262"/>
      <c r="V1020" s="262"/>
      <c r="W1020" s="262"/>
      <c r="X1020" s="262"/>
      <c r="Y1020" s="262"/>
      <c r="Z1020" s="262"/>
      <c r="AA1020" s="262"/>
      <c r="AB1020" s="262"/>
      <c r="AC1020" s="262"/>
      <c r="AD1020" s="262"/>
      <c r="AE1020" s="262"/>
      <c r="AF1020" s="262"/>
      <c r="AG1020" s="37"/>
      <c r="AH1020" s="37"/>
    </row>
    <row r="1021" spans="1:34">
      <c r="A1021" s="265">
        <v>44047</v>
      </c>
      <c r="B1021" s="115" t="s">
        <v>175</v>
      </c>
      <c r="C1021" s="37">
        <v>881578606</v>
      </c>
      <c r="D1021" s="115" t="s">
        <v>139</v>
      </c>
      <c r="E1021" s="115" t="s">
        <v>147</v>
      </c>
      <c r="F1021" s="37"/>
      <c r="G1021" s="37"/>
      <c r="H1021" s="37"/>
      <c r="I1021" s="37"/>
      <c r="J1021" s="37"/>
      <c r="K1021" s="629"/>
      <c r="L1021" s="37"/>
      <c r="M1021" s="572"/>
      <c r="N1021" s="37"/>
      <c r="O1021" s="265">
        <v>44048</v>
      </c>
      <c r="P1021" s="37">
        <v>236.5</v>
      </c>
      <c r="Q1021" s="37"/>
      <c r="R1021" s="37"/>
      <c r="S1021" s="262"/>
      <c r="T1021" s="262"/>
      <c r="U1021" s="262"/>
      <c r="V1021" s="262"/>
      <c r="W1021" s="262"/>
      <c r="X1021" s="262"/>
      <c r="Y1021" s="262"/>
      <c r="Z1021" s="262"/>
      <c r="AA1021" s="262"/>
      <c r="AB1021" s="262"/>
      <c r="AC1021" s="262"/>
      <c r="AD1021" s="262"/>
      <c r="AE1021" s="262"/>
      <c r="AF1021" s="262"/>
      <c r="AG1021" s="37"/>
      <c r="AH1021" s="37"/>
    </row>
    <row r="1022" spans="1:34">
      <c r="A1022" s="666">
        <v>44056</v>
      </c>
      <c r="B1022" s="115" t="s">
        <v>156</v>
      </c>
      <c r="C1022" s="84">
        <v>881582992</v>
      </c>
      <c r="D1022" s="115" t="s">
        <v>152</v>
      </c>
      <c r="E1022" s="115" t="s">
        <v>100</v>
      </c>
      <c r="F1022" s="665"/>
      <c r="G1022" s="37"/>
      <c r="H1022" s="265"/>
      <c r="I1022" s="265">
        <v>44070</v>
      </c>
      <c r="J1022" s="115"/>
      <c r="K1022" s="629"/>
      <c r="L1022" s="37"/>
      <c r="M1022" s="678"/>
      <c r="N1022" s="642"/>
      <c r="O1022" s="645"/>
      <c r="P1022" s="262"/>
      <c r="Q1022" s="629"/>
      <c r="R1022" s="262"/>
      <c r="S1022" s="262"/>
      <c r="T1022" s="262"/>
      <c r="U1022" s="262"/>
      <c r="V1022" s="262"/>
      <c r="W1022" s="262"/>
      <c r="X1022" s="262"/>
      <c r="Y1022" s="262"/>
      <c r="Z1022" s="262"/>
      <c r="AA1022" s="262"/>
      <c r="AB1022" s="262"/>
      <c r="AC1022" s="262"/>
      <c r="AD1022" s="262"/>
      <c r="AE1022" s="262"/>
      <c r="AF1022" s="262"/>
      <c r="AG1022" s="37"/>
      <c r="AH1022" s="37"/>
    </row>
    <row r="1023" spans="1:34">
      <c r="A1023" s="265">
        <v>44049</v>
      </c>
      <c r="B1023" s="115" t="s">
        <v>149</v>
      </c>
      <c r="C1023" s="37">
        <v>881583773</v>
      </c>
      <c r="D1023" s="115" t="s">
        <v>139</v>
      </c>
      <c r="E1023" s="115" t="s">
        <v>140</v>
      </c>
      <c r="F1023" s="115" t="s">
        <v>142</v>
      </c>
      <c r="G1023" s="37"/>
      <c r="H1023" s="265"/>
      <c r="I1023" s="265">
        <v>44064</v>
      </c>
      <c r="J1023" s="115"/>
      <c r="K1023" s="629"/>
      <c r="L1023" s="37"/>
      <c r="M1023" s="678" t="s">
        <v>195</v>
      </c>
      <c r="N1023" s="642"/>
      <c r="O1023" s="645"/>
      <c r="P1023" s="262"/>
      <c r="Q1023" s="629"/>
      <c r="R1023" s="262"/>
      <c r="S1023" s="262"/>
      <c r="T1023" s="262"/>
      <c r="U1023" s="262"/>
      <c r="V1023" s="262"/>
      <c r="W1023" s="262"/>
      <c r="X1023" s="262"/>
      <c r="Y1023" s="262"/>
      <c r="Z1023" s="262"/>
      <c r="AA1023" s="262"/>
      <c r="AB1023" s="262"/>
      <c r="AC1023" s="262"/>
      <c r="AD1023" s="262"/>
      <c r="AE1023" s="262"/>
      <c r="AF1023" s="262"/>
      <c r="AG1023" s="37"/>
      <c r="AH1023" s="37"/>
    </row>
    <row r="1024" spans="1:34">
      <c r="A1024" s="265">
        <v>44067</v>
      </c>
      <c r="B1024" s="115" t="s">
        <v>178</v>
      </c>
      <c r="C1024" s="37">
        <v>881587749</v>
      </c>
      <c r="D1024" s="115" t="s">
        <v>152</v>
      </c>
      <c r="E1024" s="115" t="s">
        <v>140</v>
      </c>
      <c r="F1024" s="115" t="s">
        <v>142</v>
      </c>
      <c r="G1024" s="37"/>
      <c r="H1024" s="265">
        <v>44067</v>
      </c>
      <c r="I1024" s="37"/>
      <c r="J1024" s="37" t="s">
        <v>142</v>
      </c>
      <c r="K1024" s="629" t="s">
        <v>263</v>
      </c>
      <c r="L1024" s="37">
        <v>66.5</v>
      </c>
      <c r="M1024" s="572" t="s">
        <v>193</v>
      </c>
      <c r="N1024" s="84"/>
      <c r="O1024" s="84"/>
      <c r="P1024" s="84"/>
      <c r="Q1024" s="84"/>
      <c r="R1024" s="84"/>
      <c r="S1024" s="262"/>
      <c r="T1024" s="262"/>
      <c r="U1024" s="262"/>
      <c r="V1024" s="262"/>
      <c r="W1024" s="262"/>
      <c r="X1024" s="262"/>
      <c r="Y1024" s="262"/>
      <c r="Z1024" s="262"/>
      <c r="AA1024" s="262"/>
      <c r="AB1024" s="262"/>
      <c r="AC1024" s="262"/>
      <c r="AD1024" s="262"/>
      <c r="AE1024" s="262"/>
      <c r="AF1024" s="262"/>
      <c r="AG1024" s="37"/>
      <c r="AH1024" s="37"/>
    </row>
    <row r="1025" spans="1:34">
      <c r="A1025" s="265">
        <v>44049</v>
      </c>
      <c r="B1025" s="115" t="s">
        <v>178</v>
      </c>
      <c r="C1025" s="37">
        <v>881588700</v>
      </c>
      <c r="D1025" s="115" t="s">
        <v>139</v>
      </c>
      <c r="E1025" s="115" t="s">
        <v>140</v>
      </c>
      <c r="F1025" s="115" t="s">
        <v>200</v>
      </c>
      <c r="G1025" s="37"/>
      <c r="H1025" s="265"/>
      <c r="I1025" s="265">
        <v>44056</v>
      </c>
      <c r="J1025" s="115"/>
      <c r="K1025" s="629"/>
      <c r="L1025" s="37"/>
      <c r="M1025" s="678"/>
      <c r="N1025" s="642"/>
      <c r="O1025" s="645"/>
      <c r="P1025" s="262"/>
      <c r="Q1025" s="629"/>
      <c r="R1025" s="262"/>
      <c r="S1025" s="262"/>
      <c r="T1025" s="262"/>
      <c r="U1025" s="262"/>
      <c r="V1025" s="262"/>
      <c r="W1025" s="262"/>
      <c r="X1025" s="262"/>
      <c r="Y1025" s="262"/>
      <c r="Z1025" s="262"/>
      <c r="AA1025" s="262"/>
      <c r="AB1025" s="262"/>
      <c r="AC1025" s="262"/>
      <c r="AD1025" s="262"/>
      <c r="AE1025" s="262"/>
      <c r="AF1025" s="262"/>
      <c r="AG1025" s="37"/>
      <c r="AH1025" s="37"/>
    </row>
    <row r="1026" spans="1:34">
      <c r="A1026" s="666">
        <v>44056</v>
      </c>
      <c r="B1026" s="115" t="s">
        <v>149</v>
      </c>
      <c r="C1026" s="37">
        <v>881592016</v>
      </c>
      <c r="D1026" s="115" t="s">
        <v>139</v>
      </c>
      <c r="E1026" s="115" t="s">
        <v>100</v>
      </c>
      <c r="F1026" s="665" t="s">
        <v>681</v>
      </c>
      <c r="G1026" s="37"/>
      <c r="H1026" s="265">
        <v>44056</v>
      </c>
      <c r="I1026" s="265"/>
      <c r="J1026" s="115" t="s">
        <v>681</v>
      </c>
      <c r="K1026" s="629"/>
      <c r="L1026" s="37">
        <v>1232.1600000000001</v>
      </c>
      <c r="M1026" s="678"/>
      <c r="N1026" s="642"/>
      <c r="O1026" s="645"/>
      <c r="P1026" s="262"/>
      <c r="Q1026" s="629"/>
      <c r="R1026" s="262"/>
      <c r="S1026" s="262"/>
      <c r="T1026" s="262"/>
      <c r="U1026" s="262"/>
      <c r="V1026" s="262"/>
      <c r="W1026" s="262"/>
      <c r="X1026" s="262"/>
      <c r="Y1026" s="262"/>
      <c r="Z1026" s="262"/>
      <c r="AA1026" s="262"/>
      <c r="AB1026" s="262"/>
      <c r="AC1026" s="262"/>
      <c r="AD1026" s="262"/>
      <c r="AE1026" s="262"/>
      <c r="AF1026" s="262"/>
      <c r="AG1026" s="37"/>
      <c r="AH1026" s="37"/>
    </row>
    <row r="1027" spans="1:34">
      <c r="A1027" s="666">
        <v>44062</v>
      </c>
      <c r="B1027" s="115" t="s">
        <v>178</v>
      </c>
      <c r="C1027" s="84">
        <v>881593017</v>
      </c>
      <c r="D1027" s="115" t="s">
        <v>152</v>
      </c>
      <c r="E1027" s="115" t="s">
        <v>140</v>
      </c>
      <c r="F1027" s="665" t="s">
        <v>142</v>
      </c>
      <c r="G1027" s="37"/>
      <c r="H1027" s="265">
        <v>44062</v>
      </c>
      <c r="I1027" s="265"/>
      <c r="J1027" s="115" t="s">
        <v>142</v>
      </c>
      <c r="K1027" s="629"/>
      <c r="L1027" s="37">
        <v>133</v>
      </c>
      <c r="M1027" s="678" t="s">
        <v>682</v>
      </c>
      <c r="N1027" s="642"/>
      <c r="O1027" s="645"/>
      <c r="P1027" s="262"/>
      <c r="Q1027" s="629"/>
      <c r="R1027" s="262"/>
      <c r="S1027" s="262"/>
      <c r="T1027" s="262"/>
      <c r="U1027" s="262"/>
      <c r="V1027" s="262"/>
      <c r="W1027" s="262"/>
      <c r="X1027" s="262"/>
      <c r="Y1027" s="262"/>
      <c r="Z1027" s="262"/>
      <c r="AA1027" s="262"/>
      <c r="AB1027" s="262"/>
      <c r="AC1027" s="262"/>
      <c r="AD1027" s="262"/>
      <c r="AE1027" s="262"/>
      <c r="AF1027" s="262"/>
      <c r="AG1027" s="37"/>
      <c r="AH1027" s="37"/>
    </row>
    <row r="1028" spans="1:34">
      <c r="A1028" s="666">
        <v>44054</v>
      </c>
      <c r="B1028" s="115" t="s">
        <v>149</v>
      </c>
      <c r="C1028" s="37">
        <v>881594876</v>
      </c>
      <c r="D1028" s="115" t="s">
        <v>139</v>
      </c>
      <c r="E1028" s="115" t="s">
        <v>100</v>
      </c>
      <c r="F1028" s="665"/>
      <c r="G1028" s="37"/>
      <c r="H1028" s="265"/>
      <c r="I1028" s="265">
        <v>44069</v>
      </c>
      <c r="J1028" s="115"/>
      <c r="K1028" s="629"/>
      <c r="L1028" s="37"/>
      <c r="M1028" s="678"/>
      <c r="N1028" s="642"/>
      <c r="O1028" s="645"/>
      <c r="P1028" s="262"/>
      <c r="Q1028" s="629"/>
      <c r="R1028" s="262"/>
      <c r="S1028" s="262"/>
      <c r="T1028" s="262"/>
      <c r="U1028" s="262"/>
      <c r="V1028" s="262"/>
      <c r="W1028" s="262"/>
      <c r="X1028" s="262"/>
      <c r="Y1028" s="262"/>
      <c r="Z1028" s="262"/>
      <c r="AA1028" s="262"/>
      <c r="AB1028" s="262"/>
      <c r="AC1028" s="262"/>
      <c r="AD1028" s="262"/>
      <c r="AE1028" s="262"/>
      <c r="AF1028" s="262"/>
      <c r="AG1028" s="37"/>
      <c r="AH1028" s="37"/>
    </row>
    <row r="1029" spans="1:34">
      <c r="A1029" s="666">
        <v>44062</v>
      </c>
      <c r="B1029" s="115" t="s">
        <v>138</v>
      </c>
      <c r="C1029" s="37">
        <v>880280466</v>
      </c>
      <c r="D1029" s="115" t="s">
        <v>139</v>
      </c>
      <c r="E1029" s="115" t="s">
        <v>140</v>
      </c>
      <c r="F1029" s="665" t="s">
        <v>142</v>
      </c>
      <c r="G1029" s="37"/>
      <c r="H1029" s="265"/>
      <c r="I1029" s="265">
        <v>44075</v>
      </c>
      <c r="J1029" s="115"/>
      <c r="K1029" s="629"/>
      <c r="L1029" s="37"/>
      <c r="M1029" s="115" t="s">
        <v>195</v>
      </c>
      <c r="N1029" s="642"/>
      <c r="O1029" s="645"/>
      <c r="P1029" s="262"/>
      <c r="Q1029" s="629"/>
      <c r="R1029" s="262"/>
      <c r="S1029" s="262"/>
      <c r="T1029" s="262"/>
      <c r="U1029" s="262"/>
      <c r="V1029" s="262"/>
      <c r="W1029" s="262"/>
      <c r="X1029" s="262"/>
      <c r="Y1029" s="262"/>
      <c r="Z1029" s="262"/>
      <c r="AA1029" s="262"/>
      <c r="AB1029" s="262"/>
      <c r="AC1029" s="262"/>
      <c r="AD1029" s="262"/>
      <c r="AE1029" s="262"/>
      <c r="AF1029" s="262"/>
      <c r="AG1029" s="37"/>
      <c r="AH1029" s="37"/>
    </row>
    <row r="1030" spans="1:34">
      <c r="A1030" s="265">
        <v>44067</v>
      </c>
      <c r="B1030" s="115" t="s">
        <v>146</v>
      </c>
      <c r="C1030" s="37">
        <v>881596358</v>
      </c>
      <c r="D1030" s="115" t="s">
        <v>139</v>
      </c>
      <c r="E1030" s="115" t="s">
        <v>147</v>
      </c>
      <c r="F1030" s="115" t="s">
        <v>148</v>
      </c>
      <c r="G1030" s="84"/>
      <c r="H1030" s="84"/>
      <c r="I1030" s="84"/>
      <c r="J1030" s="84"/>
      <c r="K1030" s="416"/>
      <c r="L1030" s="37"/>
      <c r="M1030" s="572"/>
      <c r="N1030" s="84"/>
      <c r="O1030" s="84"/>
      <c r="P1030" s="84"/>
      <c r="Q1030" s="84"/>
      <c r="R1030" s="84"/>
      <c r="S1030" s="262"/>
      <c r="T1030" s="262"/>
      <c r="U1030" s="262"/>
      <c r="V1030" s="262"/>
      <c r="W1030" s="262"/>
      <c r="X1030" s="262"/>
      <c r="Y1030" s="262"/>
      <c r="Z1030" s="262"/>
      <c r="AA1030" s="262"/>
      <c r="AB1030" s="262"/>
      <c r="AC1030" s="262"/>
      <c r="AD1030" s="262"/>
      <c r="AE1030" s="262"/>
      <c r="AF1030" s="262"/>
      <c r="AG1030" s="37"/>
      <c r="AH1030" s="37"/>
    </row>
    <row r="1031" spans="1:34">
      <c r="A1031" s="666">
        <v>44062</v>
      </c>
      <c r="B1031" s="115" t="s">
        <v>138</v>
      </c>
      <c r="C1031" s="37">
        <v>881540558</v>
      </c>
      <c r="D1031" s="115" t="s">
        <v>139</v>
      </c>
      <c r="E1031" s="115" t="s">
        <v>140</v>
      </c>
      <c r="F1031" s="665" t="s">
        <v>148</v>
      </c>
      <c r="G1031" s="37"/>
      <c r="H1031" s="265">
        <v>44057</v>
      </c>
      <c r="I1031" s="265">
        <v>44068</v>
      </c>
      <c r="J1031" s="115" t="s">
        <v>683</v>
      </c>
      <c r="K1031" s="629"/>
      <c r="L1031" s="37"/>
      <c r="M1031" s="115"/>
      <c r="N1031" s="642"/>
      <c r="O1031" s="645"/>
      <c r="P1031" s="262"/>
      <c r="Q1031" s="629"/>
      <c r="R1031" s="262"/>
      <c r="S1031" s="262"/>
      <c r="T1031" s="262"/>
      <c r="U1031" s="262"/>
      <c r="V1031" s="262"/>
      <c r="W1031" s="262"/>
      <c r="X1031" s="262"/>
      <c r="Y1031" s="262"/>
      <c r="Z1031" s="262"/>
      <c r="AA1031" s="262"/>
      <c r="AB1031" s="262"/>
      <c r="AC1031" s="262"/>
      <c r="AD1031" s="262"/>
      <c r="AE1031" s="262"/>
      <c r="AF1031" s="262"/>
      <c r="AG1031" s="37"/>
      <c r="AH1031" s="37"/>
    </row>
    <row r="1032" spans="1:34">
      <c r="A1032" s="265">
        <v>44047</v>
      </c>
      <c r="B1032" s="115" t="s">
        <v>149</v>
      </c>
      <c r="C1032" s="37">
        <v>881598134</v>
      </c>
      <c r="D1032" s="115" t="s">
        <v>139</v>
      </c>
      <c r="E1032" s="115" t="s">
        <v>140</v>
      </c>
      <c r="F1032" s="115" t="s">
        <v>200</v>
      </c>
      <c r="G1032" s="37"/>
      <c r="H1032" s="37"/>
      <c r="I1032" s="265">
        <v>44064</v>
      </c>
      <c r="J1032" s="37"/>
      <c r="K1032" s="629"/>
      <c r="L1032" s="37"/>
      <c r="M1032" s="678" t="s">
        <v>195</v>
      </c>
      <c r="N1032" s="37"/>
      <c r="O1032" s="37"/>
      <c r="P1032" s="37"/>
      <c r="Q1032" s="37"/>
      <c r="R1032" s="37"/>
      <c r="S1032" s="262"/>
      <c r="T1032" s="262"/>
      <c r="U1032" s="262"/>
      <c r="V1032" s="262"/>
      <c r="W1032" s="262"/>
      <c r="X1032" s="262"/>
      <c r="Y1032" s="262"/>
      <c r="Z1032" s="262"/>
      <c r="AA1032" s="262"/>
      <c r="AB1032" s="262"/>
      <c r="AC1032" s="262"/>
      <c r="AD1032" s="262"/>
      <c r="AE1032" s="262"/>
      <c r="AF1032" s="262"/>
      <c r="AG1032" s="37"/>
      <c r="AH1032" s="37"/>
    </row>
    <row r="1033" spans="1:34">
      <c r="A1033" s="666">
        <v>44057</v>
      </c>
      <c r="B1033" s="115" t="s">
        <v>149</v>
      </c>
      <c r="C1033" s="84">
        <v>881609594</v>
      </c>
      <c r="D1033" s="115" t="s">
        <v>139</v>
      </c>
      <c r="E1033" s="115" t="s">
        <v>100</v>
      </c>
      <c r="F1033" s="665"/>
      <c r="G1033" s="37"/>
      <c r="H1033" s="265"/>
      <c r="I1033" s="265"/>
      <c r="J1033" s="115"/>
      <c r="K1033" s="629"/>
      <c r="L1033" s="37"/>
      <c r="M1033" s="678"/>
      <c r="N1033" s="642"/>
      <c r="O1033" s="645"/>
      <c r="P1033" s="262"/>
      <c r="Q1033" s="629"/>
      <c r="R1033" s="262"/>
      <c r="S1033" s="262"/>
      <c r="T1033" s="262"/>
      <c r="U1033" s="262"/>
      <c r="V1033" s="262"/>
      <c r="W1033" s="262"/>
      <c r="X1033" s="262"/>
      <c r="Y1033" s="262"/>
      <c r="Z1033" s="262"/>
      <c r="AA1033" s="262"/>
      <c r="AB1033" s="262"/>
      <c r="AC1033" s="262"/>
      <c r="AD1033" s="262"/>
      <c r="AE1033" s="262"/>
      <c r="AF1033" s="262"/>
      <c r="AG1033" s="37"/>
      <c r="AH1033" s="37"/>
    </row>
    <row r="1034" spans="1:34">
      <c r="A1034" s="265">
        <v>44048</v>
      </c>
      <c r="B1034" s="115" t="s">
        <v>157</v>
      </c>
      <c r="C1034" s="37">
        <v>881611982</v>
      </c>
      <c r="D1034" s="115" t="s">
        <v>139</v>
      </c>
      <c r="E1034" s="115" t="s">
        <v>140</v>
      </c>
      <c r="F1034" s="115"/>
      <c r="G1034" s="37"/>
      <c r="H1034" s="37"/>
      <c r="I1034" s="265"/>
      <c r="J1034" s="37"/>
      <c r="K1034" s="629"/>
      <c r="L1034" s="37"/>
      <c r="M1034" s="572"/>
      <c r="N1034" s="37"/>
      <c r="O1034" s="37"/>
      <c r="P1034" s="37"/>
      <c r="Q1034" s="37"/>
      <c r="R1034" s="37"/>
      <c r="S1034" s="262"/>
      <c r="T1034" s="262"/>
      <c r="U1034" s="262"/>
      <c r="V1034" s="262"/>
      <c r="W1034" s="262"/>
      <c r="X1034" s="262"/>
      <c r="Y1034" s="262"/>
      <c r="Z1034" s="262"/>
      <c r="AA1034" s="262"/>
      <c r="AB1034" s="262"/>
      <c r="AC1034" s="262"/>
      <c r="AD1034" s="262"/>
      <c r="AE1034" s="262"/>
      <c r="AF1034" s="262"/>
      <c r="AG1034" s="37"/>
      <c r="AH1034" s="37"/>
    </row>
    <row r="1035" spans="1:34">
      <c r="A1035" s="265">
        <v>44046</v>
      </c>
      <c r="B1035" s="115" t="s">
        <v>206</v>
      </c>
      <c r="C1035" s="37">
        <v>881612205</v>
      </c>
      <c r="D1035" s="115" t="s">
        <v>139</v>
      </c>
      <c r="E1035" s="115" t="s">
        <v>147</v>
      </c>
      <c r="F1035" s="115" t="s">
        <v>142</v>
      </c>
      <c r="G1035" s="37"/>
      <c r="H1035" s="37"/>
      <c r="I1035" s="37"/>
      <c r="J1035" s="37"/>
      <c r="K1035" s="629"/>
      <c r="L1035" s="37"/>
      <c r="M1035" s="572"/>
      <c r="N1035" s="37"/>
      <c r="O1035" s="265">
        <v>44056</v>
      </c>
      <c r="P1035" s="37">
        <v>5886.44</v>
      </c>
      <c r="Q1035" s="37"/>
      <c r="R1035" s="37"/>
      <c r="S1035" s="262"/>
      <c r="T1035" s="262"/>
      <c r="U1035" s="262"/>
      <c r="V1035" s="262"/>
      <c r="W1035" s="262"/>
      <c r="X1035" s="262"/>
      <c r="Y1035" s="262"/>
      <c r="Z1035" s="262"/>
      <c r="AA1035" s="262"/>
      <c r="AB1035" s="262"/>
      <c r="AC1035" s="262"/>
      <c r="AD1035" s="262"/>
      <c r="AE1035" s="262"/>
      <c r="AF1035" s="262"/>
      <c r="AG1035" s="37"/>
      <c r="AH1035" s="37"/>
    </row>
    <row r="1036" spans="1:34">
      <c r="A1036" s="265">
        <v>44070</v>
      </c>
      <c r="B1036" s="115" t="s">
        <v>144</v>
      </c>
      <c r="C1036" s="37">
        <v>881618990</v>
      </c>
      <c r="D1036" s="115" t="s">
        <v>152</v>
      </c>
      <c r="E1036" s="115" t="s">
        <v>140</v>
      </c>
      <c r="F1036" s="115" t="s">
        <v>142</v>
      </c>
      <c r="G1036" s="265">
        <v>44067</v>
      </c>
      <c r="H1036" s="265">
        <v>44070</v>
      </c>
      <c r="I1036" s="265">
        <v>44089</v>
      </c>
      <c r="J1036" s="115" t="s">
        <v>142</v>
      </c>
      <c r="K1036" s="686">
        <v>200500</v>
      </c>
      <c r="L1036" s="37">
        <v>251</v>
      </c>
      <c r="M1036" s="678"/>
      <c r="N1036" s="84"/>
      <c r="O1036" s="84"/>
      <c r="P1036" s="84"/>
      <c r="Q1036" s="84"/>
      <c r="R1036" s="84"/>
      <c r="S1036" s="262"/>
      <c r="T1036" s="262"/>
      <c r="U1036" s="262"/>
      <c r="V1036" s="262"/>
      <c r="W1036" s="262"/>
      <c r="X1036" s="262"/>
      <c r="Y1036" s="262"/>
      <c r="Z1036" s="262"/>
      <c r="AA1036" s="262"/>
      <c r="AB1036" s="262"/>
      <c r="AC1036" s="262"/>
      <c r="AD1036" s="262"/>
      <c r="AE1036" s="262"/>
      <c r="AF1036" s="262"/>
      <c r="AG1036" s="37"/>
      <c r="AH1036" s="37"/>
    </row>
    <row r="1037" spans="1:34">
      <c r="A1037" s="265">
        <v>44048</v>
      </c>
      <c r="B1037" s="115" t="s">
        <v>144</v>
      </c>
      <c r="C1037" s="37">
        <v>881624742</v>
      </c>
      <c r="D1037" s="115" t="s">
        <v>139</v>
      </c>
      <c r="E1037" s="115" t="s">
        <v>140</v>
      </c>
      <c r="F1037" s="115" t="s">
        <v>261</v>
      </c>
      <c r="G1037" s="265">
        <v>44048</v>
      </c>
      <c r="H1037" s="37"/>
      <c r="I1037" s="265">
        <v>44064</v>
      </c>
      <c r="J1037" s="37"/>
      <c r="K1037" s="629"/>
      <c r="L1037" s="37"/>
      <c r="M1037" s="678" t="s">
        <v>39</v>
      </c>
      <c r="N1037" s="37"/>
      <c r="O1037" s="37"/>
      <c r="P1037" s="37"/>
      <c r="Q1037" s="37"/>
      <c r="R1037" s="37"/>
      <c r="S1037" s="262"/>
      <c r="T1037" s="262"/>
      <c r="U1037" s="262"/>
      <c r="V1037" s="262"/>
      <c r="W1037" s="262"/>
      <c r="X1037" s="262"/>
      <c r="Y1037" s="262"/>
      <c r="Z1037" s="262"/>
      <c r="AA1037" s="262"/>
      <c r="AB1037" s="262"/>
      <c r="AC1037" s="262"/>
      <c r="AD1037" s="262"/>
      <c r="AE1037" s="262"/>
      <c r="AF1037" s="262"/>
      <c r="AG1037" s="37"/>
      <c r="AH1037" s="37"/>
    </row>
    <row r="1038" spans="1:34">
      <c r="A1038" s="666">
        <v>44054</v>
      </c>
      <c r="B1038" s="115" t="s">
        <v>144</v>
      </c>
      <c r="C1038" s="37">
        <v>881624750</v>
      </c>
      <c r="D1038" s="115" t="s">
        <v>152</v>
      </c>
      <c r="E1038" s="115" t="s">
        <v>140</v>
      </c>
      <c r="F1038" s="665" t="s">
        <v>148</v>
      </c>
      <c r="G1038" s="37"/>
      <c r="H1038" s="265">
        <v>44056</v>
      </c>
      <c r="I1038" s="265">
        <v>44069</v>
      </c>
      <c r="J1038" s="115" t="s">
        <v>148</v>
      </c>
      <c r="K1038" s="680"/>
      <c r="L1038" s="115">
        <v>159</v>
      </c>
      <c r="M1038" s="679" t="s">
        <v>668</v>
      </c>
      <c r="N1038" s="642"/>
      <c r="O1038" s="645"/>
      <c r="P1038" s="262"/>
      <c r="Q1038" s="629"/>
      <c r="R1038" s="262"/>
      <c r="S1038" s="262"/>
      <c r="T1038" s="262"/>
      <c r="U1038" s="262"/>
      <c r="V1038" s="262"/>
      <c r="W1038" s="262"/>
      <c r="X1038" s="262"/>
      <c r="Y1038" s="262"/>
      <c r="Z1038" s="262"/>
      <c r="AA1038" s="262"/>
      <c r="AB1038" s="262"/>
      <c r="AC1038" s="262"/>
      <c r="AD1038" s="262"/>
      <c r="AE1038" s="262"/>
      <c r="AF1038" s="262"/>
      <c r="AG1038" s="37"/>
      <c r="AH1038" s="37"/>
    </row>
    <row r="1039" spans="1:34">
      <c r="A1039" s="666">
        <v>44054</v>
      </c>
      <c r="B1039" s="115" t="s">
        <v>144</v>
      </c>
      <c r="C1039" s="37">
        <v>881624750</v>
      </c>
      <c r="D1039" s="115" t="s">
        <v>152</v>
      </c>
      <c r="E1039" s="115" t="s">
        <v>140</v>
      </c>
      <c r="F1039" s="665" t="s">
        <v>148</v>
      </c>
      <c r="G1039" s="37"/>
      <c r="H1039" s="265">
        <v>44061</v>
      </c>
      <c r="I1039" s="265">
        <v>44069</v>
      </c>
      <c r="J1039" s="115" t="s">
        <v>148</v>
      </c>
      <c r="K1039" s="680"/>
      <c r="L1039" s="115">
        <v>361</v>
      </c>
      <c r="M1039" s="679" t="s">
        <v>668</v>
      </c>
      <c r="N1039" s="642"/>
      <c r="O1039" s="645"/>
      <c r="P1039" s="262"/>
      <c r="Q1039" s="629"/>
      <c r="R1039" s="262"/>
      <c r="S1039" s="262"/>
      <c r="T1039" s="262"/>
      <c r="U1039" s="262"/>
      <c r="V1039" s="262"/>
      <c r="W1039" s="262"/>
      <c r="X1039" s="262"/>
      <c r="Y1039" s="262"/>
      <c r="Z1039" s="262"/>
      <c r="AA1039" s="262"/>
      <c r="AB1039" s="262"/>
      <c r="AC1039" s="262"/>
      <c r="AD1039" s="262"/>
      <c r="AE1039" s="262"/>
      <c r="AF1039" s="262"/>
      <c r="AG1039" s="37"/>
      <c r="AH1039" s="37"/>
    </row>
    <row r="1040" spans="1:34">
      <c r="A1040" s="265">
        <v>44047</v>
      </c>
      <c r="B1040" s="115" t="s">
        <v>206</v>
      </c>
      <c r="C1040" s="37">
        <v>881628622</v>
      </c>
      <c r="D1040" s="115" t="s">
        <v>139</v>
      </c>
      <c r="E1040" s="115" t="s">
        <v>140</v>
      </c>
      <c r="F1040" s="37"/>
      <c r="G1040" s="642">
        <v>44053</v>
      </c>
      <c r="H1040" s="642">
        <v>44053</v>
      </c>
      <c r="I1040" s="642">
        <v>44063</v>
      </c>
      <c r="J1040" s="680" t="s">
        <v>684</v>
      </c>
      <c r="K1040" s="629"/>
      <c r="L1040" s="629">
        <v>213.33</v>
      </c>
      <c r="M1040" s="682" t="s">
        <v>324</v>
      </c>
      <c r="N1040" s="37"/>
      <c r="O1040" s="37"/>
      <c r="P1040" s="37"/>
      <c r="Q1040" s="37"/>
      <c r="R1040" s="37"/>
      <c r="S1040" s="262"/>
      <c r="T1040" s="262"/>
      <c r="U1040" s="262"/>
      <c r="V1040" s="262"/>
      <c r="W1040" s="262"/>
      <c r="X1040" s="262"/>
      <c r="Y1040" s="262"/>
      <c r="Z1040" s="262"/>
      <c r="AA1040" s="262"/>
      <c r="AB1040" s="262"/>
      <c r="AC1040" s="262"/>
      <c r="AD1040" s="262"/>
      <c r="AE1040" s="262"/>
      <c r="AF1040" s="262"/>
      <c r="AG1040" s="37"/>
      <c r="AH1040" s="37"/>
    </row>
    <row r="1041" spans="1:34">
      <c r="A1041" s="666">
        <v>44055</v>
      </c>
      <c r="B1041" s="115" t="s">
        <v>206</v>
      </c>
      <c r="C1041" s="37">
        <v>881628622</v>
      </c>
      <c r="D1041" s="115" t="s">
        <v>139</v>
      </c>
      <c r="E1041" s="115" t="s">
        <v>140</v>
      </c>
      <c r="F1041" s="665" t="s">
        <v>168</v>
      </c>
      <c r="G1041" s="37"/>
      <c r="H1041" s="265">
        <v>44055</v>
      </c>
      <c r="I1041" s="265">
        <v>44055</v>
      </c>
      <c r="J1041" s="115" t="s">
        <v>168</v>
      </c>
      <c r="K1041" s="629"/>
      <c r="L1041" s="37">
        <v>840</v>
      </c>
      <c r="M1041" s="678" t="s">
        <v>214</v>
      </c>
      <c r="N1041" s="642"/>
      <c r="O1041" s="645"/>
      <c r="P1041" s="262"/>
      <c r="Q1041" s="629"/>
      <c r="R1041" s="262"/>
      <c r="S1041" s="262"/>
      <c r="T1041" s="262"/>
      <c r="U1041" s="262"/>
      <c r="V1041" s="262"/>
      <c r="W1041" s="262"/>
      <c r="X1041" s="262"/>
      <c r="Y1041" s="262"/>
      <c r="Z1041" s="262"/>
      <c r="AA1041" s="262"/>
      <c r="AB1041" s="262"/>
      <c r="AC1041" s="262"/>
      <c r="AD1041" s="262"/>
      <c r="AE1041" s="262"/>
      <c r="AF1041" s="262"/>
      <c r="AG1041" s="37"/>
      <c r="AH1041" s="37"/>
    </row>
    <row r="1042" spans="1:34">
      <c r="A1042" s="265">
        <v>44046</v>
      </c>
      <c r="B1042" s="115" t="s">
        <v>154</v>
      </c>
      <c r="C1042" s="37">
        <v>881630232</v>
      </c>
      <c r="D1042" s="115" t="s">
        <v>152</v>
      </c>
      <c r="E1042" s="115" t="s">
        <v>147</v>
      </c>
      <c r="F1042" s="37"/>
      <c r="G1042" s="37"/>
      <c r="H1042" s="37"/>
      <c r="I1042" s="37"/>
      <c r="J1042" s="37"/>
      <c r="K1042" s="629"/>
      <c r="L1042" s="37"/>
      <c r="M1042" s="572"/>
      <c r="N1042" s="37"/>
      <c r="O1042" s="115" t="s">
        <v>685</v>
      </c>
      <c r="P1042" s="37">
        <v>986.1</v>
      </c>
      <c r="Q1042" s="37"/>
      <c r="R1042" s="37"/>
      <c r="S1042" s="262"/>
      <c r="T1042" s="262"/>
      <c r="U1042" s="262"/>
      <c r="V1042" s="262"/>
      <c r="W1042" s="262"/>
      <c r="X1042" s="262"/>
      <c r="Y1042" s="262"/>
      <c r="Z1042" s="262"/>
      <c r="AA1042" s="262"/>
      <c r="AB1042" s="262"/>
      <c r="AC1042" s="262"/>
      <c r="AD1042" s="262"/>
      <c r="AE1042" s="262"/>
      <c r="AF1042" s="262"/>
      <c r="AG1042" s="37"/>
      <c r="AH1042" s="37"/>
    </row>
    <row r="1043" spans="1:34">
      <c r="A1043" s="666">
        <v>44054</v>
      </c>
      <c r="B1043" s="115" t="s">
        <v>154</v>
      </c>
      <c r="C1043" s="37">
        <v>881630263</v>
      </c>
      <c r="D1043" s="115" t="s">
        <v>139</v>
      </c>
      <c r="E1043" s="115" t="s">
        <v>150</v>
      </c>
      <c r="F1043" s="665" t="s">
        <v>686</v>
      </c>
      <c r="G1043" s="37"/>
      <c r="H1043" s="265"/>
      <c r="I1043" s="265">
        <v>44068</v>
      </c>
      <c r="J1043" s="115"/>
      <c r="K1043" s="629"/>
      <c r="L1043" s="37"/>
      <c r="M1043" s="678" t="s">
        <v>280</v>
      </c>
      <c r="N1043" s="642"/>
      <c r="O1043" s="645"/>
      <c r="P1043" s="262"/>
      <c r="Q1043" s="629"/>
      <c r="R1043" s="262"/>
      <c r="S1043" s="262"/>
      <c r="T1043" s="262"/>
      <c r="U1043" s="262"/>
      <c r="V1043" s="262"/>
      <c r="W1043" s="262"/>
      <c r="X1043" s="262"/>
      <c r="Y1043" s="262"/>
      <c r="Z1043" s="262"/>
      <c r="AA1043" s="262"/>
      <c r="AB1043" s="262"/>
      <c r="AC1043" s="262"/>
      <c r="AD1043" s="262"/>
      <c r="AE1043" s="262"/>
      <c r="AF1043" s="262"/>
      <c r="AG1043" s="37"/>
      <c r="AH1043" s="37"/>
    </row>
    <row r="1044" spans="1:34">
      <c r="A1044" s="265">
        <v>44049</v>
      </c>
      <c r="B1044" s="115" t="s">
        <v>154</v>
      </c>
      <c r="C1044" s="37">
        <v>881631982</v>
      </c>
      <c r="D1044" s="115" t="s">
        <v>152</v>
      </c>
      <c r="E1044" s="115" t="s">
        <v>150</v>
      </c>
      <c r="F1044" s="115" t="s">
        <v>148</v>
      </c>
      <c r="G1044" s="37"/>
      <c r="H1044" s="265">
        <v>44069</v>
      </c>
      <c r="I1044" s="265">
        <v>44064</v>
      </c>
      <c r="J1044" s="115" t="s">
        <v>148</v>
      </c>
      <c r="K1044" s="629"/>
      <c r="L1044" s="37">
        <v>195</v>
      </c>
      <c r="M1044" s="678" t="s">
        <v>195</v>
      </c>
      <c r="N1044" s="642"/>
      <c r="O1044" s="645"/>
      <c r="P1044" s="262"/>
      <c r="Q1044" s="629"/>
      <c r="R1044" s="262"/>
      <c r="S1044" s="262"/>
      <c r="T1044" s="262"/>
      <c r="U1044" s="262"/>
      <c r="V1044" s="262"/>
      <c r="W1044" s="262"/>
      <c r="X1044" s="262"/>
      <c r="Y1044" s="262"/>
      <c r="Z1044" s="262"/>
      <c r="AA1044" s="262"/>
      <c r="AB1044" s="262"/>
      <c r="AC1044" s="262"/>
      <c r="AD1044" s="262"/>
      <c r="AE1044" s="262"/>
      <c r="AF1044" s="262"/>
      <c r="AG1044" s="37"/>
      <c r="AH1044" s="37"/>
    </row>
    <row r="1045" spans="1:34">
      <c r="A1045" s="265">
        <v>44049</v>
      </c>
      <c r="B1045" s="115" t="s">
        <v>154</v>
      </c>
      <c r="C1045" s="37">
        <v>881633782</v>
      </c>
      <c r="D1045" s="115" t="s">
        <v>152</v>
      </c>
      <c r="E1045" s="115" t="s">
        <v>150</v>
      </c>
      <c r="F1045" s="115" t="s">
        <v>142</v>
      </c>
      <c r="G1045" s="37"/>
      <c r="H1045" s="265"/>
      <c r="I1045" s="265">
        <v>44064</v>
      </c>
      <c r="J1045" s="115"/>
      <c r="K1045" s="629"/>
      <c r="L1045" s="37"/>
      <c r="M1045" s="678" t="s">
        <v>195</v>
      </c>
      <c r="N1045" s="642"/>
      <c r="O1045" s="645"/>
      <c r="P1045" s="262"/>
      <c r="Q1045" s="629"/>
      <c r="R1045" s="262"/>
      <c r="S1045" s="262"/>
      <c r="T1045" s="262"/>
      <c r="U1045" s="262"/>
      <c r="V1045" s="262"/>
      <c r="W1045" s="262"/>
      <c r="X1045" s="262"/>
      <c r="Y1045" s="262"/>
      <c r="Z1045" s="262"/>
      <c r="AA1045" s="262"/>
      <c r="AB1045" s="262"/>
      <c r="AC1045" s="262"/>
      <c r="AD1045" s="262"/>
      <c r="AE1045" s="262"/>
      <c r="AF1045" s="262"/>
      <c r="AG1045" s="37"/>
      <c r="AH1045" s="37"/>
    </row>
    <row r="1046" spans="1:34">
      <c r="A1046" s="265">
        <v>44049</v>
      </c>
      <c r="B1046" s="115" t="s">
        <v>194</v>
      </c>
      <c r="C1046" s="37">
        <v>881634254</v>
      </c>
      <c r="D1046" s="115" t="s">
        <v>139</v>
      </c>
      <c r="E1046" s="115" t="s">
        <v>140</v>
      </c>
      <c r="F1046" s="115" t="s">
        <v>142</v>
      </c>
      <c r="G1046" s="265">
        <v>44069</v>
      </c>
      <c r="H1046" s="265"/>
      <c r="I1046" s="265">
        <v>44083</v>
      </c>
      <c r="J1046" s="115"/>
      <c r="K1046" s="629"/>
      <c r="L1046" s="37"/>
      <c r="M1046" s="678" t="s">
        <v>195</v>
      </c>
      <c r="N1046" s="642"/>
      <c r="O1046" s="645"/>
      <c r="P1046" s="262"/>
      <c r="Q1046" s="629"/>
      <c r="R1046" s="262"/>
      <c r="S1046" s="262"/>
      <c r="T1046" s="262"/>
      <c r="U1046" s="262"/>
      <c r="V1046" s="262"/>
      <c r="W1046" s="262"/>
      <c r="X1046" s="262"/>
      <c r="Y1046" s="262"/>
      <c r="Z1046" s="262"/>
      <c r="AA1046" s="262"/>
      <c r="AB1046" s="262"/>
      <c r="AC1046" s="262"/>
      <c r="AD1046" s="262"/>
      <c r="AE1046" s="262"/>
      <c r="AF1046" s="262"/>
      <c r="AG1046" s="37"/>
      <c r="AH1046" s="37"/>
    </row>
    <row r="1047" spans="1:34">
      <c r="A1047" s="681">
        <v>44056</v>
      </c>
      <c r="B1047" s="680" t="s">
        <v>154</v>
      </c>
      <c r="C1047" s="629">
        <v>881635505</v>
      </c>
      <c r="D1047" s="680" t="s">
        <v>139</v>
      </c>
      <c r="E1047" s="680" t="s">
        <v>100</v>
      </c>
      <c r="F1047" s="681"/>
      <c r="G1047" s="629"/>
      <c r="H1047" s="642"/>
      <c r="I1047" s="642">
        <v>44071</v>
      </c>
      <c r="J1047" s="680"/>
      <c r="K1047" s="629"/>
      <c r="L1047" s="629"/>
      <c r="M1047" s="682"/>
      <c r="N1047" s="642"/>
      <c r="O1047" s="642"/>
      <c r="P1047" s="629"/>
      <c r="Q1047" s="629"/>
      <c r="R1047" s="629"/>
      <c r="S1047" s="262"/>
      <c r="T1047" s="262"/>
      <c r="U1047" s="262"/>
      <c r="V1047" s="262"/>
      <c r="W1047" s="262"/>
      <c r="X1047" s="262"/>
      <c r="Y1047" s="262"/>
      <c r="Z1047" s="262"/>
      <c r="AA1047" s="262"/>
      <c r="AB1047" s="262"/>
      <c r="AC1047" s="262"/>
      <c r="AD1047" s="262"/>
      <c r="AE1047" s="262"/>
      <c r="AF1047" s="262"/>
      <c r="AG1047" s="37"/>
      <c r="AH1047" s="37"/>
    </row>
    <row r="1048" spans="1:34">
      <c r="A1048" s="666">
        <v>44056</v>
      </c>
      <c r="B1048" s="115" t="s">
        <v>154</v>
      </c>
      <c r="C1048" s="37">
        <v>881635534</v>
      </c>
      <c r="D1048" s="115" t="s">
        <v>152</v>
      </c>
      <c r="E1048" s="115" t="s">
        <v>150</v>
      </c>
      <c r="F1048" s="665" t="s">
        <v>142</v>
      </c>
      <c r="G1048" s="37"/>
      <c r="H1048" s="265"/>
      <c r="I1048" s="265">
        <v>44071</v>
      </c>
      <c r="J1048" s="115"/>
      <c r="K1048" s="629"/>
      <c r="L1048" s="37"/>
      <c r="M1048" s="678" t="s">
        <v>195</v>
      </c>
      <c r="N1048" s="642"/>
      <c r="O1048" s="645"/>
      <c r="P1048" s="262"/>
      <c r="Q1048" s="629"/>
      <c r="R1048" s="262"/>
      <c r="S1048" s="262"/>
      <c r="T1048" s="262"/>
      <c r="U1048" s="262"/>
      <c r="V1048" s="262"/>
      <c r="W1048" s="262"/>
      <c r="X1048" s="262"/>
      <c r="Y1048" s="262"/>
      <c r="Z1048" s="262"/>
      <c r="AA1048" s="262"/>
      <c r="AB1048" s="262"/>
      <c r="AC1048" s="262"/>
      <c r="AD1048" s="262"/>
      <c r="AE1048" s="262"/>
      <c r="AF1048" s="262"/>
      <c r="AG1048" s="37"/>
      <c r="AH1048" s="37"/>
    </row>
    <row r="1049" spans="1:34">
      <c r="A1049" s="265">
        <v>44049</v>
      </c>
      <c r="B1049" s="115" t="s">
        <v>154</v>
      </c>
      <c r="C1049" s="37">
        <v>881635545</v>
      </c>
      <c r="D1049" s="115" t="s">
        <v>152</v>
      </c>
      <c r="E1049" s="115" t="s">
        <v>150</v>
      </c>
      <c r="F1049" s="115"/>
      <c r="G1049" s="265">
        <v>44053</v>
      </c>
      <c r="H1049" s="265">
        <v>44049</v>
      </c>
      <c r="I1049" s="265">
        <v>44053</v>
      </c>
      <c r="J1049" s="115" t="s">
        <v>190</v>
      </c>
      <c r="K1049" s="629"/>
      <c r="L1049" s="37">
        <v>155</v>
      </c>
      <c r="M1049" s="678"/>
      <c r="N1049" s="642"/>
      <c r="O1049" s="645"/>
      <c r="P1049" s="262"/>
      <c r="Q1049" s="629"/>
      <c r="R1049" s="262"/>
      <c r="S1049" s="262"/>
      <c r="T1049" s="262"/>
      <c r="U1049" s="262"/>
      <c r="V1049" s="262"/>
      <c r="W1049" s="262"/>
      <c r="X1049" s="262"/>
      <c r="Y1049" s="262"/>
      <c r="Z1049" s="262"/>
      <c r="AA1049" s="262"/>
      <c r="AB1049" s="262"/>
      <c r="AC1049" s="262"/>
      <c r="AD1049" s="262"/>
      <c r="AE1049" s="262"/>
      <c r="AF1049" s="262"/>
      <c r="AG1049" s="37"/>
      <c r="AH1049" s="37"/>
    </row>
    <row r="1050" spans="1:34">
      <c r="A1050" s="265">
        <v>44049</v>
      </c>
      <c r="B1050" s="115" t="s">
        <v>154</v>
      </c>
      <c r="C1050" s="37">
        <v>881635545</v>
      </c>
      <c r="D1050" s="115" t="s">
        <v>152</v>
      </c>
      <c r="E1050" s="115" t="s">
        <v>150</v>
      </c>
      <c r="F1050" s="115"/>
      <c r="G1050" s="265">
        <v>44053</v>
      </c>
      <c r="H1050" s="265">
        <v>44053</v>
      </c>
      <c r="I1050" s="265">
        <v>44067</v>
      </c>
      <c r="J1050" s="115" t="s">
        <v>142</v>
      </c>
      <c r="K1050" s="629"/>
      <c r="L1050" s="37">
        <v>284</v>
      </c>
      <c r="M1050" s="678" t="s">
        <v>687</v>
      </c>
      <c r="N1050" s="642"/>
      <c r="O1050" s="645"/>
      <c r="P1050" s="262"/>
      <c r="Q1050" s="629"/>
      <c r="R1050" s="262"/>
      <c r="S1050" s="262"/>
      <c r="T1050" s="262"/>
      <c r="U1050" s="262"/>
      <c r="V1050" s="262"/>
      <c r="W1050" s="262"/>
      <c r="X1050" s="262"/>
      <c r="Y1050" s="262"/>
      <c r="Z1050" s="262"/>
      <c r="AA1050" s="262"/>
      <c r="AB1050" s="262"/>
      <c r="AC1050" s="262"/>
      <c r="AD1050" s="262"/>
      <c r="AE1050" s="262"/>
      <c r="AF1050" s="262"/>
      <c r="AG1050" s="37"/>
      <c r="AH1050" s="37"/>
    </row>
    <row r="1051" spans="1:34">
      <c r="A1051" s="265">
        <v>44049</v>
      </c>
      <c r="B1051" s="115" t="s">
        <v>154</v>
      </c>
      <c r="C1051" s="37">
        <v>881635545</v>
      </c>
      <c r="D1051" s="115" t="s">
        <v>152</v>
      </c>
      <c r="E1051" s="115" t="s">
        <v>150</v>
      </c>
      <c r="F1051" s="115"/>
      <c r="G1051" s="265">
        <v>44062</v>
      </c>
      <c r="H1051" s="265">
        <v>44063</v>
      </c>
      <c r="I1051" s="265">
        <v>44078</v>
      </c>
      <c r="J1051" s="115" t="s">
        <v>142</v>
      </c>
      <c r="K1051" s="629"/>
      <c r="L1051" s="37">
        <v>251</v>
      </c>
      <c r="M1051" s="678" t="s">
        <v>177</v>
      </c>
      <c r="N1051" s="642"/>
      <c r="O1051" s="645"/>
      <c r="P1051" s="262"/>
      <c r="Q1051" s="629"/>
      <c r="R1051" s="262"/>
      <c r="S1051" s="262"/>
      <c r="T1051" s="262"/>
      <c r="U1051" s="262"/>
      <c r="V1051" s="262"/>
      <c r="W1051" s="262"/>
      <c r="X1051" s="262"/>
      <c r="Y1051" s="262"/>
      <c r="Z1051" s="262"/>
      <c r="AA1051" s="262"/>
      <c r="AB1051" s="262"/>
      <c r="AC1051" s="262"/>
      <c r="AD1051" s="262"/>
      <c r="AE1051" s="262"/>
      <c r="AF1051" s="262"/>
      <c r="AG1051" s="37"/>
      <c r="AH1051" s="37"/>
    </row>
    <row r="1052" spans="1:34">
      <c r="A1052" s="265">
        <v>44049</v>
      </c>
      <c r="B1052" s="115" t="s">
        <v>154</v>
      </c>
      <c r="C1052" s="37">
        <v>881635545</v>
      </c>
      <c r="D1052" s="115" t="s">
        <v>152</v>
      </c>
      <c r="E1052" s="115" t="s">
        <v>150</v>
      </c>
      <c r="F1052" s="115"/>
      <c r="G1052" s="265"/>
      <c r="H1052" s="265">
        <v>44074</v>
      </c>
      <c r="I1052" s="265">
        <v>44078</v>
      </c>
      <c r="J1052" s="115" t="s">
        <v>190</v>
      </c>
      <c r="K1052" s="629"/>
      <c r="L1052" s="37">
        <v>99</v>
      </c>
      <c r="M1052" s="678" t="s">
        <v>216</v>
      </c>
      <c r="N1052" s="642"/>
      <c r="O1052" s="645"/>
      <c r="P1052" s="262"/>
      <c r="Q1052" s="629"/>
      <c r="R1052" s="262"/>
      <c r="S1052" s="262"/>
      <c r="T1052" s="262"/>
      <c r="U1052" s="262"/>
      <c r="V1052" s="262"/>
      <c r="W1052" s="262"/>
      <c r="X1052" s="262"/>
      <c r="Y1052" s="262"/>
      <c r="Z1052" s="262"/>
      <c r="AA1052" s="262"/>
      <c r="AB1052" s="262"/>
      <c r="AC1052" s="262"/>
      <c r="AD1052" s="262"/>
      <c r="AE1052" s="262"/>
      <c r="AF1052" s="262"/>
      <c r="AG1052" s="37"/>
      <c r="AH1052" s="37"/>
    </row>
    <row r="1053" spans="1:34" ht="85">
      <c r="A1053" s="265">
        <v>44050</v>
      </c>
      <c r="B1053" s="115" t="s">
        <v>146</v>
      </c>
      <c r="C1053" s="37">
        <v>881640234</v>
      </c>
      <c r="D1053" s="115" t="s">
        <v>139</v>
      </c>
      <c r="E1053" s="115" t="s">
        <v>150</v>
      </c>
      <c r="F1053" s="115" t="s">
        <v>142</v>
      </c>
      <c r="G1053" s="37"/>
      <c r="H1053" s="265">
        <v>44057</v>
      </c>
      <c r="I1053" s="37"/>
      <c r="J1053" s="115" t="s">
        <v>183</v>
      </c>
      <c r="K1053" s="629"/>
      <c r="L1053" s="37">
        <v>70.22</v>
      </c>
      <c r="M1053" s="682" t="s">
        <v>245</v>
      </c>
      <c r="N1053" s="642"/>
      <c r="O1053" s="687" t="s">
        <v>688</v>
      </c>
      <c r="P1053" s="262">
        <v>7293.8</v>
      </c>
      <c r="Q1053" s="629"/>
      <c r="R1053" s="262"/>
      <c r="S1053" s="262"/>
      <c r="T1053" s="262"/>
      <c r="U1053" s="262"/>
      <c r="V1053" s="262"/>
      <c r="W1053" s="262"/>
      <c r="X1053" s="262"/>
      <c r="Y1053" s="262"/>
      <c r="Z1053" s="262"/>
      <c r="AA1053" s="262"/>
      <c r="AB1053" s="262"/>
      <c r="AC1053" s="262"/>
      <c r="AD1053" s="262"/>
      <c r="AE1053" s="262"/>
      <c r="AF1053" s="262"/>
      <c r="AG1053" s="37"/>
      <c r="AH1053" s="37"/>
    </row>
    <row r="1054" spans="1:34">
      <c r="A1054" s="265">
        <v>44051</v>
      </c>
      <c r="B1054" s="115" t="s">
        <v>146</v>
      </c>
      <c r="C1054" s="37">
        <v>881640234</v>
      </c>
      <c r="D1054" s="115" t="s">
        <v>139</v>
      </c>
      <c r="E1054" s="115" t="s">
        <v>150</v>
      </c>
      <c r="F1054" s="115" t="s">
        <v>142</v>
      </c>
      <c r="G1054" s="37"/>
      <c r="H1054" s="265">
        <v>44069</v>
      </c>
      <c r="I1054" s="665"/>
      <c r="J1054" s="115" t="s">
        <v>199</v>
      </c>
      <c r="K1054" s="629"/>
      <c r="L1054" s="37">
        <v>6.66</v>
      </c>
      <c r="M1054" s="682" t="s">
        <v>266</v>
      </c>
      <c r="N1054" s="642"/>
      <c r="O1054" s="645"/>
      <c r="P1054" s="262"/>
      <c r="Q1054" s="629"/>
      <c r="R1054" s="262"/>
      <c r="S1054" s="262"/>
      <c r="T1054" s="262"/>
      <c r="U1054" s="262"/>
      <c r="V1054" s="262"/>
      <c r="W1054" s="262"/>
      <c r="X1054" s="262"/>
      <c r="Y1054" s="262"/>
      <c r="Z1054" s="262"/>
      <c r="AA1054" s="262"/>
      <c r="AB1054" s="262"/>
      <c r="AC1054" s="262"/>
      <c r="AD1054" s="262"/>
      <c r="AE1054" s="262"/>
      <c r="AF1054" s="262"/>
      <c r="AG1054" s="37"/>
      <c r="AH1054" s="37"/>
    </row>
    <row r="1055" spans="1:34">
      <c r="A1055" s="666">
        <v>44056</v>
      </c>
      <c r="B1055" s="115" t="s">
        <v>206</v>
      </c>
      <c r="C1055" s="37">
        <v>881649506</v>
      </c>
      <c r="D1055" s="115" t="s">
        <v>139</v>
      </c>
      <c r="E1055" s="115" t="s">
        <v>140</v>
      </c>
      <c r="F1055" s="665"/>
      <c r="G1055" s="37"/>
      <c r="H1055" s="265"/>
      <c r="I1055" s="265"/>
      <c r="J1055" s="115"/>
      <c r="K1055" s="629"/>
      <c r="L1055" s="37"/>
      <c r="M1055" s="678"/>
      <c r="N1055" s="642"/>
      <c r="O1055" s="645"/>
      <c r="P1055" s="262"/>
      <c r="Q1055" s="629"/>
      <c r="R1055" s="262"/>
      <c r="S1055" s="262"/>
      <c r="T1055" s="262"/>
      <c r="U1055" s="262"/>
      <c r="V1055" s="262"/>
      <c r="W1055" s="262"/>
      <c r="X1055" s="262"/>
      <c r="Y1055" s="262"/>
      <c r="Z1055" s="262"/>
      <c r="AA1055" s="262"/>
      <c r="AB1055" s="262"/>
      <c r="AC1055" s="262"/>
      <c r="AD1055" s="262"/>
      <c r="AE1055" s="262"/>
      <c r="AF1055" s="262"/>
      <c r="AG1055" s="37"/>
      <c r="AH1055" s="37"/>
    </row>
    <row r="1056" spans="1:34">
      <c r="A1056" s="265">
        <v>44049</v>
      </c>
      <c r="B1056" s="115" t="s">
        <v>156</v>
      </c>
      <c r="C1056" s="37">
        <v>881649620</v>
      </c>
      <c r="D1056" s="115" t="s">
        <v>139</v>
      </c>
      <c r="E1056" s="115" t="s">
        <v>140</v>
      </c>
      <c r="F1056" s="115" t="s">
        <v>168</v>
      </c>
      <c r="G1056" s="37"/>
      <c r="H1056" s="265">
        <v>44049</v>
      </c>
      <c r="I1056" s="265">
        <v>44058</v>
      </c>
      <c r="J1056" s="115" t="s">
        <v>168</v>
      </c>
      <c r="K1056" s="629"/>
      <c r="L1056" s="37">
        <v>50</v>
      </c>
      <c r="M1056" s="678"/>
      <c r="N1056" s="642"/>
      <c r="O1056" s="645"/>
      <c r="P1056" s="262"/>
      <c r="Q1056" s="629"/>
      <c r="R1056" s="262"/>
      <c r="S1056" s="262"/>
      <c r="T1056" s="262"/>
      <c r="U1056" s="262"/>
      <c r="V1056" s="262"/>
      <c r="W1056" s="262"/>
      <c r="X1056" s="262"/>
      <c r="Y1056" s="262"/>
      <c r="Z1056" s="262"/>
      <c r="AA1056" s="262"/>
      <c r="AB1056" s="262"/>
      <c r="AC1056" s="262"/>
      <c r="AD1056" s="262"/>
      <c r="AE1056" s="262"/>
      <c r="AF1056" s="262"/>
      <c r="AG1056" s="37"/>
      <c r="AH1056" s="37"/>
    </row>
    <row r="1057" spans="1:34">
      <c r="A1057" s="265">
        <v>44049</v>
      </c>
      <c r="B1057" s="115" t="s">
        <v>156</v>
      </c>
      <c r="C1057" s="37">
        <v>881649620</v>
      </c>
      <c r="D1057" s="115" t="s">
        <v>139</v>
      </c>
      <c r="E1057" s="115" t="s">
        <v>140</v>
      </c>
      <c r="F1057" s="665"/>
      <c r="G1057" s="37"/>
      <c r="H1057" s="265">
        <v>44074</v>
      </c>
      <c r="I1057" s="265">
        <v>44080</v>
      </c>
      <c r="J1057" s="115" t="s">
        <v>621</v>
      </c>
      <c r="K1057" s="629"/>
      <c r="L1057" s="37">
        <v>89.1</v>
      </c>
      <c r="M1057" s="678" t="s">
        <v>689</v>
      </c>
      <c r="N1057" s="642"/>
      <c r="O1057" s="645"/>
      <c r="P1057" s="262"/>
      <c r="Q1057" s="629"/>
      <c r="R1057" s="262"/>
      <c r="S1057" s="629"/>
      <c r="T1057" s="629"/>
      <c r="U1057" s="629"/>
      <c r="V1057" s="629"/>
      <c r="W1057" s="629"/>
      <c r="X1057" s="629"/>
      <c r="Y1057" s="629"/>
      <c r="Z1057" s="629"/>
      <c r="AA1057" s="629"/>
      <c r="AB1057" s="629"/>
      <c r="AC1057" s="629"/>
      <c r="AD1057" s="629"/>
      <c r="AE1057" s="629"/>
      <c r="AF1057" s="629"/>
      <c r="AG1057" s="629"/>
      <c r="AH1057" s="629"/>
    </row>
    <row r="1058" spans="1:34">
      <c r="A1058" s="666">
        <v>44055</v>
      </c>
      <c r="B1058" s="115" t="s">
        <v>149</v>
      </c>
      <c r="C1058" s="37">
        <v>881655670</v>
      </c>
      <c r="D1058" s="115" t="s">
        <v>139</v>
      </c>
      <c r="E1058" s="115" t="s">
        <v>100</v>
      </c>
      <c r="F1058" s="665" t="s">
        <v>199</v>
      </c>
      <c r="G1058" s="37"/>
      <c r="H1058" s="265">
        <v>44055</v>
      </c>
      <c r="I1058" s="265"/>
      <c r="J1058" s="115" t="s">
        <v>199</v>
      </c>
      <c r="K1058" s="629"/>
      <c r="L1058" s="37">
        <v>135</v>
      </c>
      <c r="M1058" s="678" t="s">
        <v>557</v>
      </c>
      <c r="N1058" s="642"/>
      <c r="O1058" s="645"/>
      <c r="P1058" s="262"/>
      <c r="Q1058" s="629"/>
      <c r="R1058" s="262"/>
      <c r="S1058" s="629"/>
      <c r="T1058" s="629"/>
      <c r="U1058" s="629"/>
      <c r="V1058" s="629"/>
      <c r="W1058" s="629"/>
      <c r="X1058" s="629"/>
      <c r="Y1058" s="629"/>
      <c r="Z1058" s="629"/>
      <c r="AA1058" s="629"/>
      <c r="AB1058" s="629"/>
      <c r="AC1058" s="629"/>
      <c r="AD1058" s="629"/>
      <c r="AE1058" s="629"/>
      <c r="AF1058" s="629"/>
      <c r="AG1058" s="629"/>
      <c r="AH1058" s="629"/>
    </row>
    <row r="1059" spans="1:34">
      <c r="A1059" s="666">
        <v>44060</v>
      </c>
      <c r="B1059" s="115" t="s">
        <v>149</v>
      </c>
      <c r="C1059" s="23">
        <v>881655935</v>
      </c>
      <c r="D1059" s="115" t="s">
        <v>152</v>
      </c>
      <c r="E1059" s="115" t="s">
        <v>140</v>
      </c>
      <c r="F1059" s="665" t="s">
        <v>142</v>
      </c>
      <c r="G1059" s="37"/>
      <c r="H1059" s="265"/>
      <c r="I1059" s="265">
        <v>44075</v>
      </c>
      <c r="J1059" s="115"/>
      <c r="K1059" s="629"/>
      <c r="L1059" s="37"/>
      <c r="M1059" s="678" t="s">
        <v>195</v>
      </c>
      <c r="N1059" s="642"/>
      <c r="O1059" s="645"/>
      <c r="P1059" s="262"/>
      <c r="Q1059" s="629"/>
      <c r="R1059" s="262"/>
      <c r="S1059" s="262"/>
      <c r="T1059" s="262"/>
      <c r="U1059" s="262"/>
      <c r="V1059" s="262"/>
      <c r="W1059" s="262"/>
      <c r="X1059" s="262"/>
      <c r="Y1059" s="262"/>
      <c r="Z1059" s="262"/>
      <c r="AA1059" s="262"/>
      <c r="AB1059" s="262"/>
      <c r="AC1059" s="262"/>
      <c r="AD1059" s="262"/>
      <c r="AE1059" s="262"/>
      <c r="AF1059" s="262"/>
      <c r="AG1059" s="37"/>
      <c r="AH1059" s="37"/>
    </row>
    <row r="1060" spans="1:34">
      <c r="A1060" s="666">
        <v>44054</v>
      </c>
      <c r="B1060" s="115" t="s">
        <v>154</v>
      </c>
      <c r="C1060" s="37">
        <v>881658997</v>
      </c>
      <c r="D1060" s="115" t="s">
        <v>152</v>
      </c>
      <c r="E1060" s="115" t="s">
        <v>150</v>
      </c>
      <c r="F1060" s="665" t="s">
        <v>142</v>
      </c>
      <c r="G1060" s="37"/>
      <c r="H1060" s="265"/>
      <c r="I1060" s="265">
        <v>44068</v>
      </c>
      <c r="J1060" s="115"/>
      <c r="K1060" s="629"/>
      <c r="L1060" s="37"/>
      <c r="M1060" s="678" t="s">
        <v>195</v>
      </c>
      <c r="N1060" s="642"/>
      <c r="O1060" s="645">
        <v>44063</v>
      </c>
      <c r="P1060" s="262">
        <v>116</v>
      </c>
      <c r="Q1060" s="629"/>
      <c r="R1060" s="262"/>
      <c r="S1060" s="262"/>
      <c r="T1060" s="262"/>
      <c r="U1060" s="262"/>
      <c r="V1060" s="262"/>
      <c r="W1060" s="262"/>
      <c r="X1060" s="262"/>
      <c r="Y1060" s="262"/>
      <c r="Z1060" s="262"/>
      <c r="AA1060" s="262"/>
      <c r="AB1060" s="262"/>
      <c r="AC1060" s="262"/>
      <c r="AD1060" s="262"/>
      <c r="AE1060" s="262"/>
      <c r="AF1060" s="262"/>
      <c r="AG1060" s="37"/>
      <c r="AH1060" s="37"/>
    </row>
    <row r="1061" spans="1:34">
      <c r="A1061" s="265">
        <v>44070</v>
      </c>
      <c r="B1061" s="115" t="s">
        <v>154</v>
      </c>
      <c r="C1061" s="37">
        <v>881661550</v>
      </c>
      <c r="D1061" s="115" t="s">
        <v>152</v>
      </c>
      <c r="E1061" s="115" t="s">
        <v>100</v>
      </c>
      <c r="F1061" s="37"/>
      <c r="G1061" s="37"/>
      <c r="H1061" s="37"/>
      <c r="I1061" s="265">
        <v>44085</v>
      </c>
      <c r="J1061" s="37"/>
      <c r="K1061" s="629"/>
      <c r="L1061" s="37"/>
      <c r="M1061" s="572"/>
      <c r="N1061" s="84"/>
      <c r="O1061" s="84"/>
      <c r="P1061" s="84"/>
      <c r="Q1061" s="84"/>
      <c r="R1061" s="84"/>
      <c r="S1061" s="262"/>
      <c r="T1061" s="262"/>
      <c r="U1061" s="262"/>
      <c r="V1061" s="262"/>
      <c r="W1061" s="262"/>
      <c r="X1061" s="262"/>
      <c r="Y1061" s="262"/>
      <c r="Z1061" s="262"/>
      <c r="AA1061" s="262"/>
      <c r="AB1061" s="262"/>
      <c r="AC1061" s="262"/>
      <c r="AD1061" s="262"/>
      <c r="AE1061" s="262"/>
      <c r="AF1061" s="262"/>
      <c r="AG1061" s="37"/>
      <c r="AH1061" s="37"/>
    </row>
    <row r="1062" spans="1:34">
      <c r="A1062" s="265">
        <v>44054</v>
      </c>
      <c r="B1062" s="115" t="s">
        <v>206</v>
      </c>
      <c r="C1062" s="37">
        <v>881665396</v>
      </c>
      <c r="D1062" s="115" t="s">
        <v>139</v>
      </c>
      <c r="E1062" s="115" t="s">
        <v>140</v>
      </c>
      <c r="F1062" s="665" t="s">
        <v>168</v>
      </c>
      <c r="G1062" s="37"/>
      <c r="H1062" s="265"/>
      <c r="I1062" s="265">
        <v>44074</v>
      </c>
      <c r="J1062" s="115"/>
      <c r="K1062" s="629"/>
      <c r="L1062" s="37"/>
      <c r="M1062" s="678"/>
      <c r="N1062" s="642"/>
      <c r="O1062" s="645"/>
      <c r="P1062" s="262"/>
      <c r="Q1062" s="629"/>
      <c r="R1062" s="262"/>
      <c r="S1062" s="262"/>
      <c r="T1062" s="262"/>
      <c r="U1062" s="262"/>
      <c r="V1062" s="262"/>
      <c r="W1062" s="262"/>
      <c r="X1062" s="262"/>
      <c r="Y1062" s="262"/>
      <c r="Z1062" s="262"/>
      <c r="AA1062" s="262"/>
      <c r="AB1062" s="262"/>
      <c r="AC1062" s="262"/>
      <c r="AD1062" s="262"/>
      <c r="AE1062" s="262"/>
      <c r="AF1062" s="262"/>
      <c r="AG1062" s="37"/>
      <c r="AH1062" s="37"/>
    </row>
    <row r="1063" spans="1:34">
      <c r="A1063" s="265">
        <v>44048</v>
      </c>
      <c r="B1063" s="115" t="s">
        <v>156</v>
      </c>
      <c r="C1063" s="37">
        <v>881666715</v>
      </c>
      <c r="D1063" s="115" t="s">
        <v>139</v>
      </c>
      <c r="E1063" s="115" t="s">
        <v>140</v>
      </c>
      <c r="F1063" s="115" t="s">
        <v>142</v>
      </c>
      <c r="G1063" s="37"/>
      <c r="H1063" s="265"/>
      <c r="I1063" s="265">
        <v>44061</v>
      </c>
      <c r="J1063" s="37"/>
      <c r="K1063" s="629"/>
      <c r="L1063" s="37"/>
      <c r="M1063" s="678" t="s">
        <v>198</v>
      </c>
      <c r="N1063" s="37"/>
      <c r="O1063" s="37"/>
      <c r="P1063" s="37"/>
      <c r="Q1063" s="37"/>
      <c r="R1063" s="37"/>
      <c r="S1063" s="262"/>
      <c r="T1063" s="262"/>
      <c r="U1063" s="262"/>
      <c r="V1063" s="262"/>
      <c r="W1063" s="262"/>
      <c r="X1063" s="262"/>
      <c r="Y1063" s="262"/>
      <c r="Z1063" s="262"/>
      <c r="AA1063" s="262"/>
      <c r="AB1063" s="262"/>
      <c r="AC1063" s="262"/>
      <c r="AD1063" s="262"/>
      <c r="AE1063" s="262"/>
      <c r="AF1063" s="262"/>
      <c r="AG1063" s="37"/>
      <c r="AH1063" s="37"/>
    </row>
    <row r="1064" spans="1:34">
      <c r="A1064" s="666">
        <v>44054</v>
      </c>
      <c r="B1064" s="115" t="s">
        <v>154</v>
      </c>
      <c r="C1064" s="37">
        <v>881667156</v>
      </c>
      <c r="D1064" s="115" t="s">
        <v>139</v>
      </c>
      <c r="E1064" s="115" t="s">
        <v>150</v>
      </c>
      <c r="F1064" s="665" t="s">
        <v>168</v>
      </c>
      <c r="G1064" s="37"/>
      <c r="H1064" s="265"/>
      <c r="I1064" s="265">
        <v>44068</v>
      </c>
      <c r="J1064" s="115"/>
      <c r="K1064" s="629"/>
      <c r="L1064" s="37"/>
      <c r="M1064" s="678" t="s">
        <v>195</v>
      </c>
      <c r="N1064" s="642"/>
      <c r="O1064" s="645"/>
      <c r="P1064" s="262"/>
      <c r="Q1064" s="629"/>
      <c r="R1064" s="262"/>
      <c r="S1064" s="262"/>
      <c r="T1064" s="262"/>
      <c r="U1064" s="262"/>
      <c r="V1064" s="262"/>
      <c r="W1064" s="262"/>
      <c r="X1064" s="262"/>
      <c r="Y1064" s="262"/>
      <c r="Z1064" s="262"/>
      <c r="AA1064" s="262"/>
      <c r="AB1064" s="262"/>
      <c r="AC1064" s="262"/>
      <c r="AD1064" s="262"/>
      <c r="AE1064" s="262"/>
      <c r="AF1064" s="262"/>
      <c r="AG1064" s="37"/>
      <c r="AH1064" s="37"/>
    </row>
    <row r="1065" spans="1:34">
      <c r="A1065" s="265">
        <v>44050</v>
      </c>
      <c r="B1065" s="115" t="s">
        <v>149</v>
      </c>
      <c r="C1065" s="37">
        <v>881667647</v>
      </c>
      <c r="D1065" s="115" t="s">
        <v>152</v>
      </c>
      <c r="E1065" s="115" t="s">
        <v>140</v>
      </c>
      <c r="F1065" s="115" t="s">
        <v>142</v>
      </c>
      <c r="G1065" s="37"/>
      <c r="H1065" s="265"/>
      <c r="I1065" s="265">
        <v>44064</v>
      </c>
      <c r="J1065" s="115"/>
      <c r="K1065" s="629"/>
      <c r="L1065" s="37"/>
      <c r="M1065" s="678" t="s">
        <v>195</v>
      </c>
      <c r="N1065" s="642"/>
      <c r="O1065" s="645"/>
      <c r="P1065" s="262"/>
      <c r="Q1065" s="629"/>
      <c r="R1065" s="262"/>
      <c r="S1065" s="262"/>
      <c r="T1065" s="262"/>
      <c r="U1065" s="262"/>
      <c r="V1065" s="262"/>
      <c r="W1065" s="262"/>
      <c r="X1065" s="262"/>
      <c r="Y1065" s="262"/>
      <c r="Z1065" s="262"/>
      <c r="AA1065" s="262"/>
      <c r="AB1065" s="262"/>
      <c r="AC1065" s="262"/>
      <c r="AD1065" s="262"/>
      <c r="AE1065" s="262"/>
      <c r="AF1065" s="262"/>
      <c r="AG1065" s="37"/>
      <c r="AH1065" s="37"/>
    </row>
    <row r="1066" spans="1:34">
      <c r="A1066" s="666">
        <v>44054</v>
      </c>
      <c r="B1066" s="115" t="s">
        <v>194</v>
      </c>
      <c r="C1066" s="37">
        <v>881669295</v>
      </c>
      <c r="D1066" s="115" t="s">
        <v>139</v>
      </c>
      <c r="E1066" s="115" t="s">
        <v>140</v>
      </c>
      <c r="F1066" s="665" t="s">
        <v>181</v>
      </c>
      <c r="G1066" s="37"/>
      <c r="H1066" s="265"/>
      <c r="I1066" s="265">
        <v>44069</v>
      </c>
      <c r="J1066" s="115"/>
      <c r="K1066" s="629"/>
      <c r="L1066" s="37"/>
      <c r="M1066" s="678" t="s">
        <v>195</v>
      </c>
      <c r="N1066" s="681" t="s">
        <v>410</v>
      </c>
      <c r="O1066" s="645"/>
      <c r="P1066" s="262"/>
      <c r="Q1066" s="629"/>
      <c r="R1066" s="262"/>
      <c r="S1066" s="262"/>
      <c r="T1066" s="262"/>
      <c r="U1066" s="262"/>
      <c r="V1066" s="262"/>
      <c r="W1066" s="262"/>
      <c r="X1066" s="262"/>
      <c r="Y1066" s="262"/>
      <c r="Z1066" s="262"/>
      <c r="AA1066" s="262"/>
      <c r="AB1066" s="262"/>
      <c r="AC1066" s="262"/>
      <c r="AD1066" s="262"/>
      <c r="AE1066" s="262"/>
      <c r="AF1066" s="262"/>
      <c r="AG1066" s="37"/>
      <c r="AH1066" s="37"/>
    </row>
    <row r="1067" spans="1:34">
      <c r="A1067" s="666">
        <v>44054</v>
      </c>
      <c r="B1067" s="115" t="s">
        <v>154</v>
      </c>
      <c r="C1067" s="37">
        <v>881669872</v>
      </c>
      <c r="D1067" s="115" t="s">
        <v>152</v>
      </c>
      <c r="E1067" s="115" t="s">
        <v>147</v>
      </c>
      <c r="F1067" s="665"/>
      <c r="G1067" s="37"/>
      <c r="H1067" s="265"/>
      <c r="I1067" s="265"/>
      <c r="J1067" s="115"/>
      <c r="K1067" s="629"/>
      <c r="L1067" s="37"/>
      <c r="M1067" s="678"/>
      <c r="N1067" s="642"/>
      <c r="O1067" s="645">
        <v>44057</v>
      </c>
      <c r="P1067" s="262">
        <v>709.5</v>
      </c>
      <c r="Q1067" s="629"/>
      <c r="R1067" s="262"/>
      <c r="S1067" s="262"/>
      <c r="T1067" s="262"/>
      <c r="U1067" s="262"/>
      <c r="V1067" s="262"/>
      <c r="W1067" s="262"/>
      <c r="X1067" s="262"/>
      <c r="Y1067" s="262"/>
      <c r="Z1067" s="262"/>
      <c r="AA1067" s="262"/>
      <c r="AB1067" s="262"/>
      <c r="AC1067" s="262"/>
      <c r="AD1067" s="262"/>
      <c r="AE1067" s="262"/>
      <c r="AF1067" s="262"/>
      <c r="AG1067" s="37"/>
      <c r="AH1067" s="37"/>
    </row>
    <row r="1068" spans="1:34">
      <c r="A1068" s="265">
        <v>44049</v>
      </c>
      <c r="B1068" s="115" t="s">
        <v>154</v>
      </c>
      <c r="C1068" s="37">
        <v>881670697</v>
      </c>
      <c r="D1068" s="115" t="s">
        <v>139</v>
      </c>
      <c r="E1068" s="115" t="s">
        <v>140</v>
      </c>
      <c r="F1068" s="37"/>
      <c r="G1068" s="37"/>
      <c r="H1068" s="265"/>
      <c r="I1068" s="265">
        <v>44064</v>
      </c>
      <c r="J1068" s="115"/>
      <c r="K1068" s="629"/>
      <c r="L1068" s="37"/>
      <c r="M1068" s="678" t="s">
        <v>195</v>
      </c>
      <c r="N1068" s="642"/>
      <c r="O1068" s="645"/>
      <c r="P1068" s="262"/>
      <c r="Q1068" s="629"/>
      <c r="R1068" s="262"/>
      <c r="S1068" s="262"/>
      <c r="T1068" s="262"/>
      <c r="U1068" s="262"/>
      <c r="V1068" s="262"/>
      <c r="W1068" s="262"/>
      <c r="X1068" s="262"/>
      <c r="Y1068" s="262"/>
      <c r="Z1068" s="262"/>
      <c r="AA1068" s="262"/>
      <c r="AB1068" s="262"/>
      <c r="AC1068" s="262"/>
      <c r="AD1068" s="262"/>
      <c r="AE1068" s="262"/>
      <c r="AF1068" s="262"/>
      <c r="AG1068" s="37"/>
      <c r="AH1068" s="37"/>
    </row>
    <row r="1069" spans="1:34">
      <c r="A1069" s="265">
        <v>44047</v>
      </c>
      <c r="B1069" s="115" t="s">
        <v>154</v>
      </c>
      <c r="C1069" s="37">
        <v>881672480</v>
      </c>
      <c r="D1069" s="115" t="s">
        <v>152</v>
      </c>
      <c r="E1069" s="115" t="s">
        <v>150</v>
      </c>
      <c r="F1069" s="115" t="s">
        <v>142</v>
      </c>
      <c r="G1069" s="37"/>
      <c r="H1069" s="265">
        <v>44047</v>
      </c>
      <c r="I1069" s="265">
        <v>44061</v>
      </c>
      <c r="J1069" s="115" t="s">
        <v>142</v>
      </c>
      <c r="K1069" s="629"/>
      <c r="L1069" s="37">
        <v>174.5</v>
      </c>
      <c r="M1069" s="572"/>
      <c r="N1069" s="37"/>
      <c r="O1069" s="37"/>
      <c r="P1069" s="37"/>
      <c r="Q1069" s="37"/>
      <c r="R1069" s="37"/>
      <c r="S1069" s="262"/>
      <c r="T1069" s="262"/>
      <c r="U1069" s="262"/>
      <c r="V1069" s="262"/>
      <c r="W1069" s="262"/>
      <c r="X1069" s="262"/>
      <c r="Y1069" s="262"/>
      <c r="Z1069" s="262"/>
      <c r="AA1069" s="262"/>
      <c r="AB1069" s="262"/>
      <c r="AC1069" s="262"/>
      <c r="AD1069" s="262"/>
      <c r="AE1069" s="262"/>
      <c r="AF1069" s="262"/>
      <c r="AG1069" s="37"/>
      <c r="AH1069" s="37"/>
    </row>
    <row r="1070" spans="1:34">
      <c r="A1070" s="265">
        <v>44047</v>
      </c>
      <c r="B1070" s="115" t="s">
        <v>154</v>
      </c>
      <c r="C1070" s="37">
        <v>881672480</v>
      </c>
      <c r="D1070" s="115" t="s">
        <v>152</v>
      </c>
      <c r="E1070" s="115" t="s">
        <v>150</v>
      </c>
      <c r="F1070" s="115" t="s">
        <v>142</v>
      </c>
      <c r="G1070" s="37"/>
      <c r="H1070" s="265">
        <v>44053</v>
      </c>
      <c r="I1070" s="265">
        <v>44067</v>
      </c>
      <c r="J1070" s="115" t="s">
        <v>142</v>
      </c>
      <c r="K1070" s="629"/>
      <c r="L1070" s="37">
        <v>69.5</v>
      </c>
      <c r="M1070" s="678" t="s">
        <v>324</v>
      </c>
      <c r="N1070" s="37"/>
      <c r="O1070" s="265">
        <v>44062</v>
      </c>
      <c r="P1070" s="37">
        <v>213.5</v>
      </c>
      <c r="Q1070" s="37"/>
      <c r="R1070" s="37"/>
      <c r="S1070" s="262"/>
      <c r="T1070" s="262"/>
      <c r="U1070" s="262"/>
      <c r="V1070" s="262"/>
      <c r="W1070" s="262"/>
      <c r="X1070" s="262"/>
      <c r="Y1070" s="262"/>
      <c r="Z1070" s="262"/>
      <c r="AA1070" s="262"/>
      <c r="AB1070" s="262"/>
      <c r="AC1070" s="262"/>
      <c r="AD1070" s="262"/>
      <c r="AE1070" s="262"/>
      <c r="AF1070" s="262"/>
      <c r="AG1070" s="37"/>
      <c r="AH1070" s="37"/>
    </row>
    <row r="1071" spans="1:34">
      <c r="A1071" s="265">
        <v>44046</v>
      </c>
      <c r="B1071" s="115" t="s">
        <v>154</v>
      </c>
      <c r="C1071" s="37">
        <v>881681020</v>
      </c>
      <c r="D1071" s="115" t="s">
        <v>139</v>
      </c>
      <c r="E1071" s="115" t="s">
        <v>150</v>
      </c>
      <c r="F1071" s="115" t="s">
        <v>142</v>
      </c>
      <c r="G1071" s="37"/>
      <c r="H1071" s="265">
        <v>44047</v>
      </c>
      <c r="I1071" s="265">
        <v>44060</v>
      </c>
      <c r="J1071" s="115" t="s">
        <v>142</v>
      </c>
      <c r="K1071" s="629"/>
      <c r="L1071" s="37">
        <v>4913.28</v>
      </c>
      <c r="M1071" s="678"/>
      <c r="N1071" s="37"/>
      <c r="O1071" s="37"/>
      <c r="P1071" s="37"/>
      <c r="Q1071" s="37"/>
      <c r="R1071" s="37"/>
      <c r="S1071" s="262"/>
      <c r="T1071" s="262"/>
      <c r="U1071" s="262"/>
      <c r="V1071" s="262"/>
      <c r="W1071" s="262"/>
      <c r="X1071" s="262"/>
      <c r="Y1071" s="262"/>
      <c r="Z1071" s="262"/>
      <c r="AA1071" s="262"/>
      <c r="AB1071" s="262"/>
      <c r="AC1071" s="262"/>
      <c r="AD1071" s="262"/>
      <c r="AE1071" s="262"/>
      <c r="AF1071" s="262"/>
      <c r="AG1071" s="37"/>
      <c r="AH1071" s="37"/>
    </row>
    <row r="1072" spans="1:34">
      <c r="A1072" s="265">
        <v>44046</v>
      </c>
      <c r="B1072" s="115" t="s">
        <v>144</v>
      </c>
      <c r="C1072" s="37">
        <v>881683058</v>
      </c>
      <c r="D1072" s="115" t="s">
        <v>152</v>
      </c>
      <c r="E1072" s="115" t="s">
        <v>150</v>
      </c>
      <c r="F1072" s="115" t="s">
        <v>142</v>
      </c>
      <c r="G1072" s="37"/>
      <c r="H1072" s="37"/>
      <c r="I1072" s="265">
        <v>44061</v>
      </c>
      <c r="J1072" s="37"/>
      <c r="K1072" s="629"/>
      <c r="L1072" s="37"/>
      <c r="M1072" s="678" t="s">
        <v>690</v>
      </c>
      <c r="N1072" s="37"/>
      <c r="O1072" s="265">
        <v>44044</v>
      </c>
      <c r="P1072" s="37">
        <v>123.5</v>
      </c>
      <c r="Q1072" s="37"/>
      <c r="R1072" s="37"/>
      <c r="S1072" s="262"/>
      <c r="T1072" s="262"/>
      <c r="U1072" s="262"/>
      <c r="V1072" s="262"/>
      <c r="W1072" s="262"/>
      <c r="X1072" s="262"/>
      <c r="Y1072" s="262"/>
      <c r="Z1072" s="262"/>
      <c r="AA1072" s="262"/>
      <c r="AB1072" s="262"/>
      <c r="AC1072" s="262"/>
      <c r="AD1072" s="262"/>
      <c r="AE1072" s="262"/>
      <c r="AF1072" s="262"/>
      <c r="AG1072" s="37"/>
      <c r="AH1072" s="37"/>
    </row>
    <row r="1073" spans="1:34">
      <c r="A1073" s="666">
        <v>44054</v>
      </c>
      <c r="B1073" s="115" t="s">
        <v>154</v>
      </c>
      <c r="C1073" s="37">
        <v>881683095</v>
      </c>
      <c r="D1073" s="115" t="s">
        <v>152</v>
      </c>
      <c r="E1073" s="115" t="s">
        <v>150</v>
      </c>
      <c r="F1073" s="665"/>
      <c r="G1073" s="37"/>
      <c r="H1073" s="265"/>
      <c r="I1073" s="265">
        <v>44068</v>
      </c>
      <c r="J1073" s="115"/>
      <c r="K1073" s="416"/>
      <c r="L1073" s="37"/>
      <c r="M1073" s="678" t="s">
        <v>195</v>
      </c>
      <c r="N1073" s="642"/>
      <c r="O1073" s="665" t="s">
        <v>691</v>
      </c>
      <c r="P1073" s="262">
        <v>208.5</v>
      </c>
      <c r="Q1073" s="629"/>
      <c r="R1073" s="262"/>
      <c r="S1073" s="262"/>
      <c r="T1073" s="262"/>
      <c r="U1073" s="262"/>
      <c r="V1073" s="262"/>
      <c r="W1073" s="262"/>
      <c r="X1073" s="262"/>
      <c r="Y1073" s="262"/>
      <c r="Z1073" s="262"/>
      <c r="AA1073" s="262"/>
      <c r="AB1073" s="262"/>
      <c r="AC1073" s="262"/>
      <c r="AD1073" s="262"/>
      <c r="AE1073" s="262"/>
      <c r="AF1073" s="262"/>
      <c r="AG1073" s="37"/>
      <c r="AH1073" s="37"/>
    </row>
    <row r="1074" spans="1:34">
      <c r="A1074" s="265">
        <v>44046</v>
      </c>
      <c r="B1074" s="115" t="s">
        <v>146</v>
      </c>
      <c r="C1074" s="37">
        <v>881686033</v>
      </c>
      <c r="D1074" s="115" t="s">
        <v>139</v>
      </c>
      <c r="E1074" s="115" t="s">
        <v>140</v>
      </c>
      <c r="F1074" s="115" t="s">
        <v>692</v>
      </c>
      <c r="G1074" s="265">
        <v>44061</v>
      </c>
      <c r="H1074" s="23"/>
      <c r="I1074" s="265">
        <v>44076</v>
      </c>
      <c r="J1074" s="37"/>
      <c r="K1074" s="629"/>
      <c r="L1074" s="37"/>
      <c r="M1074" s="678" t="s">
        <v>195</v>
      </c>
      <c r="N1074" s="37"/>
      <c r="O1074" s="37"/>
      <c r="P1074" s="37"/>
      <c r="Q1074" s="37"/>
      <c r="R1074" s="37"/>
      <c r="S1074" s="262"/>
      <c r="T1074" s="262"/>
      <c r="U1074" s="262"/>
      <c r="V1074" s="262"/>
      <c r="W1074" s="262"/>
      <c r="X1074" s="262"/>
      <c r="Y1074" s="262"/>
      <c r="Z1074" s="262"/>
      <c r="AA1074" s="262"/>
      <c r="AB1074" s="262"/>
      <c r="AC1074" s="262"/>
      <c r="AD1074" s="262"/>
      <c r="AE1074" s="262"/>
      <c r="AF1074" s="262"/>
      <c r="AG1074" s="37"/>
      <c r="AH1074" s="37"/>
    </row>
    <row r="1075" spans="1:34">
      <c r="A1075" s="666">
        <v>44056</v>
      </c>
      <c r="B1075" s="115" t="s">
        <v>154</v>
      </c>
      <c r="C1075" s="37">
        <v>881686089</v>
      </c>
      <c r="D1075" s="115" t="s">
        <v>152</v>
      </c>
      <c r="E1075" s="115" t="s">
        <v>150</v>
      </c>
      <c r="F1075" s="665" t="s">
        <v>693</v>
      </c>
      <c r="G1075" s="37"/>
      <c r="H1075" s="265"/>
      <c r="I1075" s="265">
        <v>44068</v>
      </c>
      <c r="J1075" s="115"/>
      <c r="K1075" s="629"/>
      <c r="L1075" s="37"/>
      <c r="M1075" s="678" t="s">
        <v>694</v>
      </c>
      <c r="N1075" s="642"/>
      <c r="O1075" s="645"/>
      <c r="P1075" s="262"/>
      <c r="Q1075" s="629"/>
      <c r="R1075" s="262"/>
      <c r="S1075" s="262"/>
      <c r="T1075" s="262"/>
      <c r="U1075" s="262"/>
      <c r="V1075" s="262"/>
      <c r="W1075" s="262"/>
      <c r="X1075" s="262"/>
      <c r="Y1075" s="262"/>
      <c r="Z1075" s="262"/>
      <c r="AA1075" s="262"/>
      <c r="AB1075" s="262"/>
      <c r="AC1075" s="262"/>
      <c r="AD1075" s="262"/>
      <c r="AE1075" s="262"/>
      <c r="AF1075" s="262"/>
      <c r="AG1075" s="37"/>
      <c r="AH1075" s="37"/>
    </row>
    <row r="1076" spans="1:34">
      <c r="A1076" s="666">
        <v>44055</v>
      </c>
      <c r="B1076" s="115" t="s">
        <v>154</v>
      </c>
      <c r="C1076" s="37">
        <v>881686092</v>
      </c>
      <c r="D1076" s="115" t="s">
        <v>152</v>
      </c>
      <c r="E1076" s="115" t="s">
        <v>147</v>
      </c>
      <c r="F1076" s="665"/>
      <c r="G1076" s="37"/>
      <c r="H1076" s="265"/>
      <c r="I1076" s="265"/>
      <c r="J1076" s="115"/>
      <c r="K1076" s="629"/>
      <c r="L1076" s="37"/>
      <c r="M1076" s="678"/>
      <c r="N1076" s="642"/>
      <c r="O1076" s="665" t="s">
        <v>695</v>
      </c>
      <c r="P1076" s="262">
        <v>528</v>
      </c>
      <c r="Q1076" s="629"/>
      <c r="R1076" s="262"/>
      <c r="S1076" s="262"/>
      <c r="T1076" s="262"/>
      <c r="U1076" s="262"/>
      <c r="V1076" s="262"/>
      <c r="W1076" s="262"/>
      <c r="X1076" s="262"/>
      <c r="Y1076" s="262"/>
      <c r="Z1076" s="262"/>
      <c r="AA1076" s="262"/>
      <c r="AB1076" s="262"/>
      <c r="AC1076" s="262"/>
      <c r="AD1076" s="262"/>
      <c r="AE1076" s="262"/>
      <c r="AF1076" s="262"/>
      <c r="AG1076" s="37"/>
      <c r="AH1076" s="37"/>
    </row>
    <row r="1077" spans="1:34">
      <c r="A1077" s="666">
        <v>44056</v>
      </c>
      <c r="B1077" s="115" t="s">
        <v>156</v>
      </c>
      <c r="C1077" s="84">
        <v>881688837</v>
      </c>
      <c r="D1077" s="115" t="s">
        <v>139</v>
      </c>
      <c r="E1077" s="115" t="s">
        <v>140</v>
      </c>
      <c r="F1077" s="665"/>
      <c r="G1077" s="37"/>
      <c r="H1077" s="265">
        <v>44056</v>
      </c>
      <c r="I1077" s="265">
        <v>44063</v>
      </c>
      <c r="J1077" s="115" t="s">
        <v>142</v>
      </c>
      <c r="K1077" s="629"/>
      <c r="L1077" s="37">
        <v>2654.13</v>
      </c>
      <c r="M1077" s="678"/>
      <c r="N1077" s="642"/>
      <c r="O1077" s="645"/>
      <c r="P1077" s="262"/>
      <c r="Q1077" s="629"/>
      <c r="R1077" s="262"/>
      <c r="S1077" s="262"/>
      <c r="T1077" s="262"/>
      <c r="U1077" s="262"/>
      <c r="V1077" s="262"/>
      <c r="W1077" s="262"/>
      <c r="X1077" s="262"/>
      <c r="Y1077" s="262"/>
      <c r="Z1077" s="262"/>
      <c r="AA1077" s="262"/>
      <c r="AB1077" s="262"/>
      <c r="AC1077" s="262"/>
      <c r="AD1077" s="262"/>
      <c r="AE1077" s="262"/>
      <c r="AF1077" s="262"/>
      <c r="AG1077" s="37"/>
      <c r="AH1077" s="37"/>
    </row>
    <row r="1078" spans="1:34">
      <c r="A1078" s="666">
        <v>44062</v>
      </c>
      <c r="B1078" s="115" t="s">
        <v>138</v>
      </c>
      <c r="C1078" s="37">
        <v>881597896</v>
      </c>
      <c r="D1078" s="115" t="s">
        <v>152</v>
      </c>
      <c r="E1078" s="115" t="s">
        <v>140</v>
      </c>
      <c r="F1078" s="665" t="s">
        <v>142</v>
      </c>
      <c r="G1078" s="37"/>
      <c r="H1078" s="265">
        <v>44062</v>
      </c>
      <c r="I1078" s="265">
        <v>44078</v>
      </c>
      <c r="J1078" s="115" t="s">
        <v>148</v>
      </c>
      <c r="K1078" s="629"/>
      <c r="L1078" s="37">
        <v>336</v>
      </c>
      <c r="M1078" s="115" t="s">
        <v>513</v>
      </c>
      <c r="N1078" s="642"/>
      <c r="O1078" s="645"/>
      <c r="P1078" s="262"/>
      <c r="Q1078" s="629"/>
      <c r="R1078" s="262"/>
      <c r="S1078" s="262"/>
      <c r="T1078" s="262"/>
      <c r="U1078" s="262"/>
      <c r="V1078" s="262"/>
      <c r="W1078" s="262"/>
      <c r="X1078" s="262"/>
      <c r="Y1078" s="262"/>
      <c r="Z1078" s="262"/>
      <c r="AA1078" s="262"/>
      <c r="AB1078" s="262"/>
      <c r="AC1078" s="262"/>
      <c r="AD1078" s="262"/>
      <c r="AE1078" s="262"/>
      <c r="AF1078" s="262"/>
      <c r="AG1078" s="37"/>
      <c r="AH1078" s="37"/>
    </row>
    <row r="1079" spans="1:34">
      <c r="A1079" s="265">
        <v>44049</v>
      </c>
      <c r="B1079" s="115" t="s">
        <v>227</v>
      </c>
      <c r="C1079" s="37">
        <v>881702473</v>
      </c>
      <c r="D1079" s="115" t="s">
        <v>139</v>
      </c>
      <c r="E1079" s="115" t="s">
        <v>140</v>
      </c>
      <c r="F1079" s="115" t="s">
        <v>200</v>
      </c>
      <c r="G1079" s="37"/>
      <c r="H1079" s="265"/>
      <c r="I1079" s="265">
        <v>44064</v>
      </c>
      <c r="J1079" s="115"/>
      <c r="K1079" s="629"/>
      <c r="L1079" s="37"/>
      <c r="M1079" s="678" t="s">
        <v>696</v>
      </c>
      <c r="N1079" s="681" t="s">
        <v>268</v>
      </c>
      <c r="O1079" s="645"/>
      <c r="P1079" s="262"/>
      <c r="Q1079" s="629"/>
      <c r="R1079" s="262"/>
      <c r="S1079" s="262"/>
      <c r="T1079" s="262"/>
      <c r="U1079" s="262"/>
      <c r="V1079" s="262"/>
      <c r="W1079" s="262"/>
      <c r="X1079" s="262"/>
      <c r="Y1079" s="262"/>
      <c r="Z1079" s="262"/>
      <c r="AA1079" s="262"/>
      <c r="AB1079" s="262"/>
      <c r="AC1079" s="262"/>
      <c r="AD1079" s="262"/>
      <c r="AE1079" s="262"/>
      <c r="AF1079" s="262"/>
      <c r="AG1079" s="37"/>
      <c r="AH1079" s="37"/>
    </row>
    <row r="1080" spans="1:34">
      <c r="A1080" s="666">
        <v>44064</v>
      </c>
      <c r="B1080" s="115" t="s">
        <v>154</v>
      </c>
      <c r="C1080" s="37">
        <v>881704129</v>
      </c>
      <c r="D1080" s="115" t="s">
        <v>152</v>
      </c>
      <c r="E1080" s="115" t="s">
        <v>150</v>
      </c>
      <c r="F1080" s="665"/>
      <c r="G1080" s="37"/>
      <c r="H1080" s="265"/>
      <c r="I1080" s="265">
        <v>44079</v>
      </c>
      <c r="J1080" s="115"/>
      <c r="K1080" s="629"/>
      <c r="L1080" s="37"/>
      <c r="M1080" s="678" t="s">
        <v>195</v>
      </c>
      <c r="N1080" s="642"/>
      <c r="O1080" s="645"/>
      <c r="P1080" s="262"/>
      <c r="Q1080" s="629"/>
      <c r="R1080" s="262"/>
      <c r="S1080" s="262"/>
      <c r="T1080" s="262"/>
      <c r="U1080" s="262"/>
      <c r="V1080" s="262"/>
      <c r="W1080" s="262"/>
      <c r="X1080" s="262"/>
      <c r="Y1080" s="262"/>
      <c r="Z1080" s="262"/>
      <c r="AA1080" s="262"/>
      <c r="AB1080" s="262"/>
      <c r="AC1080" s="262"/>
      <c r="AD1080" s="262"/>
      <c r="AE1080" s="262"/>
      <c r="AF1080" s="262"/>
      <c r="AG1080" s="37"/>
      <c r="AH1080" s="37"/>
    </row>
    <row r="1081" spans="1:34">
      <c r="A1081" s="265">
        <v>44049</v>
      </c>
      <c r="B1081" s="115" t="s">
        <v>146</v>
      </c>
      <c r="C1081" s="37">
        <v>881704307</v>
      </c>
      <c r="D1081" s="115" t="s">
        <v>139</v>
      </c>
      <c r="E1081" s="115" t="s">
        <v>140</v>
      </c>
      <c r="F1081" s="115" t="s">
        <v>338</v>
      </c>
      <c r="G1081" s="37"/>
      <c r="H1081" s="265"/>
      <c r="I1081" s="265">
        <v>44064</v>
      </c>
      <c r="J1081" s="115"/>
      <c r="K1081" s="629"/>
      <c r="L1081" s="37"/>
      <c r="M1081" s="678" t="s">
        <v>195</v>
      </c>
      <c r="N1081" s="642"/>
      <c r="O1081" s="645"/>
      <c r="P1081" s="262"/>
      <c r="Q1081" s="629"/>
      <c r="R1081" s="262"/>
      <c r="S1081" s="262"/>
      <c r="T1081" s="262"/>
      <c r="U1081" s="262"/>
      <c r="V1081" s="262"/>
      <c r="W1081" s="262"/>
      <c r="X1081" s="262"/>
      <c r="Y1081" s="262"/>
      <c r="Z1081" s="262"/>
      <c r="AA1081" s="262"/>
      <c r="AB1081" s="262"/>
      <c r="AC1081" s="262"/>
      <c r="AD1081" s="262"/>
      <c r="AE1081" s="262"/>
      <c r="AF1081" s="262"/>
      <c r="AG1081" s="37"/>
      <c r="AH1081" s="37"/>
    </row>
    <row r="1082" spans="1:34">
      <c r="A1082" s="265">
        <v>44047</v>
      </c>
      <c r="B1082" s="115" t="s">
        <v>149</v>
      </c>
      <c r="C1082" s="37">
        <v>881705219</v>
      </c>
      <c r="D1082" s="115" t="s">
        <v>152</v>
      </c>
      <c r="E1082" s="115" t="s">
        <v>140</v>
      </c>
      <c r="F1082" s="115" t="s">
        <v>142</v>
      </c>
      <c r="G1082" s="37"/>
      <c r="H1082" s="37"/>
      <c r="I1082" s="265">
        <v>44062</v>
      </c>
      <c r="J1082" s="37"/>
      <c r="K1082" s="629"/>
      <c r="L1082" s="37"/>
      <c r="M1082" s="678" t="s">
        <v>195</v>
      </c>
      <c r="N1082" s="37"/>
      <c r="O1082" s="37"/>
      <c r="P1082" s="37"/>
      <c r="Q1082" s="37"/>
      <c r="R1082" s="37"/>
      <c r="S1082" s="262"/>
      <c r="T1082" s="262"/>
      <c r="U1082" s="262"/>
      <c r="V1082" s="262"/>
      <c r="W1082" s="262"/>
      <c r="X1082" s="262"/>
      <c r="Y1082" s="262"/>
      <c r="Z1082" s="262"/>
      <c r="AA1082" s="262"/>
      <c r="AB1082" s="262"/>
      <c r="AC1082" s="262"/>
      <c r="AD1082" s="262"/>
      <c r="AE1082" s="262"/>
      <c r="AF1082" s="262"/>
      <c r="AG1082" s="37"/>
      <c r="AH1082" s="37"/>
    </row>
    <row r="1083" spans="1:34">
      <c r="A1083" s="265">
        <v>44053</v>
      </c>
      <c r="B1083" s="115" t="s">
        <v>149</v>
      </c>
      <c r="C1083" s="37">
        <v>881711503</v>
      </c>
      <c r="D1083" s="115" t="s">
        <v>152</v>
      </c>
      <c r="E1083" s="115" t="s">
        <v>140</v>
      </c>
      <c r="F1083" s="115" t="s">
        <v>142</v>
      </c>
      <c r="G1083" s="37"/>
      <c r="H1083" s="265">
        <v>44053</v>
      </c>
      <c r="I1083" s="265">
        <v>44068</v>
      </c>
      <c r="J1083" s="115" t="s">
        <v>142</v>
      </c>
      <c r="K1083" s="629"/>
      <c r="L1083" s="37">
        <v>125</v>
      </c>
      <c r="M1083" s="678"/>
      <c r="N1083" s="642"/>
      <c r="O1083" s="645"/>
      <c r="P1083" s="262"/>
      <c r="Q1083" s="629"/>
      <c r="R1083" s="262"/>
      <c r="S1083" s="262"/>
      <c r="T1083" s="262"/>
      <c r="U1083" s="262"/>
      <c r="V1083" s="262"/>
      <c r="W1083" s="262"/>
      <c r="X1083" s="262"/>
      <c r="Y1083" s="262"/>
      <c r="Z1083" s="262"/>
      <c r="AA1083" s="262"/>
      <c r="AB1083" s="262"/>
      <c r="AC1083" s="262"/>
      <c r="AD1083" s="262"/>
      <c r="AE1083" s="262"/>
      <c r="AF1083" s="262"/>
      <c r="AG1083" s="37"/>
      <c r="AH1083" s="37"/>
    </row>
    <row r="1084" spans="1:34">
      <c r="A1084" s="265">
        <v>44053</v>
      </c>
      <c r="B1084" s="115" t="s">
        <v>149</v>
      </c>
      <c r="C1084" s="37">
        <v>881711503</v>
      </c>
      <c r="D1084" s="115" t="s">
        <v>152</v>
      </c>
      <c r="E1084" s="115" t="s">
        <v>140</v>
      </c>
      <c r="F1084" s="115" t="s">
        <v>142</v>
      </c>
      <c r="G1084" s="37"/>
      <c r="H1084" s="265">
        <v>44064</v>
      </c>
      <c r="I1084" s="265">
        <v>44068</v>
      </c>
      <c r="J1084" s="115" t="s">
        <v>142</v>
      </c>
      <c r="K1084" s="629"/>
      <c r="L1084" s="37">
        <v>62.5</v>
      </c>
      <c r="M1084" s="678" t="s">
        <v>697</v>
      </c>
      <c r="N1084" s="642"/>
      <c r="O1084" s="645"/>
      <c r="P1084" s="262"/>
      <c r="Q1084" s="629"/>
      <c r="R1084" s="262"/>
      <c r="S1084" s="262"/>
      <c r="T1084" s="262"/>
      <c r="U1084" s="262"/>
      <c r="V1084" s="262"/>
      <c r="W1084" s="262"/>
      <c r="X1084" s="262"/>
      <c r="Y1084" s="262"/>
      <c r="Z1084" s="262"/>
      <c r="AA1084" s="262"/>
      <c r="AB1084" s="262"/>
      <c r="AC1084" s="262"/>
      <c r="AD1084" s="262"/>
      <c r="AE1084" s="262"/>
      <c r="AF1084" s="262"/>
      <c r="AG1084" s="37"/>
      <c r="AH1084" s="37"/>
    </row>
    <row r="1085" spans="1:34">
      <c r="A1085" s="666">
        <v>44057</v>
      </c>
      <c r="B1085" s="115" t="s">
        <v>149</v>
      </c>
      <c r="C1085" s="23">
        <v>881711889</v>
      </c>
      <c r="D1085" s="115" t="s">
        <v>139</v>
      </c>
      <c r="E1085" s="115" t="s">
        <v>140</v>
      </c>
      <c r="F1085" s="665" t="s">
        <v>168</v>
      </c>
      <c r="G1085" s="37"/>
      <c r="H1085" s="265">
        <v>44057</v>
      </c>
      <c r="I1085" s="265">
        <v>44085</v>
      </c>
      <c r="J1085" s="115" t="s">
        <v>168</v>
      </c>
      <c r="K1085" s="629"/>
      <c r="L1085" s="37">
        <v>470</v>
      </c>
      <c r="M1085" s="678" t="s">
        <v>286</v>
      </c>
      <c r="N1085" s="642"/>
      <c r="O1085" s="645"/>
      <c r="P1085" s="262"/>
      <c r="Q1085" s="629"/>
      <c r="R1085" s="262"/>
      <c r="S1085" s="262"/>
      <c r="T1085" s="262"/>
      <c r="U1085" s="262"/>
      <c r="V1085" s="262"/>
      <c r="W1085" s="262"/>
      <c r="X1085" s="262"/>
      <c r="Y1085" s="262"/>
      <c r="Z1085" s="262"/>
      <c r="AA1085" s="262"/>
      <c r="AB1085" s="262"/>
      <c r="AC1085" s="262"/>
      <c r="AD1085" s="262"/>
      <c r="AE1085" s="262"/>
      <c r="AF1085" s="262"/>
      <c r="AG1085" s="37"/>
      <c r="AH1085" s="37"/>
    </row>
    <row r="1086" spans="1:34">
      <c r="A1086" s="666">
        <v>44057</v>
      </c>
      <c r="B1086" s="115" t="s">
        <v>149</v>
      </c>
      <c r="C1086" s="23">
        <v>881711889</v>
      </c>
      <c r="D1086" s="115" t="s">
        <v>139</v>
      </c>
      <c r="E1086" s="115" t="s">
        <v>140</v>
      </c>
      <c r="F1086" s="665" t="s">
        <v>168</v>
      </c>
      <c r="G1086" s="37"/>
      <c r="H1086" s="265">
        <v>44074</v>
      </c>
      <c r="I1086" s="265">
        <v>44085</v>
      </c>
      <c r="J1086" s="115" t="s">
        <v>168</v>
      </c>
      <c r="K1086" s="629"/>
      <c r="L1086" s="37">
        <v>470</v>
      </c>
      <c r="M1086" s="678" t="s">
        <v>247</v>
      </c>
      <c r="N1086" s="642"/>
      <c r="O1086" s="645"/>
      <c r="P1086" s="262"/>
      <c r="Q1086" s="629"/>
      <c r="R1086" s="262"/>
      <c r="S1086" s="262"/>
      <c r="T1086" s="262"/>
      <c r="U1086" s="262"/>
      <c r="V1086" s="262"/>
      <c r="W1086" s="262"/>
      <c r="X1086" s="262"/>
      <c r="Y1086" s="262"/>
      <c r="Z1086" s="262"/>
      <c r="AA1086" s="262"/>
      <c r="AB1086" s="262"/>
      <c r="AC1086" s="262"/>
      <c r="AD1086" s="262"/>
      <c r="AE1086" s="262"/>
      <c r="AF1086" s="262"/>
      <c r="AG1086" s="37"/>
      <c r="AH1086" s="37"/>
    </row>
    <row r="1087" spans="1:34">
      <c r="A1087" s="666">
        <v>44055</v>
      </c>
      <c r="B1087" s="115" t="s">
        <v>149</v>
      </c>
      <c r="C1087" s="115">
        <v>881713776</v>
      </c>
      <c r="D1087" s="115" t="s">
        <v>152</v>
      </c>
      <c r="E1087" s="115" t="s">
        <v>140</v>
      </c>
      <c r="F1087" s="665" t="s">
        <v>142</v>
      </c>
      <c r="G1087" s="37"/>
      <c r="H1087" s="265">
        <v>44067</v>
      </c>
      <c r="I1087" s="265">
        <v>44070</v>
      </c>
      <c r="J1087" s="115" t="s">
        <v>181</v>
      </c>
      <c r="K1087" s="629"/>
      <c r="L1087" s="37">
        <v>214</v>
      </c>
      <c r="M1087" s="678" t="s">
        <v>698</v>
      </c>
      <c r="N1087" s="642"/>
      <c r="O1087" s="645"/>
      <c r="P1087" s="262"/>
      <c r="Q1087" s="629"/>
      <c r="R1087" s="262"/>
      <c r="S1087" s="262"/>
      <c r="T1087" s="262"/>
      <c r="U1087" s="262"/>
      <c r="V1087" s="262"/>
      <c r="W1087" s="262"/>
      <c r="X1087" s="262"/>
      <c r="Y1087" s="262"/>
      <c r="Z1087" s="262"/>
      <c r="AA1087" s="262"/>
      <c r="AB1087" s="262"/>
      <c r="AC1087" s="262"/>
      <c r="AD1087" s="262"/>
      <c r="AE1087" s="262"/>
      <c r="AF1087" s="262"/>
      <c r="AG1087" s="37"/>
      <c r="AH1087" s="37"/>
    </row>
    <row r="1088" spans="1:34">
      <c r="A1088" s="666">
        <v>44055</v>
      </c>
      <c r="B1088" s="115" t="s">
        <v>149</v>
      </c>
      <c r="C1088" s="115">
        <v>881713776</v>
      </c>
      <c r="D1088" s="115" t="s">
        <v>152</v>
      </c>
      <c r="E1088" s="115" t="s">
        <v>140</v>
      </c>
      <c r="F1088" s="665" t="s">
        <v>142</v>
      </c>
      <c r="G1088" s="37"/>
      <c r="H1088" s="265">
        <v>44070</v>
      </c>
      <c r="I1088" s="265">
        <v>44070</v>
      </c>
      <c r="J1088" s="115" t="s">
        <v>181</v>
      </c>
      <c r="K1088" s="629"/>
      <c r="L1088" s="37">
        <v>70.67</v>
      </c>
      <c r="M1088" s="678" t="s">
        <v>240</v>
      </c>
      <c r="N1088" s="642"/>
      <c r="O1088" s="645"/>
      <c r="P1088" s="262"/>
      <c r="Q1088" s="629"/>
      <c r="R1088" s="262"/>
      <c r="S1088" s="262"/>
      <c r="T1088" s="262"/>
      <c r="U1088" s="262"/>
      <c r="V1088" s="262"/>
      <c r="W1088" s="262"/>
      <c r="X1088" s="262"/>
      <c r="Y1088" s="262"/>
      <c r="Z1088" s="262"/>
      <c r="AA1088" s="262"/>
      <c r="AB1088" s="262"/>
      <c r="AC1088" s="262"/>
      <c r="AD1088" s="262"/>
      <c r="AE1088" s="262"/>
      <c r="AF1088" s="262"/>
      <c r="AG1088" s="37"/>
      <c r="AH1088" s="37"/>
    </row>
    <row r="1089" spans="1:34">
      <c r="A1089" s="265">
        <v>44048</v>
      </c>
      <c r="B1089" s="115" t="s">
        <v>144</v>
      </c>
      <c r="C1089" s="37">
        <v>881715175</v>
      </c>
      <c r="D1089" s="115" t="s">
        <v>139</v>
      </c>
      <c r="E1089" s="115" t="s">
        <v>140</v>
      </c>
      <c r="F1089" s="115" t="s">
        <v>142</v>
      </c>
      <c r="G1089" s="265">
        <v>44048</v>
      </c>
      <c r="H1089" s="37"/>
      <c r="I1089" s="265">
        <v>44063</v>
      </c>
      <c r="J1089" s="37"/>
      <c r="K1089" s="629"/>
      <c r="L1089" s="37"/>
      <c r="M1089" s="678" t="s">
        <v>251</v>
      </c>
      <c r="N1089" s="37"/>
      <c r="O1089" s="37"/>
      <c r="P1089" s="37"/>
      <c r="Q1089" s="37"/>
      <c r="R1089" s="37"/>
      <c r="S1089" s="262"/>
      <c r="T1089" s="262"/>
      <c r="U1089" s="262"/>
      <c r="V1089" s="262"/>
      <c r="W1089" s="262"/>
      <c r="X1089" s="262"/>
      <c r="Y1089" s="262"/>
      <c r="Z1089" s="262"/>
      <c r="AA1089" s="262"/>
      <c r="AB1089" s="262"/>
      <c r="AC1089" s="262"/>
      <c r="AD1089" s="262"/>
      <c r="AE1089" s="262"/>
      <c r="AF1089" s="262"/>
      <c r="AG1089" s="37"/>
      <c r="AH1089" s="37"/>
    </row>
    <row r="1090" spans="1:34">
      <c r="A1090" s="666">
        <v>44054</v>
      </c>
      <c r="B1090" s="115" t="s">
        <v>154</v>
      </c>
      <c r="C1090" s="37">
        <v>881719554</v>
      </c>
      <c r="D1090" s="115" t="s">
        <v>152</v>
      </c>
      <c r="E1090" s="115" t="s">
        <v>100</v>
      </c>
      <c r="F1090" s="665"/>
      <c r="G1090" s="37"/>
      <c r="H1090" s="265"/>
      <c r="I1090" s="265"/>
      <c r="J1090" s="115"/>
      <c r="K1090" s="629"/>
      <c r="L1090" s="37"/>
      <c r="M1090" s="678"/>
      <c r="N1090" s="642"/>
      <c r="O1090" s="645"/>
      <c r="P1090" s="262"/>
      <c r="Q1090" s="629"/>
      <c r="R1090" s="262"/>
      <c r="S1090" s="262"/>
      <c r="T1090" s="262"/>
      <c r="U1090" s="262"/>
      <c r="V1090" s="262"/>
      <c r="W1090" s="262"/>
      <c r="X1090" s="262"/>
      <c r="Y1090" s="262"/>
      <c r="Z1090" s="262"/>
      <c r="AA1090" s="262"/>
      <c r="AB1090" s="262"/>
      <c r="AC1090" s="262"/>
      <c r="AD1090" s="262"/>
      <c r="AE1090" s="262"/>
      <c r="AF1090" s="262"/>
      <c r="AG1090" s="37"/>
      <c r="AH1090" s="37"/>
    </row>
    <row r="1091" spans="1:34">
      <c r="A1091" s="666">
        <v>44061</v>
      </c>
      <c r="B1091" s="115" t="s">
        <v>154</v>
      </c>
      <c r="C1091" s="23">
        <v>881720712</v>
      </c>
      <c r="D1091" s="115" t="s">
        <v>139</v>
      </c>
      <c r="E1091" s="115" t="s">
        <v>100</v>
      </c>
      <c r="F1091" s="665"/>
      <c r="G1091" s="265"/>
      <c r="H1091" s="265"/>
      <c r="I1091" s="265">
        <v>44075</v>
      </c>
      <c r="J1091" s="115"/>
      <c r="K1091" s="629"/>
      <c r="L1091" s="37"/>
      <c r="M1091" s="678"/>
      <c r="N1091" s="642"/>
      <c r="O1091" s="645"/>
      <c r="P1091" s="262"/>
      <c r="Q1091" s="629"/>
      <c r="R1091" s="262"/>
      <c r="S1091" s="262"/>
      <c r="T1091" s="262"/>
      <c r="U1091" s="262"/>
      <c r="V1091" s="262"/>
      <c r="W1091" s="262"/>
      <c r="X1091" s="262"/>
      <c r="Y1091" s="262"/>
      <c r="Z1091" s="262"/>
      <c r="AA1091" s="262"/>
      <c r="AB1091" s="262"/>
      <c r="AC1091" s="262"/>
      <c r="AD1091" s="262"/>
      <c r="AE1091" s="262"/>
      <c r="AF1091" s="262"/>
      <c r="AG1091" s="37"/>
      <c r="AH1091" s="37"/>
    </row>
    <row r="1092" spans="1:34">
      <c r="A1092" s="265">
        <v>44049</v>
      </c>
      <c r="B1092" s="115" t="s">
        <v>154</v>
      </c>
      <c r="C1092" s="37">
        <v>881723838</v>
      </c>
      <c r="D1092" s="115" t="s">
        <v>152</v>
      </c>
      <c r="E1092" s="115" t="s">
        <v>150</v>
      </c>
      <c r="F1092" s="115" t="s">
        <v>142</v>
      </c>
      <c r="G1092" s="37"/>
      <c r="H1092" s="265"/>
      <c r="I1092" s="265">
        <v>44064</v>
      </c>
      <c r="J1092" s="115"/>
      <c r="K1092" s="629"/>
      <c r="L1092" s="37"/>
      <c r="M1092" s="678" t="s">
        <v>195</v>
      </c>
      <c r="N1092" s="642"/>
      <c r="O1092" s="645">
        <v>44047</v>
      </c>
      <c r="P1092" s="262">
        <v>320</v>
      </c>
      <c r="Q1092" s="629"/>
      <c r="R1092" s="262"/>
      <c r="S1092" s="262"/>
      <c r="T1092" s="262"/>
      <c r="U1092" s="262"/>
      <c r="V1092" s="262"/>
      <c r="W1092" s="262"/>
      <c r="X1092" s="262"/>
      <c r="Y1092" s="262"/>
      <c r="Z1092" s="262"/>
      <c r="AA1092" s="262"/>
      <c r="AB1092" s="262"/>
      <c r="AC1092" s="262"/>
      <c r="AD1092" s="262"/>
      <c r="AE1092" s="262"/>
      <c r="AF1092" s="262"/>
      <c r="AG1092" s="37"/>
      <c r="AH1092" s="37"/>
    </row>
    <row r="1093" spans="1:34">
      <c r="A1093" s="265">
        <v>44050</v>
      </c>
      <c r="B1093" s="115" t="s">
        <v>154</v>
      </c>
      <c r="C1093" s="37">
        <v>881730106</v>
      </c>
      <c r="D1093" s="115" t="s">
        <v>152</v>
      </c>
      <c r="E1093" s="115" t="s">
        <v>150</v>
      </c>
      <c r="F1093" s="37"/>
      <c r="G1093" s="37"/>
      <c r="H1093" s="265"/>
      <c r="I1093" s="265">
        <v>44067</v>
      </c>
      <c r="J1093" s="115"/>
      <c r="K1093" s="629"/>
      <c r="L1093" s="37"/>
      <c r="M1093" s="678" t="s">
        <v>195</v>
      </c>
      <c r="N1093" s="642"/>
      <c r="O1093" s="403">
        <v>44048</v>
      </c>
      <c r="P1093" s="262">
        <v>682.25</v>
      </c>
      <c r="Q1093" s="629"/>
      <c r="R1093" s="262"/>
      <c r="S1093" s="262"/>
      <c r="T1093" s="262"/>
      <c r="U1093" s="262"/>
      <c r="V1093" s="262"/>
      <c r="W1093" s="262"/>
      <c r="X1093" s="262"/>
      <c r="Y1093" s="262"/>
      <c r="Z1093" s="262"/>
      <c r="AA1093" s="262"/>
      <c r="AB1093" s="262"/>
      <c r="AC1093" s="262"/>
      <c r="AD1093" s="262"/>
      <c r="AE1093" s="262"/>
      <c r="AF1093" s="262"/>
      <c r="AG1093" s="37"/>
      <c r="AH1093" s="37"/>
    </row>
    <row r="1094" spans="1:34">
      <c r="A1094" s="666">
        <v>44062</v>
      </c>
      <c r="B1094" s="115" t="s">
        <v>175</v>
      </c>
      <c r="C1094" s="37">
        <v>881730127</v>
      </c>
      <c r="D1094" s="115" t="s">
        <v>152</v>
      </c>
      <c r="E1094" s="115" t="s">
        <v>140</v>
      </c>
      <c r="F1094" s="665" t="s">
        <v>142</v>
      </c>
      <c r="G1094" s="37"/>
      <c r="H1094" s="265"/>
      <c r="I1094" s="265">
        <v>44074</v>
      </c>
      <c r="J1094" s="115"/>
      <c r="K1094" s="629"/>
      <c r="L1094" s="37"/>
      <c r="M1094" s="678" t="s">
        <v>699</v>
      </c>
      <c r="N1094" s="642"/>
      <c r="O1094" s="645"/>
      <c r="P1094" s="262"/>
      <c r="Q1094" s="629"/>
      <c r="R1094" s="262"/>
      <c r="S1094" s="262"/>
      <c r="T1094" s="262"/>
      <c r="U1094" s="262"/>
      <c r="V1094" s="262"/>
      <c r="W1094" s="262"/>
      <c r="X1094" s="262"/>
      <c r="Y1094" s="262"/>
      <c r="Z1094" s="262"/>
      <c r="AA1094" s="262"/>
      <c r="AB1094" s="262"/>
      <c r="AC1094" s="262"/>
      <c r="AD1094" s="262"/>
      <c r="AE1094" s="262"/>
      <c r="AF1094" s="262"/>
      <c r="AG1094" s="37"/>
      <c r="AH1094" s="37"/>
    </row>
    <row r="1095" spans="1:34">
      <c r="A1095" s="265">
        <v>44050</v>
      </c>
      <c r="B1095" s="115" t="s">
        <v>156</v>
      </c>
      <c r="C1095" s="37">
        <v>881731410</v>
      </c>
      <c r="D1095" s="115" t="s">
        <v>139</v>
      </c>
      <c r="E1095" s="115" t="s">
        <v>140</v>
      </c>
      <c r="F1095" s="115" t="s">
        <v>315</v>
      </c>
      <c r="G1095" s="37"/>
      <c r="H1095" s="265"/>
      <c r="I1095" s="265">
        <v>44063</v>
      </c>
      <c r="J1095" s="115"/>
      <c r="K1095" s="629"/>
      <c r="L1095" s="37"/>
      <c r="M1095" s="678"/>
      <c r="N1095" s="642"/>
      <c r="O1095" s="645"/>
      <c r="P1095" s="262"/>
      <c r="Q1095" s="629"/>
      <c r="R1095" s="262"/>
      <c r="S1095" s="262"/>
      <c r="T1095" s="262"/>
      <c r="U1095" s="262"/>
      <c r="V1095" s="262"/>
      <c r="W1095" s="262"/>
      <c r="X1095" s="262"/>
      <c r="Y1095" s="262"/>
      <c r="Z1095" s="262"/>
      <c r="AA1095" s="262"/>
      <c r="AB1095" s="262"/>
      <c r="AC1095" s="262"/>
      <c r="AD1095" s="262"/>
      <c r="AE1095" s="262"/>
      <c r="AF1095" s="262"/>
      <c r="AG1095" s="37"/>
      <c r="AH1095" s="37"/>
    </row>
    <row r="1096" spans="1:34">
      <c r="A1096" s="666">
        <v>44056</v>
      </c>
      <c r="B1096" s="115" t="s">
        <v>154</v>
      </c>
      <c r="C1096" s="37">
        <v>881737442</v>
      </c>
      <c r="D1096" s="115" t="s">
        <v>139</v>
      </c>
      <c r="E1096" s="115" t="s">
        <v>100</v>
      </c>
      <c r="F1096" s="665"/>
      <c r="G1096" s="37"/>
      <c r="H1096" s="265"/>
      <c r="I1096" s="265">
        <v>44071</v>
      </c>
      <c r="J1096" s="115"/>
      <c r="K1096" s="629"/>
      <c r="L1096" s="37"/>
      <c r="M1096" s="678"/>
      <c r="N1096" s="642"/>
      <c r="O1096" s="645"/>
      <c r="P1096" s="262"/>
      <c r="Q1096" s="629"/>
      <c r="R1096" s="262"/>
      <c r="S1096" s="262"/>
      <c r="T1096" s="262"/>
      <c r="U1096" s="262"/>
      <c r="V1096" s="262"/>
      <c r="W1096" s="262"/>
      <c r="X1096" s="262"/>
      <c r="Y1096" s="262"/>
      <c r="Z1096" s="262"/>
      <c r="AA1096" s="262"/>
      <c r="AB1096" s="262"/>
      <c r="AC1096" s="262"/>
      <c r="AD1096" s="262"/>
      <c r="AE1096" s="262"/>
      <c r="AF1096" s="262"/>
      <c r="AG1096" s="37"/>
      <c r="AH1096" s="37"/>
    </row>
    <row r="1097" spans="1:34">
      <c r="A1097" s="666">
        <v>44062</v>
      </c>
      <c r="B1097" s="115" t="s">
        <v>138</v>
      </c>
      <c r="C1097" s="37">
        <v>882322320</v>
      </c>
      <c r="D1097" s="115" t="s">
        <v>139</v>
      </c>
      <c r="E1097" s="115" t="s">
        <v>140</v>
      </c>
      <c r="F1097" s="665" t="s">
        <v>187</v>
      </c>
      <c r="G1097" s="37"/>
      <c r="H1097" s="265"/>
      <c r="I1097" s="265">
        <v>44077</v>
      </c>
      <c r="J1097" s="115"/>
      <c r="K1097" s="629"/>
      <c r="L1097" s="37"/>
      <c r="M1097" s="115" t="s">
        <v>653</v>
      </c>
      <c r="N1097" s="642"/>
      <c r="O1097" s="645"/>
      <c r="P1097" s="262"/>
      <c r="Q1097" s="629"/>
      <c r="R1097" s="262"/>
      <c r="S1097" s="262"/>
      <c r="T1097" s="262"/>
      <c r="U1097" s="262"/>
      <c r="V1097" s="262"/>
      <c r="W1097" s="262"/>
      <c r="X1097" s="262"/>
      <c r="Y1097" s="262"/>
      <c r="Z1097" s="262"/>
      <c r="AA1097" s="262"/>
      <c r="AB1097" s="262"/>
      <c r="AC1097" s="262"/>
      <c r="AD1097" s="262"/>
      <c r="AE1097" s="262"/>
      <c r="AF1097" s="262"/>
      <c r="AG1097" s="37"/>
      <c r="AH1097" s="37"/>
    </row>
    <row r="1098" spans="1:34">
      <c r="A1098" s="666">
        <v>44064</v>
      </c>
      <c r="B1098" s="115" t="s">
        <v>138</v>
      </c>
      <c r="C1098" s="37">
        <v>880030280</v>
      </c>
      <c r="D1098" s="115" t="s">
        <v>345</v>
      </c>
      <c r="E1098" s="115" t="s">
        <v>140</v>
      </c>
      <c r="F1098" s="665" t="s">
        <v>246</v>
      </c>
      <c r="G1098" s="37"/>
      <c r="H1098" s="265">
        <v>44064</v>
      </c>
      <c r="I1098" s="265">
        <v>44079</v>
      </c>
      <c r="J1098" s="115" t="s">
        <v>182</v>
      </c>
      <c r="K1098" s="629"/>
      <c r="L1098" s="37">
        <v>803.69</v>
      </c>
      <c r="M1098" s="115" t="s">
        <v>700</v>
      </c>
      <c r="N1098" s="642"/>
      <c r="O1098" s="645"/>
      <c r="P1098" s="262"/>
      <c r="Q1098" s="629"/>
      <c r="R1098" s="262"/>
      <c r="S1098" s="262"/>
      <c r="T1098" s="262"/>
      <c r="U1098" s="262"/>
      <c r="V1098" s="262"/>
      <c r="W1098" s="262"/>
      <c r="X1098" s="262"/>
      <c r="Y1098" s="262"/>
      <c r="Z1098" s="262"/>
      <c r="AA1098" s="262"/>
      <c r="AB1098" s="262"/>
      <c r="AC1098" s="262"/>
      <c r="AD1098" s="262"/>
      <c r="AE1098" s="262"/>
      <c r="AF1098" s="262"/>
      <c r="AG1098" s="37"/>
      <c r="AH1098" s="37"/>
    </row>
    <row r="1099" spans="1:34">
      <c r="A1099" s="666">
        <v>44064</v>
      </c>
      <c r="B1099" s="115" t="s">
        <v>138</v>
      </c>
      <c r="C1099" s="37">
        <v>880030280</v>
      </c>
      <c r="D1099" s="115" t="s">
        <v>345</v>
      </c>
      <c r="E1099" s="115" t="s">
        <v>140</v>
      </c>
      <c r="F1099" s="665" t="s">
        <v>181</v>
      </c>
      <c r="G1099" s="37"/>
      <c r="H1099" s="265">
        <v>44071</v>
      </c>
      <c r="I1099" s="265">
        <v>44079</v>
      </c>
      <c r="J1099" s="115" t="s">
        <v>327</v>
      </c>
      <c r="K1099" s="629"/>
      <c r="L1099" s="37">
        <v>1752.98</v>
      </c>
      <c r="M1099" s="115" t="s">
        <v>607</v>
      </c>
      <c r="N1099" s="642"/>
      <c r="O1099" s="645"/>
      <c r="P1099" s="262"/>
      <c r="Q1099" s="629"/>
      <c r="R1099" s="262"/>
      <c r="S1099" s="262"/>
      <c r="T1099" s="262"/>
      <c r="U1099" s="262"/>
      <c r="V1099" s="262"/>
      <c r="W1099" s="262"/>
      <c r="X1099" s="262"/>
      <c r="Y1099" s="262"/>
      <c r="Z1099" s="262"/>
      <c r="AA1099" s="262"/>
      <c r="AB1099" s="262"/>
      <c r="AC1099" s="262"/>
      <c r="AD1099" s="262"/>
      <c r="AE1099" s="262"/>
      <c r="AF1099" s="262"/>
      <c r="AG1099" s="37"/>
      <c r="AH1099" s="37"/>
    </row>
    <row r="1100" spans="1:34">
      <c r="A1100" s="666">
        <v>44064</v>
      </c>
      <c r="B1100" s="115" t="s">
        <v>138</v>
      </c>
      <c r="C1100" s="37">
        <v>880030280</v>
      </c>
      <c r="D1100" s="115" t="s">
        <v>345</v>
      </c>
      <c r="E1100" s="115" t="s">
        <v>140</v>
      </c>
      <c r="F1100" s="665" t="s">
        <v>701</v>
      </c>
      <c r="G1100" s="37"/>
      <c r="H1100" s="265">
        <v>44074</v>
      </c>
      <c r="I1100" s="265">
        <v>44079</v>
      </c>
      <c r="J1100" s="115" t="s">
        <v>702</v>
      </c>
      <c r="K1100" s="629"/>
      <c r="L1100" s="37">
        <v>975</v>
      </c>
      <c r="M1100" s="115" t="s">
        <v>703</v>
      </c>
      <c r="N1100" s="642"/>
      <c r="O1100" s="645"/>
      <c r="P1100" s="262"/>
      <c r="Q1100" s="629"/>
      <c r="R1100" s="262"/>
      <c r="S1100" s="262"/>
      <c r="T1100" s="262"/>
      <c r="U1100" s="262"/>
      <c r="V1100" s="262"/>
      <c r="W1100" s="262"/>
      <c r="X1100" s="262"/>
      <c r="Y1100" s="262"/>
      <c r="Z1100" s="262"/>
      <c r="AA1100" s="262"/>
      <c r="AB1100" s="262"/>
      <c r="AC1100" s="262"/>
      <c r="AD1100" s="262"/>
      <c r="AE1100" s="262"/>
      <c r="AF1100" s="262"/>
      <c r="AG1100" s="37"/>
      <c r="AH1100" s="37"/>
    </row>
    <row r="1101" spans="1:34">
      <c r="A1101" s="666">
        <v>44064</v>
      </c>
      <c r="B1101" s="115" t="s">
        <v>138</v>
      </c>
      <c r="C1101" s="37">
        <v>881799964</v>
      </c>
      <c r="D1101" s="115" t="s">
        <v>139</v>
      </c>
      <c r="E1101" s="115" t="s">
        <v>140</v>
      </c>
      <c r="F1101" s="665" t="s">
        <v>142</v>
      </c>
      <c r="G1101" s="37"/>
      <c r="H1101" s="265"/>
      <c r="I1101" s="265">
        <v>44078</v>
      </c>
      <c r="J1101" s="115"/>
      <c r="K1101" s="629"/>
      <c r="L1101" s="37"/>
      <c r="M1101" s="115" t="s">
        <v>195</v>
      </c>
      <c r="N1101" s="642"/>
      <c r="O1101" s="645"/>
      <c r="P1101" s="262"/>
      <c r="Q1101" s="629"/>
      <c r="R1101" s="262"/>
      <c r="S1101" s="262"/>
      <c r="T1101" s="262"/>
      <c r="U1101" s="262"/>
      <c r="V1101" s="262"/>
      <c r="W1101" s="262"/>
      <c r="X1101" s="262"/>
      <c r="Y1101" s="262"/>
      <c r="Z1101" s="262"/>
      <c r="AA1101" s="262"/>
      <c r="AB1101" s="262"/>
      <c r="AC1101" s="262"/>
      <c r="AD1101" s="262"/>
      <c r="AE1101" s="262"/>
      <c r="AF1101" s="262"/>
      <c r="AG1101" s="37"/>
      <c r="AH1101" s="37"/>
    </row>
    <row r="1102" spans="1:34">
      <c r="A1102" s="666">
        <v>44064</v>
      </c>
      <c r="B1102" s="115" t="s">
        <v>138</v>
      </c>
      <c r="C1102" s="37">
        <v>882189028</v>
      </c>
      <c r="D1102" s="115" t="s">
        <v>139</v>
      </c>
      <c r="E1102" s="115" t="s">
        <v>147</v>
      </c>
      <c r="F1102" s="665"/>
      <c r="G1102" s="37"/>
      <c r="H1102" s="265"/>
      <c r="I1102" s="265"/>
      <c r="J1102" s="115"/>
      <c r="K1102" s="629"/>
      <c r="L1102" s="37"/>
      <c r="M1102" s="115"/>
      <c r="N1102" s="642"/>
      <c r="O1102" s="645"/>
      <c r="P1102" s="262"/>
      <c r="Q1102" s="629"/>
      <c r="R1102" s="262"/>
      <c r="S1102" s="262"/>
      <c r="T1102" s="262"/>
      <c r="U1102" s="262"/>
      <c r="V1102" s="262"/>
      <c r="W1102" s="262"/>
      <c r="X1102" s="262"/>
      <c r="Y1102" s="262"/>
      <c r="Z1102" s="262"/>
      <c r="AA1102" s="262"/>
      <c r="AB1102" s="262"/>
      <c r="AC1102" s="262"/>
      <c r="AD1102" s="262"/>
      <c r="AE1102" s="262"/>
      <c r="AF1102" s="262"/>
      <c r="AG1102" s="37"/>
      <c r="AH1102" s="37"/>
    </row>
    <row r="1103" spans="1:34">
      <c r="A1103" s="265">
        <v>44067</v>
      </c>
      <c r="B1103" s="115" t="s">
        <v>138</v>
      </c>
      <c r="C1103" s="37">
        <v>880025665</v>
      </c>
      <c r="D1103" s="115" t="s">
        <v>139</v>
      </c>
      <c r="E1103" s="115" t="s">
        <v>140</v>
      </c>
      <c r="F1103" s="115" t="s">
        <v>142</v>
      </c>
      <c r="G1103" s="37"/>
      <c r="H1103" s="37"/>
      <c r="I1103" s="265">
        <v>44074</v>
      </c>
      <c r="J1103" s="37"/>
      <c r="K1103" s="680" t="s">
        <v>169</v>
      </c>
      <c r="L1103" s="37"/>
      <c r="M1103" s="115" t="s">
        <v>195</v>
      </c>
      <c r="N1103" s="37"/>
      <c r="O1103" s="37"/>
      <c r="P1103" s="37"/>
      <c r="Q1103" s="37"/>
      <c r="R1103" s="37"/>
      <c r="S1103" s="262"/>
      <c r="T1103" s="262"/>
      <c r="U1103" s="262"/>
      <c r="V1103" s="262"/>
      <c r="W1103" s="262"/>
      <c r="X1103" s="262"/>
      <c r="Y1103" s="262"/>
      <c r="Z1103" s="262"/>
      <c r="AA1103" s="262"/>
      <c r="AB1103" s="262"/>
      <c r="AC1103" s="262"/>
      <c r="AD1103" s="262"/>
      <c r="AE1103" s="262"/>
      <c r="AF1103" s="262"/>
      <c r="AG1103" s="37"/>
      <c r="AH1103" s="37"/>
    </row>
    <row r="1104" spans="1:34">
      <c r="A1104" s="265">
        <v>44067</v>
      </c>
      <c r="B1104" s="115" t="s">
        <v>138</v>
      </c>
      <c r="C1104" s="37">
        <v>880040817</v>
      </c>
      <c r="D1104" s="115" t="s">
        <v>139</v>
      </c>
      <c r="E1104" s="115" t="s">
        <v>100</v>
      </c>
      <c r="F1104" s="37"/>
      <c r="G1104" s="37"/>
      <c r="H1104" s="37"/>
      <c r="I1104" s="37"/>
      <c r="J1104" s="37"/>
      <c r="K1104" s="629"/>
      <c r="L1104" s="37"/>
      <c r="M1104" s="37"/>
      <c r="N1104" s="37"/>
      <c r="O1104" s="37"/>
      <c r="P1104" s="37"/>
      <c r="Q1104" s="37"/>
      <c r="R1104" s="37"/>
      <c r="S1104" s="262"/>
      <c r="T1104" s="262"/>
      <c r="U1104" s="262"/>
      <c r="V1104" s="262"/>
      <c r="W1104" s="262"/>
      <c r="X1104" s="262"/>
      <c r="Y1104" s="262"/>
      <c r="Z1104" s="262"/>
      <c r="AA1104" s="262"/>
      <c r="AB1104" s="262"/>
      <c r="AC1104" s="262"/>
      <c r="AD1104" s="262"/>
      <c r="AE1104" s="262"/>
      <c r="AF1104" s="262"/>
      <c r="AG1104" s="37"/>
      <c r="AH1104" s="37"/>
    </row>
    <row r="1105" spans="1:34">
      <c r="A1105" s="666">
        <v>44057</v>
      </c>
      <c r="B1105" s="115" t="s">
        <v>175</v>
      </c>
      <c r="C1105" s="23">
        <v>881747344</v>
      </c>
      <c r="D1105" s="115" t="s">
        <v>139</v>
      </c>
      <c r="E1105" s="115" t="s">
        <v>140</v>
      </c>
      <c r="F1105" s="665" t="s">
        <v>704</v>
      </c>
      <c r="G1105" s="265">
        <v>44067</v>
      </c>
      <c r="H1105" s="265"/>
      <c r="I1105" s="265">
        <v>44075</v>
      </c>
      <c r="J1105" s="115"/>
      <c r="K1105" s="629"/>
      <c r="L1105" s="37"/>
      <c r="M1105" s="678" t="s">
        <v>275</v>
      </c>
      <c r="N1105" s="642"/>
      <c r="O1105" s="645"/>
      <c r="P1105" s="262"/>
      <c r="Q1105" s="629"/>
      <c r="R1105" s="262"/>
      <c r="S1105" s="262"/>
      <c r="T1105" s="262"/>
      <c r="U1105" s="262"/>
      <c r="V1105" s="262"/>
      <c r="W1105" s="262"/>
      <c r="X1105" s="262"/>
      <c r="Y1105" s="262"/>
      <c r="Z1105" s="262"/>
      <c r="AA1105" s="262"/>
      <c r="AB1105" s="262"/>
      <c r="AC1105" s="262"/>
      <c r="AD1105" s="262"/>
      <c r="AE1105" s="262"/>
      <c r="AF1105" s="262"/>
      <c r="AG1105" s="37"/>
      <c r="AH1105" s="37"/>
    </row>
    <row r="1106" spans="1:34">
      <c r="A1106" s="666">
        <v>44061</v>
      </c>
      <c r="B1106" s="115" t="s">
        <v>154</v>
      </c>
      <c r="C1106" s="23">
        <v>881747458</v>
      </c>
      <c r="D1106" s="115" t="s">
        <v>139</v>
      </c>
      <c r="E1106" s="115" t="s">
        <v>100</v>
      </c>
      <c r="F1106" s="665"/>
      <c r="G1106" s="265"/>
      <c r="H1106" s="265"/>
      <c r="I1106" s="265">
        <v>44076</v>
      </c>
      <c r="J1106" s="115"/>
      <c r="K1106" s="629"/>
      <c r="L1106" s="37"/>
      <c r="M1106" s="678"/>
      <c r="N1106" s="642"/>
      <c r="O1106" s="645"/>
      <c r="P1106" s="262"/>
      <c r="Q1106" s="629"/>
      <c r="R1106" s="262"/>
      <c r="S1106" s="262"/>
      <c r="T1106" s="262"/>
      <c r="U1106" s="262"/>
      <c r="V1106" s="262"/>
      <c r="W1106" s="262"/>
      <c r="X1106" s="262"/>
      <c r="Y1106" s="262"/>
      <c r="Z1106" s="262"/>
      <c r="AA1106" s="262"/>
      <c r="AB1106" s="262"/>
      <c r="AC1106" s="262"/>
      <c r="AD1106" s="262"/>
      <c r="AE1106" s="262"/>
      <c r="AF1106" s="262"/>
      <c r="AG1106" s="37"/>
      <c r="AH1106" s="37"/>
    </row>
    <row r="1107" spans="1:34">
      <c r="A1107" s="265">
        <v>44053</v>
      </c>
      <c r="B1107" s="115" t="s">
        <v>144</v>
      </c>
      <c r="C1107" s="37">
        <v>881747547</v>
      </c>
      <c r="D1107" s="115" t="s">
        <v>139</v>
      </c>
      <c r="E1107" s="115" t="s">
        <v>147</v>
      </c>
      <c r="F1107" s="37"/>
      <c r="G1107" s="37"/>
      <c r="H1107" s="265"/>
      <c r="I1107" s="265">
        <v>44070</v>
      </c>
      <c r="J1107" s="115"/>
      <c r="K1107" s="629"/>
      <c r="L1107" s="37"/>
      <c r="M1107" s="678"/>
      <c r="N1107" s="642"/>
      <c r="O1107" s="645"/>
      <c r="P1107" s="262"/>
      <c r="Q1107" s="629"/>
      <c r="R1107" s="262"/>
      <c r="S1107" s="262"/>
      <c r="T1107" s="262"/>
      <c r="U1107" s="262"/>
      <c r="V1107" s="262"/>
      <c r="W1107" s="262"/>
      <c r="X1107" s="262"/>
      <c r="Y1107" s="262"/>
      <c r="Z1107" s="262"/>
      <c r="AA1107" s="262"/>
      <c r="AB1107" s="262"/>
      <c r="AC1107" s="262"/>
      <c r="AD1107" s="262"/>
      <c r="AE1107" s="262"/>
      <c r="AF1107" s="262"/>
      <c r="AG1107" s="37"/>
      <c r="AH1107" s="37"/>
    </row>
    <row r="1108" spans="1:34">
      <c r="A1108" s="265">
        <v>44070</v>
      </c>
      <c r="B1108" s="115" t="s">
        <v>154</v>
      </c>
      <c r="C1108" s="37">
        <v>881747781</v>
      </c>
      <c r="D1108" s="115" t="s">
        <v>139</v>
      </c>
      <c r="E1108" s="115" t="s">
        <v>100</v>
      </c>
      <c r="F1108" s="37"/>
      <c r="G1108" s="37"/>
      <c r="H1108" s="265"/>
      <c r="I1108" s="265">
        <v>44085</v>
      </c>
      <c r="J1108" s="37"/>
      <c r="K1108" s="629"/>
      <c r="L1108" s="37"/>
      <c r="M1108" s="572"/>
      <c r="N1108" s="84"/>
      <c r="O1108" s="84"/>
      <c r="P1108" s="84"/>
      <c r="Q1108" s="84"/>
      <c r="R1108" s="84"/>
      <c r="S1108" s="262"/>
      <c r="T1108" s="262"/>
      <c r="U1108" s="262"/>
      <c r="V1108" s="262"/>
      <c r="W1108" s="262"/>
      <c r="X1108" s="262"/>
      <c r="Y1108" s="262"/>
      <c r="Z1108" s="262"/>
      <c r="AA1108" s="262"/>
      <c r="AB1108" s="262"/>
      <c r="AC1108" s="262"/>
      <c r="AD1108" s="262"/>
      <c r="AE1108" s="262"/>
      <c r="AF1108" s="262"/>
      <c r="AG1108" s="37"/>
      <c r="AH1108" s="37"/>
    </row>
    <row r="1109" spans="1:34">
      <c r="A1109" s="666">
        <v>44067</v>
      </c>
      <c r="B1109" s="115" t="s">
        <v>175</v>
      </c>
      <c r="C1109" s="37">
        <v>881748579</v>
      </c>
      <c r="D1109" s="115" t="s">
        <v>139</v>
      </c>
      <c r="E1109" s="115" t="s">
        <v>140</v>
      </c>
      <c r="F1109" s="665" t="s">
        <v>176</v>
      </c>
      <c r="G1109" s="37"/>
      <c r="H1109" s="265">
        <v>44067</v>
      </c>
      <c r="I1109" s="265"/>
      <c r="J1109" s="115" t="s">
        <v>176</v>
      </c>
      <c r="K1109" s="680" t="s">
        <v>169</v>
      </c>
      <c r="L1109" s="37">
        <v>105.17</v>
      </c>
      <c r="M1109" s="678"/>
      <c r="N1109" s="642"/>
      <c r="O1109" s="645"/>
      <c r="P1109" s="262"/>
      <c r="Q1109" s="629"/>
      <c r="R1109" s="262"/>
      <c r="S1109" s="262"/>
      <c r="T1109" s="262"/>
      <c r="U1109" s="262"/>
      <c r="V1109" s="262"/>
      <c r="W1109" s="262"/>
      <c r="X1109" s="262"/>
      <c r="Y1109" s="262"/>
      <c r="Z1109" s="262"/>
      <c r="AA1109" s="262"/>
      <c r="AB1109" s="262"/>
      <c r="AC1109" s="262"/>
      <c r="AD1109" s="262"/>
      <c r="AE1109" s="262"/>
      <c r="AF1109" s="262"/>
      <c r="AG1109" s="37"/>
      <c r="AH1109" s="37"/>
    </row>
    <row r="1110" spans="1:34">
      <c r="A1110" s="666">
        <v>44054</v>
      </c>
      <c r="B1110" s="115" t="s">
        <v>154</v>
      </c>
      <c r="C1110" s="37">
        <v>881749454</v>
      </c>
      <c r="D1110" s="115" t="s">
        <v>139</v>
      </c>
      <c r="E1110" s="115" t="s">
        <v>140</v>
      </c>
      <c r="F1110" s="665" t="s">
        <v>176</v>
      </c>
      <c r="G1110" s="37"/>
      <c r="H1110" s="265"/>
      <c r="I1110" s="265">
        <v>44068</v>
      </c>
      <c r="J1110" s="115"/>
      <c r="K1110" s="629"/>
      <c r="L1110" s="37"/>
      <c r="M1110" s="678" t="s">
        <v>195</v>
      </c>
      <c r="N1110" s="642"/>
      <c r="O1110" s="645"/>
      <c r="P1110" s="262"/>
      <c r="Q1110" s="629"/>
      <c r="R1110" s="262"/>
      <c r="S1110" s="262"/>
      <c r="T1110" s="262"/>
      <c r="U1110" s="262"/>
      <c r="V1110" s="262"/>
      <c r="W1110" s="262"/>
      <c r="X1110" s="262"/>
      <c r="Y1110" s="262"/>
      <c r="Z1110" s="262"/>
      <c r="AA1110" s="262"/>
      <c r="AB1110" s="262"/>
      <c r="AC1110" s="262"/>
      <c r="AD1110" s="262"/>
      <c r="AE1110" s="262"/>
      <c r="AF1110" s="262"/>
      <c r="AG1110" s="37"/>
      <c r="AH1110" s="37"/>
    </row>
    <row r="1111" spans="1:34">
      <c r="A1111" s="666">
        <v>44055</v>
      </c>
      <c r="B1111" s="115" t="s">
        <v>154</v>
      </c>
      <c r="C1111" s="37">
        <v>881750906</v>
      </c>
      <c r="D1111" s="115" t="s">
        <v>152</v>
      </c>
      <c r="E1111" s="115" t="s">
        <v>100</v>
      </c>
      <c r="F1111" s="665"/>
      <c r="G1111" s="37"/>
      <c r="H1111" s="265"/>
      <c r="I1111" s="265"/>
      <c r="J1111" s="115"/>
      <c r="K1111" s="629"/>
      <c r="L1111" s="37"/>
      <c r="M1111" s="678"/>
      <c r="N1111" s="642"/>
      <c r="O1111" s="645"/>
      <c r="P1111" s="262"/>
      <c r="Q1111" s="629"/>
      <c r="R1111" s="262"/>
      <c r="S1111" s="262"/>
      <c r="T1111" s="262"/>
      <c r="U1111" s="262"/>
      <c r="V1111" s="262"/>
      <c r="W1111" s="262"/>
      <c r="X1111" s="262"/>
      <c r="Y1111" s="262"/>
      <c r="Z1111" s="262"/>
      <c r="AA1111" s="262"/>
      <c r="AB1111" s="262"/>
      <c r="AC1111" s="262"/>
      <c r="AD1111" s="262"/>
      <c r="AE1111" s="262"/>
      <c r="AF1111" s="262"/>
      <c r="AG1111" s="37"/>
      <c r="AH1111" s="37"/>
    </row>
    <row r="1112" spans="1:34">
      <c r="A1112" s="265">
        <v>44050</v>
      </c>
      <c r="B1112" s="115" t="s">
        <v>178</v>
      </c>
      <c r="C1112" s="37">
        <v>881752764</v>
      </c>
      <c r="D1112" s="115" t="s">
        <v>139</v>
      </c>
      <c r="E1112" s="115" t="s">
        <v>140</v>
      </c>
      <c r="F1112" s="115" t="s">
        <v>176</v>
      </c>
      <c r="G1112" s="37"/>
      <c r="H1112" s="265"/>
      <c r="I1112" s="265">
        <v>44081</v>
      </c>
      <c r="J1112" s="115"/>
      <c r="K1112" s="629"/>
      <c r="L1112" s="37"/>
      <c r="M1112" s="678"/>
      <c r="N1112" s="642"/>
      <c r="O1112" s="645"/>
      <c r="P1112" s="262"/>
      <c r="Q1112" s="629"/>
      <c r="R1112" s="262"/>
      <c r="S1112" s="262"/>
      <c r="T1112" s="262"/>
      <c r="U1112" s="262"/>
      <c r="V1112" s="262"/>
      <c r="W1112" s="262"/>
      <c r="X1112" s="262"/>
      <c r="Y1112" s="262"/>
      <c r="Z1112" s="262"/>
      <c r="AA1112" s="262"/>
      <c r="AB1112" s="262"/>
      <c r="AC1112" s="262"/>
      <c r="AD1112" s="262"/>
      <c r="AE1112" s="262"/>
      <c r="AF1112" s="262"/>
      <c r="AG1112" s="37"/>
      <c r="AH1112" s="37"/>
    </row>
    <row r="1113" spans="1:34">
      <c r="A1113" s="665">
        <v>44053</v>
      </c>
      <c r="B1113" s="115" t="s">
        <v>167</v>
      </c>
      <c r="C1113" s="486">
        <v>881755290</v>
      </c>
      <c r="D1113" s="115" t="s">
        <v>152</v>
      </c>
      <c r="E1113" s="115" t="s">
        <v>140</v>
      </c>
      <c r="F1113" s="115" t="s">
        <v>148</v>
      </c>
      <c r="G1113" s="265">
        <v>44053</v>
      </c>
      <c r="H1113" s="265">
        <v>44053</v>
      </c>
      <c r="I1113" s="37"/>
      <c r="J1113" s="115" t="s">
        <v>148</v>
      </c>
      <c r="K1113" s="629"/>
      <c r="L1113" s="37">
        <v>34</v>
      </c>
      <c r="M1113" s="678"/>
      <c r="N1113" s="642"/>
      <c r="O1113" s="645"/>
      <c r="P1113" s="262"/>
      <c r="Q1113" s="629"/>
      <c r="R1113" s="262"/>
      <c r="S1113" s="262"/>
      <c r="T1113" s="262"/>
      <c r="U1113" s="262"/>
      <c r="V1113" s="262"/>
      <c r="W1113" s="262"/>
      <c r="X1113" s="262"/>
      <c r="Y1113" s="262"/>
      <c r="Z1113" s="262"/>
      <c r="AA1113" s="262"/>
      <c r="AB1113" s="262"/>
      <c r="AC1113" s="262"/>
      <c r="AD1113" s="262"/>
      <c r="AE1113" s="262"/>
      <c r="AF1113" s="262"/>
      <c r="AG1113" s="37"/>
      <c r="AH1113" s="37"/>
    </row>
    <row r="1114" spans="1:34">
      <c r="A1114" s="265">
        <v>44053</v>
      </c>
      <c r="B1114" s="115" t="s">
        <v>149</v>
      </c>
      <c r="C1114" s="37">
        <v>881757192</v>
      </c>
      <c r="D1114" s="115" t="s">
        <v>139</v>
      </c>
      <c r="E1114" s="115" t="s">
        <v>140</v>
      </c>
      <c r="F1114" s="115" t="s">
        <v>705</v>
      </c>
      <c r="G1114" s="37"/>
      <c r="H1114" s="265"/>
      <c r="I1114" s="265">
        <v>44068</v>
      </c>
      <c r="J1114" s="115"/>
      <c r="K1114" s="629"/>
      <c r="L1114" s="37"/>
      <c r="M1114" s="678" t="s">
        <v>195</v>
      </c>
      <c r="N1114" s="642"/>
      <c r="O1114" s="645"/>
      <c r="P1114" s="262"/>
      <c r="Q1114" s="629"/>
      <c r="R1114" s="262"/>
      <c r="S1114" s="262"/>
      <c r="T1114" s="262"/>
      <c r="U1114" s="262"/>
      <c r="V1114" s="262"/>
      <c r="W1114" s="262"/>
      <c r="X1114" s="262"/>
      <c r="Y1114" s="262"/>
      <c r="Z1114" s="262"/>
      <c r="AA1114" s="262"/>
      <c r="AB1114" s="262"/>
      <c r="AC1114" s="262"/>
      <c r="AD1114" s="262"/>
      <c r="AE1114" s="262"/>
      <c r="AF1114" s="262"/>
      <c r="AG1114" s="37"/>
      <c r="AH1114" s="37"/>
    </row>
    <row r="1115" spans="1:34">
      <c r="A1115" s="666">
        <v>44056</v>
      </c>
      <c r="B1115" s="115" t="s">
        <v>175</v>
      </c>
      <c r="C1115" s="37">
        <v>881760443</v>
      </c>
      <c r="D1115" s="115" t="s">
        <v>139</v>
      </c>
      <c r="E1115" s="115" t="s">
        <v>140</v>
      </c>
      <c r="F1115" s="665" t="s">
        <v>168</v>
      </c>
      <c r="G1115" s="265">
        <v>44064</v>
      </c>
      <c r="H1115" s="265"/>
      <c r="I1115" s="265">
        <v>44071</v>
      </c>
      <c r="J1115" s="115"/>
      <c r="K1115" s="629"/>
      <c r="L1115" s="37"/>
      <c r="M1115" s="678" t="s">
        <v>195</v>
      </c>
      <c r="N1115" s="629">
        <v>420</v>
      </c>
      <c r="O1115" s="645"/>
      <c r="P1115" s="262"/>
      <c r="Q1115" s="629"/>
      <c r="R1115" s="262"/>
      <c r="S1115" s="262"/>
      <c r="T1115" s="262"/>
      <c r="U1115" s="262"/>
      <c r="V1115" s="262"/>
      <c r="W1115" s="262"/>
      <c r="X1115" s="262"/>
      <c r="Y1115" s="262"/>
      <c r="Z1115" s="262"/>
      <c r="AA1115" s="262"/>
      <c r="AB1115" s="262"/>
      <c r="AC1115" s="262"/>
      <c r="AD1115" s="262"/>
      <c r="AE1115" s="262"/>
      <c r="AF1115" s="262"/>
      <c r="AG1115" s="37"/>
      <c r="AH1115" s="37"/>
    </row>
    <row r="1116" spans="1:34">
      <c r="A1116" s="666">
        <v>44054</v>
      </c>
      <c r="B1116" s="115" t="s">
        <v>154</v>
      </c>
      <c r="C1116" s="37">
        <v>881762080</v>
      </c>
      <c r="D1116" s="115" t="s">
        <v>152</v>
      </c>
      <c r="E1116" s="115" t="s">
        <v>140</v>
      </c>
      <c r="F1116" s="665" t="s">
        <v>200</v>
      </c>
      <c r="G1116" s="37"/>
      <c r="H1116" s="265"/>
      <c r="I1116" s="265">
        <v>44068</v>
      </c>
      <c r="J1116" s="115"/>
      <c r="K1116" s="629"/>
      <c r="L1116" s="37"/>
      <c r="M1116" s="678" t="s">
        <v>706</v>
      </c>
      <c r="N1116" s="642"/>
      <c r="O1116" s="645"/>
      <c r="P1116" s="262"/>
      <c r="Q1116" s="629"/>
      <c r="R1116" s="262"/>
      <c r="S1116" s="262"/>
      <c r="T1116" s="262"/>
      <c r="U1116" s="262"/>
      <c r="V1116" s="262"/>
      <c r="W1116" s="262"/>
      <c r="X1116" s="262"/>
      <c r="Y1116" s="262"/>
      <c r="Z1116" s="262"/>
      <c r="AA1116" s="262"/>
      <c r="AB1116" s="262"/>
      <c r="AC1116" s="262"/>
      <c r="AD1116" s="262"/>
      <c r="AE1116" s="262"/>
      <c r="AF1116" s="262"/>
      <c r="AG1116" s="37"/>
      <c r="AH1116" s="37"/>
    </row>
    <row r="1117" spans="1:34">
      <c r="A1117" s="666">
        <v>44060</v>
      </c>
      <c r="B1117" s="115" t="s">
        <v>146</v>
      </c>
      <c r="C1117" s="23">
        <v>881762353</v>
      </c>
      <c r="D1117" s="115" t="s">
        <v>139</v>
      </c>
      <c r="E1117" s="115" t="s">
        <v>140</v>
      </c>
      <c r="F1117" s="665" t="s">
        <v>200</v>
      </c>
      <c r="G1117" s="37"/>
      <c r="H1117" s="265"/>
      <c r="I1117" s="265">
        <v>44075</v>
      </c>
      <c r="J1117" s="115"/>
      <c r="K1117" s="629"/>
      <c r="L1117" s="37"/>
      <c r="M1117" s="678" t="s">
        <v>195</v>
      </c>
      <c r="N1117" s="642"/>
      <c r="O1117" s="645"/>
      <c r="P1117" s="262"/>
      <c r="Q1117" s="629"/>
      <c r="R1117" s="262"/>
      <c r="S1117" s="262"/>
      <c r="T1117" s="262"/>
      <c r="U1117" s="262"/>
      <c r="V1117" s="262"/>
      <c r="W1117" s="262"/>
      <c r="X1117" s="262"/>
      <c r="Y1117" s="262"/>
      <c r="Z1117" s="262"/>
      <c r="AA1117" s="262"/>
      <c r="AB1117" s="262"/>
      <c r="AC1117" s="262"/>
      <c r="AD1117" s="262"/>
      <c r="AE1117" s="262"/>
      <c r="AF1117" s="262"/>
      <c r="AG1117" s="37"/>
      <c r="AH1117" s="37"/>
    </row>
    <row r="1118" spans="1:34">
      <c r="A1118" s="666">
        <v>44054</v>
      </c>
      <c r="B1118" s="115" t="s">
        <v>154</v>
      </c>
      <c r="C1118" s="37">
        <v>881766335</v>
      </c>
      <c r="D1118" s="115" t="s">
        <v>139</v>
      </c>
      <c r="E1118" s="115" t="s">
        <v>100</v>
      </c>
      <c r="F1118" s="665"/>
      <c r="G1118" s="37"/>
      <c r="H1118" s="265"/>
      <c r="I1118" s="265"/>
      <c r="J1118" s="115"/>
      <c r="K1118" s="629"/>
      <c r="L1118" s="37"/>
      <c r="M1118" s="678"/>
      <c r="N1118" s="642"/>
      <c r="O1118" s="645"/>
      <c r="P1118" s="262"/>
      <c r="Q1118" s="629"/>
      <c r="R1118" s="262"/>
      <c r="S1118" s="262"/>
      <c r="T1118" s="262"/>
      <c r="U1118" s="262"/>
      <c r="V1118" s="262"/>
      <c r="W1118" s="262"/>
      <c r="X1118" s="262"/>
      <c r="Y1118" s="262"/>
      <c r="Z1118" s="262"/>
      <c r="AA1118" s="262"/>
      <c r="AB1118" s="262"/>
      <c r="AC1118" s="262"/>
      <c r="AD1118" s="262"/>
      <c r="AE1118" s="262"/>
      <c r="AF1118" s="262"/>
      <c r="AG1118" s="37"/>
      <c r="AH1118" s="37"/>
    </row>
    <row r="1119" spans="1:34">
      <c r="A1119" s="666">
        <v>44056</v>
      </c>
      <c r="B1119" s="115" t="s">
        <v>149</v>
      </c>
      <c r="C1119" s="84">
        <v>881778232</v>
      </c>
      <c r="D1119" s="115" t="s">
        <v>139</v>
      </c>
      <c r="E1119" s="115" t="s">
        <v>100</v>
      </c>
      <c r="F1119" s="665"/>
      <c r="G1119" s="37"/>
      <c r="H1119" s="265"/>
      <c r="I1119" s="265">
        <v>44071</v>
      </c>
      <c r="J1119" s="115"/>
      <c r="K1119" s="629"/>
      <c r="L1119" s="37"/>
      <c r="M1119" s="678"/>
      <c r="N1119" s="642"/>
      <c r="O1119" s="645"/>
      <c r="P1119" s="262"/>
      <c r="Q1119" s="629"/>
      <c r="R1119" s="262"/>
      <c r="S1119" s="262"/>
      <c r="T1119" s="262"/>
      <c r="U1119" s="262"/>
      <c r="V1119" s="262"/>
      <c r="W1119" s="262"/>
      <c r="X1119" s="262"/>
      <c r="Y1119" s="262"/>
      <c r="Z1119" s="262"/>
      <c r="AA1119" s="262"/>
      <c r="AB1119" s="262"/>
      <c r="AC1119" s="262"/>
      <c r="AD1119" s="262"/>
      <c r="AE1119" s="262"/>
      <c r="AF1119" s="262"/>
      <c r="AG1119" s="37"/>
      <c r="AH1119" s="37"/>
    </row>
    <row r="1120" spans="1:34">
      <c r="A1120" s="666">
        <v>44054</v>
      </c>
      <c r="B1120" s="115" t="s">
        <v>154</v>
      </c>
      <c r="C1120" s="37">
        <v>881784471</v>
      </c>
      <c r="D1120" s="115" t="s">
        <v>152</v>
      </c>
      <c r="E1120" s="115" t="s">
        <v>147</v>
      </c>
      <c r="F1120" s="665"/>
      <c r="G1120" s="37"/>
      <c r="H1120" s="265"/>
      <c r="I1120" s="265"/>
      <c r="J1120" s="115"/>
      <c r="K1120" s="629"/>
      <c r="L1120" s="37"/>
      <c r="M1120" s="678"/>
      <c r="N1120" s="642"/>
      <c r="O1120" s="645">
        <v>44069</v>
      </c>
      <c r="P1120" s="262">
        <v>139.5</v>
      </c>
      <c r="Q1120" s="629"/>
      <c r="R1120" s="262"/>
      <c r="S1120" s="262"/>
      <c r="T1120" s="262"/>
      <c r="U1120" s="262"/>
      <c r="V1120" s="262"/>
      <c r="W1120" s="262"/>
      <c r="X1120" s="262"/>
      <c r="Y1120" s="262"/>
      <c r="Z1120" s="262"/>
      <c r="AA1120" s="262"/>
      <c r="AB1120" s="262"/>
      <c r="AC1120" s="262"/>
      <c r="AD1120" s="262"/>
      <c r="AE1120" s="262"/>
      <c r="AF1120" s="262"/>
      <c r="AG1120" s="37"/>
      <c r="AH1120" s="37"/>
    </row>
    <row r="1121" spans="1:34">
      <c r="A1121" s="265">
        <v>44070</v>
      </c>
      <c r="B1121" s="115" t="s">
        <v>175</v>
      </c>
      <c r="C1121" s="37">
        <v>881784764</v>
      </c>
      <c r="D1121" s="115" t="s">
        <v>139</v>
      </c>
      <c r="E1121" s="115" t="s">
        <v>100</v>
      </c>
      <c r="F1121" s="115" t="s">
        <v>142</v>
      </c>
      <c r="G1121" s="37"/>
      <c r="H1121" s="265">
        <v>44070</v>
      </c>
      <c r="I1121" s="37"/>
      <c r="J1121" s="115" t="s">
        <v>274</v>
      </c>
      <c r="K1121" s="629"/>
      <c r="L1121" s="37">
        <v>378.62</v>
      </c>
      <c r="M1121" s="678" t="s">
        <v>266</v>
      </c>
      <c r="N1121" s="84"/>
      <c r="O1121" s="84"/>
      <c r="P1121" s="84"/>
      <c r="Q1121" s="84"/>
      <c r="R1121" s="84"/>
      <c r="S1121" s="262"/>
      <c r="T1121" s="262"/>
      <c r="U1121" s="262"/>
      <c r="V1121" s="262"/>
      <c r="W1121" s="262"/>
      <c r="X1121" s="262"/>
      <c r="Y1121" s="262"/>
      <c r="Z1121" s="262"/>
      <c r="AA1121" s="262"/>
      <c r="AB1121" s="262"/>
      <c r="AC1121" s="262"/>
      <c r="AD1121" s="262"/>
      <c r="AE1121" s="262"/>
      <c r="AF1121" s="262"/>
      <c r="AG1121" s="37"/>
      <c r="AH1121" s="37"/>
    </row>
    <row r="1122" spans="1:34">
      <c r="A1122" s="265">
        <v>44069</v>
      </c>
      <c r="B1122" s="115" t="s">
        <v>194</v>
      </c>
      <c r="C1122" s="37">
        <v>881788575</v>
      </c>
      <c r="D1122" s="115" t="s">
        <v>152</v>
      </c>
      <c r="E1122" s="115" t="s">
        <v>140</v>
      </c>
      <c r="F1122" s="115" t="s">
        <v>142</v>
      </c>
      <c r="G1122" s="37"/>
      <c r="H1122" s="37"/>
      <c r="I1122" s="265">
        <v>44084</v>
      </c>
      <c r="J1122" s="37"/>
      <c r="K1122" s="629"/>
      <c r="L1122" s="37"/>
      <c r="M1122" s="678" t="s">
        <v>195</v>
      </c>
      <c r="N1122" s="84"/>
      <c r="O1122" s="84"/>
      <c r="P1122" s="84"/>
      <c r="Q1122" s="84"/>
      <c r="R1122" s="84"/>
      <c r="S1122" s="262"/>
      <c r="T1122" s="262"/>
      <c r="U1122" s="262"/>
      <c r="V1122" s="262"/>
      <c r="W1122" s="262"/>
      <c r="X1122" s="262"/>
      <c r="Y1122" s="262"/>
      <c r="Z1122" s="262"/>
      <c r="AA1122" s="262"/>
      <c r="AB1122" s="262"/>
      <c r="AC1122" s="262"/>
      <c r="AD1122" s="262"/>
      <c r="AE1122" s="262"/>
      <c r="AF1122" s="262"/>
      <c r="AG1122" s="37"/>
      <c r="AH1122" s="37"/>
    </row>
    <row r="1123" spans="1:34">
      <c r="A1123" s="666">
        <v>44056</v>
      </c>
      <c r="B1123" s="115" t="s">
        <v>146</v>
      </c>
      <c r="C1123" s="37">
        <v>881788968</v>
      </c>
      <c r="D1123" s="115" t="s">
        <v>139</v>
      </c>
      <c r="E1123" s="115" t="s">
        <v>140</v>
      </c>
      <c r="F1123" s="665" t="s">
        <v>225</v>
      </c>
      <c r="G1123" s="37"/>
      <c r="H1123" s="265">
        <v>44056</v>
      </c>
      <c r="I1123" s="265">
        <v>44070</v>
      </c>
      <c r="J1123" s="115" t="s">
        <v>225</v>
      </c>
      <c r="K1123" s="629"/>
      <c r="L1123" s="37">
        <v>99</v>
      </c>
      <c r="M1123" s="682" t="s">
        <v>308</v>
      </c>
      <c r="N1123" s="642"/>
      <c r="O1123" s="645"/>
      <c r="P1123" s="262"/>
      <c r="Q1123" s="629"/>
      <c r="R1123" s="262"/>
      <c r="S1123" s="262"/>
      <c r="T1123" s="262"/>
      <c r="U1123" s="262"/>
      <c r="V1123" s="262"/>
      <c r="W1123" s="262"/>
      <c r="X1123" s="262"/>
      <c r="Y1123" s="262"/>
      <c r="Z1123" s="262"/>
      <c r="AA1123" s="262"/>
      <c r="AB1123" s="262"/>
      <c r="AC1123" s="262"/>
      <c r="AD1123" s="262"/>
      <c r="AE1123" s="262"/>
      <c r="AF1123" s="262"/>
      <c r="AG1123" s="37"/>
      <c r="AH1123" s="37"/>
    </row>
    <row r="1124" spans="1:34">
      <c r="A1124" s="666">
        <v>44057</v>
      </c>
      <c r="B1124" s="115" t="s">
        <v>154</v>
      </c>
      <c r="C1124" s="23">
        <v>881789463</v>
      </c>
      <c r="D1124" s="115" t="s">
        <v>139</v>
      </c>
      <c r="E1124" s="115" t="s">
        <v>140</v>
      </c>
      <c r="F1124" s="665" t="s">
        <v>707</v>
      </c>
      <c r="G1124" s="37"/>
      <c r="H1124" s="265"/>
      <c r="I1124" s="265">
        <v>44074</v>
      </c>
      <c r="J1124" s="115"/>
      <c r="K1124" s="629"/>
      <c r="L1124" s="37"/>
      <c r="M1124" s="678" t="s">
        <v>195</v>
      </c>
      <c r="N1124" s="642"/>
      <c r="O1124" s="645"/>
      <c r="P1124" s="262"/>
      <c r="Q1124" s="629"/>
      <c r="R1124" s="262"/>
      <c r="S1124" s="262"/>
      <c r="T1124" s="262"/>
      <c r="U1124" s="262"/>
      <c r="V1124" s="262"/>
      <c r="W1124" s="262"/>
      <c r="X1124" s="262"/>
      <c r="Y1124" s="262"/>
      <c r="Z1124" s="262"/>
      <c r="AA1124" s="262"/>
      <c r="AB1124" s="262"/>
      <c r="AC1124" s="262"/>
      <c r="AD1124" s="262"/>
      <c r="AE1124" s="262"/>
      <c r="AF1124" s="262"/>
      <c r="AG1124" s="37"/>
      <c r="AH1124" s="37"/>
    </row>
    <row r="1125" spans="1:34">
      <c r="A1125" s="265">
        <v>44048</v>
      </c>
      <c r="B1125" s="115" t="s">
        <v>146</v>
      </c>
      <c r="C1125" s="37">
        <v>881790970</v>
      </c>
      <c r="D1125" s="115" t="s">
        <v>139</v>
      </c>
      <c r="E1125" s="115" t="s">
        <v>140</v>
      </c>
      <c r="F1125" s="115" t="s">
        <v>163</v>
      </c>
      <c r="G1125" s="37"/>
      <c r="H1125" s="265">
        <v>44048</v>
      </c>
      <c r="I1125" s="265">
        <v>44063</v>
      </c>
      <c r="J1125" s="115" t="s">
        <v>163</v>
      </c>
      <c r="K1125" s="680" t="s">
        <v>708</v>
      </c>
      <c r="L1125" s="486">
        <v>3541.18</v>
      </c>
      <c r="M1125" s="682" t="s">
        <v>197</v>
      </c>
      <c r="N1125" s="37"/>
      <c r="O1125" s="37"/>
      <c r="P1125" s="37"/>
      <c r="Q1125" s="37"/>
      <c r="R1125" s="37"/>
      <c r="S1125" s="262"/>
      <c r="T1125" s="262"/>
      <c r="U1125" s="262"/>
      <c r="V1125" s="262"/>
      <c r="W1125" s="262"/>
      <c r="X1125" s="262"/>
      <c r="Y1125" s="262"/>
      <c r="Z1125" s="262"/>
      <c r="AA1125" s="262"/>
      <c r="AB1125" s="262"/>
      <c r="AC1125" s="262"/>
      <c r="AD1125" s="262"/>
      <c r="AE1125" s="262"/>
      <c r="AF1125" s="262"/>
      <c r="AG1125" s="37"/>
      <c r="AH1125" s="37"/>
    </row>
    <row r="1126" spans="1:34">
      <c r="A1126" s="265">
        <v>44048</v>
      </c>
      <c r="B1126" s="115" t="s">
        <v>146</v>
      </c>
      <c r="C1126" s="37">
        <v>881790970</v>
      </c>
      <c r="D1126" s="115" t="s">
        <v>139</v>
      </c>
      <c r="E1126" s="115" t="s">
        <v>140</v>
      </c>
      <c r="F1126" s="115" t="s">
        <v>163</v>
      </c>
      <c r="G1126" s="37"/>
      <c r="H1126" s="265">
        <v>44050</v>
      </c>
      <c r="I1126" s="265">
        <v>44063</v>
      </c>
      <c r="J1126" s="115" t="s">
        <v>163</v>
      </c>
      <c r="K1126" s="680" t="s">
        <v>708</v>
      </c>
      <c r="L1126" s="37">
        <v>30</v>
      </c>
      <c r="M1126" s="678"/>
      <c r="N1126" s="37"/>
      <c r="O1126" s="37"/>
      <c r="P1126" s="37"/>
      <c r="Q1126" s="37"/>
      <c r="R1126" s="37"/>
      <c r="S1126" s="262"/>
      <c r="T1126" s="262"/>
      <c r="U1126" s="262"/>
      <c r="V1126" s="262"/>
      <c r="W1126" s="262"/>
      <c r="X1126" s="262"/>
      <c r="Y1126" s="262"/>
      <c r="Z1126" s="262"/>
      <c r="AA1126" s="262"/>
      <c r="AB1126" s="262"/>
      <c r="AC1126" s="262"/>
      <c r="AD1126" s="262"/>
      <c r="AE1126" s="262"/>
      <c r="AF1126" s="262"/>
      <c r="AG1126" s="37"/>
      <c r="AH1126" s="37"/>
    </row>
    <row r="1127" spans="1:34" ht="34">
      <c r="A1127" s="265">
        <v>44048</v>
      </c>
      <c r="B1127" s="115" t="s">
        <v>146</v>
      </c>
      <c r="C1127" s="37">
        <v>881790970</v>
      </c>
      <c r="D1127" s="115" t="s">
        <v>139</v>
      </c>
      <c r="E1127" s="115" t="s">
        <v>140</v>
      </c>
      <c r="F1127" s="115"/>
      <c r="G1127" s="37"/>
      <c r="H1127" s="265">
        <v>44056</v>
      </c>
      <c r="I1127" s="265">
        <v>44063</v>
      </c>
      <c r="J1127" s="137" t="s">
        <v>709</v>
      </c>
      <c r="K1127" s="680" t="s">
        <v>708</v>
      </c>
      <c r="L1127" s="37">
        <v>2063.11</v>
      </c>
      <c r="M1127" s="696" t="s">
        <v>710</v>
      </c>
      <c r="N1127" s="37"/>
      <c r="O1127" s="37"/>
      <c r="P1127" s="37"/>
      <c r="Q1127" s="37"/>
      <c r="R1127" s="37"/>
      <c r="S1127" s="262"/>
      <c r="T1127" s="262"/>
      <c r="U1127" s="262"/>
      <c r="V1127" s="262"/>
      <c r="W1127" s="262"/>
      <c r="X1127" s="262"/>
      <c r="Y1127" s="262"/>
      <c r="Z1127" s="262"/>
      <c r="AA1127" s="262"/>
      <c r="AB1127" s="262"/>
      <c r="AC1127" s="262"/>
      <c r="AD1127" s="262"/>
      <c r="AE1127" s="262"/>
      <c r="AF1127" s="262"/>
      <c r="AG1127" s="37"/>
      <c r="AH1127" s="37"/>
    </row>
    <row r="1128" spans="1:34" ht="17">
      <c r="A1128" s="265">
        <v>44048</v>
      </c>
      <c r="B1128" s="115" t="s">
        <v>146</v>
      </c>
      <c r="C1128" s="37">
        <v>881790970</v>
      </c>
      <c r="D1128" s="115" t="s">
        <v>139</v>
      </c>
      <c r="E1128" s="115" t="s">
        <v>140</v>
      </c>
      <c r="F1128" s="115"/>
      <c r="G1128" s="37"/>
      <c r="H1128" s="265">
        <v>44061</v>
      </c>
      <c r="I1128" s="265">
        <v>44063</v>
      </c>
      <c r="J1128" s="137" t="s">
        <v>711</v>
      </c>
      <c r="K1128" s="680" t="s">
        <v>708</v>
      </c>
      <c r="L1128" s="37">
        <v>1932</v>
      </c>
      <c r="M1128" s="682" t="s">
        <v>712</v>
      </c>
      <c r="N1128" s="37"/>
      <c r="O1128" s="37"/>
      <c r="P1128" s="37"/>
      <c r="Q1128" s="37"/>
      <c r="R1128" s="37"/>
      <c r="S1128" s="262"/>
      <c r="T1128" s="262"/>
      <c r="U1128" s="262"/>
      <c r="V1128" s="262"/>
      <c r="W1128" s="262"/>
      <c r="X1128" s="262"/>
      <c r="Y1128" s="262"/>
      <c r="Z1128" s="262"/>
      <c r="AA1128" s="262"/>
      <c r="AB1128" s="262"/>
      <c r="AC1128" s="262"/>
      <c r="AD1128" s="262"/>
      <c r="AE1128" s="262"/>
      <c r="AF1128" s="262"/>
      <c r="AG1128" s="37"/>
      <c r="AH1128" s="37"/>
    </row>
    <row r="1129" spans="1:34">
      <c r="A1129" s="265">
        <v>44048</v>
      </c>
      <c r="B1129" s="115" t="s">
        <v>146</v>
      </c>
      <c r="C1129" s="37">
        <v>881790970</v>
      </c>
      <c r="D1129" s="115" t="s">
        <v>139</v>
      </c>
      <c r="E1129" s="115" t="s">
        <v>140</v>
      </c>
      <c r="F1129" s="115"/>
      <c r="G1129" s="37"/>
      <c r="H1129" s="265">
        <v>44062</v>
      </c>
      <c r="I1129" s="265"/>
      <c r="J1129" s="115" t="s">
        <v>199</v>
      </c>
      <c r="K1129" s="680" t="s">
        <v>708</v>
      </c>
      <c r="L1129" s="37">
        <v>570</v>
      </c>
      <c r="M1129" s="678"/>
      <c r="N1129" s="37"/>
      <c r="O1129" s="37"/>
      <c r="P1129" s="37"/>
      <c r="Q1129" s="37"/>
      <c r="R1129" s="37"/>
      <c r="S1129" s="262"/>
      <c r="T1129" s="262"/>
      <c r="U1129" s="262"/>
      <c r="V1129" s="262"/>
      <c r="W1129" s="262"/>
      <c r="X1129" s="262"/>
      <c r="Y1129" s="262"/>
      <c r="Z1129" s="262"/>
      <c r="AA1129" s="262"/>
      <c r="AB1129" s="262"/>
      <c r="AC1129" s="262"/>
      <c r="AD1129" s="262"/>
      <c r="AE1129" s="262"/>
      <c r="AF1129" s="262"/>
      <c r="AG1129" s="37"/>
      <c r="AH1129" s="37"/>
    </row>
    <row r="1130" spans="1:34">
      <c r="A1130" s="265">
        <v>44048</v>
      </c>
      <c r="B1130" s="115" t="s">
        <v>146</v>
      </c>
      <c r="C1130" s="37">
        <v>881790970</v>
      </c>
      <c r="D1130" s="115" t="s">
        <v>139</v>
      </c>
      <c r="E1130" s="115" t="s">
        <v>140</v>
      </c>
      <c r="F1130" s="115"/>
      <c r="G1130" s="37"/>
      <c r="H1130" s="265">
        <v>44063</v>
      </c>
      <c r="I1130" s="265"/>
      <c r="J1130" s="115" t="s">
        <v>199</v>
      </c>
      <c r="K1130" s="680" t="s">
        <v>708</v>
      </c>
      <c r="L1130" s="37">
        <v>270</v>
      </c>
      <c r="M1130" s="678"/>
      <c r="N1130" s="37"/>
      <c r="O1130" s="37"/>
      <c r="P1130" s="37"/>
      <c r="Q1130" s="37"/>
      <c r="R1130" s="37"/>
      <c r="S1130" s="262"/>
      <c r="T1130" s="262"/>
      <c r="U1130" s="262"/>
      <c r="V1130" s="262"/>
      <c r="W1130" s="262"/>
      <c r="X1130" s="262"/>
      <c r="Y1130" s="262"/>
      <c r="Z1130" s="262"/>
      <c r="AA1130" s="262"/>
      <c r="AB1130" s="262"/>
      <c r="AC1130" s="262"/>
      <c r="AD1130" s="262"/>
      <c r="AE1130" s="262"/>
      <c r="AF1130" s="262"/>
      <c r="AG1130" s="37"/>
      <c r="AH1130" s="37"/>
    </row>
    <row r="1131" spans="1:34">
      <c r="A1131" s="265">
        <v>44048</v>
      </c>
      <c r="B1131" s="115" t="s">
        <v>146</v>
      </c>
      <c r="C1131" s="37">
        <v>881790970</v>
      </c>
      <c r="D1131" s="115" t="s">
        <v>139</v>
      </c>
      <c r="E1131" s="115" t="s">
        <v>140</v>
      </c>
      <c r="F1131" s="115"/>
      <c r="G1131" s="37"/>
      <c r="H1131" s="265">
        <v>44064</v>
      </c>
      <c r="I1131" s="265"/>
      <c r="J1131" s="115" t="s">
        <v>199</v>
      </c>
      <c r="K1131" s="680" t="s">
        <v>708</v>
      </c>
      <c r="L1131" s="37">
        <v>570</v>
      </c>
      <c r="M1131" s="678"/>
      <c r="N1131" s="37"/>
      <c r="O1131" s="37"/>
      <c r="P1131" s="37"/>
      <c r="Q1131" s="37"/>
      <c r="R1131" s="37"/>
      <c r="S1131" s="262"/>
      <c r="T1131" s="262"/>
      <c r="U1131" s="262"/>
      <c r="V1131" s="262"/>
      <c r="W1131" s="262"/>
      <c r="X1131" s="262"/>
      <c r="Y1131" s="262"/>
      <c r="Z1131" s="262"/>
      <c r="AA1131" s="262"/>
      <c r="AB1131" s="262"/>
      <c r="AC1131" s="262"/>
      <c r="AD1131" s="262"/>
      <c r="AE1131" s="262"/>
      <c r="AF1131" s="262"/>
      <c r="AG1131" s="37"/>
      <c r="AH1131" s="37"/>
    </row>
    <row r="1132" spans="1:34">
      <c r="A1132" s="265">
        <v>44048</v>
      </c>
      <c r="B1132" s="115" t="s">
        <v>146</v>
      </c>
      <c r="C1132" s="37">
        <v>881790970</v>
      </c>
      <c r="D1132" s="115" t="s">
        <v>139</v>
      </c>
      <c r="E1132" s="115" t="s">
        <v>140</v>
      </c>
      <c r="F1132" s="115"/>
      <c r="G1132" s="37"/>
      <c r="H1132" s="265">
        <v>44068</v>
      </c>
      <c r="I1132" s="265"/>
      <c r="J1132" s="115" t="s">
        <v>199</v>
      </c>
      <c r="K1132" s="680" t="s">
        <v>708</v>
      </c>
      <c r="L1132" s="37">
        <v>270.20999999999998</v>
      </c>
      <c r="M1132" s="682" t="s">
        <v>713</v>
      </c>
      <c r="N1132" s="37"/>
      <c r="O1132" s="37"/>
      <c r="P1132" s="37"/>
      <c r="Q1132" s="37"/>
      <c r="R1132" s="37"/>
      <c r="S1132" s="262"/>
      <c r="T1132" s="262"/>
      <c r="U1132" s="262"/>
      <c r="V1132" s="262"/>
      <c r="W1132" s="262"/>
      <c r="X1132" s="262"/>
      <c r="Y1132" s="262"/>
      <c r="Z1132" s="262"/>
      <c r="AA1132" s="262"/>
      <c r="AB1132" s="262"/>
      <c r="AC1132" s="262"/>
      <c r="AD1132" s="262"/>
      <c r="AE1132" s="262"/>
      <c r="AF1132" s="262"/>
      <c r="AG1132" s="37"/>
      <c r="AH1132" s="37"/>
    </row>
    <row r="1133" spans="1:34">
      <c r="A1133" s="265">
        <v>44048</v>
      </c>
      <c r="B1133" s="115" t="s">
        <v>146</v>
      </c>
      <c r="C1133" s="37">
        <v>881790970</v>
      </c>
      <c r="D1133" s="115" t="s">
        <v>139</v>
      </c>
      <c r="E1133" s="115" t="s">
        <v>140</v>
      </c>
      <c r="F1133" s="115"/>
      <c r="G1133" s="37"/>
      <c r="H1133" s="265">
        <v>44070</v>
      </c>
      <c r="I1133" s="265"/>
      <c r="J1133" s="115" t="s">
        <v>714</v>
      </c>
      <c r="K1133" s="680" t="s">
        <v>708</v>
      </c>
      <c r="L1133" s="37">
        <v>270.08</v>
      </c>
      <c r="M1133" s="682" t="s">
        <v>715</v>
      </c>
      <c r="N1133" s="37"/>
      <c r="O1133" s="37"/>
      <c r="P1133" s="37"/>
      <c r="Q1133" s="37"/>
      <c r="R1133" s="37"/>
      <c r="S1133" s="262"/>
      <c r="T1133" s="262"/>
      <c r="U1133" s="262"/>
      <c r="V1133" s="262"/>
      <c r="W1133" s="262"/>
      <c r="X1133" s="262"/>
      <c r="Y1133" s="262"/>
      <c r="Z1133" s="262"/>
      <c r="AA1133" s="262"/>
      <c r="AB1133" s="262"/>
      <c r="AC1133" s="262"/>
      <c r="AD1133" s="262"/>
      <c r="AE1133" s="262"/>
      <c r="AF1133" s="262"/>
      <c r="AG1133" s="37"/>
      <c r="AH1133" s="37"/>
    </row>
    <row r="1134" spans="1:34">
      <c r="A1134" s="265">
        <v>44048</v>
      </c>
      <c r="B1134" s="115" t="s">
        <v>146</v>
      </c>
      <c r="C1134" s="37">
        <v>881790970</v>
      </c>
      <c r="D1134" s="115" t="s">
        <v>139</v>
      </c>
      <c r="E1134" s="115" t="s">
        <v>140</v>
      </c>
      <c r="F1134" s="115"/>
      <c r="G1134" s="37"/>
      <c r="H1134" s="265">
        <v>44071</v>
      </c>
      <c r="I1134" s="265"/>
      <c r="J1134" s="115" t="s">
        <v>199</v>
      </c>
      <c r="K1134" s="680" t="s">
        <v>708</v>
      </c>
      <c r="L1134" s="37">
        <v>570</v>
      </c>
      <c r="M1134" s="678"/>
      <c r="N1134" s="37"/>
      <c r="O1134" s="37"/>
      <c r="P1134" s="37"/>
      <c r="Q1134" s="37"/>
      <c r="R1134" s="37"/>
      <c r="S1134" s="262"/>
      <c r="T1134" s="262"/>
      <c r="U1134" s="262"/>
      <c r="V1134" s="262"/>
      <c r="W1134" s="262"/>
      <c r="X1134" s="262"/>
      <c r="Y1134" s="262"/>
      <c r="Z1134" s="262"/>
      <c r="AA1134" s="262"/>
      <c r="AB1134" s="262"/>
      <c r="AC1134" s="262"/>
      <c r="AD1134" s="262"/>
      <c r="AE1134" s="262"/>
      <c r="AF1134" s="262"/>
      <c r="AG1134" s="37"/>
      <c r="AH1134" s="37"/>
    </row>
    <row r="1135" spans="1:34">
      <c r="A1135" s="265">
        <v>44048</v>
      </c>
      <c r="B1135" s="115" t="s">
        <v>146</v>
      </c>
      <c r="C1135" s="37">
        <v>881790970</v>
      </c>
      <c r="D1135" s="115" t="s">
        <v>139</v>
      </c>
      <c r="E1135" s="115" t="s">
        <v>140</v>
      </c>
      <c r="F1135" s="115"/>
      <c r="G1135" s="37"/>
      <c r="H1135" s="265">
        <v>44074</v>
      </c>
      <c r="I1135" s="265"/>
      <c r="J1135" s="115" t="s">
        <v>199</v>
      </c>
      <c r="K1135" s="680" t="s">
        <v>708</v>
      </c>
      <c r="L1135" s="37">
        <v>270</v>
      </c>
      <c r="M1135" s="572"/>
      <c r="N1135" s="37"/>
      <c r="O1135" s="37"/>
      <c r="P1135" s="37"/>
      <c r="Q1135" s="37"/>
      <c r="R1135" s="37"/>
      <c r="S1135" s="262"/>
      <c r="T1135" s="262"/>
      <c r="U1135" s="262"/>
      <c r="V1135" s="262"/>
      <c r="W1135" s="262"/>
      <c r="X1135" s="262"/>
      <c r="Y1135" s="262"/>
      <c r="Z1135" s="262"/>
      <c r="AA1135" s="262"/>
      <c r="AB1135" s="262"/>
      <c r="AC1135" s="262"/>
      <c r="AD1135" s="262"/>
      <c r="AE1135" s="262"/>
      <c r="AF1135" s="262"/>
      <c r="AG1135" s="37"/>
      <c r="AH1135" s="37"/>
    </row>
    <row r="1136" spans="1:34">
      <c r="A1136" s="265">
        <v>44048</v>
      </c>
      <c r="B1136" s="115" t="s">
        <v>206</v>
      </c>
      <c r="C1136" s="37">
        <v>881791338</v>
      </c>
      <c r="D1136" s="115" t="s">
        <v>139</v>
      </c>
      <c r="E1136" s="115" t="s">
        <v>140</v>
      </c>
      <c r="F1136" s="115"/>
      <c r="G1136" s="37"/>
      <c r="H1136" s="37"/>
      <c r="I1136" s="265">
        <v>44074</v>
      </c>
      <c r="J1136" s="37"/>
      <c r="K1136" s="629"/>
      <c r="L1136" s="37"/>
      <c r="M1136" s="572"/>
      <c r="N1136" s="37"/>
      <c r="O1136" s="37"/>
      <c r="P1136" s="37"/>
      <c r="Q1136" s="37"/>
      <c r="R1136" s="37"/>
      <c r="S1136" s="262"/>
      <c r="T1136" s="262"/>
      <c r="U1136" s="262"/>
      <c r="V1136" s="262"/>
      <c r="W1136" s="262"/>
      <c r="X1136" s="262"/>
      <c r="Y1136" s="262"/>
      <c r="Z1136" s="262"/>
      <c r="AA1136" s="262"/>
      <c r="AB1136" s="262"/>
      <c r="AC1136" s="262"/>
      <c r="AD1136" s="262"/>
      <c r="AE1136" s="262"/>
      <c r="AF1136" s="262"/>
      <c r="AG1136" s="37"/>
      <c r="AH1136" s="37"/>
    </row>
    <row r="1137" spans="1:34">
      <c r="A1137" s="265">
        <v>44067</v>
      </c>
      <c r="B1137" s="115" t="s">
        <v>154</v>
      </c>
      <c r="C1137" s="37">
        <v>881791574</v>
      </c>
      <c r="D1137" s="115" t="s">
        <v>139</v>
      </c>
      <c r="E1137" s="115" t="s">
        <v>100</v>
      </c>
      <c r="F1137" s="84"/>
      <c r="G1137" s="84"/>
      <c r="H1137" s="265">
        <v>44069</v>
      </c>
      <c r="I1137" s="403">
        <v>44081</v>
      </c>
      <c r="J1137" s="664" t="s">
        <v>183</v>
      </c>
      <c r="K1137" s="416"/>
      <c r="L1137" s="37">
        <v>1635.53</v>
      </c>
      <c r="M1137" s="678" t="s">
        <v>266</v>
      </c>
      <c r="N1137" s="84"/>
      <c r="O1137" s="84"/>
      <c r="P1137" s="84"/>
      <c r="Q1137" s="84"/>
      <c r="R1137" s="84"/>
      <c r="S1137" s="262"/>
      <c r="T1137" s="262"/>
      <c r="U1137" s="262"/>
      <c r="V1137" s="262"/>
      <c r="W1137" s="262"/>
      <c r="X1137" s="262"/>
      <c r="Y1137" s="262"/>
      <c r="Z1137" s="262"/>
      <c r="AA1137" s="262"/>
      <c r="AB1137" s="262"/>
      <c r="AC1137" s="262"/>
      <c r="AD1137" s="262"/>
      <c r="AE1137" s="262"/>
      <c r="AF1137" s="262"/>
      <c r="AG1137" s="37"/>
      <c r="AH1137" s="37"/>
    </row>
    <row r="1138" spans="1:34">
      <c r="A1138" s="666">
        <v>44055</v>
      </c>
      <c r="B1138" s="115" t="s">
        <v>154</v>
      </c>
      <c r="C1138" s="37">
        <v>881791679</v>
      </c>
      <c r="D1138" s="115" t="s">
        <v>139</v>
      </c>
      <c r="E1138" s="115" t="s">
        <v>140</v>
      </c>
      <c r="F1138" s="665" t="s">
        <v>168</v>
      </c>
      <c r="G1138" s="37"/>
      <c r="H1138" s="265"/>
      <c r="I1138" s="265">
        <v>44070</v>
      </c>
      <c r="J1138" s="115"/>
      <c r="K1138" s="629"/>
      <c r="L1138" s="37"/>
      <c r="M1138" s="678" t="s">
        <v>195</v>
      </c>
      <c r="N1138" s="642"/>
      <c r="O1138" s="645"/>
      <c r="P1138" s="262"/>
      <c r="Q1138" s="629"/>
      <c r="R1138" s="262"/>
      <c r="S1138" s="262"/>
      <c r="T1138" s="262"/>
      <c r="U1138" s="262"/>
      <c r="V1138" s="262"/>
      <c r="W1138" s="262"/>
      <c r="X1138" s="262"/>
      <c r="Y1138" s="262"/>
      <c r="Z1138" s="262"/>
      <c r="AA1138" s="262"/>
      <c r="AB1138" s="262"/>
      <c r="AC1138" s="262"/>
      <c r="AD1138" s="262"/>
      <c r="AE1138" s="262"/>
      <c r="AF1138" s="262"/>
      <c r="AG1138" s="37"/>
      <c r="AH1138" s="37"/>
    </row>
    <row r="1139" spans="1:34">
      <c r="A1139" s="265">
        <v>44046</v>
      </c>
      <c r="B1139" s="115" t="s">
        <v>157</v>
      </c>
      <c r="C1139" s="37">
        <v>881792233</v>
      </c>
      <c r="D1139" s="115" t="s">
        <v>139</v>
      </c>
      <c r="E1139" s="115" t="s">
        <v>140</v>
      </c>
      <c r="F1139" s="115" t="s">
        <v>142</v>
      </c>
      <c r="G1139" s="37"/>
      <c r="H1139" s="37"/>
      <c r="I1139" s="37"/>
      <c r="J1139" s="37"/>
      <c r="K1139" s="629"/>
      <c r="L1139" s="37"/>
      <c r="M1139" s="572"/>
      <c r="N1139" s="37">
        <v>1000</v>
      </c>
      <c r="O1139" s="37"/>
      <c r="P1139" s="37"/>
      <c r="Q1139" s="37"/>
      <c r="R1139" s="37"/>
      <c r="S1139" s="262"/>
      <c r="T1139" s="262"/>
      <c r="U1139" s="262"/>
      <c r="V1139" s="262"/>
      <c r="W1139" s="262"/>
      <c r="X1139" s="262"/>
      <c r="Y1139" s="262"/>
      <c r="Z1139" s="262"/>
      <c r="AA1139" s="262"/>
      <c r="AB1139" s="262"/>
      <c r="AC1139" s="262"/>
      <c r="AD1139" s="262"/>
      <c r="AE1139" s="262"/>
      <c r="AF1139" s="262"/>
      <c r="AG1139" s="37"/>
      <c r="AH1139" s="37"/>
    </row>
    <row r="1140" spans="1:34">
      <c r="A1140" s="265">
        <v>44046</v>
      </c>
      <c r="B1140" s="115" t="s">
        <v>206</v>
      </c>
      <c r="C1140" s="37">
        <v>881793873</v>
      </c>
      <c r="D1140" s="115" t="s">
        <v>139</v>
      </c>
      <c r="E1140" s="115" t="s">
        <v>140</v>
      </c>
      <c r="F1140" s="37"/>
      <c r="G1140" s="265">
        <v>44046</v>
      </c>
      <c r="H1140" s="265">
        <v>44046</v>
      </c>
      <c r="I1140" s="265">
        <v>44053</v>
      </c>
      <c r="J1140" s="115" t="s">
        <v>168</v>
      </c>
      <c r="K1140" s="629"/>
      <c r="L1140" s="37">
        <v>470</v>
      </c>
      <c r="M1140" s="572"/>
      <c r="N1140" s="37"/>
      <c r="O1140" s="37"/>
      <c r="P1140" s="37"/>
      <c r="Q1140" s="37"/>
      <c r="R1140" s="37"/>
      <c r="S1140" s="262"/>
      <c r="T1140" s="262"/>
      <c r="U1140" s="262"/>
      <c r="V1140" s="262"/>
      <c r="W1140" s="262"/>
      <c r="X1140" s="262"/>
      <c r="Y1140" s="262"/>
      <c r="Z1140" s="262"/>
      <c r="AA1140" s="262"/>
      <c r="AB1140" s="262"/>
      <c r="AC1140" s="262"/>
      <c r="AD1140" s="262"/>
      <c r="AE1140" s="262"/>
      <c r="AF1140" s="262"/>
      <c r="AG1140" s="37"/>
      <c r="AH1140" s="37"/>
    </row>
    <row r="1141" spans="1:34">
      <c r="A1141" s="265">
        <v>44053</v>
      </c>
      <c r="B1141" s="115" t="s">
        <v>206</v>
      </c>
      <c r="C1141" s="37">
        <v>881793873</v>
      </c>
      <c r="D1141" s="115" t="s">
        <v>139</v>
      </c>
      <c r="E1141" s="115" t="s">
        <v>140</v>
      </c>
      <c r="F1141" s="115" t="s">
        <v>168</v>
      </c>
      <c r="G1141" s="37"/>
      <c r="H1141" s="265">
        <v>44051</v>
      </c>
      <c r="I1141" s="37"/>
      <c r="J1141" s="115"/>
      <c r="K1141" s="629"/>
      <c r="L1141" s="37">
        <v>549.6</v>
      </c>
      <c r="M1141" s="678"/>
      <c r="N1141" s="642"/>
      <c r="O1141" s="645"/>
      <c r="P1141" s="262"/>
      <c r="Q1141" s="629"/>
      <c r="R1141" s="262"/>
      <c r="S1141" s="262"/>
      <c r="T1141" s="262"/>
      <c r="U1141" s="262"/>
      <c r="V1141" s="262"/>
      <c r="W1141" s="262"/>
      <c r="X1141" s="262"/>
      <c r="Y1141" s="262"/>
      <c r="Z1141" s="262"/>
      <c r="AA1141" s="262"/>
      <c r="AB1141" s="262"/>
      <c r="AC1141" s="262"/>
      <c r="AD1141" s="262"/>
      <c r="AE1141" s="262"/>
      <c r="AF1141" s="262"/>
      <c r="AG1141" s="37"/>
      <c r="AH1141" s="37"/>
    </row>
    <row r="1142" spans="1:34">
      <c r="A1142" s="666">
        <v>44056</v>
      </c>
      <c r="B1142" s="115" t="s">
        <v>206</v>
      </c>
      <c r="C1142" s="37">
        <v>881793873</v>
      </c>
      <c r="D1142" s="115" t="s">
        <v>139</v>
      </c>
      <c r="E1142" s="115" t="s">
        <v>140</v>
      </c>
      <c r="F1142" s="665" t="s">
        <v>168</v>
      </c>
      <c r="G1142" s="681">
        <v>44056</v>
      </c>
      <c r="H1142" s="681">
        <v>44056</v>
      </c>
      <c r="I1142" s="642">
        <v>44070</v>
      </c>
      <c r="J1142" s="680" t="s">
        <v>168</v>
      </c>
      <c r="K1142" s="629"/>
      <c r="L1142" s="629">
        <v>470</v>
      </c>
      <c r="M1142" s="682" t="s">
        <v>716</v>
      </c>
      <c r="N1142" s="642"/>
      <c r="O1142" s="645"/>
      <c r="P1142" s="262"/>
      <c r="Q1142" s="629"/>
      <c r="R1142" s="262"/>
      <c r="S1142" s="262"/>
      <c r="T1142" s="262"/>
      <c r="U1142" s="262"/>
      <c r="V1142" s="262"/>
      <c r="W1142" s="262"/>
      <c r="X1142" s="262"/>
      <c r="Y1142" s="262"/>
      <c r="Z1142" s="262"/>
      <c r="AA1142" s="262"/>
      <c r="AB1142" s="262"/>
      <c r="AC1142" s="262"/>
      <c r="AD1142" s="262"/>
      <c r="AE1142" s="262"/>
      <c r="AF1142" s="262"/>
      <c r="AG1142" s="37"/>
      <c r="AH1142" s="37"/>
    </row>
    <row r="1143" spans="1:34">
      <c r="A1143" s="665">
        <v>44067</v>
      </c>
      <c r="B1143" s="115" t="s">
        <v>194</v>
      </c>
      <c r="C1143" s="115">
        <v>881794609</v>
      </c>
      <c r="D1143" s="115" t="s">
        <v>139</v>
      </c>
      <c r="E1143" s="115" t="s">
        <v>140</v>
      </c>
      <c r="F1143" s="665" t="s">
        <v>200</v>
      </c>
      <c r="G1143" s="665">
        <v>44067</v>
      </c>
      <c r="H1143" s="665"/>
      <c r="I1143" s="665">
        <v>44082</v>
      </c>
      <c r="J1143" s="262"/>
      <c r="K1143" s="262">
        <v>500</v>
      </c>
      <c r="L1143" s="115"/>
      <c r="M1143" s="678" t="s">
        <v>717</v>
      </c>
      <c r="N1143" s="645"/>
      <c r="O1143" s="262"/>
      <c r="P1143" s="629"/>
      <c r="Q1143" s="262"/>
      <c r="R1143" s="262"/>
      <c r="S1143" s="262"/>
      <c r="T1143" s="262"/>
      <c r="U1143" s="262"/>
      <c r="V1143" s="262"/>
      <c r="W1143" s="262"/>
      <c r="X1143" s="262"/>
      <c r="Y1143" s="262"/>
      <c r="Z1143" s="262"/>
      <c r="AA1143" s="262"/>
      <c r="AB1143" s="262"/>
      <c r="AC1143" s="262"/>
      <c r="AD1143" s="262"/>
      <c r="AE1143" s="262"/>
      <c r="AF1143" s="262"/>
      <c r="AG1143" s="37"/>
      <c r="AH1143" s="37"/>
    </row>
    <row r="1144" spans="1:34">
      <c r="A1144" s="265">
        <v>44049</v>
      </c>
      <c r="B1144" s="115" t="s">
        <v>154</v>
      </c>
      <c r="C1144" s="37">
        <v>881798329</v>
      </c>
      <c r="D1144" s="115" t="s">
        <v>139</v>
      </c>
      <c r="E1144" s="115" t="s">
        <v>150</v>
      </c>
      <c r="F1144" s="37"/>
      <c r="G1144" s="37"/>
      <c r="H1144" s="265"/>
      <c r="I1144" s="265">
        <v>44064</v>
      </c>
      <c r="J1144" s="115"/>
      <c r="K1144" s="629"/>
      <c r="L1144" s="37"/>
      <c r="M1144" s="678" t="s">
        <v>195</v>
      </c>
      <c r="N1144" s="642"/>
      <c r="O1144" s="645" t="s">
        <v>718</v>
      </c>
      <c r="P1144" s="262">
        <v>2375.64</v>
      </c>
      <c r="Q1144" s="629"/>
      <c r="R1144" s="262"/>
      <c r="S1144" s="262"/>
      <c r="T1144" s="262"/>
      <c r="U1144" s="262"/>
      <c r="V1144" s="262"/>
      <c r="W1144" s="262"/>
      <c r="X1144" s="262"/>
      <c r="Y1144" s="262"/>
      <c r="Z1144" s="262"/>
      <c r="AA1144" s="262"/>
      <c r="AB1144" s="262"/>
      <c r="AC1144" s="262"/>
      <c r="AD1144" s="262"/>
      <c r="AE1144" s="262"/>
      <c r="AF1144" s="262"/>
      <c r="AG1144" s="37"/>
      <c r="AH1144" s="37"/>
    </row>
    <row r="1145" spans="1:34">
      <c r="A1145" s="666">
        <v>44063</v>
      </c>
      <c r="B1145" s="115" t="s">
        <v>146</v>
      </c>
      <c r="C1145" s="84">
        <v>881798348</v>
      </c>
      <c r="D1145" s="115" t="s">
        <v>139</v>
      </c>
      <c r="E1145" s="115" t="s">
        <v>140</v>
      </c>
      <c r="F1145" s="665" t="s">
        <v>142</v>
      </c>
      <c r="G1145" s="265"/>
      <c r="H1145" s="265">
        <v>44064</v>
      </c>
      <c r="I1145" s="265">
        <v>44078</v>
      </c>
      <c r="J1145" s="115" t="s">
        <v>163</v>
      </c>
      <c r="K1145" s="629"/>
      <c r="L1145" s="37">
        <v>1462.26</v>
      </c>
      <c r="M1145" s="678" t="s">
        <v>195</v>
      </c>
      <c r="N1145" s="642"/>
      <c r="O1145" s="645"/>
      <c r="P1145" s="262"/>
      <c r="Q1145" s="629"/>
      <c r="R1145" s="262"/>
      <c r="S1145" s="262"/>
      <c r="T1145" s="262"/>
      <c r="U1145" s="262"/>
      <c r="V1145" s="262"/>
      <c r="W1145" s="262"/>
      <c r="X1145" s="262"/>
      <c r="Y1145" s="262"/>
      <c r="Z1145" s="262"/>
      <c r="AA1145" s="262"/>
      <c r="AB1145" s="262"/>
      <c r="AC1145" s="262"/>
      <c r="AD1145" s="262"/>
      <c r="AE1145" s="262"/>
      <c r="AF1145" s="262"/>
      <c r="AG1145" s="37"/>
      <c r="AH1145" s="37"/>
    </row>
    <row r="1146" spans="1:34">
      <c r="A1146" s="666">
        <v>44063</v>
      </c>
      <c r="B1146" s="115" t="s">
        <v>146</v>
      </c>
      <c r="C1146" s="23">
        <v>881798348</v>
      </c>
      <c r="D1146" s="115" t="s">
        <v>139</v>
      </c>
      <c r="E1146" s="115" t="s">
        <v>140</v>
      </c>
      <c r="F1146" s="665"/>
      <c r="G1146" s="265"/>
      <c r="H1146" s="265">
        <v>44067</v>
      </c>
      <c r="I1146" s="265">
        <v>44078</v>
      </c>
      <c r="J1146" s="115" t="s">
        <v>182</v>
      </c>
      <c r="K1146" s="629"/>
      <c r="L1146" s="37">
        <v>49</v>
      </c>
      <c r="M1146" s="682" t="s">
        <v>238</v>
      </c>
      <c r="N1146" s="642"/>
      <c r="O1146" s="645">
        <v>44066</v>
      </c>
      <c r="P1146" s="262">
        <v>2649.6</v>
      </c>
      <c r="Q1146" s="629"/>
      <c r="R1146" s="262"/>
      <c r="S1146" s="262"/>
      <c r="T1146" s="262"/>
      <c r="U1146" s="262"/>
      <c r="V1146" s="262"/>
      <c r="W1146" s="262"/>
      <c r="X1146" s="262"/>
      <c r="Y1146" s="262"/>
      <c r="Z1146" s="262"/>
      <c r="AA1146" s="262"/>
      <c r="AB1146" s="262"/>
      <c r="AC1146" s="262"/>
      <c r="AD1146" s="262"/>
      <c r="AE1146" s="262"/>
      <c r="AF1146" s="262"/>
      <c r="AG1146" s="37"/>
      <c r="AH1146" s="37"/>
    </row>
    <row r="1147" spans="1:34">
      <c r="A1147" s="265">
        <v>44053</v>
      </c>
      <c r="B1147" s="115" t="s">
        <v>227</v>
      </c>
      <c r="C1147" s="37">
        <v>881799204</v>
      </c>
      <c r="D1147" s="115" t="s">
        <v>152</v>
      </c>
      <c r="E1147" s="115" t="s">
        <v>140</v>
      </c>
      <c r="F1147" s="115" t="s">
        <v>148</v>
      </c>
      <c r="G1147" s="37"/>
      <c r="H1147" s="265">
        <v>44054</v>
      </c>
      <c r="I1147" s="37"/>
      <c r="J1147" s="115" t="s">
        <v>148</v>
      </c>
      <c r="K1147" s="629"/>
      <c r="L1147" s="37">
        <v>10</v>
      </c>
      <c r="M1147" s="678" t="s">
        <v>431</v>
      </c>
      <c r="N1147" s="642"/>
      <c r="O1147" s="645"/>
      <c r="P1147" s="262"/>
      <c r="Q1147" s="629"/>
      <c r="R1147" s="262"/>
      <c r="S1147" s="486"/>
      <c r="T1147" s="37"/>
      <c r="U1147" s="37"/>
      <c r="V1147" s="37"/>
      <c r="W1147" s="37"/>
      <c r="X1147" s="37"/>
      <c r="Y1147" s="37"/>
      <c r="Z1147" s="37"/>
      <c r="AA1147" s="37"/>
      <c r="AB1147" s="37"/>
      <c r="AC1147" s="37"/>
      <c r="AD1147" s="37"/>
      <c r="AE1147" s="37"/>
      <c r="AF1147" s="37"/>
      <c r="AG1147" s="37"/>
      <c r="AH1147" s="37"/>
    </row>
    <row r="1148" spans="1:34">
      <c r="A1148" s="265">
        <v>44053</v>
      </c>
      <c r="B1148" s="115" t="s">
        <v>149</v>
      </c>
      <c r="C1148" s="37">
        <v>881799279</v>
      </c>
      <c r="D1148" s="115" t="s">
        <v>139</v>
      </c>
      <c r="E1148" s="115" t="s">
        <v>140</v>
      </c>
      <c r="F1148" s="115" t="s">
        <v>719</v>
      </c>
      <c r="G1148" s="37"/>
      <c r="H1148" s="265"/>
      <c r="I1148" s="265">
        <v>44068</v>
      </c>
      <c r="J1148" s="115"/>
      <c r="K1148" s="629"/>
      <c r="L1148" s="37"/>
      <c r="M1148" s="678" t="s">
        <v>720</v>
      </c>
      <c r="N1148" s="681" t="s">
        <v>202</v>
      </c>
      <c r="O1148" s="645"/>
      <c r="P1148" s="262"/>
      <c r="Q1148" s="629"/>
      <c r="R1148" s="262"/>
      <c r="S1148" s="262"/>
      <c r="T1148" s="262"/>
      <c r="U1148" s="262"/>
      <c r="V1148" s="262"/>
      <c r="W1148" s="262"/>
      <c r="X1148" s="262"/>
      <c r="Y1148" s="262"/>
      <c r="Z1148" s="262"/>
      <c r="AA1148" s="262"/>
      <c r="AB1148" s="262"/>
      <c r="AC1148" s="262"/>
      <c r="AD1148" s="262"/>
      <c r="AE1148" s="262"/>
      <c r="AF1148" s="262"/>
      <c r="AG1148" s="37"/>
      <c r="AH1148" s="37"/>
    </row>
    <row r="1149" spans="1:34">
      <c r="A1149" s="666">
        <v>44054</v>
      </c>
      <c r="B1149" s="115" t="s">
        <v>154</v>
      </c>
      <c r="C1149" s="37">
        <v>881799806</v>
      </c>
      <c r="D1149" s="115" t="s">
        <v>152</v>
      </c>
      <c r="E1149" s="115" t="s">
        <v>150</v>
      </c>
      <c r="F1149" s="665" t="s">
        <v>225</v>
      </c>
      <c r="G1149" s="37"/>
      <c r="H1149" s="265"/>
      <c r="I1149" s="265">
        <v>44068</v>
      </c>
      <c r="J1149" s="115"/>
      <c r="K1149" s="629"/>
      <c r="L1149" s="37"/>
      <c r="M1149" s="678" t="s">
        <v>195</v>
      </c>
      <c r="N1149" s="642"/>
      <c r="O1149" s="645"/>
      <c r="P1149" s="262"/>
      <c r="Q1149" s="629"/>
      <c r="R1149" s="262"/>
      <c r="S1149" s="262"/>
      <c r="T1149" s="262"/>
      <c r="U1149" s="262"/>
      <c r="V1149" s="262"/>
      <c r="W1149" s="262"/>
      <c r="X1149" s="262"/>
      <c r="Y1149" s="262"/>
      <c r="Z1149" s="262"/>
      <c r="AA1149" s="262"/>
      <c r="AB1149" s="262"/>
      <c r="AC1149" s="262"/>
      <c r="AD1149" s="262"/>
      <c r="AE1149" s="262"/>
      <c r="AF1149" s="262"/>
      <c r="AG1149" s="37"/>
      <c r="AH1149" s="37"/>
    </row>
    <row r="1150" spans="1:34">
      <c r="A1150" s="666">
        <v>44067</v>
      </c>
      <c r="B1150" s="115" t="s">
        <v>138</v>
      </c>
      <c r="C1150" s="37">
        <v>880209152</v>
      </c>
      <c r="D1150" s="115" t="s">
        <v>139</v>
      </c>
      <c r="E1150" s="115" t="s">
        <v>140</v>
      </c>
      <c r="F1150" s="665" t="s">
        <v>142</v>
      </c>
      <c r="G1150" s="37"/>
      <c r="H1150" s="265"/>
      <c r="I1150" s="265">
        <v>44082</v>
      </c>
      <c r="J1150" s="115"/>
      <c r="K1150" s="629"/>
      <c r="L1150" s="37"/>
      <c r="M1150" s="115" t="s">
        <v>721</v>
      </c>
      <c r="N1150" s="642"/>
      <c r="O1150" s="645"/>
      <c r="P1150" s="262"/>
      <c r="Q1150" s="629"/>
      <c r="R1150" s="262"/>
      <c r="S1150" s="262"/>
      <c r="T1150" s="262"/>
      <c r="U1150" s="262"/>
      <c r="V1150" s="262"/>
      <c r="W1150" s="262"/>
      <c r="X1150" s="262"/>
      <c r="Y1150" s="262"/>
      <c r="Z1150" s="262"/>
      <c r="AA1150" s="262"/>
      <c r="AB1150" s="262"/>
      <c r="AC1150" s="262"/>
      <c r="AD1150" s="262"/>
      <c r="AE1150" s="262"/>
      <c r="AF1150" s="262"/>
      <c r="AG1150" s="37"/>
      <c r="AH1150" s="37"/>
    </row>
    <row r="1151" spans="1:34">
      <c r="A1151" s="265">
        <v>44046</v>
      </c>
      <c r="B1151" s="115" t="s">
        <v>144</v>
      </c>
      <c r="C1151" s="37">
        <v>881801899</v>
      </c>
      <c r="D1151" s="115" t="s">
        <v>139</v>
      </c>
      <c r="E1151" s="115" t="s">
        <v>140</v>
      </c>
      <c r="F1151" s="37"/>
      <c r="G1151" s="265">
        <v>44046</v>
      </c>
      <c r="H1151" s="37"/>
      <c r="I1151" s="265">
        <v>44063</v>
      </c>
      <c r="J1151" s="37"/>
      <c r="K1151" s="629"/>
      <c r="L1151" s="37"/>
      <c r="M1151" s="572"/>
      <c r="N1151" s="37"/>
      <c r="O1151" s="37"/>
      <c r="P1151" s="37"/>
      <c r="Q1151" s="37"/>
      <c r="R1151" s="37"/>
      <c r="S1151" s="262"/>
      <c r="T1151" s="262"/>
      <c r="U1151" s="262"/>
      <c r="V1151" s="262"/>
      <c r="W1151" s="262"/>
      <c r="X1151" s="262"/>
      <c r="Y1151" s="262"/>
      <c r="Z1151" s="262"/>
      <c r="AA1151" s="262"/>
      <c r="AB1151" s="262"/>
      <c r="AC1151" s="262"/>
      <c r="AD1151" s="262"/>
      <c r="AE1151" s="262"/>
      <c r="AF1151" s="262"/>
      <c r="AG1151" s="37"/>
      <c r="AH1151" s="37"/>
    </row>
    <row r="1152" spans="1:34">
      <c r="A1152" s="666">
        <v>44057</v>
      </c>
      <c r="B1152" s="115" t="s">
        <v>154</v>
      </c>
      <c r="C1152" s="23">
        <v>881805787</v>
      </c>
      <c r="D1152" s="115" t="s">
        <v>152</v>
      </c>
      <c r="E1152" s="115" t="s">
        <v>150</v>
      </c>
      <c r="F1152" s="665"/>
      <c r="G1152" s="37"/>
      <c r="H1152" s="265">
        <v>44060</v>
      </c>
      <c r="I1152" s="265">
        <v>44071</v>
      </c>
      <c r="J1152" s="115" t="s">
        <v>148</v>
      </c>
      <c r="K1152" s="629"/>
      <c r="L1152" s="37">
        <v>19</v>
      </c>
      <c r="M1152" s="678" t="s">
        <v>224</v>
      </c>
      <c r="N1152" s="642"/>
      <c r="O1152" s="645">
        <v>44074</v>
      </c>
      <c r="P1152" s="262">
        <v>52.5</v>
      </c>
      <c r="Q1152" s="629"/>
      <c r="R1152" s="262"/>
      <c r="S1152" s="262"/>
      <c r="T1152" s="262"/>
      <c r="U1152" s="262"/>
      <c r="V1152" s="262"/>
      <c r="W1152" s="262"/>
      <c r="X1152" s="262"/>
      <c r="Y1152" s="262"/>
      <c r="Z1152" s="262"/>
      <c r="AA1152" s="262"/>
      <c r="AB1152" s="262"/>
      <c r="AC1152" s="262"/>
      <c r="AD1152" s="262"/>
      <c r="AE1152" s="262"/>
      <c r="AF1152" s="262"/>
      <c r="AG1152" s="37"/>
      <c r="AH1152" s="37"/>
    </row>
    <row r="1153" spans="1:34">
      <c r="A1153" s="265">
        <v>44053</v>
      </c>
      <c r="B1153" s="115" t="s">
        <v>156</v>
      </c>
      <c r="C1153" s="37">
        <v>881808189</v>
      </c>
      <c r="D1153" s="115" t="s">
        <v>139</v>
      </c>
      <c r="E1153" s="115" t="s">
        <v>140</v>
      </c>
      <c r="F1153" s="115" t="s">
        <v>246</v>
      </c>
      <c r="G1153" s="37"/>
      <c r="H1153" s="265"/>
      <c r="I1153" s="265">
        <v>44063</v>
      </c>
      <c r="J1153" s="115"/>
      <c r="K1153" s="629"/>
      <c r="L1153" s="37"/>
      <c r="M1153" s="678"/>
      <c r="N1153" s="642"/>
      <c r="O1153" s="645"/>
      <c r="P1153" s="262"/>
      <c r="Q1153" s="629"/>
      <c r="R1153" s="262"/>
      <c r="S1153" s="262"/>
      <c r="T1153" s="262"/>
      <c r="U1153" s="262"/>
      <c r="V1153" s="262"/>
      <c r="W1153" s="262"/>
      <c r="X1153" s="262"/>
      <c r="Y1153" s="262"/>
      <c r="Z1153" s="262"/>
      <c r="AA1153" s="262"/>
      <c r="AB1153" s="262"/>
      <c r="AC1153" s="262"/>
      <c r="AD1153" s="262"/>
      <c r="AE1153" s="262"/>
      <c r="AF1153" s="262"/>
      <c r="AG1153" s="37"/>
      <c r="AH1153" s="37"/>
    </row>
    <row r="1154" spans="1:34">
      <c r="A1154" s="666">
        <v>44064</v>
      </c>
      <c r="B1154" s="115" t="s">
        <v>146</v>
      </c>
      <c r="C1154" s="37">
        <v>881813852</v>
      </c>
      <c r="D1154" s="115" t="s">
        <v>139</v>
      </c>
      <c r="E1154" s="115" t="s">
        <v>147</v>
      </c>
      <c r="F1154" s="665" t="s">
        <v>142</v>
      </c>
      <c r="G1154" s="37"/>
      <c r="H1154" s="265"/>
      <c r="I1154" s="265"/>
      <c r="J1154" s="115"/>
      <c r="K1154" s="629"/>
      <c r="L1154" s="37"/>
      <c r="M1154" s="678"/>
      <c r="N1154" s="642"/>
      <c r="O1154" s="645">
        <v>44064</v>
      </c>
      <c r="P1154" s="262">
        <v>651.78</v>
      </c>
      <c r="Q1154" s="629"/>
      <c r="R1154" s="262"/>
      <c r="S1154" s="262"/>
      <c r="T1154" s="262"/>
      <c r="U1154" s="262"/>
      <c r="V1154" s="262"/>
      <c r="W1154" s="262"/>
      <c r="X1154" s="262"/>
      <c r="Y1154" s="262"/>
      <c r="Z1154" s="262"/>
      <c r="AA1154" s="262"/>
      <c r="AB1154" s="262"/>
      <c r="AC1154" s="262"/>
      <c r="AD1154" s="262"/>
      <c r="AE1154" s="262"/>
      <c r="AF1154" s="262"/>
      <c r="AG1154" s="37"/>
      <c r="AH1154" s="37"/>
    </row>
    <row r="1155" spans="1:34">
      <c r="A1155" s="265">
        <v>44067</v>
      </c>
      <c r="B1155" s="115" t="s">
        <v>138</v>
      </c>
      <c r="C1155" s="37">
        <v>880692377</v>
      </c>
      <c r="D1155" s="115" t="s">
        <v>139</v>
      </c>
      <c r="E1155" s="115" t="s">
        <v>140</v>
      </c>
      <c r="F1155" s="115" t="s">
        <v>181</v>
      </c>
      <c r="G1155" s="37"/>
      <c r="H1155" s="37"/>
      <c r="I1155" s="265">
        <v>44082</v>
      </c>
      <c r="J1155" s="37"/>
      <c r="K1155" s="680" t="s">
        <v>169</v>
      </c>
      <c r="L1155" s="37"/>
      <c r="M1155" s="115" t="s">
        <v>195</v>
      </c>
      <c r="N1155" s="37"/>
      <c r="O1155" s="37"/>
      <c r="P1155" s="37"/>
      <c r="Q1155" s="37"/>
      <c r="R1155" s="37"/>
      <c r="S1155" s="262"/>
      <c r="T1155" s="262"/>
      <c r="U1155" s="262"/>
      <c r="V1155" s="262"/>
      <c r="W1155" s="262"/>
      <c r="X1155" s="262"/>
      <c r="Y1155" s="262"/>
      <c r="Z1155" s="262"/>
      <c r="AA1155" s="262"/>
      <c r="AB1155" s="262"/>
      <c r="AC1155" s="262"/>
      <c r="AD1155" s="262"/>
      <c r="AE1155" s="262"/>
      <c r="AF1155" s="262"/>
      <c r="AG1155" s="37"/>
      <c r="AH1155" s="37"/>
    </row>
    <row r="1156" spans="1:34">
      <c r="A1156" s="265">
        <v>44053</v>
      </c>
      <c r="B1156" s="115" t="s">
        <v>194</v>
      </c>
      <c r="C1156" s="37">
        <v>881817852</v>
      </c>
      <c r="D1156" s="115" t="s">
        <v>139</v>
      </c>
      <c r="E1156" s="115" t="s">
        <v>140</v>
      </c>
      <c r="F1156" s="115" t="s">
        <v>391</v>
      </c>
      <c r="G1156" s="37"/>
      <c r="H1156" s="265">
        <v>44068</v>
      </c>
      <c r="I1156" s="265">
        <v>44068</v>
      </c>
      <c r="J1156" s="115" t="s">
        <v>233</v>
      </c>
      <c r="K1156" s="680" t="s">
        <v>211</v>
      </c>
      <c r="L1156" s="37">
        <v>21</v>
      </c>
      <c r="M1156" s="678" t="s">
        <v>177</v>
      </c>
      <c r="N1156" s="681" t="s">
        <v>202</v>
      </c>
      <c r="O1156" s="645"/>
      <c r="P1156" s="262"/>
      <c r="Q1156" s="629"/>
      <c r="R1156" s="262"/>
      <c r="S1156" s="262"/>
      <c r="T1156" s="262"/>
      <c r="U1156" s="262"/>
      <c r="V1156" s="262"/>
      <c r="W1156" s="262"/>
      <c r="X1156" s="262"/>
      <c r="Y1156" s="262"/>
      <c r="Z1156" s="262"/>
      <c r="AA1156" s="262"/>
      <c r="AB1156" s="262"/>
      <c r="AC1156" s="262"/>
      <c r="AD1156" s="262"/>
      <c r="AE1156" s="262"/>
      <c r="AF1156" s="262"/>
      <c r="AG1156" s="37"/>
      <c r="AH1156" s="37"/>
    </row>
    <row r="1157" spans="1:34">
      <c r="A1157" s="265">
        <v>44049</v>
      </c>
      <c r="B1157" s="115" t="s">
        <v>144</v>
      </c>
      <c r="C1157" s="37">
        <v>881818358</v>
      </c>
      <c r="D1157" s="115" t="s">
        <v>139</v>
      </c>
      <c r="E1157" s="115" t="s">
        <v>150</v>
      </c>
      <c r="F1157" s="115" t="s">
        <v>333</v>
      </c>
      <c r="G1157" s="265">
        <v>44049</v>
      </c>
      <c r="H1157" s="265"/>
      <c r="I1157" s="265">
        <v>44067</v>
      </c>
      <c r="J1157" s="115"/>
      <c r="K1157" s="629"/>
      <c r="L1157" s="37"/>
      <c r="M1157" s="678" t="s">
        <v>722</v>
      </c>
      <c r="N1157" s="642"/>
      <c r="O1157" s="645"/>
      <c r="P1157" s="262"/>
      <c r="Q1157" s="629"/>
      <c r="R1157" s="262"/>
      <c r="S1157" s="262"/>
      <c r="T1157" s="262"/>
      <c r="U1157" s="262"/>
      <c r="V1157" s="262"/>
      <c r="W1157" s="262"/>
      <c r="X1157" s="262"/>
      <c r="Y1157" s="262"/>
      <c r="Z1157" s="262"/>
      <c r="AA1157" s="262"/>
      <c r="AB1157" s="262"/>
      <c r="AC1157" s="262"/>
      <c r="AD1157" s="262"/>
      <c r="AE1157" s="262"/>
      <c r="AF1157" s="262"/>
      <c r="AG1157" s="37"/>
      <c r="AH1157" s="37"/>
    </row>
    <row r="1158" spans="1:34">
      <c r="A1158" s="666">
        <v>44057</v>
      </c>
      <c r="B1158" s="115" t="s">
        <v>227</v>
      </c>
      <c r="C1158" s="23">
        <v>881823463</v>
      </c>
      <c r="D1158" s="115" t="s">
        <v>152</v>
      </c>
      <c r="E1158" s="115" t="s">
        <v>147</v>
      </c>
      <c r="F1158" s="665" t="s">
        <v>142</v>
      </c>
      <c r="G1158" s="37"/>
      <c r="H1158" s="265"/>
      <c r="I1158" s="265">
        <v>44071</v>
      </c>
      <c r="J1158" s="115"/>
      <c r="K1158" s="629"/>
      <c r="L1158" s="37"/>
      <c r="M1158" s="678" t="s">
        <v>723</v>
      </c>
      <c r="N1158" s="642"/>
      <c r="O1158" s="645"/>
      <c r="P1158" s="262"/>
      <c r="Q1158" s="629"/>
      <c r="R1158" s="262"/>
      <c r="S1158" s="262"/>
      <c r="T1158" s="262"/>
      <c r="U1158" s="262"/>
      <c r="V1158" s="262"/>
      <c r="W1158" s="262"/>
      <c r="X1158" s="262"/>
      <c r="Y1158" s="262"/>
      <c r="Z1158" s="262"/>
      <c r="AA1158" s="262"/>
      <c r="AB1158" s="262"/>
      <c r="AC1158" s="262"/>
      <c r="AD1158" s="262"/>
      <c r="AE1158" s="262"/>
      <c r="AF1158" s="262"/>
      <c r="AG1158" s="37"/>
      <c r="AH1158" s="37"/>
    </row>
    <row r="1159" spans="1:34">
      <c r="A1159" s="265">
        <v>44047</v>
      </c>
      <c r="B1159" s="115" t="s">
        <v>146</v>
      </c>
      <c r="C1159" s="37">
        <v>881823705</v>
      </c>
      <c r="D1159" s="115" t="s">
        <v>345</v>
      </c>
      <c r="E1159" s="115" t="s">
        <v>140</v>
      </c>
      <c r="F1159" s="115" t="s">
        <v>142</v>
      </c>
      <c r="G1159" s="37"/>
      <c r="H1159" s="265">
        <v>44056</v>
      </c>
      <c r="I1159" s="265">
        <v>44050</v>
      </c>
      <c r="J1159" s="115" t="s">
        <v>168</v>
      </c>
      <c r="K1159" s="629"/>
      <c r="L1159" s="37">
        <v>940</v>
      </c>
      <c r="M1159" s="682" t="s">
        <v>308</v>
      </c>
      <c r="N1159" s="37"/>
      <c r="O1159" s="37"/>
      <c r="P1159" s="37"/>
      <c r="Q1159" s="37"/>
      <c r="R1159" s="37"/>
      <c r="S1159" s="262"/>
      <c r="T1159" s="262"/>
      <c r="U1159" s="262"/>
      <c r="V1159" s="262"/>
      <c r="W1159" s="262"/>
      <c r="X1159" s="262"/>
      <c r="Y1159" s="262"/>
      <c r="Z1159" s="262"/>
      <c r="AA1159" s="262"/>
      <c r="AB1159" s="262"/>
      <c r="AC1159" s="262"/>
      <c r="AD1159" s="262"/>
      <c r="AE1159" s="262"/>
      <c r="AF1159" s="262"/>
      <c r="AG1159" s="37"/>
      <c r="AH1159" s="37"/>
    </row>
    <row r="1160" spans="1:34">
      <c r="A1160" s="666">
        <v>44055</v>
      </c>
      <c r="B1160" s="115" t="s">
        <v>297</v>
      </c>
      <c r="C1160" s="37">
        <v>881828443</v>
      </c>
      <c r="D1160" s="115" t="s">
        <v>152</v>
      </c>
      <c r="E1160" s="115" t="s">
        <v>100</v>
      </c>
      <c r="F1160" s="665" t="s">
        <v>142</v>
      </c>
      <c r="G1160" s="37"/>
      <c r="H1160" s="265"/>
      <c r="I1160" s="265"/>
      <c r="J1160" s="115"/>
      <c r="K1160" s="629"/>
      <c r="L1160" s="37"/>
      <c r="M1160" s="678" t="s">
        <v>724</v>
      </c>
      <c r="N1160" s="681" t="s">
        <v>434</v>
      </c>
      <c r="O1160" s="645"/>
      <c r="P1160" s="262"/>
      <c r="Q1160" s="629"/>
      <c r="R1160" s="262"/>
      <c r="S1160" s="262"/>
      <c r="T1160" s="262"/>
      <c r="U1160" s="262"/>
      <c r="V1160" s="262"/>
      <c r="W1160" s="262"/>
      <c r="X1160" s="262"/>
      <c r="Y1160" s="262"/>
      <c r="Z1160" s="262"/>
      <c r="AA1160" s="262"/>
      <c r="AB1160" s="262"/>
      <c r="AC1160" s="262"/>
      <c r="AD1160" s="262"/>
      <c r="AE1160" s="262"/>
      <c r="AF1160" s="262"/>
      <c r="AG1160" s="37"/>
      <c r="AH1160" s="37"/>
    </row>
    <row r="1161" spans="1:34">
      <c r="A1161" s="666">
        <v>44057</v>
      </c>
      <c r="B1161" s="115" t="s">
        <v>227</v>
      </c>
      <c r="C1161" s="23">
        <v>881828663</v>
      </c>
      <c r="D1161" s="115" t="s">
        <v>152</v>
      </c>
      <c r="E1161" s="115" t="s">
        <v>147</v>
      </c>
      <c r="F1161" s="665" t="s">
        <v>142</v>
      </c>
      <c r="G1161" s="37"/>
      <c r="H1161" s="265"/>
      <c r="I1161" s="265">
        <v>44072</v>
      </c>
      <c r="J1161" s="115"/>
      <c r="K1161" s="629"/>
      <c r="L1161" s="37"/>
      <c r="M1161" s="678" t="s">
        <v>725</v>
      </c>
      <c r="N1161" s="642"/>
      <c r="O1161" s="645"/>
      <c r="P1161" s="262"/>
      <c r="Q1161" s="629"/>
      <c r="R1161" s="262"/>
      <c r="S1161" s="262"/>
      <c r="T1161" s="262"/>
      <c r="U1161" s="262"/>
      <c r="V1161" s="262"/>
      <c r="W1161" s="262"/>
      <c r="X1161" s="262"/>
      <c r="Y1161" s="262"/>
      <c r="Z1161" s="262"/>
      <c r="AA1161" s="262"/>
      <c r="AB1161" s="262"/>
      <c r="AC1161" s="262"/>
      <c r="AD1161" s="262"/>
      <c r="AE1161" s="262"/>
      <c r="AF1161" s="262"/>
      <c r="AG1161" s="37"/>
      <c r="AH1161" s="37"/>
    </row>
    <row r="1162" spans="1:34">
      <c r="A1162" s="666">
        <v>44057</v>
      </c>
      <c r="B1162" s="115" t="s">
        <v>227</v>
      </c>
      <c r="C1162" s="23">
        <v>881832605</v>
      </c>
      <c r="D1162" s="115" t="s">
        <v>152</v>
      </c>
      <c r="E1162" s="115" t="s">
        <v>140</v>
      </c>
      <c r="F1162" s="665" t="s">
        <v>172</v>
      </c>
      <c r="G1162" s="37"/>
      <c r="H1162" s="265"/>
      <c r="I1162" s="265">
        <v>44071</v>
      </c>
      <c r="J1162" s="115"/>
      <c r="K1162" s="629"/>
      <c r="L1162" s="37"/>
      <c r="M1162" s="678" t="s">
        <v>726</v>
      </c>
      <c r="N1162" s="642" t="s">
        <v>202</v>
      </c>
      <c r="O1162" s="645"/>
      <c r="P1162" s="262"/>
      <c r="Q1162" s="629"/>
      <c r="R1162" s="262"/>
      <c r="S1162" s="262"/>
      <c r="T1162" s="262"/>
      <c r="U1162" s="262"/>
      <c r="V1162" s="262"/>
      <c r="W1162" s="262"/>
      <c r="X1162" s="262"/>
      <c r="Y1162" s="262"/>
      <c r="Z1162" s="262"/>
      <c r="AA1162" s="262"/>
      <c r="AB1162" s="262"/>
      <c r="AC1162" s="262"/>
      <c r="AD1162" s="262"/>
      <c r="AE1162" s="262"/>
      <c r="AF1162" s="262"/>
      <c r="AG1162" s="37"/>
      <c r="AH1162" s="37"/>
    </row>
    <row r="1163" spans="1:34">
      <c r="A1163" s="666">
        <v>44054</v>
      </c>
      <c r="B1163" s="115" t="s">
        <v>144</v>
      </c>
      <c r="C1163" s="37">
        <v>881832834</v>
      </c>
      <c r="D1163" s="115" t="s">
        <v>152</v>
      </c>
      <c r="E1163" s="115" t="s">
        <v>140</v>
      </c>
      <c r="F1163" s="665" t="s">
        <v>727</v>
      </c>
      <c r="G1163" s="37"/>
      <c r="H1163" s="265"/>
      <c r="I1163" s="265">
        <v>44069</v>
      </c>
      <c r="J1163" s="115"/>
      <c r="K1163" s="629"/>
      <c r="L1163" s="37"/>
      <c r="M1163" s="678"/>
      <c r="N1163" s="642"/>
      <c r="O1163" s="645"/>
      <c r="P1163" s="262"/>
      <c r="Q1163" s="629"/>
      <c r="R1163" s="262"/>
      <c r="S1163" s="262"/>
      <c r="T1163" s="262"/>
      <c r="U1163" s="262"/>
      <c r="V1163" s="262"/>
      <c r="W1163" s="262"/>
      <c r="X1163" s="262"/>
      <c r="Y1163" s="262"/>
      <c r="Z1163" s="262"/>
      <c r="AA1163" s="262"/>
      <c r="AB1163" s="262"/>
      <c r="AC1163" s="262"/>
      <c r="AD1163" s="262"/>
      <c r="AE1163" s="262"/>
      <c r="AF1163" s="262"/>
      <c r="AG1163" s="37"/>
      <c r="AH1163" s="37"/>
    </row>
    <row r="1164" spans="1:34">
      <c r="A1164" s="265">
        <v>44053</v>
      </c>
      <c r="B1164" s="115" t="s">
        <v>194</v>
      </c>
      <c r="C1164" s="37">
        <v>881833496</v>
      </c>
      <c r="D1164" s="115" t="s">
        <v>152</v>
      </c>
      <c r="E1164" s="115" t="s">
        <v>140</v>
      </c>
      <c r="F1164" s="115" t="s">
        <v>142</v>
      </c>
      <c r="G1164" s="265">
        <v>44069</v>
      </c>
      <c r="H1164" s="265"/>
      <c r="I1164" s="265">
        <v>44084</v>
      </c>
      <c r="J1164" s="115"/>
      <c r="K1164" s="629"/>
      <c r="L1164" s="37"/>
      <c r="M1164" s="678" t="s">
        <v>195</v>
      </c>
      <c r="N1164" s="681" t="s">
        <v>410</v>
      </c>
      <c r="O1164" s="645"/>
      <c r="P1164" s="262"/>
      <c r="Q1164" s="629"/>
      <c r="R1164" s="262"/>
      <c r="S1164" s="262"/>
      <c r="T1164" s="262"/>
      <c r="U1164" s="262"/>
      <c r="V1164" s="262"/>
      <c r="W1164" s="262"/>
      <c r="X1164" s="262"/>
      <c r="Y1164" s="262"/>
      <c r="Z1164" s="262"/>
      <c r="AA1164" s="262"/>
      <c r="AB1164" s="262"/>
      <c r="AC1164" s="262"/>
      <c r="AD1164" s="262"/>
      <c r="AE1164" s="262"/>
      <c r="AF1164" s="262"/>
      <c r="AG1164" s="37"/>
      <c r="AH1164" s="37"/>
    </row>
    <row r="1165" spans="1:34">
      <c r="A1165" s="666">
        <v>44054</v>
      </c>
      <c r="B1165" s="115" t="s">
        <v>154</v>
      </c>
      <c r="C1165" s="37">
        <v>881838130</v>
      </c>
      <c r="D1165" s="115" t="s">
        <v>152</v>
      </c>
      <c r="E1165" s="115" t="s">
        <v>147</v>
      </c>
      <c r="F1165" s="665"/>
      <c r="G1165" s="37"/>
      <c r="H1165" s="265"/>
      <c r="I1165" s="265"/>
      <c r="J1165" s="115"/>
      <c r="K1165" s="629"/>
      <c r="L1165" s="37"/>
      <c r="M1165" s="678"/>
      <c r="N1165" s="642"/>
      <c r="O1165" s="645">
        <v>44060</v>
      </c>
      <c r="P1165" s="262">
        <v>634.88</v>
      </c>
      <c r="Q1165" s="629"/>
      <c r="R1165" s="262"/>
      <c r="S1165" s="262"/>
      <c r="T1165" s="262"/>
      <c r="U1165" s="262"/>
      <c r="V1165" s="262"/>
      <c r="W1165" s="262"/>
      <c r="X1165" s="262"/>
      <c r="Y1165" s="262"/>
      <c r="Z1165" s="262"/>
      <c r="AA1165" s="262"/>
      <c r="AB1165" s="262"/>
      <c r="AC1165" s="262"/>
      <c r="AD1165" s="262"/>
      <c r="AE1165" s="262"/>
      <c r="AF1165" s="262"/>
      <c r="AG1165" s="37"/>
      <c r="AH1165" s="37"/>
    </row>
    <row r="1166" spans="1:34">
      <c r="A1166" s="666">
        <v>44054</v>
      </c>
      <c r="B1166" s="115" t="s">
        <v>146</v>
      </c>
      <c r="C1166" s="37">
        <v>881839193</v>
      </c>
      <c r="D1166" s="115" t="s">
        <v>139</v>
      </c>
      <c r="E1166" s="115" t="s">
        <v>140</v>
      </c>
      <c r="F1166" s="665" t="s">
        <v>142</v>
      </c>
      <c r="G1166" s="265">
        <v>44069</v>
      </c>
      <c r="H1166" s="265"/>
      <c r="I1166" s="265">
        <v>44078</v>
      </c>
      <c r="J1166" s="115"/>
      <c r="K1166" s="629"/>
      <c r="L1166" s="37"/>
      <c r="M1166" s="678" t="s">
        <v>728</v>
      </c>
      <c r="N1166" s="642"/>
      <c r="O1166" s="645"/>
      <c r="P1166" s="262"/>
      <c r="Q1166" s="629"/>
      <c r="R1166" s="262"/>
      <c r="S1166" s="262"/>
      <c r="T1166" s="262"/>
      <c r="U1166" s="262"/>
      <c r="V1166" s="262"/>
      <c r="W1166" s="262"/>
      <c r="X1166" s="262"/>
      <c r="Y1166" s="262"/>
      <c r="Z1166" s="262"/>
      <c r="AA1166" s="262"/>
      <c r="AB1166" s="262"/>
      <c r="AC1166" s="262"/>
      <c r="AD1166" s="262"/>
      <c r="AE1166" s="262"/>
      <c r="AF1166" s="262"/>
      <c r="AG1166" s="37"/>
      <c r="AH1166" s="37"/>
    </row>
    <row r="1167" spans="1:34">
      <c r="A1167" s="265">
        <v>44053</v>
      </c>
      <c r="B1167" s="115" t="s">
        <v>297</v>
      </c>
      <c r="C1167" s="37">
        <v>881845523</v>
      </c>
      <c r="D1167" s="115" t="s">
        <v>139</v>
      </c>
      <c r="E1167" s="115" t="s">
        <v>140</v>
      </c>
      <c r="F1167" s="115" t="s">
        <v>176</v>
      </c>
      <c r="G1167" s="37"/>
      <c r="H1167" s="265"/>
      <c r="I1167" s="265">
        <v>44063</v>
      </c>
      <c r="J1167" s="115"/>
      <c r="K1167" s="629"/>
      <c r="L1167" s="37"/>
      <c r="M1167" s="678" t="s">
        <v>729</v>
      </c>
      <c r="N1167" s="629">
        <v>1000</v>
      </c>
      <c r="O1167" s="645"/>
      <c r="P1167" s="262"/>
      <c r="Q1167" s="629"/>
      <c r="R1167" s="262"/>
      <c r="S1167" s="262"/>
      <c r="T1167" s="262"/>
      <c r="U1167" s="262"/>
      <c r="V1167" s="262"/>
      <c r="W1167" s="262"/>
      <c r="X1167" s="262"/>
      <c r="Y1167" s="262"/>
      <c r="Z1167" s="262"/>
      <c r="AA1167" s="262"/>
      <c r="AB1167" s="262"/>
      <c r="AC1167" s="262"/>
      <c r="AD1167" s="262"/>
      <c r="AE1167" s="262"/>
      <c r="AF1167" s="262"/>
      <c r="AG1167" s="37"/>
      <c r="AH1167" s="37"/>
    </row>
    <row r="1168" spans="1:34">
      <c r="A1168" s="666">
        <v>44061</v>
      </c>
      <c r="B1168" s="115" t="s">
        <v>297</v>
      </c>
      <c r="C1168" s="23">
        <v>881845555</v>
      </c>
      <c r="D1168" s="115" t="s">
        <v>139</v>
      </c>
      <c r="E1168" s="115" t="s">
        <v>140</v>
      </c>
      <c r="F1168" s="665" t="s">
        <v>142</v>
      </c>
      <c r="G1168" s="265"/>
      <c r="H1168" s="265"/>
      <c r="I1168" s="265"/>
      <c r="J1168" s="115"/>
      <c r="K1168" s="629"/>
      <c r="L1168" s="37"/>
      <c r="M1168" s="678" t="s">
        <v>730</v>
      </c>
      <c r="N1168" s="642"/>
      <c r="O1168" s="645"/>
      <c r="P1168" s="262"/>
      <c r="Q1168" s="629"/>
      <c r="R1168" s="262"/>
      <c r="S1168" s="262"/>
      <c r="T1168" s="262"/>
      <c r="U1168" s="262"/>
      <c r="V1168" s="262"/>
      <c r="W1168" s="262"/>
      <c r="X1168" s="262"/>
      <c r="Y1168" s="262"/>
      <c r="Z1168" s="262"/>
      <c r="AA1168" s="262"/>
      <c r="AB1168" s="262"/>
      <c r="AC1168" s="262"/>
      <c r="AD1168" s="262"/>
      <c r="AE1168" s="262"/>
      <c r="AF1168" s="262"/>
      <c r="AG1168" s="37"/>
      <c r="AH1168" s="37"/>
    </row>
    <row r="1169" spans="1:34">
      <c r="A1169" s="666">
        <v>44063</v>
      </c>
      <c r="B1169" s="115" t="s">
        <v>154</v>
      </c>
      <c r="C1169" s="37">
        <v>881845555</v>
      </c>
      <c r="D1169" s="115" t="s">
        <v>139</v>
      </c>
      <c r="E1169" s="115" t="s">
        <v>140</v>
      </c>
      <c r="F1169" s="665"/>
      <c r="G1169" s="37"/>
      <c r="H1169" s="265"/>
      <c r="I1169" s="265">
        <v>44077</v>
      </c>
      <c r="J1169" s="115"/>
      <c r="K1169" s="629"/>
      <c r="L1169" s="37"/>
      <c r="M1169" s="678" t="s">
        <v>195</v>
      </c>
      <c r="N1169" s="642"/>
      <c r="O1169" s="645"/>
      <c r="P1169" s="262"/>
      <c r="Q1169" s="629"/>
      <c r="R1169" s="262"/>
      <c r="S1169" s="262"/>
      <c r="T1169" s="262"/>
      <c r="U1169" s="262"/>
      <c r="V1169" s="262"/>
      <c r="W1169" s="262"/>
      <c r="X1169" s="262"/>
      <c r="Y1169" s="262"/>
      <c r="Z1169" s="262"/>
      <c r="AA1169" s="262"/>
      <c r="AB1169" s="262"/>
      <c r="AC1169" s="262"/>
      <c r="AD1169" s="262"/>
      <c r="AE1169" s="262"/>
      <c r="AF1169" s="262"/>
      <c r="AG1169" s="37"/>
      <c r="AH1169" s="37"/>
    </row>
    <row r="1170" spans="1:34">
      <c r="A1170" s="666">
        <v>44055</v>
      </c>
      <c r="B1170" s="115" t="s">
        <v>297</v>
      </c>
      <c r="C1170" s="37">
        <v>881846241</v>
      </c>
      <c r="D1170" s="115" t="s">
        <v>139</v>
      </c>
      <c r="E1170" s="115" t="s">
        <v>100</v>
      </c>
      <c r="F1170" s="665" t="s">
        <v>168</v>
      </c>
      <c r="G1170" s="37"/>
      <c r="H1170" s="265"/>
      <c r="I1170" s="265">
        <v>44075</v>
      </c>
      <c r="J1170" s="115"/>
      <c r="K1170" s="629"/>
      <c r="L1170" s="37"/>
      <c r="M1170" s="678" t="s">
        <v>731</v>
      </c>
      <c r="N1170" s="642"/>
      <c r="O1170" s="645"/>
      <c r="P1170" s="262"/>
      <c r="Q1170" s="629"/>
      <c r="R1170" s="262"/>
      <c r="S1170" s="262"/>
      <c r="T1170" s="262"/>
      <c r="U1170" s="262"/>
      <c r="V1170" s="262"/>
      <c r="W1170" s="262"/>
      <c r="X1170" s="262"/>
      <c r="Y1170" s="262"/>
      <c r="Z1170" s="262"/>
      <c r="AA1170" s="262"/>
      <c r="AB1170" s="262"/>
      <c r="AC1170" s="262"/>
      <c r="AD1170" s="262"/>
      <c r="AE1170" s="262"/>
      <c r="AF1170" s="262"/>
      <c r="AG1170" s="37"/>
      <c r="AH1170" s="37"/>
    </row>
    <row r="1171" spans="1:34">
      <c r="A1171" s="265">
        <v>44046</v>
      </c>
      <c r="B1171" s="115" t="s">
        <v>146</v>
      </c>
      <c r="C1171" s="37">
        <v>881846591</v>
      </c>
      <c r="D1171" s="115" t="s">
        <v>345</v>
      </c>
      <c r="E1171" s="115" t="s">
        <v>140</v>
      </c>
      <c r="F1171" s="115" t="s">
        <v>142</v>
      </c>
      <c r="G1171" s="37"/>
      <c r="H1171" s="265">
        <v>44048</v>
      </c>
      <c r="I1171" s="265">
        <v>44061</v>
      </c>
      <c r="J1171" s="115" t="s">
        <v>142</v>
      </c>
      <c r="K1171" s="629"/>
      <c r="L1171" s="37">
        <v>3753</v>
      </c>
      <c r="M1171" s="682" t="s">
        <v>269</v>
      </c>
      <c r="N1171" s="37"/>
      <c r="O1171" s="37"/>
      <c r="P1171" s="37"/>
      <c r="Q1171" s="37"/>
      <c r="R1171" s="37"/>
      <c r="S1171" s="262"/>
      <c r="T1171" s="262"/>
      <c r="U1171" s="262"/>
      <c r="V1171" s="262"/>
      <c r="W1171" s="262"/>
      <c r="X1171" s="262"/>
      <c r="Y1171" s="262"/>
      <c r="Z1171" s="262"/>
      <c r="AA1171" s="262"/>
      <c r="AB1171" s="262"/>
      <c r="AC1171" s="262"/>
      <c r="AD1171" s="262"/>
      <c r="AE1171" s="262"/>
      <c r="AF1171" s="262"/>
      <c r="AG1171" s="37"/>
      <c r="AH1171" s="37"/>
    </row>
    <row r="1172" spans="1:34">
      <c r="A1172" s="265">
        <v>44046</v>
      </c>
      <c r="B1172" s="115" t="s">
        <v>146</v>
      </c>
      <c r="C1172" s="37">
        <v>881846591</v>
      </c>
      <c r="D1172" s="115" t="s">
        <v>345</v>
      </c>
      <c r="E1172" s="115" t="s">
        <v>140</v>
      </c>
      <c r="F1172" s="115" t="s">
        <v>142</v>
      </c>
      <c r="G1172" s="37"/>
      <c r="H1172" s="265">
        <v>44050</v>
      </c>
      <c r="I1172" s="265">
        <v>44061</v>
      </c>
      <c r="J1172" s="115" t="s">
        <v>142</v>
      </c>
      <c r="K1172" s="629"/>
      <c r="L1172" s="37">
        <v>1251</v>
      </c>
      <c r="M1172" s="678"/>
      <c r="N1172" s="37"/>
      <c r="O1172" s="37"/>
      <c r="P1172" s="37"/>
      <c r="Q1172" s="37"/>
      <c r="R1172" s="37"/>
      <c r="S1172" s="262"/>
      <c r="T1172" s="262"/>
      <c r="U1172" s="262"/>
      <c r="V1172" s="262"/>
      <c r="W1172" s="262"/>
      <c r="X1172" s="262"/>
      <c r="Y1172" s="262"/>
      <c r="Z1172" s="262"/>
      <c r="AA1172" s="262"/>
      <c r="AB1172" s="262"/>
      <c r="AC1172" s="262"/>
      <c r="AD1172" s="262"/>
      <c r="AE1172" s="262"/>
      <c r="AF1172" s="262"/>
      <c r="AG1172" s="37"/>
      <c r="AH1172" s="37"/>
    </row>
    <row r="1173" spans="1:34">
      <c r="A1173" s="265">
        <v>44046</v>
      </c>
      <c r="B1173" s="115" t="s">
        <v>146</v>
      </c>
      <c r="C1173" s="37">
        <v>881846591</v>
      </c>
      <c r="D1173" s="115" t="s">
        <v>345</v>
      </c>
      <c r="E1173" s="115" t="s">
        <v>140</v>
      </c>
      <c r="F1173" s="115" t="s">
        <v>142</v>
      </c>
      <c r="G1173" s="37"/>
      <c r="H1173" s="265">
        <v>44054</v>
      </c>
      <c r="I1173" s="265">
        <v>44061</v>
      </c>
      <c r="J1173" s="115" t="s">
        <v>142</v>
      </c>
      <c r="K1173" s="629"/>
      <c r="L1173" s="37">
        <v>3002.4</v>
      </c>
      <c r="M1173" s="678"/>
      <c r="N1173" s="37"/>
      <c r="O1173" s="37"/>
      <c r="P1173" s="37"/>
      <c r="Q1173" s="37"/>
      <c r="R1173" s="37"/>
      <c r="S1173" s="262"/>
      <c r="T1173" s="262"/>
      <c r="U1173" s="262"/>
      <c r="V1173" s="262"/>
      <c r="W1173" s="262"/>
      <c r="X1173" s="262"/>
      <c r="Y1173" s="262"/>
      <c r="Z1173" s="262"/>
      <c r="AA1173" s="262"/>
      <c r="AB1173" s="262"/>
      <c r="AC1173" s="262"/>
      <c r="AD1173" s="262"/>
      <c r="AE1173" s="262"/>
      <c r="AF1173" s="262"/>
      <c r="AG1173" s="37"/>
      <c r="AH1173" s="37"/>
    </row>
    <row r="1174" spans="1:34">
      <c r="A1174" s="265">
        <v>44046</v>
      </c>
      <c r="B1174" s="115" t="s">
        <v>146</v>
      </c>
      <c r="C1174" s="37">
        <v>881846591</v>
      </c>
      <c r="D1174" s="115" t="s">
        <v>345</v>
      </c>
      <c r="E1174" s="115" t="s">
        <v>140</v>
      </c>
      <c r="F1174" s="115" t="s">
        <v>142</v>
      </c>
      <c r="G1174" s="37"/>
      <c r="H1174" s="265">
        <v>44061</v>
      </c>
      <c r="I1174" s="265"/>
      <c r="J1174" s="115" t="s">
        <v>142</v>
      </c>
      <c r="K1174" s="629"/>
      <c r="L1174" s="37">
        <v>7917.4</v>
      </c>
      <c r="M1174" s="682" t="s">
        <v>308</v>
      </c>
      <c r="N1174" s="37"/>
      <c r="O1174" s="265"/>
      <c r="P1174" s="37"/>
      <c r="Q1174" s="37"/>
      <c r="R1174" s="37"/>
      <c r="S1174" s="262"/>
      <c r="T1174" s="262"/>
      <c r="U1174" s="262"/>
      <c r="V1174" s="262"/>
      <c r="W1174" s="262"/>
      <c r="X1174" s="262"/>
      <c r="Y1174" s="262"/>
      <c r="Z1174" s="262"/>
      <c r="AA1174" s="262"/>
      <c r="AB1174" s="262"/>
      <c r="AC1174" s="262"/>
      <c r="AD1174" s="262"/>
      <c r="AE1174" s="262"/>
      <c r="AF1174" s="262"/>
      <c r="AG1174" s="37"/>
      <c r="AH1174" s="37"/>
    </row>
    <row r="1175" spans="1:34">
      <c r="A1175" s="666">
        <v>44057</v>
      </c>
      <c r="B1175" s="115" t="s">
        <v>227</v>
      </c>
      <c r="C1175" s="23">
        <v>881846751</v>
      </c>
      <c r="D1175" s="115" t="s">
        <v>139</v>
      </c>
      <c r="E1175" s="115" t="s">
        <v>140</v>
      </c>
      <c r="F1175" s="665" t="s">
        <v>142</v>
      </c>
      <c r="G1175" s="37"/>
      <c r="H1175" s="265"/>
      <c r="I1175" s="265">
        <v>44071</v>
      </c>
      <c r="J1175" s="115"/>
      <c r="K1175" s="629"/>
      <c r="L1175" s="37"/>
      <c r="M1175" s="678" t="s">
        <v>732</v>
      </c>
      <c r="N1175" s="681" t="s">
        <v>268</v>
      </c>
      <c r="O1175" s="645"/>
      <c r="P1175" s="262"/>
      <c r="Q1175" s="629"/>
      <c r="R1175" s="262"/>
      <c r="S1175" s="262"/>
      <c r="T1175" s="262"/>
      <c r="U1175" s="262"/>
      <c r="V1175" s="262"/>
      <c r="W1175" s="262"/>
      <c r="X1175" s="262"/>
      <c r="Y1175" s="262"/>
      <c r="Z1175" s="262"/>
      <c r="AA1175" s="262"/>
      <c r="AB1175" s="262"/>
      <c r="AC1175" s="262"/>
      <c r="AD1175" s="262"/>
      <c r="AE1175" s="262"/>
      <c r="AF1175" s="262"/>
      <c r="AG1175" s="37"/>
      <c r="AH1175" s="37"/>
    </row>
    <row r="1176" spans="1:34">
      <c r="A1176" s="265">
        <v>44071</v>
      </c>
      <c r="B1176" s="115" t="s">
        <v>281</v>
      </c>
      <c r="C1176" s="37">
        <v>881848244</v>
      </c>
      <c r="D1176" s="115" t="s">
        <v>139</v>
      </c>
      <c r="E1176" s="115" t="s">
        <v>140</v>
      </c>
      <c r="F1176" s="115" t="s">
        <v>142</v>
      </c>
      <c r="G1176" s="37"/>
      <c r="H1176" s="37"/>
      <c r="I1176" s="265">
        <v>44085</v>
      </c>
      <c r="J1176" s="37"/>
      <c r="K1176" s="680" t="s">
        <v>485</v>
      </c>
      <c r="L1176" s="37"/>
      <c r="M1176" s="678" t="s">
        <v>733</v>
      </c>
      <c r="N1176" s="84"/>
      <c r="O1176" s="84"/>
      <c r="P1176" s="84"/>
      <c r="Q1176" s="84"/>
      <c r="R1176" s="84"/>
      <c r="S1176" s="262"/>
      <c r="T1176" s="262"/>
      <c r="U1176" s="262"/>
      <c r="V1176" s="262"/>
      <c r="W1176" s="262"/>
      <c r="X1176" s="262"/>
      <c r="Y1176" s="262"/>
      <c r="Z1176" s="262"/>
      <c r="AA1176" s="262"/>
      <c r="AB1176" s="262"/>
      <c r="AC1176" s="262"/>
      <c r="AD1176" s="262"/>
      <c r="AE1176" s="262"/>
      <c r="AF1176" s="262"/>
      <c r="AG1176" s="37"/>
      <c r="AH1176" s="37"/>
    </row>
    <row r="1177" spans="1:34">
      <c r="A1177" s="265">
        <v>44069</v>
      </c>
      <c r="B1177" s="115" t="s">
        <v>194</v>
      </c>
      <c r="C1177" s="37">
        <v>881848428</v>
      </c>
      <c r="D1177" s="115" t="s">
        <v>139</v>
      </c>
      <c r="E1177" s="115" t="s">
        <v>140</v>
      </c>
      <c r="F1177" s="115" t="s">
        <v>142</v>
      </c>
      <c r="G1177" s="265">
        <v>44069</v>
      </c>
      <c r="H1177" s="37"/>
      <c r="I1177" s="265">
        <v>44084</v>
      </c>
      <c r="J1177" s="37"/>
      <c r="K1177" s="629"/>
      <c r="L1177" s="37"/>
      <c r="M1177" s="678" t="s">
        <v>195</v>
      </c>
      <c r="N1177" s="84"/>
      <c r="O1177" s="84"/>
      <c r="P1177" s="84"/>
      <c r="Q1177" s="84"/>
      <c r="R1177" s="84"/>
      <c r="S1177" s="262"/>
      <c r="T1177" s="262"/>
      <c r="U1177" s="262"/>
      <c r="V1177" s="262"/>
      <c r="W1177" s="262"/>
      <c r="X1177" s="262"/>
      <c r="Y1177" s="262"/>
      <c r="Z1177" s="262"/>
      <c r="AA1177" s="262"/>
      <c r="AB1177" s="262"/>
      <c r="AC1177" s="262"/>
      <c r="AD1177" s="262"/>
      <c r="AE1177" s="262"/>
      <c r="AF1177" s="262"/>
      <c r="AG1177" s="37"/>
      <c r="AH1177" s="37"/>
    </row>
    <row r="1178" spans="1:34">
      <c r="A1178" s="265">
        <v>44070</v>
      </c>
      <c r="B1178" s="115" t="s">
        <v>281</v>
      </c>
      <c r="C1178" s="37">
        <v>881849272</v>
      </c>
      <c r="D1178" s="115" t="s">
        <v>152</v>
      </c>
      <c r="E1178" s="115" t="s">
        <v>393</v>
      </c>
      <c r="F1178" s="115" t="s">
        <v>142</v>
      </c>
      <c r="G1178" s="37"/>
      <c r="H1178" s="37"/>
      <c r="I1178" s="265">
        <v>44090</v>
      </c>
      <c r="J1178" s="37"/>
      <c r="K1178" s="629"/>
      <c r="L1178" s="37"/>
      <c r="M1178" s="678" t="s">
        <v>195</v>
      </c>
      <c r="N1178" s="84"/>
      <c r="O1178" s="84"/>
      <c r="P1178" s="84"/>
      <c r="Q1178" s="84"/>
      <c r="R1178" s="84"/>
      <c r="S1178" s="262"/>
      <c r="T1178" s="262"/>
      <c r="U1178" s="262"/>
      <c r="V1178" s="262"/>
      <c r="W1178" s="262"/>
      <c r="X1178" s="262"/>
      <c r="Y1178" s="262"/>
      <c r="Z1178" s="262"/>
      <c r="AA1178" s="262"/>
      <c r="AB1178" s="262"/>
      <c r="AC1178" s="262"/>
      <c r="AD1178" s="262"/>
      <c r="AE1178" s="262"/>
      <c r="AF1178" s="262"/>
      <c r="AG1178" s="37"/>
      <c r="AH1178" s="37"/>
    </row>
    <row r="1179" spans="1:34">
      <c r="A1179" s="666">
        <v>44064</v>
      </c>
      <c r="B1179" s="115" t="s">
        <v>178</v>
      </c>
      <c r="C1179" s="37">
        <v>881849396</v>
      </c>
      <c r="D1179" s="115" t="s">
        <v>152</v>
      </c>
      <c r="E1179" s="115" t="s">
        <v>140</v>
      </c>
      <c r="F1179" s="665" t="s">
        <v>148</v>
      </c>
      <c r="G1179" s="37"/>
      <c r="H1179" s="265">
        <v>44064</v>
      </c>
      <c r="I1179" s="265"/>
      <c r="J1179" s="115" t="s">
        <v>148</v>
      </c>
      <c r="K1179" s="629"/>
      <c r="L1179" s="37">
        <v>8</v>
      </c>
      <c r="M1179" s="678" t="s">
        <v>325</v>
      </c>
      <c r="N1179" s="642"/>
      <c r="O1179" s="645"/>
      <c r="P1179" s="262"/>
      <c r="Q1179" s="629"/>
      <c r="R1179" s="262"/>
      <c r="S1179" s="262"/>
      <c r="T1179" s="262"/>
      <c r="U1179" s="262"/>
      <c r="V1179" s="262"/>
      <c r="W1179" s="262"/>
      <c r="X1179" s="262"/>
      <c r="Y1179" s="262"/>
      <c r="Z1179" s="262"/>
      <c r="AA1179" s="262"/>
      <c r="AB1179" s="262"/>
      <c r="AC1179" s="262"/>
      <c r="AD1179" s="262"/>
      <c r="AE1179" s="262"/>
      <c r="AF1179" s="262"/>
      <c r="AG1179" s="37"/>
      <c r="AH1179" s="37"/>
    </row>
    <row r="1180" spans="1:34">
      <c r="A1180" s="265">
        <v>44049</v>
      </c>
      <c r="B1180" s="115" t="s">
        <v>149</v>
      </c>
      <c r="C1180" s="37">
        <v>881849525</v>
      </c>
      <c r="D1180" s="115" t="s">
        <v>152</v>
      </c>
      <c r="E1180" s="115" t="s">
        <v>140</v>
      </c>
      <c r="F1180" s="37"/>
      <c r="G1180" s="37"/>
      <c r="H1180" s="265"/>
      <c r="I1180" s="265">
        <v>44064</v>
      </c>
      <c r="J1180" s="115"/>
      <c r="K1180" s="629"/>
      <c r="L1180" s="37"/>
      <c r="M1180" s="678" t="s">
        <v>195</v>
      </c>
      <c r="N1180" s="642"/>
      <c r="O1180" s="645"/>
      <c r="P1180" s="262"/>
      <c r="Q1180" s="629"/>
      <c r="R1180" s="262"/>
      <c r="S1180" s="262"/>
      <c r="T1180" s="262"/>
      <c r="U1180" s="262"/>
      <c r="V1180" s="262"/>
      <c r="W1180" s="262"/>
      <c r="X1180" s="262"/>
      <c r="Y1180" s="262"/>
      <c r="Z1180" s="262"/>
      <c r="AA1180" s="262"/>
      <c r="AB1180" s="262"/>
      <c r="AC1180" s="262"/>
      <c r="AD1180" s="262"/>
      <c r="AE1180" s="262"/>
      <c r="AF1180" s="262"/>
      <c r="AG1180" s="37"/>
      <c r="AH1180" s="37"/>
    </row>
    <row r="1181" spans="1:34">
      <c r="A1181" s="666">
        <v>44056</v>
      </c>
      <c r="B1181" s="115" t="s">
        <v>206</v>
      </c>
      <c r="C1181" s="37">
        <v>881851043</v>
      </c>
      <c r="D1181" s="115" t="s">
        <v>139</v>
      </c>
      <c r="E1181" s="115" t="s">
        <v>100</v>
      </c>
      <c r="F1181" s="665" t="s">
        <v>142</v>
      </c>
      <c r="G1181" s="37"/>
      <c r="H1181" s="265"/>
      <c r="I1181" s="265">
        <v>44077</v>
      </c>
      <c r="J1181" s="115"/>
      <c r="K1181" s="629"/>
      <c r="L1181" s="37"/>
      <c r="M1181" s="678"/>
      <c r="N1181" s="642"/>
      <c r="O1181" s="645"/>
      <c r="P1181" s="262"/>
      <c r="Q1181" s="629"/>
      <c r="R1181" s="262"/>
      <c r="S1181" s="262"/>
      <c r="T1181" s="262"/>
      <c r="U1181" s="262"/>
      <c r="V1181" s="262"/>
      <c r="W1181" s="262"/>
      <c r="X1181" s="262"/>
      <c r="Y1181" s="262"/>
      <c r="Z1181" s="262"/>
      <c r="AA1181" s="262"/>
      <c r="AB1181" s="262"/>
      <c r="AC1181" s="262"/>
      <c r="AD1181" s="262"/>
      <c r="AE1181" s="262"/>
      <c r="AF1181" s="262"/>
      <c r="AG1181" s="37"/>
      <c r="AH1181" s="37"/>
    </row>
    <row r="1182" spans="1:34">
      <c r="A1182" s="666">
        <v>44054</v>
      </c>
      <c r="B1182" s="115" t="s">
        <v>194</v>
      </c>
      <c r="C1182" s="37">
        <v>881854608</v>
      </c>
      <c r="D1182" s="115" t="s">
        <v>152</v>
      </c>
      <c r="E1182" s="115" t="s">
        <v>140</v>
      </c>
      <c r="F1182" s="665" t="s">
        <v>246</v>
      </c>
      <c r="G1182" s="37"/>
      <c r="H1182" s="265"/>
      <c r="I1182" s="265">
        <v>44068</v>
      </c>
      <c r="J1182" s="115"/>
      <c r="K1182" s="629"/>
      <c r="L1182" s="37"/>
      <c r="M1182" s="678" t="s">
        <v>280</v>
      </c>
      <c r="N1182" s="681" t="s">
        <v>410</v>
      </c>
      <c r="O1182" s="645"/>
      <c r="P1182" s="262"/>
      <c r="Q1182" s="629"/>
      <c r="R1182" s="262"/>
      <c r="S1182" s="262"/>
      <c r="T1182" s="262"/>
      <c r="U1182" s="262"/>
      <c r="V1182" s="262"/>
      <c r="W1182" s="262"/>
      <c r="X1182" s="262"/>
      <c r="Y1182" s="262"/>
      <c r="Z1182" s="262"/>
      <c r="AA1182" s="262"/>
      <c r="AB1182" s="262"/>
      <c r="AC1182" s="262"/>
      <c r="AD1182" s="262"/>
      <c r="AE1182" s="262"/>
      <c r="AF1182" s="262"/>
      <c r="AG1182" s="37"/>
      <c r="AH1182" s="37"/>
    </row>
    <row r="1183" spans="1:34">
      <c r="A1183" s="666">
        <v>44063</v>
      </c>
      <c r="B1183" s="115" t="s">
        <v>146</v>
      </c>
      <c r="C1183" s="37">
        <v>881857099</v>
      </c>
      <c r="D1183" s="115" t="s">
        <v>345</v>
      </c>
      <c r="E1183" s="115" t="s">
        <v>140</v>
      </c>
      <c r="F1183" s="665" t="s">
        <v>142</v>
      </c>
      <c r="G1183" s="37"/>
      <c r="H1183" s="265"/>
      <c r="I1183" s="265">
        <v>44078</v>
      </c>
      <c r="J1183" s="115"/>
      <c r="K1183" s="629"/>
      <c r="L1183" s="37"/>
      <c r="M1183" s="678" t="s">
        <v>195</v>
      </c>
      <c r="N1183" s="642"/>
      <c r="O1183" s="645"/>
      <c r="P1183" s="262"/>
      <c r="Q1183" s="629"/>
      <c r="R1183" s="262"/>
      <c r="S1183" s="262"/>
      <c r="T1183" s="262"/>
      <c r="U1183" s="262"/>
      <c r="V1183" s="262"/>
      <c r="W1183" s="262"/>
      <c r="X1183" s="262"/>
      <c r="Y1183" s="262"/>
      <c r="Z1183" s="262"/>
      <c r="AA1183" s="262"/>
      <c r="AB1183" s="262"/>
      <c r="AC1183" s="262"/>
      <c r="AD1183" s="262"/>
      <c r="AE1183" s="262"/>
      <c r="AF1183" s="262"/>
      <c r="AG1183" s="37"/>
      <c r="AH1183" s="37"/>
    </row>
    <row r="1184" spans="1:34">
      <c r="A1184" s="666">
        <v>44055</v>
      </c>
      <c r="B1184" s="115" t="s">
        <v>227</v>
      </c>
      <c r="C1184" s="37">
        <v>881858311</v>
      </c>
      <c r="D1184" s="115" t="s">
        <v>139</v>
      </c>
      <c r="E1184" s="115" t="s">
        <v>140</v>
      </c>
      <c r="F1184" s="665" t="s">
        <v>142</v>
      </c>
      <c r="G1184" s="37"/>
      <c r="H1184" s="265"/>
      <c r="I1184" s="265">
        <v>44069</v>
      </c>
      <c r="J1184" s="115"/>
      <c r="K1184" s="629"/>
      <c r="L1184" s="37"/>
      <c r="M1184" s="678" t="s">
        <v>209</v>
      </c>
      <c r="N1184" s="629">
        <v>99</v>
      </c>
      <c r="O1184" s="645"/>
      <c r="P1184" s="262"/>
      <c r="Q1184" s="629"/>
      <c r="R1184" s="262"/>
      <c r="S1184" s="262"/>
      <c r="T1184" s="262"/>
      <c r="U1184" s="262"/>
      <c r="V1184" s="262"/>
      <c r="W1184" s="262"/>
      <c r="X1184" s="262"/>
      <c r="Y1184" s="262"/>
      <c r="Z1184" s="262"/>
      <c r="AA1184" s="262"/>
      <c r="AB1184" s="262"/>
      <c r="AC1184" s="262"/>
      <c r="AD1184" s="262"/>
      <c r="AE1184" s="262"/>
      <c r="AF1184" s="262"/>
      <c r="AG1184" s="37"/>
      <c r="AH1184" s="37"/>
    </row>
    <row r="1185" spans="1:34">
      <c r="A1185" s="666">
        <v>44054</v>
      </c>
      <c r="B1185" s="115" t="s">
        <v>297</v>
      </c>
      <c r="C1185" s="37">
        <v>881858714</v>
      </c>
      <c r="D1185" s="115" t="s">
        <v>152</v>
      </c>
      <c r="E1185" s="115" t="s">
        <v>100</v>
      </c>
      <c r="F1185" s="665" t="s">
        <v>734</v>
      </c>
      <c r="G1185" s="37"/>
      <c r="H1185" s="265"/>
      <c r="I1185" s="265"/>
      <c r="J1185" s="115"/>
      <c r="K1185" s="629"/>
      <c r="L1185" s="37"/>
      <c r="M1185" s="678" t="s">
        <v>735</v>
      </c>
      <c r="N1185" s="642"/>
      <c r="O1185" s="645"/>
      <c r="P1185" s="262"/>
      <c r="Q1185" s="629"/>
      <c r="R1185" s="262"/>
      <c r="S1185" s="262"/>
      <c r="T1185" s="262"/>
      <c r="U1185" s="262"/>
      <c r="V1185" s="262"/>
      <c r="W1185" s="262"/>
      <c r="X1185" s="262"/>
      <c r="Y1185" s="262"/>
      <c r="Z1185" s="262"/>
      <c r="AA1185" s="262"/>
      <c r="AB1185" s="262"/>
      <c r="AC1185" s="262"/>
      <c r="AD1185" s="262"/>
      <c r="AE1185" s="262"/>
      <c r="AF1185" s="262"/>
      <c r="AG1185" s="37"/>
      <c r="AH1185" s="37"/>
    </row>
    <row r="1186" spans="1:34">
      <c r="A1186" s="666">
        <v>44060</v>
      </c>
      <c r="B1186" s="115" t="s">
        <v>297</v>
      </c>
      <c r="C1186" s="84">
        <v>881858714</v>
      </c>
      <c r="D1186" s="115" t="s">
        <v>152</v>
      </c>
      <c r="E1186" s="115" t="s">
        <v>140</v>
      </c>
      <c r="F1186" s="665" t="s">
        <v>736</v>
      </c>
      <c r="G1186" s="37"/>
      <c r="H1186" s="265">
        <v>44060</v>
      </c>
      <c r="I1186" s="265"/>
      <c r="J1186" s="115" t="s">
        <v>737</v>
      </c>
      <c r="K1186" s="629"/>
      <c r="L1186" s="37">
        <v>120.51</v>
      </c>
      <c r="M1186" s="678"/>
      <c r="N1186" s="642"/>
      <c r="O1186" s="645"/>
      <c r="P1186" s="262"/>
      <c r="Q1186" s="629"/>
      <c r="R1186" s="262"/>
      <c r="S1186" s="262"/>
      <c r="T1186" s="262"/>
      <c r="U1186" s="262"/>
      <c r="V1186" s="262"/>
      <c r="W1186" s="262"/>
      <c r="X1186" s="262"/>
      <c r="Y1186" s="262"/>
      <c r="Z1186" s="262"/>
      <c r="AA1186" s="262"/>
      <c r="AB1186" s="262"/>
      <c r="AC1186" s="262"/>
      <c r="AD1186" s="262"/>
      <c r="AE1186" s="262"/>
      <c r="AF1186" s="262"/>
      <c r="AG1186" s="37"/>
      <c r="AH1186" s="37"/>
    </row>
    <row r="1187" spans="1:34">
      <c r="A1187" s="265">
        <v>44053</v>
      </c>
      <c r="B1187" s="115" t="s">
        <v>149</v>
      </c>
      <c r="C1187" s="37">
        <v>881859364</v>
      </c>
      <c r="D1187" s="115" t="s">
        <v>139</v>
      </c>
      <c r="E1187" s="115" t="s">
        <v>140</v>
      </c>
      <c r="F1187" s="115" t="s">
        <v>142</v>
      </c>
      <c r="G1187" s="37"/>
      <c r="H1187" s="265">
        <v>44062</v>
      </c>
      <c r="I1187" s="265">
        <v>44068</v>
      </c>
      <c r="J1187" s="115" t="s">
        <v>681</v>
      </c>
      <c r="K1187" s="629"/>
      <c r="L1187" s="37">
        <v>791.58</v>
      </c>
      <c r="M1187" s="678" t="s">
        <v>195</v>
      </c>
      <c r="N1187" s="642"/>
      <c r="O1187" s="645"/>
      <c r="P1187" s="262"/>
      <c r="Q1187" s="629"/>
      <c r="R1187" s="262"/>
      <c r="S1187" s="262"/>
      <c r="T1187" s="262"/>
      <c r="U1187" s="262"/>
      <c r="V1187" s="262"/>
      <c r="W1187" s="262"/>
      <c r="X1187" s="262"/>
      <c r="Y1187" s="262"/>
      <c r="Z1187" s="262"/>
      <c r="AA1187" s="262"/>
      <c r="AB1187" s="262"/>
      <c r="AC1187" s="262"/>
      <c r="AD1187" s="262"/>
      <c r="AE1187" s="262"/>
      <c r="AF1187" s="262"/>
      <c r="AG1187" s="37"/>
      <c r="AH1187" s="37"/>
    </row>
    <row r="1188" spans="1:34">
      <c r="A1188" s="265">
        <v>44053</v>
      </c>
      <c r="B1188" s="115" t="s">
        <v>149</v>
      </c>
      <c r="C1188" s="37">
        <v>881859364</v>
      </c>
      <c r="D1188" s="115" t="s">
        <v>139</v>
      </c>
      <c r="E1188" s="115" t="s">
        <v>140</v>
      </c>
      <c r="F1188" s="115" t="s">
        <v>168</v>
      </c>
      <c r="G1188" s="37"/>
      <c r="H1188" s="265">
        <v>44064</v>
      </c>
      <c r="I1188" s="265">
        <v>44068</v>
      </c>
      <c r="J1188" s="115" t="s">
        <v>168</v>
      </c>
      <c r="K1188" s="629"/>
      <c r="L1188" s="37">
        <v>540</v>
      </c>
      <c r="M1188" s="678" t="s">
        <v>697</v>
      </c>
      <c r="N1188" s="642"/>
      <c r="O1188" s="645"/>
      <c r="P1188" s="262"/>
      <c r="Q1188" s="629"/>
      <c r="R1188" s="262"/>
      <c r="S1188" s="262"/>
      <c r="T1188" s="262"/>
      <c r="U1188" s="262"/>
      <c r="V1188" s="262"/>
      <c r="W1188" s="262"/>
      <c r="X1188" s="262"/>
      <c r="Y1188" s="262"/>
      <c r="Z1188" s="262"/>
      <c r="AA1188" s="262"/>
      <c r="AB1188" s="262"/>
      <c r="AC1188" s="262"/>
      <c r="AD1188" s="262"/>
      <c r="AE1188" s="262"/>
      <c r="AF1188" s="262"/>
      <c r="AG1188" s="37"/>
      <c r="AH1188" s="37"/>
    </row>
    <row r="1189" spans="1:34">
      <c r="A1189" s="265">
        <v>44053</v>
      </c>
      <c r="B1189" s="115" t="s">
        <v>281</v>
      </c>
      <c r="C1189" s="37">
        <v>881859656</v>
      </c>
      <c r="D1189" s="115" t="s">
        <v>152</v>
      </c>
      <c r="E1189" s="115" t="s">
        <v>150</v>
      </c>
      <c r="F1189" s="115" t="s">
        <v>181</v>
      </c>
      <c r="G1189" s="37"/>
      <c r="H1189" s="265"/>
      <c r="I1189" s="265">
        <v>44068</v>
      </c>
      <c r="J1189" s="115"/>
      <c r="K1189" s="629"/>
      <c r="L1189" s="37"/>
      <c r="M1189" s="678" t="s">
        <v>195</v>
      </c>
      <c r="N1189" s="642"/>
      <c r="O1189" s="645"/>
      <c r="P1189" s="262"/>
      <c r="Q1189" s="629"/>
      <c r="R1189" s="262"/>
      <c r="S1189" s="262"/>
      <c r="T1189" s="262"/>
      <c r="U1189" s="262"/>
      <c r="V1189" s="262"/>
      <c r="W1189" s="262"/>
      <c r="X1189" s="262"/>
      <c r="Y1189" s="262"/>
      <c r="Z1189" s="262"/>
      <c r="AA1189" s="262"/>
      <c r="AB1189" s="262"/>
      <c r="AC1189" s="262"/>
      <c r="AD1189" s="262"/>
      <c r="AE1189" s="262"/>
      <c r="AF1189" s="262"/>
      <c r="AG1189" s="37"/>
      <c r="AH1189" s="37"/>
    </row>
    <row r="1190" spans="1:34">
      <c r="A1190" s="666">
        <v>44062</v>
      </c>
      <c r="B1190" s="115" t="s">
        <v>194</v>
      </c>
      <c r="C1190" s="23">
        <v>881861570</v>
      </c>
      <c r="D1190" s="115" t="s">
        <v>139</v>
      </c>
      <c r="E1190" s="115" t="s">
        <v>140</v>
      </c>
      <c r="F1190" s="665" t="s">
        <v>142</v>
      </c>
      <c r="G1190" s="37"/>
      <c r="H1190" s="265"/>
      <c r="I1190" s="265">
        <v>44076</v>
      </c>
      <c r="J1190" s="115"/>
      <c r="K1190" s="629"/>
      <c r="L1190" s="37"/>
      <c r="M1190" s="678" t="s">
        <v>195</v>
      </c>
      <c r="N1190" s="642"/>
      <c r="O1190" s="645"/>
      <c r="P1190" s="262"/>
      <c r="Q1190" s="629"/>
      <c r="R1190" s="262"/>
      <c r="S1190" s="262"/>
      <c r="T1190" s="262"/>
      <c r="U1190" s="262"/>
      <c r="V1190" s="262"/>
      <c r="W1190" s="262"/>
      <c r="X1190" s="262"/>
      <c r="Y1190" s="262"/>
      <c r="Z1190" s="262"/>
      <c r="AA1190" s="262"/>
      <c r="AB1190" s="262"/>
      <c r="AC1190" s="262"/>
      <c r="AD1190" s="262"/>
      <c r="AE1190" s="262"/>
      <c r="AF1190" s="262"/>
      <c r="AG1190" s="37"/>
      <c r="AH1190" s="37"/>
    </row>
    <row r="1191" spans="1:34">
      <c r="A1191" s="265">
        <v>44046</v>
      </c>
      <c r="B1191" s="115" t="s">
        <v>227</v>
      </c>
      <c r="C1191" s="697">
        <v>881863781</v>
      </c>
      <c r="D1191" s="115" t="s">
        <v>139</v>
      </c>
      <c r="E1191" s="115" t="s">
        <v>140</v>
      </c>
      <c r="F1191" s="115" t="s">
        <v>168</v>
      </c>
      <c r="G1191" s="265">
        <v>44049</v>
      </c>
      <c r="H1191" s="265">
        <v>44046</v>
      </c>
      <c r="I1191" s="265">
        <v>44054</v>
      </c>
      <c r="J1191" s="115"/>
      <c r="K1191" s="680"/>
      <c r="L1191" s="115"/>
      <c r="M1191" s="678" t="s">
        <v>738</v>
      </c>
      <c r="N1191" s="37"/>
      <c r="O1191" s="265">
        <v>44046</v>
      </c>
      <c r="P1191" s="37">
        <v>470</v>
      </c>
      <c r="Q1191" s="37"/>
      <c r="R1191" s="37"/>
      <c r="S1191" s="262"/>
      <c r="T1191" s="262"/>
      <c r="U1191" s="262"/>
      <c r="V1191" s="262"/>
      <c r="W1191" s="262"/>
      <c r="X1191" s="262"/>
      <c r="Y1191" s="262"/>
      <c r="Z1191" s="262"/>
      <c r="AA1191" s="262"/>
      <c r="AB1191" s="262"/>
      <c r="AC1191" s="262"/>
      <c r="AD1191" s="262"/>
      <c r="AE1191" s="262"/>
      <c r="AF1191" s="262"/>
      <c r="AG1191" s="37"/>
      <c r="AH1191" s="37"/>
    </row>
    <row r="1192" spans="1:34">
      <c r="A1192" s="265">
        <v>44047</v>
      </c>
      <c r="B1192" s="115" t="s">
        <v>149</v>
      </c>
      <c r="C1192" s="37">
        <v>881864289</v>
      </c>
      <c r="D1192" s="115" t="s">
        <v>139</v>
      </c>
      <c r="E1192" s="115" t="s">
        <v>140</v>
      </c>
      <c r="F1192" s="115" t="s">
        <v>142</v>
      </c>
      <c r="G1192" s="37"/>
      <c r="H1192" s="37"/>
      <c r="I1192" s="265">
        <v>44077</v>
      </c>
      <c r="J1192" s="37"/>
      <c r="K1192" s="629"/>
      <c r="L1192" s="37"/>
      <c r="M1192" s="678" t="s">
        <v>739</v>
      </c>
      <c r="N1192" s="37"/>
      <c r="O1192" s="37"/>
      <c r="P1192" s="37"/>
      <c r="Q1192" s="37"/>
      <c r="R1192" s="37"/>
      <c r="S1192" s="262"/>
      <c r="T1192" s="262"/>
      <c r="U1192" s="262"/>
      <c r="V1192" s="262"/>
      <c r="W1192" s="262"/>
      <c r="X1192" s="262"/>
      <c r="Y1192" s="262"/>
      <c r="Z1192" s="262"/>
      <c r="AA1192" s="262"/>
      <c r="AB1192" s="262"/>
      <c r="AC1192" s="262"/>
      <c r="AD1192" s="262"/>
      <c r="AE1192" s="262"/>
      <c r="AF1192" s="262"/>
      <c r="AG1192" s="37"/>
      <c r="AH1192" s="37"/>
    </row>
    <row r="1193" spans="1:34">
      <c r="A1193" s="666">
        <v>44063</v>
      </c>
      <c r="B1193" s="115" t="s">
        <v>281</v>
      </c>
      <c r="C1193" s="37">
        <v>881869650</v>
      </c>
      <c r="D1193" s="115" t="s">
        <v>139</v>
      </c>
      <c r="E1193" s="115" t="s">
        <v>140</v>
      </c>
      <c r="F1193" s="665" t="s">
        <v>168</v>
      </c>
      <c r="G1193" s="37"/>
      <c r="H1193" s="265">
        <v>44063</v>
      </c>
      <c r="I1193" s="265"/>
      <c r="J1193" s="115" t="s">
        <v>168</v>
      </c>
      <c r="K1193" s="629"/>
      <c r="L1193" s="37">
        <v>470</v>
      </c>
      <c r="M1193" s="678" t="s">
        <v>193</v>
      </c>
      <c r="N1193" s="642"/>
      <c r="O1193" s="645"/>
      <c r="P1193" s="262"/>
      <c r="Q1193" s="629"/>
      <c r="R1193" s="262"/>
      <c r="S1193" s="262"/>
      <c r="T1193" s="262"/>
      <c r="U1193" s="262"/>
      <c r="V1193" s="262"/>
      <c r="W1193" s="262"/>
      <c r="X1193" s="262"/>
      <c r="Y1193" s="262"/>
      <c r="Z1193" s="262"/>
      <c r="AA1193" s="262"/>
      <c r="AB1193" s="262"/>
      <c r="AC1193" s="262"/>
      <c r="AD1193" s="262"/>
      <c r="AE1193" s="262"/>
      <c r="AF1193" s="262"/>
      <c r="AG1193" s="37"/>
      <c r="AH1193" s="37"/>
    </row>
    <row r="1194" spans="1:34">
      <c r="A1194" s="666">
        <v>44062</v>
      </c>
      <c r="B1194" s="115" t="s">
        <v>194</v>
      </c>
      <c r="C1194" s="84">
        <v>881870297</v>
      </c>
      <c r="D1194" s="115" t="s">
        <v>139</v>
      </c>
      <c r="E1194" s="115" t="s">
        <v>140</v>
      </c>
      <c r="F1194" s="665" t="s">
        <v>142</v>
      </c>
      <c r="G1194" s="37"/>
      <c r="H1194" s="265"/>
      <c r="I1194" s="265">
        <v>44076</v>
      </c>
      <c r="J1194" s="115"/>
      <c r="K1194" s="629"/>
      <c r="L1194" s="37"/>
      <c r="M1194" s="678" t="s">
        <v>195</v>
      </c>
      <c r="N1194" s="642"/>
      <c r="O1194" s="645"/>
      <c r="P1194" s="262"/>
      <c r="Q1194" s="629"/>
      <c r="R1194" s="262"/>
      <c r="S1194" s="262"/>
      <c r="T1194" s="262"/>
      <c r="U1194" s="262"/>
      <c r="V1194" s="262"/>
      <c r="W1194" s="262"/>
      <c r="X1194" s="262"/>
      <c r="Y1194" s="262"/>
      <c r="Z1194" s="262"/>
      <c r="AA1194" s="262"/>
      <c r="AB1194" s="262"/>
      <c r="AC1194" s="262"/>
      <c r="AD1194" s="262"/>
      <c r="AE1194" s="262"/>
      <c r="AF1194" s="262"/>
      <c r="AG1194" s="37"/>
      <c r="AH1194" s="37"/>
    </row>
    <row r="1195" spans="1:34">
      <c r="A1195" s="265">
        <v>44049</v>
      </c>
      <c r="B1195" s="115" t="s">
        <v>194</v>
      </c>
      <c r="C1195" s="37">
        <v>881870783</v>
      </c>
      <c r="D1195" s="115" t="s">
        <v>139</v>
      </c>
      <c r="E1195" s="115" t="s">
        <v>140</v>
      </c>
      <c r="F1195" s="115" t="s">
        <v>740</v>
      </c>
      <c r="G1195" s="37"/>
      <c r="H1195" s="265">
        <v>44071</v>
      </c>
      <c r="I1195" s="265">
        <v>44070</v>
      </c>
      <c r="J1195" s="115" t="s">
        <v>190</v>
      </c>
      <c r="K1195" s="680" t="s">
        <v>415</v>
      </c>
      <c r="L1195" s="37">
        <v>170</v>
      </c>
      <c r="M1195" s="678" t="s">
        <v>741</v>
      </c>
      <c r="N1195" s="681" t="s">
        <v>330</v>
      </c>
      <c r="O1195" s="645"/>
      <c r="P1195" s="262"/>
      <c r="Q1195" s="629"/>
      <c r="R1195" s="262"/>
      <c r="S1195" s="262"/>
      <c r="T1195" s="262"/>
      <c r="U1195" s="262"/>
      <c r="V1195" s="262"/>
      <c r="W1195" s="262"/>
      <c r="X1195" s="262"/>
      <c r="Y1195" s="262"/>
      <c r="Z1195" s="262"/>
      <c r="AA1195" s="262"/>
      <c r="AB1195" s="262"/>
      <c r="AC1195" s="262"/>
      <c r="AD1195" s="262"/>
      <c r="AE1195" s="262"/>
      <c r="AF1195" s="262"/>
      <c r="AG1195" s="37"/>
      <c r="AH1195" s="37"/>
    </row>
    <row r="1196" spans="1:34">
      <c r="A1196" s="666">
        <v>44054</v>
      </c>
      <c r="B1196" s="115" t="s">
        <v>149</v>
      </c>
      <c r="C1196" s="37">
        <v>881871445</v>
      </c>
      <c r="D1196" s="115" t="s">
        <v>139</v>
      </c>
      <c r="E1196" s="115" t="s">
        <v>100</v>
      </c>
      <c r="F1196" s="665"/>
      <c r="G1196" s="37"/>
      <c r="H1196" s="265"/>
      <c r="I1196" s="265">
        <v>44071</v>
      </c>
      <c r="J1196" s="115"/>
      <c r="K1196" s="629"/>
      <c r="L1196" s="37"/>
      <c r="M1196" s="678"/>
      <c r="N1196" s="642"/>
      <c r="O1196" s="645"/>
      <c r="P1196" s="262"/>
      <c r="Q1196" s="629"/>
      <c r="R1196" s="262"/>
      <c r="S1196" s="262"/>
      <c r="T1196" s="262"/>
      <c r="U1196" s="262"/>
      <c r="V1196" s="262"/>
      <c r="W1196" s="262"/>
      <c r="X1196" s="262"/>
      <c r="Y1196" s="262"/>
      <c r="Z1196" s="262"/>
      <c r="AA1196" s="262"/>
      <c r="AB1196" s="262"/>
      <c r="AC1196" s="262"/>
      <c r="AD1196" s="262"/>
      <c r="AE1196" s="262"/>
      <c r="AF1196" s="262"/>
      <c r="AG1196" s="37"/>
      <c r="AH1196" s="37"/>
    </row>
    <row r="1197" spans="1:34">
      <c r="A1197" s="666">
        <v>44054</v>
      </c>
      <c r="B1197" s="115" t="s">
        <v>149</v>
      </c>
      <c r="C1197" s="37">
        <v>881871477</v>
      </c>
      <c r="D1197" s="115" t="s">
        <v>152</v>
      </c>
      <c r="E1197" s="115" t="s">
        <v>100</v>
      </c>
      <c r="F1197" s="665"/>
      <c r="G1197" s="37"/>
      <c r="H1197" s="265"/>
      <c r="I1197" s="265">
        <v>44068</v>
      </c>
      <c r="J1197" s="115"/>
      <c r="K1197" s="629"/>
      <c r="L1197" s="37"/>
      <c r="M1197" s="678"/>
      <c r="N1197" s="642"/>
      <c r="O1197" s="645"/>
      <c r="P1197" s="262"/>
      <c r="Q1197" s="629"/>
      <c r="R1197" s="262"/>
      <c r="S1197" s="262"/>
      <c r="T1197" s="262"/>
      <c r="U1197" s="262"/>
      <c r="V1197" s="262"/>
      <c r="W1197" s="262"/>
      <c r="X1197" s="262"/>
      <c r="Y1197" s="262"/>
      <c r="Z1197" s="262"/>
      <c r="AA1197" s="262"/>
      <c r="AB1197" s="262"/>
      <c r="AC1197" s="262"/>
      <c r="AD1197" s="262"/>
      <c r="AE1197" s="262"/>
      <c r="AF1197" s="262"/>
      <c r="AG1197" s="37"/>
      <c r="AH1197" s="37"/>
    </row>
    <row r="1198" spans="1:34">
      <c r="A1198" s="265">
        <v>44047</v>
      </c>
      <c r="B1198" s="115" t="s">
        <v>149</v>
      </c>
      <c r="C1198" s="37">
        <v>881871600</v>
      </c>
      <c r="D1198" s="115" t="s">
        <v>152</v>
      </c>
      <c r="E1198" s="115" t="s">
        <v>140</v>
      </c>
      <c r="F1198" s="115" t="s">
        <v>142</v>
      </c>
      <c r="G1198" s="37"/>
      <c r="H1198" s="37"/>
      <c r="I1198" s="265">
        <v>44062</v>
      </c>
      <c r="J1198" s="37"/>
      <c r="K1198" s="629"/>
      <c r="L1198" s="37"/>
      <c r="M1198" s="572"/>
      <c r="N1198" s="37"/>
      <c r="O1198" s="37"/>
      <c r="P1198" s="37"/>
      <c r="Q1198" s="37"/>
      <c r="R1198" s="37"/>
      <c r="S1198" s="262"/>
      <c r="T1198" s="262"/>
      <c r="U1198" s="262"/>
      <c r="V1198" s="262"/>
      <c r="W1198" s="262"/>
      <c r="X1198" s="262"/>
      <c r="Y1198" s="262"/>
      <c r="Z1198" s="262"/>
      <c r="AA1198" s="262"/>
      <c r="AB1198" s="262"/>
      <c r="AC1198" s="262"/>
      <c r="AD1198" s="262"/>
      <c r="AE1198" s="262"/>
      <c r="AF1198" s="262"/>
      <c r="AG1198" s="37"/>
      <c r="AH1198" s="37"/>
    </row>
    <row r="1199" spans="1:34">
      <c r="A1199" s="666">
        <v>44055</v>
      </c>
      <c r="B1199" s="115" t="s">
        <v>149</v>
      </c>
      <c r="C1199" s="37">
        <v>881872912</v>
      </c>
      <c r="D1199" s="115" t="s">
        <v>152</v>
      </c>
      <c r="E1199" s="115" t="s">
        <v>100</v>
      </c>
      <c r="F1199" s="665" t="s">
        <v>199</v>
      </c>
      <c r="G1199" s="37"/>
      <c r="H1199" s="265">
        <v>44055</v>
      </c>
      <c r="I1199" s="265"/>
      <c r="J1199" s="115" t="s">
        <v>199</v>
      </c>
      <c r="K1199" s="629"/>
      <c r="L1199" s="37">
        <v>4.66</v>
      </c>
      <c r="M1199" s="678" t="s">
        <v>632</v>
      </c>
      <c r="N1199" s="642"/>
      <c r="O1199" s="645"/>
      <c r="P1199" s="262"/>
      <c r="Q1199" s="629"/>
      <c r="R1199" s="262"/>
      <c r="S1199" s="262"/>
      <c r="T1199" s="262"/>
      <c r="U1199" s="262"/>
      <c r="V1199" s="262"/>
      <c r="W1199" s="262"/>
      <c r="X1199" s="262"/>
      <c r="Y1199" s="262"/>
      <c r="Z1199" s="262"/>
      <c r="AA1199" s="262"/>
      <c r="AB1199" s="262"/>
      <c r="AC1199" s="262"/>
      <c r="AD1199" s="262"/>
      <c r="AE1199" s="262"/>
      <c r="AF1199" s="262"/>
      <c r="AG1199" s="37"/>
      <c r="AH1199" s="37"/>
    </row>
    <row r="1200" spans="1:34">
      <c r="A1200" s="265">
        <v>44046</v>
      </c>
      <c r="B1200" s="115" t="s">
        <v>144</v>
      </c>
      <c r="C1200" s="37">
        <v>881875057</v>
      </c>
      <c r="D1200" s="115" t="s">
        <v>152</v>
      </c>
      <c r="E1200" s="115" t="s">
        <v>140</v>
      </c>
      <c r="F1200" s="115" t="s">
        <v>742</v>
      </c>
      <c r="G1200" s="265">
        <v>44057</v>
      </c>
      <c r="H1200" s="265">
        <v>44057</v>
      </c>
      <c r="I1200" s="265">
        <v>44059</v>
      </c>
      <c r="J1200" s="115" t="s">
        <v>743</v>
      </c>
      <c r="K1200" s="629"/>
      <c r="L1200" s="37">
        <v>90</v>
      </c>
      <c r="M1200" s="678" t="s">
        <v>145</v>
      </c>
      <c r="N1200" s="37"/>
      <c r="O1200" s="37"/>
      <c r="P1200" s="37"/>
      <c r="Q1200" s="37"/>
      <c r="R1200" s="37"/>
      <c r="S1200" s="262"/>
      <c r="T1200" s="262"/>
      <c r="U1200" s="262"/>
      <c r="V1200" s="262"/>
      <c r="W1200" s="262"/>
      <c r="X1200" s="262"/>
      <c r="Y1200" s="262"/>
      <c r="Z1200" s="262"/>
      <c r="AA1200" s="262"/>
      <c r="AB1200" s="262"/>
      <c r="AC1200" s="262"/>
      <c r="AD1200" s="262"/>
      <c r="AE1200" s="262"/>
      <c r="AF1200" s="262"/>
      <c r="AG1200" s="37"/>
      <c r="AH1200" s="37"/>
    </row>
    <row r="1201" spans="1:34">
      <c r="A1201" s="666">
        <v>44061</v>
      </c>
      <c r="B1201" s="115" t="s">
        <v>281</v>
      </c>
      <c r="C1201" s="23">
        <v>881876323</v>
      </c>
      <c r="D1201" s="115" t="s">
        <v>139</v>
      </c>
      <c r="E1201" s="115" t="s">
        <v>100</v>
      </c>
      <c r="F1201" s="665"/>
      <c r="G1201" s="265"/>
      <c r="H1201" s="265"/>
      <c r="I1201" s="265"/>
      <c r="J1201" s="115"/>
      <c r="K1201" s="629"/>
      <c r="L1201" s="37"/>
      <c r="M1201" s="678" t="s">
        <v>744</v>
      </c>
      <c r="N1201" s="642"/>
      <c r="O1201" s="645"/>
      <c r="P1201" s="262"/>
      <c r="Q1201" s="629"/>
      <c r="R1201" s="262"/>
      <c r="S1201" s="262"/>
      <c r="T1201" s="262"/>
      <c r="U1201" s="262"/>
      <c r="V1201" s="262"/>
      <c r="W1201" s="262"/>
      <c r="X1201" s="262"/>
      <c r="Y1201" s="262"/>
      <c r="Z1201" s="262"/>
      <c r="AA1201" s="262"/>
      <c r="AB1201" s="262"/>
      <c r="AC1201" s="262"/>
      <c r="AD1201" s="262"/>
      <c r="AE1201" s="262"/>
      <c r="AF1201" s="262"/>
      <c r="AG1201" s="37"/>
      <c r="AH1201" s="37"/>
    </row>
    <row r="1202" spans="1:34">
      <c r="A1202" s="666">
        <v>44056</v>
      </c>
      <c r="B1202" s="115" t="s">
        <v>156</v>
      </c>
      <c r="C1202" s="84">
        <v>881876631</v>
      </c>
      <c r="D1202" s="115" t="s">
        <v>139</v>
      </c>
      <c r="E1202" s="115" t="s">
        <v>140</v>
      </c>
      <c r="F1202" s="665"/>
      <c r="G1202" s="37"/>
      <c r="H1202" s="265"/>
      <c r="I1202" s="265">
        <v>44069</v>
      </c>
      <c r="J1202" s="115"/>
      <c r="K1202" s="629"/>
      <c r="L1202" s="37"/>
      <c r="M1202" s="678"/>
      <c r="N1202" s="642"/>
      <c r="O1202" s="645"/>
      <c r="P1202" s="262"/>
      <c r="Q1202" s="629"/>
      <c r="R1202" s="262"/>
      <c r="S1202" s="262"/>
      <c r="T1202" s="262"/>
      <c r="U1202" s="262"/>
      <c r="V1202" s="262"/>
      <c r="W1202" s="262"/>
      <c r="X1202" s="262"/>
      <c r="Y1202" s="262"/>
      <c r="Z1202" s="262"/>
      <c r="AA1202" s="262"/>
      <c r="AB1202" s="262"/>
      <c r="AC1202" s="262"/>
      <c r="AD1202" s="262"/>
      <c r="AE1202" s="262"/>
      <c r="AF1202" s="262"/>
      <c r="AG1202" s="37"/>
      <c r="AH1202" s="37"/>
    </row>
    <row r="1203" spans="1:34">
      <c r="A1203" s="265">
        <v>44067</v>
      </c>
      <c r="B1203" s="115" t="s">
        <v>138</v>
      </c>
      <c r="C1203" s="37">
        <v>881433551</v>
      </c>
      <c r="D1203" s="115" t="s">
        <v>152</v>
      </c>
      <c r="E1203" s="115" t="s">
        <v>100</v>
      </c>
      <c r="F1203" s="37"/>
      <c r="G1203" s="37"/>
      <c r="H1203" s="37"/>
      <c r="I1203" s="665">
        <v>44082</v>
      </c>
      <c r="J1203" s="37"/>
      <c r="K1203" s="629"/>
      <c r="L1203" s="37"/>
      <c r="M1203" s="37"/>
      <c r="N1203" s="37"/>
      <c r="O1203" s="37"/>
      <c r="P1203" s="37"/>
      <c r="Q1203" s="37"/>
      <c r="R1203" s="37"/>
      <c r="S1203" s="262"/>
      <c r="T1203" s="262"/>
      <c r="U1203" s="262"/>
      <c r="V1203" s="262"/>
      <c r="W1203" s="262"/>
      <c r="X1203" s="262"/>
      <c r="Y1203" s="262"/>
      <c r="Z1203" s="262"/>
      <c r="AA1203" s="262"/>
      <c r="AB1203" s="262"/>
      <c r="AC1203" s="262"/>
      <c r="AD1203" s="262"/>
      <c r="AE1203" s="262"/>
      <c r="AF1203" s="262"/>
      <c r="AG1203" s="37"/>
      <c r="AH1203" s="37"/>
    </row>
    <row r="1204" spans="1:34">
      <c r="A1204" s="265">
        <v>44049</v>
      </c>
      <c r="B1204" s="115" t="s">
        <v>144</v>
      </c>
      <c r="C1204" s="37">
        <v>881876684</v>
      </c>
      <c r="D1204" s="115" t="s">
        <v>152</v>
      </c>
      <c r="E1204" s="115" t="s">
        <v>140</v>
      </c>
      <c r="F1204" s="115" t="s">
        <v>142</v>
      </c>
      <c r="G1204" s="37"/>
      <c r="H1204" s="265"/>
      <c r="I1204" s="265">
        <v>44064</v>
      </c>
      <c r="J1204" s="115"/>
      <c r="K1204" s="629"/>
      <c r="L1204" s="37"/>
      <c r="M1204" s="678" t="s">
        <v>251</v>
      </c>
      <c r="N1204" s="642"/>
      <c r="O1204" s="645"/>
      <c r="P1204" s="262"/>
      <c r="Q1204" s="629"/>
      <c r="R1204" s="262"/>
      <c r="S1204" s="262"/>
      <c r="T1204" s="262"/>
      <c r="U1204" s="262"/>
      <c r="V1204" s="262"/>
      <c r="W1204" s="262"/>
      <c r="X1204" s="262"/>
      <c r="Y1204" s="262"/>
      <c r="Z1204" s="262"/>
      <c r="AA1204" s="262"/>
      <c r="AB1204" s="262"/>
      <c r="AC1204" s="262"/>
      <c r="AD1204" s="262"/>
      <c r="AE1204" s="262"/>
      <c r="AF1204" s="262"/>
      <c r="AG1204" s="37"/>
      <c r="AH1204" s="37"/>
    </row>
    <row r="1205" spans="1:34">
      <c r="A1205" s="265">
        <v>44047</v>
      </c>
      <c r="B1205" s="115" t="s">
        <v>156</v>
      </c>
      <c r="C1205" s="37">
        <v>881876995</v>
      </c>
      <c r="D1205" s="115" t="s">
        <v>139</v>
      </c>
      <c r="E1205" s="115" t="s">
        <v>140</v>
      </c>
      <c r="F1205" s="115" t="s">
        <v>142</v>
      </c>
      <c r="G1205" s="37"/>
      <c r="H1205" s="265">
        <v>44057</v>
      </c>
      <c r="I1205" s="265">
        <v>44063</v>
      </c>
      <c r="J1205" s="37"/>
      <c r="K1205" s="629"/>
      <c r="L1205" s="37">
        <v>610.5</v>
      </c>
      <c r="M1205" s="572"/>
      <c r="N1205" s="37"/>
      <c r="O1205" s="37"/>
      <c r="P1205" s="37"/>
      <c r="Q1205" s="37"/>
      <c r="R1205" s="37"/>
      <c r="S1205" s="262"/>
      <c r="T1205" s="262"/>
      <c r="U1205" s="262"/>
      <c r="V1205" s="262"/>
      <c r="W1205" s="262"/>
      <c r="X1205" s="262"/>
      <c r="Y1205" s="262"/>
      <c r="Z1205" s="262"/>
      <c r="AA1205" s="262"/>
      <c r="AB1205" s="262"/>
      <c r="AC1205" s="262"/>
      <c r="AD1205" s="262"/>
      <c r="AE1205" s="262"/>
      <c r="AF1205" s="262"/>
      <c r="AG1205" s="37"/>
      <c r="AH1205" s="37"/>
    </row>
    <row r="1206" spans="1:34">
      <c r="A1206" s="265">
        <v>44049</v>
      </c>
      <c r="B1206" s="115" t="s">
        <v>144</v>
      </c>
      <c r="C1206" s="37">
        <v>881877139</v>
      </c>
      <c r="D1206" s="115" t="s">
        <v>152</v>
      </c>
      <c r="E1206" s="115" t="s">
        <v>140</v>
      </c>
      <c r="F1206" s="115" t="s">
        <v>142</v>
      </c>
      <c r="G1206" s="37"/>
      <c r="H1206" s="265"/>
      <c r="I1206" s="265">
        <v>44065</v>
      </c>
      <c r="J1206" s="115"/>
      <c r="K1206" s="629"/>
      <c r="L1206" s="37"/>
      <c r="M1206" s="678" t="s">
        <v>39</v>
      </c>
      <c r="N1206" s="642"/>
      <c r="O1206" s="645"/>
      <c r="P1206" s="262"/>
      <c r="Q1206" s="629"/>
      <c r="R1206" s="262"/>
      <c r="S1206" s="262"/>
      <c r="T1206" s="262"/>
      <c r="U1206" s="262"/>
      <c r="V1206" s="262"/>
      <c r="W1206" s="262"/>
      <c r="X1206" s="262"/>
      <c r="Y1206" s="262"/>
      <c r="Z1206" s="262"/>
      <c r="AA1206" s="262"/>
      <c r="AB1206" s="262"/>
      <c r="AC1206" s="262"/>
      <c r="AD1206" s="262"/>
      <c r="AE1206" s="262"/>
      <c r="AF1206" s="262"/>
      <c r="AG1206" s="37"/>
      <c r="AH1206" s="37"/>
    </row>
    <row r="1207" spans="1:34">
      <c r="A1207" s="265">
        <v>44069</v>
      </c>
      <c r="B1207" s="115" t="s">
        <v>156</v>
      </c>
      <c r="C1207" s="37">
        <v>881877344</v>
      </c>
      <c r="D1207" s="115" t="s">
        <v>152</v>
      </c>
      <c r="E1207" s="115" t="s">
        <v>140</v>
      </c>
      <c r="F1207" s="37"/>
      <c r="G1207" s="37"/>
      <c r="H1207" s="265">
        <v>44069</v>
      </c>
      <c r="I1207" s="265">
        <v>44084</v>
      </c>
      <c r="J1207" s="115" t="s">
        <v>142</v>
      </c>
      <c r="K1207" s="629"/>
      <c r="L1207" s="37">
        <v>480</v>
      </c>
      <c r="M1207" s="572"/>
      <c r="N1207" s="84"/>
      <c r="O1207" s="84"/>
      <c r="P1207" s="84"/>
      <c r="Q1207" s="84"/>
      <c r="R1207" s="84"/>
      <c r="S1207" s="262"/>
      <c r="T1207" s="262"/>
      <c r="U1207" s="262"/>
      <c r="V1207" s="262"/>
      <c r="W1207" s="262"/>
      <c r="X1207" s="262"/>
      <c r="Y1207" s="262"/>
      <c r="Z1207" s="262"/>
      <c r="AA1207" s="262"/>
      <c r="AB1207" s="262"/>
      <c r="AC1207" s="262"/>
      <c r="AD1207" s="262"/>
      <c r="AE1207" s="262"/>
      <c r="AF1207" s="262"/>
      <c r="AG1207" s="37"/>
      <c r="AH1207" s="37"/>
    </row>
    <row r="1208" spans="1:34">
      <c r="A1208" s="265">
        <v>44050</v>
      </c>
      <c r="B1208" s="115" t="s">
        <v>146</v>
      </c>
      <c r="C1208" s="37">
        <v>881891118</v>
      </c>
      <c r="D1208" s="115" t="s">
        <v>139</v>
      </c>
      <c r="E1208" s="115" t="s">
        <v>147</v>
      </c>
      <c r="F1208" s="115" t="s">
        <v>213</v>
      </c>
      <c r="G1208" s="37"/>
      <c r="H1208" s="265"/>
      <c r="I1208" s="37"/>
      <c r="J1208" s="115"/>
      <c r="K1208" s="629"/>
      <c r="L1208" s="37"/>
      <c r="M1208" s="678"/>
      <c r="N1208" s="642"/>
      <c r="O1208" s="645">
        <v>44045</v>
      </c>
      <c r="P1208" s="262">
        <v>999</v>
      </c>
      <c r="Q1208" s="629"/>
      <c r="R1208" s="262"/>
      <c r="S1208" s="262"/>
      <c r="T1208" s="262"/>
      <c r="U1208" s="262"/>
      <c r="V1208" s="262"/>
      <c r="W1208" s="262"/>
      <c r="X1208" s="262"/>
      <c r="Y1208" s="262"/>
      <c r="Z1208" s="262"/>
      <c r="AA1208" s="262"/>
      <c r="AB1208" s="262"/>
      <c r="AC1208" s="262"/>
      <c r="AD1208" s="262"/>
      <c r="AE1208" s="262"/>
      <c r="AF1208" s="262"/>
      <c r="AG1208" s="37"/>
      <c r="AH1208" s="37"/>
    </row>
    <row r="1209" spans="1:34">
      <c r="A1209" s="265">
        <v>44053</v>
      </c>
      <c r="B1209" s="115" t="s">
        <v>154</v>
      </c>
      <c r="C1209" s="37">
        <v>881891262</v>
      </c>
      <c r="D1209" s="115" t="s">
        <v>139</v>
      </c>
      <c r="E1209" s="115" t="s">
        <v>140</v>
      </c>
      <c r="F1209" s="115" t="s">
        <v>200</v>
      </c>
      <c r="G1209" s="37"/>
      <c r="H1209" s="265"/>
      <c r="I1209" s="265">
        <v>44068</v>
      </c>
      <c r="J1209" s="115"/>
      <c r="K1209" s="629"/>
      <c r="L1209" s="37"/>
      <c r="M1209" s="678" t="s">
        <v>372</v>
      </c>
      <c r="N1209" s="642"/>
      <c r="O1209" s="645"/>
      <c r="P1209" s="262"/>
      <c r="Q1209" s="629"/>
      <c r="R1209" s="262"/>
      <c r="S1209" s="262"/>
      <c r="T1209" s="262"/>
      <c r="U1209" s="262"/>
      <c r="V1209" s="262"/>
      <c r="W1209" s="262"/>
      <c r="X1209" s="262"/>
      <c r="Y1209" s="262"/>
      <c r="Z1209" s="262"/>
      <c r="AA1209" s="262"/>
      <c r="AB1209" s="262"/>
      <c r="AC1209" s="262"/>
      <c r="AD1209" s="262"/>
      <c r="AE1209" s="262"/>
      <c r="AF1209" s="262"/>
      <c r="AG1209" s="37"/>
      <c r="AH1209" s="37"/>
    </row>
    <row r="1210" spans="1:34">
      <c r="A1210" s="666">
        <v>44057</v>
      </c>
      <c r="B1210" s="115" t="s">
        <v>154</v>
      </c>
      <c r="C1210" s="23">
        <v>881893445</v>
      </c>
      <c r="D1210" s="115" t="s">
        <v>139</v>
      </c>
      <c r="E1210" s="115" t="s">
        <v>100</v>
      </c>
      <c r="F1210" s="665"/>
      <c r="G1210" s="37"/>
      <c r="H1210" s="265">
        <v>44069</v>
      </c>
      <c r="I1210" s="265">
        <v>44073</v>
      </c>
      <c r="J1210" s="115" t="s">
        <v>168</v>
      </c>
      <c r="K1210" s="629"/>
      <c r="L1210" s="37">
        <v>470</v>
      </c>
      <c r="M1210" s="678"/>
      <c r="N1210" s="642"/>
      <c r="O1210" s="645"/>
      <c r="P1210" s="262"/>
      <c r="Q1210" s="629"/>
      <c r="R1210" s="262"/>
      <c r="S1210" s="37"/>
      <c r="T1210" s="37"/>
      <c r="U1210" s="37"/>
      <c r="V1210" s="37"/>
      <c r="W1210" s="37"/>
      <c r="X1210" s="37"/>
      <c r="Y1210" s="37"/>
      <c r="Z1210" s="37"/>
      <c r="AA1210" s="37"/>
      <c r="AB1210" s="37"/>
      <c r="AC1210" s="37"/>
      <c r="AD1210" s="37"/>
      <c r="AE1210" s="37"/>
      <c r="AF1210" s="37"/>
      <c r="AG1210" s="37"/>
      <c r="AH1210" s="37"/>
    </row>
    <row r="1211" spans="1:34">
      <c r="A1211" s="265">
        <v>44060</v>
      </c>
      <c r="B1211" s="115" t="s">
        <v>194</v>
      </c>
      <c r="C1211" s="37">
        <v>881896104</v>
      </c>
      <c r="D1211" s="115" t="s">
        <v>139</v>
      </c>
      <c r="E1211" s="115" t="s">
        <v>140</v>
      </c>
      <c r="F1211" s="115" t="s">
        <v>745</v>
      </c>
      <c r="G1211" s="265">
        <v>44060</v>
      </c>
      <c r="H1211" s="265">
        <v>44060</v>
      </c>
      <c r="I1211" s="265">
        <v>44074</v>
      </c>
      <c r="J1211" s="115" t="s">
        <v>142</v>
      </c>
      <c r="K1211" s="629"/>
      <c r="L1211" s="37">
        <v>934.5</v>
      </c>
      <c r="M1211" s="678" t="s">
        <v>242</v>
      </c>
      <c r="N1211" s="37"/>
      <c r="O1211" s="37"/>
      <c r="P1211" s="37"/>
      <c r="Q1211" s="37"/>
      <c r="R1211" s="37"/>
      <c r="S1211" s="262"/>
      <c r="T1211" s="262"/>
      <c r="U1211" s="262"/>
      <c r="V1211" s="262"/>
      <c r="W1211" s="262"/>
      <c r="X1211" s="262"/>
      <c r="Y1211" s="262"/>
      <c r="Z1211" s="262"/>
      <c r="AA1211" s="262"/>
      <c r="AB1211" s="262"/>
      <c r="AC1211" s="262"/>
      <c r="AD1211" s="262"/>
      <c r="AE1211" s="262"/>
      <c r="AF1211" s="262"/>
      <c r="AG1211" s="37"/>
      <c r="AH1211" s="37"/>
    </row>
    <row r="1212" spans="1:34">
      <c r="A1212" s="666">
        <v>44055</v>
      </c>
      <c r="B1212" s="115" t="s">
        <v>194</v>
      </c>
      <c r="C1212" s="37">
        <v>881897020</v>
      </c>
      <c r="D1212" s="115" t="s">
        <v>139</v>
      </c>
      <c r="E1212" s="115" t="s">
        <v>140</v>
      </c>
      <c r="F1212" s="665" t="s">
        <v>361</v>
      </c>
      <c r="G1212" s="265">
        <v>44068</v>
      </c>
      <c r="H1212" s="265"/>
      <c r="I1212" s="265">
        <v>44082</v>
      </c>
      <c r="J1212" s="115"/>
      <c r="K1212" s="629"/>
      <c r="L1212" s="37"/>
      <c r="M1212" s="678" t="s">
        <v>195</v>
      </c>
      <c r="N1212" s="642"/>
      <c r="O1212" s="645"/>
      <c r="P1212" s="262"/>
      <c r="Q1212" s="629"/>
      <c r="R1212" s="262"/>
      <c r="S1212" s="262"/>
      <c r="T1212" s="262"/>
      <c r="U1212" s="262"/>
      <c r="V1212" s="262"/>
      <c r="W1212" s="262"/>
      <c r="X1212" s="262"/>
      <c r="Y1212" s="262"/>
      <c r="Z1212" s="262"/>
      <c r="AA1212" s="262"/>
      <c r="AB1212" s="262"/>
      <c r="AC1212" s="262"/>
      <c r="AD1212" s="262"/>
      <c r="AE1212" s="262"/>
      <c r="AF1212" s="262"/>
      <c r="AG1212" s="37"/>
      <c r="AH1212" s="37"/>
    </row>
    <row r="1213" spans="1:34">
      <c r="A1213" s="666">
        <v>44061</v>
      </c>
      <c r="B1213" s="115" t="s">
        <v>227</v>
      </c>
      <c r="C1213" s="23">
        <v>881898218</v>
      </c>
      <c r="D1213" s="115" t="s">
        <v>139</v>
      </c>
      <c r="E1213" s="115" t="s">
        <v>140</v>
      </c>
      <c r="F1213" s="665" t="s">
        <v>176</v>
      </c>
      <c r="G1213" s="265"/>
      <c r="H1213" s="265"/>
      <c r="I1213" s="265">
        <v>44076</v>
      </c>
      <c r="J1213" s="115"/>
      <c r="K1213" s="629"/>
      <c r="L1213" s="37"/>
      <c r="M1213" s="678" t="s">
        <v>209</v>
      </c>
      <c r="N1213" s="642" t="s">
        <v>268</v>
      </c>
      <c r="O1213" s="645"/>
      <c r="P1213" s="262"/>
      <c r="Q1213" s="629"/>
      <c r="R1213" s="262"/>
      <c r="S1213" s="262"/>
      <c r="T1213" s="262"/>
      <c r="U1213" s="262"/>
      <c r="V1213" s="262"/>
      <c r="W1213" s="262"/>
      <c r="X1213" s="262"/>
      <c r="Y1213" s="262"/>
      <c r="Z1213" s="262"/>
      <c r="AA1213" s="262"/>
      <c r="AB1213" s="262"/>
      <c r="AC1213" s="262"/>
      <c r="AD1213" s="262"/>
      <c r="AE1213" s="262"/>
      <c r="AF1213" s="262"/>
      <c r="AG1213" s="37"/>
      <c r="AH1213" s="37"/>
    </row>
    <row r="1214" spans="1:34">
      <c r="A1214" s="666">
        <v>44055</v>
      </c>
      <c r="B1214" s="115" t="s">
        <v>149</v>
      </c>
      <c r="C1214" s="115">
        <v>881898823</v>
      </c>
      <c r="D1214" s="115" t="s">
        <v>152</v>
      </c>
      <c r="E1214" s="115" t="s">
        <v>140</v>
      </c>
      <c r="F1214" s="665"/>
      <c r="G1214" s="37"/>
      <c r="H1214" s="265"/>
      <c r="I1214" s="265">
        <v>44086</v>
      </c>
      <c r="J1214" s="115"/>
      <c r="K1214" s="629"/>
      <c r="L1214" s="37"/>
      <c r="M1214" s="678"/>
      <c r="N1214" s="642"/>
      <c r="O1214" s="645"/>
      <c r="P1214" s="262"/>
      <c r="Q1214" s="629"/>
      <c r="R1214" s="262"/>
      <c r="S1214" s="262"/>
      <c r="T1214" s="262"/>
      <c r="U1214" s="262"/>
      <c r="V1214" s="262"/>
      <c r="W1214" s="262"/>
      <c r="X1214" s="262"/>
      <c r="Y1214" s="262"/>
      <c r="Z1214" s="262"/>
      <c r="AA1214" s="262"/>
      <c r="AB1214" s="262"/>
      <c r="AC1214" s="262"/>
      <c r="AD1214" s="262"/>
      <c r="AE1214" s="262"/>
      <c r="AF1214" s="262"/>
      <c r="AG1214" s="37"/>
      <c r="AH1214" s="37"/>
    </row>
    <row r="1215" spans="1:34">
      <c r="A1215" s="666">
        <v>44057</v>
      </c>
      <c r="B1215" s="115" t="s">
        <v>227</v>
      </c>
      <c r="C1215" s="23">
        <v>881901770</v>
      </c>
      <c r="D1215" s="115" t="s">
        <v>139</v>
      </c>
      <c r="E1215" s="115" t="s">
        <v>140</v>
      </c>
      <c r="F1215" s="665" t="s">
        <v>142</v>
      </c>
      <c r="G1215" s="37"/>
      <c r="H1215" s="265"/>
      <c r="I1215" s="265">
        <v>44071</v>
      </c>
      <c r="J1215" s="115"/>
      <c r="K1215" s="629"/>
      <c r="L1215" s="37"/>
      <c r="M1215" s="678" t="s">
        <v>746</v>
      </c>
      <c r="N1215" s="681" t="s">
        <v>268</v>
      </c>
      <c r="O1215" s="645"/>
      <c r="P1215" s="262"/>
      <c r="Q1215" s="629"/>
      <c r="R1215" s="262"/>
      <c r="S1215" s="262"/>
      <c r="T1215" s="262"/>
      <c r="U1215" s="262"/>
      <c r="V1215" s="262"/>
      <c r="W1215" s="262"/>
      <c r="X1215" s="262"/>
      <c r="Y1215" s="262"/>
      <c r="Z1215" s="262"/>
      <c r="AA1215" s="262"/>
      <c r="AB1215" s="262"/>
      <c r="AC1215" s="262"/>
      <c r="AD1215" s="262"/>
      <c r="AE1215" s="262"/>
      <c r="AF1215" s="262"/>
      <c r="AG1215" s="37"/>
      <c r="AH1215" s="37"/>
    </row>
    <row r="1216" spans="1:34">
      <c r="A1216" s="666">
        <v>44055</v>
      </c>
      <c r="B1216" s="115" t="s">
        <v>206</v>
      </c>
      <c r="C1216" s="37">
        <v>881904074</v>
      </c>
      <c r="D1216" s="115" t="s">
        <v>139</v>
      </c>
      <c r="E1216" s="115" t="s">
        <v>140</v>
      </c>
      <c r="F1216" s="665"/>
      <c r="G1216" s="37"/>
      <c r="H1216" s="265"/>
      <c r="I1216" s="265"/>
      <c r="J1216" s="115"/>
      <c r="K1216" s="629"/>
      <c r="L1216" s="37"/>
      <c r="M1216" s="678"/>
      <c r="N1216" s="642"/>
      <c r="O1216" s="645"/>
      <c r="P1216" s="262"/>
      <c r="Q1216" s="629"/>
      <c r="R1216" s="262"/>
      <c r="S1216" s="262"/>
      <c r="T1216" s="262"/>
      <c r="U1216" s="262"/>
      <c r="V1216" s="262"/>
      <c r="W1216" s="262"/>
      <c r="X1216" s="262"/>
      <c r="Y1216" s="262"/>
      <c r="Z1216" s="262"/>
      <c r="AA1216" s="262"/>
      <c r="AB1216" s="262"/>
      <c r="AC1216" s="262"/>
      <c r="AD1216" s="262"/>
      <c r="AE1216" s="262"/>
      <c r="AF1216" s="262"/>
      <c r="AG1216" s="37"/>
      <c r="AH1216" s="37"/>
    </row>
    <row r="1217" spans="1:34">
      <c r="A1217" s="265">
        <v>44050</v>
      </c>
      <c r="B1217" s="115" t="s">
        <v>167</v>
      </c>
      <c r="C1217" s="37">
        <v>881905798</v>
      </c>
      <c r="D1217" s="115" t="s">
        <v>152</v>
      </c>
      <c r="E1217" s="115" t="s">
        <v>150</v>
      </c>
      <c r="F1217" s="115" t="s">
        <v>141</v>
      </c>
      <c r="G1217" s="265">
        <v>44053</v>
      </c>
      <c r="H1217" s="265">
        <v>44053</v>
      </c>
      <c r="I1217" s="37"/>
      <c r="J1217" s="115" t="s">
        <v>190</v>
      </c>
      <c r="K1217" s="629"/>
      <c r="L1217" s="37">
        <v>763</v>
      </c>
      <c r="M1217" s="678" t="s">
        <v>747</v>
      </c>
      <c r="N1217" s="642"/>
      <c r="O1217" s="645">
        <v>44053</v>
      </c>
      <c r="P1217" s="262">
        <v>109745</v>
      </c>
      <c r="Q1217" s="629"/>
      <c r="R1217" s="262"/>
      <c r="S1217" s="262"/>
      <c r="T1217" s="262"/>
      <c r="U1217" s="262"/>
      <c r="V1217" s="262"/>
      <c r="W1217" s="262"/>
      <c r="X1217" s="262"/>
      <c r="Y1217" s="262"/>
      <c r="Z1217" s="262"/>
      <c r="AA1217" s="262"/>
      <c r="AB1217" s="262"/>
      <c r="AC1217" s="262"/>
      <c r="AD1217" s="262"/>
      <c r="AE1217" s="262"/>
      <c r="AF1217" s="262"/>
      <c r="AG1217" s="37"/>
      <c r="AH1217" s="37"/>
    </row>
    <row r="1218" spans="1:34">
      <c r="A1218" s="666">
        <v>44060</v>
      </c>
      <c r="B1218" s="115" t="s">
        <v>149</v>
      </c>
      <c r="C1218" s="84">
        <v>881906205</v>
      </c>
      <c r="D1218" s="115" t="s">
        <v>139</v>
      </c>
      <c r="E1218" s="115" t="s">
        <v>140</v>
      </c>
      <c r="F1218" s="665" t="s">
        <v>258</v>
      </c>
      <c r="G1218" s="37"/>
      <c r="H1218" s="265">
        <v>44060</v>
      </c>
      <c r="I1218" s="265">
        <v>44077</v>
      </c>
      <c r="J1218" s="115" t="s">
        <v>258</v>
      </c>
      <c r="K1218" s="629"/>
      <c r="L1218" s="37">
        <v>175</v>
      </c>
      <c r="M1218" s="678" t="s">
        <v>748</v>
      </c>
      <c r="N1218" s="642"/>
      <c r="O1218" s="645"/>
      <c r="P1218" s="262"/>
      <c r="Q1218" s="629"/>
      <c r="R1218" s="262"/>
      <c r="S1218" s="262"/>
      <c r="T1218" s="262"/>
      <c r="U1218" s="262"/>
      <c r="V1218" s="262"/>
      <c r="W1218" s="262"/>
      <c r="X1218" s="262"/>
      <c r="Y1218" s="262"/>
      <c r="Z1218" s="262"/>
      <c r="AA1218" s="262"/>
      <c r="AB1218" s="262"/>
      <c r="AC1218" s="262"/>
      <c r="AD1218" s="262"/>
      <c r="AE1218" s="262"/>
      <c r="AF1218" s="262"/>
      <c r="AG1218" s="37"/>
      <c r="AH1218" s="37"/>
    </row>
    <row r="1219" spans="1:34">
      <c r="A1219" s="666">
        <v>44060</v>
      </c>
      <c r="B1219" s="115" t="s">
        <v>149</v>
      </c>
      <c r="C1219" s="84">
        <v>881906205</v>
      </c>
      <c r="D1219" s="115" t="s">
        <v>139</v>
      </c>
      <c r="E1219" s="115" t="s">
        <v>140</v>
      </c>
      <c r="F1219" s="665" t="s">
        <v>199</v>
      </c>
      <c r="G1219" s="37"/>
      <c r="H1219" s="265">
        <v>44063</v>
      </c>
      <c r="I1219" s="265">
        <v>44077</v>
      </c>
      <c r="J1219" s="115" t="s">
        <v>199</v>
      </c>
      <c r="K1219" s="629"/>
      <c r="L1219" s="37">
        <v>660.59</v>
      </c>
      <c r="M1219" s="678"/>
      <c r="N1219" s="642"/>
      <c r="O1219" s="645"/>
      <c r="P1219" s="262"/>
      <c r="Q1219" s="629"/>
      <c r="R1219" s="262"/>
      <c r="S1219" s="262"/>
      <c r="T1219" s="262"/>
      <c r="U1219" s="262"/>
      <c r="V1219" s="262"/>
      <c r="W1219" s="262"/>
      <c r="X1219" s="262"/>
      <c r="Y1219" s="262"/>
      <c r="Z1219" s="262"/>
      <c r="AA1219" s="262"/>
      <c r="AB1219" s="262"/>
      <c r="AC1219" s="262"/>
      <c r="AD1219" s="262"/>
      <c r="AE1219" s="262"/>
      <c r="AF1219" s="262"/>
      <c r="AG1219" s="37"/>
      <c r="AH1219" s="37"/>
    </row>
    <row r="1220" spans="1:34">
      <c r="A1220" s="666">
        <v>44060</v>
      </c>
      <c r="B1220" s="115" t="s">
        <v>149</v>
      </c>
      <c r="C1220" s="84">
        <v>881906205</v>
      </c>
      <c r="D1220" s="115" t="s">
        <v>139</v>
      </c>
      <c r="E1220" s="115" t="s">
        <v>140</v>
      </c>
      <c r="F1220" s="665" t="s">
        <v>199</v>
      </c>
      <c r="G1220" s="37"/>
      <c r="H1220" s="265">
        <v>44064</v>
      </c>
      <c r="I1220" s="265">
        <v>44077</v>
      </c>
      <c r="J1220" s="115" t="s">
        <v>199</v>
      </c>
      <c r="K1220" s="629"/>
      <c r="L1220" s="37">
        <v>336.33</v>
      </c>
      <c r="M1220" s="678"/>
      <c r="N1220" s="642"/>
      <c r="O1220" s="645"/>
      <c r="P1220" s="262"/>
      <c r="Q1220" s="629"/>
      <c r="R1220" s="262"/>
      <c r="S1220" s="262"/>
      <c r="T1220" s="262"/>
      <c r="U1220" s="262"/>
      <c r="V1220" s="262"/>
      <c r="W1220" s="262"/>
      <c r="X1220" s="262"/>
      <c r="Y1220" s="262"/>
      <c r="Z1220" s="262"/>
      <c r="AA1220" s="262"/>
      <c r="AB1220" s="262"/>
      <c r="AC1220" s="262"/>
      <c r="AD1220" s="262"/>
      <c r="AE1220" s="262"/>
      <c r="AF1220" s="262"/>
      <c r="AG1220" s="37"/>
      <c r="AH1220" s="37"/>
    </row>
    <row r="1221" spans="1:34">
      <c r="A1221" s="666">
        <v>44056</v>
      </c>
      <c r="B1221" s="115" t="s">
        <v>146</v>
      </c>
      <c r="C1221" s="37">
        <v>881908221</v>
      </c>
      <c r="D1221" s="115" t="s">
        <v>139</v>
      </c>
      <c r="E1221" s="115" t="s">
        <v>140</v>
      </c>
      <c r="F1221" s="665" t="s">
        <v>142</v>
      </c>
      <c r="G1221" s="37"/>
      <c r="H1221" s="265"/>
      <c r="I1221" s="265">
        <v>44071</v>
      </c>
      <c r="J1221" s="115"/>
      <c r="K1221" s="629"/>
      <c r="L1221" s="37"/>
      <c r="M1221" s="678" t="s">
        <v>209</v>
      </c>
      <c r="N1221" s="642"/>
      <c r="O1221" s="645">
        <v>44065</v>
      </c>
      <c r="P1221" s="262">
        <v>999</v>
      </c>
      <c r="Q1221" s="629"/>
      <c r="R1221" s="262"/>
      <c r="S1221" s="262"/>
      <c r="T1221" s="262"/>
      <c r="U1221" s="262"/>
      <c r="V1221" s="262"/>
      <c r="W1221" s="262"/>
      <c r="X1221" s="262"/>
      <c r="Y1221" s="262"/>
      <c r="Z1221" s="262"/>
      <c r="AA1221" s="262"/>
      <c r="AB1221" s="262"/>
      <c r="AC1221" s="262"/>
      <c r="AD1221" s="262"/>
      <c r="AE1221" s="262"/>
      <c r="AF1221" s="262"/>
      <c r="AG1221" s="37"/>
      <c r="AH1221" s="37"/>
    </row>
    <row r="1222" spans="1:34">
      <c r="A1222" s="265">
        <v>44047</v>
      </c>
      <c r="B1222" s="115" t="s">
        <v>144</v>
      </c>
      <c r="C1222" s="37">
        <v>881911045</v>
      </c>
      <c r="D1222" s="115" t="s">
        <v>139</v>
      </c>
      <c r="E1222" s="115" t="s">
        <v>140</v>
      </c>
      <c r="F1222" s="37"/>
      <c r="G1222" s="37"/>
      <c r="H1222" s="37"/>
      <c r="I1222" s="265">
        <v>44071</v>
      </c>
      <c r="J1222" s="37"/>
      <c r="K1222" s="629"/>
      <c r="L1222" s="37"/>
      <c r="M1222" s="572"/>
      <c r="N1222" s="37"/>
      <c r="O1222" s="37"/>
      <c r="P1222" s="37"/>
      <c r="Q1222" s="37"/>
      <c r="R1222" s="37"/>
      <c r="S1222" s="262"/>
      <c r="T1222" s="262"/>
      <c r="U1222" s="262"/>
      <c r="V1222" s="262"/>
      <c r="W1222" s="262"/>
      <c r="X1222" s="262"/>
      <c r="Y1222" s="262"/>
      <c r="Z1222" s="262"/>
      <c r="AA1222" s="262"/>
      <c r="AB1222" s="262"/>
      <c r="AC1222" s="262"/>
      <c r="AD1222" s="262"/>
      <c r="AE1222" s="262"/>
      <c r="AF1222" s="262"/>
      <c r="AG1222" s="37"/>
      <c r="AH1222" s="37"/>
    </row>
    <row r="1223" spans="1:34">
      <c r="A1223" s="265">
        <v>44069</v>
      </c>
      <c r="B1223" s="115" t="s">
        <v>227</v>
      </c>
      <c r="C1223" s="37">
        <v>881914744</v>
      </c>
      <c r="D1223" s="115" t="s">
        <v>139</v>
      </c>
      <c r="E1223" s="115" t="s">
        <v>147</v>
      </c>
      <c r="F1223" s="115" t="s">
        <v>168</v>
      </c>
      <c r="G1223" s="37"/>
      <c r="H1223" s="37"/>
      <c r="I1223" s="37"/>
      <c r="J1223" s="37"/>
      <c r="K1223" s="629"/>
      <c r="L1223" s="37"/>
      <c r="M1223" s="572"/>
      <c r="N1223" s="84"/>
      <c r="O1223" s="84"/>
      <c r="P1223" s="84"/>
      <c r="Q1223" s="84"/>
      <c r="R1223" s="84"/>
      <c r="S1223" s="262"/>
      <c r="T1223" s="262"/>
      <c r="U1223" s="262"/>
      <c r="V1223" s="262"/>
      <c r="W1223" s="262"/>
      <c r="X1223" s="262"/>
      <c r="Y1223" s="262"/>
      <c r="Z1223" s="262"/>
      <c r="AA1223" s="262"/>
      <c r="AB1223" s="262"/>
      <c r="AC1223" s="262"/>
      <c r="AD1223" s="262"/>
      <c r="AE1223" s="262"/>
      <c r="AF1223" s="262"/>
      <c r="AG1223" s="37"/>
      <c r="AH1223" s="37"/>
    </row>
    <row r="1224" spans="1:34">
      <c r="A1224" s="265">
        <v>44048</v>
      </c>
      <c r="B1224" s="115" t="s">
        <v>281</v>
      </c>
      <c r="C1224" s="37">
        <v>881915540</v>
      </c>
      <c r="D1224" s="115" t="s">
        <v>139</v>
      </c>
      <c r="E1224" s="115" t="s">
        <v>140</v>
      </c>
      <c r="F1224" s="115" t="s">
        <v>163</v>
      </c>
      <c r="G1224" s="37"/>
      <c r="H1224" s="37"/>
      <c r="I1224" s="265">
        <v>44063</v>
      </c>
      <c r="J1224" s="37"/>
      <c r="K1224" s="629"/>
      <c r="L1224" s="37"/>
      <c r="M1224" s="678" t="s">
        <v>195</v>
      </c>
      <c r="N1224" s="37"/>
      <c r="O1224" s="37"/>
      <c r="P1224" s="37"/>
      <c r="Q1224" s="37"/>
      <c r="R1224" s="37"/>
      <c r="S1224" s="262"/>
      <c r="T1224" s="262"/>
      <c r="U1224" s="262"/>
      <c r="V1224" s="262"/>
      <c r="W1224" s="262"/>
      <c r="X1224" s="262"/>
      <c r="Y1224" s="262"/>
      <c r="Z1224" s="262"/>
      <c r="AA1224" s="262"/>
      <c r="AB1224" s="262"/>
      <c r="AC1224" s="262"/>
      <c r="AD1224" s="262"/>
      <c r="AE1224" s="262"/>
      <c r="AF1224" s="262"/>
      <c r="AG1224" s="37"/>
      <c r="AH1224" s="37"/>
    </row>
    <row r="1225" spans="1:34">
      <c r="A1225" s="666">
        <v>44062</v>
      </c>
      <c r="B1225" s="115" t="s">
        <v>281</v>
      </c>
      <c r="C1225" s="23">
        <v>881916012</v>
      </c>
      <c r="D1225" s="115" t="s">
        <v>139</v>
      </c>
      <c r="E1225" s="115" t="s">
        <v>140</v>
      </c>
      <c r="F1225" s="665" t="s">
        <v>573</v>
      </c>
      <c r="G1225" s="37"/>
      <c r="H1225" s="265"/>
      <c r="I1225" s="265">
        <v>44075</v>
      </c>
      <c r="J1225" s="115"/>
      <c r="K1225" s="629"/>
      <c r="L1225" s="37"/>
      <c r="M1225" s="678" t="s">
        <v>195</v>
      </c>
      <c r="N1225" s="642"/>
      <c r="O1225" s="645"/>
      <c r="P1225" s="262"/>
      <c r="Q1225" s="629"/>
      <c r="R1225" s="262"/>
      <c r="S1225" s="262"/>
      <c r="T1225" s="262"/>
      <c r="U1225" s="262"/>
      <c r="V1225" s="262"/>
      <c r="W1225" s="262"/>
      <c r="X1225" s="262"/>
      <c r="Y1225" s="262"/>
      <c r="Z1225" s="262"/>
      <c r="AA1225" s="262"/>
      <c r="AB1225" s="262"/>
      <c r="AC1225" s="262"/>
      <c r="AD1225" s="262"/>
      <c r="AE1225" s="262"/>
      <c r="AF1225" s="262"/>
      <c r="AG1225" s="37"/>
      <c r="AH1225" s="37"/>
    </row>
    <row r="1226" spans="1:34">
      <c r="A1226" s="666">
        <v>44055</v>
      </c>
      <c r="B1226" s="115" t="s">
        <v>154</v>
      </c>
      <c r="C1226" s="37">
        <v>881916923</v>
      </c>
      <c r="D1226" s="115" t="s">
        <v>152</v>
      </c>
      <c r="E1226" s="115" t="s">
        <v>147</v>
      </c>
      <c r="F1226" s="665"/>
      <c r="G1226" s="37"/>
      <c r="H1226" s="265"/>
      <c r="I1226" s="265"/>
      <c r="J1226" s="115"/>
      <c r="K1226" s="629"/>
      <c r="L1226" s="37"/>
      <c r="M1226" s="678"/>
      <c r="N1226" s="642"/>
      <c r="O1226" s="645"/>
      <c r="P1226" s="262"/>
      <c r="Q1226" s="629"/>
      <c r="R1226" s="262"/>
      <c r="S1226" s="262"/>
      <c r="T1226" s="262"/>
      <c r="U1226" s="262"/>
      <c r="V1226" s="262"/>
      <c r="W1226" s="262"/>
      <c r="X1226" s="262"/>
      <c r="Y1226" s="262"/>
      <c r="Z1226" s="262"/>
      <c r="AA1226" s="262"/>
      <c r="AB1226" s="262"/>
      <c r="AC1226" s="262"/>
      <c r="AD1226" s="262"/>
      <c r="AE1226" s="262"/>
      <c r="AF1226" s="262"/>
      <c r="AG1226" s="37"/>
      <c r="AH1226" s="37"/>
    </row>
    <row r="1227" spans="1:34">
      <c r="A1227" s="666">
        <v>44054</v>
      </c>
      <c r="B1227" s="115" t="s">
        <v>154</v>
      </c>
      <c r="C1227" s="37">
        <v>881919495</v>
      </c>
      <c r="D1227" s="115" t="s">
        <v>139</v>
      </c>
      <c r="E1227" s="115" t="s">
        <v>140</v>
      </c>
      <c r="F1227" s="665" t="s">
        <v>168</v>
      </c>
      <c r="G1227" s="37"/>
      <c r="H1227" s="265"/>
      <c r="I1227" s="265">
        <v>44068</v>
      </c>
      <c r="J1227" s="115"/>
      <c r="K1227" s="629"/>
      <c r="L1227" s="37"/>
      <c r="M1227" s="678" t="s">
        <v>749</v>
      </c>
      <c r="N1227" s="642"/>
      <c r="O1227" s="645"/>
      <c r="P1227" s="262"/>
      <c r="Q1227" s="629"/>
      <c r="R1227" s="262"/>
      <c r="S1227" s="262"/>
      <c r="T1227" s="262"/>
      <c r="U1227" s="262"/>
      <c r="V1227" s="262"/>
      <c r="W1227" s="262"/>
      <c r="X1227" s="262"/>
      <c r="Y1227" s="262"/>
      <c r="Z1227" s="262"/>
      <c r="AA1227" s="262"/>
      <c r="AB1227" s="262"/>
      <c r="AC1227" s="262"/>
      <c r="AD1227" s="262"/>
      <c r="AE1227" s="262"/>
      <c r="AF1227" s="262"/>
      <c r="AG1227" s="37"/>
      <c r="AH1227" s="37"/>
    </row>
    <row r="1228" spans="1:34">
      <c r="A1228" s="666">
        <v>44055</v>
      </c>
      <c r="B1228" s="115" t="s">
        <v>175</v>
      </c>
      <c r="C1228" s="37">
        <v>881921819</v>
      </c>
      <c r="D1228" s="115" t="s">
        <v>139</v>
      </c>
      <c r="E1228" s="115" t="s">
        <v>100</v>
      </c>
      <c r="F1228" s="665" t="s">
        <v>168</v>
      </c>
      <c r="G1228" s="37"/>
      <c r="H1228" s="265">
        <v>44055</v>
      </c>
      <c r="I1228" s="265"/>
      <c r="J1228" s="115" t="s">
        <v>168</v>
      </c>
      <c r="K1228" s="629"/>
      <c r="L1228" s="37">
        <v>50</v>
      </c>
      <c r="M1228" s="678" t="s">
        <v>378</v>
      </c>
      <c r="N1228" s="642"/>
      <c r="O1228" s="645"/>
      <c r="P1228" s="262"/>
      <c r="Q1228" s="629"/>
      <c r="R1228" s="262"/>
      <c r="S1228" s="262"/>
      <c r="T1228" s="262"/>
      <c r="U1228" s="262"/>
      <c r="V1228" s="262"/>
      <c r="W1228" s="262"/>
      <c r="X1228" s="262"/>
      <c r="Y1228" s="262"/>
      <c r="Z1228" s="262"/>
      <c r="AA1228" s="262"/>
      <c r="AB1228" s="262"/>
      <c r="AC1228" s="262"/>
      <c r="AD1228" s="262"/>
      <c r="AE1228" s="262"/>
      <c r="AF1228" s="262"/>
      <c r="AG1228" s="37"/>
      <c r="AH1228" s="37"/>
    </row>
    <row r="1229" spans="1:34">
      <c r="A1229" s="666">
        <v>44055</v>
      </c>
      <c r="B1229" s="115" t="s">
        <v>175</v>
      </c>
      <c r="C1229" s="37">
        <v>881921819</v>
      </c>
      <c r="D1229" s="115" t="s">
        <v>139</v>
      </c>
      <c r="E1229" s="115" t="s">
        <v>100</v>
      </c>
      <c r="F1229" s="665" t="s">
        <v>168</v>
      </c>
      <c r="G1229" s="37"/>
      <c r="H1229" s="265">
        <v>44057</v>
      </c>
      <c r="I1229" s="265"/>
      <c r="J1229" s="115" t="s">
        <v>168</v>
      </c>
      <c r="K1229" s="629"/>
      <c r="L1229" s="37">
        <v>50</v>
      </c>
      <c r="M1229" s="678" t="s">
        <v>245</v>
      </c>
      <c r="N1229" s="642"/>
      <c r="O1229" s="645"/>
      <c r="P1229" s="262"/>
      <c r="Q1229" s="629"/>
      <c r="R1229" s="262"/>
      <c r="S1229" s="262"/>
      <c r="T1229" s="262"/>
      <c r="U1229" s="262"/>
      <c r="V1229" s="262"/>
      <c r="W1229" s="262"/>
      <c r="X1229" s="262"/>
      <c r="Y1229" s="262"/>
      <c r="Z1229" s="262"/>
      <c r="AA1229" s="262"/>
      <c r="AB1229" s="262"/>
      <c r="AC1229" s="262"/>
      <c r="AD1229" s="262"/>
      <c r="AE1229" s="262"/>
      <c r="AF1229" s="262"/>
      <c r="AG1229" s="37"/>
      <c r="AH1229" s="37"/>
    </row>
    <row r="1230" spans="1:34">
      <c r="A1230" s="265">
        <v>44070</v>
      </c>
      <c r="B1230" s="115" t="s">
        <v>227</v>
      </c>
      <c r="C1230" s="37">
        <v>881925289</v>
      </c>
      <c r="D1230" s="115" t="s">
        <v>139</v>
      </c>
      <c r="E1230" s="115" t="s">
        <v>140</v>
      </c>
      <c r="F1230" s="115" t="s">
        <v>750</v>
      </c>
      <c r="G1230" s="37"/>
      <c r="H1230" s="37"/>
      <c r="I1230" s="37"/>
      <c r="J1230" s="37"/>
      <c r="K1230" s="629"/>
      <c r="L1230" s="37"/>
      <c r="M1230" s="678" t="s">
        <v>209</v>
      </c>
      <c r="N1230" s="664" t="s">
        <v>268</v>
      </c>
      <c r="O1230" s="84"/>
      <c r="P1230" s="84"/>
      <c r="Q1230" s="84"/>
      <c r="R1230" s="84"/>
      <c r="S1230" s="262"/>
      <c r="T1230" s="262"/>
      <c r="U1230" s="262"/>
      <c r="V1230" s="262"/>
      <c r="W1230" s="262"/>
      <c r="X1230" s="262"/>
      <c r="Y1230" s="262"/>
      <c r="Z1230" s="262"/>
      <c r="AA1230" s="262"/>
      <c r="AB1230" s="262"/>
      <c r="AC1230" s="262"/>
      <c r="AD1230" s="262"/>
      <c r="AE1230" s="262"/>
      <c r="AF1230" s="262"/>
      <c r="AG1230" s="37"/>
      <c r="AH1230" s="37"/>
    </row>
    <row r="1231" spans="1:34">
      <c r="A1231" s="666">
        <v>44063</v>
      </c>
      <c r="B1231" s="115" t="s">
        <v>154</v>
      </c>
      <c r="C1231" s="84">
        <v>881925351</v>
      </c>
      <c r="D1231" s="115" t="s">
        <v>139</v>
      </c>
      <c r="E1231" s="115" t="s">
        <v>100</v>
      </c>
      <c r="F1231" s="665"/>
      <c r="G1231" s="265"/>
      <c r="H1231" s="265"/>
      <c r="I1231" s="265">
        <v>44078</v>
      </c>
      <c r="J1231" s="115"/>
      <c r="K1231" s="629"/>
      <c r="L1231" s="37"/>
      <c r="M1231" s="678"/>
      <c r="N1231" s="642"/>
      <c r="O1231" s="645"/>
      <c r="P1231" s="262"/>
      <c r="Q1231" s="629"/>
      <c r="R1231" s="262"/>
      <c r="S1231" s="262"/>
      <c r="T1231" s="262"/>
      <c r="U1231" s="262"/>
      <c r="V1231" s="262"/>
      <c r="W1231" s="262"/>
      <c r="X1231" s="262"/>
      <c r="Y1231" s="262"/>
      <c r="Z1231" s="262"/>
      <c r="AA1231" s="262"/>
      <c r="AB1231" s="262"/>
      <c r="AC1231" s="262"/>
      <c r="AD1231" s="262"/>
      <c r="AE1231" s="262"/>
      <c r="AF1231" s="262"/>
      <c r="AG1231" s="37"/>
      <c r="AH1231" s="37"/>
    </row>
    <row r="1232" spans="1:34">
      <c r="A1232" s="265">
        <v>44049</v>
      </c>
      <c r="B1232" s="115" t="s">
        <v>154</v>
      </c>
      <c r="C1232" s="37">
        <v>881926085</v>
      </c>
      <c r="D1232" s="115" t="s">
        <v>139</v>
      </c>
      <c r="E1232" s="115" t="s">
        <v>140</v>
      </c>
      <c r="F1232" s="37"/>
      <c r="G1232" s="37"/>
      <c r="H1232" s="265">
        <v>44056</v>
      </c>
      <c r="I1232" s="265">
        <v>44064</v>
      </c>
      <c r="J1232" s="115" t="s">
        <v>751</v>
      </c>
      <c r="K1232" s="629"/>
      <c r="L1232" s="37">
        <v>9.9</v>
      </c>
      <c r="M1232" s="678" t="s">
        <v>308</v>
      </c>
      <c r="N1232" s="642"/>
      <c r="O1232" s="645"/>
      <c r="P1232" s="262"/>
      <c r="Q1232" s="629"/>
      <c r="R1232" s="262"/>
      <c r="S1232" s="262"/>
      <c r="T1232" s="262"/>
      <c r="U1232" s="262"/>
      <c r="V1232" s="262"/>
      <c r="W1232" s="262"/>
      <c r="X1232" s="262"/>
      <c r="Y1232" s="262"/>
      <c r="Z1232" s="262"/>
      <c r="AA1232" s="262"/>
      <c r="AB1232" s="262"/>
      <c r="AC1232" s="262"/>
      <c r="AD1232" s="262"/>
      <c r="AE1232" s="262"/>
      <c r="AF1232" s="262"/>
      <c r="AG1232" s="37"/>
      <c r="AH1232" s="37"/>
    </row>
    <row r="1233" spans="1:34">
      <c r="A1233" s="265">
        <v>44049</v>
      </c>
      <c r="B1233" s="115" t="s">
        <v>154</v>
      </c>
      <c r="C1233" s="37">
        <v>881926085</v>
      </c>
      <c r="D1233" s="115" t="s">
        <v>139</v>
      </c>
      <c r="E1233" s="115" t="s">
        <v>140</v>
      </c>
      <c r="F1233" s="37"/>
      <c r="G1233" s="37"/>
      <c r="H1233" s="265">
        <v>44069</v>
      </c>
      <c r="I1233" s="265"/>
      <c r="J1233" s="115" t="s">
        <v>168</v>
      </c>
      <c r="K1233" s="629"/>
      <c r="L1233" s="37">
        <v>360</v>
      </c>
      <c r="M1233" s="678" t="s">
        <v>266</v>
      </c>
      <c r="N1233" s="642"/>
      <c r="O1233" s="645"/>
      <c r="P1233" s="262"/>
      <c r="Q1233" s="629"/>
      <c r="R1233" s="262"/>
      <c r="S1233" s="262"/>
      <c r="T1233" s="262"/>
      <c r="U1233" s="262"/>
      <c r="V1233" s="262"/>
      <c r="W1233" s="262"/>
      <c r="X1233" s="262"/>
      <c r="Y1233" s="262"/>
      <c r="Z1233" s="262"/>
      <c r="AA1233" s="262"/>
      <c r="AB1233" s="262"/>
      <c r="AC1233" s="262"/>
      <c r="AD1233" s="262"/>
      <c r="AE1233" s="262"/>
      <c r="AF1233" s="262"/>
      <c r="AG1233" s="37"/>
      <c r="AH1233" s="37"/>
    </row>
    <row r="1234" spans="1:34">
      <c r="A1234" s="265">
        <v>44067</v>
      </c>
      <c r="B1234" s="115" t="s">
        <v>154</v>
      </c>
      <c r="C1234" s="37">
        <v>881927977</v>
      </c>
      <c r="D1234" s="115" t="s">
        <v>139</v>
      </c>
      <c r="E1234" s="115" t="s">
        <v>100</v>
      </c>
      <c r="F1234" s="84"/>
      <c r="G1234" s="84"/>
      <c r="H1234" s="84"/>
      <c r="I1234" s="403">
        <v>44081</v>
      </c>
      <c r="J1234" s="84"/>
      <c r="K1234" s="416"/>
      <c r="L1234" s="37"/>
      <c r="M1234" s="572"/>
      <c r="N1234" s="84"/>
      <c r="O1234" s="84"/>
      <c r="P1234" s="84"/>
      <c r="Q1234" s="84"/>
      <c r="R1234" s="84"/>
      <c r="S1234" s="262"/>
      <c r="T1234" s="262"/>
      <c r="U1234" s="262"/>
      <c r="V1234" s="262"/>
      <c r="W1234" s="262"/>
      <c r="X1234" s="262"/>
      <c r="Y1234" s="262"/>
      <c r="Z1234" s="262"/>
      <c r="AA1234" s="262"/>
      <c r="AB1234" s="262"/>
      <c r="AC1234" s="262"/>
      <c r="AD1234" s="262"/>
      <c r="AE1234" s="262"/>
      <c r="AF1234" s="262"/>
      <c r="AG1234" s="37"/>
      <c r="AH1234" s="37"/>
    </row>
    <row r="1235" spans="1:34">
      <c r="A1235" s="666">
        <v>44057</v>
      </c>
      <c r="B1235" s="115" t="s">
        <v>154</v>
      </c>
      <c r="C1235" s="23">
        <v>881928086</v>
      </c>
      <c r="D1235" s="115" t="s">
        <v>139</v>
      </c>
      <c r="E1235" s="115" t="s">
        <v>100</v>
      </c>
      <c r="F1235" s="665"/>
      <c r="G1235" s="37"/>
      <c r="H1235" s="265"/>
      <c r="I1235" s="265">
        <v>44074</v>
      </c>
      <c r="J1235" s="115"/>
      <c r="K1235" s="629"/>
      <c r="L1235" s="37"/>
      <c r="M1235" s="678"/>
      <c r="N1235" s="642"/>
      <c r="O1235" s="645"/>
      <c r="P1235" s="262"/>
      <c r="Q1235" s="629"/>
      <c r="R1235" s="262"/>
      <c r="S1235" s="262"/>
      <c r="T1235" s="262"/>
      <c r="U1235" s="262"/>
      <c r="V1235" s="262"/>
      <c r="W1235" s="262"/>
      <c r="X1235" s="262"/>
      <c r="Y1235" s="262"/>
      <c r="Z1235" s="262"/>
      <c r="AA1235" s="262"/>
      <c r="AB1235" s="262"/>
      <c r="AC1235" s="262"/>
      <c r="AD1235" s="262"/>
      <c r="AE1235" s="262"/>
      <c r="AF1235" s="262"/>
      <c r="AG1235" s="37"/>
      <c r="AH1235" s="37"/>
    </row>
    <row r="1236" spans="1:34">
      <c r="A1236" s="265">
        <v>44046</v>
      </c>
      <c r="B1236" s="115" t="s">
        <v>227</v>
      </c>
      <c r="C1236" s="37">
        <v>881928308</v>
      </c>
      <c r="D1236" s="115" t="s">
        <v>139</v>
      </c>
      <c r="E1236" s="115" t="s">
        <v>140</v>
      </c>
      <c r="F1236" s="115" t="s">
        <v>168</v>
      </c>
      <c r="G1236" s="265">
        <v>44046</v>
      </c>
      <c r="H1236" s="265">
        <v>44046</v>
      </c>
      <c r="I1236" s="265"/>
      <c r="J1236" s="115" t="s">
        <v>168</v>
      </c>
      <c r="K1236" s="629"/>
      <c r="L1236" s="37">
        <v>40</v>
      </c>
      <c r="M1236" s="678" t="s">
        <v>752</v>
      </c>
      <c r="N1236" s="37"/>
      <c r="O1236" s="37"/>
      <c r="P1236" s="37"/>
      <c r="Q1236" s="37"/>
      <c r="R1236" s="37"/>
      <c r="S1236" s="262"/>
      <c r="T1236" s="262"/>
      <c r="U1236" s="262"/>
      <c r="V1236" s="262"/>
      <c r="W1236" s="262"/>
      <c r="X1236" s="262"/>
      <c r="Y1236" s="262"/>
      <c r="Z1236" s="262"/>
      <c r="AA1236" s="262"/>
      <c r="AB1236" s="262"/>
      <c r="AC1236" s="262"/>
      <c r="AD1236" s="262"/>
      <c r="AE1236" s="262"/>
      <c r="AF1236" s="262"/>
      <c r="AG1236" s="37"/>
      <c r="AH1236" s="37"/>
    </row>
    <row r="1237" spans="1:34">
      <c r="A1237" s="265">
        <v>44047</v>
      </c>
      <c r="B1237" s="115" t="s">
        <v>206</v>
      </c>
      <c r="C1237" s="37">
        <v>881928798</v>
      </c>
      <c r="D1237" s="115" t="s">
        <v>139</v>
      </c>
      <c r="E1237" s="115" t="s">
        <v>140</v>
      </c>
      <c r="F1237" s="115" t="s">
        <v>390</v>
      </c>
      <c r="G1237" s="265">
        <v>44047</v>
      </c>
      <c r="H1237" s="265">
        <v>44047</v>
      </c>
      <c r="I1237" s="265">
        <v>44063</v>
      </c>
      <c r="J1237" s="115" t="s">
        <v>390</v>
      </c>
      <c r="K1237" s="629"/>
      <c r="L1237" s="37">
        <v>560</v>
      </c>
      <c r="M1237" s="572"/>
      <c r="N1237" s="37"/>
      <c r="O1237" s="37"/>
      <c r="P1237" s="37"/>
      <c r="Q1237" s="37"/>
      <c r="R1237" s="37"/>
      <c r="S1237" s="262"/>
      <c r="T1237" s="262"/>
      <c r="U1237" s="262"/>
      <c r="V1237" s="262"/>
      <c r="W1237" s="262"/>
      <c r="X1237" s="262"/>
      <c r="Y1237" s="262"/>
      <c r="Z1237" s="262"/>
      <c r="AA1237" s="262"/>
      <c r="AB1237" s="262"/>
      <c r="AC1237" s="262"/>
      <c r="AD1237" s="262"/>
      <c r="AE1237" s="262"/>
      <c r="AF1237" s="262"/>
      <c r="AG1237" s="37"/>
      <c r="AH1237" s="37"/>
    </row>
    <row r="1238" spans="1:34">
      <c r="A1238" s="265">
        <v>44046</v>
      </c>
      <c r="B1238" s="115" t="s">
        <v>167</v>
      </c>
      <c r="C1238" s="37">
        <v>881929050</v>
      </c>
      <c r="D1238" s="115" t="s">
        <v>139</v>
      </c>
      <c r="E1238" s="115" t="s">
        <v>140</v>
      </c>
      <c r="F1238" s="115" t="s">
        <v>142</v>
      </c>
      <c r="G1238" s="37"/>
      <c r="H1238" s="37"/>
      <c r="I1238" s="265">
        <v>44057</v>
      </c>
      <c r="J1238" s="37"/>
      <c r="K1238" s="629"/>
      <c r="L1238" s="37"/>
      <c r="M1238" s="572"/>
      <c r="N1238" s="37"/>
      <c r="O1238" s="37"/>
      <c r="P1238" s="37"/>
      <c r="Q1238" s="37"/>
      <c r="R1238" s="37"/>
      <c r="S1238" s="262"/>
      <c r="T1238" s="262"/>
      <c r="U1238" s="262"/>
      <c r="V1238" s="262"/>
      <c r="W1238" s="262"/>
      <c r="X1238" s="262"/>
      <c r="Y1238" s="262"/>
      <c r="Z1238" s="262"/>
      <c r="AA1238" s="262"/>
      <c r="AB1238" s="262"/>
      <c r="AC1238" s="262"/>
      <c r="AD1238" s="262"/>
      <c r="AE1238" s="262"/>
      <c r="AF1238" s="262"/>
      <c r="AG1238" s="37"/>
      <c r="AH1238" s="37"/>
    </row>
    <row r="1239" spans="1:34">
      <c r="A1239" s="666">
        <v>44055</v>
      </c>
      <c r="B1239" s="115" t="s">
        <v>227</v>
      </c>
      <c r="C1239" s="37">
        <v>881929338</v>
      </c>
      <c r="D1239" s="115" t="s">
        <v>139</v>
      </c>
      <c r="E1239" s="115" t="s">
        <v>140</v>
      </c>
      <c r="F1239" s="665" t="s">
        <v>142</v>
      </c>
      <c r="G1239" s="37"/>
      <c r="H1239" s="265"/>
      <c r="I1239" s="265">
        <v>44069</v>
      </c>
      <c r="J1239" s="115"/>
      <c r="K1239" s="629"/>
      <c r="L1239" s="37"/>
      <c r="M1239" s="678" t="s">
        <v>753</v>
      </c>
      <c r="N1239" s="681" t="s">
        <v>268</v>
      </c>
      <c r="O1239" s="645"/>
      <c r="P1239" s="262"/>
      <c r="Q1239" s="629"/>
      <c r="R1239" s="262"/>
      <c r="S1239" s="262"/>
      <c r="T1239" s="262"/>
      <c r="U1239" s="262"/>
      <c r="V1239" s="262"/>
      <c r="W1239" s="262"/>
      <c r="X1239" s="262"/>
      <c r="Y1239" s="262"/>
      <c r="Z1239" s="262"/>
      <c r="AA1239" s="262"/>
      <c r="AB1239" s="262"/>
      <c r="AC1239" s="262"/>
      <c r="AD1239" s="262"/>
      <c r="AE1239" s="262"/>
      <c r="AF1239" s="262"/>
      <c r="AG1239" s="37"/>
      <c r="AH1239" s="37"/>
    </row>
    <row r="1240" spans="1:34">
      <c r="A1240" s="666">
        <v>44056</v>
      </c>
      <c r="B1240" s="115" t="s">
        <v>154</v>
      </c>
      <c r="C1240" s="37">
        <v>881932061</v>
      </c>
      <c r="D1240" s="115" t="s">
        <v>139</v>
      </c>
      <c r="E1240" s="115" t="s">
        <v>100</v>
      </c>
      <c r="F1240" s="665"/>
      <c r="G1240" s="37"/>
      <c r="H1240" s="265"/>
      <c r="I1240" s="265">
        <v>44070</v>
      </c>
      <c r="J1240" s="115"/>
      <c r="K1240" s="629"/>
      <c r="L1240" s="37"/>
      <c r="M1240" s="678"/>
      <c r="N1240" s="642"/>
      <c r="O1240" s="645"/>
      <c r="P1240" s="262"/>
      <c r="Q1240" s="629"/>
      <c r="R1240" s="262"/>
      <c r="S1240" s="262"/>
      <c r="T1240" s="262"/>
      <c r="U1240" s="262"/>
      <c r="V1240" s="262"/>
      <c r="W1240" s="262"/>
      <c r="X1240" s="262"/>
      <c r="Y1240" s="262"/>
      <c r="Z1240" s="262"/>
      <c r="AA1240" s="262"/>
      <c r="AB1240" s="262"/>
      <c r="AC1240" s="262"/>
      <c r="AD1240" s="262"/>
      <c r="AE1240" s="262"/>
      <c r="AF1240" s="262"/>
      <c r="AG1240" s="37"/>
      <c r="AH1240" s="37"/>
    </row>
    <row r="1241" spans="1:34">
      <c r="A1241" s="666">
        <v>44061</v>
      </c>
      <c r="B1241" s="115" t="s">
        <v>227</v>
      </c>
      <c r="C1241" s="23">
        <v>881932173</v>
      </c>
      <c r="D1241" s="115" t="s">
        <v>139</v>
      </c>
      <c r="E1241" s="115" t="s">
        <v>140</v>
      </c>
      <c r="F1241" s="665" t="s">
        <v>754</v>
      </c>
      <c r="G1241" s="265"/>
      <c r="H1241" s="265"/>
      <c r="I1241" s="265">
        <v>44076</v>
      </c>
      <c r="J1241" s="115"/>
      <c r="K1241" s="629"/>
      <c r="L1241" s="37"/>
      <c r="M1241" s="678" t="s">
        <v>755</v>
      </c>
      <c r="N1241" s="642" t="s">
        <v>268</v>
      </c>
      <c r="O1241" s="645"/>
      <c r="P1241" s="262"/>
      <c r="Q1241" s="629"/>
      <c r="R1241" s="262"/>
      <c r="S1241" s="262"/>
      <c r="T1241" s="262"/>
      <c r="U1241" s="262"/>
      <c r="V1241" s="262"/>
      <c r="W1241" s="262"/>
      <c r="X1241" s="262"/>
      <c r="Y1241" s="262"/>
      <c r="Z1241" s="262"/>
      <c r="AA1241" s="262"/>
      <c r="AB1241" s="262"/>
      <c r="AC1241" s="262"/>
      <c r="AD1241" s="262"/>
      <c r="AE1241" s="262"/>
      <c r="AF1241" s="262"/>
      <c r="AG1241" s="37"/>
      <c r="AH1241" s="37"/>
    </row>
    <row r="1242" spans="1:34">
      <c r="A1242" s="265">
        <v>44070</v>
      </c>
      <c r="B1242" s="115" t="s">
        <v>146</v>
      </c>
      <c r="C1242" s="37">
        <v>881933499</v>
      </c>
      <c r="D1242" s="115" t="s">
        <v>139</v>
      </c>
      <c r="E1242" s="115" t="s">
        <v>147</v>
      </c>
      <c r="F1242" s="37"/>
      <c r="G1242" s="37"/>
      <c r="H1242" s="37"/>
      <c r="I1242" s="37"/>
      <c r="J1242" s="37"/>
      <c r="K1242" s="629"/>
      <c r="L1242" s="37"/>
      <c r="M1242" s="572"/>
      <c r="N1242" s="84"/>
      <c r="O1242" s="403">
        <v>44070</v>
      </c>
      <c r="P1242" s="23">
        <v>1999</v>
      </c>
      <c r="Q1242" s="84"/>
      <c r="R1242" s="84"/>
      <c r="S1242" s="262"/>
      <c r="T1242" s="262"/>
      <c r="U1242" s="262"/>
      <c r="V1242" s="262"/>
      <c r="W1242" s="262"/>
      <c r="X1242" s="262"/>
      <c r="Y1242" s="262"/>
      <c r="Z1242" s="262"/>
      <c r="AA1242" s="262"/>
      <c r="AB1242" s="262"/>
      <c r="AC1242" s="262"/>
      <c r="AD1242" s="262"/>
      <c r="AE1242" s="262"/>
      <c r="AF1242" s="262"/>
      <c r="AG1242" s="37"/>
      <c r="AH1242" s="37"/>
    </row>
    <row r="1243" spans="1:34">
      <c r="A1243" s="265">
        <v>44047</v>
      </c>
      <c r="B1243" s="115" t="s">
        <v>144</v>
      </c>
      <c r="C1243" s="37">
        <v>881937418</v>
      </c>
      <c r="D1243" s="115" t="s">
        <v>152</v>
      </c>
      <c r="E1243" s="115" t="s">
        <v>393</v>
      </c>
      <c r="F1243" s="115" t="s">
        <v>142</v>
      </c>
      <c r="G1243" s="265">
        <v>44048</v>
      </c>
      <c r="H1243" s="37"/>
      <c r="I1243" s="265">
        <v>44071</v>
      </c>
      <c r="J1243" s="37"/>
      <c r="K1243" s="629"/>
      <c r="L1243" s="37"/>
      <c r="M1243" s="678" t="s">
        <v>756</v>
      </c>
      <c r="N1243" s="37"/>
      <c r="O1243" s="265">
        <v>44046</v>
      </c>
      <c r="P1243" s="37">
        <v>126</v>
      </c>
      <c r="Q1243" s="37"/>
      <c r="R1243" s="37"/>
      <c r="S1243" s="262"/>
      <c r="T1243" s="262"/>
      <c r="U1243" s="262"/>
      <c r="V1243" s="262"/>
      <c r="W1243" s="262"/>
      <c r="X1243" s="262"/>
      <c r="Y1243" s="262"/>
      <c r="Z1243" s="262"/>
      <c r="AA1243" s="262"/>
      <c r="AB1243" s="262"/>
      <c r="AC1243" s="262"/>
      <c r="AD1243" s="262"/>
      <c r="AE1243" s="262"/>
      <c r="AF1243" s="262"/>
      <c r="AG1243" s="37"/>
      <c r="AH1243" s="37"/>
    </row>
    <row r="1244" spans="1:34">
      <c r="A1244" s="666">
        <v>44055</v>
      </c>
      <c r="B1244" s="115" t="s">
        <v>206</v>
      </c>
      <c r="C1244" s="37">
        <v>881942351</v>
      </c>
      <c r="D1244" s="115" t="s">
        <v>139</v>
      </c>
      <c r="E1244" s="115" t="s">
        <v>140</v>
      </c>
      <c r="F1244" s="665" t="s">
        <v>168</v>
      </c>
      <c r="G1244" s="37"/>
      <c r="H1244" s="265"/>
      <c r="I1244" s="265"/>
      <c r="J1244" s="115"/>
      <c r="K1244" s="629"/>
      <c r="L1244" s="37"/>
      <c r="M1244" s="678"/>
      <c r="N1244" s="642"/>
      <c r="O1244" s="645"/>
      <c r="P1244" s="262"/>
      <c r="Q1244" s="629"/>
      <c r="R1244" s="262"/>
      <c r="S1244" s="262"/>
      <c r="T1244" s="262"/>
      <c r="U1244" s="262"/>
      <c r="V1244" s="262"/>
      <c r="W1244" s="262"/>
      <c r="X1244" s="262"/>
      <c r="Y1244" s="262"/>
      <c r="Z1244" s="262"/>
      <c r="AA1244" s="262"/>
      <c r="AB1244" s="262"/>
      <c r="AC1244" s="262"/>
      <c r="AD1244" s="262"/>
      <c r="AE1244" s="262"/>
      <c r="AF1244" s="262"/>
      <c r="AG1244" s="37"/>
      <c r="AH1244" s="37"/>
    </row>
    <row r="1245" spans="1:34">
      <c r="A1245" s="666">
        <v>44055</v>
      </c>
      <c r="B1245" s="115" t="s">
        <v>154</v>
      </c>
      <c r="C1245" s="37">
        <v>881947120</v>
      </c>
      <c r="D1245" s="115" t="s">
        <v>139</v>
      </c>
      <c r="E1245" s="115" t="s">
        <v>147</v>
      </c>
      <c r="F1245" s="665"/>
      <c r="G1245" s="37"/>
      <c r="H1245" s="265"/>
      <c r="I1245" s="265"/>
      <c r="J1245" s="115"/>
      <c r="K1245" s="629"/>
      <c r="L1245" s="37"/>
      <c r="M1245" s="678"/>
      <c r="N1245" s="642"/>
      <c r="O1245" s="645"/>
      <c r="P1245" s="262"/>
      <c r="Q1245" s="629"/>
      <c r="R1245" s="262"/>
      <c r="S1245" s="262"/>
      <c r="T1245" s="262"/>
      <c r="U1245" s="262"/>
      <c r="V1245" s="262"/>
      <c r="W1245" s="262"/>
      <c r="X1245" s="262"/>
      <c r="Y1245" s="262"/>
      <c r="Z1245" s="262"/>
      <c r="AA1245" s="262"/>
      <c r="AB1245" s="262"/>
      <c r="AC1245" s="262"/>
      <c r="AD1245" s="262"/>
      <c r="AE1245" s="262"/>
      <c r="AF1245" s="262"/>
      <c r="AG1245" s="37"/>
      <c r="AH1245" s="37"/>
    </row>
    <row r="1246" spans="1:34">
      <c r="A1246" s="666">
        <v>44056</v>
      </c>
      <c r="B1246" s="115" t="s">
        <v>146</v>
      </c>
      <c r="C1246" s="37">
        <v>881947747</v>
      </c>
      <c r="D1246" s="115" t="s">
        <v>139</v>
      </c>
      <c r="E1246" s="115" t="s">
        <v>140</v>
      </c>
      <c r="F1246" s="665" t="s">
        <v>213</v>
      </c>
      <c r="G1246" s="37"/>
      <c r="H1246" s="265">
        <v>44056</v>
      </c>
      <c r="I1246" s="265">
        <v>44061</v>
      </c>
      <c r="J1246" s="115" t="s">
        <v>213</v>
      </c>
      <c r="K1246" s="629"/>
      <c r="L1246" s="37">
        <v>999</v>
      </c>
      <c r="M1246" s="682" t="s">
        <v>216</v>
      </c>
      <c r="N1246" s="642"/>
      <c r="O1246" s="645"/>
      <c r="P1246" s="262"/>
      <c r="Q1246" s="629"/>
      <c r="R1246" s="262"/>
      <c r="S1246" s="262"/>
      <c r="T1246" s="262"/>
      <c r="U1246" s="262"/>
      <c r="V1246" s="262"/>
      <c r="W1246" s="262"/>
      <c r="X1246" s="262"/>
      <c r="Y1246" s="262"/>
      <c r="Z1246" s="262"/>
      <c r="AA1246" s="262"/>
      <c r="AB1246" s="262"/>
      <c r="AC1246" s="262"/>
      <c r="AD1246" s="262"/>
      <c r="AE1246" s="262"/>
      <c r="AF1246" s="262"/>
      <c r="AG1246" s="37"/>
      <c r="AH1246" s="37"/>
    </row>
    <row r="1247" spans="1:34">
      <c r="A1247" s="265">
        <v>44046</v>
      </c>
      <c r="B1247" s="115" t="s">
        <v>194</v>
      </c>
      <c r="C1247" s="37">
        <v>881949551</v>
      </c>
      <c r="D1247" s="115" t="s">
        <v>139</v>
      </c>
      <c r="E1247" s="115" t="s">
        <v>140</v>
      </c>
      <c r="F1247" s="115" t="s">
        <v>340</v>
      </c>
      <c r="G1247" s="265">
        <v>44068</v>
      </c>
      <c r="H1247" s="37"/>
      <c r="I1247" s="665">
        <v>44083</v>
      </c>
      <c r="J1247" s="37"/>
      <c r="K1247" s="629"/>
      <c r="L1247" s="37"/>
      <c r="M1247" s="678" t="s">
        <v>195</v>
      </c>
      <c r="N1247" s="37"/>
      <c r="O1247" s="37"/>
      <c r="P1247" s="115"/>
      <c r="Q1247" s="37"/>
      <c r="R1247" s="37"/>
      <c r="S1247" s="262"/>
      <c r="T1247" s="262"/>
      <c r="U1247" s="262"/>
      <c r="V1247" s="262"/>
      <c r="W1247" s="262"/>
      <c r="X1247" s="262"/>
      <c r="Y1247" s="262"/>
      <c r="Z1247" s="262"/>
      <c r="AA1247" s="262"/>
      <c r="AB1247" s="262"/>
      <c r="AC1247" s="262"/>
      <c r="AD1247" s="262"/>
      <c r="AE1247" s="262"/>
      <c r="AF1247" s="262"/>
      <c r="AG1247" s="37"/>
      <c r="AH1247" s="37"/>
    </row>
    <row r="1248" spans="1:34">
      <c r="A1248" s="666">
        <v>44055</v>
      </c>
      <c r="B1248" s="115" t="s">
        <v>154</v>
      </c>
      <c r="C1248" s="37">
        <v>881951806</v>
      </c>
      <c r="D1248" s="115" t="s">
        <v>139</v>
      </c>
      <c r="E1248" s="115" t="s">
        <v>100</v>
      </c>
      <c r="F1248" s="665"/>
      <c r="G1248" s="37"/>
      <c r="H1248" s="265"/>
      <c r="I1248" s="265"/>
      <c r="J1248" s="115"/>
      <c r="K1248" s="629"/>
      <c r="L1248" s="37"/>
      <c r="M1248" s="678"/>
      <c r="N1248" s="642"/>
      <c r="O1248" s="645"/>
      <c r="P1248" s="262"/>
      <c r="Q1248" s="629"/>
      <c r="R1248" s="262"/>
      <c r="S1248" s="262"/>
      <c r="T1248" s="262"/>
      <c r="U1248" s="262"/>
      <c r="V1248" s="262"/>
      <c r="W1248" s="262"/>
      <c r="X1248" s="262"/>
      <c r="Y1248" s="262"/>
      <c r="Z1248" s="262"/>
      <c r="AA1248" s="262"/>
      <c r="AB1248" s="262"/>
      <c r="AC1248" s="262"/>
      <c r="AD1248" s="262"/>
      <c r="AE1248" s="262"/>
      <c r="AF1248" s="262"/>
      <c r="AG1248" s="37"/>
      <c r="AH1248" s="37"/>
    </row>
    <row r="1249" spans="1:34">
      <c r="A1249" s="666">
        <v>44055</v>
      </c>
      <c r="B1249" s="115" t="s">
        <v>154</v>
      </c>
      <c r="C1249" s="37">
        <v>881953649</v>
      </c>
      <c r="D1249" s="115" t="s">
        <v>139</v>
      </c>
      <c r="E1249" s="115" t="s">
        <v>100</v>
      </c>
      <c r="F1249" s="665"/>
      <c r="G1249" s="37"/>
      <c r="H1249" s="265"/>
      <c r="I1249" s="265"/>
      <c r="J1249" s="115"/>
      <c r="K1249" s="629"/>
      <c r="L1249" s="37"/>
      <c r="M1249" s="678"/>
      <c r="N1249" s="642"/>
      <c r="O1249" s="645"/>
      <c r="P1249" s="262"/>
      <c r="Q1249" s="629"/>
      <c r="R1249" s="262"/>
      <c r="S1249" s="262"/>
      <c r="T1249" s="262"/>
      <c r="U1249" s="262"/>
      <c r="V1249" s="262"/>
      <c r="W1249" s="262"/>
      <c r="X1249" s="262"/>
      <c r="Y1249" s="262"/>
      <c r="Z1249" s="262"/>
      <c r="AA1249" s="262"/>
      <c r="AB1249" s="262"/>
      <c r="AC1249" s="262"/>
      <c r="AD1249" s="262"/>
      <c r="AE1249" s="262"/>
      <c r="AF1249" s="262"/>
      <c r="AG1249" s="37"/>
      <c r="AH1249" s="37"/>
    </row>
    <row r="1250" spans="1:34">
      <c r="A1250" s="666">
        <v>44055</v>
      </c>
      <c r="B1250" s="115" t="s">
        <v>154</v>
      </c>
      <c r="C1250" s="37">
        <v>881954126</v>
      </c>
      <c r="D1250" s="115" t="s">
        <v>139</v>
      </c>
      <c r="E1250" s="115" t="s">
        <v>147</v>
      </c>
      <c r="F1250" s="665"/>
      <c r="G1250" s="37"/>
      <c r="H1250" s="265"/>
      <c r="I1250" s="265"/>
      <c r="J1250" s="115"/>
      <c r="K1250" s="629"/>
      <c r="L1250" s="37"/>
      <c r="M1250" s="678"/>
      <c r="N1250" s="642"/>
      <c r="O1250" s="645"/>
      <c r="P1250" s="262"/>
      <c r="Q1250" s="629"/>
      <c r="R1250" s="262"/>
      <c r="S1250" s="262"/>
      <c r="T1250" s="262"/>
      <c r="U1250" s="262"/>
      <c r="V1250" s="262"/>
      <c r="W1250" s="262"/>
      <c r="X1250" s="262"/>
      <c r="Y1250" s="262"/>
      <c r="Z1250" s="262"/>
      <c r="AA1250" s="262"/>
      <c r="AB1250" s="262"/>
      <c r="AC1250" s="262"/>
      <c r="AD1250" s="262"/>
      <c r="AE1250" s="262"/>
      <c r="AF1250" s="262"/>
      <c r="AG1250" s="37"/>
      <c r="AH1250" s="37"/>
    </row>
    <row r="1251" spans="1:34">
      <c r="A1251" s="666">
        <v>44055</v>
      </c>
      <c r="B1251" s="115" t="s">
        <v>154</v>
      </c>
      <c r="C1251" s="37">
        <v>881955096</v>
      </c>
      <c r="D1251" s="115" t="s">
        <v>139</v>
      </c>
      <c r="E1251" s="115" t="s">
        <v>100</v>
      </c>
      <c r="F1251" s="665"/>
      <c r="G1251" s="37"/>
      <c r="H1251" s="265"/>
      <c r="I1251" s="265"/>
      <c r="J1251" s="115"/>
      <c r="K1251" s="629"/>
      <c r="L1251" s="37"/>
      <c r="M1251" s="678"/>
      <c r="N1251" s="642"/>
      <c r="O1251" s="645"/>
      <c r="P1251" s="262"/>
      <c r="Q1251" s="629"/>
      <c r="R1251" s="262"/>
      <c r="S1251" s="262"/>
      <c r="T1251" s="262"/>
      <c r="U1251" s="262"/>
      <c r="V1251" s="262"/>
      <c r="W1251" s="262"/>
      <c r="X1251" s="262"/>
      <c r="Y1251" s="262"/>
      <c r="Z1251" s="262"/>
      <c r="AA1251" s="262"/>
      <c r="AB1251" s="262"/>
      <c r="AC1251" s="262"/>
      <c r="AD1251" s="262"/>
      <c r="AE1251" s="262"/>
      <c r="AF1251" s="262"/>
      <c r="AG1251" s="37"/>
      <c r="AH1251" s="37"/>
    </row>
    <row r="1252" spans="1:34">
      <c r="A1252" s="666">
        <v>44067</v>
      </c>
      <c r="B1252" s="115" t="s">
        <v>154</v>
      </c>
      <c r="C1252" s="37">
        <v>881955156</v>
      </c>
      <c r="D1252" s="115" t="s">
        <v>139</v>
      </c>
      <c r="E1252" s="115" t="s">
        <v>100</v>
      </c>
      <c r="F1252" s="665"/>
      <c r="G1252" s="37"/>
      <c r="H1252" s="265"/>
      <c r="I1252" s="265">
        <v>44081</v>
      </c>
      <c r="J1252" s="115"/>
      <c r="K1252" s="629"/>
      <c r="L1252" s="37"/>
      <c r="M1252" s="678"/>
      <c r="N1252" s="642"/>
      <c r="O1252" s="645"/>
      <c r="P1252" s="262"/>
      <c r="Q1252" s="629"/>
      <c r="R1252" s="262"/>
      <c r="S1252" s="262"/>
      <c r="T1252" s="262"/>
      <c r="U1252" s="262"/>
      <c r="V1252" s="262"/>
      <c r="W1252" s="262"/>
      <c r="X1252" s="262"/>
      <c r="Y1252" s="262"/>
      <c r="Z1252" s="262"/>
      <c r="AA1252" s="262"/>
      <c r="AB1252" s="262"/>
      <c r="AC1252" s="262"/>
      <c r="AD1252" s="262"/>
      <c r="AE1252" s="262"/>
      <c r="AF1252" s="262"/>
      <c r="AG1252" s="37"/>
      <c r="AH1252" s="37"/>
    </row>
    <row r="1253" spans="1:34">
      <c r="A1253" s="666">
        <v>44056</v>
      </c>
      <c r="B1253" s="115" t="s">
        <v>156</v>
      </c>
      <c r="C1253" s="84">
        <v>881955290</v>
      </c>
      <c r="D1253" s="115" t="s">
        <v>139</v>
      </c>
      <c r="E1253" s="115" t="s">
        <v>100</v>
      </c>
      <c r="F1253" s="665"/>
      <c r="G1253" s="37"/>
      <c r="H1253" s="265"/>
      <c r="I1253" s="265">
        <v>44069</v>
      </c>
      <c r="J1253" s="115"/>
      <c r="K1253" s="629"/>
      <c r="L1253" s="37"/>
      <c r="M1253" s="678"/>
      <c r="N1253" s="642"/>
      <c r="O1253" s="645"/>
      <c r="P1253" s="262"/>
      <c r="Q1253" s="629"/>
      <c r="R1253" s="262"/>
      <c r="S1253" s="262"/>
      <c r="T1253" s="262"/>
      <c r="U1253" s="262"/>
      <c r="V1253" s="262"/>
      <c r="W1253" s="262"/>
      <c r="X1253" s="262"/>
      <c r="Y1253" s="262"/>
      <c r="Z1253" s="262"/>
      <c r="AA1253" s="262"/>
      <c r="AB1253" s="262"/>
      <c r="AC1253" s="262"/>
      <c r="AD1253" s="262"/>
      <c r="AE1253" s="262"/>
      <c r="AF1253" s="262"/>
      <c r="AG1253" s="37"/>
      <c r="AH1253" s="37"/>
    </row>
    <row r="1254" spans="1:34">
      <c r="A1254" s="265">
        <v>44068</v>
      </c>
      <c r="B1254" s="115" t="s">
        <v>175</v>
      </c>
      <c r="C1254" s="37">
        <v>881957410</v>
      </c>
      <c r="D1254" s="115" t="s">
        <v>139</v>
      </c>
      <c r="E1254" s="115" t="s">
        <v>140</v>
      </c>
      <c r="F1254" s="115" t="s">
        <v>142</v>
      </c>
      <c r="G1254" s="37"/>
      <c r="H1254" s="37"/>
      <c r="I1254" s="265">
        <v>44084</v>
      </c>
      <c r="J1254" s="37"/>
      <c r="K1254" s="680" t="s">
        <v>211</v>
      </c>
      <c r="L1254" s="37"/>
      <c r="M1254" s="678" t="s">
        <v>195</v>
      </c>
      <c r="N1254" s="84"/>
      <c r="O1254" s="84"/>
      <c r="P1254" s="84"/>
      <c r="Q1254" s="84"/>
      <c r="R1254" s="84"/>
      <c r="S1254" s="262"/>
      <c r="T1254" s="262"/>
      <c r="U1254" s="262"/>
      <c r="V1254" s="262"/>
      <c r="W1254" s="262"/>
      <c r="X1254" s="262"/>
      <c r="Y1254" s="262"/>
      <c r="Z1254" s="262"/>
      <c r="AA1254" s="262"/>
      <c r="AB1254" s="262"/>
      <c r="AC1254" s="262"/>
      <c r="AD1254" s="262"/>
      <c r="AE1254" s="262"/>
      <c r="AF1254" s="262"/>
      <c r="AG1254" s="37"/>
      <c r="AH1254" s="37"/>
    </row>
    <row r="1255" spans="1:34">
      <c r="A1255" s="666">
        <v>44055</v>
      </c>
      <c r="B1255" s="115" t="s">
        <v>149</v>
      </c>
      <c r="C1255" s="115">
        <v>881957516</v>
      </c>
      <c r="D1255" s="115" t="s">
        <v>152</v>
      </c>
      <c r="E1255" s="115" t="s">
        <v>140</v>
      </c>
      <c r="F1255" s="665" t="s">
        <v>142</v>
      </c>
      <c r="G1255" s="37"/>
      <c r="H1255" s="265"/>
      <c r="I1255" s="265">
        <v>44070</v>
      </c>
      <c r="J1255" s="115"/>
      <c r="K1255" s="629"/>
      <c r="L1255" s="37"/>
      <c r="M1255" s="678" t="s">
        <v>195</v>
      </c>
      <c r="N1255" s="642"/>
      <c r="O1255" s="645"/>
      <c r="P1255" s="262"/>
      <c r="Q1255" s="629"/>
      <c r="R1255" s="262"/>
      <c r="S1255" s="262"/>
      <c r="T1255" s="262"/>
      <c r="U1255" s="262"/>
      <c r="V1255" s="262"/>
      <c r="W1255" s="262"/>
      <c r="X1255" s="262"/>
      <c r="Y1255" s="262"/>
      <c r="Z1255" s="262"/>
      <c r="AA1255" s="262"/>
      <c r="AB1255" s="262"/>
      <c r="AC1255" s="262"/>
      <c r="AD1255" s="262"/>
      <c r="AE1255" s="262"/>
      <c r="AF1255" s="262"/>
      <c r="AG1255" s="37"/>
      <c r="AH1255" s="37"/>
    </row>
    <row r="1256" spans="1:34">
      <c r="A1256" s="265">
        <v>44068</v>
      </c>
      <c r="B1256" s="115" t="s">
        <v>138</v>
      </c>
      <c r="C1256" s="37">
        <v>880214933</v>
      </c>
      <c r="D1256" s="115" t="s">
        <v>139</v>
      </c>
      <c r="E1256" s="115" t="s">
        <v>140</v>
      </c>
      <c r="F1256" s="115" t="s">
        <v>142</v>
      </c>
      <c r="G1256" s="37"/>
      <c r="H1256" s="37"/>
      <c r="I1256" s="265">
        <v>44079</v>
      </c>
      <c r="J1256" s="37"/>
      <c r="K1256" s="629">
        <v>0</v>
      </c>
      <c r="L1256" s="37"/>
      <c r="M1256" s="115" t="s">
        <v>492</v>
      </c>
      <c r="N1256" s="37"/>
      <c r="O1256" s="37"/>
      <c r="P1256" s="37"/>
      <c r="Q1256" s="37"/>
      <c r="R1256" s="37"/>
      <c r="S1256" s="262"/>
      <c r="T1256" s="262"/>
      <c r="U1256" s="262"/>
      <c r="V1256" s="262"/>
      <c r="W1256" s="262"/>
      <c r="X1256" s="262"/>
      <c r="Y1256" s="262"/>
      <c r="Z1256" s="262"/>
      <c r="AA1256" s="262"/>
      <c r="AB1256" s="262"/>
      <c r="AC1256" s="262"/>
      <c r="AD1256" s="262"/>
      <c r="AE1256" s="262"/>
      <c r="AF1256" s="262"/>
      <c r="AG1256" s="37"/>
      <c r="AH1256" s="37"/>
    </row>
    <row r="1257" spans="1:34">
      <c r="A1257" s="265">
        <v>44046</v>
      </c>
      <c r="B1257" s="115" t="s">
        <v>206</v>
      </c>
      <c r="C1257" s="37">
        <v>881970890</v>
      </c>
      <c r="D1257" s="115" t="s">
        <v>139</v>
      </c>
      <c r="E1257" s="115" t="s">
        <v>140</v>
      </c>
      <c r="F1257" s="115" t="s">
        <v>142</v>
      </c>
      <c r="G1257" s="37"/>
      <c r="H1257" s="37"/>
      <c r="I1257" s="265">
        <v>44060</v>
      </c>
      <c r="J1257" s="37"/>
      <c r="K1257" s="629"/>
      <c r="L1257" s="37"/>
      <c r="M1257" s="572"/>
      <c r="N1257" s="37"/>
      <c r="O1257" s="37"/>
      <c r="P1257" s="37"/>
      <c r="Q1257" s="37"/>
      <c r="R1257" s="37"/>
      <c r="S1257" s="262"/>
      <c r="T1257" s="262"/>
      <c r="U1257" s="262"/>
      <c r="V1257" s="262"/>
      <c r="W1257" s="262"/>
      <c r="X1257" s="262"/>
      <c r="Y1257" s="262"/>
      <c r="Z1257" s="262"/>
      <c r="AA1257" s="262"/>
      <c r="AB1257" s="262"/>
      <c r="AC1257" s="262"/>
      <c r="AD1257" s="262"/>
      <c r="AE1257" s="262"/>
      <c r="AF1257" s="262"/>
      <c r="AG1257" s="37"/>
      <c r="AH1257" s="37"/>
    </row>
    <row r="1258" spans="1:34">
      <c r="A1258" s="265">
        <v>44053</v>
      </c>
      <c r="B1258" s="115" t="s">
        <v>154</v>
      </c>
      <c r="C1258" s="37">
        <v>881973122</v>
      </c>
      <c r="D1258" s="115" t="s">
        <v>139</v>
      </c>
      <c r="E1258" s="115" t="s">
        <v>140</v>
      </c>
      <c r="F1258" s="115" t="s">
        <v>168</v>
      </c>
      <c r="G1258" s="37"/>
      <c r="H1258" s="265"/>
      <c r="I1258" s="265">
        <v>44067</v>
      </c>
      <c r="J1258" s="115"/>
      <c r="K1258" s="629"/>
      <c r="L1258" s="37"/>
      <c r="M1258" s="678" t="s">
        <v>195</v>
      </c>
      <c r="N1258" s="642"/>
      <c r="O1258" s="645"/>
      <c r="P1258" s="262"/>
      <c r="Q1258" s="629"/>
      <c r="R1258" s="262"/>
      <c r="S1258" s="262"/>
      <c r="T1258" s="262"/>
      <c r="U1258" s="262"/>
      <c r="V1258" s="262"/>
      <c r="W1258" s="262"/>
      <c r="X1258" s="262"/>
      <c r="Y1258" s="262"/>
      <c r="Z1258" s="262"/>
      <c r="AA1258" s="262"/>
      <c r="AB1258" s="262"/>
      <c r="AC1258" s="262"/>
      <c r="AD1258" s="262"/>
      <c r="AE1258" s="262"/>
      <c r="AF1258" s="262"/>
      <c r="AG1258" s="37"/>
      <c r="AH1258" s="37"/>
    </row>
    <row r="1259" spans="1:34">
      <c r="A1259" s="666">
        <v>44054</v>
      </c>
      <c r="B1259" s="115" t="s">
        <v>146</v>
      </c>
      <c r="C1259" s="37">
        <v>881974417</v>
      </c>
      <c r="D1259" s="115" t="s">
        <v>139</v>
      </c>
      <c r="E1259" s="115" t="s">
        <v>150</v>
      </c>
      <c r="F1259" s="665" t="s">
        <v>757</v>
      </c>
      <c r="G1259" s="265">
        <v>44069</v>
      </c>
      <c r="H1259" s="265"/>
      <c r="I1259" s="265">
        <v>44084</v>
      </c>
      <c r="J1259" s="115"/>
      <c r="K1259" s="629"/>
      <c r="L1259" s="37"/>
      <c r="M1259" s="678" t="s">
        <v>195</v>
      </c>
      <c r="N1259" s="642"/>
      <c r="O1259" s="645">
        <v>44054</v>
      </c>
      <c r="P1259" s="262">
        <v>143.5</v>
      </c>
      <c r="Q1259" s="629"/>
      <c r="R1259" s="262"/>
      <c r="S1259" s="262"/>
      <c r="T1259" s="262"/>
      <c r="U1259" s="262"/>
      <c r="V1259" s="262"/>
      <c r="W1259" s="262"/>
      <c r="X1259" s="262"/>
      <c r="Y1259" s="262"/>
      <c r="Z1259" s="262"/>
      <c r="AA1259" s="262"/>
      <c r="AB1259" s="262"/>
      <c r="AC1259" s="262"/>
      <c r="AD1259" s="262"/>
      <c r="AE1259" s="262"/>
      <c r="AF1259" s="262"/>
      <c r="AG1259" s="37"/>
      <c r="AH1259" s="37"/>
    </row>
    <row r="1260" spans="1:34">
      <c r="A1260" s="265">
        <v>44050</v>
      </c>
      <c r="B1260" s="115" t="s">
        <v>154</v>
      </c>
      <c r="C1260" s="37">
        <v>881978055</v>
      </c>
      <c r="D1260" s="115" t="s">
        <v>139</v>
      </c>
      <c r="E1260" s="115" t="s">
        <v>150</v>
      </c>
      <c r="F1260" s="37"/>
      <c r="G1260" s="37"/>
      <c r="H1260" s="265"/>
      <c r="I1260" s="265">
        <v>44067</v>
      </c>
      <c r="J1260" s="115"/>
      <c r="K1260" s="629"/>
      <c r="L1260" s="37"/>
      <c r="M1260" s="678" t="s">
        <v>195</v>
      </c>
      <c r="N1260" s="642"/>
      <c r="O1260" s="645"/>
      <c r="P1260" s="262"/>
      <c r="Q1260" s="629"/>
      <c r="R1260" s="262"/>
      <c r="S1260" s="262"/>
      <c r="T1260" s="262"/>
      <c r="U1260" s="262"/>
      <c r="V1260" s="262"/>
      <c r="W1260" s="262"/>
      <c r="X1260" s="262"/>
      <c r="Y1260" s="262"/>
      <c r="Z1260" s="262"/>
      <c r="AA1260" s="262"/>
      <c r="AB1260" s="262"/>
      <c r="AC1260" s="262"/>
      <c r="AD1260" s="262"/>
      <c r="AE1260" s="262"/>
      <c r="AF1260" s="262"/>
      <c r="AG1260" s="37"/>
      <c r="AH1260" s="37"/>
    </row>
    <row r="1261" spans="1:34">
      <c r="A1261" s="666">
        <v>44060</v>
      </c>
      <c r="B1261" s="115" t="s">
        <v>146</v>
      </c>
      <c r="C1261" s="23">
        <v>881978473</v>
      </c>
      <c r="D1261" s="115" t="s">
        <v>139</v>
      </c>
      <c r="E1261" s="115" t="s">
        <v>140</v>
      </c>
      <c r="F1261" s="665" t="s">
        <v>168</v>
      </c>
      <c r="G1261" s="37"/>
      <c r="H1261" s="265"/>
      <c r="I1261" s="265">
        <v>44075</v>
      </c>
      <c r="J1261" s="115"/>
      <c r="K1261" s="629"/>
      <c r="L1261" s="37"/>
      <c r="M1261" s="678" t="s">
        <v>195</v>
      </c>
      <c r="N1261" s="642"/>
      <c r="O1261" s="645"/>
      <c r="P1261" s="262"/>
      <c r="Q1261" s="629"/>
      <c r="R1261" s="262"/>
      <c r="S1261" s="262"/>
      <c r="T1261" s="262"/>
      <c r="U1261" s="262"/>
      <c r="V1261" s="262"/>
      <c r="W1261" s="262"/>
      <c r="X1261" s="262"/>
      <c r="Y1261" s="262"/>
      <c r="Z1261" s="262"/>
      <c r="AA1261" s="262"/>
      <c r="AB1261" s="262"/>
      <c r="AC1261" s="262"/>
      <c r="AD1261" s="262"/>
      <c r="AE1261" s="262"/>
      <c r="AF1261" s="262"/>
      <c r="AG1261" s="37"/>
      <c r="AH1261" s="37"/>
    </row>
    <row r="1262" spans="1:34">
      <c r="A1262" s="265">
        <v>44049</v>
      </c>
      <c r="B1262" s="115" t="s">
        <v>175</v>
      </c>
      <c r="C1262" s="37">
        <v>881980000</v>
      </c>
      <c r="D1262" s="115" t="s">
        <v>139</v>
      </c>
      <c r="E1262" s="115" t="s">
        <v>181</v>
      </c>
      <c r="F1262" s="115" t="s">
        <v>142</v>
      </c>
      <c r="G1262" s="37"/>
      <c r="H1262" s="265">
        <v>44049</v>
      </c>
      <c r="I1262" s="37"/>
      <c r="J1262" s="115" t="s">
        <v>274</v>
      </c>
      <c r="K1262" s="629"/>
      <c r="L1262" s="37">
        <v>160.61000000000001</v>
      </c>
      <c r="M1262" s="678"/>
      <c r="N1262" s="642"/>
      <c r="O1262" s="645"/>
      <c r="P1262" s="262"/>
      <c r="Q1262" s="629"/>
      <c r="R1262" s="262"/>
      <c r="S1262" s="262"/>
      <c r="T1262" s="262"/>
      <c r="U1262" s="262"/>
      <c r="V1262" s="262"/>
      <c r="W1262" s="262"/>
      <c r="X1262" s="262"/>
      <c r="Y1262" s="262"/>
      <c r="Z1262" s="262"/>
      <c r="AA1262" s="262"/>
      <c r="AB1262" s="262"/>
      <c r="AC1262" s="262"/>
      <c r="AD1262" s="262"/>
      <c r="AE1262" s="262"/>
      <c r="AF1262" s="262"/>
      <c r="AG1262" s="37"/>
      <c r="AH1262" s="37"/>
    </row>
    <row r="1263" spans="1:34">
      <c r="A1263" s="666">
        <v>44057</v>
      </c>
      <c r="B1263" s="115" t="s">
        <v>146</v>
      </c>
      <c r="C1263" s="23">
        <v>881987477</v>
      </c>
      <c r="D1263" s="115" t="s">
        <v>139</v>
      </c>
      <c r="E1263" s="115" t="s">
        <v>140</v>
      </c>
      <c r="F1263" s="665" t="s">
        <v>142</v>
      </c>
      <c r="G1263" s="37"/>
      <c r="H1263" s="265"/>
      <c r="I1263" s="265">
        <v>44069</v>
      </c>
      <c r="J1263" s="115"/>
      <c r="K1263" s="629"/>
      <c r="L1263" s="37"/>
      <c r="M1263" s="678" t="s">
        <v>195</v>
      </c>
      <c r="N1263" s="642"/>
      <c r="O1263" s="645"/>
      <c r="P1263" s="262"/>
      <c r="Q1263" s="629"/>
      <c r="R1263" s="262"/>
      <c r="S1263" s="262"/>
      <c r="T1263" s="262"/>
      <c r="U1263" s="262"/>
      <c r="V1263" s="262"/>
      <c r="W1263" s="262"/>
      <c r="X1263" s="262"/>
      <c r="Y1263" s="262"/>
      <c r="Z1263" s="262"/>
      <c r="AA1263" s="262"/>
      <c r="AB1263" s="262"/>
      <c r="AC1263" s="262"/>
      <c r="AD1263" s="262"/>
      <c r="AE1263" s="262"/>
      <c r="AF1263" s="262"/>
      <c r="AG1263" s="37"/>
      <c r="AH1263" s="37"/>
    </row>
    <row r="1264" spans="1:34">
      <c r="A1264" s="666">
        <v>44054</v>
      </c>
      <c r="B1264" s="115" t="s">
        <v>154</v>
      </c>
      <c r="C1264" s="37">
        <v>881987889</v>
      </c>
      <c r="D1264" s="115" t="s">
        <v>139</v>
      </c>
      <c r="E1264" s="115" t="s">
        <v>140</v>
      </c>
      <c r="F1264" s="665"/>
      <c r="G1264" s="37"/>
      <c r="H1264" s="265"/>
      <c r="I1264" s="265">
        <v>44068</v>
      </c>
      <c r="J1264" s="115"/>
      <c r="K1264" s="629"/>
      <c r="L1264" s="37"/>
      <c r="M1264" s="678" t="s">
        <v>195</v>
      </c>
      <c r="N1264" s="642"/>
      <c r="O1264" s="645"/>
      <c r="P1264" s="262"/>
      <c r="Q1264" s="629"/>
      <c r="R1264" s="262"/>
      <c r="S1264" s="262"/>
      <c r="T1264" s="262"/>
      <c r="U1264" s="262"/>
      <c r="V1264" s="262"/>
      <c r="W1264" s="262"/>
      <c r="X1264" s="262"/>
      <c r="Y1264" s="262"/>
      <c r="Z1264" s="262"/>
      <c r="AA1264" s="262"/>
      <c r="AB1264" s="262"/>
      <c r="AC1264" s="262"/>
      <c r="AD1264" s="262"/>
      <c r="AE1264" s="262"/>
      <c r="AF1264" s="262"/>
      <c r="AG1264" s="37"/>
      <c r="AH1264" s="37"/>
    </row>
    <row r="1265" spans="1:34">
      <c r="A1265" s="265">
        <v>44047</v>
      </c>
      <c r="B1265" s="115" t="s">
        <v>154</v>
      </c>
      <c r="C1265" s="37">
        <v>881996780</v>
      </c>
      <c r="D1265" s="115" t="s">
        <v>139</v>
      </c>
      <c r="E1265" s="115" t="s">
        <v>140</v>
      </c>
      <c r="F1265" s="37"/>
      <c r="G1265" s="37"/>
      <c r="H1265" s="37"/>
      <c r="I1265" s="265">
        <v>44061</v>
      </c>
      <c r="J1265" s="37"/>
      <c r="K1265" s="629"/>
      <c r="L1265" s="37"/>
      <c r="M1265" s="678" t="s">
        <v>195</v>
      </c>
      <c r="N1265" s="37"/>
      <c r="O1265" s="37"/>
      <c r="P1265" s="37"/>
      <c r="Q1265" s="37"/>
      <c r="R1265" s="37"/>
      <c r="S1265" s="262"/>
      <c r="T1265" s="262"/>
      <c r="U1265" s="262"/>
      <c r="V1265" s="262"/>
      <c r="W1265" s="262"/>
      <c r="X1265" s="262"/>
      <c r="Y1265" s="262"/>
      <c r="Z1265" s="262"/>
      <c r="AA1265" s="262"/>
      <c r="AB1265" s="262"/>
      <c r="AC1265" s="262"/>
      <c r="AD1265" s="262"/>
      <c r="AE1265" s="262"/>
      <c r="AF1265" s="262"/>
      <c r="AG1265" s="37"/>
      <c r="AH1265" s="37"/>
    </row>
    <row r="1266" spans="1:34">
      <c r="A1266" s="666">
        <v>44056</v>
      </c>
      <c r="B1266" s="115" t="s">
        <v>149</v>
      </c>
      <c r="C1266" s="84">
        <v>882015422</v>
      </c>
      <c r="D1266" s="115" t="s">
        <v>139</v>
      </c>
      <c r="E1266" s="115" t="s">
        <v>100</v>
      </c>
      <c r="F1266" s="665"/>
      <c r="G1266" s="37"/>
      <c r="H1266" s="265"/>
      <c r="I1266" s="265">
        <v>44071</v>
      </c>
      <c r="J1266" s="115"/>
      <c r="K1266" s="629"/>
      <c r="L1266" s="37"/>
      <c r="M1266" s="678"/>
      <c r="N1266" s="642"/>
      <c r="O1266" s="645"/>
      <c r="P1266" s="262"/>
      <c r="Q1266" s="629"/>
      <c r="R1266" s="262"/>
      <c r="S1266" s="262"/>
      <c r="T1266" s="262"/>
      <c r="U1266" s="262"/>
      <c r="V1266" s="262"/>
      <c r="W1266" s="262"/>
      <c r="X1266" s="262"/>
      <c r="Y1266" s="262"/>
      <c r="Z1266" s="262"/>
      <c r="AA1266" s="262"/>
      <c r="AB1266" s="262"/>
      <c r="AC1266" s="262"/>
      <c r="AD1266" s="262"/>
      <c r="AE1266" s="262"/>
      <c r="AF1266" s="262"/>
      <c r="AG1266" s="37"/>
      <c r="AH1266" s="37"/>
    </row>
    <row r="1267" spans="1:34">
      <c r="A1267" s="265">
        <v>44053</v>
      </c>
      <c r="B1267" s="115" t="s">
        <v>149</v>
      </c>
      <c r="C1267" s="37">
        <v>882015667</v>
      </c>
      <c r="D1267" s="115" t="s">
        <v>139</v>
      </c>
      <c r="E1267" s="115" t="s">
        <v>140</v>
      </c>
      <c r="F1267" s="115" t="s">
        <v>148</v>
      </c>
      <c r="G1267" s="37"/>
      <c r="H1267" s="265">
        <v>44053</v>
      </c>
      <c r="I1267" s="265">
        <v>44057</v>
      </c>
      <c r="J1267" s="115" t="s">
        <v>148</v>
      </c>
      <c r="K1267" s="629"/>
      <c r="L1267" s="37">
        <v>55</v>
      </c>
      <c r="M1267" s="678"/>
      <c r="N1267" s="642"/>
      <c r="O1267" s="645"/>
      <c r="P1267" s="262"/>
      <c r="Q1267" s="629"/>
      <c r="R1267" s="262"/>
      <c r="S1267" s="262"/>
      <c r="T1267" s="262"/>
      <c r="U1267" s="262"/>
      <c r="V1267" s="262"/>
      <c r="W1267" s="262"/>
      <c r="X1267" s="262"/>
      <c r="Y1267" s="262"/>
      <c r="Z1267" s="262"/>
      <c r="AA1267" s="262"/>
      <c r="AB1267" s="262"/>
      <c r="AC1267" s="262"/>
      <c r="AD1267" s="262"/>
      <c r="AE1267" s="262"/>
      <c r="AF1267" s="262"/>
      <c r="AG1267" s="37"/>
      <c r="AH1267" s="37"/>
    </row>
    <row r="1268" spans="1:34">
      <c r="A1268" s="265">
        <v>44053</v>
      </c>
      <c r="B1268" s="115" t="s">
        <v>149</v>
      </c>
      <c r="C1268" s="37">
        <v>882015667</v>
      </c>
      <c r="D1268" s="115" t="s">
        <v>139</v>
      </c>
      <c r="E1268" s="115" t="s">
        <v>140</v>
      </c>
      <c r="F1268" s="115" t="s">
        <v>148</v>
      </c>
      <c r="G1268" s="37"/>
      <c r="H1268" s="265">
        <v>44056</v>
      </c>
      <c r="I1268" s="265">
        <v>44057</v>
      </c>
      <c r="J1268" s="115" t="s">
        <v>148</v>
      </c>
      <c r="K1268" s="629"/>
      <c r="L1268" s="37">
        <v>495</v>
      </c>
      <c r="M1268" s="678" t="s">
        <v>758</v>
      </c>
      <c r="N1268" s="642"/>
      <c r="O1268" s="645"/>
      <c r="P1268" s="262"/>
      <c r="Q1268" s="629"/>
      <c r="R1268" s="262"/>
      <c r="S1268" s="262"/>
      <c r="T1268" s="262"/>
      <c r="U1268" s="262"/>
      <c r="V1268" s="262"/>
      <c r="W1268" s="262"/>
      <c r="X1268" s="262"/>
      <c r="Y1268" s="262"/>
      <c r="Z1268" s="262"/>
      <c r="AA1268" s="262"/>
      <c r="AB1268" s="262"/>
      <c r="AC1268" s="262"/>
      <c r="AD1268" s="262"/>
      <c r="AE1268" s="262"/>
      <c r="AF1268" s="262"/>
      <c r="AG1268" s="37"/>
      <c r="AH1268" s="37"/>
    </row>
    <row r="1269" spans="1:34">
      <c r="A1269" s="265">
        <v>44053</v>
      </c>
      <c r="B1269" s="115" t="s">
        <v>149</v>
      </c>
      <c r="C1269" s="37">
        <v>882015667</v>
      </c>
      <c r="D1269" s="115" t="s">
        <v>139</v>
      </c>
      <c r="E1269" s="115" t="s">
        <v>140</v>
      </c>
      <c r="F1269" s="115" t="s">
        <v>148</v>
      </c>
      <c r="G1269" s="265"/>
      <c r="H1269" s="265">
        <v>44054</v>
      </c>
      <c r="I1269" s="265">
        <v>44057</v>
      </c>
      <c r="J1269" s="115" t="s">
        <v>148</v>
      </c>
      <c r="K1269" s="629"/>
      <c r="L1269" s="37">
        <v>165</v>
      </c>
      <c r="M1269" s="678" t="s">
        <v>159</v>
      </c>
      <c r="N1269" s="642"/>
      <c r="O1269" s="645"/>
      <c r="P1269" s="262"/>
      <c r="Q1269" s="629"/>
      <c r="R1269" s="262"/>
      <c r="S1269" s="262"/>
      <c r="T1269" s="262"/>
      <c r="U1269" s="262"/>
      <c r="V1269" s="262"/>
      <c r="W1269" s="262"/>
      <c r="X1269" s="262"/>
      <c r="Y1269" s="262"/>
      <c r="Z1269" s="262"/>
      <c r="AA1269" s="262"/>
      <c r="AB1269" s="262"/>
      <c r="AC1269" s="262"/>
      <c r="AD1269" s="262"/>
      <c r="AE1269" s="262"/>
      <c r="AF1269" s="262"/>
      <c r="AG1269" s="37"/>
      <c r="AH1269" s="37"/>
    </row>
    <row r="1270" spans="1:34">
      <c r="A1270" s="265">
        <v>44053</v>
      </c>
      <c r="B1270" s="115" t="s">
        <v>149</v>
      </c>
      <c r="C1270" s="37">
        <v>882015667</v>
      </c>
      <c r="D1270" s="115" t="s">
        <v>139</v>
      </c>
      <c r="E1270" s="115" t="s">
        <v>140</v>
      </c>
      <c r="F1270" s="115" t="s">
        <v>148</v>
      </c>
      <c r="G1270" s="265"/>
      <c r="H1270" s="265">
        <v>44061</v>
      </c>
      <c r="I1270" s="265">
        <v>44060</v>
      </c>
      <c r="J1270" s="115" t="s">
        <v>148</v>
      </c>
      <c r="K1270" s="629"/>
      <c r="L1270" s="37">
        <v>19</v>
      </c>
      <c r="M1270" s="678" t="s">
        <v>748</v>
      </c>
      <c r="N1270" s="642"/>
      <c r="O1270" s="645"/>
      <c r="P1270" s="262"/>
      <c r="Q1270" s="629"/>
      <c r="R1270" s="262"/>
      <c r="S1270" s="262"/>
      <c r="T1270" s="262"/>
      <c r="U1270" s="262"/>
      <c r="V1270" s="262"/>
      <c r="W1270" s="262"/>
      <c r="X1270" s="262"/>
      <c r="Y1270" s="262"/>
      <c r="Z1270" s="262"/>
      <c r="AA1270" s="262"/>
      <c r="AB1270" s="262"/>
      <c r="AC1270" s="262"/>
      <c r="AD1270" s="262"/>
      <c r="AE1270" s="262"/>
      <c r="AF1270" s="262"/>
      <c r="AG1270" s="37"/>
      <c r="AH1270" s="37"/>
    </row>
    <row r="1271" spans="1:34">
      <c r="A1271" s="265">
        <v>44048</v>
      </c>
      <c r="B1271" s="115" t="s">
        <v>206</v>
      </c>
      <c r="C1271" s="37">
        <v>882016839</v>
      </c>
      <c r="D1271" s="115" t="s">
        <v>139</v>
      </c>
      <c r="E1271" s="115" t="s">
        <v>140</v>
      </c>
      <c r="F1271" s="115"/>
      <c r="G1271" s="37"/>
      <c r="H1271" s="37"/>
      <c r="I1271" s="265">
        <v>44074</v>
      </c>
      <c r="J1271" s="37"/>
      <c r="K1271" s="629"/>
      <c r="L1271" s="37"/>
      <c r="M1271" s="572"/>
      <c r="N1271" s="37"/>
      <c r="O1271" s="37"/>
      <c r="P1271" s="37"/>
      <c r="Q1271" s="37"/>
      <c r="R1271" s="37"/>
      <c r="S1271" s="262"/>
      <c r="T1271" s="262"/>
      <c r="U1271" s="262"/>
      <c r="V1271" s="262"/>
      <c r="W1271" s="262"/>
      <c r="X1271" s="262"/>
      <c r="Y1271" s="262"/>
      <c r="Z1271" s="262"/>
      <c r="AA1271" s="262"/>
      <c r="AB1271" s="262"/>
      <c r="AC1271" s="262"/>
      <c r="AD1271" s="262"/>
      <c r="AE1271" s="262"/>
      <c r="AF1271" s="262"/>
      <c r="AG1271" s="37"/>
      <c r="AH1271" s="37"/>
    </row>
    <row r="1272" spans="1:34">
      <c r="A1272" s="666">
        <v>44053</v>
      </c>
      <c r="B1272" s="115" t="s">
        <v>157</v>
      </c>
      <c r="C1272" s="37">
        <v>882017011</v>
      </c>
      <c r="D1272" s="115" t="s">
        <v>139</v>
      </c>
      <c r="E1272" s="115" t="s">
        <v>140</v>
      </c>
      <c r="F1272" s="665" t="s">
        <v>622</v>
      </c>
      <c r="G1272" s="265">
        <v>44062</v>
      </c>
      <c r="H1272" s="265">
        <v>44068</v>
      </c>
      <c r="I1272" s="265">
        <v>44054</v>
      </c>
      <c r="J1272" s="115" t="s">
        <v>622</v>
      </c>
      <c r="K1272" s="680" t="s">
        <v>312</v>
      </c>
      <c r="L1272" s="37">
        <v>979</v>
      </c>
      <c r="M1272" s="678" t="s">
        <v>304</v>
      </c>
      <c r="N1272" s="642"/>
      <c r="O1272" s="645"/>
      <c r="P1272" s="262"/>
      <c r="Q1272" s="629"/>
      <c r="R1272" s="262"/>
      <c r="S1272" s="262"/>
      <c r="T1272" s="262"/>
      <c r="U1272" s="262"/>
      <c r="V1272" s="262"/>
      <c r="W1272" s="262"/>
      <c r="X1272" s="262"/>
      <c r="Y1272" s="262"/>
      <c r="Z1272" s="262"/>
      <c r="AA1272" s="262"/>
      <c r="AB1272" s="262"/>
      <c r="AC1272" s="262"/>
      <c r="AD1272" s="262"/>
      <c r="AE1272" s="262"/>
      <c r="AF1272" s="262"/>
      <c r="AG1272" s="37"/>
      <c r="AH1272" s="37"/>
    </row>
    <row r="1273" spans="1:34">
      <c r="A1273" s="265">
        <v>44049</v>
      </c>
      <c r="B1273" s="115" t="s">
        <v>146</v>
      </c>
      <c r="C1273" s="37">
        <v>882017249</v>
      </c>
      <c r="D1273" s="115" t="s">
        <v>139</v>
      </c>
      <c r="E1273" s="115" t="s">
        <v>147</v>
      </c>
      <c r="F1273" s="115" t="s">
        <v>233</v>
      </c>
      <c r="G1273" s="37"/>
      <c r="H1273" s="265"/>
      <c r="I1273" s="37"/>
      <c r="J1273" s="115"/>
      <c r="K1273" s="629"/>
      <c r="L1273" s="37"/>
      <c r="M1273" s="678"/>
      <c r="N1273" s="642"/>
      <c r="O1273" s="645">
        <v>44045</v>
      </c>
      <c r="P1273" s="262">
        <v>540</v>
      </c>
      <c r="Q1273" s="629"/>
      <c r="R1273" s="262"/>
      <c r="S1273" s="262"/>
      <c r="T1273" s="262"/>
      <c r="U1273" s="262"/>
      <c r="V1273" s="262"/>
      <c r="W1273" s="262"/>
      <c r="X1273" s="262"/>
      <c r="Y1273" s="262"/>
      <c r="Z1273" s="262"/>
      <c r="AA1273" s="262"/>
      <c r="AB1273" s="262"/>
      <c r="AC1273" s="262"/>
      <c r="AD1273" s="262"/>
      <c r="AE1273" s="262"/>
      <c r="AF1273" s="262"/>
      <c r="AG1273" s="37"/>
      <c r="AH1273" s="37"/>
    </row>
    <row r="1274" spans="1:34">
      <c r="A1274" s="265">
        <v>44047</v>
      </c>
      <c r="B1274" s="115" t="s">
        <v>144</v>
      </c>
      <c r="C1274" s="37">
        <v>882017283</v>
      </c>
      <c r="D1274" s="115" t="s">
        <v>139</v>
      </c>
      <c r="E1274" s="115" t="s">
        <v>150</v>
      </c>
      <c r="F1274" s="115" t="s">
        <v>282</v>
      </c>
      <c r="G1274" s="37"/>
      <c r="H1274" s="265">
        <v>44057</v>
      </c>
      <c r="I1274" s="265">
        <v>44061</v>
      </c>
      <c r="J1274" s="115" t="s">
        <v>142</v>
      </c>
      <c r="K1274" s="629"/>
      <c r="L1274" s="37">
        <v>568</v>
      </c>
      <c r="M1274" s="682" t="s">
        <v>759</v>
      </c>
      <c r="N1274" s="37"/>
      <c r="O1274" s="37"/>
      <c r="P1274" s="37"/>
      <c r="Q1274" s="37"/>
      <c r="R1274" s="37"/>
      <c r="S1274" s="262"/>
      <c r="T1274" s="262"/>
      <c r="U1274" s="262"/>
      <c r="V1274" s="262"/>
      <c r="W1274" s="262"/>
      <c r="X1274" s="262"/>
      <c r="Y1274" s="262"/>
      <c r="Z1274" s="262"/>
      <c r="AA1274" s="262"/>
      <c r="AB1274" s="262"/>
      <c r="AC1274" s="262"/>
      <c r="AD1274" s="262"/>
      <c r="AE1274" s="262"/>
      <c r="AF1274" s="262"/>
      <c r="AG1274" s="37"/>
      <c r="AH1274" s="37"/>
    </row>
    <row r="1275" spans="1:34">
      <c r="A1275" s="265">
        <v>44067</v>
      </c>
      <c r="B1275" s="115" t="s">
        <v>281</v>
      </c>
      <c r="C1275" s="37">
        <v>882026058</v>
      </c>
      <c r="D1275" s="115" t="s">
        <v>139</v>
      </c>
      <c r="E1275" s="115" t="s">
        <v>100</v>
      </c>
      <c r="F1275" s="115" t="s">
        <v>148</v>
      </c>
      <c r="G1275" s="84"/>
      <c r="H1275" s="265">
        <v>44074</v>
      </c>
      <c r="I1275" s="265">
        <v>44094</v>
      </c>
      <c r="J1275" s="115" t="s">
        <v>148</v>
      </c>
      <c r="K1275" s="698">
        <v>80100</v>
      </c>
      <c r="L1275" s="37">
        <v>55</v>
      </c>
      <c r="M1275" s="678" t="s">
        <v>239</v>
      </c>
      <c r="N1275" s="84"/>
      <c r="O1275" s="84"/>
      <c r="P1275" s="84"/>
      <c r="Q1275" s="84"/>
      <c r="R1275" s="84"/>
      <c r="S1275" s="262"/>
      <c r="T1275" s="262"/>
      <c r="U1275" s="262"/>
      <c r="V1275" s="262"/>
      <c r="W1275" s="262"/>
      <c r="X1275" s="262"/>
      <c r="Y1275" s="262"/>
      <c r="Z1275" s="262"/>
      <c r="AA1275" s="262"/>
      <c r="AB1275" s="262"/>
      <c r="AC1275" s="262"/>
      <c r="AD1275" s="262"/>
      <c r="AE1275" s="262"/>
      <c r="AF1275" s="262"/>
      <c r="AG1275" s="37"/>
      <c r="AH1275" s="37"/>
    </row>
    <row r="1276" spans="1:34">
      <c r="A1276" s="265">
        <v>44046</v>
      </c>
      <c r="B1276" s="115" t="s">
        <v>154</v>
      </c>
      <c r="C1276" s="37">
        <v>882026444</v>
      </c>
      <c r="D1276" s="115" t="s">
        <v>139</v>
      </c>
      <c r="E1276" s="115" t="s">
        <v>150</v>
      </c>
      <c r="F1276" s="37"/>
      <c r="G1276" s="37"/>
      <c r="H1276" s="37"/>
      <c r="I1276" s="265">
        <v>44060</v>
      </c>
      <c r="J1276" s="37"/>
      <c r="K1276" s="629"/>
      <c r="L1276" s="37"/>
      <c r="M1276" s="678" t="s">
        <v>195</v>
      </c>
      <c r="N1276" s="37"/>
      <c r="O1276" s="37"/>
      <c r="P1276" s="37"/>
      <c r="Q1276" s="37"/>
      <c r="R1276" s="37"/>
      <c r="S1276" s="262"/>
      <c r="T1276" s="262"/>
      <c r="U1276" s="262"/>
      <c r="V1276" s="262"/>
      <c r="W1276" s="262"/>
      <c r="X1276" s="262"/>
      <c r="Y1276" s="262"/>
      <c r="Z1276" s="262"/>
      <c r="AA1276" s="262"/>
      <c r="AB1276" s="262"/>
      <c r="AC1276" s="262"/>
      <c r="AD1276" s="262"/>
      <c r="AE1276" s="262"/>
      <c r="AF1276" s="262"/>
      <c r="AG1276" s="37"/>
      <c r="AH1276" s="37"/>
    </row>
    <row r="1277" spans="1:34">
      <c r="A1277" s="666">
        <v>44055</v>
      </c>
      <c r="B1277" s="115" t="s">
        <v>149</v>
      </c>
      <c r="C1277" s="37">
        <v>882028162</v>
      </c>
      <c r="D1277" s="115" t="s">
        <v>139</v>
      </c>
      <c r="E1277" s="115" t="s">
        <v>100</v>
      </c>
      <c r="F1277" s="665"/>
      <c r="G1277" s="37"/>
      <c r="H1277" s="265"/>
      <c r="I1277" s="265">
        <v>44070</v>
      </c>
      <c r="J1277" s="115"/>
      <c r="K1277" s="629"/>
      <c r="L1277" s="37"/>
      <c r="M1277" s="678"/>
      <c r="N1277" s="642"/>
      <c r="O1277" s="645"/>
      <c r="P1277" s="262"/>
      <c r="Q1277" s="629"/>
      <c r="R1277" s="262"/>
      <c r="S1277" s="262"/>
      <c r="T1277" s="262"/>
      <c r="U1277" s="262"/>
      <c r="V1277" s="262"/>
      <c r="W1277" s="262"/>
      <c r="X1277" s="262"/>
      <c r="Y1277" s="262"/>
      <c r="Z1277" s="262"/>
      <c r="AA1277" s="262"/>
      <c r="AB1277" s="262"/>
      <c r="AC1277" s="262"/>
      <c r="AD1277" s="262"/>
      <c r="AE1277" s="262"/>
      <c r="AF1277" s="262"/>
      <c r="AG1277" s="37"/>
      <c r="AH1277" s="37"/>
    </row>
    <row r="1278" spans="1:34">
      <c r="A1278" s="666">
        <v>44062</v>
      </c>
      <c r="B1278" s="115" t="s">
        <v>175</v>
      </c>
      <c r="C1278" s="23">
        <v>882030687</v>
      </c>
      <c r="D1278" s="115" t="s">
        <v>139</v>
      </c>
      <c r="E1278" s="115" t="s">
        <v>140</v>
      </c>
      <c r="F1278" s="665" t="s">
        <v>168</v>
      </c>
      <c r="G1278" s="37"/>
      <c r="H1278" s="265">
        <v>44062</v>
      </c>
      <c r="I1278" s="265"/>
      <c r="J1278" s="115" t="s">
        <v>168</v>
      </c>
      <c r="K1278" s="629"/>
      <c r="L1278" s="37">
        <v>960</v>
      </c>
      <c r="M1278" s="678" t="s">
        <v>337</v>
      </c>
      <c r="N1278" s="642"/>
      <c r="O1278" s="645"/>
      <c r="P1278" s="262"/>
      <c r="Q1278" s="629"/>
      <c r="R1278" s="262"/>
      <c r="S1278" s="262"/>
      <c r="T1278" s="262"/>
      <c r="U1278" s="262"/>
      <c r="V1278" s="262"/>
      <c r="W1278" s="262"/>
      <c r="X1278" s="262"/>
      <c r="Y1278" s="262"/>
      <c r="Z1278" s="262"/>
      <c r="AA1278" s="262"/>
      <c r="AB1278" s="262"/>
      <c r="AC1278" s="262"/>
      <c r="AD1278" s="262"/>
      <c r="AE1278" s="262"/>
      <c r="AF1278" s="262"/>
      <c r="AG1278" s="37"/>
      <c r="AH1278" s="37"/>
    </row>
    <row r="1279" spans="1:34">
      <c r="A1279" s="666">
        <v>44056</v>
      </c>
      <c r="B1279" s="115" t="s">
        <v>149</v>
      </c>
      <c r="C1279" s="84">
        <v>882031173</v>
      </c>
      <c r="D1279" s="115" t="s">
        <v>139</v>
      </c>
      <c r="E1279" s="115" t="s">
        <v>140</v>
      </c>
      <c r="F1279" s="665" t="s">
        <v>168</v>
      </c>
      <c r="G1279" s="37"/>
      <c r="H1279" s="265"/>
      <c r="I1279" s="265">
        <v>44071</v>
      </c>
      <c r="J1279" s="115"/>
      <c r="K1279" s="629"/>
      <c r="L1279" s="37"/>
      <c r="M1279" s="678" t="s">
        <v>760</v>
      </c>
      <c r="N1279" s="642"/>
      <c r="O1279" s="645"/>
      <c r="P1279" s="262"/>
      <c r="Q1279" s="629"/>
      <c r="R1279" s="262"/>
      <c r="S1279" s="262"/>
      <c r="T1279" s="262"/>
      <c r="U1279" s="262"/>
      <c r="V1279" s="262"/>
      <c r="W1279" s="262"/>
      <c r="X1279" s="262"/>
      <c r="Y1279" s="262"/>
      <c r="Z1279" s="262"/>
      <c r="AA1279" s="262"/>
      <c r="AB1279" s="262"/>
      <c r="AC1279" s="262"/>
      <c r="AD1279" s="262"/>
      <c r="AE1279" s="262"/>
      <c r="AF1279" s="262"/>
      <c r="AG1279" s="37"/>
      <c r="AH1279" s="37"/>
    </row>
    <row r="1280" spans="1:34">
      <c r="A1280" s="666">
        <v>44054</v>
      </c>
      <c r="B1280" s="115" t="s">
        <v>149</v>
      </c>
      <c r="C1280" s="37">
        <v>882031647</v>
      </c>
      <c r="D1280" s="115" t="s">
        <v>139</v>
      </c>
      <c r="E1280" s="115" t="s">
        <v>140</v>
      </c>
      <c r="F1280" s="665" t="s">
        <v>761</v>
      </c>
      <c r="G1280" s="37"/>
      <c r="H1280" s="265"/>
      <c r="I1280" s="265">
        <v>44085</v>
      </c>
      <c r="J1280" s="115"/>
      <c r="K1280" s="629"/>
      <c r="L1280" s="37"/>
      <c r="M1280" s="678" t="s">
        <v>762</v>
      </c>
      <c r="N1280" s="642"/>
      <c r="O1280" s="645"/>
      <c r="P1280" s="262"/>
      <c r="Q1280" s="629"/>
      <c r="R1280" s="262"/>
      <c r="S1280" s="262"/>
      <c r="T1280" s="262"/>
      <c r="U1280" s="262"/>
      <c r="V1280" s="262"/>
      <c r="W1280" s="262"/>
      <c r="X1280" s="262"/>
      <c r="Y1280" s="262"/>
      <c r="Z1280" s="262"/>
      <c r="AA1280" s="262"/>
      <c r="AB1280" s="262"/>
      <c r="AC1280" s="262"/>
      <c r="AD1280" s="262"/>
      <c r="AE1280" s="262"/>
      <c r="AF1280" s="262"/>
      <c r="AG1280" s="37"/>
      <c r="AH1280" s="37"/>
    </row>
    <row r="1281" spans="1:34">
      <c r="A1281" s="666">
        <v>44057</v>
      </c>
      <c r="B1281" s="115" t="s">
        <v>149</v>
      </c>
      <c r="C1281" s="84">
        <v>882033507</v>
      </c>
      <c r="D1281" s="115" t="s">
        <v>139</v>
      </c>
      <c r="E1281" s="115" t="s">
        <v>100</v>
      </c>
      <c r="F1281" s="665"/>
      <c r="G1281" s="37"/>
      <c r="H1281" s="265"/>
      <c r="I1281" s="265">
        <v>44074</v>
      </c>
      <c r="J1281" s="115"/>
      <c r="K1281" s="629"/>
      <c r="L1281" s="37"/>
      <c r="M1281" s="678"/>
      <c r="N1281" s="642"/>
      <c r="O1281" s="645"/>
      <c r="P1281" s="262"/>
      <c r="Q1281" s="629"/>
      <c r="R1281" s="262"/>
      <c r="S1281" s="262"/>
      <c r="T1281" s="262"/>
      <c r="U1281" s="262"/>
      <c r="V1281" s="262"/>
      <c r="W1281" s="262"/>
      <c r="X1281" s="262"/>
      <c r="Y1281" s="262"/>
      <c r="Z1281" s="262"/>
      <c r="AA1281" s="262"/>
      <c r="AB1281" s="262"/>
      <c r="AC1281" s="262"/>
      <c r="AD1281" s="262"/>
      <c r="AE1281" s="262"/>
      <c r="AF1281" s="262"/>
      <c r="AG1281" s="37"/>
      <c r="AH1281" s="37"/>
    </row>
    <row r="1282" spans="1:34">
      <c r="A1282" s="666">
        <v>44063</v>
      </c>
      <c r="B1282" s="115" t="s">
        <v>281</v>
      </c>
      <c r="C1282" s="37">
        <v>882034499</v>
      </c>
      <c r="D1282" s="115" t="s">
        <v>139</v>
      </c>
      <c r="E1282" s="115" t="s">
        <v>100</v>
      </c>
      <c r="F1282" s="665"/>
      <c r="G1282" s="37"/>
      <c r="H1282" s="265"/>
      <c r="I1282" s="265"/>
      <c r="J1282" s="115"/>
      <c r="K1282" s="629"/>
      <c r="L1282" s="37"/>
      <c r="M1282" s="678"/>
      <c r="N1282" s="642"/>
      <c r="O1282" s="645"/>
      <c r="P1282" s="262"/>
      <c r="Q1282" s="629"/>
      <c r="R1282" s="262"/>
      <c r="S1282" s="262"/>
      <c r="T1282" s="262"/>
      <c r="U1282" s="262"/>
      <c r="V1282" s="262"/>
      <c r="W1282" s="262"/>
      <c r="X1282" s="262"/>
      <c r="Y1282" s="262"/>
      <c r="Z1282" s="262"/>
      <c r="AA1282" s="262"/>
      <c r="AB1282" s="262"/>
      <c r="AC1282" s="262"/>
      <c r="AD1282" s="262"/>
      <c r="AE1282" s="262"/>
      <c r="AF1282" s="262"/>
      <c r="AG1282" s="37"/>
      <c r="AH1282" s="37"/>
    </row>
    <row r="1283" spans="1:34">
      <c r="A1283" s="265">
        <v>44054</v>
      </c>
      <c r="B1283" s="115" t="s">
        <v>206</v>
      </c>
      <c r="C1283" s="37">
        <v>882037519</v>
      </c>
      <c r="D1283" s="115" t="s">
        <v>139</v>
      </c>
      <c r="E1283" s="115" t="s">
        <v>140</v>
      </c>
      <c r="F1283" s="665" t="s">
        <v>176</v>
      </c>
      <c r="G1283" s="37"/>
      <c r="H1283" s="265"/>
      <c r="I1283" s="265">
        <v>44074</v>
      </c>
      <c r="J1283" s="115"/>
      <c r="K1283" s="629"/>
      <c r="L1283" s="37"/>
      <c r="M1283" s="678"/>
      <c r="N1283" s="642"/>
      <c r="O1283" s="645"/>
      <c r="P1283" s="262"/>
      <c r="Q1283" s="629"/>
      <c r="R1283" s="262"/>
      <c r="S1283" s="262"/>
      <c r="T1283" s="262"/>
      <c r="U1283" s="262"/>
      <c r="V1283" s="262"/>
      <c r="W1283" s="262"/>
      <c r="X1283" s="262"/>
      <c r="Y1283" s="262"/>
      <c r="Z1283" s="262"/>
      <c r="AA1283" s="262"/>
      <c r="AB1283" s="262"/>
      <c r="AC1283" s="262"/>
      <c r="AD1283" s="262"/>
      <c r="AE1283" s="262"/>
      <c r="AF1283" s="262"/>
      <c r="AG1283" s="37"/>
      <c r="AH1283" s="37"/>
    </row>
    <row r="1284" spans="1:34">
      <c r="A1284" s="265">
        <v>44050</v>
      </c>
      <c r="B1284" s="115" t="s">
        <v>149</v>
      </c>
      <c r="C1284" s="37">
        <v>882037837</v>
      </c>
      <c r="D1284" s="115" t="s">
        <v>139</v>
      </c>
      <c r="E1284" s="115" t="s">
        <v>140</v>
      </c>
      <c r="F1284" s="115" t="s">
        <v>168</v>
      </c>
      <c r="G1284" s="37"/>
      <c r="H1284" s="265"/>
      <c r="I1284" s="265">
        <v>44064</v>
      </c>
      <c r="J1284" s="115"/>
      <c r="K1284" s="629"/>
      <c r="L1284" s="37"/>
      <c r="M1284" s="678" t="s">
        <v>195</v>
      </c>
      <c r="N1284" s="642"/>
      <c r="O1284" s="645"/>
      <c r="P1284" s="262"/>
      <c r="Q1284" s="629"/>
      <c r="R1284" s="262"/>
      <c r="S1284" s="262"/>
      <c r="T1284" s="262"/>
      <c r="U1284" s="262"/>
      <c r="V1284" s="262"/>
      <c r="W1284" s="262"/>
      <c r="X1284" s="262"/>
      <c r="Y1284" s="262"/>
      <c r="Z1284" s="262"/>
      <c r="AA1284" s="262"/>
      <c r="AB1284" s="262"/>
      <c r="AC1284" s="262"/>
      <c r="AD1284" s="262"/>
      <c r="AE1284" s="262"/>
      <c r="AF1284" s="262"/>
      <c r="AG1284" s="37"/>
      <c r="AH1284" s="37"/>
    </row>
    <row r="1285" spans="1:34">
      <c r="A1285" s="265">
        <v>44047</v>
      </c>
      <c r="B1285" s="115" t="s">
        <v>146</v>
      </c>
      <c r="C1285" s="37">
        <v>882037863</v>
      </c>
      <c r="D1285" s="115" t="s">
        <v>139</v>
      </c>
      <c r="E1285" s="115" t="s">
        <v>140</v>
      </c>
      <c r="F1285" s="115" t="s">
        <v>142</v>
      </c>
      <c r="G1285" s="37"/>
      <c r="H1285" s="37"/>
      <c r="I1285" s="265">
        <v>44054</v>
      </c>
      <c r="J1285" s="37"/>
      <c r="K1285" s="629"/>
      <c r="L1285" s="37"/>
      <c r="M1285" s="678" t="s">
        <v>195</v>
      </c>
      <c r="N1285" s="37"/>
      <c r="O1285" s="37"/>
      <c r="P1285" s="37"/>
      <c r="Q1285" s="37"/>
      <c r="R1285" s="37"/>
      <c r="S1285" s="262"/>
      <c r="T1285" s="262"/>
      <c r="U1285" s="262"/>
      <c r="V1285" s="262"/>
      <c r="W1285" s="262"/>
      <c r="X1285" s="262"/>
      <c r="Y1285" s="262"/>
      <c r="Z1285" s="262"/>
      <c r="AA1285" s="262"/>
      <c r="AB1285" s="262"/>
      <c r="AC1285" s="262"/>
      <c r="AD1285" s="262"/>
      <c r="AE1285" s="262"/>
      <c r="AF1285" s="262"/>
      <c r="AG1285" s="37"/>
      <c r="AH1285" s="37"/>
    </row>
    <row r="1286" spans="1:34">
      <c r="A1286" s="265">
        <v>44049</v>
      </c>
      <c r="B1286" s="115" t="s">
        <v>167</v>
      </c>
      <c r="C1286" s="37">
        <v>882039543</v>
      </c>
      <c r="D1286" s="115" t="s">
        <v>152</v>
      </c>
      <c r="E1286" s="115" t="s">
        <v>150</v>
      </c>
      <c r="F1286" s="115" t="s">
        <v>142</v>
      </c>
      <c r="G1286" s="37"/>
      <c r="H1286" s="265"/>
      <c r="I1286" s="265">
        <v>44061</v>
      </c>
      <c r="J1286" s="115"/>
      <c r="K1286" s="629"/>
      <c r="L1286" s="37"/>
      <c r="M1286" s="678" t="s">
        <v>39</v>
      </c>
      <c r="N1286" s="681" t="s">
        <v>410</v>
      </c>
      <c r="O1286" s="645"/>
      <c r="P1286" s="262"/>
      <c r="Q1286" s="629"/>
      <c r="R1286" s="262"/>
      <c r="S1286" s="262"/>
      <c r="T1286" s="262"/>
      <c r="U1286" s="262"/>
      <c r="V1286" s="262"/>
      <c r="W1286" s="262"/>
      <c r="X1286" s="262"/>
      <c r="Y1286" s="262"/>
      <c r="Z1286" s="262"/>
      <c r="AA1286" s="262"/>
      <c r="AB1286" s="262"/>
      <c r="AC1286" s="262"/>
      <c r="AD1286" s="262"/>
      <c r="AE1286" s="262"/>
      <c r="AF1286" s="262"/>
      <c r="AG1286" s="37"/>
      <c r="AH1286" s="37"/>
    </row>
    <row r="1287" spans="1:34">
      <c r="A1287" s="265">
        <v>44067</v>
      </c>
      <c r="B1287" s="115" t="s">
        <v>194</v>
      </c>
      <c r="C1287" s="37">
        <v>882040263</v>
      </c>
      <c r="D1287" s="115" t="s">
        <v>139</v>
      </c>
      <c r="E1287" s="115" t="s">
        <v>100</v>
      </c>
      <c r="F1287" s="115" t="s">
        <v>142</v>
      </c>
      <c r="G1287" s="84"/>
      <c r="H1287" s="84"/>
      <c r="I1287" s="265">
        <v>44078</v>
      </c>
      <c r="J1287" s="84"/>
      <c r="K1287" s="680" t="s">
        <v>598</v>
      </c>
      <c r="L1287" s="37"/>
      <c r="M1287" s="678" t="s">
        <v>195</v>
      </c>
      <c r="N1287" s="84"/>
      <c r="O1287" s="84"/>
      <c r="P1287" s="84"/>
      <c r="Q1287" s="664" t="s">
        <v>763</v>
      </c>
      <c r="R1287" s="84"/>
      <c r="S1287" s="486"/>
      <c r="T1287" s="37"/>
      <c r="U1287" s="37"/>
      <c r="V1287" s="37"/>
      <c r="W1287" s="37"/>
      <c r="X1287" s="37"/>
      <c r="Y1287" s="37"/>
      <c r="Z1287" s="37"/>
      <c r="AA1287" s="37"/>
      <c r="AB1287" s="37"/>
      <c r="AC1287" s="37"/>
      <c r="AD1287" s="37"/>
      <c r="AE1287" s="37"/>
      <c r="AF1287" s="37"/>
      <c r="AG1287" s="37"/>
      <c r="AH1287" s="37"/>
    </row>
    <row r="1288" spans="1:34">
      <c r="A1288" s="265">
        <v>44068</v>
      </c>
      <c r="B1288" s="115" t="s">
        <v>194</v>
      </c>
      <c r="C1288" s="37">
        <v>882041254</v>
      </c>
      <c r="D1288" s="115" t="s">
        <v>139</v>
      </c>
      <c r="E1288" s="115" t="s">
        <v>140</v>
      </c>
      <c r="F1288" s="115" t="s">
        <v>622</v>
      </c>
      <c r="G1288" s="265">
        <v>44070</v>
      </c>
      <c r="H1288" s="265">
        <v>44071</v>
      </c>
      <c r="I1288" s="265">
        <v>44085</v>
      </c>
      <c r="J1288" s="115" t="s">
        <v>622</v>
      </c>
      <c r="K1288" s="629" t="s">
        <v>544</v>
      </c>
      <c r="L1288" s="37">
        <v>999</v>
      </c>
      <c r="M1288" s="678" t="s">
        <v>189</v>
      </c>
      <c r="N1288" s="84"/>
      <c r="O1288" s="84"/>
      <c r="P1288" s="84"/>
      <c r="Q1288" s="84"/>
      <c r="R1288" s="84"/>
      <c r="S1288" s="262"/>
      <c r="T1288" s="262"/>
      <c r="U1288" s="262"/>
      <c r="V1288" s="262"/>
      <c r="W1288" s="262"/>
      <c r="X1288" s="262"/>
      <c r="Y1288" s="262"/>
      <c r="Z1288" s="262"/>
      <c r="AA1288" s="262"/>
      <c r="AB1288" s="262"/>
      <c r="AC1288" s="262"/>
      <c r="AD1288" s="262"/>
      <c r="AE1288" s="262"/>
      <c r="AF1288" s="262"/>
      <c r="AG1288" s="37"/>
      <c r="AH1288" s="37"/>
    </row>
    <row r="1289" spans="1:34">
      <c r="A1289" s="265">
        <v>44046</v>
      </c>
      <c r="B1289" s="115" t="s">
        <v>206</v>
      </c>
      <c r="C1289" s="37">
        <v>882041260</v>
      </c>
      <c r="D1289" s="115" t="s">
        <v>139</v>
      </c>
      <c r="E1289" s="115" t="s">
        <v>140</v>
      </c>
      <c r="F1289" s="115" t="s">
        <v>142</v>
      </c>
      <c r="G1289" s="265">
        <v>44046</v>
      </c>
      <c r="H1289" s="265">
        <v>44046</v>
      </c>
      <c r="I1289" s="265">
        <v>44060</v>
      </c>
      <c r="J1289" s="115" t="s">
        <v>142</v>
      </c>
      <c r="K1289" s="629"/>
      <c r="L1289" s="37">
        <v>1165.5999999999999</v>
      </c>
      <c r="M1289" s="678"/>
      <c r="N1289" s="37"/>
      <c r="O1289" s="37"/>
      <c r="P1289" s="37"/>
      <c r="Q1289" s="37"/>
      <c r="R1289" s="37"/>
      <c r="S1289" s="262"/>
      <c r="T1289" s="262"/>
      <c r="U1289" s="262"/>
      <c r="V1289" s="262"/>
      <c r="W1289" s="262"/>
      <c r="X1289" s="262"/>
      <c r="Y1289" s="262"/>
      <c r="Z1289" s="262"/>
      <c r="AA1289" s="262"/>
      <c r="AB1289" s="262"/>
      <c r="AC1289" s="262"/>
      <c r="AD1289" s="262"/>
      <c r="AE1289" s="262"/>
      <c r="AF1289" s="262"/>
      <c r="AG1289" s="37"/>
      <c r="AH1289" s="37"/>
    </row>
    <row r="1290" spans="1:34">
      <c r="A1290" s="265">
        <v>44048</v>
      </c>
      <c r="B1290" s="115" t="s">
        <v>154</v>
      </c>
      <c r="C1290" s="37">
        <v>882041432</v>
      </c>
      <c r="D1290" s="115" t="s">
        <v>139</v>
      </c>
      <c r="E1290" s="115" t="s">
        <v>150</v>
      </c>
      <c r="F1290" s="115" t="s">
        <v>142</v>
      </c>
      <c r="G1290" s="37"/>
      <c r="H1290" s="37"/>
      <c r="I1290" s="265">
        <v>44064</v>
      </c>
      <c r="J1290" s="37"/>
      <c r="K1290" s="629"/>
      <c r="L1290" s="37"/>
      <c r="M1290" s="678" t="s">
        <v>195</v>
      </c>
      <c r="N1290" s="37"/>
      <c r="O1290" s="37"/>
      <c r="P1290" s="37"/>
      <c r="Q1290" s="37"/>
      <c r="R1290" s="37"/>
      <c r="S1290" s="262"/>
      <c r="T1290" s="262"/>
      <c r="U1290" s="262"/>
      <c r="V1290" s="262"/>
      <c r="W1290" s="262"/>
      <c r="X1290" s="262"/>
      <c r="Y1290" s="262"/>
      <c r="Z1290" s="262"/>
      <c r="AA1290" s="262"/>
      <c r="AB1290" s="262"/>
      <c r="AC1290" s="262"/>
      <c r="AD1290" s="262"/>
      <c r="AE1290" s="262"/>
      <c r="AF1290" s="262"/>
      <c r="AG1290" s="37"/>
      <c r="AH1290" s="37"/>
    </row>
    <row r="1291" spans="1:34">
      <c r="A1291" s="265">
        <v>44048</v>
      </c>
      <c r="B1291" s="115" t="s">
        <v>154</v>
      </c>
      <c r="C1291" s="37">
        <v>882044541</v>
      </c>
      <c r="D1291" s="115" t="s">
        <v>139</v>
      </c>
      <c r="E1291" s="115" t="s">
        <v>140</v>
      </c>
      <c r="F1291" s="115" t="s">
        <v>764</v>
      </c>
      <c r="G1291" s="37"/>
      <c r="H1291" s="37"/>
      <c r="I1291" s="665">
        <v>44063</v>
      </c>
      <c r="J1291" s="37"/>
      <c r="K1291" s="629"/>
      <c r="L1291" s="37"/>
      <c r="M1291" s="678" t="s">
        <v>209</v>
      </c>
      <c r="N1291" s="37"/>
      <c r="O1291" s="37"/>
      <c r="P1291" s="37"/>
      <c r="Q1291" s="37"/>
      <c r="R1291" s="37"/>
      <c r="S1291" s="262"/>
      <c r="T1291" s="262"/>
      <c r="U1291" s="262"/>
      <c r="V1291" s="262"/>
      <c r="W1291" s="262"/>
      <c r="X1291" s="262"/>
      <c r="Y1291" s="262"/>
      <c r="Z1291" s="262"/>
      <c r="AA1291" s="262"/>
      <c r="AB1291" s="262"/>
      <c r="AC1291" s="262"/>
      <c r="AD1291" s="262"/>
      <c r="AE1291" s="262"/>
      <c r="AF1291" s="262"/>
      <c r="AG1291" s="37"/>
      <c r="AH1291" s="37"/>
    </row>
    <row r="1292" spans="1:34">
      <c r="A1292" s="265">
        <v>44046</v>
      </c>
      <c r="B1292" s="115" t="s">
        <v>146</v>
      </c>
      <c r="C1292" s="37">
        <v>882044621</v>
      </c>
      <c r="D1292" s="115" t="s">
        <v>139</v>
      </c>
      <c r="E1292" s="115" t="s">
        <v>140</v>
      </c>
      <c r="F1292" s="115" t="s">
        <v>142</v>
      </c>
      <c r="G1292" s="265">
        <v>44046</v>
      </c>
      <c r="H1292" s="265">
        <v>44046</v>
      </c>
      <c r="I1292" s="37"/>
      <c r="J1292" s="115" t="s">
        <v>142</v>
      </c>
      <c r="K1292" s="629"/>
      <c r="L1292" s="37">
        <v>6786</v>
      </c>
      <c r="M1292" s="682" t="s">
        <v>564</v>
      </c>
      <c r="N1292" s="115" t="s">
        <v>161</v>
      </c>
      <c r="O1292" s="37"/>
      <c r="P1292" s="37"/>
      <c r="Q1292" s="37"/>
      <c r="R1292" s="37"/>
      <c r="S1292" s="262"/>
      <c r="T1292" s="262"/>
      <c r="U1292" s="262"/>
      <c r="V1292" s="262"/>
      <c r="W1292" s="262"/>
      <c r="X1292" s="262"/>
      <c r="Y1292" s="262"/>
      <c r="Z1292" s="262"/>
      <c r="AA1292" s="262"/>
      <c r="AB1292" s="262"/>
      <c r="AC1292" s="262"/>
      <c r="AD1292" s="262"/>
      <c r="AE1292" s="262"/>
      <c r="AF1292" s="262"/>
      <c r="AG1292" s="37"/>
      <c r="AH1292" s="37"/>
    </row>
    <row r="1293" spans="1:34">
      <c r="A1293" s="666">
        <v>44056</v>
      </c>
      <c r="B1293" s="115" t="s">
        <v>146</v>
      </c>
      <c r="C1293" s="37">
        <v>882045429</v>
      </c>
      <c r="D1293" s="115" t="s">
        <v>139</v>
      </c>
      <c r="E1293" s="115" t="s">
        <v>140</v>
      </c>
      <c r="F1293" s="665" t="s">
        <v>168</v>
      </c>
      <c r="G1293" s="37"/>
      <c r="H1293" s="265"/>
      <c r="I1293" s="265">
        <v>44071</v>
      </c>
      <c r="J1293" s="115"/>
      <c r="K1293" s="629"/>
      <c r="L1293" s="37"/>
      <c r="M1293" s="678" t="s">
        <v>195</v>
      </c>
      <c r="N1293" s="642"/>
      <c r="O1293" s="645"/>
      <c r="P1293" s="262"/>
      <c r="Q1293" s="629"/>
      <c r="R1293" s="262"/>
      <c r="S1293" s="262"/>
      <c r="T1293" s="262"/>
      <c r="U1293" s="262"/>
      <c r="V1293" s="262"/>
      <c r="W1293" s="262"/>
      <c r="X1293" s="262"/>
      <c r="Y1293" s="262"/>
      <c r="Z1293" s="262"/>
      <c r="AA1293" s="262"/>
      <c r="AB1293" s="262"/>
      <c r="AC1293" s="262"/>
      <c r="AD1293" s="262"/>
      <c r="AE1293" s="262"/>
      <c r="AF1293" s="262"/>
      <c r="AG1293" s="37"/>
      <c r="AH1293" s="37"/>
    </row>
    <row r="1294" spans="1:34">
      <c r="A1294" s="265">
        <v>44049</v>
      </c>
      <c r="B1294" s="115" t="s">
        <v>206</v>
      </c>
      <c r="C1294" s="37">
        <v>882049381</v>
      </c>
      <c r="D1294" s="115" t="s">
        <v>139</v>
      </c>
      <c r="E1294" s="115" t="s">
        <v>140</v>
      </c>
      <c r="F1294" s="115" t="s">
        <v>765</v>
      </c>
      <c r="G1294" s="265">
        <v>44053</v>
      </c>
      <c r="H1294" s="265">
        <v>44053</v>
      </c>
      <c r="I1294" s="265">
        <v>44067</v>
      </c>
      <c r="J1294" s="115" t="s">
        <v>142</v>
      </c>
      <c r="K1294" s="629"/>
      <c r="L1294" s="37">
        <v>1288</v>
      </c>
      <c r="M1294" s="678"/>
      <c r="N1294" s="642"/>
      <c r="O1294" s="645"/>
      <c r="P1294" s="262"/>
      <c r="Q1294" s="629"/>
      <c r="R1294" s="262"/>
      <c r="S1294" s="262"/>
      <c r="T1294" s="262"/>
      <c r="U1294" s="262"/>
      <c r="V1294" s="262"/>
      <c r="W1294" s="262"/>
      <c r="X1294" s="262"/>
      <c r="Y1294" s="262"/>
      <c r="Z1294" s="262"/>
      <c r="AA1294" s="262"/>
      <c r="AB1294" s="262"/>
      <c r="AC1294" s="262"/>
      <c r="AD1294" s="262"/>
      <c r="AE1294" s="262"/>
      <c r="AF1294" s="262"/>
      <c r="AG1294" s="37"/>
      <c r="AH1294" s="37"/>
    </row>
    <row r="1295" spans="1:34">
      <c r="A1295" s="666">
        <v>44061</v>
      </c>
      <c r="B1295" s="115" t="s">
        <v>146</v>
      </c>
      <c r="C1295" s="23">
        <v>882051475</v>
      </c>
      <c r="D1295" s="115" t="s">
        <v>139</v>
      </c>
      <c r="E1295" s="115" t="s">
        <v>150</v>
      </c>
      <c r="F1295" s="665" t="s">
        <v>388</v>
      </c>
      <c r="G1295" s="265">
        <v>44062</v>
      </c>
      <c r="H1295" s="265">
        <v>44064</v>
      </c>
      <c r="I1295" s="265">
        <v>44077</v>
      </c>
      <c r="J1295" s="115" t="s">
        <v>142</v>
      </c>
      <c r="K1295" s="629"/>
      <c r="L1295" s="37">
        <v>96.5</v>
      </c>
      <c r="M1295" s="678" t="s">
        <v>151</v>
      </c>
      <c r="N1295" s="642"/>
      <c r="O1295" s="665" t="s">
        <v>766</v>
      </c>
      <c r="P1295" s="262">
        <v>993.5</v>
      </c>
      <c r="Q1295" s="629"/>
      <c r="R1295" s="262"/>
      <c r="S1295" s="262"/>
      <c r="T1295" s="262"/>
      <c r="U1295" s="262"/>
      <c r="V1295" s="262"/>
      <c r="W1295" s="262"/>
      <c r="X1295" s="262"/>
      <c r="Y1295" s="262"/>
      <c r="Z1295" s="262"/>
      <c r="AA1295" s="262"/>
      <c r="AB1295" s="262"/>
      <c r="AC1295" s="262"/>
      <c r="AD1295" s="262"/>
      <c r="AE1295" s="262"/>
      <c r="AF1295" s="262"/>
      <c r="AG1295" s="37"/>
      <c r="AH1295" s="37"/>
    </row>
    <row r="1296" spans="1:34">
      <c r="A1296" s="265">
        <v>44047</v>
      </c>
      <c r="B1296" s="115" t="s">
        <v>146</v>
      </c>
      <c r="C1296" s="37">
        <v>882052175</v>
      </c>
      <c r="D1296" s="115" t="s">
        <v>139</v>
      </c>
      <c r="E1296" s="115" t="s">
        <v>140</v>
      </c>
      <c r="F1296" s="115" t="s">
        <v>287</v>
      </c>
      <c r="G1296" s="37"/>
      <c r="H1296" s="37"/>
      <c r="I1296" s="265">
        <v>44062</v>
      </c>
      <c r="J1296" s="37"/>
      <c r="K1296" s="629"/>
      <c r="L1296" s="37"/>
      <c r="M1296" s="678" t="s">
        <v>195</v>
      </c>
      <c r="N1296" s="37"/>
      <c r="O1296" s="37"/>
      <c r="P1296" s="37"/>
      <c r="Q1296" s="37"/>
      <c r="R1296" s="37"/>
      <c r="S1296" s="262"/>
      <c r="T1296" s="262"/>
      <c r="U1296" s="262"/>
      <c r="V1296" s="262"/>
      <c r="W1296" s="262"/>
      <c r="X1296" s="262"/>
      <c r="Y1296" s="262"/>
      <c r="Z1296" s="262"/>
      <c r="AA1296" s="262"/>
      <c r="AB1296" s="262"/>
      <c r="AC1296" s="262"/>
      <c r="AD1296" s="262"/>
      <c r="AE1296" s="262"/>
      <c r="AF1296" s="262"/>
      <c r="AG1296" s="37"/>
      <c r="AH1296" s="37"/>
    </row>
    <row r="1297" spans="1:34">
      <c r="A1297" s="265">
        <v>44053</v>
      </c>
      <c r="B1297" s="115" t="s">
        <v>194</v>
      </c>
      <c r="C1297" s="37">
        <v>882056470</v>
      </c>
      <c r="D1297" s="115" t="s">
        <v>139</v>
      </c>
      <c r="E1297" s="115" t="s">
        <v>140</v>
      </c>
      <c r="F1297" s="115" t="s">
        <v>142</v>
      </c>
      <c r="G1297" s="265">
        <v>44068</v>
      </c>
      <c r="H1297" s="265"/>
      <c r="I1297" s="265">
        <v>44083</v>
      </c>
      <c r="J1297" s="115"/>
      <c r="K1297" s="680" t="s">
        <v>211</v>
      </c>
      <c r="L1297" s="37"/>
      <c r="M1297" s="678" t="s">
        <v>195</v>
      </c>
      <c r="N1297" s="681" t="s">
        <v>410</v>
      </c>
      <c r="O1297" s="645"/>
      <c r="P1297" s="262"/>
      <c r="Q1297" s="629"/>
      <c r="R1297" s="262"/>
      <c r="S1297" s="262"/>
      <c r="T1297" s="262"/>
      <c r="U1297" s="262"/>
      <c r="V1297" s="262"/>
      <c r="W1297" s="262"/>
      <c r="X1297" s="262"/>
      <c r="Y1297" s="262"/>
      <c r="Z1297" s="262"/>
      <c r="AA1297" s="262"/>
      <c r="AB1297" s="262"/>
      <c r="AC1297" s="262"/>
      <c r="AD1297" s="262"/>
      <c r="AE1297" s="262"/>
      <c r="AF1297" s="262"/>
      <c r="AG1297" s="37"/>
      <c r="AH1297" s="37"/>
    </row>
    <row r="1298" spans="1:34">
      <c r="A1298" s="665">
        <v>44054</v>
      </c>
      <c r="B1298" s="115" t="s">
        <v>297</v>
      </c>
      <c r="C1298" s="37">
        <v>882058023</v>
      </c>
      <c r="D1298" s="115" t="s">
        <v>152</v>
      </c>
      <c r="E1298" s="115" t="s">
        <v>150</v>
      </c>
      <c r="F1298" s="665" t="s">
        <v>142</v>
      </c>
      <c r="G1298" s="37"/>
      <c r="H1298" s="265"/>
      <c r="I1298" s="265"/>
      <c r="J1298" s="115"/>
      <c r="K1298" s="629"/>
      <c r="L1298" s="37"/>
      <c r="M1298" s="678" t="s">
        <v>767</v>
      </c>
      <c r="N1298" s="642"/>
      <c r="O1298" s="645"/>
      <c r="P1298" s="262"/>
      <c r="Q1298" s="629"/>
      <c r="R1298" s="262"/>
      <c r="S1298" s="262"/>
      <c r="T1298" s="262"/>
      <c r="U1298" s="262"/>
      <c r="V1298" s="262"/>
      <c r="W1298" s="262"/>
      <c r="X1298" s="262"/>
      <c r="Y1298" s="262"/>
      <c r="Z1298" s="262"/>
      <c r="AA1298" s="262"/>
      <c r="AB1298" s="262"/>
      <c r="AC1298" s="262"/>
      <c r="AD1298" s="262"/>
      <c r="AE1298" s="262"/>
      <c r="AF1298" s="262"/>
      <c r="AG1298" s="37"/>
      <c r="AH1298" s="37"/>
    </row>
    <row r="1299" spans="1:34">
      <c r="A1299" s="666">
        <v>44055</v>
      </c>
      <c r="B1299" s="115" t="s">
        <v>154</v>
      </c>
      <c r="C1299" s="37">
        <v>882060461</v>
      </c>
      <c r="D1299" s="115" t="s">
        <v>139</v>
      </c>
      <c r="E1299" s="115" t="s">
        <v>140</v>
      </c>
      <c r="F1299" s="665"/>
      <c r="G1299" s="37"/>
      <c r="H1299" s="265"/>
      <c r="I1299" s="265">
        <v>44070</v>
      </c>
      <c r="J1299" s="115"/>
      <c r="K1299" s="629"/>
      <c r="L1299" s="37"/>
      <c r="M1299" s="678" t="s">
        <v>209</v>
      </c>
      <c r="N1299" s="642"/>
      <c r="O1299" s="645"/>
      <c r="P1299" s="262"/>
      <c r="Q1299" s="629"/>
      <c r="R1299" s="262"/>
      <c r="S1299" s="262"/>
      <c r="T1299" s="262"/>
      <c r="U1299" s="262"/>
      <c r="V1299" s="262"/>
      <c r="W1299" s="262"/>
      <c r="X1299" s="262"/>
      <c r="Y1299" s="262"/>
      <c r="Z1299" s="262"/>
      <c r="AA1299" s="262"/>
      <c r="AB1299" s="262"/>
      <c r="AC1299" s="262"/>
      <c r="AD1299" s="262"/>
      <c r="AE1299" s="262"/>
      <c r="AF1299" s="262"/>
      <c r="AG1299" s="37"/>
      <c r="AH1299" s="37"/>
    </row>
    <row r="1300" spans="1:34">
      <c r="A1300" s="666">
        <v>44057</v>
      </c>
      <c r="B1300" s="115" t="s">
        <v>175</v>
      </c>
      <c r="C1300" s="23">
        <v>882062603</v>
      </c>
      <c r="D1300" s="115" t="s">
        <v>139</v>
      </c>
      <c r="E1300" s="115" t="s">
        <v>140</v>
      </c>
      <c r="F1300" s="665" t="s">
        <v>768</v>
      </c>
      <c r="G1300" s="37"/>
      <c r="H1300" s="265"/>
      <c r="I1300" s="265">
        <v>44073</v>
      </c>
      <c r="J1300" s="115"/>
      <c r="K1300" s="629"/>
      <c r="L1300" s="37"/>
      <c r="M1300" s="678"/>
      <c r="N1300" s="642"/>
      <c r="O1300" s="645"/>
      <c r="P1300" s="262"/>
      <c r="Q1300" s="629"/>
      <c r="R1300" s="262"/>
      <c r="S1300" s="262"/>
      <c r="T1300" s="262"/>
      <c r="U1300" s="262"/>
      <c r="V1300" s="262"/>
      <c r="W1300" s="262"/>
      <c r="X1300" s="262"/>
      <c r="Y1300" s="262"/>
      <c r="Z1300" s="262"/>
      <c r="AA1300" s="262"/>
      <c r="AB1300" s="262"/>
      <c r="AC1300" s="262"/>
      <c r="AD1300" s="262"/>
      <c r="AE1300" s="262"/>
      <c r="AF1300" s="262"/>
      <c r="AG1300" s="37"/>
      <c r="AH1300" s="37"/>
    </row>
    <row r="1301" spans="1:34">
      <c r="A1301" s="666">
        <v>44055</v>
      </c>
      <c r="B1301" s="115" t="s">
        <v>146</v>
      </c>
      <c r="C1301" s="37">
        <v>882062786</v>
      </c>
      <c r="D1301" s="115" t="s">
        <v>139</v>
      </c>
      <c r="E1301" s="115" t="s">
        <v>140</v>
      </c>
      <c r="F1301" s="665" t="s">
        <v>390</v>
      </c>
      <c r="G1301" s="37"/>
      <c r="H1301" s="265"/>
      <c r="I1301" s="265">
        <v>44070</v>
      </c>
      <c r="J1301" s="115"/>
      <c r="K1301" s="629"/>
      <c r="L1301" s="37"/>
      <c r="M1301" s="678" t="s">
        <v>195</v>
      </c>
      <c r="N1301" s="642"/>
      <c r="O1301" s="645"/>
      <c r="P1301" s="262"/>
      <c r="Q1301" s="629"/>
      <c r="R1301" s="262"/>
      <c r="S1301" s="262"/>
      <c r="T1301" s="262"/>
      <c r="U1301" s="262"/>
      <c r="V1301" s="262"/>
      <c r="W1301" s="262"/>
      <c r="X1301" s="262"/>
      <c r="Y1301" s="262"/>
      <c r="Z1301" s="262"/>
      <c r="AA1301" s="262"/>
      <c r="AB1301" s="262"/>
      <c r="AC1301" s="262"/>
      <c r="AD1301" s="262"/>
      <c r="AE1301" s="262"/>
      <c r="AF1301" s="262"/>
      <c r="AG1301" s="37"/>
      <c r="AH1301" s="37"/>
    </row>
    <row r="1302" spans="1:34">
      <c r="A1302" s="265">
        <v>44048</v>
      </c>
      <c r="B1302" s="115" t="s">
        <v>149</v>
      </c>
      <c r="C1302" s="37">
        <v>882063528</v>
      </c>
      <c r="D1302" s="115" t="s">
        <v>139</v>
      </c>
      <c r="E1302" s="115" t="s">
        <v>140</v>
      </c>
      <c r="F1302" s="115" t="s">
        <v>187</v>
      </c>
      <c r="G1302" s="37"/>
      <c r="H1302" s="265">
        <v>44048</v>
      </c>
      <c r="I1302" s="265"/>
      <c r="J1302" s="115" t="s">
        <v>187</v>
      </c>
      <c r="K1302" s="629"/>
      <c r="L1302" s="37">
        <v>168</v>
      </c>
      <c r="M1302" s="678" t="s">
        <v>378</v>
      </c>
      <c r="N1302" s="37"/>
      <c r="O1302" s="37"/>
      <c r="P1302" s="37"/>
      <c r="Q1302" s="37"/>
      <c r="R1302" s="37"/>
      <c r="S1302" s="262"/>
      <c r="T1302" s="262"/>
      <c r="U1302" s="262"/>
      <c r="V1302" s="262"/>
      <c r="W1302" s="262"/>
      <c r="X1302" s="262"/>
      <c r="Y1302" s="262"/>
      <c r="Z1302" s="262"/>
      <c r="AA1302" s="262"/>
      <c r="AB1302" s="262"/>
      <c r="AC1302" s="262"/>
      <c r="AD1302" s="262"/>
      <c r="AE1302" s="262"/>
      <c r="AF1302" s="262"/>
      <c r="AG1302" s="37"/>
      <c r="AH1302" s="37"/>
    </row>
    <row r="1303" spans="1:34">
      <c r="A1303" s="666">
        <v>44063</v>
      </c>
      <c r="B1303" s="115" t="s">
        <v>167</v>
      </c>
      <c r="C1303" s="84">
        <v>882064111</v>
      </c>
      <c r="D1303" s="115" t="s">
        <v>152</v>
      </c>
      <c r="E1303" s="115" t="s">
        <v>140</v>
      </c>
      <c r="F1303" s="665" t="s">
        <v>142</v>
      </c>
      <c r="G1303" s="265">
        <v>44063</v>
      </c>
      <c r="H1303" s="265">
        <v>44063</v>
      </c>
      <c r="I1303" s="265"/>
      <c r="J1303" s="115" t="s">
        <v>142</v>
      </c>
      <c r="K1303" s="629"/>
      <c r="L1303" s="37">
        <v>368.5</v>
      </c>
      <c r="M1303" s="678"/>
      <c r="N1303" s="642"/>
      <c r="O1303" s="645"/>
      <c r="P1303" s="262"/>
      <c r="Q1303" s="629"/>
      <c r="R1303" s="262"/>
      <c r="S1303" s="262"/>
      <c r="T1303" s="262"/>
      <c r="U1303" s="262"/>
      <c r="V1303" s="262"/>
      <c r="W1303" s="262"/>
      <c r="X1303" s="262"/>
      <c r="Y1303" s="262"/>
      <c r="Z1303" s="262"/>
      <c r="AA1303" s="262"/>
      <c r="AB1303" s="262"/>
      <c r="AC1303" s="262"/>
      <c r="AD1303" s="262"/>
      <c r="AE1303" s="262"/>
      <c r="AF1303" s="262"/>
      <c r="AG1303" s="37"/>
      <c r="AH1303" s="37"/>
    </row>
    <row r="1304" spans="1:34">
      <c r="A1304" s="265">
        <v>44068</v>
      </c>
      <c r="B1304" s="115" t="s">
        <v>138</v>
      </c>
      <c r="C1304" s="37">
        <v>880544294</v>
      </c>
      <c r="D1304" s="115" t="s">
        <v>139</v>
      </c>
      <c r="E1304" s="115" t="s">
        <v>100</v>
      </c>
      <c r="F1304" s="37"/>
      <c r="G1304" s="37"/>
      <c r="H1304" s="37"/>
      <c r="I1304" s="37"/>
      <c r="J1304" s="37"/>
      <c r="K1304" s="629"/>
      <c r="L1304" s="37"/>
      <c r="M1304" s="37"/>
      <c r="N1304" s="37"/>
      <c r="O1304" s="37"/>
      <c r="P1304" s="37"/>
      <c r="Q1304" s="37"/>
      <c r="R1304" s="37"/>
      <c r="S1304" s="262"/>
      <c r="T1304" s="262"/>
      <c r="U1304" s="262"/>
      <c r="V1304" s="262"/>
      <c r="W1304" s="262"/>
      <c r="X1304" s="262"/>
      <c r="Y1304" s="262"/>
      <c r="Z1304" s="262"/>
      <c r="AA1304" s="262"/>
      <c r="AB1304" s="262"/>
      <c r="AC1304" s="262"/>
      <c r="AD1304" s="262"/>
      <c r="AE1304" s="262"/>
      <c r="AF1304" s="262"/>
      <c r="AG1304" s="37"/>
      <c r="AH1304" s="37"/>
    </row>
    <row r="1305" spans="1:34" ht="17">
      <c r="A1305" s="666">
        <v>44041</v>
      </c>
      <c r="B1305" s="115" t="s">
        <v>146</v>
      </c>
      <c r="C1305" s="37">
        <v>882065307</v>
      </c>
      <c r="D1305" s="115" t="s">
        <v>139</v>
      </c>
      <c r="E1305" s="115" t="s">
        <v>140</v>
      </c>
      <c r="F1305" s="665"/>
      <c r="G1305" s="666">
        <v>44041</v>
      </c>
      <c r="H1305" s="666">
        <v>44048</v>
      </c>
      <c r="I1305" s="666"/>
      <c r="J1305" s="115" t="s">
        <v>148</v>
      </c>
      <c r="K1305" s="680"/>
      <c r="L1305" s="486">
        <v>3505.12</v>
      </c>
      <c r="M1305" s="696" t="s">
        <v>465</v>
      </c>
      <c r="N1305" s="642"/>
      <c r="O1305" s="265"/>
      <c r="P1305" s="37"/>
      <c r="Q1305" s="629"/>
      <c r="R1305" s="37"/>
      <c r="S1305" s="262"/>
      <c r="T1305" s="262"/>
      <c r="U1305" s="262"/>
      <c r="V1305" s="262"/>
      <c r="W1305" s="262"/>
      <c r="X1305" s="262"/>
      <c r="Y1305" s="262"/>
      <c r="Z1305" s="262"/>
      <c r="AA1305" s="262"/>
      <c r="AB1305" s="262"/>
      <c r="AC1305" s="262"/>
      <c r="AD1305" s="262"/>
      <c r="AE1305" s="262"/>
      <c r="AF1305" s="262"/>
      <c r="AG1305" s="37"/>
      <c r="AH1305" s="37"/>
    </row>
    <row r="1306" spans="1:34">
      <c r="A1306" s="265">
        <v>44046</v>
      </c>
      <c r="B1306" s="115" t="s">
        <v>206</v>
      </c>
      <c r="C1306" s="37">
        <v>882066010</v>
      </c>
      <c r="D1306" s="115" t="s">
        <v>139</v>
      </c>
      <c r="E1306" s="115" t="s">
        <v>150</v>
      </c>
      <c r="F1306" s="115" t="s">
        <v>142</v>
      </c>
      <c r="G1306" s="265">
        <v>44056</v>
      </c>
      <c r="H1306" s="265">
        <v>44056</v>
      </c>
      <c r="I1306" s="265">
        <v>44060</v>
      </c>
      <c r="J1306" s="115" t="s">
        <v>225</v>
      </c>
      <c r="K1306" s="629"/>
      <c r="L1306" s="37">
        <v>2</v>
      </c>
      <c r="M1306" s="678" t="s">
        <v>245</v>
      </c>
      <c r="N1306" s="37"/>
      <c r="O1306" s="265">
        <v>44045</v>
      </c>
      <c r="P1306" s="37">
        <v>1298</v>
      </c>
      <c r="Q1306" s="37"/>
      <c r="R1306" s="37"/>
      <c r="S1306" s="262"/>
      <c r="T1306" s="262"/>
      <c r="U1306" s="262"/>
      <c r="V1306" s="262"/>
      <c r="W1306" s="262"/>
      <c r="X1306" s="262"/>
      <c r="Y1306" s="262"/>
      <c r="Z1306" s="262"/>
      <c r="AA1306" s="262"/>
      <c r="AB1306" s="262"/>
      <c r="AC1306" s="262"/>
      <c r="AD1306" s="262"/>
      <c r="AE1306" s="262"/>
      <c r="AF1306" s="262"/>
      <c r="AG1306" s="37"/>
      <c r="AH1306" s="37"/>
    </row>
    <row r="1307" spans="1:34">
      <c r="A1307" s="265">
        <v>44048</v>
      </c>
      <c r="B1307" s="115" t="s">
        <v>144</v>
      </c>
      <c r="C1307" s="37">
        <v>882067132</v>
      </c>
      <c r="D1307" s="115" t="s">
        <v>152</v>
      </c>
      <c r="E1307" s="115" t="s">
        <v>140</v>
      </c>
      <c r="F1307" s="115" t="s">
        <v>294</v>
      </c>
      <c r="G1307" s="37"/>
      <c r="H1307" s="37"/>
      <c r="I1307" s="265">
        <v>44068</v>
      </c>
      <c r="J1307" s="37"/>
      <c r="K1307" s="629"/>
      <c r="L1307" s="37"/>
      <c r="M1307" s="572"/>
      <c r="N1307" s="37"/>
      <c r="O1307" s="37"/>
      <c r="P1307" s="37"/>
      <c r="Q1307" s="37"/>
      <c r="R1307" s="37"/>
      <c r="S1307" s="262"/>
      <c r="T1307" s="262"/>
      <c r="U1307" s="262"/>
      <c r="V1307" s="262"/>
      <c r="W1307" s="262"/>
      <c r="X1307" s="262"/>
      <c r="Y1307" s="262"/>
      <c r="Z1307" s="262"/>
      <c r="AA1307" s="262"/>
      <c r="AB1307" s="262"/>
      <c r="AC1307" s="262"/>
      <c r="AD1307" s="262"/>
      <c r="AE1307" s="262"/>
      <c r="AF1307" s="262"/>
      <c r="AG1307" s="37"/>
      <c r="AH1307" s="37"/>
    </row>
    <row r="1308" spans="1:34">
      <c r="A1308" s="666">
        <v>44056</v>
      </c>
      <c r="B1308" s="115" t="s">
        <v>146</v>
      </c>
      <c r="C1308" s="37">
        <v>882078954</v>
      </c>
      <c r="D1308" s="115" t="s">
        <v>139</v>
      </c>
      <c r="E1308" s="115" t="s">
        <v>140</v>
      </c>
      <c r="F1308" s="665" t="s">
        <v>153</v>
      </c>
      <c r="G1308" s="37"/>
      <c r="H1308" s="265">
        <v>44060</v>
      </c>
      <c r="I1308" s="265">
        <v>44071</v>
      </c>
      <c r="J1308" s="115" t="s">
        <v>142</v>
      </c>
      <c r="K1308" s="629"/>
      <c r="L1308" s="37">
        <v>117.5</v>
      </c>
      <c r="M1308" s="678" t="s">
        <v>769</v>
      </c>
      <c r="N1308" s="642"/>
      <c r="O1308" s="645"/>
      <c r="P1308" s="262"/>
      <c r="Q1308" s="629"/>
      <c r="R1308" s="262"/>
      <c r="S1308" s="262"/>
      <c r="T1308" s="262"/>
      <c r="U1308" s="262"/>
      <c r="V1308" s="262"/>
      <c r="W1308" s="262"/>
      <c r="X1308" s="262"/>
      <c r="Y1308" s="262"/>
      <c r="Z1308" s="262"/>
      <c r="AA1308" s="262"/>
      <c r="AB1308" s="262"/>
      <c r="AC1308" s="262"/>
      <c r="AD1308" s="262"/>
      <c r="AE1308" s="262"/>
      <c r="AF1308" s="262"/>
      <c r="AG1308" s="37"/>
      <c r="AH1308" s="37"/>
    </row>
    <row r="1309" spans="1:34">
      <c r="A1309" s="666">
        <v>44046</v>
      </c>
      <c r="B1309" s="115" t="s">
        <v>149</v>
      </c>
      <c r="C1309" s="37">
        <v>882085571</v>
      </c>
      <c r="D1309" s="115" t="s">
        <v>139</v>
      </c>
      <c r="E1309" s="115" t="s">
        <v>140</v>
      </c>
      <c r="F1309" s="665" t="s">
        <v>142</v>
      </c>
      <c r="G1309" s="486"/>
      <c r="H1309" s="265">
        <v>44046</v>
      </c>
      <c r="I1309" s="666">
        <v>44055</v>
      </c>
      <c r="J1309" s="665" t="s">
        <v>142</v>
      </c>
      <c r="K1309" s="680"/>
      <c r="L1309" s="486">
        <v>4231</v>
      </c>
      <c r="M1309" s="678" t="s">
        <v>557</v>
      </c>
      <c r="N1309" s="680"/>
      <c r="O1309" s="486"/>
      <c r="P1309" s="683"/>
      <c r="Q1309" s="486"/>
      <c r="R1309" s="486"/>
      <c r="S1309" s="262"/>
      <c r="T1309" s="262"/>
      <c r="U1309" s="262"/>
      <c r="V1309" s="262"/>
      <c r="W1309" s="262"/>
      <c r="X1309" s="262"/>
      <c r="Y1309" s="262"/>
      <c r="Z1309" s="262"/>
      <c r="AA1309" s="262"/>
      <c r="AB1309" s="262"/>
      <c r="AC1309" s="262"/>
      <c r="AD1309" s="262"/>
      <c r="AE1309" s="262"/>
      <c r="AF1309" s="262"/>
      <c r="AG1309" s="37"/>
      <c r="AH1309" s="37"/>
    </row>
    <row r="1310" spans="1:34">
      <c r="A1310" s="666">
        <v>44046</v>
      </c>
      <c r="B1310" s="115" t="s">
        <v>149</v>
      </c>
      <c r="C1310" s="37">
        <v>882085571</v>
      </c>
      <c r="D1310" s="115" t="s">
        <v>139</v>
      </c>
      <c r="E1310" s="115" t="s">
        <v>140</v>
      </c>
      <c r="F1310" s="665" t="s">
        <v>142</v>
      </c>
      <c r="G1310" s="486"/>
      <c r="H1310" s="265">
        <v>44071</v>
      </c>
      <c r="I1310" s="666">
        <v>44055</v>
      </c>
      <c r="J1310" s="665" t="s">
        <v>142</v>
      </c>
      <c r="K1310" s="680"/>
      <c r="L1310" s="486">
        <v>707</v>
      </c>
      <c r="M1310" s="678" t="s">
        <v>189</v>
      </c>
      <c r="N1310" s="680"/>
      <c r="O1310" s="486"/>
      <c r="P1310" s="683"/>
      <c r="Q1310" s="486"/>
      <c r="R1310" s="486"/>
      <c r="S1310" s="262"/>
      <c r="T1310" s="262"/>
      <c r="U1310" s="262"/>
      <c r="V1310" s="262"/>
      <c r="W1310" s="262"/>
      <c r="X1310" s="262"/>
      <c r="Y1310" s="262"/>
      <c r="Z1310" s="262"/>
      <c r="AA1310" s="262"/>
      <c r="AB1310" s="262"/>
      <c r="AC1310" s="262"/>
      <c r="AD1310" s="262"/>
      <c r="AE1310" s="262"/>
      <c r="AF1310" s="262"/>
      <c r="AG1310" s="37"/>
      <c r="AH1310" s="37"/>
    </row>
    <row r="1311" spans="1:34">
      <c r="A1311" s="666">
        <v>44061</v>
      </c>
      <c r="B1311" s="115" t="s">
        <v>770</v>
      </c>
      <c r="C1311" s="23">
        <v>882087379</v>
      </c>
      <c r="D1311" s="115" t="s">
        <v>139</v>
      </c>
      <c r="E1311" s="115" t="s">
        <v>140</v>
      </c>
      <c r="F1311" s="665" t="s">
        <v>142</v>
      </c>
      <c r="G1311" s="265"/>
      <c r="H1311" s="265"/>
      <c r="I1311" s="265"/>
      <c r="J1311" s="115"/>
      <c r="K1311" s="629"/>
      <c r="L1311" s="37"/>
      <c r="M1311" s="678" t="s">
        <v>771</v>
      </c>
      <c r="N1311" s="642" t="s">
        <v>268</v>
      </c>
      <c r="O1311" s="645"/>
      <c r="P1311" s="262"/>
      <c r="Q1311" s="629"/>
      <c r="R1311" s="262"/>
      <c r="S1311" s="262"/>
      <c r="T1311" s="262"/>
      <c r="U1311" s="262"/>
      <c r="V1311" s="262"/>
      <c r="W1311" s="262"/>
      <c r="X1311" s="262"/>
      <c r="Y1311" s="262"/>
      <c r="Z1311" s="262"/>
      <c r="AA1311" s="262"/>
      <c r="AB1311" s="262"/>
      <c r="AC1311" s="262"/>
      <c r="AD1311" s="262"/>
      <c r="AE1311" s="262"/>
      <c r="AF1311" s="262"/>
      <c r="AG1311" s="37"/>
      <c r="AH1311" s="37"/>
    </row>
    <row r="1312" spans="1:34">
      <c r="A1312" s="265">
        <v>44053</v>
      </c>
      <c r="B1312" s="115" t="s">
        <v>194</v>
      </c>
      <c r="C1312" s="37">
        <v>882090785</v>
      </c>
      <c r="D1312" s="115" t="s">
        <v>139</v>
      </c>
      <c r="E1312" s="115" t="s">
        <v>140</v>
      </c>
      <c r="F1312" s="115" t="s">
        <v>428</v>
      </c>
      <c r="G1312" s="37"/>
      <c r="H1312" s="265"/>
      <c r="I1312" s="265">
        <v>44068</v>
      </c>
      <c r="J1312" s="115"/>
      <c r="K1312" s="629"/>
      <c r="L1312" s="37"/>
      <c r="M1312" s="678" t="s">
        <v>195</v>
      </c>
      <c r="N1312" s="681" t="s">
        <v>410</v>
      </c>
      <c r="O1312" s="645"/>
      <c r="P1312" s="262"/>
      <c r="Q1312" s="629"/>
      <c r="R1312" s="262"/>
      <c r="S1312" s="262"/>
      <c r="T1312" s="262"/>
      <c r="U1312" s="262"/>
      <c r="V1312" s="262"/>
      <c r="W1312" s="262"/>
      <c r="X1312" s="262"/>
      <c r="Y1312" s="262"/>
      <c r="Z1312" s="262"/>
      <c r="AA1312" s="262"/>
      <c r="AB1312" s="262"/>
      <c r="AC1312" s="262"/>
      <c r="AD1312" s="262"/>
      <c r="AE1312" s="262"/>
      <c r="AF1312" s="262"/>
      <c r="AG1312" s="37"/>
      <c r="AH1312" s="37"/>
    </row>
    <row r="1313" spans="1:34">
      <c r="A1313" s="265">
        <v>44070</v>
      </c>
      <c r="B1313" s="115" t="s">
        <v>154</v>
      </c>
      <c r="C1313" s="37">
        <v>882090815</v>
      </c>
      <c r="D1313" s="115" t="s">
        <v>152</v>
      </c>
      <c r="E1313" s="115" t="s">
        <v>100</v>
      </c>
      <c r="F1313" s="37"/>
      <c r="G1313" s="37"/>
      <c r="H1313" s="265">
        <v>44074</v>
      </c>
      <c r="I1313" s="265">
        <v>44085</v>
      </c>
      <c r="J1313" s="115" t="s">
        <v>181</v>
      </c>
      <c r="K1313" s="629"/>
      <c r="L1313" s="37">
        <v>94.99</v>
      </c>
      <c r="M1313" s="572"/>
      <c r="N1313" s="84"/>
      <c r="O1313" s="84"/>
      <c r="P1313" s="84"/>
      <c r="Q1313" s="84"/>
      <c r="R1313" s="84"/>
      <c r="S1313" s="262"/>
      <c r="T1313" s="262"/>
      <c r="U1313" s="262"/>
      <c r="V1313" s="262"/>
      <c r="W1313" s="262"/>
      <c r="X1313" s="262"/>
      <c r="Y1313" s="262"/>
      <c r="Z1313" s="262"/>
      <c r="AA1313" s="262"/>
      <c r="AB1313" s="262"/>
      <c r="AC1313" s="262"/>
      <c r="AD1313" s="262"/>
      <c r="AE1313" s="262"/>
      <c r="AF1313" s="262"/>
      <c r="AG1313" s="37"/>
      <c r="AH1313" s="37"/>
    </row>
    <row r="1314" spans="1:34">
      <c r="A1314" s="666">
        <v>44054</v>
      </c>
      <c r="B1314" s="115" t="s">
        <v>194</v>
      </c>
      <c r="C1314" s="37">
        <v>882090978</v>
      </c>
      <c r="D1314" s="115" t="s">
        <v>139</v>
      </c>
      <c r="E1314" s="115" t="s">
        <v>140</v>
      </c>
      <c r="F1314" s="665" t="s">
        <v>142</v>
      </c>
      <c r="G1314" s="37"/>
      <c r="H1314" s="265"/>
      <c r="I1314" s="265">
        <v>44068</v>
      </c>
      <c r="J1314" s="115"/>
      <c r="K1314" s="629"/>
      <c r="L1314" s="37"/>
      <c r="M1314" s="678" t="s">
        <v>195</v>
      </c>
      <c r="N1314" s="642"/>
      <c r="O1314" s="645"/>
      <c r="P1314" s="262"/>
      <c r="Q1314" s="629"/>
      <c r="R1314" s="262"/>
      <c r="S1314" s="262"/>
      <c r="T1314" s="262"/>
      <c r="U1314" s="262"/>
      <c r="V1314" s="262"/>
      <c r="W1314" s="262"/>
      <c r="X1314" s="262"/>
      <c r="Y1314" s="262"/>
      <c r="Z1314" s="262"/>
      <c r="AA1314" s="262"/>
      <c r="AB1314" s="262"/>
      <c r="AC1314" s="262"/>
      <c r="AD1314" s="262"/>
      <c r="AE1314" s="262"/>
      <c r="AF1314" s="262"/>
      <c r="AG1314" s="37"/>
      <c r="AH1314" s="37"/>
    </row>
    <row r="1315" spans="1:34">
      <c r="A1315" s="265">
        <v>44053</v>
      </c>
      <c r="B1315" s="115" t="s">
        <v>144</v>
      </c>
      <c r="C1315" s="37">
        <v>882091601</v>
      </c>
      <c r="D1315" s="115" t="s">
        <v>139</v>
      </c>
      <c r="E1315" s="115" t="s">
        <v>140</v>
      </c>
      <c r="F1315" s="115" t="s">
        <v>176</v>
      </c>
      <c r="G1315" s="265">
        <v>44053</v>
      </c>
      <c r="H1315" s="265"/>
      <c r="I1315" s="265">
        <v>44070</v>
      </c>
      <c r="J1315" s="115"/>
      <c r="K1315" s="629"/>
      <c r="L1315" s="37"/>
      <c r="M1315" s="678" t="s">
        <v>772</v>
      </c>
      <c r="N1315" s="642"/>
      <c r="O1315" s="645"/>
      <c r="P1315" s="262"/>
      <c r="Q1315" s="629"/>
      <c r="R1315" s="262"/>
      <c r="S1315" s="262"/>
      <c r="T1315" s="262"/>
      <c r="U1315" s="262"/>
      <c r="V1315" s="262"/>
      <c r="W1315" s="262"/>
      <c r="X1315" s="262"/>
      <c r="Y1315" s="262"/>
      <c r="Z1315" s="262"/>
      <c r="AA1315" s="262"/>
      <c r="AB1315" s="262"/>
      <c r="AC1315" s="262"/>
      <c r="AD1315" s="262"/>
      <c r="AE1315" s="262"/>
      <c r="AF1315" s="262"/>
      <c r="AG1315" s="37"/>
      <c r="AH1315" s="37"/>
    </row>
    <row r="1316" spans="1:34">
      <c r="A1316" s="666">
        <v>44056</v>
      </c>
      <c r="B1316" s="115" t="s">
        <v>154</v>
      </c>
      <c r="C1316" s="37">
        <v>882091656</v>
      </c>
      <c r="D1316" s="115" t="s">
        <v>139</v>
      </c>
      <c r="E1316" s="115" t="s">
        <v>140</v>
      </c>
      <c r="F1316" s="665" t="s">
        <v>168</v>
      </c>
      <c r="G1316" s="37"/>
      <c r="H1316" s="265"/>
      <c r="I1316" s="265">
        <v>44071</v>
      </c>
      <c r="J1316" s="115"/>
      <c r="K1316" s="629"/>
      <c r="L1316" s="37"/>
      <c r="M1316" s="678" t="s">
        <v>195</v>
      </c>
      <c r="N1316" s="642"/>
      <c r="O1316" s="645"/>
      <c r="P1316" s="262"/>
      <c r="Q1316" s="629"/>
      <c r="R1316" s="262"/>
      <c r="S1316" s="262"/>
      <c r="T1316" s="262"/>
      <c r="U1316" s="262"/>
      <c r="V1316" s="262"/>
      <c r="W1316" s="262"/>
      <c r="X1316" s="262"/>
      <c r="Y1316" s="262"/>
      <c r="Z1316" s="262"/>
      <c r="AA1316" s="262"/>
      <c r="AB1316" s="262"/>
      <c r="AC1316" s="262"/>
      <c r="AD1316" s="262"/>
      <c r="AE1316" s="262"/>
      <c r="AF1316" s="262"/>
      <c r="AG1316" s="37"/>
      <c r="AH1316" s="37"/>
    </row>
    <row r="1317" spans="1:34">
      <c r="A1317" s="265">
        <v>44053</v>
      </c>
      <c r="B1317" s="115" t="s">
        <v>146</v>
      </c>
      <c r="C1317" s="37">
        <v>882093966</v>
      </c>
      <c r="D1317" s="115" t="s">
        <v>139</v>
      </c>
      <c r="E1317" s="115" t="s">
        <v>140</v>
      </c>
      <c r="F1317" s="115" t="s">
        <v>200</v>
      </c>
      <c r="G1317" s="265">
        <v>44055</v>
      </c>
      <c r="H1317" s="265"/>
      <c r="I1317" s="265">
        <v>44070</v>
      </c>
      <c r="J1317" s="115"/>
      <c r="K1317" s="629"/>
      <c r="L1317" s="37"/>
      <c r="M1317" s="678" t="s">
        <v>195</v>
      </c>
      <c r="N1317" s="642"/>
      <c r="O1317" s="645"/>
      <c r="P1317" s="262"/>
      <c r="Q1317" s="629"/>
      <c r="R1317" s="262"/>
      <c r="S1317" s="262"/>
      <c r="T1317" s="262"/>
      <c r="U1317" s="262"/>
      <c r="V1317" s="262"/>
      <c r="W1317" s="262"/>
      <c r="X1317" s="262"/>
      <c r="Y1317" s="262"/>
      <c r="Z1317" s="262"/>
      <c r="AA1317" s="262"/>
      <c r="AB1317" s="262"/>
      <c r="AC1317" s="262"/>
      <c r="AD1317" s="262"/>
      <c r="AE1317" s="262"/>
      <c r="AF1317" s="262"/>
      <c r="AG1317" s="37"/>
      <c r="AH1317" s="37"/>
    </row>
    <row r="1318" spans="1:34">
      <c r="A1318" s="265">
        <v>44050</v>
      </c>
      <c r="B1318" s="115" t="s">
        <v>144</v>
      </c>
      <c r="C1318" s="37">
        <v>882100492</v>
      </c>
      <c r="D1318" s="115" t="s">
        <v>139</v>
      </c>
      <c r="E1318" s="115" t="s">
        <v>150</v>
      </c>
      <c r="F1318" s="115" t="s">
        <v>773</v>
      </c>
      <c r="G1318" s="37"/>
      <c r="H1318" s="265"/>
      <c r="I1318" s="265">
        <v>44071</v>
      </c>
      <c r="J1318" s="115"/>
      <c r="K1318" s="629"/>
      <c r="L1318" s="37"/>
      <c r="M1318" s="678" t="s">
        <v>39</v>
      </c>
      <c r="N1318" s="642"/>
      <c r="O1318" s="645"/>
      <c r="P1318" s="262"/>
      <c r="Q1318" s="629"/>
      <c r="R1318" s="262"/>
      <c r="S1318" s="262"/>
      <c r="T1318" s="262"/>
      <c r="U1318" s="262"/>
      <c r="V1318" s="262"/>
      <c r="W1318" s="262"/>
      <c r="X1318" s="262"/>
      <c r="Y1318" s="262"/>
      <c r="Z1318" s="262"/>
      <c r="AA1318" s="262"/>
      <c r="AB1318" s="262"/>
      <c r="AC1318" s="262"/>
      <c r="AD1318" s="262"/>
      <c r="AE1318" s="262"/>
      <c r="AF1318" s="262"/>
      <c r="AG1318" s="37"/>
      <c r="AH1318" s="37"/>
    </row>
    <row r="1319" spans="1:34">
      <c r="A1319" s="666">
        <v>44054</v>
      </c>
      <c r="B1319" s="115" t="s">
        <v>154</v>
      </c>
      <c r="C1319" s="37">
        <v>882100631</v>
      </c>
      <c r="D1319" s="115" t="s">
        <v>152</v>
      </c>
      <c r="E1319" s="115" t="s">
        <v>100</v>
      </c>
      <c r="F1319" s="665"/>
      <c r="G1319" s="37"/>
      <c r="H1319" s="265"/>
      <c r="I1319" s="265"/>
      <c r="J1319" s="115"/>
      <c r="K1319" s="629"/>
      <c r="L1319" s="37"/>
      <c r="M1319" s="678"/>
      <c r="N1319" s="642"/>
      <c r="O1319" s="645">
        <v>44056</v>
      </c>
      <c r="P1319" s="262">
        <v>4160</v>
      </c>
      <c r="Q1319" s="629"/>
      <c r="R1319" s="262"/>
      <c r="S1319" s="262"/>
      <c r="T1319" s="262"/>
      <c r="U1319" s="262"/>
      <c r="V1319" s="262"/>
      <c r="W1319" s="262"/>
      <c r="X1319" s="262"/>
      <c r="Y1319" s="262"/>
      <c r="Z1319" s="262"/>
      <c r="AA1319" s="262"/>
      <c r="AB1319" s="262"/>
      <c r="AC1319" s="262"/>
      <c r="AD1319" s="262"/>
      <c r="AE1319" s="262"/>
      <c r="AF1319" s="262"/>
      <c r="AG1319" s="37"/>
      <c r="AH1319" s="37"/>
    </row>
    <row r="1320" spans="1:34">
      <c r="A1320" s="265">
        <v>44047</v>
      </c>
      <c r="B1320" s="115" t="s">
        <v>154</v>
      </c>
      <c r="C1320" s="37">
        <v>882101051</v>
      </c>
      <c r="D1320" s="115" t="s">
        <v>139</v>
      </c>
      <c r="E1320" s="115" t="s">
        <v>140</v>
      </c>
      <c r="F1320" s="37"/>
      <c r="G1320" s="37"/>
      <c r="H1320" s="37"/>
      <c r="I1320" s="265">
        <v>44061</v>
      </c>
      <c r="J1320" s="37"/>
      <c r="K1320" s="629"/>
      <c r="L1320" s="37"/>
      <c r="M1320" s="678" t="s">
        <v>195</v>
      </c>
      <c r="N1320" s="37"/>
      <c r="O1320" s="37"/>
      <c r="P1320" s="37"/>
      <c r="Q1320" s="37"/>
      <c r="R1320" s="37"/>
      <c r="S1320" s="262"/>
      <c r="T1320" s="262"/>
      <c r="U1320" s="262"/>
      <c r="V1320" s="262"/>
      <c r="W1320" s="262"/>
      <c r="X1320" s="262"/>
      <c r="Y1320" s="262"/>
      <c r="Z1320" s="262"/>
      <c r="AA1320" s="262"/>
      <c r="AB1320" s="262"/>
      <c r="AC1320" s="262"/>
      <c r="AD1320" s="262"/>
      <c r="AE1320" s="262"/>
      <c r="AF1320" s="262"/>
      <c r="AG1320" s="37"/>
      <c r="AH1320" s="37"/>
    </row>
    <row r="1321" spans="1:34">
      <c r="A1321" s="666">
        <v>44057</v>
      </c>
      <c r="B1321" s="115" t="s">
        <v>154</v>
      </c>
      <c r="C1321" s="37">
        <v>882101253</v>
      </c>
      <c r="D1321" s="115" t="s">
        <v>139</v>
      </c>
      <c r="E1321" s="115" t="s">
        <v>100</v>
      </c>
      <c r="F1321" s="665"/>
      <c r="G1321" s="37"/>
      <c r="H1321" s="265"/>
      <c r="I1321" s="265">
        <v>44074</v>
      </c>
      <c r="J1321" s="115"/>
      <c r="K1321" s="629"/>
      <c r="L1321" s="37"/>
      <c r="M1321" s="678"/>
      <c r="N1321" s="642"/>
      <c r="O1321" s="645"/>
      <c r="P1321" s="262"/>
      <c r="Q1321" s="629"/>
      <c r="R1321" s="262"/>
      <c r="S1321" s="262"/>
      <c r="T1321" s="262"/>
      <c r="U1321" s="262"/>
      <c r="V1321" s="262"/>
      <c r="W1321" s="262"/>
      <c r="X1321" s="262"/>
      <c r="Y1321" s="262"/>
      <c r="Z1321" s="262"/>
      <c r="AA1321" s="262"/>
      <c r="AB1321" s="262"/>
      <c r="AC1321" s="262"/>
      <c r="AD1321" s="262"/>
      <c r="AE1321" s="262"/>
      <c r="AF1321" s="262"/>
      <c r="AG1321" s="37"/>
      <c r="AH1321" s="37"/>
    </row>
    <row r="1322" spans="1:34" ht="34">
      <c r="A1322" s="265">
        <v>44049</v>
      </c>
      <c r="B1322" s="115" t="s">
        <v>146</v>
      </c>
      <c r="C1322" s="37">
        <v>882102754</v>
      </c>
      <c r="D1322" s="115" t="s">
        <v>139</v>
      </c>
      <c r="E1322" s="115" t="s">
        <v>150</v>
      </c>
      <c r="F1322" s="115" t="s">
        <v>774</v>
      </c>
      <c r="G1322" s="265">
        <v>44050</v>
      </c>
      <c r="H1322" s="265"/>
      <c r="I1322" s="665">
        <v>44064</v>
      </c>
      <c r="J1322" s="115"/>
      <c r="K1322" s="629"/>
      <c r="L1322" s="37"/>
      <c r="M1322" s="678" t="s">
        <v>195</v>
      </c>
      <c r="N1322" s="642"/>
      <c r="O1322" s="687" t="s">
        <v>775</v>
      </c>
      <c r="P1322" s="262">
        <v>2528</v>
      </c>
      <c r="Q1322" s="629"/>
      <c r="R1322" s="262"/>
      <c r="S1322" s="262"/>
      <c r="T1322" s="262"/>
      <c r="U1322" s="262"/>
      <c r="V1322" s="262"/>
      <c r="W1322" s="262"/>
      <c r="X1322" s="262"/>
      <c r="Y1322" s="262"/>
      <c r="Z1322" s="262"/>
      <c r="AA1322" s="262"/>
      <c r="AB1322" s="262"/>
      <c r="AC1322" s="262"/>
      <c r="AD1322" s="262"/>
      <c r="AE1322" s="262"/>
      <c r="AF1322" s="262"/>
      <c r="AG1322" s="37"/>
      <c r="AH1322" s="37"/>
    </row>
    <row r="1323" spans="1:34">
      <c r="A1323" s="666">
        <v>44060</v>
      </c>
      <c r="B1323" s="115" t="s">
        <v>154</v>
      </c>
      <c r="C1323" s="23">
        <v>882102950</v>
      </c>
      <c r="D1323" s="115" t="s">
        <v>152</v>
      </c>
      <c r="E1323" s="115" t="s">
        <v>100</v>
      </c>
      <c r="F1323" s="665"/>
      <c r="G1323" s="265"/>
      <c r="H1323" s="265"/>
      <c r="I1323" s="265">
        <v>44075</v>
      </c>
      <c r="J1323" s="115"/>
      <c r="K1323" s="629"/>
      <c r="L1323" s="37"/>
      <c r="M1323" s="678"/>
      <c r="N1323" s="642"/>
      <c r="O1323" s="645"/>
      <c r="P1323" s="262"/>
      <c r="Q1323" s="629"/>
      <c r="R1323" s="262"/>
      <c r="S1323" s="262"/>
      <c r="T1323" s="262"/>
      <c r="U1323" s="262"/>
      <c r="V1323" s="262"/>
      <c r="W1323" s="262"/>
      <c r="X1323" s="262"/>
      <c r="Y1323" s="262"/>
      <c r="Z1323" s="262"/>
      <c r="AA1323" s="262"/>
      <c r="AB1323" s="262"/>
      <c r="AC1323" s="262"/>
      <c r="AD1323" s="262"/>
      <c r="AE1323" s="262"/>
      <c r="AF1323" s="262"/>
      <c r="AG1323" s="37"/>
      <c r="AH1323" s="37"/>
    </row>
    <row r="1324" spans="1:34">
      <c r="A1324" s="666">
        <v>44054</v>
      </c>
      <c r="B1324" s="115" t="s">
        <v>154</v>
      </c>
      <c r="C1324" s="37">
        <v>882103003</v>
      </c>
      <c r="D1324" s="115" t="s">
        <v>152</v>
      </c>
      <c r="E1324" s="115" t="s">
        <v>140</v>
      </c>
      <c r="F1324" s="665" t="s">
        <v>776</v>
      </c>
      <c r="G1324" s="37"/>
      <c r="H1324" s="265"/>
      <c r="I1324" s="265">
        <v>44068</v>
      </c>
      <c r="J1324" s="115"/>
      <c r="K1324" s="629"/>
      <c r="L1324" s="37"/>
      <c r="M1324" s="678" t="s">
        <v>195</v>
      </c>
      <c r="N1324" s="642"/>
      <c r="O1324" s="645">
        <v>44071</v>
      </c>
      <c r="P1324" s="262">
        <v>750.6</v>
      </c>
      <c r="Q1324" s="629"/>
      <c r="R1324" s="262"/>
      <c r="S1324" s="262"/>
      <c r="T1324" s="262"/>
      <c r="U1324" s="262"/>
      <c r="V1324" s="262"/>
      <c r="W1324" s="262"/>
      <c r="X1324" s="262"/>
      <c r="Y1324" s="262"/>
      <c r="Z1324" s="262"/>
      <c r="AA1324" s="262"/>
      <c r="AB1324" s="262"/>
      <c r="AC1324" s="262"/>
      <c r="AD1324" s="262"/>
      <c r="AE1324" s="262"/>
      <c r="AF1324" s="262"/>
      <c r="AG1324" s="37"/>
      <c r="AH1324" s="37"/>
    </row>
    <row r="1325" spans="1:34">
      <c r="A1325" s="265">
        <v>44053</v>
      </c>
      <c r="B1325" s="115" t="s">
        <v>194</v>
      </c>
      <c r="C1325" s="37">
        <v>882103937</v>
      </c>
      <c r="D1325" s="115" t="s">
        <v>139</v>
      </c>
      <c r="E1325" s="115" t="s">
        <v>140</v>
      </c>
      <c r="F1325" s="115" t="s">
        <v>181</v>
      </c>
      <c r="G1325" s="265">
        <v>44062</v>
      </c>
      <c r="H1325" s="265"/>
      <c r="I1325" s="265">
        <v>44077</v>
      </c>
      <c r="J1325" s="115"/>
      <c r="K1325" s="629"/>
      <c r="L1325" s="37"/>
      <c r="M1325" s="678" t="s">
        <v>280</v>
      </c>
      <c r="N1325" s="681" t="s">
        <v>202</v>
      </c>
      <c r="O1325" s="645"/>
      <c r="P1325" s="262"/>
      <c r="Q1325" s="629"/>
      <c r="R1325" s="262"/>
      <c r="S1325" s="262"/>
      <c r="T1325" s="262"/>
      <c r="U1325" s="262"/>
      <c r="V1325" s="262"/>
      <c r="W1325" s="262"/>
      <c r="X1325" s="262"/>
      <c r="Y1325" s="262"/>
      <c r="Z1325" s="262"/>
      <c r="AA1325" s="262"/>
      <c r="AB1325" s="262"/>
      <c r="AC1325" s="262"/>
      <c r="AD1325" s="262"/>
      <c r="AE1325" s="262"/>
      <c r="AF1325" s="262"/>
      <c r="AG1325" s="37"/>
      <c r="AH1325" s="37"/>
    </row>
    <row r="1326" spans="1:34">
      <c r="A1326" s="265">
        <v>44050</v>
      </c>
      <c r="B1326" s="115" t="s">
        <v>144</v>
      </c>
      <c r="C1326" s="37">
        <v>882104187</v>
      </c>
      <c r="D1326" s="115" t="s">
        <v>139</v>
      </c>
      <c r="E1326" s="115" t="s">
        <v>140</v>
      </c>
      <c r="F1326" s="115" t="s">
        <v>176</v>
      </c>
      <c r="G1326" s="265">
        <v>44050</v>
      </c>
      <c r="H1326" s="265"/>
      <c r="I1326" s="265">
        <v>44071</v>
      </c>
      <c r="J1326" s="115"/>
      <c r="K1326" s="629"/>
      <c r="L1326" s="37"/>
      <c r="M1326" s="678" t="s">
        <v>777</v>
      </c>
      <c r="N1326" s="642"/>
      <c r="O1326" s="645"/>
      <c r="P1326" s="262"/>
      <c r="Q1326" s="629"/>
      <c r="R1326" s="262"/>
      <c r="S1326" s="262"/>
      <c r="T1326" s="262"/>
      <c r="U1326" s="262"/>
      <c r="V1326" s="262"/>
      <c r="W1326" s="262"/>
      <c r="X1326" s="262"/>
      <c r="Y1326" s="262"/>
      <c r="Z1326" s="262"/>
      <c r="AA1326" s="262"/>
      <c r="AB1326" s="262"/>
      <c r="AC1326" s="262"/>
      <c r="AD1326" s="262"/>
      <c r="AE1326" s="262"/>
      <c r="AF1326" s="262"/>
      <c r="AG1326" s="37"/>
      <c r="AH1326" s="37"/>
    </row>
    <row r="1327" spans="1:34">
      <c r="A1327" s="265">
        <v>44049</v>
      </c>
      <c r="B1327" s="115" t="s">
        <v>156</v>
      </c>
      <c r="C1327" s="37">
        <v>882106539</v>
      </c>
      <c r="D1327" s="115" t="s">
        <v>139</v>
      </c>
      <c r="E1327" s="115" t="s">
        <v>140</v>
      </c>
      <c r="F1327" s="115" t="s">
        <v>168</v>
      </c>
      <c r="G1327" s="37"/>
      <c r="H1327" s="265"/>
      <c r="I1327" s="265">
        <v>44061</v>
      </c>
      <c r="J1327" s="115"/>
      <c r="K1327" s="629"/>
      <c r="L1327" s="37">
        <v>470</v>
      </c>
      <c r="M1327" s="678"/>
      <c r="N1327" s="642"/>
      <c r="O1327" s="645"/>
      <c r="P1327" s="262"/>
      <c r="Q1327" s="629"/>
      <c r="R1327" s="262"/>
      <c r="S1327" s="262"/>
      <c r="T1327" s="262"/>
      <c r="U1327" s="262"/>
      <c r="V1327" s="262"/>
      <c r="W1327" s="262"/>
      <c r="X1327" s="262"/>
      <c r="Y1327" s="262"/>
      <c r="Z1327" s="262"/>
      <c r="AA1327" s="262"/>
      <c r="AB1327" s="262"/>
      <c r="AC1327" s="262"/>
      <c r="AD1327" s="262"/>
      <c r="AE1327" s="262"/>
      <c r="AF1327" s="262"/>
      <c r="AG1327" s="37"/>
      <c r="AH1327" s="37"/>
    </row>
    <row r="1328" spans="1:34">
      <c r="A1328" s="265">
        <v>44048</v>
      </c>
      <c r="B1328" s="115" t="s">
        <v>146</v>
      </c>
      <c r="C1328" s="115">
        <v>882106922</v>
      </c>
      <c r="D1328" s="115" t="s">
        <v>345</v>
      </c>
      <c r="E1328" s="115" t="s">
        <v>140</v>
      </c>
      <c r="F1328" s="115" t="s">
        <v>182</v>
      </c>
      <c r="G1328" s="37"/>
      <c r="H1328" s="37"/>
      <c r="I1328" s="265">
        <v>44069</v>
      </c>
      <c r="J1328" s="37"/>
      <c r="K1328" s="629"/>
      <c r="L1328" s="37"/>
      <c r="M1328" s="678" t="s">
        <v>195</v>
      </c>
      <c r="N1328" s="37"/>
      <c r="O1328" s="37"/>
      <c r="P1328" s="37"/>
      <c r="Q1328" s="37"/>
      <c r="R1328" s="37"/>
      <c r="S1328" s="262"/>
      <c r="T1328" s="262"/>
      <c r="U1328" s="262"/>
      <c r="V1328" s="262"/>
      <c r="W1328" s="262"/>
      <c r="X1328" s="262"/>
      <c r="Y1328" s="262"/>
      <c r="Z1328" s="262"/>
      <c r="AA1328" s="262"/>
      <c r="AB1328" s="262"/>
      <c r="AC1328" s="262"/>
      <c r="AD1328" s="262"/>
      <c r="AE1328" s="262"/>
      <c r="AF1328" s="262"/>
      <c r="AG1328" s="37"/>
      <c r="AH1328" s="37"/>
    </row>
    <row r="1329" spans="1:34">
      <c r="A1329" s="666">
        <v>44060</v>
      </c>
      <c r="B1329" s="115" t="s">
        <v>154</v>
      </c>
      <c r="C1329" s="23">
        <v>882107368</v>
      </c>
      <c r="D1329" s="115" t="s">
        <v>139</v>
      </c>
      <c r="E1329" s="115" t="s">
        <v>140</v>
      </c>
      <c r="F1329" s="665" t="s">
        <v>176</v>
      </c>
      <c r="G1329" s="265"/>
      <c r="H1329" s="265"/>
      <c r="I1329" s="265">
        <v>44075</v>
      </c>
      <c r="J1329" s="115"/>
      <c r="K1329" s="629"/>
      <c r="L1329" s="37"/>
      <c r="M1329" s="678" t="s">
        <v>195</v>
      </c>
      <c r="N1329" s="642"/>
      <c r="O1329" s="645"/>
      <c r="P1329" s="262"/>
      <c r="Q1329" s="629"/>
      <c r="R1329" s="262"/>
      <c r="S1329" s="115"/>
      <c r="T1329" s="115"/>
      <c r="U1329" s="265"/>
      <c r="V1329" s="265"/>
      <c r="W1329" s="265"/>
      <c r="X1329" s="115"/>
      <c r="Y1329" s="37"/>
      <c r="Z1329" s="115"/>
      <c r="AA1329" s="115"/>
      <c r="AB1329" s="262"/>
      <c r="AC1329" s="262"/>
      <c r="AD1329" s="262"/>
      <c r="AE1329" s="262"/>
      <c r="AF1329" s="262"/>
      <c r="AG1329" s="37"/>
      <c r="AH1329" s="37"/>
    </row>
    <row r="1330" spans="1:34">
      <c r="A1330" s="265">
        <v>44047</v>
      </c>
      <c r="B1330" s="115" t="s">
        <v>194</v>
      </c>
      <c r="C1330" s="37">
        <v>882107375</v>
      </c>
      <c r="D1330" s="115" t="s">
        <v>139</v>
      </c>
      <c r="E1330" s="115" t="s">
        <v>140</v>
      </c>
      <c r="F1330" s="115" t="s">
        <v>176</v>
      </c>
      <c r="G1330" s="37"/>
      <c r="H1330" s="37"/>
      <c r="I1330" s="265">
        <v>44061</v>
      </c>
      <c r="J1330" s="37"/>
      <c r="K1330" s="629"/>
      <c r="L1330" s="37"/>
      <c r="M1330" s="678" t="s">
        <v>251</v>
      </c>
      <c r="N1330" s="37"/>
      <c r="O1330" s="37"/>
      <c r="P1330" s="37"/>
      <c r="Q1330" s="37"/>
      <c r="R1330" s="37"/>
      <c r="S1330" s="262"/>
      <c r="T1330" s="262"/>
      <c r="U1330" s="262"/>
      <c r="V1330" s="262"/>
      <c r="W1330" s="262"/>
      <c r="X1330" s="262"/>
      <c r="Y1330" s="262"/>
      <c r="Z1330" s="262"/>
      <c r="AA1330" s="262"/>
      <c r="AB1330" s="262"/>
      <c r="AC1330" s="262"/>
      <c r="AD1330" s="262"/>
      <c r="AE1330" s="262"/>
      <c r="AF1330" s="262"/>
      <c r="AG1330" s="37"/>
      <c r="AH1330" s="37"/>
    </row>
    <row r="1331" spans="1:34">
      <c r="A1331" s="265">
        <v>44050</v>
      </c>
      <c r="B1331" s="115" t="s">
        <v>144</v>
      </c>
      <c r="C1331" s="37">
        <v>882110124</v>
      </c>
      <c r="D1331" s="115" t="s">
        <v>139</v>
      </c>
      <c r="E1331" s="115" t="s">
        <v>150</v>
      </c>
      <c r="F1331" s="115" t="s">
        <v>6152</v>
      </c>
      <c r="G1331" s="37"/>
      <c r="H1331" s="265"/>
      <c r="I1331" s="265">
        <v>44067</v>
      </c>
      <c r="J1331" s="115"/>
      <c r="K1331" s="629"/>
      <c r="L1331" s="37"/>
      <c r="M1331" s="678" t="s">
        <v>6153</v>
      </c>
      <c r="N1331" s="642"/>
      <c r="O1331" s="645"/>
      <c r="P1331" s="262"/>
      <c r="Q1331" s="629"/>
      <c r="R1331" s="262"/>
      <c r="S1331" s="262"/>
      <c r="T1331" s="262"/>
      <c r="U1331" s="262"/>
      <c r="V1331" s="262"/>
      <c r="W1331" s="262"/>
      <c r="X1331" s="262"/>
      <c r="Y1331" s="262"/>
      <c r="Z1331" s="262"/>
      <c r="AA1331" s="262"/>
      <c r="AB1331" s="262"/>
      <c r="AC1331" s="262"/>
      <c r="AD1331" s="262"/>
      <c r="AE1331" s="262"/>
      <c r="AF1331" s="262"/>
      <c r="AG1331" s="37"/>
      <c r="AH1331" s="37"/>
    </row>
    <row r="1332" spans="1:34">
      <c r="A1332" s="265">
        <v>44049</v>
      </c>
      <c r="B1332" s="115" t="s">
        <v>149</v>
      </c>
      <c r="C1332" s="37">
        <v>882110446</v>
      </c>
      <c r="D1332" s="115" t="s">
        <v>139</v>
      </c>
      <c r="E1332" s="115" t="s">
        <v>140</v>
      </c>
      <c r="F1332" s="115" t="s">
        <v>142</v>
      </c>
      <c r="G1332" s="37"/>
      <c r="H1332" s="265"/>
      <c r="I1332" s="265">
        <v>44064</v>
      </c>
      <c r="J1332" s="115"/>
      <c r="K1332" s="629"/>
      <c r="L1332" s="37"/>
      <c r="M1332" s="678" t="s">
        <v>195</v>
      </c>
      <c r="N1332" s="642"/>
      <c r="O1332" s="645"/>
      <c r="P1332" s="262"/>
      <c r="Q1332" s="629"/>
      <c r="R1332" s="262"/>
      <c r="S1332" s="262"/>
      <c r="T1332" s="262"/>
      <c r="U1332" s="262"/>
      <c r="V1332" s="262"/>
      <c r="W1332" s="262"/>
      <c r="X1332" s="262"/>
      <c r="Y1332" s="262"/>
      <c r="Z1332" s="262"/>
      <c r="AA1332" s="262"/>
      <c r="AB1332" s="262"/>
      <c r="AC1332" s="262"/>
      <c r="AD1332" s="262"/>
      <c r="AE1332" s="262"/>
      <c r="AF1332" s="262"/>
      <c r="AG1332" s="37"/>
      <c r="AH1332" s="37"/>
    </row>
    <row r="1333" spans="1:34">
      <c r="A1333" s="666">
        <v>44054</v>
      </c>
      <c r="B1333" s="115" t="s">
        <v>206</v>
      </c>
      <c r="C1333" s="37">
        <v>882121205</v>
      </c>
      <c r="D1333" s="115" t="s">
        <v>139</v>
      </c>
      <c r="E1333" s="115" t="s">
        <v>140</v>
      </c>
      <c r="F1333" s="665"/>
      <c r="G1333" s="37"/>
      <c r="H1333" s="265"/>
      <c r="I1333" s="265">
        <v>44078</v>
      </c>
      <c r="J1333" s="115"/>
      <c r="K1333" s="629"/>
      <c r="L1333" s="37"/>
      <c r="M1333" s="678"/>
      <c r="N1333" s="642"/>
      <c r="O1333" s="645"/>
      <c r="P1333" s="262"/>
      <c r="Q1333" s="629"/>
      <c r="R1333" s="262"/>
      <c r="S1333" s="262"/>
      <c r="T1333" s="262"/>
      <c r="U1333" s="262"/>
      <c r="V1333" s="262"/>
      <c r="W1333" s="262"/>
      <c r="X1333" s="262"/>
      <c r="Y1333" s="262"/>
      <c r="Z1333" s="262"/>
      <c r="AA1333" s="262"/>
      <c r="AB1333" s="262"/>
      <c r="AC1333" s="262"/>
      <c r="AD1333" s="262"/>
      <c r="AE1333" s="262"/>
      <c r="AF1333" s="262"/>
      <c r="AG1333" s="37"/>
      <c r="AH1333" s="37"/>
    </row>
    <row r="1334" spans="1:34">
      <c r="A1334" s="265">
        <v>44046</v>
      </c>
      <c r="B1334" s="115" t="s">
        <v>154</v>
      </c>
      <c r="C1334" s="37">
        <v>882121913</v>
      </c>
      <c r="D1334" s="115" t="s">
        <v>139</v>
      </c>
      <c r="E1334" s="115" t="s">
        <v>140</v>
      </c>
      <c r="F1334" s="115" t="s">
        <v>168</v>
      </c>
      <c r="G1334" s="37"/>
      <c r="H1334" s="37"/>
      <c r="I1334" s="265">
        <v>44060</v>
      </c>
      <c r="J1334" s="37"/>
      <c r="K1334" s="629"/>
      <c r="L1334" s="37"/>
      <c r="M1334" s="678" t="s">
        <v>195</v>
      </c>
      <c r="N1334" s="37"/>
      <c r="O1334" s="37"/>
      <c r="P1334" s="37"/>
      <c r="Q1334" s="37"/>
      <c r="R1334" s="37"/>
      <c r="S1334" s="262"/>
      <c r="T1334" s="262"/>
      <c r="U1334" s="262"/>
      <c r="V1334" s="262"/>
      <c r="W1334" s="262"/>
      <c r="X1334" s="262"/>
      <c r="Y1334" s="262"/>
      <c r="Z1334" s="262"/>
      <c r="AA1334" s="262"/>
      <c r="AB1334" s="262"/>
      <c r="AC1334" s="262"/>
      <c r="AD1334" s="262"/>
      <c r="AE1334" s="262"/>
      <c r="AF1334" s="262"/>
      <c r="AG1334" s="37"/>
      <c r="AH1334" s="37"/>
    </row>
    <row r="1335" spans="1:34">
      <c r="A1335" s="666">
        <v>44055</v>
      </c>
      <c r="B1335" s="115" t="s">
        <v>154</v>
      </c>
      <c r="C1335" s="37">
        <v>882123473</v>
      </c>
      <c r="D1335" s="115" t="s">
        <v>139</v>
      </c>
      <c r="E1335" s="115" t="s">
        <v>140</v>
      </c>
      <c r="F1335" s="665" t="s">
        <v>168</v>
      </c>
      <c r="G1335" s="37"/>
      <c r="H1335" s="265"/>
      <c r="I1335" s="265">
        <v>44070</v>
      </c>
      <c r="J1335" s="115"/>
      <c r="K1335" s="629"/>
      <c r="L1335" s="37"/>
      <c r="M1335" s="678" t="s">
        <v>6154</v>
      </c>
      <c r="N1335" s="642"/>
      <c r="O1335" s="645"/>
      <c r="P1335" s="262"/>
      <c r="Q1335" s="629"/>
      <c r="R1335" s="262"/>
      <c r="S1335" s="262"/>
      <c r="T1335" s="262"/>
      <c r="U1335" s="262"/>
      <c r="V1335" s="262"/>
      <c r="W1335" s="262"/>
      <c r="X1335" s="262"/>
      <c r="Y1335" s="262"/>
      <c r="Z1335" s="262"/>
      <c r="AA1335" s="262"/>
      <c r="AB1335" s="262"/>
      <c r="AC1335" s="262"/>
      <c r="AD1335" s="262"/>
      <c r="AE1335" s="262"/>
      <c r="AF1335" s="262"/>
      <c r="AG1335" s="37"/>
      <c r="AH1335" s="37"/>
    </row>
    <row r="1336" spans="1:34">
      <c r="A1336" s="265">
        <v>44050</v>
      </c>
      <c r="B1336" s="115" t="s">
        <v>144</v>
      </c>
      <c r="C1336" s="37">
        <v>882124357</v>
      </c>
      <c r="D1336" s="115" t="s">
        <v>139</v>
      </c>
      <c r="E1336" s="115" t="s">
        <v>150</v>
      </c>
      <c r="F1336" s="115" t="s">
        <v>282</v>
      </c>
      <c r="G1336" s="37"/>
      <c r="H1336" s="265"/>
      <c r="I1336" s="265">
        <v>44070</v>
      </c>
      <c r="J1336" s="115"/>
      <c r="K1336" s="629"/>
      <c r="L1336" s="37"/>
      <c r="M1336" s="678" t="s">
        <v>6155</v>
      </c>
      <c r="N1336" s="642"/>
      <c r="O1336" s="645"/>
      <c r="P1336" s="262"/>
      <c r="Q1336" s="629"/>
      <c r="R1336" s="262"/>
      <c r="S1336" s="262"/>
      <c r="T1336" s="262"/>
      <c r="U1336" s="262"/>
      <c r="V1336" s="262"/>
      <c r="W1336" s="262"/>
      <c r="X1336" s="262"/>
      <c r="Y1336" s="262"/>
      <c r="Z1336" s="262"/>
      <c r="AA1336" s="262"/>
      <c r="AB1336" s="262"/>
      <c r="AC1336" s="262"/>
      <c r="AD1336" s="262"/>
      <c r="AE1336" s="262"/>
      <c r="AF1336" s="262"/>
      <c r="AG1336" s="37"/>
      <c r="AH1336" s="37"/>
    </row>
    <row r="1337" spans="1:34">
      <c r="A1337" s="265">
        <v>44048</v>
      </c>
      <c r="B1337" s="115" t="s">
        <v>146</v>
      </c>
      <c r="C1337" s="37">
        <v>882124371</v>
      </c>
      <c r="D1337" s="115" t="s">
        <v>139</v>
      </c>
      <c r="E1337" s="115" t="s">
        <v>150</v>
      </c>
      <c r="F1337" s="115" t="s">
        <v>6156</v>
      </c>
      <c r="G1337" s="37"/>
      <c r="H1337" s="37"/>
      <c r="I1337" s="265">
        <v>44063</v>
      </c>
      <c r="J1337" s="37"/>
      <c r="K1337" s="629"/>
      <c r="L1337" s="37"/>
      <c r="M1337" s="678" t="s">
        <v>6157</v>
      </c>
      <c r="N1337" s="37"/>
      <c r="O1337" s="37"/>
      <c r="P1337" s="37"/>
      <c r="Q1337" s="37"/>
      <c r="R1337" s="37"/>
      <c r="S1337" s="262"/>
      <c r="T1337" s="262"/>
      <c r="U1337" s="262"/>
      <c r="V1337" s="262"/>
      <c r="W1337" s="262"/>
      <c r="X1337" s="262"/>
      <c r="Y1337" s="262"/>
      <c r="Z1337" s="262"/>
      <c r="AA1337" s="262"/>
      <c r="AB1337" s="262"/>
      <c r="AC1337" s="262"/>
      <c r="AD1337" s="262"/>
      <c r="AE1337" s="262"/>
      <c r="AF1337" s="262"/>
      <c r="AG1337" s="37"/>
      <c r="AH1337" s="37"/>
    </row>
    <row r="1338" spans="1:34">
      <c r="A1338" s="265">
        <v>44048</v>
      </c>
      <c r="B1338" s="115" t="s">
        <v>206</v>
      </c>
      <c r="C1338" s="37">
        <v>882125862</v>
      </c>
      <c r="D1338" s="115" t="s">
        <v>139</v>
      </c>
      <c r="E1338" s="115" t="s">
        <v>140</v>
      </c>
      <c r="F1338" s="115" t="s">
        <v>361</v>
      </c>
      <c r="G1338" s="37"/>
      <c r="H1338" s="37"/>
      <c r="I1338" s="265">
        <v>44063</v>
      </c>
      <c r="J1338" s="37"/>
      <c r="K1338" s="629"/>
      <c r="L1338" s="37"/>
      <c r="M1338" s="572"/>
      <c r="N1338" s="37"/>
      <c r="O1338" s="37"/>
      <c r="P1338" s="37"/>
      <c r="Q1338" s="37"/>
      <c r="R1338" s="37"/>
      <c r="S1338" s="262"/>
      <c r="T1338" s="262"/>
      <c r="U1338" s="262"/>
      <c r="V1338" s="262"/>
      <c r="W1338" s="262"/>
      <c r="X1338" s="262"/>
      <c r="Y1338" s="262"/>
      <c r="Z1338" s="262"/>
      <c r="AA1338" s="262"/>
      <c r="AB1338" s="262"/>
      <c r="AC1338" s="262"/>
      <c r="AD1338" s="262"/>
      <c r="AE1338" s="262"/>
      <c r="AF1338" s="262"/>
      <c r="AG1338" s="37"/>
      <c r="AH1338" s="37"/>
    </row>
    <row r="1339" spans="1:34">
      <c r="A1339" s="265">
        <v>44071</v>
      </c>
      <c r="B1339" s="115" t="s">
        <v>178</v>
      </c>
      <c r="C1339" s="37">
        <v>882128032</v>
      </c>
      <c r="D1339" s="115" t="s">
        <v>139</v>
      </c>
      <c r="E1339" s="115" t="s">
        <v>140</v>
      </c>
      <c r="F1339" s="115" t="s">
        <v>1066</v>
      </c>
      <c r="G1339" s="37"/>
      <c r="H1339" s="265">
        <v>44071</v>
      </c>
      <c r="I1339" s="37"/>
      <c r="J1339" s="115" t="s">
        <v>142</v>
      </c>
      <c r="K1339" s="629"/>
      <c r="L1339" s="37">
        <v>218.5</v>
      </c>
      <c r="M1339" s="572"/>
      <c r="N1339" s="84"/>
      <c r="O1339" s="84"/>
      <c r="P1339" s="84"/>
      <c r="Q1339" s="84"/>
      <c r="R1339" s="84"/>
      <c r="S1339" s="262"/>
      <c r="T1339" s="262"/>
      <c r="U1339" s="262"/>
      <c r="V1339" s="262"/>
      <c r="W1339" s="262"/>
      <c r="X1339" s="262"/>
      <c r="Y1339" s="262"/>
      <c r="Z1339" s="262"/>
      <c r="AA1339" s="262"/>
      <c r="AB1339" s="262"/>
      <c r="AC1339" s="262"/>
      <c r="AD1339" s="262"/>
      <c r="AE1339" s="262"/>
      <c r="AF1339" s="262"/>
      <c r="AG1339" s="37"/>
      <c r="AH1339" s="37"/>
    </row>
    <row r="1340" spans="1:34">
      <c r="A1340" s="666">
        <v>44054</v>
      </c>
      <c r="B1340" s="115" t="s">
        <v>194</v>
      </c>
      <c r="C1340" s="37">
        <v>882128738</v>
      </c>
      <c r="D1340" s="115" t="s">
        <v>139</v>
      </c>
      <c r="E1340" s="115" t="s">
        <v>140</v>
      </c>
      <c r="F1340" s="665" t="s">
        <v>142</v>
      </c>
      <c r="G1340" s="37"/>
      <c r="H1340" s="265"/>
      <c r="I1340" s="265">
        <v>44068</v>
      </c>
      <c r="J1340" s="115"/>
      <c r="K1340" s="629"/>
      <c r="L1340" s="37"/>
      <c r="M1340" s="678" t="s">
        <v>195</v>
      </c>
      <c r="N1340" s="642"/>
      <c r="O1340" s="645"/>
      <c r="P1340" s="262"/>
      <c r="Q1340" s="629"/>
      <c r="R1340" s="262"/>
      <c r="S1340" s="262"/>
      <c r="T1340" s="262"/>
      <c r="U1340" s="262"/>
      <c r="V1340" s="262"/>
      <c r="W1340" s="262"/>
      <c r="X1340" s="262"/>
      <c r="Y1340" s="262"/>
      <c r="Z1340" s="262"/>
      <c r="AA1340" s="262"/>
      <c r="AB1340" s="262"/>
      <c r="AC1340" s="262"/>
      <c r="AD1340" s="262"/>
      <c r="AE1340" s="262"/>
      <c r="AF1340" s="262"/>
      <c r="AG1340" s="37"/>
      <c r="AH1340" s="37"/>
    </row>
    <row r="1341" spans="1:34">
      <c r="A1341" s="265">
        <v>44048</v>
      </c>
      <c r="B1341" s="115" t="s">
        <v>146</v>
      </c>
      <c r="C1341" s="37">
        <v>882130838</v>
      </c>
      <c r="D1341" s="115" t="s">
        <v>345</v>
      </c>
      <c r="E1341" s="115" t="s">
        <v>140</v>
      </c>
      <c r="F1341" s="115" t="s">
        <v>200</v>
      </c>
      <c r="G1341" s="37"/>
      <c r="H1341" s="37"/>
      <c r="I1341" s="265">
        <v>44063</v>
      </c>
      <c r="J1341" s="37"/>
      <c r="K1341" s="629"/>
      <c r="L1341" s="37"/>
      <c r="M1341" s="678" t="s">
        <v>195</v>
      </c>
      <c r="N1341" s="37"/>
      <c r="O1341" s="37"/>
      <c r="P1341" s="37"/>
      <c r="Q1341" s="37"/>
      <c r="R1341" s="37"/>
      <c r="S1341" s="262"/>
      <c r="T1341" s="262"/>
      <c r="U1341" s="262"/>
      <c r="V1341" s="262"/>
      <c r="W1341" s="262"/>
      <c r="X1341" s="262"/>
      <c r="Y1341" s="262"/>
      <c r="Z1341" s="262"/>
      <c r="AA1341" s="262"/>
      <c r="AB1341" s="262"/>
      <c r="AC1341" s="262"/>
      <c r="AD1341" s="262"/>
      <c r="AE1341" s="262"/>
      <c r="AF1341" s="262"/>
      <c r="AG1341" s="37"/>
      <c r="AH1341" s="37"/>
    </row>
    <row r="1342" spans="1:34">
      <c r="A1342" s="265">
        <v>44069</v>
      </c>
      <c r="B1342" s="115" t="s">
        <v>149</v>
      </c>
      <c r="C1342" s="37">
        <v>882144736</v>
      </c>
      <c r="D1342" s="115" t="s">
        <v>139</v>
      </c>
      <c r="E1342" s="115" t="s">
        <v>140</v>
      </c>
      <c r="F1342" s="115" t="s">
        <v>518</v>
      </c>
      <c r="G1342" s="37"/>
      <c r="H1342" s="265"/>
      <c r="I1342" s="265">
        <v>44084</v>
      </c>
      <c r="J1342" s="37"/>
      <c r="K1342" s="629"/>
      <c r="L1342" s="37"/>
      <c r="M1342" s="678" t="s">
        <v>195</v>
      </c>
      <c r="N1342" s="664" t="s">
        <v>202</v>
      </c>
      <c r="O1342" s="84"/>
      <c r="P1342" s="84"/>
      <c r="Q1342" s="84"/>
      <c r="R1342" s="84"/>
      <c r="S1342" s="262"/>
      <c r="T1342" s="262"/>
      <c r="U1342" s="262"/>
      <c r="V1342" s="262"/>
      <c r="W1342" s="262"/>
      <c r="X1342" s="262"/>
      <c r="Y1342" s="262"/>
      <c r="Z1342" s="262"/>
      <c r="AA1342" s="262"/>
      <c r="AB1342" s="262"/>
      <c r="AC1342" s="262"/>
      <c r="AD1342" s="262"/>
      <c r="AE1342" s="262"/>
      <c r="AF1342" s="262"/>
      <c r="AG1342" s="37"/>
      <c r="AH1342" s="37"/>
    </row>
    <row r="1343" spans="1:34">
      <c r="A1343" s="666">
        <v>44056</v>
      </c>
      <c r="B1343" s="115" t="s">
        <v>194</v>
      </c>
      <c r="C1343" s="37">
        <v>882145437</v>
      </c>
      <c r="D1343" s="115" t="s">
        <v>139</v>
      </c>
      <c r="E1343" s="115" t="s">
        <v>140</v>
      </c>
      <c r="F1343" s="665" t="s">
        <v>6158</v>
      </c>
      <c r="G1343" s="37"/>
      <c r="H1343" s="265"/>
      <c r="I1343" s="265">
        <v>44071</v>
      </c>
      <c r="J1343" s="115"/>
      <c r="K1343" s="629"/>
      <c r="L1343" s="37"/>
      <c r="M1343" s="678" t="s">
        <v>760</v>
      </c>
      <c r="N1343" s="642"/>
      <c r="O1343" s="645">
        <v>44049</v>
      </c>
      <c r="P1343" s="262">
        <v>999</v>
      </c>
      <c r="Q1343" s="629"/>
      <c r="R1343" s="262"/>
      <c r="S1343" s="262"/>
      <c r="T1343" s="262"/>
      <c r="U1343" s="262"/>
      <c r="V1343" s="262"/>
      <c r="W1343" s="262"/>
      <c r="X1343" s="262"/>
      <c r="Y1343" s="262"/>
      <c r="Z1343" s="262"/>
      <c r="AA1343" s="262"/>
      <c r="AB1343" s="262"/>
      <c r="AC1343" s="262"/>
      <c r="AD1343" s="262"/>
      <c r="AE1343" s="262"/>
      <c r="AF1343" s="262"/>
      <c r="AG1343" s="37"/>
      <c r="AH1343" s="37"/>
    </row>
    <row r="1344" spans="1:34">
      <c r="A1344" s="265">
        <v>44049</v>
      </c>
      <c r="B1344" s="115" t="s">
        <v>178</v>
      </c>
      <c r="C1344" s="37">
        <v>882145885</v>
      </c>
      <c r="D1344" s="115" t="s">
        <v>139</v>
      </c>
      <c r="E1344" s="115" t="s">
        <v>140</v>
      </c>
      <c r="F1344" s="115" t="s">
        <v>168</v>
      </c>
      <c r="G1344" s="37"/>
      <c r="H1344" s="265">
        <v>44050</v>
      </c>
      <c r="I1344" s="265">
        <v>44062</v>
      </c>
      <c r="J1344" s="115" t="s">
        <v>168</v>
      </c>
      <c r="K1344" s="629"/>
      <c r="L1344" s="37">
        <v>19.899999999999999</v>
      </c>
      <c r="M1344" s="678" t="s">
        <v>164</v>
      </c>
      <c r="N1344" s="642"/>
      <c r="O1344" s="645"/>
      <c r="P1344" s="262"/>
      <c r="Q1344" s="629"/>
      <c r="R1344" s="262"/>
      <c r="S1344" s="262"/>
      <c r="T1344" s="262"/>
      <c r="U1344" s="262"/>
      <c r="V1344" s="262"/>
      <c r="W1344" s="262"/>
      <c r="X1344" s="262"/>
      <c r="Y1344" s="262"/>
      <c r="Z1344" s="262"/>
      <c r="AA1344" s="262"/>
      <c r="AB1344" s="262"/>
      <c r="AC1344" s="262"/>
      <c r="AD1344" s="262"/>
      <c r="AE1344" s="262"/>
      <c r="AF1344" s="262"/>
      <c r="AG1344" s="37"/>
      <c r="AH1344" s="37"/>
    </row>
    <row r="1345" spans="1:34">
      <c r="A1345" s="265">
        <v>44046</v>
      </c>
      <c r="B1345" s="115" t="s">
        <v>144</v>
      </c>
      <c r="C1345" s="37">
        <v>882148176</v>
      </c>
      <c r="D1345" s="115" t="s">
        <v>139</v>
      </c>
      <c r="E1345" s="115" t="s">
        <v>140</v>
      </c>
      <c r="F1345" s="115" t="s">
        <v>6159</v>
      </c>
      <c r="G1345" s="37"/>
      <c r="H1345" s="37"/>
      <c r="I1345" s="265">
        <v>44067</v>
      </c>
      <c r="J1345" s="37"/>
      <c r="K1345" s="629"/>
      <c r="L1345" s="37"/>
      <c r="M1345" s="678" t="s">
        <v>251</v>
      </c>
      <c r="N1345" s="37"/>
      <c r="O1345" s="37"/>
      <c r="P1345" s="37"/>
      <c r="Q1345" s="37"/>
      <c r="R1345" s="37"/>
      <c r="S1345" s="262"/>
      <c r="T1345" s="262"/>
      <c r="U1345" s="262"/>
      <c r="V1345" s="262"/>
      <c r="W1345" s="262"/>
      <c r="X1345" s="262"/>
      <c r="Y1345" s="262"/>
      <c r="Z1345" s="262"/>
      <c r="AA1345" s="262"/>
      <c r="AB1345" s="262"/>
      <c r="AC1345" s="262"/>
      <c r="AD1345" s="262"/>
      <c r="AE1345" s="262"/>
      <c r="AF1345" s="262"/>
      <c r="AG1345" s="37"/>
      <c r="AH1345" s="37"/>
    </row>
    <row r="1346" spans="1:34">
      <c r="A1346" s="666">
        <v>44055</v>
      </c>
      <c r="B1346" s="115" t="s">
        <v>281</v>
      </c>
      <c r="C1346" s="37">
        <v>882157145</v>
      </c>
      <c r="D1346" s="115" t="s">
        <v>139</v>
      </c>
      <c r="E1346" s="115" t="s">
        <v>140</v>
      </c>
      <c r="F1346" s="665" t="s">
        <v>142</v>
      </c>
      <c r="G1346" s="37"/>
      <c r="H1346" s="265"/>
      <c r="I1346" s="265">
        <v>44070</v>
      </c>
      <c r="J1346" s="115"/>
      <c r="K1346" s="629"/>
      <c r="L1346" s="37"/>
      <c r="M1346" s="678" t="s">
        <v>195</v>
      </c>
      <c r="N1346" s="642"/>
      <c r="O1346" s="645"/>
      <c r="P1346" s="262"/>
      <c r="Q1346" s="629"/>
      <c r="R1346" s="262"/>
      <c r="S1346" s="262"/>
      <c r="T1346" s="262"/>
      <c r="U1346" s="262"/>
      <c r="V1346" s="262"/>
      <c r="W1346" s="262"/>
      <c r="X1346" s="262"/>
      <c r="Y1346" s="262"/>
      <c r="Z1346" s="262"/>
      <c r="AA1346" s="262"/>
      <c r="AB1346" s="262"/>
      <c r="AC1346" s="262"/>
      <c r="AD1346" s="262"/>
      <c r="AE1346" s="262"/>
      <c r="AF1346" s="262"/>
      <c r="AG1346" s="37"/>
      <c r="AH1346" s="37"/>
    </row>
    <row r="1347" spans="1:34">
      <c r="A1347" s="666">
        <v>44057</v>
      </c>
      <c r="B1347" s="115" t="s">
        <v>154</v>
      </c>
      <c r="C1347" s="37">
        <v>882157748</v>
      </c>
      <c r="D1347" s="115" t="s">
        <v>139</v>
      </c>
      <c r="E1347" s="115" t="s">
        <v>100</v>
      </c>
      <c r="F1347" s="665"/>
      <c r="G1347" s="37"/>
      <c r="H1347" s="265">
        <v>44064</v>
      </c>
      <c r="I1347" s="265">
        <v>44074</v>
      </c>
      <c r="J1347" s="115" t="s">
        <v>142</v>
      </c>
      <c r="K1347" s="629"/>
      <c r="L1347" s="37">
        <v>49.5</v>
      </c>
      <c r="M1347" s="678" t="s">
        <v>242</v>
      </c>
      <c r="N1347" s="642"/>
      <c r="O1347" s="645"/>
      <c r="P1347" s="262"/>
      <c r="Q1347" s="629"/>
      <c r="R1347" s="262"/>
      <c r="S1347" s="262"/>
      <c r="T1347" s="262"/>
      <c r="U1347" s="262"/>
      <c r="V1347" s="262"/>
      <c r="W1347" s="262"/>
      <c r="X1347" s="262"/>
      <c r="Y1347" s="262"/>
      <c r="Z1347" s="262"/>
      <c r="AA1347" s="262"/>
      <c r="AB1347" s="262"/>
      <c r="AC1347" s="262"/>
      <c r="AD1347" s="262"/>
      <c r="AE1347" s="262"/>
      <c r="AF1347" s="262"/>
      <c r="AG1347" s="37"/>
      <c r="AH1347" s="37"/>
    </row>
    <row r="1348" spans="1:34">
      <c r="A1348" s="666">
        <v>44054</v>
      </c>
      <c r="B1348" s="115" t="s">
        <v>194</v>
      </c>
      <c r="C1348" s="37">
        <v>882161769</v>
      </c>
      <c r="D1348" s="115" t="s">
        <v>139</v>
      </c>
      <c r="E1348" s="115" t="s">
        <v>140</v>
      </c>
      <c r="F1348" s="665" t="s">
        <v>142</v>
      </c>
      <c r="G1348" s="37"/>
      <c r="H1348" s="265"/>
      <c r="I1348" s="265">
        <v>44068</v>
      </c>
      <c r="J1348" s="115"/>
      <c r="K1348" s="629"/>
      <c r="L1348" s="37"/>
      <c r="M1348" s="678" t="s">
        <v>195</v>
      </c>
      <c r="N1348" s="642"/>
      <c r="O1348" s="645"/>
      <c r="P1348" s="262"/>
      <c r="Q1348" s="629"/>
      <c r="R1348" s="262"/>
      <c r="S1348" s="262"/>
      <c r="T1348" s="262"/>
      <c r="U1348" s="262"/>
      <c r="V1348" s="262"/>
      <c r="W1348" s="262"/>
      <c r="X1348" s="262"/>
      <c r="Y1348" s="262"/>
      <c r="Z1348" s="262"/>
      <c r="AA1348" s="262"/>
      <c r="AB1348" s="262"/>
      <c r="AC1348" s="262"/>
      <c r="AD1348" s="262"/>
      <c r="AE1348" s="262"/>
      <c r="AF1348" s="262"/>
      <c r="AG1348" s="37"/>
      <c r="AH1348" s="37"/>
    </row>
    <row r="1349" spans="1:34">
      <c r="A1349" s="265">
        <v>44046</v>
      </c>
      <c r="B1349" s="115" t="s">
        <v>154</v>
      </c>
      <c r="C1349" s="37">
        <v>882162256</v>
      </c>
      <c r="D1349" s="115" t="s">
        <v>139</v>
      </c>
      <c r="E1349" s="115" t="s">
        <v>140</v>
      </c>
      <c r="F1349" s="115" t="s">
        <v>142</v>
      </c>
      <c r="G1349" s="37"/>
      <c r="H1349" s="37"/>
      <c r="I1349" s="265">
        <v>44060</v>
      </c>
      <c r="J1349" s="37"/>
      <c r="K1349" s="629"/>
      <c r="L1349" s="37"/>
      <c r="M1349" s="678" t="s">
        <v>195</v>
      </c>
      <c r="N1349" s="37"/>
      <c r="O1349" s="37"/>
      <c r="P1349" s="37"/>
      <c r="Q1349" s="37"/>
      <c r="R1349" s="37"/>
      <c r="S1349" s="262"/>
      <c r="T1349" s="262"/>
      <c r="U1349" s="262"/>
      <c r="V1349" s="262"/>
      <c r="W1349" s="262"/>
      <c r="X1349" s="262"/>
      <c r="Y1349" s="262"/>
      <c r="Z1349" s="262"/>
      <c r="AA1349" s="262"/>
      <c r="AB1349" s="262"/>
      <c r="AC1349" s="262"/>
      <c r="AD1349" s="262"/>
      <c r="AE1349" s="262"/>
      <c r="AF1349" s="262"/>
      <c r="AG1349" s="37"/>
      <c r="AH1349" s="37"/>
    </row>
    <row r="1350" spans="1:34">
      <c r="A1350" s="666">
        <v>44060</v>
      </c>
      <c r="B1350" s="115" t="s">
        <v>154</v>
      </c>
      <c r="C1350" s="23">
        <v>882162655</v>
      </c>
      <c r="D1350" s="115" t="s">
        <v>139</v>
      </c>
      <c r="E1350" s="115" t="s">
        <v>100</v>
      </c>
      <c r="F1350" s="665"/>
      <c r="G1350" s="37"/>
      <c r="H1350" s="265"/>
      <c r="I1350" s="265">
        <v>44075</v>
      </c>
      <c r="J1350" s="115"/>
      <c r="K1350" s="629"/>
      <c r="L1350" s="37"/>
      <c r="M1350" s="678"/>
      <c r="N1350" s="642"/>
      <c r="O1350" s="645"/>
      <c r="P1350" s="262"/>
      <c r="Q1350" s="629"/>
      <c r="R1350" s="262"/>
      <c r="S1350" s="262"/>
      <c r="T1350" s="262"/>
      <c r="U1350" s="262"/>
      <c r="V1350" s="262"/>
      <c r="W1350" s="262"/>
      <c r="X1350" s="262"/>
      <c r="Y1350" s="262"/>
      <c r="Z1350" s="262"/>
      <c r="AA1350" s="262"/>
      <c r="AB1350" s="262"/>
      <c r="AC1350" s="262"/>
      <c r="AD1350" s="262"/>
      <c r="AE1350" s="262"/>
      <c r="AF1350" s="262"/>
      <c r="AG1350" s="37"/>
      <c r="AH1350" s="37"/>
    </row>
    <row r="1351" spans="1:34">
      <c r="A1351" s="265">
        <v>44047</v>
      </c>
      <c r="B1351" s="115" t="s">
        <v>146</v>
      </c>
      <c r="C1351" s="23">
        <v>882162914</v>
      </c>
      <c r="D1351" s="115" t="s">
        <v>139</v>
      </c>
      <c r="E1351" s="115" t="s">
        <v>140</v>
      </c>
      <c r="F1351" s="115" t="s">
        <v>315</v>
      </c>
      <c r="G1351" s="37"/>
      <c r="H1351" s="37"/>
      <c r="I1351" s="265">
        <v>44054</v>
      </c>
      <c r="J1351" s="37"/>
      <c r="K1351" s="629"/>
      <c r="L1351" s="37"/>
      <c r="M1351" s="682" t="s">
        <v>564</v>
      </c>
      <c r="N1351" s="37"/>
      <c r="O1351" s="37"/>
      <c r="P1351" s="37"/>
      <c r="Q1351" s="37"/>
      <c r="R1351" s="37"/>
      <c r="S1351" s="262"/>
      <c r="T1351" s="262"/>
      <c r="U1351" s="262"/>
      <c r="V1351" s="262"/>
      <c r="W1351" s="262"/>
      <c r="X1351" s="262"/>
      <c r="Y1351" s="262"/>
      <c r="Z1351" s="262"/>
      <c r="AA1351" s="262"/>
      <c r="AB1351" s="262"/>
      <c r="AC1351" s="262"/>
      <c r="AD1351" s="262"/>
      <c r="AE1351" s="262"/>
      <c r="AF1351" s="262"/>
      <c r="AG1351" s="37"/>
      <c r="AH1351" s="37"/>
    </row>
    <row r="1352" spans="1:34">
      <c r="A1352" s="265">
        <v>44049</v>
      </c>
      <c r="B1352" s="115" t="s">
        <v>154</v>
      </c>
      <c r="C1352" s="37">
        <v>882164552</v>
      </c>
      <c r="D1352" s="115" t="s">
        <v>139</v>
      </c>
      <c r="E1352" s="115" t="s">
        <v>140</v>
      </c>
      <c r="F1352" s="115" t="s">
        <v>168</v>
      </c>
      <c r="G1352" s="37"/>
      <c r="H1352" s="265">
        <v>44050</v>
      </c>
      <c r="I1352" s="265">
        <v>44064</v>
      </c>
      <c r="J1352" s="115" t="s">
        <v>225</v>
      </c>
      <c r="K1352" s="629"/>
      <c r="L1352" s="37">
        <v>24.07</v>
      </c>
      <c r="M1352" s="678" t="s">
        <v>191</v>
      </c>
      <c r="N1352" s="642"/>
      <c r="O1352" s="645"/>
      <c r="P1352" s="262"/>
      <c r="Q1352" s="629"/>
      <c r="R1352" s="262"/>
      <c r="S1352" s="262"/>
      <c r="T1352" s="262"/>
      <c r="U1352" s="262"/>
      <c r="V1352" s="262"/>
      <c r="W1352" s="262"/>
      <c r="X1352" s="262"/>
      <c r="Y1352" s="262"/>
      <c r="Z1352" s="262"/>
      <c r="AA1352" s="262"/>
      <c r="AB1352" s="262"/>
      <c r="AC1352" s="262"/>
      <c r="AD1352" s="262"/>
      <c r="AE1352" s="262"/>
      <c r="AF1352" s="262"/>
      <c r="AG1352" s="37"/>
      <c r="AH1352" s="37"/>
    </row>
    <row r="1353" spans="1:34">
      <c r="A1353" s="666">
        <v>44055</v>
      </c>
      <c r="B1353" s="115" t="s">
        <v>167</v>
      </c>
      <c r="C1353" s="37">
        <v>882164553</v>
      </c>
      <c r="D1353" s="115" t="s">
        <v>139</v>
      </c>
      <c r="E1353" s="115" t="s">
        <v>100</v>
      </c>
      <c r="F1353" s="665" t="s">
        <v>190</v>
      </c>
      <c r="G1353" s="37"/>
      <c r="H1353" s="265">
        <v>44055</v>
      </c>
      <c r="I1353" s="265"/>
      <c r="J1353" s="115" t="s">
        <v>190</v>
      </c>
      <c r="K1353" s="629"/>
      <c r="L1353" s="37">
        <v>194</v>
      </c>
      <c r="M1353" s="678" t="s">
        <v>378</v>
      </c>
      <c r="N1353" s="642"/>
      <c r="O1353" s="645"/>
      <c r="P1353" s="262"/>
      <c r="Q1353" s="629"/>
      <c r="R1353" s="262"/>
      <c r="S1353" s="262"/>
      <c r="T1353" s="262"/>
      <c r="U1353" s="262"/>
      <c r="V1353" s="262"/>
      <c r="W1353" s="262"/>
      <c r="X1353" s="262"/>
      <c r="Y1353" s="262"/>
      <c r="Z1353" s="262"/>
      <c r="AA1353" s="262"/>
      <c r="AB1353" s="262"/>
      <c r="AC1353" s="262"/>
      <c r="AD1353" s="262"/>
      <c r="AE1353" s="262"/>
      <c r="AF1353" s="262"/>
      <c r="AG1353" s="37"/>
      <c r="AH1353" s="37"/>
    </row>
    <row r="1354" spans="1:34">
      <c r="A1354" s="666">
        <v>44056</v>
      </c>
      <c r="B1354" s="115" t="s">
        <v>149</v>
      </c>
      <c r="C1354" s="84">
        <v>882164576</v>
      </c>
      <c r="D1354" s="115" t="s">
        <v>152</v>
      </c>
      <c r="E1354" s="115" t="s">
        <v>140</v>
      </c>
      <c r="F1354" s="665" t="s">
        <v>190</v>
      </c>
      <c r="G1354" s="37"/>
      <c r="H1354" s="265">
        <v>44057</v>
      </c>
      <c r="I1354" s="265">
        <v>44071</v>
      </c>
      <c r="J1354" s="115" t="s">
        <v>190</v>
      </c>
      <c r="K1354" s="629"/>
      <c r="L1354" s="37">
        <v>60</v>
      </c>
      <c r="M1354" s="678" t="s">
        <v>245</v>
      </c>
      <c r="N1354" s="642"/>
      <c r="O1354" s="645"/>
      <c r="P1354" s="262"/>
      <c r="Q1354" s="629"/>
      <c r="R1354" s="262"/>
      <c r="S1354" s="262"/>
      <c r="T1354" s="262"/>
      <c r="U1354" s="262"/>
      <c r="V1354" s="262"/>
      <c r="W1354" s="262"/>
      <c r="X1354" s="262"/>
      <c r="Y1354" s="262"/>
      <c r="Z1354" s="262"/>
      <c r="AA1354" s="262"/>
      <c r="AB1354" s="262"/>
      <c r="AC1354" s="262"/>
      <c r="AD1354" s="262"/>
      <c r="AE1354" s="262"/>
      <c r="AF1354" s="262"/>
      <c r="AG1354" s="37"/>
      <c r="AH1354" s="37"/>
    </row>
    <row r="1355" spans="1:34">
      <c r="A1355" s="666">
        <v>44056</v>
      </c>
      <c r="B1355" s="115" t="s">
        <v>149</v>
      </c>
      <c r="C1355" s="84">
        <v>882164576</v>
      </c>
      <c r="D1355" s="115" t="s">
        <v>152</v>
      </c>
      <c r="E1355" s="115" t="s">
        <v>140</v>
      </c>
      <c r="F1355" s="665" t="s">
        <v>190</v>
      </c>
      <c r="G1355" s="37"/>
      <c r="H1355" s="265">
        <v>44071</v>
      </c>
      <c r="I1355" s="265">
        <v>44071</v>
      </c>
      <c r="J1355" s="115" t="s">
        <v>190</v>
      </c>
      <c r="K1355" s="629"/>
      <c r="L1355" s="37">
        <v>6</v>
      </c>
      <c r="M1355" s="678" t="s">
        <v>189</v>
      </c>
      <c r="N1355" s="642"/>
      <c r="O1355" s="645"/>
      <c r="P1355" s="262"/>
      <c r="Q1355" s="629"/>
      <c r="R1355" s="262"/>
      <c r="S1355" s="262"/>
      <c r="T1355" s="262"/>
      <c r="U1355" s="262"/>
      <c r="V1355" s="262"/>
      <c r="W1355" s="262"/>
      <c r="X1355" s="262"/>
      <c r="Y1355" s="262"/>
      <c r="Z1355" s="262"/>
      <c r="AA1355" s="262"/>
      <c r="AB1355" s="262"/>
      <c r="AC1355" s="262"/>
      <c r="AD1355" s="262"/>
      <c r="AE1355" s="262"/>
      <c r="AF1355" s="262"/>
      <c r="AG1355" s="37"/>
      <c r="AH1355" s="37"/>
    </row>
    <row r="1356" spans="1:34">
      <c r="A1356" s="666">
        <v>44056</v>
      </c>
      <c r="B1356" s="115" t="s">
        <v>149</v>
      </c>
      <c r="C1356" s="84">
        <v>882164576</v>
      </c>
      <c r="D1356" s="115" t="s">
        <v>152</v>
      </c>
      <c r="E1356" s="115" t="s">
        <v>140</v>
      </c>
      <c r="F1356" s="665" t="s">
        <v>190</v>
      </c>
      <c r="G1356" s="37"/>
      <c r="H1356" s="265">
        <v>44063</v>
      </c>
      <c r="I1356" s="265">
        <v>44071</v>
      </c>
      <c r="J1356" s="115" t="s">
        <v>190</v>
      </c>
      <c r="K1356" s="629"/>
      <c r="L1356" s="37">
        <v>105</v>
      </c>
      <c r="M1356" s="678" t="s">
        <v>6160</v>
      </c>
      <c r="N1356" s="642"/>
      <c r="O1356" s="645"/>
      <c r="P1356" s="262"/>
      <c r="Q1356" s="629"/>
      <c r="R1356" s="262"/>
      <c r="S1356" s="262"/>
      <c r="T1356" s="262"/>
      <c r="U1356" s="262"/>
      <c r="V1356" s="262"/>
      <c r="W1356" s="262"/>
      <c r="X1356" s="262"/>
      <c r="Y1356" s="262"/>
      <c r="Z1356" s="262"/>
      <c r="AA1356" s="262"/>
      <c r="AB1356" s="262"/>
      <c r="AC1356" s="262"/>
      <c r="AD1356" s="262"/>
      <c r="AE1356" s="262"/>
      <c r="AF1356" s="262"/>
      <c r="AG1356" s="37"/>
      <c r="AH1356" s="37"/>
    </row>
    <row r="1357" spans="1:34">
      <c r="A1357" s="666">
        <v>44056</v>
      </c>
      <c r="B1357" s="115" t="s">
        <v>281</v>
      </c>
      <c r="C1357" s="37">
        <v>882165152</v>
      </c>
      <c r="D1357" s="115" t="s">
        <v>152</v>
      </c>
      <c r="E1357" s="115" t="s">
        <v>140</v>
      </c>
      <c r="F1357" s="665" t="s">
        <v>6161</v>
      </c>
      <c r="G1357" s="37"/>
      <c r="H1357" s="265"/>
      <c r="I1357" s="265">
        <v>44074</v>
      </c>
      <c r="J1357" s="115"/>
      <c r="K1357" s="629"/>
      <c r="L1357" s="37"/>
      <c r="M1357" s="678" t="s">
        <v>195</v>
      </c>
      <c r="N1357" s="642"/>
      <c r="O1357" s="645"/>
      <c r="P1357" s="262"/>
      <c r="Q1357" s="629"/>
      <c r="R1357" s="262"/>
      <c r="S1357" s="262"/>
      <c r="T1357" s="262"/>
      <c r="U1357" s="262"/>
      <c r="V1357" s="262"/>
      <c r="W1357" s="262"/>
      <c r="X1357" s="262"/>
      <c r="Y1357" s="262"/>
      <c r="Z1357" s="262"/>
      <c r="AA1357" s="262"/>
      <c r="AB1357" s="262"/>
      <c r="AC1357" s="262"/>
      <c r="AD1357" s="262"/>
      <c r="AE1357" s="262"/>
      <c r="AF1357" s="262"/>
      <c r="AG1357" s="37"/>
      <c r="AH1357" s="37"/>
    </row>
    <row r="1358" spans="1:34">
      <c r="A1358" s="265">
        <v>44048</v>
      </c>
      <c r="B1358" s="115" t="s">
        <v>154</v>
      </c>
      <c r="C1358" s="37">
        <v>882168981</v>
      </c>
      <c r="D1358" s="115" t="s">
        <v>139</v>
      </c>
      <c r="E1358" s="115" t="s">
        <v>140</v>
      </c>
      <c r="F1358" s="115" t="s">
        <v>142</v>
      </c>
      <c r="G1358" s="37"/>
      <c r="H1358" s="37"/>
      <c r="I1358" s="265">
        <v>44064</v>
      </c>
      <c r="J1358" s="37"/>
      <c r="K1358" s="629"/>
      <c r="L1358" s="37"/>
      <c r="M1358" s="678" t="s">
        <v>438</v>
      </c>
      <c r="N1358" s="115" t="s">
        <v>6162</v>
      </c>
      <c r="O1358" s="37"/>
      <c r="P1358" s="37"/>
      <c r="Q1358" s="37"/>
      <c r="R1358" s="37"/>
      <c r="S1358" s="262"/>
      <c r="T1358" s="262"/>
      <c r="U1358" s="262"/>
      <c r="V1358" s="262"/>
      <c r="W1358" s="262"/>
      <c r="X1358" s="262"/>
      <c r="Y1358" s="262"/>
      <c r="Z1358" s="262"/>
      <c r="AA1358" s="262"/>
      <c r="AB1358" s="262"/>
      <c r="AC1358" s="262"/>
      <c r="AD1358" s="262"/>
      <c r="AE1358" s="262"/>
      <c r="AF1358" s="262"/>
      <c r="AG1358" s="37"/>
      <c r="AH1358" s="37"/>
    </row>
    <row r="1359" spans="1:34">
      <c r="A1359" s="265">
        <v>44049</v>
      </c>
      <c r="B1359" s="115" t="s">
        <v>149</v>
      </c>
      <c r="C1359" s="37">
        <v>882169057</v>
      </c>
      <c r="D1359" s="115" t="s">
        <v>152</v>
      </c>
      <c r="E1359" s="115" t="s">
        <v>140</v>
      </c>
      <c r="F1359" s="115" t="s">
        <v>142</v>
      </c>
      <c r="G1359" s="37"/>
      <c r="H1359" s="265"/>
      <c r="I1359" s="265">
        <v>44064</v>
      </c>
      <c r="J1359" s="115"/>
      <c r="K1359" s="629"/>
      <c r="L1359" s="37"/>
      <c r="M1359" s="678" t="s">
        <v>39</v>
      </c>
      <c r="N1359" s="642"/>
      <c r="O1359" s="645"/>
      <c r="P1359" s="262"/>
      <c r="Q1359" s="629"/>
      <c r="R1359" s="262"/>
      <c r="S1359" s="262"/>
      <c r="T1359" s="262"/>
      <c r="U1359" s="262"/>
      <c r="V1359" s="262"/>
      <c r="W1359" s="262"/>
      <c r="X1359" s="262"/>
      <c r="Y1359" s="262"/>
      <c r="Z1359" s="262"/>
      <c r="AA1359" s="262"/>
      <c r="AB1359" s="262"/>
      <c r="AC1359" s="262"/>
      <c r="AD1359" s="262"/>
      <c r="AE1359" s="262"/>
      <c r="AF1359" s="262"/>
      <c r="AG1359" s="37"/>
      <c r="AH1359" s="37"/>
    </row>
    <row r="1360" spans="1:34">
      <c r="A1360" s="666">
        <v>44057</v>
      </c>
      <c r="B1360" s="115" t="s">
        <v>149</v>
      </c>
      <c r="C1360" s="84">
        <v>882169338</v>
      </c>
      <c r="D1360" s="115" t="s">
        <v>139</v>
      </c>
      <c r="E1360" s="115" t="s">
        <v>100</v>
      </c>
      <c r="F1360" s="665" t="s">
        <v>142</v>
      </c>
      <c r="G1360" s="37"/>
      <c r="H1360" s="265">
        <v>44057</v>
      </c>
      <c r="I1360" s="265"/>
      <c r="J1360" s="115" t="s">
        <v>142</v>
      </c>
      <c r="K1360" s="629"/>
      <c r="L1360" s="37">
        <v>1631</v>
      </c>
      <c r="M1360" s="678" t="s">
        <v>245</v>
      </c>
      <c r="N1360" s="642"/>
      <c r="O1360" s="645"/>
      <c r="P1360" s="262"/>
      <c r="Q1360" s="629"/>
      <c r="R1360" s="262"/>
      <c r="S1360" s="262"/>
      <c r="T1360" s="262"/>
      <c r="U1360" s="262"/>
      <c r="V1360" s="262"/>
      <c r="W1360" s="262"/>
      <c r="X1360" s="262"/>
      <c r="Y1360" s="262"/>
      <c r="Z1360" s="262"/>
      <c r="AA1360" s="262"/>
      <c r="AB1360" s="262"/>
      <c r="AC1360" s="262"/>
      <c r="AD1360" s="262"/>
      <c r="AE1360" s="262"/>
      <c r="AF1360" s="262"/>
      <c r="AG1360" s="37"/>
      <c r="AH1360" s="37"/>
    </row>
    <row r="1361" spans="1:34">
      <c r="A1361" s="265">
        <v>44041</v>
      </c>
      <c r="B1361" s="115" t="s">
        <v>154</v>
      </c>
      <c r="C1361" s="37">
        <v>882172184</v>
      </c>
      <c r="D1361" s="115" t="s">
        <v>139</v>
      </c>
      <c r="E1361" s="115" t="s">
        <v>140</v>
      </c>
      <c r="F1361" s="115" t="s">
        <v>361</v>
      </c>
      <c r="G1361" s="37"/>
      <c r="H1361" s="265">
        <v>44048</v>
      </c>
      <c r="I1361" s="265">
        <v>44056</v>
      </c>
      <c r="J1361" s="115" t="s">
        <v>176</v>
      </c>
      <c r="K1361" s="629"/>
      <c r="L1361" s="37">
        <v>222.55</v>
      </c>
      <c r="M1361" s="678" t="s">
        <v>269</v>
      </c>
      <c r="N1361" s="37"/>
      <c r="O1361" s="37"/>
      <c r="P1361" s="37"/>
      <c r="Q1361" s="37"/>
      <c r="R1361" s="37"/>
      <c r="S1361" s="262"/>
      <c r="T1361" s="262"/>
      <c r="U1361" s="262"/>
      <c r="V1361" s="262"/>
      <c r="W1361" s="262"/>
      <c r="X1361" s="262"/>
      <c r="Y1361" s="262"/>
      <c r="Z1361" s="262"/>
      <c r="AA1361" s="262"/>
      <c r="AB1361" s="262"/>
      <c r="AC1361" s="262"/>
      <c r="AD1361" s="262"/>
      <c r="AE1361" s="262"/>
      <c r="AF1361" s="262"/>
      <c r="AG1361" s="37"/>
      <c r="AH1361" s="37"/>
    </row>
    <row r="1362" spans="1:34">
      <c r="A1362" s="265">
        <v>44069</v>
      </c>
      <c r="B1362" s="115" t="s">
        <v>138</v>
      </c>
      <c r="C1362" s="37">
        <v>880576658</v>
      </c>
      <c r="D1362" s="115" t="s">
        <v>139</v>
      </c>
      <c r="E1362" s="115" t="s">
        <v>147</v>
      </c>
      <c r="F1362" s="115" t="s">
        <v>142</v>
      </c>
      <c r="G1362" s="37"/>
      <c r="H1362" s="37"/>
      <c r="I1362" s="37"/>
      <c r="J1362" s="37"/>
      <c r="K1362" s="629"/>
      <c r="L1362" s="37"/>
      <c r="M1362" s="37"/>
      <c r="N1362" s="37"/>
      <c r="O1362" s="37"/>
      <c r="P1362" s="37"/>
      <c r="Q1362" s="37"/>
      <c r="R1362" s="37"/>
      <c r="S1362" s="262"/>
      <c r="T1362" s="262"/>
      <c r="U1362" s="262"/>
      <c r="V1362" s="262"/>
      <c r="W1362" s="262"/>
      <c r="X1362" s="262"/>
      <c r="Y1362" s="262"/>
      <c r="Z1362" s="262"/>
      <c r="AA1362" s="262"/>
      <c r="AB1362" s="262"/>
      <c r="AC1362" s="262"/>
      <c r="AD1362" s="262"/>
      <c r="AE1362" s="262"/>
      <c r="AF1362" s="262"/>
      <c r="AG1362" s="37"/>
      <c r="AH1362" s="37"/>
    </row>
    <row r="1363" spans="1:34">
      <c r="A1363" s="265">
        <v>44053</v>
      </c>
      <c r="B1363" s="115" t="s">
        <v>146</v>
      </c>
      <c r="C1363" s="37">
        <v>882173784</v>
      </c>
      <c r="D1363" s="115" t="s">
        <v>139</v>
      </c>
      <c r="E1363" s="115" t="s">
        <v>150</v>
      </c>
      <c r="F1363" s="115" t="s">
        <v>6163</v>
      </c>
      <c r="G1363" s="37"/>
      <c r="H1363" s="265"/>
      <c r="I1363" s="265">
        <v>44068</v>
      </c>
      <c r="J1363" s="115"/>
      <c r="K1363" s="629"/>
      <c r="L1363" s="37"/>
      <c r="M1363" s="678" t="s">
        <v>195</v>
      </c>
      <c r="N1363" s="642"/>
      <c r="O1363" s="645">
        <v>44053</v>
      </c>
      <c r="P1363" s="262">
        <v>1998</v>
      </c>
      <c r="Q1363" s="629"/>
      <c r="R1363" s="262"/>
      <c r="S1363" s="262"/>
      <c r="T1363" s="262"/>
      <c r="U1363" s="262"/>
      <c r="V1363" s="262"/>
      <c r="W1363" s="262"/>
      <c r="X1363" s="262"/>
      <c r="Y1363" s="262"/>
      <c r="Z1363" s="262"/>
      <c r="AA1363" s="262"/>
      <c r="AB1363" s="262"/>
      <c r="AC1363" s="262"/>
      <c r="AD1363" s="262"/>
      <c r="AE1363" s="262"/>
      <c r="AF1363" s="262"/>
      <c r="AG1363" s="37"/>
      <c r="AH1363" s="37"/>
    </row>
    <row r="1364" spans="1:34">
      <c r="A1364" s="666">
        <v>44060</v>
      </c>
      <c r="B1364" s="115" t="s">
        <v>149</v>
      </c>
      <c r="C1364" s="84">
        <v>882174316</v>
      </c>
      <c r="D1364" s="115" t="s">
        <v>139</v>
      </c>
      <c r="E1364" s="115" t="s">
        <v>100</v>
      </c>
      <c r="F1364" s="665"/>
      <c r="G1364" s="37"/>
      <c r="H1364" s="265"/>
      <c r="I1364" s="265">
        <v>44075</v>
      </c>
      <c r="J1364" s="115"/>
      <c r="K1364" s="629"/>
      <c r="L1364" s="37"/>
      <c r="M1364" s="678"/>
      <c r="N1364" s="642"/>
      <c r="O1364" s="645"/>
      <c r="P1364" s="262"/>
      <c r="Q1364" s="629"/>
      <c r="R1364" s="262"/>
      <c r="S1364" s="262"/>
      <c r="T1364" s="262"/>
      <c r="U1364" s="262"/>
      <c r="V1364" s="262"/>
      <c r="W1364" s="262"/>
      <c r="X1364" s="262"/>
      <c r="Y1364" s="262"/>
      <c r="Z1364" s="262"/>
      <c r="AA1364" s="262"/>
      <c r="AB1364" s="262"/>
      <c r="AC1364" s="262"/>
      <c r="AD1364" s="262"/>
      <c r="AE1364" s="262"/>
      <c r="AF1364" s="262"/>
      <c r="AG1364" s="37"/>
      <c r="AH1364" s="37"/>
    </row>
    <row r="1365" spans="1:34">
      <c r="A1365" s="666">
        <v>44062</v>
      </c>
      <c r="B1365" s="115" t="s">
        <v>154</v>
      </c>
      <c r="C1365" s="23">
        <v>882176592</v>
      </c>
      <c r="D1365" s="115" t="s">
        <v>139</v>
      </c>
      <c r="E1365" s="115" t="s">
        <v>140</v>
      </c>
      <c r="F1365" s="665" t="s">
        <v>176</v>
      </c>
      <c r="G1365" s="265">
        <v>44063</v>
      </c>
      <c r="H1365" s="265"/>
      <c r="I1365" s="265">
        <v>44063</v>
      </c>
      <c r="J1365" s="115"/>
      <c r="K1365" s="629"/>
      <c r="L1365" s="37"/>
      <c r="M1365" s="678" t="s">
        <v>195</v>
      </c>
      <c r="N1365" s="642"/>
      <c r="O1365" s="645"/>
      <c r="P1365" s="262"/>
      <c r="Q1365" s="629"/>
      <c r="R1365" s="262"/>
      <c r="S1365" s="262"/>
      <c r="T1365" s="262"/>
      <c r="U1365" s="262"/>
      <c r="V1365" s="262"/>
      <c r="W1365" s="262"/>
      <c r="X1365" s="262"/>
      <c r="Y1365" s="262"/>
      <c r="Z1365" s="262"/>
      <c r="AA1365" s="262"/>
      <c r="AB1365" s="262"/>
      <c r="AC1365" s="262"/>
      <c r="AD1365" s="262"/>
      <c r="AE1365" s="262"/>
      <c r="AF1365" s="262"/>
      <c r="AG1365" s="37"/>
      <c r="AH1365" s="37"/>
    </row>
    <row r="1366" spans="1:34">
      <c r="A1366" s="265">
        <v>44047</v>
      </c>
      <c r="B1366" s="115" t="s">
        <v>178</v>
      </c>
      <c r="C1366" s="37">
        <v>882176876</v>
      </c>
      <c r="D1366" s="115" t="s">
        <v>139</v>
      </c>
      <c r="E1366" s="115" t="s">
        <v>140</v>
      </c>
      <c r="F1366" s="115" t="s">
        <v>294</v>
      </c>
      <c r="G1366" s="37"/>
      <c r="H1366" s="265">
        <v>44047</v>
      </c>
      <c r="I1366" s="37"/>
      <c r="J1366" s="115" t="s">
        <v>294</v>
      </c>
      <c r="K1366" s="629"/>
      <c r="L1366" s="37">
        <v>204.08</v>
      </c>
      <c r="M1366" s="572"/>
      <c r="N1366" s="37"/>
      <c r="O1366" s="37"/>
      <c r="P1366" s="37"/>
      <c r="Q1366" s="37"/>
      <c r="R1366" s="37"/>
      <c r="S1366" s="262"/>
      <c r="T1366" s="262"/>
      <c r="U1366" s="262"/>
      <c r="V1366" s="262"/>
      <c r="W1366" s="262"/>
      <c r="X1366" s="262"/>
      <c r="Y1366" s="262"/>
      <c r="Z1366" s="262"/>
      <c r="AA1366" s="262"/>
      <c r="AB1366" s="262"/>
      <c r="AC1366" s="262"/>
      <c r="AD1366" s="262"/>
      <c r="AE1366" s="262"/>
      <c r="AF1366" s="262"/>
      <c r="AG1366" s="37"/>
      <c r="AH1366" s="37"/>
    </row>
    <row r="1367" spans="1:34">
      <c r="A1367" s="265">
        <v>44053</v>
      </c>
      <c r="B1367" s="115" t="s">
        <v>194</v>
      </c>
      <c r="C1367" s="37">
        <v>882177989</v>
      </c>
      <c r="D1367" s="115" t="s">
        <v>139</v>
      </c>
      <c r="E1367" s="115" t="s">
        <v>140</v>
      </c>
      <c r="F1367" s="115" t="s">
        <v>182</v>
      </c>
      <c r="G1367" s="265">
        <v>44074</v>
      </c>
      <c r="H1367" s="265">
        <v>44053</v>
      </c>
      <c r="I1367" s="265">
        <v>44089</v>
      </c>
      <c r="J1367" s="115" t="s">
        <v>6164</v>
      </c>
      <c r="K1367" s="629"/>
      <c r="L1367" s="37">
        <v>594.41</v>
      </c>
      <c r="M1367" s="678" t="s">
        <v>632</v>
      </c>
      <c r="N1367" s="642"/>
      <c r="O1367" s="645">
        <v>44073</v>
      </c>
      <c r="P1367" s="262">
        <v>3420.4</v>
      </c>
      <c r="Q1367" s="629"/>
      <c r="R1367" s="262"/>
      <c r="S1367" s="262"/>
      <c r="T1367" s="262"/>
      <c r="U1367" s="262"/>
      <c r="V1367" s="262"/>
      <c r="W1367" s="262"/>
      <c r="X1367" s="262"/>
      <c r="Y1367" s="262"/>
      <c r="Z1367" s="262"/>
      <c r="AA1367" s="262"/>
      <c r="AB1367" s="262"/>
      <c r="AC1367" s="262"/>
      <c r="AD1367" s="262"/>
      <c r="AE1367" s="262"/>
      <c r="AF1367" s="262"/>
      <c r="AG1367" s="37"/>
      <c r="AH1367" s="37"/>
    </row>
    <row r="1368" spans="1:34">
      <c r="A1368" s="265">
        <v>44053</v>
      </c>
      <c r="B1368" s="115" t="s">
        <v>194</v>
      </c>
      <c r="C1368" s="37">
        <v>882177989</v>
      </c>
      <c r="D1368" s="115" t="s">
        <v>139</v>
      </c>
      <c r="E1368" s="115" t="s">
        <v>140</v>
      </c>
      <c r="F1368" s="115" t="s">
        <v>181</v>
      </c>
      <c r="G1368" s="265">
        <v>44074</v>
      </c>
      <c r="H1368" s="265">
        <v>44063</v>
      </c>
      <c r="I1368" s="265">
        <v>44089</v>
      </c>
      <c r="J1368" s="115" t="s">
        <v>181</v>
      </c>
      <c r="K1368" s="629"/>
      <c r="L1368" s="37">
        <v>18.48</v>
      </c>
      <c r="M1368" s="678" t="s">
        <v>242</v>
      </c>
      <c r="N1368" s="642"/>
      <c r="O1368" s="645"/>
      <c r="P1368" s="262"/>
      <c r="Q1368" s="629"/>
      <c r="R1368" s="262"/>
      <c r="S1368" s="262"/>
      <c r="T1368" s="262"/>
      <c r="U1368" s="262"/>
      <c r="V1368" s="262"/>
      <c r="W1368" s="262"/>
      <c r="X1368" s="262"/>
      <c r="Y1368" s="262"/>
      <c r="Z1368" s="262"/>
      <c r="AA1368" s="262"/>
      <c r="AB1368" s="262"/>
      <c r="AC1368" s="262"/>
      <c r="AD1368" s="262"/>
      <c r="AE1368" s="262"/>
      <c r="AF1368" s="262"/>
      <c r="AG1368" s="37"/>
      <c r="AH1368" s="37"/>
    </row>
    <row r="1369" spans="1:34">
      <c r="A1369" s="265">
        <v>44053</v>
      </c>
      <c r="B1369" s="115" t="s">
        <v>194</v>
      </c>
      <c r="C1369" s="37">
        <v>882177989</v>
      </c>
      <c r="D1369" s="115" t="s">
        <v>139</v>
      </c>
      <c r="E1369" s="115" t="s">
        <v>140</v>
      </c>
      <c r="F1369" s="665" t="s">
        <v>246</v>
      </c>
      <c r="G1369" s="265">
        <v>44074</v>
      </c>
      <c r="H1369" s="265">
        <v>44074</v>
      </c>
      <c r="I1369" s="265">
        <v>44089</v>
      </c>
      <c r="J1369" s="115" t="s">
        <v>6165</v>
      </c>
      <c r="K1369" s="629"/>
      <c r="L1369" s="37">
        <v>8485</v>
      </c>
      <c r="M1369" s="679" t="s">
        <v>239</v>
      </c>
      <c r="N1369" s="642"/>
      <c r="O1369" s="645"/>
      <c r="P1369" s="262"/>
      <c r="Q1369" s="629"/>
      <c r="R1369" s="262"/>
      <c r="S1369" s="262"/>
      <c r="T1369" s="262"/>
      <c r="U1369" s="262"/>
      <c r="V1369" s="262"/>
      <c r="W1369" s="262"/>
      <c r="X1369" s="262"/>
      <c r="Y1369" s="262"/>
      <c r="Z1369" s="262"/>
      <c r="AA1369" s="262"/>
      <c r="AB1369" s="262"/>
      <c r="AC1369" s="262"/>
      <c r="AD1369" s="262"/>
      <c r="AE1369" s="262"/>
      <c r="AF1369" s="262"/>
      <c r="AG1369" s="37"/>
      <c r="AH1369" s="37"/>
    </row>
    <row r="1370" spans="1:34">
      <c r="A1370" s="265">
        <v>44053</v>
      </c>
      <c r="B1370" s="115" t="s">
        <v>194</v>
      </c>
      <c r="C1370" s="37">
        <v>882177989</v>
      </c>
      <c r="D1370" s="115" t="s">
        <v>139</v>
      </c>
      <c r="E1370" s="115" t="s">
        <v>140</v>
      </c>
      <c r="F1370" s="665" t="s">
        <v>246</v>
      </c>
      <c r="G1370" s="265">
        <v>44074</v>
      </c>
      <c r="H1370" s="265">
        <v>44074</v>
      </c>
      <c r="I1370" s="265">
        <v>44089</v>
      </c>
      <c r="J1370" s="115" t="s">
        <v>6166</v>
      </c>
      <c r="K1370" s="629"/>
      <c r="L1370" s="37">
        <v>20745.5</v>
      </c>
      <c r="M1370" s="679" t="s">
        <v>429</v>
      </c>
      <c r="N1370" s="642"/>
      <c r="O1370" s="645"/>
      <c r="P1370" s="262"/>
      <c r="Q1370" s="629"/>
      <c r="R1370" s="262"/>
      <c r="S1370" s="262"/>
      <c r="T1370" s="262"/>
      <c r="U1370" s="262"/>
      <c r="V1370" s="262"/>
      <c r="W1370" s="262"/>
      <c r="X1370" s="262"/>
      <c r="Y1370" s="262"/>
      <c r="Z1370" s="262"/>
      <c r="AA1370" s="262"/>
      <c r="AB1370" s="262"/>
      <c r="AC1370" s="262"/>
      <c r="AD1370" s="262"/>
      <c r="AE1370" s="262"/>
      <c r="AF1370" s="262"/>
      <c r="AG1370" s="37"/>
      <c r="AH1370" s="37"/>
    </row>
    <row r="1371" spans="1:34">
      <c r="A1371" s="666">
        <v>44054</v>
      </c>
      <c r="B1371" s="115" t="s">
        <v>144</v>
      </c>
      <c r="C1371" s="37">
        <v>882178032</v>
      </c>
      <c r="D1371" s="115" t="s">
        <v>139</v>
      </c>
      <c r="E1371" s="115" t="s">
        <v>140</v>
      </c>
      <c r="F1371" s="665" t="s">
        <v>142</v>
      </c>
      <c r="G1371" s="265"/>
      <c r="H1371" s="265">
        <v>44054</v>
      </c>
      <c r="I1371" s="265">
        <v>44062</v>
      </c>
      <c r="J1371" s="115" t="s">
        <v>163</v>
      </c>
      <c r="K1371" s="629"/>
      <c r="L1371" s="37">
        <v>5240.58</v>
      </c>
      <c r="M1371" s="679" t="s">
        <v>216</v>
      </c>
      <c r="N1371" s="642"/>
      <c r="O1371" s="645"/>
      <c r="P1371" s="262"/>
      <c r="Q1371" s="629"/>
      <c r="R1371" s="262"/>
      <c r="S1371" s="262"/>
      <c r="T1371" s="262"/>
      <c r="U1371" s="262"/>
      <c r="V1371" s="262"/>
      <c r="W1371" s="262"/>
      <c r="X1371" s="262"/>
      <c r="Y1371" s="262"/>
      <c r="Z1371" s="262"/>
      <c r="AA1371" s="262"/>
      <c r="AB1371" s="262"/>
      <c r="AC1371" s="262"/>
      <c r="AD1371" s="262"/>
      <c r="AE1371" s="262"/>
      <c r="AF1371" s="262"/>
      <c r="AG1371" s="37"/>
      <c r="AH1371" s="37"/>
    </row>
    <row r="1372" spans="1:34">
      <c r="A1372" s="265">
        <v>44050</v>
      </c>
      <c r="B1372" s="115" t="s">
        <v>149</v>
      </c>
      <c r="C1372" s="37">
        <v>882178445</v>
      </c>
      <c r="D1372" s="115" t="s">
        <v>152</v>
      </c>
      <c r="E1372" s="115" t="s">
        <v>140</v>
      </c>
      <c r="F1372" s="115" t="s">
        <v>142</v>
      </c>
      <c r="G1372" s="37"/>
      <c r="H1372" s="265"/>
      <c r="I1372" s="265">
        <v>44067</v>
      </c>
      <c r="J1372" s="115"/>
      <c r="K1372" s="629"/>
      <c r="L1372" s="37"/>
      <c r="M1372" s="678" t="s">
        <v>195</v>
      </c>
      <c r="N1372" s="642"/>
      <c r="O1372" s="645"/>
      <c r="P1372" s="262"/>
      <c r="Q1372" s="629"/>
      <c r="R1372" s="262"/>
      <c r="S1372" s="262"/>
      <c r="T1372" s="262"/>
      <c r="U1372" s="262"/>
      <c r="V1372" s="262"/>
      <c r="W1372" s="262"/>
      <c r="X1372" s="262"/>
      <c r="Y1372" s="262"/>
      <c r="Z1372" s="262"/>
      <c r="AA1372" s="262"/>
      <c r="AB1372" s="262"/>
      <c r="AC1372" s="262"/>
      <c r="AD1372" s="262"/>
      <c r="AE1372" s="262"/>
      <c r="AF1372" s="262"/>
      <c r="AG1372" s="37"/>
      <c r="AH1372" s="37"/>
    </row>
    <row r="1373" spans="1:34">
      <c r="A1373" s="265">
        <v>44054</v>
      </c>
      <c r="B1373" s="115" t="s">
        <v>297</v>
      </c>
      <c r="C1373" s="37">
        <v>882178563</v>
      </c>
      <c r="D1373" s="115" t="s">
        <v>152</v>
      </c>
      <c r="E1373" s="115" t="s">
        <v>140</v>
      </c>
      <c r="F1373" s="665" t="s">
        <v>499</v>
      </c>
      <c r="G1373" s="37"/>
      <c r="H1373" s="265"/>
      <c r="I1373" s="265">
        <v>44068</v>
      </c>
      <c r="J1373" s="115"/>
      <c r="K1373" s="629"/>
      <c r="L1373" s="37"/>
      <c r="M1373" s="678" t="s">
        <v>6167</v>
      </c>
      <c r="N1373" s="642" t="s">
        <v>493</v>
      </c>
      <c r="O1373" s="645"/>
      <c r="P1373" s="262"/>
      <c r="Q1373" s="629"/>
      <c r="R1373" s="262"/>
      <c r="S1373" s="262"/>
      <c r="T1373" s="262"/>
      <c r="U1373" s="262"/>
      <c r="V1373" s="262"/>
      <c r="W1373" s="262"/>
      <c r="X1373" s="262"/>
      <c r="Y1373" s="262"/>
      <c r="Z1373" s="262"/>
      <c r="AA1373" s="262"/>
      <c r="AB1373" s="262"/>
      <c r="AC1373" s="262"/>
      <c r="AD1373" s="262"/>
      <c r="AE1373" s="262"/>
      <c r="AF1373" s="262"/>
      <c r="AG1373" s="37"/>
      <c r="AH1373" s="37"/>
    </row>
    <row r="1374" spans="1:34">
      <c r="A1374" s="265">
        <v>44053</v>
      </c>
      <c r="B1374" s="115" t="s">
        <v>297</v>
      </c>
      <c r="C1374" s="37">
        <v>882179115</v>
      </c>
      <c r="D1374" s="115" t="s">
        <v>152</v>
      </c>
      <c r="E1374" s="115" t="s">
        <v>140</v>
      </c>
      <c r="F1374" s="115" t="s">
        <v>142</v>
      </c>
      <c r="G1374" s="37"/>
      <c r="H1374" s="265"/>
      <c r="I1374" s="265">
        <v>44068</v>
      </c>
      <c r="J1374" s="115"/>
      <c r="K1374" s="629"/>
      <c r="L1374" s="37"/>
      <c r="M1374" s="678" t="s">
        <v>6168</v>
      </c>
      <c r="N1374" s="629">
        <v>99</v>
      </c>
      <c r="O1374" s="645"/>
      <c r="P1374" s="262"/>
      <c r="Q1374" s="629"/>
      <c r="R1374" s="262"/>
      <c r="S1374" s="262"/>
      <c r="T1374" s="262"/>
      <c r="U1374" s="262"/>
      <c r="V1374" s="262"/>
      <c r="W1374" s="262"/>
      <c r="X1374" s="262"/>
      <c r="Y1374" s="262"/>
      <c r="Z1374" s="262"/>
      <c r="AA1374" s="262"/>
      <c r="AB1374" s="262"/>
      <c r="AC1374" s="262"/>
      <c r="AD1374" s="262"/>
      <c r="AE1374" s="262"/>
      <c r="AF1374" s="262"/>
      <c r="AG1374" s="37"/>
      <c r="AH1374" s="37"/>
    </row>
    <row r="1375" spans="1:34">
      <c r="A1375" s="265">
        <v>44049</v>
      </c>
      <c r="B1375" s="115" t="s">
        <v>149</v>
      </c>
      <c r="C1375" s="37">
        <v>882179142</v>
      </c>
      <c r="D1375" s="115" t="s">
        <v>152</v>
      </c>
      <c r="E1375" s="115" t="s">
        <v>140</v>
      </c>
      <c r="F1375" s="115" t="s">
        <v>6169</v>
      </c>
      <c r="G1375" s="37"/>
      <c r="H1375" s="265">
        <v>44050</v>
      </c>
      <c r="I1375" s="265">
        <v>44064</v>
      </c>
      <c r="J1375" s="115" t="s">
        <v>6170</v>
      </c>
      <c r="K1375" s="629"/>
      <c r="L1375" s="37">
        <v>119.9</v>
      </c>
      <c r="M1375" s="678" t="s">
        <v>195</v>
      </c>
      <c r="N1375" s="642"/>
      <c r="O1375" s="645"/>
      <c r="P1375" s="262"/>
      <c r="Q1375" s="629"/>
      <c r="R1375" s="262"/>
      <c r="S1375" s="262"/>
      <c r="T1375" s="262"/>
      <c r="U1375" s="262"/>
      <c r="V1375" s="262"/>
      <c r="W1375" s="262"/>
      <c r="X1375" s="262"/>
      <c r="Y1375" s="262"/>
      <c r="Z1375" s="262"/>
      <c r="AA1375" s="262"/>
      <c r="AB1375" s="262"/>
      <c r="AC1375" s="262"/>
      <c r="AD1375" s="262"/>
      <c r="AE1375" s="262"/>
      <c r="AF1375" s="262"/>
      <c r="AG1375" s="37"/>
      <c r="AH1375" s="37"/>
    </row>
    <row r="1376" spans="1:34">
      <c r="A1376" s="265">
        <v>44049</v>
      </c>
      <c r="B1376" s="115" t="s">
        <v>149</v>
      </c>
      <c r="C1376" s="37">
        <v>882179142</v>
      </c>
      <c r="D1376" s="115" t="s">
        <v>152</v>
      </c>
      <c r="E1376" s="115" t="s">
        <v>140</v>
      </c>
      <c r="F1376" s="115" t="s">
        <v>6169</v>
      </c>
      <c r="G1376" s="37"/>
      <c r="H1376" s="265">
        <v>44067</v>
      </c>
      <c r="I1376" s="265">
        <v>44064</v>
      </c>
      <c r="J1376" s="115" t="s">
        <v>294</v>
      </c>
      <c r="K1376" s="629"/>
      <c r="L1376" s="37">
        <v>60</v>
      </c>
      <c r="M1376" s="678" t="s">
        <v>6171</v>
      </c>
      <c r="N1376" s="642"/>
      <c r="O1376" s="645"/>
      <c r="P1376" s="262"/>
      <c r="Q1376" s="629"/>
      <c r="R1376" s="262"/>
      <c r="S1376" s="262"/>
      <c r="T1376" s="262"/>
      <c r="U1376" s="262"/>
      <c r="V1376" s="262"/>
      <c r="W1376" s="262"/>
      <c r="X1376" s="262"/>
      <c r="Y1376" s="262"/>
      <c r="Z1376" s="262"/>
      <c r="AA1376" s="262"/>
      <c r="AB1376" s="262"/>
      <c r="AC1376" s="262"/>
      <c r="AD1376" s="262"/>
      <c r="AE1376" s="262"/>
      <c r="AF1376" s="262"/>
      <c r="AG1376" s="37"/>
      <c r="AH1376" s="37"/>
    </row>
    <row r="1377" spans="1:34">
      <c r="A1377" s="265">
        <v>44069</v>
      </c>
      <c r="B1377" s="115" t="s">
        <v>146</v>
      </c>
      <c r="C1377" s="37">
        <v>882180316</v>
      </c>
      <c r="D1377" s="115" t="s">
        <v>139</v>
      </c>
      <c r="E1377" s="115" t="s">
        <v>100</v>
      </c>
      <c r="F1377" s="37"/>
      <c r="G1377" s="37"/>
      <c r="H1377" s="265">
        <v>44069</v>
      </c>
      <c r="I1377" s="37"/>
      <c r="J1377" s="115" t="s">
        <v>6172</v>
      </c>
      <c r="K1377" s="629"/>
      <c r="L1377" s="37">
        <v>9.9</v>
      </c>
      <c r="M1377" s="682" t="s">
        <v>304</v>
      </c>
      <c r="N1377" s="84"/>
      <c r="O1377" s="84"/>
      <c r="P1377" s="84"/>
      <c r="Q1377" s="84"/>
      <c r="R1377" s="84"/>
      <c r="S1377" s="262"/>
      <c r="T1377" s="262"/>
      <c r="U1377" s="262"/>
      <c r="V1377" s="262"/>
      <c r="W1377" s="262"/>
      <c r="X1377" s="262"/>
      <c r="Y1377" s="262"/>
      <c r="Z1377" s="262"/>
      <c r="AA1377" s="262"/>
      <c r="AB1377" s="262"/>
      <c r="AC1377" s="262"/>
      <c r="AD1377" s="262"/>
      <c r="AE1377" s="262"/>
      <c r="AF1377" s="262"/>
      <c r="AG1377" s="37"/>
      <c r="AH1377" s="37"/>
    </row>
    <row r="1378" spans="1:34">
      <c r="A1378" s="265">
        <v>44049</v>
      </c>
      <c r="B1378" s="115" t="s">
        <v>154</v>
      </c>
      <c r="C1378" s="37">
        <v>882182685</v>
      </c>
      <c r="D1378" s="115" t="s">
        <v>139</v>
      </c>
      <c r="E1378" s="115" t="s">
        <v>140</v>
      </c>
      <c r="F1378" s="37"/>
      <c r="G1378" s="37"/>
      <c r="H1378" s="265"/>
      <c r="I1378" s="265">
        <v>44064</v>
      </c>
      <c r="J1378" s="115"/>
      <c r="K1378" s="629"/>
      <c r="L1378" s="37"/>
      <c r="M1378" s="678" t="s">
        <v>195</v>
      </c>
      <c r="N1378" s="642"/>
      <c r="O1378" s="645"/>
      <c r="P1378" s="262"/>
      <c r="Q1378" s="629"/>
      <c r="R1378" s="262"/>
      <c r="S1378" s="262"/>
      <c r="T1378" s="262"/>
      <c r="U1378" s="262"/>
      <c r="V1378" s="262"/>
      <c r="W1378" s="262"/>
      <c r="X1378" s="262"/>
      <c r="Y1378" s="262"/>
      <c r="Z1378" s="262"/>
      <c r="AA1378" s="262"/>
      <c r="AB1378" s="262"/>
      <c r="AC1378" s="262"/>
      <c r="AD1378" s="262"/>
      <c r="AE1378" s="262"/>
      <c r="AF1378" s="262"/>
      <c r="AG1378" s="37"/>
      <c r="AH1378" s="37"/>
    </row>
    <row r="1379" spans="1:34">
      <c r="A1379" s="265">
        <v>44048</v>
      </c>
      <c r="B1379" s="115" t="s">
        <v>206</v>
      </c>
      <c r="C1379" s="37">
        <v>882183554</v>
      </c>
      <c r="D1379" s="115" t="s">
        <v>139</v>
      </c>
      <c r="E1379" s="115" t="s">
        <v>140</v>
      </c>
      <c r="F1379" s="115" t="s">
        <v>621</v>
      </c>
      <c r="G1379" s="37"/>
      <c r="H1379" s="37"/>
      <c r="I1379" s="265">
        <v>44063</v>
      </c>
      <c r="J1379" s="37"/>
      <c r="K1379" s="629"/>
      <c r="L1379" s="37"/>
      <c r="M1379" s="572"/>
      <c r="N1379" s="37"/>
      <c r="O1379" s="37"/>
      <c r="P1379" s="37"/>
      <c r="Q1379" s="37"/>
      <c r="R1379" s="37"/>
      <c r="S1379" s="262"/>
      <c r="T1379" s="262"/>
      <c r="U1379" s="262"/>
      <c r="V1379" s="262"/>
      <c r="W1379" s="262"/>
      <c r="X1379" s="262"/>
      <c r="Y1379" s="262"/>
      <c r="Z1379" s="262"/>
      <c r="AA1379" s="262"/>
      <c r="AB1379" s="262"/>
      <c r="AC1379" s="262"/>
      <c r="AD1379" s="262"/>
      <c r="AE1379" s="262"/>
      <c r="AF1379" s="262"/>
      <c r="AG1379" s="37"/>
      <c r="AH1379" s="37"/>
    </row>
    <row r="1380" spans="1:34">
      <c r="A1380" s="265">
        <v>44067</v>
      </c>
      <c r="B1380" s="115" t="s">
        <v>154</v>
      </c>
      <c r="C1380" s="37">
        <v>882188737</v>
      </c>
      <c r="D1380" s="115" t="s">
        <v>139</v>
      </c>
      <c r="E1380" s="115" t="s">
        <v>100</v>
      </c>
      <c r="F1380" s="84"/>
      <c r="G1380" s="84"/>
      <c r="H1380" s="84"/>
      <c r="I1380" s="403">
        <v>44081</v>
      </c>
      <c r="J1380" s="84"/>
      <c r="K1380" s="416"/>
      <c r="L1380" s="37"/>
      <c r="M1380" s="572"/>
      <c r="N1380" s="84"/>
      <c r="O1380" s="403">
        <v>44072</v>
      </c>
      <c r="P1380" s="23">
        <v>888</v>
      </c>
      <c r="Q1380" s="84"/>
      <c r="R1380" s="84"/>
      <c r="S1380" s="262"/>
      <c r="T1380" s="262"/>
      <c r="U1380" s="262"/>
      <c r="V1380" s="262"/>
      <c r="W1380" s="262"/>
      <c r="X1380" s="262"/>
      <c r="Y1380" s="262"/>
      <c r="Z1380" s="262"/>
      <c r="AA1380" s="262"/>
      <c r="AB1380" s="262"/>
      <c r="AC1380" s="262"/>
      <c r="AD1380" s="262"/>
      <c r="AE1380" s="262"/>
      <c r="AF1380" s="262"/>
      <c r="AG1380" s="37"/>
      <c r="AH1380" s="37"/>
    </row>
    <row r="1381" spans="1:34">
      <c r="A1381" s="265">
        <v>44069</v>
      </c>
      <c r="B1381" s="115" t="s">
        <v>138</v>
      </c>
      <c r="C1381" s="37">
        <v>880708975</v>
      </c>
      <c r="D1381" s="115" t="s">
        <v>152</v>
      </c>
      <c r="E1381" s="115" t="s">
        <v>140</v>
      </c>
      <c r="F1381" s="115" t="s">
        <v>148</v>
      </c>
      <c r="G1381" s="37"/>
      <c r="H1381" s="265">
        <v>44058</v>
      </c>
      <c r="I1381" s="265">
        <v>44070</v>
      </c>
      <c r="J1381" s="115" t="s">
        <v>148</v>
      </c>
      <c r="K1381" s="629"/>
      <c r="L1381" s="37">
        <v>27</v>
      </c>
      <c r="M1381" s="37"/>
      <c r="N1381" s="37"/>
      <c r="O1381" s="37"/>
      <c r="P1381" s="37"/>
      <c r="Q1381" s="37"/>
      <c r="R1381" s="37"/>
      <c r="S1381" s="262"/>
      <c r="T1381" s="262"/>
      <c r="U1381" s="262"/>
      <c r="V1381" s="262"/>
      <c r="W1381" s="262"/>
      <c r="X1381" s="262"/>
      <c r="Y1381" s="262"/>
      <c r="Z1381" s="262"/>
      <c r="AA1381" s="262"/>
      <c r="AB1381" s="262"/>
      <c r="AC1381" s="262"/>
      <c r="AD1381" s="262"/>
      <c r="AE1381" s="262"/>
      <c r="AF1381" s="262"/>
      <c r="AG1381" s="37"/>
      <c r="AH1381" s="37"/>
    </row>
    <row r="1382" spans="1:34">
      <c r="A1382" s="665">
        <v>44046</v>
      </c>
      <c r="B1382" s="115" t="s">
        <v>149</v>
      </c>
      <c r="C1382" s="115">
        <v>882189292</v>
      </c>
      <c r="D1382" s="115" t="s">
        <v>152</v>
      </c>
      <c r="E1382" s="115" t="s">
        <v>140</v>
      </c>
      <c r="F1382" s="665"/>
      <c r="G1382" s="115"/>
      <c r="H1382" s="665">
        <v>44046</v>
      </c>
      <c r="I1382" s="665">
        <v>44049</v>
      </c>
      <c r="J1382" s="115" t="s">
        <v>148</v>
      </c>
      <c r="K1382" s="629"/>
      <c r="L1382" s="262">
        <v>72</v>
      </c>
      <c r="M1382" s="678" t="s">
        <v>6173</v>
      </c>
      <c r="N1382" s="642"/>
      <c r="O1382" s="645"/>
      <c r="P1382" s="262"/>
      <c r="Q1382" s="629"/>
      <c r="R1382" s="262"/>
      <c r="S1382" s="262"/>
      <c r="T1382" s="262"/>
      <c r="U1382" s="262"/>
      <c r="V1382" s="262"/>
      <c r="W1382" s="262"/>
      <c r="X1382" s="262"/>
      <c r="Y1382" s="262"/>
      <c r="Z1382" s="262"/>
      <c r="AA1382" s="262"/>
      <c r="AB1382" s="262"/>
      <c r="AC1382" s="262"/>
      <c r="AD1382" s="262"/>
      <c r="AE1382" s="262"/>
      <c r="AF1382" s="262"/>
      <c r="AG1382" s="37"/>
      <c r="AH1382" s="37"/>
    </row>
    <row r="1383" spans="1:34">
      <c r="A1383" s="665">
        <v>44046</v>
      </c>
      <c r="B1383" s="115" t="s">
        <v>149</v>
      </c>
      <c r="C1383" s="115">
        <v>882189292</v>
      </c>
      <c r="D1383" s="115" t="s">
        <v>152</v>
      </c>
      <c r="E1383" s="115" t="s">
        <v>140</v>
      </c>
      <c r="F1383" s="665"/>
      <c r="G1383" s="115"/>
      <c r="H1383" s="665">
        <v>44069</v>
      </c>
      <c r="I1383" s="665">
        <v>44049</v>
      </c>
      <c r="J1383" s="115" t="s">
        <v>499</v>
      </c>
      <c r="K1383" s="629"/>
      <c r="L1383" s="262">
        <v>568</v>
      </c>
      <c r="M1383" s="678" t="s">
        <v>759</v>
      </c>
      <c r="N1383" s="642"/>
      <c r="O1383" s="645"/>
      <c r="P1383" s="262"/>
      <c r="Q1383" s="629"/>
      <c r="R1383" s="262"/>
      <c r="S1383" s="262"/>
      <c r="T1383" s="262"/>
      <c r="U1383" s="262"/>
      <c r="V1383" s="262"/>
      <c r="W1383" s="262"/>
      <c r="X1383" s="262"/>
      <c r="Y1383" s="262"/>
      <c r="Z1383" s="262"/>
      <c r="AA1383" s="262"/>
      <c r="AB1383" s="262"/>
      <c r="AC1383" s="262"/>
      <c r="AD1383" s="262"/>
      <c r="AE1383" s="262"/>
      <c r="AF1383" s="262"/>
      <c r="AG1383" s="37"/>
      <c r="AH1383" s="37"/>
    </row>
    <row r="1384" spans="1:34">
      <c r="A1384" s="265">
        <v>44069</v>
      </c>
      <c r="B1384" s="115" t="s">
        <v>138</v>
      </c>
      <c r="C1384" s="37">
        <v>882341783</v>
      </c>
      <c r="D1384" s="115" t="s">
        <v>139</v>
      </c>
      <c r="E1384" s="115" t="s">
        <v>100</v>
      </c>
      <c r="F1384" s="115" t="s">
        <v>168</v>
      </c>
      <c r="G1384" s="37"/>
      <c r="H1384" s="37"/>
      <c r="I1384" s="37"/>
      <c r="J1384" s="37"/>
      <c r="K1384" s="629"/>
      <c r="L1384" s="37"/>
      <c r="M1384" s="37"/>
      <c r="N1384" s="37"/>
      <c r="O1384" s="37"/>
      <c r="P1384" s="37"/>
      <c r="Q1384" s="37"/>
      <c r="R1384" s="37"/>
      <c r="S1384" s="262"/>
      <c r="T1384" s="262"/>
      <c r="U1384" s="262"/>
      <c r="V1384" s="262"/>
      <c r="W1384" s="262"/>
      <c r="X1384" s="262"/>
      <c r="Y1384" s="262"/>
      <c r="Z1384" s="262"/>
      <c r="AA1384" s="262"/>
      <c r="AB1384" s="262"/>
      <c r="AC1384" s="262"/>
      <c r="AD1384" s="262"/>
      <c r="AE1384" s="262"/>
      <c r="AF1384" s="262"/>
      <c r="AG1384" s="37"/>
      <c r="AH1384" s="37"/>
    </row>
    <row r="1385" spans="1:34">
      <c r="A1385" s="265">
        <v>44070</v>
      </c>
      <c r="B1385" s="115" t="s">
        <v>138</v>
      </c>
      <c r="C1385" s="37">
        <v>850830877</v>
      </c>
      <c r="D1385" s="115" t="s">
        <v>139</v>
      </c>
      <c r="E1385" s="115" t="s">
        <v>140</v>
      </c>
      <c r="F1385" s="115" t="s">
        <v>142</v>
      </c>
      <c r="G1385" s="37"/>
      <c r="H1385" s="37"/>
      <c r="I1385" s="265">
        <v>44085</v>
      </c>
      <c r="J1385" s="37"/>
      <c r="K1385" s="629"/>
      <c r="L1385" s="37"/>
      <c r="M1385" s="115" t="s">
        <v>195</v>
      </c>
      <c r="N1385" s="37"/>
      <c r="O1385" s="37"/>
      <c r="P1385" s="37"/>
      <c r="Q1385" s="37"/>
      <c r="R1385" s="37"/>
      <c r="S1385" s="262"/>
      <c r="T1385" s="262"/>
      <c r="U1385" s="262"/>
      <c r="V1385" s="262"/>
      <c r="W1385" s="262"/>
      <c r="X1385" s="262"/>
      <c r="Y1385" s="262"/>
      <c r="Z1385" s="262"/>
      <c r="AA1385" s="262"/>
      <c r="AB1385" s="262"/>
      <c r="AC1385" s="262"/>
      <c r="AD1385" s="262"/>
      <c r="AE1385" s="262"/>
      <c r="AF1385" s="262"/>
      <c r="AG1385" s="37"/>
      <c r="AH1385" s="37"/>
    </row>
    <row r="1386" spans="1:34">
      <c r="A1386" s="265">
        <v>44050</v>
      </c>
      <c r="B1386" s="115" t="s">
        <v>144</v>
      </c>
      <c r="C1386" s="37">
        <v>882193745</v>
      </c>
      <c r="D1386" s="115" t="s">
        <v>139</v>
      </c>
      <c r="E1386" s="115" t="s">
        <v>140</v>
      </c>
      <c r="F1386" s="115" t="s">
        <v>142</v>
      </c>
      <c r="G1386" s="37"/>
      <c r="H1386" s="265"/>
      <c r="I1386" s="265">
        <v>44068</v>
      </c>
      <c r="J1386" s="115"/>
      <c r="K1386" s="629"/>
      <c r="L1386" s="37"/>
      <c r="M1386" s="678" t="s">
        <v>2121</v>
      </c>
      <c r="N1386" s="642"/>
      <c r="O1386" s="645"/>
      <c r="P1386" s="262"/>
      <c r="Q1386" s="629"/>
      <c r="R1386" s="262"/>
      <c r="S1386" s="262"/>
      <c r="T1386" s="262"/>
      <c r="U1386" s="262"/>
      <c r="V1386" s="262"/>
      <c r="W1386" s="262"/>
      <c r="X1386" s="262"/>
      <c r="Y1386" s="262"/>
      <c r="Z1386" s="262"/>
      <c r="AA1386" s="262"/>
      <c r="AB1386" s="262"/>
      <c r="AC1386" s="262"/>
      <c r="AD1386" s="262"/>
      <c r="AE1386" s="262"/>
      <c r="AF1386" s="262"/>
      <c r="AG1386" s="37"/>
      <c r="AH1386" s="37"/>
    </row>
    <row r="1387" spans="1:34">
      <c r="A1387" s="666">
        <v>44054</v>
      </c>
      <c r="B1387" s="115" t="s">
        <v>154</v>
      </c>
      <c r="C1387" s="37">
        <v>882197649</v>
      </c>
      <c r="D1387" s="115" t="s">
        <v>139</v>
      </c>
      <c r="E1387" s="115" t="s">
        <v>100</v>
      </c>
      <c r="F1387" s="665"/>
      <c r="G1387" s="37"/>
      <c r="H1387" s="265"/>
      <c r="I1387" s="265">
        <v>44068</v>
      </c>
      <c r="J1387" s="115"/>
      <c r="K1387" s="629"/>
      <c r="L1387" s="37"/>
      <c r="M1387" s="678" t="s">
        <v>195</v>
      </c>
      <c r="N1387" s="642"/>
      <c r="O1387" s="645"/>
      <c r="P1387" s="262"/>
      <c r="Q1387" s="629"/>
      <c r="R1387" s="262"/>
      <c r="S1387" s="262"/>
      <c r="T1387" s="262"/>
      <c r="U1387" s="262"/>
      <c r="V1387" s="262"/>
      <c r="W1387" s="262"/>
      <c r="X1387" s="262"/>
      <c r="Y1387" s="262"/>
      <c r="Z1387" s="262"/>
      <c r="AA1387" s="262"/>
      <c r="AB1387" s="262"/>
      <c r="AC1387" s="262"/>
      <c r="AD1387" s="262"/>
      <c r="AE1387" s="262"/>
      <c r="AF1387" s="262"/>
      <c r="AG1387" s="37"/>
      <c r="AH1387" s="37"/>
    </row>
    <row r="1388" spans="1:34">
      <c r="A1388" s="265">
        <v>44047</v>
      </c>
      <c r="B1388" s="115" t="s">
        <v>206</v>
      </c>
      <c r="C1388" s="37">
        <v>882198957</v>
      </c>
      <c r="D1388" s="37"/>
      <c r="E1388" s="37"/>
      <c r="F1388" s="37"/>
      <c r="G1388" s="37"/>
      <c r="H1388" s="37"/>
      <c r="I1388" s="37"/>
      <c r="J1388" s="37"/>
      <c r="K1388" s="629"/>
      <c r="L1388" s="37"/>
      <c r="M1388" s="572"/>
      <c r="N1388" s="37"/>
      <c r="O1388" s="37"/>
      <c r="P1388" s="37"/>
      <c r="Q1388" s="37"/>
      <c r="R1388" s="37"/>
      <c r="S1388" s="262"/>
      <c r="T1388" s="262"/>
      <c r="U1388" s="262"/>
      <c r="V1388" s="262"/>
      <c r="W1388" s="262"/>
      <c r="X1388" s="262"/>
      <c r="Y1388" s="262"/>
      <c r="Z1388" s="262"/>
      <c r="AA1388" s="262"/>
      <c r="AB1388" s="262"/>
      <c r="AC1388" s="262"/>
      <c r="AD1388" s="262"/>
      <c r="AE1388" s="262"/>
      <c r="AF1388" s="262"/>
      <c r="AG1388" s="37"/>
      <c r="AH1388" s="37"/>
    </row>
    <row r="1389" spans="1:34">
      <c r="A1389" s="265">
        <v>44049</v>
      </c>
      <c r="B1389" s="115" t="s">
        <v>154</v>
      </c>
      <c r="C1389" s="37">
        <v>882200267</v>
      </c>
      <c r="D1389" s="115" t="s">
        <v>139</v>
      </c>
      <c r="E1389" s="115" t="s">
        <v>140</v>
      </c>
      <c r="F1389" s="37"/>
      <c r="G1389" s="37"/>
      <c r="H1389" s="265"/>
      <c r="I1389" s="265">
        <v>44064</v>
      </c>
      <c r="J1389" s="115"/>
      <c r="K1389" s="629"/>
      <c r="L1389" s="37"/>
      <c r="M1389" s="678" t="s">
        <v>195</v>
      </c>
      <c r="N1389" s="642"/>
      <c r="O1389" s="645"/>
      <c r="P1389" s="262"/>
      <c r="Q1389" s="629"/>
      <c r="R1389" s="262"/>
      <c r="S1389" s="262"/>
      <c r="T1389" s="262"/>
      <c r="U1389" s="262"/>
      <c r="V1389" s="262"/>
      <c r="W1389" s="262"/>
      <c r="X1389" s="262"/>
      <c r="Y1389" s="262"/>
      <c r="Z1389" s="262"/>
      <c r="AA1389" s="262"/>
      <c r="AB1389" s="262"/>
      <c r="AC1389" s="262"/>
      <c r="AD1389" s="262"/>
      <c r="AE1389" s="262"/>
      <c r="AF1389" s="262"/>
      <c r="AG1389" s="37"/>
      <c r="AH1389" s="37"/>
    </row>
    <row r="1390" spans="1:34">
      <c r="A1390" s="265">
        <v>44047</v>
      </c>
      <c r="B1390" s="115" t="s">
        <v>146</v>
      </c>
      <c r="C1390" s="37">
        <v>882201431</v>
      </c>
      <c r="D1390" s="115" t="s">
        <v>139</v>
      </c>
      <c r="E1390" s="115" t="s">
        <v>140</v>
      </c>
      <c r="F1390" s="115" t="s">
        <v>142</v>
      </c>
      <c r="G1390" s="37"/>
      <c r="H1390" s="37"/>
      <c r="I1390" s="265">
        <v>44062</v>
      </c>
      <c r="J1390" s="37"/>
      <c r="K1390" s="629"/>
      <c r="L1390" s="37"/>
      <c r="M1390" s="678" t="s">
        <v>151</v>
      </c>
      <c r="N1390" s="37"/>
      <c r="O1390" s="37"/>
      <c r="P1390" s="37"/>
      <c r="Q1390" s="37"/>
      <c r="R1390" s="37"/>
      <c r="S1390" s="262"/>
      <c r="T1390" s="262"/>
      <c r="U1390" s="262"/>
      <c r="V1390" s="262"/>
      <c r="W1390" s="262"/>
      <c r="X1390" s="262"/>
      <c r="Y1390" s="262"/>
      <c r="Z1390" s="262"/>
      <c r="AA1390" s="262"/>
      <c r="AB1390" s="262"/>
      <c r="AC1390" s="262"/>
      <c r="AD1390" s="262"/>
      <c r="AE1390" s="262"/>
      <c r="AF1390" s="262"/>
      <c r="AG1390" s="37"/>
      <c r="AH1390" s="37"/>
    </row>
    <row r="1391" spans="1:34">
      <c r="A1391" s="666">
        <v>44064</v>
      </c>
      <c r="B1391" s="115" t="s">
        <v>146</v>
      </c>
      <c r="C1391" s="37">
        <v>882202658</v>
      </c>
      <c r="D1391" s="115" t="s">
        <v>139</v>
      </c>
      <c r="E1391" s="115" t="s">
        <v>100</v>
      </c>
      <c r="F1391" s="665"/>
      <c r="G1391" s="37"/>
      <c r="H1391" s="265">
        <v>44064</v>
      </c>
      <c r="I1391" s="265"/>
      <c r="J1391" s="115" t="s">
        <v>338</v>
      </c>
      <c r="K1391" s="629"/>
      <c r="L1391" s="37">
        <v>450</v>
      </c>
      <c r="M1391" s="682" t="s">
        <v>164</v>
      </c>
      <c r="N1391" s="642"/>
      <c r="O1391" s="645"/>
      <c r="P1391" s="262"/>
      <c r="Q1391" s="629"/>
      <c r="R1391" s="262"/>
      <c r="S1391" s="262"/>
      <c r="T1391" s="262"/>
      <c r="U1391" s="262"/>
      <c r="V1391" s="262"/>
      <c r="W1391" s="262"/>
      <c r="X1391" s="262"/>
      <c r="Y1391" s="262"/>
      <c r="Z1391" s="262"/>
      <c r="AA1391" s="262"/>
      <c r="AB1391" s="262"/>
      <c r="AC1391" s="262"/>
      <c r="AD1391" s="262"/>
      <c r="AE1391" s="262"/>
      <c r="AF1391" s="262"/>
      <c r="AG1391" s="37"/>
      <c r="AH1391" s="37"/>
    </row>
    <row r="1392" spans="1:34">
      <c r="A1392" s="666">
        <v>44055</v>
      </c>
      <c r="B1392" s="115" t="s">
        <v>146</v>
      </c>
      <c r="C1392" s="37">
        <v>882204589</v>
      </c>
      <c r="D1392" s="115" t="s">
        <v>139</v>
      </c>
      <c r="E1392" s="115" t="s">
        <v>140</v>
      </c>
      <c r="F1392" s="665" t="s">
        <v>176</v>
      </c>
      <c r="G1392" s="37"/>
      <c r="H1392" s="265">
        <v>44069</v>
      </c>
      <c r="I1392" s="265">
        <v>44070</v>
      </c>
      <c r="J1392" s="115" t="s">
        <v>1031</v>
      </c>
      <c r="K1392" s="629"/>
      <c r="L1392" s="37">
        <v>667</v>
      </c>
      <c r="M1392" s="682" t="s">
        <v>6174</v>
      </c>
      <c r="N1392" s="642"/>
      <c r="O1392" s="645"/>
      <c r="P1392" s="262"/>
      <c r="Q1392" s="629"/>
      <c r="R1392" s="262"/>
      <c r="S1392" s="262"/>
      <c r="T1392" s="262"/>
      <c r="U1392" s="262"/>
      <c r="V1392" s="262"/>
      <c r="W1392" s="262"/>
      <c r="X1392" s="262"/>
      <c r="Y1392" s="262"/>
      <c r="Z1392" s="262"/>
      <c r="AA1392" s="262"/>
      <c r="AB1392" s="262"/>
      <c r="AC1392" s="262"/>
      <c r="AD1392" s="262"/>
      <c r="AE1392" s="262"/>
      <c r="AF1392" s="262"/>
      <c r="AG1392" s="37"/>
      <c r="AH1392" s="37"/>
    </row>
    <row r="1393" spans="1:34">
      <c r="A1393" s="265">
        <v>44047</v>
      </c>
      <c r="B1393" s="115" t="s">
        <v>156</v>
      </c>
      <c r="C1393" s="37">
        <v>882206733</v>
      </c>
      <c r="D1393" s="115" t="s">
        <v>139</v>
      </c>
      <c r="E1393" s="115" t="s">
        <v>140</v>
      </c>
      <c r="F1393" s="37"/>
      <c r="G1393" s="37"/>
      <c r="H1393" s="265">
        <v>44074</v>
      </c>
      <c r="I1393" s="265">
        <v>44057</v>
      </c>
      <c r="J1393" s="115" t="s">
        <v>200</v>
      </c>
      <c r="K1393" s="629"/>
      <c r="L1393" s="37">
        <v>3637.8</v>
      </c>
      <c r="M1393" s="678" t="s">
        <v>6175</v>
      </c>
      <c r="N1393" s="37"/>
      <c r="O1393" s="37"/>
      <c r="P1393" s="37"/>
      <c r="Q1393" s="37"/>
      <c r="R1393" s="37"/>
      <c r="S1393" s="262"/>
      <c r="T1393" s="262"/>
      <c r="U1393" s="262"/>
      <c r="V1393" s="262"/>
      <c r="W1393" s="262"/>
      <c r="X1393" s="262"/>
      <c r="Y1393" s="262"/>
      <c r="Z1393" s="262"/>
      <c r="AA1393" s="262"/>
      <c r="AB1393" s="262"/>
      <c r="AC1393" s="262"/>
      <c r="AD1393" s="262"/>
      <c r="AE1393" s="262"/>
      <c r="AF1393" s="262"/>
      <c r="AG1393" s="37"/>
      <c r="AH1393" s="37"/>
    </row>
    <row r="1394" spans="1:34">
      <c r="A1394" s="666">
        <v>44061</v>
      </c>
      <c r="B1394" s="115" t="s">
        <v>770</v>
      </c>
      <c r="C1394" s="23">
        <v>882207132</v>
      </c>
      <c r="D1394" s="115" t="s">
        <v>139</v>
      </c>
      <c r="E1394" s="115" t="s">
        <v>100</v>
      </c>
      <c r="F1394" s="665" t="s">
        <v>6176</v>
      </c>
      <c r="G1394" s="265"/>
      <c r="H1394" s="265"/>
      <c r="I1394" s="265">
        <v>44076</v>
      </c>
      <c r="J1394" s="115"/>
      <c r="K1394" s="629"/>
      <c r="L1394" s="37"/>
      <c r="M1394" s="678" t="s">
        <v>6177</v>
      </c>
      <c r="N1394" s="642"/>
      <c r="O1394" s="645"/>
      <c r="P1394" s="262"/>
      <c r="Q1394" s="629"/>
      <c r="R1394" s="262"/>
      <c r="S1394" s="262"/>
      <c r="T1394" s="262"/>
      <c r="U1394" s="262"/>
      <c r="V1394" s="262"/>
      <c r="W1394" s="262"/>
      <c r="X1394" s="262"/>
      <c r="Y1394" s="262"/>
      <c r="Z1394" s="262"/>
      <c r="AA1394" s="262"/>
      <c r="AB1394" s="262"/>
      <c r="AC1394" s="262"/>
      <c r="AD1394" s="262"/>
      <c r="AE1394" s="262"/>
      <c r="AF1394" s="262"/>
      <c r="AG1394" s="37"/>
      <c r="AH1394" s="37"/>
    </row>
    <row r="1395" spans="1:34">
      <c r="A1395" s="265">
        <v>44048</v>
      </c>
      <c r="B1395" s="115" t="s">
        <v>146</v>
      </c>
      <c r="C1395" s="37">
        <v>882207947</v>
      </c>
      <c r="D1395" s="115" t="s">
        <v>345</v>
      </c>
      <c r="E1395" s="115" t="s">
        <v>140</v>
      </c>
      <c r="F1395" s="115" t="s">
        <v>727</v>
      </c>
      <c r="G1395" s="37"/>
      <c r="H1395" s="265">
        <v>44061</v>
      </c>
      <c r="I1395" s="265">
        <v>44063</v>
      </c>
      <c r="J1395" s="115" t="s">
        <v>142</v>
      </c>
      <c r="K1395" s="629"/>
      <c r="L1395" s="37">
        <v>127.5</v>
      </c>
      <c r="M1395" s="682" t="s">
        <v>193</v>
      </c>
      <c r="N1395" s="37"/>
      <c r="O1395" s="37"/>
      <c r="P1395" s="37"/>
      <c r="Q1395" s="37"/>
      <c r="R1395" s="37"/>
      <c r="S1395" s="262"/>
      <c r="T1395" s="262"/>
      <c r="U1395" s="262"/>
      <c r="V1395" s="262"/>
      <c r="W1395" s="262"/>
      <c r="X1395" s="262"/>
      <c r="Y1395" s="262"/>
      <c r="Z1395" s="262"/>
      <c r="AA1395" s="262"/>
      <c r="AB1395" s="262"/>
      <c r="AC1395" s="262"/>
      <c r="AD1395" s="262"/>
      <c r="AE1395" s="262"/>
      <c r="AF1395" s="262"/>
      <c r="AG1395" s="37"/>
      <c r="AH1395" s="37"/>
    </row>
    <row r="1396" spans="1:34">
      <c r="A1396" s="265">
        <v>44047</v>
      </c>
      <c r="B1396" s="115" t="s">
        <v>156</v>
      </c>
      <c r="C1396" s="37">
        <v>882208912</v>
      </c>
      <c r="D1396" s="115" t="s">
        <v>139</v>
      </c>
      <c r="E1396" s="115" t="s">
        <v>140</v>
      </c>
      <c r="F1396" s="37"/>
      <c r="G1396" s="37"/>
      <c r="H1396" s="37"/>
      <c r="I1396" s="265">
        <v>44053</v>
      </c>
      <c r="J1396" s="37"/>
      <c r="K1396" s="629"/>
      <c r="L1396" s="37"/>
      <c r="M1396" s="572"/>
      <c r="N1396" s="37"/>
      <c r="O1396" s="37"/>
      <c r="P1396" s="37"/>
      <c r="Q1396" s="37"/>
      <c r="R1396" s="37"/>
      <c r="S1396" s="262"/>
      <c r="T1396" s="262"/>
      <c r="U1396" s="262"/>
      <c r="V1396" s="262"/>
      <c r="W1396" s="262"/>
      <c r="X1396" s="262"/>
      <c r="Y1396" s="262"/>
      <c r="Z1396" s="262"/>
      <c r="AA1396" s="262"/>
      <c r="AB1396" s="262"/>
      <c r="AC1396" s="262"/>
      <c r="AD1396" s="262"/>
      <c r="AE1396" s="262"/>
      <c r="AF1396" s="262"/>
      <c r="AG1396" s="37"/>
      <c r="AH1396" s="37"/>
    </row>
    <row r="1397" spans="1:34">
      <c r="A1397" s="666">
        <v>44054</v>
      </c>
      <c r="B1397" s="115" t="s">
        <v>206</v>
      </c>
      <c r="C1397" s="37">
        <v>882212406</v>
      </c>
      <c r="D1397" s="115" t="s">
        <v>139</v>
      </c>
      <c r="E1397" s="115" t="s">
        <v>140</v>
      </c>
      <c r="F1397" s="665" t="s">
        <v>361</v>
      </c>
      <c r="G1397" s="37"/>
      <c r="H1397" s="265"/>
      <c r="I1397" s="265">
        <v>44070</v>
      </c>
      <c r="J1397" s="115"/>
      <c r="K1397" s="629"/>
      <c r="L1397" s="37"/>
      <c r="M1397" s="678"/>
      <c r="N1397" s="642"/>
      <c r="O1397" s="645"/>
      <c r="P1397" s="262"/>
      <c r="Q1397" s="629"/>
      <c r="R1397" s="262"/>
      <c r="S1397" s="262"/>
      <c r="T1397" s="262"/>
      <c r="U1397" s="262"/>
      <c r="V1397" s="262"/>
      <c r="W1397" s="262"/>
      <c r="X1397" s="262"/>
      <c r="Y1397" s="262"/>
      <c r="Z1397" s="262"/>
      <c r="AA1397" s="262"/>
      <c r="AB1397" s="262"/>
      <c r="AC1397" s="262"/>
      <c r="AD1397" s="262"/>
      <c r="AE1397" s="262"/>
      <c r="AF1397" s="262"/>
      <c r="AG1397" s="37"/>
      <c r="AH1397" s="37"/>
    </row>
    <row r="1398" spans="1:34">
      <c r="A1398" s="666">
        <v>44060</v>
      </c>
      <c r="B1398" s="115" t="s">
        <v>149</v>
      </c>
      <c r="C1398" s="84">
        <v>882215884</v>
      </c>
      <c r="D1398" s="115" t="s">
        <v>139</v>
      </c>
      <c r="E1398" s="115" t="s">
        <v>140</v>
      </c>
      <c r="F1398" s="665" t="s">
        <v>142</v>
      </c>
      <c r="G1398" s="37"/>
      <c r="H1398" s="265"/>
      <c r="I1398" s="265">
        <v>44075</v>
      </c>
      <c r="J1398" s="115"/>
      <c r="K1398" s="629"/>
      <c r="L1398" s="37"/>
      <c r="M1398" s="678" t="s">
        <v>195</v>
      </c>
      <c r="N1398" s="642"/>
      <c r="O1398" s="645"/>
      <c r="P1398" s="262"/>
      <c r="Q1398" s="629"/>
      <c r="R1398" s="262"/>
      <c r="S1398" s="262"/>
      <c r="T1398" s="262"/>
      <c r="U1398" s="262"/>
      <c r="V1398" s="262"/>
      <c r="W1398" s="262"/>
      <c r="X1398" s="262"/>
      <c r="Y1398" s="262"/>
      <c r="Z1398" s="262"/>
      <c r="AA1398" s="262"/>
      <c r="AB1398" s="262"/>
      <c r="AC1398" s="262"/>
      <c r="AD1398" s="262"/>
      <c r="AE1398" s="262"/>
      <c r="AF1398" s="262"/>
      <c r="AG1398" s="37"/>
      <c r="AH1398" s="37"/>
    </row>
    <row r="1399" spans="1:34">
      <c r="A1399" s="666">
        <v>44055</v>
      </c>
      <c r="B1399" s="115" t="s">
        <v>149</v>
      </c>
      <c r="C1399" s="37">
        <v>882216011</v>
      </c>
      <c r="D1399" s="115" t="s">
        <v>139</v>
      </c>
      <c r="E1399" s="115" t="s">
        <v>100</v>
      </c>
      <c r="F1399" s="665"/>
      <c r="G1399" s="37"/>
      <c r="H1399" s="265"/>
      <c r="I1399" s="265">
        <v>44076</v>
      </c>
      <c r="J1399" s="115"/>
      <c r="K1399" s="629"/>
      <c r="L1399" s="37"/>
      <c r="M1399" s="678"/>
      <c r="N1399" s="642"/>
      <c r="O1399" s="645"/>
      <c r="P1399" s="262"/>
      <c r="Q1399" s="629"/>
      <c r="R1399" s="262"/>
      <c r="S1399" s="262"/>
      <c r="T1399" s="262"/>
      <c r="U1399" s="262"/>
      <c r="V1399" s="262"/>
      <c r="W1399" s="262"/>
      <c r="X1399" s="262"/>
      <c r="Y1399" s="262"/>
      <c r="Z1399" s="262"/>
      <c r="AA1399" s="262"/>
      <c r="AB1399" s="262"/>
      <c r="AC1399" s="262"/>
      <c r="AD1399" s="262"/>
      <c r="AE1399" s="262"/>
      <c r="AF1399" s="262"/>
      <c r="AG1399" s="37"/>
      <c r="AH1399" s="37"/>
    </row>
    <row r="1400" spans="1:34">
      <c r="A1400" s="666">
        <v>44062</v>
      </c>
      <c r="B1400" s="115" t="s">
        <v>167</v>
      </c>
      <c r="C1400" s="84">
        <v>882216023</v>
      </c>
      <c r="D1400" s="115" t="s">
        <v>152</v>
      </c>
      <c r="E1400" s="115" t="s">
        <v>140</v>
      </c>
      <c r="F1400" s="665" t="s">
        <v>142</v>
      </c>
      <c r="G1400" s="265">
        <v>44062</v>
      </c>
      <c r="H1400" s="265">
        <v>44062</v>
      </c>
      <c r="I1400" s="265"/>
      <c r="J1400" s="115" t="s">
        <v>142</v>
      </c>
      <c r="K1400" s="629"/>
      <c r="L1400" s="37">
        <v>155.5</v>
      </c>
      <c r="M1400" s="678"/>
      <c r="N1400" s="642"/>
      <c r="O1400" s="645"/>
      <c r="P1400" s="262"/>
      <c r="Q1400" s="629"/>
      <c r="R1400" s="262"/>
      <c r="S1400" s="262"/>
      <c r="T1400" s="262"/>
      <c r="U1400" s="262"/>
      <c r="V1400" s="262"/>
      <c r="W1400" s="262"/>
      <c r="X1400" s="262"/>
      <c r="Y1400" s="262"/>
      <c r="Z1400" s="262"/>
      <c r="AA1400" s="262"/>
      <c r="AB1400" s="262"/>
      <c r="AC1400" s="262"/>
      <c r="AD1400" s="262"/>
      <c r="AE1400" s="262"/>
      <c r="AF1400" s="262"/>
      <c r="AG1400" s="37"/>
      <c r="AH1400" s="37"/>
    </row>
    <row r="1401" spans="1:34">
      <c r="A1401" s="666">
        <v>44054</v>
      </c>
      <c r="B1401" s="115" t="s">
        <v>154</v>
      </c>
      <c r="C1401" s="37">
        <v>882216082</v>
      </c>
      <c r="D1401" s="115" t="s">
        <v>139</v>
      </c>
      <c r="E1401" s="115" t="s">
        <v>100</v>
      </c>
      <c r="F1401" s="665"/>
      <c r="G1401" s="37"/>
      <c r="H1401" s="265"/>
      <c r="I1401" s="265"/>
      <c r="J1401" s="115"/>
      <c r="K1401" s="629"/>
      <c r="L1401" s="37"/>
      <c r="M1401" s="678"/>
      <c r="N1401" s="642"/>
      <c r="O1401" s="645"/>
      <c r="P1401" s="262"/>
      <c r="Q1401" s="629"/>
      <c r="R1401" s="262"/>
      <c r="S1401" s="262"/>
      <c r="T1401" s="262"/>
      <c r="U1401" s="262"/>
      <c r="V1401" s="262"/>
      <c r="W1401" s="262"/>
      <c r="X1401" s="262"/>
      <c r="Y1401" s="262"/>
      <c r="Z1401" s="262"/>
      <c r="AA1401" s="262"/>
      <c r="AB1401" s="262"/>
      <c r="AC1401" s="262"/>
      <c r="AD1401" s="262"/>
      <c r="AE1401" s="262"/>
      <c r="AF1401" s="262"/>
      <c r="AG1401" s="37"/>
      <c r="AH1401" s="37"/>
    </row>
    <row r="1402" spans="1:34">
      <c r="A1402" s="265">
        <v>44070</v>
      </c>
      <c r="B1402" s="115" t="s">
        <v>138</v>
      </c>
      <c r="C1402" s="37">
        <v>880041252</v>
      </c>
      <c r="D1402" s="115" t="s">
        <v>139</v>
      </c>
      <c r="E1402" s="115" t="s">
        <v>140</v>
      </c>
      <c r="F1402" s="115" t="s">
        <v>168</v>
      </c>
      <c r="G1402" s="37"/>
      <c r="H1402" s="265">
        <v>44070</v>
      </c>
      <c r="I1402" s="265">
        <v>44084</v>
      </c>
      <c r="J1402" s="115" t="s">
        <v>168</v>
      </c>
      <c r="K1402" s="629"/>
      <c r="L1402" s="37">
        <v>100</v>
      </c>
      <c r="M1402" s="115" t="s">
        <v>6178</v>
      </c>
      <c r="N1402" s="37"/>
      <c r="O1402" s="37"/>
      <c r="P1402" s="37"/>
      <c r="Q1402" s="37"/>
      <c r="R1402" s="37"/>
      <c r="S1402" s="262"/>
      <c r="T1402" s="262"/>
      <c r="U1402" s="262"/>
      <c r="V1402" s="262"/>
      <c r="W1402" s="262"/>
      <c r="X1402" s="262"/>
      <c r="Y1402" s="262"/>
      <c r="Z1402" s="262"/>
      <c r="AA1402" s="262"/>
      <c r="AB1402" s="262"/>
      <c r="AC1402" s="262"/>
      <c r="AD1402" s="262"/>
      <c r="AE1402" s="262"/>
      <c r="AF1402" s="262"/>
      <c r="AG1402" s="37"/>
      <c r="AH1402" s="37"/>
    </row>
    <row r="1403" spans="1:34">
      <c r="A1403" s="265">
        <v>44048</v>
      </c>
      <c r="B1403" s="115" t="s">
        <v>149</v>
      </c>
      <c r="C1403" s="37">
        <v>882219663</v>
      </c>
      <c r="D1403" s="115" t="s">
        <v>139</v>
      </c>
      <c r="E1403" s="115" t="s">
        <v>140</v>
      </c>
      <c r="F1403" s="115" t="s">
        <v>200</v>
      </c>
      <c r="G1403" s="37"/>
      <c r="H1403" s="265">
        <v>44048</v>
      </c>
      <c r="I1403" s="265">
        <v>44071</v>
      </c>
      <c r="J1403" s="115" t="s">
        <v>200</v>
      </c>
      <c r="K1403" s="629"/>
      <c r="L1403" s="37">
        <v>20</v>
      </c>
      <c r="M1403" s="572"/>
      <c r="N1403" s="37"/>
      <c r="O1403" s="37"/>
      <c r="P1403" s="37"/>
      <c r="Q1403" s="37"/>
      <c r="R1403" s="37"/>
      <c r="S1403" s="262"/>
      <c r="T1403" s="262"/>
      <c r="U1403" s="262"/>
      <c r="V1403" s="262"/>
      <c r="W1403" s="262"/>
      <c r="X1403" s="262"/>
      <c r="Y1403" s="262"/>
      <c r="Z1403" s="262"/>
      <c r="AA1403" s="262"/>
      <c r="AB1403" s="262"/>
      <c r="AC1403" s="262"/>
      <c r="AD1403" s="262"/>
      <c r="AE1403" s="262"/>
      <c r="AF1403" s="262"/>
      <c r="AG1403" s="37"/>
      <c r="AH1403" s="37"/>
    </row>
    <row r="1404" spans="1:34">
      <c r="A1404" s="265">
        <v>44070</v>
      </c>
      <c r="B1404" s="115" t="s">
        <v>138</v>
      </c>
      <c r="C1404" s="37">
        <v>880041589</v>
      </c>
      <c r="D1404" s="115" t="s">
        <v>139</v>
      </c>
      <c r="E1404" s="115" t="s">
        <v>140</v>
      </c>
      <c r="F1404" s="115" t="s">
        <v>181</v>
      </c>
      <c r="G1404" s="37"/>
      <c r="H1404" s="265">
        <v>44070</v>
      </c>
      <c r="I1404" s="665">
        <v>44084</v>
      </c>
      <c r="J1404" s="115" t="s">
        <v>181</v>
      </c>
      <c r="K1404" s="629"/>
      <c r="L1404" s="37">
        <v>454.17</v>
      </c>
      <c r="M1404" s="115" t="s">
        <v>510</v>
      </c>
      <c r="N1404" s="37"/>
      <c r="O1404" s="37"/>
      <c r="P1404" s="37"/>
      <c r="Q1404" s="37"/>
      <c r="R1404" s="37"/>
      <c r="S1404" s="262"/>
      <c r="T1404" s="262"/>
      <c r="U1404" s="262"/>
      <c r="V1404" s="262"/>
      <c r="W1404" s="262"/>
      <c r="X1404" s="262"/>
      <c r="Y1404" s="262"/>
      <c r="Z1404" s="262"/>
      <c r="AA1404" s="262"/>
      <c r="AB1404" s="262"/>
      <c r="AC1404" s="262"/>
      <c r="AD1404" s="262"/>
      <c r="AE1404" s="262"/>
      <c r="AF1404" s="262"/>
      <c r="AG1404" s="37"/>
      <c r="AH1404" s="37"/>
    </row>
    <row r="1405" spans="1:34">
      <c r="A1405" s="666">
        <v>44055</v>
      </c>
      <c r="B1405" s="115" t="s">
        <v>206</v>
      </c>
      <c r="C1405" s="37">
        <v>882226977</v>
      </c>
      <c r="D1405" s="115" t="s">
        <v>139</v>
      </c>
      <c r="E1405" s="115" t="s">
        <v>140</v>
      </c>
      <c r="F1405" s="665" t="s">
        <v>225</v>
      </c>
      <c r="G1405" s="37"/>
      <c r="H1405" s="265"/>
      <c r="I1405" s="265">
        <v>44078</v>
      </c>
      <c r="J1405" s="115"/>
      <c r="K1405" s="629"/>
      <c r="L1405" s="37"/>
      <c r="M1405" s="678"/>
      <c r="N1405" s="642"/>
      <c r="O1405" s="645"/>
      <c r="P1405" s="262"/>
      <c r="Q1405" s="629"/>
      <c r="R1405" s="262"/>
      <c r="S1405" s="262"/>
      <c r="T1405" s="262"/>
      <c r="U1405" s="262"/>
      <c r="V1405" s="262"/>
      <c r="W1405" s="262"/>
      <c r="X1405" s="262"/>
      <c r="Y1405" s="262"/>
      <c r="Z1405" s="262"/>
      <c r="AA1405" s="262"/>
      <c r="AB1405" s="262"/>
      <c r="AC1405" s="262"/>
      <c r="AD1405" s="262"/>
      <c r="AE1405" s="262"/>
      <c r="AF1405" s="262"/>
      <c r="AG1405" s="37"/>
      <c r="AH1405" s="37"/>
    </row>
    <row r="1406" spans="1:34">
      <c r="A1406" s="666">
        <v>44056</v>
      </c>
      <c r="B1406" s="115" t="s">
        <v>206</v>
      </c>
      <c r="C1406" s="37">
        <v>882227067</v>
      </c>
      <c r="D1406" s="115" t="s">
        <v>139</v>
      </c>
      <c r="E1406" s="115" t="s">
        <v>140</v>
      </c>
      <c r="F1406" s="665"/>
      <c r="G1406" s="37"/>
      <c r="H1406" s="265"/>
      <c r="I1406" s="265">
        <v>44083</v>
      </c>
      <c r="J1406" s="115"/>
      <c r="K1406" s="629"/>
      <c r="L1406" s="37"/>
      <c r="M1406" s="678" t="s">
        <v>195</v>
      </c>
      <c r="N1406" s="642"/>
      <c r="O1406" s="645"/>
      <c r="P1406" s="262"/>
      <c r="Q1406" s="629"/>
      <c r="R1406" s="262"/>
      <c r="S1406" s="262"/>
      <c r="T1406" s="262"/>
      <c r="U1406" s="262"/>
      <c r="V1406" s="262"/>
      <c r="W1406" s="262"/>
      <c r="X1406" s="262"/>
      <c r="Y1406" s="262"/>
      <c r="Z1406" s="262"/>
      <c r="AA1406" s="262"/>
      <c r="AB1406" s="262"/>
      <c r="AC1406" s="262"/>
      <c r="AD1406" s="262"/>
      <c r="AE1406" s="262"/>
      <c r="AF1406" s="262"/>
      <c r="AG1406" s="37"/>
      <c r="AH1406" s="37"/>
    </row>
    <row r="1407" spans="1:34">
      <c r="A1407" s="265">
        <v>44046</v>
      </c>
      <c r="B1407" s="115" t="s">
        <v>206</v>
      </c>
      <c r="C1407" s="37">
        <v>882227439</v>
      </c>
      <c r="D1407" s="115" t="s">
        <v>139</v>
      </c>
      <c r="E1407" s="115" t="s">
        <v>140</v>
      </c>
      <c r="F1407" s="115" t="s">
        <v>142</v>
      </c>
      <c r="G1407" s="37"/>
      <c r="H1407" s="37"/>
      <c r="I1407" s="265">
        <v>44060</v>
      </c>
      <c r="J1407" s="37"/>
      <c r="K1407" s="629"/>
      <c r="L1407" s="37"/>
      <c r="M1407" s="572"/>
      <c r="N1407" s="37"/>
      <c r="O1407" s="37"/>
      <c r="P1407" s="37"/>
      <c r="Q1407" s="37"/>
      <c r="R1407" s="37"/>
      <c r="S1407" s="262"/>
      <c r="T1407" s="262"/>
      <c r="U1407" s="262"/>
      <c r="V1407" s="262"/>
      <c r="W1407" s="262"/>
      <c r="X1407" s="262"/>
      <c r="Y1407" s="262"/>
      <c r="Z1407" s="262"/>
      <c r="AA1407" s="262"/>
      <c r="AB1407" s="262"/>
      <c r="AC1407" s="262"/>
      <c r="AD1407" s="262"/>
      <c r="AE1407" s="262"/>
      <c r="AF1407" s="262"/>
      <c r="AG1407" s="37"/>
      <c r="AH1407" s="37"/>
    </row>
    <row r="1408" spans="1:34">
      <c r="A1408" s="265">
        <v>44046</v>
      </c>
      <c r="B1408" s="115" t="s">
        <v>206</v>
      </c>
      <c r="C1408" s="37">
        <v>882227521</v>
      </c>
      <c r="D1408" s="115" t="s">
        <v>139</v>
      </c>
      <c r="E1408" s="115" t="s">
        <v>140</v>
      </c>
      <c r="F1408" s="115" t="s">
        <v>142</v>
      </c>
      <c r="G1408" s="37"/>
      <c r="H1408" s="37"/>
      <c r="I1408" s="265">
        <v>44060</v>
      </c>
      <c r="J1408" s="37"/>
      <c r="K1408" s="629"/>
      <c r="L1408" s="37"/>
      <c r="M1408" s="678" t="s">
        <v>195</v>
      </c>
      <c r="N1408" s="37"/>
      <c r="O1408" s="37"/>
      <c r="P1408" s="37"/>
      <c r="Q1408" s="37"/>
      <c r="R1408" s="37"/>
      <c r="S1408" s="37"/>
      <c r="T1408" s="37"/>
      <c r="U1408" s="37"/>
      <c r="V1408" s="37"/>
      <c r="W1408" s="37"/>
      <c r="X1408" s="37"/>
      <c r="Y1408" s="37"/>
      <c r="Z1408" s="37"/>
      <c r="AA1408" s="37"/>
      <c r="AB1408" s="37"/>
      <c r="AC1408" s="37"/>
      <c r="AD1408" s="37"/>
      <c r="AE1408" s="37"/>
      <c r="AF1408" s="37"/>
      <c r="AG1408" s="37"/>
      <c r="AH1408" s="37"/>
    </row>
    <row r="1409" spans="1:34">
      <c r="A1409" s="666">
        <v>44064</v>
      </c>
      <c r="B1409" s="115" t="s">
        <v>281</v>
      </c>
      <c r="C1409" s="37">
        <v>882231200</v>
      </c>
      <c r="D1409" s="115" t="s">
        <v>152</v>
      </c>
      <c r="E1409" s="115" t="s">
        <v>140</v>
      </c>
      <c r="F1409" s="665" t="s">
        <v>142</v>
      </c>
      <c r="G1409" s="37"/>
      <c r="H1409" s="265"/>
      <c r="I1409" s="265">
        <v>44078</v>
      </c>
      <c r="J1409" s="115"/>
      <c r="K1409" s="629"/>
      <c r="L1409" s="37"/>
      <c r="M1409" s="678" t="s">
        <v>195</v>
      </c>
      <c r="N1409" s="642"/>
      <c r="O1409" s="645"/>
      <c r="P1409" s="262"/>
      <c r="Q1409" s="629"/>
      <c r="R1409" s="262"/>
      <c r="S1409" s="262"/>
      <c r="T1409" s="262"/>
      <c r="U1409" s="262"/>
      <c r="V1409" s="262"/>
      <c r="W1409" s="262"/>
      <c r="X1409" s="262"/>
      <c r="Y1409" s="262"/>
      <c r="Z1409" s="262"/>
      <c r="AA1409" s="262"/>
      <c r="AB1409" s="262"/>
      <c r="AC1409" s="262"/>
      <c r="AD1409" s="262"/>
      <c r="AE1409" s="262"/>
      <c r="AF1409" s="262"/>
      <c r="AG1409" s="37"/>
      <c r="AH1409" s="37"/>
    </row>
    <row r="1410" spans="1:34">
      <c r="A1410" s="265">
        <v>44046</v>
      </c>
      <c r="B1410" s="115" t="s">
        <v>144</v>
      </c>
      <c r="C1410" s="37">
        <v>882231872</v>
      </c>
      <c r="D1410" s="115" t="s">
        <v>139</v>
      </c>
      <c r="E1410" s="115" t="s">
        <v>140</v>
      </c>
      <c r="F1410" s="115" t="s">
        <v>6179</v>
      </c>
      <c r="G1410" s="265">
        <v>44053</v>
      </c>
      <c r="H1410" s="265">
        <v>44053</v>
      </c>
      <c r="I1410" s="265">
        <v>44069</v>
      </c>
      <c r="J1410" s="115" t="s">
        <v>6180</v>
      </c>
      <c r="K1410" s="629"/>
      <c r="L1410" s="37">
        <v>87.58</v>
      </c>
      <c r="M1410" s="679" t="s">
        <v>632</v>
      </c>
      <c r="N1410" s="37"/>
      <c r="O1410" s="265">
        <v>44052</v>
      </c>
      <c r="P1410" s="37">
        <v>30</v>
      </c>
      <c r="Q1410" s="37"/>
      <c r="R1410" s="37"/>
      <c r="S1410" s="262"/>
      <c r="T1410" s="262"/>
      <c r="U1410" s="262"/>
      <c r="V1410" s="262"/>
      <c r="W1410" s="262"/>
      <c r="X1410" s="262"/>
      <c r="Y1410" s="262"/>
      <c r="Z1410" s="262"/>
      <c r="AA1410" s="262"/>
      <c r="AB1410" s="262"/>
      <c r="AC1410" s="262"/>
      <c r="AD1410" s="262"/>
      <c r="AE1410" s="262"/>
      <c r="AF1410" s="262"/>
      <c r="AG1410" s="37"/>
      <c r="AH1410" s="37"/>
    </row>
    <row r="1411" spans="1:34">
      <c r="A1411" s="265">
        <v>44047</v>
      </c>
      <c r="B1411" s="115" t="s">
        <v>194</v>
      </c>
      <c r="C1411" s="37">
        <v>882232913</v>
      </c>
      <c r="D1411" s="115" t="s">
        <v>139</v>
      </c>
      <c r="E1411" s="115" t="s">
        <v>140</v>
      </c>
      <c r="F1411" s="115" t="s">
        <v>200</v>
      </c>
      <c r="G1411" s="37"/>
      <c r="H1411" s="265">
        <v>44047</v>
      </c>
      <c r="I1411" s="265">
        <v>44061</v>
      </c>
      <c r="J1411" s="115" t="s">
        <v>200</v>
      </c>
      <c r="K1411" s="629"/>
      <c r="L1411" s="37">
        <v>241.81</v>
      </c>
      <c r="M1411" s="678" t="s">
        <v>557</v>
      </c>
      <c r="N1411" s="37"/>
      <c r="O1411" s="37"/>
      <c r="P1411" s="37"/>
      <c r="Q1411" s="37"/>
      <c r="R1411" s="37"/>
      <c r="S1411" s="262"/>
      <c r="T1411" s="262"/>
      <c r="U1411" s="262"/>
      <c r="V1411" s="262"/>
      <c r="W1411" s="262"/>
      <c r="X1411" s="262"/>
      <c r="Y1411" s="262"/>
      <c r="Z1411" s="262"/>
      <c r="AA1411" s="262"/>
      <c r="AB1411" s="262"/>
      <c r="AC1411" s="262"/>
      <c r="AD1411" s="262"/>
      <c r="AE1411" s="262"/>
      <c r="AF1411" s="262"/>
      <c r="AG1411" s="37"/>
      <c r="AH1411" s="37"/>
    </row>
    <row r="1412" spans="1:34">
      <c r="A1412" s="265">
        <v>44050</v>
      </c>
      <c r="B1412" s="115" t="s">
        <v>146</v>
      </c>
      <c r="C1412" s="37">
        <v>882237624</v>
      </c>
      <c r="D1412" s="115" t="s">
        <v>139</v>
      </c>
      <c r="E1412" s="115" t="s">
        <v>140</v>
      </c>
      <c r="F1412" s="115" t="s">
        <v>142</v>
      </c>
      <c r="G1412" s="37"/>
      <c r="H1412" s="265"/>
      <c r="I1412" s="265">
        <v>44067</v>
      </c>
      <c r="J1412" s="115"/>
      <c r="K1412" s="629"/>
      <c r="L1412" s="37"/>
      <c r="M1412" s="678" t="s">
        <v>195</v>
      </c>
      <c r="N1412" s="642"/>
      <c r="O1412" s="645"/>
      <c r="P1412" s="262"/>
      <c r="Q1412" s="629"/>
      <c r="R1412" s="262"/>
      <c r="S1412" s="262"/>
      <c r="T1412" s="262"/>
      <c r="U1412" s="262"/>
      <c r="V1412" s="262"/>
      <c r="W1412" s="262"/>
      <c r="X1412" s="262"/>
      <c r="Y1412" s="262"/>
      <c r="Z1412" s="262"/>
      <c r="AA1412" s="262"/>
      <c r="AB1412" s="262"/>
      <c r="AC1412" s="262"/>
      <c r="AD1412" s="262"/>
      <c r="AE1412" s="262"/>
      <c r="AF1412" s="262"/>
      <c r="AG1412" s="37"/>
      <c r="AH1412" s="37"/>
    </row>
    <row r="1413" spans="1:34">
      <c r="A1413" s="666">
        <v>44060</v>
      </c>
      <c r="B1413" s="115" t="s">
        <v>149</v>
      </c>
      <c r="C1413" s="84">
        <v>882237661</v>
      </c>
      <c r="D1413" s="115" t="s">
        <v>139</v>
      </c>
      <c r="E1413" s="115" t="s">
        <v>140</v>
      </c>
      <c r="F1413" s="665" t="s">
        <v>168</v>
      </c>
      <c r="G1413" s="37"/>
      <c r="H1413" s="265">
        <v>44068</v>
      </c>
      <c r="I1413" s="265">
        <v>44075</v>
      </c>
      <c r="J1413" s="115" t="s">
        <v>168</v>
      </c>
      <c r="K1413" s="629"/>
      <c r="L1413" s="37">
        <v>470</v>
      </c>
      <c r="M1413" s="678" t="s">
        <v>185</v>
      </c>
      <c r="N1413" s="642"/>
      <c r="O1413" s="645"/>
      <c r="P1413" s="262"/>
      <c r="Q1413" s="629"/>
      <c r="R1413" s="262"/>
      <c r="S1413" s="262"/>
      <c r="T1413" s="262"/>
      <c r="U1413" s="262"/>
      <c r="V1413" s="262"/>
      <c r="W1413" s="262"/>
      <c r="X1413" s="262"/>
      <c r="Y1413" s="262"/>
      <c r="Z1413" s="262"/>
      <c r="AA1413" s="262"/>
      <c r="AB1413" s="262"/>
      <c r="AC1413" s="262"/>
      <c r="AD1413" s="262"/>
      <c r="AE1413" s="262"/>
      <c r="AF1413" s="262"/>
      <c r="AG1413" s="37"/>
      <c r="AH1413" s="37"/>
    </row>
    <row r="1414" spans="1:34">
      <c r="A1414" s="666">
        <v>44060</v>
      </c>
      <c r="B1414" s="115" t="s">
        <v>154</v>
      </c>
      <c r="C1414" s="23">
        <v>882245402</v>
      </c>
      <c r="D1414" s="115" t="s">
        <v>139</v>
      </c>
      <c r="E1414" s="115" t="s">
        <v>140</v>
      </c>
      <c r="F1414" s="665" t="s">
        <v>1867</v>
      </c>
      <c r="G1414" s="37"/>
      <c r="H1414" s="265"/>
      <c r="I1414" s="265">
        <v>44075</v>
      </c>
      <c r="J1414" s="115"/>
      <c r="K1414" s="629"/>
      <c r="L1414" s="37"/>
      <c r="M1414" s="678" t="s">
        <v>6181</v>
      </c>
      <c r="N1414" s="642"/>
      <c r="O1414" s="645"/>
      <c r="P1414" s="262"/>
      <c r="Q1414" s="629"/>
      <c r="R1414" s="262"/>
      <c r="S1414" s="262"/>
      <c r="T1414" s="262"/>
      <c r="U1414" s="262"/>
      <c r="V1414" s="262"/>
      <c r="W1414" s="262"/>
      <c r="X1414" s="262"/>
      <c r="Y1414" s="262"/>
      <c r="Z1414" s="262"/>
      <c r="AA1414" s="262"/>
      <c r="AB1414" s="262"/>
      <c r="AC1414" s="262"/>
      <c r="AD1414" s="262"/>
      <c r="AE1414" s="262"/>
      <c r="AF1414" s="262"/>
      <c r="AG1414" s="37"/>
      <c r="AH1414" s="37"/>
    </row>
    <row r="1415" spans="1:34">
      <c r="A1415" s="666">
        <v>44054</v>
      </c>
      <c r="B1415" s="115" t="s">
        <v>146</v>
      </c>
      <c r="C1415" s="37">
        <v>882245856</v>
      </c>
      <c r="D1415" s="115" t="s">
        <v>139</v>
      </c>
      <c r="E1415" s="115" t="s">
        <v>140</v>
      </c>
      <c r="F1415" s="665" t="s">
        <v>6182</v>
      </c>
      <c r="G1415" s="265">
        <v>44068</v>
      </c>
      <c r="H1415" s="265">
        <v>44054</v>
      </c>
      <c r="I1415" s="37"/>
      <c r="J1415" s="115" t="s">
        <v>6183</v>
      </c>
      <c r="K1415" s="680" t="s">
        <v>353</v>
      </c>
      <c r="L1415" s="37">
        <v>3079.19</v>
      </c>
      <c r="M1415" s="682" t="s">
        <v>6184</v>
      </c>
      <c r="N1415" s="642"/>
      <c r="O1415" s="645"/>
      <c r="P1415" s="262"/>
      <c r="Q1415" s="629"/>
      <c r="R1415" s="262"/>
      <c r="S1415" s="262"/>
      <c r="T1415" s="262"/>
      <c r="U1415" s="262"/>
      <c r="V1415" s="262"/>
      <c r="W1415" s="262"/>
      <c r="X1415" s="262"/>
      <c r="Y1415" s="262"/>
      <c r="Z1415" s="262"/>
      <c r="AA1415" s="262"/>
      <c r="AB1415" s="262"/>
      <c r="AC1415" s="262"/>
      <c r="AD1415" s="262"/>
      <c r="AE1415" s="262"/>
      <c r="AF1415" s="262"/>
      <c r="AG1415" s="37"/>
      <c r="AH1415" s="37"/>
    </row>
    <row r="1416" spans="1:34">
      <c r="A1416" s="666">
        <v>44054</v>
      </c>
      <c r="B1416" s="115" t="s">
        <v>146</v>
      </c>
      <c r="C1416" s="37">
        <v>882245856</v>
      </c>
      <c r="D1416" s="115" t="s">
        <v>139</v>
      </c>
      <c r="E1416" s="115" t="s">
        <v>140</v>
      </c>
      <c r="F1416" s="665" t="s">
        <v>6182</v>
      </c>
      <c r="G1416" s="265">
        <v>44068</v>
      </c>
      <c r="H1416" s="265">
        <v>44061</v>
      </c>
      <c r="I1416" s="265"/>
      <c r="J1416" s="115" t="s">
        <v>200</v>
      </c>
      <c r="K1416" s="680" t="s">
        <v>353</v>
      </c>
      <c r="L1416" s="37">
        <v>7999</v>
      </c>
      <c r="M1416" s="678"/>
      <c r="N1416" s="642"/>
      <c r="O1416" s="645"/>
      <c r="P1416" s="262"/>
      <c r="Q1416" s="629"/>
      <c r="R1416" s="262"/>
      <c r="S1416" s="262"/>
      <c r="T1416" s="262"/>
      <c r="U1416" s="262"/>
      <c r="V1416" s="262"/>
      <c r="W1416" s="262"/>
      <c r="X1416" s="262"/>
      <c r="Y1416" s="262"/>
      <c r="Z1416" s="262"/>
      <c r="AA1416" s="262"/>
      <c r="AB1416" s="262"/>
      <c r="AC1416" s="262"/>
      <c r="AD1416" s="262"/>
      <c r="AE1416" s="262"/>
      <c r="AF1416" s="262"/>
      <c r="AG1416" s="37"/>
      <c r="AH1416" s="37"/>
    </row>
    <row r="1417" spans="1:34">
      <c r="A1417" s="666">
        <v>44054</v>
      </c>
      <c r="B1417" s="115" t="s">
        <v>146</v>
      </c>
      <c r="C1417" s="37">
        <v>882245856</v>
      </c>
      <c r="D1417" s="115" t="s">
        <v>139</v>
      </c>
      <c r="E1417" s="115" t="s">
        <v>140</v>
      </c>
      <c r="F1417" s="665" t="s">
        <v>6182</v>
      </c>
      <c r="G1417" s="265">
        <v>44068</v>
      </c>
      <c r="H1417" s="265">
        <v>44068</v>
      </c>
      <c r="I1417" s="265"/>
      <c r="J1417" s="115" t="s">
        <v>176</v>
      </c>
      <c r="K1417" s="680" t="s">
        <v>353</v>
      </c>
      <c r="L1417" s="37">
        <v>2888.3</v>
      </c>
      <c r="M1417" s="682" t="s">
        <v>408</v>
      </c>
      <c r="N1417" s="642"/>
      <c r="O1417" s="645"/>
      <c r="P1417" s="262"/>
      <c r="Q1417" s="629"/>
      <c r="R1417" s="262"/>
      <c r="S1417" s="262"/>
      <c r="T1417" s="262"/>
      <c r="U1417" s="262"/>
      <c r="V1417" s="262"/>
      <c r="W1417" s="262"/>
      <c r="X1417" s="262"/>
      <c r="Y1417" s="262"/>
      <c r="Z1417" s="262"/>
      <c r="AA1417" s="262"/>
      <c r="AB1417" s="262"/>
      <c r="AC1417" s="262"/>
      <c r="AD1417" s="262"/>
      <c r="AE1417" s="262"/>
      <c r="AF1417" s="262"/>
      <c r="AG1417" s="37"/>
      <c r="AH1417" s="37"/>
    </row>
    <row r="1418" spans="1:34">
      <c r="A1418" s="666">
        <v>44054</v>
      </c>
      <c r="B1418" s="115" t="s">
        <v>146</v>
      </c>
      <c r="C1418" s="37">
        <v>882245856</v>
      </c>
      <c r="D1418" s="115" t="s">
        <v>139</v>
      </c>
      <c r="E1418" s="115" t="s">
        <v>140</v>
      </c>
      <c r="F1418" s="665" t="s">
        <v>6182</v>
      </c>
      <c r="G1418" s="265">
        <v>44068</v>
      </c>
      <c r="H1418" s="265">
        <v>44070</v>
      </c>
      <c r="I1418" s="265"/>
      <c r="J1418" s="115" t="s">
        <v>6185</v>
      </c>
      <c r="K1418" s="680" t="s">
        <v>353</v>
      </c>
      <c r="L1418" s="37">
        <v>4836</v>
      </c>
      <c r="M1418" s="682" t="s">
        <v>6186</v>
      </c>
      <c r="N1418" s="642"/>
      <c r="O1418" s="645"/>
      <c r="P1418" s="262"/>
      <c r="Q1418" s="629"/>
      <c r="R1418" s="262"/>
      <c r="S1418" s="262"/>
      <c r="T1418" s="262"/>
      <c r="U1418" s="262"/>
      <c r="V1418" s="262"/>
      <c r="W1418" s="262"/>
      <c r="X1418" s="262"/>
      <c r="Y1418" s="262"/>
      <c r="Z1418" s="262"/>
      <c r="AA1418" s="262"/>
      <c r="AB1418" s="262"/>
      <c r="AC1418" s="262"/>
      <c r="AD1418" s="262"/>
      <c r="AE1418" s="262"/>
      <c r="AF1418" s="262"/>
      <c r="AG1418" s="37"/>
      <c r="AH1418" s="37"/>
    </row>
    <row r="1419" spans="1:34">
      <c r="A1419" s="666">
        <v>44075</v>
      </c>
      <c r="B1419" s="115" t="s">
        <v>146</v>
      </c>
      <c r="C1419" s="37">
        <v>882245856</v>
      </c>
      <c r="D1419" s="115" t="s">
        <v>139</v>
      </c>
      <c r="E1419" s="115" t="s">
        <v>140</v>
      </c>
      <c r="F1419" s="665"/>
      <c r="G1419" s="265"/>
      <c r="H1419" s="265">
        <v>44074</v>
      </c>
      <c r="I1419" s="265"/>
      <c r="J1419" s="664" t="s">
        <v>6187</v>
      </c>
      <c r="K1419" s="680" t="s">
        <v>353</v>
      </c>
      <c r="L1419" s="37">
        <v>1489.02</v>
      </c>
      <c r="M1419" s="682"/>
      <c r="N1419" s="642"/>
      <c r="O1419" s="645"/>
      <c r="P1419" s="262"/>
      <c r="Q1419" s="629"/>
      <c r="R1419" s="262"/>
      <c r="S1419" s="262"/>
      <c r="T1419" s="262"/>
      <c r="U1419" s="262"/>
      <c r="V1419" s="262"/>
      <c r="W1419" s="262"/>
      <c r="X1419" s="262"/>
      <c r="Y1419" s="262"/>
      <c r="Z1419" s="262"/>
      <c r="AA1419" s="262"/>
      <c r="AB1419" s="262"/>
      <c r="AC1419" s="262"/>
      <c r="AD1419" s="262"/>
      <c r="AE1419" s="262"/>
      <c r="AF1419" s="262"/>
      <c r="AG1419" s="37"/>
      <c r="AH1419" s="37"/>
    </row>
    <row r="1420" spans="1:34">
      <c r="A1420" s="666">
        <v>44057</v>
      </c>
      <c r="B1420" s="115" t="s">
        <v>227</v>
      </c>
      <c r="C1420" s="23">
        <v>882248117</v>
      </c>
      <c r="D1420" s="115" t="s">
        <v>152</v>
      </c>
      <c r="E1420" s="115" t="s">
        <v>147</v>
      </c>
      <c r="F1420" s="665" t="s">
        <v>811</v>
      </c>
      <c r="G1420" s="265"/>
      <c r="H1420" s="265"/>
      <c r="I1420" s="265">
        <v>44071</v>
      </c>
      <c r="J1420" s="23"/>
      <c r="K1420" s="416"/>
      <c r="L1420" s="37"/>
      <c r="M1420" s="678" t="s">
        <v>6188</v>
      </c>
      <c r="N1420" s="642"/>
      <c r="O1420" s="645"/>
      <c r="P1420" s="262"/>
      <c r="Q1420" s="629"/>
      <c r="R1420" s="262"/>
      <c r="S1420" s="262"/>
      <c r="T1420" s="262"/>
      <c r="U1420" s="262"/>
      <c r="V1420" s="262"/>
      <c r="W1420" s="262"/>
      <c r="X1420" s="262"/>
      <c r="Y1420" s="262"/>
      <c r="Z1420" s="262"/>
      <c r="AA1420" s="262"/>
      <c r="AB1420" s="262"/>
      <c r="AC1420" s="262"/>
      <c r="AD1420" s="262"/>
      <c r="AE1420" s="262"/>
      <c r="AF1420" s="262"/>
      <c r="AG1420" s="37"/>
      <c r="AH1420" s="37"/>
    </row>
    <row r="1421" spans="1:34">
      <c r="A1421" s="666">
        <v>44061</v>
      </c>
      <c r="B1421" s="115" t="s">
        <v>227</v>
      </c>
      <c r="C1421" s="37">
        <v>882248117</v>
      </c>
      <c r="D1421" s="115" t="s">
        <v>152</v>
      </c>
      <c r="E1421" s="115" t="s">
        <v>100</v>
      </c>
      <c r="F1421" s="665"/>
      <c r="G1421" s="265">
        <v>44061</v>
      </c>
      <c r="H1421" s="265">
        <v>44061</v>
      </c>
      <c r="I1421" s="265"/>
      <c r="J1421" s="115" t="s">
        <v>142</v>
      </c>
      <c r="K1421" s="691"/>
      <c r="L1421" s="559">
        <v>66.5</v>
      </c>
      <c r="M1421" s="678" t="s">
        <v>279</v>
      </c>
      <c r="N1421" s="642"/>
      <c r="O1421" s="645">
        <v>44074</v>
      </c>
      <c r="P1421" s="262">
        <v>540.5</v>
      </c>
      <c r="Q1421" s="629"/>
      <c r="R1421" s="262"/>
      <c r="S1421" s="262"/>
      <c r="T1421" s="262"/>
      <c r="U1421" s="262"/>
      <c r="V1421" s="262"/>
      <c r="W1421" s="262"/>
      <c r="X1421" s="262"/>
      <c r="Y1421" s="262"/>
      <c r="Z1421" s="262"/>
      <c r="AA1421" s="262"/>
      <c r="AB1421" s="262"/>
      <c r="AC1421" s="262"/>
      <c r="AD1421" s="262"/>
      <c r="AE1421" s="262"/>
      <c r="AF1421" s="262"/>
      <c r="AG1421" s="37"/>
      <c r="AH1421" s="37"/>
    </row>
    <row r="1422" spans="1:34">
      <c r="A1422" s="666">
        <v>44055</v>
      </c>
      <c r="B1422" s="115" t="s">
        <v>175</v>
      </c>
      <c r="C1422" s="37">
        <v>882250113</v>
      </c>
      <c r="D1422" s="115" t="s">
        <v>139</v>
      </c>
      <c r="E1422" s="115" t="s">
        <v>100</v>
      </c>
      <c r="F1422" s="665" t="s">
        <v>148</v>
      </c>
      <c r="G1422" s="37"/>
      <c r="H1422" s="265">
        <v>44055</v>
      </c>
      <c r="I1422" s="265"/>
      <c r="J1422" s="115" t="s">
        <v>148</v>
      </c>
      <c r="K1422" s="629"/>
      <c r="L1422" s="37">
        <v>55</v>
      </c>
      <c r="M1422" s="678" t="s">
        <v>324</v>
      </c>
      <c r="N1422" s="642"/>
      <c r="O1422" s="645"/>
      <c r="P1422" s="262"/>
      <c r="Q1422" s="629"/>
      <c r="R1422" s="262"/>
      <c r="S1422" s="262"/>
      <c r="T1422" s="262"/>
      <c r="U1422" s="262"/>
      <c r="V1422" s="262"/>
      <c r="W1422" s="262"/>
      <c r="X1422" s="262"/>
      <c r="Y1422" s="262"/>
      <c r="Z1422" s="262"/>
      <c r="AA1422" s="262"/>
      <c r="AB1422" s="262"/>
      <c r="AC1422" s="262"/>
      <c r="AD1422" s="262"/>
      <c r="AE1422" s="262"/>
      <c r="AF1422" s="262"/>
      <c r="AG1422" s="37"/>
      <c r="AH1422" s="37"/>
    </row>
    <row r="1423" spans="1:34">
      <c r="A1423" s="265">
        <v>44046</v>
      </c>
      <c r="B1423" s="115" t="s">
        <v>297</v>
      </c>
      <c r="C1423" s="37">
        <v>882251073</v>
      </c>
      <c r="D1423" s="115" t="s">
        <v>139</v>
      </c>
      <c r="E1423" s="115" t="s">
        <v>140</v>
      </c>
      <c r="F1423" s="115" t="s">
        <v>142</v>
      </c>
      <c r="G1423" s="37"/>
      <c r="H1423" s="37"/>
      <c r="I1423" s="265">
        <v>44058</v>
      </c>
      <c r="J1423" s="37"/>
      <c r="K1423" s="629"/>
      <c r="L1423" s="37"/>
      <c r="M1423" s="678" t="s">
        <v>6189</v>
      </c>
      <c r="N1423" s="37"/>
      <c r="O1423" s="37"/>
      <c r="P1423" s="37"/>
      <c r="Q1423" s="37"/>
      <c r="R1423" s="37"/>
      <c r="S1423" s="262"/>
      <c r="T1423" s="262"/>
      <c r="U1423" s="262"/>
      <c r="V1423" s="262"/>
      <c r="W1423" s="262"/>
      <c r="X1423" s="262"/>
      <c r="Y1423" s="262"/>
      <c r="Z1423" s="262"/>
      <c r="AA1423" s="262"/>
      <c r="AB1423" s="262"/>
      <c r="AC1423" s="262"/>
      <c r="AD1423" s="262"/>
      <c r="AE1423" s="262"/>
      <c r="AF1423" s="37"/>
      <c r="AG1423" s="37"/>
      <c r="AH1423" s="37"/>
    </row>
    <row r="1424" spans="1:34">
      <c r="A1424" s="666">
        <v>44062</v>
      </c>
      <c r="B1424" s="115" t="s">
        <v>178</v>
      </c>
      <c r="C1424" s="84">
        <v>882253506</v>
      </c>
      <c r="D1424" s="115" t="s">
        <v>139</v>
      </c>
      <c r="E1424" s="115" t="s">
        <v>140</v>
      </c>
      <c r="F1424" s="665" t="s">
        <v>142</v>
      </c>
      <c r="G1424" s="37"/>
      <c r="H1424" s="265">
        <v>44062</v>
      </c>
      <c r="I1424" s="265"/>
      <c r="J1424" s="115" t="s">
        <v>142</v>
      </c>
      <c r="K1424" s="629"/>
      <c r="L1424" s="37">
        <v>707</v>
      </c>
      <c r="M1424" s="678"/>
      <c r="N1424" s="642"/>
      <c r="O1424" s="645"/>
      <c r="P1424" s="262"/>
      <c r="Q1424" s="629"/>
      <c r="R1424" s="262"/>
      <c r="S1424" s="262"/>
      <c r="T1424" s="262"/>
      <c r="U1424" s="262"/>
      <c r="V1424" s="262"/>
      <c r="W1424" s="262"/>
      <c r="X1424" s="262"/>
      <c r="Y1424" s="262"/>
      <c r="Z1424" s="262"/>
      <c r="AA1424" s="262"/>
      <c r="AB1424" s="262"/>
      <c r="AC1424" s="262"/>
      <c r="AD1424" s="262"/>
      <c r="AE1424" s="262"/>
      <c r="AF1424" s="262"/>
      <c r="AG1424" s="37"/>
      <c r="AH1424" s="37"/>
    </row>
    <row r="1425" spans="1:34">
      <c r="A1425" s="265">
        <v>44069</v>
      </c>
      <c r="B1425" s="115" t="s">
        <v>178</v>
      </c>
      <c r="C1425" s="37">
        <v>882253506</v>
      </c>
      <c r="D1425" s="115" t="s">
        <v>139</v>
      </c>
      <c r="E1425" s="115" t="s">
        <v>140</v>
      </c>
      <c r="F1425" s="115" t="s">
        <v>142</v>
      </c>
      <c r="G1425" s="265">
        <v>44069</v>
      </c>
      <c r="H1425" s="265">
        <v>44069</v>
      </c>
      <c r="I1425" s="37"/>
      <c r="J1425" s="115" t="s">
        <v>142</v>
      </c>
      <c r="K1425" s="629"/>
      <c r="L1425" s="37">
        <v>2671.26</v>
      </c>
      <c r="M1425" s="572"/>
      <c r="N1425" s="84"/>
      <c r="O1425" s="84"/>
      <c r="P1425" s="84"/>
      <c r="Q1425" s="84"/>
      <c r="R1425" s="84"/>
      <c r="S1425" s="262"/>
      <c r="T1425" s="262"/>
      <c r="U1425" s="262"/>
      <c r="V1425" s="262"/>
      <c r="W1425" s="262"/>
      <c r="X1425" s="262"/>
      <c r="Y1425" s="262"/>
      <c r="Z1425" s="262"/>
      <c r="AA1425" s="262"/>
      <c r="AB1425" s="262"/>
      <c r="AC1425" s="262"/>
      <c r="AD1425" s="262"/>
      <c r="AE1425" s="262"/>
      <c r="AF1425" s="262"/>
      <c r="AG1425" s="37"/>
      <c r="AH1425" s="37"/>
    </row>
    <row r="1426" spans="1:34">
      <c r="A1426" s="265">
        <v>44069</v>
      </c>
      <c r="B1426" s="115" t="s">
        <v>154</v>
      </c>
      <c r="C1426" s="37">
        <v>882254709</v>
      </c>
      <c r="D1426" s="115" t="s">
        <v>139</v>
      </c>
      <c r="E1426" s="115" t="s">
        <v>140</v>
      </c>
      <c r="F1426" s="115" t="s">
        <v>200</v>
      </c>
      <c r="G1426" s="37"/>
      <c r="H1426" s="37"/>
      <c r="I1426" s="265">
        <v>44082</v>
      </c>
      <c r="J1426" s="37"/>
      <c r="K1426" s="629"/>
      <c r="L1426" s="37"/>
      <c r="M1426" s="678" t="s">
        <v>195</v>
      </c>
      <c r="N1426" s="84"/>
      <c r="O1426" s="84"/>
      <c r="P1426" s="84"/>
      <c r="Q1426" s="84"/>
      <c r="R1426" s="84"/>
      <c r="S1426" s="262"/>
      <c r="T1426" s="262"/>
      <c r="U1426" s="262"/>
      <c r="V1426" s="262"/>
      <c r="W1426" s="262"/>
      <c r="X1426" s="262"/>
      <c r="Y1426" s="262"/>
      <c r="Z1426" s="262"/>
      <c r="AA1426" s="262"/>
      <c r="AB1426" s="262"/>
      <c r="AC1426" s="262"/>
      <c r="AD1426" s="262"/>
      <c r="AE1426" s="262"/>
      <c r="AF1426" s="262"/>
      <c r="AG1426" s="37"/>
      <c r="AH1426" s="37"/>
    </row>
    <row r="1427" spans="1:34">
      <c r="A1427" s="666">
        <v>44055</v>
      </c>
      <c r="B1427" s="115" t="s">
        <v>154</v>
      </c>
      <c r="C1427" s="37">
        <v>882255058</v>
      </c>
      <c r="D1427" s="115" t="s">
        <v>152</v>
      </c>
      <c r="E1427" s="115" t="s">
        <v>100</v>
      </c>
      <c r="F1427" s="665"/>
      <c r="G1427" s="37"/>
      <c r="H1427" s="265">
        <v>44055</v>
      </c>
      <c r="I1427" s="265">
        <v>44070</v>
      </c>
      <c r="J1427" s="115" t="s">
        <v>148</v>
      </c>
      <c r="K1427" s="629"/>
      <c r="L1427" s="37">
        <v>19</v>
      </c>
      <c r="M1427" s="678" t="s">
        <v>216</v>
      </c>
      <c r="N1427" s="642"/>
      <c r="O1427" s="645"/>
      <c r="P1427" s="262"/>
      <c r="Q1427" s="629"/>
      <c r="R1427" s="262"/>
      <c r="S1427" s="262"/>
      <c r="T1427" s="262"/>
      <c r="U1427" s="262"/>
      <c r="V1427" s="262"/>
      <c r="W1427" s="262"/>
      <c r="X1427" s="262"/>
      <c r="Y1427" s="262"/>
      <c r="Z1427" s="262"/>
      <c r="AA1427" s="262"/>
      <c r="AB1427" s="262"/>
      <c r="AC1427" s="262"/>
      <c r="AD1427" s="262"/>
      <c r="AE1427" s="262"/>
      <c r="AF1427" s="262"/>
      <c r="AG1427" s="37"/>
      <c r="AH1427" s="37"/>
    </row>
    <row r="1428" spans="1:34">
      <c r="A1428" s="265">
        <v>44070</v>
      </c>
      <c r="B1428" s="115" t="s">
        <v>154</v>
      </c>
      <c r="C1428" s="37">
        <v>882255071</v>
      </c>
      <c r="D1428" s="115" t="s">
        <v>139</v>
      </c>
      <c r="E1428" s="115" t="s">
        <v>140</v>
      </c>
      <c r="F1428" s="115" t="s">
        <v>751</v>
      </c>
      <c r="G1428" s="37"/>
      <c r="H1428" s="37"/>
      <c r="I1428" s="265">
        <v>44085</v>
      </c>
      <c r="J1428" s="37"/>
      <c r="K1428" s="629"/>
      <c r="L1428" s="37"/>
      <c r="M1428" s="678" t="s">
        <v>195</v>
      </c>
      <c r="N1428" s="84"/>
      <c r="O1428" s="84"/>
      <c r="P1428" s="84"/>
      <c r="Q1428" s="84"/>
      <c r="R1428" s="84"/>
      <c r="S1428" s="262"/>
      <c r="T1428" s="262"/>
      <c r="U1428" s="262"/>
      <c r="V1428" s="262"/>
      <c r="W1428" s="262"/>
      <c r="X1428" s="262"/>
      <c r="Y1428" s="262"/>
      <c r="Z1428" s="262"/>
      <c r="AA1428" s="262"/>
      <c r="AB1428" s="262"/>
      <c r="AC1428" s="262"/>
      <c r="AD1428" s="262"/>
      <c r="AE1428" s="262"/>
      <c r="AF1428" s="262"/>
      <c r="AG1428" s="37"/>
      <c r="AH1428" s="37"/>
    </row>
    <row r="1429" spans="1:34">
      <c r="A1429" s="265">
        <v>44071</v>
      </c>
      <c r="B1429" s="115" t="s">
        <v>194</v>
      </c>
      <c r="C1429" s="37">
        <v>882255320</v>
      </c>
      <c r="D1429" s="115" t="s">
        <v>139</v>
      </c>
      <c r="E1429" s="115" t="s">
        <v>100</v>
      </c>
      <c r="F1429" s="115" t="s">
        <v>142</v>
      </c>
      <c r="G1429" s="265">
        <v>44071</v>
      </c>
      <c r="H1429" s="37"/>
      <c r="I1429" s="265">
        <v>44085</v>
      </c>
      <c r="J1429" s="37"/>
      <c r="K1429" s="629"/>
      <c r="L1429" s="37"/>
      <c r="M1429" s="678" t="s">
        <v>195</v>
      </c>
      <c r="N1429" s="84"/>
      <c r="O1429" s="84"/>
      <c r="P1429" s="84"/>
      <c r="Q1429" s="84"/>
      <c r="R1429" s="84"/>
      <c r="S1429" s="262"/>
      <c r="T1429" s="262"/>
      <c r="U1429" s="262"/>
      <c r="V1429" s="262"/>
      <c r="W1429" s="262"/>
      <c r="X1429" s="262"/>
      <c r="Y1429" s="262"/>
      <c r="Z1429" s="262"/>
      <c r="AA1429" s="262"/>
      <c r="AB1429" s="262"/>
      <c r="AC1429" s="262"/>
      <c r="AD1429" s="262"/>
      <c r="AE1429" s="262"/>
      <c r="AF1429" s="262"/>
      <c r="AG1429" s="37"/>
      <c r="AH1429" s="37"/>
    </row>
    <row r="1430" spans="1:34">
      <c r="A1430" s="666">
        <v>44060</v>
      </c>
      <c r="B1430" s="115" t="s">
        <v>154</v>
      </c>
      <c r="C1430" s="23">
        <v>882257318</v>
      </c>
      <c r="D1430" s="115" t="s">
        <v>139</v>
      </c>
      <c r="E1430" s="115" t="s">
        <v>140</v>
      </c>
      <c r="F1430" s="665" t="s">
        <v>6190</v>
      </c>
      <c r="G1430" s="37"/>
      <c r="H1430" s="265"/>
      <c r="I1430" s="265">
        <v>44062</v>
      </c>
      <c r="J1430" s="115"/>
      <c r="K1430" s="629"/>
      <c r="L1430" s="37"/>
      <c r="M1430" s="678" t="s">
        <v>280</v>
      </c>
      <c r="N1430" s="642"/>
      <c r="O1430" s="645"/>
      <c r="P1430" s="262"/>
      <c r="Q1430" s="629"/>
      <c r="R1430" s="262"/>
      <c r="S1430" s="262"/>
      <c r="T1430" s="262"/>
      <c r="U1430" s="262"/>
      <c r="V1430" s="262"/>
      <c r="W1430" s="262"/>
      <c r="X1430" s="262"/>
      <c r="Y1430" s="262"/>
      <c r="Z1430" s="262"/>
      <c r="AA1430" s="262"/>
      <c r="AB1430" s="262"/>
      <c r="AC1430" s="262"/>
      <c r="AD1430" s="262"/>
      <c r="AE1430" s="262"/>
      <c r="AF1430" s="262"/>
      <c r="AG1430" s="37"/>
      <c r="AH1430" s="37"/>
    </row>
    <row r="1431" spans="1:34">
      <c r="A1431" s="666">
        <v>44057</v>
      </c>
      <c r="B1431" s="115" t="s">
        <v>154</v>
      </c>
      <c r="C1431" s="23">
        <v>882257442</v>
      </c>
      <c r="D1431" s="115" t="s">
        <v>139</v>
      </c>
      <c r="E1431" s="115" t="s">
        <v>140</v>
      </c>
      <c r="F1431" s="665"/>
      <c r="G1431" s="37"/>
      <c r="H1431" s="265"/>
      <c r="I1431" s="265">
        <v>44071</v>
      </c>
      <c r="J1431" s="115"/>
      <c r="K1431" s="629"/>
      <c r="L1431" s="37"/>
      <c r="M1431" s="678" t="s">
        <v>195</v>
      </c>
      <c r="N1431" s="642"/>
      <c r="O1431" s="645"/>
      <c r="P1431" s="262"/>
      <c r="Q1431" s="629"/>
      <c r="R1431" s="262"/>
      <c r="S1431" s="262"/>
      <c r="T1431" s="262"/>
      <c r="U1431" s="262"/>
      <c r="V1431" s="262"/>
      <c r="W1431" s="262"/>
      <c r="X1431" s="262"/>
      <c r="Y1431" s="262"/>
      <c r="Z1431" s="262"/>
      <c r="AA1431" s="262"/>
      <c r="AB1431" s="262"/>
      <c r="AC1431" s="262"/>
      <c r="AD1431" s="262"/>
      <c r="AE1431" s="262"/>
      <c r="AF1431" s="262"/>
      <c r="AG1431" s="37"/>
      <c r="AH1431" s="37"/>
    </row>
    <row r="1432" spans="1:34">
      <c r="A1432" s="666">
        <v>44060</v>
      </c>
      <c r="B1432" s="115" t="s">
        <v>146</v>
      </c>
      <c r="C1432" s="23">
        <v>882257596</v>
      </c>
      <c r="D1432" s="115" t="s">
        <v>139</v>
      </c>
      <c r="E1432" s="115" t="s">
        <v>140</v>
      </c>
      <c r="F1432" s="665" t="s">
        <v>6191</v>
      </c>
      <c r="G1432" s="265"/>
      <c r="H1432" s="265"/>
      <c r="I1432" s="265">
        <v>44075</v>
      </c>
      <c r="J1432" s="115"/>
      <c r="K1432" s="629"/>
      <c r="L1432" s="37"/>
      <c r="M1432" s="678" t="s">
        <v>195</v>
      </c>
      <c r="N1432" s="642"/>
      <c r="O1432" s="645"/>
      <c r="P1432" s="262"/>
      <c r="Q1432" s="629"/>
      <c r="R1432" s="262"/>
      <c r="S1432" s="262"/>
      <c r="T1432" s="262"/>
      <c r="U1432" s="262"/>
      <c r="V1432" s="262"/>
      <c r="W1432" s="262"/>
      <c r="X1432" s="262"/>
      <c r="Y1432" s="262"/>
      <c r="Z1432" s="262"/>
      <c r="AA1432" s="262"/>
      <c r="AB1432" s="262"/>
      <c r="AC1432" s="262"/>
      <c r="AD1432" s="262"/>
      <c r="AE1432" s="262"/>
      <c r="AF1432" s="262"/>
      <c r="AG1432" s="37"/>
      <c r="AH1432" s="37"/>
    </row>
    <row r="1433" spans="1:34">
      <c r="A1433" s="265">
        <v>44046</v>
      </c>
      <c r="B1433" s="115" t="s">
        <v>281</v>
      </c>
      <c r="C1433" s="37">
        <v>882258802</v>
      </c>
      <c r="D1433" s="115" t="s">
        <v>139</v>
      </c>
      <c r="E1433" s="115" t="s">
        <v>140</v>
      </c>
      <c r="F1433" s="115" t="s">
        <v>663</v>
      </c>
      <c r="G1433" s="37"/>
      <c r="H1433" s="265">
        <v>44046</v>
      </c>
      <c r="I1433" s="265"/>
      <c r="J1433" s="37"/>
      <c r="K1433" s="629"/>
      <c r="L1433" s="37">
        <v>90</v>
      </c>
      <c r="M1433" s="678" t="s">
        <v>197</v>
      </c>
      <c r="N1433" s="37"/>
      <c r="O1433" s="37"/>
      <c r="P1433" s="37"/>
      <c r="Q1433" s="37"/>
      <c r="R1433" s="37"/>
      <c r="S1433" s="84"/>
      <c r="T1433" s="84"/>
      <c r="U1433" s="84"/>
      <c r="V1433" s="84"/>
      <c r="W1433" s="84"/>
      <c r="X1433" s="84"/>
      <c r="Y1433" s="84"/>
      <c r="Z1433" s="84"/>
      <c r="AA1433" s="84"/>
      <c r="AB1433" s="84"/>
      <c r="AC1433" s="84"/>
      <c r="AD1433" s="84"/>
      <c r="AE1433" s="84"/>
      <c r="AF1433" s="84"/>
      <c r="AG1433" s="84"/>
      <c r="AH1433" s="84"/>
    </row>
    <row r="1434" spans="1:34">
      <c r="A1434" s="265">
        <v>44049</v>
      </c>
      <c r="B1434" s="115" t="s">
        <v>156</v>
      </c>
      <c r="C1434" s="37">
        <v>882258901</v>
      </c>
      <c r="D1434" s="115" t="s">
        <v>139</v>
      </c>
      <c r="E1434" s="115" t="s">
        <v>140</v>
      </c>
      <c r="F1434" s="37"/>
      <c r="G1434" s="37"/>
      <c r="H1434" s="265"/>
      <c r="I1434" s="265">
        <v>44059</v>
      </c>
      <c r="J1434" s="115"/>
      <c r="K1434" s="629"/>
      <c r="L1434" s="37"/>
      <c r="M1434" s="678"/>
      <c r="N1434" s="642"/>
      <c r="O1434" s="645"/>
      <c r="P1434" s="262"/>
      <c r="Q1434" s="629"/>
      <c r="R1434" s="262"/>
      <c r="S1434" s="84"/>
      <c r="T1434" s="84"/>
      <c r="U1434" s="84"/>
      <c r="V1434" s="84"/>
      <c r="W1434" s="84"/>
      <c r="X1434" s="84"/>
      <c r="Y1434" s="84"/>
      <c r="Z1434" s="84"/>
      <c r="AA1434" s="84"/>
      <c r="AB1434" s="84"/>
      <c r="AC1434" s="84"/>
      <c r="AD1434" s="84"/>
      <c r="AE1434" s="84"/>
      <c r="AF1434" s="84"/>
      <c r="AG1434" s="84"/>
      <c r="AH1434" s="84"/>
    </row>
    <row r="1435" spans="1:34">
      <c r="A1435" s="666">
        <v>44054</v>
      </c>
      <c r="B1435" s="115" t="s">
        <v>149</v>
      </c>
      <c r="C1435" s="37">
        <v>882258902</v>
      </c>
      <c r="D1435" s="115" t="s">
        <v>139</v>
      </c>
      <c r="E1435" s="115" t="s">
        <v>100</v>
      </c>
      <c r="F1435" s="665"/>
      <c r="G1435" s="37"/>
      <c r="H1435" s="265"/>
      <c r="I1435" s="265">
        <v>44085</v>
      </c>
      <c r="J1435" s="115"/>
      <c r="K1435" s="629"/>
      <c r="L1435" s="37"/>
      <c r="M1435" s="678"/>
      <c r="N1435" s="642"/>
      <c r="O1435" s="645"/>
      <c r="P1435" s="262"/>
      <c r="Q1435" s="629"/>
      <c r="R1435" s="262"/>
      <c r="S1435" s="84"/>
      <c r="T1435" s="84"/>
      <c r="U1435" s="84"/>
      <c r="V1435" s="84"/>
      <c r="W1435" s="84"/>
      <c r="X1435" s="84"/>
      <c r="Y1435" s="84"/>
      <c r="Z1435" s="84"/>
      <c r="AA1435" s="84"/>
      <c r="AB1435" s="84"/>
      <c r="AC1435" s="84"/>
      <c r="AD1435" s="84"/>
      <c r="AE1435" s="84"/>
      <c r="AF1435" s="84"/>
      <c r="AG1435" s="84"/>
      <c r="AH1435" s="84"/>
    </row>
    <row r="1436" spans="1:34">
      <c r="A1436" s="666">
        <v>44055</v>
      </c>
      <c r="B1436" s="115" t="s">
        <v>154</v>
      </c>
      <c r="C1436" s="37">
        <v>882259089</v>
      </c>
      <c r="D1436" s="115" t="s">
        <v>139</v>
      </c>
      <c r="E1436" s="115" t="s">
        <v>140</v>
      </c>
      <c r="F1436" s="665" t="s">
        <v>168</v>
      </c>
      <c r="G1436" s="37"/>
      <c r="H1436" s="265"/>
      <c r="I1436" s="265">
        <v>44070</v>
      </c>
      <c r="J1436" s="115"/>
      <c r="K1436" s="629"/>
      <c r="L1436" s="37"/>
      <c r="M1436" s="678"/>
      <c r="N1436" s="642"/>
      <c r="O1436" s="645"/>
      <c r="P1436" s="262"/>
      <c r="Q1436" s="629"/>
      <c r="R1436" s="262"/>
      <c r="S1436" s="84"/>
      <c r="T1436" s="84"/>
      <c r="U1436" s="84"/>
      <c r="V1436" s="84"/>
      <c r="W1436" s="84"/>
      <c r="X1436" s="84"/>
      <c r="Y1436" s="84"/>
      <c r="Z1436" s="84"/>
      <c r="AA1436" s="84"/>
      <c r="AB1436" s="84"/>
      <c r="AC1436" s="84"/>
      <c r="AD1436" s="84"/>
      <c r="AE1436" s="84"/>
      <c r="AF1436" s="84"/>
      <c r="AG1436" s="84"/>
      <c r="AH1436" s="84"/>
    </row>
    <row r="1437" spans="1:34">
      <c r="A1437" s="265">
        <v>44046</v>
      </c>
      <c r="B1437" s="115" t="s">
        <v>194</v>
      </c>
      <c r="C1437" s="37">
        <v>882259575</v>
      </c>
      <c r="D1437" s="115" t="s">
        <v>139</v>
      </c>
      <c r="E1437" s="115" t="s">
        <v>140</v>
      </c>
      <c r="F1437" s="115" t="s">
        <v>315</v>
      </c>
      <c r="G1437" s="37"/>
      <c r="H1437" s="37"/>
      <c r="I1437" s="265">
        <v>44054</v>
      </c>
      <c r="J1437" s="37"/>
      <c r="K1437" s="629"/>
      <c r="L1437" s="37"/>
      <c r="M1437" s="678" t="s">
        <v>251</v>
      </c>
      <c r="N1437" s="37"/>
      <c r="O1437" s="37"/>
      <c r="P1437" s="37"/>
      <c r="Q1437" s="37"/>
      <c r="R1437" s="37"/>
      <c r="S1437" s="84"/>
      <c r="T1437" s="84"/>
      <c r="U1437" s="84"/>
      <c r="V1437" s="84"/>
      <c r="W1437" s="84"/>
      <c r="X1437" s="84"/>
      <c r="Y1437" s="84"/>
      <c r="Z1437" s="84"/>
      <c r="AA1437" s="84"/>
      <c r="AB1437" s="84"/>
      <c r="AC1437" s="84"/>
      <c r="AD1437" s="84"/>
      <c r="AE1437" s="84"/>
      <c r="AF1437" s="84"/>
      <c r="AG1437" s="84"/>
      <c r="AH1437" s="84"/>
    </row>
    <row r="1438" spans="1:34">
      <c r="A1438" s="265">
        <v>44070</v>
      </c>
      <c r="B1438" s="115" t="s">
        <v>138</v>
      </c>
      <c r="C1438" s="37">
        <v>880083441</v>
      </c>
      <c r="D1438" s="115" t="s">
        <v>139</v>
      </c>
      <c r="E1438" s="115" t="s">
        <v>140</v>
      </c>
      <c r="F1438" s="115" t="s">
        <v>181</v>
      </c>
      <c r="G1438" s="37"/>
      <c r="H1438" s="265">
        <v>44070</v>
      </c>
      <c r="I1438" s="265">
        <v>44081</v>
      </c>
      <c r="J1438" s="115" t="s">
        <v>181</v>
      </c>
      <c r="K1438" s="629"/>
      <c r="L1438" s="37">
        <v>64.56</v>
      </c>
      <c r="M1438" s="115" t="s">
        <v>6192</v>
      </c>
      <c r="N1438" s="37"/>
      <c r="O1438" s="37"/>
      <c r="P1438" s="37"/>
      <c r="Q1438" s="37"/>
      <c r="R1438" s="37"/>
      <c r="S1438" s="37"/>
      <c r="T1438" s="37"/>
      <c r="U1438" s="37"/>
      <c r="V1438" s="37"/>
      <c r="W1438" s="37"/>
      <c r="X1438" s="37"/>
      <c r="Y1438" s="37"/>
      <c r="Z1438" s="37"/>
      <c r="AA1438" s="37"/>
      <c r="AB1438" s="37"/>
      <c r="AC1438" s="37"/>
      <c r="AD1438" s="37"/>
      <c r="AE1438" s="37"/>
      <c r="AF1438" s="37"/>
      <c r="AG1438" s="37"/>
      <c r="AH1438" s="37"/>
    </row>
    <row r="1439" spans="1:34">
      <c r="A1439" s="265">
        <v>44070</v>
      </c>
      <c r="B1439" s="115" t="s">
        <v>138</v>
      </c>
      <c r="C1439" s="37">
        <v>880106060</v>
      </c>
      <c r="D1439" s="115" t="s">
        <v>152</v>
      </c>
      <c r="E1439" s="115" t="s">
        <v>140</v>
      </c>
      <c r="F1439" s="115" t="s">
        <v>142</v>
      </c>
      <c r="G1439" s="37"/>
      <c r="H1439" s="265">
        <v>44070</v>
      </c>
      <c r="I1439" s="265">
        <v>44085</v>
      </c>
      <c r="J1439" s="115" t="s">
        <v>142</v>
      </c>
      <c r="K1439" s="629"/>
      <c r="L1439" s="37">
        <v>223.5</v>
      </c>
      <c r="M1439" s="37"/>
      <c r="N1439" s="37"/>
      <c r="O1439" s="37"/>
      <c r="P1439" s="37"/>
      <c r="Q1439" s="37"/>
      <c r="R1439" s="37"/>
      <c r="S1439" s="37"/>
      <c r="T1439" s="37"/>
      <c r="U1439" s="37"/>
      <c r="V1439" s="37"/>
      <c r="W1439" s="37"/>
      <c r="X1439" s="37"/>
      <c r="Y1439" s="37"/>
      <c r="Z1439" s="37"/>
      <c r="AA1439" s="37"/>
      <c r="AB1439" s="37"/>
      <c r="AC1439" s="37"/>
      <c r="AD1439" s="37"/>
      <c r="AE1439" s="37"/>
      <c r="AF1439" s="37"/>
      <c r="AG1439" s="37"/>
      <c r="AH1439" s="37"/>
    </row>
    <row r="1440" spans="1:34">
      <c r="A1440" s="265">
        <v>44070</v>
      </c>
      <c r="B1440" s="115" t="s">
        <v>138</v>
      </c>
      <c r="C1440" s="37">
        <v>880225762</v>
      </c>
      <c r="D1440" s="115" t="s">
        <v>139</v>
      </c>
      <c r="E1440" s="115" t="s">
        <v>140</v>
      </c>
      <c r="F1440" s="115" t="s">
        <v>294</v>
      </c>
      <c r="G1440" s="37"/>
      <c r="H1440" s="265">
        <v>44070</v>
      </c>
      <c r="I1440" s="265">
        <v>44081</v>
      </c>
      <c r="J1440" s="115" t="s">
        <v>294</v>
      </c>
      <c r="K1440" s="629"/>
      <c r="L1440" s="37">
        <v>1507</v>
      </c>
      <c r="M1440" s="115" t="s">
        <v>6193</v>
      </c>
      <c r="N1440" s="37"/>
      <c r="O1440" s="37"/>
      <c r="P1440" s="37"/>
      <c r="Q1440" s="37"/>
      <c r="R1440" s="37"/>
      <c r="S1440" s="37"/>
      <c r="T1440" s="37"/>
      <c r="U1440" s="37"/>
      <c r="V1440" s="37"/>
      <c r="W1440" s="37"/>
      <c r="X1440" s="37"/>
      <c r="Y1440" s="37"/>
      <c r="Z1440" s="37"/>
      <c r="AA1440" s="37"/>
      <c r="AB1440" s="37"/>
      <c r="AC1440" s="37"/>
      <c r="AD1440" s="37"/>
      <c r="AE1440" s="37"/>
      <c r="AF1440" s="37"/>
      <c r="AG1440" s="37"/>
      <c r="AH1440" s="37"/>
    </row>
    <row r="1441" spans="1:34">
      <c r="A1441" s="265">
        <v>44070</v>
      </c>
      <c r="B1441" s="115" t="s">
        <v>138</v>
      </c>
      <c r="C1441" s="37">
        <v>881009636</v>
      </c>
      <c r="D1441" s="115" t="s">
        <v>139</v>
      </c>
      <c r="E1441" s="115" t="s">
        <v>140</v>
      </c>
      <c r="F1441" s="115" t="s">
        <v>142</v>
      </c>
      <c r="G1441" s="265">
        <v>44070</v>
      </c>
      <c r="H1441" s="37"/>
      <c r="I1441" s="265">
        <v>44071</v>
      </c>
      <c r="J1441" s="115" t="s">
        <v>142</v>
      </c>
      <c r="K1441" s="629"/>
      <c r="L1441" s="37"/>
      <c r="M1441" s="115" t="s">
        <v>280</v>
      </c>
      <c r="N1441" s="37"/>
      <c r="O1441" s="37"/>
      <c r="P1441" s="37"/>
      <c r="Q1441" s="37"/>
      <c r="R1441" s="37"/>
      <c r="S1441" s="37"/>
      <c r="T1441" s="37"/>
      <c r="U1441" s="37"/>
      <c r="V1441" s="37"/>
      <c r="W1441" s="37"/>
      <c r="X1441" s="37"/>
      <c r="Y1441" s="37"/>
      <c r="Z1441" s="37"/>
      <c r="AA1441" s="37"/>
      <c r="AB1441" s="37"/>
      <c r="AC1441" s="37"/>
      <c r="AD1441" s="37"/>
      <c r="AE1441" s="37"/>
      <c r="AF1441" s="37"/>
      <c r="AG1441" s="37"/>
      <c r="AH1441" s="37"/>
    </row>
    <row r="1442" spans="1:34">
      <c r="A1442" s="265">
        <v>44070</v>
      </c>
      <c r="B1442" s="115" t="s">
        <v>138</v>
      </c>
      <c r="C1442" s="37">
        <v>881450961</v>
      </c>
      <c r="D1442" s="115" t="s">
        <v>152</v>
      </c>
      <c r="E1442" s="115" t="s">
        <v>140</v>
      </c>
      <c r="F1442" s="115" t="s">
        <v>181</v>
      </c>
      <c r="G1442" s="265">
        <v>44070</v>
      </c>
      <c r="H1442" s="265">
        <v>44070</v>
      </c>
      <c r="I1442" s="265">
        <v>44085</v>
      </c>
      <c r="J1442" s="115" t="s">
        <v>181</v>
      </c>
      <c r="K1442" s="629"/>
      <c r="L1442" s="37">
        <v>48</v>
      </c>
      <c r="M1442" s="115" t="s">
        <v>6194</v>
      </c>
      <c r="N1442" s="37"/>
      <c r="O1442" s="37"/>
      <c r="P1442" s="37"/>
      <c r="Q1442" s="37"/>
      <c r="R1442" s="37"/>
      <c r="S1442" s="37"/>
      <c r="T1442" s="37"/>
      <c r="U1442" s="37"/>
      <c r="V1442" s="37"/>
      <c r="W1442" s="37"/>
      <c r="X1442" s="37"/>
      <c r="Y1442" s="37"/>
      <c r="Z1442" s="37"/>
      <c r="AA1442" s="37"/>
      <c r="AB1442" s="37"/>
      <c r="AC1442" s="37"/>
      <c r="AD1442" s="37"/>
      <c r="AE1442" s="37"/>
      <c r="AF1442" s="37"/>
      <c r="AG1442" s="37"/>
      <c r="AH1442" s="37"/>
    </row>
    <row r="1443" spans="1:34">
      <c r="A1443" s="265">
        <v>44049</v>
      </c>
      <c r="B1443" s="115" t="s">
        <v>227</v>
      </c>
      <c r="C1443" s="37">
        <v>882259977</v>
      </c>
      <c r="D1443" s="115" t="s">
        <v>139</v>
      </c>
      <c r="E1443" s="115" t="s">
        <v>140</v>
      </c>
      <c r="F1443" s="115" t="s">
        <v>142</v>
      </c>
      <c r="G1443" s="37"/>
      <c r="H1443" s="265"/>
      <c r="I1443" s="265">
        <v>44063</v>
      </c>
      <c r="J1443" s="115"/>
      <c r="K1443" s="629"/>
      <c r="L1443" s="37"/>
      <c r="M1443" s="678" t="s">
        <v>6195</v>
      </c>
      <c r="N1443" s="629">
        <v>500</v>
      </c>
      <c r="O1443" s="645"/>
      <c r="P1443" s="262"/>
      <c r="Q1443" s="629"/>
      <c r="R1443" s="262"/>
      <c r="S1443" s="84"/>
      <c r="T1443" s="84"/>
      <c r="U1443" s="84"/>
      <c r="V1443" s="84"/>
      <c r="W1443" s="84"/>
      <c r="X1443" s="84"/>
      <c r="Y1443" s="84"/>
      <c r="Z1443" s="84"/>
      <c r="AA1443" s="84"/>
      <c r="AB1443" s="84"/>
      <c r="AC1443" s="84"/>
      <c r="AD1443" s="84"/>
      <c r="AE1443" s="84"/>
      <c r="AF1443" s="84"/>
      <c r="AG1443" s="84"/>
      <c r="AH1443" s="84"/>
    </row>
    <row r="1444" spans="1:34">
      <c r="A1444" s="666">
        <v>44063</v>
      </c>
      <c r="B1444" s="115" t="s">
        <v>156</v>
      </c>
      <c r="C1444" s="84">
        <v>882260143</v>
      </c>
      <c r="D1444" s="115" t="s">
        <v>139</v>
      </c>
      <c r="E1444" s="115" t="s">
        <v>140</v>
      </c>
      <c r="F1444" s="665" t="s">
        <v>6196</v>
      </c>
      <c r="G1444" s="37"/>
      <c r="H1444" s="265"/>
      <c r="I1444" s="265">
        <v>44074</v>
      </c>
      <c r="J1444" s="115"/>
      <c r="K1444" s="629"/>
      <c r="L1444" s="37"/>
      <c r="M1444" s="678"/>
      <c r="N1444" s="642"/>
      <c r="O1444" s="645"/>
      <c r="P1444" s="262"/>
      <c r="Q1444" s="629"/>
      <c r="R1444" s="262"/>
      <c r="S1444" s="84"/>
      <c r="T1444" s="84"/>
      <c r="U1444" s="84"/>
      <c r="V1444" s="84"/>
      <c r="W1444" s="84"/>
      <c r="X1444" s="84"/>
      <c r="Y1444" s="84"/>
      <c r="Z1444" s="84"/>
      <c r="AA1444" s="84"/>
      <c r="AB1444" s="84"/>
      <c r="AC1444" s="84"/>
      <c r="AD1444" s="84"/>
      <c r="AE1444" s="84"/>
      <c r="AF1444" s="84"/>
      <c r="AG1444" s="84"/>
      <c r="AH1444" s="84"/>
    </row>
    <row r="1445" spans="1:34">
      <c r="A1445" s="666">
        <v>44053</v>
      </c>
      <c r="B1445" s="115" t="s">
        <v>154</v>
      </c>
      <c r="C1445" s="37">
        <v>882260752</v>
      </c>
      <c r="D1445" s="115" t="s">
        <v>139</v>
      </c>
      <c r="E1445" s="115" t="s">
        <v>140</v>
      </c>
      <c r="F1445" s="665"/>
      <c r="G1445" s="37"/>
      <c r="H1445" s="265"/>
      <c r="I1445" s="265">
        <v>44067</v>
      </c>
      <c r="J1445" s="115"/>
      <c r="K1445" s="629"/>
      <c r="L1445" s="37"/>
      <c r="M1445" s="678" t="s">
        <v>195</v>
      </c>
      <c r="N1445" s="642"/>
      <c r="O1445" s="645"/>
      <c r="P1445" s="262"/>
      <c r="Q1445" s="629"/>
      <c r="R1445" s="262"/>
      <c r="S1445" s="84"/>
      <c r="T1445" s="84"/>
      <c r="U1445" s="84"/>
      <c r="V1445" s="84"/>
      <c r="W1445" s="84"/>
      <c r="X1445" s="84"/>
      <c r="Y1445" s="84"/>
      <c r="Z1445" s="84"/>
      <c r="AA1445" s="84"/>
      <c r="AB1445" s="84"/>
      <c r="AC1445" s="84"/>
      <c r="AD1445" s="84"/>
      <c r="AE1445" s="84"/>
      <c r="AF1445" s="84"/>
      <c r="AG1445" s="84"/>
      <c r="AH1445" s="84"/>
    </row>
    <row r="1446" spans="1:34">
      <c r="A1446" s="265">
        <v>44047</v>
      </c>
      <c r="B1446" s="115" t="s">
        <v>146</v>
      </c>
      <c r="C1446" s="37">
        <v>882263559</v>
      </c>
      <c r="D1446" s="115" t="s">
        <v>139</v>
      </c>
      <c r="E1446" s="115" t="s">
        <v>140</v>
      </c>
      <c r="F1446" s="115" t="s">
        <v>142</v>
      </c>
      <c r="G1446" s="37"/>
      <c r="H1446" s="37"/>
      <c r="I1446" s="265">
        <v>44062</v>
      </c>
      <c r="J1446" s="37"/>
      <c r="K1446" s="629"/>
      <c r="L1446" s="37"/>
      <c r="M1446" s="678" t="s">
        <v>195</v>
      </c>
      <c r="N1446" s="37"/>
      <c r="O1446" s="37"/>
      <c r="P1446" s="37"/>
      <c r="Q1446" s="37"/>
      <c r="R1446" s="37"/>
      <c r="S1446" s="84"/>
      <c r="T1446" s="84"/>
      <c r="U1446" s="84"/>
      <c r="V1446" s="84"/>
      <c r="W1446" s="84"/>
      <c r="X1446" s="84"/>
      <c r="Y1446" s="84"/>
      <c r="Z1446" s="84"/>
      <c r="AA1446" s="84"/>
      <c r="AB1446" s="84"/>
      <c r="AC1446" s="84"/>
      <c r="AD1446" s="84"/>
      <c r="AE1446" s="84"/>
      <c r="AF1446" s="84"/>
      <c r="AG1446" s="84"/>
      <c r="AH1446" s="84"/>
    </row>
    <row r="1447" spans="1:34">
      <c r="A1447" s="265">
        <v>44046</v>
      </c>
      <c r="B1447" s="115" t="s">
        <v>178</v>
      </c>
      <c r="C1447" s="37">
        <v>882264245</v>
      </c>
      <c r="D1447" s="115" t="s">
        <v>139</v>
      </c>
      <c r="E1447" s="115" t="s">
        <v>140</v>
      </c>
      <c r="F1447" s="115" t="s">
        <v>142</v>
      </c>
      <c r="G1447" s="37"/>
      <c r="H1447" s="37"/>
      <c r="I1447" s="265">
        <v>44077</v>
      </c>
      <c r="J1447" s="37"/>
      <c r="K1447" s="629"/>
      <c r="L1447" s="37"/>
      <c r="M1447" s="572"/>
      <c r="N1447" s="37"/>
      <c r="O1447" s="37"/>
      <c r="P1447" s="37"/>
      <c r="Q1447" s="37"/>
      <c r="R1447" s="37"/>
      <c r="S1447" s="84"/>
      <c r="T1447" s="84"/>
      <c r="U1447" s="84"/>
      <c r="V1447" s="84"/>
      <c r="W1447" s="84"/>
      <c r="X1447" s="84"/>
      <c r="Y1447" s="84"/>
      <c r="Z1447" s="84"/>
      <c r="AA1447" s="84"/>
      <c r="AB1447" s="84"/>
      <c r="AC1447" s="84"/>
      <c r="AD1447" s="84"/>
      <c r="AE1447" s="84"/>
      <c r="AF1447" s="84"/>
      <c r="AG1447" s="84"/>
      <c r="AH1447" s="84"/>
    </row>
    <row r="1448" spans="1:34">
      <c r="A1448" s="666">
        <v>44055</v>
      </c>
      <c r="B1448" s="115" t="s">
        <v>194</v>
      </c>
      <c r="C1448" s="486">
        <v>882268176</v>
      </c>
      <c r="D1448" s="115" t="s">
        <v>139</v>
      </c>
      <c r="E1448" s="115" t="s">
        <v>140</v>
      </c>
      <c r="F1448" s="665" t="s">
        <v>142</v>
      </c>
      <c r="G1448" s="665">
        <v>44072</v>
      </c>
      <c r="H1448" s="666">
        <v>44074</v>
      </c>
      <c r="I1448" s="666">
        <v>44085</v>
      </c>
      <c r="J1448" s="665" t="s">
        <v>315</v>
      </c>
      <c r="K1448" s="680" t="s">
        <v>544</v>
      </c>
      <c r="L1448" s="486">
        <v>80</v>
      </c>
      <c r="M1448" s="678" t="s">
        <v>402</v>
      </c>
      <c r="N1448" s="680"/>
      <c r="O1448" s="115"/>
      <c r="P1448" s="486"/>
      <c r="Q1448" s="486"/>
      <c r="R1448" s="486"/>
      <c r="S1448" s="84"/>
      <c r="T1448" s="84"/>
      <c r="U1448" s="84"/>
      <c r="V1448" s="84"/>
      <c r="W1448" s="84"/>
      <c r="X1448" s="84"/>
      <c r="Y1448" s="84"/>
      <c r="Z1448" s="84"/>
      <c r="AA1448" s="84"/>
      <c r="AB1448" s="84"/>
      <c r="AC1448" s="84"/>
      <c r="AD1448" s="84"/>
      <c r="AE1448" s="84"/>
      <c r="AF1448" s="84"/>
      <c r="AG1448" s="84"/>
      <c r="AH1448" s="84"/>
    </row>
    <row r="1449" spans="1:34">
      <c r="A1449" s="265">
        <v>44047</v>
      </c>
      <c r="B1449" s="115" t="s">
        <v>206</v>
      </c>
      <c r="C1449" s="37">
        <v>882270916</v>
      </c>
      <c r="D1449" s="115" t="s">
        <v>139</v>
      </c>
      <c r="E1449" s="115" t="s">
        <v>140</v>
      </c>
      <c r="F1449" s="37"/>
      <c r="G1449" s="265">
        <v>44054</v>
      </c>
      <c r="H1449" s="265">
        <v>44054</v>
      </c>
      <c r="I1449" s="265">
        <v>44063</v>
      </c>
      <c r="J1449" s="115" t="s">
        <v>6197</v>
      </c>
      <c r="K1449" s="629"/>
      <c r="L1449" s="37">
        <v>1884.14</v>
      </c>
      <c r="M1449" s="678" t="s">
        <v>6198</v>
      </c>
      <c r="N1449" s="37"/>
      <c r="O1449" s="37"/>
      <c r="P1449" s="37"/>
      <c r="Q1449" s="37"/>
      <c r="R1449" s="37"/>
      <c r="S1449" s="84"/>
      <c r="T1449" s="84"/>
      <c r="U1449" s="84"/>
      <c r="V1449" s="84"/>
      <c r="W1449" s="84"/>
      <c r="X1449" s="84"/>
      <c r="Y1449" s="84"/>
      <c r="Z1449" s="84"/>
      <c r="AA1449" s="84"/>
      <c r="AB1449" s="84"/>
      <c r="AC1449" s="84"/>
      <c r="AD1449" s="84"/>
      <c r="AE1449" s="84"/>
      <c r="AF1449" s="84"/>
      <c r="AG1449" s="84"/>
      <c r="AH1449" s="84"/>
    </row>
    <row r="1450" spans="1:34">
      <c r="A1450" s="265">
        <v>44050</v>
      </c>
      <c r="B1450" s="115" t="s">
        <v>149</v>
      </c>
      <c r="C1450" s="37">
        <v>882272931</v>
      </c>
      <c r="D1450" s="115" t="s">
        <v>152</v>
      </c>
      <c r="E1450" s="115" t="s">
        <v>140</v>
      </c>
      <c r="F1450" s="115" t="s">
        <v>142</v>
      </c>
      <c r="G1450" s="37"/>
      <c r="H1450" s="265"/>
      <c r="I1450" s="265">
        <v>44064</v>
      </c>
      <c r="J1450" s="115"/>
      <c r="K1450" s="629"/>
      <c r="L1450" s="37"/>
      <c r="M1450" s="678" t="s">
        <v>6199</v>
      </c>
      <c r="N1450" s="629">
        <v>300</v>
      </c>
      <c r="O1450" s="645"/>
      <c r="P1450" s="262"/>
      <c r="Q1450" s="629"/>
      <c r="R1450" s="262"/>
      <c r="S1450" s="84"/>
      <c r="T1450" s="84"/>
      <c r="U1450" s="84"/>
      <c r="V1450" s="84"/>
      <c r="W1450" s="84"/>
      <c r="X1450" s="84"/>
      <c r="Y1450" s="84"/>
      <c r="Z1450" s="84"/>
      <c r="AA1450" s="84"/>
      <c r="AB1450" s="84"/>
      <c r="AC1450" s="84"/>
      <c r="AD1450" s="84"/>
      <c r="AE1450" s="84"/>
      <c r="AF1450" s="84"/>
      <c r="AG1450" s="84"/>
      <c r="AH1450" s="84"/>
    </row>
    <row r="1451" spans="1:34">
      <c r="A1451" s="265">
        <v>44071</v>
      </c>
      <c r="B1451" s="115" t="s">
        <v>156</v>
      </c>
      <c r="C1451" s="37">
        <v>882279794</v>
      </c>
      <c r="D1451" s="115" t="s">
        <v>139</v>
      </c>
      <c r="E1451" s="115" t="s">
        <v>140</v>
      </c>
      <c r="F1451" s="37"/>
      <c r="G1451" s="37"/>
      <c r="H1451" s="37"/>
      <c r="I1451" s="265">
        <v>44083</v>
      </c>
      <c r="J1451" s="37"/>
      <c r="K1451" s="629">
        <v>0</v>
      </c>
      <c r="L1451" s="37"/>
      <c r="M1451" s="572"/>
      <c r="N1451" s="84"/>
      <c r="O1451" s="84"/>
      <c r="P1451" s="84"/>
      <c r="Q1451" s="84"/>
      <c r="R1451" s="84"/>
      <c r="S1451" s="84"/>
      <c r="T1451" s="84"/>
      <c r="U1451" s="84"/>
      <c r="V1451" s="84"/>
      <c r="W1451" s="84"/>
      <c r="X1451" s="84"/>
      <c r="Y1451" s="84"/>
      <c r="Z1451" s="84"/>
      <c r="AA1451" s="84"/>
      <c r="AB1451" s="84"/>
      <c r="AC1451" s="84"/>
      <c r="AD1451" s="84"/>
      <c r="AE1451" s="84"/>
      <c r="AF1451" s="84"/>
      <c r="AG1451" s="84"/>
      <c r="AH1451" s="84"/>
    </row>
    <row r="1452" spans="1:34">
      <c r="A1452" s="265">
        <v>44050</v>
      </c>
      <c r="B1452" s="115" t="s">
        <v>281</v>
      </c>
      <c r="C1452" s="37">
        <v>882281361</v>
      </c>
      <c r="D1452" s="115" t="s">
        <v>152</v>
      </c>
      <c r="E1452" s="115" t="s">
        <v>140</v>
      </c>
      <c r="F1452" s="115" t="s">
        <v>200</v>
      </c>
      <c r="G1452" s="37"/>
      <c r="H1452" s="265"/>
      <c r="I1452" s="265">
        <v>44063</v>
      </c>
      <c r="J1452" s="115"/>
      <c r="K1452" s="629"/>
      <c r="L1452" s="37"/>
      <c r="M1452" s="678" t="s">
        <v>195</v>
      </c>
      <c r="N1452" s="642"/>
      <c r="O1452" s="645"/>
      <c r="P1452" s="262"/>
      <c r="Q1452" s="629"/>
      <c r="R1452" s="262"/>
      <c r="S1452" s="84"/>
      <c r="T1452" s="84"/>
      <c r="U1452" s="84"/>
      <c r="V1452" s="84"/>
      <c r="W1452" s="84"/>
      <c r="X1452" s="84"/>
      <c r="Y1452" s="84"/>
      <c r="Z1452" s="84"/>
      <c r="AA1452" s="84"/>
      <c r="AB1452" s="84"/>
      <c r="AC1452" s="84"/>
      <c r="AD1452" s="84"/>
      <c r="AE1452" s="84"/>
      <c r="AF1452" s="84"/>
      <c r="AG1452" s="84"/>
      <c r="AH1452" s="84"/>
    </row>
    <row r="1453" spans="1:34">
      <c r="A1453" s="265">
        <v>44071</v>
      </c>
      <c r="B1453" s="115" t="s">
        <v>146</v>
      </c>
      <c r="C1453" s="37">
        <v>882281959</v>
      </c>
      <c r="D1453" s="115" t="s">
        <v>139</v>
      </c>
      <c r="E1453" s="115" t="s">
        <v>140</v>
      </c>
      <c r="F1453" s="115" t="s">
        <v>142</v>
      </c>
      <c r="G1453" s="265">
        <v>44071</v>
      </c>
      <c r="H1453" s="265">
        <v>44071</v>
      </c>
      <c r="I1453" s="265">
        <v>44085</v>
      </c>
      <c r="J1453" s="115" t="s">
        <v>142</v>
      </c>
      <c r="K1453" s="680" t="s">
        <v>211</v>
      </c>
      <c r="L1453" s="37">
        <v>187.44</v>
      </c>
      <c r="M1453" s="682" t="s">
        <v>189</v>
      </c>
      <c r="N1453" s="84"/>
      <c r="O1453" s="84"/>
      <c r="P1453" s="84"/>
      <c r="Q1453" s="84"/>
      <c r="R1453" s="84"/>
      <c r="S1453" s="84"/>
      <c r="T1453" s="84"/>
      <c r="U1453" s="84"/>
      <c r="V1453" s="84"/>
      <c r="W1453" s="84"/>
      <c r="X1453" s="84"/>
      <c r="Y1453" s="84"/>
      <c r="Z1453" s="84"/>
      <c r="AA1453" s="84"/>
      <c r="AB1453" s="84"/>
      <c r="AC1453" s="84"/>
      <c r="AD1453" s="84"/>
      <c r="AE1453" s="84"/>
      <c r="AF1453" s="84"/>
      <c r="AG1453" s="84"/>
      <c r="AH1453" s="84"/>
    </row>
    <row r="1454" spans="1:34">
      <c r="A1454" s="666">
        <v>44060</v>
      </c>
      <c r="B1454" s="115" t="s">
        <v>154</v>
      </c>
      <c r="C1454" s="23">
        <v>882282146</v>
      </c>
      <c r="D1454" s="115" t="s">
        <v>139</v>
      </c>
      <c r="E1454" s="115" t="s">
        <v>100</v>
      </c>
      <c r="F1454" s="665"/>
      <c r="G1454" s="37"/>
      <c r="H1454" s="265"/>
      <c r="I1454" s="265">
        <v>44074</v>
      </c>
      <c r="J1454" s="115"/>
      <c r="K1454" s="629"/>
      <c r="L1454" s="37"/>
      <c r="M1454" s="678"/>
      <c r="N1454" s="642"/>
      <c r="O1454" s="645">
        <v>44063</v>
      </c>
      <c r="P1454" s="262">
        <v>17214.48</v>
      </c>
      <c r="Q1454" s="629"/>
      <c r="R1454" s="262"/>
      <c r="S1454" s="37"/>
      <c r="T1454" s="37"/>
      <c r="U1454" s="37"/>
      <c r="V1454" s="37"/>
      <c r="W1454" s="37"/>
      <c r="X1454" s="37"/>
      <c r="Y1454" s="37"/>
      <c r="Z1454" s="37"/>
      <c r="AA1454" s="37"/>
      <c r="AB1454" s="37"/>
      <c r="AC1454" s="37"/>
      <c r="AD1454" s="37"/>
      <c r="AE1454" s="37"/>
      <c r="AF1454" s="37"/>
      <c r="AG1454" s="37"/>
      <c r="AH1454" s="84"/>
    </row>
    <row r="1455" spans="1:34">
      <c r="A1455" s="666">
        <v>44055</v>
      </c>
      <c r="B1455" s="115" t="s">
        <v>149</v>
      </c>
      <c r="C1455" s="37">
        <v>882282677</v>
      </c>
      <c r="D1455" s="115" t="s">
        <v>139</v>
      </c>
      <c r="E1455" s="115" t="s">
        <v>140</v>
      </c>
      <c r="F1455" s="665" t="s">
        <v>200</v>
      </c>
      <c r="G1455" s="37"/>
      <c r="H1455" s="265">
        <v>44055</v>
      </c>
      <c r="I1455" s="265"/>
      <c r="J1455" s="115" t="s">
        <v>200</v>
      </c>
      <c r="K1455" s="629"/>
      <c r="L1455" s="37">
        <v>20</v>
      </c>
      <c r="M1455" s="678" t="s">
        <v>197</v>
      </c>
      <c r="N1455" s="642"/>
      <c r="O1455" s="645"/>
      <c r="P1455" s="262"/>
      <c r="Q1455" s="629"/>
      <c r="R1455" s="262"/>
      <c r="S1455" s="84"/>
      <c r="T1455" s="84"/>
      <c r="U1455" s="84"/>
      <c r="V1455" s="84"/>
      <c r="W1455" s="84"/>
      <c r="X1455" s="84"/>
      <c r="Y1455" s="84"/>
      <c r="Z1455" s="84"/>
      <c r="AA1455" s="84"/>
      <c r="AB1455" s="84"/>
      <c r="AC1455" s="84"/>
      <c r="AD1455" s="84"/>
      <c r="AE1455" s="84"/>
      <c r="AF1455" s="84"/>
      <c r="AG1455" s="84"/>
      <c r="AH1455" s="84"/>
    </row>
    <row r="1456" spans="1:34">
      <c r="A1456" s="666">
        <v>44013</v>
      </c>
      <c r="B1456" s="115" t="s">
        <v>167</v>
      </c>
      <c r="C1456" s="37">
        <v>882284262</v>
      </c>
      <c r="D1456" s="115" t="s">
        <v>139</v>
      </c>
      <c r="E1456" s="115" t="s">
        <v>181</v>
      </c>
      <c r="F1456" s="665" t="s">
        <v>142</v>
      </c>
      <c r="G1456" s="265">
        <v>44048</v>
      </c>
      <c r="H1456" s="265">
        <v>44048</v>
      </c>
      <c r="I1456" s="265">
        <v>44053</v>
      </c>
      <c r="J1456" s="115" t="s">
        <v>163</v>
      </c>
      <c r="K1456" s="629"/>
      <c r="L1456" s="37">
        <v>528.4</v>
      </c>
      <c r="M1456" s="572"/>
      <c r="N1456" s="37"/>
      <c r="O1456" s="37"/>
      <c r="P1456" s="37"/>
      <c r="Q1456" s="37"/>
      <c r="R1456" s="37"/>
      <c r="S1456" s="84"/>
      <c r="T1456" s="84"/>
      <c r="U1456" s="84"/>
      <c r="V1456" s="84"/>
      <c r="W1456" s="84"/>
      <c r="X1456" s="84"/>
      <c r="Y1456" s="84"/>
      <c r="Z1456" s="84"/>
      <c r="AA1456" s="84"/>
      <c r="AB1456" s="84"/>
      <c r="AC1456" s="84"/>
      <c r="AD1456" s="84"/>
      <c r="AE1456" s="84"/>
      <c r="AF1456" s="84"/>
      <c r="AG1456" s="84"/>
      <c r="AH1456" s="84"/>
    </row>
    <row r="1457" spans="1:34">
      <c r="A1457" s="666">
        <v>44013</v>
      </c>
      <c r="B1457" s="115" t="s">
        <v>167</v>
      </c>
      <c r="C1457" s="37">
        <v>882284262</v>
      </c>
      <c r="D1457" s="115" t="s">
        <v>139</v>
      </c>
      <c r="E1457" s="115" t="s">
        <v>140</v>
      </c>
      <c r="F1457" s="665" t="s">
        <v>6200</v>
      </c>
      <c r="G1457" s="265">
        <v>44053</v>
      </c>
      <c r="H1457" s="265">
        <v>44053</v>
      </c>
      <c r="I1457" s="37"/>
      <c r="J1457" s="115"/>
      <c r="K1457" s="629"/>
      <c r="L1457" s="37">
        <v>9.9</v>
      </c>
      <c r="M1457" s="678"/>
      <c r="N1457" s="642"/>
      <c r="O1457" s="645"/>
      <c r="P1457" s="262"/>
      <c r="Q1457" s="629"/>
      <c r="R1457" s="262"/>
      <c r="S1457" s="84"/>
      <c r="T1457" s="84"/>
      <c r="U1457" s="84"/>
      <c r="V1457" s="84"/>
      <c r="W1457" s="84"/>
      <c r="X1457" s="84"/>
      <c r="Y1457" s="84"/>
      <c r="Z1457" s="84"/>
      <c r="AA1457" s="84"/>
      <c r="AB1457" s="84"/>
      <c r="AC1457" s="84"/>
      <c r="AD1457" s="84"/>
      <c r="AE1457" s="84"/>
      <c r="AF1457" s="84"/>
      <c r="AG1457" s="84"/>
      <c r="AH1457" s="84"/>
    </row>
    <row r="1458" spans="1:34">
      <c r="A1458" s="666">
        <v>44013</v>
      </c>
      <c r="B1458" s="115" t="s">
        <v>167</v>
      </c>
      <c r="C1458" s="37">
        <v>882284262</v>
      </c>
      <c r="D1458" s="115" t="s">
        <v>139</v>
      </c>
      <c r="E1458" s="115" t="s">
        <v>140</v>
      </c>
      <c r="F1458" s="665" t="s">
        <v>199</v>
      </c>
      <c r="G1458" s="265">
        <v>44054</v>
      </c>
      <c r="H1458" s="265">
        <v>44054</v>
      </c>
      <c r="I1458" s="265"/>
      <c r="J1458" s="115" t="s">
        <v>199</v>
      </c>
      <c r="K1458" s="629"/>
      <c r="L1458" s="37">
        <v>648.05999999999995</v>
      </c>
      <c r="M1458" s="678"/>
      <c r="N1458" s="642"/>
      <c r="O1458" s="645"/>
      <c r="P1458" s="262"/>
      <c r="Q1458" s="629"/>
      <c r="R1458" s="262"/>
      <c r="S1458" s="84"/>
      <c r="T1458" s="84"/>
      <c r="U1458" s="84"/>
      <c r="V1458" s="84"/>
      <c r="W1458" s="84"/>
      <c r="X1458" s="84"/>
      <c r="Y1458" s="84"/>
      <c r="Z1458" s="84"/>
      <c r="AA1458" s="84"/>
      <c r="AB1458" s="84"/>
      <c r="AC1458" s="84"/>
      <c r="AD1458" s="84"/>
      <c r="AE1458" s="84"/>
      <c r="AF1458" s="84"/>
      <c r="AG1458" s="84"/>
      <c r="AH1458" s="84"/>
    </row>
    <row r="1459" spans="1:34">
      <c r="A1459" s="666">
        <v>44055</v>
      </c>
      <c r="B1459" s="115" t="s">
        <v>146</v>
      </c>
      <c r="C1459" s="37">
        <v>882285514</v>
      </c>
      <c r="D1459" s="115" t="s">
        <v>139</v>
      </c>
      <c r="E1459" s="115" t="s">
        <v>147</v>
      </c>
      <c r="F1459" s="665" t="s">
        <v>142</v>
      </c>
      <c r="G1459" s="37"/>
      <c r="H1459" s="265"/>
      <c r="I1459" s="265"/>
      <c r="J1459" s="115"/>
      <c r="K1459" s="629"/>
      <c r="L1459" s="37"/>
      <c r="M1459" s="678"/>
      <c r="N1459" s="642"/>
      <c r="O1459" s="645"/>
      <c r="P1459" s="262"/>
      <c r="Q1459" s="629"/>
      <c r="R1459" s="262"/>
      <c r="S1459" s="84"/>
      <c r="T1459" s="84"/>
      <c r="U1459" s="84"/>
      <c r="V1459" s="84"/>
      <c r="W1459" s="84"/>
      <c r="X1459" s="84"/>
      <c r="Y1459" s="84"/>
      <c r="Z1459" s="84"/>
      <c r="AA1459" s="84"/>
      <c r="AB1459" s="84"/>
      <c r="AC1459" s="84"/>
      <c r="AD1459" s="84"/>
      <c r="AE1459" s="84"/>
      <c r="AF1459" s="84"/>
      <c r="AG1459" s="84"/>
      <c r="AH1459" s="84"/>
    </row>
    <row r="1460" spans="1:34">
      <c r="A1460" s="265">
        <v>44053</v>
      </c>
      <c r="B1460" s="115" t="s">
        <v>206</v>
      </c>
      <c r="C1460" s="37">
        <v>882288552</v>
      </c>
      <c r="D1460" s="115" t="s">
        <v>139</v>
      </c>
      <c r="E1460" s="115" t="s">
        <v>140</v>
      </c>
      <c r="F1460" s="37"/>
      <c r="G1460" s="37"/>
      <c r="H1460" s="265"/>
      <c r="I1460" s="265">
        <v>44070</v>
      </c>
      <c r="J1460" s="115"/>
      <c r="K1460" s="629"/>
      <c r="L1460" s="37"/>
      <c r="M1460" s="678"/>
      <c r="N1460" s="642"/>
      <c r="O1460" s="645"/>
      <c r="P1460" s="262"/>
      <c r="Q1460" s="629"/>
      <c r="R1460" s="262"/>
      <c r="S1460" s="84"/>
      <c r="T1460" s="84"/>
      <c r="U1460" s="84"/>
      <c r="V1460" s="84"/>
      <c r="W1460" s="84"/>
      <c r="X1460" s="84"/>
      <c r="Y1460" s="84"/>
      <c r="Z1460" s="84"/>
      <c r="AA1460" s="84"/>
      <c r="AB1460" s="84"/>
      <c r="AC1460" s="84"/>
      <c r="AD1460" s="84"/>
      <c r="AE1460" s="84"/>
      <c r="AF1460" s="84"/>
      <c r="AG1460" s="84"/>
      <c r="AH1460" s="84"/>
    </row>
    <row r="1461" spans="1:34">
      <c r="A1461" s="666">
        <v>44054</v>
      </c>
      <c r="B1461" s="115" t="s">
        <v>154</v>
      </c>
      <c r="C1461" s="37">
        <v>882288806</v>
      </c>
      <c r="D1461" s="115" t="s">
        <v>139</v>
      </c>
      <c r="E1461" s="115" t="s">
        <v>100</v>
      </c>
      <c r="F1461" s="665"/>
      <c r="G1461" s="265">
        <v>44062</v>
      </c>
      <c r="H1461" s="265"/>
      <c r="I1461" s="265">
        <v>44069</v>
      </c>
      <c r="J1461" s="115"/>
      <c r="K1461" s="629"/>
      <c r="L1461" s="37"/>
      <c r="M1461" s="678" t="s">
        <v>195</v>
      </c>
      <c r="N1461" s="642"/>
      <c r="O1461" s="645"/>
      <c r="P1461" s="262"/>
      <c r="Q1461" s="629"/>
      <c r="R1461" s="262"/>
      <c r="S1461" s="84"/>
      <c r="T1461" s="84"/>
      <c r="U1461" s="84"/>
      <c r="V1461" s="84"/>
      <c r="W1461" s="84"/>
      <c r="X1461" s="84"/>
      <c r="Y1461" s="84"/>
      <c r="Z1461" s="84"/>
      <c r="AA1461" s="84"/>
      <c r="AB1461" s="84"/>
      <c r="AC1461" s="84"/>
      <c r="AD1461" s="84"/>
      <c r="AE1461" s="84"/>
      <c r="AF1461" s="84"/>
      <c r="AG1461" s="84"/>
      <c r="AH1461" s="84"/>
    </row>
    <row r="1462" spans="1:34">
      <c r="A1462" s="265">
        <v>44049</v>
      </c>
      <c r="B1462" s="115" t="s">
        <v>206</v>
      </c>
      <c r="C1462" s="37">
        <v>882289344</v>
      </c>
      <c r="D1462" s="115" t="s">
        <v>139</v>
      </c>
      <c r="E1462" s="115" t="s">
        <v>140</v>
      </c>
      <c r="F1462" s="37"/>
      <c r="G1462" s="37"/>
      <c r="H1462" s="265"/>
      <c r="I1462" s="265">
        <v>44067</v>
      </c>
      <c r="J1462" s="115"/>
      <c r="K1462" s="629"/>
      <c r="L1462" s="37"/>
      <c r="M1462" s="678" t="s">
        <v>195</v>
      </c>
      <c r="N1462" s="642"/>
      <c r="O1462" s="645"/>
      <c r="P1462" s="262"/>
      <c r="Q1462" s="629"/>
      <c r="R1462" s="262"/>
      <c r="S1462" s="84"/>
      <c r="T1462" s="84"/>
      <c r="U1462" s="84"/>
      <c r="V1462" s="84"/>
      <c r="W1462" s="84"/>
      <c r="X1462" s="84"/>
      <c r="Y1462" s="84"/>
      <c r="Z1462" s="84"/>
      <c r="AA1462" s="84"/>
      <c r="AB1462" s="84"/>
      <c r="AC1462" s="84"/>
      <c r="AD1462" s="84"/>
      <c r="AE1462" s="84"/>
      <c r="AF1462" s="84"/>
      <c r="AG1462" s="84"/>
      <c r="AH1462" s="84"/>
    </row>
    <row r="1463" spans="1:34">
      <c r="A1463" s="666">
        <v>44054</v>
      </c>
      <c r="B1463" s="115" t="s">
        <v>149</v>
      </c>
      <c r="C1463" s="37">
        <v>882289402</v>
      </c>
      <c r="D1463" s="115" t="s">
        <v>139</v>
      </c>
      <c r="E1463" s="115" t="s">
        <v>140</v>
      </c>
      <c r="F1463" s="665" t="s">
        <v>361</v>
      </c>
      <c r="G1463" s="37"/>
      <c r="H1463" s="265"/>
      <c r="I1463" s="265">
        <v>44085</v>
      </c>
      <c r="J1463" s="115"/>
      <c r="K1463" s="629"/>
      <c r="L1463" s="37"/>
      <c r="M1463" s="678" t="s">
        <v>6201</v>
      </c>
      <c r="N1463" s="681"/>
      <c r="O1463" s="645"/>
      <c r="P1463" s="262"/>
      <c r="Q1463" s="629"/>
      <c r="R1463" s="262"/>
      <c r="S1463" s="84"/>
      <c r="T1463" s="84"/>
      <c r="U1463" s="84"/>
      <c r="V1463" s="84"/>
      <c r="W1463" s="84"/>
      <c r="X1463" s="84"/>
      <c r="Y1463" s="84"/>
      <c r="Z1463" s="84"/>
      <c r="AA1463" s="84"/>
      <c r="AB1463" s="84"/>
      <c r="AC1463" s="84"/>
      <c r="AD1463" s="84"/>
      <c r="AE1463" s="84"/>
      <c r="AF1463" s="84"/>
      <c r="AG1463" s="84"/>
      <c r="AH1463" s="84"/>
    </row>
    <row r="1464" spans="1:34">
      <c r="A1464" s="666">
        <v>44060</v>
      </c>
      <c r="B1464" s="115" t="s">
        <v>154</v>
      </c>
      <c r="C1464" s="23">
        <v>882289843</v>
      </c>
      <c r="D1464" s="115" t="s">
        <v>139</v>
      </c>
      <c r="E1464" s="115" t="s">
        <v>140</v>
      </c>
      <c r="F1464" s="665"/>
      <c r="G1464" s="37"/>
      <c r="H1464" s="265"/>
      <c r="I1464" s="265">
        <v>44075</v>
      </c>
      <c r="J1464" s="115"/>
      <c r="K1464" s="629"/>
      <c r="L1464" s="37"/>
      <c r="M1464" s="678" t="s">
        <v>195</v>
      </c>
      <c r="N1464" s="642"/>
      <c r="O1464" s="645"/>
      <c r="P1464" s="262"/>
      <c r="Q1464" s="629"/>
      <c r="R1464" s="262"/>
      <c r="S1464" s="84"/>
      <c r="T1464" s="84"/>
      <c r="U1464" s="84"/>
      <c r="V1464" s="84"/>
      <c r="W1464" s="84"/>
      <c r="X1464" s="84"/>
      <c r="Y1464" s="84"/>
      <c r="Z1464" s="84"/>
      <c r="AA1464" s="84"/>
      <c r="AB1464" s="84"/>
      <c r="AC1464" s="84"/>
      <c r="AD1464" s="84"/>
      <c r="AE1464" s="84"/>
      <c r="AF1464" s="84"/>
      <c r="AG1464" s="84"/>
      <c r="AH1464" s="84"/>
    </row>
    <row r="1465" spans="1:34">
      <c r="A1465" s="265">
        <v>44046</v>
      </c>
      <c r="B1465" s="115" t="s">
        <v>154</v>
      </c>
      <c r="C1465" s="37">
        <v>882293415</v>
      </c>
      <c r="D1465" s="115" t="s">
        <v>139</v>
      </c>
      <c r="E1465" s="115" t="s">
        <v>140</v>
      </c>
      <c r="F1465" s="115" t="s">
        <v>182</v>
      </c>
      <c r="G1465" s="37"/>
      <c r="H1465" s="37"/>
      <c r="I1465" s="265">
        <v>44060</v>
      </c>
      <c r="J1465" s="37"/>
      <c r="K1465" s="629"/>
      <c r="L1465" s="37"/>
      <c r="M1465" s="678" t="s">
        <v>195</v>
      </c>
      <c r="N1465" s="37"/>
      <c r="O1465" s="37"/>
      <c r="P1465" s="37"/>
      <c r="Q1465" s="37"/>
      <c r="R1465" s="37"/>
      <c r="S1465" s="84"/>
      <c r="T1465" s="84"/>
      <c r="U1465" s="84"/>
      <c r="V1465" s="84"/>
      <c r="W1465" s="84"/>
      <c r="X1465" s="84"/>
      <c r="Y1465" s="84"/>
      <c r="Z1465" s="84"/>
      <c r="AA1465" s="84"/>
      <c r="AB1465" s="84"/>
      <c r="AC1465" s="84"/>
      <c r="AD1465" s="84"/>
      <c r="AE1465" s="84"/>
      <c r="AF1465" s="84"/>
      <c r="AG1465" s="84"/>
      <c r="AH1465" s="84"/>
    </row>
    <row r="1466" spans="1:34">
      <c r="A1466" s="666">
        <v>44067</v>
      </c>
      <c r="B1466" s="115" t="s">
        <v>154</v>
      </c>
      <c r="C1466" s="37">
        <v>882294711</v>
      </c>
      <c r="D1466" s="115" t="s">
        <v>139</v>
      </c>
      <c r="E1466" s="115" t="s">
        <v>100</v>
      </c>
      <c r="F1466" s="665"/>
      <c r="G1466" s="37"/>
      <c r="H1466" s="265"/>
      <c r="I1466" s="265">
        <v>44081</v>
      </c>
      <c r="J1466" s="115"/>
      <c r="K1466" s="629"/>
      <c r="L1466" s="37"/>
      <c r="M1466" s="678"/>
      <c r="N1466" s="642"/>
      <c r="O1466" s="645"/>
      <c r="P1466" s="262"/>
      <c r="Q1466" s="629"/>
      <c r="R1466" s="262"/>
      <c r="S1466" s="84"/>
      <c r="T1466" s="84"/>
      <c r="U1466" s="84"/>
      <c r="V1466" s="84"/>
      <c r="W1466" s="84"/>
      <c r="X1466" s="84"/>
      <c r="Y1466" s="84"/>
      <c r="Z1466" s="84"/>
      <c r="AA1466" s="84"/>
      <c r="AB1466" s="84"/>
      <c r="AC1466" s="84"/>
      <c r="AD1466" s="84"/>
      <c r="AE1466" s="84"/>
      <c r="AF1466" s="84"/>
      <c r="AG1466" s="84"/>
      <c r="AH1466" s="84"/>
    </row>
    <row r="1467" spans="1:34">
      <c r="A1467" s="666">
        <v>44061</v>
      </c>
      <c r="B1467" s="115" t="s">
        <v>194</v>
      </c>
      <c r="C1467" s="23">
        <v>882295256</v>
      </c>
      <c r="D1467" s="115" t="s">
        <v>139</v>
      </c>
      <c r="E1467" s="115" t="s">
        <v>140</v>
      </c>
      <c r="F1467" s="665" t="s">
        <v>342</v>
      </c>
      <c r="G1467" s="265">
        <v>44061</v>
      </c>
      <c r="H1467" s="265"/>
      <c r="I1467" s="265">
        <v>44076</v>
      </c>
      <c r="J1467" s="115"/>
      <c r="K1467" s="629"/>
      <c r="L1467" s="37"/>
      <c r="M1467" s="678" t="s">
        <v>195</v>
      </c>
      <c r="N1467" s="642"/>
      <c r="O1467" s="645"/>
      <c r="P1467" s="262"/>
      <c r="Q1467" s="629"/>
      <c r="R1467" s="262"/>
      <c r="S1467" s="84"/>
      <c r="T1467" s="84"/>
      <c r="U1467" s="84"/>
      <c r="V1467" s="84"/>
      <c r="W1467" s="84"/>
      <c r="X1467" s="84"/>
      <c r="Y1467" s="84"/>
      <c r="Z1467" s="84"/>
      <c r="AA1467" s="84"/>
      <c r="AB1467" s="84"/>
      <c r="AC1467" s="84"/>
      <c r="AD1467" s="84"/>
      <c r="AE1467" s="84"/>
      <c r="AF1467" s="84"/>
      <c r="AG1467" s="84"/>
      <c r="AH1467" s="84"/>
    </row>
    <row r="1468" spans="1:34">
      <c r="A1468" s="666">
        <v>44059</v>
      </c>
      <c r="B1468" s="115" t="s">
        <v>154</v>
      </c>
      <c r="C1468" s="84">
        <v>882299942</v>
      </c>
      <c r="D1468" s="115" t="s">
        <v>139</v>
      </c>
      <c r="E1468" s="115" t="s">
        <v>140</v>
      </c>
      <c r="F1468" s="665" t="s">
        <v>6202</v>
      </c>
      <c r="G1468" s="37"/>
      <c r="H1468" s="265"/>
      <c r="I1468" s="265">
        <v>44062</v>
      </c>
      <c r="J1468" s="115"/>
      <c r="K1468" s="629"/>
      <c r="L1468" s="37"/>
      <c r="M1468" s="678" t="s">
        <v>372</v>
      </c>
      <c r="N1468" s="642"/>
      <c r="O1468" s="645"/>
      <c r="P1468" s="262"/>
      <c r="Q1468" s="629"/>
      <c r="R1468" s="262"/>
      <c r="S1468" s="84"/>
      <c r="T1468" s="84"/>
      <c r="U1468" s="84"/>
      <c r="V1468" s="84"/>
      <c r="W1468" s="84"/>
      <c r="X1468" s="84"/>
      <c r="Y1468" s="84"/>
      <c r="Z1468" s="84"/>
      <c r="AA1468" s="84"/>
      <c r="AB1468" s="84"/>
      <c r="AC1468" s="84"/>
      <c r="AD1468" s="84"/>
      <c r="AE1468" s="84"/>
      <c r="AF1468" s="84"/>
      <c r="AG1468" s="84"/>
      <c r="AH1468" s="84"/>
    </row>
    <row r="1469" spans="1:34">
      <c r="A1469" s="265">
        <v>44046</v>
      </c>
      <c r="B1469" s="115" t="s">
        <v>146</v>
      </c>
      <c r="C1469" s="37">
        <v>882301854</v>
      </c>
      <c r="D1469" s="115" t="s">
        <v>139</v>
      </c>
      <c r="E1469" s="115" t="s">
        <v>140</v>
      </c>
      <c r="F1469" s="115" t="s">
        <v>213</v>
      </c>
      <c r="G1469" s="265">
        <v>44069</v>
      </c>
      <c r="H1469" s="265">
        <v>44046</v>
      </c>
      <c r="I1469" s="265">
        <v>44084</v>
      </c>
      <c r="J1469" s="115" t="s">
        <v>213</v>
      </c>
      <c r="K1469" s="629"/>
      <c r="L1469" s="37">
        <v>99.9</v>
      </c>
      <c r="M1469" s="682" t="s">
        <v>197</v>
      </c>
      <c r="N1469" s="37"/>
      <c r="O1469" s="37"/>
      <c r="P1469" s="37"/>
      <c r="Q1469" s="37"/>
      <c r="R1469" s="37"/>
      <c r="S1469" s="84"/>
      <c r="T1469" s="84"/>
      <c r="U1469" s="84"/>
      <c r="V1469" s="84"/>
      <c r="W1469" s="84"/>
      <c r="X1469" s="84"/>
      <c r="Y1469" s="84"/>
      <c r="Z1469" s="84"/>
      <c r="AA1469" s="84"/>
      <c r="AB1469" s="84"/>
      <c r="AC1469" s="84"/>
      <c r="AD1469" s="84"/>
      <c r="AE1469" s="84"/>
      <c r="AF1469" s="84"/>
      <c r="AG1469" s="84"/>
      <c r="AH1469" s="84"/>
    </row>
    <row r="1470" spans="1:34" ht="51">
      <c r="A1470" s="265">
        <v>44046</v>
      </c>
      <c r="B1470" s="115" t="s">
        <v>146</v>
      </c>
      <c r="C1470" s="37">
        <v>882301854</v>
      </c>
      <c r="D1470" s="115" t="s">
        <v>139</v>
      </c>
      <c r="E1470" s="115" t="s">
        <v>140</v>
      </c>
      <c r="F1470" s="37"/>
      <c r="G1470" s="265">
        <v>44069</v>
      </c>
      <c r="H1470" s="265">
        <v>44055</v>
      </c>
      <c r="I1470" s="265">
        <v>44084</v>
      </c>
      <c r="J1470" s="137" t="s">
        <v>6203</v>
      </c>
      <c r="K1470" s="629"/>
      <c r="L1470" s="37">
        <v>2255.34</v>
      </c>
      <c r="M1470" s="682" t="s">
        <v>595</v>
      </c>
      <c r="N1470" s="37"/>
      <c r="O1470" s="265"/>
      <c r="P1470" s="37"/>
      <c r="Q1470" s="37"/>
      <c r="R1470" s="37"/>
      <c r="S1470" s="84"/>
      <c r="T1470" s="84"/>
      <c r="U1470" s="84"/>
      <c r="V1470" s="84"/>
      <c r="W1470" s="84"/>
      <c r="X1470" s="84"/>
      <c r="Y1470" s="84"/>
      <c r="Z1470" s="84"/>
      <c r="AA1470" s="84"/>
      <c r="AB1470" s="84"/>
      <c r="AC1470" s="84"/>
      <c r="AD1470" s="84"/>
      <c r="AE1470" s="84"/>
      <c r="AF1470" s="84"/>
      <c r="AG1470" s="84"/>
      <c r="AH1470" s="84"/>
    </row>
    <row r="1471" spans="1:34">
      <c r="A1471" s="265">
        <v>44046</v>
      </c>
      <c r="B1471" s="115" t="s">
        <v>146</v>
      </c>
      <c r="C1471" s="37">
        <v>882301854</v>
      </c>
      <c r="D1471" s="115" t="s">
        <v>139</v>
      </c>
      <c r="E1471" s="115" t="s">
        <v>140</v>
      </c>
      <c r="F1471" s="37"/>
      <c r="G1471" s="265">
        <v>44069</v>
      </c>
      <c r="H1471" s="265">
        <v>44060</v>
      </c>
      <c r="I1471" s="265">
        <v>44084</v>
      </c>
      <c r="J1471" s="115" t="s">
        <v>187</v>
      </c>
      <c r="K1471" s="629"/>
      <c r="L1471" s="37">
        <v>1050</v>
      </c>
      <c r="M1471" s="682" t="s">
        <v>224</v>
      </c>
      <c r="N1471" s="37"/>
      <c r="O1471" s="265"/>
      <c r="P1471" s="37"/>
      <c r="Q1471" s="37"/>
      <c r="R1471" s="37"/>
      <c r="S1471" s="84"/>
      <c r="T1471" s="84"/>
      <c r="U1471" s="84"/>
      <c r="V1471" s="84"/>
      <c r="W1471" s="84"/>
      <c r="X1471" s="84"/>
      <c r="Y1471" s="84"/>
      <c r="Z1471" s="84"/>
      <c r="AA1471" s="84"/>
      <c r="AB1471" s="84"/>
      <c r="AC1471" s="84"/>
      <c r="AD1471" s="84"/>
      <c r="AE1471" s="84"/>
      <c r="AF1471" s="84"/>
      <c r="AG1471" s="84"/>
      <c r="AH1471" s="84"/>
    </row>
    <row r="1472" spans="1:34">
      <c r="A1472" s="265">
        <v>44046</v>
      </c>
      <c r="B1472" s="115" t="s">
        <v>146</v>
      </c>
      <c r="C1472" s="37">
        <v>882301854</v>
      </c>
      <c r="D1472" s="115" t="s">
        <v>139</v>
      </c>
      <c r="E1472" s="115" t="s">
        <v>140</v>
      </c>
      <c r="F1472" s="37"/>
      <c r="G1472" s="265">
        <v>44069</v>
      </c>
      <c r="H1472" s="265">
        <v>44064</v>
      </c>
      <c r="I1472" s="265">
        <v>44084</v>
      </c>
      <c r="J1472" s="115" t="s">
        <v>6204</v>
      </c>
      <c r="K1472" s="629"/>
      <c r="L1472" s="37">
        <v>1070</v>
      </c>
      <c r="M1472" s="682" t="s">
        <v>6205</v>
      </c>
      <c r="N1472" s="37"/>
      <c r="O1472" s="265"/>
      <c r="P1472" s="37"/>
      <c r="Q1472" s="37"/>
      <c r="R1472" s="37"/>
      <c r="S1472" s="84"/>
      <c r="T1472" s="84"/>
      <c r="U1472" s="84"/>
      <c r="V1472" s="84"/>
      <c r="W1472" s="84"/>
      <c r="X1472" s="84"/>
      <c r="Y1472" s="84"/>
      <c r="Z1472" s="84"/>
      <c r="AA1472" s="84"/>
      <c r="AB1472" s="84"/>
      <c r="AC1472" s="84"/>
      <c r="AD1472" s="84"/>
      <c r="AE1472" s="84"/>
      <c r="AF1472" s="84"/>
      <c r="AG1472" s="84"/>
      <c r="AH1472" s="84"/>
    </row>
    <row r="1473" spans="1:34">
      <c r="A1473" s="265">
        <v>44046</v>
      </c>
      <c r="B1473" s="115" t="s">
        <v>146</v>
      </c>
      <c r="C1473" s="37">
        <v>882301854</v>
      </c>
      <c r="D1473" s="115" t="s">
        <v>139</v>
      </c>
      <c r="E1473" s="115" t="s">
        <v>140</v>
      </c>
      <c r="F1473" s="37"/>
      <c r="G1473" s="265">
        <v>44069</v>
      </c>
      <c r="H1473" s="265">
        <v>44070</v>
      </c>
      <c r="I1473" s="265">
        <v>44084</v>
      </c>
      <c r="J1473" s="115" t="s">
        <v>187</v>
      </c>
      <c r="K1473" s="629"/>
      <c r="L1473" s="37">
        <v>1050</v>
      </c>
      <c r="M1473" s="572"/>
      <c r="N1473" s="37"/>
      <c r="O1473" s="265"/>
      <c r="P1473" s="37"/>
      <c r="Q1473" s="37"/>
      <c r="R1473" s="37"/>
      <c r="S1473" s="84"/>
      <c r="T1473" s="84"/>
      <c r="U1473" s="84"/>
      <c r="V1473" s="84"/>
      <c r="W1473" s="84"/>
      <c r="X1473" s="84"/>
      <c r="Y1473" s="84"/>
      <c r="Z1473" s="84"/>
      <c r="AA1473" s="84"/>
      <c r="AB1473" s="84"/>
      <c r="AC1473" s="84"/>
      <c r="AD1473" s="84"/>
      <c r="AE1473" s="84"/>
      <c r="AF1473" s="84"/>
      <c r="AG1473" s="84"/>
      <c r="AH1473" s="84"/>
    </row>
    <row r="1474" spans="1:34">
      <c r="A1474" s="265">
        <v>44047</v>
      </c>
      <c r="B1474" s="115" t="s">
        <v>178</v>
      </c>
      <c r="C1474" s="37">
        <v>882302691</v>
      </c>
      <c r="D1474" s="115" t="s">
        <v>139</v>
      </c>
      <c r="E1474" s="115" t="s">
        <v>140</v>
      </c>
      <c r="F1474" s="115" t="s">
        <v>168</v>
      </c>
      <c r="G1474" s="37"/>
      <c r="H1474" s="265">
        <v>44047</v>
      </c>
      <c r="I1474" s="265">
        <v>44054</v>
      </c>
      <c r="J1474" s="37"/>
      <c r="K1474" s="629"/>
      <c r="L1474" s="37">
        <v>360</v>
      </c>
      <c r="M1474" s="572"/>
      <c r="N1474" s="37"/>
      <c r="O1474" s="37"/>
      <c r="P1474" s="37"/>
      <c r="Q1474" s="37"/>
      <c r="R1474" s="37"/>
      <c r="S1474" s="84"/>
      <c r="T1474" s="84"/>
      <c r="U1474" s="84"/>
      <c r="V1474" s="84"/>
      <c r="W1474" s="84"/>
      <c r="X1474" s="84"/>
      <c r="Y1474" s="84"/>
      <c r="Z1474" s="84"/>
      <c r="AA1474" s="84"/>
      <c r="AB1474" s="84"/>
      <c r="AC1474" s="84"/>
      <c r="AD1474" s="84"/>
      <c r="AE1474" s="84"/>
      <c r="AF1474" s="84"/>
      <c r="AG1474" s="84"/>
      <c r="AH1474" s="84"/>
    </row>
    <row r="1475" spans="1:34">
      <c r="A1475" s="265">
        <v>44049</v>
      </c>
      <c r="B1475" s="115" t="s">
        <v>144</v>
      </c>
      <c r="C1475" s="37">
        <v>882306716</v>
      </c>
      <c r="D1475" s="115" t="s">
        <v>139</v>
      </c>
      <c r="E1475" s="115" t="s">
        <v>140</v>
      </c>
      <c r="F1475" s="115" t="s">
        <v>6206</v>
      </c>
      <c r="G1475" s="265">
        <v>44049</v>
      </c>
      <c r="H1475" s="265"/>
      <c r="I1475" s="265">
        <v>44061</v>
      </c>
      <c r="J1475" s="115"/>
      <c r="K1475" s="629"/>
      <c r="L1475" s="37"/>
      <c r="M1475" s="678" t="s">
        <v>39</v>
      </c>
      <c r="N1475" s="642"/>
      <c r="O1475" s="645"/>
      <c r="P1475" s="262"/>
      <c r="Q1475" s="629"/>
      <c r="R1475" s="262"/>
      <c r="S1475" s="84"/>
      <c r="T1475" s="84"/>
      <c r="U1475" s="84"/>
      <c r="V1475" s="84"/>
      <c r="W1475" s="84"/>
      <c r="X1475" s="84"/>
      <c r="Y1475" s="84"/>
      <c r="Z1475" s="84"/>
      <c r="AA1475" s="84"/>
      <c r="AB1475" s="84"/>
      <c r="AC1475" s="84"/>
      <c r="AD1475" s="84"/>
      <c r="AE1475" s="84"/>
      <c r="AF1475" s="84"/>
      <c r="AG1475" s="84"/>
      <c r="AH1475" s="84"/>
    </row>
    <row r="1476" spans="1:34">
      <c r="A1476" s="666">
        <v>44057</v>
      </c>
      <c r="B1476" s="115" t="s">
        <v>227</v>
      </c>
      <c r="C1476" s="23">
        <v>882309624</v>
      </c>
      <c r="D1476" s="115" t="s">
        <v>152</v>
      </c>
      <c r="E1476" s="115" t="s">
        <v>6207</v>
      </c>
      <c r="F1476" s="665" t="s">
        <v>361</v>
      </c>
      <c r="G1476" s="37"/>
      <c r="H1476" s="265"/>
      <c r="I1476" s="265">
        <v>44071</v>
      </c>
      <c r="J1476" s="115"/>
      <c r="K1476" s="629"/>
      <c r="L1476" s="37"/>
      <c r="M1476" s="678" t="s">
        <v>209</v>
      </c>
      <c r="N1476" s="642" t="s">
        <v>268</v>
      </c>
      <c r="O1476" s="645"/>
      <c r="P1476" s="262"/>
      <c r="Q1476" s="629"/>
      <c r="R1476" s="262"/>
      <c r="S1476" s="84"/>
      <c r="T1476" s="84"/>
      <c r="U1476" s="84"/>
      <c r="V1476" s="84"/>
      <c r="W1476" s="84"/>
      <c r="X1476" s="84"/>
      <c r="Y1476" s="84"/>
      <c r="Z1476" s="84"/>
      <c r="AA1476" s="84"/>
      <c r="AB1476" s="84"/>
      <c r="AC1476" s="84"/>
      <c r="AD1476" s="84"/>
      <c r="AE1476" s="84"/>
      <c r="AF1476" s="84"/>
      <c r="AG1476" s="84"/>
      <c r="AH1476" s="84"/>
    </row>
    <row r="1477" spans="1:34">
      <c r="A1477" s="265">
        <v>44069</v>
      </c>
      <c r="B1477" s="115" t="s">
        <v>149</v>
      </c>
      <c r="C1477" s="37">
        <v>882310504</v>
      </c>
      <c r="D1477" s="115" t="s">
        <v>152</v>
      </c>
      <c r="E1477" s="115" t="s">
        <v>140</v>
      </c>
      <c r="F1477" s="115" t="s">
        <v>338</v>
      </c>
      <c r="G1477" s="37"/>
      <c r="H1477" s="265">
        <v>44069</v>
      </c>
      <c r="I1477" s="37"/>
      <c r="J1477" s="115" t="s">
        <v>338</v>
      </c>
      <c r="K1477" s="629"/>
      <c r="L1477" s="37">
        <v>2550</v>
      </c>
      <c r="M1477" s="678" t="s">
        <v>192</v>
      </c>
      <c r="N1477" s="84"/>
      <c r="O1477" s="84"/>
      <c r="P1477" s="84"/>
      <c r="Q1477" s="84"/>
      <c r="R1477" s="84"/>
      <c r="S1477" s="84"/>
      <c r="T1477" s="84"/>
      <c r="U1477" s="84"/>
      <c r="V1477" s="84"/>
      <c r="W1477" s="84"/>
      <c r="X1477" s="84"/>
      <c r="Y1477" s="84"/>
      <c r="Z1477" s="84"/>
      <c r="AA1477" s="84"/>
      <c r="AB1477" s="84"/>
      <c r="AC1477" s="84"/>
      <c r="AD1477" s="84"/>
      <c r="AE1477" s="84"/>
      <c r="AF1477" s="84"/>
      <c r="AG1477" s="84"/>
      <c r="AH1477" s="84"/>
    </row>
    <row r="1478" spans="1:34">
      <c r="A1478" s="265">
        <v>44071</v>
      </c>
      <c r="B1478" s="115" t="s">
        <v>157</v>
      </c>
      <c r="C1478" s="37">
        <v>882311308</v>
      </c>
      <c r="D1478" s="115" t="s">
        <v>139</v>
      </c>
      <c r="E1478" s="115" t="s">
        <v>140</v>
      </c>
      <c r="F1478" s="115" t="s">
        <v>6208</v>
      </c>
      <c r="G1478" s="37"/>
      <c r="H1478" s="37"/>
      <c r="I1478" s="265">
        <v>44074</v>
      </c>
      <c r="J1478" s="37"/>
      <c r="K1478" s="680" t="s">
        <v>211</v>
      </c>
      <c r="L1478" s="37"/>
      <c r="M1478" s="572"/>
      <c r="N1478" s="23">
        <v>40000</v>
      </c>
      <c r="O1478" s="84"/>
      <c r="P1478" s="84"/>
      <c r="Q1478" s="84"/>
      <c r="R1478" s="84"/>
      <c r="S1478" s="84"/>
      <c r="T1478" s="84"/>
      <c r="U1478" s="84"/>
      <c r="V1478" s="84"/>
      <c r="W1478" s="84"/>
      <c r="X1478" s="84"/>
      <c r="Y1478" s="84"/>
      <c r="Z1478" s="84"/>
      <c r="AA1478" s="84"/>
      <c r="AB1478" s="84"/>
      <c r="AC1478" s="84"/>
      <c r="AD1478" s="84"/>
      <c r="AE1478" s="84"/>
      <c r="AF1478" s="84"/>
      <c r="AG1478" s="84"/>
      <c r="AH1478" s="84"/>
    </row>
    <row r="1479" spans="1:34">
      <c r="A1479" s="666">
        <v>44061</v>
      </c>
      <c r="B1479" s="115" t="s">
        <v>227</v>
      </c>
      <c r="C1479" s="37">
        <v>882311614</v>
      </c>
      <c r="D1479" s="115" t="s">
        <v>139</v>
      </c>
      <c r="E1479" s="115" t="s">
        <v>100</v>
      </c>
      <c r="F1479" s="665"/>
      <c r="G1479" s="265">
        <v>44061</v>
      </c>
      <c r="H1479" s="265">
        <v>44062</v>
      </c>
      <c r="I1479" s="265"/>
      <c r="J1479" s="115" t="s">
        <v>148</v>
      </c>
      <c r="K1479" s="691"/>
      <c r="L1479" s="559">
        <v>254</v>
      </c>
      <c r="M1479" s="678" t="s">
        <v>6209</v>
      </c>
      <c r="N1479" s="642"/>
      <c r="O1479" s="645"/>
      <c r="P1479" s="262"/>
      <c r="Q1479" s="629"/>
      <c r="R1479" s="262"/>
      <c r="S1479" s="84"/>
      <c r="T1479" s="84"/>
      <c r="U1479" s="84"/>
      <c r="V1479" s="84"/>
      <c r="W1479" s="84"/>
      <c r="X1479" s="84"/>
      <c r="Y1479" s="84"/>
      <c r="Z1479" s="84"/>
      <c r="AA1479" s="84"/>
      <c r="AB1479" s="84"/>
      <c r="AC1479" s="84"/>
      <c r="AD1479" s="84"/>
      <c r="AE1479" s="84"/>
      <c r="AF1479" s="84"/>
      <c r="AG1479" s="84"/>
      <c r="AH1479" s="84"/>
    </row>
    <row r="1480" spans="1:34">
      <c r="A1480" s="666">
        <v>44055</v>
      </c>
      <c r="B1480" s="115" t="s">
        <v>175</v>
      </c>
      <c r="C1480" s="37">
        <v>882312510</v>
      </c>
      <c r="D1480" s="115" t="s">
        <v>139</v>
      </c>
      <c r="E1480" s="115" t="s">
        <v>140</v>
      </c>
      <c r="F1480" s="665" t="s">
        <v>168</v>
      </c>
      <c r="G1480" s="37"/>
      <c r="H1480" s="265"/>
      <c r="I1480" s="265">
        <v>44073</v>
      </c>
      <c r="J1480" s="115"/>
      <c r="K1480" s="629"/>
      <c r="L1480" s="37"/>
      <c r="M1480" s="678" t="s">
        <v>6210</v>
      </c>
      <c r="N1480" s="642"/>
      <c r="O1480" s="645"/>
      <c r="P1480" s="262"/>
      <c r="Q1480" s="629"/>
      <c r="R1480" s="262"/>
      <c r="S1480" s="84"/>
      <c r="T1480" s="84"/>
      <c r="U1480" s="84"/>
      <c r="V1480" s="84"/>
      <c r="W1480" s="84"/>
      <c r="X1480" s="84"/>
      <c r="Y1480" s="84"/>
      <c r="Z1480" s="84"/>
      <c r="AA1480" s="84"/>
      <c r="AB1480" s="84"/>
      <c r="AC1480" s="84"/>
      <c r="AD1480" s="84"/>
      <c r="AE1480" s="84"/>
      <c r="AF1480" s="84"/>
      <c r="AG1480" s="84"/>
      <c r="AH1480" s="84"/>
    </row>
    <row r="1481" spans="1:34">
      <c r="A1481" s="666">
        <v>44057</v>
      </c>
      <c r="B1481" s="115" t="s">
        <v>154</v>
      </c>
      <c r="C1481" s="23">
        <v>882312941</v>
      </c>
      <c r="D1481" s="115" t="s">
        <v>139</v>
      </c>
      <c r="E1481" s="115" t="s">
        <v>100</v>
      </c>
      <c r="F1481" s="665"/>
      <c r="G1481" s="37"/>
      <c r="H1481" s="265"/>
      <c r="I1481" s="265">
        <v>44074</v>
      </c>
      <c r="J1481" s="115"/>
      <c r="K1481" s="629"/>
      <c r="L1481" s="37"/>
      <c r="M1481" s="678"/>
      <c r="N1481" s="642"/>
      <c r="O1481" s="645"/>
      <c r="P1481" s="262"/>
      <c r="Q1481" s="629"/>
      <c r="R1481" s="262"/>
      <c r="S1481" s="84"/>
      <c r="T1481" s="84"/>
      <c r="U1481" s="84"/>
      <c r="V1481" s="84"/>
      <c r="W1481" s="84"/>
      <c r="X1481" s="84"/>
      <c r="Y1481" s="84"/>
      <c r="Z1481" s="84"/>
      <c r="AA1481" s="84"/>
      <c r="AB1481" s="84"/>
      <c r="AC1481" s="84"/>
      <c r="AD1481" s="84"/>
      <c r="AE1481" s="84"/>
      <c r="AF1481" s="84"/>
      <c r="AG1481" s="84"/>
      <c r="AH1481" s="84"/>
    </row>
    <row r="1482" spans="1:34">
      <c r="A1482" s="265">
        <v>44049</v>
      </c>
      <c r="B1482" s="115" t="s">
        <v>144</v>
      </c>
      <c r="C1482" s="37">
        <v>882316827</v>
      </c>
      <c r="D1482" s="115" t="s">
        <v>139</v>
      </c>
      <c r="E1482" s="115" t="s">
        <v>140</v>
      </c>
      <c r="F1482" s="115" t="s">
        <v>142</v>
      </c>
      <c r="G1482" s="37"/>
      <c r="H1482" s="265"/>
      <c r="I1482" s="265">
        <v>44057</v>
      </c>
      <c r="J1482" s="115"/>
      <c r="K1482" s="629"/>
      <c r="L1482" s="37"/>
      <c r="M1482" s="678" t="s">
        <v>39</v>
      </c>
      <c r="N1482" s="642"/>
      <c r="O1482" s="645"/>
      <c r="P1482" s="262"/>
      <c r="Q1482" s="629"/>
      <c r="R1482" s="262"/>
      <c r="S1482" s="84"/>
      <c r="T1482" s="84"/>
      <c r="U1482" s="84"/>
      <c r="V1482" s="84"/>
      <c r="W1482" s="84"/>
      <c r="X1482" s="84"/>
      <c r="Y1482" s="84"/>
      <c r="Z1482" s="84"/>
      <c r="AA1482" s="84"/>
      <c r="AB1482" s="84"/>
      <c r="AC1482" s="84"/>
      <c r="AD1482" s="84"/>
      <c r="AE1482" s="84"/>
      <c r="AF1482" s="84"/>
      <c r="AG1482" s="84"/>
      <c r="AH1482" s="84"/>
    </row>
    <row r="1483" spans="1:34">
      <c r="A1483" s="666">
        <v>44060</v>
      </c>
      <c r="B1483" s="115" t="s">
        <v>146</v>
      </c>
      <c r="C1483" s="23">
        <v>882316897</v>
      </c>
      <c r="D1483" s="115" t="s">
        <v>139</v>
      </c>
      <c r="E1483" s="115" t="s">
        <v>140</v>
      </c>
      <c r="F1483" s="665" t="s">
        <v>168</v>
      </c>
      <c r="G1483" s="265"/>
      <c r="H1483" s="265"/>
      <c r="I1483" s="265">
        <v>44062</v>
      </c>
      <c r="J1483" s="115"/>
      <c r="K1483" s="629"/>
      <c r="L1483" s="37"/>
      <c r="M1483" s="678" t="s">
        <v>6211</v>
      </c>
      <c r="N1483" s="642"/>
      <c r="O1483" s="645"/>
      <c r="P1483" s="262"/>
      <c r="Q1483" s="629"/>
      <c r="R1483" s="262"/>
      <c r="S1483" s="84"/>
      <c r="T1483" s="84"/>
      <c r="U1483" s="84"/>
      <c r="V1483" s="84"/>
      <c r="W1483" s="84"/>
      <c r="X1483" s="84"/>
      <c r="Y1483" s="84"/>
      <c r="Z1483" s="84"/>
      <c r="AA1483" s="84"/>
      <c r="AB1483" s="84"/>
      <c r="AC1483" s="84"/>
      <c r="AD1483" s="84"/>
      <c r="AE1483" s="84"/>
      <c r="AF1483" s="84"/>
      <c r="AG1483" s="84"/>
      <c r="AH1483" s="84"/>
    </row>
    <row r="1484" spans="1:34">
      <c r="A1484" s="265">
        <v>44047</v>
      </c>
      <c r="B1484" s="115" t="s">
        <v>206</v>
      </c>
      <c r="C1484" s="37">
        <v>882317091</v>
      </c>
      <c r="D1484" s="115" t="s">
        <v>152</v>
      </c>
      <c r="E1484" s="115" t="s">
        <v>140</v>
      </c>
      <c r="F1484" s="115" t="s">
        <v>390</v>
      </c>
      <c r="G1484" s="37"/>
      <c r="H1484" s="37"/>
      <c r="I1484" s="37"/>
      <c r="J1484" s="37"/>
      <c r="K1484" s="629"/>
      <c r="L1484" s="37"/>
      <c r="M1484" s="572"/>
      <c r="N1484" s="37"/>
      <c r="O1484" s="37"/>
      <c r="P1484" s="37"/>
      <c r="Q1484" s="37"/>
      <c r="R1484" s="37"/>
      <c r="S1484" s="84"/>
      <c r="T1484" s="84"/>
      <c r="U1484" s="84"/>
      <c r="V1484" s="84"/>
      <c r="W1484" s="84"/>
      <c r="X1484" s="84"/>
      <c r="Y1484" s="84"/>
      <c r="Z1484" s="84"/>
      <c r="AA1484" s="84"/>
      <c r="AB1484" s="84"/>
      <c r="AC1484" s="84"/>
      <c r="AD1484" s="84"/>
      <c r="AE1484" s="84"/>
      <c r="AF1484" s="84"/>
      <c r="AG1484" s="84"/>
      <c r="AH1484" s="84"/>
    </row>
    <row r="1485" spans="1:34">
      <c r="A1485" s="666">
        <v>44055</v>
      </c>
      <c r="B1485" s="115" t="s">
        <v>149</v>
      </c>
      <c r="C1485" s="37">
        <v>882317934</v>
      </c>
      <c r="D1485" s="115" t="s">
        <v>152</v>
      </c>
      <c r="E1485" s="115" t="s">
        <v>140</v>
      </c>
      <c r="F1485" s="665" t="s">
        <v>142</v>
      </c>
      <c r="G1485" s="37"/>
      <c r="H1485" s="265"/>
      <c r="I1485" s="265">
        <v>44070</v>
      </c>
      <c r="J1485" s="115"/>
      <c r="K1485" s="629"/>
      <c r="L1485" s="37"/>
      <c r="M1485" s="678" t="s">
        <v>195</v>
      </c>
      <c r="N1485" s="642"/>
      <c r="O1485" s="645"/>
      <c r="P1485" s="262"/>
      <c r="Q1485" s="629"/>
      <c r="R1485" s="262"/>
      <c r="S1485" s="37"/>
      <c r="T1485" s="37"/>
      <c r="U1485" s="37"/>
      <c r="V1485" s="37"/>
      <c r="W1485" s="37"/>
      <c r="X1485" s="37"/>
      <c r="Y1485" s="37"/>
      <c r="Z1485" s="37"/>
      <c r="AA1485" s="37"/>
      <c r="AB1485" s="37"/>
      <c r="AC1485" s="37"/>
      <c r="AD1485" s="37"/>
      <c r="AE1485" s="37"/>
      <c r="AF1485" s="37"/>
      <c r="AG1485" s="37"/>
      <c r="AH1485" s="84"/>
    </row>
    <row r="1486" spans="1:34">
      <c r="A1486" s="666">
        <v>44055</v>
      </c>
      <c r="B1486" s="115" t="s">
        <v>227</v>
      </c>
      <c r="C1486" s="37">
        <v>882318374</v>
      </c>
      <c r="D1486" s="115" t="s">
        <v>152</v>
      </c>
      <c r="E1486" s="115" t="s">
        <v>140</v>
      </c>
      <c r="F1486" s="665" t="s">
        <v>754</v>
      </c>
      <c r="G1486" s="37"/>
      <c r="H1486" s="265"/>
      <c r="I1486" s="265">
        <v>44068</v>
      </c>
      <c r="J1486" s="115"/>
      <c r="K1486" s="629"/>
      <c r="L1486" s="37"/>
      <c r="M1486" s="678" t="s">
        <v>209</v>
      </c>
      <c r="N1486" s="681" t="s">
        <v>268</v>
      </c>
      <c r="O1486" s="645"/>
      <c r="P1486" s="262"/>
      <c r="Q1486" s="629"/>
      <c r="R1486" s="262"/>
      <c r="S1486" s="84"/>
      <c r="T1486" s="84"/>
      <c r="U1486" s="84"/>
      <c r="V1486" s="84"/>
      <c r="W1486" s="84"/>
      <c r="X1486" s="84"/>
      <c r="Y1486" s="84"/>
      <c r="Z1486" s="84"/>
      <c r="AA1486" s="84"/>
      <c r="AB1486" s="84"/>
      <c r="AC1486" s="84"/>
      <c r="AD1486" s="84"/>
      <c r="AE1486" s="84"/>
      <c r="AF1486" s="84"/>
      <c r="AG1486" s="84"/>
      <c r="AH1486" s="84"/>
    </row>
    <row r="1487" spans="1:34">
      <c r="A1487" s="265">
        <v>44049</v>
      </c>
      <c r="B1487" s="115" t="s">
        <v>144</v>
      </c>
      <c r="C1487" s="37">
        <v>882319472</v>
      </c>
      <c r="D1487" s="115" t="s">
        <v>139</v>
      </c>
      <c r="E1487" s="115" t="s">
        <v>140</v>
      </c>
      <c r="F1487" s="115" t="s">
        <v>6170</v>
      </c>
      <c r="G1487" s="37"/>
      <c r="H1487" s="265"/>
      <c r="I1487" s="265">
        <v>44071</v>
      </c>
      <c r="J1487" s="115"/>
      <c r="K1487" s="629"/>
      <c r="L1487" s="37"/>
      <c r="M1487" s="678" t="s">
        <v>6212</v>
      </c>
      <c r="N1487" s="642"/>
      <c r="O1487" s="645"/>
      <c r="P1487" s="262"/>
      <c r="Q1487" s="629"/>
      <c r="R1487" s="262"/>
      <c r="S1487" s="84"/>
      <c r="T1487" s="84"/>
      <c r="U1487" s="84"/>
      <c r="V1487" s="84"/>
      <c r="W1487" s="84"/>
      <c r="X1487" s="84"/>
      <c r="Y1487" s="84"/>
      <c r="Z1487" s="84"/>
      <c r="AA1487" s="84"/>
      <c r="AB1487" s="84"/>
      <c r="AC1487" s="84"/>
      <c r="AD1487" s="84"/>
      <c r="AE1487" s="84"/>
      <c r="AF1487" s="84"/>
      <c r="AG1487" s="84"/>
      <c r="AH1487" s="84"/>
    </row>
    <row r="1488" spans="1:34">
      <c r="A1488" s="666">
        <v>44055</v>
      </c>
      <c r="B1488" s="115" t="s">
        <v>227</v>
      </c>
      <c r="C1488" s="37">
        <v>882319631</v>
      </c>
      <c r="D1488" s="115" t="s">
        <v>139</v>
      </c>
      <c r="E1488" s="115" t="s">
        <v>140</v>
      </c>
      <c r="F1488" s="665" t="s">
        <v>182</v>
      </c>
      <c r="G1488" s="37"/>
      <c r="H1488" s="265">
        <v>44055</v>
      </c>
      <c r="I1488" s="265"/>
      <c r="J1488" s="115" t="s">
        <v>182</v>
      </c>
      <c r="K1488" s="691"/>
      <c r="L1488" s="559">
        <v>153.12</v>
      </c>
      <c r="M1488" s="678" t="s">
        <v>6213</v>
      </c>
      <c r="N1488" s="642"/>
      <c r="O1488" s="645"/>
      <c r="P1488" s="262"/>
      <c r="Q1488" s="629"/>
      <c r="R1488" s="262"/>
      <c r="S1488" s="84"/>
      <c r="T1488" s="84"/>
      <c r="U1488" s="84"/>
      <c r="V1488" s="84"/>
      <c r="W1488" s="84"/>
      <c r="X1488" s="84"/>
      <c r="Y1488" s="84"/>
      <c r="Z1488" s="84"/>
      <c r="AA1488" s="84"/>
      <c r="AB1488" s="84"/>
      <c r="AC1488" s="84"/>
      <c r="AD1488" s="84"/>
      <c r="AE1488" s="84"/>
      <c r="AF1488" s="84"/>
      <c r="AG1488" s="84"/>
      <c r="AH1488" s="84"/>
    </row>
    <row r="1489" spans="1:34">
      <c r="A1489" s="666">
        <v>44057</v>
      </c>
      <c r="B1489" s="115" t="s">
        <v>227</v>
      </c>
      <c r="C1489" s="37">
        <v>882319631</v>
      </c>
      <c r="D1489" s="115" t="s">
        <v>139</v>
      </c>
      <c r="E1489" s="115" t="s">
        <v>140</v>
      </c>
      <c r="F1489" s="665" t="s">
        <v>142</v>
      </c>
      <c r="G1489" s="37"/>
      <c r="H1489" s="265"/>
      <c r="I1489" s="265">
        <v>44074</v>
      </c>
      <c r="J1489" s="115"/>
      <c r="K1489" s="629"/>
      <c r="L1489" s="37"/>
      <c r="M1489" s="678" t="s">
        <v>195</v>
      </c>
      <c r="N1489" s="681" t="s">
        <v>268</v>
      </c>
      <c r="O1489" s="645"/>
      <c r="P1489" s="262"/>
      <c r="Q1489" s="629"/>
      <c r="R1489" s="262"/>
      <c r="S1489" s="84"/>
      <c r="T1489" s="84"/>
      <c r="U1489" s="84"/>
      <c r="V1489" s="84"/>
      <c r="W1489" s="84"/>
      <c r="X1489" s="84"/>
      <c r="Y1489" s="84"/>
      <c r="Z1489" s="84"/>
      <c r="AA1489" s="84"/>
      <c r="AB1489" s="84"/>
      <c r="AC1489" s="84"/>
      <c r="AD1489" s="84"/>
      <c r="AE1489" s="84"/>
      <c r="AF1489" s="84"/>
      <c r="AG1489" s="84"/>
      <c r="AH1489" s="84"/>
    </row>
    <row r="1490" spans="1:34">
      <c r="A1490" s="666">
        <v>44061</v>
      </c>
      <c r="B1490" s="115" t="s">
        <v>227</v>
      </c>
      <c r="C1490" s="37">
        <v>882319631</v>
      </c>
      <c r="D1490" s="115" t="s">
        <v>139</v>
      </c>
      <c r="E1490" s="115" t="s">
        <v>181</v>
      </c>
      <c r="F1490" s="665" t="s">
        <v>182</v>
      </c>
      <c r="G1490" s="265">
        <v>44061</v>
      </c>
      <c r="H1490" s="265">
        <v>44061</v>
      </c>
      <c r="I1490" s="265"/>
      <c r="J1490" s="115" t="s">
        <v>327</v>
      </c>
      <c r="K1490" s="691"/>
      <c r="L1490" s="559">
        <v>101.79</v>
      </c>
      <c r="M1490" s="678" t="s">
        <v>508</v>
      </c>
      <c r="N1490" s="642"/>
      <c r="O1490" s="645"/>
      <c r="P1490" s="262"/>
      <c r="Q1490" s="629"/>
      <c r="R1490" s="262"/>
      <c r="S1490" s="84"/>
      <c r="T1490" s="84"/>
      <c r="U1490" s="84"/>
      <c r="V1490" s="84"/>
      <c r="W1490" s="84"/>
      <c r="X1490" s="84"/>
      <c r="Y1490" s="84"/>
      <c r="Z1490" s="84"/>
      <c r="AA1490" s="84"/>
      <c r="AB1490" s="84"/>
      <c r="AC1490" s="84"/>
      <c r="AD1490" s="84"/>
      <c r="AE1490" s="84"/>
      <c r="AF1490" s="84"/>
      <c r="AG1490" s="84"/>
      <c r="AH1490" s="84"/>
    </row>
    <row r="1491" spans="1:34">
      <c r="A1491" s="666">
        <v>44057</v>
      </c>
      <c r="B1491" s="115" t="s">
        <v>194</v>
      </c>
      <c r="C1491" s="23">
        <v>882319995</v>
      </c>
      <c r="D1491" s="115" t="s">
        <v>139</v>
      </c>
      <c r="E1491" s="115" t="s">
        <v>140</v>
      </c>
      <c r="F1491" s="665"/>
      <c r="G1491" s="265">
        <v>44061</v>
      </c>
      <c r="H1491" s="265"/>
      <c r="I1491" s="265">
        <v>44076</v>
      </c>
      <c r="J1491" s="115"/>
      <c r="K1491" s="629"/>
      <c r="L1491" s="37"/>
      <c r="M1491" s="678" t="s">
        <v>195</v>
      </c>
      <c r="N1491" s="642"/>
      <c r="O1491" s="645"/>
      <c r="P1491" s="262"/>
      <c r="Q1491" s="629"/>
      <c r="R1491" s="262"/>
      <c r="S1491" s="84"/>
      <c r="T1491" s="84"/>
      <c r="U1491" s="84"/>
      <c r="V1491" s="84"/>
      <c r="W1491" s="84"/>
      <c r="X1491" s="84"/>
      <c r="Y1491" s="84"/>
      <c r="Z1491" s="84"/>
      <c r="AA1491" s="84"/>
      <c r="AB1491" s="84"/>
      <c r="AC1491" s="84"/>
      <c r="AD1491" s="84"/>
      <c r="AE1491" s="84"/>
      <c r="AF1491" s="84"/>
      <c r="AG1491" s="84"/>
      <c r="AH1491" s="84"/>
    </row>
    <row r="1492" spans="1:34">
      <c r="A1492" s="265">
        <v>44050</v>
      </c>
      <c r="B1492" s="115" t="s">
        <v>146</v>
      </c>
      <c r="C1492" s="37">
        <v>882322088</v>
      </c>
      <c r="D1492" s="115" t="s">
        <v>139</v>
      </c>
      <c r="E1492" s="115" t="s">
        <v>140</v>
      </c>
      <c r="F1492" s="115" t="s">
        <v>142</v>
      </c>
      <c r="G1492" s="37"/>
      <c r="H1492" s="265"/>
      <c r="I1492" s="265">
        <v>44063</v>
      </c>
      <c r="J1492" s="115"/>
      <c r="K1492" s="629"/>
      <c r="L1492" s="37"/>
      <c r="M1492" s="678" t="s">
        <v>195</v>
      </c>
      <c r="N1492" s="642"/>
      <c r="O1492" s="645"/>
      <c r="P1492" s="262"/>
      <c r="Q1492" s="629"/>
      <c r="R1492" s="262"/>
      <c r="S1492" s="84"/>
      <c r="T1492" s="84"/>
      <c r="U1492" s="84"/>
      <c r="V1492" s="84"/>
      <c r="W1492" s="84"/>
      <c r="X1492" s="84"/>
      <c r="Y1492" s="84"/>
      <c r="Z1492" s="84"/>
      <c r="AA1492" s="84"/>
      <c r="AB1492" s="84"/>
      <c r="AC1492" s="84"/>
      <c r="AD1492" s="84"/>
      <c r="AE1492" s="84"/>
      <c r="AF1492" s="84"/>
      <c r="AG1492" s="84"/>
      <c r="AH1492" s="84"/>
    </row>
    <row r="1493" spans="1:34">
      <c r="A1493" s="666">
        <v>44057</v>
      </c>
      <c r="B1493" s="115" t="s">
        <v>175</v>
      </c>
      <c r="C1493" s="23">
        <v>882322162</v>
      </c>
      <c r="D1493" s="115" t="s">
        <v>139</v>
      </c>
      <c r="E1493" s="115" t="s">
        <v>100</v>
      </c>
      <c r="F1493" s="665" t="s">
        <v>168</v>
      </c>
      <c r="G1493" s="37"/>
      <c r="H1493" s="265">
        <v>44057</v>
      </c>
      <c r="I1493" s="265"/>
      <c r="J1493" s="115" t="s">
        <v>168</v>
      </c>
      <c r="K1493" s="629"/>
      <c r="L1493" s="37">
        <v>470</v>
      </c>
      <c r="M1493" s="678" t="s">
        <v>245</v>
      </c>
      <c r="N1493" s="642"/>
      <c r="O1493" s="645"/>
      <c r="P1493" s="262"/>
      <c r="Q1493" s="629"/>
      <c r="R1493" s="262"/>
      <c r="S1493" s="84"/>
      <c r="T1493" s="84"/>
      <c r="U1493" s="84"/>
      <c r="V1493" s="84"/>
      <c r="W1493" s="84"/>
      <c r="X1493" s="84"/>
      <c r="Y1493" s="84"/>
      <c r="Z1493" s="84"/>
      <c r="AA1493" s="84"/>
      <c r="AB1493" s="84"/>
      <c r="AC1493" s="84"/>
      <c r="AD1493" s="84"/>
      <c r="AE1493" s="84"/>
      <c r="AF1493" s="84"/>
      <c r="AG1493" s="84"/>
      <c r="AH1493" s="84"/>
    </row>
    <row r="1494" spans="1:34">
      <c r="A1494" s="265">
        <v>44070</v>
      </c>
      <c r="B1494" s="115" t="s">
        <v>138</v>
      </c>
      <c r="C1494" s="37">
        <v>881506735</v>
      </c>
      <c r="D1494" s="115" t="s">
        <v>152</v>
      </c>
      <c r="E1494" s="115" t="s">
        <v>140</v>
      </c>
      <c r="F1494" s="115" t="s">
        <v>148</v>
      </c>
      <c r="G1494" s="265">
        <v>44070</v>
      </c>
      <c r="H1494" s="265">
        <v>44070</v>
      </c>
      <c r="I1494" s="265">
        <v>44085</v>
      </c>
      <c r="J1494" s="115" t="s">
        <v>148</v>
      </c>
      <c r="K1494" s="629"/>
      <c r="L1494" s="37">
        <v>48</v>
      </c>
      <c r="M1494" s="115" t="s">
        <v>216</v>
      </c>
      <c r="N1494" s="37"/>
      <c r="O1494" s="37"/>
      <c r="P1494" s="37"/>
      <c r="Q1494" s="37"/>
      <c r="R1494" s="37"/>
      <c r="S1494" s="37"/>
      <c r="T1494" s="37"/>
      <c r="U1494" s="37"/>
      <c r="V1494" s="37"/>
      <c r="W1494" s="37"/>
      <c r="X1494" s="37"/>
      <c r="Y1494" s="37"/>
      <c r="Z1494" s="37"/>
      <c r="AA1494" s="37"/>
      <c r="AB1494" s="37"/>
      <c r="AC1494" s="37"/>
      <c r="AD1494" s="37"/>
      <c r="AE1494" s="37"/>
      <c r="AF1494" s="37"/>
      <c r="AG1494" s="37"/>
      <c r="AH1494" s="37"/>
    </row>
    <row r="1495" spans="1:34">
      <c r="A1495" s="666">
        <v>44063</v>
      </c>
      <c r="B1495" s="115" t="s">
        <v>281</v>
      </c>
      <c r="C1495" s="37">
        <v>882324241</v>
      </c>
      <c r="D1495" s="115" t="s">
        <v>152</v>
      </c>
      <c r="E1495" s="115" t="s">
        <v>150</v>
      </c>
      <c r="F1495" s="665" t="s">
        <v>3203</v>
      </c>
      <c r="G1495" s="37"/>
      <c r="H1495" s="265">
        <v>44063</v>
      </c>
      <c r="I1495" s="265"/>
      <c r="J1495" s="115"/>
      <c r="K1495" s="629"/>
      <c r="L1495" s="37">
        <v>82.85</v>
      </c>
      <c r="M1495" s="678" t="s">
        <v>193</v>
      </c>
      <c r="N1495" s="642"/>
      <c r="O1495" s="645">
        <v>44051</v>
      </c>
      <c r="P1495" s="262">
        <v>1301.5</v>
      </c>
      <c r="Q1495" s="629"/>
      <c r="R1495" s="262"/>
      <c r="S1495" s="84"/>
      <c r="T1495" s="84"/>
      <c r="U1495" s="84"/>
      <c r="V1495" s="84"/>
      <c r="W1495" s="84"/>
      <c r="X1495" s="84"/>
      <c r="Y1495" s="84"/>
      <c r="Z1495" s="84"/>
      <c r="AA1495" s="84"/>
      <c r="AB1495" s="84"/>
      <c r="AC1495" s="84"/>
      <c r="AD1495" s="84"/>
      <c r="AE1495" s="84"/>
      <c r="AF1495" s="84"/>
      <c r="AG1495" s="84"/>
      <c r="AH1495" s="84"/>
    </row>
    <row r="1496" spans="1:34">
      <c r="A1496" s="265">
        <v>44047</v>
      </c>
      <c r="B1496" s="115" t="s">
        <v>281</v>
      </c>
      <c r="C1496" s="37">
        <v>882330160</v>
      </c>
      <c r="D1496" s="115" t="s">
        <v>139</v>
      </c>
      <c r="E1496" s="115" t="s">
        <v>140</v>
      </c>
      <c r="F1496" s="115" t="s">
        <v>168</v>
      </c>
      <c r="G1496" s="37"/>
      <c r="H1496" s="37"/>
      <c r="I1496" s="265">
        <v>44062</v>
      </c>
      <c r="J1496" s="37"/>
      <c r="K1496" s="629"/>
      <c r="L1496" s="37"/>
      <c r="M1496" s="678" t="s">
        <v>195</v>
      </c>
      <c r="N1496" s="37"/>
      <c r="O1496" s="37"/>
      <c r="P1496" s="37"/>
      <c r="Q1496" s="37"/>
      <c r="R1496" s="37"/>
      <c r="S1496" s="84"/>
      <c r="T1496" s="84"/>
      <c r="U1496" s="84"/>
      <c r="V1496" s="84"/>
      <c r="W1496" s="84"/>
      <c r="X1496" s="84"/>
      <c r="Y1496" s="84"/>
      <c r="Z1496" s="84"/>
      <c r="AA1496" s="84"/>
      <c r="AB1496" s="84"/>
      <c r="AC1496" s="84"/>
      <c r="AD1496" s="84"/>
      <c r="AE1496" s="84"/>
      <c r="AF1496" s="84"/>
      <c r="AG1496" s="84"/>
      <c r="AH1496" s="84"/>
    </row>
    <row r="1497" spans="1:34">
      <c r="A1497" s="265">
        <v>44071</v>
      </c>
      <c r="B1497" s="115" t="s">
        <v>146</v>
      </c>
      <c r="C1497" s="37">
        <v>882332706</v>
      </c>
      <c r="D1497" s="115" t="s">
        <v>139</v>
      </c>
      <c r="E1497" s="115" t="s">
        <v>140</v>
      </c>
      <c r="F1497" s="115" t="s">
        <v>6214</v>
      </c>
      <c r="G1497" s="37"/>
      <c r="H1497" s="37"/>
      <c r="I1497" s="265">
        <v>44089</v>
      </c>
      <c r="J1497" s="37"/>
      <c r="K1497" s="680" t="s">
        <v>373</v>
      </c>
      <c r="L1497" s="37"/>
      <c r="M1497" s="572"/>
      <c r="N1497" s="84"/>
      <c r="O1497" s="84"/>
      <c r="P1497" s="84"/>
      <c r="Q1497" s="84"/>
      <c r="R1497" s="84"/>
      <c r="S1497" s="84"/>
      <c r="T1497" s="84"/>
      <c r="U1497" s="84"/>
      <c r="V1497" s="84"/>
      <c r="W1497" s="84"/>
      <c r="X1497" s="84"/>
      <c r="Y1497" s="84"/>
      <c r="Z1497" s="84"/>
      <c r="AA1497" s="84"/>
      <c r="AB1497" s="84"/>
      <c r="AC1497" s="84"/>
      <c r="AD1497" s="84"/>
      <c r="AE1497" s="84"/>
      <c r="AF1497" s="84"/>
      <c r="AG1497" s="84"/>
      <c r="AH1497" s="84"/>
    </row>
    <row r="1498" spans="1:34">
      <c r="A1498" s="265">
        <v>44071</v>
      </c>
      <c r="B1498" s="115" t="s">
        <v>281</v>
      </c>
      <c r="C1498" s="37">
        <v>882332753</v>
      </c>
      <c r="D1498" s="115" t="s">
        <v>139</v>
      </c>
      <c r="E1498" s="115" t="s">
        <v>100</v>
      </c>
      <c r="F1498" s="115"/>
      <c r="G1498" s="37"/>
      <c r="H1498" s="37"/>
      <c r="I1498" s="37"/>
      <c r="J1498" s="37"/>
      <c r="K1498" s="629"/>
      <c r="L1498" s="37"/>
      <c r="M1498" s="572"/>
      <c r="N1498" s="84"/>
      <c r="O1498" s="84"/>
      <c r="P1498" s="84"/>
      <c r="Q1498" s="84"/>
      <c r="R1498" s="84"/>
      <c r="S1498" s="84"/>
      <c r="T1498" s="84"/>
      <c r="U1498" s="84"/>
      <c r="V1498" s="84"/>
      <c r="W1498" s="84"/>
      <c r="X1498" s="84"/>
      <c r="Y1498" s="84"/>
      <c r="Z1498" s="84"/>
      <c r="AA1498" s="84"/>
      <c r="AB1498" s="84"/>
      <c r="AC1498" s="84"/>
      <c r="AD1498" s="84"/>
      <c r="AE1498" s="84"/>
      <c r="AF1498" s="84"/>
      <c r="AG1498" s="84"/>
      <c r="AH1498" s="84"/>
    </row>
    <row r="1499" spans="1:34">
      <c r="A1499" s="666">
        <v>44055</v>
      </c>
      <c r="B1499" s="115" t="s">
        <v>149</v>
      </c>
      <c r="C1499" s="84">
        <v>882333459</v>
      </c>
      <c r="D1499" s="115" t="s">
        <v>152</v>
      </c>
      <c r="E1499" s="115" t="s">
        <v>100</v>
      </c>
      <c r="F1499" s="665" t="s">
        <v>142</v>
      </c>
      <c r="G1499" s="37"/>
      <c r="H1499" s="265"/>
      <c r="I1499" s="265"/>
      <c r="J1499" s="115"/>
      <c r="K1499" s="629"/>
      <c r="L1499" s="37"/>
      <c r="M1499" s="678"/>
      <c r="N1499" s="642"/>
      <c r="O1499" s="645"/>
      <c r="P1499" s="262"/>
      <c r="Q1499" s="629"/>
      <c r="R1499" s="262"/>
      <c r="S1499" s="84"/>
      <c r="T1499" s="84"/>
      <c r="U1499" s="84"/>
      <c r="V1499" s="84"/>
      <c r="W1499" s="84"/>
      <c r="X1499" s="84"/>
      <c r="Y1499" s="84"/>
      <c r="Z1499" s="84"/>
      <c r="AA1499" s="84"/>
      <c r="AB1499" s="84"/>
      <c r="AC1499" s="84"/>
      <c r="AD1499" s="84"/>
      <c r="AE1499" s="84"/>
      <c r="AF1499" s="84"/>
      <c r="AG1499" s="84"/>
      <c r="AH1499" s="84"/>
    </row>
    <row r="1500" spans="1:34">
      <c r="A1500" s="666">
        <v>44055</v>
      </c>
      <c r="B1500" s="115" t="s">
        <v>281</v>
      </c>
      <c r="C1500" s="37">
        <v>882333472</v>
      </c>
      <c r="D1500" s="115" t="s">
        <v>139</v>
      </c>
      <c r="E1500" s="115" t="s">
        <v>100</v>
      </c>
      <c r="F1500" s="665" t="s">
        <v>148</v>
      </c>
      <c r="G1500" s="37"/>
      <c r="H1500" s="265">
        <v>44055</v>
      </c>
      <c r="I1500" s="265"/>
      <c r="J1500" s="115" t="s">
        <v>148</v>
      </c>
      <c r="K1500" s="629"/>
      <c r="L1500" s="37">
        <v>31</v>
      </c>
      <c r="M1500" s="678" t="s">
        <v>269</v>
      </c>
      <c r="N1500" s="642"/>
      <c r="O1500" s="645"/>
      <c r="P1500" s="262"/>
      <c r="Q1500" s="629"/>
      <c r="R1500" s="262"/>
      <c r="S1500" s="84"/>
      <c r="T1500" s="84"/>
      <c r="U1500" s="84"/>
      <c r="V1500" s="84"/>
      <c r="W1500" s="84"/>
      <c r="X1500" s="84"/>
      <c r="Y1500" s="84"/>
      <c r="Z1500" s="84"/>
      <c r="AA1500" s="84"/>
      <c r="AB1500" s="84"/>
      <c r="AC1500" s="84"/>
      <c r="AD1500" s="84"/>
      <c r="AE1500" s="84"/>
      <c r="AF1500" s="84"/>
      <c r="AG1500" s="84"/>
      <c r="AH1500" s="84"/>
    </row>
    <row r="1501" spans="1:34">
      <c r="A1501" s="666">
        <v>44055</v>
      </c>
      <c r="B1501" s="115" t="s">
        <v>227</v>
      </c>
      <c r="C1501" s="37">
        <v>882333562</v>
      </c>
      <c r="D1501" s="115" t="s">
        <v>139</v>
      </c>
      <c r="E1501" s="115" t="s">
        <v>140</v>
      </c>
      <c r="F1501" s="665" t="s">
        <v>182</v>
      </c>
      <c r="G1501" s="37"/>
      <c r="H1501" s="265"/>
      <c r="I1501" s="265">
        <v>44069</v>
      </c>
      <c r="J1501" s="115"/>
      <c r="K1501" s="629"/>
      <c r="L1501" s="37"/>
      <c r="M1501" s="678" t="s">
        <v>6215</v>
      </c>
      <c r="N1501" s="681" t="s">
        <v>268</v>
      </c>
      <c r="O1501" s="645"/>
      <c r="P1501" s="262"/>
      <c r="Q1501" s="629"/>
      <c r="R1501" s="262"/>
      <c r="S1501" s="84"/>
      <c r="T1501" s="84"/>
      <c r="U1501" s="84"/>
      <c r="V1501" s="84"/>
      <c r="W1501" s="84"/>
      <c r="X1501" s="84"/>
      <c r="Y1501" s="84"/>
      <c r="Z1501" s="84"/>
      <c r="AA1501" s="84"/>
      <c r="AB1501" s="84"/>
      <c r="AC1501" s="84"/>
      <c r="AD1501" s="84"/>
      <c r="AE1501" s="84"/>
      <c r="AF1501" s="84"/>
      <c r="AG1501" s="84"/>
      <c r="AH1501" s="84"/>
    </row>
    <row r="1502" spans="1:34">
      <c r="A1502" s="666">
        <v>44056</v>
      </c>
      <c r="B1502" s="115" t="s">
        <v>227</v>
      </c>
      <c r="C1502" s="37">
        <v>882336131</v>
      </c>
      <c r="D1502" s="115" t="s">
        <v>152</v>
      </c>
      <c r="E1502" s="115" t="s">
        <v>140</v>
      </c>
      <c r="F1502" s="665" t="s">
        <v>6216</v>
      </c>
      <c r="G1502" s="37"/>
      <c r="H1502" s="265"/>
      <c r="I1502" s="265">
        <v>44071</v>
      </c>
      <c r="J1502" s="115"/>
      <c r="K1502" s="629"/>
      <c r="L1502" s="37"/>
      <c r="M1502" s="678" t="s">
        <v>6217</v>
      </c>
      <c r="N1502" s="629">
        <v>500</v>
      </c>
      <c r="O1502" s="645"/>
      <c r="P1502" s="262"/>
      <c r="Q1502" s="629"/>
      <c r="R1502" s="262"/>
      <c r="S1502" s="84"/>
      <c r="T1502" s="84"/>
      <c r="U1502" s="84"/>
      <c r="V1502" s="84"/>
      <c r="W1502" s="84"/>
      <c r="X1502" s="84"/>
      <c r="Y1502" s="84"/>
      <c r="Z1502" s="84"/>
      <c r="AA1502" s="84"/>
      <c r="AB1502" s="84"/>
      <c r="AC1502" s="84"/>
      <c r="AD1502" s="84"/>
      <c r="AE1502" s="84"/>
      <c r="AF1502" s="84"/>
      <c r="AG1502" s="84"/>
      <c r="AH1502" s="84"/>
    </row>
    <row r="1503" spans="1:34">
      <c r="A1503" s="666">
        <v>44064</v>
      </c>
      <c r="B1503" s="115" t="s">
        <v>227</v>
      </c>
      <c r="C1503" s="37">
        <v>882339221</v>
      </c>
      <c r="D1503" s="115" t="s">
        <v>139</v>
      </c>
      <c r="E1503" s="115" t="s">
        <v>140</v>
      </c>
      <c r="F1503" s="665" t="s">
        <v>168</v>
      </c>
      <c r="G1503" s="265">
        <v>44064</v>
      </c>
      <c r="H1503" s="265">
        <v>44064</v>
      </c>
      <c r="I1503" s="265">
        <v>44069</v>
      </c>
      <c r="J1503" s="115" t="s">
        <v>148</v>
      </c>
      <c r="K1503" s="629"/>
      <c r="L1503" s="37">
        <v>38</v>
      </c>
      <c r="M1503" s="678" t="s">
        <v>6218</v>
      </c>
      <c r="N1503" s="681" t="s">
        <v>268</v>
      </c>
      <c r="O1503" s="645"/>
      <c r="P1503" s="262"/>
      <c r="Q1503" s="629"/>
      <c r="R1503" s="262"/>
      <c r="S1503" s="84"/>
      <c r="T1503" s="84"/>
      <c r="U1503" s="84"/>
      <c r="V1503" s="84"/>
      <c r="W1503" s="84"/>
      <c r="X1503" s="84"/>
      <c r="Y1503" s="84"/>
      <c r="Z1503" s="84"/>
      <c r="AA1503" s="84"/>
      <c r="AB1503" s="84"/>
      <c r="AC1503" s="84"/>
      <c r="AD1503" s="84"/>
      <c r="AE1503" s="84"/>
      <c r="AF1503" s="84"/>
      <c r="AG1503" s="84"/>
      <c r="AH1503" s="84"/>
    </row>
    <row r="1504" spans="1:34">
      <c r="A1504" s="666">
        <v>44054</v>
      </c>
      <c r="B1504" s="115" t="s">
        <v>157</v>
      </c>
      <c r="C1504" s="37">
        <v>882340641</v>
      </c>
      <c r="D1504" s="115" t="s">
        <v>139</v>
      </c>
      <c r="E1504" s="115" t="s">
        <v>140</v>
      </c>
      <c r="F1504" s="665" t="s">
        <v>225</v>
      </c>
      <c r="G1504" s="37"/>
      <c r="H1504" s="265"/>
      <c r="I1504" s="265">
        <v>44067</v>
      </c>
      <c r="J1504" s="115"/>
      <c r="K1504" s="629"/>
      <c r="L1504" s="37"/>
      <c r="M1504" s="678"/>
      <c r="N1504" s="642"/>
      <c r="O1504" s="645"/>
      <c r="P1504" s="262"/>
      <c r="Q1504" s="629"/>
      <c r="R1504" s="262"/>
      <c r="S1504" s="84"/>
      <c r="T1504" s="84"/>
      <c r="U1504" s="84"/>
      <c r="V1504" s="84"/>
      <c r="W1504" s="84"/>
      <c r="X1504" s="84"/>
      <c r="Y1504" s="84"/>
      <c r="Z1504" s="84"/>
      <c r="AA1504" s="84"/>
      <c r="AB1504" s="84"/>
      <c r="AC1504" s="84"/>
      <c r="AD1504" s="84"/>
      <c r="AE1504" s="84"/>
      <c r="AF1504" s="84"/>
      <c r="AG1504" s="84"/>
      <c r="AH1504" s="84"/>
    </row>
    <row r="1505" spans="1:34">
      <c r="A1505" s="265">
        <v>44070</v>
      </c>
      <c r="B1505" s="115" t="s">
        <v>138</v>
      </c>
      <c r="C1505" s="37">
        <v>881532776</v>
      </c>
      <c r="D1505" s="115" t="s">
        <v>152</v>
      </c>
      <c r="E1505" s="115" t="s">
        <v>140</v>
      </c>
      <c r="F1505" s="115" t="s">
        <v>148</v>
      </c>
      <c r="G1505" s="37"/>
      <c r="H1505" s="265">
        <v>44070</v>
      </c>
      <c r="I1505" s="37"/>
      <c r="J1505" s="115" t="s">
        <v>148</v>
      </c>
      <c r="K1505" s="629"/>
      <c r="L1505" s="37">
        <v>55</v>
      </c>
      <c r="M1505" s="115" t="s">
        <v>242</v>
      </c>
      <c r="N1505" s="37"/>
      <c r="O1505" s="37"/>
      <c r="P1505" s="37"/>
      <c r="Q1505" s="37"/>
      <c r="R1505" s="37"/>
      <c r="S1505" s="37"/>
      <c r="T1505" s="37"/>
      <c r="U1505" s="37"/>
      <c r="V1505" s="37"/>
      <c r="W1505" s="37"/>
      <c r="X1505" s="37"/>
      <c r="Y1505" s="37"/>
      <c r="Z1505" s="37"/>
      <c r="AA1505" s="37"/>
      <c r="AB1505" s="37"/>
      <c r="AC1505" s="37"/>
      <c r="AD1505" s="37"/>
      <c r="AE1505" s="37"/>
      <c r="AF1505" s="37"/>
      <c r="AG1505" s="37"/>
      <c r="AH1505" s="37"/>
    </row>
    <row r="1506" spans="1:34">
      <c r="A1506" s="265">
        <v>44068</v>
      </c>
      <c r="B1506" s="115" t="s">
        <v>281</v>
      </c>
      <c r="C1506" s="37">
        <v>882342398</v>
      </c>
      <c r="D1506" s="115" t="s">
        <v>139</v>
      </c>
      <c r="E1506" s="115" t="s">
        <v>140</v>
      </c>
      <c r="F1506" s="115" t="s">
        <v>142</v>
      </c>
      <c r="G1506" s="37"/>
      <c r="H1506" s="37"/>
      <c r="I1506" s="265">
        <v>44084</v>
      </c>
      <c r="J1506" s="37"/>
      <c r="K1506" s="680" t="s">
        <v>415</v>
      </c>
      <c r="L1506" s="37"/>
      <c r="M1506" s="678" t="s">
        <v>195</v>
      </c>
      <c r="N1506" s="84"/>
      <c r="O1506" s="84"/>
      <c r="P1506" s="84"/>
      <c r="Q1506" s="84"/>
      <c r="R1506" s="84"/>
      <c r="S1506" s="84"/>
      <c r="T1506" s="84"/>
      <c r="U1506" s="84"/>
      <c r="V1506" s="84"/>
      <c r="W1506" s="84"/>
      <c r="X1506" s="84"/>
      <c r="Y1506" s="84"/>
      <c r="Z1506" s="84"/>
      <c r="AA1506" s="84"/>
      <c r="AB1506" s="84"/>
      <c r="AC1506" s="84"/>
      <c r="AD1506" s="84"/>
      <c r="AE1506" s="84"/>
      <c r="AF1506" s="84"/>
      <c r="AG1506" s="84"/>
      <c r="AH1506" s="84"/>
    </row>
    <row r="1507" spans="1:34">
      <c r="A1507" s="265">
        <v>44048</v>
      </c>
      <c r="B1507" s="115" t="s">
        <v>178</v>
      </c>
      <c r="C1507" s="37">
        <v>882342848</v>
      </c>
      <c r="D1507" s="115" t="s">
        <v>139</v>
      </c>
      <c r="E1507" s="115" t="s">
        <v>140</v>
      </c>
      <c r="F1507" s="115" t="s">
        <v>172</v>
      </c>
      <c r="G1507" s="37"/>
      <c r="H1507" s="265">
        <v>44053</v>
      </c>
      <c r="I1507" s="265">
        <v>44062</v>
      </c>
      <c r="J1507" s="115" t="s">
        <v>6219</v>
      </c>
      <c r="K1507" s="629"/>
      <c r="L1507" s="37">
        <v>9.9</v>
      </c>
      <c r="M1507" s="572"/>
      <c r="N1507" s="37"/>
      <c r="O1507" s="37"/>
      <c r="P1507" s="37"/>
      <c r="Q1507" s="37"/>
      <c r="R1507" s="37"/>
      <c r="S1507" s="84"/>
      <c r="T1507" s="84"/>
      <c r="U1507" s="84"/>
      <c r="V1507" s="84"/>
      <c r="W1507" s="84"/>
      <c r="X1507" s="84"/>
      <c r="Y1507" s="84"/>
      <c r="Z1507" s="84"/>
      <c r="AA1507" s="84"/>
      <c r="AB1507" s="84"/>
      <c r="AC1507" s="84"/>
      <c r="AD1507" s="84"/>
      <c r="AE1507" s="84"/>
      <c r="AF1507" s="84"/>
      <c r="AG1507" s="84"/>
      <c r="AH1507" s="84"/>
    </row>
    <row r="1508" spans="1:34">
      <c r="A1508" s="265">
        <v>44050</v>
      </c>
      <c r="B1508" s="115" t="s">
        <v>227</v>
      </c>
      <c r="C1508" s="37">
        <v>882343643</v>
      </c>
      <c r="D1508" s="115" t="s">
        <v>139</v>
      </c>
      <c r="E1508" s="115" t="s">
        <v>140</v>
      </c>
      <c r="F1508" s="115" t="s">
        <v>168</v>
      </c>
      <c r="G1508" s="37"/>
      <c r="H1508" s="265"/>
      <c r="I1508" s="265">
        <v>44064</v>
      </c>
      <c r="J1508" s="115"/>
      <c r="K1508" s="629"/>
      <c r="L1508" s="37"/>
      <c r="M1508" s="678" t="s">
        <v>6220</v>
      </c>
      <c r="N1508" s="629">
        <v>360</v>
      </c>
      <c r="O1508" s="645"/>
      <c r="P1508" s="262"/>
      <c r="Q1508" s="629"/>
      <c r="R1508" s="262"/>
      <c r="S1508" s="84"/>
      <c r="T1508" s="84"/>
      <c r="U1508" s="84"/>
      <c r="V1508" s="84"/>
      <c r="W1508" s="84"/>
      <c r="X1508" s="84"/>
      <c r="Y1508" s="84"/>
      <c r="Z1508" s="84"/>
      <c r="AA1508" s="84"/>
      <c r="AB1508" s="84"/>
      <c r="AC1508" s="84"/>
      <c r="AD1508" s="84"/>
      <c r="AE1508" s="84"/>
      <c r="AF1508" s="84"/>
      <c r="AG1508" s="84"/>
      <c r="AH1508" s="84"/>
    </row>
    <row r="1509" spans="1:34">
      <c r="A1509" s="666">
        <v>44055</v>
      </c>
      <c r="B1509" s="115" t="s">
        <v>227</v>
      </c>
      <c r="C1509" s="37">
        <v>882344640</v>
      </c>
      <c r="D1509" s="115" t="s">
        <v>139</v>
      </c>
      <c r="E1509" s="115" t="s">
        <v>147</v>
      </c>
      <c r="F1509" s="665" t="s">
        <v>148</v>
      </c>
      <c r="G1509" s="37"/>
      <c r="H1509" s="265"/>
      <c r="I1509" s="265">
        <v>44069</v>
      </c>
      <c r="J1509" s="115"/>
      <c r="K1509" s="629"/>
      <c r="L1509" s="37"/>
      <c r="M1509" s="678" t="s">
        <v>6221</v>
      </c>
      <c r="N1509" s="629">
        <v>100</v>
      </c>
      <c r="O1509" s="645"/>
      <c r="P1509" s="262"/>
      <c r="Q1509" s="629"/>
      <c r="R1509" s="262"/>
      <c r="S1509" s="84"/>
      <c r="T1509" s="84"/>
      <c r="U1509" s="84"/>
      <c r="V1509" s="84"/>
      <c r="W1509" s="84"/>
      <c r="X1509" s="84"/>
      <c r="Y1509" s="84"/>
      <c r="Z1509" s="84"/>
      <c r="AA1509" s="84"/>
      <c r="AB1509" s="84"/>
      <c r="AC1509" s="84"/>
      <c r="AD1509" s="84"/>
      <c r="AE1509" s="84"/>
      <c r="AF1509" s="84"/>
      <c r="AG1509" s="84"/>
      <c r="AH1509" s="84"/>
    </row>
    <row r="1510" spans="1:34">
      <c r="A1510" s="666">
        <v>44061</v>
      </c>
      <c r="B1510" s="115" t="s">
        <v>227</v>
      </c>
      <c r="C1510" s="37">
        <v>882344807</v>
      </c>
      <c r="D1510" s="115" t="s">
        <v>152</v>
      </c>
      <c r="E1510" s="115" t="s">
        <v>100</v>
      </c>
      <c r="F1510" s="665"/>
      <c r="G1510" s="265">
        <v>44061</v>
      </c>
      <c r="H1510" s="265">
        <v>44062</v>
      </c>
      <c r="I1510" s="265"/>
      <c r="J1510" s="115" t="s">
        <v>499</v>
      </c>
      <c r="K1510" s="691"/>
      <c r="L1510" s="559">
        <v>24</v>
      </c>
      <c r="M1510" s="678" t="s">
        <v>6209</v>
      </c>
      <c r="N1510" s="642"/>
      <c r="O1510" s="645"/>
      <c r="P1510" s="262"/>
      <c r="Q1510" s="629"/>
      <c r="R1510" s="262"/>
      <c r="S1510" s="84"/>
      <c r="T1510" s="84"/>
      <c r="U1510" s="84"/>
      <c r="V1510" s="84"/>
      <c r="W1510" s="84"/>
      <c r="X1510" s="84"/>
      <c r="Y1510" s="84"/>
      <c r="Z1510" s="84"/>
      <c r="AA1510" s="84"/>
      <c r="AB1510" s="84"/>
      <c r="AC1510" s="84"/>
      <c r="AD1510" s="84"/>
      <c r="AE1510" s="84"/>
      <c r="AF1510" s="84"/>
      <c r="AG1510" s="84"/>
      <c r="AH1510" s="84"/>
    </row>
    <row r="1511" spans="1:34">
      <c r="A1511" s="265">
        <v>44049</v>
      </c>
      <c r="B1511" s="115" t="s">
        <v>227</v>
      </c>
      <c r="C1511" s="115">
        <v>882344983</v>
      </c>
      <c r="D1511" s="115" t="s">
        <v>152</v>
      </c>
      <c r="E1511" s="115" t="s">
        <v>140</v>
      </c>
      <c r="F1511" s="115" t="s">
        <v>148</v>
      </c>
      <c r="G1511" s="37"/>
      <c r="H1511" s="265"/>
      <c r="I1511" s="265">
        <v>44066</v>
      </c>
      <c r="J1511" s="115"/>
      <c r="K1511" s="629"/>
      <c r="L1511" s="37"/>
      <c r="M1511" s="678" t="s">
        <v>6222</v>
      </c>
      <c r="N1511" s="629">
        <v>30</v>
      </c>
      <c r="O1511" s="645"/>
      <c r="P1511" s="262"/>
      <c r="Q1511" s="629"/>
      <c r="R1511" s="262"/>
      <c r="S1511" s="37"/>
      <c r="T1511" s="37"/>
      <c r="U1511" s="37"/>
      <c r="V1511" s="37"/>
      <c r="W1511" s="37"/>
      <c r="X1511" s="37"/>
      <c r="Y1511" s="37"/>
      <c r="Z1511" s="37"/>
      <c r="AA1511" s="37"/>
      <c r="AB1511" s="37"/>
      <c r="AC1511" s="37"/>
      <c r="AD1511" s="37"/>
      <c r="AE1511" s="37"/>
      <c r="AF1511" s="37"/>
      <c r="AG1511" s="37"/>
      <c r="AH1511" s="84"/>
    </row>
    <row r="1512" spans="1:34">
      <c r="A1512" s="265">
        <v>44049</v>
      </c>
      <c r="B1512" s="115" t="s">
        <v>227</v>
      </c>
      <c r="C1512" s="37">
        <v>882344993</v>
      </c>
      <c r="D1512" s="115" t="s">
        <v>152</v>
      </c>
      <c r="E1512" s="115" t="s">
        <v>140</v>
      </c>
      <c r="F1512" s="115" t="s">
        <v>6223</v>
      </c>
      <c r="G1512" s="37"/>
      <c r="H1512" s="265"/>
      <c r="I1512" s="115" t="s">
        <v>201</v>
      </c>
      <c r="J1512" s="115"/>
      <c r="K1512" s="629"/>
      <c r="L1512" s="37"/>
      <c r="M1512" s="678" t="s">
        <v>195</v>
      </c>
      <c r="N1512" s="629">
        <v>1000</v>
      </c>
      <c r="O1512" s="645"/>
      <c r="P1512" s="262"/>
      <c r="Q1512" s="629"/>
      <c r="R1512" s="262"/>
      <c r="S1512" s="84"/>
      <c r="T1512" s="84"/>
      <c r="U1512" s="84"/>
      <c r="V1512" s="84"/>
      <c r="W1512" s="84"/>
      <c r="X1512" s="84"/>
      <c r="Y1512" s="84"/>
      <c r="Z1512" s="84"/>
      <c r="AA1512" s="84"/>
      <c r="AB1512" s="84"/>
      <c r="AC1512" s="84"/>
      <c r="AD1512" s="84"/>
      <c r="AE1512" s="84"/>
      <c r="AF1512" s="84"/>
      <c r="AG1512" s="84"/>
      <c r="AH1512" s="84"/>
    </row>
    <row r="1513" spans="1:34">
      <c r="A1513" s="265">
        <v>44070</v>
      </c>
      <c r="B1513" s="115" t="s">
        <v>281</v>
      </c>
      <c r="C1513" s="37">
        <v>882345675</v>
      </c>
      <c r="D1513" s="115" t="s">
        <v>139</v>
      </c>
      <c r="E1513" s="115" t="s">
        <v>140</v>
      </c>
      <c r="F1513" s="115" t="s">
        <v>142</v>
      </c>
      <c r="G1513" s="37"/>
      <c r="H1513" s="37"/>
      <c r="I1513" s="265">
        <v>44102</v>
      </c>
      <c r="J1513" s="37"/>
      <c r="K1513" s="629"/>
      <c r="L1513" s="37"/>
      <c r="M1513" s="678" t="s">
        <v>195</v>
      </c>
      <c r="N1513" s="84"/>
      <c r="O1513" s="84"/>
      <c r="P1513" s="84"/>
      <c r="Q1513" s="84"/>
      <c r="R1513" s="84"/>
      <c r="S1513" s="84"/>
      <c r="T1513" s="84"/>
      <c r="U1513" s="84"/>
      <c r="V1513" s="84"/>
      <c r="W1513" s="84"/>
      <c r="X1513" s="84"/>
      <c r="Y1513" s="84"/>
      <c r="Z1513" s="84"/>
      <c r="AA1513" s="84"/>
      <c r="AB1513" s="84"/>
      <c r="AC1513" s="84"/>
      <c r="AD1513" s="84"/>
      <c r="AE1513" s="84"/>
      <c r="AF1513" s="84"/>
      <c r="AG1513" s="84"/>
      <c r="AH1513" s="84"/>
    </row>
    <row r="1514" spans="1:34">
      <c r="A1514" s="666">
        <v>44056</v>
      </c>
      <c r="B1514" s="115" t="s">
        <v>227</v>
      </c>
      <c r="C1514" s="37">
        <v>882347213</v>
      </c>
      <c r="D1514" s="115" t="s">
        <v>139</v>
      </c>
      <c r="E1514" s="115" t="s">
        <v>140</v>
      </c>
      <c r="F1514" s="665" t="s">
        <v>142</v>
      </c>
      <c r="G1514" s="37"/>
      <c r="H1514" s="265"/>
      <c r="I1514" s="265">
        <v>44071</v>
      </c>
      <c r="J1514" s="115"/>
      <c r="K1514" s="629"/>
      <c r="L1514" s="37"/>
      <c r="M1514" s="678" t="s">
        <v>195</v>
      </c>
      <c r="N1514" s="681" t="s">
        <v>268</v>
      </c>
      <c r="O1514" s="645"/>
      <c r="P1514" s="262"/>
      <c r="Q1514" s="629"/>
      <c r="R1514" s="262"/>
      <c r="S1514" s="84"/>
      <c r="T1514" s="84"/>
      <c r="U1514" s="84"/>
      <c r="V1514" s="84"/>
      <c r="W1514" s="84"/>
      <c r="X1514" s="84"/>
      <c r="Y1514" s="84"/>
      <c r="Z1514" s="84"/>
      <c r="AA1514" s="84"/>
      <c r="AB1514" s="84"/>
      <c r="AC1514" s="84"/>
      <c r="AD1514" s="84"/>
      <c r="AE1514" s="84"/>
      <c r="AF1514" s="84"/>
      <c r="AG1514" s="84"/>
      <c r="AH1514" s="84"/>
    </row>
    <row r="1515" spans="1:34">
      <c r="A1515" s="265">
        <v>44048</v>
      </c>
      <c r="B1515" s="115" t="s">
        <v>227</v>
      </c>
      <c r="C1515" s="37">
        <v>882347837</v>
      </c>
      <c r="D1515" s="115" t="s">
        <v>139</v>
      </c>
      <c r="E1515" s="115" t="s">
        <v>140</v>
      </c>
      <c r="F1515" s="115" t="s">
        <v>6224</v>
      </c>
      <c r="G1515" s="37"/>
      <c r="H1515" s="37"/>
      <c r="I1515" s="265">
        <v>44055</v>
      </c>
      <c r="J1515" s="37"/>
      <c r="K1515" s="629"/>
      <c r="L1515" s="37"/>
      <c r="M1515" s="678" t="s">
        <v>6225</v>
      </c>
      <c r="N1515" s="37"/>
      <c r="O1515" s="37"/>
      <c r="P1515" s="37"/>
      <c r="Q1515" s="37"/>
      <c r="R1515" s="37"/>
      <c r="S1515" s="84"/>
      <c r="T1515" s="84"/>
      <c r="U1515" s="84"/>
      <c r="V1515" s="84"/>
      <c r="W1515" s="84"/>
      <c r="X1515" s="84"/>
      <c r="Y1515" s="84"/>
      <c r="Z1515" s="84"/>
      <c r="AA1515" s="84"/>
      <c r="AB1515" s="84"/>
      <c r="AC1515" s="84"/>
      <c r="AD1515" s="84"/>
      <c r="AE1515" s="84"/>
      <c r="AF1515" s="84"/>
      <c r="AG1515" s="84"/>
      <c r="AH1515" s="84"/>
    </row>
    <row r="1516" spans="1:34">
      <c r="A1516" s="265">
        <v>44048</v>
      </c>
      <c r="B1516" s="115" t="s">
        <v>227</v>
      </c>
      <c r="C1516" s="37">
        <v>882349294</v>
      </c>
      <c r="D1516" s="115" t="s">
        <v>139</v>
      </c>
      <c r="E1516" s="115" t="s">
        <v>140</v>
      </c>
      <c r="F1516" s="115" t="s">
        <v>142</v>
      </c>
      <c r="G1516" s="265">
        <v>44050</v>
      </c>
      <c r="H1516" s="265">
        <v>44048</v>
      </c>
      <c r="I1516" s="265">
        <v>44067</v>
      </c>
      <c r="J1516" s="115" t="s">
        <v>148</v>
      </c>
      <c r="K1516" s="680"/>
      <c r="L1516" s="115">
        <v>32</v>
      </c>
      <c r="M1516" s="678" t="s">
        <v>6226</v>
      </c>
      <c r="N1516" s="37">
        <v>500</v>
      </c>
      <c r="O1516" s="37"/>
      <c r="P1516" s="37"/>
      <c r="Q1516" s="37"/>
      <c r="R1516" s="37"/>
      <c r="S1516" s="84"/>
      <c r="T1516" s="84"/>
      <c r="U1516" s="84"/>
      <c r="V1516" s="84"/>
      <c r="W1516" s="84"/>
      <c r="X1516" s="84"/>
      <c r="Y1516" s="84"/>
      <c r="Z1516" s="84"/>
      <c r="AA1516" s="84"/>
      <c r="AB1516" s="84"/>
      <c r="AC1516" s="84"/>
      <c r="AD1516" s="84"/>
      <c r="AE1516" s="84"/>
      <c r="AF1516" s="84"/>
      <c r="AG1516" s="84"/>
      <c r="AH1516" s="84"/>
    </row>
    <row r="1517" spans="1:34">
      <c r="A1517" s="666">
        <v>44055</v>
      </c>
      <c r="B1517" s="115" t="s">
        <v>206</v>
      </c>
      <c r="C1517" s="37">
        <v>882349306</v>
      </c>
      <c r="D1517" s="115" t="s">
        <v>139</v>
      </c>
      <c r="E1517" s="115" t="s">
        <v>140</v>
      </c>
      <c r="F1517" s="665" t="s">
        <v>142</v>
      </c>
      <c r="G1517" s="37"/>
      <c r="H1517" s="265"/>
      <c r="I1517" s="265">
        <v>44070</v>
      </c>
      <c r="J1517" s="115"/>
      <c r="K1517" s="629"/>
      <c r="L1517" s="37"/>
      <c r="M1517" s="678"/>
      <c r="N1517" s="642"/>
      <c r="O1517" s="645"/>
      <c r="P1517" s="262"/>
      <c r="Q1517" s="629"/>
      <c r="R1517" s="262"/>
      <c r="S1517" s="84"/>
      <c r="T1517" s="84"/>
      <c r="U1517" s="84"/>
      <c r="V1517" s="84"/>
      <c r="W1517" s="84"/>
      <c r="X1517" s="84"/>
      <c r="Y1517" s="84"/>
      <c r="Z1517" s="84"/>
      <c r="AA1517" s="84"/>
      <c r="AB1517" s="84"/>
      <c r="AC1517" s="84"/>
      <c r="AD1517" s="84"/>
      <c r="AE1517" s="84"/>
      <c r="AF1517" s="84"/>
      <c r="AG1517" s="84"/>
      <c r="AH1517" s="84"/>
    </row>
    <row r="1518" spans="1:34">
      <c r="A1518" s="666">
        <v>44056</v>
      </c>
      <c r="B1518" s="115" t="s">
        <v>227</v>
      </c>
      <c r="C1518" s="37">
        <v>882349678</v>
      </c>
      <c r="D1518" s="115" t="s">
        <v>139</v>
      </c>
      <c r="E1518" s="115" t="s">
        <v>140</v>
      </c>
      <c r="F1518" s="665" t="s">
        <v>142</v>
      </c>
      <c r="G1518" s="37"/>
      <c r="H1518" s="265"/>
      <c r="I1518" s="265">
        <v>44072</v>
      </c>
      <c r="J1518" s="115"/>
      <c r="K1518" s="629"/>
      <c r="L1518" s="37"/>
      <c r="M1518" s="678" t="s">
        <v>195</v>
      </c>
      <c r="N1518" s="629">
        <v>500</v>
      </c>
      <c r="O1518" s="645"/>
      <c r="P1518" s="262"/>
      <c r="Q1518" s="629"/>
      <c r="R1518" s="262"/>
      <c r="S1518" s="84"/>
      <c r="T1518" s="84"/>
      <c r="U1518" s="84"/>
      <c r="V1518" s="84"/>
      <c r="W1518" s="84"/>
      <c r="X1518" s="84"/>
      <c r="Y1518" s="84"/>
      <c r="Z1518" s="84"/>
      <c r="AA1518" s="84"/>
      <c r="AB1518" s="84"/>
      <c r="AC1518" s="84"/>
      <c r="AD1518" s="84"/>
      <c r="AE1518" s="84"/>
      <c r="AF1518" s="84"/>
      <c r="AG1518" s="84"/>
      <c r="AH1518" s="84"/>
    </row>
    <row r="1519" spans="1:34">
      <c r="A1519" s="666">
        <v>44056</v>
      </c>
      <c r="B1519" s="115" t="s">
        <v>206</v>
      </c>
      <c r="C1519" s="37">
        <v>882349822</v>
      </c>
      <c r="D1519" s="115" t="s">
        <v>139</v>
      </c>
      <c r="E1519" s="115" t="s">
        <v>140</v>
      </c>
      <c r="F1519" s="665" t="s">
        <v>225</v>
      </c>
      <c r="G1519" s="37"/>
      <c r="H1519" s="265"/>
      <c r="I1519" s="265">
        <v>44077</v>
      </c>
      <c r="J1519" s="115"/>
      <c r="K1519" s="629"/>
      <c r="L1519" s="37"/>
      <c r="M1519" s="678" t="s">
        <v>195</v>
      </c>
      <c r="N1519" s="642"/>
      <c r="O1519" s="645"/>
      <c r="P1519" s="262"/>
      <c r="Q1519" s="629"/>
      <c r="R1519" s="262"/>
      <c r="S1519" s="84"/>
      <c r="T1519" s="84"/>
      <c r="U1519" s="84"/>
      <c r="V1519" s="84"/>
      <c r="W1519" s="84"/>
      <c r="X1519" s="84"/>
      <c r="Y1519" s="84"/>
      <c r="Z1519" s="84"/>
      <c r="AA1519" s="84"/>
      <c r="AB1519" s="84"/>
      <c r="AC1519" s="84"/>
      <c r="AD1519" s="84"/>
      <c r="AE1519" s="84"/>
      <c r="AF1519" s="84"/>
      <c r="AG1519" s="84"/>
      <c r="AH1519" s="84"/>
    </row>
    <row r="1520" spans="1:34">
      <c r="A1520" s="666">
        <v>44056</v>
      </c>
      <c r="B1520" s="115" t="s">
        <v>227</v>
      </c>
      <c r="C1520" s="37">
        <v>882350238</v>
      </c>
      <c r="D1520" s="115" t="s">
        <v>139</v>
      </c>
      <c r="E1520" s="115" t="s">
        <v>140</v>
      </c>
      <c r="F1520" s="665" t="s">
        <v>142</v>
      </c>
      <c r="G1520" s="37"/>
      <c r="H1520" s="265"/>
      <c r="I1520" s="265">
        <v>44071</v>
      </c>
      <c r="J1520" s="115"/>
      <c r="K1520" s="629"/>
      <c r="L1520" s="37"/>
      <c r="M1520" s="678" t="s">
        <v>6215</v>
      </c>
      <c r="N1520" s="642"/>
      <c r="O1520" s="645"/>
      <c r="P1520" s="115"/>
      <c r="Q1520" s="629"/>
      <c r="R1520" s="262"/>
      <c r="S1520" s="84"/>
      <c r="T1520" s="84"/>
      <c r="U1520" s="84"/>
      <c r="V1520" s="84"/>
      <c r="W1520" s="84"/>
      <c r="X1520" s="84"/>
      <c r="Y1520" s="84"/>
      <c r="Z1520" s="84"/>
      <c r="AA1520" s="84"/>
      <c r="AB1520" s="84"/>
      <c r="AC1520" s="84"/>
      <c r="AD1520" s="84"/>
      <c r="AE1520" s="84"/>
      <c r="AF1520" s="84"/>
      <c r="AG1520" s="84"/>
      <c r="AH1520" s="84"/>
    </row>
    <row r="1521" spans="1:34">
      <c r="A1521" s="666">
        <v>44055</v>
      </c>
      <c r="B1521" s="115" t="s">
        <v>227</v>
      </c>
      <c r="C1521" s="37">
        <v>882356496</v>
      </c>
      <c r="D1521" s="115" t="s">
        <v>139</v>
      </c>
      <c r="E1521" s="115" t="s">
        <v>147</v>
      </c>
      <c r="F1521" s="665" t="s">
        <v>1329</v>
      </c>
      <c r="G1521" s="37"/>
      <c r="H1521" s="265"/>
      <c r="I1521" s="265"/>
      <c r="J1521" s="115"/>
      <c r="K1521" s="629"/>
      <c r="L1521" s="37"/>
      <c r="M1521" s="678" t="s">
        <v>6227</v>
      </c>
      <c r="N1521" s="642"/>
      <c r="O1521" s="645">
        <v>44055</v>
      </c>
      <c r="P1521" s="262">
        <v>1999</v>
      </c>
      <c r="Q1521" s="629"/>
      <c r="R1521" s="262"/>
      <c r="S1521" s="84"/>
      <c r="T1521" s="84"/>
      <c r="U1521" s="84"/>
      <c r="V1521" s="84"/>
      <c r="W1521" s="84"/>
      <c r="X1521" s="84"/>
      <c r="Y1521" s="84"/>
      <c r="Z1521" s="84"/>
      <c r="AA1521" s="84"/>
      <c r="AB1521" s="84"/>
      <c r="AC1521" s="84"/>
      <c r="AD1521" s="84"/>
      <c r="AE1521" s="84"/>
      <c r="AF1521" s="84"/>
      <c r="AG1521" s="84"/>
      <c r="AH1521" s="84"/>
    </row>
    <row r="1522" spans="1:34" ht="17">
      <c r="A1522" s="666">
        <v>44033</v>
      </c>
      <c r="B1522" s="115" t="s">
        <v>227</v>
      </c>
      <c r="C1522" s="37">
        <v>882358519</v>
      </c>
      <c r="D1522" s="115" t="s">
        <v>139</v>
      </c>
      <c r="E1522" s="115" t="s">
        <v>140</v>
      </c>
      <c r="F1522" s="665" t="s">
        <v>168</v>
      </c>
      <c r="G1522" s="666">
        <v>44042</v>
      </c>
      <c r="H1522" s="265">
        <v>44048</v>
      </c>
      <c r="I1522" s="666"/>
      <c r="J1522" s="665" t="s">
        <v>200</v>
      </c>
      <c r="K1522" s="680"/>
      <c r="L1522" s="486">
        <v>1954.8</v>
      </c>
      <c r="M1522" s="689" t="s">
        <v>6228</v>
      </c>
      <c r="N1522" s="680"/>
      <c r="O1522" s="486"/>
      <c r="P1522" s="683"/>
      <c r="Q1522" s="486"/>
      <c r="R1522" s="486"/>
      <c r="S1522" s="84"/>
      <c r="T1522" s="84"/>
      <c r="U1522" s="84"/>
      <c r="V1522" s="84"/>
      <c r="W1522" s="84"/>
      <c r="X1522" s="84"/>
      <c r="Y1522" s="84"/>
      <c r="Z1522" s="84"/>
      <c r="AA1522" s="84"/>
      <c r="AB1522" s="84"/>
      <c r="AC1522" s="84"/>
      <c r="AD1522" s="84"/>
      <c r="AE1522" s="84"/>
      <c r="AF1522" s="84"/>
      <c r="AG1522" s="84"/>
      <c r="AH1522" s="84"/>
    </row>
    <row r="1523" spans="1:34">
      <c r="A1523" s="265">
        <v>44070</v>
      </c>
      <c r="B1523" s="115" t="s">
        <v>175</v>
      </c>
      <c r="C1523" s="37">
        <v>882358828</v>
      </c>
      <c r="D1523" s="115" t="s">
        <v>139</v>
      </c>
      <c r="E1523" s="115" t="s">
        <v>140</v>
      </c>
      <c r="F1523" s="115" t="s">
        <v>213</v>
      </c>
      <c r="G1523" s="665">
        <v>44074</v>
      </c>
      <c r="H1523" s="37"/>
      <c r="I1523" s="37"/>
      <c r="J1523" s="37"/>
      <c r="K1523" s="629"/>
      <c r="L1523" s="37"/>
      <c r="M1523" s="678" t="s">
        <v>195</v>
      </c>
      <c r="N1523" s="84"/>
      <c r="O1523" s="84"/>
      <c r="P1523" s="84"/>
      <c r="Q1523" s="84"/>
      <c r="R1523" s="84"/>
      <c r="S1523" s="84"/>
      <c r="T1523" s="84"/>
      <c r="U1523" s="84"/>
      <c r="V1523" s="84"/>
      <c r="W1523" s="84"/>
      <c r="X1523" s="84"/>
      <c r="Y1523" s="84"/>
      <c r="Z1523" s="84"/>
      <c r="AA1523" s="84"/>
      <c r="AB1523" s="84"/>
      <c r="AC1523" s="84"/>
      <c r="AD1523" s="84"/>
      <c r="AE1523" s="84"/>
      <c r="AF1523" s="84"/>
      <c r="AG1523" s="84"/>
      <c r="AH1523" s="84"/>
    </row>
    <row r="1524" spans="1:34">
      <c r="A1524" s="265">
        <v>44053</v>
      </c>
      <c r="B1524" s="115" t="s">
        <v>167</v>
      </c>
      <c r="C1524" s="37">
        <v>882359606</v>
      </c>
      <c r="D1524" s="115" t="s">
        <v>139</v>
      </c>
      <c r="E1524" s="115" t="s">
        <v>181</v>
      </c>
      <c r="F1524" s="115" t="s">
        <v>142</v>
      </c>
      <c r="G1524" s="265">
        <v>44055</v>
      </c>
      <c r="H1524" s="265">
        <v>44055</v>
      </c>
      <c r="I1524" s="265">
        <v>44067</v>
      </c>
      <c r="J1524" s="115" t="s">
        <v>142</v>
      </c>
      <c r="K1524" s="629"/>
      <c r="L1524" s="37">
        <v>599.9</v>
      </c>
      <c r="M1524" s="678"/>
      <c r="N1524" s="681" t="s">
        <v>410</v>
      </c>
      <c r="O1524" s="645"/>
      <c r="P1524" s="262"/>
      <c r="Q1524" s="629"/>
      <c r="R1524" s="262"/>
      <c r="S1524" s="84"/>
      <c r="T1524" s="84"/>
      <c r="U1524" s="84"/>
      <c r="V1524" s="84"/>
      <c r="W1524" s="84"/>
      <c r="X1524" s="84"/>
      <c r="Y1524" s="84"/>
      <c r="Z1524" s="84"/>
      <c r="AA1524" s="84"/>
      <c r="AB1524" s="84"/>
      <c r="AC1524" s="84"/>
      <c r="AD1524" s="84"/>
      <c r="AE1524" s="84"/>
      <c r="AF1524" s="84"/>
      <c r="AG1524" s="84"/>
      <c r="AH1524" s="84"/>
    </row>
    <row r="1525" spans="1:34">
      <c r="A1525" s="265">
        <v>44053</v>
      </c>
      <c r="B1525" s="115" t="s">
        <v>167</v>
      </c>
      <c r="C1525" s="37">
        <v>882359606</v>
      </c>
      <c r="D1525" s="115" t="s">
        <v>139</v>
      </c>
      <c r="E1525" s="115" t="s">
        <v>140</v>
      </c>
      <c r="F1525" s="665" t="s">
        <v>142</v>
      </c>
      <c r="G1525" s="265">
        <v>44060</v>
      </c>
      <c r="H1525" s="265">
        <v>44060</v>
      </c>
      <c r="I1525" s="265"/>
      <c r="J1525" s="115" t="s">
        <v>142</v>
      </c>
      <c r="K1525" s="629"/>
      <c r="L1525" s="37">
        <v>789.42</v>
      </c>
      <c r="M1525" s="678"/>
      <c r="N1525" s="642"/>
      <c r="O1525" s="645"/>
      <c r="P1525" s="262"/>
      <c r="Q1525" s="629"/>
      <c r="R1525" s="262"/>
      <c r="S1525" s="84"/>
      <c r="T1525" s="84"/>
      <c r="U1525" s="84"/>
      <c r="V1525" s="84"/>
      <c r="W1525" s="84"/>
      <c r="X1525" s="84"/>
      <c r="Y1525" s="84"/>
      <c r="Z1525" s="84"/>
      <c r="AA1525" s="84"/>
      <c r="AB1525" s="84"/>
      <c r="AC1525" s="84"/>
      <c r="AD1525" s="84"/>
      <c r="AE1525" s="84"/>
      <c r="AF1525" s="84"/>
      <c r="AG1525" s="84"/>
      <c r="AH1525" s="84"/>
    </row>
    <row r="1526" spans="1:34">
      <c r="A1526" s="265">
        <v>44053</v>
      </c>
      <c r="B1526" s="115" t="s">
        <v>167</v>
      </c>
      <c r="C1526" s="37">
        <v>882359606</v>
      </c>
      <c r="D1526" s="115" t="s">
        <v>139</v>
      </c>
      <c r="E1526" s="664" t="s">
        <v>140</v>
      </c>
      <c r="F1526" s="664" t="s">
        <v>148</v>
      </c>
      <c r="G1526" s="403">
        <v>44067</v>
      </c>
      <c r="H1526" s="403">
        <v>44067</v>
      </c>
      <c r="I1526" s="84"/>
      <c r="J1526" s="664" t="s">
        <v>148</v>
      </c>
      <c r="K1526" s="684" t="s">
        <v>211</v>
      </c>
      <c r="L1526" s="37">
        <v>19</v>
      </c>
      <c r="M1526" s="572"/>
      <c r="N1526" s="84"/>
      <c r="O1526" s="84"/>
      <c r="P1526" s="84"/>
      <c r="Q1526" s="84"/>
      <c r="R1526" s="84"/>
      <c r="S1526" s="84"/>
      <c r="T1526" s="84"/>
      <c r="U1526" s="84"/>
      <c r="V1526" s="84"/>
      <c r="W1526" s="84"/>
      <c r="X1526" s="84"/>
      <c r="Y1526" s="84"/>
      <c r="Z1526" s="84"/>
      <c r="AA1526" s="84"/>
      <c r="AB1526" s="84"/>
      <c r="AC1526" s="84"/>
      <c r="AD1526" s="84"/>
      <c r="AE1526" s="84"/>
      <c r="AF1526" s="84"/>
      <c r="AG1526" s="84"/>
      <c r="AH1526" s="84"/>
    </row>
    <row r="1527" spans="1:34">
      <c r="A1527" s="265">
        <v>44053</v>
      </c>
      <c r="B1527" s="115" t="s">
        <v>167</v>
      </c>
      <c r="C1527" s="37">
        <v>882359606</v>
      </c>
      <c r="D1527" s="115" t="s">
        <v>139</v>
      </c>
      <c r="E1527" s="115" t="s">
        <v>140</v>
      </c>
      <c r="F1527" s="115" t="s">
        <v>148</v>
      </c>
      <c r="G1527" s="265">
        <v>44069</v>
      </c>
      <c r="H1527" s="265">
        <v>44069</v>
      </c>
      <c r="I1527" s="37"/>
      <c r="J1527" s="115" t="s">
        <v>148</v>
      </c>
      <c r="K1527" s="680" t="s">
        <v>211</v>
      </c>
      <c r="L1527" s="37">
        <v>55</v>
      </c>
      <c r="M1527" s="572"/>
      <c r="N1527" s="84"/>
      <c r="O1527" s="84"/>
      <c r="P1527" s="84"/>
      <c r="Q1527" s="84"/>
      <c r="R1527" s="84"/>
      <c r="S1527" s="84"/>
      <c r="T1527" s="84"/>
      <c r="U1527" s="84"/>
      <c r="V1527" s="84"/>
      <c r="W1527" s="84"/>
      <c r="X1527" s="84"/>
      <c r="Y1527" s="84"/>
      <c r="Z1527" s="84"/>
      <c r="AA1527" s="84"/>
      <c r="AB1527" s="84"/>
      <c r="AC1527" s="84"/>
      <c r="AD1527" s="84"/>
      <c r="AE1527" s="84"/>
      <c r="AF1527" s="84"/>
      <c r="AG1527" s="84"/>
      <c r="AH1527" s="84"/>
    </row>
    <row r="1528" spans="1:34">
      <c r="A1528" s="666">
        <v>44060</v>
      </c>
      <c r="B1528" s="115" t="s">
        <v>227</v>
      </c>
      <c r="C1528" s="23">
        <v>882364535</v>
      </c>
      <c r="D1528" s="115" t="s">
        <v>139</v>
      </c>
      <c r="E1528" s="115" t="s">
        <v>140</v>
      </c>
      <c r="F1528" s="665" t="s">
        <v>168</v>
      </c>
      <c r="G1528" s="37"/>
      <c r="H1528" s="265"/>
      <c r="I1528" s="265">
        <v>44071</v>
      </c>
      <c r="J1528" s="115"/>
      <c r="K1528" s="629"/>
      <c r="L1528" s="37"/>
      <c r="M1528" s="678" t="s">
        <v>6229</v>
      </c>
      <c r="N1528" s="642"/>
      <c r="O1528" s="645"/>
      <c r="P1528" s="262"/>
      <c r="Q1528" s="629"/>
      <c r="R1528" s="262"/>
      <c r="S1528" s="84"/>
      <c r="T1528" s="84"/>
      <c r="U1528" s="84"/>
      <c r="V1528" s="84"/>
      <c r="W1528" s="84"/>
      <c r="X1528" s="84"/>
      <c r="Y1528" s="84"/>
      <c r="Z1528" s="84"/>
      <c r="AA1528" s="84"/>
      <c r="AB1528" s="84"/>
      <c r="AC1528" s="84"/>
      <c r="AD1528" s="84"/>
      <c r="AE1528" s="84"/>
      <c r="AF1528" s="84"/>
      <c r="AG1528" s="84"/>
      <c r="AH1528" s="84"/>
    </row>
    <row r="1529" spans="1:34">
      <c r="A1529" s="666">
        <v>44062</v>
      </c>
      <c r="B1529" s="115" t="s">
        <v>146</v>
      </c>
      <c r="C1529" s="23">
        <v>882366380</v>
      </c>
      <c r="D1529" s="115" t="s">
        <v>139</v>
      </c>
      <c r="E1529" s="115" t="s">
        <v>140</v>
      </c>
      <c r="F1529" s="665" t="s">
        <v>168</v>
      </c>
      <c r="G1529" s="37"/>
      <c r="H1529" s="265"/>
      <c r="I1529" s="265">
        <v>44077</v>
      </c>
      <c r="J1529" s="115"/>
      <c r="K1529" s="629"/>
      <c r="L1529" s="37"/>
      <c r="M1529" s="678" t="s">
        <v>195</v>
      </c>
      <c r="N1529" s="642"/>
      <c r="O1529" s="645"/>
      <c r="P1529" s="262"/>
      <c r="Q1529" s="629"/>
      <c r="R1529" s="262"/>
      <c r="S1529" s="84"/>
      <c r="T1529" s="84"/>
      <c r="U1529" s="84"/>
      <c r="V1529" s="84"/>
      <c r="W1529" s="84"/>
      <c r="X1529" s="84"/>
      <c r="Y1529" s="84"/>
      <c r="Z1529" s="84"/>
      <c r="AA1529" s="84"/>
      <c r="AB1529" s="84"/>
      <c r="AC1529" s="84"/>
      <c r="AD1529" s="84"/>
      <c r="AE1529" s="84"/>
      <c r="AF1529" s="84"/>
      <c r="AG1529" s="84"/>
      <c r="AH1529" s="84"/>
    </row>
    <row r="1530" spans="1:34">
      <c r="A1530" s="666">
        <v>44055</v>
      </c>
      <c r="B1530" s="115" t="s">
        <v>227</v>
      </c>
      <c r="C1530" s="37">
        <v>882366476</v>
      </c>
      <c r="D1530" s="115" t="s">
        <v>139</v>
      </c>
      <c r="E1530" s="115" t="s">
        <v>100</v>
      </c>
      <c r="F1530" s="665" t="s">
        <v>148</v>
      </c>
      <c r="G1530" s="37"/>
      <c r="H1530" s="265">
        <v>44055</v>
      </c>
      <c r="I1530" s="265"/>
      <c r="J1530" s="115" t="s">
        <v>148</v>
      </c>
      <c r="K1530" s="629"/>
      <c r="L1530" s="37">
        <v>55</v>
      </c>
      <c r="M1530" s="678" t="s">
        <v>6230</v>
      </c>
      <c r="N1530" s="642"/>
      <c r="O1530" s="645"/>
      <c r="P1530" s="262"/>
      <c r="Q1530" s="629"/>
      <c r="R1530" s="262"/>
      <c r="S1530" s="84"/>
      <c r="T1530" s="84"/>
      <c r="U1530" s="84"/>
      <c r="V1530" s="84"/>
      <c r="W1530" s="84"/>
      <c r="X1530" s="84"/>
      <c r="Y1530" s="84"/>
      <c r="Z1530" s="84"/>
      <c r="AA1530" s="84"/>
      <c r="AB1530" s="84"/>
      <c r="AC1530" s="84"/>
      <c r="AD1530" s="84"/>
      <c r="AE1530" s="84"/>
      <c r="AF1530" s="84"/>
      <c r="AG1530" s="84"/>
      <c r="AH1530" s="84"/>
    </row>
    <row r="1531" spans="1:34">
      <c r="A1531" s="666">
        <v>44056</v>
      </c>
      <c r="B1531" s="115" t="s">
        <v>227</v>
      </c>
      <c r="C1531" s="37">
        <v>882366476</v>
      </c>
      <c r="D1531" s="115" t="s">
        <v>139</v>
      </c>
      <c r="E1531" s="115" t="s">
        <v>140</v>
      </c>
      <c r="F1531" s="665" t="s">
        <v>168</v>
      </c>
      <c r="G1531" s="37"/>
      <c r="H1531" s="265"/>
      <c r="I1531" s="265">
        <v>44071</v>
      </c>
      <c r="J1531" s="115"/>
      <c r="K1531" s="629"/>
      <c r="L1531" s="37"/>
      <c r="M1531" s="678" t="s">
        <v>6215</v>
      </c>
      <c r="N1531" s="629">
        <v>360</v>
      </c>
      <c r="O1531" s="645"/>
      <c r="P1531" s="262"/>
      <c r="Q1531" s="629"/>
      <c r="R1531" s="262"/>
      <c r="S1531" s="84"/>
      <c r="T1531" s="84"/>
      <c r="U1531" s="84"/>
      <c r="V1531" s="84"/>
      <c r="W1531" s="84"/>
      <c r="X1531" s="84"/>
      <c r="Y1531" s="84"/>
      <c r="Z1531" s="84"/>
      <c r="AA1531" s="84"/>
      <c r="AB1531" s="84"/>
      <c r="AC1531" s="84"/>
      <c r="AD1531" s="84"/>
      <c r="AE1531" s="84"/>
      <c r="AF1531" s="84"/>
      <c r="AG1531" s="84"/>
      <c r="AH1531" s="84"/>
    </row>
    <row r="1532" spans="1:34">
      <c r="A1532" s="666">
        <v>44064</v>
      </c>
      <c r="B1532" s="115" t="s">
        <v>149</v>
      </c>
      <c r="C1532" s="37">
        <v>882367128</v>
      </c>
      <c r="D1532" s="115" t="s">
        <v>139</v>
      </c>
      <c r="E1532" s="115" t="s">
        <v>140</v>
      </c>
      <c r="F1532" s="665" t="s">
        <v>200</v>
      </c>
      <c r="G1532" s="37"/>
      <c r="H1532" s="265">
        <v>44064</v>
      </c>
      <c r="I1532" s="265"/>
      <c r="J1532" s="115" t="s">
        <v>200</v>
      </c>
      <c r="K1532" s="629"/>
      <c r="L1532" s="37">
        <v>9.9</v>
      </c>
      <c r="M1532" s="678"/>
      <c r="N1532" s="642"/>
      <c r="O1532" s="645"/>
      <c r="P1532" s="262"/>
      <c r="Q1532" s="629"/>
      <c r="R1532" s="262"/>
      <c r="S1532" s="84"/>
      <c r="T1532" s="84"/>
      <c r="U1532" s="84"/>
      <c r="V1532" s="84"/>
      <c r="W1532" s="84"/>
      <c r="X1532" s="84"/>
      <c r="Y1532" s="84"/>
      <c r="Z1532" s="84"/>
      <c r="AA1532" s="84"/>
      <c r="AB1532" s="84"/>
      <c r="AC1532" s="84"/>
      <c r="AD1532" s="84"/>
      <c r="AE1532" s="84"/>
      <c r="AF1532" s="84"/>
      <c r="AG1532" s="84"/>
      <c r="AH1532" s="84"/>
    </row>
    <row r="1533" spans="1:34">
      <c r="A1533" s="665">
        <v>44048</v>
      </c>
      <c r="B1533" s="115" t="s">
        <v>146</v>
      </c>
      <c r="C1533" s="37">
        <v>882374336</v>
      </c>
      <c r="D1533" s="115" t="s">
        <v>139</v>
      </c>
      <c r="E1533" s="115" t="s">
        <v>140</v>
      </c>
      <c r="F1533" s="115" t="s">
        <v>140</v>
      </c>
      <c r="G1533" s="37"/>
      <c r="H1533" s="265">
        <v>44053</v>
      </c>
      <c r="I1533" s="265">
        <v>44056</v>
      </c>
      <c r="J1533" s="115" t="s">
        <v>302</v>
      </c>
      <c r="K1533" s="629"/>
      <c r="L1533" s="37">
        <v>3811</v>
      </c>
      <c r="M1533" s="682" t="s">
        <v>6231</v>
      </c>
      <c r="N1533" s="642"/>
      <c r="O1533" s="645"/>
      <c r="P1533" s="262"/>
      <c r="Q1533" s="629"/>
      <c r="R1533" s="262"/>
      <c r="S1533" s="84"/>
      <c r="T1533" s="84"/>
      <c r="U1533" s="84"/>
      <c r="V1533" s="84"/>
      <c r="W1533" s="84"/>
      <c r="X1533" s="84"/>
      <c r="Y1533" s="84"/>
      <c r="Z1533" s="84"/>
      <c r="AA1533" s="84"/>
      <c r="AB1533" s="84"/>
      <c r="AC1533" s="84"/>
      <c r="AD1533" s="84"/>
      <c r="AE1533" s="84"/>
      <c r="AF1533" s="84"/>
      <c r="AG1533" s="84"/>
      <c r="AH1533" s="84"/>
    </row>
    <row r="1534" spans="1:34">
      <c r="A1534" s="666">
        <v>44056</v>
      </c>
      <c r="B1534" s="115" t="s">
        <v>227</v>
      </c>
      <c r="C1534" s="37">
        <v>882375300</v>
      </c>
      <c r="D1534" s="115" t="s">
        <v>139</v>
      </c>
      <c r="E1534" s="115" t="s">
        <v>140</v>
      </c>
      <c r="F1534" s="665" t="s">
        <v>6232</v>
      </c>
      <c r="G1534" s="37"/>
      <c r="H1534" s="265"/>
      <c r="I1534" s="265">
        <v>44071</v>
      </c>
      <c r="J1534" s="115"/>
      <c r="K1534" s="629"/>
      <c r="L1534" s="37"/>
      <c r="M1534" s="678" t="s">
        <v>209</v>
      </c>
      <c r="N1534" s="642"/>
      <c r="O1534" s="645"/>
      <c r="P1534" s="262"/>
      <c r="Q1534" s="629"/>
      <c r="R1534" s="262"/>
      <c r="S1534" s="84"/>
      <c r="T1534" s="84"/>
      <c r="U1534" s="84"/>
      <c r="V1534" s="84"/>
      <c r="W1534" s="84"/>
      <c r="X1534" s="84"/>
      <c r="Y1534" s="84"/>
      <c r="Z1534" s="84"/>
      <c r="AA1534" s="84"/>
      <c r="AB1534" s="84"/>
      <c r="AC1534" s="84"/>
      <c r="AD1534" s="84"/>
      <c r="AE1534" s="84"/>
      <c r="AF1534" s="84"/>
      <c r="AG1534" s="84"/>
      <c r="AH1534" s="84"/>
    </row>
    <row r="1535" spans="1:34">
      <c r="A1535" s="265">
        <v>44053</v>
      </c>
      <c r="B1535" s="115" t="s">
        <v>144</v>
      </c>
      <c r="C1535" s="37">
        <v>882375398</v>
      </c>
      <c r="D1535" s="115" t="s">
        <v>139</v>
      </c>
      <c r="E1535" s="115" t="s">
        <v>140</v>
      </c>
      <c r="F1535" s="115" t="s">
        <v>168</v>
      </c>
      <c r="G1535" s="265">
        <v>44063</v>
      </c>
      <c r="H1535" s="265">
        <v>44061</v>
      </c>
      <c r="I1535" s="265">
        <v>44067</v>
      </c>
      <c r="J1535" s="115" t="s">
        <v>168</v>
      </c>
      <c r="K1535" s="629"/>
      <c r="L1535" s="37">
        <v>3400</v>
      </c>
      <c r="M1535" s="678" t="s">
        <v>494</v>
      </c>
      <c r="N1535" s="642"/>
      <c r="O1535" s="645"/>
      <c r="P1535" s="262"/>
      <c r="Q1535" s="629"/>
      <c r="R1535" s="262"/>
      <c r="S1535" s="84"/>
      <c r="T1535" s="84"/>
      <c r="U1535" s="84"/>
      <c r="V1535" s="84"/>
      <c r="W1535" s="84"/>
      <c r="X1535" s="84"/>
      <c r="Y1535" s="84"/>
      <c r="Z1535" s="84"/>
      <c r="AA1535" s="84"/>
      <c r="AB1535" s="84"/>
      <c r="AC1535" s="84"/>
      <c r="AD1535" s="84"/>
      <c r="AE1535" s="84"/>
      <c r="AF1535" s="84"/>
      <c r="AG1535" s="84"/>
      <c r="AH1535" s="84"/>
    </row>
    <row r="1536" spans="1:34">
      <c r="A1536" s="666">
        <v>44056</v>
      </c>
      <c r="B1536" s="115" t="s">
        <v>227</v>
      </c>
      <c r="C1536" s="37">
        <v>882376142</v>
      </c>
      <c r="D1536" s="115" t="s">
        <v>139</v>
      </c>
      <c r="E1536" s="115" t="s">
        <v>140</v>
      </c>
      <c r="F1536" s="665" t="s">
        <v>168</v>
      </c>
      <c r="G1536" s="37"/>
      <c r="H1536" s="265"/>
      <c r="I1536" s="265">
        <v>44070</v>
      </c>
      <c r="J1536" s="115"/>
      <c r="K1536" s="629"/>
      <c r="L1536" s="37"/>
      <c r="M1536" s="678" t="s">
        <v>6233</v>
      </c>
      <c r="N1536" s="642"/>
      <c r="O1536" s="645"/>
      <c r="P1536" s="262"/>
      <c r="Q1536" s="629"/>
      <c r="R1536" s="262"/>
      <c r="S1536" s="84"/>
      <c r="T1536" s="84"/>
      <c r="U1536" s="84"/>
      <c r="V1536" s="84"/>
      <c r="W1536" s="84"/>
      <c r="X1536" s="84"/>
      <c r="Y1536" s="84"/>
      <c r="Z1536" s="84"/>
      <c r="AA1536" s="84"/>
      <c r="AB1536" s="84"/>
      <c r="AC1536" s="84"/>
      <c r="AD1536" s="84"/>
      <c r="AE1536" s="84"/>
      <c r="AF1536" s="84"/>
      <c r="AG1536" s="84"/>
      <c r="AH1536" s="84"/>
    </row>
    <row r="1537" spans="1:34">
      <c r="A1537" s="666">
        <v>44054</v>
      </c>
      <c r="B1537" s="115" t="s">
        <v>167</v>
      </c>
      <c r="C1537" s="486">
        <v>882384575</v>
      </c>
      <c r="D1537" s="115" t="s">
        <v>139</v>
      </c>
      <c r="E1537" s="115" t="s">
        <v>140</v>
      </c>
      <c r="F1537" s="115" t="s">
        <v>6234</v>
      </c>
      <c r="G1537" s="265">
        <v>44054</v>
      </c>
      <c r="H1537" s="265">
        <v>44054</v>
      </c>
      <c r="I1537" s="37"/>
      <c r="J1537" s="115" t="s">
        <v>6234</v>
      </c>
      <c r="K1537" s="629"/>
      <c r="L1537" s="37">
        <v>1000</v>
      </c>
      <c r="M1537" s="678"/>
      <c r="N1537" s="642"/>
      <c r="O1537" s="645"/>
      <c r="P1537" s="262"/>
      <c r="Q1537" s="629"/>
      <c r="R1537" s="262"/>
      <c r="S1537" s="84"/>
      <c r="T1537" s="84"/>
      <c r="U1537" s="84"/>
      <c r="V1537" s="84"/>
      <c r="W1537" s="84"/>
      <c r="X1537" s="84"/>
      <c r="Y1537" s="84"/>
      <c r="Z1537" s="84"/>
      <c r="AA1537" s="84"/>
      <c r="AB1537" s="84"/>
      <c r="AC1537" s="84"/>
      <c r="AD1537" s="84"/>
      <c r="AE1537" s="84"/>
      <c r="AF1537" s="84"/>
      <c r="AG1537" s="84"/>
      <c r="AH1537" s="84"/>
    </row>
    <row r="1538" spans="1:34">
      <c r="A1538" s="265">
        <v>44069</v>
      </c>
      <c r="B1538" s="115" t="s">
        <v>156</v>
      </c>
      <c r="C1538" s="37">
        <v>882387686</v>
      </c>
      <c r="D1538" s="115" t="s">
        <v>139</v>
      </c>
      <c r="E1538" s="115" t="s">
        <v>140</v>
      </c>
      <c r="F1538" s="37"/>
      <c r="G1538" s="37"/>
      <c r="H1538" s="265">
        <v>44069</v>
      </c>
      <c r="I1538" s="265">
        <v>44084</v>
      </c>
      <c r="J1538" s="115" t="s">
        <v>181</v>
      </c>
      <c r="K1538" s="629"/>
      <c r="L1538" s="37">
        <v>867.82</v>
      </c>
      <c r="M1538" s="572"/>
      <c r="N1538" s="84"/>
      <c r="O1538" s="84"/>
      <c r="P1538" s="84"/>
      <c r="Q1538" s="84"/>
      <c r="R1538" s="84"/>
      <c r="S1538" s="84"/>
      <c r="T1538" s="84"/>
      <c r="U1538" s="84"/>
      <c r="V1538" s="84"/>
      <c r="W1538" s="84"/>
      <c r="X1538" s="84"/>
      <c r="Y1538" s="84"/>
      <c r="Z1538" s="84"/>
      <c r="AA1538" s="84"/>
      <c r="AB1538" s="84"/>
      <c r="AC1538" s="84"/>
      <c r="AD1538" s="84"/>
      <c r="AE1538" s="84"/>
      <c r="AF1538" s="84"/>
      <c r="AG1538" s="84"/>
      <c r="AH1538" s="84"/>
    </row>
    <row r="1539" spans="1:34">
      <c r="A1539" s="666">
        <v>44051</v>
      </c>
      <c r="B1539" s="115" t="s">
        <v>175</v>
      </c>
      <c r="C1539" s="37">
        <v>882387725</v>
      </c>
      <c r="D1539" s="115" t="s">
        <v>139</v>
      </c>
      <c r="E1539" s="115" t="s">
        <v>140</v>
      </c>
      <c r="F1539" s="665" t="s">
        <v>142</v>
      </c>
      <c r="G1539" s="37"/>
      <c r="H1539" s="265">
        <v>44055</v>
      </c>
      <c r="I1539" s="265"/>
      <c r="J1539" s="115" t="s">
        <v>142</v>
      </c>
      <c r="K1539" s="629"/>
      <c r="L1539" s="37">
        <v>1648.5</v>
      </c>
      <c r="M1539" s="678" t="s">
        <v>324</v>
      </c>
      <c r="N1539" s="642"/>
      <c r="O1539" s="645"/>
      <c r="P1539" s="262"/>
      <c r="Q1539" s="629"/>
      <c r="R1539" s="262"/>
      <c r="S1539" s="84"/>
      <c r="T1539" s="84"/>
      <c r="U1539" s="84"/>
      <c r="V1539" s="84"/>
      <c r="W1539" s="84"/>
      <c r="X1539" s="84"/>
      <c r="Y1539" s="84"/>
      <c r="Z1539" s="84"/>
      <c r="AA1539" s="84"/>
      <c r="AB1539" s="84"/>
      <c r="AC1539" s="84"/>
      <c r="AD1539" s="84"/>
      <c r="AE1539" s="84"/>
      <c r="AF1539" s="84"/>
      <c r="AG1539" s="84"/>
      <c r="AH1539" s="84"/>
    </row>
    <row r="1540" spans="1:34">
      <c r="A1540" s="666">
        <v>44064</v>
      </c>
      <c r="B1540" s="115" t="s">
        <v>227</v>
      </c>
      <c r="C1540" s="37">
        <v>882399090</v>
      </c>
      <c r="D1540" s="115" t="s">
        <v>139</v>
      </c>
      <c r="E1540" s="115" t="s">
        <v>100</v>
      </c>
      <c r="F1540" s="665" t="s">
        <v>172</v>
      </c>
      <c r="G1540" s="37"/>
      <c r="H1540" s="265">
        <v>44064</v>
      </c>
      <c r="I1540" s="265"/>
      <c r="J1540" s="115" t="s">
        <v>172</v>
      </c>
      <c r="K1540" s="629"/>
      <c r="L1540" s="37">
        <v>93.46</v>
      </c>
      <c r="M1540" s="678" t="s">
        <v>325</v>
      </c>
      <c r="N1540" s="642"/>
      <c r="O1540" s="645"/>
      <c r="P1540" s="262"/>
      <c r="Q1540" s="629"/>
      <c r="R1540" s="262"/>
      <c r="S1540" s="84"/>
      <c r="T1540" s="84"/>
      <c r="U1540" s="84"/>
      <c r="V1540" s="84"/>
      <c r="W1540" s="84"/>
      <c r="X1540" s="84"/>
      <c r="Y1540" s="84"/>
      <c r="Z1540" s="84"/>
      <c r="AA1540" s="84"/>
      <c r="AB1540" s="84"/>
      <c r="AC1540" s="84"/>
      <c r="AD1540" s="84"/>
      <c r="AE1540" s="84"/>
      <c r="AF1540" s="84"/>
      <c r="AG1540" s="84"/>
      <c r="AH1540" s="84"/>
    </row>
    <row r="1541" spans="1:34">
      <c r="A1541" s="265">
        <v>44071</v>
      </c>
      <c r="B1541" s="115" t="s">
        <v>138</v>
      </c>
      <c r="C1541" s="37">
        <v>880975349</v>
      </c>
      <c r="D1541" s="115" t="s">
        <v>139</v>
      </c>
      <c r="E1541" s="115" t="s">
        <v>150</v>
      </c>
      <c r="F1541" s="115" t="s">
        <v>6235</v>
      </c>
      <c r="G1541" s="37"/>
      <c r="H1541" s="265">
        <v>44071</v>
      </c>
      <c r="I1541" s="265">
        <v>44079</v>
      </c>
      <c r="J1541" s="115" t="s">
        <v>1969</v>
      </c>
      <c r="K1541" s="629"/>
      <c r="L1541" s="37">
        <v>366</v>
      </c>
      <c r="M1541" s="115" t="s">
        <v>607</v>
      </c>
      <c r="N1541" s="37"/>
      <c r="O1541" s="37"/>
      <c r="P1541" s="37"/>
      <c r="Q1541" s="37"/>
      <c r="R1541" s="37"/>
      <c r="S1541" s="37"/>
      <c r="T1541" s="37"/>
      <c r="U1541" s="37"/>
      <c r="V1541" s="37"/>
      <c r="W1541" s="37"/>
      <c r="X1541" s="37"/>
      <c r="Y1541" s="37"/>
      <c r="Z1541" s="37"/>
      <c r="AA1541" s="37"/>
      <c r="AB1541" s="37"/>
      <c r="AC1541" s="37"/>
      <c r="AD1541" s="37"/>
      <c r="AE1541" s="37"/>
      <c r="AF1541" s="37"/>
      <c r="AG1541" s="37"/>
      <c r="AH1541" s="37"/>
    </row>
    <row r="1542" spans="1:34">
      <c r="A1542" s="265">
        <v>44048</v>
      </c>
      <c r="B1542" s="115" t="s">
        <v>154</v>
      </c>
      <c r="C1542" s="37">
        <v>882437377</v>
      </c>
      <c r="D1542" s="115" t="s">
        <v>139</v>
      </c>
      <c r="E1542" s="115" t="s">
        <v>140</v>
      </c>
      <c r="F1542" s="115" t="s">
        <v>142</v>
      </c>
      <c r="G1542" s="37"/>
      <c r="H1542" s="37"/>
      <c r="I1542" s="265">
        <v>44064</v>
      </c>
      <c r="J1542" s="37"/>
      <c r="K1542" s="629"/>
      <c r="L1542" s="37"/>
      <c r="M1542" s="678" t="s">
        <v>438</v>
      </c>
      <c r="N1542" s="37"/>
      <c r="O1542" s="37"/>
      <c r="P1542" s="37"/>
      <c r="Q1542" s="37"/>
      <c r="R1542" s="37"/>
      <c r="S1542" s="84"/>
      <c r="T1542" s="84"/>
      <c r="U1542" s="84"/>
      <c r="V1542" s="84"/>
      <c r="W1542" s="84"/>
      <c r="X1542" s="84"/>
      <c r="Y1542" s="84"/>
      <c r="Z1542" s="84"/>
      <c r="AA1542" s="84"/>
      <c r="AB1542" s="84"/>
      <c r="AC1542" s="84"/>
      <c r="AD1542" s="84"/>
      <c r="AE1542" s="84"/>
      <c r="AF1542" s="84"/>
      <c r="AG1542" s="84"/>
      <c r="AH1542" s="84"/>
    </row>
    <row r="1543" spans="1:34">
      <c r="A1543" s="265">
        <v>44047</v>
      </c>
      <c r="B1543" s="115" t="s">
        <v>227</v>
      </c>
      <c r="C1543" s="37">
        <v>882439415</v>
      </c>
      <c r="D1543" s="115" t="s">
        <v>139</v>
      </c>
      <c r="E1543" s="115" t="s">
        <v>140</v>
      </c>
      <c r="F1543" s="115" t="s">
        <v>6236</v>
      </c>
      <c r="G1543" s="37"/>
      <c r="H1543" s="37"/>
      <c r="I1543" s="265">
        <v>44060</v>
      </c>
      <c r="J1543" s="37"/>
      <c r="K1543" s="629"/>
      <c r="L1543" s="37"/>
      <c r="M1543" s="678" t="s">
        <v>209</v>
      </c>
      <c r="N1543" s="115" t="s">
        <v>6237</v>
      </c>
      <c r="O1543" s="37"/>
      <c r="P1543" s="37"/>
      <c r="Q1543" s="37"/>
      <c r="R1543" s="37"/>
      <c r="S1543" s="84"/>
      <c r="T1543" s="84"/>
      <c r="U1543" s="84"/>
      <c r="V1543" s="84"/>
      <c r="W1543" s="84"/>
      <c r="X1543" s="84"/>
      <c r="Y1543" s="84"/>
      <c r="Z1543" s="84"/>
      <c r="AA1543" s="84"/>
      <c r="AB1543" s="84"/>
      <c r="AC1543" s="84"/>
      <c r="AD1543" s="84"/>
      <c r="AE1543" s="84"/>
      <c r="AF1543" s="84"/>
      <c r="AG1543" s="84"/>
      <c r="AH1543" s="84"/>
    </row>
    <row r="1544" spans="1:34">
      <c r="A1544" s="265">
        <v>44047</v>
      </c>
      <c r="B1544" s="115" t="s">
        <v>167</v>
      </c>
      <c r="C1544" s="37">
        <v>882444001</v>
      </c>
      <c r="D1544" s="115" t="s">
        <v>139</v>
      </c>
      <c r="E1544" s="115" t="s">
        <v>140</v>
      </c>
      <c r="F1544" s="115" t="s">
        <v>200</v>
      </c>
      <c r="G1544" s="37"/>
      <c r="H1544" s="265">
        <v>44047</v>
      </c>
      <c r="I1544" s="37"/>
      <c r="J1544" s="115" t="s">
        <v>2877</v>
      </c>
      <c r="K1544" s="629"/>
      <c r="L1544" s="37">
        <v>20</v>
      </c>
      <c r="M1544" s="572"/>
      <c r="N1544" s="37"/>
      <c r="O1544" s="37"/>
      <c r="P1544" s="37"/>
      <c r="Q1544" s="37"/>
      <c r="R1544" s="37"/>
      <c r="S1544" s="84"/>
      <c r="T1544" s="84"/>
      <c r="U1544" s="84"/>
      <c r="V1544" s="84"/>
      <c r="W1544" s="84"/>
      <c r="X1544" s="84"/>
      <c r="Y1544" s="84"/>
      <c r="Z1544" s="84"/>
      <c r="AA1544" s="84"/>
      <c r="AB1544" s="84"/>
      <c r="AC1544" s="84"/>
      <c r="AD1544" s="84"/>
      <c r="AE1544" s="84"/>
      <c r="AF1544" s="84"/>
      <c r="AG1544" s="84"/>
      <c r="AH1544" s="84"/>
    </row>
    <row r="1545" spans="1:34">
      <c r="A1545" s="265">
        <v>44049</v>
      </c>
      <c r="B1545" s="115" t="s">
        <v>206</v>
      </c>
      <c r="C1545" s="37">
        <v>882444649</v>
      </c>
      <c r="D1545" s="115" t="s">
        <v>139</v>
      </c>
      <c r="E1545" s="115" t="s">
        <v>140</v>
      </c>
      <c r="F1545" s="115" t="s">
        <v>142</v>
      </c>
      <c r="G1545" s="37"/>
      <c r="H1545" s="265"/>
      <c r="I1545" s="265">
        <v>44069</v>
      </c>
      <c r="J1545" s="115"/>
      <c r="K1545" s="629"/>
      <c r="L1545" s="37"/>
      <c r="M1545" s="678" t="s">
        <v>372</v>
      </c>
      <c r="N1545" s="642"/>
      <c r="O1545" s="645"/>
      <c r="P1545" s="262"/>
      <c r="Q1545" s="629"/>
      <c r="R1545" s="262"/>
      <c r="S1545" s="84"/>
      <c r="T1545" s="84"/>
      <c r="U1545" s="84"/>
      <c r="V1545" s="84"/>
      <c r="W1545" s="84"/>
      <c r="X1545" s="84"/>
      <c r="Y1545" s="84"/>
      <c r="Z1545" s="84"/>
      <c r="AA1545" s="84"/>
      <c r="AB1545" s="84"/>
      <c r="AC1545" s="84"/>
      <c r="AD1545" s="84"/>
      <c r="AE1545" s="84"/>
      <c r="AF1545" s="84"/>
      <c r="AG1545" s="84"/>
      <c r="AH1545" s="84"/>
    </row>
    <row r="1546" spans="1:34">
      <c r="A1546" s="265">
        <v>44067</v>
      </c>
      <c r="B1546" s="115" t="s">
        <v>154</v>
      </c>
      <c r="C1546" s="37">
        <v>882451742</v>
      </c>
      <c r="D1546" s="115" t="s">
        <v>139</v>
      </c>
      <c r="E1546" s="115" t="s">
        <v>100</v>
      </c>
      <c r="F1546" s="37"/>
      <c r="G1546" s="84"/>
      <c r="H1546" s="403">
        <v>44074</v>
      </c>
      <c r="I1546" s="403">
        <v>44081</v>
      </c>
      <c r="J1546" s="664" t="s">
        <v>168</v>
      </c>
      <c r="K1546" s="416"/>
      <c r="L1546" s="37">
        <v>720</v>
      </c>
      <c r="M1546" s="678" t="s">
        <v>304</v>
      </c>
      <c r="N1546" s="84"/>
      <c r="O1546" s="84"/>
      <c r="P1546" s="84"/>
      <c r="Q1546" s="84"/>
      <c r="R1546" s="84"/>
      <c r="S1546" s="84"/>
      <c r="T1546" s="84"/>
      <c r="U1546" s="84"/>
      <c r="V1546" s="84"/>
      <c r="W1546" s="84"/>
      <c r="X1546" s="84"/>
      <c r="Y1546" s="84"/>
      <c r="Z1546" s="84"/>
      <c r="AA1546" s="84"/>
      <c r="AB1546" s="84"/>
      <c r="AC1546" s="84"/>
      <c r="AD1546" s="84"/>
      <c r="AE1546" s="84"/>
      <c r="AF1546" s="84"/>
      <c r="AG1546" s="84"/>
      <c r="AH1546" s="84"/>
    </row>
    <row r="1547" spans="1:34">
      <c r="A1547" s="666">
        <v>44057</v>
      </c>
      <c r="B1547" s="115" t="s">
        <v>156</v>
      </c>
      <c r="C1547" s="84">
        <v>882457809</v>
      </c>
      <c r="D1547" s="115" t="s">
        <v>139</v>
      </c>
      <c r="E1547" s="115" t="s">
        <v>140</v>
      </c>
      <c r="F1547" s="665"/>
      <c r="G1547" s="37"/>
      <c r="H1547" s="265"/>
      <c r="I1547" s="265">
        <v>44074</v>
      </c>
      <c r="J1547" s="115"/>
      <c r="K1547" s="629"/>
      <c r="L1547" s="37"/>
      <c r="M1547" s="678"/>
      <c r="N1547" s="642"/>
      <c r="O1547" s="645"/>
      <c r="P1547" s="262"/>
      <c r="Q1547" s="629"/>
      <c r="R1547" s="262"/>
      <c r="S1547" s="84"/>
      <c r="T1547" s="84"/>
      <c r="U1547" s="84"/>
      <c r="V1547" s="84"/>
      <c r="W1547" s="84"/>
      <c r="X1547" s="84"/>
      <c r="Y1547" s="84"/>
      <c r="Z1547" s="84"/>
      <c r="AA1547" s="84"/>
      <c r="AB1547" s="84"/>
      <c r="AC1547" s="84"/>
      <c r="AD1547" s="84"/>
      <c r="AE1547" s="84"/>
      <c r="AF1547" s="84"/>
      <c r="AG1547" s="84"/>
      <c r="AH1547" s="84"/>
    </row>
    <row r="1548" spans="1:34">
      <c r="A1548" s="666">
        <v>44057</v>
      </c>
      <c r="B1548" s="115" t="s">
        <v>156</v>
      </c>
      <c r="C1548" s="84">
        <v>882458185</v>
      </c>
      <c r="D1548" s="115" t="s">
        <v>139</v>
      </c>
      <c r="E1548" s="115" t="s">
        <v>140</v>
      </c>
      <c r="F1548" s="665" t="s">
        <v>142</v>
      </c>
      <c r="G1548" s="37"/>
      <c r="H1548" s="265"/>
      <c r="I1548" s="265">
        <v>44063</v>
      </c>
      <c r="J1548" s="115"/>
      <c r="K1548" s="629"/>
      <c r="L1548" s="37"/>
      <c r="M1548" s="678"/>
      <c r="N1548" s="642"/>
      <c r="O1548" s="645"/>
      <c r="P1548" s="262"/>
      <c r="Q1548" s="629"/>
      <c r="R1548" s="262"/>
      <c r="S1548" s="84"/>
      <c r="T1548" s="84"/>
      <c r="U1548" s="84"/>
      <c r="V1548" s="84"/>
      <c r="W1548" s="84"/>
      <c r="X1548" s="84"/>
      <c r="Y1548" s="84"/>
      <c r="Z1548" s="84"/>
      <c r="AA1548" s="84"/>
      <c r="AB1548" s="84"/>
      <c r="AC1548" s="84"/>
      <c r="AD1548" s="84"/>
      <c r="AE1548" s="84"/>
      <c r="AF1548" s="84"/>
      <c r="AG1548" s="84"/>
      <c r="AH1548" s="84"/>
    </row>
    <row r="1549" spans="1:34">
      <c r="A1549" s="666">
        <v>44057</v>
      </c>
      <c r="B1549" s="115" t="s">
        <v>156</v>
      </c>
      <c r="C1549" s="84">
        <v>882465551</v>
      </c>
      <c r="D1549" s="115" t="s">
        <v>139</v>
      </c>
      <c r="E1549" s="115" t="s">
        <v>140</v>
      </c>
      <c r="F1549" s="665"/>
      <c r="G1549" s="37"/>
      <c r="H1549" s="265">
        <v>44064</v>
      </c>
      <c r="I1549" s="265">
        <v>44069</v>
      </c>
      <c r="J1549" s="115"/>
      <c r="K1549" s="629"/>
      <c r="L1549" s="37">
        <v>19</v>
      </c>
      <c r="M1549" s="678"/>
      <c r="N1549" s="642"/>
      <c r="O1549" s="645"/>
      <c r="P1549" s="262"/>
      <c r="Q1549" s="629"/>
      <c r="R1549" s="262"/>
      <c r="S1549" s="84"/>
      <c r="T1549" s="84"/>
      <c r="U1549" s="84"/>
      <c r="V1549" s="84"/>
      <c r="W1549" s="84"/>
      <c r="X1549" s="84"/>
      <c r="Y1549" s="84"/>
      <c r="Z1549" s="84"/>
      <c r="AA1549" s="84"/>
      <c r="AB1549" s="84"/>
      <c r="AC1549" s="84"/>
      <c r="AD1549" s="84"/>
      <c r="AE1549" s="84"/>
      <c r="AF1549" s="84"/>
      <c r="AG1549" s="84"/>
      <c r="AH1549" s="84"/>
    </row>
    <row r="1550" spans="1:34">
      <c r="A1550" s="666">
        <v>44046</v>
      </c>
      <c r="B1550" s="486" t="s">
        <v>154</v>
      </c>
      <c r="C1550" s="486">
        <v>882469032</v>
      </c>
      <c r="D1550" s="486" t="s">
        <v>139</v>
      </c>
      <c r="E1550" s="486" t="s">
        <v>150</v>
      </c>
      <c r="F1550" s="486" t="s">
        <v>6238</v>
      </c>
      <c r="G1550" s="666">
        <v>44053</v>
      </c>
      <c r="H1550" s="666">
        <v>44046</v>
      </c>
      <c r="I1550" s="666">
        <v>44057</v>
      </c>
      <c r="J1550" s="486" t="s">
        <v>1914</v>
      </c>
      <c r="K1550" s="680"/>
      <c r="L1550" s="486">
        <v>9500.7000000000007</v>
      </c>
      <c r="M1550" s="487" t="s">
        <v>197</v>
      </c>
      <c r="N1550" s="115" t="s">
        <v>161</v>
      </c>
      <c r="O1550" s="265">
        <v>44046</v>
      </c>
      <c r="P1550" s="37">
        <v>221.5</v>
      </c>
      <c r="Q1550" s="37"/>
      <c r="R1550" s="37"/>
      <c r="S1550" s="84"/>
      <c r="T1550" s="84"/>
      <c r="U1550" s="84"/>
      <c r="V1550" s="84"/>
      <c r="W1550" s="84"/>
      <c r="X1550" s="84"/>
      <c r="Y1550" s="84"/>
      <c r="Z1550" s="84"/>
      <c r="AA1550" s="84"/>
      <c r="AB1550" s="84"/>
      <c r="AC1550" s="84"/>
      <c r="AD1550" s="84"/>
      <c r="AE1550" s="84"/>
      <c r="AF1550" s="84"/>
      <c r="AG1550" s="84"/>
      <c r="AH1550" s="84"/>
    </row>
    <row r="1551" spans="1:34">
      <c r="A1551" s="666">
        <v>44046</v>
      </c>
      <c r="B1551" s="486" t="s">
        <v>154</v>
      </c>
      <c r="C1551" s="486">
        <v>882469032</v>
      </c>
      <c r="D1551" s="486" t="s">
        <v>139</v>
      </c>
      <c r="E1551" s="486" t="s">
        <v>150</v>
      </c>
      <c r="F1551" s="486"/>
      <c r="G1551" s="666">
        <v>44057</v>
      </c>
      <c r="H1551" s="666">
        <v>44057</v>
      </c>
      <c r="I1551" s="666">
        <v>44062</v>
      </c>
      <c r="J1551" s="115" t="s">
        <v>704</v>
      </c>
      <c r="K1551" s="680"/>
      <c r="L1551" s="486">
        <v>1000</v>
      </c>
      <c r="M1551" s="678" t="s">
        <v>245</v>
      </c>
      <c r="N1551" s="115"/>
      <c r="O1551" s="265"/>
      <c r="P1551" s="37"/>
      <c r="Q1551" s="37"/>
      <c r="R1551" s="37"/>
      <c r="S1551" s="84"/>
      <c r="T1551" s="84"/>
      <c r="U1551" s="84"/>
      <c r="V1551" s="84"/>
      <c r="W1551" s="84"/>
      <c r="X1551" s="84"/>
      <c r="Y1551" s="84"/>
      <c r="Z1551" s="84"/>
      <c r="AA1551" s="84"/>
      <c r="AB1551" s="84"/>
      <c r="AC1551" s="84"/>
      <c r="AD1551" s="84"/>
      <c r="AE1551" s="84"/>
      <c r="AF1551" s="84"/>
      <c r="AG1551" s="84"/>
      <c r="AH1551" s="84"/>
    </row>
    <row r="1552" spans="1:34">
      <c r="A1552" s="666">
        <v>44046</v>
      </c>
      <c r="B1552" s="486" t="s">
        <v>154</v>
      </c>
      <c r="C1552" s="486">
        <v>882469032</v>
      </c>
      <c r="D1552" s="486" t="s">
        <v>139</v>
      </c>
      <c r="E1552" s="486" t="s">
        <v>150</v>
      </c>
      <c r="F1552" s="486"/>
      <c r="G1552" s="666"/>
      <c r="H1552" s="666">
        <v>44062</v>
      </c>
      <c r="I1552" s="665">
        <v>44075</v>
      </c>
      <c r="J1552" s="115" t="s">
        <v>148</v>
      </c>
      <c r="K1552" s="680"/>
      <c r="L1552" s="486">
        <v>25</v>
      </c>
      <c r="M1552" s="678" t="s">
        <v>193</v>
      </c>
      <c r="N1552" s="115"/>
      <c r="O1552" s="265"/>
      <c r="P1552" s="37"/>
      <c r="Q1552" s="37"/>
      <c r="R1552" s="37"/>
      <c r="S1552" s="84"/>
      <c r="T1552" s="84"/>
      <c r="U1552" s="84"/>
      <c r="V1552" s="84"/>
      <c r="W1552" s="84"/>
      <c r="X1552" s="84"/>
      <c r="Y1552" s="84"/>
      <c r="Z1552" s="84"/>
      <c r="AA1552" s="84"/>
      <c r="AB1552" s="84"/>
      <c r="AC1552" s="84"/>
      <c r="AD1552" s="84"/>
      <c r="AE1552" s="84"/>
      <c r="AF1552" s="84"/>
      <c r="AG1552" s="84"/>
      <c r="AH1552" s="84"/>
    </row>
    <row r="1553" spans="1:34">
      <c r="A1553" s="666">
        <v>44046</v>
      </c>
      <c r="B1553" s="486" t="s">
        <v>154</v>
      </c>
      <c r="C1553" s="486">
        <v>882469032</v>
      </c>
      <c r="D1553" s="486" t="s">
        <v>139</v>
      </c>
      <c r="E1553" s="486" t="s">
        <v>150</v>
      </c>
      <c r="F1553" s="486"/>
      <c r="G1553" s="666"/>
      <c r="H1553" s="666">
        <v>44067</v>
      </c>
      <c r="I1553" s="665">
        <v>44075</v>
      </c>
      <c r="J1553" s="115" t="s">
        <v>148</v>
      </c>
      <c r="K1553" s="680"/>
      <c r="L1553" s="486">
        <v>92</v>
      </c>
      <c r="M1553" s="678" t="s">
        <v>226</v>
      </c>
      <c r="N1553" s="115"/>
      <c r="O1553" s="265"/>
      <c r="P1553" s="37"/>
      <c r="Q1553" s="37"/>
      <c r="R1553" s="37"/>
      <c r="S1553" s="84"/>
      <c r="T1553" s="84"/>
      <c r="U1553" s="84"/>
      <c r="V1553" s="84"/>
      <c r="W1553" s="84"/>
      <c r="X1553" s="84"/>
      <c r="Y1553" s="84"/>
      <c r="Z1553" s="84"/>
      <c r="AA1553" s="84"/>
      <c r="AB1553" s="84"/>
      <c r="AC1553" s="84"/>
      <c r="AD1553" s="84"/>
      <c r="AE1553" s="84"/>
      <c r="AF1553" s="84"/>
      <c r="AG1553" s="84"/>
      <c r="AH1553" s="84"/>
    </row>
    <row r="1554" spans="1:34">
      <c r="A1554" s="666">
        <v>44057</v>
      </c>
      <c r="B1554" s="115" t="s">
        <v>146</v>
      </c>
      <c r="C1554" s="37">
        <v>882478211</v>
      </c>
      <c r="D1554" s="115" t="s">
        <v>139</v>
      </c>
      <c r="E1554" s="115" t="s">
        <v>140</v>
      </c>
      <c r="F1554" s="665" t="s">
        <v>354</v>
      </c>
      <c r="G1554" s="37"/>
      <c r="H1554" s="265"/>
      <c r="I1554" s="265">
        <v>44071</v>
      </c>
      <c r="J1554" s="115"/>
      <c r="K1554" s="629"/>
      <c r="L1554" s="37"/>
      <c r="M1554" s="678" t="s">
        <v>6239</v>
      </c>
      <c r="N1554" s="642"/>
      <c r="O1554" s="645"/>
      <c r="P1554" s="262"/>
      <c r="Q1554" s="629"/>
      <c r="R1554" s="262"/>
      <c r="S1554" s="84"/>
      <c r="T1554" s="84"/>
      <c r="U1554" s="84"/>
      <c r="V1554" s="84"/>
      <c r="W1554" s="84"/>
      <c r="X1554" s="84"/>
      <c r="Y1554" s="84"/>
      <c r="Z1554" s="84"/>
      <c r="AA1554" s="84"/>
      <c r="AB1554" s="84"/>
      <c r="AC1554" s="84"/>
      <c r="AD1554" s="84"/>
      <c r="AE1554" s="84"/>
      <c r="AF1554" s="84"/>
      <c r="AG1554" s="84"/>
      <c r="AH1554" s="84"/>
    </row>
    <row r="1555" spans="1:34">
      <c r="A1555" s="666">
        <v>44063</v>
      </c>
      <c r="B1555" s="115" t="s">
        <v>154</v>
      </c>
      <c r="C1555" s="37">
        <v>882480541</v>
      </c>
      <c r="D1555" s="115" t="s">
        <v>152</v>
      </c>
      <c r="E1555" s="115" t="s">
        <v>100</v>
      </c>
      <c r="F1555" s="665"/>
      <c r="G1555" s="37"/>
      <c r="H1555" s="265"/>
      <c r="I1555" s="265">
        <v>44078</v>
      </c>
      <c r="J1555" s="115"/>
      <c r="K1555" s="629"/>
      <c r="L1555" s="37"/>
      <c r="M1555" s="678"/>
      <c r="N1555" s="642"/>
      <c r="O1555" s="645"/>
      <c r="P1555" s="262"/>
      <c r="Q1555" s="629"/>
      <c r="R1555" s="262"/>
      <c r="S1555" s="84"/>
      <c r="T1555" s="84"/>
      <c r="U1555" s="84"/>
      <c r="V1555" s="84"/>
      <c r="W1555" s="84"/>
      <c r="X1555" s="84"/>
      <c r="Y1555" s="84"/>
      <c r="Z1555" s="84"/>
      <c r="AA1555" s="84"/>
      <c r="AB1555" s="84"/>
      <c r="AC1555" s="84"/>
      <c r="AD1555" s="84"/>
      <c r="AE1555" s="84"/>
      <c r="AF1555" s="84"/>
      <c r="AG1555" s="84"/>
      <c r="AH1555" s="84"/>
    </row>
    <row r="1556" spans="1:34">
      <c r="A1556" s="666">
        <v>44054</v>
      </c>
      <c r="B1556" s="115" t="s">
        <v>194</v>
      </c>
      <c r="C1556" s="37">
        <v>882503352</v>
      </c>
      <c r="D1556" s="115" t="s">
        <v>139</v>
      </c>
      <c r="E1556" s="115" t="s">
        <v>140</v>
      </c>
      <c r="F1556" s="665" t="s">
        <v>246</v>
      </c>
      <c r="G1556" s="37"/>
      <c r="H1556" s="265"/>
      <c r="I1556" s="265">
        <v>44068</v>
      </c>
      <c r="J1556" s="115"/>
      <c r="K1556" s="629"/>
      <c r="L1556" s="37"/>
      <c r="M1556" s="678" t="s">
        <v>195</v>
      </c>
      <c r="N1556" s="642"/>
      <c r="O1556" s="645"/>
      <c r="P1556" s="262"/>
      <c r="Q1556" s="629"/>
      <c r="R1556" s="262"/>
      <c r="S1556" s="84"/>
      <c r="T1556" s="84"/>
      <c r="U1556" s="84"/>
      <c r="V1556" s="84"/>
      <c r="W1556" s="84"/>
      <c r="X1556" s="84"/>
      <c r="Y1556" s="84"/>
      <c r="Z1556" s="84"/>
      <c r="AA1556" s="84"/>
      <c r="AB1556" s="84"/>
      <c r="AC1556" s="84"/>
      <c r="AD1556" s="84"/>
      <c r="AE1556" s="84"/>
      <c r="AF1556" s="84"/>
      <c r="AG1556" s="84"/>
      <c r="AH1556" s="84"/>
    </row>
    <row r="1557" spans="1:34">
      <c r="A1557" s="666">
        <v>44057</v>
      </c>
      <c r="B1557" s="115" t="s">
        <v>154</v>
      </c>
      <c r="C1557" s="37">
        <v>882503545</v>
      </c>
      <c r="D1557" s="115" t="s">
        <v>139</v>
      </c>
      <c r="E1557" s="115" t="s">
        <v>100</v>
      </c>
      <c r="F1557" s="665"/>
      <c r="G1557" s="37"/>
      <c r="H1557" s="265"/>
      <c r="I1557" s="265">
        <v>44071</v>
      </c>
      <c r="J1557" s="115"/>
      <c r="K1557" s="629"/>
      <c r="L1557" s="37"/>
      <c r="M1557" s="678"/>
      <c r="N1557" s="642"/>
      <c r="O1557" s="645"/>
      <c r="P1557" s="262"/>
      <c r="Q1557" s="629"/>
      <c r="R1557" s="262"/>
      <c r="S1557" s="84"/>
      <c r="T1557" s="84"/>
      <c r="U1557" s="84"/>
      <c r="V1557" s="84"/>
      <c r="W1557" s="84"/>
      <c r="X1557" s="84"/>
      <c r="Y1557" s="84"/>
      <c r="Z1557" s="84"/>
      <c r="AA1557" s="84"/>
      <c r="AB1557" s="84"/>
      <c r="AC1557" s="84"/>
      <c r="AD1557" s="84"/>
      <c r="AE1557" s="84"/>
      <c r="AF1557" s="84"/>
      <c r="AG1557" s="84"/>
      <c r="AH1557" s="84"/>
    </row>
    <row r="1558" spans="1:34">
      <c r="A1558" s="666">
        <v>44056</v>
      </c>
      <c r="B1558" s="115" t="s">
        <v>146</v>
      </c>
      <c r="C1558" s="37">
        <v>882505760</v>
      </c>
      <c r="D1558" s="115" t="s">
        <v>139</v>
      </c>
      <c r="E1558" s="115" t="s">
        <v>140</v>
      </c>
      <c r="F1558" s="665" t="s">
        <v>142</v>
      </c>
      <c r="G1558" s="37"/>
      <c r="H1558" s="265">
        <v>44056</v>
      </c>
      <c r="I1558" s="265"/>
      <c r="J1558" s="115" t="s">
        <v>142</v>
      </c>
      <c r="K1558" s="629"/>
      <c r="L1558" s="37">
        <v>120</v>
      </c>
      <c r="M1558" s="682" t="s">
        <v>308</v>
      </c>
      <c r="N1558" s="642"/>
      <c r="O1558" s="645"/>
      <c r="P1558" s="262"/>
      <c r="Q1558" s="629"/>
      <c r="R1558" s="262"/>
      <c r="S1558" s="84"/>
      <c r="T1558" s="84"/>
      <c r="U1558" s="84"/>
      <c r="V1558" s="84"/>
      <c r="W1558" s="84"/>
      <c r="X1558" s="84"/>
      <c r="Y1558" s="84"/>
      <c r="Z1558" s="84"/>
      <c r="AA1558" s="84"/>
      <c r="AB1558" s="84"/>
      <c r="AC1558" s="84"/>
      <c r="AD1558" s="84"/>
      <c r="AE1558" s="84"/>
      <c r="AF1558" s="84"/>
      <c r="AG1558" s="84"/>
      <c r="AH1558" s="84"/>
    </row>
    <row r="1559" spans="1:34">
      <c r="A1559" s="265">
        <v>44047</v>
      </c>
      <c r="B1559" s="115" t="s">
        <v>297</v>
      </c>
      <c r="C1559" s="37">
        <v>882510001</v>
      </c>
      <c r="D1559" s="115" t="s">
        <v>152</v>
      </c>
      <c r="E1559" s="115" t="s">
        <v>140</v>
      </c>
      <c r="F1559" s="37"/>
      <c r="G1559" s="37"/>
      <c r="H1559" s="265">
        <v>44047</v>
      </c>
      <c r="I1559" s="37"/>
      <c r="J1559" s="115" t="s">
        <v>142</v>
      </c>
      <c r="K1559" s="629"/>
      <c r="L1559" s="37">
        <v>656</v>
      </c>
      <c r="M1559" s="572"/>
      <c r="N1559" s="37"/>
      <c r="O1559" s="37"/>
      <c r="P1559" s="37"/>
      <c r="Q1559" s="37"/>
      <c r="R1559" s="37"/>
      <c r="S1559" s="84"/>
      <c r="T1559" s="84"/>
      <c r="U1559" s="84"/>
      <c r="V1559" s="84"/>
      <c r="W1559" s="84"/>
      <c r="X1559" s="84"/>
      <c r="Y1559" s="84"/>
      <c r="Z1559" s="84"/>
      <c r="AA1559" s="84"/>
      <c r="AB1559" s="84"/>
      <c r="AC1559" s="84"/>
      <c r="AD1559" s="84"/>
      <c r="AE1559" s="84"/>
      <c r="AF1559" s="84"/>
      <c r="AG1559" s="84"/>
      <c r="AH1559" s="84"/>
    </row>
    <row r="1560" spans="1:34">
      <c r="A1560" s="265">
        <v>44047</v>
      </c>
      <c r="B1560" s="115" t="s">
        <v>297</v>
      </c>
      <c r="C1560" s="37">
        <v>882510001</v>
      </c>
      <c r="D1560" s="115" t="s">
        <v>152</v>
      </c>
      <c r="E1560" s="115" t="s">
        <v>140</v>
      </c>
      <c r="F1560" s="37"/>
      <c r="G1560" s="37"/>
      <c r="H1560" s="265">
        <v>44049</v>
      </c>
      <c r="I1560" s="37"/>
      <c r="J1560" s="115" t="s">
        <v>142</v>
      </c>
      <c r="K1560" s="629"/>
      <c r="L1560" s="37">
        <v>328</v>
      </c>
      <c r="M1560" s="678" t="s">
        <v>6240</v>
      </c>
      <c r="N1560" s="642"/>
      <c r="O1560" s="645"/>
      <c r="P1560" s="262"/>
      <c r="Q1560" s="629"/>
      <c r="R1560" s="262"/>
      <c r="S1560" s="84"/>
      <c r="T1560" s="84"/>
      <c r="U1560" s="84"/>
      <c r="V1560" s="84"/>
      <c r="W1560" s="84"/>
      <c r="X1560" s="84"/>
      <c r="Y1560" s="84"/>
      <c r="Z1560" s="84"/>
      <c r="AA1560" s="84"/>
      <c r="AB1560" s="84"/>
      <c r="AC1560" s="84"/>
      <c r="AD1560" s="84"/>
      <c r="AE1560" s="84"/>
      <c r="AF1560" s="84"/>
      <c r="AG1560" s="84"/>
      <c r="AH1560" s="84"/>
    </row>
    <row r="1561" spans="1:34">
      <c r="A1561" s="666">
        <v>44060</v>
      </c>
      <c r="B1561" s="115" t="s">
        <v>194</v>
      </c>
      <c r="C1561" s="23">
        <v>882512351</v>
      </c>
      <c r="D1561" s="115" t="s">
        <v>139</v>
      </c>
      <c r="E1561" s="115" t="s">
        <v>140</v>
      </c>
      <c r="F1561" s="665" t="s">
        <v>142</v>
      </c>
      <c r="G1561" s="37"/>
      <c r="H1561" s="265"/>
      <c r="I1561" s="265">
        <v>44074</v>
      </c>
      <c r="J1561" s="115"/>
      <c r="K1561" s="629"/>
      <c r="L1561" s="37"/>
      <c r="M1561" s="678" t="s">
        <v>280</v>
      </c>
      <c r="N1561" s="642"/>
      <c r="O1561" s="645"/>
      <c r="P1561" s="262"/>
      <c r="Q1561" s="629"/>
      <c r="R1561" s="262"/>
      <c r="S1561" s="84"/>
      <c r="T1561" s="84"/>
      <c r="U1561" s="84"/>
      <c r="V1561" s="84"/>
      <c r="W1561" s="84"/>
      <c r="X1561" s="84"/>
      <c r="Y1561" s="84"/>
      <c r="Z1561" s="84"/>
      <c r="AA1561" s="84"/>
      <c r="AB1561" s="84"/>
      <c r="AC1561" s="84"/>
      <c r="AD1561" s="84"/>
      <c r="AE1561" s="84"/>
      <c r="AF1561" s="84"/>
      <c r="AG1561" s="84"/>
      <c r="AH1561" s="84"/>
    </row>
    <row r="1562" spans="1:34">
      <c r="A1562" s="265">
        <v>44053</v>
      </c>
      <c r="B1562" s="115" t="s">
        <v>194</v>
      </c>
      <c r="C1562" s="37">
        <v>882513845</v>
      </c>
      <c r="D1562" s="115" t="s">
        <v>139</v>
      </c>
      <c r="E1562" s="115" t="s">
        <v>140</v>
      </c>
      <c r="F1562" s="115" t="s">
        <v>246</v>
      </c>
      <c r="G1562" s="37"/>
      <c r="H1562" s="265">
        <v>44054</v>
      </c>
      <c r="I1562" s="265">
        <v>44068</v>
      </c>
      <c r="J1562" s="115" t="s">
        <v>246</v>
      </c>
      <c r="K1562" s="629"/>
      <c r="L1562" s="37">
        <v>1279.44</v>
      </c>
      <c r="M1562" s="678" t="s">
        <v>6241</v>
      </c>
      <c r="N1562" s="681" t="s">
        <v>202</v>
      </c>
      <c r="O1562" s="645"/>
      <c r="P1562" s="262"/>
      <c r="Q1562" s="629"/>
      <c r="R1562" s="262"/>
      <c r="S1562" s="84"/>
      <c r="T1562" s="84"/>
      <c r="U1562" s="84"/>
      <c r="V1562" s="84"/>
      <c r="W1562" s="84"/>
      <c r="X1562" s="84"/>
      <c r="Y1562" s="84"/>
      <c r="Z1562" s="84"/>
      <c r="AA1562" s="84"/>
      <c r="AB1562" s="84"/>
      <c r="AC1562" s="84"/>
      <c r="AD1562" s="84"/>
      <c r="AE1562" s="84"/>
      <c r="AF1562" s="84"/>
      <c r="AG1562" s="84"/>
      <c r="AH1562" s="84"/>
    </row>
    <row r="1563" spans="1:34">
      <c r="A1563" s="265">
        <v>44048</v>
      </c>
      <c r="B1563" s="115" t="s">
        <v>206</v>
      </c>
      <c r="C1563" s="37">
        <v>882515011</v>
      </c>
      <c r="D1563" s="115" t="s">
        <v>139</v>
      </c>
      <c r="E1563" s="115" t="s">
        <v>140</v>
      </c>
      <c r="F1563" s="115" t="s">
        <v>142</v>
      </c>
      <c r="G1563" s="265">
        <v>44049</v>
      </c>
      <c r="H1563" s="265">
        <v>44049</v>
      </c>
      <c r="I1563" s="265">
        <v>44063</v>
      </c>
      <c r="J1563" s="115" t="s">
        <v>142</v>
      </c>
      <c r="K1563" s="629"/>
      <c r="L1563" s="37">
        <v>948</v>
      </c>
      <c r="M1563" s="678"/>
      <c r="N1563" s="37"/>
      <c r="O1563" s="37"/>
      <c r="P1563" s="37"/>
      <c r="Q1563" s="37"/>
      <c r="R1563" s="37"/>
      <c r="S1563" s="84"/>
      <c r="T1563" s="84"/>
      <c r="U1563" s="84"/>
      <c r="V1563" s="84"/>
      <c r="W1563" s="84"/>
      <c r="X1563" s="84"/>
      <c r="Y1563" s="84"/>
      <c r="Z1563" s="84"/>
      <c r="AA1563" s="84"/>
      <c r="AB1563" s="84"/>
      <c r="AC1563" s="84"/>
      <c r="AD1563" s="84"/>
      <c r="AE1563" s="84"/>
      <c r="AF1563" s="84"/>
      <c r="AG1563" s="84"/>
      <c r="AH1563" s="84"/>
    </row>
    <row r="1564" spans="1:34">
      <c r="A1564" s="265">
        <v>44053</v>
      </c>
      <c r="B1564" s="115" t="s">
        <v>281</v>
      </c>
      <c r="C1564" s="37">
        <v>882516325</v>
      </c>
      <c r="D1564" s="115" t="s">
        <v>139</v>
      </c>
      <c r="E1564" s="115" t="s">
        <v>140</v>
      </c>
      <c r="F1564" s="115" t="s">
        <v>442</v>
      </c>
      <c r="G1564" s="37"/>
      <c r="H1564" s="265"/>
      <c r="I1564" s="265">
        <v>44068</v>
      </c>
      <c r="J1564" s="115"/>
      <c r="K1564" s="629"/>
      <c r="L1564" s="37"/>
      <c r="M1564" s="678" t="s">
        <v>195</v>
      </c>
      <c r="N1564" s="642"/>
      <c r="O1564" s="645"/>
      <c r="P1564" s="262"/>
      <c r="Q1564" s="629"/>
      <c r="R1564" s="262"/>
      <c r="S1564" s="84"/>
      <c r="T1564" s="84"/>
      <c r="U1564" s="84"/>
      <c r="V1564" s="84"/>
      <c r="W1564" s="84"/>
      <c r="X1564" s="84"/>
      <c r="Y1564" s="84"/>
      <c r="Z1564" s="84"/>
      <c r="AA1564" s="84"/>
      <c r="AB1564" s="84"/>
      <c r="AC1564" s="84"/>
      <c r="AD1564" s="84"/>
      <c r="AE1564" s="84"/>
      <c r="AF1564" s="84"/>
      <c r="AG1564" s="84"/>
      <c r="AH1564" s="84"/>
    </row>
    <row r="1565" spans="1:34">
      <c r="A1565" s="265">
        <v>44050</v>
      </c>
      <c r="B1565" s="115" t="s">
        <v>156</v>
      </c>
      <c r="C1565" s="37">
        <v>882516607</v>
      </c>
      <c r="D1565" s="115" t="s">
        <v>139</v>
      </c>
      <c r="E1565" s="115" t="s">
        <v>140</v>
      </c>
      <c r="F1565" s="37"/>
      <c r="G1565" s="37"/>
      <c r="H1565" s="265"/>
      <c r="I1565" s="265">
        <v>44063</v>
      </c>
      <c r="J1565" s="115"/>
      <c r="K1565" s="629"/>
      <c r="L1565" s="37"/>
      <c r="M1565" s="678"/>
      <c r="N1565" s="642"/>
      <c r="O1565" s="645"/>
      <c r="P1565" s="262"/>
      <c r="Q1565" s="629"/>
      <c r="R1565" s="262"/>
      <c r="S1565" s="84"/>
      <c r="T1565" s="84"/>
      <c r="U1565" s="84"/>
      <c r="V1565" s="84"/>
      <c r="W1565" s="84"/>
      <c r="X1565" s="84"/>
      <c r="Y1565" s="84"/>
      <c r="Z1565" s="84"/>
      <c r="AA1565" s="84"/>
      <c r="AB1565" s="84"/>
      <c r="AC1565" s="84"/>
      <c r="AD1565" s="84"/>
      <c r="AE1565" s="84"/>
      <c r="AF1565" s="84"/>
      <c r="AG1565" s="84"/>
      <c r="AH1565" s="84"/>
    </row>
    <row r="1566" spans="1:34">
      <c r="A1566" s="666">
        <v>44055</v>
      </c>
      <c r="B1566" s="115" t="s">
        <v>175</v>
      </c>
      <c r="C1566" s="37">
        <v>882516752</v>
      </c>
      <c r="D1566" s="115" t="s">
        <v>139</v>
      </c>
      <c r="E1566" s="115" t="s">
        <v>140</v>
      </c>
      <c r="F1566" s="665" t="s">
        <v>142</v>
      </c>
      <c r="G1566" s="265">
        <v>44060</v>
      </c>
      <c r="H1566" s="265"/>
      <c r="I1566" s="265">
        <v>44074</v>
      </c>
      <c r="J1566" s="115"/>
      <c r="K1566" s="629"/>
      <c r="L1566" s="37"/>
      <c r="M1566" s="678" t="s">
        <v>195</v>
      </c>
      <c r="N1566" s="642"/>
      <c r="O1566" s="645"/>
      <c r="P1566" s="262"/>
      <c r="Q1566" s="629"/>
      <c r="R1566" s="262"/>
      <c r="S1566" s="84"/>
      <c r="T1566" s="84"/>
      <c r="U1566" s="84"/>
      <c r="V1566" s="84"/>
      <c r="W1566" s="84"/>
      <c r="X1566" s="84"/>
      <c r="Y1566" s="84"/>
      <c r="Z1566" s="84"/>
      <c r="AA1566" s="84"/>
      <c r="AB1566" s="84"/>
      <c r="AC1566" s="84"/>
      <c r="AD1566" s="84"/>
      <c r="AE1566" s="84"/>
      <c r="AF1566" s="84"/>
      <c r="AG1566" s="84"/>
      <c r="AH1566" s="84"/>
    </row>
    <row r="1567" spans="1:34">
      <c r="A1567" s="265">
        <v>44053</v>
      </c>
      <c r="B1567" s="115" t="s">
        <v>146</v>
      </c>
      <c r="C1567" s="37">
        <v>882520942</v>
      </c>
      <c r="D1567" s="115" t="s">
        <v>139</v>
      </c>
      <c r="E1567" s="115" t="s">
        <v>140</v>
      </c>
      <c r="F1567" s="115" t="s">
        <v>348</v>
      </c>
      <c r="G1567" s="37"/>
      <c r="H1567" s="265">
        <v>44053</v>
      </c>
      <c r="I1567" s="37"/>
      <c r="J1567" s="115" t="s">
        <v>142</v>
      </c>
      <c r="K1567" s="629"/>
      <c r="L1567" s="37">
        <v>2400.84</v>
      </c>
      <c r="M1567" s="682" t="s">
        <v>324</v>
      </c>
      <c r="N1567" s="642"/>
      <c r="O1567" s="645"/>
      <c r="P1567" s="262"/>
      <c r="Q1567" s="629"/>
      <c r="R1567" s="262"/>
      <c r="S1567" s="84"/>
      <c r="T1567" s="84"/>
      <c r="U1567" s="84"/>
      <c r="V1567" s="84"/>
      <c r="W1567" s="84"/>
      <c r="X1567" s="84"/>
      <c r="Y1567" s="84"/>
      <c r="Z1567" s="84"/>
      <c r="AA1567" s="84"/>
      <c r="AB1567" s="84"/>
      <c r="AC1567" s="84"/>
      <c r="AD1567" s="84"/>
      <c r="AE1567" s="84"/>
      <c r="AF1567" s="84"/>
      <c r="AG1567" s="84"/>
      <c r="AH1567" s="84"/>
    </row>
    <row r="1568" spans="1:34">
      <c r="A1568" s="666">
        <v>44055</v>
      </c>
      <c r="B1568" s="115" t="s">
        <v>149</v>
      </c>
      <c r="C1568" s="37">
        <v>882539681</v>
      </c>
      <c r="D1568" s="115" t="s">
        <v>152</v>
      </c>
      <c r="E1568" s="115" t="s">
        <v>140</v>
      </c>
      <c r="F1568" s="665" t="s">
        <v>142</v>
      </c>
      <c r="G1568" s="37"/>
      <c r="H1568" s="265">
        <v>44055</v>
      </c>
      <c r="I1568" s="265"/>
      <c r="J1568" s="115" t="s">
        <v>142</v>
      </c>
      <c r="K1568" s="629"/>
      <c r="L1568" s="37">
        <v>99</v>
      </c>
      <c r="M1568" s="678"/>
      <c r="N1568" s="642"/>
      <c r="O1568" s="645"/>
      <c r="P1568" s="262"/>
      <c r="Q1568" s="629"/>
      <c r="R1568" s="262"/>
      <c r="S1568" s="84"/>
      <c r="T1568" s="84"/>
      <c r="U1568" s="84"/>
      <c r="V1568" s="84"/>
      <c r="W1568" s="84"/>
      <c r="X1568" s="84"/>
      <c r="Y1568" s="84"/>
      <c r="Z1568" s="84"/>
      <c r="AA1568" s="84"/>
      <c r="AB1568" s="84"/>
      <c r="AC1568" s="84"/>
      <c r="AD1568" s="84"/>
      <c r="AE1568" s="84"/>
      <c r="AF1568" s="84"/>
      <c r="AG1568" s="84"/>
      <c r="AH1568" s="84"/>
    </row>
    <row r="1569" spans="1:34">
      <c r="A1569" s="666">
        <v>44064</v>
      </c>
      <c r="B1569" s="115" t="s">
        <v>156</v>
      </c>
      <c r="C1569" s="37">
        <v>882545143</v>
      </c>
      <c r="D1569" s="115" t="s">
        <v>139</v>
      </c>
      <c r="E1569" s="115" t="s">
        <v>140</v>
      </c>
      <c r="F1569" s="665"/>
      <c r="G1569" s="37"/>
      <c r="H1569" s="265"/>
      <c r="I1569" s="265">
        <v>44079</v>
      </c>
      <c r="J1569" s="115"/>
      <c r="K1569" s="629"/>
      <c r="L1569" s="37"/>
      <c r="M1569" s="678"/>
      <c r="N1569" s="642"/>
      <c r="O1569" s="645"/>
      <c r="P1569" s="262"/>
      <c r="Q1569" s="629"/>
      <c r="R1569" s="262"/>
      <c r="S1569" s="84"/>
      <c r="T1569" s="84"/>
      <c r="U1569" s="84"/>
      <c r="V1569" s="84"/>
      <c r="W1569" s="84"/>
      <c r="X1569" s="84"/>
      <c r="Y1569" s="84"/>
      <c r="Z1569" s="84"/>
      <c r="AA1569" s="84"/>
      <c r="AB1569" s="84"/>
      <c r="AC1569" s="84"/>
      <c r="AD1569" s="84"/>
      <c r="AE1569" s="84"/>
      <c r="AF1569" s="84"/>
      <c r="AG1569" s="84"/>
      <c r="AH1569" s="84"/>
    </row>
    <row r="1570" spans="1:34">
      <c r="A1570" s="666">
        <v>44067</v>
      </c>
      <c r="B1570" s="115" t="s">
        <v>146</v>
      </c>
      <c r="C1570" s="37">
        <v>882556703</v>
      </c>
      <c r="D1570" s="115" t="s">
        <v>139</v>
      </c>
      <c r="E1570" s="115" t="s">
        <v>140</v>
      </c>
      <c r="F1570" s="665" t="s">
        <v>6242</v>
      </c>
      <c r="G1570" s="37"/>
      <c r="H1570" s="265"/>
      <c r="I1570" s="265">
        <v>44082</v>
      </c>
      <c r="J1570" s="115"/>
      <c r="K1570" s="629"/>
      <c r="L1570" s="37"/>
      <c r="M1570" s="678" t="s">
        <v>195</v>
      </c>
      <c r="N1570" s="642"/>
      <c r="O1570" s="645"/>
      <c r="P1570" s="262"/>
      <c r="Q1570" s="629"/>
      <c r="R1570" s="262"/>
      <c r="S1570" s="84"/>
      <c r="T1570" s="84"/>
      <c r="U1570" s="84"/>
      <c r="V1570" s="84"/>
      <c r="W1570" s="84"/>
      <c r="X1570" s="84"/>
      <c r="Y1570" s="84"/>
      <c r="Z1570" s="84"/>
      <c r="AA1570" s="84"/>
      <c r="AB1570" s="84"/>
      <c r="AC1570" s="84"/>
      <c r="AD1570" s="84"/>
      <c r="AE1570" s="84"/>
      <c r="AF1570" s="84"/>
      <c r="AG1570" s="84"/>
      <c r="AH1570" s="84"/>
    </row>
    <row r="1571" spans="1:34">
      <c r="A1571" s="265">
        <v>44070</v>
      </c>
      <c r="B1571" s="115" t="s">
        <v>194</v>
      </c>
      <c r="C1571" s="37">
        <v>882571028</v>
      </c>
      <c r="D1571" s="115" t="s">
        <v>139</v>
      </c>
      <c r="E1571" s="115" t="s">
        <v>140</v>
      </c>
      <c r="F1571" s="115" t="s">
        <v>142</v>
      </c>
      <c r="G1571" s="37"/>
      <c r="H1571" s="23"/>
      <c r="I1571" s="665">
        <v>44078</v>
      </c>
      <c r="J1571" s="37"/>
      <c r="K1571" s="629"/>
      <c r="L1571" s="37"/>
      <c r="M1571" s="678" t="s">
        <v>195</v>
      </c>
      <c r="N1571" s="84"/>
      <c r="O1571" s="84"/>
      <c r="P1571" s="84"/>
      <c r="Q1571" s="84"/>
      <c r="R1571" s="84"/>
      <c r="S1571" s="84"/>
      <c r="T1571" s="84"/>
      <c r="U1571" s="84"/>
      <c r="V1571" s="84"/>
      <c r="W1571" s="84"/>
      <c r="X1571" s="84"/>
      <c r="Y1571" s="84"/>
      <c r="Z1571" s="84"/>
      <c r="AA1571" s="84"/>
      <c r="AB1571" s="84"/>
      <c r="AC1571" s="84"/>
      <c r="AD1571" s="84"/>
      <c r="AE1571" s="84"/>
      <c r="AF1571" s="84"/>
      <c r="AG1571" s="84"/>
      <c r="AH1571" s="84"/>
    </row>
    <row r="1572" spans="1:34">
      <c r="A1572" s="666">
        <v>44062</v>
      </c>
      <c r="B1572" s="115" t="s">
        <v>156</v>
      </c>
      <c r="C1572" s="84">
        <v>882571089</v>
      </c>
      <c r="D1572" s="115" t="s">
        <v>152</v>
      </c>
      <c r="E1572" s="115" t="s">
        <v>140</v>
      </c>
      <c r="F1572" s="665" t="s">
        <v>142</v>
      </c>
      <c r="G1572" s="37"/>
      <c r="H1572" s="265">
        <v>44062</v>
      </c>
      <c r="I1572" s="265"/>
      <c r="J1572" s="115"/>
      <c r="K1572" s="629"/>
      <c r="L1572" s="37">
        <v>288</v>
      </c>
      <c r="M1572" s="678"/>
      <c r="N1572" s="642"/>
      <c r="O1572" s="645"/>
      <c r="P1572" s="262"/>
      <c r="Q1572" s="629"/>
      <c r="R1572" s="262"/>
      <c r="S1572" s="84"/>
      <c r="T1572" s="84"/>
      <c r="U1572" s="84"/>
      <c r="V1572" s="84"/>
      <c r="W1572" s="84"/>
      <c r="X1572" s="84"/>
      <c r="Y1572" s="84"/>
      <c r="Z1572" s="84"/>
      <c r="AA1572" s="84"/>
      <c r="AB1572" s="84"/>
      <c r="AC1572" s="84"/>
      <c r="AD1572" s="84"/>
      <c r="AE1572" s="84"/>
      <c r="AF1572" s="84"/>
      <c r="AG1572" s="84"/>
      <c r="AH1572" s="84"/>
    </row>
    <row r="1573" spans="1:34">
      <c r="A1573" s="265">
        <v>44070</v>
      </c>
      <c r="B1573" s="115" t="s">
        <v>194</v>
      </c>
      <c r="C1573" s="37">
        <v>882572555</v>
      </c>
      <c r="D1573" s="115" t="s">
        <v>139</v>
      </c>
      <c r="E1573" s="115" t="s">
        <v>140</v>
      </c>
      <c r="F1573" s="115" t="s">
        <v>142</v>
      </c>
      <c r="G1573" s="37"/>
      <c r="H1573" s="37"/>
      <c r="I1573" s="265">
        <v>44085</v>
      </c>
      <c r="J1573" s="37"/>
      <c r="K1573" s="629"/>
      <c r="L1573" s="37"/>
      <c r="M1573" s="678" t="s">
        <v>195</v>
      </c>
      <c r="N1573" s="84"/>
      <c r="O1573" s="84"/>
      <c r="P1573" s="84"/>
      <c r="Q1573" s="84"/>
      <c r="R1573" s="84"/>
      <c r="S1573" s="84"/>
      <c r="T1573" s="84"/>
      <c r="U1573" s="84"/>
      <c r="V1573" s="84"/>
      <c r="W1573" s="84"/>
      <c r="X1573" s="84"/>
      <c r="Y1573" s="84"/>
      <c r="Z1573" s="84"/>
      <c r="AA1573" s="84"/>
      <c r="AB1573" s="84"/>
      <c r="AC1573" s="84"/>
      <c r="AD1573" s="84"/>
      <c r="AE1573" s="84"/>
      <c r="AF1573" s="84"/>
      <c r="AG1573" s="84"/>
      <c r="AH1573" s="84"/>
    </row>
    <row r="1574" spans="1:34">
      <c r="A1574" s="666">
        <v>44062</v>
      </c>
      <c r="B1574" s="115" t="s">
        <v>281</v>
      </c>
      <c r="C1574" s="23">
        <v>882577254</v>
      </c>
      <c r="D1574" s="115" t="s">
        <v>152</v>
      </c>
      <c r="E1574" s="115" t="s">
        <v>140</v>
      </c>
      <c r="F1574" s="665" t="s">
        <v>142</v>
      </c>
      <c r="G1574" s="37"/>
      <c r="H1574" s="265">
        <v>44063</v>
      </c>
      <c r="I1574" s="265"/>
      <c r="J1574" s="115" t="s">
        <v>142</v>
      </c>
      <c r="K1574" s="629"/>
      <c r="L1574" s="37">
        <v>288</v>
      </c>
      <c r="M1574" s="678" t="s">
        <v>2049</v>
      </c>
      <c r="N1574" s="681" t="s">
        <v>330</v>
      </c>
      <c r="O1574" s="645"/>
      <c r="P1574" s="262"/>
      <c r="Q1574" s="629"/>
      <c r="R1574" s="262"/>
      <c r="S1574" s="84"/>
      <c r="T1574" s="84"/>
      <c r="U1574" s="84"/>
      <c r="V1574" s="84"/>
      <c r="W1574" s="84"/>
      <c r="X1574" s="84"/>
      <c r="Y1574" s="84"/>
      <c r="Z1574" s="84"/>
      <c r="AA1574" s="84"/>
      <c r="AB1574" s="84"/>
      <c r="AC1574" s="84"/>
      <c r="AD1574" s="84"/>
      <c r="AE1574" s="84"/>
      <c r="AF1574" s="84"/>
      <c r="AG1574" s="84"/>
      <c r="AH1574" s="84"/>
    </row>
    <row r="1575" spans="1:34">
      <c r="A1575" s="265">
        <v>44070</v>
      </c>
      <c r="B1575" s="115" t="s">
        <v>194</v>
      </c>
      <c r="C1575" s="37">
        <v>882579097</v>
      </c>
      <c r="D1575" s="115" t="s">
        <v>139</v>
      </c>
      <c r="E1575" s="115" t="s">
        <v>140</v>
      </c>
      <c r="F1575" s="115" t="s">
        <v>377</v>
      </c>
      <c r="G1575" s="37"/>
      <c r="H1575" s="23"/>
      <c r="I1575" s="265">
        <v>44085</v>
      </c>
      <c r="J1575" s="37"/>
      <c r="K1575" s="629"/>
      <c r="L1575" s="37"/>
      <c r="M1575" s="678" t="s">
        <v>195</v>
      </c>
      <c r="N1575" s="84"/>
      <c r="O1575" s="403">
        <v>44050</v>
      </c>
      <c r="P1575" s="23">
        <v>951</v>
      </c>
      <c r="Q1575" s="84"/>
      <c r="R1575" s="84"/>
      <c r="S1575" s="84"/>
      <c r="T1575" s="84"/>
      <c r="U1575" s="84"/>
      <c r="V1575" s="84"/>
      <c r="W1575" s="84"/>
      <c r="X1575" s="84"/>
      <c r="Y1575" s="84"/>
      <c r="Z1575" s="84"/>
      <c r="AA1575" s="84"/>
      <c r="AB1575" s="84"/>
      <c r="AC1575" s="84"/>
      <c r="AD1575" s="84"/>
      <c r="AE1575" s="84"/>
      <c r="AF1575" s="84"/>
      <c r="AG1575" s="84"/>
      <c r="AH1575" s="84"/>
    </row>
    <row r="1576" spans="1:34">
      <c r="A1576" s="265">
        <v>44071</v>
      </c>
      <c r="B1576" s="115" t="s">
        <v>149</v>
      </c>
      <c r="C1576" s="37">
        <v>882580921</v>
      </c>
      <c r="D1576" s="115" t="s">
        <v>139</v>
      </c>
      <c r="E1576" s="115" t="s">
        <v>140</v>
      </c>
      <c r="F1576" s="115" t="s">
        <v>6243</v>
      </c>
      <c r="G1576" s="37"/>
      <c r="H1576" s="37"/>
      <c r="I1576" s="265">
        <v>44086</v>
      </c>
      <c r="J1576" s="37"/>
      <c r="K1576" s="680" t="s">
        <v>373</v>
      </c>
      <c r="L1576" s="37"/>
      <c r="M1576" s="678" t="s">
        <v>195</v>
      </c>
      <c r="N1576" s="84"/>
      <c r="O1576" s="84"/>
      <c r="P1576" s="84"/>
      <c r="Q1576" s="84"/>
      <c r="R1576" s="84"/>
      <c r="S1576" s="84"/>
      <c r="T1576" s="84"/>
      <c r="U1576" s="84"/>
      <c r="V1576" s="84"/>
      <c r="W1576" s="84"/>
      <c r="X1576" s="84"/>
      <c r="Y1576" s="84"/>
      <c r="Z1576" s="84"/>
      <c r="AA1576" s="84"/>
      <c r="AB1576" s="84"/>
      <c r="AC1576" s="84"/>
      <c r="AD1576" s="84"/>
      <c r="AE1576" s="84"/>
      <c r="AF1576" s="84"/>
      <c r="AG1576" s="84"/>
      <c r="AH1576" s="84"/>
    </row>
    <row r="1577" spans="1:34">
      <c r="A1577" s="666">
        <v>44063</v>
      </c>
      <c r="B1577" s="115" t="s">
        <v>156</v>
      </c>
      <c r="C1577" s="84">
        <v>882581134</v>
      </c>
      <c r="D1577" s="115" t="s">
        <v>152</v>
      </c>
      <c r="E1577" s="115" t="s">
        <v>140</v>
      </c>
      <c r="F1577" s="665"/>
      <c r="G1577" s="37"/>
      <c r="H1577" s="265">
        <v>44063</v>
      </c>
      <c r="I1577" s="265">
        <v>44076</v>
      </c>
      <c r="J1577" s="115" t="s">
        <v>142</v>
      </c>
      <c r="K1577" s="629"/>
      <c r="L1577" s="37">
        <v>1288</v>
      </c>
      <c r="M1577" s="678" t="s">
        <v>6244</v>
      </c>
      <c r="N1577" s="642"/>
      <c r="O1577" s="645"/>
      <c r="P1577" s="262"/>
      <c r="Q1577" s="629"/>
      <c r="R1577" s="262"/>
      <c r="S1577" s="84"/>
      <c r="T1577" s="84"/>
      <c r="U1577" s="84"/>
      <c r="V1577" s="84"/>
      <c r="W1577" s="84"/>
      <c r="X1577" s="84"/>
      <c r="Y1577" s="84"/>
      <c r="Z1577" s="84"/>
      <c r="AA1577" s="84"/>
      <c r="AB1577" s="84"/>
      <c r="AC1577" s="84"/>
      <c r="AD1577" s="84"/>
      <c r="AE1577" s="84"/>
      <c r="AF1577" s="84"/>
      <c r="AG1577" s="84"/>
      <c r="AH1577" s="84"/>
    </row>
    <row r="1578" spans="1:34">
      <c r="A1578" s="265">
        <v>44067</v>
      </c>
      <c r="B1578" s="115" t="s">
        <v>194</v>
      </c>
      <c r="C1578" s="37">
        <v>882581720</v>
      </c>
      <c r="D1578" s="115" t="s">
        <v>139</v>
      </c>
      <c r="E1578" s="115" t="s">
        <v>140</v>
      </c>
      <c r="F1578" s="115" t="s">
        <v>142</v>
      </c>
      <c r="G1578" s="37"/>
      <c r="H1578" s="37"/>
      <c r="I1578" s="265">
        <v>44082</v>
      </c>
      <c r="J1578" s="37"/>
      <c r="K1578" s="629">
        <v>0</v>
      </c>
      <c r="L1578" s="37"/>
      <c r="M1578" s="678" t="s">
        <v>195</v>
      </c>
      <c r="N1578" s="84"/>
      <c r="O1578" s="84"/>
      <c r="P1578" s="84"/>
      <c r="Q1578" s="664" t="s">
        <v>6245</v>
      </c>
      <c r="R1578" s="84"/>
      <c r="S1578" s="84"/>
      <c r="T1578" s="84"/>
      <c r="U1578" s="84"/>
      <c r="V1578" s="84"/>
      <c r="W1578" s="84"/>
      <c r="X1578" s="84"/>
      <c r="Y1578" s="84"/>
      <c r="Z1578" s="84"/>
      <c r="AA1578" s="84"/>
      <c r="AB1578" s="84"/>
      <c r="AC1578" s="84"/>
      <c r="AD1578" s="84"/>
      <c r="AE1578" s="84"/>
      <c r="AF1578" s="84"/>
      <c r="AG1578" s="84"/>
      <c r="AH1578" s="84"/>
    </row>
    <row r="1579" spans="1:34">
      <c r="A1579" s="666">
        <v>44063</v>
      </c>
      <c r="B1579" s="115" t="s">
        <v>156</v>
      </c>
      <c r="C1579" s="84">
        <v>882582285</v>
      </c>
      <c r="D1579" s="115" t="s">
        <v>152</v>
      </c>
      <c r="E1579" s="115" t="s">
        <v>140</v>
      </c>
      <c r="F1579" s="665"/>
      <c r="G1579" s="37"/>
      <c r="H1579" s="265">
        <v>44063</v>
      </c>
      <c r="I1579" s="265">
        <v>44071</v>
      </c>
      <c r="J1579" s="115"/>
      <c r="K1579" s="629"/>
      <c r="L1579" s="37">
        <v>1288</v>
      </c>
      <c r="M1579" s="678" t="s">
        <v>6246</v>
      </c>
      <c r="N1579" s="642"/>
      <c r="O1579" s="645"/>
      <c r="P1579" s="262"/>
      <c r="Q1579" s="629"/>
      <c r="R1579" s="262"/>
      <c r="S1579" s="84"/>
      <c r="T1579" s="84"/>
      <c r="U1579" s="84"/>
      <c r="V1579" s="84"/>
      <c r="W1579" s="84"/>
      <c r="X1579" s="84"/>
      <c r="Y1579" s="84"/>
      <c r="Z1579" s="84"/>
      <c r="AA1579" s="84"/>
      <c r="AB1579" s="84"/>
      <c r="AC1579" s="84"/>
      <c r="AD1579" s="84"/>
      <c r="AE1579" s="84"/>
      <c r="AF1579" s="84"/>
      <c r="AG1579" s="84"/>
      <c r="AH1579" s="84"/>
    </row>
    <row r="1580" spans="1:34">
      <c r="A1580" s="666">
        <v>44063</v>
      </c>
      <c r="B1580" s="115" t="s">
        <v>175</v>
      </c>
      <c r="C1580" s="23">
        <v>882583040</v>
      </c>
      <c r="D1580" s="115" t="s">
        <v>139</v>
      </c>
      <c r="E1580" s="115" t="s">
        <v>140</v>
      </c>
      <c r="F1580" s="665" t="s">
        <v>142</v>
      </c>
      <c r="G1580" s="265"/>
      <c r="H1580" s="265">
        <v>44063</v>
      </c>
      <c r="I1580" s="265"/>
      <c r="J1580" s="115" t="s">
        <v>142</v>
      </c>
      <c r="K1580" s="629"/>
      <c r="L1580" s="37">
        <v>888</v>
      </c>
      <c r="M1580" s="678" t="s">
        <v>6247</v>
      </c>
      <c r="N1580" s="642"/>
      <c r="O1580" s="645"/>
      <c r="P1580" s="262"/>
      <c r="Q1580" s="629"/>
      <c r="R1580" s="262"/>
      <c r="S1580" s="84"/>
      <c r="T1580" s="84"/>
      <c r="U1580" s="84"/>
      <c r="V1580" s="84"/>
      <c r="W1580" s="84"/>
      <c r="X1580" s="84"/>
      <c r="Y1580" s="84"/>
      <c r="Z1580" s="84"/>
      <c r="AA1580" s="84"/>
      <c r="AB1580" s="84"/>
      <c r="AC1580" s="84"/>
      <c r="AD1580" s="84"/>
      <c r="AE1580" s="84"/>
      <c r="AF1580" s="84"/>
      <c r="AG1580" s="84"/>
      <c r="AH1580" s="84"/>
    </row>
    <row r="1581" spans="1:34">
      <c r="A1581" s="666">
        <v>44063</v>
      </c>
      <c r="B1581" s="115" t="s">
        <v>175</v>
      </c>
      <c r="C1581" s="23">
        <v>882583040</v>
      </c>
      <c r="D1581" s="115" t="s">
        <v>139</v>
      </c>
      <c r="E1581" s="115" t="s">
        <v>140</v>
      </c>
      <c r="F1581" s="665" t="s">
        <v>176</v>
      </c>
      <c r="G1581" s="265"/>
      <c r="H1581" s="265">
        <v>44067</v>
      </c>
      <c r="I1581" s="265"/>
      <c r="J1581" s="115" t="s">
        <v>176</v>
      </c>
      <c r="K1581" s="629"/>
      <c r="L1581" s="37">
        <v>9</v>
      </c>
      <c r="M1581" s="678" t="s">
        <v>238</v>
      </c>
      <c r="N1581" s="642"/>
      <c r="O1581" s="645"/>
      <c r="P1581" s="262"/>
      <c r="Q1581" s="629"/>
      <c r="R1581" s="262"/>
      <c r="S1581" s="84"/>
      <c r="T1581" s="84"/>
      <c r="U1581" s="84"/>
      <c r="V1581" s="84"/>
      <c r="W1581" s="84"/>
      <c r="X1581" s="84"/>
      <c r="Y1581" s="84"/>
      <c r="Z1581" s="84"/>
      <c r="AA1581" s="84"/>
      <c r="AB1581" s="84"/>
      <c r="AC1581" s="84"/>
      <c r="AD1581" s="84"/>
      <c r="AE1581" s="84"/>
      <c r="AF1581" s="84"/>
      <c r="AG1581" s="84"/>
      <c r="AH1581" s="84"/>
    </row>
    <row r="1582" spans="1:34">
      <c r="A1582" s="666">
        <v>44067</v>
      </c>
      <c r="B1582" s="115" t="s">
        <v>156</v>
      </c>
      <c r="C1582" s="37">
        <v>882586548</v>
      </c>
      <c r="D1582" s="115" t="s">
        <v>139</v>
      </c>
      <c r="E1582" s="115" t="s">
        <v>140</v>
      </c>
      <c r="F1582" s="665"/>
      <c r="G1582" s="37"/>
      <c r="H1582" s="265"/>
      <c r="I1582" s="265">
        <v>44076</v>
      </c>
      <c r="J1582" s="115"/>
      <c r="K1582" s="629">
        <v>0</v>
      </c>
      <c r="L1582" s="37"/>
      <c r="M1582" s="678"/>
      <c r="N1582" s="642"/>
      <c r="O1582" s="645"/>
      <c r="P1582" s="262"/>
      <c r="Q1582" s="664" t="s">
        <v>6248</v>
      </c>
      <c r="R1582" s="262"/>
      <c r="S1582" s="84"/>
      <c r="T1582" s="84"/>
      <c r="U1582" s="84"/>
      <c r="V1582" s="84"/>
      <c r="W1582" s="84"/>
      <c r="X1582" s="84"/>
      <c r="Y1582" s="84"/>
      <c r="Z1582" s="84"/>
      <c r="AA1582" s="84"/>
      <c r="AB1582" s="84"/>
      <c r="AC1582" s="84"/>
      <c r="AD1582" s="84"/>
      <c r="AE1582" s="84"/>
      <c r="AF1582" s="84"/>
      <c r="AG1582" s="84"/>
      <c r="AH1582" s="84"/>
    </row>
    <row r="1583" spans="1:34">
      <c r="A1583" s="666">
        <v>44064</v>
      </c>
      <c r="B1583" s="115" t="s">
        <v>146</v>
      </c>
      <c r="C1583" s="37">
        <v>882586612</v>
      </c>
      <c r="D1583" s="115" t="s">
        <v>139</v>
      </c>
      <c r="E1583" s="115" t="s">
        <v>140</v>
      </c>
      <c r="F1583" s="665" t="s">
        <v>142</v>
      </c>
      <c r="G1583" s="37"/>
      <c r="H1583" s="265">
        <v>44064</v>
      </c>
      <c r="I1583" s="265"/>
      <c r="J1583" s="115" t="s">
        <v>142</v>
      </c>
      <c r="K1583" s="629"/>
      <c r="L1583" s="37">
        <v>2741.99</v>
      </c>
      <c r="M1583" s="678"/>
      <c r="N1583" s="642"/>
      <c r="O1583" s="645"/>
      <c r="P1583" s="262"/>
      <c r="Q1583" s="629"/>
      <c r="R1583" s="262"/>
      <c r="S1583" s="84"/>
      <c r="T1583" s="84"/>
      <c r="U1583" s="84"/>
      <c r="V1583" s="84"/>
      <c r="W1583" s="84"/>
      <c r="X1583" s="84"/>
      <c r="Y1583" s="84"/>
      <c r="Z1583" s="84"/>
      <c r="AA1583" s="84"/>
      <c r="AB1583" s="84"/>
      <c r="AC1583" s="84"/>
      <c r="AD1583" s="84"/>
      <c r="AE1583" s="84"/>
      <c r="AF1583" s="84"/>
      <c r="AG1583" s="84"/>
      <c r="AH1583" s="84"/>
    </row>
    <row r="1584" spans="1:34">
      <c r="A1584" s="265">
        <v>44067</v>
      </c>
      <c r="B1584" s="115" t="s">
        <v>156</v>
      </c>
      <c r="C1584" s="37">
        <v>882588175</v>
      </c>
      <c r="D1584" s="115" t="s">
        <v>139</v>
      </c>
      <c r="E1584" s="115" t="s">
        <v>140</v>
      </c>
      <c r="F1584" s="664" t="s">
        <v>6249</v>
      </c>
      <c r="G1584" s="84"/>
      <c r="H1584" s="84"/>
      <c r="I1584" s="685">
        <v>44074</v>
      </c>
      <c r="J1584" s="664"/>
      <c r="K1584" s="23"/>
      <c r="L1584" s="37"/>
      <c r="M1584" s="572"/>
      <c r="N1584" s="84"/>
      <c r="O1584" s="84"/>
      <c r="P1584" s="84"/>
      <c r="Q1584" s="84"/>
      <c r="R1584" s="84"/>
      <c r="S1584" s="84"/>
      <c r="T1584" s="84"/>
      <c r="U1584" s="84"/>
      <c r="V1584" s="84"/>
      <c r="W1584" s="84"/>
      <c r="X1584" s="84"/>
      <c r="Y1584" s="84"/>
      <c r="Z1584" s="84"/>
      <c r="AA1584" s="84"/>
      <c r="AB1584" s="84"/>
      <c r="AC1584" s="84"/>
      <c r="AD1584" s="84"/>
      <c r="AE1584" s="84"/>
      <c r="AF1584" s="84"/>
      <c r="AG1584" s="84"/>
      <c r="AH1584" s="84"/>
    </row>
    <row r="1585" spans="1:34">
      <c r="A1585" s="265">
        <v>44067</v>
      </c>
      <c r="B1585" s="115" t="s">
        <v>156</v>
      </c>
      <c r="C1585" s="37">
        <v>882588175</v>
      </c>
      <c r="D1585" s="115" t="s">
        <v>139</v>
      </c>
      <c r="E1585" s="115" t="s">
        <v>140</v>
      </c>
      <c r="F1585" s="84"/>
      <c r="G1585" s="84"/>
      <c r="H1585" s="265">
        <v>44068</v>
      </c>
      <c r="I1585" s="685">
        <v>44077</v>
      </c>
      <c r="J1585" s="664" t="s">
        <v>148</v>
      </c>
      <c r="K1585" s="416">
        <v>0</v>
      </c>
      <c r="L1585" s="37">
        <v>48</v>
      </c>
      <c r="M1585" s="572"/>
      <c r="N1585" s="84"/>
      <c r="O1585" s="84"/>
      <c r="P1585" s="84"/>
      <c r="Q1585" s="84"/>
      <c r="R1585" s="84"/>
      <c r="S1585" s="84"/>
      <c r="T1585" s="84"/>
      <c r="U1585" s="84"/>
      <c r="V1585" s="84"/>
      <c r="W1585" s="84"/>
      <c r="X1585" s="84"/>
      <c r="Y1585" s="84"/>
      <c r="Z1585" s="84"/>
      <c r="AA1585" s="84"/>
      <c r="AB1585" s="84"/>
      <c r="AC1585" s="84"/>
      <c r="AD1585" s="84"/>
      <c r="AE1585" s="84"/>
      <c r="AF1585" s="84"/>
      <c r="AG1585" s="84"/>
      <c r="AH1585" s="84"/>
    </row>
    <row r="1586" spans="1:34">
      <c r="A1586" s="265">
        <v>44070</v>
      </c>
      <c r="B1586" s="115" t="s">
        <v>194</v>
      </c>
      <c r="C1586" s="37">
        <v>882592895</v>
      </c>
      <c r="D1586" s="115" t="s">
        <v>139</v>
      </c>
      <c r="E1586" s="115" t="s">
        <v>140</v>
      </c>
      <c r="F1586" s="115" t="s">
        <v>142</v>
      </c>
      <c r="G1586" s="37"/>
      <c r="H1586" s="37"/>
      <c r="I1586" s="265">
        <v>44085</v>
      </c>
      <c r="J1586" s="37"/>
      <c r="K1586" s="629">
        <v>0</v>
      </c>
      <c r="L1586" s="37"/>
      <c r="M1586" s="678" t="s">
        <v>195</v>
      </c>
      <c r="N1586" s="84"/>
      <c r="O1586" s="84"/>
      <c r="P1586" s="84"/>
      <c r="Q1586" s="84"/>
      <c r="R1586" s="84"/>
      <c r="S1586" s="84"/>
      <c r="T1586" s="84"/>
      <c r="U1586" s="84"/>
      <c r="V1586" s="84"/>
      <c r="W1586" s="84"/>
      <c r="X1586" s="84"/>
      <c r="Y1586" s="84"/>
      <c r="Z1586" s="84"/>
      <c r="AA1586" s="84"/>
      <c r="AB1586" s="84"/>
      <c r="AC1586" s="84"/>
      <c r="AD1586" s="84"/>
      <c r="AE1586" s="84"/>
      <c r="AF1586" s="84"/>
      <c r="AG1586" s="84"/>
      <c r="AH1586" s="84"/>
    </row>
    <row r="1587" spans="1:34">
      <c r="A1587" s="265">
        <v>44068</v>
      </c>
      <c r="B1587" s="115" t="s">
        <v>194</v>
      </c>
      <c r="C1587" s="37">
        <v>882594679</v>
      </c>
      <c r="D1587" s="115" t="s">
        <v>139</v>
      </c>
      <c r="E1587" s="115" t="s">
        <v>140</v>
      </c>
      <c r="F1587" s="115" t="s">
        <v>622</v>
      </c>
      <c r="G1587" s="37"/>
      <c r="H1587" s="37"/>
      <c r="I1587" s="265">
        <v>44083</v>
      </c>
      <c r="J1587" s="37"/>
      <c r="K1587" s="629">
        <v>0</v>
      </c>
      <c r="L1587" s="37"/>
      <c r="M1587" s="678" t="s">
        <v>195</v>
      </c>
      <c r="N1587" s="84"/>
      <c r="O1587" s="84"/>
      <c r="P1587" s="84"/>
      <c r="Q1587" s="84"/>
      <c r="R1587" s="84"/>
      <c r="S1587" s="84"/>
      <c r="T1587" s="84"/>
      <c r="U1587" s="84"/>
      <c r="V1587" s="84"/>
      <c r="W1587" s="84"/>
      <c r="X1587" s="84"/>
      <c r="Y1587" s="84"/>
      <c r="Z1587" s="84"/>
      <c r="AA1587" s="84"/>
      <c r="AB1587" s="84"/>
      <c r="AC1587" s="84"/>
      <c r="AD1587" s="84"/>
      <c r="AE1587" s="84"/>
      <c r="AF1587" s="84"/>
      <c r="AG1587" s="84"/>
      <c r="AH1587" s="84"/>
    </row>
    <row r="1588" spans="1:34">
      <c r="A1588" s="265">
        <v>44071</v>
      </c>
      <c r="B1588" s="115" t="s">
        <v>194</v>
      </c>
      <c r="C1588" s="37">
        <v>882600793</v>
      </c>
      <c r="D1588" s="115" t="s">
        <v>139</v>
      </c>
      <c r="E1588" s="115" t="s">
        <v>140</v>
      </c>
      <c r="F1588" s="115" t="s">
        <v>142</v>
      </c>
      <c r="G1588" s="37"/>
      <c r="H1588" s="37"/>
      <c r="I1588" s="265">
        <v>44085</v>
      </c>
      <c r="J1588" s="37"/>
      <c r="K1588" s="629">
        <v>0</v>
      </c>
      <c r="L1588" s="37"/>
      <c r="M1588" s="678" t="s">
        <v>195</v>
      </c>
      <c r="N1588" s="84"/>
      <c r="O1588" s="84"/>
      <c r="P1588" s="84"/>
      <c r="Q1588" s="84"/>
      <c r="R1588" s="84"/>
      <c r="S1588" s="84"/>
      <c r="T1588" s="84"/>
      <c r="U1588" s="84"/>
      <c r="V1588" s="84"/>
      <c r="W1588" s="84"/>
      <c r="X1588" s="84"/>
      <c r="Y1588" s="84"/>
      <c r="Z1588" s="84"/>
      <c r="AA1588" s="84"/>
      <c r="AB1588" s="84"/>
      <c r="AC1588" s="84"/>
      <c r="AD1588" s="84"/>
      <c r="AE1588" s="84"/>
      <c r="AF1588" s="84"/>
      <c r="AG1588" s="84"/>
      <c r="AH1588" s="84"/>
    </row>
    <row r="1589" spans="1:34">
      <c r="A1589" s="265">
        <v>44071</v>
      </c>
      <c r="B1589" s="115" t="s">
        <v>227</v>
      </c>
      <c r="C1589" s="37">
        <v>882605424</v>
      </c>
      <c r="D1589" s="115" t="s">
        <v>139</v>
      </c>
      <c r="E1589" s="115" t="s">
        <v>140</v>
      </c>
      <c r="F1589" s="115" t="s">
        <v>6250</v>
      </c>
      <c r="G1589" s="37"/>
      <c r="H1589" s="37"/>
      <c r="I1589" s="265">
        <v>44102</v>
      </c>
      <c r="J1589" s="37"/>
      <c r="K1589" s="629">
        <v>0</v>
      </c>
      <c r="L1589" s="37"/>
      <c r="M1589" s="572"/>
      <c r="N1589" s="84"/>
      <c r="O1589" s="84"/>
      <c r="P1589" s="84"/>
      <c r="Q1589" s="84"/>
      <c r="R1589" s="84"/>
      <c r="S1589" s="84"/>
      <c r="T1589" s="84"/>
      <c r="U1589" s="84"/>
      <c r="V1589" s="84"/>
      <c r="W1589" s="84"/>
      <c r="X1589" s="84"/>
      <c r="Y1589" s="84"/>
      <c r="Z1589" s="84"/>
      <c r="AA1589" s="84"/>
      <c r="AB1589" s="84"/>
      <c r="AC1589" s="84"/>
      <c r="AD1589" s="84"/>
      <c r="AE1589" s="84"/>
      <c r="AF1589" s="84"/>
      <c r="AG1589" s="84"/>
      <c r="AH1589" s="84"/>
    </row>
    <row r="1590" spans="1:34">
      <c r="A1590" s="265">
        <v>44070</v>
      </c>
      <c r="B1590" s="115" t="s">
        <v>281</v>
      </c>
      <c r="C1590" s="37">
        <v>882605451</v>
      </c>
      <c r="D1590" s="115" t="s">
        <v>139</v>
      </c>
      <c r="E1590" s="115" t="s">
        <v>140</v>
      </c>
      <c r="F1590" s="115" t="s">
        <v>142</v>
      </c>
      <c r="G1590" s="37"/>
      <c r="H1590" s="37"/>
      <c r="I1590" s="265">
        <v>44094</v>
      </c>
      <c r="J1590" s="37"/>
      <c r="K1590" s="629"/>
      <c r="L1590" s="37"/>
      <c r="M1590" s="678" t="s">
        <v>195</v>
      </c>
      <c r="N1590" s="84"/>
      <c r="O1590" s="84"/>
      <c r="P1590" s="84"/>
      <c r="Q1590" s="84"/>
      <c r="R1590" s="84"/>
      <c r="S1590" s="84"/>
      <c r="T1590" s="84"/>
      <c r="U1590" s="84"/>
      <c r="V1590" s="84"/>
      <c r="W1590" s="84"/>
      <c r="X1590" s="84"/>
      <c r="Y1590" s="84"/>
      <c r="Z1590" s="84"/>
      <c r="AA1590" s="84"/>
      <c r="AB1590" s="84"/>
      <c r="AC1590" s="84"/>
      <c r="AD1590" s="84"/>
      <c r="AE1590" s="84"/>
      <c r="AF1590" s="84"/>
      <c r="AG1590" s="84"/>
      <c r="AH1590" s="84"/>
    </row>
    <row r="1591" spans="1:34">
      <c r="A1591" s="265">
        <v>44070</v>
      </c>
      <c r="B1591" s="115" t="s">
        <v>281</v>
      </c>
      <c r="C1591" s="37">
        <v>882605469</v>
      </c>
      <c r="D1591" s="115" t="s">
        <v>139</v>
      </c>
      <c r="E1591" s="115" t="s">
        <v>100</v>
      </c>
      <c r="F1591" s="37"/>
      <c r="G1591" s="37"/>
      <c r="H1591" s="37"/>
      <c r="I1591" s="37"/>
      <c r="J1591" s="37"/>
      <c r="K1591" s="629"/>
      <c r="L1591" s="37"/>
      <c r="M1591" s="572"/>
      <c r="N1591" s="84"/>
      <c r="O1591" s="84"/>
      <c r="P1591" s="84"/>
      <c r="Q1591" s="84"/>
      <c r="R1591" s="84"/>
      <c r="S1591" s="84"/>
      <c r="T1591" s="84"/>
      <c r="U1591" s="84"/>
      <c r="V1591" s="84"/>
      <c r="W1591" s="84"/>
      <c r="X1591" s="84"/>
      <c r="Y1591" s="84"/>
      <c r="Z1591" s="84"/>
      <c r="AA1591" s="84"/>
      <c r="AB1591" s="84"/>
      <c r="AC1591" s="84"/>
      <c r="AD1591" s="84"/>
      <c r="AE1591" s="84"/>
      <c r="AF1591" s="84"/>
      <c r="AG1591" s="84"/>
      <c r="AH1591" s="84"/>
    </row>
    <row r="1592" spans="1:34">
      <c r="A1592" s="265">
        <v>44070</v>
      </c>
      <c r="B1592" s="115" t="s">
        <v>146</v>
      </c>
      <c r="C1592" s="37">
        <v>882605547</v>
      </c>
      <c r="D1592" s="115" t="s">
        <v>139</v>
      </c>
      <c r="E1592" s="115" t="s">
        <v>140</v>
      </c>
      <c r="F1592" s="115" t="s">
        <v>168</v>
      </c>
      <c r="G1592" s="37"/>
      <c r="H1592" s="37"/>
      <c r="I1592" s="265">
        <v>44077</v>
      </c>
      <c r="J1592" s="37"/>
      <c r="K1592" s="629">
        <v>0</v>
      </c>
      <c r="L1592" s="37"/>
      <c r="M1592" s="678" t="s">
        <v>195</v>
      </c>
      <c r="N1592" s="84"/>
      <c r="O1592" s="84"/>
      <c r="P1592" s="84"/>
      <c r="Q1592" s="84"/>
      <c r="R1592" s="84"/>
      <c r="S1592" s="84"/>
      <c r="T1592" s="84"/>
      <c r="U1592" s="84"/>
      <c r="V1592" s="84"/>
      <c r="W1592" s="84"/>
      <c r="X1592" s="84"/>
      <c r="Y1592" s="84"/>
      <c r="Z1592" s="84"/>
      <c r="AA1592" s="84"/>
      <c r="AB1592" s="84"/>
      <c r="AC1592" s="84"/>
      <c r="AD1592" s="84"/>
      <c r="AE1592" s="84"/>
      <c r="AF1592" s="84"/>
      <c r="AG1592" s="84"/>
      <c r="AH1592" s="84"/>
    </row>
    <row r="1593" spans="1:34">
      <c r="A1593" s="265">
        <v>44070</v>
      </c>
      <c r="B1593" s="115" t="s">
        <v>146</v>
      </c>
      <c r="C1593" s="37">
        <v>882605558</v>
      </c>
      <c r="D1593" s="115" t="s">
        <v>139</v>
      </c>
      <c r="E1593" s="115" t="s">
        <v>140</v>
      </c>
      <c r="F1593" s="115" t="s">
        <v>142</v>
      </c>
      <c r="G1593" s="37"/>
      <c r="H1593" s="37"/>
      <c r="I1593" s="265">
        <v>44085</v>
      </c>
      <c r="J1593" s="37"/>
      <c r="K1593" s="629">
        <v>0</v>
      </c>
      <c r="L1593" s="37"/>
      <c r="M1593" s="678" t="s">
        <v>195</v>
      </c>
      <c r="N1593" s="84"/>
      <c r="O1593" s="84"/>
      <c r="P1593" s="84"/>
      <c r="Q1593" s="84"/>
      <c r="R1593" s="84"/>
      <c r="S1593" s="84"/>
      <c r="T1593" s="84"/>
      <c r="U1593" s="84"/>
      <c r="V1593" s="84"/>
      <c r="W1593" s="84"/>
      <c r="X1593" s="84"/>
      <c r="Y1593" s="84"/>
      <c r="Z1593" s="84"/>
      <c r="AA1593" s="84"/>
      <c r="AB1593" s="84"/>
      <c r="AC1593" s="84"/>
      <c r="AD1593" s="84"/>
      <c r="AE1593" s="84"/>
      <c r="AF1593" s="84"/>
      <c r="AG1593" s="84"/>
      <c r="AH1593" s="84"/>
    </row>
    <row r="1594" spans="1:34">
      <c r="A1594" s="265">
        <v>44070</v>
      </c>
      <c r="B1594" s="115" t="s">
        <v>194</v>
      </c>
      <c r="C1594" s="37">
        <v>882605715</v>
      </c>
      <c r="D1594" s="115" t="s">
        <v>139</v>
      </c>
      <c r="E1594" s="115" t="s">
        <v>140</v>
      </c>
      <c r="F1594" s="115" t="s">
        <v>142</v>
      </c>
      <c r="G1594" s="37"/>
      <c r="H1594" s="37"/>
      <c r="I1594" s="265">
        <v>44078</v>
      </c>
      <c r="J1594" s="37"/>
      <c r="K1594" s="629"/>
      <c r="L1594" s="37"/>
      <c r="M1594" s="678" t="s">
        <v>195</v>
      </c>
      <c r="N1594" s="84"/>
      <c r="O1594" s="84"/>
      <c r="P1594" s="84"/>
      <c r="Q1594" s="84"/>
      <c r="R1594" s="84"/>
      <c r="S1594" s="84"/>
      <c r="T1594" s="84"/>
      <c r="U1594" s="84"/>
      <c r="V1594" s="84"/>
      <c r="W1594" s="84"/>
      <c r="X1594" s="84"/>
      <c r="Y1594" s="84"/>
      <c r="Z1594" s="84"/>
      <c r="AA1594" s="84"/>
      <c r="AB1594" s="84"/>
      <c r="AC1594" s="84"/>
      <c r="AD1594" s="84"/>
      <c r="AE1594" s="84"/>
      <c r="AF1594" s="84"/>
      <c r="AG1594" s="84"/>
      <c r="AH1594" s="84"/>
    </row>
    <row r="1595" spans="1:34">
      <c r="A1595" s="265">
        <v>44070</v>
      </c>
      <c r="B1595" s="115" t="s">
        <v>194</v>
      </c>
      <c r="C1595" s="37">
        <v>882605717</v>
      </c>
      <c r="D1595" s="115" t="s">
        <v>139</v>
      </c>
      <c r="E1595" s="115" t="s">
        <v>140</v>
      </c>
      <c r="F1595" s="115" t="s">
        <v>142</v>
      </c>
      <c r="G1595" s="37"/>
      <c r="H1595" s="37"/>
      <c r="I1595" s="265">
        <v>44085</v>
      </c>
      <c r="J1595" s="37"/>
      <c r="K1595" s="629"/>
      <c r="L1595" s="37"/>
      <c r="M1595" s="678" t="s">
        <v>195</v>
      </c>
      <c r="N1595" s="84"/>
      <c r="O1595" s="84"/>
      <c r="P1595" s="84"/>
      <c r="Q1595" s="84"/>
      <c r="R1595" s="84"/>
      <c r="S1595" s="84"/>
      <c r="T1595" s="84"/>
      <c r="U1595" s="84"/>
      <c r="V1595" s="84"/>
      <c r="W1595" s="84"/>
      <c r="X1595" s="84"/>
      <c r="Y1595" s="84"/>
      <c r="Z1595" s="84"/>
      <c r="AA1595" s="84"/>
      <c r="AB1595" s="84"/>
      <c r="AC1595" s="84"/>
      <c r="AD1595" s="84"/>
      <c r="AE1595" s="84"/>
      <c r="AF1595" s="84"/>
      <c r="AG1595" s="84"/>
      <c r="AH1595" s="84"/>
    </row>
    <row r="1596" spans="1:34">
      <c r="A1596" s="265">
        <v>44070</v>
      </c>
      <c r="B1596" s="115" t="s">
        <v>194</v>
      </c>
      <c r="C1596" s="37">
        <v>882605730</v>
      </c>
      <c r="D1596" s="115" t="s">
        <v>139</v>
      </c>
      <c r="E1596" s="115" t="s">
        <v>140</v>
      </c>
      <c r="F1596" s="115" t="s">
        <v>142</v>
      </c>
      <c r="G1596" s="37"/>
      <c r="H1596" s="37"/>
      <c r="I1596" s="265">
        <v>44085</v>
      </c>
      <c r="J1596" s="37"/>
      <c r="K1596" s="629"/>
      <c r="L1596" s="37"/>
      <c r="M1596" s="678" t="s">
        <v>195</v>
      </c>
      <c r="N1596" s="84"/>
      <c r="O1596" s="84"/>
      <c r="P1596" s="84"/>
      <c r="Q1596" s="84"/>
      <c r="R1596" s="84"/>
      <c r="S1596" s="84"/>
      <c r="T1596" s="84"/>
      <c r="U1596" s="84"/>
      <c r="V1596" s="84"/>
      <c r="W1596" s="84"/>
      <c r="X1596" s="84"/>
      <c r="Y1596" s="84"/>
      <c r="Z1596" s="84"/>
      <c r="AA1596" s="84"/>
      <c r="AB1596" s="84"/>
      <c r="AC1596" s="84"/>
      <c r="AD1596" s="84"/>
      <c r="AE1596" s="84"/>
      <c r="AF1596" s="84"/>
      <c r="AG1596" s="84"/>
      <c r="AH1596" s="84"/>
    </row>
    <row r="1597" spans="1:34">
      <c r="A1597" s="265">
        <v>44070</v>
      </c>
      <c r="B1597" s="115" t="s">
        <v>175</v>
      </c>
      <c r="C1597" s="37">
        <v>882605858</v>
      </c>
      <c r="D1597" s="115" t="s">
        <v>139</v>
      </c>
      <c r="E1597" s="115" t="s">
        <v>140</v>
      </c>
      <c r="F1597" s="115" t="s">
        <v>142</v>
      </c>
      <c r="G1597" s="37"/>
      <c r="H1597" s="37"/>
      <c r="I1597" s="265">
        <v>44084</v>
      </c>
      <c r="J1597" s="37"/>
      <c r="K1597" s="629"/>
      <c r="L1597" s="37"/>
      <c r="M1597" s="678" t="s">
        <v>195</v>
      </c>
      <c r="N1597" s="84"/>
      <c r="O1597" s="84"/>
      <c r="P1597" s="84"/>
      <c r="Q1597" s="84"/>
      <c r="R1597" s="84"/>
      <c r="S1597" s="84"/>
      <c r="T1597" s="84"/>
      <c r="U1597" s="84"/>
      <c r="V1597" s="84"/>
      <c r="W1597" s="84"/>
      <c r="X1597" s="84"/>
      <c r="Y1597" s="84"/>
      <c r="Z1597" s="84"/>
      <c r="AA1597" s="84"/>
      <c r="AB1597" s="84"/>
      <c r="AC1597" s="84"/>
      <c r="AD1597" s="84"/>
      <c r="AE1597" s="84"/>
      <c r="AF1597" s="84"/>
      <c r="AG1597" s="84"/>
      <c r="AH1597" s="84"/>
    </row>
    <row r="1598" spans="1:34">
      <c r="A1598" s="265">
        <v>44069</v>
      </c>
      <c r="B1598" s="115" t="s">
        <v>156</v>
      </c>
      <c r="C1598" s="37">
        <v>882608274</v>
      </c>
      <c r="D1598" s="115" t="s">
        <v>152</v>
      </c>
      <c r="E1598" s="115" t="s">
        <v>140</v>
      </c>
      <c r="F1598" s="37"/>
      <c r="G1598" s="265">
        <v>44069</v>
      </c>
      <c r="H1598" s="265">
        <v>44069</v>
      </c>
      <c r="I1598" s="37"/>
      <c r="J1598" s="115" t="s">
        <v>142</v>
      </c>
      <c r="K1598" s="629"/>
      <c r="L1598" s="37">
        <v>2188</v>
      </c>
      <c r="M1598" s="572"/>
      <c r="N1598" s="84"/>
      <c r="O1598" s="84"/>
      <c r="P1598" s="84"/>
      <c r="Q1598" s="84"/>
      <c r="R1598" s="84"/>
      <c r="S1598" s="84"/>
      <c r="T1598" s="84"/>
      <c r="U1598" s="84"/>
      <c r="V1598" s="84"/>
      <c r="W1598" s="84"/>
      <c r="X1598" s="84"/>
      <c r="Y1598" s="84"/>
      <c r="Z1598" s="84"/>
      <c r="AA1598" s="84"/>
      <c r="AB1598" s="84"/>
      <c r="AC1598" s="84"/>
      <c r="AD1598" s="84"/>
      <c r="AE1598" s="84"/>
      <c r="AF1598" s="84"/>
      <c r="AG1598" s="84"/>
      <c r="AH1598" s="84"/>
    </row>
    <row r="1599" spans="1:34">
      <c r="A1599" s="265">
        <v>44070</v>
      </c>
      <c r="B1599" s="115" t="s">
        <v>178</v>
      </c>
      <c r="C1599" s="37">
        <v>882609537</v>
      </c>
      <c r="D1599" s="115" t="s">
        <v>139</v>
      </c>
      <c r="E1599" s="115" t="s">
        <v>140</v>
      </c>
      <c r="F1599" s="115" t="s">
        <v>142</v>
      </c>
      <c r="G1599" s="37"/>
      <c r="H1599" s="265">
        <v>44070</v>
      </c>
      <c r="I1599" s="37"/>
      <c r="J1599" s="37"/>
      <c r="K1599" s="629"/>
      <c r="L1599" s="37">
        <v>288</v>
      </c>
      <c r="M1599" s="572"/>
      <c r="N1599" s="84"/>
      <c r="O1599" s="84"/>
      <c r="P1599" s="84"/>
      <c r="Q1599" s="84"/>
      <c r="R1599" s="84"/>
      <c r="S1599" s="84"/>
      <c r="T1599" s="84"/>
      <c r="U1599" s="84"/>
      <c r="V1599" s="84"/>
      <c r="W1599" s="84"/>
      <c r="X1599" s="84"/>
      <c r="Y1599" s="84"/>
      <c r="Z1599" s="84"/>
      <c r="AA1599" s="84"/>
      <c r="AB1599" s="84"/>
      <c r="AC1599" s="84"/>
      <c r="AD1599" s="84"/>
      <c r="AE1599" s="84"/>
      <c r="AF1599" s="84"/>
      <c r="AG1599" s="84"/>
      <c r="AH1599" s="84"/>
    </row>
    <row r="1600" spans="1:34">
      <c r="A1600" s="265">
        <v>44046</v>
      </c>
      <c r="B1600" s="115" t="s">
        <v>206</v>
      </c>
      <c r="C1600" s="109" t="s">
        <v>6251</v>
      </c>
      <c r="D1600" s="115" t="s">
        <v>139</v>
      </c>
      <c r="E1600" s="115" t="s">
        <v>140</v>
      </c>
      <c r="F1600" s="115" t="s">
        <v>564</v>
      </c>
      <c r="G1600" s="37"/>
      <c r="H1600" s="37"/>
      <c r="I1600" s="265">
        <v>44063</v>
      </c>
      <c r="J1600" s="37"/>
      <c r="K1600" s="629"/>
      <c r="L1600" s="37"/>
      <c r="M1600" s="572"/>
      <c r="N1600" s="37"/>
      <c r="O1600" s="37"/>
      <c r="P1600" s="37"/>
      <c r="Q1600" s="37"/>
      <c r="R1600" s="37"/>
      <c r="S1600" s="84"/>
      <c r="T1600" s="84"/>
      <c r="U1600" s="84"/>
      <c r="V1600" s="84"/>
      <c r="W1600" s="84"/>
      <c r="X1600" s="84"/>
      <c r="Y1600" s="84"/>
      <c r="Z1600" s="84"/>
      <c r="AA1600" s="84"/>
      <c r="AB1600" s="84"/>
      <c r="AC1600" s="84"/>
      <c r="AD1600" s="84"/>
      <c r="AE1600" s="84"/>
      <c r="AF1600" s="84"/>
      <c r="AG1600" s="84"/>
      <c r="AH1600" s="84"/>
    </row>
    <row r="1601" spans="1:34">
      <c r="A1601" s="666">
        <v>44054</v>
      </c>
      <c r="B1601" s="115" t="s">
        <v>149</v>
      </c>
      <c r="C1601" s="109" t="s">
        <v>6252</v>
      </c>
      <c r="D1601" s="115" t="s">
        <v>152</v>
      </c>
      <c r="E1601" s="115" t="s">
        <v>140</v>
      </c>
      <c r="F1601" s="665" t="s">
        <v>142</v>
      </c>
      <c r="G1601" s="37"/>
      <c r="H1601" s="265"/>
      <c r="I1601" s="265">
        <v>44074</v>
      </c>
      <c r="J1601" s="115"/>
      <c r="K1601" s="629"/>
      <c r="L1601" s="37"/>
      <c r="M1601" s="678" t="s">
        <v>720</v>
      </c>
      <c r="N1601" s="642"/>
      <c r="O1601" s="645"/>
      <c r="P1601" s="262"/>
      <c r="Q1601" s="629"/>
      <c r="R1601" s="262"/>
      <c r="S1601" s="84"/>
      <c r="T1601" s="84"/>
      <c r="U1601" s="84"/>
      <c r="V1601" s="84"/>
      <c r="W1601" s="84"/>
      <c r="X1601" s="84"/>
      <c r="Y1601" s="84"/>
      <c r="Z1601" s="84"/>
      <c r="AA1601" s="84"/>
      <c r="AB1601" s="84"/>
      <c r="AC1601" s="84"/>
      <c r="AD1601" s="84"/>
      <c r="AE1601" s="84"/>
      <c r="AF1601" s="84"/>
      <c r="AG1601" s="84"/>
      <c r="AH1601" s="84"/>
    </row>
    <row r="1602" spans="1:34">
      <c r="A1602" s="265">
        <v>44071</v>
      </c>
      <c r="B1602" s="115" t="s">
        <v>194</v>
      </c>
      <c r="C1602" s="37">
        <v>880198967</v>
      </c>
      <c r="D1602" s="115" t="s">
        <v>152</v>
      </c>
      <c r="E1602" s="115" t="s">
        <v>140</v>
      </c>
      <c r="F1602" s="115" t="s">
        <v>142</v>
      </c>
      <c r="G1602" s="37"/>
      <c r="H1602" s="37"/>
      <c r="I1602" s="265">
        <v>44085</v>
      </c>
      <c r="J1602" s="37"/>
      <c r="K1602" s="629"/>
      <c r="L1602" s="37"/>
      <c r="M1602" s="678" t="s">
        <v>195</v>
      </c>
      <c r="N1602" s="84"/>
      <c r="O1602" s="84"/>
      <c r="P1602" s="84"/>
      <c r="Q1602" s="84"/>
      <c r="R1602" s="84"/>
      <c r="S1602" s="84"/>
      <c r="T1602" s="84"/>
      <c r="U1602" s="84"/>
      <c r="V1602" s="84"/>
      <c r="W1602" s="84"/>
      <c r="X1602" s="84"/>
      <c r="Y1602" s="84"/>
      <c r="Z1602" s="84"/>
      <c r="AA1602" s="84"/>
      <c r="AB1602" s="84"/>
      <c r="AC1602" s="84"/>
      <c r="AD1602" s="84"/>
      <c r="AE1602" s="84"/>
      <c r="AF1602" s="84"/>
      <c r="AG1602" s="84"/>
      <c r="AH1602" s="84"/>
    </row>
    <row r="1603" spans="1:34">
      <c r="A1603" s="265">
        <v>44071</v>
      </c>
      <c r="B1603" s="115" t="s">
        <v>281</v>
      </c>
      <c r="C1603" s="37">
        <v>880806777</v>
      </c>
      <c r="D1603" s="115" t="s">
        <v>152</v>
      </c>
      <c r="E1603" s="115" t="s">
        <v>140</v>
      </c>
      <c r="F1603" s="115" t="s">
        <v>148</v>
      </c>
      <c r="G1603" s="37"/>
      <c r="H1603" s="265">
        <v>44071</v>
      </c>
      <c r="I1603" s="37"/>
      <c r="J1603" s="37"/>
      <c r="K1603" s="680" t="s">
        <v>644</v>
      </c>
      <c r="L1603" s="37">
        <v>36.07</v>
      </c>
      <c r="M1603" s="678" t="s">
        <v>239</v>
      </c>
      <c r="N1603" s="84"/>
      <c r="O1603" s="84"/>
      <c r="P1603" s="84"/>
      <c r="Q1603" s="84"/>
      <c r="R1603" s="84"/>
      <c r="S1603" s="84"/>
      <c r="T1603" s="84"/>
      <c r="U1603" s="84"/>
      <c r="V1603" s="84"/>
      <c r="W1603" s="84"/>
      <c r="X1603" s="84"/>
      <c r="Y1603" s="84"/>
      <c r="Z1603" s="84"/>
      <c r="AA1603" s="84"/>
      <c r="AB1603" s="84"/>
      <c r="AC1603" s="84"/>
      <c r="AD1603" s="84"/>
      <c r="AE1603" s="84"/>
      <c r="AF1603" s="84"/>
      <c r="AG1603" s="84"/>
      <c r="AH1603" s="84"/>
    </row>
    <row r="1604" spans="1:34">
      <c r="A1604" s="265">
        <v>44071</v>
      </c>
      <c r="B1604" s="115" t="s">
        <v>146</v>
      </c>
      <c r="C1604" s="37">
        <v>880044462</v>
      </c>
      <c r="D1604" s="115" t="s">
        <v>139</v>
      </c>
      <c r="E1604" s="115" t="s">
        <v>100</v>
      </c>
      <c r="F1604" s="37"/>
      <c r="G1604" s="37"/>
      <c r="H1604" s="265">
        <v>44071</v>
      </c>
      <c r="I1604" s="37"/>
      <c r="J1604" s="115" t="s">
        <v>142</v>
      </c>
      <c r="K1604" s="680" t="s">
        <v>263</v>
      </c>
      <c r="L1604" s="37">
        <v>34</v>
      </c>
      <c r="M1604" s="572"/>
      <c r="N1604" s="84"/>
      <c r="O1604" s="84"/>
      <c r="P1604" s="84"/>
      <c r="Q1604" s="84"/>
      <c r="R1604" s="84"/>
      <c r="S1604" s="84"/>
      <c r="T1604" s="84"/>
      <c r="U1604" s="84"/>
      <c r="V1604" s="84"/>
      <c r="W1604" s="84"/>
      <c r="X1604" s="84"/>
      <c r="Y1604" s="84"/>
      <c r="Z1604" s="84"/>
      <c r="AA1604" s="84"/>
      <c r="AB1604" s="84"/>
      <c r="AC1604" s="84"/>
      <c r="AD1604" s="84"/>
      <c r="AE1604" s="84"/>
      <c r="AF1604" s="84"/>
      <c r="AG1604" s="84"/>
      <c r="AH1604" s="84"/>
    </row>
    <row r="1605" spans="1:34">
      <c r="A1605" s="265">
        <v>44071</v>
      </c>
      <c r="B1605" s="115" t="s">
        <v>194</v>
      </c>
      <c r="C1605" s="37">
        <v>882190309</v>
      </c>
      <c r="D1605" s="115" t="s">
        <v>139</v>
      </c>
      <c r="E1605" s="115" t="s">
        <v>140</v>
      </c>
      <c r="F1605" s="115" t="s">
        <v>436</v>
      </c>
      <c r="G1605" s="265">
        <v>44071</v>
      </c>
      <c r="H1605" s="37"/>
      <c r="I1605" s="265">
        <v>44085</v>
      </c>
      <c r="J1605" s="37"/>
      <c r="K1605" s="629"/>
      <c r="L1605" s="37"/>
      <c r="M1605" s="678" t="s">
        <v>195</v>
      </c>
      <c r="N1605" s="84"/>
      <c r="O1605" s="84"/>
      <c r="P1605" s="84"/>
      <c r="Q1605" s="84"/>
      <c r="R1605" s="84"/>
      <c r="S1605" s="84"/>
      <c r="T1605" s="84"/>
      <c r="U1605" s="84"/>
      <c r="V1605" s="84"/>
      <c r="W1605" s="84"/>
      <c r="X1605" s="84"/>
      <c r="Y1605" s="84"/>
      <c r="Z1605" s="84"/>
      <c r="AA1605" s="84"/>
      <c r="AB1605" s="84"/>
      <c r="AC1605" s="84"/>
      <c r="AD1605" s="84"/>
      <c r="AE1605" s="84"/>
      <c r="AF1605" s="84"/>
      <c r="AG1605" s="84"/>
      <c r="AH1605" s="84"/>
    </row>
    <row r="1606" spans="1:34">
      <c r="A1606" s="265">
        <v>44070</v>
      </c>
      <c r="B1606" s="115" t="s">
        <v>144</v>
      </c>
      <c r="C1606" s="37">
        <v>881618990</v>
      </c>
      <c r="D1606" s="115" t="s">
        <v>152</v>
      </c>
      <c r="E1606" s="115" t="s">
        <v>140</v>
      </c>
      <c r="F1606" s="115" t="s">
        <v>142</v>
      </c>
      <c r="G1606" s="265">
        <v>44067</v>
      </c>
      <c r="H1606" s="265">
        <v>44071</v>
      </c>
      <c r="I1606" s="265">
        <v>44089</v>
      </c>
      <c r="J1606" s="115" t="s">
        <v>142</v>
      </c>
      <c r="K1606" s="686">
        <v>200500</v>
      </c>
      <c r="L1606" s="37">
        <v>381</v>
      </c>
      <c r="M1606" s="679" t="s">
        <v>189</v>
      </c>
      <c r="N1606" s="84"/>
      <c r="O1606" s="84"/>
      <c r="P1606" s="84"/>
      <c r="Q1606" s="84"/>
      <c r="R1606" s="84"/>
      <c r="S1606" s="84"/>
      <c r="T1606" s="84"/>
      <c r="U1606" s="84"/>
      <c r="V1606" s="84"/>
      <c r="W1606" s="84"/>
      <c r="X1606" s="84"/>
      <c r="Y1606" s="84"/>
      <c r="Z1606" s="84"/>
      <c r="AA1606" s="84"/>
      <c r="AB1606" s="84"/>
      <c r="AC1606" s="84"/>
      <c r="AD1606" s="84"/>
      <c r="AE1606" s="84"/>
      <c r="AF1606" s="84"/>
      <c r="AG1606" s="84"/>
      <c r="AH1606" s="84"/>
    </row>
    <row r="1607" spans="1:34">
      <c r="A1607" s="265">
        <v>44074</v>
      </c>
      <c r="B1607" s="115" t="s">
        <v>156</v>
      </c>
      <c r="C1607" s="37">
        <v>882154434</v>
      </c>
      <c r="D1607" s="115" t="s">
        <v>139</v>
      </c>
      <c r="E1607" s="115" t="s">
        <v>140</v>
      </c>
      <c r="F1607" s="115" t="s">
        <v>142</v>
      </c>
      <c r="G1607" s="37"/>
      <c r="H1607" s="265">
        <v>44074</v>
      </c>
      <c r="I1607" s="265">
        <v>44084</v>
      </c>
      <c r="J1607" s="115" t="s">
        <v>142</v>
      </c>
      <c r="K1607" s="629"/>
      <c r="L1607" s="37">
        <v>1258</v>
      </c>
      <c r="M1607" s="572"/>
      <c r="N1607" s="84"/>
      <c r="O1607" s="84"/>
      <c r="P1607" s="84"/>
      <c r="Q1607" s="84"/>
      <c r="R1607" s="84"/>
      <c r="S1607" s="84"/>
      <c r="T1607" s="84"/>
      <c r="U1607" s="84"/>
      <c r="V1607" s="84"/>
      <c r="W1607" s="84"/>
      <c r="X1607" s="84"/>
      <c r="Y1607" s="84"/>
      <c r="Z1607" s="84"/>
      <c r="AA1607" s="84"/>
      <c r="AB1607" s="84"/>
      <c r="AC1607" s="84"/>
      <c r="AD1607" s="84"/>
      <c r="AE1607" s="84"/>
      <c r="AF1607" s="84"/>
      <c r="AG1607" s="84"/>
      <c r="AH1607" s="84"/>
    </row>
    <row r="1608" spans="1:34">
      <c r="A1608" s="265">
        <v>44074</v>
      </c>
      <c r="B1608" s="115" t="s">
        <v>156</v>
      </c>
      <c r="C1608" s="37">
        <v>880493564</v>
      </c>
      <c r="D1608" s="115" t="s">
        <v>139</v>
      </c>
      <c r="E1608" s="115" t="s">
        <v>140</v>
      </c>
      <c r="F1608" s="115" t="s">
        <v>148</v>
      </c>
      <c r="G1608" s="37"/>
      <c r="H1608" s="265">
        <v>44074</v>
      </c>
      <c r="I1608" s="265">
        <v>44084</v>
      </c>
      <c r="J1608" s="115" t="s">
        <v>148</v>
      </c>
      <c r="K1608" s="680" t="s">
        <v>263</v>
      </c>
      <c r="L1608" s="37">
        <v>55</v>
      </c>
      <c r="M1608" s="572"/>
      <c r="N1608" s="84"/>
      <c r="O1608" s="84"/>
      <c r="P1608" s="84"/>
      <c r="Q1608" s="84"/>
      <c r="R1608" s="84"/>
      <c r="S1608" s="84"/>
      <c r="T1608" s="84"/>
      <c r="U1608" s="84"/>
      <c r="V1608" s="84"/>
      <c r="W1608" s="84"/>
      <c r="X1608" s="84"/>
      <c r="Y1608" s="84"/>
      <c r="Z1608" s="84"/>
      <c r="AA1608" s="84"/>
      <c r="AB1608" s="84"/>
      <c r="AC1608" s="84"/>
      <c r="AD1608" s="84"/>
      <c r="AE1608" s="84"/>
      <c r="AF1608" s="84"/>
      <c r="AG1608" s="84"/>
      <c r="AH1608" s="84"/>
    </row>
    <row r="1609" spans="1:34">
      <c r="A1609" s="265">
        <v>44074</v>
      </c>
      <c r="B1609" s="115" t="s">
        <v>156</v>
      </c>
      <c r="C1609" s="37">
        <v>880942467</v>
      </c>
      <c r="D1609" s="115" t="s">
        <v>152</v>
      </c>
      <c r="E1609" s="115" t="s">
        <v>140</v>
      </c>
      <c r="F1609" s="37"/>
      <c r="G1609" s="37"/>
      <c r="H1609" s="265">
        <v>44074</v>
      </c>
      <c r="I1609" s="265">
        <v>44080</v>
      </c>
      <c r="J1609" s="115" t="s">
        <v>181</v>
      </c>
      <c r="K1609" s="680" t="s">
        <v>312</v>
      </c>
      <c r="L1609" s="37">
        <v>65.66</v>
      </c>
      <c r="M1609" s="572"/>
      <c r="N1609" s="84"/>
      <c r="O1609" s="84"/>
      <c r="P1609" s="84"/>
      <c r="Q1609" s="84"/>
      <c r="R1609" s="84"/>
      <c r="S1609" s="84"/>
      <c r="T1609" s="84"/>
      <c r="U1609" s="84"/>
      <c r="V1609" s="84"/>
      <c r="W1609" s="84"/>
      <c r="X1609" s="84"/>
      <c r="Y1609" s="84"/>
      <c r="Z1609" s="84"/>
      <c r="AA1609" s="84"/>
      <c r="AB1609" s="84"/>
      <c r="AC1609" s="84"/>
      <c r="AD1609" s="84"/>
      <c r="AE1609" s="84"/>
      <c r="AF1609" s="84"/>
      <c r="AG1609" s="84"/>
      <c r="AH1609" s="84"/>
    </row>
    <row r="1610" spans="1:34">
      <c r="A1610" s="265">
        <v>44074</v>
      </c>
      <c r="B1610" s="115" t="s">
        <v>157</v>
      </c>
      <c r="C1610" s="37">
        <v>880047790</v>
      </c>
      <c r="D1610" s="115" t="s">
        <v>139</v>
      </c>
      <c r="E1610" s="115" t="s">
        <v>140</v>
      </c>
      <c r="F1610" s="115" t="s">
        <v>142</v>
      </c>
      <c r="G1610" s="265">
        <v>44062</v>
      </c>
      <c r="H1610" s="265">
        <v>44074</v>
      </c>
      <c r="I1610" s="37"/>
      <c r="J1610" s="115" t="s">
        <v>142</v>
      </c>
      <c r="K1610" s="680" t="s">
        <v>312</v>
      </c>
      <c r="L1610" s="37">
        <v>49.5</v>
      </c>
      <c r="M1610" s="678" t="s">
        <v>429</v>
      </c>
      <c r="N1610" s="84"/>
      <c r="O1610" s="84"/>
      <c r="P1610" s="84"/>
      <c r="Q1610" s="84"/>
      <c r="R1610" s="84"/>
      <c r="S1610" s="84"/>
      <c r="T1610" s="84"/>
      <c r="U1610" s="84"/>
      <c r="V1610" s="84"/>
      <c r="W1610" s="84"/>
      <c r="X1610" s="84"/>
      <c r="Y1610" s="84"/>
      <c r="Z1610" s="84"/>
      <c r="AA1610" s="84"/>
      <c r="AB1610" s="84"/>
      <c r="AC1610" s="84"/>
      <c r="AD1610" s="84"/>
      <c r="AE1610" s="84"/>
      <c r="AF1610" s="84"/>
      <c r="AG1610" s="84"/>
      <c r="AH1610" s="84"/>
    </row>
    <row r="1611" spans="1:34">
      <c r="A1611" s="265">
        <v>44074</v>
      </c>
      <c r="B1611" s="115" t="s">
        <v>146</v>
      </c>
      <c r="C1611" s="37">
        <v>880646076</v>
      </c>
      <c r="D1611" s="115" t="s">
        <v>139</v>
      </c>
      <c r="E1611" s="115" t="s">
        <v>147</v>
      </c>
      <c r="F1611" s="115" t="s">
        <v>142</v>
      </c>
      <c r="G1611" s="37"/>
      <c r="H1611" s="37"/>
      <c r="I1611" s="37"/>
      <c r="J1611" s="37"/>
      <c r="K1611" s="629"/>
      <c r="L1611" s="37"/>
      <c r="M1611" s="572"/>
      <c r="N1611" s="84"/>
      <c r="O1611" s="84"/>
      <c r="P1611" s="84"/>
      <c r="Q1611" s="84"/>
      <c r="R1611" s="84"/>
      <c r="S1611" s="84"/>
      <c r="T1611" s="84"/>
      <c r="U1611" s="84"/>
      <c r="V1611" s="84"/>
      <c r="W1611" s="84"/>
      <c r="X1611" s="84"/>
      <c r="Y1611" s="84"/>
      <c r="Z1611" s="84"/>
      <c r="AA1611" s="84"/>
      <c r="AB1611" s="84"/>
      <c r="AC1611" s="84"/>
      <c r="AD1611" s="84"/>
      <c r="AE1611" s="84"/>
      <c r="AF1611" s="84"/>
      <c r="AG1611" s="84"/>
      <c r="AH1611" s="84"/>
    </row>
    <row r="1612" spans="1:34">
      <c r="A1612" s="265">
        <v>44074</v>
      </c>
      <c r="B1612" s="115" t="s">
        <v>156</v>
      </c>
      <c r="C1612" s="37">
        <v>880268578</v>
      </c>
      <c r="D1612" s="115" t="s">
        <v>139</v>
      </c>
      <c r="E1612" s="115" t="s">
        <v>140</v>
      </c>
      <c r="F1612" s="37"/>
      <c r="G1612" s="37"/>
      <c r="H1612" s="265">
        <v>44074</v>
      </c>
      <c r="I1612" s="265">
        <v>44080</v>
      </c>
      <c r="J1612" s="115" t="s">
        <v>182</v>
      </c>
      <c r="K1612" s="680" t="s">
        <v>415</v>
      </c>
      <c r="L1612" s="37">
        <v>288.83999999999997</v>
      </c>
      <c r="M1612" s="572"/>
      <c r="N1612" s="84"/>
      <c r="O1612" s="84"/>
      <c r="P1612" s="84"/>
      <c r="Q1612" s="84"/>
      <c r="R1612" s="84"/>
      <c r="S1612" s="84"/>
      <c r="T1612" s="84"/>
      <c r="U1612" s="84"/>
      <c r="V1612" s="84"/>
      <c r="W1612" s="84"/>
      <c r="X1612" s="84"/>
      <c r="Y1612" s="84"/>
      <c r="Z1612" s="84"/>
      <c r="AA1612" s="84"/>
      <c r="AB1612" s="84"/>
      <c r="AC1612" s="84"/>
      <c r="AD1612" s="84"/>
      <c r="AE1612" s="84"/>
      <c r="AF1612" s="84"/>
      <c r="AG1612" s="84"/>
      <c r="AH1612" s="84"/>
    </row>
    <row r="1613" spans="1:34">
      <c r="A1613" s="265">
        <v>44074</v>
      </c>
      <c r="B1613" s="37"/>
      <c r="C1613" s="37"/>
      <c r="D1613" s="37"/>
      <c r="E1613" s="37"/>
      <c r="F1613" s="37"/>
      <c r="G1613" s="37"/>
      <c r="H1613" s="37"/>
      <c r="I1613" s="37"/>
      <c r="J1613" s="37"/>
      <c r="K1613" s="629"/>
      <c r="L1613" s="37"/>
      <c r="M1613" s="572"/>
      <c r="N1613" s="84"/>
      <c r="O1613" s="84"/>
      <c r="P1613" s="84"/>
      <c r="Q1613" s="84"/>
      <c r="R1613" s="84"/>
      <c r="S1613" s="84"/>
      <c r="T1613" s="84"/>
      <c r="U1613" s="84"/>
      <c r="V1613" s="84"/>
      <c r="W1613" s="84"/>
      <c r="X1613" s="84"/>
      <c r="Y1613" s="84"/>
      <c r="Z1613" s="84"/>
      <c r="AA1613" s="84"/>
      <c r="AB1613" s="84"/>
      <c r="AC1613" s="84"/>
      <c r="AD1613" s="84"/>
      <c r="AE1613" s="84"/>
      <c r="AF1613" s="84"/>
      <c r="AG1613" s="84"/>
      <c r="AH1613" s="84"/>
    </row>
    <row r="1614" spans="1:34">
      <c r="A1614" s="265">
        <v>44074</v>
      </c>
      <c r="B1614" s="115" t="s">
        <v>138</v>
      </c>
      <c r="C1614" s="37">
        <v>881365178</v>
      </c>
      <c r="D1614" s="115" t="s">
        <v>139</v>
      </c>
      <c r="E1614" s="115" t="s">
        <v>140</v>
      </c>
      <c r="F1614" s="37"/>
      <c r="G1614" s="37"/>
      <c r="H1614" s="37"/>
      <c r="I1614" s="265">
        <v>44088</v>
      </c>
      <c r="J1614" s="37"/>
      <c r="K1614" s="629"/>
      <c r="L1614" s="37"/>
      <c r="M1614" s="115" t="s">
        <v>6253</v>
      </c>
      <c r="N1614" s="37"/>
      <c r="O1614" s="37"/>
      <c r="P1614" s="37"/>
      <c r="Q1614" s="37"/>
      <c r="R1614" s="37"/>
      <c r="S1614" s="37"/>
      <c r="T1614" s="37"/>
      <c r="U1614" s="37"/>
      <c r="V1614" s="37"/>
      <c r="W1614" s="37"/>
      <c r="X1614" s="37"/>
      <c r="Y1614" s="37"/>
      <c r="Z1614" s="37"/>
      <c r="AA1614" s="37"/>
      <c r="AB1614" s="37"/>
      <c r="AC1614" s="37"/>
      <c r="AD1614" s="37"/>
      <c r="AE1614" s="37"/>
      <c r="AF1614" s="37"/>
      <c r="AG1614" s="37"/>
      <c r="AH1614" s="37"/>
    </row>
    <row r="1615" spans="1:34">
      <c r="A1615" s="265">
        <v>44074</v>
      </c>
      <c r="B1615" s="115" t="s">
        <v>146</v>
      </c>
      <c r="C1615" s="37">
        <v>880123301</v>
      </c>
      <c r="D1615" s="115" t="s">
        <v>139</v>
      </c>
      <c r="E1615" s="115" t="s">
        <v>147</v>
      </c>
      <c r="F1615" s="37"/>
      <c r="G1615" s="37"/>
      <c r="H1615" s="37"/>
      <c r="I1615" s="37"/>
      <c r="J1615" s="37"/>
      <c r="K1615" s="629"/>
      <c r="L1615" s="37"/>
      <c r="M1615" s="572"/>
      <c r="N1615" s="84"/>
      <c r="O1615" s="84"/>
      <c r="P1615" s="84"/>
      <c r="Q1615" s="84"/>
      <c r="R1615" s="84"/>
      <c r="S1615" s="84"/>
      <c r="T1615" s="84"/>
      <c r="U1615" s="84"/>
      <c r="V1615" s="84"/>
      <c r="W1615" s="84"/>
      <c r="X1615" s="84"/>
      <c r="Y1615" s="84"/>
      <c r="Z1615" s="84"/>
      <c r="AA1615" s="84"/>
      <c r="AB1615" s="84"/>
      <c r="AC1615" s="84"/>
      <c r="AD1615" s="84"/>
      <c r="AE1615" s="84"/>
      <c r="AF1615" s="84"/>
      <c r="AG1615" s="84"/>
      <c r="AH1615" s="84"/>
    </row>
    <row r="1616" spans="1:34">
      <c r="A1616" s="265">
        <v>44074</v>
      </c>
      <c r="B1616" s="115" t="s">
        <v>146</v>
      </c>
      <c r="C1616" s="37">
        <v>880119637</v>
      </c>
      <c r="D1616" s="115" t="s">
        <v>139</v>
      </c>
      <c r="E1616" s="115" t="s">
        <v>147</v>
      </c>
      <c r="F1616" s="37"/>
      <c r="G1616" s="37"/>
      <c r="H1616" s="37"/>
      <c r="I1616" s="37"/>
      <c r="J1616" s="37"/>
      <c r="K1616" s="629"/>
      <c r="L1616" s="37"/>
      <c r="M1616" s="572"/>
      <c r="N1616" s="84"/>
      <c r="O1616" s="84"/>
      <c r="P1616" s="84"/>
      <c r="Q1616" s="84"/>
      <c r="R1616" s="84"/>
      <c r="S1616" s="84"/>
      <c r="T1616" s="84"/>
      <c r="U1616" s="84"/>
      <c r="V1616" s="84"/>
      <c r="W1616" s="84"/>
      <c r="X1616" s="84"/>
      <c r="Y1616" s="84"/>
      <c r="Z1616" s="84"/>
      <c r="AA1616" s="84"/>
      <c r="AB1616" s="84"/>
      <c r="AC1616" s="84"/>
      <c r="AD1616" s="84"/>
      <c r="AE1616" s="84"/>
      <c r="AF1616" s="84"/>
      <c r="AG1616" s="84"/>
      <c r="AH1616" s="84"/>
    </row>
    <row r="1617" spans="1:34">
      <c r="A1617" s="265">
        <v>44074</v>
      </c>
      <c r="B1617" s="115" t="s">
        <v>146</v>
      </c>
      <c r="C1617" s="37">
        <v>880037352</v>
      </c>
      <c r="D1617" s="115" t="s">
        <v>139</v>
      </c>
      <c r="E1617" s="115" t="s">
        <v>147</v>
      </c>
      <c r="F1617" s="37"/>
      <c r="G1617" s="37"/>
      <c r="H1617" s="37"/>
      <c r="I1617" s="37"/>
      <c r="J1617" s="37"/>
      <c r="K1617" s="629"/>
      <c r="L1617" s="37"/>
      <c r="M1617" s="572"/>
      <c r="N1617" s="84"/>
      <c r="O1617" s="84"/>
      <c r="P1617" s="84"/>
      <c r="Q1617" s="84"/>
      <c r="R1617" s="84"/>
      <c r="S1617" s="84"/>
      <c r="T1617" s="84"/>
      <c r="U1617" s="84"/>
      <c r="V1617" s="84"/>
      <c r="W1617" s="84"/>
      <c r="X1617" s="84"/>
      <c r="Y1617" s="84"/>
      <c r="Z1617" s="84"/>
      <c r="AA1617" s="84"/>
      <c r="AB1617" s="84"/>
      <c r="AC1617" s="84"/>
      <c r="AD1617" s="84"/>
      <c r="AE1617" s="84"/>
      <c r="AF1617" s="84"/>
      <c r="AG1617" s="84"/>
      <c r="AH1617" s="84"/>
    </row>
    <row r="1618" spans="1:34">
      <c r="A1618" s="265">
        <v>44074</v>
      </c>
      <c r="B1618" s="115" t="s">
        <v>146</v>
      </c>
      <c r="C1618" s="37">
        <v>880199284</v>
      </c>
      <c r="D1618" s="115" t="s">
        <v>139</v>
      </c>
      <c r="E1618" s="115" t="s">
        <v>147</v>
      </c>
      <c r="F1618" s="37"/>
      <c r="G1618" s="37"/>
      <c r="H1618" s="37"/>
      <c r="I1618" s="37"/>
      <c r="J1618" s="37"/>
      <c r="K1618" s="629"/>
      <c r="L1618" s="37"/>
      <c r="M1618" s="572"/>
      <c r="N1618" s="84"/>
      <c r="O1618" s="84"/>
      <c r="P1618" s="84"/>
      <c r="Q1618" s="84"/>
      <c r="R1618" s="84"/>
      <c r="S1618" s="84"/>
      <c r="T1618" s="84"/>
      <c r="U1618" s="84"/>
      <c r="V1618" s="84"/>
      <c r="W1618" s="84"/>
      <c r="X1618" s="84"/>
      <c r="Y1618" s="84"/>
      <c r="Z1618" s="84"/>
      <c r="AA1618" s="84"/>
      <c r="AB1618" s="84"/>
      <c r="AC1618" s="84"/>
      <c r="AD1618" s="84"/>
      <c r="AE1618" s="84"/>
      <c r="AF1618" s="84"/>
      <c r="AG1618" s="84"/>
      <c r="AH1618" s="84"/>
    </row>
    <row r="1619" spans="1:34">
      <c r="A1619" s="265">
        <v>44074</v>
      </c>
      <c r="B1619" s="115" t="s">
        <v>227</v>
      </c>
      <c r="C1619" s="37">
        <v>882290627</v>
      </c>
      <c r="D1619" s="115" t="s">
        <v>152</v>
      </c>
      <c r="E1619" s="115" t="s">
        <v>140</v>
      </c>
      <c r="F1619" s="115" t="s">
        <v>142</v>
      </c>
      <c r="G1619" s="37"/>
      <c r="H1619" s="37"/>
      <c r="I1619" s="37"/>
      <c r="J1619" s="37"/>
      <c r="K1619" s="629"/>
      <c r="L1619" s="37"/>
      <c r="M1619" s="678" t="s">
        <v>6254</v>
      </c>
      <c r="N1619" s="84"/>
      <c r="O1619" s="84"/>
      <c r="P1619" s="84"/>
      <c r="Q1619" s="84"/>
      <c r="R1619" s="84"/>
      <c r="S1619" s="84"/>
      <c r="T1619" s="84"/>
      <c r="U1619" s="84"/>
      <c r="V1619" s="84"/>
      <c r="W1619" s="84"/>
      <c r="X1619" s="84"/>
      <c r="Y1619" s="84"/>
      <c r="Z1619" s="84"/>
      <c r="AA1619" s="84"/>
      <c r="AB1619" s="84"/>
      <c r="AC1619" s="84"/>
      <c r="AD1619" s="84"/>
      <c r="AE1619" s="84"/>
      <c r="AF1619" s="84"/>
      <c r="AG1619" s="84"/>
      <c r="AH1619" s="84"/>
    </row>
    <row r="1620" spans="1:34">
      <c r="A1620" s="265">
        <v>44074</v>
      </c>
      <c r="B1620" s="115" t="s">
        <v>194</v>
      </c>
      <c r="C1620" s="37">
        <v>880444609</v>
      </c>
      <c r="D1620" s="115" t="s">
        <v>139</v>
      </c>
      <c r="E1620" s="115" t="s">
        <v>100</v>
      </c>
      <c r="F1620" s="115" t="s">
        <v>142</v>
      </c>
      <c r="G1620" s="265">
        <v>44074</v>
      </c>
      <c r="H1620" s="265">
        <v>44074</v>
      </c>
      <c r="I1620" s="265">
        <v>44084</v>
      </c>
      <c r="J1620" s="115" t="s">
        <v>181</v>
      </c>
      <c r="K1620" s="680" t="s">
        <v>415</v>
      </c>
      <c r="L1620" s="37">
        <v>222.51</v>
      </c>
      <c r="M1620" s="678" t="s">
        <v>262</v>
      </c>
      <c r="N1620" s="84"/>
      <c r="O1620" s="84"/>
      <c r="P1620" s="84"/>
      <c r="Q1620" s="84"/>
      <c r="R1620" s="84"/>
      <c r="S1620" s="84"/>
      <c r="T1620" s="84"/>
      <c r="U1620" s="84"/>
      <c r="V1620" s="84"/>
      <c r="W1620" s="84"/>
      <c r="X1620" s="84"/>
      <c r="Y1620" s="84"/>
      <c r="Z1620" s="84"/>
      <c r="AA1620" s="84"/>
      <c r="AB1620" s="84"/>
      <c r="AC1620" s="84"/>
      <c r="AD1620" s="84"/>
      <c r="AE1620" s="84"/>
      <c r="AF1620" s="84"/>
      <c r="AG1620" s="84"/>
      <c r="AH1620" s="84"/>
    </row>
    <row r="1621" spans="1:34">
      <c r="A1621" s="265">
        <v>44074</v>
      </c>
      <c r="B1621" s="115" t="s">
        <v>175</v>
      </c>
      <c r="C1621" s="37">
        <v>880814432</v>
      </c>
      <c r="D1621" s="115" t="s">
        <v>139</v>
      </c>
      <c r="E1621" s="115" t="s">
        <v>140</v>
      </c>
      <c r="F1621" s="115" t="s">
        <v>168</v>
      </c>
      <c r="G1621" s="37"/>
      <c r="H1621" s="265">
        <v>44074</v>
      </c>
      <c r="I1621" s="37"/>
      <c r="J1621" s="115" t="s">
        <v>168</v>
      </c>
      <c r="K1621" s="629"/>
      <c r="L1621" s="37">
        <v>50</v>
      </c>
      <c r="M1621" s="572"/>
      <c r="N1621" s="84"/>
      <c r="O1621" s="84"/>
      <c r="P1621" s="84"/>
      <c r="Q1621" s="84"/>
      <c r="R1621" s="84"/>
      <c r="S1621" s="84"/>
      <c r="T1621" s="84"/>
      <c r="U1621" s="84"/>
      <c r="V1621" s="84"/>
      <c r="W1621" s="84"/>
      <c r="X1621" s="84"/>
      <c r="Y1621" s="84"/>
      <c r="Z1621" s="84"/>
      <c r="AA1621" s="84"/>
      <c r="AB1621" s="84"/>
      <c r="AC1621" s="84"/>
      <c r="AD1621" s="84"/>
      <c r="AE1621" s="84"/>
      <c r="AF1621" s="84"/>
      <c r="AG1621" s="84"/>
      <c r="AH1621" s="84"/>
    </row>
    <row r="1622" spans="1:34">
      <c r="A1622" s="265">
        <v>44074</v>
      </c>
      <c r="B1622" s="115" t="s">
        <v>138</v>
      </c>
      <c r="C1622" s="37">
        <v>880036702</v>
      </c>
      <c r="D1622" s="115" t="s">
        <v>152</v>
      </c>
      <c r="E1622" s="115" t="s">
        <v>140</v>
      </c>
      <c r="F1622" s="115" t="s">
        <v>142</v>
      </c>
      <c r="G1622" s="37"/>
      <c r="H1622" s="37"/>
      <c r="I1622" s="265">
        <v>44088</v>
      </c>
      <c r="J1622" s="37"/>
      <c r="K1622" s="629"/>
      <c r="L1622" s="37"/>
      <c r="M1622" s="115" t="s">
        <v>6255</v>
      </c>
      <c r="N1622" s="37"/>
      <c r="O1622" s="37"/>
      <c r="P1622" s="37"/>
      <c r="Q1622" s="37"/>
      <c r="R1622" s="37"/>
      <c r="S1622" s="37"/>
      <c r="T1622" s="37"/>
      <c r="U1622" s="37"/>
      <c r="V1622" s="37"/>
      <c r="W1622" s="37"/>
      <c r="X1622" s="37"/>
      <c r="Y1622" s="37"/>
      <c r="Z1622" s="37"/>
      <c r="AA1622" s="37"/>
      <c r="AB1622" s="37"/>
      <c r="AC1622" s="37"/>
      <c r="AD1622" s="37"/>
      <c r="AE1622" s="37"/>
      <c r="AF1622" s="37"/>
      <c r="AG1622" s="37"/>
      <c r="AH1622" s="37"/>
    </row>
    <row r="1623" spans="1:34">
      <c r="A1623" s="265">
        <v>44074</v>
      </c>
      <c r="B1623" s="115" t="s">
        <v>146</v>
      </c>
      <c r="C1623" s="676">
        <v>881331122</v>
      </c>
      <c r="D1623" s="115" t="s">
        <v>139</v>
      </c>
      <c r="E1623" s="115" t="s">
        <v>140</v>
      </c>
      <c r="F1623" s="115" t="s">
        <v>338</v>
      </c>
      <c r="G1623" s="265">
        <v>44074</v>
      </c>
      <c r="H1623" s="265">
        <v>44074</v>
      </c>
      <c r="I1623" s="265">
        <v>44089</v>
      </c>
      <c r="J1623" s="37"/>
      <c r="K1623" s="680">
        <v>0</v>
      </c>
      <c r="L1623" s="37">
        <v>60</v>
      </c>
      <c r="M1623" s="678" t="s">
        <v>195</v>
      </c>
      <c r="N1623" s="115" t="s">
        <v>474</v>
      </c>
      <c r="O1623" s="84"/>
      <c r="P1623" s="84"/>
      <c r="Q1623" s="84"/>
      <c r="R1623" s="84"/>
      <c r="S1623" s="84"/>
      <c r="T1623" s="84"/>
      <c r="U1623" s="84"/>
      <c r="V1623" s="84"/>
      <c r="W1623" s="84"/>
      <c r="X1623" s="84"/>
      <c r="Y1623" s="84"/>
      <c r="Z1623" s="84"/>
      <c r="AA1623" s="84"/>
      <c r="AB1623" s="84"/>
      <c r="AC1623" s="84"/>
      <c r="AD1623" s="84"/>
      <c r="AE1623" s="84"/>
      <c r="AF1623" s="84"/>
      <c r="AG1623" s="84"/>
      <c r="AH1623" s="84"/>
    </row>
    <row r="1624" spans="1:34">
      <c r="A1624" s="265">
        <v>44070</v>
      </c>
      <c r="B1624" s="115" t="s">
        <v>167</v>
      </c>
      <c r="C1624" s="37">
        <v>880031557</v>
      </c>
      <c r="D1624" s="115" t="s">
        <v>139</v>
      </c>
      <c r="E1624" s="115" t="s">
        <v>6256</v>
      </c>
      <c r="F1624" s="115" t="s">
        <v>142</v>
      </c>
      <c r="G1624" s="265">
        <v>44074</v>
      </c>
      <c r="H1624" s="265">
        <v>44074</v>
      </c>
      <c r="I1624" s="37"/>
      <c r="J1624" s="115" t="s">
        <v>6257</v>
      </c>
      <c r="K1624" s="680" t="s">
        <v>263</v>
      </c>
      <c r="L1624" s="37">
        <v>759.9</v>
      </c>
      <c r="M1624" s="572"/>
      <c r="N1624" s="84"/>
      <c r="O1624" s="84"/>
      <c r="P1624" s="84"/>
      <c r="Q1624" s="84"/>
      <c r="R1624" s="84"/>
      <c r="S1624" s="84"/>
      <c r="T1624" s="84"/>
      <c r="U1624" s="84"/>
      <c r="V1624" s="84"/>
      <c r="W1624" s="84"/>
      <c r="X1624" s="84"/>
      <c r="Y1624" s="84"/>
      <c r="Z1624" s="84"/>
      <c r="AA1624" s="84"/>
      <c r="AB1624" s="84"/>
      <c r="AC1624" s="84"/>
      <c r="AD1624" s="84"/>
      <c r="AE1624" s="84"/>
      <c r="AF1624" s="84"/>
      <c r="AG1624" s="84"/>
      <c r="AH1624" s="84"/>
    </row>
    <row r="1625" spans="1:34">
      <c r="A1625" s="265">
        <v>44074</v>
      </c>
      <c r="B1625" s="115" t="s">
        <v>175</v>
      </c>
      <c r="C1625" s="37">
        <v>881814137</v>
      </c>
      <c r="D1625" s="115" t="s">
        <v>139</v>
      </c>
      <c r="E1625" s="115" t="s">
        <v>140</v>
      </c>
      <c r="F1625" s="115" t="s">
        <v>361</v>
      </c>
      <c r="G1625" s="37"/>
      <c r="H1625" s="37"/>
      <c r="I1625" s="265">
        <v>44090</v>
      </c>
      <c r="J1625" s="37"/>
      <c r="K1625" s="680" t="s">
        <v>373</v>
      </c>
      <c r="L1625" s="37"/>
      <c r="M1625" s="678" t="s">
        <v>209</v>
      </c>
      <c r="N1625" s="84"/>
      <c r="O1625" s="84"/>
      <c r="P1625" s="84"/>
      <c r="Q1625" s="84"/>
      <c r="R1625" s="84"/>
      <c r="S1625" s="84"/>
      <c r="T1625" s="84"/>
      <c r="U1625" s="84"/>
      <c r="V1625" s="84"/>
      <c r="W1625" s="84"/>
      <c r="X1625" s="84"/>
      <c r="Y1625" s="84"/>
      <c r="Z1625" s="84"/>
      <c r="AA1625" s="84"/>
      <c r="AB1625" s="84"/>
      <c r="AC1625" s="84"/>
      <c r="AD1625" s="84"/>
      <c r="AE1625" s="84"/>
      <c r="AF1625" s="84"/>
      <c r="AG1625" s="84"/>
      <c r="AH1625" s="84"/>
    </row>
    <row r="1626" spans="1:34">
      <c r="A1626" s="265">
        <v>44074</v>
      </c>
      <c r="B1626" s="115" t="s">
        <v>154</v>
      </c>
      <c r="C1626" s="37">
        <v>880012601</v>
      </c>
      <c r="D1626" s="115" t="s">
        <v>139</v>
      </c>
      <c r="E1626" s="115" t="s">
        <v>140</v>
      </c>
      <c r="F1626" s="37"/>
      <c r="G1626" s="37"/>
      <c r="H1626" s="37"/>
      <c r="I1626" s="265">
        <v>44090</v>
      </c>
      <c r="J1626" s="37"/>
      <c r="K1626" s="629"/>
      <c r="L1626" s="37"/>
      <c r="M1626" s="678" t="s">
        <v>209</v>
      </c>
      <c r="N1626" s="84"/>
      <c r="O1626" s="84"/>
      <c r="P1626" s="84"/>
      <c r="Q1626" s="84"/>
      <c r="R1626" s="84"/>
      <c r="S1626" s="84"/>
      <c r="T1626" s="84"/>
      <c r="U1626" s="84"/>
      <c r="V1626" s="84"/>
      <c r="W1626" s="84"/>
      <c r="X1626" s="84"/>
      <c r="Y1626" s="84"/>
      <c r="Z1626" s="84"/>
      <c r="AA1626" s="84"/>
      <c r="AB1626" s="84"/>
      <c r="AC1626" s="84"/>
      <c r="AD1626" s="84"/>
      <c r="AE1626" s="84"/>
      <c r="AF1626" s="84"/>
      <c r="AG1626" s="84"/>
      <c r="AH1626" s="84"/>
    </row>
    <row r="1627" spans="1:34">
      <c r="A1627" s="265">
        <v>44074</v>
      </c>
      <c r="B1627" s="115" t="s">
        <v>227</v>
      </c>
      <c r="C1627" s="37">
        <v>881247609</v>
      </c>
      <c r="D1627" s="115" t="s">
        <v>139</v>
      </c>
      <c r="E1627" s="115" t="s">
        <v>424</v>
      </c>
      <c r="F1627" s="115" t="s">
        <v>142</v>
      </c>
      <c r="G1627" s="265">
        <v>44074</v>
      </c>
      <c r="H1627" s="265">
        <v>44074</v>
      </c>
      <c r="I1627" s="37"/>
      <c r="J1627" s="37"/>
      <c r="K1627" s="686">
        <v>100200</v>
      </c>
      <c r="L1627" s="37">
        <v>7.59</v>
      </c>
      <c r="M1627" s="678" t="s">
        <v>6258</v>
      </c>
      <c r="N1627" s="84"/>
      <c r="O1627" s="84"/>
      <c r="P1627" s="84"/>
      <c r="Q1627" s="84"/>
      <c r="R1627" s="84"/>
      <c r="S1627" s="84"/>
      <c r="T1627" s="84"/>
      <c r="U1627" s="84"/>
      <c r="V1627" s="84"/>
      <c r="W1627" s="84"/>
      <c r="X1627" s="84"/>
      <c r="Y1627" s="84"/>
      <c r="Z1627" s="84"/>
      <c r="AA1627" s="84"/>
      <c r="AB1627" s="84"/>
      <c r="AC1627" s="84"/>
      <c r="AD1627" s="84"/>
      <c r="AE1627" s="84"/>
      <c r="AF1627" s="84"/>
      <c r="AG1627" s="84"/>
      <c r="AH1627" s="84"/>
    </row>
    <row r="1628" spans="1:34">
      <c r="A1628" s="265">
        <v>44074</v>
      </c>
      <c r="B1628" s="115" t="s">
        <v>154</v>
      </c>
      <c r="C1628" s="37">
        <v>880013820</v>
      </c>
      <c r="D1628" s="115" t="s">
        <v>152</v>
      </c>
      <c r="E1628" s="115" t="s">
        <v>147</v>
      </c>
      <c r="F1628" s="37"/>
      <c r="G1628" s="37"/>
      <c r="H1628" s="37"/>
      <c r="I1628" s="37"/>
      <c r="J1628" s="37"/>
      <c r="K1628" s="629"/>
      <c r="L1628" s="37"/>
      <c r="M1628" s="572"/>
      <c r="N1628" s="84"/>
      <c r="O1628" s="84"/>
      <c r="P1628" s="84"/>
      <c r="Q1628" s="84"/>
      <c r="R1628" s="84"/>
      <c r="S1628" s="84"/>
      <c r="T1628" s="84"/>
      <c r="U1628" s="84"/>
      <c r="V1628" s="84"/>
      <c r="W1628" s="84"/>
      <c r="X1628" s="84"/>
      <c r="Y1628" s="84"/>
      <c r="Z1628" s="84"/>
      <c r="AA1628" s="84"/>
      <c r="AB1628" s="84"/>
      <c r="AC1628" s="84"/>
      <c r="AD1628" s="84"/>
      <c r="AE1628" s="84"/>
      <c r="AF1628" s="84"/>
      <c r="AG1628" s="84"/>
      <c r="AH1628" s="84"/>
    </row>
    <row r="1629" spans="1:34">
      <c r="A1629" s="265">
        <v>44074</v>
      </c>
      <c r="B1629" s="115" t="s">
        <v>154</v>
      </c>
      <c r="C1629" s="37">
        <v>882311358</v>
      </c>
      <c r="D1629" s="115" t="s">
        <v>139</v>
      </c>
      <c r="E1629" s="115" t="s">
        <v>181</v>
      </c>
      <c r="F1629" s="37"/>
      <c r="G1629" s="37"/>
      <c r="H1629" s="37"/>
      <c r="I1629" s="265">
        <v>44088</v>
      </c>
      <c r="J1629" s="37"/>
      <c r="K1629" s="629"/>
      <c r="L1629" s="37"/>
      <c r="M1629" s="678" t="s">
        <v>209</v>
      </c>
      <c r="N1629" s="84"/>
      <c r="O1629" s="84"/>
      <c r="P1629" s="84"/>
      <c r="Q1629" s="84"/>
      <c r="R1629" s="84"/>
      <c r="S1629" s="84"/>
      <c r="T1629" s="84"/>
      <c r="U1629" s="84"/>
      <c r="V1629" s="84"/>
      <c r="W1629" s="84"/>
      <c r="X1629" s="84"/>
      <c r="Y1629" s="84"/>
      <c r="Z1629" s="84"/>
      <c r="AA1629" s="84"/>
      <c r="AB1629" s="84"/>
      <c r="AC1629" s="84"/>
      <c r="AD1629" s="84"/>
      <c r="AE1629" s="84"/>
      <c r="AF1629" s="84"/>
      <c r="AG1629" s="84"/>
      <c r="AH1629" s="84"/>
    </row>
    <row r="1630" spans="1:34">
      <c r="A1630" s="265">
        <v>44074</v>
      </c>
      <c r="B1630" s="115" t="s">
        <v>227</v>
      </c>
      <c r="C1630" s="37">
        <v>880797103</v>
      </c>
      <c r="D1630" s="115" t="s">
        <v>152</v>
      </c>
      <c r="E1630" s="115" t="s">
        <v>140</v>
      </c>
      <c r="F1630" s="115" t="s">
        <v>142</v>
      </c>
      <c r="G1630" s="37"/>
      <c r="H1630" s="37"/>
      <c r="I1630" s="37"/>
      <c r="J1630" s="37"/>
      <c r="K1630" s="680" t="s">
        <v>485</v>
      </c>
      <c r="L1630" s="37"/>
      <c r="M1630" s="678" t="s">
        <v>6259</v>
      </c>
      <c r="N1630" s="37">
        <v>707</v>
      </c>
      <c r="O1630" s="84"/>
      <c r="P1630" s="84"/>
      <c r="Q1630" s="84"/>
      <c r="R1630" s="84"/>
      <c r="S1630" s="84"/>
      <c r="T1630" s="84"/>
      <c r="U1630" s="84"/>
      <c r="V1630" s="84"/>
      <c r="W1630" s="84"/>
      <c r="X1630" s="84"/>
      <c r="Y1630" s="84"/>
      <c r="Z1630" s="84"/>
      <c r="AA1630" s="84"/>
      <c r="AB1630" s="84"/>
      <c r="AC1630" s="84"/>
      <c r="AD1630" s="84"/>
      <c r="AE1630" s="84"/>
      <c r="AF1630" s="84"/>
      <c r="AG1630" s="84"/>
      <c r="AH1630" s="84"/>
    </row>
    <row r="1631" spans="1:34">
      <c r="A1631" s="265">
        <v>44074</v>
      </c>
      <c r="B1631" s="115" t="s">
        <v>175</v>
      </c>
      <c r="C1631" s="37">
        <v>882190387</v>
      </c>
      <c r="D1631" s="115" t="s">
        <v>139</v>
      </c>
      <c r="E1631" s="115" t="s">
        <v>181</v>
      </c>
      <c r="F1631" s="115" t="s">
        <v>142</v>
      </c>
      <c r="G1631" s="37"/>
      <c r="H1631" s="37"/>
      <c r="I1631" s="265">
        <v>44078</v>
      </c>
      <c r="J1631" s="37"/>
      <c r="K1631" s="680" t="s">
        <v>544</v>
      </c>
      <c r="L1631" s="37"/>
      <c r="M1631" s="678" t="s">
        <v>6260</v>
      </c>
      <c r="N1631" s="84"/>
      <c r="O1631" s="84"/>
      <c r="P1631" s="84"/>
      <c r="Q1631" s="84"/>
      <c r="R1631" s="84"/>
      <c r="S1631" s="84"/>
      <c r="T1631" s="84"/>
      <c r="U1631" s="84"/>
      <c r="V1631" s="84"/>
      <c r="W1631" s="84"/>
      <c r="X1631" s="84"/>
      <c r="Y1631" s="84"/>
      <c r="Z1631" s="84"/>
      <c r="AA1631" s="84"/>
      <c r="AB1631" s="84"/>
      <c r="AC1631" s="84"/>
      <c r="AD1631" s="84"/>
      <c r="AE1631" s="84"/>
      <c r="AF1631" s="84"/>
      <c r="AG1631" s="84"/>
      <c r="AH1631" s="84"/>
    </row>
    <row r="1632" spans="1:34">
      <c r="A1632" s="265">
        <v>44074</v>
      </c>
      <c r="B1632" s="115" t="s">
        <v>227</v>
      </c>
      <c r="C1632" s="37">
        <v>881121150</v>
      </c>
      <c r="D1632" s="115" t="s">
        <v>152</v>
      </c>
      <c r="E1632" s="115" t="s">
        <v>140</v>
      </c>
      <c r="F1632" s="115" t="s">
        <v>176</v>
      </c>
      <c r="G1632" s="265">
        <v>44074</v>
      </c>
      <c r="H1632" s="37"/>
      <c r="I1632" s="37"/>
      <c r="J1632" s="37"/>
      <c r="K1632" s="680" t="s">
        <v>228</v>
      </c>
      <c r="L1632" s="37"/>
      <c r="M1632" s="678" t="s">
        <v>6261</v>
      </c>
      <c r="N1632" s="23">
        <v>60</v>
      </c>
      <c r="O1632" s="84"/>
      <c r="P1632" s="84"/>
      <c r="Q1632" s="84"/>
      <c r="R1632" s="84"/>
      <c r="S1632" s="84"/>
      <c r="T1632" s="84"/>
      <c r="U1632" s="84"/>
      <c r="V1632" s="84"/>
      <c r="W1632" s="84"/>
      <c r="X1632" s="84"/>
      <c r="Y1632" s="84"/>
      <c r="Z1632" s="84"/>
      <c r="AA1632" s="84"/>
      <c r="AB1632" s="84"/>
      <c r="AC1632" s="84"/>
      <c r="AD1632" s="84"/>
      <c r="AE1632" s="84"/>
      <c r="AF1632" s="84"/>
      <c r="AG1632" s="84"/>
      <c r="AH1632" s="84"/>
    </row>
    <row r="1633" spans="1:34">
      <c r="A1633" s="665">
        <v>44074</v>
      </c>
      <c r="B1633" s="115" t="s">
        <v>194</v>
      </c>
      <c r="C1633" s="262">
        <v>880619515</v>
      </c>
      <c r="D1633" s="115" t="s">
        <v>139</v>
      </c>
      <c r="E1633" s="115" t="s">
        <v>140</v>
      </c>
      <c r="F1633" s="665" t="s">
        <v>6262</v>
      </c>
      <c r="G1633" s="665">
        <v>44074</v>
      </c>
      <c r="H1633" s="665"/>
      <c r="I1633" s="665">
        <v>44089</v>
      </c>
      <c r="J1633" s="262"/>
      <c r="K1633" s="262">
        <v>5000</v>
      </c>
      <c r="L1633" s="262"/>
      <c r="M1633" s="678" t="s">
        <v>209</v>
      </c>
      <c r="N1633" s="665"/>
      <c r="O1633" s="262"/>
      <c r="P1633" s="629"/>
      <c r="Q1633" s="262"/>
      <c r="R1633" s="262"/>
      <c r="S1633" s="262"/>
      <c r="T1633" s="262"/>
      <c r="U1633" s="262"/>
      <c r="V1633" s="262"/>
      <c r="W1633" s="262"/>
      <c r="X1633" s="262"/>
      <c r="Y1633" s="262"/>
      <c r="Z1633" s="262"/>
      <c r="AA1633" s="262"/>
      <c r="AB1633" s="262"/>
      <c r="AC1633" s="262"/>
      <c r="AD1633" s="262"/>
      <c r="AE1633" s="262"/>
      <c r="AF1633" s="37"/>
      <c r="AG1633" s="37"/>
      <c r="AH1633" s="84"/>
    </row>
    <row r="1634" spans="1:34">
      <c r="A1634" s="665">
        <v>44074</v>
      </c>
      <c r="B1634" s="115" t="s">
        <v>194</v>
      </c>
      <c r="C1634" s="262">
        <v>880619515</v>
      </c>
      <c r="D1634" s="115" t="s">
        <v>139</v>
      </c>
      <c r="E1634" s="115" t="s">
        <v>140</v>
      </c>
      <c r="F1634" s="665" t="s">
        <v>142</v>
      </c>
      <c r="G1634" s="665">
        <v>44074</v>
      </c>
      <c r="H1634" s="665">
        <v>44074</v>
      </c>
      <c r="I1634" s="665">
        <v>44089</v>
      </c>
      <c r="J1634" s="262" t="s">
        <v>181</v>
      </c>
      <c r="K1634" s="262"/>
      <c r="L1634" s="678">
        <v>338.49</v>
      </c>
      <c r="M1634" s="678" t="s">
        <v>6263</v>
      </c>
      <c r="N1634" s="665"/>
      <c r="O1634" s="262"/>
      <c r="P1634" s="629"/>
      <c r="Q1634" s="262"/>
      <c r="R1634" s="262"/>
      <c r="S1634" s="262"/>
      <c r="T1634" s="262"/>
      <c r="U1634" s="262"/>
      <c r="V1634" s="262"/>
      <c r="W1634" s="262"/>
      <c r="X1634" s="262"/>
      <c r="Y1634" s="262"/>
      <c r="Z1634" s="262"/>
      <c r="AA1634" s="262"/>
      <c r="AB1634" s="262"/>
      <c r="AC1634" s="262"/>
      <c r="AD1634" s="262"/>
      <c r="AE1634" s="262"/>
      <c r="AF1634" s="37"/>
      <c r="AG1634" s="37"/>
      <c r="AH1634" s="84"/>
    </row>
    <row r="1635" spans="1:34">
      <c r="A1635" s="665">
        <v>44074</v>
      </c>
      <c r="B1635" s="115" t="s">
        <v>156</v>
      </c>
      <c r="C1635" s="84">
        <v>880511955</v>
      </c>
      <c r="D1635" s="115" t="s">
        <v>139</v>
      </c>
      <c r="E1635" s="115" t="s">
        <v>140</v>
      </c>
      <c r="F1635" s="37"/>
      <c r="G1635" s="37"/>
      <c r="H1635" s="37"/>
      <c r="I1635" s="265">
        <v>44084</v>
      </c>
      <c r="J1635" s="37"/>
      <c r="K1635" s="686">
        <v>100200</v>
      </c>
      <c r="L1635" s="37"/>
      <c r="M1635" s="678" t="s">
        <v>6264</v>
      </c>
      <c r="N1635" s="84"/>
      <c r="O1635" s="84"/>
      <c r="P1635" s="84"/>
      <c r="Q1635" s="84"/>
      <c r="R1635" s="84"/>
      <c r="S1635" s="84"/>
      <c r="T1635" s="84"/>
      <c r="U1635" s="84"/>
      <c r="V1635" s="84"/>
      <c r="W1635" s="84"/>
      <c r="X1635" s="84"/>
      <c r="Y1635" s="84"/>
      <c r="Z1635" s="84"/>
      <c r="AA1635" s="84"/>
      <c r="AB1635" s="84"/>
      <c r="AC1635" s="84"/>
      <c r="AD1635" s="84"/>
      <c r="AE1635" s="84"/>
      <c r="AF1635" s="84"/>
      <c r="AG1635" s="84"/>
      <c r="AH1635" s="84"/>
    </row>
    <row r="1636" spans="1:34">
      <c r="A1636" s="665">
        <v>44074</v>
      </c>
      <c r="B1636" s="115" t="s">
        <v>156</v>
      </c>
      <c r="C1636" s="84">
        <v>880361222</v>
      </c>
      <c r="D1636" s="115" t="s">
        <v>139</v>
      </c>
      <c r="E1636" s="115" t="s">
        <v>140</v>
      </c>
      <c r="F1636" s="37"/>
      <c r="G1636" s="37"/>
      <c r="H1636" s="265">
        <v>44074</v>
      </c>
      <c r="I1636" s="265">
        <v>44084</v>
      </c>
      <c r="J1636" s="115" t="s">
        <v>273</v>
      </c>
      <c r="K1636" s="680" t="s">
        <v>263</v>
      </c>
      <c r="L1636" s="37">
        <v>160</v>
      </c>
      <c r="M1636" s="572"/>
      <c r="N1636" s="84"/>
      <c r="O1636" s="84"/>
      <c r="P1636" s="84"/>
      <c r="Q1636" s="84"/>
      <c r="R1636" s="84"/>
      <c r="S1636" s="84"/>
      <c r="T1636" s="84"/>
      <c r="U1636" s="84"/>
      <c r="V1636" s="84"/>
      <c r="W1636" s="84"/>
      <c r="X1636" s="84"/>
      <c r="Y1636" s="84"/>
      <c r="Z1636" s="84"/>
      <c r="AA1636" s="84"/>
      <c r="AB1636" s="84"/>
      <c r="AC1636" s="84"/>
      <c r="AD1636" s="84"/>
      <c r="AE1636" s="84"/>
      <c r="AF1636" s="84"/>
      <c r="AG1636" s="84"/>
      <c r="AH1636" s="84"/>
    </row>
    <row r="1637" spans="1:34">
      <c r="A1637" s="265">
        <v>44074</v>
      </c>
      <c r="B1637" s="115" t="s">
        <v>175</v>
      </c>
      <c r="C1637" s="37">
        <v>880048206</v>
      </c>
      <c r="D1637" s="115" t="s">
        <v>139</v>
      </c>
      <c r="E1637" s="115" t="s">
        <v>100</v>
      </c>
      <c r="F1637" s="37"/>
      <c r="G1637" s="37"/>
      <c r="H1637" s="265">
        <v>44074</v>
      </c>
      <c r="I1637" s="37"/>
      <c r="J1637" s="115" t="s">
        <v>168</v>
      </c>
      <c r="K1637" s="629"/>
      <c r="L1637" s="37">
        <v>180</v>
      </c>
      <c r="M1637" s="678" t="s">
        <v>402</v>
      </c>
      <c r="N1637" s="84"/>
      <c r="O1637" s="84"/>
      <c r="P1637" s="84"/>
      <c r="Q1637" s="84"/>
      <c r="R1637" s="84"/>
      <c r="S1637" s="84"/>
      <c r="T1637" s="84"/>
      <c r="U1637" s="84"/>
      <c r="V1637" s="84"/>
      <c r="W1637" s="84"/>
      <c r="X1637" s="84"/>
      <c r="Y1637" s="84"/>
      <c r="Z1637" s="84"/>
      <c r="AA1637" s="84"/>
      <c r="AB1637" s="84"/>
      <c r="AC1637" s="84"/>
      <c r="AD1637" s="84"/>
      <c r="AE1637" s="84"/>
      <c r="AF1637" s="84"/>
      <c r="AG1637" s="84"/>
      <c r="AH1637" s="84"/>
    </row>
    <row r="1638" spans="1:34">
      <c r="A1638" s="265">
        <v>44048</v>
      </c>
      <c r="B1638" s="115" t="s">
        <v>144</v>
      </c>
      <c r="C1638" s="37">
        <v>881433717</v>
      </c>
      <c r="D1638" s="115" t="s">
        <v>152</v>
      </c>
      <c r="E1638" s="115" t="s">
        <v>393</v>
      </c>
      <c r="F1638" s="115" t="s">
        <v>333</v>
      </c>
      <c r="G1638" s="265">
        <v>44071</v>
      </c>
      <c r="H1638" s="265">
        <v>44074</v>
      </c>
      <c r="I1638" s="265">
        <v>44089</v>
      </c>
      <c r="J1638" s="115" t="s">
        <v>1787</v>
      </c>
      <c r="K1638" s="680" t="s">
        <v>188</v>
      </c>
      <c r="L1638" s="37">
        <v>1971</v>
      </c>
      <c r="M1638" s="679" t="s">
        <v>332</v>
      </c>
      <c r="N1638" s="37"/>
      <c r="O1638" s="265"/>
      <c r="P1638" s="37"/>
      <c r="Q1638" s="84"/>
      <c r="R1638" s="84"/>
      <c r="S1638" s="84"/>
      <c r="T1638" s="84"/>
      <c r="U1638" s="84"/>
      <c r="V1638" s="84"/>
      <c r="W1638" s="84"/>
      <c r="X1638" s="84"/>
      <c r="Y1638" s="84"/>
      <c r="Z1638" s="84"/>
      <c r="AA1638" s="84"/>
      <c r="AB1638" s="84"/>
      <c r="AC1638" s="84"/>
      <c r="AD1638" s="84"/>
      <c r="AE1638" s="84"/>
      <c r="AF1638" s="84"/>
      <c r="AG1638" s="84"/>
      <c r="AH1638" s="84"/>
    </row>
    <row r="1639" spans="1:34">
      <c r="A1639" s="265">
        <v>44074</v>
      </c>
      <c r="B1639" s="115" t="s">
        <v>194</v>
      </c>
      <c r="C1639" s="37">
        <v>880485017</v>
      </c>
      <c r="D1639" s="115" t="s">
        <v>139</v>
      </c>
      <c r="E1639" s="115" t="s">
        <v>140</v>
      </c>
      <c r="F1639" s="115" t="s">
        <v>340</v>
      </c>
      <c r="G1639" s="37"/>
      <c r="H1639" s="37"/>
      <c r="I1639" s="265">
        <v>44089</v>
      </c>
      <c r="J1639" s="37"/>
      <c r="K1639" s="680" t="s">
        <v>415</v>
      </c>
      <c r="L1639" s="37"/>
      <c r="M1639" s="678" t="s">
        <v>209</v>
      </c>
      <c r="N1639" s="84"/>
      <c r="O1639" s="84"/>
      <c r="P1639" s="84"/>
      <c r="Q1639" s="84"/>
      <c r="R1639" s="84"/>
      <c r="S1639" s="84"/>
      <c r="T1639" s="84"/>
      <c r="U1639" s="84"/>
      <c r="V1639" s="84"/>
      <c r="W1639" s="84"/>
      <c r="X1639" s="84"/>
      <c r="Y1639" s="84"/>
      <c r="Z1639" s="84"/>
      <c r="AA1639" s="84"/>
      <c r="AB1639" s="84"/>
      <c r="AC1639" s="84"/>
      <c r="AD1639" s="84"/>
      <c r="AE1639" s="84"/>
      <c r="AF1639" s="84"/>
      <c r="AG1639" s="84"/>
      <c r="AH1639" s="84"/>
    </row>
    <row r="1640" spans="1:34">
      <c r="A1640" s="265">
        <v>44074</v>
      </c>
      <c r="B1640" s="115" t="s">
        <v>281</v>
      </c>
      <c r="C1640" s="37">
        <v>881892176</v>
      </c>
      <c r="D1640" s="115" t="s">
        <v>152</v>
      </c>
      <c r="E1640" s="115" t="s">
        <v>140</v>
      </c>
      <c r="F1640" s="115" t="s">
        <v>148</v>
      </c>
      <c r="G1640" s="37"/>
      <c r="H1640" s="265">
        <v>44074</v>
      </c>
      <c r="I1640" s="37"/>
      <c r="J1640" s="115" t="s">
        <v>148</v>
      </c>
      <c r="K1640" s="680" t="s">
        <v>644</v>
      </c>
      <c r="L1640" s="37">
        <v>25</v>
      </c>
      <c r="M1640" s="678" t="s">
        <v>408</v>
      </c>
      <c r="N1640" s="84"/>
      <c r="O1640" s="84"/>
      <c r="P1640" s="84"/>
      <c r="Q1640" s="84"/>
      <c r="R1640" s="84"/>
      <c r="S1640" s="84"/>
      <c r="T1640" s="84"/>
      <c r="U1640" s="84"/>
      <c r="V1640" s="84"/>
      <c r="W1640" s="84"/>
      <c r="X1640" s="84"/>
      <c r="Y1640" s="84"/>
      <c r="Z1640" s="84"/>
      <c r="AA1640" s="84"/>
      <c r="AB1640" s="84"/>
      <c r="AC1640" s="84"/>
      <c r="AD1640" s="84"/>
      <c r="AE1640" s="84"/>
      <c r="AF1640" s="84"/>
      <c r="AG1640" s="84"/>
      <c r="AH1640" s="84"/>
    </row>
    <row r="1641" spans="1:34">
      <c r="A1641" s="265">
        <v>44074</v>
      </c>
      <c r="B1641" s="115" t="s">
        <v>227</v>
      </c>
      <c r="C1641" s="115">
        <v>881560281</v>
      </c>
      <c r="D1641" s="115" t="s">
        <v>139</v>
      </c>
      <c r="E1641" s="115" t="s">
        <v>140</v>
      </c>
      <c r="F1641" s="115" t="s">
        <v>182</v>
      </c>
      <c r="G1641" s="265">
        <v>44074</v>
      </c>
      <c r="H1641" s="265">
        <v>44074</v>
      </c>
      <c r="I1641" s="37"/>
      <c r="J1641" s="115" t="s">
        <v>182</v>
      </c>
      <c r="K1641" s="680" t="s">
        <v>248</v>
      </c>
      <c r="L1641" s="37">
        <v>6462</v>
      </c>
      <c r="M1641" s="678" t="s">
        <v>6265</v>
      </c>
      <c r="N1641" s="84"/>
      <c r="O1641" s="84"/>
      <c r="P1641" s="84"/>
      <c r="Q1641" s="84"/>
      <c r="R1641" s="84"/>
      <c r="S1641" s="84"/>
      <c r="T1641" s="84"/>
      <c r="U1641" s="84"/>
      <c r="V1641" s="84"/>
      <c r="W1641" s="84"/>
      <c r="X1641" s="84"/>
      <c r="Y1641" s="84"/>
      <c r="Z1641" s="84"/>
      <c r="AA1641" s="84"/>
      <c r="AB1641" s="84"/>
      <c r="AC1641" s="84"/>
      <c r="AD1641" s="84"/>
      <c r="AE1641" s="84"/>
      <c r="AF1641" s="84"/>
      <c r="AG1641" s="84"/>
      <c r="AH1641" s="84"/>
    </row>
    <row r="1642" spans="1:34">
      <c r="A1642" s="265">
        <v>44074</v>
      </c>
      <c r="B1642" s="115" t="s">
        <v>227</v>
      </c>
      <c r="C1642" s="37">
        <v>881932587</v>
      </c>
      <c r="D1642" s="115" t="s">
        <v>139</v>
      </c>
      <c r="E1642" s="115" t="s">
        <v>140</v>
      </c>
      <c r="F1642" s="115" t="s">
        <v>148</v>
      </c>
      <c r="G1642" s="265">
        <v>44074</v>
      </c>
      <c r="H1642" s="265">
        <v>44074</v>
      </c>
      <c r="I1642" s="37"/>
      <c r="J1642" s="115" t="s">
        <v>148</v>
      </c>
      <c r="K1642" s="680" t="s">
        <v>467</v>
      </c>
      <c r="L1642" s="37">
        <v>32</v>
      </c>
      <c r="M1642" s="678" t="s">
        <v>6266</v>
      </c>
      <c r="N1642" s="84"/>
      <c r="O1642" s="84"/>
      <c r="P1642" s="84"/>
      <c r="Q1642" s="84"/>
      <c r="R1642" s="84"/>
      <c r="S1642" s="84"/>
      <c r="T1642" s="84"/>
      <c r="U1642" s="84"/>
      <c r="V1642" s="84"/>
      <c r="W1642" s="84"/>
      <c r="X1642" s="84"/>
      <c r="Y1642" s="84"/>
      <c r="Z1642" s="84"/>
      <c r="AA1642" s="84"/>
      <c r="AB1642" s="84"/>
      <c r="AC1642" s="84"/>
      <c r="AD1642" s="84"/>
      <c r="AE1642" s="84"/>
      <c r="AF1642" s="84"/>
      <c r="AG1642" s="84"/>
      <c r="AH1642" s="84"/>
    </row>
    <row r="1643" spans="1:34">
      <c r="A1643" s="265">
        <v>44074</v>
      </c>
      <c r="B1643" s="115" t="s">
        <v>146</v>
      </c>
      <c r="C1643" s="37">
        <v>882302612</v>
      </c>
      <c r="D1643" s="115" t="s">
        <v>139</v>
      </c>
      <c r="E1643" s="115" t="s">
        <v>100</v>
      </c>
      <c r="F1643" s="37"/>
      <c r="G1643" s="265">
        <v>44074</v>
      </c>
      <c r="H1643" s="265">
        <v>44074</v>
      </c>
      <c r="I1643" s="37"/>
      <c r="J1643" s="115" t="s">
        <v>6267</v>
      </c>
      <c r="K1643" s="680" t="s">
        <v>373</v>
      </c>
      <c r="L1643" s="37">
        <v>145</v>
      </c>
      <c r="M1643" s="682" t="s">
        <v>6268</v>
      </c>
      <c r="N1643" s="84"/>
      <c r="O1643" s="84"/>
      <c r="P1643" s="84"/>
      <c r="Q1643" s="84"/>
      <c r="R1643" s="84"/>
      <c r="S1643" s="84"/>
      <c r="T1643" s="84"/>
      <c r="U1643" s="84"/>
      <c r="V1643" s="84"/>
      <c r="W1643" s="84"/>
      <c r="X1643" s="84"/>
      <c r="Y1643" s="84"/>
      <c r="Z1643" s="84"/>
      <c r="AA1643" s="84"/>
      <c r="AB1643" s="84"/>
      <c r="AC1643" s="84"/>
      <c r="AD1643" s="84"/>
      <c r="AE1643" s="84"/>
      <c r="AF1643" s="84"/>
      <c r="AG1643" s="84"/>
      <c r="AH1643" s="84"/>
    </row>
    <row r="1644" spans="1:34">
      <c r="A1644" s="265">
        <v>44074</v>
      </c>
      <c r="B1644" s="115" t="s">
        <v>154</v>
      </c>
      <c r="C1644" s="37">
        <v>880473975</v>
      </c>
      <c r="D1644" s="115" t="s">
        <v>139</v>
      </c>
      <c r="E1644" s="115" t="s">
        <v>100</v>
      </c>
      <c r="F1644" s="37"/>
      <c r="G1644" s="37"/>
      <c r="H1644" s="37"/>
      <c r="I1644" s="265">
        <v>44088</v>
      </c>
      <c r="J1644" s="37"/>
      <c r="K1644" s="629"/>
      <c r="L1644" s="37"/>
      <c r="M1644" s="572"/>
      <c r="N1644" s="84"/>
      <c r="O1644" s="84"/>
      <c r="P1644" s="84"/>
      <c r="Q1644" s="84"/>
      <c r="R1644" s="84"/>
      <c r="S1644" s="84"/>
      <c r="T1644" s="84"/>
      <c r="U1644" s="84"/>
      <c r="V1644" s="84"/>
      <c r="W1644" s="84"/>
      <c r="X1644" s="84"/>
      <c r="Y1644" s="84"/>
      <c r="Z1644" s="84"/>
      <c r="AA1644" s="84"/>
      <c r="AB1644" s="84"/>
      <c r="AC1644" s="84"/>
      <c r="AD1644" s="84"/>
      <c r="AE1644" s="84"/>
      <c r="AF1644" s="84"/>
      <c r="AG1644" s="84"/>
      <c r="AH1644" s="84"/>
    </row>
    <row r="1645" spans="1:34">
      <c r="A1645" s="265">
        <v>44074</v>
      </c>
      <c r="B1645" s="115" t="s">
        <v>281</v>
      </c>
      <c r="C1645" s="37">
        <v>882258802</v>
      </c>
      <c r="D1645" s="115" t="s">
        <v>139</v>
      </c>
      <c r="E1645" s="115" t="s">
        <v>350</v>
      </c>
      <c r="F1645" s="115" t="s">
        <v>6269</v>
      </c>
      <c r="G1645" s="37"/>
      <c r="H1645" s="37"/>
      <c r="I1645" s="265">
        <v>44075</v>
      </c>
      <c r="J1645" s="37"/>
      <c r="K1645" s="629"/>
      <c r="L1645" s="37"/>
      <c r="M1645" s="678" t="s">
        <v>6270</v>
      </c>
      <c r="N1645" s="84"/>
      <c r="O1645" s="84"/>
      <c r="P1645" s="84"/>
      <c r="Q1645" s="84"/>
      <c r="R1645" s="84"/>
      <c r="S1645" s="84"/>
      <c r="T1645" s="84"/>
      <c r="U1645" s="84"/>
      <c r="V1645" s="84"/>
      <c r="W1645" s="84"/>
      <c r="X1645" s="84"/>
      <c r="Y1645" s="84"/>
      <c r="Z1645" s="84"/>
      <c r="AA1645" s="84"/>
      <c r="AB1645" s="84"/>
      <c r="AC1645" s="84"/>
      <c r="AD1645" s="84"/>
      <c r="AE1645" s="84"/>
      <c r="AF1645" s="84"/>
      <c r="AG1645" s="84"/>
      <c r="AH1645" s="84"/>
    </row>
    <row r="1646" spans="1:34" ht="15" customHeight="1">
      <c r="A1646" s="265">
        <v>44074</v>
      </c>
      <c r="B1646" s="115" t="s">
        <v>154</v>
      </c>
      <c r="C1646" s="137" t="s">
        <v>6271</v>
      </c>
      <c r="D1646" s="115" t="s">
        <v>139</v>
      </c>
      <c r="E1646" s="115" t="s">
        <v>150</v>
      </c>
      <c r="F1646" s="115" t="s">
        <v>142</v>
      </c>
      <c r="G1646" s="37"/>
      <c r="H1646" s="265">
        <v>44074</v>
      </c>
      <c r="I1646" s="265">
        <v>44084</v>
      </c>
      <c r="J1646" s="115" t="s">
        <v>142</v>
      </c>
      <c r="K1646" s="629"/>
      <c r="L1646" s="37">
        <v>373</v>
      </c>
      <c r="M1646" s="678" t="s">
        <v>177</v>
      </c>
      <c r="N1646" s="84"/>
      <c r="O1646" s="84"/>
      <c r="P1646" s="84"/>
      <c r="Q1646" s="84"/>
      <c r="R1646" s="84"/>
      <c r="S1646" s="84"/>
      <c r="T1646" s="84"/>
      <c r="U1646" s="84"/>
      <c r="V1646" s="84"/>
      <c r="W1646" s="84"/>
      <c r="X1646" s="84"/>
      <c r="Y1646" s="84"/>
      <c r="Z1646" s="84"/>
      <c r="AA1646" s="84"/>
      <c r="AB1646" s="84"/>
      <c r="AC1646" s="84"/>
      <c r="AD1646" s="84"/>
      <c r="AE1646" s="84"/>
      <c r="AF1646" s="84"/>
      <c r="AG1646" s="84"/>
      <c r="AH1646" s="84"/>
    </row>
    <row r="1647" spans="1:34">
      <c r="A1647" s="265">
        <v>44074</v>
      </c>
      <c r="B1647" s="115" t="s">
        <v>154</v>
      </c>
      <c r="C1647" s="37">
        <v>880895856</v>
      </c>
      <c r="D1647" s="115" t="s">
        <v>139</v>
      </c>
      <c r="E1647" s="115" t="s">
        <v>140</v>
      </c>
      <c r="F1647" s="115" t="s">
        <v>168</v>
      </c>
      <c r="G1647" s="37"/>
      <c r="H1647" s="265">
        <v>44074</v>
      </c>
      <c r="I1647" s="37"/>
      <c r="J1647" s="115" t="s">
        <v>168</v>
      </c>
      <c r="K1647" s="629"/>
      <c r="L1647" s="37">
        <v>470</v>
      </c>
      <c r="M1647" s="572"/>
      <c r="N1647" s="84"/>
      <c r="O1647" s="84"/>
      <c r="P1647" s="84"/>
      <c r="Q1647" s="84"/>
      <c r="R1647" s="84"/>
      <c r="S1647" s="84"/>
      <c r="T1647" s="84"/>
      <c r="U1647" s="84"/>
      <c r="V1647" s="84"/>
      <c r="W1647" s="84"/>
      <c r="X1647" s="84"/>
      <c r="Y1647" s="84"/>
      <c r="Z1647" s="84"/>
      <c r="AA1647" s="84"/>
      <c r="AB1647" s="84"/>
      <c r="AC1647" s="84"/>
      <c r="AD1647" s="84"/>
      <c r="AE1647" s="84"/>
      <c r="AF1647" s="84"/>
      <c r="AG1647" s="84"/>
      <c r="AH1647" s="84"/>
    </row>
    <row r="1648" spans="1:34">
      <c r="A1648" s="265">
        <v>44074</v>
      </c>
      <c r="B1648" s="115" t="s">
        <v>154</v>
      </c>
      <c r="C1648" s="37">
        <v>881861280</v>
      </c>
      <c r="D1648" s="115" t="s">
        <v>152</v>
      </c>
      <c r="E1648" s="115" t="s">
        <v>140</v>
      </c>
      <c r="F1648" s="115" t="s">
        <v>142</v>
      </c>
      <c r="G1648" s="37"/>
      <c r="H1648" s="265">
        <v>44074</v>
      </c>
      <c r="I1648" s="265">
        <v>44075</v>
      </c>
      <c r="J1648" s="115" t="s">
        <v>142</v>
      </c>
      <c r="K1648" s="629"/>
      <c r="L1648" s="37">
        <v>69.5</v>
      </c>
      <c r="M1648" s="678" t="s">
        <v>155</v>
      </c>
      <c r="N1648" s="84"/>
      <c r="O1648" s="84"/>
      <c r="P1648" s="84"/>
      <c r="Q1648" s="84"/>
      <c r="R1648" s="84"/>
      <c r="S1648" s="84"/>
      <c r="T1648" s="84"/>
      <c r="U1648" s="84"/>
      <c r="V1648" s="84"/>
      <c r="W1648" s="84"/>
      <c r="X1648" s="84"/>
      <c r="Y1648" s="84"/>
      <c r="Z1648" s="84"/>
      <c r="AA1648" s="84"/>
      <c r="AB1648" s="84"/>
      <c r="AC1648" s="84"/>
      <c r="AD1648" s="84"/>
      <c r="AE1648" s="84"/>
      <c r="AF1648" s="84"/>
      <c r="AG1648" s="84"/>
      <c r="AH1648" s="84"/>
    </row>
    <row r="1649" spans="1:34">
      <c r="A1649" s="665">
        <v>44074</v>
      </c>
      <c r="B1649" s="115" t="s">
        <v>156</v>
      </c>
      <c r="C1649" s="37">
        <v>880663044</v>
      </c>
      <c r="D1649" s="115" t="s">
        <v>139</v>
      </c>
      <c r="E1649" s="115" t="s">
        <v>140</v>
      </c>
      <c r="F1649" s="37"/>
      <c r="G1649" s="37"/>
      <c r="H1649" s="265">
        <v>44074</v>
      </c>
      <c r="I1649" s="265">
        <v>44084</v>
      </c>
      <c r="J1649" s="37"/>
      <c r="K1649" s="686">
        <v>100200</v>
      </c>
      <c r="L1649" s="37">
        <v>10868</v>
      </c>
      <c r="M1649" s="572"/>
      <c r="N1649" s="84"/>
      <c r="O1649" s="84"/>
      <c r="P1649" s="84"/>
      <c r="Q1649" s="84"/>
      <c r="R1649" s="84"/>
      <c r="S1649" s="84"/>
      <c r="T1649" s="84"/>
      <c r="U1649" s="84"/>
      <c r="V1649" s="84"/>
      <c r="W1649" s="84"/>
      <c r="X1649" s="84"/>
      <c r="Y1649" s="84"/>
      <c r="Z1649" s="84"/>
      <c r="AA1649" s="84"/>
      <c r="AB1649" s="84"/>
      <c r="AC1649" s="84"/>
      <c r="AD1649" s="84"/>
      <c r="AE1649" s="84"/>
      <c r="AF1649" s="84"/>
      <c r="AG1649" s="84"/>
      <c r="AH1649" s="84"/>
    </row>
    <row r="1650" spans="1:34">
      <c r="A1650" s="665">
        <v>44074</v>
      </c>
      <c r="B1650" s="115" t="s">
        <v>178</v>
      </c>
      <c r="C1650" s="115">
        <v>882342848</v>
      </c>
      <c r="D1650" s="115" t="s">
        <v>139</v>
      </c>
      <c r="E1650" s="115" t="s">
        <v>140</v>
      </c>
      <c r="F1650" s="115"/>
      <c r="G1650" s="265"/>
      <c r="H1650" s="265">
        <v>44074</v>
      </c>
      <c r="I1650" s="37"/>
      <c r="J1650" s="115" t="s">
        <v>168</v>
      </c>
      <c r="K1650" s="680" t="s">
        <v>6272</v>
      </c>
      <c r="L1650" s="37">
        <v>360</v>
      </c>
      <c r="M1650" s="678"/>
      <c r="N1650" s="84"/>
      <c r="O1650" s="84"/>
      <c r="P1650" s="84"/>
      <c r="Q1650" s="84"/>
      <c r="R1650" s="84"/>
      <c r="S1650" s="84"/>
      <c r="T1650" s="84"/>
      <c r="U1650" s="84"/>
      <c r="V1650" s="84"/>
      <c r="W1650" s="84"/>
      <c r="X1650" s="84"/>
      <c r="Y1650" s="84"/>
      <c r="Z1650" s="84"/>
      <c r="AA1650" s="84"/>
      <c r="AB1650" s="84"/>
      <c r="AC1650" s="84"/>
      <c r="AD1650" s="84"/>
      <c r="AE1650" s="84"/>
      <c r="AF1650" s="84"/>
      <c r="AG1650" s="84"/>
      <c r="AH1650" s="84"/>
    </row>
    <row r="1651" spans="1:34">
      <c r="A1651" s="665">
        <v>44074</v>
      </c>
      <c r="B1651" s="115" t="s">
        <v>156</v>
      </c>
      <c r="C1651" s="37">
        <v>880008394</v>
      </c>
      <c r="D1651" s="115" t="s">
        <v>139</v>
      </c>
      <c r="E1651" s="115" t="s">
        <v>140</v>
      </c>
      <c r="F1651" s="37"/>
      <c r="G1651" s="37"/>
      <c r="H1651" s="265">
        <v>44074</v>
      </c>
      <c r="I1651" s="37"/>
      <c r="J1651" s="115" t="s">
        <v>168</v>
      </c>
      <c r="K1651" s="680" t="s">
        <v>211</v>
      </c>
      <c r="L1651" s="37">
        <v>420</v>
      </c>
      <c r="M1651" s="572"/>
      <c r="N1651" s="84"/>
      <c r="O1651" s="84"/>
      <c r="P1651" s="84"/>
      <c r="Q1651" s="84"/>
      <c r="R1651" s="84"/>
      <c r="S1651" s="84"/>
      <c r="T1651" s="84"/>
      <c r="U1651" s="84"/>
      <c r="V1651" s="84"/>
      <c r="W1651" s="84"/>
      <c r="X1651" s="84"/>
      <c r="Y1651" s="84"/>
      <c r="Z1651" s="84"/>
      <c r="AA1651" s="84"/>
      <c r="AB1651" s="84"/>
      <c r="AC1651" s="84"/>
      <c r="AD1651" s="84"/>
      <c r="AE1651" s="84"/>
      <c r="AF1651" s="84"/>
      <c r="AG1651" s="84"/>
      <c r="AH1651" s="84"/>
    </row>
    <row r="1652" spans="1:34">
      <c r="A1652" s="265">
        <v>44071</v>
      </c>
      <c r="B1652" s="115" t="s">
        <v>175</v>
      </c>
      <c r="C1652" s="37">
        <v>880814432</v>
      </c>
      <c r="D1652" s="115" t="s">
        <v>139</v>
      </c>
      <c r="E1652" s="115" t="s">
        <v>140</v>
      </c>
      <c r="F1652" s="115" t="s">
        <v>142</v>
      </c>
      <c r="G1652" s="37"/>
      <c r="H1652" s="265">
        <v>44074</v>
      </c>
      <c r="I1652" s="37"/>
      <c r="J1652" s="115" t="s">
        <v>142</v>
      </c>
      <c r="K1652" s="629">
        <v>50</v>
      </c>
      <c r="L1652" s="37">
        <v>50</v>
      </c>
      <c r="M1652" s="572"/>
      <c r="N1652" s="84"/>
      <c r="O1652" s="84"/>
      <c r="P1652" s="84"/>
      <c r="Q1652" s="84"/>
      <c r="R1652" s="84"/>
      <c r="S1652" s="84"/>
      <c r="T1652" s="84"/>
      <c r="U1652" s="84"/>
      <c r="V1652" s="84"/>
      <c r="W1652" s="84"/>
      <c r="X1652" s="84"/>
      <c r="Y1652" s="84"/>
      <c r="Z1652" s="84"/>
      <c r="AA1652" s="84"/>
      <c r="AB1652" s="84"/>
      <c r="AC1652" s="84"/>
      <c r="AD1652" s="84"/>
      <c r="AE1652" s="84"/>
      <c r="AF1652" s="84"/>
      <c r="AG1652" s="84"/>
      <c r="AH1652" s="84"/>
    </row>
    <row r="1653" spans="1:34">
      <c r="A1653" s="265">
        <v>44060</v>
      </c>
      <c r="B1653" s="115" t="s">
        <v>175</v>
      </c>
      <c r="C1653" s="37">
        <v>881740432</v>
      </c>
      <c r="D1653" s="115" t="s">
        <v>139</v>
      </c>
      <c r="E1653" s="115" t="s">
        <v>140</v>
      </c>
      <c r="F1653" s="115" t="s">
        <v>294</v>
      </c>
      <c r="G1653" s="37"/>
      <c r="H1653" s="265">
        <v>44074</v>
      </c>
      <c r="I1653" s="37"/>
      <c r="J1653" s="115" t="s">
        <v>294</v>
      </c>
      <c r="K1653" s="629">
        <v>19</v>
      </c>
      <c r="L1653" s="37">
        <v>19</v>
      </c>
      <c r="M1653" s="572"/>
      <c r="N1653" s="84"/>
      <c r="O1653" s="84"/>
      <c r="P1653" s="84"/>
      <c r="Q1653" s="84"/>
      <c r="R1653" s="84"/>
      <c r="S1653" s="84"/>
      <c r="T1653" s="84"/>
      <c r="U1653" s="84"/>
      <c r="V1653" s="84"/>
      <c r="W1653" s="84"/>
      <c r="X1653" s="84"/>
      <c r="Y1653" s="84"/>
      <c r="Z1653" s="84"/>
      <c r="AA1653" s="84"/>
      <c r="AB1653" s="84"/>
      <c r="AC1653" s="84"/>
      <c r="AD1653" s="84"/>
      <c r="AE1653" s="84"/>
      <c r="AF1653" s="84"/>
      <c r="AG1653" s="84"/>
      <c r="AH1653" s="84"/>
    </row>
    <row r="1654" spans="1:34">
      <c r="A1654" s="265">
        <v>44077</v>
      </c>
      <c r="B1654" s="115" t="s">
        <v>146</v>
      </c>
      <c r="C1654" s="37">
        <v>880385310</v>
      </c>
      <c r="D1654" s="115" t="s">
        <v>139</v>
      </c>
      <c r="E1654" s="115" t="s">
        <v>147</v>
      </c>
      <c r="F1654" s="115" t="s">
        <v>142</v>
      </c>
      <c r="G1654" s="37"/>
      <c r="H1654" s="37"/>
      <c r="I1654" s="37"/>
      <c r="J1654" s="37"/>
      <c r="K1654" s="629"/>
      <c r="L1654" s="37"/>
      <c r="M1654" s="37"/>
      <c r="N1654" s="37"/>
      <c r="O1654" s="265">
        <v>44070</v>
      </c>
      <c r="P1654" s="37">
        <v>316.92</v>
      </c>
      <c r="Q1654" s="37"/>
      <c r="R1654" s="37"/>
      <c r="S1654" s="37"/>
      <c r="T1654" s="37"/>
      <c r="U1654" s="37"/>
      <c r="V1654" s="37"/>
      <c r="W1654" s="37"/>
      <c r="X1654" s="37"/>
      <c r="Y1654" s="37"/>
      <c r="Z1654" s="37"/>
      <c r="AA1654" s="37"/>
      <c r="AB1654" s="37"/>
      <c r="AC1654" s="37"/>
      <c r="AD1654" s="37"/>
      <c r="AE1654" s="37"/>
      <c r="AF1654" s="37"/>
      <c r="AG1654" s="37"/>
      <c r="AH1654" s="37"/>
    </row>
    <row r="1655" spans="1:34">
      <c r="A1655" s="265">
        <v>44074</v>
      </c>
      <c r="B1655" s="115" t="s">
        <v>157</v>
      </c>
      <c r="C1655" s="115">
        <v>880256846</v>
      </c>
      <c r="D1655" s="115" t="s">
        <v>139</v>
      </c>
      <c r="E1655" s="115" t="s">
        <v>100</v>
      </c>
      <c r="F1655" s="115" t="s">
        <v>142</v>
      </c>
      <c r="G1655" s="37"/>
      <c r="H1655" s="37"/>
      <c r="I1655" s="37"/>
      <c r="J1655" s="37"/>
      <c r="K1655" s="629"/>
      <c r="L1655" s="37">
        <v>5104.4399999999996</v>
      </c>
      <c r="M1655" s="37"/>
      <c r="N1655" s="37"/>
      <c r="O1655" s="37"/>
      <c r="P1655" s="37"/>
      <c r="Q1655" s="37"/>
      <c r="R1655" s="37"/>
      <c r="S1655" s="37"/>
      <c r="T1655" s="37"/>
      <c r="U1655" s="37"/>
      <c r="V1655" s="37"/>
      <c r="W1655" s="37"/>
      <c r="X1655" s="37"/>
      <c r="Y1655" s="37"/>
      <c r="Z1655" s="37"/>
      <c r="AA1655" s="37"/>
      <c r="AB1655" s="37"/>
      <c r="AC1655" s="37"/>
      <c r="AD1655" s="37"/>
      <c r="AE1655" s="37"/>
      <c r="AF1655" s="37"/>
      <c r="AG1655" s="37"/>
      <c r="AH1655" s="37"/>
    </row>
    <row r="1656" spans="1:34">
      <c r="A1656" s="37"/>
      <c r="B1656" s="37"/>
      <c r="C1656" s="37"/>
      <c r="D1656" s="37"/>
      <c r="E1656" s="37"/>
      <c r="F1656" s="37"/>
      <c r="G1656" s="37"/>
      <c r="H1656" s="37"/>
      <c r="I1656" s="37"/>
      <c r="J1656" s="37"/>
      <c r="K1656" s="629"/>
      <c r="L1656" s="37"/>
      <c r="M1656" s="37"/>
      <c r="N1656" s="37"/>
      <c r="O1656" s="37"/>
      <c r="P1656" s="37"/>
      <c r="Q1656" s="37"/>
      <c r="R1656" s="37"/>
      <c r="S1656" s="37"/>
      <c r="T1656" s="37"/>
      <c r="U1656" s="37"/>
      <c r="V1656" s="37"/>
      <c r="W1656" s="37"/>
      <c r="X1656" s="37"/>
      <c r="Y1656" s="37"/>
      <c r="Z1656" s="37"/>
      <c r="AA1656" s="37"/>
      <c r="AB1656" s="37"/>
      <c r="AC1656" s="37"/>
      <c r="AD1656" s="37"/>
      <c r="AE1656" s="37"/>
      <c r="AF1656" s="37"/>
      <c r="AG1656" s="37"/>
      <c r="AH1656" s="37"/>
    </row>
    <row r="1657" spans="1:34">
      <c r="A1657" s="37"/>
      <c r="B1657" s="37"/>
      <c r="C1657" s="37"/>
      <c r="D1657" s="37"/>
      <c r="E1657" s="37"/>
      <c r="F1657" s="37"/>
      <c r="G1657" s="37"/>
      <c r="H1657" s="37"/>
      <c r="I1657" s="37"/>
      <c r="J1657" s="37"/>
      <c r="K1657" s="629"/>
      <c r="L1657" s="37"/>
      <c r="M1657" s="37"/>
      <c r="N1657" s="37"/>
      <c r="O1657" s="37"/>
      <c r="P1657" s="37"/>
      <c r="Q1657" s="37"/>
      <c r="R1657" s="37"/>
      <c r="S1657" s="37"/>
      <c r="T1657" s="37"/>
      <c r="U1657" s="37"/>
      <c r="V1657" s="37"/>
      <c r="W1657" s="37"/>
      <c r="X1657" s="37"/>
      <c r="Y1657" s="37"/>
      <c r="Z1657" s="37"/>
      <c r="AA1657" s="37"/>
      <c r="AB1657" s="37"/>
      <c r="AC1657" s="37"/>
      <c r="AD1657" s="37"/>
      <c r="AE1657" s="37"/>
      <c r="AF1657" s="37"/>
      <c r="AG1657" s="37"/>
      <c r="AH1657" s="37"/>
    </row>
    <row r="1658" spans="1:34">
      <c r="A1658" s="37"/>
      <c r="B1658" s="37"/>
      <c r="C1658" s="37"/>
      <c r="D1658" s="37"/>
      <c r="E1658" s="37"/>
      <c r="F1658" s="37"/>
      <c r="G1658" s="37"/>
      <c r="H1658" s="37"/>
      <c r="I1658" s="37"/>
      <c r="J1658" s="37"/>
      <c r="K1658" s="629"/>
      <c r="L1658" s="37"/>
      <c r="M1658" s="37"/>
      <c r="N1658" s="37"/>
      <c r="O1658" s="37"/>
      <c r="P1658" s="37"/>
      <c r="Q1658" s="37"/>
      <c r="R1658" s="37"/>
      <c r="S1658" s="37"/>
      <c r="T1658" s="37"/>
      <c r="U1658" s="37"/>
      <c r="V1658" s="37"/>
      <c r="W1658" s="37"/>
      <c r="X1658" s="37"/>
      <c r="Y1658" s="37"/>
      <c r="Z1658" s="37"/>
      <c r="AA1658" s="37"/>
      <c r="AB1658" s="37"/>
      <c r="AC1658" s="37"/>
      <c r="AD1658" s="37"/>
      <c r="AE1658" s="37"/>
      <c r="AF1658" s="37"/>
      <c r="AG1658" s="37"/>
      <c r="AH1658" s="37"/>
    </row>
    <row r="1659" spans="1:34">
      <c r="A1659" s="37"/>
      <c r="B1659" s="37"/>
      <c r="C1659" s="37"/>
      <c r="D1659" s="37"/>
      <c r="E1659" s="37"/>
      <c r="F1659" s="37"/>
      <c r="G1659" s="37"/>
      <c r="H1659" s="37"/>
      <c r="I1659" s="37"/>
      <c r="J1659" s="37"/>
      <c r="K1659" s="629"/>
      <c r="L1659" s="37"/>
      <c r="M1659" s="37"/>
      <c r="N1659" s="37"/>
      <c r="O1659" s="37"/>
      <c r="P1659" s="37"/>
      <c r="Q1659" s="37"/>
      <c r="R1659" s="37"/>
      <c r="S1659" s="37"/>
      <c r="T1659" s="37"/>
      <c r="U1659" s="37"/>
      <c r="V1659" s="37"/>
      <c r="W1659" s="37"/>
      <c r="X1659" s="37"/>
      <c r="Y1659" s="37"/>
      <c r="Z1659" s="37"/>
      <c r="AA1659" s="37"/>
      <c r="AB1659" s="37"/>
      <c r="AC1659" s="37"/>
      <c r="AD1659" s="37"/>
      <c r="AE1659" s="37"/>
      <c r="AF1659" s="37"/>
      <c r="AG1659" s="37"/>
      <c r="AH1659" s="37"/>
    </row>
    <row r="1660" spans="1:34">
      <c r="A1660" s="37"/>
      <c r="B1660" s="37"/>
      <c r="C1660" s="37"/>
      <c r="D1660" s="37"/>
      <c r="E1660" s="37"/>
      <c r="F1660" s="37"/>
      <c r="G1660" s="37"/>
      <c r="H1660" s="37"/>
      <c r="I1660" s="37"/>
      <c r="J1660" s="37"/>
      <c r="K1660" s="629"/>
      <c r="L1660" s="37"/>
      <c r="M1660" s="37"/>
      <c r="N1660" s="37"/>
      <c r="O1660" s="37"/>
      <c r="P1660" s="37"/>
      <c r="Q1660" s="37"/>
      <c r="R1660" s="37"/>
      <c r="S1660" s="37"/>
      <c r="T1660" s="37"/>
      <c r="U1660" s="37"/>
      <c r="V1660" s="37"/>
      <c r="W1660" s="37"/>
      <c r="X1660" s="37"/>
      <c r="Y1660" s="37"/>
      <c r="Z1660" s="37"/>
      <c r="AA1660" s="37"/>
      <c r="AB1660" s="37"/>
      <c r="AC1660" s="37"/>
      <c r="AD1660" s="37"/>
      <c r="AE1660" s="37"/>
      <c r="AF1660" s="37"/>
      <c r="AG1660" s="37"/>
      <c r="AH1660" s="37"/>
    </row>
    <row r="1661" spans="1:34">
      <c r="A1661" s="37"/>
      <c r="B1661" s="37"/>
      <c r="C1661" s="37"/>
      <c r="D1661" s="37"/>
      <c r="E1661" s="37"/>
      <c r="F1661" s="37"/>
      <c r="G1661" s="37"/>
      <c r="H1661" s="37"/>
      <c r="I1661" s="37"/>
      <c r="J1661" s="37"/>
      <c r="K1661" s="629"/>
      <c r="L1661" s="37"/>
      <c r="M1661" s="37"/>
      <c r="N1661" s="37"/>
      <c r="O1661" s="37"/>
      <c r="P1661" s="37"/>
      <c r="Q1661" s="37"/>
      <c r="R1661" s="37"/>
      <c r="S1661" s="37"/>
      <c r="T1661" s="37"/>
      <c r="U1661" s="37"/>
      <c r="V1661" s="37"/>
      <c r="W1661" s="37"/>
      <c r="X1661" s="37"/>
      <c r="Y1661" s="37"/>
      <c r="Z1661" s="37"/>
      <c r="AA1661" s="37"/>
      <c r="AB1661" s="37"/>
      <c r="AC1661" s="37"/>
      <c r="AD1661" s="37"/>
      <c r="AE1661" s="37"/>
      <c r="AF1661" s="37"/>
      <c r="AG1661" s="37"/>
      <c r="AH1661" s="37"/>
    </row>
    <row r="1662" spans="1:34">
      <c r="A1662" s="37"/>
      <c r="B1662" s="37"/>
      <c r="C1662" s="37"/>
      <c r="D1662" s="37"/>
      <c r="E1662" s="37"/>
      <c r="F1662" s="37"/>
      <c r="G1662" s="37"/>
      <c r="H1662" s="37"/>
      <c r="I1662" s="37"/>
      <c r="J1662" s="37"/>
      <c r="K1662" s="629"/>
      <c r="L1662" s="37"/>
      <c r="M1662" s="37"/>
      <c r="N1662" s="37"/>
      <c r="O1662" s="37"/>
      <c r="P1662" s="37"/>
      <c r="Q1662" s="37"/>
      <c r="R1662" s="37"/>
      <c r="S1662" s="37"/>
      <c r="T1662" s="37"/>
      <c r="U1662" s="37"/>
      <c r="V1662" s="37"/>
      <c r="W1662" s="37"/>
      <c r="X1662" s="37"/>
      <c r="Y1662" s="37"/>
      <c r="Z1662" s="37"/>
      <c r="AA1662" s="37"/>
      <c r="AB1662" s="37"/>
      <c r="AC1662" s="37"/>
      <c r="AD1662" s="37"/>
      <c r="AE1662" s="37"/>
      <c r="AF1662" s="37"/>
      <c r="AG1662" s="37"/>
      <c r="AH1662" s="37"/>
    </row>
    <row r="1663" spans="1:34">
      <c r="A1663" s="37"/>
      <c r="B1663" s="37"/>
      <c r="C1663" s="37"/>
      <c r="D1663" s="37"/>
      <c r="E1663" s="37"/>
      <c r="F1663" s="37"/>
      <c r="G1663" s="37"/>
      <c r="H1663" s="37"/>
      <c r="I1663" s="37"/>
      <c r="J1663" s="37"/>
      <c r="K1663" s="629"/>
      <c r="L1663" s="37"/>
      <c r="M1663" s="37"/>
      <c r="N1663" s="37"/>
      <c r="O1663" s="37"/>
      <c r="P1663" s="37"/>
      <c r="Q1663" s="37"/>
      <c r="R1663" s="37"/>
      <c r="S1663" s="37"/>
      <c r="T1663" s="37"/>
      <c r="U1663" s="37"/>
      <c r="V1663" s="37"/>
      <c r="W1663" s="37"/>
      <c r="X1663" s="37"/>
      <c r="Y1663" s="37"/>
      <c r="Z1663" s="37"/>
      <c r="AA1663" s="37"/>
      <c r="AB1663" s="37"/>
      <c r="AC1663" s="37"/>
      <c r="AD1663" s="37"/>
      <c r="AE1663" s="37"/>
      <c r="AF1663" s="37"/>
      <c r="AG1663" s="37"/>
      <c r="AH1663" s="37"/>
    </row>
    <row r="1664" spans="1:34">
      <c r="A1664" s="37"/>
      <c r="B1664" s="37"/>
      <c r="C1664" s="37"/>
      <c r="D1664" s="37"/>
      <c r="E1664" s="37"/>
      <c r="F1664" s="37"/>
      <c r="G1664" s="37"/>
      <c r="H1664" s="37"/>
      <c r="I1664" s="37"/>
      <c r="J1664" s="37"/>
      <c r="K1664" s="629"/>
      <c r="L1664" s="37"/>
      <c r="M1664" s="37"/>
      <c r="N1664" s="37"/>
      <c r="O1664" s="37"/>
      <c r="P1664" s="37"/>
      <c r="Q1664" s="37"/>
      <c r="R1664" s="37"/>
      <c r="S1664" s="37"/>
      <c r="T1664" s="37"/>
      <c r="U1664" s="37"/>
      <c r="V1664" s="37"/>
      <c r="W1664" s="37"/>
      <c r="X1664" s="37"/>
      <c r="Y1664" s="37"/>
      <c r="Z1664" s="37"/>
      <c r="AA1664" s="37"/>
      <c r="AB1664" s="37"/>
      <c r="AC1664" s="37"/>
      <c r="AD1664" s="37"/>
      <c r="AE1664" s="37"/>
      <c r="AF1664" s="37"/>
      <c r="AG1664" s="37"/>
      <c r="AH1664" s="37"/>
    </row>
    <row r="1665" spans="1:34">
      <c r="A1665" s="37"/>
      <c r="B1665" s="37"/>
      <c r="C1665" s="37"/>
      <c r="D1665" s="37"/>
      <c r="E1665" s="37"/>
      <c r="F1665" s="37"/>
      <c r="G1665" s="37"/>
      <c r="H1665" s="37"/>
      <c r="I1665" s="37"/>
      <c r="J1665" s="37"/>
      <c r="K1665" s="629"/>
      <c r="L1665" s="37"/>
      <c r="M1665" s="37"/>
      <c r="N1665" s="37"/>
      <c r="O1665" s="37"/>
      <c r="P1665" s="37"/>
      <c r="Q1665" s="37"/>
      <c r="R1665" s="37"/>
      <c r="S1665" s="37"/>
      <c r="T1665" s="37"/>
      <c r="U1665" s="37"/>
      <c r="V1665" s="37"/>
      <c r="W1665" s="37"/>
      <c r="X1665" s="37"/>
      <c r="Y1665" s="37"/>
      <c r="Z1665" s="37"/>
      <c r="AA1665" s="37"/>
      <c r="AB1665" s="37"/>
      <c r="AC1665" s="37"/>
      <c r="AD1665" s="37"/>
      <c r="AE1665" s="37"/>
      <c r="AF1665" s="37"/>
      <c r="AG1665" s="37"/>
      <c r="AH1665" s="37"/>
    </row>
    <row r="1666" spans="1:34">
      <c r="A1666" s="37"/>
      <c r="B1666" s="37"/>
      <c r="C1666" s="37"/>
      <c r="D1666" s="37"/>
      <c r="E1666" s="37"/>
      <c r="F1666" s="37"/>
      <c r="G1666" s="37"/>
      <c r="H1666" s="37"/>
      <c r="I1666" s="37"/>
      <c r="J1666" s="37"/>
      <c r="K1666" s="629"/>
      <c r="L1666" s="37"/>
      <c r="M1666" s="37"/>
      <c r="N1666" s="37"/>
      <c r="O1666" s="37"/>
      <c r="P1666" s="37"/>
      <c r="Q1666" s="37"/>
      <c r="R1666" s="37"/>
      <c r="S1666" s="37"/>
      <c r="T1666" s="37"/>
      <c r="U1666" s="37"/>
      <c r="V1666" s="37"/>
      <c r="W1666" s="37"/>
      <c r="X1666" s="37"/>
      <c r="Y1666" s="37"/>
      <c r="Z1666" s="37"/>
      <c r="AA1666" s="37"/>
      <c r="AB1666" s="37"/>
      <c r="AC1666" s="37"/>
      <c r="AD1666" s="37"/>
      <c r="AE1666" s="37"/>
      <c r="AF1666" s="37"/>
      <c r="AG1666" s="37"/>
      <c r="AH1666" s="37"/>
    </row>
    <row r="1667" spans="1:34">
      <c r="A1667" s="37"/>
      <c r="B1667" s="37"/>
      <c r="C1667" s="37"/>
      <c r="D1667" s="37"/>
      <c r="E1667" s="37"/>
      <c r="F1667" s="37"/>
      <c r="G1667" s="37"/>
      <c r="H1667" s="37"/>
      <c r="I1667" s="37"/>
      <c r="J1667" s="37"/>
      <c r="K1667" s="629"/>
      <c r="L1667" s="37"/>
      <c r="M1667" s="37"/>
      <c r="N1667" s="37"/>
      <c r="O1667" s="37"/>
      <c r="P1667" s="37"/>
      <c r="Q1667" s="37"/>
      <c r="R1667" s="37"/>
      <c r="S1667" s="37"/>
      <c r="T1667" s="37"/>
      <c r="U1667" s="37"/>
      <c r="V1667" s="37"/>
      <c r="W1667" s="37"/>
      <c r="X1667" s="37"/>
      <c r="Y1667" s="37"/>
      <c r="Z1667" s="37"/>
      <c r="AA1667" s="37"/>
      <c r="AB1667" s="37"/>
      <c r="AC1667" s="37"/>
      <c r="AD1667" s="37"/>
      <c r="AE1667" s="37"/>
      <c r="AF1667" s="37"/>
      <c r="AG1667" s="37"/>
      <c r="AH1667" s="37"/>
    </row>
    <row r="1668" spans="1:34">
      <c r="A1668" s="37"/>
      <c r="B1668" s="37"/>
      <c r="C1668" s="37"/>
      <c r="D1668" s="37"/>
      <c r="E1668" s="37"/>
      <c r="F1668" s="37"/>
      <c r="G1668" s="37"/>
      <c r="H1668" s="37"/>
      <c r="I1668" s="37"/>
      <c r="J1668" s="37"/>
      <c r="K1668" s="629"/>
      <c r="L1668" s="37"/>
      <c r="M1668" s="37"/>
      <c r="N1668" s="37"/>
      <c r="O1668" s="37"/>
      <c r="P1668" s="37"/>
      <c r="Q1668" s="37"/>
      <c r="R1668" s="37"/>
      <c r="S1668" s="37"/>
      <c r="T1668" s="37"/>
      <c r="U1668" s="37"/>
      <c r="V1668" s="37"/>
      <c r="W1668" s="37"/>
      <c r="X1668" s="37"/>
      <c r="Y1668" s="37"/>
      <c r="Z1668" s="37"/>
      <c r="AA1668" s="37"/>
      <c r="AB1668" s="37"/>
      <c r="AC1668" s="37"/>
      <c r="AD1668" s="37"/>
      <c r="AE1668" s="37"/>
      <c r="AF1668" s="37"/>
      <c r="AG1668" s="37"/>
      <c r="AH1668" s="37"/>
    </row>
    <row r="1669" spans="1:34">
      <c r="A1669" s="37"/>
      <c r="B1669" s="37"/>
      <c r="C1669" s="37"/>
      <c r="D1669" s="37"/>
      <c r="E1669" s="37"/>
      <c r="F1669" s="37"/>
      <c r="G1669" s="37"/>
      <c r="H1669" s="37"/>
      <c r="I1669" s="37"/>
      <c r="J1669" s="37"/>
      <c r="K1669" s="629"/>
      <c r="L1669" s="37"/>
      <c r="M1669" s="37"/>
      <c r="N1669" s="37"/>
      <c r="O1669" s="37"/>
      <c r="P1669" s="37"/>
      <c r="Q1669" s="37"/>
      <c r="R1669" s="37"/>
      <c r="S1669" s="37"/>
      <c r="T1669" s="37"/>
      <c r="U1669" s="37"/>
      <c r="V1669" s="37"/>
      <c r="W1669" s="37"/>
      <c r="X1669" s="37"/>
      <c r="Y1669" s="37"/>
      <c r="Z1669" s="37"/>
      <c r="AA1669" s="37"/>
      <c r="AB1669" s="37"/>
      <c r="AC1669" s="37"/>
      <c r="AD1669" s="37"/>
      <c r="AE1669" s="37"/>
      <c r="AF1669" s="37"/>
      <c r="AG1669" s="37"/>
      <c r="AH1669" s="37"/>
    </row>
    <row r="1670" spans="1:34">
      <c r="A1670" s="37"/>
      <c r="B1670" s="37"/>
      <c r="C1670" s="37"/>
      <c r="D1670" s="37"/>
      <c r="E1670" s="37"/>
      <c r="F1670" s="37"/>
      <c r="G1670" s="37"/>
      <c r="H1670" s="37"/>
      <c r="I1670" s="37"/>
      <c r="J1670" s="37"/>
      <c r="K1670" s="629"/>
      <c r="L1670" s="37"/>
      <c r="M1670" s="37"/>
      <c r="N1670" s="37"/>
      <c r="O1670" s="37"/>
      <c r="P1670" s="37"/>
      <c r="Q1670" s="37"/>
      <c r="R1670" s="37"/>
      <c r="S1670" s="37"/>
      <c r="T1670" s="37"/>
      <c r="U1670" s="37"/>
      <c r="V1670" s="37"/>
      <c r="W1670" s="37"/>
      <c r="X1670" s="37"/>
      <c r="Y1670" s="37"/>
      <c r="Z1670" s="37"/>
      <c r="AA1670" s="37"/>
      <c r="AB1670" s="37"/>
      <c r="AC1670" s="37"/>
      <c r="AD1670" s="37"/>
      <c r="AE1670" s="37"/>
      <c r="AF1670" s="37"/>
      <c r="AG1670" s="37"/>
      <c r="AH1670" s="37"/>
    </row>
    <row r="1671" spans="1:34">
      <c r="A1671" s="37"/>
      <c r="B1671" s="37"/>
      <c r="C1671" s="37"/>
      <c r="D1671" s="37"/>
      <c r="E1671" s="37"/>
      <c r="F1671" s="37"/>
      <c r="G1671" s="37"/>
      <c r="H1671" s="37"/>
      <c r="I1671" s="37"/>
      <c r="J1671" s="37"/>
      <c r="K1671" s="629"/>
      <c r="L1671" s="37"/>
      <c r="M1671" s="37"/>
      <c r="N1671" s="37"/>
      <c r="O1671" s="37"/>
      <c r="P1671" s="37"/>
      <c r="Q1671" s="37"/>
      <c r="R1671" s="37"/>
      <c r="S1671" s="37"/>
      <c r="T1671" s="37"/>
      <c r="U1671" s="37"/>
      <c r="V1671" s="37"/>
      <c r="W1671" s="37"/>
      <c r="X1671" s="37"/>
      <c r="Y1671" s="37"/>
      <c r="Z1671" s="37"/>
      <c r="AA1671" s="37"/>
      <c r="AB1671" s="37"/>
      <c r="AC1671" s="37"/>
      <c r="AD1671" s="37"/>
      <c r="AE1671" s="37"/>
      <c r="AF1671" s="37"/>
      <c r="AG1671" s="37"/>
      <c r="AH1671" s="37"/>
    </row>
    <row r="1672" spans="1:34">
      <c r="A1672" s="37"/>
      <c r="B1672" s="37"/>
      <c r="C1672" s="37"/>
      <c r="D1672" s="37"/>
      <c r="E1672" s="37"/>
      <c r="F1672" s="37"/>
      <c r="G1672" s="37"/>
      <c r="H1672" s="37"/>
      <c r="I1672" s="37"/>
      <c r="J1672" s="37"/>
      <c r="K1672" s="629"/>
      <c r="L1672" s="37"/>
      <c r="M1672" s="37"/>
      <c r="N1672" s="37"/>
      <c r="O1672" s="37"/>
      <c r="P1672" s="37"/>
      <c r="Q1672" s="37"/>
      <c r="R1672" s="37"/>
      <c r="S1672" s="37"/>
      <c r="T1672" s="37"/>
      <c r="U1672" s="37"/>
      <c r="V1672" s="37"/>
      <c r="W1672" s="37"/>
      <c r="X1672" s="37"/>
      <c r="Y1672" s="37"/>
      <c r="Z1672" s="37"/>
      <c r="AA1672" s="37"/>
      <c r="AB1672" s="37"/>
      <c r="AC1672" s="37"/>
      <c r="AD1672" s="37"/>
      <c r="AE1672" s="37"/>
      <c r="AF1672" s="37"/>
      <c r="AG1672" s="37"/>
      <c r="AH1672" s="37"/>
    </row>
    <row r="1673" spans="1:34">
      <c r="A1673" s="37"/>
      <c r="B1673" s="37"/>
      <c r="C1673" s="37"/>
      <c r="D1673" s="37"/>
      <c r="E1673" s="37"/>
      <c r="F1673" s="37"/>
      <c r="G1673" s="37"/>
      <c r="H1673" s="37"/>
      <c r="I1673" s="37"/>
      <c r="J1673" s="37"/>
      <c r="K1673" s="629"/>
      <c r="L1673" s="37"/>
      <c r="M1673" s="37"/>
      <c r="N1673" s="37"/>
      <c r="O1673" s="37"/>
      <c r="P1673" s="37"/>
      <c r="Q1673" s="37"/>
      <c r="R1673" s="37"/>
      <c r="S1673" s="37"/>
      <c r="T1673" s="37"/>
      <c r="U1673" s="37"/>
      <c r="V1673" s="37"/>
      <c r="W1673" s="37"/>
      <c r="X1673" s="37"/>
      <c r="Y1673" s="37"/>
      <c r="Z1673" s="37"/>
      <c r="AA1673" s="37"/>
      <c r="AB1673" s="37"/>
      <c r="AC1673" s="37"/>
      <c r="AD1673" s="37"/>
      <c r="AE1673" s="37"/>
      <c r="AF1673" s="37"/>
      <c r="AG1673" s="37"/>
      <c r="AH1673" s="37"/>
    </row>
    <row r="1674" spans="1:34">
      <c r="A1674" s="37"/>
      <c r="B1674" s="37"/>
      <c r="C1674" s="37"/>
      <c r="D1674" s="37"/>
      <c r="E1674" s="37"/>
      <c r="F1674" s="37"/>
      <c r="G1674" s="37"/>
      <c r="H1674" s="37"/>
      <c r="I1674" s="37"/>
      <c r="J1674" s="37"/>
      <c r="K1674" s="629"/>
      <c r="L1674" s="37"/>
      <c r="M1674" s="37"/>
      <c r="N1674" s="37"/>
      <c r="O1674" s="37"/>
      <c r="P1674" s="37"/>
      <c r="Q1674" s="37"/>
      <c r="R1674" s="37"/>
      <c r="S1674" s="37"/>
      <c r="T1674" s="37"/>
      <c r="U1674" s="37"/>
      <c r="V1674" s="37"/>
      <c r="W1674" s="37"/>
      <c r="X1674" s="37"/>
      <c r="Y1674" s="37"/>
      <c r="Z1674" s="37"/>
      <c r="AA1674" s="37"/>
      <c r="AB1674" s="37"/>
      <c r="AC1674" s="37"/>
      <c r="AD1674" s="37"/>
      <c r="AE1674" s="37"/>
      <c r="AF1674" s="37"/>
      <c r="AG1674" s="37"/>
      <c r="AH1674" s="37"/>
    </row>
    <row r="1675" spans="1:34">
      <c r="A1675" s="37"/>
      <c r="B1675" s="37"/>
      <c r="C1675" s="37"/>
      <c r="D1675" s="37"/>
      <c r="E1675" s="37"/>
      <c r="F1675" s="37"/>
      <c r="G1675" s="37"/>
      <c r="H1675" s="37"/>
      <c r="I1675" s="37"/>
      <c r="J1675" s="37"/>
      <c r="K1675" s="629"/>
      <c r="L1675" s="37"/>
      <c r="M1675" s="37"/>
      <c r="N1675" s="37"/>
      <c r="O1675" s="37"/>
      <c r="P1675" s="37"/>
      <c r="Q1675" s="37"/>
      <c r="R1675" s="37"/>
      <c r="S1675" s="37"/>
      <c r="T1675" s="37"/>
      <c r="U1675" s="37"/>
      <c r="V1675" s="37"/>
      <c r="W1675" s="37"/>
      <c r="X1675" s="37"/>
      <c r="Y1675" s="37"/>
      <c r="Z1675" s="37"/>
      <c r="AA1675" s="37"/>
      <c r="AB1675" s="37"/>
      <c r="AC1675" s="37"/>
      <c r="AD1675" s="37"/>
      <c r="AE1675" s="37"/>
      <c r="AF1675" s="37"/>
      <c r="AG1675" s="37"/>
      <c r="AH1675" s="37"/>
    </row>
    <row r="1676" spans="1:34">
      <c r="A1676" s="37"/>
      <c r="B1676" s="37"/>
      <c r="C1676" s="37"/>
      <c r="D1676" s="37"/>
      <c r="E1676" s="37"/>
      <c r="F1676" s="37"/>
      <c r="G1676" s="37"/>
      <c r="H1676" s="37"/>
      <c r="I1676" s="37"/>
      <c r="J1676" s="37"/>
      <c r="K1676" s="629"/>
      <c r="L1676" s="37"/>
      <c r="M1676" s="37"/>
      <c r="N1676" s="37"/>
      <c r="O1676" s="37"/>
      <c r="P1676" s="37"/>
      <c r="Q1676" s="37"/>
      <c r="R1676" s="37"/>
      <c r="S1676" s="37"/>
      <c r="T1676" s="37"/>
      <c r="U1676" s="37"/>
      <c r="V1676" s="37"/>
      <c r="W1676" s="37"/>
      <c r="X1676" s="37"/>
      <c r="Y1676" s="37"/>
      <c r="Z1676" s="37"/>
      <c r="AA1676" s="37"/>
      <c r="AB1676" s="37"/>
      <c r="AC1676" s="37"/>
      <c r="AD1676" s="37"/>
      <c r="AE1676" s="37"/>
      <c r="AF1676" s="37"/>
      <c r="AG1676" s="37"/>
      <c r="AH1676" s="37"/>
    </row>
    <row r="1677" spans="1:34">
      <c r="A1677" s="37"/>
      <c r="B1677" s="37"/>
      <c r="C1677" s="37"/>
      <c r="D1677" s="37"/>
      <c r="E1677" s="37"/>
      <c r="F1677" s="37"/>
      <c r="G1677" s="37"/>
      <c r="H1677" s="37"/>
      <c r="I1677" s="37"/>
      <c r="J1677" s="37"/>
      <c r="K1677" s="629"/>
      <c r="L1677" s="37"/>
      <c r="M1677" s="37"/>
      <c r="N1677" s="37"/>
      <c r="O1677" s="37"/>
      <c r="P1677" s="37"/>
      <c r="Q1677" s="37"/>
      <c r="R1677" s="37"/>
      <c r="S1677" s="37"/>
      <c r="T1677" s="37"/>
      <c r="U1677" s="37"/>
      <c r="V1677" s="37"/>
      <c r="W1677" s="37"/>
      <c r="X1677" s="37"/>
      <c r="Y1677" s="37"/>
      <c r="Z1677" s="37"/>
      <c r="AA1677" s="37"/>
      <c r="AB1677" s="37"/>
      <c r="AC1677" s="37"/>
      <c r="AD1677" s="37"/>
      <c r="AE1677" s="37"/>
      <c r="AF1677" s="37"/>
      <c r="AG1677" s="37"/>
      <c r="AH1677" s="37"/>
    </row>
    <row r="1678" spans="1:34">
      <c r="A1678" s="37"/>
      <c r="B1678" s="37"/>
      <c r="C1678" s="37"/>
      <c r="D1678" s="37"/>
      <c r="E1678" s="37"/>
      <c r="F1678" s="37"/>
      <c r="G1678" s="37"/>
      <c r="H1678" s="37"/>
      <c r="I1678" s="37"/>
      <c r="J1678" s="37"/>
      <c r="K1678" s="629"/>
      <c r="L1678" s="37"/>
      <c r="M1678" s="37"/>
      <c r="N1678" s="37"/>
      <c r="O1678" s="37"/>
      <c r="P1678" s="37"/>
      <c r="Q1678" s="37"/>
      <c r="R1678" s="37"/>
      <c r="S1678" s="37"/>
      <c r="T1678" s="37"/>
      <c r="U1678" s="37"/>
      <c r="V1678" s="37"/>
      <c r="W1678" s="37"/>
      <c r="X1678" s="37"/>
      <c r="Y1678" s="37"/>
      <c r="Z1678" s="37"/>
      <c r="AA1678" s="37"/>
      <c r="AB1678" s="37"/>
      <c r="AC1678" s="37"/>
      <c r="AD1678" s="37"/>
      <c r="AE1678" s="37"/>
      <c r="AF1678" s="37"/>
      <c r="AG1678" s="37"/>
      <c r="AH1678" s="37"/>
    </row>
    <row r="1679" spans="1:34">
      <c r="A1679" s="37"/>
      <c r="B1679" s="37"/>
      <c r="C1679" s="37"/>
      <c r="D1679" s="37"/>
      <c r="E1679" s="37"/>
      <c r="F1679" s="37"/>
      <c r="G1679" s="37"/>
      <c r="H1679" s="37"/>
      <c r="I1679" s="37"/>
      <c r="J1679" s="37"/>
      <c r="K1679" s="629"/>
      <c r="L1679" s="37"/>
      <c r="M1679" s="37"/>
      <c r="N1679" s="37"/>
      <c r="O1679" s="37"/>
      <c r="P1679" s="37"/>
      <c r="Q1679" s="37"/>
      <c r="R1679" s="37"/>
      <c r="S1679" s="37"/>
      <c r="T1679" s="37"/>
      <c r="U1679" s="37"/>
      <c r="V1679" s="37"/>
      <c r="W1679" s="37"/>
      <c r="X1679" s="37"/>
      <c r="Y1679" s="37"/>
      <c r="Z1679" s="37"/>
      <c r="AA1679" s="37"/>
      <c r="AB1679" s="37"/>
      <c r="AC1679" s="37"/>
      <c r="AD1679" s="37"/>
      <c r="AE1679" s="37"/>
      <c r="AF1679" s="37"/>
      <c r="AG1679" s="37"/>
      <c r="AH1679" s="37"/>
    </row>
    <row r="1680" spans="1:34">
      <c r="A1680" s="37"/>
      <c r="B1680" s="37"/>
      <c r="C1680" s="37"/>
      <c r="D1680" s="37"/>
      <c r="E1680" s="37"/>
      <c r="F1680" s="37"/>
      <c r="G1680" s="37"/>
      <c r="H1680" s="37"/>
      <c r="I1680" s="37"/>
      <c r="J1680" s="37"/>
      <c r="K1680" s="629"/>
      <c r="L1680" s="37"/>
      <c r="M1680" s="37"/>
      <c r="N1680" s="37"/>
      <c r="O1680" s="37"/>
      <c r="P1680" s="37"/>
      <c r="Q1680" s="37"/>
      <c r="R1680" s="37"/>
      <c r="S1680" s="37"/>
      <c r="T1680" s="37"/>
      <c r="U1680" s="37"/>
      <c r="V1680" s="37"/>
      <c r="W1680" s="37"/>
      <c r="X1680" s="37"/>
      <c r="Y1680" s="37"/>
      <c r="Z1680" s="37"/>
      <c r="AA1680" s="37"/>
      <c r="AB1680" s="37"/>
      <c r="AC1680" s="37"/>
      <c r="AD1680" s="37"/>
      <c r="AE1680" s="37"/>
      <c r="AF1680" s="37"/>
      <c r="AG1680" s="37"/>
      <c r="AH1680" s="37"/>
    </row>
    <row r="1681" spans="1:34">
      <c r="A1681" s="37"/>
      <c r="B1681" s="37"/>
      <c r="C1681" s="37"/>
      <c r="D1681" s="37"/>
      <c r="E1681" s="37"/>
      <c r="F1681" s="37"/>
      <c r="G1681" s="37"/>
      <c r="H1681" s="37"/>
      <c r="I1681" s="37"/>
      <c r="J1681" s="37"/>
      <c r="K1681" s="629"/>
      <c r="L1681" s="37"/>
      <c r="M1681" s="37"/>
      <c r="N1681" s="37"/>
      <c r="O1681" s="37"/>
      <c r="P1681" s="37"/>
      <c r="Q1681" s="37"/>
      <c r="R1681" s="37"/>
      <c r="S1681" s="37"/>
      <c r="T1681" s="37"/>
      <c r="U1681" s="37"/>
      <c r="V1681" s="37"/>
      <c r="W1681" s="37"/>
      <c r="X1681" s="37"/>
      <c r="Y1681" s="37"/>
      <c r="Z1681" s="37"/>
      <c r="AA1681" s="37"/>
      <c r="AB1681" s="37"/>
      <c r="AC1681" s="37"/>
      <c r="AD1681" s="37"/>
      <c r="AE1681" s="37"/>
      <c r="AF1681" s="37"/>
      <c r="AG1681" s="37"/>
      <c r="AH1681" s="37"/>
    </row>
    <row r="1682" spans="1:34">
      <c r="A1682" s="37"/>
      <c r="B1682" s="37"/>
      <c r="C1682" s="37"/>
      <c r="D1682" s="37"/>
      <c r="E1682" s="37"/>
      <c r="F1682" s="37"/>
      <c r="G1682" s="37"/>
      <c r="H1682" s="37"/>
      <c r="I1682" s="37"/>
      <c r="J1682" s="37"/>
      <c r="K1682" s="629"/>
      <c r="L1682" s="37"/>
      <c r="M1682" s="37"/>
      <c r="N1682" s="37"/>
      <c r="O1682" s="37"/>
      <c r="P1682" s="37"/>
      <c r="Q1682" s="37"/>
      <c r="R1682" s="37"/>
      <c r="S1682" s="37"/>
      <c r="T1682" s="37"/>
      <c r="U1682" s="37"/>
      <c r="V1682" s="37"/>
      <c r="W1682" s="37"/>
      <c r="X1682" s="37"/>
      <c r="Y1682" s="37"/>
      <c r="Z1682" s="37"/>
      <c r="AA1682" s="37"/>
      <c r="AB1682" s="37"/>
      <c r="AC1682" s="37"/>
      <c r="AD1682" s="37"/>
      <c r="AE1682" s="37"/>
      <c r="AF1682" s="37"/>
      <c r="AG1682" s="37"/>
      <c r="AH1682" s="37"/>
    </row>
    <row r="1683" spans="1:34">
      <c r="A1683" s="37"/>
      <c r="B1683" s="37"/>
      <c r="C1683" s="37"/>
      <c r="D1683" s="37"/>
      <c r="E1683" s="37"/>
      <c r="F1683" s="37"/>
      <c r="G1683" s="37"/>
      <c r="H1683" s="37"/>
      <c r="I1683" s="37"/>
      <c r="J1683" s="37"/>
      <c r="K1683" s="629"/>
      <c r="L1683" s="37"/>
      <c r="M1683" s="37"/>
      <c r="N1683" s="37"/>
      <c r="O1683" s="37"/>
      <c r="P1683" s="37"/>
      <c r="Q1683" s="37"/>
      <c r="R1683" s="37"/>
      <c r="S1683" s="37"/>
      <c r="T1683" s="37"/>
      <c r="U1683" s="37"/>
      <c r="V1683" s="37"/>
      <c r="W1683" s="37"/>
      <c r="X1683" s="37"/>
      <c r="Y1683" s="37"/>
      <c r="Z1683" s="37"/>
      <c r="AA1683" s="37"/>
      <c r="AB1683" s="37"/>
      <c r="AC1683" s="37"/>
      <c r="AD1683" s="37"/>
      <c r="AE1683" s="37"/>
      <c r="AF1683" s="37"/>
      <c r="AG1683" s="37"/>
      <c r="AH1683" s="37"/>
    </row>
    <row r="1684" spans="1:34">
      <c r="A1684" s="37"/>
      <c r="B1684" s="37"/>
      <c r="C1684" s="37"/>
      <c r="D1684" s="37"/>
      <c r="E1684" s="37"/>
      <c r="F1684" s="37"/>
      <c r="G1684" s="37"/>
      <c r="H1684" s="37"/>
      <c r="I1684" s="37"/>
      <c r="J1684" s="37"/>
      <c r="K1684" s="629"/>
      <c r="L1684" s="37"/>
      <c r="M1684" s="37"/>
      <c r="N1684" s="37"/>
      <c r="O1684" s="37"/>
      <c r="P1684" s="37"/>
      <c r="Q1684" s="37"/>
      <c r="R1684" s="37"/>
      <c r="S1684" s="37"/>
      <c r="T1684" s="37"/>
      <c r="U1684" s="37"/>
      <c r="V1684" s="37"/>
      <c r="W1684" s="37"/>
      <c r="X1684" s="37"/>
      <c r="Y1684" s="37"/>
      <c r="Z1684" s="37"/>
      <c r="AA1684" s="37"/>
      <c r="AB1684" s="37"/>
      <c r="AC1684" s="37"/>
      <c r="AD1684" s="37"/>
      <c r="AE1684" s="37"/>
      <c r="AF1684" s="37"/>
      <c r="AG1684" s="37"/>
      <c r="AH1684" s="37"/>
    </row>
    <row r="1685" spans="1:34">
      <c r="A1685" s="37"/>
      <c r="B1685" s="37"/>
      <c r="C1685" s="37"/>
      <c r="D1685" s="37"/>
      <c r="E1685" s="37"/>
      <c r="F1685" s="37"/>
      <c r="G1685" s="37"/>
      <c r="H1685" s="37"/>
      <c r="I1685" s="37"/>
      <c r="J1685" s="37"/>
      <c r="K1685" s="629"/>
      <c r="L1685" s="37"/>
      <c r="M1685" s="37"/>
      <c r="N1685" s="37"/>
      <c r="O1685" s="37"/>
      <c r="P1685" s="37"/>
      <c r="Q1685" s="37"/>
      <c r="R1685" s="37"/>
      <c r="S1685" s="37"/>
      <c r="T1685" s="37"/>
      <c r="U1685" s="37"/>
      <c r="V1685" s="37"/>
      <c r="W1685" s="37"/>
      <c r="X1685" s="37"/>
      <c r="Y1685" s="37"/>
      <c r="Z1685" s="37"/>
      <c r="AA1685" s="37"/>
      <c r="AB1685" s="37"/>
      <c r="AC1685" s="37"/>
      <c r="AD1685" s="37"/>
      <c r="AE1685" s="37"/>
      <c r="AF1685" s="37"/>
      <c r="AG1685" s="37"/>
      <c r="AH1685" s="37"/>
    </row>
    <row r="1686" spans="1:34">
      <c r="A1686" s="37"/>
      <c r="B1686" s="37"/>
      <c r="C1686" s="37"/>
      <c r="D1686" s="37"/>
      <c r="E1686" s="37"/>
      <c r="F1686" s="37"/>
      <c r="G1686" s="37"/>
      <c r="H1686" s="37"/>
      <c r="I1686" s="37"/>
      <c r="J1686" s="37"/>
      <c r="K1686" s="629"/>
      <c r="L1686" s="37"/>
      <c r="M1686" s="37"/>
      <c r="N1686" s="37"/>
      <c r="O1686" s="37"/>
      <c r="P1686" s="37"/>
      <c r="Q1686" s="37"/>
      <c r="R1686" s="37"/>
      <c r="S1686" s="37"/>
      <c r="T1686" s="37"/>
      <c r="U1686" s="37"/>
      <c r="V1686" s="37"/>
      <c r="W1686" s="37"/>
      <c r="X1686" s="37"/>
      <c r="Y1686" s="37"/>
      <c r="Z1686" s="37"/>
      <c r="AA1686" s="37"/>
      <c r="AB1686" s="37"/>
      <c r="AC1686" s="37"/>
      <c r="AD1686" s="37"/>
      <c r="AE1686" s="37"/>
      <c r="AF1686" s="37"/>
      <c r="AG1686" s="37"/>
      <c r="AH1686" s="37"/>
    </row>
    <row r="1687" spans="1:34">
      <c r="A1687" s="37"/>
      <c r="B1687" s="37"/>
      <c r="C1687" s="37"/>
      <c r="D1687" s="37"/>
      <c r="E1687" s="37"/>
      <c r="F1687" s="37"/>
      <c r="G1687" s="37"/>
      <c r="H1687" s="37"/>
      <c r="I1687" s="37"/>
      <c r="J1687" s="37"/>
      <c r="K1687" s="629"/>
      <c r="L1687" s="37"/>
      <c r="M1687" s="37"/>
      <c r="N1687" s="37"/>
      <c r="O1687" s="37"/>
      <c r="P1687" s="37"/>
      <c r="Q1687" s="37"/>
      <c r="R1687" s="37"/>
      <c r="S1687" s="37"/>
      <c r="T1687" s="37"/>
      <c r="U1687" s="37"/>
      <c r="V1687" s="37"/>
      <c r="W1687" s="37"/>
      <c r="X1687" s="37"/>
      <c r="Y1687" s="37"/>
      <c r="Z1687" s="37"/>
      <c r="AA1687" s="37"/>
      <c r="AB1687" s="37"/>
      <c r="AC1687" s="37"/>
      <c r="AD1687" s="37"/>
      <c r="AE1687" s="37"/>
      <c r="AF1687" s="37"/>
      <c r="AG1687" s="37"/>
      <c r="AH1687" s="37"/>
    </row>
    <row r="1688" spans="1:34">
      <c r="A1688" s="37"/>
      <c r="B1688" s="37"/>
      <c r="C1688" s="37"/>
      <c r="D1688" s="37"/>
      <c r="E1688" s="37"/>
      <c r="F1688" s="37"/>
      <c r="G1688" s="37"/>
      <c r="H1688" s="37"/>
      <c r="I1688" s="37"/>
      <c r="J1688" s="37"/>
      <c r="K1688" s="629"/>
      <c r="L1688" s="37"/>
      <c r="M1688" s="37"/>
      <c r="N1688" s="37"/>
      <c r="O1688" s="37"/>
      <c r="P1688" s="37"/>
      <c r="Q1688" s="37"/>
      <c r="R1688" s="37"/>
      <c r="S1688" s="37"/>
      <c r="T1688" s="37"/>
      <c r="U1688" s="37"/>
      <c r="V1688" s="37"/>
      <c r="W1688" s="37"/>
      <c r="X1688" s="37"/>
      <c r="Y1688" s="37"/>
      <c r="Z1688" s="37"/>
      <c r="AA1688" s="37"/>
      <c r="AB1688" s="37"/>
      <c r="AC1688" s="37"/>
      <c r="AD1688" s="37"/>
      <c r="AE1688" s="37"/>
      <c r="AF1688" s="37"/>
      <c r="AG1688" s="37"/>
      <c r="AH1688" s="37"/>
    </row>
    <row r="1689" spans="1:34">
      <c r="A1689" s="37"/>
      <c r="B1689" s="37"/>
      <c r="C1689" s="37"/>
      <c r="D1689" s="37"/>
      <c r="E1689" s="37"/>
      <c r="F1689" s="37"/>
      <c r="G1689" s="37"/>
      <c r="H1689" s="37"/>
      <c r="I1689" s="37"/>
      <c r="J1689" s="37"/>
      <c r="K1689" s="629"/>
      <c r="L1689" s="37"/>
      <c r="M1689" s="37"/>
      <c r="N1689" s="37"/>
      <c r="O1689" s="37"/>
      <c r="P1689" s="37"/>
      <c r="Q1689" s="37"/>
      <c r="R1689" s="37"/>
      <c r="S1689" s="37"/>
      <c r="T1689" s="37"/>
      <c r="U1689" s="37"/>
      <c r="V1689" s="37"/>
      <c r="W1689" s="37"/>
      <c r="X1689" s="37"/>
      <c r="Y1689" s="37"/>
      <c r="Z1689" s="37"/>
      <c r="AA1689" s="37"/>
      <c r="AB1689" s="37"/>
      <c r="AC1689" s="37"/>
      <c r="AD1689" s="37"/>
      <c r="AE1689" s="37"/>
      <c r="AF1689" s="37"/>
      <c r="AG1689" s="37"/>
      <c r="AH1689" s="37"/>
    </row>
    <row r="1690" spans="1:34">
      <c r="A1690" s="37"/>
      <c r="B1690" s="37"/>
      <c r="C1690" s="37"/>
      <c r="D1690" s="37"/>
      <c r="E1690" s="37"/>
      <c r="F1690" s="37"/>
      <c r="G1690" s="37"/>
      <c r="H1690" s="37"/>
      <c r="I1690" s="37"/>
      <c r="J1690" s="37"/>
      <c r="K1690" s="629"/>
      <c r="L1690" s="37"/>
      <c r="M1690" s="37"/>
      <c r="N1690" s="37"/>
      <c r="O1690" s="37"/>
      <c r="P1690" s="37"/>
      <c r="Q1690" s="37"/>
      <c r="R1690" s="37"/>
      <c r="S1690" s="37"/>
      <c r="T1690" s="37"/>
      <c r="U1690" s="37"/>
      <c r="V1690" s="37"/>
      <c r="W1690" s="37"/>
      <c r="X1690" s="37"/>
      <c r="Y1690" s="37"/>
      <c r="Z1690" s="37"/>
      <c r="AA1690" s="37"/>
      <c r="AB1690" s="37"/>
      <c r="AC1690" s="37"/>
      <c r="AD1690" s="37"/>
      <c r="AE1690" s="37"/>
      <c r="AF1690" s="37"/>
      <c r="AG1690" s="37"/>
      <c r="AH1690" s="37"/>
    </row>
    <row r="1691" spans="1:34">
      <c r="A1691" s="37"/>
      <c r="B1691" s="37"/>
      <c r="C1691" s="37"/>
      <c r="D1691" s="37"/>
      <c r="E1691" s="37"/>
      <c r="F1691" s="37"/>
      <c r="G1691" s="37"/>
      <c r="H1691" s="37"/>
      <c r="I1691" s="37"/>
      <c r="J1691" s="37"/>
      <c r="K1691" s="629"/>
      <c r="L1691" s="37"/>
      <c r="M1691" s="37"/>
      <c r="N1691" s="37"/>
      <c r="O1691" s="37"/>
      <c r="P1691" s="37"/>
      <c r="Q1691" s="37"/>
      <c r="R1691" s="37"/>
      <c r="S1691" s="37"/>
      <c r="T1691" s="37"/>
      <c r="U1691" s="37"/>
      <c r="V1691" s="37"/>
      <c r="W1691" s="37"/>
      <c r="X1691" s="37"/>
      <c r="Y1691" s="37"/>
      <c r="Z1691" s="37"/>
      <c r="AA1691" s="37"/>
      <c r="AB1691" s="37"/>
      <c r="AC1691" s="37"/>
      <c r="AD1691" s="37"/>
      <c r="AE1691" s="37"/>
      <c r="AF1691" s="37"/>
      <c r="AG1691" s="37"/>
      <c r="AH1691" s="37"/>
    </row>
    <row r="1692" spans="1:34">
      <c r="A1692" s="37"/>
      <c r="B1692" s="37"/>
      <c r="C1692" s="37"/>
      <c r="D1692" s="37"/>
      <c r="E1692" s="37"/>
      <c r="F1692" s="37"/>
      <c r="G1692" s="37"/>
      <c r="H1692" s="37"/>
      <c r="I1692" s="37"/>
      <c r="J1692" s="37"/>
      <c r="K1692" s="629"/>
      <c r="L1692" s="37"/>
      <c r="M1692" s="37"/>
      <c r="N1692" s="37"/>
      <c r="O1692" s="37"/>
      <c r="P1692" s="37"/>
      <c r="Q1692" s="37"/>
      <c r="R1692" s="37"/>
      <c r="S1692" s="37"/>
      <c r="T1692" s="37"/>
      <c r="U1692" s="37"/>
      <c r="V1692" s="37"/>
      <c r="W1692" s="37"/>
      <c r="X1692" s="37"/>
      <c r="Y1692" s="37"/>
      <c r="Z1692" s="37"/>
      <c r="AA1692" s="37"/>
      <c r="AB1692" s="37"/>
      <c r="AC1692" s="37"/>
      <c r="AD1692" s="37"/>
      <c r="AE1692" s="37"/>
      <c r="AF1692" s="37"/>
      <c r="AG1692" s="37"/>
      <c r="AH1692" s="37"/>
    </row>
    <row r="1693" spans="1:34">
      <c r="A1693" s="37"/>
      <c r="B1693" s="37"/>
      <c r="C1693" s="37"/>
      <c r="D1693" s="37"/>
      <c r="E1693" s="37"/>
      <c r="F1693" s="37"/>
      <c r="G1693" s="37"/>
      <c r="H1693" s="37"/>
      <c r="I1693" s="37"/>
      <c r="J1693" s="37"/>
      <c r="K1693" s="629"/>
      <c r="L1693" s="37"/>
      <c r="M1693" s="37"/>
      <c r="N1693" s="37"/>
      <c r="O1693" s="37"/>
      <c r="P1693" s="37"/>
      <c r="Q1693" s="37"/>
      <c r="R1693" s="37"/>
      <c r="S1693" s="37"/>
      <c r="T1693" s="37"/>
      <c r="U1693" s="37"/>
      <c r="V1693" s="37"/>
      <c r="W1693" s="37"/>
      <c r="X1693" s="37"/>
      <c r="Y1693" s="37"/>
      <c r="Z1693" s="37"/>
      <c r="AA1693" s="37"/>
      <c r="AB1693" s="37"/>
      <c r="AC1693" s="37"/>
      <c r="AD1693" s="37"/>
      <c r="AE1693" s="37"/>
      <c r="AF1693" s="37"/>
      <c r="AG1693" s="37"/>
      <c r="AH1693" s="37"/>
    </row>
    <row r="1694" spans="1:34">
      <c r="A1694" s="37"/>
      <c r="B1694" s="37"/>
      <c r="C1694" s="37"/>
      <c r="D1694" s="37"/>
      <c r="E1694" s="37"/>
      <c r="F1694" s="37"/>
      <c r="G1694" s="37"/>
      <c r="H1694" s="37"/>
      <c r="I1694" s="37"/>
      <c r="J1694" s="37"/>
      <c r="K1694" s="629"/>
      <c r="L1694" s="37"/>
      <c r="M1694" s="37"/>
      <c r="N1694" s="37"/>
      <c r="O1694" s="37"/>
      <c r="P1694" s="37"/>
      <c r="Q1694" s="37"/>
      <c r="R1694" s="37"/>
      <c r="S1694" s="37"/>
      <c r="T1694" s="37"/>
      <c r="U1694" s="37"/>
      <c r="V1694" s="37"/>
      <c r="W1694" s="37"/>
      <c r="X1694" s="37"/>
      <c r="Y1694" s="37"/>
      <c r="Z1694" s="37"/>
      <c r="AA1694" s="37"/>
      <c r="AB1694" s="37"/>
      <c r="AC1694" s="37"/>
      <c r="AD1694" s="37"/>
      <c r="AE1694" s="37"/>
      <c r="AF1694" s="37"/>
      <c r="AG1694" s="37"/>
      <c r="AH1694" s="37"/>
    </row>
    <row r="1695" spans="1:34">
      <c r="A1695" s="37"/>
      <c r="B1695" s="37"/>
      <c r="C1695" s="37"/>
      <c r="D1695" s="37"/>
      <c r="E1695" s="37"/>
      <c r="F1695" s="37"/>
      <c r="G1695" s="37"/>
      <c r="H1695" s="37"/>
      <c r="I1695" s="37"/>
      <c r="J1695" s="37"/>
      <c r="K1695" s="629"/>
      <c r="L1695" s="37"/>
      <c r="M1695" s="37"/>
      <c r="N1695" s="37"/>
      <c r="O1695" s="37"/>
      <c r="P1695" s="37"/>
      <c r="Q1695" s="37"/>
      <c r="R1695" s="37"/>
      <c r="S1695" s="37"/>
      <c r="T1695" s="37"/>
      <c r="U1695" s="37"/>
      <c r="V1695" s="37"/>
      <c r="W1695" s="37"/>
      <c r="X1695" s="37"/>
      <c r="Y1695" s="37"/>
      <c r="Z1695" s="37"/>
      <c r="AA1695" s="37"/>
      <c r="AB1695" s="37"/>
      <c r="AC1695" s="37"/>
      <c r="AD1695" s="37"/>
      <c r="AE1695" s="37"/>
      <c r="AF1695" s="37"/>
      <c r="AG1695" s="37"/>
      <c r="AH1695" s="37"/>
    </row>
    <row r="1696" spans="1:34">
      <c r="A1696" s="37"/>
      <c r="B1696" s="37"/>
      <c r="C1696" s="37"/>
      <c r="D1696" s="37"/>
      <c r="E1696" s="37"/>
      <c r="F1696" s="37"/>
      <c r="G1696" s="37"/>
      <c r="H1696" s="37"/>
      <c r="I1696" s="37"/>
      <c r="J1696" s="37"/>
      <c r="K1696" s="629"/>
      <c r="L1696" s="37"/>
      <c r="M1696" s="37"/>
      <c r="N1696" s="37"/>
      <c r="O1696" s="37"/>
      <c r="P1696" s="37"/>
      <c r="Q1696" s="37"/>
      <c r="R1696" s="37"/>
      <c r="S1696" s="37"/>
      <c r="T1696" s="37"/>
      <c r="U1696" s="37"/>
      <c r="V1696" s="37"/>
      <c r="W1696" s="37"/>
      <c r="X1696" s="37"/>
      <c r="Y1696" s="37"/>
      <c r="Z1696" s="37"/>
      <c r="AA1696" s="37"/>
      <c r="AB1696" s="37"/>
      <c r="AC1696" s="37"/>
      <c r="AD1696" s="37"/>
      <c r="AE1696" s="37"/>
      <c r="AF1696" s="37"/>
      <c r="AG1696" s="37"/>
      <c r="AH1696" s="37"/>
    </row>
    <row r="1697" spans="1:34">
      <c r="A1697" s="37"/>
      <c r="B1697" s="37"/>
      <c r="C1697" s="37"/>
      <c r="D1697" s="37"/>
      <c r="E1697" s="37"/>
      <c r="F1697" s="37"/>
      <c r="G1697" s="37"/>
      <c r="H1697" s="37"/>
      <c r="I1697" s="37"/>
      <c r="J1697" s="37"/>
      <c r="K1697" s="629"/>
      <c r="L1697" s="37"/>
      <c r="M1697" s="37"/>
      <c r="N1697" s="37"/>
      <c r="O1697" s="37"/>
      <c r="P1697" s="37"/>
      <c r="Q1697" s="37"/>
      <c r="R1697" s="37"/>
      <c r="S1697" s="37"/>
      <c r="T1697" s="37"/>
      <c r="U1697" s="37"/>
      <c r="V1697" s="37"/>
      <c r="W1697" s="37"/>
      <c r="X1697" s="37"/>
      <c r="Y1697" s="37"/>
      <c r="Z1697" s="37"/>
      <c r="AA1697" s="37"/>
      <c r="AB1697" s="37"/>
      <c r="AC1697" s="37"/>
      <c r="AD1697" s="37"/>
      <c r="AE1697" s="37"/>
      <c r="AF1697" s="37"/>
      <c r="AG1697" s="37"/>
      <c r="AH1697" s="37"/>
    </row>
    <row r="1698" spans="1:34">
      <c r="A1698" s="37"/>
      <c r="B1698" s="37"/>
      <c r="C1698" s="37"/>
      <c r="D1698" s="37"/>
      <c r="E1698" s="37"/>
      <c r="F1698" s="37"/>
      <c r="G1698" s="37"/>
      <c r="H1698" s="37"/>
      <c r="I1698" s="37"/>
      <c r="J1698" s="37"/>
      <c r="K1698" s="629"/>
      <c r="L1698" s="37"/>
      <c r="M1698" s="37"/>
      <c r="N1698" s="37"/>
      <c r="O1698" s="37"/>
      <c r="P1698" s="37"/>
      <c r="Q1698" s="37"/>
      <c r="R1698" s="37"/>
      <c r="S1698" s="37"/>
      <c r="T1698" s="37"/>
      <c r="U1698" s="37"/>
      <c r="V1698" s="37"/>
      <c r="W1698" s="37"/>
      <c r="X1698" s="37"/>
      <c r="Y1698" s="37"/>
      <c r="Z1698" s="37"/>
      <c r="AA1698" s="37"/>
      <c r="AB1698" s="37"/>
      <c r="AC1698" s="37"/>
      <c r="AD1698" s="37"/>
      <c r="AE1698" s="37"/>
      <c r="AF1698" s="37"/>
      <c r="AG1698" s="37"/>
      <c r="AH1698" s="37"/>
    </row>
    <row r="1699" spans="1:34">
      <c r="A1699" s="37"/>
      <c r="B1699" s="37"/>
      <c r="C1699" s="37"/>
      <c r="D1699" s="37"/>
      <c r="E1699" s="37"/>
      <c r="F1699" s="37"/>
      <c r="G1699" s="37"/>
      <c r="H1699" s="37"/>
      <c r="I1699" s="37"/>
      <c r="J1699" s="37"/>
      <c r="K1699" s="629"/>
      <c r="L1699" s="37"/>
      <c r="M1699" s="37"/>
      <c r="N1699" s="37"/>
      <c r="O1699" s="37"/>
      <c r="P1699" s="37"/>
      <c r="Q1699" s="37"/>
      <c r="R1699" s="37"/>
      <c r="S1699" s="37"/>
      <c r="T1699" s="37"/>
      <c r="U1699" s="37"/>
      <c r="V1699" s="37"/>
      <c r="W1699" s="37"/>
      <c r="X1699" s="37"/>
      <c r="Y1699" s="37"/>
      <c r="Z1699" s="37"/>
      <c r="AA1699" s="37"/>
      <c r="AB1699" s="37"/>
      <c r="AC1699" s="37"/>
      <c r="AD1699" s="37"/>
      <c r="AE1699" s="37"/>
      <c r="AF1699" s="37"/>
      <c r="AG1699" s="37"/>
      <c r="AH1699" s="37"/>
    </row>
    <row r="1700" spans="1:34">
      <c r="A1700" s="37"/>
      <c r="B1700" s="37"/>
      <c r="C1700" s="37"/>
      <c r="D1700" s="37"/>
      <c r="E1700" s="37"/>
      <c r="F1700" s="37"/>
      <c r="G1700" s="37"/>
      <c r="H1700" s="37"/>
      <c r="I1700" s="37"/>
      <c r="J1700" s="37"/>
      <c r="K1700" s="629"/>
      <c r="L1700" s="37"/>
      <c r="M1700" s="37"/>
      <c r="N1700" s="37"/>
      <c r="O1700" s="37"/>
      <c r="P1700" s="37"/>
      <c r="Q1700" s="37"/>
      <c r="R1700" s="37"/>
      <c r="S1700" s="37"/>
      <c r="T1700" s="37"/>
      <c r="U1700" s="37"/>
      <c r="V1700" s="37"/>
      <c r="W1700" s="37"/>
      <c r="X1700" s="37"/>
      <c r="Y1700" s="37"/>
      <c r="Z1700" s="37"/>
      <c r="AA1700" s="37"/>
      <c r="AB1700" s="37"/>
      <c r="AC1700" s="37"/>
      <c r="AD1700" s="37"/>
      <c r="AE1700" s="37"/>
      <c r="AF1700" s="37"/>
      <c r="AG1700" s="37"/>
      <c r="AH1700" s="37"/>
    </row>
    <row r="1701" spans="1:34">
      <c r="A1701" s="37"/>
      <c r="B1701" s="37"/>
      <c r="C1701" s="37"/>
      <c r="D1701" s="37"/>
      <c r="E1701" s="37"/>
      <c r="F1701" s="37"/>
      <c r="G1701" s="37"/>
      <c r="H1701" s="37"/>
      <c r="I1701" s="37"/>
      <c r="J1701" s="37"/>
      <c r="K1701" s="629"/>
      <c r="L1701" s="37"/>
      <c r="M1701" s="37"/>
      <c r="N1701" s="37"/>
      <c r="O1701" s="37"/>
      <c r="P1701" s="37"/>
      <c r="Q1701" s="37"/>
      <c r="R1701" s="37"/>
      <c r="S1701" s="37"/>
      <c r="T1701" s="37"/>
      <c r="U1701" s="37"/>
      <c r="V1701" s="37"/>
      <c r="W1701" s="37"/>
      <c r="X1701" s="37"/>
      <c r="Y1701" s="37"/>
      <c r="Z1701" s="37"/>
      <c r="AA1701" s="37"/>
      <c r="AB1701" s="37"/>
      <c r="AC1701" s="37"/>
      <c r="AD1701" s="37"/>
      <c r="AE1701" s="37"/>
      <c r="AF1701" s="37"/>
      <c r="AG1701" s="37"/>
      <c r="AH1701" s="37"/>
    </row>
    <row r="1702" spans="1:34">
      <c r="A1702" s="37"/>
      <c r="B1702" s="37"/>
      <c r="C1702" s="37"/>
      <c r="D1702" s="37"/>
      <c r="E1702" s="37"/>
      <c r="F1702" s="37"/>
      <c r="G1702" s="37"/>
      <c r="H1702" s="37"/>
      <c r="I1702" s="37"/>
      <c r="J1702" s="37"/>
      <c r="K1702" s="629"/>
      <c r="L1702" s="37"/>
      <c r="M1702" s="37"/>
      <c r="N1702" s="37"/>
      <c r="O1702" s="37"/>
      <c r="P1702" s="37"/>
      <c r="Q1702" s="37"/>
      <c r="R1702" s="37"/>
      <c r="S1702" s="37"/>
      <c r="T1702" s="37"/>
      <c r="U1702" s="37"/>
      <c r="V1702" s="37"/>
      <c r="W1702" s="37"/>
      <c r="X1702" s="37"/>
      <c r="Y1702" s="37"/>
      <c r="Z1702" s="37"/>
      <c r="AA1702" s="37"/>
      <c r="AB1702" s="37"/>
      <c r="AC1702" s="37"/>
      <c r="AD1702" s="37"/>
      <c r="AE1702" s="37"/>
      <c r="AF1702" s="37"/>
      <c r="AG1702" s="37"/>
      <c r="AH1702" s="37"/>
    </row>
    <row r="1703" spans="1:34">
      <c r="A1703" s="37"/>
      <c r="B1703" s="37"/>
      <c r="C1703" s="37"/>
      <c r="D1703" s="37"/>
      <c r="E1703" s="37"/>
      <c r="F1703" s="37"/>
      <c r="G1703" s="37"/>
      <c r="H1703" s="37"/>
      <c r="I1703" s="37"/>
      <c r="J1703" s="37"/>
      <c r="K1703" s="629"/>
      <c r="L1703" s="37"/>
      <c r="M1703" s="37"/>
      <c r="N1703" s="37"/>
      <c r="O1703" s="37"/>
      <c r="P1703" s="37"/>
      <c r="Q1703" s="37"/>
      <c r="R1703" s="37"/>
      <c r="S1703" s="37"/>
      <c r="T1703" s="37"/>
      <c r="U1703" s="37"/>
      <c r="V1703" s="37"/>
      <c r="W1703" s="37"/>
      <c r="X1703" s="37"/>
      <c r="Y1703" s="37"/>
      <c r="Z1703" s="37"/>
      <c r="AA1703" s="37"/>
      <c r="AB1703" s="37"/>
      <c r="AC1703" s="37"/>
      <c r="AD1703" s="37"/>
      <c r="AE1703" s="37"/>
      <c r="AF1703" s="37"/>
      <c r="AG1703" s="37"/>
      <c r="AH1703" s="37"/>
    </row>
    <row r="1704" spans="1:34">
      <c r="A1704" s="37"/>
      <c r="B1704" s="37"/>
      <c r="C1704" s="37"/>
      <c r="D1704" s="37"/>
      <c r="E1704" s="37"/>
      <c r="F1704" s="37"/>
      <c r="G1704" s="37"/>
      <c r="H1704" s="37"/>
      <c r="I1704" s="37"/>
      <c r="J1704" s="37"/>
      <c r="K1704" s="629"/>
      <c r="L1704" s="37"/>
      <c r="M1704" s="37"/>
      <c r="N1704" s="37"/>
      <c r="O1704" s="37"/>
      <c r="P1704" s="37"/>
      <c r="Q1704" s="37"/>
      <c r="R1704" s="37"/>
      <c r="S1704" s="37"/>
      <c r="T1704" s="37"/>
      <c r="U1704" s="37"/>
      <c r="V1704" s="37"/>
      <c r="W1704" s="37"/>
      <c r="X1704" s="37"/>
      <c r="Y1704" s="37"/>
      <c r="Z1704" s="37"/>
      <c r="AA1704" s="37"/>
      <c r="AB1704" s="37"/>
      <c r="AC1704" s="37"/>
      <c r="AD1704" s="37"/>
      <c r="AE1704" s="37"/>
      <c r="AF1704" s="37"/>
      <c r="AG1704" s="37"/>
      <c r="AH1704" s="37"/>
    </row>
    <row r="1705" spans="1:34">
      <c r="A1705" s="37"/>
      <c r="B1705" s="37"/>
      <c r="C1705" s="37"/>
      <c r="D1705" s="37"/>
      <c r="E1705" s="37"/>
      <c r="F1705" s="37"/>
      <c r="G1705" s="37"/>
      <c r="H1705" s="37"/>
      <c r="I1705" s="37"/>
      <c r="J1705" s="37"/>
      <c r="K1705" s="629"/>
      <c r="L1705" s="37"/>
      <c r="M1705" s="37"/>
      <c r="N1705" s="37"/>
      <c r="O1705" s="37"/>
      <c r="P1705" s="37"/>
      <c r="Q1705" s="37"/>
      <c r="R1705" s="37"/>
      <c r="S1705" s="37"/>
      <c r="T1705" s="37"/>
      <c r="U1705" s="37"/>
      <c r="V1705" s="37"/>
      <c r="W1705" s="37"/>
      <c r="X1705" s="37"/>
      <c r="Y1705" s="37"/>
      <c r="Z1705" s="37"/>
      <c r="AA1705" s="37"/>
      <c r="AB1705" s="37"/>
      <c r="AC1705" s="37"/>
      <c r="AD1705" s="37"/>
      <c r="AE1705" s="37"/>
      <c r="AF1705" s="37"/>
      <c r="AG1705" s="37"/>
      <c r="AH1705" s="37"/>
    </row>
    <row r="1706" spans="1:34">
      <c r="A1706" s="37"/>
      <c r="B1706" s="37"/>
      <c r="C1706" s="37"/>
      <c r="D1706" s="37"/>
      <c r="E1706" s="37"/>
      <c r="F1706" s="37"/>
      <c r="G1706" s="37"/>
      <c r="H1706" s="37"/>
      <c r="I1706" s="37"/>
      <c r="J1706" s="37"/>
      <c r="K1706" s="629"/>
      <c r="L1706" s="37"/>
      <c r="M1706" s="37"/>
      <c r="N1706" s="37"/>
      <c r="O1706" s="37"/>
      <c r="P1706" s="37"/>
      <c r="Q1706" s="37"/>
      <c r="R1706" s="37"/>
      <c r="S1706" s="37"/>
      <c r="T1706" s="37"/>
      <c r="U1706" s="37"/>
      <c r="V1706" s="37"/>
      <c r="W1706" s="37"/>
      <c r="X1706" s="37"/>
      <c r="Y1706" s="37"/>
      <c r="Z1706" s="37"/>
      <c r="AA1706" s="37"/>
      <c r="AB1706" s="37"/>
      <c r="AC1706" s="37"/>
      <c r="AD1706" s="37"/>
      <c r="AE1706" s="37"/>
      <c r="AF1706" s="37"/>
      <c r="AG1706" s="37"/>
      <c r="AH1706" s="37"/>
    </row>
    <row r="1707" spans="1:34">
      <c r="A1707" s="37"/>
      <c r="B1707" s="37"/>
      <c r="C1707" s="37"/>
      <c r="D1707" s="37"/>
      <c r="E1707" s="37"/>
      <c r="F1707" s="37"/>
      <c r="G1707" s="37"/>
      <c r="H1707" s="37"/>
      <c r="I1707" s="37"/>
      <c r="J1707" s="37"/>
      <c r="K1707" s="629"/>
      <c r="L1707" s="37"/>
      <c r="M1707" s="37"/>
      <c r="N1707" s="37"/>
      <c r="O1707" s="37"/>
      <c r="P1707" s="37"/>
      <c r="Q1707" s="37"/>
      <c r="R1707" s="37"/>
      <c r="S1707" s="37"/>
      <c r="T1707" s="37"/>
      <c r="U1707" s="37"/>
      <c r="V1707" s="37"/>
      <c r="W1707" s="37"/>
      <c r="X1707" s="37"/>
      <c r="Y1707" s="37"/>
      <c r="Z1707" s="37"/>
      <c r="AA1707" s="37"/>
      <c r="AB1707" s="37"/>
      <c r="AC1707" s="37"/>
      <c r="AD1707" s="37"/>
      <c r="AE1707" s="37"/>
      <c r="AF1707" s="37"/>
      <c r="AG1707" s="37"/>
      <c r="AH1707" s="37"/>
    </row>
    <row r="1708" spans="1:34">
      <c r="A1708" s="37"/>
      <c r="B1708" s="37"/>
      <c r="C1708" s="37"/>
      <c r="D1708" s="37"/>
      <c r="E1708" s="37"/>
      <c r="F1708" s="37"/>
      <c r="G1708" s="37"/>
      <c r="H1708" s="37"/>
      <c r="I1708" s="37"/>
      <c r="J1708" s="37"/>
      <c r="K1708" s="629"/>
      <c r="L1708" s="37"/>
      <c r="M1708" s="37"/>
      <c r="N1708" s="37"/>
      <c r="O1708" s="37"/>
      <c r="P1708" s="37"/>
      <c r="Q1708" s="37"/>
      <c r="R1708" s="37"/>
      <c r="S1708" s="37"/>
      <c r="T1708" s="37"/>
      <c r="U1708" s="37"/>
      <c r="V1708" s="37"/>
      <c r="W1708" s="37"/>
      <c r="X1708" s="37"/>
      <c r="Y1708" s="37"/>
      <c r="Z1708" s="37"/>
      <c r="AA1708" s="37"/>
      <c r="AB1708" s="37"/>
      <c r="AC1708" s="37"/>
      <c r="AD1708" s="37"/>
      <c r="AE1708" s="37"/>
      <c r="AF1708" s="37"/>
      <c r="AG1708" s="37"/>
      <c r="AH1708" s="37"/>
    </row>
    <row r="1709" spans="1:34">
      <c r="A1709" s="37"/>
      <c r="B1709" s="37"/>
      <c r="C1709" s="37"/>
      <c r="D1709" s="37"/>
      <c r="E1709" s="37"/>
      <c r="F1709" s="37"/>
      <c r="G1709" s="37"/>
      <c r="H1709" s="37"/>
      <c r="I1709" s="37"/>
      <c r="J1709" s="37"/>
      <c r="K1709" s="629"/>
      <c r="L1709" s="37"/>
      <c r="M1709" s="37"/>
      <c r="N1709" s="37"/>
      <c r="O1709" s="37"/>
      <c r="P1709" s="37"/>
      <c r="Q1709" s="37"/>
      <c r="R1709" s="37"/>
      <c r="S1709" s="37"/>
      <c r="T1709" s="37"/>
      <c r="U1709" s="37"/>
      <c r="V1709" s="37"/>
      <c r="W1709" s="37"/>
      <c r="X1709" s="37"/>
      <c r="Y1709" s="37"/>
      <c r="Z1709" s="37"/>
      <c r="AA1709" s="37"/>
      <c r="AB1709" s="37"/>
      <c r="AC1709" s="37"/>
      <c r="AD1709" s="37"/>
      <c r="AE1709" s="37"/>
      <c r="AF1709" s="37"/>
      <c r="AG1709" s="37"/>
      <c r="AH1709" s="37"/>
    </row>
    <row r="1710" spans="1:34">
      <c r="A1710" s="37"/>
      <c r="B1710" s="37"/>
      <c r="C1710" s="37"/>
      <c r="D1710" s="37"/>
      <c r="E1710" s="37"/>
      <c r="F1710" s="37"/>
      <c r="G1710" s="37"/>
      <c r="H1710" s="37"/>
      <c r="I1710" s="37"/>
      <c r="J1710" s="37"/>
      <c r="K1710" s="629"/>
      <c r="L1710" s="37"/>
      <c r="M1710" s="37"/>
      <c r="N1710" s="37"/>
      <c r="O1710" s="37"/>
      <c r="P1710" s="37"/>
      <c r="Q1710" s="37"/>
      <c r="R1710" s="37"/>
      <c r="S1710" s="37"/>
      <c r="T1710" s="37"/>
      <c r="U1710" s="37"/>
      <c r="V1710" s="37"/>
      <c r="W1710" s="37"/>
      <c r="X1710" s="37"/>
      <c r="Y1710" s="37"/>
      <c r="Z1710" s="37"/>
      <c r="AA1710" s="37"/>
      <c r="AB1710" s="37"/>
      <c r="AC1710" s="37"/>
      <c r="AD1710" s="37"/>
      <c r="AE1710" s="37"/>
      <c r="AF1710" s="37"/>
      <c r="AG1710" s="37"/>
      <c r="AH1710" s="37"/>
    </row>
    <row r="1711" spans="1:34">
      <c r="A1711" s="37"/>
      <c r="B1711" s="37"/>
      <c r="C1711" s="37"/>
      <c r="D1711" s="37"/>
      <c r="E1711" s="37"/>
      <c r="F1711" s="37"/>
      <c r="G1711" s="37"/>
      <c r="H1711" s="37"/>
      <c r="I1711" s="37"/>
      <c r="J1711" s="37"/>
      <c r="K1711" s="629"/>
      <c r="L1711" s="37"/>
      <c r="M1711" s="37"/>
      <c r="N1711" s="37"/>
      <c r="O1711" s="37"/>
      <c r="P1711" s="37"/>
      <c r="Q1711" s="37"/>
      <c r="R1711" s="37"/>
      <c r="S1711" s="37"/>
      <c r="T1711" s="37"/>
      <c r="U1711" s="37"/>
      <c r="V1711" s="37"/>
      <c r="W1711" s="37"/>
      <c r="X1711" s="37"/>
      <c r="Y1711" s="37"/>
      <c r="Z1711" s="37"/>
      <c r="AA1711" s="37"/>
      <c r="AB1711" s="37"/>
      <c r="AC1711" s="37"/>
      <c r="AD1711" s="37"/>
      <c r="AE1711" s="37"/>
      <c r="AF1711" s="37"/>
      <c r="AG1711" s="37"/>
      <c r="AH1711" s="37"/>
    </row>
    <row r="1712" spans="1:34">
      <c r="A1712" s="37"/>
      <c r="B1712" s="37"/>
      <c r="C1712" s="37"/>
      <c r="D1712" s="37"/>
      <c r="E1712" s="37"/>
      <c r="F1712" s="37"/>
      <c r="G1712" s="37"/>
      <c r="H1712" s="37"/>
      <c r="I1712" s="37"/>
      <c r="J1712" s="37"/>
      <c r="K1712" s="629"/>
      <c r="L1712" s="37"/>
      <c r="M1712" s="37"/>
      <c r="N1712" s="37"/>
      <c r="O1712" s="37"/>
      <c r="P1712" s="37"/>
      <c r="Q1712" s="37"/>
      <c r="R1712" s="37"/>
      <c r="S1712" s="37"/>
      <c r="T1712" s="37"/>
      <c r="U1712" s="37"/>
      <c r="V1712" s="37"/>
      <c r="W1712" s="37"/>
      <c r="X1712" s="37"/>
      <c r="Y1712" s="37"/>
      <c r="Z1712" s="37"/>
      <c r="AA1712" s="37"/>
      <c r="AB1712" s="37"/>
      <c r="AC1712" s="37"/>
      <c r="AD1712" s="37"/>
      <c r="AE1712" s="37"/>
      <c r="AF1712" s="37"/>
      <c r="AG1712" s="37"/>
      <c r="AH1712" s="37"/>
    </row>
    <row r="1713" spans="1:34">
      <c r="A1713" s="37"/>
      <c r="B1713" s="37"/>
      <c r="C1713" s="37"/>
      <c r="D1713" s="37"/>
      <c r="E1713" s="37"/>
      <c r="F1713" s="37"/>
      <c r="G1713" s="37"/>
      <c r="H1713" s="37"/>
      <c r="I1713" s="37"/>
      <c r="J1713" s="37"/>
      <c r="K1713" s="629"/>
      <c r="L1713" s="37"/>
      <c r="M1713" s="37"/>
      <c r="N1713" s="37"/>
      <c r="O1713" s="37"/>
      <c r="P1713" s="37"/>
      <c r="Q1713" s="37"/>
      <c r="R1713" s="37"/>
      <c r="S1713" s="37"/>
      <c r="T1713" s="37"/>
      <c r="U1713" s="37"/>
      <c r="V1713" s="37"/>
      <c r="W1713" s="37"/>
      <c r="X1713" s="37"/>
      <c r="Y1713" s="37"/>
      <c r="Z1713" s="37"/>
      <c r="AA1713" s="37"/>
      <c r="AB1713" s="37"/>
      <c r="AC1713" s="37"/>
      <c r="AD1713" s="37"/>
      <c r="AE1713" s="37"/>
      <c r="AF1713" s="37"/>
      <c r="AG1713" s="37"/>
      <c r="AH1713" s="37"/>
    </row>
    <row r="1714" spans="1:34">
      <c r="A1714" s="37"/>
      <c r="B1714" s="37"/>
      <c r="C1714" s="37"/>
      <c r="D1714" s="37"/>
      <c r="E1714" s="37"/>
      <c r="F1714" s="37"/>
      <c r="G1714" s="37"/>
      <c r="H1714" s="37"/>
      <c r="I1714" s="37"/>
      <c r="J1714" s="37"/>
      <c r="K1714" s="629"/>
      <c r="L1714" s="37"/>
      <c r="M1714" s="37"/>
      <c r="N1714" s="37"/>
      <c r="O1714" s="37"/>
      <c r="P1714" s="37"/>
      <c r="Q1714" s="37"/>
      <c r="R1714" s="37"/>
      <c r="S1714" s="37"/>
      <c r="T1714" s="37"/>
      <c r="U1714" s="37"/>
      <c r="V1714" s="37"/>
      <c r="W1714" s="37"/>
      <c r="X1714" s="37"/>
      <c r="Y1714" s="37"/>
      <c r="Z1714" s="37"/>
      <c r="AA1714" s="37"/>
      <c r="AB1714" s="37"/>
      <c r="AC1714" s="37"/>
      <c r="AD1714" s="37"/>
      <c r="AE1714" s="37"/>
      <c r="AF1714" s="37"/>
      <c r="AG1714" s="37"/>
      <c r="AH1714" s="37"/>
    </row>
    <row r="1715" spans="1:34">
      <c r="A1715" s="37"/>
      <c r="B1715" s="37"/>
      <c r="C1715" s="37"/>
      <c r="D1715" s="37"/>
      <c r="E1715" s="37"/>
      <c r="F1715" s="37"/>
      <c r="G1715" s="37"/>
      <c r="H1715" s="37"/>
      <c r="I1715" s="37"/>
      <c r="J1715" s="37"/>
      <c r="K1715" s="629"/>
      <c r="L1715" s="37"/>
      <c r="M1715" s="37"/>
      <c r="N1715" s="37"/>
      <c r="O1715" s="37"/>
      <c r="P1715" s="37"/>
      <c r="Q1715" s="37"/>
      <c r="R1715" s="37"/>
      <c r="S1715" s="37"/>
      <c r="T1715" s="37"/>
      <c r="U1715" s="37"/>
      <c r="V1715" s="37"/>
      <c r="W1715" s="37"/>
      <c r="X1715" s="37"/>
      <c r="Y1715" s="37"/>
      <c r="Z1715" s="37"/>
      <c r="AA1715" s="37"/>
      <c r="AB1715" s="37"/>
      <c r="AC1715" s="37"/>
      <c r="AD1715" s="37"/>
      <c r="AE1715" s="37"/>
      <c r="AF1715" s="37"/>
      <c r="AG1715" s="37"/>
      <c r="AH1715" s="37"/>
    </row>
    <row r="1716" spans="1:34">
      <c r="A1716" s="37"/>
      <c r="B1716" s="37"/>
      <c r="C1716" s="37"/>
      <c r="D1716" s="37"/>
      <c r="E1716" s="37"/>
      <c r="F1716" s="37"/>
      <c r="G1716" s="37"/>
      <c r="H1716" s="37"/>
      <c r="I1716" s="37"/>
      <c r="J1716" s="37"/>
      <c r="K1716" s="629"/>
      <c r="L1716" s="37"/>
      <c r="M1716" s="37"/>
      <c r="N1716" s="37"/>
      <c r="O1716" s="37"/>
      <c r="P1716" s="37"/>
      <c r="Q1716" s="37"/>
      <c r="R1716" s="37"/>
      <c r="S1716" s="37"/>
      <c r="T1716" s="37"/>
      <c r="U1716" s="37"/>
      <c r="V1716" s="37"/>
      <c r="W1716" s="37"/>
      <c r="X1716" s="37"/>
      <c r="Y1716" s="37"/>
      <c r="Z1716" s="37"/>
      <c r="AA1716" s="37"/>
      <c r="AB1716" s="37"/>
      <c r="AC1716" s="37"/>
      <c r="AD1716" s="37"/>
      <c r="AE1716" s="37"/>
      <c r="AF1716" s="37"/>
      <c r="AG1716" s="37"/>
      <c r="AH1716" s="37"/>
    </row>
    <row r="1717" spans="1:34">
      <c r="A1717" s="37"/>
      <c r="B1717" s="37"/>
      <c r="C1717" s="37"/>
      <c r="D1717" s="37"/>
      <c r="E1717" s="37"/>
      <c r="F1717" s="37"/>
      <c r="G1717" s="37"/>
      <c r="H1717" s="37"/>
      <c r="I1717" s="37"/>
      <c r="J1717" s="37"/>
      <c r="K1717" s="629"/>
      <c r="L1717" s="37"/>
      <c r="M1717" s="37"/>
      <c r="N1717" s="37"/>
      <c r="O1717" s="37"/>
      <c r="P1717" s="37"/>
      <c r="Q1717" s="37"/>
      <c r="R1717" s="37"/>
      <c r="S1717" s="37"/>
      <c r="T1717" s="37"/>
      <c r="U1717" s="37"/>
      <c r="V1717" s="37"/>
      <c r="W1717" s="37"/>
      <c r="X1717" s="37"/>
      <c r="Y1717" s="37"/>
      <c r="Z1717" s="37"/>
      <c r="AA1717" s="37"/>
      <c r="AB1717" s="37"/>
      <c r="AC1717" s="37"/>
      <c r="AD1717" s="37"/>
      <c r="AE1717" s="37"/>
      <c r="AF1717" s="37"/>
      <c r="AG1717" s="37"/>
      <c r="AH1717" s="37"/>
    </row>
    <row r="1718" spans="1:34">
      <c r="A1718" s="37"/>
      <c r="B1718" s="37"/>
      <c r="C1718" s="37"/>
      <c r="D1718" s="37"/>
      <c r="E1718" s="37"/>
      <c r="F1718" s="37"/>
      <c r="G1718" s="37"/>
      <c r="H1718" s="37"/>
      <c r="I1718" s="37"/>
      <c r="J1718" s="37"/>
      <c r="K1718" s="629"/>
      <c r="L1718" s="37"/>
      <c r="M1718" s="37"/>
      <c r="N1718" s="37"/>
      <c r="O1718" s="37"/>
      <c r="P1718" s="37"/>
      <c r="Q1718" s="37"/>
      <c r="R1718" s="37"/>
      <c r="S1718" s="37"/>
      <c r="T1718" s="37"/>
      <c r="U1718" s="37"/>
      <c r="V1718" s="37"/>
      <c r="W1718" s="37"/>
      <c r="X1718" s="37"/>
      <c r="Y1718" s="37"/>
      <c r="Z1718" s="37"/>
      <c r="AA1718" s="37"/>
      <c r="AB1718" s="37"/>
      <c r="AC1718" s="37"/>
      <c r="AD1718" s="37"/>
      <c r="AE1718" s="37"/>
      <c r="AF1718" s="37"/>
      <c r="AG1718" s="37"/>
      <c r="AH1718" s="37"/>
    </row>
    <row r="1719" spans="1:34">
      <c r="A1719" s="37"/>
      <c r="B1719" s="37"/>
      <c r="C1719" s="37"/>
      <c r="D1719" s="37"/>
      <c r="E1719" s="37"/>
      <c r="F1719" s="37"/>
      <c r="G1719" s="37"/>
      <c r="H1719" s="37"/>
      <c r="I1719" s="37"/>
      <c r="J1719" s="37"/>
      <c r="K1719" s="629"/>
      <c r="L1719" s="37"/>
      <c r="M1719" s="37"/>
      <c r="N1719" s="37"/>
      <c r="O1719" s="37"/>
      <c r="P1719" s="37"/>
      <c r="Q1719" s="37"/>
      <c r="R1719" s="37"/>
      <c r="S1719" s="37"/>
      <c r="T1719" s="37"/>
      <c r="U1719" s="37"/>
      <c r="V1719" s="37"/>
      <c r="W1719" s="37"/>
      <c r="X1719" s="37"/>
      <c r="Y1719" s="37"/>
      <c r="Z1719" s="37"/>
      <c r="AA1719" s="37"/>
      <c r="AB1719" s="37"/>
      <c r="AC1719" s="37"/>
      <c r="AD1719" s="37"/>
      <c r="AE1719" s="37"/>
      <c r="AF1719" s="37"/>
      <c r="AG1719" s="37"/>
      <c r="AH1719" s="37"/>
    </row>
    <row r="1720" spans="1:34">
      <c r="A1720" s="37"/>
      <c r="B1720" s="37"/>
      <c r="C1720" s="37"/>
      <c r="D1720" s="37"/>
      <c r="E1720" s="37"/>
      <c r="F1720" s="37"/>
      <c r="G1720" s="37"/>
      <c r="H1720" s="37"/>
      <c r="I1720" s="37"/>
      <c r="J1720" s="37"/>
      <c r="K1720" s="629"/>
      <c r="L1720" s="37"/>
      <c r="M1720" s="37"/>
      <c r="N1720" s="37"/>
      <c r="O1720" s="37"/>
      <c r="P1720" s="37"/>
      <c r="Q1720" s="37"/>
      <c r="R1720" s="37"/>
      <c r="S1720" s="37"/>
      <c r="T1720" s="37"/>
      <c r="U1720" s="37"/>
      <c r="V1720" s="37"/>
      <c r="W1720" s="37"/>
      <c r="X1720" s="37"/>
      <c r="Y1720" s="37"/>
      <c r="Z1720" s="37"/>
      <c r="AA1720" s="37"/>
      <c r="AB1720" s="37"/>
      <c r="AC1720" s="37"/>
      <c r="AD1720" s="37"/>
      <c r="AE1720" s="37"/>
      <c r="AF1720" s="37"/>
      <c r="AG1720" s="37"/>
      <c r="AH1720" s="37"/>
    </row>
    <row r="1721" spans="1:34">
      <c r="A1721" s="37"/>
      <c r="B1721" s="37"/>
      <c r="C1721" s="37"/>
      <c r="D1721" s="37"/>
      <c r="E1721" s="37"/>
      <c r="F1721" s="37"/>
      <c r="G1721" s="37"/>
      <c r="H1721" s="37"/>
      <c r="I1721" s="37"/>
      <c r="J1721" s="37"/>
      <c r="K1721" s="629"/>
      <c r="L1721" s="37"/>
      <c r="M1721" s="37"/>
      <c r="N1721" s="37"/>
      <c r="O1721" s="37"/>
      <c r="P1721" s="37"/>
      <c r="Q1721" s="37"/>
      <c r="R1721" s="37"/>
      <c r="S1721" s="37"/>
      <c r="T1721" s="37"/>
      <c r="U1721" s="37"/>
      <c r="V1721" s="37"/>
      <c r="W1721" s="37"/>
      <c r="X1721" s="37"/>
      <c r="Y1721" s="37"/>
      <c r="Z1721" s="37"/>
      <c r="AA1721" s="37"/>
      <c r="AB1721" s="37"/>
      <c r="AC1721" s="37"/>
      <c r="AD1721" s="37"/>
      <c r="AE1721" s="37"/>
      <c r="AF1721" s="37"/>
      <c r="AG1721" s="37"/>
      <c r="AH1721" s="37"/>
    </row>
    <row r="1722" spans="1:34">
      <c r="A1722" s="37"/>
      <c r="B1722" s="37"/>
      <c r="C1722" s="37"/>
      <c r="D1722" s="37"/>
      <c r="E1722" s="37"/>
      <c r="F1722" s="37"/>
      <c r="G1722" s="37"/>
      <c r="H1722" s="37"/>
      <c r="I1722" s="37"/>
      <c r="J1722" s="37"/>
      <c r="K1722" s="629"/>
      <c r="L1722" s="37"/>
      <c r="M1722" s="37"/>
      <c r="N1722" s="37"/>
      <c r="O1722" s="37"/>
      <c r="P1722" s="37"/>
      <c r="Q1722" s="37"/>
      <c r="R1722" s="37"/>
      <c r="S1722" s="37"/>
      <c r="T1722" s="37"/>
      <c r="U1722" s="37"/>
      <c r="V1722" s="37"/>
      <c r="W1722" s="37"/>
      <c r="X1722" s="37"/>
      <c r="Y1722" s="37"/>
      <c r="Z1722" s="37"/>
      <c r="AA1722" s="37"/>
      <c r="AB1722" s="37"/>
      <c r="AC1722" s="37"/>
      <c r="AD1722" s="37"/>
      <c r="AE1722" s="37"/>
      <c r="AF1722" s="37"/>
      <c r="AG1722" s="37"/>
      <c r="AH1722" s="37"/>
    </row>
    <row r="1723" spans="1:34">
      <c r="A1723" s="37"/>
      <c r="B1723" s="37"/>
      <c r="C1723" s="37"/>
      <c r="D1723" s="37"/>
      <c r="E1723" s="37"/>
      <c r="F1723" s="37"/>
      <c r="G1723" s="37"/>
      <c r="H1723" s="37"/>
      <c r="I1723" s="37"/>
      <c r="J1723" s="37"/>
      <c r="K1723" s="629"/>
      <c r="L1723" s="37"/>
      <c r="M1723" s="37"/>
      <c r="N1723" s="37"/>
      <c r="O1723" s="37"/>
      <c r="P1723" s="37"/>
      <c r="Q1723" s="37"/>
      <c r="R1723" s="37"/>
      <c r="S1723" s="37"/>
      <c r="T1723" s="37"/>
      <c r="U1723" s="37"/>
      <c r="V1723" s="37"/>
      <c r="W1723" s="37"/>
      <c r="X1723" s="37"/>
      <c r="Y1723" s="37"/>
      <c r="Z1723" s="37"/>
      <c r="AA1723" s="37"/>
      <c r="AB1723" s="37"/>
      <c r="AC1723" s="37"/>
      <c r="AD1723" s="37"/>
      <c r="AE1723" s="37"/>
      <c r="AF1723" s="37"/>
      <c r="AG1723" s="37"/>
      <c r="AH1723" s="37"/>
    </row>
    <row r="1724" spans="1:34">
      <c r="A1724" s="37"/>
      <c r="B1724" s="37"/>
      <c r="C1724" s="37"/>
      <c r="D1724" s="37"/>
      <c r="E1724" s="37"/>
      <c r="F1724" s="37"/>
      <c r="G1724" s="37"/>
      <c r="H1724" s="37"/>
      <c r="I1724" s="37"/>
      <c r="J1724" s="37"/>
      <c r="K1724" s="629"/>
      <c r="L1724" s="37"/>
      <c r="M1724" s="37"/>
      <c r="N1724" s="37"/>
      <c r="O1724" s="37"/>
      <c r="P1724" s="37"/>
      <c r="Q1724" s="37"/>
      <c r="R1724" s="37"/>
      <c r="S1724" s="37"/>
      <c r="T1724" s="37"/>
      <c r="U1724" s="37"/>
      <c r="V1724" s="37"/>
      <c r="W1724" s="37"/>
      <c r="X1724" s="37"/>
      <c r="Y1724" s="37"/>
      <c r="Z1724" s="37"/>
      <c r="AA1724" s="37"/>
      <c r="AB1724" s="37"/>
      <c r="AC1724" s="37"/>
      <c r="AD1724" s="37"/>
      <c r="AE1724" s="37"/>
      <c r="AF1724" s="37"/>
      <c r="AG1724" s="37"/>
      <c r="AH1724" s="37"/>
    </row>
    <row r="1725" spans="1:34">
      <c r="A1725" s="37"/>
      <c r="B1725" s="37"/>
      <c r="C1725" s="37"/>
      <c r="D1725" s="37"/>
      <c r="E1725" s="37"/>
      <c r="F1725" s="37"/>
      <c r="G1725" s="37"/>
      <c r="H1725" s="37"/>
      <c r="I1725" s="37"/>
      <c r="J1725" s="37"/>
      <c r="K1725" s="629"/>
      <c r="L1725" s="37"/>
      <c r="M1725" s="37"/>
      <c r="N1725" s="37"/>
      <c r="O1725" s="37"/>
      <c r="P1725" s="37"/>
      <c r="Q1725" s="37"/>
      <c r="R1725" s="37"/>
      <c r="S1725" s="37"/>
      <c r="T1725" s="37"/>
      <c r="U1725" s="37"/>
      <c r="V1725" s="37"/>
      <c r="W1725" s="37"/>
      <c r="X1725" s="37"/>
      <c r="Y1725" s="37"/>
      <c r="Z1725" s="37"/>
      <c r="AA1725" s="37"/>
      <c r="AB1725" s="37"/>
      <c r="AC1725" s="37"/>
      <c r="AD1725" s="37"/>
      <c r="AE1725" s="37"/>
      <c r="AF1725" s="37"/>
      <c r="AG1725" s="37"/>
      <c r="AH1725" s="37"/>
    </row>
    <row r="1726" spans="1:34">
      <c r="A1726" s="37"/>
      <c r="B1726" s="37"/>
      <c r="C1726" s="37"/>
      <c r="D1726" s="37"/>
      <c r="E1726" s="37"/>
      <c r="F1726" s="37"/>
      <c r="G1726" s="37"/>
      <c r="H1726" s="37"/>
      <c r="I1726" s="37"/>
      <c r="J1726" s="37"/>
      <c r="K1726" s="629"/>
      <c r="L1726" s="37"/>
      <c r="M1726" s="37"/>
      <c r="N1726" s="37"/>
      <c r="O1726" s="37"/>
      <c r="P1726" s="37"/>
      <c r="Q1726" s="37"/>
      <c r="R1726" s="37"/>
      <c r="S1726" s="37"/>
      <c r="T1726" s="37"/>
      <c r="U1726" s="37"/>
      <c r="V1726" s="37"/>
      <c r="W1726" s="37"/>
      <c r="X1726" s="37"/>
      <c r="Y1726" s="37"/>
      <c r="Z1726" s="37"/>
      <c r="AA1726" s="37"/>
      <c r="AB1726" s="37"/>
      <c r="AC1726" s="37"/>
      <c r="AD1726" s="37"/>
      <c r="AE1726" s="37"/>
      <c r="AF1726" s="37"/>
      <c r="AG1726" s="37"/>
      <c r="AH1726" s="37"/>
    </row>
    <row r="1727" spans="1:34">
      <c r="A1727" s="37"/>
      <c r="B1727" s="37"/>
      <c r="C1727" s="37"/>
      <c r="D1727" s="37"/>
      <c r="E1727" s="37"/>
      <c r="F1727" s="37"/>
      <c r="G1727" s="37"/>
      <c r="H1727" s="37"/>
      <c r="I1727" s="37"/>
      <c r="J1727" s="37"/>
      <c r="K1727" s="629"/>
      <c r="L1727" s="37"/>
      <c r="M1727" s="37"/>
      <c r="N1727" s="37"/>
      <c r="O1727" s="37"/>
      <c r="P1727" s="37"/>
      <c r="Q1727" s="37"/>
      <c r="R1727" s="37"/>
      <c r="S1727" s="37"/>
      <c r="T1727" s="37"/>
      <c r="U1727" s="37"/>
      <c r="V1727" s="37"/>
      <c r="W1727" s="37"/>
      <c r="X1727" s="37"/>
      <c r="Y1727" s="37"/>
      <c r="Z1727" s="37"/>
      <c r="AA1727" s="37"/>
      <c r="AB1727" s="37"/>
      <c r="AC1727" s="37"/>
      <c r="AD1727" s="37"/>
      <c r="AE1727" s="37"/>
      <c r="AF1727" s="37"/>
      <c r="AG1727" s="37"/>
      <c r="AH1727" s="37"/>
    </row>
    <row r="1728" spans="1:34">
      <c r="A1728" s="37"/>
      <c r="B1728" s="37"/>
      <c r="C1728" s="37"/>
      <c r="D1728" s="37"/>
      <c r="E1728" s="37"/>
      <c r="F1728" s="37"/>
      <c r="G1728" s="37"/>
      <c r="H1728" s="37"/>
      <c r="I1728" s="37"/>
      <c r="J1728" s="37"/>
      <c r="K1728" s="629"/>
      <c r="L1728" s="37"/>
      <c r="M1728" s="37"/>
      <c r="N1728" s="37"/>
      <c r="O1728" s="37"/>
      <c r="P1728" s="37"/>
      <c r="Q1728" s="37"/>
      <c r="R1728" s="37"/>
      <c r="S1728" s="37"/>
      <c r="T1728" s="37"/>
      <c r="U1728" s="37"/>
      <c r="V1728" s="37"/>
      <c r="W1728" s="37"/>
      <c r="X1728" s="37"/>
      <c r="Y1728" s="37"/>
      <c r="Z1728" s="37"/>
      <c r="AA1728" s="37"/>
      <c r="AB1728" s="37"/>
      <c r="AC1728" s="37"/>
      <c r="AD1728" s="37"/>
      <c r="AE1728" s="37"/>
      <c r="AF1728" s="37"/>
      <c r="AG1728" s="37"/>
      <c r="AH1728" s="37"/>
    </row>
    <row r="1729" spans="1:34">
      <c r="A1729" s="37"/>
      <c r="B1729" s="37"/>
      <c r="C1729" s="37"/>
      <c r="D1729" s="37"/>
      <c r="E1729" s="37"/>
      <c r="F1729" s="37"/>
      <c r="G1729" s="37"/>
      <c r="H1729" s="37"/>
      <c r="I1729" s="37"/>
      <c r="J1729" s="37"/>
      <c r="K1729" s="629"/>
      <c r="L1729" s="37"/>
      <c r="M1729" s="37"/>
      <c r="N1729" s="37"/>
      <c r="O1729" s="37"/>
      <c r="P1729" s="37"/>
      <c r="Q1729" s="37"/>
      <c r="R1729" s="37"/>
      <c r="S1729" s="37"/>
      <c r="T1729" s="37"/>
      <c r="U1729" s="37"/>
      <c r="V1729" s="37"/>
      <c r="W1729" s="37"/>
      <c r="X1729" s="37"/>
      <c r="Y1729" s="37"/>
      <c r="Z1729" s="37"/>
      <c r="AA1729" s="37"/>
      <c r="AB1729" s="37"/>
      <c r="AC1729" s="37"/>
      <c r="AD1729" s="37"/>
      <c r="AE1729" s="37"/>
      <c r="AF1729" s="37"/>
      <c r="AG1729" s="37"/>
      <c r="AH1729" s="37"/>
    </row>
    <row r="1730" spans="1:34">
      <c r="A1730" s="37"/>
      <c r="B1730" s="37"/>
      <c r="C1730" s="37"/>
      <c r="D1730" s="37"/>
      <c r="E1730" s="37"/>
      <c r="F1730" s="37"/>
      <c r="G1730" s="37"/>
      <c r="H1730" s="37"/>
      <c r="I1730" s="37"/>
      <c r="J1730" s="37"/>
      <c r="K1730" s="629"/>
      <c r="L1730" s="37"/>
      <c r="M1730" s="37"/>
      <c r="N1730" s="37"/>
      <c r="O1730" s="37"/>
      <c r="P1730" s="37"/>
      <c r="Q1730" s="37"/>
      <c r="R1730" s="37"/>
      <c r="S1730" s="37"/>
      <c r="T1730" s="37"/>
      <c r="U1730" s="37"/>
      <c r="V1730" s="37"/>
      <c r="W1730" s="37"/>
      <c r="X1730" s="37"/>
      <c r="Y1730" s="37"/>
      <c r="Z1730" s="37"/>
      <c r="AA1730" s="37"/>
      <c r="AB1730" s="37"/>
      <c r="AC1730" s="37"/>
      <c r="AD1730" s="37"/>
      <c r="AE1730" s="37"/>
      <c r="AF1730" s="37"/>
      <c r="AG1730" s="37"/>
      <c r="AH1730" s="37"/>
    </row>
    <row r="1731" spans="1:34">
      <c r="A1731" s="37"/>
      <c r="B1731" s="37"/>
      <c r="C1731" s="37"/>
      <c r="D1731" s="37"/>
      <c r="E1731" s="37"/>
      <c r="F1731" s="37"/>
      <c r="G1731" s="37"/>
      <c r="H1731" s="37"/>
      <c r="I1731" s="37"/>
      <c r="J1731" s="37"/>
      <c r="K1731" s="629"/>
      <c r="L1731" s="37"/>
      <c r="M1731" s="37"/>
      <c r="N1731" s="37"/>
      <c r="O1731" s="37"/>
      <c r="P1731" s="37"/>
      <c r="Q1731" s="37"/>
      <c r="R1731" s="37"/>
      <c r="S1731" s="37"/>
      <c r="T1731" s="37"/>
      <c r="U1731" s="37"/>
      <c r="V1731" s="37"/>
      <c r="W1731" s="37"/>
      <c r="X1731" s="37"/>
      <c r="Y1731" s="37"/>
      <c r="Z1731" s="37"/>
      <c r="AA1731" s="37"/>
      <c r="AB1731" s="37"/>
      <c r="AC1731" s="37"/>
      <c r="AD1731" s="37"/>
      <c r="AE1731" s="37"/>
      <c r="AF1731" s="37"/>
      <c r="AG1731" s="37"/>
      <c r="AH1731" s="37"/>
    </row>
    <row r="1732" spans="1:34">
      <c r="A1732" s="37"/>
      <c r="B1732" s="37"/>
      <c r="C1732" s="37"/>
      <c r="D1732" s="37"/>
      <c r="E1732" s="37"/>
      <c r="F1732" s="37"/>
      <c r="G1732" s="37"/>
      <c r="H1732" s="37"/>
      <c r="I1732" s="37"/>
      <c r="J1732" s="37"/>
      <c r="K1732" s="629"/>
      <c r="L1732" s="37"/>
      <c r="M1732" s="37"/>
      <c r="N1732" s="37"/>
      <c r="O1732" s="37"/>
      <c r="P1732" s="37"/>
      <c r="Q1732" s="37"/>
      <c r="R1732" s="37"/>
      <c r="S1732" s="37"/>
      <c r="T1732" s="37"/>
      <c r="U1732" s="37"/>
      <c r="V1732" s="37"/>
      <c r="W1732" s="37"/>
      <c r="X1732" s="37"/>
      <c r="Y1732" s="37"/>
      <c r="Z1732" s="37"/>
      <c r="AA1732" s="37"/>
      <c r="AB1732" s="37"/>
      <c r="AC1732" s="37"/>
      <c r="AD1732" s="37"/>
      <c r="AE1732" s="37"/>
      <c r="AF1732" s="37"/>
      <c r="AG1732" s="37"/>
      <c r="AH1732" s="37"/>
    </row>
    <row r="1733" spans="1:34">
      <c r="A1733" s="37"/>
      <c r="B1733" s="37"/>
      <c r="C1733" s="37"/>
      <c r="D1733" s="37"/>
      <c r="E1733" s="37"/>
      <c r="F1733" s="37"/>
      <c r="G1733" s="37"/>
      <c r="H1733" s="37"/>
      <c r="I1733" s="37"/>
      <c r="J1733" s="37"/>
      <c r="K1733" s="629"/>
      <c r="L1733" s="37"/>
      <c r="M1733" s="37"/>
      <c r="N1733" s="37"/>
      <c r="O1733" s="37"/>
      <c r="P1733" s="37"/>
      <c r="Q1733" s="37"/>
      <c r="R1733" s="37"/>
      <c r="S1733" s="37"/>
      <c r="T1733" s="37"/>
      <c r="U1733" s="37"/>
      <c r="V1733" s="37"/>
      <c r="W1733" s="37"/>
      <c r="X1733" s="37"/>
      <c r="Y1733" s="37"/>
      <c r="Z1733" s="37"/>
      <c r="AA1733" s="37"/>
      <c r="AB1733" s="37"/>
      <c r="AC1733" s="37"/>
      <c r="AD1733" s="37"/>
      <c r="AE1733" s="37"/>
      <c r="AF1733" s="37"/>
      <c r="AG1733" s="37"/>
      <c r="AH1733" s="37"/>
    </row>
    <row r="1734" spans="1:34">
      <c r="A1734" s="37"/>
      <c r="B1734" s="37"/>
      <c r="C1734" s="37"/>
      <c r="D1734" s="37"/>
      <c r="E1734" s="37"/>
      <c r="F1734" s="37"/>
      <c r="G1734" s="37"/>
      <c r="H1734" s="37"/>
      <c r="I1734" s="37"/>
      <c r="J1734" s="37"/>
      <c r="K1734" s="629"/>
      <c r="L1734" s="37"/>
      <c r="M1734" s="37"/>
      <c r="N1734" s="37"/>
      <c r="O1734" s="37"/>
      <c r="P1734" s="37"/>
      <c r="Q1734" s="37"/>
      <c r="R1734" s="37"/>
      <c r="S1734" s="37"/>
      <c r="T1734" s="37"/>
      <c r="U1734" s="37"/>
      <c r="V1734" s="37"/>
      <c r="W1734" s="37"/>
      <c r="X1734" s="37"/>
      <c r="Y1734" s="37"/>
      <c r="Z1734" s="37"/>
      <c r="AA1734" s="37"/>
      <c r="AB1734" s="37"/>
      <c r="AC1734" s="37"/>
      <c r="AD1734" s="37"/>
      <c r="AE1734" s="37"/>
      <c r="AF1734" s="37"/>
      <c r="AG1734" s="37"/>
      <c r="AH1734" s="37"/>
    </row>
    <row r="1735" spans="1:34">
      <c r="A1735" s="37"/>
      <c r="B1735" s="37"/>
      <c r="C1735" s="37"/>
      <c r="D1735" s="37"/>
      <c r="E1735" s="37"/>
      <c r="F1735" s="37"/>
      <c r="G1735" s="37"/>
      <c r="H1735" s="37"/>
      <c r="I1735" s="37"/>
      <c r="J1735" s="37"/>
      <c r="K1735" s="629"/>
      <c r="L1735" s="37"/>
      <c r="M1735" s="37"/>
      <c r="N1735" s="37"/>
      <c r="O1735" s="37"/>
      <c r="P1735" s="37"/>
      <c r="Q1735" s="37"/>
      <c r="R1735" s="37"/>
      <c r="S1735" s="37"/>
      <c r="T1735" s="37"/>
      <c r="U1735" s="37"/>
      <c r="V1735" s="37"/>
      <c r="W1735" s="37"/>
      <c r="X1735" s="37"/>
      <c r="Y1735" s="37"/>
      <c r="Z1735" s="37"/>
      <c r="AA1735" s="37"/>
      <c r="AB1735" s="37"/>
      <c r="AC1735" s="37"/>
      <c r="AD1735" s="37"/>
      <c r="AE1735" s="37"/>
      <c r="AF1735" s="37"/>
      <c r="AG1735" s="37"/>
      <c r="AH1735" s="37"/>
    </row>
    <row r="1736" spans="1:34">
      <c r="A1736" s="37"/>
      <c r="B1736" s="37"/>
      <c r="C1736" s="37"/>
      <c r="D1736" s="37"/>
      <c r="E1736" s="37"/>
      <c r="F1736" s="37"/>
      <c r="G1736" s="37"/>
      <c r="H1736" s="37"/>
      <c r="I1736" s="37"/>
      <c r="J1736" s="37"/>
      <c r="K1736" s="629"/>
      <c r="L1736" s="37"/>
      <c r="M1736" s="37"/>
      <c r="N1736" s="37"/>
      <c r="O1736" s="37"/>
      <c r="P1736" s="37"/>
      <c r="Q1736" s="37"/>
      <c r="R1736" s="37"/>
      <c r="S1736" s="37"/>
      <c r="T1736" s="37"/>
      <c r="U1736" s="37"/>
      <c r="V1736" s="37"/>
      <c r="W1736" s="37"/>
      <c r="X1736" s="37"/>
      <c r="Y1736" s="37"/>
      <c r="Z1736" s="37"/>
      <c r="AA1736" s="37"/>
      <c r="AB1736" s="37"/>
      <c r="AC1736" s="37"/>
      <c r="AD1736" s="37"/>
      <c r="AE1736" s="37"/>
      <c r="AF1736" s="37"/>
      <c r="AG1736" s="37"/>
      <c r="AH1736" s="37"/>
    </row>
    <row r="1737" spans="1:34">
      <c r="A1737" s="37"/>
      <c r="B1737" s="37"/>
      <c r="C1737" s="37"/>
      <c r="D1737" s="37"/>
      <c r="E1737" s="37"/>
      <c r="F1737" s="37"/>
      <c r="G1737" s="37"/>
      <c r="H1737" s="37"/>
      <c r="I1737" s="37"/>
      <c r="J1737" s="37"/>
      <c r="K1737" s="629"/>
      <c r="L1737" s="37"/>
      <c r="M1737" s="37"/>
      <c r="N1737" s="37"/>
      <c r="O1737" s="37"/>
      <c r="P1737" s="37"/>
      <c r="Q1737" s="37"/>
      <c r="R1737" s="37"/>
      <c r="S1737" s="37"/>
      <c r="T1737" s="37"/>
      <c r="U1737" s="37"/>
      <c r="V1737" s="37"/>
      <c r="W1737" s="37"/>
      <c r="X1737" s="37"/>
      <c r="Y1737" s="37"/>
      <c r="Z1737" s="37"/>
      <c r="AA1737" s="37"/>
      <c r="AB1737" s="37"/>
      <c r="AC1737" s="37"/>
      <c r="AD1737" s="37"/>
      <c r="AE1737" s="37"/>
      <c r="AF1737" s="37"/>
      <c r="AG1737" s="37"/>
      <c r="AH1737" s="37"/>
    </row>
    <row r="1738" spans="1:34">
      <c r="A1738" s="37"/>
      <c r="B1738" s="37"/>
      <c r="C1738" s="37"/>
      <c r="D1738" s="37"/>
      <c r="E1738" s="37"/>
      <c r="F1738" s="37"/>
      <c r="G1738" s="37"/>
      <c r="H1738" s="37"/>
      <c r="I1738" s="37"/>
      <c r="J1738" s="37"/>
      <c r="K1738" s="629"/>
      <c r="L1738" s="37"/>
      <c r="M1738" s="37"/>
      <c r="N1738" s="37"/>
      <c r="O1738" s="37"/>
      <c r="P1738" s="37"/>
      <c r="Q1738" s="37"/>
      <c r="R1738" s="37"/>
      <c r="S1738" s="37"/>
      <c r="T1738" s="37"/>
      <c r="U1738" s="37"/>
      <c r="V1738" s="37"/>
      <c r="W1738" s="37"/>
      <c r="X1738" s="37"/>
      <c r="Y1738" s="37"/>
      <c r="Z1738" s="37"/>
      <c r="AA1738" s="37"/>
      <c r="AB1738" s="37"/>
      <c r="AC1738" s="37"/>
      <c r="AD1738" s="37"/>
      <c r="AE1738" s="37"/>
      <c r="AF1738" s="37"/>
      <c r="AG1738" s="37"/>
      <c r="AH1738" s="37"/>
    </row>
    <row r="1739" spans="1:34">
      <c r="A1739" s="37"/>
      <c r="B1739" s="37"/>
      <c r="C1739" s="37"/>
      <c r="D1739" s="37"/>
      <c r="E1739" s="37"/>
      <c r="F1739" s="37"/>
      <c r="G1739" s="37"/>
      <c r="H1739" s="37"/>
      <c r="I1739" s="37"/>
      <c r="J1739" s="37"/>
      <c r="K1739" s="629"/>
      <c r="L1739" s="37"/>
      <c r="M1739" s="37"/>
      <c r="N1739" s="37"/>
      <c r="O1739" s="37"/>
      <c r="P1739" s="37"/>
      <c r="Q1739" s="37"/>
      <c r="R1739" s="37"/>
      <c r="S1739" s="37"/>
      <c r="T1739" s="37"/>
      <c r="U1739" s="37"/>
      <c r="V1739" s="37"/>
      <c r="W1739" s="37"/>
      <c r="X1739" s="37"/>
      <c r="Y1739" s="37"/>
      <c r="Z1739" s="37"/>
      <c r="AA1739" s="37"/>
      <c r="AB1739" s="37"/>
      <c r="AC1739" s="37"/>
      <c r="AD1739" s="37"/>
      <c r="AE1739" s="37"/>
      <c r="AF1739" s="37"/>
      <c r="AG1739" s="37"/>
      <c r="AH1739" s="37"/>
    </row>
    <row r="1740" spans="1:34">
      <c r="A1740" s="37"/>
      <c r="B1740" s="37"/>
      <c r="C1740" s="37"/>
      <c r="D1740" s="37"/>
      <c r="E1740" s="37"/>
      <c r="F1740" s="37"/>
      <c r="G1740" s="37"/>
      <c r="H1740" s="37"/>
      <c r="I1740" s="37"/>
      <c r="J1740" s="37"/>
      <c r="K1740" s="629"/>
      <c r="L1740" s="37"/>
      <c r="M1740" s="37"/>
      <c r="N1740" s="37"/>
      <c r="O1740" s="37"/>
      <c r="P1740" s="37"/>
      <c r="Q1740" s="37"/>
      <c r="R1740" s="37"/>
      <c r="S1740" s="37"/>
      <c r="T1740" s="37"/>
      <c r="U1740" s="37"/>
      <c r="V1740" s="37"/>
      <c r="W1740" s="37"/>
      <c r="X1740" s="37"/>
      <c r="Y1740" s="37"/>
      <c r="Z1740" s="37"/>
      <c r="AA1740" s="37"/>
      <c r="AB1740" s="37"/>
      <c r="AC1740" s="37"/>
      <c r="AD1740" s="37"/>
      <c r="AE1740" s="37"/>
      <c r="AF1740" s="37"/>
      <c r="AG1740" s="37"/>
      <c r="AH1740" s="37"/>
    </row>
    <row r="1741" spans="1:34">
      <c r="A1741" s="37"/>
      <c r="B1741" s="37"/>
      <c r="C1741" s="37"/>
      <c r="D1741" s="37"/>
      <c r="E1741" s="37"/>
      <c r="F1741" s="37"/>
      <c r="G1741" s="37"/>
      <c r="H1741" s="37"/>
      <c r="I1741" s="37"/>
      <c r="J1741" s="37"/>
      <c r="K1741" s="629"/>
      <c r="L1741" s="37"/>
      <c r="M1741" s="37"/>
      <c r="N1741" s="37"/>
      <c r="O1741" s="37"/>
      <c r="P1741" s="37"/>
      <c r="Q1741" s="37"/>
      <c r="R1741" s="37"/>
      <c r="S1741" s="37"/>
      <c r="T1741" s="37"/>
      <c r="U1741" s="37"/>
      <c r="V1741" s="37"/>
      <c r="W1741" s="37"/>
      <c r="X1741" s="37"/>
      <c r="Y1741" s="37"/>
      <c r="Z1741" s="37"/>
      <c r="AA1741" s="37"/>
      <c r="AB1741" s="37"/>
      <c r="AC1741" s="37"/>
      <c r="AD1741" s="37"/>
      <c r="AE1741" s="37"/>
      <c r="AF1741" s="37"/>
      <c r="AG1741" s="37"/>
      <c r="AH1741" s="37"/>
    </row>
    <row r="1742" spans="1:34">
      <c r="A1742" s="37"/>
      <c r="B1742" s="37"/>
      <c r="C1742" s="37"/>
      <c r="D1742" s="37"/>
      <c r="E1742" s="37"/>
      <c r="F1742" s="37"/>
      <c r="G1742" s="37"/>
      <c r="H1742" s="37"/>
      <c r="I1742" s="37"/>
      <c r="J1742" s="37"/>
      <c r="K1742" s="629"/>
      <c r="L1742" s="37"/>
      <c r="M1742" s="37"/>
      <c r="N1742" s="37"/>
      <c r="O1742" s="37"/>
      <c r="P1742" s="37"/>
      <c r="Q1742" s="37"/>
      <c r="R1742" s="37"/>
      <c r="S1742" s="37"/>
      <c r="T1742" s="37"/>
      <c r="U1742" s="37"/>
      <c r="V1742" s="37"/>
      <c r="W1742" s="37"/>
      <c r="X1742" s="37"/>
      <c r="Y1742" s="37"/>
      <c r="Z1742" s="37"/>
      <c r="AA1742" s="37"/>
      <c r="AB1742" s="37"/>
      <c r="AC1742" s="37"/>
      <c r="AD1742" s="37"/>
      <c r="AE1742" s="37"/>
      <c r="AF1742" s="37"/>
      <c r="AG1742" s="37"/>
      <c r="AH1742" s="37"/>
    </row>
    <row r="1743" spans="1:34">
      <c r="A1743" s="37"/>
      <c r="B1743" s="37"/>
      <c r="C1743" s="37"/>
      <c r="D1743" s="37"/>
      <c r="E1743" s="37"/>
      <c r="F1743" s="37"/>
      <c r="G1743" s="37"/>
      <c r="H1743" s="37"/>
      <c r="I1743" s="37"/>
      <c r="J1743" s="37"/>
      <c r="K1743" s="629"/>
      <c r="L1743" s="37"/>
      <c r="M1743" s="37"/>
      <c r="N1743" s="37"/>
      <c r="O1743" s="37"/>
      <c r="P1743" s="37"/>
      <c r="Q1743" s="37"/>
      <c r="R1743" s="37"/>
      <c r="S1743" s="37"/>
      <c r="T1743" s="37"/>
      <c r="U1743" s="37"/>
      <c r="V1743" s="37"/>
      <c r="W1743" s="37"/>
      <c r="X1743" s="37"/>
      <c r="Y1743" s="37"/>
      <c r="Z1743" s="37"/>
      <c r="AA1743" s="37"/>
      <c r="AB1743" s="37"/>
      <c r="AC1743" s="37"/>
      <c r="AD1743" s="37"/>
      <c r="AE1743" s="37"/>
      <c r="AF1743" s="37"/>
      <c r="AG1743" s="37"/>
      <c r="AH1743" s="37"/>
    </row>
    <row r="1744" spans="1:34">
      <c r="A1744" s="37"/>
      <c r="B1744" s="37"/>
      <c r="C1744" s="37"/>
      <c r="D1744" s="37"/>
      <c r="E1744" s="37"/>
      <c r="F1744" s="37"/>
      <c r="G1744" s="37"/>
      <c r="H1744" s="37"/>
      <c r="I1744" s="37"/>
      <c r="J1744" s="37"/>
      <c r="K1744" s="629"/>
      <c r="L1744" s="37"/>
      <c r="M1744" s="37"/>
      <c r="N1744" s="37"/>
      <c r="O1744" s="37"/>
      <c r="P1744" s="37"/>
      <c r="Q1744" s="37"/>
      <c r="R1744" s="37"/>
      <c r="S1744" s="37"/>
      <c r="T1744" s="37"/>
      <c r="U1744" s="37"/>
      <c r="V1744" s="37"/>
      <c r="W1744" s="37"/>
      <c r="X1744" s="37"/>
      <c r="Y1744" s="37"/>
      <c r="Z1744" s="37"/>
      <c r="AA1744" s="37"/>
      <c r="AB1744" s="37"/>
      <c r="AC1744" s="37"/>
      <c r="AD1744" s="37"/>
      <c r="AE1744" s="37"/>
      <c r="AF1744" s="37"/>
      <c r="AG1744" s="37"/>
      <c r="AH1744" s="37"/>
    </row>
    <row r="1745" spans="1:34">
      <c r="A1745" s="37"/>
      <c r="B1745" s="37"/>
      <c r="C1745" s="37"/>
      <c r="D1745" s="37"/>
      <c r="E1745" s="37"/>
      <c r="F1745" s="37"/>
      <c r="G1745" s="37"/>
      <c r="H1745" s="37"/>
      <c r="I1745" s="37"/>
      <c r="J1745" s="37"/>
      <c r="K1745" s="629"/>
      <c r="L1745" s="37"/>
      <c r="M1745" s="37"/>
      <c r="N1745" s="37"/>
      <c r="O1745" s="37"/>
      <c r="P1745" s="37"/>
      <c r="Q1745" s="37"/>
      <c r="R1745" s="37"/>
      <c r="S1745" s="37"/>
      <c r="T1745" s="37"/>
      <c r="U1745" s="37"/>
      <c r="V1745" s="37"/>
      <c r="W1745" s="37"/>
      <c r="X1745" s="37"/>
      <c r="Y1745" s="37"/>
      <c r="Z1745" s="37"/>
      <c r="AA1745" s="37"/>
      <c r="AB1745" s="37"/>
      <c r="AC1745" s="37"/>
      <c r="AD1745" s="37"/>
      <c r="AE1745" s="37"/>
      <c r="AF1745" s="37"/>
      <c r="AG1745" s="37"/>
      <c r="AH1745" s="37"/>
    </row>
    <row r="1746" spans="1:34">
      <c r="A1746" s="37"/>
      <c r="B1746" s="37"/>
      <c r="C1746" s="37"/>
      <c r="D1746" s="37"/>
      <c r="E1746" s="37"/>
      <c r="F1746" s="37"/>
      <c r="G1746" s="37"/>
      <c r="H1746" s="37"/>
      <c r="I1746" s="37"/>
      <c r="J1746" s="37"/>
      <c r="K1746" s="629"/>
      <c r="L1746" s="37"/>
      <c r="M1746" s="37"/>
      <c r="N1746" s="37"/>
      <c r="O1746" s="37"/>
      <c r="P1746" s="37"/>
      <c r="Q1746" s="37"/>
      <c r="R1746" s="37"/>
      <c r="S1746" s="37"/>
      <c r="T1746" s="37"/>
      <c r="U1746" s="37"/>
      <c r="V1746" s="37"/>
      <c r="W1746" s="37"/>
      <c r="X1746" s="37"/>
      <c r="Y1746" s="37"/>
      <c r="Z1746" s="37"/>
      <c r="AA1746" s="37"/>
      <c r="AB1746" s="37"/>
      <c r="AC1746" s="37"/>
      <c r="AD1746" s="37"/>
      <c r="AE1746" s="37"/>
      <c r="AF1746" s="37"/>
      <c r="AG1746" s="37"/>
      <c r="AH1746" s="37"/>
    </row>
    <row r="1747" spans="1:34">
      <c r="A1747" s="37"/>
      <c r="B1747" s="37"/>
      <c r="C1747" s="37"/>
      <c r="D1747" s="37"/>
      <c r="E1747" s="37"/>
      <c r="F1747" s="37"/>
      <c r="G1747" s="37"/>
      <c r="H1747" s="37"/>
      <c r="I1747" s="37"/>
      <c r="J1747" s="37"/>
      <c r="K1747" s="629"/>
      <c r="L1747" s="37"/>
      <c r="M1747" s="37"/>
      <c r="N1747" s="37"/>
      <c r="O1747" s="37"/>
      <c r="P1747" s="37"/>
      <c r="Q1747" s="37"/>
      <c r="R1747" s="37"/>
      <c r="S1747" s="37"/>
      <c r="T1747" s="37"/>
      <c r="U1747" s="37"/>
      <c r="V1747" s="37"/>
      <c r="W1747" s="37"/>
      <c r="X1747" s="37"/>
      <c r="Y1747" s="37"/>
      <c r="Z1747" s="37"/>
      <c r="AA1747" s="37"/>
      <c r="AB1747" s="37"/>
      <c r="AC1747" s="37"/>
      <c r="AD1747" s="37"/>
      <c r="AE1747" s="37"/>
      <c r="AF1747" s="37"/>
      <c r="AG1747" s="37"/>
      <c r="AH1747" s="37"/>
    </row>
    <row r="1748" spans="1:34">
      <c r="A1748" s="37"/>
      <c r="B1748" s="37"/>
      <c r="C1748" s="37"/>
      <c r="D1748" s="37"/>
      <c r="E1748" s="37"/>
      <c r="F1748" s="37"/>
      <c r="G1748" s="37"/>
      <c r="H1748" s="37"/>
      <c r="I1748" s="37"/>
      <c r="J1748" s="37"/>
      <c r="K1748" s="629"/>
      <c r="L1748" s="37"/>
      <c r="M1748" s="37"/>
      <c r="N1748" s="37"/>
      <c r="O1748" s="37"/>
      <c r="P1748" s="37"/>
      <c r="Q1748" s="37"/>
      <c r="R1748" s="37"/>
      <c r="S1748" s="37"/>
      <c r="T1748" s="37"/>
      <c r="U1748" s="37"/>
      <c r="V1748" s="37"/>
      <c r="W1748" s="37"/>
      <c r="X1748" s="37"/>
      <c r="Y1748" s="37"/>
      <c r="Z1748" s="37"/>
      <c r="AA1748" s="37"/>
      <c r="AB1748" s="37"/>
      <c r="AC1748" s="37"/>
      <c r="AD1748" s="37"/>
      <c r="AE1748" s="37"/>
      <c r="AF1748" s="37"/>
      <c r="AG1748" s="37"/>
      <c r="AH1748" s="37"/>
    </row>
    <row r="1749" spans="1:34">
      <c r="A1749" s="37"/>
      <c r="B1749" s="37"/>
      <c r="C1749" s="37"/>
      <c r="D1749" s="37"/>
      <c r="E1749" s="37"/>
      <c r="F1749" s="37"/>
      <c r="G1749" s="37"/>
      <c r="H1749" s="37"/>
      <c r="I1749" s="37"/>
      <c r="J1749" s="37"/>
      <c r="K1749" s="629"/>
      <c r="L1749" s="37"/>
      <c r="M1749" s="37"/>
      <c r="N1749" s="37"/>
      <c r="O1749" s="37"/>
      <c r="P1749" s="37"/>
      <c r="Q1749" s="37"/>
      <c r="R1749" s="37"/>
      <c r="S1749" s="37"/>
      <c r="T1749" s="37"/>
      <c r="U1749" s="37"/>
      <c r="V1749" s="37"/>
      <c r="W1749" s="37"/>
      <c r="X1749" s="37"/>
      <c r="Y1749" s="37"/>
      <c r="Z1749" s="37"/>
      <c r="AA1749" s="37"/>
      <c r="AB1749" s="37"/>
      <c r="AC1749" s="37"/>
      <c r="AD1749" s="37"/>
      <c r="AE1749" s="37"/>
      <c r="AF1749" s="37"/>
      <c r="AG1749" s="37"/>
      <c r="AH1749" s="37"/>
    </row>
    <row r="1750" spans="1:34">
      <c r="A1750" s="37"/>
      <c r="B1750" s="37"/>
      <c r="C1750" s="37"/>
      <c r="D1750" s="37"/>
      <c r="E1750" s="37"/>
      <c r="F1750" s="37"/>
      <c r="G1750" s="37"/>
      <c r="H1750" s="37"/>
      <c r="I1750" s="37"/>
      <c r="J1750" s="37"/>
      <c r="K1750" s="629"/>
      <c r="L1750" s="37"/>
      <c r="M1750" s="37"/>
      <c r="N1750" s="37"/>
      <c r="O1750" s="37"/>
      <c r="P1750" s="37"/>
      <c r="Q1750" s="37"/>
      <c r="R1750" s="37"/>
      <c r="S1750" s="37"/>
      <c r="T1750" s="37"/>
      <c r="U1750" s="37"/>
      <c r="V1750" s="37"/>
      <c r="W1750" s="37"/>
      <c r="X1750" s="37"/>
      <c r="Y1750" s="37"/>
      <c r="Z1750" s="37"/>
      <c r="AA1750" s="37"/>
      <c r="AB1750" s="37"/>
      <c r="AC1750" s="37"/>
      <c r="AD1750" s="37"/>
      <c r="AE1750" s="37"/>
      <c r="AF1750" s="37"/>
      <c r="AG1750" s="37"/>
      <c r="AH1750" s="37"/>
    </row>
    <row r="1751" spans="1:34">
      <c r="A1751" s="37"/>
      <c r="B1751" s="37"/>
      <c r="C1751" s="37"/>
      <c r="D1751" s="37"/>
      <c r="E1751" s="37"/>
      <c r="F1751" s="37"/>
      <c r="G1751" s="37"/>
      <c r="H1751" s="37"/>
      <c r="I1751" s="37"/>
      <c r="J1751" s="37"/>
      <c r="K1751" s="629"/>
      <c r="L1751" s="37"/>
      <c r="M1751" s="37"/>
      <c r="N1751" s="37"/>
      <c r="O1751" s="37"/>
      <c r="P1751" s="37"/>
      <c r="Q1751" s="37"/>
      <c r="R1751" s="37"/>
      <c r="S1751" s="37"/>
      <c r="T1751" s="37"/>
      <c r="U1751" s="37"/>
      <c r="V1751" s="37"/>
      <c r="W1751" s="37"/>
      <c r="X1751" s="37"/>
      <c r="Y1751" s="37"/>
      <c r="Z1751" s="37"/>
      <c r="AA1751" s="37"/>
      <c r="AB1751" s="37"/>
      <c r="AC1751" s="37"/>
      <c r="AD1751" s="37"/>
      <c r="AE1751" s="37"/>
      <c r="AF1751" s="37"/>
      <c r="AG1751" s="37"/>
      <c r="AH1751" s="37"/>
    </row>
    <row r="1752" spans="1:34">
      <c r="A1752" s="37"/>
      <c r="B1752" s="37"/>
      <c r="C1752" s="37"/>
      <c r="D1752" s="37"/>
      <c r="E1752" s="37"/>
      <c r="F1752" s="37"/>
      <c r="G1752" s="37"/>
      <c r="H1752" s="37"/>
      <c r="I1752" s="37"/>
      <c r="J1752" s="37"/>
      <c r="K1752" s="629"/>
      <c r="L1752" s="37"/>
      <c r="M1752" s="37"/>
      <c r="N1752" s="37"/>
      <c r="O1752" s="37"/>
      <c r="P1752" s="37"/>
      <c r="Q1752" s="37"/>
      <c r="R1752" s="37"/>
      <c r="S1752" s="37"/>
      <c r="T1752" s="37"/>
      <c r="U1752" s="37"/>
      <c r="V1752" s="37"/>
      <c r="W1752" s="37"/>
      <c r="X1752" s="37"/>
      <c r="Y1752" s="37"/>
      <c r="Z1752" s="37"/>
      <c r="AA1752" s="37"/>
      <c r="AB1752" s="37"/>
      <c r="AC1752" s="37"/>
      <c r="AD1752" s="37"/>
      <c r="AE1752" s="37"/>
      <c r="AF1752" s="37"/>
      <c r="AG1752" s="37"/>
      <c r="AH1752" s="37"/>
    </row>
    <row r="1753" spans="1:34">
      <c r="A1753" s="37"/>
      <c r="B1753" s="37"/>
      <c r="C1753" s="37"/>
      <c r="D1753" s="37"/>
      <c r="E1753" s="37"/>
      <c r="F1753" s="37"/>
      <c r="G1753" s="37"/>
      <c r="H1753" s="37"/>
      <c r="I1753" s="37"/>
      <c r="J1753" s="37"/>
      <c r="K1753" s="629"/>
      <c r="L1753" s="37"/>
      <c r="M1753" s="37"/>
      <c r="N1753" s="37"/>
      <c r="O1753" s="37"/>
      <c r="P1753" s="37"/>
      <c r="Q1753" s="37"/>
      <c r="R1753" s="37"/>
      <c r="S1753" s="37"/>
      <c r="T1753" s="37"/>
      <c r="U1753" s="37"/>
      <c r="V1753" s="37"/>
      <c r="W1753" s="37"/>
      <c r="X1753" s="37"/>
      <c r="Y1753" s="37"/>
      <c r="Z1753" s="37"/>
      <c r="AA1753" s="37"/>
      <c r="AB1753" s="37"/>
      <c r="AC1753" s="37"/>
      <c r="AD1753" s="37"/>
      <c r="AE1753" s="37"/>
      <c r="AF1753" s="37"/>
      <c r="AG1753" s="37"/>
      <c r="AH1753" s="37"/>
    </row>
    <row r="1754" spans="1:34">
      <c r="A1754" s="37"/>
      <c r="B1754" s="37"/>
      <c r="C1754" s="37"/>
      <c r="D1754" s="37"/>
      <c r="E1754" s="37"/>
      <c r="F1754" s="37"/>
      <c r="G1754" s="37"/>
      <c r="H1754" s="37"/>
      <c r="I1754" s="37"/>
      <c r="J1754" s="37"/>
      <c r="K1754" s="629"/>
      <c r="L1754" s="37"/>
      <c r="M1754" s="37"/>
      <c r="N1754" s="37"/>
      <c r="O1754" s="37"/>
      <c r="P1754" s="37"/>
      <c r="Q1754" s="37"/>
      <c r="R1754" s="37"/>
      <c r="S1754" s="37"/>
      <c r="T1754" s="37"/>
      <c r="U1754" s="37"/>
      <c r="V1754" s="37"/>
      <c r="W1754" s="37"/>
      <c r="X1754" s="37"/>
      <c r="Y1754" s="37"/>
      <c r="Z1754" s="37"/>
      <c r="AA1754" s="37"/>
      <c r="AB1754" s="37"/>
      <c r="AC1754" s="37"/>
      <c r="AD1754" s="37"/>
      <c r="AE1754" s="37"/>
      <c r="AF1754" s="37"/>
      <c r="AG1754" s="37"/>
      <c r="AH1754" s="37"/>
    </row>
    <row r="1755" spans="1:34">
      <c r="A1755" s="37"/>
      <c r="B1755" s="37"/>
      <c r="C1755" s="37"/>
      <c r="D1755" s="37"/>
      <c r="E1755" s="37"/>
      <c r="F1755" s="37"/>
      <c r="G1755" s="37"/>
      <c r="H1755" s="37"/>
      <c r="I1755" s="37"/>
      <c r="J1755" s="37"/>
      <c r="K1755" s="629"/>
      <c r="L1755" s="37"/>
      <c r="M1755" s="37"/>
      <c r="N1755" s="37"/>
      <c r="O1755" s="37"/>
      <c r="P1755" s="37"/>
      <c r="Q1755" s="37"/>
      <c r="R1755" s="37"/>
      <c r="S1755" s="37"/>
      <c r="T1755" s="37"/>
      <c r="U1755" s="37"/>
      <c r="V1755" s="37"/>
      <c r="W1755" s="37"/>
      <c r="X1755" s="37"/>
      <c r="Y1755" s="37"/>
      <c r="Z1755" s="37"/>
      <c r="AA1755" s="37"/>
      <c r="AB1755" s="37"/>
      <c r="AC1755" s="37"/>
      <c r="AD1755" s="37"/>
      <c r="AE1755" s="37"/>
      <c r="AF1755" s="37"/>
      <c r="AG1755" s="37"/>
      <c r="AH1755" s="37"/>
    </row>
    <row r="1756" spans="1:34">
      <c r="A1756" s="37"/>
      <c r="B1756" s="37"/>
      <c r="C1756" s="37"/>
      <c r="D1756" s="37"/>
      <c r="E1756" s="37"/>
      <c r="F1756" s="37"/>
      <c r="G1756" s="37"/>
      <c r="H1756" s="37"/>
      <c r="I1756" s="37"/>
      <c r="J1756" s="37"/>
      <c r="K1756" s="629"/>
      <c r="L1756" s="37"/>
      <c r="M1756" s="37"/>
      <c r="N1756" s="37"/>
      <c r="O1756" s="37"/>
      <c r="P1756" s="37"/>
      <c r="Q1756" s="37"/>
      <c r="R1756" s="37"/>
      <c r="S1756" s="37"/>
      <c r="T1756" s="37"/>
      <c r="U1756" s="37"/>
      <c r="V1756" s="37"/>
      <c r="W1756" s="37"/>
      <c r="X1756" s="37"/>
      <c r="Y1756" s="37"/>
      <c r="Z1756" s="37"/>
      <c r="AA1756" s="37"/>
      <c r="AB1756" s="37"/>
      <c r="AC1756" s="37"/>
      <c r="AD1756" s="37"/>
      <c r="AE1756" s="37"/>
      <c r="AF1756" s="37"/>
      <c r="AG1756" s="37"/>
      <c r="AH1756" s="37"/>
    </row>
    <row r="1757" spans="1:34">
      <c r="A1757" s="37"/>
      <c r="B1757" s="37"/>
      <c r="C1757" s="37"/>
      <c r="D1757" s="37"/>
      <c r="E1757" s="37"/>
      <c r="F1757" s="37"/>
      <c r="G1757" s="37"/>
      <c r="H1757" s="37"/>
      <c r="I1757" s="37"/>
      <c r="J1757" s="37"/>
      <c r="K1757" s="629"/>
      <c r="L1757" s="37"/>
      <c r="M1757" s="37"/>
      <c r="N1757" s="37"/>
      <c r="O1757" s="37"/>
      <c r="P1757" s="37"/>
      <c r="Q1757" s="37"/>
      <c r="R1757" s="37"/>
      <c r="S1757" s="37"/>
      <c r="T1757" s="37"/>
      <c r="U1757" s="37"/>
      <c r="V1757" s="37"/>
      <c r="W1757" s="37"/>
      <c r="X1757" s="37"/>
      <c r="Y1757" s="37"/>
      <c r="Z1757" s="37"/>
      <c r="AA1757" s="37"/>
      <c r="AB1757" s="37"/>
      <c r="AC1757" s="37"/>
      <c r="AD1757" s="37"/>
      <c r="AE1757" s="37"/>
      <c r="AF1757" s="37"/>
      <c r="AG1757" s="37"/>
      <c r="AH1757" s="37"/>
    </row>
    <row r="1758" spans="1:34">
      <c r="A1758" s="37"/>
      <c r="B1758" s="37"/>
      <c r="C1758" s="37"/>
      <c r="D1758" s="37"/>
      <c r="E1758" s="37"/>
      <c r="F1758" s="37"/>
      <c r="G1758" s="37"/>
      <c r="H1758" s="37"/>
      <c r="I1758" s="37"/>
      <c r="J1758" s="37"/>
      <c r="K1758" s="629"/>
      <c r="L1758" s="37"/>
      <c r="M1758" s="37"/>
      <c r="N1758" s="37"/>
      <c r="O1758" s="37"/>
      <c r="P1758" s="37"/>
      <c r="Q1758" s="37"/>
      <c r="R1758" s="37"/>
      <c r="S1758" s="37"/>
      <c r="T1758" s="37"/>
      <c r="U1758" s="37"/>
      <c r="V1758" s="37"/>
      <c r="W1758" s="37"/>
      <c r="X1758" s="37"/>
      <c r="Y1758" s="37"/>
      <c r="Z1758" s="37"/>
      <c r="AA1758" s="37"/>
      <c r="AB1758" s="37"/>
      <c r="AC1758" s="37"/>
      <c r="AD1758" s="37"/>
      <c r="AE1758" s="37"/>
      <c r="AF1758" s="37"/>
      <c r="AG1758" s="37"/>
      <c r="AH1758" s="37"/>
    </row>
    <row r="1759" spans="1:34">
      <c r="A1759" s="37"/>
      <c r="B1759" s="37"/>
      <c r="C1759" s="37"/>
      <c r="D1759" s="37"/>
      <c r="E1759" s="37"/>
      <c r="F1759" s="37"/>
      <c r="G1759" s="37"/>
      <c r="H1759" s="37"/>
      <c r="I1759" s="37"/>
      <c r="J1759" s="37"/>
      <c r="K1759" s="629"/>
      <c r="L1759" s="37"/>
      <c r="M1759" s="37"/>
      <c r="N1759" s="37"/>
      <c r="O1759" s="37"/>
      <c r="P1759" s="37"/>
      <c r="Q1759" s="37"/>
      <c r="R1759" s="37"/>
      <c r="S1759" s="37"/>
      <c r="T1759" s="37"/>
      <c r="U1759" s="37"/>
      <c r="V1759" s="37"/>
      <c r="W1759" s="37"/>
      <c r="X1759" s="37"/>
      <c r="Y1759" s="37"/>
      <c r="Z1759" s="37"/>
      <c r="AA1759" s="37"/>
      <c r="AB1759" s="37"/>
      <c r="AC1759" s="37"/>
      <c r="AD1759" s="37"/>
      <c r="AE1759" s="37"/>
      <c r="AF1759" s="37"/>
      <c r="AG1759" s="37"/>
      <c r="AH1759" s="37"/>
    </row>
    <row r="1760" spans="1:34">
      <c r="A1760" s="37"/>
      <c r="B1760" s="37"/>
      <c r="C1760" s="37"/>
      <c r="D1760" s="37"/>
      <c r="E1760" s="37"/>
      <c r="F1760" s="37"/>
      <c r="G1760" s="37"/>
      <c r="H1760" s="37"/>
      <c r="I1760" s="37"/>
      <c r="J1760" s="37"/>
      <c r="K1760" s="629"/>
      <c r="L1760" s="37"/>
      <c r="M1760" s="37"/>
      <c r="N1760" s="37"/>
      <c r="O1760" s="37"/>
      <c r="P1760" s="37"/>
      <c r="Q1760" s="37"/>
      <c r="R1760" s="37"/>
      <c r="S1760" s="37"/>
      <c r="T1760" s="37"/>
      <c r="U1760" s="37"/>
      <c r="V1760" s="37"/>
      <c r="W1760" s="37"/>
      <c r="X1760" s="37"/>
      <c r="Y1760" s="37"/>
      <c r="Z1760" s="37"/>
      <c r="AA1760" s="37"/>
      <c r="AB1760" s="37"/>
      <c r="AC1760" s="37"/>
      <c r="AD1760" s="37"/>
      <c r="AE1760" s="37"/>
      <c r="AF1760" s="37"/>
      <c r="AG1760" s="37"/>
      <c r="AH1760" s="37"/>
    </row>
    <row r="1761" spans="1:34">
      <c r="A1761" s="37"/>
      <c r="B1761" s="37"/>
      <c r="C1761" s="37"/>
      <c r="D1761" s="37"/>
      <c r="E1761" s="37"/>
      <c r="F1761" s="37"/>
      <c r="G1761" s="37"/>
      <c r="H1761" s="37"/>
      <c r="I1761" s="37"/>
      <c r="J1761" s="37"/>
      <c r="K1761" s="629"/>
      <c r="L1761" s="37"/>
      <c r="M1761" s="37"/>
      <c r="N1761" s="37"/>
      <c r="O1761" s="37"/>
      <c r="P1761" s="37"/>
      <c r="Q1761" s="37"/>
      <c r="R1761" s="37"/>
      <c r="S1761" s="37"/>
      <c r="T1761" s="37"/>
      <c r="U1761" s="37"/>
      <c r="V1761" s="37"/>
      <c r="W1761" s="37"/>
      <c r="X1761" s="37"/>
      <c r="Y1761" s="37"/>
      <c r="Z1761" s="37"/>
      <c r="AA1761" s="37"/>
      <c r="AB1761" s="37"/>
      <c r="AC1761" s="37"/>
      <c r="AD1761" s="37"/>
      <c r="AE1761" s="37"/>
      <c r="AF1761" s="37"/>
      <c r="AG1761" s="37"/>
      <c r="AH1761" s="37"/>
    </row>
    <row r="1762" spans="1:34">
      <c r="A1762" s="37"/>
      <c r="B1762" s="37"/>
      <c r="C1762" s="37"/>
      <c r="D1762" s="37"/>
      <c r="E1762" s="37"/>
      <c r="F1762" s="37"/>
      <c r="G1762" s="37"/>
      <c r="H1762" s="37"/>
      <c r="I1762" s="37"/>
      <c r="J1762" s="37"/>
      <c r="K1762" s="629"/>
      <c r="L1762" s="37"/>
      <c r="M1762" s="37"/>
      <c r="N1762" s="37"/>
      <c r="O1762" s="37"/>
      <c r="P1762" s="37"/>
      <c r="Q1762" s="37"/>
      <c r="R1762" s="37"/>
      <c r="S1762" s="37"/>
      <c r="T1762" s="37"/>
      <c r="U1762" s="37"/>
      <c r="V1762" s="37"/>
      <c r="W1762" s="37"/>
      <c r="X1762" s="37"/>
      <c r="Y1762" s="37"/>
      <c r="Z1762" s="37"/>
      <c r="AA1762" s="37"/>
      <c r="AB1762" s="37"/>
      <c r="AC1762" s="37"/>
      <c r="AD1762" s="37"/>
      <c r="AE1762" s="37"/>
      <c r="AF1762" s="37"/>
      <c r="AG1762" s="37"/>
      <c r="AH1762" s="37"/>
    </row>
    <row r="1763" spans="1:34">
      <c r="A1763" s="37"/>
      <c r="B1763" s="37"/>
      <c r="C1763" s="37"/>
      <c r="D1763" s="37"/>
      <c r="E1763" s="37"/>
      <c r="F1763" s="37"/>
      <c r="G1763" s="37"/>
      <c r="H1763" s="37"/>
      <c r="I1763" s="37"/>
      <c r="J1763" s="37"/>
      <c r="K1763" s="629"/>
      <c r="L1763" s="37"/>
      <c r="M1763" s="37"/>
      <c r="N1763" s="37"/>
      <c r="O1763" s="37"/>
      <c r="P1763" s="37"/>
      <c r="Q1763" s="37"/>
      <c r="R1763" s="37"/>
      <c r="S1763" s="37"/>
      <c r="T1763" s="37"/>
      <c r="U1763" s="37"/>
      <c r="V1763" s="37"/>
      <c r="W1763" s="37"/>
      <c r="X1763" s="37"/>
      <c r="Y1763" s="37"/>
      <c r="Z1763" s="37"/>
      <c r="AA1763" s="37"/>
      <c r="AB1763" s="37"/>
      <c r="AC1763" s="37"/>
      <c r="AD1763" s="37"/>
      <c r="AE1763" s="37"/>
      <c r="AF1763" s="37"/>
      <c r="AG1763" s="37"/>
      <c r="AH1763" s="37"/>
    </row>
    <row r="1764" spans="1:34">
      <c r="A1764" s="37"/>
      <c r="B1764" s="37"/>
      <c r="C1764" s="37"/>
      <c r="D1764" s="37"/>
      <c r="E1764" s="37"/>
      <c r="F1764" s="37"/>
      <c r="G1764" s="37"/>
      <c r="H1764" s="37"/>
      <c r="I1764" s="37"/>
      <c r="J1764" s="37"/>
      <c r="K1764" s="629"/>
      <c r="L1764" s="37"/>
      <c r="M1764" s="37"/>
      <c r="N1764" s="37"/>
      <c r="O1764" s="37"/>
      <c r="P1764" s="37"/>
      <c r="Q1764" s="37"/>
      <c r="R1764" s="37"/>
      <c r="S1764" s="37"/>
      <c r="T1764" s="37"/>
      <c r="U1764" s="37"/>
      <c r="V1764" s="37"/>
      <c r="W1764" s="37"/>
      <c r="X1764" s="37"/>
      <c r="Y1764" s="37"/>
      <c r="Z1764" s="37"/>
      <c r="AA1764" s="37"/>
      <c r="AB1764" s="37"/>
      <c r="AC1764" s="37"/>
      <c r="AD1764" s="37"/>
      <c r="AE1764" s="37"/>
      <c r="AF1764" s="37"/>
      <c r="AG1764" s="37"/>
      <c r="AH1764" s="37"/>
    </row>
    <row r="1765" spans="1:34">
      <c r="A1765" s="37"/>
      <c r="B1765" s="37"/>
      <c r="C1765" s="37"/>
      <c r="D1765" s="37"/>
      <c r="E1765" s="37"/>
      <c r="F1765" s="37"/>
      <c r="G1765" s="37"/>
      <c r="H1765" s="37"/>
      <c r="I1765" s="37"/>
      <c r="J1765" s="37"/>
      <c r="K1765" s="629"/>
      <c r="L1765" s="37"/>
      <c r="M1765" s="37"/>
      <c r="N1765" s="37"/>
      <c r="O1765" s="37"/>
      <c r="P1765" s="37"/>
      <c r="Q1765" s="37"/>
      <c r="R1765" s="37"/>
      <c r="S1765" s="37"/>
      <c r="T1765" s="37"/>
      <c r="U1765" s="37"/>
      <c r="V1765" s="37"/>
      <c r="W1765" s="37"/>
      <c r="X1765" s="37"/>
      <c r="Y1765" s="37"/>
      <c r="Z1765" s="37"/>
      <c r="AA1765" s="37"/>
      <c r="AB1765" s="37"/>
      <c r="AC1765" s="37"/>
      <c r="AD1765" s="37"/>
      <c r="AE1765" s="37"/>
      <c r="AF1765" s="37"/>
      <c r="AG1765" s="37"/>
      <c r="AH1765" s="37"/>
    </row>
    <row r="1766" spans="1:34">
      <c r="A1766" s="37"/>
      <c r="B1766" s="37"/>
      <c r="C1766" s="37"/>
      <c r="D1766" s="37"/>
      <c r="E1766" s="37"/>
      <c r="F1766" s="37"/>
      <c r="G1766" s="37"/>
      <c r="H1766" s="37"/>
      <c r="I1766" s="37"/>
      <c r="J1766" s="37"/>
      <c r="K1766" s="629"/>
      <c r="L1766" s="37"/>
      <c r="M1766" s="37"/>
      <c r="N1766" s="37"/>
      <c r="O1766" s="37"/>
      <c r="P1766" s="37"/>
      <c r="Q1766" s="37"/>
      <c r="R1766" s="37"/>
      <c r="S1766" s="37"/>
      <c r="T1766" s="37"/>
      <c r="U1766" s="37"/>
      <c r="V1766" s="37"/>
      <c r="W1766" s="37"/>
      <c r="X1766" s="37"/>
      <c r="Y1766" s="37"/>
      <c r="Z1766" s="37"/>
      <c r="AA1766" s="37"/>
      <c r="AB1766" s="37"/>
      <c r="AC1766" s="37"/>
      <c r="AD1766" s="37"/>
      <c r="AE1766" s="37"/>
      <c r="AF1766" s="37"/>
      <c r="AG1766" s="37"/>
      <c r="AH1766" s="37"/>
    </row>
    <row r="1767" spans="1:34">
      <c r="A1767" s="37"/>
      <c r="B1767" s="37"/>
      <c r="C1767" s="37"/>
      <c r="D1767" s="37"/>
      <c r="E1767" s="37"/>
      <c r="F1767" s="37"/>
      <c r="G1767" s="37"/>
      <c r="H1767" s="37"/>
      <c r="I1767" s="37"/>
      <c r="J1767" s="37"/>
      <c r="K1767" s="629"/>
      <c r="L1767" s="37"/>
      <c r="M1767" s="37"/>
      <c r="N1767" s="37"/>
      <c r="O1767" s="37"/>
      <c r="P1767" s="37"/>
      <c r="Q1767" s="37"/>
      <c r="R1767" s="37"/>
      <c r="S1767" s="37"/>
      <c r="T1767" s="37"/>
      <c r="U1767" s="37"/>
      <c r="V1767" s="37"/>
      <c r="W1767" s="37"/>
      <c r="X1767" s="37"/>
      <c r="Y1767" s="37"/>
      <c r="Z1767" s="37"/>
      <c r="AA1767" s="37"/>
      <c r="AB1767" s="37"/>
      <c r="AC1767" s="37"/>
      <c r="AD1767" s="37"/>
      <c r="AE1767" s="37"/>
      <c r="AF1767" s="37"/>
      <c r="AG1767" s="37"/>
      <c r="AH1767" s="37"/>
    </row>
    <row r="1768" spans="1:34">
      <c r="A1768" s="37"/>
      <c r="B1768" s="37"/>
      <c r="C1768" s="37"/>
      <c r="D1768" s="37"/>
      <c r="E1768" s="37"/>
      <c r="F1768" s="37"/>
      <c r="G1768" s="37"/>
      <c r="H1768" s="37"/>
      <c r="I1768" s="37"/>
      <c r="J1768" s="37"/>
      <c r="K1768" s="629"/>
      <c r="L1768" s="37"/>
      <c r="M1768" s="37"/>
      <c r="N1768" s="37"/>
      <c r="O1768" s="37"/>
      <c r="P1768" s="37"/>
      <c r="Q1768" s="37"/>
      <c r="R1768" s="37"/>
      <c r="S1768" s="37"/>
      <c r="T1768" s="37"/>
      <c r="U1768" s="37"/>
      <c r="V1768" s="37"/>
      <c r="W1768" s="37"/>
      <c r="X1768" s="37"/>
      <c r="Y1768" s="37"/>
      <c r="Z1768" s="37"/>
      <c r="AA1768" s="37"/>
      <c r="AB1768" s="37"/>
      <c r="AC1768" s="37"/>
      <c r="AD1768" s="37"/>
      <c r="AE1768" s="37"/>
      <c r="AF1768" s="37"/>
      <c r="AG1768" s="37"/>
      <c r="AH1768" s="37"/>
    </row>
    <row r="1769" spans="1:34">
      <c r="A1769" s="37"/>
      <c r="B1769" s="37"/>
      <c r="C1769" s="37"/>
      <c r="D1769" s="37"/>
      <c r="E1769" s="37"/>
      <c r="F1769" s="37"/>
      <c r="G1769" s="37"/>
      <c r="H1769" s="37"/>
      <c r="I1769" s="37"/>
      <c r="J1769" s="37"/>
      <c r="K1769" s="629"/>
      <c r="L1769" s="37"/>
      <c r="M1769" s="37"/>
      <c r="N1769" s="37"/>
      <c r="O1769" s="37"/>
      <c r="P1769" s="37"/>
      <c r="Q1769" s="37"/>
      <c r="R1769" s="37"/>
      <c r="S1769" s="37"/>
      <c r="T1769" s="37"/>
      <c r="U1769" s="37"/>
      <c r="V1769" s="37"/>
      <c r="W1769" s="37"/>
      <c r="X1769" s="37"/>
      <c r="Y1769" s="37"/>
      <c r="Z1769" s="37"/>
      <c r="AA1769" s="37"/>
      <c r="AB1769" s="37"/>
      <c r="AC1769" s="37"/>
      <c r="AD1769" s="37"/>
      <c r="AE1769" s="37"/>
      <c r="AF1769" s="37"/>
      <c r="AG1769" s="37"/>
      <c r="AH1769" s="37"/>
    </row>
    <row r="1770" spans="1:34">
      <c r="A1770" s="37"/>
      <c r="B1770" s="37"/>
      <c r="C1770" s="37"/>
      <c r="D1770" s="37"/>
      <c r="E1770" s="37"/>
      <c r="F1770" s="37"/>
      <c r="G1770" s="37"/>
      <c r="H1770" s="37"/>
      <c r="I1770" s="37"/>
      <c r="J1770" s="37"/>
      <c r="K1770" s="629"/>
      <c r="L1770" s="37"/>
      <c r="M1770" s="37"/>
      <c r="N1770" s="37"/>
      <c r="O1770" s="37"/>
      <c r="P1770" s="37"/>
      <c r="Q1770" s="37"/>
      <c r="R1770" s="37"/>
      <c r="S1770" s="37"/>
      <c r="T1770" s="37"/>
      <c r="U1770" s="37"/>
      <c r="V1770" s="37"/>
      <c r="W1770" s="37"/>
      <c r="X1770" s="37"/>
      <c r="Y1770" s="37"/>
      <c r="Z1770" s="37"/>
      <c r="AA1770" s="37"/>
      <c r="AB1770" s="37"/>
      <c r="AC1770" s="37"/>
      <c r="AD1770" s="37"/>
      <c r="AE1770" s="37"/>
      <c r="AF1770" s="37"/>
      <c r="AG1770" s="37"/>
      <c r="AH1770" s="37"/>
    </row>
    <row r="1771" spans="1:34">
      <c r="A1771" s="37"/>
      <c r="B1771" s="37"/>
      <c r="C1771" s="37"/>
      <c r="D1771" s="37"/>
      <c r="E1771" s="37"/>
      <c r="F1771" s="37"/>
      <c r="G1771" s="37"/>
      <c r="H1771" s="37"/>
      <c r="I1771" s="37"/>
      <c r="J1771" s="37"/>
      <c r="K1771" s="629"/>
      <c r="L1771" s="37"/>
      <c r="M1771" s="37"/>
      <c r="N1771" s="37"/>
      <c r="O1771" s="37"/>
      <c r="P1771" s="37"/>
      <c r="Q1771" s="37"/>
      <c r="R1771" s="37"/>
      <c r="S1771" s="37"/>
      <c r="T1771" s="37"/>
      <c r="U1771" s="37"/>
      <c r="V1771" s="37"/>
      <c r="W1771" s="37"/>
      <c r="X1771" s="37"/>
      <c r="Y1771" s="37"/>
      <c r="Z1771" s="37"/>
      <c r="AA1771" s="37"/>
      <c r="AB1771" s="37"/>
      <c r="AC1771" s="37"/>
      <c r="AD1771" s="37"/>
      <c r="AE1771" s="37"/>
      <c r="AF1771" s="37"/>
      <c r="AG1771" s="37"/>
      <c r="AH1771" s="37"/>
    </row>
    <row r="1772" spans="1:34">
      <c r="A1772" s="37"/>
      <c r="B1772" s="37"/>
      <c r="C1772" s="37"/>
      <c r="D1772" s="37"/>
      <c r="E1772" s="37"/>
      <c r="F1772" s="37"/>
      <c r="G1772" s="37"/>
      <c r="H1772" s="37"/>
      <c r="I1772" s="37"/>
      <c r="J1772" s="37"/>
      <c r="K1772" s="629"/>
      <c r="L1772" s="37"/>
      <c r="M1772" s="37"/>
      <c r="N1772" s="37"/>
      <c r="O1772" s="37"/>
      <c r="P1772" s="37"/>
      <c r="Q1772" s="37"/>
      <c r="R1772" s="37"/>
      <c r="S1772" s="37"/>
      <c r="T1772" s="37"/>
      <c r="U1772" s="37"/>
      <c r="V1772" s="37"/>
      <c r="W1772" s="37"/>
      <c r="X1772" s="37"/>
      <c r="Y1772" s="37"/>
      <c r="Z1772" s="37"/>
      <c r="AA1772" s="37"/>
      <c r="AB1772" s="37"/>
      <c r="AC1772" s="37"/>
      <c r="AD1772" s="37"/>
      <c r="AE1772" s="37"/>
      <c r="AF1772" s="37"/>
      <c r="AG1772" s="37"/>
      <c r="AH1772" s="37"/>
    </row>
    <row r="1773" spans="1:34">
      <c r="A1773" s="37"/>
      <c r="B1773" s="37"/>
      <c r="C1773" s="37"/>
      <c r="D1773" s="37"/>
      <c r="E1773" s="37"/>
      <c r="F1773" s="37"/>
      <c r="G1773" s="37"/>
      <c r="H1773" s="37"/>
      <c r="I1773" s="37"/>
      <c r="J1773" s="37"/>
      <c r="K1773" s="629"/>
      <c r="L1773" s="37"/>
      <c r="M1773" s="37"/>
      <c r="N1773" s="37"/>
      <c r="O1773" s="37"/>
      <c r="P1773" s="37"/>
      <c r="Q1773" s="37"/>
      <c r="R1773" s="37"/>
      <c r="S1773" s="37"/>
      <c r="T1773" s="37"/>
      <c r="U1773" s="37"/>
      <c r="V1773" s="37"/>
      <c r="W1773" s="37"/>
      <c r="X1773" s="37"/>
      <c r="Y1773" s="37"/>
      <c r="Z1773" s="37"/>
      <c r="AA1773" s="37"/>
      <c r="AB1773" s="37"/>
      <c r="AC1773" s="37"/>
      <c r="AD1773" s="37"/>
      <c r="AE1773" s="37"/>
      <c r="AF1773" s="37"/>
      <c r="AG1773" s="37"/>
      <c r="AH1773" s="37"/>
    </row>
    <row r="1774" spans="1:34">
      <c r="A1774" s="37"/>
      <c r="B1774" s="37"/>
      <c r="C1774" s="37"/>
      <c r="D1774" s="37"/>
      <c r="E1774" s="37"/>
      <c r="F1774" s="37"/>
      <c r="G1774" s="37"/>
      <c r="H1774" s="37"/>
      <c r="I1774" s="37"/>
      <c r="J1774" s="37"/>
      <c r="K1774" s="629"/>
      <c r="L1774" s="37"/>
      <c r="M1774" s="37"/>
      <c r="N1774" s="37"/>
      <c r="O1774" s="37"/>
      <c r="P1774" s="37"/>
      <c r="Q1774" s="37"/>
      <c r="R1774" s="37"/>
      <c r="S1774" s="37"/>
      <c r="T1774" s="37"/>
      <c r="U1774" s="37"/>
      <c r="V1774" s="37"/>
      <c r="W1774" s="37"/>
      <c r="X1774" s="37"/>
      <c r="Y1774" s="37"/>
      <c r="Z1774" s="37"/>
      <c r="AA1774" s="37"/>
      <c r="AB1774" s="37"/>
      <c r="AC1774" s="37"/>
      <c r="AD1774" s="37"/>
      <c r="AE1774" s="37"/>
      <c r="AF1774" s="37"/>
      <c r="AG1774" s="37"/>
      <c r="AH1774" s="37"/>
    </row>
    <row r="1775" spans="1:34">
      <c r="A1775" s="37"/>
      <c r="B1775" s="37"/>
      <c r="C1775" s="37"/>
      <c r="D1775" s="37"/>
      <c r="E1775" s="37"/>
      <c r="F1775" s="37"/>
      <c r="G1775" s="37"/>
      <c r="H1775" s="37"/>
      <c r="I1775" s="37"/>
      <c r="J1775" s="37"/>
      <c r="K1775" s="629"/>
      <c r="L1775" s="37"/>
      <c r="M1775" s="37"/>
      <c r="N1775" s="37"/>
      <c r="O1775" s="37"/>
      <c r="P1775" s="37"/>
      <c r="Q1775" s="37"/>
      <c r="R1775" s="37"/>
      <c r="S1775" s="37"/>
      <c r="T1775" s="37"/>
      <c r="U1775" s="37"/>
      <c r="V1775" s="37"/>
      <c r="W1775" s="37"/>
      <c r="X1775" s="37"/>
      <c r="Y1775" s="37"/>
      <c r="Z1775" s="37"/>
      <c r="AA1775" s="37"/>
      <c r="AB1775" s="37"/>
      <c r="AC1775" s="37"/>
      <c r="AD1775" s="37"/>
      <c r="AE1775" s="37"/>
      <c r="AF1775" s="37"/>
      <c r="AG1775" s="37"/>
      <c r="AH1775" s="37"/>
    </row>
    <row r="1776" spans="1:34">
      <c r="A1776" s="37"/>
      <c r="B1776" s="37"/>
      <c r="C1776" s="37"/>
      <c r="D1776" s="37"/>
      <c r="E1776" s="37"/>
      <c r="F1776" s="37"/>
      <c r="G1776" s="37"/>
      <c r="H1776" s="37"/>
      <c r="I1776" s="37"/>
      <c r="J1776" s="37"/>
      <c r="K1776" s="629"/>
      <c r="L1776" s="37"/>
      <c r="M1776" s="37"/>
      <c r="N1776" s="37"/>
      <c r="O1776" s="37"/>
      <c r="P1776" s="37"/>
      <c r="Q1776" s="37"/>
      <c r="R1776" s="37"/>
      <c r="S1776" s="37"/>
      <c r="T1776" s="37"/>
      <c r="U1776" s="37"/>
      <c r="V1776" s="37"/>
      <c r="W1776" s="37"/>
      <c r="X1776" s="37"/>
      <c r="Y1776" s="37"/>
      <c r="Z1776" s="37"/>
      <c r="AA1776" s="37"/>
      <c r="AB1776" s="37"/>
      <c r="AC1776" s="37"/>
      <c r="AD1776" s="37"/>
      <c r="AE1776" s="37"/>
      <c r="AF1776" s="37"/>
      <c r="AG1776" s="37"/>
      <c r="AH1776" s="37"/>
    </row>
    <row r="1777" spans="1:34">
      <c r="A1777" s="37"/>
      <c r="B1777" s="37"/>
      <c r="C1777" s="37"/>
      <c r="D1777" s="37"/>
      <c r="E1777" s="37"/>
      <c r="F1777" s="37"/>
      <c r="G1777" s="37"/>
      <c r="H1777" s="37"/>
      <c r="I1777" s="37"/>
      <c r="J1777" s="37"/>
      <c r="K1777" s="629"/>
      <c r="L1777" s="37"/>
      <c r="M1777" s="37"/>
      <c r="N1777" s="37"/>
      <c r="O1777" s="37"/>
      <c r="P1777" s="37"/>
      <c r="Q1777" s="37"/>
      <c r="R1777" s="37"/>
      <c r="S1777" s="37"/>
      <c r="T1777" s="37"/>
      <c r="U1777" s="37"/>
      <c r="V1777" s="37"/>
      <c r="W1777" s="37"/>
      <c r="X1777" s="37"/>
      <c r="Y1777" s="37"/>
      <c r="Z1777" s="37"/>
      <c r="AA1777" s="37"/>
      <c r="AB1777" s="37"/>
      <c r="AC1777" s="37"/>
      <c r="AD1777" s="37"/>
      <c r="AE1777" s="37"/>
      <c r="AF1777" s="37"/>
      <c r="AG1777" s="37"/>
      <c r="AH1777" s="37"/>
    </row>
    <row r="1778" spans="1:34">
      <c r="A1778" s="37"/>
      <c r="B1778" s="37"/>
      <c r="C1778" s="37"/>
      <c r="D1778" s="37"/>
      <c r="E1778" s="37"/>
      <c r="F1778" s="37"/>
      <c r="G1778" s="37"/>
      <c r="H1778" s="37"/>
      <c r="I1778" s="37"/>
      <c r="J1778" s="37"/>
      <c r="K1778" s="629"/>
      <c r="L1778" s="37"/>
      <c r="M1778" s="37"/>
      <c r="N1778" s="37"/>
      <c r="O1778" s="37"/>
      <c r="P1778" s="37"/>
      <c r="Q1778" s="37"/>
      <c r="R1778" s="37"/>
      <c r="S1778" s="37"/>
      <c r="T1778" s="37"/>
      <c r="U1778" s="37"/>
      <c r="V1778" s="37"/>
      <c r="W1778" s="37"/>
      <c r="X1778" s="37"/>
      <c r="Y1778" s="37"/>
      <c r="Z1778" s="37"/>
      <c r="AA1778" s="37"/>
      <c r="AB1778" s="37"/>
      <c r="AC1778" s="37"/>
      <c r="AD1778" s="37"/>
      <c r="AE1778" s="37"/>
      <c r="AF1778" s="37"/>
      <c r="AG1778" s="37"/>
      <c r="AH1778" s="37"/>
    </row>
    <row r="1779" spans="1:34">
      <c r="A1779" s="37"/>
      <c r="B1779" s="37"/>
      <c r="C1779" s="37"/>
      <c r="D1779" s="37"/>
      <c r="E1779" s="37"/>
      <c r="F1779" s="37"/>
      <c r="G1779" s="37"/>
      <c r="H1779" s="37"/>
      <c r="I1779" s="37"/>
      <c r="J1779" s="37"/>
      <c r="K1779" s="629"/>
      <c r="L1779" s="37"/>
      <c r="M1779" s="37"/>
      <c r="N1779" s="37"/>
      <c r="O1779" s="37"/>
      <c r="P1779" s="37"/>
      <c r="Q1779" s="37"/>
      <c r="R1779" s="37"/>
      <c r="S1779" s="37"/>
      <c r="T1779" s="37"/>
      <c r="U1779" s="37"/>
      <c r="V1779" s="37"/>
      <c r="W1779" s="37"/>
      <c r="X1779" s="37"/>
      <c r="Y1779" s="37"/>
      <c r="Z1779" s="37"/>
      <c r="AA1779" s="37"/>
      <c r="AB1779" s="37"/>
      <c r="AC1779" s="37"/>
      <c r="AD1779" s="37"/>
      <c r="AE1779" s="37"/>
      <c r="AF1779" s="37"/>
      <c r="AG1779" s="37"/>
      <c r="AH1779" s="37"/>
    </row>
    <row r="1780" spans="1:34">
      <c r="A1780" s="37"/>
      <c r="B1780" s="37"/>
      <c r="C1780" s="37"/>
      <c r="D1780" s="37"/>
      <c r="E1780" s="37"/>
      <c r="F1780" s="37"/>
      <c r="G1780" s="37"/>
      <c r="H1780" s="37"/>
      <c r="I1780" s="37"/>
      <c r="J1780" s="37"/>
      <c r="K1780" s="629"/>
      <c r="L1780" s="37"/>
      <c r="M1780" s="37"/>
      <c r="N1780" s="37"/>
      <c r="O1780" s="37"/>
      <c r="P1780" s="37"/>
      <c r="Q1780" s="37"/>
      <c r="R1780" s="37"/>
      <c r="S1780" s="37"/>
      <c r="T1780" s="37"/>
      <c r="U1780" s="37"/>
      <c r="V1780" s="37"/>
      <c r="W1780" s="37"/>
      <c r="X1780" s="37"/>
      <c r="Y1780" s="37"/>
      <c r="Z1780" s="37"/>
      <c r="AA1780" s="37"/>
      <c r="AB1780" s="37"/>
      <c r="AC1780" s="37"/>
      <c r="AD1780" s="37"/>
      <c r="AE1780" s="37"/>
      <c r="AF1780" s="37"/>
      <c r="AG1780" s="37"/>
      <c r="AH1780" s="37"/>
    </row>
    <row r="1781" spans="1:34">
      <c r="A1781" s="37"/>
      <c r="B1781" s="37"/>
      <c r="C1781" s="37"/>
      <c r="D1781" s="37"/>
      <c r="E1781" s="37"/>
      <c r="F1781" s="37"/>
      <c r="G1781" s="37"/>
      <c r="H1781" s="37"/>
      <c r="I1781" s="37"/>
      <c r="J1781" s="37"/>
      <c r="K1781" s="629"/>
      <c r="L1781" s="37"/>
      <c r="M1781" s="37"/>
      <c r="N1781" s="37"/>
      <c r="O1781" s="37"/>
      <c r="P1781" s="37"/>
      <c r="Q1781" s="37"/>
      <c r="R1781" s="37"/>
      <c r="S1781" s="37"/>
      <c r="T1781" s="37"/>
      <c r="U1781" s="37"/>
      <c r="V1781" s="37"/>
      <c r="W1781" s="37"/>
      <c r="X1781" s="37"/>
      <c r="Y1781" s="37"/>
      <c r="Z1781" s="37"/>
      <c r="AA1781" s="37"/>
      <c r="AB1781" s="37"/>
      <c r="AC1781" s="37"/>
      <c r="AD1781" s="37"/>
      <c r="AE1781" s="37"/>
      <c r="AF1781" s="37"/>
      <c r="AG1781" s="37"/>
      <c r="AH1781" s="37"/>
    </row>
    <row r="1782" spans="1:34">
      <c r="A1782" s="37"/>
      <c r="B1782" s="37"/>
      <c r="C1782" s="37"/>
      <c r="D1782" s="37"/>
      <c r="E1782" s="37"/>
      <c r="F1782" s="37"/>
      <c r="G1782" s="37"/>
      <c r="H1782" s="37"/>
      <c r="I1782" s="37"/>
      <c r="J1782" s="37"/>
      <c r="K1782" s="629"/>
      <c r="L1782" s="37"/>
      <c r="M1782" s="37"/>
      <c r="N1782" s="37"/>
      <c r="O1782" s="37"/>
      <c r="P1782" s="37"/>
      <c r="Q1782" s="37"/>
      <c r="R1782" s="37"/>
      <c r="S1782" s="37"/>
      <c r="T1782" s="37"/>
      <c r="U1782" s="37"/>
      <c r="V1782" s="37"/>
      <c r="W1782" s="37"/>
      <c r="X1782" s="37"/>
      <c r="Y1782" s="37"/>
      <c r="Z1782" s="37"/>
      <c r="AA1782" s="37"/>
      <c r="AB1782" s="37"/>
      <c r="AC1782" s="37"/>
      <c r="AD1782" s="37"/>
      <c r="AE1782" s="37"/>
      <c r="AF1782" s="37"/>
      <c r="AG1782" s="37"/>
      <c r="AH1782" s="37"/>
    </row>
    <row r="1783" spans="1:34">
      <c r="A1783" s="37"/>
      <c r="B1783" s="37"/>
      <c r="C1783" s="37"/>
      <c r="D1783" s="37"/>
      <c r="E1783" s="37"/>
      <c r="F1783" s="37"/>
      <c r="G1783" s="37"/>
      <c r="H1783" s="37"/>
      <c r="I1783" s="37"/>
      <c r="J1783" s="37"/>
      <c r="K1783" s="629"/>
      <c r="L1783" s="37"/>
      <c r="M1783" s="37"/>
      <c r="N1783" s="37"/>
      <c r="O1783" s="37"/>
      <c r="P1783" s="37"/>
      <c r="Q1783" s="37"/>
      <c r="R1783" s="37"/>
      <c r="S1783" s="37"/>
      <c r="T1783" s="37"/>
      <c r="U1783" s="37"/>
      <c r="V1783" s="37"/>
      <c r="W1783" s="37"/>
      <c r="X1783" s="37"/>
      <c r="Y1783" s="37"/>
      <c r="Z1783" s="37"/>
      <c r="AA1783" s="37"/>
      <c r="AB1783" s="37"/>
      <c r="AC1783" s="37"/>
      <c r="AD1783" s="37"/>
      <c r="AE1783" s="37"/>
      <c r="AF1783" s="37"/>
      <c r="AG1783" s="37"/>
      <c r="AH1783" s="37"/>
    </row>
    <row r="1784" spans="1:34">
      <c r="A1784" s="37"/>
      <c r="B1784" s="37"/>
      <c r="C1784" s="37"/>
      <c r="D1784" s="37"/>
      <c r="E1784" s="37"/>
      <c r="F1784" s="37"/>
      <c r="G1784" s="37"/>
      <c r="H1784" s="37"/>
      <c r="I1784" s="37"/>
      <c r="J1784" s="37"/>
      <c r="K1784" s="629"/>
      <c r="L1784" s="37"/>
      <c r="M1784" s="37"/>
      <c r="N1784" s="37"/>
      <c r="O1784" s="37"/>
      <c r="P1784" s="37"/>
      <c r="Q1784" s="37"/>
      <c r="R1784" s="37"/>
      <c r="S1784" s="37"/>
      <c r="T1784" s="37"/>
      <c r="U1784" s="37"/>
      <c r="V1784" s="37"/>
      <c r="W1784" s="37"/>
      <c r="X1784" s="37"/>
      <c r="Y1784" s="37"/>
      <c r="Z1784" s="37"/>
      <c r="AA1784" s="37"/>
      <c r="AB1784" s="37"/>
      <c r="AC1784" s="37"/>
      <c r="AD1784" s="37"/>
      <c r="AE1784" s="37"/>
      <c r="AF1784" s="37"/>
      <c r="AG1784" s="37"/>
      <c r="AH1784" s="37"/>
    </row>
    <row r="1785" spans="1:34">
      <c r="A1785" s="37"/>
      <c r="B1785" s="37"/>
      <c r="C1785" s="37"/>
      <c r="D1785" s="37"/>
      <c r="E1785" s="37"/>
      <c r="F1785" s="37"/>
      <c r="G1785" s="37"/>
      <c r="H1785" s="37"/>
      <c r="I1785" s="37"/>
      <c r="J1785" s="37"/>
      <c r="K1785" s="629"/>
      <c r="L1785" s="37"/>
      <c r="M1785" s="37"/>
      <c r="N1785" s="37"/>
      <c r="O1785" s="37"/>
      <c r="P1785" s="37"/>
      <c r="Q1785" s="37"/>
      <c r="R1785" s="37"/>
      <c r="S1785" s="37"/>
      <c r="T1785" s="37"/>
      <c r="U1785" s="37"/>
      <c r="V1785" s="37"/>
      <c r="W1785" s="37"/>
      <c r="X1785" s="37"/>
      <c r="Y1785" s="37"/>
      <c r="Z1785" s="37"/>
      <c r="AA1785" s="37"/>
      <c r="AB1785" s="37"/>
      <c r="AC1785" s="37"/>
      <c r="AD1785" s="37"/>
      <c r="AE1785" s="37"/>
      <c r="AF1785" s="37"/>
      <c r="AG1785" s="37"/>
      <c r="AH1785" s="37"/>
    </row>
    <row r="1786" spans="1:34">
      <c r="A1786" s="37"/>
      <c r="B1786" s="37"/>
      <c r="C1786" s="37"/>
      <c r="D1786" s="37"/>
      <c r="E1786" s="37"/>
      <c r="F1786" s="37"/>
      <c r="G1786" s="37"/>
      <c r="H1786" s="37"/>
      <c r="I1786" s="37"/>
      <c r="J1786" s="37"/>
      <c r="K1786" s="629"/>
      <c r="L1786" s="37"/>
      <c r="M1786" s="37"/>
      <c r="N1786" s="37"/>
      <c r="O1786" s="37"/>
      <c r="P1786" s="37"/>
      <c r="Q1786" s="37"/>
      <c r="R1786" s="37"/>
      <c r="S1786" s="37"/>
      <c r="T1786" s="37"/>
      <c r="U1786" s="37"/>
      <c r="V1786" s="37"/>
      <c r="W1786" s="37"/>
      <c r="X1786" s="37"/>
      <c r="Y1786" s="37"/>
      <c r="Z1786" s="37"/>
      <c r="AA1786" s="37"/>
      <c r="AB1786" s="37"/>
      <c r="AC1786" s="37"/>
      <c r="AD1786" s="37"/>
      <c r="AE1786" s="37"/>
      <c r="AF1786" s="37"/>
      <c r="AG1786" s="37"/>
      <c r="AH1786" s="37"/>
    </row>
    <row r="1787" spans="1:34">
      <c r="A1787" s="37"/>
      <c r="B1787" s="37"/>
      <c r="C1787" s="37"/>
      <c r="D1787" s="37"/>
      <c r="E1787" s="37"/>
      <c r="F1787" s="37"/>
      <c r="G1787" s="37"/>
      <c r="H1787" s="37"/>
      <c r="I1787" s="37"/>
      <c r="J1787" s="37"/>
      <c r="K1787" s="629"/>
      <c r="L1787" s="37"/>
      <c r="M1787" s="37"/>
      <c r="N1787" s="37"/>
      <c r="O1787" s="37"/>
      <c r="P1787" s="37"/>
      <c r="Q1787" s="37"/>
      <c r="R1787" s="37"/>
      <c r="S1787" s="37"/>
      <c r="T1787" s="37"/>
      <c r="U1787" s="37"/>
      <c r="V1787" s="37"/>
      <c r="W1787" s="37"/>
      <c r="X1787" s="37"/>
      <c r="Y1787" s="37"/>
      <c r="Z1787" s="37"/>
      <c r="AA1787" s="37"/>
      <c r="AB1787" s="37"/>
      <c r="AC1787" s="37"/>
      <c r="AD1787" s="37"/>
      <c r="AE1787" s="37"/>
      <c r="AF1787" s="37"/>
      <c r="AG1787" s="37"/>
      <c r="AH1787" s="37"/>
    </row>
    <row r="1788" spans="1:34">
      <c r="A1788" s="37"/>
      <c r="B1788" s="37"/>
      <c r="C1788" s="37"/>
      <c r="D1788" s="37"/>
      <c r="E1788" s="37"/>
      <c r="F1788" s="37"/>
      <c r="G1788" s="37"/>
      <c r="H1788" s="37"/>
      <c r="I1788" s="37"/>
      <c r="J1788" s="37"/>
      <c r="K1788" s="629"/>
      <c r="L1788" s="37"/>
      <c r="M1788" s="37"/>
      <c r="N1788" s="37"/>
      <c r="O1788" s="37"/>
      <c r="P1788" s="37"/>
      <c r="Q1788" s="37"/>
      <c r="R1788" s="37"/>
      <c r="S1788" s="37"/>
      <c r="T1788" s="37"/>
      <c r="U1788" s="37"/>
      <c r="V1788" s="37"/>
      <c r="W1788" s="37"/>
      <c r="X1788" s="37"/>
      <c r="Y1788" s="37"/>
      <c r="Z1788" s="37"/>
      <c r="AA1788" s="37"/>
      <c r="AB1788" s="37"/>
      <c r="AC1788" s="37"/>
      <c r="AD1788" s="37"/>
      <c r="AE1788" s="37"/>
      <c r="AF1788" s="37"/>
      <c r="AG1788" s="37"/>
      <c r="AH1788" s="37"/>
    </row>
    <row r="1789" spans="1:34">
      <c r="A1789" s="37"/>
      <c r="B1789" s="37"/>
      <c r="C1789" s="37"/>
      <c r="D1789" s="37"/>
      <c r="E1789" s="37"/>
      <c r="F1789" s="37"/>
      <c r="G1789" s="37"/>
      <c r="H1789" s="37"/>
      <c r="I1789" s="37"/>
      <c r="J1789" s="37"/>
      <c r="K1789" s="629"/>
      <c r="L1789" s="37"/>
      <c r="M1789" s="37"/>
      <c r="N1789" s="37"/>
      <c r="O1789" s="37"/>
      <c r="P1789" s="37"/>
      <c r="Q1789" s="37"/>
      <c r="R1789" s="37"/>
      <c r="S1789" s="37"/>
      <c r="T1789" s="37"/>
      <c r="U1789" s="37"/>
      <c r="V1789" s="37"/>
      <c r="W1789" s="37"/>
      <c r="X1789" s="37"/>
      <c r="Y1789" s="37"/>
      <c r="Z1789" s="37"/>
      <c r="AA1789" s="37"/>
      <c r="AB1789" s="37"/>
      <c r="AC1789" s="37"/>
      <c r="AD1789" s="37"/>
      <c r="AE1789" s="37"/>
      <c r="AF1789" s="37"/>
      <c r="AG1789" s="37"/>
      <c r="AH1789" s="37"/>
    </row>
    <row r="1790" spans="1:34">
      <c r="A1790" s="37"/>
      <c r="B1790" s="37"/>
      <c r="C1790" s="37"/>
      <c r="D1790" s="37"/>
      <c r="E1790" s="37"/>
      <c r="F1790" s="37"/>
      <c r="G1790" s="37"/>
      <c r="H1790" s="37"/>
      <c r="I1790" s="37"/>
      <c r="J1790" s="37"/>
      <c r="K1790" s="629"/>
      <c r="L1790" s="37"/>
      <c r="M1790" s="37"/>
      <c r="N1790" s="37"/>
      <c r="O1790" s="37"/>
      <c r="P1790" s="37"/>
      <c r="Q1790" s="37"/>
      <c r="R1790" s="37"/>
      <c r="S1790" s="37"/>
      <c r="T1790" s="37"/>
      <c r="U1790" s="37"/>
      <c r="V1790" s="37"/>
      <c r="W1790" s="37"/>
      <c r="X1790" s="37"/>
      <c r="Y1790" s="37"/>
      <c r="Z1790" s="37"/>
      <c r="AA1790" s="37"/>
      <c r="AB1790" s="37"/>
      <c r="AC1790" s="37"/>
      <c r="AD1790" s="37"/>
      <c r="AE1790" s="37"/>
      <c r="AF1790" s="37"/>
      <c r="AG1790" s="37"/>
      <c r="AH1790" s="37"/>
    </row>
    <row r="1791" spans="1:34">
      <c r="A1791" s="37"/>
      <c r="B1791" s="37"/>
      <c r="C1791" s="37"/>
      <c r="D1791" s="37"/>
      <c r="E1791" s="37"/>
      <c r="F1791" s="37"/>
      <c r="G1791" s="37"/>
      <c r="H1791" s="37"/>
      <c r="I1791" s="37"/>
      <c r="J1791" s="37"/>
      <c r="K1791" s="629"/>
      <c r="L1791" s="37"/>
      <c r="M1791" s="37"/>
      <c r="N1791" s="37"/>
      <c r="O1791" s="37"/>
      <c r="P1791" s="37"/>
      <c r="Q1791" s="37"/>
      <c r="R1791" s="37"/>
      <c r="S1791" s="37"/>
      <c r="T1791" s="37"/>
      <c r="U1791" s="37"/>
      <c r="V1791" s="37"/>
      <c r="W1791" s="37"/>
      <c r="X1791" s="37"/>
      <c r="Y1791" s="37"/>
      <c r="Z1791" s="37"/>
      <c r="AA1791" s="37"/>
      <c r="AB1791" s="37"/>
      <c r="AC1791" s="37"/>
      <c r="AD1791" s="37"/>
      <c r="AE1791" s="37"/>
      <c r="AF1791" s="37"/>
      <c r="AG1791" s="37"/>
      <c r="AH1791" s="37"/>
    </row>
    <row r="1792" spans="1:34">
      <c r="A1792" s="37"/>
      <c r="B1792" s="37"/>
      <c r="C1792" s="37"/>
      <c r="D1792" s="37"/>
      <c r="E1792" s="37"/>
      <c r="F1792" s="37"/>
      <c r="G1792" s="37"/>
      <c r="H1792" s="37"/>
      <c r="I1792" s="37"/>
      <c r="J1792" s="37"/>
      <c r="K1792" s="629"/>
      <c r="L1792" s="37"/>
      <c r="M1792" s="37"/>
      <c r="N1792" s="37"/>
      <c r="O1792" s="37"/>
      <c r="P1792" s="37"/>
      <c r="Q1792" s="37"/>
      <c r="R1792" s="37"/>
      <c r="S1792" s="37"/>
      <c r="T1792" s="37"/>
      <c r="U1792" s="37"/>
      <c r="V1792" s="37"/>
      <c r="W1792" s="37"/>
      <c r="X1792" s="37"/>
      <c r="Y1792" s="37"/>
      <c r="Z1792" s="37"/>
      <c r="AA1792" s="37"/>
      <c r="AB1792" s="37"/>
      <c r="AC1792" s="37"/>
      <c r="AD1792" s="37"/>
      <c r="AE1792" s="37"/>
      <c r="AF1792" s="37"/>
      <c r="AG1792" s="37"/>
      <c r="AH1792" s="37"/>
    </row>
    <row r="1793" spans="1:34">
      <c r="A1793" s="37"/>
      <c r="B1793" s="37"/>
      <c r="C1793" s="37"/>
      <c r="D1793" s="37"/>
      <c r="E1793" s="37"/>
      <c r="F1793" s="37"/>
      <c r="G1793" s="37"/>
      <c r="H1793" s="37"/>
      <c r="I1793" s="37"/>
      <c r="J1793" s="37"/>
      <c r="K1793" s="629"/>
      <c r="L1793" s="37"/>
      <c r="M1793" s="37"/>
      <c r="N1793" s="37"/>
      <c r="O1793" s="37"/>
      <c r="P1793" s="37"/>
      <c r="Q1793" s="37"/>
      <c r="R1793" s="37"/>
      <c r="S1793" s="37"/>
      <c r="T1793" s="37"/>
      <c r="U1793" s="37"/>
      <c r="V1793" s="37"/>
      <c r="W1793" s="37"/>
      <c r="X1793" s="37"/>
      <c r="Y1793" s="37"/>
      <c r="Z1793" s="37"/>
      <c r="AA1793" s="37"/>
      <c r="AB1793" s="37"/>
      <c r="AC1793" s="37"/>
      <c r="AD1793" s="37"/>
      <c r="AE1793" s="37"/>
      <c r="AF1793" s="37"/>
      <c r="AG1793" s="37"/>
      <c r="AH1793" s="37"/>
    </row>
    <row r="1794" spans="1:34">
      <c r="A1794" s="37"/>
      <c r="B1794" s="37"/>
      <c r="C1794" s="37"/>
      <c r="D1794" s="37"/>
      <c r="E1794" s="37"/>
      <c r="F1794" s="37"/>
      <c r="G1794" s="37"/>
      <c r="H1794" s="37"/>
      <c r="I1794" s="37"/>
      <c r="J1794" s="37"/>
      <c r="K1794" s="629"/>
      <c r="L1794" s="37"/>
      <c r="M1794" s="37"/>
      <c r="N1794" s="37"/>
      <c r="O1794" s="37"/>
      <c r="P1794" s="37"/>
      <c r="Q1794" s="37"/>
      <c r="R1794" s="37"/>
      <c r="S1794" s="37"/>
      <c r="T1794" s="37"/>
      <c r="U1794" s="37"/>
      <c r="V1794" s="37"/>
      <c r="W1794" s="37"/>
      <c r="X1794" s="37"/>
      <c r="Y1794" s="37"/>
      <c r="Z1794" s="37"/>
      <c r="AA1794" s="37"/>
      <c r="AB1794" s="37"/>
      <c r="AC1794" s="37"/>
      <c r="AD1794" s="37"/>
      <c r="AE1794" s="37"/>
      <c r="AF1794" s="37"/>
      <c r="AG1794" s="37"/>
      <c r="AH1794" s="37"/>
    </row>
    <row r="1795" spans="1:34">
      <c r="A1795" s="37"/>
      <c r="B1795" s="37"/>
      <c r="C1795" s="37"/>
      <c r="D1795" s="37"/>
      <c r="E1795" s="37"/>
      <c r="F1795" s="37"/>
      <c r="G1795" s="37"/>
      <c r="H1795" s="37"/>
      <c r="I1795" s="37"/>
      <c r="J1795" s="37"/>
      <c r="K1795" s="629"/>
      <c r="L1795" s="37"/>
      <c r="M1795" s="37"/>
      <c r="N1795" s="37"/>
      <c r="O1795" s="37"/>
      <c r="P1795" s="37"/>
      <c r="Q1795" s="37"/>
      <c r="R1795" s="37"/>
      <c r="S1795" s="37"/>
      <c r="T1795" s="37"/>
      <c r="U1795" s="37"/>
      <c r="V1795" s="37"/>
      <c r="W1795" s="37"/>
      <c r="X1795" s="37"/>
      <c r="Y1795" s="37"/>
      <c r="Z1795" s="37"/>
      <c r="AA1795" s="37"/>
      <c r="AB1795" s="37"/>
      <c r="AC1795" s="37"/>
      <c r="AD1795" s="37"/>
      <c r="AE1795" s="37"/>
      <c r="AF1795" s="37"/>
      <c r="AG1795" s="37"/>
      <c r="AH1795" s="37"/>
    </row>
    <row r="1796" spans="1:34">
      <c r="A1796" s="37"/>
      <c r="B1796" s="37"/>
      <c r="C1796" s="37"/>
      <c r="D1796" s="37"/>
      <c r="E1796" s="37"/>
      <c r="F1796" s="37"/>
      <c r="G1796" s="37"/>
      <c r="H1796" s="37"/>
      <c r="I1796" s="37"/>
      <c r="J1796" s="37"/>
      <c r="K1796" s="629"/>
      <c r="L1796" s="37"/>
      <c r="M1796" s="37"/>
      <c r="N1796" s="37"/>
      <c r="O1796" s="37"/>
      <c r="P1796" s="37"/>
      <c r="Q1796" s="37"/>
      <c r="R1796" s="37"/>
      <c r="S1796" s="37"/>
      <c r="T1796" s="37"/>
      <c r="U1796" s="37"/>
      <c r="V1796" s="37"/>
      <c r="W1796" s="37"/>
      <c r="X1796" s="37"/>
      <c r="Y1796" s="37"/>
      <c r="Z1796" s="37"/>
      <c r="AA1796" s="37"/>
      <c r="AB1796" s="37"/>
      <c r="AC1796" s="37"/>
      <c r="AD1796" s="37"/>
      <c r="AE1796" s="37"/>
      <c r="AF1796" s="37"/>
      <c r="AG1796" s="37"/>
      <c r="AH1796" s="37"/>
    </row>
    <row r="1797" spans="1:34">
      <c r="A1797" s="37"/>
      <c r="B1797" s="37"/>
      <c r="C1797" s="37"/>
      <c r="D1797" s="37"/>
      <c r="E1797" s="37"/>
      <c r="F1797" s="37"/>
      <c r="G1797" s="37"/>
      <c r="H1797" s="37"/>
      <c r="I1797" s="37"/>
      <c r="J1797" s="37"/>
      <c r="K1797" s="629"/>
      <c r="L1797" s="37"/>
      <c r="M1797" s="37"/>
      <c r="N1797" s="37"/>
      <c r="O1797" s="37"/>
      <c r="P1797" s="37"/>
      <c r="Q1797" s="37"/>
      <c r="R1797" s="37"/>
      <c r="S1797" s="37"/>
      <c r="T1797" s="37"/>
      <c r="U1797" s="37"/>
      <c r="V1797" s="37"/>
      <c r="W1797" s="37"/>
      <c r="X1797" s="37"/>
      <c r="Y1797" s="37"/>
      <c r="Z1797" s="37"/>
      <c r="AA1797" s="37"/>
      <c r="AB1797" s="37"/>
      <c r="AC1797" s="37"/>
      <c r="AD1797" s="37"/>
      <c r="AE1797" s="37"/>
      <c r="AF1797" s="37"/>
      <c r="AG1797" s="37"/>
      <c r="AH1797" s="37"/>
    </row>
    <row r="1798" spans="1:34">
      <c r="A1798" s="37"/>
      <c r="B1798" s="37"/>
      <c r="C1798" s="37"/>
      <c r="D1798" s="37"/>
      <c r="E1798" s="37"/>
      <c r="F1798" s="37"/>
      <c r="G1798" s="37"/>
      <c r="H1798" s="37"/>
      <c r="I1798" s="37"/>
      <c r="J1798" s="37"/>
      <c r="K1798" s="629"/>
      <c r="L1798" s="37"/>
      <c r="M1798" s="37"/>
      <c r="N1798" s="37"/>
      <c r="O1798" s="37"/>
      <c r="P1798" s="37"/>
      <c r="Q1798" s="37"/>
      <c r="R1798" s="37"/>
      <c r="S1798" s="37"/>
      <c r="T1798" s="37"/>
      <c r="U1798" s="37"/>
      <c r="V1798" s="37"/>
      <c r="W1798" s="37"/>
      <c r="X1798" s="37"/>
      <c r="Y1798" s="37"/>
      <c r="Z1798" s="37"/>
      <c r="AA1798" s="37"/>
      <c r="AB1798" s="37"/>
      <c r="AC1798" s="37"/>
      <c r="AD1798" s="37"/>
      <c r="AE1798" s="37"/>
      <c r="AF1798" s="37"/>
      <c r="AG1798" s="37"/>
      <c r="AH1798" s="37"/>
    </row>
    <row r="1799" spans="1:34">
      <c r="A1799" s="37"/>
      <c r="B1799" s="37"/>
      <c r="C1799" s="37"/>
      <c r="D1799" s="37"/>
      <c r="E1799" s="37"/>
      <c r="F1799" s="37"/>
      <c r="G1799" s="37"/>
      <c r="H1799" s="37"/>
      <c r="I1799" s="37"/>
      <c r="J1799" s="37"/>
      <c r="K1799" s="629"/>
      <c r="L1799" s="37"/>
      <c r="M1799" s="37"/>
      <c r="N1799" s="37"/>
      <c r="O1799" s="37"/>
      <c r="P1799" s="37"/>
      <c r="Q1799" s="37"/>
      <c r="R1799" s="37"/>
      <c r="S1799" s="37"/>
      <c r="T1799" s="37"/>
      <c r="U1799" s="37"/>
      <c r="V1799" s="37"/>
      <c r="W1799" s="37"/>
      <c r="X1799" s="37"/>
      <c r="Y1799" s="37"/>
      <c r="Z1799" s="37"/>
      <c r="AA1799" s="37"/>
      <c r="AB1799" s="37"/>
      <c r="AC1799" s="37"/>
      <c r="AD1799" s="37"/>
      <c r="AE1799" s="37"/>
      <c r="AF1799" s="37"/>
      <c r="AG1799" s="37"/>
      <c r="AH1799" s="37"/>
    </row>
    <row r="1800" spans="1:34">
      <c r="A1800" s="37"/>
      <c r="B1800" s="37"/>
      <c r="C1800" s="37"/>
      <c r="D1800" s="37"/>
      <c r="E1800" s="37"/>
      <c r="F1800" s="37"/>
      <c r="G1800" s="37"/>
      <c r="H1800" s="37"/>
      <c r="I1800" s="37"/>
      <c r="J1800" s="37"/>
      <c r="K1800" s="629"/>
      <c r="L1800" s="37"/>
      <c r="M1800" s="37"/>
      <c r="N1800" s="37"/>
      <c r="O1800" s="37"/>
      <c r="P1800" s="37"/>
      <c r="Q1800" s="37"/>
      <c r="R1800" s="37"/>
      <c r="S1800" s="37"/>
      <c r="T1800" s="37"/>
      <c r="U1800" s="37"/>
      <c r="V1800" s="37"/>
      <c r="W1800" s="37"/>
      <c r="X1800" s="37"/>
      <c r="Y1800" s="37"/>
      <c r="Z1800" s="37"/>
      <c r="AA1800" s="37"/>
      <c r="AB1800" s="37"/>
      <c r="AC1800" s="37"/>
      <c r="AD1800" s="37"/>
      <c r="AE1800" s="37"/>
      <c r="AF1800" s="37"/>
      <c r="AG1800" s="37"/>
      <c r="AH1800" s="37"/>
    </row>
    <row r="1801" spans="1:34">
      <c r="A1801" s="37"/>
      <c r="B1801" s="37"/>
      <c r="C1801" s="37"/>
      <c r="D1801" s="37"/>
      <c r="E1801" s="37"/>
      <c r="F1801" s="37"/>
      <c r="G1801" s="37"/>
      <c r="H1801" s="37"/>
      <c r="I1801" s="37"/>
      <c r="J1801" s="37"/>
      <c r="K1801" s="629"/>
      <c r="L1801" s="37"/>
      <c r="M1801" s="37"/>
      <c r="N1801" s="37"/>
      <c r="O1801" s="37"/>
      <c r="P1801" s="37"/>
      <c r="Q1801" s="37"/>
      <c r="R1801" s="37"/>
      <c r="S1801" s="37"/>
      <c r="T1801" s="37"/>
      <c r="U1801" s="37"/>
      <c r="V1801" s="37"/>
      <c r="W1801" s="37"/>
      <c r="X1801" s="37"/>
      <c r="Y1801" s="37"/>
      <c r="Z1801" s="37"/>
      <c r="AA1801" s="37"/>
      <c r="AB1801" s="37"/>
      <c r="AC1801" s="37"/>
      <c r="AD1801" s="37"/>
      <c r="AE1801" s="37"/>
      <c r="AF1801" s="37"/>
      <c r="AG1801" s="37"/>
      <c r="AH1801" s="37"/>
    </row>
    <row r="1802" spans="1:34">
      <c r="A1802" s="37"/>
      <c r="B1802" s="37"/>
      <c r="C1802" s="37"/>
      <c r="D1802" s="37"/>
      <c r="E1802" s="37"/>
      <c r="F1802" s="37"/>
      <c r="G1802" s="37"/>
      <c r="H1802" s="37"/>
      <c r="I1802" s="37"/>
      <c r="J1802" s="37"/>
      <c r="K1802" s="629"/>
      <c r="L1802" s="37"/>
      <c r="M1802" s="37"/>
      <c r="N1802" s="37"/>
      <c r="O1802" s="37"/>
      <c r="P1802" s="37"/>
      <c r="Q1802" s="37"/>
      <c r="R1802" s="37"/>
      <c r="S1802" s="37"/>
      <c r="T1802" s="37"/>
      <c r="U1802" s="37"/>
      <c r="V1802" s="37"/>
      <c r="W1802" s="37"/>
      <c r="X1802" s="37"/>
      <c r="Y1802" s="37"/>
      <c r="Z1802" s="37"/>
      <c r="AA1802" s="37"/>
      <c r="AB1802" s="37"/>
      <c r="AC1802" s="37"/>
      <c r="AD1802" s="37"/>
      <c r="AE1802" s="37"/>
      <c r="AF1802" s="37"/>
      <c r="AG1802" s="37"/>
      <c r="AH1802" s="37"/>
    </row>
    <row r="1803" spans="1:34">
      <c r="A1803" s="37"/>
      <c r="B1803" s="37"/>
      <c r="C1803" s="37"/>
      <c r="D1803" s="37"/>
      <c r="E1803" s="37"/>
      <c r="F1803" s="37"/>
      <c r="G1803" s="37"/>
      <c r="H1803" s="37"/>
      <c r="I1803" s="37"/>
      <c r="J1803" s="37"/>
      <c r="K1803" s="629"/>
      <c r="L1803" s="37"/>
      <c r="M1803" s="37"/>
      <c r="N1803" s="37"/>
      <c r="O1803" s="37"/>
      <c r="P1803" s="37"/>
      <c r="Q1803" s="37"/>
      <c r="R1803" s="37"/>
      <c r="S1803" s="37"/>
      <c r="T1803" s="37"/>
      <c r="U1803" s="37"/>
      <c r="V1803" s="37"/>
      <c r="W1803" s="37"/>
      <c r="X1803" s="37"/>
      <c r="Y1803" s="37"/>
      <c r="Z1803" s="37"/>
      <c r="AA1803" s="37"/>
      <c r="AB1803" s="37"/>
      <c r="AC1803" s="37"/>
      <c r="AD1803" s="37"/>
      <c r="AE1803" s="37"/>
      <c r="AF1803" s="37"/>
      <c r="AG1803" s="37"/>
      <c r="AH1803" s="37"/>
    </row>
    <row r="1804" spans="1:34">
      <c r="A1804" s="37"/>
      <c r="B1804" s="37"/>
      <c r="C1804" s="37"/>
      <c r="D1804" s="37"/>
      <c r="E1804" s="37"/>
      <c r="F1804" s="37"/>
      <c r="G1804" s="37"/>
      <c r="H1804" s="37"/>
      <c r="I1804" s="37"/>
      <c r="J1804" s="37"/>
      <c r="K1804" s="629"/>
      <c r="L1804" s="37"/>
      <c r="M1804" s="37"/>
      <c r="N1804" s="37"/>
      <c r="O1804" s="37"/>
      <c r="P1804" s="37"/>
      <c r="Q1804" s="37"/>
      <c r="R1804" s="37"/>
      <c r="S1804" s="37"/>
      <c r="T1804" s="37"/>
      <c r="U1804" s="37"/>
      <c r="V1804" s="37"/>
      <c r="W1804" s="37"/>
      <c r="X1804" s="37"/>
      <c r="Y1804" s="37"/>
      <c r="Z1804" s="37"/>
      <c r="AA1804" s="37"/>
      <c r="AB1804" s="37"/>
      <c r="AC1804" s="37"/>
      <c r="AD1804" s="37"/>
      <c r="AE1804" s="37"/>
      <c r="AF1804" s="37"/>
      <c r="AG1804" s="37"/>
      <c r="AH1804" s="37"/>
    </row>
    <row r="1805" spans="1:34">
      <c r="A1805" s="37"/>
      <c r="B1805" s="37"/>
      <c r="C1805" s="37"/>
      <c r="D1805" s="37"/>
      <c r="E1805" s="37"/>
      <c r="F1805" s="37"/>
      <c r="G1805" s="37"/>
      <c r="H1805" s="37"/>
      <c r="I1805" s="37"/>
      <c r="J1805" s="37"/>
      <c r="K1805" s="629"/>
      <c r="L1805" s="37"/>
      <c r="M1805" s="37"/>
      <c r="N1805" s="37"/>
      <c r="O1805" s="37"/>
      <c r="P1805" s="37"/>
      <c r="Q1805" s="37"/>
      <c r="R1805" s="37"/>
      <c r="S1805" s="37"/>
      <c r="T1805" s="37"/>
      <c r="U1805" s="37"/>
      <c r="V1805" s="37"/>
      <c r="W1805" s="37"/>
      <c r="X1805" s="37"/>
      <c r="Y1805" s="37"/>
      <c r="Z1805" s="37"/>
      <c r="AA1805" s="37"/>
      <c r="AB1805" s="37"/>
      <c r="AC1805" s="37"/>
      <c r="AD1805" s="37"/>
      <c r="AE1805" s="37"/>
      <c r="AF1805" s="37"/>
      <c r="AG1805" s="37"/>
      <c r="AH1805" s="37"/>
    </row>
    <row r="1806" spans="1:34">
      <c r="A1806" s="37"/>
      <c r="B1806" s="37"/>
      <c r="C1806" s="37"/>
      <c r="D1806" s="37"/>
      <c r="E1806" s="37"/>
      <c r="F1806" s="37"/>
      <c r="G1806" s="37"/>
      <c r="H1806" s="37"/>
      <c r="I1806" s="37"/>
      <c r="J1806" s="37"/>
      <c r="K1806" s="629"/>
      <c r="L1806" s="37"/>
      <c r="M1806" s="37"/>
      <c r="N1806" s="37"/>
      <c r="O1806" s="37"/>
      <c r="P1806" s="37"/>
      <c r="Q1806" s="37"/>
      <c r="R1806" s="37"/>
      <c r="S1806" s="37"/>
      <c r="T1806" s="37"/>
      <c r="U1806" s="37"/>
      <c r="V1806" s="37"/>
      <c r="W1806" s="37"/>
      <c r="X1806" s="37"/>
      <c r="Y1806" s="37"/>
      <c r="Z1806" s="37"/>
      <c r="AA1806" s="37"/>
      <c r="AB1806" s="37"/>
      <c r="AC1806" s="37"/>
      <c r="AD1806" s="37"/>
      <c r="AE1806" s="37"/>
      <c r="AF1806" s="37"/>
      <c r="AG1806" s="37"/>
      <c r="AH1806" s="37"/>
    </row>
    <row r="1807" spans="1:34">
      <c r="A1807" s="37"/>
      <c r="B1807" s="37"/>
      <c r="C1807" s="37"/>
      <c r="D1807" s="37"/>
      <c r="E1807" s="37"/>
      <c r="F1807" s="37"/>
      <c r="G1807" s="37"/>
      <c r="H1807" s="37"/>
      <c r="I1807" s="37"/>
      <c r="J1807" s="37"/>
      <c r="K1807" s="629"/>
      <c r="L1807" s="37"/>
      <c r="M1807" s="37"/>
      <c r="N1807" s="37"/>
      <c r="O1807" s="37"/>
      <c r="P1807" s="37"/>
      <c r="Q1807" s="37"/>
      <c r="R1807" s="37"/>
      <c r="S1807" s="37"/>
      <c r="T1807" s="37"/>
      <c r="U1807" s="37"/>
      <c r="V1807" s="37"/>
      <c r="W1807" s="37"/>
      <c r="X1807" s="37"/>
      <c r="Y1807" s="37"/>
      <c r="Z1807" s="37"/>
      <c r="AA1807" s="37"/>
      <c r="AB1807" s="37"/>
      <c r="AC1807" s="37"/>
      <c r="AD1807" s="37"/>
      <c r="AE1807" s="37"/>
      <c r="AF1807" s="37"/>
      <c r="AG1807" s="37"/>
      <c r="AH1807" s="37"/>
    </row>
    <row r="1808" spans="1:34">
      <c r="A1808" s="37"/>
      <c r="B1808" s="37"/>
      <c r="C1808" s="37"/>
      <c r="D1808" s="37"/>
      <c r="E1808" s="37"/>
      <c r="F1808" s="37"/>
      <c r="G1808" s="37"/>
      <c r="H1808" s="37"/>
      <c r="I1808" s="37"/>
      <c r="J1808" s="37"/>
      <c r="K1808" s="629"/>
      <c r="L1808" s="37"/>
      <c r="M1808" s="37"/>
      <c r="N1808" s="37"/>
      <c r="O1808" s="37"/>
      <c r="P1808" s="37"/>
      <c r="Q1808" s="37"/>
      <c r="R1808" s="37"/>
      <c r="S1808" s="37"/>
      <c r="T1808" s="37"/>
      <c r="U1808" s="37"/>
      <c r="V1808" s="37"/>
      <c r="W1808" s="37"/>
      <c r="X1808" s="37"/>
      <c r="Y1808" s="37"/>
      <c r="Z1808" s="37"/>
      <c r="AA1808" s="37"/>
      <c r="AB1808" s="37"/>
      <c r="AC1808" s="37"/>
      <c r="AD1808" s="37"/>
      <c r="AE1808" s="37"/>
      <c r="AF1808" s="37"/>
      <c r="AG1808" s="37"/>
      <c r="AH1808" s="37"/>
    </row>
    <row r="1809" spans="1:34">
      <c r="A1809" s="37"/>
      <c r="B1809" s="37"/>
      <c r="C1809" s="37"/>
      <c r="D1809" s="37"/>
      <c r="E1809" s="37"/>
      <c r="F1809" s="37"/>
      <c r="G1809" s="37"/>
      <c r="H1809" s="37"/>
      <c r="I1809" s="37"/>
      <c r="J1809" s="37"/>
      <c r="K1809" s="629"/>
      <c r="L1809" s="37"/>
      <c r="M1809" s="37"/>
      <c r="N1809" s="37"/>
      <c r="O1809" s="37"/>
      <c r="P1809" s="37"/>
      <c r="Q1809" s="37"/>
      <c r="R1809" s="37"/>
      <c r="S1809" s="37"/>
      <c r="T1809" s="37"/>
      <c r="U1809" s="37"/>
      <c r="V1809" s="37"/>
      <c r="W1809" s="37"/>
      <c r="X1809" s="37"/>
      <c r="Y1809" s="37"/>
      <c r="Z1809" s="37"/>
      <c r="AA1809" s="37"/>
      <c r="AB1809" s="37"/>
      <c r="AC1809" s="37"/>
      <c r="AD1809" s="37"/>
      <c r="AE1809" s="37"/>
      <c r="AF1809" s="37"/>
      <c r="AG1809" s="37"/>
      <c r="AH1809" s="37"/>
    </row>
    <row r="1810" spans="1:34">
      <c r="A1810" s="37"/>
      <c r="B1810" s="37"/>
      <c r="C1810" s="37"/>
      <c r="D1810" s="37"/>
      <c r="E1810" s="37"/>
      <c r="F1810" s="37"/>
      <c r="G1810" s="37"/>
      <c r="H1810" s="37"/>
      <c r="I1810" s="37"/>
      <c r="J1810" s="37"/>
      <c r="K1810" s="629"/>
      <c r="L1810" s="37"/>
      <c r="M1810" s="37"/>
      <c r="N1810" s="37"/>
      <c r="O1810" s="37"/>
      <c r="P1810" s="37"/>
      <c r="Q1810" s="37"/>
      <c r="R1810" s="37"/>
      <c r="S1810" s="37"/>
      <c r="T1810" s="37"/>
      <c r="U1810" s="37"/>
      <c r="V1810" s="37"/>
      <c r="W1810" s="37"/>
      <c r="X1810" s="37"/>
      <c r="Y1810" s="37"/>
      <c r="Z1810" s="37"/>
      <c r="AA1810" s="37"/>
      <c r="AB1810" s="37"/>
      <c r="AC1810" s="37"/>
      <c r="AD1810" s="37"/>
      <c r="AE1810" s="37"/>
      <c r="AF1810" s="37"/>
      <c r="AG1810" s="37"/>
      <c r="AH1810" s="37"/>
    </row>
    <row r="1811" spans="1:34">
      <c r="A1811" s="37"/>
      <c r="B1811" s="37"/>
      <c r="C1811" s="37"/>
      <c r="D1811" s="37"/>
      <c r="E1811" s="37"/>
      <c r="F1811" s="37"/>
      <c r="G1811" s="37"/>
      <c r="H1811" s="37"/>
      <c r="I1811" s="37"/>
      <c r="J1811" s="37"/>
      <c r="K1811" s="629"/>
      <c r="L1811" s="37"/>
      <c r="M1811" s="37"/>
      <c r="N1811" s="37"/>
      <c r="O1811" s="37"/>
      <c r="P1811" s="37"/>
      <c r="Q1811" s="37"/>
      <c r="R1811" s="37"/>
      <c r="S1811" s="37"/>
      <c r="T1811" s="37"/>
      <c r="U1811" s="37"/>
      <c r="V1811" s="37"/>
      <c r="W1811" s="37"/>
      <c r="X1811" s="37"/>
      <c r="Y1811" s="37"/>
      <c r="Z1811" s="37"/>
      <c r="AA1811" s="37"/>
      <c r="AB1811" s="37"/>
      <c r="AC1811" s="37"/>
      <c r="AD1811" s="37"/>
      <c r="AE1811" s="37"/>
      <c r="AF1811" s="37"/>
      <c r="AG1811" s="37"/>
      <c r="AH1811" s="37"/>
    </row>
    <row r="1812" spans="1:34">
      <c r="A1812" s="37"/>
      <c r="B1812" s="37"/>
      <c r="C1812" s="37"/>
      <c r="D1812" s="37"/>
      <c r="E1812" s="37"/>
      <c r="F1812" s="37"/>
      <c r="G1812" s="37"/>
      <c r="H1812" s="37"/>
      <c r="I1812" s="37"/>
      <c r="J1812" s="37"/>
      <c r="K1812" s="629"/>
      <c r="L1812" s="37"/>
      <c r="M1812" s="37"/>
      <c r="N1812" s="37"/>
      <c r="O1812" s="37"/>
      <c r="P1812" s="37"/>
      <c r="Q1812" s="37"/>
      <c r="R1812" s="37"/>
      <c r="S1812" s="37"/>
      <c r="T1812" s="37"/>
      <c r="U1812" s="37"/>
      <c r="V1812" s="37"/>
      <c r="W1812" s="37"/>
      <c r="X1812" s="37"/>
      <c r="Y1812" s="37"/>
      <c r="Z1812" s="37"/>
      <c r="AA1812" s="37"/>
      <c r="AB1812" s="37"/>
      <c r="AC1812" s="37"/>
      <c r="AD1812" s="37"/>
      <c r="AE1812" s="37"/>
      <c r="AF1812" s="37"/>
      <c r="AG1812" s="37"/>
      <c r="AH1812" s="37"/>
    </row>
    <row r="1813" spans="1:34">
      <c r="A1813" s="37"/>
      <c r="B1813" s="37"/>
      <c r="C1813" s="37"/>
      <c r="D1813" s="37"/>
      <c r="E1813" s="37"/>
      <c r="F1813" s="37"/>
      <c r="G1813" s="37"/>
      <c r="H1813" s="37"/>
      <c r="I1813" s="37"/>
      <c r="J1813" s="37"/>
      <c r="K1813" s="629"/>
      <c r="L1813" s="37"/>
      <c r="M1813" s="37"/>
      <c r="N1813" s="37"/>
      <c r="O1813" s="37"/>
      <c r="P1813" s="37"/>
      <c r="Q1813" s="37"/>
      <c r="R1813" s="37"/>
      <c r="S1813" s="37"/>
      <c r="T1813" s="37"/>
      <c r="U1813" s="37"/>
      <c r="V1813" s="37"/>
      <c r="W1813" s="37"/>
      <c r="X1813" s="37"/>
      <c r="Y1813" s="37"/>
      <c r="Z1813" s="37"/>
      <c r="AA1813" s="37"/>
      <c r="AB1813" s="37"/>
      <c r="AC1813" s="37"/>
      <c r="AD1813" s="37"/>
      <c r="AE1813" s="37"/>
      <c r="AF1813" s="37"/>
      <c r="AG1813" s="37"/>
      <c r="AH1813" s="37"/>
    </row>
    <row r="1814" spans="1:34">
      <c r="A1814" s="37"/>
      <c r="B1814" s="37"/>
      <c r="C1814" s="37"/>
      <c r="D1814" s="37"/>
      <c r="E1814" s="37"/>
      <c r="F1814" s="37"/>
      <c r="G1814" s="37"/>
      <c r="H1814" s="37"/>
      <c r="I1814" s="37"/>
      <c r="J1814" s="37"/>
      <c r="K1814" s="629"/>
      <c r="L1814" s="37"/>
      <c r="M1814" s="37"/>
      <c r="N1814" s="37"/>
      <c r="O1814" s="37"/>
      <c r="P1814" s="37"/>
      <c r="Q1814" s="37"/>
      <c r="R1814" s="37"/>
      <c r="S1814" s="37"/>
      <c r="T1814" s="37"/>
      <c r="U1814" s="37"/>
      <c r="V1814" s="37"/>
      <c r="W1814" s="37"/>
      <c r="X1814" s="37"/>
      <c r="Y1814" s="37"/>
      <c r="Z1814" s="37"/>
      <c r="AA1814" s="37"/>
      <c r="AB1814" s="37"/>
      <c r="AC1814" s="37"/>
      <c r="AD1814" s="37"/>
      <c r="AE1814" s="37"/>
      <c r="AF1814" s="37"/>
      <c r="AG1814" s="37"/>
      <c r="AH1814" s="37"/>
    </row>
    <row r="1815" spans="1:34">
      <c r="A1815" s="37"/>
      <c r="B1815" s="37"/>
      <c r="C1815" s="37"/>
      <c r="D1815" s="37"/>
      <c r="E1815" s="37"/>
      <c r="F1815" s="37"/>
      <c r="G1815" s="37"/>
      <c r="H1815" s="37"/>
      <c r="I1815" s="37"/>
      <c r="J1815" s="37"/>
      <c r="K1815" s="629"/>
      <c r="L1815" s="37"/>
      <c r="M1815" s="37"/>
      <c r="N1815" s="37"/>
      <c r="O1815" s="37"/>
      <c r="P1815" s="37"/>
      <c r="Q1815" s="37"/>
      <c r="R1815" s="37"/>
      <c r="S1815" s="37"/>
      <c r="T1815" s="37"/>
      <c r="U1815" s="37"/>
      <c r="V1815" s="37"/>
      <c r="W1815" s="37"/>
      <c r="X1815" s="37"/>
      <c r="Y1815" s="37"/>
      <c r="Z1815" s="37"/>
      <c r="AA1815" s="37"/>
      <c r="AB1815" s="37"/>
      <c r="AC1815" s="37"/>
      <c r="AD1815" s="37"/>
      <c r="AE1815" s="37"/>
      <c r="AF1815" s="37"/>
      <c r="AG1815" s="37"/>
      <c r="AH1815" s="37"/>
    </row>
    <row r="1816" spans="1:34">
      <c r="A1816" s="37"/>
      <c r="B1816" s="37"/>
      <c r="C1816" s="37"/>
      <c r="D1816" s="37"/>
      <c r="E1816" s="37"/>
      <c r="F1816" s="37"/>
      <c r="G1816" s="37"/>
      <c r="H1816" s="37"/>
      <c r="I1816" s="37"/>
      <c r="J1816" s="37"/>
      <c r="K1816" s="629"/>
      <c r="L1816" s="37"/>
      <c r="M1816" s="37"/>
      <c r="N1816" s="37"/>
      <c r="O1816" s="37"/>
      <c r="P1816" s="37"/>
      <c r="Q1816" s="37"/>
      <c r="R1816" s="37"/>
      <c r="S1816" s="37"/>
      <c r="T1816" s="37"/>
      <c r="U1816" s="37"/>
      <c r="V1816" s="37"/>
      <c r="W1816" s="37"/>
      <c r="X1816" s="37"/>
      <c r="Y1816" s="37"/>
      <c r="Z1816" s="37"/>
      <c r="AA1816" s="37"/>
      <c r="AB1816" s="37"/>
      <c r="AC1816" s="37"/>
      <c r="AD1816" s="37"/>
      <c r="AE1816" s="37"/>
      <c r="AF1816" s="37"/>
      <c r="AG1816" s="37"/>
      <c r="AH1816" s="37"/>
    </row>
    <row r="1817" spans="1:34">
      <c r="A1817" s="37"/>
      <c r="B1817" s="37"/>
      <c r="C1817" s="37"/>
      <c r="D1817" s="37"/>
      <c r="E1817" s="37"/>
      <c r="F1817" s="37"/>
      <c r="G1817" s="37"/>
      <c r="H1817" s="37"/>
      <c r="I1817" s="37"/>
      <c r="J1817" s="37"/>
      <c r="K1817" s="629"/>
      <c r="L1817" s="37"/>
      <c r="M1817" s="37"/>
      <c r="N1817" s="37"/>
      <c r="O1817" s="37"/>
      <c r="P1817" s="37"/>
      <c r="Q1817" s="37"/>
      <c r="R1817" s="37"/>
      <c r="S1817" s="37"/>
      <c r="T1817" s="37"/>
      <c r="U1817" s="37"/>
      <c r="V1817" s="37"/>
      <c r="W1817" s="37"/>
      <c r="X1817" s="37"/>
      <c r="Y1817" s="37"/>
      <c r="Z1817" s="37"/>
      <c r="AA1817" s="37"/>
      <c r="AB1817" s="37"/>
      <c r="AC1817" s="37"/>
      <c r="AD1817" s="37"/>
      <c r="AE1817" s="37"/>
      <c r="AF1817" s="37"/>
      <c r="AG1817" s="37"/>
      <c r="AH1817" s="37"/>
    </row>
    <row r="1818" spans="1:34">
      <c r="A1818" s="37"/>
      <c r="B1818" s="37"/>
      <c r="C1818" s="37"/>
      <c r="D1818" s="37"/>
      <c r="E1818" s="37"/>
      <c r="F1818" s="37"/>
      <c r="G1818" s="37"/>
      <c r="H1818" s="37"/>
      <c r="I1818" s="37"/>
      <c r="J1818" s="37"/>
      <c r="K1818" s="629"/>
      <c r="L1818" s="37"/>
      <c r="M1818" s="37"/>
      <c r="N1818" s="37"/>
      <c r="O1818" s="37"/>
      <c r="P1818" s="37"/>
      <c r="Q1818" s="37"/>
      <c r="R1818" s="37"/>
      <c r="S1818" s="37"/>
      <c r="T1818" s="37"/>
      <c r="U1818" s="37"/>
      <c r="V1818" s="37"/>
      <c r="W1818" s="37"/>
      <c r="X1818" s="37"/>
      <c r="Y1818" s="37"/>
      <c r="Z1818" s="37"/>
      <c r="AA1818" s="37"/>
      <c r="AB1818" s="37"/>
      <c r="AC1818" s="37"/>
      <c r="AD1818" s="37"/>
      <c r="AE1818" s="37"/>
      <c r="AF1818" s="37"/>
      <c r="AG1818" s="37"/>
      <c r="AH1818" s="37"/>
    </row>
    <row r="1819" spans="1:34">
      <c r="A1819" s="37"/>
      <c r="B1819" s="37"/>
      <c r="C1819" s="37"/>
      <c r="D1819" s="37"/>
      <c r="E1819" s="37"/>
      <c r="F1819" s="37"/>
      <c r="G1819" s="37"/>
      <c r="H1819" s="37"/>
      <c r="I1819" s="37"/>
      <c r="J1819" s="37"/>
      <c r="K1819" s="629"/>
      <c r="L1819" s="37"/>
      <c r="M1819" s="37"/>
      <c r="N1819" s="37"/>
      <c r="O1819" s="37"/>
      <c r="P1819" s="37"/>
      <c r="Q1819" s="37"/>
      <c r="R1819" s="37"/>
      <c r="S1819" s="37"/>
      <c r="T1819" s="37"/>
      <c r="U1819" s="37"/>
      <c r="V1819" s="37"/>
      <c r="W1819" s="37"/>
      <c r="X1819" s="37"/>
      <c r="Y1819" s="37"/>
      <c r="Z1819" s="37"/>
      <c r="AA1819" s="37"/>
      <c r="AB1819" s="37"/>
      <c r="AC1819" s="37"/>
      <c r="AD1819" s="37"/>
      <c r="AE1819" s="37"/>
      <c r="AF1819" s="37"/>
      <c r="AG1819" s="37"/>
      <c r="AH1819" s="37"/>
    </row>
    <row r="1820" spans="1:34">
      <c r="A1820" s="37"/>
      <c r="B1820" s="37"/>
      <c r="C1820" s="37"/>
      <c r="D1820" s="37"/>
      <c r="E1820" s="37"/>
      <c r="F1820" s="37"/>
      <c r="G1820" s="37"/>
      <c r="H1820" s="37"/>
      <c r="I1820" s="37"/>
      <c r="J1820" s="37"/>
      <c r="K1820" s="629"/>
      <c r="L1820" s="37"/>
      <c r="M1820" s="37"/>
      <c r="N1820" s="37"/>
      <c r="O1820" s="37"/>
      <c r="P1820" s="37"/>
      <c r="Q1820" s="37"/>
      <c r="R1820" s="37"/>
      <c r="S1820" s="37"/>
      <c r="T1820" s="37"/>
      <c r="U1820" s="37"/>
      <c r="V1820" s="37"/>
      <c r="W1820" s="37"/>
      <c r="X1820" s="37"/>
      <c r="Y1820" s="37"/>
      <c r="Z1820" s="37"/>
      <c r="AA1820" s="37"/>
      <c r="AB1820" s="37"/>
      <c r="AC1820" s="37"/>
      <c r="AD1820" s="37"/>
      <c r="AE1820" s="37"/>
      <c r="AF1820" s="37"/>
      <c r="AG1820" s="37"/>
      <c r="AH1820" s="37"/>
    </row>
    <row r="1821" spans="1:34">
      <c r="A1821" s="37"/>
      <c r="B1821" s="37"/>
      <c r="C1821" s="37"/>
      <c r="D1821" s="37"/>
      <c r="E1821" s="37"/>
      <c r="F1821" s="37"/>
      <c r="G1821" s="37"/>
      <c r="H1821" s="37"/>
      <c r="I1821" s="37"/>
      <c r="J1821" s="37"/>
      <c r="K1821" s="629"/>
      <c r="L1821" s="37"/>
      <c r="M1821" s="37"/>
      <c r="N1821" s="37"/>
      <c r="O1821" s="37"/>
      <c r="P1821" s="37"/>
      <c r="Q1821" s="37"/>
      <c r="R1821" s="37"/>
      <c r="S1821" s="37"/>
      <c r="T1821" s="37"/>
      <c r="U1821" s="37"/>
      <c r="V1821" s="37"/>
      <c r="W1821" s="37"/>
      <c r="X1821" s="37"/>
      <c r="Y1821" s="37"/>
      <c r="Z1821" s="37"/>
      <c r="AA1821" s="37"/>
      <c r="AB1821" s="37"/>
      <c r="AC1821" s="37"/>
      <c r="AD1821" s="37"/>
      <c r="AE1821" s="37"/>
      <c r="AF1821" s="37"/>
      <c r="AG1821" s="37"/>
      <c r="AH1821" s="37"/>
    </row>
    <row r="1822" spans="1:34">
      <c r="A1822" s="37"/>
      <c r="B1822" s="37"/>
      <c r="C1822" s="37"/>
      <c r="D1822" s="37"/>
      <c r="E1822" s="37"/>
      <c r="F1822" s="37"/>
      <c r="G1822" s="37"/>
      <c r="H1822" s="37"/>
      <c r="I1822" s="37"/>
      <c r="J1822" s="37"/>
      <c r="K1822" s="629"/>
      <c r="L1822" s="37"/>
      <c r="M1822" s="37"/>
      <c r="N1822" s="37"/>
      <c r="O1822" s="37"/>
      <c r="P1822" s="37"/>
      <c r="Q1822" s="37"/>
      <c r="R1822" s="37"/>
      <c r="S1822" s="37"/>
      <c r="T1822" s="37"/>
      <c r="U1822" s="37"/>
      <c r="V1822" s="37"/>
      <c r="W1822" s="37"/>
      <c r="X1822" s="37"/>
      <c r="Y1822" s="37"/>
      <c r="Z1822" s="37"/>
      <c r="AA1822" s="37"/>
      <c r="AB1822" s="37"/>
      <c r="AC1822" s="37"/>
      <c r="AD1822" s="37"/>
      <c r="AE1822" s="37"/>
      <c r="AF1822" s="37"/>
      <c r="AG1822" s="37"/>
      <c r="AH1822" s="37"/>
    </row>
    <row r="1823" spans="1:34">
      <c r="A1823" s="37"/>
      <c r="B1823" s="37"/>
      <c r="C1823" s="37"/>
      <c r="D1823" s="37"/>
      <c r="E1823" s="37"/>
      <c r="F1823" s="37"/>
      <c r="G1823" s="37"/>
      <c r="H1823" s="37"/>
      <c r="I1823" s="37"/>
      <c r="J1823" s="37"/>
      <c r="K1823" s="629"/>
      <c r="L1823" s="37"/>
      <c r="M1823" s="37"/>
      <c r="N1823" s="37"/>
      <c r="O1823" s="37"/>
      <c r="P1823" s="37"/>
      <c r="Q1823" s="37"/>
      <c r="R1823" s="37"/>
      <c r="S1823" s="37"/>
      <c r="T1823" s="37"/>
      <c r="U1823" s="37"/>
      <c r="V1823" s="37"/>
      <c r="W1823" s="37"/>
      <c r="X1823" s="37"/>
      <c r="Y1823" s="37"/>
      <c r="Z1823" s="37"/>
      <c r="AA1823" s="37"/>
      <c r="AB1823" s="37"/>
      <c r="AC1823" s="37"/>
      <c r="AD1823" s="37"/>
      <c r="AE1823" s="37"/>
      <c r="AF1823" s="37"/>
      <c r="AG1823" s="37"/>
      <c r="AH1823" s="37"/>
    </row>
    <row r="1824" spans="1:34">
      <c r="A1824" s="37"/>
      <c r="B1824" s="37"/>
      <c r="C1824" s="37"/>
      <c r="D1824" s="37"/>
      <c r="E1824" s="37"/>
      <c r="F1824" s="37"/>
      <c r="G1824" s="37"/>
      <c r="H1824" s="37"/>
      <c r="I1824" s="37"/>
      <c r="J1824" s="37"/>
      <c r="K1824" s="629"/>
      <c r="L1824" s="37"/>
      <c r="M1824" s="37"/>
      <c r="N1824" s="37"/>
      <c r="O1824" s="37"/>
      <c r="P1824" s="37"/>
      <c r="Q1824" s="37"/>
      <c r="R1824" s="37"/>
      <c r="S1824" s="37"/>
      <c r="T1824" s="37"/>
      <c r="U1824" s="37"/>
      <c r="V1824" s="37"/>
      <c r="W1824" s="37"/>
      <c r="X1824" s="37"/>
      <c r="Y1824" s="37"/>
      <c r="Z1824" s="37"/>
      <c r="AA1824" s="37"/>
      <c r="AB1824" s="37"/>
      <c r="AC1824" s="37"/>
      <c r="AD1824" s="37"/>
      <c r="AE1824" s="37"/>
      <c r="AF1824" s="37"/>
      <c r="AG1824" s="37"/>
      <c r="AH1824" s="37"/>
    </row>
    <row r="1825" spans="1:34">
      <c r="A1825" s="37"/>
      <c r="B1825" s="37"/>
      <c r="C1825" s="37"/>
      <c r="D1825" s="37"/>
      <c r="E1825" s="37"/>
      <c r="F1825" s="37"/>
      <c r="G1825" s="37"/>
      <c r="H1825" s="37"/>
      <c r="I1825" s="37"/>
      <c r="J1825" s="37"/>
      <c r="K1825" s="629"/>
      <c r="L1825" s="37"/>
      <c r="M1825" s="37"/>
      <c r="N1825" s="37"/>
      <c r="O1825" s="37"/>
      <c r="P1825" s="37"/>
      <c r="Q1825" s="37"/>
      <c r="R1825" s="37"/>
      <c r="S1825" s="37"/>
      <c r="T1825" s="37"/>
      <c r="U1825" s="37"/>
      <c r="V1825" s="37"/>
      <c r="W1825" s="37"/>
      <c r="X1825" s="37"/>
      <c r="Y1825" s="37"/>
      <c r="Z1825" s="37"/>
      <c r="AA1825" s="37"/>
      <c r="AB1825" s="37"/>
      <c r="AC1825" s="37"/>
      <c r="AD1825" s="37"/>
      <c r="AE1825" s="37"/>
      <c r="AF1825" s="37"/>
      <c r="AG1825" s="37"/>
      <c r="AH1825" s="37"/>
    </row>
    <row r="1826" spans="1:34">
      <c r="A1826" s="37"/>
      <c r="B1826" s="37"/>
      <c r="C1826" s="37"/>
      <c r="D1826" s="37"/>
      <c r="E1826" s="37"/>
      <c r="F1826" s="37"/>
      <c r="G1826" s="37"/>
      <c r="H1826" s="37"/>
      <c r="I1826" s="37"/>
      <c r="J1826" s="37"/>
      <c r="K1826" s="629"/>
      <c r="L1826" s="37"/>
      <c r="M1826" s="37"/>
      <c r="N1826" s="37"/>
      <c r="O1826" s="37"/>
      <c r="P1826" s="37"/>
      <c r="Q1826" s="37"/>
      <c r="R1826" s="37"/>
      <c r="S1826" s="37"/>
      <c r="T1826" s="37"/>
      <c r="U1826" s="37"/>
      <c r="V1826" s="37"/>
      <c r="W1826" s="37"/>
      <c r="X1826" s="37"/>
      <c r="Y1826" s="37"/>
      <c r="Z1826" s="37"/>
      <c r="AA1826" s="37"/>
      <c r="AB1826" s="37"/>
      <c r="AC1826" s="37"/>
      <c r="AD1826" s="37"/>
      <c r="AE1826" s="37"/>
      <c r="AF1826" s="37"/>
      <c r="AG1826" s="37"/>
      <c r="AH1826" s="37"/>
    </row>
    <row r="1827" spans="1:34">
      <c r="A1827" s="37"/>
      <c r="B1827" s="37"/>
      <c r="C1827" s="37"/>
      <c r="D1827" s="37"/>
      <c r="E1827" s="37"/>
      <c r="F1827" s="37"/>
      <c r="G1827" s="37"/>
      <c r="H1827" s="37"/>
      <c r="I1827" s="37"/>
      <c r="J1827" s="37"/>
      <c r="K1827" s="629"/>
      <c r="L1827" s="37"/>
      <c r="M1827" s="37"/>
      <c r="N1827" s="37"/>
      <c r="O1827" s="37"/>
      <c r="P1827" s="37"/>
      <c r="Q1827" s="37"/>
      <c r="R1827" s="37"/>
      <c r="S1827" s="37"/>
      <c r="T1827" s="37"/>
      <c r="U1827" s="37"/>
      <c r="V1827" s="37"/>
      <c r="W1827" s="37"/>
      <c r="X1827" s="37"/>
      <c r="Y1827" s="37"/>
      <c r="Z1827" s="37"/>
      <c r="AA1827" s="37"/>
      <c r="AB1827" s="37"/>
      <c r="AC1827" s="37"/>
      <c r="AD1827" s="37"/>
      <c r="AE1827" s="37"/>
      <c r="AF1827" s="37"/>
      <c r="AG1827" s="37"/>
      <c r="AH1827" s="37"/>
    </row>
    <row r="1828" spans="1:34">
      <c r="A1828" s="37"/>
      <c r="B1828" s="37"/>
      <c r="C1828" s="37"/>
      <c r="D1828" s="37"/>
      <c r="E1828" s="37"/>
      <c r="F1828" s="37"/>
      <c r="G1828" s="37"/>
      <c r="H1828" s="37"/>
      <c r="I1828" s="37"/>
      <c r="J1828" s="37"/>
      <c r="K1828" s="629"/>
      <c r="L1828" s="37"/>
      <c r="M1828" s="37"/>
      <c r="N1828" s="37"/>
      <c r="O1828" s="37"/>
      <c r="P1828" s="37"/>
      <c r="Q1828" s="37"/>
      <c r="R1828" s="37"/>
      <c r="S1828" s="37"/>
      <c r="T1828" s="37"/>
      <c r="U1828" s="37"/>
      <c r="V1828" s="37"/>
      <c r="W1828" s="37"/>
      <c r="X1828" s="37"/>
      <c r="Y1828" s="37"/>
      <c r="Z1828" s="37"/>
      <c r="AA1828" s="37"/>
      <c r="AB1828" s="37"/>
      <c r="AC1828" s="37"/>
      <c r="AD1828" s="37"/>
      <c r="AE1828" s="37"/>
      <c r="AF1828" s="37"/>
      <c r="AG1828" s="37"/>
      <c r="AH1828" s="37"/>
    </row>
    <row r="1829" spans="1:34">
      <c r="A1829" s="37"/>
      <c r="B1829" s="37"/>
      <c r="C1829" s="37"/>
      <c r="D1829" s="37"/>
      <c r="E1829" s="37"/>
      <c r="F1829" s="37"/>
      <c r="G1829" s="37"/>
      <c r="H1829" s="37"/>
      <c r="I1829" s="37"/>
      <c r="J1829" s="37"/>
      <c r="K1829" s="629"/>
      <c r="L1829" s="37"/>
      <c r="M1829" s="37"/>
      <c r="N1829" s="37"/>
      <c r="O1829" s="37"/>
      <c r="P1829" s="37"/>
      <c r="Q1829" s="37"/>
      <c r="R1829" s="37"/>
      <c r="S1829" s="37"/>
      <c r="T1829" s="37"/>
      <c r="U1829" s="37"/>
      <c r="V1829" s="37"/>
      <c r="W1829" s="37"/>
      <c r="X1829" s="37"/>
      <c r="Y1829" s="37"/>
      <c r="Z1829" s="37"/>
      <c r="AA1829" s="37"/>
      <c r="AB1829" s="37"/>
      <c r="AC1829" s="37"/>
      <c r="AD1829" s="37"/>
      <c r="AE1829" s="37"/>
      <c r="AF1829" s="37"/>
      <c r="AG1829" s="37"/>
      <c r="AH1829" s="37"/>
    </row>
    <row r="1830" spans="1:34">
      <c r="A1830" s="37"/>
      <c r="B1830" s="37"/>
      <c r="C1830" s="37"/>
      <c r="D1830" s="37"/>
      <c r="E1830" s="37"/>
      <c r="F1830" s="37"/>
      <c r="G1830" s="37"/>
      <c r="H1830" s="37"/>
      <c r="I1830" s="37"/>
      <c r="J1830" s="37"/>
      <c r="K1830" s="629"/>
      <c r="L1830" s="37"/>
      <c r="M1830" s="37"/>
      <c r="N1830" s="37"/>
      <c r="O1830" s="37"/>
      <c r="P1830" s="37"/>
      <c r="Q1830" s="37"/>
      <c r="R1830" s="37"/>
      <c r="S1830" s="37"/>
      <c r="T1830" s="37"/>
      <c r="U1830" s="37"/>
      <c r="V1830" s="37"/>
      <c r="W1830" s="37"/>
      <c r="X1830" s="37"/>
      <c r="Y1830" s="37"/>
      <c r="Z1830" s="37"/>
      <c r="AA1830" s="37"/>
      <c r="AB1830" s="37"/>
      <c r="AC1830" s="37"/>
      <c r="AD1830" s="37"/>
      <c r="AE1830" s="37"/>
      <c r="AF1830" s="37"/>
      <c r="AG1830" s="37"/>
      <c r="AH1830" s="37"/>
    </row>
    <row r="1831" spans="1:34">
      <c r="A1831" s="37"/>
      <c r="B1831" s="37"/>
      <c r="C1831" s="37"/>
      <c r="D1831" s="37"/>
      <c r="E1831" s="37"/>
      <c r="F1831" s="37"/>
      <c r="G1831" s="37"/>
      <c r="H1831" s="37"/>
      <c r="I1831" s="37"/>
      <c r="J1831" s="37"/>
      <c r="K1831" s="629"/>
      <c r="L1831" s="37"/>
      <c r="M1831" s="37"/>
      <c r="N1831" s="37"/>
      <c r="O1831" s="37"/>
      <c r="P1831" s="37"/>
      <c r="Q1831" s="37"/>
      <c r="R1831" s="37"/>
      <c r="S1831" s="37"/>
      <c r="T1831" s="37"/>
      <c r="U1831" s="37"/>
      <c r="V1831" s="37"/>
      <c r="W1831" s="37"/>
      <c r="X1831" s="37"/>
      <c r="Y1831" s="37"/>
      <c r="Z1831" s="37"/>
      <c r="AA1831" s="37"/>
      <c r="AB1831" s="37"/>
      <c r="AC1831" s="37"/>
      <c r="AD1831" s="37"/>
      <c r="AE1831" s="37"/>
      <c r="AF1831" s="37"/>
      <c r="AG1831" s="37"/>
      <c r="AH1831" s="37"/>
    </row>
    <row r="1832" spans="1:34">
      <c r="A1832" s="37"/>
      <c r="B1832" s="37"/>
      <c r="C1832" s="37"/>
      <c r="D1832" s="37"/>
      <c r="E1832" s="37"/>
      <c r="F1832" s="37"/>
      <c r="G1832" s="37"/>
      <c r="H1832" s="37"/>
      <c r="I1832" s="37"/>
      <c r="J1832" s="37"/>
      <c r="K1832" s="629"/>
      <c r="L1832" s="37"/>
      <c r="M1832" s="37"/>
      <c r="N1832" s="37"/>
      <c r="O1832" s="37"/>
      <c r="P1832" s="37"/>
      <c r="Q1832" s="37"/>
      <c r="R1832" s="37"/>
      <c r="S1832" s="37"/>
      <c r="T1832" s="37"/>
      <c r="U1832" s="37"/>
      <c r="V1832" s="37"/>
      <c r="W1832" s="37"/>
      <c r="X1832" s="37"/>
      <c r="Y1832" s="37"/>
      <c r="Z1832" s="37"/>
      <c r="AA1832" s="37"/>
      <c r="AB1832" s="37"/>
      <c r="AC1832" s="37"/>
      <c r="AD1832" s="37"/>
      <c r="AE1832" s="37"/>
      <c r="AF1832" s="37"/>
      <c r="AG1832" s="37"/>
      <c r="AH1832" s="37"/>
    </row>
    <row r="1833" spans="1:34">
      <c r="A1833" s="37"/>
      <c r="B1833" s="37"/>
      <c r="C1833" s="37"/>
      <c r="D1833" s="37"/>
      <c r="E1833" s="37"/>
      <c r="F1833" s="37"/>
      <c r="G1833" s="37"/>
      <c r="H1833" s="37"/>
      <c r="I1833" s="37"/>
      <c r="J1833" s="37"/>
      <c r="K1833" s="629"/>
      <c r="L1833" s="37"/>
      <c r="M1833" s="37"/>
      <c r="N1833" s="37"/>
      <c r="O1833" s="37"/>
      <c r="P1833" s="37"/>
      <c r="Q1833" s="37"/>
      <c r="R1833" s="37"/>
      <c r="S1833" s="37"/>
      <c r="T1833" s="37"/>
      <c r="U1833" s="37"/>
      <c r="V1833" s="37"/>
      <c r="W1833" s="37"/>
      <c r="X1833" s="37"/>
      <c r="Y1833" s="37"/>
      <c r="Z1833" s="37"/>
      <c r="AA1833" s="37"/>
      <c r="AB1833" s="37"/>
      <c r="AC1833" s="37"/>
      <c r="AD1833" s="37"/>
      <c r="AE1833" s="37"/>
      <c r="AF1833" s="37"/>
      <c r="AG1833" s="37"/>
      <c r="AH1833" s="37"/>
    </row>
    <row r="1834" spans="1:34">
      <c r="A1834" s="37"/>
      <c r="B1834" s="37"/>
      <c r="C1834" s="37"/>
      <c r="D1834" s="37"/>
      <c r="E1834" s="37"/>
      <c r="F1834" s="37"/>
      <c r="G1834" s="37"/>
      <c r="H1834" s="37"/>
      <c r="I1834" s="37"/>
      <c r="J1834" s="37"/>
      <c r="K1834" s="629"/>
      <c r="L1834" s="37"/>
      <c r="M1834" s="37"/>
      <c r="N1834" s="37"/>
      <c r="O1834" s="37"/>
      <c r="P1834" s="37"/>
      <c r="Q1834" s="37"/>
      <c r="R1834" s="37"/>
      <c r="S1834" s="37"/>
      <c r="T1834" s="37"/>
      <c r="U1834" s="37"/>
      <c r="V1834" s="37"/>
      <c r="W1834" s="37"/>
      <c r="X1834" s="37"/>
      <c r="Y1834" s="37"/>
      <c r="Z1834" s="37"/>
      <c r="AA1834" s="37"/>
      <c r="AB1834" s="37"/>
      <c r="AC1834" s="37"/>
      <c r="AD1834" s="37"/>
      <c r="AE1834" s="37"/>
      <c r="AF1834" s="37"/>
      <c r="AG1834" s="37"/>
      <c r="AH1834" s="37"/>
    </row>
    <row r="1835" spans="1:34">
      <c r="A1835" s="37"/>
      <c r="B1835" s="37"/>
      <c r="C1835" s="37"/>
      <c r="D1835" s="37"/>
      <c r="E1835" s="37"/>
      <c r="F1835" s="37"/>
      <c r="G1835" s="37"/>
      <c r="H1835" s="37"/>
      <c r="I1835" s="37"/>
      <c r="J1835" s="37"/>
      <c r="K1835" s="629"/>
      <c r="L1835" s="37"/>
      <c r="M1835" s="37"/>
      <c r="N1835" s="37"/>
      <c r="O1835" s="37"/>
      <c r="P1835" s="37"/>
      <c r="Q1835" s="37"/>
      <c r="R1835" s="37"/>
      <c r="S1835" s="37"/>
      <c r="T1835" s="37"/>
      <c r="U1835" s="37"/>
      <c r="V1835" s="37"/>
      <c r="W1835" s="37"/>
      <c r="X1835" s="37"/>
      <c r="Y1835" s="37"/>
      <c r="Z1835" s="37"/>
      <c r="AA1835" s="37"/>
      <c r="AB1835" s="37"/>
      <c r="AC1835" s="37"/>
      <c r="AD1835" s="37"/>
      <c r="AE1835" s="37"/>
      <c r="AF1835" s="37"/>
      <c r="AG1835" s="37"/>
      <c r="AH1835" s="37"/>
    </row>
    <row r="1836" spans="1:34">
      <c r="A1836" s="37"/>
      <c r="B1836" s="37"/>
      <c r="C1836" s="37"/>
      <c r="D1836" s="37"/>
      <c r="E1836" s="37"/>
      <c r="F1836" s="37"/>
      <c r="G1836" s="37"/>
      <c r="H1836" s="37"/>
      <c r="I1836" s="37"/>
      <c r="J1836" s="37"/>
      <c r="K1836" s="629"/>
      <c r="L1836" s="37"/>
      <c r="M1836" s="37"/>
      <c r="N1836" s="37"/>
      <c r="O1836" s="37"/>
      <c r="P1836" s="37"/>
      <c r="Q1836" s="37"/>
      <c r="R1836" s="37"/>
      <c r="S1836" s="37"/>
      <c r="T1836" s="37"/>
      <c r="U1836" s="37"/>
      <c r="V1836" s="37"/>
      <c r="W1836" s="37"/>
      <c r="X1836" s="37"/>
      <c r="Y1836" s="37"/>
      <c r="Z1836" s="37"/>
      <c r="AA1836" s="37"/>
      <c r="AB1836" s="37"/>
      <c r="AC1836" s="37"/>
      <c r="AD1836" s="37"/>
      <c r="AE1836" s="37"/>
      <c r="AF1836" s="37"/>
      <c r="AG1836" s="37"/>
      <c r="AH1836" s="37"/>
    </row>
    <row r="1837" spans="1:34">
      <c r="A1837" s="37"/>
      <c r="B1837" s="37"/>
      <c r="C1837" s="37"/>
      <c r="D1837" s="37"/>
      <c r="E1837" s="37"/>
      <c r="F1837" s="37"/>
      <c r="G1837" s="37"/>
      <c r="H1837" s="37"/>
      <c r="I1837" s="37"/>
      <c r="J1837" s="37"/>
      <c r="K1837" s="629"/>
      <c r="L1837" s="37"/>
      <c r="M1837" s="37"/>
      <c r="N1837" s="37"/>
      <c r="O1837" s="37"/>
      <c r="P1837" s="37"/>
      <c r="Q1837" s="37"/>
      <c r="R1837" s="37"/>
      <c r="S1837" s="37"/>
      <c r="T1837" s="37"/>
      <c r="U1837" s="37"/>
      <c r="V1837" s="37"/>
      <c r="W1837" s="37"/>
      <c r="X1837" s="37"/>
      <c r="Y1837" s="37"/>
      <c r="Z1837" s="37"/>
      <c r="AA1837" s="37"/>
      <c r="AB1837" s="37"/>
      <c r="AC1837" s="37"/>
      <c r="AD1837" s="37"/>
      <c r="AE1837" s="37"/>
      <c r="AF1837" s="37"/>
      <c r="AG1837" s="37"/>
      <c r="AH1837" s="37"/>
    </row>
    <row r="1838" spans="1:34">
      <c r="A1838" s="37"/>
      <c r="B1838" s="37"/>
      <c r="C1838" s="37"/>
      <c r="D1838" s="37"/>
      <c r="E1838" s="37"/>
      <c r="F1838" s="37"/>
      <c r="G1838" s="37"/>
      <c r="H1838" s="37"/>
      <c r="I1838" s="37"/>
      <c r="J1838" s="37"/>
      <c r="K1838" s="629"/>
      <c r="L1838" s="37"/>
      <c r="M1838" s="37"/>
      <c r="N1838" s="37"/>
      <c r="O1838" s="37"/>
      <c r="P1838" s="37"/>
      <c r="Q1838" s="37"/>
      <c r="R1838" s="37"/>
      <c r="S1838" s="37"/>
      <c r="T1838" s="37"/>
      <c r="U1838" s="37"/>
      <c r="V1838" s="37"/>
      <c r="W1838" s="37"/>
      <c r="X1838" s="37"/>
      <c r="Y1838" s="37"/>
      <c r="Z1838" s="37"/>
      <c r="AA1838" s="37"/>
      <c r="AB1838" s="37"/>
      <c r="AC1838" s="37"/>
      <c r="AD1838" s="37"/>
      <c r="AE1838" s="37"/>
      <c r="AF1838" s="37"/>
      <c r="AG1838" s="37"/>
      <c r="AH1838" s="37"/>
    </row>
    <row r="1839" spans="1:34">
      <c r="A1839" s="37"/>
      <c r="B1839" s="37"/>
      <c r="C1839" s="37"/>
      <c r="D1839" s="37"/>
      <c r="E1839" s="37"/>
      <c r="F1839" s="37"/>
      <c r="G1839" s="37"/>
      <c r="H1839" s="37"/>
      <c r="I1839" s="37"/>
      <c r="J1839" s="37"/>
      <c r="K1839" s="629"/>
      <c r="L1839" s="37"/>
      <c r="M1839" s="37"/>
      <c r="N1839" s="37"/>
      <c r="O1839" s="37"/>
      <c r="P1839" s="37"/>
      <c r="Q1839" s="37"/>
      <c r="R1839" s="37"/>
      <c r="S1839" s="37"/>
      <c r="T1839" s="37"/>
      <c r="U1839" s="37"/>
      <c r="V1839" s="37"/>
      <c r="W1839" s="37"/>
      <c r="X1839" s="37"/>
      <c r="Y1839" s="37"/>
      <c r="Z1839" s="37"/>
      <c r="AA1839" s="37"/>
      <c r="AB1839" s="37"/>
      <c r="AC1839" s="37"/>
      <c r="AD1839" s="37"/>
      <c r="AE1839" s="37"/>
      <c r="AF1839" s="37"/>
      <c r="AG1839" s="37"/>
      <c r="AH1839" s="37"/>
    </row>
    <row r="1840" spans="1:34">
      <c r="A1840" s="37"/>
      <c r="B1840" s="37"/>
      <c r="C1840" s="37"/>
      <c r="D1840" s="37"/>
      <c r="E1840" s="37"/>
      <c r="F1840" s="37"/>
      <c r="G1840" s="37"/>
      <c r="H1840" s="37"/>
      <c r="I1840" s="37"/>
      <c r="J1840" s="37"/>
      <c r="K1840" s="629"/>
      <c r="L1840" s="37"/>
      <c r="M1840" s="37"/>
      <c r="N1840" s="37"/>
      <c r="O1840" s="37"/>
      <c r="P1840" s="37"/>
      <c r="Q1840" s="37"/>
      <c r="R1840" s="37"/>
      <c r="S1840" s="37"/>
      <c r="T1840" s="37"/>
      <c r="U1840" s="37"/>
      <c r="V1840" s="37"/>
      <c r="W1840" s="37"/>
      <c r="X1840" s="37"/>
      <c r="Y1840" s="37"/>
      <c r="Z1840" s="37"/>
      <c r="AA1840" s="37"/>
      <c r="AB1840" s="37"/>
      <c r="AC1840" s="37"/>
      <c r="AD1840" s="37"/>
      <c r="AE1840" s="37"/>
      <c r="AF1840" s="37"/>
      <c r="AG1840" s="37"/>
      <c r="AH1840" s="37"/>
    </row>
    <row r="1841" spans="1:34">
      <c r="A1841" s="37"/>
      <c r="B1841" s="37"/>
      <c r="C1841" s="37"/>
      <c r="D1841" s="37"/>
      <c r="E1841" s="37"/>
      <c r="F1841" s="37"/>
      <c r="G1841" s="37"/>
      <c r="H1841" s="37"/>
      <c r="I1841" s="37"/>
      <c r="J1841" s="37"/>
      <c r="K1841" s="629"/>
      <c r="L1841" s="37"/>
      <c r="M1841" s="37"/>
      <c r="N1841" s="37"/>
      <c r="O1841" s="37"/>
      <c r="P1841" s="37"/>
      <c r="Q1841" s="37"/>
      <c r="R1841" s="37"/>
      <c r="S1841" s="37"/>
      <c r="T1841" s="37"/>
      <c r="U1841" s="37"/>
      <c r="V1841" s="37"/>
      <c r="W1841" s="37"/>
      <c r="X1841" s="37"/>
      <c r="Y1841" s="37"/>
      <c r="Z1841" s="37"/>
      <c r="AA1841" s="37"/>
      <c r="AB1841" s="37"/>
      <c r="AC1841" s="37"/>
      <c r="AD1841" s="37"/>
      <c r="AE1841" s="37"/>
      <c r="AF1841" s="37"/>
      <c r="AG1841" s="37"/>
      <c r="AH1841" s="37"/>
    </row>
    <row r="1842" spans="1:34">
      <c r="A1842" s="37"/>
      <c r="B1842" s="37"/>
      <c r="C1842" s="37"/>
      <c r="D1842" s="37"/>
      <c r="E1842" s="37"/>
      <c r="F1842" s="37"/>
      <c r="G1842" s="37"/>
      <c r="H1842" s="37"/>
      <c r="I1842" s="37"/>
      <c r="J1842" s="37"/>
      <c r="K1842" s="629"/>
      <c r="L1842" s="37"/>
      <c r="M1842" s="37"/>
      <c r="N1842" s="37"/>
      <c r="O1842" s="37"/>
      <c r="P1842" s="37"/>
      <c r="Q1842" s="37"/>
      <c r="R1842" s="37"/>
      <c r="S1842" s="37"/>
      <c r="T1842" s="37"/>
      <c r="U1842" s="37"/>
      <c r="V1842" s="37"/>
      <c r="W1842" s="37"/>
      <c r="X1842" s="37"/>
      <c r="Y1842" s="37"/>
      <c r="Z1842" s="37"/>
      <c r="AA1842" s="37"/>
      <c r="AB1842" s="37"/>
      <c r="AC1842" s="37"/>
      <c r="AD1842" s="37"/>
      <c r="AE1842" s="37"/>
      <c r="AF1842" s="37"/>
      <c r="AG1842" s="37"/>
      <c r="AH1842" s="37"/>
    </row>
    <row r="1843" spans="1:34">
      <c r="A1843" s="37"/>
      <c r="B1843" s="37"/>
      <c r="C1843" s="37"/>
      <c r="D1843" s="37"/>
      <c r="E1843" s="37"/>
      <c r="F1843" s="37"/>
      <c r="G1843" s="37"/>
      <c r="H1843" s="37"/>
      <c r="I1843" s="37"/>
      <c r="J1843" s="37"/>
      <c r="K1843" s="629"/>
      <c r="L1843" s="37"/>
      <c r="M1843" s="37"/>
      <c r="N1843" s="37"/>
      <c r="O1843" s="37"/>
      <c r="P1843" s="37"/>
      <c r="Q1843" s="37"/>
      <c r="R1843" s="37"/>
      <c r="S1843" s="37"/>
      <c r="T1843" s="37"/>
      <c r="U1843" s="37"/>
      <c r="V1843" s="37"/>
      <c r="W1843" s="37"/>
      <c r="X1843" s="37"/>
      <c r="Y1843" s="37"/>
      <c r="Z1843" s="37"/>
      <c r="AA1843" s="37"/>
      <c r="AB1843" s="37"/>
      <c r="AC1843" s="37"/>
      <c r="AD1843" s="37"/>
      <c r="AE1843" s="37"/>
      <c r="AF1843" s="37"/>
      <c r="AG1843" s="37"/>
      <c r="AH1843" s="37"/>
    </row>
    <row r="1844" spans="1:34">
      <c r="A1844" s="37"/>
      <c r="B1844" s="37"/>
      <c r="C1844" s="37"/>
      <c r="D1844" s="37"/>
      <c r="E1844" s="37"/>
      <c r="F1844" s="37"/>
      <c r="G1844" s="37"/>
      <c r="H1844" s="37"/>
      <c r="I1844" s="37"/>
      <c r="J1844" s="37"/>
      <c r="K1844" s="629"/>
      <c r="L1844" s="37"/>
      <c r="M1844" s="37"/>
      <c r="N1844" s="37"/>
      <c r="O1844" s="37"/>
      <c r="P1844" s="37"/>
      <c r="Q1844" s="37"/>
      <c r="R1844" s="37"/>
      <c r="S1844" s="37"/>
      <c r="T1844" s="37"/>
      <c r="U1844" s="37"/>
      <c r="V1844" s="37"/>
      <c r="W1844" s="37"/>
      <c r="X1844" s="37"/>
      <c r="Y1844" s="37"/>
      <c r="Z1844" s="37"/>
      <c r="AA1844" s="37"/>
      <c r="AB1844" s="37"/>
      <c r="AC1844" s="37"/>
      <c r="AD1844" s="37"/>
      <c r="AE1844" s="37"/>
      <c r="AF1844" s="37"/>
      <c r="AG1844" s="37"/>
      <c r="AH1844" s="37"/>
    </row>
    <row r="1845" spans="1:34">
      <c r="A1845" s="37"/>
      <c r="B1845" s="37"/>
      <c r="C1845" s="37"/>
      <c r="D1845" s="37"/>
      <c r="E1845" s="37"/>
      <c r="F1845" s="37"/>
      <c r="G1845" s="37"/>
      <c r="H1845" s="37"/>
      <c r="I1845" s="37"/>
      <c r="J1845" s="37"/>
      <c r="K1845" s="629"/>
      <c r="L1845" s="37"/>
      <c r="M1845" s="37"/>
      <c r="N1845" s="37"/>
      <c r="O1845" s="37"/>
      <c r="P1845" s="37"/>
      <c r="Q1845" s="37"/>
      <c r="R1845" s="37"/>
      <c r="S1845" s="37"/>
      <c r="T1845" s="37"/>
      <c r="U1845" s="37"/>
      <c r="V1845" s="37"/>
      <c r="W1845" s="37"/>
      <c r="X1845" s="37"/>
      <c r="Y1845" s="37"/>
      <c r="Z1845" s="37"/>
      <c r="AA1845" s="37"/>
      <c r="AB1845" s="37"/>
      <c r="AC1845" s="37"/>
      <c r="AD1845" s="37"/>
      <c r="AE1845" s="37"/>
      <c r="AF1845" s="37"/>
      <c r="AG1845" s="37"/>
      <c r="AH1845" s="37"/>
    </row>
    <row r="1846" spans="1:34">
      <c r="A1846" s="37"/>
      <c r="B1846" s="37"/>
      <c r="C1846" s="37"/>
      <c r="D1846" s="37"/>
      <c r="E1846" s="37"/>
      <c r="F1846" s="37"/>
      <c r="G1846" s="37"/>
      <c r="H1846" s="37"/>
      <c r="I1846" s="37"/>
      <c r="J1846" s="37"/>
      <c r="K1846" s="629"/>
      <c r="L1846" s="37"/>
      <c r="M1846" s="37"/>
      <c r="N1846" s="37"/>
      <c r="O1846" s="37"/>
      <c r="P1846" s="37"/>
      <c r="Q1846" s="37"/>
      <c r="R1846" s="37"/>
      <c r="S1846" s="37"/>
      <c r="T1846" s="37"/>
      <c r="U1846" s="37"/>
      <c r="V1846" s="37"/>
      <c r="W1846" s="37"/>
      <c r="X1846" s="37"/>
      <c r="Y1846" s="37"/>
      <c r="Z1846" s="37"/>
      <c r="AA1846" s="37"/>
      <c r="AB1846" s="37"/>
      <c r="AC1846" s="37"/>
      <c r="AD1846" s="37"/>
      <c r="AE1846" s="37"/>
      <c r="AF1846" s="37"/>
      <c r="AG1846" s="37"/>
      <c r="AH1846" s="37"/>
    </row>
    <row r="1847" spans="1:34">
      <c r="A1847" s="37"/>
      <c r="B1847" s="37"/>
      <c r="C1847" s="37"/>
      <c r="D1847" s="37"/>
      <c r="E1847" s="37"/>
      <c r="F1847" s="37"/>
      <c r="G1847" s="37"/>
      <c r="H1847" s="37"/>
      <c r="I1847" s="37"/>
      <c r="J1847" s="37"/>
      <c r="K1847" s="629"/>
      <c r="L1847" s="37"/>
      <c r="M1847" s="37"/>
      <c r="N1847" s="37"/>
      <c r="O1847" s="37"/>
      <c r="P1847" s="37"/>
      <c r="Q1847" s="37"/>
      <c r="R1847" s="37"/>
      <c r="S1847" s="37"/>
      <c r="T1847" s="37"/>
      <c r="U1847" s="37"/>
      <c r="V1847" s="37"/>
      <c r="W1847" s="37"/>
      <c r="X1847" s="37"/>
      <c r="Y1847" s="37"/>
      <c r="Z1847" s="37"/>
      <c r="AA1847" s="37"/>
      <c r="AB1847" s="37"/>
      <c r="AC1847" s="37"/>
      <c r="AD1847" s="37"/>
      <c r="AE1847" s="37"/>
      <c r="AF1847" s="37"/>
      <c r="AG1847" s="37"/>
      <c r="AH1847" s="37"/>
    </row>
    <row r="1848" spans="1:34">
      <c r="A1848" s="37"/>
      <c r="B1848" s="37"/>
      <c r="C1848" s="37"/>
      <c r="D1848" s="37"/>
      <c r="E1848" s="37"/>
      <c r="F1848" s="37"/>
      <c r="G1848" s="37"/>
      <c r="H1848" s="37"/>
      <c r="I1848" s="37"/>
      <c r="J1848" s="37"/>
      <c r="K1848" s="629"/>
      <c r="L1848" s="37"/>
      <c r="M1848" s="37"/>
      <c r="N1848" s="37"/>
      <c r="O1848" s="37"/>
      <c r="P1848" s="37"/>
      <c r="Q1848" s="37"/>
      <c r="R1848" s="37"/>
      <c r="S1848" s="37"/>
      <c r="T1848" s="37"/>
      <c r="U1848" s="37"/>
      <c r="V1848" s="37"/>
      <c r="W1848" s="37"/>
      <c r="X1848" s="37"/>
      <c r="Y1848" s="37"/>
      <c r="Z1848" s="37"/>
      <c r="AA1848" s="37"/>
      <c r="AB1848" s="37"/>
      <c r="AC1848" s="37"/>
      <c r="AD1848" s="37"/>
      <c r="AE1848" s="37"/>
      <c r="AF1848" s="37"/>
      <c r="AG1848" s="37"/>
      <c r="AH1848" s="37"/>
    </row>
    <row r="1849" spans="1:34">
      <c r="A1849" s="37"/>
      <c r="B1849" s="37"/>
      <c r="C1849" s="37"/>
      <c r="D1849" s="37"/>
      <c r="E1849" s="37"/>
      <c r="F1849" s="37"/>
      <c r="G1849" s="37"/>
      <c r="H1849" s="37"/>
      <c r="I1849" s="37"/>
      <c r="J1849" s="37"/>
      <c r="K1849" s="629"/>
      <c r="L1849" s="37"/>
      <c r="M1849" s="37"/>
      <c r="N1849" s="37"/>
      <c r="O1849" s="37"/>
      <c r="P1849" s="37"/>
      <c r="Q1849" s="37"/>
      <c r="R1849" s="37"/>
      <c r="S1849" s="37"/>
      <c r="T1849" s="37"/>
      <c r="U1849" s="37"/>
      <c r="V1849" s="37"/>
      <c r="W1849" s="37"/>
      <c r="X1849" s="37"/>
      <c r="Y1849" s="37"/>
      <c r="Z1849" s="37"/>
      <c r="AA1849" s="37"/>
      <c r="AB1849" s="37"/>
      <c r="AC1849" s="37"/>
      <c r="AD1849" s="37"/>
      <c r="AE1849" s="37"/>
      <c r="AF1849" s="37"/>
      <c r="AG1849" s="37"/>
      <c r="AH1849" s="37"/>
    </row>
    <row r="1850" spans="1:34">
      <c r="A1850" s="37"/>
      <c r="B1850" s="37"/>
      <c r="C1850" s="37"/>
      <c r="D1850" s="37"/>
      <c r="E1850" s="37"/>
      <c r="F1850" s="37"/>
      <c r="G1850" s="37"/>
      <c r="H1850" s="37"/>
      <c r="I1850" s="37"/>
      <c r="J1850" s="37"/>
      <c r="K1850" s="629"/>
      <c r="L1850" s="37"/>
      <c r="M1850" s="37"/>
      <c r="N1850" s="37"/>
      <c r="O1850" s="37"/>
      <c r="P1850" s="37"/>
      <c r="Q1850" s="37"/>
      <c r="R1850" s="37"/>
      <c r="S1850" s="37"/>
      <c r="T1850" s="37"/>
      <c r="U1850" s="37"/>
      <c r="V1850" s="37"/>
      <c r="W1850" s="37"/>
      <c r="X1850" s="37"/>
      <c r="Y1850" s="37"/>
      <c r="Z1850" s="37"/>
      <c r="AA1850" s="37"/>
      <c r="AB1850" s="37"/>
      <c r="AC1850" s="37"/>
      <c r="AD1850" s="37"/>
      <c r="AE1850" s="37"/>
      <c r="AF1850" s="37"/>
      <c r="AG1850" s="37"/>
      <c r="AH1850" s="37"/>
    </row>
    <row r="1851" spans="1:34">
      <c r="A1851" s="37"/>
      <c r="B1851" s="37"/>
      <c r="C1851" s="37"/>
      <c r="D1851" s="37"/>
      <c r="E1851" s="37"/>
      <c r="F1851" s="37"/>
      <c r="G1851" s="37"/>
      <c r="H1851" s="37"/>
      <c r="I1851" s="37"/>
      <c r="J1851" s="37"/>
      <c r="K1851" s="629"/>
      <c r="L1851" s="37"/>
      <c r="M1851" s="37"/>
      <c r="N1851" s="37"/>
      <c r="O1851" s="37"/>
      <c r="P1851" s="37"/>
      <c r="Q1851" s="37"/>
      <c r="R1851" s="37"/>
      <c r="S1851" s="37"/>
      <c r="T1851" s="37"/>
      <c r="U1851" s="37"/>
      <c r="V1851" s="37"/>
      <c r="W1851" s="37"/>
      <c r="X1851" s="37"/>
      <c r="Y1851" s="37"/>
      <c r="Z1851" s="37"/>
      <c r="AA1851" s="37"/>
      <c r="AB1851" s="37"/>
      <c r="AC1851" s="37"/>
      <c r="AD1851" s="37"/>
      <c r="AE1851" s="37"/>
      <c r="AF1851" s="37"/>
      <c r="AG1851" s="37"/>
      <c r="AH1851" s="37"/>
    </row>
    <row r="1852" spans="1:34">
      <c r="A1852" s="37"/>
      <c r="B1852" s="37"/>
      <c r="C1852" s="37"/>
      <c r="D1852" s="37"/>
      <c r="E1852" s="37"/>
      <c r="F1852" s="37"/>
      <c r="G1852" s="37"/>
      <c r="H1852" s="37"/>
      <c r="I1852" s="37"/>
      <c r="J1852" s="37"/>
      <c r="K1852" s="629"/>
      <c r="L1852" s="37"/>
      <c r="M1852" s="37"/>
      <c r="N1852" s="37"/>
      <c r="O1852" s="37"/>
      <c r="P1852" s="37"/>
      <c r="Q1852" s="37"/>
      <c r="R1852" s="37"/>
      <c r="S1852" s="37"/>
      <c r="T1852" s="37"/>
      <c r="U1852" s="37"/>
      <c r="V1852" s="37"/>
      <c r="W1852" s="37"/>
      <c r="X1852" s="37"/>
      <c r="Y1852" s="37"/>
      <c r="Z1852" s="37"/>
      <c r="AA1852" s="37"/>
      <c r="AB1852" s="37"/>
      <c r="AC1852" s="37"/>
      <c r="AD1852" s="37"/>
      <c r="AE1852" s="37"/>
      <c r="AF1852" s="37"/>
      <c r="AG1852" s="37"/>
      <c r="AH1852" s="37"/>
    </row>
    <row r="1853" spans="1:34">
      <c r="A1853" s="37"/>
      <c r="B1853" s="37"/>
      <c r="C1853" s="37"/>
      <c r="D1853" s="37"/>
      <c r="E1853" s="37"/>
      <c r="F1853" s="37"/>
      <c r="G1853" s="37"/>
      <c r="H1853" s="37"/>
      <c r="I1853" s="37"/>
      <c r="J1853" s="37"/>
      <c r="K1853" s="629"/>
      <c r="L1853" s="37"/>
      <c r="M1853" s="37"/>
      <c r="N1853" s="37"/>
      <c r="O1853" s="37"/>
      <c r="P1853" s="37"/>
      <c r="Q1853" s="37"/>
      <c r="R1853" s="37"/>
      <c r="S1853" s="37"/>
      <c r="T1853" s="37"/>
      <c r="U1853" s="37"/>
      <c r="V1853" s="37"/>
      <c r="W1853" s="37"/>
      <c r="X1853" s="37"/>
      <c r="Y1853" s="37"/>
      <c r="Z1853" s="37"/>
      <c r="AA1853" s="37"/>
      <c r="AB1853" s="37"/>
      <c r="AC1853" s="37"/>
      <c r="AD1853" s="37"/>
      <c r="AE1853" s="37"/>
      <c r="AF1853" s="37"/>
      <c r="AG1853" s="37"/>
      <c r="AH1853" s="37"/>
    </row>
    <row r="1854" spans="1:34">
      <c r="A1854" s="37"/>
      <c r="B1854" s="37"/>
      <c r="C1854" s="37"/>
      <c r="D1854" s="37"/>
      <c r="E1854" s="37"/>
      <c r="F1854" s="37"/>
      <c r="G1854" s="37"/>
      <c r="H1854" s="37"/>
      <c r="I1854" s="37"/>
      <c r="J1854" s="37"/>
      <c r="K1854" s="629"/>
      <c r="L1854" s="37"/>
      <c r="M1854" s="37"/>
      <c r="N1854" s="37"/>
      <c r="O1854" s="37"/>
      <c r="P1854" s="37"/>
      <c r="Q1854" s="37"/>
      <c r="R1854" s="37"/>
      <c r="S1854" s="37"/>
      <c r="T1854" s="37"/>
      <c r="U1854" s="37"/>
      <c r="V1854" s="37"/>
      <c r="W1854" s="37"/>
      <c r="X1854" s="37"/>
      <c r="Y1854" s="37"/>
      <c r="Z1854" s="37"/>
      <c r="AA1854" s="37"/>
      <c r="AB1854" s="37"/>
      <c r="AC1854" s="37"/>
      <c r="AD1854" s="37"/>
      <c r="AE1854" s="37"/>
      <c r="AF1854" s="37"/>
      <c r="AG1854" s="37"/>
      <c r="AH1854" s="37"/>
    </row>
    <row r="1855" spans="1:34">
      <c r="A1855" s="37"/>
      <c r="B1855" s="37"/>
      <c r="C1855" s="37"/>
      <c r="D1855" s="37"/>
      <c r="E1855" s="37"/>
      <c r="F1855" s="37"/>
      <c r="G1855" s="37"/>
      <c r="H1855" s="37"/>
      <c r="I1855" s="37"/>
      <c r="J1855" s="37"/>
      <c r="K1855" s="629"/>
      <c r="L1855" s="37"/>
      <c r="M1855" s="37"/>
      <c r="N1855" s="37"/>
      <c r="O1855" s="37"/>
      <c r="P1855" s="37"/>
      <c r="Q1855" s="37"/>
      <c r="R1855" s="37"/>
      <c r="S1855" s="37"/>
      <c r="T1855" s="37"/>
      <c r="U1855" s="37"/>
      <c r="V1855" s="37"/>
      <c r="W1855" s="37"/>
      <c r="X1855" s="37"/>
      <c r="Y1855" s="37"/>
      <c r="Z1855" s="37"/>
      <c r="AA1855" s="37"/>
      <c r="AB1855" s="37"/>
      <c r="AC1855" s="37"/>
      <c r="AD1855" s="37"/>
      <c r="AE1855" s="37"/>
      <c r="AF1855" s="37"/>
      <c r="AG1855" s="37"/>
      <c r="AH1855" s="37"/>
    </row>
    <row r="1856" spans="1:34">
      <c r="A1856" s="37"/>
      <c r="B1856" s="37"/>
      <c r="C1856" s="37"/>
      <c r="D1856" s="37"/>
      <c r="E1856" s="37"/>
      <c r="F1856" s="37"/>
      <c r="G1856" s="37"/>
      <c r="H1856" s="37"/>
      <c r="I1856" s="37"/>
      <c r="J1856" s="37"/>
      <c r="K1856" s="629"/>
      <c r="L1856" s="37"/>
      <c r="M1856" s="37"/>
      <c r="N1856" s="37"/>
      <c r="O1856" s="37"/>
      <c r="P1856" s="37"/>
      <c r="Q1856" s="37"/>
      <c r="R1856" s="37"/>
      <c r="S1856" s="37"/>
      <c r="T1856" s="37"/>
      <c r="U1856" s="37"/>
      <c r="V1856" s="37"/>
      <c r="W1856" s="37"/>
      <c r="X1856" s="37"/>
      <c r="Y1856" s="37"/>
      <c r="Z1856" s="37"/>
      <c r="AA1856" s="37"/>
      <c r="AB1856" s="37"/>
      <c r="AC1856" s="37"/>
      <c r="AD1856" s="37"/>
      <c r="AE1856" s="37"/>
      <c r="AF1856" s="37"/>
      <c r="AG1856" s="37"/>
      <c r="AH1856" s="37"/>
    </row>
    <row r="1857" spans="1:34">
      <c r="A1857" s="37"/>
      <c r="B1857" s="37"/>
      <c r="C1857" s="37"/>
      <c r="D1857" s="37"/>
      <c r="E1857" s="37"/>
      <c r="F1857" s="37"/>
      <c r="G1857" s="37"/>
      <c r="H1857" s="37"/>
      <c r="I1857" s="37"/>
      <c r="J1857" s="37"/>
      <c r="K1857" s="629"/>
      <c r="L1857" s="37"/>
      <c r="M1857" s="37"/>
      <c r="N1857" s="37"/>
      <c r="O1857" s="37"/>
      <c r="P1857" s="37"/>
      <c r="Q1857" s="37"/>
      <c r="R1857" s="37"/>
      <c r="S1857" s="37"/>
      <c r="T1857" s="37"/>
      <c r="U1857" s="37"/>
      <c r="V1857" s="37"/>
      <c r="W1857" s="37"/>
      <c r="X1857" s="37"/>
      <c r="Y1857" s="37"/>
      <c r="Z1857" s="37"/>
      <c r="AA1857" s="37"/>
      <c r="AB1857" s="37"/>
      <c r="AC1857" s="37"/>
      <c r="AD1857" s="37"/>
      <c r="AE1857" s="37"/>
      <c r="AF1857" s="37"/>
      <c r="AG1857" s="37"/>
      <c r="AH1857" s="37"/>
    </row>
    <row r="1858" spans="1:34">
      <c r="A1858" s="37"/>
      <c r="B1858" s="37"/>
      <c r="C1858" s="37"/>
      <c r="D1858" s="37"/>
      <c r="E1858" s="37"/>
      <c r="F1858" s="37"/>
      <c r="G1858" s="37"/>
      <c r="H1858" s="37"/>
      <c r="I1858" s="37"/>
      <c r="J1858" s="37"/>
      <c r="K1858" s="629"/>
      <c r="L1858" s="37"/>
      <c r="M1858" s="37"/>
      <c r="N1858" s="37"/>
      <c r="O1858" s="37"/>
      <c r="P1858" s="37"/>
      <c r="Q1858" s="37"/>
      <c r="R1858" s="37"/>
      <c r="S1858" s="37"/>
      <c r="T1858" s="37"/>
      <c r="U1858" s="37"/>
      <c r="V1858" s="37"/>
      <c r="W1858" s="37"/>
      <c r="X1858" s="37"/>
      <c r="Y1858" s="37"/>
      <c r="Z1858" s="37"/>
      <c r="AA1858" s="37"/>
      <c r="AB1858" s="37"/>
      <c r="AC1858" s="37"/>
      <c r="AD1858" s="37"/>
      <c r="AE1858" s="37"/>
      <c r="AF1858" s="37"/>
      <c r="AG1858" s="37"/>
      <c r="AH1858" s="37"/>
    </row>
    <row r="1859" spans="1:34">
      <c r="A1859" s="37"/>
      <c r="B1859" s="37"/>
      <c r="C1859" s="37"/>
      <c r="D1859" s="37"/>
      <c r="E1859" s="37"/>
      <c r="F1859" s="37"/>
      <c r="G1859" s="37"/>
      <c r="H1859" s="37"/>
      <c r="I1859" s="37"/>
      <c r="J1859" s="37"/>
      <c r="K1859" s="629"/>
      <c r="L1859" s="37"/>
      <c r="M1859" s="37"/>
      <c r="N1859" s="37"/>
      <c r="O1859" s="37"/>
      <c r="P1859" s="37"/>
      <c r="Q1859" s="37"/>
      <c r="R1859" s="37"/>
      <c r="S1859" s="37"/>
      <c r="T1859" s="37"/>
      <c r="U1859" s="37"/>
      <c r="V1859" s="37"/>
      <c r="W1859" s="37"/>
      <c r="X1859" s="37"/>
      <c r="Y1859" s="37"/>
      <c r="Z1859" s="37"/>
      <c r="AA1859" s="37"/>
      <c r="AB1859" s="37"/>
      <c r="AC1859" s="37"/>
      <c r="AD1859" s="37"/>
      <c r="AE1859" s="37"/>
      <c r="AF1859" s="37"/>
      <c r="AG1859" s="37"/>
      <c r="AH1859" s="37"/>
    </row>
    <row r="1860" spans="1:34">
      <c r="A1860" s="37"/>
      <c r="B1860" s="37"/>
      <c r="C1860" s="37"/>
      <c r="D1860" s="37"/>
      <c r="E1860" s="37"/>
      <c r="F1860" s="37"/>
      <c r="G1860" s="37"/>
      <c r="H1860" s="37"/>
      <c r="I1860" s="37"/>
      <c r="J1860" s="37"/>
      <c r="K1860" s="629"/>
      <c r="L1860" s="37"/>
      <c r="M1860" s="37"/>
      <c r="N1860" s="37"/>
      <c r="O1860" s="37"/>
      <c r="P1860" s="37"/>
      <c r="Q1860" s="37"/>
      <c r="R1860" s="37"/>
      <c r="S1860" s="37"/>
      <c r="T1860" s="37"/>
      <c r="U1860" s="37"/>
      <c r="V1860" s="37"/>
      <c r="W1860" s="37"/>
      <c r="X1860" s="37"/>
      <c r="Y1860" s="37"/>
      <c r="Z1860" s="37"/>
      <c r="AA1860" s="37"/>
      <c r="AB1860" s="37"/>
      <c r="AC1860" s="37"/>
      <c r="AD1860" s="37"/>
      <c r="AE1860" s="37"/>
      <c r="AF1860" s="37"/>
      <c r="AG1860" s="37"/>
      <c r="AH1860" s="37"/>
    </row>
    <row r="1861" spans="1:34">
      <c r="A1861" s="37"/>
      <c r="B1861" s="37"/>
      <c r="C1861" s="37"/>
      <c r="D1861" s="37"/>
      <c r="E1861" s="37"/>
      <c r="F1861" s="37"/>
      <c r="G1861" s="37"/>
      <c r="H1861" s="37"/>
      <c r="I1861" s="37"/>
      <c r="J1861" s="37"/>
      <c r="K1861" s="629"/>
      <c r="L1861" s="37"/>
      <c r="M1861" s="37"/>
      <c r="N1861" s="37"/>
      <c r="O1861" s="37"/>
      <c r="P1861" s="37"/>
      <c r="Q1861" s="37"/>
      <c r="R1861" s="37"/>
      <c r="S1861" s="37"/>
      <c r="T1861" s="37"/>
      <c r="U1861" s="37"/>
      <c r="V1861" s="37"/>
      <c r="W1861" s="37"/>
      <c r="X1861" s="37"/>
      <c r="Y1861" s="37"/>
      <c r="Z1861" s="37"/>
      <c r="AA1861" s="37"/>
      <c r="AB1861" s="37"/>
      <c r="AC1861" s="37"/>
      <c r="AD1861" s="37"/>
      <c r="AE1861" s="37"/>
      <c r="AF1861" s="37"/>
      <c r="AG1861" s="37"/>
      <c r="AH1861" s="37"/>
    </row>
    <row r="1862" spans="1:34">
      <c r="A1862" s="37"/>
      <c r="B1862" s="37"/>
      <c r="C1862" s="37"/>
      <c r="D1862" s="37"/>
      <c r="E1862" s="37"/>
      <c r="F1862" s="37"/>
      <c r="G1862" s="37"/>
      <c r="H1862" s="37"/>
      <c r="I1862" s="37"/>
      <c r="J1862" s="37"/>
      <c r="K1862" s="629"/>
      <c r="L1862" s="37"/>
      <c r="M1862" s="37"/>
      <c r="N1862" s="37"/>
      <c r="O1862" s="37"/>
      <c r="P1862" s="37"/>
      <c r="Q1862" s="37"/>
      <c r="R1862" s="37"/>
      <c r="S1862" s="37"/>
      <c r="T1862" s="37"/>
      <c r="U1862" s="37"/>
      <c r="V1862" s="37"/>
      <c r="W1862" s="37"/>
      <c r="X1862" s="37"/>
      <c r="Y1862" s="37"/>
      <c r="Z1862" s="37"/>
      <c r="AA1862" s="37"/>
      <c r="AB1862" s="37"/>
      <c r="AC1862" s="37"/>
      <c r="AD1862" s="37"/>
      <c r="AE1862" s="37"/>
      <c r="AF1862" s="37"/>
      <c r="AG1862" s="37"/>
      <c r="AH1862" s="37"/>
    </row>
    <row r="1863" spans="1:34">
      <c r="A1863" s="37"/>
      <c r="B1863" s="37"/>
      <c r="C1863" s="37"/>
      <c r="D1863" s="37"/>
      <c r="E1863" s="37"/>
      <c r="F1863" s="37"/>
      <c r="G1863" s="37"/>
      <c r="H1863" s="37"/>
      <c r="I1863" s="37"/>
      <c r="J1863" s="37"/>
      <c r="K1863" s="629"/>
      <c r="L1863" s="37"/>
      <c r="M1863" s="37"/>
      <c r="N1863" s="37"/>
      <c r="O1863" s="37"/>
      <c r="P1863" s="37"/>
      <c r="Q1863" s="37"/>
      <c r="R1863" s="37"/>
      <c r="S1863" s="37"/>
      <c r="T1863" s="37"/>
      <c r="U1863" s="37"/>
      <c r="V1863" s="37"/>
      <c r="W1863" s="37"/>
      <c r="X1863" s="37"/>
      <c r="Y1863" s="37"/>
      <c r="Z1863" s="37"/>
      <c r="AA1863" s="37"/>
      <c r="AB1863" s="37"/>
      <c r="AC1863" s="37"/>
      <c r="AD1863" s="37"/>
      <c r="AE1863" s="37"/>
      <c r="AF1863" s="37"/>
      <c r="AG1863" s="37"/>
      <c r="AH1863" s="37"/>
    </row>
    <row r="1864" spans="1:34">
      <c r="A1864" s="37"/>
      <c r="B1864" s="37"/>
      <c r="C1864" s="37"/>
      <c r="D1864" s="37"/>
      <c r="E1864" s="37"/>
      <c r="F1864" s="37"/>
      <c r="G1864" s="37"/>
      <c r="H1864" s="37"/>
      <c r="I1864" s="37"/>
      <c r="J1864" s="37"/>
      <c r="K1864" s="629"/>
      <c r="L1864" s="37"/>
      <c r="M1864" s="37"/>
      <c r="N1864" s="37"/>
      <c r="O1864" s="37"/>
      <c r="P1864" s="37"/>
      <c r="Q1864" s="37"/>
      <c r="R1864" s="37"/>
      <c r="S1864" s="37"/>
      <c r="T1864" s="37"/>
      <c r="U1864" s="37"/>
      <c r="V1864" s="37"/>
      <c r="W1864" s="37"/>
      <c r="X1864" s="37"/>
      <c r="Y1864" s="37"/>
      <c r="Z1864" s="37"/>
      <c r="AA1864" s="37"/>
      <c r="AB1864" s="37"/>
      <c r="AC1864" s="37"/>
      <c r="AD1864" s="37"/>
      <c r="AE1864" s="37"/>
      <c r="AF1864" s="37"/>
      <c r="AG1864" s="37"/>
      <c r="AH1864" s="37"/>
    </row>
    <row r="1865" spans="1:34">
      <c r="A1865" s="37"/>
      <c r="B1865" s="37"/>
      <c r="C1865" s="37"/>
      <c r="D1865" s="37"/>
      <c r="E1865" s="37"/>
      <c r="F1865" s="37"/>
      <c r="G1865" s="37"/>
      <c r="H1865" s="37"/>
      <c r="I1865" s="37"/>
      <c r="J1865" s="37"/>
      <c r="K1865" s="629"/>
      <c r="L1865" s="37"/>
      <c r="M1865" s="37"/>
      <c r="N1865" s="37"/>
      <c r="O1865" s="37"/>
      <c r="P1865" s="37"/>
      <c r="Q1865" s="37"/>
      <c r="R1865" s="37"/>
      <c r="S1865" s="37"/>
      <c r="T1865" s="37"/>
      <c r="U1865" s="37"/>
      <c r="V1865" s="37"/>
      <c r="W1865" s="37"/>
      <c r="X1865" s="37"/>
      <c r="Y1865" s="37"/>
      <c r="Z1865" s="37"/>
      <c r="AA1865" s="37"/>
      <c r="AB1865" s="37"/>
      <c r="AC1865" s="37"/>
      <c r="AD1865" s="37"/>
      <c r="AE1865" s="37"/>
      <c r="AF1865" s="37"/>
      <c r="AG1865" s="37"/>
      <c r="AH1865" s="37"/>
    </row>
    <row r="1866" spans="1:34">
      <c r="A1866" s="37"/>
      <c r="B1866" s="37"/>
      <c r="C1866" s="37"/>
      <c r="D1866" s="37"/>
      <c r="E1866" s="37"/>
      <c r="F1866" s="37"/>
      <c r="G1866" s="37"/>
      <c r="H1866" s="37"/>
      <c r="I1866" s="37"/>
      <c r="J1866" s="37"/>
      <c r="K1866" s="629"/>
      <c r="L1866" s="37"/>
      <c r="M1866" s="37"/>
      <c r="N1866" s="37"/>
      <c r="O1866" s="37"/>
      <c r="P1866" s="37"/>
      <c r="Q1866" s="37"/>
      <c r="R1866" s="37"/>
      <c r="S1866" s="37"/>
      <c r="T1866" s="37"/>
      <c r="U1866" s="37"/>
      <c r="V1866" s="37"/>
      <c r="W1866" s="37"/>
      <c r="X1866" s="37"/>
      <c r="Y1866" s="37"/>
      <c r="Z1866" s="37"/>
      <c r="AA1866" s="37"/>
      <c r="AB1866" s="37"/>
      <c r="AC1866" s="37"/>
      <c r="AD1866" s="37"/>
      <c r="AE1866" s="37"/>
      <c r="AF1866" s="37"/>
      <c r="AG1866" s="37"/>
      <c r="AH1866" s="37"/>
    </row>
    <row r="1867" spans="1:34">
      <c r="A1867" s="37"/>
      <c r="B1867" s="37"/>
      <c r="C1867" s="37"/>
      <c r="D1867" s="37"/>
      <c r="E1867" s="37"/>
      <c r="F1867" s="37"/>
      <c r="G1867" s="37"/>
      <c r="H1867" s="37"/>
      <c r="I1867" s="37"/>
      <c r="J1867" s="37"/>
      <c r="K1867" s="629"/>
      <c r="L1867" s="37"/>
      <c r="M1867" s="37"/>
      <c r="N1867" s="37"/>
      <c r="O1867" s="37"/>
      <c r="P1867" s="37"/>
      <c r="Q1867" s="37"/>
      <c r="R1867" s="37"/>
      <c r="S1867" s="37"/>
      <c r="T1867" s="37"/>
      <c r="U1867" s="37"/>
      <c r="V1867" s="37"/>
      <c r="W1867" s="37"/>
      <c r="X1867" s="37"/>
      <c r="Y1867" s="37"/>
      <c r="Z1867" s="37"/>
      <c r="AA1867" s="37"/>
      <c r="AB1867" s="37"/>
      <c r="AC1867" s="37"/>
      <c r="AD1867" s="37"/>
      <c r="AE1867" s="37"/>
      <c r="AF1867" s="37"/>
      <c r="AG1867" s="37"/>
      <c r="AH1867" s="37"/>
    </row>
    <row r="1868" spans="1:34">
      <c r="A1868" s="37"/>
      <c r="B1868" s="37"/>
      <c r="C1868" s="37"/>
      <c r="D1868" s="37"/>
      <c r="E1868" s="37"/>
      <c r="F1868" s="37"/>
      <c r="G1868" s="37"/>
      <c r="H1868" s="37"/>
      <c r="I1868" s="37"/>
      <c r="J1868" s="37"/>
      <c r="K1868" s="629"/>
      <c r="L1868" s="37"/>
      <c r="M1868" s="37"/>
      <c r="N1868" s="37"/>
      <c r="O1868" s="37"/>
      <c r="P1868" s="37"/>
      <c r="Q1868" s="37"/>
      <c r="R1868" s="37"/>
      <c r="S1868" s="37"/>
      <c r="T1868" s="37"/>
      <c r="U1868" s="37"/>
      <c r="V1868" s="37"/>
      <c r="W1868" s="37"/>
      <c r="X1868" s="37"/>
      <c r="Y1868" s="37"/>
      <c r="Z1868" s="37"/>
      <c r="AA1868" s="37"/>
      <c r="AB1868" s="37"/>
      <c r="AC1868" s="37"/>
      <c r="AD1868" s="37"/>
      <c r="AE1868" s="37"/>
      <c r="AF1868" s="37"/>
      <c r="AG1868" s="37"/>
      <c r="AH1868" s="37"/>
    </row>
    <row r="1869" spans="1:34">
      <c r="A1869" s="37"/>
      <c r="B1869" s="37"/>
      <c r="C1869" s="37"/>
      <c r="D1869" s="37"/>
      <c r="E1869" s="37"/>
      <c r="F1869" s="37"/>
      <c r="G1869" s="37"/>
      <c r="H1869" s="37"/>
      <c r="I1869" s="37"/>
      <c r="J1869" s="37"/>
      <c r="K1869" s="629"/>
      <c r="L1869" s="37"/>
      <c r="M1869" s="37"/>
      <c r="N1869" s="37"/>
      <c r="O1869" s="37"/>
      <c r="P1869" s="37"/>
      <c r="Q1869" s="37"/>
      <c r="R1869" s="37"/>
      <c r="S1869" s="37"/>
      <c r="T1869" s="37"/>
      <c r="U1869" s="37"/>
      <c r="V1869" s="37"/>
      <c r="W1869" s="37"/>
      <c r="X1869" s="37"/>
      <c r="Y1869" s="37"/>
      <c r="Z1869" s="37"/>
      <c r="AA1869" s="37"/>
      <c r="AB1869" s="37"/>
      <c r="AC1869" s="37"/>
      <c r="AD1869" s="37"/>
      <c r="AE1869" s="37"/>
      <c r="AF1869" s="37"/>
      <c r="AG1869" s="37"/>
      <c r="AH1869" s="37"/>
    </row>
    <row r="1870" spans="1:34">
      <c r="A1870" s="37"/>
      <c r="B1870" s="37"/>
      <c r="C1870" s="37"/>
      <c r="D1870" s="37"/>
      <c r="E1870" s="37"/>
      <c r="F1870" s="37"/>
      <c r="G1870" s="37"/>
      <c r="H1870" s="37"/>
      <c r="I1870" s="37"/>
      <c r="J1870" s="37"/>
      <c r="K1870" s="629"/>
      <c r="L1870" s="37"/>
      <c r="M1870" s="37"/>
      <c r="N1870" s="37"/>
      <c r="O1870" s="37"/>
      <c r="P1870" s="37"/>
      <c r="Q1870" s="37"/>
      <c r="R1870" s="37"/>
      <c r="S1870" s="37"/>
      <c r="T1870" s="37"/>
      <c r="U1870" s="37"/>
      <c r="V1870" s="37"/>
      <c r="W1870" s="37"/>
      <c r="X1870" s="37"/>
      <c r="Y1870" s="37"/>
      <c r="Z1870" s="37"/>
      <c r="AA1870" s="37"/>
      <c r="AB1870" s="37"/>
      <c r="AC1870" s="37"/>
      <c r="AD1870" s="37"/>
      <c r="AE1870" s="37"/>
      <c r="AF1870" s="37"/>
      <c r="AG1870" s="37"/>
      <c r="AH1870" s="37"/>
    </row>
    <row r="1871" spans="1:34">
      <c r="A1871" s="37"/>
      <c r="B1871" s="37"/>
      <c r="C1871" s="37"/>
      <c r="D1871" s="37"/>
      <c r="E1871" s="37"/>
      <c r="F1871" s="37"/>
      <c r="G1871" s="37"/>
      <c r="H1871" s="37"/>
      <c r="I1871" s="37"/>
      <c r="J1871" s="37"/>
      <c r="K1871" s="629"/>
      <c r="L1871" s="37"/>
      <c r="M1871" s="37"/>
      <c r="N1871" s="37"/>
      <c r="O1871" s="37"/>
      <c r="P1871" s="37"/>
      <c r="Q1871" s="37"/>
      <c r="R1871" s="37"/>
      <c r="S1871" s="37"/>
      <c r="T1871" s="37"/>
      <c r="U1871" s="37"/>
      <c r="V1871" s="37"/>
      <c r="W1871" s="37"/>
      <c r="X1871" s="37"/>
      <c r="Y1871" s="37"/>
      <c r="Z1871" s="37"/>
      <c r="AA1871" s="37"/>
      <c r="AB1871" s="37"/>
      <c r="AC1871" s="37"/>
      <c r="AD1871" s="37"/>
      <c r="AE1871" s="37"/>
      <c r="AF1871" s="37"/>
      <c r="AG1871" s="37"/>
      <c r="AH1871" s="37"/>
    </row>
    <row r="1872" spans="1:34">
      <c r="A1872" s="37"/>
      <c r="B1872" s="37"/>
      <c r="C1872" s="37"/>
      <c r="D1872" s="37"/>
      <c r="E1872" s="37"/>
      <c r="F1872" s="37"/>
      <c r="G1872" s="37"/>
      <c r="H1872" s="37"/>
      <c r="I1872" s="37"/>
      <c r="J1872" s="37"/>
      <c r="K1872" s="629"/>
      <c r="L1872" s="37"/>
      <c r="M1872" s="37"/>
      <c r="N1872" s="37"/>
      <c r="O1872" s="37"/>
      <c r="P1872" s="37"/>
      <c r="Q1872" s="37"/>
      <c r="R1872" s="37"/>
      <c r="S1872" s="37"/>
      <c r="T1872" s="37"/>
      <c r="U1872" s="37"/>
      <c r="V1872" s="37"/>
      <c r="W1872" s="37"/>
      <c r="X1872" s="37"/>
      <c r="Y1872" s="37"/>
      <c r="Z1872" s="37"/>
      <c r="AA1872" s="37"/>
      <c r="AB1872" s="37"/>
      <c r="AC1872" s="37"/>
      <c r="AD1872" s="37"/>
      <c r="AE1872" s="37"/>
      <c r="AF1872" s="37"/>
      <c r="AG1872" s="37"/>
      <c r="AH1872" s="37"/>
    </row>
    <row r="1873" spans="1:34">
      <c r="A1873" s="37"/>
      <c r="B1873" s="37"/>
      <c r="C1873" s="37"/>
      <c r="D1873" s="37"/>
      <c r="E1873" s="37"/>
      <c r="F1873" s="37"/>
      <c r="G1873" s="37"/>
      <c r="H1873" s="37"/>
      <c r="I1873" s="37"/>
      <c r="J1873" s="37"/>
      <c r="K1873" s="629"/>
      <c r="L1873" s="37"/>
      <c r="M1873" s="37"/>
      <c r="N1873" s="37"/>
      <c r="O1873" s="37"/>
      <c r="P1873" s="37"/>
      <c r="Q1873" s="37"/>
      <c r="R1873" s="37"/>
      <c r="S1873" s="37"/>
      <c r="T1873" s="37"/>
      <c r="U1873" s="37"/>
      <c r="V1873" s="37"/>
      <c r="W1873" s="37"/>
      <c r="X1873" s="37"/>
      <c r="Y1873" s="37"/>
      <c r="Z1873" s="37"/>
      <c r="AA1873" s="37"/>
      <c r="AB1873" s="37"/>
      <c r="AC1873" s="37"/>
      <c r="AD1873" s="37"/>
      <c r="AE1873" s="37"/>
      <c r="AF1873" s="37"/>
      <c r="AG1873" s="37"/>
      <c r="AH1873" s="37"/>
    </row>
    <row r="1874" spans="1:34">
      <c r="A1874" s="37"/>
      <c r="B1874" s="37"/>
      <c r="C1874" s="37"/>
      <c r="D1874" s="37"/>
      <c r="E1874" s="37"/>
      <c r="F1874" s="37"/>
      <c r="G1874" s="37"/>
      <c r="H1874" s="37"/>
      <c r="I1874" s="37"/>
      <c r="J1874" s="37"/>
      <c r="K1874" s="629"/>
      <c r="L1874" s="37"/>
      <c r="M1874" s="37"/>
      <c r="N1874" s="37"/>
      <c r="O1874" s="37"/>
      <c r="P1874" s="37"/>
      <c r="Q1874" s="37"/>
      <c r="R1874" s="37"/>
      <c r="S1874" s="37"/>
      <c r="T1874" s="37"/>
      <c r="U1874" s="37"/>
      <c r="V1874" s="37"/>
      <c r="W1874" s="37"/>
      <c r="X1874" s="37"/>
      <c r="Y1874" s="37"/>
      <c r="Z1874" s="37"/>
      <c r="AA1874" s="37"/>
      <c r="AB1874" s="37"/>
      <c r="AC1874" s="37"/>
      <c r="AD1874" s="37"/>
      <c r="AE1874" s="37"/>
      <c r="AF1874" s="37"/>
      <c r="AG1874" s="37"/>
      <c r="AH1874" s="37"/>
    </row>
    <row r="1875" spans="1:34">
      <c r="A1875" s="37"/>
      <c r="B1875" s="37"/>
      <c r="C1875" s="37"/>
      <c r="D1875" s="37"/>
      <c r="E1875" s="37"/>
      <c r="F1875" s="37"/>
      <c r="G1875" s="37"/>
      <c r="H1875" s="37"/>
      <c r="I1875" s="37"/>
      <c r="J1875" s="37"/>
      <c r="K1875" s="629"/>
      <c r="L1875" s="37"/>
      <c r="M1875" s="37"/>
      <c r="N1875" s="37"/>
      <c r="O1875" s="37"/>
      <c r="P1875" s="37"/>
      <c r="Q1875" s="37"/>
      <c r="R1875" s="37"/>
      <c r="S1875" s="37"/>
      <c r="T1875" s="37"/>
      <c r="U1875" s="37"/>
      <c r="V1875" s="37"/>
      <c r="W1875" s="37"/>
      <c r="X1875" s="37"/>
      <c r="Y1875" s="37"/>
      <c r="Z1875" s="37"/>
      <c r="AA1875" s="37"/>
      <c r="AB1875" s="37"/>
      <c r="AC1875" s="37"/>
      <c r="AD1875" s="37"/>
      <c r="AE1875" s="37"/>
      <c r="AF1875" s="37"/>
      <c r="AG1875" s="37"/>
      <c r="AH1875" s="37"/>
    </row>
    <row r="1876" spans="1:34">
      <c r="A1876" s="37"/>
      <c r="B1876" s="37"/>
      <c r="C1876" s="37"/>
      <c r="D1876" s="37"/>
      <c r="E1876" s="37"/>
      <c r="F1876" s="37"/>
      <c r="G1876" s="37"/>
      <c r="H1876" s="37"/>
      <c r="I1876" s="37"/>
      <c r="J1876" s="37"/>
      <c r="K1876" s="629"/>
      <c r="L1876" s="37"/>
      <c r="M1876" s="37"/>
      <c r="N1876" s="37"/>
      <c r="O1876" s="37"/>
      <c r="P1876" s="37"/>
      <c r="Q1876" s="37"/>
      <c r="R1876" s="37"/>
      <c r="S1876" s="37"/>
      <c r="T1876" s="37"/>
      <c r="U1876" s="37"/>
      <c r="V1876" s="37"/>
      <c r="W1876" s="37"/>
      <c r="X1876" s="37"/>
      <c r="Y1876" s="37"/>
      <c r="Z1876" s="37"/>
      <c r="AA1876" s="37"/>
      <c r="AB1876" s="37"/>
      <c r="AC1876" s="37"/>
      <c r="AD1876" s="37"/>
      <c r="AE1876" s="37"/>
      <c r="AF1876" s="37"/>
      <c r="AG1876" s="37"/>
      <c r="AH1876" s="37"/>
    </row>
    <row r="1877" spans="1:34">
      <c r="A1877" s="37"/>
      <c r="B1877" s="37"/>
      <c r="C1877" s="37"/>
      <c r="D1877" s="37"/>
      <c r="E1877" s="37"/>
      <c r="F1877" s="37"/>
      <c r="G1877" s="37"/>
      <c r="H1877" s="37"/>
      <c r="I1877" s="37"/>
      <c r="J1877" s="37"/>
      <c r="K1877" s="629"/>
      <c r="L1877" s="37"/>
      <c r="M1877" s="37"/>
      <c r="N1877" s="37"/>
      <c r="O1877" s="37"/>
      <c r="P1877" s="37"/>
      <c r="Q1877" s="37"/>
      <c r="R1877" s="37"/>
      <c r="S1877" s="37"/>
      <c r="T1877" s="37"/>
      <c r="U1877" s="37"/>
      <c r="V1877" s="37"/>
      <c r="W1877" s="37"/>
      <c r="X1877" s="37"/>
      <c r="Y1877" s="37"/>
      <c r="Z1877" s="37"/>
      <c r="AA1877" s="37"/>
      <c r="AB1877" s="37"/>
      <c r="AC1877" s="37"/>
      <c r="AD1877" s="37"/>
      <c r="AE1877" s="37"/>
      <c r="AF1877" s="37"/>
      <c r="AG1877" s="37"/>
      <c r="AH1877" s="37"/>
    </row>
    <row r="1878" spans="1:34">
      <c r="A1878" s="37"/>
      <c r="B1878" s="37"/>
      <c r="C1878" s="37"/>
      <c r="D1878" s="37"/>
      <c r="E1878" s="37"/>
      <c r="F1878" s="37"/>
      <c r="G1878" s="37"/>
      <c r="H1878" s="37"/>
      <c r="I1878" s="37"/>
      <c r="J1878" s="37"/>
      <c r="K1878" s="629"/>
      <c r="L1878" s="37"/>
      <c r="M1878" s="37"/>
      <c r="N1878" s="37"/>
      <c r="O1878" s="37"/>
      <c r="P1878" s="37"/>
      <c r="Q1878" s="37"/>
      <c r="R1878" s="37"/>
      <c r="S1878" s="37"/>
      <c r="T1878" s="37"/>
      <c r="U1878" s="37"/>
      <c r="V1878" s="37"/>
      <c r="W1878" s="37"/>
      <c r="X1878" s="37"/>
      <c r="Y1878" s="37"/>
      <c r="Z1878" s="37"/>
      <c r="AA1878" s="37"/>
      <c r="AB1878" s="37"/>
      <c r="AC1878" s="37"/>
      <c r="AD1878" s="37"/>
      <c r="AE1878" s="37"/>
      <c r="AF1878" s="37"/>
      <c r="AG1878" s="37"/>
      <c r="AH1878" s="37"/>
    </row>
    <row r="1879" spans="1:34">
      <c r="A1879" s="37"/>
      <c r="B1879" s="37"/>
      <c r="C1879" s="37"/>
      <c r="D1879" s="37"/>
      <c r="E1879" s="37"/>
      <c r="F1879" s="37"/>
      <c r="G1879" s="37"/>
      <c r="H1879" s="37"/>
      <c r="I1879" s="37"/>
      <c r="J1879" s="37"/>
      <c r="K1879" s="629"/>
      <c r="L1879" s="37"/>
      <c r="M1879" s="37"/>
      <c r="N1879" s="37"/>
      <c r="O1879" s="37"/>
      <c r="P1879" s="37"/>
      <c r="Q1879" s="37"/>
      <c r="R1879" s="37"/>
      <c r="S1879" s="37"/>
      <c r="T1879" s="37"/>
      <c r="U1879" s="37"/>
      <c r="V1879" s="37"/>
      <c r="W1879" s="37"/>
      <c r="X1879" s="37"/>
      <c r="Y1879" s="37"/>
      <c r="Z1879" s="37"/>
      <c r="AA1879" s="37"/>
      <c r="AB1879" s="37"/>
      <c r="AC1879" s="37"/>
      <c r="AD1879" s="37"/>
      <c r="AE1879" s="37"/>
      <c r="AF1879" s="37"/>
      <c r="AG1879" s="37"/>
      <c r="AH1879" s="37"/>
    </row>
    <row r="1880" spans="1:34">
      <c r="A1880" s="37"/>
      <c r="B1880" s="37"/>
      <c r="C1880" s="37"/>
      <c r="D1880" s="37"/>
      <c r="E1880" s="37"/>
      <c r="F1880" s="37"/>
      <c r="G1880" s="37"/>
      <c r="H1880" s="37"/>
      <c r="I1880" s="37"/>
      <c r="J1880" s="37"/>
      <c r="K1880" s="629"/>
      <c r="L1880" s="37"/>
      <c r="M1880" s="37"/>
      <c r="N1880" s="37"/>
      <c r="O1880" s="37"/>
      <c r="P1880" s="37"/>
      <c r="Q1880" s="37"/>
      <c r="R1880" s="37"/>
      <c r="S1880" s="37"/>
      <c r="T1880" s="37"/>
      <c r="U1880" s="37"/>
      <c r="V1880" s="37"/>
      <c r="W1880" s="37"/>
      <c r="X1880" s="37"/>
      <c r="Y1880" s="37"/>
      <c r="Z1880" s="37"/>
      <c r="AA1880" s="37"/>
      <c r="AB1880" s="37"/>
      <c r="AC1880" s="37"/>
      <c r="AD1880" s="37"/>
      <c r="AE1880" s="37"/>
      <c r="AF1880" s="37"/>
      <c r="AG1880" s="37"/>
      <c r="AH1880" s="37"/>
    </row>
    <row r="1881" spans="1:34">
      <c r="A1881" s="37"/>
      <c r="B1881" s="37"/>
      <c r="C1881" s="37"/>
      <c r="D1881" s="37"/>
      <c r="E1881" s="37"/>
      <c r="F1881" s="37"/>
      <c r="G1881" s="37"/>
      <c r="H1881" s="37"/>
      <c r="I1881" s="37"/>
      <c r="J1881" s="37"/>
      <c r="K1881" s="629"/>
      <c r="L1881" s="37"/>
      <c r="M1881" s="37"/>
      <c r="N1881" s="37"/>
      <c r="O1881" s="37"/>
      <c r="P1881" s="37"/>
      <c r="Q1881" s="37"/>
      <c r="R1881" s="37"/>
      <c r="S1881" s="37"/>
      <c r="T1881" s="37"/>
      <c r="U1881" s="37"/>
      <c r="V1881" s="37"/>
      <c r="W1881" s="37"/>
      <c r="X1881" s="37"/>
      <c r="Y1881" s="37"/>
      <c r="Z1881" s="37"/>
      <c r="AA1881" s="37"/>
      <c r="AB1881" s="37"/>
      <c r="AC1881" s="37"/>
      <c r="AD1881" s="37"/>
      <c r="AE1881" s="37"/>
      <c r="AF1881" s="37"/>
      <c r="AG1881" s="37"/>
      <c r="AH1881" s="37"/>
    </row>
    <row r="1882" spans="1:34">
      <c r="A1882" s="37"/>
      <c r="B1882" s="37"/>
      <c r="C1882" s="37"/>
      <c r="D1882" s="37"/>
      <c r="E1882" s="37"/>
      <c r="F1882" s="37"/>
      <c r="G1882" s="37"/>
      <c r="H1882" s="37"/>
      <c r="I1882" s="37"/>
      <c r="J1882" s="37"/>
      <c r="K1882" s="629"/>
      <c r="L1882" s="37"/>
      <c r="M1882" s="37"/>
      <c r="N1882" s="37"/>
      <c r="O1882" s="37"/>
      <c r="P1882" s="37"/>
      <c r="Q1882" s="37"/>
      <c r="R1882" s="37"/>
      <c r="S1882" s="37"/>
      <c r="T1882" s="37"/>
      <c r="U1882" s="37"/>
      <c r="V1882" s="37"/>
      <c r="W1882" s="37"/>
      <c r="X1882" s="37"/>
      <c r="Y1882" s="37"/>
      <c r="Z1882" s="37"/>
      <c r="AA1882" s="37"/>
      <c r="AB1882" s="37"/>
      <c r="AC1882" s="37"/>
      <c r="AD1882" s="37"/>
      <c r="AE1882" s="37"/>
      <c r="AF1882" s="37"/>
      <c r="AG1882" s="37"/>
      <c r="AH1882" s="37"/>
    </row>
    <row r="1883" spans="1:34">
      <c r="A1883" s="37"/>
      <c r="B1883" s="37"/>
      <c r="C1883" s="37"/>
      <c r="D1883" s="37"/>
      <c r="E1883" s="37"/>
      <c r="F1883" s="37"/>
      <c r="G1883" s="37"/>
      <c r="H1883" s="37"/>
      <c r="I1883" s="37"/>
      <c r="J1883" s="37"/>
      <c r="K1883" s="629"/>
      <c r="L1883" s="37"/>
      <c r="M1883" s="37"/>
      <c r="N1883" s="37"/>
      <c r="O1883" s="37"/>
      <c r="P1883" s="37"/>
      <c r="Q1883" s="37"/>
      <c r="R1883" s="37"/>
      <c r="S1883" s="37"/>
      <c r="T1883" s="37"/>
      <c r="U1883" s="37"/>
      <c r="V1883" s="37"/>
      <c r="W1883" s="37"/>
      <c r="X1883" s="37"/>
      <c r="Y1883" s="37"/>
      <c r="Z1883" s="37"/>
      <c r="AA1883" s="37"/>
      <c r="AB1883" s="37"/>
      <c r="AC1883" s="37"/>
      <c r="AD1883" s="37"/>
      <c r="AE1883" s="37"/>
      <c r="AF1883" s="37"/>
      <c r="AG1883" s="37"/>
      <c r="AH1883" s="37"/>
    </row>
    <row r="1884" spans="1:34">
      <c r="A1884" s="37"/>
      <c r="B1884" s="37"/>
      <c r="C1884" s="37"/>
      <c r="D1884" s="37"/>
      <c r="E1884" s="37"/>
      <c r="F1884" s="37"/>
      <c r="G1884" s="37"/>
      <c r="H1884" s="37"/>
      <c r="I1884" s="37"/>
      <c r="J1884" s="37"/>
      <c r="K1884" s="629"/>
      <c r="L1884" s="37"/>
      <c r="M1884" s="37"/>
      <c r="N1884" s="37"/>
      <c r="O1884" s="37"/>
      <c r="P1884" s="37"/>
      <c r="Q1884" s="37"/>
      <c r="R1884" s="37"/>
      <c r="S1884" s="37"/>
      <c r="T1884" s="37"/>
      <c r="U1884" s="37"/>
      <c r="V1884" s="37"/>
      <c r="W1884" s="37"/>
      <c r="X1884" s="37"/>
      <c r="Y1884" s="37"/>
      <c r="Z1884" s="37"/>
      <c r="AA1884" s="37"/>
      <c r="AB1884" s="37"/>
      <c r="AC1884" s="37"/>
      <c r="AD1884" s="37"/>
      <c r="AE1884" s="37"/>
      <c r="AF1884" s="37"/>
      <c r="AG1884" s="37"/>
      <c r="AH1884" s="37"/>
    </row>
    <row r="1885" spans="1:34">
      <c r="A1885" s="37"/>
      <c r="B1885" s="37"/>
      <c r="C1885" s="37"/>
      <c r="D1885" s="37"/>
      <c r="E1885" s="37"/>
      <c r="F1885" s="37"/>
      <c r="G1885" s="37"/>
      <c r="H1885" s="37"/>
      <c r="I1885" s="37"/>
      <c r="J1885" s="37"/>
      <c r="K1885" s="629"/>
      <c r="L1885" s="37"/>
      <c r="M1885" s="37"/>
      <c r="N1885" s="37"/>
      <c r="O1885" s="37"/>
      <c r="P1885" s="37"/>
      <c r="Q1885" s="37"/>
      <c r="R1885" s="37"/>
      <c r="S1885" s="37"/>
      <c r="T1885" s="37"/>
      <c r="U1885" s="37"/>
      <c r="V1885" s="37"/>
      <c r="W1885" s="37"/>
      <c r="X1885" s="37"/>
      <c r="Y1885" s="37"/>
      <c r="Z1885" s="37"/>
      <c r="AA1885" s="37"/>
      <c r="AB1885" s="37"/>
      <c r="AC1885" s="37"/>
      <c r="AD1885" s="37"/>
      <c r="AE1885" s="37"/>
      <c r="AF1885" s="37"/>
      <c r="AG1885" s="37"/>
      <c r="AH1885" s="37"/>
    </row>
    <row r="1886" spans="1:34">
      <c r="A1886" s="37"/>
      <c r="B1886" s="37"/>
      <c r="C1886" s="37"/>
      <c r="D1886" s="37"/>
      <c r="E1886" s="37"/>
      <c r="F1886" s="37"/>
      <c r="G1886" s="37"/>
      <c r="H1886" s="37"/>
      <c r="I1886" s="37"/>
      <c r="J1886" s="37"/>
      <c r="K1886" s="629"/>
      <c r="L1886" s="37"/>
      <c r="M1886" s="37"/>
      <c r="N1886" s="37"/>
      <c r="O1886" s="37"/>
      <c r="P1886" s="37"/>
      <c r="Q1886" s="37"/>
      <c r="R1886" s="37"/>
      <c r="S1886" s="37"/>
      <c r="T1886" s="37"/>
      <c r="U1886" s="37"/>
      <c r="V1886" s="37"/>
      <c r="W1886" s="37"/>
      <c r="X1886" s="37"/>
      <c r="Y1886" s="37"/>
      <c r="Z1886" s="37"/>
      <c r="AA1886" s="37"/>
      <c r="AB1886" s="37"/>
      <c r="AC1886" s="37"/>
      <c r="AD1886" s="37"/>
      <c r="AE1886" s="37"/>
      <c r="AF1886" s="37"/>
      <c r="AG1886" s="37"/>
      <c r="AH1886" s="37"/>
    </row>
    <row r="1887" spans="1:34">
      <c r="A1887" s="37"/>
      <c r="B1887" s="37"/>
      <c r="C1887" s="37"/>
      <c r="D1887" s="37"/>
      <c r="E1887" s="37"/>
      <c r="F1887" s="37"/>
      <c r="G1887" s="37"/>
      <c r="H1887" s="37"/>
      <c r="I1887" s="37"/>
      <c r="J1887" s="37"/>
      <c r="K1887" s="629"/>
      <c r="L1887" s="37"/>
      <c r="M1887" s="37"/>
      <c r="N1887" s="37"/>
      <c r="O1887" s="37"/>
      <c r="P1887" s="37"/>
      <c r="Q1887" s="37"/>
      <c r="R1887" s="37"/>
      <c r="S1887" s="37"/>
      <c r="T1887" s="37"/>
      <c r="U1887" s="37"/>
      <c r="V1887" s="37"/>
      <c r="W1887" s="37"/>
      <c r="X1887" s="37"/>
      <c r="Y1887" s="37"/>
      <c r="Z1887" s="37"/>
      <c r="AA1887" s="37"/>
      <c r="AB1887" s="37"/>
      <c r="AC1887" s="37"/>
      <c r="AD1887" s="37"/>
      <c r="AE1887" s="37"/>
      <c r="AF1887" s="37"/>
      <c r="AG1887" s="37"/>
      <c r="AH1887" s="37"/>
    </row>
    <row r="1888" spans="1:34">
      <c r="A1888" s="37"/>
      <c r="B1888" s="37"/>
      <c r="C1888" s="37"/>
      <c r="D1888" s="37"/>
      <c r="E1888" s="37"/>
      <c r="F1888" s="37"/>
      <c r="G1888" s="37"/>
      <c r="H1888" s="37"/>
      <c r="I1888" s="37"/>
      <c r="J1888" s="37"/>
      <c r="K1888" s="629"/>
      <c r="L1888" s="37"/>
      <c r="M1888" s="37"/>
      <c r="N1888" s="37"/>
      <c r="O1888" s="37"/>
      <c r="P1888" s="37"/>
      <c r="Q1888" s="37"/>
      <c r="R1888" s="37"/>
      <c r="S1888" s="37"/>
      <c r="T1888" s="37"/>
      <c r="U1888" s="37"/>
      <c r="V1888" s="37"/>
      <c r="W1888" s="37"/>
      <c r="X1888" s="37"/>
      <c r="Y1888" s="37"/>
      <c r="Z1888" s="37"/>
      <c r="AA1888" s="37"/>
      <c r="AB1888" s="37"/>
      <c r="AC1888" s="37"/>
      <c r="AD1888" s="37"/>
      <c r="AE1888" s="37"/>
      <c r="AF1888" s="37"/>
      <c r="AG1888" s="37"/>
      <c r="AH1888" s="37"/>
    </row>
    <row r="1889" spans="1:34">
      <c r="A1889" s="37"/>
      <c r="B1889" s="37"/>
      <c r="C1889" s="37"/>
      <c r="D1889" s="37"/>
      <c r="E1889" s="37"/>
      <c r="F1889" s="37"/>
      <c r="G1889" s="37"/>
      <c r="H1889" s="37"/>
      <c r="I1889" s="37"/>
      <c r="J1889" s="37"/>
      <c r="K1889" s="629"/>
      <c r="L1889" s="37"/>
      <c r="M1889" s="37"/>
      <c r="N1889" s="37"/>
      <c r="O1889" s="37"/>
      <c r="P1889" s="37"/>
      <c r="Q1889" s="37"/>
      <c r="R1889" s="37"/>
      <c r="S1889" s="37"/>
      <c r="T1889" s="37"/>
      <c r="U1889" s="37"/>
      <c r="V1889" s="37"/>
      <c r="W1889" s="37"/>
      <c r="X1889" s="37"/>
      <c r="Y1889" s="37"/>
      <c r="Z1889" s="37"/>
      <c r="AA1889" s="37"/>
      <c r="AB1889" s="37"/>
      <c r="AC1889" s="37"/>
      <c r="AD1889" s="37"/>
      <c r="AE1889" s="37"/>
      <c r="AF1889" s="37"/>
      <c r="AG1889" s="37"/>
      <c r="AH1889" s="37"/>
    </row>
    <row r="1890" spans="1:34">
      <c r="A1890" s="37"/>
      <c r="B1890" s="37"/>
      <c r="C1890" s="37"/>
      <c r="D1890" s="37"/>
      <c r="E1890" s="37"/>
      <c r="F1890" s="37"/>
      <c r="G1890" s="37"/>
      <c r="H1890" s="37"/>
      <c r="I1890" s="37"/>
      <c r="J1890" s="37"/>
      <c r="K1890" s="629"/>
      <c r="L1890" s="37"/>
      <c r="M1890" s="37"/>
      <c r="N1890" s="37"/>
      <c r="O1890" s="37"/>
      <c r="P1890" s="37"/>
      <c r="Q1890" s="37"/>
      <c r="R1890" s="37"/>
      <c r="S1890" s="37"/>
      <c r="T1890" s="37"/>
      <c r="U1890" s="37"/>
      <c r="V1890" s="37"/>
      <c r="W1890" s="37"/>
      <c r="X1890" s="37"/>
      <c r="Y1890" s="37"/>
      <c r="Z1890" s="37"/>
      <c r="AA1890" s="37"/>
      <c r="AB1890" s="37"/>
      <c r="AC1890" s="37"/>
      <c r="AD1890" s="37"/>
      <c r="AE1890" s="37"/>
      <c r="AF1890" s="37"/>
      <c r="AG1890" s="37"/>
      <c r="AH1890" s="37"/>
    </row>
    <row r="1891" spans="1:34">
      <c r="A1891" s="37"/>
      <c r="B1891" s="37"/>
      <c r="C1891" s="37"/>
      <c r="D1891" s="37"/>
      <c r="E1891" s="37"/>
      <c r="F1891" s="37"/>
      <c r="G1891" s="37"/>
      <c r="H1891" s="37"/>
      <c r="I1891" s="37"/>
      <c r="J1891" s="37"/>
      <c r="K1891" s="629"/>
      <c r="L1891" s="37"/>
      <c r="M1891" s="37"/>
      <c r="N1891" s="37"/>
      <c r="O1891" s="37"/>
      <c r="P1891" s="37"/>
      <c r="Q1891" s="37"/>
      <c r="R1891" s="37"/>
      <c r="S1891" s="37"/>
      <c r="T1891" s="37"/>
      <c r="U1891" s="37"/>
      <c r="V1891" s="37"/>
      <c r="W1891" s="37"/>
      <c r="X1891" s="37"/>
      <c r="Y1891" s="37"/>
      <c r="Z1891" s="37"/>
      <c r="AA1891" s="37"/>
      <c r="AB1891" s="37"/>
      <c r="AC1891" s="37"/>
      <c r="AD1891" s="37"/>
      <c r="AE1891" s="37"/>
      <c r="AF1891" s="37"/>
      <c r="AG1891" s="37"/>
      <c r="AH1891" s="37"/>
    </row>
    <row r="1892" spans="1:34">
      <c r="A1892" s="37"/>
      <c r="B1892" s="37"/>
      <c r="C1892" s="37"/>
      <c r="D1892" s="37"/>
      <c r="E1892" s="37"/>
      <c r="F1892" s="37"/>
      <c r="G1892" s="37"/>
      <c r="H1892" s="37"/>
      <c r="I1892" s="37"/>
      <c r="J1892" s="37"/>
      <c r="K1892" s="629"/>
      <c r="L1892" s="37"/>
      <c r="M1892" s="37"/>
      <c r="N1892" s="37"/>
      <c r="O1892" s="37"/>
      <c r="P1892" s="37"/>
      <c r="Q1892" s="37"/>
      <c r="R1892" s="37"/>
      <c r="S1892" s="37"/>
      <c r="T1892" s="37"/>
      <c r="U1892" s="37"/>
      <c r="V1892" s="37"/>
      <c r="W1892" s="37"/>
      <c r="X1892" s="37"/>
      <c r="Y1892" s="37"/>
      <c r="Z1892" s="37"/>
      <c r="AA1892" s="37"/>
      <c r="AB1892" s="37"/>
      <c r="AC1892" s="37"/>
      <c r="AD1892" s="37"/>
      <c r="AE1892" s="37"/>
      <c r="AF1892" s="37"/>
      <c r="AG1892" s="37"/>
      <c r="AH1892" s="37"/>
    </row>
    <row r="1893" spans="1:34">
      <c r="A1893" s="37"/>
      <c r="B1893" s="37"/>
      <c r="C1893" s="37"/>
      <c r="D1893" s="37"/>
      <c r="E1893" s="37"/>
      <c r="F1893" s="37"/>
      <c r="G1893" s="37"/>
      <c r="H1893" s="37"/>
      <c r="I1893" s="37"/>
      <c r="J1893" s="37"/>
      <c r="K1893" s="629"/>
      <c r="L1893" s="37"/>
      <c r="M1893" s="37"/>
      <c r="N1893" s="37"/>
      <c r="O1893" s="37"/>
      <c r="P1893" s="37"/>
      <c r="Q1893" s="37"/>
      <c r="R1893" s="37"/>
      <c r="S1893" s="37"/>
      <c r="T1893" s="37"/>
      <c r="U1893" s="37"/>
      <c r="V1893" s="37"/>
      <c r="W1893" s="37"/>
      <c r="X1893" s="37"/>
      <c r="Y1893" s="37"/>
      <c r="Z1893" s="37"/>
      <c r="AA1893" s="37"/>
      <c r="AB1893" s="37"/>
      <c r="AC1893" s="37"/>
      <c r="AD1893" s="37"/>
      <c r="AE1893" s="37"/>
      <c r="AF1893" s="37"/>
      <c r="AG1893" s="37"/>
      <c r="AH1893" s="37"/>
    </row>
    <row r="1894" spans="1:34">
      <c r="A1894" s="37"/>
      <c r="B1894" s="37"/>
      <c r="C1894" s="37"/>
      <c r="D1894" s="37"/>
      <c r="E1894" s="37"/>
      <c r="F1894" s="37"/>
      <c r="G1894" s="37"/>
      <c r="H1894" s="37"/>
      <c r="I1894" s="37"/>
      <c r="J1894" s="37"/>
      <c r="K1894" s="629"/>
      <c r="L1894" s="37"/>
      <c r="M1894" s="37"/>
      <c r="N1894" s="37"/>
      <c r="O1894" s="37"/>
      <c r="P1894" s="37"/>
      <c r="Q1894" s="37"/>
      <c r="R1894" s="37"/>
      <c r="S1894" s="37"/>
      <c r="T1894" s="37"/>
      <c r="U1894" s="37"/>
      <c r="V1894" s="37"/>
      <c r="W1894" s="37"/>
      <c r="X1894" s="37"/>
      <c r="Y1894" s="37"/>
      <c r="Z1894" s="37"/>
      <c r="AA1894" s="37"/>
      <c r="AB1894" s="37"/>
      <c r="AC1894" s="37"/>
      <c r="AD1894" s="37"/>
      <c r="AE1894" s="37"/>
      <c r="AF1894" s="37"/>
      <c r="AG1894" s="37"/>
      <c r="AH1894" s="37"/>
    </row>
    <row r="1895" spans="1:34">
      <c r="A1895" s="37"/>
      <c r="B1895" s="37"/>
      <c r="C1895" s="37"/>
      <c r="D1895" s="37"/>
      <c r="E1895" s="37"/>
      <c r="F1895" s="37"/>
      <c r="G1895" s="37"/>
      <c r="H1895" s="37"/>
      <c r="I1895" s="37"/>
      <c r="J1895" s="37"/>
      <c r="K1895" s="629"/>
      <c r="L1895" s="37"/>
      <c r="M1895" s="37"/>
      <c r="N1895" s="37"/>
      <c r="O1895" s="37"/>
      <c r="P1895" s="37"/>
      <c r="Q1895" s="37"/>
      <c r="R1895" s="37"/>
      <c r="S1895" s="37"/>
      <c r="T1895" s="37"/>
      <c r="U1895" s="37"/>
      <c r="V1895" s="37"/>
      <c r="W1895" s="37"/>
      <c r="X1895" s="37"/>
      <c r="Y1895" s="37"/>
      <c r="Z1895" s="37"/>
      <c r="AA1895" s="37"/>
      <c r="AB1895" s="37"/>
      <c r="AC1895" s="37"/>
      <c r="AD1895" s="37"/>
      <c r="AE1895" s="37"/>
      <c r="AF1895" s="37"/>
      <c r="AG1895" s="37"/>
      <c r="AH1895" s="37"/>
    </row>
    <row r="1896" spans="1:34">
      <c r="A1896" s="37"/>
      <c r="B1896" s="37"/>
      <c r="C1896" s="37"/>
      <c r="D1896" s="37"/>
      <c r="E1896" s="37"/>
      <c r="F1896" s="37"/>
      <c r="G1896" s="37"/>
      <c r="H1896" s="37"/>
      <c r="I1896" s="37"/>
      <c r="J1896" s="37"/>
      <c r="K1896" s="629"/>
      <c r="L1896" s="37"/>
      <c r="M1896" s="37"/>
      <c r="N1896" s="37"/>
      <c r="O1896" s="37"/>
      <c r="P1896" s="37"/>
      <c r="Q1896" s="37"/>
      <c r="R1896" s="37"/>
      <c r="S1896" s="37"/>
      <c r="T1896" s="37"/>
      <c r="U1896" s="37"/>
      <c r="V1896" s="37"/>
      <c r="W1896" s="37"/>
      <c r="X1896" s="37"/>
      <c r="Y1896" s="37"/>
      <c r="Z1896" s="37"/>
      <c r="AA1896" s="37"/>
      <c r="AB1896" s="37"/>
      <c r="AC1896" s="37"/>
      <c r="AD1896" s="37"/>
      <c r="AE1896" s="37"/>
      <c r="AF1896" s="37"/>
      <c r="AG1896" s="37"/>
      <c r="AH1896" s="37"/>
    </row>
    <row r="1897" spans="1:34">
      <c r="A1897" s="37"/>
      <c r="B1897" s="37"/>
      <c r="C1897" s="37"/>
      <c r="D1897" s="37"/>
      <c r="E1897" s="37"/>
      <c r="F1897" s="37"/>
      <c r="G1897" s="37"/>
      <c r="H1897" s="37"/>
      <c r="I1897" s="37"/>
      <c r="J1897" s="37"/>
      <c r="K1897" s="629"/>
      <c r="L1897" s="37"/>
      <c r="M1897" s="37"/>
      <c r="N1897" s="37"/>
      <c r="O1897" s="37"/>
      <c r="P1897" s="37"/>
      <c r="Q1897" s="37"/>
      <c r="R1897" s="37"/>
      <c r="S1897" s="37"/>
      <c r="T1897" s="37"/>
      <c r="U1897" s="37"/>
      <c r="V1897" s="37"/>
      <c r="W1897" s="37"/>
      <c r="X1897" s="37"/>
      <c r="Y1897" s="37"/>
      <c r="Z1897" s="37"/>
      <c r="AA1897" s="37"/>
      <c r="AB1897" s="37"/>
      <c r="AC1897" s="37"/>
      <c r="AD1897" s="37"/>
      <c r="AE1897" s="37"/>
      <c r="AF1897" s="37"/>
      <c r="AG1897" s="37"/>
      <c r="AH1897" s="37"/>
    </row>
    <row r="1898" spans="1:34">
      <c r="A1898" s="37"/>
      <c r="B1898" s="37"/>
      <c r="C1898" s="37"/>
      <c r="D1898" s="37"/>
      <c r="E1898" s="37"/>
      <c r="F1898" s="37"/>
      <c r="G1898" s="37"/>
      <c r="H1898" s="37"/>
      <c r="I1898" s="37"/>
      <c r="J1898" s="37"/>
      <c r="K1898" s="629"/>
      <c r="L1898" s="37"/>
      <c r="M1898" s="37"/>
      <c r="N1898" s="37"/>
      <c r="O1898" s="37"/>
      <c r="P1898" s="37"/>
      <c r="Q1898" s="37"/>
      <c r="R1898" s="37"/>
      <c r="S1898" s="37"/>
      <c r="T1898" s="37"/>
      <c r="U1898" s="37"/>
      <c r="V1898" s="37"/>
      <c r="W1898" s="37"/>
      <c r="X1898" s="37"/>
      <c r="Y1898" s="37"/>
      <c r="Z1898" s="37"/>
      <c r="AA1898" s="37"/>
      <c r="AB1898" s="37"/>
      <c r="AC1898" s="37"/>
      <c r="AD1898" s="37"/>
      <c r="AE1898" s="37"/>
      <c r="AF1898" s="37"/>
      <c r="AG1898" s="37"/>
      <c r="AH1898" s="37"/>
    </row>
    <row r="1899" spans="1:34">
      <c r="A1899" s="37"/>
      <c r="B1899" s="37"/>
      <c r="C1899" s="37"/>
      <c r="D1899" s="37"/>
      <c r="E1899" s="37"/>
      <c r="F1899" s="37"/>
      <c r="G1899" s="37"/>
      <c r="H1899" s="37"/>
      <c r="I1899" s="37"/>
      <c r="J1899" s="37"/>
      <c r="K1899" s="629"/>
      <c r="L1899" s="37"/>
      <c r="M1899" s="37"/>
      <c r="N1899" s="37"/>
      <c r="O1899" s="37"/>
      <c r="P1899" s="37"/>
      <c r="Q1899" s="37"/>
      <c r="R1899" s="37"/>
      <c r="S1899" s="37"/>
      <c r="T1899" s="37"/>
      <c r="U1899" s="37"/>
      <c r="V1899" s="37"/>
      <c r="W1899" s="37"/>
      <c r="X1899" s="37"/>
      <c r="Y1899" s="37"/>
      <c r="Z1899" s="37"/>
      <c r="AA1899" s="37"/>
      <c r="AB1899" s="37"/>
      <c r="AC1899" s="37"/>
      <c r="AD1899" s="37"/>
      <c r="AE1899" s="37"/>
      <c r="AF1899" s="37"/>
      <c r="AG1899" s="37"/>
      <c r="AH1899" s="37"/>
    </row>
    <row r="1900" spans="1:34">
      <c r="A1900" s="37"/>
      <c r="B1900" s="37"/>
      <c r="C1900" s="37"/>
      <c r="D1900" s="37"/>
      <c r="E1900" s="37"/>
      <c r="F1900" s="37"/>
      <c r="G1900" s="37"/>
      <c r="H1900" s="37"/>
      <c r="I1900" s="37"/>
      <c r="J1900" s="37"/>
      <c r="K1900" s="629"/>
      <c r="L1900" s="37"/>
      <c r="M1900" s="37"/>
      <c r="N1900" s="37"/>
      <c r="O1900" s="37"/>
      <c r="P1900" s="37"/>
      <c r="Q1900" s="37"/>
      <c r="R1900" s="37"/>
      <c r="S1900" s="37"/>
      <c r="T1900" s="37"/>
      <c r="U1900" s="37"/>
      <c r="V1900" s="37"/>
      <c r="W1900" s="37"/>
      <c r="X1900" s="37"/>
      <c r="Y1900" s="37"/>
      <c r="Z1900" s="37"/>
      <c r="AA1900" s="37"/>
      <c r="AB1900" s="37"/>
      <c r="AC1900" s="37"/>
      <c r="AD1900" s="37"/>
      <c r="AE1900" s="37"/>
      <c r="AF1900" s="37"/>
      <c r="AG1900" s="37"/>
      <c r="AH1900" s="37"/>
    </row>
    <row r="1901" spans="1:34">
      <c r="A1901" s="37"/>
      <c r="B1901" s="37"/>
      <c r="C1901" s="37"/>
      <c r="D1901" s="37"/>
      <c r="E1901" s="37"/>
      <c r="F1901" s="37"/>
      <c r="G1901" s="37"/>
      <c r="H1901" s="37"/>
      <c r="I1901" s="37"/>
      <c r="J1901" s="37"/>
      <c r="K1901" s="629"/>
      <c r="L1901" s="37"/>
      <c r="M1901" s="37"/>
      <c r="N1901" s="37"/>
      <c r="O1901" s="37"/>
      <c r="P1901" s="37"/>
      <c r="Q1901" s="37"/>
      <c r="R1901" s="37"/>
      <c r="S1901" s="37"/>
      <c r="T1901" s="37"/>
      <c r="U1901" s="37"/>
      <c r="V1901" s="37"/>
      <c r="W1901" s="37"/>
      <c r="X1901" s="37"/>
      <c r="Y1901" s="37"/>
      <c r="Z1901" s="37"/>
      <c r="AA1901" s="37"/>
      <c r="AB1901" s="37"/>
      <c r="AC1901" s="37"/>
      <c r="AD1901" s="37"/>
      <c r="AE1901" s="37"/>
      <c r="AF1901" s="37"/>
      <c r="AG1901" s="37"/>
      <c r="AH1901" s="37"/>
    </row>
    <row r="1902" spans="1:34">
      <c r="A1902" s="37"/>
      <c r="B1902" s="37"/>
      <c r="C1902" s="37"/>
      <c r="D1902" s="37"/>
      <c r="E1902" s="37"/>
      <c r="F1902" s="37"/>
      <c r="G1902" s="37"/>
      <c r="H1902" s="37"/>
      <c r="I1902" s="37"/>
      <c r="J1902" s="37"/>
      <c r="K1902" s="629"/>
      <c r="L1902" s="37"/>
      <c r="M1902" s="37"/>
      <c r="N1902" s="37"/>
      <c r="O1902" s="37"/>
      <c r="P1902" s="37"/>
      <c r="Q1902" s="37"/>
      <c r="R1902" s="37"/>
      <c r="S1902" s="37"/>
      <c r="T1902" s="37"/>
      <c r="U1902" s="37"/>
      <c r="V1902" s="37"/>
      <c r="W1902" s="37"/>
      <c r="X1902" s="37"/>
      <c r="Y1902" s="37"/>
      <c r="Z1902" s="37"/>
      <c r="AA1902" s="37"/>
      <c r="AB1902" s="37"/>
      <c r="AC1902" s="37"/>
      <c r="AD1902" s="37"/>
      <c r="AE1902" s="37"/>
      <c r="AF1902" s="37"/>
      <c r="AG1902" s="37"/>
      <c r="AH1902" s="37"/>
    </row>
    <row r="1903" spans="1:34">
      <c r="A1903" s="37"/>
      <c r="B1903" s="37"/>
      <c r="C1903" s="37"/>
      <c r="D1903" s="37"/>
      <c r="E1903" s="37"/>
      <c r="F1903" s="37"/>
      <c r="G1903" s="37"/>
      <c r="H1903" s="37"/>
      <c r="I1903" s="37"/>
      <c r="J1903" s="37"/>
      <c r="K1903" s="629"/>
      <c r="L1903" s="37"/>
      <c r="M1903" s="37"/>
      <c r="N1903" s="37"/>
      <c r="O1903" s="37"/>
      <c r="P1903" s="37"/>
      <c r="Q1903" s="37"/>
      <c r="R1903" s="37"/>
      <c r="S1903" s="37"/>
      <c r="T1903" s="37"/>
      <c r="U1903" s="37"/>
      <c r="V1903" s="37"/>
      <c r="W1903" s="37"/>
      <c r="X1903" s="37"/>
      <c r="Y1903" s="37"/>
      <c r="Z1903" s="37"/>
      <c r="AA1903" s="37"/>
      <c r="AB1903" s="37"/>
      <c r="AC1903" s="37"/>
      <c r="AD1903" s="37"/>
      <c r="AE1903" s="37"/>
      <c r="AF1903" s="37"/>
      <c r="AG1903" s="37"/>
      <c r="AH1903" s="37"/>
    </row>
    <row r="1904" spans="1:34">
      <c r="A1904" s="37"/>
      <c r="B1904" s="37"/>
      <c r="C1904" s="37"/>
      <c r="D1904" s="37"/>
      <c r="E1904" s="37"/>
      <c r="F1904" s="37"/>
      <c r="G1904" s="37"/>
      <c r="H1904" s="37"/>
      <c r="I1904" s="37"/>
      <c r="J1904" s="37"/>
      <c r="K1904" s="629"/>
      <c r="L1904" s="37"/>
      <c r="M1904" s="37"/>
      <c r="N1904" s="37"/>
      <c r="O1904" s="37"/>
      <c r="P1904" s="37"/>
      <c r="Q1904" s="37"/>
      <c r="R1904" s="37"/>
      <c r="S1904" s="37"/>
      <c r="T1904" s="37"/>
      <c r="U1904" s="37"/>
      <c r="V1904" s="37"/>
      <c r="W1904" s="37"/>
      <c r="X1904" s="37"/>
      <c r="Y1904" s="37"/>
      <c r="Z1904" s="37"/>
      <c r="AA1904" s="37"/>
      <c r="AB1904" s="37"/>
      <c r="AC1904" s="37"/>
      <c r="AD1904" s="37"/>
      <c r="AE1904" s="37"/>
      <c r="AF1904" s="37"/>
      <c r="AG1904" s="37"/>
      <c r="AH1904" s="37"/>
    </row>
    <row r="1905" spans="1:34">
      <c r="A1905" s="37"/>
      <c r="B1905" s="37"/>
      <c r="C1905" s="37"/>
      <c r="D1905" s="37"/>
      <c r="E1905" s="37"/>
      <c r="F1905" s="37"/>
      <c r="G1905" s="37"/>
      <c r="H1905" s="37"/>
      <c r="I1905" s="37"/>
      <c r="J1905" s="37"/>
      <c r="K1905" s="629"/>
      <c r="L1905" s="37"/>
      <c r="M1905" s="37"/>
      <c r="N1905" s="37"/>
      <c r="O1905" s="37"/>
      <c r="P1905" s="37"/>
      <c r="Q1905" s="37"/>
      <c r="R1905" s="37"/>
      <c r="S1905" s="37"/>
      <c r="T1905" s="37"/>
      <c r="U1905" s="37"/>
      <c r="V1905" s="37"/>
      <c r="W1905" s="37"/>
      <c r="X1905" s="37"/>
      <c r="Y1905" s="37"/>
      <c r="Z1905" s="37"/>
      <c r="AA1905" s="37"/>
      <c r="AB1905" s="37"/>
      <c r="AC1905" s="37"/>
      <c r="AD1905" s="37"/>
      <c r="AE1905" s="37"/>
      <c r="AF1905" s="37"/>
      <c r="AG1905" s="37"/>
      <c r="AH1905" s="37"/>
    </row>
    <row r="1906" spans="1:34">
      <c r="A1906" s="37"/>
      <c r="B1906" s="37"/>
      <c r="C1906" s="37"/>
      <c r="D1906" s="37"/>
      <c r="E1906" s="37"/>
      <c r="F1906" s="37"/>
      <c r="G1906" s="37"/>
      <c r="H1906" s="37"/>
      <c r="I1906" s="37"/>
      <c r="J1906" s="37"/>
      <c r="K1906" s="629"/>
      <c r="L1906" s="37"/>
      <c r="M1906" s="37"/>
      <c r="N1906" s="37"/>
      <c r="O1906" s="37"/>
      <c r="P1906" s="37"/>
      <c r="Q1906" s="37"/>
      <c r="R1906" s="37"/>
      <c r="S1906" s="37"/>
      <c r="T1906" s="37"/>
      <c r="U1906" s="37"/>
      <c r="V1906" s="37"/>
      <c r="W1906" s="37"/>
      <c r="X1906" s="37"/>
      <c r="Y1906" s="37"/>
      <c r="Z1906" s="37"/>
      <c r="AA1906" s="37"/>
      <c r="AB1906" s="37"/>
      <c r="AC1906" s="37"/>
      <c r="AD1906" s="37"/>
      <c r="AE1906" s="37"/>
      <c r="AF1906" s="37"/>
      <c r="AG1906" s="37"/>
      <c r="AH1906" s="37"/>
    </row>
    <row r="1907" spans="1:34">
      <c r="A1907" s="37"/>
      <c r="B1907" s="37"/>
      <c r="C1907" s="37"/>
      <c r="D1907" s="37"/>
      <c r="E1907" s="37"/>
      <c r="F1907" s="37"/>
      <c r="G1907" s="37"/>
      <c r="H1907" s="37"/>
      <c r="I1907" s="37"/>
      <c r="J1907" s="37"/>
      <c r="K1907" s="629"/>
      <c r="L1907" s="37"/>
      <c r="M1907" s="37"/>
      <c r="N1907" s="37"/>
      <c r="O1907" s="37"/>
      <c r="P1907" s="37"/>
      <c r="Q1907" s="37"/>
      <c r="R1907" s="37"/>
      <c r="S1907" s="37"/>
      <c r="T1907" s="37"/>
      <c r="U1907" s="37"/>
      <c r="V1907" s="37"/>
      <c r="W1907" s="37"/>
      <c r="X1907" s="37"/>
      <c r="Y1907" s="37"/>
      <c r="Z1907" s="37"/>
      <c r="AA1907" s="37"/>
      <c r="AB1907" s="37"/>
      <c r="AC1907" s="37"/>
      <c r="AD1907" s="37"/>
      <c r="AE1907" s="37"/>
      <c r="AF1907" s="37"/>
      <c r="AG1907" s="37"/>
      <c r="AH1907" s="37"/>
    </row>
    <row r="1908" spans="1:34">
      <c r="A1908" s="37"/>
      <c r="B1908" s="37"/>
      <c r="C1908" s="37"/>
      <c r="D1908" s="37"/>
      <c r="E1908" s="37"/>
      <c r="F1908" s="37"/>
      <c r="G1908" s="37"/>
      <c r="H1908" s="37"/>
      <c r="I1908" s="37"/>
      <c r="J1908" s="37"/>
      <c r="K1908" s="629"/>
      <c r="L1908" s="37"/>
      <c r="M1908" s="37"/>
      <c r="N1908" s="37"/>
      <c r="O1908" s="37"/>
      <c r="P1908" s="37"/>
      <c r="Q1908" s="37"/>
      <c r="R1908" s="37"/>
      <c r="S1908" s="37"/>
      <c r="T1908" s="37"/>
      <c r="U1908" s="37"/>
      <c r="V1908" s="37"/>
      <c r="W1908" s="37"/>
      <c r="X1908" s="37"/>
      <c r="Y1908" s="37"/>
      <c r="Z1908" s="37"/>
      <c r="AA1908" s="37"/>
      <c r="AB1908" s="37"/>
      <c r="AC1908" s="37"/>
      <c r="AD1908" s="37"/>
      <c r="AE1908" s="37"/>
      <c r="AF1908" s="37"/>
      <c r="AG1908" s="37"/>
      <c r="AH1908" s="37"/>
    </row>
    <row r="1909" spans="1:34">
      <c r="A1909" s="37"/>
      <c r="B1909" s="37"/>
      <c r="C1909" s="37"/>
      <c r="D1909" s="37"/>
      <c r="E1909" s="37"/>
      <c r="F1909" s="37"/>
      <c r="G1909" s="37"/>
      <c r="H1909" s="37"/>
      <c r="I1909" s="37"/>
      <c r="J1909" s="37"/>
      <c r="K1909" s="629"/>
      <c r="L1909" s="37"/>
      <c r="M1909" s="37"/>
      <c r="N1909" s="37"/>
      <c r="O1909" s="37"/>
      <c r="P1909" s="37"/>
      <c r="Q1909" s="37"/>
      <c r="R1909" s="37"/>
      <c r="S1909" s="37"/>
      <c r="T1909" s="37"/>
      <c r="U1909" s="37"/>
      <c r="V1909" s="37"/>
      <c r="W1909" s="37"/>
      <c r="X1909" s="37"/>
      <c r="Y1909" s="37"/>
      <c r="Z1909" s="37"/>
      <c r="AA1909" s="37"/>
      <c r="AB1909" s="37"/>
      <c r="AC1909" s="37"/>
      <c r="AD1909" s="37"/>
      <c r="AE1909" s="37"/>
      <c r="AF1909" s="37"/>
      <c r="AG1909" s="37"/>
      <c r="AH1909" s="37"/>
    </row>
    <row r="1910" spans="1:34">
      <c r="A1910" s="37"/>
      <c r="B1910" s="37"/>
      <c r="C1910" s="37"/>
      <c r="D1910" s="37"/>
      <c r="E1910" s="37"/>
      <c r="F1910" s="37"/>
      <c r="G1910" s="37"/>
      <c r="H1910" s="37"/>
      <c r="I1910" s="37"/>
      <c r="J1910" s="37"/>
      <c r="K1910" s="629"/>
      <c r="L1910" s="37"/>
      <c r="M1910" s="37"/>
      <c r="N1910" s="37"/>
      <c r="O1910" s="37"/>
      <c r="P1910" s="37"/>
      <c r="Q1910" s="37"/>
      <c r="R1910" s="37"/>
      <c r="S1910" s="37"/>
      <c r="T1910" s="37"/>
      <c r="U1910" s="37"/>
      <c r="V1910" s="37"/>
      <c r="W1910" s="37"/>
      <c r="X1910" s="37"/>
      <c r="Y1910" s="37"/>
      <c r="Z1910" s="37"/>
      <c r="AA1910" s="37"/>
      <c r="AB1910" s="37"/>
      <c r="AC1910" s="37"/>
      <c r="AD1910" s="37"/>
      <c r="AE1910" s="37"/>
      <c r="AF1910" s="37"/>
      <c r="AG1910" s="37"/>
      <c r="AH1910" s="37"/>
    </row>
    <row r="1911" spans="1:34">
      <c r="A1911" s="37"/>
      <c r="B1911" s="37"/>
      <c r="C1911" s="37"/>
      <c r="D1911" s="37"/>
      <c r="E1911" s="37"/>
      <c r="F1911" s="37"/>
      <c r="G1911" s="37"/>
      <c r="H1911" s="37"/>
      <c r="I1911" s="37"/>
      <c r="J1911" s="37"/>
      <c r="K1911" s="629"/>
      <c r="L1911" s="37"/>
      <c r="M1911" s="37"/>
      <c r="N1911" s="37"/>
      <c r="O1911" s="37"/>
      <c r="P1911" s="37"/>
      <c r="Q1911" s="37"/>
      <c r="R1911" s="37"/>
      <c r="S1911" s="37"/>
      <c r="T1911" s="37"/>
      <c r="U1911" s="37"/>
      <c r="V1911" s="37"/>
      <c r="W1911" s="37"/>
      <c r="X1911" s="37"/>
      <c r="Y1911" s="37"/>
      <c r="Z1911" s="37"/>
      <c r="AA1911" s="37"/>
      <c r="AB1911" s="37"/>
      <c r="AC1911" s="37"/>
      <c r="AD1911" s="37"/>
      <c r="AE1911" s="37"/>
      <c r="AF1911" s="37"/>
      <c r="AG1911" s="37"/>
      <c r="AH1911" s="37"/>
    </row>
    <row r="1912" spans="1:34">
      <c r="A1912" s="37"/>
      <c r="B1912" s="37"/>
      <c r="C1912" s="37"/>
      <c r="D1912" s="37"/>
      <c r="E1912" s="37"/>
      <c r="F1912" s="37"/>
      <c r="G1912" s="37"/>
      <c r="H1912" s="37"/>
      <c r="I1912" s="37"/>
      <c r="J1912" s="37"/>
      <c r="K1912" s="629"/>
      <c r="L1912" s="37"/>
      <c r="M1912" s="37"/>
      <c r="N1912" s="37"/>
      <c r="O1912" s="37"/>
      <c r="P1912" s="37"/>
      <c r="Q1912" s="37"/>
      <c r="R1912" s="37"/>
      <c r="S1912" s="37"/>
      <c r="T1912" s="37"/>
      <c r="U1912" s="37"/>
      <c r="V1912" s="37"/>
      <c r="W1912" s="37"/>
      <c r="X1912" s="37"/>
      <c r="Y1912" s="37"/>
      <c r="Z1912" s="37"/>
      <c r="AA1912" s="37"/>
      <c r="AB1912" s="37"/>
      <c r="AC1912" s="37"/>
      <c r="AD1912" s="37"/>
      <c r="AE1912" s="37"/>
      <c r="AF1912" s="37"/>
      <c r="AG1912" s="37"/>
      <c r="AH1912" s="37"/>
    </row>
    <row r="1913" spans="1:34">
      <c r="A1913" s="37"/>
      <c r="B1913" s="37"/>
      <c r="C1913" s="37"/>
      <c r="D1913" s="37"/>
      <c r="E1913" s="37"/>
      <c r="F1913" s="37"/>
      <c r="G1913" s="37"/>
      <c r="H1913" s="37"/>
      <c r="I1913" s="37"/>
      <c r="J1913" s="37"/>
      <c r="K1913" s="629"/>
      <c r="L1913" s="37"/>
      <c r="M1913" s="37"/>
      <c r="N1913" s="37"/>
      <c r="O1913" s="37"/>
      <c r="P1913" s="37"/>
      <c r="Q1913" s="37"/>
      <c r="R1913" s="37"/>
      <c r="S1913" s="37"/>
      <c r="T1913" s="37"/>
      <c r="U1913" s="37"/>
      <c r="V1913" s="37"/>
      <c r="W1913" s="37"/>
      <c r="X1913" s="37"/>
      <c r="Y1913" s="37"/>
      <c r="Z1913" s="37"/>
      <c r="AA1913" s="37"/>
      <c r="AB1913" s="37"/>
      <c r="AC1913" s="37"/>
      <c r="AD1913" s="37"/>
      <c r="AE1913" s="37"/>
      <c r="AF1913" s="37"/>
      <c r="AG1913" s="37"/>
      <c r="AH1913" s="37"/>
    </row>
    <row r="1914" spans="1:34">
      <c r="A1914" s="37"/>
      <c r="B1914" s="37"/>
      <c r="C1914" s="37"/>
      <c r="D1914" s="37"/>
      <c r="E1914" s="37"/>
      <c r="F1914" s="37"/>
      <c r="G1914" s="37"/>
      <c r="H1914" s="37"/>
      <c r="I1914" s="37"/>
      <c r="J1914" s="37"/>
      <c r="K1914" s="629"/>
      <c r="L1914" s="37"/>
      <c r="M1914" s="37"/>
      <c r="N1914" s="37"/>
      <c r="O1914" s="37"/>
      <c r="P1914" s="37"/>
      <c r="Q1914" s="37"/>
      <c r="R1914" s="37"/>
      <c r="S1914" s="37"/>
      <c r="T1914" s="37"/>
      <c r="U1914" s="37"/>
      <c r="V1914" s="37"/>
      <c r="W1914" s="37"/>
      <c r="X1914" s="37"/>
      <c r="Y1914" s="37"/>
      <c r="Z1914" s="37"/>
      <c r="AA1914" s="37"/>
      <c r="AB1914" s="37"/>
      <c r="AC1914" s="37"/>
      <c r="AD1914" s="37"/>
      <c r="AE1914" s="37"/>
      <c r="AF1914" s="37"/>
      <c r="AG1914" s="37"/>
      <c r="AH1914" s="37"/>
    </row>
    <row r="1915" spans="1:34">
      <c r="A1915" s="37"/>
      <c r="B1915" s="37"/>
      <c r="C1915" s="37"/>
      <c r="D1915" s="37"/>
      <c r="E1915" s="37"/>
      <c r="F1915" s="37"/>
      <c r="G1915" s="37"/>
      <c r="H1915" s="37"/>
      <c r="I1915" s="37"/>
      <c r="J1915" s="37"/>
      <c r="K1915" s="629"/>
      <c r="L1915" s="37"/>
      <c r="M1915" s="37"/>
      <c r="N1915" s="37"/>
      <c r="O1915" s="37"/>
      <c r="P1915" s="37"/>
      <c r="Q1915" s="37"/>
      <c r="R1915" s="37"/>
      <c r="S1915" s="37"/>
      <c r="T1915" s="37"/>
      <c r="U1915" s="37"/>
      <c r="V1915" s="37"/>
      <c r="W1915" s="37"/>
      <c r="X1915" s="37"/>
      <c r="Y1915" s="37"/>
      <c r="Z1915" s="37"/>
      <c r="AA1915" s="37"/>
      <c r="AB1915" s="37"/>
      <c r="AC1915" s="37"/>
      <c r="AD1915" s="37"/>
      <c r="AE1915" s="37"/>
      <c r="AF1915" s="37"/>
      <c r="AG1915" s="37"/>
      <c r="AH1915" s="37"/>
    </row>
    <row r="1916" spans="1:34">
      <c r="A1916" s="37"/>
      <c r="B1916" s="37"/>
      <c r="C1916" s="37"/>
      <c r="D1916" s="37"/>
      <c r="E1916" s="37"/>
      <c r="F1916" s="37"/>
      <c r="G1916" s="37"/>
      <c r="H1916" s="37"/>
      <c r="I1916" s="37"/>
      <c r="J1916" s="37"/>
      <c r="K1916" s="629"/>
      <c r="L1916" s="37"/>
      <c r="M1916" s="37"/>
      <c r="N1916" s="37"/>
      <c r="O1916" s="37"/>
      <c r="P1916" s="37"/>
      <c r="Q1916" s="37"/>
      <c r="R1916" s="37"/>
      <c r="S1916" s="37"/>
      <c r="T1916" s="37"/>
      <c r="U1916" s="37"/>
      <c r="V1916" s="37"/>
      <c r="W1916" s="37"/>
      <c r="X1916" s="37"/>
      <c r="Y1916" s="37"/>
      <c r="Z1916" s="37"/>
      <c r="AA1916" s="37"/>
      <c r="AB1916" s="37"/>
      <c r="AC1916" s="37"/>
      <c r="AD1916" s="37"/>
      <c r="AE1916" s="37"/>
      <c r="AF1916" s="37"/>
      <c r="AG1916" s="37"/>
      <c r="AH1916" s="37"/>
    </row>
    <row r="1917" spans="1:34">
      <c r="A1917" s="37"/>
      <c r="B1917" s="37"/>
      <c r="C1917" s="37"/>
      <c r="D1917" s="37"/>
      <c r="E1917" s="37"/>
      <c r="F1917" s="37"/>
      <c r="G1917" s="37"/>
      <c r="H1917" s="37"/>
      <c r="I1917" s="37"/>
      <c r="J1917" s="37"/>
      <c r="K1917" s="629"/>
      <c r="L1917" s="37"/>
      <c r="M1917" s="37"/>
      <c r="N1917" s="37"/>
      <c r="O1917" s="37"/>
      <c r="P1917" s="37"/>
      <c r="Q1917" s="37"/>
      <c r="R1917" s="37"/>
      <c r="S1917" s="37"/>
      <c r="T1917" s="37"/>
      <c r="U1917" s="37"/>
      <c r="V1917" s="37"/>
      <c r="W1917" s="37"/>
      <c r="X1917" s="37"/>
      <c r="Y1917" s="37"/>
      <c r="Z1917" s="37"/>
      <c r="AA1917" s="37"/>
      <c r="AB1917" s="37"/>
      <c r="AC1917" s="37"/>
      <c r="AD1917" s="37"/>
      <c r="AE1917" s="37"/>
      <c r="AF1917" s="37"/>
      <c r="AG1917" s="37"/>
      <c r="AH1917" s="37"/>
    </row>
    <row r="1918" spans="1:34">
      <c r="A1918" s="37"/>
      <c r="B1918" s="37"/>
      <c r="C1918" s="37"/>
      <c r="D1918" s="37"/>
      <c r="E1918" s="37"/>
      <c r="F1918" s="37"/>
      <c r="G1918" s="37"/>
      <c r="H1918" s="37"/>
      <c r="I1918" s="37"/>
      <c r="J1918" s="37"/>
      <c r="K1918" s="629"/>
      <c r="L1918" s="37"/>
      <c r="M1918" s="37"/>
      <c r="N1918" s="37"/>
      <c r="O1918" s="37"/>
      <c r="P1918" s="37"/>
      <c r="Q1918" s="37"/>
      <c r="R1918" s="37"/>
      <c r="S1918" s="37"/>
      <c r="T1918" s="37"/>
      <c r="U1918" s="37"/>
      <c r="V1918" s="37"/>
      <c r="W1918" s="37"/>
      <c r="X1918" s="37"/>
      <c r="Y1918" s="37"/>
      <c r="Z1918" s="37"/>
      <c r="AA1918" s="37"/>
      <c r="AB1918" s="37"/>
      <c r="AC1918" s="37"/>
      <c r="AD1918" s="37"/>
      <c r="AE1918" s="37"/>
      <c r="AF1918" s="37"/>
      <c r="AG1918" s="37"/>
      <c r="AH1918" s="37"/>
    </row>
    <row r="1919" spans="1:34">
      <c r="A1919" s="37"/>
      <c r="B1919" s="37"/>
      <c r="C1919" s="37"/>
      <c r="D1919" s="37"/>
      <c r="E1919" s="37"/>
      <c r="F1919" s="37"/>
      <c r="G1919" s="37"/>
      <c r="H1919" s="37"/>
      <c r="I1919" s="37"/>
      <c r="J1919" s="37"/>
      <c r="K1919" s="629"/>
      <c r="L1919" s="37"/>
      <c r="M1919" s="37"/>
      <c r="N1919" s="37"/>
      <c r="O1919" s="37"/>
      <c r="P1919" s="37"/>
      <c r="Q1919" s="37"/>
      <c r="R1919" s="37"/>
      <c r="S1919" s="37"/>
      <c r="T1919" s="37"/>
      <c r="U1919" s="37"/>
      <c r="V1919" s="37"/>
      <c r="W1919" s="37"/>
      <c r="X1919" s="37"/>
      <c r="Y1919" s="37"/>
      <c r="Z1919" s="37"/>
      <c r="AA1919" s="37"/>
      <c r="AB1919" s="37"/>
      <c r="AC1919" s="37"/>
      <c r="AD1919" s="37"/>
      <c r="AE1919" s="37"/>
      <c r="AF1919" s="37"/>
      <c r="AG1919" s="37"/>
      <c r="AH1919" s="37"/>
    </row>
    <row r="1920" spans="1:34">
      <c r="A1920" s="37"/>
      <c r="B1920" s="37"/>
      <c r="C1920" s="37"/>
      <c r="D1920" s="37"/>
      <c r="E1920" s="37"/>
      <c r="F1920" s="37"/>
      <c r="G1920" s="37"/>
      <c r="H1920" s="37"/>
      <c r="I1920" s="37"/>
      <c r="J1920" s="37"/>
      <c r="K1920" s="629"/>
      <c r="L1920" s="37"/>
      <c r="M1920" s="37"/>
      <c r="N1920" s="37"/>
      <c r="O1920" s="37"/>
      <c r="P1920" s="37"/>
      <c r="Q1920" s="37"/>
      <c r="R1920" s="37"/>
      <c r="S1920" s="37"/>
      <c r="T1920" s="37"/>
      <c r="U1920" s="37"/>
      <c r="V1920" s="37"/>
      <c r="W1920" s="37"/>
      <c r="X1920" s="37"/>
      <c r="Y1920" s="37"/>
      <c r="Z1920" s="37"/>
      <c r="AA1920" s="37"/>
      <c r="AB1920" s="37"/>
      <c r="AC1920" s="37"/>
      <c r="AD1920" s="37"/>
      <c r="AE1920" s="37"/>
      <c r="AF1920" s="37"/>
      <c r="AG1920" s="37"/>
      <c r="AH1920" s="37"/>
    </row>
    <row r="1921" spans="1:34">
      <c r="A1921" s="37"/>
      <c r="B1921" s="37"/>
      <c r="C1921" s="37"/>
      <c r="D1921" s="37"/>
      <c r="E1921" s="37"/>
      <c r="F1921" s="37"/>
      <c r="G1921" s="37"/>
      <c r="H1921" s="37"/>
      <c r="I1921" s="37"/>
      <c r="J1921" s="37"/>
      <c r="K1921" s="629"/>
      <c r="L1921" s="37"/>
      <c r="M1921" s="37"/>
      <c r="N1921" s="37"/>
      <c r="O1921" s="37"/>
      <c r="P1921" s="37"/>
      <c r="Q1921" s="37"/>
      <c r="R1921" s="37"/>
      <c r="S1921" s="37"/>
      <c r="T1921" s="37"/>
      <c r="U1921" s="37"/>
      <c r="V1921" s="37"/>
      <c r="W1921" s="37"/>
      <c r="X1921" s="37"/>
      <c r="Y1921" s="37"/>
      <c r="Z1921" s="37"/>
      <c r="AA1921" s="37"/>
      <c r="AB1921" s="37"/>
      <c r="AC1921" s="37"/>
      <c r="AD1921" s="37"/>
      <c r="AE1921" s="37"/>
      <c r="AF1921" s="37"/>
      <c r="AG1921" s="37"/>
      <c r="AH1921" s="37"/>
    </row>
    <row r="1922" spans="1:34">
      <c r="A1922" s="37"/>
      <c r="B1922" s="37"/>
      <c r="C1922" s="37"/>
      <c r="D1922" s="37"/>
      <c r="E1922" s="37"/>
      <c r="F1922" s="37"/>
      <c r="G1922" s="37"/>
      <c r="H1922" s="37"/>
      <c r="I1922" s="37"/>
      <c r="J1922" s="37"/>
      <c r="K1922" s="629"/>
      <c r="L1922" s="37"/>
      <c r="M1922" s="37"/>
      <c r="N1922" s="37"/>
      <c r="O1922" s="37"/>
      <c r="P1922" s="37"/>
      <c r="Q1922" s="37"/>
      <c r="R1922" s="37"/>
      <c r="S1922" s="37"/>
      <c r="T1922" s="37"/>
      <c r="U1922" s="37"/>
      <c r="V1922" s="37"/>
      <c r="W1922" s="37"/>
      <c r="X1922" s="37"/>
      <c r="Y1922" s="37"/>
      <c r="Z1922" s="37"/>
      <c r="AA1922" s="37"/>
      <c r="AB1922" s="37"/>
      <c r="AC1922" s="37"/>
      <c r="AD1922" s="37"/>
      <c r="AE1922" s="37"/>
      <c r="AF1922" s="37"/>
      <c r="AG1922" s="37"/>
      <c r="AH1922" s="37"/>
    </row>
    <row r="1923" spans="1:34">
      <c r="A1923" s="37"/>
      <c r="B1923" s="37"/>
      <c r="C1923" s="37"/>
      <c r="D1923" s="37"/>
      <c r="E1923" s="37"/>
      <c r="F1923" s="37"/>
      <c r="G1923" s="37"/>
      <c r="H1923" s="37"/>
      <c r="I1923" s="37"/>
      <c r="J1923" s="37"/>
      <c r="K1923" s="629"/>
      <c r="L1923" s="37"/>
      <c r="M1923" s="37"/>
      <c r="N1923" s="37"/>
      <c r="O1923" s="37"/>
      <c r="P1923" s="37"/>
      <c r="Q1923" s="37"/>
      <c r="R1923" s="37"/>
      <c r="S1923" s="37"/>
      <c r="T1923" s="37"/>
      <c r="U1923" s="37"/>
      <c r="V1923" s="37"/>
      <c r="W1923" s="37"/>
      <c r="X1923" s="37"/>
      <c r="Y1923" s="37"/>
      <c r="Z1923" s="37"/>
      <c r="AA1923" s="37"/>
      <c r="AB1923" s="37"/>
      <c r="AC1923" s="37"/>
      <c r="AD1923" s="37"/>
      <c r="AE1923" s="37"/>
      <c r="AF1923" s="37"/>
      <c r="AG1923" s="37"/>
      <c r="AH1923" s="37"/>
    </row>
    <row r="1924" spans="1:34">
      <c r="A1924" s="37"/>
      <c r="B1924" s="37"/>
      <c r="C1924" s="37"/>
      <c r="D1924" s="37"/>
      <c r="E1924" s="37"/>
      <c r="F1924" s="37"/>
      <c r="G1924" s="37"/>
      <c r="H1924" s="37"/>
      <c r="I1924" s="37"/>
      <c r="J1924" s="37"/>
      <c r="K1924" s="629"/>
      <c r="L1924" s="37"/>
      <c r="M1924" s="37"/>
      <c r="N1924" s="37"/>
      <c r="O1924" s="37"/>
      <c r="P1924" s="37"/>
      <c r="Q1924" s="37"/>
      <c r="R1924" s="37"/>
      <c r="S1924" s="37"/>
      <c r="T1924" s="37"/>
      <c r="U1924" s="37"/>
      <c r="V1924" s="37"/>
      <c r="W1924" s="37"/>
      <c r="X1924" s="37"/>
      <c r="Y1924" s="37"/>
      <c r="Z1924" s="37"/>
      <c r="AA1924" s="37"/>
      <c r="AB1924" s="37"/>
      <c r="AC1924" s="37"/>
      <c r="AD1924" s="37"/>
      <c r="AE1924" s="37"/>
      <c r="AF1924" s="37"/>
      <c r="AG1924" s="37"/>
      <c r="AH1924" s="37"/>
    </row>
    <row r="1925" spans="1:34">
      <c r="A1925" s="37"/>
      <c r="B1925" s="37"/>
      <c r="C1925" s="37"/>
      <c r="D1925" s="37"/>
      <c r="E1925" s="37"/>
      <c r="F1925" s="37"/>
      <c r="G1925" s="37"/>
      <c r="H1925" s="37"/>
      <c r="I1925" s="37"/>
      <c r="J1925" s="37"/>
      <c r="K1925" s="629"/>
      <c r="L1925" s="37"/>
      <c r="M1925" s="37"/>
      <c r="N1925" s="37"/>
      <c r="O1925" s="37"/>
      <c r="P1925" s="37"/>
      <c r="Q1925" s="37"/>
      <c r="R1925" s="37"/>
      <c r="S1925" s="37"/>
      <c r="T1925" s="37"/>
      <c r="U1925" s="37"/>
      <c r="V1925" s="37"/>
      <c r="W1925" s="37"/>
      <c r="X1925" s="37"/>
      <c r="Y1925" s="37"/>
      <c r="Z1925" s="37"/>
      <c r="AA1925" s="37"/>
      <c r="AB1925" s="37"/>
      <c r="AC1925" s="37"/>
      <c r="AD1925" s="37"/>
      <c r="AE1925" s="37"/>
      <c r="AF1925" s="37"/>
      <c r="AG1925" s="37"/>
      <c r="AH1925" s="37"/>
    </row>
    <row r="1926" spans="1:34">
      <c r="A1926" s="37"/>
      <c r="B1926" s="37"/>
      <c r="C1926" s="37"/>
      <c r="D1926" s="37"/>
      <c r="E1926" s="37"/>
      <c r="F1926" s="37"/>
      <c r="G1926" s="37"/>
      <c r="H1926" s="37"/>
      <c r="I1926" s="37"/>
      <c r="J1926" s="37"/>
      <c r="K1926" s="629"/>
      <c r="L1926" s="37"/>
      <c r="M1926" s="37"/>
      <c r="N1926" s="37"/>
      <c r="O1926" s="37"/>
      <c r="P1926" s="37"/>
      <c r="Q1926" s="37"/>
      <c r="R1926" s="37"/>
      <c r="S1926" s="37"/>
      <c r="T1926" s="37"/>
      <c r="U1926" s="37"/>
      <c r="V1926" s="37"/>
      <c r="W1926" s="37"/>
      <c r="X1926" s="37"/>
      <c r="Y1926" s="37"/>
      <c r="Z1926" s="37"/>
      <c r="AA1926" s="37"/>
      <c r="AB1926" s="37"/>
      <c r="AC1926" s="37"/>
      <c r="AD1926" s="37"/>
      <c r="AE1926" s="37"/>
      <c r="AF1926" s="37"/>
      <c r="AG1926" s="37"/>
      <c r="AH1926" s="37"/>
    </row>
    <row r="1927" spans="1:34">
      <c r="A1927" s="37"/>
      <c r="B1927" s="37"/>
      <c r="C1927" s="37"/>
      <c r="D1927" s="37"/>
      <c r="E1927" s="37"/>
      <c r="F1927" s="37"/>
      <c r="G1927" s="37"/>
      <c r="H1927" s="37"/>
      <c r="I1927" s="37"/>
      <c r="J1927" s="37"/>
      <c r="K1927" s="629"/>
      <c r="L1927" s="37"/>
      <c r="M1927" s="37"/>
      <c r="N1927" s="37"/>
      <c r="O1927" s="37"/>
      <c r="P1927" s="37"/>
      <c r="Q1927" s="37"/>
      <c r="R1927" s="37"/>
      <c r="S1927" s="37"/>
      <c r="T1927" s="37"/>
      <c r="U1927" s="37"/>
      <c r="V1927" s="37"/>
      <c r="W1927" s="37"/>
      <c r="X1927" s="37"/>
      <c r="Y1927" s="37"/>
      <c r="Z1927" s="37"/>
      <c r="AA1927" s="37"/>
      <c r="AB1927" s="37"/>
      <c r="AC1927" s="37"/>
      <c r="AD1927" s="37"/>
      <c r="AE1927" s="37"/>
      <c r="AF1927" s="37"/>
      <c r="AG1927" s="37"/>
      <c r="AH1927" s="37"/>
    </row>
    <row r="1928" spans="1:34">
      <c r="A1928" s="37"/>
      <c r="B1928" s="37"/>
      <c r="C1928" s="37"/>
      <c r="D1928" s="37"/>
      <c r="E1928" s="37"/>
      <c r="F1928" s="37"/>
      <c r="G1928" s="37"/>
      <c r="H1928" s="37"/>
      <c r="I1928" s="37"/>
      <c r="J1928" s="37"/>
      <c r="K1928" s="629"/>
      <c r="L1928" s="37"/>
      <c r="M1928" s="37"/>
      <c r="N1928" s="37"/>
      <c r="O1928" s="37"/>
      <c r="P1928" s="37"/>
      <c r="Q1928" s="37"/>
      <c r="R1928" s="37"/>
      <c r="S1928" s="37"/>
      <c r="T1928" s="37"/>
      <c r="U1928" s="37"/>
      <c r="V1928" s="37"/>
      <c r="W1928" s="37"/>
      <c r="X1928" s="37"/>
      <c r="Y1928" s="37"/>
      <c r="Z1928" s="37"/>
      <c r="AA1928" s="37"/>
      <c r="AB1928" s="37"/>
      <c r="AC1928" s="37"/>
      <c r="AD1928" s="37"/>
      <c r="AE1928" s="37"/>
      <c r="AF1928" s="37"/>
      <c r="AG1928" s="37"/>
      <c r="AH1928" s="37"/>
    </row>
    <row r="1929" spans="1:34">
      <c r="A1929" s="37"/>
      <c r="B1929" s="37"/>
      <c r="C1929" s="37"/>
      <c r="D1929" s="37"/>
      <c r="E1929" s="37"/>
      <c r="F1929" s="37"/>
      <c r="G1929" s="37"/>
      <c r="H1929" s="37"/>
      <c r="I1929" s="37"/>
      <c r="J1929" s="37"/>
      <c r="K1929" s="629"/>
      <c r="L1929" s="37"/>
      <c r="M1929" s="37"/>
      <c r="N1929" s="37"/>
      <c r="O1929" s="37"/>
      <c r="P1929" s="37"/>
      <c r="Q1929" s="37"/>
      <c r="R1929" s="37"/>
      <c r="S1929" s="37"/>
      <c r="T1929" s="37"/>
      <c r="U1929" s="37"/>
      <c r="V1929" s="37"/>
      <c r="W1929" s="37"/>
      <c r="X1929" s="37"/>
      <c r="Y1929" s="37"/>
      <c r="Z1929" s="37"/>
      <c r="AA1929" s="37"/>
      <c r="AB1929" s="37"/>
      <c r="AC1929" s="37"/>
      <c r="AD1929" s="37"/>
      <c r="AE1929" s="37"/>
      <c r="AF1929" s="37"/>
      <c r="AG1929" s="37"/>
      <c r="AH1929" s="37"/>
    </row>
    <row r="1930" spans="1:34">
      <c r="A1930" s="37"/>
      <c r="B1930" s="37"/>
      <c r="C1930" s="37"/>
      <c r="D1930" s="37"/>
      <c r="E1930" s="37"/>
      <c r="F1930" s="37"/>
      <c r="G1930" s="37"/>
      <c r="H1930" s="37"/>
      <c r="I1930" s="37"/>
      <c r="J1930" s="37"/>
      <c r="K1930" s="629"/>
      <c r="L1930" s="37"/>
      <c r="M1930" s="37"/>
      <c r="N1930" s="37"/>
      <c r="O1930" s="37"/>
      <c r="P1930" s="37"/>
      <c r="Q1930" s="37"/>
      <c r="R1930" s="37"/>
      <c r="S1930" s="37"/>
      <c r="T1930" s="37"/>
      <c r="U1930" s="37"/>
      <c r="V1930" s="37"/>
      <c r="W1930" s="37"/>
      <c r="X1930" s="37"/>
      <c r="Y1930" s="37"/>
      <c r="Z1930" s="37"/>
      <c r="AA1930" s="37"/>
      <c r="AB1930" s="37"/>
      <c r="AC1930" s="37"/>
      <c r="AD1930" s="37"/>
      <c r="AE1930" s="37"/>
      <c r="AF1930" s="37"/>
      <c r="AG1930" s="37"/>
      <c r="AH1930" s="37"/>
    </row>
    <row r="1931" spans="1:34">
      <c r="A1931" s="37"/>
      <c r="B1931" s="37"/>
      <c r="C1931" s="37"/>
      <c r="D1931" s="37"/>
      <c r="E1931" s="37"/>
      <c r="F1931" s="37"/>
      <c r="G1931" s="37"/>
      <c r="H1931" s="37"/>
      <c r="I1931" s="37"/>
      <c r="J1931" s="37"/>
      <c r="K1931" s="629"/>
      <c r="L1931" s="37"/>
      <c r="M1931" s="37"/>
      <c r="N1931" s="37"/>
      <c r="O1931" s="37"/>
      <c r="P1931" s="37"/>
      <c r="Q1931" s="37"/>
      <c r="R1931" s="37"/>
      <c r="S1931" s="37"/>
      <c r="T1931" s="37"/>
      <c r="U1931" s="37"/>
      <c r="V1931" s="37"/>
      <c r="W1931" s="37"/>
      <c r="X1931" s="37"/>
      <c r="Y1931" s="37"/>
      <c r="Z1931" s="37"/>
      <c r="AA1931" s="37"/>
      <c r="AB1931" s="37"/>
      <c r="AC1931" s="37"/>
      <c r="AD1931" s="37"/>
      <c r="AE1931" s="37"/>
      <c r="AF1931" s="37"/>
      <c r="AG1931" s="37"/>
      <c r="AH1931" s="37"/>
    </row>
    <row r="1932" spans="1:34">
      <c r="A1932" s="37"/>
      <c r="B1932" s="37"/>
      <c r="C1932" s="37"/>
      <c r="D1932" s="37"/>
      <c r="E1932" s="37"/>
      <c r="F1932" s="37"/>
      <c r="G1932" s="37"/>
      <c r="H1932" s="37"/>
      <c r="I1932" s="37"/>
      <c r="J1932" s="37"/>
      <c r="K1932" s="629"/>
      <c r="L1932" s="37"/>
      <c r="M1932" s="37"/>
      <c r="N1932" s="37"/>
      <c r="O1932" s="37"/>
      <c r="P1932" s="37"/>
      <c r="Q1932" s="37"/>
      <c r="R1932" s="37"/>
      <c r="S1932" s="37"/>
      <c r="T1932" s="37"/>
      <c r="U1932" s="37"/>
      <c r="V1932" s="37"/>
      <c r="W1932" s="37"/>
      <c r="X1932" s="37"/>
      <c r="Y1932" s="37"/>
      <c r="Z1932" s="37"/>
      <c r="AA1932" s="37"/>
      <c r="AB1932" s="37"/>
      <c r="AC1932" s="37"/>
      <c r="AD1932" s="37"/>
      <c r="AE1932" s="37"/>
      <c r="AF1932" s="37"/>
      <c r="AG1932" s="37"/>
      <c r="AH1932" s="37"/>
    </row>
    <row r="1933" spans="1:34">
      <c r="A1933" s="37"/>
      <c r="B1933" s="37"/>
      <c r="C1933" s="37"/>
      <c r="D1933" s="37"/>
      <c r="E1933" s="37"/>
      <c r="F1933" s="37"/>
      <c r="G1933" s="37"/>
      <c r="H1933" s="37"/>
      <c r="I1933" s="37"/>
      <c r="J1933" s="37"/>
      <c r="K1933" s="629"/>
      <c r="L1933" s="37"/>
      <c r="M1933" s="37"/>
      <c r="N1933" s="37"/>
      <c r="O1933" s="37"/>
      <c r="P1933" s="37"/>
      <c r="Q1933" s="37"/>
      <c r="R1933" s="37"/>
      <c r="S1933" s="37"/>
      <c r="T1933" s="37"/>
      <c r="U1933" s="37"/>
      <c r="V1933" s="37"/>
      <c r="W1933" s="37"/>
      <c r="X1933" s="37"/>
      <c r="Y1933" s="37"/>
      <c r="Z1933" s="37"/>
      <c r="AA1933" s="37"/>
      <c r="AB1933" s="37"/>
      <c r="AC1933" s="37"/>
      <c r="AD1933" s="37"/>
      <c r="AE1933" s="37"/>
      <c r="AF1933" s="37"/>
      <c r="AG1933" s="37"/>
      <c r="AH1933" s="37"/>
    </row>
    <row r="1934" spans="1:34">
      <c r="A1934" s="37"/>
      <c r="B1934" s="37"/>
      <c r="C1934" s="37"/>
      <c r="D1934" s="37"/>
      <c r="E1934" s="37"/>
      <c r="F1934" s="37"/>
      <c r="G1934" s="37"/>
      <c r="H1934" s="37"/>
      <c r="I1934" s="37"/>
      <c r="J1934" s="37"/>
      <c r="K1934" s="629"/>
      <c r="L1934" s="37"/>
      <c r="M1934" s="37"/>
      <c r="N1934" s="37"/>
      <c r="O1934" s="37"/>
      <c r="P1934" s="37"/>
      <c r="Q1934" s="37"/>
      <c r="R1934" s="37"/>
      <c r="S1934" s="37"/>
      <c r="T1934" s="37"/>
      <c r="U1934" s="37"/>
      <c r="V1934" s="37"/>
      <c r="W1934" s="37"/>
      <c r="X1934" s="37"/>
      <c r="Y1934" s="37"/>
      <c r="Z1934" s="37"/>
      <c r="AA1934" s="37"/>
      <c r="AB1934" s="37"/>
      <c r="AC1934" s="37"/>
      <c r="AD1934" s="37"/>
      <c r="AE1934" s="37"/>
      <c r="AF1934" s="37"/>
      <c r="AG1934" s="37"/>
      <c r="AH1934" s="37"/>
    </row>
    <row r="1935" spans="1:34">
      <c r="A1935" s="37"/>
      <c r="B1935" s="37"/>
      <c r="C1935" s="37"/>
      <c r="D1935" s="37"/>
      <c r="E1935" s="37"/>
      <c r="F1935" s="37"/>
      <c r="G1935" s="37"/>
      <c r="H1935" s="37"/>
      <c r="I1935" s="37"/>
      <c r="J1935" s="37"/>
      <c r="K1935" s="629"/>
      <c r="L1935" s="37"/>
      <c r="M1935" s="37"/>
      <c r="N1935" s="37"/>
      <c r="O1935" s="37"/>
      <c r="P1935" s="37"/>
      <c r="Q1935" s="37"/>
      <c r="R1935" s="37"/>
      <c r="S1935" s="37"/>
      <c r="T1935" s="37"/>
      <c r="U1935" s="37"/>
      <c r="V1935" s="37"/>
      <c r="W1935" s="37"/>
      <c r="X1935" s="37"/>
      <c r="Y1935" s="37"/>
      <c r="Z1935" s="37"/>
      <c r="AA1935" s="37"/>
      <c r="AB1935" s="37"/>
      <c r="AC1935" s="37"/>
      <c r="AD1935" s="37"/>
      <c r="AE1935" s="37"/>
      <c r="AF1935" s="37"/>
      <c r="AG1935" s="37"/>
      <c r="AH1935" s="37"/>
    </row>
    <row r="1936" spans="1:34">
      <c r="A1936" s="37"/>
      <c r="B1936" s="37"/>
      <c r="C1936" s="37"/>
      <c r="D1936" s="37"/>
      <c r="E1936" s="37"/>
      <c r="F1936" s="37"/>
      <c r="G1936" s="37"/>
      <c r="H1936" s="37"/>
      <c r="I1936" s="37"/>
      <c r="J1936" s="37"/>
      <c r="K1936" s="629"/>
      <c r="L1936" s="37"/>
      <c r="M1936" s="37"/>
      <c r="N1936" s="37"/>
      <c r="O1936" s="37"/>
      <c r="P1936" s="37"/>
      <c r="Q1936" s="37"/>
      <c r="R1936" s="37"/>
      <c r="S1936" s="37"/>
      <c r="T1936" s="37"/>
      <c r="U1936" s="37"/>
      <c r="V1936" s="37"/>
      <c r="W1936" s="37"/>
      <c r="X1936" s="37"/>
      <c r="Y1936" s="37"/>
      <c r="Z1936" s="37"/>
      <c r="AA1936" s="37"/>
      <c r="AB1936" s="37"/>
      <c r="AC1936" s="37"/>
      <c r="AD1936" s="37"/>
      <c r="AE1936" s="37"/>
      <c r="AF1936" s="37"/>
      <c r="AG1936" s="37"/>
      <c r="AH1936" s="37"/>
    </row>
    <row r="1937" spans="1:34">
      <c r="A1937" s="37"/>
      <c r="B1937" s="37"/>
      <c r="C1937" s="37"/>
      <c r="D1937" s="37"/>
      <c r="E1937" s="37"/>
      <c r="F1937" s="37"/>
      <c r="G1937" s="37"/>
      <c r="H1937" s="37"/>
      <c r="I1937" s="37"/>
      <c r="J1937" s="37"/>
      <c r="K1937" s="629"/>
      <c r="L1937" s="37"/>
      <c r="M1937" s="37"/>
      <c r="N1937" s="37"/>
      <c r="O1937" s="37"/>
      <c r="P1937" s="37"/>
      <c r="Q1937" s="37"/>
      <c r="R1937" s="37"/>
      <c r="S1937" s="37"/>
      <c r="T1937" s="37"/>
      <c r="U1937" s="37"/>
      <c r="V1937" s="37"/>
      <c r="W1937" s="37"/>
      <c r="X1937" s="37"/>
      <c r="Y1937" s="37"/>
      <c r="Z1937" s="37"/>
      <c r="AA1937" s="37"/>
      <c r="AB1937" s="37"/>
      <c r="AC1937" s="37"/>
      <c r="AD1937" s="37"/>
      <c r="AE1937" s="37"/>
      <c r="AF1937" s="37"/>
      <c r="AG1937" s="37"/>
      <c r="AH1937" s="37"/>
    </row>
    <row r="1938" spans="1:34">
      <c r="A1938" s="37"/>
      <c r="B1938" s="37"/>
      <c r="C1938" s="37"/>
      <c r="D1938" s="37"/>
      <c r="E1938" s="37"/>
      <c r="F1938" s="37"/>
      <c r="G1938" s="37"/>
      <c r="H1938" s="37"/>
      <c r="I1938" s="37"/>
      <c r="J1938" s="37"/>
      <c r="K1938" s="629"/>
      <c r="L1938" s="37"/>
      <c r="M1938" s="37"/>
      <c r="N1938" s="37"/>
      <c r="O1938" s="37"/>
      <c r="P1938" s="37"/>
      <c r="Q1938" s="37"/>
      <c r="R1938" s="37"/>
      <c r="S1938" s="37"/>
      <c r="T1938" s="37"/>
      <c r="U1938" s="37"/>
      <c r="V1938" s="37"/>
      <c r="W1938" s="37"/>
      <c r="X1938" s="37"/>
      <c r="Y1938" s="37"/>
      <c r="Z1938" s="37"/>
      <c r="AA1938" s="37"/>
      <c r="AB1938" s="37"/>
      <c r="AC1938" s="37"/>
      <c r="AD1938" s="37"/>
      <c r="AE1938" s="37"/>
      <c r="AF1938" s="37"/>
      <c r="AG1938" s="37"/>
      <c r="AH1938" s="37"/>
    </row>
    <row r="1939" spans="1:34">
      <c r="A1939" s="37"/>
      <c r="B1939" s="37"/>
      <c r="C1939" s="37"/>
      <c r="D1939" s="37"/>
      <c r="E1939" s="37"/>
      <c r="F1939" s="37"/>
      <c r="G1939" s="37"/>
      <c r="H1939" s="37"/>
      <c r="I1939" s="37"/>
      <c r="J1939" s="37"/>
      <c r="K1939" s="629"/>
      <c r="L1939" s="37"/>
      <c r="M1939" s="37"/>
      <c r="N1939" s="37"/>
      <c r="O1939" s="37"/>
      <c r="P1939" s="37"/>
      <c r="Q1939" s="37"/>
      <c r="R1939" s="37"/>
      <c r="S1939" s="37"/>
      <c r="T1939" s="37"/>
      <c r="U1939" s="37"/>
      <c r="V1939" s="37"/>
      <c r="W1939" s="37"/>
      <c r="X1939" s="37"/>
      <c r="Y1939" s="37"/>
      <c r="Z1939" s="37"/>
      <c r="AA1939" s="37"/>
      <c r="AB1939" s="37"/>
      <c r="AC1939" s="37"/>
      <c r="AD1939" s="37"/>
      <c r="AE1939" s="37"/>
      <c r="AF1939" s="37"/>
      <c r="AG1939" s="37"/>
      <c r="AH1939" s="37"/>
    </row>
    <row r="1940" spans="1:34">
      <c r="A1940" s="37"/>
      <c r="B1940" s="37"/>
      <c r="C1940" s="37"/>
      <c r="D1940" s="37"/>
      <c r="E1940" s="37"/>
      <c r="F1940" s="37"/>
      <c r="G1940" s="37"/>
      <c r="H1940" s="37"/>
      <c r="I1940" s="37"/>
      <c r="J1940" s="37"/>
      <c r="K1940" s="629"/>
      <c r="L1940" s="37"/>
      <c r="M1940" s="37"/>
      <c r="N1940" s="37"/>
      <c r="O1940" s="37"/>
      <c r="P1940" s="37"/>
      <c r="Q1940" s="37"/>
      <c r="R1940" s="37"/>
      <c r="S1940" s="37"/>
      <c r="T1940" s="37"/>
      <c r="U1940" s="37"/>
      <c r="V1940" s="37"/>
      <c r="W1940" s="37"/>
      <c r="X1940" s="37"/>
      <c r="Y1940" s="37"/>
      <c r="Z1940" s="37"/>
      <c r="AA1940" s="37"/>
      <c r="AB1940" s="37"/>
      <c r="AC1940" s="37"/>
      <c r="AD1940" s="37"/>
      <c r="AE1940" s="37"/>
      <c r="AF1940" s="37"/>
      <c r="AG1940" s="37"/>
      <c r="AH1940" s="37"/>
    </row>
    <row r="1941" spans="1:34">
      <c r="A1941" s="37"/>
      <c r="B1941" s="37"/>
      <c r="C1941" s="37"/>
      <c r="D1941" s="37"/>
      <c r="E1941" s="37"/>
      <c r="F1941" s="37"/>
      <c r="G1941" s="37"/>
      <c r="H1941" s="37"/>
      <c r="I1941" s="37"/>
      <c r="J1941" s="37"/>
      <c r="K1941" s="629"/>
      <c r="L1941" s="37"/>
      <c r="M1941" s="37"/>
      <c r="N1941" s="37"/>
      <c r="O1941" s="37"/>
      <c r="P1941" s="37"/>
      <c r="Q1941" s="37"/>
      <c r="R1941" s="37"/>
      <c r="S1941" s="37"/>
      <c r="T1941" s="37"/>
      <c r="U1941" s="37"/>
      <c r="V1941" s="37"/>
      <c r="W1941" s="37"/>
      <c r="X1941" s="37"/>
      <c r="Y1941" s="37"/>
      <c r="Z1941" s="37"/>
      <c r="AA1941" s="37"/>
      <c r="AB1941" s="37"/>
      <c r="AC1941" s="37"/>
      <c r="AD1941" s="37"/>
      <c r="AE1941" s="37"/>
      <c r="AF1941" s="37"/>
      <c r="AG1941" s="37"/>
      <c r="AH1941" s="37"/>
    </row>
    <row r="1942" spans="1:34">
      <c r="A1942" s="37"/>
      <c r="B1942" s="37"/>
      <c r="C1942" s="37"/>
      <c r="D1942" s="37"/>
      <c r="E1942" s="37"/>
      <c r="F1942" s="37"/>
      <c r="G1942" s="37"/>
      <c r="H1942" s="37"/>
      <c r="I1942" s="37"/>
      <c r="J1942" s="37"/>
      <c r="K1942" s="629"/>
      <c r="L1942" s="37"/>
      <c r="M1942" s="37"/>
      <c r="N1942" s="37"/>
      <c r="O1942" s="37"/>
      <c r="P1942" s="37"/>
      <c r="Q1942" s="37"/>
      <c r="R1942" s="37"/>
      <c r="S1942" s="37"/>
      <c r="T1942" s="37"/>
      <c r="U1942" s="37"/>
      <c r="V1942" s="37"/>
      <c r="W1942" s="37"/>
      <c r="X1942" s="37"/>
      <c r="Y1942" s="37"/>
      <c r="Z1942" s="37"/>
      <c r="AA1942" s="37"/>
      <c r="AB1942" s="37"/>
      <c r="AC1942" s="37"/>
      <c r="AD1942" s="37"/>
      <c r="AE1942" s="37"/>
      <c r="AF1942" s="37"/>
      <c r="AG1942" s="37"/>
      <c r="AH1942" s="37"/>
    </row>
    <row r="1943" spans="1:34">
      <c r="A1943" s="37"/>
      <c r="B1943" s="37"/>
      <c r="C1943" s="37"/>
      <c r="D1943" s="37"/>
      <c r="E1943" s="37"/>
      <c r="F1943" s="37"/>
      <c r="G1943" s="37"/>
      <c r="H1943" s="37"/>
      <c r="I1943" s="37"/>
      <c r="J1943" s="37"/>
      <c r="K1943" s="629"/>
      <c r="L1943" s="37"/>
      <c r="M1943" s="37"/>
      <c r="N1943" s="37"/>
      <c r="O1943" s="37"/>
      <c r="P1943" s="37"/>
      <c r="Q1943" s="37"/>
      <c r="R1943" s="37"/>
      <c r="S1943" s="37"/>
      <c r="T1943" s="37"/>
      <c r="U1943" s="37"/>
      <c r="V1943" s="37"/>
      <c r="W1943" s="37"/>
      <c r="X1943" s="37"/>
      <c r="Y1943" s="37"/>
      <c r="Z1943" s="37"/>
      <c r="AA1943" s="37"/>
      <c r="AB1943" s="37"/>
      <c r="AC1943" s="37"/>
      <c r="AD1943" s="37"/>
      <c r="AE1943" s="37"/>
      <c r="AF1943" s="37"/>
      <c r="AG1943" s="37"/>
      <c r="AH1943" s="37"/>
    </row>
    <row r="1944" spans="1:34">
      <c r="A1944" s="37"/>
      <c r="B1944" s="37"/>
      <c r="C1944" s="37"/>
      <c r="D1944" s="37"/>
      <c r="E1944" s="37"/>
      <c r="F1944" s="37"/>
      <c r="G1944" s="37"/>
      <c r="H1944" s="37"/>
      <c r="I1944" s="37"/>
      <c r="J1944" s="37"/>
      <c r="K1944" s="629"/>
      <c r="L1944" s="37"/>
      <c r="M1944" s="37"/>
      <c r="N1944" s="37"/>
      <c r="O1944" s="37"/>
      <c r="P1944" s="37"/>
      <c r="Q1944" s="37"/>
      <c r="R1944" s="37"/>
      <c r="S1944" s="37"/>
      <c r="T1944" s="37"/>
      <c r="U1944" s="37"/>
      <c r="V1944" s="37"/>
      <c r="W1944" s="37"/>
      <c r="X1944" s="37"/>
      <c r="Y1944" s="37"/>
      <c r="Z1944" s="37"/>
      <c r="AA1944" s="37"/>
      <c r="AB1944" s="37"/>
      <c r="AC1944" s="37"/>
      <c r="AD1944" s="37"/>
      <c r="AE1944" s="37"/>
      <c r="AF1944" s="37"/>
      <c r="AG1944" s="37"/>
      <c r="AH1944" s="37"/>
    </row>
    <row r="1945" spans="1:34">
      <c r="A1945" s="37"/>
      <c r="B1945" s="37"/>
      <c r="C1945" s="37"/>
      <c r="D1945" s="37"/>
      <c r="E1945" s="37"/>
      <c r="F1945" s="37"/>
      <c r="G1945" s="37"/>
      <c r="H1945" s="37"/>
      <c r="I1945" s="37"/>
      <c r="J1945" s="37"/>
      <c r="K1945" s="629"/>
      <c r="L1945" s="37"/>
      <c r="M1945" s="37"/>
      <c r="N1945" s="37"/>
      <c r="O1945" s="37"/>
      <c r="P1945" s="37"/>
      <c r="Q1945" s="37"/>
      <c r="R1945" s="37"/>
      <c r="S1945" s="37"/>
      <c r="T1945" s="37"/>
      <c r="U1945" s="37"/>
      <c r="V1945" s="37"/>
      <c r="W1945" s="37"/>
      <c r="X1945" s="37"/>
      <c r="Y1945" s="37"/>
      <c r="Z1945" s="37"/>
      <c r="AA1945" s="37"/>
      <c r="AB1945" s="37"/>
      <c r="AC1945" s="37"/>
      <c r="AD1945" s="37"/>
      <c r="AE1945" s="37"/>
      <c r="AF1945" s="37"/>
      <c r="AG1945" s="37"/>
      <c r="AH1945" s="37"/>
    </row>
    <row r="1946" spans="1:34">
      <c r="A1946" s="37"/>
      <c r="B1946" s="37"/>
      <c r="C1946" s="37"/>
      <c r="D1946" s="37"/>
      <c r="E1946" s="37"/>
      <c r="F1946" s="37"/>
      <c r="G1946" s="37"/>
      <c r="H1946" s="37"/>
      <c r="I1946" s="37"/>
      <c r="J1946" s="37"/>
      <c r="K1946" s="629"/>
      <c r="L1946" s="37"/>
      <c r="M1946" s="37"/>
      <c r="N1946" s="37"/>
      <c r="O1946" s="37"/>
      <c r="P1946" s="37"/>
      <c r="Q1946" s="37"/>
      <c r="R1946" s="37"/>
      <c r="S1946" s="37"/>
      <c r="T1946" s="37"/>
      <c r="U1946" s="37"/>
      <c r="V1946" s="37"/>
      <c r="W1946" s="37"/>
      <c r="X1946" s="37"/>
      <c r="Y1946" s="37"/>
      <c r="Z1946" s="37"/>
      <c r="AA1946" s="37"/>
      <c r="AB1946" s="37"/>
      <c r="AC1946" s="37"/>
      <c r="AD1946" s="37"/>
      <c r="AE1946" s="37"/>
      <c r="AF1946" s="37"/>
      <c r="AG1946" s="37"/>
      <c r="AH1946" s="37"/>
    </row>
    <row r="1947" spans="1:34">
      <c r="A1947" s="37"/>
      <c r="B1947" s="37"/>
      <c r="C1947" s="37"/>
      <c r="D1947" s="37"/>
      <c r="E1947" s="37"/>
      <c r="F1947" s="37"/>
      <c r="G1947" s="37"/>
      <c r="H1947" s="37"/>
      <c r="I1947" s="37"/>
      <c r="J1947" s="37"/>
      <c r="K1947" s="629"/>
      <c r="L1947" s="37"/>
      <c r="M1947" s="37"/>
      <c r="N1947" s="37"/>
      <c r="O1947" s="37"/>
      <c r="P1947" s="37"/>
      <c r="Q1947" s="37"/>
      <c r="R1947" s="37"/>
      <c r="S1947" s="37"/>
      <c r="T1947" s="37"/>
      <c r="U1947" s="37"/>
      <c r="V1947" s="37"/>
      <c r="W1947" s="37"/>
      <c r="X1947" s="37"/>
      <c r="Y1947" s="37"/>
      <c r="Z1947" s="37"/>
      <c r="AA1947" s="37"/>
      <c r="AB1947" s="37"/>
      <c r="AC1947" s="37"/>
      <c r="AD1947" s="37"/>
      <c r="AE1947" s="37"/>
      <c r="AF1947" s="37"/>
      <c r="AG1947" s="37"/>
      <c r="AH1947" s="37"/>
    </row>
    <row r="1948" spans="1:34">
      <c r="A1948" s="37"/>
      <c r="B1948" s="37"/>
      <c r="C1948" s="37"/>
      <c r="D1948" s="37"/>
      <c r="E1948" s="37"/>
      <c r="F1948" s="37"/>
      <c r="G1948" s="37"/>
      <c r="H1948" s="37"/>
      <c r="I1948" s="37"/>
      <c r="J1948" s="37"/>
      <c r="K1948" s="629"/>
      <c r="L1948" s="37"/>
      <c r="M1948" s="37"/>
      <c r="N1948" s="37"/>
      <c r="O1948" s="37"/>
      <c r="P1948" s="37"/>
      <c r="Q1948" s="37"/>
      <c r="R1948" s="37"/>
      <c r="S1948" s="37"/>
      <c r="T1948" s="37"/>
      <c r="U1948" s="37"/>
      <c r="V1948" s="37"/>
      <c r="W1948" s="37"/>
      <c r="X1948" s="37"/>
      <c r="Y1948" s="37"/>
      <c r="Z1948" s="37"/>
      <c r="AA1948" s="37"/>
      <c r="AB1948" s="37"/>
      <c r="AC1948" s="37"/>
      <c r="AD1948" s="37"/>
      <c r="AE1948" s="37"/>
      <c r="AF1948" s="37"/>
      <c r="AG1948" s="37"/>
      <c r="AH1948" s="37"/>
    </row>
    <row r="1949" spans="1:34">
      <c r="A1949" s="37"/>
      <c r="B1949" s="37"/>
      <c r="C1949" s="37"/>
      <c r="D1949" s="37"/>
      <c r="E1949" s="37"/>
      <c r="F1949" s="37"/>
      <c r="G1949" s="37"/>
      <c r="H1949" s="37"/>
      <c r="I1949" s="37"/>
      <c r="J1949" s="37"/>
      <c r="K1949" s="629"/>
      <c r="L1949" s="37"/>
      <c r="M1949" s="37"/>
      <c r="N1949" s="37"/>
      <c r="O1949" s="37"/>
      <c r="P1949" s="37"/>
      <c r="Q1949" s="37"/>
      <c r="R1949" s="37"/>
      <c r="S1949" s="37"/>
      <c r="T1949" s="37"/>
      <c r="U1949" s="37"/>
      <c r="V1949" s="37"/>
      <c r="W1949" s="37"/>
      <c r="X1949" s="37"/>
      <c r="Y1949" s="37"/>
      <c r="Z1949" s="37"/>
      <c r="AA1949" s="37"/>
      <c r="AB1949" s="37"/>
      <c r="AC1949" s="37"/>
      <c r="AD1949" s="37"/>
      <c r="AE1949" s="37"/>
      <c r="AF1949" s="37"/>
      <c r="AG1949" s="37"/>
      <c r="AH1949" s="37"/>
    </row>
    <row r="1950" spans="1:34">
      <c r="A1950" s="37"/>
      <c r="B1950" s="37"/>
      <c r="C1950" s="37"/>
      <c r="D1950" s="37"/>
      <c r="E1950" s="37"/>
      <c r="F1950" s="37"/>
      <c r="G1950" s="37"/>
      <c r="H1950" s="37"/>
      <c r="I1950" s="37"/>
      <c r="J1950" s="37"/>
      <c r="K1950" s="629"/>
      <c r="L1950" s="37"/>
      <c r="M1950" s="37"/>
      <c r="N1950" s="37"/>
      <c r="O1950" s="37"/>
      <c r="P1950" s="37"/>
      <c r="Q1950" s="37"/>
      <c r="R1950" s="37"/>
      <c r="S1950" s="37"/>
      <c r="T1950" s="37"/>
      <c r="U1950" s="37"/>
      <c r="V1950" s="37"/>
      <c r="W1950" s="37"/>
      <c r="X1950" s="37"/>
      <c r="Y1950" s="37"/>
      <c r="Z1950" s="37"/>
      <c r="AA1950" s="37"/>
      <c r="AB1950" s="37"/>
      <c r="AC1950" s="37"/>
      <c r="AD1950" s="37"/>
      <c r="AE1950" s="37"/>
      <c r="AF1950" s="37"/>
      <c r="AG1950" s="37"/>
      <c r="AH1950" s="37"/>
    </row>
    <row r="1951" spans="1:34">
      <c r="A1951" s="37"/>
      <c r="B1951" s="37"/>
      <c r="C1951" s="37"/>
      <c r="D1951" s="37"/>
      <c r="E1951" s="37"/>
      <c r="F1951" s="37"/>
      <c r="G1951" s="37"/>
      <c r="H1951" s="37"/>
      <c r="I1951" s="37"/>
      <c r="J1951" s="37"/>
      <c r="K1951" s="629"/>
      <c r="L1951" s="37"/>
      <c r="M1951" s="37"/>
      <c r="N1951" s="37"/>
      <c r="O1951" s="37"/>
      <c r="P1951" s="37"/>
      <c r="Q1951" s="37"/>
      <c r="R1951" s="37"/>
      <c r="S1951" s="37"/>
      <c r="T1951" s="37"/>
      <c r="U1951" s="37"/>
      <c r="V1951" s="37"/>
      <c r="W1951" s="37"/>
      <c r="X1951" s="37"/>
      <c r="Y1951" s="37"/>
      <c r="Z1951" s="37"/>
      <c r="AA1951" s="37"/>
      <c r="AB1951" s="37"/>
      <c r="AC1951" s="37"/>
      <c r="AD1951" s="37"/>
      <c r="AE1951" s="37"/>
      <c r="AF1951" s="37"/>
      <c r="AG1951" s="37"/>
      <c r="AH1951" s="37"/>
    </row>
    <row r="1952" spans="1:34">
      <c r="A1952" s="37"/>
      <c r="B1952" s="37"/>
      <c r="C1952" s="37"/>
      <c r="D1952" s="37"/>
      <c r="E1952" s="37"/>
      <c r="F1952" s="37"/>
      <c r="G1952" s="37"/>
      <c r="H1952" s="37"/>
      <c r="I1952" s="37"/>
      <c r="J1952" s="37"/>
      <c r="K1952" s="629"/>
      <c r="L1952" s="37"/>
      <c r="M1952" s="37"/>
      <c r="N1952" s="37"/>
      <c r="O1952" s="37"/>
      <c r="P1952" s="37"/>
      <c r="Q1952" s="37"/>
      <c r="R1952" s="37"/>
      <c r="S1952" s="37"/>
      <c r="T1952" s="37"/>
      <c r="U1952" s="37"/>
      <c r="V1952" s="37"/>
      <c r="W1952" s="37"/>
      <c r="X1952" s="37"/>
      <c r="Y1952" s="37"/>
      <c r="Z1952" s="37"/>
      <c r="AA1952" s="37"/>
      <c r="AB1952" s="37"/>
      <c r="AC1952" s="37"/>
      <c r="AD1952" s="37"/>
      <c r="AE1952" s="37"/>
      <c r="AF1952" s="37"/>
      <c r="AG1952" s="37"/>
      <c r="AH1952" s="37"/>
    </row>
    <row r="1953" spans="1:34">
      <c r="A1953" s="37"/>
      <c r="B1953" s="37"/>
      <c r="C1953" s="37"/>
      <c r="D1953" s="37"/>
      <c r="E1953" s="37"/>
      <c r="F1953" s="37"/>
      <c r="G1953" s="37"/>
      <c r="H1953" s="37"/>
      <c r="I1953" s="37"/>
      <c r="J1953" s="37"/>
      <c r="K1953" s="629"/>
      <c r="L1953" s="37"/>
      <c r="M1953" s="37"/>
      <c r="N1953" s="37"/>
      <c r="O1953" s="37"/>
      <c r="P1953" s="37"/>
      <c r="Q1953" s="37"/>
      <c r="R1953" s="37"/>
      <c r="S1953" s="37"/>
      <c r="T1953" s="37"/>
      <c r="U1953" s="37"/>
      <c r="V1953" s="37"/>
      <c r="W1953" s="37"/>
      <c r="X1953" s="37"/>
      <c r="Y1953" s="37"/>
      <c r="Z1953" s="37"/>
      <c r="AA1953" s="37"/>
      <c r="AB1953" s="37"/>
      <c r="AC1953" s="37"/>
      <c r="AD1953" s="37"/>
      <c r="AE1953" s="37"/>
      <c r="AF1953" s="37"/>
      <c r="AG1953" s="37"/>
      <c r="AH1953" s="37"/>
    </row>
    <row r="1954" spans="1:34">
      <c r="A1954" s="37"/>
      <c r="B1954" s="37"/>
      <c r="C1954" s="37"/>
      <c r="D1954" s="37"/>
      <c r="E1954" s="37"/>
      <c r="F1954" s="37"/>
      <c r="G1954" s="37"/>
      <c r="H1954" s="37"/>
      <c r="I1954" s="37"/>
      <c r="J1954" s="37"/>
      <c r="K1954" s="629"/>
      <c r="L1954" s="37"/>
      <c r="M1954" s="37"/>
      <c r="N1954" s="37"/>
      <c r="O1954" s="37"/>
      <c r="P1954" s="37"/>
      <c r="Q1954" s="37"/>
      <c r="R1954" s="37"/>
      <c r="S1954" s="37"/>
      <c r="T1954" s="37"/>
      <c r="U1954" s="37"/>
      <c r="V1954" s="37"/>
      <c r="W1954" s="37"/>
      <c r="X1954" s="37"/>
      <c r="Y1954" s="37"/>
      <c r="Z1954" s="37"/>
      <c r="AA1954" s="37"/>
      <c r="AB1954" s="37"/>
      <c r="AC1954" s="37"/>
      <c r="AD1954" s="37"/>
      <c r="AE1954" s="37"/>
      <c r="AF1954" s="37"/>
      <c r="AG1954" s="37"/>
      <c r="AH1954" s="37"/>
    </row>
    <row r="1955" spans="1:34">
      <c r="A1955" s="37"/>
      <c r="B1955" s="37"/>
      <c r="C1955" s="37"/>
      <c r="D1955" s="37"/>
      <c r="E1955" s="37"/>
      <c r="F1955" s="37"/>
      <c r="G1955" s="37"/>
      <c r="H1955" s="37"/>
      <c r="I1955" s="37"/>
      <c r="J1955" s="37"/>
      <c r="K1955" s="629"/>
      <c r="L1955" s="37"/>
      <c r="M1955" s="37"/>
      <c r="N1955" s="37"/>
      <c r="O1955" s="37"/>
      <c r="P1955" s="37"/>
      <c r="Q1955" s="37"/>
      <c r="R1955" s="37"/>
      <c r="S1955" s="37"/>
      <c r="T1955" s="37"/>
      <c r="U1955" s="37"/>
      <c r="V1955" s="37"/>
      <c r="W1955" s="37"/>
      <c r="X1955" s="37"/>
      <c r="Y1955" s="37"/>
      <c r="Z1955" s="37"/>
      <c r="AA1955" s="37"/>
      <c r="AB1955" s="37"/>
      <c r="AC1955" s="37"/>
      <c r="AD1955" s="37"/>
      <c r="AE1955" s="37"/>
      <c r="AF1955" s="37"/>
      <c r="AG1955" s="37"/>
      <c r="AH1955" s="37"/>
    </row>
    <row r="1956" spans="1:34">
      <c r="A1956" s="37"/>
      <c r="B1956" s="37"/>
      <c r="C1956" s="37"/>
      <c r="D1956" s="37"/>
      <c r="E1956" s="37"/>
      <c r="F1956" s="37"/>
      <c r="G1956" s="37"/>
      <c r="H1956" s="37"/>
      <c r="I1956" s="37"/>
      <c r="J1956" s="37"/>
      <c r="K1956" s="629"/>
      <c r="L1956" s="37"/>
      <c r="M1956" s="37"/>
      <c r="N1956" s="37"/>
      <c r="O1956" s="37"/>
      <c r="P1956" s="37"/>
      <c r="Q1956" s="37"/>
      <c r="R1956" s="37"/>
      <c r="S1956" s="37"/>
      <c r="T1956" s="37"/>
      <c r="U1956" s="37"/>
      <c r="V1956" s="37"/>
      <c r="W1956" s="37"/>
      <c r="X1956" s="37"/>
      <c r="Y1956" s="37"/>
      <c r="Z1956" s="37"/>
      <c r="AA1956" s="37"/>
      <c r="AB1956" s="37"/>
      <c r="AC1956" s="37"/>
      <c r="AD1956" s="37"/>
      <c r="AE1956" s="37"/>
      <c r="AF1956" s="37"/>
      <c r="AG1956" s="37"/>
      <c r="AH1956" s="37"/>
    </row>
    <row r="1957" spans="1:34">
      <c r="A1957" s="37"/>
      <c r="B1957" s="37"/>
      <c r="C1957" s="37"/>
      <c r="D1957" s="37"/>
      <c r="E1957" s="37"/>
      <c r="F1957" s="37"/>
      <c r="G1957" s="37"/>
      <c r="H1957" s="37"/>
      <c r="I1957" s="37"/>
      <c r="J1957" s="37"/>
      <c r="K1957" s="629"/>
      <c r="L1957" s="37"/>
      <c r="M1957" s="37"/>
      <c r="N1957" s="37"/>
      <c r="O1957" s="37"/>
      <c r="P1957" s="37"/>
      <c r="Q1957" s="37"/>
      <c r="R1957" s="37"/>
      <c r="S1957" s="37"/>
      <c r="T1957" s="37"/>
      <c r="U1957" s="37"/>
      <c r="V1957" s="37"/>
      <c r="W1957" s="37"/>
      <c r="X1957" s="37"/>
      <c r="Y1957" s="37"/>
      <c r="Z1957" s="37"/>
      <c r="AA1957" s="37"/>
      <c r="AB1957" s="37"/>
      <c r="AC1957" s="37"/>
      <c r="AD1957" s="37"/>
      <c r="AE1957" s="37"/>
      <c r="AF1957" s="37"/>
      <c r="AG1957" s="37"/>
      <c r="AH1957" s="37"/>
    </row>
    <row r="1958" spans="1:34">
      <c r="A1958" s="37"/>
      <c r="B1958" s="37"/>
      <c r="C1958" s="37"/>
      <c r="D1958" s="37"/>
      <c r="E1958" s="37"/>
      <c r="F1958" s="37"/>
      <c r="G1958" s="37"/>
      <c r="H1958" s="37"/>
      <c r="I1958" s="37"/>
      <c r="J1958" s="37"/>
      <c r="K1958" s="629"/>
      <c r="L1958" s="37"/>
      <c r="M1958" s="37"/>
      <c r="N1958" s="37"/>
      <c r="O1958" s="37"/>
      <c r="P1958" s="37"/>
      <c r="Q1958" s="37"/>
      <c r="R1958" s="37"/>
      <c r="S1958" s="37"/>
      <c r="T1958" s="37"/>
      <c r="U1958" s="37"/>
      <c r="V1958" s="37"/>
      <c r="W1958" s="37"/>
      <c r="X1958" s="37"/>
      <c r="Y1958" s="37"/>
      <c r="Z1958" s="37"/>
      <c r="AA1958" s="37"/>
      <c r="AB1958" s="37"/>
      <c r="AC1958" s="37"/>
      <c r="AD1958" s="37"/>
      <c r="AE1958" s="37"/>
      <c r="AF1958" s="37"/>
      <c r="AG1958" s="37"/>
      <c r="AH1958" s="37"/>
    </row>
    <row r="1959" spans="1:34">
      <c r="A1959" s="37"/>
      <c r="B1959" s="37"/>
      <c r="C1959" s="37"/>
      <c r="D1959" s="37"/>
      <c r="E1959" s="37"/>
      <c r="F1959" s="37"/>
      <c r="G1959" s="37"/>
      <c r="H1959" s="37"/>
      <c r="I1959" s="37"/>
      <c r="J1959" s="37"/>
      <c r="K1959" s="629"/>
      <c r="L1959" s="37"/>
      <c r="M1959" s="37"/>
      <c r="N1959" s="37"/>
      <c r="O1959" s="37"/>
      <c r="P1959" s="37"/>
      <c r="Q1959" s="37"/>
      <c r="R1959" s="37"/>
      <c r="S1959" s="37"/>
      <c r="T1959" s="37"/>
      <c r="U1959" s="37"/>
      <c r="V1959" s="37"/>
      <c r="W1959" s="37"/>
      <c r="X1959" s="37"/>
      <c r="Y1959" s="37"/>
      <c r="Z1959" s="37"/>
      <c r="AA1959" s="37"/>
      <c r="AB1959" s="37"/>
      <c r="AC1959" s="37"/>
      <c r="AD1959" s="37"/>
      <c r="AE1959" s="37"/>
      <c r="AF1959" s="37"/>
      <c r="AG1959" s="37"/>
      <c r="AH1959" s="37"/>
    </row>
    <row r="1960" spans="1:34">
      <c r="A1960" s="37"/>
      <c r="B1960" s="37"/>
      <c r="C1960" s="37"/>
      <c r="D1960" s="37"/>
      <c r="E1960" s="37"/>
      <c r="F1960" s="37"/>
      <c r="G1960" s="37"/>
      <c r="H1960" s="37"/>
      <c r="I1960" s="37"/>
      <c r="J1960" s="37"/>
      <c r="K1960" s="629"/>
      <c r="L1960" s="37"/>
      <c r="M1960" s="37"/>
      <c r="N1960" s="37"/>
      <c r="O1960" s="37"/>
      <c r="P1960" s="37"/>
      <c r="Q1960" s="37"/>
      <c r="R1960" s="37"/>
      <c r="S1960" s="37"/>
      <c r="T1960" s="37"/>
      <c r="U1960" s="37"/>
      <c r="V1960" s="37"/>
      <c r="W1960" s="37"/>
      <c r="X1960" s="37"/>
      <c r="Y1960" s="37"/>
      <c r="Z1960" s="37"/>
      <c r="AA1960" s="37"/>
      <c r="AB1960" s="37"/>
      <c r="AC1960" s="37"/>
      <c r="AD1960" s="37"/>
      <c r="AE1960" s="37"/>
      <c r="AF1960" s="37"/>
      <c r="AG1960" s="37"/>
      <c r="AH1960" s="37"/>
    </row>
    <row r="1961" spans="1:34">
      <c r="A1961" s="37"/>
      <c r="B1961" s="37"/>
      <c r="C1961" s="37"/>
      <c r="D1961" s="37"/>
      <c r="E1961" s="37"/>
      <c r="F1961" s="37"/>
      <c r="G1961" s="37"/>
      <c r="H1961" s="37"/>
      <c r="I1961" s="37"/>
      <c r="J1961" s="37"/>
      <c r="K1961" s="629"/>
      <c r="L1961" s="37"/>
      <c r="M1961" s="37"/>
      <c r="N1961" s="37"/>
      <c r="O1961" s="37"/>
      <c r="P1961" s="37"/>
      <c r="Q1961" s="37"/>
      <c r="R1961" s="37"/>
      <c r="S1961" s="37"/>
      <c r="T1961" s="37"/>
      <c r="U1961" s="37"/>
      <c r="V1961" s="37"/>
      <c r="W1961" s="37"/>
      <c r="X1961" s="37"/>
      <c r="Y1961" s="37"/>
      <c r="Z1961" s="37"/>
      <c r="AA1961" s="37"/>
      <c r="AB1961" s="37"/>
      <c r="AC1961" s="37"/>
      <c r="AD1961" s="37"/>
      <c r="AE1961" s="37"/>
      <c r="AF1961" s="37"/>
      <c r="AG1961" s="37"/>
      <c r="AH1961" s="37"/>
    </row>
    <row r="1962" spans="1:34">
      <c r="A1962" s="37"/>
      <c r="B1962" s="37"/>
      <c r="C1962" s="37"/>
      <c r="D1962" s="37"/>
      <c r="E1962" s="37"/>
      <c r="F1962" s="37"/>
      <c r="G1962" s="37"/>
      <c r="H1962" s="37"/>
      <c r="I1962" s="37"/>
      <c r="J1962" s="37"/>
      <c r="K1962" s="629"/>
      <c r="L1962" s="37"/>
      <c r="M1962" s="37"/>
      <c r="N1962" s="37"/>
      <c r="O1962" s="37"/>
      <c r="P1962" s="37"/>
      <c r="Q1962" s="37"/>
      <c r="R1962" s="37"/>
      <c r="S1962" s="37"/>
      <c r="T1962" s="37"/>
      <c r="U1962" s="37"/>
      <c r="V1962" s="37"/>
      <c r="W1962" s="37"/>
      <c r="X1962" s="37"/>
      <c r="Y1962" s="37"/>
      <c r="Z1962" s="37"/>
      <c r="AA1962" s="37"/>
      <c r="AB1962" s="37"/>
      <c r="AC1962" s="37"/>
      <c r="AD1962" s="37"/>
      <c r="AE1962" s="37"/>
      <c r="AF1962" s="37"/>
      <c r="AG1962" s="37"/>
      <c r="AH1962" s="37"/>
    </row>
    <row r="1963" spans="1:34">
      <c r="A1963" s="37"/>
      <c r="B1963" s="37"/>
      <c r="C1963" s="37"/>
      <c r="D1963" s="37"/>
      <c r="E1963" s="37"/>
      <c r="F1963" s="37"/>
      <c r="G1963" s="37"/>
      <c r="H1963" s="37"/>
      <c r="I1963" s="37"/>
      <c r="J1963" s="37"/>
      <c r="K1963" s="629"/>
      <c r="L1963" s="37"/>
      <c r="M1963" s="37"/>
      <c r="N1963" s="37"/>
      <c r="O1963" s="37"/>
      <c r="P1963" s="37"/>
      <c r="Q1963" s="37"/>
      <c r="R1963" s="37"/>
      <c r="S1963" s="37"/>
      <c r="T1963" s="37"/>
      <c r="U1963" s="37"/>
      <c r="V1963" s="37"/>
      <c r="W1963" s="37"/>
      <c r="X1963" s="37"/>
      <c r="Y1963" s="37"/>
      <c r="Z1963" s="37"/>
      <c r="AA1963" s="37"/>
      <c r="AB1963" s="37"/>
      <c r="AC1963" s="37"/>
      <c r="AD1963" s="37"/>
      <c r="AE1963" s="37"/>
      <c r="AF1963" s="37"/>
      <c r="AG1963" s="37"/>
      <c r="AH1963" s="37"/>
    </row>
    <row r="1964" spans="1:34">
      <c r="A1964" s="37"/>
      <c r="B1964" s="37"/>
      <c r="C1964" s="37"/>
      <c r="D1964" s="37"/>
      <c r="E1964" s="37"/>
      <c r="F1964" s="37"/>
      <c r="G1964" s="37"/>
      <c r="H1964" s="37"/>
      <c r="I1964" s="37"/>
      <c r="J1964" s="37"/>
      <c r="K1964" s="629"/>
      <c r="L1964" s="37"/>
      <c r="M1964" s="37"/>
      <c r="N1964" s="37"/>
      <c r="O1964" s="37"/>
      <c r="P1964" s="37"/>
      <c r="Q1964" s="37"/>
      <c r="R1964" s="37"/>
      <c r="S1964" s="37"/>
      <c r="T1964" s="37"/>
      <c r="U1964" s="37"/>
      <c r="V1964" s="37"/>
      <c r="W1964" s="37"/>
      <c r="X1964" s="37"/>
      <c r="Y1964" s="37"/>
      <c r="Z1964" s="37"/>
      <c r="AA1964" s="37"/>
      <c r="AB1964" s="37"/>
      <c r="AC1964" s="37"/>
      <c r="AD1964" s="37"/>
      <c r="AE1964" s="37"/>
      <c r="AF1964" s="37"/>
      <c r="AG1964" s="37"/>
      <c r="AH1964" s="37"/>
    </row>
    <row r="1965" spans="1:34">
      <c r="A1965" s="37"/>
      <c r="B1965" s="37"/>
      <c r="C1965" s="37"/>
      <c r="D1965" s="37"/>
      <c r="E1965" s="37"/>
      <c r="F1965" s="37"/>
      <c r="G1965" s="37"/>
      <c r="H1965" s="37"/>
      <c r="I1965" s="37"/>
      <c r="J1965" s="37"/>
      <c r="K1965" s="629"/>
      <c r="L1965" s="37"/>
      <c r="M1965" s="37"/>
      <c r="N1965" s="37"/>
      <c r="O1965" s="37"/>
      <c r="P1965" s="37"/>
      <c r="Q1965" s="37"/>
      <c r="R1965" s="37"/>
      <c r="S1965" s="37"/>
      <c r="T1965" s="37"/>
      <c r="U1965" s="37"/>
      <c r="V1965" s="37"/>
      <c r="W1965" s="37"/>
      <c r="X1965" s="37"/>
      <c r="Y1965" s="37"/>
      <c r="Z1965" s="37"/>
      <c r="AA1965" s="37"/>
      <c r="AB1965" s="37"/>
      <c r="AC1965" s="37"/>
      <c r="AD1965" s="37"/>
      <c r="AE1965" s="37"/>
      <c r="AF1965" s="37"/>
      <c r="AG1965" s="37"/>
      <c r="AH1965" s="37"/>
    </row>
    <row r="1966" spans="1:34">
      <c r="A1966" s="37"/>
      <c r="B1966" s="37"/>
      <c r="C1966" s="37"/>
      <c r="D1966" s="37"/>
      <c r="E1966" s="37"/>
      <c r="F1966" s="37"/>
      <c r="G1966" s="37"/>
      <c r="H1966" s="37"/>
      <c r="I1966" s="37"/>
      <c r="J1966" s="37"/>
      <c r="K1966" s="629"/>
      <c r="L1966" s="37"/>
      <c r="M1966" s="37"/>
      <c r="N1966" s="37"/>
      <c r="O1966" s="37"/>
      <c r="P1966" s="37"/>
      <c r="Q1966" s="37"/>
      <c r="R1966" s="37"/>
      <c r="S1966" s="37"/>
      <c r="T1966" s="37"/>
      <c r="U1966" s="37"/>
      <c r="V1966" s="37"/>
      <c r="W1966" s="37"/>
      <c r="X1966" s="37"/>
      <c r="Y1966" s="37"/>
      <c r="Z1966" s="37"/>
      <c r="AA1966" s="37"/>
      <c r="AB1966" s="37"/>
      <c r="AC1966" s="37"/>
      <c r="AD1966" s="37"/>
      <c r="AE1966" s="37"/>
      <c r="AF1966" s="37"/>
      <c r="AG1966" s="37"/>
      <c r="AH1966" s="37"/>
    </row>
    <row r="1967" spans="1:34">
      <c r="A1967" s="37"/>
      <c r="B1967" s="37"/>
      <c r="C1967" s="37"/>
      <c r="D1967" s="37"/>
      <c r="E1967" s="37"/>
      <c r="F1967" s="37"/>
      <c r="G1967" s="37"/>
      <c r="H1967" s="37"/>
      <c r="I1967" s="37"/>
      <c r="J1967" s="37"/>
      <c r="K1967" s="629"/>
      <c r="L1967" s="37"/>
      <c r="M1967" s="37"/>
      <c r="N1967" s="37"/>
      <c r="O1967" s="37"/>
      <c r="P1967" s="37"/>
      <c r="Q1967" s="37"/>
      <c r="R1967" s="37"/>
      <c r="S1967" s="37"/>
      <c r="T1967" s="37"/>
      <c r="U1967" s="37"/>
      <c r="V1967" s="37"/>
      <c r="W1967" s="37"/>
      <c r="X1967" s="37"/>
      <c r="Y1967" s="37"/>
      <c r="Z1967" s="37"/>
      <c r="AA1967" s="37"/>
      <c r="AB1967" s="37"/>
      <c r="AC1967" s="37"/>
      <c r="AD1967" s="37"/>
      <c r="AE1967" s="37"/>
      <c r="AF1967" s="37"/>
      <c r="AG1967" s="37"/>
      <c r="AH1967" s="37"/>
    </row>
    <row r="1968" spans="1:34">
      <c r="A1968" s="37"/>
      <c r="B1968" s="37"/>
      <c r="C1968" s="37"/>
      <c r="D1968" s="37"/>
      <c r="E1968" s="37"/>
      <c r="F1968" s="37"/>
      <c r="G1968" s="37"/>
      <c r="H1968" s="37"/>
      <c r="I1968" s="37"/>
      <c r="J1968" s="37"/>
      <c r="K1968" s="629"/>
      <c r="L1968" s="37"/>
      <c r="M1968" s="37"/>
      <c r="N1968" s="37"/>
      <c r="O1968" s="37"/>
      <c r="P1968" s="37"/>
      <c r="Q1968" s="37"/>
      <c r="R1968" s="37"/>
      <c r="S1968" s="37"/>
      <c r="T1968" s="37"/>
      <c r="U1968" s="37"/>
      <c r="V1968" s="37"/>
      <c r="W1968" s="37"/>
      <c r="X1968" s="37"/>
      <c r="Y1968" s="37"/>
      <c r="Z1968" s="37"/>
      <c r="AA1968" s="37"/>
      <c r="AB1968" s="37"/>
      <c r="AC1968" s="37"/>
      <c r="AD1968" s="37"/>
      <c r="AE1968" s="37"/>
      <c r="AF1968" s="37"/>
      <c r="AG1968" s="37"/>
      <c r="AH1968" s="37"/>
    </row>
    <row r="1969" spans="1:34">
      <c r="A1969" s="37"/>
      <c r="B1969" s="37"/>
      <c r="C1969" s="37"/>
      <c r="D1969" s="37"/>
      <c r="E1969" s="37"/>
      <c r="F1969" s="37"/>
      <c r="G1969" s="37"/>
      <c r="H1969" s="37"/>
      <c r="I1969" s="37"/>
      <c r="J1969" s="37"/>
      <c r="K1969" s="629"/>
      <c r="L1969" s="37"/>
      <c r="M1969" s="37"/>
      <c r="N1969" s="37"/>
      <c r="O1969" s="37"/>
      <c r="P1969" s="37"/>
      <c r="Q1969" s="37"/>
      <c r="R1969" s="37"/>
      <c r="S1969" s="37"/>
      <c r="T1969" s="37"/>
      <c r="U1969" s="37"/>
      <c r="V1969" s="37"/>
      <c r="W1969" s="37"/>
      <c r="X1969" s="37"/>
      <c r="Y1969" s="37"/>
      <c r="Z1969" s="37"/>
      <c r="AA1969" s="37"/>
      <c r="AB1969" s="37"/>
      <c r="AC1969" s="37"/>
      <c r="AD1969" s="37"/>
      <c r="AE1969" s="37"/>
      <c r="AF1969" s="37"/>
      <c r="AG1969" s="37"/>
      <c r="AH1969" s="37"/>
    </row>
    <row r="1970" spans="1:34">
      <c r="A1970" s="37"/>
      <c r="B1970" s="37"/>
      <c r="C1970" s="37"/>
      <c r="D1970" s="37"/>
      <c r="E1970" s="37"/>
      <c r="F1970" s="37"/>
      <c r="G1970" s="37"/>
      <c r="H1970" s="37"/>
      <c r="I1970" s="37"/>
      <c r="J1970" s="37"/>
      <c r="K1970" s="629"/>
      <c r="L1970" s="37"/>
      <c r="M1970" s="37"/>
      <c r="N1970" s="37"/>
      <c r="O1970" s="37"/>
      <c r="P1970" s="37"/>
      <c r="Q1970" s="37"/>
      <c r="R1970" s="37"/>
      <c r="S1970" s="37"/>
      <c r="T1970" s="37"/>
      <c r="U1970" s="37"/>
      <c r="V1970" s="37"/>
      <c r="W1970" s="37"/>
      <c r="X1970" s="37"/>
      <c r="Y1970" s="37"/>
      <c r="Z1970" s="37"/>
      <c r="AA1970" s="37"/>
      <c r="AB1970" s="37"/>
      <c r="AC1970" s="37"/>
      <c r="AD1970" s="37"/>
      <c r="AE1970" s="37"/>
      <c r="AF1970" s="37"/>
      <c r="AG1970" s="37"/>
      <c r="AH1970" s="37"/>
    </row>
    <row r="1971" spans="1:34">
      <c r="A1971" s="37"/>
      <c r="B1971" s="37"/>
      <c r="C1971" s="37"/>
      <c r="D1971" s="37"/>
      <c r="E1971" s="37"/>
      <c r="F1971" s="37"/>
      <c r="G1971" s="37"/>
      <c r="H1971" s="37"/>
      <c r="I1971" s="37"/>
      <c r="J1971" s="37"/>
      <c r="K1971" s="629"/>
      <c r="L1971" s="37"/>
      <c r="M1971" s="37"/>
      <c r="N1971" s="37"/>
      <c r="O1971" s="37"/>
      <c r="P1971" s="37"/>
      <c r="Q1971" s="37"/>
      <c r="R1971" s="37"/>
      <c r="S1971" s="37"/>
      <c r="T1971" s="37"/>
      <c r="U1971" s="37"/>
      <c r="V1971" s="37"/>
      <c r="W1971" s="37"/>
      <c r="X1971" s="37"/>
      <c r="Y1971" s="37"/>
      <c r="Z1971" s="37"/>
      <c r="AA1971" s="37"/>
      <c r="AB1971" s="37"/>
      <c r="AC1971" s="37"/>
      <c r="AD1971" s="37"/>
      <c r="AE1971" s="37"/>
      <c r="AF1971" s="37"/>
      <c r="AG1971" s="37"/>
      <c r="AH1971" s="37"/>
    </row>
    <row r="1972" spans="1:34">
      <c r="A1972" s="37"/>
      <c r="B1972" s="37"/>
      <c r="C1972" s="37"/>
      <c r="D1972" s="37"/>
      <c r="E1972" s="37"/>
      <c r="F1972" s="37"/>
      <c r="G1972" s="37"/>
      <c r="H1972" s="37"/>
      <c r="I1972" s="37"/>
      <c r="J1972" s="37"/>
      <c r="K1972" s="629"/>
      <c r="L1972" s="37"/>
      <c r="M1972" s="37"/>
      <c r="N1972" s="37"/>
      <c r="O1972" s="37"/>
      <c r="P1972" s="37"/>
      <c r="Q1972" s="37"/>
      <c r="R1972" s="37"/>
      <c r="S1972" s="37"/>
      <c r="T1972" s="37"/>
      <c r="U1972" s="37"/>
      <c r="V1972" s="37"/>
      <c r="W1972" s="37"/>
      <c r="X1972" s="37"/>
      <c r="Y1972" s="37"/>
      <c r="Z1972" s="37"/>
      <c r="AA1972" s="37"/>
      <c r="AB1972" s="37"/>
      <c r="AC1972" s="37"/>
      <c r="AD1972" s="37"/>
      <c r="AE1972" s="37"/>
      <c r="AF1972" s="37"/>
      <c r="AG1972" s="37"/>
      <c r="AH1972" s="37"/>
    </row>
    <row r="1973" spans="1:34">
      <c r="A1973" s="37"/>
      <c r="B1973" s="37"/>
      <c r="C1973" s="37"/>
      <c r="D1973" s="37"/>
      <c r="E1973" s="37"/>
      <c r="F1973" s="37"/>
      <c r="G1973" s="37"/>
      <c r="H1973" s="37"/>
      <c r="I1973" s="37"/>
      <c r="J1973" s="37"/>
      <c r="K1973" s="629"/>
      <c r="L1973" s="37"/>
      <c r="M1973" s="37"/>
      <c r="N1973" s="37"/>
      <c r="O1973" s="37"/>
      <c r="P1973" s="37"/>
      <c r="Q1973" s="37"/>
      <c r="R1973" s="37"/>
      <c r="S1973" s="37"/>
      <c r="T1973" s="37"/>
      <c r="U1973" s="37"/>
      <c r="V1973" s="37"/>
      <c r="W1973" s="37"/>
      <c r="X1973" s="37"/>
      <c r="Y1973" s="37"/>
      <c r="Z1973" s="37"/>
      <c r="AA1973" s="37"/>
      <c r="AB1973" s="37"/>
      <c r="AC1973" s="37"/>
      <c r="AD1973" s="37"/>
      <c r="AE1973" s="37"/>
      <c r="AF1973" s="37"/>
      <c r="AG1973" s="37"/>
      <c r="AH1973" s="37"/>
    </row>
    <row r="1974" spans="1:34">
      <c r="A1974" s="37"/>
      <c r="B1974" s="37"/>
      <c r="C1974" s="37"/>
      <c r="D1974" s="37"/>
      <c r="E1974" s="37"/>
      <c r="F1974" s="37"/>
      <c r="G1974" s="37"/>
      <c r="H1974" s="37"/>
      <c r="I1974" s="37"/>
      <c r="J1974" s="37"/>
      <c r="K1974" s="629"/>
      <c r="L1974" s="37"/>
      <c r="M1974" s="37"/>
      <c r="N1974" s="37"/>
      <c r="O1974" s="37"/>
      <c r="P1974" s="37"/>
      <c r="Q1974" s="37"/>
      <c r="R1974" s="37"/>
      <c r="S1974" s="37"/>
      <c r="T1974" s="37"/>
      <c r="U1974" s="37"/>
      <c r="V1974" s="37"/>
      <c r="W1974" s="37"/>
      <c r="X1974" s="37"/>
      <c r="Y1974" s="37"/>
      <c r="Z1974" s="37"/>
      <c r="AA1974" s="37"/>
      <c r="AB1974" s="37"/>
      <c r="AC1974" s="37"/>
      <c r="AD1974" s="37"/>
      <c r="AE1974" s="37"/>
      <c r="AF1974" s="37"/>
      <c r="AG1974" s="37"/>
      <c r="AH1974" s="37"/>
    </row>
    <row r="1975" spans="1:34">
      <c r="A1975" s="37"/>
      <c r="B1975" s="37"/>
      <c r="C1975" s="37"/>
      <c r="D1975" s="37"/>
      <c r="E1975" s="37"/>
      <c r="F1975" s="37"/>
      <c r="G1975" s="37"/>
      <c r="H1975" s="37"/>
      <c r="I1975" s="37"/>
      <c r="J1975" s="37"/>
      <c r="K1975" s="629"/>
      <c r="L1975" s="37"/>
      <c r="M1975" s="37"/>
      <c r="N1975" s="37"/>
      <c r="O1975" s="37"/>
      <c r="P1975" s="37"/>
      <c r="Q1975" s="37"/>
      <c r="R1975" s="37"/>
      <c r="S1975" s="37"/>
      <c r="T1975" s="37"/>
      <c r="U1975" s="37"/>
      <c r="V1975" s="37"/>
      <c r="W1975" s="37"/>
      <c r="X1975" s="37"/>
      <c r="Y1975" s="37"/>
      <c r="Z1975" s="37"/>
      <c r="AA1975" s="37"/>
      <c r="AB1975" s="37"/>
      <c r="AC1975" s="37"/>
      <c r="AD1975" s="37"/>
      <c r="AE1975" s="37"/>
      <c r="AF1975" s="37"/>
      <c r="AG1975" s="37"/>
      <c r="AH1975" s="37"/>
    </row>
    <row r="1976" spans="1:34">
      <c r="A1976" s="37"/>
      <c r="B1976" s="37"/>
      <c r="C1976" s="37"/>
      <c r="D1976" s="37"/>
      <c r="E1976" s="37"/>
      <c r="F1976" s="37"/>
      <c r="G1976" s="37"/>
      <c r="H1976" s="37"/>
      <c r="I1976" s="37"/>
      <c r="J1976" s="37"/>
      <c r="K1976" s="629"/>
      <c r="L1976" s="37"/>
      <c r="M1976" s="37"/>
      <c r="N1976" s="37"/>
      <c r="O1976" s="37"/>
      <c r="P1976" s="37"/>
      <c r="Q1976" s="37"/>
      <c r="R1976" s="37"/>
      <c r="S1976" s="37"/>
      <c r="T1976" s="37"/>
      <c r="U1976" s="37"/>
      <c r="V1976" s="37"/>
      <c r="W1976" s="37"/>
      <c r="X1976" s="37"/>
      <c r="Y1976" s="37"/>
      <c r="Z1976" s="37"/>
      <c r="AA1976" s="37"/>
      <c r="AB1976" s="37"/>
      <c r="AC1976" s="37"/>
      <c r="AD1976" s="37"/>
      <c r="AE1976" s="37"/>
      <c r="AF1976" s="37"/>
      <c r="AG1976" s="37"/>
      <c r="AH1976" s="37"/>
    </row>
    <row r="1977" spans="1:34">
      <c r="A1977" s="37"/>
      <c r="B1977" s="37"/>
      <c r="C1977" s="37"/>
      <c r="D1977" s="37"/>
      <c r="E1977" s="37"/>
      <c r="F1977" s="37"/>
      <c r="G1977" s="37"/>
      <c r="H1977" s="37"/>
      <c r="I1977" s="37"/>
      <c r="J1977" s="37"/>
      <c r="K1977" s="629"/>
      <c r="L1977" s="37"/>
      <c r="M1977" s="37"/>
      <c r="N1977" s="37"/>
      <c r="O1977" s="37"/>
      <c r="P1977" s="37"/>
      <c r="Q1977" s="37"/>
      <c r="R1977" s="37"/>
      <c r="S1977" s="37"/>
      <c r="T1977" s="37"/>
      <c r="U1977" s="37"/>
      <c r="V1977" s="37"/>
      <c r="W1977" s="37"/>
      <c r="X1977" s="37"/>
      <c r="Y1977" s="37"/>
      <c r="Z1977" s="37"/>
      <c r="AA1977" s="37"/>
      <c r="AB1977" s="37"/>
      <c r="AC1977" s="37"/>
      <c r="AD1977" s="37"/>
      <c r="AE1977" s="37"/>
      <c r="AF1977" s="37"/>
      <c r="AG1977" s="37"/>
      <c r="AH1977" s="37"/>
    </row>
    <row r="1978" spans="1:34">
      <c r="A1978" s="37"/>
      <c r="B1978" s="37"/>
      <c r="C1978" s="37"/>
      <c r="D1978" s="37"/>
      <c r="E1978" s="37"/>
      <c r="F1978" s="37"/>
      <c r="G1978" s="37"/>
      <c r="H1978" s="37"/>
      <c r="I1978" s="37"/>
      <c r="J1978" s="37"/>
      <c r="K1978" s="629"/>
      <c r="L1978" s="37"/>
      <c r="M1978" s="37"/>
      <c r="N1978" s="37"/>
      <c r="O1978" s="37"/>
      <c r="P1978" s="37"/>
      <c r="Q1978" s="37"/>
      <c r="R1978" s="37"/>
      <c r="S1978" s="37"/>
      <c r="T1978" s="37"/>
      <c r="U1978" s="37"/>
      <c r="V1978" s="37"/>
      <c r="W1978" s="37"/>
      <c r="X1978" s="37"/>
      <c r="Y1978" s="37"/>
      <c r="Z1978" s="37"/>
      <c r="AA1978" s="37"/>
      <c r="AB1978" s="37"/>
      <c r="AC1978" s="37"/>
      <c r="AD1978" s="37"/>
      <c r="AE1978" s="37"/>
      <c r="AF1978" s="37"/>
      <c r="AG1978" s="37"/>
      <c r="AH1978" s="37"/>
    </row>
    <row r="1979" spans="1:34">
      <c r="A1979" s="37"/>
      <c r="B1979" s="37"/>
      <c r="C1979" s="37"/>
      <c r="D1979" s="37"/>
      <c r="E1979" s="37"/>
      <c r="F1979" s="37"/>
      <c r="G1979" s="37"/>
      <c r="H1979" s="37"/>
      <c r="I1979" s="37"/>
      <c r="J1979" s="37"/>
      <c r="K1979" s="629"/>
      <c r="L1979" s="37"/>
      <c r="M1979" s="37"/>
      <c r="N1979" s="37"/>
      <c r="O1979" s="37"/>
      <c r="P1979" s="37"/>
      <c r="Q1979" s="37"/>
      <c r="R1979" s="37"/>
      <c r="S1979" s="37"/>
      <c r="T1979" s="37"/>
      <c r="U1979" s="37"/>
      <c r="V1979" s="37"/>
      <c r="W1979" s="37"/>
      <c r="X1979" s="37"/>
      <c r="Y1979" s="37"/>
      <c r="Z1979" s="37"/>
      <c r="AA1979" s="37"/>
      <c r="AB1979" s="37"/>
      <c r="AC1979" s="37"/>
      <c r="AD1979" s="37"/>
      <c r="AE1979" s="37"/>
      <c r="AF1979" s="37"/>
      <c r="AG1979" s="37"/>
      <c r="AH1979" s="37"/>
    </row>
    <row r="1980" spans="1:34">
      <c r="A1980" s="37"/>
      <c r="B1980" s="37"/>
      <c r="C1980" s="37"/>
      <c r="D1980" s="37"/>
      <c r="E1980" s="37"/>
      <c r="F1980" s="37"/>
      <c r="G1980" s="37"/>
      <c r="H1980" s="37"/>
      <c r="I1980" s="37"/>
      <c r="J1980" s="37"/>
      <c r="K1980" s="629"/>
      <c r="L1980" s="37"/>
      <c r="M1980" s="37"/>
      <c r="N1980" s="37"/>
      <c r="O1980" s="37"/>
      <c r="P1980" s="37"/>
      <c r="Q1980" s="37"/>
      <c r="R1980" s="37"/>
      <c r="S1980" s="37"/>
      <c r="T1980" s="37"/>
      <c r="U1980" s="37"/>
      <c r="V1980" s="37"/>
      <c r="W1980" s="37"/>
      <c r="X1980" s="37"/>
      <c r="Y1980" s="37"/>
      <c r="Z1980" s="37"/>
      <c r="AA1980" s="37"/>
      <c r="AB1980" s="37"/>
      <c r="AC1980" s="37"/>
      <c r="AD1980" s="37"/>
      <c r="AE1980" s="37"/>
      <c r="AF1980" s="37"/>
      <c r="AG1980" s="37"/>
      <c r="AH1980" s="37"/>
    </row>
    <row r="1981" spans="1:34">
      <c r="A1981" s="37"/>
      <c r="B1981" s="37"/>
      <c r="C1981" s="37"/>
      <c r="D1981" s="37"/>
      <c r="E1981" s="37"/>
      <c r="F1981" s="37"/>
      <c r="G1981" s="37"/>
      <c r="H1981" s="37"/>
      <c r="I1981" s="37"/>
      <c r="J1981" s="37"/>
      <c r="K1981" s="629"/>
      <c r="L1981" s="37"/>
      <c r="M1981" s="37"/>
      <c r="N1981" s="37"/>
      <c r="O1981" s="37"/>
      <c r="P1981" s="37"/>
      <c r="Q1981" s="37"/>
      <c r="R1981" s="37"/>
      <c r="S1981" s="37"/>
      <c r="T1981" s="37"/>
      <c r="U1981" s="37"/>
      <c r="V1981" s="37"/>
      <c r="W1981" s="37"/>
      <c r="X1981" s="37"/>
      <c r="Y1981" s="37"/>
      <c r="Z1981" s="37"/>
      <c r="AA1981" s="37"/>
      <c r="AB1981" s="37"/>
      <c r="AC1981" s="37"/>
      <c r="AD1981" s="37"/>
      <c r="AE1981" s="37"/>
      <c r="AF1981" s="37"/>
      <c r="AG1981" s="37"/>
      <c r="AH1981" s="37"/>
    </row>
    <row r="1982" spans="1:34">
      <c r="A1982" s="37"/>
      <c r="B1982" s="37"/>
      <c r="C1982" s="37"/>
      <c r="D1982" s="37"/>
      <c r="E1982" s="37"/>
      <c r="F1982" s="37"/>
      <c r="G1982" s="37"/>
      <c r="H1982" s="37"/>
      <c r="I1982" s="37"/>
      <c r="J1982" s="37"/>
      <c r="K1982" s="629"/>
      <c r="L1982" s="37"/>
      <c r="M1982" s="37"/>
      <c r="N1982" s="37"/>
      <c r="O1982" s="37"/>
      <c r="P1982" s="37"/>
      <c r="Q1982" s="37"/>
      <c r="R1982" s="37"/>
      <c r="S1982" s="37"/>
      <c r="T1982" s="37"/>
      <c r="U1982" s="37"/>
      <c r="V1982" s="37"/>
      <c r="W1982" s="37"/>
      <c r="X1982" s="37"/>
      <c r="Y1982" s="37"/>
      <c r="Z1982" s="37"/>
      <c r="AA1982" s="37"/>
      <c r="AB1982" s="37"/>
      <c r="AC1982" s="37"/>
      <c r="AD1982" s="37"/>
      <c r="AE1982" s="37"/>
      <c r="AF1982" s="37"/>
      <c r="AG1982" s="37"/>
      <c r="AH1982" s="37"/>
    </row>
    <row r="1983" spans="1:34">
      <c r="A1983" s="37"/>
      <c r="B1983" s="37"/>
      <c r="C1983" s="37"/>
      <c r="D1983" s="37"/>
      <c r="E1983" s="37"/>
      <c r="F1983" s="37"/>
      <c r="G1983" s="37"/>
      <c r="H1983" s="37"/>
      <c r="I1983" s="37"/>
      <c r="J1983" s="37"/>
      <c r="K1983" s="629"/>
      <c r="L1983" s="37"/>
      <c r="M1983" s="37"/>
      <c r="N1983" s="37"/>
      <c r="O1983" s="37"/>
      <c r="P1983" s="37"/>
      <c r="Q1983" s="37"/>
      <c r="R1983" s="37"/>
      <c r="S1983" s="37"/>
      <c r="T1983" s="37"/>
      <c r="U1983" s="37"/>
      <c r="V1983" s="37"/>
      <c r="W1983" s="37"/>
      <c r="X1983" s="37"/>
      <c r="Y1983" s="37"/>
      <c r="Z1983" s="37"/>
      <c r="AA1983" s="37"/>
      <c r="AB1983" s="37"/>
      <c r="AC1983" s="37"/>
      <c r="AD1983" s="37"/>
      <c r="AE1983" s="37"/>
      <c r="AF1983" s="37"/>
      <c r="AG1983" s="37"/>
      <c r="AH1983" s="37"/>
    </row>
    <row r="1984" spans="1:34">
      <c r="A1984" s="37"/>
      <c r="B1984" s="37"/>
      <c r="C1984" s="37"/>
      <c r="D1984" s="37"/>
      <c r="E1984" s="37"/>
      <c r="F1984" s="37"/>
      <c r="G1984" s="37"/>
      <c r="H1984" s="37"/>
      <c r="I1984" s="37"/>
      <c r="J1984" s="37"/>
      <c r="K1984" s="629"/>
      <c r="L1984" s="37"/>
      <c r="M1984" s="37"/>
      <c r="N1984" s="37"/>
      <c r="O1984" s="37"/>
      <c r="P1984" s="37"/>
      <c r="Q1984" s="37"/>
      <c r="R1984" s="37"/>
      <c r="S1984" s="37"/>
      <c r="T1984" s="37"/>
      <c r="U1984" s="37"/>
      <c r="V1984" s="37"/>
      <c r="W1984" s="37"/>
      <c r="X1984" s="37"/>
      <c r="Y1984" s="37"/>
      <c r="Z1984" s="37"/>
      <c r="AA1984" s="37"/>
      <c r="AB1984" s="37"/>
      <c r="AC1984" s="37"/>
      <c r="AD1984" s="37"/>
      <c r="AE1984" s="37"/>
      <c r="AF1984" s="37"/>
      <c r="AG1984" s="37"/>
      <c r="AH1984" s="37"/>
    </row>
    <row r="1985" spans="1:34">
      <c r="A1985" s="37"/>
      <c r="B1985" s="37"/>
      <c r="C1985" s="37"/>
      <c r="D1985" s="37"/>
      <c r="E1985" s="37"/>
      <c r="F1985" s="37"/>
      <c r="G1985" s="37"/>
      <c r="H1985" s="37"/>
      <c r="I1985" s="37"/>
      <c r="J1985" s="37"/>
      <c r="K1985" s="629"/>
      <c r="L1985" s="37"/>
      <c r="M1985" s="37"/>
      <c r="N1985" s="37"/>
      <c r="O1985" s="37"/>
      <c r="P1985" s="37"/>
      <c r="Q1985" s="37"/>
      <c r="R1985" s="37"/>
      <c r="S1985" s="37"/>
      <c r="T1985" s="37"/>
      <c r="U1985" s="37"/>
      <c r="V1985" s="37"/>
      <c r="W1985" s="37"/>
      <c r="X1985" s="37"/>
      <c r="Y1985" s="37"/>
      <c r="Z1985" s="37"/>
      <c r="AA1985" s="37"/>
      <c r="AB1985" s="37"/>
      <c r="AC1985" s="37"/>
      <c r="AD1985" s="37"/>
      <c r="AE1985" s="37"/>
      <c r="AF1985" s="37"/>
      <c r="AG1985" s="37"/>
      <c r="AH1985" s="37"/>
    </row>
    <row r="1986" spans="1:34">
      <c r="A1986" s="37"/>
      <c r="B1986" s="37"/>
      <c r="C1986" s="37"/>
      <c r="D1986" s="37"/>
      <c r="E1986" s="37"/>
      <c r="F1986" s="37"/>
      <c r="G1986" s="37"/>
      <c r="H1986" s="37"/>
      <c r="I1986" s="37"/>
      <c r="J1986" s="37"/>
      <c r="K1986" s="629"/>
      <c r="L1986" s="37"/>
      <c r="M1986" s="37"/>
      <c r="N1986" s="37"/>
      <c r="O1986" s="37"/>
      <c r="P1986" s="37"/>
      <c r="Q1986" s="37"/>
      <c r="R1986" s="37"/>
      <c r="S1986" s="37"/>
      <c r="T1986" s="37"/>
      <c r="U1986" s="37"/>
      <c r="V1986" s="37"/>
      <c r="W1986" s="37"/>
      <c r="X1986" s="37"/>
      <c r="Y1986" s="37"/>
      <c r="Z1986" s="37"/>
      <c r="AA1986" s="37"/>
      <c r="AB1986" s="37"/>
      <c r="AC1986" s="37"/>
      <c r="AD1986" s="37"/>
      <c r="AE1986" s="37"/>
      <c r="AF1986" s="37"/>
      <c r="AG1986" s="37"/>
      <c r="AH1986" s="37"/>
    </row>
    <row r="1987" spans="1:34">
      <c r="A1987" s="37"/>
      <c r="B1987" s="37"/>
      <c r="C1987" s="37"/>
      <c r="D1987" s="37"/>
      <c r="E1987" s="37"/>
      <c r="F1987" s="37"/>
      <c r="G1987" s="37"/>
      <c r="H1987" s="37"/>
      <c r="I1987" s="37"/>
      <c r="J1987" s="37"/>
      <c r="K1987" s="629"/>
      <c r="L1987" s="37"/>
      <c r="M1987" s="37"/>
      <c r="N1987" s="37"/>
      <c r="O1987" s="37"/>
      <c r="P1987" s="37"/>
      <c r="Q1987" s="37"/>
      <c r="R1987" s="37"/>
      <c r="S1987" s="37"/>
      <c r="T1987" s="37"/>
      <c r="U1987" s="37"/>
      <c r="V1987" s="37"/>
      <c r="W1987" s="37"/>
      <c r="X1987" s="37"/>
      <c r="Y1987" s="37"/>
      <c r="Z1987" s="37"/>
      <c r="AA1987" s="37"/>
      <c r="AB1987" s="37"/>
      <c r="AC1987" s="37"/>
      <c r="AD1987" s="37"/>
      <c r="AE1987" s="37"/>
      <c r="AF1987" s="37"/>
      <c r="AG1987" s="37"/>
      <c r="AH1987" s="37"/>
    </row>
    <row r="1988" spans="1:34">
      <c r="A1988" s="37"/>
      <c r="B1988" s="37"/>
      <c r="C1988" s="37"/>
      <c r="D1988" s="37"/>
      <c r="E1988" s="37"/>
      <c r="F1988" s="37"/>
      <c r="G1988" s="37"/>
      <c r="H1988" s="37"/>
      <c r="I1988" s="37"/>
      <c r="J1988" s="37"/>
      <c r="K1988" s="629"/>
      <c r="L1988" s="37"/>
      <c r="M1988" s="37"/>
      <c r="N1988" s="37"/>
      <c r="O1988" s="37"/>
      <c r="P1988" s="37"/>
      <c r="Q1988" s="37"/>
      <c r="R1988" s="37"/>
      <c r="S1988" s="37"/>
      <c r="T1988" s="37"/>
      <c r="U1988" s="37"/>
      <c r="V1988" s="37"/>
      <c r="W1988" s="37"/>
      <c r="X1988" s="37"/>
      <c r="Y1988" s="37"/>
      <c r="Z1988" s="37"/>
      <c r="AA1988" s="37"/>
      <c r="AB1988" s="37"/>
      <c r="AC1988" s="37"/>
      <c r="AD1988" s="37"/>
      <c r="AE1988" s="37"/>
      <c r="AF1988" s="37"/>
      <c r="AG1988" s="37"/>
      <c r="AH1988" s="37"/>
    </row>
    <row r="1989" spans="1:34">
      <c r="A1989" s="37"/>
      <c r="B1989" s="37"/>
      <c r="C1989" s="37"/>
      <c r="D1989" s="37"/>
      <c r="E1989" s="37"/>
      <c r="F1989" s="37"/>
      <c r="G1989" s="37"/>
      <c r="H1989" s="37"/>
      <c r="I1989" s="37"/>
      <c r="J1989" s="37"/>
      <c r="K1989" s="629"/>
      <c r="L1989" s="37"/>
      <c r="M1989" s="37"/>
      <c r="N1989" s="37"/>
      <c r="O1989" s="37"/>
      <c r="P1989" s="37"/>
      <c r="Q1989" s="37"/>
      <c r="R1989" s="37"/>
      <c r="S1989" s="37"/>
      <c r="T1989" s="37"/>
      <c r="U1989" s="37"/>
      <c r="V1989" s="37"/>
      <c r="W1989" s="37"/>
      <c r="X1989" s="37"/>
      <c r="Y1989" s="37"/>
      <c r="Z1989" s="37"/>
      <c r="AA1989" s="37"/>
      <c r="AB1989" s="37"/>
      <c r="AC1989" s="37"/>
      <c r="AD1989" s="37"/>
      <c r="AE1989" s="37"/>
      <c r="AF1989" s="37"/>
      <c r="AG1989" s="37"/>
      <c r="AH1989" s="37"/>
    </row>
    <row r="1990" spans="1:34">
      <c r="A1990" s="37"/>
      <c r="B1990" s="37"/>
      <c r="C1990" s="37"/>
      <c r="D1990" s="37"/>
      <c r="E1990" s="37"/>
      <c r="F1990" s="37"/>
      <c r="G1990" s="37"/>
      <c r="H1990" s="37"/>
      <c r="I1990" s="37"/>
      <c r="J1990" s="37"/>
      <c r="K1990" s="629"/>
      <c r="L1990" s="37"/>
      <c r="M1990" s="37"/>
      <c r="N1990" s="37"/>
      <c r="O1990" s="37"/>
      <c r="P1990" s="37"/>
      <c r="Q1990" s="37"/>
      <c r="R1990" s="37"/>
      <c r="S1990" s="37"/>
      <c r="T1990" s="37"/>
      <c r="U1990" s="37"/>
      <c r="V1990" s="37"/>
      <c r="W1990" s="37"/>
      <c r="X1990" s="37"/>
      <c r="Y1990" s="37"/>
      <c r="Z1990" s="37"/>
      <c r="AA1990" s="37"/>
      <c r="AB1990" s="37"/>
      <c r="AC1990" s="37"/>
      <c r="AD1990" s="37"/>
      <c r="AE1990" s="37"/>
      <c r="AF1990" s="37"/>
      <c r="AG1990" s="37"/>
      <c r="AH1990" s="37"/>
    </row>
    <row r="1991" spans="1:34">
      <c r="A1991" s="37"/>
      <c r="B1991" s="37"/>
      <c r="C1991" s="37"/>
      <c r="D1991" s="37"/>
      <c r="E1991" s="37"/>
      <c r="F1991" s="37"/>
      <c r="G1991" s="37"/>
      <c r="H1991" s="37"/>
      <c r="I1991" s="37"/>
      <c r="J1991" s="37"/>
      <c r="K1991" s="629"/>
      <c r="L1991" s="37"/>
      <c r="M1991" s="37"/>
      <c r="N1991" s="37"/>
      <c r="O1991" s="37"/>
      <c r="P1991" s="37"/>
      <c r="Q1991" s="37"/>
      <c r="R1991" s="37"/>
      <c r="S1991" s="37"/>
      <c r="T1991" s="37"/>
      <c r="U1991" s="37"/>
      <c r="V1991" s="37"/>
      <c r="W1991" s="37"/>
      <c r="X1991" s="37"/>
      <c r="Y1991" s="37"/>
      <c r="Z1991" s="37"/>
      <c r="AA1991" s="37"/>
      <c r="AB1991" s="37"/>
      <c r="AC1991" s="37"/>
      <c r="AD1991" s="37"/>
      <c r="AE1991" s="37"/>
      <c r="AF1991" s="37"/>
      <c r="AG1991" s="37"/>
      <c r="AH1991" s="37"/>
    </row>
    <row r="1992" spans="1:34">
      <c r="A1992" s="37"/>
      <c r="B1992" s="37"/>
      <c r="C1992" s="37"/>
      <c r="D1992" s="37"/>
      <c r="E1992" s="37"/>
      <c r="F1992" s="37"/>
      <c r="G1992" s="37"/>
      <c r="H1992" s="37"/>
      <c r="I1992" s="37"/>
      <c r="J1992" s="37"/>
      <c r="K1992" s="629"/>
      <c r="L1992" s="37"/>
      <c r="M1992" s="37"/>
      <c r="N1992" s="37"/>
      <c r="O1992" s="37"/>
      <c r="P1992" s="37"/>
      <c r="Q1992" s="37"/>
      <c r="R1992" s="37"/>
      <c r="S1992" s="37"/>
      <c r="T1992" s="37"/>
      <c r="U1992" s="37"/>
      <c r="V1992" s="37"/>
      <c r="W1992" s="37"/>
      <c r="X1992" s="37"/>
      <c r="Y1992" s="37"/>
      <c r="Z1992" s="37"/>
      <c r="AA1992" s="37"/>
      <c r="AB1992" s="37"/>
      <c r="AC1992" s="37"/>
      <c r="AD1992" s="37"/>
      <c r="AE1992" s="37"/>
      <c r="AF1992" s="37"/>
      <c r="AG1992" s="37"/>
      <c r="AH1992" s="37"/>
    </row>
    <row r="1993" spans="1:34">
      <c r="A1993" s="37"/>
      <c r="B1993" s="37"/>
      <c r="C1993" s="37"/>
      <c r="D1993" s="37"/>
      <c r="E1993" s="37"/>
      <c r="F1993" s="37"/>
      <c r="G1993" s="37"/>
      <c r="H1993" s="37"/>
      <c r="I1993" s="37"/>
      <c r="J1993" s="37"/>
      <c r="K1993" s="629"/>
      <c r="L1993" s="37"/>
      <c r="M1993" s="37"/>
      <c r="N1993" s="37"/>
      <c r="O1993" s="37"/>
      <c r="P1993" s="37"/>
      <c r="Q1993" s="37"/>
      <c r="R1993" s="37"/>
      <c r="S1993" s="37"/>
      <c r="T1993" s="37"/>
      <c r="U1993" s="37"/>
      <c r="V1993" s="37"/>
      <c r="W1993" s="37"/>
      <c r="X1993" s="37"/>
      <c r="Y1993" s="37"/>
      <c r="Z1993" s="37"/>
      <c r="AA1993" s="37"/>
      <c r="AB1993" s="37"/>
      <c r="AC1993" s="37"/>
      <c r="AD1993" s="37"/>
      <c r="AE1993" s="37"/>
      <c r="AF1993" s="37"/>
      <c r="AG1993" s="37"/>
      <c r="AH1993" s="37"/>
    </row>
    <row r="1994" spans="1:34">
      <c r="A1994" s="37"/>
      <c r="B1994" s="37"/>
      <c r="C1994" s="37"/>
      <c r="D1994" s="37"/>
      <c r="E1994" s="37"/>
      <c r="F1994" s="37"/>
      <c r="G1994" s="37"/>
      <c r="H1994" s="37"/>
      <c r="I1994" s="37"/>
      <c r="J1994" s="37"/>
      <c r="K1994" s="629"/>
      <c r="L1994" s="37"/>
      <c r="M1994" s="37"/>
      <c r="N1994" s="37"/>
      <c r="O1994" s="37"/>
      <c r="P1994" s="37"/>
      <c r="Q1994" s="37"/>
      <c r="R1994" s="37"/>
      <c r="S1994" s="37"/>
      <c r="T1994" s="37"/>
      <c r="U1994" s="37"/>
      <c r="V1994" s="37"/>
      <c r="W1994" s="37"/>
      <c r="X1994" s="37"/>
      <c r="Y1994" s="37"/>
      <c r="Z1994" s="37"/>
      <c r="AA1994" s="37"/>
      <c r="AB1994" s="37"/>
      <c r="AC1994" s="37"/>
      <c r="AD1994" s="37"/>
      <c r="AE1994" s="37"/>
      <c r="AF1994" s="37"/>
      <c r="AG1994" s="37"/>
      <c r="AH1994" s="37"/>
    </row>
    <row r="1995" spans="1:34">
      <c r="A1995" s="37"/>
      <c r="B1995" s="37"/>
      <c r="C1995" s="37"/>
      <c r="D1995" s="37"/>
      <c r="E1995" s="37"/>
      <c r="F1995" s="37"/>
      <c r="G1995" s="37"/>
      <c r="H1995" s="37"/>
      <c r="I1995" s="37"/>
      <c r="J1995" s="37"/>
      <c r="K1995" s="629"/>
      <c r="L1995" s="37"/>
      <c r="M1995" s="37"/>
      <c r="N1995" s="37"/>
      <c r="O1995" s="37"/>
      <c r="P1995" s="37"/>
      <c r="Q1995" s="37"/>
      <c r="R1995" s="37"/>
      <c r="S1995" s="37"/>
      <c r="T1995" s="37"/>
      <c r="U1995" s="37"/>
      <c r="V1995" s="37"/>
      <c r="W1995" s="37"/>
      <c r="X1995" s="37"/>
      <c r="Y1995" s="37"/>
      <c r="Z1995" s="37"/>
      <c r="AA1995" s="37"/>
      <c r="AB1995" s="37"/>
      <c r="AC1995" s="37"/>
      <c r="AD1995" s="37"/>
      <c r="AE1995" s="37"/>
      <c r="AF1995" s="37"/>
      <c r="AG1995" s="37"/>
      <c r="AH1995" s="37"/>
    </row>
    <row r="1996" spans="1:34">
      <c r="A1996" s="37"/>
      <c r="B1996" s="37"/>
      <c r="C1996" s="37"/>
      <c r="D1996" s="37"/>
      <c r="E1996" s="37"/>
      <c r="F1996" s="37"/>
      <c r="G1996" s="37"/>
      <c r="H1996" s="37"/>
      <c r="I1996" s="37"/>
      <c r="J1996" s="37"/>
      <c r="K1996" s="629"/>
      <c r="L1996" s="37"/>
      <c r="M1996" s="37"/>
      <c r="N1996" s="37"/>
      <c r="O1996" s="37"/>
      <c r="P1996" s="37"/>
      <c r="Q1996" s="37"/>
      <c r="R1996" s="37"/>
      <c r="S1996" s="37"/>
      <c r="T1996" s="37"/>
      <c r="U1996" s="37"/>
      <c r="V1996" s="37"/>
      <c r="W1996" s="37"/>
      <c r="X1996" s="37"/>
      <c r="Y1996" s="37"/>
      <c r="Z1996" s="37"/>
      <c r="AA1996" s="37"/>
      <c r="AB1996" s="37"/>
      <c r="AC1996" s="37"/>
      <c r="AD1996" s="37"/>
      <c r="AE1996" s="37"/>
      <c r="AF1996" s="37"/>
      <c r="AG1996" s="37"/>
      <c r="AH1996" s="37"/>
    </row>
    <row r="1997" spans="1:34">
      <c r="A1997" s="37"/>
      <c r="B1997" s="37"/>
      <c r="C1997" s="37"/>
      <c r="D1997" s="37"/>
      <c r="E1997" s="37"/>
      <c r="F1997" s="37"/>
      <c r="G1997" s="37"/>
      <c r="H1997" s="37"/>
      <c r="I1997" s="37"/>
      <c r="J1997" s="37"/>
      <c r="K1997" s="629"/>
      <c r="L1997" s="37"/>
      <c r="M1997" s="37"/>
      <c r="N1997" s="37"/>
      <c r="O1997" s="37"/>
      <c r="P1997" s="37"/>
      <c r="Q1997" s="37"/>
      <c r="R1997" s="37"/>
      <c r="S1997" s="37"/>
      <c r="T1997" s="37"/>
      <c r="U1997" s="37"/>
      <c r="V1997" s="37"/>
      <c r="W1997" s="37"/>
      <c r="X1997" s="37"/>
      <c r="Y1997" s="37"/>
      <c r="Z1997" s="37"/>
      <c r="AA1997" s="37"/>
      <c r="AB1997" s="37"/>
      <c r="AC1997" s="37"/>
      <c r="AD1997" s="37"/>
      <c r="AE1997" s="37"/>
      <c r="AF1997" s="37"/>
      <c r="AG1997" s="37"/>
      <c r="AH1997" s="37"/>
    </row>
    <row r="1998" spans="1:34">
      <c r="A1998" s="37"/>
      <c r="B1998" s="37"/>
      <c r="C1998" s="37"/>
      <c r="D1998" s="37"/>
      <c r="E1998" s="37"/>
      <c r="F1998" s="37"/>
      <c r="G1998" s="37"/>
      <c r="H1998" s="37"/>
      <c r="I1998" s="37"/>
      <c r="J1998" s="37"/>
      <c r="K1998" s="629"/>
      <c r="L1998" s="37"/>
      <c r="M1998" s="37"/>
      <c r="N1998" s="37"/>
      <c r="O1998" s="37"/>
      <c r="P1998" s="37"/>
      <c r="Q1998" s="37"/>
      <c r="R1998" s="37"/>
      <c r="S1998" s="37"/>
      <c r="T1998" s="37"/>
      <c r="U1998" s="37"/>
      <c r="V1998" s="37"/>
      <c r="W1998" s="37"/>
      <c r="X1998" s="37"/>
      <c r="Y1998" s="37"/>
      <c r="Z1998" s="37"/>
      <c r="AA1998" s="37"/>
      <c r="AB1998" s="37"/>
      <c r="AC1998" s="37"/>
      <c r="AD1998" s="37"/>
      <c r="AE1998" s="37"/>
      <c r="AF1998" s="37"/>
      <c r="AG1998" s="37"/>
      <c r="AH1998" s="37"/>
    </row>
    <row r="1999" spans="1:34">
      <c r="A1999" s="37"/>
      <c r="B1999" s="37"/>
      <c r="C1999" s="37"/>
      <c r="D1999" s="37"/>
      <c r="E1999" s="37"/>
      <c r="F1999" s="37"/>
      <c r="G1999" s="37"/>
      <c r="H1999" s="37"/>
      <c r="I1999" s="37"/>
      <c r="J1999" s="37"/>
      <c r="K1999" s="629"/>
      <c r="L1999" s="37"/>
      <c r="M1999" s="37"/>
      <c r="N1999" s="37"/>
      <c r="O1999" s="37"/>
      <c r="P1999" s="37"/>
      <c r="Q1999" s="37"/>
      <c r="R1999" s="37"/>
      <c r="S1999" s="37"/>
      <c r="T1999" s="37"/>
      <c r="U1999" s="37"/>
      <c r="V1999" s="37"/>
      <c r="W1999" s="37"/>
      <c r="X1999" s="37"/>
      <c r="Y1999" s="37"/>
      <c r="Z1999" s="37"/>
      <c r="AA1999" s="37"/>
      <c r="AB1999" s="37"/>
      <c r="AC1999" s="37"/>
      <c r="AD1999" s="37"/>
      <c r="AE1999" s="37"/>
      <c r="AF1999" s="37"/>
      <c r="AG1999" s="37"/>
      <c r="AH1999" s="37"/>
    </row>
    <row r="2000" spans="1:34">
      <c r="A2000" s="37"/>
      <c r="B2000" s="37"/>
      <c r="C2000" s="37"/>
      <c r="D2000" s="37"/>
      <c r="E2000" s="37"/>
      <c r="F2000" s="37"/>
      <c r="G2000" s="37"/>
      <c r="H2000" s="37"/>
      <c r="I2000" s="37"/>
      <c r="J2000" s="37"/>
      <c r="K2000" s="629"/>
      <c r="L2000" s="37"/>
      <c r="M2000" s="37"/>
      <c r="N2000" s="37"/>
      <c r="O2000" s="37"/>
      <c r="P2000" s="37"/>
      <c r="Q2000" s="37"/>
      <c r="R2000" s="37"/>
      <c r="S2000" s="37"/>
      <c r="T2000" s="37"/>
      <c r="U2000" s="37"/>
      <c r="V2000" s="37"/>
      <c r="W2000" s="37"/>
      <c r="X2000" s="37"/>
      <c r="Y2000" s="37"/>
      <c r="Z2000" s="37"/>
      <c r="AA2000" s="37"/>
      <c r="AB2000" s="37"/>
      <c r="AC2000" s="37"/>
      <c r="AD2000" s="37"/>
      <c r="AE2000" s="37"/>
      <c r="AF2000" s="37"/>
      <c r="AG2000" s="37"/>
      <c r="AH2000" s="37"/>
    </row>
    <row r="2001" spans="1:34">
      <c r="A2001" s="37"/>
      <c r="B2001" s="37"/>
      <c r="C2001" s="37"/>
      <c r="D2001" s="37"/>
      <c r="E2001" s="37"/>
      <c r="F2001" s="37"/>
      <c r="G2001" s="37"/>
      <c r="H2001" s="37"/>
      <c r="I2001" s="37"/>
      <c r="J2001" s="37"/>
      <c r="K2001" s="629"/>
      <c r="L2001" s="37"/>
      <c r="M2001" s="37"/>
      <c r="N2001" s="37"/>
      <c r="O2001" s="37"/>
      <c r="P2001" s="37"/>
      <c r="Q2001" s="37"/>
      <c r="R2001" s="37"/>
      <c r="S2001" s="37"/>
      <c r="T2001" s="37"/>
      <c r="U2001" s="37"/>
      <c r="V2001" s="37"/>
      <c r="W2001" s="37"/>
      <c r="X2001" s="37"/>
      <c r="Y2001" s="37"/>
      <c r="Z2001" s="37"/>
      <c r="AA2001" s="37"/>
      <c r="AB2001" s="37"/>
      <c r="AC2001" s="37"/>
      <c r="AD2001" s="37"/>
      <c r="AE2001" s="37"/>
      <c r="AF2001" s="37"/>
      <c r="AG2001" s="37"/>
      <c r="AH2001" s="37"/>
    </row>
    <row r="2002" spans="1:34">
      <c r="A2002" s="37"/>
      <c r="B2002" s="37"/>
      <c r="C2002" s="37"/>
      <c r="D2002" s="37"/>
      <c r="E2002" s="37"/>
      <c r="F2002" s="37"/>
      <c r="G2002" s="37"/>
      <c r="H2002" s="37"/>
      <c r="I2002" s="37"/>
      <c r="J2002" s="37"/>
      <c r="K2002" s="629"/>
      <c r="L2002" s="37"/>
      <c r="M2002" s="37"/>
      <c r="N2002" s="37"/>
      <c r="O2002" s="37"/>
      <c r="P2002" s="37"/>
      <c r="Q2002" s="37"/>
      <c r="R2002" s="37"/>
      <c r="S2002" s="37"/>
      <c r="T2002" s="37"/>
      <c r="U2002" s="37"/>
      <c r="V2002" s="37"/>
      <c r="W2002" s="37"/>
      <c r="X2002" s="37"/>
      <c r="Y2002" s="37"/>
      <c r="Z2002" s="37"/>
      <c r="AA2002" s="37"/>
      <c r="AB2002" s="37"/>
      <c r="AC2002" s="37"/>
      <c r="AD2002" s="37"/>
      <c r="AE2002" s="37"/>
      <c r="AF2002" s="37"/>
      <c r="AG2002" s="37"/>
      <c r="AH2002" s="37"/>
    </row>
    <row r="2003" spans="1:34">
      <c r="A2003" s="37"/>
      <c r="B2003" s="37"/>
      <c r="C2003" s="37"/>
      <c r="D2003" s="37"/>
      <c r="E2003" s="37"/>
      <c r="F2003" s="37"/>
      <c r="G2003" s="37"/>
      <c r="H2003" s="37"/>
      <c r="I2003" s="37"/>
      <c r="J2003" s="37"/>
      <c r="K2003" s="629"/>
      <c r="L2003" s="37"/>
      <c r="M2003" s="37"/>
      <c r="N2003" s="37"/>
      <c r="O2003" s="37"/>
      <c r="P2003" s="37"/>
      <c r="Q2003" s="37"/>
      <c r="R2003" s="37"/>
      <c r="S2003" s="37"/>
      <c r="T2003" s="37"/>
      <c r="U2003" s="37"/>
      <c r="V2003" s="37"/>
      <c r="W2003" s="37"/>
      <c r="X2003" s="37"/>
      <c r="Y2003" s="37"/>
      <c r="Z2003" s="37"/>
      <c r="AA2003" s="37"/>
      <c r="AB2003" s="37"/>
      <c r="AC2003" s="37"/>
      <c r="AD2003" s="37"/>
      <c r="AE2003" s="37"/>
      <c r="AF2003" s="37"/>
      <c r="AG2003" s="37"/>
      <c r="AH2003" s="37"/>
    </row>
    <row r="2004" spans="1:34">
      <c r="A2004" s="37"/>
      <c r="B2004" s="37"/>
      <c r="C2004" s="37"/>
      <c r="D2004" s="37"/>
      <c r="E2004" s="37"/>
      <c r="F2004" s="37"/>
      <c r="G2004" s="37"/>
      <c r="H2004" s="37"/>
      <c r="I2004" s="37"/>
      <c r="J2004" s="37"/>
      <c r="K2004" s="629"/>
      <c r="L2004" s="37"/>
      <c r="M2004" s="37"/>
      <c r="N2004" s="37"/>
      <c r="O2004" s="37"/>
      <c r="P2004" s="37"/>
      <c r="Q2004" s="37"/>
      <c r="R2004" s="37"/>
      <c r="S2004" s="37"/>
      <c r="T2004" s="37"/>
      <c r="U2004" s="37"/>
      <c r="V2004" s="37"/>
      <c r="W2004" s="37"/>
      <c r="X2004" s="37"/>
      <c r="Y2004" s="37"/>
      <c r="Z2004" s="37"/>
      <c r="AA2004" s="37"/>
      <c r="AB2004" s="37"/>
      <c r="AC2004" s="37"/>
      <c r="AD2004" s="37"/>
      <c r="AE2004" s="37"/>
      <c r="AF2004" s="37"/>
      <c r="AG2004" s="37"/>
      <c r="AH2004" s="37"/>
    </row>
    <row r="2005" spans="1:34">
      <c r="A2005" s="37"/>
      <c r="B2005" s="37"/>
      <c r="C2005" s="37"/>
      <c r="D2005" s="37"/>
      <c r="E2005" s="37"/>
      <c r="F2005" s="37"/>
      <c r="G2005" s="37"/>
      <c r="H2005" s="37"/>
      <c r="I2005" s="37"/>
      <c r="J2005" s="37"/>
      <c r="K2005" s="629"/>
      <c r="L2005" s="37"/>
      <c r="M2005" s="37"/>
      <c r="N2005" s="37"/>
      <c r="O2005" s="37"/>
      <c r="P2005" s="37"/>
      <c r="Q2005" s="37"/>
      <c r="R2005" s="37"/>
      <c r="S2005" s="37"/>
      <c r="T2005" s="37"/>
      <c r="U2005" s="37"/>
      <c r="V2005" s="37"/>
      <c r="W2005" s="37"/>
      <c r="X2005" s="37"/>
      <c r="Y2005" s="37"/>
      <c r="Z2005" s="37"/>
      <c r="AA2005" s="37"/>
      <c r="AB2005" s="37"/>
      <c r="AC2005" s="37"/>
      <c r="AD2005" s="37"/>
      <c r="AE2005" s="37"/>
      <c r="AF2005" s="37"/>
      <c r="AG2005" s="37"/>
      <c r="AH2005" s="37"/>
    </row>
    <row r="2006" spans="1:34">
      <c r="A2006" s="37"/>
      <c r="B2006" s="37"/>
      <c r="C2006" s="37"/>
      <c r="D2006" s="37"/>
      <c r="E2006" s="37"/>
      <c r="F2006" s="37"/>
      <c r="G2006" s="37"/>
      <c r="H2006" s="37"/>
      <c r="I2006" s="37"/>
      <c r="J2006" s="37"/>
      <c r="K2006" s="629"/>
      <c r="L2006" s="37"/>
      <c r="M2006" s="37"/>
      <c r="N2006" s="37"/>
      <c r="O2006" s="37"/>
      <c r="P2006" s="37"/>
      <c r="Q2006" s="37"/>
      <c r="R2006" s="37"/>
      <c r="S2006" s="37"/>
      <c r="T2006" s="37"/>
      <c r="U2006" s="37"/>
      <c r="V2006" s="37"/>
      <c r="W2006" s="37"/>
      <c r="X2006" s="37"/>
      <c r="Y2006" s="37"/>
      <c r="Z2006" s="37"/>
      <c r="AA2006" s="37"/>
      <c r="AB2006" s="37"/>
      <c r="AC2006" s="37"/>
      <c r="AD2006" s="37"/>
      <c r="AE2006" s="37"/>
      <c r="AF2006" s="37"/>
      <c r="AG2006" s="37"/>
      <c r="AH2006" s="37"/>
    </row>
    <row r="2007" spans="1:34">
      <c r="A2007" s="37"/>
      <c r="B2007" s="37"/>
      <c r="C2007" s="37"/>
      <c r="D2007" s="37"/>
      <c r="E2007" s="37"/>
      <c r="F2007" s="37"/>
      <c r="G2007" s="37"/>
      <c r="H2007" s="37"/>
      <c r="I2007" s="37"/>
      <c r="J2007" s="37"/>
      <c r="K2007" s="629"/>
      <c r="L2007" s="37"/>
      <c r="M2007" s="37"/>
      <c r="N2007" s="37"/>
      <c r="O2007" s="37"/>
      <c r="P2007" s="37"/>
      <c r="Q2007" s="37"/>
      <c r="R2007" s="37"/>
      <c r="S2007" s="37"/>
      <c r="T2007" s="37"/>
      <c r="U2007" s="37"/>
      <c r="V2007" s="37"/>
      <c r="W2007" s="37"/>
      <c r="X2007" s="37"/>
      <c r="Y2007" s="37"/>
      <c r="Z2007" s="37"/>
      <c r="AA2007" s="37"/>
      <c r="AB2007" s="37"/>
      <c r="AC2007" s="37"/>
      <c r="AD2007" s="37"/>
      <c r="AE2007" s="37"/>
      <c r="AF2007" s="37"/>
      <c r="AG2007" s="37"/>
      <c r="AH2007" s="37"/>
    </row>
    <row r="2008" spans="1:34">
      <c r="A2008" s="37"/>
      <c r="B2008" s="37"/>
      <c r="C2008" s="37"/>
      <c r="D2008" s="37"/>
      <c r="E2008" s="37"/>
      <c r="F2008" s="37"/>
      <c r="G2008" s="37"/>
      <c r="H2008" s="37"/>
      <c r="I2008" s="37"/>
      <c r="J2008" s="37"/>
      <c r="K2008" s="629"/>
      <c r="L2008" s="37"/>
      <c r="M2008" s="37"/>
      <c r="N2008" s="37"/>
      <c r="O2008" s="37"/>
      <c r="P2008" s="37"/>
      <c r="Q2008" s="37"/>
      <c r="R2008" s="37"/>
      <c r="S2008" s="37"/>
      <c r="T2008" s="37"/>
      <c r="U2008" s="37"/>
      <c r="V2008" s="37"/>
      <c r="W2008" s="37"/>
      <c r="X2008" s="37"/>
      <c r="Y2008" s="37"/>
      <c r="Z2008" s="37"/>
      <c r="AA2008" s="37"/>
      <c r="AB2008" s="37"/>
      <c r="AC2008" s="37"/>
      <c r="AD2008" s="37"/>
      <c r="AE2008" s="37"/>
      <c r="AF2008" s="37"/>
      <c r="AG2008" s="37"/>
      <c r="AH2008" s="37"/>
    </row>
    <row r="2009" spans="1:34">
      <c r="A2009" s="37"/>
      <c r="B2009" s="37"/>
      <c r="C2009" s="37"/>
      <c r="D2009" s="37"/>
      <c r="E2009" s="37"/>
      <c r="F2009" s="37"/>
      <c r="G2009" s="37"/>
      <c r="H2009" s="37"/>
      <c r="I2009" s="37"/>
      <c r="J2009" s="37"/>
      <c r="K2009" s="629"/>
      <c r="L2009" s="37"/>
      <c r="M2009" s="37"/>
      <c r="N2009" s="37"/>
      <c r="O2009" s="37"/>
      <c r="P2009" s="37"/>
      <c r="Q2009" s="37"/>
      <c r="R2009" s="37"/>
      <c r="S2009" s="37"/>
      <c r="T2009" s="37"/>
      <c r="U2009" s="37"/>
      <c r="V2009" s="37"/>
      <c r="W2009" s="37"/>
      <c r="X2009" s="37"/>
      <c r="Y2009" s="37"/>
      <c r="Z2009" s="37"/>
      <c r="AA2009" s="37"/>
      <c r="AB2009" s="37"/>
      <c r="AC2009" s="37"/>
      <c r="AD2009" s="37"/>
      <c r="AE2009" s="37"/>
      <c r="AF2009" s="37"/>
      <c r="AG2009" s="37"/>
      <c r="AH2009" s="37"/>
    </row>
    <row r="2010" spans="1:34">
      <c r="A2010" s="37"/>
      <c r="B2010" s="37"/>
      <c r="C2010" s="37"/>
      <c r="D2010" s="37"/>
      <c r="E2010" s="37"/>
      <c r="F2010" s="37"/>
      <c r="G2010" s="37"/>
      <c r="H2010" s="37"/>
      <c r="I2010" s="37"/>
      <c r="J2010" s="37"/>
      <c r="K2010" s="629"/>
      <c r="L2010" s="37"/>
      <c r="M2010" s="37"/>
      <c r="N2010" s="37"/>
      <c r="O2010" s="37"/>
      <c r="P2010" s="37"/>
      <c r="Q2010" s="37"/>
      <c r="R2010" s="37"/>
      <c r="S2010" s="37"/>
      <c r="T2010" s="37"/>
      <c r="U2010" s="37"/>
      <c r="V2010" s="37"/>
      <c r="W2010" s="37"/>
      <c r="X2010" s="37"/>
      <c r="Y2010" s="37"/>
      <c r="Z2010" s="37"/>
      <c r="AA2010" s="37"/>
      <c r="AB2010" s="37"/>
      <c r="AC2010" s="37"/>
      <c r="AD2010" s="37"/>
      <c r="AE2010" s="37"/>
      <c r="AF2010" s="37"/>
      <c r="AG2010" s="37"/>
      <c r="AH2010" s="37"/>
    </row>
    <row r="2011" spans="1:34">
      <c r="A2011" s="37"/>
      <c r="B2011" s="37"/>
      <c r="C2011" s="37"/>
      <c r="D2011" s="37"/>
      <c r="E2011" s="37"/>
      <c r="F2011" s="37"/>
      <c r="G2011" s="37"/>
      <c r="H2011" s="37"/>
      <c r="I2011" s="37"/>
      <c r="J2011" s="37"/>
      <c r="K2011" s="629"/>
      <c r="L2011" s="37"/>
      <c r="M2011" s="37"/>
      <c r="N2011" s="37"/>
      <c r="O2011" s="37"/>
      <c r="P2011" s="37"/>
      <c r="Q2011" s="37"/>
      <c r="R2011" s="37"/>
      <c r="S2011" s="37"/>
      <c r="T2011" s="37"/>
      <c r="U2011" s="37"/>
      <c r="V2011" s="37"/>
      <c r="W2011" s="37"/>
      <c r="X2011" s="37"/>
      <c r="Y2011" s="37"/>
      <c r="Z2011" s="37"/>
      <c r="AA2011" s="37"/>
      <c r="AB2011" s="37"/>
      <c r="AC2011" s="37"/>
      <c r="AD2011" s="37"/>
      <c r="AE2011" s="37"/>
      <c r="AF2011" s="37"/>
      <c r="AG2011" s="37"/>
      <c r="AH2011" s="37"/>
    </row>
    <row r="2012" spans="1:34">
      <c r="A2012" s="37"/>
      <c r="B2012" s="37"/>
      <c r="C2012" s="37"/>
      <c r="D2012" s="37"/>
      <c r="E2012" s="37"/>
      <c r="F2012" s="37"/>
      <c r="G2012" s="37"/>
      <c r="H2012" s="37"/>
      <c r="I2012" s="37"/>
      <c r="J2012" s="37"/>
      <c r="K2012" s="629"/>
      <c r="L2012" s="37"/>
      <c r="M2012" s="37"/>
      <c r="N2012" s="37"/>
      <c r="O2012" s="37"/>
      <c r="P2012" s="37"/>
      <c r="Q2012" s="37"/>
      <c r="R2012" s="37"/>
      <c r="S2012" s="37"/>
      <c r="T2012" s="37"/>
      <c r="U2012" s="37"/>
      <c r="V2012" s="37"/>
      <c r="W2012" s="37"/>
      <c r="X2012" s="37"/>
      <c r="Y2012" s="37"/>
      <c r="Z2012" s="37"/>
      <c r="AA2012" s="37"/>
      <c r="AB2012" s="37"/>
      <c r="AC2012" s="37"/>
      <c r="AD2012" s="37"/>
      <c r="AE2012" s="37"/>
      <c r="AF2012" s="37"/>
      <c r="AG2012" s="37"/>
      <c r="AH2012" s="37"/>
    </row>
    <row r="2013" spans="1:34">
      <c r="A2013" s="37"/>
      <c r="B2013" s="37"/>
      <c r="C2013" s="37"/>
      <c r="D2013" s="37"/>
      <c r="E2013" s="37"/>
      <c r="F2013" s="37"/>
      <c r="G2013" s="37"/>
      <c r="H2013" s="37"/>
      <c r="I2013" s="37"/>
      <c r="J2013" s="37"/>
      <c r="K2013" s="629"/>
      <c r="L2013" s="37"/>
      <c r="M2013" s="37"/>
      <c r="N2013" s="37"/>
      <c r="O2013" s="37"/>
      <c r="P2013" s="37"/>
      <c r="Q2013" s="37"/>
      <c r="R2013" s="37"/>
      <c r="S2013" s="37"/>
      <c r="T2013" s="37"/>
      <c r="U2013" s="37"/>
      <c r="V2013" s="37"/>
      <c r="W2013" s="37"/>
      <c r="X2013" s="37"/>
      <c r="Y2013" s="37"/>
      <c r="Z2013" s="37"/>
      <c r="AA2013" s="37"/>
      <c r="AB2013" s="37"/>
      <c r="AC2013" s="37"/>
      <c r="AD2013" s="37"/>
      <c r="AE2013" s="37"/>
      <c r="AF2013" s="37"/>
      <c r="AG2013" s="37"/>
      <c r="AH2013" s="37"/>
    </row>
    <row r="2014" spans="1:34">
      <c r="A2014" s="37"/>
      <c r="B2014" s="37"/>
      <c r="C2014" s="37"/>
      <c r="D2014" s="37"/>
      <c r="E2014" s="37"/>
      <c r="F2014" s="37"/>
      <c r="G2014" s="37"/>
      <c r="H2014" s="37"/>
      <c r="I2014" s="37"/>
      <c r="J2014" s="37"/>
      <c r="K2014" s="629"/>
      <c r="L2014" s="37"/>
      <c r="M2014" s="37"/>
      <c r="N2014" s="37"/>
      <c r="O2014" s="37"/>
      <c r="P2014" s="37"/>
      <c r="Q2014" s="37"/>
      <c r="R2014" s="37"/>
      <c r="S2014" s="37"/>
      <c r="T2014" s="37"/>
      <c r="U2014" s="37"/>
      <c r="V2014" s="37"/>
      <c r="W2014" s="37"/>
      <c r="X2014" s="37"/>
      <c r="Y2014" s="37"/>
      <c r="Z2014" s="37"/>
      <c r="AA2014" s="37"/>
      <c r="AB2014" s="37"/>
      <c r="AC2014" s="37"/>
      <c r="AD2014" s="37"/>
      <c r="AE2014" s="37"/>
      <c r="AF2014" s="37"/>
      <c r="AG2014" s="37"/>
      <c r="AH2014" s="37"/>
    </row>
    <row r="2015" spans="1:34">
      <c r="A2015" s="37"/>
      <c r="B2015" s="37"/>
      <c r="C2015" s="37"/>
      <c r="D2015" s="37"/>
      <c r="E2015" s="37"/>
      <c r="F2015" s="37"/>
      <c r="G2015" s="37"/>
      <c r="H2015" s="37"/>
      <c r="I2015" s="37"/>
      <c r="J2015" s="37"/>
      <c r="K2015" s="629"/>
      <c r="L2015" s="37"/>
      <c r="M2015" s="37"/>
      <c r="N2015" s="37"/>
      <c r="O2015" s="37"/>
      <c r="P2015" s="37"/>
      <c r="Q2015" s="37"/>
      <c r="R2015" s="37"/>
      <c r="S2015" s="37"/>
      <c r="T2015" s="37"/>
      <c r="U2015" s="37"/>
      <c r="V2015" s="37"/>
      <c r="W2015" s="37"/>
      <c r="X2015" s="37"/>
      <c r="Y2015" s="37"/>
      <c r="Z2015" s="37"/>
      <c r="AA2015" s="37"/>
      <c r="AB2015" s="37"/>
      <c r="AC2015" s="37"/>
      <c r="AD2015" s="37"/>
      <c r="AE2015" s="37"/>
      <c r="AF2015" s="37"/>
      <c r="AG2015" s="37"/>
      <c r="AH2015" s="37"/>
    </row>
    <row r="2016" spans="1:34">
      <c r="A2016" s="37"/>
      <c r="B2016" s="37"/>
      <c r="C2016" s="37"/>
      <c r="D2016" s="37"/>
      <c r="E2016" s="37"/>
      <c r="F2016" s="37"/>
      <c r="G2016" s="37"/>
      <c r="H2016" s="37"/>
      <c r="I2016" s="37"/>
      <c r="J2016" s="37"/>
      <c r="K2016" s="629"/>
      <c r="L2016" s="37"/>
      <c r="M2016" s="37"/>
      <c r="N2016" s="37"/>
      <c r="O2016" s="37"/>
      <c r="P2016" s="37"/>
      <c r="Q2016" s="37"/>
      <c r="R2016" s="37"/>
      <c r="S2016" s="37"/>
      <c r="T2016" s="37"/>
      <c r="U2016" s="37"/>
      <c r="V2016" s="37"/>
      <c r="W2016" s="37"/>
      <c r="X2016" s="37"/>
      <c r="Y2016" s="37"/>
      <c r="Z2016" s="37"/>
      <c r="AA2016" s="37"/>
      <c r="AB2016" s="37"/>
      <c r="AC2016" s="37"/>
      <c r="AD2016" s="37"/>
      <c r="AE2016" s="37"/>
      <c r="AF2016" s="37"/>
      <c r="AG2016" s="37"/>
      <c r="AH2016" s="37"/>
    </row>
    <row r="2017" spans="1:34">
      <c r="A2017" s="37"/>
      <c r="B2017" s="37"/>
      <c r="C2017" s="37"/>
      <c r="D2017" s="37"/>
      <c r="E2017" s="37"/>
      <c r="F2017" s="37"/>
      <c r="G2017" s="37"/>
      <c r="H2017" s="37"/>
      <c r="I2017" s="37"/>
      <c r="J2017" s="37"/>
      <c r="K2017" s="629"/>
      <c r="L2017" s="37"/>
      <c r="M2017" s="37"/>
      <c r="N2017" s="37"/>
      <c r="O2017" s="37"/>
      <c r="P2017" s="37"/>
      <c r="Q2017" s="37"/>
      <c r="R2017" s="37"/>
      <c r="S2017" s="37"/>
      <c r="T2017" s="37"/>
      <c r="U2017" s="37"/>
      <c r="V2017" s="37"/>
      <c r="W2017" s="37"/>
      <c r="X2017" s="37"/>
      <c r="Y2017" s="37"/>
      <c r="Z2017" s="37"/>
      <c r="AA2017" s="37"/>
      <c r="AB2017" s="37"/>
      <c r="AC2017" s="37"/>
      <c r="AD2017" s="37"/>
      <c r="AE2017" s="37"/>
      <c r="AF2017" s="37"/>
      <c r="AG2017" s="37"/>
      <c r="AH2017" s="37"/>
    </row>
    <row r="2018" spans="1:34">
      <c r="A2018" s="37"/>
      <c r="B2018" s="37"/>
      <c r="C2018" s="37"/>
      <c r="D2018" s="37"/>
      <c r="E2018" s="37"/>
      <c r="F2018" s="37"/>
      <c r="G2018" s="37"/>
      <c r="H2018" s="37"/>
      <c r="I2018" s="37"/>
      <c r="J2018" s="37"/>
      <c r="K2018" s="629"/>
      <c r="L2018" s="37"/>
      <c r="M2018" s="37"/>
      <c r="N2018" s="37"/>
      <c r="O2018" s="37"/>
      <c r="P2018" s="37"/>
      <c r="Q2018" s="37"/>
      <c r="R2018" s="37"/>
      <c r="S2018" s="37"/>
      <c r="T2018" s="37"/>
      <c r="U2018" s="37"/>
      <c r="V2018" s="37"/>
      <c r="W2018" s="37"/>
      <c r="X2018" s="37"/>
      <c r="Y2018" s="37"/>
      <c r="Z2018" s="37"/>
      <c r="AA2018" s="37"/>
      <c r="AB2018" s="37"/>
      <c r="AC2018" s="37"/>
      <c r="AD2018" s="37"/>
      <c r="AE2018" s="37"/>
      <c r="AF2018" s="37"/>
      <c r="AG2018" s="37"/>
      <c r="AH2018" s="37"/>
    </row>
    <row r="2019" spans="1:34">
      <c r="A2019" s="37"/>
      <c r="B2019" s="37"/>
      <c r="C2019" s="37"/>
      <c r="D2019" s="37"/>
      <c r="E2019" s="37"/>
      <c r="F2019" s="37"/>
      <c r="G2019" s="37"/>
      <c r="H2019" s="37"/>
      <c r="I2019" s="37"/>
      <c r="J2019" s="37"/>
      <c r="K2019" s="629"/>
      <c r="L2019" s="37"/>
      <c r="M2019" s="37"/>
      <c r="N2019" s="37"/>
      <c r="O2019" s="37"/>
      <c r="P2019" s="37"/>
      <c r="Q2019" s="37"/>
      <c r="R2019" s="37"/>
      <c r="S2019" s="37"/>
      <c r="T2019" s="37"/>
      <c r="U2019" s="37"/>
      <c r="V2019" s="37"/>
      <c r="W2019" s="37"/>
      <c r="X2019" s="37"/>
      <c r="Y2019" s="37"/>
      <c r="Z2019" s="37"/>
      <c r="AA2019" s="37"/>
      <c r="AB2019" s="37"/>
      <c r="AC2019" s="37"/>
      <c r="AD2019" s="37"/>
      <c r="AE2019" s="37"/>
      <c r="AF2019" s="37"/>
      <c r="AG2019" s="37"/>
      <c r="AH2019" s="37"/>
    </row>
    <row r="2020" spans="1:34">
      <c r="A2020" s="37"/>
      <c r="B2020" s="37"/>
      <c r="C2020" s="37"/>
      <c r="D2020" s="37"/>
      <c r="E2020" s="37"/>
      <c r="F2020" s="37"/>
      <c r="G2020" s="37"/>
      <c r="H2020" s="37"/>
      <c r="I2020" s="37"/>
      <c r="J2020" s="37"/>
      <c r="K2020" s="629"/>
      <c r="L2020" s="37"/>
      <c r="M2020" s="37"/>
      <c r="N2020" s="37"/>
      <c r="O2020" s="37"/>
      <c r="P2020" s="37"/>
      <c r="Q2020" s="37"/>
      <c r="R2020" s="37"/>
      <c r="S2020" s="37"/>
      <c r="T2020" s="37"/>
      <c r="U2020" s="37"/>
      <c r="V2020" s="37"/>
      <c r="W2020" s="37"/>
      <c r="X2020" s="37"/>
      <c r="Y2020" s="37"/>
      <c r="Z2020" s="37"/>
      <c r="AA2020" s="37"/>
      <c r="AB2020" s="37"/>
      <c r="AC2020" s="37"/>
      <c r="AD2020" s="37"/>
      <c r="AE2020" s="37"/>
      <c r="AF2020" s="37"/>
      <c r="AG2020" s="37"/>
      <c r="AH2020" s="37"/>
    </row>
    <row r="2021" spans="1:34">
      <c r="A2021" s="37"/>
      <c r="B2021" s="37"/>
      <c r="C2021" s="37"/>
      <c r="D2021" s="37"/>
      <c r="E2021" s="37"/>
      <c r="F2021" s="37"/>
      <c r="G2021" s="37"/>
      <c r="H2021" s="37"/>
      <c r="I2021" s="37"/>
      <c r="J2021" s="37"/>
      <c r="K2021" s="629"/>
      <c r="L2021" s="37"/>
      <c r="M2021" s="37"/>
      <c r="N2021" s="37"/>
      <c r="O2021" s="37"/>
      <c r="P2021" s="37"/>
      <c r="Q2021" s="37"/>
      <c r="R2021" s="37"/>
      <c r="S2021" s="37"/>
      <c r="T2021" s="37"/>
      <c r="U2021" s="37"/>
      <c r="V2021" s="37"/>
      <c r="W2021" s="37"/>
      <c r="X2021" s="37"/>
      <c r="Y2021" s="37"/>
      <c r="Z2021" s="37"/>
      <c r="AA2021" s="37"/>
      <c r="AB2021" s="37"/>
      <c r="AC2021" s="37"/>
      <c r="AD2021" s="37"/>
      <c r="AE2021" s="37"/>
      <c r="AF2021" s="37"/>
      <c r="AG2021" s="37"/>
      <c r="AH2021" s="37"/>
    </row>
    <row r="2022" spans="1:34">
      <c r="A2022" s="37"/>
      <c r="B2022" s="37"/>
      <c r="C2022" s="37"/>
      <c r="D2022" s="37"/>
      <c r="E2022" s="37"/>
      <c r="F2022" s="37"/>
      <c r="G2022" s="37"/>
      <c r="H2022" s="37"/>
      <c r="I2022" s="37"/>
      <c r="J2022" s="37"/>
      <c r="K2022" s="629"/>
      <c r="L2022" s="37"/>
      <c r="M2022" s="37"/>
      <c r="N2022" s="37"/>
      <c r="O2022" s="37"/>
      <c r="P2022" s="37"/>
      <c r="Q2022" s="37"/>
      <c r="R2022" s="37"/>
      <c r="S2022" s="37"/>
      <c r="T2022" s="37"/>
      <c r="U2022" s="37"/>
      <c r="V2022" s="37"/>
      <c r="W2022" s="37"/>
      <c r="X2022" s="37"/>
      <c r="Y2022" s="37"/>
      <c r="Z2022" s="37"/>
      <c r="AA2022" s="37"/>
      <c r="AB2022" s="37"/>
      <c r="AC2022" s="37"/>
      <c r="AD2022" s="37"/>
      <c r="AE2022" s="37"/>
      <c r="AF2022" s="37"/>
      <c r="AG2022" s="37"/>
      <c r="AH2022" s="37"/>
    </row>
    <row r="2023" spans="1:34">
      <c r="A2023" s="37"/>
      <c r="B2023" s="37"/>
      <c r="C2023" s="37"/>
      <c r="D2023" s="37"/>
      <c r="E2023" s="37"/>
      <c r="F2023" s="37"/>
      <c r="G2023" s="37"/>
      <c r="H2023" s="37"/>
      <c r="I2023" s="37"/>
      <c r="J2023" s="37"/>
      <c r="K2023" s="629"/>
      <c r="L2023" s="37"/>
      <c r="M2023" s="37"/>
      <c r="N2023" s="37"/>
      <c r="O2023" s="37"/>
      <c r="P2023" s="37"/>
      <c r="Q2023" s="37"/>
      <c r="R2023" s="37"/>
      <c r="S2023" s="37"/>
      <c r="T2023" s="37"/>
      <c r="U2023" s="37"/>
      <c r="V2023" s="37"/>
      <c r="W2023" s="37"/>
      <c r="X2023" s="37"/>
      <c r="Y2023" s="37"/>
      <c r="Z2023" s="37"/>
      <c r="AA2023" s="37"/>
      <c r="AB2023" s="37"/>
      <c r="AC2023" s="37"/>
      <c r="AD2023" s="37"/>
      <c r="AE2023" s="37"/>
      <c r="AF2023" s="37"/>
      <c r="AG2023" s="37"/>
      <c r="AH2023" s="37"/>
    </row>
    <row r="2024" spans="1:34">
      <c r="A2024" s="37"/>
      <c r="B2024" s="37"/>
      <c r="C2024" s="37"/>
      <c r="D2024" s="37"/>
      <c r="E2024" s="37"/>
      <c r="F2024" s="37"/>
      <c r="G2024" s="37"/>
      <c r="H2024" s="37"/>
      <c r="I2024" s="37"/>
      <c r="J2024" s="37"/>
      <c r="K2024" s="629"/>
      <c r="L2024" s="37"/>
      <c r="M2024" s="37"/>
      <c r="N2024" s="37"/>
      <c r="O2024" s="37"/>
      <c r="P2024" s="37"/>
      <c r="Q2024" s="37"/>
      <c r="R2024" s="37"/>
      <c r="S2024" s="37"/>
      <c r="T2024" s="37"/>
      <c r="U2024" s="37"/>
      <c r="V2024" s="37"/>
      <c r="W2024" s="37"/>
      <c r="X2024" s="37"/>
      <c r="Y2024" s="37"/>
      <c r="Z2024" s="37"/>
      <c r="AA2024" s="37"/>
      <c r="AB2024" s="37"/>
      <c r="AC2024" s="37"/>
      <c r="AD2024" s="37"/>
      <c r="AE2024" s="37"/>
      <c r="AF2024" s="37"/>
      <c r="AG2024" s="37"/>
      <c r="AH2024" s="37"/>
    </row>
    <row r="2025" spans="1:34">
      <c r="A2025" s="37"/>
      <c r="B2025" s="37"/>
      <c r="C2025" s="37"/>
      <c r="D2025" s="37"/>
      <c r="E2025" s="37"/>
      <c r="F2025" s="37"/>
      <c r="G2025" s="37"/>
      <c r="H2025" s="37"/>
      <c r="I2025" s="37"/>
      <c r="J2025" s="37"/>
      <c r="K2025" s="629"/>
      <c r="L2025" s="37"/>
      <c r="M2025" s="37"/>
      <c r="N2025" s="37"/>
      <c r="O2025" s="37"/>
      <c r="P2025" s="37"/>
      <c r="Q2025" s="37"/>
      <c r="R2025" s="37"/>
      <c r="S2025" s="37"/>
      <c r="T2025" s="37"/>
      <c r="U2025" s="37"/>
      <c r="V2025" s="37"/>
      <c r="W2025" s="37"/>
      <c r="X2025" s="37"/>
      <c r="Y2025" s="37"/>
      <c r="Z2025" s="37"/>
      <c r="AA2025" s="37"/>
      <c r="AB2025" s="37"/>
      <c r="AC2025" s="37"/>
      <c r="AD2025" s="37"/>
      <c r="AE2025" s="37"/>
      <c r="AF2025" s="37"/>
      <c r="AG2025" s="37"/>
      <c r="AH2025" s="37"/>
    </row>
    <row r="2026" spans="1:34">
      <c r="A2026" s="37"/>
      <c r="B2026" s="37"/>
      <c r="C2026" s="37"/>
      <c r="D2026" s="37"/>
      <c r="E2026" s="37"/>
      <c r="F2026" s="37"/>
      <c r="G2026" s="37"/>
      <c r="H2026" s="37"/>
      <c r="I2026" s="37"/>
      <c r="J2026" s="37"/>
      <c r="K2026" s="629"/>
      <c r="L2026" s="37"/>
      <c r="M2026" s="37"/>
      <c r="N2026" s="37"/>
      <c r="O2026" s="37"/>
      <c r="P2026" s="37"/>
      <c r="Q2026" s="37"/>
      <c r="R2026" s="37"/>
      <c r="S2026" s="37"/>
      <c r="T2026" s="37"/>
      <c r="U2026" s="37"/>
      <c r="V2026" s="37"/>
      <c r="W2026" s="37"/>
      <c r="X2026" s="37"/>
      <c r="Y2026" s="37"/>
      <c r="Z2026" s="37"/>
      <c r="AA2026" s="37"/>
      <c r="AB2026" s="37"/>
      <c r="AC2026" s="37"/>
      <c r="AD2026" s="37"/>
      <c r="AE2026" s="37"/>
      <c r="AF2026" s="37"/>
      <c r="AG2026" s="37"/>
      <c r="AH2026" s="37"/>
    </row>
    <row r="2027" spans="1:34">
      <c r="A2027" s="37"/>
      <c r="B2027" s="37"/>
      <c r="C2027" s="37"/>
      <c r="D2027" s="37"/>
      <c r="E2027" s="37"/>
      <c r="F2027" s="37"/>
      <c r="G2027" s="37"/>
      <c r="H2027" s="37"/>
      <c r="I2027" s="37"/>
      <c r="J2027" s="37"/>
      <c r="K2027" s="629"/>
      <c r="L2027" s="37"/>
      <c r="M2027" s="37"/>
      <c r="N2027" s="37"/>
      <c r="O2027" s="37"/>
      <c r="P2027" s="37"/>
      <c r="Q2027" s="37"/>
      <c r="R2027" s="37"/>
      <c r="S2027" s="37"/>
      <c r="T2027" s="37"/>
      <c r="U2027" s="37"/>
      <c r="V2027" s="37"/>
      <c r="W2027" s="37"/>
      <c r="X2027" s="37"/>
      <c r="Y2027" s="37"/>
      <c r="Z2027" s="37"/>
      <c r="AA2027" s="37"/>
      <c r="AB2027" s="37"/>
      <c r="AC2027" s="37"/>
      <c r="AD2027" s="37"/>
      <c r="AE2027" s="37"/>
      <c r="AF2027" s="37"/>
      <c r="AG2027" s="37"/>
      <c r="AH2027" s="37"/>
    </row>
    <row r="2028" spans="1:34">
      <c r="A2028" s="37"/>
      <c r="B2028" s="37"/>
      <c r="C2028" s="37"/>
      <c r="D2028" s="37"/>
      <c r="E2028" s="37"/>
      <c r="F2028" s="37"/>
      <c r="G2028" s="37"/>
      <c r="H2028" s="37"/>
      <c r="I2028" s="37"/>
      <c r="J2028" s="37"/>
      <c r="K2028" s="629"/>
      <c r="L2028" s="37"/>
      <c r="M2028" s="37"/>
      <c r="N2028" s="37"/>
      <c r="O2028" s="37"/>
      <c r="P2028" s="37"/>
      <c r="Q2028" s="37"/>
      <c r="R2028" s="37"/>
      <c r="S2028" s="37"/>
      <c r="T2028" s="37"/>
      <c r="U2028" s="37"/>
      <c r="V2028" s="37"/>
      <c r="W2028" s="37"/>
      <c r="X2028" s="37"/>
      <c r="Y2028" s="37"/>
      <c r="Z2028" s="37"/>
      <c r="AA2028" s="37"/>
      <c r="AB2028" s="37"/>
      <c r="AC2028" s="37"/>
      <c r="AD2028" s="37"/>
      <c r="AE2028" s="37"/>
      <c r="AF2028" s="37"/>
      <c r="AG2028" s="37"/>
      <c r="AH2028" s="37"/>
    </row>
    <row r="2029" spans="1:34">
      <c r="A2029" s="37"/>
      <c r="B2029" s="37"/>
      <c r="C2029" s="37"/>
      <c r="D2029" s="37"/>
      <c r="E2029" s="37"/>
      <c r="F2029" s="37"/>
      <c r="G2029" s="37"/>
      <c r="H2029" s="37"/>
      <c r="I2029" s="37"/>
      <c r="J2029" s="37"/>
      <c r="K2029" s="629"/>
      <c r="L2029" s="37"/>
      <c r="M2029" s="37"/>
      <c r="N2029" s="37"/>
      <c r="O2029" s="37"/>
      <c r="P2029" s="37"/>
      <c r="Q2029" s="37"/>
      <c r="R2029" s="37"/>
      <c r="S2029" s="37"/>
      <c r="T2029" s="37"/>
      <c r="U2029" s="37"/>
      <c r="V2029" s="37"/>
      <c r="W2029" s="37"/>
      <c r="X2029" s="37"/>
      <c r="Y2029" s="37"/>
      <c r="Z2029" s="37"/>
      <c r="AA2029" s="37"/>
      <c r="AB2029" s="37"/>
      <c r="AC2029" s="37"/>
      <c r="AD2029" s="37"/>
      <c r="AE2029" s="37"/>
      <c r="AF2029" s="37"/>
      <c r="AG2029" s="37"/>
      <c r="AH2029" s="37"/>
    </row>
    <row r="2030" spans="1:34">
      <c r="A2030" s="37"/>
      <c r="B2030" s="37"/>
      <c r="C2030" s="37"/>
      <c r="D2030" s="37"/>
      <c r="E2030" s="37"/>
      <c r="F2030" s="37"/>
      <c r="G2030" s="37"/>
      <c r="H2030" s="37"/>
      <c r="I2030" s="37"/>
      <c r="J2030" s="37"/>
      <c r="K2030" s="629"/>
      <c r="L2030" s="37"/>
      <c r="M2030" s="37"/>
      <c r="N2030" s="37"/>
      <c r="O2030" s="37"/>
      <c r="P2030" s="37"/>
      <c r="Q2030" s="37"/>
      <c r="R2030" s="37"/>
      <c r="S2030" s="37"/>
      <c r="T2030" s="37"/>
      <c r="U2030" s="37"/>
      <c r="V2030" s="37"/>
      <c r="W2030" s="37"/>
      <c r="X2030" s="37"/>
      <c r="Y2030" s="37"/>
      <c r="Z2030" s="37"/>
      <c r="AA2030" s="37"/>
      <c r="AB2030" s="37"/>
      <c r="AC2030" s="37"/>
      <c r="AD2030" s="37"/>
      <c r="AE2030" s="37"/>
      <c r="AF2030" s="37"/>
      <c r="AG2030" s="37"/>
      <c r="AH2030" s="37"/>
    </row>
    <row r="2031" spans="1:34">
      <c r="A2031" s="37"/>
      <c r="B2031" s="37"/>
      <c r="C2031" s="37"/>
      <c r="D2031" s="37"/>
      <c r="E2031" s="37"/>
      <c r="F2031" s="37"/>
      <c r="G2031" s="37"/>
      <c r="H2031" s="37"/>
      <c r="I2031" s="37"/>
      <c r="J2031" s="37"/>
      <c r="K2031" s="629"/>
      <c r="L2031" s="37"/>
      <c r="M2031" s="37"/>
      <c r="N2031" s="37"/>
      <c r="O2031" s="37"/>
      <c r="P2031" s="37"/>
      <c r="Q2031" s="37"/>
      <c r="R2031" s="37"/>
      <c r="S2031" s="37"/>
      <c r="T2031" s="37"/>
      <c r="U2031" s="37"/>
      <c r="V2031" s="37"/>
      <c r="W2031" s="37"/>
      <c r="X2031" s="37"/>
      <c r="Y2031" s="37"/>
      <c r="Z2031" s="37"/>
      <c r="AA2031" s="37"/>
      <c r="AB2031" s="37"/>
      <c r="AC2031" s="37"/>
      <c r="AD2031" s="37"/>
      <c r="AE2031" s="37"/>
      <c r="AF2031" s="37"/>
      <c r="AG2031" s="37"/>
      <c r="AH2031" s="37"/>
    </row>
    <row r="2032" spans="1:34">
      <c r="A2032" s="37"/>
      <c r="B2032" s="37"/>
      <c r="C2032" s="37"/>
      <c r="D2032" s="37"/>
      <c r="E2032" s="37"/>
      <c r="F2032" s="37"/>
      <c r="G2032" s="37"/>
      <c r="H2032" s="37"/>
      <c r="I2032" s="37"/>
      <c r="J2032" s="37"/>
      <c r="K2032" s="629"/>
      <c r="L2032" s="37"/>
      <c r="M2032" s="37"/>
      <c r="N2032" s="37"/>
      <c r="O2032" s="37"/>
      <c r="P2032" s="37"/>
      <c r="Q2032" s="37"/>
      <c r="R2032" s="37"/>
      <c r="S2032" s="37"/>
      <c r="T2032" s="37"/>
      <c r="U2032" s="37"/>
      <c r="V2032" s="37"/>
      <c r="W2032" s="37"/>
      <c r="X2032" s="37"/>
      <c r="Y2032" s="37"/>
      <c r="Z2032" s="37"/>
      <c r="AA2032" s="37"/>
      <c r="AB2032" s="37"/>
      <c r="AC2032" s="37"/>
      <c r="AD2032" s="37"/>
      <c r="AE2032" s="37"/>
      <c r="AF2032" s="37"/>
      <c r="AG2032" s="37"/>
      <c r="AH2032" s="37"/>
    </row>
    <row r="2033" spans="1:34">
      <c r="A2033" s="37"/>
      <c r="B2033" s="37"/>
      <c r="C2033" s="37"/>
      <c r="D2033" s="37"/>
      <c r="E2033" s="37"/>
      <c r="F2033" s="37"/>
      <c r="G2033" s="37"/>
      <c r="H2033" s="37"/>
      <c r="I2033" s="37"/>
      <c r="J2033" s="37"/>
      <c r="K2033" s="629"/>
      <c r="L2033" s="37"/>
      <c r="M2033" s="37"/>
      <c r="N2033" s="37"/>
      <c r="O2033" s="37"/>
      <c r="P2033" s="37"/>
      <c r="Q2033" s="37"/>
      <c r="R2033" s="37"/>
      <c r="S2033" s="37"/>
      <c r="T2033" s="37"/>
      <c r="U2033" s="37"/>
      <c r="V2033" s="37"/>
      <c r="W2033" s="37"/>
      <c r="X2033" s="37"/>
      <c r="Y2033" s="37"/>
      <c r="Z2033" s="37"/>
      <c r="AA2033" s="37"/>
      <c r="AB2033" s="37"/>
      <c r="AC2033" s="37"/>
      <c r="AD2033" s="37"/>
      <c r="AE2033" s="37"/>
      <c r="AF2033" s="37"/>
      <c r="AG2033" s="37"/>
      <c r="AH2033" s="37"/>
    </row>
    <row r="2034" spans="1:34">
      <c r="A2034" s="37"/>
      <c r="B2034" s="37"/>
      <c r="C2034" s="37"/>
      <c r="D2034" s="37"/>
      <c r="E2034" s="37"/>
      <c r="F2034" s="37"/>
      <c r="G2034" s="37"/>
      <c r="H2034" s="37"/>
      <c r="I2034" s="37"/>
      <c r="J2034" s="37"/>
      <c r="K2034" s="629"/>
      <c r="L2034" s="37"/>
      <c r="M2034" s="37"/>
      <c r="N2034" s="37"/>
      <c r="O2034" s="37"/>
      <c r="P2034" s="37"/>
      <c r="Q2034" s="37"/>
      <c r="R2034" s="37"/>
      <c r="S2034" s="37"/>
      <c r="T2034" s="37"/>
      <c r="U2034" s="37"/>
      <c r="V2034" s="37"/>
      <c r="W2034" s="37"/>
      <c r="X2034" s="37"/>
      <c r="Y2034" s="37"/>
      <c r="Z2034" s="37"/>
      <c r="AA2034" s="37"/>
      <c r="AB2034" s="37"/>
      <c r="AC2034" s="37"/>
      <c r="AD2034" s="37"/>
      <c r="AE2034" s="37"/>
      <c r="AF2034" s="37"/>
      <c r="AG2034" s="37"/>
      <c r="AH2034" s="37"/>
    </row>
    <row r="2035" spans="1:34">
      <c r="A2035" s="37"/>
      <c r="B2035" s="37"/>
      <c r="C2035" s="37"/>
      <c r="D2035" s="37"/>
      <c r="E2035" s="37"/>
      <c r="F2035" s="37"/>
      <c r="G2035" s="37"/>
      <c r="H2035" s="37"/>
      <c r="I2035" s="37"/>
      <c r="J2035" s="37"/>
      <c r="K2035" s="629"/>
      <c r="L2035" s="37"/>
      <c r="M2035" s="37"/>
      <c r="N2035" s="37"/>
      <c r="O2035" s="37"/>
      <c r="P2035" s="37"/>
      <c r="Q2035" s="37"/>
      <c r="R2035" s="37"/>
      <c r="S2035" s="37"/>
      <c r="T2035" s="37"/>
      <c r="U2035" s="37"/>
      <c r="V2035" s="37"/>
      <c r="W2035" s="37"/>
      <c r="X2035" s="37"/>
      <c r="Y2035" s="37"/>
      <c r="Z2035" s="37"/>
      <c r="AA2035" s="37"/>
      <c r="AB2035" s="37"/>
      <c r="AC2035" s="37"/>
      <c r="AD2035" s="37"/>
      <c r="AE2035" s="37"/>
      <c r="AF2035" s="37"/>
      <c r="AG2035" s="37"/>
      <c r="AH2035" s="37"/>
    </row>
    <row r="2036" spans="1:34">
      <c r="A2036" s="37"/>
      <c r="B2036" s="37"/>
      <c r="C2036" s="37"/>
      <c r="D2036" s="37"/>
      <c r="E2036" s="37"/>
      <c r="F2036" s="37"/>
      <c r="G2036" s="37"/>
      <c r="H2036" s="37"/>
      <c r="I2036" s="37"/>
      <c r="J2036" s="37"/>
      <c r="K2036" s="629"/>
      <c r="L2036" s="37"/>
      <c r="M2036" s="37"/>
      <c r="N2036" s="37"/>
      <c r="O2036" s="37"/>
      <c r="P2036" s="37"/>
      <c r="Q2036" s="37"/>
      <c r="R2036" s="37"/>
      <c r="S2036" s="37"/>
      <c r="T2036" s="37"/>
      <c r="U2036" s="37"/>
      <c r="V2036" s="37"/>
      <c r="W2036" s="37"/>
      <c r="X2036" s="37"/>
      <c r="Y2036" s="37"/>
      <c r="Z2036" s="37"/>
      <c r="AA2036" s="37"/>
      <c r="AB2036" s="37"/>
      <c r="AC2036" s="37"/>
      <c r="AD2036" s="37"/>
      <c r="AE2036" s="37"/>
      <c r="AF2036" s="37"/>
      <c r="AG2036" s="37"/>
      <c r="AH2036" s="37"/>
    </row>
    <row r="2037" spans="1:34">
      <c r="A2037" s="37"/>
      <c r="B2037" s="37"/>
      <c r="C2037" s="37"/>
      <c r="D2037" s="37"/>
      <c r="E2037" s="37"/>
      <c r="F2037" s="37"/>
      <c r="G2037" s="37"/>
      <c r="H2037" s="37"/>
      <c r="I2037" s="37"/>
      <c r="J2037" s="37"/>
      <c r="K2037" s="629"/>
      <c r="L2037" s="37"/>
      <c r="M2037" s="37"/>
      <c r="N2037" s="37"/>
      <c r="O2037" s="37"/>
      <c r="P2037" s="37"/>
      <c r="Q2037" s="37"/>
      <c r="R2037" s="37"/>
      <c r="S2037" s="37"/>
      <c r="T2037" s="37"/>
      <c r="U2037" s="37"/>
      <c r="V2037" s="37"/>
      <c r="W2037" s="37"/>
      <c r="X2037" s="37"/>
      <c r="Y2037" s="37"/>
      <c r="Z2037" s="37"/>
      <c r="AA2037" s="37"/>
      <c r="AB2037" s="37"/>
      <c r="AC2037" s="37"/>
      <c r="AD2037" s="37"/>
      <c r="AE2037" s="37"/>
      <c r="AF2037" s="37"/>
      <c r="AG2037" s="37"/>
      <c r="AH2037" s="37"/>
    </row>
    <row r="2038" spans="1:34">
      <c r="A2038" s="37"/>
      <c r="B2038" s="37"/>
      <c r="C2038" s="37"/>
      <c r="D2038" s="37"/>
      <c r="E2038" s="37"/>
      <c r="F2038" s="37"/>
      <c r="G2038" s="37"/>
      <c r="H2038" s="37"/>
      <c r="I2038" s="37"/>
      <c r="J2038" s="37"/>
      <c r="K2038" s="629"/>
      <c r="L2038" s="37"/>
      <c r="M2038" s="37"/>
      <c r="N2038" s="37"/>
      <c r="O2038" s="37"/>
      <c r="P2038" s="37"/>
      <c r="Q2038" s="37"/>
      <c r="R2038" s="37"/>
      <c r="S2038" s="37"/>
      <c r="T2038" s="37"/>
      <c r="U2038" s="37"/>
      <c r="V2038" s="37"/>
      <c r="W2038" s="37"/>
      <c r="X2038" s="37"/>
      <c r="Y2038" s="37"/>
      <c r="Z2038" s="37"/>
      <c r="AA2038" s="37"/>
      <c r="AB2038" s="37"/>
      <c r="AC2038" s="37"/>
      <c r="AD2038" s="37"/>
      <c r="AE2038" s="37"/>
      <c r="AF2038" s="37"/>
      <c r="AG2038" s="37"/>
      <c r="AH2038" s="37"/>
    </row>
    <row r="2039" spans="1:34">
      <c r="A2039" s="37"/>
      <c r="B2039" s="37"/>
      <c r="C2039" s="37"/>
      <c r="D2039" s="37"/>
      <c r="E2039" s="37"/>
      <c r="F2039" s="37"/>
      <c r="G2039" s="37"/>
      <c r="H2039" s="37"/>
      <c r="I2039" s="37"/>
      <c r="J2039" s="37"/>
      <c r="K2039" s="629"/>
      <c r="L2039" s="37"/>
      <c r="M2039" s="37"/>
      <c r="N2039" s="37"/>
      <c r="O2039" s="37"/>
      <c r="P2039" s="37"/>
      <c r="Q2039" s="37"/>
      <c r="R2039" s="37"/>
      <c r="S2039" s="37"/>
      <c r="T2039" s="37"/>
      <c r="U2039" s="37"/>
      <c r="V2039" s="37"/>
      <c r="W2039" s="37"/>
      <c r="X2039" s="37"/>
      <c r="Y2039" s="37"/>
      <c r="Z2039" s="37"/>
      <c r="AA2039" s="37"/>
      <c r="AB2039" s="37"/>
      <c r="AC2039" s="37"/>
      <c r="AD2039" s="37"/>
      <c r="AE2039" s="37"/>
      <c r="AF2039" s="37"/>
      <c r="AG2039" s="37"/>
      <c r="AH2039" s="37"/>
    </row>
    <row r="2040" spans="1:34">
      <c r="A2040" s="37"/>
      <c r="B2040" s="37"/>
      <c r="C2040" s="37"/>
      <c r="D2040" s="37"/>
      <c r="E2040" s="37"/>
      <c r="F2040" s="37"/>
      <c r="G2040" s="37"/>
      <c r="H2040" s="37"/>
      <c r="I2040" s="37"/>
      <c r="J2040" s="37"/>
      <c r="K2040" s="629"/>
      <c r="L2040" s="37"/>
      <c r="M2040" s="37"/>
      <c r="N2040" s="37"/>
      <c r="O2040" s="37"/>
      <c r="P2040" s="37"/>
      <c r="Q2040" s="37"/>
      <c r="R2040" s="37"/>
      <c r="S2040" s="37"/>
      <c r="T2040" s="37"/>
      <c r="U2040" s="37"/>
      <c r="V2040" s="37"/>
      <c r="W2040" s="37"/>
      <c r="X2040" s="37"/>
      <c r="Y2040" s="37"/>
      <c r="Z2040" s="37"/>
      <c r="AA2040" s="37"/>
      <c r="AB2040" s="37"/>
      <c r="AC2040" s="37"/>
      <c r="AD2040" s="37"/>
      <c r="AE2040" s="37"/>
      <c r="AF2040" s="37"/>
      <c r="AG2040" s="37"/>
      <c r="AH2040" s="37"/>
    </row>
    <row r="2041" spans="1:34">
      <c r="A2041" s="37"/>
      <c r="B2041" s="37"/>
      <c r="C2041" s="37"/>
      <c r="D2041" s="37"/>
      <c r="E2041" s="37"/>
      <c r="F2041" s="37"/>
      <c r="G2041" s="37"/>
      <c r="H2041" s="37"/>
      <c r="I2041" s="37"/>
      <c r="J2041" s="37"/>
      <c r="K2041" s="629"/>
      <c r="L2041" s="37"/>
      <c r="M2041" s="37"/>
      <c r="N2041" s="37"/>
      <c r="O2041" s="37"/>
      <c r="P2041" s="37"/>
      <c r="Q2041" s="37"/>
      <c r="R2041" s="37"/>
      <c r="S2041" s="37"/>
      <c r="T2041" s="37"/>
      <c r="U2041" s="37"/>
      <c r="V2041" s="37"/>
      <c r="W2041" s="37"/>
      <c r="X2041" s="37"/>
      <c r="Y2041" s="37"/>
      <c r="Z2041" s="37"/>
      <c r="AA2041" s="37"/>
      <c r="AB2041" s="37"/>
      <c r="AC2041" s="37"/>
      <c r="AD2041" s="37"/>
      <c r="AE2041" s="37"/>
      <c r="AF2041" s="37"/>
      <c r="AG2041" s="37"/>
      <c r="AH2041" s="37"/>
    </row>
    <row r="2042" spans="1:34">
      <c r="A2042" s="37"/>
      <c r="B2042" s="37"/>
      <c r="C2042" s="37"/>
      <c r="D2042" s="37"/>
      <c r="E2042" s="37"/>
      <c r="F2042" s="37"/>
      <c r="G2042" s="37"/>
      <c r="H2042" s="37"/>
      <c r="I2042" s="37"/>
      <c r="J2042" s="37"/>
      <c r="K2042" s="629"/>
      <c r="L2042" s="37"/>
      <c r="M2042" s="37"/>
      <c r="N2042" s="37"/>
      <c r="O2042" s="37"/>
      <c r="P2042" s="37"/>
      <c r="Q2042" s="37"/>
      <c r="R2042" s="37"/>
      <c r="S2042" s="37"/>
      <c r="T2042" s="37"/>
      <c r="U2042" s="37"/>
      <c r="V2042" s="37"/>
      <c r="W2042" s="37"/>
      <c r="X2042" s="37"/>
      <c r="Y2042" s="37"/>
      <c r="Z2042" s="37"/>
      <c r="AA2042" s="37"/>
      <c r="AB2042" s="37"/>
      <c r="AC2042" s="37"/>
      <c r="AD2042" s="37"/>
      <c r="AE2042" s="37"/>
      <c r="AF2042" s="37"/>
      <c r="AG2042" s="37"/>
      <c r="AH2042" s="37"/>
    </row>
    <row r="2043" spans="1:34">
      <c r="A2043" s="37"/>
      <c r="B2043" s="37"/>
      <c r="C2043" s="37"/>
      <c r="D2043" s="37"/>
      <c r="E2043" s="37"/>
      <c r="F2043" s="37"/>
      <c r="G2043" s="37"/>
      <c r="H2043" s="37"/>
      <c r="I2043" s="37"/>
      <c r="J2043" s="37"/>
      <c r="K2043" s="629"/>
      <c r="L2043" s="37"/>
      <c r="M2043" s="37"/>
      <c r="N2043" s="37"/>
      <c r="O2043" s="37"/>
      <c r="P2043" s="37"/>
      <c r="Q2043" s="37"/>
      <c r="R2043" s="37"/>
      <c r="S2043" s="37"/>
      <c r="T2043" s="37"/>
      <c r="U2043" s="37"/>
      <c r="V2043" s="37"/>
      <c r="W2043" s="37"/>
      <c r="X2043" s="37"/>
      <c r="Y2043" s="37"/>
      <c r="Z2043" s="37"/>
      <c r="AA2043" s="37"/>
      <c r="AB2043" s="37"/>
      <c r="AC2043" s="37"/>
      <c r="AD2043" s="37"/>
      <c r="AE2043" s="37"/>
      <c r="AF2043" s="37"/>
      <c r="AG2043" s="37"/>
      <c r="AH2043" s="37"/>
    </row>
    <row r="2044" spans="1:34">
      <c r="A2044" s="37"/>
      <c r="B2044" s="37"/>
      <c r="C2044" s="37"/>
      <c r="D2044" s="37"/>
      <c r="E2044" s="37"/>
      <c r="F2044" s="37"/>
      <c r="G2044" s="37"/>
      <c r="H2044" s="37"/>
      <c r="I2044" s="37"/>
      <c r="J2044" s="37"/>
      <c r="K2044" s="629"/>
      <c r="L2044" s="37"/>
      <c r="M2044" s="37"/>
      <c r="N2044" s="37"/>
      <c r="O2044" s="37"/>
      <c r="P2044" s="37"/>
      <c r="Q2044" s="37"/>
      <c r="R2044" s="37"/>
      <c r="S2044" s="37"/>
      <c r="T2044" s="37"/>
      <c r="U2044" s="37"/>
      <c r="V2044" s="37"/>
      <c r="W2044" s="37"/>
      <c r="X2044" s="37"/>
      <c r="Y2044" s="37"/>
      <c r="Z2044" s="37"/>
      <c r="AA2044" s="37"/>
      <c r="AB2044" s="37"/>
      <c r="AC2044" s="37"/>
      <c r="AD2044" s="37"/>
      <c r="AE2044" s="37"/>
      <c r="AF2044" s="37"/>
      <c r="AG2044" s="37"/>
      <c r="AH2044" s="37"/>
    </row>
    <row r="2045" spans="1:34">
      <c r="A2045" s="37"/>
      <c r="B2045" s="37"/>
      <c r="C2045" s="37"/>
      <c r="D2045" s="37"/>
      <c r="E2045" s="37"/>
      <c r="F2045" s="37"/>
      <c r="G2045" s="37"/>
      <c r="H2045" s="37"/>
      <c r="I2045" s="37"/>
      <c r="J2045" s="37"/>
      <c r="K2045" s="629"/>
      <c r="L2045" s="37"/>
      <c r="M2045" s="37"/>
      <c r="N2045" s="37"/>
      <c r="O2045" s="37"/>
      <c r="P2045" s="37"/>
      <c r="Q2045" s="37"/>
      <c r="R2045" s="37"/>
      <c r="S2045" s="37"/>
      <c r="T2045" s="37"/>
      <c r="U2045" s="37"/>
      <c r="V2045" s="37"/>
      <c r="W2045" s="37"/>
      <c r="X2045" s="37"/>
      <c r="Y2045" s="37"/>
      <c r="Z2045" s="37"/>
      <c r="AA2045" s="37"/>
      <c r="AB2045" s="37"/>
      <c r="AC2045" s="37"/>
      <c r="AD2045" s="37"/>
      <c r="AE2045" s="37"/>
      <c r="AF2045" s="37"/>
      <c r="AG2045" s="37"/>
      <c r="AH2045" s="37"/>
    </row>
    <row r="2046" spans="1:34">
      <c r="A2046" s="37"/>
      <c r="B2046" s="37"/>
      <c r="C2046" s="37"/>
      <c r="D2046" s="37"/>
      <c r="E2046" s="37"/>
      <c r="F2046" s="37"/>
      <c r="G2046" s="37"/>
      <c r="H2046" s="37"/>
      <c r="I2046" s="37"/>
      <c r="J2046" s="37"/>
      <c r="K2046" s="629"/>
      <c r="L2046" s="37"/>
      <c r="M2046" s="37"/>
      <c r="N2046" s="37"/>
      <c r="O2046" s="37"/>
      <c r="P2046" s="37"/>
      <c r="Q2046" s="37"/>
      <c r="R2046" s="37"/>
      <c r="S2046" s="37"/>
      <c r="T2046" s="37"/>
      <c r="U2046" s="37"/>
      <c r="V2046" s="37"/>
      <c r="W2046" s="37"/>
      <c r="X2046" s="37"/>
      <c r="Y2046" s="37"/>
      <c r="Z2046" s="37"/>
      <c r="AA2046" s="37"/>
      <c r="AB2046" s="37"/>
      <c r="AC2046" s="37"/>
      <c r="AD2046" s="37"/>
      <c r="AE2046" s="37"/>
      <c r="AF2046" s="37"/>
      <c r="AG2046" s="37"/>
      <c r="AH2046" s="37"/>
    </row>
    <row r="2047" spans="1:34">
      <c r="A2047" s="37"/>
      <c r="B2047" s="37"/>
      <c r="C2047" s="37"/>
      <c r="D2047" s="37"/>
      <c r="E2047" s="37"/>
      <c r="F2047" s="37"/>
      <c r="G2047" s="37"/>
      <c r="H2047" s="37"/>
      <c r="I2047" s="37"/>
      <c r="J2047" s="37"/>
      <c r="K2047" s="629"/>
      <c r="L2047" s="37"/>
      <c r="M2047" s="37"/>
      <c r="N2047" s="37"/>
      <c r="O2047" s="37"/>
      <c r="P2047" s="37"/>
      <c r="Q2047" s="37"/>
      <c r="R2047" s="37"/>
      <c r="S2047" s="37"/>
      <c r="T2047" s="37"/>
      <c r="U2047" s="37"/>
      <c r="V2047" s="37"/>
      <c r="W2047" s="37"/>
      <c r="X2047" s="37"/>
      <c r="Y2047" s="37"/>
      <c r="Z2047" s="37"/>
      <c r="AA2047" s="37"/>
      <c r="AB2047" s="37"/>
      <c r="AC2047" s="37"/>
      <c r="AD2047" s="37"/>
      <c r="AE2047" s="37"/>
      <c r="AF2047" s="37"/>
      <c r="AG2047" s="37"/>
      <c r="AH2047" s="37"/>
    </row>
    <row r="2048" spans="1:34">
      <c r="A2048" s="37"/>
      <c r="B2048" s="37"/>
      <c r="C2048" s="37"/>
      <c r="D2048" s="37"/>
      <c r="E2048" s="37"/>
      <c r="F2048" s="37"/>
      <c r="G2048" s="37"/>
      <c r="H2048" s="37"/>
      <c r="I2048" s="37"/>
      <c r="J2048" s="37"/>
      <c r="K2048" s="629"/>
      <c r="L2048" s="37"/>
      <c r="M2048" s="37"/>
      <c r="N2048" s="37"/>
      <c r="O2048" s="37"/>
      <c r="P2048" s="37"/>
      <c r="Q2048" s="37"/>
      <c r="R2048" s="37"/>
      <c r="S2048" s="37"/>
      <c r="T2048" s="37"/>
      <c r="U2048" s="37"/>
      <c r="V2048" s="37"/>
      <c r="W2048" s="37"/>
      <c r="X2048" s="37"/>
      <c r="Y2048" s="37"/>
      <c r="Z2048" s="37"/>
      <c r="AA2048" s="37"/>
      <c r="AB2048" s="37"/>
      <c r="AC2048" s="37"/>
      <c r="AD2048" s="37"/>
      <c r="AE2048" s="37"/>
      <c r="AF2048" s="37"/>
      <c r="AG2048" s="37"/>
      <c r="AH2048" s="37"/>
    </row>
    <row r="2049" spans="1:34">
      <c r="A2049" s="37"/>
      <c r="B2049" s="37"/>
      <c r="C2049" s="37"/>
      <c r="D2049" s="37"/>
      <c r="E2049" s="37"/>
      <c r="F2049" s="37"/>
      <c r="G2049" s="37"/>
      <c r="H2049" s="37"/>
      <c r="I2049" s="37"/>
      <c r="J2049" s="37"/>
      <c r="K2049" s="629"/>
      <c r="L2049" s="37"/>
      <c r="M2049" s="37"/>
      <c r="N2049" s="37"/>
      <c r="O2049" s="37"/>
      <c r="P2049" s="37"/>
      <c r="Q2049" s="37"/>
      <c r="R2049" s="37"/>
      <c r="S2049" s="37"/>
      <c r="T2049" s="37"/>
      <c r="U2049" s="37"/>
      <c r="V2049" s="37"/>
      <c r="W2049" s="37"/>
      <c r="X2049" s="37"/>
      <c r="Y2049" s="37"/>
      <c r="Z2049" s="37"/>
      <c r="AA2049" s="37"/>
      <c r="AB2049" s="37"/>
      <c r="AC2049" s="37"/>
      <c r="AD2049" s="37"/>
      <c r="AE2049" s="37"/>
      <c r="AF2049" s="37"/>
      <c r="AG2049" s="37"/>
      <c r="AH2049" s="37"/>
    </row>
    <row r="2050" spans="1:34">
      <c r="A2050" s="37"/>
      <c r="B2050" s="37"/>
      <c r="C2050" s="37"/>
      <c r="D2050" s="37"/>
      <c r="E2050" s="37"/>
      <c r="F2050" s="37"/>
      <c r="G2050" s="37"/>
      <c r="H2050" s="37"/>
      <c r="I2050" s="37"/>
      <c r="J2050" s="37"/>
      <c r="K2050" s="629"/>
      <c r="L2050" s="37"/>
      <c r="M2050" s="37"/>
      <c r="N2050" s="37"/>
      <c r="O2050" s="37"/>
      <c r="P2050" s="37"/>
      <c r="Q2050" s="37"/>
      <c r="R2050" s="37"/>
      <c r="S2050" s="37"/>
      <c r="T2050" s="37"/>
      <c r="U2050" s="37"/>
      <c r="V2050" s="37"/>
      <c r="W2050" s="37"/>
      <c r="X2050" s="37"/>
      <c r="Y2050" s="37"/>
      <c r="Z2050" s="37"/>
      <c r="AA2050" s="37"/>
      <c r="AB2050" s="37"/>
      <c r="AC2050" s="37"/>
      <c r="AD2050" s="37"/>
      <c r="AE2050" s="37"/>
      <c r="AF2050" s="37"/>
      <c r="AG2050" s="37"/>
      <c r="AH2050" s="37"/>
    </row>
    <row r="2051" spans="1:34">
      <c r="A2051" s="37"/>
      <c r="B2051" s="37"/>
      <c r="C2051" s="37"/>
      <c r="D2051" s="37"/>
      <c r="E2051" s="37"/>
      <c r="F2051" s="37"/>
      <c r="G2051" s="37"/>
      <c r="H2051" s="37"/>
      <c r="I2051" s="37"/>
      <c r="J2051" s="37"/>
      <c r="K2051" s="629"/>
      <c r="L2051" s="37"/>
      <c r="M2051" s="37"/>
      <c r="N2051" s="37"/>
      <c r="O2051" s="37"/>
      <c r="P2051" s="37"/>
      <c r="Q2051" s="37"/>
      <c r="R2051" s="37"/>
      <c r="S2051" s="37"/>
      <c r="T2051" s="37"/>
      <c r="U2051" s="37"/>
      <c r="V2051" s="37"/>
      <c r="W2051" s="37"/>
      <c r="X2051" s="37"/>
      <c r="Y2051" s="37"/>
      <c r="Z2051" s="37"/>
      <c r="AA2051" s="37"/>
      <c r="AB2051" s="37"/>
      <c r="AC2051" s="37"/>
      <c r="AD2051" s="37"/>
      <c r="AE2051" s="37"/>
      <c r="AF2051" s="37"/>
      <c r="AG2051" s="37"/>
      <c r="AH2051" s="37"/>
    </row>
    <row r="2052" spans="1:34">
      <c r="A2052" s="37"/>
      <c r="B2052" s="37"/>
      <c r="C2052" s="37"/>
      <c r="D2052" s="37"/>
      <c r="E2052" s="37"/>
      <c r="F2052" s="37"/>
      <c r="G2052" s="37"/>
      <c r="H2052" s="37"/>
      <c r="I2052" s="37"/>
      <c r="J2052" s="37"/>
      <c r="K2052" s="629"/>
      <c r="L2052" s="37"/>
      <c r="M2052" s="37"/>
      <c r="N2052" s="37"/>
      <c r="O2052" s="37"/>
      <c r="P2052" s="37"/>
      <c r="Q2052" s="37"/>
      <c r="R2052" s="37"/>
      <c r="S2052" s="37"/>
      <c r="T2052" s="37"/>
      <c r="U2052" s="37"/>
      <c r="V2052" s="37"/>
      <c r="W2052" s="37"/>
      <c r="X2052" s="37"/>
      <c r="Y2052" s="37"/>
      <c r="Z2052" s="37"/>
      <c r="AA2052" s="37"/>
      <c r="AB2052" s="37"/>
      <c r="AC2052" s="37"/>
      <c r="AD2052" s="37"/>
      <c r="AE2052" s="37"/>
      <c r="AF2052" s="37"/>
      <c r="AG2052" s="37"/>
      <c r="AH2052" s="37"/>
    </row>
    <row r="2053" spans="1:34">
      <c r="A2053" s="37"/>
      <c r="B2053" s="37"/>
      <c r="C2053" s="37"/>
      <c r="D2053" s="37"/>
      <c r="E2053" s="37"/>
      <c r="F2053" s="37"/>
      <c r="G2053" s="37"/>
      <c r="H2053" s="37"/>
      <c r="I2053" s="37"/>
      <c r="J2053" s="37"/>
      <c r="K2053" s="629"/>
      <c r="L2053" s="37"/>
      <c r="M2053" s="37"/>
      <c r="N2053" s="37"/>
      <c r="O2053" s="37"/>
      <c r="P2053" s="37"/>
      <c r="Q2053" s="37"/>
      <c r="R2053" s="37"/>
      <c r="S2053" s="37"/>
      <c r="T2053" s="37"/>
      <c r="U2053" s="37"/>
      <c r="V2053" s="37"/>
      <c r="W2053" s="37"/>
      <c r="X2053" s="37"/>
      <c r="Y2053" s="37"/>
      <c r="Z2053" s="37"/>
      <c r="AA2053" s="37"/>
      <c r="AB2053" s="37"/>
      <c r="AC2053" s="37"/>
      <c r="AD2053" s="37"/>
      <c r="AE2053" s="37"/>
      <c r="AF2053" s="37"/>
      <c r="AG2053" s="37"/>
      <c r="AH2053" s="37"/>
    </row>
    <row r="2054" spans="1:34">
      <c r="A2054" s="37"/>
      <c r="B2054" s="37"/>
      <c r="C2054" s="37"/>
      <c r="D2054" s="37"/>
      <c r="E2054" s="37"/>
      <c r="F2054" s="37"/>
      <c r="G2054" s="37"/>
      <c r="H2054" s="37"/>
      <c r="I2054" s="37"/>
      <c r="J2054" s="37"/>
      <c r="K2054" s="629"/>
      <c r="L2054" s="37"/>
      <c r="M2054" s="37"/>
      <c r="N2054" s="37"/>
      <c r="O2054" s="37"/>
      <c r="P2054" s="37"/>
      <c r="Q2054" s="37"/>
      <c r="R2054" s="37"/>
      <c r="S2054" s="37"/>
      <c r="T2054" s="37"/>
      <c r="U2054" s="37"/>
      <c r="V2054" s="37"/>
      <c r="W2054" s="37"/>
      <c r="X2054" s="37"/>
      <c r="Y2054" s="37"/>
      <c r="Z2054" s="37"/>
      <c r="AA2054" s="37"/>
      <c r="AB2054" s="37"/>
      <c r="AC2054" s="37"/>
      <c r="AD2054" s="37"/>
      <c r="AE2054" s="37"/>
      <c r="AF2054" s="37"/>
      <c r="AG2054" s="37"/>
      <c r="AH2054" s="37"/>
    </row>
    <row r="2055" spans="1:34">
      <c r="A2055" s="37"/>
      <c r="B2055" s="37"/>
      <c r="C2055" s="37"/>
      <c r="D2055" s="37"/>
      <c r="E2055" s="37"/>
      <c r="F2055" s="37"/>
      <c r="G2055" s="37"/>
      <c r="H2055" s="37"/>
      <c r="I2055" s="37"/>
      <c r="J2055" s="37"/>
      <c r="K2055" s="629"/>
      <c r="L2055" s="37"/>
      <c r="M2055" s="37"/>
      <c r="N2055" s="37"/>
      <c r="O2055" s="37"/>
      <c r="P2055" s="37"/>
      <c r="Q2055" s="37"/>
      <c r="R2055" s="37"/>
      <c r="S2055" s="37"/>
      <c r="T2055" s="37"/>
      <c r="U2055" s="37"/>
      <c r="V2055" s="37"/>
      <c r="W2055" s="37"/>
      <c r="X2055" s="37"/>
      <c r="Y2055" s="37"/>
      <c r="Z2055" s="37"/>
      <c r="AA2055" s="37"/>
      <c r="AB2055" s="37"/>
      <c r="AC2055" s="37"/>
      <c r="AD2055" s="37"/>
      <c r="AE2055" s="37"/>
      <c r="AF2055" s="37"/>
      <c r="AG2055" s="37"/>
      <c r="AH2055" s="37"/>
    </row>
    <row r="2056" spans="1:34">
      <c r="A2056" s="37"/>
      <c r="B2056" s="37"/>
      <c r="C2056" s="37"/>
      <c r="D2056" s="37"/>
      <c r="E2056" s="37"/>
      <c r="F2056" s="37"/>
      <c r="G2056" s="37"/>
      <c r="H2056" s="37"/>
      <c r="I2056" s="37"/>
      <c r="J2056" s="37"/>
      <c r="K2056" s="629"/>
      <c r="L2056" s="37"/>
      <c r="M2056" s="37"/>
      <c r="N2056" s="37"/>
      <c r="O2056" s="37"/>
      <c r="P2056" s="37"/>
      <c r="Q2056" s="37"/>
      <c r="R2056" s="37"/>
      <c r="S2056" s="37"/>
      <c r="T2056" s="37"/>
      <c r="U2056" s="37"/>
      <c r="V2056" s="37"/>
      <c r="W2056" s="37"/>
      <c r="X2056" s="37"/>
      <c r="Y2056" s="37"/>
      <c r="Z2056" s="37"/>
      <c r="AA2056" s="37"/>
      <c r="AB2056" s="37"/>
      <c r="AC2056" s="37"/>
      <c r="AD2056" s="37"/>
      <c r="AE2056" s="37"/>
      <c r="AF2056" s="37"/>
      <c r="AG2056" s="37"/>
      <c r="AH2056" s="37"/>
    </row>
    <row r="2057" spans="1:34">
      <c r="A2057" s="37"/>
      <c r="B2057" s="37"/>
      <c r="C2057" s="37"/>
      <c r="D2057" s="37"/>
      <c r="E2057" s="37"/>
      <c r="F2057" s="37"/>
      <c r="G2057" s="37"/>
      <c r="H2057" s="37"/>
      <c r="I2057" s="37"/>
      <c r="J2057" s="37"/>
      <c r="K2057" s="629"/>
      <c r="L2057" s="37"/>
      <c r="M2057" s="37"/>
      <c r="N2057" s="37"/>
      <c r="O2057" s="37"/>
      <c r="P2057" s="37"/>
      <c r="Q2057" s="37"/>
      <c r="R2057" s="37"/>
      <c r="S2057" s="37"/>
      <c r="T2057" s="37"/>
      <c r="U2057" s="37"/>
      <c r="V2057" s="37"/>
      <c r="W2057" s="37"/>
      <c r="X2057" s="37"/>
      <c r="Y2057" s="37"/>
      <c r="Z2057" s="37"/>
      <c r="AA2057" s="37"/>
      <c r="AB2057" s="37"/>
      <c r="AC2057" s="37"/>
      <c r="AD2057" s="37"/>
      <c r="AE2057" s="37"/>
      <c r="AF2057" s="37"/>
      <c r="AG2057" s="37"/>
      <c r="AH2057" s="37"/>
    </row>
    <row r="2058" spans="1:34">
      <c r="A2058" s="37"/>
      <c r="B2058" s="37"/>
      <c r="C2058" s="37"/>
      <c r="D2058" s="37"/>
      <c r="E2058" s="37"/>
      <c r="F2058" s="37"/>
      <c r="G2058" s="37"/>
      <c r="H2058" s="37"/>
      <c r="I2058" s="37"/>
      <c r="J2058" s="37"/>
      <c r="K2058" s="629"/>
      <c r="L2058" s="37"/>
      <c r="M2058" s="37"/>
      <c r="N2058" s="37"/>
      <c r="O2058" s="37"/>
      <c r="P2058" s="37"/>
      <c r="Q2058" s="37"/>
      <c r="R2058" s="37"/>
      <c r="S2058" s="37"/>
      <c r="T2058" s="37"/>
      <c r="U2058" s="37"/>
      <c r="V2058" s="37"/>
      <c r="W2058" s="37"/>
      <c r="X2058" s="37"/>
      <c r="Y2058" s="37"/>
      <c r="Z2058" s="37"/>
      <c r="AA2058" s="37"/>
      <c r="AB2058" s="37"/>
      <c r="AC2058" s="37"/>
      <c r="AD2058" s="37"/>
      <c r="AE2058" s="37"/>
      <c r="AF2058" s="37"/>
      <c r="AG2058" s="37"/>
      <c r="AH2058" s="37"/>
    </row>
    <row r="2059" spans="1:34">
      <c r="A2059" s="37"/>
      <c r="B2059" s="37"/>
      <c r="C2059" s="37"/>
      <c r="D2059" s="37"/>
      <c r="E2059" s="37"/>
      <c r="F2059" s="37"/>
      <c r="G2059" s="37"/>
      <c r="H2059" s="37"/>
      <c r="I2059" s="37"/>
      <c r="J2059" s="37"/>
      <c r="K2059" s="629"/>
      <c r="L2059" s="37"/>
      <c r="M2059" s="37"/>
      <c r="N2059" s="37"/>
      <c r="O2059" s="37"/>
      <c r="P2059" s="37"/>
      <c r="Q2059" s="37"/>
      <c r="R2059" s="37"/>
      <c r="S2059" s="37"/>
      <c r="T2059" s="37"/>
      <c r="U2059" s="37"/>
      <c r="V2059" s="37"/>
      <c r="W2059" s="37"/>
      <c r="X2059" s="37"/>
      <c r="Y2059" s="37"/>
      <c r="Z2059" s="37"/>
      <c r="AA2059" s="37"/>
      <c r="AB2059" s="37"/>
      <c r="AC2059" s="37"/>
      <c r="AD2059" s="37"/>
      <c r="AE2059" s="37"/>
      <c r="AF2059" s="37"/>
      <c r="AG2059" s="37"/>
      <c r="AH2059" s="37"/>
    </row>
    <row r="2060" spans="1:34">
      <c r="A2060" s="37"/>
      <c r="B2060" s="37"/>
      <c r="C2060" s="37"/>
      <c r="D2060" s="37"/>
      <c r="E2060" s="37"/>
      <c r="F2060" s="37"/>
      <c r="G2060" s="37"/>
      <c r="H2060" s="37"/>
      <c r="I2060" s="37"/>
      <c r="J2060" s="37"/>
      <c r="K2060" s="629"/>
      <c r="L2060" s="37"/>
      <c r="M2060" s="37"/>
      <c r="N2060" s="37"/>
      <c r="O2060" s="37"/>
      <c r="P2060" s="37"/>
      <c r="Q2060" s="37"/>
      <c r="R2060" s="37"/>
      <c r="S2060" s="37"/>
      <c r="T2060" s="37"/>
      <c r="U2060" s="37"/>
      <c r="V2060" s="37"/>
      <c r="W2060" s="37"/>
      <c r="X2060" s="37"/>
      <c r="Y2060" s="37"/>
      <c r="Z2060" s="37"/>
      <c r="AA2060" s="37"/>
      <c r="AB2060" s="37"/>
      <c r="AC2060" s="37"/>
      <c r="AD2060" s="37"/>
      <c r="AE2060" s="37"/>
      <c r="AF2060" s="37"/>
      <c r="AG2060" s="37"/>
      <c r="AH2060" s="37"/>
    </row>
    <row r="2061" spans="1:34">
      <c r="A2061" s="37"/>
      <c r="B2061" s="37"/>
      <c r="C2061" s="37"/>
      <c r="D2061" s="37"/>
      <c r="E2061" s="37"/>
      <c r="F2061" s="37"/>
      <c r="G2061" s="37"/>
      <c r="H2061" s="37"/>
      <c r="I2061" s="37"/>
      <c r="J2061" s="37"/>
      <c r="K2061" s="629"/>
      <c r="L2061" s="37"/>
      <c r="M2061" s="37"/>
      <c r="N2061" s="37"/>
      <c r="O2061" s="37"/>
      <c r="P2061" s="37"/>
      <c r="Q2061" s="37"/>
      <c r="R2061" s="37"/>
      <c r="S2061" s="37"/>
      <c r="T2061" s="37"/>
      <c r="U2061" s="37"/>
      <c r="V2061" s="37"/>
      <c r="W2061" s="37"/>
      <c r="X2061" s="37"/>
      <c r="Y2061" s="37"/>
      <c r="Z2061" s="37"/>
      <c r="AA2061" s="37"/>
      <c r="AB2061" s="37"/>
      <c r="AC2061" s="37"/>
      <c r="AD2061" s="37"/>
      <c r="AE2061" s="37"/>
      <c r="AF2061" s="37"/>
      <c r="AG2061" s="37"/>
      <c r="AH2061" s="37"/>
    </row>
    <row r="2062" spans="1:34">
      <c r="A2062" s="37"/>
      <c r="B2062" s="37"/>
      <c r="C2062" s="37"/>
      <c r="D2062" s="37"/>
      <c r="E2062" s="37"/>
      <c r="F2062" s="37"/>
      <c r="G2062" s="37"/>
      <c r="H2062" s="37"/>
      <c r="I2062" s="37"/>
      <c r="J2062" s="37"/>
      <c r="K2062" s="629"/>
      <c r="L2062" s="37"/>
      <c r="M2062" s="37"/>
      <c r="N2062" s="37"/>
      <c r="O2062" s="37"/>
      <c r="P2062" s="37"/>
      <c r="Q2062" s="37"/>
      <c r="R2062" s="37"/>
      <c r="S2062" s="37"/>
      <c r="T2062" s="37"/>
      <c r="U2062" s="37"/>
      <c r="V2062" s="37"/>
      <c r="W2062" s="37"/>
      <c r="X2062" s="37"/>
      <c r="Y2062" s="37"/>
      <c r="Z2062" s="37"/>
      <c r="AA2062" s="37"/>
      <c r="AB2062" s="37"/>
      <c r="AC2062" s="37"/>
      <c r="AD2062" s="37"/>
      <c r="AE2062" s="37"/>
      <c r="AF2062" s="37"/>
      <c r="AG2062" s="37"/>
      <c r="AH2062" s="37"/>
    </row>
    <row r="2063" spans="1:34">
      <c r="A2063" s="37"/>
      <c r="B2063" s="37"/>
      <c r="C2063" s="37"/>
      <c r="D2063" s="37"/>
      <c r="E2063" s="37"/>
      <c r="F2063" s="37"/>
      <c r="G2063" s="37"/>
      <c r="H2063" s="37"/>
      <c r="I2063" s="37"/>
      <c r="J2063" s="37"/>
      <c r="K2063" s="629"/>
      <c r="L2063" s="37"/>
      <c r="M2063" s="37"/>
      <c r="N2063" s="37"/>
      <c r="O2063" s="37"/>
      <c r="P2063" s="37"/>
      <c r="Q2063" s="37"/>
      <c r="R2063" s="37"/>
      <c r="S2063" s="37"/>
      <c r="T2063" s="37"/>
      <c r="U2063" s="37"/>
      <c r="V2063" s="37"/>
      <c r="W2063" s="37"/>
      <c r="X2063" s="37"/>
      <c r="Y2063" s="37"/>
      <c r="Z2063" s="37"/>
      <c r="AA2063" s="37"/>
      <c r="AB2063" s="37"/>
      <c r="AC2063" s="37"/>
      <c r="AD2063" s="37"/>
      <c r="AE2063" s="37"/>
      <c r="AF2063" s="37"/>
      <c r="AG2063" s="37"/>
      <c r="AH2063" s="37"/>
    </row>
    <row r="2064" spans="1:34">
      <c r="A2064" s="37"/>
      <c r="B2064" s="37"/>
      <c r="C2064" s="37"/>
      <c r="D2064" s="37"/>
      <c r="E2064" s="37"/>
      <c r="F2064" s="37"/>
      <c r="G2064" s="37"/>
      <c r="H2064" s="37"/>
      <c r="I2064" s="37"/>
      <c r="J2064" s="37"/>
      <c r="K2064" s="629"/>
      <c r="L2064" s="37"/>
      <c r="M2064" s="37"/>
      <c r="N2064" s="37"/>
      <c r="O2064" s="37"/>
      <c r="P2064" s="37"/>
      <c r="Q2064" s="37"/>
      <c r="R2064" s="37"/>
      <c r="S2064" s="37"/>
      <c r="T2064" s="37"/>
      <c r="U2064" s="37"/>
      <c r="V2064" s="37"/>
      <c r="W2064" s="37"/>
      <c r="X2064" s="37"/>
      <c r="Y2064" s="37"/>
      <c r="Z2064" s="37"/>
      <c r="AA2064" s="37"/>
      <c r="AB2064" s="37"/>
      <c r="AC2064" s="37"/>
      <c r="AD2064" s="37"/>
      <c r="AE2064" s="37"/>
      <c r="AF2064" s="37"/>
      <c r="AG2064" s="37"/>
      <c r="AH2064" s="37"/>
    </row>
    <row r="2065" spans="1:34">
      <c r="A2065" s="37"/>
      <c r="B2065" s="37"/>
      <c r="C2065" s="37"/>
      <c r="D2065" s="37"/>
      <c r="E2065" s="37"/>
      <c r="F2065" s="37"/>
      <c r="G2065" s="37"/>
      <c r="H2065" s="37"/>
      <c r="I2065" s="37"/>
      <c r="J2065" s="37"/>
      <c r="K2065" s="629"/>
      <c r="L2065" s="37"/>
      <c r="M2065" s="37"/>
      <c r="N2065" s="37"/>
      <c r="O2065" s="37"/>
      <c r="P2065" s="37"/>
      <c r="Q2065" s="37"/>
      <c r="R2065" s="37"/>
      <c r="S2065" s="37"/>
      <c r="T2065" s="37"/>
      <c r="U2065" s="37"/>
      <c r="V2065" s="37"/>
      <c r="W2065" s="37"/>
      <c r="X2065" s="37"/>
      <c r="Y2065" s="37"/>
      <c r="Z2065" s="37"/>
      <c r="AA2065" s="37"/>
      <c r="AB2065" s="37"/>
      <c r="AC2065" s="37"/>
      <c r="AD2065" s="37"/>
      <c r="AE2065" s="37"/>
      <c r="AF2065" s="37"/>
      <c r="AG2065" s="37"/>
      <c r="AH2065" s="37"/>
    </row>
    <row r="2066" spans="1:34">
      <c r="A2066" s="37"/>
      <c r="B2066" s="37"/>
      <c r="C2066" s="37"/>
      <c r="D2066" s="37"/>
      <c r="E2066" s="37"/>
      <c r="F2066" s="37"/>
      <c r="G2066" s="37"/>
      <c r="H2066" s="37"/>
      <c r="I2066" s="37"/>
      <c r="J2066" s="37"/>
      <c r="K2066" s="629"/>
      <c r="L2066" s="37"/>
      <c r="M2066" s="37"/>
      <c r="N2066" s="37"/>
      <c r="O2066" s="37"/>
      <c r="P2066" s="37"/>
      <c r="Q2066" s="37"/>
      <c r="R2066" s="37"/>
      <c r="S2066" s="37"/>
      <c r="T2066" s="37"/>
      <c r="U2066" s="37"/>
      <c r="V2066" s="37"/>
      <c r="W2066" s="37"/>
      <c r="X2066" s="37"/>
      <c r="Y2066" s="37"/>
      <c r="Z2066" s="37"/>
      <c r="AA2066" s="37"/>
      <c r="AB2066" s="37"/>
      <c r="AC2066" s="37"/>
      <c r="AD2066" s="37"/>
      <c r="AE2066" s="37"/>
      <c r="AF2066" s="37"/>
      <c r="AG2066" s="37"/>
      <c r="AH2066" s="37"/>
    </row>
    <row r="2067" spans="1:34">
      <c r="A2067" s="37"/>
      <c r="B2067" s="37"/>
      <c r="C2067" s="37"/>
      <c r="D2067" s="37"/>
      <c r="E2067" s="37"/>
      <c r="F2067" s="37"/>
      <c r="G2067" s="37"/>
      <c r="H2067" s="37"/>
      <c r="I2067" s="37"/>
      <c r="J2067" s="37"/>
      <c r="K2067" s="629"/>
      <c r="L2067" s="37"/>
      <c r="M2067" s="37"/>
      <c r="N2067" s="37"/>
      <c r="O2067" s="37"/>
      <c r="P2067" s="37"/>
      <c r="Q2067" s="37"/>
      <c r="R2067" s="37"/>
      <c r="S2067" s="37"/>
      <c r="T2067" s="37"/>
      <c r="U2067" s="37"/>
      <c r="V2067" s="37"/>
      <c r="W2067" s="37"/>
      <c r="X2067" s="37"/>
      <c r="Y2067" s="37"/>
      <c r="Z2067" s="37"/>
      <c r="AA2067" s="37"/>
      <c r="AB2067" s="37"/>
      <c r="AC2067" s="37"/>
      <c r="AD2067" s="37"/>
      <c r="AE2067" s="37"/>
      <c r="AF2067" s="37"/>
      <c r="AG2067" s="37"/>
      <c r="AH2067" s="37"/>
    </row>
    <row r="2068" spans="1:34">
      <c r="A2068" s="37"/>
      <c r="B2068" s="37"/>
      <c r="C2068" s="37"/>
      <c r="D2068" s="37"/>
      <c r="E2068" s="37"/>
      <c r="F2068" s="37"/>
      <c r="G2068" s="37"/>
      <c r="H2068" s="37"/>
      <c r="I2068" s="37"/>
      <c r="J2068" s="37"/>
      <c r="K2068" s="629"/>
      <c r="L2068" s="37"/>
      <c r="M2068" s="37"/>
      <c r="N2068" s="37"/>
      <c r="O2068" s="37"/>
      <c r="P2068" s="37"/>
      <c r="Q2068" s="37"/>
      <c r="R2068" s="37"/>
      <c r="S2068" s="37"/>
      <c r="T2068" s="37"/>
      <c r="U2068" s="37"/>
      <c r="V2068" s="37"/>
      <c r="W2068" s="37"/>
      <c r="X2068" s="37"/>
      <c r="Y2068" s="37"/>
      <c r="Z2068" s="37"/>
      <c r="AA2068" s="37"/>
      <c r="AB2068" s="37"/>
      <c r="AC2068" s="37"/>
      <c r="AD2068" s="37"/>
      <c r="AE2068" s="37"/>
      <c r="AF2068" s="37"/>
      <c r="AG2068" s="37"/>
      <c r="AH2068" s="37"/>
    </row>
    <row r="2069" spans="1:34">
      <c r="A2069" s="37"/>
      <c r="B2069" s="37"/>
      <c r="C2069" s="37"/>
      <c r="D2069" s="37"/>
      <c r="E2069" s="37"/>
      <c r="F2069" s="37"/>
      <c r="G2069" s="37"/>
      <c r="H2069" s="37"/>
      <c r="I2069" s="37"/>
      <c r="J2069" s="37"/>
      <c r="K2069" s="629"/>
      <c r="L2069" s="37"/>
      <c r="M2069" s="37"/>
      <c r="N2069" s="37"/>
      <c r="O2069" s="37"/>
      <c r="P2069" s="37"/>
      <c r="Q2069" s="37"/>
      <c r="R2069" s="37"/>
      <c r="S2069" s="37"/>
      <c r="T2069" s="37"/>
      <c r="U2069" s="37"/>
      <c r="V2069" s="37"/>
      <c r="W2069" s="37"/>
      <c r="X2069" s="37"/>
      <c r="Y2069" s="37"/>
      <c r="Z2069" s="37"/>
      <c r="AA2069" s="37"/>
      <c r="AB2069" s="37"/>
      <c r="AC2069" s="37"/>
      <c r="AD2069" s="37"/>
      <c r="AE2069" s="37"/>
      <c r="AF2069" s="37"/>
      <c r="AG2069" s="37"/>
      <c r="AH2069" s="37"/>
    </row>
    <row r="2070" spans="1:34">
      <c r="A2070" s="37"/>
      <c r="B2070" s="37"/>
      <c r="C2070" s="37"/>
      <c r="D2070" s="37"/>
      <c r="E2070" s="37"/>
      <c r="F2070" s="37"/>
      <c r="G2070" s="37"/>
      <c r="H2070" s="37"/>
      <c r="I2070" s="37"/>
      <c r="J2070" s="37"/>
      <c r="K2070" s="629"/>
      <c r="L2070" s="37"/>
      <c r="M2070" s="37"/>
      <c r="N2070" s="37"/>
      <c r="O2070" s="37"/>
      <c r="P2070" s="37"/>
      <c r="Q2070" s="37"/>
      <c r="R2070" s="37"/>
      <c r="S2070" s="37"/>
      <c r="T2070" s="37"/>
      <c r="U2070" s="37"/>
      <c r="V2070" s="37"/>
      <c r="W2070" s="37"/>
      <c r="X2070" s="37"/>
      <c r="Y2070" s="37"/>
      <c r="Z2070" s="37"/>
      <c r="AA2070" s="37"/>
      <c r="AB2070" s="37"/>
      <c r="AC2070" s="37"/>
      <c r="AD2070" s="37"/>
      <c r="AE2070" s="37"/>
      <c r="AF2070" s="37"/>
      <c r="AG2070" s="37"/>
      <c r="AH2070" s="37"/>
    </row>
    <row r="2071" spans="1:34">
      <c r="A2071" s="37"/>
      <c r="B2071" s="37"/>
      <c r="C2071" s="37"/>
      <c r="D2071" s="37"/>
      <c r="E2071" s="37"/>
      <c r="F2071" s="37"/>
      <c r="G2071" s="37"/>
      <c r="H2071" s="37"/>
      <c r="I2071" s="37"/>
      <c r="J2071" s="37"/>
      <c r="K2071" s="629"/>
      <c r="L2071" s="37"/>
      <c r="M2071" s="37"/>
      <c r="N2071" s="37"/>
      <c r="O2071" s="37"/>
      <c r="P2071" s="37"/>
      <c r="Q2071" s="37"/>
      <c r="R2071" s="37"/>
      <c r="S2071" s="37"/>
      <c r="T2071" s="37"/>
      <c r="U2071" s="37"/>
      <c r="V2071" s="37"/>
      <c r="W2071" s="37"/>
      <c r="X2071" s="37"/>
      <c r="Y2071" s="37"/>
      <c r="Z2071" s="37"/>
      <c r="AA2071" s="37"/>
      <c r="AB2071" s="37"/>
      <c r="AC2071" s="37"/>
      <c r="AD2071" s="37"/>
      <c r="AE2071" s="37"/>
      <c r="AF2071" s="37"/>
      <c r="AG2071" s="37"/>
      <c r="AH2071" s="37"/>
    </row>
    <row r="2072" spans="1:34">
      <c r="A2072" s="37"/>
      <c r="B2072" s="37"/>
      <c r="C2072" s="37"/>
      <c r="D2072" s="37"/>
      <c r="E2072" s="37"/>
      <c r="F2072" s="37"/>
      <c r="G2072" s="37"/>
      <c r="H2072" s="37"/>
      <c r="I2072" s="37"/>
      <c r="J2072" s="37"/>
      <c r="K2072" s="629"/>
      <c r="L2072" s="37"/>
      <c r="M2072" s="37"/>
      <c r="N2072" s="37"/>
      <c r="O2072" s="37"/>
      <c r="P2072" s="37"/>
      <c r="Q2072" s="37"/>
      <c r="R2072" s="37"/>
      <c r="S2072" s="37"/>
      <c r="T2072" s="37"/>
      <c r="U2072" s="37"/>
      <c r="V2072" s="37"/>
      <c r="W2072" s="37"/>
      <c r="X2072" s="37"/>
      <c r="Y2072" s="37"/>
      <c r="Z2072" s="37"/>
      <c r="AA2072" s="37"/>
      <c r="AB2072" s="37"/>
      <c r="AC2072" s="37"/>
      <c r="AD2072" s="37"/>
      <c r="AE2072" s="37"/>
      <c r="AF2072" s="37"/>
      <c r="AG2072" s="37"/>
      <c r="AH2072" s="37"/>
    </row>
    <row r="2073" spans="1:34">
      <c r="A2073" s="37"/>
      <c r="B2073" s="37"/>
      <c r="C2073" s="37"/>
      <c r="D2073" s="37"/>
      <c r="E2073" s="37"/>
      <c r="F2073" s="37"/>
      <c r="G2073" s="37"/>
      <c r="H2073" s="37"/>
      <c r="I2073" s="37"/>
      <c r="J2073" s="37"/>
      <c r="K2073" s="629"/>
      <c r="L2073" s="37"/>
      <c r="M2073" s="37"/>
      <c r="N2073" s="37"/>
      <c r="O2073" s="37"/>
      <c r="P2073" s="37"/>
      <c r="Q2073" s="37"/>
      <c r="R2073" s="37"/>
      <c r="S2073" s="37"/>
      <c r="T2073" s="37"/>
      <c r="U2073" s="37"/>
      <c r="V2073" s="37"/>
      <c r="W2073" s="37"/>
      <c r="X2073" s="37"/>
      <c r="Y2073" s="37"/>
      <c r="Z2073" s="37"/>
      <c r="AA2073" s="37"/>
      <c r="AB2073" s="37"/>
      <c r="AC2073" s="37"/>
      <c r="AD2073" s="37"/>
      <c r="AE2073" s="37"/>
      <c r="AF2073" s="37"/>
      <c r="AG2073" s="37"/>
      <c r="AH2073" s="37"/>
    </row>
    <row r="2074" spans="1:34">
      <c r="A2074" s="37"/>
      <c r="B2074" s="37"/>
      <c r="C2074" s="37"/>
      <c r="D2074" s="37"/>
      <c r="E2074" s="37"/>
      <c r="F2074" s="37"/>
      <c r="G2074" s="37"/>
      <c r="H2074" s="37"/>
      <c r="I2074" s="37"/>
      <c r="J2074" s="37"/>
      <c r="K2074" s="629"/>
      <c r="L2074" s="37"/>
      <c r="M2074" s="37"/>
      <c r="N2074" s="37"/>
      <c r="O2074" s="37"/>
      <c r="P2074" s="37"/>
      <c r="Q2074" s="37"/>
      <c r="R2074" s="37"/>
      <c r="S2074" s="37"/>
      <c r="T2074" s="37"/>
      <c r="U2074" s="37"/>
      <c r="V2074" s="37"/>
      <c r="W2074" s="37"/>
      <c r="X2074" s="37"/>
      <c r="Y2074" s="37"/>
      <c r="Z2074" s="37"/>
      <c r="AA2074" s="37"/>
      <c r="AB2074" s="37"/>
      <c r="AC2074" s="37"/>
      <c r="AD2074" s="37"/>
      <c r="AE2074" s="37"/>
      <c r="AF2074" s="37"/>
      <c r="AG2074" s="37"/>
      <c r="AH2074" s="37"/>
    </row>
    <row r="2075" spans="1:34">
      <c r="A2075" s="37"/>
      <c r="B2075" s="37"/>
      <c r="C2075" s="37"/>
      <c r="D2075" s="37"/>
      <c r="E2075" s="37"/>
      <c r="F2075" s="37"/>
      <c r="G2075" s="37"/>
      <c r="H2075" s="37"/>
      <c r="I2075" s="37"/>
      <c r="J2075" s="37"/>
      <c r="K2075" s="629"/>
      <c r="L2075" s="37"/>
      <c r="M2075" s="37"/>
      <c r="N2075" s="37"/>
      <c r="O2075" s="37"/>
      <c r="P2075" s="37"/>
      <c r="Q2075" s="37"/>
      <c r="R2075" s="37"/>
      <c r="S2075" s="37"/>
      <c r="T2075" s="37"/>
      <c r="U2075" s="37"/>
      <c r="V2075" s="37"/>
      <c r="W2075" s="37"/>
      <c r="X2075" s="37"/>
      <c r="Y2075" s="37"/>
      <c r="Z2075" s="37"/>
      <c r="AA2075" s="37"/>
      <c r="AB2075" s="37"/>
      <c r="AC2075" s="37"/>
      <c r="AD2075" s="37"/>
      <c r="AE2075" s="37"/>
      <c r="AF2075" s="37"/>
      <c r="AG2075" s="37"/>
      <c r="AH2075" s="37"/>
    </row>
    <row r="2076" spans="1:34">
      <c r="A2076" s="37"/>
      <c r="B2076" s="37"/>
      <c r="C2076" s="37"/>
      <c r="D2076" s="37"/>
      <c r="E2076" s="37"/>
      <c r="F2076" s="37"/>
      <c r="G2076" s="37"/>
      <c r="H2076" s="37"/>
      <c r="I2076" s="37"/>
      <c r="J2076" s="37"/>
      <c r="K2076" s="629"/>
      <c r="L2076" s="37"/>
      <c r="M2076" s="37"/>
      <c r="N2076" s="37"/>
      <c r="O2076" s="37"/>
      <c r="P2076" s="37"/>
      <c r="Q2076" s="37"/>
      <c r="R2076" s="37"/>
      <c r="S2076" s="37"/>
      <c r="T2076" s="37"/>
      <c r="U2076" s="37"/>
      <c r="V2076" s="37"/>
      <c r="W2076" s="37"/>
      <c r="X2076" s="37"/>
      <c r="Y2076" s="37"/>
      <c r="Z2076" s="37"/>
      <c r="AA2076" s="37"/>
      <c r="AB2076" s="37"/>
      <c r="AC2076" s="37"/>
      <c r="AD2076" s="37"/>
      <c r="AE2076" s="37"/>
      <c r="AF2076" s="37"/>
      <c r="AG2076" s="37"/>
      <c r="AH2076" s="37"/>
    </row>
    <row r="2077" spans="1:34">
      <c r="A2077" s="37"/>
      <c r="B2077" s="37"/>
      <c r="C2077" s="37"/>
      <c r="D2077" s="37"/>
      <c r="E2077" s="37"/>
      <c r="F2077" s="37"/>
      <c r="G2077" s="37"/>
      <c r="H2077" s="37"/>
      <c r="I2077" s="37"/>
      <c r="J2077" s="37"/>
      <c r="K2077" s="629"/>
      <c r="L2077" s="37"/>
      <c r="M2077" s="37"/>
      <c r="N2077" s="37"/>
      <c r="O2077" s="37"/>
      <c r="P2077" s="37"/>
      <c r="Q2077" s="37"/>
      <c r="R2077" s="37"/>
      <c r="S2077" s="37"/>
      <c r="T2077" s="37"/>
      <c r="U2077" s="37"/>
      <c r="V2077" s="37"/>
      <c r="W2077" s="37"/>
      <c r="X2077" s="37"/>
      <c r="Y2077" s="37"/>
      <c r="Z2077" s="37"/>
      <c r="AA2077" s="37"/>
      <c r="AB2077" s="37"/>
      <c r="AC2077" s="37"/>
      <c r="AD2077" s="37"/>
      <c r="AE2077" s="37"/>
      <c r="AF2077" s="37"/>
      <c r="AG2077" s="37"/>
      <c r="AH2077" s="37"/>
    </row>
    <row r="2078" spans="1:34">
      <c r="A2078" s="37"/>
      <c r="B2078" s="37"/>
      <c r="C2078" s="37"/>
      <c r="D2078" s="37"/>
      <c r="E2078" s="37"/>
      <c r="F2078" s="37"/>
      <c r="G2078" s="37"/>
      <c r="H2078" s="37"/>
      <c r="I2078" s="37"/>
      <c r="J2078" s="37"/>
      <c r="K2078" s="629"/>
      <c r="L2078" s="37"/>
      <c r="M2078" s="37"/>
      <c r="N2078" s="37"/>
      <c r="O2078" s="37"/>
      <c r="P2078" s="37"/>
      <c r="Q2078" s="37"/>
      <c r="R2078" s="37"/>
      <c r="S2078" s="37"/>
      <c r="T2078" s="37"/>
      <c r="U2078" s="37"/>
      <c r="V2078" s="37"/>
      <c r="W2078" s="37"/>
      <c r="X2078" s="37"/>
      <c r="Y2078" s="37"/>
      <c r="Z2078" s="37"/>
      <c r="AA2078" s="37"/>
      <c r="AB2078" s="37"/>
      <c r="AC2078" s="37"/>
      <c r="AD2078" s="37"/>
      <c r="AE2078" s="37"/>
      <c r="AF2078" s="37"/>
      <c r="AG2078" s="37"/>
      <c r="AH2078" s="37"/>
    </row>
    <row r="2079" spans="1:34">
      <c r="A2079" s="37"/>
      <c r="B2079" s="37"/>
      <c r="C2079" s="37"/>
      <c r="D2079" s="37"/>
      <c r="E2079" s="37"/>
      <c r="F2079" s="37"/>
      <c r="G2079" s="37"/>
      <c r="H2079" s="37"/>
      <c r="I2079" s="37"/>
      <c r="J2079" s="37"/>
      <c r="K2079" s="629"/>
      <c r="L2079" s="37"/>
      <c r="M2079" s="37"/>
      <c r="N2079" s="37"/>
      <c r="O2079" s="37"/>
      <c r="P2079" s="37"/>
      <c r="Q2079" s="37"/>
      <c r="R2079" s="37"/>
      <c r="S2079" s="37"/>
      <c r="T2079" s="37"/>
      <c r="U2079" s="37"/>
      <c r="V2079" s="37"/>
      <c r="W2079" s="37"/>
      <c r="X2079" s="37"/>
      <c r="Y2079" s="37"/>
      <c r="Z2079" s="37"/>
      <c r="AA2079" s="37"/>
      <c r="AB2079" s="37"/>
      <c r="AC2079" s="37"/>
      <c r="AD2079" s="37"/>
      <c r="AE2079" s="37"/>
      <c r="AF2079" s="37"/>
      <c r="AG2079" s="37"/>
      <c r="AH2079" s="37"/>
    </row>
    <row r="2080" spans="1:34">
      <c r="A2080" s="37"/>
      <c r="B2080" s="37"/>
      <c r="C2080" s="37"/>
      <c r="D2080" s="37"/>
      <c r="E2080" s="37"/>
      <c r="F2080" s="37"/>
      <c r="G2080" s="37"/>
      <c r="H2080" s="37"/>
      <c r="I2080" s="37"/>
      <c r="J2080" s="37"/>
      <c r="K2080" s="629"/>
      <c r="L2080" s="37"/>
      <c r="M2080" s="37"/>
      <c r="N2080" s="37"/>
      <c r="O2080" s="37"/>
      <c r="P2080" s="37"/>
      <c r="Q2080" s="37"/>
      <c r="R2080" s="37"/>
      <c r="S2080" s="37"/>
      <c r="T2080" s="37"/>
      <c r="U2080" s="37"/>
      <c r="V2080" s="37"/>
      <c r="W2080" s="37"/>
      <c r="X2080" s="37"/>
      <c r="Y2080" s="37"/>
      <c r="Z2080" s="37"/>
      <c r="AA2080" s="37"/>
      <c r="AB2080" s="37"/>
      <c r="AC2080" s="37"/>
      <c r="AD2080" s="37"/>
      <c r="AE2080" s="37"/>
      <c r="AF2080" s="37"/>
      <c r="AG2080" s="37"/>
      <c r="AH2080" s="37"/>
    </row>
    <row r="2081" spans="1:34">
      <c r="A2081" s="37"/>
      <c r="B2081" s="37"/>
      <c r="C2081" s="37"/>
      <c r="D2081" s="37"/>
      <c r="E2081" s="37"/>
      <c r="F2081" s="37"/>
      <c r="G2081" s="37"/>
      <c r="H2081" s="37"/>
      <c r="I2081" s="37"/>
      <c r="J2081" s="37"/>
      <c r="K2081" s="629"/>
      <c r="L2081" s="37"/>
      <c r="M2081" s="37"/>
      <c r="N2081" s="37"/>
      <c r="O2081" s="37"/>
      <c r="P2081" s="37"/>
      <c r="Q2081" s="37"/>
      <c r="R2081" s="37"/>
      <c r="S2081" s="37"/>
      <c r="T2081" s="37"/>
      <c r="U2081" s="37"/>
      <c r="V2081" s="37"/>
      <c r="W2081" s="37"/>
      <c r="X2081" s="37"/>
      <c r="Y2081" s="37"/>
      <c r="Z2081" s="37"/>
      <c r="AA2081" s="37"/>
      <c r="AB2081" s="37"/>
      <c r="AC2081" s="37"/>
      <c r="AD2081" s="37"/>
      <c r="AE2081" s="37"/>
      <c r="AF2081" s="37"/>
      <c r="AG2081" s="37"/>
      <c r="AH2081" s="37"/>
    </row>
    <row r="2082" spans="1:34">
      <c r="A2082" s="37"/>
      <c r="B2082" s="37"/>
      <c r="C2082" s="37"/>
      <c r="D2082" s="37"/>
      <c r="E2082" s="37"/>
      <c r="F2082" s="37"/>
      <c r="G2082" s="37"/>
      <c r="H2082" s="37"/>
      <c r="I2082" s="37"/>
      <c r="J2082" s="37"/>
      <c r="K2082" s="629"/>
      <c r="L2082" s="37"/>
      <c r="M2082" s="37"/>
      <c r="N2082" s="37"/>
      <c r="O2082" s="37"/>
      <c r="P2082" s="37"/>
      <c r="Q2082" s="37"/>
      <c r="R2082" s="37"/>
      <c r="S2082" s="37"/>
      <c r="T2082" s="37"/>
      <c r="U2082" s="37"/>
      <c r="V2082" s="37"/>
      <c r="W2082" s="37"/>
      <c r="X2082" s="37"/>
      <c r="Y2082" s="37"/>
      <c r="Z2082" s="37"/>
      <c r="AA2082" s="37"/>
      <c r="AB2082" s="37"/>
      <c r="AC2082" s="37"/>
      <c r="AD2082" s="37"/>
      <c r="AE2082" s="37"/>
      <c r="AF2082" s="37"/>
      <c r="AG2082" s="37"/>
      <c r="AH2082" s="37"/>
    </row>
    <row r="2083" spans="1:34">
      <c r="A2083" s="37"/>
      <c r="B2083" s="37"/>
      <c r="C2083" s="37"/>
      <c r="D2083" s="37"/>
      <c r="E2083" s="37"/>
      <c r="F2083" s="37"/>
      <c r="G2083" s="37"/>
      <c r="H2083" s="37"/>
      <c r="I2083" s="37"/>
      <c r="J2083" s="37"/>
      <c r="K2083" s="629"/>
      <c r="L2083" s="37"/>
      <c r="M2083" s="37"/>
      <c r="N2083" s="37"/>
      <c r="O2083" s="37"/>
      <c r="P2083" s="37"/>
      <c r="Q2083" s="37"/>
      <c r="R2083" s="37"/>
      <c r="S2083" s="37"/>
      <c r="T2083" s="37"/>
      <c r="U2083" s="37"/>
      <c r="V2083" s="37"/>
      <c r="W2083" s="37"/>
      <c r="X2083" s="37"/>
      <c r="Y2083" s="37"/>
      <c r="Z2083" s="37"/>
      <c r="AA2083" s="37"/>
      <c r="AB2083" s="37"/>
      <c r="AC2083" s="37"/>
      <c r="AD2083" s="37"/>
      <c r="AE2083" s="37"/>
      <c r="AF2083" s="37"/>
      <c r="AG2083" s="37"/>
      <c r="AH2083" s="37"/>
    </row>
    <row r="2084" spans="1:34">
      <c r="A2084" s="37"/>
      <c r="B2084" s="37"/>
      <c r="C2084" s="37"/>
      <c r="D2084" s="37"/>
      <c r="E2084" s="37"/>
      <c r="F2084" s="37"/>
      <c r="G2084" s="37"/>
      <c r="H2084" s="37"/>
      <c r="I2084" s="37"/>
      <c r="J2084" s="37"/>
      <c r="K2084" s="629"/>
      <c r="L2084" s="37"/>
      <c r="M2084" s="37"/>
      <c r="N2084" s="37"/>
      <c r="O2084" s="37"/>
      <c r="P2084" s="37"/>
      <c r="Q2084" s="37"/>
      <c r="R2084" s="37"/>
      <c r="S2084" s="37"/>
      <c r="T2084" s="37"/>
      <c r="U2084" s="37"/>
      <c r="V2084" s="37"/>
      <c r="W2084" s="37"/>
      <c r="X2084" s="37"/>
      <c r="Y2084" s="37"/>
      <c r="Z2084" s="37"/>
      <c r="AA2084" s="37"/>
      <c r="AB2084" s="37"/>
      <c r="AC2084" s="37"/>
      <c r="AD2084" s="37"/>
      <c r="AE2084" s="37"/>
      <c r="AF2084" s="37"/>
      <c r="AG2084" s="37"/>
      <c r="AH2084" s="37"/>
    </row>
    <row r="2085" spans="1:34">
      <c r="A2085" s="37"/>
      <c r="B2085" s="37"/>
      <c r="C2085" s="37"/>
      <c r="D2085" s="37"/>
      <c r="E2085" s="37"/>
      <c r="F2085" s="37"/>
      <c r="G2085" s="37"/>
      <c r="H2085" s="37"/>
      <c r="I2085" s="37"/>
      <c r="J2085" s="37"/>
      <c r="K2085" s="629"/>
      <c r="L2085" s="37"/>
      <c r="M2085" s="37"/>
      <c r="N2085" s="37"/>
      <c r="O2085" s="37"/>
      <c r="P2085" s="37"/>
      <c r="Q2085" s="37"/>
      <c r="R2085" s="37"/>
      <c r="S2085" s="37"/>
      <c r="T2085" s="37"/>
      <c r="U2085" s="37"/>
      <c r="V2085" s="37"/>
      <c r="W2085" s="37"/>
      <c r="X2085" s="37"/>
      <c r="Y2085" s="37"/>
      <c r="Z2085" s="37"/>
      <c r="AA2085" s="37"/>
      <c r="AB2085" s="37"/>
      <c r="AC2085" s="37"/>
      <c r="AD2085" s="37"/>
      <c r="AE2085" s="37"/>
      <c r="AF2085" s="37"/>
      <c r="AG2085" s="37"/>
      <c r="AH2085" s="37"/>
    </row>
    <row r="2086" spans="1:34">
      <c r="A2086" s="37"/>
      <c r="B2086" s="37"/>
      <c r="C2086" s="37"/>
      <c r="D2086" s="37"/>
      <c r="E2086" s="37"/>
      <c r="F2086" s="37"/>
      <c r="G2086" s="37"/>
      <c r="H2086" s="37"/>
      <c r="I2086" s="37"/>
      <c r="J2086" s="37"/>
      <c r="K2086" s="629"/>
      <c r="L2086" s="37"/>
      <c r="M2086" s="37"/>
      <c r="N2086" s="37"/>
      <c r="O2086" s="37"/>
      <c r="P2086" s="37"/>
      <c r="Q2086" s="37"/>
      <c r="R2086" s="37"/>
      <c r="S2086" s="37"/>
      <c r="T2086" s="37"/>
      <c r="U2086" s="37"/>
      <c r="V2086" s="37"/>
      <c r="W2086" s="37"/>
      <c r="X2086" s="37"/>
      <c r="Y2086" s="37"/>
      <c r="Z2086" s="37"/>
      <c r="AA2086" s="37"/>
      <c r="AB2086" s="37"/>
      <c r="AC2086" s="37"/>
      <c r="AD2086" s="37"/>
      <c r="AE2086" s="37"/>
      <c r="AF2086" s="37"/>
      <c r="AG2086" s="37"/>
      <c r="AH2086" s="37"/>
    </row>
    <row r="2087" spans="1:34">
      <c r="A2087" s="37"/>
      <c r="B2087" s="37"/>
      <c r="C2087" s="37"/>
      <c r="D2087" s="37"/>
      <c r="E2087" s="37"/>
      <c r="F2087" s="37"/>
      <c r="G2087" s="37"/>
      <c r="H2087" s="37"/>
      <c r="I2087" s="37"/>
      <c r="J2087" s="37"/>
      <c r="K2087" s="629"/>
      <c r="L2087" s="37"/>
      <c r="M2087" s="37"/>
      <c r="N2087" s="37"/>
      <c r="O2087" s="37"/>
      <c r="P2087" s="37"/>
      <c r="Q2087" s="37"/>
      <c r="R2087" s="37"/>
      <c r="S2087" s="37"/>
      <c r="T2087" s="37"/>
      <c r="U2087" s="37"/>
      <c r="V2087" s="37"/>
      <c r="W2087" s="37"/>
      <c r="X2087" s="37"/>
      <c r="Y2087" s="37"/>
      <c r="Z2087" s="37"/>
      <c r="AA2087" s="37"/>
      <c r="AB2087" s="37"/>
      <c r="AC2087" s="37"/>
      <c r="AD2087" s="37"/>
      <c r="AE2087" s="37"/>
      <c r="AF2087" s="37"/>
      <c r="AG2087" s="37"/>
      <c r="AH2087" s="37"/>
    </row>
    <row r="2088" spans="1:34">
      <c r="A2088" s="37"/>
      <c r="B2088" s="37"/>
      <c r="C2088" s="37"/>
      <c r="D2088" s="37"/>
      <c r="E2088" s="37"/>
      <c r="F2088" s="37"/>
      <c r="G2088" s="37"/>
      <c r="H2088" s="37"/>
      <c r="I2088" s="37"/>
      <c r="J2088" s="37"/>
      <c r="K2088" s="629"/>
      <c r="L2088" s="37"/>
      <c r="M2088" s="37"/>
      <c r="N2088" s="37"/>
      <c r="O2088" s="37"/>
      <c r="P2088" s="37"/>
      <c r="Q2088" s="37"/>
      <c r="R2088" s="37"/>
      <c r="S2088" s="37"/>
      <c r="T2088" s="37"/>
      <c r="U2088" s="37"/>
      <c r="V2088" s="37"/>
      <c r="W2088" s="37"/>
      <c r="X2088" s="37"/>
      <c r="Y2088" s="37"/>
      <c r="Z2088" s="37"/>
      <c r="AA2088" s="37"/>
      <c r="AB2088" s="37"/>
      <c r="AC2088" s="37"/>
      <c r="AD2088" s="37"/>
      <c r="AE2088" s="37"/>
      <c r="AF2088" s="37"/>
      <c r="AG2088" s="37"/>
      <c r="AH2088" s="37"/>
    </row>
    <row r="2089" spans="1:34">
      <c r="A2089" s="37"/>
      <c r="B2089" s="37"/>
      <c r="C2089" s="37"/>
      <c r="D2089" s="37"/>
      <c r="E2089" s="37"/>
      <c r="F2089" s="37"/>
      <c r="G2089" s="37"/>
      <c r="H2089" s="37"/>
      <c r="I2089" s="37"/>
      <c r="J2089" s="37"/>
      <c r="K2089" s="629"/>
      <c r="L2089" s="37"/>
      <c r="M2089" s="37"/>
      <c r="N2089" s="37"/>
      <c r="O2089" s="37"/>
      <c r="P2089" s="37"/>
      <c r="Q2089" s="37"/>
      <c r="R2089" s="37"/>
      <c r="S2089" s="37"/>
      <c r="T2089" s="37"/>
      <c r="U2089" s="37"/>
      <c r="V2089" s="37"/>
      <c r="W2089" s="37"/>
      <c r="X2089" s="37"/>
      <c r="Y2089" s="37"/>
      <c r="Z2089" s="37"/>
      <c r="AA2089" s="37"/>
      <c r="AB2089" s="37"/>
      <c r="AC2089" s="37"/>
      <c r="AD2089" s="37"/>
      <c r="AE2089" s="37"/>
      <c r="AF2089" s="37"/>
      <c r="AG2089" s="37"/>
      <c r="AH2089" s="37"/>
    </row>
    <row r="2090" spans="1:34">
      <c r="A2090" s="37"/>
      <c r="B2090" s="37"/>
      <c r="C2090" s="37"/>
      <c r="D2090" s="37"/>
      <c r="E2090" s="37"/>
      <c r="F2090" s="37"/>
      <c r="G2090" s="37"/>
      <c r="H2090" s="37"/>
      <c r="I2090" s="37"/>
      <c r="J2090" s="37"/>
      <c r="K2090" s="629"/>
      <c r="L2090" s="37"/>
      <c r="M2090" s="37"/>
      <c r="N2090" s="37"/>
      <c r="O2090" s="37"/>
      <c r="P2090" s="37"/>
      <c r="Q2090" s="37"/>
      <c r="R2090" s="37"/>
      <c r="S2090" s="37"/>
      <c r="T2090" s="37"/>
      <c r="U2090" s="37"/>
      <c r="V2090" s="37"/>
      <c r="W2090" s="37"/>
      <c r="X2090" s="37"/>
      <c r="Y2090" s="37"/>
      <c r="Z2090" s="37"/>
      <c r="AA2090" s="37"/>
      <c r="AB2090" s="37"/>
      <c r="AC2090" s="37"/>
      <c r="AD2090" s="37"/>
      <c r="AE2090" s="37"/>
      <c r="AF2090" s="37"/>
      <c r="AG2090" s="37"/>
      <c r="AH2090" s="37"/>
    </row>
    <row r="2091" spans="1:34">
      <c r="A2091" s="37"/>
      <c r="B2091" s="37"/>
      <c r="C2091" s="37"/>
      <c r="D2091" s="37"/>
      <c r="E2091" s="37"/>
      <c r="F2091" s="37"/>
      <c r="G2091" s="37"/>
      <c r="H2091" s="37"/>
      <c r="I2091" s="37"/>
      <c r="J2091" s="37"/>
      <c r="K2091" s="629"/>
      <c r="L2091" s="37"/>
      <c r="M2091" s="37"/>
      <c r="N2091" s="37"/>
      <c r="O2091" s="37"/>
      <c r="P2091" s="37"/>
      <c r="Q2091" s="37"/>
      <c r="R2091" s="37"/>
      <c r="S2091" s="37"/>
      <c r="T2091" s="37"/>
      <c r="U2091" s="37"/>
      <c r="V2091" s="37"/>
      <c r="W2091" s="37"/>
      <c r="X2091" s="37"/>
      <c r="Y2091" s="37"/>
      <c r="Z2091" s="37"/>
      <c r="AA2091" s="37"/>
      <c r="AB2091" s="37"/>
      <c r="AC2091" s="37"/>
      <c r="AD2091" s="37"/>
      <c r="AE2091" s="37"/>
      <c r="AF2091" s="37"/>
      <c r="AG2091" s="37"/>
      <c r="AH2091" s="37"/>
    </row>
    <row r="2092" spans="1:34">
      <c r="A2092" s="37"/>
      <c r="B2092" s="37"/>
      <c r="C2092" s="37"/>
      <c r="D2092" s="37"/>
      <c r="E2092" s="37"/>
      <c r="F2092" s="37"/>
      <c r="G2092" s="37"/>
      <c r="H2092" s="37"/>
      <c r="I2092" s="37"/>
      <c r="J2092" s="37"/>
      <c r="K2092" s="629"/>
      <c r="L2092" s="37"/>
      <c r="M2092" s="37"/>
      <c r="N2092" s="37"/>
      <c r="O2092" s="37"/>
      <c r="P2092" s="37"/>
      <c r="Q2092" s="37"/>
      <c r="R2092" s="37"/>
      <c r="S2092" s="37"/>
      <c r="T2092" s="37"/>
      <c r="U2092" s="37"/>
      <c r="V2092" s="37"/>
      <c r="W2092" s="37"/>
      <c r="X2092" s="37"/>
      <c r="Y2092" s="37"/>
      <c r="Z2092" s="37"/>
      <c r="AA2092" s="37"/>
      <c r="AB2092" s="37"/>
      <c r="AC2092" s="37"/>
      <c r="AD2092" s="37"/>
      <c r="AE2092" s="37"/>
      <c r="AF2092" s="37"/>
      <c r="AG2092" s="37"/>
      <c r="AH2092" s="37"/>
    </row>
    <row r="2093" spans="1:34">
      <c r="A2093" s="37"/>
      <c r="B2093" s="37"/>
      <c r="C2093" s="37"/>
      <c r="D2093" s="37"/>
      <c r="E2093" s="37"/>
      <c r="F2093" s="37"/>
      <c r="G2093" s="37"/>
      <c r="H2093" s="37"/>
      <c r="I2093" s="37"/>
      <c r="J2093" s="37"/>
      <c r="K2093" s="629"/>
      <c r="L2093" s="37"/>
      <c r="M2093" s="37"/>
      <c r="N2093" s="37"/>
      <c r="O2093" s="37"/>
      <c r="P2093" s="37"/>
      <c r="Q2093" s="37"/>
      <c r="R2093" s="37"/>
      <c r="S2093" s="37"/>
      <c r="T2093" s="37"/>
      <c r="U2093" s="37"/>
      <c r="V2093" s="37"/>
      <c r="W2093" s="37"/>
      <c r="X2093" s="37"/>
      <c r="Y2093" s="37"/>
      <c r="Z2093" s="37"/>
      <c r="AA2093" s="37"/>
      <c r="AB2093" s="37"/>
      <c r="AC2093" s="37"/>
      <c r="AD2093" s="37"/>
      <c r="AE2093" s="37"/>
      <c r="AF2093" s="37"/>
      <c r="AG2093" s="37"/>
      <c r="AH2093" s="37"/>
    </row>
    <row r="2094" spans="1:34">
      <c r="A2094" s="37"/>
      <c r="B2094" s="37"/>
      <c r="C2094" s="37"/>
      <c r="D2094" s="37"/>
      <c r="E2094" s="37"/>
      <c r="F2094" s="37"/>
      <c r="G2094" s="37"/>
      <c r="H2094" s="37"/>
      <c r="I2094" s="37"/>
      <c r="J2094" s="37"/>
      <c r="K2094" s="629"/>
      <c r="L2094" s="37"/>
      <c r="M2094" s="37"/>
      <c r="N2094" s="37"/>
      <c r="O2094" s="37"/>
      <c r="P2094" s="37"/>
      <c r="Q2094" s="37"/>
      <c r="R2094" s="37"/>
      <c r="S2094" s="37"/>
      <c r="T2094" s="37"/>
      <c r="U2094" s="37"/>
      <c r="V2094" s="37"/>
      <c r="W2094" s="37"/>
      <c r="X2094" s="37"/>
      <c r="Y2094" s="37"/>
      <c r="Z2094" s="37"/>
      <c r="AA2094" s="37"/>
      <c r="AB2094" s="37"/>
      <c r="AC2094" s="37"/>
      <c r="AD2094" s="37"/>
      <c r="AE2094" s="37"/>
      <c r="AF2094" s="37"/>
      <c r="AG2094" s="37"/>
      <c r="AH2094" s="37"/>
    </row>
    <row r="2095" spans="1:34">
      <c r="A2095" s="37"/>
      <c r="B2095" s="37"/>
      <c r="C2095" s="37"/>
      <c r="D2095" s="37"/>
      <c r="E2095" s="37"/>
      <c r="F2095" s="37"/>
      <c r="G2095" s="37"/>
      <c r="H2095" s="37"/>
      <c r="I2095" s="37"/>
      <c r="J2095" s="37"/>
      <c r="K2095" s="629"/>
      <c r="L2095" s="37"/>
      <c r="M2095" s="37"/>
      <c r="N2095" s="37"/>
      <c r="O2095" s="37"/>
      <c r="P2095" s="37"/>
      <c r="Q2095" s="37"/>
      <c r="R2095" s="37"/>
      <c r="S2095" s="37"/>
      <c r="T2095" s="37"/>
      <c r="U2095" s="37"/>
      <c r="V2095" s="37"/>
      <c r="W2095" s="37"/>
      <c r="X2095" s="37"/>
      <c r="Y2095" s="37"/>
      <c r="Z2095" s="37"/>
      <c r="AA2095" s="37"/>
      <c r="AB2095" s="37"/>
      <c r="AC2095" s="37"/>
      <c r="AD2095" s="37"/>
      <c r="AE2095" s="37"/>
      <c r="AF2095" s="37"/>
      <c r="AG2095" s="37"/>
      <c r="AH2095" s="37"/>
    </row>
    <row r="2096" spans="1:34">
      <c r="A2096" s="37"/>
      <c r="B2096" s="37"/>
      <c r="C2096" s="37"/>
      <c r="D2096" s="37"/>
      <c r="E2096" s="37"/>
      <c r="F2096" s="37"/>
      <c r="G2096" s="37"/>
      <c r="H2096" s="37"/>
      <c r="I2096" s="37"/>
      <c r="J2096" s="37"/>
      <c r="K2096" s="629"/>
      <c r="L2096" s="37"/>
      <c r="M2096" s="37"/>
      <c r="N2096" s="37"/>
      <c r="O2096" s="37"/>
      <c r="P2096" s="37"/>
      <c r="Q2096" s="37"/>
      <c r="R2096" s="37"/>
      <c r="S2096" s="37"/>
      <c r="T2096" s="37"/>
      <c r="U2096" s="37"/>
      <c r="V2096" s="37"/>
      <c r="W2096" s="37"/>
      <c r="X2096" s="37"/>
      <c r="Y2096" s="37"/>
      <c r="Z2096" s="37"/>
      <c r="AA2096" s="37"/>
      <c r="AB2096" s="37"/>
      <c r="AC2096" s="37"/>
      <c r="AD2096" s="37"/>
      <c r="AE2096" s="37"/>
      <c r="AF2096" s="37"/>
      <c r="AG2096" s="37"/>
      <c r="AH2096" s="37"/>
    </row>
    <row r="2097" spans="1:34">
      <c r="A2097" s="37"/>
      <c r="B2097" s="37"/>
      <c r="C2097" s="37"/>
      <c r="D2097" s="37"/>
      <c r="E2097" s="37"/>
      <c r="F2097" s="37"/>
      <c r="G2097" s="37"/>
      <c r="H2097" s="37"/>
      <c r="I2097" s="37"/>
      <c r="J2097" s="37"/>
      <c r="K2097" s="629"/>
      <c r="L2097" s="37"/>
      <c r="M2097" s="37"/>
      <c r="N2097" s="37"/>
      <c r="O2097" s="37"/>
      <c r="P2097" s="37"/>
      <c r="Q2097" s="37"/>
      <c r="R2097" s="37"/>
      <c r="S2097" s="37"/>
      <c r="T2097" s="37"/>
      <c r="U2097" s="37"/>
      <c r="V2097" s="37"/>
      <c r="W2097" s="37"/>
      <c r="X2097" s="37"/>
      <c r="Y2097" s="37"/>
      <c r="Z2097" s="37"/>
      <c r="AA2097" s="37"/>
      <c r="AB2097" s="37"/>
      <c r="AC2097" s="37"/>
      <c r="AD2097" s="37"/>
      <c r="AE2097" s="37"/>
      <c r="AF2097" s="37"/>
      <c r="AG2097" s="37"/>
      <c r="AH2097" s="37"/>
    </row>
    <row r="2098" spans="1:34">
      <c r="A2098" s="37"/>
      <c r="B2098" s="37"/>
      <c r="C2098" s="37"/>
      <c r="D2098" s="37"/>
      <c r="E2098" s="37"/>
      <c r="F2098" s="37"/>
      <c r="G2098" s="37"/>
      <c r="H2098" s="37"/>
      <c r="I2098" s="37"/>
      <c r="J2098" s="37"/>
      <c r="K2098" s="629"/>
      <c r="L2098" s="37"/>
      <c r="M2098" s="37"/>
      <c r="N2098" s="37"/>
      <c r="O2098" s="37"/>
      <c r="P2098" s="37"/>
      <c r="Q2098" s="37"/>
      <c r="R2098" s="37"/>
      <c r="S2098" s="37"/>
      <c r="T2098" s="37"/>
      <c r="U2098" s="37"/>
      <c r="V2098" s="37"/>
      <c r="W2098" s="37"/>
      <c r="X2098" s="37"/>
      <c r="Y2098" s="37"/>
      <c r="Z2098" s="37"/>
      <c r="AA2098" s="37"/>
      <c r="AB2098" s="37"/>
      <c r="AC2098" s="37"/>
      <c r="AD2098" s="37"/>
      <c r="AE2098" s="37"/>
      <c r="AF2098" s="37"/>
      <c r="AG2098" s="37"/>
      <c r="AH2098" s="37"/>
    </row>
    <row r="2099" spans="1:34">
      <c r="A2099" s="37"/>
      <c r="B2099" s="37"/>
      <c r="C2099" s="37"/>
      <c r="D2099" s="37"/>
      <c r="E2099" s="37"/>
      <c r="F2099" s="37"/>
      <c r="G2099" s="37"/>
      <c r="H2099" s="37"/>
      <c r="I2099" s="37"/>
      <c r="J2099" s="37"/>
      <c r="K2099" s="629"/>
      <c r="L2099" s="37"/>
      <c r="M2099" s="37"/>
      <c r="N2099" s="37"/>
      <c r="O2099" s="37"/>
      <c r="P2099" s="37"/>
      <c r="Q2099" s="37"/>
      <c r="R2099" s="37"/>
      <c r="S2099" s="37"/>
      <c r="T2099" s="37"/>
      <c r="U2099" s="37"/>
      <c r="V2099" s="37"/>
      <c r="W2099" s="37"/>
      <c r="X2099" s="37"/>
      <c r="Y2099" s="37"/>
      <c r="Z2099" s="37"/>
      <c r="AA2099" s="37"/>
      <c r="AB2099" s="37"/>
      <c r="AC2099" s="37"/>
      <c r="AD2099" s="37"/>
      <c r="AE2099" s="37"/>
      <c r="AF2099" s="37"/>
      <c r="AG2099" s="37"/>
      <c r="AH2099" s="37"/>
    </row>
    <row r="2100" spans="1:34">
      <c r="A2100" s="37"/>
      <c r="B2100" s="37"/>
      <c r="C2100" s="37"/>
      <c r="D2100" s="37"/>
      <c r="E2100" s="37"/>
      <c r="F2100" s="37"/>
      <c r="G2100" s="37"/>
      <c r="H2100" s="37"/>
      <c r="I2100" s="37"/>
      <c r="J2100" s="37"/>
      <c r="K2100" s="629"/>
      <c r="L2100" s="37"/>
      <c r="M2100" s="37"/>
      <c r="N2100" s="37"/>
      <c r="O2100" s="37"/>
      <c r="P2100" s="37"/>
      <c r="Q2100" s="37"/>
      <c r="R2100" s="37"/>
      <c r="S2100" s="37"/>
      <c r="T2100" s="37"/>
      <c r="U2100" s="37"/>
      <c r="V2100" s="37"/>
      <c r="W2100" s="37"/>
      <c r="X2100" s="37"/>
      <c r="Y2100" s="37"/>
      <c r="Z2100" s="37"/>
      <c r="AA2100" s="37"/>
      <c r="AB2100" s="37"/>
      <c r="AC2100" s="37"/>
      <c r="AD2100" s="37"/>
      <c r="AE2100" s="37"/>
      <c r="AF2100" s="37"/>
      <c r="AG2100" s="37"/>
      <c r="AH2100" s="37"/>
    </row>
    <row r="2101" spans="1:34">
      <c r="A2101" s="37"/>
      <c r="B2101" s="37"/>
      <c r="C2101" s="37"/>
      <c r="D2101" s="37"/>
      <c r="E2101" s="37"/>
      <c r="F2101" s="37"/>
      <c r="G2101" s="37"/>
      <c r="H2101" s="37"/>
      <c r="I2101" s="37"/>
      <c r="J2101" s="37"/>
      <c r="K2101" s="629"/>
      <c r="L2101" s="37"/>
      <c r="M2101" s="37"/>
      <c r="N2101" s="37"/>
      <c r="O2101" s="37"/>
      <c r="P2101" s="37"/>
      <c r="Q2101" s="37"/>
      <c r="R2101" s="37"/>
      <c r="S2101" s="37"/>
      <c r="T2101" s="37"/>
      <c r="U2101" s="37"/>
      <c r="V2101" s="37"/>
      <c r="W2101" s="37"/>
      <c r="X2101" s="37"/>
      <c r="Y2101" s="37"/>
      <c r="Z2101" s="37"/>
      <c r="AA2101" s="37"/>
      <c r="AB2101" s="37"/>
      <c r="AC2101" s="37"/>
      <c r="AD2101" s="37"/>
      <c r="AE2101" s="37"/>
      <c r="AF2101" s="37"/>
      <c r="AG2101" s="37"/>
      <c r="AH2101" s="37"/>
    </row>
    <row r="2102" spans="1:34">
      <c r="A2102" s="37"/>
      <c r="B2102" s="37"/>
      <c r="C2102" s="37"/>
      <c r="D2102" s="37"/>
      <c r="E2102" s="37"/>
      <c r="F2102" s="37"/>
      <c r="G2102" s="37"/>
      <c r="H2102" s="37"/>
      <c r="I2102" s="37"/>
      <c r="J2102" s="37"/>
      <c r="K2102" s="629"/>
      <c r="L2102" s="37"/>
      <c r="M2102" s="37"/>
      <c r="N2102" s="37"/>
      <c r="O2102" s="37"/>
      <c r="P2102" s="37"/>
      <c r="Q2102" s="37"/>
      <c r="R2102" s="37"/>
      <c r="S2102" s="37"/>
      <c r="T2102" s="37"/>
      <c r="U2102" s="37"/>
      <c r="V2102" s="37"/>
      <c r="W2102" s="37"/>
      <c r="X2102" s="37"/>
      <c r="Y2102" s="37"/>
      <c r="Z2102" s="37"/>
      <c r="AA2102" s="37"/>
      <c r="AB2102" s="37"/>
      <c r="AC2102" s="37"/>
      <c r="AD2102" s="37"/>
      <c r="AE2102" s="37"/>
      <c r="AF2102" s="37"/>
      <c r="AG2102" s="37"/>
      <c r="AH2102" s="37"/>
    </row>
    <row r="2103" spans="1:34">
      <c r="A2103" s="37"/>
      <c r="B2103" s="37"/>
      <c r="C2103" s="37"/>
      <c r="D2103" s="37"/>
      <c r="E2103" s="37"/>
      <c r="F2103" s="37"/>
      <c r="G2103" s="37"/>
      <c r="H2103" s="37"/>
      <c r="I2103" s="37"/>
      <c r="J2103" s="37"/>
      <c r="K2103" s="629"/>
      <c r="L2103" s="37"/>
      <c r="M2103" s="37"/>
      <c r="N2103" s="37"/>
      <c r="O2103" s="37"/>
      <c r="P2103" s="37"/>
      <c r="Q2103" s="37"/>
      <c r="R2103" s="37"/>
      <c r="S2103" s="37"/>
      <c r="T2103" s="37"/>
      <c r="U2103" s="37"/>
      <c r="V2103" s="37"/>
      <c r="W2103" s="37"/>
      <c r="X2103" s="37"/>
      <c r="Y2103" s="37"/>
      <c r="Z2103" s="37"/>
      <c r="AA2103" s="37"/>
      <c r="AB2103" s="37"/>
      <c r="AC2103" s="37"/>
      <c r="AD2103" s="37"/>
      <c r="AE2103" s="37"/>
      <c r="AF2103" s="37"/>
      <c r="AG2103" s="37"/>
      <c r="AH2103" s="37"/>
    </row>
    <row r="2104" spans="1:34">
      <c r="A2104" s="37"/>
      <c r="B2104" s="37"/>
      <c r="C2104" s="37"/>
      <c r="D2104" s="37"/>
      <c r="E2104" s="37"/>
      <c r="F2104" s="37"/>
      <c r="G2104" s="37"/>
      <c r="H2104" s="37"/>
      <c r="I2104" s="37"/>
      <c r="J2104" s="37"/>
      <c r="K2104" s="629"/>
      <c r="L2104" s="37"/>
      <c r="M2104" s="37"/>
      <c r="N2104" s="37"/>
      <c r="O2104" s="37"/>
      <c r="P2104" s="37"/>
      <c r="Q2104" s="37"/>
      <c r="R2104" s="37"/>
      <c r="S2104" s="37"/>
      <c r="T2104" s="37"/>
      <c r="U2104" s="37"/>
      <c r="V2104" s="37"/>
      <c r="W2104" s="37"/>
      <c r="X2104" s="37"/>
      <c r="Y2104" s="37"/>
      <c r="Z2104" s="37"/>
      <c r="AA2104" s="37"/>
      <c r="AB2104" s="37"/>
      <c r="AC2104" s="37"/>
      <c r="AD2104" s="37"/>
      <c r="AE2104" s="37"/>
      <c r="AF2104" s="37"/>
      <c r="AG2104" s="37"/>
      <c r="AH2104" s="37"/>
    </row>
    <row r="2105" spans="1:34">
      <c r="A2105" s="37"/>
      <c r="B2105" s="37"/>
      <c r="C2105" s="37"/>
      <c r="D2105" s="37"/>
      <c r="E2105" s="37"/>
      <c r="F2105" s="37"/>
      <c r="G2105" s="37"/>
      <c r="H2105" s="37"/>
      <c r="I2105" s="37"/>
      <c r="J2105" s="37"/>
      <c r="K2105" s="629"/>
      <c r="L2105" s="37"/>
      <c r="M2105" s="37"/>
      <c r="N2105" s="37"/>
      <c r="O2105" s="37"/>
      <c r="P2105" s="37"/>
      <c r="Q2105" s="37"/>
      <c r="R2105" s="37"/>
      <c r="S2105" s="37"/>
      <c r="T2105" s="37"/>
      <c r="U2105" s="37"/>
      <c r="V2105" s="37"/>
      <c r="W2105" s="37"/>
      <c r="X2105" s="37"/>
      <c r="Y2105" s="37"/>
      <c r="Z2105" s="37"/>
      <c r="AA2105" s="37"/>
      <c r="AB2105" s="37"/>
      <c r="AC2105" s="37"/>
      <c r="AD2105" s="37"/>
      <c r="AE2105" s="37"/>
      <c r="AF2105" s="37"/>
      <c r="AG2105" s="37"/>
      <c r="AH2105" s="37"/>
    </row>
    <row r="2106" spans="1:34">
      <c r="A2106" s="37"/>
      <c r="B2106" s="37"/>
      <c r="C2106" s="37"/>
      <c r="D2106" s="37"/>
      <c r="E2106" s="37"/>
      <c r="F2106" s="37"/>
      <c r="G2106" s="37"/>
      <c r="H2106" s="37"/>
      <c r="I2106" s="37"/>
      <c r="J2106" s="37"/>
      <c r="K2106" s="629"/>
      <c r="L2106" s="37"/>
      <c r="M2106" s="37"/>
      <c r="N2106" s="37"/>
      <c r="O2106" s="37"/>
      <c r="P2106" s="37"/>
      <c r="Q2106" s="37"/>
      <c r="R2106" s="37"/>
      <c r="S2106" s="37"/>
      <c r="T2106" s="37"/>
      <c r="U2106" s="37"/>
      <c r="V2106" s="37"/>
      <c r="W2106" s="37"/>
      <c r="X2106" s="37"/>
      <c r="Y2106" s="37"/>
      <c r="Z2106" s="37"/>
      <c r="AA2106" s="37"/>
      <c r="AB2106" s="37"/>
      <c r="AC2106" s="37"/>
      <c r="AD2106" s="37"/>
      <c r="AE2106" s="37"/>
      <c r="AF2106" s="37"/>
      <c r="AG2106" s="37"/>
      <c r="AH2106" s="37"/>
    </row>
    <row r="2107" spans="1:34">
      <c r="A2107" s="37"/>
      <c r="B2107" s="37"/>
      <c r="C2107" s="37"/>
      <c r="D2107" s="37"/>
      <c r="E2107" s="37"/>
      <c r="F2107" s="37"/>
      <c r="G2107" s="37"/>
      <c r="H2107" s="37"/>
      <c r="I2107" s="37"/>
      <c r="J2107" s="37"/>
      <c r="K2107" s="629"/>
      <c r="L2107" s="37"/>
      <c r="M2107" s="37"/>
      <c r="N2107" s="37"/>
      <c r="O2107" s="37"/>
      <c r="P2107" s="37"/>
      <c r="Q2107" s="37"/>
      <c r="R2107" s="37"/>
      <c r="S2107" s="37"/>
      <c r="T2107" s="37"/>
      <c r="U2107" s="37"/>
      <c r="V2107" s="37"/>
      <c r="W2107" s="37"/>
      <c r="X2107" s="37"/>
      <c r="Y2107" s="37"/>
      <c r="Z2107" s="37"/>
      <c r="AA2107" s="37"/>
      <c r="AB2107" s="37"/>
      <c r="AC2107" s="37"/>
      <c r="AD2107" s="37"/>
      <c r="AE2107" s="37"/>
      <c r="AF2107" s="37"/>
      <c r="AG2107" s="37"/>
      <c r="AH2107" s="37"/>
    </row>
    <row r="2108" spans="1:34">
      <c r="A2108" s="37"/>
      <c r="B2108" s="37"/>
      <c r="C2108" s="37"/>
      <c r="D2108" s="37"/>
      <c r="E2108" s="37"/>
      <c r="F2108" s="37"/>
      <c r="G2108" s="37"/>
      <c r="H2108" s="37"/>
      <c r="I2108" s="37"/>
      <c r="J2108" s="37"/>
      <c r="K2108" s="629"/>
      <c r="L2108" s="37"/>
      <c r="M2108" s="37"/>
      <c r="N2108" s="37"/>
      <c r="O2108" s="37"/>
      <c r="P2108" s="37"/>
      <c r="Q2108" s="37"/>
      <c r="R2108" s="37"/>
      <c r="S2108" s="37"/>
      <c r="T2108" s="37"/>
      <c r="U2108" s="37"/>
      <c r="V2108" s="37"/>
      <c r="W2108" s="37"/>
      <c r="X2108" s="37"/>
      <c r="Y2108" s="37"/>
      <c r="Z2108" s="37"/>
      <c r="AA2108" s="37"/>
      <c r="AB2108" s="37"/>
      <c r="AC2108" s="37"/>
      <c r="AD2108" s="37"/>
      <c r="AE2108" s="37"/>
      <c r="AF2108" s="37"/>
      <c r="AG2108" s="37"/>
      <c r="AH2108" s="37"/>
    </row>
    <row r="2109" spans="1:34">
      <c r="A2109" s="37"/>
      <c r="B2109" s="37"/>
      <c r="C2109" s="37"/>
      <c r="D2109" s="37"/>
      <c r="E2109" s="37"/>
      <c r="F2109" s="37"/>
      <c r="G2109" s="37"/>
      <c r="H2109" s="37"/>
      <c r="I2109" s="37"/>
      <c r="J2109" s="37"/>
      <c r="K2109" s="629"/>
      <c r="L2109" s="37"/>
      <c r="M2109" s="37"/>
      <c r="N2109" s="37"/>
      <c r="O2109" s="37"/>
      <c r="P2109" s="37"/>
      <c r="Q2109" s="37"/>
      <c r="R2109" s="37"/>
      <c r="S2109" s="37"/>
      <c r="T2109" s="37"/>
      <c r="U2109" s="37"/>
      <c r="V2109" s="37"/>
      <c r="W2109" s="37"/>
      <c r="X2109" s="37"/>
      <c r="Y2109" s="37"/>
      <c r="Z2109" s="37"/>
      <c r="AA2109" s="37"/>
      <c r="AB2109" s="37"/>
      <c r="AC2109" s="37"/>
      <c r="AD2109" s="37"/>
      <c r="AE2109" s="37"/>
      <c r="AF2109" s="37"/>
      <c r="AG2109" s="37"/>
      <c r="AH2109" s="37"/>
    </row>
    <row r="2110" spans="1:34">
      <c r="A2110" s="37"/>
      <c r="B2110" s="37"/>
      <c r="C2110" s="37"/>
      <c r="D2110" s="37"/>
      <c r="E2110" s="37"/>
      <c r="F2110" s="37"/>
      <c r="G2110" s="37"/>
      <c r="H2110" s="37"/>
      <c r="I2110" s="37"/>
      <c r="J2110" s="37"/>
      <c r="K2110" s="629"/>
      <c r="L2110" s="37"/>
      <c r="M2110" s="37"/>
      <c r="N2110" s="37"/>
      <c r="O2110" s="37"/>
      <c r="P2110" s="37"/>
      <c r="Q2110" s="37"/>
      <c r="R2110" s="37"/>
      <c r="S2110" s="37"/>
      <c r="T2110" s="37"/>
      <c r="U2110" s="37"/>
      <c r="V2110" s="37"/>
      <c r="W2110" s="37"/>
      <c r="X2110" s="37"/>
      <c r="Y2110" s="37"/>
      <c r="Z2110" s="37"/>
      <c r="AA2110" s="37"/>
      <c r="AB2110" s="37"/>
      <c r="AC2110" s="37"/>
      <c r="AD2110" s="37"/>
      <c r="AE2110" s="37"/>
      <c r="AF2110" s="37"/>
      <c r="AG2110" s="37"/>
      <c r="AH2110" s="37"/>
    </row>
    <row r="2111" spans="1:34">
      <c r="A2111" s="37"/>
      <c r="B2111" s="37"/>
      <c r="C2111" s="37"/>
      <c r="D2111" s="37"/>
      <c r="E2111" s="37"/>
      <c r="F2111" s="37"/>
      <c r="G2111" s="37"/>
      <c r="H2111" s="37"/>
      <c r="I2111" s="37"/>
      <c r="J2111" s="37"/>
      <c r="K2111" s="629"/>
      <c r="L2111" s="37"/>
      <c r="M2111" s="37"/>
      <c r="N2111" s="37"/>
      <c r="O2111" s="37"/>
      <c r="P2111" s="37"/>
      <c r="Q2111" s="37"/>
      <c r="R2111" s="37"/>
      <c r="S2111" s="37"/>
      <c r="T2111" s="37"/>
      <c r="U2111" s="37"/>
      <c r="V2111" s="37"/>
      <c r="W2111" s="37"/>
      <c r="X2111" s="37"/>
      <c r="Y2111" s="37"/>
      <c r="Z2111" s="37"/>
      <c r="AA2111" s="37"/>
      <c r="AB2111" s="37"/>
      <c r="AC2111" s="37"/>
      <c r="AD2111" s="37"/>
      <c r="AE2111" s="37"/>
      <c r="AF2111" s="37"/>
      <c r="AG2111" s="37"/>
      <c r="AH2111" s="37"/>
    </row>
    <row r="2112" spans="1:34">
      <c r="A2112" s="37"/>
      <c r="B2112" s="37"/>
      <c r="C2112" s="37"/>
      <c r="D2112" s="37"/>
      <c r="E2112" s="37"/>
      <c r="F2112" s="37"/>
      <c r="G2112" s="37"/>
      <c r="H2112" s="37"/>
      <c r="I2112" s="37"/>
      <c r="J2112" s="37"/>
      <c r="K2112" s="629"/>
      <c r="L2112" s="37"/>
      <c r="M2112" s="37"/>
      <c r="N2112" s="37"/>
      <c r="O2112" s="37"/>
      <c r="P2112" s="37"/>
      <c r="Q2112" s="37"/>
      <c r="R2112" s="37"/>
      <c r="S2112" s="37"/>
      <c r="T2112" s="37"/>
      <c r="U2112" s="37"/>
      <c r="V2112" s="37"/>
      <c r="W2112" s="37"/>
      <c r="X2112" s="37"/>
      <c r="Y2112" s="37"/>
      <c r="Z2112" s="37"/>
      <c r="AA2112" s="37"/>
      <c r="AB2112" s="37"/>
      <c r="AC2112" s="37"/>
      <c r="AD2112" s="37"/>
      <c r="AE2112" s="37"/>
      <c r="AF2112" s="37"/>
      <c r="AG2112" s="37"/>
      <c r="AH2112" s="37"/>
    </row>
    <row r="2113" spans="1:34">
      <c r="A2113" s="37"/>
      <c r="B2113" s="37"/>
      <c r="C2113" s="37"/>
      <c r="D2113" s="37"/>
      <c r="E2113" s="37"/>
      <c r="F2113" s="37"/>
      <c r="G2113" s="37"/>
      <c r="H2113" s="37"/>
      <c r="I2113" s="37"/>
      <c r="J2113" s="37"/>
      <c r="K2113" s="629"/>
      <c r="L2113" s="37"/>
      <c r="M2113" s="37"/>
      <c r="N2113" s="37"/>
      <c r="O2113" s="37"/>
      <c r="P2113" s="37"/>
      <c r="Q2113" s="37"/>
      <c r="R2113" s="37"/>
      <c r="S2113" s="37"/>
      <c r="T2113" s="37"/>
      <c r="U2113" s="37"/>
      <c r="V2113" s="37"/>
      <c r="W2113" s="37"/>
      <c r="X2113" s="37"/>
      <c r="Y2113" s="37"/>
      <c r="Z2113" s="37"/>
      <c r="AA2113" s="37"/>
      <c r="AB2113" s="37"/>
      <c r="AC2113" s="37"/>
      <c r="AD2113" s="37"/>
      <c r="AE2113" s="37"/>
      <c r="AF2113" s="37"/>
      <c r="AG2113" s="37"/>
      <c r="AH2113" s="37"/>
    </row>
    <row r="2114" spans="1:34">
      <c r="A2114" s="37"/>
      <c r="B2114" s="37"/>
      <c r="C2114" s="37"/>
      <c r="D2114" s="37"/>
      <c r="E2114" s="37"/>
      <c r="F2114" s="37"/>
      <c r="G2114" s="37"/>
      <c r="H2114" s="37"/>
      <c r="I2114" s="37"/>
      <c r="J2114" s="37"/>
      <c r="K2114" s="629"/>
      <c r="L2114" s="37"/>
      <c r="M2114" s="37"/>
      <c r="N2114" s="37"/>
      <c r="O2114" s="37"/>
      <c r="P2114" s="37"/>
      <c r="Q2114" s="37"/>
      <c r="R2114" s="37"/>
      <c r="S2114" s="37"/>
      <c r="T2114" s="37"/>
      <c r="U2114" s="37"/>
      <c r="V2114" s="37"/>
      <c r="W2114" s="37"/>
      <c r="X2114" s="37"/>
      <c r="Y2114" s="37"/>
      <c r="Z2114" s="37"/>
      <c r="AA2114" s="37"/>
      <c r="AB2114" s="37"/>
      <c r="AC2114" s="37"/>
      <c r="AD2114" s="37"/>
      <c r="AE2114" s="37"/>
      <c r="AF2114" s="37"/>
      <c r="AG2114" s="37"/>
      <c r="AH2114" s="37"/>
    </row>
    <row r="2115" spans="1:34">
      <c r="A2115" s="37"/>
      <c r="B2115" s="37"/>
      <c r="C2115" s="37"/>
      <c r="D2115" s="37"/>
      <c r="E2115" s="37"/>
      <c r="F2115" s="37"/>
      <c r="G2115" s="37"/>
      <c r="H2115" s="37"/>
      <c r="I2115" s="37"/>
      <c r="J2115" s="37"/>
      <c r="K2115" s="629"/>
      <c r="L2115" s="37"/>
      <c r="M2115" s="37"/>
      <c r="N2115" s="37"/>
      <c r="O2115" s="37"/>
      <c r="P2115" s="37"/>
      <c r="Q2115" s="37"/>
      <c r="R2115" s="37"/>
      <c r="S2115" s="37"/>
      <c r="T2115" s="37"/>
      <c r="U2115" s="37"/>
      <c r="V2115" s="37"/>
      <c r="W2115" s="37"/>
      <c r="X2115" s="37"/>
      <c r="Y2115" s="37"/>
      <c r="Z2115" s="37"/>
      <c r="AA2115" s="37"/>
      <c r="AB2115" s="37"/>
      <c r="AC2115" s="37"/>
      <c r="AD2115" s="37"/>
      <c r="AE2115" s="37"/>
      <c r="AF2115" s="37"/>
      <c r="AG2115" s="37"/>
      <c r="AH2115" s="37"/>
    </row>
    <row r="2116" spans="1:34">
      <c r="A2116" s="37"/>
      <c r="B2116" s="37"/>
      <c r="C2116" s="37"/>
      <c r="D2116" s="37"/>
      <c r="E2116" s="37"/>
      <c r="F2116" s="37"/>
      <c r="G2116" s="37"/>
      <c r="H2116" s="37"/>
      <c r="I2116" s="37"/>
      <c r="J2116" s="37"/>
      <c r="K2116" s="629"/>
      <c r="L2116" s="37"/>
      <c r="M2116" s="37"/>
      <c r="N2116" s="37"/>
      <c r="O2116" s="37"/>
      <c r="P2116" s="37"/>
      <c r="Q2116" s="37"/>
      <c r="R2116" s="37"/>
      <c r="S2116" s="37"/>
      <c r="T2116" s="37"/>
      <c r="U2116" s="37"/>
      <c r="V2116" s="37"/>
      <c r="W2116" s="37"/>
      <c r="X2116" s="37"/>
      <c r="Y2116" s="37"/>
      <c r="Z2116" s="37"/>
      <c r="AA2116" s="37"/>
      <c r="AB2116" s="37"/>
      <c r="AC2116" s="37"/>
      <c r="AD2116" s="37"/>
      <c r="AE2116" s="37"/>
      <c r="AF2116" s="37"/>
      <c r="AG2116" s="37"/>
      <c r="AH2116" s="37"/>
    </row>
    <row r="2117" spans="1:34">
      <c r="A2117" s="37"/>
      <c r="B2117" s="37"/>
      <c r="C2117" s="37"/>
      <c r="D2117" s="37"/>
      <c r="E2117" s="37"/>
      <c r="F2117" s="37"/>
      <c r="G2117" s="37"/>
      <c r="H2117" s="37"/>
      <c r="I2117" s="37"/>
      <c r="J2117" s="37"/>
      <c r="K2117" s="629"/>
      <c r="L2117" s="37"/>
      <c r="M2117" s="37"/>
      <c r="N2117" s="37"/>
      <c r="O2117" s="37"/>
      <c r="P2117" s="37"/>
      <c r="Q2117" s="37"/>
      <c r="R2117" s="37"/>
      <c r="S2117" s="37"/>
      <c r="T2117" s="37"/>
      <c r="U2117" s="37"/>
      <c r="V2117" s="37"/>
      <c r="W2117" s="37"/>
      <c r="X2117" s="37"/>
      <c r="Y2117" s="37"/>
      <c r="Z2117" s="37"/>
      <c r="AA2117" s="37"/>
      <c r="AB2117" s="37"/>
      <c r="AC2117" s="37"/>
      <c r="AD2117" s="37"/>
      <c r="AE2117" s="37"/>
      <c r="AF2117" s="37"/>
      <c r="AG2117" s="37"/>
      <c r="AH2117" s="37"/>
    </row>
    <row r="2118" spans="1:34">
      <c r="A2118" s="37"/>
      <c r="B2118" s="37"/>
      <c r="C2118" s="37"/>
      <c r="D2118" s="37"/>
      <c r="E2118" s="37"/>
      <c r="F2118" s="37"/>
      <c r="G2118" s="37"/>
      <c r="H2118" s="37"/>
      <c r="I2118" s="37"/>
      <c r="J2118" s="37"/>
      <c r="K2118" s="629"/>
      <c r="L2118" s="37"/>
      <c r="M2118" s="37"/>
      <c r="N2118" s="37"/>
      <c r="O2118" s="37"/>
      <c r="P2118" s="37"/>
      <c r="Q2118" s="37"/>
      <c r="R2118" s="37"/>
      <c r="S2118" s="37"/>
      <c r="T2118" s="37"/>
      <c r="U2118" s="37"/>
      <c r="V2118" s="37"/>
      <c r="W2118" s="37"/>
      <c r="X2118" s="37"/>
      <c r="Y2118" s="37"/>
      <c r="Z2118" s="37"/>
      <c r="AA2118" s="37"/>
      <c r="AB2118" s="37"/>
      <c r="AC2118" s="37"/>
      <c r="AD2118" s="37"/>
      <c r="AE2118" s="37"/>
      <c r="AF2118" s="37"/>
      <c r="AG2118" s="37"/>
      <c r="AH2118" s="37"/>
    </row>
    <row r="2119" spans="1:34">
      <c r="A2119" s="37"/>
      <c r="B2119" s="37"/>
      <c r="C2119" s="37"/>
      <c r="D2119" s="37"/>
      <c r="E2119" s="37"/>
      <c r="F2119" s="37"/>
      <c r="G2119" s="37"/>
      <c r="H2119" s="37"/>
      <c r="I2119" s="37"/>
      <c r="J2119" s="37"/>
      <c r="K2119" s="629"/>
      <c r="L2119" s="37"/>
      <c r="M2119" s="37"/>
      <c r="N2119" s="37"/>
      <c r="O2119" s="37"/>
      <c r="P2119" s="37"/>
      <c r="Q2119" s="37"/>
      <c r="R2119" s="37"/>
      <c r="S2119" s="37"/>
      <c r="T2119" s="37"/>
      <c r="U2119" s="37"/>
      <c r="V2119" s="37"/>
      <c r="W2119" s="37"/>
      <c r="X2119" s="37"/>
      <c r="Y2119" s="37"/>
      <c r="Z2119" s="37"/>
      <c r="AA2119" s="37"/>
      <c r="AB2119" s="37"/>
      <c r="AC2119" s="37"/>
      <c r="AD2119" s="37"/>
      <c r="AE2119" s="37"/>
      <c r="AF2119" s="37"/>
      <c r="AG2119" s="37"/>
      <c r="AH2119" s="37"/>
    </row>
    <row r="2120" spans="1:34">
      <c r="A2120" s="37"/>
      <c r="B2120" s="37"/>
      <c r="C2120" s="37"/>
      <c r="D2120" s="37"/>
      <c r="E2120" s="37"/>
      <c r="F2120" s="37"/>
      <c r="G2120" s="37"/>
      <c r="H2120" s="37"/>
      <c r="I2120" s="37"/>
      <c r="J2120" s="37"/>
      <c r="K2120" s="629"/>
      <c r="L2120" s="37"/>
      <c r="M2120" s="37"/>
      <c r="N2120" s="37"/>
      <c r="O2120" s="37"/>
      <c r="P2120" s="37"/>
      <c r="Q2120" s="37"/>
      <c r="R2120" s="37"/>
      <c r="S2120" s="37"/>
      <c r="T2120" s="37"/>
      <c r="U2120" s="37"/>
      <c r="V2120" s="37"/>
      <c r="W2120" s="37"/>
      <c r="X2120" s="37"/>
      <c r="Y2120" s="37"/>
      <c r="Z2120" s="37"/>
      <c r="AA2120" s="37"/>
      <c r="AB2120" s="37"/>
      <c r="AC2120" s="37"/>
      <c r="AD2120" s="37"/>
      <c r="AE2120" s="37"/>
      <c r="AF2120" s="37"/>
      <c r="AG2120" s="37"/>
      <c r="AH2120" s="37"/>
    </row>
    <row r="2121" spans="1:34">
      <c r="A2121" s="37"/>
      <c r="B2121" s="37"/>
      <c r="C2121" s="37"/>
      <c r="D2121" s="37"/>
      <c r="E2121" s="37"/>
      <c r="F2121" s="37"/>
      <c r="G2121" s="37"/>
      <c r="H2121" s="37"/>
      <c r="I2121" s="37"/>
      <c r="J2121" s="37"/>
      <c r="K2121" s="629"/>
      <c r="L2121" s="37"/>
      <c r="M2121" s="37"/>
      <c r="N2121" s="37"/>
      <c r="O2121" s="37"/>
      <c r="P2121" s="37"/>
      <c r="Q2121" s="37"/>
      <c r="R2121" s="37"/>
      <c r="S2121" s="37"/>
      <c r="T2121" s="37"/>
      <c r="U2121" s="37"/>
      <c r="V2121" s="37"/>
      <c r="W2121" s="37"/>
      <c r="X2121" s="37"/>
      <c r="Y2121" s="37"/>
      <c r="Z2121" s="37"/>
      <c r="AA2121" s="37"/>
      <c r="AB2121" s="37"/>
      <c r="AC2121" s="37"/>
      <c r="AD2121" s="37"/>
      <c r="AE2121" s="37"/>
      <c r="AF2121" s="37"/>
      <c r="AG2121" s="37"/>
      <c r="AH2121" s="37"/>
    </row>
    <row r="2122" spans="1:34">
      <c r="A2122" s="37"/>
      <c r="B2122" s="37"/>
      <c r="C2122" s="37"/>
      <c r="D2122" s="37"/>
      <c r="E2122" s="37"/>
      <c r="F2122" s="37"/>
      <c r="G2122" s="37"/>
      <c r="H2122" s="37"/>
      <c r="I2122" s="37"/>
      <c r="J2122" s="37"/>
      <c r="K2122" s="629"/>
      <c r="L2122" s="37"/>
      <c r="M2122" s="37"/>
      <c r="N2122" s="37"/>
      <c r="O2122" s="37"/>
      <c r="P2122" s="37"/>
      <c r="Q2122" s="37"/>
      <c r="R2122" s="37"/>
      <c r="S2122" s="37"/>
      <c r="T2122" s="37"/>
      <c r="U2122" s="37"/>
      <c r="V2122" s="37"/>
      <c r="W2122" s="37"/>
      <c r="X2122" s="37"/>
      <c r="Y2122" s="37"/>
      <c r="Z2122" s="37"/>
      <c r="AA2122" s="37"/>
      <c r="AB2122" s="37"/>
      <c r="AC2122" s="37"/>
      <c r="AD2122" s="37"/>
      <c r="AE2122" s="37"/>
      <c r="AF2122" s="37"/>
      <c r="AG2122" s="37"/>
      <c r="AH2122" s="37"/>
    </row>
    <row r="2123" spans="1:34">
      <c r="A2123" s="37"/>
      <c r="B2123" s="37"/>
      <c r="C2123" s="37"/>
      <c r="D2123" s="37"/>
      <c r="E2123" s="37"/>
      <c r="F2123" s="37"/>
      <c r="G2123" s="37"/>
      <c r="H2123" s="37"/>
      <c r="I2123" s="37"/>
      <c r="J2123" s="37"/>
      <c r="K2123" s="629"/>
      <c r="L2123" s="37"/>
      <c r="M2123" s="37"/>
      <c r="N2123" s="37"/>
      <c r="O2123" s="37"/>
      <c r="P2123" s="37"/>
      <c r="Q2123" s="37"/>
      <c r="R2123" s="37"/>
      <c r="S2123" s="37"/>
      <c r="T2123" s="37"/>
      <c r="U2123" s="37"/>
      <c r="V2123" s="37"/>
      <c r="W2123" s="37"/>
      <c r="X2123" s="37"/>
      <c r="Y2123" s="37"/>
      <c r="Z2123" s="37"/>
      <c r="AA2123" s="37"/>
      <c r="AB2123" s="37"/>
      <c r="AC2123" s="37"/>
      <c r="AD2123" s="37"/>
      <c r="AE2123" s="37"/>
      <c r="AF2123" s="37"/>
      <c r="AG2123" s="37"/>
      <c r="AH2123" s="37"/>
    </row>
    <row r="2124" spans="1:34">
      <c r="A2124" s="37"/>
      <c r="B2124" s="37"/>
      <c r="C2124" s="37"/>
      <c r="D2124" s="37"/>
      <c r="E2124" s="37"/>
      <c r="F2124" s="37"/>
      <c r="G2124" s="37"/>
      <c r="H2124" s="37"/>
      <c r="I2124" s="37"/>
      <c r="J2124" s="37"/>
      <c r="K2124" s="629"/>
      <c r="L2124" s="37"/>
      <c r="M2124" s="37"/>
      <c r="N2124" s="37"/>
      <c r="O2124" s="37"/>
      <c r="P2124" s="37"/>
      <c r="Q2124" s="37"/>
      <c r="R2124" s="37"/>
      <c r="S2124" s="37"/>
      <c r="T2124" s="37"/>
      <c r="U2124" s="37"/>
      <c r="V2124" s="37"/>
      <c r="W2124" s="37"/>
      <c r="X2124" s="37"/>
      <c r="Y2124" s="37"/>
      <c r="Z2124" s="37"/>
      <c r="AA2124" s="37"/>
      <c r="AB2124" s="37"/>
      <c r="AC2124" s="37"/>
      <c r="AD2124" s="37"/>
      <c r="AE2124" s="37"/>
      <c r="AF2124" s="37"/>
      <c r="AG2124" s="37"/>
      <c r="AH2124" s="37"/>
    </row>
    <row r="2125" spans="1:34">
      <c r="A2125" s="37"/>
      <c r="B2125" s="37"/>
      <c r="C2125" s="37"/>
      <c r="D2125" s="37"/>
      <c r="E2125" s="37"/>
      <c r="F2125" s="37"/>
      <c r="G2125" s="37"/>
      <c r="H2125" s="37"/>
      <c r="I2125" s="37"/>
      <c r="J2125" s="37"/>
      <c r="K2125" s="629"/>
      <c r="L2125" s="37"/>
      <c r="M2125" s="37"/>
      <c r="N2125" s="37"/>
      <c r="O2125" s="37"/>
      <c r="P2125" s="37"/>
      <c r="Q2125" s="37"/>
      <c r="R2125" s="37"/>
      <c r="S2125" s="37"/>
      <c r="T2125" s="37"/>
      <c r="U2125" s="37"/>
      <c r="V2125" s="37"/>
      <c r="W2125" s="37"/>
      <c r="X2125" s="37"/>
      <c r="Y2125" s="37"/>
      <c r="Z2125" s="37"/>
      <c r="AA2125" s="37"/>
      <c r="AB2125" s="37"/>
      <c r="AC2125" s="37"/>
      <c r="AD2125" s="37"/>
      <c r="AE2125" s="37"/>
      <c r="AF2125" s="37"/>
      <c r="AG2125" s="37"/>
      <c r="AH2125" s="37"/>
    </row>
    <row r="2126" spans="1:34">
      <c r="A2126" s="37"/>
      <c r="B2126" s="37"/>
      <c r="C2126" s="37"/>
      <c r="D2126" s="37"/>
      <c r="E2126" s="37"/>
      <c r="F2126" s="37"/>
      <c r="G2126" s="37"/>
      <c r="H2126" s="37"/>
      <c r="I2126" s="37"/>
      <c r="J2126" s="37"/>
      <c r="K2126" s="629"/>
      <c r="L2126" s="37"/>
      <c r="M2126" s="37"/>
      <c r="N2126" s="37"/>
      <c r="O2126" s="37"/>
      <c r="P2126" s="37"/>
      <c r="Q2126" s="37"/>
      <c r="R2126" s="37"/>
      <c r="S2126" s="37"/>
      <c r="T2126" s="37"/>
      <c r="U2126" s="37"/>
      <c r="V2126" s="37"/>
      <c r="W2126" s="37"/>
      <c r="X2126" s="37"/>
      <c r="Y2126" s="37"/>
      <c r="Z2126" s="37"/>
      <c r="AA2126" s="37"/>
      <c r="AB2126" s="37"/>
      <c r="AC2126" s="37"/>
      <c r="AD2126" s="37"/>
      <c r="AE2126" s="37"/>
      <c r="AF2126" s="37"/>
      <c r="AG2126" s="37"/>
      <c r="AH2126" s="37"/>
    </row>
    <row r="2127" spans="1:34">
      <c r="A2127" s="37"/>
      <c r="B2127" s="37"/>
      <c r="C2127" s="37"/>
      <c r="D2127" s="37"/>
      <c r="E2127" s="37"/>
      <c r="F2127" s="37"/>
      <c r="G2127" s="37"/>
      <c r="H2127" s="37"/>
      <c r="I2127" s="37"/>
      <c r="J2127" s="37"/>
      <c r="K2127" s="629"/>
      <c r="L2127" s="37"/>
      <c r="M2127" s="37"/>
      <c r="N2127" s="37"/>
      <c r="O2127" s="37"/>
      <c r="P2127" s="37"/>
      <c r="Q2127" s="37"/>
      <c r="R2127" s="37"/>
      <c r="S2127" s="37"/>
      <c r="T2127" s="37"/>
      <c r="U2127" s="37"/>
      <c r="V2127" s="37"/>
      <c r="W2127" s="37"/>
      <c r="X2127" s="37"/>
      <c r="Y2127" s="37"/>
      <c r="Z2127" s="37"/>
      <c r="AA2127" s="37"/>
      <c r="AB2127" s="37"/>
      <c r="AC2127" s="37"/>
      <c r="AD2127" s="37"/>
      <c r="AE2127" s="37"/>
      <c r="AF2127" s="37"/>
      <c r="AG2127" s="37"/>
      <c r="AH2127" s="37"/>
    </row>
    <row r="2128" spans="1:34">
      <c r="A2128" s="37"/>
      <c r="B2128" s="37"/>
      <c r="C2128" s="37"/>
      <c r="D2128" s="37"/>
      <c r="E2128" s="37"/>
      <c r="F2128" s="37"/>
      <c r="G2128" s="37"/>
      <c r="H2128" s="37"/>
      <c r="I2128" s="37"/>
      <c r="J2128" s="37"/>
      <c r="K2128" s="629"/>
      <c r="L2128" s="37"/>
      <c r="M2128" s="37"/>
      <c r="N2128" s="37"/>
      <c r="O2128" s="37"/>
      <c r="P2128" s="37"/>
      <c r="Q2128" s="37"/>
      <c r="R2128" s="37"/>
      <c r="S2128" s="37"/>
      <c r="T2128" s="37"/>
      <c r="U2128" s="37"/>
      <c r="V2128" s="37"/>
      <c r="W2128" s="37"/>
      <c r="X2128" s="37"/>
      <c r="Y2128" s="37"/>
      <c r="Z2128" s="37"/>
      <c r="AA2128" s="37"/>
      <c r="AB2128" s="37"/>
      <c r="AC2128" s="37"/>
      <c r="AD2128" s="37"/>
      <c r="AE2128" s="37"/>
      <c r="AF2128" s="37"/>
      <c r="AG2128" s="37"/>
      <c r="AH2128" s="37"/>
    </row>
    <row r="2129" spans="1:34">
      <c r="A2129" s="37"/>
      <c r="B2129" s="37"/>
      <c r="C2129" s="37"/>
      <c r="D2129" s="37"/>
      <c r="E2129" s="37"/>
      <c r="F2129" s="37"/>
      <c r="G2129" s="37"/>
      <c r="H2129" s="37"/>
      <c r="I2129" s="37"/>
      <c r="J2129" s="37"/>
      <c r="K2129" s="629"/>
      <c r="L2129" s="37"/>
      <c r="M2129" s="37"/>
      <c r="N2129" s="37"/>
      <c r="O2129" s="37"/>
      <c r="P2129" s="37"/>
      <c r="Q2129" s="37"/>
      <c r="R2129" s="37"/>
      <c r="S2129" s="37"/>
      <c r="T2129" s="37"/>
      <c r="U2129" s="37"/>
      <c r="V2129" s="37"/>
      <c r="W2129" s="37"/>
      <c r="X2129" s="37"/>
      <c r="Y2129" s="37"/>
      <c r="Z2129" s="37"/>
      <c r="AA2129" s="37"/>
      <c r="AB2129" s="37"/>
      <c r="AC2129" s="37"/>
      <c r="AD2129" s="37"/>
      <c r="AE2129" s="37"/>
      <c r="AF2129" s="37"/>
      <c r="AG2129" s="37"/>
      <c r="AH2129" s="37"/>
    </row>
    <row r="2130" spans="1:34">
      <c r="A2130" s="37"/>
      <c r="B2130" s="37"/>
      <c r="C2130" s="37"/>
      <c r="D2130" s="37"/>
      <c r="E2130" s="37"/>
      <c r="F2130" s="37"/>
      <c r="G2130" s="37"/>
      <c r="H2130" s="37"/>
      <c r="I2130" s="37"/>
      <c r="J2130" s="37"/>
      <c r="K2130" s="629"/>
      <c r="L2130" s="37"/>
      <c r="M2130" s="37"/>
      <c r="N2130" s="37"/>
      <c r="O2130" s="37"/>
      <c r="P2130" s="37"/>
      <c r="Q2130" s="37"/>
      <c r="R2130" s="37"/>
      <c r="S2130" s="37"/>
      <c r="T2130" s="37"/>
      <c r="U2130" s="37"/>
      <c r="V2130" s="37"/>
      <c r="W2130" s="37"/>
      <c r="X2130" s="37"/>
      <c r="Y2130" s="37"/>
      <c r="Z2130" s="37"/>
      <c r="AA2130" s="37"/>
      <c r="AB2130" s="37"/>
      <c r="AC2130" s="37"/>
      <c r="AD2130" s="37"/>
      <c r="AE2130" s="37"/>
      <c r="AF2130" s="37"/>
      <c r="AG2130" s="37"/>
      <c r="AH2130" s="37"/>
    </row>
    <row r="2131" spans="1:34">
      <c r="A2131" s="37"/>
      <c r="B2131" s="37"/>
      <c r="C2131" s="37"/>
      <c r="D2131" s="37"/>
      <c r="E2131" s="37"/>
      <c r="F2131" s="37"/>
      <c r="G2131" s="37"/>
      <c r="H2131" s="37"/>
      <c r="I2131" s="37"/>
      <c r="J2131" s="37"/>
      <c r="K2131" s="629"/>
      <c r="L2131" s="37"/>
      <c r="M2131" s="37"/>
      <c r="N2131" s="37"/>
      <c r="O2131" s="37"/>
      <c r="P2131" s="37"/>
      <c r="Q2131" s="37"/>
      <c r="R2131" s="37"/>
      <c r="S2131" s="37"/>
      <c r="T2131" s="37"/>
      <c r="U2131" s="37"/>
      <c r="V2131" s="37"/>
      <c r="W2131" s="37"/>
      <c r="X2131" s="37"/>
      <c r="Y2131" s="37"/>
      <c r="Z2131" s="37"/>
      <c r="AA2131" s="37"/>
      <c r="AB2131" s="37"/>
      <c r="AC2131" s="37"/>
      <c r="AD2131" s="37"/>
      <c r="AE2131" s="37"/>
      <c r="AF2131" s="37"/>
      <c r="AG2131" s="37"/>
      <c r="AH2131" s="37"/>
    </row>
    <row r="2132" spans="1:34">
      <c r="A2132" s="37"/>
      <c r="B2132" s="37"/>
      <c r="C2132" s="37"/>
      <c r="D2132" s="37"/>
      <c r="E2132" s="37"/>
      <c r="F2132" s="37"/>
      <c r="G2132" s="37"/>
      <c r="H2132" s="37"/>
      <c r="I2132" s="37"/>
      <c r="J2132" s="37"/>
      <c r="K2132" s="629"/>
      <c r="L2132" s="37"/>
      <c r="M2132" s="37"/>
      <c r="N2132" s="37"/>
      <c r="O2132" s="37"/>
      <c r="P2132" s="37"/>
      <c r="Q2132" s="37"/>
      <c r="R2132" s="37"/>
      <c r="S2132" s="37"/>
      <c r="T2132" s="37"/>
      <c r="U2132" s="37"/>
      <c r="V2132" s="37"/>
      <c r="W2132" s="37"/>
      <c r="X2132" s="37"/>
      <c r="Y2132" s="37"/>
      <c r="Z2132" s="37"/>
      <c r="AA2132" s="37"/>
      <c r="AB2132" s="37"/>
      <c r="AC2132" s="37"/>
      <c r="AD2132" s="37"/>
      <c r="AE2132" s="37"/>
      <c r="AF2132" s="37"/>
      <c r="AG2132" s="37"/>
      <c r="AH2132" s="37"/>
    </row>
    <row r="2133" spans="1:34">
      <c r="A2133" s="37"/>
      <c r="B2133" s="37"/>
      <c r="C2133" s="37"/>
      <c r="D2133" s="37"/>
      <c r="E2133" s="37"/>
      <c r="F2133" s="37"/>
      <c r="G2133" s="37"/>
      <c r="H2133" s="37"/>
      <c r="I2133" s="37"/>
      <c r="J2133" s="37"/>
      <c r="K2133" s="629"/>
      <c r="L2133" s="37"/>
      <c r="M2133" s="37"/>
      <c r="N2133" s="37"/>
      <c r="O2133" s="37"/>
      <c r="P2133" s="37"/>
      <c r="Q2133" s="37"/>
      <c r="R2133" s="37"/>
      <c r="S2133" s="37"/>
      <c r="T2133" s="37"/>
      <c r="U2133" s="37"/>
      <c r="V2133" s="37"/>
      <c r="W2133" s="37"/>
      <c r="X2133" s="37"/>
      <c r="Y2133" s="37"/>
      <c r="Z2133" s="37"/>
      <c r="AA2133" s="37"/>
      <c r="AB2133" s="37"/>
      <c r="AC2133" s="37"/>
      <c r="AD2133" s="37"/>
      <c r="AE2133" s="37"/>
      <c r="AF2133" s="37"/>
      <c r="AG2133" s="37"/>
      <c r="AH2133" s="37"/>
    </row>
    <row r="2134" spans="1:34">
      <c r="A2134" s="37"/>
      <c r="B2134" s="37"/>
      <c r="C2134" s="37"/>
      <c r="D2134" s="37"/>
      <c r="E2134" s="37"/>
      <c r="F2134" s="37"/>
      <c r="G2134" s="37"/>
      <c r="H2134" s="37"/>
      <c r="I2134" s="37"/>
      <c r="J2134" s="37"/>
      <c r="K2134" s="629"/>
      <c r="L2134" s="37"/>
      <c r="M2134" s="37"/>
      <c r="N2134" s="37"/>
      <c r="O2134" s="37"/>
      <c r="P2134" s="37"/>
      <c r="Q2134" s="37"/>
      <c r="R2134" s="37"/>
      <c r="S2134" s="37"/>
      <c r="T2134" s="37"/>
      <c r="U2134" s="37"/>
      <c r="V2134" s="37"/>
      <c r="W2134" s="37"/>
      <c r="X2134" s="37"/>
      <c r="Y2134" s="37"/>
      <c r="Z2134" s="37"/>
      <c r="AA2134" s="37"/>
      <c r="AB2134" s="37"/>
      <c r="AC2134" s="37"/>
      <c r="AD2134" s="37"/>
      <c r="AE2134" s="37"/>
      <c r="AF2134" s="37"/>
      <c r="AG2134" s="37"/>
      <c r="AH2134" s="37"/>
    </row>
    <row r="2135" spans="1:34">
      <c r="A2135" s="37"/>
      <c r="B2135" s="37"/>
      <c r="C2135" s="37"/>
      <c r="D2135" s="37"/>
      <c r="E2135" s="37"/>
      <c r="F2135" s="37"/>
      <c r="G2135" s="37"/>
      <c r="H2135" s="37"/>
      <c r="I2135" s="37"/>
      <c r="J2135" s="37"/>
      <c r="K2135" s="629"/>
      <c r="L2135" s="37"/>
      <c r="M2135" s="37"/>
      <c r="N2135" s="37"/>
      <c r="O2135" s="37"/>
      <c r="P2135" s="37"/>
      <c r="Q2135" s="37"/>
      <c r="R2135" s="37"/>
      <c r="S2135" s="37"/>
      <c r="T2135" s="37"/>
      <c r="U2135" s="37"/>
      <c r="V2135" s="37"/>
      <c r="W2135" s="37"/>
      <c r="X2135" s="37"/>
      <c r="Y2135" s="37"/>
      <c r="Z2135" s="37"/>
      <c r="AA2135" s="37"/>
      <c r="AB2135" s="37"/>
      <c r="AC2135" s="37"/>
      <c r="AD2135" s="37"/>
      <c r="AE2135" s="37"/>
      <c r="AF2135" s="37"/>
      <c r="AG2135" s="37"/>
      <c r="AH2135" s="37"/>
    </row>
    <row r="2136" spans="1:34">
      <c r="A2136" s="37"/>
      <c r="B2136" s="37"/>
      <c r="C2136" s="37"/>
      <c r="D2136" s="37"/>
      <c r="E2136" s="37"/>
      <c r="F2136" s="37"/>
      <c r="G2136" s="37"/>
      <c r="H2136" s="37"/>
      <c r="I2136" s="37"/>
      <c r="J2136" s="37"/>
      <c r="K2136" s="629"/>
      <c r="L2136" s="37"/>
      <c r="M2136" s="37"/>
      <c r="N2136" s="37"/>
      <c r="O2136" s="37"/>
      <c r="P2136" s="37"/>
      <c r="Q2136" s="37"/>
      <c r="R2136" s="37"/>
      <c r="S2136" s="37"/>
      <c r="T2136" s="37"/>
      <c r="U2136" s="37"/>
      <c r="V2136" s="37"/>
      <c r="W2136" s="37"/>
      <c r="X2136" s="37"/>
      <c r="Y2136" s="37"/>
      <c r="Z2136" s="37"/>
      <c r="AA2136" s="37"/>
      <c r="AB2136" s="37"/>
      <c r="AC2136" s="37"/>
      <c r="AD2136" s="37"/>
      <c r="AE2136" s="37"/>
      <c r="AF2136" s="37"/>
      <c r="AG2136" s="37"/>
      <c r="AH2136" s="37"/>
    </row>
    <row r="2137" spans="1:34">
      <c r="A2137" s="37"/>
      <c r="B2137" s="37"/>
      <c r="C2137" s="37"/>
      <c r="D2137" s="37"/>
      <c r="E2137" s="37"/>
      <c r="F2137" s="37"/>
      <c r="G2137" s="37"/>
      <c r="H2137" s="37"/>
      <c r="I2137" s="37"/>
      <c r="J2137" s="37"/>
      <c r="K2137" s="629"/>
      <c r="L2137" s="37"/>
      <c r="M2137" s="37"/>
      <c r="N2137" s="37"/>
      <c r="O2137" s="37"/>
      <c r="P2137" s="37"/>
      <c r="Q2137" s="37"/>
      <c r="R2137" s="37"/>
      <c r="S2137" s="37"/>
      <c r="T2137" s="37"/>
      <c r="U2137" s="37"/>
      <c r="V2137" s="37"/>
      <c r="W2137" s="37"/>
      <c r="X2137" s="37"/>
      <c r="Y2137" s="37"/>
      <c r="Z2137" s="37"/>
      <c r="AA2137" s="37"/>
      <c r="AB2137" s="37"/>
      <c r="AC2137" s="37"/>
      <c r="AD2137" s="37"/>
      <c r="AE2137" s="37"/>
      <c r="AF2137" s="37"/>
      <c r="AG2137" s="37"/>
      <c r="AH2137" s="37"/>
    </row>
    <row r="2138" spans="1:34">
      <c r="A2138" s="37"/>
      <c r="B2138" s="37"/>
      <c r="C2138" s="37"/>
      <c r="D2138" s="37"/>
      <c r="E2138" s="37"/>
      <c r="F2138" s="37"/>
      <c r="G2138" s="37"/>
      <c r="H2138" s="37"/>
      <c r="I2138" s="37"/>
      <c r="J2138" s="37"/>
      <c r="K2138" s="629"/>
      <c r="L2138" s="37"/>
      <c r="M2138" s="37"/>
      <c r="N2138" s="37"/>
      <c r="O2138" s="37"/>
      <c r="P2138" s="37"/>
      <c r="Q2138" s="37"/>
      <c r="R2138" s="37"/>
      <c r="S2138" s="37"/>
      <c r="T2138" s="37"/>
      <c r="U2138" s="37"/>
      <c r="V2138" s="37"/>
      <c r="W2138" s="37"/>
      <c r="X2138" s="37"/>
      <c r="Y2138" s="37"/>
      <c r="Z2138" s="37"/>
      <c r="AA2138" s="37"/>
      <c r="AB2138" s="37"/>
      <c r="AC2138" s="37"/>
      <c r="AD2138" s="37"/>
      <c r="AE2138" s="37"/>
      <c r="AF2138" s="37"/>
      <c r="AG2138" s="37"/>
      <c r="AH2138" s="37"/>
    </row>
    <row r="2139" spans="1:34">
      <c r="A2139" s="37"/>
      <c r="B2139" s="37"/>
      <c r="C2139" s="37"/>
      <c r="D2139" s="37"/>
      <c r="E2139" s="37"/>
      <c r="F2139" s="37"/>
      <c r="G2139" s="37"/>
      <c r="H2139" s="37"/>
      <c r="I2139" s="37"/>
      <c r="J2139" s="37"/>
      <c r="K2139" s="629"/>
      <c r="L2139" s="37"/>
      <c r="M2139" s="37"/>
      <c r="N2139" s="37"/>
      <c r="O2139" s="37"/>
      <c r="P2139" s="37"/>
      <c r="Q2139" s="37"/>
      <c r="R2139" s="37"/>
      <c r="S2139" s="37"/>
      <c r="T2139" s="37"/>
      <c r="U2139" s="37"/>
      <c r="V2139" s="37"/>
      <c r="W2139" s="37"/>
      <c r="X2139" s="37"/>
      <c r="Y2139" s="37"/>
      <c r="Z2139" s="37"/>
      <c r="AA2139" s="37"/>
      <c r="AB2139" s="37"/>
      <c r="AC2139" s="37"/>
      <c r="AD2139" s="37"/>
      <c r="AE2139" s="37"/>
      <c r="AF2139" s="37"/>
      <c r="AG2139" s="37"/>
      <c r="AH2139" s="37"/>
    </row>
    <row r="2140" spans="1:34">
      <c r="A2140" s="37"/>
      <c r="B2140" s="37"/>
      <c r="C2140" s="37"/>
      <c r="D2140" s="37"/>
      <c r="E2140" s="37"/>
      <c r="F2140" s="37"/>
      <c r="G2140" s="37"/>
      <c r="H2140" s="37"/>
      <c r="I2140" s="37"/>
      <c r="J2140" s="37"/>
      <c r="K2140" s="629"/>
      <c r="L2140" s="37"/>
      <c r="M2140" s="37"/>
      <c r="N2140" s="37"/>
      <c r="O2140" s="37"/>
      <c r="P2140" s="37"/>
      <c r="Q2140" s="37"/>
      <c r="R2140" s="37"/>
      <c r="S2140" s="37"/>
      <c r="T2140" s="37"/>
      <c r="U2140" s="37"/>
      <c r="V2140" s="37"/>
      <c r="W2140" s="37"/>
      <c r="X2140" s="37"/>
      <c r="Y2140" s="37"/>
      <c r="Z2140" s="37"/>
      <c r="AA2140" s="37"/>
      <c r="AB2140" s="37"/>
      <c r="AC2140" s="37"/>
      <c r="AD2140" s="37"/>
      <c r="AE2140" s="37"/>
      <c r="AF2140" s="37"/>
      <c r="AG2140" s="37"/>
      <c r="AH2140" s="37"/>
    </row>
    <row r="2141" spans="1:34">
      <c r="A2141" s="37"/>
      <c r="B2141" s="37"/>
      <c r="C2141" s="37"/>
      <c r="D2141" s="37"/>
      <c r="E2141" s="37"/>
      <c r="F2141" s="37"/>
      <c r="G2141" s="37"/>
      <c r="H2141" s="37"/>
      <c r="I2141" s="37"/>
      <c r="J2141" s="37"/>
      <c r="K2141" s="629"/>
      <c r="L2141" s="37"/>
      <c r="M2141" s="37"/>
      <c r="N2141" s="37"/>
      <c r="O2141" s="37"/>
      <c r="P2141" s="37"/>
      <c r="Q2141" s="37"/>
      <c r="R2141" s="37"/>
      <c r="S2141" s="37"/>
      <c r="T2141" s="37"/>
      <c r="U2141" s="37"/>
      <c r="V2141" s="37"/>
      <c r="W2141" s="37"/>
      <c r="X2141" s="37"/>
      <c r="Y2141" s="37"/>
      <c r="Z2141" s="37"/>
      <c r="AA2141" s="37"/>
      <c r="AB2141" s="37"/>
      <c r="AC2141" s="37"/>
      <c r="AD2141" s="37"/>
      <c r="AE2141" s="37"/>
      <c r="AF2141" s="37"/>
      <c r="AG2141" s="37"/>
      <c r="AH2141" s="37"/>
    </row>
    <row r="2142" spans="1:34">
      <c r="A2142" s="37"/>
      <c r="B2142" s="37"/>
      <c r="C2142" s="37"/>
      <c r="D2142" s="37"/>
      <c r="E2142" s="37"/>
      <c r="F2142" s="37"/>
      <c r="G2142" s="37"/>
      <c r="H2142" s="37"/>
      <c r="I2142" s="37"/>
      <c r="J2142" s="37"/>
      <c r="K2142" s="629"/>
      <c r="L2142" s="37"/>
      <c r="M2142" s="37"/>
      <c r="N2142" s="37"/>
      <c r="O2142" s="37"/>
      <c r="P2142" s="37"/>
      <c r="Q2142" s="37"/>
      <c r="R2142" s="37"/>
      <c r="S2142" s="37"/>
      <c r="T2142" s="37"/>
      <c r="U2142" s="37"/>
      <c r="V2142" s="37"/>
      <c r="W2142" s="37"/>
      <c r="X2142" s="37"/>
      <c r="Y2142" s="37"/>
      <c r="Z2142" s="37"/>
      <c r="AA2142" s="37"/>
      <c r="AB2142" s="37"/>
      <c r="AC2142" s="37"/>
      <c r="AD2142" s="37"/>
      <c r="AE2142" s="37"/>
      <c r="AF2142" s="37"/>
      <c r="AG2142" s="37"/>
      <c r="AH2142" s="37"/>
    </row>
    <row r="2143" spans="1:34">
      <c r="A2143" s="37"/>
      <c r="B2143" s="37"/>
      <c r="C2143" s="37"/>
      <c r="D2143" s="37"/>
      <c r="E2143" s="37"/>
      <c r="F2143" s="37"/>
      <c r="G2143" s="37"/>
      <c r="H2143" s="37"/>
      <c r="I2143" s="37"/>
      <c r="J2143" s="37"/>
      <c r="K2143" s="629"/>
      <c r="L2143" s="37"/>
      <c r="M2143" s="37"/>
      <c r="N2143" s="37"/>
      <c r="O2143" s="37"/>
      <c r="P2143" s="37"/>
      <c r="Q2143" s="37"/>
      <c r="R2143" s="37"/>
      <c r="S2143" s="37"/>
      <c r="T2143" s="37"/>
      <c r="U2143" s="37"/>
      <c r="V2143" s="37"/>
      <c r="W2143" s="37"/>
      <c r="X2143" s="37"/>
      <c r="Y2143" s="37"/>
      <c r="Z2143" s="37"/>
      <c r="AA2143" s="37"/>
      <c r="AB2143" s="37"/>
      <c r="AC2143" s="37"/>
      <c r="AD2143" s="37"/>
      <c r="AE2143" s="37"/>
      <c r="AF2143" s="37"/>
      <c r="AG2143" s="37"/>
      <c r="AH2143" s="37"/>
    </row>
    <row r="2144" spans="1:34">
      <c r="A2144" s="37"/>
      <c r="B2144" s="37"/>
      <c r="C2144" s="37"/>
      <c r="D2144" s="37"/>
      <c r="E2144" s="37"/>
      <c r="F2144" s="37"/>
      <c r="G2144" s="37"/>
      <c r="H2144" s="37"/>
      <c r="I2144" s="37"/>
      <c r="J2144" s="37"/>
      <c r="K2144" s="629"/>
      <c r="L2144" s="37"/>
      <c r="M2144" s="37"/>
      <c r="N2144" s="37"/>
      <c r="O2144" s="37"/>
      <c r="P2144" s="37"/>
      <c r="Q2144" s="37"/>
      <c r="R2144" s="37"/>
      <c r="S2144" s="37"/>
      <c r="T2144" s="37"/>
      <c r="U2144" s="37"/>
      <c r="V2144" s="37"/>
      <c r="W2144" s="37"/>
      <c r="X2144" s="37"/>
      <c r="Y2144" s="37"/>
      <c r="Z2144" s="37"/>
      <c r="AA2144" s="37"/>
      <c r="AB2144" s="37"/>
      <c r="AC2144" s="37"/>
      <c r="AD2144" s="37"/>
      <c r="AE2144" s="37"/>
      <c r="AF2144" s="37"/>
      <c r="AG2144" s="37"/>
      <c r="AH2144" s="37"/>
    </row>
    <row r="2145" spans="1:34">
      <c r="A2145" s="37"/>
      <c r="B2145" s="37"/>
      <c r="C2145" s="37"/>
      <c r="D2145" s="37"/>
      <c r="E2145" s="37"/>
      <c r="F2145" s="37"/>
      <c r="G2145" s="37"/>
      <c r="H2145" s="37"/>
      <c r="I2145" s="37"/>
      <c r="J2145" s="37"/>
      <c r="K2145" s="629"/>
      <c r="L2145" s="37"/>
      <c r="M2145" s="37"/>
      <c r="N2145" s="37"/>
      <c r="O2145" s="37"/>
      <c r="P2145" s="37"/>
      <c r="Q2145" s="37"/>
      <c r="R2145" s="37"/>
      <c r="S2145" s="37"/>
      <c r="T2145" s="37"/>
      <c r="U2145" s="37"/>
      <c r="V2145" s="37"/>
      <c r="W2145" s="37"/>
      <c r="X2145" s="37"/>
      <c r="Y2145" s="37"/>
      <c r="Z2145" s="37"/>
      <c r="AA2145" s="37"/>
      <c r="AB2145" s="37"/>
      <c r="AC2145" s="37"/>
      <c r="AD2145" s="37"/>
      <c r="AE2145" s="37"/>
      <c r="AF2145" s="37"/>
      <c r="AG2145" s="37"/>
      <c r="AH2145" s="37"/>
    </row>
    <row r="2146" spans="1:34">
      <c r="A2146" s="37"/>
      <c r="B2146" s="37"/>
      <c r="C2146" s="37"/>
      <c r="D2146" s="37"/>
      <c r="E2146" s="37"/>
      <c r="F2146" s="37"/>
      <c r="G2146" s="37"/>
      <c r="H2146" s="37"/>
      <c r="I2146" s="37"/>
      <c r="J2146" s="37"/>
      <c r="K2146" s="629"/>
      <c r="L2146" s="37"/>
      <c r="M2146" s="37"/>
      <c r="N2146" s="37"/>
      <c r="O2146" s="37"/>
      <c r="P2146" s="37"/>
      <c r="Q2146" s="37"/>
      <c r="R2146" s="37"/>
      <c r="S2146" s="37"/>
      <c r="T2146" s="37"/>
      <c r="U2146" s="37"/>
      <c r="V2146" s="37"/>
      <c r="W2146" s="37"/>
      <c r="X2146" s="37"/>
      <c r="Y2146" s="37"/>
      <c r="Z2146" s="37"/>
      <c r="AA2146" s="37"/>
      <c r="AB2146" s="37"/>
      <c r="AC2146" s="37"/>
      <c r="AD2146" s="37"/>
      <c r="AE2146" s="37"/>
      <c r="AF2146" s="37"/>
      <c r="AG2146" s="37"/>
      <c r="AH2146" s="37"/>
    </row>
    <row r="2147" spans="1:34">
      <c r="A2147" s="37"/>
      <c r="B2147" s="37"/>
      <c r="C2147" s="37"/>
      <c r="D2147" s="37"/>
      <c r="E2147" s="37"/>
      <c r="F2147" s="37"/>
      <c r="G2147" s="37"/>
      <c r="H2147" s="37"/>
      <c r="I2147" s="37"/>
      <c r="J2147" s="37"/>
      <c r="K2147" s="629"/>
      <c r="L2147" s="37"/>
      <c r="M2147" s="37"/>
      <c r="N2147" s="37"/>
      <c r="O2147" s="37"/>
      <c r="P2147" s="37"/>
      <c r="Q2147" s="37"/>
      <c r="R2147" s="37"/>
      <c r="S2147" s="37"/>
      <c r="T2147" s="37"/>
      <c r="U2147" s="37"/>
      <c r="V2147" s="37"/>
      <c r="W2147" s="37"/>
      <c r="X2147" s="37"/>
      <c r="Y2147" s="37"/>
      <c r="Z2147" s="37"/>
      <c r="AA2147" s="37"/>
      <c r="AB2147" s="37"/>
      <c r="AC2147" s="37"/>
      <c r="AD2147" s="37"/>
      <c r="AE2147" s="37"/>
      <c r="AF2147" s="37"/>
      <c r="AG2147" s="37"/>
      <c r="AH2147" s="37"/>
    </row>
    <row r="2148" spans="1:34">
      <c r="A2148" s="37"/>
      <c r="B2148" s="37"/>
      <c r="C2148" s="37"/>
      <c r="D2148" s="37"/>
      <c r="E2148" s="37"/>
      <c r="F2148" s="37"/>
      <c r="G2148" s="37"/>
      <c r="H2148" s="37"/>
      <c r="I2148" s="37"/>
      <c r="J2148" s="37"/>
      <c r="K2148" s="629"/>
      <c r="L2148" s="37"/>
      <c r="M2148" s="37"/>
      <c r="N2148" s="37"/>
      <c r="O2148" s="37"/>
      <c r="P2148" s="37"/>
      <c r="Q2148" s="37"/>
      <c r="R2148" s="37"/>
      <c r="S2148" s="37"/>
      <c r="T2148" s="37"/>
      <c r="U2148" s="37"/>
      <c r="V2148" s="37"/>
      <c r="W2148" s="37"/>
      <c r="X2148" s="37"/>
      <c r="Y2148" s="37"/>
      <c r="Z2148" s="37"/>
      <c r="AA2148" s="37"/>
      <c r="AB2148" s="37"/>
      <c r="AC2148" s="37"/>
      <c r="AD2148" s="37"/>
      <c r="AE2148" s="37"/>
      <c r="AF2148" s="37"/>
      <c r="AG2148" s="37"/>
      <c r="AH2148" s="37"/>
    </row>
    <row r="2149" spans="1:34">
      <c r="A2149" s="37"/>
      <c r="B2149" s="37"/>
      <c r="C2149" s="37"/>
      <c r="D2149" s="37"/>
      <c r="E2149" s="37"/>
      <c r="F2149" s="37"/>
      <c r="G2149" s="37"/>
      <c r="H2149" s="37"/>
      <c r="I2149" s="37"/>
      <c r="J2149" s="37"/>
      <c r="K2149" s="629"/>
      <c r="L2149" s="37"/>
      <c r="M2149" s="37"/>
      <c r="N2149" s="37"/>
      <c r="O2149" s="37"/>
      <c r="P2149" s="37"/>
      <c r="Q2149" s="37"/>
      <c r="R2149" s="37"/>
      <c r="S2149" s="37"/>
      <c r="T2149" s="37"/>
      <c r="U2149" s="37"/>
      <c r="V2149" s="37"/>
      <c r="W2149" s="37"/>
      <c r="X2149" s="37"/>
      <c r="Y2149" s="37"/>
      <c r="Z2149" s="37"/>
      <c r="AA2149" s="37"/>
      <c r="AB2149" s="37"/>
      <c r="AC2149" s="37"/>
      <c r="AD2149" s="37"/>
      <c r="AE2149" s="37"/>
      <c r="AF2149" s="37"/>
      <c r="AG2149" s="37"/>
      <c r="AH2149" s="37"/>
    </row>
    <row r="2150" spans="1:34">
      <c r="A2150" s="37"/>
      <c r="B2150" s="37"/>
      <c r="C2150" s="37"/>
      <c r="D2150" s="37"/>
      <c r="E2150" s="37"/>
      <c r="F2150" s="37"/>
      <c r="G2150" s="37"/>
      <c r="H2150" s="37"/>
      <c r="I2150" s="37"/>
      <c r="J2150" s="37"/>
      <c r="K2150" s="629"/>
      <c r="L2150" s="37"/>
      <c r="M2150" s="37"/>
      <c r="N2150" s="37"/>
      <c r="O2150" s="37"/>
      <c r="P2150" s="37"/>
      <c r="Q2150" s="37"/>
      <c r="R2150" s="37"/>
      <c r="S2150" s="37"/>
      <c r="T2150" s="37"/>
      <c r="U2150" s="37"/>
      <c r="V2150" s="37"/>
      <c r="W2150" s="37"/>
      <c r="X2150" s="37"/>
      <c r="Y2150" s="37"/>
      <c r="Z2150" s="37"/>
      <c r="AA2150" s="37"/>
      <c r="AB2150" s="37"/>
      <c r="AC2150" s="37"/>
      <c r="AD2150" s="37"/>
      <c r="AE2150" s="37"/>
      <c r="AF2150" s="37"/>
      <c r="AG2150" s="37"/>
      <c r="AH2150" s="37"/>
    </row>
    <row r="2151" spans="1:34">
      <c r="A2151" s="37"/>
      <c r="B2151" s="37"/>
      <c r="C2151" s="37"/>
      <c r="D2151" s="37"/>
      <c r="E2151" s="37"/>
      <c r="F2151" s="37"/>
      <c r="G2151" s="37"/>
      <c r="H2151" s="37"/>
      <c r="I2151" s="37"/>
      <c r="J2151" s="37"/>
      <c r="K2151" s="629"/>
      <c r="L2151" s="37"/>
      <c r="M2151" s="37"/>
      <c r="N2151" s="37"/>
      <c r="O2151" s="37"/>
      <c r="P2151" s="37"/>
      <c r="Q2151" s="37"/>
      <c r="R2151" s="37"/>
      <c r="S2151" s="37"/>
      <c r="T2151" s="37"/>
      <c r="U2151" s="37"/>
      <c r="V2151" s="37"/>
      <c r="W2151" s="37"/>
      <c r="X2151" s="37"/>
      <c r="Y2151" s="37"/>
      <c r="Z2151" s="37"/>
      <c r="AA2151" s="37"/>
      <c r="AB2151" s="37"/>
      <c r="AC2151" s="37"/>
      <c r="AD2151" s="37"/>
      <c r="AE2151" s="37"/>
      <c r="AF2151" s="37"/>
      <c r="AG2151" s="37"/>
      <c r="AH2151" s="37"/>
    </row>
    <row r="2152" spans="1:34">
      <c r="A2152" s="37"/>
      <c r="B2152" s="37"/>
      <c r="C2152" s="37"/>
      <c r="D2152" s="37"/>
      <c r="E2152" s="37"/>
      <c r="F2152" s="37"/>
      <c r="G2152" s="37"/>
      <c r="H2152" s="37"/>
      <c r="I2152" s="37"/>
      <c r="J2152" s="37"/>
      <c r="K2152" s="629"/>
      <c r="L2152" s="37"/>
      <c r="M2152" s="37"/>
      <c r="N2152" s="37"/>
      <c r="O2152" s="37"/>
      <c r="P2152" s="37"/>
      <c r="Q2152" s="37"/>
      <c r="R2152" s="37"/>
      <c r="S2152" s="37"/>
      <c r="T2152" s="37"/>
      <c r="U2152" s="37"/>
      <c r="V2152" s="37"/>
      <c r="W2152" s="37"/>
      <c r="X2152" s="37"/>
      <c r="Y2152" s="37"/>
      <c r="Z2152" s="37"/>
      <c r="AA2152" s="37"/>
      <c r="AB2152" s="37"/>
      <c r="AC2152" s="37"/>
      <c r="AD2152" s="37"/>
      <c r="AE2152" s="37"/>
      <c r="AF2152" s="37"/>
      <c r="AG2152" s="37"/>
      <c r="AH2152" s="37"/>
    </row>
    <row r="2153" spans="1:34">
      <c r="A2153" s="37"/>
      <c r="B2153" s="37"/>
      <c r="C2153" s="37"/>
      <c r="D2153" s="37"/>
      <c r="E2153" s="37"/>
      <c r="F2153" s="37"/>
      <c r="G2153" s="37"/>
      <c r="H2153" s="37"/>
      <c r="I2153" s="37"/>
      <c r="J2153" s="37"/>
      <c r="K2153" s="629"/>
      <c r="L2153" s="37"/>
      <c r="M2153" s="37"/>
      <c r="N2153" s="37"/>
      <c r="O2153" s="37"/>
      <c r="P2153" s="37"/>
      <c r="Q2153" s="37"/>
      <c r="R2153" s="37"/>
      <c r="S2153" s="37"/>
      <c r="T2153" s="37"/>
      <c r="U2153" s="37"/>
      <c r="V2153" s="37"/>
      <c r="W2153" s="37"/>
      <c r="X2153" s="37"/>
      <c r="Y2153" s="37"/>
      <c r="Z2153" s="37"/>
      <c r="AA2153" s="37"/>
      <c r="AB2153" s="37"/>
      <c r="AC2153" s="37"/>
      <c r="AD2153" s="37"/>
      <c r="AE2153" s="37"/>
      <c r="AF2153" s="37"/>
      <c r="AG2153" s="37"/>
      <c r="AH2153" s="37"/>
    </row>
    <row r="2154" spans="1:34">
      <c r="A2154" s="37"/>
      <c r="B2154" s="37"/>
      <c r="C2154" s="37"/>
      <c r="D2154" s="37"/>
      <c r="E2154" s="37"/>
      <c r="F2154" s="37"/>
      <c r="G2154" s="37"/>
      <c r="H2154" s="37"/>
      <c r="I2154" s="37"/>
      <c r="J2154" s="37"/>
      <c r="K2154" s="629"/>
      <c r="L2154" s="37"/>
      <c r="M2154" s="37"/>
      <c r="N2154" s="37"/>
      <c r="O2154" s="37"/>
      <c r="P2154" s="37"/>
      <c r="Q2154" s="37"/>
      <c r="R2154" s="37"/>
      <c r="S2154" s="37"/>
      <c r="T2154" s="37"/>
      <c r="U2154" s="37"/>
      <c r="V2154" s="37"/>
      <c r="W2154" s="37"/>
      <c r="X2154" s="37"/>
      <c r="Y2154" s="37"/>
      <c r="Z2154" s="37"/>
      <c r="AA2154" s="37"/>
      <c r="AB2154" s="37"/>
      <c r="AC2154" s="37"/>
      <c r="AD2154" s="37"/>
      <c r="AE2154" s="37"/>
      <c r="AF2154" s="37"/>
      <c r="AG2154" s="37"/>
      <c r="AH2154" s="37"/>
    </row>
    <row r="2155" spans="1:34">
      <c r="A2155" s="37"/>
      <c r="B2155" s="37"/>
      <c r="C2155" s="37"/>
      <c r="D2155" s="37"/>
      <c r="E2155" s="37"/>
      <c r="F2155" s="37"/>
      <c r="G2155" s="37"/>
      <c r="H2155" s="37"/>
      <c r="I2155" s="37"/>
      <c r="J2155" s="37"/>
      <c r="K2155" s="629"/>
      <c r="L2155" s="37"/>
      <c r="M2155" s="37"/>
      <c r="N2155" s="37"/>
      <c r="O2155" s="37"/>
      <c r="P2155" s="37"/>
      <c r="Q2155" s="37"/>
      <c r="R2155" s="37"/>
      <c r="S2155" s="37"/>
      <c r="T2155" s="37"/>
      <c r="U2155" s="37"/>
      <c r="V2155" s="37"/>
      <c r="W2155" s="37"/>
      <c r="X2155" s="37"/>
      <c r="Y2155" s="37"/>
      <c r="Z2155" s="37"/>
      <c r="AA2155" s="37"/>
      <c r="AB2155" s="37"/>
      <c r="AC2155" s="37"/>
      <c r="AD2155" s="37"/>
      <c r="AE2155" s="37"/>
      <c r="AF2155" s="37"/>
      <c r="AG2155" s="37"/>
      <c r="AH2155" s="37"/>
    </row>
    <row r="2156" spans="1:34">
      <c r="A2156" s="37"/>
      <c r="B2156" s="37"/>
      <c r="C2156" s="37"/>
      <c r="D2156" s="37"/>
      <c r="E2156" s="37"/>
      <c r="F2156" s="37"/>
      <c r="G2156" s="37"/>
      <c r="H2156" s="37"/>
      <c r="I2156" s="37"/>
      <c r="J2156" s="37"/>
      <c r="K2156" s="629"/>
      <c r="L2156" s="37"/>
      <c r="M2156" s="37"/>
      <c r="N2156" s="37"/>
      <c r="O2156" s="37"/>
      <c r="P2156" s="37"/>
      <c r="Q2156" s="37"/>
      <c r="R2156" s="37"/>
      <c r="S2156" s="37"/>
      <c r="T2156" s="37"/>
      <c r="U2156" s="37"/>
      <c r="V2156" s="37"/>
      <c r="W2156" s="37"/>
      <c r="X2156" s="37"/>
      <c r="Y2156" s="37"/>
      <c r="Z2156" s="37"/>
      <c r="AA2156" s="37"/>
      <c r="AB2156" s="37"/>
      <c r="AC2156" s="37"/>
      <c r="AD2156" s="37"/>
      <c r="AE2156" s="37"/>
      <c r="AF2156" s="37"/>
      <c r="AG2156" s="37"/>
      <c r="AH2156" s="37"/>
    </row>
    <row r="2157" spans="1:34">
      <c r="A2157" s="37"/>
      <c r="B2157" s="37"/>
      <c r="C2157" s="37"/>
      <c r="D2157" s="37"/>
      <c r="E2157" s="37"/>
      <c r="F2157" s="37"/>
      <c r="G2157" s="37"/>
      <c r="H2157" s="37"/>
      <c r="I2157" s="37"/>
      <c r="J2157" s="37"/>
      <c r="K2157" s="629"/>
      <c r="L2157" s="37"/>
      <c r="M2157" s="37"/>
      <c r="N2157" s="37"/>
      <c r="O2157" s="37"/>
      <c r="P2157" s="37"/>
      <c r="Q2157" s="37"/>
      <c r="R2157" s="37"/>
      <c r="S2157" s="37"/>
      <c r="T2157" s="37"/>
      <c r="U2157" s="37"/>
      <c r="V2157" s="37"/>
      <c r="W2157" s="37"/>
      <c r="X2157" s="37"/>
      <c r="Y2157" s="37"/>
      <c r="Z2157" s="37"/>
      <c r="AA2157" s="37"/>
      <c r="AB2157" s="37"/>
      <c r="AC2157" s="37"/>
      <c r="AD2157" s="37"/>
      <c r="AE2157" s="37"/>
      <c r="AF2157" s="37"/>
      <c r="AG2157" s="37"/>
      <c r="AH2157" s="37"/>
    </row>
    <row r="2158" spans="1:34">
      <c r="A2158" s="37"/>
      <c r="B2158" s="37"/>
      <c r="C2158" s="37"/>
      <c r="D2158" s="37"/>
      <c r="E2158" s="37"/>
      <c r="F2158" s="37"/>
      <c r="G2158" s="37"/>
      <c r="H2158" s="37"/>
      <c r="I2158" s="37"/>
      <c r="J2158" s="37"/>
      <c r="K2158" s="629"/>
      <c r="L2158" s="37"/>
      <c r="M2158" s="37"/>
      <c r="N2158" s="37"/>
      <c r="O2158" s="37"/>
      <c r="P2158" s="37"/>
      <c r="Q2158" s="37"/>
      <c r="R2158" s="37"/>
      <c r="S2158" s="37"/>
      <c r="T2158" s="37"/>
      <c r="U2158" s="37"/>
      <c r="V2158" s="37"/>
      <c r="W2158" s="37"/>
      <c r="X2158" s="37"/>
      <c r="Y2158" s="37"/>
      <c r="Z2158" s="37"/>
      <c r="AA2158" s="37"/>
      <c r="AB2158" s="37"/>
      <c r="AC2158" s="37"/>
      <c r="AD2158" s="37"/>
      <c r="AE2158" s="37"/>
      <c r="AF2158" s="37"/>
      <c r="AG2158" s="37"/>
      <c r="AH2158" s="37"/>
    </row>
    <row r="2159" spans="1:34">
      <c r="A2159" s="37"/>
      <c r="B2159" s="37"/>
      <c r="C2159" s="37"/>
      <c r="D2159" s="37"/>
      <c r="E2159" s="37"/>
      <c r="F2159" s="37"/>
      <c r="G2159" s="37"/>
      <c r="H2159" s="37"/>
      <c r="I2159" s="37"/>
      <c r="J2159" s="37"/>
      <c r="K2159" s="629"/>
      <c r="L2159" s="37"/>
      <c r="M2159" s="37"/>
      <c r="N2159" s="37"/>
      <c r="O2159" s="37"/>
      <c r="P2159" s="37"/>
      <c r="Q2159" s="37"/>
      <c r="R2159" s="37"/>
      <c r="S2159" s="37"/>
      <c r="T2159" s="37"/>
      <c r="U2159" s="37"/>
      <c r="V2159" s="37"/>
      <c r="W2159" s="37"/>
      <c r="X2159" s="37"/>
      <c r="Y2159" s="37"/>
      <c r="Z2159" s="37"/>
      <c r="AA2159" s="37"/>
      <c r="AB2159" s="37"/>
      <c r="AC2159" s="37"/>
      <c r="AD2159" s="37"/>
      <c r="AE2159" s="37"/>
      <c r="AF2159" s="37"/>
      <c r="AG2159" s="37"/>
      <c r="AH2159" s="37"/>
    </row>
    <row r="2160" spans="1:34">
      <c r="A2160" s="37"/>
      <c r="B2160" s="37"/>
      <c r="C2160" s="37"/>
      <c r="D2160" s="37"/>
      <c r="E2160" s="37"/>
      <c r="F2160" s="37"/>
      <c r="G2160" s="37"/>
      <c r="H2160" s="37"/>
      <c r="I2160" s="37"/>
      <c r="J2160" s="37"/>
      <c r="K2160" s="629"/>
      <c r="L2160" s="37"/>
      <c r="M2160" s="37"/>
      <c r="N2160" s="37"/>
      <c r="O2160" s="37"/>
      <c r="P2160" s="37"/>
      <c r="Q2160" s="37"/>
      <c r="R2160" s="37"/>
      <c r="S2160" s="37"/>
      <c r="T2160" s="37"/>
      <c r="U2160" s="37"/>
      <c r="V2160" s="37"/>
      <c r="W2160" s="37"/>
      <c r="X2160" s="37"/>
      <c r="Y2160" s="37"/>
      <c r="Z2160" s="37"/>
      <c r="AA2160" s="37"/>
      <c r="AB2160" s="37"/>
      <c r="AC2160" s="37"/>
      <c r="AD2160" s="37"/>
      <c r="AE2160" s="37"/>
      <c r="AF2160" s="37"/>
      <c r="AG2160" s="37"/>
      <c r="AH2160" s="37"/>
    </row>
    <row r="2161" spans="1:34">
      <c r="A2161" s="37"/>
      <c r="B2161" s="37"/>
      <c r="C2161" s="37"/>
      <c r="D2161" s="37"/>
      <c r="E2161" s="37"/>
      <c r="F2161" s="37"/>
      <c r="G2161" s="37"/>
      <c r="H2161" s="37"/>
      <c r="I2161" s="37"/>
      <c r="J2161" s="37"/>
      <c r="K2161" s="629"/>
      <c r="L2161" s="37"/>
      <c r="M2161" s="37"/>
      <c r="N2161" s="37"/>
      <c r="O2161" s="37"/>
      <c r="P2161" s="37"/>
      <c r="Q2161" s="37"/>
      <c r="R2161" s="37"/>
      <c r="S2161" s="37"/>
      <c r="T2161" s="37"/>
      <c r="U2161" s="37"/>
      <c r="V2161" s="37"/>
      <c r="W2161" s="37"/>
      <c r="X2161" s="37"/>
      <c r="Y2161" s="37"/>
      <c r="Z2161" s="37"/>
      <c r="AA2161" s="37"/>
      <c r="AB2161" s="37"/>
      <c r="AC2161" s="37"/>
      <c r="AD2161" s="37"/>
      <c r="AE2161" s="37"/>
      <c r="AF2161" s="37"/>
      <c r="AG2161" s="37"/>
      <c r="AH2161" s="37"/>
    </row>
    <row r="2162" spans="1:34">
      <c r="A2162" s="37"/>
      <c r="B2162" s="37"/>
      <c r="C2162" s="37"/>
      <c r="D2162" s="37"/>
      <c r="E2162" s="37"/>
      <c r="F2162" s="37"/>
      <c r="G2162" s="37"/>
      <c r="H2162" s="37"/>
      <c r="I2162" s="37"/>
      <c r="J2162" s="37"/>
      <c r="K2162" s="629"/>
      <c r="L2162" s="37"/>
      <c r="M2162" s="37"/>
      <c r="N2162" s="37"/>
      <c r="O2162" s="37"/>
      <c r="P2162" s="37"/>
      <c r="Q2162" s="37"/>
      <c r="R2162" s="37"/>
      <c r="S2162" s="37"/>
      <c r="T2162" s="37"/>
      <c r="U2162" s="37"/>
      <c r="V2162" s="37"/>
      <c r="W2162" s="37"/>
      <c r="X2162" s="37"/>
      <c r="Y2162" s="37"/>
      <c r="Z2162" s="37"/>
      <c r="AA2162" s="37"/>
      <c r="AB2162" s="37"/>
      <c r="AC2162" s="37"/>
      <c r="AD2162" s="37"/>
      <c r="AE2162" s="37"/>
      <c r="AF2162" s="37"/>
      <c r="AG2162" s="37"/>
      <c r="AH2162" s="37"/>
    </row>
    <row r="2163" spans="1:34">
      <c r="A2163" s="37"/>
      <c r="B2163" s="37"/>
      <c r="C2163" s="37"/>
      <c r="D2163" s="37"/>
      <c r="E2163" s="37"/>
      <c r="F2163" s="37"/>
      <c r="G2163" s="37"/>
      <c r="H2163" s="37"/>
      <c r="I2163" s="37"/>
      <c r="J2163" s="37"/>
      <c r="K2163" s="629"/>
      <c r="L2163" s="37"/>
      <c r="M2163" s="37"/>
      <c r="N2163" s="37"/>
      <c r="O2163" s="37"/>
      <c r="P2163" s="37"/>
      <c r="Q2163" s="37"/>
      <c r="R2163" s="37"/>
      <c r="S2163" s="37"/>
      <c r="T2163" s="37"/>
      <c r="U2163" s="37"/>
      <c r="V2163" s="37"/>
      <c r="W2163" s="37"/>
      <c r="X2163" s="37"/>
      <c r="Y2163" s="37"/>
      <c r="Z2163" s="37"/>
      <c r="AA2163" s="37"/>
      <c r="AB2163" s="37"/>
      <c r="AC2163" s="37"/>
      <c r="AD2163" s="37"/>
      <c r="AE2163" s="37"/>
      <c r="AF2163" s="37"/>
      <c r="AG2163" s="37"/>
      <c r="AH2163" s="37"/>
    </row>
    <row r="2164" spans="1:34">
      <c r="A2164" s="37"/>
      <c r="B2164" s="37"/>
      <c r="C2164" s="37"/>
      <c r="D2164" s="37"/>
      <c r="E2164" s="37"/>
      <c r="F2164" s="37"/>
      <c r="G2164" s="37"/>
      <c r="H2164" s="37"/>
      <c r="I2164" s="37"/>
      <c r="J2164" s="37"/>
      <c r="K2164" s="629"/>
      <c r="L2164" s="37"/>
      <c r="M2164" s="37"/>
      <c r="N2164" s="37"/>
      <c r="O2164" s="37"/>
      <c r="P2164" s="37"/>
      <c r="Q2164" s="37"/>
      <c r="R2164" s="37"/>
      <c r="S2164" s="37"/>
      <c r="T2164" s="37"/>
      <c r="U2164" s="37"/>
      <c r="V2164" s="37"/>
      <c r="W2164" s="37"/>
      <c r="X2164" s="37"/>
      <c r="Y2164" s="37"/>
      <c r="Z2164" s="37"/>
      <c r="AA2164" s="37"/>
      <c r="AB2164" s="37"/>
      <c r="AC2164" s="37"/>
      <c r="AD2164" s="37"/>
      <c r="AE2164" s="37"/>
      <c r="AF2164" s="37"/>
      <c r="AG2164" s="37"/>
      <c r="AH2164" s="37"/>
    </row>
    <row r="2165" spans="1:34">
      <c r="A2165" s="37"/>
      <c r="B2165" s="37"/>
      <c r="C2165" s="37"/>
      <c r="D2165" s="37"/>
      <c r="E2165" s="37"/>
      <c r="F2165" s="37"/>
      <c r="G2165" s="37"/>
      <c r="H2165" s="37"/>
      <c r="I2165" s="37"/>
      <c r="J2165" s="37"/>
      <c r="K2165" s="629"/>
      <c r="L2165" s="37"/>
      <c r="M2165" s="37"/>
      <c r="N2165" s="37"/>
      <c r="O2165" s="37"/>
      <c r="P2165" s="37"/>
      <c r="Q2165" s="37"/>
      <c r="R2165" s="37"/>
      <c r="S2165" s="37"/>
      <c r="T2165" s="37"/>
      <c r="U2165" s="37"/>
      <c r="V2165" s="37"/>
      <c r="W2165" s="37"/>
      <c r="X2165" s="37"/>
      <c r="Y2165" s="37"/>
      <c r="Z2165" s="37"/>
      <c r="AA2165" s="37"/>
      <c r="AB2165" s="37"/>
      <c r="AC2165" s="37"/>
      <c r="AD2165" s="37"/>
      <c r="AE2165" s="37"/>
      <c r="AF2165" s="37"/>
      <c r="AG2165" s="37"/>
      <c r="AH2165" s="37"/>
    </row>
    <row r="2166" spans="1:34">
      <c r="A2166" s="37"/>
      <c r="B2166" s="37"/>
      <c r="C2166" s="37"/>
      <c r="D2166" s="37"/>
      <c r="E2166" s="37"/>
      <c r="F2166" s="37"/>
      <c r="G2166" s="37"/>
      <c r="H2166" s="37"/>
      <c r="I2166" s="37"/>
      <c r="J2166" s="37"/>
      <c r="K2166" s="629"/>
      <c r="L2166" s="37"/>
      <c r="M2166" s="37"/>
      <c r="N2166" s="37"/>
      <c r="O2166" s="37"/>
      <c r="P2166" s="37"/>
      <c r="Q2166" s="37"/>
      <c r="R2166" s="37"/>
      <c r="S2166" s="37"/>
      <c r="T2166" s="37"/>
      <c r="U2166" s="37"/>
      <c r="V2166" s="37"/>
      <c r="W2166" s="37"/>
      <c r="X2166" s="37"/>
      <c r="Y2166" s="37"/>
      <c r="Z2166" s="37"/>
      <c r="AA2166" s="37"/>
      <c r="AB2166" s="37"/>
      <c r="AC2166" s="37"/>
      <c r="AD2166" s="37"/>
      <c r="AE2166" s="37"/>
      <c r="AF2166" s="37"/>
      <c r="AG2166" s="37"/>
      <c r="AH2166" s="37"/>
    </row>
    <row r="2167" spans="1:34">
      <c r="A2167" s="37"/>
      <c r="B2167" s="37"/>
      <c r="C2167" s="37"/>
      <c r="D2167" s="37"/>
      <c r="E2167" s="37"/>
      <c r="F2167" s="37"/>
      <c r="G2167" s="37"/>
      <c r="H2167" s="37"/>
      <c r="I2167" s="37"/>
      <c r="J2167" s="37"/>
      <c r="K2167" s="629"/>
      <c r="L2167" s="37"/>
      <c r="M2167" s="37"/>
      <c r="N2167" s="37"/>
      <c r="O2167" s="37"/>
      <c r="P2167" s="37"/>
      <c r="Q2167" s="37"/>
      <c r="R2167" s="37"/>
      <c r="S2167" s="37"/>
      <c r="T2167" s="37"/>
      <c r="U2167" s="37"/>
      <c r="V2167" s="37"/>
      <c r="W2167" s="37"/>
      <c r="X2167" s="37"/>
      <c r="Y2167" s="37"/>
      <c r="Z2167" s="37"/>
      <c r="AA2167" s="37"/>
      <c r="AB2167" s="37"/>
      <c r="AC2167" s="37"/>
      <c r="AD2167" s="37"/>
      <c r="AE2167" s="37"/>
      <c r="AF2167" s="37"/>
      <c r="AG2167" s="37"/>
      <c r="AH2167" s="37"/>
    </row>
    <row r="2168" spans="1:34">
      <c r="A2168" s="37"/>
      <c r="B2168" s="37"/>
      <c r="C2168" s="37"/>
      <c r="D2168" s="37"/>
      <c r="E2168" s="37"/>
      <c r="F2168" s="37"/>
      <c r="G2168" s="37"/>
      <c r="H2168" s="37"/>
      <c r="I2168" s="37"/>
      <c r="J2168" s="37"/>
      <c r="K2168" s="629"/>
      <c r="L2168" s="37"/>
      <c r="M2168" s="37"/>
      <c r="N2168" s="37"/>
      <c r="O2168" s="37"/>
      <c r="P2168" s="37"/>
      <c r="Q2168" s="37"/>
      <c r="R2168" s="37"/>
      <c r="S2168" s="37"/>
      <c r="T2168" s="37"/>
      <c r="U2168" s="37"/>
      <c r="V2168" s="37"/>
      <c r="W2168" s="37"/>
      <c r="X2168" s="37"/>
      <c r="Y2168" s="37"/>
      <c r="Z2168" s="37"/>
      <c r="AA2168" s="37"/>
      <c r="AB2168" s="37"/>
      <c r="AC2168" s="37"/>
      <c r="AD2168" s="37"/>
      <c r="AE2168" s="37"/>
      <c r="AF2168" s="37"/>
      <c r="AG2168" s="37"/>
      <c r="AH2168" s="37"/>
    </row>
    <row r="2169" spans="1:34">
      <c r="A2169" s="37"/>
      <c r="B2169" s="37"/>
      <c r="C2169" s="37"/>
      <c r="D2169" s="37"/>
      <c r="E2169" s="37"/>
      <c r="F2169" s="37"/>
      <c r="G2169" s="37"/>
      <c r="H2169" s="37"/>
      <c r="I2169" s="37"/>
      <c r="J2169" s="37"/>
      <c r="K2169" s="629"/>
      <c r="L2169" s="37"/>
      <c r="M2169" s="37"/>
      <c r="N2169" s="37"/>
      <c r="O2169" s="37"/>
      <c r="P2169" s="37"/>
      <c r="Q2169" s="37"/>
      <c r="R2169" s="37"/>
      <c r="S2169" s="37"/>
      <c r="T2169" s="37"/>
      <c r="U2169" s="37"/>
      <c r="V2169" s="37"/>
      <c r="W2169" s="37"/>
      <c r="X2169" s="37"/>
      <c r="Y2169" s="37"/>
      <c r="Z2169" s="37"/>
      <c r="AA2169" s="37"/>
      <c r="AB2169" s="37"/>
      <c r="AC2169" s="37"/>
      <c r="AD2169" s="37"/>
      <c r="AE2169" s="37"/>
      <c r="AF2169" s="37"/>
      <c r="AG2169" s="37"/>
      <c r="AH2169" s="37"/>
    </row>
    <row r="2170" spans="1:34">
      <c r="A2170" s="37"/>
      <c r="B2170" s="37"/>
      <c r="C2170" s="37"/>
      <c r="D2170" s="37"/>
      <c r="E2170" s="37"/>
      <c r="F2170" s="37"/>
      <c r="G2170" s="37"/>
      <c r="H2170" s="37"/>
      <c r="I2170" s="37"/>
      <c r="J2170" s="37"/>
      <c r="K2170" s="629"/>
      <c r="L2170" s="37"/>
      <c r="M2170" s="37"/>
      <c r="N2170" s="37"/>
      <c r="O2170" s="37"/>
      <c r="P2170" s="37"/>
      <c r="Q2170" s="37"/>
      <c r="R2170" s="37"/>
      <c r="S2170" s="37"/>
      <c r="T2170" s="37"/>
      <c r="U2170" s="37"/>
      <c r="V2170" s="37"/>
      <c r="W2170" s="37"/>
      <c r="X2170" s="37"/>
      <c r="Y2170" s="37"/>
      <c r="Z2170" s="37"/>
      <c r="AA2170" s="37"/>
      <c r="AB2170" s="37"/>
      <c r="AC2170" s="37"/>
      <c r="AD2170" s="37"/>
      <c r="AE2170" s="37"/>
      <c r="AF2170" s="37"/>
      <c r="AG2170" s="37"/>
      <c r="AH2170" s="37"/>
    </row>
    <row r="2171" spans="1:34">
      <c r="A2171" s="37"/>
      <c r="B2171" s="37"/>
      <c r="C2171" s="37"/>
      <c r="D2171" s="37"/>
      <c r="E2171" s="37"/>
      <c r="F2171" s="37"/>
      <c r="G2171" s="37"/>
      <c r="H2171" s="37"/>
      <c r="I2171" s="37"/>
      <c r="J2171" s="37"/>
      <c r="K2171" s="629"/>
      <c r="L2171" s="37"/>
      <c r="M2171" s="37"/>
      <c r="N2171" s="37"/>
      <c r="O2171" s="37"/>
      <c r="P2171" s="37"/>
      <c r="Q2171" s="37"/>
      <c r="R2171" s="37"/>
      <c r="S2171" s="37"/>
      <c r="T2171" s="37"/>
      <c r="U2171" s="37"/>
      <c r="V2171" s="37"/>
      <c r="W2171" s="37"/>
      <c r="X2171" s="37"/>
      <c r="Y2171" s="37"/>
      <c r="Z2171" s="37"/>
      <c r="AA2171" s="37"/>
      <c r="AB2171" s="37"/>
      <c r="AC2171" s="37"/>
      <c r="AD2171" s="37"/>
      <c r="AE2171" s="37"/>
      <c r="AF2171" s="37"/>
      <c r="AG2171" s="37"/>
      <c r="AH2171" s="37"/>
    </row>
    <row r="2172" spans="1:34">
      <c r="A2172" s="37"/>
      <c r="B2172" s="37"/>
      <c r="C2172" s="37"/>
      <c r="D2172" s="37"/>
      <c r="E2172" s="37"/>
      <c r="F2172" s="37"/>
      <c r="G2172" s="37"/>
      <c r="H2172" s="37"/>
      <c r="I2172" s="37"/>
      <c r="J2172" s="37"/>
      <c r="K2172" s="629"/>
      <c r="L2172" s="37"/>
      <c r="M2172" s="37"/>
      <c r="N2172" s="37"/>
      <c r="O2172" s="37"/>
      <c r="P2172" s="37"/>
      <c r="Q2172" s="37"/>
      <c r="R2172" s="37"/>
      <c r="S2172" s="37"/>
      <c r="T2172" s="37"/>
      <c r="U2172" s="37"/>
      <c r="V2172" s="37"/>
      <c r="W2172" s="37"/>
      <c r="X2172" s="37"/>
      <c r="Y2172" s="37"/>
      <c r="Z2172" s="37"/>
      <c r="AA2172" s="37"/>
      <c r="AB2172" s="37"/>
      <c r="AC2172" s="37"/>
      <c r="AD2172" s="37"/>
      <c r="AE2172" s="37"/>
      <c r="AF2172" s="37"/>
      <c r="AG2172" s="37"/>
      <c r="AH2172" s="37"/>
    </row>
    <row r="2173" spans="1:34">
      <c r="A2173" s="37"/>
      <c r="B2173" s="37"/>
      <c r="C2173" s="37"/>
      <c r="D2173" s="37"/>
      <c r="E2173" s="37"/>
      <c r="F2173" s="37"/>
      <c r="G2173" s="37"/>
      <c r="H2173" s="37"/>
      <c r="I2173" s="37"/>
      <c r="J2173" s="37"/>
      <c r="K2173" s="629"/>
      <c r="L2173" s="37"/>
      <c r="M2173" s="37"/>
      <c r="N2173" s="37"/>
      <c r="O2173" s="37"/>
      <c r="P2173" s="37"/>
      <c r="Q2173" s="37"/>
      <c r="R2173" s="37"/>
      <c r="S2173" s="37"/>
      <c r="T2173" s="37"/>
      <c r="U2173" s="37"/>
      <c r="V2173" s="37"/>
      <c r="W2173" s="37"/>
      <c r="X2173" s="37"/>
      <c r="Y2173" s="37"/>
      <c r="Z2173" s="37"/>
      <c r="AA2173" s="37"/>
      <c r="AB2173" s="37"/>
      <c r="AC2173" s="37"/>
      <c r="AD2173" s="37"/>
      <c r="AE2173" s="37"/>
      <c r="AF2173" s="37"/>
      <c r="AG2173" s="37"/>
      <c r="AH2173" s="37"/>
    </row>
    <row r="2174" spans="1:34">
      <c r="A2174" s="37"/>
      <c r="B2174" s="37"/>
      <c r="C2174" s="37"/>
      <c r="D2174" s="37"/>
      <c r="E2174" s="37"/>
      <c r="F2174" s="37"/>
      <c r="G2174" s="37"/>
      <c r="H2174" s="37"/>
      <c r="I2174" s="37"/>
      <c r="J2174" s="37"/>
      <c r="K2174" s="629"/>
      <c r="L2174" s="37"/>
      <c r="M2174" s="37"/>
      <c r="N2174" s="37"/>
      <c r="O2174" s="37"/>
      <c r="P2174" s="37"/>
      <c r="Q2174" s="37"/>
      <c r="R2174" s="37"/>
      <c r="S2174" s="37"/>
      <c r="T2174" s="37"/>
      <c r="U2174" s="37"/>
      <c r="V2174" s="37"/>
      <c r="W2174" s="37"/>
      <c r="X2174" s="37"/>
      <c r="Y2174" s="37"/>
      <c r="Z2174" s="37"/>
      <c r="AA2174" s="37"/>
      <c r="AB2174" s="37"/>
      <c r="AC2174" s="37"/>
      <c r="AD2174" s="37"/>
      <c r="AE2174" s="37"/>
      <c r="AF2174" s="37"/>
      <c r="AG2174" s="37"/>
      <c r="AH2174" s="37"/>
    </row>
    <row r="2175" spans="1:34">
      <c r="A2175" s="37"/>
      <c r="B2175" s="37"/>
      <c r="C2175" s="37"/>
      <c r="D2175" s="37"/>
      <c r="E2175" s="37"/>
      <c r="F2175" s="37"/>
      <c r="G2175" s="37"/>
      <c r="H2175" s="37"/>
      <c r="I2175" s="37"/>
      <c r="J2175" s="37"/>
      <c r="K2175" s="629"/>
      <c r="L2175" s="37"/>
      <c r="M2175" s="37"/>
      <c r="N2175" s="37"/>
      <c r="O2175" s="37"/>
      <c r="P2175" s="37"/>
      <c r="Q2175" s="37"/>
      <c r="R2175" s="37"/>
      <c r="S2175" s="37"/>
      <c r="T2175" s="37"/>
      <c r="U2175" s="37"/>
      <c r="V2175" s="37"/>
      <c r="W2175" s="37"/>
      <c r="X2175" s="37"/>
      <c r="Y2175" s="37"/>
      <c r="Z2175" s="37"/>
      <c r="AA2175" s="37"/>
      <c r="AB2175" s="37"/>
      <c r="AC2175" s="37"/>
      <c r="AD2175" s="37"/>
      <c r="AE2175" s="37"/>
      <c r="AF2175" s="37"/>
      <c r="AG2175" s="37"/>
      <c r="AH2175" s="37"/>
    </row>
    <row r="2176" spans="1:34">
      <c r="A2176" s="37"/>
      <c r="B2176" s="37"/>
      <c r="C2176" s="37"/>
      <c r="D2176" s="37"/>
      <c r="E2176" s="37"/>
      <c r="F2176" s="37"/>
      <c r="G2176" s="37"/>
      <c r="H2176" s="37"/>
      <c r="I2176" s="37"/>
      <c r="J2176" s="37"/>
      <c r="K2176" s="629"/>
      <c r="L2176" s="37"/>
      <c r="M2176" s="37"/>
      <c r="N2176" s="37"/>
      <c r="O2176" s="37"/>
      <c r="P2176" s="37"/>
      <c r="Q2176" s="37"/>
      <c r="R2176" s="37"/>
      <c r="S2176" s="37"/>
      <c r="T2176" s="37"/>
      <c r="U2176" s="37"/>
      <c r="V2176" s="37"/>
      <c r="W2176" s="37"/>
      <c r="X2176" s="37"/>
      <c r="Y2176" s="37"/>
      <c r="Z2176" s="37"/>
      <c r="AA2176" s="37"/>
      <c r="AB2176" s="37"/>
      <c r="AC2176" s="37"/>
      <c r="AD2176" s="37"/>
      <c r="AE2176" s="37"/>
      <c r="AF2176" s="37"/>
      <c r="AG2176" s="37"/>
      <c r="AH2176" s="37"/>
    </row>
    <row r="2177" spans="1:34">
      <c r="A2177" s="37"/>
      <c r="B2177" s="37"/>
      <c r="C2177" s="37"/>
      <c r="D2177" s="37"/>
      <c r="E2177" s="37"/>
      <c r="F2177" s="37"/>
      <c r="G2177" s="37"/>
      <c r="H2177" s="37"/>
      <c r="I2177" s="37"/>
      <c r="J2177" s="37"/>
      <c r="K2177" s="629"/>
      <c r="L2177" s="37"/>
      <c r="M2177" s="37"/>
      <c r="N2177" s="37"/>
      <c r="O2177" s="37"/>
      <c r="P2177" s="37"/>
      <c r="Q2177" s="37"/>
      <c r="R2177" s="37"/>
      <c r="S2177" s="37"/>
      <c r="T2177" s="37"/>
      <c r="U2177" s="37"/>
      <c r="V2177" s="37"/>
      <c r="W2177" s="37"/>
      <c r="X2177" s="37"/>
      <c r="Y2177" s="37"/>
      <c r="Z2177" s="37"/>
      <c r="AA2177" s="37"/>
      <c r="AB2177" s="37"/>
      <c r="AC2177" s="37"/>
      <c r="AD2177" s="37"/>
      <c r="AE2177" s="37"/>
      <c r="AF2177" s="37"/>
      <c r="AG2177" s="37"/>
      <c r="AH2177" s="37"/>
    </row>
    <row r="2178" spans="1:34">
      <c r="A2178" s="37"/>
      <c r="B2178" s="37"/>
      <c r="C2178" s="37"/>
      <c r="D2178" s="37"/>
      <c r="E2178" s="37"/>
      <c r="F2178" s="37"/>
      <c r="G2178" s="37"/>
      <c r="H2178" s="37"/>
      <c r="I2178" s="37"/>
      <c r="J2178" s="37"/>
      <c r="K2178" s="629"/>
      <c r="L2178" s="37"/>
      <c r="M2178" s="37"/>
      <c r="N2178" s="37"/>
      <c r="O2178" s="37"/>
      <c r="P2178" s="37"/>
      <c r="Q2178" s="37"/>
      <c r="R2178" s="37"/>
      <c r="S2178" s="37"/>
      <c r="T2178" s="37"/>
      <c r="U2178" s="37"/>
      <c r="V2178" s="37"/>
      <c r="W2178" s="37"/>
      <c r="X2178" s="37"/>
      <c r="Y2178" s="37"/>
      <c r="Z2178" s="37"/>
      <c r="AA2178" s="37"/>
      <c r="AB2178" s="37"/>
      <c r="AC2178" s="37"/>
      <c r="AD2178" s="37"/>
      <c r="AE2178" s="37"/>
      <c r="AF2178" s="37"/>
      <c r="AG2178" s="37"/>
      <c r="AH2178" s="37"/>
    </row>
    <row r="2179" spans="1:34">
      <c r="A2179" s="37"/>
      <c r="B2179" s="37"/>
      <c r="C2179" s="37"/>
      <c r="D2179" s="37"/>
      <c r="E2179" s="37"/>
      <c r="F2179" s="37"/>
      <c r="G2179" s="37"/>
      <c r="H2179" s="37"/>
      <c r="I2179" s="37"/>
      <c r="J2179" s="37"/>
      <c r="K2179" s="629"/>
      <c r="L2179" s="37"/>
      <c r="M2179" s="37"/>
      <c r="N2179" s="37"/>
      <c r="O2179" s="37"/>
      <c r="P2179" s="37"/>
      <c r="Q2179" s="37"/>
      <c r="R2179" s="37"/>
      <c r="S2179" s="37"/>
      <c r="T2179" s="37"/>
      <c r="U2179" s="37"/>
      <c r="V2179" s="37"/>
      <c r="W2179" s="37"/>
      <c r="X2179" s="37"/>
      <c r="Y2179" s="37"/>
      <c r="Z2179" s="37"/>
      <c r="AA2179" s="37"/>
      <c r="AB2179" s="37"/>
      <c r="AC2179" s="37"/>
      <c r="AD2179" s="37"/>
      <c r="AE2179" s="37"/>
      <c r="AF2179" s="37"/>
      <c r="AG2179" s="37"/>
      <c r="AH2179" s="37"/>
    </row>
    <row r="2180" spans="1:34">
      <c r="A2180" s="37"/>
      <c r="B2180" s="37"/>
      <c r="C2180" s="37"/>
      <c r="D2180" s="37"/>
      <c r="E2180" s="37"/>
      <c r="F2180" s="37"/>
      <c r="G2180" s="37"/>
      <c r="H2180" s="37"/>
      <c r="I2180" s="37"/>
      <c r="J2180" s="37"/>
      <c r="K2180" s="629"/>
      <c r="L2180" s="37"/>
      <c r="M2180" s="37"/>
      <c r="N2180" s="37"/>
      <c r="O2180" s="37"/>
      <c r="P2180" s="37"/>
      <c r="Q2180" s="37"/>
      <c r="R2180" s="37"/>
      <c r="S2180" s="37"/>
      <c r="T2180" s="37"/>
      <c r="U2180" s="37"/>
      <c r="V2180" s="37"/>
      <c r="W2180" s="37"/>
      <c r="X2180" s="37"/>
      <c r="Y2180" s="37"/>
      <c r="Z2180" s="37"/>
      <c r="AA2180" s="37"/>
      <c r="AB2180" s="37"/>
      <c r="AC2180" s="37"/>
      <c r="AD2180" s="37"/>
      <c r="AE2180" s="37"/>
      <c r="AF2180" s="37"/>
      <c r="AG2180" s="37"/>
      <c r="AH2180" s="37"/>
    </row>
    <row r="2181" spans="1:34">
      <c r="A2181" s="37"/>
      <c r="B2181" s="37"/>
      <c r="C2181" s="37"/>
      <c r="D2181" s="37"/>
      <c r="E2181" s="37"/>
      <c r="F2181" s="37"/>
      <c r="G2181" s="37"/>
      <c r="H2181" s="37"/>
      <c r="I2181" s="37"/>
      <c r="J2181" s="37"/>
      <c r="K2181" s="629"/>
      <c r="L2181" s="37"/>
      <c r="M2181" s="37"/>
      <c r="N2181" s="37"/>
      <c r="O2181" s="37"/>
      <c r="P2181" s="37"/>
      <c r="Q2181" s="37"/>
      <c r="R2181" s="37"/>
      <c r="S2181" s="37"/>
      <c r="T2181" s="37"/>
      <c r="U2181" s="37"/>
      <c r="V2181" s="37"/>
      <c r="W2181" s="37"/>
      <c r="X2181" s="37"/>
      <c r="Y2181" s="37"/>
      <c r="Z2181" s="37"/>
      <c r="AA2181" s="37"/>
      <c r="AB2181" s="37"/>
      <c r="AC2181" s="37"/>
      <c r="AD2181" s="37"/>
      <c r="AE2181" s="37"/>
      <c r="AF2181" s="37"/>
      <c r="AG2181" s="37"/>
      <c r="AH2181" s="37"/>
    </row>
    <row r="2182" spans="1:34">
      <c r="A2182" s="37"/>
      <c r="B2182" s="37"/>
      <c r="C2182" s="37"/>
      <c r="D2182" s="37"/>
      <c r="E2182" s="37"/>
      <c r="F2182" s="37"/>
      <c r="G2182" s="37"/>
      <c r="H2182" s="37"/>
      <c r="I2182" s="37"/>
      <c r="J2182" s="37"/>
      <c r="K2182" s="629"/>
      <c r="L2182" s="37"/>
      <c r="M2182" s="37"/>
      <c r="N2182" s="37"/>
      <c r="O2182" s="37"/>
      <c r="P2182" s="37"/>
      <c r="Q2182" s="37"/>
      <c r="R2182" s="37"/>
      <c r="S2182" s="37"/>
      <c r="T2182" s="37"/>
      <c r="U2182" s="37"/>
      <c r="V2182" s="37"/>
      <c r="W2182" s="37"/>
      <c r="X2182" s="37"/>
      <c r="Y2182" s="37"/>
      <c r="Z2182" s="37"/>
      <c r="AA2182" s="37"/>
      <c r="AB2182" s="37"/>
      <c r="AC2182" s="37"/>
      <c r="AD2182" s="37"/>
      <c r="AE2182" s="37"/>
      <c r="AF2182" s="37"/>
      <c r="AG2182" s="37"/>
      <c r="AH2182" s="37"/>
    </row>
    <row r="2183" spans="1:34">
      <c r="A2183" s="37"/>
      <c r="B2183" s="37"/>
      <c r="C2183" s="37"/>
      <c r="D2183" s="37"/>
      <c r="E2183" s="37"/>
      <c r="F2183" s="37"/>
      <c r="G2183" s="37"/>
      <c r="H2183" s="37"/>
      <c r="I2183" s="37"/>
      <c r="J2183" s="37"/>
      <c r="K2183" s="629"/>
      <c r="L2183" s="37"/>
      <c r="M2183" s="37"/>
      <c r="N2183" s="37"/>
      <c r="O2183" s="37"/>
      <c r="P2183" s="37"/>
      <c r="Q2183" s="37"/>
      <c r="R2183" s="37"/>
      <c r="S2183" s="37"/>
      <c r="T2183" s="37"/>
      <c r="U2183" s="37"/>
      <c r="V2183" s="37"/>
      <c r="W2183" s="37"/>
      <c r="X2183" s="37"/>
      <c r="Y2183" s="37"/>
      <c r="Z2183" s="37"/>
      <c r="AA2183" s="37"/>
      <c r="AB2183" s="37"/>
      <c r="AC2183" s="37"/>
      <c r="AD2183" s="37"/>
      <c r="AE2183" s="37"/>
      <c r="AF2183" s="37"/>
      <c r="AG2183" s="37"/>
      <c r="AH2183" s="37"/>
    </row>
    <row r="2184" spans="1:34">
      <c r="A2184" s="37"/>
      <c r="B2184" s="37"/>
      <c r="C2184" s="37"/>
      <c r="D2184" s="37"/>
      <c r="E2184" s="37"/>
      <c r="F2184" s="37"/>
      <c r="G2184" s="37"/>
      <c r="H2184" s="37"/>
      <c r="I2184" s="37"/>
      <c r="J2184" s="37"/>
      <c r="K2184" s="629"/>
      <c r="L2184" s="37"/>
      <c r="M2184" s="37"/>
      <c r="N2184" s="37"/>
      <c r="O2184" s="37"/>
      <c r="P2184" s="37"/>
      <c r="Q2184" s="37"/>
      <c r="R2184" s="37"/>
      <c r="S2184" s="37"/>
      <c r="T2184" s="37"/>
      <c r="U2184" s="37"/>
      <c r="V2184" s="37"/>
      <c r="W2184" s="37"/>
      <c r="X2184" s="37"/>
      <c r="Y2184" s="37"/>
      <c r="Z2184" s="37"/>
      <c r="AA2184" s="37"/>
      <c r="AB2184" s="37"/>
      <c r="AC2184" s="37"/>
      <c r="AD2184" s="37"/>
      <c r="AE2184" s="37"/>
      <c r="AF2184" s="37"/>
      <c r="AG2184" s="37"/>
      <c r="AH2184" s="37"/>
    </row>
    <row r="2185" spans="1:34">
      <c r="A2185" s="37"/>
      <c r="B2185" s="37"/>
      <c r="C2185" s="37"/>
      <c r="D2185" s="37"/>
      <c r="E2185" s="37"/>
      <c r="F2185" s="37"/>
      <c r="G2185" s="37"/>
      <c r="H2185" s="37"/>
      <c r="I2185" s="37"/>
      <c r="J2185" s="37"/>
      <c r="K2185" s="629"/>
      <c r="L2185" s="37"/>
      <c r="M2185" s="37"/>
      <c r="N2185" s="37"/>
      <c r="O2185" s="37"/>
      <c r="P2185" s="37"/>
      <c r="Q2185" s="37"/>
      <c r="R2185" s="37"/>
      <c r="S2185" s="37"/>
      <c r="T2185" s="37"/>
      <c r="U2185" s="37"/>
      <c r="V2185" s="37"/>
      <c r="W2185" s="37"/>
      <c r="X2185" s="37"/>
      <c r="Y2185" s="37"/>
      <c r="Z2185" s="37"/>
      <c r="AA2185" s="37"/>
      <c r="AB2185" s="37"/>
      <c r="AC2185" s="37"/>
      <c r="AD2185" s="37"/>
      <c r="AE2185" s="37"/>
      <c r="AF2185" s="37"/>
      <c r="AG2185" s="37"/>
      <c r="AH2185" s="37"/>
    </row>
    <row r="2186" spans="1:34">
      <c r="A2186" s="37"/>
      <c r="B2186" s="37"/>
      <c r="C2186" s="37"/>
      <c r="D2186" s="37"/>
      <c r="E2186" s="37"/>
      <c r="F2186" s="37"/>
      <c r="G2186" s="37"/>
      <c r="H2186" s="37"/>
      <c r="I2186" s="37"/>
      <c r="J2186" s="37"/>
      <c r="K2186" s="629"/>
      <c r="L2186" s="37"/>
      <c r="M2186" s="37"/>
      <c r="N2186" s="37"/>
      <c r="O2186" s="37"/>
      <c r="P2186" s="37"/>
      <c r="Q2186" s="37"/>
      <c r="R2186" s="37"/>
      <c r="S2186" s="37"/>
      <c r="T2186" s="37"/>
      <c r="U2186" s="37"/>
      <c r="V2186" s="37"/>
      <c r="W2186" s="37"/>
      <c r="X2186" s="37"/>
      <c r="Y2186" s="37"/>
      <c r="Z2186" s="37"/>
      <c r="AA2186" s="37"/>
      <c r="AB2186" s="37"/>
      <c r="AC2186" s="37"/>
      <c r="AD2186" s="37"/>
      <c r="AE2186" s="37"/>
      <c r="AF2186" s="37"/>
      <c r="AG2186" s="37"/>
      <c r="AH2186" s="37"/>
    </row>
    <row r="2187" spans="1:34">
      <c r="A2187" s="37"/>
      <c r="B2187" s="37"/>
      <c r="C2187" s="37"/>
      <c r="D2187" s="37"/>
      <c r="E2187" s="37"/>
      <c r="F2187" s="37"/>
      <c r="G2187" s="37"/>
      <c r="H2187" s="37"/>
      <c r="I2187" s="37"/>
      <c r="J2187" s="37"/>
      <c r="K2187" s="629"/>
      <c r="L2187" s="37"/>
      <c r="M2187" s="37"/>
      <c r="N2187" s="37"/>
      <c r="O2187" s="37"/>
      <c r="P2187" s="37"/>
      <c r="Q2187" s="37"/>
      <c r="R2187" s="37"/>
      <c r="S2187" s="37"/>
      <c r="T2187" s="37"/>
      <c r="U2187" s="37"/>
      <c r="V2187" s="37"/>
      <c r="W2187" s="37"/>
      <c r="X2187" s="37"/>
      <c r="Y2187" s="37"/>
      <c r="Z2187" s="37"/>
      <c r="AA2187" s="37"/>
      <c r="AB2187" s="37"/>
      <c r="AC2187" s="37"/>
      <c r="AD2187" s="37"/>
      <c r="AE2187" s="37"/>
      <c r="AF2187" s="37"/>
      <c r="AG2187" s="37"/>
      <c r="AH2187" s="37"/>
    </row>
    <row r="2188" spans="1:34">
      <c r="A2188" s="37"/>
      <c r="B2188" s="37"/>
      <c r="C2188" s="37"/>
      <c r="D2188" s="37"/>
      <c r="E2188" s="37"/>
      <c r="F2188" s="37"/>
      <c r="G2188" s="37"/>
      <c r="H2188" s="37"/>
      <c r="I2188" s="37"/>
      <c r="J2188" s="37"/>
      <c r="K2188" s="629"/>
      <c r="L2188" s="37"/>
      <c r="M2188" s="37"/>
      <c r="N2188" s="37"/>
      <c r="O2188" s="37"/>
      <c r="P2188" s="37"/>
      <c r="Q2188" s="37"/>
      <c r="R2188" s="37"/>
      <c r="S2188" s="37"/>
      <c r="T2188" s="37"/>
      <c r="U2188" s="37"/>
      <c r="V2188" s="37"/>
      <c r="W2188" s="37"/>
      <c r="X2188" s="37"/>
      <c r="Y2188" s="37"/>
      <c r="Z2188" s="37"/>
      <c r="AA2188" s="37"/>
      <c r="AB2188" s="37"/>
      <c r="AC2188" s="37"/>
      <c r="AD2188" s="37"/>
      <c r="AE2188" s="37"/>
      <c r="AF2188" s="37"/>
      <c r="AG2188" s="37"/>
      <c r="AH2188" s="37"/>
    </row>
    <row r="2189" spans="1:34">
      <c r="A2189" s="37"/>
      <c r="B2189" s="37"/>
      <c r="C2189" s="37"/>
      <c r="D2189" s="37"/>
      <c r="E2189" s="37"/>
      <c r="F2189" s="37"/>
      <c r="G2189" s="37"/>
      <c r="H2189" s="37"/>
      <c r="I2189" s="37"/>
      <c r="J2189" s="37"/>
      <c r="K2189" s="629"/>
      <c r="L2189" s="37"/>
      <c r="M2189" s="37"/>
      <c r="N2189" s="37"/>
      <c r="O2189" s="37"/>
      <c r="P2189" s="37"/>
      <c r="Q2189" s="37"/>
      <c r="R2189" s="37"/>
      <c r="S2189" s="37"/>
      <c r="T2189" s="37"/>
      <c r="U2189" s="37"/>
      <c r="V2189" s="37"/>
      <c r="W2189" s="37"/>
      <c r="X2189" s="37"/>
      <c r="Y2189" s="37"/>
      <c r="Z2189" s="37"/>
      <c r="AA2189" s="37"/>
      <c r="AB2189" s="37"/>
      <c r="AC2189" s="37"/>
      <c r="AD2189" s="37"/>
      <c r="AE2189" s="37"/>
      <c r="AF2189" s="37"/>
      <c r="AG2189" s="37"/>
      <c r="AH2189" s="37"/>
    </row>
    <row r="2190" spans="1:34">
      <c r="A2190" s="37"/>
      <c r="B2190" s="37"/>
      <c r="C2190" s="37"/>
      <c r="D2190" s="37"/>
      <c r="E2190" s="37"/>
      <c r="F2190" s="37"/>
      <c r="G2190" s="37"/>
      <c r="H2190" s="37"/>
      <c r="I2190" s="37"/>
      <c r="J2190" s="37"/>
      <c r="K2190" s="629"/>
      <c r="L2190" s="37"/>
      <c r="M2190" s="37"/>
      <c r="N2190" s="37"/>
      <c r="O2190" s="37"/>
      <c r="P2190" s="37"/>
      <c r="Q2190" s="37"/>
      <c r="R2190" s="37"/>
      <c r="S2190" s="37"/>
      <c r="T2190" s="37"/>
      <c r="U2190" s="37"/>
      <c r="V2190" s="37"/>
      <c r="W2190" s="37"/>
      <c r="X2190" s="37"/>
      <c r="Y2190" s="37"/>
      <c r="Z2190" s="37"/>
      <c r="AA2190" s="37"/>
      <c r="AB2190" s="37"/>
      <c r="AC2190" s="37"/>
      <c r="AD2190" s="37"/>
      <c r="AE2190" s="37"/>
      <c r="AF2190" s="37"/>
      <c r="AG2190" s="37"/>
      <c r="AH2190" s="37"/>
    </row>
    <row r="2191" spans="1:34">
      <c r="A2191" s="37"/>
      <c r="B2191" s="37"/>
      <c r="C2191" s="37"/>
      <c r="D2191" s="37"/>
      <c r="E2191" s="37"/>
      <c r="F2191" s="37"/>
      <c r="G2191" s="37"/>
      <c r="H2191" s="37"/>
      <c r="I2191" s="37"/>
      <c r="J2191" s="37"/>
      <c r="K2191" s="629"/>
      <c r="L2191" s="37"/>
      <c r="M2191" s="37"/>
      <c r="N2191" s="37"/>
      <c r="O2191" s="37"/>
      <c r="P2191" s="37"/>
      <c r="Q2191" s="37"/>
      <c r="R2191" s="37"/>
      <c r="S2191" s="37"/>
      <c r="T2191" s="37"/>
      <c r="U2191" s="37"/>
      <c r="V2191" s="37"/>
      <c r="W2191" s="37"/>
      <c r="X2191" s="37"/>
      <c r="Y2191" s="37"/>
      <c r="Z2191" s="37"/>
      <c r="AA2191" s="37"/>
      <c r="AB2191" s="37"/>
      <c r="AC2191" s="37"/>
      <c r="AD2191" s="37"/>
      <c r="AE2191" s="37"/>
      <c r="AF2191" s="37"/>
      <c r="AG2191" s="37"/>
      <c r="AH2191" s="37"/>
    </row>
    <row r="2192" spans="1:34">
      <c r="A2192" s="37"/>
      <c r="B2192" s="37"/>
      <c r="C2192" s="37"/>
      <c r="D2192" s="37"/>
      <c r="E2192" s="37"/>
      <c r="F2192" s="37"/>
      <c r="G2192" s="37"/>
      <c r="H2192" s="37"/>
      <c r="I2192" s="37"/>
      <c r="J2192" s="37"/>
      <c r="K2192" s="629"/>
      <c r="L2192" s="37"/>
      <c r="M2192" s="37"/>
      <c r="N2192" s="37"/>
      <c r="O2192" s="37"/>
      <c r="P2192" s="37"/>
      <c r="Q2192" s="37"/>
      <c r="R2192" s="37"/>
      <c r="S2192" s="37"/>
      <c r="T2192" s="37"/>
      <c r="U2192" s="37"/>
      <c r="V2192" s="37"/>
      <c r="W2192" s="37"/>
      <c r="X2192" s="37"/>
      <c r="Y2192" s="37"/>
      <c r="Z2192" s="37"/>
      <c r="AA2192" s="37"/>
      <c r="AB2192" s="37"/>
      <c r="AC2192" s="37"/>
      <c r="AD2192" s="37"/>
      <c r="AE2192" s="37"/>
      <c r="AF2192" s="37"/>
      <c r="AG2192" s="37"/>
      <c r="AH2192" s="37"/>
    </row>
    <row r="2193" spans="1:34">
      <c r="A2193" s="37"/>
      <c r="B2193" s="37"/>
      <c r="C2193" s="37"/>
      <c r="D2193" s="37"/>
      <c r="E2193" s="37"/>
      <c r="F2193" s="37"/>
      <c r="G2193" s="37"/>
      <c r="H2193" s="37"/>
      <c r="I2193" s="37"/>
      <c r="J2193" s="37"/>
      <c r="K2193" s="629"/>
      <c r="L2193" s="37"/>
      <c r="M2193" s="37"/>
      <c r="N2193" s="37"/>
      <c r="O2193" s="37"/>
      <c r="P2193" s="37"/>
      <c r="Q2193" s="37"/>
      <c r="R2193" s="37"/>
      <c r="S2193" s="37"/>
      <c r="T2193" s="37"/>
      <c r="U2193" s="37"/>
      <c r="V2193" s="37"/>
      <c r="W2193" s="37"/>
      <c r="X2193" s="37"/>
      <c r="Y2193" s="37"/>
      <c r="Z2193" s="37"/>
      <c r="AA2193" s="37"/>
      <c r="AB2193" s="37"/>
      <c r="AC2193" s="37"/>
      <c r="AD2193" s="37"/>
      <c r="AE2193" s="37"/>
      <c r="AF2193" s="37"/>
      <c r="AG2193" s="37"/>
      <c r="AH2193" s="37"/>
    </row>
    <row r="2194" spans="1:34">
      <c r="A2194" s="37"/>
      <c r="B2194" s="37"/>
      <c r="C2194" s="37"/>
      <c r="D2194" s="37"/>
      <c r="E2194" s="37"/>
      <c r="F2194" s="37"/>
      <c r="G2194" s="37"/>
      <c r="H2194" s="37"/>
      <c r="I2194" s="37"/>
      <c r="J2194" s="37"/>
      <c r="K2194" s="629"/>
      <c r="L2194" s="37"/>
      <c r="M2194" s="37"/>
      <c r="N2194" s="37"/>
      <c r="O2194" s="37"/>
      <c r="P2194" s="37"/>
      <c r="Q2194" s="37"/>
      <c r="R2194" s="37"/>
      <c r="S2194" s="37"/>
      <c r="T2194" s="37"/>
      <c r="U2194" s="37"/>
      <c r="V2194" s="37"/>
      <c r="W2194" s="37"/>
      <c r="X2194" s="37"/>
      <c r="Y2194" s="37"/>
      <c r="Z2194" s="37"/>
      <c r="AA2194" s="37"/>
      <c r="AB2194" s="37"/>
      <c r="AC2194" s="37"/>
      <c r="AD2194" s="37"/>
      <c r="AE2194" s="37"/>
      <c r="AF2194" s="37"/>
      <c r="AG2194" s="37"/>
      <c r="AH2194" s="37"/>
    </row>
    <row r="2195" spans="1:34">
      <c r="A2195" s="37"/>
      <c r="B2195" s="37"/>
      <c r="C2195" s="37"/>
      <c r="D2195" s="37"/>
      <c r="E2195" s="37"/>
      <c r="F2195" s="37"/>
      <c r="G2195" s="37"/>
      <c r="H2195" s="37"/>
      <c r="I2195" s="37"/>
      <c r="J2195" s="37"/>
      <c r="K2195" s="629"/>
      <c r="L2195" s="37"/>
      <c r="M2195" s="37"/>
      <c r="N2195" s="37"/>
      <c r="O2195" s="37"/>
      <c r="P2195" s="37"/>
      <c r="Q2195" s="37"/>
      <c r="R2195" s="37"/>
      <c r="S2195" s="37"/>
      <c r="T2195" s="37"/>
      <c r="U2195" s="37"/>
      <c r="V2195" s="37"/>
      <c r="W2195" s="37"/>
      <c r="X2195" s="37"/>
      <c r="Y2195" s="37"/>
      <c r="Z2195" s="37"/>
      <c r="AA2195" s="37"/>
      <c r="AB2195" s="37"/>
      <c r="AC2195" s="37"/>
      <c r="AD2195" s="37"/>
      <c r="AE2195" s="37"/>
      <c r="AF2195" s="37"/>
      <c r="AG2195" s="37"/>
      <c r="AH2195" s="37"/>
    </row>
    <row r="2196" spans="1:34">
      <c r="A2196" s="37"/>
      <c r="B2196" s="37"/>
      <c r="C2196" s="37"/>
      <c r="D2196" s="37"/>
      <c r="E2196" s="37"/>
      <c r="F2196" s="37"/>
      <c r="G2196" s="37"/>
      <c r="H2196" s="37"/>
      <c r="I2196" s="37"/>
      <c r="J2196" s="37"/>
      <c r="K2196" s="629"/>
      <c r="L2196" s="37"/>
      <c r="M2196" s="37"/>
      <c r="N2196" s="37"/>
      <c r="O2196" s="37"/>
      <c r="P2196" s="37"/>
      <c r="Q2196" s="37"/>
      <c r="R2196" s="37"/>
      <c r="S2196" s="37"/>
      <c r="T2196" s="37"/>
      <c r="U2196" s="37"/>
      <c r="V2196" s="37"/>
      <c r="W2196" s="37"/>
      <c r="X2196" s="37"/>
      <c r="Y2196" s="37"/>
      <c r="Z2196" s="37"/>
      <c r="AA2196" s="37"/>
      <c r="AB2196" s="37"/>
      <c r="AC2196" s="37"/>
      <c r="AD2196" s="37"/>
      <c r="AE2196" s="37"/>
      <c r="AF2196" s="37"/>
      <c r="AG2196" s="37"/>
      <c r="AH2196" s="37"/>
    </row>
    <row r="2197" spans="1:34">
      <c r="A2197" s="37"/>
      <c r="B2197" s="37"/>
      <c r="C2197" s="37"/>
      <c r="D2197" s="37"/>
      <c r="E2197" s="37"/>
      <c r="F2197" s="37"/>
      <c r="G2197" s="37"/>
      <c r="H2197" s="37"/>
      <c r="I2197" s="37"/>
      <c r="J2197" s="37"/>
      <c r="K2197" s="629"/>
      <c r="L2197" s="37"/>
      <c r="M2197" s="37"/>
      <c r="N2197" s="37"/>
      <c r="O2197" s="37"/>
      <c r="P2197" s="37"/>
      <c r="Q2197" s="37"/>
      <c r="R2197" s="37"/>
      <c r="S2197" s="37"/>
      <c r="T2197" s="37"/>
      <c r="U2197" s="37"/>
      <c r="V2197" s="37"/>
      <c r="W2197" s="37"/>
      <c r="X2197" s="37"/>
      <c r="Y2197" s="37"/>
      <c r="Z2197" s="37"/>
      <c r="AA2197" s="37"/>
      <c r="AB2197" s="37"/>
      <c r="AC2197" s="37"/>
      <c r="AD2197" s="37"/>
      <c r="AE2197" s="37"/>
      <c r="AF2197" s="37"/>
      <c r="AG2197" s="37"/>
      <c r="AH2197" s="37"/>
    </row>
    <row r="2198" spans="1:34">
      <c r="A2198" s="37"/>
      <c r="B2198" s="37"/>
      <c r="C2198" s="37"/>
      <c r="D2198" s="37"/>
      <c r="E2198" s="37"/>
      <c r="F2198" s="37"/>
      <c r="G2198" s="37"/>
      <c r="H2198" s="37"/>
      <c r="I2198" s="37"/>
      <c r="J2198" s="37"/>
      <c r="K2198" s="629"/>
      <c r="L2198" s="37"/>
      <c r="M2198" s="37"/>
      <c r="N2198" s="37"/>
      <c r="O2198" s="37"/>
      <c r="P2198" s="37"/>
      <c r="Q2198" s="37"/>
      <c r="R2198" s="37"/>
      <c r="S2198" s="37"/>
      <c r="T2198" s="37"/>
      <c r="U2198" s="37"/>
      <c r="V2198" s="37"/>
      <c r="W2198" s="37"/>
      <c r="X2198" s="37"/>
      <c r="Y2198" s="37"/>
      <c r="Z2198" s="37"/>
      <c r="AA2198" s="37"/>
      <c r="AB2198" s="37"/>
      <c r="AC2198" s="37"/>
      <c r="AD2198" s="37"/>
      <c r="AE2198" s="37"/>
      <c r="AF2198" s="37"/>
      <c r="AG2198" s="37"/>
      <c r="AH2198" s="37"/>
    </row>
    <row r="2199" spans="1:34">
      <c r="A2199" s="37"/>
      <c r="B2199" s="37"/>
      <c r="C2199" s="37"/>
      <c r="D2199" s="37"/>
      <c r="E2199" s="37"/>
      <c r="F2199" s="37"/>
      <c r="G2199" s="37"/>
      <c r="H2199" s="37"/>
      <c r="I2199" s="37"/>
      <c r="J2199" s="37"/>
      <c r="K2199" s="629"/>
      <c r="L2199" s="37"/>
      <c r="M2199" s="37"/>
      <c r="N2199" s="37"/>
      <c r="O2199" s="37"/>
      <c r="P2199" s="37"/>
      <c r="Q2199" s="37"/>
      <c r="R2199" s="37"/>
      <c r="S2199" s="37"/>
      <c r="T2199" s="37"/>
      <c r="U2199" s="37"/>
      <c r="V2199" s="37"/>
      <c r="W2199" s="37"/>
      <c r="X2199" s="37"/>
      <c r="Y2199" s="37"/>
      <c r="Z2199" s="37"/>
      <c r="AA2199" s="37"/>
      <c r="AB2199" s="37"/>
      <c r="AC2199" s="37"/>
      <c r="AD2199" s="37"/>
      <c r="AE2199" s="37"/>
      <c r="AF2199" s="37"/>
      <c r="AG2199" s="37"/>
      <c r="AH2199" s="37"/>
    </row>
    <row r="2200" spans="1:34">
      <c r="A2200" s="37"/>
      <c r="B2200" s="37"/>
      <c r="C2200" s="37"/>
      <c r="D2200" s="37"/>
      <c r="E2200" s="37"/>
      <c r="F2200" s="37"/>
      <c r="G2200" s="37"/>
      <c r="H2200" s="37"/>
      <c r="I2200" s="37"/>
      <c r="J2200" s="37"/>
      <c r="K2200" s="629"/>
      <c r="L2200" s="37"/>
      <c r="M2200" s="37"/>
      <c r="N2200" s="37"/>
      <c r="O2200" s="37"/>
      <c r="P2200" s="37"/>
      <c r="Q2200" s="37"/>
      <c r="R2200" s="37"/>
      <c r="S2200" s="37"/>
      <c r="T2200" s="37"/>
      <c r="U2200" s="37"/>
      <c r="V2200" s="37"/>
      <c r="W2200" s="37"/>
      <c r="X2200" s="37"/>
      <c r="Y2200" s="37"/>
      <c r="Z2200" s="37"/>
      <c r="AA2200" s="37"/>
      <c r="AB2200" s="37"/>
      <c r="AC2200" s="37"/>
      <c r="AD2200" s="37"/>
      <c r="AE2200" s="37"/>
      <c r="AF2200" s="37"/>
      <c r="AG2200" s="37"/>
      <c r="AH2200" s="37"/>
    </row>
    <row r="2201" spans="1:34">
      <c r="A2201" s="37"/>
      <c r="B2201" s="37"/>
      <c r="C2201" s="37"/>
      <c r="D2201" s="37"/>
      <c r="E2201" s="37"/>
      <c r="F2201" s="37"/>
      <c r="G2201" s="37"/>
      <c r="H2201" s="37"/>
      <c r="I2201" s="37"/>
      <c r="J2201" s="37"/>
      <c r="K2201" s="629"/>
      <c r="L2201" s="37"/>
      <c r="M2201" s="37"/>
      <c r="N2201" s="37"/>
      <c r="O2201" s="37"/>
      <c r="P2201" s="37"/>
      <c r="Q2201" s="37"/>
      <c r="R2201" s="37"/>
      <c r="S2201" s="37"/>
      <c r="T2201" s="37"/>
      <c r="U2201" s="37"/>
      <c r="V2201" s="37"/>
      <c r="W2201" s="37"/>
      <c r="X2201" s="37"/>
      <c r="Y2201" s="37"/>
      <c r="Z2201" s="37"/>
      <c r="AA2201" s="37"/>
      <c r="AB2201" s="37"/>
      <c r="AC2201" s="37"/>
      <c r="AD2201" s="37"/>
      <c r="AE2201" s="37"/>
      <c r="AF2201" s="37"/>
      <c r="AG2201" s="37"/>
      <c r="AH2201" s="37"/>
    </row>
    <row r="2202" spans="1:34">
      <c r="A2202" s="37"/>
      <c r="B2202" s="37"/>
      <c r="C2202" s="37"/>
      <c r="D2202" s="37"/>
      <c r="E2202" s="37"/>
      <c r="F2202" s="37"/>
      <c r="G2202" s="37"/>
      <c r="H2202" s="37"/>
      <c r="I2202" s="37"/>
      <c r="J2202" s="37"/>
      <c r="K2202" s="629"/>
      <c r="L2202" s="37"/>
      <c r="M2202" s="37"/>
      <c r="N2202" s="37"/>
      <c r="O2202" s="37"/>
      <c r="P2202" s="37"/>
      <c r="Q2202" s="37"/>
      <c r="R2202" s="37"/>
      <c r="S2202" s="37"/>
      <c r="T2202" s="37"/>
      <c r="U2202" s="37"/>
      <c r="V2202" s="37"/>
      <c r="W2202" s="37"/>
      <c r="X2202" s="37"/>
      <c r="Y2202" s="37"/>
      <c r="Z2202" s="37"/>
      <c r="AA2202" s="37"/>
      <c r="AB2202" s="37"/>
      <c r="AC2202" s="37"/>
      <c r="AD2202" s="37"/>
      <c r="AE2202" s="37"/>
      <c r="AF2202" s="37"/>
      <c r="AG2202" s="37"/>
      <c r="AH2202" s="37"/>
    </row>
    <row r="2203" spans="1:34">
      <c r="A2203" s="37"/>
      <c r="B2203" s="37"/>
      <c r="C2203" s="37"/>
      <c r="D2203" s="37"/>
      <c r="E2203" s="37"/>
      <c r="F2203" s="37"/>
      <c r="G2203" s="37"/>
      <c r="H2203" s="37"/>
      <c r="I2203" s="37"/>
      <c r="J2203" s="37"/>
      <c r="K2203" s="629"/>
      <c r="L2203" s="37"/>
      <c r="M2203" s="37"/>
      <c r="N2203" s="37"/>
      <c r="O2203" s="37"/>
      <c r="P2203" s="37"/>
      <c r="Q2203" s="37"/>
      <c r="R2203" s="37"/>
      <c r="S2203" s="37"/>
      <c r="T2203" s="37"/>
      <c r="U2203" s="37"/>
      <c r="V2203" s="37"/>
      <c r="W2203" s="37"/>
      <c r="X2203" s="37"/>
      <c r="Y2203" s="37"/>
      <c r="Z2203" s="37"/>
      <c r="AA2203" s="37"/>
      <c r="AB2203" s="37"/>
      <c r="AC2203" s="37"/>
      <c r="AD2203" s="37"/>
      <c r="AE2203" s="37"/>
      <c r="AF2203" s="37"/>
      <c r="AG2203" s="37"/>
      <c r="AH2203" s="37"/>
    </row>
    <row r="2204" spans="1:34">
      <c r="A2204" s="37"/>
      <c r="B2204" s="37"/>
      <c r="C2204" s="37"/>
      <c r="D2204" s="37"/>
      <c r="E2204" s="37"/>
      <c r="F2204" s="37"/>
      <c r="G2204" s="37"/>
      <c r="H2204" s="37"/>
      <c r="I2204" s="37"/>
      <c r="J2204" s="37"/>
      <c r="K2204" s="629"/>
      <c r="L2204" s="37"/>
      <c r="M2204" s="37"/>
      <c r="N2204" s="37"/>
      <c r="O2204" s="37"/>
      <c r="P2204" s="37"/>
      <c r="Q2204" s="37"/>
      <c r="R2204" s="37"/>
      <c r="S2204" s="37"/>
      <c r="T2204" s="37"/>
      <c r="U2204" s="37"/>
      <c r="V2204" s="37"/>
      <c r="W2204" s="37"/>
      <c r="X2204" s="37"/>
      <c r="Y2204" s="37"/>
      <c r="Z2204" s="37"/>
      <c r="AA2204" s="37"/>
      <c r="AB2204" s="37"/>
      <c r="AC2204" s="37"/>
      <c r="AD2204" s="37"/>
      <c r="AE2204" s="37"/>
      <c r="AF2204" s="37"/>
      <c r="AG2204" s="37"/>
      <c r="AH2204" s="37"/>
    </row>
    <row r="2205" spans="1:34">
      <c r="A2205" s="37"/>
      <c r="B2205" s="37"/>
      <c r="C2205" s="37"/>
      <c r="D2205" s="37"/>
      <c r="E2205" s="37"/>
      <c r="F2205" s="37"/>
      <c r="G2205" s="37"/>
      <c r="H2205" s="37"/>
      <c r="I2205" s="37"/>
      <c r="J2205" s="37"/>
      <c r="K2205" s="629"/>
      <c r="L2205" s="37"/>
      <c r="M2205" s="37"/>
      <c r="N2205" s="37"/>
      <c r="O2205" s="37"/>
      <c r="P2205" s="37"/>
      <c r="Q2205" s="37"/>
      <c r="R2205" s="37"/>
      <c r="S2205" s="37"/>
      <c r="T2205" s="37"/>
      <c r="U2205" s="37"/>
      <c r="V2205" s="37"/>
      <c r="W2205" s="37"/>
      <c r="X2205" s="37"/>
      <c r="Y2205" s="37"/>
      <c r="Z2205" s="37"/>
      <c r="AA2205" s="37"/>
      <c r="AB2205" s="37"/>
      <c r="AC2205" s="37"/>
      <c r="AD2205" s="37"/>
      <c r="AE2205" s="37"/>
      <c r="AF2205" s="37"/>
      <c r="AG2205" s="37"/>
      <c r="AH2205" s="37"/>
    </row>
    <row r="2206" spans="1:34">
      <c r="A2206" s="37"/>
      <c r="B2206" s="37"/>
      <c r="C2206" s="37"/>
      <c r="D2206" s="37"/>
      <c r="E2206" s="37"/>
      <c r="F2206" s="37"/>
      <c r="G2206" s="37"/>
      <c r="H2206" s="37"/>
      <c r="I2206" s="37"/>
      <c r="J2206" s="37"/>
      <c r="K2206" s="629"/>
      <c r="L2206" s="37"/>
      <c r="M2206" s="37"/>
      <c r="N2206" s="37"/>
      <c r="O2206" s="37"/>
      <c r="P2206" s="37"/>
      <c r="Q2206" s="37"/>
      <c r="R2206" s="37"/>
      <c r="S2206" s="37"/>
      <c r="T2206" s="37"/>
      <c r="U2206" s="37"/>
      <c r="V2206" s="37"/>
      <c r="W2206" s="37"/>
      <c r="X2206" s="37"/>
      <c r="Y2206" s="37"/>
      <c r="Z2206" s="37"/>
      <c r="AA2206" s="37"/>
      <c r="AB2206" s="37"/>
      <c r="AC2206" s="37"/>
      <c r="AD2206" s="37"/>
      <c r="AE2206" s="37"/>
      <c r="AF2206" s="37"/>
      <c r="AG2206" s="37"/>
      <c r="AH2206" s="37"/>
    </row>
    <row r="2207" spans="1:34">
      <c r="A2207" s="37"/>
      <c r="B2207" s="37"/>
      <c r="C2207" s="37"/>
      <c r="D2207" s="37"/>
      <c r="E2207" s="37"/>
      <c r="F2207" s="37"/>
      <c r="G2207" s="37"/>
      <c r="H2207" s="37"/>
      <c r="I2207" s="37"/>
      <c r="J2207" s="37"/>
      <c r="K2207" s="629"/>
      <c r="L2207" s="37"/>
      <c r="M2207" s="37"/>
      <c r="N2207" s="37"/>
      <c r="O2207" s="37"/>
      <c r="P2207" s="37"/>
      <c r="Q2207" s="37"/>
      <c r="R2207" s="37"/>
      <c r="S2207" s="37"/>
      <c r="T2207" s="37"/>
      <c r="U2207" s="37"/>
      <c r="V2207" s="37"/>
      <c r="W2207" s="37"/>
      <c r="X2207" s="37"/>
      <c r="Y2207" s="37"/>
      <c r="Z2207" s="37"/>
      <c r="AA2207" s="37"/>
      <c r="AB2207" s="37"/>
      <c r="AC2207" s="37"/>
      <c r="AD2207" s="37"/>
      <c r="AE2207" s="37"/>
      <c r="AF2207" s="37"/>
      <c r="AG2207" s="37"/>
      <c r="AH2207" s="37"/>
    </row>
    <row r="2208" spans="1:34">
      <c r="A2208" s="37"/>
      <c r="B2208" s="37"/>
      <c r="C2208" s="37"/>
      <c r="D2208" s="37"/>
      <c r="E2208" s="37"/>
      <c r="F2208" s="37"/>
      <c r="G2208" s="37"/>
      <c r="H2208" s="37"/>
      <c r="I2208" s="37"/>
      <c r="J2208" s="37"/>
      <c r="K2208" s="629"/>
      <c r="L2208" s="37"/>
      <c r="M2208" s="37"/>
      <c r="N2208" s="37"/>
      <c r="O2208" s="37"/>
      <c r="P2208" s="37"/>
      <c r="Q2208" s="37"/>
      <c r="R2208" s="37"/>
      <c r="S2208" s="37"/>
      <c r="T2208" s="37"/>
      <c r="U2208" s="37"/>
      <c r="V2208" s="37"/>
      <c r="W2208" s="37"/>
      <c r="X2208" s="37"/>
      <c r="Y2208" s="37"/>
      <c r="Z2208" s="37"/>
      <c r="AA2208" s="37"/>
      <c r="AB2208" s="37"/>
      <c r="AC2208" s="37"/>
      <c r="AD2208" s="37"/>
      <c r="AE2208" s="37"/>
      <c r="AF2208" s="37"/>
      <c r="AG2208" s="37"/>
      <c r="AH2208" s="37"/>
    </row>
    <row r="2209" spans="1:34">
      <c r="A2209" s="37"/>
      <c r="B2209" s="37"/>
      <c r="C2209" s="37"/>
      <c r="D2209" s="37"/>
      <c r="E2209" s="37"/>
      <c r="F2209" s="37"/>
      <c r="G2209" s="37"/>
      <c r="H2209" s="37"/>
      <c r="I2209" s="37"/>
      <c r="J2209" s="37"/>
      <c r="K2209" s="629"/>
      <c r="L2209" s="37"/>
      <c r="M2209" s="37"/>
      <c r="N2209" s="37"/>
      <c r="O2209" s="37"/>
      <c r="P2209" s="37"/>
      <c r="Q2209" s="37"/>
      <c r="R2209" s="37"/>
      <c r="S2209" s="37"/>
      <c r="T2209" s="37"/>
      <c r="U2209" s="37"/>
      <c r="V2209" s="37"/>
      <c r="W2209" s="37"/>
      <c r="X2209" s="37"/>
      <c r="Y2209" s="37"/>
      <c r="Z2209" s="37"/>
      <c r="AA2209" s="37"/>
      <c r="AB2209" s="37"/>
      <c r="AC2209" s="37"/>
      <c r="AD2209" s="37"/>
      <c r="AE2209" s="37"/>
      <c r="AF2209" s="37"/>
      <c r="AG2209" s="37"/>
      <c r="AH2209" s="37"/>
    </row>
    <row r="2210" spans="1:34">
      <c r="A2210" s="37"/>
      <c r="B2210" s="37"/>
      <c r="C2210" s="37"/>
      <c r="D2210" s="37"/>
      <c r="E2210" s="37"/>
      <c r="F2210" s="37"/>
      <c r="G2210" s="37"/>
      <c r="H2210" s="37"/>
      <c r="I2210" s="37"/>
      <c r="J2210" s="37"/>
      <c r="K2210" s="629"/>
      <c r="L2210" s="37"/>
      <c r="M2210" s="37"/>
      <c r="N2210" s="37"/>
      <c r="O2210" s="37"/>
      <c r="P2210" s="37"/>
      <c r="Q2210" s="37"/>
      <c r="R2210" s="37"/>
      <c r="S2210" s="37"/>
      <c r="T2210" s="37"/>
      <c r="U2210" s="37"/>
      <c r="V2210" s="37"/>
      <c r="W2210" s="37"/>
      <c r="X2210" s="37"/>
      <c r="Y2210" s="37"/>
      <c r="Z2210" s="37"/>
      <c r="AA2210" s="37"/>
      <c r="AB2210" s="37"/>
      <c r="AC2210" s="37"/>
      <c r="AD2210" s="37"/>
      <c r="AE2210" s="37"/>
      <c r="AF2210" s="37"/>
      <c r="AG2210" s="37"/>
      <c r="AH2210" s="37"/>
    </row>
    <row r="2211" spans="1:34">
      <c r="A2211" s="37"/>
      <c r="B2211" s="37"/>
      <c r="C2211" s="37"/>
      <c r="D2211" s="37"/>
      <c r="E2211" s="37"/>
      <c r="F2211" s="37"/>
      <c r="G2211" s="37"/>
      <c r="H2211" s="37"/>
      <c r="I2211" s="37"/>
      <c r="J2211" s="37"/>
      <c r="K2211" s="629"/>
      <c r="L2211" s="37"/>
      <c r="M2211" s="37"/>
      <c r="N2211" s="37"/>
      <c r="O2211" s="37"/>
      <c r="P2211" s="37"/>
      <c r="Q2211" s="37"/>
      <c r="R2211" s="37"/>
      <c r="S2211" s="37"/>
      <c r="T2211" s="37"/>
      <c r="U2211" s="37"/>
      <c r="V2211" s="37"/>
      <c r="W2211" s="37"/>
      <c r="X2211" s="37"/>
      <c r="Y2211" s="37"/>
      <c r="Z2211" s="37"/>
      <c r="AA2211" s="37"/>
      <c r="AB2211" s="37"/>
      <c r="AC2211" s="37"/>
      <c r="AD2211" s="37"/>
      <c r="AE2211" s="37"/>
      <c r="AF2211" s="37"/>
      <c r="AG2211" s="37"/>
      <c r="AH2211" s="37"/>
    </row>
    <row r="2212" spans="1:34">
      <c r="A2212" s="37"/>
      <c r="B2212" s="37"/>
      <c r="C2212" s="37"/>
      <c r="D2212" s="37"/>
      <c r="E2212" s="37"/>
      <c r="F2212" s="37"/>
      <c r="G2212" s="37"/>
      <c r="H2212" s="37"/>
      <c r="I2212" s="37"/>
      <c r="J2212" s="37"/>
      <c r="K2212" s="629"/>
      <c r="L2212" s="37"/>
      <c r="M2212" s="37"/>
      <c r="N2212" s="37"/>
      <c r="O2212" s="37"/>
      <c r="P2212" s="37"/>
      <c r="Q2212" s="37"/>
      <c r="R2212" s="37"/>
      <c r="S2212" s="37"/>
      <c r="T2212" s="37"/>
      <c r="U2212" s="37"/>
      <c r="V2212" s="37"/>
      <c r="W2212" s="37"/>
      <c r="X2212" s="37"/>
      <c r="Y2212" s="37"/>
      <c r="Z2212" s="37"/>
      <c r="AA2212" s="37"/>
      <c r="AB2212" s="37"/>
      <c r="AC2212" s="37"/>
      <c r="AD2212" s="37"/>
      <c r="AE2212" s="37"/>
      <c r="AF2212" s="37"/>
      <c r="AG2212" s="37"/>
      <c r="AH2212" s="37"/>
    </row>
    <row r="2213" spans="1:34">
      <c r="A2213" s="37"/>
      <c r="B2213" s="37"/>
      <c r="C2213" s="37"/>
      <c r="D2213" s="37"/>
      <c r="E2213" s="37"/>
      <c r="F2213" s="37"/>
      <c r="G2213" s="37"/>
      <c r="H2213" s="37"/>
      <c r="I2213" s="37"/>
      <c r="J2213" s="37"/>
      <c r="K2213" s="629"/>
      <c r="L2213" s="37"/>
      <c r="M2213" s="37"/>
      <c r="N2213" s="37"/>
      <c r="O2213" s="37"/>
      <c r="P2213" s="37"/>
      <c r="Q2213" s="37"/>
      <c r="R2213" s="37"/>
      <c r="S2213" s="37"/>
      <c r="T2213" s="37"/>
      <c r="U2213" s="37"/>
      <c r="V2213" s="37"/>
      <c r="W2213" s="37"/>
      <c r="X2213" s="37"/>
      <c r="Y2213" s="37"/>
      <c r="Z2213" s="37"/>
      <c r="AA2213" s="37"/>
      <c r="AB2213" s="37"/>
      <c r="AC2213" s="37"/>
      <c r="AD2213" s="37"/>
      <c r="AE2213" s="37"/>
      <c r="AF2213" s="37"/>
      <c r="AG2213" s="37"/>
      <c r="AH2213" s="37"/>
    </row>
    <row r="2214" spans="1:34">
      <c r="A2214" s="37"/>
      <c r="B2214" s="37"/>
      <c r="C2214" s="37"/>
      <c r="D2214" s="37"/>
      <c r="E2214" s="37"/>
      <c r="F2214" s="37"/>
      <c r="G2214" s="37"/>
      <c r="H2214" s="37"/>
      <c r="I2214" s="37"/>
      <c r="J2214" s="37"/>
      <c r="K2214" s="629"/>
      <c r="L2214" s="37"/>
      <c r="M2214" s="37"/>
      <c r="N2214" s="37"/>
      <c r="O2214" s="37"/>
      <c r="P2214" s="37"/>
      <c r="Q2214" s="37"/>
      <c r="R2214" s="37"/>
      <c r="S2214" s="37"/>
      <c r="T2214" s="37"/>
      <c r="U2214" s="37"/>
      <c r="V2214" s="37"/>
      <c r="W2214" s="37"/>
      <c r="X2214" s="37"/>
      <c r="Y2214" s="37"/>
      <c r="Z2214" s="37"/>
      <c r="AA2214" s="37"/>
      <c r="AB2214" s="37"/>
      <c r="AC2214" s="37"/>
      <c r="AD2214" s="37"/>
      <c r="AE2214" s="37"/>
      <c r="AF2214" s="37"/>
      <c r="AG2214" s="37"/>
      <c r="AH2214" s="37"/>
    </row>
    <row r="2215" spans="1:34">
      <c r="A2215" s="37"/>
      <c r="B2215" s="37"/>
      <c r="C2215" s="37"/>
      <c r="D2215" s="37"/>
      <c r="E2215" s="37"/>
      <c r="F2215" s="37"/>
      <c r="G2215" s="37"/>
      <c r="H2215" s="37"/>
      <c r="I2215" s="37"/>
      <c r="J2215" s="37"/>
      <c r="K2215" s="629"/>
      <c r="L2215" s="37"/>
      <c r="M2215" s="37"/>
      <c r="N2215" s="37"/>
      <c r="O2215" s="37"/>
      <c r="P2215" s="37"/>
      <c r="Q2215" s="37"/>
      <c r="R2215" s="37"/>
      <c r="S2215" s="37"/>
      <c r="T2215" s="37"/>
      <c r="U2215" s="37"/>
      <c r="V2215" s="37"/>
      <c r="W2215" s="37"/>
      <c r="X2215" s="37"/>
      <c r="Y2215" s="37"/>
      <c r="Z2215" s="37"/>
      <c r="AA2215" s="37"/>
      <c r="AB2215" s="37"/>
      <c r="AC2215" s="37"/>
      <c r="AD2215" s="37"/>
      <c r="AE2215" s="37"/>
      <c r="AF2215" s="37"/>
      <c r="AG2215" s="37"/>
      <c r="AH2215" s="37"/>
    </row>
    <row r="2216" spans="1:34">
      <c r="A2216" s="37"/>
      <c r="B2216" s="37"/>
      <c r="C2216" s="37"/>
      <c r="D2216" s="37"/>
      <c r="E2216" s="37"/>
      <c r="F2216" s="37"/>
      <c r="G2216" s="37"/>
      <c r="H2216" s="37"/>
      <c r="I2216" s="37"/>
      <c r="J2216" s="37"/>
      <c r="K2216" s="629"/>
      <c r="L2216" s="37"/>
      <c r="M2216" s="37"/>
      <c r="N2216" s="37"/>
      <c r="O2216" s="37"/>
      <c r="P2216" s="37"/>
      <c r="Q2216" s="37"/>
      <c r="R2216" s="37"/>
      <c r="S2216" s="37"/>
      <c r="T2216" s="37"/>
      <c r="U2216" s="37"/>
      <c r="V2216" s="37"/>
      <c r="W2216" s="37"/>
      <c r="X2216" s="37"/>
      <c r="Y2216" s="37"/>
      <c r="Z2216" s="37"/>
      <c r="AA2216" s="37"/>
      <c r="AB2216" s="37"/>
      <c r="AC2216" s="37"/>
      <c r="AD2216" s="37"/>
      <c r="AE2216" s="37"/>
      <c r="AF2216" s="37"/>
      <c r="AG2216" s="37"/>
      <c r="AH2216" s="37"/>
    </row>
    <row r="2217" spans="1:34">
      <c r="A2217" s="37"/>
      <c r="B2217" s="37"/>
      <c r="C2217" s="37"/>
      <c r="D2217" s="37"/>
      <c r="E2217" s="37"/>
      <c r="F2217" s="37"/>
      <c r="G2217" s="37"/>
      <c r="H2217" s="37"/>
      <c r="I2217" s="37"/>
      <c r="J2217" s="37"/>
      <c r="K2217" s="629"/>
      <c r="L2217" s="37"/>
      <c r="M2217" s="37"/>
      <c r="N2217" s="37"/>
      <c r="O2217" s="37"/>
      <c r="P2217" s="37"/>
      <c r="Q2217" s="37"/>
      <c r="R2217" s="37"/>
      <c r="S2217" s="37"/>
      <c r="T2217" s="37"/>
      <c r="U2217" s="37"/>
      <c r="V2217" s="37"/>
      <c r="W2217" s="37"/>
      <c r="X2217" s="37"/>
      <c r="Y2217" s="37"/>
      <c r="Z2217" s="37"/>
      <c r="AA2217" s="37"/>
      <c r="AB2217" s="37"/>
      <c r="AC2217" s="37"/>
      <c r="AD2217" s="37"/>
      <c r="AE2217" s="37"/>
      <c r="AF2217" s="37"/>
      <c r="AG2217" s="37"/>
      <c r="AH2217" s="37"/>
    </row>
    <row r="2218" spans="1:34">
      <c r="A2218" s="37"/>
      <c r="B2218" s="37"/>
      <c r="C2218" s="37"/>
      <c r="D2218" s="37"/>
      <c r="E2218" s="37"/>
      <c r="F2218" s="37"/>
      <c r="G2218" s="37"/>
      <c r="H2218" s="37"/>
      <c r="I2218" s="37"/>
      <c r="J2218" s="37"/>
      <c r="K2218" s="629"/>
      <c r="L2218" s="37"/>
      <c r="M2218" s="37"/>
      <c r="N2218" s="37"/>
      <c r="O2218" s="37"/>
      <c r="P2218" s="37"/>
      <c r="Q2218" s="37"/>
      <c r="R2218" s="37"/>
      <c r="S2218" s="37"/>
      <c r="T2218" s="37"/>
      <c r="U2218" s="37"/>
      <c r="V2218" s="37"/>
      <c r="W2218" s="37"/>
      <c r="X2218" s="37"/>
      <c r="Y2218" s="37"/>
      <c r="Z2218" s="37"/>
      <c r="AA2218" s="37"/>
      <c r="AB2218" s="37"/>
      <c r="AC2218" s="37"/>
      <c r="AD2218" s="37"/>
      <c r="AE2218" s="37"/>
      <c r="AF2218" s="37"/>
      <c r="AG2218" s="37"/>
      <c r="AH2218" s="37"/>
    </row>
    <row r="2219" spans="1:34">
      <c r="A2219" s="37"/>
      <c r="B2219" s="37"/>
      <c r="C2219" s="37"/>
      <c r="D2219" s="37"/>
      <c r="E2219" s="37"/>
      <c r="F2219" s="37"/>
      <c r="G2219" s="37"/>
      <c r="H2219" s="37"/>
      <c r="I2219" s="37"/>
      <c r="J2219" s="37"/>
      <c r="K2219" s="629"/>
      <c r="L2219" s="37"/>
      <c r="M2219" s="37"/>
      <c r="N2219" s="37"/>
      <c r="O2219" s="37"/>
      <c r="P2219" s="37"/>
      <c r="Q2219" s="37"/>
      <c r="R2219" s="37"/>
      <c r="S2219" s="37"/>
      <c r="T2219" s="37"/>
      <c r="U2219" s="37"/>
      <c r="V2219" s="37"/>
      <c r="W2219" s="37"/>
      <c r="X2219" s="37"/>
      <c r="Y2219" s="37"/>
      <c r="Z2219" s="37"/>
      <c r="AA2219" s="37"/>
      <c r="AB2219" s="37"/>
      <c r="AC2219" s="37"/>
      <c r="AD2219" s="37"/>
      <c r="AE2219" s="37"/>
      <c r="AF2219" s="37"/>
      <c r="AG2219" s="37"/>
      <c r="AH2219" s="37"/>
    </row>
    <row r="2220" spans="1:34">
      <c r="A2220" s="37"/>
      <c r="B2220" s="37"/>
      <c r="C2220" s="37"/>
      <c r="D2220" s="37"/>
      <c r="E2220" s="37"/>
      <c r="F2220" s="37"/>
      <c r="G2220" s="37"/>
      <c r="H2220" s="37"/>
      <c r="I2220" s="37"/>
      <c r="J2220" s="37"/>
      <c r="K2220" s="629"/>
      <c r="L2220" s="37"/>
      <c r="M2220" s="37"/>
      <c r="N2220" s="37"/>
      <c r="O2220" s="37"/>
      <c r="P2220" s="37"/>
      <c r="Q2220" s="37"/>
      <c r="R2220" s="37"/>
      <c r="S2220" s="37"/>
      <c r="T2220" s="37"/>
      <c r="U2220" s="37"/>
      <c r="V2220" s="37"/>
      <c r="W2220" s="37"/>
      <c r="X2220" s="37"/>
      <c r="Y2220" s="37"/>
      <c r="Z2220" s="37"/>
      <c r="AA2220" s="37"/>
      <c r="AB2220" s="37"/>
      <c r="AC2220" s="37"/>
      <c r="AD2220" s="37"/>
      <c r="AE2220" s="37"/>
      <c r="AF2220" s="37"/>
      <c r="AG2220" s="37"/>
      <c r="AH2220" s="37"/>
    </row>
    <row r="2221" spans="1:34">
      <c r="A2221" s="37"/>
      <c r="B2221" s="37"/>
      <c r="C2221" s="37"/>
      <c r="D2221" s="37"/>
      <c r="E2221" s="37"/>
      <c r="F2221" s="37"/>
      <c r="G2221" s="37"/>
      <c r="H2221" s="37"/>
      <c r="I2221" s="37"/>
      <c r="J2221" s="37"/>
      <c r="K2221" s="629"/>
      <c r="L2221" s="37"/>
      <c r="M2221" s="37"/>
      <c r="N2221" s="37"/>
      <c r="O2221" s="37"/>
      <c r="P2221" s="37"/>
      <c r="Q2221" s="37"/>
      <c r="R2221" s="37"/>
      <c r="S2221" s="37"/>
      <c r="T2221" s="37"/>
      <c r="U2221" s="37"/>
      <c r="V2221" s="37"/>
      <c r="W2221" s="37"/>
      <c r="X2221" s="37"/>
      <c r="Y2221" s="37"/>
      <c r="Z2221" s="37"/>
      <c r="AA2221" s="37"/>
      <c r="AB2221" s="37"/>
      <c r="AC2221" s="37"/>
      <c r="AD2221" s="37"/>
      <c r="AE2221" s="37"/>
      <c r="AF2221" s="37"/>
      <c r="AG2221" s="37"/>
      <c r="AH2221" s="37"/>
    </row>
    <row r="2222" spans="1:34">
      <c r="A2222" s="37"/>
      <c r="B2222" s="37"/>
      <c r="C2222" s="37"/>
      <c r="D2222" s="37"/>
      <c r="E2222" s="37"/>
      <c r="F2222" s="37"/>
      <c r="G2222" s="37"/>
      <c r="H2222" s="37"/>
      <c r="I2222" s="37"/>
      <c r="J2222" s="37"/>
      <c r="K2222" s="629"/>
      <c r="L2222" s="37"/>
      <c r="M2222" s="37"/>
      <c r="N2222" s="37"/>
      <c r="O2222" s="37"/>
      <c r="P2222" s="37"/>
      <c r="Q2222" s="37"/>
      <c r="R2222" s="37"/>
      <c r="S2222" s="37"/>
      <c r="T2222" s="37"/>
      <c r="U2222" s="37"/>
      <c r="V2222" s="37"/>
      <c r="W2222" s="37"/>
      <c r="X2222" s="37"/>
      <c r="Y2222" s="37"/>
      <c r="Z2222" s="37"/>
      <c r="AA2222" s="37"/>
      <c r="AB2222" s="37"/>
      <c r="AC2222" s="37"/>
      <c r="AD2222" s="37"/>
      <c r="AE2222" s="37"/>
      <c r="AF2222" s="37"/>
      <c r="AG2222" s="37"/>
      <c r="AH2222" s="37"/>
    </row>
    <row r="2223" spans="1:34">
      <c r="A2223" s="37"/>
      <c r="B2223" s="37"/>
      <c r="C2223" s="37"/>
      <c r="D2223" s="37"/>
      <c r="E2223" s="37"/>
      <c r="F2223" s="37"/>
      <c r="G2223" s="37"/>
      <c r="H2223" s="37"/>
      <c r="I2223" s="37"/>
      <c r="J2223" s="37"/>
      <c r="K2223" s="629"/>
      <c r="L2223" s="37"/>
      <c r="M2223" s="37"/>
      <c r="N2223" s="37"/>
      <c r="O2223" s="37"/>
      <c r="P2223" s="37"/>
      <c r="Q2223" s="37"/>
      <c r="R2223" s="37"/>
      <c r="S2223" s="37"/>
      <c r="T2223" s="37"/>
      <c r="U2223" s="37"/>
      <c r="V2223" s="37"/>
      <c r="W2223" s="37"/>
      <c r="X2223" s="37"/>
      <c r="Y2223" s="37"/>
      <c r="Z2223" s="37"/>
      <c r="AA2223" s="37"/>
      <c r="AB2223" s="37"/>
      <c r="AC2223" s="37"/>
      <c r="AD2223" s="37"/>
      <c r="AE2223" s="37"/>
      <c r="AF2223" s="37"/>
      <c r="AG2223" s="37"/>
      <c r="AH2223" s="37"/>
    </row>
    <row r="2224" spans="1:34">
      <c r="A2224" s="37"/>
      <c r="B2224" s="37"/>
      <c r="C2224" s="37"/>
      <c r="D2224" s="37"/>
      <c r="E2224" s="37"/>
      <c r="F2224" s="37"/>
      <c r="G2224" s="37"/>
      <c r="H2224" s="37"/>
      <c r="I2224" s="37"/>
      <c r="J2224" s="37"/>
      <c r="K2224" s="629"/>
      <c r="L2224" s="37"/>
      <c r="M2224" s="37"/>
      <c r="N2224" s="37"/>
      <c r="O2224" s="37"/>
      <c r="P2224" s="37"/>
      <c r="Q2224" s="37"/>
      <c r="R2224" s="37"/>
      <c r="S2224" s="37"/>
      <c r="T2224" s="37"/>
      <c r="U2224" s="37"/>
      <c r="V2224" s="37"/>
      <c r="W2224" s="37"/>
      <c r="X2224" s="37"/>
      <c r="Y2224" s="37"/>
      <c r="Z2224" s="37"/>
      <c r="AA2224" s="37"/>
      <c r="AB2224" s="37"/>
      <c r="AC2224" s="37"/>
      <c r="AD2224" s="37"/>
      <c r="AE2224" s="37"/>
      <c r="AF2224" s="37"/>
      <c r="AG2224" s="37"/>
      <c r="AH2224" s="37"/>
    </row>
    <row r="2225" spans="1:34">
      <c r="A2225" s="37"/>
      <c r="B2225" s="37"/>
      <c r="C2225" s="37"/>
      <c r="D2225" s="37"/>
      <c r="E2225" s="37"/>
      <c r="F2225" s="37"/>
      <c r="G2225" s="37"/>
      <c r="H2225" s="37"/>
      <c r="I2225" s="37"/>
      <c r="J2225" s="37"/>
      <c r="K2225" s="629"/>
      <c r="L2225" s="37"/>
      <c r="M2225" s="37"/>
      <c r="N2225" s="37"/>
      <c r="O2225" s="37"/>
      <c r="P2225" s="37"/>
      <c r="Q2225" s="37"/>
      <c r="R2225" s="37"/>
      <c r="S2225" s="37"/>
      <c r="T2225" s="37"/>
      <c r="U2225" s="37"/>
      <c r="V2225" s="37"/>
      <c r="W2225" s="37"/>
      <c r="X2225" s="37"/>
      <c r="Y2225" s="37"/>
      <c r="Z2225" s="37"/>
      <c r="AA2225" s="37"/>
      <c r="AB2225" s="37"/>
      <c r="AC2225" s="37"/>
      <c r="AD2225" s="37"/>
      <c r="AE2225" s="37"/>
      <c r="AF2225" s="37"/>
      <c r="AG2225" s="37"/>
      <c r="AH2225" s="37"/>
    </row>
    <row r="2226" spans="1:34">
      <c r="A2226" s="37"/>
      <c r="B2226" s="37"/>
      <c r="C2226" s="37"/>
      <c r="D2226" s="37"/>
      <c r="E2226" s="37"/>
      <c r="F2226" s="37"/>
      <c r="G2226" s="37"/>
      <c r="H2226" s="37"/>
      <c r="I2226" s="37"/>
      <c r="J2226" s="37"/>
      <c r="K2226" s="629"/>
      <c r="L2226" s="37"/>
      <c r="M2226" s="37"/>
      <c r="N2226" s="37"/>
      <c r="O2226" s="37"/>
      <c r="P2226" s="37"/>
      <c r="Q2226" s="37"/>
      <c r="R2226" s="37"/>
      <c r="S2226" s="37"/>
      <c r="T2226" s="37"/>
      <c r="U2226" s="37"/>
      <c r="V2226" s="37"/>
      <c r="W2226" s="37"/>
      <c r="X2226" s="37"/>
      <c r="Y2226" s="37"/>
      <c r="Z2226" s="37"/>
      <c r="AA2226" s="37"/>
      <c r="AB2226" s="37"/>
      <c r="AC2226" s="37"/>
      <c r="AD2226" s="37"/>
      <c r="AE2226" s="37"/>
      <c r="AF2226" s="37"/>
      <c r="AG2226" s="37"/>
      <c r="AH2226" s="37"/>
    </row>
    <row r="2227" spans="1:34">
      <c r="A2227" s="37"/>
      <c r="B2227" s="37"/>
      <c r="C2227" s="37"/>
      <c r="D2227" s="37"/>
      <c r="E2227" s="37"/>
      <c r="F2227" s="37"/>
      <c r="G2227" s="37"/>
      <c r="H2227" s="37"/>
      <c r="I2227" s="37"/>
      <c r="J2227" s="37"/>
      <c r="K2227" s="629"/>
      <c r="L2227" s="37"/>
      <c r="M2227" s="37"/>
      <c r="N2227" s="37"/>
      <c r="O2227" s="37"/>
      <c r="P2227" s="37"/>
      <c r="Q2227" s="37"/>
      <c r="R2227" s="37"/>
      <c r="S2227" s="37"/>
      <c r="T2227" s="37"/>
      <c r="U2227" s="37"/>
      <c r="V2227" s="37"/>
      <c r="W2227" s="37"/>
      <c r="X2227" s="37"/>
      <c r="Y2227" s="37"/>
      <c r="Z2227" s="37"/>
      <c r="AA2227" s="37"/>
      <c r="AB2227" s="37"/>
      <c r="AC2227" s="37"/>
      <c r="AD2227" s="37"/>
      <c r="AE2227" s="37"/>
      <c r="AF2227" s="37"/>
      <c r="AG2227" s="37"/>
      <c r="AH2227" s="37"/>
    </row>
    <row r="2228" spans="1:34">
      <c r="A2228" s="37"/>
      <c r="B2228" s="37"/>
      <c r="C2228" s="37"/>
      <c r="D2228" s="37"/>
      <c r="E2228" s="37"/>
      <c r="F2228" s="37"/>
      <c r="G2228" s="37"/>
      <c r="H2228" s="37"/>
      <c r="I2228" s="37"/>
      <c r="J2228" s="37"/>
      <c r="K2228" s="629"/>
      <c r="L2228" s="37"/>
      <c r="M2228" s="37"/>
      <c r="N2228" s="37"/>
      <c r="O2228" s="37"/>
      <c r="P2228" s="37"/>
      <c r="Q2228" s="37"/>
      <c r="R2228" s="37"/>
      <c r="S2228" s="37"/>
      <c r="T2228" s="37"/>
      <c r="U2228" s="37"/>
      <c r="V2228" s="37"/>
      <c r="W2228" s="37"/>
      <c r="X2228" s="37"/>
      <c r="Y2228" s="37"/>
      <c r="Z2228" s="37"/>
      <c r="AA2228" s="37"/>
      <c r="AB2228" s="37"/>
      <c r="AC2228" s="37"/>
      <c r="AD2228" s="37"/>
      <c r="AE2228" s="37"/>
      <c r="AF2228" s="37"/>
      <c r="AG2228" s="37"/>
      <c r="AH2228" s="37"/>
    </row>
    <row r="2229" spans="1:34">
      <c r="A2229" s="37"/>
      <c r="B2229" s="37"/>
      <c r="C2229" s="37"/>
      <c r="D2229" s="37"/>
      <c r="E2229" s="37"/>
      <c r="F2229" s="37"/>
      <c r="G2229" s="37"/>
      <c r="H2229" s="37"/>
      <c r="I2229" s="37"/>
      <c r="J2229" s="37"/>
      <c r="K2229" s="629"/>
      <c r="L2229" s="37"/>
      <c r="M2229" s="37"/>
      <c r="N2229" s="37"/>
      <c r="O2229" s="37"/>
      <c r="P2229" s="37"/>
      <c r="Q2229" s="37"/>
      <c r="R2229" s="37"/>
      <c r="S2229" s="37"/>
      <c r="T2229" s="37"/>
      <c r="U2229" s="37"/>
      <c r="V2229" s="37"/>
      <c r="W2229" s="37"/>
      <c r="X2229" s="37"/>
      <c r="Y2229" s="37"/>
      <c r="Z2229" s="37"/>
      <c r="AA2229" s="37"/>
      <c r="AB2229" s="37"/>
      <c r="AC2229" s="37"/>
      <c r="AD2229" s="37"/>
      <c r="AE2229" s="37"/>
      <c r="AF2229" s="37"/>
      <c r="AG2229" s="37"/>
      <c r="AH2229" s="37"/>
    </row>
    <row r="2230" spans="1:34">
      <c r="A2230" s="37"/>
      <c r="B2230" s="37"/>
      <c r="C2230" s="37"/>
      <c r="D2230" s="37"/>
      <c r="E2230" s="37"/>
      <c r="F2230" s="37"/>
      <c r="G2230" s="37"/>
      <c r="H2230" s="37"/>
      <c r="I2230" s="37"/>
      <c r="J2230" s="37"/>
      <c r="K2230" s="629"/>
      <c r="L2230" s="37"/>
      <c r="M2230" s="37"/>
      <c r="N2230" s="37"/>
      <c r="O2230" s="37"/>
      <c r="P2230" s="37"/>
      <c r="Q2230" s="37"/>
      <c r="R2230" s="37"/>
      <c r="S2230" s="37"/>
      <c r="T2230" s="37"/>
      <c r="U2230" s="37"/>
      <c r="V2230" s="37"/>
      <c r="W2230" s="37"/>
      <c r="X2230" s="37"/>
      <c r="Y2230" s="37"/>
      <c r="Z2230" s="37"/>
      <c r="AA2230" s="37"/>
      <c r="AB2230" s="37"/>
      <c r="AC2230" s="37"/>
      <c r="AD2230" s="37"/>
      <c r="AE2230" s="37"/>
      <c r="AF2230" s="37"/>
      <c r="AG2230" s="37"/>
      <c r="AH2230" s="37"/>
    </row>
    <row r="2231" spans="1:34">
      <c r="A2231" s="37"/>
      <c r="B2231" s="37"/>
      <c r="C2231" s="37"/>
      <c r="D2231" s="37"/>
      <c r="E2231" s="37"/>
      <c r="F2231" s="37"/>
      <c r="G2231" s="37"/>
      <c r="H2231" s="37"/>
      <c r="I2231" s="37"/>
      <c r="J2231" s="37"/>
      <c r="K2231" s="629"/>
      <c r="L2231" s="37"/>
      <c r="M2231" s="37"/>
      <c r="N2231" s="37"/>
      <c r="O2231" s="37"/>
      <c r="P2231" s="37"/>
      <c r="Q2231" s="37"/>
      <c r="R2231" s="37"/>
      <c r="S2231" s="37"/>
      <c r="T2231" s="37"/>
      <c r="U2231" s="37"/>
      <c r="V2231" s="37"/>
      <c r="W2231" s="37"/>
      <c r="X2231" s="37"/>
      <c r="Y2231" s="37"/>
      <c r="Z2231" s="37"/>
      <c r="AA2231" s="37"/>
      <c r="AB2231" s="37"/>
      <c r="AC2231" s="37"/>
      <c r="AD2231" s="37"/>
      <c r="AE2231" s="37"/>
      <c r="AF2231" s="37"/>
      <c r="AG2231" s="37"/>
      <c r="AH2231" s="37"/>
    </row>
    <row r="2232" spans="1:34">
      <c r="A2232" s="37"/>
      <c r="B2232" s="37"/>
      <c r="C2232" s="37"/>
      <c r="D2232" s="37"/>
      <c r="E2232" s="37"/>
      <c r="F2232" s="37"/>
      <c r="G2232" s="37"/>
      <c r="H2232" s="37"/>
      <c r="I2232" s="37"/>
      <c r="J2232" s="37"/>
      <c r="K2232" s="629"/>
      <c r="L2232" s="37"/>
      <c r="M2232" s="37"/>
      <c r="N2232" s="37"/>
      <c r="O2232" s="37"/>
      <c r="P2232" s="37"/>
      <c r="Q2232" s="37"/>
      <c r="R2232" s="37"/>
      <c r="S2232" s="37"/>
      <c r="T2232" s="37"/>
      <c r="U2232" s="37"/>
      <c r="V2232" s="37"/>
      <c r="W2232" s="37"/>
      <c r="X2232" s="37"/>
      <c r="Y2232" s="37"/>
      <c r="Z2232" s="37"/>
      <c r="AA2232" s="37"/>
      <c r="AB2232" s="37"/>
      <c r="AC2232" s="37"/>
      <c r="AD2232" s="37"/>
      <c r="AE2232" s="37"/>
      <c r="AF2232" s="37"/>
      <c r="AG2232" s="37"/>
      <c r="AH2232" s="37"/>
    </row>
    <row r="2233" spans="1:34">
      <c r="A2233" s="37"/>
      <c r="B2233" s="37"/>
      <c r="C2233" s="37"/>
      <c r="D2233" s="37"/>
      <c r="E2233" s="37"/>
      <c r="F2233" s="37"/>
      <c r="G2233" s="37"/>
      <c r="H2233" s="37"/>
      <c r="I2233" s="37"/>
      <c r="J2233" s="37"/>
      <c r="K2233" s="629"/>
      <c r="L2233" s="37"/>
      <c r="M2233" s="37"/>
      <c r="N2233" s="37"/>
      <c r="O2233" s="37"/>
      <c r="P2233" s="37"/>
      <c r="Q2233" s="37"/>
      <c r="R2233" s="37"/>
      <c r="S2233" s="37"/>
      <c r="T2233" s="37"/>
      <c r="U2233" s="37"/>
      <c r="V2233" s="37"/>
      <c r="W2233" s="37"/>
      <c r="X2233" s="37"/>
      <c r="Y2233" s="37"/>
      <c r="Z2233" s="37"/>
      <c r="AA2233" s="37"/>
      <c r="AB2233" s="37"/>
      <c r="AC2233" s="37"/>
      <c r="AD2233" s="37"/>
      <c r="AE2233" s="37"/>
      <c r="AF2233" s="37"/>
      <c r="AG2233" s="37"/>
      <c r="AH2233" s="37"/>
    </row>
    <row r="2234" spans="1:34">
      <c r="A2234" s="37"/>
      <c r="B2234" s="37"/>
      <c r="C2234" s="37"/>
      <c r="D2234" s="37"/>
      <c r="E2234" s="37"/>
      <c r="F2234" s="37"/>
      <c r="G2234" s="37"/>
      <c r="H2234" s="37"/>
      <c r="I2234" s="37"/>
      <c r="J2234" s="37"/>
      <c r="K2234" s="629"/>
      <c r="L2234" s="37"/>
      <c r="M2234" s="37"/>
      <c r="N2234" s="37"/>
      <c r="O2234" s="37"/>
      <c r="P2234" s="37"/>
      <c r="Q2234" s="37"/>
      <c r="R2234" s="37"/>
      <c r="S2234" s="37"/>
      <c r="T2234" s="37"/>
      <c r="U2234" s="37"/>
      <c r="V2234" s="37"/>
      <c r="W2234" s="37"/>
      <c r="X2234" s="37"/>
      <c r="Y2234" s="37"/>
      <c r="Z2234" s="37"/>
      <c r="AA2234" s="37"/>
      <c r="AB2234" s="37"/>
      <c r="AC2234" s="37"/>
      <c r="AD2234" s="37"/>
      <c r="AE2234" s="37"/>
      <c r="AF2234" s="37"/>
      <c r="AG2234" s="37"/>
      <c r="AH2234" s="37"/>
    </row>
    <row r="2235" spans="1:34">
      <c r="A2235" s="37"/>
      <c r="B2235" s="37"/>
      <c r="C2235" s="37"/>
      <c r="D2235" s="37"/>
      <c r="E2235" s="37"/>
      <c r="F2235" s="37"/>
      <c r="G2235" s="37"/>
      <c r="H2235" s="37"/>
      <c r="I2235" s="37"/>
      <c r="J2235" s="37"/>
      <c r="K2235" s="629"/>
      <c r="L2235" s="37"/>
      <c r="M2235" s="37"/>
      <c r="N2235" s="37"/>
      <c r="O2235" s="37"/>
      <c r="P2235" s="37"/>
      <c r="Q2235" s="37"/>
      <c r="R2235" s="37"/>
      <c r="S2235" s="37"/>
      <c r="T2235" s="37"/>
      <c r="U2235" s="37"/>
      <c r="V2235" s="37"/>
      <c r="W2235" s="37"/>
      <c r="X2235" s="37"/>
      <c r="Y2235" s="37"/>
      <c r="Z2235" s="37"/>
      <c r="AA2235" s="37"/>
      <c r="AB2235" s="37"/>
      <c r="AC2235" s="37"/>
      <c r="AD2235" s="37"/>
      <c r="AE2235" s="37"/>
      <c r="AF2235" s="37"/>
      <c r="AG2235" s="37"/>
      <c r="AH2235" s="37"/>
    </row>
    <row r="2236" spans="1:34">
      <c r="A2236" s="37"/>
      <c r="B2236" s="37"/>
      <c r="C2236" s="37"/>
      <c r="D2236" s="37"/>
      <c r="E2236" s="37"/>
      <c r="F2236" s="37"/>
      <c r="G2236" s="37"/>
      <c r="H2236" s="37"/>
      <c r="I2236" s="37"/>
      <c r="J2236" s="37"/>
      <c r="K2236" s="629"/>
      <c r="L2236" s="37"/>
      <c r="M2236" s="37"/>
      <c r="N2236" s="37"/>
      <c r="O2236" s="37"/>
      <c r="P2236" s="37"/>
      <c r="Q2236" s="37"/>
      <c r="R2236" s="37"/>
      <c r="S2236" s="37"/>
      <c r="T2236" s="37"/>
      <c r="U2236" s="37"/>
      <c r="V2236" s="37"/>
      <c r="W2236" s="37"/>
      <c r="X2236" s="37"/>
      <c r="Y2236" s="37"/>
      <c r="Z2236" s="37"/>
      <c r="AA2236" s="37"/>
      <c r="AB2236" s="37"/>
      <c r="AC2236" s="37"/>
      <c r="AD2236" s="37"/>
      <c r="AE2236" s="37"/>
      <c r="AF2236" s="37"/>
      <c r="AG2236" s="37"/>
      <c r="AH2236" s="37"/>
    </row>
    <row r="2237" spans="1:34">
      <c r="A2237" s="37"/>
      <c r="B2237" s="37"/>
      <c r="C2237" s="37"/>
      <c r="D2237" s="37"/>
      <c r="E2237" s="37"/>
      <c r="F2237" s="37"/>
      <c r="G2237" s="37"/>
      <c r="H2237" s="37"/>
      <c r="I2237" s="37"/>
      <c r="J2237" s="37"/>
      <c r="K2237" s="629"/>
      <c r="L2237" s="37"/>
      <c r="M2237" s="37"/>
      <c r="N2237" s="37"/>
      <c r="O2237" s="37"/>
      <c r="P2237" s="37"/>
      <c r="Q2237" s="37"/>
      <c r="R2237" s="37"/>
      <c r="S2237" s="37"/>
      <c r="T2237" s="37"/>
      <c r="U2237" s="37"/>
      <c r="V2237" s="37"/>
      <c r="W2237" s="37"/>
      <c r="X2237" s="37"/>
      <c r="Y2237" s="37"/>
      <c r="Z2237" s="37"/>
      <c r="AA2237" s="37"/>
      <c r="AB2237" s="37"/>
      <c r="AC2237" s="37"/>
      <c r="AD2237" s="37"/>
      <c r="AE2237" s="37"/>
      <c r="AF2237" s="37"/>
      <c r="AG2237" s="37"/>
      <c r="AH2237" s="37"/>
    </row>
    <row r="2238" spans="1:34">
      <c r="A2238" s="37"/>
      <c r="B2238" s="37"/>
      <c r="C2238" s="37"/>
      <c r="D2238" s="37"/>
      <c r="E2238" s="37"/>
      <c r="F2238" s="37"/>
      <c r="G2238" s="37"/>
      <c r="H2238" s="37"/>
      <c r="I2238" s="37"/>
      <c r="J2238" s="37"/>
      <c r="K2238" s="629"/>
      <c r="L2238" s="37"/>
      <c r="M2238" s="37"/>
      <c r="N2238" s="37"/>
      <c r="O2238" s="37"/>
      <c r="P2238" s="37"/>
      <c r="Q2238" s="37"/>
      <c r="R2238" s="37"/>
      <c r="S2238" s="37"/>
      <c r="T2238" s="37"/>
      <c r="U2238" s="37"/>
      <c r="V2238" s="37"/>
      <c r="W2238" s="37"/>
      <c r="X2238" s="37"/>
      <c r="Y2238" s="37"/>
      <c r="Z2238" s="37"/>
      <c r="AA2238" s="37"/>
      <c r="AB2238" s="37"/>
      <c r="AC2238" s="37"/>
      <c r="AD2238" s="37"/>
      <c r="AE2238" s="37"/>
      <c r="AF2238" s="37"/>
      <c r="AG2238" s="37"/>
      <c r="AH2238" s="37"/>
    </row>
    <row r="2239" spans="1:34">
      <c r="A2239" s="37"/>
      <c r="B2239" s="37"/>
      <c r="C2239" s="37"/>
      <c r="D2239" s="37"/>
      <c r="E2239" s="37"/>
      <c r="F2239" s="37"/>
      <c r="G2239" s="37"/>
      <c r="H2239" s="37"/>
      <c r="I2239" s="37"/>
      <c r="J2239" s="37"/>
      <c r="K2239" s="629"/>
      <c r="L2239" s="37"/>
      <c r="M2239" s="37"/>
      <c r="N2239" s="37"/>
      <c r="O2239" s="37"/>
      <c r="P2239" s="37"/>
      <c r="Q2239" s="37"/>
      <c r="R2239" s="37"/>
      <c r="S2239" s="37"/>
      <c r="T2239" s="37"/>
      <c r="U2239" s="37"/>
      <c r="V2239" s="37"/>
      <c r="W2239" s="37"/>
      <c r="X2239" s="37"/>
      <c r="Y2239" s="37"/>
      <c r="Z2239" s="37"/>
      <c r="AA2239" s="37"/>
      <c r="AB2239" s="37"/>
      <c r="AC2239" s="37"/>
      <c r="AD2239" s="37"/>
      <c r="AE2239" s="37"/>
      <c r="AF2239" s="37"/>
      <c r="AG2239" s="37"/>
      <c r="AH2239" s="37"/>
    </row>
    <row r="2240" spans="1:34">
      <c r="A2240" s="37"/>
      <c r="B2240" s="37"/>
      <c r="C2240" s="37"/>
      <c r="D2240" s="37"/>
      <c r="E2240" s="37"/>
      <c r="F2240" s="37"/>
      <c r="G2240" s="37"/>
      <c r="H2240" s="37"/>
      <c r="I2240" s="37"/>
      <c r="J2240" s="37"/>
      <c r="K2240" s="629"/>
      <c r="L2240" s="37"/>
      <c r="M2240" s="37"/>
      <c r="N2240" s="37"/>
      <c r="O2240" s="37"/>
      <c r="P2240" s="37"/>
      <c r="Q2240" s="37"/>
      <c r="R2240" s="37"/>
      <c r="S2240" s="37"/>
      <c r="T2240" s="37"/>
      <c r="U2240" s="37"/>
      <c r="V2240" s="37"/>
      <c r="W2240" s="37"/>
      <c r="X2240" s="37"/>
      <c r="Y2240" s="37"/>
      <c r="Z2240" s="37"/>
      <c r="AA2240" s="37"/>
      <c r="AB2240" s="37"/>
      <c r="AC2240" s="37"/>
      <c r="AD2240" s="37"/>
      <c r="AE2240" s="37"/>
      <c r="AF2240" s="37"/>
      <c r="AG2240" s="37"/>
      <c r="AH2240" s="37"/>
    </row>
    <row r="2241" spans="1:34">
      <c r="A2241" s="37"/>
      <c r="B2241" s="37"/>
      <c r="C2241" s="37"/>
      <c r="D2241" s="37"/>
      <c r="E2241" s="37"/>
      <c r="F2241" s="37"/>
      <c r="G2241" s="37"/>
      <c r="H2241" s="37"/>
      <c r="I2241" s="37"/>
      <c r="J2241" s="37"/>
      <c r="K2241" s="629"/>
      <c r="L2241" s="37"/>
      <c r="M2241" s="37"/>
      <c r="N2241" s="37"/>
      <c r="O2241" s="37"/>
      <c r="P2241" s="37"/>
      <c r="Q2241" s="37"/>
      <c r="R2241" s="37"/>
      <c r="S2241" s="37"/>
      <c r="T2241" s="37"/>
      <c r="U2241" s="37"/>
      <c r="V2241" s="37"/>
      <c r="W2241" s="37"/>
      <c r="X2241" s="37"/>
      <c r="Y2241" s="37"/>
      <c r="Z2241" s="37"/>
      <c r="AA2241" s="37"/>
      <c r="AB2241" s="37"/>
      <c r="AC2241" s="37"/>
      <c r="AD2241" s="37"/>
      <c r="AE2241" s="37"/>
      <c r="AF2241" s="37"/>
      <c r="AG2241" s="37"/>
      <c r="AH2241" s="37"/>
    </row>
    <row r="2242" spans="1:34">
      <c r="A2242" s="37"/>
      <c r="B2242" s="37"/>
      <c r="C2242" s="37"/>
      <c r="D2242" s="37"/>
      <c r="E2242" s="37"/>
      <c r="F2242" s="37"/>
      <c r="G2242" s="37"/>
      <c r="H2242" s="37"/>
      <c r="I2242" s="37"/>
      <c r="J2242" s="37"/>
      <c r="K2242" s="629"/>
      <c r="L2242" s="37"/>
      <c r="M2242" s="37"/>
      <c r="N2242" s="37"/>
      <c r="O2242" s="37"/>
      <c r="P2242" s="37"/>
      <c r="Q2242" s="37"/>
      <c r="R2242" s="37"/>
      <c r="S2242" s="37"/>
      <c r="T2242" s="37"/>
      <c r="U2242" s="37"/>
      <c r="V2242" s="37"/>
      <c r="W2242" s="37"/>
      <c r="X2242" s="37"/>
      <c r="Y2242" s="37"/>
      <c r="Z2242" s="37"/>
      <c r="AA2242" s="37"/>
      <c r="AB2242" s="37"/>
      <c r="AC2242" s="37"/>
      <c r="AD2242" s="37"/>
      <c r="AE2242" s="37"/>
      <c r="AF2242" s="37"/>
      <c r="AG2242" s="37"/>
      <c r="AH2242" s="37"/>
    </row>
    <row r="2243" spans="1:34">
      <c r="A2243" s="37"/>
      <c r="B2243" s="37"/>
      <c r="C2243" s="37"/>
      <c r="D2243" s="37"/>
      <c r="E2243" s="37"/>
      <c r="F2243" s="37"/>
      <c r="G2243" s="37"/>
      <c r="H2243" s="37"/>
      <c r="I2243" s="37"/>
      <c r="J2243" s="37"/>
      <c r="K2243" s="629"/>
      <c r="L2243" s="37"/>
      <c r="M2243" s="37"/>
      <c r="N2243" s="37"/>
      <c r="O2243" s="37"/>
      <c r="P2243" s="37"/>
      <c r="Q2243" s="37"/>
      <c r="R2243" s="37"/>
      <c r="S2243" s="37"/>
      <c r="T2243" s="37"/>
      <c r="U2243" s="37"/>
      <c r="V2243" s="37"/>
      <c r="W2243" s="37"/>
      <c r="X2243" s="37"/>
      <c r="Y2243" s="37"/>
      <c r="Z2243" s="37"/>
      <c r="AA2243" s="37"/>
      <c r="AB2243" s="37"/>
      <c r="AC2243" s="37"/>
      <c r="AD2243" s="37"/>
      <c r="AE2243" s="37"/>
      <c r="AF2243" s="37"/>
      <c r="AG2243" s="37"/>
      <c r="AH2243" s="37"/>
    </row>
    <row r="2244" spans="1:34">
      <c r="A2244" s="37"/>
      <c r="B2244" s="37"/>
      <c r="C2244" s="37"/>
      <c r="D2244" s="37"/>
      <c r="E2244" s="37"/>
      <c r="F2244" s="37"/>
      <c r="G2244" s="37"/>
      <c r="H2244" s="37"/>
      <c r="I2244" s="37"/>
      <c r="J2244" s="37"/>
      <c r="K2244" s="629"/>
      <c r="L2244" s="37"/>
      <c r="M2244" s="37"/>
      <c r="N2244" s="37"/>
      <c r="O2244" s="37"/>
      <c r="P2244" s="37"/>
      <c r="Q2244" s="37"/>
      <c r="R2244" s="37"/>
      <c r="S2244" s="37"/>
      <c r="T2244" s="37"/>
      <c r="U2244" s="37"/>
      <c r="V2244" s="37"/>
      <c r="W2244" s="37"/>
      <c r="X2244" s="37"/>
      <c r="Y2244" s="37"/>
      <c r="Z2244" s="37"/>
      <c r="AA2244" s="37"/>
      <c r="AB2244" s="37"/>
      <c r="AC2244" s="37"/>
      <c r="AD2244" s="37"/>
      <c r="AE2244" s="37"/>
      <c r="AF2244" s="37"/>
      <c r="AG2244" s="37"/>
      <c r="AH2244" s="37"/>
    </row>
    <row r="2245" spans="1:34">
      <c r="A2245" s="37"/>
      <c r="B2245" s="37"/>
      <c r="C2245" s="37"/>
      <c r="D2245" s="37"/>
      <c r="E2245" s="37"/>
      <c r="F2245" s="37"/>
      <c r="G2245" s="37"/>
      <c r="H2245" s="37"/>
      <c r="I2245" s="37"/>
      <c r="J2245" s="37"/>
      <c r="K2245" s="629"/>
      <c r="L2245" s="37"/>
      <c r="M2245" s="37"/>
      <c r="N2245" s="37"/>
      <c r="O2245" s="37"/>
      <c r="P2245" s="37"/>
      <c r="Q2245" s="37"/>
      <c r="R2245" s="37"/>
      <c r="S2245" s="37"/>
      <c r="T2245" s="37"/>
      <c r="U2245" s="37"/>
      <c r="V2245" s="37"/>
      <c r="W2245" s="37"/>
      <c r="X2245" s="37"/>
      <c r="Y2245" s="37"/>
      <c r="Z2245" s="37"/>
      <c r="AA2245" s="37"/>
      <c r="AB2245" s="37"/>
      <c r="AC2245" s="37"/>
      <c r="AD2245" s="37"/>
      <c r="AE2245" s="37"/>
      <c r="AF2245" s="37"/>
      <c r="AG2245" s="37"/>
      <c r="AH2245" s="37"/>
    </row>
    <row r="2246" spans="1:34">
      <c r="A2246" s="37"/>
      <c r="B2246" s="37"/>
      <c r="C2246" s="37"/>
      <c r="D2246" s="37"/>
      <c r="E2246" s="37"/>
      <c r="F2246" s="37"/>
      <c r="G2246" s="37"/>
      <c r="H2246" s="37"/>
      <c r="I2246" s="37"/>
      <c r="J2246" s="37"/>
      <c r="K2246" s="629"/>
      <c r="L2246" s="37"/>
      <c r="M2246" s="37"/>
      <c r="N2246" s="37"/>
      <c r="O2246" s="37"/>
      <c r="P2246" s="37"/>
      <c r="Q2246" s="37"/>
      <c r="R2246" s="37"/>
      <c r="S2246" s="37"/>
      <c r="T2246" s="37"/>
      <c r="U2246" s="37"/>
      <c r="V2246" s="37"/>
      <c r="W2246" s="37"/>
      <c r="X2246" s="37"/>
      <c r="Y2246" s="37"/>
      <c r="Z2246" s="37"/>
      <c r="AA2246" s="37"/>
      <c r="AB2246" s="37"/>
      <c r="AC2246" s="37"/>
      <c r="AD2246" s="37"/>
      <c r="AE2246" s="37"/>
      <c r="AF2246" s="37"/>
      <c r="AG2246" s="37"/>
      <c r="AH2246" s="37"/>
    </row>
    <row r="2247" spans="1:34">
      <c r="A2247" s="37"/>
      <c r="B2247" s="37"/>
      <c r="C2247" s="37"/>
      <c r="D2247" s="37"/>
      <c r="E2247" s="37"/>
      <c r="F2247" s="37"/>
      <c r="G2247" s="37"/>
      <c r="H2247" s="37"/>
      <c r="I2247" s="37"/>
      <c r="J2247" s="37"/>
      <c r="K2247" s="629"/>
      <c r="L2247" s="37"/>
      <c r="M2247" s="37"/>
      <c r="N2247" s="37"/>
      <c r="O2247" s="37"/>
      <c r="P2247" s="37"/>
      <c r="Q2247" s="37"/>
      <c r="R2247" s="37"/>
      <c r="S2247" s="37"/>
      <c r="T2247" s="37"/>
      <c r="U2247" s="37"/>
      <c r="V2247" s="37"/>
      <c r="W2247" s="37"/>
      <c r="X2247" s="37"/>
      <c r="Y2247" s="37"/>
      <c r="Z2247" s="37"/>
      <c r="AA2247" s="37"/>
      <c r="AB2247" s="37"/>
      <c r="AC2247" s="37"/>
      <c r="AD2247" s="37"/>
      <c r="AE2247" s="37"/>
      <c r="AF2247" s="37"/>
      <c r="AG2247" s="37"/>
      <c r="AH2247" s="37"/>
    </row>
    <row r="2248" spans="1:34">
      <c r="A2248" s="37"/>
      <c r="B2248" s="37"/>
      <c r="C2248" s="37"/>
      <c r="D2248" s="37"/>
      <c r="E2248" s="37"/>
      <c r="F2248" s="37"/>
      <c r="G2248" s="37"/>
      <c r="H2248" s="37"/>
      <c r="I2248" s="37"/>
      <c r="J2248" s="37"/>
      <c r="K2248" s="629"/>
      <c r="L2248" s="37"/>
      <c r="M2248" s="37"/>
      <c r="N2248" s="37"/>
      <c r="O2248" s="37"/>
      <c r="P2248" s="37"/>
      <c r="Q2248" s="37"/>
      <c r="R2248" s="37"/>
      <c r="S2248" s="37"/>
      <c r="T2248" s="37"/>
      <c r="U2248" s="37"/>
      <c r="V2248" s="37"/>
      <c r="W2248" s="37"/>
      <c r="X2248" s="37"/>
      <c r="Y2248" s="37"/>
      <c r="Z2248" s="37"/>
      <c r="AA2248" s="37"/>
      <c r="AB2248" s="37"/>
      <c r="AC2248" s="37"/>
      <c r="AD2248" s="37"/>
      <c r="AE2248" s="37"/>
      <c r="AF2248" s="37"/>
      <c r="AG2248" s="37"/>
      <c r="AH2248" s="37"/>
    </row>
    <row r="2249" spans="1:34">
      <c r="A2249" s="37"/>
      <c r="B2249" s="37"/>
      <c r="C2249" s="37"/>
      <c r="D2249" s="37"/>
      <c r="E2249" s="37"/>
      <c r="F2249" s="37"/>
      <c r="G2249" s="37"/>
      <c r="H2249" s="37"/>
      <c r="I2249" s="37"/>
      <c r="J2249" s="37"/>
      <c r="K2249" s="629"/>
      <c r="L2249" s="37"/>
      <c r="M2249" s="37"/>
      <c r="N2249" s="37"/>
      <c r="O2249" s="37"/>
      <c r="P2249" s="37"/>
      <c r="Q2249" s="37"/>
      <c r="R2249" s="37"/>
      <c r="S2249" s="37"/>
      <c r="T2249" s="37"/>
      <c r="U2249" s="37"/>
      <c r="V2249" s="37"/>
      <c r="W2249" s="37"/>
      <c r="X2249" s="37"/>
      <c r="Y2249" s="37"/>
      <c r="Z2249" s="37"/>
      <c r="AA2249" s="37"/>
      <c r="AB2249" s="37"/>
      <c r="AC2249" s="37"/>
      <c r="AD2249" s="37"/>
      <c r="AE2249" s="37"/>
      <c r="AF2249" s="37"/>
      <c r="AG2249" s="37"/>
      <c r="AH2249" s="37"/>
    </row>
    <row r="2250" spans="1:34">
      <c r="A2250" s="37"/>
      <c r="B2250" s="37"/>
      <c r="C2250" s="37"/>
      <c r="D2250" s="37"/>
      <c r="E2250" s="37"/>
      <c r="F2250" s="37"/>
      <c r="G2250" s="37"/>
      <c r="H2250" s="37"/>
      <c r="I2250" s="37"/>
      <c r="J2250" s="37"/>
      <c r="K2250" s="629"/>
      <c r="L2250" s="37"/>
      <c r="M2250" s="37"/>
      <c r="N2250" s="37"/>
      <c r="O2250" s="37"/>
      <c r="P2250" s="37"/>
      <c r="Q2250" s="37"/>
      <c r="R2250" s="37"/>
      <c r="S2250" s="37"/>
      <c r="T2250" s="37"/>
      <c r="U2250" s="37"/>
      <c r="V2250" s="37"/>
      <c r="W2250" s="37"/>
      <c r="X2250" s="37"/>
      <c r="Y2250" s="37"/>
      <c r="Z2250" s="37"/>
      <c r="AA2250" s="37"/>
      <c r="AB2250" s="37"/>
      <c r="AC2250" s="37"/>
      <c r="AD2250" s="37"/>
      <c r="AE2250" s="37"/>
      <c r="AF2250" s="37"/>
      <c r="AG2250" s="37"/>
      <c r="AH2250" s="37"/>
    </row>
    <row r="2251" spans="1:34">
      <c r="A2251" s="37"/>
      <c r="B2251" s="37"/>
      <c r="C2251" s="37"/>
      <c r="D2251" s="37"/>
      <c r="E2251" s="37"/>
      <c r="F2251" s="37"/>
      <c r="G2251" s="37"/>
      <c r="H2251" s="37"/>
      <c r="I2251" s="37"/>
      <c r="J2251" s="37"/>
      <c r="K2251" s="629"/>
      <c r="L2251" s="37"/>
      <c r="M2251" s="37"/>
      <c r="N2251" s="37"/>
      <c r="O2251" s="37"/>
      <c r="P2251" s="37"/>
      <c r="Q2251" s="37"/>
      <c r="R2251" s="37"/>
      <c r="S2251" s="37"/>
      <c r="T2251" s="37"/>
      <c r="U2251" s="37"/>
      <c r="V2251" s="37"/>
      <c r="W2251" s="37"/>
      <c r="X2251" s="37"/>
      <c r="Y2251" s="37"/>
      <c r="Z2251" s="37"/>
      <c r="AA2251" s="37"/>
      <c r="AB2251" s="37"/>
      <c r="AC2251" s="37"/>
      <c r="AD2251" s="37"/>
      <c r="AE2251" s="37"/>
      <c r="AF2251" s="37"/>
      <c r="AG2251" s="37"/>
      <c r="AH2251" s="37"/>
    </row>
    <row r="2252" spans="1:34">
      <c r="A2252" s="37"/>
      <c r="B2252" s="37"/>
      <c r="C2252" s="37"/>
      <c r="D2252" s="37"/>
      <c r="E2252" s="37"/>
      <c r="F2252" s="37"/>
      <c r="G2252" s="37"/>
      <c r="H2252" s="37"/>
      <c r="I2252" s="37"/>
      <c r="J2252" s="37"/>
      <c r="K2252" s="629"/>
      <c r="L2252" s="37"/>
      <c r="M2252" s="37"/>
      <c r="N2252" s="37"/>
      <c r="O2252" s="37"/>
      <c r="P2252" s="37"/>
      <c r="Q2252" s="37"/>
      <c r="R2252" s="37"/>
      <c r="S2252" s="37"/>
      <c r="T2252" s="37"/>
      <c r="U2252" s="37"/>
      <c r="V2252" s="37"/>
      <c r="W2252" s="37"/>
      <c r="X2252" s="37"/>
      <c r="Y2252" s="37"/>
      <c r="Z2252" s="37"/>
      <c r="AA2252" s="37"/>
      <c r="AB2252" s="37"/>
      <c r="AC2252" s="37"/>
      <c r="AD2252" s="37"/>
      <c r="AE2252" s="37"/>
      <c r="AF2252" s="37"/>
      <c r="AG2252" s="37"/>
      <c r="AH2252" s="37"/>
    </row>
    <row r="2253" spans="1:34">
      <c r="A2253" s="37"/>
      <c r="B2253" s="37"/>
      <c r="C2253" s="37"/>
      <c r="D2253" s="37"/>
      <c r="E2253" s="37"/>
      <c r="F2253" s="37"/>
      <c r="G2253" s="37"/>
      <c r="H2253" s="37"/>
      <c r="I2253" s="37"/>
      <c r="J2253" s="37"/>
      <c r="K2253" s="629"/>
      <c r="L2253" s="37"/>
      <c r="M2253" s="37"/>
      <c r="N2253" s="37"/>
      <c r="O2253" s="37"/>
      <c r="P2253" s="37"/>
      <c r="Q2253" s="37"/>
      <c r="R2253" s="37"/>
      <c r="S2253" s="37"/>
      <c r="T2253" s="37"/>
      <c r="U2253" s="37"/>
      <c r="V2253" s="37"/>
      <c r="W2253" s="37"/>
      <c r="X2253" s="37"/>
      <c r="Y2253" s="37"/>
      <c r="Z2253" s="37"/>
      <c r="AA2253" s="37"/>
      <c r="AB2253" s="37"/>
      <c r="AC2253" s="37"/>
      <c r="AD2253" s="37"/>
      <c r="AE2253" s="37"/>
      <c r="AF2253" s="37"/>
      <c r="AG2253" s="37"/>
      <c r="AH2253" s="37"/>
    </row>
    <row r="2254" spans="1:34">
      <c r="A2254" s="37"/>
      <c r="B2254" s="37"/>
      <c r="C2254" s="37"/>
      <c r="D2254" s="37"/>
      <c r="E2254" s="37"/>
      <c r="F2254" s="37"/>
      <c r="G2254" s="37"/>
      <c r="H2254" s="37"/>
      <c r="I2254" s="37"/>
      <c r="J2254" s="37"/>
      <c r="K2254" s="629"/>
      <c r="L2254" s="37"/>
      <c r="M2254" s="37"/>
      <c r="N2254" s="37"/>
      <c r="O2254" s="37"/>
      <c r="P2254" s="37"/>
      <c r="Q2254" s="37"/>
      <c r="R2254" s="37"/>
      <c r="S2254" s="37"/>
      <c r="T2254" s="37"/>
      <c r="U2254" s="37"/>
      <c r="V2254" s="37"/>
      <c r="W2254" s="37"/>
      <c r="X2254" s="37"/>
      <c r="Y2254" s="37"/>
      <c r="Z2254" s="37"/>
      <c r="AA2254" s="37"/>
      <c r="AB2254" s="37"/>
      <c r="AC2254" s="37"/>
      <c r="AD2254" s="37"/>
      <c r="AE2254" s="37"/>
      <c r="AF2254" s="37"/>
      <c r="AG2254" s="37"/>
      <c r="AH2254" s="37"/>
    </row>
    <row r="2255" spans="1:34">
      <c r="A2255" s="37"/>
      <c r="B2255" s="37"/>
      <c r="C2255" s="37"/>
      <c r="D2255" s="37"/>
      <c r="E2255" s="37"/>
      <c r="F2255" s="37"/>
      <c r="G2255" s="37"/>
      <c r="H2255" s="37"/>
      <c r="I2255" s="37"/>
      <c r="J2255" s="37"/>
      <c r="K2255" s="629"/>
      <c r="L2255" s="37"/>
      <c r="M2255" s="37"/>
      <c r="N2255" s="37"/>
      <c r="O2255" s="37"/>
      <c r="P2255" s="37"/>
      <c r="Q2255" s="37"/>
      <c r="R2255" s="37"/>
      <c r="S2255" s="37"/>
      <c r="T2255" s="37"/>
      <c r="U2255" s="37"/>
      <c r="V2255" s="37"/>
      <c r="W2255" s="37"/>
      <c r="X2255" s="37"/>
      <c r="Y2255" s="37"/>
      <c r="Z2255" s="37"/>
      <c r="AA2255" s="37"/>
      <c r="AB2255" s="37"/>
      <c r="AC2255" s="37"/>
      <c r="AD2255" s="37"/>
      <c r="AE2255" s="37"/>
      <c r="AF2255" s="37"/>
      <c r="AG2255" s="37"/>
      <c r="AH2255" s="37"/>
    </row>
    <row r="2256" spans="1:34">
      <c r="A2256" s="37"/>
      <c r="B2256" s="37"/>
      <c r="C2256" s="37"/>
      <c r="D2256" s="37"/>
      <c r="E2256" s="37"/>
      <c r="F2256" s="37"/>
      <c r="G2256" s="37"/>
      <c r="H2256" s="37"/>
      <c r="I2256" s="37"/>
      <c r="J2256" s="37"/>
      <c r="K2256" s="629"/>
      <c r="L2256" s="37"/>
      <c r="M2256" s="37"/>
      <c r="N2256" s="37"/>
      <c r="O2256" s="37"/>
      <c r="P2256" s="37"/>
      <c r="Q2256" s="37"/>
      <c r="R2256" s="37"/>
      <c r="S2256" s="37"/>
      <c r="T2256" s="37"/>
      <c r="U2256" s="37"/>
      <c r="V2256" s="37"/>
      <c r="W2256" s="37"/>
      <c r="X2256" s="37"/>
      <c r="Y2256" s="37"/>
      <c r="Z2256" s="37"/>
      <c r="AA2256" s="37"/>
      <c r="AB2256" s="37"/>
      <c r="AC2256" s="37"/>
      <c r="AD2256" s="37"/>
      <c r="AE2256" s="37"/>
      <c r="AF2256" s="37"/>
      <c r="AG2256" s="37"/>
      <c r="AH2256" s="37"/>
    </row>
    <row r="2257" spans="1:34">
      <c r="A2257" s="37"/>
      <c r="B2257" s="37"/>
      <c r="C2257" s="37"/>
      <c r="D2257" s="37"/>
      <c r="E2257" s="37"/>
      <c r="F2257" s="37"/>
      <c r="G2257" s="37"/>
      <c r="H2257" s="37"/>
      <c r="I2257" s="37"/>
      <c r="J2257" s="37"/>
      <c r="K2257" s="629"/>
      <c r="L2257" s="37"/>
      <c r="M2257" s="37"/>
      <c r="N2257" s="37"/>
      <c r="O2257" s="37"/>
      <c r="P2257" s="37"/>
      <c r="Q2257" s="37"/>
      <c r="R2257" s="37"/>
      <c r="S2257" s="37"/>
      <c r="T2257" s="37"/>
      <c r="U2257" s="37"/>
      <c r="V2257" s="37"/>
      <c r="W2257" s="37"/>
      <c r="X2257" s="37"/>
      <c r="Y2257" s="37"/>
      <c r="Z2257" s="37"/>
      <c r="AA2257" s="37"/>
      <c r="AB2257" s="37"/>
      <c r="AC2257" s="37"/>
      <c r="AD2257" s="37"/>
      <c r="AE2257" s="37"/>
      <c r="AF2257" s="37"/>
      <c r="AG2257" s="37"/>
      <c r="AH2257" s="37"/>
    </row>
    <row r="2258" spans="1:34">
      <c r="A2258" s="37"/>
      <c r="B2258" s="37"/>
      <c r="C2258" s="37"/>
      <c r="D2258" s="37"/>
      <c r="E2258" s="37"/>
      <c r="F2258" s="37"/>
      <c r="G2258" s="37"/>
      <c r="H2258" s="37"/>
      <c r="I2258" s="37"/>
      <c r="J2258" s="37"/>
      <c r="K2258" s="629"/>
      <c r="L2258" s="37"/>
      <c r="M2258" s="37"/>
      <c r="N2258" s="37"/>
      <c r="O2258" s="37"/>
      <c r="P2258" s="37"/>
      <c r="Q2258" s="37"/>
      <c r="R2258" s="37"/>
      <c r="S2258" s="37"/>
      <c r="T2258" s="37"/>
      <c r="U2258" s="37"/>
      <c r="V2258" s="37"/>
      <c r="W2258" s="37"/>
      <c r="X2258" s="37"/>
      <c r="Y2258" s="37"/>
      <c r="Z2258" s="37"/>
      <c r="AA2258" s="37"/>
      <c r="AB2258" s="37"/>
      <c r="AC2258" s="37"/>
      <c r="AD2258" s="37"/>
      <c r="AE2258" s="37"/>
      <c r="AF2258" s="37"/>
      <c r="AG2258" s="37"/>
      <c r="AH2258" s="37"/>
    </row>
    <row r="2259" spans="1:34">
      <c r="A2259" s="37"/>
      <c r="B2259" s="37"/>
      <c r="C2259" s="37"/>
      <c r="D2259" s="37"/>
      <c r="E2259" s="37"/>
      <c r="F2259" s="37"/>
      <c r="G2259" s="37"/>
      <c r="H2259" s="37"/>
      <c r="I2259" s="37"/>
      <c r="J2259" s="37"/>
      <c r="K2259" s="629"/>
      <c r="L2259" s="37"/>
      <c r="M2259" s="37"/>
      <c r="N2259" s="37"/>
      <c r="O2259" s="37"/>
      <c r="P2259" s="37"/>
      <c r="Q2259" s="37"/>
      <c r="R2259" s="37"/>
      <c r="S2259" s="37"/>
      <c r="T2259" s="37"/>
      <c r="U2259" s="37"/>
      <c r="V2259" s="37"/>
      <c r="W2259" s="37"/>
      <c r="X2259" s="37"/>
      <c r="Y2259" s="37"/>
      <c r="Z2259" s="37"/>
      <c r="AA2259" s="37"/>
      <c r="AB2259" s="37"/>
      <c r="AC2259" s="37"/>
      <c r="AD2259" s="37"/>
      <c r="AE2259" s="37"/>
      <c r="AF2259" s="37"/>
      <c r="AG2259" s="37"/>
      <c r="AH2259" s="37"/>
    </row>
    <row r="2260" spans="1:34">
      <c r="A2260" s="37"/>
      <c r="B2260" s="37"/>
      <c r="C2260" s="37"/>
      <c r="D2260" s="37"/>
      <c r="E2260" s="37"/>
      <c r="F2260" s="37"/>
      <c r="G2260" s="37"/>
      <c r="H2260" s="37"/>
      <c r="I2260" s="37"/>
      <c r="J2260" s="37"/>
      <c r="K2260" s="629"/>
      <c r="L2260" s="37"/>
      <c r="M2260" s="37"/>
      <c r="N2260" s="37"/>
      <c r="O2260" s="37"/>
      <c r="P2260" s="37"/>
      <c r="Q2260" s="37"/>
      <c r="R2260" s="37"/>
      <c r="S2260" s="37"/>
      <c r="T2260" s="37"/>
      <c r="U2260" s="37"/>
      <c r="V2260" s="37"/>
      <c r="W2260" s="37"/>
      <c r="X2260" s="37"/>
      <c r="Y2260" s="37"/>
      <c r="Z2260" s="37"/>
      <c r="AA2260" s="37"/>
      <c r="AB2260" s="37"/>
      <c r="AC2260" s="37"/>
      <c r="AD2260" s="37"/>
      <c r="AE2260" s="37"/>
      <c r="AF2260" s="37"/>
      <c r="AG2260" s="37"/>
      <c r="AH2260" s="37"/>
    </row>
    <row r="2261" spans="1:34">
      <c r="A2261" s="37"/>
      <c r="B2261" s="37"/>
      <c r="C2261" s="37"/>
      <c r="D2261" s="37"/>
      <c r="E2261" s="37"/>
      <c r="F2261" s="37"/>
      <c r="G2261" s="37"/>
      <c r="H2261" s="37"/>
      <c r="I2261" s="37"/>
      <c r="J2261" s="37"/>
      <c r="K2261" s="629"/>
      <c r="L2261" s="37"/>
      <c r="M2261" s="37"/>
      <c r="N2261" s="37"/>
      <c r="O2261" s="37"/>
      <c r="P2261" s="37"/>
      <c r="Q2261" s="37"/>
      <c r="R2261" s="37"/>
      <c r="S2261" s="37"/>
      <c r="T2261" s="37"/>
      <c r="U2261" s="37"/>
      <c r="V2261" s="37"/>
      <c r="W2261" s="37"/>
      <c r="X2261" s="37"/>
      <c r="Y2261" s="37"/>
      <c r="Z2261" s="37"/>
      <c r="AA2261" s="37"/>
      <c r="AB2261" s="37"/>
      <c r="AC2261" s="37"/>
      <c r="AD2261" s="37"/>
      <c r="AE2261" s="37"/>
      <c r="AF2261" s="37"/>
      <c r="AG2261" s="37"/>
      <c r="AH2261" s="37"/>
    </row>
    <row r="2262" spans="1:34">
      <c r="A2262" s="37"/>
      <c r="B2262" s="37"/>
      <c r="C2262" s="37"/>
      <c r="D2262" s="37"/>
      <c r="E2262" s="37"/>
      <c r="F2262" s="37"/>
      <c r="G2262" s="37"/>
      <c r="H2262" s="37"/>
      <c r="I2262" s="37"/>
      <c r="J2262" s="37"/>
      <c r="K2262" s="629"/>
      <c r="L2262" s="37"/>
      <c r="M2262" s="37"/>
      <c r="N2262" s="37"/>
      <c r="O2262" s="37"/>
      <c r="P2262" s="37"/>
      <c r="Q2262" s="37"/>
      <c r="R2262" s="37"/>
      <c r="S2262" s="37"/>
      <c r="T2262" s="37"/>
      <c r="U2262" s="37"/>
      <c r="V2262" s="37"/>
      <c r="W2262" s="37"/>
      <c r="X2262" s="37"/>
      <c r="Y2262" s="37"/>
      <c r="Z2262" s="37"/>
      <c r="AA2262" s="37"/>
      <c r="AB2262" s="37"/>
      <c r="AC2262" s="37"/>
      <c r="AD2262" s="37"/>
      <c r="AE2262" s="37"/>
      <c r="AF2262" s="37"/>
      <c r="AG2262" s="37"/>
      <c r="AH2262" s="37"/>
    </row>
    <row r="2263" spans="1:34">
      <c r="A2263" s="37"/>
      <c r="B2263" s="37"/>
      <c r="C2263" s="37"/>
      <c r="D2263" s="37"/>
      <c r="E2263" s="37"/>
      <c r="F2263" s="37"/>
      <c r="G2263" s="37"/>
      <c r="H2263" s="37"/>
      <c r="I2263" s="37"/>
      <c r="J2263" s="37"/>
      <c r="K2263" s="629"/>
      <c r="L2263" s="37"/>
      <c r="M2263" s="37"/>
      <c r="N2263" s="37"/>
      <c r="O2263" s="37"/>
      <c r="P2263" s="37"/>
      <c r="Q2263" s="37"/>
      <c r="R2263" s="37"/>
      <c r="S2263" s="37"/>
      <c r="T2263" s="37"/>
      <c r="U2263" s="37"/>
      <c r="V2263" s="37"/>
      <c r="W2263" s="37"/>
      <c r="X2263" s="37"/>
      <c r="Y2263" s="37"/>
      <c r="Z2263" s="37"/>
      <c r="AA2263" s="37"/>
      <c r="AB2263" s="37"/>
      <c r="AC2263" s="37"/>
      <c r="AD2263" s="37"/>
      <c r="AE2263" s="37"/>
      <c r="AF2263" s="37"/>
      <c r="AG2263" s="37"/>
      <c r="AH2263" s="37"/>
    </row>
    <row r="2264" spans="1:34">
      <c r="A2264" s="37"/>
      <c r="B2264" s="37"/>
      <c r="C2264" s="37"/>
      <c r="D2264" s="37"/>
      <c r="E2264" s="37"/>
      <c r="F2264" s="37"/>
      <c r="G2264" s="37"/>
      <c r="H2264" s="37"/>
      <c r="I2264" s="37"/>
      <c r="J2264" s="37"/>
      <c r="K2264" s="629"/>
      <c r="L2264" s="37"/>
      <c r="M2264" s="37"/>
      <c r="N2264" s="37"/>
      <c r="O2264" s="37"/>
      <c r="P2264" s="37"/>
      <c r="Q2264" s="37"/>
      <c r="R2264" s="37"/>
      <c r="S2264" s="37"/>
      <c r="T2264" s="37"/>
      <c r="U2264" s="37"/>
      <c r="V2264" s="37"/>
      <c r="W2264" s="37"/>
      <c r="X2264" s="37"/>
      <c r="Y2264" s="37"/>
      <c r="Z2264" s="37"/>
      <c r="AA2264" s="37"/>
      <c r="AB2264" s="37"/>
      <c r="AC2264" s="37"/>
      <c r="AD2264" s="37"/>
      <c r="AE2264" s="37"/>
      <c r="AF2264" s="37"/>
      <c r="AG2264" s="37"/>
      <c r="AH2264" s="37"/>
    </row>
    <row r="2265" spans="1:34">
      <c r="A2265" s="37"/>
      <c r="B2265" s="37"/>
      <c r="C2265" s="37"/>
      <c r="D2265" s="37"/>
      <c r="E2265" s="37"/>
      <c r="F2265" s="37"/>
      <c r="G2265" s="37"/>
      <c r="H2265" s="37"/>
      <c r="I2265" s="37"/>
      <c r="J2265" s="37"/>
      <c r="K2265" s="629"/>
      <c r="L2265" s="37"/>
      <c r="M2265" s="37"/>
      <c r="N2265" s="37"/>
      <c r="O2265" s="37"/>
      <c r="P2265" s="37"/>
      <c r="Q2265" s="37"/>
      <c r="R2265" s="37"/>
      <c r="S2265" s="37"/>
      <c r="T2265" s="37"/>
      <c r="U2265" s="37"/>
      <c r="V2265" s="37"/>
      <c r="W2265" s="37"/>
      <c r="X2265" s="37"/>
      <c r="Y2265" s="37"/>
      <c r="Z2265" s="37"/>
      <c r="AA2265" s="37"/>
      <c r="AB2265" s="37"/>
      <c r="AC2265" s="37"/>
      <c r="AD2265" s="37"/>
      <c r="AE2265" s="37"/>
      <c r="AF2265" s="37"/>
      <c r="AG2265" s="37"/>
      <c r="AH2265" s="37"/>
    </row>
    <row r="2266" spans="1:34">
      <c r="A2266" s="37"/>
      <c r="B2266" s="37"/>
      <c r="C2266" s="37"/>
      <c r="D2266" s="37"/>
      <c r="E2266" s="37"/>
      <c r="F2266" s="37"/>
      <c r="G2266" s="37"/>
      <c r="H2266" s="37"/>
      <c r="I2266" s="37"/>
      <c r="J2266" s="37"/>
      <c r="K2266" s="629"/>
      <c r="L2266" s="37"/>
      <c r="M2266" s="37"/>
      <c r="N2266" s="37"/>
      <c r="O2266" s="37"/>
      <c r="P2266" s="37"/>
      <c r="Q2266" s="37"/>
      <c r="R2266" s="37"/>
      <c r="S2266" s="37"/>
      <c r="T2266" s="37"/>
      <c r="U2266" s="37"/>
      <c r="V2266" s="37"/>
      <c r="W2266" s="37"/>
      <c r="X2266" s="37"/>
      <c r="Y2266" s="37"/>
      <c r="Z2266" s="37"/>
      <c r="AA2266" s="37"/>
      <c r="AB2266" s="37"/>
      <c r="AC2266" s="37"/>
      <c r="AD2266" s="37"/>
      <c r="AE2266" s="37"/>
      <c r="AF2266" s="37"/>
      <c r="AG2266" s="37"/>
      <c r="AH2266" s="37"/>
    </row>
    <row r="2267" spans="1:34">
      <c r="A2267" s="37"/>
      <c r="B2267" s="37"/>
      <c r="C2267" s="37"/>
      <c r="D2267" s="37"/>
      <c r="E2267" s="37"/>
      <c r="F2267" s="37"/>
      <c r="G2267" s="37"/>
      <c r="H2267" s="37"/>
      <c r="I2267" s="37"/>
      <c r="J2267" s="37"/>
      <c r="K2267" s="629"/>
      <c r="L2267" s="37"/>
      <c r="M2267" s="37"/>
      <c r="N2267" s="37"/>
      <c r="O2267" s="37"/>
      <c r="P2267" s="37"/>
      <c r="Q2267" s="37"/>
      <c r="R2267" s="37"/>
      <c r="S2267" s="37"/>
      <c r="T2267" s="37"/>
      <c r="U2267" s="37"/>
      <c r="V2267" s="37"/>
      <c r="W2267" s="37"/>
      <c r="X2267" s="37"/>
      <c r="Y2267" s="37"/>
      <c r="Z2267" s="37"/>
      <c r="AA2267" s="37"/>
      <c r="AB2267" s="37"/>
      <c r="AC2267" s="37"/>
      <c r="AD2267" s="37"/>
      <c r="AE2267" s="37"/>
      <c r="AF2267" s="37"/>
      <c r="AG2267" s="37"/>
      <c r="AH2267" s="37"/>
    </row>
    <row r="2268" spans="1:34">
      <c r="A2268" s="37"/>
      <c r="B2268" s="37"/>
      <c r="C2268" s="37"/>
      <c r="D2268" s="37"/>
      <c r="E2268" s="37"/>
      <c r="F2268" s="37"/>
      <c r="G2268" s="37"/>
      <c r="H2268" s="37"/>
      <c r="I2268" s="37"/>
      <c r="J2268" s="37"/>
      <c r="K2268" s="629"/>
      <c r="L2268" s="37"/>
      <c r="M2268" s="37"/>
      <c r="N2268" s="37"/>
      <c r="O2268" s="37"/>
      <c r="P2268" s="37"/>
      <c r="Q2268" s="37"/>
      <c r="R2268" s="37"/>
      <c r="S2268" s="37"/>
      <c r="T2268" s="37"/>
      <c r="U2268" s="37"/>
      <c r="V2268" s="37"/>
      <c r="W2268" s="37"/>
      <c r="X2268" s="37"/>
      <c r="Y2268" s="37"/>
      <c r="Z2268" s="37"/>
      <c r="AA2268" s="37"/>
      <c r="AB2268" s="37"/>
      <c r="AC2268" s="37"/>
      <c r="AD2268" s="37"/>
      <c r="AE2268" s="37"/>
      <c r="AF2268" s="37"/>
      <c r="AG2268" s="37"/>
      <c r="AH2268" s="37"/>
    </row>
    <row r="2269" spans="1:34">
      <c r="A2269" s="37"/>
      <c r="B2269" s="37"/>
      <c r="C2269" s="37"/>
      <c r="D2269" s="37"/>
      <c r="E2269" s="37"/>
      <c r="F2269" s="37"/>
      <c r="G2269" s="37"/>
      <c r="H2269" s="37"/>
      <c r="I2269" s="37"/>
      <c r="J2269" s="37"/>
      <c r="K2269" s="629"/>
      <c r="L2269" s="37"/>
      <c r="M2269" s="37"/>
      <c r="N2269" s="37"/>
      <c r="O2269" s="37"/>
      <c r="P2269" s="37"/>
      <c r="Q2269" s="37"/>
      <c r="R2269" s="37"/>
      <c r="S2269" s="37"/>
      <c r="T2269" s="37"/>
      <c r="U2269" s="37"/>
      <c r="V2269" s="37"/>
      <c r="W2269" s="37"/>
      <c r="X2269" s="37"/>
      <c r="Y2269" s="37"/>
      <c r="Z2269" s="37"/>
      <c r="AA2269" s="37"/>
      <c r="AB2269" s="37"/>
      <c r="AC2269" s="37"/>
      <c r="AD2269" s="37"/>
      <c r="AE2269" s="37"/>
      <c r="AF2269" s="37"/>
      <c r="AG2269" s="37"/>
      <c r="AH2269" s="37"/>
    </row>
    <row r="2270" spans="1:34">
      <c r="A2270" s="37"/>
      <c r="B2270" s="37"/>
      <c r="C2270" s="37"/>
      <c r="D2270" s="37"/>
      <c r="E2270" s="37"/>
      <c r="F2270" s="37"/>
      <c r="G2270" s="37"/>
      <c r="H2270" s="37"/>
      <c r="I2270" s="37"/>
      <c r="J2270" s="37"/>
      <c r="K2270" s="629"/>
      <c r="L2270" s="37"/>
      <c r="M2270" s="37"/>
      <c r="N2270" s="37"/>
      <c r="O2270" s="37"/>
      <c r="P2270" s="37"/>
      <c r="Q2270" s="37"/>
      <c r="R2270" s="37"/>
      <c r="S2270" s="37"/>
      <c r="T2270" s="37"/>
      <c r="U2270" s="37"/>
      <c r="V2270" s="37"/>
      <c r="W2270" s="37"/>
      <c r="X2270" s="37"/>
      <c r="Y2270" s="37"/>
      <c r="Z2270" s="37"/>
      <c r="AA2270" s="37"/>
      <c r="AB2270" s="37"/>
      <c r="AC2270" s="37"/>
      <c r="AD2270" s="37"/>
      <c r="AE2270" s="37"/>
      <c r="AF2270" s="37"/>
      <c r="AG2270" s="37"/>
      <c r="AH2270" s="37"/>
    </row>
    <row r="2271" spans="1:34">
      <c r="A2271" s="37"/>
      <c r="B2271" s="37"/>
      <c r="C2271" s="37"/>
      <c r="D2271" s="37"/>
      <c r="E2271" s="37"/>
      <c r="F2271" s="37"/>
      <c r="G2271" s="37"/>
      <c r="H2271" s="37"/>
      <c r="I2271" s="37"/>
      <c r="J2271" s="37"/>
      <c r="K2271" s="629"/>
      <c r="L2271" s="37"/>
      <c r="M2271" s="37"/>
      <c r="N2271" s="37"/>
      <c r="O2271" s="37"/>
      <c r="P2271" s="37"/>
      <c r="Q2271" s="37"/>
      <c r="R2271" s="37"/>
      <c r="S2271" s="37"/>
      <c r="T2271" s="37"/>
      <c r="U2271" s="37"/>
      <c r="V2271" s="37"/>
      <c r="W2271" s="37"/>
      <c r="X2271" s="37"/>
      <c r="Y2271" s="37"/>
      <c r="Z2271" s="37"/>
      <c r="AA2271" s="37"/>
      <c r="AB2271" s="37"/>
      <c r="AC2271" s="37"/>
      <c r="AD2271" s="37"/>
      <c r="AE2271" s="37"/>
      <c r="AF2271" s="37"/>
      <c r="AG2271" s="37"/>
      <c r="AH2271" s="37"/>
    </row>
    <row r="2272" spans="1:34">
      <c r="A2272" s="37"/>
      <c r="B2272" s="37"/>
      <c r="C2272" s="37"/>
      <c r="D2272" s="37"/>
      <c r="E2272" s="37"/>
      <c r="F2272" s="37"/>
      <c r="G2272" s="37"/>
      <c r="H2272" s="37"/>
      <c r="I2272" s="37"/>
      <c r="J2272" s="37"/>
      <c r="K2272" s="629"/>
      <c r="L2272" s="37"/>
      <c r="M2272" s="37"/>
      <c r="N2272" s="37"/>
      <c r="O2272" s="37"/>
      <c r="P2272" s="37"/>
      <c r="Q2272" s="37"/>
      <c r="R2272" s="37"/>
      <c r="S2272" s="37"/>
      <c r="T2272" s="37"/>
      <c r="U2272" s="37"/>
      <c r="V2272" s="37"/>
      <c r="W2272" s="37"/>
      <c r="X2272" s="37"/>
      <c r="Y2272" s="37"/>
      <c r="Z2272" s="37"/>
      <c r="AA2272" s="37"/>
      <c r="AB2272" s="37"/>
      <c r="AC2272" s="37"/>
      <c r="AD2272" s="37"/>
      <c r="AE2272" s="37"/>
      <c r="AF2272" s="37"/>
      <c r="AG2272" s="37"/>
      <c r="AH2272" s="37"/>
    </row>
    <row r="2273" spans="1:34">
      <c r="A2273" s="37"/>
      <c r="B2273" s="37"/>
      <c r="C2273" s="37"/>
      <c r="D2273" s="37"/>
      <c r="E2273" s="37"/>
      <c r="F2273" s="37"/>
      <c r="G2273" s="37"/>
      <c r="H2273" s="37"/>
      <c r="I2273" s="37"/>
      <c r="J2273" s="37"/>
      <c r="K2273" s="629"/>
      <c r="L2273" s="37"/>
      <c r="M2273" s="37"/>
      <c r="N2273" s="37"/>
      <c r="O2273" s="37"/>
      <c r="P2273" s="37"/>
      <c r="Q2273" s="37"/>
      <c r="R2273" s="37"/>
      <c r="S2273" s="37"/>
      <c r="T2273" s="37"/>
      <c r="U2273" s="37"/>
      <c r="V2273" s="37"/>
      <c r="W2273" s="37"/>
      <c r="X2273" s="37"/>
      <c r="Y2273" s="37"/>
      <c r="Z2273" s="37"/>
      <c r="AA2273" s="37"/>
      <c r="AB2273" s="37"/>
      <c r="AC2273" s="37"/>
      <c r="AD2273" s="37"/>
      <c r="AE2273" s="37"/>
      <c r="AF2273" s="37"/>
      <c r="AG2273" s="37"/>
      <c r="AH2273" s="37"/>
    </row>
    <row r="2274" spans="1:34">
      <c r="A2274" s="37"/>
      <c r="B2274" s="37"/>
      <c r="C2274" s="37"/>
      <c r="D2274" s="37"/>
      <c r="E2274" s="37"/>
      <c r="F2274" s="37"/>
      <c r="G2274" s="37"/>
      <c r="H2274" s="37"/>
      <c r="I2274" s="37"/>
      <c r="J2274" s="37"/>
      <c r="K2274" s="629"/>
      <c r="L2274" s="37"/>
      <c r="M2274" s="37"/>
      <c r="N2274" s="37"/>
      <c r="O2274" s="37"/>
      <c r="P2274" s="37"/>
      <c r="Q2274" s="37"/>
      <c r="R2274" s="37"/>
      <c r="S2274" s="37"/>
      <c r="T2274" s="37"/>
      <c r="U2274" s="37"/>
      <c r="V2274" s="37"/>
      <c r="W2274" s="37"/>
      <c r="X2274" s="37"/>
      <c r="Y2274" s="37"/>
      <c r="Z2274" s="37"/>
      <c r="AA2274" s="37"/>
      <c r="AB2274" s="37"/>
      <c r="AC2274" s="37"/>
      <c r="AD2274" s="37"/>
      <c r="AE2274" s="37"/>
      <c r="AF2274" s="37"/>
      <c r="AG2274" s="37"/>
      <c r="AH2274" s="37"/>
    </row>
    <row r="2275" spans="1:34">
      <c r="A2275" s="37"/>
      <c r="B2275" s="37"/>
      <c r="C2275" s="37"/>
      <c r="D2275" s="37"/>
      <c r="E2275" s="37"/>
      <c r="F2275" s="37"/>
      <c r="G2275" s="37"/>
      <c r="H2275" s="37"/>
      <c r="I2275" s="37"/>
      <c r="J2275" s="37"/>
      <c r="K2275" s="629"/>
      <c r="L2275" s="37"/>
      <c r="M2275" s="37"/>
      <c r="N2275" s="37"/>
      <c r="O2275" s="37"/>
      <c r="P2275" s="37"/>
      <c r="Q2275" s="37"/>
      <c r="R2275" s="37"/>
      <c r="S2275" s="37"/>
      <c r="T2275" s="37"/>
      <c r="U2275" s="37"/>
      <c r="V2275" s="37"/>
      <c r="W2275" s="37"/>
      <c r="X2275" s="37"/>
      <c r="Y2275" s="37"/>
      <c r="Z2275" s="37"/>
      <c r="AA2275" s="37"/>
      <c r="AB2275" s="37"/>
      <c r="AC2275" s="37"/>
      <c r="AD2275" s="37"/>
      <c r="AE2275" s="37"/>
      <c r="AF2275" s="37"/>
      <c r="AG2275" s="37"/>
      <c r="AH2275" s="37"/>
    </row>
    <row r="2276" spans="1:34">
      <c r="A2276" s="37"/>
      <c r="B2276" s="37"/>
      <c r="C2276" s="37"/>
      <c r="D2276" s="37"/>
      <c r="E2276" s="37"/>
      <c r="F2276" s="37"/>
      <c r="G2276" s="37"/>
      <c r="H2276" s="37"/>
      <c r="I2276" s="37"/>
      <c r="J2276" s="37"/>
      <c r="K2276" s="629"/>
      <c r="L2276" s="37"/>
      <c r="M2276" s="37"/>
      <c r="N2276" s="37"/>
      <c r="O2276" s="37"/>
      <c r="P2276" s="37"/>
      <c r="Q2276" s="37"/>
      <c r="R2276" s="37"/>
      <c r="S2276" s="37"/>
      <c r="T2276" s="37"/>
      <c r="U2276" s="37"/>
      <c r="V2276" s="37"/>
      <c r="W2276" s="37"/>
      <c r="X2276" s="37"/>
      <c r="Y2276" s="37"/>
      <c r="Z2276" s="37"/>
      <c r="AA2276" s="37"/>
      <c r="AB2276" s="37"/>
      <c r="AC2276" s="37"/>
      <c r="AD2276" s="37"/>
      <c r="AE2276" s="37"/>
      <c r="AF2276" s="37"/>
      <c r="AG2276" s="37"/>
      <c r="AH2276" s="37"/>
    </row>
    <row r="2277" spans="1:34">
      <c r="A2277" s="37"/>
      <c r="B2277" s="37"/>
      <c r="C2277" s="37"/>
      <c r="D2277" s="37"/>
      <c r="E2277" s="37"/>
      <c r="F2277" s="37"/>
      <c r="G2277" s="37"/>
      <c r="H2277" s="37"/>
      <c r="I2277" s="37"/>
      <c r="J2277" s="37"/>
      <c r="K2277" s="629"/>
      <c r="L2277" s="37"/>
      <c r="M2277" s="37"/>
      <c r="N2277" s="37"/>
      <c r="O2277" s="37"/>
      <c r="P2277" s="37"/>
      <c r="Q2277" s="37"/>
      <c r="R2277" s="37"/>
      <c r="S2277" s="37"/>
      <c r="T2277" s="37"/>
      <c r="U2277" s="37"/>
      <c r="V2277" s="37"/>
      <c r="W2277" s="37"/>
      <c r="X2277" s="37"/>
      <c r="Y2277" s="37"/>
      <c r="Z2277" s="37"/>
      <c r="AA2277" s="37"/>
      <c r="AB2277" s="37"/>
      <c r="AC2277" s="37"/>
      <c r="AD2277" s="37"/>
      <c r="AE2277" s="37"/>
      <c r="AF2277" s="37"/>
      <c r="AG2277" s="37"/>
      <c r="AH2277" s="37"/>
    </row>
    <row r="2278" spans="1:34">
      <c r="A2278" s="37"/>
      <c r="B2278" s="37"/>
      <c r="C2278" s="37"/>
      <c r="D2278" s="37"/>
      <c r="E2278" s="37"/>
      <c r="F2278" s="37"/>
      <c r="G2278" s="37"/>
      <c r="H2278" s="37"/>
      <c r="I2278" s="37"/>
      <c r="J2278" s="37"/>
      <c r="K2278" s="629"/>
      <c r="L2278" s="37"/>
      <c r="M2278" s="37"/>
      <c r="N2278" s="37"/>
      <c r="O2278" s="37"/>
      <c r="P2278" s="37"/>
      <c r="Q2278" s="37"/>
      <c r="R2278" s="37"/>
      <c r="S2278" s="37"/>
      <c r="T2278" s="37"/>
      <c r="U2278" s="37"/>
      <c r="V2278" s="37"/>
      <c r="W2278" s="37"/>
      <c r="X2278" s="37"/>
      <c r="Y2278" s="37"/>
      <c r="Z2278" s="37"/>
      <c r="AA2278" s="37"/>
      <c r="AB2278" s="37"/>
      <c r="AC2278" s="37"/>
      <c r="AD2278" s="37"/>
      <c r="AE2278" s="37"/>
      <c r="AF2278" s="37"/>
      <c r="AG2278" s="37"/>
      <c r="AH2278" s="37"/>
    </row>
    <row r="2279" spans="1:34">
      <c r="A2279" s="37"/>
      <c r="B2279" s="37"/>
      <c r="C2279" s="37"/>
      <c r="D2279" s="37"/>
      <c r="E2279" s="37"/>
      <c r="F2279" s="37"/>
      <c r="G2279" s="37"/>
      <c r="H2279" s="37"/>
      <c r="I2279" s="37"/>
      <c r="J2279" s="37"/>
      <c r="K2279" s="629"/>
      <c r="L2279" s="37"/>
      <c r="M2279" s="37"/>
      <c r="N2279" s="37"/>
      <c r="O2279" s="37"/>
      <c r="P2279" s="37"/>
      <c r="Q2279" s="37"/>
      <c r="R2279" s="37"/>
      <c r="S2279" s="37"/>
      <c r="T2279" s="37"/>
      <c r="U2279" s="37"/>
      <c r="V2279" s="37"/>
      <c r="W2279" s="37"/>
      <c r="X2279" s="37"/>
      <c r="Y2279" s="37"/>
      <c r="Z2279" s="37"/>
      <c r="AA2279" s="37"/>
      <c r="AB2279" s="37"/>
      <c r="AC2279" s="37"/>
      <c r="AD2279" s="37"/>
      <c r="AE2279" s="37"/>
      <c r="AF2279" s="37"/>
      <c r="AG2279" s="37"/>
      <c r="AH2279" s="37"/>
    </row>
    <row r="2280" spans="1:34">
      <c r="A2280" s="37"/>
      <c r="B2280" s="37"/>
      <c r="C2280" s="37"/>
      <c r="D2280" s="37"/>
      <c r="E2280" s="37"/>
      <c r="F2280" s="37"/>
      <c r="G2280" s="37"/>
      <c r="H2280" s="37"/>
      <c r="I2280" s="37"/>
      <c r="J2280" s="37"/>
      <c r="K2280" s="629"/>
      <c r="L2280" s="37"/>
      <c r="M2280" s="37"/>
      <c r="N2280" s="37"/>
      <c r="O2280" s="37"/>
      <c r="P2280" s="37"/>
      <c r="Q2280" s="37"/>
      <c r="R2280" s="37"/>
      <c r="S2280" s="37"/>
      <c r="T2280" s="37"/>
      <c r="U2280" s="37"/>
      <c r="V2280" s="37"/>
      <c r="W2280" s="37"/>
      <c r="X2280" s="37"/>
      <c r="Y2280" s="37"/>
      <c r="Z2280" s="37"/>
      <c r="AA2280" s="37"/>
      <c r="AB2280" s="37"/>
      <c r="AC2280" s="37"/>
      <c r="AD2280" s="37"/>
      <c r="AE2280" s="37"/>
      <c r="AF2280" s="37"/>
      <c r="AG2280" s="37"/>
      <c r="AH2280" s="37"/>
    </row>
    <row r="2281" spans="1:34">
      <c r="A2281" s="37"/>
      <c r="B2281" s="37"/>
      <c r="C2281" s="37"/>
      <c r="D2281" s="37"/>
      <c r="E2281" s="37"/>
      <c r="F2281" s="37"/>
      <c r="G2281" s="37"/>
      <c r="H2281" s="37"/>
      <c r="I2281" s="37"/>
      <c r="J2281" s="37"/>
      <c r="K2281" s="629"/>
      <c r="L2281" s="37"/>
      <c r="M2281" s="37"/>
      <c r="N2281" s="37"/>
      <c r="O2281" s="37"/>
      <c r="P2281" s="37"/>
      <c r="Q2281" s="37"/>
      <c r="R2281" s="37"/>
      <c r="S2281" s="37"/>
      <c r="T2281" s="37"/>
      <c r="U2281" s="37"/>
      <c r="V2281" s="37"/>
      <c r="W2281" s="37"/>
      <c r="X2281" s="37"/>
      <c r="Y2281" s="37"/>
      <c r="Z2281" s="37"/>
      <c r="AA2281" s="37"/>
      <c r="AB2281" s="37"/>
      <c r="AC2281" s="37"/>
      <c r="AD2281" s="37"/>
      <c r="AE2281" s="37"/>
      <c r="AF2281" s="37"/>
      <c r="AG2281" s="37"/>
      <c r="AH2281" s="37"/>
    </row>
    <row r="2282" spans="1:34">
      <c r="A2282" s="37"/>
      <c r="B2282" s="37"/>
      <c r="C2282" s="37"/>
      <c r="D2282" s="37"/>
      <c r="E2282" s="37"/>
      <c r="F2282" s="37"/>
      <c r="G2282" s="37"/>
      <c r="H2282" s="37"/>
      <c r="I2282" s="37"/>
      <c r="J2282" s="37"/>
      <c r="K2282" s="629"/>
      <c r="L2282" s="37"/>
      <c r="M2282" s="37"/>
      <c r="N2282" s="37"/>
      <c r="O2282" s="37"/>
      <c r="P2282" s="37"/>
      <c r="Q2282" s="37"/>
      <c r="R2282" s="37"/>
      <c r="S2282" s="37"/>
      <c r="T2282" s="37"/>
      <c r="U2282" s="37"/>
      <c r="V2282" s="37"/>
      <c r="W2282" s="37"/>
      <c r="X2282" s="37"/>
      <c r="Y2282" s="37"/>
      <c r="Z2282" s="37"/>
      <c r="AA2282" s="37"/>
      <c r="AB2282" s="37"/>
      <c r="AC2282" s="37"/>
      <c r="AD2282" s="37"/>
      <c r="AE2282" s="37"/>
      <c r="AF2282" s="37"/>
      <c r="AG2282" s="37"/>
      <c r="AH2282" s="37"/>
    </row>
    <row r="2283" spans="1:34">
      <c r="A2283" s="37"/>
      <c r="B2283" s="37"/>
      <c r="C2283" s="37"/>
      <c r="D2283" s="37"/>
      <c r="E2283" s="37"/>
      <c r="F2283" s="37"/>
      <c r="G2283" s="37"/>
      <c r="H2283" s="37"/>
      <c r="I2283" s="37"/>
      <c r="J2283" s="37"/>
      <c r="K2283" s="629"/>
      <c r="L2283" s="37"/>
      <c r="M2283" s="37"/>
      <c r="N2283" s="37"/>
      <c r="O2283" s="37"/>
      <c r="P2283" s="37"/>
      <c r="Q2283" s="37"/>
      <c r="R2283" s="37"/>
      <c r="S2283" s="37"/>
      <c r="T2283" s="37"/>
      <c r="U2283" s="37"/>
      <c r="V2283" s="37"/>
      <c r="W2283" s="37"/>
      <c r="X2283" s="37"/>
      <c r="Y2283" s="37"/>
      <c r="Z2283" s="37"/>
      <c r="AA2283" s="37"/>
      <c r="AB2283" s="37"/>
      <c r="AC2283" s="37"/>
      <c r="AD2283" s="37"/>
      <c r="AE2283" s="37"/>
      <c r="AF2283" s="37"/>
      <c r="AG2283" s="37"/>
      <c r="AH2283" s="37"/>
    </row>
    <row r="2284" spans="1:34">
      <c r="A2284" s="37"/>
      <c r="B2284" s="37"/>
      <c r="C2284" s="37"/>
      <c r="D2284" s="37"/>
      <c r="E2284" s="37"/>
      <c r="F2284" s="37"/>
      <c r="G2284" s="37"/>
      <c r="H2284" s="37"/>
      <c r="I2284" s="37"/>
      <c r="J2284" s="37"/>
      <c r="K2284" s="629"/>
      <c r="L2284" s="37"/>
      <c r="M2284" s="37"/>
      <c r="N2284" s="37"/>
      <c r="O2284" s="37"/>
      <c r="P2284" s="37"/>
      <c r="Q2284" s="37"/>
      <c r="R2284" s="37"/>
      <c r="S2284" s="37"/>
      <c r="T2284" s="37"/>
      <c r="U2284" s="37"/>
      <c r="V2284" s="37"/>
      <c r="W2284" s="37"/>
      <c r="X2284" s="37"/>
      <c r="Y2284" s="37"/>
      <c r="Z2284" s="37"/>
      <c r="AA2284" s="37"/>
      <c r="AB2284" s="37"/>
      <c r="AC2284" s="37"/>
      <c r="AD2284" s="37"/>
      <c r="AE2284" s="37"/>
      <c r="AF2284" s="37"/>
      <c r="AG2284" s="37"/>
      <c r="AH2284" s="37"/>
    </row>
    <row r="2285" spans="1:34">
      <c r="A2285" s="37"/>
      <c r="B2285" s="37"/>
      <c r="C2285" s="37"/>
      <c r="D2285" s="37"/>
      <c r="E2285" s="37"/>
      <c r="F2285" s="37"/>
      <c r="G2285" s="37"/>
      <c r="H2285" s="37"/>
      <c r="I2285" s="37"/>
      <c r="J2285" s="37"/>
      <c r="K2285" s="629"/>
      <c r="L2285" s="37"/>
      <c r="M2285" s="37"/>
      <c r="N2285" s="37"/>
      <c r="O2285" s="37"/>
      <c r="P2285" s="37"/>
      <c r="Q2285" s="37"/>
      <c r="R2285" s="37"/>
      <c r="S2285" s="37"/>
      <c r="T2285" s="37"/>
      <c r="U2285" s="37"/>
      <c r="V2285" s="37"/>
      <c r="W2285" s="37"/>
      <c r="X2285" s="37"/>
      <c r="Y2285" s="37"/>
      <c r="Z2285" s="37"/>
      <c r="AA2285" s="37"/>
      <c r="AB2285" s="37"/>
      <c r="AC2285" s="37"/>
      <c r="AD2285" s="37"/>
      <c r="AE2285" s="37"/>
      <c r="AF2285" s="37"/>
      <c r="AG2285" s="37"/>
      <c r="AH2285" s="37"/>
    </row>
    <row r="2286" spans="1:34">
      <c r="A2286" s="37"/>
      <c r="B2286" s="37"/>
      <c r="C2286" s="37"/>
      <c r="D2286" s="37"/>
      <c r="E2286" s="37"/>
      <c r="F2286" s="37"/>
      <c r="G2286" s="37"/>
      <c r="H2286" s="37"/>
      <c r="I2286" s="37"/>
      <c r="J2286" s="37"/>
      <c r="K2286" s="629"/>
      <c r="L2286" s="37"/>
      <c r="M2286" s="37"/>
      <c r="N2286" s="37"/>
      <c r="O2286" s="37"/>
      <c r="P2286" s="37"/>
      <c r="Q2286" s="37"/>
      <c r="R2286" s="37"/>
      <c r="S2286" s="37"/>
      <c r="T2286" s="37"/>
      <c r="U2286" s="37"/>
      <c r="V2286" s="37"/>
      <c r="W2286" s="37"/>
      <c r="X2286" s="37"/>
      <c r="Y2286" s="37"/>
      <c r="Z2286" s="37"/>
      <c r="AA2286" s="37"/>
      <c r="AB2286" s="37"/>
      <c r="AC2286" s="37"/>
      <c r="AD2286" s="37"/>
      <c r="AE2286" s="37"/>
      <c r="AF2286" s="37"/>
      <c r="AG2286" s="37"/>
      <c r="AH2286" s="37"/>
    </row>
    <row r="2287" spans="1:34">
      <c r="A2287" s="37"/>
      <c r="B2287" s="37"/>
      <c r="C2287" s="37"/>
      <c r="D2287" s="37"/>
      <c r="E2287" s="37"/>
      <c r="F2287" s="37"/>
      <c r="G2287" s="37"/>
      <c r="H2287" s="37"/>
      <c r="I2287" s="37"/>
      <c r="J2287" s="37"/>
      <c r="K2287" s="629"/>
      <c r="L2287" s="37"/>
      <c r="M2287" s="37"/>
      <c r="N2287" s="37"/>
      <c r="O2287" s="37"/>
      <c r="P2287" s="37"/>
      <c r="Q2287" s="37"/>
      <c r="R2287" s="37"/>
      <c r="S2287" s="37"/>
      <c r="T2287" s="37"/>
      <c r="U2287" s="37"/>
      <c r="V2287" s="37"/>
      <c r="W2287" s="37"/>
      <c r="X2287" s="37"/>
      <c r="Y2287" s="37"/>
      <c r="Z2287" s="37"/>
      <c r="AA2287" s="37"/>
      <c r="AB2287" s="37"/>
      <c r="AC2287" s="37"/>
      <c r="AD2287" s="37"/>
      <c r="AE2287" s="37"/>
      <c r="AF2287" s="37"/>
      <c r="AG2287" s="37"/>
      <c r="AH2287" s="37"/>
    </row>
    <row r="2288" spans="1:34">
      <c r="A2288" s="37"/>
      <c r="B2288" s="37"/>
      <c r="C2288" s="37"/>
      <c r="D2288" s="37"/>
      <c r="E2288" s="37"/>
      <c r="F2288" s="37"/>
      <c r="G2288" s="37"/>
      <c r="H2288" s="37"/>
      <c r="I2288" s="37"/>
      <c r="J2288" s="37"/>
      <c r="K2288" s="629"/>
      <c r="L2288" s="37"/>
      <c r="M2288" s="37"/>
      <c r="N2288" s="37"/>
      <c r="O2288" s="37"/>
      <c r="P2288" s="37"/>
      <c r="Q2288" s="37"/>
      <c r="R2288" s="37"/>
      <c r="S2288" s="37"/>
      <c r="T2288" s="37"/>
      <c r="U2288" s="37"/>
      <c r="V2288" s="37"/>
      <c r="W2288" s="37"/>
      <c r="X2288" s="37"/>
      <c r="Y2288" s="37"/>
      <c r="Z2288" s="37"/>
      <c r="AA2288" s="37"/>
      <c r="AB2288" s="37"/>
      <c r="AC2288" s="37"/>
      <c r="AD2288" s="37"/>
      <c r="AE2288" s="37"/>
      <c r="AF2288" s="37"/>
      <c r="AG2288" s="37"/>
      <c r="AH2288" s="37"/>
    </row>
    <row r="2289" spans="1:34">
      <c r="A2289" s="37"/>
      <c r="B2289" s="37"/>
      <c r="C2289" s="37"/>
      <c r="D2289" s="37"/>
      <c r="E2289" s="37"/>
      <c r="F2289" s="37"/>
      <c r="G2289" s="37"/>
      <c r="H2289" s="37"/>
      <c r="I2289" s="37"/>
      <c r="J2289" s="37"/>
      <c r="K2289" s="629"/>
      <c r="L2289" s="37"/>
      <c r="M2289" s="37"/>
      <c r="N2289" s="37"/>
      <c r="O2289" s="37"/>
      <c r="P2289" s="37"/>
      <c r="Q2289" s="37"/>
      <c r="R2289" s="37"/>
      <c r="S2289" s="37"/>
      <c r="T2289" s="37"/>
      <c r="U2289" s="37"/>
      <c r="V2289" s="37"/>
      <c r="W2289" s="37"/>
      <c r="X2289" s="37"/>
      <c r="Y2289" s="37"/>
      <c r="Z2289" s="37"/>
      <c r="AA2289" s="37"/>
      <c r="AB2289" s="37"/>
      <c r="AC2289" s="37"/>
      <c r="AD2289" s="37"/>
      <c r="AE2289" s="37"/>
      <c r="AF2289" s="37"/>
      <c r="AG2289" s="37"/>
      <c r="AH2289" s="37"/>
    </row>
    <row r="2290" spans="1:34">
      <c r="A2290" s="37"/>
      <c r="B2290" s="37"/>
      <c r="C2290" s="37"/>
      <c r="D2290" s="37"/>
      <c r="E2290" s="37"/>
      <c r="F2290" s="37"/>
      <c r="G2290" s="37"/>
      <c r="H2290" s="37"/>
      <c r="I2290" s="37"/>
      <c r="J2290" s="37"/>
      <c r="K2290" s="629"/>
      <c r="L2290" s="37"/>
      <c r="M2290" s="37"/>
      <c r="N2290" s="37"/>
      <c r="O2290" s="37"/>
      <c r="P2290" s="37"/>
      <c r="Q2290" s="37"/>
      <c r="R2290" s="37"/>
      <c r="S2290" s="37"/>
      <c r="T2290" s="37"/>
      <c r="U2290" s="37"/>
      <c r="V2290" s="37"/>
      <c r="W2290" s="37"/>
      <c r="X2290" s="37"/>
      <c r="Y2290" s="37"/>
      <c r="Z2290" s="37"/>
      <c r="AA2290" s="37"/>
      <c r="AB2290" s="37"/>
      <c r="AC2290" s="37"/>
      <c r="AD2290" s="37"/>
      <c r="AE2290" s="37"/>
      <c r="AF2290" s="37"/>
      <c r="AG2290" s="37"/>
      <c r="AH2290" s="37"/>
    </row>
    <row r="2291" spans="1:34">
      <c r="A2291" s="37"/>
      <c r="B2291" s="37"/>
      <c r="C2291" s="37"/>
      <c r="D2291" s="37"/>
      <c r="E2291" s="37"/>
      <c r="F2291" s="37"/>
      <c r="G2291" s="37"/>
      <c r="H2291" s="37"/>
      <c r="I2291" s="37"/>
      <c r="J2291" s="37"/>
      <c r="K2291" s="629"/>
      <c r="L2291" s="37"/>
      <c r="M2291" s="37"/>
      <c r="N2291" s="37"/>
      <c r="O2291" s="37"/>
      <c r="P2291" s="37"/>
      <c r="Q2291" s="37"/>
      <c r="R2291" s="37"/>
      <c r="S2291" s="37"/>
      <c r="T2291" s="37"/>
      <c r="U2291" s="37"/>
      <c r="V2291" s="37"/>
      <c r="W2291" s="37"/>
      <c r="X2291" s="37"/>
      <c r="Y2291" s="37"/>
      <c r="Z2291" s="37"/>
      <c r="AA2291" s="37"/>
      <c r="AB2291" s="37"/>
      <c r="AC2291" s="37"/>
      <c r="AD2291" s="37"/>
      <c r="AE2291" s="37"/>
      <c r="AF2291" s="37"/>
      <c r="AG2291" s="37"/>
      <c r="AH2291" s="37"/>
    </row>
    <row r="2292" spans="1:34">
      <c r="A2292" s="37"/>
      <c r="B2292" s="37"/>
      <c r="C2292" s="37"/>
      <c r="D2292" s="37"/>
      <c r="E2292" s="37"/>
      <c r="F2292" s="37"/>
      <c r="G2292" s="37"/>
      <c r="H2292" s="37"/>
      <c r="I2292" s="37"/>
      <c r="J2292" s="37"/>
      <c r="K2292" s="629"/>
      <c r="L2292" s="37"/>
      <c r="M2292" s="37"/>
      <c r="N2292" s="37"/>
      <c r="O2292" s="37"/>
      <c r="P2292" s="37"/>
      <c r="Q2292" s="37"/>
      <c r="R2292" s="37"/>
      <c r="S2292" s="37"/>
      <c r="T2292" s="37"/>
      <c r="U2292" s="37"/>
      <c r="V2292" s="37"/>
      <c r="W2292" s="37"/>
      <c r="X2292" s="37"/>
      <c r="Y2292" s="37"/>
      <c r="Z2292" s="37"/>
      <c r="AA2292" s="37"/>
      <c r="AB2292" s="37"/>
      <c r="AC2292" s="37"/>
      <c r="AD2292" s="37"/>
      <c r="AE2292" s="37"/>
      <c r="AF2292" s="37"/>
      <c r="AG2292" s="37"/>
      <c r="AH2292" s="37"/>
    </row>
    <row r="2293" spans="1:34">
      <c r="A2293" s="37"/>
      <c r="B2293" s="37"/>
      <c r="C2293" s="37"/>
      <c r="D2293" s="37"/>
      <c r="E2293" s="37"/>
      <c r="F2293" s="37"/>
      <c r="G2293" s="37"/>
      <c r="H2293" s="37"/>
      <c r="I2293" s="37"/>
      <c r="J2293" s="37"/>
      <c r="K2293" s="629"/>
      <c r="L2293" s="37"/>
      <c r="M2293" s="37"/>
      <c r="N2293" s="37"/>
      <c r="O2293" s="37"/>
      <c r="P2293" s="37"/>
      <c r="Q2293" s="37"/>
      <c r="R2293" s="37"/>
      <c r="S2293" s="37"/>
      <c r="T2293" s="37"/>
      <c r="U2293" s="37"/>
      <c r="V2293" s="37"/>
      <c r="W2293" s="37"/>
      <c r="X2293" s="37"/>
      <c r="Y2293" s="37"/>
      <c r="Z2293" s="37"/>
      <c r="AA2293" s="37"/>
      <c r="AB2293" s="37"/>
      <c r="AC2293" s="37"/>
      <c r="AD2293" s="37"/>
      <c r="AE2293" s="37"/>
      <c r="AF2293" s="37"/>
      <c r="AG2293" s="37"/>
      <c r="AH2293" s="37"/>
    </row>
    <row r="2294" spans="1:34">
      <c r="A2294" s="37"/>
      <c r="B2294" s="37"/>
      <c r="C2294" s="37"/>
      <c r="D2294" s="37"/>
      <c r="E2294" s="37"/>
      <c r="F2294" s="37"/>
      <c r="G2294" s="37"/>
      <c r="H2294" s="37"/>
      <c r="I2294" s="37"/>
      <c r="J2294" s="37"/>
      <c r="K2294" s="629"/>
      <c r="L2294" s="37"/>
      <c r="M2294" s="37"/>
      <c r="N2294" s="37"/>
      <c r="O2294" s="37"/>
      <c r="P2294" s="37"/>
      <c r="Q2294" s="37"/>
      <c r="R2294" s="37"/>
      <c r="S2294" s="37"/>
      <c r="T2294" s="37"/>
      <c r="U2294" s="37"/>
      <c r="V2294" s="37"/>
      <c r="W2294" s="37"/>
      <c r="X2294" s="37"/>
      <c r="Y2294" s="37"/>
      <c r="Z2294" s="37"/>
      <c r="AA2294" s="37"/>
      <c r="AB2294" s="37"/>
      <c r="AC2294" s="37"/>
      <c r="AD2294" s="37"/>
      <c r="AE2294" s="37"/>
      <c r="AF2294" s="37"/>
      <c r="AG2294" s="37"/>
      <c r="AH2294" s="37"/>
    </row>
    <row r="2295" spans="1:34">
      <c r="A2295" s="37"/>
      <c r="B2295" s="37"/>
      <c r="C2295" s="37"/>
      <c r="D2295" s="37"/>
      <c r="E2295" s="37"/>
      <c r="F2295" s="37"/>
      <c r="G2295" s="37"/>
      <c r="H2295" s="37"/>
      <c r="I2295" s="37"/>
      <c r="J2295" s="37"/>
      <c r="K2295" s="629"/>
      <c r="L2295" s="37"/>
      <c r="M2295" s="37"/>
      <c r="N2295" s="37"/>
      <c r="O2295" s="37"/>
      <c r="P2295" s="37"/>
      <c r="Q2295" s="37"/>
      <c r="R2295" s="37"/>
      <c r="S2295" s="37"/>
      <c r="T2295" s="37"/>
      <c r="U2295" s="37"/>
      <c r="V2295" s="37"/>
      <c r="W2295" s="37"/>
      <c r="X2295" s="37"/>
      <c r="Y2295" s="37"/>
      <c r="Z2295" s="37"/>
      <c r="AA2295" s="37"/>
      <c r="AB2295" s="37"/>
      <c r="AC2295" s="37"/>
      <c r="AD2295" s="37"/>
      <c r="AE2295" s="37"/>
      <c r="AF2295" s="37"/>
      <c r="AG2295" s="37"/>
      <c r="AH2295" s="37"/>
    </row>
    <row r="2296" spans="1:34">
      <c r="A2296" s="37"/>
      <c r="B2296" s="37"/>
      <c r="C2296" s="37"/>
      <c r="D2296" s="37"/>
      <c r="E2296" s="37"/>
      <c r="F2296" s="37"/>
      <c r="G2296" s="37"/>
      <c r="H2296" s="37"/>
      <c r="I2296" s="37"/>
      <c r="J2296" s="37"/>
      <c r="K2296" s="629"/>
      <c r="L2296" s="37"/>
      <c r="M2296" s="37"/>
      <c r="N2296" s="37"/>
      <c r="O2296" s="37"/>
      <c r="P2296" s="37"/>
      <c r="Q2296" s="37"/>
      <c r="R2296" s="37"/>
      <c r="S2296" s="37"/>
      <c r="T2296" s="37"/>
      <c r="U2296" s="37"/>
      <c r="V2296" s="37"/>
      <c r="W2296" s="37"/>
      <c r="X2296" s="37"/>
      <c r="Y2296" s="37"/>
      <c r="Z2296" s="37"/>
      <c r="AA2296" s="37"/>
      <c r="AB2296" s="37"/>
      <c r="AC2296" s="37"/>
      <c r="AD2296" s="37"/>
      <c r="AE2296" s="37"/>
      <c r="AF2296" s="37"/>
      <c r="AG2296" s="37"/>
      <c r="AH2296" s="37"/>
    </row>
    <row r="2297" spans="1:34">
      <c r="A2297" s="37"/>
      <c r="B2297" s="37"/>
      <c r="C2297" s="37"/>
      <c r="D2297" s="37"/>
      <c r="E2297" s="37"/>
      <c r="F2297" s="37"/>
      <c r="G2297" s="37"/>
      <c r="H2297" s="37"/>
      <c r="I2297" s="37"/>
      <c r="J2297" s="37"/>
      <c r="K2297" s="629"/>
      <c r="L2297" s="37"/>
      <c r="M2297" s="37"/>
      <c r="N2297" s="37"/>
      <c r="O2297" s="37"/>
      <c r="P2297" s="37"/>
      <c r="Q2297" s="37"/>
      <c r="R2297" s="37"/>
      <c r="S2297" s="37"/>
      <c r="T2297" s="37"/>
      <c r="U2297" s="37"/>
      <c r="V2297" s="37"/>
      <c r="W2297" s="37"/>
      <c r="X2297" s="37"/>
      <c r="Y2297" s="37"/>
      <c r="Z2297" s="37"/>
      <c r="AA2297" s="37"/>
      <c r="AB2297" s="37"/>
      <c r="AC2297" s="37"/>
      <c r="AD2297" s="37"/>
      <c r="AE2297" s="37"/>
      <c r="AF2297" s="37"/>
      <c r="AG2297" s="37"/>
      <c r="AH2297" s="37"/>
    </row>
    <row r="2298" spans="1:34">
      <c r="A2298" s="37"/>
      <c r="B2298" s="37"/>
      <c r="C2298" s="37"/>
      <c r="D2298" s="37"/>
      <c r="E2298" s="37"/>
      <c r="F2298" s="37"/>
      <c r="G2298" s="37"/>
      <c r="H2298" s="37"/>
      <c r="I2298" s="37"/>
      <c r="J2298" s="37"/>
      <c r="K2298" s="629"/>
      <c r="L2298" s="37"/>
      <c r="M2298" s="37"/>
      <c r="N2298" s="37"/>
      <c r="O2298" s="37"/>
      <c r="P2298" s="37"/>
      <c r="Q2298" s="37"/>
      <c r="R2298" s="37"/>
      <c r="S2298" s="37"/>
      <c r="T2298" s="37"/>
      <c r="U2298" s="37"/>
      <c r="V2298" s="37"/>
      <c r="W2298" s="37"/>
      <c r="X2298" s="37"/>
      <c r="Y2298" s="37"/>
      <c r="Z2298" s="37"/>
      <c r="AA2298" s="37"/>
      <c r="AB2298" s="37"/>
      <c r="AC2298" s="37"/>
      <c r="AD2298" s="37"/>
      <c r="AE2298" s="37"/>
      <c r="AF2298" s="37"/>
      <c r="AG2298" s="37"/>
      <c r="AH2298" s="37"/>
    </row>
    <row r="2299" spans="1:34">
      <c r="A2299" s="37"/>
      <c r="B2299" s="37"/>
      <c r="C2299" s="37"/>
      <c r="D2299" s="37"/>
      <c r="E2299" s="37"/>
      <c r="F2299" s="37"/>
      <c r="G2299" s="37"/>
      <c r="H2299" s="37"/>
      <c r="I2299" s="37"/>
      <c r="J2299" s="37"/>
      <c r="K2299" s="629"/>
      <c r="L2299" s="37"/>
      <c r="M2299" s="37"/>
      <c r="N2299" s="37"/>
      <c r="O2299" s="37"/>
      <c r="P2299" s="37"/>
      <c r="Q2299" s="37"/>
      <c r="R2299" s="37"/>
      <c r="S2299" s="37"/>
      <c r="T2299" s="37"/>
      <c r="U2299" s="37"/>
      <c r="V2299" s="37"/>
      <c r="W2299" s="37"/>
      <c r="X2299" s="37"/>
      <c r="Y2299" s="37"/>
      <c r="Z2299" s="37"/>
      <c r="AA2299" s="37"/>
      <c r="AB2299" s="37"/>
      <c r="AC2299" s="37"/>
      <c r="AD2299" s="37"/>
      <c r="AE2299" s="37"/>
      <c r="AF2299" s="37"/>
      <c r="AG2299" s="37"/>
      <c r="AH2299" s="37"/>
    </row>
    <row r="2300" spans="1:34">
      <c r="A2300" s="37"/>
      <c r="B2300" s="37"/>
      <c r="C2300" s="37"/>
      <c r="D2300" s="37"/>
      <c r="E2300" s="37"/>
      <c r="F2300" s="37"/>
      <c r="G2300" s="37"/>
      <c r="H2300" s="37"/>
      <c r="I2300" s="37"/>
      <c r="J2300" s="37"/>
      <c r="K2300" s="629"/>
      <c r="L2300" s="37"/>
      <c r="M2300" s="37"/>
      <c r="N2300" s="37"/>
      <c r="O2300" s="37"/>
      <c r="P2300" s="37"/>
      <c r="Q2300" s="37"/>
      <c r="R2300" s="37"/>
      <c r="S2300" s="37"/>
      <c r="T2300" s="37"/>
      <c r="U2300" s="37"/>
      <c r="V2300" s="37"/>
      <c r="W2300" s="37"/>
      <c r="X2300" s="37"/>
      <c r="Y2300" s="37"/>
      <c r="Z2300" s="37"/>
      <c r="AA2300" s="37"/>
      <c r="AB2300" s="37"/>
      <c r="AC2300" s="37"/>
      <c r="AD2300" s="37"/>
      <c r="AE2300" s="37"/>
      <c r="AF2300" s="37"/>
      <c r="AG2300" s="37"/>
      <c r="AH2300" s="37"/>
    </row>
    <row r="2301" spans="1:34">
      <c r="A2301" s="37"/>
      <c r="B2301" s="37"/>
      <c r="C2301" s="37"/>
      <c r="D2301" s="37"/>
      <c r="E2301" s="37"/>
      <c r="F2301" s="37"/>
      <c r="G2301" s="37"/>
      <c r="H2301" s="37"/>
      <c r="I2301" s="37"/>
      <c r="J2301" s="37"/>
      <c r="K2301" s="629"/>
      <c r="L2301" s="37"/>
      <c r="M2301" s="37"/>
      <c r="N2301" s="37"/>
      <c r="O2301" s="37"/>
      <c r="P2301" s="37"/>
      <c r="Q2301" s="37"/>
      <c r="R2301" s="37"/>
      <c r="S2301" s="37"/>
      <c r="T2301" s="37"/>
      <c r="U2301" s="37"/>
      <c r="V2301" s="37"/>
      <c r="W2301" s="37"/>
      <c r="X2301" s="37"/>
      <c r="Y2301" s="37"/>
      <c r="Z2301" s="37"/>
      <c r="AA2301" s="37"/>
      <c r="AB2301" s="37"/>
      <c r="AC2301" s="37"/>
      <c r="AD2301" s="37"/>
      <c r="AE2301" s="37"/>
      <c r="AF2301" s="37"/>
      <c r="AG2301" s="37"/>
      <c r="AH2301" s="37"/>
    </row>
    <row r="2302" spans="1:34">
      <c r="A2302" s="37"/>
      <c r="B2302" s="37"/>
      <c r="C2302" s="37"/>
      <c r="D2302" s="37"/>
      <c r="E2302" s="37"/>
      <c r="F2302" s="37"/>
      <c r="G2302" s="37"/>
      <c r="H2302" s="37"/>
      <c r="I2302" s="37"/>
      <c r="J2302" s="37"/>
      <c r="K2302" s="629"/>
      <c r="L2302" s="37"/>
      <c r="M2302" s="37"/>
      <c r="N2302" s="37"/>
      <c r="O2302" s="37"/>
      <c r="P2302" s="37"/>
      <c r="Q2302" s="37"/>
      <c r="R2302" s="37"/>
      <c r="S2302" s="37"/>
      <c r="T2302" s="37"/>
      <c r="U2302" s="37"/>
      <c r="V2302" s="37"/>
      <c r="W2302" s="37"/>
      <c r="X2302" s="37"/>
      <c r="Y2302" s="37"/>
      <c r="Z2302" s="37"/>
      <c r="AA2302" s="37"/>
      <c r="AB2302" s="37"/>
      <c r="AC2302" s="37"/>
      <c r="AD2302" s="37"/>
      <c r="AE2302" s="37"/>
      <c r="AF2302" s="37"/>
      <c r="AG2302" s="37"/>
      <c r="AH2302" s="37"/>
    </row>
    <row r="2303" spans="1:34">
      <c r="A2303" s="37"/>
      <c r="B2303" s="37"/>
      <c r="C2303" s="37"/>
      <c r="D2303" s="37"/>
      <c r="E2303" s="37"/>
      <c r="F2303" s="37"/>
      <c r="G2303" s="37"/>
      <c r="H2303" s="37"/>
      <c r="I2303" s="37"/>
      <c r="J2303" s="37"/>
      <c r="K2303" s="629"/>
      <c r="L2303" s="37"/>
      <c r="M2303" s="37"/>
      <c r="N2303" s="37"/>
      <c r="O2303" s="37"/>
      <c r="P2303" s="37"/>
      <c r="Q2303" s="37"/>
      <c r="R2303" s="37"/>
      <c r="S2303" s="37"/>
      <c r="T2303" s="37"/>
      <c r="U2303" s="37"/>
      <c r="V2303" s="37"/>
      <c r="W2303" s="37"/>
      <c r="X2303" s="37"/>
      <c r="Y2303" s="37"/>
      <c r="Z2303" s="37"/>
      <c r="AA2303" s="37"/>
      <c r="AB2303" s="37"/>
      <c r="AC2303" s="37"/>
      <c r="AD2303" s="37"/>
      <c r="AE2303" s="37"/>
      <c r="AF2303" s="37"/>
      <c r="AG2303" s="37"/>
      <c r="AH2303" s="37"/>
    </row>
    <row r="2304" spans="1:34">
      <c r="A2304" s="37"/>
      <c r="B2304" s="37"/>
      <c r="C2304" s="37"/>
      <c r="D2304" s="37"/>
      <c r="E2304" s="37"/>
      <c r="F2304" s="37"/>
      <c r="G2304" s="37"/>
      <c r="H2304" s="37"/>
      <c r="I2304" s="37"/>
      <c r="J2304" s="37"/>
      <c r="K2304" s="629"/>
      <c r="L2304" s="37"/>
      <c r="M2304" s="37"/>
      <c r="N2304" s="37"/>
      <c r="O2304" s="37"/>
      <c r="P2304" s="37"/>
      <c r="Q2304" s="37"/>
      <c r="R2304" s="37"/>
      <c r="S2304" s="37"/>
      <c r="T2304" s="37"/>
      <c r="U2304" s="37"/>
      <c r="V2304" s="37"/>
      <c r="W2304" s="37"/>
      <c r="X2304" s="37"/>
      <c r="Y2304" s="37"/>
      <c r="Z2304" s="37"/>
      <c r="AA2304" s="37"/>
      <c r="AB2304" s="37"/>
      <c r="AC2304" s="37"/>
      <c r="AD2304" s="37"/>
      <c r="AE2304" s="37"/>
      <c r="AF2304" s="37"/>
      <c r="AG2304" s="37"/>
      <c r="AH2304" s="37"/>
    </row>
    <row r="2305" spans="1:34">
      <c r="A2305" s="37"/>
      <c r="B2305" s="37"/>
      <c r="C2305" s="37"/>
      <c r="D2305" s="37"/>
      <c r="E2305" s="37"/>
      <c r="F2305" s="37"/>
      <c r="G2305" s="37"/>
      <c r="H2305" s="37"/>
      <c r="I2305" s="37"/>
      <c r="J2305" s="37"/>
      <c r="K2305" s="629"/>
      <c r="L2305" s="37"/>
      <c r="M2305" s="37"/>
      <c r="N2305" s="37"/>
      <c r="O2305" s="37"/>
      <c r="P2305" s="37"/>
      <c r="Q2305" s="37"/>
      <c r="R2305" s="37"/>
      <c r="S2305" s="37"/>
      <c r="T2305" s="37"/>
      <c r="U2305" s="37"/>
      <c r="V2305" s="37"/>
      <c r="W2305" s="37"/>
      <c r="X2305" s="37"/>
      <c r="Y2305" s="37"/>
      <c r="Z2305" s="37"/>
      <c r="AA2305" s="37"/>
      <c r="AB2305" s="37"/>
      <c r="AC2305" s="37"/>
      <c r="AD2305" s="37"/>
      <c r="AE2305" s="37"/>
      <c r="AF2305" s="37"/>
      <c r="AG2305" s="37"/>
      <c r="AH2305" s="37"/>
    </row>
    <row r="2306" spans="1:34">
      <c r="A2306" s="37"/>
      <c r="B2306" s="37"/>
      <c r="C2306" s="37"/>
      <c r="D2306" s="37"/>
      <c r="E2306" s="37"/>
      <c r="F2306" s="37"/>
      <c r="G2306" s="37"/>
      <c r="H2306" s="37"/>
      <c r="I2306" s="37"/>
      <c r="J2306" s="37"/>
      <c r="K2306" s="629"/>
      <c r="L2306" s="37"/>
      <c r="M2306" s="37"/>
      <c r="N2306" s="37"/>
      <c r="O2306" s="37"/>
      <c r="P2306" s="37"/>
      <c r="Q2306" s="37"/>
      <c r="R2306" s="37"/>
      <c r="S2306" s="37"/>
      <c r="T2306" s="37"/>
      <c r="U2306" s="37"/>
      <c r="V2306" s="37"/>
      <c r="W2306" s="37"/>
      <c r="X2306" s="37"/>
      <c r="Y2306" s="37"/>
      <c r="Z2306" s="37"/>
      <c r="AA2306" s="37"/>
      <c r="AB2306" s="37"/>
      <c r="AC2306" s="37"/>
      <c r="AD2306" s="37"/>
      <c r="AE2306" s="37"/>
      <c r="AF2306" s="37"/>
      <c r="AG2306" s="37"/>
      <c r="AH2306" s="37"/>
    </row>
    <row r="2307" spans="1:34">
      <c r="A2307" s="37"/>
      <c r="B2307" s="37"/>
      <c r="C2307" s="37"/>
      <c r="D2307" s="37"/>
      <c r="E2307" s="37"/>
      <c r="F2307" s="37"/>
      <c r="G2307" s="37"/>
      <c r="H2307" s="37"/>
      <c r="I2307" s="37"/>
      <c r="J2307" s="37"/>
      <c r="K2307" s="629"/>
      <c r="L2307" s="37"/>
      <c r="M2307" s="37"/>
      <c r="N2307" s="37"/>
      <c r="O2307" s="37"/>
      <c r="P2307" s="37"/>
      <c r="Q2307" s="37"/>
      <c r="R2307" s="37"/>
      <c r="S2307" s="37"/>
      <c r="T2307" s="37"/>
      <c r="U2307" s="37"/>
      <c r="V2307" s="37"/>
      <c r="W2307" s="37"/>
      <c r="X2307" s="37"/>
      <c r="Y2307" s="37"/>
      <c r="Z2307" s="37"/>
      <c r="AA2307" s="37"/>
      <c r="AB2307" s="37"/>
      <c r="AC2307" s="37"/>
      <c r="AD2307" s="37"/>
      <c r="AE2307" s="37"/>
      <c r="AF2307" s="37"/>
      <c r="AG2307" s="37"/>
      <c r="AH2307" s="37"/>
    </row>
    <row r="2308" spans="1:34">
      <c r="A2308" s="37"/>
      <c r="B2308" s="37"/>
      <c r="C2308" s="37"/>
      <c r="D2308" s="37"/>
      <c r="E2308" s="37"/>
      <c r="F2308" s="37"/>
      <c r="G2308" s="37"/>
      <c r="H2308" s="37"/>
      <c r="I2308" s="37"/>
      <c r="J2308" s="37"/>
      <c r="K2308" s="629"/>
      <c r="L2308" s="37"/>
      <c r="M2308" s="37"/>
      <c r="N2308" s="37"/>
      <c r="O2308" s="37"/>
      <c r="P2308" s="37"/>
      <c r="Q2308" s="37"/>
      <c r="R2308" s="37"/>
      <c r="S2308" s="37"/>
      <c r="T2308" s="37"/>
      <c r="U2308" s="37"/>
      <c r="V2308" s="37"/>
      <c r="W2308" s="37"/>
      <c r="X2308" s="37"/>
      <c r="Y2308" s="37"/>
      <c r="Z2308" s="37"/>
      <c r="AA2308" s="37"/>
      <c r="AB2308" s="37"/>
      <c r="AC2308" s="37"/>
      <c r="AD2308" s="37"/>
      <c r="AE2308" s="37"/>
      <c r="AF2308" s="37"/>
      <c r="AG2308" s="37"/>
      <c r="AH2308" s="37"/>
    </row>
    <row r="2309" spans="1:34">
      <c r="A2309" s="37"/>
      <c r="B2309" s="37"/>
      <c r="C2309" s="37"/>
      <c r="D2309" s="37"/>
      <c r="E2309" s="37"/>
      <c r="F2309" s="37"/>
      <c r="G2309" s="37"/>
      <c r="H2309" s="37"/>
      <c r="I2309" s="37"/>
      <c r="J2309" s="37"/>
      <c r="K2309" s="629"/>
      <c r="L2309" s="37"/>
      <c r="M2309" s="37"/>
      <c r="N2309" s="37"/>
      <c r="O2309" s="37"/>
      <c r="P2309" s="37"/>
      <c r="Q2309" s="37"/>
      <c r="R2309" s="37"/>
      <c r="S2309" s="37"/>
      <c r="T2309" s="37"/>
      <c r="U2309" s="37"/>
      <c r="V2309" s="37"/>
      <c r="W2309" s="37"/>
      <c r="X2309" s="37"/>
      <c r="Y2309" s="37"/>
      <c r="Z2309" s="37"/>
      <c r="AA2309" s="37"/>
      <c r="AB2309" s="37"/>
      <c r="AC2309" s="37"/>
      <c r="AD2309" s="37"/>
      <c r="AE2309" s="37"/>
      <c r="AF2309" s="37"/>
      <c r="AG2309" s="37"/>
      <c r="AH2309" s="37"/>
    </row>
    <row r="2310" spans="1:34">
      <c r="A2310" s="37"/>
      <c r="B2310" s="37"/>
      <c r="C2310" s="37"/>
      <c r="D2310" s="37"/>
      <c r="E2310" s="37"/>
      <c r="F2310" s="37"/>
      <c r="G2310" s="37"/>
      <c r="H2310" s="37"/>
      <c r="I2310" s="37"/>
      <c r="J2310" s="37"/>
      <c r="K2310" s="629"/>
      <c r="L2310" s="37"/>
      <c r="M2310" s="37"/>
      <c r="N2310" s="37"/>
      <c r="O2310" s="37"/>
      <c r="P2310" s="37"/>
      <c r="Q2310" s="37"/>
      <c r="R2310" s="37"/>
      <c r="S2310" s="37"/>
      <c r="T2310" s="37"/>
      <c r="U2310" s="37"/>
      <c r="V2310" s="37"/>
      <c r="W2310" s="37"/>
      <c r="X2310" s="37"/>
      <c r="Y2310" s="37"/>
      <c r="Z2310" s="37"/>
      <c r="AA2310" s="37"/>
      <c r="AB2310" s="37"/>
      <c r="AC2310" s="37"/>
      <c r="AD2310" s="37"/>
      <c r="AE2310" s="37"/>
      <c r="AF2310" s="37"/>
      <c r="AG2310" s="37"/>
      <c r="AH2310" s="37"/>
    </row>
    <row r="2311" spans="1:34">
      <c r="A2311" s="37"/>
      <c r="B2311" s="37"/>
      <c r="C2311" s="37"/>
      <c r="D2311" s="37"/>
      <c r="E2311" s="37"/>
      <c r="F2311" s="37"/>
      <c r="G2311" s="37"/>
      <c r="H2311" s="37"/>
      <c r="I2311" s="37"/>
      <c r="J2311" s="37"/>
      <c r="K2311" s="629"/>
      <c r="L2311" s="37"/>
      <c r="M2311" s="37"/>
      <c r="N2311" s="37"/>
      <c r="O2311" s="37"/>
      <c r="P2311" s="37"/>
      <c r="Q2311" s="37"/>
      <c r="R2311" s="37"/>
      <c r="S2311" s="37"/>
      <c r="T2311" s="37"/>
      <c r="U2311" s="37"/>
      <c r="V2311" s="37"/>
      <c r="W2311" s="37"/>
      <c r="X2311" s="37"/>
      <c r="Y2311" s="37"/>
      <c r="Z2311" s="37"/>
      <c r="AA2311" s="37"/>
      <c r="AB2311" s="37"/>
      <c r="AC2311" s="37"/>
      <c r="AD2311" s="37"/>
      <c r="AE2311" s="37"/>
      <c r="AF2311" s="37"/>
      <c r="AG2311" s="37"/>
      <c r="AH2311" s="37"/>
    </row>
    <row r="2312" spans="1:34">
      <c r="A2312" s="37"/>
      <c r="B2312" s="37"/>
      <c r="C2312" s="37"/>
      <c r="D2312" s="37"/>
      <c r="E2312" s="37"/>
      <c r="F2312" s="37"/>
      <c r="G2312" s="37"/>
      <c r="H2312" s="37"/>
      <c r="I2312" s="37"/>
      <c r="J2312" s="37"/>
      <c r="K2312" s="629"/>
      <c r="L2312" s="37"/>
      <c r="M2312" s="37"/>
      <c r="N2312" s="37"/>
      <c r="O2312" s="37"/>
      <c r="P2312" s="37"/>
      <c r="Q2312" s="37"/>
      <c r="R2312" s="37"/>
      <c r="S2312" s="37"/>
      <c r="T2312" s="37"/>
      <c r="U2312" s="37"/>
      <c r="V2312" s="37"/>
      <c r="W2312" s="37"/>
      <c r="X2312" s="37"/>
      <c r="Y2312" s="37"/>
      <c r="Z2312" s="37"/>
      <c r="AA2312" s="37"/>
      <c r="AB2312" s="37"/>
      <c r="AC2312" s="37"/>
      <c r="AD2312" s="37"/>
      <c r="AE2312" s="37"/>
      <c r="AF2312" s="37"/>
      <c r="AG2312" s="37"/>
      <c r="AH2312" s="37"/>
    </row>
    <row r="2313" spans="1:34">
      <c r="A2313" s="37"/>
      <c r="B2313" s="37"/>
      <c r="C2313" s="37"/>
      <c r="D2313" s="37"/>
      <c r="E2313" s="37"/>
      <c r="F2313" s="37"/>
      <c r="G2313" s="37"/>
      <c r="H2313" s="37"/>
      <c r="I2313" s="37"/>
      <c r="J2313" s="37"/>
      <c r="K2313" s="629"/>
      <c r="L2313" s="37"/>
      <c r="M2313" s="37"/>
      <c r="N2313" s="37"/>
      <c r="O2313" s="37"/>
      <c r="P2313" s="37"/>
      <c r="Q2313" s="37"/>
      <c r="R2313" s="37"/>
      <c r="S2313" s="37"/>
      <c r="T2313" s="37"/>
      <c r="U2313" s="37"/>
      <c r="V2313" s="37"/>
      <c r="W2313" s="37"/>
      <c r="X2313" s="37"/>
      <c r="Y2313" s="37"/>
      <c r="Z2313" s="37"/>
      <c r="AA2313" s="37"/>
      <c r="AB2313" s="37"/>
      <c r="AC2313" s="37"/>
      <c r="AD2313" s="37"/>
      <c r="AE2313" s="37"/>
      <c r="AF2313" s="37"/>
      <c r="AG2313" s="37"/>
      <c r="AH2313" s="37"/>
    </row>
    <row r="2314" spans="1:34">
      <c r="A2314" s="37"/>
      <c r="B2314" s="37"/>
      <c r="C2314" s="37"/>
      <c r="D2314" s="37"/>
      <c r="E2314" s="37"/>
      <c r="F2314" s="37"/>
      <c r="G2314" s="37"/>
      <c r="H2314" s="37"/>
      <c r="I2314" s="37"/>
      <c r="J2314" s="37"/>
      <c r="K2314" s="629"/>
      <c r="L2314" s="37"/>
      <c r="M2314" s="37"/>
      <c r="N2314" s="37"/>
      <c r="O2314" s="37"/>
      <c r="P2314" s="37"/>
      <c r="Q2314" s="37"/>
      <c r="R2314" s="37"/>
      <c r="S2314" s="37"/>
      <c r="T2314" s="37"/>
      <c r="U2314" s="37"/>
      <c r="V2314" s="37"/>
      <c r="W2314" s="37"/>
      <c r="X2314" s="37"/>
      <c r="Y2314" s="37"/>
      <c r="Z2314" s="37"/>
      <c r="AA2314" s="37"/>
      <c r="AB2314" s="37"/>
      <c r="AC2314" s="37"/>
      <c r="AD2314" s="37"/>
      <c r="AE2314" s="37"/>
      <c r="AF2314" s="37"/>
      <c r="AG2314" s="37"/>
      <c r="AH2314" s="37"/>
    </row>
    <row r="2315" spans="1:34">
      <c r="A2315" s="37"/>
      <c r="B2315" s="37"/>
      <c r="C2315" s="37"/>
      <c r="D2315" s="37"/>
      <c r="E2315" s="37"/>
      <c r="F2315" s="37"/>
      <c r="G2315" s="37"/>
      <c r="H2315" s="37"/>
      <c r="I2315" s="37"/>
      <c r="J2315" s="37"/>
      <c r="K2315" s="629"/>
      <c r="L2315" s="37"/>
      <c r="M2315" s="37"/>
      <c r="N2315" s="37"/>
      <c r="O2315" s="37"/>
      <c r="P2315" s="37"/>
      <c r="Q2315" s="37"/>
      <c r="R2315" s="37"/>
      <c r="S2315" s="37"/>
      <c r="T2315" s="37"/>
      <c r="U2315" s="37"/>
      <c r="V2315" s="37"/>
      <c r="W2315" s="37"/>
      <c r="X2315" s="37"/>
      <c r="Y2315" s="37"/>
      <c r="Z2315" s="37"/>
      <c r="AA2315" s="37"/>
      <c r="AB2315" s="37"/>
      <c r="AC2315" s="37"/>
      <c r="AD2315" s="37"/>
      <c r="AE2315" s="37"/>
      <c r="AF2315" s="37"/>
      <c r="AG2315" s="37"/>
      <c r="AH2315" s="37"/>
    </row>
    <row r="2316" spans="1:34">
      <c r="A2316" s="37"/>
      <c r="B2316" s="37"/>
      <c r="C2316" s="37"/>
      <c r="D2316" s="37"/>
      <c r="E2316" s="37"/>
      <c r="F2316" s="37"/>
      <c r="G2316" s="37"/>
      <c r="H2316" s="37"/>
      <c r="I2316" s="37"/>
      <c r="J2316" s="37"/>
      <c r="K2316" s="629"/>
      <c r="L2316" s="37"/>
      <c r="M2316" s="37"/>
      <c r="N2316" s="37"/>
      <c r="O2316" s="37"/>
      <c r="P2316" s="37"/>
      <c r="Q2316" s="37"/>
      <c r="R2316" s="37"/>
      <c r="S2316" s="37"/>
      <c r="T2316" s="37"/>
      <c r="U2316" s="37"/>
      <c r="V2316" s="37"/>
      <c r="W2316" s="37"/>
      <c r="X2316" s="37"/>
      <c r="Y2316" s="37"/>
      <c r="Z2316" s="37"/>
      <c r="AA2316" s="37"/>
      <c r="AB2316" s="37"/>
      <c r="AC2316" s="37"/>
      <c r="AD2316" s="37"/>
      <c r="AE2316" s="37"/>
      <c r="AF2316" s="37"/>
      <c r="AG2316" s="37"/>
      <c r="AH2316" s="37"/>
    </row>
    <row r="2317" spans="1:34">
      <c r="A2317" s="37"/>
      <c r="B2317" s="37"/>
      <c r="C2317" s="37"/>
      <c r="D2317" s="37"/>
      <c r="E2317" s="37"/>
      <c r="F2317" s="37"/>
      <c r="G2317" s="37"/>
      <c r="H2317" s="37"/>
      <c r="I2317" s="37"/>
      <c r="J2317" s="37"/>
      <c r="K2317" s="629"/>
      <c r="L2317" s="37"/>
      <c r="M2317" s="37"/>
      <c r="N2317" s="37"/>
      <c r="O2317" s="37"/>
      <c r="P2317" s="37"/>
      <c r="Q2317" s="37"/>
      <c r="R2317" s="37"/>
      <c r="S2317" s="37"/>
      <c r="T2317" s="37"/>
      <c r="U2317" s="37"/>
      <c r="V2317" s="37"/>
      <c r="W2317" s="37"/>
      <c r="X2317" s="37"/>
      <c r="Y2317" s="37"/>
      <c r="Z2317" s="37"/>
      <c r="AA2317" s="37"/>
      <c r="AB2317" s="37"/>
      <c r="AC2317" s="37"/>
      <c r="AD2317" s="37"/>
      <c r="AE2317" s="37"/>
      <c r="AF2317" s="37"/>
      <c r="AG2317" s="37"/>
      <c r="AH2317" s="37"/>
    </row>
    <row r="2318" spans="1:34">
      <c r="A2318" s="37"/>
      <c r="B2318" s="37"/>
      <c r="C2318" s="37"/>
      <c r="D2318" s="37"/>
      <c r="E2318" s="37"/>
      <c r="F2318" s="37"/>
      <c r="G2318" s="37"/>
      <c r="H2318" s="37"/>
      <c r="I2318" s="37"/>
      <c r="J2318" s="37"/>
      <c r="K2318" s="629"/>
      <c r="L2318" s="37"/>
      <c r="M2318" s="37"/>
      <c r="N2318" s="37"/>
      <c r="O2318" s="37"/>
      <c r="P2318" s="37"/>
      <c r="Q2318" s="37"/>
      <c r="R2318" s="37"/>
      <c r="S2318" s="37"/>
      <c r="T2318" s="37"/>
      <c r="U2318" s="37"/>
      <c r="V2318" s="37"/>
      <c r="W2318" s="37"/>
      <c r="X2318" s="37"/>
      <c r="Y2318" s="37"/>
      <c r="Z2318" s="37"/>
      <c r="AA2318" s="37"/>
      <c r="AB2318" s="37"/>
      <c r="AC2318" s="37"/>
      <c r="AD2318" s="37"/>
      <c r="AE2318" s="37"/>
      <c r="AF2318" s="37"/>
      <c r="AG2318" s="37"/>
      <c r="AH2318" s="37"/>
    </row>
    <row r="2319" spans="1:34">
      <c r="A2319" s="37"/>
      <c r="B2319" s="37"/>
      <c r="C2319" s="37"/>
      <c r="D2319" s="37"/>
      <c r="E2319" s="37"/>
      <c r="F2319" s="37"/>
      <c r="G2319" s="37"/>
      <c r="H2319" s="37"/>
      <c r="I2319" s="37"/>
      <c r="J2319" s="37"/>
      <c r="K2319" s="629"/>
      <c r="L2319" s="37"/>
      <c r="M2319" s="37"/>
      <c r="N2319" s="37"/>
      <c r="O2319" s="37"/>
      <c r="P2319" s="37"/>
      <c r="Q2319" s="37"/>
      <c r="R2319" s="37"/>
      <c r="S2319" s="37"/>
      <c r="T2319" s="37"/>
      <c r="U2319" s="37"/>
      <c r="V2319" s="37"/>
      <c r="W2319" s="37"/>
      <c r="X2319" s="37"/>
      <c r="Y2319" s="37"/>
      <c r="Z2319" s="37"/>
      <c r="AA2319" s="37"/>
      <c r="AB2319" s="37"/>
      <c r="AC2319" s="37"/>
      <c r="AD2319" s="37"/>
      <c r="AE2319" s="37"/>
      <c r="AF2319" s="37"/>
      <c r="AG2319" s="37"/>
      <c r="AH2319" s="37"/>
    </row>
    <row r="2320" spans="1:34">
      <c r="A2320" s="37"/>
      <c r="B2320" s="37"/>
      <c r="C2320" s="37"/>
      <c r="D2320" s="37"/>
      <c r="E2320" s="37"/>
      <c r="F2320" s="37"/>
      <c r="G2320" s="37"/>
      <c r="H2320" s="37"/>
      <c r="I2320" s="37"/>
      <c r="J2320" s="37"/>
      <c r="K2320" s="629"/>
      <c r="L2320" s="37"/>
      <c r="M2320" s="37"/>
      <c r="N2320" s="37"/>
      <c r="O2320" s="37"/>
      <c r="P2320" s="37"/>
      <c r="Q2320" s="37"/>
      <c r="R2320" s="37"/>
      <c r="S2320" s="37"/>
      <c r="T2320" s="37"/>
      <c r="U2320" s="37"/>
      <c r="V2320" s="37"/>
      <c r="W2320" s="37"/>
      <c r="X2320" s="37"/>
      <c r="Y2320" s="37"/>
      <c r="Z2320" s="37"/>
      <c r="AA2320" s="37"/>
      <c r="AB2320" s="37"/>
      <c r="AC2320" s="37"/>
      <c r="AD2320" s="37"/>
      <c r="AE2320" s="37"/>
      <c r="AF2320" s="37"/>
      <c r="AG2320" s="37"/>
      <c r="AH2320" s="37"/>
    </row>
    <row r="2321" spans="1:34">
      <c r="A2321" s="37"/>
      <c r="B2321" s="37"/>
      <c r="C2321" s="37"/>
      <c r="D2321" s="37"/>
      <c r="E2321" s="37"/>
      <c r="F2321" s="37"/>
      <c r="G2321" s="37"/>
      <c r="H2321" s="37"/>
      <c r="I2321" s="37"/>
      <c r="J2321" s="37"/>
      <c r="K2321" s="629"/>
      <c r="L2321" s="37"/>
      <c r="M2321" s="37"/>
      <c r="N2321" s="37"/>
      <c r="O2321" s="37"/>
      <c r="P2321" s="37"/>
      <c r="Q2321" s="37"/>
      <c r="R2321" s="37"/>
      <c r="S2321" s="37"/>
      <c r="T2321" s="37"/>
      <c r="U2321" s="37"/>
      <c r="V2321" s="37"/>
      <c r="W2321" s="37"/>
      <c r="X2321" s="37"/>
      <c r="Y2321" s="37"/>
      <c r="Z2321" s="37"/>
      <c r="AA2321" s="37"/>
      <c r="AB2321" s="37"/>
      <c r="AC2321" s="37"/>
      <c r="AD2321" s="37"/>
      <c r="AE2321" s="37"/>
      <c r="AF2321" s="37"/>
      <c r="AG2321" s="37"/>
      <c r="AH2321" s="37"/>
    </row>
    <row r="2322" spans="1:34">
      <c r="A2322" s="37"/>
      <c r="B2322" s="37"/>
      <c r="C2322" s="37"/>
      <c r="D2322" s="37"/>
      <c r="E2322" s="37"/>
      <c r="F2322" s="37"/>
      <c r="G2322" s="37"/>
      <c r="H2322" s="37"/>
      <c r="I2322" s="37"/>
      <c r="J2322" s="37"/>
      <c r="K2322" s="629"/>
      <c r="L2322" s="37"/>
      <c r="M2322" s="37"/>
      <c r="N2322" s="37"/>
      <c r="O2322" s="37"/>
      <c r="P2322" s="37"/>
      <c r="Q2322" s="37"/>
      <c r="R2322" s="37"/>
      <c r="S2322" s="37"/>
      <c r="T2322" s="37"/>
      <c r="U2322" s="37"/>
      <c r="V2322" s="37"/>
      <c r="W2322" s="37"/>
      <c r="X2322" s="37"/>
      <c r="Y2322" s="37"/>
      <c r="Z2322" s="37"/>
      <c r="AA2322" s="37"/>
      <c r="AB2322" s="37"/>
      <c r="AC2322" s="37"/>
      <c r="AD2322" s="37"/>
      <c r="AE2322" s="37"/>
      <c r="AF2322" s="37"/>
      <c r="AG2322" s="37"/>
      <c r="AH2322" s="37"/>
    </row>
    <row r="2323" spans="1:34">
      <c r="A2323" s="37"/>
      <c r="B2323" s="37"/>
      <c r="C2323" s="37"/>
      <c r="D2323" s="37"/>
      <c r="E2323" s="37"/>
      <c r="F2323" s="37"/>
      <c r="G2323" s="37"/>
      <c r="H2323" s="37"/>
      <c r="I2323" s="37"/>
      <c r="J2323" s="37"/>
      <c r="K2323" s="629"/>
      <c r="L2323" s="37"/>
      <c r="M2323" s="37"/>
      <c r="N2323" s="37"/>
      <c r="O2323" s="37"/>
      <c r="P2323" s="37"/>
      <c r="Q2323" s="37"/>
      <c r="R2323" s="37"/>
      <c r="S2323" s="37"/>
      <c r="T2323" s="37"/>
      <c r="U2323" s="37"/>
      <c r="V2323" s="37"/>
      <c r="W2323" s="37"/>
      <c r="X2323" s="37"/>
      <c r="Y2323" s="37"/>
      <c r="Z2323" s="37"/>
      <c r="AA2323" s="37"/>
      <c r="AB2323" s="37"/>
      <c r="AC2323" s="37"/>
      <c r="AD2323" s="37"/>
      <c r="AE2323" s="37"/>
      <c r="AF2323" s="37"/>
      <c r="AG2323" s="37"/>
      <c r="AH2323" s="37"/>
    </row>
    <row r="2324" spans="1:34">
      <c r="A2324" s="37"/>
      <c r="B2324" s="37"/>
      <c r="C2324" s="37"/>
      <c r="D2324" s="37"/>
      <c r="E2324" s="37"/>
      <c r="F2324" s="37"/>
      <c r="G2324" s="37"/>
      <c r="H2324" s="37"/>
      <c r="I2324" s="37"/>
      <c r="J2324" s="37"/>
      <c r="K2324" s="629"/>
      <c r="L2324" s="37"/>
      <c r="M2324" s="37"/>
      <c r="N2324" s="37"/>
      <c r="O2324" s="37"/>
      <c r="P2324" s="37"/>
      <c r="Q2324" s="37"/>
      <c r="R2324" s="37"/>
      <c r="S2324" s="37"/>
      <c r="T2324" s="37"/>
      <c r="U2324" s="37"/>
      <c r="V2324" s="37"/>
      <c r="W2324" s="37"/>
      <c r="X2324" s="37"/>
      <c r="Y2324" s="37"/>
      <c r="Z2324" s="37"/>
      <c r="AA2324" s="37"/>
      <c r="AB2324" s="37"/>
      <c r="AC2324" s="37"/>
      <c r="AD2324" s="37"/>
      <c r="AE2324" s="37"/>
      <c r="AF2324" s="37"/>
      <c r="AG2324" s="37"/>
      <c r="AH2324" s="37"/>
    </row>
    <row r="2325" spans="1:34">
      <c r="A2325" s="37"/>
      <c r="B2325" s="37"/>
      <c r="C2325" s="37"/>
      <c r="D2325" s="37"/>
      <c r="E2325" s="37"/>
      <c r="F2325" s="37"/>
      <c r="G2325" s="37"/>
      <c r="H2325" s="37"/>
      <c r="I2325" s="37"/>
      <c r="J2325" s="37"/>
      <c r="K2325" s="629"/>
      <c r="L2325" s="37"/>
      <c r="M2325" s="37"/>
      <c r="N2325" s="37"/>
      <c r="O2325" s="37"/>
      <c r="P2325" s="37"/>
      <c r="Q2325" s="37"/>
      <c r="R2325" s="37"/>
      <c r="S2325" s="37"/>
      <c r="T2325" s="37"/>
      <c r="U2325" s="37"/>
      <c r="V2325" s="37"/>
      <c r="W2325" s="37"/>
      <c r="X2325" s="37"/>
      <c r="Y2325" s="37"/>
      <c r="Z2325" s="37"/>
      <c r="AA2325" s="37"/>
      <c r="AB2325" s="37"/>
      <c r="AC2325" s="37"/>
      <c r="AD2325" s="37"/>
      <c r="AE2325" s="37"/>
      <c r="AF2325" s="37"/>
      <c r="AG2325" s="37"/>
      <c r="AH2325" s="37"/>
    </row>
    <row r="2326" spans="1:34">
      <c r="A2326" s="37"/>
      <c r="B2326" s="37"/>
      <c r="C2326" s="37"/>
      <c r="D2326" s="37"/>
      <c r="E2326" s="37"/>
      <c r="F2326" s="37"/>
      <c r="G2326" s="37"/>
      <c r="H2326" s="37"/>
      <c r="I2326" s="37"/>
      <c r="J2326" s="37"/>
      <c r="K2326" s="629"/>
      <c r="L2326" s="37"/>
      <c r="M2326" s="37"/>
      <c r="N2326" s="37"/>
      <c r="O2326" s="37"/>
      <c r="P2326" s="37"/>
      <c r="Q2326" s="37"/>
      <c r="R2326" s="37"/>
      <c r="S2326" s="37"/>
      <c r="T2326" s="37"/>
      <c r="U2326" s="37"/>
      <c r="V2326" s="37"/>
      <c r="W2326" s="37"/>
      <c r="X2326" s="37"/>
      <c r="Y2326" s="37"/>
      <c r="Z2326" s="37"/>
      <c r="AA2326" s="37"/>
      <c r="AB2326" s="37"/>
      <c r="AC2326" s="37"/>
      <c r="AD2326" s="37"/>
      <c r="AE2326" s="37"/>
      <c r="AF2326" s="37"/>
      <c r="AG2326" s="37"/>
      <c r="AH2326" s="37"/>
    </row>
    <row r="2327" spans="1:34">
      <c r="A2327" s="37"/>
      <c r="B2327" s="37"/>
      <c r="C2327" s="37"/>
      <c r="D2327" s="37"/>
      <c r="E2327" s="37"/>
      <c r="F2327" s="37"/>
      <c r="G2327" s="37"/>
      <c r="H2327" s="37"/>
      <c r="I2327" s="37"/>
      <c r="J2327" s="37"/>
      <c r="K2327" s="629"/>
      <c r="L2327" s="37"/>
      <c r="M2327" s="37"/>
      <c r="N2327" s="37"/>
      <c r="O2327" s="37"/>
      <c r="P2327" s="37"/>
      <c r="Q2327" s="37"/>
      <c r="R2327" s="37"/>
      <c r="S2327" s="37"/>
      <c r="T2327" s="37"/>
      <c r="U2327" s="37"/>
      <c r="V2327" s="37"/>
      <c r="W2327" s="37"/>
      <c r="X2327" s="37"/>
      <c r="Y2327" s="37"/>
      <c r="Z2327" s="37"/>
      <c r="AA2327" s="37"/>
      <c r="AB2327" s="37"/>
      <c r="AC2327" s="37"/>
      <c r="AD2327" s="37"/>
      <c r="AE2327" s="37"/>
      <c r="AF2327" s="37"/>
      <c r="AG2327" s="37"/>
      <c r="AH2327" s="37"/>
    </row>
    <row r="2328" spans="1:34">
      <c r="A2328" s="37"/>
      <c r="B2328" s="37"/>
      <c r="C2328" s="37"/>
      <c r="D2328" s="37"/>
      <c r="E2328" s="37"/>
      <c r="F2328" s="37"/>
      <c r="G2328" s="37"/>
      <c r="H2328" s="37"/>
      <c r="I2328" s="37"/>
      <c r="J2328" s="37"/>
      <c r="K2328" s="629"/>
      <c r="L2328" s="37"/>
      <c r="M2328" s="37"/>
      <c r="N2328" s="37"/>
      <c r="O2328" s="37"/>
      <c r="P2328" s="37"/>
      <c r="Q2328" s="37"/>
      <c r="R2328" s="37"/>
      <c r="S2328" s="37"/>
      <c r="T2328" s="37"/>
      <c r="U2328" s="37"/>
      <c r="V2328" s="37"/>
      <c r="W2328" s="37"/>
      <c r="X2328" s="37"/>
      <c r="Y2328" s="37"/>
      <c r="Z2328" s="37"/>
      <c r="AA2328" s="37"/>
      <c r="AB2328" s="37"/>
      <c r="AC2328" s="37"/>
      <c r="AD2328" s="37"/>
      <c r="AE2328" s="37"/>
      <c r="AF2328" s="37"/>
      <c r="AG2328" s="37"/>
      <c r="AH2328" s="37"/>
    </row>
    <row r="2329" spans="1:34">
      <c r="A2329" s="37"/>
      <c r="B2329" s="37"/>
      <c r="C2329" s="37"/>
      <c r="D2329" s="37"/>
      <c r="E2329" s="37"/>
      <c r="F2329" s="37"/>
      <c r="G2329" s="37"/>
      <c r="H2329" s="37"/>
      <c r="I2329" s="37"/>
      <c r="J2329" s="37"/>
      <c r="K2329" s="629"/>
      <c r="L2329" s="37"/>
      <c r="M2329" s="37"/>
      <c r="N2329" s="37"/>
      <c r="O2329" s="37"/>
      <c r="P2329" s="37"/>
      <c r="Q2329" s="37"/>
      <c r="R2329" s="37"/>
      <c r="S2329" s="37"/>
      <c r="T2329" s="37"/>
      <c r="U2329" s="37"/>
      <c r="V2329" s="37"/>
      <c r="W2329" s="37"/>
      <c r="X2329" s="37"/>
      <c r="Y2329" s="37"/>
      <c r="Z2329" s="37"/>
      <c r="AA2329" s="37"/>
      <c r="AB2329" s="37"/>
      <c r="AC2329" s="37"/>
      <c r="AD2329" s="37"/>
      <c r="AE2329" s="37"/>
      <c r="AF2329" s="37"/>
      <c r="AG2329" s="37"/>
      <c r="AH2329" s="37"/>
    </row>
  </sheetData>
  <autoFilter ref="A1:R1657" xr:uid="{00000000-0009-0000-0000-000019000000}"/>
  <phoneticPr fontId="163" type="noConversion"/>
  <dataValidations count="2">
    <dataValidation type="date" errorStyle="warning" allowBlank="1" showErrorMessage="1" promptTitle="提示" prompt="请输入介于7月1日和7月31日之间的日期。" sqref="H1" xr:uid="{00000000-0002-0000-1900-000000000000}">
      <formula1>44378</formula1>
      <formula2>44378</formula2>
    </dataValidation>
    <dataValidation type="date" errorStyle="warning" allowBlank="1" showErrorMessage="1" promptTitle="提示" prompt="请输入介于7月1日和8月31日之间的日期。" sqref="I1" xr:uid="{00000000-0002-0000-1900-000001000000}">
      <formula1>44378</formula1>
      <formula2>44378</formula2>
    </dataValidation>
  </dataValidations>
  <pageMargins left="0.7" right="0.7" top="0.75" bottom="0.75" header="0.3" footer="0.3"/>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dimension ref="A1:AD2819"/>
  <sheetViews>
    <sheetView workbookViewId="0">
      <pane ySplit="1" topLeftCell="A2" activePane="bottomLeft" state="frozen"/>
      <selection pane="bottomLeft"/>
    </sheetView>
  </sheetViews>
  <sheetFormatPr baseColWidth="10" defaultRowHeight="16"/>
  <cols>
    <col min="1" max="2" width="10.83203125" customWidth="1"/>
    <col min="3" max="3" width="17" customWidth="1"/>
    <col min="4" max="4" width="9.6640625" customWidth="1"/>
    <col min="5" max="5" width="10.5" customWidth="1"/>
    <col min="6" max="6" width="46.1640625" hidden="1" customWidth="1"/>
    <col min="7" max="7" width="11" hidden="1" customWidth="1"/>
    <col min="8" max="8" width="12.1640625" customWidth="1"/>
    <col min="9" max="9" width="21.5" customWidth="1"/>
    <col min="10" max="10" width="22.83203125" customWidth="1"/>
    <col min="11" max="11" width="22.83203125" hidden="1" customWidth="1"/>
    <col min="12" max="12" width="36" customWidth="1"/>
    <col min="13" max="13" width="34.83203125" customWidth="1"/>
    <col min="14" max="14" width="14.6640625" customWidth="1"/>
    <col min="15" max="15" width="27.6640625" customWidth="1"/>
    <col min="16" max="16" width="9.1640625" customWidth="1"/>
    <col min="17" max="17" width="15" customWidth="1"/>
    <col min="18" max="30" width="9.1640625" customWidth="1"/>
  </cols>
  <sheetData>
    <row r="1" spans="1:30" ht="18">
      <c r="A1" s="699" t="s">
        <v>121</v>
      </c>
      <c r="B1" s="699" t="s">
        <v>122</v>
      </c>
      <c r="C1" s="699" t="s">
        <v>123</v>
      </c>
      <c r="D1" s="700" t="s">
        <v>124</v>
      </c>
      <c r="E1" s="701" t="s">
        <v>125</v>
      </c>
      <c r="F1" s="700" t="s">
        <v>126</v>
      </c>
      <c r="G1" s="702" t="s">
        <v>778</v>
      </c>
      <c r="H1" s="703" t="s">
        <v>127</v>
      </c>
      <c r="I1" s="703" t="s">
        <v>128</v>
      </c>
      <c r="J1" s="499" t="s">
        <v>129</v>
      </c>
      <c r="K1" s="702" t="s">
        <v>779</v>
      </c>
      <c r="L1" s="700" t="s">
        <v>780</v>
      </c>
      <c r="M1" s="700" t="s">
        <v>31</v>
      </c>
      <c r="N1" s="701" t="s">
        <v>134</v>
      </c>
      <c r="O1" s="704" t="s">
        <v>135</v>
      </c>
      <c r="P1" s="37"/>
      <c r="Q1" s="37"/>
      <c r="R1" s="37"/>
      <c r="S1" s="37"/>
      <c r="T1" s="37"/>
      <c r="U1" s="37"/>
      <c r="V1" s="37"/>
      <c r="W1" s="37"/>
      <c r="X1" s="37"/>
      <c r="Y1" s="37"/>
      <c r="Z1" s="37"/>
      <c r="AA1" s="37"/>
      <c r="AB1" s="37"/>
      <c r="AC1" s="37"/>
      <c r="AD1" s="37"/>
    </row>
    <row r="2" spans="1:30">
      <c r="A2" s="666">
        <v>44006</v>
      </c>
      <c r="B2" s="115" t="s">
        <v>146</v>
      </c>
      <c r="C2" s="486">
        <v>881877328</v>
      </c>
      <c r="D2" s="115" t="s">
        <v>139</v>
      </c>
      <c r="E2" s="115" t="s">
        <v>140</v>
      </c>
      <c r="F2" s="666"/>
      <c r="G2" s="115"/>
      <c r="H2" s="486"/>
      <c r="I2" s="84"/>
      <c r="J2" s="665">
        <v>44014</v>
      </c>
      <c r="K2" s="115"/>
      <c r="L2" s="115" t="s">
        <v>148</v>
      </c>
      <c r="M2" s="84"/>
      <c r="N2" s="84"/>
      <c r="O2" s="84"/>
      <c r="P2" s="84"/>
      <c r="Q2" s="84"/>
      <c r="R2" s="37"/>
      <c r="S2" s="37"/>
      <c r="T2" s="37"/>
      <c r="U2" s="37"/>
      <c r="V2" s="37"/>
      <c r="W2" s="37"/>
      <c r="X2" s="37"/>
      <c r="Y2" s="37"/>
      <c r="Z2" s="37"/>
      <c r="AA2" s="37"/>
      <c r="AB2" s="37"/>
      <c r="AC2" s="37"/>
      <c r="AD2" s="37"/>
    </row>
    <row r="3" spans="1:30">
      <c r="A3" s="666">
        <v>43997</v>
      </c>
      <c r="B3" s="115" t="s">
        <v>194</v>
      </c>
      <c r="C3" s="37">
        <v>880450034</v>
      </c>
      <c r="D3" s="115" t="s">
        <v>139</v>
      </c>
      <c r="E3" s="115" t="s">
        <v>140</v>
      </c>
      <c r="F3" s="666"/>
      <c r="G3" s="486"/>
      <c r="H3" s="37"/>
      <c r="I3" s="666">
        <v>43997</v>
      </c>
      <c r="J3" s="666">
        <v>44004</v>
      </c>
      <c r="K3" s="486"/>
      <c r="L3" s="115" t="s">
        <v>781</v>
      </c>
      <c r="M3" s="115" t="s">
        <v>168</v>
      </c>
      <c r="N3" s="666"/>
      <c r="O3" s="115"/>
      <c r="P3" s="486"/>
      <c r="Q3" s="486"/>
      <c r="R3" s="37"/>
      <c r="S3" s="37"/>
      <c r="T3" s="37"/>
      <c r="U3" s="37"/>
      <c r="V3" s="37"/>
      <c r="W3" s="37"/>
      <c r="X3" s="37"/>
      <c r="Y3" s="37"/>
      <c r="Z3" s="37"/>
      <c r="AA3" s="37"/>
      <c r="AB3" s="37"/>
      <c r="AC3" s="37"/>
      <c r="AD3" s="37"/>
    </row>
    <row r="4" spans="1:30">
      <c r="A4" s="666">
        <v>44005</v>
      </c>
      <c r="B4" s="115" t="s">
        <v>175</v>
      </c>
      <c r="C4" s="37">
        <v>881635437</v>
      </c>
      <c r="D4" s="115" t="s">
        <v>139</v>
      </c>
      <c r="E4" s="115" t="s">
        <v>140</v>
      </c>
      <c r="F4" s="669"/>
      <c r="G4" s="669"/>
      <c r="H4" s="666">
        <v>44010</v>
      </c>
      <c r="I4" s="669"/>
      <c r="J4" s="666"/>
      <c r="K4" s="84"/>
      <c r="L4" s="664" t="s">
        <v>168</v>
      </c>
      <c r="M4" s="664"/>
      <c r="N4" s="84"/>
      <c r="O4" s="84"/>
      <c r="P4" s="84"/>
      <c r="Q4" s="84"/>
      <c r="R4" s="37"/>
      <c r="S4" s="37"/>
      <c r="T4" s="37"/>
      <c r="U4" s="37"/>
      <c r="V4" s="37"/>
      <c r="W4" s="37"/>
      <c r="X4" s="37"/>
      <c r="Y4" s="37"/>
      <c r="Z4" s="37"/>
      <c r="AA4" s="37"/>
      <c r="AB4" s="37"/>
      <c r="AC4" s="37"/>
      <c r="AD4" s="37"/>
    </row>
    <row r="5" spans="1:30">
      <c r="A5" s="666">
        <v>43999</v>
      </c>
      <c r="B5" s="115" t="s">
        <v>146</v>
      </c>
      <c r="C5" s="486">
        <v>880691906</v>
      </c>
      <c r="D5" s="115" t="s">
        <v>139</v>
      </c>
      <c r="E5" s="115" t="s">
        <v>393</v>
      </c>
      <c r="F5" s="666"/>
      <c r="G5" s="486"/>
      <c r="H5" s="666">
        <v>44011</v>
      </c>
      <c r="I5" s="665" t="s">
        <v>782</v>
      </c>
      <c r="J5" s="666">
        <v>44026</v>
      </c>
      <c r="K5" s="84"/>
      <c r="L5" s="115" t="s">
        <v>783</v>
      </c>
      <c r="M5" s="664" t="s">
        <v>784</v>
      </c>
      <c r="N5" s="664" t="s">
        <v>785</v>
      </c>
      <c r="O5" s="37">
        <v>76</v>
      </c>
      <c r="P5" s="84"/>
      <c r="Q5" s="84"/>
      <c r="R5" s="37"/>
      <c r="S5" s="37"/>
      <c r="T5" s="37"/>
      <c r="U5" s="37"/>
      <c r="V5" s="37"/>
      <c r="W5" s="37"/>
      <c r="X5" s="37"/>
      <c r="Y5" s="37"/>
      <c r="Z5" s="37"/>
      <c r="AA5" s="37"/>
      <c r="AB5" s="37"/>
      <c r="AC5" s="37"/>
      <c r="AD5" s="37"/>
    </row>
    <row r="6" spans="1:30">
      <c r="A6" s="265">
        <v>43990</v>
      </c>
      <c r="B6" s="115" t="s">
        <v>175</v>
      </c>
      <c r="C6" s="37">
        <v>880021536</v>
      </c>
      <c r="D6" s="115" t="s">
        <v>139</v>
      </c>
      <c r="E6" s="115" t="s">
        <v>140</v>
      </c>
      <c r="F6" s="137"/>
      <c r="G6" s="115"/>
      <c r="H6" s="37"/>
      <c r="I6" s="666">
        <v>43997</v>
      </c>
      <c r="J6" s="666"/>
      <c r="K6" s="486"/>
      <c r="L6" s="115" t="s">
        <v>786</v>
      </c>
      <c r="M6" s="115" t="s">
        <v>787</v>
      </c>
      <c r="N6" s="486"/>
      <c r="O6" s="486"/>
      <c r="P6" s="486"/>
      <c r="Q6" s="486"/>
      <c r="R6" s="37"/>
      <c r="S6" s="37"/>
      <c r="T6" s="37"/>
      <c r="U6" s="37"/>
      <c r="V6" s="37"/>
      <c r="W6" s="37"/>
      <c r="X6" s="37"/>
      <c r="Y6" s="37"/>
      <c r="Z6" s="37"/>
      <c r="AA6" s="37"/>
      <c r="AB6" s="37"/>
      <c r="AC6" s="37"/>
      <c r="AD6" s="37"/>
    </row>
    <row r="7" spans="1:30">
      <c r="A7" s="37">
        <v>6.2</v>
      </c>
      <c r="B7" s="486" t="s">
        <v>146</v>
      </c>
      <c r="C7" s="486">
        <v>882107366</v>
      </c>
      <c r="D7" s="486" t="s">
        <v>139</v>
      </c>
      <c r="E7" s="486" t="s">
        <v>140</v>
      </c>
      <c r="F7" s="486" t="s">
        <v>788</v>
      </c>
      <c r="G7" s="486" t="s">
        <v>37</v>
      </c>
      <c r="H7" s="265">
        <v>43991</v>
      </c>
      <c r="I7" s="109" t="s">
        <v>789</v>
      </c>
      <c r="J7" s="486">
        <v>6.16</v>
      </c>
      <c r="K7" s="115" t="s">
        <v>790</v>
      </c>
      <c r="L7" s="115" t="s">
        <v>791</v>
      </c>
      <c r="M7" s="115" t="s">
        <v>792</v>
      </c>
      <c r="N7" s="285"/>
      <c r="O7" s="285"/>
      <c r="P7" s="37"/>
      <c r="Q7" s="37"/>
      <c r="R7" s="37"/>
      <c r="S7" s="37"/>
      <c r="T7" s="37"/>
      <c r="U7" s="37"/>
      <c r="V7" s="37"/>
      <c r="W7" s="37"/>
      <c r="X7" s="37"/>
      <c r="Y7" s="37"/>
      <c r="Z7" s="37"/>
      <c r="AA7" s="37"/>
      <c r="AB7" s="37"/>
      <c r="AC7" s="37"/>
      <c r="AD7" s="37"/>
    </row>
    <row r="8" spans="1:30" ht="68">
      <c r="A8" s="265">
        <v>43985</v>
      </c>
      <c r="B8" s="115" t="s">
        <v>194</v>
      </c>
      <c r="C8" s="37">
        <v>881548220</v>
      </c>
      <c r="D8" s="115" t="s">
        <v>152</v>
      </c>
      <c r="E8" s="115" t="s">
        <v>140</v>
      </c>
      <c r="F8" s="137" t="s">
        <v>793</v>
      </c>
      <c r="G8" s="115" t="s">
        <v>37</v>
      </c>
      <c r="H8" s="265">
        <v>44012</v>
      </c>
      <c r="I8" s="109" t="s">
        <v>794</v>
      </c>
      <c r="J8" s="666">
        <v>44027</v>
      </c>
      <c r="K8" s="115" t="s">
        <v>795</v>
      </c>
      <c r="L8" s="115" t="s">
        <v>796</v>
      </c>
      <c r="M8" s="115" t="s">
        <v>797</v>
      </c>
      <c r="N8" s="37"/>
      <c r="O8" s="37"/>
      <c r="P8" s="37"/>
      <c r="Q8" s="37"/>
      <c r="R8" s="37"/>
      <c r="S8" s="37"/>
      <c r="T8" s="37"/>
      <c r="U8" s="37"/>
      <c r="V8" s="37"/>
      <c r="W8" s="37"/>
      <c r="X8" s="37"/>
      <c r="Y8" s="37"/>
      <c r="Z8" s="37"/>
      <c r="AA8" s="37"/>
      <c r="AB8" s="37"/>
      <c r="AC8" s="37"/>
      <c r="AD8" s="37"/>
    </row>
    <row r="9" spans="1:30">
      <c r="A9" s="37">
        <v>6.4</v>
      </c>
      <c r="B9" s="115" t="s">
        <v>175</v>
      </c>
      <c r="C9" s="486">
        <v>880008660</v>
      </c>
      <c r="D9" s="115" t="s">
        <v>152</v>
      </c>
      <c r="E9" s="115" t="s">
        <v>140</v>
      </c>
      <c r="F9" s="115" t="s">
        <v>798</v>
      </c>
      <c r="G9" s="115" t="s">
        <v>35</v>
      </c>
      <c r="H9" s="665" t="s">
        <v>799</v>
      </c>
      <c r="I9" s="265">
        <v>43992</v>
      </c>
      <c r="J9" s="666">
        <v>43992</v>
      </c>
      <c r="K9" s="486"/>
      <c r="L9" s="115" t="s">
        <v>800</v>
      </c>
      <c r="M9" s="115" t="s">
        <v>801</v>
      </c>
      <c r="N9" s="666">
        <v>44001</v>
      </c>
      <c r="O9" s="486">
        <v>460.3</v>
      </c>
      <c r="P9" s="486"/>
      <c r="Q9" s="486"/>
      <c r="R9" s="37"/>
      <c r="S9" s="37"/>
      <c r="T9" s="37"/>
      <c r="U9" s="37"/>
      <c r="V9" s="37"/>
      <c r="W9" s="37"/>
      <c r="X9" s="37"/>
      <c r="Y9" s="37"/>
      <c r="Z9" s="37"/>
      <c r="AA9" s="37"/>
      <c r="AB9" s="37"/>
      <c r="AC9" s="37"/>
      <c r="AD9" s="37"/>
    </row>
    <row r="10" spans="1:30">
      <c r="A10" s="265">
        <v>44000</v>
      </c>
      <c r="B10" s="115" t="s">
        <v>146</v>
      </c>
      <c r="C10" s="486">
        <v>880325468</v>
      </c>
      <c r="D10" s="115" t="s">
        <v>139</v>
      </c>
      <c r="E10" s="115" t="s">
        <v>150</v>
      </c>
      <c r="F10" s="666"/>
      <c r="G10" s="486"/>
      <c r="H10" s="486"/>
      <c r="I10" s="665" t="s">
        <v>802</v>
      </c>
      <c r="J10" s="666">
        <v>44015</v>
      </c>
      <c r="K10" s="486"/>
      <c r="L10" s="115" t="s">
        <v>803</v>
      </c>
      <c r="M10" s="664" t="s">
        <v>804</v>
      </c>
      <c r="N10" s="84"/>
      <c r="O10" s="84"/>
      <c r="P10" s="84"/>
      <c r="Q10" s="84"/>
      <c r="R10" s="37"/>
      <c r="S10" s="37"/>
      <c r="T10" s="37"/>
      <c r="U10" s="37"/>
      <c r="V10" s="37"/>
      <c r="W10" s="37"/>
      <c r="X10" s="37"/>
      <c r="Y10" s="37"/>
      <c r="Z10" s="37"/>
      <c r="AA10" s="37"/>
      <c r="AB10" s="37"/>
      <c r="AC10" s="37"/>
      <c r="AD10" s="37"/>
    </row>
    <row r="11" spans="1:30" ht="34">
      <c r="A11" s="705">
        <v>43987</v>
      </c>
      <c r="B11" s="115" t="s">
        <v>146</v>
      </c>
      <c r="C11" s="37">
        <v>880519428</v>
      </c>
      <c r="D11" s="115" t="s">
        <v>152</v>
      </c>
      <c r="E11" s="115" t="s">
        <v>393</v>
      </c>
      <c r="F11" s="137" t="s">
        <v>805</v>
      </c>
      <c r="G11" s="115" t="s">
        <v>35</v>
      </c>
      <c r="H11" s="665">
        <v>43994</v>
      </c>
      <c r="I11" s="109" t="s">
        <v>806</v>
      </c>
      <c r="J11" s="665">
        <v>43998</v>
      </c>
      <c r="K11" s="37"/>
      <c r="L11" s="115" t="s">
        <v>807</v>
      </c>
      <c r="M11" s="115" t="s">
        <v>808</v>
      </c>
      <c r="N11" s="115" t="s">
        <v>809</v>
      </c>
      <c r="O11" s="115" t="s">
        <v>810</v>
      </c>
      <c r="P11" s="37"/>
      <c r="Q11" s="37"/>
      <c r="R11" s="37"/>
      <c r="S11" s="37"/>
      <c r="T11" s="37"/>
      <c r="U11" s="37"/>
      <c r="V11" s="37"/>
      <c r="W11" s="37"/>
      <c r="X11" s="37"/>
      <c r="Y11" s="37"/>
      <c r="Z11" s="37"/>
      <c r="AA11" s="37"/>
      <c r="AB11" s="37"/>
      <c r="AC11" s="37"/>
      <c r="AD11" s="37"/>
    </row>
    <row r="12" spans="1:30">
      <c r="A12" s="37">
        <v>6.4</v>
      </c>
      <c r="B12" s="115" t="s">
        <v>178</v>
      </c>
      <c r="C12" s="37">
        <v>880004655</v>
      </c>
      <c r="D12" s="115" t="s">
        <v>152</v>
      </c>
      <c r="E12" s="115" t="s">
        <v>147</v>
      </c>
      <c r="F12" s="115" t="s">
        <v>811</v>
      </c>
      <c r="G12" s="115" t="s">
        <v>35</v>
      </c>
      <c r="H12" s="37"/>
      <c r="I12" s="115" t="s">
        <v>812</v>
      </c>
      <c r="J12" s="486">
        <v>6.12</v>
      </c>
      <c r="K12" s="486"/>
      <c r="L12" s="115" t="s">
        <v>813</v>
      </c>
      <c r="M12" s="486"/>
      <c r="N12" s="115"/>
      <c r="O12" s="115" t="s">
        <v>814</v>
      </c>
      <c r="P12" s="486"/>
      <c r="Q12" s="486"/>
      <c r="R12" s="37"/>
      <c r="S12" s="37"/>
      <c r="T12" s="37"/>
      <c r="U12" s="37"/>
      <c r="V12" s="37"/>
      <c r="W12" s="37"/>
      <c r="X12" s="37"/>
      <c r="Y12" s="37"/>
      <c r="Z12" s="37"/>
      <c r="AA12" s="37"/>
      <c r="AB12" s="37"/>
      <c r="AC12" s="37"/>
      <c r="AD12" s="37"/>
    </row>
    <row r="13" spans="1:30" ht="34">
      <c r="A13" s="666">
        <v>43994</v>
      </c>
      <c r="B13" s="115" t="s">
        <v>146</v>
      </c>
      <c r="C13" s="486">
        <v>881640234</v>
      </c>
      <c r="D13" s="115" t="s">
        <v>139</v>
      </c>
      <c r="E13" s="115" t="s">
        <v>150</v>
      </c>
      <c r="F13" s="666"/>
      <c r="G13" s="486"/>
      <c r="H13" s="265">
        <v>44005</v>
      </c>
      <c r="I13" s="687" t="s">
        <v>815</v>
      </c>
      <c r="J13" s="665">
        <v>44014</v>
      </c>
      <c r="K13" s="486"/>
      <c r="L13" s="115" t="s">
        <v>816</v>
      </c>
      <c r="M13" s="137" t="s">
        <v>817</v>
      </c>
      <c r="N13" s="666">
        <v>44004</v>
      </c>
      <c r="O13" s="486">
        <v>683</v>
      </c>
      <c r="P13" s="486"/>
      <c r="Q13" s="486"/>
      <c r="R13" s="37"/>
      <c r="S13" s="37"/>
      <c r="T13" s="37"/>
      <c r="U13" s="37"/>
      <c r="V13" s="37"/>
      <c r="W13" s="37"/>
      <c r="X13" s="37"/>
      <c r="Y13" s="37"/>
      <c r="Z13" s="37"/>
      <c r="AA13" s="37"/>
      <c r="AB13" s="37"/>
      <c r="AC13" s="37"/>
      <c r="AD13" s="37"/>
    </row>
    <row r="14" spans="1:30">
      <c r="A14" s="37">
        <v>5.29</v>
      </c>
      <c r="B14" s="115" t="s">
        <v>138</v>
      </c>
      <c r="C14" s="37">
        <v>880214454</v>
      </c>
      <c r="D14" s="115" t="s">
        <v>152</v>
      </c>
      <c r="E14" s="37" t="s">
        <v>140</v>
      </c>
      <c r="F14" s="115" t="s">
        <v>818</v>
      </c>
      <c r="G14" s="115" t="s">
        <v>35</v>
      </c>
      <c r="H14" s="37"/>
      <c r="I14" s="109" t="s">
        <v>819</v>
      </c>
      <c r="J14" s="115" t="s">
        <v>820</v>
      </c>
      <c r="K14" s="37"/>
      <c r="L14" s="115" t="s">
        <v>821</v>
      </c>
      <c r="M14" s="37"/>
      <c r="N14" s="37"/>
      <c r="O14" s="37"/>
      <c r="P14" s="37"/>
      <c r="Q14" s="37"/>
      <c r="R14" s="37"/>
      <c r="S14" s="37"/>
      <c r="T14" s="37"/>
      <c r="U14" s="37"/>
      <c r="V14" s="37"/>
      <c r="W14" s="37"/>
      <c r="X14" s="37"/>
      <c r="Y14" s="37"/>
      <c r="Z14" s="37"/>
      <c r="AA14" s="37"/>
      <c r="AB14" s="37"/>
      <c r="AC14" s="37"/>
      <c r="AD14" s="37"/>
    </row>
    <row r="15" spans="1:30" ht="34">
      <c r="A15" s="37">
        <v>5.29</v>
      </c>
      <c r="B15" s="115" t="s">
        <v>154</v>
      </c>
      <c r="C15" s="37">
        <v>880434781</v>
      </c>
      <c r="D15" s="115" t="s">
        <v>152</v>
      </c>
      <c r="E15" s="37"/>
      <c r="F15" s="115" t="s">
        <v>822</v>
      </c>
      <c r="G15" s="115" t="s">
        <v>35</v>
      </c>
      <c r="H15" s="706">
        <v>43994</v>
      </c>
      <c r="I15" s="264" t="s">
        <v>823</v>
      </c>
      <c r="J15" s="707">
        <v>44001</v>
      </c>
      <c r="K15" s="37"/>
      <c r="L15" s="137" t="s">
        <v>824</v>
      </c>
      <c r="M15" s="37"/>
      <c r="N15" s="37"/>
      <c r="O15" s="37">
        <v>165</v>
      </c>
      <c r="P15" s="37"/>
      <c r="Q15" s="37"/>
      <c r="R15" s="37"/>
      <c r="S15" s="37"/>
      <c r="T15" s="37"/>
      <c r="U15" s="37"/>
      <c r="V15" s="37"/>
      <c r="W15" s="37"/>
      <c r="X15" s="37"/>
      <c r="Y15" s="37"/>
      <c r="Z15" s="37"/>
      <c r="AA15" s="37"/>
      <c r="AB15" s="37"/>
      <c r="AC15" s="37"/>
      <c r="AD15" s="37"/>
    </row>
    <row r="16" spans="1:30">
      <c r="A16" s="37">
        <v>6.1</v>
      </c>
      <c r="B16" s="486" t="s">
        <v>194</v>
      </c>
      <c r="C16" s="37">
        <v>881488993</v>
      </c>
      <c r="D16" s="486" t="s">
        <v>345</v>
      </c>
      <c r="E16" s="37" t="s">
        <v>140</v>
      </c>
      <c r="F16" s="486" t="s">
        <v>825</v>
      </c>
      <c r="G16" s="486" t="s">
        <v>35</v>
      </c>
      <c r="H16" s="620">
        <v>44010</v>
      </c>
      <c r="I16" s="109" t="s">
        <v>819</v>
      </c>
      <c r="J16" s="265">
        <v>44025</v>
      </c>
      <c r="K16" s="486"/>
      <c r="L16" s="115" t="s">
        <v>826</v>
      </c>
      <c r="M16" s="115" t="s">
        <v>827</v>
      </c>
      <c r="N16" s="666">
        <v>44008</v>
      </c>
      <c r="O16" s="486">
        <v>579.73</v>
      </c>
      <c r="P16" s="37"/>
      <c r="Q16" s="37"/>
      <c r="R16" s="37"/>
      <c r="S16" s="37"/>
      <c r="T16" s="37"/>
      <c r="U16" s="37"/>
      <c r="V16" s="37"/>
      <c r="W16" s="37"/>
      <c r="X16" s="37"/>
      <c r="Y16" s="37"/>
      <c r="Z16" s="37"/>
      <c r="AA16" s="37"/>
      <c r="AB16" s="37"/>
      <c r="AC16" s="37"/>
      <c r="AD16" s="37"/>
    </row>
    <row r="17" spans="1:30">
      <c r="A17" s="265">
        <v>43987</v>
      </c>
      <c r="B17" s="115" t="s">
        <v>144</v>
      </c>
      <c r="C17" s="486">
        <v>881433542</v>
      </c>
      <c r="D17" s="115" t="s">
        <v>139</v>
      </c>
      <c r="E17" s="115" t="s">
        <v>140</v>
      </c>
      <c r="F17" s="137"/>
      <c r="G17" s="115"/>
      <c r="H17" s="265">
        <v>44001</v>
      </c>
      <c r="I17" s="115" t="s">
        <v>828</v>
      </c>
      <c r="J17" s="665">
        <v>44018</v>
      </c>
      <c r="K17" s="486"/>
      <c r="L17" s="115" t="s">
        <v>829</v>
      </c>
      <c r="M17" s="115" t="s">
        <v>830</v>
      </c>
      <c r="N17" s="486"/>
      <c r="O17" s="486"/>
      <c r="P17" s="486"/>
      <c r="Q17" s="486"/>
      <c r="R17" s="37"/>
      <c r="S17" s="37"/>
      <c r="T17" s="37"/>
      <c r="U17" s="37"/>
      <c r="V17" s="37"/>
      <c r="W17" s="37"/>
      <c r="X17" s="37"/>
      <c r="Y17" s="37"/>
      <c r="Z17" s="37"/>
      <c r="AA17" s="37"/>
      <c r="AB17" s="37"/>
      <c r="AC17" s="37"/>
      <c r="AD17" s="37"/>
    </row>
    <row r="18" spans="1:30">
      <c r="A18" s="666">
        <v>43997</v>
      </c>
      <c r="B18" s="115" t="s">
        <v>146</v>
      </c>
      <c r="C18" s="486">
        <v>881311855</v>
      </c>
      <c r="D18" s="115" t="s">
        <v>139</v>
      </c>
      <c r="E18" s="115" t="s">
        <v>150</v>
      </c>
      <c r="F18" s="666"/>
      <c r="G18" s="486"/>
      <c r="H18" s="281">
        <v>44004</v>
      </c>
      <c r="I18" s="115" t="s">
        <v>831</v>
      </c>
      <c r="J18" s="666">
        <v>44004</v>
      </c>
      <c r="K18" s="486"/>
      <c r="L18" s="115" t="s">
        <v>832</v>
      </c>
      <c r="M18" s="115" t="s">
        <v>833</v>
      </c>
      <c r="N18" s="666">
        <v>43998</v>
      </c>
      <c r="O18" s="486">
        <v>628</v>
      </c>
      <c r="P18" s="486"/>
      <c r="Q18" s="486"/>
      <c r="R18" s="37"/>
      <c r="S18" s="37"/>
      <c r="T18" s="37"/>
      <c r="U18" s="37"/>
      <c r="V18" s="37"/>
      <c r="W18" s="37"/>
      <c r="X18" s="37"/>
      <c r="Y18" s="37"/>
      <c r="Z18" s="37"/>
      <c r="AA18" s="37"/>
      <c r="AB18" s="37"/>
      <c r="AC18" s="37"/>
      <c r="AD18" s="37"/>
    </row>
    <row r="19" spans="1:30">
      <c r="A19" s="666">
        <v>43999</v>
      </c>
      <c r="B19" s="115" t="s">
        <v>175</v>
      </c>
      <c r="C19" s="486">
        <v>880461286</v>
      </c>
      <c r="D19" s="115" t="s">
        <v>139</v>
      </c>
      <c r="E19" s="115" t="s">
        <v>393</v>
      </c>
      <c r="F19" s="666"/>
      <c r="G19" s="486"/>
      <c r="H19" s="666">
        <v>44006</v>
      </c>
      <c r="I19" s="403">
        <v>44006</v>
      </c>
      <c r="J19" s="666">
        <v>44005</v>
      </c>
      <c r="K19" s="84"/>
      <c r="L19" s="115" t="s">
        <v>834</v>
      </c>
      <c r="M19" s="84"/>
      <c r="N19" s="664" t="s">
        <v>835</v>
      </c>
      <c r="O19" s="664" t="s">
        <v>836</v>
      </c>
      <c r="P19" s="84"/>
      <c r="Q19" s="84"/>
      <c r="R19" s="37"/>
      <c r="S19" s="37"/>
      <c r="T19" s="37"/>
      <c r="U19" s="37"/>
      <c r="V19" s="37"/>
      <c r="W19" s="37"/>
      <c r="X19" s="37"/>
      <c r="Y19" s="37"/>
      <c r="Z19" s="37"/>
      <c r="AA19" s="37"/>
      <c r="AB19" s="37"/>
      <c r="AC19" s="37"/>
      <c r="AD19" s="37"/>
    </row>
    <row r="20" spans="1:30">
      <c r="A20" s="285">
        <v>5.28</v>
      </c>
      <c r="B20" s="115" t="s">
        <v>178</v>
      </c>
      <c r="C20" s="37">
        <v>881901279</v>
      </c>
      <c r="D20" s="115" t="s">
        <v>139</v>
      </c>
      <c r="E20" s="115" t="s">
        <v>140</v>
      </c>
      <c r="F20" s="115" t="s">
        <v>679</v>
      </c>
      <c r="G20" s="115" t="s">
        <v>37</v>
      </c>
      <c r="H20" s="265">
        <v>44012</v>
      </c>
      <c r="I20" s="708" t="s">
        <v>837</v>
      </c>
      <c r="J20" s="265">
        <v>44027</v>
      </c>
      <c r="K20" s="115" t="s">
        <v>140</v>
      </c>
      <c r="L20" s="115" t="s">
        <v>838</v>
      </c>
      <c r="M20" s="37"/>
      <c r="N20" s="37"/>
      <c r="O20" s="37"/>
      <c r="P20" s="37"/>
      <c r="Q20" s="37"/>
      <c r="R20" s="37"/>
      <c r="S20" s="37"/>
      <c r="T20" s="37"/>
      <c r="U20" s="37"/>
      <c r="V20" s="37"/>
      <c r="W20" s="37"/>
      <c r="X20" s="37"/>
      <c r="Y20" s="37"/>
      <c r="Z20" s="37"/>
      <c r="AA20" s="37"/>
      <c r="AB20" s="37"/>
      <c r="AC20" s="37"/>
      <c r="AD20" s="37"/>
    </row>
    <row r="21" spans="1:30">
      <c r="A21" s="37">
        <v>6.1</v>
      </c>
      <c r="B21" s="486" t="s">
        <v>839</v>
      </c>
      <c r="C21" s="37">
        <v>880044483</v>
      </c>
      <c r="D21" s="486" t="s">
        <v>139</v>
      </c>
      <c r="E21" s="486" t="s">
        <v>147</v>
      </c>
      <c r="F21" s="486" t="s">
        <v>840</v>
      </c>
      <c r="G21" s="486" t="s">
        <v>35</v>
      </c>
      <c r="H21" s="265">
        <v>43991</v>
      </c>
      <c r="I21" s="109" t="s">
        <v>841</v>
      </c>
      <c r="J21" s="486">
        <v>6.3</v>
      </c>
      <c r="K21" s="115" t="s">
        <v>142</v>
      </c>
      <c r="L21" s="115" t="s">
        <v>842</v>
      </c>
      <c r="M21" s="37"/>
      <c r="N21" s="115"/>
      <c r="O21" s="115">
        <v>4065.14</v>
      </c>
      <c r="P21" s="37"/>
      <c r="Q21" s="37"/>
      <c r="R21" s="37"/>
      <c r="S21" s="37"/>
      <c r="T21" s="37"/>
      <c r="U21" s="37"/>
      <c r="V21" s="37"/>
      <c r="W21" s="37"/>
      <c r="X21" s="37"/>
      <c r="Y21" s="37"/>
      <c r="Z21" s="37"/>
      <c r="AA21" s="37"/>
      <c r="AB21" s="37"/>
      <c r="AC21" s="37"/>
      <c r="AD21" s="37"/>
    </row>
    <row r="22" spans="1:30">
      <c r="A22" s="262">
        <v>6.3</v>
      </c>
      <c r="B22" s="115" t="s">
        <v>138</v>
      </c>
      <c r="C22" s="262">
        <v>881510452</v>
      </c>
      <c r="D22" s="115" t="s">
        <v>345</v>
      </c>
      <c r="E22" s="115" t="s">
        <v>140</v>
      </c>
      <c r="F22" s="115" t="s">
        <v>843</v>
      </c>
      <c r="G22" s="115" t="s">
        <v>35</v>
      </c>
      <c r="H22" s="262">
        <v>6.9</v>
      </c>
      <c r="I22" s="109" t="s">
        <v>844</v>
      </c>
      <c r="J22" s="115" t="s">
        <v>845</v>
      </c>
      <c r="K22" s="680"/>
      <c r="L22" s="115" t="s">
        <v>846</v>
      </c>
      <c r="M22" s="629"/>
      <c r="N22" s="680"/>
      <c r="O22" s="680"/>
      <c r="P22" s="629"/>
      <c r="Q22" s="629"/>
      <c r="R22" s="37"/>
      <c r="S22" s="37"/>
      <c r="T22" s="37"/>
      <c r="U22" s="37"/>
      <c r="V22" s="37"/>
      <c r="W22" s="37"/>
      <c r="X22" s="37"/>
      <c r="Y22" s="37"/>
      <c r="Z22" s="37"/>
      <c r="AA22" s="37"/>
      <c r="AB22" s="37"/>
      <c r="AC22" s="37"/>
      <c r="AD22" s="37"/>
    </row>
    <row r="23" spans="1:30">
      <c r="A23" s="37">
        <v>6.3</v>
      </c>
      <c r="B23" s="115" t="s">
        <v>144</v>
      </c>
      <c r="C23" s="37">
        <v>880532962</v>
      </c>
      <c r="D23" s="115" t="s">
        <v>152</v>
      </c>
      <c r="E23" s="115" t="s">
        <v>140</v>
      </c>
      <c r="F23" s="115" t="s">
        <v>847</v>
      </c>
      <c r="G23" s="115" t="s">
        <v>35</v>
      </c>
      <c r="H23" s="265">
        <v>44012</v>
      </c>
      <c r="I23" s="109" t="s">
        <v>848</v>
      </c>
      <c r="J23" s="665">
        <v>44037</v>
      </c>
      <c r="K23" s="115"/>
      <c r="L23" s="115" t="s">
        <v>849</v>
      </c>
      <c r="M23" s="37"/>
      <c r="N23" s="115"/>
      <c r="O23" s="115"/>
      <c r="P23" s="37"/>
      <c r="Q23" s="37"/>
      <c r="R23" s="37"/>
      <c r="S23" s="37"/>
      <c r="T23" s="37"/>
      <c r="U23" s="37"/>
      <c r="V23" s="37"/>
      <c r="W23" s="37"/>
      <c r="X23" s="37"/>
      <c r="Y23" s="37"/>
      <c r="Z23" s="37"/>
      <c r="AA23" s="37"/>
      <c r="AB23" s="37"/>
      <c r="AC23" s="37"/>
      <c r="AD23" s="37"/>
    </row>
    <row r="24" spans="1:30">
      <c r="A24" s="265">
        <v>43987</v>
      </c>
      <c r="B24" s="115" t="s">
        <v>144</v>
      </c>
      <c r="C24" s="486">
        <v>880226935</v>
      </c>
      <c r="D24" s="115" t="s">
        <v>139</v>
      </c>
      <c r="E24" s="115" t="s">
        <v>140</v>
      </c>
      <c r="F24" s="137"/>
      <c r="G24" s="115"/>
      <c r="H24" s="265">
        <v>44006</v>
      </c>
      <c r="I24" s="681" t="s">
        <v>850</v>
      </c>
      <c r="J24" s="666">
        <v>44019</v>
      </c>
      <c r="K24" s="486"/>
      <c r="L24" s="115" t="s">
        <v>851</v>
      </c>
      <c r="M24" s="115" t="s">
        <v>852</v>
      </c>
      <c r="N24" s="486"/>
      <c r="O24" s="486"/>
      <c r="P24" s="486"/>
      <c r="Q24" s="486"/>
      <c r="R24" s="37"/>
      <c r="S24" s="37"/>
      <c r="T24" s="37"/>
      <c r="U24" s="37"/>
      <c r="V24" s="37"/>
      <c r="W24" s="37"/>
      <c r="X24" s="37"/>
      <c r="Y24" s="37"/>
      <c r="Z24" s="37"/>
      <c r="AA24" s="37"/>
      <c r="AB24" s="37"/>
      <c r="AC24" s="37"/>
      <c r="AD24" s="37"/>
    </row>
    <row r="25" spans="1:30">
      <c r="A25" s="666">
        <v>43993</v>
      </c>
      <c r="B25" s="115" t="s">
        <v>175</v>
      </c>
      <c r="C25" s="486">
        <v>881766948</v>
      </c>
      <c r="D25" s="115" t="s">
        <v>139</v>
      </c>
      <c r="E25" s="115" t="s">
        <v>140</v>
      </c>
      <c r="F25" s="666"/>
      <c r="G25" s="486"/>
      <c r="H25" s="265">
        <v>43999</v>
      </c>
      <c r="I25" s="666">
        <v>44004</v>
      </c>
      <c r="J25" s="666">
        <v>43999</v>
      </c>
      <c r="K25" s="486"/>
      <c r="L25" s="115" t="s">
        <v>853</v>
      </c>
      <c r="M25" s="115" t="s">
        <v>142</v>
      </c>
      <c r="N25" s="486"/>
      <c r="O25" s="486"/>
      <c r="P25" s="486"/>
      <c r="Q25" s="486"/>
      <c r="R25" s="37"/>
      <c r="S25" s="37"/>
      <c r="T25" s="37"/>
      <c r="U25" s="37"/>
      <c r="V25" s="37"/>
      <c r="W25" s="37"/>
      <c r="X25" s="37"/>
      <c r="Y25" s="37"/>
      <c r="Z25" s="37"/>
      <c r="AA25" s="37"/>
      <c r="AB25" s="37"/>
      <c r="AC25" s="37"/>
      <c r="AD25" s="37"/>
    </row>
    <row r="26" spans="1:30">
      <c r="A26" s="265">
        <v>43991</v>
      </c>
      <c r="B26" s="115" t="s">
        <v>175</v>
      </c>
      <c r="C26" s="37">
        <v>880554155</v>
      </c>
      <c r="D26" s="115" t="s">
        <v>139</v>
      </c>
      <c r="E26" s="115" t="s">
        <v>854</v>
      </c>
      <c r="F26" s="137"/>
      <c r="G26" s="115"/>
      <c r="H26" s="265">
        <v>43997</v>
      </c>
      <c r="I26" s="666">
        <v>43998</v>
      </c>
      <c r="J26" s="665">
        <v>43991</v>
      </c>
      <c r="K26" s="486"/>
      <c r="L26" s="115" t="s">
        <v>855</v>
      </c>
      <c r="M26" s="115"/>
      <c r="N26" s="666">
        <v>43991</v>
      </c>
      <c r="O26" s="115" t="s">
        <v>856</v>
      </c>
      <c r="P26" s="486"/>
      <c r="Q26" s="486"/>
      <c r="R26" s="37"/>
      <c r="S26" s="37"/>
      <c r="T26" s="37"/>
      <c r="U26" s="37"/>
      <c r="V26" s="37"/>
      <c r="W26" s="37"/>
      <c r="X26" s="37"/>
      <c r="Y26" s="37"/>
      <c r="Z26" s="37"/>
      <c r="AA26" s="37"/>
      <c r="AB26" s="37"/>
      <c r="AC26" s="37"/>
      <c r="AD26" s="37"/>
    </row>
    <row r="27" spans="1:30">
      <c r="A27" s="666">
        <v>43999</v>
      </c>
      <c r="B27" s="115" t="s">
        <v>178</v>
      </c>
      <c r="C27" s="37">
        <v>882008124</v>
      </c>
      <c r="D27" s="115" t="s">
        <v>139</v>
      </c>
      <c r="E27" s="115" t="s">
        <v>140</v>
      </c>
      <c r="F27" s="666"/>
      <c r="G27" s="486"/>
      <c r="H27" s="486"/>
      <c r="I27" s="685" t="s">
        <v>857</v>
      </c>
      <c r="J27" s="666">
        <v>44014</v>
      </c>
      <c r="K27" s="84"/>
      <c r="L27" s="115" t="s">
        <v>858</v>
      </c>
      <c r="M27" s="84"/>
      <c r="N27" s="84"/>
      <c r="O27" s="84"/>
      <c r="P27" s="84"/>
      <c r="Q27" s="84"/>
      <c r="R27" s="37"/>
      <c r="S27" s="37"/>
      <c r="T27" s="37"/>
      <c r="U27" s="37"/>
      <c r="V27" s="37"/>
      <c r="W27" s="37"/>
      <c r="X27" s="37"/>
      <c r="Y27" s="37"/>
      <c r="Z27" s="37"/>
      <c r="AA27" s="37"/>
      <c r="AB27" s="37"/>
      <c r="AC27" s="37"/>
      <c r="AD27" s="37"/>
    </row>
    <row r="28" spans="1:30">
      <c r="A28" s="37">
        <v>6.4</v>
      </c>
      <c r="B28" s="115" t="s">
        <v>175</v>
      </c>
      <c r="C28" s="37">
        <v>880004602</v>
      </c>
      <c r="D28" s="115" t="s">
        <v>139</v>
      </c>
      <c r="E28" s="115" t="s">
        <v>140</v>
      </c>
      <c r="F28" s="137"/>
      <c r="G28" s="115"/>
      <c r="H28" s="265">
        <v>44012</v>
      </c>
      <c r="I28" s="115" t="s">
        <v>859</v>
      </c>
      <c r="J28" s="115"/>
      <c r="K28" s="486"/>
      <c r="L28" s="115" t="s">
        <v>860</v>
      </c>
      <c r="M28" s="115" t="s">
        <v>436</v>
      </c>
      <c r="N28" s="486"/>
      <c r="O28" s="486"/>
      <c r="P28" s="486"/>
      <c r="Q28" s="486"/>
      <c r="R28" s="37"/>
      <c r="S28" s="37"/>
      <c r="T28" s="37"/>
      <c r="U28" s="37"/>
      <c r="V28" s="37"/>
      <c r="W28" s="37"/>
      <c r="X28" s="37"/>
      <c r="Y28" s="37"/>
      <c r="Z28" s="37"/>
      <c r="AA28" s="37"/>
      <c r="AB28" s="37"/>
      <c r="AC28" s="37"/>
      <c r="AD28" s="37"/>
    </row>
    <row r="29" spans="1:30">
      <c r="A29" s="37">
        <v>6.2</v>
      </c>
      <c r="B29" s="486" t="s">
        <v>156</v>
      </c>
      <c r="C29" s="115">
        <v>880585435</v>
      </c>
      <c r="D29" s="486" t="s">
        <v>139</v>
      </c>
      <c r="E29" s="486" t="s">
        <v>140</v>
      </c>
      <c r="F29" s="486" t="s">
        <v>861</v>
      </c>
      <c r="G29" s="486" t="s">
        <v>37</v>
      </c>
      <c r="H29" s="665">
        <v>43990</v>
      </c>
      <c r="I29" s="109" t="s">
        <v>862</v>
      </c>
      <c r="J29" s="486"/>
      <c r="K29" s="486" t="s">
        <v>168</v>
      </c>
      <c r="L29" s="115" t="s">
        <v>863</v>
      </c>
      <c r="M29" s="37"/>
      <c r="N29" s="486"/>
      <c r="O29" s="486"/>
      <c r="P29" s="37"/>
      <c r="Q29" s="37"/>
      <c r="R29" s="37"/>
      <c r="S29" s="37"/>
      <c r="T29" s="37"/>
      <c r="U29" s="37"/>
      <c r="V29" s="37"/>
      <c r="W29" s="37"/>
      <c r="X29" s="37"/>
      <c r="Y29" s="37"/>
      <c r="Z29" s="37"/>
      <c r="AA29" s="37"/>
      <c r="AB29" s="37"/>
      <c r="AC29" s="37"/>
      <c r="AD29" s="37"/>
    </row>
    <row r="30" spans="1:30">
      <c r="A30" s="265">
        <v>43990</v>
      </c>
      <c r="B30" s="115" t="s">
        <v>194</v>
      </c>
      <c r="C30" s="37">
        <v>880619515</v>
      </c>
      <c r="D30" s="115" t="s">
        <v>139</v>
      </c>
      <c r="E30" s="115" t="s">
        <v>140</v>
      </c>
      <c r="F30" s="115" t="s">
        <v>864</v>
      </c>
      <c r="G30" s="115" t="s">
        <v>37</v>
      </c>
      <c r="H30" s="265">
        <v>44012</v>
      </c>
      <c r="I30" s="109" t="s">
        <v>865</v>
      </c>
      <c r="J30" s="620">
        <v>44027</v>
      </c>
      <c r="K30" s="115" t="s">
        <v>866</v>
      </c>
      <c r="L30" s="115" t="s">
        <v>867</v>
      </c>
      <c r="M30" s="115" t="s">
        <v>868</v>
      </c>
      <c r="N30" s="665" t="s">
        <v>869</v>
      </c>
      <c r="O30" s="115">
        <v>4203.5</v>
      </c>
      <c r="P30" s="37"/>
      <c r="Q30" s="37"/>
      <c r="R30" s="37"/>
      <c r="S30" s="37"/>
      <c r="T30" s="37"/>
      <c r="U30" s="37"/>
      <c r="V30" s="37"/>
      <c r="W30" s="37"/>
      <c r="X30" s="37"/>
      <c r="Y30" s="37"/>
      <c r="Z30" s="37"/>
      <c r="AA30" s="37"/>
      <c r="AB30" s="37"/>
      <c r="AC30" s="37"/>
      <c r="AD30" s="37"/>
    </row>
    <row r="31" spans="1:30">
      <c r="A31" s="666">
        <v>43999</v>
      </c>
      <c r="B31" s="115" t="s">
        <v>146</v>
      </c>
      <c r="C31" s="486">
        <v>881408352</v>
      </c>
      <c r="D31" s="115" t="s">
        <v>139</v>
      </c>
      <c r="E31" s="115" t="s">
        <v>140</v>
      </c>
      <c r="F31" s="666"/>
      <c r="G31" s="486"/>
      <c r="H31" s="666">
        <v>44010</v>
      </c>
      <c r="I31" s="665" t="s">
        <v>870</v>
      </c>
      <c r="J31" s="666">
        <v>44006</v>
      </c>
      <c r="K31" s="84"/>
      <c r="L31" s="115" t="s">
        <v>871</v>
      </c>
      <c r="M31" s="664" t="s">
        <v>872</v>
      </c>
      <c r="N31" s="84"/>
      <c r="O31" s="84"/>
      <c r="P31" s="84"/>
      <c r="Q31" s="84"/>
      <c r="R31" s="37"/>
      <c r="S31" s="37"/>
      <c r="T31" s="37"/>
      <c r="U31" s="37"/>
      <c r="V31" s="37"/>
      <c r="W31" s="37"/>
      <c r="X31" s="37"/>
      <c r="Y31" s="37"/>
      <c r="Z31" s="37"/>
      <c r="AA31" s="37"/>
      <c r="AB31" s="37"/>
      <c r="AC31" s="37"/>
      <c r="AD31" s="37"/>
    </row>
    <row r="32" spans="1:30">
      <c r="A32" s="666">
        <v>43993</v>
      </c>
      <c r="B32" s="115" t="s">
        <v>138</v>
      </c>
      <c r="C32" s="486">
        <v>881351926</v>
      </c>
      <c r="D32" s="115" t="s">
        <v>139</v>
      </c>
      <c r="E32" s="115" t="s">
        <v>150</v>
      </c>
      <c r="F32" s="666"/>
      <c r="G32" s="486"/>
      <c r="H32" s="265">
        <v>44006</v>
      </c>
      <c r="I32" s="665" t="s">
        <v>873</v>
      </c>
      <c r="J32" s="666">
        <v>44000</v>
      </c>
      <c r="K32" s="486"/>
      <c r="L32" s="115" t="s">
        <v>874</v>
      </c>
      <c r="M32" s="115" t="s">
        <v>875</v>
      </c>
      <c r="N32" s="486"/>
      <c r="O32" s="486"/>
      <c r="P32" s="486"/>
      <c r="Q32" s="486"/>
      <c r="R32" s="37"/>
      <c r="S32" s="37"/>
      <c r="T32" s="37"/>
      <c r="U32" s="37"/>
      <c r="V32" s="37"/>
      <c r="W32" s="37"/>
      <c r="X32" s="37"/>
      <c r="Y32" s="37"/>
      <c r="Z32" s="37"/>
      <c r="AA32" s="37"/>
      <c r="AB32" s="37"/>
      <c r="AC32" s="37"/>
      <c r="AD32" s="37"/>
    </row>
    <row r="33" spans="1:30">
      <c r="A33" s="403">
        <v>43991</v>
      </c>
      <c r="B33" s="115" t="s">
        <v>154</v>
      </c>
      <c r="C33" s="486">
        <v>881550709</v>
      </c>
      <c r="D33" s="115" t="s">
        <v>139</v>
      </c>
      <c r="E33" s="115" t="s">
        <v>140</v>
      </c>
      <c r="F33" s="666"/>
      <c r="G33" s="486"/>
      <c r="H33" s="486"/>
      <c r="I33" s="709">
        <v>44004</v>
      </c>
      <c r="J33" s="666">
        <v>44013</v>
      </c>
      <c r="K33" s="486"/>
      <c r="L33" s="115" t="s">
        <v>876</v>
      </c>
      <c r="M33" s="664"/>
      <c r="N33" s="84"/>
      <c r="O33" s="23">
        <v>103.3</v>
      </c>
      <c r="P33" s="84"/>
      <c r="Q33" s="84"/>
      <c r="R33" s="37"/>
      <c r="S33" s="37"/>
      <c r="T33" s="37"/>
      <c r="U33" s="37"/>
      <c r="V33" s="37"/>
      <c r="W33" s="37"/>
      <c r="X33" s="37"/>
      <c r="Y33" s="37"/>
      <c r="Z33" s="37"/>
      <c r="AA33" s="37"/>
      <c r="AB33" s="37"/>
      <c r="AC33" s="37"/>
      <c r="AD33" s="37"/>
    </row>
    <row r="34" spans="1:30" ht="51">
      <c r="A34" s="629">
        <v>5.28</v>
      </c>
      <c r="B34" s="680" t="s">
        <v>146</v>
      </c>
      <c r="C34" s="629">
        <v>880636746</v>
      </c>
      <c r="D34" s="680" t="s">
        <v>345</v>
      </c>
      <c r="E34" s="680" t="s">
        <v>150</v>
      </c>
      <c r="F34" s="710" t="s">
        <v>877</v>
      </c>
      <c r="G34" s="680" t="s">
        <v>37</v>
      </c>
      <c r="H34" s="629"/>
      <c r="I34" s="708" t="s">
        <v>878</v>
      </c>
      <c r="J34" s="629"/>
      <c r="K34" s="680" t="s">
        <v>879</v>
      </c>
      <c r="L34" s="680" t="s">
        <v>880</v>
      </c>
      <c r="M34" s="680" t="s">
        <v>881</v>
      </c>
      <c r="N34" s="629"/>
      <c r="O34" s="629"/>
      <c r="P34" s="629"/>
      <c r="Q34" s="629"/>
      <c r="R34" s="37"/>
      <c r="S34" s="37"/>
      <c r="T34" s="37"/>
      <c r="U34" s="37"/>
      <c r="V34" s="37"/>
      <c r="W34" s="37"/>
      <c r="X34" s="37"/>
      <c r="Y34" s="37"/>
      <c r="Z34" s="37"/>
      <c r="AA34" s="37"/>
      <c r="AB34" s="37"/>
      <c r="AC34" s="37"/>
      <c r="AD34" s="37"/>
    </row>
    <row r="35" spans="1:30">
      <c r="A35" s="265">
        <v>43991</v>
      </c>
      <c r="B35" s="115" t="s">
        <v>156</v>
      </c>
      <c r="C35" s="37">
        <v>881235595</v>
      </c>
      <c r="D35" s="115" t="s">
        <v>152</v>
      </c>
      <c r="E35" s="115" t="s">
        <v>140</v>
      </c>
      <c r="F35" s="711"/>
      <c r="G35" s="486"/>
      <c r="H35" s="37"/>
      <c r="I35" s="115" t="s">
        <v>882</v>
      </c>
      <c r="J35" s="665">
        <v>43997</v>
      </c>
      <c r="K35" s="486"/>
      <c r="L35" s="115" t="s">
        <v>883</v>
      </c>
      <c r="M35" s="486"/>
      <c r="N35" s="486"/>
      <c r="O35" s="486"/>
      <c r="P35" s="486"/>
      <c r="Q35" s="486"/>
      <c r="R35" s="37"/>
      <c r="S35" s="37"/>
      <c r="T35" s="37"/>
      <c r="U35" s="37"/>
      <c r="V35" s="37"/>
      <c r="W35" s="37"/>
      <c r="X35" s="37"/>
      <c r="Y35" s="37"/>
      <c r="Z35" s="37"/>
      <c r="AA35" s="37"/>
      <c r="AB35" s="37"/>
      <c r="AC35" s="37"/>
      <c r="AD35" s="37"/>
    </row>
    <row r="36" spans="1:30">
      <c r="A36" s="666">
        <v>43998</v>
      </c>
      <c r="B36" s="115" t="s">
        <v>146</v>
      </c>
      <c r="C36" s="486">
        <v>882261627</v>
      </c>
      <c r="D36" s="115" t="s">
        <v>139</v>
      </c>
      <c r="E36" s="115" t="s">
        <v>150</v>
      </c>
      <c r="F36" s="666"/>
      <c r="G36" s="486"/>
      <c r="H36" s="666">
        <v>43999</v>
      </c>
      <c r="I36" s="665" t="s">
        <v>884</v>
      </c>
      <c r="J36" s="666"/>
      <c r="K36" s="84"/>
      <c r="L36" s="115" t="s">
        <v>885</v>
      </c>
      <c r="M36" s="664" t="s">
        <v>886</v>
      </c>
      <c r="N36" s="265">
        <v>43999</v>
      </c>
      <c r="O36" s="37">
        <v>268.5</v>
      </c>
      <c r="P36" s="84"/>
      <c r="Q36" s="84"/>
      <c r="R36" s="37"/>
      <c r="S36" s="37"/>
      <c r="T36" s="37"/>
      <c r="U36" s="37"/>
      <c r="V36" s="37"/>
      <c r="W36" s="37"/>
      <c r="X36" s="37"/>
      <c r="Y36" s="37"/>
      <c r="Z36" s="37"/>
      <c r="AA36" s="37"/>
      <c r="AB36" s="37"/>
      <c r="AC36" s="37"/>
      <c r="AD36" s="37"/>
    </row>
    <row r="37" spans="1:30">
      <c r="A37" s="666">
        <v>44005</v>
      </c>
      <c r="B37" s="115" t="s">
        <v>149</v>
      </c>
      <c r="C37" s="37">
        <v>880074359</v>
      </c>
      <c r="D37" s="115" t="s">
        <v>139</v>
      </c>
      <c r="E37" s="115" t="s">
        <v>150</v>
      </c>
      <c r="F37" s="669"/>
      <c r="G37" s="669"/>
      <c r="H37" s="666"/>
      <c r="I37" s="403">
        <v>44005</v>
      </c>
      <c r="J37" s="666">
        <v>44015</v>
      </c>
      <c r="K37" s="84"/>
      <c r="L37" s="115" t="s">
        <v>887</v>
      </c>
      <c r="M37" s="84"/>
      <c r="N37" s="403">
        <v>44005</v>
      </c>
      <c r="O37" s="23">
        <v>3555.4</v>
      </c>
      <c r="P37" s="84"/>
      <c r="Q37" s="84"/>
      <c r="R37" s="37"/>
      <c r="S37" s="37"/>
      <c r="T37" s="37"/>
      <c r="U37" s="37"/>
      <c r="V37" s="37"/>
      <c r="W37" s="37"/>
      <c r="X37" s="37"/>
      <c r="Y37" s="37"/>
      <c r="Z37" s="37"/>
      <c r="AA37" s="37"/>
      <c r="AB37" s="37"/>
      <c r="AC37" s="37"/>
      <c r="AD37" s="37"/>
    </row>
    <row r="38" spans="1:30">
      <c r="A38" s="665">
        <v>43993</v>
      </c>
      <c r="B38" s="115" t="s">
        <v>144</v>
      </c>
      <c r="C38" s="37">
        <v>881375637</v>
      </c>
      <c r="D38" s="115" t="s">
        <v>152</v>
      </c>
      <c r="E38" s="115" t="s">
        <v>140</v>
      </c>
      <c r="F38" s="137"/>
      <c r="G38" s="115"/>
      <c r="H38" s="265">
        <v>44012</v>
      </c>
      <c r="I38" s="681" t="s">
        <v>888</v>
      </c>
      <c r="J38" s="665">
        <v>44029</v>
      </c>
      <c r="K38" s="486"/>
      <c r="L38" s="115" t="s">
        <v>889</v>
      </c>
      <c r="M38" s="115" t="s">
        <v>148</v>
      </c>
      <c r="N38" s="115"/>
      <c r="O38" s="486"/>
      <c r="P38" s="486"/>
      <c r="Q38" s="486"/>
      <c r="R38" s="37"/>
      <c r="S38" s="37"/>
      <c r="T38" s="37"/>
      <c r="U38" s="37"/>
      <c r="V38" s="37"/>
      <c r="W38" s="37"/>
      <c r="X38" s="37"/>
      <c r="Y38" s="37"/>
      <c r="Z38" s="37"/>
      <c r="AA38" s="37"/>
      <c r="AB38" s="37"/>
      <c r="AC38" s="37"/>
      <c r="AD38" s="37"/>
    </row>
    <row r="39" spans="1:30">
      <c r="A39" s="486">
        <v>6.4</v>
      </c>
      <c r="B39" s="486" t="s">
        <v>146</v>
      </c>
      <c r="C39" s="486">
        <v>881884985</v>
      </c>
      <c r="D39" s="115" t="s">
        <v>139</v>
      </c>
      <c r="E39" s="115" t="s">
        <v>140</v>
      </c>
      <c r="F39" s="115" t="s">
        <v>890</v>
      </c>
      <c r="G39" s="115" t="s">
        <v>37</v>
      </c>
      <c r="H39" s="37"/>
      <c r="I39" s="115" t="s">
        <v>891</v>
      </c>
      <c r="J39" s="115"/>
      <c r="K39" s="115" t="s">
        <v>892</v>
      </c>
      <c r="L39" s="712" t="s">
        <v>893</v>
      </c>
      <c r="M39" s="115" t="s">
        <v>894</v>
      </c>
      <c r="N39" s="486"/>
      <c r="O39" s="486"/>
      <c r="P39" s="486"/>
      <c r="Q39" s="486"/>
      <c r="R39" s="37"/>
      <c r="S39" s="37"/>
      <c r="T39" s="37"/>
      <c r="U39" s="37"/>
      <c r="V39" s="37"/>
      <c r="W39" s="37"/>
      <c r="X39" s="37"/>
      <c r="Y39" s="37"/>
      <c r="Z39" s="37"/>
      <c r="AA39" s="37"/>
      <c r="AB39" s="37"/>
      <c r="AC39" s="37"/>
      <c r="AD39" s="37"/>
    </row>
    <row r="40" spans="1:30">
      <c r="A40" s="37">
        <v>6.3</v>
      </c>
      <c r="B40" s="115" t="s">
        <v>146</v>
      </c>
      <c r="C40" s="37">
        <v>882065307</v>
      </c>
      <c r="D40" s="115" t="s">
        <v>139</v>
      </c>
      <c r="E40" s="115" t="s">
        <v>150</v>
      </c>
      <c r="F40" s="115" t="s">
        <v>895</v>
      </c>
      <c r="G40" s="115" t="s">
        <v>35</v>
      </c>
      <c r="H40" s="265">
        <v>43992</v>
      </c>
      <c r="I40" s="109" t="s">
        <v>896</v>
      </c>
      <c r="J40" s="115"/>
      <c r="K40" s="115"/>
      <c r="L40" s="115" t="s">
        <v>897</v>
      </c>
      <c r="M40" s="115" t="s">
        <v>898</v>
      </c>
      <c r="N40" s="665">
        <v>43990</v>
      </c>
      <c r="O40" s="115">
        <v>860.17</v>
      </c>
      <c r="P40" s="37"/>
      <c r="Q40" s="37"/>
      <c r="R40" s="37"/>
      <c r="S40" s="37"/>
      <c r="T40" s="37"/>
      <c r="U40" s="37"/>
      <c r="V40" s="37"/>
      <c r="W40" s="37"/>
      <c r="X40" s="37"/>
      <c r="Y40" s="37"/>
      <c r="Z40" s="37"/>
      <c r="AA40" s="37"/>
      <c r="AB40" s="37"/>
      <c r="AC40" s="37"/>
      <c r="AD40" s="37"/>
    </row>
    <row r="41" spans="1:30">
      <c r="A41" s="666">
        <v>43972</v>
      </c>
      <c r="B41" s="115" t="s">
        <v>144</v>
      </c>
      <c r="C41" s="486">
        <v>881672254</v>
      </c>
      <c r="D41" s="115" t="s">
        <v>139</v>
      </c>
      <c r="E41" s="115" t="s">
        <v>150</v>
      </c>
      <c r="F41" s="666"/>
      <c r="G41" s="486"/>
      <c r="H41" s="666">
        <v>43999</v>
      </c>
      <c r="I41" s="685" t="s">
        <v>899</v>
      </c>
      <c r="J41" s="666">
        <v>44013</v>
      </c>
      <c r="K41" s="84"/>
      <c r="L41" s="115" t="s">
        <v>900</v>
      </c>
      <c r="M41" s="664" t="s">
        <v>573</v>
      </c>
      <c r="N41" s="403">
        <v>44001</v>
      </c>
      <c r="O41" s="23">
        <v>120</v>
      </c>
      <c r="P41" s="84"/>
      <c r="Q41" s="84"/>
      <c r="R41" s="37"/>
      <c r="S41" s="37"/>
      <c r="T41" s="37"/>
      <c r="U41" s="37"/>
      <c r="V41" s="37"/>
      <c r="W41" s="37"/>
      <c r="X41" s="37"/>
      <c r="Y41" s="37"/>
      <c r="Z41" s="37"/>
      <c r="AA41" s="37"/>
      <c r="AB41" s="37"/>
      <c r="AC41" s="37"/>
      <c r="AD41" s="37"/>
    </row>
    <row r="42" spans="1:30">
      <c r="A42" s="265">
        <v>43990</v>
      </c>
      <c r="B42" s="115" t="s">
        <v>901</v>
      </c>
      <c r="C42" s="37">
        <v>880018120</v>
      </c>
      <c r="D42" s="115" t="s">
        <v>139</v>
      </c>
      <c r="E42" s="115" t="s">
        <v>140</v>
      </c>
      <c r="F42" s="37"/>
      <c r="G42" s="37"/>
      <c r="H42" s="37"/>
      <c r="I42" s="37">
        <v>6.8</v>
      </c>
      <c r="J42" s="37"/>
      <c r="K42" s="37"/>
      <c r="L42" s="37">
        <v>97695.6</v>
      </c>
      <c r="M42" s="115" t="s">
        <v>902</v>
      </c>
      <c r="N42" s="37"/>
      <c r="O42" s="37"/>
      <c r="P42" s="115" t="s">
        <v>903</v>
      </c>
      <c r="Q42" s="37"/>
      <c r="R42" s="37"/>
      <c r="S42" s="37"/>
      <c r="T42" s="37"/>
      <c r="U42" s="37"/>
      <c r="V42" s="37"/>
      <c r="W42" s="37"/>
      <c r="X42" s="37"/>
      <c r="Y42" s="37"/>
      <c r="Z42" s="37"/>
      <c r="AA42" s="37"/>
      <c r="AB42" s="37"/>
      <c r="AC42" s="37"/>
      <c r="AD42" s="37"/>
    </row>
    <row r="43" spans="1:30">
      <c r="A43" s="37">
        <v>6.2</v>
      </c>
      <c r="B43" s="486" t="s">
        <v>206</v>
      </c>
      <c r="C43" s="37">
        <v>880047138</v>
      </c>
      <c r="D43" s="486" t="s">
        <v>139</v>
      </c>
      <c r="E43" s="486" t="s">
        <v>140</v>
      </c>
      <c r="F43" s="486" t="s">
        <v>904</v>
      </c>
      <c r="G43" s="486" t="s">
        <v>37</v>
      </c>
      <c r="H43" s="265">
        <v>43984</v>
      </c>
      <c r="I43" s="109" t="s">
        <v>905</v>
      </c>
      <c r="J43" s="115"/>
      <c r="K43" s="486" t="s">
        <v>168</v>
      </c>
      <c r="L43" s="37">
        <v>76000</v>
      </c>
      <c r="M43" s="37"/>
      <c r="N43" s="486"/>
      <c r="O43" s="486"/>
      <c r="P43" s="37"/>
      <c r="Q43" s="37"/>
      <c r="R43" s="37"/>
      <c r="S43" s="37"/>
      <c r="T43" s="37"/>
      <c r="U43" s="37"/>
      <c r="V43" s="37"/>
      <c r="W43" s="37"/>
      <c r="X43" s="37"/>
      <c r="Y43" s="37"/>
      <c r="Z43" s="37"/>
      <c r="AA43" s="37"/>
      <c r="AB43" s="37"/>
      <c r="AC43" s="37"/>
      <c r="AD43" s="37"/>
    </row>
    <row r="44" spans="1:30">
      <c r="A44" s="403">
        <v>44001</v>
      </c>
      <c r="B44" s="115" t="s">
        <v>206</v>
      </c>
      <c r="C44" s="486">
        <v>880289828</v>
      </c>
      <c r="D44" s="115" t="s">
        <v>139</v>
      </c>
      <c r="E44" s="115" t="s">
        <v>140</v>
      </c>
      <c r="F44" s="666"/>
      <c r="G44" s="486"/>
      <c r="H44" s="666">
        <v>44012</v>
      </c>
      <c r="I44" s="403">
        <v>44012</v>
      </c>
      <c r="J44" s="666">
        <v>44015</v>
      </c>
      <c r="K44" s="486"/>
      <c r="L44" s="37">
        <v>69154</v>
      </c>
      <c r="M44" s="664" t="s">
        <v>142</v>
      </c>
      <c r="N44" s="84"/>
      <c r="O44" s="84"/>
      <c r="P44" s="84"/>
      <c r="Q44" s="84"/>
      <c r="R44" s="37"/>
      <c r="S44" s="37"/>
      <c r="T44" s="37"/>
      <c r="U44" s="37"/>
      <c r="V44" s="37"/>
      <c r="W44" s="37"/>
      <c r="X44" s="37"/>
      <c r="Y44" s="37"/>
      <c r="Z44" s="37"/>
      <c r="AA44" s="37"/>
      <c r="AB44" s="37"/>
      <c r="AC44" s="37"/>
      <c r="AD44" s="37"/>
    </row>
    <row r="45" spans="1:30">
      <c r="A45" s="665">
        <v>43993</v>
      </c>
      <c r="B45" s="115" t="s">
        <v>206</v>
      </c>
      <c r="C45" s="37">
        <v>882066010</v>
      </c>
      <c r="D45" s="115" t="s">
        <v>139</v>
      </c>
      <c r="E45" s="115" t="s">
        <v>140</v>
      </c>
      <c r="F45" s="137"/>
      <c r="G45" s="115"/>
      <c r="H45" s="265">
        <v>44011</v>
      </c>
      <c r="I45" s="665">
        <v>44011</v>
      </c>
      <c r="J45" s="665">
        <v>43999</v>
      </c>
      <c r="K45" s="486"/>
      <c r="L45" s="486">
        <v>45830</v>
      </c>
      <c r="M45" s="115"/>
      <c r="N45" s="486"/>
      <c r="O45" s="486"/>
      <c r="P45" s="486"/>
      <c r="Q45" s="486"/>
      <c r="R45" s="37"/>
      <c r="S45" s="37"/>
      <c r="T45" s="37"/>
      <c r="U45" s="37"/>
      <c r="V45" s="37"/>
      <c r="W45" s="37"/>
      <c r="X45" s="37"/>
      <c r="Y45" s="37"/>
      <c r="Z45" s="37"/>
      <c r="AA45" s="37"/>
      <c r="AB45" s="37"/>
      <c r="AC45" s="37"/>
      <c r="AD45" s="37"/>
    </row>
    <row r="46" spans="1:30">
      <c r="A46" s="37">
        <v>6.2</v>
      </c>
      <c r="B46" s="486" t="s">
        <v>206</v>
      </c>
      <c r="C46" s="37">
        <v>880044357</v>
      </c>
      <c r="D46" s="486" t="s">
        <v>139</v>
      </c>
      <c r="E46" s="486" t="s">
        <v>140</v>
      </c>
      <c r="F46" s="486" t="s">
        <v>906</v>
      </c>
      <c r="G46" s="486" t="s">
        <v>35</v>
      </c>
      <c r="H46" s="265">
        <v>43991</v>
      </c>
      <c r="I46" s="109" t="s">
        <v>907</v>
      </c>
      <c r="J46" s="486">
        <v>6.9</v>
      </c>
      <c r="K46" s="486" t="s">
        <v>908</v>
      </c>
      <c r="L46" s="37">
        <v>37087</v>
      </c>
      <c r="M46" s="37"/>
      <c r="N46" s="486"/>
      <c r="O46" s="486"/>
      <c r="P46" s="37"/>
      <c r="Q46" s="37"/>
      <c r="R46" s="37"/>
      <c r="S46" s="37"/>
      <c r="T46" s="37"/>
      <c r="U46" s="37"/>
      <c r="V46" s="37"/>
      <c r="W46" s="37"/>
      <c r="X46" s="37"/>
      <c r="Y46" s="37"/>
      <c r="Z46" s="37"/>
      <c r="AA46" s="37"/>
      <c r="AB46" s="37"/>
      <c r="AC46" s="37"/>
      <c r="AD46" s="37"/>
    </row>
    <row r="47" spans="1:30">
      <c r="A47" s="265">
        <v>43991</v>
      </c>
      <c r="B47" s="115" t="s">
        <v>206</v>
      </c>
      <c r="C47" s="37">
        <v>881255452</v>
      </c>
      <c r="D47" s="115" t="s">
        <v>139</v>
      </c>
      <c r="E47" s="115" t="s">
        <v>140</v>
      </c>
      <c r="F47" s="137"/>
      <c r="G47" s="115"/>
      <c r="H47" s="265">
        <v>43991</v>
      </c>
      <c r="I47" s="666">
        <v>43991</v>
      </c>
      <c r="J47" s="666">
        <v>43991</v>
      </c>
      <c r="K47" s="486"/>
      <c r="L47" s="486">
        <v>36000</v>
      </c>
      <c r="M47" s="115" t="s">
        <v>168</v>
      </c>
      <c r="N47" s="486"/>
      <c r="O47" s="486"/>
      <c r="P47" s="486"/>
      <c r="Q47" s="486"/>
      <c r="R47" s="37"/>
      <c r="S47" s="37"/>
      <c r="T47" s="37"/>
      <c r="U47" s="37"/>
      <c r="V47" s="37"/>
      <c r="W47" s="37"/>
      <c r="X47" s="37"/>
      <c r="Y47" s="37"/>
      <c r="Z47" s="37"/>
      <c r="AA47" s="37"/>
      <c r="AB47" s="37"/>
      <c r="AC47" s="37"/>
      <c r="AD47" s="37"/>
    </row>
    <row r="48" spans="1:30">
      <c r="A48" s="265">
        <v>43992</v>
      </c>
      <c r="B48" s="37" t="s">
        <v>206</v>
      </c>
      <c r="C48" s="37">
        <v>880944050</v>
      </c>
      <c r="D48" s="115" t="s">
        <v>139</v>
      </c>
      <c r="E48" s="115" t="s">
        <v>140</v>
      </c>
      <c r="F48" s="137"/>
      <c r="G48" s="115"/>
      <c r="H48" s="265">
        <v>43997</v>
      </c>
      <c r="I48" s="666">
        <v>43997</v>
      </c>
      <c r="J48" s="665">
        <v>43994</v>
      </c>
      <c r="K48" s="486"/>
      <c r="L48" s="486">
        <v>36000</v>
      </c>
      <c r="M48" s="115" t="s">
        <v>168</v>
      </c>
      <c r="N48" s="486"/>
      <c r="O48" s="486"/>
      <c r="P48" s="486"/>
      <c r="Q48" s="486"/>
      <c r="R48" s="37"/>
      <c r="S48" s="37"/>
      <c r="T48" s="37"/>
      <c r="U48" s="37"/>
      <c r="V48" s="37"/>
      <c r="W48" s="37"/>
      <c r="X48" s="37"/>
      <c r="Y48" s="37"/>
      <c r="Z48" s="37"/>
      <c r="AA48" s="37"/>
      <c r="AB48" s="37"/>
      <c r="AC48" s="37"/>
      <c r="AD48" s="37"/>
    </row>
    <row r="49" spans="1:30">
      <c r="A49" s="666">
        <v>43994</v>
      </c>
      <c r="B49" s="115" t="s">
        <v>206</v>
      </c>
      <c r="C49" s="486">
        <v>880471125</v>
      </c>
      <c r="D49" s="115" t="s">
        <v>139</v>
      </c>
      <c r="E49" s="115" t="s">
        <v>140</v>
      </c>
      <c r="F49" s="666"/>
      <c r="G49" s="486"/>
      <c r="H49" s="265">
        <v>44012</v>
      </c>
      <c r="I49" s="666">
        <v>44012</v>
      </c>
      <c r="J49" s="666">
        <v>44000</v>
      </c>
      <c r="K49" s="486"/>
      <c r="L49" s="486">
        <v>36000</v>
      </c>
      <c r="M49" s="115" t="s">
        <v>168</v>
      </c>
      <c r="N49" s="486"/>
      <c r="O49" s="486"/>
      <c r="P49" s="486"/>
      <c r="Q49" s="486"/>
      <c r="R49" s="37"/>
      <c r="S49" s="37"/>
      <c r="T49" s="37"/>
      <c r="U49" s="37"/>
      <c r="V49" s="37"/>
      <c r="W49" s="37"/>
      <c r="X49" s="37"/>
      <c r="Y49" s="37"/>
      <c r="Z49" s="37"/>
      <c r="AA49" s="37"/>
      <c r="AB49" s="37"/>
      <c r="AC49" s="37"/>
      <c r="AD49" s="37"/>
    </row>
    <row r="50" spans="1:30">
      <c r="A50" s="37">
        <v>6.2</v>
      </c>
      <c r="B50" s="486" t="s">
        <v>909</v>
      </c>
      <c r="C50" s="37">
        <v>881846591</v>
      </c>
      <c r="D50" s="486" t="s">
        <v>345</v>
      </c>
      <c r="E50" s="486" t="s">
        <v>140</v>
      </c>
      <c r="F50" s="486" t="s">
        <v>910</v>
      </c>
      <c r="G50" s="486" t="s">
        <v>35</v>
      </c>
      <c r="H50" s="665">
        <v>43990</v>
      </c>
      <c r="I50" s="109" t="s">
        <v>907</v>
      </c>
      <c r="J50" s="115" t="s">
        <v>911</v>
      </c>
      <c r="K50" s="486"/>
      <c r="L50" s="37">
        <v>28798.799999999999</v>
      </c>
      <c r="M50" s="115" t="s">
        <v>142</v>
      </c>
      <c r="N50" s="486"/>
      <c r="O50" s="486">
        <v>396</v>
      </c>
      <c r="P50" s="37"/>
      <c r="Q50" s="37"/>
      <c r="R50" s="37"/>
      <c r="S50" s="37"/>
      <c r="T50" s="37"/>
      <c r="U50" s="37"/>
      <c r="V50" s="37"/>
      <c r="W50" s="37"/>
      <c r="X50" s="37"/>
      <c r="Y50" s="37"/>
      <c r="Z50" s="37"/>
      <c r="AA50" s="37"/>
      <c r="AB50" s="37"/>
      <c r="AC50" s="37"/>
      <c r="AD50" s="37"/>
    </row>
    <row r="51" spans="1:30">
      <c r="A51" s="37">
        <v>6.4</v>
      </c>
      <c r="B51" s="115" t="s">
        <v>154</v>
      </c>
      <c r="C51" s="486">
        <v>880026091</v>
      </c>
      <c r="D51" s="115" t="s">
        <v>139</v>
      </c>
      <c r="E51" s="115" t="s">
        <v>147</v>
      </c>
      <c r="F51" s="115" t="s">
        <v>912</v>
      </c>
      <c r="G51" s="115" t="s">
        <v>35</v>
      </c>
      <c r="H51" s="37"/>
      <c r="I51" s="666" t="s">
        <v>913</v>
      </c>
      <c r="J51" s="115" t="s">
        <v>914</v>
      </c>
      <c r="K51" s="486"/>
      <c r="L51" s="486">
        <v>23335.18</v>
      </c>
      <c r="M51" s="486"/>
      <c r="N51" s="486"/>
      <c r="O51" s="486">
        <v>2579.88</v>
      </c>
      <c r="P51" s="486"/>
      <c r="Q51" s="486"/>
      <c r="R51" s="37"/>
      <c r="S51" s="37"/>
      <c r="T51" s="37"/>
      <c r="U51" s="37"/>
      <c r="V51" s="37"/>
      <c r="W51" s="37"/>
      <c r="X51" s="37"/>
      <c r="Y51" s="37"/>
      <c r="Z51" s="37"/>
      <c r="AA51" s="37"/>
      <c r="AB51" s="37"/>
      <c r="AC51" s="37"/>
      <c r="AD51" s="37"/>
    </row>
    <row r="52" spans="1:30">
      <c r="A52" s="265">
        <v>43980</v>
      </c>
      <c r="B52" s="115" t="s">
        <v>178</v>
      </c>
      <c r="C52" s="37">
        <v>882024324</v>
      </c>
      <c r="D52" s="115" t="s">
        <v>139</v>
      </c>
      <c r="E52" s="115" t="s">
        <v>140</v>
      </c>
      <c r="F52" s="37"/>
      <c r="G52" s="37"/>
      <c r="H52" s="265">
        <v>43998</v>
      </c>
      <c r="I52" s="265">
        <v>43985</v>
      </c>
      <c r="J52" s="265"/>
      <c r="K52" s="37"/>
      <c r="L52" s="37">
        <v>22935.84</v>
      </c>
      <c r="M52" s="37"/>
      <c r="N52" s="84"/>
      <c r="O52" s="84"/>
      <c r="P52" s="84"/>
      <c r="Q52" s="84"/>
      <c r="R52" s="37"/>
      <c r="S52" s="37"/>
      <c r="T52" s="37"/>
      <c r="U52" s="37"/>
      <c r="V52" s="37"/>
      <c r="W52" s="37"/>
      <c r="X52" s="37"/>
      <c r="Y52" s="37"/>
      <c r="Z52" s="37"/>
      <c r="AA52" s="37"/>
      <c r="AB52" s="37"/>
      <c r="AC52" s="37"/>
      <c r="AD52" s="37"/>
    </row>
    <row r="53" spans="1:30">
      <c r="A53" s="265">
        <v>43987</v>
      </c>
      <c r="B53" s="115" t="s">
        <v>839</v>
      </c>
      <c r="C53" s="37">
        <v>880038584</v>
      </c>
      <c r="D53" s="115" t="s">
        <v>139</v>
      </c>
      <c r="E53" s="115" t="s">
        <v>140</v>
      </c>
      <c r="F53" s="137"/>
      <c r="G53" s="115"/>
      <c r="H53" s="265">
        <v>43990</v>
      </c>
      <c r="I53" s="265">
        <v>43990</v>
      </c>
      <c r="J53" s="666">
        <v>43997</v>
      </c>
      <c r="K53" s="486"/>
      <c r="L53" s="486">
        <v>22443.360000000001</v>
      </c>
      <c r="M53" s="115" t="s">
        <v>915</v>
      </c>
      <c r="N53" s="486"/>
      <c r="O53" s="486"/>
      <c r="P53" s="486"/>
      <c r="Q53" s="486"/>
      <c r="R53" s="37"/>
      <c r="S53" s="37"/>
      <c r="T53" s="37"/>
      <c r="U53" s="37"/>
      <c r="V53" s="37"/>
      <c r="W53" s="37"/>
      <c r="X53" s="37"/>
      <c r="Y53" s="37"/>
      <c r="Z53" s="37"/>
      <c r="AA53" s="37"/>
      <c r="AB53" s="37"/>
      <c r="AC53" s="37"/>
      <c r="AD53" s="37"/>
    </row>
    <row r="54" spans="1:30">
      <c r="A54" s="265">
        <v>43998</v>
      </c>
      <c r="B54" s="115" t="s">
        <v>144</v>
      </c>
      <c r="C54" s="37">
        <v>880031546</v>
      </c>
      <c r="D54" s="115" t="s">
        <v>345</v>
      </c>
      <c r="E54" s="115" t="s">
        <v>140</v>
      </c>
      <c r="F54" s="37"/>
      <c r="G54" s="37"/>
      <c r="H54" s="265">
        <v>44012</v>
      </c>
      <c r="I54" s="265">
        <v>44006</v>
      </c>
      <c r="J54" s="666">
        <v>44026</v>
      </c>
      <c r="K54" s="37"/>
      <c r="L54" s="115">
        <v>15265</v>
      </c>
      <c r="M54" s="115" t="s">
        <v>916</v>
      </c>
      <c r="N54" s="37"/>
      <c r="O54" s="37"/>
      <c r="P54" s="115" t="s">
        <v>903</v>
      </c>
      <c r="Q54" s="37"/>
      <c r="R54" s="37"/>
      <c r="S54" s="37"/>
      <c r="T54" s="37"/>
      <c r="U54" s="37"/>
      <c r="V54" s="37"/>
      <c r="W54" s="37"/>
      <c r="X54" s="37"/>
      <c r="Y54" s="37"/>
      <c r="Z54" s="37"/>
      <c r="AA54" s="37"/>
      <c r="AB54" s="37"/>
      <c r="AC54" s="37"/>
      <c r="AD54" s="37"/>
    </row>
    <row r="55" spans="1:30">
      <c r="A55" s="37">
        <v>5.29</v>
      </c>
      <c r="B55" s="37" t="s">
        <v>909</v>
      </c>
      <c r="C55" s="37">
        <v>881727941</v>
      </c>
      <c r="D55" s="115" t="s">
        <v>139</v>
      </c>
      <c r="E55" s="37" t="s">
        <v>140</v>
      </c>
      <c r="F55" s="530" t="s">
        <v>917</v>
      </c>
      <c r="G55" s="115" t="s">
        <v>35</v>
      </c>
      <c r="H55" s="37"/>
      <c r="I55" s="109" t="s">
        <v>918</v>
      </c>
      <c r="J55" s="37">
        <v>6.3</v>
      </c>
      <c r="K55" s="37"/>
      <c r="L55" s="37">
        <v>14607</v>
      </c>
      <c r="M55" s="115" t="s">
        <v>919</v>
      </c>
      <c r="N55" s="265">
        <v>44004</v>
      </c>
      <c r="O55" s="37">
        <v>1839.8</v>
      </c>
      <c r="P55" s="37"/>
      <c r="Q55" s="37"/>
      <c r="R55" s="37"/>
      <c r="S55" s="37"/>
      <c r="T55" s="37"/>
      <c r="U55" s="37"/>
      <c r="V55" s="37"/>
      <c r="W55" s="37"/>
      <c r="X55" s="37"/>
      <c r="Y55" s="37"/>
      <c r="Z55" s="37"/>
      <c r="AA55" s="37"/>
      <c r="AB55" s="37"/>
      <c r="AC55" s="37"/>
      <c r="AD55" s="37"/>
    </row>
    <row r="56" spans="1:30">
      <c r="A56" s="265">
        <v>43985</v>
      </c>
      <c r="B56" s="115" t="s">
        <v>901</v>
      </c>
      <c r="C56" s="37">
        <v>881408352</v>
      </c>
      <c r="D56" s="115" t="s">
        <v>139</v>
      </c>
      <c r="E56" s="115" t="s">
        <v>140</v>
      </c>
      <c r="F56" s="115" t="s">
        <v>920</v>
      </c>
      <c r="G56" s="115" t="s">
        <v>35</v>
      </c>
      <c r="H56" s="265"/>
      <c r="I56" s="37">
        <v>6.9</v>
      </c>
      <c r="J56" s="265"/>
      <c r="K56" s="115" t="s">
        <v>282</v>
      </c>
      <c r="L56" s="115">
        <f>1488+10315.8+795.8</f>
        <v>12599.599999999999</v>
      </c>
      <c r="M56" s="115" t="s">
        <v>921</v>
      </c>
      <c r="N56" s="37"/>
      <c r="O56" s="37"/>
      <c r="P56" s="115" t="s">
        <v>903</v>
      </c>
      <c r="Q56" s="37"/>
      <c r="R56" s="37"/>
      <c r="S56" s="37"/>
      <c r="T56" s="37"/>
      <c r="U56" s="37"/>
      <c r="V56" s="37"/>
      <c r="W56" s="37"/>
      <c r="X56" s="37"/>
      <c r="Y56" s="37"/>
      <c r="Z56" s="37"/>
      <c r="AA56" s="37"/>
      <c r="AB56" s="37"/>
      <c r="AC56" s="37"/>
      <c r="AD56" s="37"/>
    </row>
    <row r="57" spans="1:30">
      <c r="A57" s="666">
        <v>44005</v>
      </c>
      <c r="B57" s="115" t="s">
        <v>206</v>
      </c>
      <c r="C57" s="486">
        <v>880035489</v>
      </c>
      <c r="D57" s="486" t="s">
        <v>139</v>
      </c>
      <c r="E57" s="115" t="s">
        <v>140</v>
      </c>
      <c r="F57" s="669"/>
      <c r="G57" s="669"/>
      <c r="H57" s="666">
        <v>44010</v>
      </c>
      <c r="I57" s="713">
        <v>44010</v>
      </c>
      <c r="J57" s="666">
        <v>44018</v>
      </c>
      <c r="K57" s="84"/>
      <c r="L57" s="23">
        <v>12000</v>
      </c>
      <c r="M57" s="664" t="s">
        <v>168</v>
      </c>
      <c r="N57" s="84"/>
      <c r="O57" s="84"/>
      <c r="P57" s="84"/>
      <c r="Q57" s="84"/>
      <c r="R57" s="37"/>
      <c r="S57" s="37"/>
      <c r="T57" s="37"/>
      <c r="U57" s="37"/>
      <c r="V57" s="37"/>
      <c r="W57" s="37"/>
      <c r="X57" s="37"/>
      <c r="Y57" s="37"/>
      <c r="Z57" s="37"/>
      <c r="AA57" s="37"/>
      <c r="AB57" s="37"/>
      <c r="AC57" s="37"/>
      <c r="AD57" s="37"/>
    </row>
    <row r="58" spans="1:30">
      <c r="A58" s="37">
        <v>6.1</v>
      </c>
      <c r="B58" s="486" t="s">
        <v>206</v>
      </c>
      <c r="C58" s="37">
        <v>882179354</v>
      </c>
      <c r="D58" s="486" t="s">
        <v>139</v>
      </c>
      <c r="E58" s="486" t="s">
        <v>140</v>
      </c>
      <c r="F58" s="486" t="s">
        <v>922</v>
      </c>
      <c r="G58" s="486" t="s">
        <v>35</v>
      </c>
      <c r="H58" s="265">
        <v>44010</v>
      </c>
      <c r="I58" s="109" t="s">
        <v>923</v>
      </c>
      <c r="J58" s="486"/>
      <c r="K58" s="486"/>
      <c r="L58" s="37">
        <v>11710</v>
      </c>
      <c r="M58" s="37"/>
      <c r="N58" s="486">
        <v>6.28</v>
      </c>
      <c r="O58" s="486"/>
      <c r="P58" s="37"/>
      <c r="Q58" s="37"/>
      <c r="R58" s="37"/>
      <c r="S58" s="37"/>
      <c r="T58" s="37"/>
      <c r="U58" s="37"/>
      <c r="V58" s="37"/>
      <c r="W58" s="37"/>
      <c r="X58" s="37"/>
      <c r="Y58" s="37"/>
      <c r="Z58" s="37"/>
      <c r="AA58" s="37"/>
      <c r="AB58" s="37"/>
      <c r="AC58" s="37"/>
      <c r="AD58" s="37"/>
    </row>
    <row r="59" spans="1:30">
      <c r="A59" s="265">
        <v>43987</v>
      </c>
      <c r="B59" s="115" t="s">
        <v>206</v>
      </c>
      <c r="C59" s="37">
        <v>882042308</v>
      </c>
      <c r="D59" s="115" t="s">
        <v>139</v>
      </c>
      <c r="E59" s="115" t="s">
        <v>140</v>
      </c>
      <c r="F59" s="137"/>
      <c r="G59" s="115"/>
      <c r="H59" s="265">
        <v>44006</v>
      </c>
      <c r="I59" s="666" t="s">
        <v>924</v>
      </c>
      <c r="J59" s="666">
        <v>43993</v>
      </c>
      <c r="K59" s="486"/>
      <c r="L59" s="486">
        <v>10730</v>
      </c>
      <c r="M59" s="115" t="s">
        <v>925</v>
      </c>
      <c r="N59" s="486"/>
      <c r="O59" s="486"/>
      <c r="P59" s="486"/>
      <c r="Q59" s="486"/>
      <c r="R59" s="37"/>
      <c r="S59" s="37"/>
      <c r="T59" s="37"/>
      <c r="U59" s="37"/>
      <c r="V59" s="37"/>
      <c r="W59" s="37"/>
      <c r="X59" s="37"/>
      <c r="Y59" s="37"/>
      <c r="Z59" s="37"/>
      <c r="AA59" s="37"/>
      <c r="AB59" s="37"/>
      <c r="AC59" s="37"/>
      <c r="AD59" s="37"/>
    </row>
    <row r="60" spans="1:30">
      <c r="A60" s="265">
        <v>43991</v>
      </c>
      <c r="B60" s="115" t="s">
        <v>144</v>
      </c>
      <c r="C60" s="37">
        <v>880003241</v>
      </c>
      <c r="D60" s="115" t="s">
        <v>139</v>
      </c>
      <c r="E60" s="115" t="s">
        <v>140</v>
      </c>
      <c r="F60" s="137"/>
      <c r="G60" s="115"/>
      <c r="H60" s="265">
        <v>44012</v>
      </c>
      <c r="I60" s="666">
        <v>43992</v>
      </c>
      <c r="J60" s="665">
        <v>44026</v>
      </c>
      <c r="K60" s="486"/>
      <c r="L60" s="115">
        <v>10626</v>
      </c>
      <c r="M60" s="115" t="s">
        <v>926</v>
      </c>
      <c r="N60" s="486"/>
      <c r="O60" s="486"/>
      <c r="P60" s="486"/>
      <c r="Q60" s="486"/>
      <c r="R60" s="37"/>
      <c r="S60" s="37"/>
      <c r="T60" s="37"/>
      <c r="U60" s="37"/>
      <c r="V60" s="37"/>
      <c r="W60" s="37"/>
      <c r="X60" s="37"/>
      <c r="Y60" s="37"/>
      <c r="Z60" s="37"/>
      <c r="AA60" s="37"/>
      <c r="AB60" s="37"/>
      <c r="AC60" s="37"/>
      <c r="AD60" s="37"/>
    </row>
    <row r="61" spans="1:30">
      <c r="A61" s="37">
        <v>6.2</v>
      </c>
      <c r="B61" s="486" t="s">
        <v>206</v>
      </c>
      <c r="C61" s="37">
        <v>880523615</v>
      </c>
      <c r="D61" s="486" t="s">
        <v>139</v>
      </c>
      <c r="E61" s="486" t="s">
        <v>140</v>
      </c>
      <c r="F61" s="486" t="s">
        <v>927</v>
      </c>
      <c r="G61" s="486"/>
      <c r="H61" s="265">
        <v>44006</v>
      </c>
      <c r="I61" s="109" t="s">
        <v>928</v>
      </c>
      <c r="J61" s="486"/>
      <c r="K61" s="486"/>
      <c r="L61" s="37">
        <v>8547.6299999999992</v>
      </c>
      <c r="M61" s="37"/>
      <c r="N61" s="486"/>
      <c r="O61" s="486"/>
      <c r="P61" s="37"/>
      <c r="Q61" s="37"/>
      <c r="R61" s="37"/>
      <c r="S61" s="37"/>
      <c r="T61" s="37"/>
      <c r="U61" s="37"/>
      <c r="V61" s="37"/>
      <c r="W61" s="37"/>
      <c r="X61" s="37"/>
      <c r="Y61" s="37"/>
      <c r="Z61" s="37"/>
      <c r="AA61" s="37"/>
      <c r="AB61" s="37"/>
      <c r="AC61" s="37"/>
      <c r="AD61" s="37"/>
    </row>
    <row r="62" spans="1:30">
      <c r="A62" s="37">
        <v>6.4</v>
      </c>
      <c r="B62" s="115" t="s">
        <v>206</v>
      </c>
      <c r="C62" s="486">
        <v>880449530</v>
      </c>
      <c r="D62" s="115" t="s">
        <v>139</v>
      </c>
      <c r="E62" s="115" t="s">
        <v>140</v>
      </c>
      <c r="F62" s="115" t="s">
        <v>929</v>
      </c>
      <c r="G62" s="115" t="s">
        <v>35</v>
      </c>
      <c r="H62" s="265">
        <v>44002</v>
      </c>
      <c r="I62" s="115" t="s">
        <v>930</v>
      </c>
      <c r="J62" s="486">
        <v>6.4</v>
      </c>
      <c r="K62" s="115" t="s">
        <v>142</v>
      </c>
      <c r="L62" s="115">
        <v>8428.4</v>
      </c>
      <c r="M62" s="486"/>
      <c r="N62" s="486"/>
      <c r="O62" s="486"/>
      <c r="P62" s="486"/>
      <c r="Q62" s="486"/>
      <c r="R62" s="37"/>
      <c r="S62" s="37"/>
      <c r="T62" s="37"/>
      <c r="U62" s="37"/>
      <c r="V62" s="37"/>
      <c r="W62" s="37"/>
      <c r="X62" s="37"/>
      <c r="Y62" s="37"/>
      <c r="Z62" s="37"/>
      <c r="AA62" s="37"/>
      <c r="AB62" s="37"/>
      <c r="AC62" s="37"/>
      <c r="AD62" s="37"/>
    </row>
    <row r="63" spans="1:30">
      <c r="A63" s="666">
        <v>43997</v>
      </c>
      <c r="B63" s="115" t="s">
        <v>149</v>
      </c>
      <c r="C63" s="486">
        <v>880047546</v>
      </c>
      <c r="D63" s="115" t="s">
        <v>139</v>
      </c>
      <c r="E63" s="115" t="s">
        <v>140</v>
      </c>
      <c r="F63" s="666"/>
      <c r="G63" s="486"/>
      <c r="H63" s="37"/>
      <c r="I63" s="666">
        <v>43997</v>
      </c>
      <c r="J63" s="666">
        <v>44021</v>
      </c>
      <c r="K63" s="486"/>
      <c r="L63" s="486">
        <v>8400</v>
      </c>
      <c r="M63" s="115" t="s">
        <v>168</v>
      </c>
      <c r="N63" s="486"/>
      <c r="O63" s="486"/>
      <c r="P63" s="486"/>
      <c r="Q63" s="486"/>
      <c r="R63" s="37"/>
      <c r="S63" s="37"/>
      <c r="T63" s="37"/>
      <c r="U63" s="37"/>
      <c r="V63" s="37"/>
      <c r="W63" s="37"/>
      <c r="X63" s="37"/>
      <c r="Y63" s="37"/>
      <c r="Z63" s="37"/>
      <c r="AA63" s="37"/>
      <c r="AB63" s="37"/>
      <c r="AC63" s="37"/>
      <c r="AD63" s="37"/>
    </row>
    <row r="64" spans="1:30">
      <c r="A64" s="666">
        <v>43997</v>
      </c>
      <c r="B64" s="115" t="s">
        <v>206</v>
      </c>
      <c r="C64" s="37">
        <v>880037776</v>
      </c>
      <c r="D64" s="115" t="s">
        <v>139</v>
      </c>
      <c r="E64" s="115" t="s">
        <v>140</v>
      </c>
      <c r="F64" s="666"/>
      <c r="G64" s="486"/>
      <c r="H64" s="265">
        <v>44006</v>
      </c>
      <c r="I64" s="486">
        <v>6.24</v>
      </c>
      <c r="J64" s="666">
        <v>44004</v>
      </c>
      <c r="K64" s="486"/>
      <c r="L64" s="486">
        <v>8131.52</v>
      </c>
      <c r="M64" s="115" t="s">
        <v>931</v>
      </c>
      <c r="N64" s="486"/>
      <c r="O64" s="486"/>
      <c r="P64" s="486"/>
      <c r="Q64" s="486"/>
      <c r="R64" s="37"/>
      <c r="S64" s="37"/>
      <c r="T64" s="37"/>
      <c r="U64" s="37"/>
      <c r="V64" s="37"/>
      <c r="W64" s="37"/>
      <c r="X64" s="37"/>
      <c r="Y64" s="37"/>
      <c r="Z64" s="37"/>
      <c r="AA64" s="37"/>
      <c r="AB64" s="37"/>
      <c r="AC64" s="37"/>
      <c r="AD64" s="37"/>
    </row>
    <row r="65" spans="1:30">
      <c r="A65" s="666">
        <v>43986</v>
      </c>
      <c r="B65" s="115" t="s">
        <v>144</v>
      </c>
      <c r="C65" s="486">
        <v>882104052</v>
      </c>
      <c r="D65" s="115" t="s">
        <v>139</v>
      </c>
      <c r="E65" s="115" t="s">
        <v>140</v>
      </c>
      <c r="F65" s="115" t="s">
        <v>932</v>
      </c>
      <c r="G65" s="115" t="s">
        <v>35</v>
      </c>
      <c r="H65" s="265">
        <v>44013</v>
      </c>
      <c r="I65" s="666">
        <v>44004</v>
      </c>
      <c r="J65" s="665">
        <v>44029</v>
      </c>
      <c r="K65" s="486"/>
      <c r="L65" s="486">
        <v>7712.88</v>
      </c>
      <c r="M65" s="486"/>
      <c r="N65" s="486"/>
      <c r="O65" s="486"/>
      <c r="P65" s="486"/>
      <c r="Q65" s="486"/>
      <c r="R65" s="37"/>
      <c r="S65" s="37"/>
      <c r="T65" s="37"/>
      <c r="U65" s="37"/>
      <c r="V65" s="37"/>
      <c r="W65" s="37"/>
      <c r="X65" s="37"/>
      <c r="Y65" s="37"/>
      <c r="Z65" s="37"/>
      <c r="AA65" s="37"/>
      <c r="AB65" s="37"/>
      <c r="AC65" s="37"/>
      <c r="AD65" s="37"/>
    </row>
    <row r="66" spans="1:30">
      <c r="A66" s="37">
        <v>6.2</v>
      </c>
      <c r="B66" s="486" t="s">
        <v>156</v>
      </c>
      <c r="C66" s="37">
        <v>882154434</v>
      </c>
      <c r="D66" s="486" t="s">
        <v>139</v>
      </c>
      <c r="E66" s="486" t="s">
        <v>140</v>
      </c>
      <c r="F66" s="486" t="s">
        <v>933</v>
      </c>
      <c r="G66" s="486" t="s">
        <v>35</v>
      </c>
      <c r="H66" s="37"/>
      <c r="I66" s="109" t="s">
        <v>934</v>
      </c>
      <c r="J66" s="666">
        <v>43990</v>
      </c>
      <c r="K66" s="115" t="s">
        <v>148</v>
      </c>
      <c r="L66" s="37">
        <v>7681</v>
      </c>
      <c r="M66" s="115" t="s">
        <v>935</v>
      </c>
      <c r="N66" s="486"/>
      <c r="O66" s="486">
        <v>55</v>
      </c>
      <c r="P66" s="37"/>
      <c r="Q66" s="37"/>
      <c r="R66" s="37"/>
      <c r="S66" s="37"/>
      <c r="T66" s="37"/>
      <c r="U66" s="37"/>
      <c r="V66" s="37"/>
      <c r="W66" s="37"/>
      <c r="X66" s="37"/>
      <c r="Y66" s="37"/>
      <c r="Z66" s="37"/>
      <c r="AA66" s="37"/>
      <c r="AB66" s="37"/>
      <c r="AC66" s="37"/>
      <c r="AD66" s="37"/>
    </row>
    <row r="67" spans="1:30" ht="17">
      <c r="A67" s="486">
        <v>6.3</v>
      </c>
      <c r="B67" s="137" t="s">
        <v>206</v>
      </c>
      <c r="C67" s="37">
        <v>881163435</v>
      </c>
      <c r="D67" s="115" t="s">
        <v>152</v>
      </c>
      <c r="E67" s="37" t="s">
        <v>140</v>
      </c>
      <c r="F67" s="115" t="s">
        <v>936</v>
      </c>
      <c r="G67" s="115" t="s">
        <v>35</v>
      </c>
      <c r="H67" s="265">
        <v>43986</v>
      </c>
      <c r="I67" s="109" t="s">
        <v>937</v>
      </c>
      <c r="J67" s="37">
        <v>6.3</v>
      </c>
      <c r="K67" s="115" t="s">
        <v>200</v>
      </c>
      <c r="L67" s="37">
        <v>7626</v>
      </c>
      <c r="M67" s="37"/>
      <c r="N67" s="37">
        <v>6.2</v>
      </c>
      <c r="O67" s="37">
        <v>999</v>
      </c>
      <c r="P67" s="37"/>
      <c r="Q67" s="37"/>
      <c r="R67" s="37"/>
      <c r="S67" s="37"/>
      <c r="T67" s="37"/>
      <c r="U67" s="37"/>
      <c r="V67" s="37"/>
      <c r="W67" s="37"/>
      <c r="X67" s="37"/>
      <c r="Y67" s="37"/>
      <c r="Z67" s="37"/>
      <c r="AA67" s="37"/>
      <c r="AB67" s="37"/>
      <c r="AC67" s="37"/>
      <c r="AD67" s="37"/>
    </row>
    <row r="68" spans="1:30">
      <c r="A68" s="666">
        <v>43999</v>
      </c>
      <c r="B68" s="115" t="s">
        <v>154</v>
      </c>
      <c r="C68" s="486">
        <v>881926085</v>
      </c>
      <c r="D68" s="115" t="s">
        <v>139</v>
      </c>
      <c r="E68" s="115" t="s">
        <v>140</v>
      </c>
      <c r="F68" s="666"/>
      <c r="G68" s="486"/>
      <c r="H68" s="486"/>
      <c r="I68" s="403">
        <v>44000</v>
      </c>
      <c r="J68" s="666">
        <v>44005</v>
      </c>
      <c r="K68" s="84"/>
      <c r="L68" s="37">
        <v>7614</v>
      </c>
      <c r="M68" s="664" t="s">
        <v>938</v>
      </c>
      <c r="N68" s="84"/>
      <c r="O68" s="84"/>
      <c r="P68" s="84"/>
      <c r="Q68" s="84"/>
      <c r="R68" s="37"/>
      <c r="S68" s="37"/>
      <c r="T68" s="37"/>
      <c r="U68" s="37"/>
      <c r="V68" s="37"/>
      <c r="W68" s="37"/>
      <c r="X68" s="37"/>
      <c r="Y68" s="37"/>
      <c r="Z68" s="37"/>
      <c r="AA68" s="37"/>
      <c r="AB68" s="37"/>
      <c r="AC68" s="37"/>
      <c r="AD68" s="37"/>
    </row>
    <row r="69" spans="1:30">
      <c r="A69" s="666">
        <v>43999</v>
      </c>
      <c r="B69" s="115" t="s">
        <v>156</v>
      </c>
      <c r="C69" s="37">
        <v>880909692</v>
      </c>
      <c r="D69" s="115" t="s">
        <v>139</v>
      </c>
      <c r="E69" s="115" t="s">
        <v>140</v>
      </c>
      <c r="F69" s="666"/>
      <c r="G69" s="486"/>
      <c r="H69" s="486"/>
      <c r="I69" s="403">
        <v>44000</v>
      </c>
      <c r="J69" s="666">
        <v>44004</v>
      </c>
      <c r="K69" s="115" t="s">
        <v>156</v>
      </c>
      <c r="L69" s="37">
        <v>7257</v>
      </c>
      <c r="M69" s="84"/>
      <c r="N69" s="84"/>
      <c r="O69" s="84"/>
      <c r="P69" s="84"/>
      <c r="Q69" s="84"/>
      <c r="R69" s="37"/>
      <c r="S69" s="37"/>
      <c r="T69" s="37"/>
      <c r="U69" s="37"/>
      <c r="V69" s="37"/>
      <c r="W69" s="37"/>
      <c r="X69" s="37"/>
      <c r="Y69" s="37"/>
      <c r="Z69" s="37"/>
      <c r="AA69" s="37"/>
      <c r="AB69" s="37"/>
      <c r="AC69" s="37"/>
      <c r="AD69" s="37"/>
    </row>
    <row r="70" spans="1:30">
      <c r="A70" s="265">
        <v>43998</v>
      </c>
      <c r="B70" s="115" t="s">
        <v>206</v>
      </c>
      <c r="C70" s="37">
        <v>882249431</v>
      </c>
      <c r="D70" s="664" t="s">
        <v>152</v>
      </c>
      <c r="E70" s="115" t="s">
        <v>140</v>
      </c>
      <c r="F70" s="84"/>
      <c r="G70" s="84"/>
      <c r="H70" s="265">
        <v>44009</v>
      </c>
      <c r="I70" s="665" t="s">
        <v>939</v>
      </c>
      <c r="J70" s="265">
        <v>44005</v>
      </c>
      <c r="K70" s="84"/>
      <c r="L70" s="37">
        <v>7020</v>
      </c>
      <c r="M70" s="664" t="s">
        <v>142</v>
      </c>
      <c r="N70" s="84"/>
      <c r="O70" s="84"/>
      <c r="P70" s="84"/>
      <c r="Q70" s="84"/>
      <c r="R70" s="37"/>
      <c r="S70" s="37"/>
      <c r="T70" s="37"/>
      <c r="U70" s="37"/>
      <c r="V70" s="37"/>
      <c r="W70" s="37"/>
      <c r="X70" s="37"/>
      <c r="Y70" s="37"/>
      <c r="Z70" s="37"/>
      <c r="AA70" s="37"/>
      <c r="AB70" s="37"/>
      <c r="AC70" s="37"/>
      <c r="AD70" s="37"/>
    </row>
    <row r="71" spans="1:30">
      <c r="A71" s="37">
        <v>5.28</v>
      </c>
      <c r="B71" s="115" t="s">
        <v>206</v>
      </c>
      <c r="C71" s="37">
        <v>881031131</v>
      </c>
      <c r="D71" s="115" t="s">
        <v>139</v>
      </c>
      <c r="E71" s="37" t="s">
        <v>140</v>
      </c>
      <c r="F71" s="115" t="s">
        <v>940</v>
      </c>
      <c r="G71" s="115" t="s">
        <v>37</v>
      </c>
      <c r="H71" s="37"/>
      <c r="I71" s="109">
        <v>5.28</v>
      </c>
      <c r="J71" s="265"/>
      <c r="K71" s="115" t="s">
        <v>190</v>
      </c>
      <c r="L71" s="37">
        <v>7000</v>
      </c>
      <c r="M71" s="37"/>
      <c r="N71" s="37"/>
      <c r="O71" s="37"/>
      <c r="P71" s="37"/>
      <c r="Q71" s="37"/>
      <c r="R71" s="37"/>
      <c r="S71" s="37"/>
      <c r="T71" s="37"/>
      <c r="U71" s="37"/>
      <c r="V71" s="37"/>
      <c r="W71" s="37"/>
      <c r="X71" s="37"/>
      <c r="Y71" s="37"/>
      <c r="Z71" s="37"/>
      <c r="AA71" s="37"/>
      <c r="AB71" s="37"/>
      <c r="AC71" s="37"/>
      <c r="AD71" s="37"/>
    </row>
    <row r="72" spans="1:30">
      <c r="A72" s="265">
        <v>43987</v>
      </c>
      <c r="B72" s="115" t="s">
        <v>146</v>
      </c>
      <c r="C72" s="714">
        <v>881691225</v>
      </c>
      <c r="D72" s="115" t="s">
        <v>139</v>
      </c>
      <c r="E72" s="115" t="s">
        <v>140</v>
      </c>
      <c r="F72" s="137"/>
      <c r="G72" s="115"/>
      <c r="H72" s="265">
        <v>43994</v>
      </c>
      <c r="I72" s="666">
        <v>43987</v>
      </c>
      <c r="J72" s="681" t="s">
        <v>941</v>
      </c>
      <c r="K72" s="486"/>
      <c r="L72" s="486">
        <v>6700</v>
      </c>
      <c r="M72" s="115" t="s">
        <v>942</v>
      </c>
      <c r="N72" s="486"/>
      <c r="O72" s="486"/>
      <c r="P72" s="486"/>
      <c r="Q72" s="486"/>
      <c r="R72" s="37"/>
      <c r="S72" s="37"/>
      <c r="T72" s="37"/>
      <c r="U72" s="37"/>
      <c r="V72" s="37"/>
      <c r="W72" s="37"/>
      <c r="X72" s="37"/>
      <c r="Y72" s="37"/>
      <c r="Z72" s="37"/>
      <c r="AA72" s="37"/>
      <c r="AB72" s="37"/>
      <c r="AC72" s="37"/>
      <c r="AD72" s="37"/>
    </row>
    <row r="73" spans="1:30">
      <c r="A73" s="666">
        <v>44008</v>
      </c>
      <c r="B73" s="115" t="s">
        <v>154</v>
      </c>
      <c r="C73" s="486">
        <v>881927977</v>
      </c>
      <c r="D73" s="115" t="s">
        <v>152</v>
      </c>
      <c r="E73" s="115" t="s">
        <v>140</v>
      </c>
      <c r="F73" s="666"/>
      <c r="G73" s="115"/>
      <c r="H73" s="486"/>
      <c r="I73" s="403">
        <v>44010</v>
      </c>
      <c r="J73" s="665">
        <v>44020</v>
      </c>
      <c r="K73" s="115"/>
      <c r="L73" s="486">
        <v>6413.16</v>
      </c>
      <c r="M73" s="84"/>
      <c r="N73" s="84"/>
      <c r="O73" s="84"/>
      <c r="P73" s="84"/>
      <c r="Q73" s="84"/>
      <c r="R73" s="37"/>
      <c r="S73" s="37"/>
      <c r="T73" s="37"/>
      <c r="U73" s="37"/>
      <c r="V73" s="37"/>
      <c r="W73" s="37"/>
      <c r="X73" s="37"/>
      <c r="Y73" s="37"/>
      <c r="Z73" s="37"/>
      <c r="AA73" s="37"/>
      <c r="AB73" s="37"/>
      <c r="AC73" s="37"/>
      <c r="AD73" s="37"/>
    </row>
    <row r="74" spans="1:30">
      <c r="A74" s="666">
        <v>43987</v>
      </c>
      <c r="B74" s="115" t="s">
        <v>909</v>
      </c>
      <c r="C74" s="486">
        <v>880027850</v>
      </c>
      <c r="D74" s="115" t="s">
        <v>139</v>
      </c>
      <c r="E74" s="115" t="s">
        <v>140</v>
      </c>
      <c r="F74" s="115" t="s">
        <v>943</v>
      </c>
      <c r="G74" s="666">
        <v>43987</v>
      </c>
      <c r="H74" s="115"/>
      <c r="I74" s="665" t="s">
        <v>944</v>
      </c>
      <c r="J74" s="665">
        <v>43992</v>
      </c>
      <c r="K74" s="115" t="s">
        <v>168</v>
      </c>
      <c r="L74" s="486">
        <v>6072.77</v>
      </c>
      <c r="M74" s="115" t="s">
        <v>945</v>
      </c>
      <c r="N74" s="486"/>
      <c r="O74" s="486"/>
      <c r="P74" s="486"/>
      <c r="Q74" s="486"/>
      <c r="R74" s="37"/>
      <c r="S74" s="37"/>
      <c r="T74" s="37"/>
      <c r="U74" s="37"/>
      <c r="V74" s="37"/>
      <c r="W74" s="37"/>
      <c r="X74" s="37"/>
      <c r="Y74" s="37"/>
      <c r="Z74" s="37"/>
      <c r="AA74" s="37"/>
      <c r="AB74" s="37"/>
      <c r="AC74" s="37"/>
      <c r="AD74" s="37"/>
    </row>
    <row r="75" spans="1:30">
      <c r="A75" s="666">
        <v>44011</v>
      </c>
      <c r="B75" s="604" t="s">
        <v>178</v>
      </c>
      <c r="C75" s="84">
        <v>882217674</v>
      </c>
      <c r="D75" s="375" t="s">
        <v>139</v>
      </c>
      <c r="E75" s="604" t="s">
        <v>140</v>
      </c>
      <c r="F75" s="84"/>
      <c r="G75" s="84"/>
      <c r="H75" s="84"/>
      <c r="I75" s="403">
        <v>44012</v>
      </c>
      <c r="J75" s="665">
        <v>44034</v>
      </c>
      <c r="K75" s="84"/>
      <c r="L75" s="23">
        <v>5822.5</v>
      </c>
      <c r="M75" s="664" t="s">
        <v>946</v>
      </c>
      <c r="N75" s="84"/>
      <c r="O75" s="84"/>
      <c r="P75" s="84"/>
      <c r="Q75" s="84"/>
      <c r="R75" s="37"/>
      <c r="S75" s="37"/>
      <c r="T75" s="37"/>
      <c r="U75" s="37"/>
      <c r="V75" s="37"/>
      <c r="W75" s="37"/>
      <c r="X75" s="37"/>
      <c r="Y75" s="37"/>
      <c r="Z75" s="37"/>
      <c r="AA75" s="37"/>
      <c r="AB75" s="37"/>
      <c r="AC75" s="37"/>
      <c r="AD75" s="37"/>
    </row>
    <row r="76" spans="1:30">
      <c r="A76" s="666">
        <v>44010</v>
      </c>
      <c r="B76" s="115" t="s">
        <v>178</v>
      </c>
      <c r="C76" s="486">
        <v>880034488</v>
      </c>
      <c r="D76" s="115" t="s">
        <v>139</v>
      </c>
      <c r="E76" s="115" t="s">
        <v>140</v>
      </c>
      <c r="F76" s="666"/>
      <c r="G76" s="115"/>
      <c r="H76" s="486"/>
      <c r="I76" s="23">
        <v>6.3</v>
      </c>
      <c r="J76" s="665">
        <v>44015</v>
      </c>
      <c r="K76" s="115"/>
      <c r="L76" s="486">
        <v>5655</v>
      </c>
      <c r="M76" s="84"/>
      <c r="N76" s="84"/>
      <c r="O76" s="84"/>
      <c r="P76" s="84"/>
      <c r="Q76" s="84"/>
      <c r="R76" s="37"/>
      <c r="S76" s="37"/>
      <c r="T76" s="37"/>
      <c r="U76" s="37"/>
      <c r="V76" s="37"/>
      <c r="W76" s="37"/>
      <c r="X76" s="37"/>
      <c r="Y76" s="37"/>
      <c r="Z76" s="37"/>
      <c r="AA76" s="37"/>
      <c r="AB76" s="37"/>
      <c r="AC76" s="37"/>
      <c r="AD76" s="37"/>
    </row>
    <row r="77" spans="1:30">
      <c r="A77" s="666">
        <v>44005</v>
      </c>
      <c r="B77" s="115" t="s">
        <v>206</v>
      </c>
      <c r="C77" s="486">
        <v>882084584</v>
      </c>
      <c r="D77" s="115" t="s">
        <v>139</v>
      </c>
      <c r="E77" s="115" t="s">
        <v>140</v>
      </c>
      <c r="F77" s="669"/>
      <c r="G77" s="669"/>
      <c r="H77" s="666">
        <v>44012</v>
      </c>
      <c r="I77" s="713">
        <v>44012</v>
      </c>
      <c r="J77" s="666">
        <v>44020</v>
      </c>
      <c r="K77" s="84"/>
      <c r="L77" s="23">
        <v>5561.04</v>
      </c>
      <c r="M77" s="664" t="s">
        <v>142</v>
      </c>
      <c r="N77" s="84"/>
      <c r="O77" s="84"/>
      <c r="P77" s="84"/>
      <c r="Q77" s="84"/>
      <c r="R77" s="37"/>
      <c r="S77" s="37"/>
      <c r="T77" s="37"/>
      <c r="U77" s="37"/>
      <c r="V77" s="37"/>
      <c r="W77" s="37"/>
      <c r="X77" s="37"/>
      <c r="Y77" s="37"/>
      <c r="Z77" s="37"/>
      <c r="AA77" s="37"/>
      <c r="AB77" s="37"/>
      <c r="AC77" s="37"/>
      <c r="AD77" s="37"/>
    </row>
    <row r="78" spans="1:30">
      <c r="A78" s="37">
        <v>6.3</v>
      </c>
      <c r="B78" s="115" t="s">
        <v>901</v>
      </c>
      <c r="C78" s="37">
        <v>880268578</v>
      </c>
      <c r="D78" s="115" t="s">
        <v>139</v>
      </c>
      <c r="E78" s="115" t="s">
        <v>140</v>
      </c>
      <c r="F78" s="115" t="s">
        <v>947</v>
      </c>
      <c r="G78" s="115" t="s">
        <v>37</v>
      </c>
      <c r="H78" s="37"/>
      <c r="I78" s="37">
        <v>6.3</v>
      </c>
      <c r="J78" s="37"/>
      <c r="K78" s="115" t="s">
        <v>948</v>
      </c>
      <c r="L78" s="115">
        <f>5157.9+174.3</f>
        <v>5332.2</v>
      </c>
      <c r="M78" s="37"/>
      <c r="N78" s="37"/>
      <c r="O78" s="37"/>
      <c r="P78" s="37"/>
      <c r="Q78" s="37"/>
      <c r="R78" s="37"/>
      <c r="S78" s="37"/>
      <c r="T78" s="37"/>
      <c r="U78" s="37"/>
      <c r="V78" s="37"/>
      <c r="W78" s="37"/>
      <c r="X78" s="37"/>
      <c r="Y78" s="37"/>
      <c r="Z78" s="37"/>
      <c r="AA78" s="37"/>
      <c r="AB78" s="37"/>
      <c r="AC78" s="37"/>
      <c r="AD78" s="37"/>
    </row>
    <row r="79" spans="1:30" ht="34">
      <c r="A79" s="37">
        <v>5.28</v>
      </c>
      <c r="B79" s="115" t="s">
        <v>156</v>
      </c>
      <c r="C79" s="37">
        <v>880510974</v>
      </c>
      <c r="D79" s="115" t="s">
        <v>139</v>
      </c>
      <c r="E79" s="37" t="s">
        <v>140</v>
      </c>
      <c r="F79" s="137" t="s">
        <v>949</v>
      </c>
      <c r="G79" s="115" t="s">
        <v>35</v>
      </c>
      <c r="H79" s="665">
        <v>43990</v>
      </c>
      <c r="I79" s="109" t="s">
        <v>950</v>
      </c>
      <c r="J79" s="115" t="s">
        <v>951</v>
      </c>
      <c r="K79" s="115" t="s">
        <v>190</v>
      </c>
      <c r="L79" s="37">
        <v>5260</v>
      </c>
      <c r="M79" s="37"/>
      <c r="N79" s="37"/>
      <c r="O79" s="37"/>
      <c r="P79" s="37"/>
      <c r="Q79" s="37"/>
      <c r="R79" s="37"/>
      <c r="S79" s="37"/>
      <c r="T79" s="37"/>
      <c r="U79" s="37"/>
      <c r="V79" s="37"/>
      <c r="W79" s="37"/>
      <c r="X79" s="37"/>
      <c r="Y79" s="37"/>
      <c r="Z79" s="37"/>
      <c r="AA79" s="37"/>
      <c r="AB79" s="37"/>
      <c r="AC79" s="37"/>
      <c r="AD79" s="37"/>
    </row>
    <row r="80" spans="1:30">
      <c r="A80" s="666">
        <v>44006</v>
      </c>
      <c r="B80" s="486" t="s">
        <v>156</v>
      </c>
      <c r="C80" s="715">
        <v>880591045</v>
      </c>
      <c r="D80" s="486" t="s">
        <v>152</v>
      </c>
      <c r="E80" s="486" t="s">
        <v>140</v>
      </c>
      <c r="F80" s="84"/>
      <c r="G80" s="84"/>
      <c r="H80" s="84"/>
      <c r="I80" s="403">
        <v>44012</v>
      </c>
      <c r="J80" s="666">
        <v>44015</v>
      </c>
      <c r="K80" s="84"/>
      <c r="L80" s="23">
        <v>5152</v>
      </c>
      <c r="M80" s="84"/>
      <c r="N80" s="84"/>
      <c r="O80" s="84"/>
      <c r="P80" s="84"/>
      <c r="Q80" s="84"/>
      <c r="R80" s="37"/>
      <c r="S80" s="37"/>
      <c r="T80" s="37"/>
      <c r="U80" s="37"/>
      <c r="V80" s="37"/>
      <c r="W80" s="37"/>
      <c r="X80" s="37"/>
      <c r="Y80" s="37"/>
      <c r="Z80" s="37"/>
      <c r="AA80" s="37"/>
      <c r="AB80" s="37"/>
      <c r="AC80" s="37"/>
      <c r="AD80" s="37"/>
    </row>
    <row r="81" spans="1:30">
      <c r="A81" s="265">
        <v>43990</v>
      </c>
      <c r="B81" s="115" t="s">
        <v>149</v>
      </c>
      <c r="C81" s="37">
        <v>880027112</v>
      </c>
      <c r="D81" s="115" t="s">
        <v>152</v>
      </c>
      <c r="E81" s="115" t="s">
        <v>140</v>
      </c>
      <c r="F81" s="115" t="s">
        <v>952</v>
      </c>
      <c r="G81" s="115" t="s">
        <v>35</v>
      </c>
      <c r="H81" s="665">
        <v>43990</v>
      </c>
      <c r="I81" s="109" t="s">
        <v>907</v>
      </c>
      <c r="J81" s="665">
        <v>44021</v>
      </c>
      <c r="K81" s="115"/>
      <c r="L81" s="37">
        <v>4968</v>
      </c>
      <c r="M81" s="115" t="s">
        <v>953</v>
      </c>
      <c r="N81" s="115"/>
      <c r="O81" s="115"/>
      <c r="P81" s="37"/>
      <c r="Q81" s="37"/>
      <c r="R81" s="37"/>
      <c r="S81" s="37"/>
      <c r="T81" s="37"/>
      <c r="U81" s="37"/>
      <c r="V81" s="37"/>
      <c r="W81" s="37"/>
      <c r="X81" s="37"/>
      <c r="Y81" s="37"/>
      <c r="Z81" s="37"/>
      <c r="AA81" s="37"/>
      <c r="AB81" s="37"/>
      <c r="AC81" s="37"/>
      <c r="AD81" s="37"/>
    </row>
    <row r="82" spans="1:30">
      <c r="A82" s="665">
        <v>43993</v>
      </c>
      <c r="B82" s="115" t="s">
        <v>206</v>
      </c>
      <c r="C82" s="37">
        <v>882066010</v>
      </c>
      <c r="D82" s="115" t="s">
        <v>139</v>
      </c>
      <c r="E82" s="115" t="s">
        <v>140</v>
      </c>
      <c r="F82" s="137"/>
      <c r="G82" s="115"/>
      <c r="H82" s="265">
        <v>44005</v>
      </c>
      <c r="I82" s="665">
        <v>43994</v>
      </c>
      <c r="J82" s="665">
        <v>43999</v>
      </c>
      <c r="K82" s="486"/>
      <c r="L82" s="486">
        <v>4833</v>
      </c>
      <c r="M82" s="115"/>
      <c r="N82" s="486"/>
      <c r="O82" s="486"/>
      <c r="P82" s="486"/>
      <c r="Q82" s="486"/>
      <c r="R82" s="37"/>
      <c r="S82" s="37"/>
      <c r="T82" s="37"/>
      <c r="U82" s="37"/>
      <c r="V82" s="37"/>
      <c r="W82" s="37"/>
      <c r="X82" s="37"/>
      <c r="Y82" s="37"/>
      <c r="Z82" s="37"/>
      <c r="AA82" s="37"/>
      <c r="AB82" s="37"/>
      <c r="AC82" s="37"/>
      <c r="AD82" s="37"/>
    </row>
    <row r="83" spans="1:30">
      <c r="A83" s="37">
        <v>6.1</v>
      </c>
      <c r="B83" s="486" t="s">
        <v>156</v>
      </c>
      <c r="C83" s="37">
        <v>880002407</v>
      </c>
      <c r="D83" s="486" t="s">
        <v>139</v>
      </c>
      <c r="E83" s="37" t="s">
        <v>140</v>
      </c>
      <c r="F83" s="115" t="s">
        <v>954</v>
      </c>
      <c r="G83" s="115" t="s">
        <v>37</v>
      </c>
      <c r="H83" s="265">
        <v>43991</v>
      </c>
      <c r="I83" s="109" t="s">
        <v>955</v>
      </c>
      <c r="J83" s="666">
        <v>43990</v>
      </c>
      <c r="K83" s="115" t="s">
        <v>142</v>
      </c>
      <c r="L83" s="37">
        <v>4299</v>
      </c>
      <c r="M83" s="37"/>
      <c r="N83" s="37"/>
      <c r="O83" s="37">
        <v>2626</v>
      </c>
      <c r="P83" s="37"/>
      <c r="Q83" s="37"/>
      <c r="R83" s="37"/>
      <c r="S83" s="37"/>
      <c r="T83" s="37"/>
      <c r="U83" s="37"/>
      <c r="V83" s="37"/>
      <c r="W83" s="37"/>
      <c r="X83" s="37"/>
      <c r="Y83" s="37"/>
      <c r="Z83" s="37"/>
      <c r="AA83" s="37"/>
      <c r="AB83" s="37"/>
      <c r="AC83" s="37"/>
      <c r="AD83" s="37"/>
    </row>
    <row r="84" spans="1:30">
      <c r="A84" s="265">
        <v>44000</v>
      </c>
      <c r="B84" s="115" t="s">
        <v>154</v>
      </c>
      <c r="C84" s="486">
        <v>881671341</v>
      </c>
      <c r="D84" s="115" t="s">
        <v>139</v>
      </c>
      <c r="E84" s="115" t="s">
        <v>140</v>
      </c>
      <c r="F84" s="666"/>
      <c r="G84" s="486"/>
      <c r="H84" s="486"/>
      <c r="I84" s="265">
        <v>44001</v>
      </c>
      <c r="J84" s="666">
        <v>44013</v>
      </c>
      <c r="K84" s="486"/>
      <c r="L84" s="37">
        <v>4200</v>
      </c>
      <c r="M84" s="115" t="s">
        <v>168</v>
      </c>
      <c r="N84" s="37"/>
      <c r="O84" s="37"/>
      <c r="P84" s="37"/>
      <c r="Q84" s="37"/>
      <c r="R84" s="37"/>
      <c r="S84" s="37"/>
      <c r="T84" s="37"/>
      <c r="U84" s="37"/>
      <c r="V84" s="37"/>
      <c r="W84" s="37"/>
      <c r="X84" s="37"/>
      <c r="Y84" s="37"/>
      <c r="Z84" s="37"/>
      <c r="AA84" s="37"/>
      <c r="AB84" s="37"/>
      <c r="AC84" s="37"/>
      <c r="AD84" s="37"/>
    </row>
    <row r="85" spans="1:30">
      <c r="A85" s="666">
        <v>44010</v>
      </c>
      <c r="B85" s="115" t="s">
        <v>149</v>
      </c>
      <c r="C85" s="486">
        <v>880405454</v>
      </c>
      <c r="D85" s="115" t="s">
        <v>139</v>
      </c>
      <c r="E85" s="115" t="s">
        <v>140</v>
      </c>
      <c r="F85" s="666"/>
      <c r="G85" s="115"/>
      <c r="H85" s="486"/>
      <c r="I85" s="665">
        <v>44010</v>
      </c>
      <c r="J85" s="665">
        <v>44025</v>
      </c>
      <c r="K85" s="115"/>
      <c r="L85" s="486">
        <v>4200</v>
      </c>
      <c r="M85" s="664" t="s">
        <v>168</v>
      </c>
      <c r="N85" s="84"/>
      <c r="O85" s="84"/>
      <c r="P85" s="84"/>
      <c r="Q85" s="84"/>
      <c r="R85" s="37"/>
      <c r="S85" s="37"/>
      <c r="T85" s="37"/>
      <c r="U85" s="37"/>
      <c r="V85" s="37"/>
      <c r="W85" s="37"/>
      <c r="X85" s="37"/>
      <c r="Y85" s="37"/>
      <c r="Z85" s="37"/>
      <c r="AA85" s="37"/>
      <c r="AB85" s="37"/>
      <c r="AC85" s="37"/>
      <c r="AD85" s="37"/>
    </row>
    <row r="86" spans="1:30">
      <c r="A86" s="666">
        <v>43997</v>
      </c>
      <c r="B86" s="115" t="s">
        <v>194</v>
      </c>
      <c r="C86" s="37">
        <v>880308217</v>
      </c>
      <c r="D86" s="115" t="s">
        <v>139</v>
      </c>
      <c r="E86" s="115" t="s">
        <v>140</v>
      </c>
      <c r="F86" s="666"/>
      <c r="G86" s="486"/>
      <c r="H86" s="37"/>
      <c r="I86" s="666">
        <v>44006</v>
      </c>
      <c r="J86" s="666">
        <v>44004</v>
      </c>
      <c r="K86" s="486"/>
      <c r="L86" s="486">
        <v>4200</v>
      </c>
      <c r="M86" s="115" t="s">
        <v>436</v>
      </c>
      <c r="N86" s="486"/>
      <c r="O86" s="486"/>
      <c r="P86" s="486"/>
      <c r="Q86" s="486"/>
      <c r="R86" s="37"/>
      <c r="S86" s="37"/>
      <c r="T86" s="37"/>
      <c r="U86" s="37"/>
      <c r="V86" s="37"/>
      <c r="W86" s="37"/>
      <c r="X86" s="37"/>
      <c r="Y86" s="37"/>
      <c r="Z86" s="37"/>
      <c r="AA86" s="37"/>
      <c r="AB86" s="37"/>
      <c r="AC86" s="37"/>
      <c r="AD86" s="37"/>
    </row>
    <row r="87" spans="1:30">
      <c r="A87" s="716">
        <v>43994</v>
      </c>
      <c r="B87" s="604" t="s">
        <v>146</v>
      </c>
      <c r="C87" s="375">
        <v>880318159</v>
      </c>
      <c r="D87" s="604" t="s">
        <v>139</v>
      </c>
      <c r="E87" s="604" t="s">
        <v>140</v>
      </c>
      <c r="F87" s="375"/>
      <c r="G87" s="375"/>
      <c r="H87" s="37"/>
      <c r="I87" s="265">
        <v>44000</v>
      </c>
      <c r="J87" s="717"/>
      <c r="K87" s="84"/>
      <c r="L87" s="37">
        <v>4200</v>
      </c>
      <c r="M87" s="84"/>
      <c r="N87" s="84"/>
      <c r="O87" s="84"/>
      <c r="P87" s="84"/>
      <c r="Q87" s="84"/>
      <c r="R87" s="37"/>
      <c r="S87" s="37"/>
      <c r="T87" s="37"/>
      <c r="U87" s="37"/>
      <c r="V87" s="37"/>
      <c r="W87" s="37"/>
      <c r="X87" s="37"/>
      <c r="Y87" s="37"/>
      <c r="Z87" s="37"/>
      <c r="AA87" s="37"/>
      <c r="AB87" s="37"/>
      <c r="AC87" s="37"/>
      <c r="AD87" s="37"/>
    </row>
    <row r="88" spans="1:30">
      <c r="A88" s="666">
        <v>44000</v>
      </c>
      <c r="B88" s="115" t="s">
        <v>909</v>
      </c>
      <c r="C88" s="718" t="s">
        <v>956</v>
      </c>
      <c r="D88" s="115" t="s">
        <v>139</v>
      </c>
      <c r="E88" s="115" t="s">
        <v>140</v>
      </c>
      <c r="F88" s="666">
        <v>44000</v>
      </c>
      <c r="G88" s="666">
        <v>44010</v>
      </c>
      <c r="H88" s="486"/>
      <c r="I88" s="666">
        <v>44010</v>
      </c>
      <c r="J88" s="666">
        <v>44010</v>
      </c>
      <c r="K88" s="115" t="s">
        <v>957</v>
      </c>
      <c r="L88" s="486">
        <v>4057</v>
      </c>
      <c r="M88" s="115" t="s">
        <v>957</v>
      </c>
      <c r="N88" s="486"/>
      <c r="O88" s="486"/>
      <c r="P88" s="486"/>
      <c r="Q88" s="486"/>
      <c r="R88" s="37"/>
      <c r="S88" s="37"/>
      <c r="T88" s="37"/>
      <c r="U88" s="37"/>
      <c r="V88" s="37"/>
      <c r="W88" s="37"/>
      <c r="X88" s="37"/>
      <c r="Y88" s="37"/>
      <c r="Z88" s="37"/>
      <c r="AA88" s="37"/>
      <c r="AB88" s="37"/>
      <c r="AC88" s="37"/>
      <c r="AD88" s="37"/>
    </row>
    <row r="89" spans="1:30">
      <c r="A89" s="665">
        <v>43993</v>
      </c>
      <c r="B89" s="115" t="s">
        <v>175</v>
      </c>
      <c r="C89" s="37">
        <v>880022494</v>
      </c>
      <c r="D89" s="115" t="s">
        <v>139</v>
      </c>
      <c r="E89" s="115" t="s">
        <v>140</v>
      </c>
      <c r="F89" s="137"/>
      <c r="G89" s="115"/>
      <c r="H89" s="265"/>
      <c r="I89" s="666">
        <v>43993</v>
      </c>
      <c r="J89" s="665"/>
      <c r="K89" s="486"/>
      <c r="L89" s="486">
        <v>4038</v>
      </c>
      <c r="M89" s="115" t="s">
        <v>958</v>
      </c>
      <c r="N89" s="115"/>
      <c r="O89" s="486"/>
      <c r="P89" s="486"/>
      <c r="Q89" s="486"/>
      <c r="R89" s="37"/>
      <c r="S89" s="37"/>
      <c r="T89" s="37"/>
      <c r="U89" s="37"/>
      <c r="V89" s="37"/>
      <c r="W89" s="37"/>
      <c r="X89" s="37"/>
      <c r="Y89" s="37"/>
      <c r="Z89" s="37"/>
      <c r="AA89" s="37"/>
      <c r="AB89" s="37"/>
      <c r="AC89" s="37"/>
      <c r="AD89" s="37"/>
    </row>
    <row r="90" spans="1:30">
      <c r="A90" s="265">
        <v>43992</v>
      </c>
      <c r="B90" s="115" t="s">
        <v>901</v>
      </c>
      <c r="C90" s="37">
        <v>880035480</v>
      </c>
      <c r="D90" s="115" t="s">
        <v>139</v>
      </c>
      <c r="E90" s="115" t="s">
        <v>140</v>
      </c>
      <c r="F90" s="37"/>
      <c r="G90" s="37"/>
      <c r="H90" s="265"/>
      <c r="I90" s="265">
        <v>43992</v>
      </c>
      <c r="J90" s="37"/>
      <c r="K90" s="37"/>
      <c r="L90" s="37">
        <v>4000</v>
      </c>
      <c r="M90" s="115" t="s">
        <v>168</v>
      </c>
      <c r="N90" s="37"/>
      <c r="O90" s="37"/>
      <c r="P90" s="37"/>
      <c r="Q90" s="37"/>
      <c r="R90" s="37"/>
      <c r="S90" s="37"/>
      <c r="T90" s="37"/>
      <c r="U90" s="37"/>
      <c r="V90" s="37"/>
      <c r="W90" s="37"/>
      <c r="X90" s="37"/>
      <c r="Y90" s="37"/>
      <c r="Z90" s="37"/>
      <c r="AA90" s="37"/>
      <c r="AB90" s="37"/>
      <c r="AC90" s="37"/>
      <c r="AD90" s="37"/>
    </row>
    <row r="91" spans="1:30">
      <c r="A91" s="665">
        <v>43993</v>
      </c>
      <c r="B91" s="115" t="s">
        <v>194</v>
      </c>
      <c r="C91" s="37">
        <v>880289110</v>
      </c>
      <c r="D91" s="115" t="s">
        <v>139</v>
      </c>
      <c r="E91" s="115" t="s">
        <v>140</v>
      </c>
      <c r="F91" s="137"/>
      <c r="G91" s="115"/>
      <c r="H91" s="265">
        <v>44012</v>
      </c>
      <c r="I91" s="666">
        <v>44001</v>
      </c>
      <c r="J91" s="665">
        <v>44027</v>
      </c>
      <c r="K91" s="486"/>
      <c r="L91" s="486">
        <v>4000</v>
      </c>
      <c r="M91" s="115"/>
      <c r="N91" s="115"/>
      <c r="O91" s="486"/>
      <c r="P91" s="486"/>
      <c r="Q91" s="486"/>
      <c r="R91" s="37"/>
      <c r="S91" s="37"/>
      <c r="T91" s="37"/>
      <c r="U91" s="37"/>
      <c r="V91" s="37"/>
      <c r="W91" s="37"/>
      <c r="X91" s="37"/>
      <c r="Y91" s="37"/>
      <c r="Z91" s="37"/>
      <c r="AA91" s="37"/>
      <c r="AB91" s="37"/>
      <c r="AC91" s="37"/>
      <c r="AD91" s="37"/>
    </row>
    <row r="92" spans="1:30">
      <c r="A92" s="265">
        <v>43991</v>
      </c>
      <c r="B92" s="115" t="s">
        <v>156</v>
      </c>
      <c r="C92" s="37">
        <v>880493564</v>
      </c>
      <c r="D92" s="115" t="s">
        <v>139</v>
      </c>
      <c r="E92" s="115" t="s">
        <v>140</v>
      </c>
      <c r="F92" s="137"/>
      <c r="G92" s="115"/>
      <c r="H92" s="265"/>
      <c r="I92" s="666"/>
      <c r="J92" s="665">
        <v>44002</v>
      </c>
      <c r="K92" s="486"/>
      <c r="L92" s="486">
        <v>4000</v>
      </c>
      <c r="M92" s="115"/>
      <c r="N92" s="486"/>
      <c r="O92" s="486"/>
      <c r="P92" s="486"/>
      <c r="Q92" s="486"/>
      <c r="R92" s="37"/>
      <c r="S92" s="37"/>
      <c r="T92" s="37"/>
      <c r="U92" s="37"/>
      <c r="V92" s="37"/>
      <c r="W92" s="37"/>
      <c r="X92" s="37"/>
      <c r="Y92" s="37"/>
      <c r="Z92" s="37"/>
      <c r="AA92" s="37"/>
      <c r="AB92" s="37"/>
      <c r="AC92" s="37"/>
      <c r="AD92" s="37"/>
    </row>
    <row r="93" spans="1:30">
      <c r="A93" s="37">
        <v>6.1</v>
      </c>
      <c r="B93" s="486" t="s">
        <v>194</v>
      </c>
      <c r="C93" s="37">
        <v>881063944</v>
      </c>
      <c r="D93" s="486" t="s">
        <v>139</v>
      </c>
      <c r="E93" s="37" t="s">
        <v>140</v>
      </c>
      <c r="F93" s="486" t="s">
        <v>959</v>
      </c>
      <c r="G93" s="486" t="s">
        <v>35</v>
      </c>
      <c r="H93" s="620">
        <v>44005</v>
      </c>
      <c r="I93" s="109" t="s">
        <v>960</v>
      </c>
      <c r="J93" s="265">
        <v>44020</v>
      </c>
      <c r="K93" s="37"/>
      <c r="L93" s="37">
        <v>3986.64</v>
      </c>
      <c r="M93" s="115" t="s">
        <v>961</v>
      </c>
      <c r="N93" s="37"/>
      <c r="O93" s="37"/>
      <c r="P93" s="37"/>
      <c r="Q93" s="37"/>
      <c r="R93" s="37"/>
      <c r="S93" s="37"/>
      <c r="T93" s="37"/>
      <c r="U93" s="37"/>
      <c r="V93" s="37"/>
      <c r="W93" s="37"/>
      <c r="X93" s="37"/>
      <c r="Y93" s="37"/>
      <c r="Z93" s="37"/>
      <c r="AA93" s="37"/>
      <c r="AB93" s="37"/>
      <c r="AC93" s="37"/>
      <c r="AD93" s="37"/>
    </row>
    <row r="94" spans="1:30">
      <c r="A94" s="265">
        <v>43991</v>
      </c>
      <c r="B94" s="115" t="s">
        <v>206</v>
      </c>
      <c r="C94" s="37">
        <v>880444913</v>
      </c>
      <c r="D94" s="115" t="s">
        <v>152</v>
      </c>
      <c r="E94" s="115" t="s">
        <v>140</v>
      </c>
      <c r="F94" s="137"/>
      <c r="G94" s="115"/>
      <c r="H94" s="666">
        <v>43991</v>
      </c>
      <c r="I94" s="666">
        <v>43991</v>
      </c>
      <c r="J94" s="665">
        <v>43992</v>
      </c>
      <c r="K94" s="486"/>
      <c r="L94" s="486">
        <v>3641.36</v>
      </c>
      <c r="M94" s="115" t="s">
        <v>142</v>
      </c>
      <c r="N94" s="486"/>
      <c r="O94" s="486"/>
      <c r="P94" s="486"/>
      <c r="Q94" s="486"/>
      <c r="R94" s="37"/>
      <c r="S94" s="37"/>
      <c r="T94" s="37"/>
      <c r="U94" s="37"/>
      <c r="V94" s="37"/>
      <c r="W94" s="37"/>
      <c r="X94" s="37"/>
      <c r="Y94" s="37"/>
      <c r="Z94" s="37"/>
      <c r="AA94" s="37"/>
      <c r="AB94" s="37"/>
      <c r="AC94" s="37"/>
      <c r="AD94" s="37"/>
    </row>
    <row r="95" spans="1:30">
      <c r="A95" s="666">
        <v>43997</v>
      </c>
      <c r="B95" s="115" t="s">
        <v>144</v>
      </c>
      <c r="C95" s="486">
        <v>881414234</v>
      </c>
      <c r="D95" s="115" t="s">
        <v>139</v>
      </c>
      <c r="E95" s="115" t="s">
        <v>140</v>
      </c>
      <c r="F95" s="666"/>
      <c r="G95" s="486"/>
      <c r="H95" s="265">
        <v>44012</v>
      </c>
      <c r="I95" s="666">
        <v>44012</v>
      </c>
      <c r="J95" s="666">
        <v>44026</v>
      </c>
      <c r="K95" s="486"/>
      <c r="L95" s="486">
        <v>3600</v>
      </c>
      <c r="M95" s="115" t="s">
        <v>621</v>
      </c>
      <c r="N95" s="486"/>
      <c r="O95" s="486"/>
      <c r="P95" s="486"/>
      <c r="Q95" s="486"/>
      <c r="R95" s="37"/>
      <c r="S95" s="37"/>
      <c r="T95" s="37"/>
      <c r="U95" s="37"/>
      <c r="V95" s="37"/>
      <c r="W95" s="37"/>
      <c r="X95" s="37"/>
      <c r="Y95" s="37"/>
      <c r="Z95" s="37"/>
      <c r="AA95" s="37"/>
      <c r="AB95" s="37"/>
      <c r="AC95" s="37"/>
      <c r="AD95" s="37"/>
    </row>
    <row r="96" spans="1:30">
      <c r="A96" s="666">
        <v>43997</v>
      </c>
      <c r="B96" s="115" t="s">
        <v>149</v>
      </c>
      <c r="C96" s="486">
        <v>881671366</v>
      </c>
      <c r="D96" s="115" t="s">
        <v>139</v>
      </c>
      <c r="E96" s="115" t="s">
        <v>150</v>
      </c>
      <c r="F96" s="666"/>
      <c r="G96" s="486"/>
      <c r="H96" s="37"/>
      <c r="I96" s="666">
        <v>44008</v>
      </c>
      <c r="J96" s="666">
        <v>44021</v>
      </c>
      <c r="K96" s="486"/>
      <c r="L96" s="486">
        <v>3600</v>
      </c>
      <c r="M96" s="115" t="s">
        <v>342</v>
      </c>
      <c r="N96" s="666">
        <v>44006</v>
      </c>
      <c r="O96" s="486">
        <v>240</v>
      </c>
      <c r="P96" s="486"/>
      <c r="Q96" s="486"/>
      <c r="R96" s="37"/>
      <c r="S96" s="37"/>
      <c r="T96" s="37"/>
      <c r="U96" s="37"/>
      <c r="V96" s="37"/>
      <c r="W96" s="37"/>
      <c r="X96" s="37"/>
      <c r="Y96" s="37"/>
      <c r="Z96" s="37"/>
      <c r="AA96" s="37"/>
      <c r="AB96" s="37"/>
      <c r="AC96" s="37"/>
      <c r="AD96" s="37"/>
    </row>
    <row r="97" spans="1:30">
      <c r="A97" s="37">
        <v>6.3</v>
      </c>
      <c r="B97" s="115" t="s">
        <v>175</v>
      </c>
      <c r="C97" s="37">
        <v>882060971</v>
      </c>
      <c r="D97" s="115" t="s">
        <v>139</v>
      </c>
      <c r="E97" s="115" t="s">
        <v>140</v>
      </c>
      <c r="F97" s="115" t="s">
        <v>962</v>
      </c>
      <c r="G97" s="115" t="s">
        <v>35</v>
      </c>
      <c r="H97" s="37">
        <v>6.16</v>
      </c>
      <c r="I97" s="109" t="s">
        <v>963</v>
      </c>
      <c r="J97" s="115">
        <v>6.9</v>
      </c>
      <c r="K97" s="115"/>
      <c r="L97" s="37">
        <v>3400</v>
      </c>
      <c r="M97" s="115" t="s">
        <v>964</v>
      </c>
      <c r="N97" s="115"/>
      <c r="O97" s="115"/>
      <c r="P97" s="37"/>
      <c r="Q97" s="37"/>
      <c r="R97" s="37"/>
      <c r="S97" s="37"/>
      <c r="T97" s="37"/>
      <c r="U97" s="37"/>
      <c r="V97" s="37"/>
      <c r="W97" s="37"/>
      <c r="X97" s="37"/>
      <c r="Y97" s="37"/>
      <c r="Z97" s="37"/>
      <c r="AA97" s="37"/>
      <c r="AB97" s="37"/>
      <c r="AC97" s="37"/>
      <c r="AD97" s="37"/>
    </row>
    <row r="98" spans="1:30">
      <c r="A98" s="666">
        <v>43999</v>
      </c>
      <c r="B98" s="115" t="s">
        <v>909</v>
      </c>
      <c r="C98" s="486">
        <v>881688914</v>
      </c>
      <c r="D98" s="115" t="s">
        <v>139</v>
      </c>
      <c r="E98" s="115" t="s">
        <v>140</v>
      </c>
      <c r="F98" s="666">
        <v>43999</v>
      </c>
      <c r="G98" s="486"/>
      <c r="H98" s="666">
        <v>44012</v>
      </c>
      <c r="I98" s="403">
        <v>44012</v>
      </c>
      <c r="J98" s="666">
        <v>44012</v>
      </c>
      <c r="K98" s="486"/>
      <c r="L98" s="37">
        <v>3400</v>
      </c>
      <c r="M98" s="664" t="s">
        <v>168</v>
      </c>
      <c r="N98" s="84"/>
      <c r="O98" s="84"/>
      <c r="P98" s="84"/>
      <c r="Q98" s="84"/>
      <c r="R98" s="37"/>
      <c r="S98" s="37"/>
      <c r="T98" s="37"/>
      <c r="U98" s="37"/>
      <c r="V98" s="37"/>
      <c r="W98" s="37"/>
      <c r="X98" s="37"/>
      <c r="Y98" s="37"/>
      <c r="Z98" s="37"/>
      <c r="AA98" s="37"/>
      <c r="AB98" s="37"/>
      <c r="AC98" s="37"/>
      <c r="AD98" s="37"/>
    </row>
    <row r="99" spans="1:30">
      <c r="A99" s="37">
        <v>6.3</v>
      </c>
      <c r="B99" s="115" t="s">
        <v>178</v>
      </c>
      <c r="C99" s="37">
        <v>880366896</v>
      </c>
      <c r="D99" s="115" t="s">
        <v>139</v>
      </c>
      <c r="E99" s="115" t="s">
        <v>140</v>
      </c>
      <c r="F99" s="115" t="s">
        <v>965</v>
      </c>
      <c r="G99" s="115" t="s">
        <v>37</v>
      </c>
      <c r="H99" s="37"/>
      <c r="I99" s="109" t="s">
        <v>966</v>
      </c>
      <c r="J99" s="115" t="s">
        <v>967</v>
      </c>
      <c r="K99" s="115" t="s">
        <v>968</v>
      </c>
      <c r="L99" s="37">
        <v>3364.54</v>
      </c>
      <c r="M99" s="37"/>
      <c r="N99" s="115"/>
      <c r="O99" s="115" t="s">
        <v>969</v>
      </c>
      <c r="P99" s="37"/>
      <c r="Q99" s="37"/>
      <c r="R99" s="37"/>
      <c r="S99" s="37"/>
      <c r="T99" s="37"/>
      <c r="U99" s="37"/>
      <c r="V99" s="37"/>
      <c r="W99" s="37"/>
      <c r="X99" s="37"/>
      <c r="Y99" s="37"/>
      <c r="Z99" s="37"/>
      <c r="AA99" s="37"/>
      <c r="AB99" s="37"/>
      <c r="AC99" s="37"/>
      <c r="AD99" s="37"/>
    </row>
    <row r="100" spans="1:30">
      <c r="A100" s="666">
        <v>43990</v>
      </c>
      <c r="B100" s="115" t="s">
        <v>909</v>
      </c>
      <c r="C100" s="486">
        <v>880022992</v>
      </c>
      <c r="D100" s="115" t="s">
        <v>139</v>
      </c>
      <c r="E100" s="115" t="s">
        <v>140</v>
      </c>
      <c r="F100" s="115"/>
      <c r="G100" s="666"/>
      <c r="H100" s="115"/>
      <c r="I100" s="665" t="s">
        <v>970</v>
      </c>
      <c r="J100" s="666">
        <v>44001</v>
      </c>
      <c r="K100" s="486"/>
      <c r="L100" s="486">
        <v>3159.65</v>
      </c>
      <c r="M100" s="664" t="s">
        <v>971</v>
      </c>
      <c r="N100" s="486"/>
      <c r="O100" s="486"/>
      <c r="P100" s="486"/>
      <c r="Q100" s="486"/>
      <c r="R100" s="37"/>
      <c r="S100" s="37"/>
      <c r="T100" s="37"/>
      <c r="U100" s="37"/>
      <c r="V100" s="37"/>
      <c r="W100" s="37"/>
      <c r="X100" s="37"/>
      <c r="Y100" s="37"/>
      <c r="Z100" s="37"/>
      <c r="AA100" s="37"/>
      <c r="AB100" s="37"/>
      <c r="AC100" s="37"/>
      <c r="AD100" s="37"/>
    </row>
    <row r="101" spans="1:30">
      <c r="A101" s="666">
        <v>43978</v>
      </c>
      <c r="B101" s="115" t="s">
        <v>206</v>
      </c>
      <c r="C101" s="486">
        <v>881632980</v>
      </c>
      <c r="D101" s="115" t="s">
        <v>139</v>
      </c>
      <c r="E101" s="115" t="s">
        <v>140</v>
      </c>
      <c r="F101" s="666"/>
      <c r="G101" s="486"/>
      <c r="H101" s="666">
        <v>43989</v>
      </c>
      <c r="I101" s="685" t="s">
        <v>972</v>
      </c>
      <c r="J101" s="666"/>
      <c r="K101" s="84"/>
      <c r="L101" s="37">
        <v>3150.04</v>
      </c>
      <c r="M101" s="84"/>
      <c r="N101" s="84"/>
      <c r="O101" s="84"/>
      <c r="P101" s="84"/>
      <c r="Q101" s="84"/>
      <c r="R101" s="37"/>
      <c r="S101" s="37"/>
      <c r="T101" s="37"/>
      <c r="U101" s="37"/>
      <c r="V101" s="37"/>
      <c r="W101" s="37"/>
      <c r="X101" s="37"/>
      <c r="Y101" s="37"/>
      <c r="Z101" s="37"/>
      <c r="AA101" s="37"/>
      <c r="AB101" s="37"/>
      <c r="AC101" s="37"/>
      <c r="AD101" s="37"/>
    </row>
    <row r="102" spans="1:30">
      <c r="A102" s="265">
        <v>43991</v>
      </c>
      <c r="B102" s="115" t="s">
        <v>901</v>
      </c>
      <c r="C102" s="37">
        <v>880074359</v>
      </c>
      <c r="D102" s="115" t="s">
        <v>139</v>
      </c>
      <c r="E102" s="115" t="s">
        <v>140</v>
      </c>
      <c r="F102" s="37"/>
      <c r="G102" s="37"/>
      <c r="H102" s="37"/>
      <c r="I102" s="37">
        <v>6.9</v>
      </c>
      <c r="J102" s="37"/>
      <c r="K102" s="37"/>
      <c r="L102" s="115">
        <v>3112.2</v>
      </c>
      <c r="M102" s="115"/>
      <c r="N102" s="37"/>
      <c r="O102" s="37"/>
      <c r="P102" s="37"/>
      <c r="Q102" s="37"/>
      <c r="R102" s="37"/>
      <c r="S102" s="37"/>
      <c r="T102" s="37"/>
      <c r="U102" s="37"/>
      <c r="V102" s="37"/>
      <c r="W102" s="37"/>
      <c r="X102" s="37"/>
      <c r="Y102" s="37"/>
      <c r="Z102" s="37"/>
      <c r="AA102" s="37"/>
      <c r="AB102" s="37"/>
      <c r="AC102" s="37"/>
      <c r="AD102" s="37"/>
    </row>
    <row r="103" spans="1:30">
      <c r="A103" s="265">
        <v>43991</v>
      </c>
      <c r="B103" s="115" t="s">
        <v>149</v>
      </c>
      <c r="C103" s="37">
        <v>881997809</v>
      </c>
      <c r="D103" s="115" t="s">
        <v>139</v>
      </c>
      <c r="E103" s="115" t="s">
        <v>140</v>
      </c>
      <c r="F103" s="137"/>
      <c r="G103" s="115"/>
      <c r="H103" s="265"/>
      <c r="I103" s="665" t="s">
        <v>973</v>
      </c>
      <c r="J103" s="665">
        <v>44010</v>
      </c>
      <c r="K103" s="486"/>
      <c r="L103" s="486">
        <v>3107.14</v>
      </c>
      <c r="M103" s="115" t="s">
        <v>388</v>
      </c>
      <c r="N103" s="486"/>
      <c r="O103" s="486"/>
      <c r="P103" s="486"/>
      <c r="Q103" s="486"/>
      <c r="R103" s="37"/>
      <c r="S103" s="37"/>
      <c r="T103" s="37"/>
      <c r="U103" s="37"/>
      <c r="V103" s="37"/>
      <c r="W103" s="37"/>
      <c r="X103" s="37"/>
      <c r="Y103" s="37"/>
      <c r="Z103" s="37"/>
      <c r="AA103" s="37"/>
      <c r="AB103" s="37"/>
      <c r="AC103" s="37"/>
      <c r="AD103" s="37"/>
    </row>
    <row r="104" spans="1:30">
      <c r="A104" s="666">
        <v>43993</v>
      </c>
      <c r="B104" s="486" t="s">
        <v>839</v>
      </c>
      <c r="C104" s="486">
        <v>880504628</v>
      </c>
      <c r="D104" s="115" t="s">
        <v>139</v>
      </c>
      <c r="E104" s="115" t="s">
        <v>140</v>
      </c>
      <c r="F104" s="666"/>
      <c r="G104" s="486"/>
      <c r="H104" s="37"/>
      <c r="I104" s="666">
        <v>43993</v>
      </c>
      <c r="J104" s="666">
        <v>43998</v>
      </c>
      <c r="K104" s="486"/>
      <c r="L104" s="486">
        <v>2997</v>
      </c>
      <c r="M104" s="115" t="s">
        <v>974</v>
      </c>
      <c r="N104" s="486"/>
      <c r="O104" s="486"/>
      <c r="P104" s="486"/>
      <c r="Q104" s="486"/>
      <c r="R104" s="37"/>
      <c r="S104" s="37"/>
      <c r="T104" s="37"/>
      <c r="U104" s="37"/>
      <c r="V104" s="37"/>
      <c r="W104" s="37"/>
      <c r="X104" s="37"/>
      <c r="Y104" s="37"/>
      <c r="Z104" s="37"/>
      <c r="AA104" s="37"/>
      <c r="AB104" s="37"/>
      <c r="AC104" s="37"/>
      <c r="AD104" s="37"/>
    </row>
    <row r="105" spans="1:30">
      <c r="A105" s="666">
        <v>44004</v>
      </c>
      <c r="B105" s="115" t="s">
        <v>149</v>
      </c>
      <c r="C105" s="486">
        <v>880855808</v>
      </c>
      <c r="D105" s="115" t="s">
        <v>139</v>
      </c>
      <c r="E105" s="115" t="s">
        <v>150</v>
      </c>
      <c r="F105" s="486"/>
      <c r="G105" s="84"/>
      <c r="H105" s="666"/>
      <c r="I105" s="403">
        <v>44009</v>
      </c>
      <c r="J105" s="666">
        <v>44018</v>
      </c>
      <c r="K105" s="84"/>
      <c r="L105" s="115">
        <v>2717</v>
      </c>
      <c r="M105" s="666" t="s">
        <v>168</v>
      </c>
      <c r="N105" s="403">
        <v>44005</v>
      </c>
      <c r="O105" s="23">
        <v>960.1</v>
      </c>
      <c r="P105" s="84"/>
      <c r="Q105" s="84"/>
      <c r="R105" s="37"/>
      <c r="S105" s="37"/>
      <c r="T105" s="37"/>
      <c r="U105" s="37"/>
      <c r="V105" s="37"/>
      <c r="W105" s="37"/>
      <c r="X105" s="37"/>
      <c r="Y105" s="37"/>
      <c r="Z105" s="37"/>
      <c r="AA105" s="37"/>
      <c r="AB105" s="37"/>
      <c r="AC105" s="37"/>
      <c r="AD105" s="37"/>
    </row>
    <row r="106" spans="1:30">
      <c r="A106" s="665">
        <v>43993</v>
      </c>
      <c r="B106" s="115" t="s">
        <v>194</v>
      </c>
      <c r="C106" s="37">
        <v>880289110</v>
      </c>
      <c r="D106" s="115" t="s">
        <v>139</v>
      </c>
      <c r="E106" s="115" t="s">
        <v>140</v>
      </c>
      <c r="F106" s="137"/>
      <c r="G106" s="115"/>
      <c r="H106" s="265">
        <v>44012</v>
      </c>
      <c r="I106" s="665">
        <v>43995</v>
      </c>
      <c r="J106" s="665">
        <v>44027</v>
      </c>
      <c r="K106" s="486"/>
      <c r="L106" s="115">
        <v>2679</v>
      </c>
      <c r="M106" s="115"/>
      <c r="N106" s="665">
        <v>43996</v>
      </c>
      <c r="O106" s="486">
        <f>284+4000+97.5</f>
        <v>4381.5</v>
      </c>
      <c r="P106" s="486"/>
      <c r="Q106" s="486"/>
      <c r="R106" s="37"/>
      <c r="S106" s="37"/>
      <c r="T106" s="37"/>
      <c r="U106" s="37"/>
      <c r="V106" s="37"/>
      <c r="W106" s="37"/>
      <c r="X106" s="37"/>
      <c r="Y106" s="37"/>
      <c r="Z106" s="37"/>
      <c r="AA106" s="37"/>
      <c r="AB106" s="37"/>
      <c r="AC106" s="37"/>
      <c r="AD106" s="37"/>
    </row>
    <row r="107" spans="1:30">
      <c r="A107" s="486">
        <v>6.2</v>
      </c>
      <c r="B107" s="486" t="s">
        <v>909</v>
      </c>
      <c r="C107" s="486">
        <v>880017573</v>
      </c>
      <c r="D107" s="486" t="s">
        <v>139</v>
      </c>
      <c r="E107" s="486" t="s">
        <v>140</v>
      </c>
      <c r="F107" s="486"/>
      <c r="G107" s="666">
        <v>43995</v>
      </c>
      <c r="H107" s="486"/>
      <c r="I107" s="685" t="s">
        <v>975</v>
      </c>
      <c r="J107" s="486" t="s">
        <v>911</v>
      </c>
      <c r="K107" s="486">
        <v>192.5</v>
      </c>
      <c r="L107" s="486">
        <v>2596.67</v>
      </c>
      <c r="M107" s="486"/>
      <c r="N107" s="486"/>
      <c r="O107" s="486"/>
      <c r="P107" s="486"/>
      <c r="Q107" s="486"/>
      <c r="R107" s="37"/>
      <c r="S107" s="37"/>
      <c r="T107" s="37"/>
      <c r="U107" s="37"/>
      <c r="V107" s="37"/>
      <c r="W107" s="37"/>
      <c r="X107" s="37"/>
      <c r="Y107" s="37"/>
      <c r="Z107" s="37"/>
      <c r="AA107" s="37"/>
      <c r="AB107" s="37"/>
      <c r="AC107" s="37"/>
      <c r="AD107" s="37"/>
    </row>
    <row r="108" spans="1:30">
      <c r="A108" s="265">
        <v>43987</v>
      </c>
      <c r="B108" s="115" t="s">
        <v>149</v>
      </c>
      <c r="C108" s="37">
        <v>881586684</v>
      </c>
      <c r="D108" s="115" t="s">
        <v>139</v>
      </c>
      <c r="E108" s="115" t="s">
        <v>140</v>
      </c>
      <c r="F108" s="137"/>
      <c r="G108" s="115"/>
      <c r="H108" s="37"/>
      <c r="I108" s="666">
        <v>43997</v>
      </c>
      <c r="J108" s="666">
        <v>44015</v>
      </c>
      <c r="K108" s="486"/>
      <c r="L108" s="486">
        <v>2570</v>
      </c>
      <c r="M108" s="115" t="s">
        <v>168</v>
      </c>
      <c r="N108" s="486"/>
      <c r="O108" s="486"/>
      <c r="P108" s="486"/>
      <c r="Q108" s="486"/>
      <c r="R108" s="37"/>
      <c r="S108" s="37"/>
      <c r="T108" s="37"/>
      <c r="U108" s="37"/>
      <c r="V108" s="37"/>
      <c r="W108" s="37"/>
      <c r="X108" s="37"/>
      <c r="Y108" s="37"/>
      <c r="Z108" s="37"/>
      <c r="AA108" s="37"/>
      <c r="AB108" s="37"/>
      <c r="AC108" s="37"/>
      <c r="AD108" s="37"/>
    </row>
    <row r="109" spans="1:30">
      <c r="A109" s="666">
        <v>44004</v>
      </c>
      <c r="B109" s="115" t="s">
        <v>206</v>
      </c>
      <c r="C109" s="486">
        <v>880032957</v>
      </c>
      <c r="D109" s="115" t="s">
        <v>139</v>
      </c>
      <c r="E109" s="115" t="s">
        <v>140</v>
      </c>
      <c r="F109" s="486"/>
      <c r="G109" s="84"/>
      <c r="H109" s="403">
        <v>44011</v>
      </c>
      <c r="I109" s="403">
        <v>44011</v>
      </c>
      <c r="J109" s="666">
        <v>44016</v>
      </c>
      <c r="K109" s="84"/>
      <c r="L109" s="23">
        <v>2519.04</v>
      </c>
      <c r="M109" s="664"/>
      <c r="N109" s="84"/>
      <c r="O109" s="84"/>
      <c r="P109" s="84"/>
      <c r="Q109" s="84"/>
      <c r="R109" s="37"/>
      <c r="S109" s="37"/>
      <c r="T109" s="37"/>
      <c r="U109" s="37"/>
      <c r="V109" s="37"/>
      <c r="W109" s="37"/>
      <c r="X109" s="37"/>
      <c r="Y109" s="37"/>
      <c r="Z109" s="37"/>
      <c r="AA109" s="37"/>
      <c r="AB109" s="37"/>
      <c r="AC109" s="37"/>
      <c r="AD109" s="37"/>
    </row>
    <row r="110" spans="1:30">
      <c r="A110" s="666">
        <v>43993</v>
      </c>
      <c r="B110" s="115" t="s">
        <v>206</v>
      </c>
      <c r="C110" s="486">
        <v>880010258</v>
      </c>
      <c r="D110" s="115" t="s">
        <v>139</v>
      </c>
      <c r="E110" s="115" t="s">
        <v>140</v>
      </c>
      <c r="F110" s="666"/>
      <c r="G110" s="486"/>
      <c r="H110" s="265">
        <v>43999</v>
      </c>
      <c r="I110" s="115" t="s">
        <v>976</v>
      </c>
      <c r="J110" s="666">
        <v>44000</v>
      </c>
      <c r="K110" s="486"/>
      <c r="L110" s="115">
        <v>2504</v>
      </c>
      <c r="M110" s="115" t="s">
        <v>751</v>
      </c>
      <c r="N110" s="486"/>
      <c r="O110" s="486"/>
      <c r="P110" s="486"/>
      <c r="Q110" s="486"/>
      <c r="R110" s="37"/>
      <c r="S110" s="37"/>
      <c r="T110" s="37"/>
      <c r="U110" s="37"/>
      <c r="V110" s="37"/>
      <c r="W110" s="37"/>
      <c r="X110" s="37"/>
      <c r="Y110" s="37"/>
      <c r="Z110" s="37"/>
      <c r="AA110" s="37"/>
      <c r="AB110" s="37"/>
      <c r="AC110" s="37"/>
      <c r="AD110" s="37"/>
    </row>
    <row r="111" spans="1:30">
      <c r="A111" s="666">
        <v>44004</v>
      </c>
      <c r="B111" s="115" t="s">
        <v>154</v>
      </c>
      <c r="C111" s="486">
        <v>881703539</v>
      </c>
      <c r="D111" s="115" t="s">
        <v>139</v>
      </c>
      <c r="E111" s="115" t="s">
        <v>140</v>
      </c>
      <c r="F111" s="486"/>
      <c r="G111" s="84"/>
      <c r="H111" s="666"/>
      <c r="I111" s="403">
        <v>44010</v>
      </c>
      <c r="J111" s="666">
        <v>44015</v>
      </c>
      <c r="K111" s="84"/>
      <c r="L111" s="23">
        <v>2425.2600000000002</v>
      </c>
      <c r="M111" s="84"/>
      <c r="N111" s="23">
        <v>6.28</v>
      </c>
      <c r="O111" s="23">
        <v>59.5</v>
      </c>
      <c r="P111" s="84"/>
      <c r="Q111" s="84"/>
      <c r="R111" s="37"/>
      <c r="S111" s="37"/>
      <c r="T111" s="37"/>
      <c r="U111" s="37"/>
      <c r="V111" s="37"/>
      <c r="W111" s="37"/>
      <c r="X111" s="37"/>
      <c r="Y111" s="37"/>
      <c r="Z111" s="37"/>
      <c r="AA111" s="37"/>
      <c r="AB111" s="37"/>
      <c r="AC111" s="37"/>
      <c r="AD111" s="37"/>
    </row>
    <row r="112" spans="1:30">
      <c r="A112" s="665">
        <v>43992</v>
      </c>
      <c r="B112" s="115" t="s">
        <v>206</v>
      </c>
      <c r="C112" s="37">
        <v>882228017</v>
      </c>
      <c r="D112" s="115" t="s">
        <v>139</v>
      </c>
      <c r="E112" s="115" t="s">
        <v>140</v>
      </c>
      <c r="F112" s="137"/>
      <c r="G112" s="115"/>
      <c r="H112" s="665">
        <v>43992</v>
      </c>
      <c r="I112" s="665">
        <v>43992</v>
      </c>
      <c r="J112" s="665">
        <v>43998</v>
      </c>
      <c r="K112" s="115"/>
      <c r="L112" s="115">
        <v>2399</v>
      </c>
      <c r="M112" s="115"/>
      <c r="N112" s="486"/>
      <c r="O112" s="486"/>
      <c r="P112" s="486"/>
      <c r="Q112" s="486"/>
      <c r="R112" s="37"/>
      <c r="S112" s="37"/>
      <c r="T112" s="37"/>
      <c r="U112" s="37"/>
      <c r="V112" s="37"/>
      <c r="W112" s="37"/>
      <c r="X112" s="37"/>
      <c r="Y112" s="37"/>
      <c r="Z112" s="37"/>
      <c r="AA112" s="37"/>
      <c r="AB112" s="37"/>
      <c r="AC112" s="37"/>
      <c r="AD112" s="37"/>
    </row>
    <row r="113" spans="1:30">
      <c r="A113" s="265">
        <v>44000</v>
      </c>
      <c r="B113" s="115" t="s">
        <v>149</v>
      </c>
      <c r="C113" s="486">
        <v>881369546</v>
      </c>
      <c r="D113" s="115" t="s">
        <v>139</v>
      </c>
      <c r="E113" s="115" t="s">
        <v>140</v>
      </c>
      <c r="F113" s="666"/>
      <c r="G113" s="486"/>
      <c r="H113" s="486"/>
      <c r="I113" s="265">
        <v>44008</v>
      </c>
      <c r="J113" s="666">
        <v>44013</v>
      </c>
      <c r="K113" s="486"/>
      <c r="L113" s="37">
        <v>2363.84</v>
      </c>
      <c r="M113" s="664" t="s">
        <v>374</v>
      </c>
      <c r="N113" s="84"/>
      <c r="O113" s="84"/>
      <c r="P113" s="84"/>
      <c r="Q113" s="84"/>
      <c r="R113" s="37"/>
      <c r="S113" s="37"/>
      <c r="T113" s="37"/>
      <c r="U113" s="37"/>
      <c r="V113" s="37"/>
      <c r="W113" s="37"/>
      <c r="X113" s="37"/>
      <c r="Y113" s="37"/>
      <c r="Z113" s="37"/>
      <c r="AA113" s="37"/>
      <c r="AB113" s="37"/>
      <c r="AC113" s="37"/>
      <c r="AD113" s="37"/>
    </row>
    <row r="114" spans="1:30">
      <c r="A114" s="265">
        <v>44000</v>
      </c>
      <c r="B114" s="115" t="s">
        <v>149</v>
      </c>
      <c r="C114" s="486">
        <v>880008136</v>
      </c>
      <c r="D114" s="115" t="s">
        <v>139</v>
      </c>
      <c r="E114" s="115" t="s">
        <v>140</v>
      </c>
      <c r="F114" s="666"/>
      <c r="G114" s="486"/>
      <c r="H114" s="486"/>
      <c r="I114" s="403">
        <v>44002</v>
      </c>
      <c r="J114" s="666">
        <v>44033</v>
      </c>
      <c r="K114" s="486"/>
      <c r="L114" s="37">
        <v>2331</v>
      </c>
      <c r="M114" s="664"/>
      <c r="N114" s="403">
        <v>44002</v>
      </c>
      <c r="O114" s="23">
        <v>2331</v>
      </c>
      <c r="P114" s="84"/>
      <c r="Q114" s="84"/>
      <c r="R114" s="37"/>
      <c r="S114" s="37"/>
      <c r="T114" s="37"/>
      <c r="U114" s="37"/>
      <c r="V114" s="37"/>
      <c r="W114" s="37"/>
      <c r="X114" s="37"/>
      <c r="Y114" s="37"/>
      <c r="Z114" s="37"/>
      <c r="AA114" s="37"/>
      <c r="AB114" s="37"/>
      <c r="AC114" s="37"/>
      <c r="AD114" s="37"/>
    </row>
    <row r="115" spans="1:30">
      <c r="A115" s="265">
        <v>43983</v>
      </c>
      <c r="B115" s="115" t="s">
        <v>149</v>
      </c>
      <c r="C115" s="37">
        <v>881583773</v>
      </c>
      <c r="D115" s="115" t="s">
        <v>139</v>
      </c>
      <c r="E115" s="37"/>
      <c r="F115" s="115" t="s">
        <v>977</v>
      </c>
      <c r="G115" s="115" t="s">
        <v>35</v>
      </c>
      <c r="H115" s="265">
        <v>43991</v>
      </c>
      <c r="I115" s="109" t="s">
        <v>978</v>
      </c>
      <c r="J115" s="265">
        <v>44018</v>
      </c>
      <c r="K115" s="115" t="s">
        <v>979</v>
      </c>
      <c r="L115" s="37">
        <v>2299</v>
      </c>
      <c r="M115" s="37"/>
      <c r="N115" s="37"/>
      <c r="O115" s="37"/>
      <c r="P115" s="37"/>
      <c r="Q115" s="37"/>
      <c r="R115" s="37"/>
      <c r="S115" s="37"/>
      <c r="T115" s="37"/>
      <c r="U115" s="37"/>
      <c r="V115" s="37"/>
      <c r="W115" s="37"/>
      <c r="X115" s="37"/>
      <c r="Y115" s="37"/>
      <c r="Z115" s="37"/>
      <c r="AA115" s="37"/>
      <c r="AB115" s="37"/>
      <c r="AC115" s="37"/>
      <c r="AD115" s="37"/>
    </row>
    <row r="116" spans="1:30">
      <c r="A116" s="265">
        <v>43991</v>
      </c>
      <c r="B116" s="115" t="s">
        <v>156</v>
      </c>
      <c r="C116" s="37">
        <v>880018227</v>
      </c>
      <c r="D116" s="115" t="s">
        <v>139</v>
      </c>
      <c r="E116" s="115" t="s">
        <v>140</v>
      </c>
      <c r="F116" s="137"/>
      <c r="G116" s="115"/>
      <c r="H116" s="665">
        <v>43991</v>
      </c>
      <c r="I116" s="666">
        <v>44003</v>
      </c>
      <c r="J116" s="666">
        <v>43994</v>
      </c>
      <c r="K116" s="486"/>
      <c r="L116" s="37">
        <v>2281.66</v>
      </c>
      <c r="M116" s="115"/>
      <c r="N116" s="486"/>
      <c r="O116" s="486"/>
      <c r="P116" s="486"/>
      <c r="Q116" s="486"/>
      <c r="R116" s="37"/>
      <c r="S116" s="37"/>
      <c r="T116" s="37"/>
      <c r="U116" s="37"/>
      <c r="V116" s="37"/>
      <c r="W116" s="37"/>
      <c r="X116" s="37"/>
      <c r="Y116" s="37"/>
      <c r="Z116" s="37"/>
      <c r="AA116" s="37"/>
      <c r="AB116" s="37"/>
      <c r="AC116" s="37"/>
      <c r="AD116" s="37"/>
    </row>
    <row r="117" spans="1:30">
      <c r="A117" s="717">
        <v>43994</v>
      </c>
      <c r="B117" s="604" t="s">
        <v>154</v>
      </c>
      <c r="C117" s="375">
        <v>880873089</v>
      </c>
      <c r="D117" s="604" t="s">
        <v>139</v>
      </c>
      <c r="E117" s="604" t="s">
        <v>140</v>
      </c>
      <c r="F117" s="375"/>
      <c r="G117" s="375"/>
      <c r="H117" s="37"/>
      <c r="I117" s="265">
        <v>44007</v>
      </c>
      <c r="J117" s="717">
        <v>44013</v>
      </c>
      <c r="K117" s="84"/>
      <c r="L117" s="23">
        <v>2238.3000000000002</v>
      </c>
      <c r="M117" s="84"/>
      <c r="N117" s="84"/>
      <c r="O117" s="84"/>
      <c r="P117" s="84"/>
      <c r="Q117" s="84"/>
      <c r="R117" s="37"/>
      <c r="S117" s="37"/>
      <c r="T117" s="37"/>
      <c r="U117" s="37"/>
      <c r="V117" s="37"/>
      <c r="W117" s="37"/>
      <c r="X117" s="37"/>
      <c r="Y117" s="37"/>
      <c r="Z117" s="37"/>
      <c r="AA117" s="37"/>
      <c r="AB117" s="37"/>
      <c r="AC117" s="37"/>
      <c r="AD117" s="37"/>
    </row>
    <row r="118" spans="1:30">
      <c r="A118" s="265">
        <v>43992</v>
      </c>
      <c r="B118" s="115" t="s">
        <v>901</v>
      </c>
      <c r="C118" s="37">
        <v>882092425</v>
      </c>
      <c r="D118" s="115" t="s">
        <v>139</v>
      </c>
      <c r="E118" s="115" t="s">
        <v>140</v>
      </c>
      <c r="F118" s="37"/>
      <c r="G118" s="37"/>
      <c r="H118" s="37"/>
      <c r="I118" s="265">
        <v>43992</v>
      </c>
      <c r="J118" s="666">
        <v>43999</v>
      </c>
      <c r="K118" s="37"/>
      <c r="L118" s="37">
        <v>2235.1999999999998</v>
      </c>
      <c r="M118" s="115" t="s">
        <v>980</v>
      </c>
      <c r="N118" s="37"/>
      <c r="O118" s="37"/>
      <c r="P118" s="37"/>
      <c r="Q118" s="37"/>
      <c r="R118" s="37"/>
      <c r="S118" s="37"/>
      <c r="T118" s="37"/>
      <c r="U118" s="37"/>
      <c r="V118" s="37"/>
      <c r="W118" s="37"/>
      <c r="X118" s="37"/>
      <c r="Y118" s="37"/>
      <c r="Z118" s="37"/>
      <c r="AA118" s="37"/>
      <c r="AB118" s="37"/>
      <c r="AC118" s="37"/>
      <c r="AD118" s="37"/>
    </row>
    <row r="119" spans="1:30">
      <c r="A119" s="666">
        <v>43999</v>
      </c>
      <c r="B119" s="115" t="s">
        <v>178</v>
      </c>
      <c r="C119" s="37">
        <v>882135648</v>
      </c>
      <c r="D119" s="115" t="s">
        <v>139</v>
      </c>
      <c r="E119" s="115" t="s">
        <v>140</v>
      </c>
      <c r="F119" s="666"/>
      <c r="G119" s="486"/>
      <c r="H119" s="486"/>
      <c r="I119" s="403">
        <v>44010</v>
      </c>
      <c r="J119" s="666">
        <v>44013</v>
      </c>
      <c r="K119" s="84"/>
      <c r="L119" s="37">
        <v>2169</v>
      </c>
      <c r="M119" s="84"/>
      <c r="N119" s="84"/>
      <c r="O119" s="84"/>
      <c r="P119" s="84"/>
      <c r="Q119" s="84"/>
      <c r="R119" s="37"/>
      <c r="S119" s="37"/>
      <c r="T119" s="37"/>
      <c r="U119" s="37"/>
      <c r="V119" s="37"/>
      <c r="W119" s="37"/>
      <c r="X119" s="37"/>
      <c r="Y119" s="37"/>
      <c r="Z119" s="37"/>
      <c r="AA119" s="37"/>
      <c r="AB119" s="37"/>
      <c r="AC119" s="37"/>
      <c r="AD119" s="37"/>
    </row>
    <row r="120" spans="1:30">
      <c r="A120" s="706">
        <v>43984</v>
      </c>
      <c r="B120" s="115" t="s">
        <v>206</v>
      </c>
      <c r="C120" s="37">
        <v>880020459</v>
      </c>
      <c r="D120" s="115" t="s">
        <v>152</v>
      </c>
      <c r="E120" s="115" t="s">
        <v>140</v>
      </c>
      <c r="F120" s="115" t="s">
        <v>981</v>
      </c>
      <c r="G120" s="115" t="s">
        <v>35</v>
      </c>
      <c r="H120" s="706">
        <v>43984</v>
      </c>
      <c r="I120" s="706">
        <v>43986</v>
      </c>
      <c r="J120" s="706">
        <v>43997</v>
      </c>
      <c r="K120" s="115" t="s">
        <v>147</v>
      </c>
      <c r="L120" s="37">
        <v>2141.4</v>
      </c>
      <c r="M120" s="37"/>
      <c r="N120" s="37"/>
      <c r="O120" s="37">
        <v>576</v>
      </c>
      <c r="P120" s="37"/>
      <c r="Q120" s="37"/>
      <c r="R120" s="37"/>
      <c r="S120" s="37"/>
      <c r="T120" s="37"/>
      <c r="U120" s="37"/>
      <c r="V120" s="37"/>
      <c r="W120" s="37"/>
      <c r="X120" s="37"/>
      <c r="Y120" s="37"/>
      <c r="Z120" s="37"/>
      <c r="AA120" s="37"/>
      <c r="AB120" s="37"/>
      <c r="AC120" s="37"/>
      <c r="AD120" s="37"/>
    </row>
    <row r="121" spans="1:30">
      <c r="A121" s="265">
        <v>43991</v>
      </c>
      <c r="B121" s="115" t="s">
        <v>194</v>
      </c>
      <c r="C121" s="37">
        <v>880362695</v>
      </c>
      <c r="D121" s="115" t="s">
        <v>139</v>
      </c>
      <c r="E121" s="115" t="s">
        <v>140</v>
      </c>
      <c r="F121" s="137"/>
      <c r="G121" s="115"/>
      <c r="H121" s="265">
        <v>44004</v>
      </c>
      <c r="I121" s="666">
        <v>43999</v>
      </c>
      <c r="J121" s="665">
        <v>44019</v>
      </c>
      <c r="K121" s="486"/>
      <c r="L121" s="486">
        <v>2100</v>
      </c>
      <c r="M121" s="115"/>
      <c r="N121" s="486"/>
      <c r="O121" s="486"/>
      <c r="P121" s="486"/>
      <c r="Q121" s="486"/>
      <c r="R121" s="37"/>
      <c r="S121" s="37"/>
      <c r="T121" s="37"/>
      <c r="U121" s="37"/>
      <c r="V121" s="37"/>
      <c r="W121" s="37"/>
      <c r="X121" s="37"/>
      <c r="Y121" s="37"/>
      <c r="Z121" s="37"/>
      <c r="AA121" s="37"/>
      <c r="AB121" s="37"/>
      <c r="AC121" s="37"/>
      <c r="AD121" s="37"/>
    </row>
    <row r="122" spans="1:30">
      <c r="A122" s="37">
        <v>6.3</v>
      </c>
      <c r="B122" s="115" t="s">
        <v>206</v>
      </c>
      <c r="C122" s="37">
        <v>881720333</v>
      </c>
      <c r="D122" s="115" t="s">
        <v>139</v>
      </c>
      <c r="E122" s="115" t="s">
        <v>140</v>
      </c>
      <c r="F122" s="115" t="s">
        <v>982</v>
      </c>
      <c r="G122" s="115" t="s">
        <v>35</v>
      </c>
      <c r="H122" s="265">
        <v>43997</v>
      </c>
      <c r="I122" s="109" t="s">
        <v>983</v>
      </c>
      <c r="J122" s="115">
        <v>6.5</v>
      </c>
      <c r="K122" s="115"/>
      <c r="L122" s="37">
        <v>2070</v>
      </c>
      <c r="M122" s="37"/>
      <c r="N122" s="115"/>
      <c r="O122" s="115">
        <v>1033.6199999999999</v>
      </c>
      <c r="P122" s="37"/>
      <c r="Q122" s="37"/>
      <c r="R122" s="37"/>
      <c r="S122" s="37"/>
      <c r="T122" s="37"/>
      <c r="U122" s="37"/>
      <c r="V122" s="37"/>
      <c r="W122" s="37"/>
      <c r="X122" s="37"/>
      <c r="Y122" s="37"/>
      <c r="Z122" s="37"/>
      <c r="AA122" s="37"/>
      <c r="AB122" s="37"/>
      <c r="AC122" s="37"/>
      <c r="AD122" s="37"/>
    </row>
    <row r="123" spans="1:30">
      <c r="A123" s="37">
        <v>6.3</v>
      </c>
      <c r="B123" s="115" t="s">
        <v>154</v>
      </c>
      <c r="C123" s="37">
        <v>882027567</v>
      </c>
      <c r="D123" s="115" t="s">
        <v>139</v>
      </c>
      <c r="E123" s="115" t="s">
        <v>140</v>
      </c>
      <c r="F123" s="115" t="s">
        <v>984</v>
      </c>
      <c r="G123" s="115" t="s">
        <v>35</v>
      </c>
      <c r="H123" s="37"/>
      <c r="I123" s="516"/>
      <c r="J123" s="115" t="s">
        <v>985</v>
      </c>
      <c r="K123" s="115"/>
      <c r="L123" s="37">
        <v>1999</v>
      </c>
      <c r="M123" s="37"/>
      <c r="N123" s="115"/>
      <c r="O123" s="115"/>
      <c r="P123" s="37"/>
      <c r="Q123" s="37"/>
      <c r="R123" s="37"/>
      <c r="S123" s="37"/>
      <c r="T123" s="37"/>
      <c r="U123" s="37"/>
      <c r="V123" s="37"/>
      <c r="W123" s="37"/>
      <c r="X123" s="37"/>
      <c r="Y123" s="37"/>
      <c r="Z123" s="37"/>
      <c r="AA123" s="37"/>
      <c r="AB123" s="37"/>
      <c r="AC123" s="37"/>
      <c r="AD123" s="37"/>
    </row>
    <row r="124" spans="1:30">
      <c r="A124" s="666">
        <v>44004</v>
      </c>
      <c r="B124" s="486" t="s">
        <v>149</v>
      </c>
      <c r="C124" s="486">
        <v>882015422</v>
      </c>
      <c r="D124" s="115" t="s">
        <v>139</v>
      </c>
      <c r="E124" s="115" t="s">
        <v>140</v>
      </c>
      <c r="F124" s="486"/>
      <c r="G124" s="84"/>
      <c r="H124" s="666"/>
      <c r="I124" s="403">
        <v>44012</v>
      </c>
      <c r="J124" s="666">
        <v>44012</v>
      </c>
      <c r="K124" s="84"/>
      <c r="L124" s="23">
        <v>1999</v>
      </c>
      <c r="M124" s="664" t="s">
        <v>333</v>
      </c>
      <c r="N124" s="84"/>
      <c r="O124" s="84"/>
      <c r="P124" s="84"/>
      <c r="Q124" s="84"/>
      <c r="R124" s="37"/>
      <c r="S124" s="37"/>
      <c r="T124" s="37"/>
      <c r="U124" s="37"/>
      <c r="V124" s="37"/>
      <c r="W124" s="37"/>
      <c r="X124" s="37"/>
      <c r="Y124" s="37"/>
      <c r="Z124" s="37"/>
      <c r="AA124" s="37"/>
      <c r="AB124" s="37"/>
      <c r="AC124" s="37"/>
      <c r="AD124" s="37"/>
    </row>
    <row r="125" spans="1:30">
      <c r="A125" s="666">
        <v>43997</v>
      </c>
      <c r="B125" s="115" t="s">
        <v>156</v>
      </c>
      <c r="C125" s="486">
        <v>880442909</v>
      </c>
      <c r="D125" s="115" t="s">
        <v>139</v>
      </c>
      <c r="E125" s="115" t="s">
        <v>140</v>
      </c>
      <c r="F125" s="666"/>
      <c r="G125" s="486"/>
      <c r="H125" s="37"/>
      <c r="I125" s="666">
        <v>44004</v>
      </c>
      <c r="J125" s="666">
        <v>44001</v>
      </c>
      <c r="K125" s="486"/>
      <c r="L125" s="486">
        <v>1966</v>
      </c>
      <c r="M125" s="115" t="s">
        <v>142</v>
      </c>
      <c r="N125" s="486"/>
      <c r="O125" s="486"/>
      <c r="P125" s="486"/>
      <c r="Q125" s="486"/>
      <c r="R125" s="37"/>
      <c r="S125" s="37"/>
      <c r="T125" s="37"/>
      <c r="U125" s="37"/>
      <c r="V125" s="37"/>
      <c r="W125" s="37"/>
      <c r="X125" s="37"/>
      <c r="Y125" s="37"/>
      <c r="Z125" s="37"/>
      <c r="AA125" s="37"/>
      <c r="AB125" s="37"/>
      <c r="AC125" s="37"/>
      <c r="AD125" s="37"/>
    </row>
    <row r="126" spans="1:30">
      <c r="A126" s="666">
        <v>44000</v>
      </c>
      <c r="B126" s="115" t="s">
        <v>156</v>
      </c>
      <c r="C126" s="37">
        <v>881844651</v>
      </c>
      <c r="D126" s="115" t="s">
        <v>139</v>
      </c>
      <c r="E126" s="115" t="s">
        <v>140</v>
      </c>
      <c r="F126" s="666"/>
      <c r="G126" s="486"/>
      <c r="H126" s="486"/>
      <c r="I126" s="265">
        <v>44000</v>
      </c>
      <c r="J126" s="666">
        <v>44014</v>
      </c>
      <c r="K126" s="486"/>
      <c r="L126" s="37">
        <v>1966</v>
      </c>
      <c r="M126" s="664"/>
      <c r="N126" s="84"/>
      <c r="O126" s="84"/>
      <c r="P126" s="84"/>
      <c r="Q126" s="84"/>
      <c r="R126" s="37"/>
      <c r="S126" s="37"/>
      <c r="T126" s="37"/>
      <c r="U126" s="37"/>
      <c r="V126" s="37"/>
      <c r="W126" s="37"/>
      <c r="X126" s="37"/>
      <c r="Y126" s="37"/>
      <c r="Z126" s="37"/>
      <c r="AA126" s="37"/>
      <c r="AB126" s="37"/>
      <c r="AC126" s="37"/>
      <c r="AD126" s="37"/>
    </row>
    <row r="127" spans="1:30">
      <c r="A127" s="666">
        <v>43999</v>
      </c>
      <c r="B127" s="115" t="s">
        <v>206</v>
      </c>
      <c r="C127" s="115">
        <v>881329292</v>
      </c>
      <c r="D127" s="115" t="s">
        <v>139</v>
      </c>
      <c r="E127" s="115" t="s">
        <v>140</v>
      </c>
      <c r="F127" s="666"/>
      <c r="G127" s="486"/>
      <c r="H127" s="666">
        <v>44001</v>
      </c>
      <c r="I127" s="685" t="s">
        <v>986</v>
      </c>
      <c r="J127" s="665">
        <v>44006</v>
      </c>
      <c r="K127" s="84"/>
      <c r="L127" s="37">
        <v>1941</v>
      </c>
      <c r="M127" s="664" t="s">
        <v>142</v>
      </c>
      <c r="N127" s="84"/>
      <c r="O127" s="84"/>
      <c r="P127" s="84"/>
      <c r="Q127" s="84"/>
      <c r="R127" s="37"/>
      <c r="S127" s="37"/>
      <c r="T127" s="37"/>
      <c r="U127" s="37"/>
      <c r="V127" s="37"/>
      <c r="W127" s="37"/>
      <c r="X127" s="37"/>
      <c r="Y127" s="37"/>
      <c r="Z127" s="37"/>
      <c r="AA127" s="37"/>
      <c r="AB127" s="37"/>
      <c r="AC127" s="37"/>
      <c r="AD127" s="37"/>
    </row>
    <row r="128" spans="1:30">
      <c r="A128" s="265">
        <v>43991</v>
      </c>
      <c r="B128" s="115" t="s">
        <v>149</v>
      </c>
      <c r="C128" s="37">
        <v>880032636</v>
      </c>
      <c r="D128" s="115" t="s">
        <v>152</v>
      </c>
      <c r="E128" s="115" t="s">
        <v>150</v>
      </c>
      <c r="F128" s="137"/>
      <c r="G128" s="115"/>
      <c r="H128" s="665">
        <v>43991</v>
      </c>
      <c r="I128" s="665">
        <v>43991</v>
      </c>
      <c r="J128" s="665">
        <v>44021</v>
      </c>
      <c r="K128" s="486"/>
      <c r="L128" s="486">
        <v>1927</v>
      </c>
      <c r="M128" s="115" t="s">
        <v>142</v>
      </c>
      <c r="N128" s="486"/>
      <c r="O128" s="486">
        <v>4988.9399999999996</v>
      </c>
      <c r="P128" s="486"/>
      <c r="Q128" s="486"/>
      <c r="R128" s="37"/>
      <c r="S128" s="37"/>
      <c r="T128" s="37"/>
      <c r="U128" s="37"/>
      <c r="V128" s="37"/>
      <c r="W128" s="37"/>
      <c r="X128" s="37"/>
      <c r="Y128" s="37"/>
      <c r="Z128" s="37"/>
      <c r="AA128" s="37"/>
      <c r="AB128" s="37"/>
      <c r="AC128" s="37"/>
      <c r="AD128" s="37"/>
    </row>
    <row r="129" spans="1:30">
      <c r="A129" s="666">
        <v>44012</v>
      </c>
      <c r="B129" s="115" t="s">
        <v>194</v>
      </c>
      <c r="C129" s="486">
        <v>880238085</v>
      </c>
      <c r="D129" s="115" t="s">
        <v>139</v>
      </c>
      <c r="E129" s="115" t="s">
        <v>140</v>
      </c>
      <c r="F129" s="666"/>
      <c r="G129" s="486"/>
      <c r="H129" s="486"/>
      <c r="I129" s="666">
        <v>44012</v>
      </c>
      <c r="J129" s="265">
        <v>44027</v>
      </c>
      <c r="K129" s="84"/>
      <c r="L129" s="23">
        <v>1846</v>
      </c>
      <c r="M129" s="664" t="s">
        <v>987</v>
      </c>
      <c r="N129" s="84"/>
      <c r="O129" s="84"/>
      <c r="P129" s="84"/>
      <c r="Q129" s="84"/>
      <c r="R129" s="37"/>
      <c r="S129" s="37"/>
      <c r="T129" s="37"/>
      <c r="U129" s="37"/>
      <c r="V129" s="37"/>
      <c r="W129" s="37"/>
      <c r="X129" s="37"/>
      <c r="Y129" s="37"/>
      <c r="Z129" s="37"/>
      <c r="AA129" s="37"/>
      <c r="AB129" s="37"/>
      <c r="AC129" s="37"/>
      <c r="AD129" s="37"/>
    </row>
    <row r="130" spans="1:30">
      <c r="A130" s="37">
        <v>6.4</v>
      </c>
      <c r="B130" s="115" t="s">
        <v>146</v>
      </c>
      <c r="C130" s="486">
        <v>881762353</v>
      </c>
      <c r="D130" s="115" t="s">
        <v>139</v>
      </c>
      <c r="E130" s="115" t="s">
        <v>140</v>
      </c>
      <c r="F130" s="115" t="s">
        <v>988</v>
      </c>
      <c r="G130" s="115" t="s">
        <v>35</v>
      </c>
      <c r="H130" s="665">
        <v>44000</v>
      </c>
      <c r="I130" s="666">
        <v>44012</v>
      </c>
      <c r="J130" s="665">
        <v>44015</v>
      </c>
      <c r="K130" s="486"/>
      <c r="L130" s="486">
        <v>1846</v>
      </c>
      <c r="M130" s="115" t="s">
        <v>200</v>
      </c>
      <c r="N130" s="486"/>
      <c r="O130" s="486"/>
      <c r="P130" s="486"/>
      <c r="Q130" s="486"/>
      <c r="R130" s="37"/>
      <c r="S130" s="37"/>
      <c r="T130" s="37"/>
      <c r="U130" s="37"/>
      <c r="V130" s="37"/>
      <c r="W130" s="37"/>
      <c r="X130" s="37"/>
      <c r="Y130" s="37"/>
      <c r="Z130" s="37"/>
      <c r="AA130" s="37"/>
      <c r="AB130" s="37"/>
      <c r="AC130" s="37"/>
      <c r="AD130" s="37"/>
    </row>
    <row r="131" spans="1:30">
      <c r="A131" s="37">
        <v>5.29</v>
      </c>
      <c r="B131" s="115" t="s">
        <v>839</v>
      </c>
      <c r="C131" s="37">
        <v>880700580</v>
      </c>
      <c r="D131" s="115" t="s">
        <v>139</v>
      </c>
      <c r="E131" s="486"/>
      <c r="F131" s="115" t="s">
        <v>989</v>
      </c>
      <c r="G131" s="115" t="s">
        <v>37</v>
      </c>
      <c r="H131" s="37"/>
      <c r="I131" s="516">
        <v>5.29</v>
      </c>
      <c r="J131" s="37"/>
      <c r="K131" s="115" t="s">
        <v>990</v>
      </c>
      <c r="L131" s="37">
        <v>1824</v>
      </c>
      <c r="M131" s="37"/>
      <c r="N131" s="37"/>
      <c r="O131" s="37"/>
      <c r="P131" s="37"/>
      <c r="Q131" s="37"/>
      <c r="R131" s="37"/>
      <c r="S131" s="37"/>
      <c r="T131" s="37"/>
      <c r="U131" s="37"/>
      <c r="V131" s="37"/>
      <c r="W131" s="37"/>
      <c r="X131" s="37"/>
      <c r="Y131" s="37"/>
      <c r="Z131" s="37"/>
      <c r="AA131" s="37"/>
      <c r="AB131" s="37"/>
      <c r="AC131" s="37"/>
      <c r="AD131" s="37"/>
    </row>
    <row r="132" spans="1:30" ht="34">
      <c r="A132" s="37">
        <v>6.3</v>
      </c>
      <c r="B132" s="115" t="s">
        <v>156</v>
      </c>
      <c r="C132" s="115">
        <v>880108447</v>
      </c>
      <c r="D132" s="115" t="s">
        <v>139</v>
      </c>
      <c r="E132" s="115" t="s">
        <v>140</v>
      </c>
      <c r="F132" s="137" t="s">
        <v>991</v>
      </c>
      <c r="G132" s="115" t="s">
        <v>35</v>
      </c>
      <c r="H132" s="37"/>
      <c r="I132" s="109" t="s">
        <v>934</v>
      </c>
      <c r="J132" s="666">
        <v>43990</v>
      </c>
      <c r="K132" s="115"/>
      <c r="L132" s="37">
        <v>1811</v>
      </c>
      <c r="M132" s="37"/>
      <c r="N132" s="115"/>
      <c r="O132" s="115">
        <v>6706.8</v>
      </c>
      <c r="P132" s="37"/>
      <c r="Q132" s="37"/>
      <c r="R132" s="37"/>
      <c r="S132" s="37"/>
      <c r="T132" s="37"/>
      <c r="U132" s="37"/>
      <c r="V132" s="37"/>
      <c r="W132" s="37"/>
      <c r="X132" s="37"/>
      <c r="Y132" s="37"/>
      <c r="Z132" s="37"/>
      <c r="AA132" s="37"/>
      <c r="AB132" s="37"/>
      <c r="AC132" s="37"/>
      <c r="AD132" s="37"/>
    </row>
    <row r="133" spans="1:30">
      <c r="A133" s="265">
        <v>43993</v>
      </c>
      <c r="B133" s="37" t="s">
        <v>154</v>
      </c>
      <c r="C133" s="37">
        <v>880445066</v>
      </c>
      <c r="D133" s="115" t="s">
        <v>139</v>
      </c>
      <c r="E133" s="115" t="s">
        <v>140</v>
      </c>
      <c r="F133" s="115" t="s">
        <v>992</v>
      </c>
      <c r="G133" s="115" t="s">
        <v>35</v>
      </c>
      <c r="H133" s="37"/>
      <c r="I133" s="109" t="s">
        <v>993</v>
      </c>
      <c r="J133" s="115" t="s">
        <v>994</v>
      </c>
      <c r="K133" s="37"/>
      <c r="L133" s="37">
        <v>1731.63</v>
      </c>
      <c r="M133" s="37"/>
      <c r="N133" s="37"/>
      <c r="O133" s="37">
        <v>187.2</v>
      </c>
      <c r="P133" s="37"/>
      <c r="Q133" s="37"/>
      <c r="R133" s="37"/>
      <c r="S133" s="37"/>
      <c r="T133" s="37"/>
      <c r="U133" s="37"/>
      <c r="V133" s="37"/>
      <c r="W133" s="37"/>
      <c r="X133" s="37"/>
      <c r="Y133" s="37"/>
      <c r="Z133" s="37"/>
      <c r="AA133" s="37"/>
      <c r="AB133" s="37"/>
      <c r="AC133" s="37"/>
      <c r="AD133" s="37"/>
    </row>
    <row r="134" spans="1:30">
      <c r="A134" s="666">
        <v>44004</v>
      </c>
      <c r="B134" s="115" t="s">
        <v>206</v>
      </c>
      <c r="C134" s="486">
        <v>880009140</v>
      </c>
      <c r="D134" s="115" t="s">
        <v>139</v>
      </c>
      <c r="E134" s="115" t="s">
        <v>140</v>
      </c>
      <c r="F134" s="486"/>
      <c r="G134" s="84"/>
      <c r="H134" s="666">
        <v>44002</v>
      </c>
      <c r="I134" s="403">
        <v>44002</v>
      </c>
      <c r="J134" s="666">
        <v>44004</v>
      </c>
      <c r="K134" s="84"/>
      <c r="L134" s="23">
        <v>1725</v>
      </c>
      <c r="M134" s="84"/>
      <c r="N134" s="403">
        <v>44002</v>
      </c>
      <c r="O134" s="23">
        <v>180</v>
      </c>
      <c r="P134" s="84"/>
      <c r="Q134" s="84"/>
      <c r="R134" s="37"/>
      <c r="S134" s="37"/>
      <c r="T134" s="37"/>
      <c r="U134" s="37"/>
      <c r="V134" s="37"/>
      <c r="W134" s="37"/>
      <c r="X134" s="37"/>
      <c r="Y134" s="37"/>
      <c r="Z134" s="37"/>
      <c r="AA134" s="37"/>
      <c r="AB134" s="37"/>
      <c r="AC134" s="37"/>
      <c r="AD134" s="37"/>
    </row>
    <row r="135" spans="1:30">
      <c r="A135" s="666">
        <v>43997</v>
      </c>
      <c r="B135" s="115" t="s">
        <v>206</v>
      </c>
      <c r="C135" s="486">
        <v>881616133</v>
      </c>
      <c r="D135" s="115" t="s">
        <v>139</v>
      </c>
      <c r="E135" s="115" t="s">
        <v>140</v>
      </c>
      <c r="F135" s="666"/>
      <c r="G135" s="486"/>
      <c r="H135" s="265">
        <v>44011</v>
      </c>
      <c r="I135" s="265">
        <v>44011</v>
      </c>
      <c r="J135" s="666"/>
      <c r="K135" s="486"/>
      <c r="L135" s="486">
        <v>1699.15</v>
      </c>
      <c r="M135" s="115"/>
      <c r="N135" s="486"/>
      <c r="O135" s="486"/>
      <c r="P135" s="486"/>
      <c r="Q135" s="486"/>
      <c r="R135" s="37"/>
      <c r="S135" s="37"/>
      <c r="T135" s="37"/>
      <c r="U135" s="37"/>
      <c r="V135" s="37"/>
      <c r="W135" s="37"/>
      <c r="X135" s="37"/>
      <c r="Y135" s="37"/>
      <c r="Z135" s="37"/>
      <c r="AA135" s="37"/>
      <c r="AB135" s="37"/>
      <c r="AC135" s="37"/>
      <c r="AD135" s="37"/>
    </row>
    <row r="136" spans="1:30">
      <c r="A136" s="37">
        <v>6.4</v>
      </c>
      <c r="B136" s="115" t="s">
        <v>154</v>
      </c>
      <c r="C136" s="37">
        <v>882121913</v>
      </c>
      <c r="D136" s="115" t="s">
        <v>139</v>
      </c>
      <c r="E136" s="115" t="s">
        <v>140</v>
      </c>
      <c r="F136" s="115" t="s">
        <v>995</v>
      </c>
      <c r="G136" s="115" t="s">
        <v>35</v>
      </c>
      <c r="H136" s="37"/>
      <c r="I136" s="109" t="s">
        <v>996</v>
      </c>
      <c r="J136" s="115" t="s">
        <v>914</v>
      </c>
      <c r="K136" s="115"/>
      <c r="L136" s="37">
        <v>1673</v>
      </c>
      <c r="M136" s="37"/>
      <c r="N136" s="115"/>
      <c r="O136" s="115"/>
      <c r="P136" s="37"/>
      <c r="Q136" s="37"/>
      <c r="R136" s="37"/>
      <c r="S136" s="37"/>
      <c r="T136" s="37"/>
      <c r="U136" s="37"/>
      <c r="V136" s="37"/>
      <c r="W136" s="37"/>
      <c r="X136" s="37"/>
      <c r="Y136" s="37"/>
      <c r="Z136" s="37"/>
      <c r="AA136" s="37"/>
      <c r="AB136" s="37"/>
      <c r="AC136" s="37"/>
      <c r="AD136" s="37"/>
    </row>
    <row r="137" spans="1:30">
      <c r="A137" s="37">
        <v>5.26</v>
      </c>
      <c r="B137" s="115" t="s">
        <v>146</v>
      </c>
      <c r="C137" s="714">
        <v>882074708</v>
      </c>
      <c r="D137" s="115" t="s">
        <v>139</v>
      </c>
      <c r="E137" s="115" t="s">
        <v>140</v>
      </c>
      <c r="F137" s="115" t="s">
        <v>997</v>
      </c>
      <c r="G137" s="115" t="s">
        <v>35</v>
      </c>
      <c r="H137" s="265">
        <v>43994</v>
      </c>
      <c r="I137" s="109" t="s">
        <v>998</v>
      </c>
      <c r="J137" s="680" t="s">
        <v>941</v>
      </c>
      <c r="K137" s="37"/>
      <c r="L137" s="37">
        <v>1666</v>
      </c>
      <c r="M137" s="680" t="s">
        <v>999</v>
      </c>
      <c r="N137" s="37"/>
      <c r="O137" s="37"/>
      <c r="P137" s="37"/>
      <c r="Q137" s="37"/>
      <c r="R137" s="37"/>
      <c r="S137" s="37"/>
      <c r="T137" s="37"/>
      <c r="U137" s="37"/>
      <c r="V137" s="37"/>
      <c r="W137" s="37"/>
      <c r="X137" s="37"/>
      <c r="Y137" s="37"/>
      <c r="Z137" s="37"/>
      <c r="AA137" s="37"/>
      <c r="AB137" s="37"/>
      <c r="AC137" s="37"/>
      <c r="AD137" s="37"/>
    </row>
    <row r="138" spans="1:30">
      <c r="A138" s="37">
        <v>6.2</v>
      </c>
      <c r="B138" s="486" t="s">
        <v>175</v>
      </c>
      <c r="C138" s="37">
        <v>882170808</v>
      </c>
      <c r="D138" s="486" t="s">
        <v>139</v>
      </c>
      <c r="E138" s="486" t="s">
        <v>140</v>
      </c>
      <c r="F138" s="486" t="s">
        <v>1000</v>
      </c>
      <c r="G138" s="486" t="s">
        <v>35</v>
      </c>
      <c r="H138" s="265">
        <v>44004</v>
      </c>
      <c r="I138" s="109" t="s">
        <v>960</v>
      </c>
      <c r="J138" s="486"/>
      <c r="K138" s="486"/>
      <c r="L138" s="37">
        <v>1648</v>
      </c>
      <c r="M138" s="37"/>
      <c r="N138" s="486"/>
      <c r="O138" s="486"/>
      <c r="P138" s="37"/>
      <c r="Q138" s="37"/>
      <c r="R138" s="37"/>
      <c r="S138" s="37"/>
      <c r="T138" s="37"/>
      <c r="U138" s="37"/>
      <c r="V138" s="37"/>
      <c r="W138" s="37"/>
      <c r="X138" s="37"/>
      <c r="Y138" s="37"/>
      <c r="Z138" s="37"/>
      <c r="AA138" s="37"/>
      <c r="AB138" s="37"/>
      <c r="AC138" s="37"/>
      <c r="AD138" s="37"/>
    </row>
    <row r="139" spans="1:30">
      <c r="A139" s="37">
        <v>6.2</v>
      </c>
      <c r="B139" s="486" t="s">
        <v>206</v>
      </c>
      <c r="C139" s="37">
        <v>880385194</v>
      </c>
      <c r="D139" s="486" t="s">
        <v>152</v>
      </c>
      <c r="E139" s="486" t="s">
        <v>140</v>
      </c>
      <c r="F139" s="486" t="s">
        <v>1001</v>
      </c>
      <c r="G139" s="486"/>
      <c r="H139" s="265">
        <v>44000</v>
      </c>
      <c r="I139" s="109" t="s">
        <v>1002</v>
      </c>
      <c r="J139" s="486" t="s">
        <v>1003</v>
      </c>
      <c r="K139" s="486" t="s">
        <v>1004</v>
      </c>
      <c r="L139" s="37">
        <v>1642</v>
      </c>
      <c r="M139" s="37"/>
      <c r="N139" s="486"/>
      <c r="O139" s="486"/>
      <c r="P139" s="37"/>
      <c r="Q139" s="37"/>
      <c r="R139" s="37"/>
      <c r="S139" s="37"/>
      <c r="T139" s="37"/>
      <c r="U139" s="37"/>
      <c r="V139" s="37"/>
      <c r="W139" s="37"/>
      <c r="X139" s="37"/>
      <c r="Y139" s="37"/>
      <c r="Z139" s="37"/>
      <c r="AA139" s="37"/>
      <c r="AB139" s="37"/>
      <c r="AC139" s="37"/>
      <c r="AD139" s="37"/>
    </row>
    <row r="140" spans="1:30" ht="34">
      <c r="A140" s="37">
        <v>6.3</v>
      </c>
      <c r="B140" s="115" t="s">
        <v>156</v>
      </c>
      <c r="C140" s="115">
        <v>880942467</v>
      </c>
      <c r="D140" s="115" t="s">
        <v>139</v>
      </c>
      <c r="E140" s="115" t="s">
        <v>140</v>
      </c>
      <c r="F140" s="137" t="s">
        <v>1005</v>
      </c>
      <c r="G140" s="115" t="s">
        <v>37</v>
      </c>
      <c r="H140" s="37"/>
      <c r="I140" s="109" t="s">
        <v>1006</v>
      </c>
      <c r="J140" s="666">
        <v>43990</v>
      </c>
      <c r="K140" s="115" t="s">
        <v>181</v>
      </c>
      <c r="L140" s="37">
        <v>1620.94</v>
      </c>
      <c r="M140" s="37"/>
      <c r="N140" s="37"/>
      <c r="O140" s="37"/>
      <c r="P140" s="37"/>
      <c r="Q140" s="37"/>
      <c r="R140" s="37"/>
      <c r="S140" s="37"/>
      <c r="T140" s="37"/>
      <c r="U140" s="37"/>
      <c r="V140" s="37"/>
      <c r="W140" s="37"/>
      <c r="X140" s="37"/>
      <c r="Y140" s="37"/>
      <c r="Z140" s="37"/>
      <c r="AA140" s="37"/>
      <c r="AB140" s="37"/>
      <c r="AC140" s="37"/>
      <c r="AD140" s="37"/>
    </row>
    <row r="141" spans="1:30">
      <c r="A141" s="666">
        <v>43997</v>
      </c>
      <c r="B141" s="115" t="s">
        <v>156</v>
      </c>
      <c r="C141" s="37">
        <v>881753148</v>
      </c>
      <c r="D141" s="115" t="s">
        <v>139</v>
      </c>
      <c r="E141" s="115" t="s">
        <v>140</v>
      </c>
      <c r="F141" s="666"/>
      <c r="G141" s="486"/>
      <c r="H141" s="37"/>
      <c r="I141" s="666">
        <v>43998</v>
      </c>
      <c r="J141" s="666">
        <v>44010</v>
      </c>
      <c r="K141" s="486"/>
      <c r="L141" s="486">
        <v>1611</v>
      </c>
      <c r="M141" s="115"/>
      <c r="N141" s="486"/>
      <c r="O141" s="486"/>
      <c r="P141" s="486"/>
      <c r="Q141" s="486"/>
      <c r="R141" s="37"/>
      <c r="S141" s="37"/>
      <c r="T141" s="37"/>
      <c r="U141" s="37"/>
      <c r="V141" s="37"/>
      <c r="W141" s="37"/>
      <c r="X141" s="37"/>
      <c r="Y141" s="37"/>
      <c r="Z141" s="37"/>
      <c r="AA141" s="37"/>
      <c r="AB141" s="37"/>
      <c r="AC141" s="37"/>
      <c r="AD141" s="37"/>
    </row>
    <row r="142" spans="1:30">
      <c r="A142" s="265">
        <v>43990</v>
      </c>
      <c r="B142" s="115" t="s">
        <v>206</v>
      </c>
      <c r="C142" s="84">
        <v>880010731</v>
      </c>
      <c r="D142" s="115" t="s">
        <v>139</v>
      </c>
      <c r="E142" s="115" t="s">
        <v>140</v>
      </c>
      <c r="F142" s="137"/>
      <c r="G142" s="115"/>
      <c r="H142" s="265">
        <v>44006</v>
      </c>
      <c r="I142" s="115" t="s">
        <v>1007</v>
      </c>
      <c r="J142" s="666">
        <v>43992</v>
      </c>
      <c r="K142" s="486"/>
      <c r="L142" s="486">
        <v>1597.2</v>
      </c>
      <c r="M142" s="115" t="s">
        <v>142</v>
      </c>
      <c r="N142" s="666">
        <v>44012</v>
      </c>
      <c r="O142" s="486">
        <v>1803</v>
      </c>
      <c r="P142" s="486"/>
      <c r="Q142" s="486"/>
      <c r="R142" s="37"/>
      <c r="S142" s="37"/>
      <c r="T142" s="37"/>
      <c r="U142" s="37"/>
      <c r="V142" s="37"/>
      <c r="W142" s="37"/>
      <c r="X142" s="37"/>
      <c r="Y142" s="37"/>
      <c r="Z142" s="37"/>
      <c r="AA142" s="37"/>
      <c r="AB142" s="37"/>
      <c r="AC142" s="37"/>
      <c r="AD142" s="37"/>
    </row>
    <row r="143" spans="1:30">
      <c r="A143" s="37">
        <v>6.4</v>
      </c>
      <c r="B143" s="115" t="s">
        <v>206</v>
      </c>
      <c r="C143" s="37">
        <v>880025857</v>
      </c>
      <c r="D143" s="115" t="s">
        <v>139</v>
      </c>
      <c r="E143" s="115" t="s">
        <v>140</v>
      </c>
      <c r="F143" s="115" t="s">
        <v>981</v>
      </c>
      <c r="G143" s="115" t="s">
        <v>37</v>
      </c>
      <c r="H143" s="265">
        <v>44011</v>
      </c>
      <c r="I143" s="109" t="s">
        <v>1008</v>
      </c>
      <c r="J143" s="115">
        <v>6.4</v>
      </c>
      <c r="K143" s="115" t="s">
        <v>142</v>
      </c>
      <c r="L143" s="37">
        <v>1588</v>
      </c>
      <c r="M143" s="37"/>
      <c r="N143" s="115"/>
      <c r="O143" s="115">
        <v>607.5</v>
      </c>
      <c r="P143" s="37"/>
      <c r="Q143" s="37"/>
      <c r="R143" s="37"/>
      <c r="S143" s="37"/>
      <c r="T143" s="37"/>
      <c r="U143" s="37"/>
      <c r="V143" s="37"/>
      <c r="W143" s="37"/>
      <c r="X143" s="37"/>
      <c r="Y143" s="37"/>
      <c r="Z143" s="37"/>
      <c r="AA143" s="37"/>
      <c r="AB143" s="37"/>
      <c r="AC143" s="37"/>
      <c r="AD143" s="37"/>
    </row>
    <row r="144" spans="1:30">
      <c r="A144" s="265">
        <v>43987</v>
      </c>
      <c r="B144" s="115" t="s">
        <v>178</v>
      </c>
      <c r="C144" s="37">
        <v>882205035</v>
      </c>
      <c r="D144" s="115" t="s">
        <v>139</v>
      </c>
      <c r="E144" s="115" t="s">
        <v>140</v>
      </c>
      <c r="F144" s="137"/>
      <c r="G144" s="115"/>
      <c r="H144" s="37"/>
      <c r="I144" s="265">
        <v>43987</v>
      </c>
      <c r="J144" s="666">
        <v>43997</v>
      </c>
      <c r="K144" s="486"/>
      <c r="L144" s="486">
        <v>1556.1</v>
      </c>
      <c r="M144" s="115" t="s">
        <v>142</v>
      </c>
      <c r="N144" s="486"/>
      <c r="O144" s="486"/>
      <c r="P144" s="486"/>
      <c r="Q144" s="486"/>
      <c r="R144" s="37"/>
      <c r="S144" s="37"/>
      <c r="T144" s="37"/>
      <c r="U144" s="37"/>
      <c r="V144" s="37"/>
      <c r="W144" s="37"/>
      <c r="X144" s="37"/>
      <c r="Y144" s="37"/>
      <c r="Z144" s="37"/>
      <c r="AA144" s="37"/>
      <c r="AB144" s="37"/>
      <c r="AC144" s="37"/>
      <c r="AD144" s="37"/>
    </row>
    <row r="145" spans="1:30">
      <c r="A145" s="37">
        <v>6.1</v>
      </c>
      <c r="B145" s="486" t="s">
        <v>149</v>
      </c>
      <c r="C145" s="37">
        <v>880027373</v>
      </c>
      <c r="D145" s="486" t="s">
        <v>139</v>
      </c>
      <c r="E145" s="486" t="s">
        <v>140</v>
      </c>
      <c r="F145" s="486" t="s">
        <v>1009</v>
      </c>
      <c r="G145" s="486" t="s">
        <v>37</v>
      </c>
      <c r="H145" s="37"/>
      <c r="I145" s="719" t="s">
        <v>841</v>
      </c>
      <c r="J145" s="666">
        <v>44020</v>
      </c>
      <c r="K145" s="486" t="s">
        <v>1010</v>
      </c>
      <c r="L145" s="37">
        <v>1530.15</v>
      </c>
      <c r="M145" s="37"/>
      <c r="N145" s="486"/>
      <c r="O145" s="486"/>
      <c r="P145" s="37"/>
      <c r="Q145" s="37"/>
      <c r="R145" s="37"/>
      <c r="S145" s="37"/>
      <c r="T145" s="37"/>
      <c r="U145" s="37"/>
      <c r="V145" s="37"/>
      <c r="W145" s="37"/>
      <c r="X145" s="37"/>
      <c r="Y145" s="37"/>
      <c r="Z145" s="37"/>
      <c r="AA145" s="37"/>
      <c r="AB145" s="37"/>
      <c r="AC145" s="37"/>
      <c r="AD145" s="37"/>
    </row>
    <row r="146" spans="1:30">
      <c r="A146" s="265">
        <v>43990</v>
      </c>
      <c r="B146" s="115" t="s">
        <v>194</v>
      </c>
      <c r="C146" s="37">
        <v>882145437</v>
      </c>
      <c r="D146" s="115" t="s">
        <v>139</v>
      </c>
      <c r="E146" s="115" t="s">
        <v>140</v>
      </c>
      <c r="F146" s="137"/>
      <c r="G146" s="115"/>
      <c r="H146" s="265">
        <v>44013</v>
      </c>
      <c r="I146" s="666">
        <v>44008</v>
      </c>
      <c r="J146" s="666">
        <v>44028</v>
      </c>
      <c r="K146" s="486"/>
      <c r="L146" s="486">
        <v>1510</v>
      </c>
      <c r="M146" s="115" t="s">
        <v>1011</v>
      </c>
      <c r="N146" s="486"/>
      <c r="O146" s="486"/>
      <c r="P146" s="486"/>
      <c r="Q146" s="486"/>
      <c r="R146" s="37"/>
      <c r="S146" s="37"/>
      <c r="T146" s="37"/>
      <c r="U146" s="37"/>
      <c r="V146" s="37"/>
      <c r="W146" s="37"/>
      <c r="X146" s="37"/>
      <c r="Y146" s="37"/>
      <c r="Z146" s="37"/>
      <c r="AA146" s="37"/>
      <c r="AB146" s="37"/>
      <c r="AC146" s="37"/>
      <c r="AD146" s="37"/>
    </row>
    <row r="147" spans="1:30">
      <c r="A147" s="265">
        <v>44001</v>
      </c>
      <c r="B147" s="115" t="s">
        <v>149</v>
      </c>
      <c r="C147" s="486">
        <v>880017735</v>
      </c>
      <c r="D147" s="115" t="s">
        <v>139</v>
      </c>
      <c r="E147" s="115" t="s">
        <v>140</v>
      </c>
      <c r="F147" s="666"/>
      <c r="G147" s="486"/>
      <c r="H147" s="486"/>
      <c r="I147" s="666">
        <v>44001</v>
      </c>
      <c r="J147" s="666">
        <v>44015</v>
      </c>
      <c r="K147" s="486"/>
      <c r="L147" s="37">
        <v>1500</v>
      </c>
      <c r="M147" s="115" t="s">
        <v>190</v>
      </c>
      <c r="N147" s="37"/>
      <c r="O147" s="37"/>
      <c r="P147" s="37"/>
      <c r="Q147" s="37"/>
      <c r="R147" s="37"/>
      <c r="S147" s="37"/>
      <c r="T147" s="37"/>
      <c r="U147" s="37"/>
      <c r="V147" s="37"/>
      <c r="W147" s="37"/>
      <c r="X147" s="37"/>
      <c r="Y147" s="37"/>
      <c r="Z147" s="37"/>
      <c r="AA147" s="37"/>
      <c r="AB147" s="37"/>
      <c r="AC147" s="37"/>
      <c r="AD147" s="37"/>
    </row>
    <row r="148" spans="1:30">
      <c r="A148" s="666">
        <v>43993</v>
      </c>
      <c r="B148" s="115" t="s">
        <v>909</v>
      </c>
      <c r="C148" s="486">
        <v>880029873</v>
      </c>
      <c r="D148" s="115" t="s">
        <v>139</v>
      </c>
      <c r="E148" s="115" t="s">
        <v>140</v>
      </c>
      <c r="F148" s="666">
        <v>43993</v>
      </c>
      <c r="G148" s="486"/>
      <c r="H148" s="37"/>
      <c r="I148" s="666">
        <v>44001</v>
      </c>
      <c r="J148" s="666">
        <v>44000</v>
      </c>
      <c r="K148" s="486"/>
      <c r="L148" s="486">
        <v>1498.32</v>
      </c>
      <c r="M148" s="486" t="s">
        <v>1012</v>
      </c>
      <c r="N148" s="486"/>
      <c r="O148" s="486"/>
      <c r="P148" s="486"/>
      <c r="Q148" s="486"/>
      <c r="R148" s="37"/>
      <c r="S148" s="37"/>
      <c r="T148" s="37"/>
      <c r="U148" s="37"/>
      <c r="V148" s="37"/>
      <c r="W148" s="37"/>
      <c r="X148" s="37"/>
      <c r="Y148" s="37"/>
      <c r="Z148" s="37"/>
      <c r="AA148" s="37"/>
      <c r="AB148" s="37"/>
      <c r="AC148" s="37"/>
      <c r="AD148" s="37"/>
    </row>
    <row r="149" spans="1:30">
      <c r="A149" s="666">
        <v>44006</v>
      </c>
      <c r="B149" s="115" t="s">
        <v>146</v>
      </c>
      <c r="C149" s="37">
        <v>882216702</v>
      </c>
      <c r="D149" s="115" t="s">
        <v>139</v>
      </c>
      <c r="E149" s="115" t="s">
        <v>140</v>
      </c>
      <c r="F149" s="669"/>
      <c r="G149" s="669"/>
      <c r="H149" s="666">
        <v>44012</v>
      </c>
      <c r="I149" s="265">
        <v>44012</v>
      </c>
      <c r="J149" s="666">
        <v>44012</v>
      </c>
      <c r="K149" s="84"/>
      <c r="L149" s="37">
        <v>1449</v>
      </c>
      <c r="M149" s="664" t="s">
        <v>142</v>
      </c>
      <c r="N149" s="84"/>
      <c r="O149" s="84"/>
      <c r="P149" s="84"/>
      <c r="Q149" s="84"/>
      <c r="R149" s="37"/>
      <c r="S149" s="37"/>
      <c r="T149" s="37"/>
      <c r="U149" s="37"/>
      <c r="V149" s="37"/>
      <c r="W149" s="37"/>
      <c r="X149" s="37"/>
      <c r="Y149" s="37"/>
      <c r="Z149" s="37"/>
      <c r="AA149" s="37"/>
      <c r="AB149" s="37"/>
      <c r="AC149" s="37"/>
      <c r="AD149" s="37"/>
    </row>
    <row r="150" spans="1:30">
      <c r="A150" s="666">
        <v>43994</v>
      </c>
      <c r="B150" s="115" t="s">
        <v>206</v>
      </c>
      <c r="C150" s="486">
        <v>881793873</v>
      </c>
      <c r="D150" s="115" t="s">
        <v>139</v>
      </c>
      <c r="E150" s="115" t="s">
        <v>140</v>
      </c>
      <c r="F150" s="666"/>
      <c r="G150" s="486"/>
      <c r="H150" s="265">
        <v>44010</v>
      </c>
      <c r="I150" s="665" t="s">
        <v>1013</v>
      </c>
      <c r="J150" s="666">
        <v>44008</v>
      </c>
      <c r="K150" s="486"/>
      <c r="L150" s="486">
        <v>1410</v>
      </c>
      <c r="M150" s="115" t="s">
        <v>168</v>
      </c>
      <c r="N150" s="486"/>
      <c r="O150" s="486"/>
      <c r="P150" s="486"/>
      <c r="Q150" s="486"/>
      <c r="R150" s="37"/>
      <c r="S150" s="37"/>
      <c r="T150" s="37"/>
      <c r="U150" s="37"/>
      <c r="V150" s="37"/>
      <c r="W150" s="37"/>
      <c r="X150" s="37"/>
      <c r="Y150" s="37"/>
      <c r="Z150" s="37"/>
      <c r="AA150" s="37"/>
      <c r="AB150" s="37"/>
      <c r="AC150" s="37"/>
      <c r="AD150" s="37"/>
    </row>
    <row r="151" spans="1:30">
      <c r="A151" s="37">
        <v>6.1</v>
      </c>
      <c r="B151" s="486" t="s">
        <v>909</v>
      </c>
      <c r="C151" s="37">
        <v>881111154</v>
      </c>
      <c r="D151" s="486" t="s">
        <v>152</v>
      </c>
      <c r="E151" s="486" t="s">
        <v>140</v>
      </c>
      <c r="F151" s="486" t="s">
        <v>1014</v>
      </c>
      <c r="G151" s="486" t="s">
        <v>37</v>
      </c>
      <c r="H151" s="37"/>
      <c r="I151" s="109" t="s">
        <v>1015</v>
      </c>
      <c r="J151" s="486">
        <v>6.4</v>
      </c>
      <c r="K151" s="486" t="s">
        <v>142</v>
      </c>
      <c r="L151" s="115">
        <v>1407.72</v>
      </c>
      <c r="M151" s="115" t="s">
        <v>142</v>
      </c>
      <c r="N151" s="486"/>
      <c r="O151" s="486"/>
      <c r="P151" s="37"/>
      <c r="Q151" s="37"/>
      <c r="R151" s="37"/>
      <c r="S151" s="37"/>
      <c r="T151" s="37"/>
      <c r="U151" s="37"/>
      <c r="V151" s="37"/>
      <c r="W151" s="37"/>
      <c r="X151" s="37"/>
      <c r="Y151" s="37"/>
      <c r="Z151" s="37"/>
      <c r="AA151" s="37"/>
      <c r="AB151" s="37"/>
      <c r="AC151" s="37"/>
      <c r="AD151" s="37"/>
    </row>
    <row r="152" spans="1:30">
      <c r="A152" s="37">
        <v>6.1</v>
      </c>
      <c r="B152" s="486" t="s">
        <v>206</v>
      </c>
      <c r="C152" s="37">
        <v>881011650</v>
      </c>
      <c r="D152" s="486" t="s">
        <v>152</v>
      </c>
      <c r="E152" s="486" t="s">
        <v>140</v>
      </c>
      <c r="F152" s="486" t="s">
        <v>981</v>
      </c>
      <c r="G152" s="486" t="s">
        <v>37</v>
      </c>
      <c r="H152" s="37">
        <v>6.15</v>
      </c>
      <c r="I152" s="109" t="s">
        <v>1016</v>
      </c>
      <c r="J152" s="486"/>
      <c r="K152" s="486" t="s">
        <v>142</v>
      </c>
      <c r="L152" s="115">
        <v>1398.65</v>
      </c>
      <c r="M152" s="37"/>
      <c r="N152" s="486"/>
      <c r="O152" s="486">
        <v>4280</v>
      </c>
      <c r="P152" s="37"/>
      <c r="Q152" s="37"/>
      <c r="R152" s="37"/>
      <c r="S152" s="37"/>
      <c r="T152" s="37"/>
      <c r="U152" s="37"/>
      <c r="V152" s="37"/>
      <c r="W152" s="37"/>
      <c r="X152" s="37"/>
      <c r="Y152" s="37"/>
      <c r="Z152" s="37"/>
      <c r="AA152" s="37"/>
      <c r="AB152" s="37"/>
      <c r="AC152" s="37"/>
      <c r="AD152" s="37"/>
    </row>
    <row r="153" spans="1:30">
      <c r="A153" s="666">
        <v>43999</v>
      </c>
      <c r="B153" s="115" t="s">
        <v>154</v>
      </c>
      <c r="C153" s="486">
        <v>882218253</v>
      </c>
      <c r="D153" s="115" t="s">
        <v>139</v>
      </c>
      <c r="E153" s="115" t="s">
        <v>140</v>
      </c>
      <c r="F153" s="666"/>
      <c r="G153" s="486"/>
      <c r="H153" s="486"/>
      <c r="I153" s="403">
        <v>44004</v>
      </c>
      <c r="J153" s="666">
        <v>44004</v>
      </c>
      <c r="K153" s="84"/>
      <c r="L153" s="37">
        <v>1353.24</v>
      </c>
      <c r="M153" s="664" t="s">
        <v>142</v>
      </c>
      <c r="N153" s="84"/>
      <c r="O153" s="84"/>
      <c r="P153" s="84"/>
      <c r="Q153" s="84"/>
      <c r="R153" s="37"/>
      <c r="S153" s="37"/>
      <c r="T153" s="37"/>
      <c r="U153" s="37"/>
      <c r="V153" s="37"/>
      <c r="W153" s="37"/>
      <c r="X153" s="37"/>
      <c r="Y153" s="37"/>
      <c r="Z153" s="37"/>
      <c r="AA153" s="37"/>
      <c r="AB153" s="37"/>
      <c r="AC153" s="37"/>
      <c r="AD153" s="37"/>
    </row>
    <row r="154" spans="1:30">
      <c r="A154" s="666">
        <v>43999</v>
      </c>
      <c r="B154" s="115" t="s">
        <v>206</v>
      </c>
      <c r="C154" s="486">
        <v>880895648</v>
      </c>
      <c r="D154" s="115" t="s">
        <v>139</v>
      </c>
      <c r="E154" s="115" t="s">
        <v>140</v>
      </c>
      <c r="F154" s="666"/>
      <c r="G154" s="486"/>
      <c r="H154" s="666">
        <v>44010</v>
      </c>
      <c r="I154" s="685" t="s">
        <v>1017</v>
      </c>
      <c r="J154" s="666">
        <v>44000</v>
      </c>
      <c r="K154" s="84"/>
      <c r="L154" s="37">
        <v>1260</v>
      </c>
      <c r="M154" s="664" t="s">
        <v>168</v>
      </c>
      <c r="N154" s="84"/>
      <c r="O154" s="84"/>
      <c r="P154" s="84"/>
      <c r="Q154" s="84"/>
      <c r="R154" s="37"/>
      <c r="S154" s="37"/>
      <c r="T154" s="37"/>
      <c r="U154" s="37"/>
      <c r="V154" s="37"/>
      <c r="W154" s="37"/>
      <c r="X154" s="37"/>
      <c r="Y154" s="37"/>
      <c r="Z154" s="37"/>
      <c r="AA154" s="37"/>
      <c r="AB154" s="37"/>
      <c r="AC154" s="37"/>
      <c r="AD154" s="37"/>
    </row>
    <row r="155" spans="1:30">
      <c r="A155" s="720">
        <v>6.1</v>
      </c>
      <c r="B155" s="720" t="s">
        <v>909</v>
      </c>
      <c r="C155" s="720">
        <v>881163796</v>
      </c>
      <c r="D155" s="720" t="s">
        <v>345</v>
      </c>
      <c r="E155" s="721" t="s">
        <v>140</v>
      </c>
      <c r="F155" s="720"/>
      <c r="G155" s="722" t="s">
        <v>1018</v>
      </c>
      <c r="H155" s="723">
        <v>43992</v>
      </c>
      <c r="I155" s="724">
        <v>43992</v>
      </c>
      <c r="J155" s="721" t="s">
        <v>911</v>
      </c>
      <c r="K155" s="720">
        <v>3257</v>
      </c>
      <c r="L155" s="720">
        <v>1232.45</v>
      </c>
      <c r="M155" s="721" t="s">
        <v>163</v>
      </c>
      <c r="N155" s="723">
        <v>43992</v>
      </c>
      <c r="O155" s="721">
        <v>3257</v>
      </c>
      <c r="P155" s="720"/>
      <c r="Q155" s="720"/>
      <c r="R155" s="37"/>
      <c r="S155" s="37"/>
      <c r="T155" s="37"/>
      <c r="U155" s="37"/>
      <c r="V155" s="37"/>
      <c r="W155" s="37"/>
      <c r="X155" s="37"/>
      <c r="Y155" s="37"/>
      <c r="Z155" s="37"/>
      <c r="AA155" s="37"/>
      <c r="AB155" s="37"/>
      <c r="AC155" s="37"/>
      <c r="AD155" s="37"/>
    </row>
    <row r="156" spans="1:30">
      <c r="A156" s="265">
        <v>43990</v>
      </c>
      <c r="B156" s="115" t="s">
        <v>154</v>
      </c>
      <c r="C156" s="37">
        <v>882208377</v>
      </c>
      <c r="D156" s="115" t="s">
        <v>139</v>
      </c>
      <c r="E156" s="115" t="s">
        <v>140</v>
      </c>
      <c r="F156" s="137"/>
      <c r="G156" s="115"/>
      <c r="H156" s="265"/>
      <c r="I156" s="666"/>
      <c r="J156" s="666">
        <v>43994</v>
      </c>
      <c r="K156" s="486"/>
      <c r="L156" s="486">
        <v>1179</v>
      </c>
      <c r="M156" s="115" t="s">
        <v>1019</v>
      </c>
      <c r="N156" s="486"/>
      <c r="O156" s="486"/>
      <c r="P156" s="486"/>
      <c r="Q156" s="486"/>
      <c r="R156" s="37"/>
      <c r="S156" s="37"/>
      <c r="T156" s="37"/>
      <c r="U156" s="37"/>
      <c r="V156" s="37"/>
      <c r="W156" s="37"/>
      <c r="X156" s="37"/>
      <c r="Y156" s="37"/>
      <c r="Z156" s="37"/>
      <c r="AA156" s="37"/>
      <c r="AB156" s="37"/>
      <c r="AC156" s="37"/>
      <c r="AD156" s="37"/>
    </row>
    <row r="157" spans="1:30">
      <c r="A157" s="666">
        <v>43997</v>
      </c>
      <c r="B157" s="115" t="s">
        <v>138</v>
      </c>
      <c r="C157" s="37">
        <v>880214041</v>
      </c>
      <c r="D157" s="115" t="s">
        <v>139</v>
      </c>
      <c r="E157" s="115" t="s">
        <v>140</v>
      </c>
      <c r="F157" s="666"/>
      <c r="G157" s="486"/>
      <c r="H157" s="265">
        <v>43998</v>
      </c>
      <c r="I157" s="486"/>
      <c r="J157" s="666">
        <v>44004</v>
      </c>
      <c r="K157" s="486"/>
      <c r="L157" s="486">
        <v>1172.25</v>
      </c>
      <c r="M157" s="115" t="s">
        <v>1020</v>
      </c>
      <c r="N157" s="486"/>
      <c r="O157" s="486"/>
      <c r="P157" s="486"/>
      <c r="Q157" s="486"/>
      <c r="R157" s="37"/>
      <c r="S157" s="37"/>
      <c r="T157" s="37"/>
      <c r="U157" s="37"/>
      <c r="V157" s="37"/>
      <c r="W157" s="37"/>
      <c r="X157" s="37"/>
      <c r="Y157" s="37"/>
      <c r="Z157" s="37"/>
      <c r="AA157" s="37"/>
      <c r="AB157" s="37"/>
      <c r="AC157" s="37"/>
      <c r="AD157" s="37"/>
    </row>
    <row r="158" spans="1:30">
      <c r="A158" s="37">
        <v>6.4</v>
      </c>
      <c r="B158" s="115" t="s">
        <v>154</v>
      </c>
      <c r="C158" s="486">
        <v>881431791</v>
      </c>
      <c r="D158" s="115" t="s">
        <v>139</v>
      </c>
      <c r="E158" s="115" t="s">
        <v>140</v>
      </c>
      <c r="F158" s="115" t="s">
        <v>1021</v>
      </c>
      <c r="G158" s="115" t="s">
        <v>35</v>
      </c>
      <c r="H158" s="37"/>
      <c r="I158" s="115" t="s">
        <v>1022</v>
      </c>
      <c r="J158" s="115" t="s">
        <v>1023</v>
      </c>
      <c r="K158" s="486"/>
      <c r="L158" s="486">
        <v>1113</v>
      </c>
      <c r="M158" s="486"/>
      <c r="N158" s="486"/>
      <c r="O158" s="486"/>
      <c r="P158" s="486"/>
      <c r="Q158" s="486"/>
      <c r="R158" s="37"/>
      <c r="S158" s="37"/>
      <c r="T158" s="37"/>
      <c r="U158" s="37"/>
      <c r="V158" s="37"/>
      <c r="W158" s="37"/>
      <c r="X158" s="37"/>
      <c r="Y158" s="37"/>
      <c r="Z158" s="37"/>
      <c r="AA158" s="37"/>
      <c r="AB158" s="37"/>
      <c r="AC158" s="37"/>
      <c r="AD158" s="37"/>
    </row>
    <row r="159" spans="1:30">
      <c r="A159" s="37">
        <v>6.2</v>
      </c>
      <c r="B159" s="486" t="s">
        <v>146</v>
      </c>
      <c r="C159" s="37">
        <v>881933499</v>
      </c>
      <c r="D159" s="486" t="s">
        <v>139</v>
      </c>
      <c r="E159" s="115" t="s">
        <v>150</v>
      </c>
      <c r="F159" s="486" t="s">
        <v>1024</v>
      </c>
      <c r="G159" s="115" t="s">
        <v>37</v>
      </c>
      <c r="H159" s="265">
        <v>44001</v>
      </c>
      <c r="I159" s="109" t="s">
        <v>1025</v>
      </c>
      <c r="J159" s="665">
        <v>44015</v>
      </c>
      <c r="K159" s="115" t="s">
        <v>1026</v>
      </c>
      <c r="L159" s="115">
        <v>1099.9000000000001</v>
      </c>
      <c r="M159" s="115" t="s">
        <v>1027</v>
      </c>
      <c r="N159" s="666">
        <v>44010</v>
      </c>
      <c r="O159" s="486">
        <v>1999</v>
      </c>
      <c r="P159" s="37"/>
      <c r="Q159" s="37"/>
      <c r="R159" s="37"/>
      <c r="S159" s="37"/>
      <c r="T159" s="37"/>
      <c r="U159" s="37"/>
      <c r="V159" s="37"/>
      <c r="W159" s="37"/>
      <c r="X159" s="37"/>
      <c r="Y159" s="37"/>
      <c r="Z159" s="37"/>
      <c r="AA159" s="37"/>
      <c r="AB159" s="37"/>
      <c r="AC159" s="37"/>
      <c r="AD159" s="37"/>
    </row>
    <row r="160" spans="1:30">
      <c r="A160" s="666">
        <v>44006</v>
      </c>
      <c r="B160" s="115" t="s">
        <v>146</v>
      </c>
      <c r="C160" s="37">
        <v>881319368</v>
      </c>
      <c r="D160" s="115" t="s">
        <v>139</v>
      </c>
      <c r="E160" s="115" t="s">
        <v>393</v>
      </c>
      <c r="F160" s="669"/>
      <c r="G160" s="669"/>
      <c r="H160" s="666"/>
      <c r="I160" s="265">
        <v>44010</v>
      </c>
      <c r="J160" s="666">
        <v>44013</v>
      </c>
      <c r="K160" s="84"/>
      <c r="L160" s="37">
        <v>1086.32</v>
      </c>
      <c r="M160" s="664" t="s">
        <v>1028</v>
      </c>
      <c r="N160" s="265">
        <v>44010</v>
      </c>
      <c r="O160" s="37">
        <v>1244.1400000000001</v>
      </c>
      <c r="P160" s="84"/>
      <c r="Q160" s="84"/>
      <c r="R160" s="37"/>
      <c r="S160" s="37"/>
      <c r="T160" s="37"/>
      <c r="U160" s="37"/>
      <c r="V160" s="37"/>
      <c r="W160" s="37"/>
      <c r="X160" s="37"/>
      <c r="Y160" s="37"/>
      <c r="Z160" s="37"/>
      <c r="AA160" s="37"/>
      <c r="AB160" s="37"/>
      <c r="AC160" s="37"/>
      <c r="AD160" s="37"/>
    </row>
    <row r="161" spans="1:30">
      <c r="A161" s="37">
        <v>6.2</v>
      </c>
      <c r="B161" s="486" t="s">
        <v>156</v>
      </c>
      <c r="C161" s="37">
        <v>880466081</v>
      </c>
      <c r="D161" s="486" t="s">
        <v>139</v>
      </c>
      <c r="E161" s="115" t="s">
        <v>140</v>
      </c>
      <c r="F161" s="486" t="s">
        <v>1029</v>
      </c>
      <c r="G161" s="486" t="s">
        <v>37</v>
      </c>
      <c r="H161" s="665">
        <v>43990</v>
      </c>
      <c r="I161" s="109" t="s">
        <v>1030</v>
      </c>
      <c r="J161" s="486"/>
      <c r="K161" s="486" t="s">
        <v>246</v>
      </c>
      <c r="L161" s="37">
        <v>1052.72</v>
      </c>
      <c r="M161" s="37"/>
      <c r="N161" s="37"/>
      <c r="O161" s="37">
        <v>2518</v>
      </c>
      <c r="P161" s="486"/>
      <c r="Q161" s="486"/>
      <c r="R161" s="37"/>
      <c r="S161" s="37"/>
      <c r="T161" s="37"/>
      <c r="U161" s="37"/>
      <c r="V161" s="37"/>
      <c r="W161" s="37"/>
      <c r="X161" s="37"/>
      <c r="Y161" s="37"/>
      <c r="Z161" s="37"/>
      <c r="AA161" s="37"/>
      <c r="AB161" s="37"/>
      <c r="AC161" s="37"/>
      <c r="AD161" s="37"/>
    </row>
    <row r="162" spans="1:30">
      <c r="A162" s="265">
        <v>43990</v>
      </c>
      <c r="B162" s="115" t="s">
        <v>146</v>
      </c>
      <c r="C162" s="37">
        <v>882204694</v>
      </c>
      <c r="D162" s="115" t="s">
        <v>139</v>
      </c>
      <c r="E162" s="115" t="s">
        <v>140</v>
      </c>
      <c r="F162" s="137"/>
      <c r="G162" s="115"/>
      <c r="H162" s="265">
        <v>43994</v>
      </c>
      <c r="I162" s="666">
        <v>43994</v>
      </c>
      <c r="J162" s="666">
        <v>43992</v>
      </c>
      <c r="K162" s="486"/>
      <c r="L162" s="486">
        <v>1042</v>
      </c>
      <c r="M162" s="115" t="s">
        <v>1031</v>
      </c>
      <c r="N162" s="486"/>
      <c r="O162" s="486"/>
      <c r="P162" s="486"/>
      <c r="Q162" s="486"/>
      <c r="R162" s="37"/>
      <c r="S162" s="37"/>
      <c r="T162" s="37"/>
      <c r="U162" s="37"/>
      <c r="V162" s="37"/>
      <c r="W162" s="37"/>
      <c r="X162" s="37"/>
      <c r="Y162" s="37"/>
      <c r="Z162" s="37"/>
      <c r="AA162" s="37"/>
      <c r="AB162" s="37"/>
      <c r="AC162" s="37"/>
      <c r="AD162" s="37"/>
    </row>
    <row r="163" spans="1:30">
      <c r="A163" s="265">
        <v>43991</v>
      </c>
      <c r="B163" s="115" t="s">
        <v>206</v>
      </c>
      <c r="C163" s="37">
        <v>881411928</v>
      </c>
      <c r="D163" s="115" t="s">
        <v>152</v>
      </c>
      <c r="E163" s="115" t="s">
        <v>140</v>
      </c>
      <c r="F163" s="137"/>
      <c r="G163" s="115"/>
      <c r="H163" s="265"/>
      <c r="I163" s="666">
        <v>44001</v>
      </c>
      <c r="J163" s="665">
        <v>44012</v>
      </c>
      <c r="K163" s="486"/>
      <c r="L163" s="486">
        <v>1041</v>
      </c>
      <c r="M163" s="115" t="s">
        <v>1032</v>
      </c>
      <c r="N163" s="486"/>
      <c r="O163" s="486"/>
      <c r="P163" s="486"/>
      <c r="Q163" s="486"/>
      <c r="R163" s="37"/>
      <c r="S163" s="37"/>
      <c r="T163" s="37"/>
      <c r="U163" s="37"/>
      <c r="V163" s="37"/>
      <c r="W163" s="37"/>
      <c r="X163" s="37"/>
      <c r="Y163" s="37"/>
      <c r="Z163" s="37"/>
      <c r="AA163" s="37"/>
      <c r="AB163" s="37"/>
      <c r="AC163" s="37"/>
      <c r="AD163" s="37"/>
    </row>
    <row r="164" spans="1:30">
      <c r="A164" s="665">
        <v>43992</v>
      </c>
      <c r="B164" s="37" t="s">
        <v>156</v>
      </c>
      <c r="C164" s="37">
        <v>882167502</v>
      </c>
      <c r="D164" s="115" t="s">
        <v>152</v>
      </c>
      <c r="E164" s="115" t="s">
        <v>140</v>
      </c>
      <c r="F164" s="137"/>
      <c r="G164" s="115"/>
      <c r="H164" s="265"/>
      <c r="I164" s="666">
        <v>43995</v>
      </c>
      <c r="J164" s="665">
        <v>43999</v>
      </c>
      <c r="K164" s="486"/>
      <c r="L164" s="486">
        <v>1025.46</v>
      </c>
      <c r="M164" s="115"/>
      <c r="N164" s="486"/>
      <c r="O164" s="486"/>
      <c r="P164" s="486"/>
      <c r="Q164" s="486"/>
      <c r="R164" s="37"/>
      <c r="S164" s="37"/>
      <c r="T164" s="37"/>
      <c r="U164" s="37"/>
      <c r="V164" s="37"/>
      <c r="W164" s="37"/>
      <c r="X164" s="37"/>
      <c r="Y164" s="37"/>
      <c r="Z164" s="37"/>
      <c r="AA164" s="37"/>
      <c r="AB164" s="37"/>
      <c r="AC164" s="37"/>
      <c r="AD164" s="37"/>
    </row>
    <row r="165" spans="1:30">
      <c r="A165" s="37">
        <v>6.2</v>
      </c>
      <c r="B165" s="486" t="s">
        <v>154</v>
      </c>
      <c r="C165" s="37">
        <v>881635545</v>
      </c>
      <c r="D165" s="486" t="s">
        <v>152</v>
      </c>
      <c r="E165" s="486" t="s">
        <v>140</v>
      </c>
      <c r="F165" s="486" t="s">
        <v>1033</v>
      </c>
      <c r="G165" s="486" t="s">
        <v>35</v>
      </c>
      <c r="H165" s="37"/>
      <c r="I165" s="264" t="s">
        <v>1034</v>
      </c>
      <c r="J165" s="665">
        <v>43997</v>
      </c>
      <c r="K165" s="486"/>
      <c r="L165" s="37">
        <v>1012.84</v>
      </c>
      <c r="M165" s="115" t="s">
        <v>1035</v>
      </c>
      <c r="N165" s="486"/>
      <c r="O165" s="486">
        <v>1953.74</v>
      </c>
      <c r="P165" s="37"/>
      <c r="Q165" s="37"/>
      <c r="R165" s="37"/>
      <c r="S165" s="37"/>
      <c r="T165" s="37"/>
      <c r="U165" s="37"/>
      <c r="V165" s="37"/>
      <c r="W165" s="37"/>
      <c r="X165" s="37"/>
      <c r="Y165" s="37"/>
      <c r="Z165" s="37"/>
      <c r="AA165" s="37"/>
      <c r="AB165" s="37"/>
      <c r="AC165" s="37"/>
      <c r="AD165" s="37"/>
    </row>
    <row r="166" spans="1:30">
      <c r="A166" s="265">
        <v>43991</v>
      </c>
      <c r="B166" s="115" t="s">
        <v>146</v>
      </c>
      <c r="C166" s="486">
        <v>880713937</v>
      </c>
      <c r="D166" s="115" t="s">
        <v>139</v>
      </c>
      <c r="E166" s="115" t="s">
        <v>150</v>
      </c>
      <c r="F166" s="666"/>
      <c r="G166" s="486"/>
      <c r="H166" s="486"/>
      <c r="I166" s="265">
        <v>43994</v>
      </c>
      <c r="J166" s="666"/>
      <c r="K166" s="486"/>
      <c r="L166" s="37">
        <v>1012</v>
      </c>
      <c r="M166" s="664" t="s">
        <v>1036</v>
      </c>
      <c r="N166" s="403">
        <v>43994</v>
      </c>
      <c r="O166" s="37">
        <v>17006.52</v>
      </c>
      <c r="P166" s="84"/>
      <c r="Q166" s="84"/>
      <c r="R166" s="37"/>
      <c r="S166" s="37"/>
      <c r="T166" s="37"/>
      <c r="U166" s="37"/>
      <c r="V166" s="37"/>
      <c r="W166" s="37"/>
      <c r="X166" s="37"/>
      <c r="Y166" s="37"/>
      <c r="Z166" s="37"/>
      <c r="AA166" s="37"/>
      <c r="AB166" s="37"/>
      <c r="AC166" s="37"/>
      <c r="AD166" s="37"/>
    </row>
    <row r="167" spans="1:30">
      <c r="A167" s="37">
        <v>6.3</v>
      </c>
      <c r="B167" s="486" t="s">
        <v>156</v>
      </c>
      <c r="C167" s="115">
        <v>881476410</v>
      </c>
      <c r="D167" s="115" t="s">
        <v>152</v>
      </c>
      <c r="E167" s="115" t="s">
        <v>140</v>
      </c>
      <c r="F167" s="115" t="s">
        <v>1037</v>
      </c>
      <c r="G167" s="115" t="s">
        <v>37</v>
      </c>
      <c r="H167" s="37">
        <v>6.4</v>
      </c>
      <c r="I167" s="109" t="s">
        <v>1038</v>
      </c>
      <c r="J167" s="115" t="s">
        <v>1039</v>
      </c>
      <c r="K167" s="115" t="s">
        <v>142</v>
      </c>
      <c r="L167" s="37">
        <v>981.79</v>
      </c>
      <c r="M167" s="37"/>
      <c r="N167" s="115"/>
      <c r="O167" s="115">
        <v>99.5</v>
      </c>
      <c r="P167" s="37"/>
      <c r="Q167" s="37"/>
      <c r="R167" s="37"/>
      <c r="S167" s="37"/>
      <c r="T167" s="37"/>
      <c r="U167" s="37"/>
      <c r="V167" s="37"/>
      <c r="W167" s="37"/>
      <c r="X167" s="37"/>
      <c r="Y167" s="37"/>
      <c r="Z167" s="37"/>
      <c r="AA167" s="37"/>
      <c r="AB167" s="37"/>
      <c r="AC167" s="37"/>
      <c r="AD167" s="37"/>
    </row>
    <row r="168" spans="1:30">
      <c r="A168" s="37">
        <v>6.1</v>
      </c>
      <c r="B168" s="486" t="s">
        <v>175</v>
      </c>
      <c r="C168" s="37">
        <v>880493948</v>
      </c>
      <c r="D168" s="486" t="s">
        <v>139</v>
      </c>
      <c r="E168" s="486" t="s">
        <v>140</v>
      </c>
      <c r="F168" s="486" t="s">
        <v>1040</v>
      </c>
      <c r="G168" s="486" t="s">
        <v>35</v>
      </c>
      <c r="H168" s="265">
        <v>44005</v>
      </c>
      <c r="I168" s="109" t="s">
        <v>1041</v>
      </c>
      <c r="J168" s="486" t="s">
        <v>1042</v>
      </c>
      <c r="K168" s="486"/>
      <c r="L168" s="37">
        <v>979</v>
      </c>
      <c r="M168" s="115" t="s">
        <v>1043</v>
      </c>
      <c r="N168" s="486"/>
      <c r="O168" s="486"/>
      <c r="P168" s="37"/>
      <c r="Q168" s="37"/>
      <c r="R168" s="37"/>
      <c r="S168" s="37"/>
      <c r="T168" s="37"/>
      <c r="U168" s="37"/>
      <c r="V168" s="37"/>
      <c r="W168" s="37"/>
      <c r="X168" s="37"/>
      <c r="Y168" s="37"/>
      <c r="Z168" s="37"/>
      <c r="AA168" s="37"/>
      <c r="AB168" s="37"/>
      <c r="AC168" s="37"/>
      <c r="AD168" s="37"/>
    </row>
    <row r="169" spans="1:30">
      <c r="A169" s="37">
        <v>6.1</v>
      </c>
      <c r="B169" s="115" t="s">
        <v>149</v>
      </c>
      <c r="C169" s="37">
        <v>880494923</v>
      </c>
      <c r="D169" s="115" t="s">
        <v>139</v>
      </c>
      <c r="E169" s="115" t="s">
        <v>140</v>
      </c>
      <c r="F169" s="486"/>
      <c r="G169" s="486"/>
      <c r="H169" s="37"/>
      <c r="I169" s="109" t="s">
        <v>841</v>
      </c>
      <c r="J169" s="486">
        <v>6.24</v>
      </c>
      <c r="K169" s="486"/>
      <c r="L169" s="37">
        <v>975</v>
      </c>
      <c r="M169" s="115" t="s">
        <v>1012</v>
      </c>
      <c r="N169" s="486"/>
      <c r="O169" s="486"/>
      <c r="P169" s="37"/>
      <c r="Q169" s="37"/>
      <c r="R169" s="37"/>
      <c r="S169" s="37"/>
      <c r="T169" s="37"/>
      <c r="U169" s="37"/>
      <c r="V169" s="37"/>
      <c r="W169" s="37"/>
      <c r="X169" s="37"/>
      <c r="Y169" s="37"/>
      <c r="Z169" s="37"/>
      <c r="AA169" s="37"/>
      <c r="AB169" s="37"/>
      <c r="AC169" s="37"/>
      <c r="AD169" s="37"/>
    </row>
    <row r="170" spans="1:30">
      <c r="A170" s="403">
        <v>43987</v>
      </c>
      <c r="B170" s="115" t="s">
        <v>175</v>
      </c>
      <c r="C170" s="37">
        <v>880492599</v>
      </c>
      <c r="D170" s="115" t="s">
        <v>152</v>
      </c>
      <c r="E170" s="115" t="s">
        <v>140</v>
      </c>
      <c r="F170" s="137"/>
      <c r="G170" s="115"/>
      <c r="H170" s="265">
        <v>44004</v>
      </c>
      <c r="I170" s="666">
        <v>44003</v>
      </c>
      <c r="J170" s="666">
        <v>43992</v>
      </c>
      <c r="K170" s="486"/>
      <c r="L170" s="486">
        <v>971</v>
      </c>
      <c r="M170" s="115" t="s">
        <v>1044</v>
      </c>
      <c r="N170" s="486"/>
      <c r="O170" s="486"/>
      <c r="P170" s="486"/>
      <c r="Q170" s="486"/>
      <c r="R170" s="37"/>
      <c r="S170" s="37"/>
      <c r="T170" s="37"/>
      <c r="U170" s="37"/>
      <c r="V170" s="37"/>
      <c r="W170" s="37"/>
      <c r="X170" s="37"/>
      <c r="Y170" s="37"/>
      <c r="Z170" s="37"/>
      <c r="AA170" s="37"/>
      <c r="AB170" s="37"/>
      <c r="AC170" s="37"/>
      <c r="AD170" s="37"/>
    </row>
    <row r="171" spans="1:30">
      <c r="A171" s="665">
        <v>43999</v>
      </c>
      <c r="B171" s="115" t="s">
        <v>138</v>
      </c>
      <c r="C171" s="486">
        <v>880214454</v>
      </c>
      <c r="D171" s="115" t="s">
        <v>345</v>
      </c>
      <c r="E171" s="115" t="s">
        <v>140</v>
      </c>
      <c r="F171" s="666"/>
      <c r="G171" s="486"/>
      <c r="H171" s="486"/>
      <c r="I171" s="403">
        <v>44006</v>
      </c>
      <c r="J171" s="666">
        <v>44010</v>
      </c>
      <c r="K171" s="84"/>
      <c r="L171" s="115">
        <v>945</v>
      </c>
      <c r="M171" s="664" t="s">
        <v>1045</v>
      </c>
      <c r="N171" s="84"/>
      <c r="O171" s="84"/>
      <c r="P171" s="84"/>
      <c r="Q171" s="84"/>
      <c r="R171" s="37"/>
      <c r="S171" s="37"/>
      <c r="T171" s="37"/>
      <c r="U171" s="37"/>
      <c r="V171" s="37"/>
      <c r="W171" s="37"/>
      <c r="X171" s="37"/>
      <c r="Y171" s="37"/>
      <c r="Z171" s="37"/>
      <c r="AA171" s="37"/>
      <c r="AB171" s="37"/>
      <c r="AC171" s="37"/>
      <c r="AD171" s="37"/>
    </row>
    <row r="172" spans="1:30">
      <c r="A172" s="37">
        <v>6.4</v>
      </c>
      <c r="B172" s="115" t="s">
        <v>138</v>
      </c>
      <c r="C172" s="37">
        <v>882189756</v>
      </c>
      <c r="D172" s="115" t="s">
        <v>1046</v>
      </c>
      <c r="E172" s="115" t="s">
        <v>140</v>
      </c>
      <c r="F172" s="115" t="s">
        <v>1047</v>
      </c>
      <c r="G172" s="115" t="s">
        <v>35</v>
      </c>
      <c r="H172" s="665">
        <v>43990</v>
      </c>
      <c r="I172" s="666">
        <v>43990</v>
      </c>
      <c r="J172" s="115" t="s">
        <v>1048</v>
      </c>
      <c r="K172" s="486"/>
      <c r="L172" s="486">
        <v>944</v>
      </c>
      <c r="M172" s="115" t="s">
        <v>1049</v>
      </c>
      <c r="N172" s="486"/>
      <c r="O172" s="486"/>
      <c r="P172" s="486"/>
      <c r="Q172" s="486"/>
      <c r="R172" s="37"/>
      <c r="S172" s="37"/>
      <c r="T172" s="37"/>
      <c r="U172" s="37"/>
      <c r="V172" s="37"/>
      <c r="W172" s="37"/>
      <c r="X172" s="37"/>
      <c r="Y172" s="37"/>
      <c r="Z172" s="37"/>
      <c r="AA172" s="37"/>
      <c r="AB172" s="37"/>
      <c r="AC172" s="37"/>
      <c r="AD172" s="37"/>
    </row>
    <row r="173" spans="1:30">
      <c r="A173" s="666">
        <v>43997</v>
      </c>
      <c r="B173" s="115" t="s">
        <v>175</v>
      </c>
      <c r="C173" s="37">
        <v>880055541</v>
      </c>
      <c r="D173" s="115" t="s">
        <v>139</v>
      </c>
      <c r="E173" s="115" t="s">
        <v>140</v>
      </c>
      <c r="F173" s="666"/>
      <c r="G173" s="486"/>
      <c r="H173" s="265">
        <v>44004</v>
      </c>
      <c r="I173" s="666">
        <v>44004</v>
      </c>
      <c r="J173" s="666">
        <v>44004</v>
      </c>
      <c r="K173" s="486"/>
      <c r="L173" s="486">
        <v>923</v>
      </c>
      <c r="M173" s="115" t="s">
        <v>200</v>
      </c>
      <c r="N173" s="666">
        <v>44004</v>
      </c>
      <c r="O173" s="486">
        <v>2400</v>
      </c>
      <c r="P173" s="486"/>
      <c r="Q173" s="486"/>
      <c r="R173" s="37"/>
      <c r="S173" s="37"/>
      <c r="T173" s="37"/>
      <c r="U173" s="37"/>
      <c r="V173" s="37"/>
      <c r="W173" s="37"/>
      <c r="X173" s="37"/>
      <c r="Y173" s="37"/>
      <c r="Z173" s="37"/>
      <c r="AA173" s="37"/>
      <c r="AB173" s="37"/>
      <c r="AC173" s="37"/>
      <c r="AD173" s="37"/>
    </row>
    <row r="174" spans="1:30">
      <c r="A174" s="486">
        <v>6.4</v>
      </c>
      <c r="B174" s="115" t="s">
        <v>178</v>
      </c>
      <c r="C174" s="37">
        <v>881664022</v>
      </c>
      <c r="D174" s="115" t="s">
        <v>139</v>
      </c>
      <c r="E174" s="115" t="s">
        <v>140</v>
      </c>
      <c r="F174" s="115" t="s">
        <v>200</v>
      </c>
      <c r="G174" s="115" t="s">
        <v>35</v>
      </c>
      <c r="H174" s="37">
        <v>6.9</v>
      </c>
      <c r="I174" s="666">
        <v>43989</v>
      </c>
      <c r="J174" s="486">
        <v>6.23</v>
      </c>
      <c r="K174" s="486"/>
      <c r="L174" s="115">
        <f>98+525+270</f>
        <v>893</v>
      </c>
      <c r="M174" s="486" t="s">
        <v>176</v>
      </c>
      <c r="N174" s="486"/>
      <c r="O174" s="486"/>
      <c r="P174" s="486"/>
      <c r="Q174" s="486"/>
      <c r="R174" s="37"/>
      <c r="S174" s="37"/>
      <c r="T174" s="37"/>
      <c r="U174" s="37"/>
      <c r="V174" s="37"/>
      <c r="W174" s="37"/>
      <c r="X174" s="37"/>
      <c r="Y174" s="37"/>
      <c r="Z174" s="37"/>
      <c r="AA174" s="37"/>
      <c r="AB174" s="37"/>
      <c r="AC174" s="37"/>
      <c r="AD174" s="37"/>
    </row>
    <row r="175" spans="1:30">
      <c r="A175" s="265">
        <v>43990</v>
      </c>
      <c r="B175" s="115" t="s">
        <v>909</v>
      </c>
      <c r="C175" s="37">
        <v>881851323</v>
      </c>
      <c r="D175" s="115" t="s">
        <v>139</v>
      </c>
      <c r="E175" s="115" t="s">
        <v>140</v>
      </c>
      <c r="F175" s="137"/>
      <c r="G175" s="115"/>
      <c r="H175" s="265"/>
      <c r="I175" s="666">
        <v>43998</v>
      </c>
      <c r="J175" s="666">
        <v>44004</v>
      </c>
      <c r="K175" s="486"/>
      <c r="L175" s="486">
        <v>891</v>
      </c>
      <c r="M175" s="115"/>
      <c r="N175" s="486"/>
      <c r="O175" s="486"/>
      <c r="P175" s="486"/>
      <c r="Q175" s="486"/>
      <c r="R175" s="37"/>
      <c r="S175" s="37"/>
      <c r="T175" s="37"/>
      <c r="U175" s="37"/>
      <c r="V175" s="37"/>
      <c r="W175" s="37"/>
      <c r="X175" s="37"/>
      <c r="Y175" s="37"/>
      <c r="Z175" s="37"/>
      <c r="AA175" s="37"/>
      <c r="AB175" s="37"/>
      <c r="AC175" s="37"/>
      <c r="AD175" s="37"/>
    </row>
    <row r="176" spans="1:30">
      <c r="A176" s="37">
        <v>6.3</v>
      </c>
      <c r="B176" s="115" t="s">
        <v>839</v>
      </c>
      <c r="C176" s="37">
        <v>881698971</v>
      </c>
      <c r="D176" s="115" t="s">
        <v>139</v>
      </c>
      <c r="E176" s="115" t="s">
        <v>140</v>
      </c>
      <c r="F176" s="115" t="s">
        <v>1050</v>
      </c>
      <c r="G176" s="115" t="s">
        <v>35</v>
      </c>
      <c r="H176" s="37"/>
      <c r="I176" s="109" t="s">
        <v>823</v>
      </c>
      <c r="J176" s="115" t="s">
        <v>1051</v>
      </c>
      <c r="K176" s="115"/>
      <c r="L176" s="37">
        <v>888</v>
      </c>
      <c r="M176" s="37"/>
      <c r="N176" s="115"/>
      <c r="O176" s="115"/>
      <c r="P176" s="37"/>
      <c r="Q176" s="37"/>
      <c r="R176" s="37"/>
      <c r="S176" s="37"/>
      <c r="T176" s="37"/>
      <c r="U176" s="37"/>
      <c r="V176" s="37"/>
      <c r="W176" s="37"/>
      <c r="X176" s="37"/>
      <c r="Y176" s="37"/>
      <c r="Z176" s="37"/>
      <c r="AA176" s="37"/>
      <c r="AB176" s="37"/>
      <c r="AC176" s="37"/>
      <c r="AD176" s="37"/>
    </row>
    <row r="177" spans="1:30">
      <c r="A177" s="265">
        <v>44004</v>
      </c>
      <c r="B177" s="115" t="s">
        <v>909</v>
      </c>
      <c r="C177" s="37">
        <v>880771060</v>
      </c>
      <c r="D177" s="115" t="s">
        <v>139</v>
      </c>
      <c r="E177" s="115" t="s">
        <v>140</v>
      </c>
      <c r="F177" s="37"/>
      <c r="G177" s="37"/>
      <c r="H177" s="265">
        <v>44006</v>
      </c>
      <c r="I177" s="265">
        <v>44004</v>
      </c>
      <c r="J177" s="665" t="s">
        <v>911</v>
      </c>
      <c r="K177" s="37"/>
      <c r="L177" s="37">
        <v>876.58</v>
      </c>
      <c r="M177" s="115" t="s">
        <v>163</v>
      </c>
      <c r="N177" s="84"/>
      <c r="O177" s="84"/>
      <c r="P177" s="84"/>
      <c r="Q177" s="84"/>
      <c r="R177" s="37"/>
      <c r="S177" s="37"/>
      <c r="T177" s="37"/>
      <c r="U177" s="37"/>
      <c r="V177" s="37"/>
      <c r="W177" s="37"/>
      <c r="X177" s="37"/>
      <c r="Y177" s="37"/>
      <c r="Z177" s="37"/>
      <c r="AA177" s="37"/>
      <c r="AB177" s="37"/>
      <c r="AC177" s="37"/>
      <c r="AD177" s="37"/>
    </row>
    <row r="178" spans="1:30">
      <c r="A178" s="265">
        <v>43991</v>
      </c>
      <c r="B178" s="115" t="s">
        <v>149</v>
      </c>
      <c r="C178" s="37">
        <v>881174026</v>
      </c>
      <c r="D178" s="115" t="s">
        <v>152</v>
      </c>
      <c r="E178" s="115" t="s">
        <v>140</v>
      </c>
      <c r="F178" s="137"/>
      <c r="G178" s="115"/>
      <c r="H178" s="265"/>
      <c r="I178" s="666">
        <v>43991</v>
      </c>
      <c r="J178" s="665">
        <v>44021</v>
      </c>
      <c r="K178" s="486"/>
      <c r="L178" s="486">
        <v>854</v>
      </c>
      <c r="M178" s="115"/>
      <c r="N178" s="486"/>
      <c r="O178" s="486"/>
      <c r="P178" s="486"/>
      <c r="Q178" s="486"/>
      <c r="R178" s="37"/>
      <c r="S178" s="37"/>
      <c r="T178" s="37"/>
      <c r="U178" s="37"/>
      <c r="V178" s="37"/>
      <c r="W178" s="37"/>
      <c r="X178" s="37"/>
      <c r="Y178" s="37"/>
      <c r="Z178" s="37"/>
      <c r="AA178" s="37"/>
      <c r="AB178" s="37"/>
      <c r="AC178" s="37"/>
      <c r="AD178" s="37"/>
    </row>
    <row r="179" spans="1:30">
      <c r="A179" s="265">
        <v>43992</v>
      </c>
      <c r="B179" s="37" t="s">
        <v>839</v>
      </c>
      <c r="C179" s="37">
        <v>880227681</v>
      </c>
      <c r="D179" s="115" t="s">
        <v>152</v>
      </c>
      <c r="E179" s="115" t="s">
        <v>140</v>
      </c>
      <c r="F179" s="137"/>
      <c r="G179" s="115"/>
      <c r="H179" s="265"/>
      <c r="I179" s="265">
        <v>43992</v>
      </c>
      <c r="J179" s="665">
        <v>43993</v>
      </c>
      <c r="K179" s="486"/>
      <c r="L179" s="486">
        <v>840</v>
      </c>
      <c r="M179" s="115" t="s">
        <v>1052</v>
      </c>
      <c r="N179" s="486"/>
      <c r="O179" s="486"/>
      <c r="P179" s="486"/>
      <c r="Q179" s="486"/>
      <c r="R179" s="37"/>
      <c r="S179" s="37"/>
      <c r="T179" s="37"/>
      <c r="U179" s="37"/>
      <c r="V179" s="37"/>
      <c r="W179" s="37"/>
      <c r="X179" s="37"/>
      <c r="Y179" s="37"/>
      <c r="Z179" s="37"/>
      <c r="AA179" s="37"/>
      <c r="AB179" s="37"/>
      <c r="AC179" s="37"/>
      <c r="AD179" s="37"/>
    </row>
    <row r="180" spans="1:30">
      <c r="A180" s="666">
        <v>44000</v>
      </c>
      <c r="B180" s="115" t="s">
        <v>156</v>
      </c>
      <c r="C180" s="486">
        <v>881115638</v>
      </c>
      <c r="D180" s="486" t="s">
        <v>139</v>
      </c>
      <c r="E180" s="486" t="s">
        <v>140</v>
      </c>
      <c r="F180" s="486"/>
      <c r="G180" s="84"/>
      <c r="H180" s="666"/>
      <c r="I180" s="265">
        <v>44000</v>
      </c>
      <c r="J180" s="666">
        <v>44015</v>
      </c>
      <c r="K180" s="486"/>
      <c r="L180" s="37">
        <v>811</v>
      </c>
      <c r="M180" s="664"/>
      <c r="N180" s="84"/>
      <c r="O180" s="84"/>
      <c r="P180" s="84"/>
      <c r="Q180" s="84"/>
      <c r="R180" s="37"/>
      <c r="S180" s="37"/>
      <c r="T180" s="37"/>
      <c r="U180" s="37"/>
      <c r="V180" s="37"/>
      <c r="W180" s="37"/>
      <c r="X180" s="37"/>
      <c r="Y180" s="37"/>
      <c r="Z180" s="37"/>
      <c r="AA180" s="37"/>
      <c r="AB180" s="37"/>
      <c r="AC180" s="37"/>
      <c r="AD180" s="37"/>
    </row>
    <row r="181" spans="1:30">
      <c r="A181" s="666">
        <v>44004</v>
      </c>
      <c r="B181" s="115" t="s">
        <v>206</v>
      </c>
      <c r="C181" s="486">
        <v>881006654</v>
      </c>
      <c r="D181" s="115" t="s">
        <v>139</v>
      </c>
      <c r="E181" s="115" t="s">
        <v>140</v>
      </c>
      <c r="F181" s="486"/>
      <c r="G181" s="84"/>
      <c r="H181" s="666">
        <v>44004</v>
      </c>
      <c r="I181" s="709">
        <v>44004</v>
      </c>
      <c r="J181" s="666">
        <v>44020</v>
      </c>
      <c r="K181" s="84"/>
      <c r="L181" s="23">
        <v>786</v>
      </c>
      <c r="M181" s="664"/>
      <c r="N181" s="84"/>
      <c r="O181" s="84"/>
      <c r="P181" s="84"/>
      <c r="Q181" s="84"/>
      <c r="R181" s="37"/>
      <c r="S181" s="37"/>
      <c r="T181" s="37"/>
      <c r="U181" s="37"/>
      <c r="V181" s="37"/>
      <c r="W181" s="37"/>
      <c r="X181" s="37"/>
      <c r="Y181" s="37"/>
      <c r="Z181" s="37"/>
      <c r="AA181" s="37"/>
      <c r="AB181" s="37"/>
      <c r="AC181" s="37"/>
      <c r="AD181" s="37"/>
    </row>
    <row r="182" spans="1:30">
      <c r="A182" s="265">
        <v>43987</v>
      </c>
      <c r="B182" s="115" t="s">
        <v>1053</v>
      </c>
      <c r="C182" s="37">
        <v>880515913</v>
      </c>
      <c r="D182" s="115" t="s">
        <v>152</v>
      </c>
      <c r="E182" s="115" t="s">
        <v>140</v>
      </c>
      <c r="F182" s="137"/>
      <c r="G182" s="115"/>
      <c r="H182" s="666"/>
      <c r="I182" s="666">
        <v>43987</v>
      </c>
      <c r="J182" s="666">
        <v>43990</v>
      </c>
      <c r="K182" s="486"/>
      <c r="L182" s="486">
        <v>786</v>
      </c>
      <c r="M182" s="115" t="s">
        <v>142</v>
      </c>
      <c r="N182" s="486"/>
      <c r="O182" s="486"/>
      <c r="P182" s="486"/>
      <c r="Q182" s="486"/>
      <c r="R182" s="37"/>
      <c r="S182" s="37"/>
      <c r="T182" s="37"/>
      <c r="U182" s="37"/>
      <c r="V182" s="37"/>
      <c r="W182" s="37"/>
      <c r="X182" s="37"/>
      <c r="Y182" s="37"/>
      <c r="Z182" s="37"/>
      <c r="AA182" s="37"/>
      <c r="AB182" s="37"/>
      <c r="AC182" s="37"/>
      <c r="AD182" s="37"/>
    </row>
    <row r="183" spans="1:30">
      <c r="A183" s="37">
        <v>6.2</v>
      </c>
      <c r="B183" s="486" t="s">
        <v>839</v>
      </c>
      <c r="C183" s="37">
        <v>880031557</v>
      </c>
      <c r="D183" s="486" t="s">
        <v>139</v>
      </c>
      <c r="E183" s="486" t="s">
        <v>140</v>
      </c>
      <c r="F183" s="530" t="s">
        <v>1054</v>
      </c>
      <c r="G183" s="486" t="s">
        <v>37</v>
      </c>
      <c r="H183" s="37"/>
      <c r="I183" s="719" t="s">
        <v>1055</v>
      </c>
      <c r="J183" s="486" t="s">
        <v>951</v>
      </c>
      <c r="K183" s="486" t="s">
        <v>1056</v>
      </c>
      <c r="L183" s="37">
        <v>765.92</v>
      </c>
      <c r="M183" s="37"/>
      <c r="N183" s="486"/>
      <c r="O183" s="486"/>
      <c r="P183" s="37"/>
      <c r="Q183" s="37"/>
      <c r="R183" s="37"/>
      <c r="S183" s="37"/>
      <c r="T183" s="37"/>
      <c r="U183" s="37"/>
      <c r="V183" s="37"/>
      <c r="W183" s="37"/>
      <c r="X183" s="37"/>
      <c r="Y183" s="37"/>
      <c r="Z183" s="37"/>
      <c r="AA183" s="37"/>
      <c r="AB183" s="37"/>
      <c r="AC183" s="37"/>
      <c r="AD183" s="37"/>
    </row>
    <row r="184" spans="1:30">
      <c r="A184" s="37">
        <v>6.2</v>
      </c>
      <c r="B184" s="486" t="s">
        <v>206</v>
      </c>
      <c r="C184" s="37">
        <v>882194048</v>
      </c>
      <c r="D184" s="486" t="s">
        <v>152</v>
      </c>
      <c r="E184" s="486" t="s">
        <v>140</v>
      </c>
      <c r="F184" s="486" t="s">
        <v>1057</v>
      </c>
      <c r="G184" s="115" t="s">
        <v>37</v>
      </c>
      <c r="H184" s="265">
        <v>44010</v>
      </c>
      <c r="I184" s="115" t="s">
        <v>1058</v>
      </c>
      <c r="J184" s="486">
        <v>6.3</v>
      </c>
      <c r="K184" s="115" t="s">
        <v>142</v>
      </c>
      <c r="L184" s="115">
        <v>765</v>
      </c>
      <c r="M184" s="37"/>
      <c r="N184" s="486"/>
      <c r="O184" s="486"/>
      <c r="P184" s="37"/>
      <c r="Q184" s="37"/>
      <c r="R184" s="37"/>
      <c r="S184" s="37"/>
      <c r="T184" s="37"/>
      <c r="U184" s="37"/>
      <c r="V184" s="37"/>
      <c r="W184" s="37"/>
      <c r="X184" s="37"/>
      <c r="Y184" s="37"/>
      <c r="Z184" s="37"/>
      <c r="AA184" s="37"/>
      <c r="AB184" s="37"/>
      <c r="AC184" s="37"/>
      <c r="AD184" s="37"/>
    </row>
    <row r="185" spans="1:30" ht="34">
      <c r="A185" s="37">
        <v>6.3</v>
      </c>
      <c r="B185" s="486" t="s">
        <v>156</v>
      </c>
      <c r="C185" s="115">
        <v>880416594</v>
      </c>
      <c r="D185" s="115" t="s">
        <v>152</v>
      </c>
      <c r="E185" s="115" t="s">
        <v>140</v>
      </c>
      <c r="F185" s="137" t="s">
        <v>1059</v>
      </c>
      <c r="G185" s="115" t="s">
        <v>35</v>
      </c>
      <c r="H185" s="37"/>
      <c r="I185" s="109" t="s">
        <v>1060</v>
      </c>
      <c r="J185" s="115" t="s">
        <v>1061</v>
      </c>
      <c r="K185" s="115"/>
      <c r="L185" s="37">
        <v>763</v>
      </c>
      <c r="M185" s="37"/>
      <c r="N185" s="115"/>
      <c r="O185" s="115"/>
      <c r="P185" s="37"/>
      <c r="Q185" s="37"/>
      <c r="R185" s="37"/>
      <c r="S185" s="37"/>
      <c r="T185" s="37"/>
      <c r="U185" s="37"/>
      <c r="V185" s="37"/>
      <c r="W185" s="37"/>
      <c r="X185" s="37"/>
      <c r="Y185" s="37"/>
      <c r="Z185" s="37"/>
      <c r="AA185" s="37"/>
      <c r="AB185" s="37"/>
      <c r="AC185" s="37"/>
      <c r="AD185" s="37"/>
    </row>
    <row r="186" spans="1:30">
      <c r="A186" s="719" t="s">
        <v>841</v>
      </c>
      <c r="B186" s="115" t="s">
        <v>175</v>
      </c>
      <c r="C186" s="37">
        <v>880491010</v>
      </c>
      <c r="D186" s="115" t="s">
        <v>152</v>
      </c>
      <c r="E186" s="115" t="s">
        <v>147</v>
      </c>
      <c r="F186" s="115" t="s">
        <v>981</v>
      </c>
      <c r="G186" s="115" t="s">
        <v>37</v>
      </c>
      <c r="H186" s="37"/>
      <c r="I186" s="109" t="s">
        <v>1062</v>
      </c>
      <c r="J186" s="37"/>
      <c r="K186" s="115" t="s">
        <v>142</v>
      </c>
      <c r="L186" s="37">
        <v>749.3</v>
      </c>
      <c r="M186" s="37"/>
      <c r="N186" s="115"/>
      <c r="O186" s="115" t="s">
        <v>1063</v>
      </c>
      <c r="P186" s="37"/>
      <c r="Q186" s="37"/>
      <c r="R186" s="37"/>
      <c r="S186" s="37"/>
      <c r="T186" s="37"/>
      <c r="U186" s="37"/>
      <c r="V186" s="37"/>
      <c r="W186" s="37"/>
      <c r="X186" s="37"/>
      <c r="Y186" s="37"/>
      <c r="Z186" s="37"/>
      <c r="AA186" s="37"/>
      <c r="AB186" s="37"/>
      <c r="AC186" s="37"/>
      <c r="AD186" s="37"/>
    </row>
    <row r="187" spans="1:30">
      <c r="A187" s="37">
        <v>6.2</v>
      </c>
      <c r="B187" s="115" t="s">
        <v>175</v>
      </c>
      <c r="C187" s="37">
        <v>880491010</v>
      </c>
      <c r="D187" s="486" t="s">
        <v>152</v>
      </c>
      <c r="E187" s="486" t="s">
        <v>140</v>
      </c>
      <c r="F187" s="486" t="s">
        <v>1064</v>
      </c>
      <c r="G187" s="486" t="s">
        <v>37</v>
      </c>
      <c r="H187" s="265">
        <v>44006</v>
      </c>
      <c r="I187" s="109" t="s">
        <v>1065</v>
      </c>
      <c r="J187" s="486">
        <v>6.7</v>
      </c>
      <c r="K187" s="486" t="s">
        <v>1066</v>
      </c>
      <c r="L187" s="115">
        <v>749.3</v>
      </c>
      <c r="M187" s="109"/>
      <c r="N187" s="666">
        <v>44006</v>
      </c>
      <c r="O187" s="115"/>
      <c r="P187" s="37"/>
      <c r="Q187" s="37"/>
      <c r="R187" s="37"/>
      <c r="S187" s="37"/>
      <c r="T187" s="37"/>
      <c r="U187" s="37"/>
      <c r="V187" s="37"/>
      <c r="W187" s="37"/>
      <c r="X187" s="37"/>
      <c r="Y187" s="37"/>
      <c r="Z187" s="37"/>
      <c r="AA187" s="37"/>
      <c r="AB187" s="37"/>
      <c r="AC187" s="37"/>
      <c r="AD187" s="37"/>
    </row>
    <row r="188" spans="1:30">
      <c r="A188" s="37">
        <v>6.4</v>
      </c>
      <c r="B188" s="115" t="s">
        <v>206</v>
      </c>
      <c r="C188" s="486">
        <v>880435386</v>
      </c>
      <c r="D188" s="115" t="s">
        <v>152</v>
      </c>
      <c r="E188" s="115" t="s">
        <v>147</v>
      </c>
      <c r="F188" s="115" t="s">
        <v>142</v>
      </c>
      <c r="G188" s="115" t="s">
        <v>35</v>
      </c>
      <c r="H188" s="265">
        <v>44008</v>
      </c>
      <c r="I188" s="486">
        <v>6.26</v>
      </c>
      <c r="J188" s="486">
        <v>6.9</v>
      </c>
      <c r="K188" s="486"/>
      <c r="L188" s="486">
        <v>745</v>
      </c>
      <c r="M188" s="486"/>
      <c r="N188" s="666" t="s">
        <v>1067</v>
      </c>
      <c r="O188" s="486">
        <v>5252</v>
      </c>
      <c r="P188" s="486"/>
      <c r="Q188" s="486"/>
      <c r="R188" s="37"/>
      <c r="S188" s="37"/>
      <c r="T188" s="37"/>
      <c r="U188" s="37"/>
      <c r="V188" s="37"/>
      <c r="W188" s="37"/>
      <c r="X188" s="37"/>
      <c r="Y188" s="37"/>
      <c r="Z188" s="37"/>
      <c r="AA188" s="37"/>
      <c r="AB188" s="37"/>
      <c r="AC188" s="37"/>
      <c r="AD188" s="37"/>
    </row>
    <row r="189" spans="1:30">
      <c r="A189" s="665">
        <v>43999</v>
      </c>
      <c r="B189" s="115" t="s">
        <v>138</v>
      </c>
      <c r="C189" s="486">
        <v>880214454</v>
      </c>
      <c r="D189" s="115" t="s">
        <v>345</v>
      </c>
      <c r="E189" s="115" t="s">
        <v>140</v>
      </c>
      <c r="F189" s="666"/>
      <c r="G189" s="486"/>
      <c r="H189" s="486"/>
      <c r="I189" s="403">
        <v>43984</v>
      </c>
      <c r="J189" s="666">
        <v>44010</v>
      </c>
      <c r="K189" s="84"/>
      <c r="L189" s="115">
        <v>711</v>
      </c>
      <c r="M189" s="664" t="s">
        <v>1045</v>
      </c>
      <c r="N189" s="84"/>
      <c r="O189" s="84"/>
      <c r="P189" s="84"/>
      <c r="Q189" s="84"/>
      <c r="R189" s="37"/>
      <c r="S189" s="37"/>
      <c r="T189" s="37"/>
      <c r="U189" s="37"/>
      <c r="V189" s="37"/>
      <c r="W189" s="37"/>
      <c r="X189" s="37"/>
      <c r="Y189" s="37"/>
      <c r="Z189" s="37"/>
      <c r="AA189" s="37"/>
      <c r="AB189" s="37"/>
      <c r="AC189" s="37"/>
      <c r="AD189" s="37"/>
    </row>
    <row r="190" spans="1:30">
      <c r="A190" s="265">
        <v>43987</v>
      </c>
      <c r="B190" s="115" t="s">
        <v>175</v>
      </c>
      <c r="C190" s="37">
        <v>880023892</v>
      </c>
      <c r="D190" s="115" t="s">
        <v>139</v>
      </c>
      <c r="E190" s="115" t="s">
        <v>140</v>
      </c>
      <c r="F190" s="137"/>
      <c r="G190" s="115"/>
      <c r="H190" s="265">
        <v>44000</v>
      </c>
      <c r="I190" s="265">
        <v>44000</v>
      </c>
      <c r="J190" s="666">
        <v>43993</v>
      </c>
      <c r="K190" s="486"/>
      <c r="L190" s="486">
        <v>711</v>
      </c>
      <c r="M190" s="115" t="s">
        <v>1068</v>
      </c>
      <c r="N190" s="486"/>
      <c r="O190" s="486"/>
      <c r="P190" s="486"/>
      <c r="Q190" s="486"/>
      <c r="R190" s="37"/>
      <c r="S190" s="37"/>
      <c r="T190" s="37"/>
      <c r="U190" s="37"/>
      <c r="V190" s="37"/>
      <c r="W190" s="37"/>
      <c r="X190" s="37"/>
      <c r="Y190" s="37"/>
      <c r="Z190" s="37"/>
      <c r="AA190" s="37"/>
      <c r="AB190" s="37"/>
      <c r="AC190" s="37"/>
      <c r="AD190" s="37"/>
    </row>
    <row r="191" spans="1:30" ht="68">
      <c r="A191" s="37">
        <v>6.3</v>
      </c>
      <c r="B191" s="115" t="s">
        <v>154</v>
      </c>
      <c r="C191" s="37">
        <v>881681020</v>
      </c>
      <c r="D191" s="115" t="s">
        <v>139</v>
      </c>
      <c r="E191" s="115" t="s">
        <v>140</v>
      </c>
      <c r="F191" s="137" t="s">
        <v>1069</v>
      </c>
      <c r="G191" s="115" t="s">
        <v>35</v>
      </c>
      <c r="H191" s="706">
        <v>43993</v>
      </c>
      <c r="I191" s="264" t="s">
        <v>1070</v>
      </c>
      <c r="J191" s="707">
        <v>43999</v>
      </c>
      <c r="K191" s="115"/>
      <c r="L191" s="725">
        <v>701.82</v>
      </c>
      <c r="M191" s="37"/>
      <c r="N191" s="665">
        <v>43986</v>
      </c>
      <c r="O191" s="115">
        <v>193.5</v>
      </c>
      <c r="P191" s="37"/>
      <c r="Q191" s="37"/>
      <c r="R191" s="37"/>
      <c r="S191" s="37"/>
      <c r="T191" s="37"/>
      <c r="U191" s="37"/>
      <c r="V191" s="37"/>
      <c r="W191" s="37"/>
      <c r="X191" s="37"/>
      <c r="Y191" s="37"/>
      <c r="Z191" s="37"/>
      <c r="AA191" s="37"/>
      <c r="AB191" s="37"/>
      <c r="AC191" s="37"/>
      <c r="AD191" s="37"/>
    </row>
    <row r="192" spans="1:30">
      <c r="A192" s="666">
        <v>43997</v>
      </c>
      <c r="B192" s="115" t="s">
        <v>206</v>
      </c>
      <c r="C192" s="37">
        <v>881433320</v>
      </c>
      <c r="D192" s="115" t="s">
        <v>139</v>
      </c>
      <c r="E192" s="115" t="s">
        <v>147</v>
      </c>
      <c r="F192" s="666"/>
      <c r="G192" s="486"/>
      <c r="H192" s="265">
        <v>44006</v>
      </c>
      <c r="I192" s="666">
        <v>44004</v>
      </c>
      <c r="J192" s="666">
        <v>43998</v>
      </c>
      <c r="K192" s="486"/>
      <c r="L192" s="486">
        <v>646.5</v>
      </c>
      <c r="M192" s="115" t="s">
        <v>1066</v>
      </c>
      <c r="N192" s="666">
        <v>44000</v>
      </c>
      <c r="O192" s="486">
        <v>769</v>
      </c>
      <c r="P192" s="486"/>
      <c r="Q192" s="486"/>
      <c r="R192" s="37"/>
      <c r="S192" s="37"/>
      <c r="T192" s="37"/>
      <c r="U192" s="37"/>
      <c r="V192" s="37"/>
      <c r="W192" s="37"/>
      <c r="X192" s="37"/>
      <c r="Y192" s="37"/>
      <c r="Z192" s="37"/>
      <c r="AA192" s="37"/>
      <c r="AB192" s="37"/>
      <c r="AC192" s="37"/>
      <c r="AD192" s="37"/>
    </row>
    <row r="193" spans="1:30">
      <c r="A193" s="265">
        <v>43990</v>
      </c>
      <c r="B193" s="115" t="s">
        <v>194</v>
      </c>
      <c r="C193" s="37">
        <v>882124813</v>
      </c>
      <c r="D193" s="115" t="s">
        <v>139</v>
      </c>
      <c r="E193" s="115" t="s">
        <v>140</v>
      </c>
      <c r="F193" s="137"/>
      <c r="G193" s="115"/>
      <c r="H193" s="265">
        <v>44001</v>
      </c>
      <c r="I193" s="666">
        <v>44001</v>
      </c>
      <c r="J193" s="666">
        <v>44015</v>
      </c>
      <c r="K193" s="486"/>
      <c r="L193" s="486">
        <v>630</v>
      </c>
      <c r="M193" s="115" t="s">
        <v>1071</v>
      </c>
      <c r="N193" s="486"/>
      <c r="O193" s="486"/>
      <c r="P193" s="486"/>
      <c r="Q193" s="486"/>
      <c r="R193" s="37"/>
      <c r="S193" s="37"/>
      <c r="T193" s="37"/>
      <c r="U193" s="37"/>
      <c r="V193" s="37"/>
      <c r="W193" s="37"/>
      <c r="X193" s="37"/>
      <c r="Y193" s="37"/>
      <c r="Z193" s="37"/>
      <c r="AA193" s="37"/>
      <c r="AB193" s="37"/>
      <c r="AC193" s="37"/>
      <c r="AD193" s="37"/>
    </row>
    <row r="194" spans="1:30">
      <c r="A194" s="265">
        <v>43992</v>
      </c>
      <c r="B194" s="115" t="s">
        <v>206</v>
      </c>
      <c r="C194" s="37">
        <v>880192813</v>
      </c>
      <c r="D194" s="115" t="s">
        <v>139</v>
      </c>
      <c r="E194" s="115" t="s">
        <v>140</v>
      </c>
      <c r="F194" s="137"/>
      <c r="G194" s="115"/>
      <c r="H194" s="265">
        <v>43992</v>
      </c>
      <c r="I194" s="666">
        <v>43992</v>
      </c>
      <c r="J194" s="665">
        <v>43998</v>
      </c>
      <c r="K194" s="486"/>
      <c r="L194" s="486">
        <v>625</v>
      </c>
      <c r="M194" s="115" t="s">
        <v>142</v>
      </c>
      <c r="N194" s="486"/>
      <c r="O194" s="486"/>
      <c r="P194" s="486"/>
      <c r="Q194" s="486"/>
      <c r="R194" s="37"/>
      <c r="S194" s="37"/>
      <c r="T194" s="37"/>
      <c r="U194" s="37"/>
      <c r="V194" s="37"/>
      <c r="W194" s="37"/>
      <c r="X194" s="37"/>
      <c r="Y194" s="37"/>
      <c r="Z194" s="37"/>
      <c r="AA194" s="37"/>
      <c r="AB194" s="37"/>
      <c r="AC194" s="37"/>
      <c r="AD194" s="37"/>
    </row>
    <row r="195" spans="1:30">
      <c r="A195" s="265">
        <v>43991</v>
      </c>
      <c r="B195" s="115" t="s">
        <v>156</v>
      </c>
      <c r="C195" s="37">
        <v>880691961</v>
      </c>
      <c r="D195" s="115" t="s">
        <v>139</v>
      </c>
      <c r="E195" s="115" t="s">
        <v>140</v>
      </c>
      <c r="F195" s="137"/>
      <c r="G195" s="115"/>
      <c r="H195" s="265"/>
      <c r="I195" s="666">
        <v>44005</v>
      </c>
      <c r="J195" s="665">
        <v>43998</v>
      </c>
      <c r="K195" s="486"/>
      <c r="L195" s="486">
        <v>625</v>
      </c>
      <c r="M195" s="115"/>
      <c r="N195" s="486"/>
      <c r="O195" s="486"/>
      <c r="P195" s="486"/>
      <c r="Q195" s="486"/>
      <c r="R195" s="37"/>
      <c r="S195" s="37"/>
      <c r="T195" s="37"/>
      <c r="U195" s="37"/>
      <c r="V195" s="37"/>
      <c r="W195" s="37"/>
      <c r="X195" s="37"/>
      <c r="Y195" s="37"/>
      <c r="Z195" s="37"/>
      <c r="AA195" s="37"/>
      <c r="AB195" s="37"/>
      <c r="AC195" s="37"/>
      <c r="AD195" s="37"/>
    </row>
    <row r="196" spans="1:30">
      <c r="A196" s="265">
        <v>43991</v>
      </c>
      <c r="B196" s="115" t="s">
        <v>175</v>
      </c>
      <c r="C196" s="37">
        <v>881543491</v>
      </c>
      <c r="D196" s="115" t="s">
        <v>139</v>
      </c>
      <c r="E196" s="115" t="s">
        <v>150</v>
      </c>
      <c r="F196" s="137"/>
      <c r="G196" s="115"/>
      <c r="H196" s="265"/>
      <c r="I196" s="666">
        <v>43992</v>
      </c>
      <c r="J196" s="665">
        <v>44012</v>
      </c>
      <c r="K196" s="486"/>
      <c r="L196" s="486">
        <v>598.5</v>
      </c>
      <c r="M196" s="115" t="s">
        <v>1072</v>
      </c>
      <c r="N196" s="666">
        <v>43994</v>
      </c>
      <c r="O196" s="486">
        <v>273.5</v>
      </c>
      <c r="P196" s="486"/>
      <c r="Q196" s="486"/>
      <c r="R196" s="37"/>
      <c r="S196" s="37"/>
      <c r="T196" s="37"/>
      <c r="U196" s="37"/>
      <c r="V196" s="37"/>
      <c r="W196" s="37"/>
      <c r="X196" s="37"/>
      <c r="Y196" s="37"/>
      <c r="Z196" s="37"/>
      <c r="AA196" s="37"/>
      <c r="AB196" s="37"/>
      <c r="AC196" s="37"/>
      <c r="AD196" s="37"/>
    </row>
    <row r="197" spans="1:30">
      <c r="A197" s="37">
        <v>6.2</v>
      </c>
      <c r="B197" s="486" t="s">
        <v>154</v>
      </c>
      <c r="C197" s="37">
        <v>881747781</v>
      </c>
      <c r="D197" s="486" t="s">
        <v>139</v>
      </c>
      <c r="E197" s="486" t="s">
        <v>140</v>
      </c>
      <c r="F197" s="486" t="s">
        <v>1073</v>
      </c>
      <c r="G197" s="486" t="s">
        <v>35</v>
      </c>
      <c r="H197" s="37"/>
      <c r="I197" s="109" t="s">
        <v>993</v>
      </c>
      <c r="J197" s="666">
        <v>43990</v>
      </c>
      <c r="K197" s="486"/>
      <c r="L197" s="37">
        <v>584</v>
      </c>
      <c r="M197" s="115" t="s">
        <v>1074</v>
      </c>
      <c r="N197" s="486"/>
      <c r="O197" s="486"/>
      <c r="P197" s="37"/>
      <c r="Q197" s="37"/>
      <c r="R197" s="37"/>
      <c r="S197" s="37"/>
      <c r="T197" s="37"/>
      <c r="U197" s="37"/>
      <c r="V197" s="37"/>
      <c r="W197" s="37"/>
      <c r="X197" s="37"/>
      <c r="Y197" s="37"/>
      <c r="Z197" s="37"/>
      <c r="AA197" s="37"/>
      <c r="AB197" s="37"/>
      <c r="AC197" s="37"/>
      <c r="AD197" s="37"/>
    </row>
    <row r="198" spans="1:30">
      <c r="A198" s="486">
        <v>6.4</v>
      </c>
      <c r="B198" s="486" t="s">
        <v>909</v>
      </c>
      <c r="C198" s="486">
        <v>881849396</v>
      </c>
      <c r="D198" s="115" t="s">
        <v>152</v>
      </c>
      <c r="E198" s="115" t="s">
        <v>140</v>
      </c>
      <c r="F198" s="115" t="s">
        <v>1075</v>
      </c>
      <c r="G198" s="115" t="s">
        <v>37</v>
      </c>
      <c r="H198" s="37"/>
      <c r="I198" s="486">
        <v>6.4</v>
      </c>
      <c r="J198" s="666">
        <v>43992</v>
      </c>
      <c r="K198" s="115" t="s">
        <v>1076</v>
      </c>
      <c r="L198" s="115">
        <v>554.88</v>
      </c>
      <c r="M198" s="486"/>
      <c r="N198" s="486"/>
      <c r="O198" s="486"/>
      <c r="P198" s="486"/>
      <c r="Q198" s="486"/>
      <c r="R198" s="37"/>
      <c r="S198" s="37"/>
      <c r="T198" s="37"/>
      <c r="U198" s="37"/>
      <c r="V198" s="37"/>
      <c r="W198" s="37"/>
      <c r="X198" s="37"/>
      <c r="Y198" s="37"/>
      <c r="Z198" s="37"/>
      <c r="AA198" s="37"/>
      <c r="AB198" s="37"/>
      <c r="AC198" s="37"/>
      <c r="AD198" s="37"/>
    </row>
    <row r="199" spans="1:30">
      <c r="A199" s="37">
        <v>6.3</v>
      </c>
      <c r="B199" s="115" t="s">
        <v>175</v>
      </c>
      <c r="C199" s="37">
        <v>880974117</v>
      </c>
      <c r="D199" s="115" t="s">
        <v>152</v>
      </c>
      <c r="E199" s="115" t="s">
        <v>140</v>
      </c>
      <c r="F199" s="115" t="s">
        <v>1077</v>
      </c>
      <c r="G199" s="115" t="s">
        <v>35</v>
      </c>
      <c r="H199" s="265">
        <v>43991</v>
      </c>
      <c r="I199" s="109" t="s">
        <v>1078</v>
      </c>
      <c r="J199" s="115">
        <v>6.9</v>
      </c>
      <c r="K199" s="115"/>
      <c r="L199" s="37">
        <v>528</v>
      </c>
      <c r="M199" s="37"/>
      <c r="N199" s="115"/>
      <c r="O199" s="115"/>
      <c r="P199" s="37"/>
      <c r="Q199" s="37"/>
      <c r="R199" s="37"/>
      <c r="S199" s="37"/>
      <c r="T199" s="37"/>
      <c r="U199" s="37"/>
      <c r="V199" s="37"/>
      <c r="W199" s="37"/>
      <c r="X199" s="37"/>
      <c r="Y199" s="37"/>
      <c r="Z199" s="37"/>
      <c r="AA199" s="37"/>
      <c r="AB199" s="37"/>
      <c r="AC199" s="37"/>
      <c r="AD199" s="37"/>
    </row>
    <row r="200" spans="1:30">
      <c r="A200" s="726">
        <v>43983</v>
      </c>
      <c r="B200" s="680" t="s">
        <v>194</v>
      </c>
      <c r="C200" s="629">
        <v>880971522</v>
      </c>
      <c r="D200" s="680" t="s">
        <v>139</v>
      </c>
      <c r="E200" s="629" t="s">
        <v>140</v>
      </c>
      <c r="F200" s="710"/>
      <c r="G200" s="680"/>
      <c r="H200" s="642">
        <v>44011</v>
      </c>
      <c r="I200" s="708" t="s">
        <v>1079</v>
      </c>
      <c r="J200" s="681">
        <v>44026</v>
      </c>
      <c r="K200" s="629"/>
      <c r="L200" s="629">
        <f>376+150</f>
        <v>526</v>
      </c>
      <c r="M200" s="680" t="s">
        <v>1080</v>
      </c>
      <c r="N200" s="726">
        <v>43984</v>
      </c>
      <c r="O200" s="629">
        <f>836.5+150</f>
        <v>986.5</v>
      </c>
      <c r="P200" s="629"/>
      <c r="Q200" s="629"/>
      <c r="R200" s="37"/>
      <c r="S200" s="37"/>
      <c r="T200" s="37"/>
      <c r="U200" s="37"/>
      <c r="V200" s="37"/>
      <c r="W200" s="37"/>
      <c r="X200" s="37"/>
      <c r="Y200" s="37"/>
      <c r="Z200" s="37"/>
      <c r="AA200" s="37"/>
      <c r="AB200" s="37"/>
      <c r="AC200" s="37"/>
      <c r="AD200" s="37"/>
    </row>
    <row r="201" spans="1:30">
      <c r="A201" s="665">
        <v>43993</v>
      </c>
      <c r="B201" s="115" t="s">
        <v>178</v>
      </c>
      <c r="C201" s="37">
        <v>881325961</v>
      </c>
      <c r="D201" s="115" t="s">
        <v>139</v>
      </c>
      <c r="E201" s="115" t="s">
        <v>140</v>
      </c>
      <c r="F201" s="137"/>
      <c r="G201" s="115"/>
      <c r="H201" s="265"/>
      <c r="I201" s="666">
        <v>43998</v>
      </c>
      <c r="J201" s="665">
        <v>44020</v>
      </c>
      <c r="K201" s="486"/>
      <c r="L201" s="486">
        <v>521.69000000000005</v>
      </c>
      <c r="M201" s="115"/>
      <c r="N201" s="486"/>
      <c r="O201" s="486"/>
      <c r="P201" s="486"/>
      <c r="Q201" s="486"/>
      <c r="R201" s="37"/>
      <c r="S201" s="37"/>
      <c r="T201" s="37"/>
      <c r="U201" s="37"/>
      <c r="V201" s="37"/>
      <c r="W201" s="37"/>
      <c r="X201" s="37"/>
      <c r="Y201" s="37"/>
      <c r="Z201" s="37"/>
      <c r="AA201" s="37"/>
      <c r="AB201" s="37"/>
      <c r="AC201" s="37"/>
      <c r="AD201" s="37"/>
    </row>
    <row r="202" spans="1:30">
      <c r="A202" s="37">
        <v>6.3</v>
      </c>
      <c r="B202" s="486" t="s">
        <v>156</v>
      </c>
      <c r="C202" s="727">
        <v>880384707</v>
      </c>
      <c r="D202" s="115" t="s">
        <v>152</v>
      </c>
      <c r="E202" s="115" t="s">
        <v>147</v>
      </c>
      <c r="F202" s="115" t="s">
        <v>1037</v>
      </c>
      <c r="G202" s="115" t="s">
        <v>35</v>
      </c>
      <c r="H202" s="37"/>
      <c r="I202" s="109" t="s">
        <v>1081</v>
      </c>
      <c r="J202" s="115">
        <v>6.9</v>
      </c>
      <c r="K202" s="115"/>
      <c r="L202" s="37">
        <v>510.54</v>
      </c>
      <c r="M202" s="37"/>
      <c r="N202" s="115"/>
      <c r="O202" s="115"/>
      <c r="P202" s="37"/>
      <c r="Q202" s="37"/>
      <c r="R202" s="37"/>
      <c r="S202" s="37"/>
      <c r="T202" s="37"/>
      <c r="U202" s="37"/>
      <c r="V202" s="37"/>
      <c r="W202" s="37"/>
      <c r="X202" s="37"/>
      <c r="Y202" s="37"/>
      <c r="Z202" s="37"/>
      <c r="AA202" s="37"/>
      <c r="AB202" s="37"/>
      <c r="AC202" s="37"/>
      <c r="AD202" s="37"/>
    </row>
    <row r="203" spans="1:30">
      <c r="A203" s="665">
        <v>43993</v>
      </c>
      <c r="B203" s="115" t="s">
        <v>156</v>
      </c>
      <c r="C203" s="37">
        <v>880906909</v>
      </c>
      <c r="D203" s="115" t="s">
        <v>152</v>
      </c>
      <c r="E203" s="115" t="s">
        <v>140</v>
      </c>
      <c r="F203" s="137"/>
      <c r="G203" s="115"/>
      <c r="H203" s="265"/>
      <c r="I203" s="666"/>
      <c r="J203" s="665">
        <v>44000</v>
      </c>
      <c r="K203" s="486"/>
      <c r="L203" s="486">
        <v>507.28</v>
      </c>
      <c r="M203" s="115"/>
      <c r="N203" s="486"/>
      <c r="O203" s="486"/>
      <c r="P203" s="486"/>
      <c r="Q203" s="486"/>
      <c r="R203" s="37"/>
      <c r="S203" s="37"/>
      <c r="T203" s="37"/>
      <c r="U203" s="37"/>
      <c r="V203" s="37"/>
      <c r="W203" s="37"/>
      <c r="X203" s="37"/>
      <c r="Y203" s="37"/>
      <c r="Z203" s="37"/>
      <c r="AA203" s="37"/>
      <c r="AB203" s="37"/>
      <c r="AC203" s="37"/>
      <c r="AD203" s="37"/>
    </row>
    <row r="204" spans="1:30">
      <c r="A204" s="37">
        <v>6.2</v>
      </c>
      <c r="B204" s="115" t="s">
        <v>194</v>
      </c>
      <c r="C204" s="37">
        <v>880472826</v>
      </c>
      <c r="D204" s="115" t="s">
        <v>152</v>
      </c>
      <c r="E204" s="115" t="s">
        <v>140</v>
      </c>
      <c r="F204" s="486" t="s">
        <v>1082</v>
      </c>
      <c r="G204" s="115" t="s">
        <v>37</v>
      </c>
      <c r="H204" s="265">
        <v>44011</v>
      </c>
      <c r="I204" s="37">
        <v>6.2</v>
      </c>
      <c r="J204" s="265">
        <v>44026</v>
      </c>
      <c r="K204" s="115" t="s">
        <v>147</v>
      </c>
      <c r="L204" s="37">
        <v>498.26</v>
      </c>
      <c r="M204" s="37"/>
      <c r="N204" s="37"/>
      <c r="O204" s="37"/>
      <c r="P204" s="37"/>
      <c r="Q204" s="37"/>
      <c r="R204" s="37"/>
      <c r="S204" s="37"/>
      <c r="T204" s="37"/>
      <c r="U204" s="37"/>
      <c r="V204" s="37"/>
      <c r="W204" s="37"/>
      <c r="X204" s="37"/>
      <c r="Y204" s="37"/>
      <c r="Z204" s="37"/>
      <c r="AA204" s="37"/>
      <c r="AB204" s="37"/>
      <c r="AC204" s="37"/>
      <c r="AD204" s="37"/>
    </row>
    <row r="205" spans="1:30">
      <c r="A205" s="403">
        <v>44001</v>
      </c>
      <c r="B205" s="115" t="s">
        <v>175</v>
      </c>
      <c r="C205" s="486">
        <v>881479500</v>
      </c>
      <c r="D205" s="115" t="s">
        <v>139</v>
      </c>
      <c r="E205" s="115" t="s">
        <v>140</v>
      </c>
      <c r="F205" s="666"/>
      <c r="G205" s="486"/>
      <c r="H205" s="666">
        <v>44005</v>
      </c>
      <c r="I205" s="403">
        <v>44012</v>
      </c>
      <c r="J205" s="666"/>
      <c r="K205" s="486"/>
      <c r="L205" s="37">
        <v>470</v>
      </c>
      <c r="M205" s="664" t="s">
        <v>168</v>
      </c>
      <c r="N205" s="84"/>
      <c r="O205" s="84"/>
      <c r="P205" s="84"/>
      <c r="Q205" s="84"/>
      <c r="R205" s="37"/>
      <c r="S205" s="37"/>
      <c r="T205" s="37"/>
      <c r="U205" s="37"/>
      <c r="V205" s="37"/>
      <c r="W205" s="37"/>
      <c r="X205" s="37"/>
      <c r="Y205" s="37"/>
      <c r="Z205" s="37"/>
      <c r="AA205" s="37"/>
      <c r="AB205" s="37"/>
      <c r="AC205" s="37"/>
      <c r="AD205" s="37"/>
    </row>
    <row r="206" spans="1:30">
      <c r="A206" s="666">
        <v>44004</v>
      </c>
      <c r="B206" s="115" t="s">
        <v>909</v>
      </c>
      <c r="C206" s="486">
        <v>882248706</v>
      </c>
      <c r="D206" s="115" t="s">
        <v>139</v>
      </c>
      <c r="E206" s="115" t="s">
        <v>140</v>
      </c>
      <c r="F206" s="666"/>
      <c r="G206" s="486"/>
      <c r="H206" s="486"/>
      <c r="I206" s="403">
        <v>44007</v>
      </c>
      <c r="J206" s="665" t="s">
        <v>911</v>
      </c>
      <c r="K206" s="486"/>
      <c r="L206" s="486">
        <v>470</v>
      </c>
      <c r="M206" s="115" t="s">
        <v>168</v>
      </c>
      <c r="N206" s="486"/>
      <c r="O206" s="486"/>
      <c r="P206" s="486"/>
      <c r="Q206" s="486"/>
      <c r="R206" s="37"/>
      <c r="S206" s="37"/>
      <c r="T206" s="37"/>
      <c r="U206" s="37"/>
      <c r="V206" s="37"/>
      <c r="W206" s="37"/>
      <c r="X206" s="37"/>
      <c r="Y206" s="37"/>
      <c r="Z206" s="37"/>
      <c r="AA206" s="37"/>
      <c r="AB206" s="37"/>
      <c r="AC206" s="37"/>
      <c r="AD206" s="37"/>
    </row>
    <row r="207" spans="1:30">
      <c r="A207" s="666">
        <v>44006</v>
      </c>
      <c r="B207" s="115" t="s">
        <v>146</v>
      </c>
      <c r="C207" s="37">
        <v>882204589</v>
      </c>
      <c r="D207" s="115" t="s">
        <v>139</v>
      </c>
      <c r="E207" s="115" t="s">
        <v>140</v>
      </c>
      <c r="F207" s="669"/>
      <c r="G207" s="669"/>
      <c r="H207" s="666"/>
      <c r="I207" s="265">
        <v>44012</v>
      </c>
      <c r="J207" s="666">
        <v>44021</v>
      </c>
      <c r="K207" s="84"/>
      <c r="L207" s="37">
        <v>470</v>
      </c>
      <c r="M207" s="115" t="s">
        <v>168</v>
      </c>
      <c r="N207" s="84"/>
      <c r="O207" s="84"/>
      <c r="P207" s="84"/>
      <c r="Q207" s="84"/>
      <c r="R207" s="37"/>
      <c r="S207" s="37"/>
      <c r="T207" s="37"/>
      <c r="U207" s="37"/>
      <c r="V207" s="37"/>
      <c r="W207" s="37"/>
      <c r="X207" s="37"/>
      <c r="Y207" s="37"/>
      <c r="Z207" s="37"/>
      <c r="AA207" s="37"/>
      <c r="AB207" s="37"/>
      <c r="AC207" s="37"/>
      <c r="AD207" s="37"/>
    </row>
    <row r="208" spans="1:30">
      <c r="A208" s="37">
        <v>6.2</v>
      </c>
      <c r="B208" s="486" t="s">
        <v>156</v>
      </c>
      <c r="C208" s="115">
        <v>880866737</v>
      </c>
      <c r="D208" s="486" t="s">
        <v>139</v>
      </c>
      <c r="E208" s="486" t="s">
        <v>140</v>
      </c>
      <c r="F208" s="115" t="s">
        <v>1083</v>
      </c>
      <c r="G208" s="486" t="s">
        <v>35</v>
      </c>
      <c r="H208" s="37"/>
      <c r="I208" s="109" t="s">
        <v>934</v>
      </c>
      <c r="J208" s="666">
        <v>43990</v>
      </c>
      <c r="K208" s="486"/>
      <c r="L208" s="37">
        <v>470</v>
      </c>
      <c r="M208" s="115" t="s">
        <v>1074</v>
      </c>
      <c r="N208" s="486"/>
      <c r="O208" s="486"/>
      <c r="P208" s="37"/>
      <c r="Q208" s="37"/>
      <c r="R208" s="37"/>
      <c r="S208" s="37"/>
      <c r="T208" s="37"/>
      <c r="U208" s="37"/>
      <c r="V208" s="37"/>
      <c r="W208" s="37"/>
      <c r="X208" s="37"/>
      <c r="Y208" s="37"/>
      <c r="Z208" s="37"/>
      <c r="AA208" s="37"/>
      <c r="AB208" s="37"/>
      <c r="AC208" s="37"/>
      <c r="AD208" s="37"/>
    </row>
    <row r="209" spans="1:30">
      <c r="A209" s="265">
        <v>43986</v>
      </c>
      <c r="B209" s="115" t="s">
        <v>144</v>
      </c>
      <c r="C209" s="486">
        <v>880484529</v>
      </c>
      <c r="D209" s="115" t="s">
        <v>152</v>
      </c>
      <c r="E209" s="115" t="s">
        <v>140</v>
      </c>
      <c r="F209" s="115" t="s">
        <v>1084</v>
      </c>
      <c r="G209" s="115" t="s">
        <v>35</v>
      </c>
      <c r="H209" s="265">
        <v>44004</v>
      </c>
      <c r="I209" s="666">
        <v>43992</v>
      </c>
      <c r="J209" s="665">
        <v>44020</v>
      </c>
      <c r="K209" s="486"/>
      <c r="L209" s="486">
        <v>452.22</v>
      </c>
      <c r="M209" s="486"/>
      <c r="N209" s="486"/>
      <c r="O209" s="486"/>
      <c r="P209" s="486"/>
      <c r="Q209" s="486"/>
      <c r="R209" s="37"/>
      <c r="S209" s="37"/>
      <c r="T209" s="37"/>
      <c r="U209" s="37"/>
      <c r="V209" s="37"/>
      <c r="W209" s="37"/>
      <c r="X209" s="37"/>
      <c r="Y209" s="37"/>
      <c r="Z209" s="37"/>
      <c r="AA209" s="37"/>
      <c r="AB209" s="37"/>
      <c r="AC209" s="37"/>
      <c r="AD209" s="37"/>
    </row>
    <row r="210" spans="1:30">
      <c r="A210" s="37">
        <v>6.1</v>
      </c>
      <c r="B210" s="486" t="s">
        <v>156</v>
      </c>
      <c r="C210" s="728">
        <v>880002152</v>
      </c>
      <c r="D210" s="486" t="s">
        <v>139</v>
      </c>
      <c r="E210" s="37" t="s">
        <v>140</v>
      </c>
      <c r="F210" s="486" t="s">
        <v>1085</v>
      </c>
      <c r="G210" s="486" t="s">
        <v>35</v>
      </c>
      <c r="H210" s="265">
        <v>43991</v>
      </c>
      <c r="I210" s="109" t="s">
        <v>1086</v>
      </c>
      <c r="J210" s="37"/>
      <c r="K210" s="486"/>
      <c r="L210" s="37">
        <v>438.21</v>
      </c>
      <c r="M210" s="37"/>
      <c r="N210" s="486"/>
      <c r="O210" s="486"/>
      <c r="P210" s="486"/>
      <c r="Q210" s="486"/>
      <c r="R210" s="37"/>
      <c r="S210" s="37"/>
      <c r="T210" s="37"/>
      <c r="U210" s="37"/>
      <c r="V210" s="37"/>
      <c r="W210" s="37"/>
      <c r="X210" s="37"/>
      <c r="Y210" s="37"/>
      <c r="Z210" s="37"/>
      <c r="AA210" s="37"/>
      <c r="AB210" s="37"/>
      <c r="AC210" s="37"/>
      <c r="AD210" s="37"/>
    </row>
    <row r="211" spans="1:30">
      <c r="A211" s="666">
        <v>44005</v>
      </c>
      <c r="B211" s="115" t="s">
        <v>144</v>
      </c>
      <c r="C211" s="37">
        <v>881295729</v>
      </c>
      <c r="D211" s="115" t="s">
        <v>139</v>
      </c>
      <c r="E211" s="115" t="s">
        <v>140</v>
      </c>
      <c r="F211" s="669"/>
      <c r="G211" s="669"/>
      <c r="H211" s="666"/>
      <c r="I211" s="713">
        <v>44009</v>
      </c>
      <c r="J211" s="666">
        <v>44018</v>
      </c>
      <c r="K211" s="84"/>
      <c r="L211" s="23">
        <v>420</v>
      </c>
      <c r="M211" s="664"/>
      <c r="N211" s="84"/>
      <c r="O211" s="84"/>
      <c r="P211" s="84"/>
      <c r="Q211" s="84"/>
      <c r="R211" s="37"/>
      <c r="S211" s="37"/>
      <c r="T211" s="37"/>
      <c r="U211" s="37"/>
      <c r="V211" s="37"/>
      <c r="W211" s="37"/>
      <c r="X211" s="37"/>
      <c r="Y211" s="37"/>
      <c r="Z211" s="37"/>
      <c r="AA211" s="37"/>
      <c r="AB211" s="37"/>
      <c r="AC211" s="37"/>
      <c r="AD211" s="37"/>
    </row>
    <row r="212" spans="1:30">
      <c r="A212" s="37">
        <v>6.1</v>
      </c>
      <c r="B212" s="486" t="s">
        <v>839</v>
      </c>
      <c r="C212" s="37">
        <v>881492898</v>
      </c>
      <c r="D212" s="486" t="s">
        <v>139</v>
      </c>
      <c r="E212" s="486" t="s">
        <v>140</v>
      </c>
      <c r="F212" s="486" t="s">
        <v>1087</v>
      </c>
      <c r="G212" s="486" t="s">
        <v>35</v>
      </c>
      <c r="H212" s="265">
        <v>43994</v>
      </c>
      <c r="I212" s="109" t="s">
        <v>1088</v>
      </c>
      <c r="J212" s="486"/>
      <c r="K212" s="486"/>
      <c r="L212" s="37">
        <v>420</v>
      </c>
      <c r="M212" s="115" t="s">
        <v>904</v>
      </c>
      <c r="N212" s="486"/>
      <c r="O212" s="486"/>
      <c r="P212" s="37"/>
      <c r="Q212" s="37"/>
      <c r="R212" s="37"/>
      <c r="S212" s="37"/>
      <c r="T212" s="37"/>
      <c r="U212" s="37"/>
      <c r="V212" s="37"/>
      <c r="W212" s="37"/>
      <c r="X212" s="37"/>
      <c r="Y212" s="37"/>
      <c r="Z212" s="37"/>
      <c r="AA212" s="37"/>
      <c r="AB212" s="37"/>
      <c r="AC212" s="37"/>
      <c r="AD212" s="37"/>
    </row>
    <row r="213" spans="1:30">
      <c r="A213" s="729">
        <v>43997</v>
      </c>
      <c r="B213" s="730" t="s">
        <v>175</v>
      </c>
      <c r="C213" s="730">
        <v>881361449</v>
      </c>
      <c r="D213" s="730" t="s">
        <v>139</v>
      </c>
      <c r="E213" s="730" t="s">
        <v>140</v>
      </c>
      <c r="F213" s="729"/>
      <c r="G213" s="730"/>
      <c r="H213" s="731"/>
      <c r="I213" s="729">
        <v>43997</v>
      </c>
      <c r="J213" s="729"/>
      <c r="K213" s="730"/>
      <c r="L213" s="730">
        <v>420</v>
      </c>
      <c r="M213" s="730" t="s">
        <v>168</v>
      </c>
      <c r="N213" s="730"/>
      <c r="O213" s="730"/>
      <c r="P213" s="730"/>
      <c r="Q213" s="730"/>
      <c r="R213" s="37"/>
      <c r="S213" s="37"/>
      <c r="T213" s="37"/>
      <c r="U213" s="37"/>
      <c r="V213" s="37"/>
      <c r="W213" s="37"/>
      <c r="X213" s="37"/>
      <c r="Y213" s="37"/>
      <c r="Z213" s="37"/>
      <c r="AA213" s="37"/>
      <c r="AB213" s="37"/>
      <c r="AC213" s="37"/>
      <c r="AD213" s="37"/>
    </row>
    <row r="214" spans="1:30">
      <c r="A214" s="666">
        <v>44001</v>
      </c>
      <c r="B214" s="486" t="s">
        <v>156</v>
      </c>
      <c r="C214" s="486">
        <v>881853953</v>
      </c>
      <c r="D214" s="486" t="s">
        <v>139</v>
      </c>
      <c r="E214" s="486" t="s">
        <v>140</v>
      </c>
      <c r="F214" s="486"/>
      <c r="G214" s="84"/>
      <c r="H214" s="666"/>
      <c r="I214" s="403">
        <v>44004</v>
      </c>
      <c r="J214" s="666">
        <v>44020</v>
      </c>
      <c r="K214" s="84"/>
      <c r="L214" s="23">
        <v>420</v>
      </c>
      <c r="M214" s="84"/>
      <c r="N214" s="84"/>
      <c r="O214" s="84"/>
      <c r="P214" s="84"/>
      <c r="Q214" s="84"/>
      <c r="R214" s="37"/>
      <c r="S214" s="37"/>
      <c r="T214" s="37"/>
      <c r="U214" s="37"/>
      <c r="V214" s="37"/>
      <c r="W214" s="37"/>
      <c r="X214" s="37"/>
      <c r="Y214" s="37"/>
      <c r="Z214" s="37"/>
      <c r="AA214" s="37"/>
      <c r="AB214" s="37"/>
      <c r="AC214" s="37"/>
      <c r="AD214" s="37"/>
    </row>
    <row r="215" spans="1:30">
      <c r="A215" s="666">
        <v>43997</v>
      </c>
      <c r="B215" s="115" t="s">
        <v>154</v>
      </c>
      <c r="C215" s="486">
        <v>880029302</v>
      </c>
      <c r="D215" s="115" t="s">
        <v>139</v>
      </c>
      <c r="E215" s="115" t="s">
        <v>140</v>
      </c>
      <c r="F215" s="666"/>
      <c r="G215" s="115"/>
      <c r="H215" s="486"/>
      <c r="I215" s="403">
        <v>44005</v>
      </c>
      <c r="J215" s="665">
        <v>44020</v>
      </c>
      <c r="K215" s="115"/>
      <c r="L215" s="486">
        <v>417</v>
      </c>
      <c r="M215" s="84"/>
      <c r="N215" s="84"/>
      <c r="O215" s="84"/>
      <c r="P215" s="84"/>
      <c r="Q215" s="84"/>
      <c r="R215" s="37"/>
      <c r="S215" s="37"/>
      <c r="T215" s="37"/>
      <c r="U215" s="37"/>
      <c r="V215" s="37"/>
      <c r="W215" s="37"/>
      <c r="X215" s="37"/>
      <c r="Y215" s="37"/>
      <c r="Z215" s="37"/>
      <c r="AA215" s="37"/>
      <c r="AB215" s="37"/>
      <c r="AC215" s="37"/>
      <c r="AD215" s="37"/>
    </row>
    <row r="216" spans="1:30">
      <c r="A216" s="265">
        <v>43990</v>
      </c>
      <c r="B216" s="115" t="s">
        <v>206</v>
      </c>
      <c r="C216" s="37">
        <v>880012988</v>
      </c>
      <c r="D216" s="115" t="s">
        <v>139</v>
      </c>
      <c r="E216" s="115" t="s">
        <v>140</v>
      </c>
      <c r="F216" s="137"/>
      <c r="G216" s="115"/>
      <c r="H216" s="265">
        <v>44004</v>
      </c>
      <c r="I216" s="666">
        <v>44004</v>
      </c>
      <c r="J216" s="666">
        <v>43990</v>
      </c>
      <c r="K216" s="486"/>
      <c r="L216" s="486">
        <v>417</v>
      </c>
      <c r="M216" s="115" t="s">
        <v>142</v>
      </c>
      <c r="N216" s="486"/>
      <c r="O216" s="486">
        <v>334.5</v>
      </c>
      <c r="P216" s="486"/>
      <c r="Q216" s="486"/>
      <c r="R216" s="37"/>
      <c r="S216" s="37"/>
      <c r="T216" s="37"/>
      <c r="U216" s="37"/>
      <c r="V216" s="37"/>
      <c r="W216" s="37"/>
      <c r="X216" s="37"/>
      <c r="Y216" s="37"/>
      <c r="Z216" s="37"/>
      <c r="AA216" s="37"/>
      <c r="AB216" s="37"/>
      <c r="AC216" s="37"/>
      <c r="AD216" s="37"/>
    </row>
    <row r="217" spans="1:30">
      <c r="A217" s="681">
        <v>43993</v>
      </c>
      <c r="B217" s="680" t="s">
        <v>178</v>
      </c>
      <c r="C217" s="629">
        <v>881121119</v>
      </c>
      <c r="D217" s="680" t="s">
        <v>152</v>
      </c>
      <c r="E217" s="680" t="s">
        <v>140</v>
      </c>
      <c r="F217" s="710"/>
      <c r="G217" s="680"/>
      <c r="H217" s="642"/>
      <c r="I217" s="680">
        <v>6.11</v>
      </c>
      <c r="J217" s="681">
        <v>43994</v>
      </c>
      <c r="K217" s="680"/>
      <c r="L217" s="680">
        <v>417</v>
      </c>
      <c r="M217" s="680"/>
      <c r="N217" s="680"/>
      <c r="O217" s="680"/>
      <c r="P217" s="680"/>
      <c r="Q217" s="680"/>
      <c r="R217" s="37"/>
      <c r="S217" s="37"/>
      <c r="T217" s="37"/>
      <c r="U217" s="37"/>
      <c r="V217" s="37"/>
      <c r="W217" s="37"/>
      <c r="X217" s="37"/>
      <c r="Y217" s="37"/>
      <c r="Z217" s="37"/>
      <c r="AA217" s="37"/>
      <c r="AB217" s="37"/>
      <c r="AC217" s="37"/>
      <c r="AD217" s="37"/>
    </row>
    <row r="218" spans="1:30">
      <c r="A218" s="666">
        <v>44004</v>
      </c>
      <c r="B218" s="115" t="s">
        <v>138</v>
      </c>
      <c r="C218" s="486">
        <v>881523928</v>
      </c>
      <c r="D218" s="115" t="s">
        <v>139</v>
      </c>
      <c r="E218" s="115" t="s">
        <v>140</v>
      </c>
      <c r="F218" s="486"/>
      <c r="G218" s="84"/>
      <c r="H218" s="666">
        <v>44004</v>
      </c>
      <c r="I218" s="403">
        <v>44004</v>
      </c>
      <c r="J218" s="666">
        <v>44019</v>
      </c>
      <c r="K218" s="84"/>
      <c r="L218" s="37">
        <v>415.57</v>
      </c>
      <c r="M218" s="664" t="s">
        <v>163</v>
      </c>
      <c r="N218" s="84"/>
      <c r="O218" s="84"/>
      <c r="P218" s="84"/>
      <c r="Q218" s="84"/>
      <c r="R218" s="37"/>
      <c r="S218" s="37"/>
      <c r="T218" s="37"/>
      <c r="U218" s="37"/>
      <c r="V218" s="37"/>
      <c r="W218" s="37"/>
      <c r="X218" s="37"/>
      <c r="Y218" s="37"/>
      <c r="Z218" s="37"/>
      <c r="AA218" s="37"/>
      <c r="AB218" s="37"/>
      <c r="AC218" s="37"/>
      <c r="AD218" s="37"/>
    </row>
    <row r="219" spans="1:30">
      <c r="A219" s="666">
        <v>44006</v>
      </c>
      <c r="B219" s="115" t="s">
        <v>154</v>
      </c>
      <c r="C219" s="715">
        <v>880016257</v>
      </c>
      <c r="D219" s="115" t="s">
        <v>345</v>
      </c>
      <c r="E219" s="115" t="s">
        <v>147</v>
      </c>
      <c r="F219" s="669"/>
      <c r="G219" s="669"/>
      <c r="H219" s="666"/>
      <c r="I219" s="403">
        <v>44010</v>
      </c>
      <c r="J219" s="666"/>
      <c r="K219" s="84"/>
      <c r="L219" s="23">
        <v>403</v>
      </c>
      <c r="M219" s="84"/>
      <c r="N219" s="23">
        <v>6.28</v>
      </c>
      <c r="O219" s="23">
        <v>699</v>
      </c>
      <c r="P219" s="84"/>
      <c r="Q219" s="84"/>
      <c r="R219" s="37"/>
      <c r="S219" s="37"/>
      <c r="T219" s="37"/>
      <c r="U219" s="37"/>
      <c r="V219" s="37"/>
      <c r="W219" s="37"/>
      <c r="X219" s="37"/>
      <c r="Y219" s="37"/>
      <c r="Z219" s="37"/>
      <c r="AA219" s="37"/>
      <c r="AB219" s="37"/>
      <c r="AC219" s="37"/>
      <c r="AD219" s="37"/>
    </row>
    <row r="220" spans="1:30">
      <c r="A220" s="265">
        <v>44000</v>
      </c>
      <c r="B220" s="115" t="s">
        <v>146</v>
      </c>
      <c r="C220" s="37">
        <v>880186969</v>
      </c>
      <c r="D220" s="604" t="s">
        <v>139</v>
      </c>
      <c r="E220" s="604" t="s">
        <v>140</v>
      </c>
      <c r="F220" s="375"/>
      <c r="G220" s="375"/>
      <c r="H220" s="37"/>
      <c r="I220" s="109" t="s">
        <v>1089</v>
      </c>
      <c r="J220" s="717"/>
      <c r="K220" s="84"/>
      <c r="L220" s="37">
        <v>400.5</v>
      </c>
      <c r="M220" s="115" t="s">
        <v>142</v>
      </c>
      <c r="N220" s="265">
        <v>44005</v>
      </c>
      <c r="O220" s="37">
        <v>439</v>
      </c>
      <c r="P220" s="84"/>
      <c r="Q220" s="84"/>
      <c r="R220" s="37"/>
      <c r="S220" s="37"/>
      <c r="T220" s="37"/>
      <c r="U220" s="37"/>
      <c r="V220" s="37"/>
      <c r="W220" s="37"/>
      <c r="X220" s="37"/>
      <c r="Y220" s="37"/>
      <c r="Z220" s="37"/>
      <c r="AA220" s="37"/>
      <c r="AB220" s="37"/>
      <c r="AC220" s="37"/>
      <c r="AD220" s="37"/>
    </row>
    <row r="221" spans="1:30">
      <c r="A221" s="666">
        <v>43986</v>
      </c>
      <c r="B221" s="115" t="s">
        <v>178</v>
      </c>
      <c r="C221" s="37">
        <v>882002230</v>
      </c>
      <c r="D221" s="115" t="s">
        <v>139</v>
      </c>
      <c r="E221" s="115" t="s">
        <v>140</v>
      </c>
      <c r="F221" s="115" t="s">
        <v>1090</v>
      </c>
      <c r="G221" s="115" t="s">
        <v>35</v>
      </c>
      <c r="H221" s="265">
        <v>44041</v>
      </c>
      <c r="I221" s="666">
        <v>43993</v>
      </c>
      <c r="J221" s="666">
        <v>44041</v>
      </c>
      <c r="K221" s="486"/>
      <c r="L221" s="486">
        <v>362.63</v>
      </c>
      <c r="M221" s="486"/>
      <c r="N221" s="486"/>
      <c r="O221" s="486"/>
      <c r="P221" s="486"/>
      <c r="Q221" s="486"/>
      <c r="R221" s="37"/>
      <c r="S221" s="37"/>
      <c r="T221" s="37"/>
      <c r="U221" s="37"/>
      <c r="V221" s="37"/>
      <c r="W221" s="37"/>
      <c r="X221" s="37"/>
      <c r="Y221" s="37"/>
      <c r="Z221" s="37"/>
      <c r="AA221" s="37"/>
      <c r="AB221" s="37"/>
      <c r="AC221" s="37"/>
      <c r="AD221" s="37"/>
    </row>
    <row r="222" spans="1:30">
      <c r="A222" s="265">
        <v>43990</v>
      </c>
      <c r="B222" s="115" t="s">
        <v>146</v>
      </c>
      <c r="C222" s="37">
        <v>880590358</v>
      </c>
      <c r="D222" s="115" t="s">
        <v>139</v>
      </c>
      <c r="E222" s="115" t="s">
        <v>393</v>
      </c>
      <c r="F222" s="137"/>
      <c r="G222" s="115"/>
      <c r="H222" s="265"/>
      <c r="I222" s="666">
        <v>43997</v>
      </c>
      <c r="J222" s="666">
        <v>43993</v>
      </c>
      <c r="K222" s="486"/>
      <c r="L222" s="486">
        <v>360</v>
      </c>
      <c r="M222" s="115" t="s">
        <v>311</v>
      </c>
      <c r="N222" s="486"/>
      <c r="O222" s="486"/>
      <c r="P222" s="486"/>
      <c r="Q222" s="486"/>
      <c r="R222" s="37"/>
      <c r="S222" s="37"/>
      <c r="T222" s="37"/>
      <c r="U222" s="37"/>
      <c r="V222" s="37"/>
      <c r="W222" s="37"/>
      <c r="X222" s="37"/>
      <c r="Y222" s="37"/>
      <c r="Z222" s="37"/>
      <c r="AA222" s="37"/>
      <c r="AB222" s="37"/>
      <c r="AC222" s="37"/>
      <c r="AD222" s="37"/>
    </row>
    <row r="223" spans="1:30">
      <c r="A223" s="666">
        <v>43994</v>
      </c>
      <c r="B223" s="115" t="s">
        <v>156</v>
      </c>
      <c r="C223" s="37">
        <v>882236586</v>
      </c>
      <c r="D223" s="115" t="s">
        <v>152</v>
      </c>
      <c r="E223" s="115" t="s">
        <v>140</v>
      </c>
      <c r="F223" s="666"/>
      <c r="G223" s="486"/>
      <c r="H223" s="265">
        <v>43994</v>
      </c>
      <c r="I223" s="666">
        <v>44000</v>
      </c>
      <c r="J223" s="666">
        <v>44000</v>
      </c>
      <c r="K223" s="486"/>
      <c r="L223" s="486">
        <v>360</v>
      </c>
      <c r="M223" s="486"/>
      <c r="N223" s="486"/>
      <c r="O223" s="486"/>
      <c r="P223" s="486"/>
      <c r="Q223" s="486"/>
      <c r="R223" s="37"/>
      <c r="S223" s="37"/>
      <c r="T223" s="37"/>
      <c r="U223" s="37"/>
      <c r="V223" s="37"/>
      <c r="W223" s="37"/>
      <c r="X223" s="37"/>
      <c r="Y223" s="37"/>
      <c r="Z223" s="37"/>
      <c r="AA223" s="37"/>
      <c r="AB223" s="37"/>
      <c r="AC223" s="37"/>
      <c r="AD223" s="37"/>
    </row>
    <row r="224" spans="1:30">
      <c r="A224" s="265">
        <v>43984</v>
      </c>
      <c r="B224" s="115" t="s">
        <v>175</v>
      </c>
      <c r="C224" s="37">
        <v>880491010</v>
      </c>
      <c r="D224" s="486" t="s">
        <v>152</v>
      </c>
      <c r="E224" s="486" t="s">
        <v>140</v>
      </c>
      <c r="F224" s="486" t="s">
        <v>1064</v>
      </c>
      <c r="G224" s="486" t="s">
        <v>37</v>
      </c>
      <c r="H224" s="265">
        <v>44006</v>
      </c>
      <c r="I224" s="109" t="s">
        <v>1091</v>
      </c>
      <c r="J224" s="666">
        <v>44017</v>
      </c>
      <c r="K224" s="486" t="s">
        <v>1066</v>
      </c>
      <c r="L224" s="115">
        <v>349.5</v>
      </c>
      <c r="M224" s="109"/>
      <c r="N224" s="666">
        <v>44006</v>
      </c>
      <c r="O224" s="115"/>
      <c r="P224" s="37"/>
      <c r="Q224" s="37"/>
      <c r="R224" s="37"/>
      <c r="S224" s="37"/>
      <c r="T224" s="37"/>
      <c r="U224" s="37"/>
      <c r="V224" s="37"/>
      <c r="W224" s="37"/>
      <c r="X224" s="37"/>
      <c r="Y224" s="37"/>
      <c r="Z224" s="37"/>
      <c r="AA224" s="37"/>
      <c r="AB224" s="37"/>
      <c r="AC224" s="37"/>
      <c r="AD224" s="37"/>
    </row>
    <row r="225" spans="1:30">
      <c r="A225" s="666">
        <v>43987</v>
      </c>
      <c r="B225" s="115" t="s">
        <v>909</v>
      </c>
      <c r="C225" s="486">
        <v>881427669</v>
      </c>
      <c r="D225" s="115" t="s">
        <v>139</v>
      </c>
      <c r="E225" s="115" t="s">
        <v>140</v>
      </c>
      <c r="F225" s="115"/>
      <c r="G225" s="666"/>
      <c r="H225" s="115"/>
      <c r="I225" s="665">
        <v>44002</v>
      </c>
      <c r="J225" s="665" t="s">
        <v>1092</v>
      </c>
      <c r="K225" s="115"/>
      <c r="L225" s="486">
        <v>349</v>
      </c>
      <c r="M225" s="115" t="s">
        <v>142</v>
      </c>
      <c r="N225" s="486"/>
      <c r="O225" s="486"/>
      <c r="P225" s="486"/>
      <c r="Q225" s="486"/>
      <c r="R225" s="37"/>
      <c r="S225" s="37"/>
      <c r="T225" s="37"/>
      <c r="U225" s="37"/>
      <c r="V225" s="37"/>
      <c r="W225" s="37"/>
      <c r="X225" s="37"/>
      <c r="Y225" s="37"/>
      <c r="Z225" s="37"/>
      <c r="AA225" s="37"/>
      <c r="AB225" s="37"/>
      <c r="AC225" s="37"/>
      <c r="AD225" s="37"/>
    </row>
    <row r="226" spans="1:30">
      <c r="A226" s="265">
        <v>44001</v>
      </c>
      <c r="B226" s="115" t="s">
        <v>149</v>
      </c>
      <c r="C226" s="486">
        <v>880005338</v>
      </c>
      <c r="D226" s="115" t="s">
        <v>139</v>
      </c>
      <c r="E226" s="115" t="s">
        <v>140</v>
      </c>
      <c r="F226" s="666"/>
      <c r="G226" s="486"/>
      <c r="H226" s="486"/>
      <c r="I226" s="666">
        <v>43990</v>
      </c>
      <c r="J226" s="666">
        <v>44015</v>
      </c>
      <c r="K226" s="486"/>
      <c r="L226" s="37">
        <v>348.6</v>
      </c>
      <c r="M226" s="664" t="s">
        <v>1093</v>
      </c>
      <c r="N226" s="84"/>
      <c r="O226" s="84"/>
      <c r="P226" s="84"/>
      <c r="Q226" s="84"/>
      <c r="R226" s="37"/>
      <c r="S226" s="37"/>
      <c r="T226" s="37"/>
      <c r="U226" s="37"/>
      <c r="V226" s="37"/>
      <c r="W226" s="37"/>
      <c r="X226" s="37"/>
      <c r="Y226" s="37"/>
      <c r="Z226" s="37"/>
      <c r="AA226" s="37"/>
      <c r="AB226" s="37"/>
      <c r="AC226" s="37"/>
      <c r="AD226" s="37"/>
    </row>
    <row r="227" spans="1:30">
      <c r="A227" s="37">
        <v>6.4</v>
      </c>
      <c r="B227" s="115" t="s">
        <v>144</v>
      </c>
      <c r="C227" s="486">
        <v>880616194</v>
      </c>
      <c r="D227" s="115" t="s">
        <v>152</v>
      </c>
      <c r="E227" s="115" t="s">
        <v>150</v>
      </c>
      <c r="F227" s="115" t="s">
        <v>1094</v>
      </c>
      <c r="G227" s="115" t="s">
        <v>35</v>
      </c>
      <c r="H227" s="265">
        <v>43997</v>
      </c>
      <c r="I227" s="486" t="s">
        <v>1095</v>
      </c>
      <c r="J227" s="665">
        <v>44004</v>
      </c>
      <c r="K227" s="486"/>
      <c r="L227" s="486">
        <v>341.5</v>
      </c>
      <c r="M227" s="115" t="s">
        <v>142</v>
      </c>
      <c r="N227" s="665">
        <v>43997</v>
      </c>
      <c r="O227" s="115" t="s">
        <v>1096</v>
      </c>
      <c r="P227" s="486"/>
      <c r="Q227" s="486"/>
      <c r="R227" s="37"/>
      <c r="S227" s="37"/>
      <c r="T227" s="37"/>
      <c r="U227" s="37"/>
      <c r="V227" s="37"/>
      <c r="W227" s="37"/>
      <c r="X227" s="37"/>
      <c r="Y227" s="37"/>
      <c r="Z227" s="37"/>
      <c r="AA227" s="37"/>
      <c r="AB227" s="37"/>
      <c r="AC227" s="37"/>
      <c r="AD227" s="37"/>
    </row>
    <row r="228" spans="1:30">
      <c r="A228" s="265">
        <v>44001</v>
      </c>
      <c r="B228" s="115" t="s">
        <v>206</v>
      </c>
      <c r="C228" s="37">
        <v>881033949</v>
      </c>
      <c r="D228" s="115" t="s">
        <v>139</v>
      </c>
      <c r="E228" s="115" t="s">
        <v>140</v>
      </c>
      <c r="F228" s="666"/>
      <c r="G228" s="486"/>
      <c r="H228" s="265">
        <v>44001</v>
      </c>
      <c r="I228" s="265">
        <v>44001</v>
      </c>
      <c r="J228" s="666">
        <v>44001</v>
      </c>
      <c r="K228" s="486"/>
      <c r="L228" s="37">
        <v>335</v>
      </c>
      <c r="M228" s="115"/>
      <c r="N228" s="37"/>
      <c r="O228" s="37"/>
      <c r="P228" s="37"/>
      <c r="Q228" s="37"/>
      <c r="R228" s="37"/>
      <c r="S228" s="37"/>
      <c r="T228" s="37"/>
      <c r="U228" s="37"/>
      <c r="V228" s="37"/>
      <c r="W228" s="37"/>
      <c r="X228" s="37"/>
      <c r="Y228" s="37"/>
      <c r="Z228" s="37"/>
      <c r="AA228" s="37"/>
      <c r="AB228" s="37"/>
      <c r="AC228" s="37"/>
      <c r="AD228" s="37"/>
    </row>
    <row r="229" spans="1:30">
      <c r="A229" s="37">
        <v>5.28</v>
      </c>
      <c r="B229" s="115" t="s">
        <v>909</v>
      </c>
      <c r="C229" s="37">
        <v>880036567</v>
      </c>
      <c r="D229" s="115" t="s">
        <v>139</v>
      </c>
      <c r="E229" s="37"/>
      <c r="F229" s="115" t="s">
        <v>811</v>
      </c>
      <c r="G229" s="115" t="s">
        <v>37</v>
      </c>
      <c r="H229" s="37"/>
      <c r="I229" s="109" t="s">
        <v>1097</v>
      </c>
      <c r="J229" s="37"/>
      <c r="K229" s="115" t="s">
        <v>142</v>
      </c>
      <c r="L229" s="37">
        <v>321</v>
      </c>
      <c r="M229" s="37"/>
      <c r="N229" s="37"/>
      <c r="O229" s="37"/>
      <c r="P229" s="37"/>
      <c r="Q229" s="37"/>
      <c r="R229" s="37"/>
      <c r="S229" s="37"/>
      <c r="T229" s="37"/>
      <c r="U229" s="37"/>
      <c r="V229" s="37"/>
      <c r="W229" s="37"/>
      <c r="X229" s="37"/>
      <c r="Y229" s="37"/>
      <c r="Z229" s="37"/>
      <c r="AA229" s="37"/>
      <c r="AB229" s="37"/>
      <c r="AC229" s="37"/>
      <c r="AD229" s="37"/>
    </row>
    <row r="230" spans="1:30">
      <c r="A230" s="666">
        <v>44004</v>
      </c>
      <c r="B230" s="115" t="s">
        <v>138</v>
      </c>
      <c r="C230" s="486">
        <v>881523928</v>
      </c>
      <c r="D230" s="115" t="s">
        <v>139</v>
      </c>
      <c r="E230" s="115" t="s">
        <v>140</v>
      </c>
      <c r="F230" s="486"/>
      <c r="G230" s="84"/>
      <c r="H230" s="666">
        <v>44004</v>
      </c>
      <c r="I230" s="403">
        <v>44005</v>
      </c>
      <c r="J230" s="666">
        <v>44019</v>
      </c>
      <c r="K230" s="84"/>
      <c r="L230" s="37">
        <v>306.67</v>
      </c>
      <c r="M230" s="664" t="s">
        <v>163</v>
      </c>
      <c r="N230" s="84"/>
      <c r="O230" s="84"/>
      <c r="P230" s="84"/>
      <c r="Q230" s="84"/>
      <c r="R230" s="37"/>
      <c r="S230" s="37"/>
      <c r="T230" s="37"/>
      <c r="U230" s="37"/>
      <c r="V230" s="37"/>
      <c r="W230" s="37"/>
      <c r="X230" s="37"/>
      <c r="Y230" s="37"/>
      <c r="Z230" s="37"/>
      <c r="AA230" s="37"/>
      <c r="AB230" s="37"/>
      <c r="AC230" s="37"/>
      <c r="AD230" s="37"/>
    </row>
    <row r="231" spans="1:30">
      <c r="A231" s="265">
        <v>43991</v>
      </c>
      <c r="B231" s="115" t="s">
        <v>144</v>
      </c>
      <c r="C231" s="37">
        <v>882148176</v>
      </c>
      <c r="D231" s="115" t="s">
        <v>152</v>
      </c>
      <c r="E231" s="115" t="s">
        <v>140</v>
      </c>
      <c r="F231" s="137"/>
      <c r="G231" s="115"/>
      <c r="H231" s="265"/>
      <c r="I231" s="666">
        <v>43998</v>
      </c>
      <c r="J231" s="666">
        <v>43997</v>
      </c>
      <c r="K231" s="486"/>
      <c r="L231" s="486">
        <v>300</v>
      </c>
      <c r="M231" s="115"/>
      <c r="N231" s="486"/>
      <c r="O231" s="486"/>
      <c r="P231" s="486"/>
      <c r="Q231" s="486"/>
      <c r="R231" s="37"/>
      <c r="S231" s="37"/>
      <c r="T231" s="37"/>
      <c r="U231" s="37"/>
      <c r="V231" s="37"/>
      <c r="W231" s="37"/>
      <c r="X231" s="37"/>
      <c r="Y231" s="37"/>
      <c r="Z231" s="37"/>
      <c r="AA231" s="37"/>
      <c r="AB231" s="37"/>
      <c r="AC231" s="37"/>
      <c r="AD231" s="37"/>
    </row>
    <row r="232" spans="1:30">
      <c r="A232" s="37">
        <v>6.3</v>
      </c>
      <c r="B232" s="115" t="s">
        <v>901</v>
      </c>
      <c r="C232" s="37">
        <v>880038280</v>
      </c>
      <c r="D232" s="115" t="s">
        <v>345</v>
      </c>
      <c r="E232" s="115" t="s">
        <v>140</v>
      </c>
      <c r="F232" s="115" t="s">
        <v>1098</v>
      </c>
      <c r="G232" s="115" t="s">
        <v>37</v>
      </c>
      <c r="H232" s="37"/>
      <c r="I232" s="37">
        <v>6.5</v>
      </c>
      <c r="J232" s="37"/>
      <c r="K232" s="115" t="s">
        <v>142</v>
      </c>
      <c r="L232" s="37">
        <v>294.5</v>
      </c>
      <c r="M232" s="37"/>
      <c r="N232" s="115"/>
      <c r="O232" s="115">
        <v>455.5</v>
      </c>
      <c r="P232" s="37"/>
      <c r="Q232" s="37"/>
      <c r="R232" s="37"/>
      <c r="S232" s="37"/>
      <c r="T232" s="37"/>
      <c r="U232" s="37"/>
      <c r="V232" s="37"/>
      <c r="W232" s="37"/>
      <c r="X232" s="37"/>
      <c r="Y232" s="37"/>
      <c r="Z232" s="37"/>
      <c r="AA232" s="37"/>
      <c r="AB232" s="37"/>
      <c r="AC232" s="37"/>
      <c r="AD232" s="37"/>
    </row>
    <row r="233" spans="1:30">
      <c r="A233" s="265">
        <v>43990</v>
      </c>
      <c r="B233" s="115" t="s">
        <v>138</v>
      </c>
      <c r="C233" s="37">
        <v>882210076</v>
      </c>
      <c r="D233" s="115" t="s">
        <v>139</v>
      </c>
      <c r="E233" s="115" t="s">
        <v>140</v>
      </c>
      <c r="F233" s="137"/>
      <c r="G233" s="115"/>
      <c r="H233" s="265"/>
      <c r="I233" s="666">
        <v>43995</v>
      </c>
      <c r="J233" s="666">
        <v>44004</v>
      </c>
      <c r="K233" s="486"/>
      <c r="L233" s="486">
        <v>292.48</v>
      </c>
      <c r="M233" s="115" t="s">
        <v>1099</v>
      </c>
      <c r="N233" s="486"/>
      <c r="O233" s="486"/>
      <c r="P233" s="486"/>
      <c r="Q233" s="486"/>
      <c r="R233" s="37"/>
      <c r="S233" s="37"/>
      <c r="T233" s="37"/>
      <c r="U233" s="37"/>
      <c r="V233" s="37"/>
      <c r="W233" s="37"/>
      <c r="X233" s="37"/>
      <c r="Y233" s="37"/>
      <c r="Z233" s="37"/>
      <c r="AA233" s="37"/>
      <c r="AB233" s="37"/>
      <c r="AC233" s="37"/>
      <c r="AD233" s="37"/>
    </row>
    <row r="234" spans="1:30">
      <c r="A234" s="666">
        <v>43997</v>
      </c>
      <c r="B234" s="115" t="s">
        <v>206</v>
      </c>
      <c r="C234" s="486">
        <v>880007699</v>
      </c>
      <c r="D234" s="115" t="s">
        <v>152</v>
      </c>
      <c r="E234" s="115" t="s">
        <v>140</v>
      </c>
      <c r="F234" s="666"/>
      <c r="G234" s="486"/>
      <c r="H234" s="265">
        <v>43997</v>
      </c>
      <c r="I234" s="666">
        <v>43997</v>
      </c>
      <c r="J234" s="666">
        <v>44004</v>
      </c>
      <c r="K234" s="486"/>
      <c r="L234" s="486">
        <v>291</v>
      </c>
      <c r="M234" s="115" t="s">
        <v>142</v>
      </c>
      <c r="N234" s="486">
        <v>6.28</v>
      </c>
      <c r="O234" s="486">
        <v>310</v>
      </c>
      <c r="P234" s="486"/>
      <c r="Q234" s="486"/>
      <c r="R234" s="37"/>
      <c r="S234" s="37"/>
      <c r="T234" s="37"/>
      <c r="U234" s="37"/>
      <c r="V234" s="37"/>
      <c r="W234" s="37"/>
      <c r="X234" s="37"/>
      <c r="Y234" s="37"/>
      <c r="Z234" s="37"/>
      <c r="AA234" s="37"/>
      <c r="AB234" s="37"/>
      <c r="AC234" s="37"/>
      <c r="AD234" s="37"/>
    </row>
    <row r="235" spans="1:30">
      <c r="A235" s="486">
        <v>6.4</v>
      </c>
      <c r="B235" s="115" t="s">
        <v>156</v>
      </c>
      <c r="C235" s="37">
        <v>880562870</v>
      </c>
      <c r="D235" s="115" t="s">
        <v>152</v>
      </c>
      <c r="E235" s="115" t="s">
        <v>140</v>
      </c>
      <c r="F235" s="115" t="s">
        <v>1100</v>
      </c>
      <c r="G235" s="115" t="s">
        <v>35</v>
      </c>
      <c r="H235" s="37"/>
      <c r="I235" s="666">
        <v>43985</v>
      </c>
      <c r="J235" s="486">
        <v>6.9</v>
      </c>
      <c r="K235" s="115" t="s">
        <v>148</v>
      </c>
      <c r="L235" s="486">
        <v>290</v>
      </c>
      <c r="M235" s="486"/>
      <c r="N235" s="486"/>
      <c r="O235" s="486"/>
      <c r="P235" s="486"/>
      <c r="Q235" s="486"/>
      <c r="R235" s="37"/>
      <c r="S235" s="37"/>
      <c r="T235" s="37"/>
      <c r="U235" s="37"/>
      <c r="V235" s="37"/>
      <c r="W235" s="37"/>
      <c r="X235" s="37"/>
      <c r="Y235" s="37"/>
      <c r="Z235" s="37"/>
      <c r="AA235" s="37"/>
      <c r="AB235" s="37"/>
      <c r="AC235" s="37"/>
      <c r="AD235" s="37"/>
    </row>
    <row r="236" spans="1:30">
      <c r="A236" s="666">
        <v>43999</v>
      </c>
      <c r="B236" s="115" t="s">
        <v>909</v>
      </c>
      <c r="C236" s="486">
        <v>882227038</v>
      </c>
      <c r="D236" s="115" t="s">
        <v>139</v>
      </c>
      <c r="E236" s="115" t="s">
        <v>140</v>
      </c>
      <c r="F236" s="666">
        <v>43999</v>
      </c>
      <c r="G236" s="486"/>
      <c r="H236" s="486"/>
      <c r="I236" s="403">
        <v>44012</v>
      </c>
      <c r="J236" s="666">
        <v>44011</v>
      </c>
      <c r="K236" s="486"/>
      <c r="L236" s="37">
        <v>288</v>
      </c>
      <c r="M236" s="664" t="s">
        <v>142</v>
      </c>
      <c r="N236" s="84"/>
      <c r="O236" s="84"/>
      <c r="P236" s="84"/>
      <c r="Q236" s="84"/>
      <c r="R236" s="37"/>
      <c r="S236" s="37"/>
      <c r="T236" s="37"/>
      <c r="U236" s="37"/>
      <c r="V236" s="37"/>
      <c r="W236" s="37"/>
      <c r="X236" s="37"/>
      <c r="Y236" s="37"/>
      <c r="Z236" s="37"/>
      <c r="AA236" s="37"/>
      <c r="AB236" s="37"/>
      <c r="AC236" s="37"/>
      <c r="AD236" s="37"/>
    </row>
    <row r="237" spans="1:30">
      <c r="A237" s="37">
        <v>6.3</v>
      </c>
      <c r="B237" s="115" t="s">
        <v>146</v>
      </c>
      <c r="C237" s="37">
        <v>882228300</v>
      </c>
      <c r="D237" s="115" t="s">
        <v>139</v>
      </c>
      <c r="E237" s="115" t="s">
        <v>140</v>
      </c>
      <c r="F237" s="115" t="s">
        <v>1101</v>
      </c>
      <c r="G237" s="115" t="s">
        <v>35</v>
      </c>
      <c r="H237" s="665">
        <v>43999</v>
      </c>
      <c r="I237" s="109" t="s">
        <v>1088</v>
      </c>
      <c r="J237" s="665">
        <v>44014</v>
      </c>
      <c r="K237" s="115"/>
      <c r="L237" s="37">
        <v>288</v>
      </c>
      <c r="M237" s="115" t="s">
        <v>1102</v>
      </c>
      <c r="N237" s="115"/>
      <c r="O237" s="115"/>
      <c r="P237" s="37"/>
      <c r="Q237" s="37"/>
      <c r="R237" s="37"/>
      <c r="S237" s="37"/>
      <c r="T237" s="37"/>
      <c r="U237" s="37"/>
      <c r="V237" s="37"/>
      <c r="W237" s="37"/>
      <c r="X237" s="37"/>
      <c r="Y237" s="37"/>
      <c r="Z237" s="37"/>
      <c r="AA237" s="37"/>
      <c r="AB237" s="37"/>
      <c r="AC237" s="37"/>
      <c r="AD237" s="37"/>
    </row>
    <row r="238" spans="1:30">
      <c r="A238" s="666">
        <v>43999</v>
      </c>
      <c r="B238" s="115" t="s">
        <v>154</v>
      </c>
      <c r="C238" s="486">
        <v>881978055</v>
      </c>
      <c r="D238" s="115" t="s">
        <v>139</v>
      </c>
      <c r="E238" s="115" t="s">
        <v>140</v>
      </c>
      <c r="F238" s="666"/>
      <c r="G238" s="486"/>
      <c r="H238" s="486"/>
      <c r="I238" s="403">
        <v>44005</v>
      </c>
      <c r="J238" s="666">
        <v>44007</v>
      </c>
      <c r="K238" s="84"/>
      <c r="L238" s="37">
        <v>276.5</v>
      </c>
      <c r="M238" s="664" t="s">
        <v>142</v>
      </c>
      <c r="N238" s="84"/>
      <c r="O238" s="84"/>
      <c r="P238" s="84"/>
      <c r="Q238" s="84"/>
      <c r="R238" s="37"/>
      <c r="S238" s="37"/>
      <c r="T238" s="37"/>
      <c r="U238" s="37"/>
      <c r="V238" s="37"/>
      <c r="W238" s="37"/>
      <c r="X238" s="37"/>
      <c r="Y238" s="37"/>
      <c r="Z238" s="37"/>
      <c r="AA238" s="37"/>
      <c r="AB238" s="37"/>
      <c r="AC238" s="37"/>
      <c r="AD238" s="37"/>
    </row>
    <row r="239" spans="1:30">
      <c r="A239" s="486">
        <v>6.4</v>
      </c>
      <c r="B239" s="115" t="s">
        <v>156</v>
      </c>
      <c r="C239" s="37">
        <v>880709287</v>
      </c>
      <c r="D239" s="115" t="s">
        <v>152</v>
      </c>
      <c r="E239" s="115" t="s">
        <v>140</v>
      </c>
      <c r="F239" s="115" t="s">
        <v>1100</v>
      </c>
      <c r="G239" s="115" t="s">
        <v>35</v>
      </c>
      <c r="H239" s="37"/>
      <c r="I239" s="666">
        <v>43999</v>
      </c>
      <c r="J239" s="666">
        <v>43990</v>
      </c>
      <c r="K239" s="486"/>
      <c r="L239" s="486">
        <v>276.12</v>
      </c>
      <c r="M239" s="486"/>
      <c r="N239" s="486"/>
      <c r="O239" s="486"/>
      <c r="P239" s="486"/>
      <c r="Q239" s="486"/>
      <c r="R239" s="37"/>
      <c r="S239" s="37"/>
      <c r="T239" s="37"/>
      <c r="U239" s="37"/>
      <c r="V239" s="37"/>
      <c r="W239" s="37"/>
      <c r="X239" s="37"/>
      <c r="Y239" s="37"/>
      <c r="Z239" s="37"/>
      <c r="AA239" s="37"/>
      <c r="AB239" s="37"/>
      <c r="AC239" s="37"/>
      <c r="AD239" s="37"/>
    </row>
    <row r="240" spans="1:30">
      <c r="A240" s="37">
        <v>6.1</v>
      </c>
      <c r="B240" s="486" t="s">
        <v>175</v>
      </c>
      <c r="C240" s="37">
        <v>881748579</v>
      </c>
      <c r="D240" s="486" t="s">
        <v>139</v>
      </c>
      <c r="E240" s="115" t="s">
        <v>150</v>
      </c>
      <c r="F240" s="486" t="s">
        <v>1103</v>
      </c>
      <c r="G240" s="486" t="s">
        <v>37</v>
      </c>
      <c r="H240" s="265">
        <v>44006</v>
      </c>
      <c r="I240" s="719" t="s">
        <v>841</v>
      </c>
      <c r="J240" s="486">
        <v>6.2</v>
      </c>
      <c r="K240" s="486" t="s">
        <v>1104</v>
      </c>
      <c r="L240" s="486">
        <v>276</v>
      </c>
      <c r="M240" s="37"/>
      <c r="N240" s="732">
        <v>44001</v>
      </c>
      <c r="O240" s="285">
        <v>999</v>
      </c>
      <c r="P240" s="37"/>
      <c r="Q240" s="37"/>
      <c r="R240" s="37"/>
      <c r="S240" s="37"/>
      <c r="T240" s="37"/>
      <c r="U240" s="37"/>
      <c r="V240" s="37"/>
      <c r="W240" s="37"/>
      <c r="X240" s="37"/>
      <c r="Y240" s="37"/>
      <c r="Z240" s="37"/>
      <c r="AA240" s="37"/>
      <c r="AB240" s="37"/>
      <c r="AC240" s="37"/>
      <c r="AD240" s="37"/>
    </row>
    <row r="241" spans="1:30">
      <c r="A241" s="37">
        <v>6.3</v>
      </c>
      <c r="B241" s="115" t="s">
        <v>901</v>
      </c>
      <c r="C241" s="37">
        <v>880003040</v>
      </c>
      <c r="D241" s="115" t="s">
        <v>139</v>
      </c>
      <c r="E241" s="115" t="s">
        <v>140</v>
      </c>
      <c r="F241" s="115" t="s">
        <v>1105</v>
      </c>
      <c r="G241" s="115" t="s">
        <v>37</v>
      </c>
      <c r="H241" s="37"/>
      <c r="I241" s="37">
        <v>6.9</v>
      </c>
      <c r="J241" s="37"/>
      <c r="K241" s="115" t="s">
        <v>1106</v>
      </c>
      <c r="L241" s="115">
        <f>257+6.34+9.5</f>
        <v>272.83999999999997</v>
      </c>
      <c r="M241" s="37"/>
      <c r="N241" s="37"/>
      <c r="O241" s="37">
        <v>63</v>
      </c>
      <c r="P241" s="37"/>
      <c r="Q241" s="37"/>
      <c r="R241" s="37"/>
      <c r="S241" s="37"/>
      <c r="T241" s="37"/>
      <c r="U241" s="37"/>
      <c r="V241" s="37"/>
      <c r="W241" s="37"/>
      <c r="X241" s="37"/>
      <c r="Y241" s="37"/>
      <c r="Z241" s="37"/>
      <c r="AA241" s="37"/>
      <c r="AB241" s="37"/>
      <c r="AC241" s="37"/>
      <c r="AD241" s="37"/>
    </row>
    <row r="242" spans="1:30">
      <c r="A242" s="265">
        <v>43986</v>
      </c>
      <c r="B242" s="115" t="s">
        <v>206</v>
      </c>
      <c r="C242" s="37">
        <v>880044109</v>
      </c>
      <c r="D242" s="115" t="s">
        <v>139</v>
      </c>
      <c r="E242" s="37" t="s">
        <v>140</v>
      </c>
      <c r="F242" s="115" t="s">
        <v>1107</v>
      </c>
      <c r="G242" s="115" t="s">
        <v>37</v>
      </c>
      <c r="H242" s="265">
        <v>44010</v>
      </c>
      <c r="I242" s="109" t="s">
        <v>823</v>
      </c>
      <c r="J242" s="665">
        <v>43997</v>
      </c>
      <c r="K242" s="115" t="s">
        <v>142</v>
      </c>
      <c r="L242" s="115">
        <v>265</v>
      </c>
      <c r="M242" s="37"/>
      <c r="N242" s="37"/>
      <c r="O242" s="37"/>
      <c r="P242" s="37"/>
      <c r="Q242" s="37"/>
      <c r="R242" s="37"/>
      <c r="S242" s="37"/>
      <c r="T242" s="37"/>
      <c r="U242" s="37"/>
      <c r="V242" s="37"/>
      <c r="W242" s="37"/>
      <c r="X242" s="37"/>
      <c r="Y242" s="37"/>
      <c r="Z242" s="37"/>
      <c r="AA242" s="37"/>
      <c r="AB242" s="37"/>
      <c r="AC242" s="37"/>
      <c r="AD242" s="37"/>
    </row>
    <row r="243" spans="1:30">
      <c r="A243" s="37">
        <v>6.3</v>
      </c>
      <c r="B243" s="115" t="s">
        <v>175</v>
      </c>
      <c r="C243" s="37">
        <v>882197274</v>
      </c>
      <c r="D243" s="115" t="s">
        <v>139</v>
      </c>
      <c r="E243" s="115" t="s">
        <v>140</v>
      </c>
      <c r="F243" s="115" t="s">
        <v>1108</v>
      </c>
      <c r="G243" s="115" t="s">
        <v>35</v>
      </c>
      <c r="H243" s="265">
        <v>44006</v>
      </c>
      <c r="I243" s="109" t="s">
        <v>1018</v>
      </c>
      <c r="J243" s="666">
        <v>43990</v>
      </c>
      <c r="K243" s="115" t="s">
        <v>148</v>
      </c>
      <c r="L243" s="37">
        <v>259</v>
      </c>
      <c r="M243" s="37"/>
      <c r="N243" s="665"/>
      <c r="O243" s="115"/>
      <c r="P243" s="37"/>
      <c r="Q243" s="37"/>
      <c r="R243" s="37"/>
      <c r="S243" s="37"/>
      <c r="T243" s="37"/>
      <c r="U243" s="37"/>
      <c r="V243" s="37"/>
      <c r="W243" s="37"/>
      <c r="X243" s="37"/>
      <c r="Y243" s="37"/>
      <c r="Z243" s="37"/>
      <c r="AA243" s="37"/>
      <c r="AB243" s="37"/>
      <c r="AC243" s="37"/>
      <c r="AD243" s="37"/>
    </row>
    <row r="244" spans="1:30">
      <c r="A244" s="403">
        <v>44000</v>
      </c>
      <c r="B244" s="115" t="s">
        <v>144</v>
      </c>
      <c r="C244" s="486">
        <v>880619338</v>
      </c>
      <c r="D244" s="115" t="s">
        <v>152</v>
      </c>
      <c r="E244" s="115" t="s">
        <v>140</v>
      </c>
      <c r="F244" s="666"/>
      <c r="G244" s="486"/>
      <c r="H244" s="666">
        <v>44004</v>
      </c>
      <c r="I244" s="403">
        <v>44007</v>
      </c>
      <c r="J244" s="666">
        <v>44015</v>
      </c>
      <c r="K244" s="486"/>
      <c r="L244" s="37">
        <v>251.12</v>
      </c>
      <c r="M244" s="664"/>
      <c r="N244" s="84"/>
      <c r="O244" s="84"/>
      <c r="P244" s="84"/>
      <c r="Q244" s="84"/>
      <c r="R244" s="37"/>
      <c r="S244" s="37"/>
      <c r="T244" s="37"/>
      <c r="U244" s="37"/>
      <c r="V244" s="37"/>
      <c r="W244" s="37"/>
      <c r="X244" s="37"/>
      <c r="Y244" s="37"/>
      <c r="Z244" s="37"/>
      <c r="AA244" s="37"/>
      <c r="AB244" s="37"/>
      <c r="AC244" s="37"/>
      <c r="AD244" s="37"/>
    </row>
    <row r="245" spans="1:30">
      <c r="A245" s="666">
        <v>43997</v>
      </c>
      <c r="B245" s="115" t="s">
        <v>194</v>
      </c>
      <c r="C245" s="486">
        <v>880031688</v>
      </c>
      <c r="D245" s="115" t="s">
        <v>139</v>
      </c>
      <c r="E245" s="115" t="s">
        <v>140</v>
      </c>
      <c r="F245" s="666"/>
      <c r="G245" s="486"/>
      <c r="H245" s="265">
        <v>44019</v>
      </c>
      <c r="I245" s="666">
        <v>44006</v>
      </c>
      <c r="J245" s="666">
        <v>44034</v>
      </c>
      <c r="K245" s="486"/>
      <c r="L245" s="486">
        <v>250</v>
      </c>
      <c r="M245" s="115"/>
      <c r="N245" s="486"/>
      <c r="O245" s="486"/>
      <c r="P245" s="486"/>
      <c r="Q245" s="486"/>
      <c r="R245" s="37"/>
      <c r="S245" s="37"/>
      <c r="T245" s="37"/>
      <c r="U245" s="37"/>
      <c r="V245" s="37"/>
      <c r="W245" s="37"/>
      <c r="X245" s="37"/>
      <c r="Y245" s="37"/>
      <c r="Z245" s="37"/>
      <c r="AA245" s="37"/>
      <c r="AB245" s="37"/>
      <c r="AC245" s="37"/>
      <c r="AD245" s="37"/>
    </row>
    <row r="246" spans="1:30">
      <c r="A246" s="265">
        <v>43991</v>
      </c>
      <c r="B246" s="115" t="s">
        <v>194</v>
      </c>
      <c r="C246" s="37">
        <v>881757683</v>
      </c>
      <c r="D246" s="115" t="s">
        <v>139</v>
      </c>
      <c r="E246" s="115" t="s">
        <v>140</v>
      </c>
      <c r="F246" s="137"/>
      <c r="G246" s="115"/>
      <c r="H246" s="265">
        <v>44012</v>
      </c>
      <c r="I246" s="666">
        <v>44004</v>
      </c>
      <c r="J246" s="665">
        <v>44027</v>
      </c>
      <c r="K246" s="486"/>
      <c r="L246" s="486">
        <v>247.2</v>
      </c>
      <c r="M246" s="115"/>
      <c r="N246" s="486"/>
      <c r="O246" s="486"/>
      <c r="P246" s="486"/>
      <c r="Q246" s="486"/>
      <c r="R246" s="37"/>
      <c r="S246" s="37"/>
      <c r="T246" s="37"/>
      <c r="U246" s="37"/>
      <c r="V246" s="37"/>
      <c r="W246" s="37"/>
      <c r="X246" s="37"/>
      <c r="Y246" s="37"/>
      <c r="Z246" s="37"/>
      <c r="AA246" s="37"/>
      <c r="AB246" s="37"/>
      <c r="AC246" s="37"/>
      <c r="AD246" s="37"/>
    </row>
    <row r="247" spans="1:30">
      <c r="A247" s="666">
        <v>43999</v>
      </c>
      <c r="B247" s="115" t="s">
        <v>175</v>
      </c>
      <c r="C247" s="486">
        <v>880967589</v>
      </c>
      <c r="D247" s="115" t="s">
        <v>139</v>
      </c>
      <c r="E247" s="115" t="s">
        <v>1109</v>
      </c>
      <c r="F247" s="666"/>
      <c r="G247" s="486"/>
      <c r="H247" s="486"/>
      <c r="I247" s="403">
        <v>44005</v>
      </c>
      <c r="J247" s="666">
        <v>44012</v>
      </c>
      <c r="K247" s="84"/>
      <c r="L247" s="37">
        <v>245.06</v>
      </c>
      <c r="M247" s="664" t="s">
        <v>1110</v>
      </c>
      <c r="N247" s="265">
        <v>44005</v>
      </c>
      <c r="O247" s="37">
        <v>5081.99</v>
      </c>
      <c r="P247" s="84"/>
      <c r="Q247" s="84"/>
      <c r="R247" s="37"/>
      <c r="S247" s="37"/>
      <c r="T247" s="37"/>
      <c r="U247" s="37"/>
      <c r="V247" s="37"/>
      <c r="W247" s="37"/>
      <c r="X247" s="37"/>
      <c r="Y247" s="37"/>
      <c r="Z247" s="37"/>
      <c r="AA247" s="37"/>
      <c r="AB247" s="37"/>
      <c r="AC247" s="37"/>
      <c r="AD247" s="37"/>
    </row>
    <row r="248" spans="1:30" ht="17">
      <c r="A248" s="265">
        <v>43987</v>
      </c>
      <c r="B248" s="115" t="s">
        <v>206</v>
      </c>
      <c r="C248" s="486">
        <v>881929462</v>
      </c>
      <c r="D248" s="115" t="s">
        <v>139</v>
      </c>
      <c r="E248" s="115" t="s">
        <v>140</v>
      </c>
      <c r="F248" s="137" t="s">
        <v>1108</v>
      </c>
      <c r="G248" s="115" t="s">
        <v>35</v>
      </c>
      <c r="H248" s="486"/>
      <c r="I248" s="115" t="s">
        <v>1111</v>
      </c>
      <c r="J248" s="666">
        <v>43987</v>
      </c>
      <c r="K248" s="486"/>
      <c r="L248" s="486">
        <v>237.9</v>
      </c>
      <c r="M248" s="115" t="s">
        <v>187</v>
      </c>
      <c r="N248" s="666">
        <v>43992</v>
      </c>
      <c r="O248" s="486">
        <v>1000</v>
      </c>
      <c r="P248" s="486"/>
      <c r="Q248" s="486"/>
      <c r="R248" s="37"/>
      <c r="S248" s="37"/>
      <c r="T248" s="37"/>
      <c r="U248" s="37"/>
      <c r="V248" s="37"/>
      <c r="W248" s="37"/>
      <c r="X248" s="37"/>
      <c r="Y248" s="37"/>
      <c r="Z248" s="37"/>
      <c r="AA248" s="37"/>
      <c r="AB248" s="37"/>
      <c r="AC248" s="37"/>
      <c r="AD248" s="37"/>
    </row>
    <row r="249" spans="1:30">
      <c r="A249" s="486">
        <v>6.2</v>
      </c>
      <c r="B249" s="486" t="s">
        <v>909</v>
      </c>
      <c r="C249" s="486">
        <v>880194061</v>
      </c>
      <c r="D249" s="486" t="s">
        <v>152</v>
      </c>
      <c r="E249" s="486" t="s">
        <v>140</v>
      </c>
      <c r="F249" s="486" t="s">
        <v>1112</v>
      </c>
      <c r="G249" s="486"/>
      <c r="H249" s="115" t="s">
        <v>37</v>
      </c>
      <c r="I249" s="109" t="s">
        <v>1079</v>
      </c>
      <c r="J249" s="486"/>
      <c r="K249" s="115" t="s">
        <v>1076</v>
      </c>
      <c r="L249" s="486">
        <v>236</v>
      </c>
      <c r="M249" s="486"/>
      <c r="N249" s="115"/>
      <c r="O249" s="115">
        <v>47.9</v>
      </c>
      <c r="P249" s="486"/>
      <c r="Q249" s="486"/>
      <c r="R249" s="37"/>
      <c r="S249" s="37"/>
      <c r="T249" s="37"/>
      <c r="U249" s="37"/>
      <c r="V249" s="37"/>
      <c r="W249" s="37"/>
      <c r="X249" s="37"/>
      <c r="Y249" s="37"/>
      <c r="Z249" s="37"/>
      <c r="AA249" s="37"/>
      <c r="AB249" s="37"/>
      <c r="AC249" s="37"/>
      <c r="AD249" s="37"/>
    </row>
    <row r="250" spans="1:30">
      <c r="A250" s="265">
        <v>43992</v>
      </c>
      <c r="B250" s="115" t="s">
        <v>175</v>
      </c>
      <c r="C250" s="37">
        <v>881851176</v>
      </c>
      <c r="D250" s="115" t="s">
        <v>139</v>
      </c>
      <c r="E250" s="115" t="s">
        <v>140</v>
      </c>
      <c r="F250" s="137"/>
      <c r="G250" s="115"/>
      <c r="H250" s="265"/>
      <c r="I250" s="666">
        <v>43992</v>
      </c>
      <c r="J250" s="665"/>
      <c r="K250" s="486"/>
      <c r="L250" s="486">
        <v>225</v>
      </c>
      <c r="M250" s="115" t="s">
        <v>168</v>
      </c>
      <c r="N250" s="486"/>
      <c r="O250" s="486"/>
      <c r="P250" s="486"/>
      <c r="Q250" s="486"/>
      <c r="R250" s="37"/>
      <c r="S250" s="37"/>
      <c r="T250" s="37"/>
      <c r="U250" s="37"/>
      <c r="V250" s="37"/>
      <c r="W250" s="37"/>
      <c r="X250" s="37"/>
      <c r="Y250" s="37"/>
      <c r="Z250" s="37"/>
      <c r="AA250" s="37"/>
      <c r="AB250" s="37"/>
      <c r="AC250" s="37"/>
      <c r="AD250" s="37"/>
    </row>
    <row r="251" spans="1:30">
      <c r="A251" s="666">
        <v>44000</v>
      </c>
      <c r="B251" s="115" t="s">
        <v>206</v>
      </c>
      <c r="C251" s="486">
        <v>881170018</v>
      </c>
      <c r="D251" s="115" t="s">
        <v>139</v>
      </c>
      <c r="E251" s="115" t="s">
        <v>140</v>
      </c>
      <c r="F251" s="666"/>
      <c r="G251" s="486"/>
      <c r="H251" s="666">
        <v>44011</v>
      </c>
      <c r="I251" s="403">
        <v>44011</v>
      </c>
      <c r="J251" s="666"/>
      <c r="K251" s="486"/>
      <c r="L251" s="37">
        <v>219.56</v>
      </c>
      <c r="M251" s="664"/>
      <c r="N251" s="84"/>
      <c r="O251" s="84"/>
      <c r="P251" s="84"/>
      <c r="Q251" s="84"/>
      <c r="R251" s="37"/>
      <c r="S251" s="37"/>
      <c r="T251" s="37"/>
      <c r="U251" s="37"/>
      <c r="V251" s="37"/>
      <c r="W251" s="37"/>
      <c r="X251" s="37"/>
      <c r="Y251" s="37"/>
      <c r="Z251" s="37"/>
      <c r="AA251" s="37"/>
      <c r="AB251" s="37"/>
      <c r="AC251" s="37"/>
      <c r="AD251" s="37"/>
    </row>
    <row r="252" spans="1:30">
      <c r="A252" s="666">
        <v>44005</v>
      </c>
      <c r="B252" s="115" t="s">
        <v>149</v>
      </c>
      <c r="C252" s="486">
        <v>881184629</v>
      </c>
      <c r="D252" s="115" t="s">
        <v>152</v>
      </c>
      <c r="E252" s="115" t="s">
        <v>140</v>
      </c>
      <c r="F252" s="669"/>
      <c r="G252" s="669"/>
      <c r="H252" s="666">
        <v>44010</v>
      </c>
      <c r="I252" s="666">
        <v>44010</v>
      </c>
      <c r="J252" s="666">
        <v>44020</v>
      </c>
      <c r="K252" s="84"/>
      <c r="L252" s="23">
        <v>214</v>
      </c>
      <c r="M252" s="664" t="s">
        <v>142</v>
      </c>
      <c r="N252" s="84"/>
      <c r="O252" s="84"/>
      <c r="P252" s="84"/>
      <c r="Q252" s="84"/>
      <c r="R252" s="37"/>
      <c r="S252" s="37"/>
      <c r="T252" s="37"/>
      <c r="U252" s="37"/>
      <c r="V252" s="37"/>
      <c r="W252" s="37"/>
      <c r="X252" s="37"/>
      <c r="Y252" s="37"/>
      <c r="Z252" s="37"/>
      <c r="AA252" s="37"/>
      <c r="AB252" s="37"/>
      <c r="AC252" s="37"/>
      <c r="AD252" s="37"/>
    </row>
    <row r="253" spans="1:30">
      <c r="A253" s="666">
        <v>44010</v>
      </c>
      <c r="B253" s="115" t="s">
        <v>156</v>
      </c>
      <c r="C253" s="486">
        <v>880510612</v>
      </c>
      <c r="D253" s="115" t="s">
        <v>139</v>
      </c>
      <c r="E253" s="115" t="s">
        <v>140</v>
      </c>
      <c r="F253" s="666"/>
      <c r="G253" s="115"/>
      <c r="H253" s="486"/>
      <c r="I253" s="403">
        <v>44011</v>
      </c>
      <c r="J253" s="666">
        <v>44029</v>
      </c>
      <c r="K253" s="115"/>
      <c r="L253" s="37">
        <v>199.58</v>
      </c>
      <c r="M253" s="84"/>
      <c r="N253" s="84"/>
      <c r="O253" s="84"/>
      <c r="P253" s="84"/>
      <c r="Q253" s="84"/>
      <c r="R253" s="37"/>
      <c r="S253" s="37"/>
      <c r="T253" s="37"/>
      <c r="U253" s="37"/>
      <c r="V253" s="37"/>
      <c r="W253" s="37"/>
      <c r="X253" s="37"/>
      <c r="Y253" s="37"/>
      <c r="Z253" s="37"/>
      <c r="AA253" s="37"/>
      <c r="AB253" s="37"/>
      <c r="AC253" s="37"/>
      <c r="AD253" s="37"/>
    </row>
    <row r="254" spans="1:30">
      <c r="A254" s="265">
        <v>43990</v>
      </c>
      <c r="B254" s="115" t="s">
        <v>154</v>
      </c>
      <c r="C254" s="37">
        <v>880736979</v>
      </c>
      <c r="D254" s="115" t="s">
        <v>139</v>
      </c>
      <c r="E254" s="115" t="s">
        <v>140</v>
      </c>
      <c r="F254" s="137"/>
      <c r="G254" s="115"/>
      <c r="H254" s="265"/>
      <c r="I254" s="666">
        <v>44012</v>
      </c>
      <c r="J254" s="666">
        <v>43994</v>
      </c>
      <c r="K254" s="486"/>
      <c r="L254" s="486">
        <v>194</v>
      </c>
      <c r="M254" s="115" t="s">
        <v>190</v>
      </c>
      <c r="N254" s="486"/>
      <c r="O254" s="486"/>
      <c r="P254" s="486"/>
      <c r="Q254" s="486"/>
      <c r="R254" s="37"/>
      <c r="S254" s="37"/>
      <c r="T254" s="37"/>
      <c r="U254" s="37"/>
      <c r="V254" s="37"/>
      <c r="W254" s="37"/>
      <c r="X254" s="37"/>
      <c r="Y254" s="37"/>
      <c r="Z254" s="37"/>
      <c r="AA254" s="37"/>
      <c r="AB254" s="37"/>
      <c r="AC254" s="37"/>
      <c r="AD254" s="37"/>
    </row>
    <row r="255" spans="1:30">
      <c r="A255" s="37">
        <v>6.1</v>
      </c>
      <c r="B255" s="115" t="s">
        <v>175</v>
      </c>
      <c r="C255" s="37">
        <v>880588419</v>
      </c>
      <c r="D255" s="115" t="s">
        <v>139</v>
      </c>
      <c r="E255" s="115" t="s">
        <v>150</v>
      </c>
      <c r="F255" s="486"/>
      <c r="G255" s="486"/>
      <c r="H255" s="265">
        <v>44006</v>
      </c>
      <c r="I255" s="109" t="s">
        <v>1113</v>
      </c>
      <c r="J255" s="486"/>
      <c r="K255" s="115"/>
      <c r="L255" s="37">
        <v>191</v>
      </c>
      <c r="M255" s="37"/>
      <c r="N255" s="665">
        <v>43992</v>
      </c>
      <c r="O255" s="115">
        <v>55</v>
      </c>
      <c r="P255" s="37"/>
      <c r="Q255" s="37"/>
      <c r="R255" s="37"/>
      <c r="S255" s="37"/>
      <c r="T255" s="37"/>
      <c r="U255" s="37"/>
      <c r="V255" s="37"/>
      <c r="W255" s="37"/>
      <c r="X255" s="37"/>
      <c r="Y255" s="37"/>
      <c r="Z255" s="37"/>
      <c r="AA255" s="37"/>
      <c r="AB255" s="37"/>
      <c r="AC255" s="37"/>
      <c r="AD255" s="37"/>
    </row>
    <row r="256" spans="1:30">
      <c r="A256" s="665">
        <v>43992</v>
      </c>
      <c r="B256" s="115" t="s">
        <v>175</v>
      </c>
      <c r="C256" s="37">
        <v>880035648</v>
      </c>
      <c r="D256" s="115" t="s">
        <v>139</v>
      </c>
      <c r="E256" s="115" t="s">
        <v>140</v>
      </c>
      <c r="F256" s="137"/>
      <c r="G256" s="115"/>
      <c r="H256" s="265"/>
      <c r="I256" s="666"/>
      <c r="J256" s="665">
        <v>43992</v>
      </c>
      <c r="K256" s="486"/>
      <c r="L256" s="486">
        <v>191</v>
      </c>
      <c r="M256" s="115" t="s">
        <v>142</v>
      </c>
      <c r="N256" s="666">
        <v>44004</v>
      </c>
      <c r="O256" s="486">
        <v>4552.2</v>
      </c>
      <c r="P256" s="486"/>
      <c r="Q256" s="486"/>
      <c r="R256" s="37"/>
      <c r="S256" s="37"/>
      <c r="T256" s="37"/>
      <c r="U256" s="37"/>
      <c r="V256" s="37"/>
      <c r="W256" s="37"/>
      <c r="X256" s="37"/>
      <c r="Y256" s="37"/>
      <c r="Z256" s="37"/>
      <c r="AA256" s="37"/>
      <c r="AB256" s="37"/>
      <c r="AC256" s="37"/>
      <c r="AD256" s="37"/>
    </row>
    <row r="257" spans="1:30">
      <c r="A257" s="666">
        <v>43994</v>
      </c>
      <c r="B257" s="115" t="s">
        <v>138</v>
      </c>
      <c r="C257" s="486">
        <v>881530739</v>
      </c>
      <c r="D257" s="115" t="s">
        <v>139</v>
      </c>
      <c r="E257" s="115" t="s">
        <v>140</v>
      </c>
      <c r="F257" s="666"/>
      <c r="G257" s="486"/>
      <c r="H257" s="37"/>
      <c r="I257" s="666">
        <v>44000</v>
      </c>
      <c r="J257" s="666">
        <v>44001</v>
      </c>
      <c r="K257" s="486"/>
      <c r="L257" s="486">
        <v>189</v>
      </c>
      <c r="M257" s="486" t="s">
        <v>1114</v>
      </c>
      <c r="N257" s="486"/>
      <c r="O257" s="486"/>
      <c r="P257" s="486"/>
      <c r="Q257" s="486"/>
      <c r="R257" s="37"/>
      <c r="S257" s="37"/>
      <c r="T257" s="37"/>
      <c r="U257" s="37"/>
      <c r="V257" s="37"/>
      <c r="W257" s="37"/>
      <c r="X257" s="37"/>
      <c r="Y257" s="37"/>
      <c r="Z257" s="37"/>
      <c r="AA257" s="37"/>
      <c r="AB257" s="37"/>
      <c r="AC257" s="37"/>
      <c r="AD257" s="37"/>
    </row>
    <row r="258" spans="1:30">
      <c r="A258" s="666">
        <v>44000</v>
      </c>
      <c r="B258" s="115" t="s">
        <v>909</v>
      </c>
      <c r="C258" s="486">
        <v>880184617</v>
      </c>
      <c r="D258" s="115" t="s">
        <v>139</v>
      </c>
      <c r="E258" s="115" t="s">
        <v>140</v>
      </c>
      <c r="F258" s="666">
        <v>44005</v>
      </c>
      <c r="G258" s="733">
        <v>44001</v>
      </c>
      <c r="H258" s="485"/>
      <c r="I258" s="265">
        <v>44001</v>
      </c>
      <c r="J258" s="665" t="s">
        <v>911</v>
      </c>
      <c r="K258" s="664" t="s">
        <v>327</v>
      </c>
      <c r="L258" s="485">
        <v>187.46</v>
      </c>
      <c r="M258" s="664"/>
      <c r="N258" s="403"/>
      <c r="O258" s="23"/>
      <c r="P258" s="84"/>
      <c r="Q258" s="84"/>
      <c r="R258" s="37"/>
      <c r="S258" s="37"/>
      <c r="T258" s="37"/>
      <c r="U258" s="37"/>
      <c r="V258" s="37"/>
      <c r="W258" s="37"/>
      <c r="X258" s="37"/>
      <c r="Y258" s="37"/>
      <c r="Z258" s="37"/>
      <c r="AA258" s="37"/>
      <c r="AB258" s="37"/>
      <c r="AC258" s="37"/>
      <c r="AD258" s="37"/>
    </row>
    <row r="259" spans="1:30">
      <c r="A259" s="265">
        <v>43990</v>
      </c>
      <c r="B259" s="115" t="s">
        <v>901</v>
      </c>
      <c r="C259" s="37">
        <v>880039252</v>
      </c>
      <c r="D259" s="115" t="s">
        <v>139</v>
      </c>
      <c r="E259" s="115" t="s">
        <v>140</v>
      </c>
      <c r="F259" s="115" t="s">
        <v>1115</v>
      </c>
      <c r="G259" s="115" t="s">
        <v>35</v>
      </c>
      <c r="H259" s="265">
        <v>43994</v>
      </c>
      <c r="I259" s="265">
        <v>43992</v>
      </c>
      <c r="J259" s="666">
        <v>43999</v>
      </c>
      <c r="K259" s="115" t="s">
        <v>1116</v>
      </c>
      <c r="L259" s="37">
        <v>182</v>
      </c>
      <c r="M259" s="115" t="s">
        <v>1117</v>
      </c>
      <c r="N259" s="37"/>
      <c r="O259" s="37">
        <v>1994</v>
      </c>
      <c r="P259" s="37"/>
      <c r="Q259" s="37"/>
      <c r="R259" s="37"/>
      <c r="S259" s="37"/>
      <c r="T259" s="37"/>
      <c r="U259" s="37"/>
      <c r="V259" s="37"/>
      <c r="W259" s="37"/>
      <c r="X259" s="37"/>
      <c r="Y259" s="37"/>
      <c r="Z259" s="37"/>
      <c r="AA259" s="37"/>
      <c r="AB259" s="37"/>
      <c r="AC259" s="37"/>
      <c r="AD259" s="37"/>
    </row>
    <row r="260" spans="1:30">
      <c r="A260" s="666">
        <v>44005</v>
      </c>
      <c r="B260" s="486" t="s">
        <v>154</v>
      </c>
      <c r="C260" s="37">
        <v>882124913</v>
      </c>
      <c r="D260" s="115" t="s">
        <v>139</v>
      </c>
      <c r="E260" s="115" t="s">
        <v>140</v>
      </c>
      <c r="F260" s="669"/>
      <c r="G260" s="669"/>
      <c r="H260" s="666"/>
      <c r="I260" s="713">
        <v>44006</v>
      </c>
      <c r="J260" s="666">
        <v>44017</v>
      </c>
      <c r="K260" s="84"/>
      <c r="L260" s="23">
        <v>180</v>
      </c>
      <c r="M260" s="664"/>
      <c r="N260" s="84"/>
      <c r="O260" s="84"/>
      <c r="P260" s="84"/>
      <c r="Q260" s="84"/>
      <c r="R260" s="37"/>
      <c r="S260" s="37"/>
      <c r="T260" s="37"/>
      <c r="U260" s="37"/>
      <c r="V260" s="37"/>
      <c r="W260" s="37"/>
      <c r="X260" s="37"/>
      <c r="Y260" s="37"/>
      <c r="Z260" s="37"/>
      <c r="AA260" s="37"/>
      <c r="AB260" s="37"/>
      <c r="AC260" s="37"/>
      <c r="AD260" s="37"/>
    </row>
    <row r="261" spans="1:30">
      <c r="A261" s="666">
        <v>44000</v>
      </c>
      <c r="B261" s="115" t="s">
        <v>175</v>
      </c>
      <c r="C261" s="486">
        <v>880111300</v>
      </c>
      <c r="D261" s="115" t="s">
        <v>139</v>
      </c>
      <c r="E261" s="115" t="s">
        <v>140</v>
      </c>
      <c r="F261" s="666"/>
      <c r="G261" s="486"/>
      <c r="H261" s="486"/>
      <c r="I261" s="403">
        <v>44000</v>
      </c>
      <c r="J261" s="666"/>
      <c r="K261" s="486"/>
      <c r="L261" s="115">
        <v>180</v>
      </c>
      <c r="M261" s="664" t="s">
        <v>1118</v>
      </c>
      <c r="N261" s="84"/>
      <c r="O261" s="84"/>
      <c r="P261" s="84"/>
      <c r="Q261" s="84"/>
      <c r="R261" s="37"/>
      <c r="S261" s="37"/>
      <c r="T261" s="37"/>
      <c r="U261" s="37"/>
      <c r="V261" s="37"/>
      <c r="W261" s="37"/>
      <c r="X261" s="37"/>
      <c r="Y261" s="37"/>
      <c r="Z261" s="37"/>
      <c r="AA261" s="37"/>
      <c r="AB261" s="37"/>
      <c r="AC261" s="37"/>
      <c r="AD261" s="37"/>
    </row>
    <row r="262" spans="1:30">
      <c r="A262" s="37">
        <v>6.3</v>
      </c>
      <c r="B262" s="115" t="s">
        <v>156</v>
      </c>
      <c r="C262" s="115">
        <v>880489928</v>
      </c>
      <c r="D262" s="115" t="s">
        <v>152</v>
      </c>
      <c r="E262" s="115" t="s">
        <v>140</v>
      </c>
      <c r="F262" s="115" t="s">
        <v>1119</v>
      </c>
      <c r="G262" s="115" t="s">
        <v>35</v>
      </c>
      <c r="H262" s="37"/>
      <c r="I262" s="109" t="s">
        <v>934</v>
      </c>
      <c r="J262" s="666">
        <v>43990</v>
      </c>
      <c r="K262" s="115"/>
      <c r="L262" s="37">
        <v>180</v>
      </c>
      <c r="M262" s="37"/>
      <c r="N262" s="115"/>
      <c r="O262" s="115"/>
      <c r="P262" s="37"/>
      <c r="Q262" s="37"/>
      <c r="R262" s="37"/>
      <c r="S262" s="37"/>
      <c r="T262" s="37"/>
      <c r="U262" s="37"/>
      <c r="V262" s="37"/>
      <c r="W262" s="37"/>
      <c r="X262" s="37"/>
      <c r="Y262" s="37"/>
      <c r="Z262" s="37"/>
      <c r="AA262" s="37"/>
      <c r="AB262" s="37"/>
      <c r="AC262" s="37"/>
      <c r="AD262" s="37"/>
    </row>
    <row r="263" spans="1:30">
      <c r="A263" s="666">
        <v>44004</v>
      </c>
      <c r="B263" s="115" t="s">
        <v>149</v>
      </c>
      <c r="C263" s="486">
        <v>880029001</v>
      </c>
      <c r="D263" s="115" t="s">
        <v>152</v>
      </c>
      <c r="E263" s="115" t="s">
        <v>150</v>
      </c>
      <c r="F263" s="486"/>
      <c r="G263" s="84"/>
      <c r="H263" s="666"/>
      <c r="I263" s="403">
        <v>44010</v>
      </c>
      <c r="J263" s="666">
        <v>44028</v>
      </c>
      <c r="K263" s="84"/>
      <c r="L263" s="23">
        <v>179</v>
      </c>
      <c r="M263" s="84"/>
      <c r="N263" s="403">
        <v>44008</v>
      </c>
      <c r="O263" s="23">
        <v>480.5</v>
      </c>
      <c r="P263" s="84"/>
      <c r="Q263" s="84"/>
      <c r="R263" s="37"/>
      <c r="S263" s="37"/>
      <c r="T263" s="37"/>
      <c r="U263" s="37"/>
      <c r="V263" s="37"/>
      <c r="W263" s="37"/>
      <c r="X263" s="37"/>
      <c r="Y263" s="37"/>
      <c r="Z263" s="37"/>
      <c r="AA263" s="37"/>
      <c r="AB263" s="37"/>
      <c r="AC263" s="37"/>
      <c r="AD263" s="37"/>
    </row>
    <row r="264" spans="1:30">
      <c r="A264" s="666">
        <v>44011</v>
      </c>
      <c r="B264" s="115" t="s">
        <v>149</v>
      </c>
      <c r="C264" s="486">
        <v>880007603</v>
      </c>
      <c r="D264" s="115" t="s">
        <v>152</v>
      </c>
      <c r="E264" s="115" t="s">
        <v>140</v>
      </c>
      <c r="F264" s="666"/>
      <c r="G264" s="486"/>
      <c r="H264" s="486"/>
      <c r="I264" s="666">
        <v>44011</v>
      </c>
      <c r="J264" s="666">
        <v>44026</v>
      </c>
      <c r="K264" s="84"/>
      <c r="L264" s="23">
        <v>173.5</v>
      </c>
      <c r="M264" s="84"/>
      <c r="N264" s="84"/>
      <c r="O264" s="84"/>
      <c r="P264" s="84"/>
      <c r="Q264" s="84"/>
      <c r="R264" s="37"/>
      <c r="S264" s="37"/>
      <c r="T264" s="37"/>
      <c r="U264" s="37"/>
      <c r="V264" s="37"/>
      <c r="W264" s="37"/>
      <c r="X264" s="37"/>
      <c r="Y264" s="37"/>
      <c r="Z264" s="37"/>
      <c r="AA264" s="37"/>
      <c r="AB264" s="37"/>
      <c r="AC264" s="37"/>
      <c r="AD264" s="37"/>
    </row>
    <row r="265" spans="1:30">
      <c r="A265" s="265">
        <v>44001</v>
      </c>
      <c r="B265" s="115" t="s">
        <v>175</v>
      </c>
      <c r="C265" s="486">
        <v>881117476</v>
      </c>
      <c r="D265" s="115" t="s">
        <v>139</v>
      </c>
      <c r="E265" s="115" t="s">
        <v>1120</v>
      </c>
      <c r="F265" s="666"/>
      <c r="G265" s="486"/>
      <c r="H265" s="486"/>
      <c r="I265" s="265">
        <v>44001</v>
      </c>
      <c r="J265" s="666">
        <v>44015</v>
      </c>
      <c r="K265" s="486"/>
      <c r="L265" s="37">
        <v>172.8</v>
      </c>
      <c r="M265" s="115" t="s">
        <v>1121</v>
      </c>
      <c r="N265" s="265">
        <v>44001</v>
      </c>
      <c r="O265" s="37">
        <v>8535.6</v>
      </c>
      <c r="P265" s="37"/>
      <c r="Q265" s="37"/>
      <c r="R265" s="37"/>
      <c r="S265" s="37"/>
      <c r="T265" s="37"/>
      <c r="U265" s="37"/>
      <c r="V265" s="37"/>
      <c r="W265" s="37"/>
      <c r="X265" s="37"/>
      <c r="Y265" s="37"/>
      <c r="Z265" s="37"/>
      <c r="AA265" s="37"/>
      <c r="AB265" s="37"/>
      <c r="AC265" s="37"/>
      <c r="AD265" s="37"/>
    </row>
    <row r="266" spans="1:30">
      <c r="A266" s="37">
        <v>6.3</v>
      </c>
      <c r="B266" s="115" t="s">
        <v>206</v>
      </c>
      <c r="C266" s="37">
        <v>881136106</v>
      </c>
      <c r="D266" s="115" t="s">
        <v>139</v>
      </c>
      <c r="E266" s="115" t="s">
        <v>140</v>
      </c>
      <c r="F266" s="115" t="s">
        <v>1122</v>
      </c>
      <c r="G266" s="115" t="s">
        <v>35</v>
      </c>
      <c r="H266" s="37"/>
      <c r="I266" s="707">
        <v>43992</v>
      </c>
      <c r="J266" s="734">
        <v>43997</v>
      </c>
      <c r="K266" s="115"/>
      <c r="L266" s="262">
        <v>170</v>
      </c>
      <c r="M266" s="37"/>
      <c r="N266" s="115"/>
      <c r="O266" s="115"/>
      <c r="P266" s="37"/>
      <c r="Q266" s="37"/>
      <c r="R266" s="37"/>
      <c r="S266" s="37"/>
      <c r="T266" s="37"/>
      <c r="U266" s="37"/>
      <c r="V266" s="37"/>
      <c r="W266" s="37"/>
      <c r="X266" s="37"/>
      <c r="Y266" s="37"/>
      <c r="Z266" s="37"/>
      <c r="AA266" s="37"/>
      <c r="AB266" s="37"/>
      <c r="AC266" s="37"/>
      <c r="AD266" s="37"/>
    </row>
    <row r="267" spans="1:30">
      <c r="A267" s="285">
        <v>5.27</v>
      </c>
      <c r="B267" s="115" t="s">
        <v>909</v>
      </c>
      <c r="C267" s="37">
        <v>881405946</v>
      </c>
      <c r="D267" s="115" t="s">
        <v>139</v>
      </c>
      <c r="E267" s="115" t="s">
        <v>140</v>
      </c>
      <c r="F267" s="115"/>
      <c r="G267" s="115"/>
      <c r="H267" s="265">
        <v>44006</v>
      </c>
      <c r="I267" s="180" t="s">
        <v>12374</v>
      </c>
      <c r="J267" s="265">
        <v>43997</v>
      </c>
      <c r="K267" s="115"/>
      <c r="L267" s="115">
        <v>170</v>
      </c>
      <c r="M267" s="115" t="s">
        <v>148</v>
      </c>
      <c r="N267" s="37"/>
      <c r="O267" s="37"/>
      <c r="P267" s="37"/>
      <c r="Q267" s="37"/>
      <c r="R267" s="37"/>
      <c r="S267" s="37"/>
      <c r="T267" s="37"/>
      <c r="U267" s="37"/>
      <c r="V267" s="37"/>
      <c r="W267" s="37"/>
      <c r="X267" s="37"/>
      <c r="Y267" s="37"/>
      <c r="Z267" s="37"/>
      <c r="AA267" s="37"/>
      <c r="AB267" s="37"/>
      <c r="AC267" s="37"/>
      <c r="AD267" s="37"/>
    </row>
    <row r="268" spans="1:30">
      <c r="A268" s="37">
        <v>6.4</v>
      </c>
      <c r="B268" s="115" t="s">
        <v>156</v>
      </c>
      <c r="C268" s="37">
        <v>880713688</v>
      </c>
      <c r="D268" s="115" t="s">
        <v>152</v>
      </c>
      <c r="E268" s="115" t="s">
        <v>140</v>
      </c>
      <c r="F268" s="115" t="s">
        <v>1123</v>
      </c>
      <c r="G268" s="115" t="s">
        <v>35</v>
      </c>
      <c r="H268" s="37"/>
      <c r="I268" s="109" t="s">
        <v>1124</v>
      </c>
      <c r="J268" s="666">
        <v>43990</v>
      </c>
      <c r="K268" s="115"/>
      <c r="L268" s="37">
        <v>169.5</v>
      </c>
      <c r="M268" s="37"/>
      <c r="N268" s="115"/>
      <c r="O268" s="115"/>
      <c r="P268" s="37"/>
      <c r="Q268" s="37"/>
      <c r="R268" s="37"/>
      <c r="S268" s="37"/>
      <c r="T268" s="37"/>
      <c r="U268" s="37"/>
      <c r="V268" s="37"/>
      <c r="W268" s="37"/>
      <c r="X268" s="37"/>
      <c r="Y268" s="37"/>
      <c r="Z268" s="37"/>
      <c r="AA268" s="37"/>
      <c r="AB268" s="37"/>
      <c r="AC268" s="37"/>
      <c r="AD268" s="37"/>
    </row>
    <row r="269" spans="1:30">
      <c r="A269" s="666">
        <v>43999</v>
      </c>
      <c r="B269" s="115" t="s">
        <v>149</v>
      </c>
      <c r="C269" s="486">
        <v>880022795</v>
      </c>
      <c r="D269" s="115" t="s">
        <v>139</v>
      </c>
      <c r="E269" s="115" t="s">
        <v>140</v>
      </c>
      <c r="F269" s="666"/>
      <c r="G269" s="486"/>
      <c r="H269" s="486"/>
      <c r="I269" s="403">
        <v>44001</v>
      </c>
      <c r="J269" s="666">
        <v>44025</v>
      </c>
      <c r="K269" s="84"/>
      <c r="L269" s="37">
        <v>167.5</v>
      </c>
      <c r="M269" s="664" t="s">
        <v>225</v>
      </c>
      <c r="N269" s="84"/>
      <c r="O269" s="84"/>
      <c r="P269" s="84"/>
      <c r="Q269" s="84"/>
      <c r="R269" s="37"/>
      <c r="S269" s="37"/>
      <c r="T269" s="37"/>
      <c r="U269" s="37"/>
      <c r="V269" s="37"/>
      <c r="W269" s="37"/>
      <c r="X269" s="37"/>
      <c r="Y269" s="37"/>
      <c r="Z269" s="37"/>
      <c r="AA269" s="37"/>
      <c r="AB269" s="37"/>
      <c r="AC269" s="37"/>
      <c r="AD269" s="37"/>
    </row>
    <row r="270" spans="1:30" ht="34">
      <c r="A270" s="37">
        <v>6.1</v>
      </c>
      <c r="B270" s="486" t="s">
        <v>156</v>
      </c>
      <c r="C270" s="37">
        <v>880124148</v>
      </c>
      <c r="D270" s="486" t="s">
        <v>139</v>
      </c>
      <c r="E270" s="486" t="s">
        <v>140</v>
      </c>
      <c r="F270" s="735" t="s">
        <v>1125</v>
      </c>
      <c r="G270" s="486" t="s">
        <v>35</v>
      </c>
      <c r="H270" s="665">
        <v>43992</v>
      </c>
      <c r="I270" s="109" t="s">
        <v>1006</v>
      </c>
      <c r="J270" s="486">
        <v>6.5</v>
      </c>
      <c r="K270" s="486"/>
      <c r="L270" s="37">
        <v>167.21</v>
      </c>
      <c r="M270" s="37"/>
      <c r="N270" s="486"/>
      <c r="O270" s="486"/>
      <c r="P270" s="37"/>
      <c r="Q270" s="37"/>
      <c r="R270" s="37"/>
      <c r="S270" s="37"/>
      <c r="T270" s="37"/>
      <c r="U270" s="37"/>
      <c r="V270" s="37"/>
      <c r="W270" s="37"/>
      <c r="X270" s="37"/>
      <c r="Y270" s="37"/>
      <c r="Z270" s="37"/>
      <c r="AA270" s="37"/>
      <c r="AB270" s="37"/>
      <c r="AC270" s="37"/>
      <c r="AD270" s="37"/>
    </row>
    <row r="271" spans="1:30">
      <c r="A271" s="666">
        <v>44004</v>
      </c>
      <c r="B271" s="115" t="s">
        <v>194</v>
      </c>
      <c r="C271" s="486">
        <v>881958513</v>
      </c>
      <c r="D271" s="115" t="s">
        <v>139</v>
      </c>
      <c r="E271" s="115" t="s">
        <v>140</v>
      </c>
      <c r="F271" s="486"/>
      <c r="G271" s="84"/>
      <c r="H271" s="666">
        <v>44011</v>
      </c>
      <c r="I271" s="403">
        <v>44007</v>
      </c>
      <c r="J271" s="666">
        <v>44026</v>
      </c>
      <c r="K271" s="84"/>
      <c r="L271" s="23">
        <v>160.5</v>
      </c>
      <c r="M271" s="664" t="s">
        <v>1126</v>
      </c>
      <c r="N271" s="84"/>
      <c r="O271" s="84"/>
      <c r="P271" s="84"/>
      <c r="Q271" s="84"/>
      <c r="R271" s="37"/>
      <c r="S271" s="37"/>
      <c r="T271" s="37"/>
      <c r="U271" s="37"/>
      <c r="V271" s="37"/>
      <c r="W271" s="37"/>
      <c r="X271" s="37"/>
      <c r="Y271" s="37"/>
      <c r="Z271" s="37"/>
      <c r="AA271" s="37"/>
      <c r="AB271" s="37"/>
      <c r="AC271" s="37"/>
      <c r="AD271" s="37"/>
    </row>
    <row r="272" spans="1:30">
      <c r="A272" s="642">
        <v>43990</v>
      </c>
      <c r="B272" s="680" t="s">
        <v>175</v>
      </c>
      <c r="C272" s="629">
        <v>880317224</v>
      </c>
      <c r="D272" s="680" t="s">
        <v>139</v>
      </c>
      <c r="E272" s="680" t="s">
        <v>140</v>
      </c>
      <c r="F272" s="710"/>
      <c r="G272" s="680"/>
      <c r="H272" s="642">
        <v>43998</v>
      </c>
      <c r="I272" s="681">
        <v>43990</v>
      </c>
      <c r="J272" s="681"/>
      <c r="K272" s="680"/>
      <c r="L272" s="680">
        <v>156</v>
      </c>
      <c r="M272" s="680" t="s">
        <v>1127</v>
      </c>
      <c r="N272" s="680"/>
      <c r="O272" s="680"/>
      <c r="P272" s="680"/>
      <c r="Q272" s="680"/>
      <c r="R272" s="37"/>
      <c r="S272" s="37"/>
      <c r="T272" s="37"/>
      <c r="U272" s="37"/>
      <c r="V272" s="37"/>
      <c r="W272" s="37"/>
      <c r="X272" s="37"/>
      <c r="Y272" s="37"/>
      <c r="Z272" s="37"/>
      <c r="AA272" s="37"/>
      <c r="AB272" s="37"/>
      <c r="AC272" s="37"/>
      <c r="AD272" s="37"/>
    </row>
    <row r="273" spans="1:30">
      <c r="A273" s="265">
        <v>43991</v>
      </c>
      <c r="B273" s="115" t="s">
        <v>156</v>
      </c>
      <c r="C273" s="37">
        <v>881382893</v>
      </c>
      <c r="D273" s="115" t="s">
        <v>152</v>
      </c>
      <c r="E273" s="115" t="s">
        <v>140</v>
      </c>
      <c r="F273" s="137"/>
      <c r="G273" s="115"/>
      <c r="H273" s="265"/>
      <c r="I273" s="486">
        <v>6.21</v>
      </c>
      <c r="J273" s="665">
        <v>43997</v>
      </c>
      <c r="K273" s="486"/>
      <c r="L273" s="486">
        <v>156</v>
      </c>
      <c r="M273" s="115"/>
      <c r="N273" s="486"/>
      <c r="O273" s="486"/>
      <c r="P273" s="486"/>
      <c r="Q273" s="486"/>
      <c r="R273" s="37"/>
      <c r="S273" s="37"/>
      <c r="T273" s="37"/>
      <c r="U273" s="37"/>
      <c r="V273" s="37"/>
      <c r="W273" s="37"/>
      <c r="X273" s="37"/>
      <c r="Y273" s="37"/>
      <c r="Z273" s="37"/>
      <c r="AA273" s="37"/>
      <c r="AB273" s="37"/>
      <c r="AC273" s="37"/>
      <c r="AD273" s="37"/>
    </row>
    <row r="274" spans="1:30">
      <c r="A274" s="37">
        <v>6.1</v>
      </c>
      <c r="B274" s="486" t="s">
        <v>175</v>
      </c>
      <c r="C274" s="37">
        <v>880017841</v>
      </c>
      <c r="D274" s="486" t="s">
        <v>139</v>
      </c>
      <c r="E274" s="37" t="s">
        <v>140</v>
      </c>
      <c r="F274" s="486" t="s">
        <v>1128</v>
      </c>
      <c r="G274" s="486" t="s">
        <v>35</v>
      </c>
      <c r="H274" s="265">
        <v>44005</v>
      </c>
      <c r="I274" s="109" t="s">
        <v>993</v>
      </c>
      <c r="J274" s="37">
        <v>6.5</v>
      </c>
      <c r="K274" s="37"/>
      <c r="L274" s="37">
        <v>150</v>
      </c>
      <c r="M274" s="115" t="s">
        <v>232</v>
      </c>
      <c r="N274" s="37"/>
      <c r="O274" s="37"/>
      <c r="P274" s="37"/>
      <c r="Q274" s="37"/>
      <c r="R274" s="37"/>
      <c r="S274" s="37"/>
      <c r="T274" s="37"/>
      <c r="U274" s="37"/>
      <c r="V274" s="37"/>
      <c r="W274" s="37"/>
      <c r="X274" s="37"/>
      <c r="Y274" s="37"/>
      <c r="Z274" s="37"/>
      <c r="AA274" s="37"/>
      <c r="AB274" s="37"/>
      <c r="AC274" s="37"/>
      <c r="AD274" s="37"/>
    </row>
    <row r="275" spans="1:30">
      <c r="A275" s="666">
        <v>44004</v>
      </c>
      <c r="B275" s="115" t="s">
        <v>175</v>
      </c>
      <c r="C275" s="486">
        <v>881552269</v>
      </c>
      <c r="D275" s="115" t="s">
        <v>139</v>
      </c>
      <c r="E275" s="115" t="s">
        <v>150</v>
      </c>
      <c r="F275" s="486"/>
      <c r="G275" s="84"/>
      <c r="H275" s="666">
        <v>44005</v>
      </c>
      <c r="I275" s="403">
        <v>44005</v>
      </c>
      <c r="J275" s="666"/>
      <c r="K275" s="84"/>
      <c r="L275" s="37">
        <v>150</v>
      </c>
      <c r="M275" s="664" t="s">
        <v>1129</v>
      </c>
      <c r="N275" s="403">
        <v>44005</v>
      </c>
      <c r="O275" s="23">
        <v>6589.76</v>
      </c>
      <c r="P275" s="84"/>
      <c r="Q275" s="84"/>
      <c r="R275" s="37"/>
      <c r="S275" s="37"/>
      <c r="T275" s="37"/>
      <c r="U275" s="37"/>
      <c r="V275" s="37"/>
      <c r="W275" s="37"/>
      <c r="X275" s="37"/>
      <c r="Y275" s="37"/>
      <c r="Z275" s="37"/>
      <c r="AA275" s="37"/>
      <c r="AB275" s="37"/>
      <c r="AC275" s="37"/>
      <c r="AD275" s="37"/>
    </row>
    <row r="276" spans="1:30">
      <c r="A276" s="265">
        <v>43987</v>
      </c>
      <c r="B276" s="115" t="s">
        <v>901</v>
      </c>
      <c r="C276" s="37">
        <v>881727284</v>
      </c>
      <c r="D276" s="115" t="s">
        <v>139</v>
      </c>
      <c r="E276" s="115" t="s">
        <v>140</v>
      </c>
      <c r="F276" s="37"/>
      <c r="G276" s="37"/>
      <c r="H276" s="37"/>
      <c r="I276" s="37">
        <v>6.6</v>
      </c>
      <c r="J276" s="665"/>
      <c r="K276" s="37"/>
      <c r="L276" s="37">
        <v>150</v>
      </c>
      <c r="M276" s="115" t="s">
        <v>1130</v>
      </c>
      <c r="N276" s="37"/>
      <c r="O276" s="37"/>
      <c r="P276" s="37"/>
      <c r="Q276" s="37"/>
      <c r="R276" s="37"/>
      <c r="S276" s="37"/>
      <c r="T276" s="37"/>
      <c r="U276" s="37"/>
      <c r="V276" s="37"/>
      <c r="W276" s="37"/>
      <c r="X276" s="37"/>
      <c r="Y276" s="37"/>
      <c r="Z276" s="37"/>
      <c r="AA276" s="37"/>
      <c r="AB276" s="37"/>
      <c r="AC276" s="37"/>
      <c r="AD276" s="37"/>
    </row>
    <row r="277" spans="1:30">
      <c r="A277" s="265">
        <v>43998</v>
      </c>
      <c r="B277" s="115" t="s">
        <v>146</v>
      </c>
      <c r="C277" s="37">
        <v>882258883</v>
      </c>
      <c r="D277" s="115" t="s">
        <v>139</v>
      </c>
      <c r="E277" s="115" t="s">
        <v>140</v>
      </c>
      <c r="F277" s="37"/>
      <c r="G277" s="37"/>
      <c r="H277" s="265">
        <v>44005</v>
      </c>
      <c r="I277" s="265">
        <v>44012</v>
      </c>
      <c r="J277" s="665"/>
      <c r="K277" s="37"/>
      <c r="L277" s="37">
        <v>149</v>
      </c>
      <c r="M277" s="115" t="s">
        <v>1131</v>
      </c>
      <c r="N277" s="84"/>
      <c r="O277" s="84"/>
      <c r="P277" s="84"/>
      <c r="Q277" s="84"/>
      <c r="R277" s="37"/>
      <c r="S277" s="37"/>
      <c r="T277" s="37"/>
      <c r="U277" s="37"/>
      <c r="V277" s="37"/>
      <c r="W277" s="37"/>
      <c r="X277" s="37"/>
      <c r="Y277" s="37"/>
      <c r="Z277" s="37"/>
      <c r="AA277" s="37"/>
      <c r="AB277" s="37"/>
      <c r="AC277" s="37"/>
      <c r="AD277" s="37"/>
    </row>
    <row r="278" spans="1:30" ht="51">
      <c r="A278" s="262">
        <v>6.1</v>
      </c>
      <c r="B278" s="137" t="s">
        <v>156</v>
      </c>
      <c r="C278" s="262">
        <v>881789033</v>
      </c>
      <c r="D278" s="115" t="s">
        <v>139</v>
      </c>
      <c r="E278" s="115" t="s">
        <v>140</v>
      </c>
      <c r="F278" s="137" t="s">
        <v>1132</v>
      </c>
      <c r="G278" s="115" t="s">
        <v>37</v>
      </c>
      <c r="H278" s="665">
        <v>43990</v>
      </c>
      <c r="I278" s="736" t="s">
        <v>12375</v>
      </c>
      <c r="J278" s="115" t="s">
        <v>1133</v>
      </c>
      <c r="K278" s="115" t="s">
        <v>190</v>
      </c>
      <c r="L278" s="84">
        <v>145.63999999999999</v>
      </c>
      <c r="M278" s="262"/>
      <c r="N278" s="262"/>
      <c r="O278" s="262"/>
      <c r="P278" s="115"/>
      <c r="Q278" s="262"/>
      <c r="R278" s="37"/>
      <c r="S278" s="37"/>
      <c r="T278" s="37"/>
      <c r="U278" s="37"/>
      <c r="V278" s="37"/>
      <c r="W278" s="37"/>
      <c r="X278" s="37"/>
      <c r="Y278" s="37"/>
      <c r="Z278" s="37"/>
      <c r="AA278" s="37"/>
      <c r="AB278" s="37"/>
      <c r="AC278" s="37"/>
      <c r="AD278" s="37"/>
    </row>
    <row r="279" spans="1:30">
      <c r="A279" s="265">
        <v>43987</v>
      </c>
      <c r="B279" s="115" t="s">
        <v>149</v>
      </c>
      <c r="C279" s="37">
        <v>880229757</v>
      </c>
      <c r="D279" s="115" t="s">
        <v>139</v>
      </c>
      <c r="E279" s="115" t="s">
        <v>140</v>
      </c>
      <c r="F279" s="137"/>
      <c r="G279" s="115"/>
      <c r="H279" s="37"/>
      <c r="I279" s="665" t="s">
        <v>1134</v>
      </c>
      <c r="J279" s="666">
        <v>44020</v>
      </c>
      <c r="K279" s="486"/>
      <c r="L279" s="115">
        <v>142.5</v>
      </c>
      <c r="M279" s="115" t="s">
        <v>1135</v>
      </c>
      <c r="N279" s="666">
        <v>44010</v>
      </c>
      <c r="O279" s="486">
        <v>974</v>
      </c>
      <c r="P279" s="486"/>
      <c r="Q279" s="486"/>
      <c r="R279" s="37"/>
      <c r="S279" s="37"/>
      <c r="T279" s="37"/>
      <c r="U279" s="37"/>
      <c r="V279" s="37"/>
      <c r="W279" s="37"/>
      <c r="X279" s="37"/>
      <c r="Y279" s="37"/>
      <c r="Z279" s="37"/>
      <c r="AA279" s="37"/>
      <c r="AB279" s="37"/>
      <c r="AC279" s="37"/>
      <c r="AD279" s="37"/>
    </row>
    <row r="280" spans="1:30">
      <c r="A280" s="665">
        <v>44011</v>
      </c>
      <c r="B280" s="665" t="s">
        <v>149</v>
      </c>
      <c r="C280" s="115">
        <v>880794194</v>
      </c>
      <c r="D280" s="665" t="s">
        <v>139</v>
      </c>
      <c r="E280" s="665" t="s">
        <v>150</v>
      </c>
      <c r="F280" s="665"/>
      <c r="G280" s="665"/>
      <c r="H280" s="665"/>
      <c r="I280" s="665">
        <v>44010</v>
      </c>
      <c r="J280" s="665">
        <v>44026</v>
      </c>
      <c r="K280" s="665"/>
      <c r="L280" s="115">
        <v>140</v>
      </c>
      <c r="M280" s="665"/>
      <c r="N280" s="84"/>
      <c r="O280" s="84"/>
      <c r="P280" s="84"/>
      <c r="Q280" s="84"/>
      <c r="R280" s="37"/>
      <c r="S280" s="37"/>
      <c r="T280" s="37"/>
      <c r="U280" s="37"/>
      <c r="V280" s="37"/>
      <c r="W280" s="37"/>
      <c r="X280" s="37"/>
      <c r="Y280" s="37"/>
      <c r="Z280" s="37"/>
      <c r="AA280" s="37"/>
      <c r="AB280" s="37"/>
      <c r="AC280" s="37"/>
      <c r="AD280" s="37"/>
    </row>
    <row r="281" spans="1:30">
      <c r="A281" s="666">
        <v>44000</v>
      </c>
      <c r="B281" s="115" t="s">
        <v>146</v>
      </c>
      <c r="C281" s="486">
        <v>880014202</v>
      </c>
      <c r="D281" s="115" t="s">
        <v>139</v>
      </c>
      <c r="E281" s="115" t="s">
        <v>393</v>
      </c>
      <c r="F281" s="666"/>
      <c r="G281" s="486"/>
      <c r="H281" s="486"/>
      <c r="I281" s="665">
        <v>44009</v>
      </c>
      <c r="J281" s="666"/>
      <c r="K281" s="486"/>
      <c r="L281" s="37">
        <v>139.5</v>
      </c>
      <c r="M281" s="664" t="s">
        <v>1136</v>
      </c>
      <c r="N281" s="685" t="s">
        <v>1137</v>
      </c>
      <c r="O281" s="115" t="s">
        <v>1138</v>
      </c>
      <c r="P281" s="84"/>
      <c r="Q281" s="84"/>
      <c r="R281" s="37"/>
      <c r="S281" s="37"/>
      <c r="T281" s="37"/>
      <c r="U281" s="37"/>
      <c r="V281" s="37"/>
      <c r="W281" s="37"/>
      <c r="X281" s="37"/>
      <c r="Y281" s="37"/>
      <c r="Z281" s="37"/>
      <c r="AA281" s="37"/>
      <c r="AB281" s="37"/>
      <c r="AC281" s="37"/>
      <c r="AD281" s="37"/>
    </row>
    <row r="282" spans="1:30">
      <c r="A282" s="262">
        <v>6.4</v>
      </c>
      <c r="B282" s="115" t="s">
        <v>156</v>
      </c>
      <c r="C282" s="262">
        <v>880664670</v>
      </c>
      <c r="D282" s="115" t="s">
        <v>152</v>
      </c>
      <c r="E282" s="115" t="s">
        <v>140</v>
      </c>
      <c r="F282" s="737" t="s">
        <v>1139</v>
      </c>
      <c r="G282" s="115" t="s">
        <v>35</v>
      </c>
      <c r="H282" s="262"/>
      <c r="I282" s="109" t="s">
        <v>1140</v>
      </c>
      <c r="J282" s="115">
        <v>6.9</v>
      </c>
      <c r="K282" s="115"/>
      <c r="L282" s="262">
        <v>138</v>
      </c>
      <c r="M282" s="115"/>
      <c r="N282" s="115"/>
      <c r="O282" s="115"/>
      <c r="P282" s="262"/>
      <c r="Q282" s="262"/>
      <c r="R282" s="37"/>
      <c r="S282" s="37"/>
      <c r="T282" s="37"/>
      <c r="U282" s="37"/>
      <c r="V282" s="37"/>
      <c r="W282" s="37"/>
      <c r="X282" s="37"/>
      <c r="Y282" s="37"/>
      <c r="Z282" s="37"/>
      <c r="AA282" s="37"/>
      <c r="AB282" s="37"/>
      <c r="AC282" s="37"/>
      <c r="AD282" s="37"/>
    </row>
    <row r="283" spans="1:30">
      <c r="A283" s="486">
        <v>6.4</v>
      </c>
      <c r="B283" s="115" t="s">
        <v>156</v>
      </c>
      <c r="C283" s="37">
        <v>880626092</v>
      </c>
      <c r="D283" s="115" t="s">
        <v>152</v>
      </c>
      <c r="E283" s="486" t="s">
        <v>140</v>
      </c>
      <c r="F283" s="738" t="s">
        <v>1141</v>
      </c>
      <c r="G283" s="115" t="s">
        <v>35</v>
      </c>
      <c r="H283" s="37"/>
      <c r="I283" s="665" t="s">
        <v>1142</v>
      </c>
      <c r="J283" s="666">
        <v>43990</v>
      </c>
      <c r="K283" s="486"/>
      <c r="L283" s="486">
        <v>136</v>
      </c>
      <c r="M283" s="486"/>
      <c r="N283" s="486"/>
      <c r="O283" s="486"/>
      <c r="P283" s="486"/>
      <c r="Q283" s="486"/>
      <c r="R283" s="37"/>
      <c r="S283" s="37"/>
      <c r="T283" s="37"/>
      <c r="U283" s="37"/>
      <c r="V283" s="37"/>
      <c r="W283" s="37"/>
      <c r="X283" s="37"/>
      <c r="Y283" s="37"/>
      <c r="Z283" s="37"/>
      <c r="AA283" s="37"/>
      <c r="AB283" s="37"/>
      <c r="AC283" s="37"/>
      <c r="AD283" s="37"/>
    </row>
    <row r="284" spans="1:30">
      <c r="A284" s="666">
        <v>43997</v>
      </c>
      <c r="B284" s="115" t="s">
        <v>144</v>
      </c>
      <c r="C284" s="37">
        <v>881283575</v>
      </c>
      <c r="D284" s="115" t="s">
        <v>139</v>
      </c>
      <c r="E284" s="115" t="s">
        <v>150</v>
      </c>
      <c r="F284" s="666"/>
      <c r="G284" s="486"/>
      <c r="H284" s="265">
        <v>44004</v>
      </c>
      <c r="I284" s="666">
        <v>43998</v>
      </c>
      <c r="J284" s="666">
        <v>44020</v>
      </c>
      <c r="K284" s="486"/>
      <c r="L284" s="486">
        <v>135</v>
      </c>
      <c r="M284" s="115" t="s">
        <v>168</v>
      </c>
      <c r="N284" s="666">
        <v>44003</v>
      </c>
      <c r="O284" s="115">
        <v>76</v>
      </c>
      <c r="P284" s="486"/>
      <c r="Q284" s="486"/>
      <c r="R284" s="37"/>
      <c r="S284" s="37"/>
      <c r="T284" s="37"/>
      <c r="U284" s="37"/>
      <c r="V284" s="37"/>
      <c r="W284" s="37"/>
      <c r="X284" s="37"/>
      <c r="Y284" s="37"/>
      <c r="Z284" s="37"/>
      <c r="AA284" s="37"/>
      <c r="AB284" s="37"/>
      <c r="AC284" s="37"/>
      <c r="AD284" s="37"/>
    </row>
    <row r="285" spans="1:30">
      <c r="A285" s="37">
        <v>6.1</v>
      </c>
      <c r="B285" s="486" t="s">
        <v>178</v>
      </c>
      <c r="C285" s="37">
        <v>881998937</v>
      </c>
      <c r="D285" s="486" t="s">
        <v>139</v>
      </c>
      <c r="E285" s="37" t="s">
        <v>140</v>
      </c>
      <c r="F285" s="180" t="s">
        <v>12376</v>
      </c>
      <c r="G285" s="486" t="s">
        <v>37</v>
      </c>
      <c r="H285" s="37">
        <v>6.18</v>
      </c>
      <c r="I285" s="109" t="s">
        <v>1143</v>
      </c>
      <c r="J285" s="37">
        <v>6.9</v>
      </c>
      <c r="K285" s="486" t="s">
        <v>176</v>
      </c>
      <c r="L285" s="115">
        <f>67.5+67.5</f>
        <v>135</v>
      </c>
      <c r="M285" s="37"/>
      <c r="N285" s="37"/>
      <c r="O285" s="37"/>
      <c r="P285" s="37"/>
      <c r="Q285" s="37"/>
      <c r="R285" s="37"/>
      <c r="S285" s="37"/>
      <c r="T285" s="37"/>
      <c r="U285" s="37"/>
      <c r="V285" s="37"/>
      <c r="W285" s="37"/>
      <c r="X285" s="37"/>
      <c r="Y285" s="37"/>
      <c r="Z285" s="37"/>
      <c r="AA285" s="37"/>
      <c r="AB285" s="37"/>
      <c r="AC285" s="37"/>
      <c r="AD285" s="37"/>
    </row>
    <row r="286" spans="1:30">
      <c r="A286" s="666">
        <v>44010</v>
      </c>
      <c r="B286" s="486" t="s">
        <v>156</v>
      </c>
      <c r="C286" s="375">
        <v>880004859</v>
      </c>
      <c r="D286" s="486" t="s">
        <v>139</v>
      </c>
      <c r="E286" s="486" t="s">
        <v>140</v>
      </c>
      <c r="F286" s="375"/>
      <c r="G286" s="717">
        <v>44011</v>
      </c>
      <c r="H286" s="486"/>
      <c r="I286" s="717">
        <v>44011</v>
      </c>
      <c r="J286" s="717">
        <v>44028</v>
      </c>
      <c r="K286" s="84"/>
      <c r="L286" s="23">
        <v>133</v>
      </c>
      <c r="M286" s="664"/>
      <c r="N286" s="84"/>
      <c r="O286" s="84"/>
      <c r="P286" s="84"/>
      <c r="Q286" s="84"/>
      <c r="R286" s="37"/>
      <c r="S286" s="37"/>
      <c r="T286" s="37"/>
      <c r="U286" s="37"/>
      <c r="V286" s="37"/>
      <c r="W286" s="37"/>
      <c r="X286" s="37"/>
      <c r="Y286" s="37"/>
      <c r="Z286" s="37"/>
      <c r="AA286" s="37"/>
      <c r="AB286" s="37"/>
      <c r="AC286" s="37"/>
      <c r="AD286" s="37"/>
    </row>
    <row r="287" spans="1:30" ht="18">
      <c r="A287" s="666">
        <v>43987</v>
      </c>
      <c r="B287" s="115" t="s">
        <v>909</v>
      </c>
      <c r="C287" s="486">
        <v>882157641</v>
      </c>
      <c r="D287" s="115" t="s">
        <v>139</v>
      </c>
      <c r="E287" s="115" t="s">
        <v>140</v>
      </c>
      <c r="F287" s="530" t="s">
        <v>1144</v>
      </c>
      <c r="G287" s="666">
        <v>43987</v>
      </c>
      <c r="H287" s="115"/>
      <c r="I287" s="665" t="s">
        <v>1145</v>
      </c>
      <c r="J287" s="115" t="s">
        <v>911</v>
      </c>
      <c r="K287" s="115" t="s">
        <v>148</v>
      </c>
      <c r="L287" s="486">
        <v>131</v>
      </c>
      <c r="M287" s="115" t="s">
        <v>1146</v>
      </c>
      <c r="N287" s="486"/>
      <c r="O287" s="486"/>
      <c r="P287" s="486"/>
      <c r="Q287" s="739"/>
      <c r="R287" s="37"/>
      <c r="S287" s="37"/>
      <c r="T287" s="37"/>
      <c r="U287" s="37"/>
      <c r="V287" s="37"/>
      <c r="W287" s="37"/>
      <c r="X287" s="37"/>
      <c r="Y287" s="37"/>
      <c r="Z287" s="37"/>
      <c r="AA287" s="37"/>
      <c r="AB287" s="37"/>
      <c r="AC287" s="37"/>
      <c r="AD287" s="37"/>
    </row>
    <row r="288" spans="1:30">
      <c r="A288" s="37">
        <v>5.29</v>
      </c>
      <c r="B288" s="37" t="s">
        <v>156</v>
      </c>
      <c r="C288" s="37">
        <v>880110640</v>
      </c>
      <c r="D288" s="115" t="s">
        <v>139</v>
      </c>
      <c r="E288" s="115" t="s">
        <v>140</v>
      </c>
      <c r="F288" s="137"/>
      <c r="G288" s="115"/>
      <c r="H288" s="665"/>
      <c r="I288" s="109" t="s">
        <v>1147</v>
      </c>
      <c r="J288" s="115"/>
      <c r="K288" s="115"/>
      <c r="L288" s="262">
        <v>124.5</v>
      </c>
      <c r="M288" s="262"/>
      <c r="N288" s="262"/>
      <c r="O288" s="262"/>
      <c r="P288" s="115"/>
      <c r="Q288" s="262"/>
      <c r="R288" s="37"/>
      <c r="S288" s="37"/>
      <c r="T288" s="37"/>
      <c r="U288" s="37"/>
      <c r="V288" s="37"/>
      <c r="W288" s="37"/>
      <c r="X288" s="37"/>
      <c r="Y288" s="37"/>
      <c r="Z288" s="37"/>
      <c r="AA288" s="37"/>
      <c r="AB288" s="37"/>
      <c r="AC288" s="37"/>
      <c r="AD288" s="37"/>
    </row>
    <row r="289" spans="1:30">
      <c r="A289" s="403">
        <v>44000</v>
      </c>
      <c r="B289" s="115" t="s">
        <v>154</v>
      </c>
      <c r="C289" s="84">
        <v>880323001</v>
      </c>
      <c r="D289" s="115" t="s">
        <v>139</v>
      </c>
      <c r="E289" s="115" t="s">
        <v>140</v>
      </c>
      <c r="F289" s="666"/>
      <c r="G289" s="486"/>
      <c r="H289" s="486"/>
      <c r="I289" s="403">
        <v>44012</v>
      </c>
      <c r="J289" s="666"/>
      <c r="K289" s="486"/>
      <c r="L289" s="37">
        <v>120</v>
      </c>
      <c r="M289" s="664" t="s">
        <v>190</v>
      </c>
      <c r="N289" s="84"/>
      <c r="O289" s="84"/>
      <c r="P289" s="84"/>
      <c r="Q289" s="84"/>
      <c r="R289" s="37"/>
      <c r="S289" s="37"/>
      <c r="T289" s="37"/>
      <c r="U289" s="37"/>
      <c r="V289" s="37"/>
      <c r="W289" s="37"/>
      <c r="X289" s="37"/>
      <c r="Y289" s="37"/>
      <c r="Z289" s="37"/>
      <c r="AA289" s="37"/>
      <c r="AB289" s="37"/>
      <c r="AC289" s="37"/>
      <c r="AD289" s="37"/>
    </row>
    <row r="290" spans="1:30">
      <c r="A290" s="37">
        <v>6.1</v>
      </c>
      <c r="B290" s="486" t="s">
        <v>839</v>
      </c>
      <c r="C290" s="37">
        <v>881569202</v>
      </c>
      <c r="D290" s="486" t="s">
        <v>139</v>
      </c>
      <c r="E290" s="37" t="s">
        <v>140</v>
      </c>
      <c r="F290" s="486" t="s">
        <v>1148</v>
      </c>
      <c r="G290" s="486" t="s">
        <v>35</v>
      </c>
      <c r="H290" s="37"/>
      <c r="I290" s="109" t="s">
        <v>1055</v>
      </c>
      <c r="J290" s="37"/>
      <c r="K290" s="486"/>
      <c r="L290" s="37">
        <v>120</v>
      </c>
      <c r="M290" s="115" t="s">
        <v>190</v>
      </c>
      <c r="N290" s="486"/>
      <c r="O290" s="486"/>
      <c r="P290" s="37"/>
      <c r="Q290" s="37"/>
      <c r="R290" s="37"/>
      <c r="S290" s="37"/>
      <c r="T290" s="37"/>
      <c r="U290" s="37"/>
      <c r="V290" s="37"/>
      <c r="W290" s="37"/>
      <c r="X290" s="37"/>
      <c r="Y290" s="37"/>
      <c r="Z290" s="37"/>
      <c r="AA290" s="37"/>
      <c r="AB290" s="37"/>
      <c r="AC290" s="37"/>
      <c r="AD290" s="37"/>
    </row>
    <row r="291" spans="1:30">
      <c r="A291" s="265">
        <v>43998</v>
      </c>
      <c r="B291" s="115" t="s">
        <v>149</v>
      </c>
      <c r="C291" s="37">
        <v>880015622</v>
      </c>
      <c r="D291" s="115" t="s">
        <v>139</v>
      </c>
      <c r="E291" s="115" t="s">
        <v>140</v>
      </c>
      <c r="F291" s="84"/>
      <c r="G291" s="84"/>
      <c r="H291" s="37"/>
      <c r="I291" s="666">
        <v>43998</v>
      </c>
      <c r="J291" s="666"/>
      <c r="K291" s="84"/>
      <c r="L291" s="37">
        <v>117.5</v>
      </c>
      <c r="M291" s="664" t="s">
        <v>142</v>
      </c>
      <c r="N291" s="84"/>
      <c r="O291" s="84"/>
      <c r="P291" s="84"/>
      <c r="Q291" s="84"/>
      <c r="R291" s="37"/>
      <c r="S291" s="37"/>
      <c r="T291" s="37"/>
      <c r="U291" s="37"/>
      <c r="V291" s="37"/>
      <c r="W291" s="37"/>
      <c r="X291" s="37"/>
      <c r="Y291" s="37"/>
      <c r="Z291" s="37"/>
      <c r="AA291" s="37"/>
      <c r="AB291" s="37"/>
      <c r="AC291" s="37"/>
      <c r="AD291" s="37"/>
    </row>
    <row r="292" spans="1:30">
      <c r="A292" s="666">
        <v>44004</v>
      </c>
      <c r="B292" s="115" t="s">
        <v>149</v>
      </c>
      <c r="C292" s="486">
        <v>881698971</v>
      </c>
      <c r="D292" s="115" t="s">
        <v>139</v>
      </c>
      <c r="E292" s="115" t="s">
        <v>150</v>
      </c>
      <c r="F292" s="486"/>
      <c r="G292" s="84"/>
      <c r="H292" s="666"/>
      <c r="I292" s="665" t="s">
        <v>564</v>
      </c>
      <c r="J292" s="666">
        <v>44018</v>
      </c>
      <c r="K292" s="84"/>
      <c r="L292" s="115">
        <v>117.5</v>
      </c>
      <c r="M292" s="666" t="s">
        <v>1149</v>
      </c>
      <c r="N292" s="403">
        <v>44008</v>
      </c>
      <c r="O292" s="23">
        <v>17.5</v>
      </c>
      <c r="P292" s="84"/>
      <c r="Q292" s="84"/>
      <c r="R292" s="37"/>
      <c r="S292" s="37"/>
      <c r="T292" s="37"/>
      <c r="U292" s="37"/>
      <c r="V292" s="37"/>
      <c r="W292" s="37"/>
      <c r="X292" s="37"/>
      <c r="Y292" s="37"/>
      <c r="Z292" s="37"/>
      <c r="AA292" s="37"/>
      <c r="AB292" s="37"/>
      <c r="AC292" s="37"/>
      <c r="AD292" s="37"/>
    </row>
    <row r="293" spans="1:30">
      <c r="A293" s="666">
        <v>44010</v>
      </c>
      <c r="B293" s="115" t="s">
        <v>144</v>
      </c>
      <c r="C293" s="486">
        <v>880006223</v>
      </c>
      <c r="D293" s="115" t="s">
        <v>345</v>
      </c>
      <c r="E293" s="115" t="s">
        <v>140</v>
      </c>
      <c r="F293" s="666"/>
      <c r="G293" s="115"/>
      <c r="H293" s="666">
        <v>44011</v>
      </c>
      <c r="I293" s="403">
        <v>44011</v>
      </c>
      <c r="J293" s="665">
        <v>44024</v>
      </c>
      <c r="K293" s="115"/>
      <c r="L293" s="486">
        <v>114</v>
      </c>
      <c r="M293" s="84"/>
      <c r="N293" s="84"/>
      <c r="O293" s="84"/>
      <c r="P293" s="84"/>
      <c r="Q293" s="84"/>
      <c r="R293" s="37"/>
      <c r="S293" s="37"/>
      <c r="T293" s="37"/>
      <c r="U293" s="37"/>
      <c r="V293" s="37"/>
      <c r="W293" s="37"/>
      <c r="X293" s="37"/>
      <c r="Y293" s="37"/>
      <c r="Z293" s="37"/>
      <c r="AA293" s="37"/>
      <c r="AB293" s="37"/>
      <c r="AC293" s="37"/>
      <c r="AD293" s="37"/>
    </row>
    <row r="294" spans="1:30">
      <c r="A294" s="37">
        <v>6.2</v>
      </c>
      <c r="B294" s="486" t="s">
        <v>839</v>
      </c>
      <c r="C294" s="740">
        <v>881538727</v>
      </c>
      <c r="D294" s="37" t="s">
        <v>139</v>
      </c>
      <c r="E294" s="37" t="s">
        <v>140</v>
      </c>
      <c r="F294" s="530" t="s">
        <v>1150</v>
      </c>
      <c r="G294" s="486" t="s">
        <v>37</v>
      </c>
      <c r="H294" s="265">
        <v>43998</v>
      </c>
      <c r="I294" s="265">
        <v>43990</v>
      </c>
      <c r="J294" s="666">
        <v>43994</v>
      </c>
      <c r="K294" s="486" t="s">
        <v>1151</v>
      </c>
      <c r="L294" s="486">
        <v>114</v>
      </c>
      <c r="M294" s="486" t="s">
        <v>1152</v>
      </c>
      <c r="N294" s="486"/>
      <c r="O294" s="486">
        <v>2790</v>
      </c>
      <c r="P294" s="37"/>
      <c r="Q294" s="37"/>
      <c r="R294" s="37"/>
      <c r="S294" s="37"/>
      <c r="T294" s="37"/>
      <c r="U294" s="37"/>
      <c r="V294" s="37"/>
      <c r="W294" s="37"/>
      <c r="X294" s="37"/>
      <c r="Y294" s="37"/>
      <c r="Z294" s="37"/>
      <c r="AA294" s="37"/>
      <c r="AB294" s="37"/>
      <c r="AC294" s="37"/>
      <c r="AD294" s="37"/>
    </row>
    <row r="295" spans="1:30">
      <c r="A295" s="265">
        <v>43987</v>
      </c>
      <c r="B295" s="115" t="s">
        <v>901</v>
      </c>
      <c r="C295" s="37">
        <v>880022557</v>
      </c>
      <c r="D295" s="115" t="s">
        <v>139</v>
      </c>
      <c r="E295" s="37" t="s">
        <v>147</v>
      </c>
      <c r="F295" s="115" t="s">
        <v>1153</v>
      </c>
      <c r="G295" s="115" t="s">
        <v>37</v>
      </c>
      <c r="H295" s="37"/>
      <c r="I295" s="109" t="s">
        <v>1154</v>
      </c>
      <c r="J295" s="665">
        <v>43993</v>
      </c>
      <c r="K295" s="115" t="s">
        <v>142</v>
      </c>
      <c r="L295" s="37">
        <v>113</v>
      </c>
      <c r="M295" s="115" t="s">
        <v>1155</v>
      </c>
      <c r="N295" s="115"/>
      <c r="O295" s="84">
        <v>416.65</v>
      </c>
      <c r="P295" s="37"/>
      <c r="Q295" s="37"/>
      <c r="R295" s="37"/>
      <c r="S295" s="37"/>
      <c r="T295" s="37"/>
      <c r="U295" s="37"/>
      <c r="V295" s="37"/>
      <c r="W295" s="37"/>
      <c r="X295" s="37"/>
      <c r="Y295" s="37"/>
      <c r="Z295" s="37"/>
      <c r="AA295" s="37"/>
      <c r="AB295" s="37"/>
      <c r="AC295" s="37"/>
      <c r="AD295" s="37"/>
    </row>
    <row r="296" spans="1:30">
      <c r="A296" s="666">
        <v>44001</v>
      </c>
      <c r="B296" s="486" t="s">
        <v>156</v>
      </c>
      <c r="C296" s="486">
        <v>882232579</v>
      </c>
      <c r="D296" s="486" t="s">
        <v>139</v>
      </c>
      <c r="E296" s="486" t="s">
        <v>140</v>
      </c>
      <c r="F296" s="486"/>
      <c r="G296" s="84"/>
      <c r="H296" s="666"/>
      <c r="I296" s="403">
        <v>44010</v>
      </c>
      <c r="J296" s="666">
        <v>44020</v>
      </c>
      <c r="K296" s="84"/>
      <c r="L296" s="23">
        <v>110</v>
      </c>
      <c r="M296" s="84"/>
      <c r="N296" s="84"/>
      <c r="O296" s="84"/>
      <c r="P296" s="84"/>
      <c r="Q296" s="84"/>
      <c r="R296" s="37"/>
      <c r="S296" s="37"/>
      <c r="T296" s="37"/>
      <c r="U296" s="37"/>
      <c r="V296" s="37"/>
      <c r="W296" s="37"/>
      <c r="X296" s="37"/>
      <c r="Y296" s="37"/>
      <c r="Z296" s="37"/>
      <c r="AA296" s="37"/>
      <c r="AB296" s="37"/>
      <c r="AC296" s="37"/>
      <c r="AD296" s="37"/>
    </row>
    <row r="297" spans="1:30">
      <c r="A297" s="265">
        <v>43991</v>
      </c>
      <c r="B297" s="115" t="s">
        <v>154</v>
      </c>
      <c r="C297" s="37">
        <v>881658997</v>
      </c>
      <c r="D297" s="115" t="s">
        <v>152</v>
      </c>
      <c r="E297" s="115" t="s">
        <v>150</v>
      </c>
      <c r="F297" s="137"/>
      <c r="G297" s="115"/>
      <c r="H297" s="265"/>
      <c r="I297" s="666"/>
      <c r="J297" s="665">
        <v>43997</v>
      </c>
      <c r="K297" s="486"/>
      <c r="L297" s="486">
        <v>107</v>
      </c>
      <c r="M297" s="115"/>
      <c r="N297" s="486"/>
      <c r="O297" s="486">
        <v>116</v>
      </c>
      <c r="P297" s="486"/>
      <c r="Q297" s="486"/>
      <c r="R297" s="37"/>
      <c r="S297" s="37"/>
      <c r="T297" s="37"/>
      <c r="U297" s="37"/>
      <c r="V297" s="37"/>
      <c r="W297" s="37"/>
      <c r="X297" s="37"/>
      <c r="Y297" s="37"/>
      <c r="Z297" s="37"/>
      <c r="AA297" s="37"/>
      <c r="AB297" s="37"/>
      <c r="AC297" s="37"/>
      <c r="AD297" s="37"/>
    </row>
    <row r="298" spans="1:30">
      <c r="A298" s="265">
        <v>43991</v>
      </c>
      <c r="B298" s="115" t="s">
        <v>156</v>
      </c>
      <c r="C298" s="37">
        <v>880018227</v>
      </c>
      <c r="D298" s="115" t="s">
        <v>139</v>
      </c>
      <c r="E298" s="115" t="s">
        <v>140</v>
      </c>
      <c r="F298" s="137"/>
      <c r="G298" s="115"/>
      <c r="H298" s="665">
        <v>43991</v>
      </c>
      <c r="I298" s="666">
        <v>44006</v>
      </c>
      <c r="J298" s="666">
        <v>43994</v>
      </c>
      <c r="K298" s="486"/>
      <c r="L298" s="37">
        <v>105</v>
      </c>
      <c r="M298" s="115"/>
      <c r="N298" s="486"/>
      <c r="O298" s="486"/>
      <c r="P298" s="486"/>
      <c r="Q298" s="486"/>
      <c r="R298" s="37"/>
      <c r="S298" s="37"/>
      <c r="T298" s="37"/>
      <c r="U298" s="37"/>
      <c r="V298" s="37"/>
      <c r="W298" s="37"/>
      <c r="X298" s="37"/>
      <c r="Y298" s="37"/>
      <c r="Z298" s="37"/>
      <c r="AA298" s="37"/>
      <c r="AB298" s="37"/>
      <c r="AC298" s="37"/>
      <c r="AD298" s="37"/>
    </row>
    <row r="299" spans="1:30">
      <c r="A299" s="265">
        <v>43987</v>
      </c>
      <c r="B299" s="115" t="s">
        <v>901</v>
      </c>
      <c r="C299" s="37">
        <v>880046846</v>
      </c>
      <c r="D299" s="115" t="s">
        <v>139</v>
      </c>
      <c r="E299" s="115" t="s">
        <v>140</v>
      </c>
      <c r="F299" s="37"/>
      <c r="G299" s="37"/>
      <c r="H299" s="37"/>
      <c r="I299" s="37">
        <v>6.1</v>
      </c>
      <c r="J299" s="665">
        <v>43993</v>
      </c>
      <c r="K299" s="37"/>
      <c r="L299" s="37">
        <v>103</v>
      </c>
      <c r="M299" s="115" t="s">
        <v>142</v>
      </c>
      <c r="N299" s="37"/>
      <c r="O299" s="37"/>
      <c r="P299" s="37"/>
      <c r="Q299" s="37"/>
      <c r="R299" s="37"/>
      <c r="S299" s="37"/>
      <c r="T299" s="37"/>
      <c r="U299" s="37"/>
      <c r="V299" s="37"/>
      <c r="W299" s="37"/>
      <c r="X299" s="37"/>
      <c r="Y299" s="37"/>
      <c r="Z299" s="37"/>
      <c r="AA299" s="37"/>
      <c r="AB299" s="37"/>
      <c r="AC299" s="37"/>
      <c r="AD299" s="37"/>
    </row>
    <row r="300" spans="1:30">
      <c r="A300" s="265">
        <v>43990</v>
      </c>
      <c r="B300" s="115" t="s">
        <v>156</v>
      </c>
      <c r="C300" s="37">
        <v>882178577</v>
      </c>
      <c r="D300" s="115" t="s">
        <v>152</v>
      </c>
      <c r="E300" s="115" t="s">
        <v>140</v>
      </c>
      <c r="F300" s="137"/>
      <c r="G300" s="115"/>
      <c r="H300" s="265"/>
      <c r="I300" s="486">
        <v>6.9</v>
      </c>
      <c r="J300" s="666">
        <v>43994</v>
      </c>
      <c r="K300" s="486"/>
      <c r="L300" s="486">
        <v>103</v>
      </c>
      <c r="M300" s="115" t="s">
        <v>142</v>
      </c>
      <c r="N300" s="486"/>
      <c r="O300" s="486"/>
      <c r="P300" s="486"/>
      <c r="Q300" s="486"/>
      <c r="R300" s="37"/>
      <c r="S300" s="37"/>
      <c r="T300" s="37"/>
      <c r="U300" s="37"/>
      <c r="V300" s="37"/>
      <c r="W300" s="37"/>
      <c r="X300" s="37"/>
      <c r="Y300" s="37"/>
      <c r="Z300" s="37"/>
      <c r="AA300" s="37"/>
      <c r="AB300" s="37"/>
      <c r="AC300" s="37"/>
      <c r="AD300" s="37"/>
    </row>
    <row r="301" spans="1:30">
      <c r="A301" s="265">
        <v>43998</v>
      </c>
      <c r="B301" s="115" t="s">
        <v>144</v>
      </c>
      <c r="C301" s="37">
        <v>880014102</v>
      </c>
      <c r="D301" s="115" t="s">
        <v>139</v>
      </c>
      <c r="E301" s="115" t="s">
        <v>140</v>
      </c>
      <c r="F301" s="84"/>
      <c r="G301" s="84"/>
      <c r="H301" s="37"/>
      <c r="I301" s="403">
        <v>44005</v>
      </c>
      <c r="J301" s="666">
        <v>44004</v>
      </c>
      <c r="K301" s="84"/>
      <c r="L301" s="37">
        <v>100</v>
      </c>
      <c r="M301" s="664" t="s">
        <v>168</v>
      </c>
      <c r="N301" s="84"/>
      <c r="O301" s="84"/>
      <c r="P301" s="84"/>
      <c r="Q301" s="84"/>
      <c r="R301" s="37"/>
      <c r="S301" s="37"/>
      <c r="T301" s="37"/>
      <c r="U301" s="37"/>
      <c r="V301" s="37"/>
      <c r="W301" s="37"/>
      <c r="X301" s="37"/>
      <c r="Y301" s="37"/>
      <c r="Z301" s="37"/>
      <c r="AA301" s="37"/>
      <c r="AB301" s="37"/>
      <c r="AC301" s="37"/>
      <c r="AD301" s="37"/>
    </row>
    <row r="302" spans="1:30">
      <c r="A302" s="486">
        <v>6.4</v>
      </c>
      <c r="B302" s="115" t="s">
        <v>149</v>
      </c>
      <c r="C302" s="37">
        <v>880855808</v>
      </c>
      <c r="D302" s="115" t="s">
        <v>139</v>
      </c>
      <c r="E302" s="115" t="s">
        <v>140</v>
      </c>
      <c r="F302" s="115"/>
      <c r="G302" s="115"/>
      <c r="H302" s="37"/>
      <c r="I302" s="666">
        <v>43986</v>
      </c>
      <c r="J302" s="666">
        <v>44018</v>
      </c>
      <c r="K302" s="486"/>
      <c r="L302" s="486">
        <v>100</v>
      </c>
      <c r="M302" s="486"/>
      <c r="N302" s="666"/>
      <c r="O302" s="486"/>
      <c r="P302" s="486"/>
      <c r="Q302" s="486"/>
      <c r="R302" s="37"/>
      <c r="S302" s="37"/>
      <c r="T302" s="37"/>
      <c r="U302" s="37"/>
      <c r="V302" s="37"/>
      <c r="W302" s="37"/>
      <c r="X302" s="37"/>
      <c r="Y302" s="37"/>
      <c r="Z302" s="37"/>
      <c r="AA302" s="37"/>
      <c r="AB302" s="37"/>
      <c r="AC302" s="37"/>
      <c r="AD302" s="37"/>
    </row>
    <row r="303" spans="1:30">
      <c r="A303" s="265">
        <v>43987</v>
      </c>
      <c r="B303" s="115" t="s">
        <v>154</v>
      </c>
      <c r="C303" s="37">
        <v>881501762</v>
      </c>
      <c r="D303" s="115" t="s">
        <v>139</v>
      </c>
      <c r="E303" s="115" t="s">
        <v>140</v>
      </c>
      <c r="F303" s="137"/>
      <c r="G303" s="115"/>
      <c r="H303" s="37"/>
      <c r="I303" s="486"/>
      <c r="J303" s="666">
        <v>43993</v>
      </c>
      <c r="K303" s="486"/>
      <c r="L303" s="486">
        <v>99.9</v>
      </c>
      <c r="M303" s="115" t="s">
        <v>213</v>
      </c>
      <c r="N303" s="486"/>
      <c r="O303" s="486">
        <v>908.74</v>
      </c>
      <c r="P303" s="486"/>
      <c r="Q303" s="486"/>
      <c r="R303" s="37"/>
      <c r="S303" s="37"/>
      <c r="T303" s="37"/>
      <c r="U303" s="37"/>
      <c r="V303" s="37"/>
      <c r="W303" s="37"/>
      <c r="X303" s="37"/>
      <c r="Y303" s="37"/>
      <c r="Z303" s="37"/>
      <c r="AA303" s="37"/>
      <c r="AB303" s="37"/>
      <c r="AC303" s="37"/>
      <c r="AD303" s="37"/>
    </row>
    <row r="304" spans="1:30">
      <c r="A304" s="265">
        <v>43987</v>
      </c>
      <c r="B304" s="115" t="s">
        <v>144</v>
      </c>
      <c r="C304" s="37">
        <v>882171041</v>
      </c>
      <c r="D304" s="115" t="s">
        <v>139</v>
      </c>
      <c r="E304" s="115" t="s">
        <v>140</v>
      </c>
      <c r="F304" s="137"/>
      <c r="G304" s="115"/>
      <c r="H304" s="265">
        <v>43994</v>
      </c>
      <c r="I304" s="115" t="s">
        <v>1156</v>
      </c>
      <c r="J304" s="666">
        <v>44001</v>
      </c>
      <c r="K304" s="486"/>
      <c r="L304" s="486">
        <v>99</v>
      </c>
      <c r="M304" s="115" t="s">
        <v>1157</v>
      </c>
      <c r="N304" s="486"/>
      <c r="O304" s="486"/>
      <c r="P304" s="486"/>
      <c r="Q304" s="486"/>
      <c r="R304" s="37"/>
      <c r="S304" s="37"/>
      <c r="T304" s="37"/>
      <c r="U304" s="37"/>
      <c r="V304" s="37"/>
      <c r="W304" s="37"/>
      <c r="X304" s="37"/>
      <c r="Y304" s="37"/>
      <c r="Z304" s="37"/>
      <c r="AA304" s="37"/>
      <c r="AB304" s="37"/>
      <c r="AC304" s="37"/>
      <c r="AD304" s="37"/>
    </row>
    <row r="305" spans="1:30">
      <c r="A305" s="666">
        <v>43997</v>
      </c>
      <c r="B305" s="115" t="s">
        <v>154</v>
      </c>
      <c r="C305" s="37">
        <v>880896958</v>
      </c>
      <c r="D305" s="115" t="s">
        <v>139</v>
      </c>
      <c r="E305" s="115" t="s">
        <v>140</v>
      </c>
      <c r="F305" s="666"/>
      <c r="G305" s="486"/>
      <c r="H305" s="37"/>
      <c r="I305" s="666">
        <v>43999</v>
      </c>
      <c r="J305" s="666">
        <v>44004</v>
      </c>
      <c r="K305" s="486"/>
      <c r="L305" s="486">
        <v>99</v>
      </c>
      <c r="M305" s="115" t="s">
        <v>1158</v>
      </c>
      <c r="N305" s="486"/>
      <c r="O305" s="486">
        <v>16</v>
      </c>
      <c r="P305" s="486"/>
      <c r="Q305" s="486"/>
      <c r="R305" s="37"/>
      <c r="S305" s="37"/>
      <c r="T305" s="37"/>
      <c r="U305" s="37"/>
      <c r="V305" s="37"/>
      <c r="W305" s="37"/>
      <c r="X305" s="37"/>
      <c r="Y305" s="37"/>
      <c r="Z305" s="37"/>
      <c r="AA305" s="37"/>
      <c r="AB305" s="37"/>
      <c r="AC305" s="37"/>
      <c r="AD305" s="37"/>
    </row>
    <row r="306" spans="1:30">
      <c r="A306" s="666">
        <v>43999</v>
      </c>
      <c r="B306" s="115" t="s">
        <v>149</v>
      </c>
      <c r="C306" s="37">
        <v>880019225</v>
      </c>
      <c r="D306" s="115" t="s">
        <v>139</v>
      </c>
      <c r="E306" s="115" t="s">
        <v>150</v>
      </c>
      <c r="F306" s="666"/>
      <c r="G306" s="486"/>
      <c r="H306" s="486"/>
      <c r="I306" s="403">
        <v>44007</v>
      </c>
      <c r="J306" s="666">
        <v>44025</v>
      </c>
      <c r="K306" s="486"/>
      <c r="L306" s="37">
        <v>99</v>
      </c>
      <c r="M306" s="664" t="s">
        <v>182</v>
      </c>
      <c r="N306" s="685">
        <v>43999</v>
      </c>
      <c r="O306" s="23">
        <v>120</v>
      </c>
      <c r="P306" s="84"/>
      <c r="Q306" s="84"/>
      <c r="R306" s="37"/>
      <c r="S306" s="37"/>
      <c r="T306" s="37"/>
      <c r="U306" s="37"/>
      <c r="V306" s="37"/>
      <c r="W306" s="37"/>
      <c r="X306" s="37"/>
      <c r="Y306" s="37"/>
      <c r="Z306" s="37"/>
      <c r="AA306" s="37"/>
      <c r="AB306" s="37"/>
      <c r="AC306" s="37"/>
      <c r="AD306" s="37"/>
    </row>
    <row r="307" spans="1:30">
      <c r="A307" s="666">
        <v>44012</v>
      </c>
      <c r="B307" s="115" t="s">
        <v>154</v>
      </c>
      <c r="C307" s="486">
        <v>881411899</v>
      </c>
      <c r="D307" s="115" t="s">
        <v>152</v>
      </c>
      <c r="E307" s="115" t="s">
        <v>140</v>
      </c>
      <c r="F307" s="666"/>
      <c r="G307" s="486"/>
      <c r="H307" s="486"/>
      <c r="I307" s="666">
        <v>44012</v>
      </c>
      <c r="J307" s="265">
        <v>44027</v>
      </c>
      <c r="K307" s="84"/>
      <c r="L307" s="23">
        <v>95</v>
      </c>
      <c r="M307" s="664"/>
      <c r="N307" s="84"/>
      <c r="O307" s="84"/>
      <c r="P307" s="84"/>
      <c r="Q307" s="84"/>
      <c r="R307" s="37"/>
      <c r="S307" s="37"/>
      <c r="T307" s="37"/>
      <c r="U307" s="37"/>
      <c r="V307" s="37"/>
      <c r="W307" s="37"/>
      <c r="X307" s="37"/>
      <c r="Y307" s="37"/>
      <c r="Z307" s="37"/>
      <c r="AA307" s="37"/>
      <c r="AB307" s="37"/>
      <c r="AC307" s="37"/>
      <c r="AD307" s="37"/>
    </row>
    <row r="308" spans="1:30">
      <c r="A308" s="37">
        <v>6.3</v>
      </c>
      <c r="B308" s="115" t="s">
        <v>1159</v>
      </c>
      <c r="C308" s="37">
        <v>881411899</v>
      </c>
      <c r="D308" s="115" t="s">
        <v>152</v>
      </c>
      <c r="E308" s="115" t="s">
        <v>150</v>
      </c>
      <c r="F308" s="115" t="s">
        <v>1160</v>
      </c>
      <c r="G308" s="115" t="s">
        <v>35</v>
      </c>
      <c r="H308" s="37"/>
      <c r="I308" s="109" t="s">
        <v>1089</v>
      </c>
      <c r="J308" s="115" t="s">
        <v>845</v>
      </c>
      <c r="K308" s="115"/>
      <c r="L308" s="37">
        <v>95</v>
      </c>
      <c r="M308" s="37"/>
      <c r="N308" s="115"/>
      <c r="O308" s="115"/>
      <c r="P308" s="37"/>
      <c r="Q308" s="37"/>
      <c r="R308" s="37"/>
      <c r="S308" s="37"/>
      <c r="T308" s="37"/>
      <c r="U308" s="37"/>
      <c r="V308" s="37"/>
      <c r="W308" s="37"/>
      <c r="X308" s="37"/>
      <c r="Y308" s="37"/>
      <c r="Z308" s="37"/>
      <c r="AA308" s="37"/>
      <c r="AB308" s="37"/>
      <c r="AC308" s="37"/>
      <c r="AD308" s="37"/>
    </row>
    <row r="309" spans="1:30">
      <c r="A309" s="666">
        <v>43994</v>
      </c>
      <c r="B309" s="115" t="s">
        <v>138</v>
      </c>
      <c r="C309" s="486">
        <v>882238738</v>
      </c>
      <c r="D309" s="115" t="s">
        <v>152</v>
      </c>
      <c r="E309" s="115" t="s">
        <v>140</v>
      </c>
      <c r="F309" s="666"/>
      <c r="G309" s="486"/>
      <c r="H309" s="115" t="s">
        <v>1161</v>
      </c>
      <c r="I309" s="666">
        <v>43997</v>
      </c>
      <c r="J309" s="666">
        <v>44001</v>
      </c>
      <c r="K309" s="486"/>
      <c r="L309" s="486">
        <v>95</v>
      </c>
      <c r="M309" s="115" t="s">
        <v>142</v>
      </c>
      <c r="N309" s="486"/>
      <c r="O309" s="486"/>
      <c r="P309" s="486"/>
      <c r="Q309" s="486"/>
      <c r="R309" s="37"/>
      <c r="S309" s="37"/>
      <c r="T309" s="37"/>
      <c r="U309" s="37"/>
      <c r="V309" s="37"/>
      <c r="W309" s="37"/>
      <c r="X309" s="37"/>
      <c r="Y309" s="37"/>
      <c r="Z309" s="37"/>
      <c r="AA309" s="37"/>
      <c r="AB309" s="37"/>
      <c r="AC309" s="37"/>
      <c r="AD309" s="37"/>
    </row>
    <row r="310" spans="1:30">
      <c r="A310" s="265">
        <v>43987</v>
      </c>
      <c r="B310" s="115" t="s">
        <v>194</v>
      </c>
      <c r="C310" s="37">
        <v>882001700</v>
      </c>
      <c r="D310" s="115" t="s">
        <v>139</v>
      </c>
      <c r="E310" s="115" t="s">
        <v>140</v>
      </c>
      <c r="F310" s="137"/>
      <c r="G310" s="115"/>
      <c r="H310" s="265">
        <v>43994</v>
      </c>
      <c r="I310" s="666">
        <v>43991</v>
      </c>
      <c r="J310" s="666">
        <v>44001</v>
      </c>
      <c r="K310" s="486"/>
      <c r="L310" s="486">
        <v>95</v>
      </c>
      <c r="M310" s="115" t="s">
        <v>1066</v>
      </c>
      <c r="N310" s="486"/>
      <c r="O310" s="486"/>
      <c r="P310" s="486"/>
      <c r="Q310" s="486"/>
      <c r="R310" s="37"/>
      <c r="S310" s="37"/>
      <c r="T310" s="37"/>
      <c r="U310" s="37"/>
      <c r="V310" s="37"/>
      <c r="W310" s="37"/>
      <c r="X310" s="37"/>
      <c r="Y310" s="37"/>
      <c r="Z310" s="37"/>
      <c r="AA310" s="37"/>
      <c r="AB310" s="37"/>
      <c r="AC310" s="37"/>
      <c r="AD310" s="37"/>
    </row>
    <row r="311" spans="1:30">
      <c r="A311" s="265">
        <v>43990</v>
      </c>
      <c r="B311" s="115" t="s">
        <v>156</v>
      </c>
      <c r="C311" s="37">
        <v>881242113</v>
      </c>
      <c r="D311" s="115" t="s">
        <v>152</v>
      </c>
      <c r="E311" s="115" t="s">
        <v>140</v>
      </c>
      <c r="F311" s="137"/>
      <c r="G311" s="115"/>
      <c r="H311" s="265"/>
      <c r="I311" s="666">
        <v>44010</v>
      </c>
      <c r="J311" s="666">
        <v>43997</v>
      </c>
      <c r="K311" s="486"/>
      <c r="L311" s="486">
        <v>95</v>
      </c>
      <c r="M311" s="115"/>
      <c r="N311" s="486"/>
      <c r="O311" s="486"/>
      <c r="P311" s="486"/>
      <c r="Q311" s="486"/>
      <c r="R311" s="37"/>
      <c r="S311" s="37"/>
      <c r="T311" s="37"/>
      <c r="U311" s="37"/>
      <c r="V311" s="37"/>
      <c r="W311" s="37"/>
      <c r="X311" s="37"/>
      <c r="Y311" s="37"/>
      <c r="Z311" s="37"/>
      <c r="AA311" s="37"/>
      <c r="AB311" s="37"/>
      <c r="AC311" s="37"/>
      <c r="AD311" s="37"/>
    </row>
    <row r="312" spans="1:30">
      <c r="A312" s="666">
        <v>43997</v>
      </c>
      <c r="B312" s="115" t="s">
        <v>149</v>
      </c>
      <c r="C312" s="486">
        <v>880018253</v>
      </c>
      <c r="D312" s="115" t="s">
        <v>139</v>
      </c>
      <c r="E312" s="115" t="s">
        <v>150</v>
      </c>
      <c r="F312" s="666"/>
      <c r="G312" s="486"/>
      <c r="H312" s="37"/>
      <c r="I312" s="666">
        <v>44010</v>
      </c>
      <c r="J312" s="666">
        <v>43997</v>
      </c>
      <c r="K312" s="486"/>
      <c r="L312" s="486">
        <v>94</v>
      </c>
      <c r="M312" s="115" t="s">
        <v>1066</v>
      </c>
      <c r="N312" s="666">
        <v>43989</v>
      </c>
      <c r="O312" s="486">
        <v>1914.6</v>
      </c>
      <c r="P312" s="486"/>
      <c r="Q312" s="486"/>
      <c r="R312" s="37"/>
      <c r="S312" s="37"/>
      <c r="T312" s="37"/>
      <c r="U312" s="37"/>
      <c r="V312" s="37"/>
      <c r="W312" s="37"/>
      <c r="X312" s="37"/>
      <c r="Y312" s="37"/>
      <c r="Z312" s="37"/>
      <c r="AA312" s="37"/>
      <c r="AB312" s="37"/>
      <c r="AC312" s="37"/>
      <c r="AD312" s="37"/>
    </row>
    <row r="313" spans="1:30">
      <c r="A313" s="37">
        <v>6.2</v>
      </c>
      <c r="B313" s="486" t="s">
        <v>156</v>
      </c>
      <c r="C313" s="115">
        <v>880784415</v>
      </c>
      <c r="D313" s="486" t="s">
        <v>139</v>
      </c>
      <c r="E313" s="486" t="s">
        <v>147</v>
      </c>
      <c r="F313" s="486" t="s">
        <v>1162</v>
      </c>
      <c r="G313" s="486" t="s">
        <v>37</v>
      </c>
      <c r="H313" s="37"/>
      <c r="I313" s="109" t="s">
        <v>1163</v>
      </c>
      <c r="J313" s="486"/>
      <c r="K313" s="486" t="s">
        <v>142</v>
      </c>
      <c r="L313" s="37">
        <v>93.46</v>
      </c>
      <c r="M313" s="37"/>
      <c r="N313" s="486"/>
      <c r="O313" s="486">
        <v>861.8</v>
      </c>
      <c r="P313" s="37"/>
      <c r="Q313" s="37"/>
      <c r="R313" s="37"/>
      <c r="S313" s="37"/>
      <c r="T313" s="37"/>
      <c r="U313" s="37"/>
      <c r="V313" s="37"/>
      <c r="W313" s="37"/>
      <c r="X313" s="37"/>
      <c r="Y313" s="37"/>
      <c r="Z313" s="37"/>
      <c r="AA313" s="37"/>
      <c r="AB313" s="37"/>
      <c r="AC313" s="37"/>
      <c r="AD313" s="37"/>
    </row>
    <row r="314" spans="1:30">
      <c r="A314" s="265">
        <v>43991</v>
      </c>
      <c r="B314" s="115" t="s">
        <v>909</v>
      </c>
      <c r="C314" s="37">
        <v>881875610</v>
      </c>
      <c r="D314" s="115" t="s">
        <v>139</v>
      </c>
      <c r="E314" s="115" t="s">
        <v>140</v>
      </c>
      <c r="F314" s="137"/>
      <c r="G314" s="115"/>
      <c r="H314" s="666"/>
      <c r="I314" s="403">
        <v>44006</v>
      </c>
      <c r="J314" s="665" t="s">
        <v>911</v>
      </c>
      <c r="K314" s="486"/>
      <c r="L314" s="486">
        <v>92.4</v>
      </c>
      <c r="M314" s="115" t="s">
        <v>181</v>
      </c>
      <c r="N314" s="486"/>
      <c r="O314" s="486"/>
      <c r="P314" s="486"/>
      <c r="Q314" s="486"/>
      <c r="R314" s="37"/>
      <c r="S314" s="37"/>
      <c r="T314" s="37"/>
      <c r="U314" s="37"/>
      <c r="V314" s="37"/>
      <c r="W314" s="37"/>
      <c r="X314" s="37"/>
      <c r="Y314" s="37"/>
      <c r="Z314" s="37"/>
      <c r="AA314" s="37"/>
      <c r="AB314" s="37"/>
      <c r="AC314" s="37"/>
      <c r="AD314" s="37"/>
    </row>
    <row r="315" spans="1:30">
      <c r="A315" s="666">
        <v>43999</v>
      </c>
      <c r="B315" s="115" t="s">
        <v>144</v>
      </c>
      <c r="C315" s="486">
        <v>881875057</v>
      </c>
      <c r="D315" s="115" t="s">
        <v>152</v>
      </c>
      <c r="E315" s="115" t="s">
        <v>140</v>
      </c>
      <c r="F315" s="666"/>
      <c r="G315" s="486"/>
      <c r="H315" s="666">
        <v>44006</v>
      </c>
      <c r="I315" s="403">
        <v>44006</v>
      </c>
      <c r="J315" s="666">
        <v>44017</v>
      </c>
      <c r="K315" s="84"/>
      <c r="L315" s="37">
        <v>90</v>
      </c>
      <c r="M315" s="664" t="s">
        <v>1164</v>
      </c>
      <c r="N315" s="84"/>
      <c r="O315" s="84"/>
      <c r="P315" s="84"/>
      <c r="Q315" s="84"/>
      <c r="R315" s="37"/>
      <c r="S315" s="37"/>
      <c r="T315" s="37"/>
      <c r="U315" s="37"/>
      <c r="V315" s="37"/>
      <c r="W315" s="37"/>
      <c r="X315" s="37"/>
      <c r="Y315" s="37"/>
      <c r="Z315" s="37"/>
      <c r="AA315" s="37"/>
      <c r="AB315" s="37"/>
      <c r="AC315" s="37"/>
      <c r="AD315" s="37"/>
    </row>
    <row r="316" spans="1:30">
      <c r="A316" s="37">
        <v>6.4</v>
      </c>
      <c r="B316" s="115" t="s">
        <v>175</v>
      </c>
      <c r="C316" s="37">
        <v>880229464</v>
      </c>
      <c r="D316" s="115" t="s">
        <v>139</v>
      </c>
      <c r="E316" s="115" t="s">
        <v>140</v>
      </c>
      <c r="F316" s="115" t="s">
        <v>1165</v>
      </c>
      <c r="G316" s="115" t="s">
        <v>35</v>
      </c>
      <c r="H316" s="265">
        <v>44005</v>
      </c>
      <c r="I316" s="109" t="s">
        <v>993</v>
      </c>
      <c r="J316" s="666">
        <v>43990</v>
      </c>
      <c r="K316" s="115" t="s">
        <v>200</v>
      </c>
      <c r="L316" s="37">
        <v>90</v>
      </c>
      <c r="M316" s="115" t="s">
        <v>361</v>
      </c>
      <c r="N316" s="115"/>
      <c r="O316" s="115"/>
      <c r="P316" s="37"/>
      <c r="Q316" s="37"/>
      <c r="R316" s="37"/>
      <c r="S316" s="37"/>
      <c r="T316" s="37"/>
      <c r="U316" s="37"/>
      <c r="V316" s="37"/>
      <c r="W316" s="37"/>
      <c r="X316" s="37"/>
      <c r="Y316" s="37"/>
      <c r="Z316" s="37"/>
      <c r="AA316" s="37"/>
      <c r="AB316" s="37"/>
      <c r="AC316" s="37"/>
      <c r="AD316" s="37"/>
    </row>
    <row r="317" spans="1:30">
      <c r="A317" s="265">
        <v>43987</v>
      </c>
      <c r="B317" s="115" t="s">
        <v>175</v>
      </c>
      <c r="C317" s="37">
        <v>882032399</v>
      </c>
      <c r="D317" s="115" t="s">
        <v>139</v>
      </c>
      <c r="E317" s="115" t="s">
        <v>140</v>
      </c>
      <c r="F317" s="137"/>
      <c r="G317" s="115"/>
      <c r="H317" s="37"/>
      <c r="I317" s="666">
        <v>43987</v>
      </c>
      <c r="J317" s="666">
        <v>43992</v>
      </c>
      <c r="K317" s="486"/>
      <c r="L317" s="486">
        <v>90</v>
      </c>
      <c r="M317" s="115" t="s">
        <v>1166</v>
      </c>
      <c r="N317" s="486"/>
      <c r="O317" s="486"/>
      <c r="P317" s="486"/>
      <c r="Q317" s="486"/>
      <c r="R317" s="37"/>
      <c r="S317" s="37"/>
      <c r="T317" s="37"/>
      <c r="U317" s="37"/>
      <c r="V317" s="37"/>
      <c r="W317" s="37"/>
      <c r="X317" s="37"/>
      <c r="Y317" s="37"/>
      <c r="Z317" s="37"/>
      <c r="AA317" s="37"/>
      <c r="AB317" s="37"/>
      <c r="AC317" s="37"/>
      <c r="AD317" s="37"/>
    </row>
    <row r="318" spans="1:30">
      <c r="A318" s="265">
        <v>43998</v>
      </c>
      <c r="B318" s="115" t="s">
        <v>149</v>
      </c>
      <c r="C318" s="37">
        <v>882031173</v>
      </c>
      <c r="D318" s="115" t="s">
        <v>139</v>
      </c>
      <c r="E318" s="115" t="s">
        <v>140</v>
      </c>
      <c r="F318" s="37"/>
      <c r="G318" s="37"/>
      <c r="H318" s="37"/>
      <c r="I318" s="265">
        <v>43998</v>
      </c>
      <c r="J318" s="265">
        <v>44019</v>
      </c>
      <c r="K318" s="37"/>
      <c r="L318" s="37">
        <v>90</v>
      </c>
      <c r="M318" s="115" t="s">
        <v>168</v>
      </c>
      <c r="N318" s="84"/>
      <c r="O318" s="84"/>
      <c r="P318" s="84"/>
      <c r="Q318" s="84"/>
      <c r="R318" s="37"/>
      <c r="S318" s="37"/>
      <c r="T318" s="37"/>
      <c r="U318" s="37"/>
      <c r="V318" s="37"/>
      <c r="W318" s="37"/>
      <c r="X318" s="37"/>
      <c r="Y318" s="37"/>
      <c r="Z318" s="37"/>
      <c r="AA318" s="37"/>
      <c r="AB318" s="37"/>
      <c r="AC318" s="37"/>
      <c r="AD318" s="37"/>
    </row>
    <row r="319" spans="1:30">
      <c r="A319" s="666">
        <v>44012</v>
      </c>
      <c r="B319" s="115" t="s">
        <v>146</v>
      </c>
      <c r="C319" s="486">
        <v>881857099</v>
      </c>
      <c r="D319" s="115" t="s">
        <v>152</v>
      </c>
      <c r="E319" s="115" t="s">
        <v>140</v>
      </c>
      <c r="F319" s="666"/>
      <c r="G319" s="486"/>
      <c r="H319" s="486"/>
      <c r="I319" s="666">
        <v>44012</v>
      </c>
      <c r="J319" s="265">
        <v>44027</v>
      </c>
      <c r="K319" s="84"/>
      <c r="L319" s="37">
        <v>90</v>
      </c>
      <c r="M319" s="664" t="s">
        <v>168</v>
      </c>
      <c r="N319" s="84"/>
      <c r="O319" s="84"/>
      <c r="P319" s="84"/>
      <c r="Q319" s="84"/>
      <c r="R319" s="37"/>
      <c r="S319" s="37"/>
      <c r="T319" s="37"/>
      <c r="U319" s="37"/>
      <c r="V319" s="37"/>
      <c r="W319" s="37"/>
      <c r="X319" s="37"/>
      <c r="Y319" s="37"/>
      <c r="Z319" s="37"/>
      <c r="AA319" s="37"/>
      <c r="AB319" s="37"/>
      <c r="AC319" s="37"/>
      <c r="AD319" s="37"/>
    </row>
    <row r="320" spans="1:30">
      <c r="A320" s="665">
        <v>43993</v>
      </c>
      <c r="B320" s="115" t="s">
        <v>144</v>
      </c>
      <c r="C320" s="37">
        <v>881477826</v>
      </c>
      <c r="D320" s="115" t="s">
        <v>152</v>
      </c>
      <c r="E320" s="115" t="s">
        <v>140</v>
      </c>
      <c r="F320" s="137"/>
      <c r="G320" s="115"/>
      <c r="H320" s="265">
        <v>43997</v>
      </c>
      <c r="I320" s="666">
        <v>43997</v>
      </c>
      <c r="J320" s="665">
        <v>44004</v>
      </c>
      <c r="K320" s="486"/>
      <c r="L320" s="486">
        <v>89.5</v>
      </c>
      <c r="M320" s="115" t="s">
        <v>142</v>
      </c>
      <c r="N320" s="666">
        <v>44003</v>
      </c>
      <c r="O320" s="486">
        <v>111.5</v>
      </c>
      <c r="P320" s="486"/>
      <c r="Q320" s="486"/>
      <c r="R320" s="37"/>
      <c r="S320" s="37"/>
      <c r="T320" s="37"/>
      <c r="U320" s="37"/>
      <c r="V320" s="37"/>
      <c r="W320" s="37"/>
      <c r="X320" s="37"/>
      <c r="Y320" s="37"/>
      <c r="Z320" s="37"/>
      <c r="AA320" s="37"/>
      <c r="AB320" s="37"/>
      <c r="AC320" s="37"/>
      <c r="AD320" s="37"/>
    </row>
    <row r="321" spans="1:30">
      <c r="A321" s="37">
        <v>6.1</v>
      </c>
      <c r="B321" s="486" t="s">
        <v>206</v>
      </c>
      <c r="C321" s="37">
        <v>881332479</v>
      </c>
      <c r="D321" s="486" t="s">
        <v>139</v>
      </c>
      <c r="E321" s="37" t="s">
        <v>140</v>
      </c>
      <c r="F321" s="486" t="s">
        <v>1167</v>
      </c>
      <c r="G321" s="115" t="s">
        <v>37</v>
      </c>
      <c r="H321" s="265">
        <v>43990</v>
      </c>
      <c r="I321" s="109" t="s">
        <v>1025</v>
      </c>
      <c r="J321" s="666">
        <v>43990</v>
      </c>
      <c r="K321" s="486" t="s">
        <v>342</v>
      </c>
      <c r="L321" s="37">
        <v>89.1</v>
      </c>
      <c r="M321" s="37"/>
      <c r="N321" s="37"/>
      <c r="O321" s="37"/>
      <c r="P321" s="37"/>
      <c r="Q321" s="37"/>
      <c r="R321" s="37"/>
      <c r="S321" s="37"/>
      <c r="T321" s="37"/>
      <c r="U321" s="37"/>
      <c r="V321" s="37"/>
      <c r="W321" s="37"/>
      <c r="X321" s="37"/>
      <c r="Y321" s="37"/>
      <c r="Z321" s="37"/>
      <c r="AA321" s="37"/>
      <c r="AB321" s="37"/>
      <c r="AC321" s="37"/>
      <c r="AD321" s="37"/>
    </row>
    <row r="322" spans="1:30">
      <c r="A322" s="37">
        <v>6.3</v>
      </c>
      <c r="B322" s="115" t="s">
        <v>149</v>
      </c>
      <c r="C322" s="37">
        <v>881335697</v>
      </c>
      <c r="D322" s="115" t="s">
        <v>139</v>
      </c>
      <c r="E322" s="115" t="s">
        <v>140</v>
      </c>
      <c r="F322" s="115" t="s">
        <v>1168</v>
      </c>
      <c r="G322" s="115" t="s">
        <v>35</v>
      </c>
      <c r="H322" s="37"/>
      <c r="I322" s="109" t="s">
        <v>1079</v>
      </c>
      <c r="J322" s="665">
        <v>44025</v>
      </c>
      <c r="K322" s="115"/>
      <c r="L322" s="37">
        <v>89</v>
      </c>
      <c r="M322" s="115" t="s">
        <v>361</v>
      </c>
      <c r="N322" s="115"/>
      <c r="O322" s="115"/>
      <c r="P322" s="37"/>
      <c r="Q322" s="37"/>
      <c r="R322" s="37"/>
      <c r="S322" s="37"/>
      <c r="T322" s="37"/>
      <c r="U322" s="37"/>
      <c r="V322" s="37"/>
      <c r="W322" s="37"/>
      <c r="X322" s="37"/>
      <c r="Y322" s="37"/>
      <c r="Z322" s="37"/>
      <c r="AA322" s="37"/>
      <c r="AB322" s="37"/>
      <c r="AC322" s="37"/>
      <c r="AD322" s="37"/>
    </row>
    <row r="323" spans="1:30">
      <c r="A323" s="37">
        <v>6.2</v>
      </c>
      <c r="B323" s="486" t="s">
        <v>138</v>
      </c>
      <c r="C323" s="37">
        <v>880092066</v>
      </c>
      <c r="D323" s="486" t="s">
        <v>139</v>
      </c>
      <c r="E323" s="486" t="s">
        <v>140</v>
      </c>
      <c r="F323" s="486" t="s">
        <v>1169</v>
      </c>
      <c r="G323" s="486" t="s">
        <v>35</v>
      </c>
      <c r="H323" s="706">
        <v>43993</v>
      </c>
      <c r="I323" s="264" t="s">
        <v>1025</v>
      </c>
      <c r="J323" s="707">
        <v>43999</v>
      </c>
      <c r="K323" s="115"/>
      <c r="L323" s="262">
        <v>88.34</v>
      </c>
      <c r="M323" s="37"/>
      <c r="N323" s="486"/>
      <c r="O323" s="486"/>
      <c r="P323" s="37"/>
      <c r="Q323" s="37"/>
      <c r="R323" s="37"/>
      <c r="S323" s="37"/>
      <c r="T323" s="37"/>
      <c r="U323" s="37"/>
      <c r="V323" s="37"/>
      <c r="W323" s="37"/>
      <c r="X323" s="37"/>
      <c r="Y323" s="37"/>
      <c r="Z323" s="37"/>
      <c r="AA323" s="37"/>
      <c r="AB323" s="37"/>
      <c r="AC323" s="37"/>
      <c r="AD323" s="37"/>
    </row>
    <row r="324" spans="1:30" ht="51">
      <c r="A324" s="37">
        <v>6.1</v>
      </c>
      <c r="B324" s="486" t="s">
        <v>194</v>
      </c>
      <c r="C324" s="37">
        <v>881128917</v>
      </c>
      <c r="D324" s="486" t="s">
        <v>152</v>
      </c>
      <c r="E324" s="486" t="s">
        <v>140</v>
      </c>
      <c r="F324" s="735" t="s">
        <v>1170</v>
      </c>
      <c r="G324" s="486" t="s">
        <v>35</v>
      </c>
      <c r="H324" s="620">
        <v>44005</v>
      </c>
      <c r="I324" s="109" t="s">
        <v>960</v>
      </c>
      <c r="J324" s="115" t="s">
        <v>1171</v>
      </c>
      <c r="K324" s="486" t="s">
        <v>346</v>
      </c>
      <c r="L324" s="37">
        <v>82</v>
      </c>
      <c r="M324" s="115" t="s">
        <v>1172</v>
      </c>
      <c r="N324" s="741" t="s">
        <v>1173</v>
      </c>
      <c r="O324" s="486">
        <v>5239.5</v>
      </c>
      <c r="P324" s="37"/>
      <c r="Q324" s="37"/>
      <c r="R324" s="37"/>
      <c r="S324" s="37"/>
      <c r="T324" s="37"/>
      <c r="U324" s="37"/>
      <c r="V324" s="37"/>
      <c r="W324" s="37"/>
      <c r="X324" s="37"/>
      <c r="Y324" s="37"/>
      <c r="Z324" s="37"/>
      <c r="AA324" s="37"/>
      <c r="AB324" s="37"/>
      <c r="AC324" s="37"/>
      <c r="AD324" s="37"/>
    </row>
    <row r="325" spans="1:30">
      <c r="A325" s="265">
        <v>43998</v>
      </c>
      <c r="B325" s="115" t="s">
        <v>144</v>
      </c>
      <c r="C325" s="37">
        <v>880001561</v>
      </c>
      <c r="D325" s="115" t="s">
        <v>139</v>
      </c>
      <c r="E325" s="115" t="s">
        <v>140</v>
      </c>
      <c r="F325" s="37"/>
      <c r="G325" s="37"/>
      <c r="H325" s="265">
        <v>44004</v>
      </c>
      <c r="I325" s="265">
        <v>44004</v>
      </c>
      <c r="J325" s="265">
        <v>44017</v>
      </c>
      <c r="K325" s="37"/>
      <c r="L325" s="37">
        <v>80</v>
      </c>
      <c r="M325" s="37"/>
      <c r="N325" s="84"/>
      <c r="O325" s="84"/>
      <c r="P325" s="84"/>
      <c r="Q325" s="84"/>
      <c r="R325" s="37"/>
      <c r="S325" s="37"/>
      <c r="T325" s="37"/>
      <c r="U325" s="37"/>
      <c r="V325" s="37"/>
      <c r="W325" s="37"/>
      <c r="X325" s="37"/>
      <c r="Y325" s="37"/>
      <c r="Z325" s="37"/>
      <c r="AA325" s="37"/>
      <c r="AB325" s="37"/>
      <c r="AC325" s="37"/>
      <c r="AD325" s="37"/>
    </row>
    <row r="326" spans="1:30">
      <c r="A326" s="37">
        <v>5.28</v>
      </c>
      <c r="B326" s="115" t="s">
        <v>206</v>
      </c>
      <c r="C326" s="37">
        <v>882164562</v>
      </c>
      <c r="D326" s="115" t="s">
        <v>152</v>
      </c>
      <c r="E326" s="115" t="s">
        <v>140</v>
      </c>
      <c r="F326" s="115" t="s">
        <v>1174</v>
      </c>
      <c r="G326" s="115" t="s">
        <v>35</v>
      </c>
      <c r="H326" s="37"/>
      <c r="I326" s="109" t="s">
        <v>983</v>
      </c>
      <c r="J326" s="37">
        <v>6.3</v>
      </c>
      <c r="K326" s="37"/>
      <c r="L326" s="37">
        <v>80</v>
      </c>
      <c r="M326" s="37"/>
      <c r="N326" s="37"/>
      <c r="O326" s="37"/>
      <c r="P326" s="37"/>
      <c r="Q326" s="37"/>
      <c r="R326" s="37"/>
      <c r="S326" s="37"/>
      <c r="T326" s="37"/>
      <c r="U326" s="37"/>
      <c r="V326" s="37"/>
      <c r="W326" s="37"/>
      <c r="X326" s="37"/>
      <c r="Y326" s="37"/>
      <c r="Z326" s="37"/>
      <c r="AA326" s="37"/>
      <c r="AB326" s="37"/>
      <c r="AC326" s="37"/>
      <c r="AD326" s="37"/>
    </row>
    <row r="327" spans="1:30">
      <c r="A327" s="265">
        <v>43992</v>
      </c>
      <c r="B327" s="115" t="s">
        <v>901</v>
      </c>
      <c r="C327" s="37">
        <v>880045747</v>
      </c>
      <c r="D327" s="115" t="s">
        <v>139</v>
      </c>
      <c r="E327" s="115" t="s">
        <v>140</v>
      </c>
      <c r="F327" s="37"/>
      <c r="G327" s="37"/>
      <c r="H327" s="37"/>
      <c r="I327" s="665">
        <v>43993</v>
      </c>
      <c r="J327" s="666">
        <v>43999</v>
      </c>
      <c r="K327" s="37"/>
      <c r="L327" s="37">
        <v>80</v>
      </c>
      <c r="M327" s="37"/>
      <c r="N327" s="37"/>
      <c r="O327" s="37"/>
      <c r="P327" s="37"/>
      <c r="Q327" s="37"/>
      <c r="R327" s="37"/>
      <c r="S327" s="37"/>
      <c r="T327" s="37"/>
      <c r="U327" s="37"/>
      <c r="V327" s="37"/>
      <c r="W327" s="37"/>
      <c r="X327" s="37"/>
      <c r="Y327" s="37"/>
      <c r="Z327" s="37"/>
      <c r="AA327" s="37"/>
      <c r="AB327" s="37"/>
      <c r="AC327" s="37"/>
      <c r="AD327" s="37"/>
    </row>
    <row r="328" spans="1:30" ht="34">
      <c r="A328" s="37">
        <v>5.29</v>
      </c>
      <c r="B328" s="37" t="s">
        <v>146</v>
      </c>
      <c r="C328" s="37">
        <v>880658645</v>
      </c>
      <c r="D328" s="115" t="s">
        <v>139</v>
      </c>
      <c r="E328" s="115" t="s">
        <v>150</v>
      </c>
      <c r="F328" s="137" t="s">
        <v>1175</v>
      </c>
      <c r="G328" s="115" t="s">
        <v>35</v>
      </c>
      <c r="H328" s="265">
        <v>44005</v>
      </c>
      <c r="I328" s="109" t="s">
        <v>1088</v>
      </c>
      <c r="J328" s="37"/>
      <c r="K328" s="37"/>
      <c r="L328" s="37">
        <v>80</v>
      </c>
      <c r="M328" s="115" t="s">
        <v>1176</v>
      </c>
      <c r="N328" s="265">
        <v>43992</v>
      </c>
      <c r="O328" s="37">
        <v>1164</v>
      </c>
      <c r="P328" s="37"/>
      <c r="Q328" s="37"/>
      <c r="R328" s="37"/>
      <c r="S328" s="37"/>
      <c r="T328" s="37"/>
      <c r="U328" s="37"/>
      <c r="V328" s="37"/>
      <c r="W328" s="37"/>
      <c r="X328" s="37"/>
      <c r="Y328" s="37"/>
      <c r="Z328" s="37"/>
      <c r="AA328" s="37"/>
      <c r="AB328" s="37"/>
      <c r="AC328" s="37"/>
      <c r="AD328" s="37"/>
    </row>
    <row r="329" spans="1:30">
      <c r="A329" s="265">
        <v>43987</v>
      </c>
      <c r="B329" s="115" t="s">
        <v>146</v>
      </c>
      <c r="C329" s="486">
        <v>880658645</v>
      </c>
      <c r="D329" s="115" t="s">
        <v>139</v>
      </c>
      <c r="E329" s="115" t="s">
        <v>140</v>
      </c>
      <c r="F329" s="137"/>
      <c r="G329" s="115"/>
      <c r="H329" s="666">
        <v>43992</v>
      </c>
      <c r="I329" s="115" t="s">
        <v>1177</v>
      </c>
      <c r="J329" s="666">
        <v>43994</v>
      </c>
      <c r="K329" s="486"/>
      <c r="L329" s="486">
        <v>80</v>
      </c>
      <c r="M329" s="115" t="s">
        <v>1178</v>
      </c>
      <c r="N329" s="486"/>
      <c r="O329" s="486">
        <v>1164</v>
      </c>
      <c r="P329" s="486"/>
      <c r="Q329" s="486"/>
      <c r="R329" s="37"/>
      <c r="S329" s="37"/>
      <c r="T329" s="37"/>
      <c r="U329" s="37"/>
      <c r="V329" s="37"/>
      <c r="W329" s="37"/>
      <c r="X329" s="37"/>
      <c r="Y329" s="37"/>
      <c r="Z329" s="37"/>
      <c r="AA329" s="37"/>
      <c r="AB329" s="37"/>
      <c r="AC329" s="37"/>
      <c r="AD329" s="37"/>
    </row>
    <row r="330" spans="1:30">
      <c r="A330" s="265">
        <v>44001</v>
      </c>
      <c r="B330" s="115" t="s">
        <v>138</v>
      </c>
      <c r="C330" s="37">
        <v>880044483</v>
      </c>
      <c r="D330" s="115" t="s">
        <v>139</v>
      </c>
      <c r="E330" s="115" t="s">
        <v>140</v>
      </c>
      <c r="F330" s="666"/>
      <c r="G330" s="486"/>
      <c r="H330" s="486"/>
      <c r="I330" s="265">
        <v>44006</v>
      </c>
      <c r="J330" s="666">
        <v>44010</v>
      </c>
      <c r="K330" s="486"/>
      <c r="L330" s="37">
        <v>79.099999999999994</v>
      </c>
      <c r="M330" s="115" t="s">
        <v>1179</v>
      </c>
      <c r="N330" s="37"/>
      <c r="O330" s="37"/>
      <c r="P330" s="37"/>
      <c r="Q330" s="37"/>
      <c r="R330" s="37"/>
      <c r="S330" s="37"/>
      <c r="T330" s="37"/>
      <c r="U330" s="37"/>
      <c r="V330" s="37"/>
      <c r="W330" s="37"/>
      <c r="X330" s="37"/>
      <c r="Y330" s="37"/>
      <c r="Z330" s="37"/>
      <c r="AA330" s="37"/>
      <c r="AB330" s="37"/>
      <c r="AC330" s="37"/>
      <c r="AD330" s="37"/>
    </row>
    <row r="331" spans="1:30">
      <c r="A331" s="265">
        <v>44001</v>
      </c>
      <c r="B331" s="115" t="s">
        <v>146</v>
      </c>
      <c r="C331" s="486">
        <v>880613107</v>
      </c>
      <c r="D331" s="115" t="s">
        <v>345</v>
      </c>
      <c r="E331" s="115" t="s">
        <v>150</v>
      </c>
      <c r="F331" s="666"/>
      <c r="G331" s="486"/>
      <c r="H331" s="666">
        <v>44001</v>
      </c>
      <c r="I331" s="265">
        <v>44004</v>
      </c>
      <c r="J331" s="666"/>
      <c r="K331" s="486"/>
      <c r="L331" s="37">
        <v>78.47</v>
      </c>
      <c r="M331" s="115" t="s">
        <v>833</v>
      </c>
      <c r="N331" s="265">
        <v>44004</v>
      </c>
      <c r="O331" s="37">
        <v>1166.7</v>
      </c>
      <c r="P331" s="37"/>
      <c r="Q331" s="37"/>
      <c r="R331" s="37"/>
      <c r="S331" s="37"/>
      <c r="T331" s="37"/>
      <c r="U331" s="37"/>
      <c r="V331" s="37"/>
      <c r="W331" s="37"/>
      <c r="X331" s="37"/>
      <c r="Y331" s="37"/>
      <c r="Z331" s="37"/>
      <c r="AA331" s="37"/>
      <c r="AB331" s="37"/>
      <c r="AC331" s="37"/>
      <c r="AD331" s="37"/>
    </row>
    <row r="332" spans="1:30">
      <c r="A332" s="666">
        <v>44004</v>
      </c>
      <c r="B332" s="115" t="s">
        <v>149</v>
      </c>
      <c r="C332" s="486">
        <v>881906205</v>
      </c>
      <c r="D332" s="115" t="s">
        <v>139</v>
      </c>
      <c r="E332" s="115" t="s">
        <v>150</v>
      </c>
      <c r="F332" s="486"/>
      <c r="G332" s="84"/>
      <c r="H332" s="666"/>
      <c r="I332" s="403">
        <v>43986</v>
      </c>
      <c r="J332" s="666">
        <v>44025</v>
      </c>
      <c r="K332" s="84"/>
      <c r="L332" s="115">
        <v>70</v>
      </c>
      <c r="M332" s="664" t="s">
        <v>1180</v>
      </c>
      <c r="N332" s="403">
        <v>43999</v>
      </c>
      <c r="O332" s="115" t="s">
        <v>1181</v>
      </c>
      <c r="P332" s="84"/>
      <c r="Q332" s="84"/>
      <c r="R332" s="37"/>
      <c r="S332" s="37"/>
      <c r="T332" s="37"/>
      <c r="U332" s="37"/>
      <c r="V332" s="37"/>
      <c r="W332" s="37"/>
      <c r="X332" s="37"/>
      <c r="Y332" s="37"/>
      <c r="Z332" s="37"/>
      <c r="AA332" s="37"/>
      <c r="AB332" s="37"/>
      <c r="AC332" s="37"/>
      <c r="AD332" s="37"/>
    </row>
    <row r="333" spans="1:30">
      <c r="A333" s="666">
        <v>43999</v>
      </c>
      <c r="B333" s="115" t="s">
        <v>909</v>
      </c>
      <c r="C333" s="486">
        <v>882258225</v>
      </c>
      <c r="D333" s="115" t="s">
        <v>139</v>
      </c>
      <c r="E333" s="115" t="s">
        <v>140</v>
      </c>
      <c r="F333" s="666">
        <v>43999</v>
      </c>
      <c r="G333" s="666">
        <v>43999</v>
      </c>
      <c r="H333" s="486"/>
      <c r="I333" s="403">
        <v>43999</v>
      </c>
      <c r="J333" s="666">
        <v>44005</v>
      </c>
      <c r="K333" s="486">
        <v>70</v>
      </c>
      <c r="L333" s="37">
        <v>70</v>
      </c>
      <c r="M333" s="664" t="s">
        <v>176</v>
      </c>
      <c r="N333" s="84"/>
      <c r="O333" s="84"/>
      <c r="P333" s="84"/>
      <c r="Q333" s="84"/>
      <c r="R333" s="37"/>
      <c r="S333" s="37"/>
      <c r="T333" s="37"/>
      <c r="U333" s="37"/>
      <c r="V333" s="37"/>
      <c r="W333" s="37"/>
      <c r="X333" s="37"/>
      <c r="Y333" s="37"/>
      <c r="Z333" s="37"/>
      <c r="AA333" s="37"/>
      <c r="AB333" s="37"/>
      <c r="AC333" s="37"/>
      <c r="AD333" s="37"/>
    </row>
    <row r="334" spans="1:30">
      <c r="A334" s="665">
        <v>43992</v>
      </c>
      <c r="B334" s="115" t="s">
        <v>154</v>
      </c>
      <c r="C334" s="37">
        <v>880032527</v>
      </c>
      <c r="D334" s="115" t="s">
        <v>152</v>
      </c>
      <c r="E334" s="115" t="s">
        <v>140</v>
      </c>
      <c r="F334" s="137"/>
      <c r="G334" s="115"/>
      <c r="H334" s="265"/>
      <c r="I334" s="666"/>
      <c r="J334" s="665">
        <v>43998</v>
      </c>
      <c r="K334" s="486"/>
      <c r="L334" s="486">
        <v>69.5</v>
      </c>
      <c r="M334" s="115"/>
      <c r="N334" s="486"/>
      <c r="O334" s="486"/>
      <c r="P334" s="486"/>
      <c r="Q334" s="486"/>
      <c r="R334" s="37"/>
      <c r="S334" s="37"/>
      <c r="T334" s="37"/>
      <c r="U334" s="37"/>
      <c r="V334" s="37"/>
      <c r="W334" s="37"/>
      <c r="X334" s="37"/>
      <c r="Y334" s="37"/>
      <c r="Z334" s="37"/>
      <c r="AA334" s="37"/>
      <c r="AB334" s="37"/>
      <c r="AC334" s="37"/>
      <c r="AD334" s="37"/>
    </row>
    <row r="335" spans="1:30">
      <c r="A335" s="403">
        <v>44000</v>
      </c>
      <c r="B335" s="115" t="s">
        <v>194</v>
      </c>
      <c r="C335" s="486">
        <v>881346121</v>
      </c>
      <c r="D335" s="115" t="s">
        <v>139</v>
      </c>
      <c r="E335" s="115" t="s">
        <v>140</v>
      </c>
      <c r="F335" s="666"/>
      <c r="G335" s="486"/>
      <c r="H335" s="666">
        <v>44012</v>
      </c>
      <c r="I335" s="265">
        <v>44006</v>
      </c>
      <c r="J335" s="666">
        <v>44027</v>
      </c>
      <c r="K335" s="486"/>
      <c r="L335" s="37">
        <v>69.5</v>
      </c>
      <c r="M335" s="664" t="s">
        <v>1066</v>
      </c>
      <c r="N335" s="84"/>
      <c r="O335" s="84"/>
      <c r="P335" s="84"/>
      <c r="Q335" s="84"/>
      <c r="R335" s="37"/>
      <c r="S335" s="37"/>
      <c r="T335" s="37"/>
      <c r="U335" s="37"/>
      <c r="V335" s="37"/>
      <c r="W335" s="37"/>
      <c r="X335" s="37"/>
      <c r="Y335" s="37"/>
      <c r="Z335" s="37"/>
      <c r="AA335" s="37"/>
      <c r="AB335" s="37"/>
      <c r="AC335" s="37"/>
      <c r="AD335" s="37"/>
    </row>
    <row r="336" spans="1:30">
      <c r="A336" s="403">
        <v>44000</v>
      </c>
      <c r="B336" s="115" t="s">
        <v>194</v>
      </c>
      <c r="C336" s="486">
        <v>881346121</v>
      </c>
      <c r="D336" s="115" t="s">
        <v>139</v>
      </c>
      <c r="E336" s="115" t="s">
        <v>140</v>
      </c>
      <c r="F336" s="666"/>
      <c r="G336" s="486"/>
      <c r="H336" s="666">
        <v>44012</v>
      </c>
      <c r="I336" s="265">
        <v>44011</v>
      </c>
      <c r="J336" s="666">
        <v>44027</v>
      </c>
      <c r="K336" s="486"/>
      <c r="L336" s="37">
        <v>69.5</v>
      </c>
      <c r="M336" s="664" t="s">
        <v>1066</v>
      </c>
      <c r="N336" s="84"/>
      <c r="O336" s="84"/>
      <c r="P336" s="84"/>
      <c r="Q336" s="84"/>
      <c r="R336" s="37"/>
      <c r="S336" s="37"/>
      <c r="T336" s="37"/>
      <c r="U336" s="37"/>
      <c r="V336" s="37"/>
      <c r="W336" s="37"/>
      <c r="X336" s="37"/>
      <c r="Y336" s="37"/>
      <c r="Z336" s="37"/>
      <c r="AA336" s="37"/>
      <c r="AB336" s="37"/>
      <c r="AC336" s="37"/>
      <c r="AD336" s="37"/>
    </row>
    <row r="337" spans="1:30">
      <c r="A337" s="666">
        <v>43992</v>
      </c>
      <c r="B337" s="115" t="s">
        <v>909</v>
      </c>
      <c r="C337" s="486">
        <v>881093674</v>
      </c>
      <c r="D337" s="115" t="s">
        <v>152</v>
      </c>
      <c r="E337" s="115" t="s">
        <v>140</v>
      </c>
      <c r="F337" s="666">
        <v>43992</v>
      </c>
      <c r="G337" s="486"/>
      <c r="H337" s="265">
        <v>44006</v>
      </c>
      <c r="I337" s="666">
        <v>44001</v>
      </c>
      <c r="J337" s="666">
        <v>44006</v>
      </c>
      <c r="K337" s="486"/>
      <c r="L337" s="486">
        <v>69.5</v>
      </c>
      <c r="M337" s="115" t="s">
        <v>142</v>
      </c>
      <c r="N337" s="486"/>
      <c r="O337" s="486"/>
      <c r="P337" s="486"/>
      <c r="Q337" s="486"/>
      <c r="R337" s="37"/>
      <c r="S337" s="37"/>
      <c r="T337" s="37"/>
      <c r="U337" s="37"/>
      <c r="V337" s="37"/>
      <c r="W337" s="37"/>
      <c r="X337" s="37"/>
      <c r="Y337" s="37"/>
      <c r="Z337" s="37"/>
      <c r="AA337" s="37"/>
      <c r="AB337" s="37"/>
      <c r="AC337" s="37"/>
      <c r="AD337" s="37"/>
    </row>
    <row r="338" spans="1:30">
      <c r="A338" s="37">
        <v>6.3</v>
      </c>
      <c r="B338" s="115" t="s">
        <v>156</v>
      </c>
      <c r="C338" s="115">
        <v>880348804</v>
      </c>
      <c r="D338" s="115" t="s">
        <v>152</v>
      </c>
      <c r="E338" s="115" t="s">
        <v>140</v>
      </c>
      <c r="F338" s="115" t="s">
        <v>1182</v>
      </c>
      <c r="G338" s="115" t="s">
        <v>35</v>
      </c>
      <c r="H338" s="37"/>
      <c r="I338" s="109" t="s">
        <v>1183</v>
      </c>
      <c r="J338" s="666">
        <v>43990</v>
      </c>
      <c r="K338" s="115"/>
      <c r="L338" s="37">
        <v>69.5</v>
      </c>
      <c r="M338" s="37"/>
      <c r="N338" s="115"/>
      <c r="O338" s="115"/>
      <c r="P338" s="37"/>
      <c r="Q338" s="37"/>
      <c r="R338" s="37"/>
      <c r="S338" s="37"/>
      <c r="T338" s="37"/>
      <c r="U338" s="37"/>
      <c r="V338" s="37"/>
      <c r="W338" s="37"/>
      <c r="X338" s="37"/>
      <c r="Y338" s="37"/>
      <c r="Z338" s="37"/>
      <c r="AA338" s="37"/>
      <c r="AB338" s="37"/>
      <c r="AC338" s="37"/>
      <c r="AD338" s="37"/>
    </row>
    <row r="339" spans="1:30">
      <c r="A339" s="666">
        <v>44006</v>
      </c>
      <c r="B339" s="115" t="s">
        <v>154</v>
      </c>
      <c r="C339" s="37">
        <v>881799806</v>
      </c>
      <c r="D339" s="115" t="s">
        <v>152</v>
      </c>
      <c r="E339" s="115" t="s">
        <v>393</v>
      </c>
      <c r="F339" s="669"/>
      <c r="G339" s="669"/>
      <c r="H339" s="666"/>
      <c r="I339" s="403">
        <v>44006</v>
      </c>
      <c r="J339" s="666">
        <v>44021</v>
      </c>
      <c r="K339" s="84"/>
      <c r="L339" s="23">
        <v>68</v>
      </c>
      <c r="M339" s="664"/>
      <c r="N339" s="84"/>
      <c r="O339" s="84"/>
      <c r="P339" s="84"/>
      <c r="Q339" s="84"/>
      <c r="R339" s="37"/>
      <c r="S339" s="37"/>
      <c r="T339" s="37"/>
      <c r="U339" s="37"/>
      <c r="V339" s="37"/>
      <c r="W339" s="37"/>
      <c r="X339" s="37"/>
      <c r="Y339" s="37"/>
      <c r="Z339" s="37"/>
      <c r="AA339" s="37"/>
      <c r="AB339" s="37"/>
      <c r="AC339" s="37"/>
      <c r="AD339" s="37"/>
    </row>
    <row r="340" spans="1:30">
      <c r="A340" s="265">
        <v>43990</v>
      </c>
      <c r="B340" s="115" t="s">
        <v>909</v>
      </c>
      <c r="C340" s="37">
        <v>881530512</v>
      </c>
      <c r="D340" s="115" t="s">
        <v>152</v>
      </c>
      <c r="E340" s="115" t="s">
        <v>140</v>
      </c>
      <c r="F340" s="137"/>
      <c r="G340" s="115"/>
      <c r="H340" s="265"/>
      <c r="I340" s="666">
        <v>44001</v>
      </c>
      <c r="J340" s="666">
        <v>44004</v>
      </c>
      <c r="K340" s="486"/>
      <c r="L340" s="486">
        <v>66.5</v>
      </c>
      <c r="M340" s="115"/>
      <c r="N340" s="486"/>
      <c r="O340" s="486"/>
      <c r="P340" s="486"/>
      <c r="Q340" s="486"/>
      <c r="R340" s="37"/>
      <c r="S340" s="37"/>
      <c r="T340" s="37"/>
      <c r="U340" s="37"/>
      <c r="V340" s="37"/>
      <c r="W340" s="37"/>
      <c r="X340" s="37"/>
      <c r="Y340" s="37"/>
      <c r="Z340" s="37"/>
      <c r="AA340" s="37"/>
      <c r="AB340" s="37"/>
      <c r="AC340" s="37"/>
      <c r="AD340" s="37"/>
    </row>
    <row r="341" spans="1:30">
      <c r="A341" s="265">
        <v>43987</v>
      </c>
      <c r="B341" s="115" t="s">
        <v>901</v>
      </c>
      <c r="C341" s="37">
        <v>880691906</v>
      </c>
      <c r="D341" s="115" t="s">
        <v>139</v>
      </c>
      <c r="E341" s="115" t="s">
        <v>140</v>
      </c>
      <c r="F341" s="37"/>
      <c r="G341" s="37"/>
      <c r="H341" s="265">
        <v>43998</v>
      </c>
      <c r="I341" s="665">
        <v>43987</v>
      </c>
      <c r="J341" s="666">
        <v>43999</v>
      </c>
      <c r="K341" s="37"/>
      <c r="L341" s="37">
        <v>66</v>
      </c>
      <c r="M341" s="115" t="s">
        <v>311</v>
      </c>
      <c r="N341" s="115"/>
      <c r="O341" s="84">
        <v>2801.1</v>
      </c>
      <c r="P341" s="115" t="s">
        <v>903</v>
      </c>
      <c r="Q341" s="37"/>
      <c r="R341" s="37"/>
      <c r="S341" s="37"/>
      <c r="T341" s="37"/>
      <c r="U341" s="37"/>
      <c r="V341" s="37"/>
      <c r="W341" s="37"/>
      <c r="X341" s="37"/>
      <c r="Y341" s="37"/>
      <c r="Z341" s="37"/>
      <c r="AA341" s="37"/>
      <c r="AB341" s="37"/>
      <c r="AC341" s="37"/>
      <c r="AD341" s="37"/>
    </row>
    <row r="342" spans="1:30">
      <c r="A342" s="665">
        <v>43992</v>
      </c>
      <c r="B342" s="115" t="s">
        <v>144</v>
      </c>
      <c r="C342" s="37">
        <v>881564230</v>
      </c>
      <c r="D342" s="115" t="s">
        <v>152</v>
      </c>
      <c r="E342" s="115" t="s">
        <v>150</v>
      </c>
      <c r="F342" s="137"/>
      <c r="G342" s="115"/>
      <c r="H342" s="265">
        <v>43999</v>
      </c>
      <c r="I342" s="666">
        <v>43999</v>
      </c>
      <c r="J342" s="665">
        <v>44012</v>
      </c>
      <c r="K342" s="486"/>
      <c r="L342" s="486">
        <v>58.09</v>
      </c>
      <c r="M342" s="115" t="s">
        <v>727</v>
      </c>
      <c r="N342" s="666">
        <v>43999</v>
      </c>
      <c r="O342" s="115">
        <v>111.5</v>
      </c>
      <c r="P342" s="486"/>
      <c r="Q342" s="486"/>
      <c r="R342" s="37"/>
      <c r="S342" s="37"/>
      <c r="T342" s="37"/>
      <c r="U342" s="37"/>
      <c r="V342" s="37"/>
      <c r="W342" s="37"/>
      <c r="X342" s="37"/>
      <c r="Y342" s="37"/>
      <c r="Z342" s="37"/>
      <c r="AA342" s="37"/>
      <c r="AB342" s="37"/>
      <c r="AC342" s="37"/>
      <c r="AD342" s="37"/>
    </row>
    <row r="343" spans="1:30">
      <c r="A343" s="403">
        <v>44001</v>
      </c>
      <c r="B343" s="115" t="s">
        <v>154</v>
      </c>
      <c r="C343" s="486">
        <v>881292558</v>
      </c>
      <c r="D343" s="115" t="s">
        <v>139</v>
      </c>
      <c r="E343" s="115" t="s">
        <v>140</v>
      </c>
      <c r="F343" s="666"/>
      <c r="G343" s="486"/>
      <c r="H343" s="486"/>
      <c r="I343" s="403">
        <v>44009</v>
      </c>
      <c r="J343" s="666">
        <v>44013</v>
      </c>
      <c r="K343" s="486"/>
      <c r="L343" s="37">
        <v>58</v>
      </c>
      <c r="M343" s="664" t="s">
        <v>142</v>
      </c>
      <c r="N343" s="84"/>
      <c r="O343" s="84"/>
      <c r="P343" s="84"/>
      <c r="Q343" s="84"/>
      <c r="R343" s="37"/>
      <c r="S343" s="37"/>
      <c r="T343" s="37"/>
      <c r="U343" s="37"/>
      <c r="V343" s="37"/>
      <c r="W343" s="37"/>
      <c r="X343" s="37"/>
      <c r="Y343" s="37"/>
      <c r="Z343" s="37"/>
      <c r="AA343" s="37"/>
      <c r="AB343" s="37"/>
      <c r="AC343" s="37"/>
      <c r="AD343" s="37"/>
    </row>
    <row r="344" spans="1:30">
      <c r="A344" s="37">
        <v>5.28</v>
      </c>
      <c r="B344" s="115" t="s">
        <v>144</v>
      </c>
      <c r="C344" s="37">
        <v>882104187</v>
      </c>
      <c r="D344" s="115" t="s">
        <v>139</v>
      </c>
      <c r="E344" s="115" t="s">
        <v>140</v>
      </c>
      <c r="F344" s="115" t="s">
        <v>1184</v>
      </c>
      <c r="G344" s="115" t="s">
        <v>35</v>
      </c>
      <c r="H344" s="265">
        <v>44004</v>
      </c>
      <c r="I344" s="109" t="s">
        <v>996</v>
      </c>
      <c r="J344" s="265">
        <v>44020</v>
      </c>
      <c r="K344" s="115" t="s">
        <v>140</v>
      </c>
      <c r="L344" s="37">
        <v>56</v>
      </c>
      <c r="M344" s="37"/>
      <c r="N344" s="37"/>
      <c r="O344" s="37"/>
      <c r="P344" s="37"/>
      <c r="Q344" s="37"/>
      <c r="R344" s="37"/>
      <c r="S344" s="37"/>
      <c r="T344" s="37"/>
      <c r="U344" s="37"/>
      <c r="V344" s="37"/>
      <c r="W344" s="37"/>
      <c r="X344" s="37"/>
      <c r="Y344" s="37"/>
      <c r="Z344" s="37"/>
      <c r="AA344" s="37"/>
      <c r="AB344" s="37"/>
      <c r="AC344" s="37"/>
      <c r="AD344" s="37"/>
    </row>
    <row r="345" spans="1:30">
      <c r="A345" s="666">
        <v>43999</v>
      </c>
      <c r="B345" s="115" t="s">
        <v>175</v>
      </c>
      <c r="C345" s="486">
        <v>881848609</v>
      </c>
      <c r="D345" s="115" t="s">
        <v>139</v>
      </c>
      <c r="E345" s="115" t="s">
        <v>393</v>
      </c>
      <c r="F345" s="666"/>
      <c r="G345" s="486"/>
      <c r="H345" s="486"/>
      <c r="I345" s="403">
        <v>44001</v>
      </c>
      <c r="J345" s="666"/>
      <c r="K345" s="84"/>
      <c r="L345" s="37">
        <v>56</v>
      </c>
      <c r="M345" s="664" t="s">
        <v>935</v>
      </c>
      <c r="N345" s="403">
        <v>44001</v>
      </c>
      <c r="O345" s="664" t="s">
        <v>1185</v>
      </c>
      <c r="P345" s="84"/>
      <c r="Q345" s="84"/>
      <c r="R345" s="37"/>
      <c r="S345" s="37"/>
      <c r="T345" s="37"/>
      <c r="U345" s="37"/>
      <c r="V345" s="37"/>
      <c r="W345" s="37"/>
      <c r="X345" s="37"/>
      <c r="Y345" s="37"/>
      <c r="Z345" s="37"/>
      <c r="AA345" s="37"/>
      <c r="AB345" s="37"/>
      <c r="AC345" s="37"/>
      <c r="AD345" s="37"/>
    </row>
    <row r="346" spans="1:30">
      <c r="A346" s="665">
        <v>44011</v>
      </c>
      <c r="B346" s="665" t="s">
        <v>154</v>
      </c>
      <c r="C346" s="115">
        <v>881686042</v>
      </c>
      <c r="D346" s="665" t="s">
        <v>139</v>
      </c>
      <c r="E346" s="665" t="s">
        <v>150</v>
      </c>
      <c r="F346" s="665"/>
      <c r="G346" s="665"/>
      <c r="H346" s="665"/>
      <c r="I346" s="665">
        <v>44011</v>
      </c>
      <c r="J346" s="665">
        <v>44025</v>
      </c>
      <c r="K346" s="665"/>
      <c r="L346" s="115">
        <v>55</v>
      </c>
      <c r="M346" s="665" t="s">
        <v>1186</v>
      </c>
      <c r="N346" s="84"/>
      <c r="O346" s="23">
        <v>79.5</v>
      </c>
      <c r="P346" s="84"/>
      <c r="Q346" s="84"/>
      <c r="R346" s="37"/>
      <c r="S346" s="37"/>
      <c r="T346" s="37"/>
      <c r="U346" s="37"/>
      <c r="V346" s="37"/>
      <c r="W346" s="37"/>
      <c r="X346" s="37"/>
      <c r="Y346" s="37"/>
      <c r="Z346" s="37"/>
      <c r="AA346" s="37"/>
      <c r="AB346" s="37"/>
      <c r="AC346" s="37"/>
      <c r="AD346" s="37"/>
    </row>
    <row r="347" spans="1:30">
      <c r="A347" s="37">
        <v>6.4</v>
      </c>
      <c r="B347" s="115" t="s">
        <v>175</v>
      </c>
      <c r="C347" s="486">
        <v>880010680</v>
      </c>
      <c r="D347" s="115" t="s">
        <v>152</v>
      </c>
      <c r="E347" s="115" t="s">
        <v>150</v>
      </c>
      <c r="F347" s="115" t="s">
        <v>1187</v>
      </c>
      <c r="G347" s="115" t="s">
        <v>35</v>
      </c>
      <c r="H347" s="37"/>
      <c r="I347" s="666">
        <v>44000</v>
      </c>
      <c r="J347" s="486">
        <v>6.1</v>
      </c>
      <c r="K347" s="486"/>
      <c r="L347" s="486">
        <v>55</v>
      </c>
      <c r="M347" s="486"/>
      <c r="N347" s="486"/>
      <c r="O347" s="486"/>
      <c r="P347" s="486"/>
      <c r="Q347" s="486"/>
      <c r="R347" s="37"/>
      <c r="S347" s="37"/>
      <c r="T347" s="37"/>
      <c r="U347" s="37"/>
      <c r="V347" s="37"/>
      <c r="W347" s="37"/>
      <c r="X347" s="37"/>
      <c r="Y347" s="37"/>
      <c r="Z347" s="37"/>
      <c r="AA347" s="37"/>
      <c r="AB347" s="37"/>
      <c r="AC347" s="37"/>
      <c r="AD347" s="37"/>
    </row>
    <row r="348" spans="1:30">
      <c r="A348" s="666">
        <v>44005</v>
      </c>
      <c r="B348" s="115" t="s">
        <v>149</v>
      </c>
      <c r="C348" s="486">
        <v>881015341</v>
      </c>
      <c r="D348" s="115" t="s">
        <v>152</v>
      </c>
      <c r="E348" s="115" t="s">
        <v>140</v>
      </c>
      <c r="F348" s="669"/>
      <c r="G348" s="669"/>
      <c r="H348" s="666"/>
      <c r="I348" s="713">
        <v>44007</v>
      </c>
      <c r="J348" s="666">
        <v>44020</v>
      </c>
      <c r="K348" s="84"/>
      <c r="L348" s="23">
        <v>55</v>
      </c>
      <c r="M348" s="664" t="s">
        <v>1188</v>
      </c>
      <c r="N348" s="84"/>
      <c r="O348" s="84"/>
      <c r="P348" s="84"/>
      <c r="Q348" s="84"/>
      <c r="R348" s="37"/>
      <c r="S348" s="37"/>
      <c r="T348" s="37"/>
      <c r="U348" s="37"/>
      <c r="V348" s="37"/>
      <c r="W348" s="37"/>
      <c r="X348" s="37"/>
      <c r="Y348" s="37"/>
      <c r="Z348" s="37"/>
      <c r="AA348" s="37"/>
      <c r="AB348" s="37"/>
      <c r="AC348" s="37"/>
      <c r="AD348" s="37"/>
    </row>
    <row r="349" spans="1:30">
      <c r="A349" s="666">
        <v>44005</v>
      </c>
      <c r="B349" s="115" t="s">
        <v>909</v>
      </c>
      <c r="C349" s="84">
        <v>881575390</v>
      </c>
      <c r="D349" s="115" t="s">
        <v>152</v>
      </c>
      <c r="E349" s="115" t="s">
        <v>140</v>
      </c>
      <c r="F349" s="666"/>
      <c r="G349" s="486"/>
      <c r="H349" s="486"/>
      <c r="I349" s="403">
        <v>44007</v>
      </c>
      <c r="J349" s="665" t="s">
        <v>911</v>
      </c>
      <c r="K349" s="486"/>
      <c r="L349" s="486">
        <v>53.5</v>
      </c>
      <c r="M349" s="115" t="s">
        <v>142</v>
      </c>
      <c r="N349" s="486"/>
      <c r="O349" s="486"/>
      <c r="P349" s="486"/>
      <c r="Q349" s="486"/>
      <c r="R349" s="37"/>
      <c r="S349" s="37"/>
      <c r="T349" s="37"/>
      <c r="U349" s="37"/>
      <c r="V349" s="37"/>
      <c r="W349" s="37"/>
      <c r="X349" s="37"/>
      <c r="Y349" s="37"/>
      <c r="Z349" s="37"/>
      <c r="AA349" s="37"/>
      <c r="AB349" s="37"/>
      <c r="AC349" s="37"/>
      <c r="AD349" s="37"/>
    </row>
    <row r="350" spans="1:30">
      <c r="A350" s="265">
        <v>43998</v>
      </c>
      <c r="B350" s="115" t="s">
        <v>149</v>
      </c>
      <c r="C350" s="37">
        <v>881622318</v>
      </c>
      <c r="D350" s="115" t="s">
        <v>139</v>
      </c>
      <c r="E350" s="115" t="s">
        <v>140</v>
      </c>
      <c r="F350" s="37"/>
      <c r="G350" s="37"/>
      <c r="H350" s="265">
        <v>44001</v>
      </c>
      <c r="I350" s="265">
        <v>44010</v>
      </c>
      <c r="J350" s="265">
        <v>44015</v>
      </c>
      <c r="K350" s="37"/>
      <c r="L350" s="37">
        <v>53</v>
      </c>
      <c r="M350" s="115" t="s">
        <v>225</v>
      </c>
      <c r="N350" s="84"/>
      <c r="O350" s="84"/>
      <c r="P350" s="84"/>
      <c r="Q350" s="84"/>
      <c r="R350" s="285"/>
      <c r="S350" s="285"/>
      <c r="T350" s="285"/>
      <c r="U350" s="285"/>
      <c r="V350" s="285"/>
      <c r="W350" s="285"/>
      <c r="X350" s="285"/>
      <c r="Y350" s="285"/>
      <c r="Z350" s="285"/>
      <c r="AA350" s="285"/>
      <c r="AB350" s="285"/>
      <c r="AC350" s="285"/>
      <c r="AD350" s="285"/>
    </row>
    <row r="351" spans="1:30">
      <c r="A351" s="666">
        <v>44004</v>
      </c>
      <c r="B351" s="115" t="s">
        <v>149</v>
      </c>
      <c r="C351" s="486">
        <v>881583773</v>
      </c>
      <c r="D351" s="115" t="s">
        <v>139</v>
      </c>
      <c r="E351" s="115" t="s">
        <v>140</v>
      </c>
      <c r="F351" s="486"/>
      <c r="G351" s="84"/>
      <c r="H351" s="666"/>
      <c r="I351" s="403">
        <v>44010</v>
      </c>
      <c r="J351" s="666">
        <v>44018</v>
      </c>
      <c r="K351" s="84"/>
      <c r="L351" s="23">
        <v>53</v>
      </c>
      <c r="M351" s="664" t="s">
        <v>1189</v>
      </c>
      <c r="N351" s="84"/>
      <c r="O351" s="84"/>
      <c r="P351" s="84"/>
      <c r="Q351" s="84"/>
      <c r="R351" s="37"/>
      <c r="S351" s="37"/>
      <c r="T351" s="37"/>
      <c r="U351" s="37"/>
      <c r="V351" s="37"/>
      <c r="W351" s="37"/>
      <c r="X351" s="37"/>
      <c r="Y351" s="37"/>
      <c r="Z351" s="37"/>
      <c r="AA351" s="37"/>
      <c r="AB351" s="37"/>
      <c r="AC351" s="37"/>
      <c r="AD351" s="37"/>
    </row>
    <row r="352" spans="1:30">
      <c r="A352" s="37">
        <v>5.28</v>
      </c>
      <c r="B352" s="115" t="s">
        <v>206</v>
      </c>
      <c r="C352" s="37">
        <v>880038859</v>
      </c>
      <c r="D352" s="115" t="s">
        <v>139</v>
      </c>
      <c r="E352" s="37" t="s">
        <v>140</v>
      </c>
      <c r="F352" s="115" t="s">
        <v>1190</v>
      </c>
      <c r="G352" s="115" t="s">
        <v>35</v>
      </c>
      <c r="H352" s="265">
        <v>44006</v>
      </c>
      <c r="I352" s="109" t="s">
        <v>1191</v>
      </c>
      <c r="J352" s="115"/>
      <c r="K352" s="115" t="s">
        <v>142</v>
      </c>
      <c r="L352" s="115">
        <v>50</v>
      </c>
      <c r="M352" s="115" t="s">
        <v>168</v>
      </c>
      <c r="N352" s="115" t="s">
        <v>1192</v>
      </c>
      <c r="O352" s="115">
        <v>2080</v>
      </c>
      <c r="P352" s="37"/>
      <c r="Q352" s="37"/>
      <c r="R352" s="37"/>
      <c r="S352" s="37"/>
      <c r="T352" s="37"/>
      <c r="U352" s="37"/>
      <c r="V352" s="37"/>
      <c r="W352" s="37"/>
      <c r="X352" s="37"/>
      <c r="Y352" s="37"/>
      <c r="Z352" s="37"/>
      <c r="AA352" s="37"/>
      <c r="AB352" s="37"/>
      <c r="AC352" s="37"/>
      <c r="AD352" s="37"/>
    </row>
    <row r="353" spans="1:30">
      <c r="A353" s="666">
        <v>43998</v>
      </c>
      <c r="B353" s="115" t="s">
        <v>909</v>
      </c>
      <c r="C353" s="486">
        <v>880442594</v>
      </c>
      <c r="D353" s="115" t="s">
        <v>139</v>
      </c>
      <c r="E353" s="115" t="s">
        <v>140</v>
      </c>
      <c r="F353" s="666">
        <v>43998</v>
      </c>
      <c r="G353" s="486"/>
      <c r="H353" s="666"/>
      <c r="I353" s="742">
        <v>44004</v>
      </c>
      <c r="J353" s="666">
        <v>44005</v>
      </c>
      <c r="K353" s="37"/>
      <c r="L353" s="37">
        <v>50</v>
      </c>
      <c r="M353" s="115" t="s">
        <v>168</v>
      </c>
      <c r="N353" s="84"/>
      <c r="O353" s="84"/>
      <c r="P353" s="84"/>
      <c r="Q353" s="84"/>
      <c r="R353" s="37"/>
      <c r="S353" s="37"/>
      <c r="T353" s="37"/>
      <c r="U353" s="37"/>
      <c r="V353" s="37"/>
      <c r="W353" s="37"/>
      <c r="X353" s="37"/>
      <c r="Y353" s="37"/>
      <c r="Z353" s="37"/>
      <c r="AA353" s="37"/>
      <c r="AB353" s="37"/>
      <c r="AC353" s="37"/>
      <c r="AD353" s="37"/>
    </row>
    <row r="354" spans="1:30">
      <c r="A354" s="666">
        <v>44006</v>
      </c>
      <c r="B354" s="115" t="s">
        <v>146</v>
      </c>
      <c r="C354" s="715">
        <v>882281959</v>
      </c>
      <c r="D354" s="115" t="s">
        <v>345</v>
      </c>
      <c r="E354" s="115" t="s">
        <v>140</v>
      </c>
      <c r="F354" s="669"/>
      <c r="G354" s="669"/>
      <c r="H354" s="666"/>
      <c r="I354" s="265">
        <v>44011</v>
      </c>
      <c r="J354" s="666">
        <v>44021</v>
      </c>
      <c r="K354" s="37"/>
      <c r="L354" s="37">
        <v>50</v>
      </c>
      <c r="M354" s="664" t="s">
        <v>168</v>
      </c>
      <c r="N354" s="84"/>
      <c r="O354" s="84"/>
      <c r="P354" s="84"/>
      <c r="Q354" s="84"/>
      <c r="R354" s="37"/>
      <c r="S354" s="37"/>
      <c r="T354" s="37"/>
      <c r="U354" s="37"/>
      <c r="V354" s="37"/>
      <c r="W354" s="37"/>
      <c r="X354" s="37"/>
      <c r="Y354" s="37"/>
      <c r="Z354" s="37"/>
      <c r="AA354" s="37"/>
      <c r="AB354" s="37"/>
      <c r="AC354" s="37"/>
      <c r="AD354" s="37"/>
    </row>
    <row r="355" spans="1:30">
      <c r="A355" s="486">
        <v>6.4</v>
      </c>
      <c r="B355" s="115" t="s">
        <v>175</v>
      </c>
      <c r="C355" s="486">
        <v>881747344</v>
      </c>
      <c r="D355" s="115" t="s">
        <v>139</v>
      </c>
      <c r="E355" s="115" t="s">
        <v>140</v>
      </c>
      <c r="F355" s="115" t="s">
        <v>200</v>
      </c>
      <c r="G355" s="115" t="s">
        <v>35</v>
      </c>
      <c r="H355" s="265">
        <v>44012</v>
      </c>
      <c r="I355" s="666">
        <v>44012</v>
      </c>
      <c r="J355" s="486">
        <v>6.11</v>
      </c>
      <c r="K355" s="486"/>
      <c r="L355" s="486">
        <v>45</v>
      </c>
      <c r="M355" s="115" t="s">
        <v>582</v>
      </c>
      <c r="N355" s="666">
        <v>43996</v>
      </c>
      <c r="O355" s="486">
        <v>1159.2</v>
      </c>
      <c r="P355" s="486"/>
      <c r="Q355" s="486"/>
      <c r="R355" s="37"/>
      <c r="S355" s="37"/>
      <c r="T355" s="37"/>
      <c r="U355" s="37"/>
      <c r="V355" s="37"/>
      <c r="W355" s="37"/>
      <c r="X355" s="37"/>
      <c r="Y355" s="37"/>
      <c r="Z355" s="37"/>
      <c r="AA355" s="37"/>
      <c r="AB355" s="37"/>
      <c r="AC355" s="37"/>
      <c r="AD355" s="37"/>
    </row>
    <row r="356" spans="1:30">
      <c r="A356" s="666">
        <v>43997</v>
      </c>
      <c r="B356" s="115" t="s">
        <v>175</v>
      </c>
      <c r="C356" s="486">
        <v>880048206</v>
      </c>
      <c r="D356" s="115" t="s">
        <v>139</v>
      </c>
      <c r="E356" s="115" t="s">
        <v>140</v>
      </c>
      <c r="F356" s="666"/>
      <c r="G356" s="486"/>
      <c r="H356" s="265">
        <v>44004</v>
      </c>
      <c r="I356" s="666">
        <v>44001</v>
      </c>
      <c r="J356" s="666">
        <v>44004</v>
      </c>
      <c r="K356" s="486"/>
      <c r="L356" s="486">
        <v>45</v>
      </c>
      <c r="M356" s="115" t="s">
        <v>1193</v>
      </c>
      <c r="N356" s="486"/>
      <c r="O356" s="486"/>
      <c r="P356" s="486"/>
      <c r="Q356" s="486"/>
      <c r="R356" s="37"/>
      <c r="S356" s="37"/>
      <c r="T356" s="37"/>
      <c r="U356" s="37"/>
      <c r="V356" s="37"/>
      <c r="W356" s="37"/>
      <c r="X356" s="37"/>
      <c r="Y356" s="37"/>
      <c r="Z356" s="37"/>
      <c r="AA356" s="37"/>
      <c r="AB356" s="37"/>
      <c r="AC356" s="37"/>
      <c r="AD356" s="37"/>
    </row>
    <row r="357" spans="1:30">
      <c r="A357" s="666">
        <v>44001</v>
      </c>
      <c r="B357" s="115" t="s">
        <v>909</v>
      </c>
      <c r="C357" s="486">
        <v>882191454</v>
      </c>
      <c r="D357" s="115" t="s">
        <v>139</v>
      </c>
      <c r="E357" s="115" t="s">
        <v>140</v>
      </c>
      <c r="F357" s="666">
        <v>44001</v>
      </c>
      <c r="G357" s="486"/>
      <c r="H357" s="486"/>
      <c r="I357" s="403">
        <v>44012</v>
      </c>
      <c r="J357" s="666">
        <v>44012</v>
      </c>
      <c r="K357" s="486"/>
      <c r="L357" s="486">
        <v>40</v>
      </c>
      <c r="M357" s="115" t="s">
        <v>590</v>
      </c>
      <c r="N357" s="486"/>
      <c r="O357" s="486"/>
      <c r="P357" s="486"/>
      <c r="Q357" s="486"/>
      <c r="R357" s="37"/>
      <c r="S357" s="37"/>
      <c r="T357" s="37"/>
      <c r="U357" s="37"/>
      <c r="V357" s="37"/>
      <c r="W357" s="37"/>
      <c r="X357" s="37"/>
      <c r="Y357" s="37"/>
      <c r="Z357" s="37"/>
      <c r="AA357" s="37"/>
      <c r="AB357" s="37"/>
      <c r="AC357" s="37"/>
      <c r="AD357" s="37"/>
    </row>
    <row r="358" spans="1:30">
      <c r="A358" s="37">
        <v>6.2</v>
      </c>
      <c r="B358" s="486" t="s">
        <v>206</v>
      </c>
      <c r="C358" s="37">
        <v>880043955</v>
      </c>
      <c r="D358" s="486" t="s">
        <v>139</v>
      </c>
      <c r="E358" s="486" t="s">
        <v>140</v>
      </c>
      <c r="F358" s="486" t="s">
        <v>1194</v>
      </c>
      <c r="G358" s="486" t="s">
        <v>35</v>
      </c>
      <c r="H358" s="37"/>
      <c r="I358" s="109" t="s">
        <v>1195</v>
      </c>
      <c r="J358" s="486" t="s">
        <v>1196</v>
      </c>
      <c r="K358" s="486"/>
      <c r="L358" s="37">
        <v>32</v>
      </c>
      <c r="M358" s="37"/>
      <c r="N358" s="486">
        <v>6.5</v>
      </c>
      <c r="O358" s="486">
        <v>80</v>
      </c>
      <c r="P358" s="37"/>
      <c r="Q358" s="37"/>
      <c r="R358" s="37"/>
      <c r="S358" s="37"/>
      <c r="T358" s="37"/>
      <c r="U358" s="37"/>
      <c r="V358" s="37"/>
      <c r="W358" s="37"/>
      <c r="X358" s="37"/>
      <c r="Y358" s="37"/>
      <c r="Z358" s="37"/>
      <c r="AA358" s="37"/>
      <c r="AB358" s="37"/>
      <c r="AC358" s="37"/>
      <c r="AD358" s="37"/>
    </row>
    <row r="359" spans="1:30">
      <c r="A359" s="666">
        <v>44006</v>
      </c>
      <c r="B359" s="115" t="s">
        <v>154</v>
      </c>
      <c r="C359" s="37">
        <v>882293493</v>
      </c>
      <c r="D359" s="115" t="s">
        <v>152</v>
      </c>
      <c r="E359" s="115" t="s">
        <v>140</v>
      </c>
      <c r="F359" s="669"/>
      <c r="G359" s="669"/>
      <c r="H359" s="666"/>
      <c r="I359" s="403">
        <v>44006</v>
      </c>
      <c r="J359" s="666">
        <v>44021</v>
      </c>
      <c r="K359" s="84"/>
      <c r="L359" s="23">
        <v>31</v>
      </c>
      <c r="M359" s="664" t="s">
        <v>148</v>
      </c>
      <c r="N359" s="37"/>
      <c r="O359" s="37"/>
      <c r="P359" s="84"/>
      <c r="Q359" s="84"/>
      <c r="R359" s="37"/>
      <c r="S359" s="37"/>
      <c r="T359" s="37"/>
      <c r="U359" s="37"/>
      <c r="V359" s="37"/>
      <c r="W359" s="37"/>
      <c r="X359" s="37"/>
      <c r="Y359" s="37"/>
      <c r="Z359" s="37"/>
      <c r="AA359" s="37"/>
      <c r="AB359" s="37"/>
      <c r="AC359" s="37"/>
      <c r="AD359" s="37"/>
    </row>
    <row r="360" spans="1:30">
      <c r="A360" s="37">
        <v>6.2</v>
      </c>
      <c r="B360" s="486" t="s">
        <v>146</v>
      </c>
      <c r="C360" s="37">
        <v>881845308</v>
      </c>
      <c r="D360" s="486" t="s">
        <v>139</v>
      </c>
      <c r="E360" s="486" t="s">
        <v>140</v>
      </c>
      <c r="F360" s="486" t="s">
        <v>1197</v>
      </c>
      <c r="G360" s="486" t="s">
        <v>35</v>
      </c>
      <c r="H360" s="265">
        <v>44005</v>
      </c>
      <c r="I360" s="109" t="s">
        <v>996</v>
      </c>
      <c r="J360" s="115"/>
      <c r="K360" s="486"/>
      <c r="L360" s="37">
        <v>30.6</v>
      </c>
      <c r="M360" s="115" t="s">
        <v>225</v>
      </c>
      <c r="N360" s="486"/>
      <c r="O360" s="486"/>
      <c r="P360" s="37"/>
      <c r="Q360" s="37"/>
      <c r="R360" s="37"/>
      <c r="S360" s="37"/>
      <c r="T360" s="37"/>
      <c r="U360" s="37"/>
      <c r="V360" s="37"/>
      <c r="W360" s="37"/>
      <c r="X360" s="37"/>
      <c r="Y360" s="37"/>
      <c r="Z360" s="37"/>
      <c r="AA360" s="37"/>
      <c r="AB360" s="37"/>
      <c r="AC360" s="37"/>
      <c r="AD360" s="37"/>
    </row>
    <row r="361" spans="1:30">
      <c r="A361" s="265">
        <v>43987</v>
      </c>
      <c r="B361" s="115" t="s">
        <v>206</v>
      </c>
      <c r="C361" s="37">
        <v>881593569</v>
      </c>
      <c r="D361" s="115" t="s">
        <v>345</v>
      </c>
      <c r="E361" s="115" t="s">
        <v>140</v>
      </c>
      <c r="F361" s="137"/>
      <c r="G361" s="115"/>
      <c r="H361" s="37"/>
      <c r="I361" s="486">
        <v>6.5</v>
      </c>
      <c r="J361" s="666">
        <v>44000</v>
      </c>
      <c r="K361" s="486"/>
      <c r="L361" s="486">
        <v>25</v>
      </c>
      <c r="M361" s="115" t="s">
        <v>200</v>
      </c>
      <c r="N361" s="486"/>
      <c r="O361" s="486"/>
      <c r="P361" s="486"/>
      <c r="Q361" s="486"/>
      <c r="R361" s="37"/>
      <c r="S361" s="37"/>
      <c r="T361" s="37"/>
      <c r="U361" s="37"/>
      <c r="V361" s="37"/>
      <c r="W361" s="37"/>
      <c r="X361" s="37"/>
      <c r="Y361" s="37"/>
      <c r="Z361" s="37"/>
      <c r="AA361" s="37"/>
      <c r="AB361" s="37"/>
      <c r="AC361" s="37"/>
      <c r="AD361" s="37"/>
    </row>
    <row r="362" spans="1:30">
      <c r="A362" s="666">
        <v>44006</v>
      </c>
      <c r="B362" s="115" t="s">
        <v>175</v>
      </c>
      <c r="C362" s="715">
        <v>881848609</v>
      </c>
      <c r="D362" s="115" t="s">
        <v>139</v>
      </c>
      <c r="E362" s="115" t="s">
        <v>147</v>
      </c>
      <c r="F362" s="669"/>
      <c r="G362" s="669"/>
      <c r="H362" s="666"/>
      <c r="I362" s="403">
        <v>44011</v>
      </c>
      <c r="J362" s="666">
        <v>44021</v>
      </c>
      <c r="K362" s="84"/>
      <c r="L362" s="23">
        <v>25</v>
      </c>
      <c r="M362" s="664" t="s">
        <v>142</v>
      </c>
      <c r="N362" s="403">
        <v>44006</v>
      </c>
      <c r="O362" s="23">
        <v>999</v>
      </c>
      <c r="P362" s="84"/>
      <c r="Q362" s="84"/>
      <c r="R362" s="37"/>
      <c r="S362" s="37"/>
      <c r="T362" s="37"/>
      <c r="U362" s="37"/>
      <c r="V362" s="37"/>
      <c r="W362" s="37"/>
      <c r="X362" s="37"/>
      <c r="Y362" s="37"/>
      <c r="Z362" s="37"/>
      <c r="AA362" s="37"/>
      <c r="AB362" s="37"/>
      <c r="AC362" s="37"/>
      <c r="AD362" s="37"/>
    </row>
    <row r="363" spans="1:30">
      <c r="A363" s="666">
        <v>43994</v>
      </c>
      <c r="B363" s="115" t="s">
        <v>909</v>
      </c>
      <c r="C363" s="486">
        <v>881560281</v>
      </c>
      <c r="D363" s="115" t="s">
        <v>139</v>
      </c>
      <c r="E363" s="115" t="s">
        <v>140</v>
      </c>
      <c r="F363" s="666">
        <v>43994</v>
      </c>
      <c r="G363" s="486"/>
      <c r="H363" s="265">
        <v>43998</v>
      </c>
      <c r="I363" s="666">
        <v>43994</v>
      </c>
      <c r="J363" s="666">
        <v>43998</v>
      </c>
      <c r="K363" s="486"/>
      <c r="L363" s="486">
        <v>25</v>
      </c>
      <c r="M363" s="486"/>
      <c r="N363" s="486"/>
      <c r="O363" s="486">
        <v>44</v>
      </c>
      <c r="P363" s="486"/>
      <c r="Q363" s="486"/>
      <c r="R363" s="37"/>
      <c r="S363" s="37"/>
      <c r="T363" s="37"/>
      <c r="U363" s="37"/>
      <c r="V363" s="37"/>
      <c r="W363" s="37"/>
      <c r="X363" s="37"/>
      <c r="Y363" s="37"/>
      <c r="Z363" s="37"/>
      <c r="AA363" s="37"/>
      <c r="AB363" s="37"/>
      <c r="AC363" s="37"/>
      <c r="AD363" s="37"/>
    </row>
    <row r="364" spans="1:30">
      <c r="A364" s="37">
        <v>6.4</v>
      </c>
      <c r="B364" s="115" t="s">
        <v>138</v>
      </c>
      <c r="C364" s="37">
        <v>882168820</v>
      </c>
      <c r="D364" s="115" t="s">
        <v>139</v>
      </c>
      <c r="E364" s="115" t="s">
        <v>140</v>
      </c>
      <c r="F364" s="115" t="s">
        <v>1198</v>
      </c>
      <c r="G364" s="115" t="s">
        <v>35</v>
      </c>
      <c r="H364" s="37"/>
      <c r="I364" s="516"/>
      <c r="J364" s="115">
        <v>6.11</v>
      </c>
      <c r="K364" s="115"/>
      <c r="L364" s="37">
        <v>23</v>
      </c>
      <c r="M364" s="115" t="s">
        <v>148</v>
      </c>
      <c r="N364" s="115"/>
      <c r="O364" s="115"/>
      <c r="P364" s="37"/>
      <c r="Q364" s="37"/>
      <c r="R364" s="37"/>
      <c r="S364" s="37"/>
      <c r="T364" s="37"/>
      <c r="U364" s="37"/>
      <c r="V364" s="37"/>
      <c r="W364" s="37"/>
      <c r="X364" s="37"/>
      <c r="Y364" s="37"/>
      <c r="Z364" s="37"/>
      <c r="AA364" s="37"/>
      <c r="AB364" s="37"/>
      <c r="AC364" s="37"/>
      <c r="AD364" s="37"/>
    </row>
    <row r="365" spans="1:30">
      <c r="A365" s="37">
        <v>6.1</v>
      </c>
      <c r="B365" s="486" t="s">
        <v>146</v>
      </c>
      <c r="C365" s="37">
        <v>881245848</v>
      </c>
      <c r="D365" s="486" t="s">
        <v>139</v>
      </c>
      <c r="E365" s="115" t="s">
        <v>150</v>
      </c>
      <c r="F365" s="486" t="s">
        <v>1199</v>
      </c>
      <c r="G365" s="115" t="s">
        <v>37</v>
      </c>
      <c r="H365" s="265">
        <v>43994</v>
      </c>
      <c r="I365" s="109" t="s">
        <v>993</v>
      </c>
      <c r="J365" s="486"/>
      <c r="K365" s="115" t="s">
        <v>1200</v>
      </c>
      <c r="L365" s="37">
        <v>23</v>
      </c>
      <c r="M365" s="115" t="s">
        <v>1201</v>
      </c>
      <c r="N365" s="115" t="s">
        <v>819</v>
      </c>
      <c r="O365" s="115" t="s">
        <v>1202</v>
      </c>
      <c r="P365" s="37"/>
      <c r="Q365" s="37"/>
      <c r="R365" s="37"/>
      <c r="S365" s="37"/>
      <c r="T365" s="37"/>
      <c r="U365" s="37"/>
      <c r="V365" s="37"/>
      <c r="W365" s="37"/>
      <c r="X365" s="37"/>
      <c r="Y365" s="37"/>
      <c r="Z365" s="37"/>
      <c r="AA365" s="37"/>
      <c r="AB365" s="37"/>
      <c r="AC365" s="37"/>
      <c r="AD365" s="37"/>
    </row>
    <row r="366" spans="1:30">
      <c r="A366" s="666">
        <v>43997</v>
      </c>
      <c r="B366" s="115" t="s">
        <v>154</v>
      </c>
      <c r="C366" s="37">
        <v>880039189</v>
      </c>
      <c r="D366" s="115" t="s">
        <v>139</v>
      </c>
      <c r="E366" s="115" t="s">
        <v>140</v>
      </c>
      <c r="F366" s="666"/>
      <c r="G366" s="486"/>
      <c r="H366" s="37"/>
      <c r="I366" s="486"/>
      <c r="J366" s="666">
        <v>44004</v>
      </c>
      <c r="K366" s="486"/>
      <c r="L366" s="486">
        <v>20</v>
      </c>
      <c r="M366" s="115"/>
      <c r="N366" s="486"/>
      <c r="O366" s="486"/>
      <c r="P366" s="486"/>
      <c r="Q366" s="486"/>
      <c r="R366" s="37"/>
      <c r="S366" s="37"/>
      <c r="T366" s="37"/>
      <c r="U366" s="37"/>
      <c r="V366" s="37"/>
      <c r="W366" s="37"/>
      <c r="X366" s="37"/>
      <c r="Y366" s="37"/>
      <c r="Z366" s="37"/>
      <c r="AA366" s="37"/>
      <c r="AB366" s="37"/>
      <c r="AC366" s="37"/>
      <c r="AD366" s="37"/>
    </row>
    <row r="367" spans="1:30">
      <c r="A367" s="666">
        <v>44010</v>
      </c>
      <c r="B367" s="115" t="s">
        <v>149</v>
      </c>
      <c r="C367" s="486">
        <v>880005774</v>
      </c>
      <c r="D367" s="115" t="s">
        <v>152</v>
      </c>
      <c r="E367" s="115" t="s">
        <v>140</v>
      </c>
      <c r="F367" s="666"/>
      <c r="G367" s="115"/>
      <c r="H367" s="486"/>
      <c r="I367" s="665">
        <v>44010</v>
      </c>
      <c r="J367" s="665">
        <v>44025</v>
      </c>
      <c r="K367" s="115"/>
      <c r="L367" s="486">
        <v>20</v>
      </c>
      <c r="M367" s="664" t="s">
        <v>190</v>
      </c>
      <c r="N367" s="84"/>
      <c r="O367" s="84"/>
      <c r="P367" s="84"/>
      <c r="Q367" s="84"/>
      <c r="R367" s="37"/>
      <c r="S367" s="37"/>
      <c r="T367" s="37"/>
      <c r="U367" s="37"/>
      <c r="V367" s="37"/>
      <c r="W367" s="37"/>
      <c r="X367" s="37"/>
      <c r="Y367" s="37"/>
      <c r="Z367" s="37"/>
      <c r="AA367" s="37"/>
      <c r="AB367" s="37"/>
      <c r="AC367" s="37"/>
      <c r="AD367" s="37"/>
    </row>
    <row r="368" spans="1:30">
      <c r="A368" s="265">
        <v>43987</v>
      </c>
      <c r="B368" s="115" t="s">
        <v>156</v>
      </c>
      <c r="C368" s="37">
        <v>880722624</v>
      </c>
      <c r="D368" s="115" t="s">
        <v>139</v>
      </c>
      <c r="E368" s="115" t="s">
        <v>140</v>
      </c>
      <c r="F368" s="137"/>
      <c r="G368" s="115"/>
      <c r="H368" s="37">
        <v>6.12</v>
      </c>
      <c r="I368" s="666">
        <v>43987</v>
      </c>
      <c r="J368" s="666">
        <v>43992</v>
      </c>
      <c r="K368" s="486"/>
      <c r="L368" s="486">
        <v>20</v>
      </c>
      <c r="M368" s="115"/>
      <c r="N368" s="486"/>
      <c r="O368" s="486"/>
      <c r="P368" s="486"/>
      <c r="Q368" s="486"/>
      <c r="R368" s="37"/>
      <c r="S368" s="37"/>
      <c r="T368" s="37"/>
      <c r="U368" s="37"/>
      <c r="V368" s="37"/>
      <c r="W368" s="37"/>
      <c r="X368" s="37"/>
      <c r="Y368" s="37"/>
      <c r="Z368" s="37"/>
      <c r="AA368" s="37"/>
      <c r="AB368" s="37"/>
      <c r="AC368" s="37"/>
      <c r="AD368" s="37"/>
    </row>
    <row r="369" spans="1:30">
      <c r="A369" s="265">
        <v>43986</v>
      </c>
      <c r="B369" s="115" t="s">
        <v>144</v>
      </c>
      <c r="C369" s="37">
        <v>882164561</v>
      </c>
      <c r="D369" s="115" t="s">
        <v>152</v>
      </c>
      <c r="E369" s="115" t="s">
        <v>140</v>
      </c>
      <c r="F369" s="115" t="s">
        <v>1203</v>
      </c>
      <c r="G369" s="115" t="s">
        <v>35</v>
      </c>
      <c r="H369" s="265">
        <v>44012</v>
      </c>
      <c r="I369" s="109" t="s">
        <v>1034</v>
      </c>
      <c r="J369" s="665">
        <v>44040</v>
      </c>
      <c r="K369" s="115" t="s">
        <v>142</v>
      </c>
      <c r="L369" s="115">
        <v>19</v>
      </c>
      <c r="M369" s="115" t="s">
        <v>190</v>
      </c>
      <c r="N369" s="115"/>
      <c r="O369" s="115"/>
      <c r="P369" s="37"/>
      <c r="Q369" s="37"/>
      <c r="R369" s="37"/>
      <c r="S369" s="37"/>
      <c r="T369" s="37"/>
      <c r="U369" s="37"/>
      <c r="V369" s="37"/>
      <c r="W369" s="37"/>
      <c r="X369" s="37"/>
      <c r="Y369" s="37"/>
      <c r="Z369" s="37"/>
      <c r="AA369" s="37"/>
      <c r="AB369" s="37"/>
      <c r="AC369" s="37"/>
      <c r="AD369" s="37"/>
    </row>
    <row r="370" spans="1:30">
      <c r="A370" s="265">
        <v>43998</v>
      </c>
      <c r="B370" s="115" t="s">
        <v>154</v>
      </c>
      <c r="C370" s="115">
        <v>881712631</v>
      </c>
      <c r="D370" s="115" t="s">
        <v>345</v>
      </c>
      <c r="E370" s="115" t="s">
        <v>140</v>
      </c>
      <c r="F370" s="84"/>
      <c r="G370" s="84"/>
      <c r="H370" s="37"/>
      <c r="I370" s="403">
        <v>43999</v>
      </c>
      <c r="J370" s="265">
        <v>44005</v>
      </c>
      <c r="K370" s="84"/>
      <c r="L370" s="37">
        <v>19</v>
      </c>
      <c r="M370" s="84"/>
      <c r="N370" s="84"/>
      <c r="O370" s="84"/>
      <c r="P370" s="84"/>
      <c r="Q370" s="84"/>
      <c r="R370" s="37"/>
      <c r="S370" s="37"/>
      <c r="T370" s="37"/>
      <c r="U370" s="37"/>
      <c r="V370" s="37"/>
      <c r="W370" s="37"/>
      <c r="X370" s="37"/>
      <c r="Y370" s="37"/>
      <c r="Z370" s="37"/>
      <c r="AA370" s="37"/>
      <c r="AB370" s="37"/>
      <c r="AC370" s="37"/>
      <c r="AD370" s="37"/>
    </row>
    <row r="371" spans="1:30">
      <c r="A371" s="666">
        <v>44005</v>
      </c>
      <c r="B371" s="115" t="s">
        <v>178</v>
      </c>
      <c r="C371" s="37">
        <v>882283701</v>
      </c>
      <c r="D371" s="115" t="s">
        <v>139</v>
      </c>
      <c r="E371" s="115" t="s">
        <v>140</v>
      </c>
      <c r="F371" s="669"/>
      <c r="G371" s="669"/>
      <c r="H371" s="666"/>
      <c r="I371" s="743" t="s">
        <v>1204</v>
      </c>
      <c r="J371" s="666">
        <v>44035</v>
      </c>
      <c r="K371" s="84"/>
      <c r="L371" s="23">
        <v>19</v>
      </c>
      <c r="M371" s="664"/>
      <c r="N371" s="84"/>
      <c r="O371" s="84"/>
      <c r="P371" s="84"/>
      <c r="Q371" s="84"/>
      <c r="R371" s="37"/>
      <c r="S371" s="37"/>
      <c r="T371" s="37"/>
      <c r="U371" s="37"/>
      <c r="V371" s="37"/>
      <c r="W371" s="37"/>
      <c r="X371" s="37"/>
      <c r="Y371" s="37"/>
      <c r="Z371" s="37"/>
      <c r="AA371" s="37"/>
      <c r="AB371" s="37"/>
      <c r="AC371" s="37"/>
      <c r="AD371" s="37"/>
    </row>
    <row r="372" spans="1:30">
      <c r="A372" s="265">
        <v>43987</v>
      </c>
      <c r="B372" s="115" t="s">
        <v>156</v>
      </c>
      <c r="C372" s="37">
        <v>880749125</v>
      </c>
      <c r="D372" s="115" t="s">
        <v>139</v>
      </c>
      <c r="E372" s="115" t="s">
        <v>140</v>
      </c>
      <c r="F372" s="137"/>
      <c r="G372" s="115"/>
      <c r="H372" s="37"/>
      <c r="I372" s="666">
        <v>44002</v>
      </c>
      <c r="J372" s="665">
        <v>43990</v>
      </c>
      <c r="K372" s="486"/>
      <c r="L372" s="486">
        <v>19</v>
      </c>
      <c r="M372" s="115" t="s">
        <v>148</v>
      </c>
      <c r="N372" s="486"/>
      <c r="O372" s="486"/>
      <c r="P372" s="486"/>
      <c r="Q372" s="486"/>
      <c r="R372" s="37"/>
      <c r="S372" s="37"/>
      <c r="T372" s="37"/>
      <c r="U372" s="37"/>
      <c r="V372" s="37"/>
      <c r="W372" s="37"/>
      <c r="X372" s="37"/>
      <c r="Y372" s="37"/>
      <c r="Z372" s="37"/>
      <c r="AA372" s="37"/>
      <c r="AB372" s="37"/>
      <c r="AC372" s="37"/>
      <c r="AD372" s="37"/>
    </row>
    <row r="373" spans="1:30">
      <c r="A373" s="666">
        <v>43991</v>
      </c>
      <c r="B373" s="115" t="s">
        <v>909</v>
      </c>
      <c r="C373" s="486">
        <v>881450785</v>
      </c>
      <c r="D373" s="115" t="s">
        <v>139</v>
      </c>
      <c r="E373" s="115" t="s">
        <v>140</v>
      </c>
      <c r="F373" s="711">
        <v>43999</v>
      </c>
      <c r="G373" s="666">
        <v>43992</v>
      </c>
      <c r="H373" s="666"/>
      <c r="I373" s="685" t="s">
        <v>1205</v>
      </c>
      <c r="J373" s="665" t="s">
        <v>911</v>
      </c>
      <c r="K373" s="486">
        <v>1</v>
      </c>
      <c r="L373" s="486">
        <v>17</v>
      </c>
      <c r="M373" s="115" t="s">
        <v>1206</v>
      </c>
      <c r="N373" s="486"/>
      <c r="O373" s="486"/>
      <c r="P373" s="486"/>
      <c r="Q373" s="486"/>
      <c r="R373" s="37"/>
      <c r="S373" s="37"/>
      <c r="T373" s="37"/>
      <c r="U373" s="37"/>
      <c r="V373" s="37"/>
      <c r="W373" s="37"/>
      <c r="X373" s="37"/>
      <c r="Y373" s="37"/>
      <c r="Z373" s="37"/>
      <c r="AA373" s="37"/>
      <c r="AB373" s="37"/>
      <c r="AC373" s="37"/>
      <c r="AD373" s="37"/>
    </row>
    <row r="374" spans="1:30">
      <c r="A374" s="666">
        <v>44011</v>
      </c>
      <c r="B374" s="665" t="s">
        <v>144</v>
      </c>
      <c r="C374" s="486">
        <v>881498712</v>
      </c>
      <c r="D374" s="666" t="s">
        <v>152</v>
      </c>
      <c r="E374" s="665" t="s">
        <v>140</v>
      </c>
      <c r="F374" s="666"/>
      <c r="G374" s="666"/>
      <c r="H374" s="666"/>
      <c r="I374" s="666">
        <v>44011</v>
      </c>
      <c r="J374" s="666">
        <v>44025</v>
      </c>
      <c r="K374" s="666"/>
      <c r="L374" s="486">
        <v>16</v>
      </c>
      <c r="M374" s="84" t="s">
        <v>190</v>
      </c>
      <c r="N374" s="84"/>
      <c r="O374" s="84"/>
      <c r="P374" s="84"/>
      <c r="Q374" s="84"/>
      <c r="R374" s="37"/>
      <c r="S374" s="37"/>
      <c r="T374" s="37"/>
      <c r="U374" s="37"/>
      <c r="V374" s="37"/>
      <c r="W374" s="37"/>
      <c r="X374" s="37"/>
      <c r="Y374" s="37"/>
      <c r="Z374" s="37"/>
      <c r="AA374" s="37"/>
      <c r="AB374" s="37"/>
      <c r="AC374" s="37"/>
      <c r="AD374" s="37"/>
    </row>
    <row r="375" spans="1:30">
      <c r="A375" s="666">
        <v>44004</v>
      </c>
      <c r="B375" s="486" t="s">
        <v>206</v>
      </c>
      <c r="C375" s="486">
        <v>880488354</v>
      </c>
      <c r="D375" s="115" t="s">
        <v>139</v>
      </c>
      <c r="E375" s="115" t="s">
        <v>140</v>
      </c>
      <c r="F375" s="486"/>
      <c r="G375" s="84"/>
      <c r="H375" s="666">
        <v>44006</v>
      </c>
      <c r="I375" s="666">
        <v>44006</v>
      </c>
      <c r="J375" s="666">
        <v>44006</v>
      </c>
      <c r="K375" s="84"/>
      <c r="L375" s="664">
        <v>16</v>
      </c>
      <c r="M375" s="664" t="s">
        <v>190</v>
      </c>
      <c r="N375" s="666">
        <v>44006</v>
      </c>
      <c r="O375" s="115">
        <v>60</v>
      </c>
      <c r="P375" s="84"/>
      <c r="Q375" s="84"/>
      <c r="R375" s="37"/>
      <c r="S375" s="37"/>
      <c r="T375" s="37"/>
      <c r="U375" s="37"/>
      <c r="V375" s="37"/>
      <c r="W375" s="37"/>
      <c r="X375" s="37"/>
      <c r="Y375" s="37"/>
      <c r="Z375" s="37"/>
      <c r="AA375" s="37"/>
      <c r="AB375" s="37"/>
      <c r="AC375" s="37"/>
      <c r="AD375" s="37"/>
    </row>
    <row r="376" spans="1:30">
      <c r="A376" s="37">
        <v>5.29</v>
      </c>
      <c r="B376" s="115" t="s">
        <v>839</v>
      </c>
      <c r="C376" s="37">
        <v>880641005</v>
      </c>
      <c r="D376" s="115" t="s">
        <v>139</v>
      </c>
      <c r="E376" s="115" t="s">
        <v>140</v>
      </c>
      <c r="F376" s="115" t="s">
        <v>1207</v>
      </c>
      <c r="G376" s="115" t="s">
        <v>35</v>
      </c>
      <c r="H376" s="37"/>
      <c r="I376" s="109" t="s">
        <v>1055</v>
      </c>
      <c r="J376" s="37"/>
      <c r="K376" s="37"/>
      <c r="L376" s="37">
        <v>16</v>
      </c>
      <c r="M376" s="37"/>
      <c r="N376" s="37"/>
      <c r="O376" s="37">
        <v>552</v>
      </c>
      <c r="P376" s="37"/>
      <c r="Q376" s="37"/>
      <c r="R376" s="37"/>
      <c r="S376" s="37"/>
      <c r="T376" s="37"/>
      <c r="U376" s="37"/>
      <c r="V376" s="37"/>
      <c r="W376" s="37"/>
      <c r="X376" s="37"/>
      <c r="Y376" s="37"/>
      <c r="Z376" s="37"/>
      <c r="AA376" s="37"/>
      <c r="AB376" s="37"/>
      <c r="AC376" s="37"/>
      <c r="AD376" s="37"/>
    </row>
    <row r="377" spans="1:30">
      <c r="A377" s="665">
        <v>43993</v>
      </c>
      <c r="B377" s="115" t="s">
        <v>175</v>
      </c>
      <c r="C377" s="37">
        <v>880317224</v>
      </c>
      <c r="D377" s="115" t="s">
        <v>139</v>
      </c>
      <c r="E377" s="115" t="s">
        <v>147</v>
      </c>
      <c r="F377" s="137"/>
      <c r="G377" s="115"/>
      <c r="H377" s="265">
        <v>44004</v>
      </c>
      <c r="I377" s="666">
        <v>44004</v>
      </c>
      <c r="J377" s="665">
        <v>43996</v>
      </c>
      <c r="K377" s="486"/>
      <c r="L377" s="486">
        <v>11.75</v>
      </c>
      <c r="M377" s="115" t="s">
        <v>274</v>
      </c>
      <c r="N377" s="115" t="s">
        <v>1208</v>
      </c>
      <c r="O377" s="486">
        <v>664.5</v>
      </c>
      <c r="P377" s="486"/>
      <c r="Q377" s="486"/>
      <c r="R377" s="37"/>
      <c r="S377" s="37"/>
      <c r="T377" s="37"/>
      <c r="U377" s="37"/>
      <c r="V377" s="37"/>
      <c r="W377" s="37"/>
      <c r="X377" s="37"/>
      <c r="Y377" s="37"/>
      <c r="Z377" s="37"/>
      <c r="AA377" s="37"/>
      <c r="AB377" s="37"/>
      <c r="AC377" s="37"/>
      <c r="AD377" s="37"/>
    </row>
    <row r="378" spans="1:30">
      <c r="A378" s="265">
        <v>43987</v>
      </c>
      <c r="B378" s="115" t="s">
        <v>175</v>
      </c>
      <c r="C378" s="486">
        <v>880317224</v>
      </c>
      <c r="D378" s="115" t="s">
        <v>139</v>
      </c>
      <c r="E378" s="115" t="s">
        <v>147</v>
      </c>
      <c r="F378" s="137"/>
      <c r="G378" s="115"/>
      <c r="H378" s="265">
        <v>43998</v>
      </c>
      <c r="I378" s="666">
        <v>44000</v>
      </c>
      <c r="J378" s="666">
        <v>43996</v>
      </c>
      <c r="K378" s="486"/>
      <c r="L378" s="486">
        <v>11.57</v>
      </c>
      <c r="M378" s="486"/>
      <c r="N378" s="665" t="s">
        <v>1209</v>
      </c>
      <c r="O378" s="115" t="s">
        <v>1210</v>
      </c>
      <c r="P378" s="486"/>
      <c r="Q378" s="486"/>
      <c r="R378" s="37"/>
      <c r="S378" s="37"/>
      <c r="T378" s="37"/>
      <c r="U378" s="37"/>
      <c r="V378" s="37"/>
      <c r="W378" s="37"/>
      <c r="X378" s="37"/>
      <c r="Y378" s="37"/>
      <c r="Z378" s="37"/>
      <c r="AA378" s="37"/>
      <c r="AB378" s="37"/>
      <c r="AC378" s="37"/>
      <c r="AD378" s="37"/>
    </row>
    <row r="379" spans="1:30">
      <c r="A379" s="665">
        <v>43993</v>
      </c>
      <c r="B379" s="115" t="s">
        <v>206</v>
      </c>
      <c r="C379" s="37">
        <v>882198957</v>
      </c>
      <c r="D379" s="115" t="s">
        <v>139</v>
      </c>
      <c r="E379" s="115" t="s">
        <v>140</v>
      </c>
      <c r="F379" s="137"/>
      <c r="G379" s="115"/>
      <c r="H379" s="265">
        <v>44000</v>
      </c>
      <c r="I379" s="666">
        <v>44000</v>
      </c>
      <c r="J379" s="665">
        <v>44007</v>
      </c>
      <c r="K379" s="486"/>
      <c r="L379" s="486">
        <v>10.65</v>
      </c>
      <c r="M379" s="115" t="s">
        <v>176</v>
      </c>
      <c r="N379" s="115"/>
      <c r="O379" s="486"/>
      <c r="P379" s="486"/>
      <c r="Q379" s="486"/>
      <c r="R379" s="37"/>
      <c r="S379" s="37"/>
      <c r="T379" s="37"/>
      <c r="U379" s="37"/>
      <c r="V379" s="37"/>
      <c r="W379" s="37"/>
      <c r="X379" s="37"/>
      <c r="Y379" s="37"/>
      <c r="Z379" s="37"/>
      <c r="AA379" s="37"/>
      <c r="AB379" s="37"/>
      <c r="AC379" s="37"/>
      <c r="AD379" s="37"/>
    </row>
    <row r="380" spans="1:30">
      <c r="A380" s="666">
        <v>44005</v>
      </c>
      <c r="B380" s="115" t="s">
        <v>149</v>
      </c>
      <c r="C380" s="486">
        <v>880125747</v>
      </c>
      <c r="D380" s="115" t="s">
        <v>139</v>
      </c>
      <c r="E380" s="115" t="s">
        <v>140</v>
      </c>
      <c r="F380" s="669"/>
      <c r="G380" s="669"/>
      <c r="H380" s="666"/>
      <c r="I380" s="681">
        <v>44005</v>
      </c>
      <c r="J380" s="666">
        <v>44020</v>
      </c>
      <c r="K380" s="84"/>
      <c r="L380" s="23">
        <v>10.36</v>
      </c>
      <c r="M380" s="664" t="s">
        <v>1188</v>
      </c>
      <c r="N380" s="84"/>
      <c r="O380" s="84"/>
      <c r="P380" s="84"/>
      <c r="Q380" s="84"/>
      <c r="R380" s="37"/>
      <c r="S380" s="37"/>
      <c r="T380" s="37"/>
      <c r="U380" s="37"/>
      <c r="V380" s="37"/>
      <c r="W380" s="37"/>
      <c r="X380" s="37"/>
      <c r="Y380" s="37"/>
      <c r="Z380" s="37"/>
      <c r="AA380" s="37"/>
      <c r="AB380" s="37"/>
      <c r="AC380" s="37"/>
      <c r="AD380" s="37"/>
    </row>
    <row r="381" spans="1:30">
      <c r="A381" s="37">
        <v>6.2</v>
      </c>
      <c r="B381" s="486" t="s">
        <v>144</v>
      </c>
      <c r="C381" s="37">
        <v>881074377</v>
      </c>
      <c r="D381" s="486" t="s">
        <v>152</v>
      </c>
      <c r="E381" s="486" t="s">
        <v>140</v>
      </c>
      <c r="F381" s="486" t="s">
        <v>1211</v>
      </c>
      <c r="G381" s="486" t="s">
        <v>37</v>
      </c>
      <c r="H381" s="265">
        <v>44011</v>
      </c>
      <c r="I381" s="109" t="s">
        <v>1212</v>
      </c>
      <c r="J381" s="666">
        <v>44040</v>
      </c>
      <c r="K381" s="486" t="s">
        <v>142</v>
      </c>
      <c r="L381" s="115">
        <v>10</v>
      </c>
      <c r="M381" s="37"/>
      <c r="N381" s="486"/>
      <c r="O381" s="486"/>
      <c r="P381" s="37"/>
      <c r="Q381" s="37"/>
      <c r="R381" s="37"/>
      <c r="S381" s="37"/>
      <c r="T381" s="37"/>
      <c r="U381" s="37"/>
      <c r="V381" s="37"/>
      <c r="W381" s="37"/>
      <c r="X381" s="37"/>
      <c r="Y381" s="37"/>
      <c r="Z381" s="37"/>
      <c r="AA381" s="37"/>
      <c r="AB381" s="37"/>
      <c r="AC381" s="37"/>
      <c r="AD381" s="37"/>
    </row>
    <row r="382" spans="1:30">
      <c r="A382" s="665">
        <v>43993</v>
      </c>
      <c r="B382" s="115" t="s">
        <v>144</v>
      </c>
      <c r="C382" s="37">
        <v>881375637</v>
      </c>
      <c r="D382" s="115" t="s">
        <v>152</v>
      </c>
      <c r="E382" s="115" t="s">
        <v>140</v>
      </c>
      <c r="F382" s="137"/>
      <c r="G382" s="115"/>
      <c r="H382" s="265"/>
      <c r="I382" s="681">
        <v>44005</v>
      </c>
      <c r="J382" s="665">
        <v>44004</v>
      </c>
      <c r="K382" s="486"/>
      <c r="L382" s="486">
        <v>10</v>
      </c>
      <c r="M382" s="115" t="s">
        <v>148</v>
      </c>
      <c r="N382" s="115"/>
      <c r="O382" s="486"/>
      <c r="P382" s="486"/>
      <c r="Q382" s="486"/>
      <c r="R382" s="37"/>
      <c r="S382" s="37"/>
      <c r="T382" s="37"/>
      <c r="U382" s="37"/>
      <c r="V382" s="37"/>
      <c r="W382" s="37"/>
      <c r="X382" s="37"/>
      <c r="Y382" s="37"/>
      <c r="Z382" s="37"/>
      <c r="AA382" s="37"/>
      <c r="AB382" s="37"/>
      <c r="AC382" s="37"/>
      <c r="AD382" s="37"/>
    </row>
    <row r="383" spans="1:30">
      <c r="A383" s="666">
        <v>44012</v>
      </c>
      <c r="B383" s="115" t="s">
        <v>194</v>
      </c>
      <c r="C383" s="486">
        <v>881937770</v>
      </c>
      <c r="D383" s="115" t="s">
        <v>139</v>
      </c>
      <c r="E383" s="115" t="s">
        <v>140</v>
      </c>
      <c r="F383" s="666"/>
      <c r="G383" s="486"/>
      <c r="H383" s="486"/>
      <c r="I383" s="666">
        <v>44012</v>
      </c>
      <c r="J383" s="265">
        <v>44027</v>
      </c>
      <c r="K383" s="84"/>
      <c r="L383" s="23">
        <v>9.9</v>
      </c>
      <c r="M383" s="664"/>
      <c r="N383" s="84"/>
      <c r="O383" s="84"/>
      <c r="P383" s="84"/>
      <c r="Q383" s="84"/>
      <c r="R383" s="37"/>
      <c r="S383" s="37"/>
      <c r="T383" s="37"/>
      <c r="U383" s="37"/>
      <c r="V383" s="37"/>
      <c r="W383" s="37"/>
      <c r="X383" s="37"/>
      <c r="Y383" s="37"/>
      <c r="Z383" s="37"/>
      <c r="AA383" s="37"/>
      <c r="AB383" s="37"/>
      <c r="AC383" s="37"/>
      <c r="AD383" s="37"/>
    </row>
    <row r="384" spans="1:30">
      <c r="A384" s="37">
        <v>5.27</v>
      </c>
      <c r="B384" s="115" t="s">
        <v>909</v>
      </c>
      <c r="C384" s="37">
        <v>881175007</v>
      </c>
      <c r="D384" s="115" t="s">
        <v>139</v>
      </c>
      <c r="E384" s="115" t="s">
        <v>140</v>
      </c>
      <c r="F384" s="115"/>
      <c r="G384" s="115"/>
      <c r="H384" s="37"/>
      <c r="I384" s="265">
        <v>43983</v>
      </c>
      <c r="J384" s="665" t="s">
        <v>911</v>
      </c>
      <c r="K384" s="115"/>
      <c r="L384" s="37">
        <v>9.9</v>
      </c>
      <c r="M384" s="115" t="s">
        <v>187</v>
      </c>
      <c r="N384" s="37"/>
      <c r="O384" s="37"/>
      <c r="P384" s="37"/>
      <c r="Q384" s="37"/>
      <c r="R384" s="37"/>
      <c r="S384" s="37"/>
      <c r="T384" s="37"/>
      <c r="U384" s="37"/>
      <c r="V384" s="37"/>
      <c r="W384" s="37"/>
      <c r="X384" s="37"/>
      <c r="Y384" s="37"/>
      <c r="Z384" s="37"/>
      <c r="AA384" s="37"/>
      <c r="AB384" s="37"/>
      <c r="AC384" s="37"/>
      <c r="AD384" s="37"/>
    </row>
    <row r="385" spans="1:30">
      <c r="A385" s="666">
        <v>43972</v>
      </c>
      <c r="B385" s="486" t="s">
        <v>909</v>
      </c>
      <c r="C385" s="486">
        <v>880121379</v>
      </c>
      <c r="D385" s="115" t="s">
        <v>139</v>
      </c>
      <c r="E385" s="115" t="s">
        <v>140</v>
      </c>
      <c r="F385" s="666">
        <v>43998</v>
      </c>
      <c r="G385" s="109" t="s">
        <v>1213</v>
      </c>
      <c r="H385" s="666">
        <v>43998</v>
      </c>
      <c r="I385" s="403">
        <v>43998</v>
      </c>
      <c r="J385" s="115" t="s">
        <v>911</v>
      </c>
      <c r="K385" s="486">
        <v>9.9</v>
      </c>
      <c r="L385" s="486">
        <v>9.9</v>
      </c>
      <c r="M385" s="486"/>
      <c r="N385" s="486"/>
      <c r="O385" s="486"/>
      <c r="P385" s="486"/>
      <c r="Q385" s="486"/>
      <c r="R385" s="37"/>
      <c r="S385" s="37"/>
      <c r="T385" s="37"/>
      <c r="U385" s="37"/>
      <c r="V385" s="37"/>
      <c r="W385" s="37"/>
      <c r="X385" s="37"/>
      <c r="Y385" s="37"/>
      <c r="Z385" s="37"/>
      <c r="AA385" s="37"/>
      <c r="AB385" s="37"/>
      <c r="AC385" s="37"/>
      <c r="AD385" s="37"/>
    </row>
    <row r="386" spans="1:30">
      <c r="A386" s="486">
        <v>6.4</v>
      </c>
      <c r="B386" s="486" t="s">
        <v>909</v>
      </c>
      <c r="C386" s="486">
        <v>880040284</v>
      </c>
      <c r="D386" s="115" t="s">
        <v>139</v>
      </c>
      <c r="E386" s="115" t="s">
        <v>140</v>
      </c>
      <c r="F386" s="666">
        <v>43999</v>
      </c>
      <c r="G386" s="666">
        <v>43990</v>
      </c>
      <c r="H386" s="666"/>
      <c r="I386" s="403">
        <v>43990</v>
      </c>
      <c r="J386" s="665" t="s">
        <v>911</v>
      </c>
      <c r="K386" s="486">
        <v>9.9</v>
      </c>
      <c r="L386" s="486">
        <v>9.9</v>
      </c>
      <c r="M386" s="115" t="s">
        <v>200</v>
      </c>
      <c r="N386" s="486"/>
      <c r="O386" s="486"/>
      <c r="P386" s="486"/>
      <c r="Q386" s="486"/>
      <c r="R386" s="37"/>
      <c r="S386" s="37"/>
      <c r="T386" s="37"/>
      <c r="U386" s="37"/>
      <c r="V386" s="37"/>
      <c r="W386" s="37"/>
      <c r="X386" s="37"/>
      <c r="Y386" s="37"/>
      <c r="Z386" s="37"/>
      <c r="AA386" s="37"/>
      <c r="AB386" s="37"/>
      <c r="AC386" s="37"/>
      <c r="AD386" s="37"/>
    </row>
    <row r="387" spans="1:30">
      <c r="A387" s="665">
        <v>43992</v>
      </c>
      <c r="B387" s="115" t="s">
        <v>154</v>
      </c>
      <c r="C387" s="37">
        <v>882101051</v>
      </c>
      <c r="D387" s="115" t="s">
        <v>139</v>
      </c>
      <c r="E387" s="115" t="s">
        <v>140</v>
      </c>
      <c r="F387" s="137"/>
      <c r="G387" s="115"/>
      <c r="H387" s="265"/>
      <c r="I387" s="666">
        <v>44003</v>
      </c>
      <c r="J387" s="665">
        <v>43998</v>
      </c>
      <c r="K387" s="486"/>
      <c r="L387" s="486">
        <v>9</v>
      </c>
      <c r="M387" s="115" t="s">
        <v>190</v>
      </c>
      <c r="N387" s="486"/>
      <c r="O387" s="486"/>
      <c r="P387" s="486"/>
      <c r="Q387" s="486"/>
      <c r="R387" s="37"/>
      <c r="S387" s="37"/>
      <c r="T387" s="37"/>
      <c r="U387" s="37"/>
      <c r="V387" s="37"/>
      <c r="W387" s="37"/>
      <c r="X387" s="37"/>
      <c r="Y387" s="37"/>
      <c r="Z387" s="37"/>
      <c r="AA387" s="37"/>
      <c r="AB387" s="37"/>
      <c r="AC387" s="37"/>
      <c r="AD387" s="37"/>
    </row>
    <row r="388" spans="1:30">
      <c r="A388" s="666">
        <v>43987</v>
      </c>
      <c r="B388" s="115" t="s">
        <v>909</v>
      </c>
      <c r="C388" s="744">
        <v>882194787</v>
      </c>
      <c r="D388" s="115" t="s">
        <v>139</v>
      </c>
      <c r="E388" s="115" t="s">
        <v>140</v>
      </c>
      <c r="F388" s="666">
        <v>43987</v>
      </c>
      <c r="G388" s="666">
        <v>43999</v>
      </c>
      <c r="H388" s="666"/>
      <c r="I388" s="665">
        <v>43991</v>
      </c>
      <c r="J388" s="115" t="s">
        <v>911</v>
      </c>
      <c r="K388" s="486"/>
      <c r="L388" s="486">
        <v>9</v>
      </c>
      <c r="M388" s="115" t="s">
        <v>142</v>
      </c>
      <c r="N388" s="486"/>
      <c r="O388" s="486"/>
      <c r="P388" s="486"/>
      <c r="Q388" s="486"/>
      <c r="R388" s="37"/>
      <c r="S388" s="37"/>
      <c r="T388" s="37"/>
      <c r="U388" s="37"/>
      <c r="V388" s="37"/>
      <c r="W388" s="37"/>
      <c r="X388" s="37"/>
      <c r="Y388" s="37"/>
      <c r="Z388" s="37"/>
      <c r="AA388" s="37"/>
      <c r="AB388" s="37"/>
      <c r="AC388" s="37"/>
      <c r="AD388" s="37"/>
    </row>
    <row r="389" spans="1:30">
      <c r="A389" s="666">
        <v>43994</v>
      </c>
      <c r="B389" s="115" t="s">
        <v>909</v>
      </c>
      <c r="C389" s="486">
        <v>880058601</v>
      </c>
      <c r="D389" s="115" t="s">
        <v>139</v>
      </c>
      <c r="E389" s="115" t="s">
        <v>140</v>
      </c>
      <c r="F389" s="666"/>
      <c r="G389" s="486"/>
      <c r="H389" s="37"/>
      <c r="I389" s="666">
        <v>43996</v>
      </c>
      <c r="J389" s="666" t="s">
        <v>911</v>
      </c>
      <c r="K389" s="486"/>
      <c r="L389" s="486">
        <v>8.8800000000000008</v>
      </c>
      <c r="M389" s="115" t="s">
        <v>163</v>
      </c>
      <c r="N389" s="486"/>
      <c r="O389" s="486"/>
      <c r="P389" s="486"/>
      <c r="Q389" s="486"/>
      <c r="R389" s="37"/>
      <c r="S389" s="37"/>
      <c r="T389" s="37"/>
      <c r="U389" s="37"/>
      <c r="V389" s="37"/>
      <c r="W389" s="37"/>
      <c r="X389" s="37"/>
      <c r="Y389" s="37"/>
      <c r="Z389" s="37"/>
      <c r="AA389" s="37"/>
      <c r="AB389" s="37"/>
      <c r="AC389" s="37"/>
      <c r="AD389" s="37"/>
    </row>
    <row r="390" spans="1:30">
      <c r="A390" s="666">
        <v>44006</v>
      </c>
      <c r="B390" s="115" t="s">
        <v>909</v>
      </c>
      <c r="C390" s="486">
        <v>880467562</v>
      </c>
      <c r="D390" s="115" t="s">
        <v>152</v>
      </c>
      <c r="E390" s="115" t="s">
        <v>140</v>
      </c>
      <c r="F390" s="666">
        <v>44006</v>
      </c>
      <c r="G390" s="115" t="s">
        <v>1214</v>
      </c>
      <c r="H390" s="486"/>
      <c r="I390" s="403">
        <v>44006</v>
      </c>
      <c r="J390" s="115" t="s">
        <v>911</v>
      </c>
      <c r="K390" s="115" t="s">
        <v>274</v>
      </c>
      <c r="L390" s="486">
        <v>8.8800000000000008</v>
      </c>
      <c r="M390" s="664" t="s">
        <v>274</v>
      </c>
      <c r="N390" s="84"/>
      <c r="O390" s="84"/>
      <c r="P390" s="84"/>
      <c r="Q390" s="84"/>
      <c r="R390" s="37"/>
      <c r="S390" s="37"/>
      <c r="T390" s="37"/>
      <c r="U390" s="37"/>
      <c r="V390" s="37"/>
      <c r="W390" s="37"/>
      <c r="X390" s="37"/>
      <c r="Y390" s="37"/>
      <c r="Z390" s="37"/>
      <c r="AA390" s="37"/>
      <c r="AB390" s="37"/>
      <c r="AC390" s="37"/>
      <c r="AD390" s="37"/>
    </row>
    <row r="391" spans="1:30">
      <c r="A391" s="265">
        <v>43990</v>
      </c>
      <c r="B391" s="115" t="s">
        <v>178</v>
      </c>
      <c r="C391" s="37">
        <v>881545516</v>
      </c>
      <c r="D391" s="115" t="s">
        <v>139</v>
      </c>
      <c r="E391" s="115" t="s">
        <v>140</v>
      </c>
      <c r="F391" s="137"/>
      <c r="G391" s="115"/>
      <c r="H391" s="265"/>
      <c r="I391" s="666">
        <v>43990</v>
      </c>
      <c r="J391" s="666">
        <v>43998</v>
      </c>
      <c r="K391" s="486"/>
      <c r="L391" s="486">
        <v>8.4</v>
      </c>
      <c r="M391" s="115"/>
      <c r="N391" s="486"/>
      <c r="O391" s="486"/>
      <c r="P391" s="486"/>
      <c r="Q391" s="486"/>
      <c r="R391" s="37"/>
      <c r="S391" s="37"/>
      <c r="T391" s="37"/>
      <c r="U391" s="37"/>
      <c r="V391" s="37"/>
      <c r="W391" s="37"/>
      <c r="X391" s="37"/>
      <c r="Y391" s="37"/>
      <c r="Z391" s="37"/>
      <c r="AA391" s="37"/>
      <c r="AB391" s="37"/>
      <c r="AC391" s="37"/>
      <c r="AD391" s="37"/>
    </row>
    <row r="392" spans="1:30">
      <c r="A392" s="37">
        <v>6.3</v>
      </c>
      <c r="B392" s="115" t="s">
        <v>146</v>
      </c>
      <c r="C392" s="37">
        <v>882162914</v>
      </c>
      <c r="D392" s="115" t="s">
        <v>139</v>
      </c>
      <c r="E392" s="115" t="s">
        <v>140</v>
      </c>
      <c r="F392" s="115" t="s">
        <v>1215</v>
      </c>
      <c r="G392" s="115" t="s">
        <v>37</v>
      </c>
      <c r="H392" s="265">
        <v>43999</v>
      </c>
      <c r="I392" s="109" t="s">
        <v>823</v>
      </c>
      <c r="J392" s="665">
        <v>44014</v>
      </c>
      <c r="K392" s="115" t="s">
        <v>1216</v>
      </c>
      <c r="L392" s="37">
        <v>8</v>
      </c>
      <c r="M392" s="115" t="s">
        <v>1131</v>
      </c>
      <c r="N392" s="115"/>
      <c r="O392" s="115"/>
      <c r="P392" s="37"/>
      <c r="Q392" s="37"/>
      <c r="R392" s="37"/>
      <c r="S392" s="37"/>
      <c r="T392" s="37"/>
      <c r="U392" s="37"/>
      <c r="V392" s="37"/>
      <c r="W392" s="37"/>
      <c r="X392" s="37"/>
      <c r="Y392" s="37"/>
      <c r="Z392" s="37"/>
      <c r="AA392" s="37"/>
      <c r="AB392" s="37"/>
      <c r="AC392" s="37"/>
      <c r="AD392" s="37"/>
    </row>
    <row r="393" spans="1:30">
      <c r="A393" s="666">
        <v>43992</v>
      </c>
      <c r="B393" s="115" t="s">
        <v>909</v>
      </c>
      <c r="C393" s="486">
        <v>881318391</v>
      </c>
      <c r="D393" s="115" t="s">
        <v>152</v>
      </c>
      <c r="E393" s="115" t="s">
        <v>140</v>
      </c>
      <c r="F393" s="666">
        <v>43992</v>
      </c>
      <c r="G393" s="666">
        <v>43993</v>
      </c>
      <c r="H393" s="666">
        <v>43993</v>
      </c>
      <c r="I393" s="666">
        <v>43993</v>
      </c>
      <c r="J393" s="115" t="s">
        <v>911</v>
      </c>
      <c r="K393" s="486"/>
      <c r="L393" s="486">
        <v>5.99</v>
      </c>
      <c r="M393" s="115" t="s">
        <v>274</v>
      </c>
      <c r="N393" s="486"/>
      <c r="O393" s="486"/>
      <c r="P393" s="486"/>
      <c r="Q393" s="486"/>
      <c r="R393" s="37"/>
      <c r="S393" s="37"/>
      <c r="T393" s="37"/>
      <c r="U393" s="37"/>
      <c r="V393" s="37"/>
      <c r="W393" s="37"/>
      <c r="X393" s="37"/>
      <c r="Y393" s="37"/>
      <c r="Z393" s="37"/>
      <c r="AA393" s="37"/>
      <c r="AB393" s="37"/>
      <c r="AC393" s="37"/>
      <c r="AD393" s="37"/>
    </row>
    <row r="394" spans="1:30">
      <c r="A394" s="666">
        <v>43998</v>
      </c>
      <c r="B394" s="115" t="s">
        <v>144</v>
      </c>
      <c r="C394" s="486">
        <v>880249869</v>
      </c>
      <c r="D394" s="115" t="s">
        <v>139</v>
      </c>
      <c r="E394" s="115" t="s">
        <v>393</v>
      </c>
      <c r="F394" s="666"/>
      <c r="G394" s="486"/>
      <c r="H394" s="486"/>
      <c r="I394" s="403">
        <v>44002</v>
      </c>
      <c r="J394" s="666">
        <v>44010</v>
      </c>
      <c r="K394" s="84"/>
      <c r="L394" s="37">
        <v>5</v>
      </c>
      <c r="M394" s="84"/>
      <c r="N394" s="84"/>
      <c r="O394" s="84"/>
      <c r="P394" s="84"/>
      <c r="Q394" s="84"/>
      <c r="R394" s="37"/>
      <c r="S394" s="37"/>
      <c r="T394" s="37"/>
      <c r="U394" s="37"/>
      <c r="V394" s="37"/>
      <c r="W394" s="37"/>
      <c r="X394" s="37"/>
      <c r="Y394" s="37"/>
      <c r="Z394" s="37"/>
      <c r="AA394" s="37"/>
      <c r="AB394" s="37"/>
      <c r="AC394" s="37"/>
      <c r="AD394" s="37"/>
    </row>
    <row r="395" spans="1:30">
      <c r="A395" s="265">
        <v>43994</v>
      </c>
      <c r="B395" s="115" t="s">
        <v>901</v>
      </c>
      <c r="C395" s="37">
        <v>882229261</v>
      </c>
      <c r="D395" s="115" t="s">
        <v>139</v>
      </c>
      <c r="E395" s="115" t="s">
        <v>140</v>
      </c>
      <c r="F395" s="37"/>
      <c r="G395" s="37"/>
      <c r="H395" s="37"/>
      <c r="I395" s="109" t="s">
        <v>1217</v>
      </c>
      <c r="J395" s="666">
        <v>44003</v>
      </c>
      <c r="K395" s="37"/>
      <c r="L395" s="37">
        <v>4.66</v>
      </c>
      <c r="M395" s="115" t="s">
        <v>311</v>
      </c>
      <c r="N395" s="37"/>
      <c r="O395" s="37"/>
      <c r="P395" s="37"/>
      <c r="Q395" s="37"/>
      <c r="R395" s="37"/>
      <c r="S395" s="37"/>
      <c r="T395" s="37"/>
      <c r="U395" s="37"/>
      <c r="V395" s="37"/>
      <c r="W395" s="37"/>
      <c r="X395" s="37"/>
      <c r="Y395" s="37"/>
      <c r="Z395" s="37"/>
      <c r="AA395" s="37"/>
      <c r="AB395" s="37"/>
      <c r="AC395" s="37"/>
      <c r="AD395" s="37"/>
    </row>
    <row r="396" spans="1:30">
      <c r="A396" s="403">
        <v>44001</v>
      </c>
      <c r="B396" s="115" t="s">
        <v>149</v>
      </c>
      <c r="C396" s="486">
        <v>880136813</v>
      </c>
      <c r="D396" s="115" t="s">
        <v>139</v>
      </c>
      <c r="E396" s="115" t="s">
        <v>150</v>
      </c>
      <c r="F396" s="666"/>
      <c r="G396" s="486"/>
      <c r="H396" s="486"/>
      <c r="I396" s="403">
        <v>44012</v>
      </c>
      <c r="J396" s="666"/>
      <c r="K396" s="486"/>
      <c r="L396" s="37">
        <v>4.5</v>
      </c>
      <c r="M396" s="664" t="s">
        <v>142</v>
      </c>
      <c r="N396" s="403">
        <v>44001</v>
      </c>
      <c r="O396" s="23">
        <v>1568</v>
      </c>
      <c r="P396" s="84"/>
      <c r="Q396" s="84"/>
      <c r="R396" s="37"/>
      <c r="S396" s="37"/>
      <c r="T396" s="37"/>
      <c r="U396" s="37"/>
      <c r="V396" s="37"/>
      <c r="W396" s="37"/>
      <c r="X396" s="37"/>
      <c r="Y396" s="37"/>
      <c r="Z396" s="37"/>
      <c r="AA396" s="37"/>
      <c r="AB396" s="37"/>
      <c r="AC396" s="37"/>
      <c r="AD396" s="37"/>
    </row>
    <row r="397" spans="1:30">
      <c r="A397" s="666">
        <v>44010</v>
      </c>
      <c r="B397" s="115" t="s">
        <v>146</v>
      </c>
      <c r="C397" s="486">
        <v>882260500</v>
      </c>
      <c r="D397" s="115" t="s">
        <v>139</v>
      </c>
      <c r="E397" s="115" t="s">
        <v>140</v>
      </c>
      <c r="F397" s="666"/>
      <c r="G397" s="115"/>
      <c r="H397" s="486"/>
      <c r="I397" s="265">
        <v>44012</v>
      </c>
      <c r="J397" s="665">
        <v>44025</v>
      </c>
      <c r="K397" s="115"/>
      <c r="L397" s="486">
        <v>3.6</v>
      </c>
      <c r="M397" s="664" t="s">
        <v>225</v>
      </c>
      <c r="N397" s="84"/>
      <c r="O397" s="84"/>
      <c r="P397" s="84"/>
      <c r="Q397" s="84"/>
      <c r="R397" s="37"/>
      <c r="S397" s="37"/>
      <c r="T397" s="37"/>
      <c r="U397" s="37"/>
      <c r="V397" s="37"/>
      <c r="W397" s="37"/>
      <c r="X397" s="37"/>
      <c r="Y397" s="37"/>
      <c r="Z397" s="37"/>
      <c r="AA397" s="37"/>
      <c r="AB397" s="37"/>
      <c r="AC397" s="37"/>
      <c r="AD397" s="37"/>
    </row>
    <row r="398" spans="1:30">
      <c r="A398" s="666">
        <v>44004</v>
      </c>
      <c r="B398" s="115" t="s">
        <v>206</v>
      </c>
      <c r="C398" s="486">
        <v>880883335</v>
      </c>
      <c r="D398" s="115" t="s">
        <v>139</v>
      </c>
      <c r="E398" s="115" t="s">
        <v>140</v>
      </c>
      <c r="F398" s="486"/>
      <c r="G398" s="84"/>
      <c r="H398" s="666">
        <v>44004</v>
      </c>
      <c r="I398" s="84"/>
      <c r="J398" s="666"/>
      <c r="K398" s="84"/>
      <c r="L398" s="23">
        <v>3</v>
      </c>
      <c r="M398" s="664"/>
      <c r="N398" s="84"/>
      <c r="O398" s="84"/>
      <c r="P398" s="84"/>
      <c r="Q398" s="84"/>
      <c r="R398" s="37"/>
      <c r="S398" s="37"/>
      <c r="T398" s="37"/>
      <c r="U398" s="37"/>
      <c r="V398" s="37"/>
      <c r="W398" s="37"/>
      <c r="X398" s="37"/>
      <c r="Y398" s="37"/>
      <c r="Z398" s="37"/>
      <c r="AA398" s="37"/>
      <c r="AB398" s="37"/>
      <c r="AC398" s="37"/>
      <c r="AD398" s="37"/>
    </row>
    <row r="399" spans="1:30">
      <c r="A399" s="265">
        <v>43991</v>
      </c>
      <c r="B399" s="115" t="s">
        <v>149</v>
      </c>
      <c r="C399" s="37">
        <v>880003481</v>
      </c>
      <c r="D399" s="115" t="s">
        <v>139</v>
      </c>
      <c r="E399" s="115" t="s">
        <v>150</v>
      </c>
      <c r="F399" s="137"/>
      <c r="G399" s="115"/>
      <c r="H399" s="265"/>
      <c r="I399" s="666">
        <v>43992</v>
      </c>
      <c r="J399" s="665">
        <v>44025</v>
      </c>
      <c r="K399" s="486"/>
      <c r="L399" s="486">
        <v>3</v>
      </c>
      <c r="M399" s="115" t="s">
        <v>142</v>
      </c>
      <c r="N399" s="666">
        <v>43992</v>
      </c>
      <c r="O399" s="486">
        <v>3662</v>
      </c>
      <c r="P399" s="486"/>
      <c r="Q399" s="486"/>
      <c r="R399" s="37"/>
      <c r="S399" s="37"/>
      <c r="T399" s="37"/>
      <c r="U399" s="37"/>
      <c r="V399" s="37"/>
      <c r="W399" s="37"/>
      <c r="X399" s="37"/>
      <c r="Y399" s="37"/>
      <c r="Z399" s="37"/>
      <c r="AA399" s="37"/>
      <c r="AB399" s="37"/>
      <c r="AC399" s="37"/>
      <c r="AD399" s="37"/>
    </row>
    <row r="400" spans="1:30">
      <c r="A400" s="37">
        <v>6.3</v>
      </c>
      <c r="B400" s="115" t="s">
        <v>178</v>
      </c>
      <c r="C400" s="37">
        <v>880110920</v>
      </c>
      <c r="D400" s="115" t="s">
        <v>139</v>
      </c>
      <c r="E400" s="115" t="s">
        <v>140</v>
      </c>
      <c r="F400" s="115" t="s">
        <v>1218</v>
      </c>
      <c r="G400" s="115" t="s">
        <v>37</v>
      </c>
      <c r="H400" s="37"/>
      <c r="I400" s="109" t="s">
        <v>983</v>
      </c>
      <c r="J400" s="666">
        <v>43990</v>
      </c>
      <c r="K400" s="115" t="s">
        <v>430</v>
      </c>
      <c r="L400" s="37">
        <v>2.67</v>
      </c>
      <c r="M400" s="37"/>
      <c r="N400" s="115"/>
      <c r="O400" s="115">
        <v>1408.8</v>
      </c>
      <c r="P400" s="37"/>
      <c r="Q400" s="37"/>
      <c r="R400" s="37"/>
      <c r="S400" s="37"/>
      <c r="T400" s="37"/>
      <c r="U400" s="37"/>
      <c r="V400" s="37"/>
      <c r="W400" s="37"/>
      <c r="X400" s="37"/>
      <c r="Y400" s="37"/>
      <c r="Z400" s="37"/>
      <c r="AA400" s="37"/>
      <c r="AB400" s="37"/>
      <c r="AC400" s="37"/>
      <c r="AD400" s="37"/>
    </row>
    <row r="401" spans="1:30">
      <c r="A401" s="37">
        <v>6.4</v>
      </c>
      <c r="B401" s="115" t="s">
        <v>839</v>
      </c>
      <c r="C401" s="37">
        <v>881030885</v>
      </c>
      <c r="D401" s="115" t="s">
        <v>345</v>
      </c>
      <c r="E401" s="37" t="s">
        <v>147</v>
      </c>
      <c r="F401" s="115" t="s">
        <v>1219</v>
      </c>
      <c r="G401" s="115" t="s">
        <v>35</v>
      </c>
      <c r="H401" s="265">
        <v>43998</v>
      </c>
      <c r="I401" s="109" t="s">
        <v>1220</v>
      </c>
      <c r="J401" s="37"/>
      <c r="K401" s="37"/>
      <c r="L401" s="37">
        <v>2.25</v>
      </c>
      <c r="M401" s="115" t="s">
        <v>1221</v>
      </c>
      <c r="N401" s="37"/>
      <c r="O401" s="37">
        <v>6196.35</v>
      </c>
      <c r="P401" s="37"/>
      <c r="Q401" s="37"/>
      <c r="R401" s="37"/>
      <c r="S401" s="37"/>
      <c r="T401" s="37"/>
      <c r="U401" s="37"/>
      <c r="V401" s="37"/>
      <c r="W401" s="37"/>
      <c r="X401" s="37"/>
      <c r="Y401" s="37"/>
      <c r="Z401" s="37"/>
      <c r="AA401" s="37"/>
      <c r="AB401" s="37"/>
      <c r="AC401" s="37"/>
      <c r="AD401" s="37"/>
    </row>
    <row r="402" spans="1:30">
      <c r="A402" s="666">
        <v>44001</v>
      </c>
      <c r="B402" s="115" t="s">
        <v>909</v>
      </c>
      <c r="C402" s="486">
        <v>880205910</v>
      </c>
      <c r="D402" s="115" t="s">
        <v>152</v>
      </c>
      <c r="E402" s="115" t="s">
        <v>140</v>
      </c>
      <c r="F402" s="666"/>
      <c r="G402" s="486"/>
      <c r="H402" s="486"/>
      <c r="I402" s="403">
        <v>44001</v>
      </c>
      <c r="J402" s="665" t="s">
        <v>911</v>
      </c>
      <c r="K402" s="486"/>
      <c r="L402" s="486">
        <v>2.0099999999999998</v>
      </c>
      <c r="M402" s="486"/>
      <c r="N402" s="486"/>
      <c r="O402" s="486"/>
      <c r="P402" s="486"/>
      <c r="Q402" s="486"/>
      <c r="R402" s="37"/>
      <c r="S402" s="37"/>
      <c r="T402" s="37"/>
      <c r="U402" s="37"/>
      <c r="V402" s="37"/>
      <c r="W402" s="37"/>
      <c r="X402" s="37"/>
      <c r="Y402" s="37"/>
      <c r="Z402" s="37"/>
      <c r="AA402" s="37"/>
      <c r="AB402" s="37"/>
      <c r="AC402" s="37"/>
      <c r="AD402" s="37"/>
    </row>
    <row r="403" spans="1:30">
      <c r="A403" s="37">
        <v>6.3</v>
      </c>
      <c r="B403" s="115" t="s">
        <v>156</v>
      </c>
      <c r="C403" s="37">
        <v>881075103</v>
      </c>
      <c r="D403" s="115" t="s">
        <v>139</v>
      </c>
      <c r="E403" s="115" t="s">
        <v>140</v>
      </c>
      <c r="F403" s="115" t="s">
        <v>1222</v>
      </c>
      <c r="G403" s="115" t="s">
        <v>35</v>
      </c>
      <c r="H403" s="37">
        <v>6.9</v>
      </c>
      <c r="I403" s="109" t="s">
        <v>1055</v>
      </c>
      <c r="J403" s="115">
        <v>6.9</v>
      </c>
      <c r="K403" s="115" t="s">
        <v>181</v>
      </c>
      <c r="L403" s="37">
        <v>1.58</v>
      </c>
      <c r="M403" s="115" t="s">
        <v>142</v>
      </c>
      <c r="N403" s="115"/>
      <c r="O403" s="115">
        <v>4777.03</v>
      </c>
      <c r="P403" s="37"/>
      <c r="Q403" s="37"/>
      <c r="R403" s="37"/>
      <c r="S403" s="37"/>
      <c r="T403" s="37"/>
      <c r="U403" s="37"/>
      <c r="V403" s="37"/>
      <c r="W403" s="37"/>
      <c r="X403" s="37"/>
      <c r="Y403" s="37"/>
      <c r="Z403" s="37"/>
      <c r="AA403" s="37"/>
      <c r="AB403" s="37"/>
      <c r="AC403" s="37"/>
      <c r="AD403" s="37"/>
    </row>
    <row r="404" spans="1:30">
      <c r="A404" s="403">
        <v>43992</v>
      </c>
      <c r="B404" s="115" t="s">
        <v>178</v>
      </c>
      <c r="C404" s="486">
        <v>882104984</v>
      </c>
      <c r="D404" s="115" t="s">
        <v>139</v>
      </c>
      <c r="E404" s="115" t="s">
        <v>140</v>
      </c>
      <c r="F404" s="666"/>
      <c r="G404" s="486"/>
      <c r="H404" s="666">
        <v>44001</v>
      </c>
      <c r="I404" s="666">
        <v>43992</v>
      </c>
      <c r="J404" s="666">
        <v>44011</v>
      </c>
      <c r="K404" s="486"/>
      <c r="L404" s="37">
        <v>1.5</v>
      </c>
      <c r="M404" s="664"/>
      <c r="N404" s="84"/>
      <c r="O404" s="84"/>
      <c r="P404" s="84"/>
      <c r="Q404" s="84"/>
      <c r="R404" s="37"/>
      <c r="S404" s="37"/>
      <c r="T404" s="37"/>
      <c r="U404" s="37"/>
      <c r="V404" s="37"/>
      <c r="W404" s="37"/>
      <c r="X404" s="37"/>
      <c r="Y404" s="37"/>
      <c r="Z404" s="37"/>
      <c r="AA404" s="37"/>
      <c r="AB404" s="37"/>
      <c r="AC404" s="37"/>
      <c r="AD404" s="37"/>
    </row>
    <row r="405" spans="1:30">
      <c r="A405" s="666">
        <v>43993</v>
      </c>
      <c r="B405" s="115" t="s">
        <v>154</v>
      </c>
      <c r="C405" s="486">
        <v>880020178</v>
      </c>
      <c r="D405" s="115" t="s">
        <v>152</v>
      </c>
      <c r="E405" s="115" t="s">
        <v>140</v>
      </c>
      <c r="F405" s="666"/>
      <c r="G405" s="486"/>
      <c r="H405" s="486"/>
      <c r="I405" s="84"/>
      <c r="J405" s="666">
        <v>44008</v>
      </c>
      <c r="K405" s="486"/>
      <c r="L405" s="37">
        <v>1.3</v>
      </c>
      <c r="M405" s="84"/>
      <c r="N405" s="84"/>
      <c r="O405" s="84"/>
      <c r="P405" s="84"/>
      <c r="Q405" s="84"/>
      <c r="R405" s="37"/>
      <c r="S405" s="37"/>
      <c r="T405" s="37"/>
      <c r="U405" s="37"/>
      <c r="V405" s="37"/>
      <c r="W405" s="37"/>
      <c r="X405" s="37"/>
      <c r="Y405" s="37"/>
      <c r="Z405" s="37"/>
      <c r="AA405" s="37"/>
      <c r="AB405" s="37"/>
      <c r="AC405" s="37"/>
      <c r="AD405" s="37"/>
    </row>
    <row r="406" spans="1:30">
      <c r="A406" s="666">
        <v>43990</v>
      </c>
      <c r="B406" s="115" t="s">
        <v>909</v>
      </c>
      <c r="C406" s="486">
        <v>881889523</v>
      </c>
      <c r="D406" s="115" t="s">
        <v>152</v>
      </c>
      <c r="E406" s="115" t="s">
        <v>140</v>
      </c>
      <c r="F406" s="666">
        <v>43999</v>
      </c>
      <c r="G406" s="666">
        <v>43993</v>
      </c>
      <c r="H406" s="666"/>
      <c r="I406" s="403">
        <v>43993</v>
      </c>
      <c r="J406" s="665" t="s">
        <v>911</v>
      </c>
      <c r="K406" s="486"/>
      <c r="L406" s="486">
        <v>1.3</v>
      </c>
      <c r="M406" s="115" t="s">
        <v>1223</v>
      </c>
      <c r="N406" s="486"/>
      <c r="O406" s="486"/>
      <c r="P406" s="486"/>
      <c r="Q406" s="486"/>
      <c r="R406" s="37"/>
      <c r="S406" s="37"/>
      <c r="T406" s="37"/>
      <c r="U406" s="37"/>
      <c r="V406" s="37"/>
      <c r="W406" s="37"/>
      <c r="X406" s="37"/>
      <c r="Y406" s="37"/>
      <c r="Z406" s="37"/>
      <c r="AA406" s="37"/>
      <c r="AB406" s="37"/>
      <c r="AC406" s="37"/>
      <c r="AD406" s="37"/>
    </row>
    <row r="407" spans="1:30">
      <c r="A407" s="666">
        <v>43994</v>
      </c>
      <c r="B407" s="115" t="s">
        <v>138</v>
      </c>
      <c r="C407" s="486">
        <v>882056715</v>
      </c>
      <c r="D407" s="115" t="s">
        <v>139</v>
      </c>
      <c r="E407" s="115" t="s">
        <v>140</v>
      </c>
      <c r="F407" s="666"/>
      <c r="G407" s="486"/>
      <c r="H407" s="37"/>
      <c r="I407" s="666">
        <v>44000</v>
      </c>
      <c r="J407" s="666">
        <v>44008</v>
      </c>
      <c r="K407" s="486"/>
      <c r="L407" s="486">
        <v>1</v>
      </c>
      <c r="M407" s="115" t="s">
        <v>176</v>
      </c>
      <c r="N407" s="486"/>
      <c r="O407" s="486"/>
      <c r="P407" s="486"/>
      <c r="Q407" s="486"/>
      <c r="R407" s="37"/>
      <c r="S407" s="37"/>
      <c r="T407" s="37"/>
      <c r="U407" s="37"/>
      <c r="V407" s="37"/>
      <c r="W407" s="37"/>
      <c r="X407" s="37"/>
      <c r="Y407" s="37"/>
      <c r="Z407" s="37"/>
      <c r="AA407" s="37"/>
      <c r="AB407" s="37"/>
      <c r="AC407" s="37"/>
      <c r="AD407" s="37"/>
    </row>
    <row r="408" spans="1:30">
      <c r="A408" s="486">
        <v>5.29</v>
      </c>
      <c r="B408" s="486" t="s">
        <v>909</v>
      </c>
      <c r="C408" s="486">
        <v>882137914</v>
      </c>
      <c r="D408" s="486" t="s">
        <v>139</v>
      </c>
      <c r="E408" s="115" t="s">
        <v>140</v>
      </c>
      <c r="F408" s="486"/>
      <c r="G408" s="109" t="s">
        <v>1055</v>
      </c>
      <c r="H408" s="37"/>
      <c r="I408" s="666">
        <v>43984</v>
      </c>
      <c r="J408" s="115" t="s">
        <v>911</v>
      </c>
      <c r="K408" s="486"/>
      <c r="L408" s="486">
        <v>1</v>
      </c>
      <c r="M408" s="530" t="s">
        <v>1224</v>
      </c>
      <c r="N408" s="486"/>
      <c r="O408" s="486"/>
      <c r="P408" s="486"/>
      <c r="Q408" s="486"/>
      <c r="R408" s="37"/>
      <c r="S408" s="37"/>
      <c r="T408" s="37"/>
      <c r="U408" s="37"/>
      <c r="V408" s="37"/>
      <c r="W408" s="37"/>
      <c r="X408" s="37"/>
      <c r="Y408" s="37"/>
      <c r="Z408" s="37"/>
      <c r="AA408" s="37"/>
      <c r="AB408" s="37"/>
      <c r="AC408" s="37"/>
      <c r="AD408" s="37"/>
    </row>
    <row r="409" spans="1:30">
      <c r="A409" s="666">
        <v>43973</v>
      </c>
      <c r="B409" s="115" t="s">
        <v>909</v>
      </c>
      <c r="C409" s="486">
        <v>880023473</v>
      </c>
      <c r="D409" s="115" t="s">
        <v>139</v>
      </c>
      <c r="E409" s="115" t="s">
        <v>140</v>
      </c>
      <c r="F409" s="666">
        <v>43999</v>
      </c>
      <c r="G409" s="486"/>
      <c r="H409" s="486"/>
      <c r="I409" s="403">
        <v>43998</v>
      </c>
      <c r="J409" s="666">
        <v>44019</v>
      </c>
      <c r="K409" s="486"/>
      <c r="L409" s="37">
        <v>1</v>
      </c>
      <c r="M409" s="664" t="s">
        <v>1225</v>
      </c>
      <c r="N409" s="84"/>
      <c r="O409" s="84"/>
      <c r="P409" s="84"/>
      <c r="Q409" s="84"/>
      <c r="R409" s="37"/>
      <c r="S409" s="37"/>
      <c r="T409" s="37"/>
      <c r="U409" s="37"/>
      <c r="V409" s="37"/>
      <c r="W409" s="37"/>
      <c r="X409" s="37"/>
      <c r="Y409" s="37"/>
      <c r="Z409" s="37"/>
      <c r="AA409" s="37"/>
      <c r="AB409" s="37"/>
      <c r="AC409" s="37"/>
      <c r="AD409" s="37"/>
    </row>
    <row r="410" spans="1:30">
      <c r="A410" s="265">
        <v>44001</v>
      </c>
      <c r="B410" s="115" t="s">
        <v>194</v>
      </c>
      <c r="C410" s="486">
        <v>881030885</v>
      </c>
      <c r="D410" s="115" t="s">
        <v>152</v>
      </c>
      <c r="E410" s="115" t="s">
        <v>150</v>
      </c>
      <c r="F410" s="666"/>
      <c r="G410" s="486"/>
      <c r="H410" s="486"/>
      <c r="I410" s="265">
        <v>44006</v>
      </c>
      <c r="J410" s="666">
        <v>44015</v>
      </c>
      <c r="K410" s="486"/>
      <c r="L410" s="37">
        <v>0.54</v>
      </c>
      <c r="M410" s="115" t="s">
        <v>142</v>
      </c>
      <c r="N410" s="37"/>
      <c r="O410" s="37"/>
      <c r="P410" s="37"/>
      <c r="Q410" s="37"/>
      <c r="R410" s="37"/>
      <c r="S410" s="37"/>
      <c r="T410" s="37"/>
      <c r="U410" s="37"/>
      <c r="V410" s="37"/>
      <c r="W410" s="37"/>
      <c r="X410" s="37"/>
      <c r="Y410" s="37"/>
      <c r="Z410" s="37"/>
      <c r="AA410" s="37"/>
      <c r="AB410" s="37"/>
      <c r="AC410" s="37"/>
      <c r="AD410" s="37"/>
    </row>
    <row r="411" spans="1:30">
      <c r="A411" s="265">
        <v>43992</v>
      </c>
      <c r="B411" s="115" t="s">
        <v>178</v>
      </c>
      <c r="C411" s="486">
        <v>882104984</v>
      </c>
      <c r="D411" s="115" t="s">
        <v>139</v>
      </c>
      <c r="E411" s="115" t="s">
        <v>140</v>
      </c>
      <c r="F411" s="137"/>
      <c r="G411" s="115"/>
      <c r="H411" s="745">
        <v>44011</v>
      </c>
      <c r="I411" s="666">
        <v>43992</v>
      </c>
      <c r="J411" s="665">
        <v>44028</v>
      </c>
      <c r="K411" s="486"/>
      <c r="L411" s="486">
        <v>0.41</v>
      </c>
      <c r="M411" s="115"/>
      <c r="N411" s="486"/>
      <c r="O411" s="486"/>
      <c r="P411" s="486"/>
      <c r="Q411" s="486"/>
      <c r="R411" s="37"/>
      <c r="S411" s="37"/>
      <c r="T411" s="37"/>
      <c r="U411" s="37"/>
      <c r="V411" s="37"/>
      <c r="W411" s="37"/>
      <c r="X411" s="37"/>
      <c r="Y411" s="37"/>
      <c r="Z411" s="37"/>
      <c r="AA411" s="37"/>
      <c r="AB411" s="37"/>
      <c r="AC411" s="37"/>
      <c r="AD411" s="37"/>
    </row>
    <row r="412" spans="1:30">
      <c r="A412" s="265">
        <v>43987</v>
      </c>
      <c r="B412" s="115" t="s">
        <v>901</v>
      </c>
      <c r="C412" s="37">
        <v>881926085</v>
      </c>
      <c r="D412" s="115" t="s">
        <v>139</v>
      </c>
      <c r="E412" s="115" t="s">
        <v>140</v>
      </c>
      <c r="F412" s="115" t="s">
        <v>1226</v>
      </c>
      <c r="G412" s="115" t="s">
        <v>37</v>
      </c>
      <c r="H412" s="37">
        <v>6.9</v>
      </c>
      <c r="I412" s="109" t="s">
        <v>1227</v>
      </c>
      <c r="J412" s="665"/>
      <c r="K412" s="115" t="s">
        <v>1228</v>
      </c>
      <c r="L412" s="115">
        <v>0.09</v>
      </c>
      <c r="M412" s="115" t="s">
        <v>1229</v>
      </c>
      <c r="N412" s="37"/>
      <c r="O412" s="37">
        <v>21592.799999999999</v>
      </c>
      <c r="P412" s="115" t="s">
        <v>903</v>
      </c>
      <c r="Q412" s="37"/>
      <c r="R412" s="37"/>
      <c r="S412" s="37"/>
      <c r="T412" s="37"/>
      <c r="U412" s="37"/>
      <c r="V412" s="37"/>
      <c r="W412" s="37"/>
      <c r="X412" s="37"/>
      <c r="Y412" s="37"/>
      <c r="Z412" s="37"/>
      <c r="AA412" s="37"/>
      <c r="AB412" s="37"/>
      <c r="AC412" s="37"/>
      <c r="AD412" s="37"/>
    </row>
    <row r="413" spans="1:30">
      <c r="A413" s="666">
        <v>44005</v>
      </c>
      <c r="B413" s="115" t="s">
        <v>206</v>
      </c>
      <c r="C413" s="715">
        <v>880850327</v>
      </c>
      <c r="D413" s="115" t="s">
        <v>152</v>
      </c>
      <c r="E413" s="115" t="s">
        <v>140</v>
      </c>
      <c r="F413" s="669"/>
      <c r="G413" s="669"/>
      <c r="H413" s="486">
        <v>6.26</v>
      </c>
      <c r="I413" s="23">
        <v>6.26</v>
      </c>
      <c r="J413" s="666">
        <v>44022</v>
      </c>
      <c r="K413" s="84"/>
      <c r="L413" s="23">
        <v>0.08</v>
      </c>
      <c r="M413" s="84"/>
      <c r="N413" s="84"/>
      <c r="O413" s="84"/>
      <c r="P413" s="84"/>
      <c r="Q413" s="84"/>
      <c r="R413" s="37"/>
      <c r="S413" s="37"/>
      <c r="T413" s="37"/>
      <c r="U413" s="37"/>
      <c r="V413" s="37"/>
      <c r="W413" s="37"/>
      <c r="X413" s="37"/>
      <c r="Y413" s="37"/>
      <c r="Z413" s="37"/>
      <c r="AA413" s="37"/>
      <c r="AB413" s="37"/>
      <c r="AC413" s="37"/>
      <c r="AD413" s="37"/>
    </row>
    <row r="414" spans="1:30">
      <c r="A414" s="666">
        <v>43997</v>
      </c>
      <c r="B414" s="115" t="s">
        <v>149</v>
      </c>
      <c r="C414" s="37">
        <v>881047778</v>
      </c>
      <c r="D414" s="115" t="s">
        <v>139</v>
      </c>
      <c r="E414" s="115" t="s">
        <v>150</v>
      </c>
      <c r="F414" s="669"/>
      <c r="G414" s="669"/>
      <c r="H414" s="666">
        <v>44006</v>
      </c>
      <c r="I414" s="403">
        <v>44005</v>
      </c>
      <c r="J414" s="666">
        <v>44019</v>
      </c>
      <c r="K414" s="84"/>
      <c r="L414" s="23">
        <v>0.04</v>
      </c>
      <c r="M414" s="664" t="s">
        <v>908</v>
      </c>
      <c r="N414" s="265">
        <v>44005</v>
      </c>
      <c r="O414" s="37">
        <v>1375.86</v>
      </c>
      <c r="P414" s="84"/>
      <c r="Q414" s="84"/>
      <c r="R414" s="37"/>
      <c r="S414" s="37"/>
      <c r="T414" s="37"/>
      <c r="U414" s="37"/>
      <c r="V414" s="37"/>
      <c r="W414" s="37"/>
      <c r="X414" s="37"/>
      <c r="Y414" s="37"/>
      <c r="Z414" s="37"/>
      <c r="AA414" s="37"/>
      <c r="AB414" s="37"/>
      <c r="AC414" s="37"/>
      <c r="AD414" s="37"/>
    </row>
    <row r="415" spans="1:30">
      <c r="A415" s="37">
        <v>5.28</v>
      </c>
      <c r="B415" s="115" t="s">
        <v>144</v>
      </c>
      <c r="C415" s="37">
        <v>882133451</v>
      </c>
      <c r="D415" s="115" t="s">
        <v>139</v>
      </c>
      <c r="E415" s="37"/>
      <c r="F415" s="530" t="s">
        <v>1230</v>
      </c>
      <c r="G415" s="115" t="s">
        <v>35</v>
      </c>
      <c r="H415" s="37"/>
      <c r="I415" s="109" t="s">
        <v>1231</v>
      </c>
      <c r="J415" s="37">
        <v>6.1</v>
      </c>
      <c r="K415" s="115" t="s">
        <v>140</v>
      </c>
      <c r="L415" s="37"/>
      <c r="M415" s="37"/>
      <c r="N415" s="37"/>
      <c r="O415" s="37"/>
      <c r="P415" s="37"/>
      <c r="Q415" s="37"/>
      <c r="R415" s="37"/>
      <c r="S415" s="37"/>
      <c r="T415" s="37"/>
      <c r="U415" s="37"/>
      <c r="V415" s="37"/>
      <c r="W415" s="37"/>
      <c r="X415" s="37"/>
      <c r="Y415" s="37"/>
      <c r="Z415" s="37"/>
      <c r="AA415" s="37"/>
      <c r="AB415" s="37"/>
      <c r="AC415" s="37"/>
      <c r="AD415" s="37"/>
    </row>
    <row r="416" spans="1:30">
      <c r="A416" s="37">
        <v>5.28</v>
      </c>
      <c r="B416" s="115" t="s">
        <v>144</v>
      </c>
      <c r="C416" s="37">
        <v>880222152</v>
      </c>
      <c r="D416" s="115" t="s">
        <v>139</v>
      </c>
      <c r="E416" s="37"/>
      <c r="F416" s="115" t="s">
        <v>1232</v>
      </c>
      <c r="G416" s="115" t="s">
        <v>35</v>
      </c>
      <c r="H416" s="265">
        <v>44004</v>
      </c>
      <c r="I416" s="109"/>
      <c r="J416" s="265">
        <v>44020</v>
      </c>
      <c r="K416" s="37"/>
      <c r="L416" s="37"/>
      <c r="M416" s="37"/>
      <c r="N416" s="37"/>
      <c r="O416" s="37"/>
      <c r="P416" s="37"/>
      <c r="Q416" s="37"/>
      <c r="R416" s="37"/>
      <c r="S416" s="37"/>
      <c r="T416" s="37"/>
      <c r="U416" s="37"/>
      <c r="V416" s="37"/>
      <c r="W416" s="37"/>
      <c r="X416" s="37"/>
      <c r="Y416" s="37"/>
      <c r="Z416" s="37"/>
      <c r="AA416" s="37"/>
      <c r="AB416" s="37"/>
      <c r="AC416" s="37"/>
      <c r="AD416" s="37"/>
    </row>
    <row r="417" spans="1:30">
      <c r="A417" s="37">
        <v>5.29</v>
      </c>
      <c r="B417" s="115" t="s">
        <v>144</v>
      </c>
      <c r="C417" s="37">
        <v>881094209</v>
      </c>
      <c r="D417" s="115" t="s">
        <v>139</v>
      </c>
      <c r="E417" s="37"/>
      <c r="F417" s="115" t="s">
        <v>1233</v>
      </c>
      <c r="G417" s="115" t="s">
        <v>35</v>
      </c>
      <c r="H417" s="37"/>
      <c r="I417" s="516"/>
      <c r="J417" s="115" t="s">
        <v>1133</v>
      </c>
      <c r="K417" s="115" t="s">
        <v>282</v>
      </c>
      <c r="L417" s="37"/>
      <c r="M417" s="37"/>
      <c r="N417" s="37"/>
      <c r="O417" s="37"/>
      <c r="P417" s="37"/>
      <c r="Q417" s="37"/>
      <c r="R417" s="37"/>
      <c r="S417" s="37"/>
      <c r="T417" s="37"/>
      <c r="U417" s="37"/>
      <c r="V417" s="37"/>
      <c r="W417" s="37"/>
      <c r="X417" s="37"/>
      <c r="Y417" s="37"/>
      <c r="Z417" s="37"/>
      <c r="AA417" s="37"/>
      <c r="AB417" s="37"/>
      <c r="AC417" s="37"/>
      <c r="AD417" s="37"/>
    </row>
    <row r="418" spans="1:30">
      <c r="A418" s="37">
        <v>5.29</v>
      </c>
      <c r="B418" s="115" t="s">
        <v>144</v>
      </c>
      <c r="C418" s="37">
        <v>882084617</v>
      </c>
      <c r="D418" s="115" t="s">
        <v>152</v>
      </c>
      <c r="E418" s="37"/>
      <c r="F418" s="115" t="s">
        <v>1234</v>
      </c>
      <c r="G418" s="115" t="s">
        <v>35</v>
      </c>
      <c r="H418" s="37"/>
      <c r="I418" s="516"/>
      <c r="J418" s="115" t="s">
        <v>1235</v>
      </c>
      <c r="K418" s="37"/>
      <c r="L418" s="37"/>
      <c r="M418" s="37"/>
      <c r="N418" s="37"/>
      <c r="O418" s="37"/>
      <c r="P418" s="37"/>
      <c r="Q418" s="37"/>
      <c r="R418" s="37"/>
      <c r="S418" s="37"/>
      <c r="T418" s="37"/>
      <c r="U418" s="37"/>
      <c r="V418" s="37"/>
      <c r="W418" s="37"/>
      <c r="X418" s="37"/>
      <c r="Y418" s="37"/>
      <c r="Z418" s="37"/>
      <c r="AA418" s="37"/>
      <c r="AB418" s="37"/>
      <c r="AC418" s="37"/>
      <c r="AD418" s="37"/>
    </row>
    <row r="419" spans="1:30" ht="85">
      <c r="A419" s="37">
        <v>5.29</v>
      </c>
      <c r="B419" s="115" t="s">
        <v>144</v>
      </c>
      <c r="C419" s="37">
        <v>880608667</v>
      </c>
      <c r="D419" s="115" t="s">
        <v>139</v>
      </c>
      <c r="E419" s="37"/>
      <c r="F419" s="137" t="s">
        <v>1236</v>
      </c>
      <c r="G419" s="115" t="s">
        <v>35</v>
      </c>
      <c r="H419" s="37"/>
      <c r="I419" s="516"/>
      <c r="J419" s="115" t="s">
        <v>1133</v>
      </c>
      <c r="K419" s="115" t="s">
        <v>187</v>
      </c>
      <c r="L419" s="37"/>
      <c r="M419" s="37"/>
      <c r="N419" s="37"/>
      <c r="O419" s="37"/>
      <c r="P419" s="37"/>
      <c r="Q419" s="37"/>
      <c r="R419" s="37"/>
      <c r="S419" s="37"/>
      <c r="T419" s="37"/>
      <c r="U419" s="37"/>
      <c r="V419" s="37"/>
      <c r="W419" s="37"/>
      <c r="X419" s="37"/>
      <c r="Y419" s="37"/>
      <c r="Z419" s="37"/>
      <c r="AA419" s="37"/>
      <c r="AB419" s="37"/>
      <c r="AC419" s="37"/>
      <c r="AD419" s="37"/>
    </row>
    <row r="420" spans="1:30">
      <c r="A420" s="37">
        <v>5.29</v>
      </c>
      <c r="B420" s="115" t="s">
        <v>144</v>
      </c>
      <c r="C420" s="37">
        <v>880532787</v>
      </c>
      <c r="D420" s="115" t="s">
        <v>139</v>
      </c>
      <c r="E420" s="37"/>
      <c r="F420" s="115" t="s">
        <v>1237</v>
      </c>
      <c r="G420" s="115" t="s">
        <v>35</v>
      </c>
      <c r="H420" s="37"/>
      <c r="I420" s="516"/>
      <c r="J420" s="115" t="s">
        <v>1238</v>
      </c>
      <c r="K420" s="37"/>
      <c r="L420" s="37"/>
      <c r="M420" s="37"/>
      <c r="N420" s="37"/>
      <c r="O420" s="37"/>
      <c r="P420" s="37"/>
      <c r="Q420" s="37"/>
      <c r="R420" s="37"/>
      <c r="S420" s="37"/>
      <c r="T420" s="37"/>
      <c r="U420" s="37"/>
      <c r="V420" s="37"/>
      <c r="W420" s="37"/>
      <c r="X420" s="37"/>
      <c r="Y420" s="37"/>
      <c r="Z420" s="37"/>
      <c r="AA420" s="37"/>
      <c r="AB420" s="37"/>
      <c r="AC420" s="37"/>
      <c r="AD420" s="37"/>
    </row>
    <row r="421" spans="1:30">
      <c r="A421" s="37">
        <v>5.29</v>
      </c>
      <c r="B421" s="115" t="s">
        <v>144</v>
      </c>
      <c r="C421" s="37">
        <v>880173956</v>
      </c>
      <c r="D421" s="115" t="s">
        <v>139</v>
      </c>
      <c r="E421" s="37"/>
      <c r="F421" s="115" t="s">
        <v>1239</v>
      </c>
      <c r="G421" s="115" t="s">
        <v>35</v>
      </c>
      <c r="H421" s="37"/>
      <c r="I421" s="516"/>
      <c r="J421" s="115" t="s">
        <v>1240</v>
      </c>
      <c r="K421" s="115" t="s">
        <v>1241</v>
      </c>
      <c r="L421" s="37"/>
      <c r="M421" s="37"/>
      <c r="N421" s="37"/>
      <c r="O421" s="37"/>
      <c r="P421" s="37"/>
      <c r="Q421" s="37"/>
      <c r="R421" s="37"/>
      <c r="S421" s="37"/>
      <c r="T421" s="37"/>
      <c r="U421" s="37"/>
      <c r="V421" s="37"/>
      <c r="W421" s="37"/>
      <c r="X421" s="37"/>
      <c r="Y421" s="37"/>
      <c r="Z421" s="37"/>
      <c r="AA421" s="37"/>
      <c r="AB421" s="37"/>
      <c r="AC421" s="37"/>
      <c r="AD421" s="37"/>
    </row>
    <row r="422" spans="1:30">
      <c r="A422" s="37">
        <v>5.29</v>
      </c>
      <c r="B422" s="115" t="s">
        <v>144</v>
      </c>
      <c r="C422" s="37">
        <v>880188752</v>
      </c>
      <c r="D422" s="115" t="s">
        <v>139</v>
      </c>
      <c r="E422" s="37"/>
      <c r="F422" s="115" t="s">
        <v>1242</v>
      </c>
      <c r="G422" s="115" t="s">
        <v>35</v>
      </c>
      <c r="H422" s="37"/>
      <c r="I422" s="516"/>
      <c r="J422" s="115" t="s">
        <v>1243</v>
      </c>
      <c r="K422" s="37"/>
      <c r="L422" s="37"/>
      <c r="M422" s="37"/>
      <c r="N422" s="37"/>
      <c r="O422" s="37"/>
      <c r="P422" s="37"/>
      <c r="Q422" s="37"/>
      <c r="R422" s="37"/>
      <c r="S422" s="37"/>
      <c r="T422" s="37"/>
      <c r="U422" s="37"/>
      <c r="V422" s="37"/>
      <c r="W422" s="37"/>
      <c r="X422" s="37"/>
      <c r="Y422" s="37"/>
      <c r="Z422" s="37"/>
      <c r="AA422" s="37"/>
      <c r="AB422" s="37"/>
      <c r="AC422" s="37"/>
      <c r="AD422" s="37"/>
    </row>
    <row r="423" spans="1:30">
      <c r="A423" s="37">
        <v>5.29</v>
      </c>
      <c r="B423" s="115" t="s">
        <v>144</v>
      </c>
      <c r="C423" s="37">
        <v>880232287</v>
      </c>
      <c r="D423" s="115" t="s">
        <v>139</v>
      </c>
      <c r="E423" s="37"/>
      <c r="F423" s="115" t="s">
        <v>1244</v>
      </c>
      <c r="G423" s="115" t="s">
        <v>35</v>
      </c>
      <c r="H423" s="37"/>
      <c r="I423" s="516"/>
      <c r="J423" s="115" t="s">
        <v>1245</v>
      </c>
      <c r="K423" s="115" t="s">
        <v>142</v>
      </c>
      <c r="L423" s="37"/>
      <c r="M423" s="37"/>
      <c r="N423" s="37"/>
      <c r="O423" s="37"/>
      <c r="P423" s="37"/>
      <c r="Q423" s="37"/>
      <c r="R423" s="37"/>
      <c r="S423" s="37"/>
      <c r="T423" s="37"/>
      <c r="U423" s="37"/>
      <c r="V423" s="37"/>
      <c r="W423" s="37"/>
      <c r="X423" s="37"/>
      <c r="Y423" s="37"/>
      <c r="Z423" s="37"/>
      <c r="AA423" s="37"/>
      <c r="AB423" s="37"/>
      <c r="AC423" s="37"/>
      <c r="AD423" s="37"/>
    </row>
    <row r="424" spans="1:30">
      <c r="A424" s="37">
        <v>6.1</v>
      </c>
      <c r="B424" s="486" t="s">
        <v>144</v>
      </c>
      <c r="C424" s="37">
        <v>880030536</v>
      </c>
      <c r="D424" s="486" t="s">
        <v>152</v>
      </c>
      <c r="E424" s="37" t="s">
        <v>140</v>
      </c>
      <c r="F424" s="486" t="s">
        <v>1246</v>
      </c>
      <c r="G424" s="486" t="s">
        <v>35</v>
      </c>
      <c r="H424" s="37"/>
      <c r="I424" s="516"/>
      <c r="J424" s="37">
        <v>6.4</v>
      </c>
      <c r="K424" s="486"/>
      <c r="L424" s="37"/>
      <c r="M424" s="37"/>
      <c r="N424" s="486"/>
      <c r="O424" s="486"/>
      <c r="P424" s="37"/>
      <c r="Q424" s="37"/>
      <c r="R424" s="37"/>
      <c r="S424" s="37"/>
      <c r="T424" s="37"/>
      <c r="U424" s="37"/>
      <c r="V424" s="37"/>
      <c r="W424" s="37"/>
      <c r="X424" s="37"/>
      <c r="Y424" s="37"/>
      <c r="Z424" s="37"/>
      <c r="AA424" s="37"/>
      <c r="AB424" s="37"/>
      <c r="AC424" s="37"/>
      <c r="AD424" s="37"/>
    </row>
    <row r="425" spans="1:30">
      <c r="A425" s="37">
        <v>6.1</v>
      </c>
      <c r="B425" s="486" t="s">
        <v>144</v>
      </c>
      <c r="C425" s="37">
        <v>880014061</v>
      </c>
      <c r="D425" s="486" t="s">
        <v>139</v>
      </c>
      <c r="E425" s="486" t="s">
        <v>140</v>
      </c>
      <c r="F425" s="486" t="s">
        <v>1247</v>
      </c>
      <c r="G425" s="486" t="s">
        <v>35</v>
      </c>
      <c r="H425" s="37"/>
      <c r="I425" s="516"/>
      <c r="J425" s="486" t="s">
        <v>1248</v>
      </c>
      <c r="K425" s="486" t="s">
        <v>346</v>
      </c>
      <c r="L425" s="37"/>
      <c r="M425" s="37"/>
      <c r="N425" s="486"/>
      <c r="O425" s="486"/>
      <c r="P425" s="37"/>
      <c r="Q425" s="37"/>
      <c r="R425" s="37"/>
      <c r="S425" s="37"/>
      <c r="T425" s="37"/>
      <c r="U425" s="37"/>
      <c r="V425" s="37"/>
      <c r="W425" s="37"/>
      <c r="X425" s="37"/>
      <c r="Y425" s="37"/>
      <c r="Z425" s="37"/>
      <c r="AA425" s="37"/>
      <c r="AB425" s="37"/>
      <c r="AC425" s="37"/>
      <c r="AD425" s="37"/>
    </row>
    <row r="426" spans="1:30">
      <c r="A426" s="265">
        <v>43983</v>
      </c>
      <c r="B426" s="486" t="s">
        <v>144</v>
      </c>
      <c r="C426" s="37">
        <v>880019807</v>
      </c>
      <c r="D426" s="486" t="s">
        <v>139</v>
      </c>
      <c r="E426" s="486" t="s">
        <v>140</v>
      </c>
      <c r="F426" s="486" t="s">
        <v>1249</v>
      </c>
      <c r="G426" s="486" t="s">
        <v>35</v>
      </c>
      <c r="H426" s="265">
        <v>44004</v>
      </c>
      <c r="I426" s="516"/>
      <c r="J426" s="666">
        <v>44020</v>
      </c>
      <c r="K426" s="486"/>
      <c r="L426" s="37"/>
      <c r="M426" s="37"/>
      <c r="N426" s="486"/>
      <c r="O426" s="486"/>
      <c r="P426" s="37"/>
      <c r="Q426" s="37"/>
      <c r="R426" s="37"/>
      <c r="S426" s="37"/>
      <c r="T426" s="37"/>
      <c r="U426" s="37"/>
      <c r="V426" s="37"/>
      <c r="W426" s="37"/>
      <c r="X426" s="37"/>
      <c r="Y426" s="37"/>
      <c r="Z426" s="37"/>
      <c r="AA426" s="37"/>
      <c r="AB426" s="37"/>
      <c r="AC426" s="37"/>
      <c r="AD426" s="37"/>
    </row>
    <row r="427" spans="1:30">
      <c r="A427" s="37">
        <v>6.1</v>
      </c>
      <c r="B427" s="486" t="s">
        <v>144</v>
      </c>
      <c r="C427" s="37">
        <v>882042469</v>
      </c>
      <c r="D427" s="486" t="s">
        <v>139</v>
      </c>
      <c r="E427" s="486" t="s">
        <v>140</v>
      </c>
      <c r="F427" s="486" t="s">
        <v>1250</v>
      </c>
      <c r="G427" s="486" t="s">
        <v>35</v>
      </c>
      <c r="H427" s="37"/>
      <c r="I427" s="719"/>
      <c r="J427" s="486" t="s">
        <v>1039</v>
      </c>
      <c r="K427" s="486" t="s">
        <v>346</v>
      </c>
      <c r="L427" s="37"/>
      <c r="M427" s="37"/>
      <c r="N427" s="486"/>
      <c r="O427" s="486"/>
      <c r="P427" s="37"/>
      <c r="Q427" s="37"/>
      <c r="R427" s="629"/>
      <c r="S427" s="629"/>
      <c r="T427" s="629"/>
      <c r="U427" s="629"/>
      <c r="V427" s="629"/>
      <c r="W427" s="629"/>
      <c r="X427" s="629"/>
      <c r="Y427" s="629"/>
      <c r="Z427" s="629"/>
      <c r="AA427" s="629"/>
      <c r="AB427" s="629"/>
      <c r="AC427" s="629"/>
      <c r="AD427" s="629"/>
    </row>
    <row r="428" spans="1:30" ht="51">
      <c r="A428" s="37">
        <v>6.1</v>
      </c>
      <c r="B428" s="486" t="s">
        <v>144</v>
      </c>
      <c r="C428" s="37">
        <v>880236826</v>
      </c>
      <c r="D428" s="486" t="s">
        <v>139</v>
      </c>
      <c r="E428" s="486" t="s">
        <v>140</v>
      </c>
      <c r="F428" s="735" t="s">
        <v>1251</v>
      </c>
      <c r="G428" s="486" t="s">
        <v>35</v>
      </c>
      <c r="H428" s="37"/>
      <c r="I428" s="516"/>
      <c r="J428" s="486">
        <v>6.6</v>
      </c>
      <c r="K428" s="486"/>
      <c r="L428" s="37"/>
      <c r="M428" s="37"/>
      <c r="N428" s="486"/>
      <c r="O428" s="486"/>
      <c r="P428" s="37"/>
      <c r="Q428" s="37"/>
      <c r="R428" s="37"/>
      <c r="S428" s="37"/>
      <c r="T428" s="37"/>
      <c r="U428" s="37"/>
      <c r="V428" s="37"/>
      <c r="W428" s="37"/>
      <c r="X428" s="37"/>
      <c r="Y428" s="37"/>
      <c r="Z428" s="37"/>
      <c r="AA428" s="37"/>
      <c r="AB428" s="37"/>
      <c r="AC428" s="37"/>
      <c r="AD428" s="37"/>
    </row>
    <row r="429" spans="1:30" ht="34">
      <c r="A429" s="37">
        <v>6.1</v>
      </c>
      <c r="B429" s="486" t="s">
        <v>144</v>
      </c>
      <c r="C429" s="37">
        <v>880152671</v>
      </c>
      <c r="D429" s="486" t="s">
        <v>139</v>
      </c>
      <c r="E429" s="486" t="s">
        <v>147</v>
      </c>
      <c r="F429" s="735" t="s">
        <v>1252</v>
      </c>
      <c r="G429" s="486" t="s">
        <v>35</v>
      </c>
      <c r="H429" s="37"/>
      <c r="I429" s="516"/>
      <c r="J429" s="486">
        <v>6.3</v>
      </c>
      <c r="K429" s="486" t="s">
        <v>142</v>
      </c>
      <c r="L429" s="37"/>
      <c r="M429" s="37"/>
      <c r="N429" s="486"/>
      <c r="O429" s="486"/>
      <c r="P429" s="37"/>
      <c r="Q429" s="37"/>
      <c r="R429" s="37"/>
      <c r="S429" s="37"/>
      <c r="T429" s="37"/>
      <c r="U429" s="37"/>
      <c r="V429" s="37"/>
      <c r="W429" s="37"/>
      <c r="X429" s="37"/>
      <c r="Y429" s="37"/>
      <c r="Z429" s="37"/>
      <c r="AA429" s="37"/>
      <c r="AB429" s="37"/>
      <c r="AC429" s="37"/>
      <c r="AD429" s="37"/>
    </row>
    <row r="430" spans="1:30">
      <c r="A430" s="37">
        <v>6.1</v>
      </c>
      <c r="B430" s="115" t="s">
        <v>144</v>
      </c>
      <c r="C430" s="37">
        <v>880325443</v>
      </c>
      <c r="D430" s="115" t="s">
        <v>152</v>
      </c>
      <c r="E430" s="115" t="s">
        <v>150</v>
      </c>
      <c r="F430" s="37"/>
      <c r="G430" s="37"/>
      <c r="H430" s="265">
        <v>43997</v>
      </c>
      <c r="I430" s="37"/>
      <c r="J430" s="265">
        <v>44004</v>
      </c>
      <c r="K430" s="37"/>
      <c r="L430" s="37"/>
      <c r="M430" s="37"/>
      <c r="N430" s="37"/>
      <c r="O430" s="37"/>
      <c r="P430" s="37"/>
      <c r="Q430" s="37"/>
      <c r="R430" s="37"/>
      <c r="S430" s="37"/>
      <c r="T430" s="37"/>
      <c r="U430" s="37"/>
      <c r="V430" s="37"/>
      <c r="W430" s="37"/>
      <c r="X430" s="37"/>
      <c r="Y430" s="37"/>
      <c r="Z430" s="37"/>
      <c r="AA430" s="37"/>
      <c r="AB430" s="37"/>
      <c r="AC430" s="37"/>
      <c r="AD430" s="37"/>
    </row>
    <row r="431" spans="1:30">
      <c r="A431" s="37">
        <v>6.2</v>
      </c>
      <c r="B431" s="486" t="s">
        <v>144</v>
      </c>
      <c r="C431" s="37">
        <v>881978751</v>
      </c>
      <c r="D431" s="486" t="s">
        <v>139</v>
      </c>
      <c r="E431" s="486" t="s">
        <v>140</v>
      </c>
      <c r="F431" s="486" t="s">
        <v>1253</v>
      </c>
      <c r="G431" s="486" t="s">
        <v>35</v>
      </c>
      <c r="H431" s="37"/>
      <c r="I431" s="516"/>
      <c r="J431" s="666">
        <v>43994</v>
      </c>
      <c r="K431" s="486"/>
      <c r="L431" s="37"/>
      <c r="M431" s="37"/>
      <c r="N431" s="486"/>
      <c r="O431" s="486"/>
      <c r="P431" s="37"/>
      <c r="Q431" s="37"/>
      <c r="R431" s="37"/>
      <c r="S431" s="37"/>
      <c r="T431" s="37"/>
      <c r="U431" s="37"/>
      <c r="V431" s="37"/>
      <c r="W431" s="37"/>
      <c r="X431" s="37"/>
      <c r="Y431" s="37"/>
      <c r="Z431" s="37"/>
      <c r="AA431" s="37"/>
      <c r="AB431" s="37"/>
      <c r="AC431" s="37"/>
      <c r="AD431" s="37"/>
    </row>
    <row r="432" spans="1:30">
      <c r="A432" s="37">
        <v>6.2</v>
      </c>
      <c r="B432" s="486" t="s">
        <v>144</v>
      </c>
      <c r="C432" s="37">
        <v>881721188</v>
      </c>
      <c r="D432" s="486" t="s">
        <v>139</v>
      </c>
      <c r="E432" s="486" t="s">
        <v>147</v>
      </c>
      <c r="F432" s="486" t="s">
        <v>1254</v>
      </c>
      <c r="G432" s="486" t="s">
        <v>35</v>
      </c>
      <c r="H432" s="37"/>
      <c r="I432" s="516"/>
      <c r="J432" s="486" t="s">
        <v>1255</v>
      </c>
      <c r="K432" s="486" t="s">
        <v>142</v>
      </c>
      <c r="L432" s="37"/>
      <c r="M432" s="37"/>
      <c r="N432" s="486"/>
      <c r="O432" s="486"/>
      <c r="P432" s="37"/>
      <c r="Q432" s="37"/>
      <c r="R432" s="37"/>
      <c r="S432" s="37"/>
      <c r="T432" s="37"/>
      <c r="U432" s="37"/>
      <c r="V432" s="37"/>
      <c r="W432" s="37"/>
      <c r="X432" s="37"/>
      <c r="Y432" s="37"/>
      <c r="Z432" s="37"/>
      <c r="AA432" s="37"/>
      <c r="AB432" s="37"/>
      <c r="AC432" s="37"/>
      <c r="AD432" s="37"/>
    </row>
    <row r="433" spans="1:30">
      <c r="A433" s="37">
        <v>6.2</v>
      </c>
      <c r="B433" s="486" t="s">
        <v>144</v>
      </c>
      <c r="C433" s="37">
        <v>881627420</v>
      </c>
      <c r="D433" s="486" t="s">
        <v>139</v>
      </c>
      <c r="E433" s="486" t="s">
        <v>140</v>
      </c>
      <c r="F433" s="486" t="s">
        <v>1256</v>
      </c>
      <c r="G433" s="486" t="s">
        <v>35</v>
      </c>
      <c r="H433" s="37"/>
      <c r="I433" s="516"/>
      <c r="J433" s="666">
        <v>43992</v>
      </c>
      <c r="K433" s="486"/>
      <c r="L433" s="37"/>
      <c r="M433" s="37"/>
      <c r="N433" s="486"/>
      <c r="O433" s="486"/>
      <c r="P433" s="37"/>
      <c r="Q433" s="37"/>
      <c r="R433" s="37"/>
      <c r="S433" s="37"/>
      <c r="T433" s="37"/>
      <c r="U433" s="37"/>
      <c r="V433" s="37"/>
      <c r="W433" s="37"/>
      <c r="X433" s="37"/>
      <c r="Y433" s="37"/>
      <c r="Z433" s="37"/>
      <c r="AA433" s="37"/>
      <c r="AB433" s="37"/>
      <c r="AC433" s="37"/>
      <c r="AD433" s="37"/>
    </row>
    <row r="434" spans="1:30">
      <c r="A434" s="37">
        <v>6.2</v>
      </c>
      <c r="B434" s="486" t="s">
        <v>144</v>
      </c>
      <c r="C434" s="37">
        <v>882136459</v>
      </c>
      <c r="D434" s="486" t="s">
        <v>139</v>
      </c>
      <c r="E434" s="486" t="s">
        <v>140</v>
      </c>
      <c r="F434" s="486" t="s">
        <v>1257</v>
      </c>
      <c r="G434" s="486" t="s">
        <v>35</v>
      </c>
      <c r="H434" s="265">
        <v>43990</v>
      </c>
      <c r="I434" s="516"/>
      <c r="J434" s="666">
        <v>43997</v>
      </c>
      <c r="K434" s="486"/>
      <c r="L434" s="37"/>
      <c r="M434" s="115" t="s">
        <v>1035</v>
      </c>
      <c r="N434" s="486"/>
      <c r="O434" s="486"/>
      <c r="P434" s="37"/>
      <c r="Q434" s="37"/>
      <c r="R434" s="37"/>
      <c r="S434" s="37"/>
      <c r="T434" s="37"/>
      <c r="U434" s="37"/>
      <c r="V434" s="37"/>
      <c r="W434" s="37"/>
      <c r="X434" s="37"/>
      <c r="Y434" s="37"/>
      <c r="Z434" s="37"/>
      <c r="AA434" s="37"/>
      <c r="AB434" s="37"/>
      <c r="AC434" s="37"/>
      <c r="AD434" s="37"/>
    </row>
    <row r="435" spans="1:30">
      <c r="A435" s="37">
        <v>6.2</v>
      </c>
      <c r="B435" s="486" t="s">
        <v>144</v>
      </c>
      <c r="C435" s="37">
        <v>881618975</v>
      </c>
      <c r="D435" s="486" t="s">
        <v>152</v>
      </c>
      <c r="E435" s="486" t="s">
        <v>147</v>
      </c>
      <c r="F435" s="486" t="s">
        <v>1258</v>
      </c>
      <c r="G435" s="486" t="s">
        <v>35</v>
      </c>
      <c r="H435" s="37"/>
      <c r="I435" s="516"/>
      <c r="J435" s="665">
        <v>43994</v>
      </c>
      <c r="K435" s="486" t="s">
        <v>142</v>
      </c>
      <c r="L435" s="37"/>
      <c r="M435" s="37"/>
      <c r="N435" s="486"/>
      <c r="O435" s="486"/>
      <c r="P435" s="37"/>
      <c r="Q435" s="37"/>
      <c r="R435" s="37"/>
      <c r="S435" s="37"/>
      <c r="T435" s="37"/>
      <c r="U435" s="37"/>
      <c r="V435" s="37"/>
      <c r="W435" s="37"/>
      <c r="X435" s="37"/>
      <c r="Y435" s="37"/>
      <c r="Z435" s="37"/>
      <c r="AA435" s="37"/>
      <c r="AB435" s="37"/>
      <c r="AC435" s="37"/>
      <c r="AD435" s="37"/>
    </row>
    <row r="436" spans="1:30">
      <c r="A436" s="37">
        <v>6.2</v>
      </c>
      <c r="B436" s="486" t="s">
        <v>144</v>
      </c>
      <c r="C436" s="37">
        <v>881618990</v>
      </c>
      <c r="D436" s="486" t="s">
        <v>152</v>
      </c>
      <c r="E436" s="486" t="s">
        <v>140</v>
      </c>
      <c r="F436" s="486" t="s">
        <v>1259</v>
      </c>
      <c r="G436" s="486" t="s">
        <v>35</v>
      </c>
      <c r="H436" s="37"/>
      <c r="I436" s="516"/>
      <c r="J436" s="486">
        <v>6.5</v>
      </c>
      <c r="K436" s="486"/>
      <c r="L436" s="37"/>
      <c r="M436" s="37"/>
      <c r="N436" s="486"/>
      <c r="O436" s="486"/>
      <c r="P436" s="37"/>
      <c r="Q436" s="37"/>
      <c r="R436" s="37"/>
      <c r="S436" s="37"/>
      <c r="T436" s="37"/>
      <c r="U436" s="37"/>
      <c r="V436" s="37"/>
      <c r="W436" s="37"/>
      <c r="X436" s="37"/>
      <c r="Y436" s="37"/>
      <c r="Z436" s="37"/>
      <c r="AA436" s="37"/>
      <c r="AB436" s="37"/>
      <c r="AC436" s="37"/>
      <c r="AD436" s="37"/>
    </row>
    <row r="437" spans="1:30">
      <c r="A437" s="37">
        <v>6.2</v>
      </c>
      <c r="B437" s="486" t="s">
        <v>144</v>
      </c>
      <c r="C437" s="37">
        <v>881593019</v>
      </c>
      <c r="D437" s="486" t="s">
        <v>152</v>
      </c>
      <c r="E437" s="486" t="s">
        <v>147</v>
      </c>
      <c r="F437" s="486" t="s">
        <v>1260</v>
      </c>
      <c r="G437" s="486" t="s">
        <v>35</v>
      </c>
      <c r="H437" s="37"/>
      <c r="I437" s="516"/>
      <c r="J437" s="666">
        <v>43997</v>
      </c>
      <c r="K437" s="486" t="s">
        <v>142</v>
      </c>
      <c r="L437" s="37"/>
      <c r="M437" s="115" t="s">
        <v>1035</v>
      </c>
      <c r="N437" s="115"/>
      <c r="O437" s="115">
        <v>1249.98</v>
      </c>
      <c r="P437" s="37"/>
      <c r="Q437" s="37"/>
      <c r="R437" s="37"/>
      <c r="S437" s="37"/>
      <c r="T437" s="37"/>
      <c r="U437" s="37"/>
      <c r="V437" s="37"/>
      <c r="W437" s="37"/>
      <c r="X437" s="37"/>
      <c r="Y437" s="37"/>
      <c r="Z437" s="37"/>
      <c r="AA437" s="37"/>
      <c r="AB437" s="37"/>
      <c r="AC437" s="37"/>
      <c r="AD437" s="37"/>
    </row>
    <row r="438" spans="1:30">
      <c r="A438" s="37">
        <v>6.2</v>
      </c>
      <c r="B438" s="486" t="s">
        <v>144</v>
      </c>
      <c r="C438" s="37">
        <v>880177018</v>
      </c>
      <c r="D438" s="486" t="s">
        <v>139</v>
      </c>
      <c r="E438" s="486" t="s">
        <v>147</v>
      </c>
      <c r="F438" s="486" t="s">
        <v>1261</v>
      </c>
      <c r="G438" s="486" t="s">
        <v>37</v>
      </c>
      <c r="H438" s="265">
        <v>43994</v>
      </c>
      <c r="I438" s="109"/>
      <c r="J438" s="666">
        <v>44000</v>
      </c>
      <c r="K438" s="486" t="s">
        <v>142</v>
      </c>
      <c r="L438" s="37"/>
      <c r="M438" s="115" t="s">
        <v>1035</v>
      </c>
      <c r="N438" s="666">
        <v>43984</v>
      </c>
      <c r="O438" s="486">
        <v>2352</v>
      </c>
      <c r="P438" s="37"/>
      <c r="Q438" s="37"/>
      <c r="R438" s="37"/>
      <c r="S438" s="37"/>
      <c r="T438" s="37"/>
      <c r="U438" s="37"/>
      <c r="V438" s="37"/>
      <c r="W438" s="37"/>
      <c r="X438" s="37"/>
      <c r="Y438" s="37"/>
      <c r="Z438" s="37"/>
      <c r="AA438" s="37"/>
      <c r="AB438" s="37"/>
      <c r="AC438" s="37"/>
      <c r="AD438" s="37"/>
    </row>
    <row r="439" spans="1:30">
      <c r="A439" s="37">
        <v>6.2</v>
      </c>
      <c r="B439" s="486" t="s">
        <v>144</v>
      </c>
      <c r="C439" s="37">
        <v>881591936</v>
      </c>
      <c r="D439" s="486" t="s">
        <v>139</v>
      </c>
      <c r="E439" s="486" t="s">
        <v>140</v>
      </c>
      <c r="F439" s="486" t="s">
        <v>1262</v>
      </c>
      <c r="G439" s="486" t="s">
        <v>35</v>
      </c>
      <c r="H439" s="37"/>
      <c r="I439" s="516"/>
      <c r="J439" s="666">
        <v>43992</v>
      </c>
      <c r="K439" s="486"/>
      <c r="L439" s="37"/>
      <c r="M439" s="115" t="s">
        <v>1074</v>
      </c>
      <c r="N439" s="486"/>
      <c r="O439" s="486"/>
      <c r="P439" s="37"/>
      <c r="Q439" s="37"/>
      <c r="R439" s="37"/>
      <c r="S439" s="37"/>
      <c r="T439" s="37"/>
      <c r="U439" s="37"/>
      <c r="V439" s="37"/>
      <c r="W439" s="37"/>
      <c r="X439" s="37"/>
      <c r="Y439" s="37"/>
      <c r="Z439" s="37"/>
      <c r="AA439" s="37"/>
      <c r="AB439" s="37"/>
      <c r="AC439" s="37"/>
      <c r="AD439" s="37"/>
    </row>
    <row r="440" spans="1:30">
      <c r="A440" s="37">
        <v>6.2</v>
      </c>
      <c r="B440" s="486" t="s">
        <v>144</v>
      </c>
      <c r="C440" s="37">
        <v>881433689</v>
      </c>
      <c r="D440" s="486" t="s">
        <v>139</v>
      </c>
      <c r="E440" s="486" t="s">
        <v>147</v>
      </c>
      <c r="F440" s="486" t="s">
        <v>1263</v>
      </c>
      <c r="G440" s="486" t="s">
        <v>35</v>
      </c>
      <c r="H440" s="265">
        <v>43997</v>
      </c>
      <c r="I440" s="516"/>
      <c r="J440" s="666">
        <v>44010</v>
      </c>
      <c r="K440" s="486" t="s">
        <v>142</v>
      </c>
      <c r="L440" s="37"/>
      <c r="M440" s="115" t="s">
        <v>1035</v>
      </c>
      <c r="N440" s="486"/>
      <c r="O440" s="486"/>
      <c r="P440" s="37"/>
      <c r="Q440" s="37"/>
      <c r="R440" s="37"/>
      <c r="S440" s="37"/>
      <c r="T440" s="37"/>
      <c r="U440" s="37"/>
      <c r="V440" s="37"/>
      <c r="W440" s="37"/>
      <c r="X440" s="37"/>
      <c r="Y440" s="37"/>
      <c r="Z440" s="37"/>
      <c r="AA440" s="37"/>
      <c r="AB440" s="37"/>
      <c r="AC440" s="37"/>
      <c r="AD440" s="37"/>
    </row>
    <row r="441" spans="1:30">
      <c r="A441" s="37">
        <v>6.2</v>
      </c>
      <c r="B441" s="486" t="s">
        <v>144</v>
      </c>
      <c r="C441" s="37">
        <v>882178757</v>
      </c>
      <c r="D441" s="486" t="s">
        <v>152</v>
      </c>
      <c r="E441" s="486" t="s">
        <v>140</v>
      </c>
      <c r="F441" s="486" t="s">
        <v>1264</v>
      </c>
      <c r="G441" s="486" t="s">
        <v>35</v>
      </c>
      <c r="H441" s="37"/>
      <c r="I441" s="516"/>
      <c r="J441" s="666">
        <v>43992</v>
      </c>
      <c r="K441" s="486"/>
      <c r="L441" s="37"/>
      <c r="M441" s="115" t="s">
        <v>1074</v>
      </c>
      <c r="N441" s="486"/>
      <c r="O441" s="486"/>
      <c r="P441" s="37"/>
      <c r="Q441" s="37"/>
      <c r="R441" s="486"/>
      <c r="S441" s="486"/>
      <c r="T441" s="486"/>
      <c r="U441" s="486"/>
      <c r="V441" s="486"/>
      <c r="W441" s="486"/>
      <c r="X441" s="486"/>
      <c r="Y441" s="486"/>
      <c r="Z441" s="486"/>
      <c r="AA441" s="486"/>
      <c r="AB441" s="486"/>
      <c r="AC441" s="486"/>
      <c r="AD441" s="37"/>
    </row>
    <row r="442" spans="1:30">
      <c r="A442" s="37">
        <v>6.2</v>
      </c>
      <c r="B442" s="486" t="s">
        <v>144</v>
      </c>
      <c r="C442" s="37">
        <v>881295963</v>
      </c>
      <c r="D442" s="486" t="s">
        <v>139</v>
      </c>
      <c r="E442" s="486" t="s">
        <v>140</v>
      </c>
      <c r="F442" s="486" t="s">
        <v>1265</v>
      </c>
      <c r="G442" s="486" t="s">
        <v>35</v>
      </c>
      <c r="H442" s="37"/>
      <c r="I442" s="516"/>
      <c r="J442" s="666">
        <v>43992</v>
      </c>
      <c r="K442" s="486"/>
      <c r="L442" s="37"/>
      <c r="M442" s="115" t="s">
        <v>1074</v>
      </c>
      <c r="N442" s="486"/>
      <c r="O442" s="486"/>
      <c r="P442" s="37"/>
      <c r="Q442" s="37"/>
      <c r="R442" s="37"/>
      <c r="S442" s="37"/>
      <c r="T442" s="37"/>
      <c r="U442" s="37"/>
      <c r="V442" s="37"/>
      <c r="W442" s="37"/>
      <c r="X442" s="37"/>
      <c r="Y442" s="37"/>
      <c r="Z442" s="37"/>
      <c r="AA442" s="37"/>
      <c r="AB442" s="37"/>
      <c r="AC442" s="37"/>
      <c r="AD442" s="37"/>
    </row>
    <row r="443" spans="1:30">
      <c r="A443" s="37">
        <v>6.2</v>
      </c>
      <c r="B443" s="486" t="s">
        <v>144</v>
      </c>
      <c r="C443" s="37">
        <v>881973556</v>
      </c>
      <c r="D443" s="486" t="s">
        <v>139</v>
      </c>
      <c r="E443" s="486" t="s">
        <v>140</v>
      </c>
      <c r="F443" s="486" t="s">
        <v>1266</v>
      </c>
      <c r="G443" s="486" t="s">
        <v>35</v>
      </c>
      <c r="H443" s="37"/>
      <c r="I443" s="516"/>
      <c r="J443" s="486" t="s">
        <v>1267</v>
      </c>
      <c r="K443" s="486"/>
      <c r="L443" s="37"/>
      <c r="M443" s="37"/>
      <c r="N443" s="486"/>
      <c r="O443" s="486"/>
      <c r="P443" s="37"/>
      <c r="Q443" s="37"/>
      <c r="R443" s="37"/>
      <c r="S443" s="37"/>
      <c r="T443" s="37"/>
      <c r="U443" s="37"/>
      <c r="V443" s="37"/>
      <c r="W443" s="37"/>
      <c r="X443" s="37"/>
      <c r="Y443" s="37"/>
      <c r="Z443" s="37"/>
      <c r="AA443" s="37"/>
      <c r="AB443" s="37"/>
      <c r="AC443" s="37"/>
      <c r="AD443" s="37"/>
    </row>
    <row r="444" spans="1:30">
      <c r="A444" s="37">
        <v>6.2</v>
      </c>
      <c r="B444" s="486" t="s">
        <v>144</v>
      </c>
      <c r="C444" s="37">
        <v>881970954</v>
      </c>
      <c r="D444" s="486" t="s">
        <v>139</v>
      </c>
      <c r="E444" s="486" t="s">
        <v>140</v>
      </c>
      <c r="F444" s="486" t="s">
        <v>1268</v>
      </c>
      <c r="G444" s="486" t="s">
        <v>35</v>
      </c>
      <c r="H444" s="37"/>
      <c r="I444" s="516"/>
      <c r="J444" s="666">
        <v>43992</v>
      </c>
      <c r="K444" s="486"/>
      <c r="L444" s="37"/>
      <c r="M444" s="37"/>
      <c r="N444" s="486"/>
      <c r="O444" s="486"/>
      <c r="P444" s="37"/>
      <c r="Q444" s="37"/>
      <c r="R444" s="37"/>
      <c r="S444" s="37"/>
      <c r="T444" s="37"/>
      <c r="U444" s="37"/>
      <c r="V444" s="37"/>
      <c r="W444" s="37"/>
      <c r="X444" s="37"/>
      <c r="Y444" s="37"/>
      <c r="Z444" s="37"/>
      <c r="AA444" s="37"/>
      <c r="AB444" s="37"/>
      <c r="AC444" s="37"/>
      <c r="AD444" s="37"/>
    </row>
    <row r="445" spans="1:30">
      <c r="A445" s="37">
        <v>6.2</v>
      </c>
      <c r="B445" s="486" t="s">
        <v>144</v>
      </c>
      <c r="C445" s="37">
        <v>881260192</v>
      </c>
      <c r="D445" s="486" t="s">
        <v>152</v>
      </c>
      <c r="E445" s="486" t="s">
        <v>140</v>
      </c>
      <c r="F445" s="486" t="s">
        <v>1269</v>
      </c>
      <c r="G445" s="486" t="s">
        <v>35</v>
      </c>
      <c r="H445" s="37"/>
      <c r="I445" s="516"/>
      <c r="J445" s="666">
        <v>43992</v>
      </c>
      <c r="K445" s="486"/>
      <c r="L445" s="37"/>
      <c r="M445" s="115" t="s">
        <v>1035</v>
      </c>
      <c r="N445" s="486"/>
      <c r="O445" s="486"/>
      <c r="P445" s="37"/>
      <c r="Q445" s="37"/>
      <c r="R445" s="37"/>
      <c r="S445" s="37"/>
      <c r="T445" s="37"/>
      <c r="U445" s="37"/>
      <c r="V445" s="37"/>
      <c r="W445" s="37"/>
      <c r="X445" s="37"/>
      <c r="Y445" s="37"/>
      <c r="Z445" s="37"/>
      <c r="AA445" s="37"/>
      <c r="AB445" s="37"/>
      <c r="AC445" s="37"/>
      <c r="AD445" s="37"/>
    </row>
    <row r="446" spans="1:30">
      <c r="A446" s="37">
        <v>6.2</v>
      </c>
      <c r="B446" s="486" t="s">
        <v>144</v>
      </c>
      <c r="C446" s="37">
        <v>881259169</v>
      </c>
      <c r="D446" s="486" t="s">
        <v>152</v>
      </c>
      <c r="E446" s="486" t="s">
        <v>140</v>
      </c>
      <c r="F446" s="486" t="s">
        <v>1270</v>
      </c>
      <c r="G446" s="486" t="s">
        <v>35</v>
      </c>
      <c r="H446" s="37"/>
      <c r="I446" s="516"/>
      <c r="J446" s="666">
        <v>43992</v>
      </c>
      <c r="K446" s="486" t="s">
        <v>172</v>
      </c>
      <c r="L446" s="37"/>
      <c r="M446" s="37"/>
      <c r="N446" s="486"/>
      <c r="O446" s="486"/>
      <c r="P446" s="37"/>
      <c r="Q446" s="37"/>
      <c r="R446" s="37"/>
      <c r="S446" s="37"/>
      <c r="T446" s="37"/>
      <c r="U446" s="37"/>
      <c r="V446" s="37"/>
      <c r="W446" s="37"/>
      <c r="X446" s="37"/>
      <c r="Y446" s="37"/>
      <c r="Z446" s="37"/>
      <c r="AA446" s="37"/>
      <c r="AB446" s="37"/>
      <c r="AC446" s="37"/>
      <c r="AD446" s="37"/>
    </row>
    <row r="447" spans="1:30">
      <c r="A447" s="37">
        <v>6.3</v>
      </c>
      <c r="B447" s="115" t="s">
        <v>144</v>
      </c>
      <c r="C447" s="37">
        <v>882189467</v>
      </c>
      <c r="D447" s="115" t="s">
        <v>139</v>
      </c>
      <c r="E447" s="115" t="s">
        <v>140</v>
      </c>
      <c r="F447" s="115" t="s">
        <v>686</v>
      </c>
      <c r="G447" s="115" t="s">
        <v>35</v>
      </c>
      <c r="H447" s="265">
        <v>43991</v>
      </c>
      <c r="I447" s="516"/>
      <c r="J447" s="665">
        <v>43997</v>
      </c>
      <c r="K447" s="115" t="s">
        <v>686</v>
      </c>
      <c r="L447" s="37"/>
      <c r="M447" s="37"/>
      <c r="N447" s="115"/>
      <c r="O447" s="115"/>
      <c r="P447" s="37"/>
      <c r="Q447" s="37"/>
      <c r="R447" s="37"/>
      <c r="S447" s="37"/>
      <c r="T447" s="37"/>
      <c r="U447" s="37"/>
      <c r="V447" s="37"/>
      <c r="W447" s="37"/>
      <c r="X447" s="37"/>
      <c r="Y447" s="37"/>
      <c r="Z447" s="37"/>
      <c r="AA447" s="37"/>
      <c r="AB447" s="37"/>
      <c r="AC447" s="37"/>
      <c r="AD447" s="37"/>
    </row>
    <row r="448" spans="1:30">
      <c r="A448" s="37">
        <v>6.3</v>
      </c>
      <c r="B448" s="115" t="s">
        <v>144</v>
      </c>
      <c r="C448" s="37">
        <v>882193355</v>
      </c>
      <c r="D448" s="115" t="s">
        <v>139</v>
      </c>
      <c r="E448" s="115" t="s">
        <v>140</v>
      </c>
      <c r="F448" s="115" t="s">
        <v>1271</v>
      </c>
      <c r="G448" s="115" t="s">
        <v>35</v>
      </c>
      <c r="H448" s="265">
        <v>43991</v>
      </c>
      <c r="I448" s="516"/>
      <c r="J448" s="665">
        <v>43997</v>
      </c>
      <c r="K448" s="115"/>
      <c r="L448" s="37"/>
      <c r="M448" s="37"/>
      <c r="N448" s="115"/>
      <c r="O448" s="115"/>
      <c r="P448" s="37"/>
      <c r="Q448" s="37"/>
      <c r="R448" s="37"/>
      <c r="S448" s="37"/>
      <c r="T448" s="37"/>
      <c r="U448" s="37"/>
      <c r="V448" s="37"/>
      <c r="W448" s="37"/>
      <c r="X448" s="37"/>
      <c r="Y448" s="37"/>
      <c r="Z448" s="37"/>
      <c r="AA448" s="37"/>
      <c r="AB448" s="37"/>
      <c r="AC448" s="37"/>
      <c r="AD448" s="37"/>
    </row>
    <row r="449" spans="1:30">
      <c r="A449" s="37">
        <v>6.3</v>
      </c>
      <c r="B449" s="115" t="s">
        <v>144</v>
      </c>
      <c r="C449" s="37">
        <v>882166342</v>
      </c>
      <c r="D449" s="115" t="s">
        <v>139</v>
      </c>
      <c r="E449" s="115" t="s">
        <v>140</v>
      </c>
      <c r="F449" s="115" t="s">
        <v>1272</v>
      </c>
      <c r="G449" s="115" t="s">
        <v>35</v>
      </c>
      <c r="H449" s="265">
        <v>43991</v>
      </c>
      <c r="I449" s="516"/>
      <c r="J449" s="665">
        <v>43997</v>
      </c>
      <c r="K449" s="115"/>
      <c r="L449" s="37"/>
      <c r="M449" s="37"/>
      <c r="N449" s="115"/>
      <c r="O449" s="115"/>
      <c r="P449" s="37"/>
      <c r="Q449" s="37"/>
      <c r="R449" s="37"/>
      <c r="S449" s="37"/>
      <c r="T449" s="37"/>
      <c r="U449" s="37"/>
      <c r="V449" s="37"/>
      <c r="W449" s="37"/>
      <c r="X449" s="37"/>
      <c r="Y449" s="37"/>
      <c r="Z449" s="37"/>
      <c r="AA449" s="37"/>
      <c r="AB449" s="37"/>
      <c r="AC449" s="37"/>
      <c r="AD449" s="37"/>
    </row>
    <row r="450" spans="1:30">
      <c r="A450" s="37">
        <v>6.3</v>
      </c>
      <c r="B450" s="115" t="s">
        <v>144</v>
      </c>
      <c r="C450" s="37">
        <v>881332196</v>
      </c>
      <c r="D450" s="115" t="s">
        <v>139</v>
      </c>
      <c r="E450" s="115" t="s">
        <v>140</v>
      </c>
      <c r="F450" s="115" t="s">
        <v>1273</v>
      </c>
      <c r="G450" s="115" t="s">
        <v>35</v>
      </c>
      <c r="H450" s="37"/>
      <c r="I450" s="516"/>
      <c r="J450" s="665">
        <v>43997</v>
      </c>
      <c r="K450" s="115" t="s">
        <v>361</v>
      </c>
      <c r="L450" s="37"/>
      <c r="M450" s="37"/>
      <c r="N450" s="115"/>
      <c r="O450" s="115"/>
      <c r="P450" s="37"/>
      <c r="Q450" s="37"/>
      <c r="R450" s="37"/>
      <c r="S450" s="37"/>
      <c r="T450" s="37"/>
      <c r="U450" s="37"/>
      <c r="V450" s="37"/>
      <c r="W450" s="37"/>
      <c r="X450" s="37"/>
      <c r="Y450" s="37"/>
      <c r="Z450" s="37"/>
      <c r="AA450" s="37"/>
      <c r="AB450" s="37"/>
      <c r="AC450" s="37"/>
      <c r="AD450" s="37"/>
    </row>
    <row r="451" spans="1:30">
      <c r="A451" s="37">
        <v>6.3</v>
      </c>
      <c r="B451" s="115" t="s">
        <v>144</v>
      </c>
      <c r="C451" s="37">
        <v>881217685</v>
      </c>
      <c r="D451" s="115" t="s">
        <v>139</v>
      </c>
      <c r="E451" s="115" t="s">
        <v>140</v>
      </c>
      <c r="F451" s="115" t="s">
        <v>1274</v>
      </c>
      <c r="G451" s="115" t="s">
        <v>35</v>
      </c>
      <c r="H451" s="265">
        <v>43991</v>
      </c>
      <c r="I451" s="516"/>
      <c r="J451" s="665">
        <v>43997</v>
      </c>
      <c r="K451" s="115"/>
      <c r="L451" s="23"/>
      <c r="M451" s="37"/>
      <c r="N451" s="115"/>
      <c r="O451" s="115"/>
      <c r="P451" s="37"/>
      <c r="Q451" s="37"/>
      <c r="R451" s="37"/>
      <c r="S451" s="37"/>
      <c r="T451" s="37"/>
      <c r="U451" s="37"/>
      <c r="V451" s="37"/>
      <c r="W451" s="37"/>
      <c r="X451" s="37"/>
      <c r="Y451" s="37"/>
      <c r="Z451" s="37"/>
      <c r="AA451" s="37"/>
      <c r="AB451" s="37"/>
      <c r="AC451" s="37"/>
      <c r="AD451" s="37"/>
    </row>
    <row r="452" spans="1:30">
      <c r="A452" s="37">
        <v>6.3</v>
      </c>
      <c r="B452" s="115" t="s">
        <v>144</v>
      </c>
      <c r="C452" s="37">
        <v>881505545</v>
      </c>
      <c r="D452" s="115" t="s">
        <v>139</v>
      </c>
      <c r="E452" s="115" t="s">
        <v>140</v>
      </c>
      <c r="F452" s="115" t="s">
        <v>1275</v>
      </c>
      <c r="G452" s="115" t="s">
        <v>35</v>
      </c>
      <c r="H452" s="37"/>
      <c r="I452" s="516"/>
      <c r="J452" s="665">
        <v>43995</v>
      </c>
      <c r="K452" s="115"/>
      <c r="L452" s="37"/>
      <c r="M452" s="37"/>
      <c r="N452" s="115"/>
      <c r="O452" s="115"/>
      <c r="P452" s="37"/>
      <c r="Q452" s="37"/>
      <c r="R452" s="37"/>
      <c r="S452" s="37"/>
      <c r="T452" s="37"/>
      <c r="U452" s="37"/>
      <c r="V452" s="37"/>
      <c r="W452" s="37"/>
      <c r="X452" s="37"/>
      <c r="Y452" s="37"/>
      <c r="Z452" s="37"/>
      <c r="AA452" s="37"/>
      <c r="AB452" s="37"/>
      <c r="AC452" s="37"/>
      <c r="AD452" s="37"/>
    </row>
    <row r="453" spans="1:30">
      <c r="A453" s="37">
        <v>6.3</v>
      </c>
      <c r="B453" s="115" t="s">
        <v>144</v>
      </c>
      <c r="C453" s="37">
        <v>881499100</v>
      </c>
      <c r="D453" s="115" t="s">
        <v>139</v>
      </c>
      <c r="E453" s="115" t="s">
        <v>140</v>
      </c>
      <c r="F453" s="115" t="s">
        <v>1276</v>
      </c>
      <c r="G453" s="115" t="s">
        <v>35</v>
      </c>
      <c r="H453" s="265">
        <v>43991</v>
      </c>
      <c r="I453" s="516"/>
      <c r="J453" s="665">
        <v>44000</v>
      </c>
      <c r="K453" s="115"/>
      <c r="L453" s="37"/>
      <c r="M453" s="37"/>
      <c r="N453" s="115"/>
      <c r="O453" s="115"/>
      <c r="P453" s="37"/>
      <c r="Q453" s="37"/>
      <c r="R453" s="37"/>
      <c r="S453" s="37"/>
      <c r="T453" s="37"/>
      <c r="U453" s="37"/>
      <c r="V453" s="37"/>
      <c r="W453" s="37"/>
      <c r="X453" s="37"/>
      <c r="Y453" s="37"/>
      <c r="Z453" s="37"/>
      <c r="AA453" s="37"/>
      <c r="AB453" s="37"/>
      <c r="AC453" s="37"/>
      <c r="AD453" s="37"/>
    </row>
    <row r="454" spans="1:30">
      <c r="A454" s="37">
        <v>6.3</v>
      </c>
      <c r="B454" s="115" t="s">
        <v>144</v>
      </c>
      <c r="C454" s="37">
        <v>881076631</v>
      </c>
      <c r="D454" s="115" t="s">
        <v>152</v>
      </c>
      <c r="E454" s="115" t="s">
        <v>147</v>
      </c>
      <c r="F454" s="115" t="s">
        <v>1277</v>
      </c>
      <c r="G454" s="115" t="s">
        <v>35</v>
      </c>
      <c r="H454" s="37"/>
      <c r="I454" s="516"/>
      <c r="J454" s="665">
        <v>44000</v>
      </c>
      <c r="K454" s="115"/>
      <c r="L454" s="37"/>
      <c r="M454" s="37"/>
      <c r="N454" s="115"/>
      <c r="O454" s="115"/>
      <c r="P454" s="37"/>
      <c r="Q454" s="37"/>
      <c r="R454" s="37"/>
      <c r="S454" s="37"/>
      <c r="T454" s="37"/>
      <c r="U454" s="37"/>
      <c r="V454" s="37"/>
      <c r="W454" s="37"/>
      <c r="X454" s="37"/>
      <c r="Y454" s="37"/>
      <c r="Z454" s="37"/>
      <c r="AA454" s="37"/>
      <c r="AB454" s="37"/>
      <c r="AC454" s="37"/>
      <c r="AD454" s="37"/>
    </row>
    <row r="455" spans="1:30">
      <c r="A455" s="37">
        <v>6.3</v>
      </c>
      <c r="B455" s="115" t="s">
        <v>144</v>
      </c>
      <c r="C455" s="37">
        <v>880220096</v>
      </c>
      <c r="D455" s="115" t="s">
        <v>345</v>
      </c>
      <c r="E455" s="115" t="s">
        <v>147</v>
      </c>
      <c r="F455" s="115" t="s">
        <v>1278</v>
      </c>
      <c r="G455" s="115" t="s">
        <v>35</v>
      </c>
      <c r="H455" s="37"/>
      <c r="I455" s="516"/>
      <c r="J455" s="115" t="s">
        <v>985</v>
      </c>
      <c r="K455" s="115"/>
      <c r="L455" s="37"/>
      <c r="M455" s="37"/>
      <c r="N455" s="115"/>
      <c r="O455" s="115"/>
      <c r="P455" s="37"/>
      <c r="Q455" s="37"/>
      <c r="R455" s="37"/>
      <c r="S455" s="37"/>
      <c r="T455" s="37"/>
      <c r="U455" s="37"/>
      <c r="V455" s="37"/>
      <c r="W455" s="37"/>
      <c r="X455" s="37"/>
      <c r="Y455" s="37"/>
      <c r="Z455" s="37"/>
      <c r="AA455" s="37"/>
      <c r="AB455" s="37"/>
      <c r="AC455" s="37"/>
      <c r="AD455" s="37"/>
    </row>
    <row r="456" spans="1:30">
      <c r="A456" s="37">
        <v>6.3</v>
      </c>
      <c r="B456" s="115" t="s">
        <v>144</v>
      </c>
      <c r="C456" s="37">
        <v>880244335</v>
      </c>
      <c r="D456" s="115" t="s">
        <v>152</v>
      </c>
      <c r="E456" s="115" t="s">
        <v>140</v>
      </c>
      <c r="F456" s="115" t="s">
        <v>1279</v>
      </c>
      <c r="G456" s="115" t="s">
        <v>35</v>
      </c>
      <c r="H456" s="37"/>
      <c r="I456" s="516"/>
      <c r="J456" s="115" t="s">
        <v>985</v>
      </c>
      <c r="K456" s="115"/>
      <c r="L456" s="37"/>
      <c r="M456" s="37"/>
      <c r="N456" s="115"/>
      <c r="O456" s="115"/>
      <c r="P456" s="37"/>
      <c r="Q456" s="37"/>
      <c r="R456" s="37"/>
      <c r="S456" s="37"/>
      <c r="T456" s="37"/>
      <c r="U456" s="37"/>
      <c r="V456" s="37"/>
      <c r="W456" s="37"/>
      <c r="X456" s="37"/>
      <c r="Y456" s="37"/>
      <c r="Z456" s="37"/>
      <c r="AA456" s="37"/>
      <c r="AB456" s="37"/>
      <c r="AC456" s="37"/>
      <c r="AD456" s="37"/>
    </row>
    <row r="457" spans="1:30">
      <c r="A457" s="37">
        <v>6.3</v>
      </c>
      <c r="B457" s="115" t="s">
        <v>144</v>
      </c>
      <c r="C457" s="37">
        <v>881911197</v>
      </c>
      <c r="D457" s="115" t="s">
        <v>139</v>
      </c>
      <c r="E457" s="115" t="s">
        <v>140</v>
      </c>
      <c r="F457" s="115" t="s">
        <v>1280</v>
      </c>
      <c r="G457" s="115" t="s">
        <v>35</v>
      </c>
      <c r="H457" s="37"/>
      <c r="I457" s="516"/>
      <c r="J457" s="115">
        <v>6.9</v>
      </c>
      <c r="K457" s="115"/>
      <c r="L457" s="37"/>
      <c r="M457" s="37"/>
      <c r="N457" s="115"/>
      <c r="O457" s="115"/>
      <c r="P457" s="37"/>
      <c r="Q457" s="37"/>
      <c r="R457" s="37"/>
      <c r="S457" s="37"/>
      <c r="T457" s="37"/>
      <c r="U457" s="37"/>
      <c r="V457" s="37"/>
      <c r="W457" s="37"/>
      <c r="X457" s="37"/>
      <c r="Y457" s="37"/>
      <c r="Z457" s="37"/>
      <c r="AA457" s="37"/>
      <c r="AB457" s="37"/>
      <c r="AC457" s="37"/>
      <c r="AD457" s="37"/>
    </row>
    <row r="458" spans="1:30">
      <c r="A458" s="37">
        <v>6.3</v>
      </c>
      <c r="B458" s="115" t="s">
        <v>144</v>
      </c>
      <c r="C458" s="37">
        <v>881667583</v>
      </c>
      <c r="D458" s="115" t="s">
        <v>139</v>
      </c>
      <c r="E458" s="115" t="s">
        <v>140</v>
      </c>
      <c r="F458" s="115" t="s">
        <v>1281</v>
      </c>
      <c r="G458" s="115" t="s">
        <v>35</v>
      </c>
      <c r="H458" s="37"/>
      <c r="I458" s="516"/>
      <c r="J458" s="115" t="s">
        <v>985</v>
      </c>
      <c r="K458" s="115"/>
      <c r="L458" s="37"/>
      <c r="M458" s="37"/>
      <c r="N458" s="115"/>
      <c r="O458" s="115"/>
      <c r="P458" s="37"/>
      <c r="Q458" s="37"/>
      <c r="R458" s="37"/>
      <c r="S458" s="37"/>
      <c r="T458" s="37"/>
      <c r="U458" s="37"/>
      <c r="V458" s="37"/>
      <c r="W458" s="37"/>
      <c r="X458" s="37"/>
      <c r="Y458" s="37"/>
      <c r="Z458" s="37"/>
      <c r="AA458" s="37"/>
      <c r="AB458" s="37"/>
      <c r="AC458" s="37"/>
      <c r="AD458" s="37"/>
    </row>
    <row r="459" spans="1:30">
      <c r="A459" s="37">
        <v>6.3</v>
      </c>
      <c r="B459" s="115" t="s">
        <v>144</v>
      </c>
      <c r="C459" s="37">
        <v>880203157</v>
      </c>
      <c r="D459" s="115" t="s">
        <v>152</v>
      </c>
      <c r="E459" s="115" t="s">
        <v>140</v>
      </c>
      <c r="F459" s="115" t="s">
        <v>1282</v>
      </c>
      <c r="G459" s="115" t="s">
        <v>35</v>
      </c>
      <c r="H459" s="37"/>
      <c r="I459" s="516"/>
      <c r="J459" s="115" t="s">
        <v>1283</v>
      </c>
      <c r="K459" s="115"/>
      <c r="L459" s="37"/>
      <c r="M459" s="37"/>
      <c r="N459" s="115"/>
      <c r="O459" s="115"/>
      <c r="P459" s="37"/>
      <c r="Q459" s="37"/>
      <c r="R459" s="37"/>
      <c r="S459" s="37"/>
      <c r="T459" s="37"/>
      <c r="U459" s="37"/>
      <c r="V459" s="37"/>
      <c r="W459" s="37"/>
      <c r="X459" s="37"/>
      <c r="Y459" s="37"/>
      <c r="Z459" s="37"/>
      <c r="AA459" s="37"/>
      <c r="AB459" s="37"/>
      <c r="AC459" s="37"/>
      <c r="AD459" s="37"/>
    </row>
    <row r="460" spans="1:30">
      <c r="A460" s="37">
        <v>6.3</v>
      </c>
      <c r="B460" s="115" t="s">
        <v>144</v>
      </c>
      <c r="C460" s="37">
        <v>880198443</v>
      </c>
      <c r="D460" s="115" t="s">
        <v>152</v>
      </c>
      <c r="E460" s="115" t="s">
        <v>140</v>
      </c>
      <c r="F460" s="115" t="s">
        <v>1284</v>
      </c>
      <c r="G460" s="115" t="s">
        <v>35</v>
      </c>
      <c r="H460" s="37"/>
      <c r="I460" s="516"/>
      <c r="J460" s="115" t="s">
        <v>1283</v>
      </c>
      <c r="K460" s="115"/>
      <c r="L460" s="37"/>
      <c r="M460" s="37"/>
      <c r="N460" s="115"/>
      <c r="O460" s="115"/>
      <c r="P460" s="37"/>
      <c r="Q460" s="37"/>
      <c r="R460" s="37"/>
      <c r="S460" s="37"/>
      <c r="T460" s="37"/>
      <c r="U460" s="37"/>
      <c r="V460" s="37"/>
      <c r="W460" s="37"/>
      <c r="X460" s="37"/>
      <c r="Y460" s="37"/>
      <c r="Z460" s="37"/>
      <c r="AA460" s="37"/>
      <c r="AB460" s="37"/>
      <c r="AC460" s="37"/>
      <c r="AD460" s="37"/>
    </row>
    <row r="461" spans="1:30">
      <c r="A461" s="37">
        <v>6.4</v>
      </c>
      <c r="B461" s="115" t="s">
        <v>144</v>
      </c>
      <c r="C461" s="37">
        <v>882074673</v>
      </c>
      <c r="D461" s="115" t="s">
        <v>139</v>
      </c>
      <c r="E461" s="115" t="s">
        <v>140</v>
      </c>
      <c r="F461" s="115" t="s">
        <v>1285</v>
      </c>
      <c r="G461" s="115" t="s">
        <v>35</v>
      </c>
      <c r="H461" s="265">
        <v>43990</v>
      </c>
      <c r="I461" s="516"/>
      <c r="J461" s="115" t="s">
        <v>1286</v>
      </c>
      <c r="K461" s="115" t="s">
        <v>1287</v>
      </c>
      <c r="L461" s="37"/>
      <c r="M461" s="37"/>
      <c r="N461" s="115"/>
      <c r="O461" s="115"/>
      <c r="P461" s="37"/>
      <c r="Q461" s="37"/>
      <c r="R461" s="37"/>
      <c r="S461" s="37"/>
      <c r="T461" s="37"/>
      <c r="U461" s="37"/>
      <c r="V461" s="37"/>
      <c r="W461" s="37"/>
      <c r="X461" s="37"/>
      <c r="Y461" s="37"/>
      <c r="Z461" s="37"/>
      <c r="AA461" s="37"/>
      <c r="AB461" s="37"/>
      <c r="AC461" s="37"/>
      <c r="AD461" s="37"/>
    </row>
    <row r="462" spans="1:30" ht="51">
      <c r="A462" s="37">
        <v>6.4</v>
      </c>
      <c r="B462" s="115" t="s">
        <v>144</v>
      </c>
      <c r="C462" s="37">
        <v>882037721</v>
      </c>
      <c r="D462" s="115" t="s">
        <v>139</v>
      </c>
      <c r="E462" s="115" t="s">
        <v>140</v>
      </c>
      <c r="F462" s="137" t="s">
        <v>1288</v>
      </c>
      <c r="G462" s="115" t="s">
        <v>35</v>
      </c>
      <c r="H462" s="37"/>
      <c r="I462" s="109"/>
      <c r="J462" s="115" t="s">
        <v>1023</v>
      </c>
      <c r="K462" s="115"/>
      <c r="L462" s="37"/>
      <c r="M462" s="37"/>
      <c r="N462" s="115"/>
      <c r="O462" s="115"/>
      <c r="P462" s="37"/>
      <c r="Q462" s="37"/>
      <c r="R462" s="37"/>
      <c r="S462" s="37"/>
      <c r="T462" s="37"/>
      <c r="U462" s="37"/>
      <c r="V462" s="37"/>
      <c r="W462" s="37"/>
      <c r="X462" s="37"/>
      <c r="Y462" s="37"/>
      <c r="Z462" s="37"/>
      <c r="AA462" s="37"/>
      <c r="AB462" s="37"/>
      <c r="AC462" s="37"/>
      <c r="AD462" s="37"/>
    </row>
    <row r="463" spans="1:30">
      <c r="A463" s="486">
        <v>6.4</v>
      </c>
      <c r="B463" s="115" t="s">
        <v>144</v>
      </c>
      <c r="C463" s="486">
        <v>881823102</v>
      </c>
      <c r="D463" s="115" t="s">
        <v>139</v>
      </c>
      <c r="E463" s="115" t="s">
        <v>140</v>
      </c>
      <c r="F463" s="115" t="s">
        <v>1289</v>
      </c>
      <c r="G463" s="115" t="s">
        <v>35</v>
      </c>
      <c r="H463" s="37"/>
      <c r="I463" s="486"/>
      <c r="J463" s="115" t="s">
        <v>1023</v>
      </c>
      <c r="K463" s="486"/>
      <c r="L463" s="486"/>
      <c r="M463" s="486"/>
      <c r="N463" s="486"/>
      <c r="O463" s="486"/>
      <c r="P463" s="486"/>
      <c r="Q463" s="486"/>
      <c r="R463" s="37"/>
      <c r="S463" s="37"/>
      <c r="T463" s="37"/>
      <c r="U463" s="37"/>
      <c r="V463" s="37"/>
      <c r="W463" s="37"/>
      <c r="X463" s="37"/>
      <c r="Y463" s="37"/>
      <c r="Z463" s="37"/>
      <c r="AA463" s="37"/>
      <c r="AB463" s="37"/>
      <c r="AC463" s="37"/>
      <c r="AD463" s="37"/>
    </row>
    <row r="464" spans="1:30">
      <c r="A464" s="720">
        <v>6.4</v>
      </c>
      <c r="B464" s="115" t="s">
        <v>144</v>
      </c>
      <c r="C464" s="486">
        <v>881712551</v>
      </c>
      <c r="D464" s="115" t="s">
        <v>139</v>
      </c>
      <c r="E464" s="115" t="s">
        <v>140</v>
      </c>
      <c r="F464" s="115" t="s">
        <v>1290</v>
      </c>
      <c r="G464" s="115" t="s">
        <v>35</v>
      </c>
      <c r="H464" s="37"/>
      <c r="I464" s="486"/>
      <c r="J464" s="115" t="s">
        <v>1023</v>
      </c>
      <c r="K464" s="115" t="s">
        <v>142</v>
      </c>
      <c r="L464" s="486"/>
      <c r="M464" s="486"/>
      <c r="N464" s="486"/>
      <c r="O464" s="486"/>
      <c r="P464" s="486"/>
      <c r="Q464" s="486"/>
      <c r="R464" s="37"/>
      <c r="S464" s="37"/>
      <c r="T464" s="37"/>
      <c r="U464" s="37"/>
      <c r="V464" s="37"/>
      <c r="W464" s="37"/>
      <c r="X464" s="37"/>
      <c r="Y464" s="37"/>
      <c r="Z464" s="37"/>
      <c r="AA464" s="37"/>
      <c r="AB464" s="37"/>
      <c r="AC464" s="37"/>
      <c r="AD464" s="37"/>
    </row>
    <row r="465" spans="1:30">
      <c r="A465" s="37">
        <v>6.4</v>
      </c>
      <c r="B465" s="115" t="s">
        <v>144</v>
      </c>
      <c r="C465" s="486">
        <v>881702473</v>
      </c>
      <c r="D465" s="115" t="s">
        <v>139</v>
      </c>
      <c r="E465" s="115" t="s">
        <v>140</v>
      </c>
      <c r="F465" s="115" t="s">
        <v>1291</v>
      </c>
      <c r="G465" s="115" t="s">
        <v>35</v>
      </c>
      <c r="H465" s="37"/>
      <c r="I465" s="486"/>
      <c r="J465" s="115" t="s">
        <v>1023</v>
      </c>
      <c r="K465" s="115" t="s">
        <v>361</v>
      </c>
      <c r="L465" s="486"/>
      <c r="M465" s="486"/>
      <c r="N465" s="486"/>
      <c r="O465" s="486"/>
      <c r="P465" s="486"/>
      <c r="Q465" s="486"/>
      <c r="R465" s="720"/>
      <c r="S465" s="720"/>
      <c r="T465" s="720"/>
      <c r="U465" s="720"/>
      <c r="V465" s="720"/>
      <c r="W465" s="720"/>
      <c r="X465" s="720"/>
      <c r="Y465" s="720"/>
      <c r="Z465" s="720"/>
      <c r="AA465" s="720"/>
      <c r="AB465" s="720"/>
      <c r="AC465" s="720"/>
      <c r="AD465" s="559"/>
    </row>
    <row r="466" spans="1:30">
      <c r="A466" s="37">
        <v>6.4</v>
      </c>
      <c r="B466" s="115" t="s">
        <v>144</v>
      </c>
      <c r="C466" s="486">
        <v>881668225</v>
      </c>
      <c r="D466" s="115" t="s">
        <v>139</v>
      </c>
      <c r="E466" s="115" t="s">
        <v>140</v>
      </c>
      <c r="F466" s="115" t="s">
        <v>1292</v>
      </c>
      <c r="G466" s="115" t="s">
        <v>35</v>
      </c>
      <c r="H466" s="37"/>
      <c r="I466" s="486"/>
      <c r="J466" s="115" t="s">
        <v>1023</v>
      </c>
      <c r="K466" s="486"/>
      <c r="L466" s="486"/>
      <c r="M466" s="486"/>
      <c r="N466" s="486"/>
      <c r="O466" s="486"/>
      <c r="P466" s="486"/>
      <c r="Q466" s="486"/>
      <c r="R466" s="37"/>
      <c r="S466" s="37"/>
      <c r="T466" s="37"/>
      <c r="U466" s="37"/>
      <c r="V466" s="37"/>
      <c r="W466" s="37"/>
      <c r="X466" s="37"/>
      <c r="Y466" s="37"/>
      <c r="Z466" s="37"/>
      <c r="AA466" s="37"/>
      <c r="AB466" s="37"/>
      <c r="AC466" s="37"/>
      <c r="AD466" s="37"/>
    </row>
    <row r="467" spans="1:30">
      <c r="A467" s="37">
        <v>6.4</v>
      </c>
      <c r="B467" s="115" t="s">
        <v>144</v>
      </c>
      <c r="C467" s="486">
        <v>881801899</v>
      </c>
      <c r="D467" s="115" t="s">
        <v>139</v>
      </c>
      <c r="E467" s="115" t="s">
        <v>140</v>
      </c>
      <c r="F467" s="115" t="s">
        <v>1293</v>
      </c>
      <c r="G467" s="115" t="s">
        <v>35</v>
      </c>
      <c r="H467" s="37"/>
      <c r="I467" s="486"/>
      <c r="J467" s="115" t="s">
        <v>1023</v>
      </c>
      <c r="K467" s="486"/>
      <c r="L467" s="486"/>
      <c r="M467" s="486"/>
      <c r="N467" s="486"/>
      <c r="O467" s="486"/>
      <c r="P467" s="486"/>
      <c r="Q467" s="486"/>
      <c r="R467" s="37"/>
      <c r="S467" s="37"/>
      <c r="T467" s="37"/>
      <c r="U467" s="37"/>
      <c r="V467" s="37"/>
      <c r="W467" s="37"/>
      <c r="X467" s="37"/>
      <c r="Y467" s="37"/>
      <c r="Z467" s="37"/>
      <c r="AA467" s="37"/>
      <c r="AB467" s="37"/>
      <c r="AC467" s="37"/>
      <c r="AD467" s="37"/>
    </row>
    <row r="468" spans="1:30">
      <c r="A468" s="115" t="s">
        <v>1294</v>
      </c>
      <c r="B468" s="115" t="s">
        <v>144</v>
      </c>
      <c r="C468" s="486">
        <v>881301266</v>
      </c>
      <c r="D468" s="115" t="s">
        <v>139</v>
      </c>
      <c r="E468" s="115" t="s">
        <v>140</v>
      </c>
      <c r="F468" s="115" t="s">
        <v>1295</v>
      </c>
      <c r="G468" s="115" t="s">
        <v>35</v>
      </c>
      <c r="H468" s="265">
        <v>44004</v>
      </c>
      <c r="I468" s="486"/>
      <c r="J468" s="665">
        <v>44034</v>
      </c>
      <c r="K468" s="115" t="s">
        <v>361</v>
      </c>
      <c r="L468" s="486"/>
      <c r="M468" s="486"/>
      <c r="N468" s="486"/>
      <c r="O468" s="486"/>
      <c r="P468" s="486"/>
      <c r="Q468" s="486"/>
      <c r="R468" s="37"/>
      <c r="S468" s="37"/>
      <c r="T468" s="37"/>
      <c r="U468" s="37"/>
      <c r="V468" s="37"/>
      <c r="W468" s="37"/>
      <c r="X468" s="37"/>
      <c r="Y468" s="37"/>
      <c r="Z468" s="37"/>
      <c r="AA468" s="37"/>
      <c r="AB468" s="37"/>
      <c r="AC468" s="37"/>
      <c r="AD468" s="37"/>
    </row>
    <row r="469" spans="1:30">
      <c r="A469" s="37">
        <v>6.4</v>
      </c>
      <c r="B469" s="115" t="s">
        <v>144</v>
      </c>
      <c r="C469" s="486">
        <v>881937418</v>
      </c>
      <c r="D469" s="115" t="s">
        <v>152</v>
      </c>
      <c r="E469" s="115" t="s">
        <v>147</v>
      </c>
      <c r="F469" s="115" t="s">
        <v>1296</v>
      </c>
      <c r="G469" s="115" t="s">
        <v>35</v>
      </c>
      <c r="H469" s="265">
        <v>44001</v>
      </c>
      <c r="I469" s="486"/>
      <c r="J469" s="665">
        <v>44016</v>
      </c>
      <c r="K469" s="115" t="s">
        <v>142</v>
      </c>
      <c r="L469" s="486"/>
      <c r="M469" s="115" t="s">
        <v>1297</v>
      </c>
      <c r="N469" s="666">
        <v>43987</v>
      </c>
      <c r="O469" s="486">
        <v>139</v>
      </c>
      <c r="P469" s="486"/>
      <c r="Q469" s="486"/>
      <c r="R469" s="37"/>
      <c r="S469" s="37"/>
      <c r="T469" s="37"/>
      <c r="U469" s="37"/>
      <c r="V469" s="37"/>
      <c r="W469" s="37"/>
      <c r="X469" s="37"/>
      <c r="Y469" s="37"/>
      <c r="Z469" s="37"/>
      <c r="AA469" s="37"/>
      <c r="AB469" s="37"/>
      <c r="AC469" s="37"/>
      <c r="AD469" s="37"/>
    </row>
    <row r="470" spans="1:30">
      <c r="A470" s="37">
        <v>6.4</v>
      </c>
      <c r="B470" s="115" t="s">
        <v>144</v>
      </c>
      <c r="C470" s="486">
        <v>881582391</v>
      </c>
      <c r="D470" s="115" t="s">
        <v>139</v>
      </c>
      <c r="E470" s="115" t="s">
        <v>140</v>
      </c>
      <c r="F470" s="115" t="s">
        <v>1298</v>
      </c>
      <c r="G470" s="115" t="s">
        <v>35</v>
      </c>
      <c r="H470" s="37"/>
      <c r="I470" s="486"/>
      <c r="J470" s="115" t="s">
        <v>1023</v>
      </c>
      <c r="K470" s="486"/>
      <c r="L470" s="486"/>
      <c r="M470" s="486"/>
      <c r="N470" s="486"/>
      <c r="O470" s="486"/>
      <c r="P470" s="486"/>
      <c r="Q470" s="486"/>
      <c r="R470" s="37"/>
      <c r="S470" s="37"/>
      <c r="T470" s="37"/>
      <c r="U470" s="37"/>
      <c r="V470" s="37"/>
      <c r="W470" s="37"/>
      <c r="X470" s="37"/>
      <c r="Y470" s="37"/>
      <c r="Z470" s="37"/>
      <c r="AA470" s="37"/>
      <c r="AB470" s="37"/>
      <c r="AC470" s="37"/>
      <c r="AD470" s="37"/>
    </row>
    <row r="471" spans="1:30">
      <c r="A471" s="37">
        <v>6.4</v>
      </c>
      <c r="B471" s="115" t="s">
        <v>144</v>
      </c>
      <c r="C471" s="486">
        <v>880615503</v>
      </c>
      <c r="D471" s="115" t="s">
        <v>152</v>
      </c>
      <c r="E471" s="115" t="s">
        <v>140</v>
      </c>
      <c r="F471" s="115" t="s">
        <v>1299</v>
      </c>
      <c r="G471" s="115" t="s">
        <v>35</v>
      </c>
      <c r="H471" s="37"/>
      <c r="I471" s="486"/>
      <c r="J471" s="115" t="s">
        <v>1300</v>
      </c>
      <c r="K471" s="486"/>
      <c r="L471" s="486"/>
      <c r="M471" s="486"/>
      <c r="N471" s="486"/>
      <c r="O471" s="486"/>
      <c r="P471" s="486"/>
      <c r="Q471" s="486"/>
      <c r="R471" s="37"/>
      <c r="S471" s="37"/>
      <c r="T471" s="37"/>
      <c r="U471" s="37"/>
      <c r="V471" s="37"/>
      <c r="W471" s="37"/>
      <c r="X471" s="37"/>
      <c r="Y471" s="37"/>
      <c r="Z471" s="37"/>
      <c r="AA471" s="37"/>
      <c r="AB471" s="37"/>
      <c r="AC471" s="37"/>
      <c r="AD471" s="37"/>
    </row>
    <row r="472" spans="1:30">
      <c r="A472" s="37">
        <v>6.4</v>
      </c>
      <c r="B472" s="115" t="s">
        <v>144</v>
      </c>
      <c r="C472" s="486">
        <v>880380833</v>
      </c>
      <c r="D472" s="115" t="s">
        <v>139</v>
      </c>
      <c r="E472" s="115" t="s">
        <v>140</v>
      </c>
      <c r="F472" s="115" t="s">
        <v>1301</v>
      </c>
      <c r="G472" s="115" t="s">
        <v>35</v>
      </c>
      <c r="H472" s="37"/>
      <c r="I472" s="486"/>
      <c r="J472" s="115" t="s">
        <v>1300</v>
      </c>
      <c r="K472" s="486"/>
      <c r="L472" s="486"/>
      <c r="M472" s="486"/>
      <c r="N472" s="486"/>
      <c r="O472" s="486"/>
      <c r="P472" s="486"/>
      <c r="Q472" s="486"/>
      <c r="R472" s="37"/>
      <c r="S472" s="37"/>
      <c r="T472" s="37"/>
      <c r="U472" s="37"/>
      <c r="V472" s="37"/>
      <c r="W472" s="37"/>
      <c r="X472" s="37"/>
      <c r="Y472" s="37"/>
      <c r="Z472" s="37"/>
      <c r="AA472" s="37"/>
      <c r="AB472" s="37"/>
      <c r="AC472" s="37"/>
      <c r="AD472" s="37"/>
    </row>
    <row r="473" spans="1:30">
      <c r="A473" s="37">
        <v>6.4</v>
      </c>
      <c r="B473" s="115" t="s">
        <v>144</v>
      </c>
      <c r="C473" s="486">
        <v>880201703</v>
      </c>
      <c r="D473" s="115" t="s">
        <v>139</v>
      </c>
      <c r="E473" s="115" t="s">
        <v>140</v>
      </c>
      <c r="F473" s="115" t="s">
        <v>1302</v>
      </c>
      <c r="G473" s="115" t="s">
        <v>35</v>
      </c>
      <c r="H473" s="37"/>
      <c r="I473" s="486"/>
      <c r="J473" s="115" t="s">
        <v>1300</v>
      </c>
      <c r="K473" s="486"/>
      <c r="L473" s="486"/>
      <c r="M473" s="486"/>
      <c r="N473" s="486"/>
      <c r="O473" s="486"/>
      <c r="P473" s="486"/>
      <c r="Q473" s="486"/>
      <c r="R473" s="37"/>
      <c r="S473" s="37"/>
      <c r="T473" s="37"/>
      <c r="U473" s="37"/>
      <c r="V473" s="37"/>
      <c r="W473" s="37"/>
      <c r="X473" s="37"/>
      <c r="Y473" s="37"/>
      <c r="Z473" s="37"/>
      <c r="AA473" s="37"/>
      <c r="AB473" s="37"/>
      <c r="AC473" s="37"/>
      <c r="AD473" s="37"/>
    </row>
    <row r="474" spans="1:30">
      <c r="A474" s="37">
        <v>6.4</v>
      </c>
      <c r="B474" s="115" t="s">
        <v>144</v>
      </c>
      <c r="C474" s="486">
        <v>880044168</v>
      </c>
      <c r="D474" s="115" t="s">
        <v>152</v>
      </c>
      <c r="E474" s="115" t="s">
        <v>147</v>
      </c>
      <c r="F474" s="115" t="s">
        <v>1303</v>
      </c>
      <c r="G474" s="115" t="s">
        <v>35</v>
      </c>
      <c r="H474" s="37"/>
      <c r="I474" s="486"/>
      <c r="J474" s="115" t="s">
        <v>1304</v>
      </c>
      <c r="K474" s="486"/>
      <c r="L474" s="486"/>
      <c r="M474" s="486"/>
      <c r="N474" s="486"/>
      <c r="O474" s="486"/>
      <c r="P474" s="486"/>
      <c r="Q474" s="486"/>
      <c r="R474" s="486"/>
      <c r="S474" s="486"/>
      <c r="T474" s="486"/>
      <c r="U474" s="486"/>
      <c r="V474" s="486"/>
      <c r="W474" s="486"/>
      <c r="X474" s="486"/>
      <c r="Y474" s="486"/>
      <c r="Z474" s="486"/>
      <c r="AA474" s="486"/>
      <c r="AB474" s="486"/>
      <c r="AC474" s="486"/>
      <c r="AD474" s="37"/>
    </row>
    <row r="475" spans="1:30">
      <c r="A475" s="37">
        <v>6.4</v>
      </c>
      <c r="B475" s="115" t="s">
        <v>144</v>
      </c>
      <c r="C475" s="486">
        <v>880022074</v>
      </c>
      <c r="D475" s="115" t="s">
        <v>139</v>
      </c>
      <c r="E475" s="115" t="s">
        <v>140</v>
      </c>
      <c r="F475" s="115" t="s">
        <v>1305</v>
      </c>
      <c r="G475" s="115" t="s">
        <v>35</v>
      </c>
      <c r="H475" s="665">
        <v>44001</v>
      </c>
      <c r="I475" s="486"/>
      <c r="J475" s="665">
        <v>44016</v>
      </c>
      <c r="K475" s="115" t="s">
        <v>1306</v>
      </c>
      <c r="L475" s="486"/>
      <c r="M475" s="486"/>
      <c r="N475" s="486"/>
      <c r="O475" s="486"/>
      <c r="P475" s="486"/>
      <c r="Q475" s="486"/>
      <c r="R475" s="37"/>
      <c r="S475" s="37"/>
      <c r="T475" s="37"/>
      <c r="U475" s="37"/>
      <c r="V475" s="37"/>
      <c r="W475" s="37"/>
      <c r="X475" s="37"/>
      <c r="Y475" s="37"/>
      <c r="Z475" s="37"/>
      <c r="AA475" s="37"/>
      <c r="AB475" s="37"/>
      <c r="AC475" s="37"/>
      <c r="AD475" s="37"/>
    </row>
    <row r="476" spans="1:30">
      <c r="A476" s="265">
        <v>43987</v>
      </c>
      <c r="B476" s="115" t="s">
        <v>144</v>
      </c>
      <c r="C476" s="486">
        <v>882206275</v>
      </c>
      <c r="D476" s="115" t="s">
        <v>139</v>
      </c>
      <c r="E476" s="115" t="s">
        <v>147</v>
      </c>
      <c r="F476" s="137"/>
      <c r="G476" s="115"/>
      <c r="H476" s="37"/>
      <c r="I476" s="486"/>
      <c r="J476" s="666">
        <v>43993</v>
      </c>
      <c r="K476" s="486"/>
      <c r="L476" s="486"/>
      <c r="M476" s="115" t="s">
        <v>1307</v>
      </c>
      <c r="N476" s="486"/>
      <c r="O476" s="486"/>
      <c r="P476" s="486"/>
      <c r="Q476" s="486"/>
      <c r="R476" s="37"/>
      <c r="S476" s="37"/>
      <c r="T476" s="37"/>
      <c r="U476" s="37"/>
      <c r="V476" s="37"/>
      <c r="W476" s="37"/>
      <c r="X476" s="37"/>
      <c r="Y476" s="37"/>
      <c r="Z476" s="37"/>
      <c r="AA476" s="37"/>
      <c r="AB476" s="37"/>
      <c r="AC476" s="37"/>
      <c r="AD476" s="37"/>
    </row>
    <row r="477" spans="1:30">
      <c r="A477" s="265">
        <v>43987</v>
      </c>
      <c r="B477" s="115" t="s">
        <v>144</v>
      </c>
      <c r="C477" s="486">
        <v>880352823</v>
      </c>
      <c r="D477" s="115" t="s">
        <v>139</v>
      </c>
      <c r="E477" s="115" t="s">
        <v>140</v>
      </c>
      <c r="F477" s="137"/>
      <c r="G477" s="115"/>
      <c r="H477" s="37"/>
      <c r="I477" s="486"/>
      <c r="J477" s="666">
        <v>43992</v>
      </c>
      <c r="K477" s="486"/>
      <c r="L477" s="486"/>
      <c r="M477" s="115" t="s">
        <v>1308</v>
      </c>
      <c r="N477" s="486"/>
      <c r="O477" s="486"/>
      <c r="P477" s="486"/>
      <c r="Q477" s="486"/>
      <c r="R477" s="37"/>
      <c r="S477" s="37"/>
      <c r="T477" s="37"/>
      <c r="U477" s="37"/>
      <c r="V477" s="37"/>
      <c r="W477" s="37"/>
      <c r="X477" s="37"/>
      <c r="Y477" s="37"/>
      <c r="Z477" s="37"/>
      <c r="AA477" s="37"/>
      <c r="AB477" s="37"/>
      <c r="AC477" s="37"/>
      <c r="AD477" s="37"/>
    </row>
    <row r="478" spans="1:30">
      <c r="A478" s="265">
        <v>43987</v>
      </c>
      <c r="B478" s="115" t="s">
        <v>144</v>
      </c>
      <c r="C478" s="37">
        <v>881455719</v>
      </c>
      <c r="D478" s="115" t="s">
        <v>139</v>
      </c>
      <c r="E478" s="115" t="s">
        <v>140</v>
      </c>
      <c r="F478" s="137"/>
      <c r="G478" s="115"/>
      <c r="H478" s="265">
        <v>43994</v>
      </c>
      <c r="I478" s="486"/>
      <c r="J478" s="666">
        <v>44000</v>
      </c>
      <c r="K478" s="486"/>
      <c r="L478" s="486"/>
      <c r="M478" s="115" t="s">
        <v>1309</v>
      </c>
      <c r="N478" s="486"/>
      <c r="O478" s="486"/>
      <c r="P478" s="486"/>
      <c r="Q478" s="486"/>
      <c r="R478" s="486"/>
      <c r="S478" s="486"/>
      <c r="T478" s="486"/>
      <c r="U478" s="486"/>
      <c r="V478" s="486"/>
      <c r="W478" s="486"/>
      <c r="X478" s="486"/>
      <c r="Y478" s="486"/>
      <c r="Z478" s="486"/>
      <c r="AA478" s="486"/>
      <c r="AB478" s="486"/>
      <c r="AC478" s="486"/>
      <c r="AD478" s="486"/>
    </row>
    <row r="479" spans="1:30">
      <c r="A479" s="265">
        <v>43987</v>
      </c>
      <c r="B479" s="115" t="s">
        <v>144</v>
      </c>
      <c r="C479" s="37">
        <v>882144313</v>
      </c>
      <c r="D479" s="115" t="s">
        <v>139</v>
      </c>
      <c r="E479" s="115" t="s">
        <v>140</v>
      </c>
      <c r="F479" s="137"/>
      <c r="G479" s="115"/>
      <c r="H479" s="37"/>
      <c r="I479" s="486"/>
      <c r="J479" s="666">
        <v>43993</v>
      </c>
      <c r="K479" s="486"/>
      <c r="L479" s="486"/>
      <c r="M479" s="115" t="s">
        <v>1310</v>
      </c>
      <c r="N479" s="486"/>
      <c r="O479" s="486"/>
      <c r="P479" s="486"/>
      <c r="Q479" s="486"/>
      <c r="R479" s="37"/>
      <c r="S479" s="37"/>
      <c r="T479" s="37"/>
      <c r="U479" s="37"/>
      <c r="V479" s="37"/>
      <c r="W479" s="37"/>
      <c r="X479" s="37"/>
      <c r="Y479" s="37"/>
      <c r="Z479" s="37"/>
      <c r="AA479" s="37"/>
      <c r="AB479" s="37"/>
      <c r="AC479" s="37"/>
      <c r="AD479" s="37"/>
    </row>
    <row r="480" spans="1:30">
      <c r="A480" s="265">
        <v>43987</v>
      </c>
      <c r="B480" s="115" t="s">
        <v>144</v>
      </c>
      <c r="C480" s="37">
        <v>882136660</v>
      </c>
      <c r="D480" s="115" t="s">
        <v>139</v>
      </c>
      <c r="E480" s="115" t="s">
        <v>140</v>
      </c>
      <c r="F480" s="137"/>
      <c r="G480" s="115"/>
      <c r="H480" s="265">
        <v>44012</v>
      </c>
      <c r="I480" s="486"/>
      <c r="J480" s="666">
        <v>44040</v>
      </c>
      <c r="K480" s="486"/>
      <c r="L480" s="486"/>
      <c r="M480" s="115" t="s">
        <v>1311</v>
      </c>
      <c r="N480" s="486"/>
      <c r="O480" s="486"/>
      <c r="P480" s="486"/>
      <c r="Q480" s="486"/>
      <c r="R480" s="37"/>
      <c r="S480" s="37"/>
      <c r="T480" s="37"/>
      <c r="U480" s="37"/>
      <c r="V480" s="37"/>
      <c r="W480" s="37"/>
      <c r="X480" s="37"/>
      <c r="Y480" s="37"/>
      <c r="Z480" s="37"/>
      <c r="AA480" s="37"/>
      <c r="AB480" s="37"/>
      <c r="AC480" s="37"/>
      <c r="AD480" s="37"/>
    </row>
    <row r="481" spans="1:30">
      <c r="A481" s="265">
        <v>43987</v>
      </c>
      <c r="B481" s="115" t="s">
        <v>144</v>
      </c>
      <c r="C481" s="37">
        <v>882088137</v>
      </c>
      <c r="D481" s="115" t="s">
        <v>139</v>
      </c>
      <c r="E481" s="115" t="s">
        <v>140</v>
      </c>
      <c r="F481" s="137"/>
      <c r="G481" s="115"/>
      <c r="H481" s="37"/>
      <c r="I481" s="486"/>
      <c r="J481" s="666">
        <v>43992</v>
      </c>
      <c r="K481" s="486"/>
      <c r="L481" s="486"/>
      <c r="M481" s="115" t="s">
        <v>1310</v>
      </c>
      <c r="N481" s="486"/>
      <c r="O481" s="486"/>
      <c r="P481" s="486"/>
      <c r="Q481" s="486"/>
      <c r="R481" s="37"/>
      <c r="S481" s="37"/>
      <c r="T481" s="37"/>
      <c r="U481" s="37"/>
      <c r="V481" s="37"/>
      <c r="W481" s="37"/>
      <c r="X481" s="37"/>
      <c r="Y481" s="37"/>
      <c r="Z481" s="37"/>
      <c r="AA481" s="37"/>
      <c r="AB481" s="37"/>
      <c r="AC481" s="37"/>
      <c r="AD481" s="37"/>
    </row>
    <row r="482" spans="1:30">
      <c r="A482" s="265">
        <v>43987</v>
      </c>
      <c r="B482" s="115" t="s">
        <v>144</v>
      </c>
      <c r="C482" s="37">
        <v>882064683</v>
      </c>
      <c r="D482" s="115" t="s">
        <v>139</v>
      </c>
      <c r="E482" s="115" t="s">
        <v>140</v>
      </c>
      <c r="F482" s="137"/>
      <c r="G482" s="115"/>
      <c r="H482" s="37"/>
      <c r="I482" s="486"/>
      <c r="J482" s="666">
        <v>43992</v>
      </c>
      <c r="K482" s="486"/>
      <c r="L482" s="486"/>
      <c r="M482" s="115" t="s">
        <v>1312</v>
      </c>
      <c r="N482" s="486"/>
      <c r="O482" s="486"/>
      <c r="P482" s="486"/>
      <c r="Q482" s="486"/>
      <c r="R482" s="37"/>
      <c r="S482" s="37"/>
      <c r="T482" s="37"/>
      <c r="U482" s="37"/>
      <c r="V482" s="37"/>
      <c r="W482" s="37"/>
      <c r="X482" s="37"/>
      <c r="Y482" s="37"/>
      <c r="Z482" s="37"/>
      <c r="AA482" s="37"/>
      <c r="AB482" s="37"/>
      <c r="AC482" s="37"/>
      <c r="AD482" s="37"/>
    </row>
    <row r="483" spans="1:30">
      <c r="A483" s="265">
        <v>43987</v>
      </c>
      <c r="B483" s="115" t="s">
        <v>144</v>
      </c>
      <c r="C483" s="37">
        <v>881532949</v>
      </c>
      <c r="D483" s="115" t="s">
        <v>139</v>
      </c>
      <c r="E483" s="115" t="s">
        <v>140</v>
      </c>
      <c r="F483" s="137"/>
      <c r="G483" s="115"/>
      <c r="H483" s="37"/>
      <c r="I483" s="486"/>
      <c r="J483" s="666">
        <v>43993</v>
      </c>
      <c r="K483" s="486"/>
      <c r="L483" s="486"/>
      <c r="M483" s="115"/>
      <c r="N483" s="486"/>
      <c r="O483" s="486"/>
      <c r="P483" s="486"/>
      <c r="Q483" s="486"/>
      <c r="R483" s="37"/>
      <c r="S483" s="37"/>
      <c r="T483" s="37"/>
      <c r="U483" s="37"/>
      <c r="V483" s="37"/>
      <c r="W483" s="37"/>
      <c r="X483" s="37"/>
      <c r="Y483" s="37"/>
      <c r="Z483" s="37"/>
      <c r="AA483" s="37"/>
      <c r="AB483" s="37"/>
      <c r="AC483" s="37"/>
      <c r="AD483" s="37"/>
    </row>
    <row r="484" spans="1:30">
      <c r="A484" s="265">
        <v>43987</v>
      </c>
      <c r="B484" s="115" t="s">
        <v>144</v>
      </c>
      <c r="C484" s="37">
        <v>881524277</v>
      </c>
      <c r="D484" s="115" t="s">
        <v>139</v>
      </c>
      <c r="E484" s="115" t="s">
        <v>140</v>
      </c>
      <c r="F484" s="137"/>
      <c r="G484" s="115"/>
      <c r="H484" s="37"/>
      <c r="I484" s="486"/>
      <c r="J484" s="666">
        <v>43993</v>
      </c>
      <c r="K484" s="486"/>
      <c r="L484" s="486"/>
      <c r="M484" s="115" t="s">
        <v>1313</v>
      </c>
      <c r="N484" s="486"/>
      <c r="O484" s="486"/>
      <c r="P484" s="486"/>
      <c r="Q484" s="486"/>
      <c r="R484" s="37"/>
      <c r="S484" s="37"/>
      <c r="T484" s="37"/>
      <c r="U484" s="37"/>
      <c r="V484" s="37"/>
      <c r="W484" s="37"/>
      <c r="X484" s="37"/>
      <c r="Y484" s="37"/>
      <c r="Z484" s="37"/>
      <c r="AA484" s="37"/>
      <c r="AB484" s="37"/>
      <c r="AC484" s="37"/>
      <c r="AD484" s="37"/>
    </row>
    <row r="485" spans="1:30">
      <c r="A485" s="265">
        <v>43987</v>
      </c>
      <c r="B485" s="115" t="s">
        <v>144</v>
      </c>
      <c r="C485" s="37">
        <v>881355318</v>
      </c>
      <c r="D485" s="115" t="s">
        <v>152</v>
      </c>
      <c r="E485" s="115" t="s">
        <v>147</v>
      </c>
      <c r="F485" s="137"/>
      <c r="G485" s="115"/>
      <c r="H485" s="265">
        <v>44005</v>
      </c>
      <c r="I485" s="486"/>
      <c r="J485" s="666">
        <v>44022</v>
      </c>
      <c r="K485" s="486"/>
      <c r="L485" s="486"/>
      <c r="M485" s="115" t="s">
        <v>1314</v>
      </c>
      <c r="N485" s="666">
        <v>44005</v>
      </c>
      <c r="O485" s="486">
        <v>337.5</v>
      </c>
      <c r="P485" s="486"/>
      <c r="Q485" s="486"/>
      <c r="R485" s="486"/>
      <c r="S485" s="486"/>
      <c r="T485" s="486"/>
      <c r="U485" s="486"/>
      <c r="V485" s="486"/>
      <c r="W485" s="486"/>
      <c r="X485" s="486"/>
      <c r="Y485" s="486"/>
      <c r="Z485" s="486"/>
      <c r="AA485" s="486"/>
      <c r="AB485" s="486"/>
      <c r="AC485" s="486"/>
      <c r="AD485" s="37"/>
    </row>
    <row r="486" spans="1:30">
      <c r="A486" s="265">
        <v>43987</v>
      </c>
      <c r="B486" s="115" t="s">
        <v>144</v>
      </c>
      <c r="C486" s="37">
        <v>881460966</v>
      </c>
      <c r="D486" s="115" t="s">
        <v>139</v>
      </c>
      <c r="E486" s="115" t="s">
        <v>140</v>
      </c>
      <c r="F486" s="137"/>
      <c r="G486" s="115"/>
      <c r="H486" s="265">
        <v>44012</v>
      </c>
      <c r="I486" s="486"/>
      <c r="J486" s="666">
        <v>44027</v>
      </c>
      <c r="K486" s="486"/>
      <c r="L486" s="486"/>
      <c r="M486" s="115" t="s">
        <v>1315</v>
      </c>
      <c r="N486" s="486"/>
      <c r="O486" s="486"/>
      <c r="P486" s="486"/>
      <c r="Q486" s="486"/>
      <c r="R486" s="629"/>
      <c r="S486" s="629"/>
      <c r="T486" s="629"/>
      <c r="U486" s="629"/>
      <c r="V486" s="629"/>
      <c r="W486" s="629"/>
      <c r="X486" s="629"/>
      <c r="Y486" s="629"/>
      <c r="Z486" s="629"/>
      <c r="AA486" s="629"/>
      <c r="AB486" s="629"/>
      <c r="AC486" s="629"/>
      <c r="AD486" s="629"/>
    </row>
    <row r="487" spans="1:30">
      <c r="A487" s="265">
        <v>43987</v>
      </c>
      <c r="B487" s="115" t="s">
        <v>144</v>
      </c>
      <c r="C487" s="37">
        <v>881170578</v>
      </c>
      <c r="D487" s="115" t="s">
        <v>139</v>
      </c>
      <c r="E487" s="115" t="s">
        <v>140</v>
      </c>
      <c r="F487" s="137"/>
      <c r="G487" s="115"/>
      <c r="H487" s="37"/>
      <c r="I487" s="486"/>
      <c r="J487" s="666">
        <v>43993</v>
      </c>
      <c r="K487" s="486"/>
      <c r="L487" s="486"/>
      <c r="M487" s="115"/>
      <c r="N487" s="486"/>
      <c r="O487" s="486"/>
      <c r="P487" s="486"/>
      <c r="Q487" s="486"/>
      <c r="R487" s="37"/>
      <c r="S487" s="37"/>
      <c r="T487" s="37"/>
      <c r="U487" s="37"/>
      <c r="V487" s="37"/>
      <c r="W487" s="37"/>
      <c r="X487" s="37"/>
      <c r="Y487" s="37"/>
      <c r="Z487" s="37"/>
      <c r="AA487" s="37"/>
      <c r="AB487" s="37"/>
      <c r="AC487" s="37"/>
      <c r="AD487" s="37"/>
    </row>
    <row r="488" spans="1:30">
      <c r="A488" s="265">
        <v>43990</v>
      </c>
      <c r="B488" s="115" t="s">
        <v>144</v>
      </c>
      <c r="C488" s="37">
        <v>882183076</v>
      </c>
      <c r="D488" s="115" t="s">
        <v>139</v>
      </c>
      <c r="E488" s="115" t="s">
        <v>140</v>
      </c>
      <c r="F488" s="137"/>
      <c r="G488" s="115"/>
      <c r="H488" s="265"/>
      <c r="I488" s="666"/>
      <c r="J488" s="666">
        <v>43995</v>
      </c>
      <c r="K488" s="486"/>
      <c r="L488" s="486"/>
      <c r="M488" s="115" t="s">
        <v>1310</v>
      </c>
      <c r="N488" s="486"/>
      <c r="O488" s="486"/>
      <c r="P488" s="486"/>
      <c r="Q488" s="486"/>
      <c r="R488" s="37"/>
      <c r="S488" s="37"/>
      <c r="T488" s="37"/>
      <c r="U488" s="37"/>
      <c r="V488" s="37"/>
      <c r="W488" s="37"/>
      <c r="X488" s="37"/>
      <c r="Y488" s="37"/>
      <c r="Z488" s="37"/>
      <c r="AA488" s="37"/>
      <c r="AB488" s="37"/>
      <c r="AC488" s="37"/>
      <c r="AD488" s="37"/>
    </row>
    <row r="489" spans="1:30">
      <c r="A489" s="265">
        <v>43990</v>
      </c>
      <c r="B489" s="115" t="s">
        <v>144</v>
      </c>
      <c r="C489" s="37">
        <v>881057592</v>
      </c>
      <c r="D489" s="115" t="s">
        <v>152</v>
      </c>
      <c r="E489" s="115" t="s">
        <v>140</v>
      </c>
      <c r="F489" s="137"/>
      <c r="G489" s="115"/>
      <c r="H489" s="265"/>
      <c r="I489" s="666"/>
      <c r="J489" s="666">
        <v>43995</v>
      </c>
      <c r="K489" s="486"/>
      <c r="L489" s="486"/>
      <c r="M489" s="115" t="s">
        <v>1316</v>
      </c>
      <c r="N489" s="486"/>
      <c r="O489" s="486"/>
      <c r="P489" s="486"/>
      <c r="Q489" s="486"/>
      <c r="R489" s="37"/>
      <c r="S489" s="37"/>
      <c r="T489" s="37"/>
      <c r="U489" s="37"/>
      <c r="V489" s="37"/>
      <c r="W489" s="37"/>
      <c r="X489" s="37"/>
      <c r="Y489" s="37"/>
      <c r="Z489" s="37"/>
      <c r="AA489" s="37"/>
      <c r="AB489" s="37"/>
      <c r="AC489" s="37"/>
      <c r="AD489" s="37"/>
    </row>
    <row r="490" spans="1:30">
      <c r="A490" s="265">
        <v>43990</v>
      </c>
      <c r="B490" s="115" t="s">
        <v>144</v>
      </c>
      <c r="C490" s="37">
        <v>881050562</v>
      </c>
      <c r="D490" s="115" t="s">
        <v>152</v>
      </c>
      <c r="E490" s="115" t="s">
        <v>147</v>
      </c>
      <c r="F490" s="137"/>
      <c r="G490" s="115"/>
      <c r="H490" s="265"/>
      <c r="I490" s="666"/>
      <c r="J490" s="666">
        <v>43997</v>
      </c>
      <c r="K490" s="486"/>
      <c r="L490" s="486"/>
      <c r="M490" s="115" t="s">
        <v>1316</v>
      </c>
      <c r="N490" s="486"/>
      <c r="O490" s="486"/>
      <c r="P490" s="486"/>
      <c r="Q490" s="486"/>
      <c r="R490" s="37"/>
      <c r="S490" s="37"/>
      <c r="T490" s="37"/>
      <c r="U490" s="37"/>
      <c r="V490" s="37"/>
      <c r="W490" s="37"/>
      <c r="X490" s="37"/>
      <c r="Y490" s="37"/>
      <c r="Z490" s="37"/>
      <c r="AA490" s="37"/>
      <c r="AB490" s="37"/>
      <c r="AC490" s="37"/>
      <c r="AD490" s="37"/>
    </row>
    <row r="491" spans="1:30">
      <c r="A491" s="265">
        <v>43990</v>
      </c>
      <c r="B491" s="115" t="s">
        <v>144</v>
      </c>
      <c r="C491" s="37">
        <v>882058286</v>
      </c>
      <c r="D491" s="115" t="s">
        <v>139</v>
      </c>
      <c r="E491" s="115" t="s">
        <v>140</v>
      </c>
      <c r="F491" s="137"/>
      <c r="G491" s="115"/>
      <c r="H491" s="265"/>
      <c r="I491" s="666"/>
      <c r="J491" s="666">
        <v>43995</v>
      </c>
      <c r="K491" s="486"/>
      <c r="L491" s="486"/>
      <c r="M491" s="115" t="s">
        <v>1310</v>
      </c>
      <c r="N491" s="486"/>
      <c r="O491" s="486"/>
      <c r="P491" s="486"/>
      <c r="Q491" s="486"/>
      <c r="R491" s="37"/>
      <c r="S491" s="37"/>
      <c r="T491" s="37"/>
      <c r="U491" s="37"/>
      <c r="V491" s="37"/>
      <c r="W491" s="37"/>
      <c r="X491" s="37"/>
      <c r="Y491" s="37"/>
      <c r="Z491" s="37"/>
      <c r="AA491" s="37"/>
      <c r="AB491" s="37"/>
      <c r="AC491" s="37"/>
      <c r="AD491" s="37"/>
    </row>
    <row r="492" spans="1:30">
      <c r="A492" s="265">
        <v>43990</v>
      </c>
      <c r="B492" s="115" t="s">
        <v>144</v>
      </c>
      <c r="C492" s="37">
        <v>882178519</v>
      </c>
      <c r="D492" s="115" t="s">
        <v>152</v>
      </c>
      <c r="E492" s="115" t="s">
        <v>140</v>
      </c>
      <c r="F492" s="137"/>
      <c r="G492" s="115"/>
      <c r="H492" s="265"/>
      <c r="I492" s="666"/>
      <c r="J492" s="666">
        <v>43996</v>
      </c>
      <c r="K492" s="486"/>
      <c r="L492" s="486"/>
      <c r="M492" s="115" t="s">
        <v>1316</v>
      </c>
      <c r="N492" s="486"/>
      <c r="O492" s="486"/>
      <c r="P492" s="486"/>
      <c r="Q492" s="486"/>
      <c r="R492" s="37"/>
      <c r="S492" s="37"/>
      <c r="T492" s="37"/>
      <c r="U492" s="37"/>
      <c r="V492" s="37"/>
      <c r="W492" s="37"/>
      <c r="X492" s="37"/>
      <c r="Y492" s="37"/>
      <c r="Z492" s="37"/>
      <c r="AA492" s="37"/>
      <c r="AB492" s="37"/>
      <c r="AC492" s="37"/>
      <c r="AD492" s="37"/>
    </row>
    <row r="493" spans="1:30">
      <c r="A493" s="265">
        <v>43990</v>
      </c>
      <c r="B493" s="115" t="s">
        <v>144</v>
      </c>
      <c r="C493" s="37">
        <v>880956760</v>
      </c>
      <c r="D493" s="115" t="s">
        <v>152</v>
      </c>
      <c r="E493" s="115" t="s">
        <v>147</v>
      </c>
      <c r="F493" s="137"/>
      <c r="G493" s="115"/>
      <c r="H493" s="265"/>
      <c r="I493" s="666"/>
      <c r="J493" s="666">
        <v>43993</v>
      </c>
      <c r="K493" s="486"/>
      <c r="L493" s="486"/>
      <c r="M493" s="115"/>
      <c r="N493" s="486"/>
      <c r="O493" s="486"/>
      <c r="P493" s="486"/>
      <c r="Q493" s="486"/>
      <c r="R493" s="37"/>
      <c r="S493" s="37"/>
      <c r="T493" s="37"/>
      <c r="U493" s="37"/>
      <c r="V493" s="37"/>
      <c r="W493" s="37"/>
      <c r="X493" s="37"/>
      <c r="Y493" s="37"/>
      <c r="Z493" s="37"/>
      <c r="AA493" s="37"/>
      <c r="AB493" s="37"/>
      <c r="AC493" s="37"/>
      <c r="AD493" s="37"/>
    </row>
    <row r="494" spans="1:30">
      <c r="A494" s="265">
        <v>43990</v>
      </c>
      <c r="B494" s="115" t="s">
        <v>144</v>
      </c>
      <c r="C494" s="37">
        <v>881613280</v>
      </c>
      <c r="D494" s="115" t="s">
        <v>139</v>
      </c>
      <c r="E494" s="115" t="s">
        <v>147</v>
      </c>
      <c r="F494" s="137"/>
      <c r="G494" s="115"/>
      <c r="H494" s="265"/>
      <c r="I494" s="666"/>
      <c r="J494" s="666">
        <v>43996</v>
      </c>
      <c r="K494" s="486"/>
      <c r="L494" s="486"/>
      <c r="M494" s="115" t="s">
        <v>1316</v>
      </c>
      <c r="N494" s="486"/>
      <c r="O494" s="486"/>
      <c r="P494" s="486"/>
      <c r="Q494" s="486"/>
      <c r="R494" s="37"/>
      <c r="S494" s="37"/>
      <c r="T494" s="37"/>
      <c r="U494" s="37"/>
      <c r="V494" s="37"/>
      <c r="W494" s="37"/>
      <c r="X494" s="37"/>
      <c r="Y494" s="37"/>
      <c r="Z494" s="37"/>
      <c r="AA494" s="37"/>
      <c r="AB494" s="37"/>
      <c r="AC494" s="37"/>
      <c r="AD494" s="37"/>
    </row>
    <row r="495" spans="1:30">
      <c r="A495" s="265">
        <v>43990</v>
      </c>
      <c r="B495" s="115" t="s">
        <v>144</v>
      </c>
      <c r="C495" s="37">
        <v>880508686</v>
      </c>
      <c r="D495" s="115" t="s">
        <v>139</v>
      </c>
      <c r="E495" s="115" t="s">
        <v>140</v>
      </c>
      <c r="F495" s="137"/>
      <c r="G495" s="115"/>
      <c r="H495" s="265"/>
      <c r="I495" s="666"/>
      <c r="J495" s="666">
        <v>43997</v>
      </c>
      <c r="K495" s="486"/>
      <c r="L495" s="486"/>
      <c r="M495" s="115"/>
      <c r="N495" s="486"/>
      <c r="O495" s="486"/>
      <c r="P495" s="486"/>
      <c r="Q495" s="486"/>
      <c r="R495" s="37"/>
      <c r="S495" s="37"/>
      <c r="T495" s="37"/>
      <c r="U495" s="37"/>
      <c r="V495" s="37"/>
      <c r="W495" s="37"/>
      <c r="X495" s="37"/>
      <c r="Y495" s="37"/>
      <c r="Z495" s="37"/>
      <c r="AA495" s="37"/>
      <c r="AB495" s="37"/>
      <c r="AC495" s="37"/>
      <c r="AD495" s="37"/>
    </row>
    <row r="496" spans="1:30">
      <c r="A496" s="265">
        <v>43990</v>
      </c>
      <c r="B496" s="115" t="s">
        <v>144</v>
      </c>
      <c r="C496" s="37">
        <v>882178445</v>
      </c>
      <c r="D496" s="115" t="s">
        <v>152</v>
      </c>
      <c r="E496" s="115" t="s">
        <v>140</v>
      </c>
      <c r="F496" s="137"/>
      <c r="G496" s="115"/>
      <c r="H496" s="265"/>
      <c r="I496" s="666"/>
      <c r="J496" s="666">
        <v>43997</v>
      </c>
      <c r="K496" s="486"/>
      <c r="L496" s="486"/>
      <c r="M496" s="115" t="s">
        <v>1316</v>
      </c>
      <c r="N496" s="486"/>
      <c r="O496" s="486"/>
      <c r="P496" s="486"/>
      <c r="Q496" s="486"/>
      <c r="R496" s="37"/>
      <c r="S496" s="37"/>
      <c r="T496" s="37"/>
      <c r="U496" s="37"/>
      <c r="V496" s="37"/>
      <c r="W496" s="37"/>
      <c r="X496" s="37"/>
      <c r="Y496" s="37"/>
      <c r="Z496" s="37"/>
      <c r="AA496" s="37"/>
      <c r="AB496" s="37"/>
      <c r="AC496" s="37"/>
      <c r="AD496" s="37"/>
    </row>
    <row r="497" spans="1:30">
      <c r="A497" s="265">
        <v>43990</v>
      </c>
      <c r="B497" s="115" t="s">
        <v>144</v>
      </c>
      <c r="C497" s="37">
        <v>880185502</v>
      </c>
      <c r="D497" s="115" t="s">
        <v>139</v>
      </c>
      <c r="E497" s="115" t="s">
        <v>140</v>
      </c>
      <c r="F497" s="137"/>
      <c r="G497" s="115"/>
      <c r="H497" s="265"/>
      <c r="I497" s="666"/>
      <c r="J497" s="666">
        <v>43996</v>
      </c>
      <c r="K497" s="486"/>
      <c r="L497" s="486"/>
      <c r="M497" s="115"/>
      <c r="N497" s="486"/>
      <c r="O497" s="486"/>
      <c r="P497" s="486"/>
      <c r="Q497" s="486"/>
      <c r="R497" s="37"/>
      <c r="S497" s="37"/>
      <c r="T497" s="37"/>
      <c r="U497" s="37"/>
      <c r="V497" s="37"/>
      <c r="W497" s="37"/>
      <c r="X497" s="37"/>
      <c r="Y497" s="37"/>
      <c r="Z497" s="37"/>
      <c r="AA497" s="37"/>
      <c r="AB497" s="37"/>
      <c r="AC497" s="37"/>
      <c r="AD497" s="37"/>
    </row>
    <row r="498" spans="1:30">
      <c r="A498" s="265">
        <v>43991</v>
      </c>
      <c r="B498" s="115" t="s">
        <v>144</v>
      </c>
      <c r="C498" s="37">
        <v>882220064</v>
      </c>
      <c r="D498" s="115" t="s">
        <v>139</v>
      </c>
      <c r="E498" s="115" t="s">
        <v>140</v>
      </c>
      <c r="F498" s="115" t="s">
        <v>140</v>
      </c>
      <c r="G498" s="115" t="s">
        <v>140</v>
      </c>
      <c r="H498" s="115"/>
      <c r="I498" s="666"/>
      <c r="J498" s="666">
        <v>44002</v>
      </c>
      <c r="K498" s="486"/>
      <c r="L498" s="486"/>
      <c r="M498" s="115"/>
      <c r="N498" s="486"/>
      <c r="O498" s="486"/>
      <c r="P498" s="486"/>
      <c r="Q498" s="486"/>
      <c r="R498" s="37"/>
      <c r="S498" s="37"/>
      <c r="T498" s="37"/>
      <c r="U498" s="37"/>
      <c r="V498" s="37"/>
      <c r="W498" s="37"/>
      <c r="X498" s="37"/>
      <c r="Y498" s="37"/>
      <c r="Z498" s="37"/>
      <c r="AA498" s="37"/>
      <c r="AB498" s="37"/>
      <c r="AC498" s="37"/>
      <c r="AD498" s="37"/>
    </row>
    <row r="499" spans="1:30">
      <c r="A499" s="265">
        <v>43991</v>
      </c>
      <c r="B499" s="115" t="s">
        <v>144</v>
      </c>
      <c r="C499" s="37">
        <v>882192476</v>
      </c>
      <c r="D499" s="115" t="s">
        <v>152</v>
      </c>
      <c r="E499" s="115" t="s">
        <v>140</v>
      </c>
      <c r="F499" s="137"/>
      <c r="G499" s="115"/>
      <c r="H499" s="265"/>
      <c r="I499" s="666"/>
      <c r="J499" s="666">
        <v>44002</v>
      </c>
      <c r="K499" s="486"/>
      <c r="L499" s="486"/>
      <c r="M499" s="115"/>
      <c r="N499" s="486"/>
      <c r="O499" s="486"/>
      <c r="P499" s="486"/>
      <c r="Q499" s="486"/>
      <c r="R499" s="37"/>
      <c r="S499" s="37"/>
      <c r="T499" s="37"/>
      <c r="U499" s="37"/>
      <c r="V499" s="37"/>
      <c r="W499" s="37"/>
      <c r="X499" s="37"/>
      <c r="Y499" s="37"/>
      <c r="Z499" s="37"/>
      <c r="AA499" s="37"/>
      <c r="AB499" s="37"/>
      <c r="AC499" s="37"/>
      <c r="AD499" s="37"/>
    </row>
    <row r="500" spans="1:30">
      <c r="A500" s="265">
        <v>43991</v>
      </c>
      <c r="B500" s="115" t="s">
        <v>144</v>
      </c>
      <c r="C500" s="37">
        <v>880442528</v>
      </c>
      <c r="D500" s="115" t="s">
        <v>139</v>
      </c>
      <c r="E500" s="115" t="s">
        <v>147</v>
      </c>
      <c r="F500" s="137"/>
      <c r="G500" s="115"/>
      <c r="H500" s="265"/>
      <c r="I500" s="666"/>
      <c r="J500" s="666">
        <v>43994</v>
      </c>
      <c r="K500" s="486"/>
      <c r="L500" s="486"/>
      <c r="M500" s="115"/>
      <c r="N500" s="486"/>
      <c r="O500" s="486"/>
      <c r="P500" s="486"/>
      <c r="Q500" s="486"/>
      <c r="R500" s="37"/>
      <c r="S500" s="37"/>
      <c r="T500" s="37"/>
      <c r="U500" s="37"/>
      <c r="V500" s="37"/>
      <c r="W500" s="37"/>
      <c r="X500" s="37"/>
      <c r="Y500" s="37"/>
      <c r="Z500" s="37"/>
      <c r="AA500" s="37"/>
      <c r="AB500" s="37"/>
      <c r="AC500" s="37"/>
      <c r="AD500" s="37"/>
    </row>
    <row r="501" spans="1:30">
      <c r="A501" s="265">
        <v>43991</v>
      </c>
      <c r="B501" s="115" t="s">
        <v>144</v>
      </c>
      <c r="C501" s="37">
        <v>880164037</v>
      </c>
      <c r="D501" s="115" t="s">
        <v>139</v>
      </c>
      <c r="E501" s="115" t="s">
        <v>140</v>
      </c>
      <c r="F501" s="137"/>
      <c r="G501" s="115"/>
      <c r="H501" s="265">
        <v>44004</v>
      </c>
      <c r="I501" s="666"/>
      <c r="J501" s="666">
        <v>44017</v>
      </c>
      <c r="K501" s="486"/>
      <c r="L501" s="486"/>
      <c r="M501" s="115"/>
      <c r="N501" s="486"/>
      <c r="O501" s="486"/>
      <c r="P501" s="486"/>
      <c r="Q501" s="486"/>
      <c r="R501" s="37"/>
      <c r="S501" s="37"/>
      <c r="T501" s="37"/>
      <c r="U501" s="37"/>
      <c r="V501" s="37"/>
      <c r="W501" s="37"/>
      <c r="X501" s="37"/>
      <c r="Y501" s="37"/>
      <c r="Z501" s="37"/>
      <c r="AA501" s="37"/>
      <c r="AB501" s="37"/>
      <c r="AC501" s="37"/>
      <c r="AD501" s="37"/>
    </row>
    <row r="502" spans="1:30">
      <c r="A502" s="265">
        <v>43991</v>
      </c>
      <c r="B502" s="115" t="s">
        <v>144</v>
      </c>
      <c r="C502" s="37">
        <v>880159471</v>
      </c>
      <c r="D502" s="115" t="s">
        <v>139</v>
      </c>
      <c r="E502" s="115" t="s">
        <v>140</v>
      </c>
      <c r="F502" s="137"/>
      <c r="G502" s="115"/>
      <c r="H502" s="265"/>
      <c r="I502" s="666"/>
      <c r="J502" s="666">
        <v>43998</v>
      </c>
      <c r="K502" s="486"/>
      <c r="L502" s="486"/>
      <c r="M502" s="115"/>
      <c r="N502" s="37"/>
      <c r="O502" s="37"/>
      <c r="P502" s="486"/>
      <c r="Q502" s="486"/>
      <c r="R502" s="37"/>
      <c r="S502" s="37"/>
      <c r="T502" s="37"/>
      <c r="U502" s="37"/>
      <c r="V502" s="37"/>
      <c r="W502" s="37"/>
      <c r="X502" s="37"/>
      <c r="Y502" s="37"/>
      <c r="Z502" s="37"/>
      <c r="AA502" s="37"/>
      <c r="AB502" s="37"/>
      <c r="AC502" s="37"/>
      <c r="AD502" s="37"/>
    </row>
    <row r="503" spans="1:30">
      <c r="A503" s="265">
        <v>43991</v>
      </c>
      <c r="B503" s="115" t="s">
        <v>144</v>
      </c>
      <c r="C503" s="37">
        <v>880127739</v>
      </c>
      <c r="D503" s="115" t="s">
        <v>139</v>
      </c>
      <c r="E503" s="115" t="s">
        <v>140</v>
      </c>
      <c r="F503" s="137"/>
      <c r="G503" s="115"/>
      <c r="H503" s="265"/>
      <c r="I503" s="666"/>
      <c r="J503" s="665">
        <v>44002</v>
      </c>
      <c r="K503" s="486"/>
      <c r="L503" s="486"/>
      <c r="M503" s="115"/>
      <c r="N503" s="486"/>
      <c r="O503" s="486"/>
      <c r="P503" s="486"/>
      <c r="Q503" s="486"/>
      <c r="R503" s="37"/>
      <c r="S503" s="37"/>
      <c r="T503" s="37"/>
      <c r="U503" s="37"/>
      <c r="V503" s="37"/>
      <c r="W503" s="37"/>
      <c r="X503" s="37"/>
      <c r="Y503" s="37"/>
      <c r="Z503" s="37"/>
      <c r="AA503" s="37"/>
      <c r="AB503" s="37"/>
      <c r="AC503" s="37"/>
      <c r="AD503" s="37"/>
    </row>
    <row r="504" spans="1:30">
      <c r="A504" s="265">
        <v>43991</v>
      </c>
      <c r="B504" s="115" t="s">
        <v>144</v>
      </c>
      <c r="C504" s="37">
        <v>880075045</v>
      </c>
      <c r="D504" s="115" t="s">
        <v>139</v>
      </c>
      <c r="E504" s="115" t="s">
        <v>147</v>
      </c>
      <c r="F504" s="137"/>
      <c r="G504" s="115"/>
      <c r="H504" s="265"/>
      <c r="I504" s="666">
        <v>43991</v>
      </c>
      <c r="J504" s="665">
        <v>43997</v>
      </c>
      <c r="K504" s="486"/>
      <c r="L504" s="486"/>
      <c r="M504" s="115" t="s">
        <v>148</v>
      </c>
      <c r="N504" s="486"/>
      <c r="O504" s="486">
        <v>60</v>
      </c>
      <c r="P504" s="486"/>
      <c r="Q504" s="486"/>
      <c r="R504" s="37"/>
      <c r="S504" s="37"/>
      <c r="T504" s="37"/>
      <c r="U504" s="37"/>
      <c r="V504" s="37"/>
      <c r="W504" s="37"/>
      <c r="X504" s="37"/>
      <c r="Y504" s="37"/>
      <c r="Z504" s="37"/>
      <c r="AA504" s="37"/>
      <c r="AB504" s="37"/>
      <c r="AC504" s="37"/>
      <c r="AD504" s="37"/>
    </row>
    <row r="505" spans="1:30">
      <c r="A505" s="265">
        <v>43991</v>
      </c>
      <c r="B505" s="115" t="s">
        <v>144</v>
      </c>
      <c r="C505" s="37">
        <v>880044541</v>
      </c>
      <c r="D505" s="115" t="s">
        <v>139</v>
      </c>
      <c r="E505" s="115" t="s">
        <v>147</v>
      </c>
      <c r="F505" s="137"/>
      <c r="G505" s="115"/>
      <c r="H505" s="265"/>
      <c r="I505" s="666"/>
      <c r="J505" s="665">
        <v>44007</v>
      </c>
      <c r="K505" s="486"/>
      <c r="L505" s="486"/>
      <c r="M505" s="115" t="s">
        <v>811</v>
      </c>
      <c r="N505" s="666">
        <v>43996</v>
      </c>
      <c r="O505" s="486">
        <v>1284.5</v>
      </c>
      <c r="P505" s="486"/>
      <c r="Q505" s="486"/>
      <c r="R505" s="37"/>
      <c r="S505" s="37"/>
      <c r="T505" s="37"/>
      <c r="U505" s="37"/>
      <c r="V505" s="37"/>
      <c r="W505" s="37"/>
      <c r="X505" s="37"/>
      <c r="Y505" s="37"/>
      <c r="Z505" s="37"/>
      <c r="AA505" s="37"/>
      <c r="AB505" s="37"/>
      <c r="AC505" s="37"/>
      <c r="AD505" s="37"/>
    </row>
    <row r="506" spans="1:30">
      <c r="A506" s="265">
        <v>43991</v>
      </c>
      <c r="B506" s="115" t="s">
        <v>144</v>
      </c>
      <c r="C506" s="37">
        <v>882188432</v>
      </c>
      <c r="D506" s="115" t="s">
        <v>139</v>
      </c>
      <c r="E506" s="115" t="s">
        <v>140</v>
      </c>
      <c r="F506" s="137"/>
      <c r="G506" s="115"/>
      <c r="H506" s="265">
        <v>44001</v>
      </c>
      <c r="I506" s="666"/>
      <c r="J506" s="665">
        <v>44012</v>
      </c>
      <c r="K506" s="486"/>
      <c r="L506" s="486"/>
      <c r="M506" s="115" t="s">
        <v>1317</v>
      </c>
      <c r="N506" s="486"/>
      <c r="O506" s="486"/>
      <c r="P506" s="486"/>
      <c r="Q506" s="486"/>
      <c r="R506" s="37"/>
      <c r="S506" s="37"/>
      <c r="T506" s="37"/>
      <c r="U506" s="37"/>
      <c r="V506" s="37"/>
      <c r="W506" s="37"/>
      <c r="X506" s="37"/>
      <c r="Y506" s="37"/>
      <c r="Z506" s="37"/>
      <c r="AA506" s="37"/>
      <c r="AB506" s="37"/>
      <c r="AC506" s="37"/>
      <c r="AD506" s="37"/>
    </row>
    <row r="507" spans="1:30">
      <c r="A507" s="265">
        <v>43991</v>
      </c>
      <c r="B507" s="115" t="s">
        <v>144</v>
      </c>
      <c r="C507" s="37">
        <v>880226094</v>
      </c>
      <c r="D507" s="115" t="s">
        <v>139</v>
      </c>
      <c r="E507" s="115" t="s">
        <v>150</v>
      </c>
      <c r="F507" s="137"/>
      <c r="G507" s="115"/>
      <c r="H507" s="265">
        <v>44001</v>
      </c>
      <c r="I507" s="666"/>
      <c r="J507" s="665">
        <v>44012</v>
      </c>
      <c r="K507" s="486"/>
      <c r="L507" s="486"/>
      <c r="M507" s="115" t="s">
        <v>1318</v>
      </c>
      <c r="N507" s="486"/>
      <c r="O507" s="486"/>
      <c r="P507" s="486"/>
      <c r="Q507" s="486"/>
      <c r="R507" s="37"/>
      <c r="S507" s="37"/>
      <c r="T507" s="37"/>
      <c r="U507" s="37"/>
      <c r="V507" s="37"/>
      <c r="W507" s="37"/>
      <c r="X507" s="37"/>
      <c r="Y507" s="37"/>
      <c r="Z507" s="37"/>
      <c r="AA507" s="37"/>
      <c r="AB507" s="37"/>
      <c r="AC507" s="37"/>
      <c r="AD507" s="37"/>
    </row>
    <row r="508" spans="1:30">
      <c r="A508" s="265">
        <v>43991</v>
      </c>
      <c r="B508" s="115" t="s">
        <v>144</v>
      </c>
      <c r="C508" s="37">
        <v>880040494</v>
      </c>
      <c r="D508" s="115" t="s">
        <v>139</v>
      </c>
      <c r="E508" s="115" t="s">
        <v>150</v>
      </c>
      <c r="F508" s="137"/>
      <c r="G508" s="115"/>
      <c r="H508" s="265">
        <v>44005</v>
      </c>
      <c r="I508" s="666"/>
      <c r="J508" s="665">
        <v>44025</v>
      </c>
      <c r="K508" s="486"/>
      <c r="L508" s="486"/>
      <c r="M508" s="115" t="s">
        <v>1319</v>
      </c>
      <c r="N508" s="486"/>
      <c r="O508" s="486"/>
      <c r="P508" s="486"/>
      <c r="Q508" s="486"/>
      <c r="R508" s="37"/>
      <c r="S508" s="37"/>
      <c r="T508" s="37"/>
      <c r="U508" s="37"/>
      <c r="V508" s="37"/>
      <c r="W508" s="37"/>
      <c r="X508" s="37"/>
      <c r="Y508" s="37"/>
      <c r="Z508" s="37"/>
      <c r="AA508" s="37"/>
      <c r="AB508" s="37"/>
      <c r="AC508" s="37"/>
      <c r="AD508" s="37"/>
    </row>
    <row r="509" spans="1:30">
      <c r="A509" s="265">
        <v>43991</v>
      </c>
      <c r="B509" s="115" t="s">
        <v>144</v>
      </c>
      <c r="C509" s="37">
        <v>880619636</v>
      </c>
      <c r="D509" s="115" t="s">
        <v>139</v>
      </c>
      <c r="E509" s="115" t="s">
        <v>147</v>
      </c>
      <c r="F509" s="137"/>
      <c r="G509" s="115"/>
      <c r="H509" s="265"/>
      <c r="I509" s="666"/>
      <c r="J509" s="665">
        <v>43997</v>
      </c>
      <c r="K509" s="486"/>
      <c r="L509" s="486"/>
      <c r="M509" s="115" t="s">
        <v>1320</v>
      </c>
      <c r="N509" s="486"/>
      <c r="O509" s="486"/>
      <c r="P509" s="486"/>
      <c r="Q509" s="486"/>
      <c r="R509" s="37"/>
      <c r="S509" s="37"/>
      <c r="T509" s="37"/>
      <c r="U509" s="37"/>
      <c r="V509" s="37"/>
      <c r="W509" s="37"/>
      <c r="X509" s="37"/>
      <c r="Y509" s="37"/>
      <c r="Z509" s="37"/>
      <c r="AA509" s="37"/>
      <c r="AB509" s="37"/>
      <c r="AC509" s="37"/>
      <c r="AD509" s="37"/>
    </row>
    <row r="510" spans="1:30">
      <c r="A510" s="265">
        <v>43991</v>
      </c>
      <c r="B510" s="115" t="s">
        <v>144</v>
      </c>
      <c r="C510" s="37">
        <v>880615487</v>
      </c>
      <c r="D510" s="115" t="s">
        <v>139</v>
      </c>
      <c r="E510" s="115" t="s">
        <v>140</v>
      </c>
      <c r="F510" s="137"/>
      <c r="G510" s="115"/>
      <c r="H510" s="265"/>
      <c r="I510" s="666"/>
      <c r="J510" s="665">
        <v>43997</v>
      </c>
      <c r="K510" s="486"/>
      <c r="L510" s="486"/>
      <c r="M510" s="115" t="s">
        <v>200</v>
      </c>
      <c r="N510" s="486"/>
      <c r="O510" s="486"/>
      <c r="P510" s="486"/>
      <c r="Q510" s="486"/>
      <c r="R510" s="37"/>
      <c r="S510" s="37"/>
      <c r="T510" s="37"/>
      <c r="U510" s="37"/>
      <c r="V510" s="37"/>
      <c r="W510" s="37"/>
      <c r="X510" s="37"/>
      <c r="Y510" s="37"/>
      <c r="Z510" s="37"/>
      <c r="AA510" s="37"/>
      <c r="AB510" s="37"/>
      <c r="AC510" s="37"/>
      <c r="AD510" s="37"/>
    </row>
    <row r="511" spans="1:30">
      <c r="A511" s="265">
        <v>43991</v>
      </c>
      <c r="B511" s="115" t="s">
        <v>144</v>
      </c>
      <c r="C511" s="37">
        <v>880025252</v>
      </c>
      <c r="D511" s="115" t="s">
        <v>139</v>
      </c>
      <c r="E511" s="115" t="s">
        <v>147</v>
      </c>
      <c r="F511" s="137"/>
      <c r="G511" s="115"/>
      <c r="H511" s="265"/>
      <c r="I511" s="666"/>
      <c r="J511" s="665">
        <v>44001</v>
      </c>
      <c r="K511" s="486"/>
      <c r="L511" s="486"/>
      <c r="M511" s="115"/>
      <c r="N511" s="486"/>
      <c r="O511" s="486"/>
      <c r="P511" s="486"/>
      <c r="Q511" s="486"/>
      <c r="R511" s="37"/>
      <c r="S511" s="37"/>
      <c r="T511" s="37"/>
      <c r="U511" s="37"/>
      <c r="V511" s="37"/>
      <c r="W511" s="37"/>
      <c r="X511" s="37"/>
      <c r="Y511" s="37"/>
      <c r="Z511" s="37"/>
      <c r="AA511" s="37"/>
      <c r="AB511" s="37"/>
      <c r="AC511" s="37"/>
      <c r="AD511" s="37"/>
    </row>
    <row r="512" spans="1:30">
      <c r="A512" s="265">
        <v>43991</v>
      </c>
      <c r="B512" s="115" t="s">
        <v>144</v>
      </c>
      <c r="C512" s="37">
        <v>880000633</v>
      </c>
      <c r="D512" s="115" t="s">
        <v>139</v>
      </c>
      <c r="E512" s="115" t="s">
        <v>147</v>
      </c>
      <c r="F512" s="137"/>
      <c r="G512" s="115"/>
      <c r="H512" s="265"/>
      <c r="I512" s="666"/>
      <c r="J512" s="665">
        <v>44002</v>
      </c>
      <c r="K512" s="486"/>
      <c r="L512" s="486"/>
      <c r="M512" s="115"/>
      <c r="N512" s="486"/>
      <c r="O512" s="486"/>
      <c r="P512" s="486"/>
      <c r="Q512" s="486"/>
      <c r="R512" s="37"/>
      <c r="S512" s="37"/>
      <c r="T512" s="37"/>
      <c r="U512" s="37"/>
      <c r="V512" s="37"/>
      <c r="W512" s="37"/>
      <c r="X512" s="37"/>
      <c r="Y512" s="37"/>
      <c r="Z512" s="37"/>
      <c r="AA512" s="37"/>
      <c r="AB512" s="37"/>
      <c r="AC512" s="37"/>
      <c r="AD512" s="37"/>
    </row>
    <row r="513" spans="1:30">
      <c r="A513" s="265">
        <v>43991</v>
      </c>
      <c r="B513" s="115" t="s">
        <v>144</v>
      </c>
      <c r="C513" s="486">
        <v>882168553</v>
      </c>
      <c r="D513" s="115" t="s">
        <v>139</v>
      </c>
      <c r="E513" s="115" t="s">
        <v>140</v>
      </c>
      <c r="F513" s="137"/>
      <c r="G513" s="115"/>
      <c r="H513" s="265"/>
      <c r="I513" s="666"/>
      <c r="J513" s="665">
        <v>43997</v>
      </c>
      <c r="K513" s="486"/>
      <c r="L513" s="486"/>
      <c r="M513" s="115"/>
      <c r="N513" s="486"/>
      <c r="O513" s="486"/>
      <c r="P513" s="486"/>
      <c r="Q513" s="486"/>
      <c r="R513" s="37"/>
      <c r="S513" s="37"/>
      <c r="T513" s="37"/>
      <c r="U513" s="37"/>
      <c r="V513" s="37"/>
      <c r="W513" s="37"/>
      <c r="X513" s="37"/>
      <c r="Y513" s="37"/>
      <c r="Z513" s="37"/>
      <c r="AA513" s="37"/>
      <c r="AB513" s="37"/>
      <c r="AC513" s="37"/>
      <c r="AD513" s="37"/>
    </row>
    <row r="514" spans="1:30">
      <c r="A514" s="265">
        <v>43992</v>
      </c>
      <c r="B514" s="115" t="s">
        <v>144</v>
      </c>
      <c r="C514" s="37">
        <v>881506777</v>
      </c>
      <c r="D514" s="115" t="s">
        <v>139</v>
      </c>
      <c r="E514" s="115" t="s">
        <v>140</v>
      </c>
      <c r="F514" s="137"/>
      <c r="G514" s="115"/>
      <c r="H514" s="265"/>
      <c r="I514" s="666"/>
      <c r="J514" s="665">
        <v>43998</v>
      </c>
      <c r="K514" s="486"/>
      <c r="L514" s="486"/>
      <c r="M514" s="115"/>
      <c r="N514" s="486"/>
      <c r="O514" s="486"/>
      <c r="P514" s="486"/>
      <c r="Q514" s="486"/>
      <c r="R514" s="37"/>
      <c r="S514" s="37"/>
      <c r="T514" s="37"/>
      <c r="U514" s="37"/>
      <c r="V514" s="37"/>
      <c r="W514" s="37"/>
      <c r="X514" s="37"/>
      <c r="Y514" s="37"/>
      <c r="Z514" s="37"/>
      <c r="AA514" s="37"/>
      <c r="AB514" s="37"/>
      <c r="AC514" s="37"/>
      <c r="AD514" s="37"/>
    </row>
    <row r="515" spans="1:30">
      <c r="A515" s="265">
        <v>43992</v>
      </c>
      <c r="B515" s="115" t="s">
        <v>144</v>
      </c>
      <c r="C515" s="37">
        <v>882218067</v>
      </c>
      <c r="D515" s="115" t="s">
        <v>139</v>
      </c>
      <c r="E515" s="115" t="s">
        <v>140</v>
      </c>
      <c r="F515" s="137"/>
      <c r="G515" s="115"/>
      <c r="H515" s="265"/>
      <c r="I515" s="666"/>
      <c r="J515" s="665">
        <v>43998</v>
      </c>
      <c r="K515" s="486"/>
      <c r="L515" s="486"/>
      <c r="M515" s="115"/>
      <c r="N515" s="486"/>
      <c r="O515" s="486"/>
      <c r="P515" s="486"/>
      <c r="Q515" s="486"/>
      <c r="R515" s="37"/>
      <c r="S515" s="37"/>
      <c r="T515" s="37"/>
      <c r="U515" s="37"/>
      <c r="V515" s="37"/>
      <c r="W515" s="37"/>
      <c r="X515" s="37"/>
      <c r="Y515" s="37"/>
      <c r="Z515" s="37"/>
      <c r="AA515" s="37"/>
      <c r="AB515" s="37"/>
      <c r="AC515" s="37"/>
      <c r="AD515" s="37"/>
    </row>
    <row r="516" spans="1:30">
      <c r="A516" s="265">
        <v>43992</v>
      </c>
      <c r="B516" s="37" t="s">
        <v>144</v>
      </c>
      <c r="C516" s="37">
        <v>882190682</v>
      </c>
      <c r="D516" s="115" t="s">
        <v>139</v>
      </c>
      <c r="E516" s="115" t="s">
        <v>140</v>
      </c>
      <c r="F516" s="137"/>
      <c r="G516" s="115"/>
      <c r="H516" s="265">
        <v>44012</v>
      </c>
      <c r="I516" s="666"/>
      <c r="J516" s="665">
        <v>44032</v>
      </c>
      <c r="K516" s="486"/>
      <c r="L516" s="486"/>
      <c r="M516" s="115"/>
      <c r="N516" s="486"/>
      <c r="O516" s="486"/>
      <c r="P516" s="486"/>
      <c r="Q516" s="486"/>
      <c r="R516" s="37"/>
      <c r="S516" s="37"/>
      <c r="T516" s="37"/>
      <c r="U516" s="37"/>
      <c r="V516" s="37"/>
      <c r="W516" s="37"/>
      <c r="X516" s="37"/>
      <c r="Y516" s="37"/>
      <c r="Z516" s="37"/>
      <c r="AA516" s="37"/>
      <c r="AB516" s="37"/>
      <c r="AC516" s="37"/>
      <c r="AD516" s="37"/>
    </row>
    <row r="517" spans="1:30">
      <c r="A517" s="265">
        <v>43992</v>
      </c>
      <c r="B517" s="115" t="s">
        <v>144</v>
      </c>
      <c r="C517" s="37">
        <v>882229039</v>
      </c>
      <c r="D517" s="115" t="s">
        <v>152</v>
      </c>
      <c r="E517" s="115" t="s">
        <v>140</v>
      </c>
      <c r="F517" s="137"/>
      <c r="G517" s="115"/>
      <c r="H517" s="265"/>
      <c r="I517" s="666"/>
      <c r="J517" s="665">
        <v>44004</v>
      </c>
      <c r="K517" s="486"/>
      <c r="L517" s="486"/>
      <c r="M517" s="115"/>
      <c r="N517" s="486"/>
      <c r="O517" s="486"/>
      <c r="P517" s="486"/>
      <c r="Q517" s="486"/>
      <c r="R517" s="37"/>
      <c r="S517" s="37"/>
      <c r="T517" s="37"/>
      <c r="U517" s="37"/>
      <c r="V517" s="37"/>
      <c r="W517" s="37"/>
      <c r="X517" s="37"/>
      <c r="Y517" s="37"/>
      <c r="Z517" s="37"/>
      <c r="AA517" s="37"/>
      <c r="AB517" s="37"/>
      <c r="AC517" s="37"/>
      <c r="AD517" s="37"/>
    </row>
    <row r="518" spans="1:30">
      <c r="A518" s="265">
        <v>43992</v>
      </c>
      <c r="B518" s="37" t="s">
        <v>144</v>
      </c>
      <c r="C518" s="37">
        <v>882229025</v>
      </c>
      <c r="D518" s="115" t="s">
        <v>152</v>
      </c>
      <c r="E518" s="115" t="s">
        <v>140</v>
      </c>
      <c r="F518" s="137"/>
      <c r="G518" s="115"/>
      <c r="H518" s="265"/>
      <c r="I518" s="666"/>
      <c r="J518" s="665">
        <v>43997</v>
      </c>
      <c r="K518" s="486"/>
      <c r="L518" s="486"/>
      <c r="M518" s="115" t="s">
        <v>142</v>
      </c>
      <c r="N518" s="486"/>
      <c r="O518" s="486"/>
      <c r="P518" s="486"/>
      <c r="Q518" s="486"/>
      <c r="R518" s="37"/>
      <c r="S518" s="37"/>
      <c r="T518" s="37"/>
      <c r="U518" s="37"/>
      <c r="V518" s="37"/>
      <c r="W518" s="37"/>
      <c r="X518" s="37"/>
      <c r="Y518" s="37"/>
      <c r="Z518" s="37"/>
      <c r="AA518" s="37"/>
      <c r="AB518" s="37"/>
      <c r="AC518" s="37"/>
      <c r="AD518" s="37"/>
    </row>
    <row r="519" spans="1:30">
      <c r="A519" s="265">
        <v>43992</v>
      </c>
      <c r="B519" s="115" t="s">
        <v>144</v>
      </c>
      <c r="C519" s="37">
        <v>880598709</v>
      </c>
      <c r="D519" s="115" t="s">
        <v>152</v>
      </c>
      <c r="E519" s="115" t="s">
        <v>140</v>
      </c>
      <c r="F519" s="137"/>
      <c r="G519" s="115"/>
      <c r="H519" s="265"/>
      <c r="I519" s="666"/>
      <c r="J519" s="665">
        <v>44004</v>
      </c>
      <c r="K519" s="486"/>
      <c r="L519" s="486"/>
      <c r="M519" s="115"/>
      <c r="N519" s="486"/>
      <c r="O519" s="486"/>
      <c r="P519" s="486"/>
      <c r="Q519" s="486"/>
      <c r="R519" s="37"/>
      <c r="S519" s="37"/>
      <c r="T519" s="37"/>
      <c r="U519" s="37"/>
      <c r="V519" s="37"/>
      <c r="W519" s="37"/>
      <c r="X519" s="37"/>
      <c r="Y519" s="37"/>
      <c r="Z519" s="37"/>
      <c r="AA519" s="37"/>
      <c r="AB519" s="37"/>
      <c r="AC519" s="37"/>
      <c r="AD519" s="37"/>
    </row>
    <row r="520" spans="1:30">
      <c r="A520" s="665">
        <v>43992</v>
      </c>
      <c r="B520" s="115" t="s">
        <v>144</v>
      </c>
      <c r="C520" s="37">
        <v>882042356</v>
      </c>
      <c r="D520" s="115" t="s">
        <v>139</v>
      </c>
      <c r="E520" s="115" t="s">
        <v>140</v>
      </c>
      <c r="F520" s="137"/>
      <c r="G520" s="115"/>
      <c r="H520" s="265"/>
      <c r="I520" s="666"/>
      <c r="J520" s="665">
        <v>43998</v>
      </c>
      <c r="K520" s="486"/>
      <c r="L520" s="486"/>
      <c r="M520" s="115"/>
      <c r="N520" s="486"/>
      <c r="O520" s="486"/>
      <c r="P520" s="486"/>
      <c r="Q520" s="486"/>
      <c r="R520" s="37"/>
      <c r="S520" s="37"/>
      <c r="T520" s="37"/>
      <c r="U520" s="37"/>
      <c r="V520" s="37"/>
      <c r="W520" s="37"/>
      <c r="X520" s="37"/>
      <c r="Y520" s="37"/>
      <c r="Z520" s="37"/>
      <c r="AA520" s="37"/>
      <c r="AB520" s="37"/>
      <c r="AC520" s="37"/>
      <c r="AD520" s="37"/>
    </row>
    <row r="521" spans="1:30">
      <c r="A521" s="665">
        <v>43992</v>
      </c>
      <c r="B521" s="115" t="s">
        <v>144</v>
      </c>
      <c r="C521" s="37">
        <v>881472680</v>
      </c>
      <c r="D521" s="115" t="s">
        <v>152</v>
      </c>
      <c r="E521" s="115" t="s">
        <v>140</v>
      </c>
      <c r="F521" s="137"/>
      <c r="G521" s="115"/>
      <c r="H521" s="265"/>
      <c r="I521" s="666"/>
      <c r="J521" s="665">
        <v>44004</v>
      </c>
      <c r="K521" s="486"/>
      <c r="L521" s="486"/>
      <c r="M521" s="115"/>
      <c r="N521" s="486"/>
      <c r="O521" s="486"/>
      <c r="P521" s="486"/>
      <c r="Q521" s="486"/>
      <c r="R521" s="37"/>
      <c r="S521" s="37"/>
      <c r="T521" s="37"/>
      <c r="U521" s="37"/>
      <c r="V521" s="37"/>
      <c r="W521" s="37"/>
      <c r="X521" s="37"/>
      <c r="Y521" s="37"/>
      <c r="Z521" s="37"/>
      <c r="AA521" s="37"/>
      <c r="AB521" s="37"/>
      <c r="AC521" s="37"/>
      <c r="AD521" s="37"/>
    </row>
    <row r="522" spans="1:30">
      <c r="A522" s="665">
        <v>43992</v>
      </c>
      <c r="B522" s="115" t="s">
        <v>144</v>
      </c>
      <c r="C522" s="37">
        <v>880444266</v>
      </c>
      <c r="D522" s="115" t="s">
        <v>152</v>
      </c>
      <c r="E522" s="115" t="s">
        <v>147</v>
      </c>
      <c r="F522" s="137"/>
      <c r="G522" s="115"/>
      <c r="H522" s="265"/>
      <c r="I522" s="666"/>
      <c r="J522" s="665">
        <v>44004</v>
      </c>
      <c r="K522" s="486"/>
      <c r="L522" s="486"/>
      <c r="M522" s="115" t="s">
        <v>811</v>
      </c>
      <c r="N522" s="486"/>
      <c r="O522" s="486"/>
      <c r="P522" s="486"/>
      <c r="Q522" s="486"/>
      <c r="R522" s="37"/>
      <c r="S522" s="37"/>
      <c r="T522" s="37"/>
      <c r="U522" s="37"/>
      <c r="V522" s="37"/>
      <c r="W522" s="37"/>
      <c r="X522" s="37"/>
      <c r="Y522" s="37"/>
      <c r="Z522" s="37"/>
      <c r="AA522" s="37"/>
      <c r="AB522" s="37"/>
      <c r="AC522" s="37"/>
      <c r="AD522" s="37"/>
    </row>
    <row r="523" spans="1:30">
      <c r="A523" s="665">
        <v>43992</v>
      </c>
      <c r="B523" s="115" t="s">
        <v>144</v>
      </c>
      <c r="C523" s="37">
        <v>880786128</v>
      </c>
      <c r="D523" s="115" t="s">
        <v>152</v>
      </c>
      <c r="E523" s="115" t="s">
        <v>140</v>
      </c>
      <c r="F523" s="137"/>
      <c r="G523" s="115"/>
      <c r="H523" s="265"/>
      <c r="I523" s="666"/>
      <c r="J523" s="665">
        <v>44000</v>
      </c>
      <c r="K523" s="486"/>
      <c r="L523" s="486"/>
      <c r="M523" s="115" t="s">
        <v>142</v>
      </c>
      <c r="N523" s="486"/>
      <c r="O523" s="486"/>
      <c r="P523" s="486"/>
      <c r="Q523" s="486"/>
      <c r="R523" s="37"/>
      <c r="S523" s="37"/>
      <c r="T523" s="37"/>
      <c r="U523" s="37"/>
      <c r="V523" s="37"/>
      <c r="W523" s="37"/>
      <c r="X523" s="37"/>
      <c r="Y523" s="37"/>
      <c r="Z523" s="37"/>
      <c r="AA523" s="37"/>
      <c r="AB523" s="37"/>
      <c r="AC523" s="37"/>
      <c r="AD523" s="37"/>
    </row>
    <row r="524" spans="1:30">
      <c r="A524" s="665">
        <v>43992</v>
      </c>
      <c r="B524" s="115" t="s">
        <v>144</v>
      </c>
      <c r="C524" s="37">
        <v>880554405</v>
      </c>
      <c r="D524" s="115" t="s">
        <v>152</v>
      </c>
      <c r="E524" s="115" t="s">
        <v>140</v>
      </c>
      <c r="F524" s="137"/>
      <c r="G524" s="115"/>
      <c r="H524" s="265"/>
      <c r="I524" s="666"/>
      <c r="J524" s="665">
        <v>43998</v>
      </c>
      <c r="K524" s="486"/>
      <c r="L524" s="486"/>
      <c r="M524" s="115" t="s">
        <v>142</v>
      </c>
      <c r="N524" s="486"/>
      <c r="O524" s="486"/>
      <c r="P524" s="486"/>
      <c r="Q524" s="486"/>
      <c r="R524" s="37"/>
      <c r="S524" s="37"/>
      <c r="T524" s="37"/>
      <c r="U524" s="37"/>
      <c r="V524" s="37"/>
      <c r="W524" s="37"/>
      <c r="X524" s="37"/>
      <c r="Y524" s="37"/>
      <c r="Z524" s="37"/>
      <c r="AA524" s="37"/>
      <c r="AB524" s="37"/>
      <c r="AC524" s="37"/>
      <c r="AD524" s="37"/>
    </row>
    <row r="525" spans="1:30">
      <c r="A525" s="665">
        <v>43992</v>
      </c>
      <c r="B525" s="115" t="s">
        <v>144</v>
      </c>
      <c r="C525" s="37">
        <v>881206132</v>
      </c>
      <c r="D525" s="115" t="s">
        <v>139</v>
      </c>
      <c r="E525" s="115" t="s">
        <v>147</v>
      </c>
      <c r="F525" s="137"/>
      <c r="G525" s="115"/>
      <c r="H525" s="265">
        <v>44010</v>
      </c>
      <c r="I525" s="666"/>
      <c r="J525" s="665">
        <v>44022</v>
      </c>
      <c r="K525" s="486"/>
      <c r="L525" s="486"/>
      <c r="M525" s="115"/>
      <c r="N525" s="486"/>
      <c r="O525" s="486"/>
      <c r="P525" s="486"/>
      <c r="Q525" s="486"/>
      <c r="R525" s="37"/>
      <c r="S525" s="37"/>
      <c r="T525" s="37"/>
      <c r="U525" s="37"/>
      <c r="V525" s="37"/>
      <c r="W525" s="37"/>
      <c r="X525" s="37"/>
      <c r="Y525" s="37"/>
      <c r="Z525" s="37"/>
      <c r="AA525" s="37"/>
      <c r="AB525" s="37"/>
      <c r="AC525" s="37"/>
      <c r="AD525" s="37"/>
    </row>
    <row r="526" spans="1:30">
      <c r="A526" s="665">
        <v>43992</v>
      </c>
      <c r="B526" s="115" t="s">
        <v>144</v>
      </c>
      <c r="C526" s="37">
        <v>880984098</v>
      </c>
      <c r="D526" s="115" t="s">
        <v>152</v>
      </c>
      <c r="E526" s="115" t="s">
        <v>150</v>
      </c>
      <c r="F526" s="137"/>
      <c r="G526" s="115"/>
      <c r="H526" s="265"/>
      <c r="I526" s="666"/>
      <c r="J526" s="665">
        <v>43998</v>
      </c>
      <c r="K526" s="486"/>
      <c r="L526" s="486"/>
      <c r="M526" s="115" t="s">
        <v>142</v>
      </c>
      <c r="N526" s="486"/>
      <c r="O526" s="486"/>
      <c r="P526" s="486"/>
      <c r="Q526" s="486"/>
      <c r="R526" s="37"/>
      <c r="S526" s="37"/>
      <c r="T526" s="37"/>
      <c r="U526" s="37"/>
      <c r="V526" s="37"/>
      <c r="W526" s="37"/>
      <c r="X526" s="37"/>
      <c r="Y526" s="37"/>
      <c r="Z526" s="37"/>
      <c r="AA526" s="37"/>
      <c r="AB526" s="37"/>
      <c r="AC526" s="37"/>
      <c r="AD526" s="37"/>
    </row>
    <row r="527" spans="1:30">
      <c r="A527" s="665">
        <v>43992</v>
      </c>
      <c r="B527" s="115" t="s">
        <v>144</v>
      </c>
      <c r="C527" s="37">
        <v>880614896</v>
      </c>
      <c r="D527" s="115" t="s">
        <v>152</v>
      </c>
      <c r="E527" s="115" t="s">
        <v>147</v>
      </c>
      <c r="F527" s="137"/>
      <c r="G527" s="115"/>
      <c r="H527" s="265"/>
      <c r="I527" s="666"/>
      <c r="J527" s="665">
        <v>43999</v>
      </c>
      <c r="K527" s="486"/>
      <c r="L527" s="486"/>
      <c r="M527" s="115"/>
      <c r="N527" s="486"/>
      <c r="O527" s="486"/>
      <c r="P527" s="486"/>
      <c r="Q527" s="486"/>
      <c r="R527" s="37"/>
      <c r="S527" s="37"/>
      <c r="T527" s="37"/>
      <c r="U527" s="37"/>
      <c r="V527" s="37"/>
      <c r="W527" s="37"/>
      <c r="X527" s="37"/>
      <c r="Y527" s="37"/>
      <c r="Z527" s="37"/>
      <c r="AA527" s="37"/>
      <c r="AB527" s="37"/>
      <c r="AC527" s="37"/>
      <c r="AD527" s="37"/>
    </row>
    <row r="528" spans="1:30">
      <c r="A528" s="665">
        <v>43992</v>
      </c>
      <c r="B528" s="115" t="s">
        <v>144</v>
      </c>
      <c r="C528" s="37">
        <v>880674973</v>
      </c>
      <c r="D528" s="115" t="s">
        <v>152</v>
      </c>
      <c r="E528" s="115" t="s">
        <v>150</v>
      </c>
      <c r="F528" s="137"/>
      <c r="G528" s="115"/>
      <c r="H528" s="265"/>
      <c r="I528" s="666"/>
      <c r="J528" s="665">
        <v>43999</v>
      </c>
      <c r="K528" s="486"/>
      <c r="L528" s="486"/>
      <c r="M528" s="115" t="s">
        <v>142</v>
      </c>
      <c r="N528" s="486"/>
      <c r="O528" s="486"/>
      <c r="P528" s="486"/>
      <c r="Q528" s="486"/>
      <c r="R528" s="37"/>
      <c r="S528" s="37"/>
      <c r="T528" s="37"/>
      <c r="U528" s="37"/>
      <c r="V528" s="37"/>
      <c r="W528" s="37"/>
      <c r="X528" s="37"/>
      <c r="Y528" s="37"/>
      <c r="Z528" s="37"/>
      <c r="AA528" s="37"/>
      <c r="AB528" s="37"/>
      <c r="AC528" s="37"/>
      <c r="AD528" s="37"/>
    </row>
    <row r="529" spans="1:30">
      <c r="A529" s="665">
        <v>43992</v>
      </c>
      <c r="B529" s="115" t="s">
        <v>144</v>
      </c>
      <c r="C529" s="37">
        <v>881444089</v>
      </c>
      <c r="D529" s="115" t="s">
        <v>152</v>
      </c>
      <c r="E529" s="115" t="s">
        <v>140</v>
      </c>
      <c r="F529" s="137"/>
      <c r="G529" s="115"/>
      <c r="H529" s="265"/>
      <c r="I529" s="666"/>
      <c r="J529" s="665">
        <v>44004</v>
      </c>
      <c r="K529" s="486"/>
      <c r="L529" s="486"/>
      <c r="M529" s="115"/>
      <c r="N529" s="486"/>
      <c r="O529" s="486"/>
      <c r="P529" s="486"/>
      <c r="Q529" s="486"/>
      <c r="R529" s="37"/>
      <c r="S529" s="37"/>
      <c r="T529" s="37"/>
      <c r="U529" s="37"/>
      <c r="V529" s="37"/>
      <c r="W529" s="37"/>
      <c r="X529" s="37"/>
      <c r="Y529" s="37"/>
      <c r="Z529" s="37"/>
      <c r="AA529" s="37"/>
      <c r="AB529" s="37"/>
      <c r="AC529" s="37"/>
      <c r="AD529" s="37"/>
    </row>
    <row r="530" spans="1:30">
      <c r="A530" s="665">
        <v>43992</v>
      </c>
      <c r="B530" s="115" t="s">
        <v>144</v>
      </c>
      <c r="C530" s="37">
        <v>881202362</v>
      </c>
      <c r="D530" s="115" t="s">
        <v>152</v>
      </c>
      <c r="E530" s="115" t="s">
        <v>140</v>
      </c>
      <c r="F530" s="137"/>
      <c r="G530" s="115"/>
      <c r="H530" s="265"/>
      <c r="I530" s="666"/>
      <c r="J530" s="665">
        <v>43998</v>
      </c>
      <c r="K530" s="486"/>
      <c r="L530" s="486"/>
      <c r="M530" s="115" t="s">
        <v>168</v>
      </c>
      <c r="N530" s="486"/>
      <c r="O530" s="486"/>
      <c r="P530" s="486"/>
      <c r="Q530" s="486"/>
      <c r="R530" s="37"/>
      <c r="S530" s="37"/>
      <c r="T530" s="37"/>
      <c r="U530" s="37"/>
      <c r="V530" s="37"/>
      <c r="W530" s="37"/>
      <c r="X530" s="37"/>
      <c r="Y530" s="37"/>
      <c r="Z530" s="37"/>
      <c r="AA530" s="37"/>
      <c r="AB530" s="37"/>
      <c r="AC530" s="37"/>
      <c r="AD530" s="37"/>
    </row>
    <row r="531" spans="1:30" ht="10" customHeight="1">
      <c r="A531" s="665">
        <v>43992</v>
      </c>
      <c r="B531" s="115" t="s">
        <v>144</v>
      </c>
      <c r="C531" s="37">
        <v>881336355</v>
      </c>
      <c r="D531" s="115" t="s">
        <v>152</v>
      </c>
      <c r="E531" s="115" t="s">
        <v>140</v>
      </c>
      <c r="F531" s="137"/>
      <c r="G531" s="115"/>
      <c r="H531" s="265">
        <v>44012</v>
      </c>
      <c r="I531" s="666"/>
      <c r="J531" s="665">
        <v>44030</v>
      </c>
      <c r="K531" s="486"/>
      <c r="L531" s="486"/>
      <c r="M531" s="115" t="s">
        <v>811</v>
      </c>
      <c r="N531" s="486"/>
      <c r="O531" s="486"/>
      <c r="P531" s="486"/>
      <c r="Q531" s="486"/>
      <c r="R531" s="37"/>
      <c r="S531" s="37"/>
      <c r="T531" s="37"/>
      <c r="U531" s="37"/>
      <c r="V531" s="37"/>
      <c r="W531" s="37"/>
      <c r="X531" s="37"/>
      <c r="Y531" s="37"/>
      <c r="Z531" s="37"/>
      <c r="AA531" s="37"/>
      <c r="AB531" s="37"/>
      <c r="AC531" s="37"/>
      <c r="AD531" s="37"/>
    </row>
    <row r="532" spans="1:30">
      <c r="A532" s="665">
        <v>43992</v>
      </c>
      <c r="B532" s="115" t="s">
        <v>144</v>
      </c>
      <c r="C532" s="37">
        <v>880001789</v>
      </c>
      <c r="D532" s="115" t="s">
        <v>152</v>
      </c>
      <c r="E532" s="115" t="s">
        <v>147</v>
      </c>
      <c r="F532" s="137"/>
      <c r="G532" s="115"/>
      <c r="H532" s="265"/>
      <c r="I532" s="666"/>
      <c r="J532" s="665">
        <v>44010</v>
      </c>
      <c r="K532" s="486"/>
      <c r="L532" s="486"/>
      <c r="M532" s="115" t="s">
        <v>811</v>
      </c>
      <c r="N532" s="486"/>
      <c r="O532" s="486"/>
      <c r="P532" s="486"/>
      <c r="Q532" s="486"/>
      <c r="R532" s="37"/>
      <c r="S532" s="37"/>
      <c r="T532" s="37"/>
      <c r="U532" s="37"/>
      <c r="V532" s="37"/>
      <c r="W532" s="37"/>
      <c r="X532" s="37"/>
      <c r="Y532" s="37"/>
      <c r="Z532" s="37"/>
      <c r="AA532" s="37"/>
      <c r="AB532" s="37"/>
      <c r="AC532" s="37"/>
      <c r="AD532" s="37"/>
    </row>
    <row r="533" spans="1:30">
      <c r="A533" s="665">
        <v>43992</v>
      </c>
      <c r="B533" s="115" t="s">
        <v>144</v>
      </c>
      <c r="C533" s="37">
        <v>880002026</v>
      </c>
      <c r="D533" s="115" t="s">
        <v>139</v>
      </c>
      <c r="E533" s="115" t="s">
        <v>147</v>
      </c>
      <c r="F533" s="137"/>
      <c r="G533" s="115"/>
      <c r="H533" s="265"/>
      <c r="I533" s="666"/>
      <c r="J533" s="665">
        <v>43997</v>
      </c>
      <c r="K533" s="486"/>
      <c r="L533" s="486"/>
      <c r="M533" s="115"/>
      <c r="N533" s="486"/>
      <c r="O533" s="486"/>
      <c r="P533" s="486"/>
      <c r="Q533" s="486"/>
      <c r="R533" s="37"/>
      <c r="S533" s="37"/>
      <c r="T533" s="37"/>
      <c r="U533" s="37"/>
      <c r="V533" s="37"/>
      <c r="W533" s="37"/>
      <c r="X533" s="37"/>
      <c r="Y533" s="37"/>
      <c r="Z533" s="37"/>
      <c r="AA533" s="37"/>
      <c r="AB533" s="37"/>
      <c r="AC533" s="37"/>
      <c r="AD533" s="37"/>
    </row>
    <row r="534" spans="1:30">
      <c r="A534" s="665">
        <v>43992</v>
      </c>
      <c r="B534" s="115" t="s">
        <v>144</v>
      </c>
      <c r="C534" s="37">
        <v>881472682</v>
      </c>
      <c r="D534" s="115" t="s">
        <v>152</v>
      </c>
      <c r="E534" s="115" t="s">
        <v>140</v>
      </c>
      <c r="F534" s="137"/>
      <c r="G534" s="115"/>
      <c r="H534" s="265"/>
      <c r="I534" s="666"/>
      <c r="J534" s="665">
        <v>44004</v>
      </c>
      <c r="K534" s="486"/>
      <c r="L534" s="486"/>
      <c r="M534" s="115"/>
      <c r="N534" s="486"/>
      <c r="O534" s="486"/>
      <c r="P534" s="486"/>
      <c r="Q534" s="486"/>
      <c r="R534" s="37"/>
      <c r="S534" s="37"/>
      <c r="T534" s="37"/>
      <c r="U534" s="37"/>
      <c r="V534" s="37"/>
      <c r="W534" s="37"/>
      <c r="X534" s="37"/>
      <c r="Y534" s="37"/>
      <c r="Z534" s="37"/>
      <c r="AA534" s="37"/>
      <c r="AB534" s="37"/>
      <c r="AC534" s="37"/>
      <c r="AD534" s="37"/>
    </row>
    <row r="535" spans="1:30">
      <c r="A535" s="665">
        <v>43992</v>
      </c>
      <c r="B535" s="115" t="s">
        <v>144</v>
      </c>
      <c r="C535" s="37">
        <v>881622645</v>
      </c>
      <c r="D535" s="115" t="s">
        <v>152</v>
      </c>
      <c r="E535" s="115" t="s">
        <v>150</v>
      </c>
      <c r="F535" s="137"/>
      <c r="G535" s="115"/>
      <c r="H535" s="265"/>
      <c r="I535" s="666"/>
      <c r="J535" s="665">
        <v>43998</v>
      </c>
      <c r="K535" s="486"/>
      <c r="L535" s="486"/>
      <c r="M535" s="115" t="s">
        <v>142</v>
      </c>
      <c r="N535" s="486"/>
      <c r="O535" s="486"/>
      <c r="P535" s="486"/>
      <c r="Q535" s="486"/>
      <c r="R535" s="37"/>
      <c r="S535" s="37"/>
      <c r="T535" s="37"/>
      <c r="U535" s="37"/>
      <c r="V535" s="37"/>
      <c r="W535" s="37"/>
      <c r="X535" s="37"/>
      <c r="Y535" s="37"/>
      <c r="Z535" s="37"/>
      <c r="AA535" s="37"/>
      <c r="AB535" s="37"/>
      <c r="AC535" s="37"/>
      <c r="AD535" s="37"/>
    </row>
    <row r="536" spans="1:30">
      <c r="A536" s="665">
        <v>43992</v>
      </c>
      <c r="B536" s="115" t="s">
        <v>144</v>
      </c>
      <c r="C536" s="37">
        <v>881621160</v>
      </c>
      <c r="D536" s="115" t="s">
        <v>139</v>
      </c>
      <c r="E536" s="115" t="s">
        <v>147</v>
      </c>
      <c r="F536" s="137"/>
      <c r="G536" s="115"/>
      <c r="H536" s="265"/>
      <c r="I536" s="666"/>
      <c r="J536" s="665">
        <v>43998</v>
      </c>
      <c r="K536" s="486"/>
      <c r="L536" s="486"/>
      <c r="M536" s="115"/>
      <c r="N536" s="666">
        <v>44008</v>
      </c>
      <c r="O536" s="486">
        <v>6062.66</v>
      </c>
      <c r="P536" s="486"/>
      <c r="Q536" s="486"/>
      <c r="R536" s="37"/>
      <c r="S536" s="37"/>
      <c r="T536" s="37"/>
      <c r="U536" s="37"/>
      <c r="V536" s="37"/>
      <c r="W536" s="37"/>
      <c r="X536" s="37"/>
      <c r="Y536" s="37"/>
      <c r="Z536" s="37"/>
      <c r="AA536" s="37"/>
      <c r="AB536" s="37"/>
      <c r="AC536" s="37"/>
      <c r="AD536" s="37"/>
    </row>
    <row r="537" spans="1:30">
      <c r="A537" s="665">
        <v>43993</v>
      </c>
      <c r="B537" s="115" t="s">
        <v>144</v>
      </c>
      <c r="C537" s="37">
        <v>882229770</v>
      </c>
      <c r="D537" s="115" t="s">
        <v>139</v>
      </c>
      <c r="E537" s="115" t="s">
        <v>140</v>
      </c>
      <c r="F537" s="137"/>
      <c r="G537" s="115"/>
      <c r="H537" s="265">
        <v>44005</v>
      </c>
      <c r="I537" s="666"/>
      <c r="J537" s="665">
        <v>44022</v>
      </c>
      <c r="K537" s="486"/>
      <c r="L537" s="486"/>
      <c r="M537" s="115"/>
      <c r="N537" s="486"/>
      <c r="O537" s="486"/>
      <c r="P537" s="486"/>
      <c r="Q537" s="486"/>
      <c r="R537" s="37"/>
      <c r="S537" s="37"/>
      <c r="T537" s="37"/>
      <c r="U537" s="37"/>
      <c r="V537" s="37"/>
      <c r="W537" s="37"/>
      <c r="X537" s="37"/>
      <c r="Y537" s="37"/>
      <c r="Z537" s="37"/>
      <c r="AA537" s="37"/>
      <c r="AB537" s="37"/>
      <c r="AC537" s="37"/>
      <c r="AD537" s="37"/>
    </row>
    <row r="538" spans="1:30">
      <c r="A538" s="665">
        <v>43993</v>
      </c>
      <c r="B538" s="115" t="s">
        <v>144</v>
      </c>
      <c r="C538" s="37">
        <v>882197466</v>
      </c>
      <c r="D538" s="115" t="s">
        <v>139</v>
      </c>
      <c r="E538" s="115" t="s">
        <v>140</v>
      </c>
      <c r="F538" s="137"/>
      <c r="G538" s="115"/>
      <c r="H538" s="265"/>
      <c r="I538" s="666"/>
      <c r="J538" s="665">
        <v>43999</v>
      </c>
      <c r="K538" s="486"/>
      <c r="L538" s="486"/>
      <c r="M538" s="115"/>
      <c r="N538" s="486"/>
      <c r="O538" s="486"/>
      <c r="P538" s="486"/>
      <c r="Q538" s="486"/>
      <c r="R538" s="37"/>
      <c r="S538" s="37"/>
      <c r="T538" s="37"/>
      <c r="U538" s="37"/>
      <c r="V538" s="37"/>
      <c r="W538" s="37"/>
      <c r="X538" s="37"/>
      <c r="Y538" s="37"/>
      <c r="Z538" s="37"/>
      <c r="AA538" s="37"/>
      <c r="AB538" s="37"/>
      <c r="AC538" s="37"/>
      <c r="AD538" s="37"/>
    </row>
    <row r="539" spans="1:30">
      <c r="A539" s="665">
        <v>43993</v>
      </c>
      <c r="B539" s="115" t="s">
        <v>144</v>
      </c>
      <c r="C539" s="37">
        <v>880035992</v>
      </c>
      <c r="D539" s="115" t="s">
        <v>152</v>
      </c>
      <c r="E539" s="115" t="s">
        <v>147</v>
      </c>
      <c r="F539" s="137"/>
      <c r="G539" s="115"/>
      <c r="H539" s="265"/>
      <c r="I539" s="666"/>
      <c r="J539" s="665">
        <v>44000</v>
      </c>
      <c r="K539" s="486"/>
      <c r="L539" s="486"/>
      <c r="M539" s="115" t="s">
        <v>142</v>
      </c>
      <c r="N539" s="486"/>
      <c r="O539" s="486"/>
      <c r="P539" s="486"/>
      <c r="Q539" s="486"/>
      <c r="R539" s="262"/>
      <c r="S539" s="262"/>
      <c r="T539" s="262"/>
      <c r="U539" s="262"/>
      <c r="V539" s="262"/>
      <c r="W539" s="262"/>
      <c r="X539" s="262"/>
      <c r="Y539" s="262"/>
      <c r="Z539" s="262"/>
      <c r="AA539" s="262"/>
      <c r="AB539" s="262"/>
      <c r="AC539" s="262"/>
      <c r="AD539" s="262"/>
    </row>
    <row r="540" spans="1:30">
      <c r="A540" s="665">
        <v>43993</v>
      </c>
      <c r="B540" s="115" t="s">
        <v>144</v>
      </c>
      <c r="C540" s="37">
        <v>880938988</v>
      </c>
      <c r="D540" s="115" t="s">
        <v>152</v>
      </c>
      <c r="E540" s="115" t="s">
        <v>140</v>
      </c>
      <c r="F540" s="137"/>
      <c r="G540" s="115"/>
      <c r="H540" s="265"/>
      <c r="I540" s="666"/>
      <c r="J540" s="665">
        <v>44000</v>
      </c>
      <c r="K540" s="486"/>
      <c r="L540" s="486"/>
      <c r="M540" s="115"/>
      <c r="N540" s="486"/>
      <c r="O540" s="486"/>
      <c r="P540" s="486"/>
      <c r="Q540" s="486"/>
      <c r="R540" s="262"/>
      <c r="S540" s="262"/>
      <c r="T540" s="262"/>
      <c r="U540" s="262"/>
      <c r="V540" s="262"/>
      <c r="W540" s="262"/>
      <c r="X540" s="262"/>
      <c r="Y540" s="262"/>
      <c r="Z540" s="262"/>
      <c r="AA540" s="262"/>
      <c r="AB540" s="262"/>
      <c r="AC540" s="262"/>
      <c r="AD540" s="262"/>
    </row>
    <row r="541" spans="1:30">
      <c r="A541" s="665">
        <v>43993</v>
      </c>
      <c r="B541" s="37" t="s">
        <v>144</v>
      </c>
      <c r="C541" s="37">
        <v>880978933</v>
      </c>
      <c r="D541" s="115" t="s">
        <v>152</v>
      </c>
      <c r="E541" s="115" t="s">
        <v>150</v>
      </c>
      <c r="F541" s="137"/>
      <c r="G541" s="115"/>
      <c r="H541" s="265"/>
      <c r="I541" s="666"/>
      <c r="J541" s="665">
        <v>44000</v>
      </c>
      <c r="K541" s="486"/>
      <c r="L541" s="486"/>
      <c r="M541" s="115" t="s">
        <v>142</v>
      </c>
      <c r="N541" s="115"/>
      <c r="O541" s="486"/>
      <c r="P541" s="486"/>
      <c r="Q541" s="486"/>
      <c r="R541" s="37"/>
      <c r="S541" s="37"/>
      <c r="T541" s="37"/>
      <c r="U541" s="37"/>
      <c r="V541" s="37"/>
      <c r="W541" s="37"/>
      <c r="X541" s="37"/>
      <c r="Y541" s="37"/>
      <c r="Z541" s="37"/>
      <c r="AA541" s="37"/>
      <c r="AB541" s="37"/>
      <c r="AC541" s="37"/>
      <c r="AD541" s="37"/>
    </row>
    <row r="542" spans="1:30">
      <c r="A542" s="665">
        <v>43993</v>
      </c>
      <c r="B542" s="115" t="s">
        <v>144</v>
      </c>
      <c r="C542" s="37">
        <v>880989372</v>
      </c>
      <c r="D542" s="115" t="s">
        <v>152</v>
      </c>
      <c r="E542" s="115" t="s">
        <v>140</v>
      </c>
      <c r="F542" s="137"/>
      <c r="G542" s="115"/>
      <c r="H542" s="265"/>
      <c r="I542" s="666"/>
      <c r="J542" s="665">
        <v>44000</v>
      </c>
      <c r="K542" s="486"/>
      <c r="L542" s="486"/>
      <c r="M542" s="115"/>
      <c r="N542" s="115"/>
      <c r="O542" s="486"/>
      <c r="P542" s="486"/>
      <c r="Q542" s="486"/>
      <c r="R542" s="37"/>
      <c r="S542" s="37"/>
      <c r="T542" s="37"/>
      <c r="U542" s="37"/>
      <c r="V542" s="37"/>
      <c r="W542" s="37"/>
      <c r="X542" s="37"/>
      <c r="Y542" s="37"/>
      <c r="Z542" s="37"/>
      <c r="AA542" s="37"/>
      <c r="AB542" s="37"/>
      <c r="AC542" s="37"/>
      <c r="AD542" s="37"/>
    </row>
    <row r="543" spans="1:30">
      <c r="A543" s="665">
        <v>43993</v>
      </c>
      <c r="B543" s="115" t="s">
        <v>144</v>
      </c>
      <c r="C543" s="37">
        <v>880841051</v>
      </c>
      <c r="D543" s="115" t="s">
        <v>152</v>
      </c>
      <c r="E543" s="115" t="s">
        <v>140</v>
      </c>
      <c r="F543" s="137"/>
      <c r="G543" s="115"/>
      <c r="H543" s="265">
        <v>44004</v>
      </c>
      <c r="I543" s="666"/>
      <c r="J543" s="665">
        <v>44015</v>
      </c>
      <c r="K543" s="486"/>
      <c r="L543" s="486"/>
      <c r="M543" s="115"/>
      <c r="N543" s="115"/>
      <c r="O543" s="486"/>
      <c r="P543" s="486"/>
      <c r="Q543" s="486"/>
      <c r="R543" s="37"/>
      <c r="S543" s="37"/>
      <c r="T543" s="37"/>
      <c r="U543" s="37"/>
      <c r="V543" s="37"/>
      <c r="W543" s="37"/>
      <c r="X543" s="37"/>
      <c r="Y543" s="37"/>
      <c r="Z543" s="37"/>
      <c r="AA543" s="37"/>
      <c r="AB543" s="37"/>
      <c r="AC543" s="37"/>
      <c r="AD543" s="37"/>
    </row>
    <row r="544" spans="1:30">
      <c r="A544" s="665">
        <v>43993</v>
      </c>
      <c r="B544" s="115" t="s">
        <v>144</v>
      </c>
      <c r="C544" s="37">
        <v>881120745</v>
      </c>
      <c r="D544" s="115" t="s">
        <v>152</v>
      </c>
      <c r="E544" s="115" t="s">
        <v>147</v>
      </c>
      <c r="F544" s="137"/>
      <c r="G544" s="115"/>
      <c r="H544" s="265"/>
      <c r="I544" s="666"/>
      <c r="J544" s="665">
        <v>44010</v>
      </c>
      <c r="K544" s="486"/>
      <c r="L544" s="486"/>
      <c r="M544" s="115" t="s">
        <v>142</v>
      </c>
      <c r="N544" s="665">
        <v>43993</v>
      </c>
      <c r="O544" s="486" t="s">
        <v>1321</v>
      </c>
      <c r="P544" s="486"/>
      <c r="Q544" s="486"/>
      <c r="R544" s="37"/>
      <c r="S544" s="37"/>
      <c r="T544" s="37"/>
      <c r="U544" s="37"/>
      <c r="V544" s="37"/>
      <c r="W544" s="37"/>
      <c r="X544" s="37"/>
      <c r="Y544" s="37"/>
      <c r="Z544" s="37"/>
      <c r="AA544" s="37"/>
      <c r="AB544" s="37"/>
      <c r="AC544" s="37"/>
      <c r="AD544" s="37"/>
    </row>
    <row r="545" spans="1:30">
      <c r="A545" s="665">
        <v>43993</v>
      </c>
      <c r="B545" s="115" t="s">
        <v>144</v>
      </c>
      <c r="C545" s="37">
        <v>881474931</v>
      </c>
      <c r="D545" s="115" t="s">
        <v>152</v>
      </c>
      <c r="E545" s="115" t="s">
        <v>150</v>
      </c>
      <c r="F545" s="137"/>
      <c r="G545" s="115"/>
      <c r="H545" s="265"/>
      <c r="I545" s="666"/>
      <c r="J545" s="665">
        <v>43999</v>
      </c>
      <c r="K545" s="486"/>
      <c r="L545" s="486"/>
      <c r="M545" s="115" t="s">
        <v>142</v>
      </c>
      <c r="N545" s="115"/>
      <c r="O545" s="486"/>
      <c r="P545" s="486"/>
      <c r="Q545" s="486"/>
      <c r="R545" s="37"/>
      <c r="S545" s="37"/>
      <c r="T545" s="37"/>
      <c r="U545" s="37"/>
      <c r="V545" s="37"/>
      <c r="W545" s="37"/>
      <c r="X545" s="37"/>
      <c r="Y545" s="37"/>
      <c r="Z545" s="37"/>
      <c r="AA545" s="37"/>
      <c r="AB545" s="37"/>
      <c r="AC545" s="37"/>
      <c r="AD545" s="37"/>
    </row>
    <row r="546" spans="1:30">
      <c r="A546" s="665">
        <v>43993</v>
      </c>
      <c r="B546" s="115" t="s">
        <v>144</v>
      </c>
      <c r="C546" s="37">
        <v>881547499</v>
      </c>
      <c r="D546" s="115" t="s">
        <v>152</v>
      </c>
      <c r="E546" s="115" t="s">
        <v>147</v>
      </c>
      <c r="F546" s="137"/>
      <c r="G546" s="115"/>
      <c r="H546" s="265"/>
      <c r="I546" s="666"/>
      <c r="J546" s="665">
        <v>44002</v>
      </c>
      <c r="K546" s="486"/>
      <c r="L546" s="486"/>
      <c r="M546" s="115" t="s">
        <v>811</v>
      </c>
      <c r="N546" s="115"/>
      <c r="O546" s="486"/>
      <c r="P546" s="486"/>
      <c r="Q546" s="486"/>
      <c r="R546" s="37"/>
      <c r="S546" s="37"/>
      <c r="T546" s="37"/>
      <c r="U546" s="37"/>
      <c r="V546" s="37"/>
      <c r="W546" s="37"/>
      <c r="X546" s="37"/>
      <c r="Y546" s="37"/>
      <c r="Z546" s="37"/>
      <c r="AA546" s="37"/>
      <c r="AB546" s="37"/>
      <c r="AC546" s="37"/>
      <c r="AD546" s="37"/>
    </row>
    <row r="547" spans="1:30">
      <c r="A547" s="666">
        <v>43993</v>
      </c>
      <c r="B547" s="115" t="s">
        <v>144</v>
      </c>
      <c r="C547" s="486">
        <v>880480689</v>
      </c>
      <c r="D547" s="115" t="s">
        <v>152</v>
      </c>
      <c r="E547" s="115" t="s">
        <v>140</v>
      </c>
      <c r="F547" s="666"/>
      <c r="G547" s="486"/>
      <c r="H547" s="37"/>
      <c r="I547" s="486"/>
      <c r="J547" s="666">
        <v>44000</v>
      </c>
      <c r="K547" s="486"/>
      <c r="L547" s="486"/>
      <c r="M547" s="486"/>
      <c r="N547" s="486"/>
      <c r="O547" s="486"/>
      <c r="P547" s="486"/>
      <c r="Q547" s="486"/>
      <c r="R547" s="37"/>
      <c r="S547" s="37"/>
      <c r="T547" s="37"/>
      <c r="U547" s="37"/>
      <c r="V547" s="37"/>
      <c r="W547" s="37"/>
      <c r="X547" s="37"/>
      <c r="Y547" s="37"/>
      <c r="Z547" s="37"/>
      <c r="AA547" s="37"/>
      <c r="AB547" s="37"/>
      <c r="AC547" s="37"/>
      <c r="AD547" s="37"/>
    </row>
    <row r="548" spans="1:30">
      <c r="A548" s="666">
        <v>43993</v>
      </c>
      <c r="B548" s="115" t="s">
        <v>144</v>
      </c>
      <c r="C548" s="486">
        <v>882054701</v>
      </c>
      <c r="D548" s="115" t="s">
        <v>139</v>
      </c>
      <c r="E548" s="115" t="s">
        <v>140</v>
      </c>
      <c r="F548" s="666"/>
      <c r="G548" s="486"/>
      <c r="H548" s="37"/>
      <c r="I548" s="486"/>
      <c r="J548" s="666">
        <v>43999</v>
      </c>
      <c r="K548" s="486"/>
      <c r="L548" s="486"/>
      <c r="M548" s="115" t="s">
        <v>176</v>
      </c>
      <c r="N548" s="486"/>
      <c r="O548" s="486"/>
      <c r="P548" s="486"/>
      <c r="Q548" s="486"/>
      <c r="R548" s="486"/>
      <c r="S548" s="486"/>
      <c r="T548" s="486"/>
      <c r="U548" s="486"/>
      <c r="V548" s="486"/>
      <c r="W548" s="486"/>
      <c r="X548" s="486"/>
      <c r="Y548" s="486"/>
      <c r="Z548" s="486"/>
      <c r="AA548" s="486"/>
      <c r="AB548" s="486"/>
      <c r="AC548" s="486"/>
      <c r="AD548" s="486"/>
    </row>
    <row r="549" spans="1:30">
      <c r="A549" s="666">
        <v>43993</v>
      </c>
      <c r="B549" s="115" t="s">
        <v>144</v>
      </c>
      <c r="C549" s="486">
        <v>881132804</v>
      </c>
      <c r="D549" s="115" t="s">
        <v>152</v>
      </c>
      <c r="E549" s="115" t="s">
        <v>140</v>
      </c>
      <c r="F549" s="666"/>
      <c r="G549" s="486"/>
      <c r="H549" s="37"/>
      <c r="I549" s="486"/>
      <c r="J549" s="666">
        <v>44000</v>
      </c>
      <c r="K549" s="486"/>
      <c r="L549" s="486"/>
      <c r="M549" s="115" t="s">
        <v>1322</v>
      </c>
      <c r="N549" s="486"/>
      <c r="O549" s="486"/>
      <c r="P549" s="486"/>
      <c r="Q549" s="486"/>
      <c r="R549" s="486"/>
      <c r="S549" s="486"/>
      <c r="T549" s="486"/>
      <c r="U549" s="486"/>
      <c r="V549" s="486"/>
      <c r="W549" s="486"/>
      <c r="X549" s="486"/>
      <c r="Y549" s="486"/>
      <c r="Z549" s="486"/>
      <c r="AA549" s="486"/>
      <c r="AB549" s="486"/>
      <c r="AC549" s="486"/>
      <c r="AD549" s="486"/>
    </row>
    <row r="550" spans="1:30">
      <c r="A550" s="666">
        <v>43993</v>
      </c>
      <c r="B550" s="115" t="s">
        <v>144</v>
      </c>
      <c r="C550" s="486">
        <v>880023243</v>
      </c>
      <c r="D550" s="115" t="s">
        <v>139</v>
      </c>
      <c r="E550" s="115" t="s">
        <v>140</v>
      </c>
      <c r="F550" s="666"/>
      <c r="G550" s="486"/>
      <c r="H550" s="265">
        <v>43997</v>
      </c>
      <c r="I550" s="486"/>
      <c r="J550" s="666">
        <v>44012</v>
      </c>
      <c r="K550" s="486"/>
      <c r="L550" s="486"/>
      <c r="M550" s="115" t="s">
        <v>679</v>
      </c>
      <c r="N550" s="486"/>
      <c r="O550" s="486"/>
      <c r="P550" s="486"/>
      <c r="Q550" s="486"/>
      <c r="R550" s="486"/>
      <c r="S550" s="486"/>
      <c r="T550" s="486"/>
      <c r="U550" s="486"/>
      <c r="V550" s="486"/>
      <c r="W550" s="486"/>
      <c r="X550" s="486"/>
      <c r="Y550" s="486"/>
      <c r="Z550" s="486"/>
      <c r="AA550" s="486"/>
      <c r="AB550" s="486"/>
      <c r="AC550" s="486"/>
      <c r="AD550" s="486"/>
    </row>
    <row r="551" spans="1:30">
      <c r="A551" s="666">
        <v>43971</v>
      </c>
      <c r="B551" s="115" t="s">
        <v>144</v>
      </c>
      <c r="C551" s="486">
        <v>880091999</v>
      </c>
      <c r="D551" s="115" t="s">
        <v>152</v>
      </c>
      <c r="E551" s="115" t="s">
        <v>147</v>
      </c>
      <c r="F551" s="666"/>
      <c r="G551" s="486"/>
      <c r="H551" s="666">
        <v>43993</v>
      </c>
      <c r="I551" s="486"/>
      <c r="J551" s="666">
        <v>43998</v>
      </c>
      <c r="K551" s="486"/>
      <c r="L551" s="486"/>
      <c r="M551" s="115" t="s">
        <v>811</v>
      </c>
      <c r="N551" s="666">
        <v>43995</v>
      </c>
      <c r="O551" s="486">
        <v>178.5</v>
      </c>
      <c r="P551" s="486"/>
      <c r="Q551" s="486"/>
      <c r="R551" s="486"/>
      <c r="S551" s="486"/>
      <c r="T551" s="486"/>
      <c r="U551" s="486"/>
      <c r="V551" s="486"/>
      <c r="W551" s="486"/>
      <c r="X551" s="486"/>
      <c r="Y551" s="486"/>
      <c r="Z551" s="486"/>
      <c r="AA551" s="486"/>
      <c r="AB551" s="486"/>
      <c r="AC551" s="486"/>
      <c r="AD551" s="486"/>
    </row>
    <row r="552" spans="1:30">
      <c r="A552" s="666">
        <v>43980</v>
      </c>
      <c r="B552" s="115" t="s">
        <v>144</v>
      </c>
      <c r="C552" s="486">
        <v>880041078</v>
      </c>
      <c r="D552" s="115" t="s">
        <v>139</v>
      </c>
      <c r="E552" s="115" t="s">
        <v>393</v>
      </c>
      <c r="F552" s="666"/>
      <c r="G552" s="486"/>
      <c r="H552" s="265">
        <v>43997</v>
      </c>
      <c r="I552" s="486"/>
      <c r="J552" s="666">
        <v>44004</v>
      </c>
      <c r="K552" s="486"/>
      <c r="L552" s="486"/>
      <c r="M552" s="115" t="s">
        <v>282</v>
      </c>
      <c r="N552" s="115" t="s">
        <v>1323</v>
      </c>
      <c r="O552" s="115" t="s">
        <v>1324</v>
      </c>
      <c r="P552" s="486"/>
      <c r="Q552" s="486"/>
      <c r="R552" s="37"/>
      <c r="S552" s="37"/>
      <c r="T552" s="37"/>
      <c r="U552" s="37"/>
      <c r="V552" s="37"/>
      <c r="W552" s="37"/>
      <c r="X552" s="37"/>
      <c r="Y552" s="37"/>
      <c r="Z552" s="37"/>
      <c r="AA552" s="37"/>
      <c r="AB552" s="37"/>
      <c r="AC552" s="37"/>
      <c r="AD552" s="37"/>
    </row>
    <row r="553" spans="1:30">
      <c r="A553" s="666">
        <v>43993</v>
      </c>
      <c r="B553" s="115" t="s">
        <v>144</v>
      </c>
      <c r="C553" s="486">
        <v>881504538</v>
      </c>
      <c r="D553" s="115" t="s">
        <v>152</v>
      </c>
      <c r="E553" s="115" t="s">
        <v>147</v>
      </c>
      <c r="F553" s="666"/>
      <c r="G553" s="486"/>
      <c r="H553" s="37"/>
      <c r="I553" s="486"/>
      <c r="J553" s="666">
        <v>44004</v>
      </c>
      <c r="K553" s="486"/>
      <c r="L553" s="486"/>
      <c r="M553" s="115" t="s">
        <v>182</v>
      </c>
      <c r="N553" s="486"/>
      <c r="O553" s="486"/>
      <c r="P553" s="486"/>
      <c r="Q553" s="486"/>
      <c r="R553" s="37"/>
      <c r="S553" s="37"/>
      <c r="T553" s="37"/>
      <c r="U553" s="37"/>
      <c r="V553" s="37"/>
      <c r="W553" s="37"/>
      <c r="X553" s="37"/>
      <c r="Y553" s="37"/>
      <c r="Z553" s="37"/>
      <c r="AA553" s="37"/>
      <c r="AB553" s="37"/>
      <c r="AC553" s="37"/>
      <c r="AD553" s="37"/>
    </row>
    <row r="554" spans="1:30">
      <c r="A554" s="666">
        <v>43993</v>
      </c>
      <c r="B554" s="115" t="s">
        <v>144</v>
      </c>
      <c r="C554" s="486">
        <v>880799927</v>
      </c>
      <c r="D554" s="115" t="s">
        <v>139</v>
      </c>
      <c r="E554" s="115" t="s">
        <v>147</v>
      </c>
      <c r="F554" s="666"/>
      <c r="G554" s="486"/>
      <c r="H554" s="37"/>
      <c r="I554" s="486"/>
      <c r="J554" s="666">
        <v>43996</v>
      </c>
      <c r="K554" s="486"/>
      <c r="L554" s="486"/>
      <c r="M554" s="486"/>
      <c r="N554" s="486"/>
      <c r="O554" s="486"/>
      <c r="P554" s="486"/>
      <c r="Q554" s="486"/>
      <c r="R554" s="37"/>
      <c r="S554" s="37"/>
      <c r="T554" s="37"/>
      <c r="U554" s="37"/>
      <c r="V554" s="37"/>
      <c r="W554" s="37"/>
      <c r="X554" s="37"/>
      <c r="Y554" s="37"/>
      <c r="Z554" s="37"/>
      <c r="AA554" s="37"/>
      <c r="AB554" s="37"/>
      <c r="AC554" s="37"/>
      <c r="AD554" s="37"/>
    </row>
    <row r="555" spans="1:30">
      <c r="A555" s="666">
        <v>43994</v>
      </c>
      <c r="B555" s="115" t="s">
        <v>144</v>
      </c>
      <c r="C555" s="486">
        <v>881519268</v>
      </c>
      <c r="D555" s="115" t="s">
        <v>139</v>
      </c>
      <c r="E555" s="115" t="s">
        <v>140</v>
      </c>
      <c r="F555" s="666"/>
      <c r="G555" s="486"/>
      <c r="H555" s="37"/>
      <c r="I555" s="486"/>
      <c r="J555" s="666">
        <v>44000</v>
      </c>
      <c r="K555" s="486"/>
      <c r="L555" s="486"/>
      <c r="M555" s="486"/>
      <c r="N555" s="486"/>
      <c r="O555" s="486"/>
      <c r="P555" s="486"/>
      <c r="Q555" s="486"/>
      <c r="R555" s="37"/>
      <c r="S555" s="37"/>
      <c r="T555" s="37"/>
      <c r="U555" s="37"/>
      <c r="V555" s="37"/>
      <c r="W555" s="37"/>
      <c r="X555" s="37"/>
      <c r="Y555" s="37"/>
      <c r="Z555" s="37"/>
      <c r="AA555" s="37"/>
      <c r="AB555" s="37"/>
      <c r="AC555" s="37"/>
      <c r="AD555" s="37"/>
    </row>
    <row r="556" spans="1:30">
      <c r="A556" s="666">
        <v>43994</v>
      </c>
      <c r="B556" s="115" t="s">
        <v>144</v>
      </c>
      <c r="C556" s="486">
        <v>882235546</v>
      </c>
      <c r="D556" s="115" t="s">
        <v>139</v>
      </c>
      <c r="E556" s="115" t="s">
        <v>147</v>
      </c>
      <c r="F556" s="666"/>
      <c r="G556" s="486"/>
      <c r="H556" s="37"/>
      <c r="I556" s="486"/>
      <c r="J556" s="666">
        <v>44010</v>
      </c>
      <c r="K556" s="486"/>
      <c r="L556" s="486"/>
      <c r="M556" s="115" t="s">
        <v>148</v>
      </c>
      <c r="N556" s="486"/>
      <c r="O556" s="486"/>
      <c r="P556" s="486"/>
      <c r="Q556" s="486"/>
      <c r="R556" s="37"/>
      <c r="S556" s="37"/>
      <c r="T556" s="37"/>
      <c r="U556" s="37"/>
      <c r="V556" s="37"/>
      <c r="W556" s="37"/>
      <c r="X556" s="37"/>
      <c r="Y556" s="37"/>
      <c r="Z556" s="37"/>
      <c r="AA556" s="37"/>
      <c r="AB556" s="37"/>
      <c r="AC556" s="37"/>
      <c r="AD556" s="37"/>
    </row>
    <row r="557" spans="1:30">
      <c r="A557" s="666">
        <v>43962</v>
      </c>
      <c r="B557" s="115" t="s">
        <v>144</v>
      </c>
      <c r="C557" s="486">
        <v>881366137</v>
      </c>
      <c r="D557" s="115" t="s">
        <v>139</v>
      </c>
      <c r="E557" s="115" t="s">
        <v>147</v>
      </c>
      <c r="F557" s="666"/>
      <c r="G557" s="486"/>
      <c r="H557" s="265">
        <v>43994</v>
      </c>
      <c r="I557" s="486"/>
      <c r="J557" s="666">
        <v>44000</v>
      </c>
      <c r="K557" s="486"/>
      <c r="L557" s="486"/>
      <c r="M557" s="115" t="s">
        <v>142</v>
      </c>
      <c r="N557" s="486"/>
      <c r="O557" s="486"/>
      <c r="P557" s="486"/>
      <c r="Q557" s="486"/>
      <c r="R557" s="37"/>
      <c r="S557" s="37"/>
      <c r="T557" s="37"/>
      <c r="U557" s="37"/>
      <c r="V557" s="37"/>
      <c r="W557" s="37"/>
      <c r="X557" s="37"/>
      <c r="Y557" s="37"/>
      <c r="Z557" s="37"/>
      <c r="AA557" s="37"/>
      <c r="AB557" s="37"/>
      <c r="AC557" s="37"/>
      <c r="AD557" s="37"/>
    </row>
    <row r="558" spans="1:30">
      <c r="A558" s="666">
        <v>43994</v>
      </c>
      <c r="B558" s="115" t="s">
        <v>144</v>
      </c>
      <c r="C558" s="486">
        <v>881624742</v>
      </c>
      <c r="D558" s="115" t="s">
        <v>139</v>
      </c>
      <c r="E558" s="115" t="s">
        <v>140</v>
      </c>
      <c r="F558" s="666"/>
      <c r="G558" s="486"/>
      <c r="H558" s="37"/>
      <c r="I558" s="486"/>
      <c r="J558" s="666">
        <v>44000</v>
      </c>
      <c r="K558" s="486"/>
      <c r="L558" s="486"/>
      <c r="M558" s="486"/>
      <c r="N558" s="486"/>
      <c r="O558" s="486"/>
      <c r="P558" s="486"/>
      <c r="Q558" s="486"/>
      <c r="R558" s="37"/>
      <c r="S558" s="37"/>
      <c r="T558" s="37"/>
      <c r="U558" s="37"/>
      <c r="V558" s="37"/>
      <c r="W558" s="37"/>
      <c r="X558" s="37"/>
      <c r="Y558" s="37"/>
      <c r="Z558" s="37"/>
      <c r="AA558" s="37"/>
      <c r="AB558" s="37"/>
      <c r="AC558" s="37"/>
      <c r="AD558" s="37"/>
    </row>
    <row r="559" spans="1:30">
      <c r="A559" s="666">
        <v>43994</v>
      </c>
      <c r="B559" s="115" t="s">
        <v>144</v>
      </c>
      <c r="C559" s="486">
        <v>881590724</v>
      </c>
      <c r="D559" s="115" t="s">
        <v>152</v>
      </c>
      <c r="E559" s="115" t="s">
        <v>140</v>
      </c>
      <c r="F559" s="666"/>
      <c r="G559" s="486"/>
      <c r="H559" s="37"/>
      <c r="I559" s="486"/>
      <c r="J559" s="666">
        <v>44000</v>
      </c>
      <c r="K559" s="486"/>
      <c r="L559" s="486"/>
      <c r="M559" s="115" t="s">
        <v>142</v>
      </c>
      <c r="N559" s="486"/>
      <c r="O559" s="486"/>
      <c r="P559" s="486"/>
      <c r="Q559" s="486"/>
      <c r="R559" s="37"/>
      <c r="S559" s="37"/>
      <c r="T559" s="37"/>
      <c r="U559" s="37"/>
      <c r="V559" s="37"/>
      <c r="W559" s="37"/>
      <c r="X559" s="37"/>
      <c r="Y559" s="37"/>
      <c r="Z559" s="37"/>
      <c r="AA559" s="37"/>
      <c r="AB559" s="37"/>
      <c r="AC559" s="37"/>
      <c r="AD559" s="37"/>
    </row>
    <row r="560" spans="1:30">
      <c r="A560" s="666">
        <v>43994</v>
      </c>
      <c r="B560" s="115" t="s">
        <v>144</v>
      </c>
      <c r="C560" s="486">
        <v>881365637</v>
      </c>
      <c r="D560" s="115" t="s">
        <v>345</v>
      </c>
      <c r="E560" s="115" t="s">
        <v>140</v>
      </c>
      <c r="F560" s="666"/>
      <c r="G560" s="486"/>
      <c r="H560" s="37"/>
      <c r="I560" s="486"/>
      <c r="J560" s="666">
        <v>44000</v>
      </c>
      <c r="K560" s="486"/>
      <c r="L560" s="486"/>
      <c r="M560" s="115" t="s">
        <v>142</v>
      </c>
      <c r="N560" s="486"/>
      <c r="O560" s="486"/>
      <c r="P560" s="486"/>
      <c r="Q560" s="486"/>
      <c r="R560" s="37"/>
      <c r="S560" s="37"/>
      <c r="T560" s="37"/>
      <c r="U560" s="37"/>
      <c r="V560" s="37"/>
      <c r="W560" s="37"/>
      <c r="X560" s="37"/>
      <c r="Y560" s="37"/>
      <c r="Z560" s="37"/>
      <c r="AA560" s="37"/>
      <c r="AB560" s="37"/>
      <c r="AC560" s="37"/>
      <c r="AD560" s="37"/>
    </row>
    <row r="561" spans="1:30">
      <c r="A561" s="666">
        <v>43994</v>
      </c>
      <c r="B561" s="115" t="s">
        <v>144</v>
      </c>
      <c r="C561" s="486">
        <v>881591549</v>
      </c>
      <c r="D561" s="115" t="s">
        <v>152</v>
      </c>
      <c r="E561" s="115" t="s">
        <v>140</v>
      </c>
      <c r="F561" s="666"/>
      <c r="G561" s="486"/>
      <c r="H561" s="37"/>
      <c r="I561" s="486"/>
      <c r="J561" s="666">
        <v>44010</v>
      </c>
      <c r="K561" s="486"/>
      <c r="L561" s="486"/>
      <c r="M561" s="486"/>
      <c r="N561" s="486"/>
      <c r="O561" s="486"/>
      <c r="P561" s="486"/>
      <c r="Q561" s="486"/>
      <c r="R561" s="37"/>
      <c r="S561" s="37"/>
      <c r="T561" s="37"/>
      <c r="U561" s="37"/>
      <c r="V561" s="37"/>
      <c r="W561" s="37"/>
      <c r="X561" s="37"/>
      <c r="Y561" s="37"/>
      <c r="Z561" s="37"/>
      <c r="AA561" s="37"/>
      <c r="AB561" s="37"/>
      <c r="AC561" s="37"/>
      <c r="AD561" s="37"/>
    </row>
    <row r="562" spans="1:30">
      <c r="A562" s="666">
        <v>43994</v>
      </c>
      <c r="B562" s="115" t="s">
        <v>144</v>
      </c>
      <c r="C562" s="486">
        <v>881510446</v>
      </c>
      <c r="D562" s="115" t="s">
        <v>152</v>
      </c>
      <c r="E562" s="115" t="s">
        <v>147</v>
      </c>
      <c r="F562" s="666"/>
      <c r="G562" s="486"/>
      <c r="H562" s="37"/>
      <c r="I562" s="486"/>
      <c r="J562" s="666">
        <v>44004</v>
      </c>
      <c r="K562" s="486"/>
      <c r="L562" s="486"/>
      <c r="M562" s="486"/>
      <c r="N562" s="486" t="s">
        <v>1325</v>
      </c>
      <c r="O562" s="486">
        <v>142.19999999999999</v>
      </c>
      <c r="P562" s="486"/>
      <c r="Q562" s="486"/>
      <c r="R562" s="37"/>
      <c r="S562" s="37"/>
      <c r="T562" s="37"/>
      <c r="U562" s="37"/>
      <c r="V562" s="37"/>
      <c r="W562" s="37"/>
      <c r="X562" s="37"/>
      <c r="Y562" s="37"/>
      <c r="Z562" s="37"/>
      <c r="AA562" s="37"/>
      <c r="AB562" s="37"/>
      <c r="AC562" s="37"/>
      <c r="AD562" s="37"/>
    </row>
    <row r="563" spans="1:30">
      <c r="A563" s="666">
        <v>43994</v>
      </c>
      <c r="B563" s="115" t="s">
        <v>144</v>
      </c>
      <c r="C563" s="486">
        <v>880328654</v>
      </c>
      <c r="D563" s="115" t="s">
        <v>152</v>
      </c>
      <c r="E563" s="115" t="s">
        <v>140</v>
      </c>
      <c r="F563" s="666"/>
      <c r="G563" s="486"/>
      <c r="H563" s="37"/>
      <c r="I563" s="486"/>
      <c r="J563" s="666">
        <v>44004</v>
      </c>
      <c r="K563" s="486"/>
      <c r="L563" s="486"/>
      <c r="M563" s="486"/>
      <c r="N563" s="486"/>
      <c r="O563" s="486"/>
      <c r="P563" s="486"/>
      <c r="Q563" s="486"/>
      <c r="R563" s="37"/>
      <c r="S563" s="37"/>
      <c r="T563" s="37"/>
      <c r="U563" s="37"/>
      <c r="V563" s="37"/>
      <c r="W563" s="37"/>
      <c r="X563" s="37"/>
      <c r="Y563" s="37"/>
      <c r="Z563" s="37"/>
      <c r="AA563" s="37"/>
      <c r="AB563" s="37"/>
      <c r="AC563" s="37"/>
      <c r="AD563" s="37"/>
    </row>
    <row r="564" spans="1:30">
      <c r="A564" s="666">
        <v>43994</v>
      </c>
      <c r="B564" s="115" t="s">
        <v>144</v>
      </c>
      <c r="C564" s="486">
        <v>881474920</v>
      </c>
      <c r="D564" s="115" t="s">
        <v>152</v>
      </c>
      <c r="E564" s="115" t="s">
        <v>147</v>
      </c>
      <c r="F564" s="666"/>
      <c r="G564" s="486"/>
      <c r="H564" s="37"/>
      <c r="I564" s="486"/>
      <c r="J564" s="666">
        <v>44004</v>
      </c>
      <c r="K564" s="486"/>
      <c r="L564" s="486"/>
      <c r="M564" s="115" t="s">
        <v>811</v>
      </c>
      <c r="N564" s="486"/>
      <c r="O564" s="486"/>
      <c r="P564" s="486"/>
      <c r="Q564" s="486"/>
      <c r="R564" s="37"/>
      <c r="S564" s="37"/>
      <c r="T564" s="37"/>
      <c r="U564" s="37"/>
      <c r="V564" s="37"/>
      <c r="W564" s="37"/>
      <c r="X564" s="37"/>
      <c r="Y564" s="37"/>
      <c r="Z564" s="37"/>
      <c r="AA564" s="37"/>
      <c r="AB564" s="37"/>
      <c r="AC564" s="37"/>
      <c r="AD564" s="37"/>
    </row>
    <row r="565" spans="1:30">
      <c r="A565" s="666">
        <v>43994</v>
      </c>
      <c r="B565" s="115" t="s">
        <v>144</v>
      </c>
      <c r="C565" s="486">
        <v>880955029</v>
      </c>
      <c r="D565" s="115" t="s">
        <v>152</v>
      </c>
      <c r="E565" s="115" t="s">
        <v>140</v>
      </c>
      <c r="F565" s="666"/>
      <c r="G565" s="486"/>
      <c r="H565" s="37"/>
      <c r="I565" s="486"/>
      <c r="J565" s="666">
        <v>44004</v>
      </c>
      <c r="K565" s="486"/>
      <c r="L565" s="486"/>
      <c r="M565" s="486"/>
      <c r="N565" s="486"/>
      <c r="O565" s="486"/>
      <c r="P565" s="486"/>
      <c r="Q565" s="486"/>
      <c r="R565" s="37"/>
      <c r="S565" s="37"/>
      <c r="T565" s="37"/>
      <c r="U565" s="37"/>
      <c r="V565" s="37"/>
      <c r="W565" s="37"/>
      <c r="X565" s="37"/>
      <c r="Y565" s="37"/>
      <c r="Z565" s="37"/>
      <c r="AA565" s="37"/>
      <c r="AB565" s="37"/>
      <c r="AC565" s="37"/>
      <c r="AD565" s="37"/>
    </row>
    <row r="566" spans="1:30">
      <c r="A566" s="666">
        <v>43994</v>
      </c>
      <c r="B566" s="115" t="s">
        <v>144</v>
      </c>
      <c r="C566" s="486">
        <v>881182780</v>
      </c>
      <c r="D566" s="115" t="s">
        <v>152</v>
      </c>
      <c r="E566" s="115" t="s">
        <v>140</v>
      </c>
      <c r="F566" s="666"/>
      <c r="G566" s="486"/>
      <c r="H566" s="37"/>
      <c r="I566" s="486"/>
      <c r="J566" s="666"/>
      <c r="K566" s="486"/>
      <c r="L566" s="486"/>
      <c r="M566" s="115" t="s">
        <v>142</v>
      </c>
      <c r="N566" s="486"/>
      <c r="O566" s="486"/>
      <c r="P566" s="486"/>
      <c r="Q566" s="486"/>
      <c r="R566" s="37"/>
      <c r="S566" s="37"/>
      <c r="T566" s="37"/>
      <c r="U566" s="37"/>
      <c r="V566" s="37"/>
      <c r="W566" s="37"/>
      <c r="X566" s="37"/>
      <c r="Y566" s="37"/>
      <c r="Z566" s="37"/>
      <c r="AA566" s="37"/>
      <c r="AB566" s="37"/>
      <c r="AC566" s="37"/>
      <c r="AD566" s="37"/>
    </row>
    <row r="567" spans="1:30">
      <c r="A567" s="666">
        <v>43994</v>
      </c>
      <c r="B567" s="115" t="s">
        <v>144</v>
      </c>
      <c r="C567" s="486">
        <v>881128709</v>
      </c>
      <c r="D567" s="115" t="s">
        <v>152</v>
      </c>
      <c r="E567" s="115" t="s">
        <v>147</v>
      </c>
      <c r="F567" s="666"/>
      <c r="G567" s="486"/>
      <c r="H567" s="37"/>
      <c r="I567" s="486"/>
      <c r="J567" s="666">
        <v>43997</v>
      </c>
      <c r="K567" s="486"/>
      <c r="L567" s="486"/>
      <c r="M567" s="115" t="s">
        <v>811</v>
      </c>
      <c r="N567" s="486"/>
      <c r="O567" s="486"/>
      <c r="P567" s="486"/>
      <c r="Q567" s="486"/>
      <c r="R567" s="37"/>
      <c r="S567" s="37"/>
      <c r="T567" s="37"/>
      <c r="U567" s="37"/>
      <c r="V567" s="37"/>
      <c r="W567" s="37"/>
      <c r="X567" s="37"/>
      <c r="Y567" s="37"/>
      <c r="Z567" s="37"/>
      <c r="AA567" s="37"/>
      <c r="AB567" s="37"/>
      <c r="AC567" s="37"/>
      <c r="AD567" s="37"/>
    </row>
    <row r="568" spans="1:30">
      <c r="A568" s="666">
        <v>43994</v>
      </c>
      <c r="B568" s="115" t="s">
        <v>144</v>
      </c>
      <c r="C568" s="486">
        <v>881381895</v>
      </c>
      <c r="D568" s="115" t="s">
        <v>139</v>
      </c>
      <c r="E568" s="115" t="s">
        <v>140</v>
      </c>
      <c r="F568" s="666"/>
      <c r="G568" s="486"/>
      <c r="H568" s="37"/>
      <c r="I568" s="486"/>
      <c r="J568" s="666">
        <v>44000</v>
      </c>
      <c r="K568" s="486"/>
      <c r="L568" s="486"/>
      <c r="M568" s="486"/>
      <c r="N568" s="486"/>
      <c r="O568" s="486"/>
      <c r="P568" s="486"/>
      <c r="Q568" s="486"/>
      <c r="R568" s="37"/>
      <c r="S568" s="37"/>
      <c r="T568" s="37"/>
      <c r="U568" s="37"/>
      <c r="V568" s="37"/>
      <c r="W568" s="37"/>
      <c r="X568" s="37"/>
      <c r="Y568" s="37"/>
      <c r="Z568" s="37"/>
      <c r="AA568" s="37"/>
      <c r="AB568" s="37"/>
      <c r="AC568" s="37"/>
      <c r="AD568" s="37"/>
    </row>
    <row r="569" spans="1:30">
      <c r="A569" s="666">
        <v>43994</v>
      </c>
      <c r="B569" s="115" t="s">
        <v>144</v>
      </c>
      <c r="C569" s="486">
        <v>881441017</v>
      </c>
      <c r="D569" s="115" t="s">
        <v>139</v>
      </c>
      <c r="E569" s="115" t="s">
        <v>140</v>
      </c>
      <c r="F569" s="666"/>
      <c r="G569" s="486"/>
      <c r="H569" s="37"/>
      <c r="I569" s="486"/>
      <c r="J569" s="666">
        <v>44000</v>
      </c>
      <c r="K569" s="486"/>
      <c r="L569" s="486"/>
      <c r="M569" s="486"/>
      <c r="N569" s="486"/>
      <c r="O569" s="486"/>
      <c r="P569" s="486"/>
      <c r="Q569" s="486"/>
      <c r="R569" s="37"/>
      <c r="S569" s="37"/>
      <c r="T569" s="37"/>
      <c r="U569" s="37"/>
      <c r="V569" s="37"/>
      <c r="W569" s="37"/>
      <c r="X569" s="37"/>
      <c r="Y569" s="37"/>
      <c r="Z569" s="37"/>
      <c r="AA569" s="37"/>
      <c r="AB569" s="37"/>
      <c r="AC569" s="37"/>
      <c r="AD569" s="37"/>
    </row>
    <row r="570" spans="1:30">
      <c r="A570" s="666">
        <v>43994</v>
      </c>
      <c r="B570" s="115" t="s">
        <v>144</v>
      </c>
      <c r="C570" s="486">
        <v>881463167</v>
      </c>
      <c r="D570" s="115" t="s">
        <v>139</v>
      </c>
      <c r="E570" s="115" t="s">
        <v>140</v>
      </c>
      <c r="F570" s="666"/>
      <c r="G570" s="486"/>
      <c r="H570" s="37"/>
      <c r="I570" s="486"/>
      <c r="J570" s="666">
        <v>44000</v>
      </c>
      <c r="K570" s="486"/>
      <c r="L570" s="486"/>
      <c r="M570" s="486"/>
      <c r="N570" s="486"/>
      <c r="O570" s="486"/>
      <c r="P570" s="486"/>
      <c r="Q570" s="486"/>
      <c r="R570" s="37"/>
      <c r="S570" s="37"/>
      <c r="T570" s="37"/>
      <c r="U570" s="37"/>
      <c r="V570" s="37"/>
      <c r="W570" s="37"/>
      <c r="X570" s="37"/>
      <c r="Y570" s="37"/>
      <c r="Z570" s="37"/>
      <c r="AA570" s="37"/>
      <c r="AB570" s="37"/>
      <c r="AC570" s="37"/>
      <c r="AD570" s="37"/>
    </row>
    <row r="571" spans="1:30">
      <c r="A571" s="666">
        <v>43994</v>
      </c>
      <c r="B571" s="115" t="s">
        <v>144</v>
      </c>
      <c r="C571" s="486">
        <v>881186064</v>
      </c>
      <c r="D571" s="115" t="s">
        <v>139</v>
      </c>
      <c r="E571" s="115" t="s">
        <v>147</v>
      </c>
      <c r="F571" s="666"/>
      <c r="G571" s="486"/>
      <c r="H571" s="37"/>
      <c r="I571" s="486"/>
      <c r="J571" s="666">
        <v>44010</v>
      </c>
      <c r="K571" s="486"/>
      <c r="L571" s="486"/>
      <c r="M571" s="486"/>
      <c r="N571" s="486"/>
      <c r="O571" s="486"/>
      <c r="P571" s="486"/>
      <c r="Q571" s="486"/>
      <c r="R571" s="37"/>
      <c r="S571" s="37"/>
      <c r="T571" s="37"/>
      <c r="U571" s="37"/>
      <c r="V571" s="37"/>
      <c r="W571" s="37"/>
      <c r="X571" s="37"/>
      <c r="Y571" s="37"/>
      <c r="Z571" s="37"/>
      <c r="AA571" s="37"/>
      <c r="AB571" s="37"/>
      <c r="AC571" s="37"/>
      <c r="AD571" s="37"/>
    </row>
    <row r="572" spans="1:30">
      <c r="A572" s="666">
        <v>43994</v>
      </c>
      <c r="B572" s="115" t="s">
        <v>144</v>
      </c>
      <c r="C572" s="486">
        <v>880977231</v>
      </c>
      <c r="D572" s="115" t="s">
        <v>139</v>
      </c>
      <c r="E572" s="115" t="s">
        <v>140</v>
      </c>
      <c r="F572" s="666"/>
      <c r="G572" s="486"/>
      <c r="H572" s="37"/>
      <c r="I572" s="486"/>
      <c r="J572" s="666">
        <v>44000</v>
      </c>
      <c r="K572" s="486"/>
      <c r="L572" s="486"/>
      <c r="M572" s="486"/>
      <c r="N572" s="486"/>
      <c r="O572" s="486"/>
      <c r="P572" s="486"/>
      <c r="Q572" s="486"/>
      <c r="R572" s="37"/>
      <c r="S572" s="37"/>
      <c r="T572" s="37"/>
      <c r="U572" s="37"/>
      <c r="V572" s="37"/>
      <c r="W572" s="37"/>
      <c r="X572" s="37"/>
      <c r="Y572" s="37"/>
      <c r="Z572" s="37"/>
      <c r="AA572" s="37"/>
      <c r="AB572" s="37"/>
      <c r="AC572" s="37"/>
      <c r="AD572" s="37"/>
    </row>
    <row r="573" spans="1:30">
      <c r="A573" s="666">
        <v>43994</v>
      </c>
      <c r="B573" s="115" t="s">
        <v>144</v>
      </c>
      <c r="C573" s="486">
        <v>881164046</v>
      </c>
      <c r="D573" s="115" t="s">
        <v>139</v>
      </c>
      <c r="E573" s="115" t="s">
        <v>140</v>
      </c>
      <c r="F573" s="666"/>
      <c r="G573" s="486"/>
      <c r="H573" s="37"/>
      <c r="I573" s="486"/>
      <c r="J573" s="666">
        <v>44000</v>
      </c>
      <c r="K573" s="486"/>
      <c r="L573" s="486"/>
      <c r="M573" s="486"/>
      <c r="N573" s="486"/>
      <c r="O573" s="486"/>
      <c r="P573" s="486"/>
      <c r="Q573" s="486"/>
      <c r="R573" s="37"/>
      <c r="S573" s="37"/>
      <c r="T573" s="37"/>
      <c r="U573" s="37"/>
      <c r="V573" s="37"/>
      <c r="W573" s="37"/>
      <c r="X573" s="37"/>
      <c r="Y573" s="37"/>
      <c r="Z573" s="37"/>
      <c r="AA573" s="37"/>
      <c r="AB573" s="37"/>
      <c r="AC573" s="37"/>
      <c r="AD573" s="37"/>
    </row>
    <row r="574" spans="1:30">
      <c r="A574" s="666">
        <v>43997</v>
      </c>
      <c r="B574" s="115" t="s">
        <v>144</v>
      </c>
      <c r="C574" s="486">
        <v>881014618</v>
      </c>
      <c r="D574" s="115" t="s">
        <v>139</v>
      </c>
      <c r="E574" s="115" t="s">
        <v>140</v>
      </c>
      <c r="F574" s="666"/>
      <c r="G574" s="486"/>
      <c r="H574" s="37"/>
      <c r="I574" s="486"/>
      <c r="J574" s="666">
        <v>44010</v>
      </c>
      <c r="K574" s="486"/>
      <c r="L574" s="486"/>
      <c r="M574" s="486"/>
      <c r="N574" s="486"/>
      <c r="O574" s="486"/>
      <c r="P574" s="486"/>
      <c r="Q574" s="486"/>
      <c r="R574" s="37"/>
      <c r="S574" s="37"/>
      <c r="T574" s="37"/>
      <c r="U574" s="37"/>
      <c r="V574" s="37"/>
      <c r="W574" s="37"/>
      <c r="X574" s="37"/>
      <c r="Y574" s="37"/>
      <c r="Z574" s="37"/>
      <c r="AA574" s="37"/>
      <c r="AB574" s="37"/>
      <c r="AC574" s="37"/>
      <c r="AD574" s="37"/>
    </row>
    <row r="575" spans="1:30">
      <c r="A575" s="666">
        <v>43997</v>
      </c>
      <c r="B575" s="115" t="s">
        <v>144</v>
      </c>
      <c r="C575" s="486">
        <v>881318802</v>
      </c>
      <c r="D575" s="115" t="s">
        <v>139</v>
      </c>
      <c r="E575" s="115" t="s">
        <v>140</v>
      </c>
      <c r="F575" s="666"/>
      <c r="G575" s="486"/>
      <c r="H575" s="265">
        <v>44010</v>
      </c>
      <c r="I575" s="486"/>
      <c r="J575" s="666">
        <v>44020</v>
      </c>
      <c r="K575" s="486"/>
      <c r="L575" s="37"/>
      <c r="M575" s="115" t="s">
        <v>1326</v>
      </c>
      <c r="N575" s="486"/>
      <c r="O575" s="486"/>
      <c r="P575" s="486"/>
      <c r="Q575" s="486"/>
      <c r="R575" s="37"/>
      <c r="S575" s="37"/>
      <c r="T575" s="37"/>
      <c r="U575" s="37"/>
      <c r="V575" s="37"/>
      <c r="W575" s="37"/>
      <c r="X575" s="37"/>
      <c r="Y575" s="37"/>
      <c r="Z575" s="37"/>
      <c r="AA575" s="37"/>
      <c r="AB575" s="37"/>
      <c r="AC575" s="37"/>
      <c r="AD575" s="37"/>
    </row>
    <row r="576" spans="1:30">
      <c r="A576" s="666">
        <v>43997</v>
      </c>
      <c r="B576" s="115" t="s">
        <v>144</v>
      </c>
      <c r="C576" s="486">
        <v>880623919</v>
      </c>
      <c r="D576" s="115" t="s">
        <v>139</v>
      </c>
      <c r="E576" s="115" t="s">
        <v>140</v>
      </c>
      <c r="F576" s="666"/>
      <c r="G576" s="486"/>
      <c r="H576" s="37"/>
      <c r="I576" s="486"/>
      <c r="J576" s="666">
        <v>44004</v>
      </c>
      <c r="K576" s="486"/>
      <c r="L576" s="486"/>
      <c r="M576" s="115"/>
      <c r="N576" s="486"/>
      <c r="O576" s="486"/>
      <c r="P576" s="486"/>
      <c r="Q576" s="486"/>
      <c r="R576" s="37"/>
      <c r="S576" s="37"/>
      <c r="T576" s="37"/>
      <c r="U576" s="37"/>
      <c r="V576" s="37"/>
      <c r="W576" s="37"/>
      <c r="X576" s="37"/>
      <c r="Y576" s="37"/>
      <c r="Z576" s="37"/>
      <c r="AA576" s="37"/>
      <c r="AB576" s="37"/>
      <c r="AC576" s="37"/>
      <c r="AD576" s="37"/>
    </row>
    <row r="577" spans="1:30">
      <c r="A577" s="666">
        <v>43997</v>
      </c>
      <c r="B577" s="115" t="s">
        <v>144</v>
      </c>
      <c r="C577" s="37">
        <v>880045916</v>
      </c>
      <c r="D577" s="115" t="s">
        <v>139</v>
      </c>
      <c r="E577" s="115" t="s">
        <v>147</v>
      </c>
      <c r="F577" s="666"/>
      <c r="G577" s="486"/>
      <c r="H577" s="265">
        <v>44010</v>
      </c>
      <c r="I577" s="486"/>
      <c r="J577" s="666">
        <v>44020</v>
      </c>
      <c r="K577" s="486"/>
      <c r="L577" s="486"/>
      <c r="M577" s="115" t="s">
        <v>142</v>
      </c>
      <c r="N577" s="666">
        <v>44004</v>
      </c>
      <c r="O577" s="115" t="s">
        <v>1327</v>
      </c>
      <c r="P577" s="486"/>
      <c r="Q577" s="486"/>
      <c r="R577" s="37"/>
      <c r="S577" s="37"/>
      <c r="T577" s="37"/>
      <c r="U577" s="37"/>
      <c r="V577" s="37"/>
      <c r="W577" s="37"/>
      <c r="X577" s="37"/>
      <c r="Y577" s="37"/>
      <c r="Z577" s="37"/>
      <c r="AA577" s="37"/>
      <c r="AB577" s="37"/>
      <c r="AC577" s="37"/>
      <c r="AD577" s="37"/>
    </row>
    <row r="578" spans="1:30">
      <c r="A578" s="666">
        <v>43997</v>
      </c>
      <c r="B578" s="115" t="s">
        <v>144</v>
      </c>
      <c r="C578" s="37">
        <v>882253267</v>
      </c>
      <c r="D578" s="115" t="s">
        <v>139</v>
      </c>
      <c r="E578" s="115" t="s">
        <v>140</v>
      </c>
      <c r="F578" s="666"/>
      <c r="G578" s="486"/>
      <c r="H578" s="37"/>
      <c r="I578" s="486"/>
      <c r="J578" s="666">
        <v>44004</v>
      </c>
      <c r="K578" s="486"/>
      <c r="L578" s="486"/>
      <c r="M578" s="115"/>
      <c r="N578" s="486"/>
      <c r="O578" s="486"/>
      <c r="P578" s="486"/>
      <c r="Q578" s="486"/>
      <c r="R578" s="629"/>
      <c r="S578" s="629"/>
      <c r="T578" s="629"/>
      <c r="U578" s="629"/>
      <c r="V578" s="629"/>
      <c r="W578" s="629"/>
      <c r="X578" s="629"/>
      <c r="Y578" s="629"/>
      <c r="Z578" s="629"/>
      <c r="AA578" s="629"/>
      <c r="AB578" s="629"/>
      <c r="AC578" s="629"/>
      <c r="AD578" s="629"/>
    </row>
    <row r="579" spans="1:30">
      <c r="A579" s="666">
        <v>43997</v>
      </c>
      <c r="B579" s="115" t="s">
        <v>144</v>
      </c>
      <c r="C579" s="37">
        <v>881353037</v>
      </c>
      <c r="D579" s="115" t="s">
        <v>139</v>
      </c>
      <c r="E579" s="115" t="s">
        <v>140</v>
      </c>
      <c r="F579" s="666"/>
      <c r="G579" s="486"/>
      <c r="H579" s="37"/>
      <c r="I579" s="486"/>
      <c r="J579" s="665" t="s">
        <v>1328</v>
      </c>
      <c r="K579" s="486"/>
      <c r="L579" s="486"/>
      <c r="M579" s="115" t="s">
        <v>168</v>
      </c>
      <c r="N579" s="486"/>
      <c r="O579" s="486"/>
      <c r="P579" s="486"/>
      <c r="Q579" s="486"/>
      <c r="R579" s="37"/>
      <c r="S579" s="37"/>
      <c r="T579" s="37"/>
      <c r="U579" s="37"/>
      <c r="V579" s="37"/>
      <c r="W579" s="37"/>
      <c r="X579" s="37"/>
      <c r="Y579" s="37"/>
      <c r="Z579" s="37"/>
      <c r="AA579" s="37"/>
      <c r="AB579" s="37"/>
      <c r="AC579" s="37"/>
      <c r="AD579" s="37"/>
    </row>
    <row r="580" spans="1:30">
      <c r="A580" s="666">
        <v>43997</v>
      </c>
      <c r="B580" s="115" t="s">
        <v>144</v>
      </c>
      <c r="C580" s="37">
        <v>880043613</v>
      </c>
      <c r="D580" s="115" t="s">
        <v>139</v>
      </c>
      <c r="E580" s="115" t="s">
        <v>150</v>
      </c>
      <c r="F580" s="666"/>
      <c r="G580" s="486"/>
      <c r="H580" s="37"/>
      <c r="I580" s="486"/>
      <c r="J580" s="666">
        <v>44000</v>
      </c>
      <c r="K580" s="486"/>
      <c r="L580" s="486"/>
      <c r="M580" s="115"/>
      <c r="N580" s="486"/>
      <c r="O580" s="486"/>
      <c r="P580" s="486"/>
      <c r="Q580" s="486"/>
      <c r="R580" s="37"/>
      <c r="S580" s="37"/>
      <c r="T580" s="37"/>
      <c r="U580" s="37"/>
      <c r="V580" s="37"/>
      <c r="W580" s="37"/>
      <c r="X580" s="37"/>
      <c r="Y580" s="37"/>
      <c r="Z580" s="37"/>
      <c r="AA580" s="37"/>
      <c r="AB580" s="37"/>
      <c r="AC580" s="37"/>
      <c r="AD580" s="37"/>
    </row>
    <row r="581" spans="1:30">
      <c r="A581" s="666">
        <v>43997</v>
      </c>
      <c r="B581" s="115" t="s">
        <v>144</v>
      </c>
      <c r="C581" s="37">
        <v>880385161</v>
      </c>
      <c r="D581" s="115" t="s">
        <v>139</v>
      </c>
      <c r="E581" s="115" t="s">
        <v>140</v>
      </c>
      <c r="F581" s="666"/>
      <c r="G581" s="486"/>
      <c r="H581" s="37"/>
      <c r="I581" s="486"/>
      <c r="J581" s="666">
        <v>44003</v>
      </c>
      <c r="K581" s="486"/>
      <c r="L581" s="486"/>
      <c r="M581" s="115"/>
      <c r="N581" s="486"/>
      <c r="O581" s="486"/>
      <c r="P581" s="486"/>
      <c r="Q581" s="486"/>
      <c r="R581" s="37"/>
      <c r="S581" s="37"/>
      <c r="T581" s="37"/>
      <c r="U581" s="37"/>
      <c r="V581" s="37"/>
      <c r="W581" s="37"/>
      <c r="X581" s="37"/>
      <c r="Y581" s="37"/>
      <c r="Z581" s="37"/>
      <c r="AA581" s="37"/>
      <c r="AB581" s="37"/>
      <c r="AC581" s="37"/>
      <c r="AD581" s="37"/>
    </row>
    <row r="582" spans="1:30">
      <c r="A582" s="666">
        <v>43997</v>
      </c>
      <c r="B582" s="115" t="s">
        <v>144</v>
      </c>
      <c r="C582" s="37">
        <v>880047792</v>
      </c>
      <c r="D582" s="115" t="s">
        <v>139</v>
      </c>
      <c r="E582" s="115" t="s">
        <v>140</v>
      </c>
      <c r="F582" s="666"/>
      <c r="G582" s="486"/>
      <c r="H582" s="37"/>
      <c r="I582" s="486"/>
      <c r="J582" s="666">
        <v>44003</v>
      </c>
      <c r="K582" s="486"/>
      <c r="L582" s="486"/>
      <c r="M582" s="115"/>
      <c r="N582" s="486"/>
      <c r="O582" s="486"/>
      <c r="P582" s="486"/>
      <c r="Q582" s="486"/>
      <c r="R582" s="37"/>
      <c r="S582" s="37"/>
      <c r="T582" s="37"/>
      <c r="U582" s="37"/>
      <c r="V582" s="37"/>
      <c r="W582" s="37"/>
      <c r="X582" s="37"/>
      <c r="Y582" s="37"/>
      <c r="Z582" s="37"/>
      <c r="AA582" s="37"/>
      <c r="AB582" s="37"/>
      <c r="AC582" s="37"/>
      <c r="AD582" s="37"/>
    </row>
    <row r="583" spans="1:30">
      <c r="A583" s="666">
        <v>43997</v>
      </c>
      <c r="B583" s="115" t="s">
        <v>144</v>
      </c>
      <c r="C583" s="37">
        <v>880046064</v>
      </c>
      <c r="D583" s="115" t="s">
        <v>139</v>
      </c>
      <c r="E583" s="115" t="s">
        <v>140</v>
      </c>
      <c r="F583" s="666"/>
      <c r="G583" s="486"/>
      <c r="H583" s="37"/>
      <c r="I583" s="486"/>
      <c r="J583" s="666">
        <v>44010</v>
      </c>
      <c r="K583" s="486"/>
      <c r="L583" s="486"/>
      <c r="M583" s="115"/>
      <c r="N583" s="486"/>
      <c r="O583" s="486"/>
      <c r="P583" s="486"/>
      <c r="Q583" s="486"/>
      <c r="R583" s="37"/>
      <c r="S583" s="37"/>
      <c r="T583" s="37"/>
      <c r="U583" s="37"/>
      <c r="V583" s="37"/>
      <c r="W583" s="37"/>
      <c r="X583" s="37"/>
      <c r="Y583" s="37"/>
      <c r="Z583" s="37"/>
      <c r="AA583" s="37"/>
      <c r="AB583" s="37"/>
      <c r="AC583" s="37"/>
      <c r="AD583" s="37"/>
    </row>
    <row r="584" spans="1:30">
      <c r="A584" s="666">
        <v>43997</v>
      </c>
      <c r="B584" s="115" t="s">
        <v>144</v>
      </c>
      <c r="C584" s="37">
        <v>880045449</v>
      </c>
      <c r="D584" s="115" t="s">
        <v>152</v>
      </c>
      <c r="E584" s="115" t="s">
        <v>147</v>
      </c>
      <c r="F584" s="666"/>
      <c r="G584" s="486"/>
      <c r="H584" s="37"/>
      <c r="I584" s="486"/>
      <c r="J584" s="666">
        <v>44010</v>
      </c>
      <c r="K584" s="486"/>
      <c r="L584" s="486"/>
      <c r="M584" s="115"/>
      <c r="N584" s="486"/>
      <c r="O584" s="486"/>
      <c r="P584" s="486"/>
      <c r="Q584" s="486"/>
      <c r="R584" s="37"/>
      <c r="S584" s="37"/>
      <c r="T584" s="37"/>
      <c r="U584" s="37"/>
      <c r="V584" s="37"/>
      <c r="W584" s="37"/>
      <c r="X584" s="37"/>
      <c r="Y584" s="37"/>
      <c r="Z584" s="37"/>
      <c r="AA584" s="37"/>
      <c r="AB584" s="37"/>
      <c r="AC584" s="37"/>
      <c r="AD584" s="37"/>
    </row>
    <row r="585" spans="1:30">
      <c r="A585" s="666">
        <v>43997</v>
      </c>
      <c r="B585" s="115" t="s">
        <v>144</v>
      </c>
      <c r="C585" s="37">
        <v>880092736</v>
      </c>
      <c r="D585" s="115" t="s">
        <v>139</v>
      </c>
      <c r="E585" s="115" t="s">
        <v>140</v>
      </c>
      <c r="F585" s="666"/>
      <c r="G585" s="486"/>
      <c r="H585" s="37"/>
      <c r="I585" s="486"/>
      <c r="J585" s="666">
        <v>44012</v>
      </c>
      <c r="K585" s="486"/>
      <c r="L585" s="486"/>
      <c r="M585" s="115"/>
      <c r="N585" s="486"/>
      <c r="O585" s="486"/>
      <c r="P585" s="486"/>
      <c r="Q585" s="486"/>
      <c r="R585" s="37"/>
      <c r="S585" s="37"/>
      <c r="T585" s="37"/>
      <c r="U585" s="37"/>
      <c r="V585" s="37"/>
      <c r="W585" s="37"/>
      <c r="X585" s="37"/>
      <c r="Y585" s="37"/>
      <c r="Z585" s="37"/>
      <c r="AA585" s="37"/>
      <c r="AB585" s="37"/>
      <c r="AC585" s="37"/>
      <c r="AD585" s="37"/>
    </row>
    <row r="586" spans="1:30">
      <c r="A586" s="666">
        <v>43997</v>
      </c>
      <c r="B586" s="115" t="s">
        <v>144</v>
      </c>
      <c r="C586" s="37">
        <v>880116868</v>
      </c>
      <c r="D586" s="115" t="s">
        <v>139</v>
      </c>
      <c r="E586" s="115" t="s">
        <v>140</v>
      </c>
      <c r="F586" s="666"/>
      <c r="G586" s="486"/>
      <c r="H586" s="37"/>
      <c r="I586" s="486"/>
      <c r="J586" s="666">
        <v>44012</v>
      </c>
      <c r="K586" s="486"/>
      <c r="L586" s="486"/>
      <c r="M586" s="115"/>
      <c r="N586" s="486"/>
      <c r="O586" s="486"/>
      <c r="P586" s="486"/>
      <c r="Q586" s="486"/>
      <c r="R586" s="37"/>
      <c r="S586" s="37"/>
      <c r="T586" s="37"/>
      <c r="U586" s="37"/>
      <c r="V586" s="37"/>
      <c r="W586" s="37"/>
      <c r="X586" s="37"/>
      <c r="Y586" s="37"/>
      <c r="Z586" s="37"/>
      <c r="AA586" s="37"/>
      <c r="AB586" s="37"/>
      <c r="AC586" s="37"/>
      <c r="AD586" s="37"/>
    </row>
    <row r="587" spans="1:30">
      <c r="A587" s="666">
        <v>43997</v>
      </c>
      <c r="B587" s="115" t="s">
        <v>144</v>
      </c>
      <c r="C587" s="37">
        <v>880140023</v>
      </c>
      <c r="D587" s="115" t="s">
        <v>139</v>
      </c>
      <c r="E587" s="115" t="s">
        <v>140</v>
      </c>
      <c r="F587" s="666"/>
      <c r="G587" s="486"/>
      <c r="H587" s="37"/>
      <c r="I587" s="486"/>
      <c r="J587" s="666">
        <v>44012</v>
      </c>
      <c r="K587" s="486"/>
      <c r="L587" s="486"/>
      <c r="M587" s="115"/>
      <c r="N587" s="486"/>
      <c r="O587" s="486"/>
      <c r="P587" s="486"/>
      <c r="Q587" s="486"/>
      <c r="R587" s="37"/>
      <c r="S587" s="37"/>
      <c r="T587" s="37"/>
      <c r="U587" s="37"/>
      <c r="V587" s="37"/>
      <c r="W587" s="37"/>
      <c r="X587" s="37"/>
      <c r="Y587" s="37"/>
      <c r="Z587" s="37"/>
      <c r="AA587" s="37"/>
      <c r="AB587" s="37"/>
      <c r="AC587" s="37"/>
      <c r="AD587" s="37"/>
    </row>
    <row r="588" spans="1:30">
      <c r="A588" s="666">
        <v>43997</v>
      </c>
      <c r="B588" s="115" t="s">
        <v>144</v>
      </c>
      <c r="C588" s="37">
        <v>882122150</v>
      </c>
      <c r="D588" s="115" t="s">
        <v>139</v>
      </c>
      <c r="E588" s="115" t="s">
        <v>140</v>
      </c>
      <c r="F588" s="666"/>
      <c r="G588" s="486"/>
      <c r="H588" s="37"/>
      <c r="I588" s="486"/>
      <c r="J588" s="666">
        <v>44004</v>
      </c>
      <c r="K588" s="486"/>
      <c r="L588" s="486"/>
      <c r="M588" s="115"/>
      <c r="N588" s="486"/>
      <c r="O588" s="486"/>
      <c r="P588" s="486"/>
      <c r="Q588" s="486"/>
      <c r="R588" s="37"/>
      <c r="S588" s="37"/>
      <c r="T588" s="37"/>
      <c r="U588" s="37"/>
      <c r="V588" s="37"/>
      <c r="W588" s="37"/>
      <c r="X588" s="37"/>
      <c r="Y588" s="37"/>
      <c r="Z588" s="37"/>
      <c r="AA588" s="37"/>
      <c r="AB588" s="37"/>
      <c r="AC588" s="37"/>
      <c r="AD588" s="37"/>
    </row>
    <row r="589" spans="1:30">
      <c r="A589" s="666">
        <v>43997</v>
      </c>
      <c r="B589" s="115" t="s">
        <v>144</v>
      </c>
      <c r="C589" s="37">
        <v>882229094</v>
      </c>
      <c r="D589" s="115" t="s">
        <v>152</v>
      </c>
      <c r="E589" s="115" t="s">
        <v>140</v>
      </c>
      <c r="F589" s="666"/>
      <c r="G589" s="486"/>
      <c r="H589" s="37"/>
      <c r="I589" s="486"/>
      <c r="J589" s="666">
        <v>44004</v>
      </c>
      <c r="K589" s="486"/>
      <c r="L589" s="486"/>
      <c r="M589" s="115"/>
      <c r="N589" s="486"/>
      <c r="O589" s="486"/>
      <c r="P589" s="486"/>
      <c r="Q589" s="486"/>
      <c r="R589" s="37"/>
      <c r="S589" s="37"/>
      <c r="T589" s="37"/>
      <c r="U589" s="37"/>
      <c r="V589" s="37"/>
      <c r="W589" s="37"/>
      <c r="X589" s="37"/>
      <c r="Y589" s="37"/>
      <c r="Z589" s="37"/>
      <c r="AA589" s="37"/>
      <c r="AB589" s="37"/>
      <c r="AC589" s="37"/>
      <c r="AD589" s="37"/>
    </row>
    <row r="590" spans="1:30">
      <c r="A590" s="265">
        <v>43998</v>
      </c>
      <c r="B590" s="115" t="s">
        <v>144</v>
      </c>
      <c r="C590" s="37">
        <v>880015317</v>
      </c>
      <c r="D590" s="115" t="s">
        <v>139</v>
      </c>
      <c r="E590" s="115" t="s">
        <v>140</v>
      </c>
      <c r="F590" s="84"/>
      <c r="G590" s="84"/>
      <c r="H590" s="37"/>
      <c r="I590" s="84"/>
      <c r="J590" s="666">
        <v>44010</v>
      </c>
      <c r="K590" s="84"/>
      <c r="L590" s="37"/>
      <c r="M590" s="84"/>
      <c r="N590" s="84"/>
      <c r="O590" s="84"/>
      <c r="P590" s="84"/>
      <c r="Q590" s="84"/>
      <c r="R590" s="37"/>
      <c r="S590" s="37"/>
      <c r="T590" s="37"/>
      <c r="U590" s="37"/>
      <c r="V590" s="37"/>
      <c r="W590" s="37"/>
      <c r="X590" s="37"/>
      <c r="Y590" s="37"/>
      <c r="Z590" s="37"/>
      <c r="AA590" s="37"/>
      <c r="AB590" s="37"/>
      <c r="AC590" s="37"/>
      <c r="AD590" s="37"/>
    </row>
    <row r="591" spans="1:30">
      <c r="A591" s="265">
        <v>43972</v>
      </c>
      <c r="B591" s="115" t="s">
        <v>144</v>
      </c>
      <c r="C591" s="37">
        <v>880289695</v>
      </c>
      <c r="D591" s="115" t="s">
        <v>152</v>
      </c>
      <c r="E591" s="115" t="s">
        <v>140</v>
      </c>
      <c r="F591" s="84"/>
      <c r="G591" s="84"/>
      <c r="H591" s="265">
        <v>43998</v>
      </c>
      <c r="I591" s="84"/>
      <c r="J591" s="666">
        <v>44010</v>
      </c>
      <c r="K591" s="84"/>
      <c r="L591" s="37"/>
      <c r="M591" s="84"/>
      <c r="N591" s="84"/>
      <c r="O591" s="84"/>
      <c r="P591" s="84"/>
      <c r="Q591" s="84"/>
      <c r="R591" s="37"/>
      <c r="S591" s="37"/>
      <c r="T591" s="37"/>
      <c r="U591" s="37"/>
      <c r="V591" s="37"/>
      <c r="W591" s="37"/>
      <c r="X591" s="37"/>
      <c r="Y591" s="37"/>
      <c r="Z591" s="37"/>
      <c r="AA591" s="37"/>
      <c r="AB591" s="37"/>
      <c r="AC591" s="37"/>
      <c r="AD591" s="37"/>
    </row>
    <row r="592" spans="1:30">
      <c r="A592" s="265">
        <v>43998</v>
      </c>
      <c r="B592" s="115" t="s">
        <v>144</v>
      </c>
      <c r="C592" s="37">
        <v>880010494</v>
      </c>
      <c r="D592" s="115" t="s">
        <v>139</v>
      </c>
      <c r="E592" s="115" t="s">
        <v>147</v>
      </c>
      <c r="F592" s="84"/>
      <c r="G592" s="84"/>
      <c r="H592" s="37"/>
      <c r="I592" s="84"/>
      <c r="J592" s="265">
        <v>44015</v>
      </c>
      <c r="K592" s="84"/>
      <c r="L592" s="37"/>
      <c r="M592" s="664" t="s">
        <v>1329</v>
      </c>
      <c r="N592" s="403">
        <v>43999</v>
      </c>
      <c r="O592" s="23">
        <v>900</v>
      </c>
      <c r="P592" s="84"/>
      <c r="Q592" s="84"/>
      <c r="R592" s="37"/>
      <c r="S592" s="37"/>
      <c r="T592" s="37"/>
      <c r="U592" s="37"/>
      <c r="V592" s="37"/>
      <c r="W592" s="37"/>
      <c r="X592" s="37"/>
      <c r="Y592" s="37"/>
      <c r="Z592" s="37"/>
      <c r="AA592" s="37"/>
      <c r="AB592" s="37"/>
      <c r="AC592" s="37"/>
      <c r="AD592" s="37"/>
    </row>
    <row r="593" spans="1:30">
      <c r="A593" s="265">
        <v>43998</v>
      </c>
      <c r="B593" s="115" t="s">
        <v>144</v>
      </c>
      <c r="C593" s="115">
        <v>882124793</v>
      </c>
      <c r="D593" s="115" t="s">
        <v>139</v>
      </c>
      <c r="E593" s="115" t="s">
        <v>140</v>
      </c>
      <c r="F593" s="84"/>
      <c r="G593" s="84"/>
      <c r="H593" s="265">
        <v>43998</v>
      </c>
      <c r="I593" s="84"/>
      <c r="J593" s="265">
        <v>44010</v>
      </c>
      <c r="K593" s="84"/>
      <c r="L593" s="37"/>
      <c r="M593" s="84"/>
      <c r="N593" s="84"/>
      <c r="O593" s="84"/>
      <c r="P593" s="84"/>
      <c r="Q593" s="84"/>
      <c r="R593" s="37"/>
      <c r="S593" s="37"/>
      <c r="T593" s="37"/>
      <c r="U593" s="37"/>
      <c r="V593" s="37"/>
      <c r="W593" s="37"/>
      <c r="X593" s="37"/>
      <c r="Y593" s="37"/>
      <c r="Z593" s="37"/>
      <c r="AA593" s="37"/>
      <c r="AB593" s="37"/>
      <c r="AC593" s="37"/>
      <c r="AD593" s="37"/>
    </row>
    <row r="594" spans="1:30">
      <c r="A594" s="265">
        <v>43998</v>
      </c>
      <c r="B594" s="115" t="s">
        <v>144</v>
      </c>
      <c r="C594" s="37">
        <v>881499870</v>
      </c>
      <c r="D594" s="664" t="s">
        <v>152</v>
      </c>
      <c r="E594" s="115" t="s">
        <v>150</v>
      </c>
      <c r="F594" s="84"/>
      <c r="G594" s="84"/>
      <c r="H594" s="37"/>
      <c r="I594" s="37"/>
      <c r="J594" s="265">
        <v>44010</v>
      </c>
      <c r="K594" s="84"/>
      <c r="L594" s="37"/>
      <c r="M594" s="664" t="s">
        <v>142</v>
      </c>
      <c r="N594" s="84"/>
      <c r="O594" s="84"/>
      <c r="P594" s="84"/>
      <c r="Q594" s="84"/>
      <c r="R594" s="37"/>
      <c r="S594" s="37"/>
      <c r="T594" s="37"/>
      <c r="U594" s="37"/>
      <c r="V594" s="37"/>
      <c r="W594" s="37"/>
      <c r="X594" s="37"/>
      <c r="Y594" s="37"/>
      <c r="Z594" s="37"/>
      <c r="AA594" s="37"/>
      <c r="AB594" s="37"/>
      <c r="AC594" s="37"/>
      <c r="AD594" s="37"/>
    </row>
    <row r="595" spans="1:30">
      <c r="A595" s="265">
        <v>43998</v>
      </c>
      <c r="B595" s="115" t="s">
        <v>144</v>
      </c>
      <c r="C595" s="37">
        <v>880859979</v>
      </c>
      <c r="D595" s="664" t="s">
        <v>152</v>
      </c>
      <c r="E595" s="115" t="s">
        <v>150</v>
      </c>
      <c r="F595" s="84"/>
      <c r="G595" s="84"/>
      <c r="H595" s="37"/>
      <c r="I595" s="37"/>
      <c r="J595" s="265">
        <v>44010</v>
      </c>
      <c r="K595" s="84"/>
      <c r="L595" s="37"/>
      <c r="M595" s="664" t="s">
        <v>142</v>
      </c>
      <c r="N595" s="84"/>
      <c r="O595" s="84"/>
      <c r="P595" s="84"/>
      <c r="Q595" s="84"/>
      <c r="R595" s="37"/>
      <c r="S595" s="37"/>
      <c r="T595" s="37"/>
      <c r="U595" s="37"/>
      <c r="V595" s="37"/>
      <c r="W595" s="37"/>
      <c r="X595" s="37"/>
      <c r="Y595" s="37"/>
      <c r="Z595" s="37"/>
      <c r="AA595" s="37"/>
      <c r="AB595" s="37"/>
      <c r="AC595" s="37"/>
      <c r="AD595" s="37"/>
    </row>
    <row r="596" spans="1:30">
      <c r="A596" s="265">
        <v>43998</v>
      </c>
      <c r="B596" s="115" t="s">
        <v>144</v>
      </c>
      <c r="C596" s="37">
        <v>881482495</v>
      </c>
      <c r="D596" s="664" t="s">
        <v>152</v>
      </c>
      <c r="E596" s="115" t="s">
        <v>140</v>
      </c>
      <c r="F596" s="84"/>
      <c r="G596" s="84"/>
      <c r="H596" s="37"/>
      <c r="I596" s="37"/>
      <c r="J596" s="265">
        <v>44010</v>
      </c>
      <c r="K596" s="84"/>
      <c r="L596" s="37"/>
      <c r="M596" s="84"/>
      <c r="N596" s="84"/>
      <c r="O596" s="84"/>
      <c r="P596" s="84"/>
      <c r="Q596" s="84"/>
      <c r="R596" s="37"/>
      <c r="S596" s="37"/>
      <c r="T596" s="37"/>
      <c r="U596" s="37"/>
      <c r="V596" s="37"/>
      <c r="W596" s="37"/>
      <c r="X596" s="37"/>
      <c r="Y596" s="37"/>
      <c r="Z596" s="37"/>
      <c r="AA596" s="37"/>
      <c r="AB596" s="37"/>
      <c r="AC596" s="37"/>
      <c r="AD596" s="37"/>
    </row>
    <row r="597" spans="1:30">
      <c r="A597" s="265">
        <v>43998</v>
      </c>
      <c r="B597" s="115" t="s">
        <v>144</v>
      </c>
      <c r="C597" s="37">
        <v>880030675</v>
      </c>
      <c r="D597" s="664" t="s">
        <v>152</v>
      </c>
      <c r="E597" s="115" t="s">
        <v>1330</v>
      </c>
      <c r="F597" s="84"/>
      <c r="G597" s="84"/>
      <c r="H597" s="265">
        <v>44010</v>
      </c>
      <c r="I597" s="37"/>
      <c r="J597" s="265">
        <v>44025</v>
      </c>
      <c r="K597" s="84"/>
      <c r="L597" s="37"/>
      <c r="M597" s="664" t="s">
        <v>142</v>
      </c>
      <c r="N597" s="403">
        <v>44010</v>
      </c>
      <c r="O597" s="23">
        <v>111.5</v>
      </c>
      <c r="P597" s="84"/>
      <c r="Q597" s="84"/>
      <c r="R597" s="37"/>
      <c r="S597" s="37"/>
      <c r="T597" s="37"/>
      <c r="U597" s="37"/>
      <c r="V597" s="37"/>
      <c r="W597" s="37"/>
      <c r="X597" s="37"/>
      <c r="Y597" s="37"/>
      <c r="Z597" s="37"/>
      <c r="AA597" s="37"/>
      <c r="AB597" s="37"/>
      <c r="AC597" s="37"/>
      <c r="AD597" s="37"/>
    </row>
    <row r="598" spans="1:30">
      <c r="A598" s="265">
        <v>43998</v>
      </c>
      <c r="B598" s="115" t="s">
        <v>144</v>
      </c>
      <c r="C598" s="37">
        <v>880002925</v>
      </c>
      <c r="D598" s="115" t="s">
        <v>139</v>
      </c>
      <c r="E598" s="115" t="s">
        <v>140</v>
      </c>
      <c r="F598" s="37"/>
      <c r="G598" s="37"/>
      <c r="H598" s="37"/>
      <c r="I598" s="37"/>
      <c r="J598" s="265">
        <v>44010</v>
      </c>
      <c r="K598" s="37"/>
      <c r="L598" s="37"/>
      <c r="M598" s="115" t="s">
        <v>142</v>
      </c>
      <c r="N598" s="84"/>
      <c r="O598" s="84"/>
      <c r="P598" s="84"/>
      <c r="Q598" s="84"/>
      <c r="R598" s="37"/>
      <c r="S598" s="37"/>
      <c r="T598" s="37"/>
      <c r="U598" s="37"/>
      <c r="V598" s="37"/>
      <c r="W598" s="37"/>
      <c r="X598" s="37"/>
      <c r="Y598" s="37"/>
      <c r="Z598" s="37"/>
      <c r="AA598" s="37"/>
      <c r="AB598" s="37"/>
      <c r="AC598" s="37"/>
      <c r="AD598" s="37"/>
    </row>
    <row r="599" spans="1:30">
      <c r="A599" s="265">
        <v>43998</v>
      </c>
      <c r="B599" s="115" t="s">
        <v>144</v>
      </c>
      <c r="C599" s="37">
        <v>882258917</v>
      </c>
      <c r="D599" s="115" t="s">
        <v>139</v>
      </c>
      <c r="E599" s="115" t="s">
        <v>140</v>
      </c>
      <c r="F599" s="37"/>
      <c r="G599" s="37"/>
      <c r="H599" s="265">
        <v>43999</v>
      </c>
      <c r="I599" s="37"/>
      <c r="J599" s="265">
        <v>44013</v>
      </c>
      <c r="K599" s="37"/>
      <c r="L599" s="37"/>
      <c r="M599" s="37"/>
      <c r="N599" s="84"/>
      <c r="O599" s="84"/>
      <c r="P599" s="84"/>
      <c r="Q599" s="84"/>
      <c r="R599" s="37"/>
      <c r="S599" s="37"/>
      <c r="T599" s="37"/>
      <c r="U599" s="37"/>
      <c r="V599" s="37"/>
      <c r="W599" s="37"/>
      <c r="X599" s="37"/>
      <c r="Y599" s="37"/>
      <c r="Z599" s="37"/>
      <c r="AA599" s="37"/>
      <c r="AB599" s="37"/>
      <c r="AC599" s="37"/>
      <c r="AD599" s="37"/>
    </row>
    <row r="600" spans="1:30">
      <c r="A600" s="265">
        <v>43998</v>
      </c>
      <c r="B600" s="115" t="s">
        <v>144</v>
      </c>
      <c r="C600" s="37">
        <v>882257644</v>
      </c>
      <c r="D600" s="115" t="s">
        <v>139</v>
      </c>
      <c r="E600" s="115" t="s">
        <v>147</v>
      </c>
      <c r="F600" s="37"/>
      <c r="G600" s="37"/>
      <c r="H600" s="37"/>
      <c r="I600" s="37"/>
      <c r="J600" s="265">
        <v>44005</v>
      </c>
      <c r="K600" s="37"/>
      <c r="L600" s="37"/>
      <c r="M600" s="37"/>
      <c r="N600" s="84"/>
      <c r="O600" s="84"/>
      <c r="P600" s="84"/>
      <c r="Q600" s="84"/>
      <c r="R600" s="37"/>
      <c r="S600" s="37"/>
      <c r="T600" s="37"/>
      <c r="U600" s="37"/>
      <c r="V600" s="37"/>
      <c r="W600" s="37"/>
      <c r="X600" s="37"/>
      <c r="Y600" s="37"/>
      <c r="Z600" s="37"/>
      <c r="AA600" s="37"/>
      <c r="AB600" s="37"/>
      <c r="AC600" s="37"/>
      <c r="AD600" s="37"/>
    </row>
    <row r="601" spans="1:30">
      <c r="A601" s="265">
        <v>43998</v>
      </c>
      <c r="B601" s="115" t="s">
        <v>144</v>
      </c>
      <c r="C601" s="37">
        <v>881610814</v>
      </c>
      <c r="D601" s="115" t="s">
        <v>139</v>
      </c>
      <c r="E601" s="115" t="s">
        <v>140</v>
      </c>
      <c r="F601" s="37"/>
      <c r="G601" s="37"/>
      <c r="H601" s="37"/>
      <c r="I601" s="37"/>
      <c r="J601" s="265">
        <v>44010</v>
      </c>
      <c r="K601" s="37"/>
      <c r="L601" s="37"/>
      <c r="M601" s="37"/>
      <c r="N601" s="84"/>
      <c r="O601" s="84"/>
      <c r="P601" s="84"/>
      <c r="Q601" s="84"/>
      <c r="R601" s="37"/>
      <c r="S601" s="37"/>
      <c r="T601" s="37"/>
      <c r="U601" s="37"/>
      <c r="V601" s="37"/>
      <c r="W601" s="37"/>
      <c r="X601" s="37"/>
      <c r="Y601" s="37"/>
      <c r="Z601" s="37"/>
      <c r="AA601" s="37"/>
      <c r="AB601" s="37"/>
      <c r="AC601" s="37"/>
      <c r="AD601" s="37"/>
    </row>
    <row r="602" spans="1:30">
      <c r="A602" s="265">
        <v>43998</v>
      </c>
      <c r="B602" s="115" t="s">
        <v>144</v>
      </c>
      <c r="C602" s="37">
        <v>881608609</v>
      </c>
      <c r="D602" s="115" t="s">
        <v>139</v>
      </c>
      <c r="E602" s="115" t="s">
        <v>140</v>
      </c>
      <c r="F602" s="37"/>
      <c r="G602" s="37"/>
      <c r="H602" s="37"/>
      <c r="I602" s="37"/>
      <c r="J602" s="265">
        <v>44005</v>
      </c>
      <c r="K602" s="37"/>
      <c r="L602" s="37"/>
      <c r="M602" s="115" t="s">
        <v>168</v>
      </c>
      <c r="N602" s="84"/>
      <c r="O602" s="84"/>
      <c r="P602" s="84"/>
      <c r="Q602" s="84"/>
      <c r="R602" s="37"/>
      <c r="S602" s="37"/>
      <c r="T602" s="37"/>
      <c r="U602" s="37"/>
      <c r="V602" s="37"/>
      <c r="W602" s="37"/>
      <c r="X602" s="37"/>
      <c r="Y602" s="37"/>
      <c r="Z602" s="37"/>
      <c r="AA602" s="37"/>
      <c r="AB602" s="37"/>
      <c r="AC602" s="37"/>
      <c r="AD602" s="37"/>
    </row>
    <row r="603" spans="1:30">
      <c r="A603" s="666">
        <v>43972</v>
      </c>
      <c r="B603" s="115" t="s">
        <v>144</v>
      </c>
      <c r="C603" s="486">
        <v>882039968</v>
      </c>
      <c r="D603" s="115" t="s">
        <v>139</v>
      </c>
      <c r="E603" s="115" t="s">
        <v>140</v>
      </c>
      <c r="F603" s="666"/>
      <c r="G603" s="486"/>
      <c r="H603" s="666">
        <v>44006</v>
      </c>
      <c r="I603" s="84"/>
      <c r="J603" s="666">
        <v>44020</v>
      </c>
      <c r="K603" s="84"/>
      <c r="L603" s="37"/>
      <c r="M603" s="84"/>
      <c r="N603" s="84"/>
      <c r="O603" s="84"/>
      <c r="P603" s="84"/>
      <c r="Q603" s="84"/>
      <c r="R603" s="37"/>
      <c r="S603" s="37"/>
      <c r="T603" s="37"/>
      <c r="U603" s="37"/>
      <c r="V603" s="37"/>
      <c r="W603" s="37"/>
      <c r="X603" s="37"/>
      <c r="Y603" s="37"/>
      <c r="Z603" s="37"/>
      <c r="AA603" s="37"/>
      <c r="AB603" s="37"/>
      <c r="AC603" s="37"/>
      <c r="AD603" s="37"/>
    </row>
    <row r="604" spans="1:30">
      <c r="A604" s="666">
        <v>43998</v>
      </c>
      <c r="B604" s="115" t="s">
        <v>144</v>
      </c>
      <c r="C604" s="486">
        <v>881919776</v>
      </c>
      <c r="D604" s="115" t="s">
        <v>139</v>
      </c>
      <c r="E604" s="115" t="s">
        <v>140</v>
      </c>
      <c r="F604" s="666"/>
      <c r="G604" s="486"/>
      <c r="H604" s="486"/>
      <c r="I604" s="84"/>
      <c r="J604" s="666">
        <v>44005</v>
      </c>
      <c r="K604" s="84"/>
      <c r="L604" s="37"/>
      <c r="M604" s="84"/>
      <c r="N604" s="84"/>
      <c r="O604" s="84"/>
      <c r="P604" s="84"/>
      <c r="Q604" s="84"/>
      <c r="R604" s="37"/>
      <c r="S604" s="37"/>
      <c r="T604" s="37"/>
      <c r="U604" s="37"/>
      <c r="V604" s="37"/>
      <c r="W604" s="37"/>
      <c r="X604" s="37"/>
      <c r="Y604" s="37"/>
      <c r="Z604" s="37"/>
      <c r="AA604" s="37"/>
      <c r="AB604" s="37"/>
      <c r="AC604" s="37"/>
      <c r="AD604" s="37"/>
    </row>
    <row r="605" spans="1:30">
      <c r="A605" s="666">
        <v>43999</v>
      </c>
      <c r="B605" s="115" t="s">
        <v>144</v>
      </c>
      <c r="C605" s="486">
        <v>882259554</v>
      </c>
      <c r="D605" s="115" t="s">
        <v>139</v>
      </c>
      <c r="E605" s="115" t="s">
        <v>140</v>
      </c>
      <c r="F605" s="666"/>
      <c r="G605" s="486"/>
      <c r="H605" s="486"/>
      <c r="I605" s="84"/>
      <c r="J605" s="666">
        <v>44012</v>
      </c>
      <c r="K605" s="84"/>
      <c r="L605" s="37"/>
      <c r="M605" s="84"/>
      <c r="N605" s="84"/>
      <c r="O605" s="84"/>
      <c r="P605" s="84"/>
      <c r="Q605" s="84"/>
      <c r="R605" s="37"/>
      <c r="S605" s="37"/>
      <c r="T605" s="37"/>
      <c r="U605" s="37"/>
      <c r="V605" s="37"/>
      <c r="W605" s="37"/>
      <c r="X605" s="37"/>
      <c r="Y605" s="37"/>
      <c r="Z605" s="37"/>
      <c r="AA605" s="37"/>
      <c r="AB605" s="37"/>
      <c r="AC605" s="37"/>
      <c r="AD605" s="37"/>
    </row>
    <row r="606" spans="1:30">
      <c r="A606" s="666">
        <v>43999</v>
      </c>
      <c r="B606" s="115" t="s">
        <v>144</v>
      </c>
      <c r="C606" s="486">
        <v>881999176</v>
      </c>
      <c r="D606" s="115" t="s">
        <v>139</v>
      </c>
      <c r="E606" s="115" t="s">
        <v>140</v>
      </c>
      <c r="F606" s="666"/>
      <c r="G606" s="486"/>
      <c r="H606" s="486"/>
      <c r="I606" s="84"/>
      <c r="J606" s="666">
        <v>44012</v>
      </c>
      <c r="K606" s="84"/>
      <c r="L606" s="37"/>
      <c r="M606" s="84"/>
      <c r="N606" s="84"/>
      <c r="O606" s="84"/>
      <c r="P606" s="84"/>
      <c r="Q606" s="84"/>
      <c r="R606" s="37"/>
      <c r="S606" s="37"/>
      <c r="T606" s="37"/>
      <c r="U606" s="37"/>
      <c r="V606" s="37"/>
      <c r="W606" s="37"/>
      <c r="X606" s="37"/>
      <c r="Y606" s="37"/>
      <c r="Z606" s="37"/>
      <c r="AA606" s="37"/>
      <c r="AB606" s="37"/>
      <c r="AC606" s="37"/>
      <c r="AD606" s="37"/>
    </row>
    <row r="607" spans="1:30">
      <c r="A607" s="666">
        <v>43999</v>
      </c>
      <c r="B607" s="115" t="s">
        <v>144</v>
      </c>
      <c r="C607" s="486">
        <v>881989376</v>
      </c>
      <c r="D607" s="115" t="s">
        <v>139</v>
      </c>
      <c r="E607" s="115" t="s">
        <v>147</v>
      </c>
      <c r="F607" s="666"/>
      <c r="G607" s="486"/>
      <c r="H607" s="486"/>
      <c r="I607" s="84"/>
      <c r="J607" s="666">
        <v>44013</v>
      </c>
      <c r="K607" s="84"/>
      <c r="L607" s="37"/>
      <c r="M607" s="84"/>
      <c r="N607" s="84"/>
      <c r="O607" s="84"/>
      <c r="P607" s="84"/>
      <c r="Q607" s="84"/>
      <c r="R607" s="37"/>
      <c r="S607" s="37"/>
      <c r="T607" s="37"/>
      <c r="U607" s="37"/>
      <c r="V607" s="37"/>
      <c r="W607" s="37"/>
      <c r="X607" s="37"/>
      <c r="Y607" s="37"/>
      <c r="Z607" s="37"/>
      <c r="AA607" s="37"/>
      <c r="AB607" s="37"/>
      <c r="AC607" s="37"/>
      <c r="AD607" s="37"/>
    </row>
    <row r="608" spans="1:30">
      <c r="A608" s="666">
        <v>43999</v>
      </c>
      <c r="B608" s="115" t="s">
        <v>144</v>
      </c>
      <c r="C608" s="486">
        <v>881982558</v>
      </c>
      <c r="D608" s="115" t="s">
        <v>139</v>
      </c>
      <c r="E608" s="115" t="s">
        <v>147</v>
      </c>
      <c r="F608" s="666"/>
      <c r="G608" s="486"/>
      <c r="H608" s="486"/>
      <c r="I608" s="84"/>
      <c r="J608" s="666">
        <v>44013</v>
      </c>
      <c r="K608" s="84"/>
      <c r="L608" s="37"/>
      <c r="M608" s="84"/>
      <c r="N608" s="84"/>
      <c r="O608" s="84"/>
      <c r="P608" s="84"/>
      <c r="Q608" s="84"/>
      <c r="R608" s="37"/>
      <c r="S608" s="37"/>
      <c r="T608" s="37"/>
      <c r="U608" s="37"/>
      <c r="V608" s="37"/>
      <c r="W608" s="37"/>
      <c r="X608" s="37"/>
      <c r="Y608" s="37"/>
      <c r="Z608" s="37"/>
      <c r="AA608" s="37"/>
      <c r="AB608" s="37"/>
      <c r="AC608" s="37"/>
      <c r="AD608" s="37"/>
    </row>
    <row r="609" spans="1:30">
      <c r="A609" s="666">
        <v>43999</v>
      </c>
      <c r="B609" s="115" t="s">
        <v>144</v>
      </c>
      <c r="C609" s="486">
        <v>882257807</v>
      </c>
      <c r="D609" s="115" t="s">
        <v>139</v>
      </c>
      <c r="E609" s="115" t="s">
        <v>140</v>
      </c>
      <c r="F609" s="666"/>
      <c r="G609" s="486"/>
      <c r="H609" s="486"/>
      <c r="I609" s="84"/>
      <c r="J609" s="666">
        <v>44013</v>
      </c>
      <c r="K609" s="84"/>
      <c r="L609" s="37"/>
      <c r="M609" s="84"/>
      <c r="N609" s="84"/>
      <c r="O609" s="84"/>
      <c r="P609" s="84"/>
      <c r="Q609" s="84"/>
      <c r="R609" s="37"/>
      <c r="S609" s="37"/>
      <c r="T609" s="37"/>
      <c r="U609" s="37"/>
      <c r="V609" s="37"/>
      <c r="W609" s="37"/>
      <c r="X609" s="37"/>
      <c r="Y609" s="37"/>
      <c r="Z609" s="37"/>
      <c r="AA609" s="37"/>
      <c r="AB609" s="37"/>
      <c r="AC609" s="37"/>
      <c r="AD609" s="37"/>
    </row>
    <row r="610" spans="1:30">
      <c r="A610" s="666">
        <v>43999</v>
      </c>
      <c r="B610" s="115" t="s">
        <v>144</v>
      </c>
      <c r="C610" s="486">
        <v>880860308</v>
      </c>
      <c r="D610" s="115" t="s">
        <v>139</v>
      </c>
      <c r="E610" s="115" t="s">
        <v>140</v>
      </c>
      <c r="F610" s="666"/>
      <c r="G610" s="486"/>
      <c r="H610" s="486"/>
      <c r="I610" s="84"/>
      <c r="J610" s="666">
        <v>44017</v>
      </c>
      <c r="K610" s="84"/>
      <c r="L610" s="37"/>
      <c r="M610" s="84"/>
      <c r="N610" s="84"/>
      <c r="O610" s="84"/>
      <c r="P610" s="84"/>
      <c r="Q610" s="84"/>
      <c r="R610" s="37"/>
      <c r="S610" s="37"/>
      <c r="T610" s="37"/>
      <c r="U610" s="37"/>
      <c r="V610" s="37"/>
      <c r="W610" s="37"/>
      <c r="X610" s="37"/>
      <c r="Y610" s="37"/>
      <c r="Z610" s="37"/>
      <c r="AA610" s="37"/>
      <c r="AB610" s="37"/>
      <c r="AC610" s="37"/>
      <c r="AD610" s="37"/>
    </row>
    <row r="611" spans="1:30">
      <c r="A611" s="666">
        <v>43999</v>
      </c>
      <c r="B611" s="115" t="s">
        <v>144</v>
      </c>
      <c r="C611" s="486">
        <v>880868797</v>
      </c>
      <c r="D611" s="115" t="s">
        <v>139</v>
      </c>
      <c r="E611" s="115" t="s">
        <v>150</v>
      </c>
      <c r="F611" s="666"/>
      <c r="G611" s="486"/>
      <c r="H611" s="486"/>
      <c r="I611" s="84"/>
      <c r="J611" s="666">
        <v>44014</v>
      </c>
      <c r="K611" s="84"/>
      <c r="L611" s="37"/>
      <c r="M611" s="664" t="s">
        <v>1331</v>
      </c>
      <c r="N611" s="84"/>
      <c r="O611" s="84"/>
      <c r="P611" s="84"/>
      <c r="Q611" s="84"/>
      <c r="R611" s="37"/>
      <c r="S611" s="37"/>
      <c r="T611" s="37"/>
      <c r="U611" s="37"/>
      <c r="V611" s="37"/>
      <c r="W611" s="37"/>
      <c r="X611" s="37"/>
      <c r="Y611" s="37"/>
      <c r="Z611" s="37"/>
      <c r="AA611" s="37"/>
      <c r="AB611" s="37"/>
      <c r="AC611" s="37"/>
      <c r="AD611" s="37"/>
    </row>
    <row r="612" spans="1:30">
      <c r="A612" s="666">
        <v>43960</v>
      </c>
      <c r="B612" s="115" t="s">
        <v>144</v>
      </c>
      <c r="C612" s="486">
        <v>882021301</v>
      </c>
      <c r="D612" s="115" t="s">
        <v>152</v>
      </c>
      <c r="E612" s="115" t="s">
        <v>150</v>
      </c>
      <c r="F612" s="666"/>
      <c r="G612" s="486"/>
      <c r="H612" s="666">
        <v>43999</v>
      </c>
      <c r="I612" s="84"/>
      <c r="J612" s="666">
        <v>44013</v>
      </c>
      <c r="K612" s="84"/>
      <c r="L612" s="37"/>
      <c r="M612" s="84"/>
      <c r="N612" s="84"/>
      <c r="O612" s="84"/>
      <c r="P612" s="84"/>
      <c r="Q612" s="84"/>
      <c r="R612" s="37"/>
      <c r="S612" s="37"/>
      <c r="T612" s="37"/>
      <c r="U612" s="37"/>
      <c r="V612" s="37"/>
      <c r="W612" s="37"/>
      <c r="X612" s="37"/>
      <c r="Y612" s="37"/>
      <c r="Z612" s="37"/>
      <c r="AA612" s="37"/>
      <c r="AB612" s="37"/>
      <c r="AC612" s="37"/>
      <c r="AD612" s="37"/>
    </row>
    <row r="613" spans="1:30">
      <c r="A613" s="666">
        <v>43999</v>
      </c>
      <c r="B613" s="115" t="s">
        <v>144</v>
      </c>
      <c r="C613" s="486">
        <v>881408100</v>
      </c>
      <c r="D613" s="115" t="s">
        <v>139</v>
      </c>
      <c r="E613" s="115" t="s">
        <v>147</v>
      </c>
      <c r="F613" s="666"/>
      <c r="G613" s="486"/>
      <c r="H613" s="486"/>
      <c r="I613" s="84"/>
      <c r="J613" s="666">
        <v>44013</v>
      </c>
      <c r="K613" s="84"/>
      <c r="L613" s="37"/>
      <c r="M613" s="84"/>
      <c r="N613" s="84"/>
      <c r="O613" s="84"/>
      <c r="P613" s="84"/>
      <c r="Q613" s="84"/>
      <c r="R613" s="37"/>
      <c r="S613" s="37"/>
      <c r="T613" s="37"/>
      <c r="U613" s="37"/>
      <c r="V613" s="37"/>
      <c r="W613" s="37"/>
      <c r="X613" s="37"/>
      <c r="Y613" s="37"/>
      <c r="Z613" s="37"/>
      <c r="AA613" s="37"/>
      <c r="AB613" s="37"/>
      <c r="AC613" s="37"/>
      <c r="AD613" s="37"/>
    </row>
    <row r="614" spans="1:30">
      <c r="A614" s="666">
        <v>43999</v>
      </c>
      <c r="B614" s="115" t="s">
        <v>144</v>
      </c>
      <c r="C614" s="486">
        <v>880035115</v>
      </c>
      <c r="D614" s="115" t="s">
        <v>139</v>
      </c>
      <c r="E614" s="115" t="s">
        <v>147</v>
      </c>
      <c r="F614" s="666"/>
      <c r="G614" s="486"/>
      <c r="H614" s="486"/>
      <c r="I614" s="84"/>
      <c r="J614" s="666">
        <v>44002</v>
      </c>
      <c r="K614" s="84"/>
      <c r="L614" s="37"/>
      <c r="M614" s="664" t="s">
        <v>142</v>
      </c>
      <c r="N614" s="84"/>
      <c r="O614" s="84"/>
      <c r="P614" s="84"/>
      <c r="Q614" s="84"/>
      <c r="R614" s="37"/>
      <c r="S614" s="37"/>
      <c r="T614" s="37"/>
      <c r="U614" s="37"/>
      <c r="V614" s="37"/>
      <c r="W614" s="37"/>
      <c r="X614" s="37"/>
      <c r="Y614" s="37"/>
      <c r="Z614" s="37"/>
      <c r="AA614" s="37"/>
      <c r="AB614" s="37"/>
      <c r="AC614" s="37"/>
      <c r="AD614" s="37"/>
    </row>
    <row r="615" spans="1:30">
      <c r="A615" s="666">
        <v>43999</v>
      </c>
      <c r="B615" s="115" t="s">
        <v>144</v>
      </c>
      <c r="C615" s="486">
        <v>881491642</v>
      </c>
      <c r="D615" s="115" t="s">
        <v>152</v>
      </c>
      <c r="E615" s="115" t="s">
        <v>147</v>
      </c>
      <c r="F615" s="666"/>
      <c r="G615" s="486"/>
      <c r="H615" s="486"/>
      <c r="I615" s="84"/>
      <c r="J615" s="666">
        <v>44010</v>
      </c>
      <c r="K615" s="84"/>
      <c r="L615" s="37"/>
      <c r="M615" s="664" t="s">
        <v>142</v>
      </c>
      <c r="N615" s="84"/>
      <c r="O615" s="84"/>
      <c r="P615" s="84"/>
      <c r="Q615" s="84"/>
      <c r="R615" s="37"/>
      <c r="S615" s="37"/>
      <c r="T615" s="37"/>
      <c r="U615" s="37"/>
      <c r="V615" s="37"/>
      <c r="W615" s="37"/>
      <c r="X615" s="37"/>
      <c r="Y615" s="37"/>
      <c r="Z615" s="37"/>
      <c r="AA615" s="37"/>
      <c r="AB615" s="37"/>
      <c r="AC615" s="37"/>
      <c r="AD615" s="37"/>
    </row>
    <row r="616" spans="1:30">
      <c r="A616" s="666">
        <v>43999</v>
      </c>
      <c r="B616" s="115" t="s">
        <v>144</v>
      </c>
      <c r="C616" s="486">
        <v>881217892</v>
      </c>
      <c r="D616" s="115" t="s">
        <v>139</v>
      </c>
      <c r="E616" s="115" t="s">
        <v>150</v>
      </c>
      <c r="F616" s="666"/>
      <c r="G616" s="486"/>
      <c r="H616" s="666">
        <v>44010</v>
      </c>
      <c r="I616" s="84"/>
      <c r="J616" s="666">
        <v>44020</v>
      </c>
      <c r="K616" s="84"/>
      <c r="L616" s="37"/>
      <c r="M616" s="664" t="s">
        <v>1332</v>
      </c>
      <c r="N616" s="84"/>
      <c r="O616" s="84"/>
      <c r="P616" s="84"/>
      <c r="Q616" s="84"/>
      <c r="R616" s="37"/>
      <c r="S616" s="37"/>
      <c r="T616" s="37"/>
      <c r="U616" s="37"/>
      <c r="V616" s="37"/>
      <c r="W616" s="37"/>
      <c r="X616" s="37"/>
      <c r="Y616" s="37"/>
      <c r="Z616" s="37"/>
      <c r="AA616" s="37"/>
      <c r="AB616" s="37"/>
      <c r="AC616" s="37"/>
      <c r="AD616" s="37"/>
    </row>
    <row r="617" spans="1:30">
      <c r="A617" s="665">
        <v>43999</v>
      </c>
      <c r="B617" s="115" t="s">
        <v>144</v>
      </c>
      <c r="C617" s="486">
        <v>881306617</v>
      </c>
      <c r="D617" s="115" t="s">
        <v>139</v>
      </c>
      <c r="E617" s="115" t="s">
        <v>140</v>
      </c>
      <c r="F617" s="666"/>
      <c r="G617" s="486"/>
      <c r="H617" s="486"/>
      <c r="I617" s="84"/>
      <c r="J617" s="666">
        <v>44013</v>
      </c>
      <c r="K617" s="486"/>
      <c r="L617" s="37"/>
      <c r="M617" s="84"/>
      <c r="N617" s="84"/>
      <c r="O617" s="84"/>
      <c r="P617" s="84"/>
      <c r="Q617" s="84"/>
      <c r="R617" s="37"/>
      <c r="S617" s="37"/>
      <c r="T617" s="37"/>
      <c r="U617" s="37"/>
      <c r="V617" s="37"/>
      <c r="W617" s="37"/>
      <c r="X617" s="37"/>
      <c r="Y617" s="37"/>
      <c r="Z617" s="37"/>
      <c r="AA617" s="37"/>
      <c r="AB617" s="37"/>
      <c r="AC617" s="37"/>
      <c r="AD617" s="37"/>
    </row>
    <row r="618" spans="1:30">
      <c r="A618" s="666">
        <v>43999</v>
      </c>
      <c r="B618" s="115" t="s">
        <v>144</v>
      </c>
      <c r="C618" s="486">
        <v>880876145</v>
      </c>
      <c r="D618" s="115" t="s">
        <v>139</v>
      </c>
      <c r="E618" s="115" t="s">
        <v>147</v>
      </c>
      <c r="F618" s="666"/>
      <c r="G618" s="486"/>
      <c r="H618" s="666">
        <v>44004</v>
      </c>
      <c r="I618" s="84"/>
      <c r="J618" s="666">
        <v>44020</v>
      </c>
      <c r="K618" s="486"/>
      <c r="L618" s="37"/>
      <c r="M618" s="664" t="s">
        <v>1333</v>
      </c>
      <c r="N618" s="403">
        <v>44001</v>
      </c>
      <c r="O618" s="23">
        <v>900</v>
      </c>
      <c r="P618" s="84"/>
      <c r="Q618" s="84"/>
      <c r="R618" s="37"/>
      <c r="S618" s="37"/>
      <c r="T618" s="37"/>
      <c r="U618" s="37"/>
      <c r="V618" s="37"/>
      <c r="W618" s="37"/>
      <c r="X618" s="37"/>
      <c r="Y618" s="37"/>
      <c r="Z618" s="37"/>
      <c r="AA618" s="37"/>
      <c r="AB618" s="37"/>
      <c r="AC618" s="37"/>
      <c r="AD618" s="37"/>
    </row>
    <row r="619" spans="1:30">
      <c r="A619" s="666">
        <v>43999</v>
      </c>
      <c r="B619" s="115" t="s">
        <v>144</v>
      </c>
      <c r="C619" s="486">
        <v>880615840</v>
      </c>
      <c r="D619" s="115" t="s">
        <v>139</v>
      </c>
      <c r="E619" s="115" t="s">
        <v>150</v>
      </c>
      <c r="F619" s="666"/>
      <c r="G619" s="486"/>
      <c r="H619" s="486"/>
      <c r="I619" s="84"/>
      <c r="J619" s="666">
        <v>44002</v>
      </c>
      <c r="K619" s="486"/>
      <c r="L619" s="37"/>
      <c r="M619" s="664" t="s">
        <v>142</v>
      </c>
      <c r="N619" s="84"/>
      <c r="O619" s="84"/>
      <c r="P619" s="84"/>
      <c r="Q619" s="84"/>
      <c r="R619" s="37"/>
      <c r="S619" s="37"/>
      <c r="T619" s="37"/>
      <c r="U619" s="37"/>
      <c r="V619" s="37"/>
      <c r="W619" s="37"/>
      <c r="X619" s="37"/>
      <c r="Y619" s="37"/>
      <c r="Z619" s="37"/>
      <c r="AA619" s="37"/>
      <c r="AB619" s="37"/>
      <c r="AC619" s="37"/>
      <c r="AD619" s="37"/>
    </row>
    <row r="620" spans="1:30">
      <c r="A620" s="666">
        <v>43999</v>
      </c>
      <c r="B620" s="115" t="s">
        <v>144</v>
      </c>
      <c r="C620" s="486">
        <v>882088238</v>
      </c>
      <c r="D620" s="115" t="s">
        <v>139</v>
      </c>
      <c r="E620" s="115" t="s">
        <v>150</v>
      </c>
      <c r="F620" s="666"/>
      <c r="G620" s="486"/>
      <c r="H620" s="666">
        <v>44000</v>
      </c>
      <c r="I620" s="84"/>
      <c r="J620" s="666">
        <v>44012</v>
      </c>
      <c r="K620" s="486"/>
      <c r="L620" s="37"/>
      <c r="M620" s="664"/>
      <c r="N620" s="84"/>
      <c r="O620" s="84"/>
      <c r="P620" s="84"/>
      <c r="Q620" s="84"/>
      <c r="R620" s="37"/>
      <c r="S620" s="37"/>
      <c r="T620" s="37"/>
      <c r="U620" s="37"/>
      <c r="V620" s="37"/>
      <c r="W620" s="37"/>
      <c r="X620" s="37"/>
      <c r="Y620" s="37"/>
      <c r="Z620" s="37"/>
      <c r="AA620" s="37"/>
      <c r="AB620" s="37"/>
      <c r="AC620" s="37"/>
      <c r="AD620" s="37"/>
    </row>
    <row r="621" spans="1:30">
      <c r="A621" s="666">
        <v>43999</v>
      </c>
      <c r="B621" s="115" t="s">
        <v>144</v>
      </c>
      <c r="C621" s="486">
        <v>881538429</v>
      </c>
      <c r="D621" s="115" t="s">
        <v>139</v>
      </c>
      <c r="E621" s="115" t="s">
        <v>147</v>
      </c>
      <c r="F621" s="666"/>
      <c r="G621" s="486"/>
      <c r="H621" s="666">
        <v>44000</v>
      </c>
      <c r="I621" s="84"/>
      <c r="J621" s="666">
        <v>44012</v>
      </c>
      <c r="K621" s="486"/>
      <c r="L621" s="37"/>
      <c r="M621" s="664"/>
      <c r="N621" s="403">
        <v>44000</v>
      </c>
      <c r="O621" s="23">
        <v>3391.2</v>
      </c>
      <c r="P621" s="84"/>
      <c r="Q621" s="84"/>
      <c r="R621" s="37"/>
      <c r="S621" s="37"/>
      <c r="T621" s="37"/>
      <c r="U621" s="37"/>
      <c r="V621" s="37"/>
      <c r="W621" s="37"/>
      <c r="X621" s="37"/>
      <c r="Y621" s="37"/>
      <c r="Z621" s="37"/>
      <c r="AA621" s="37"/>
      <c r="AB621" s="37"/>
      <c r="AC621" s="37"/>
      <c r="AD621" s="37"/>
    </row>
    <row r="622" spans="1:30">
      <c r="A622" s="666">
        <v>43999</v>
      </c>
      <c r="B622" s="115" t="s">
        <v>144</v>
      </c>
      <c r="C622" s="486">
        <v>880194494</v>
      </c>
      <c r="D622" s="115" t="s">
        <v>139</v>
      </c>
      <c r="E622" s="115" t="s">
        <v>140</v>
      </c>
      <c r="F622" s="666"/>
      <c r="G622" s="486"/>
      <c r="H622" s="666">
        <v>44000</v>
      </c>
      <c r="I622" s="84"/>
      <c r="J622" s="666">
        <v>44012</v>
      </c>
      <c r="K622" s="486"/>
      <c r="L622" s="37"/>
      <c r="M622" s="664"/>
      <c r="N622" s="84"/>
      <c r="O622" s="84"/>
      <c r="P622" s="84"/>
      <c r="Q622" s="84"/>
      <c r="R622" s="37"/>
      <c r="S622" s="37"/>
      <c r="T622" s="37"/>
      <c r="U622" s="37"/>
      <c r="V622" s="37"/>
      <c r="W622" s="37"/>
      <c r="X622" s="37"/>
      <c r="Y622" s="37"/>
      <c r="Z622" s="37"/>
      <c r="AA622" s="37"/>
      <c r="AB622" s="37"/>
      <c r="AC622" s="37"/>
      <c r="AD622" s="37"/>
    </row>
    <row r="623" spans="1:30">
      <c r="A623" s="666">
        <v>43999</v>
      </c>
      <c r="B623" s="115" t="s">
        <v>144</v>
      </c>
      <c r="C623" s="486">
        <v>880074951</v>
      </c>
      <c r="D623" s="115" t="s">
        <v>139</v>
      </c>
      <c r="E623" s="115" t="s">
        <v>140</v>
      </c>
      <c r="F623" s="666"/>
      <c r="G623" s="486"/>
      <c r="H623" s="486"/>
      <c r="I623" s="84"/>
      <c r="J623" s="666">
        <v>44013</v>
      </c>
      <c r="K623" s="486"/>
      <c r="L623" s="37"/>
      <c r="M623" s="664"/>
      <c r="N623" s="84"/>
      <c r="O623" s="84"/>
      <c r="P623" s="84"/>
      <c r="Q623" s="84"/>
      <c r="R623" s="37"/>
      <c r="S623" s="37"/>
      <c r="T623" s="37"/>
      <c r="U623" s="37"/>
      <c r="V623" s="37"/>
      <c r="W623" s="37"/>
      <c r="X623" s="37"/>
      <c r="Y623" s="37"/>
      <c r="Z623" s="37"/>
      <c r="AA623" s="37"/>
      <c r="AB623" s="37"/>
      <c r="AC623" s="37"/>
      <c r="AD623" s="37"/>
    </row>
    <row r="624" spans="1:30">
      <c r="A624" s="666">
        <v>43978</v>
      </c>
      <c r="B624" s="115" t="s">
        <v>144</v>
      </c>
      <c r="C624" s="486">
        <v>880124205</v>
      </c>
      <c r="D624" s="115" t="s">
        <v>152</v>
      </c>
      <c r="E624" s="115" t="s">
        <v>147</v>
      </c>
      <c r="F624" s="666"/>
      <c r="G624" s="486"/>
      <c r="H624" s="666">
        <v>44000</v>
      </c>
      <c r="I624" s="84"/>
      <c r="J624" s="666">
        <v>44005</v>
      </c>
      <c r="K624" s="486"/>
      <c r="L624" s="37"/>
      <c r="M624" s="664" t="s">
        <v>811</v>
      </c>
      <c r="N624" s="403">
        <v>44003</v>
      </c>
      <c r="O624" s="664" t="s">
        <v>1334</v>
      </c>
      <c r="P624" s="84"/>
      <c r="Q624" s="84"/>
      <c r="R624" s="37"/>
      <c r="S624" s="37"/>
      <c r="T624" s="37"/>
      <c r="U624" s="37"/>
      <c r="V624" s="37"/>
      <c r="W624" s="37"/>
      <c r="X624" s="37"/>
      <c r="Y624" s="37"/>
      <c r="Z624" s="37"/>
      <c r="AA624" s="37"/>
      <c r="AB624" s="37"/>
      <c r="AC624" s="37"/>
      <c r="AD624" s="37"/>
    </row>
    <row r="625" spans="1:30">
      <c r="A625" s="666">
        <v>43972</v>
      </c>
      <c r="B625" s="115" t="s">
        <v>144</v>
      </c>
      <c r="C625" s="486">
        <v>880160178</v>
      </c>
      <c r="D625" s="115" t="s">
        <v>139</v>
      </c>
      <c r="E625" s="115" t="s">
        <v>140</v>
      </c>
      <c r="F625" s="666"/>
      <c r="G625" s="486"/>
      <c r="H625" s="666">
        <v>44000</v>
      </c>
      <c r="I625" s="84"/>
      <c r="J625" s="666">
        <v>44013</v>
      </c>
      <c r="K625" s="486"/>
      <c r="L625" s="37"/>
      <c r="M625" s="664"/>
      <c r="N625" s="403">
        <v>44003</v>
      </c>
      <c r="O625" s="37">
        <v>17.5</v>
      </c>
      <c r="P625" s="84"/>
      <c r="Q625" s="84"/>
      <c r="R625" s="37"/>
      <c r="S625" s="37"/>
      <c r="T625" s="37"/>
      <c r="U625" s="37"/>
      <c r="V625" s="37"/>
      <c r="W625" s="37"/>
      <c r="X625" s="37"/>
      <c r="Y625" s="37"/>
      <c r="Z625" s="37"/>
      <c r="AA625" s="37"/>
      <c r="AB625" s="37"/>
      <c r="AC625" s="37"/>
      <c r="AD625" s="37"/>
    </row>
    <row r="626" spans="1:30">
      <c r="A626" s="403">
        <v>44000</v>
      </c>
      <c r="B626" s="115" t="s">
        <v>144</v>
      </c>
      <c r="C626" s="486">
        <v>880896812</v>
      </c>
      <c r="D626" s="115" t="s">
        <v>139</v>
      </c>
      <c r="E626" s="115" t="s">
        <v>140</v>
      </c>
      <c r="F626" s="666"/>
      <c r="G626" s="486"/>
      <c r="H626" s="486"/>
      <c r="I626" s="84"/>
      <c r="J626" s="666">
        <v>44032</v>
      </c>
      <c r="K626" s="486"/>
      <c r="L626" s="37"/>
      <c r="M626" s="664" t="s">
        <v>142</v>
      </c>
      <c r="N626" s="84"/>
      <c r="O626" s="84"/>
      <c r="P626" s="84"/>
      <c r="Q626" s="84"/>
      <c r="R626" s="37"/>
      <c r="S626" s="37"/>
      <c r="T626" s="37"/>
      <c r="U626" s="37"/>
      <c r="V626" s="37"/>
      <c r="W626" s="37"/>
      <c r="X626" s="37"/>
      <c r="Y626" s="37"/>
      <c r="Z626" s="37"/>
      <c r="AA626" s="37"/>
      <c r="AB626" s="37"/>
      <c r="AC626" s="37"/>
      <c r="AD626" s="37"/>
    </row>
    <row r="627" spans="1:30">
      <c r="A627" s="403">
        <v>44000</v>
      </c>
      <c r="B627" s="115" t="s">
        <v>144</v>
      </c>
      <c r="C627" s="486">
        <v>881335684</v>
      </c>
      <c r="D627" s="115" t="s">
        <v>139</v>
      </c>
      <c r="E627" s="115" t="s">
        <v>140</v>
      </c>
      <c r="F627" s="666"/>
      <c r="G627" s="486"/>
      <c r="H627" s="486"/>
      <c r="I627" s="84"/>
      <c r="J627" s="666">
        <v>44012</v>
      </c>
      <c r="K627" s="486"/>
      <c r="L627" s="37"/>
      <c r="M627" s="664"/>
      <c r="N627" s="84"/>
      <c r="O627" s="84"/>
      <c r="P627" s="84"/>
      <c r="Q627" s="84"/>
      <c r="R627" s="486"/>
      <c r="S627" s="486"/>
      <c r="T627" s="486"/>
      <c r="U627" s="486"/>
      <c r="V627" s="486"/>
      <c r="W627" s="486"/>
      <c r="X627" s="486"/>
      <c r="Y627" s="486"/>
      <c r="Z627" s="486"/>
      <c r="AA627" s="486"/>
      <c r="AB627" s="486"/>
      <c r="AC627" s="486"/>
      <c r="AD627" s="486"/>
    </row>
    <row r="628" spans="1:30">
      <c r="A628" s="403">
        <v>44000</v>
      </c>
      <c r="B628" s="115" t="s">
        <v>144</v>
      </c>
      <c r="C628" s="486">
        <v>880029889</v>
      </c>
      <c r="D628" s="115" t="s">
        <v>139</v>
      </c>
      <c r="E628" s="115" t="s">
        <v>147</v>
      </c>
      <c r="F628" s="666"/>
      <c r="G628" s="486"/>
      <c r="H628" s="486"/>
      <c r="I628" s="84"/>
      <c r="J628" s="666">
        <v>44013</v>
      </c>
      <c r="K628" s="486"/>
      <c r="L628" s="37"/>
      <c r="M628" s="664"/>
      <c r="N628" s="84"/>
      <c r="O628" s="84"/>
      <c r="P628" s="84"/>
      <c r="Q628" s="84"/>
      <c r="R628" s="486"/>
      <c r="S628" s="486"/>
      <c r="T628" s="486"/>
      <c r="U628" s="486"/>
      <c r="V628" s="486"/>
      <c r="W628" s="486"/>
      <c r="X628" s="486"/>
      <c r="Y628" s="486"/>
      <c r="Z628" s="486"/>
      <c r="AA628" s="486"/>
      <c r="AB628" s="486"/>
      <c r="AC628" s="486"/>
      <c r="AD628" s="486"/>
    </row>
    <row r="629" spans="1:30">
      <c r="A629" s="403">
        <v>44000</v>
      </c>
      <c r="B629" s="115" t="s">
        <v>144</v>
      </c>
      <c r="C629" s="486">
        <v>880581809</v>
      </c>
      <c r="D629" s="115" t="s">
        <v>152</v>
      </c>
      <c r="E629" s="115" t="s">
        <v>140</v>
      </c>
      <c r="F629" s="666"/>
      <c r="G629" s="486"/>
      <c r="H629" s="486"/>
      <c r="I629" s="84"/>
      <c r="J629" s="666">
        <v>44013</v>
      </c>
      <c r="K629" s="486"/>
      <c r="L629" s="37"/>
      <c r="M629" s="664" t="s">
        <v>1335</v>
      </c>
      <c r="N629" s="84"/>
      <c r="O629" s="84"/>
      <c r="P629" s="84"/>
      <c r="Q629" s="84"/>
      <c r="R629" s="37"/>
      <c r="S629" s="37"/>
      <c r="T629" s="37"/>
      <c r="U629" s="37"/>
      <c r="V629" s="37"/>
      <c r="W629" s="37"/>
      <c r="X629" s="37"/>
      <c r="Y629" s="37"/>
      <c r="Z629" s="37"/>
      <c r="AA629" s="37"/>
      <c r="AB629" s="37"/>
      <c r="AC629" s="37"/>
      <c r="AD629" s="37"/>
    </row>
    <row r="630" spans="1:30">
      <c r="A630" s="403">
        <v>44000</v>
      </c>
      <c r="B630" s="115" t="s">
        <v>144</v>
      </c>
      <c r="C630" s="486">
        <v>880546492</v>
      </c>
      <c r="D630" s="115" t="s">
        <v>139</v>
      </c>
      <c r="E630" s="115" t="s">
        <v>140</v>
      </c>
      <c r="F630" s="666"/>
      <c r="G630" s="486"/>
      <c r="H630" s="486"/>
      <c r="I630" s="84"/>
      <c r="J630" s="666">
        <v>44013</v>
      </c>
      <c r="K630" s="486"/>
      <c r="L630" s="37"/>
      <c r="M630" s="664"/>
      <c r="N630" s="84"/>
      <c r="O630" s="84"/>
      <c r="P630" s="84"/>
      <c r="Q630" s="84"/>
      <c r="R630" s="37"/>
      <c r="S630" s="37"/>
      <c r="T630" s="37"/>
      <c r="U630" s="37"/>
      <c r="V630" s="37"/>
      <c r="W630" s="37"/>
      <c r="X630" s="37"/>
      <c r="Y630" s="37"/>
      <c r="Z630" s="37"/>
      <c r="AA630" s="37"/>
      <c r="AB630" s="37"/>
      <c r="AC630" s="37"/>
      <c r="AD630" s="37"/>
    </row>
    <row r="631" spans="1:30">
      <c r="A631" s="403">
        <v>43976</v>
      </c>
      <c r="B631" s="115" t="s">
        <v>144</v>
      </c>
      <c r="C631" s="37">
        <v>881565374</v>
      </c>
      <c r="D631" s="115" t="s">
        <v>139</v>
      </c>
      <c r="E631" s="115" t="s">
        <v>147</v>
      </c>
      <c r="F631" s="666"/>
      <c r="G631" s="486"/>
      <c r="H631" s="486"/>
      <c r="I631" s="84"/>
      <c r="J631" s="666">
        <v>44003</v>
      </c>
      <c r="K631" s="486"/>
      <c r="L631" s="37"/>
      <c r="M631" s="664"/>
      <c r="N631" s="84"/>
      <c r="O631" s="84"/>
      <c r="P631" s="84"/>
      <c r="Q631" s="84"/>
      <c r="R631" s="37"/>
      <c r="S631" s="37"/>
      <c r="T631" s="37"/>
      <c r="U631" s="37"/>
      <c r="V631" s="37"/>
      <c r="W631" s="37"/>
      <c r="X631" s="37"/>
      <c r="Y631" s="37"/>
      <c r="Z631" s="37"/>
      <c r="AA631" s="37"/>
      <c r="AB631" s="37"/>
      <c r="AC631" s="37"/>
      <c r="AD631" s="37"/>
    </row>
    <row r="632" spans="1:30">
      <c r="A632" s="403">
        <v>44000</v>
      </c>
      <c r="B632" s="115" t="s">
        <v>144</v>
      </c>
      <c r="C632" s="486">
        <v>881530585</v>
      </c>
      <c r="D632" s="115" t="s">
        <v>139</v>
      </c>
      <c r="E632" s="115" t="s">
        <v>140</v>
      </c>
      <c r="F632" s="666"/>
      <c r="G632" s="486"/>
      <c r="H632" s="486"/>
      <c r="I632" s="84"/>
      <c r="J632" s="666">
        <v>44013</v>
      </c>
      <c r="K632" s="486"/>
      <c r="L632" s="37"/>
      <c r="M632" s="664"/>
      <c r="N632" s="84"/>
      <c r="O632" s="84"/>
      <c r="P632" s="84"/>
      <c r="Q632" s="84"/>
      <c r="R632" s="37"/>
      <c r="S632" s="37"/>
      <c r="T632" s="37"/>
      <c r="U632" s="37"/>
      <c r="V632" s="37"/>
      <c r="W632" s="37"/>
      <c r="X632" s="37"/>
      <c r="Y632" s="37"/>
      <c r="Z632" s="37"/>
      <c r="AA632" s="37"/>
      <c r="AB632" s="37"/>
      <c r="AC632" s="37"/>
      <c r="AD632" s="37"/>
    </row>
    <row r="633" spans="1:30">
      <c r="A633" s="403">
        <v>44000</v>
      </c>
      <c r="B633" s="115" t="s">
        <v>144</v>
      </c>
      <c r="C633" s="486">
        <v>881460729</v>
      </c>
      <c r="D633" s="115" t="s">
        <v>152</v>
      </c>
      <c r="E633" s="115" t="s">
        <v>140</v>
      </c>
      <c r="F633" s="666"/>
      <c r="G633" s="486"/>
      <c r="H633" s="486"/>
      <c r="I633" s="84"/>
      <c r="J633" s="666">
        <v>44013</v>
      </c>
      <c r="K633" s="486"/>
      <c r="L633" s="37"/>
      <c r="M633" s="664"/>
      <c r="N633" s="403">
        <v>44009</v>
      </c>
      <c r="O633" s="23">
        <v>189.5</v>
      </c>
      <c r="P633" s="84"/>
      <c r="Q633" s="84"/>
      <c r="R633" s="37"/>
      <c r="S633" s="37"/>
      <c r="T633" s="37"/>
      <c r="U633" s="37"/>
      <c r="V633" s="37"/>
      <c r="W633" s="37"/>
      <c r="X633" s="37"/>
      <c r="Y633" s="37"/>
      <c r="Z633" s="37"/>
      <c r="AA633" s="37"/>
      <c r="AB633" s="37"/>
      <c r="AC633" s="37"/>
      <c r="AD633" s="37"/>
    </row>
    <row r="634" spans="1:30">
      <c r="A634" s="403">
        <v>44000</v>
      </c>
      <c r="B634" s="115" t="s">
        <v>144</v>
      </c>
      <c r="C634" s="486">
        <v>880992283</v>
      </c>
      <c r="D634" s="115" t="s">
        <v>152</v>
      </c>
      <c r="E634" s="115" t="s">
        <v>140</v>
      </c>
      <c r="F634" s="666"/>
      <c r="G634" s="486"/>
      <c r="H634" s="486"/>
      <c r="I634" s="84"/>
      <c r="J634" s="666">
        <v>44013</v>
      </c>
      <c r="K634" s="486"/>
      <c r="L634" s="37"/>
      <c r="M634" s="664"/>
      <c r="N634" s="403">
        <v>44003</v>
      </c>
      <c r="O634" s="664" t="s">
        <v>1336</v>
      </c>
      <c r="P634" s="84"/>
      <c r="Q634" s="84"/>
      <c r="R634" s="37"/>
      <c r="S634" s="37"/>
      <c r="T634" s="37"/>
      <c r="U634" s="37"/>
      <c r="V634" s="37"/>
      <c r="W634" s="37"/>
      <c r="X634" s="37"/>
      <c r="Y634" s="37"/>
      <c r="Z634" s="37"/>
      <c r="AA634" s="37"/>
      <c r="AB634" s="37"/>
      <c r="AC634" s="37"/>
      <c r="AD634" s="37"/>
    </row>
    <row r="635" spans="1:30">
      <c r="A635" s="403">
        <v>44001</v>
      </c>
      <c r="B635" s="115" t="s">
        <v>144</v>
      </c>
      <c r="C635" s="486">
        <v>880929943</v>
      </c>
      <c r="D635" s="115" t="s">
        <v>139</v>
      </c>
      <c r="E635" s="115" t="s">
        <v>150</v>
      </c>
      <c r="F635" s="666"/>
      <c r="G635" s="486"/>
      <c r="H635" s="486"/>
      <c r="I635" s="84"/>
      <c r="J635" s="666">
        <v>44005</v>
      </c>
      <c r="K635" s="486"/>
      <c r="L635" s="37"/>
      <c r="M635" s="664"/>
      <c r="N635" s="84"/>
      <c r="O635" s="84"/>
      <c r="P635" s="84"/>
      <c r="Q635" s="84"/>
      <c r="R635" s="37"/>
      <c r="S635" s="37"/>
      <c r="T635" s="37"/>
      <c r="U635" s="37"/>
      <c r="V635" s="37"/>
      <c r="W635" s="37"/>
      <c r="X635" s="37"/>
      <c r="Y635" s="37"/>
      <c r="Z635" s="37"/>
      <c r="AA635" s="37"/>
      <c r="AB635" s="37"/>
      <c r="AC635" s="37"/>
      <c r="AD635" s="37"/>
    </row>
    <row r="636" spans="1:30">
      <c r="A636" s="403">
        <v>44001</v>
      </c>
      <c r="B636" s="115" t="s">
        <v>144</v>
      </c>
      <c r="C636" s="486">
        <v>880879107</v>
      </c>
      <c r="D636" s="115" t="s">
        <v>139</v>
      </c>
      <c r="E636" s="115" t="s">
        <v>140</v>
      </c>
      <c r="F636" s="666"/>
      <c r="G636" s="486"/>
      <c r="H636" s="486"/>
      <c r="I636" s="84"/>
      <c r="J636" s="666">
        <v>44016</v>
      </c>
      <c r="K636" s="486"/>
      <c r="L636" s="37"/>
      <c r="M636" s="664"/>
      <c r="N636" s="84"/>
      <c r="O636" s="84"/>
      <c r="P636" s="84"/>
      <c r="Q636" s="84"/>
      <c r="R636" s="37"/>
      <c r="S636" s="37"/>
      <c r="T636" s="37"/>
      <c r="U636" s="37"/>
      <c r="V636" s="37"/>
      <c r="W636" s="37"/>
      <c r="X636" s="37"/>
      <c r="Y636" s="37"/>
      <c r="Z636" s="37"/>
      <c r="AA636" s="37"/>
      <c r="AB636" s="37"/>
      <c r="AC636" s="37"/>
      <c r="AD636" s="37"/>
    </row>
    <row r="637" spans="1:30">
      <c r="A637" s="403">
        <v>44001</v>
      </c>
      <c r="B637" s="115" t="s">
        <v>144</v>
      </c>
      <c r="C637" s="486">
        <v>881728063</v>
      </c>
      <c r="D637" s="115" t="s">
        <v>139</v>
      </c>
      <c r="E637" s="115" t="s">
        <v>150</v>
      </c>
      <c r="F637" s="666"/>
      <c r="G637" s="486"/>
      <c r="H637" s="486"/>
      <c r="I637" s="84"/>
      <c r="J637" s="666">
        <v>44016</v>
      </c>
      <c r="K637" s="486"/>
      <c r="L637" s="37"/>
      <c r="M637" s="664"/>
      <c r="N637" s="84"/>
      <c r="O637" s="84"/>
      <c r="P637" s="84"/>
      <c r="Q637" s="84"/>
      <c r="R637" s="37"/>
      <c r="S637" s="37"/>
      <c r="T637" s="37"/>
      <c r="U637" s="37"/>
      <c r="V637" s="37"/>
      <c r="W637" s="37"/>
      <c r="X637" s="37"/>
      <c r="Y637" s="37"/>
      <c r="Z637" s="37"/>
      <c r="AA637" s="37"/>
      <c r="AB637" s="37"/>
      <c r="AC637" s="37"/>
      <c r="AD637" s="37"/>
    </row>
    <row r="638" spans="1:30">
      <c r="A638" s="403">
        <v>44001</v>
      </c>
      <c r="B638" s="115" t="s">
        <v>144</v>
      </c>
      <c r="C638" s="486">
        <v>881684866</v>
      </c>
      <c r="D638" s="115" t="s">
        <v>139</v>
      </c>
      <c r="E638" s="115" t="s">
        <v>150</v>
      </c>
      <c r="F638" s="666"/>
      <c r="G638" s="486"/>
      <c r="H638" s="486"/>
      <c r="I638" s="84"/>
      <c r="J638" s="666">
        <v>44016</v>
      </c>
      <c r="K638" s="486"/>
      <c r="L638" s="37"/>
      <c r="M638" s="664" t="s">
        <v>1337</v>
      </c>
      <c r="N638" s="84"/>
      <c r="O638" s="84"/>
      <c r="P638" s="84"/>
      <c r="Q638" s="84"/>
      <c r="R638" s="37"/>
      <c r="S638" s="37"/>
      <c r="T638" s="37"/>
      <c r="U638" s="37"/>
      <c r="V638" s="37"/>
      <c r="W638" s="37"/>
      <c r="X638" s="37"/>
      <c r="Y638" s="37"/>
      <c r="Z638" s="37"/>
      <c r="AA638" s="37"/>
      <c r="AB638" s="37"/>
      <c r="AC638" s="37"/>
      <c r="AD638" s="37"/>
    </row>
    <row r="639" spans="1:30">
      <c r="A639" s="403">
        <v>44001</v>
      </c>
      <c r="B639" s="115" t="s">
        <v>144</v>
      </c>
      <c r="C639" s="486">
        <v>881747547</v>
      </c>
      <c r="D639" s="115" t="s">
        <v>139</v>
      </c>
      <c r="E639" s="115" t="s">
        <v>150</v>
      </c>
      <c r="F639" s="666"/>
      <c r="G639" s="486"/>
      <c r="H639" s="666">
        <v>44011</v>
      </c>
      <c r="I639" s="84"/>
      <c r="J639" s="666">
        <v>44025</v>
      </c>
      <c r="K639" s="486"/>
      <c r="L639" s="37"/>
      <c r="M639" s="664"/>
      <c r="N639" s="685" t="s">
        <v>1338</v>
      </c>
      <c r="O639" s="664" t="s">
        <v>1339</v>
      </c>
      <c r="P639" s="84"/>
      <c r="Q639" s="84"/>
      <c r="R639" s="37"/>
      <c r="S639" s="37"/>
      <c r="T639" s="37"/>
      <c r="U639" s="37"/>
      <c r="V639" s="37"/>
      <c r="W639" s="37"/>
      <c r="X639" s="37"/>
      <c r="Y639" s="37"/>
      <c r="Z639" s="37"/>
      <c r="AA639" s="37"/>
      <c r="AB639" s="37"/>
      <c r="AC639" s="37"/>
      <c r="AD639" s="37"/>
    </row>
    <row r="640" spans="1:30">
      <c r="A640" s="403">
        <v>44001</v>
      </c>
      <c r="B640" s="115" t="s">
        <v>144</v>
      </c>
      <c r="C640" s="486">
        <v>880481221</v>
      </c>
      <c r="D640" s="115" t="s">
        <v>345</v>
      </c>
      <c r="E640" s="115" t="s">
        <v>150</v>
      </c>
      <c r="F640" s="666"/>
      <c r="G640" s="486"/>
      <c r="H640" s="666">
        <v>44004</v>
      </c>
      <c r="I640" s="84"/>
      <c r="J640" s="666">
        <v>44016</v>
      </c>
      <c r="K640" s="486"/>
      <c r="L640" s="37"/>
      <c r="M640" s="664" t="s">
        <v>1340</v>
      </c>
      <c r="N640" s="84"/>
      <c r="O640" s="84"/>
      <c r="P640" s="84"/>
      <c r="Q640" s="84"/>
      <c r="R640" s="37"/>
      <c r="S640" s="37"/>
      <c r="T640" s="37"/>
      <c r="U640" s="37"/>
      <c r="V640" s="37"/>
      <c r="W640" s="37"/>
      <c r="X640" s="37"/>
      <c r="Y640" s="37"/>
      <c r="Z640" s="37"/>
      <c r="AA640" s="37"/>
      <c r="AB640" s="37"/>
      <c r="AC640" s="37"/>
      <c r="AD640" s="37"/>
    </row>
    <row r="641" spans="1:30">
      <c r="A641" s="403">
        <v>44001</v>
      </c>
      <c r="B641" s="115" t="s">
        <v>144</v>
      </c>
      <c r="C641" s="486">
        <v>881728724</v>
      </c>
      <c r="D641" s="115" t="s">
        <v>152</v>
      </c>
      <c r="E641" s="115" t="s">
        <v>393</v>
      </c>
      <c r="F641" s="666"/>
      <c r="G641" s="486"/>
      <c r="H641" s="486"/>
      <c r="I641" s="84"/>
      <c r="J641" s="666">
        <v>44016</v>
      </c>
      <c r="K641" s="486"/>
      <c r="L641" s="37"/>
      <c r="M641" s="664"/>
      <c r="N641" s="84"/>
      <c r="O641" s="84"/>
      <c r="P641" s="84"/>
      <c r="Q641" s="84"/>
      <c r="R641" s="37"/>
      <c r="S641" s="37"/>
      <c r="T641" s="37"/>
      <c r="U641" s="37"/>
      <c r="V641" s="37"/>
      <c r="W641" s="37"/>
      <c r="X641" s="37"/>
      <c r="Y641" s="37"/>
      <c r="Z641" s="37"/>
      <c r="AA641" s="37"/>
      <c r="AB641" s="37"/>
      <c r="AC641" s="37"/>
      <c r="AD641" s="37"/>
    </row>
    <row r="642" spans="1:30">
      <c r="A642" s="403">
        <v>44001</v>
      </c>
      <c r="B642" s="115" t="s">
        <v>144</v>
      </c>
      <c r="C642" s="486">
        <v>882007435</v>
      </c>
      <c r="D642" s="115" t="s">
        <v>152</v>
      </c>
      <c r="E642" s="115" t="s">
        <v>140</v>
      </c>
      <c r="F642" s="666"/>
      <c r="G642" s="486"/>
      <c r="H642" s="486"/>
      <c r="I642" s="84"/>
      <c r="J642" s="666">
        <v>44016</v>
      </c>
      <c r="K642" s="486"/>
      <c r="L642" s="37"/>
      <c r="M642" s="664"/>
      <c r="N642" s="84"/>
      <c r="O642" s="84"/>
      <c r="P642" s="84"/>
      <c r="Q642" s="84"/>
      <c r="R642" s="37"/>
      <c r="S642" s="37"/>
      <c r="T642" s="37"/>
      <c r="U642" s="37"/>
      <c r="V642" s="37"/>
      <c r="W642" s="37"/>
      <c r="X642" s="37"/>
      <c r="Y642" s="37"/>
      <c r="Z642" s="37"/>
      <c r="AA642" s="37"/>
      <c r="AB642" s="37"/>
      <c r="AC642" s="37"/>
      <c r="AD642" s="37"/>
    </row>
    <row r="643" spans="1:30">
      <c r="A643" s="403">
        <v>44001</v>
      </c>
      <c r="B643" s="115" t="s">
        <v>144</v>
      </c>
      <c r="C643" s="486">
        <v>882000998</v>
      </c>
      <c r="D643" s="115" t="s">
        <v>139</v>
      </c>
      <c r="E643" s="115" t="s">
        <v>140</v>
      </c>
      <c r="F643" s="666"/>
      <c r="G643" s="486"/>
      <c r="H643" s="486"/>
      <c r="I643" s="84"/>
      <c r="J643" s="666">
        <v>44016</v>
      </c>
      <c r="K643" s="486"/>
      <c r="L643" s="37"/>
      <c r="M643" s="664"/>
      <c r="N643" s="84"/>
      <c r="O643" s="84"/>
      <c r="P643" s="84"/>
      <c r="Q643" s="84"/>
      <c r="R643" s="37"/>
      <c r="S643" s="37"/>
      <c r="T643" s="37"/>
      <c r="U643" s="37"/>
      <c r="V643" s="37"/>
      <c r="W643" s="37"/>
      <c r="X643" s="37"/>
      <c r="Y643" s="37"/>
      <c r="Z643" s="37"/>
      <c r="AA643" s="37"/>
      <c r="AB643" s="37"/>
      <c r="AC643" s="37"/>
      <c r="AD643" s="37"/>
    </row>
    <row r="644" spans="1:30">
      <c r="A644" s="403">
        <v>44001</v>
      </c>
      <c r="B644" s="115" t="s">
        <v>144</v>
      </c>
      <c r="C644" s="486">
        <v>880900512</v>
      </c>
      <c r="D644" s="115" t="s">
        <v>139</v>
      </c>
      <c r="E644" s="115" t="s">
        <v>140</v>
      </c>
      <c r="F644" s="666"/>
      <c r="G644" s="486"/>
      <c r="H644" s="486"/>
      <c r="I644" s="84"/>
      <c r="J644" s="666">
        <v>44016</v>
      </c>
      <c r="K644" s="486"/>
      <c r="L644" s="37"/>
      <c r="M644" s="664"/>
      <c r="N644" s="84"/>
      <c r="O644" s="84"/>
      <c r="P644" s="84"/>
      <c r="Q644" s="84"/>
      <c r="R644" s="37"/>
      <c r="S644" s="37"/>
      <c r="T644" s="37"/>
      <c r="U644" s="37"/>
      <c r="V644" s="37"/>
      <c r="W644" s="37"/>
      <c r="X644" s="37"/>
      <c r="Y644" s="37"/>
      <c r="Z644" s="37"/>
      <c r="AA644" s="37"/>
      <c r="AB644" s="37"/>
      <c r="AC644" s="37"/>
      <c r="AD644" s="37"/>
    </row>
    <row r="645" spans="1:30">
      <c r="A645" s="403">
        <v>44001</v>
      </c>
      <c r="B645" s="115" t="s">
        <v>144</v>
      </c>
      <c r="C645" s="486">
        <v>881980903</v>
      </c>
      <c r="D645" s="115" t="s">
        <v>139</v>
      </c>
      <c r="E645" s="115" t="s">
        <v>150</v>
      </c>
      <c r="F645" s="666"/>
      <c r="G645" s="486"/>
      <c r="H645" s="486"/>
      <c r="I645" s="84"/>
      <c r="J645" s="666">
        <v>44016</v>
      </c>
      <c r="K645" s="486"/>
      <c r="L645" s="37"/>
      <c r="M645" s="664" t="s">
        <v>622</v>
      </c>
      <c r="N645" s="84"/>
      <c r="O645" s="84"/>
      <c r="P645" s="84"/>
      <c r="Q645" s="84"/>
      <c r="R645" s="37"/>
      <c r="S645" s="37"/>
      <c r="T645" s="37"/>
      <c r="U645" s="37"/>
      <c r="V645" s="37"/>
      <c r="W645" s="37"/>
      <c r="X645" s="37"/>
      <c r="Y645" s="37"/>
      <c r="Z645" s="37"/>
      <c r="AA645" s="37"/>
      <c r="AB645" s="37"/>
      <c r="AC645" s="37"/>
      <c r="AD645" s="37"/>
    </row>
    <row r="646" spans="1:30">
      <c r="A646" s="403">
        <v>44001</v>
      </c>
      <c r="B646" s="115" t="s">
        <v>144</v>
      </c>
      <c r="C646" s="486">
        <v>881952265</v>
      </c>
      <c r="D646" s="115" t="s">
        <v>139</v>
      </c>
      <c r="E646" s="115" t="s">
        <v>140</v>
      </c>
      <c r="F646" s="666"/>
      <c r="G646" s="486"/>
      <c r="H646" s="486"/>
      <c r="I646" s="84"/>
      <c r="J646" s="666">
        <v>44016</v>
      </c>
      <c r="K646" s="486"/>
      <c r="L646" s="37"/>
      <c r="M646" s="664"/>
      <c r="N646" s="84"/>
      <c r="O646" s="84"/>
      <c r="P646" s="84"/>
      <c r="Q646" s="84"/>
      <c r="R646" s="37"/>
      <c r="S646" s="37"/>
      <c r="T646" s="37"/>
      <c r="U646" s="37"/>
      <c r="V646" s="37"/>
      <c r="W646" s="37"/>
      <c r="X646" s="37"/>
      <c r="Y646" s="37"/>
      <c r="Z646" s="37"/>
      <c r="AA646" s="37"/>
      <c r="AB646" s="37"/>
      <c r="AC646" s="37"/>
      <c r="AD646" s="37"/>
    </row>
    <row r="647" spans="1:30">
      <c r="A647" s="403">
        <v>44001</v>
      </c>
      <c r="B647" s="115" t="s">
        <v>144</v>
      </c>
      <c r="C647" s="486">
        <v>881950978</v>
      </c>
      <c r="D647" s="115" t="s">
        <v>139</v>
      </c>
      <c r="E647" s="115" t="s">
        <v>140</v>
      </c>
      <c r="F647" s="666"/>
      <c r="G647" s="486"/>
      <c r="H647" s="486"/>
      <c r="I647" s="84"/>
      <c r="J647" s="666">
        <v>44016</v>
      </c>
      <c r="K647" s="486"/>
      <c r="L647" s="37"/>
      <c r="M647" s="664"/>
      <c r="N647" s="84"/>
      <c r="O647" s="84"/>
      <c r="P647" s="84"/>
      <c r="Q647" s="84"/>
      <c r="R647" s="37"/>
      <c r="S647" s="37"/>
      <c r="T647" s="37"/>
      <c r="U647" s="37"/>
      <c r="V647" s="37"/>
      <c r="W647" s="37"/>
      <c r="X647" s="37"/>
      <c r="Y647" s="37"/>
      <c r="Z647" s="37"/>
      <c r="AA647" s="37"/>
      <c r="AB647" s="37"/>
      <c r="AC647" s="37"/>
      <c r="AD647" s="37"/>
    </row>
    <row r="648" spans="1:30">
      <c r="A648" s="265">
        <v>44001</v>
      </c>
      <c r="B648" s="115" t="s">
        <v>144</v>
      </c>
      <c r="C648" s="486">
        <v>880032029</v>
      </c>
      <c r="D648" s="115" t="s">
        <v>139</v>
      </c>
      <c r="E648" s="115" t="s">
        <v>140</v>
      </c>
      <c r="F648" s="666"/>
      <c r="G648" s="486"/>
      <c r="H648" s="486"/>
      <c r="I648" s="37"/>
      <c r="J648" s="666">
        <v>44016</v>
      </c>
      <c r="K648" s="486"/>
      <c r="L648" s="37"/>
      <c r="M648" s="115"/>
      <c r="N648" s="37"/>
      <c r="O648" s="37"/>
      <c r="P648" s="37"/>
      <c r="Q648" s="37"/>
      <c r="R648" s="37"/>
      <c r="S648" s="37"/>
      <c r="T648" s="37"/>
      <c r="U648" s="37"/>
      <c r="V648" s="37"/>
      <c r="W648" s="37"/>
      <c r="X648" s="37"/>
      <c r="Y648" s="37"/>
      <c r="Z648" s="37"/>
      <c r="AA648" s="37"/>
      <c r="AB648" s="37"/>
      <c r="AC648" s="37"/>
      <c r="AD648" s="37"/>
    </row>
    <row r="649" spans="1:30">
      <c r="A649" s="265">
        <v>44001</v>
      </c>
      <c r="B649" s="115" t="s">
        <v>144</v>
      </c>
      <c r="C649" s="486">
        <v>881861810</v>
      </c>
      <c r="D649" s="115" t="s">
        <v>139</v>
      </c>
      <c r="E649" s="115" t="s">
        <v>140</v>
      </c>
      <c r="F649" s="666"/>
      <c r="G649" s="486"/>
      <c r="H649" s="486"/>
      <c r="I649" s="37"/>
      <c r="J649" s="666">
        <v>44016</v>
      </c>
      <c r="K649" s="486"/>
      <c r="L649" s="37"/>
      <c r="M649" s="115"/>
      <c r="N649" s="37"/>
      <c r="O649" s="37"/>
      <c r="P649" s="37"/>
      <c r="Q649" s="37"/>
      <c r="R649" s="37"/>
      <c r="S649" s="37"/>
      <c r="T649" s="37"/>
      <c r="U649" s="37"/>
      <c r="V649" s="37"/>
      <c r="W649" s="37"/>
      <c r="X649" s="37"/>
      <c r="Y649" s="37"/>
      <c r="Z649" s="37"/>
      <c r="AA649" s="37"/>
      <c r="AB649" s="37"/>
      <c r="AC649" s="37"/>
      <c r="AD649" s="37"/>
    </row>
    <row r="650" spans="1:30">
      <c r="A650" s="265">
        <v>44001</v>
      </c>
      <c r="B650" s="115" t="s">
        <v>144</v>
      </c>
      <c r="C650" s="486">
        <v>881818949</v>
      </c>
      <c r="D650" s="115" t="s">
        <v>139</v>
      </c>
      <c r="E650" s="115" t="s">
        <v>140</v>
      </c>
      <c r="F650" s="666"/>
      <c r="G650" s="486"/>
      <c r="H650" s="486"/>
      <c r="I650" s="37"/>
      <c r="J650" s="666">
        <v>44016</v>
      </c>
      <c r="K650" s="486"/>
      <c r="L650" s="37"/>
      <c r="M650" s="115"/>
      <c r="N650" s="37"/>
      <c r="O650" s="37"/>
      <c r="P650" s="37"/>
      <c r="Q650" s="37"/>
      <c r="R650" s="37"/>
      <c r="S650" s="37"/>
      <c r="T650" s="37"/>
      <c r="U650" s="37"/>
      <c r="V650" s="37"/>
      <c r="W650" s="37"/>
      <c r="X650" s="37"/>
      <c r="Y650" s="37"/>
      <c r="Z650" s="37"/>
      <c r="AA650" s="37"/>
      <c r="AB650" s="37"/>
      <c r="AC650" s="37"/>
      <c r="AD650" s="37"/>
    </row>
    <row r="651" spans="1:30">
      <c r="A651" s="265">
        <v>44001</v>
      </c>
      <c r="B651" s="115" t="s">
        <v>144</v>
      </c>
      <c r="C651" s="486">
        <v>881598716</v>
      </c>
      <c r="D651" s="115" t="s">
        <v>139</v>
      </c>
      <c r="E651" s="115" t="s">
        <v>150</v>
      </c>
      <c r="F651" s="666"/>
      <c r="G651" s="486"/>
      <c r="H651" s="486"/>
      <c r="I651" s="37"/>
      <c r="J651" s="666">
        <v>44016</v>
      </c>
      <c r="K651" s="486"/>
      <c r="L651" s="37"/>
      <c r="M651" s="115"/>
      <c r="N651" s="37"/>
      <c r="O651" s="37"/>
      <c r="P651" s="37"/>
      <c r="Q651" s="37"/>
      <c r="R651" s="37"/>
      <c r="S651" s="37"/>
      <c r="T651" s="37"/>
      <c r="U651" s="37"/>
      <c r="V651" s="37"/>
      <c r="W651" s="37"/>
      <c r="X651" s="37"/>
      <c r="Y651" s="37"/>
      <c r="Z651" s="37"/>
      <c r="AA651" s="37"/>
      <c r="AB651" s="37"/>
      <c r="AC651" s="37"/>
      <c r="AD651" s="37"/>
    </row>
    <row r="652" spans="1:30">
      <c r="A652" s="265">
        <v>44001</v>
      </c>
      <c r="B652" s="115" t="s">
        <v>144</v>
      </c>
      <c r="C652" s="486">
        <v>881345396</v>
      </c>
      <c r="D652" s="115" t="s">
        <v>139</v>
      </c>
      <c r="E652" s="115" t="s">
        <v>140</v>
      </c>
      <c r="F652" s="666"/>
      <c r="G652" s="486"/>
      <c r="H652" s="486"/>
      <c r="I652" s="37"/>
      <c r="J652" s="666">
        <v>44016</v>
      </c>
      <c r="K652" s="486"/>
      <c r="L652" s="37"/>
      <c r="M652" s="115"/>
      <c r="N652" s="37"/>
      <c r="O652" s="37"/>
      <c r="P652" s="37"/>
      <c r="Q652" s="37"/>
      <c r="R652" s="37"/>
      <c r="S652" s="37"/>
      <c r="T652" s="37"/>
      <c r="U652" s="37"/>
      <c r="V652" s="37"/>
      <c r="W652" s="37"/>
      <c r="X652" s="37"/>
      <c r="Y652" s="37"/>
      <c r="Z652" s="37"/>
      <c r="AA652" s="37"/>
      <c r="AB652" s="37"/>
      <c r="AC652" s="37"/>
      <c r="AD652" s="37"/>
    </row>
    <row r="653" spans="1:30">
      <c r="A653" s="265">
        <v>44001</v>
      </c>
      <c r="B653" s="115" t="s">
        <v>144</v>
      </c>
      <c r="C653" s="486">
        <v>881268999</v>
      </c>
      <c r="D653" s="115" t="s">
        <v>139</v>
      </c>
      <c r="E653" s="115" t="s">
        <v>140</v>
      </c>
      <c r="F653" s="666"/>
      <c r="G653" s="486"/>
      <c r="H653" s="486"/>
      <c r="I653" s="37"/>
      <c r="J653" s="666">
        <v>44016</v>
      </c>
      <c r="K653" s="486"/>
      <c r="L653" s="37"/>
      <c r="M653" s="115"/>
      <c r="N653" s="37"/>
      <c r="O653" s="37"/>
      <c r="P653" s="37"/>
      <c r="Q653" s="37"/>
      <c r="R653" s="37"/>
      <c r="S653" s="37"/>
      <c r="T653" s="37"/>
      <c r="U653" s="37"/>
      <c r="V653" s="37"/>
      <c r="W653" s="37"/>
      <c r="X653" s="37"/>
      <c r="Y653" s="37"/>
      <c r="Z653" s="37"/>
      <c r="AA653" s="37"/>
      <c r="AB653" s="37"/>
      <c r="AC653" s="37"/>
      <c r="AD653" s="37"/>
    </row>
    <row r="654" spans="1:30">
      <c r="A654" s="265">
        <v>44001</v>
      </c>
      <c r="B654" s="115" t="s">
        <v>144</v>
      </c>
      <c r="C654" s="486">
        <v>880982147</v>
      </c>
      <c r="D654" s="115" t="s">
        <v>139</v>
      </c>
      <c r="E654" s="115" t="s">
        <v>140</v>
      </c>
      <c r="F654" s="666"/>
      <c r="G654" s="486"/>
      <c r="H654" s="486"/>
      <c r="I654" s="37"/>
      <c r="J654" s="666">
        <v>44016</v>
      </c>
      <c r="K654" s="486"/>
      <c r="L654" s="37"/>
      <c r="M654" s="115"/>
      <c r="N654" s="37"/>
      <c r="O654" s="37"/>
      <c r="P654" s="37"/>
      <c r="Q654" s="37"/>
      <c r="R654" s="37"/>
      <c r="S654" s="37"/>
      <c r="T654" s="37"/>
      <c r="U654" s="37"/>
      <c r="V654" s="37"/>
      <c r="W654" s="37"/>
      <c r="X654" s="37"/>
      <c r="Y654" s="37"/>
      <c r="Z654" s="37"/>
      <c r="AA654" s="37"/>
      <c r="AB654" s="37"/>
      <c r="AC654" s="37"/>
      <c r="AD654" s="37"/>
    </row>
    <row r="655" spans="1:30">
      <c r="A655" s="265">
        <v>44001</v>
      </c>
      <c r="B655" s="115" t="s">
        <v>144</v>
      </c>
      <c r="C655" s="486">
        <v>880831327</v>
      </c>
      <c r="D655" s="115" t="s">
        <v>139</v>
      </c>
      <c r="E655" s="115" t="s">
        <v>147</v>
      </c>
      <c r="F655" s="666"/>
      <c r="G655" s="486"/>
      <c r="H655" s="486"/>
      <c r="I655" s="37"/>
      <c r="J655" s="666">
        <v>44016</v>
      </c>
      <c r="K655" s="486"/>
      <c r="L655" s="37"/>
      <c r="M655" s="115"/>
      <c r="N655" s="265">
        <v>44005</v>
      </c>
      <c r="O655" s="37">
        <v>120</v>
      </c>
      <c r="P655" s="37"/>
      <c r="Q655" s="37"/>
      <c r="R655" s="37"/>
      <c r="S655" s="37"/>
      <c r="T655" s="37"/>
      <c r="U655" s="37"/>
      <c r="V655" s="37"/>
      <c r="W655" s="37"/>
      <c r="X655" s="37"/>
      <c r="Y655" s="37"/>
      <c r="Z655" s="37"/>
      <c r="AA655" s="37"/>
      <c r="AB655" s="37"/>
      <c r="AC655" s="37"/>
      <c r="AD655" s="37"/>
    </row>
    <row r="656" spans="1:30">
      <c r="A656" s="666">
        <v>43973</v>
      </c>
      <c r="B656" s="115" t="s">
        <v>144</v>
      </c>
      <c r="C656" s="486">
        <v>882067599</v>
      </c>
      <c r="D656" s="115" t="s">
        <v>139</v>
      </c>
      <c r="E656" s="115" t="s">
        <v>140</v>
      </c>
      <c r="F656" s="486"/>
      <c r="G656" s="84"/>
      <c r="H656" s="666">
        <v>44004</v>
      </c>
      <c r="I656" s="84"/>
      <c r="J656" s="666">
        <v>44020</v>
      </c>
      <c r="K656" s="84"/>
      <c r="L656" s="84"/>
      <c r="M656" s="84"/>
      <c r="N656" s="84"/>
      <c r="O656" s="84"/>
      <c r="P656" s="84"/>
      <c r="Q656" s="84"/>
      <c r="R656" s="37"/>
      <c r="S656" s="37"/>
      <c r="T656" s="37"/>
      <c r="U656" s="37"/>
      <c r="V656" s="37"/>
      <c r="W656" s="37"/>
      <c r="X656" s="37"/>
      <c r="Y656" s="37"/>
      <c r="Z656" s="37"/>
      <c r="AA656" s="37"/>
      <c r="AB656" s="37"/>
      <c r="AC656" s="37"/>
      <c r="AD656" s="37"/>
    </row>
    <row r="657" spans="1:30">
      <c r="A657" s="666">
        <v>44004</v>
      </c>
      <c r="B657" s="115" t="s">
        <v>144</v>
      </c>
      <c r="C657" s="486">
        <v>880126312</v>
      </c>
      <c r="D657" s="115" t="s">
        <v>152</v>
      </c>
      <c r="E657" s="115" t="s">
        <v>140</v>
      </c>
      <c r="F657" s="486"/>
      <c r="G657" s="84"/>
      <c r="H657" s="666"/>
      <c r="I657" s="84"/>
      <c r="J657" s="666">
        <v>44020</v>
      </c>
      <c r="K657" s="84"/>
      <c r="L657" s="84"/>
      <c r="M657" s="84"/>
      <c r="N657" s="84"/>
      <c r="O657" s="84"/>
      <c r="P657" s="84"/>
      <c r="Q657" s="84"/>
      <c r="R657" s="37"/>
      <c r="S657" s="37"/>
      <c r="T657" s="37"/>
      <c r="U657" s="37"/>
      <c r="V657" s="37"/>
      <c r="W657" s="37"/>
      <c r="X657" s="37"/>
      <c r="Y657" s="37"/>
      <c r="Z657" s="37"/>
      <c r="AA657" s="37"/>
      <c r="AB657" s="37"/>
      <c r="AC657" s="37"/>
      <c r="AD657" s="37"/>
    </row>
    <row r="658" spans="1:30">
      <c r="A658" s="666">
        <v>44004</v>
      </c>
      <c r="B658" s="115" t="s">
        <v>144</v>
      </c>
      <c r="C658" s="486">
        <v>880039252</v>
      </c>
      <c r="D658" s="115" t="s">
        <v>139</v>
      </c>
      <c r="E658" s="115" t="s">
        <v>140</v>
      </c>
      <c r="F658" s="486"/>
      <c r="G658" s="84"/>
      <c r="H658" s="666"/>
      <c r="I658" s="84"/>
      <c r="J658" s="666">
        <v>44020</v>
      </c>
      <c r="K658" s="84"/>
      <c r="L658" s="84"/>
      <c r="M658" s="84"/>
      <c r="N658" s="84"/>
      <c r="O658" s="84"/>
      <c r="P658" s="84"/>
      <c r="Q658" s="84"/>
      <c r="R658" s="37"/>
      <c r="S658" s="37"/>
      <c r="T658" s="37"/>
      <c r="U658" s="37"/>
      <c r="V658" s="37"/>
      <c r="W658" s="37"/>
      <c r="X658" s="37"/>
      <c r="Y658" s="37"/>
      <c r="Z658" s="37"/>
      <c r="AA658" s="37"/>
      <c r="AB658" s="37"/>
      <c r="AC658" s="37"/>
      <c r="AD658" s="37"/>
    </row>
    <row r="659" spans="1:30">
      <c r="A659" s="666">
        <v>44004</v>
      </c>
      <c r="B659" s="115" t="s">
        <v>144</v>
      </c>
      <c r="C659" s="486">
        <v>882281632</v>
      </c>
      <c r="D659" s="115" t="s">
        <v>139</v>
      </c>
      <c r="E659" s="115" t="s">
        <v>150</v>
      </c>
      <c r="F659" s="486"/>
      <c r="G659" s="84"/>
      <c r="H659" s="666"/>
      <c r="I659" s="84"/>
      <c r="J659" s="666">
        <v>44020</v>
      </c>
      <c r="K659" s="84"/>
      <c r="L659" s="84"/>
      <c r="M659" s="664"/>
      <c r="N659" s="84"/>
      <c r="O659" s="84"/>
      <c r="P659" s="84"/>
      <c r="Q659" s="84"/>
      <c r="R659" s="37"/>
      <c r="S659" s="37"/>
      <c r="T659" s="37"/>
      <c r="U659" s="37"/>
      <c r="V659" s="37"/>
      <c r="W659" s="37"/>
      <c r="X659" s="37"/>
      <c r="Y659" s="37"/>
      <c r="Z659" s="37"/>
      <c r="AA659" s="37"/>
      <c r="AB659" s="37"/>
      <c r="AC659" s="37"/>
      <c r="AD659" s="37"/>
    </row>
    <row r="660" spans="1:30">
      <c r="A660" s="666">
        <v>44004</v>
      </c>
      <c r="B660" s="115" t="s">
        <v>144</v>
      </c>
      <c r="C660" s="486">
        <v>882149534</v>
      </c>
      <c r="D660" s="115" t="s">
        <v>139</v>
      </c>
      <c r="E660" s="115" t="s">
        <v>140</v>
      </c>
      <c r="F660" s="486"/>
      <c r="G660" s="84"/>
      <c r="H660" s="666"/>
      <c r="I660" s="84"/>
      <c r="J660" s="666">
        <v>44020</v>
      </c>
      <c r="K660" s="84"/>
      <c r="L660" s="84"/>
      <c r="M660" s="664"/>
      <c r="N660" s="84"/>
      <c r="O660" s="84"/>
      <c r="P660" s="84"/>
      <c r="Q660" s="84"/>
      <c r="R660" s="37"/>
      <c r="S660" s="37"/>
      <c r="T660" s="37"/>
      <c r="U660" s="37"/>
      <c r="V660" s="37"/>
      <c r="W660" s="37"/>
      <c r="X660" s="37"/>
      <c r="Y660" s="37"/>
      <c r="Z660" s="37"/>
      <c r="AA660" s="37"/>
      <c r="AB660" s="37"/>
      <c r="AC660" s="37"/>
      <c r="AD660" s="37"/>
    </row>
    <row r="661" spans="1:30">
      <c r="A661" s="666">
        <v>43998</v>
      </c>
      <c r="B661" s="115" t="s">
        <v>144</v>
      </c>
      <c r="C661" s="486">
        <v>881649178</v>
      </c>
      <c r="D661" s="115" t="s">
        <v>139</v>
      </c>
      <c r="E661" s="115" t="s">
        <v>140</v>
      </c>
      <c r="F661" s="486"/>
      <c r="G661" s="84"/>
      <c r="H661" s="666">
        <v>44005</v>
      </c>
      <c r="I661" s="84"/>
      <c r="J661" s="666">
        <v>44020</v>
      </c>
      <c r="K661" s="84"/>
      <c r="L661" s="84"/>
      <c r="M661" s="664"/>
      <c r="N661" s="84"/>
      <c r="O661" s="84"/>
      <c r="P661" s="84"/>
      <c r="Q661" s="84"/>
      <c r="R661" s="37"/>
      <c r="S661" s="37"/>
      <c r="T661" s="37"/>
      <c r="U661" s="37"/>
      <c r="V661" s="37"/>
      <c r="W661" s="37"/>
      <c r="X661" s="37"/>
      <c r="Y661" s="37"/>
      <c r="Z661" s="37"/>
      <c r="AA661" s="37"/>
      <c r="AB661" s="37"/>
      <c r="AC661" s="37"/>
      <c r="AD661" s="37"/>
    </row>
    <row r="662" spans="1:30">
      <c r="A662" s="666">
        <v>44004</v>
      </c>
      <c r="B662" s="115" t="s">
        <v>144</v>
      </c>
      <c r="C662" s="486">
        <v>880534315</v>
      </c>
      <c r="D662" s="115" t="s">
        <v>152</v>
      </c>
      <c r="E662" s="115" t="s">
        <v>140</v>
      </c>
      <c r="F662" s="486"/>
      <c r="G662" s="84"/>
      <c r="H662" s="666"/>
      <c r="I662" s="84"/>
      <c r="J662" s="666">
        <v>44016</v>
      </c>
      <c r="K662" s="84"/>
      <c r="L662" s="84"/>
      <c r="M662" s="664"/>
      <c r="N662" s="84"/>
      <c r="O662" s="84"/>
      <c r="P662" s="84"/>
      <c r="Q662" s="84"/>
      <c r="R662" s="262"/>
      <c r="S662" s="262"/>
      <c r="T662" s="262"/>
      <c r="U662" s="262"/>
      <c r="V662" s="262"/>
      <c r="W662" s="262"/>
      <c r="X662" s="262"/>
      <c r="Y662" s="262"/>
      <c r="Z662" s="262"/>
      <c r="AA662" s="262"/>
      <c r="AB662" s="262"/>
      <c r="AC662" s="262"/>
      <c r="AD662" s="262"/>
    </row>
    <row r="663" spans="1:30">
      <c r="A663" s="666">
        <v>44004</v>
      </c>
      <c r="B663" s="115" t="s">
        <v>144</v>
      </c>
      <c r="C663" s="486">
        <v>881130382</v>
      </c>
      <c r="D663" s="115" t="s">
        <v>139</v>
      </c>
      <c r="E663" s="115" t="s">
        <v>140</v>
      </c>
      <c r="F663" s="486"/>
      <c r="G663" s="84"/>
      <c r="H663" s="666"/>
      <c r="I663" s="84"/>
      <c r="J663" s="666">
        <v>44016</v>
      </c>
      <c r="K663" s="84"/>
      <c r="L663" s="84"/>
      <c r="M663" s="664"/>
      <c r="N663" s="84"/>
      <c r="O663" s="84"/>
      <c r="P663" s="84"/>
      <c r="Q663" s="84"/>
      <c r="R663" s="37"/>
      <c r="S663" s="37"/>
      <c r="T663" s="37"/>
      <c r="U663" s="37"/>
      <c r="V663" s="37"/>
      <c r="W663" s="37"/>
      <c r="X663" s="37"/>
      <c r="Y663" s="37"/>
      <c r="Z663" s="37"/>
      <c r="AA663" s="37"/>
      <c r="AB663" s="37"/>
      <c r="AC663" s="37"/>
      <c r="AD663" s="37"/>
    </row>
    <row r="664" spans="1:30">
      <c r="A664" s="666">
        <v>44004</v>
      </c>
      <c r="B664" s="115" t="s">
        <v>144</v>
      </c>
      <c r="C664" s="486">
        <v>882006635</v>
      </c>
      <c r="D664" s="115" t="s">
        <v>139</v>
      </c>
      <c r="E664" s="115" t="s">
        <v>140</v>
      </c>
      <c r="F664" s="486"/>
      <c r="G664" s="84"/>
      <c r="H664" s="666"/>
      <c r="I664" s="84"/>
      <c r="J664" s="666">
        <v>44016</v>
      </c>
      <c r="K664" s="84"/>
      <c r="L664" s="84"/>
      <c r="M664" s="664"/>
      <c r="N664" s="84"/>
      <c r="O664" s="84"/>
      <c r="P664" s="84"/>
      <c r="Q664" s="84"/>
      <c r="R664" s="37"/>
      <c r="S664" s="37"/>
      <c r="T664" s="37"/>
      <c r="U664" s="37"/>
      <c r="V664" s="37"/>
      <c r="W664" s="37"/>
      <c r="X664" s="37"/>
      <c r="Y664" s="37"/>
      <c r="Z664" s="37"/>
      <c r="AA664" s="37"/>
      <c r="AB664" s="37"/>
      <c r="AC664" s="37"/>
      <c r="AD664" s="37"/>
    </row>
    <row r="665" spans="1:30">
      <c r="A665" s="666">
        <v>44004</v>
      </c>
      <c r="B665" s="115" t="s">
        <v>144</v>
      </c>
      <c r="C665" s="486">
        <v>881304457</v>
      </c>
      <c r="D665" s="115" t="s">
        <v>139</v>
      </c>
      <c r="E665" s="115" t="s">
        <v>140</v>
      </c>
      <c r="F665" s="486"/>
      <c r="G665" s="84"/>
      <c r="H665" s="666"/>
      <c r="I665" s="84"/>
      <c r="J665" s="666">
        <v>44016</v>
      </c>
      <c r="K665" s="84"/>
      <c r="L665" s="84"/>
      <c r="M665" s="664"/>
      <c r="N665" s="84"/>
      <c r="O665" s="84"/>
      <c r="P665" s="84"/>
      <c r="Q665" s="84"/>
      <c r="R665" s="37"/>
      <c r="S665" s="37"/>
      <c r="T665" s="37"/>
      <c r="U665" s="37"/>
      <c r="V665" s="37"/>
      <c r="W665" s="37"/>
      <c r="X665" s="37"/>
      <c r="Y665" s="37"/>
      <c r="Z665" s="37"/>
      <c r="AA665" s="37"/>
      <c r="AB665" s="37"/>
      <c r="AC665" s="37"/>
      <c r="AD665" s="37"/>
    </row>
    <row r="666" spans="1:30">
      <c r="A666" s="666">
        <v>44004</v>
      </c>
      <c r="B666" s="115" t="s">
        <v>144</v>
      </c>
      <c r="C666" s="486">
        <v>881683040</v>
      </c>
      <c r="D666" s="115" t="s">
        <v>139</v>
      </c>
      <c r="E666" s="115" t="s">
        <v>140</v>
      </c>
      <c r="F666" s="486"/>
      <c r="G666" s="84"/>
      <c r="H666" s="666">
        <v>44011</v>
      </c>
      <c r="I666" s="84"/>
      <c r="J666" s="666">
        <v>44020</v>
      </c>
      <c r="K666" s="84"/>
      <c r="L666" s="84"/>
      <c r="M666" s="664"/>
      <c r="N666" s="84"/>
      <c r="O666" s="84"/>
      <c r="P666" s="84"/>
      <c r="Q666" s="84"/>
      <c r="R666" s="486"/>
      <c r="S666" s="486"/>
      <c r="T666" s="486"/>
      <c r="U666" s="486"/>
      <c r="V666" s="486"/>
      <c r="W666" s="486"/>
      <c r="X666" s="486"/>
      <c r="Y666" s="486"/>
      <c r="Z666" s="486"/>
      <c r="AA666" s="486"/>
      <c r="AB666" s="486"/>
      <c r="AC666" s="486"/>
      <c r="AD666" s="486"/>
    </row>
    <row r="667" spans="1:30">
      <c r="A667" s="666">
        <v>44004</v>
      </c>
      <c r="B667" s="115" t="s">
        <v>144</v>
      </c>
      <c r="C667" s="486">
        <v>881476363</v>
      </c>
      <c r="D667" s="115" t="s">
        <v>152</v>
      </c>
      <c r="E667" s="115" t="s">
        <v>150</v>
      </c>
      <c r="F667" s="486"/>
      <c r="G667" s="84"/>
      <c r="H667" s="666"/>
      <c r="I667" s="84"/>
      <c r="J667" s="666">
        <v>44020</v>
      </c>
      <c r="K667" s="84"/>
      <c r="L667" s="84"/>
      <c r="M667" s="664"/>
      <c r="N667" s="84"/>
      <c r="O667" s="84"/>
      <c r="P667" s="84"/>
      <c r="Q667" s="84"/>
      <c r="R667" s="486"/>
      <c r="S667" s="486"/>
      <c r="T667" s="486"/>
      <c r="U667" s="486"/>
      <c r="V667" s="486"/>
      <c r="W667" s="486"/>
      <c r="X667" s="486"/>
      <c r="Y667" s="486"/>
      <c r="Z667" s="486"/>
      <c r="AA667" s="486"/>
      <c r="AB667" s="486"/>
      <c r="AC667" s="486"/>
      <c r="AD667" s="486"/>
    </row>
    <row r="668" spans="1:30">
      <c r="A668" s="666">
        <v>44004</v>
      </c>
      <c r="B668" s="115" t="s">
        <v>144</v>
      </c>
      <c r="C668" s="486">
        <v>881683058</v>
      </c>
      <c r="D668" s="115" t="s">
        <v>152</v>
      </c>
      <c r="E668" s="115" t="s">
        <v>147</v>
      </c>
      <c r="F668" s="486"/>
      <c r="G668" s="84"/>
      <c r="H668" s="666"/>
      <c r="I668" s="84"/>
      <c r="J668" s="666">
        <v>44015</v>
      </c>
      <c r="K668" s="84"/>
      <c r="L668" s="84"/>
      <c r="M668" s="664"/>
      <c r="N668" s="84"/>
      <c r="O668" s="84"/>
      <c r="P668" s="84"/>
      <c r="Q668" s="84"/>
      <c r="R668" s="486"/>
      <c r="S668" s="486"/>
      <c r="T668" s="486"/>
      <c r="U668" s="486"/>
      <c r="V668" s="486"/>
      <c r="W668" s="486"/>
      <c r="X668" s="486"/>
      <c r="Y668" s="486"/>
      <c r="Z668" s="486"/>
      <c r="AA668" s="486"/>
      <c r="AB668" s="486"/>
      <c r="AC668" s="486"/>
      <c r="AD668" s="486"/>
    </row>
    <row r="669" spans="1:30">
      <c r="A669" s="666">
        <v>44004</v>
      </c>
      <c r="B669" s="115" t="s">
        <v>144</v>
      </c>
      <c r="C669" s="486">
        <v>881624750</v>
      </c>
      <c r="D669" s="115" t="s">
        <v>345</v>
      </c>
      <c r="E669" s="115" t="s">
        <v>140</v>
      </c>
      <c r="F669" s="486"/>
      <c r="G669" s="84"/>
      <c r="H669" s="666"/>
      <c r="I669" s="84"/>
      <c r="J669" s="666">
        <v>44020</v>
      </c>
      <c r="K669" s="84"/>
      <c r="L669" s="84"/>
      <c r="M669" s="664" t="s">
        <v>142</v>
      </c>
      <c r="N669" s="84"/>
      <c r="O669" s="84"/>
      <c r="P669" s="84"/>
      <c r="Q669" s="84"/>
      <c r="R669" s="486"/>
      <c r="S669" s="486"/>
      <c r="T669" s="486"/>
      <c r="U669" s="486"/>
      <c r="V669" s="486"/>
      <c r="W669" s="486"/>
      <c r="X669" s="486"/>
      <c r="Y669" s="486"/>
      <c r="Z669" s="486"/>
      <c r="AA669" s="486"/>
      <c r="AB669" s="486"/>
      <c r="AC669" s="486"/>
      <c r="AD669" s="486"/>
    </row>
    <row r="670" spans="1:30">
      <c r="A670" s="666">
        <v>44004</v>
      </c>
      <c r="B670" s="115" t="s">
        <v>144</v>
      </c>
      <c r="C670" s="486">
        <v>882124357</v>
      </c>
      <c r="D670" s="115" t="s">
        <v>139</v>
      </c>
      <c r="E670" s="115" t="s">
        <v>140</v>
      </c>
      <c r="F670" s="669"/>
      <c r="G670" s="669"/>
      <c r="H670" s="666"/>
      <c r="I670" s="669"/>
      <c r="J670" s="666">
        <v>44020</v>
      </c>
      <c r="K670" s="84"/>
      <c r="L670" s="84"/>
      <c r="M670" s="664"/>
      <c r="N670" s="84"/>
      <c r="O670" s="84"/>
      <c r="P670" s="84"/>
      <c r="Q670" s="84"/>
      <c r="R670" s="486"/>
      <c r="S670" s="486"/>
      <c r="T670" s="486"/>
      <c r="U670" s="486"/>
      <c r="V670" s="486"/>
      <c r="W670" s="486"/>
      <c r="X670" s="486"/>
      <c r="Y670" s="486"/>
      <c r="Z670" s="486"/>
      <c r="AA670" s="486"/>
      <c r="AB670" s="486"/>
      <c r="AC670" s="486"/>
      <c r="AD670" s="486"/>
    </row>
    <row r="671" spans="1:30">
      <c r="A671" s="666">
        <v>44004</v>
      </c>
      <c r="B671" s="115" t="s">
        <v>144</v>
      </c>
      <c r="C671" s="486">
        <v>880319784</v>
      </c>
      <c r="D671" s="486" t="s">
        <v>139</v>
      </c>
      <c r="E671" s="115" t="s">
        <v>147</v>
      </c>
      <c r="F671" s="669"/>
      <c r="G671" s="669"/>
      <c r="H671" s="666"/>
      <c r="I671" s="669"/>
      <c r="J671" s="666">
        <v>44020</v>
      </c>
      <c r="K671" s="84"/>
      <c r="L671" s="84"/>
      <c r="M671" s="664"/>
      <c r="N671" s="403">
        <v>44007</v>
      </c>
      <c r="O671" s="23">
        <v>280</v>
      </c>
      <c r="P671" s="84"/>
      <c r="Q671" s="84"/>
      <c r="R671" s="486"/>
      <c r="S671" s="486"/>
      <c r="T671" s="486"/>
      <c r="U671" s="486"/>
      <c r="V671" s="486"/>
      <c r="W671" s="486"/>
      <c r="X671" s="486"/>
      <c r="Y671" s="486"/>
      <c r="Z671" s="486"/>
      <c r="AA671" s="486"/>
      <c r="AB671" s="486"/>
      <c r="AC671" s="486"/>
      <c r="AD671" s="486"/>
    </row>
    <row r="672" spans="1:30">
      <c r="A672" s="666">
        <v>44004</v>
      </c>
      <c r="B672" s="115" t="s">
        <v>144</v>
      </c>
      <c r="C672" s="486">
        <v>882121707</v>
      </c>
      <c r="D672" s="115" t="s">
        <v>139</v>
      </c>
      <c r="E672" s="115" t="s">
        <v>147</v>
      </c>
      <c r="F672" s="669"/>
      <c r="G672" s="669"/>
      <c r="H672" s="666"/>
      <c r="I672" s="669"/>
      <c r="J672" s="666">
        <v>44020</v>
      </c>
      <c r="K672" s="84"/>
      <c r="L672" s="84"/>
      <c r="M672" s="664" t="s">
        <v>1329</v>
      </c>
      <c r="N672" s="84"/>
      <c r="O672" s="84"/>
      <c r="P672" s="84"/>
      <c r="Q672" s="84"/>
      <c r="R672" s="486"/>
      <c r="S672" s="486"/>
      <c r="T672" s="486"/>
      <c r="U672" s="486"/>
      <c r="V672" s="486"/>
      <c r="W672" s="486"/>
      <c r="X672" s="486"/>
      <c r="Y672" s="486"/>
      <c r="Z672" s="486"/>
      <c r="AA672" s="486"/>
      <c r="AB672" s="486"/>
      <c r="AC672" s="486"/>
      <c r="AD672" s="486"/>
    </row>
    <row r="673" spans="1:30">
      <c r="A673" s="666">
        <v>44005</v>
      </c>
      <c r="B673" s="115" t="s">
        <v>144</v>
      </c>
      <c r="C673" s="486">
        <v>881728276</v>
      </c>
      <c r="D673" s="115" t="s">
        <v>139</v>
      </c>
      <c r="E673" s="115" t="s">
        <v>140</v>
      </c>
      <c r="F673" s="669"/>
      <c r="G673" s="669"/>
      <c r="H673" s="666"/>
      <c r="I673" s="669"/>
      <c r="J673" s="666">
        <v>44017</v>
      </c>
      <c r="K673" s="84"/>
      <c r="L673" s="84"/>
      <c r="M673" s="664"/>
      <c r="N673" s="84"/>
      <c r="O673" s="84"/>
      <c r="P673" s="84"/>
      <c r="Q673" s="84"/>
      <c r="R673" s="486"/>
      <c r="S673" s="486"/>
      <c r="T673" s="486"/>
      <c r="U673" s="486"/>
      <c r="V673" s="486"/>
      <c r="W673" s="486"/>
      <c r="X673" s="486"/>
      <c r="Y673" s="486"/>
      <c r="Z673" s="486"/>
      <c r="AA673" s="486"/>
      <c r="AB673" s="486"/>
      <c r="AC673" s="486"/>
      <c r="AD673" s="486"/>
    </row>
    <row r="674" spans="1:30">
      <c r="A674" s="666">
        <v>44005</v>
      </c>
      <c r="B674" s="115" t="s">
        <v>144</v>
      </c>
      <c r="C674" s="486">
        <v>881496914</v>
      </c>
      <c r="D674" s="115" t="s">
        <v>152</v>
      </c>
      <c r="E674" s="115" t="s">
        <v>150</v>
      </c>
      <c r="F674" s="669"/>
      <c r="G674" s="669"/>
      <c r="H674" s="666"/>
      <c r="I674" s="669"/>
      <c r="J674" s="666">
        <v>44018</v>
      </c>
      <c r="K674" s="84"/>
      <c r="L674" s="84"/>
      <c r="M674" s="664"/>
      <c r="N674" s="84"/>
      <c r="O674" s="84"/>
      <c r="P674" s="84"/>
      <c r="Q674" s="84"/>
      <c r="R674" s="486"/>
      <c r="S674" s="486"/>
      <c r="T674" s="486"/>
      <c r="U674" s="486"/>
      <c r="V674" s="486"/>
      <c r="W674" s="486"/>
      <c r="X674" s="486"/>
      <c r="Y674" s="486"/>
      <c r="Z674" s="486"/>
      <c r="AA674" s="486"/>
      <c r="AB674" s="486"/>
      <c r="AC674" s="486"/>
      <c r="AD674" s="486"/>
    </row>
    <row r="675" spans="1:30">
      <c r="A675" s="666">
        <v>44005</v>
      </c>
      <c r="B675" s="115" t="s">
        <v>144</v>
      </c>
      <c r="C675" s="486">
        <v>880862043</v>
      </c>
      <c r="D675" s="115" t="s">
        <v>139</v>
      </c>
      <c r="E675" s="115" t="s">
        <v>140</v>
      </c>
      <c r="F675" s="669"/>
      <c r="G675" s="669"/>
      <c r="H675" s="666"/>
      <c r="I675" s="669"/>
      <c r="J675" s="666">
        <v>44018</v>
      </c>
      <c r="K675" s="84"/>
      <c r="L675" s="84"/>
      <c r="M675" s="664"/>
      <c r="N675" s="84"/>
      <c r="O675" s="84"/>
      <c r="P675" s="84"/>
      <c r="Q675" s="84"/>
      <c r="R675" s="486"/>
      <c r="S675" s="486"/>
      <c r="T675" s="486"/>
      <c r="U675" s="486"/>
      <c r="V675" s="486"/>
      <c r="W675" s="486"/>
      <c r="X675" s="486"/>
      <c r="Y675" s="486"/>
      <c r="Z675" s="486"/>
      <c r="AA675" s="486"/>
      <c r="AB675" s="486"/>
      <c r="AC675" s="486"/>
      <c r="AD675" s="486"/>
    </row>
    <row r="676" spans="1:30">
      <c r="A676" s="666">
        <v>44005</v>
      </c>
      <c r="B676" s="115" t="s">
        <v>144</v>
      </c>
      <c r="C676" s="486">
        <v>880649598</v>
      </c>
      <c r="D676" s="115" t="s">
        <v>139</v>
      </c>
      <c r="E676" s="115" t="s">
        <v>150</v>
      </c>
      <c r="F676" s="669"/>
      <c r="G676" s="669"/>
      <c r="H676" s="666"/>
      <c r="I676" s="669"/>
      <c r="J676" s="666">
        <v>44022</v>
      </c>
      <c r="K676" s="84"/>
      <c r="L676" s="84"/>
      <c r="M676" s="664"/>
      <c r="N676" s="84"/>
      <c r="O676" s="84"/>
      <c r="P676" s="84"/>
      <c r="Q676" s="84"/>
      <c r="R676" s="486"/>
      <c r="S676" s="486"/>
      <c r="T676" s="486"/>
      <c r="U676" s="486"/>
      <c r="V676" s="486"/>
      <c r="W676" s="486"/>
      <c r="X676" s="486"/>
      <c r="Y676" s="486"/>
      <c r="Z676" s="486"/>
      <c r="AA676" s="486"/>
      <c r="AB676" s="486"/>
      <c r="AC676" s="486"/>
      <c r="AD676" s="486"/>
    </row>
    <row r="677" spans="1:30">
      <c r="A677" s="666">
        <v>44005</v>
      </c>
      <c r="B677" s="115" t="s">
        <v>144</v>
      </c>
      <c r="C677" s="486">
        <v>880498869</v>
      </c>
      <c r="D677" s="115" t="s">
        <v>139</v>
      </c>
      <c r="E677" s="115" t="s">
        <v>140</v>
      </c>
      <c r="F677" s="669"/>
      <c r="G677" s="669"/>
      <c r="H677" s="666"/>
      <c r="I677" s="669"/>
      <c r="J677" s="666">
        <v>44020</v>
      </c>
      <c r="K677" s="84"/>
      <c r="L677" s="84"/>
      <c r="M677" s="664" t="s">
        <v>176</v>
      </c>
      <c r="N677" s="84"/>
      <c r="O677" s="84"/>
      <c r="P677" s="84"/>
      <c r="Q677" s="84"/>
      <c r="R677" s="486"/>
      <c r="S677" s="486"/>
      <c r="T677" s="486"/>
      <c r="U677" s="486"/>
      <c r="V677" s="486"/>
      <c r="W677" s="486"/>
      <c r="X677" s="486"/>
      <c r="Y677" s="486"/>
      <c r="Z677" s="486"/>
      <c r="AA677" s="486"/>
      <c r="AB677" s="486"/>
      <c r="AC677" s="486"/>
      <c r="AD677" s="486"/>
    </row>
    <row r="678" spans="1:30">
      <c r="A678" s="666">
        <v>44005</v>
      </c>
      <c r="B678" s="115" t="s">
        <v>144</v>
      </c>
      <c r="C678" s="486">
        <v>882276922</v>
      </c>
      <c r="D678" s="115" t="s">
        <v>139</v>
      </c>
      <c r="E678" s="115" t="s">
        <v>150</v>
      </c>
      <c r="F678" s="669"/>
      <c r="G678" s="669"/>
      <c r="H678" s="666"/>
      <c r="I678" s="669"/>
      <c r="J678" s="666">
        <v>44020</v>
      </c>
      <c r="K678" s="84"/>
      <c r="L678" s="84"/>
      <c r="M678" s="664"/>
      <c r="N678" s="84"/>
      <c r="O678" s="84"/>
      <c r="P678" s="84"/>
      <c r="Q678" s="84"/>
      <c r="R678" s="486"/>
      <c r="S678" s="486"/>
      <c r="T678" s="486"/>
      <c r="U678" s="486"/>
      <c r="V678" s="486"/>
      <c r="W678" s="486"/>
      <c r="X678" s="486"/>
      <c r="Y678" s="486"/>
      <c r="Z678" s="486"/>
      <c r="AA678" s="486"/>
      <c r="AB678" s="486"/>
      <c r="AC678" s="486"/>
      <c r="AD678" s="486"/>
    </row>
    <row r="679" spans="1:30">
      <c r="A679" s="666">
        <v>44005</v>
      </c>
      <c r="B679" s="115" t="s">
        <v>144</v>
      </c>
      <c r="C679" s="486">
        <v>880553929</v>
      </c>
      <c r="D679" s="115" t="s">
        <v>139</v>
      </c>
      <c r="E679" s="115" t="s">
        <v>150</v>
      </c>
      <c r="F679" s="669"/>
      <c r="G679" s="669"/>
      <c r="H679" s="666"/>
      <c r="I679" s="669"/>
      <c r="J679" s="666">
        <v>44022</v>
      </c>
      <c r="K679" s="84"/>
      <c r="L679" s="84"/>
      <c r="M679" s="664"/>
      <c r="N679" s="84"/>
      <c r="O679" s="84"/>
      <c r="P679" s="84"/>
      <c r="Q679" s="84"/>
      <c r="R679" s="486"/>
      <c r="S679" s="486"/>
      <c r="T679" s="486"/>
      <c r="U679" s="486"/>
      <c r="V679" s="486"/>
      <c r="W679" s="486"/>
      <c r="X679" s="486"/>
      <c r="Y679" s="486"/>
      <c r="Z679" s="486"/>
      <c r="AA679" s="486"/>
      <c r="AB679" s="486"/>
      <c r="AC679" s="486"/>
      <c r="AD679" s="486"/>
    </row>
    <row r="680" spans="1:30">
      <c r="A680" s="666">
        <v>44005</v>
      </c>
      <c r="B680" s="115" t="s">
        <v>144</v>
      </c>
      <c r="C680" s="486">
        <v>880032129</v>
      </c>
      <c r="D680" s="115" t="s">
        <v>139</v>
      </c>
      <c r="E680" s="115" t="s">
        <v>150</v>
      </c>
      <c r="F680" s="669"/>
      <c r="G680" s="669"/>
      <c r="H680" s="666"/>
      <c r="I680" s="669"/>
      <c r="J680" s="666">
        <v>44022</v>
      </c>
      <c r="K680" s="84"/>
      <c r="L680" s="84"/>
      <c r="M680" s="664"/>
      <c r="N680" s="84"/>
      <c r="O680" s="84"/>
      <c r="P680" s="84"/>
      <c r="Q680" s="84"/>
      <c r="R680" s="486"/>
      <c r="S680" s="486"/>
      <c r="T680" s="486"/>
      <c r="U680" s="486"/>
      <c r="V680" s="486"/>
      <c r="W680" s="486"/>
      <c r="X680" s="486"/>
      <c r="Y680" s="486"/>
      <c r="Z680" s="486"/>
      <c r="AA680" s="486"/>
      <c r="AB680" s="486"/>
      <c r="AC680" s="486"/>
      <c r="AD680" s="486"/>
    </row>
    <row r="681" spans="1:30">
      <c r="A681" s="666">
        <v>44005</v>
      </c>
      <c r="B681" s="115" t="s">
        <v>144</v>
      </c>
      <c r="C681" s="486">
        <v>880018731</v>
      </c>
      <c r="D681" s="115" t="s">
        <v>152</v>
      </c>
      <c r="E681" s="115" t="s">
        <v>147</v>
      </c>
      <c r="F681" s="669"/>
      <c r="G681" s="669"/>
      <c r="H681" s="666"/>
      <c r="I681" s="669"/>
      <c r="J681" s="666">
        <v>44015</v>
      </c>
      <c r="K681" s="84"/>
      <c r="L681" s="84"/>
      <c r="M681" s="664"/>
      <c r="N681" s="84"/>
      <c r="O681" s="84"/>
      <c r="P681" s="84"/>
      <c r="Q681" s="84"/>
      <c r="R681" s="486"/>
      <c r="S681" s="486"/>
      <c r="T681" s="486"/>
      <c r="U681" s="486"/>
      <c r="V681" s="486"/>
      <c r="W681" s="486"/>
      <c r="X681" s="486"/>
      <c r="Y681" s="486"/>
      <c r="Z681" s="486"/>
      <c r="AA681" s="486"/>
      <c r="AB681" s="486"/>
      <c r="AC681" s="486"/>
      <c r="AD681" s="486"/>
    </row>
    <row r="682" spans="1:30">
      <c r="A682" s="666">
        <v>44005</v>
      </c>
      <c r="B682" s="115" t="s">
        <v>144</v>
      </c>
      <c r="C682" s="486">
        <v>880040418</v>
      </c>
      <c r="D682" s="115" t="s">
        <v>345</v>
      </c>
      <c r="E682" s="115" t="s">
        <v>140</v>
      </c>
      <c r="F682" s="669"/>
      <c r="G682" s="669"/>
      <c r="H682" s="666"/>
      <c r="I682" s="669"/>
      <c r="J682" s="666">
        <v>44022</v>
      </c>
      <c r="K682" s="84"/>
      <c r="L682" s="84"/>
      <c r="M682" s="664"/>
      <c r="N682" s="84"/>
      <c r="O682" s="84"/>
      <c r="P682" s="84"/>
      <c r="Q682" s="84"/>
      <c r="R682" s="486"/>
      <c r="S682" s="486"/>
      <c r="T682" s="486"/>
      <c r="U682" s="486"/>
      <c r="V682" s="486"/>
      <c r="W682" s="486"/>
      <c r="X682" s="486"/>
      <c r="Y682" s="486"/>
      <c r="Z682" s="486"/>
      <c r="AA682" s="486"/>
      <c r="AB682" s="486"/>
      <c r="AC682" s="486"/>
      <c r="AD682" s="486"/>
    </row>
    <row r="683" spans="1:30">
      <c r="A683" s="666">
        <v>44005</v>
      </c>
      <c r="B683" s="115" t="s">
        <v>144</v>
      </c>
      <c r="C683" s="486">
        <v>880859203</v>
      </c>
      <c r="D683" s="115" t="s">
        <v>139</v>
      </c>
      <c r="E683" s="115" t="s">
        <v>140</v>
      </c>
      <c r="F683" s="669"/>
      <c r="G683" s="669"/>
      <c r="H683" s="666"/>
      <c r="I683" s="669"/>
      <c r="J683" s="666">
        <v>44011</v>
      </c>
      <c r="K683" s="84"/>
      <c r="L683" s="84"/>
      <c r="M683" s="664"/>
      <c r="N683" s="84"/>
      <c r="O683" s="84"/>
      <c r="P683" s="84"/>
      <c r="Q683" s="84"/>
      <c r="R683" s="486"/>
      <c r="S683" s="486"/>
      <c r="T683" s="486"/>
      <c r="U683" s="486"/>
      <c r="V683" s="486"/>
      <c r="W683" s="486"/>
      <c r="X683" s="486"/>
      <c r="Y683" s="486"/>
      <c r="Z683" s="486"/>
      <c r="AA683" s="486"/>
      <c r="AB683" s="486"/>
      <c r="AC683" s="486"/>
      <c r="AD683" s="486"/>
    </row>
    <row r="684" spans="1:30">
      <c r="A684" s="666">
        <v>43963</v>
      </c>
      <c r="B684" s="115" t="s">
        <v>144</v>
      </c>
      <c r="C684" s="486">
        <v>882095706</v>
      </c>
      <c r="D684" s="115" t="s">
        <v>152</v>
      </c>
      <c r="E684" s="115" t="s">
        <v>140</v>
      </c>
      <c r="F684" s="669"/>
      <c r="G684" s="669"/>
      <c r="H684" s="666">
        <v>44005</v>
      </c>
      <c r="I684" s="669"/>
      <c r="J684" s="666">
        <v>44022</v>
      </c>
      <c r="K684" s="84"/>
      <c r="L684" s="84"/>
      <c r="M684" s="664"/>
      <c r="N684" s="84"/>
      <c r="O684" s="84"/>
      <c r="P684" s="84"/>
      <c r="Q684" s="84"/>
      <c r="R684" s="37"/>
      <c r="S684" s="37"/>
      <c r="T684" s="37"/>
      <c r="U684" s="37"/>
      <c r="V684" s="37"/>
      <c r="W684" s="37"/>
      <c r="X684" s="37"/>
      <c r="Y684" s="37"/>
      <c r="Z684" s="37"/>
      <c r="AA684" s="37"/>
      <c r="AB684" s="37"/>
      <c r="AC684" s="37"/>
      <c r="AD684" s="37"/>
    </row>
    <row r="685" spans="1:30">
      <c r="A685" s="666">
        <v>44005</v>
      </c>
      <c r="B685" s="115" t="s">
        <v>144</v>
      </c>
      <c r="C685" s="486">
        <v>881756123</v>
      </c>
      <c r="D685" s="115" t="s">
        <v>139</v>
      </c>
      <c r="E685" s="115" t="s">
        <v>150</v>
      </c>
      <c r="F685" s="669"/>
      <c r="G685" s="669"/>
      <c r="H685" s="666"/>
      <c r="I685" s="669"/>
      <c r="J685" s="666">
        <v>44018</v>
      </c>
      <c r="K685" s="84"/>
      <c r="L685" s="84"/>
      <c r="M685" s="664"/>
      <c r="N685" s="84"/>
      <c r="O685" s="84"/>
      <c r="P685" s="84"/>
      <c r="Q685" s="84"/>
      <c r="R685" s="486"/>
      <c r="S685" s="486"/>
      <c r="T685" s="486"/>
      <c r="U685" s="486"/>
      <c r="V685" s="486"/>
      <c r="W685" s="486"/>
      <c r="X685" s="486"/>
      <c r="Y685" s="486"/>
      <c r="Z685" s="486"/>
      <c r="AA685" s="486"/>
      <c r="AB685" s="486"/>
      <c r="AC685" s="486"/>
      <c r="AD685" s="486"/>
    </row>
    <row r="686" spans="1:30">
      <c r="A686" s="666">
        <v>44005</v>
      </c>
      <c r="B686" s="115" t="s">
        <v>144</v>
      </c>
      <c r="C686" s="37">
        <v>881592216</v>
      </c>
      <c r="D686" s="115" t="s">
        <v>139</v>
      </c>
      <c r="E686" s="115" t="s">
        <v>140</v>
      </c>
      <c r="F686" s="669"/>
      <c r="G686" s="669"/>
      <c r="H686" s="666"/>
      <c r="I686" s="669"/>
      <c r="J686" s="666">
        <v>44018</v>
      </c>
      <c r="K686" s="84"/>
      <c r="L686" s="84"/>
      <c r="M686" s="664"/>
      <c r="N686" s="84"/>
      <c r="O686" s="84"/>
      <c r="P686" s="84"/>
      <c r="Q686" s="84"/>
      <c r="R686" s="486"/>
      <c r="S686" s="486"/>
      <c r="T686" s="486"/>
      <c r="U686" s="486"/>
      <c r="V686" s="486"/>
      <c r="W686" s="486"/>
      <c r="X686" s="486"/>
      <c r="Y686" s="486"/>
      <c r="Z686" s="486"/>
      <c r="AA686" s="486"/>
      <c r="AB686" s="486"/>
      <c r="AC686" s="486"/>
      <c r="AD686" s="486"/>
    </row>
    <row r="687" spans="1:30">
      <c r="A687" s="666">
        <v>44005</v>
      </c>
      <c r="B687" s="115" t="s">
        <v>144</v>
      </c>
      <c r="C687" s="37">
        <v>881274679</v>
      </c>
      <c r="D687" s="115" t="s">
        <v>139</v>
      </c>
      <c r="E687" s="115" t="s">
        <v>140</v>
      </c>
      <c r="F687" s="669"/>
      <c r="G687" s="669"/>
      <c r="H687" s="666"/>
      <c r="I687" s="669"/>
      <c r="J687" s="665" t="s">
        <v>1341</v>
      </c>
      <c r="K687" s="84"/>
      <c r="L687" s="84"/>
      <c r="M687" s="664"/>
      <c r="N687" s="84"/>
      <c r="O687" s="84"/>
      <c r="P687" s="84"/>
      <c r="Q687" s="84"/>
      <c r="R687" s="486"/>
      <c r="S687" s="486"/>
      <c r="T687" s="486"/>
      <c r="U687" s="486"/>
      <c r="V687" s="486"/>
      <c r="W687" s="486"/>
      <c r="X687" s="486"/>
      <c r="Y687" s="486"/>
      <c r="Z687" s="486"/>
      <c r="AA687" s="486"/>
      <c r="AB687" s="486"/>
      <c r="AC687" s="486"/>
      <c r="AD687" s="486"/>
    </row>
    <row r="688" spans="1:30">
      <c r="A688" s="666">
        <v>43958</v>
      </c>
      <c r="B688" s="115" t="s">
        <v>144</v>
      </c>
      <c r="C688" s="37">
        <v>882074122</v>
      </c>
      <c r="D688" s="486" t="s">
        <v>152</v>
      </c>
      <c r="E688" s="115" t="s">
        <v>140</v>
      </c>
      <c r="F688" s="669"/>
      <c r="G688" s="669"/>
      <c r="H688" s="666"/>
      <c r="I688" s="669"/>
      <c r="J688" s="666">
        <v>44020</v>
      </c>
      <c r="K688" s="84"/>
      <c r="L688" s="84"/>
      <c r="M688" s="664"/>
      <c r="N688" s="84"/>
      <c r="O688" s="84"/>
      <c r="P688" s="84"/>
      <c r="Q688" s="84"/>
      <c r="R688" s="486"/>
      <c r="S688" s="486"/>
      <c r="T688" s="486"/>
      <c r="U688" s="486"/>
      <c r="V688" s="486"/>
      <c r="W688" s="486"/>
      <c r="X688" s="486"/>
      <c r="Y688" s="486"/>
      <c r="Z688" s="486"/>
      <c r="AA688" s="486"/>
      <c r="AB688" s="486"/>
      <c r="AC688" s="486"/>
      <c r="AD688" s="486"/>
    </row>
    <row r="689" spans="1:30">
      <c r="A689" s="666">
        <v>43958</v>
      </c>
      <c r="B689" s="115" t="s">
        <v>144</v>
      </c>
      <c r="C689" s="37">
        <v>882073820</v>
      </c>
      <c r="D689" s="115" t="s">
        <v>345</v>
      </c>
      <c r="E689" s="115" t="s">
        <v>140</v>
      </c>
      <c r="F689" s="669"/>
      <c r="G689" s="669"/>
      <c r="H689" s="666"/>
      <c r="I689" s="669"/>
      <c r="J689" s="666">
        <v>44029</v>
      </c>
      <c r="K689" s="84"/>
      <c r="L689" s="84"/>
      <c r="M689" s="664"/>
      <c r="N689" s="84"/>
      <c r="O689" s="84"/>
      <c r="P689" s="84"/>
      <c r="Q689" s="84"/>
      <c r="R689" s="720"/>
      <c r="S689" s="720"/>
      <c r="T689" s="720"/>
      <c r="U689" s="720"/>
      <c r="V689" s="720"/>
      <c r="W689" s="720"/>
      <c r="X689" s="720"/>
      <c r="Y689" s="720"/>
      <c r="Z689" s="720"/>
      <c r="AA689" s="720"/>
      <c r="AB689" s="720"/>
      <c r="AC689" s="720"/>
      <c r="AD689" s="720"/>
    </row>
    <row r="690" spans="1:30">
      <c r="A690" s="666">
        <v>44005</v>
      </c>
      <c r="B690" s="115" t="s">
        <v>144</v>
      </c>
      <c r="C690" s="37">
        <v>881728043</v>
      </c>
      <c r="D690" s="115" t="s">
        <v>139</v>
      </c>
      <c r="E690" s="115" t="s">
        <v>140</v>
      </c>
      <c r="F690" s="669"/>
      <c r="G690" s="669"/>
      <c r="H690" s="666"/>
      <c r="I690" s="669"/>
      <c r="J690" s="666">
        <v>44025</v>
      </c>
      <c r="K690" s="84"/>
      <c r="L690" s="84"/>
      <c r="M690" s="664"/>
      <c r="N690" s="84"/>
      <c r="O690" s="84"/>
      <c r="P690" s="84"/>
      <c r="Q690" s="84"/>
      <c r="R690" s="486"/>
      <c r="S690" s="486"/>
      <c r="T690" s="486"/>
      <c r="U690" s="486"/>
      <c r="V690" s="486"/>
      <c r="W690" s="486"/>
      <c r="X690" s="486"/>
      <c r="Y690" s="486"/>
      <c r="Z690" s="486"/>
      <c r="AA690" s="486"/>
      <c r="AB690" s="486"/>
      <c r="AC690" s="486"/>
      <c r="AD690" s="486"/>
    </row>
    <row r="691" spans="1:30">
      <c r="A691" s="666">
        <v>44005</v>
      </c>
      <c r="B691" s="115" t="s">
        <v>144</v>
      </c>
      <c r="C691" s="37">
        <v>881938744</v>
      </c>
      <c r="D691" s="486" t="s">
        <v>139</v>
      </c>
      <c r="E691" s="115" t="s">
        <v>140</v>
      </c>
      <c r="F691" s="669"/>
      <c r="G691" s="669"/>
      <c r="H691" s="666"/>
      <c r="I691" s="669"/>
      <c r="J691" s="666">
        <v>44018</v>
      </c>
      <c r="K691" s="84"/>
      <c r="L691" s="84"/>
      <c r="M691" s="664"/>
      <c r="N691" s="84"/>
      <c r="O691" s="84"/>
      <c r="P691" s="84"/>
      <c r="Q691" s="84"/>
      <c r="R691" s="486"/>
      <c r="S691" s="486"/>
      <c r="T691" s="486"/>
      <c r="U691" s="486"/>
      <c r="V691" s="486"/>
      <c r="W691" s="486"/>
      <c r="X691" s="486"/>
      <c r="Y691" s="486"/>
      <c r="Z691" s="486"/>
      <c r="AA691" s="486"/>
      <c r="AB691" s="486"/>
      <c r="AC691" s="486"/>
      <c r="AD691" s="486"/>
    </row>
    <row r="692" spans="1:30">
      <c r="A692" s="666">
        <v>44005</v>
      </c>
      <c r="B692" s="115" t="s">
        <v>144</v>
      </c>
      <c r="C692" s="37">
        <v>881949521</v>
      </c>
      <c r="D692" s="115" t="s">
        <v>152</v>
      </c>
      <c r="E692" s="115" t="s">
        <v>140</v>
      </c>
      <c r="F692" s="669"/>
      <c r="G692" s="669"/>
      <c r="H692" s="666"/>
      <c r="I692" s="669"/>
      <c r="J692" s="666">
        <v>44018</v>
      </c>
      <c r="K692" s="84"/>
      <c r="L692" s="84"/>
      <c r="M692" s="664"/>
      <c r="N692" s="84"/>
      <c r="O692" s="84"/>
      <c r="P692" s="84"/>
      <c r="Q692" s="84"/>
      <c r="R692" s="486"/>
      <c r="S692" s="486"/>
      <c r="T692" s="486"/>
      <c r="U692" s="486"/>
      <c r="V692" s="486"/>
      <c r="W692" s="486"/>
      <c r="X692" s="486"/>
      <c r="Y692" s="486"/>
      <c r="Z692" s="486"/>
      <c r="AA692" s="486"/>
      <c r="AB692" s="486"/>
      <c r="AC692" s="486"/>
      <c r="AD692" s="486"/>
    </row>
    <row r="693" spans="1:30">
      <c r="A693" s="666">
        <v>44005</v>
      </c>
      <c r="B693" s="115" t="s">
        <v>144</v>
      </c>
      <c r="C693" s="37">
        <v>882017283</v>
      </c>
      <c r="D693" s="115" t="s">
        <v>139</v>
      </c>
      <c r="E693" s="115" t="s">
        <v>140</v>
      </c>
      <c r="F693" s="669"/>
      <c r="G693" s="669"/>
      <c r="H693" s="666"/>
      <c r="I693" s="669"/>
      <c r="J693" s="666">
        <v>44018</v>
      </c>
      <c r="K693" s="84"/>
      <c r="L693" s="84"/>
      <c r="M693" s="664"/>
      <c r="N693" s="84"/>
      <c r="O693" s="84"/>
      <c r="P693" s="84"/>
      <c r="Q693" s="84"/>
      <c r="R693" s="486"/>
      <c r="S693" s="486"/>
      <c r="T693" s="486"/>
      <c r="U693" s="486"/>
      <c r="V693" s="486"/>
      <c r="W693" s="486"/>
      <c r="X693" s="486"/>
      <c r="Y693" s="486"/>
      <c r="Z693" s="486"/>
      <c r="AA693" s="486"/>
      <c r="AB693" s="486"/>
      <c r="AC693" s="486"/>
      <c r="AD693" s="486"/>
    </row>
    <row r="694" spans="1:30">
      <c r="A694" s="666">
        <v>43959</v>
      </c>
      <c r="B694" s="115" t="s">
        <v>144</v>
      </c>
      <c r="C694" s="37">
        <v>882076191</v>
      </c>
      <c r="D694" s="486" t="s">
        <v>152</v>
      </c>
      <c r="E694" s="115" t="s">
        <v>140</v>
      </c>
      <c r="F694" s="669"/>
      <c r="G694" s="669"/>
      <c r="H694" s="666">
        <v>44004</v>
      </c>
      <c r="I694" s="669"/>
      <c r="J694" s="666">
        <v>44026</v>
      </c>
      <c r="K694" s="84"/>
      <c r="L694" s="84"/>
      <c r="M694" s="664"/>
      <c r="N694" s="84"/>
      <c r="O694" s="84"/>
      <c r="P694" s="84"/>
      <c r="Q694" s="84"/>
      <c r="R694" s="486"/>
      <c r="S694" s="486"/>
      <c r="T694" s="486"/>
      <c r="U694" s="486"/>
      <c r="V694" s="486"/>
      <c r="W694" s="486"/>
      <c r="X694" s="486"/>
      <c r="Y694" s="486"/>
      <c r="Z694" s="486"/>
      <c r="AA694" s="486"/>
      <c r="AB694" s="486"/>
      <c r="AC694" s="486"/>
      <c r="AD694" s="486"/>
    </row>
    <row r="695" spans="1:30">
      <c r="A695" s="666">
        <v>43959</v>
      </c>
      <c r="B695" s="115" t="s">
        <v>144</v>
      </c>
      <c r="C695" s="37">
        <v>882046162</v>
      </c>
      <c r="D695" s="115" t="s">
        <v>139</v>
      </c>
      <c r="E695" s="115" t="s">
        <v>140</v>
      </c>
      <c r="F695" s="669"/>
      <c r="G695" s="669"/>
      <c r="H695" s="666">
        <v>44005</v>
      </c>
      <c r="I695" s="669"/>
      <c r="J695" s="666">
        <v>44020</v>
      </c>
      <c r="K695" s="84"/>
      <c r="L695" s="84"/>
      <c r="M695" s="664"/>
      <c r="N695" s="84"/>
      <c r="O695" s="84"/>
      <c r="P695" s="84"/>
      <c r="Q695" s="84"/>
      <c r="R695" s="486"/>
      <c r="S695" s="486"/>
      <c r="T695" s="486"/>
      <c r="U695" s="486"/>
      <c r="V695" s="486"/>
      <c r="W695" s="486"/>
      <c r="X695" s="486"/>
      <c r="Y695" s="486"/>
      <c r="Z695" s="486"/>
      <c r="AA695" s="486"/>
      <c r="AB695" s="486"/>
      <c r="AC695" s="486"/>
      <c r="AD695" s="486"/>
    </row>
    <row r="696" spans="1:30">
      <c r="A696" s="666">
        <v>44006</v>
      </c>
      <c r="B696" s="115" t="s">
        <v>144</v>
      </c>
      <c r="C696" s="715">
        <v>881890033</v>
      </c>
      <c r="D696" s="115" t="s">
        <v>139</v>
      </c>
      <c r="E696" s="115" t="s">
        <v>140</v>
      </c>
      <c r="F696" s="669"/>
      <c r="G696" s="669"/>
      <c r="H696" s="666"/>
      <c r="I696" s="84"/>
      <c r="J696" s="666">
        <v>44019</v>
      </c>
      <c r="K696" s="84"/>
      <c r="L696" s="84"/>
      <c r="M696" s="84"/>
      <c r="N696" s="84"/>
      <c r="O696" s="84"/>
      <c r="P696" s="84"/>
      <c r="Q696" s="84"/>
      <c r="R696" s="486"/>
      <c r="S696" s="486"/>
      <c r="T696" s="486"/>
      <c r="U696" s="486"/>
      <c r="V696" s="486"/>
      <c r="W696" s="486"/>
      <c r="X696" s="486"/>
      <c r="Y696" s="486"/>
      <c r="Z696" s="486"/>
      <c r="AA696" s="486"/>
      <c r="AB696" s="486"/>
      <c r="AC696" s="486"/>
      <c r="AD696" s="486"/>
    </row>
    <row r="697" spans="1:30">
      <c r="A697" s="666">
        <v>44006</v>
      </c>
      <c r="B697" s="115" t="s">
        <v>144</v>
      </c>
      <c r="C697" s="715">
        <v>882261146</v>
      </c>
      <c r="D697" s="115" t="s">
        <v>139</v>
      </c>
      <c r="E697" s="115" t="s">
        <v>140</v>
      </c>
      <c r="F697" s="669"/>
      <c r="G697" s="669"/>
      <c r="H697" s="666"/>
      <c r="I697" s="84"/>
      <c r="J697" s="666">
        <v>44018</v>
      </c>
      <c r="K697" s="84"/>
      <c r="L697" s="84"/>
      <c r="M697" s="84"/>
      <c r="N697" s="84"/>
      <c r="O697" s="84"/>
      <c r="P697" s="84"/>
      <c r="Q697" s="84"/>
      <c r="R697" s="486"/>
      <c r="S697" s="486"/>
      <c r="T697" s="486"/>
      <c r="U697" s="486"/>
      <c r="V697" s="486"/>
      <c r="W697" s="486"/>
      <c r="X697" s="486"/>
      <c r="Y697" s="486"/>
      <c r="Z697" s="486"/>
      <c r="AA697" s="486"/>
      <c r="AB697" s="486"/>
      <c r="AC697" s="486"/>
      <c r="AD697" s="486"/>
    </row>
    <row r="698" spans="1:30">
      <c r="A698" s="666">
        <v>44006</v>
      </c>
      <c r="B698" s="115" t="s">
        <v>144</v>
      </c>
      <c r="C698" s="715">
        <v>880180083</v>
      </c>
      <c r="D698" s="115" t="s">
        <v>345</v>
      </c>
      <c r="E698" s="115" t="s">
        <v>140</v>
      </c>
      <c r="F698" s="669"/>
      <c r="G698" s="669"/>
      <c r="H698" s="666"/>
      <c r="I698" s="84"/>
      <c r="J698" s="666">
        <v>44019</v>
      </c>
      <c r="K698" s="84"/>
      <c r="L698" s="84"/>
      <c r="M698" s="84"/>
      <c r="N698" s="84"/>
      <c r="O698" s="84"/>
      <c r="P698" s="84"/>
      <c r="Q698" s="84"/>
      <c r="R698" s="486"/>
      <c r="S698" s="486"/>
      <c r="T698" s="486"/>
      <c r="U698" s="486"/>
      <c r="V698" s="486"/>
      <c r="W698" s="486"/>
      <c r="X698" s="486"/>
      <c r="Y698" s="486"/>
      <c r="Z698" s="486"/>
      <c r="AA698" s="486"/>
      <c r="AB698" s="486"/>
      <c r="AC698" s="486"/>
      <c r="AD698" s="486"/>
    </row>
    <row r="699" spans="1:30">
      <c r="A699" s="666">
        <v>44006</v>
      </c>
      <c r="B699" s="115" t="s">
        <v>144</v>
      </c>
      <c r="C699" s="746" t="s">
        <v>1342</v>
      </c>
      <c r="D699" s="115" t="s">
        <v>139</v>
      </c>
      <c r="E699" s="115" t="s">
        <v>140</v>
      </c>
      <c r="F699" s="669"/>
      <c r="G699" s="669"/>
      <c r="H699" s="666"/>
      <c r="I699" s="84"/>
      <c r="J699" s="666">
        <v>44019</v>
      </c>
      <c r="K699" s="84"/>
      <c r="L699" s="84"/>
      <c r="M699" s="84"/>
      <c r="N699" s="84"/>
      <c r="O699" s="84"/>
      <c r="P699" s="84"/>
      <c r="Q699" s="84"/>
      <c r="R699" s="486"/>
      <c r="S699" s="486"/>
      <c r="T699" s="486"/>
      <c r="U699" s="486"/>
      <c r="V699" s="486"/>
      <c r="W699" s="486"/>
      <c r="X699" s="486"/>
      <c r="Y699" s="486"/>
      <c r="Z699" s="486"/>
      <c r="AA699" s="486"/>
      <c r="AB699" s="486"/>
      <c r="AC699" s="486"/>
      <c r="AD699" s="486"/>
    </row>
    <row r="700" spans="1:30">
      <c r="A700" s="666">
        <v>44006</v>
      </c>
      <c r="B700" s="115" t="s">
        <v>144</v>
      </c>
      <c r="C700" s="715">
        <v>881628581</v>
      </c>
      <c r="D700" s="115" t="s">
        <v>152</v>
      </c>
      <c r="E700" s="115" t="s">
        <v>140</v>
      </c>
      <c r="F700" s="669"/>
      <c r="G700" s="669"/>
      <c r="H700" s="666"/>
      <c r="I700" s="84"/>
      <c r="J700" s="666">
        <v>44020</v>
      </c>
      <c r="K700" s="84"/>
      <c r="L700" s="84"/>
      <c r="M700" s="84"/>
      <c r="N700" s="84"/>
      <c r="O700" s="84"/>
      <c r="P700" s="84"/>
      <c r="Q700" s="84"/>
      <c r="R700" s="486"/>
      <c r="S700" s="486"/>
      <c r="T700" s="486"/>
      <c r="U700" s="486"/>
      <c r="V700" s="486"/>
      <c r="W700" s="486"/>
      <c r="X700" s="486"/>
      <c r="Y700" s="486"/>
      <c r="Z700" s="486"/>
      <c r="AA700" s="486"/>
      <c r="AB700" s="486"/>
      <c r="AC700" s="486"/>
      <c r="AD700" s="486"/>
    </row>
    <row r="701" spans="1:30">
      <c r="A701" s="666">
        <v>44006</v>
      </c>
      <c r="B701" s="115" t="s">
        <v>144</v>
      </c>
      <c r="C701" s="715">
        <v>881621117</v>
      </c>
      <c r="D701" s="115" t="s">
        <v>152</v>
      </c>
      <c r="E701" s="115" t="s">
        <v>140</v>
      </c>
      <c r="F701" s="669"/>
      <c r="G701" s="669"/>
      <c r="H701" s="666"/>
      <c r="I701" s="84"/>
      <c r="J701" s="666">
        <v>44020</v>
      </c>
      <c r="K701" s="84"/>
      <c r="L701" s="84"/>
      <c r="M701" s="84"/>
      <c r="N701" s="84"/>
      <c r="O701" s="84"/>
      <c r="P701" s="84"/>
      <c r="Q701" s="84"/>
      <c r="R701" s="486"/>
      <c r="S701" s="486"/>
      <c r="T701" s="486"/>
      <c r="U701" s="486"/>
      <c r="V701" s="486"/>
      <c r="W701" s="486"/>
      <c r="X701" s="486"/>
      <c r="Y701" s="486"/>
      <c r="Z701" s="486"/>
      <c r="AA701" s="486"/>
      <c r="AB701" s="486"/>
      <c r="AC701" s="486"/>
      <c r="AD701" s="486"/>
    </row>
    <row r="702" spans="1:30">
      <c r="A702" s="666">
        <v>44006</v>
      </c>
      <c r="B702" s="115" t="s">
        <v>144</v>
      </c>
      <c r="C702" s="715">
        <v>880094786</v>
      </c>
      <c r="D702" s="115" t="s">
        <v>139</v>
      </c>
      <c r="E702" s="115" t="s">
        <v>150</v>
      </c>
      <c r="F702" s="669"/>
      <c r="G702" s="669"/>
      <c r="H702" s="666"/>
      <c r="I702" s="84"/>
      <c r="J702" s="666">
        <v>44020</v>
      </c>
      <c r="K702" s="84"/>
      <c r="L702" s="84"/>
      <c r="M702" s="84"/>
      <c r="N702" s="84"/>
      <c r="O702" s="84"/>
      <c r="P702" s="84"/>
      <c r="Q702" s="84"/>
      <c r="R702" s="486"/>
      <c r="S702" s="486"/>
      <c r="T702" s="486"/>
      <c r="U702" s="486"/>
      <c r="V702" s="486"/>
      <c r="W702" s="486"/>
      <c r="X702" s="486"/>
      <c r="Y702" s="486"/>
      <c r="Z702" s="486"/>
      <c r="AA702" s="486"/>
      <c r="AB702" s="486"/>
      <c r="AC702" s="486"/>
      <c r="AD702" s="486"/>
    </row>
    <row r="703" spans="1:30">
      <c r="A703" s="666">
        <v>44006</v>
      </c>
      <c r="B703" s="115" t="s">
        <v>144</v>
      </c>
      <c r="C703" s="715">
        <v>881387327</v>
      </c>
      <c r="D703" s="115" t="s">
        <v>152</v>
      </c>
      <c r="E703" s="115" t="s">
        <v>140</v>
      </c>
      <c r="F703" s="669"/>
      <c r="G703" s="669"/>
      <c r="H703" s="666"/>
      <c r="I703" s="84"/>
      <c r="J703" s="666">
        <v>44020</v>
      </c>
      <c r="K703" s="84"/>
      <c r="L703" s="84"/>
      <c r="M703" s="84"/>
      <c r="N703" s="37"/>
      <c r="O703" s="37"/>
      <c r="P703" s="84"/>
      <c r="Q703" s="84"/>
      <c r="R703" s="486"/>
      <c r="S703" s="486"/>
      <c r="T703" s="486"/>
      <c r="U703" s="486"/>
      <c r="V703" s="486"/>
      <c r="W703" s="486"/>
      <c r="X703" s="486"/>
      <c r="Y703" s="486"/>
      <c r="Z703" s="486"/>
      <c r="AA703" s="486"/>
      <c r="AB703" s="486"/>
      <c r="AC703" s="486"/>
      <c r="AD703" s="486"/>
    </row>
    <row r="704" spans="1:30">
      <c r="A704" s="666">
        <v>44006</v>
      </c>
      <c r="B704" s="115" t="s">
        <v>144</v>
      </c>
      <c r="C704" s="37">
        <v>882091601</v>
      </c>
      <c r="D704" s="115" t="s">
        <v>139</v>
      </c>
      <c r="E704" s="115" t="s">
        <v>140</v>
      </c>
      <c r="F704" s="669"/>
      <c r="G704" s="669"/>
      <c r="H704" s="666"/>
      <c r="I704" s="84"/>
      <c r="J704" s="666">
        <v>44020</v>
      </c>
      <c r="K704" s="84"/>
      <c r="L704" s="84"/>
      <c r="M704" s="664"/>
      <c r="N704" s="37"/>
      <c r="O704" s="37"/>
      <c r="P704" s="84"/>
      <c r="Q704" s="84"/>
      <c r="R704" s="486"/>
      <c r="S704" s="486"/>
      <c r="T704" s="486"/>
      <c r="U704" s="486"/>
      <c r="V704" s="486"/>
      <c r="W704" s="486"/>
      <c r="X704" s="486"/>
      <c r="Y704" s="486"/>
      <c r="Z704" s="486"/>
      <c r="AA704" s="486"/>
      <c r="AB704" s="486"/>
      <c r="AC704" s="486"/>
      <c r="AD704" s="486"/>
    </row>
    <row r="705" spans="1:30">
      <c r="A705" s="666">
        <v>44006</v>
      </c>
      <c r="B705" s="115" t="s">
        <v>144</v>
      </c>
      <c r="C705" s="37">
        <v>882148169</v>
      </c>
      <c r="D705" s="115" t="s">
        <v>139</v>
      </c>
      <c r="E705" s="115" t="s">
        <v>140</v>
      </c>
      <c r="F705" s="669"/>
      <c r="G705" s="669"/>
      <c r="H705" s="666"/>
      <c r="I705" s="84"/>
      <c r="J705" s="666">
        <v>44020</v>
      </c>
      <c r="K705" s="84"/>
      <c r="L705" s="84"/>
      <c r="M705" s="664"/>
      <c r="N705" s="84"/>
      <c r="O705" s="84"/>
      <c r="P705" s="84"/>
      <c r="Q705" s="84"/>
      <c r="R705" s="486"/>
      <c r="S705" s="486"/>
      <c r="T705" s="486"/>
      <c r="U705" s="486"/>
      <c r="V705" s="486"/>
      <c r="W705" s="486"/>
      <c r="X705" s="486"/>
      <c r="Y705" s="486"/>
      <c r="Z705" s="486"/>
      <c r="AA705" s="486"/>
      <c r="AB705" s="486"/>
      <c r="AC705" s="486"/>
      <c r="AD705" s="486"/>
    </row>
    <row r="706" spans="1:30">
      <c r="A706" s="666">
        <v>43976</v>
      </c>
      <c r="B706" s="115" t="s">
        <v>144</v>
      </c>
      <c r="C706" s="37">
        <v>880671572</v>
      </c>
      <c r="D706" s="115" t="s">
        <v>139</v>
      </c>
      <c r="E706" s="115" t="s">
        <v>140</v>
      </c>
      <c r="F706" s="669"/>
      <c r="G706" s="669"/>
      <c r="H706" s="666">
        <v>44006</v>
      </c>
      <c r="I706" s="84"/>
      <c r="J706" s="666">
        <v>44020</v>
      </c>
      <c r="K706" s="84"/>
      <c r="L706" s="84"/>
      <c r="M706" s="664"/>
      <c r="N706" s="84"/>
      <c r="O706" s="84"/>
      <c r="P706" s="84"/>
      <c r="Q706" s="84"/>
      <c r="R706" s="486"/>
      <c r="S706" s="486"/>
      <c r="T706" s="486"/>
      <c r="U706" s="486"/>
      <c r="V706" s="486"/>
      <c r="W706" s="486"/>
      <c r="X706" s="486"/>
      <c r="Y706" s="486"/>
      <c r="Z706" s="486"/>
      <c r="AA706" s="486"/>
      <c r="AB706" s="486"/>
      <c r="AC706" s="486"/>
      <c r="AD706" s="486"/>
    </row>
    <row r="707" spans="1:30">
      <c r="A707" s="666">
        <v>44006</v>
      </c>
      <c r="B707" s="115" t="s">
        <v>144</v>
      </c>
      <c r="C707" s="37">
        <v>880123377</v>
      </c>
      <c r="D707" s="115" t="s">
        <v>152</v>
      </c>
      <c r="E707" s="115" t="s">
        <v>150</v>
      </c>
      <c r="F707" s="669"/>
      <c r="G707" s="669"/>
      <c r="H707" s="666"/>
      <c r="I707" s="84"/>
      <c r="J707" s="666">
        <v>44021</v>
      </c>
      <c r="K707" s="84"/>
      <c r="L707" s="84"/>
      <c r="M707" s="664"/>
      <c r="N707" s="84"/>
      <c r="O707" s="84"/>
      <c r="P707" s="84"/>
      <c r="Q707" s="84"/>
      <c r="R707" s="486"/>
      <c r="S707" s="486"/>
      <c r="T707" s="486"/>
      <c r="U707" s="486"/>
      <c r="V707" s="486"/>
      <c r="W707" s="486"/>
      <c r="X707" s="486"/>
      <c r="Y707" s="486"/>
      <c r="Z707" s="486"/>
      <c r="AA707" s="486"/>
      <c r="AB707" s="486"/>
      <c r="AC707" s="486"/>
      <c r="AD707" s="486"/>
    </row>
    <row r="708" spans="1:30">
      <c r="A708" s="666">
        <v>43976</v>
      </c>
      <c r="B708" s="115" t="s">
        <v>144</v>
      </c>
      <c r="C708" s="37">
        <v>881068309</v>
      </c>
      <c r="D708" s="115" t="s">
        <v>139</v>
      </c>
      <c r="E708" s="115" t="s">
        <v>150</v>
      </c>
      <c r="F708" s="669"/>
      <c r="G708" s="669"/>
      <c r="H708" s="666">
        <v>44006</v>
      </c>
      <c r="I708" s="84"/>
      <c r="J708" s="666">
        <v>44020</v>
      </c>
      <c r="K708" s="84"/>
      <c r="L708" s="84"/>
      <c r="M708" s="664"/>
      <c r="N708" s="84"/>
      <c r="O708" s="84"/>
      <c r="P708" s="84"/>
      <c r="Q708" s="84"/>
      <c r="R708" s="486"/>
      <c r="S708" s="486"/>
      <c r="T708" s="486"/>
      <c r="U708" s="486"/>
      <c r="V708" s="486"/>
      <c r="W708" s="486"/>
      <c r="X708" s="486"/>
      <c r="Y708" s="486"/>
      <c r="Z708" s="486"/>
      <c r="AA708" s="486"/>
      <c r="AB708" s="486"/>
      <c r="AC708" s="486"/>
      <c r="AD708" s="486"/>
    </row>
    <row r="709" spans="1:30">
      <c r="A709" s="666">
        <v>43978</v>
      </c>
      <c r="B709" s="115" t="s">
        <v>144</v>
      </c>
      <c r="C709" s="37">
        <v>880009369</v>
      </c>
      <c r="D709" s="115" t="s">
        <v>139</v>
      </c>
      <c r="E709" s="115" t="s">
        <v>140</v>
      </c>
      <c r="F709" s="669"/>
      <c r="G709" s="669"/>
      <c r="H709" s="666">
        <v>44006</v>
      </c>
      <c r="I709" s="84"/>
      <c r="J709" s="665">
        <v>44020</v>
      </c>
      <c r="K709" s="84"/>
      <c r="L709" s="84"/>
      <c r="M709" s="664"/>
      <c r="N709" s="84"/>
      <c r="O709" s="84"/>
      <c r="P709" s="84"/>
      <c r="Q709" s="84"/>
      <c r="R709" s="486"/>
      <c r="S709" s="486"/>
      <c r="T709" s="486"/>
      <c r="U709" s="486"/>
      <c r="V709" s="486"/>
      <c r="W709" s="486"/>
      <c r="X709" s="486"/>
      <c r="Y709" s="486"/>
      <c r="Z709" s="486"/>
      <c r="AA709" s="486"/>
      <c r="AB709" s="486"/>
      <c r="AC709" s="486"/>
      <c r="AD709" s="486"/>
    </row>
    <row r="710" spans="1:30">
      <c r="A710" s="666">
        <v>44006</v>
      </c>
      <c r="B710" s="115" t="s">
        <v>144</v>
      </c>
      <c r="C710" s="37">
        <v>881593058</v>
      </c>
      <c r="D710" s="115" t="s">
        <v>152</v>
      </c>
      <c r="E710" s="115" t="s">
        <v>150</v>
      </c>
      <c r="F710" s="669"/>
      <c r="G710" s="669"/>
      <c r="H710" s="666"/>
      <c r="I710" s="84"/>
      <c r="J710" s="666">
        <v>44022</v>
      </c>
      <c r="K710" s="84"/>
      <c r="L710" s="84"/>
      <c r="M710" s="664"/>
      <c r="N710" s="84"/>
      <c r="O710" s="84"/>
      <c r="P710" s="84"/>
      <c r="Q710" s="84"/>
      <c r="R710" s="486"/>
      <c r="S710" s="486"/>
      <c r="T710" s="486"/>
      <c r="U710" s="486"/>
      <c r="V710" s="486"/>
      <c r="W710" s="486"/>
      <c r="X710" s="486"/>
      <c r="Y710" s="486"/>
      <c r="Z710" s="486"/>
      <c r="AA710" s="486"/>
      <c r="AB710" s="486"/>
      <c r="AC710" s="486"/>
      <c r="AD710" s="486"/>
    </row>
    <row r="711" spans="1:30">
      <c r="A711" s="666">
        <v>44006</v>
      </c>
      <c r="B711" s="115" t="s">
        <v>144</v>
      </c>
      <c r="C711" s="37">
        <v>881592991</v>
      </c>
      <c r="D711" s="115" t="s">
        <v>152</v>
      </c>
      <c r="E711" s="115" t="s">
        <v>150</v>
      </c>
      <c r="F711" s="669"/>
      <c r="G711" s="669"/>
      <c r="H711" s="666">
        <v>44012</v>
      </c>
      <c r="I711" s="84"/>
      <c r="J711" s="666">
        <v>44020</v>
      </c>
      <c r="K711" s="84"/>
      <c r="L711" s="84"/>
      <c r="M711" s="664"/>
      <c r="N711" s="403">
        <v>44012</v>
      </c>
      <c r="O711" s="23">
        <v>3337.2</v>
      </c>
      <c r="P711" s="84"/>
      <c r="Q711" s="84"/>
      <c r="R711" s="486"/>
      <c r="S711" s="486"/>
      <c r="T711" s="486"/>
      <c r="U711" s="486"/>
      <c r="V711" s="486"/>
      <c r="W711" s="486"/>
      <c r="X711" s="486"/>
      <c r="Y711" s="486"/>
      <c r="Z711" s="486"/>
      <c r="AA711" s="486"/>
      <c r="AB711" s="486"/>
      <c r="AC711" s="486"/>
      <c r="AD711" s="486"/>
    </row>
    <row r="712" spans="1:30">
      <c r="A712" s="666">
        <v>44006</v>
      </c>
      <c r="B712" s="115" t="s">
        <v>144</v>
      </c>
      <c r="C712" s="37">
        <v>880142795</v>
      </c>
      <c r="D712" s="115" t="s">
        <v>152</v>
      </c>
      <c r="E712" s="115" t="s">
        <v>147</v>
      </c>
      <c r="F712" s="84"/>
      <c r="G712" s="84"/>
      <c r="H712" s="84"/>
      <c r="I712" s="84"/>
      <c r="J712" s="666">
        <v>44021</v>
      </c>
      <c r="K712" s="84"/>
      <c r="L712" s="84"/>
      <c r="M712" s="84"/>
      <c r="N712" s="84"/>
      <c r="O712" s="84"/>
      <c r="P712" s="84"/>
      <c r="Q712" s="84"/>
      <c r="R712" s="486"/>
      <c r="S712" s="486"/>
      <c r="T712" s="486"/>
      <c r="U712" s="486"/>
      <c r="V712" s="486"/>
      <c r="W712" s="486"/>
      <c r="X712" s="486"/>
      <c r="Y712" s="486"/>
      <c r="Z712" s="486"/>
      <c r="AA712" s="486"/>
      <c r="AB712" s="486"/>
      <c r="AC712" s="486"/>
      <c r="AD712" s="486"/>
    </row>
    <row r="713" spans="1:30">
      <c r="A713" s="666">
        <v>44006</v>
      </c>
      <c r="B713" s="115" t="s">
        <v>144</v>
      </c>
      <c r="C713" s="486">
        <v>880107199</v>
      </c>
      <c r="D713" s="115" t="s">
        <v>152</v>
      </c>
      <c r="E713" s="115" t="s">
        <v>150</v>
      </c>
      <c r="F713" s="666"/>
      <c r="G713" s="115"/>
      <c r="H713" s="486"/>
      <c r="I713" s="84"/>
      <c r="J713" s="665">
        <v>44022</v>
      </c>
      <c r="K713" s="115"/>
      <c r="L713" s="486"/>
      <c r="M713" s="84"/>
      <c r="N713" s="84"/>
      <c r="O713" s="84"/>
      <c r="P713" s="84"/>
      <c r="Q713" s="84"/>
      <c r="R713" s="486"/>
      <c r="S713" s="486"/>
      <c r="T713" s="486"/>
      <c r="U713" s="486"/>
      <c r="V713" s="486"/>
      <c r="W713" s="486"/>
      <c r="X713" s="486"/>
      <c r="Y713" s="486"/>
      <c r="Z713" s="486"/>
      <c r="AA713" s="486"/>
      <c r="AB713" s="486"/>
      <c r="AC713" s="486"/>
      <c r="AD713" s="486"/>
    </row>
    <row r="714" spans="1:30">
      <c r="A714" s="666">
        <v>44006</v>
      </c>
      <c r="B714" s="115" t="s">
        <v>144</v>
      </c>
      <c r="C714" s="486">
        <v>880069902</v>
      </c>
      <c r="D714" s="115" t="s">
        <v>139</v>
      </c>
      <c r="E714" s="115" t="s">
        <v>140</v>
      </c>
      <c r="F714" s="666"/>
      <c r="G714" s="115"/>
      <c r="H714" s="486"/>
      <c r="I714" s="84"/>
      <c r="J714" s="665">
        <v>44021</v>
      </c>
      <c r="K714" s="115"/>
      <c r="L714" s="486"/>
      <c r="M714" s="84"/>
      <c r="N714" s="84"/>
      <c r="O714" s="84"/>
      <c r="P714" s="84"/>
      <c r="Q714" s="84"/>
      <c r="R714" s="486"/>
      <c r="S714" s="486"/>
      <c r="T714" s="486"/>
      <c r="U714" s="486"/>
      <c r="V714" s="486"/>
      <c r="W714" s="486"/>
      <c r="X714" s="486"/>
      <c r="Y714" s="486"/>
      <c r="Z714" s="486"/>
      <c r="AA714" s="486"/>
      <c r="AB714" s="486"/>
      <c r="AC714" s="486"/>
      <c r="AD714" s="486"/>
    </row>
    <row r="715" spans="1:30">
      <c r="A715" s="666">
        <v>44006</v>
      </c>
      <c r="B715" s="115" t="s">
        <v>144</v>
      </c>
      <c r="C715" s="486">
        <v>880036096</v>
      </c>
      <c r="D715" s="115" t="s">
        <v>152</v>
      </c>
      <c r="E715" s="115" t="s">
        <v>147</v>
      </c>
      <c r="F715" s="666"/>
      <c r="G715" s="115"/>
      <c r="H715" s="486"/>
      <c r="I715" s="84"/>
      <c r="J715" s="665">
        <v>44020</v>
      </c>
      <c r="K715" s="115"/>
      <c r="L715" s="486"/>
      <c r="M715" s="84"/>
      <c r="N715" s="84"/>
      <c r="O715" s="84"/>
      <c r="P715" s="84"/>
      <c r="Q715" s="84"/>
      <c r="R715" s="486"/>
      <c r="S715" s="486"/>
      <c r="T715" s="486"/>
      <c r="U715" s="486"/>
      <c r="V715" s="486"/>
      <c r="W715" s="486"/>
      <c r="X715" s="486"/>
      <c r="Y715" s="486"/>
      <c r="Z715" s="486"/>
      <c r="AA715" s="486"/>
      <c r="AB715" s="486"/>
      <c r="AC715" s="486"/>
      <c r="AD715" s="486"/>
    </row>
    <row r="716" spans="1:30">
      <c r="A716" s="666">
        <v>44006</v>
      </c>
      <c r="B716" s="115" t="s">
        <v>144</v>
      </c>
      <c r="C716" s="486">
        <v>882084904</v>
      </c>
      <c r="D716" s="115" t="s">
        <v>152</v>
      </c>
      <c r="E716" s="115" t="s">
        <v>140</v>
      </c>
      <c r="F716" s="666"/>
      <c r="G716" s="115"/>
      <c r="H716" s="486"/>
      <c r="I716" s="84"/>
      <c r="J716" s="665">
        <v>44020</v>
      </c>
      <c r="K716" s="115"/>
      <c r="L716" s="486"/>
      <c r="M716" s="84"/>
      <c r="N716" s="84"/>
      <c r="O716" s="84"/>
      <c r="P716" s="84"/>
      <c r="Q716" s="84"/>
      <c r="R716" s="486"/>
      <c r="S716" s="486"/>
      <c r="T716" s="486"/>
      <c r="U716" s="486"/>
      <c r="V716" s="486"/>
      <c r="W716" s="486"/>
      <c r="X716" s="486"/>
      <c r="Y716" s="486"/>
      <c r="Z716" s="486"/>
      <c r="AA716" s="486"/>
      <c r="AB716" s="486"/>
      <c r="AC716" s="486"/>
      <c r="AD716" s="486"/>
    </row>
    <row r="717" spans="1:30">
      <c r="A717" s="666">
        <v>44006</v>
      </c>
      <c r="B717" s="115" t="s">
        <v>144</v>
      </c>
      <c r="C717" s="486">
        <v>881591129</v>
      </c>
      <c r="D717" s="115" t="s">
        <v>152</v>
      </c>
      <c r="E717" s="115" t="s">
        <v>140</v>
      </c>
      <c r="F717" s="666"/>
      <c r="G717" s="115"/>
      <c r="H717" s="486"/>
      <c r="I717" s="84"/>
      <c r="J717" s="665">
        <v>44020</v>
      </c>
      <c r="K717" s="115"/>
      <c r="L717" s="486"/>
      <c r="M717" s="84"/>
      <c r="N717" s="84"/>
      <c r="O717" s="84"/>
      <c r="P717" s="84"/>
      <c r="Q717" s="84"/>
      <c r="R717" s="486"/>
      <c r="S717" s="486"/>
      <c r="T717" s="486"/>
      <c r="U717" s="486"/>
      <c r="V717" s="486"/>
      <c r="W717" s="486"/>
      <c r="X717" s="486"/>
      <c r="Y717" s="486"/>
      <c r="Z717" s="486"/>
      <c r="AA717" s="486"/>
      <c r="AB717" s="486"/>
      <c r="AC717" s="486"/>
      <c r="AD717" s="486"/>
    </row>
    <row r="718" spans="1:30">
      <c r="A718" s="666">
        <v>44006</v>
      </c>
      <c r="B718" s="115" t="s">
        <v>144</v>
      </c>
      <c r="C718" s="486">
        <v>882072648</v>
      </c>
      <c r="D718" s="115" t="s">
        <v>139</v>
      </c>
      <c r="E718" s="115" t="s">
        <v>140</v>
      </c>
      <c r="F718" s="666"/>
      <c r="G718" s="115"/>
      <c r="H718" s="486"/>
      <c r="I718" s="84"/>
      <c r="J718" s="665">
        <v>44020</v>
      </c>
      <c r="K718" s="115"/>
      <c r="L718" s="486"/>
      <c r="M718" s="84"/>
      <c r="N718" s="84"/>
      <c r="O718" s="84"/>
      <c r="P718" s="84"/>
      <c r="Q718" s="84"/>
      <c r="R718" s="486"/>
      <c r="S718" s="486"/>
      <c r="T718" s="486"/>
      <c r="U718" s="486"/>
      <c r="V718" s="486"/>
      <c r="W718" s="486"/>
      <c r="X718" s="486"/>
      <c r="Y718" s="486"/>
      <c r="Z718" s="486"/>
      <c r="AA718" s="486"/>
      <c r="AB718" s="486"/>
      <c r="AC718" s="486"/>
      <c r="AD718" s="486"/>
    </row>
    <row r="719" spans="1:30">
      <c r="A719" s="666">
        <v>44006</v>
      </c>
      <c r="B719" s="115" t="s">
        <v>144</v>
      </c>
      <c r="C719" s="486">
        <v>882091053</v>
      </c>
      <c r="D719" s="115" t="s">
        <v>152</v>
      </c>
      <c r="E719" s="115" t="s">
        <v>140</v>
      </c>
      <c r="F719" s="666"/>
      <c r="G719" s="115"/>
      <c r="H719" s="486"/>
      <c r="I719" s="84"/>
      <c r="J719" s="665">
        <v>44020</v>
      </c>
      <c r="K719" s="115"/>
      <c r="L719" s="486"/>
      <c r="M719" s="84"/>
      <c r="N719" s="84"/>
      <c r="O719" s="84"/>
      <c r="P719" s="84"/>
      <c r="Q719" s="84"/>
      <c r="R719" s="486"/>
      <c r="S719" s="486"/>
      <c r="T719" s="486"/>
      <c r="U719" s="486"/>
      <c r="V719" s="486"/>
      <c r="W719" s="486"/>
      <c r="X719" s="486"/>
      <c r="Y719" s="486"/>
      <c r="Z719" s="486"/>
      <c r="AA719" s="486"/>
      <c r="AB719" s="486"/>
      <c r="AC719" s="486"/>
      <c r="AD719" s="486"/>
    </row>
    <row r="720" spans="1:30">
      <c r="A720" s="666">
        <v>44006</v>
      </c>
      <c r="B720" s="115" t="s">
        <v>144</v>
      </c>
      <c r="C720" s="486">
        <v>882091391</v>
      </c>
      <c r="D720" s="115" t="s">
        <v>345</v>
      </c>
      <c r="E720" s="115" t="s">
        <v>140</v>
      </c>
      <c r="F720" s="666"/>
      <c r="G720" s="115"/>
      <c r="H720" s="486"/>
      <c r="I720" s="84"/>
      <c r="J720" s="665">
        <v>44027</v>
      </c>
      <c r="K720" s="115"/>
      <c r="L720" s="486"/>
      <c r="M720" s="84"/>
      <c r="N720" s="84"/>
      <c r="O720" s="84"/>
      <c r="P720" s="84"/>
      <c r="Q720" s="84"/>
      <c r="R720" s="486"/>
      <c r="S720" s="486"/>
      <c r="T720" s="486"/>
      <c r="U720" s="486"/>
      <c r="V720" s="486"/>
      <c r="W720" s="486"/>
      <c r="X720" s="486"/>
      <c r="Y720" s="486"/>
      <c r="Z720" s="486"/>
      <c r="AA720" s="486"/>
      <c r="AB720" s="486"/>
      <c r="AC720" s="486"/>
      <c r="AD720" s="486"/>
    </row>
    <row r="721" spans="1:30">
      <c r="A721" s="666">
        <v>44006</v>
      </c>
      <c r="B721" s="115" t="s">
        <v>144</v>
      </c>
      <c r="C721" s="486">
        <v>880067676</v>
      </c>
      <c r="D721" s="115" t="s">
        <v>139</v>
      </c>
      <c r="E721" s="115" t="s">
        <v>140</v>
      </c>
      <c r="F721" s="666"/>
      <c r="G721" s="115"/>
      <c r="H721" s="486"/>
      <c r="I721" s="84"/>
      <c r="J721" s="665">
        <v>44020</v>
      </c>
      <c r="K721" s="115"/>
      <c r="L721" s="486"/>
      <c r="M721" s="84"/>
      <c r="N721" s="84"/>
      <c r="O721" s="84"/>
      <c r="P721" s="84"/>
      <c r="Q721" s="84"/>
      <c r="R721" s="37"/>
      <c r="S721" s="37"/>
      <c r="T721" s="37"/>
      <c r="U721" s="37"/>
      <c r="V721" s="37"/>
      <c r="W721" s="37"/>
      <c r="X721" s="37"/>
      <c r="Y721" s="37"/>
      <c r="Z721" s="37"/>
      <c r="AA721" s="37"/>
      <c r="AB721" s="37"/>
      <c r="AC721" s="37"/>
      <c r="AD721" s="37"/>
    </row>
    <row r="722" spans="1:30">
      <c r="A722" s="666">
        <v>44006</v>
      </c>
      <c r="B722" s="115" t="s">
        <v>144</v>
      </c>
      <c r="C722" s="486">
        <v>882097249</v>
      </c>
      <c r="D722" s="115" t="s">
        <v>139</v>
      </c>
      <c r="E722" s="115" t="s">
        <v>140</v>
      </c>
      <c r="F722" s="666"/>
      <c r="G722" s="115"/>
      <c r="H722" s="486"/>
      <c r="I722" s="84"/>
      <c r="J722" s="665">
        <v>44020</v>
      </c>
      <c r="K722" s="115"/>
      <c r="L722" s="486"/>
      <c r="M722" s="84"/>
      <c r="N722" s="84"/>
      <c r="O722" s="84"/>
      <c r="P722" s="84"/>
      <c r="Q722" s="84"/>
      <c r="R722" s="486"/>
      <c r="S722" s="486"/>
      <c r="T722" s="486"/>
      <c r="U722" s="486"/>
      <c r="V722" s="486"/>
      <c r="W722" s="486"/>
      <c r="X722" s="486"/>
      <c r="Y722" s="486"/>
      <c r="Z722" s="486"/>
      <c r="AA722" s="486"/>
      <c r="AB722" s="486"/>
      <c r="AC722" s="486"/>
      <c r="AD722" s="486"/>
    </row>
    <row r="723" spans="1:30">
      <c r="A723" s="666">
        <v>44006</v>
      </c>
      <c r="B723" s="115" t="s">
        <v>144</v>
      </c>
      <c r="C723" s="486">
        <v>881559326</v>
      </c>
      <c r="D723" s="115" t="s">
        <v>345</v>
      </c>
      <c r="E723" s="115" t="s">
        <v>150</v>
      </c>
      <c r="F723" s="666"/>
      <c r="G723" s="115"/>
      <c r="H723" s="486"/>
      <c r="I723" s="84"/>
      <c r="J723" s="665">
        <v>44020</v>
      </c>
      <c r="K723" s="115"/>
      <c r="L723" s="486"/>
      <c r="M723" s="84"/>
      <c r="N723" s="84"/>
      <c r="O723" s="84"/>
      <c r="P723" s="84"/>
      <c r="Q723" s="84"/>
      <c r="R723" s="486"/>
      <c r="S723" s="486"/>
      <c r="T723" s="486"/>
      <c r="U723" s="486"/>
      <c r="V723" s="486"/>
      <c r="W723" s="486"/>
      <c r="X723" s="486"/>
      <c r="Y723" s="486"/>
      <c r="Z723" s="486"/>
      <c r="AA723" s="486"/>
      <c r="AB723" s="486"/>
      <c r="AC723" s="486"/>
      <c r="AD723" s="486"/>
    </row>
    <row r="724" spans="1:30">
      <c r="A724" s="666">
        <v>44010</v>
      </c>
      <c r="B724" s="115" t="s">
        <v>144</v>
      </c>
      <c r="C724" s="486">
        <v>881433641</v>
      </c>
      <c r="D724" s="115" t="s">
        <v>139</v>
      </c>
      <c r="E724" s="115" t="s">
        <v>147</v>
      </c>
      <c r="F724" s="666"/>
      <c r="G724" s="115"/>
      <c r="H724" s="486"/>
      <c r="I724" s="84"/>
      <c r="J724" s="665">
        <v>44024</v>
      </c>
      <c r="K724" s="115"/>
      <c r="L724" s="486"/>
      <c r="M724" s="84"/>
      <c r="N724" s="84"/>
      <c r="O724" s="84"/>
      <c r="P724" s="84"/>
      <c r="Q724" s="84"/>
      <c r="R724" s="486"/>
      <c r="S724" s="486"/>
      <c r="T724" s="486"/>
      <c r="U724" s="486"/>
      <c r="V724" s="486"/>
      <c r="W724" s="486"/>
      <c r="X724" s="486"/>
      <c r="Y724" s="486"/>
      <c r="Z724" s="486"/>
      <c r="AA724" s="486"/>
      <c r="AB724" s="486"/>
      <c r="AC724" s="486"/>
      <c r="AD724" s="486"/>
    </row>
    <row r="725" spans="1:30">
      <c r="A725" s="666">
        <v>44010</v>
      </c>
      <c r="B725" s="115" t="s">
        <v>144</v>
      </c>
      <c r="C725" s="486">
        <v>881276983</v>
      </c>
      <c r="D725" s="115" t="s">
        <v>139</v>
      </c>
      <c r="E725" s="115" t="s">
        <v>147</v>
      </c>
      <c r="F725" s="666"/>
      <c r="G725" s="115"/>
      <c r="H725" s="486"/>
      <c r="I725" s="84"/>
      <c r="J725" s="665">
        <v>44024</v>
      </c>
      <c r="K725" s="115"/>
      <c r="L725" s="486"/>
      <c r="M725" s="84"/>
      <c r="N725" s="84"/>
      <c r="O725" s="84"/>
      <c r="P725" s="84"/>
      <c r="Q725" s="84"/>
      <c r="R725" s="486"/>
      <c r="S725" s="486"/>
      <c r="T725" s="486"/>
      <c r="U725" s="486"/>
      <c r="V725" s="486"/>
      <c r="W725" s="486"/>
      <c r="X725" s="486"/>
      <c r="Y725" s="486"/>
      <c r="Z725" s="486"/>
      <c r="AA725" s="486"/>
      <c r="AB725" s="486"/>
      <c r="AC725" s="486"/>
      <c r="AD725" s="486"/>
    </row>
    <row r="726" spans="1:30">
      <c r="A726" s="666">
        <v>44010</v>
      </c>
      <c r="B726" s="115" t="s">
        <v>144</v>
      </c>
      <c r="C726" s="486">
        <v>882084617</v>
      </c>
      <c r="D726" s="115" t="s">
        <v>139</v>
      </c>
      <c r="E726" s="115" t="s">
        <v>140</v>
      </c>
      <c r="F726" s="666"/>
      <c r="G726" s="115"/>
      <c r="H726" s="486"/>
      <c r="I726" s="84"/>
      <c r="J726" s="665">
        <v>44020</v>
      </c>
      <c r="K726" s="115"/>
      <c r="L726" s="486"/>
      <c r="M726" s="84"/>
      <c r="N726" s="84"/>
      <c r="O726" s="84"/>
      <c r="P726" s="84"/>
      <c r="Q726" s="84"/>
      <c r="R726" s="486"/>
      <c r="S726" s="486"/>
      <c r="T726" s="486"/>
      <c r="U726" s="486"/>
      <c r="V726" s="486"/>
      <c r="W726" s="486"/>
      <c r="X726" s="486"/>
      <c r="Y726" s="486"/>
      <c r="Z726" s="486"/>
      <c r="AA726" s="486"/>
      <c r="AB726" s="486"/>
      <c r="AC726" s="486"/>
      <c r="AD726" s="486"/>
    </row>
    <row r="727" spans="1:30">
      <c r="A727" s="666">
        <v>44010</v>
      </c>
      <c r="B727" s="115" t="s">
        <v>144</v>
      </c>
      <c r="C727" s="486">
        <v>881178450</v>
      </c>
      <c r="D727" s="115" t="s">
        <v>139</v>
      </c>
      <c r="E727" s="115" t="s">
        <v>140</v>
      </c>
      <c r="F727" s="666"/>
      <c r="G727" s="115"/>
      <c r="H727" s="486"/>
      <c r="I727" s="84"/>
      <c r="J727" s="665">
        <v>44020</v>
      </c>
      <c r="K727" s="115"/>
      <c r="L727" s="486"/>
      <c r="M727" s="84"/>
      <c r="N727" s="84"/>
      <c r="O727" s="84"/>
      <c r="P727" s="84"/>
      <c r="Q727" s="84"/>
      <c r="R727" s="486"/>
      <c r="S727" s="486"/>
      <c r="T727" s="486"/>
      <c r="U727" s="486"/>
      <c r="V727" s="486"/>
      <c r="W727" s="486"/>
      <c r="X727" s="486"/>
      <c r="Y727" s="486"/>
      <c r="Z727" s="486"/>
      <c r="AA727" s="486"/>
      <c r="AB727" s="486"/>
      <c r="AC727" s="486"/>
      <c r="AD727" s="486"/>
    </row>
    <row r="728" spans="1:30">
      <c r="A728" s="666">
        <v>44010</v>
      </c>
      <c r="B728" s="115" t="s">
        <v>144</v>
      </c>
      <c r="C728" s="486">
        <v>880188616</v>
      </c>
      <c r="D728" s="115" t="s">
        <v>139</v>
      </c>
      <c r="E728" s="115" t="s">
        <v>140</v>
      </c>
      <c r="F728" s="666"/>
      <c r="G728" s="115"/>
      <c r="H728" s="486"/>
      <c r="I728" s="84"/>
      <c r="J728" s="665">
        <v>44024</v>
      </c>
      <c r="K728" s="115"/>
      <c r="L728" s="486"/>
      <c r="M728" s="84"/>
      <c r="N728" s="84"/>
      <c r="O728" s="84"/>
      <c r="P728" s="84"/>
      <c r="Q728" s="84"/>
      <c r="R728" s="486"/>
      <c r="S728" s="486"/>
      <c r="T728" s="486"/>
      <c r="U728" s="486"/>
      <c r="V728" s="486"/>
      <c r="W728" s="486"/>
      <c r="X728" s="486"/>
      <c r="Y728" s="486"/>
      <c r="Z728" s="486"/>
      <c r="AA728" s="486"/>
      <c r="AB728" s="486"/>
      <c r="AC728" s="486"/>
      <c r="AD728" s="486"/>
    </row>
    <row r="729" spans="1:30">
      <c r="A729" s="665">
        <v>44010</v>
      </c>
      <c r="B729" s="115" t="s">
        <v>144</v>
      </c>
      <c r="C729" s="486">
        <v>880524414</v>
      </c>
      <c r="D729" s="115" t="s">
        <v>139</v>
      </c>
      <c r="E729" s="115" t="s">
        <v>150</v>
      </c>
      <c r="F729" s="666"/>
      <c r="G729" s="115"/>
      <c r="H729" s="486"/>
      <c r="I729" s="84"/>
      <c r="J729" s="665">
        <v>44029</v>
      </c>
      <c r="K729" s="115"/>
      <c r="L729" s="486"/>
      <c r="M729" s="84"/>
      <c r="N729" s="84"/>
      <c r="O729" s="84"/>
      <c r="P729" s="84"/>
      <c r="Q729" s="84"/>
      <c r="R729" s="486"/>
      <c r="S729" s="486"/>
      <c r="T729" s="486"/>
      <c r="U729" s="486"/>
      <c r="V729" s="486"/>
      <c r="W729" s="486"/>
      <c r="X729" s="486"/>
      <c r="Y729" s="486"/>
      <c r="Z729" s="486"/>
      <c r="AA729" s="486"/>
      <c r="AB729" s="486"/>
      <c r="AC729" s="486"/>
      <c r="AD729" s="486"/>
    </row>
    <row r="730" spans="1:30">
      <c r="A730" s="666">
        <v>44010</v>
      </c>
      <c r="B730" s="115" t="s">
        <v>144</v>
      </c>
      <c r="C730" s="486">
        <v>881623882</v>
      </c>
      <c r="D730" s="115" t="s">
        <v>345</v>
      </c>
      <c r="E730" s="115" t="s">
        <v>140</v>
      </c>
      <c r="F730" s="666"/>
      <c r="G730" s="115"/>
      <c r="H730" s="486"/>
      <c r="I730" s="84"/>
      <c r="J730" s="665">
        <v>44022</v>
      </c>
      <c r="K730" s="115"/>
      <c r="L730" s="486"/>
      <c r="M730" s="84"/>
      <c r="N730" s="84"/>
      <c r="O730" s="84"/>
      <c r="P730" s="84"/>
      <c r="Q730" s="84"/>
      <c r="R730" s="486"/>
      <c r="S730" s="486"/>
      <c r="T730" s="486"/>
      <c r="U730" s="486"/>
      <c r="V730" s="486"/>
      <c r="W730" s="486"/>
      <c r="X730" s="486"/>
      <c r="Y730" s="486"/>
      <c r="Z730" s="486"/>
      <c r="AA730" s="486"/>
      <c r="AB730" s="486"/>
      <c r="AC730" s="486"/>
      <c r="AD730" s="486"/>
    </row>
    <row r="731" spans="1:30">
      <c r="A731" s="666">
        <v>44010</v>
      </c>
      <c r="B731" s="115" t="s">
        <v>144</v>
      </c>
      <c r="C731" s="486">
        <v>880131890</v>
      </c>
      <c r="D731" s="115" t="s">
        <v>139</v>
      </c>
      <c r="E731" s="115" t="s">
        <v>150</v>
      </c>
      <c r="F731" s="666"/>
      <c r="G731" s="115"/>
      <c r="H731" s="486"/>
      <c r="I731" s="84"/>
      <c r="J731" s="665">
        <v>44024</v>
      </c>
      <c r="K731" s="115"/>
      <c r="L731" s="486"/>
      <c r="M731" s="84"/>
      <c r="N731" s="84"/>
      <c r="O731" s="84"/>
      <c r="P731" s="84"/>
      <c r="Q731" s="84"/>
      <c r="R731" s="486"/>
      <c r="S731" s="486"/>
      <c r="T731" s="486"/>
      <c r="U731" s="486"/>
      <c r="V731" s="486"/>
      <c r="W731" s="486"/>
      <c r="X731" s="486"/>
      <c r="Y731" s="486"/>
      <c r="Z731" s="486"/>
      <c r="AA731" s="486"/>
      <c r="AB731" s="486"/>
      <c r="AC731" s="486"/>
      <c r="AD731" s="486"/>
    </row>
    <row r="732" spans="1:30">
      <c r="A732" s="666">
        <v>44010</v>
      </c>
      <c r="B732" s="115" t="s">
        <v>144</v>
      </c>
      <c r="C732" s="486">
        <v>880211196</v>
      </c>
      <c r="D732" s="115" t="s">
        <v>139</v>
      </c>
      <c r="E732" s="115" t="s">
        <v>140</v>
      </c>
      <c r="F732" s="666"/>
      <c r="G732" s="115"/>
      <c r="H732" s="486"/>
      <c r="I732" s="84"/>
      <c r="J732" s="665">
        <v>44024</v>
      </c>
      <c r="K732" s="115"/>
      <c r="L732" s="486"/>
      <c r="M732" s="84"/>
      <c r="N732" s="84"/>
      <c r="O732" s="84"/>
      <c r="P732" s="84"/>
      <c r="Q732" s="84"/>
      <c r="R732" s="486"/>
      <c r="S732" s="486"/>
      <c r="T732" s="486"/>
      <c r="U732" s="486"/>
      <c r="V732" s="486"/>
      <c r="W732" s="486"/>
      <c r="X732" s="486"/>
      <c r="Y732" s="486"/>
      <c r="Z732" s="486"/>
      <c r="AA732" s="486"/>
      <c r="AB732" s="486"/>
      <c r="AC732" s="486"/>
      <c r="AD732" s="486"/>
    </row>
    <row r="733" spans="1:30">
      <c r="A733" s="666">
        <v>44010</v>
      </c>
      <c r="B733" s="115" t="s">
        <v>144</v>
      </c>
      <c r="C733" s="486">
        <v>880046796</v>
      </c>
      <c r="D733" s="115" t="s">
        <v>139</v>
      </c>
      <c r="E733" s="115" t="s">
        <v>147</v>
      </c>
      <c r="F733" s="666"/>
      <c r="G733" s="115"/>
      <c r="H733" s="486"/>
      <c r="I733" s="84"/>
      <c r="J733" s="665">
        <v>44022</v>
      </c>
      <c r="K733" s="115"/>
      <c r="L733" s="486"/>
      <c r="M733" s="84"/>
      <c r="N733" s="84"/>
      <c r="O733" s="84"/>
      <c r="P733" s="84"/>
      <c r="Q733" s="84"/>
      <c r="R733" s="486"/>
      <c r="S733" s="486"/>
      <c r="T733" s="486"/>
      <c r="U733" s="486"/>
      <c r="V733" s="486"/>
      <c r="W733" s="486"/>
      <c r="X733" s="486"/>
      <c r="Y733" s="486"/>
      <c r="Z733" s="486"/>
      <c r="AA733" s="486"/>
      <c r="AB733" s="486"/>
      <c r="AC733" s="486"/>
      <c r="AD733" s="486"/>
    </row>
    <row r="734" spans="1:30">
      <c r="A734" s="666">
        <v>44010</v>
      </c>
      <c r="B734" s="115" t="s">
        <v>144</v>
      </c>
      <c r="C734" s="486">
        <v>881235327</v>
      </c>
      <c r="D734" s="115" t="s">
        <v>139</v>
      </c>
      <c r="E734" s="115" t="s">
        <v>150</v>
      </c>
      <c r="F734" s="666"/>
      <c r="G734" s="115"/>
      <c r="H734" s="486"/>
      <c r="I734" s="84"/>
      <c r="J734" s="665" t="s">
        <v>1343</v>
      </c>
      <c r="K734" s="115"/>
      <c r="L734" s="486"/>
      <c r="M734" s="84"/>
      <c r="N734" s="84"/>
      <c r="O734" s="84"/>
      <c r="P734" s="84"/>
      <c r="Q734" s="84"/>
      <c r="R734" s="486"/>
      <c r="S734" s="486"/>
      <c r="T734" s="486"/>
      <c r="U734" s="486"/>
      <c r="V734" s="486"/>
      <c r="W734" s="486"/>
      <c r="X734" s="486"/>
      <c r="Y734" s="486"/>
      <c r="Z734" s="486"/>
      <c r="AA734" s="486"/>
      <c r="AB734" s="486"/>
      <c r="AC734" s="486"/>
      <c r="AD734" s="486"/>
    </row>
    <row r="735" spans="1:30">
      <c r="A735" s="666">
        <v>44011</v>
      </c>
      <c r="B735" s="665" t="s">
        <v>144</v>
      </c>
      <c r="C735" s="486">
        <v>881324928</v>
      </c>
      <c r="D735" s="665" t="s">
        <v>139</v>
      </c>
      <c r="E735" s="665" t="s">
        <v>140</v>
      </c>
      <c r="F735" s="666"/>
      <c r="G735" s="666"/>
      <c r="H735" s="666"/>
      <c r="I735" s="666"/>
      <c r="J735" s="666">
        <v>44032</v>
      </c>
      <c r="K735" s="666"/>
      <c r="L735" s="666"/>
      <c r="M735" s="84"/>
      <c r="N735" s="84"/>
      <c r="O735" s="84"/>
      <c r="P735" s="84"/>
      <c r="Q735" s="84"/>
      <c r="R735" s="486"/>
      <c r="S735" s="486"/>
      <c r="T735" s="486"/>
      <c r="U735" s="486"/>
      <c r="V735" s="486"/>
      <c r="W735" s="486"/>
      <c r="X735" s="486"/>
      <c r="Y735" s="486"/>
      <c r="Z735" s="486"/>
      <c r="AA735" s="486"/>
      <c r="AB735" s="486"/>
      <c r="AC735" s="486"/>
      <c r="AD735" s="486"/>
    </row>
    <row r="736" spans="1:30">
      <c r="A736" s="665">
        <v>44011</v>
      </c>
      <c r="B736" s="665" t="s">
        <v>144</v>
      </c>
      <c r="C736" s="115">
        <v>880160649</v>
      </c>
      <c r="D736" s="665" t="s">
        <v>139</v>
      </c>
      <c r="E736" s="665" t="s">
        <v>140</v>
      </c>
      <c r="F736" s="665"/>
      <c r="G736" s="665"/>
      <c r="H736" s="665"/>
      <c r="I736" s="665"/>
      <c r="J736" s="665">
        <v>44034</v>
      </c>
      <c r="K736" s="665"/>
      <c r="L736" s="665"/>
      <c r="M736" s="665"/>
      <c r="N736" s="84"/>
      <c r="O736" s="84"/>
      <c r="P736" s="84"/>
      <c r="Q736" s="84"/>
      <c r="R736" s="486"/>
      <c r="S736" s="486"/>
      <c r="T736" s="486"/>
      <c r="U736" s="486"/>
      <c r="V736" s="486"/>
      <c r="W736" s="486"/>
      <c r="X736" s="486"/>
      <c r="Y736" s="486"/>
      <c r="Z736" s="486"/>
      <c r="AA736" s="486"/>
      <c r="AB736" s="486"/>
      <c r="AC736" s="486"/>
      <c r="AD736" s="486"/>
    </row>
    <row r="737" spans="1:30">
      <c r="A737" s="665">
        <v>44011</v>
      </c>
      <c r="B737" s="665" t="s">
        <v>144</v>
      </c>
      <c r="C737" s="115">
        <v>880686125</v>
      </c>
      <c r="D737" s="665" t="s">
        <v>152</v>
      </c>
      <c r="E737" s="665" t="s">
        <v>147</v>
      </c>
      <c r="F737" s="665"/>
      <c r="G737" s="665"/>
      <c r="H737" s="665"/>
      <c r="I737" s="665"/>
      <c r="J737" s="665">
        <v>44035</v>
      </c>
      <c r="K737" s="665"/>
      <c r="L737" s="665"/>
      <c r="M737" s="665"/>
      <c r="N737" s="84"/>
      <c r="O737" s="84"/>
      <c r="P737" s="84"/>
      <c r="Q737" s="84"/>
      <c r="R737" s="486"/>
      <c r="S737" s="486"/>
      <c r="T737" s="486"/>
      <c r="U737" s="486"/>
      <c r="V737" s="486"/>
      <c r="W737" s="486"/>
      <c r="X737" s="486"/>
      <c r="Y737" s="486"/>
      <c r="Z737" s="486"/>
      <c r="AA737" s="486"/>
      <c r="AB737" s="486"/>
      <c r="AC737" s="486"/>
      <c r="AD737" s="486"/>
    </row>
    <row r="738" spans="1:30">
      <c r="A738" s="665">
        <v>44011</v>
      </c>
      <c r="B738" s="665" t="s">
        <v>144</v>
      </c>
      <c r="C738" s="115">
        <v>880209866</v>
      </c>
      <c r="D738" s="665" t="s">
        <v>139</v>
      </c>
      <c r="E738" s="665" t="s">
        <v>140</v>
      </c>
      <c r="F738" s="665"/>
      <c r="G738" s="665"/>
      <c r="H738" s="665"/>
      <c r="I738" s="665"/>
      <c r="J738" s="665">
        <v>44027</v>
      </c>
      <c r="K738" s="665"/>
      <c r="L738" s="665"/>
      <c r="M738" s="665"/>
      <c r="N738" s="84"/>
      <c r="O738" s="84"/>
      <c r="P738" s="84"/>
      <c r="Q738" s="84"/>
      <c r="R738" s="486"/>
      <c r="S738" s="486"/>
      <c r="T738" s="486"/>
      <c r="U738" s="486"/>
      <c r="V738" s="486"/>
      <c r="W738" s="486"/>
      <c r="X738" s="486"/>
      <c r="Y738" s="486"/>
      <c r="Z738" s="486"/>
      <c r="AA738" s="486"/>
      <c r="AB738" s="486"/>
      <c r="AC738" s="486"/>
      <c r="AD738" s="486"/>
    </row>
    <row r="739" spans="1:30">
      <c r="A739" s="665">
        <v>44011</v>
      </c>
      <c r="B739" s="665" t="s">
        <v>144</v>
      </c>
      <c r="C739" s="115">
        <v>881534759</v>
      </c>
      <c r="D739" s="665" t="s">
        <v>152</v>
      </c>
      <c r="E739" s="665" t="s">
        <v>150</v>
      </c>
      <c r="F739" s="665"/>
      <c r="G739" s="665"/>
      <c r="H739" s="665"/>
      <c r="I739" s="665"/>
      <c r="J739" s="665">
        <v>44019</v>
      </c>
      <c r="K739" s="665"/>
      <c r="L739" s="665"/>
      <c r="M739" s="665"/>
      <c r="N739" s="84"/>
      <c r="O739" s="84"/>
      <c r="P739" s="84"/>
      <c r="Q739" s="84"/>
      <c r="R739" s="486"/>
      <c r="S739" s="486"/>
      <c r="T739" s="486"/>
      <c r="U739" s="486"/>
      <c r="V739" s="486"/>
      <c r="W739" s="486"/>
      <c r="X739" s="486"/>
      <c r="Y739" s="486"/>
      <c r="Z739" s="486"/>
      <c r="AA739" s="486"/>
      <c r="AB739" s="486"/>
      <c r="AC739" s="486"/>
      <c r="AD739" s="486"/>
    </row>
    <row r="740" spans="1:30">
      <c r="A740" s="665">
        <v>44011</v>
      </c>
      <c r="B740" s="665" t="s">
        <v>144</v>
      </c>
      <c r="C740" s="115">
        <v>880587920</v>
      </c>
      <c r="D740" s="665" t="s">
        <v>152</v>
      </c>
      <c r="E740" s="665" t="s">
        <v>147</v>
      </c>
      <c r="F740" s="665"/>
      <c r="G740" s="665"/>
      <c r="H740" s="665"/>
      <c r="I740" s="665"/>
      <c r="J740" s="665">
        <v>44029</v>
      </c>
      <c r="K740" s="665"/>
      <c r="L740" s="665"/>
      <c r="M740" s="665"/>
      <c r="N740" s="84"/>
      <c r="O740" s="84"/>
      <c r="P740" s="84"/>
      <c r="Q740" s="84"/>
      <c r="R740" s="486"/>
      <c r="S740" s="486"/>
      <c r="T740" s="486"/>
      <c r="U740" s="486"/>
      <c r="V740" s="486"/>
      <c r="W740" s="486"/>
      <c r="X740" s="486"/>
      <c r="Y740" s="486"/>
      <c r="Z740" s="486"/>
      <c r="AA740" s="486"/>
      <c r="AB740" s="486"/>
      <c r="AC740" s="486"/>
      <c r="AD740" s="486"/>
    </row>
    <row r="741" spans="1:30">
      <c r="A741" s="665">
        <v>44011</v>
      </c>
      <c r="B741" s="665" t="s">
        <v>144</v>
      </c>
      <c r="C741" s="115">
        <v>880006423</v>
      </c>
      <c r="D741" s="665" t="s">
        <v>152</v>
      </c>
      <c r="E741" s="665" t="s">
        <v>147</v>
      </c>
      <c r="F741" s="665"/>
      <c r="G741" s="665"/>
      <c r="H741" s="665"/>
      <c r="I741" s="665"/>
      <c r="J741" s="665">
        <v>44029</v>
      </c>
      <c r="K741" s="665"/>
      <c r="L741" s="665"/>
      <c r="M741" s="665"/>
      <c r="N741" s="84"/>
      <c r="O741" s="84"/>
      <c r="P741" s="84"/>
      <c r="Q741" s="84"/>
      <c r="R741" s="486"/>
      <c r="S741" s="486"/>
      <c r="T741" s="486"/>
      <c r="U741" s="486"/>
      <c r="V741" s="486"/>
      <c r="W741" s="486"/>
      <c r="X741" s="486"/>
      <c r="Y741" s="486"/>
      <c r="Z741" s="486"/>
      <c r="AA741" s="486"/>
      <c r="AB741" s="486"/>
      <c r="AC741" s="486"/>
      <c r="AD741" s="486"/>
    </row>
    <row r="742" spans="1:30">
      <c r="A742" s="665">
        <v>44011</v>
      </c>
      <c r="B742" s="665" t="s">
        <v>144</v>
      </c>
      <c r="C742" s="115">
        <v>882062622</v>
      </c>
      <c r="D742" s="665" t="s">
        <v>139</v>
      </c>
      <c r="E742" s="665" t="s">
        <v>140</v>
      </c>
      <c r="F742" s="665"/>
      <c r="G742" s="665"/>
      <c r="H742" s="665">
        <v>44012</v>
      </c>
      <c r="I742" s="665"/>
      <c r="J742" s="665">
        <v>44014</v>
      </c>
      <c r="K742" s="665"/>
      <c r="L742" s="665"/>
      <c r="M742" s="665"/>
      <c r="N742" s="84"/>
      <c r="O742" s="84"/>
      <c r="P742" s="84"/>
      <c r="Q742" s="84"/>
      <c r="R742" s="486"/>
      <c r="S742" s="486"/>
      <c r="T742" s="486"/>
      <c r="U742" s="486"/>
      <c r="V742" s="486"/>
      <c r="W742" s="486"/>
      <c r="X742" s="486"/>
      <c r="Y742" s="486"/>
      <c r="Z742" s="486"/>
      <c r="AA742" s="486"/>
      <c r="AB742" s="486"/>
      <c r="AC742" s="486"/>
      <c r="AD742" s="486"/>
    </row>
    <row r="743" spans="1:30">
      <c r="A743" s="665">
        <v>44011</v>
      </c>
      <c r="B743" s="665" t="s">
        <v>144</v>
      </c>
      <c r="C743" s="115">
        <v>880951995</v>
      </c>
      <c r="D743" s="665" t="s">
        <v>139</v>
      </c>
      <c r="E743" s="665" t="s">
        <v>140</v>
      </c>
      <c r="F743" s="665"/>
      <c r="G743" s="665"/>
      <c r="H743" s="665"/>
      <c r="I743" s="665"/>
      <c r="J743" s="665">
        <v>44025</v>
      </c>
      <c r="K743" s="665"/>
      <c r="L743" s="665"/>
      <c r="M743" s="665"/>
      <c r="N743" s="84"/>
      <c r="O743" s="84"/>
      <c r="P743" s="84"/>
      <c r="Q743" s="84"/>
      <c r="R743" s="486"/>
      <c r="S743" s="486"/>
      <c r="T743" s="486"/>
      <c r="U743" s="486"/>
      <c r="V743" s="486"/>
      <c r="W743" s="486"/>
      <c r="X743" s="486"/>
      <c r="Y743" s="486"/>
      <c r="Z743" s="486"/>
      <c r="AA743" s="486"/>
      <c r="AB743" s="486"/>
      <c r="AC743" s="486"/>
      <c r="AD743" s="486"/>
    </row>
    <row r="744" spans="1:30">
      <c r="A744" s="665">
        <v>44011</v>
      </c>
      <c r="B744" s="665" t="s">
        <v>144</v>
      </c>
      <c r="C744" s="115">
        <v>880008546</v>
      </c>
      <c r="D744" s="665" t="s">
        <v>139</v>
      </c>
      <c r="E744" s="665" t="s">
        <v>147</v>
      </c>
      <c r="F744" s="665"/>
      <c r="G744" s="665"/>
      <c r="H744" s="665"/>
      <c r="I744" s="665"/>
      <c r="J744" s="665">
        <v>44027</v>
      </c>
      <c r="K744" s="665"/>
      <c r="L744" s="665"/>
      <c r="M744" s="665"/>
      <c r="N744" s="84"/>
      <c r="O744" s="84"/>
      <c r="P744" s="84"/>
      <c r="Q744" s="84"/>
      <c r="R744" s="486"/>
      <c r="S744" s="486"/>
      <c r="T744" s="486"/>
      <c r="U744" s="486"/>
      <c r="V744" s="486"/>
      <c r="W744" s="486"/>
      <c r="X744" s="486"/>
      <c r="Y744" s="486"/>
      <c r="Z744" s="486"/>
      <c r="AA744" s="486"/>
      <c r="AB744" s="486"/>
      <c r="AC744" s="486"/>
      <c r="AD744" s="486"/>
    </row>
    <row r="745" spans="1:30">
      <c r="A745" s="665">
        <v>44011</v>
      </c>
      <c r="B745" s="665" t="s">
        <v>144</v>
      </c>
      <c r="C745" s="115">
        <v>881321084</v>
      </c>
      <c r="D745" s="665" t="s">
        <v>152</v>
      </c>
      <c r="E745" s="665" t="s">
        <v>140</v>
      </c>
      <c r="F745" s="665"/>
      <c r="G745" s="665"/>
      <c r="H745" s="665"/>
      <c r="I745" s="665"/>
      <c r="J745" s="665">
        <v>44025</v>
      </c>
      <c r="K745" s="665"/>
      <c r="L745" s="665"/>
      <c r="M745" s="665"/>
      <c r="N745" s="84"/>
      <c r="O745" s="84"/>
      <c r="P745" s="84"/>
      <c r="Q745" s="84"/>
      <c r="R745" s="486"/>
      <c r="S745" s="486"/>
      <c r="T745" s="486"/>
      <c r="U745" s="486"/>
      <c r="V745" s="486"/>
      <c r="W745" s="486"/>
      <c r="X745" s="486"/>
      <c r="Y745" s="486"/>
      <c r="Z745" s="486"/>
      <c r="AA745" s="486"/>
      <c r="AB745" s="486"/>
      <c r="AC745" s="486"/>
      <c r="AD745" s="486"/>
    </row>
    <row r="746" spans="1:30">
      <c r="A746" s="665">
        <v>44011</v>
      </c>
      <c r="B746" s="665" t="s">
        <v>144</v>
      </c>
      <c r="C746" s="115">
        <v>880936003</v>
      </c>
      <c r="D746" s="665" t="s">
        <v>139</v>
      </c>
      <c r="E746" s="665" t="s">
        <v>140</v>
      </c>
      <c r="F746" s="665"/>
      <c r="G746" s="665"/>
      <c r="H746" s="665"/>
      <c r="I746" s="665"/>
      <c r="J746" s="665">
        <v>44025</v>
      </c>
      <c r="K746" s="665"/>
      <c r="L746" s="665"/>
      <c r="M746" s="665"/>
      <c r="N746" s="84"/>
      <c r="O746" s="84"/>
      <c r="P746" s="84"/>
      <c r="Q746" s="84"/>
      <c r="R746" s="486"/>
      <c r="S746" s="486"/>
      <c r="T746" s="486"/>
      <c r="U746" s="486"/>
      <c r="V746" s="486"/>
      <c r="W746" s="486"/>
      <c r="X746" s="486"/>
      <c r="Y746" s="486"/>
      <c r="Z746" s="486"/>
      <c r="AA746" s="486"/>
      <c r="AB746" s="486"/>
      <c r="AC746" s="486"/>
      <c r="AD746" s="486"/>
    </row>
    <row r="747" spans="1:30">
      <c r="A747" s="665">
        <v>44011</v>
      </c>
      <c r="B747" s="665" t="s">
        <v>144</v>
      </c>
      <c r="C747" s="115">
        <v>880905734</v>
      </c>
      <c r="D747" s="665" t="s">
        <v>139</v>
      </c>
      <c r="E747" s="665" t="s">
        <v>140</v>
      </c>
      <c r="F747" s="665"/>
      <c r="G747" s="665"/>
      <c r="H747" s="665"/>
      <c r="I747" s="665"/>
      <c r="J747" s="665">
        <v>44035</v>
      </c>
      <c r="K747" s="665"/>
      <c r="L747" s="665"/>
      <c r="M747" s="665"/>
      <c r="N747" s="84"/>
      <c r="O747" s="84"/>
      <c r="P747" s="84"/>
      <c r="Q747" s="84"/>
      <c r="R747" s="486"/>
      <c r="S747" s="486"/>
      <c r="T747" s="486"/>
      <c r="U747" s="486"/>
      <c r="V747" s="486"/>
      <c r="W747" s="486"/>
      <c r="X747" s="486"/>
      <c r="Y747" s="486"/>
      <c r="Z747" s="486"/>
      <c r="AA747" s="486"/>
      <c r="AB747" s="486"/>
      <c r="AC747" s="486"/>
      <c r="AD747" s="486"/>
    </row>
    <row r="748" spans="1:30">
      <c r="A748" s="666">
        <v>44011</v>
      </c>
      <c r="B748" s="604" t="s">
        <v>144</v>
      </c>
      <c r="C748" s="375">
        <v>881385391</v>
      </c>
      <c r="D748" s="604" t="s">
        <v>139</v>
      </c>
      <c r="E748" s="604" t="s">
        <v>140</v>
      </c>
      <c r="F748" s="84"/>
      <c r="G748" s="84"/>
      <c r="H748" s="84"/>
      <c r="I748" s="84"/>
      <c r="J748" s="665">
        <v>44035</v>
      </c>
      <c r="K748" s="84"/>
      <c r="L748" s="84"/>
      <c r="M748" s="84"/>
      <c r="N748" s="84"/>
      <c r="O748" s="84"/>
      <c r="P748" s="84"/>
      <c r="Q748" s="84"/>
      <c r="R748" s="37"/>
      <c r="S748" s="37"/>
      <c r="T748" s="37"/>
      <c r="U748" s="37"/>
      <c r="V748" s="37"/>
      <c r="W748" s="37"/>
      <c r="X748" s="37"/>
      <c r="Y748" s="37"/>
      <c r="Z748" s="37"/>
      <c r="AA748" s="37"/>
      <c r="AB748" s="37"/>
      <c r="AC748" s="37"/>
      <c r="AD748" s="37"/>
    </row>
    <row r="749" spans="1:30">
      <c r="A749" s="666">
        <v>44011</v>
      </c>
      <c r="B749" s="604" t="s">
        <v>144</v>
      </c>
      <c r="C749" s="375">
        <v>881331885</v>
      </c>
      <c r="D749" s="604" t="s">
        <v>139</v>
      </c>
      <c r="E749" s="604" t="s">
        <v>140</v>
      </c>
      <c r="F749" s="84"/>
      <c r="G749" s="84"/>
      <c r="H749" s="84"/>
      <c r="I749" s="84"/>
      <c r="J749" s="665">
        <v>44035</v>
      </c>
      <c r="K749" s="84"/>
      <c r="L749" s="84"/>
      <c r="M749" s="84"/>
      <c r="N749" s="84"/>
      <c r="O749" s="84"/>
      <c r="P749" s="84"/>
      <c r="Q749" s="84"/>
      <c r="R749" s="486"/>
      <c r="S749" s="486"/>
      <c r="T749" s="486"/>
      <c r="U749" s="486"/>
      <c r="V749" s="486"/>
      <c r="W749" s="486"/>
      <c r="X749" s="486"/>
      <c r="Y749" s="486"/>
      <c r="Z749" s="486"/>
      <c r="AA749" s="486"/>
      <c r="AB749" s="486"/>
      <c r="AC749" s="486"/>
      <c r="AD749" s="486"/>
    </row>
    <row r="750" spans="1:30">
      <c r="A750" s="666">
        <v>44011</v>
      </c>
      <c r="B750" s="604" t="s">
        <v>144</v>
      </c>
      <c r="C750" s="375">
        <v>881610141</v>
      </c>
      <c r="D750" s="604" t="s">
        <v>139</v>
      </c>
      <c r="E750" s="604" t="s">
        <v>140</v>
      </c>
      <c r="F750" s="84"/>
      <c r="G750" s="84"/>
      <c r="H750" s="84"/>
      <c r="I750" s="84"/>
      <c r="J750" s="665">
        <v>44027</v>
      </c>
      <c r="K750" s="84"/>
      <c r="L750" s="84"/>
      <c r="M750" s="84"/>
      <c r="N750" s="84"/>
      <c r="O750" s="84"/>
      <c r="P750" s="84"/>
      <c r="Q750" s="84"/>
      <c r="R750" s="115"/>
      <c r="S750" s="115"/>
      <c r="T750" s="115"/>
      <c r="U750" s="115"/>
      <c r="V750" s="115"/>
      <c r="W750" s="115"/>
      <c r="X750" s="115"/>
      <c r="Y750" s="115"/>
      <c r="Z750" s="115"/>
      <c r="AA750" s="115"/>
      <c r="AB750" s="115"/>
      <c r="AC750" s="115"/>
      <c r="AD750" s="115"/>
    </row>
    <row r="751" spans="1:30">
      <c r="A751" s="666">
        <v>44011</v>
      </c>
      <c r="B751" s="115" t="s">
        <v>144</v>
      </c>
      <c r="C751" s="486">
        <v>880045306</v>
      </c>
      <c r="D751" s="115" t="s">
        <v>139</v>
      </c>
      <c r="E751" s="115" t="s">
        <v>150</v>
      </c>
      <c r="F751" s="666"/>
      <c r="G751" s="486"/>
      <c r="H751" s="486"/>
      <c r="I751" s="666"/>
      <c r="J751" s="265">
        <v>44035</v>
      </c>
      <c r="K751" s="84"/>
      <c r="L751" s="84"/>
      <c r="M751" s="84"/>
      <c r="N751" s="84"/>
      <c r="O751" s="84"/>
      <c r="P751" s="84"/>
      <c r="Q751" s="84"/>
      <c r="R751" s="486"/>
      <c r="S751" s="486"/>
      <c r="T751" s="486"/>
      <c r="U751" s="486"/>
      <c r="V751" s="486"/>
      <c r="W751" s="486"/>
      <c r="X751" s="486"/>
      <c r="Y751" s="486"/>
      <c r="Z751" s="486"/>
      <c r="AA751" s="486"/>
      <c r="AB751" s="486"/>
      <c r="AC751" s="486"/>
      <c r="AD751" s="486"/>
    </row>
    <row r="752" spans="1:30">
      <c r="A752" s="666">
        <v>44011</v>
      </c>
      <c r="B752" s="115" t="s">
        <v>144</v>
      </c>
      <c r="C752" s="486">
        <v>881377242</v>
      </c>
      <c r="D752" s="115" t="s">
        <v>139</v>
      </c>
      <c r="E752" s="115" t="s">
        <v>140</v>
      </c>
      <c r="F752" s="666"/>
      <c r="G752" s="486"/>
      <c r="H752" s="486"/>
      <c r="I752" s="666"/>
      <c r="J752" s="265">
        <v>44035</v>
      </c>
      <c r="K752" s="84"/>
      <c r="L752" s="84"/>
      <c r="M752" s="664"/>
      <c r="N752" s="84"/>
      <c r="O752" s="84"/>
      <c r="P752" s="84"/>
      <c r="Q752" s="84"/>
      <c r="R752" s="486"/>
      <c r="S752" s="486"/>
      <c r="T752" s="486"/>
      <c r="U752" s="486"/>
      <c r="V752" s="486"/>
      <c r="W752" s="486"/>
      <c r="X752" s="486"/>
      <c r="Y752" s="486"/>
      <c r="Z752" s="486"/>
      <c r="AA752" s="486"/>
      <c r="AB752" s="486"/>
      <c r="AC752" s="486"/>
      <c r="AD752" s="486"/>
    </row>
    <row r="753" spans="1:30">
      <c r="A753" s="666">
        <v>44011</v>
      </c>
      <c r="B753" s="115" t="s">
        <v>144</v>
      </c>
      <c r="C753" s="486">
        <v>882258823</v>
      </c>
      <c r="D753" s="115" t="s">
        <v>139</v>
      </c>
      <c r="E753" s="115" t="s">
        <v>140</v>
      </c>
      <c r="F753" s="666"/>
      <c r="G753" s="486"/>
      <c r="H753" s="486"/>
      <c r="I753" s="666"/>
      <c r="J753" s="265">
        <v>44030</v>
      </c>
      <c r="K753" s="84"/>
      <c r="L753" s="84"/>
      <c r="M753" s="664"/>
      <c r="N753" s="84"/>
      <c r="O753" s="84"/>
      <c r="P753" s="84"/>
      <c r="Q753" s="84"/>
      <c r="R753" s="486"/>
      <c r="S753" s="486"/>
      <c r="T753" s="486"/>
      <c r="U753" s="486"/>
      <c r="V753" s="486"/>
      <c r="W753" s="486"/>
      <c r="X753" s="486"/>
      <c r="Y753" s="486"/>
      <c r="Z753" s="486"/>
      <c r="AA753" s="486"/>
      <c r="AB753" s="486"/>
      <c r="AC753" s="486"/>
      <c r="AD753" s="486"/>
    </row>
    <row r="754" spans="1:30">
      <c r="A754" s="666">
        <v>44012</v>
      </c>
      <c r="B754" s="115" t="s">
        <v>144</v>
      </c>
      <c r="C754" s="486">
        <v>881691156</v>
      </c>
      <c r="D754" s="115" t="s">
        <v>139</v>
      </c>
      <c r="E754" s="115" t="s">
        <v>140</v>
      </c>
      <c r="F754" s="666"/>
      <c r="G754" s="486"/>
      <c r="H754" s="486"/>
      <c r="I754" s="666"/>
      <c r="J754" s="265">
        <v>44032</v>
      </c>
      <c r="K754" s="84"/>
      <c r="L754" s="84"/>
      <c r="M754" s="664"/>
      <c r="N754" s="84"/>
      <c r="O754" s="84"/>
      <c r="P754" s="84"/>
      <c r="Q754" s="84"/>
      <c r="R754" s="486"/>
      <c r="S754" s="486"/>
      <c r="T754" s="486"/>
      <c r="U754" s="486"/>
      <c r="V754" s="486"/>
      <c r="W754" s="486"/>
      <c r="X754" s="486"/>
      <c r="Y754" s="486"/>
      <c r="Z754" s="486"/>
      <c r="AA754" s="486"/>
      <c r="AB754" s="486"/>
      <c r="AC754" s="486"/>
      <c r="AD754" s="486"/>
    </row>
    <row r="755" spans="1:30">
      <c r="A755" s="666">
        <v>44012</v>
      </c>
      <c r="B755" s="115" t="s">
        <v>144</v>
      </c>
      <c r="C755" s="486">
        <v>881818473</v>
      </c>
      <c r="D755" s="115" t="s">
        <v>139</v>
      </c>
      <c r="E755" s="115" t="s">
        <v>140</v>
      </c>
      <c r="F755" s="666"/>
      <c r="G755" s="486"/>
      <c r="H755" s="486"/>
      <c r="I755" s="666"/>
      <c r="J755" s="265">
        <v>44036</v>
      </c>
      <c r="K755" s="84"/>
      <c r="L755" s="84"/>
      <c r="M755" s="664"/>
      <c r="N755" s="84"/>
      <c r="O755" s="84"/>
      <c r="P755" s="84"/>
      <c r="Q755" s="84"/>
      <c r="R755" s="486"/>
      <c r="S755" s="486"/>
      <c r="T755" s="486"/>
      <c r="U755" s="486"/>
      <c r="V755" s="486"/>
      <c r="W755" s="486"/>
      <c r="X755" s="486"/>
      <c r="Y755" s="486"/>
      <c r="Z755" s="486"/>
      <c r="AA755" s="486"/>
      <c r="AB755" s="486"/>
      <c r="AC755" s="486"/>
      <c r="AD755" s="486"/>
    </row>
    <row r="756" spans="1:30">
      <c r="A756" s="666">
        <v>44012</v>
      </c>
      <c r="B756" s="115" t="s">
        <v>144</v>
      </c>
      <c r="C756" s="486">
        <v>881617526</v>
      </c>
      <c r="D756" s="115" t="s">
        <v>139</v>
      </c>
      <c r="E756" s="115" t="s">
        <v>150</v>
      </c>
      <c r="F756" s="666"/>
      <c r="G756" s="486"/>
      <c r="H756" s="486"/>
      <c r="I756" s="666"/>
      <c r="J756" s="265">
        <v>44022</v>
      </c>
      <c r="K756" s="84"/>
      <c r="L756" s="84"/>
      <c r="M756" s="664"/>
      <c r="N756" s="84"/>
      <c r="O756" s="84"/>
      <c r="P756" s="84"/>
      <c r="Q756" s="84"/>
      <c r="R756" s="486"/>
      <c r="S756" s="486"/>
      <c r="T756" s="486"/>
      <c r="U756" s="486"/>
      <c r="V756" s="486"/>
      <c r="W756" s="486"/>
      <c r="X756" s="486"/>
      <c r="Y756" s="486"/>
      <c r="Z756" s="486"/>
      <c r="AA756" s="486"/>
      <c r="AB756" s="486"/>
      <c r="AC756" s="486"/>
      <c r="AD756" s="486"/>
    </row>
    <row r="757" spans="1:30">
      <c r="A757" s="666">
        <v>44012</v>
      </c>
      <c r="B757" s="115" t="s">
        <v>144</v>
      </c>
      <c r="C757" s="486">
        <v>881923001</v>
      </c>
      <c r="D757" s="115" t="s">
        <v>139</v>
      </c>
      <c r="E757" s="115" t="s">
        <v>140</v>
      </c>
      <c r="F757" s="666"/>
      <c r="G757" s="486"/>
      <c r="H757" s="486"/>
      <c r="I757" s="666"/>
      <c r="J757" s="265">
        <v>44027</v>
      </c>
      <c r="K757" s="84"/>
      <c r="L757" s="84"/>
      <c r="M757" s="664"/>
      <c r="N757" s="84"/>
      <c r="O757" s="84"/>
      <c r="P757" s="84"/>
      <c r="Q757" s="84"/>
      <c r="R757" s="486"/>
      <c r="S757" s="486"/>
      <c r="T757" s="486"/>
      <c r="U757" s="486"/>
      <c r="V757" s="486"/>
      <c r="W757" s="486"/>
      <c r="X757" s="486"/>
      <c r="Y757" s="486"/>
      <c r="Z757" s="486"/>
      <c r="AA757" s="486"/>
      <c r="AB757" s="486"/>
      <c r="AC757" s="486"/>
      <c r="AD757" s="486"/>
    </row>
    <row r="758" spans="1:30">
      <c r="A758" s="666">
        <v>43997</v>
      </c>
      <c r="B758" s="115" t="s">
        <v>144</v>
      </c>
      <c r="C758" s="486">
        <v>882100579</v>
      </c>
      <c r="D758" s="115" t="s">
        <v>152</v>
      </c>
      <c r="E758" s="115" t="s">
        <v>1344</v>
      </c>
      <c r="F758" s="666"/>
      <c r="G758" s="486"/>
      <c r="H758" s="666">
        <v>44012</v>
      </c>
      <c r="I758" s="666"/>
      <c r="J758" s="265">
        <v>44027</v>
      </c>
      <c r="K758" s="84"/>
      <c r="L758" s="84"/>
      <c r="M758" s="664"/>
      <c r="N758" s="84"/>
      <c r="O758" s="84"/>
      <c r="P758" s="84"/>
      <c r="Q758" s="84"/>
      <c r="R758" s="486"/>
      <c r="S758" s="486"/>
      <c r="T758" s="486"/>
      <c r="U758" s="486"/>
      <c r="V758" s="486"/>
      <c r="W758" s="486"/>
      <c r="X758" s="486"/>
      <c r="Y758" s="486"/>
      <c r="Z758" s="486"/>
      <c r="AA758" s="486"/>
      <c r="AB758" s="486"/>
      <c r="AC758" s="486"/>
      <c r="AD758" s="486"/>
    </row>
    <row r="759" spans="1:30">
      <c r="A759" s="666">
        <v>44012</v>
      </c>
      <c r="B759" s="115" t="s">
        <v>144</v>
      </c>
      <c r="C759" s="486">
        <v>882215947</v>
      </c>
      <c r="D759" s="115" t="s">
        <v>139</v>
      </c>
      <c r="E759" s="115" t="s">
        <v>140</v>
      </c>
      <c r="F759" s="666"/>
      <c r="G759" s="486"/>
      <c r="H759" s="486"/>
      <c r="I759" s="666"/>
      <c r="J759" s="265">
        <v>44027</v>
      </c>
      <c r="K759" s="84"/>
      <c r="L759" s="84"/>
      <c r="M759" s="664"/>
      <c r="N759" s="84"/>
      <c r="O759" s="84"/>
      <c r="P759" s="84"/>
      <c r="Q759" s="84"/>
      <c r="R759" s="486"/>
      <c r="S759" s="486"/>
      <c r="T759" s="486"/>
      <c r="U759" s="486"/>
      <c r="V759" s="486"/>
      <c r="W759" s="486"/>
      <c r="X759" s="486"/>
      <c r="Y759" s="486"/>
      <c r="Z759" s="486"/>
      <c r="AA759" s="486"/>
      <c r="AB759" s="486"/>
      <c r="AC759" s="486"/>
      <c r="AD759" s="486"/>
    </row>
    <row r="760" spans="1:30">
      <c r="A760" s="666">
        <v>44012</v>
      </c>
      <c r="B760" s="115" t="s">
        <v>144</v>
      </c>
      <c r="C760" s="486">
        <v>880579699</v>
      </c>
      <c r="D760" s="115" t="s">
        <v>152</v>
      </c>
      <c r="E760" s="115" t="s">
        <v>140</v>
      </c>
      <c r="F760" s="666"/>
      <c r="G760" s="486"/>
      <c r="H760" s="486"/>
      <c r="I760" s="666"/>
      <c r="J760" s="265">
        <v>44027</v>
      </c>
      <c r="K760" s="84"/>
      <c r="L760" s="84"/>
      <c r="M760" s="664"/>
      <c r="N760" s="84"/>
      <c r="O760" s="84"/>
      <c r="P760" s="84"/>
      <c r="Q760" s="84"/>
      <c r="R760" s="486"/>
      <c r="S760" s="486"/>
      <c r="T760" s="486"/>
      <c r="U760" s="486"/>
      <c r="V760" s="486"/>
      <c r="W760" s="486"/>
      <c r="X760" s="486"/>
      <c r="Y760" s="486"/>
      <c r="Z760" s="486"/>
      <c r="AA760" s="486"/>
      <c r="AB760" s="486"/>
      <c r="AC760" s="486"/>
      <c r="AD760" s="486"/>
    </row>
    <row r="761" spans="1:30">
      <c r="A761" s="666">
        <v>44012</v>
      </c>
      <c r="B761" s="115" t="s">
        <v>144</v>
      </c>
      <c r="C761" s="486">
        <v>882037655</v>
      </c>
      <c r="D761" s="115" t="s">
        <v>139</v>
      </c>
      <c r="E761" s="115" t="s">
        <v>140</v>
      </c>
      <c r="F761" s="666"/>
      <c r="G761" s="486"/>
      <c r="H761" s="486"/>
      <c r="I761" s="666"/>
      <c r="J761" s="265">
        <v>44036</v>
      </c>
      <c r="K761" s="84"/>
      <c r="L761" s="84"/>
      <c r="M761" s="664"/>
      <c r="N761" s="84"/>
      <c r="O761" s="84"/>
      <c r="P761" s="84"/>
      <c r="Q761" s="84"/>
      <c r="R761" s="486"/>
      <c r="S761" s="486"/>
      <c r="T761" s="486"/>
      <c r="U761" s="486"/>
      <c r="V761" s="486"/>
      <c r="W761" s="486"/>
      <c r="X761" s="486"/>
      <c r="Y761" s="486"/>
      <c r="Z761" s="486"/>
      <c r="AA761" s="486"/>
      <c r="AB761" s="486"/>
      <c r="AC761" s="486"/>
      <c r="AD761" s="486"/>
    </row>
    <row r="762" spans="1:30">
      <c r="A762" s="666">
        <v>44012</v>
      </c>
      <c r="B762" s="115" t="s">
        <v>144</v>
      </c>
      <c r="C762" s="486">
        <v>881335774</v>
      </c>
      <c r="D762" s="115" t="s">
        <v>139</v>
      </c>
      <c r="E762" s="115" t="s">
        <v>150</v>
      </c>
      <c r="F762" s="666"/>
      <c r="G762" s="486"/>
      <c r="H762" s="486"/>
      <c r="I762" s="666"/>
      <c r="J762" s="265">
        <v>44029</v>
      </c>
      <c r="K762" s="84"/>
      <c r="L762" s="84"/>
      <c r="M762" s="664"/>
      <c r="N762" s="84"/>
      <c r="O762" s="84"/>
      <c r="P762" s="84"/>
      <c r="Q762" s="84"/>
      <c r="R762" s="486"/>
      <c r="S762" s="486"/>
      <c r="T762" s="486"/>
      <c r="U762" s="486"/>
      <c r="V762" s="486"/>
      <c r="W762" s="486"/>
      <c r="X762" s="486"/>
      <c r="Y762" s="486"/>
      <c r="Z762" s="486"/>
      <c r="AA762" s="486"/>
      <c r="AB762" s="486"/>
      <c r="AC762" s="486"/>
      <c r="AD762" s="486"/>
    </row>
    <row r="763" spans="1:30">
      <c r="A763" s="666">
        <v>44012</v>
      </c>
      <c r="B763" s="115" t="s">
        <v>144</v>
      </c>
      <c r="C763" s="486">
        <v>881505562</v>
      </c>
      <c r="D763" s="115" t="s">
        <v>139</v>
      </c>
      <c r="E763" s="115" t="s">
        <v>140</v>
      </c>
      <c r="F763" s="666"/>
      <c r="G763" s="486"/>
      <c r="H763" s="486"/>
      <c r="I763" s="666"/>
      <c r="J763" s="265">
        <v>44022</v>
      </c>
      <c r="K763" s="84"/>
      <c r="L763" s="84"/>
      <c r="M763" s="664"/>
      <c r="N763" s="84"/>
      <c r="O763" s="84"/>
      <c r="P763" s="84"/>
      <c r="Q763" s="84"/>
      <c r="R763" s="486"/>
      <c r="S763" s="486"/>
      <c r="T763" s="486"/>
      <c r="U763" s="486"/>
      <c r="V763" s="486"/>
      <c r="W763" s="486"/>
      <c r="X763" s="486"/>
      <c r="Y763" s="486"/>
      <c r="Z763" s="486"/>
      <c r="AA763" s="486"/>
      <c r="AB763" s="486"/>
      <c r="AC763" s="486"/>
      <c r="AD763" s="486"/>
    </row>
    <row r="764" spans="1:30">
      <c r="A764" s="717">
        <v>44004</v>
      </c>
      <c r="B764" s="604" t="s">
        <v>144</v>
      </c>
      <c r="C764" s="375">
        <v>881063581</v>
      </c>
      <c r="D764" s="604" t="s">
        <v>139</v>
      </c>
      <c r="E764" s="604" t="s">
        <v>150</v>
      </c>
      <c r="F764" s="375"/>
      <c r="G764" s="375"/>
      <c r="H764" s="37"/>
      <c r="I764" s="37"/>
      <c r="J764" s="717">
        <v>44020</v>
      </c>
      <c r="K764" s="84"/>
      <c r="L764" s="84"/>
      <c r="M764" s="84"/>
      <c r="N764" s="84"/>
      <c r="O764" s="84"/>
      <c r="P764" s="84"/>
      <c r="Q764" s="84"/>
      <c r="R764" s="486"/>
      <c r="S764" s="486"/>
      <c r="T764" s="486"/>
      <c r="U764" s="486"/>
      <c r="V764" s="486"/>
      <c r="W764" s="486"/>
      <c r="X764" s="486"/>
      <c r="Y764" s="486"/>
      <c r="Z764" s="486"/>
      <c r="AA764" s="486"/>
      <c r="AB764" s="486"/>
      <c r="AC764" s="486"/>
      <c r="AD764" s="486"/>
    </row>
    <row r="765" spans="1:30">
      <c r="A765" s="665">
        <v>43993</v>
      </c>
      <c r="B765" s="115" t="s">
        <v>1345</v>
      </c>
      <c r="C765" s="37">
        <v>881484866</v>
      </c>
      <c r="D765" s="115" t="s">
        <v>152</v>
      </c>
      <c r="E765" s="115" t="s">
        <v>147</v>
      </c>
      <c r="F765" s="137"/>
      <c r="G765" s="115"/>
      <c r="H765" s="265"/>
      <c r="I765" s="666"/>
      <c r="J765" s="665">
        <v>44010</v>
      </c>
      <c r="K765" s="486"/>
      <c r="L765" s="486"/>
      <c r="M765" s="115" t="s">
        <v>811</v>
      </c>
      <c r="N765" s="115"/>
      <c r="O765" s="486"/>
      <c r="P765" s="486"/>
      <c r="Q765" s="486"/>
      <c r="R765" s="486"/>
      <c r="S765" s="486"/>
      <c r="T765" s="486"/>
      <c r="U765" s="486"/>
      <c r="V765" s="486"/>
      <c r="W765" s="486"/>
      <c r="X765" s="486"/>
      <c r="Y765" s="486"/>
      <c r="Z765" s="486"/>
      <c r="AA765" s="486"/>
      <c r="AB765" s="486"/>
      <c r="AC765" s="486"/>
      <c r="AD765" s="486"/>
    </row>
    <row r="766" spans="1:30" ht="17">
      <c r="A766" s="486">
        <v>5.29</v>
      </c>
      <c r="B766" s="137" t="s">
        <v>1346</v>
      </c>
      <c r="C766" s="37">
        <v>880206263</v>
      </c>
      <c r="D766" s="115" t="s">
        <v>139</v>
      </c>
      <c r="E766" s="37"/>
      <c r="F766" s="115" t="s">
        <v>1347</v>
      </c>
      <c r="G766" s="115" t="s">
        <v>37</v>
      </c>
      <c r="H766" s="37"/>
      <c r="I766" s="516">
        <v>5.29</v>
      </c>
      <c r="J766" s="37"/>
      <c r="K766" s="115" t="s">
        <v>225</v>
      </c>
      <c r="L766" s="37"/>
      <c r="M766" s="37"/>
      <c r="N766" s="37"/>
      <c r="O766" s="37">
        <v>13</v>
      </c>
      <c r="P766" s="37"/>
      <c r="Q766" s="37"/>
      <c r="R766" s="486"/>
      <c r="S766" s="486"/>
      <c r="T766" s="486"/>
      <c r="U766" s="486"/>
      <c r="V766" s="486"/>
      <c r="W766" s="486"/>
      <c r="X766" s="486"/>
      <c r="Y766" s="486"/>
      <c r="Z766" s="486"/>
      <c r="AA766" s="486"/>
      <c r="AB766" s="486"/>
      <c r="AC766" s="486"/>
      <c r="AD766" s="486"/>
    </row>
    <row r="767" spans="1:30">
      <c r="A767" s="37">
        <v>5.28</v>
      </c>
      <c r="B767" s="115" t="s">
        <v>154</v>
      </c>
      <c r="C767" s="37">
        <v>880534547</v>
      </c>
      <c r="D767" s="115" t="s">
        <v>139</v>
      </c>
      <c r="E767" s="37"/>
      <c r="F767" s="115" t="s">
        <v>1348</v>
      </c>
      <c r="G767" s="115" t="s">
        <v>35</v>
      </c>
      <c r="H767" s="37"/>
      <c r="I767" s="109"/>
      <c r="J767" s="115" t="s">
        <v>1235</v>
      </c>
      <c r="K767" s="115" t="s">
        <v>140</v>
      </c>
      <c r="L767" s="37"/>
      <c r="M767" s="37"/>
      <c r="N767" s="37"/>
      <c r="O767" s="37"/>
      <c r="P767" s="37"/>
      <c r="Q767" s="37"/>
      <c r="R767" s="486"/>
      <c r="S767" s="486"/>
      <c r="T767" s="486"/>
      <c r="U767" s="486"/>
      <c r="V767" s="486"/>
      <c r="W767" s="486"/>
      <c r="X767" s="486"/>
      <c r="Y767" s="486"/>
      <c r="Z767" s="486"/>
      <c r="AA767" s="486"/>
      <c r="AB767" s="486"/>
      <c r="AC767" s="486"/>
      <c r="AD767" s="486"/>
    </row>
    <row r="768" spans="1:30">
      <c r="A768" s="37">
        <v>5.28</v>
      </c>
      <c r="B768" s="115" t="s">
        <v>154</v>
      </c>
      <c r="C768" s="37">
        <v>882037502</v>
      </c>
      <c r="D768" s="115" t="s">
        <v>139</v>
      </c>
      <c r="E768" s="37"/>
      <c r="F768" s="115" t="s">
        <v>1349</v>
      </c>
      <c r="G768" s="115" t="s">
        <v>35</v>
      </c>
      <c r="H768" s="37"/>
      <c r="I768" s="109"/>
      <c r="J768" s="115" t="s">
        <v>1238</v>
      </c>
      <c r="K768" s="37"/>
      <c r="L768" s="37"/>
      <c r="M768" s="37"/>
      <c r="N768" s="37"/>
      <c r="O768" s="37"/>
      <c r="P768" s="37"/>
      <c r="Q768" s="37"/>
      <c r="R768" s="486"/>
      <c r="S768" s="486"/>
      <c r="T768" s="486"/>
      <c r="U768" s="486"/>
      <c r="V768" s="486"/>
      <c r="W768" s="486"/>
      <c r="X768" s="486"/>
      <c r="Y768" s="486"/>
      <c r="Z768" s="486"/>
      <c r="AA768" s="486"/>
      <c r="AB768" s="486"/>
      <c r="AC768" s="486"/>
      <c r="AD768" s="486"/>
    </row>
    <row r="769" spans="1:30">
      <c r="A769" s="37">
        <v>5.28</v>
      </c>
      <c r="B769" s="115" t="s">
        <v>154</v>
      </c>
      <c r="C769" s="37">
        <v>880039857</v>
      </c>
      <c r="D769" s="115" t="s">
        <v>139</v>
      </c>
      <c r="E769" s="37"/>
      <c r="F769" s="115" t="s">
        <v>1350</v>
      </c>
      <c r="G769" s="115" t="s">
        <v>35</v>
      </c>
      <c r="H769" s="37"/>
      <c r="I769" s="109"/>
      <c r="J769" s="37">
        <v>6.3</v>
      </c>
      <c r="K769" s="37"/>
      <c r="L769" s="37"/>
      <c r="M769" s="37"/>
      <c r="N769" s="37"/>
      <c r="O769" s="37"/>
      <c r="P769" s="37"/>
      <c r="Q769" s="37"/>
      <c r="R769" s="486"/>
      <c r="S769" s="486"/>
      <c r="T769" s="486"/>
      <c r="U769" s="486"/>
      <c r="V769" s="486"/>
      <c r="W769" s="486"/>
      <c r="X769" s="486"/>
      <c r="Y769" s="486"/>
      <c r="Z769" s="486"/>
      <c r="AA769" s="486"/>
      <c r="AB769" s="486"/>
      <c r="AC769" s="486"/>
      <c r="AD769" s="486"/>
    </row>
    <row r="770" spans="1:30">
      <c r="A770" s="37">
        <v>5.29</v>
      </c>
      <c r="B770" s="115" t="s">
        <v>154</v>
      </c>
      <c r="C770" s="37">
        <v>882172184</v>
      </c>
      <c r="D770" s="115" t="s">
        <v>139</v>
      </c>
      <c r="E770" s="37"/>
      <c r="F770" s="115" t="s">
        <v>1351</v>
      </c>
      <c r="G770" s="115" t="s">
        <v>35</v>
      </c>
      <c r="H770" s="37"/>
      <c r="I770" s="109"/>
      <c r="J770" s="115" t="s">
        <v>1352</v>
      </c>
      <c r="K770" s="37"/>
      <c r="L770" s="37"/>
      <c r="M770" s="37"/>
      <c r="N770" s="37"/>
      <c r="O770" s="37"/>
      <c r="P770" s="37"/>
      <c r="Q770" s="37"/>
      <c r="R770" s="486"/>
      <c r="S770" s="486"/>
      <c r="T770" s="486"/>
      <c r="U770" s="486"/>
      <c r="V770" s="486"/>
      <c r="W770" s="486"/>
      <c r="X770" s="486"/>
      <c r="Y770" s="486"/>
      <c r="Z770" s="486"/>
      <c r="AA770" s="486"/>
      <c r="AB770" s="486"/>
      <c r="AC770" s="486"/>
      <c r="AD770" s="486"/>
    </row>
    <row r="771" spans="1:30">
      <c r="A771" s="37">
        <v>5.29</v>
      </c>
      <c r="B771" s="115" t="s">
        <v>154</v>
      </c>
      <c r="C771" s="37">
        <v>881854024</v>
      </c>
      <c r="D771" s="115" t="s">
        <v>139</v>
      </c>
      <c r="E771" s="37"/>
      <c r="F771" s="115" t="s">
        <v>1353</v>
      </c>
      <c r="G771" s="115" t="s">
        <v>35</v>
      </c>
      <c r="H771" s="37"/>
      <c r="I771" s="109"/>
      <c r="J771" s="115" t="s">
        <v>1352</v>
      </c>
      <c r="K771" s="37"/>
      <c r="L771" s="37"/>
      <c r="M771" s="37"/>
      <c r="N771" s="37"/>
      <c r="O771" s="37"/>
      <c r="P771" s="37"/>
      <c r="Q771" s="37"/>
      <c r="R771" s="486"/>
      <c r="S771" s="486"/>
      <c r="T771" s="486"/>
      <c r="U771" s="486"/>
      <c r="V771" s="486"/>
      <c r="W771" s="486"/>
      <c r="X771" s="486"/>
      <c r="Y771" s="486"/>
      <c r="Z771" s="486"/>
      <c r="AA771" s="486"/>
      <c r="AB771" s="486"/>
      <c r="AC771" s="486"/>
      <c r="AD771" s="486"/>
    </row>
    <row r="772" spans="1:30">
      <c r="A772" s="37">
        <v>5.29</v>
      </c>
      <c r="B772" s="37" t="s">
        <v>154</v>
      </c>
      <c r="C772" s="37">
        <v>881871714</v>
      </c>
      <c r="D772" s="115" t="s">
        <v>152</v>
      </c>
      <c r="E772" s="37"/>
      <c r="F772" s="115" t="s">
        <v>1354</v>
      </c>
      <c r="G772" s="115" t="s">
        <v>35</v>
      </c>
      <c r="H772" s="37"/>
      <c r="I772" s="109"/>
      <c r="J772" s="115" t="s">
        <v>994</v>
      </c>
      <c r="K772" s="37"/>
      <c r="L772" s="37"/>
      <c r="M772" s="37"/>
      <c r="N772" s="37"/>
      <c r="O772" s="37"/>
      <c r="P772" s="37"/>
      <c r="Q772" s="37"/>
      <c r="R772" s="486"/>
      <c r="S772" s="486"/>
      <c r="T772" s="486"/>
      <c r="U772" s="486"/>
      <c r="V772" s="486"/>
      <c r="W772" s="486"/>
      <c r="X772" s="486"/>
      <c r="Y772" s="486"/>
      <c r="Z772" s="486"/>
      <c r="AA772" s="486"/>
      <c r="AB772" s="486"/>
      <c r="AC772" s="486"/>
      <c r="AD772" s="486"/>
    </row>
    <row r="773" spans="1:30">
      <c r="A773" s="37">
        <v>5.29</v>
      </c>
      <c r="B773" s="115" t="s">
        <v>154</v>
      </c>
      <c r="C773" s="37">
        <v>881727864</v>
      </c>
      <c r="D773" s="115" t="s">
        <v>139</v>
      </c>
      <c r="E773" s="37"/>
      <c r="F773" s="115" t="s">
        <v>1355</v>
      </c>
      <c r="G773" s="115" t="s">
        <v>35</v>
      </c>
      <c r="H773" s="37"/>
      <c r="I773" s="516"/>
      <c r="J773" s="115" t="s">
        <v>1352</v>
      </c>
      <c r="K773" s="37"/>
      <c r="L773" s="37"/>
      <c r="M773" s="37"/>
      <c r="N773" s="37"/>
      <c r="O773" s="37"/>
      <c r="P773" s="37"/>
      <c r="Q773" s="37"/>
      <c r="R773" s="486"/>
      <c r="S773" s="486"/>
      <c r="T773" s="486"/>
      <c r="U773" s="486"/>
      <c r="V773" s="486"/>
      <c r="W773" s="486"/>
      <c r="X773" s="486"/>
      <c r="Y773" s="486"/>
      <c r="Z773" s="486"/>
      <c r="AA773" s="486"/>
      <c r="AB773" s="486"/>
      <c r="AC773" s="486"/>
      <c r="AD773" s="486"/>
    </row>
    <row r="774" spans="1:30">
      <c r="A774" s="37">
        <v>5.29</v>
      </c>
      <c r="B774" s="115" t="s">
        <v>154</v>
      </c>
      <c r="C774" s="37">
        <v>881727864</v>
      </c>
      <c r="D774" s="115" t="s">
        <v>139</v>
      </c>
      <c r="E774" s="37"/>
      <c r="F774" s="115" t="s">
        <v>1355</v>
      </c>
      <c r="G774" s="115" t="s">
        <v>35</v>
      </c>
      <c r="H774" s="37"/>
      <c r="I774" s="516"/>
      <c r="J774" s="115" t="s">
        <v>1352</v>
      </c>
      <c r="K774" s="37"/>
      <c r="L774" s="37"/>
      <c r="M774" s="37"/>
      <c r="N774" s="37"/>
      <c r="O774" s="37"/>
      <c r="P774" s="37"/>
      <c r="Q774" s="37"/>
      <c r="R774" s="486"/>
      <c r="S774" s="486"/>
      <c r="T774" s="486"/>
      <c r="U774" s="486"/>
      <c r="V774" s="486"/>
      <c r="W774" s="486"/>
      <c r="X774" s="486"/>
      <c r="Y774" s="486"/>
      <c r="Z774" s="486"/>
      <c r="AA774" s="486"/>
      <c r="AB774" s="486"/>
      <c r="AC774" s="486"/>
      <c r="AD774" s="486"/>
    </row>
    <row r="775" spans="1:30">
      <c r="A775" s="37">
        <v>5.29</v>
      </c>
      <c r="B775" s="115" t="s">
        <v>154</v>
      </c>
      <c r="C775" s="37">
        <v>882033103</v>
      </c>
      <c r="D775" s="115" t="s">
        <v>139</v>
      </c>
      <c r="E775" s="37"/>
      <c r="F775" s="115" t="s">
        <v>1356</v>
      </c>
      <c r="G775" s="115" t="s">
        <v>35</v>
      </c>
      <c r="H775" s="37"/>
      <c r="I775" s="516"/>
      <c r="J775" s="115" t="s">
        <v>1352</v>
      </c>
      <c r="K775" s="37"/>
      <c r="L775" s="37"/>
      <c r="M775" s="37"/>
      <c r="N775" s="37"/>
      <c r="O775" s="37"/>
      <c r="P775" s="37"/>
      <c r="Q775" s="37"/>
      <c r="R775" s="486"/>
      <c r="S775" s="486"/>
      <c r="T775" s="486"/>
      <c r="U775" s="486"/>
      <c r="V775" s="486"/>
      <c r="W775" s="486"/>
      <c r="X775" s="486"/>
      <c r="Y775" s="486"/>
      <c r="Z775" s="486"/>
      <c r="AA775" s="486"/>
      <c r="AB775" s="486"/>
      <c r="AC775" s="486"/>
      <c r="AD775" s="486"/>
    </row>
    <row r="776" spans="1:30">
      <c r="A776" s="37">
        <v>6.1</v>
      </c>
      <c r="B776" s="486" t="s">
        <v>154</v>
      </c>
      <c r="C776" s="37">
        <v>882145266</v>
      </c>
      <c r="D776" s="486" t="s">
        <v>139</v>
      </c>
      <c r="E776" s="37" t="s">
        <v>140</v>
      </c>
      <c r="F776" s="486" t="s">
        <v>1357</v>
      </c>
      <c r="G776" s="486" t="s">
        <v>35</v>
      </c>
      <c r="H776" s="37"/>
      <c r="I776" s="516"/>
      <c r="J776" s="486" t="s">
        <v>1358</v>
      </c>
      <c r="K776" s="37"/>
      <c r="L776" s="37"/>
      <c r="M776" s="37"/>
      <c r="N776" s="37"/>
      <c r="O776" s="37"/>
      <c r="P776" s="37"/>
      <c r="Q776" s="37"/>
      <c r="R776" s="486"/>
      <c r="S776" s="486"/>
      <c r="T776" s="486"/>
      <c r="U776" s="486"/>
      <c r="V776" s="486"/>
      <c r="W776" s="486"/>
      <c r="X776" s="486"/>
      <c r="Y776" s="486"/>
      <c r="Z776" s="486"/>
      <c r="AA776" s="486"/>
      <c r="AB776" s="486"/>
      <c r="AC776" s="486"/>
      <c r="AD776" s="486"/>
    </row>
    <row r="777" spans="1:30">
      <c r="A777" s="37">
        <v>6.1</v>
      </c>
      <c r="B777" s="486" t="s">
        <v>154</v>
      </c>
      <c r="C777" s="37">
        <v>882142725</v>
      </c>
      <c r="D777" s="486" t="s">
        <v>139</v>
      </c>
      <c r="E777" s="37" t="s">
        <v>140</v>
      </c>
      <c r="F777" s="486" t="s">
        <v>1359</v>
      </c>
      <c r="G777" s="486" t="s">
        <v>35</v>
      </c>
      <c r="H777" s="37"/>
      <c r="I777" s="516"/>
      <c r="J777" s="486" t="s">
        <v>1358</v>
      </c>
      <c r="K777" s="37"/>
      <c r="L777" s="37"/>
      <c r="M777" s="37"/>
      <c r="N777" s="37"/>
      <c r="O777" s="37"/>
      <c r="P777" s="37"/>
      <c r="Q777" s="37"/>
      <c r="R777" s="486"/>
      <c r="S777" s="486"/>
      <c r="T777" s="486"/>
      <c r="U777" s="486"/>
      <c r="V777" s="486"/>
      <c r="W777" s="486"/>
      <c r="X777" s="486"/>
      <c r="Y777" s="486"/>
      <c r="Z777" s="486"/>
      <c r="AA777" s="486"/>
      <c r="AB777" s="486"/>
      <c r="AC777" s="486"/>
      <c r="AD777" s="486"/>
    </row>
    <row r="778" spans="1:30">
      <c r="A778" s="37">
        <v>6.1</v>
      </c>
      <c r="B778" s="486" t="s">
        <v>154</v>
      </c>
      <c r="C778" s="37">
        <v>882142390</v>
      </c>
      <c r="D778" s="486" t="s">
        <v>139</v>
      </c>
      <c r="E778" s="37" t="s">
        <v>140</v>
      </c>
      <c r="F778" s="486" t="s">
        <v>1360</v>
      </c>
      <c r="G778" s="486" t="s">
        <v>35</v>
      </c>
      <c r="H778" s="37"/>
      <c r="I778" s="516"/>
      <c r="J778" s="486" t="s">
        <v>1361</v>
      </c>
      <c r="K778" s="37"/>
      <c r="L778" s="37"/>
      <c r="M778" s="37"/>
      <c r="N778" s="37"/>
      <c r="O778" s="37"/>
      <c r="P778" s="37"/>
      <c r="Q778" s="37"/>
      <c r="R778" s="486"/>
      <c r="S778" s="486"/>
      <c r="T778" s="486"/>
      <c r="U778" s="486"/>
      <c r="V778" s="486"/>
      <c r="W778" s="486"/>
      <c r="X778" s="486"/>
      <c r="Y778" s="486"/>
      <c r="Z778" s="486"/>
      <c r="AA778" s="486"/>
      <c r="AB778" s="486"/>
      <c r="AC778" s="486"/>
      <c r="AD778" s="486"/>
    </row>
    <row r="779" spans="1:30">
      <c r="A779" s="37">
        <v>6.1</v>
      </c>
      <c r="B779" s="486" t="s">
        <v>154</v>
      </c>
      <c r="C779" s="37">
        <v>880903720</v>
      </c>
      <c r="D779" s="486" t="s">
        <v>139</v>
      </c>
      <c r="E779" s="486" t="s">
        <v>147</v>
      </c>
      <c r="F779" s="486" t="s">
        <v>1362</v>
      </c>
      <c r="G779" s="486" t="s">
        <v>35</v>
      </c>
      <c r="H779" s="37"/>
      <c r="I779" s="516"/>
      <c r="J779" s="486" t="s">
        <v>1363</v>
      </c>
      <c r="K779" s="486" t="s">
        <v>1364</v>
      </c>
      <c r="L779" s="37"/>
      <c r="M779" s="37"/>
      <c r="N779" s="486"/>
      <c r="O779" s="486">
        <v>900</v>
      </c>
      <c r="P779" s="37"/>
      <c r="Q779" s="37"/>
      <c r="R779" s="486"/>
      <c r="S779" s="486"/>
      <c r="T779" s="486"/>
      <c r="U779" s="486"/>
      <c r="V779" s="486"/>
      <c r="W779" s="486"/>
      <c r="X779" s="486"/>
      <c r="Y779" s="486"/>
      <c r="Z779" s="486"/>
      <c r="AA779" s="486"/>
      <c r="AB779" s="486"/>
      <c r="AC779" s="486"/>
      <c r="AD779" s="486"/>
    </row>
    <row r="780" spans="1:30">
      <c r="A780" s="37">
        <v>6.1</v>
      </c>
      <c r="B780" s="486" t="s">
        <v>154</v>
      </c>
      <c r="C780" s="37">
        <v>881573547</v>
      </c>
      <c r="D780" s="486" t="s">
        <v>139</v>
      </c>
      <c r="E780" s="486" t="s">
        <v>147</v>
      </c>
      <c r="F780" s="486" t="s">
        <v>1365</v>
      </c>
      <c r="G780" s="486" t="s">
        <v>35</v>
      </c>
      <c r="H780" s="37"/>
      <c r="I780" s="516"/>
      <c r="J780" s="486" t="s">
        <v>1366</v>
      </c>
      <c r="K780" s="486"/>
      <c r="L780" s="37"/>
      <c r="M780" s="37"/>
      <c r="N780" s="486"/>
      <c r="O780" s="486">
        <v>296</v>
      </c>
      <c r="P780" s="37"/>
      <c r="Q780" s="37"/>
      <c r="R780" s="486"/>
      <c r="S780" s="486"/>
      <c r="T780" s="486"/>
      <c r="U780" s="486"/>
      <c r="V780" s="486"/>
      <c r="W780" s="486"/>
      <c r="X780" s="486"/>
      <c r="Y780" s="486"/>
      <c r="Z780" s="486"/>
      <c r="AA780" s="486"/>
      <c r="AB780" s="486"/>
      <c r="AC780" s="486"/>
      <c r="AD780" s="486"/>
    </row>
    <row r="781" spans="1:30">
      <c r="A781" s="37">
        <v>6.1</v>
      </c>
      <c r="B781" s="486" t="s">
        <v>154</v>
      </c>
      <c r="C781" s="37">
        <v>881390023</v>
      </c>
      <c r="D781" s="486" t="s">
        <v>139</v>
      </c>
      <c r="E781" s="486" t="s">
        <v>140</v>
      </c>
      <c r="F781" s="486" t="s">
        <v>1367</v>
      </c>
      <c r="G781" s="486" t="s">
        <v>35</v>
      </c>
      <c r="H781" s="37"/>
      <c r="I781" s="516"/>
      <c r="J781" s="486">
        <v>6.6</v>
      </c>
      <c r="K781" s="486"/>
      <c r="L781" s="37"/>
      <c r="M781" s="37"/>
      <c r="N781" s="486"/>
      <c r="O781" s="486"/>
      <c r="P781" s="37"/>
      <c r="Q781" s="37"/>
      <c r="R781" s="486"/>
      <c r="S781" s="486"/>
      <c r="T781" s="486"/>
      <c r="U781" s="486"/>
      <c r="V781" s="486"/>
      <c r="W781" s="486"/>
      <c r="X781" s="486"/>
      <c r="Y781" s="486"/>
      <c r="Z781" s="486"/>
      <c r="AA781" s="486"/>
      <c r="AB781" s="486"/>
      <c r="AC781" s="486"/>
      <c r="AD781" s="486"/>
    </row>
    <row r="782" spans="1:30">
      <c r="A782" s="37">
        <v>6.1</v>
      </c>
      <c r="B782" s="486" t="s">
        <v>154</v>
      </c>
      <c r="C782" s="37">
        <v>880764734</v>
      </c>
      <c r="D782" s="486" t="s">
        <v>139</v>
      </c>
      <c r="E782" s="486" t="s">
        <v>140</v>
      </c>
      <c r="F782" s="486" t="s">
        <v>1368</v>
      </c>
      <c r="G782" s="486" t="s">
        <v>35</v>
      </c>
      <c r="H782" s="37"/>
      <c r="I782" s="516"/>
      <c r="J782" s="486" t="s">
        <v>1363</v>
      </c>
      <c r="K782" s="486"/>
      <c r="L782" s="37"/>
      <c r="M782" s="37"/>
      <c r="N782" s="486"/>
      <c r="O782" s="486"/>
      <c r="P782" s="37"/>
      <c r="Q782" s="37"/>
      <c r="R782" s="486"/>
      <c r="S782" s="486"/>
      <c r="T782" s="486"/>
      <c r="U782" s="486"/>
      <c r="V782" s="486"/>
      <c r="W782" s="486"/>
      <c r="X782" s="486"/>
      <c r="Y782" s="486"/>
      <c r="Z782" s="486"/>
      <c r="AA782" s="486"/>
      <c r="AB782" s="486"/>
      <c r="AC782" s="486"/>
      <c r="AD782" s="486"/>
    </row>
    <row r="783" spans="1:30">
      <c r="A783" s="37">
        <v>6.1</v>
      </c>
      <c r="B783" s="486" t="s">
        <v>154</v>
      </c>
      <c r="C783" s="37">
        <v>881368525</v>
      </c>
      <c r="D783" s="486" t="s">
        <v>139</v>
      </c>
      <c r="E783" s="486" t="s">
        <v>140</v>
      </c>
      <c r="F783" s="486" t="s">
        <v>1369</v>
      </c>
      <c r="G783" s="486" t="s">
        <v>35</v>
      </c>
      <c r="H783" s="37"/>
      <c r="I783" s="516"/>
      <c r="J783" s="486" t="s">
        <v>1363</v>
      </c>
      <c r="K783" s="486"/>
      <c r="L783" s="37"/>
      <c r="M783" s="37"/>
      <c r="N783" s="486"/>
      <c r="O783" s="486"/>
      <c r="P783" s="37"/>
      <c r="Q783" s="37"/>
      <c r="R783" s="486"/>
      <c r="S783" s="486"/>
      <c r="T783" s="486"/>
      <c r="U783" s="486"/>
      <c r="V783" s="486"/>
      <c r="W783" s="486"/>
      <c r="X783" s="486"/>
      <c r="Y783" s="486"/>
      <c r="Z783" s="486"/>
      <c r="AA783" s="486"/>
      <c r="AB783" s="486"/>
      <c r="AC783" s="486"/>
      <c r="AD783" s="486"/>
    </row>
    <row r="784" spans="1:30">
      <c r="A784" s="37">
        <v>6.2</v>
      </c>
      <c r="B784" s="486" t="s">
        <v>154</v>
      </c>
      <c r="C784" s="37">
        <v>881697308</v>
      </c>
      <c r="D784" s="486" t="s">
        <v>152</v>
      </c>
      <c r="E784" s="486" t="s">
        <v>140</v>
      </c>
      <c r="F784" s="486" t="s">
        <v>1370</v>
      </c>
      <c r="G784" s="486" t="s">
        <v>35</v>
      </c>
      <c r="H784" s="37"/>
      <c r="I784" s="516"/>
      <c r="J784" s="666">
        <v>43990</v>
      </c>
      <c r="K784" s="486"/>
      <c r="L784" s="37"/>
      <c r="M784" s="37"/>
      <c r="N784" s="486"/>
      <c r="O784" s="486">
        <v>759.5</v>
      </c>
      <c r="P784" s="37"/>
      <c r="Q784" s="37"/>
      <c r="R784" s="486"/>
      <c r="S784" s="486"/>
      <c r="T784" s="486"/>
      <c r="U784" s="486"/>
      <c r="V784" s="486"/>
      <c r="W784" s="486"/>
      <c r="X784" s="486"/>
      <c r="Y784" s="486"/>
      <c r="Z784" s="486"/>
      <c r="AA784" s="486"/>
      <c r="AB784" s="486"/>
      <c r="AC784" s="486"/>
      <c r="AD784" s="486"/>
    </row>
    <row r="785" spans="1:30">
      <c r="A785" s="37">
        <v>6.2</v>
      </c>
      <c r="B785" s="486" t="s">
        <v>154</v>
      </c>
      <c r="C785" s="37">
        <v>881633782</v>
      </c>
      <c r="D785" s="486" t="s">
        <v>152</v>
      </c>
      <c r="E785" s="486" t="s">
        <v>147</v>
      </c>
      <c r="F785" s="486" t="s">
        <v>1371</v>
      </c>
      <c r="G785" s="486" t="s">
        <v>35</v>
      </c>
      <c r="H785" s="37"/>
      <c r="I785" s="516"/>
      <c r="J785" s="666">
        <v>43990</v>
      </c>
      <c r="K785" s="486"/>
      <c r="L785" s="37"/>
      <c r="M785" s="115" t="s">
        <v>1035</v>
      </c>
      <c r="N785" s="486"/>
      <c r="O785" s="486"/>
      <c r="P785" s="37"/>
      <c r="Q785" s="37"/>
      <c r="R785" s="486"/>
      <c r="S785" s="486"/>
      <c r="T785" s="486"/>
      <c r="U785" s="486"/>
      <c r="V785" s="486"/>
      <c r="W785" s="486"/>
      <c r="X785" s="486"/>
      <c r="Y785" s="486"/>
      <c r="Z785" s="486"/>
      <c r="AA785" s="486"/>
      <c r="AB785" s="486"/>
      <c r="AC785" s="486"/>
      <c r="AD785" s="486"/>
    </row>
    <row r="786" spans="1:30">
      <c r="A786" s="37">
        <v>6.2</v>
      </c>
      <c r="B786" s="486" t="s">
        <v>154</v>
      </c>
      <c r="C786" s="37">
        <v>881433355</v>
      </c>
      <c r="D786" s="486" t="s">
        <v>139</v>
      </c>
      <c r="E786" s="486" t="s">
        <v>140</v>
      </c>
      <c r="F786" s="486" t="s">
        <v>1372</v>
      </c>
      <c r="G786" s="486" t="s">
        <v>35</v>
      </c>
      <c r="H786" s="37"/>
      <c r="I786" s="516"/>
      <c r="J786" s="666">
        <v>43990</v>
      </c>
      <c r="K786" s="486"/>
      <c r="L786" s="37"/>
      <c r="M786" s="115" t="s">
        <v>1074</v>
      </c>
      <c r="N786" s="486"/>
      <c r="O786" s="486"/>
      <c r="P786" s="37"/>
      <c r="Q786" s="37"/>
      <c r="R786" s="486"/>
      <c r="S786" s="486"/>
      <c r="T786" s="486"/>
      <c r="U786" s="486"/>
      <c r="V786" s="486"/>
      <c r="W786" s="486"/>
      <c r="X786" s="486"/>
      <c r="Y786" s="486"/>
      <c r="Z786" s="486"/>
      <c r="AA786" s="486"/>
      <c r="AB786" s="486"/>
      <c r="AC786" s="486"/>
      <c r="AD786" s="486"/>
    </row>
    <row r="787" spans="1:30">
      <c r="A787" s="37">
        <v>6.2</v>
      </c>
      <c r="B787" s="486" t="s">
        <v>154</v>
      </c>
      <c r="C787" s="37">
        <v>880521251</v>
      </c>
      <c r="D787" s="486" t="s">
        <v>152</v>
      </c>
      <c r="E787" s="486" t="s">
        <v>147</v>
      </c>
      <c r="F787" s="486" t="s">
        <v>1373</v>
      </c>
      <c r="G787" s="486" t="s">
        <v>35</v>
      </c>
      <c r="H787" s="37"/>
      <c r="I787" s="516"/>
      <c r="J787" s="666">
        <v>43990</v>
      </c>
      <c r="K787" s="486"/>
      <c r="L787" s="37"/>
      <c r="M787" s="37"/>
      <c r="N787" s="486"/>
      <c r="O787" s="486"/>
      <c r="P787" s="37"/>
      <c r="Q787" s="37"/>
      <c r="R787" s="486"/>
      <c r="S787" s="486"/>
      <c r="T787" s="486"/>
      <c r="U787" s="486"/>
      <c r="V787" s="486"/>
      <c r="W787" s="486"/>
      <c r="X787" s="486"/>
      <c r="Y787" s="486"/>
      <c r="Z787" s="486"/>
      <c r="AA787" s="486"/>
      <c r="AB787" s="486"/>
      <c r="AC787" s="486"/>
      <c r="AD787" s="486"/>
    </row>
    <row r="788" spans="1:30">
      <c r="A788" s="37">
        <v>6.2</v>
      </c>
      <c r="B788" s="486" t="s">
        <v>154</v>
      </c>
      <c r="C788" s="37">
        <v>882179030</v>
      </c>
      <c r="D788" s="486" t="s">
        <v>152</v>
      </c>
      <c r="E788" s="486" t="s">
        <v>140</v>
      </c>
      <c r="F788" s="486" t="s">
        <v>1374</v>
      </c>
      <c r="G788" s="486" t="s">
        <v>35</v>
      </c>
      <c r="H788" s="37"/>
      <c r="I788" s="516"/>
      <c r="J788" s="666">
        <v>43990</v>
      </c>
      <c r="K788" s="486"/>
      <c r="L788" s="37"/>
      <c r="M788" s="115" t="s">
        <v>1074</v>
      </c>
      <c r="N788" s="486"/>
      <c r="O788" s="486">
        <v>1</v>
      </c>
      <c r="P788" s="37"/>
      <c r="Q788" s="37"/>
      <c r="R788" s="486"/>
      <c r="S788" s="486"/>
      <c r="T788" s="486"/>
      <c r="U788" s="486"/>
      <c r="V788" s="486"/>
      <c r="W788" s="486"/>
      <c r="X788" s="486"/>
      <c r="Y788" s="486"/>
      <c r="Z788" s="486"/>
      <c r="AA788" s="486"/>
      <c r="AB788" s="486"/>
      <c r="AC788" s="486"/>
      <c r="AD788" s="486"/>
    </row>
    <row r="789" spans="1:30">
      <c r="A789" s="37">
        <v>6.2</v>
      </c>
      <c r="B789" s="486" t="s">
        <v>154</v>
      </c>
      <c r="C789" s="37">
        <v>881304523</v>
      </c>
      <c r="D789" s="486" t="s">
        <v>139</v>
      </c>
      <c r="E789" s="486" t="s">
        <v>140</v>
      </c>
      <c r="F789" s="486" t="s">
        <v>1375</v>
      </c>
      <c r="G789" s="486" t="s">
        <v>35</v>
      </c>
      <c r="H789" s="37"/>
      <c r="I789" s="516"/>
      <c r="J789" s="486" t="s">
        <v>1267</v>
      </c>
      <c r="K789" s="486"/>
      <c r="L789" s="37"/>
      <c r="M789" s="37"/>
      <c r="N789" s="486"/>
      <c r="O789" s="486"/>
      <c r="P789" s="37"/>
      <c r="Q789" s="37"/>
      <c r="R789" s="486"/>
      <c r="S789" s="486"/>
      <c r="T789" s="486"/>
      <c r="U789" s="486"/>
      <c r="V789" s="486"/>
      <c r="W789" s="486"/>
      <c r="X789" s="486"/>
      <c r="Y789" s="486"/>
      <c r="Z789" s="486"/>
      <c r="AA789" s="486"/>
      <c r="AB789" s="486"/>
      <c r="AC789" s="486"/>
      <c r="AD789" s="486"/>
    </row>
    <row r="790" spans="1:30">
      <c r="A790" s="37">
        <v>6.3</v>
      </c>
      <c r="B790" s="115" t="s">
        <v>154</v>
      </c>
      <c r="C790" s="37">
        <v>882178415</v>
      </c>
      <c r="D790" s="115" t="s">
        <v>152</v>
      </c>
      <c r="E790" s="115" t="s">
        <v>140</v>
      </c>
      <c r="F790" s="115" t="s">
        <v>1376</v>
      </c>
      <c r="G790" s="115" t="s">
        <v>35</v>
      </c>
      <c r="H790" s="37"/>
      <c r="I790" s="516"/>
      <c r="J790" s="115">
        <v>6.9</v>
      </c>
      <c r="K790" s="115"/>
      <c r="L790" s="37"/>
      <c r="M790" s="37"/>
      <c r="N790" s="115"/>
      <c r="O790" s="115"/>
      <c r="P790" s="37"/>
      <c r="Q790" s="37"/>
      <c r="R790" s="486"/>
      <c r="S790" s="486"/>
      <c r="T790" s="486"/>
      <c r="U790" s="486"/>
      <c r="V790" s="486"/>
      <c r="W790" s="486"/>
      <c r="X790" s="486"/>
      <c r="Y790" s="486"/>
      <c r="Z790" s="486"/>
      <c r="AA790" s="486"/>
      <c r="AB790" s="486"/>
      <c r="AC790" s="486"/>
      <c r="AD790" s="486"/>
    </row>
    <row r="791" spans="1:30">
      <c r="A791" s="37">
        <v>6.3</v>
      </c>
      <c r="B791" s="115" t="s">
        <v>154</v>
      </c>
      <c r="C791" s="37">
        <v>880281539</v>
      </c>
      <c r="D791" s="115" t="s">
        <v>152</v>
      </c>
      <c r="E791" s="115" t="s">
        <v>140</v>
      </c>
      <c r="F791" s="115" t="s">
        <v>1377</v>
      </c>
      <c r="G791" s="115" t="s">
        <v>35</v>
      </c>
      <c r="H791" s="37"/>
      <c r="I791" s="516"/>
      <c r="J791" s="115">
        <v>6.9</v>
      </c>
      <c r="K791" s="115"/>
      <c r="L791" s="37"/>
      <c r="M791" s="37"/>
      <c r="N791" s="115"/>
      <c r="O791" s="115"/>
      <c r="P791" s="37"/>
      <c r="Q791" s="37"/>
      <c r="R791" s="486"/>
      <c r="S791" s="486"/>
      <c r="T791" s="486"/>
      <c r="U791" s="486"/>
      <c r="V791" s="486"/>
      <c r="W791" s="486"/>
      <c r="X791" s="486"/>
      <c r="Y791" s="486"/>
      <c r="Z791" s="486"/>
      <c r="AA791" s="486"/>
      <c r="AB791" s="486"/>
      <c r="AC791" s="486"/>
      <c r="AD791" s="486"/>
    </row>
    <row r="792" spans="1:30">
      <c r="A792" s="37">
        <v>6.3</v>
      </c>
      <c r="B792" s="115" t="s">
        <v>154</v>
      </c>
      <c r="C792" s="37">
        <v>882157748</v>
      </c>
      <c r="D792" s="115" t="s">
        <v>139</v>
      </c>
      <c r="E792" s="115" t="s">
        <v>140</v>
      </c>
      <c r="F792" s="115" t="s">
        <v>1378</v>
      </c>
      <c r="G792" s="115" t="s">
        <v>35</v>
      </c>
      <c r="H792" s="37"/>
      <c r="I792" s="516"/>
      <c r="J792" s="115">
        <v>6.9</v>
      </c>
      <c r="K792" s="115"/>
      <c r="L792" s="37"/>
      <c r="M792" s="37"/>
      <c r="N792" s="115"/>
      <c r="O792" s="115"/>
      <c r="P792" s="37"/>
      <c r="Q792" s="37"/>
      <c r="R792" s="486"/>
      <c r="S792" s="486"/>
      <c r="T792" s="486"/>
      <c r="U792" s="486"/>
      <c r="V792" s="486"/>
      <c r="W792" s="486"/>
      <c r="X792" s="486"/>
      <c r="Y792" s="486"/>
      <c r="Z792" s="486"/>
      <c r="AA792" s="486"/>
      <c r="AB792" s="486"/>
      <c r="AC792" s="486"/>
      <c r="AD792" s="486"/>
    </row>
    <row r="793" spans="1:30">
      <c r="A793" s="37">
        <v>6.3</v>
      </c>
      <c r="B793" s="115" t="s">
        <v>154</v>
      </c>
      <c r="C793" s="37">
        <v>881360844</v>
      </c>
      <c r="D793" s="115" t="s">
        <v>139</v>
      </c>
      <c r="E793" s="115" t="s">
        <v>147</v>
      </c>
      <c r="F793" s="115" t="s">
        <v>1379</v>
      </c>
      <c r="G793" s="115" t="s">
        <v>35</v>
      </c>
      <c r="H793" s="37"/>
      <c r="I793" s="516"/>
      <c r="J793" s="115">
        <v>6.9</v>
      </c>
      <c r="K793" s="115"/>
      <c r="L793" s="37"/>
      <c r="M793" s="37"/>
      <c r="N793" s="115"/>
      <c r="O793" s="115"/>
      <c r="P793" s="37"/>
      <c r="Q793" s="37"/>
      <c r="R793" s="486"/>
      <c r="S793" s="486"/>
      <c r="T793" s="486"/>
      <c r="U793" s="486"/>
      <c r="V793" s="486"/>
      <c r="W793" s="486"/>
      <c r="X793" s="486"/>
      <c r="Y793" s="486"/>
      <c r="Z793" s="486"/>
      <c r="AA793" s="486"/>
      <c r="AB793" s="486"/>
      <c r="AC793" s="486"/>
      <c r="AD793" s="486"/>
    </row>
    <row r="794" spans="1:30">
      <c r="A794" s="37">
        <v>6.3</v>
      </c>
      <c r="B794" s="115" t="s">
        <v>154</v>
      </c>
      <c r="C794" s="37">
        <v>882162655</v>
      </c>
      <c r="D794" s="115" t="s">
        <v>139</v>
      </c>
      <c r="E794" s="115" t="s">
        <v>140</v>
      </c>
      <c r="F794" s="115" t="s">
        <v>1380</v>
      </c>
      <c r="G794" s="115" t="s">
        <v>35</v>
      </c>
      <c r="H794" s="37"/>
      <c r="I794" s="516"/>
      <c r="J794" s="115">
        <v>6.9</v>
      </c>
      <c r="K794" s="115"/>
      <c r="L794" s="37"/>
      <c r="M794" s="37"/>
      <c r="N794" s="115"/>
      <c r="O794" s="115"/>
      <c r="P794" s="37"/>
      <c r="Q794" s="37"/>
      <c r="R794" s="486"/>
      <c r="S794" s="486"/>
      <c r="T794" s="486"/>
      <c r="U794" s="486"/>
      <c r="V794" s="486"/>
      <c r="W794" s="486"/>
      <c r="X794" s="486"/>
      <c r="Y794" s="486"/>
      <c r="Z794" s="486"/>
      <c r="AA794" s="486"/>
      <c r="AB794" s="486"/>
      <c r="AC794" s="486"/>
      <c r="AD794" s="486"/>
    </row>
    <row r="795" spans="1:30">
      <c r="A795" s="37">
        <v>6.3</v>
      </c>
      <c r="B795" s="115" t="s">
        <v>154</v>
      </c>
      <c r="C795" s="37">
        <v>882011703</v>
      </c>
      <c r="D795" s="115" t="s">
        <v>139</v>
      </c>
      <c r="E795" s="115" t="s">
        <v>140</v>
      </c>
      <c r="F795" s="115" t="s">
        <v>1381</v>
      </c>
      <c r="G795" s="115" t="s">
        <v>35</v>
      </c>
      <c r="H795" s="37"/>
      <c r="I795" s="516"/>
      <c r="J795" s="115" t="s">
        <v>985</v>
      </c>
      <c r="K795" s="115"/>
      <c r="L795" s="37"/>
      <c r="M795" s="37"/>
      <c r="N795" s="115"/>
      <c r="O795" s="115"/>
      <c r="P795" s="37"/>
      <c r="Q795" s="37"/>
      <c r="R795" s="486"/>
      <c r="S795" s="486"/>
      <c r="T795" s="486"/>
      <c r="U795" s="486"/>
      <c r="V795" s="486"/>
      <c r="W795" s="486"/>
      <c r="X795" s="486"/>
      <c r="Y795" s="486"/>
      <c r="Z795" s="486"/>
      <c r="AA795" s="486"/>
      <c r="AB795" s="486"/>
      <c r="AC795" s="486"/>
      <c r="AD795" s="486"/>
    </row>
    <row r="796" spans="1:30">
      <c r="A796" s="37">
        <v>6.4</v>
      </c>
      <c r="B796" s="115" t="s">
        <v>154</v>
      </c>
      <c r="C796" s="37">
        <v>882107368</v>
      </c>
      <c r="D796" s="115" t="s">
        <v>139</v>
      </c>
      <c r="E796" s="115" t="s">
        <v>140</v>
      </c>
      <c r="F796" s="115" t="s">
        <v>1382</v>
      </c>
      <c r="G796" s="115" t="s">
        <v>35</v>
      </c>
      <c r="H796" s="37"/>
      <c r="I796" s="516"/>
      <c r="J796" s="104">
        <v>6.1</v>
      </c>
      <c r="K796" s="115"/>
      <c r="L796" s="37"/>
      <c r="M796" s="37"/>
      <c r="N796" s="115"/>
      <c r="O796" s="115"/>
      <c r="P796" s="37"/>
      <c r="Q796" s="37"/>
      <c r="R796" s="486"/>
      <c r="S796" s="486"/>
      <c r="T796" s="486"/>
      <c r="U796" s="486"/>
      <c r="V796" s="486"/>
      <c r="W796" s="486"/>
      <c r="X796" s="486"/>
      <c r="Y796" s="486"/>
      <c r="Z796" s="486"/>
      <c r="AA796" s="486"/>
      <c r="AB796" s="486"/>
      <c r="AC796" s="486"/>
      <c r="AD796" s="486"/>
    </row>
    <row r="797" spans="1:30">
      <c r="A797" s="37">
        <v>6.4</v>
      </c>
      <c r="B797" s="115" t="s">
        <v>154</v>
      </c>
      <c r="C797" s="37">
        <v>882097799</v>
      </c>
      <c r="D797" s="115" t="s">
        <v>139</v>
      </c>
      <c r="E797" s="115" t="s">
        <v>140</v>
      </c>
      <c r="F797" s="115" t="s">
        <v>1383</v>
      </c>
      <c r="G797" s="115" t="s">
        <v>35</v>
      </c>
      <c r="H797" s="37"/>
      <c r="I797" s="109"/>
      <c r="J797" s="115" t="s">
        <v>1384</v>
      </c>
      <c r="K797" s="115"/>
      <c r="L797" s="37"/>
      <c r="M797" s="37"/>
      <c r="N797" s="115"/>
      <c r="O797" s="115"/>
      <c r="P797" s="37"/>
      <c r="Q797" s="37"/>
      <c r="R797" s="486"/>
      <c r="S797" s="486"/>
      <c r="T797" s="486"/>
      <c r="U797" s="486"/>
      <c r="V797" s="486"/>
      <c r="W797" s="486"/>
      <c r="X797" s="486"/>
      <c r="Y797" s="486"/>
      <c r="Z797" s="486"/>
      <c r="AA797" s="486"/>
      <c r="AB797" s="486"/>
      <c r="AC797" s="486"/>
      <c r="AD797" s="486"/>
    </row>
    <row r="798" spans="1:30">
      <c r="A798" s="37">
        <v>6.4</v>
      </c>
      <c r="B798" s="115" t="s">
        <v>154</v>
      </c>
      <c r="C798" s="37">
        <v>882093466</v>
      </c>
      <c r="D798" s="115" t="s">
        <v>139</v>
      </c>
      <c r="E798" s="115" t="s">
        <v>140</v>
      </c>
      <c r="F798" s="115" t="s">
        <v>1385</v>
      </c>
      <c r="G798" s="115" t="s">
        <v>35</v>
      </c>
      <c r="H798" s="37"/>
      <c r="I798" s="109"/>
      <c r="J798" s="104">
        <v>6.1</v>
      </c>
      <c r="K798" s="115"/>
      <c r="L798" s="37"/>
      <c r="M798" s="37"/>
      <c r="N798" s="115"/>
      <c r="O798" s="115"/>
      <c r="P798" s="37"/>
      <c r="Q798" s="37"/>
      <c r="R798" s="486"/>
      <c r="S798" s="486"/>
      <c r="T798" s="486"/>
      <c r="U798" s="486"/>
      <c r="V798" s="486"/>
      <c r="W798" s="486"/>
      <c r="X798" s="486"/>
      <c r="Y798" s="486"/>
      <c r="Z798" s="486"/>
      <c r="AA798" s="486"/>
      <c r="AB798" s="486"/>
      <c r="AC798" s="486"/>
      <c r="AD798" s="486"/>
    </row>
    <row r="799" spans="1:30">
      <c r="A799" s="37">
        <v>6.4</v>
      </c>
      <c r="B799" s="115" t="s">
        <v>154</v>
      </c>
      <c r="C799" s="37">
        <v>881798289</v>
      </c>
      <c r="D799" s="115" t="s">
        <v>139</v>
      </c>
      <c r="E799" s="115" t="s">
        <v>140</v>
      </c>
      <c r="F799" s="115" t="s">
        <v>1386</v>
      </c>
      <c r="G799" s="115" t="s">
        <v>35</v>
      </c>
      <c r="H799" s="37"/>
      <c r="I799" s="109"/>
      <c r="J799" s="665">
        <v>43992</v>
      </c>
      <c r="K799" s="115"/>
      <c r="L799" s="37"/>
      <c r="M799" s="37"/>
      <c r="N799" s="115"/>
      <c r="O799" s="115"/>
      <c r="P799" s="37"/>
      <c r="Q799" s="37"/>
      <c r="R799" s="486"/>
      <c r="S799" s="486"/>
      <c r="T799" s="486"/>
      <c r="U799" s="486"/>
      <c r="V799" s="486"/>
      <c r="W799" s="486"/>
      <c r="X799" s="486"/>
      <c r="Y799" s="486"/>
      <c r="Z799" s="486"/>
      <c r="AA799" s="486"/>
      <c r="AB799" s="486"/>
      <c r="AC799" s="486"/>
      <c r="AD799" s="486"/>
    </row>
    <row r="800" spans="1:30">
      <c r="A800" s="486">
        <v>6.4</v>
      </c>
      <c r="B800" s="115" t="s">
        <v>154</v>
      </c>
      <c r="C800" s="486">
        <v>881679236</v>
      </c>
      <c r="D800" s="115" t="s">
        <v>152</v>
      </c>
      <c r="E800" s="115" t="s">
        <v>140</v>
      </c>
      <c r="F800" s="115" t="s">
        <v>1387</v>
      </c>
      <c r="G800" s="115" t="s">
        <v>35</v>
      </c>
      <c r="H800" s="37"/>
      <c r="I800" s="486"/>
      <c r="J800" s="115" t="s">
        <v>1388</v>
      </c>
      <c r="K800" s="486"/>
      <c r="L800" s="486"/>
      <c r="M800" s="486"/>
      <c r="N800" s="486"/>
      <c r="O800" s="486"/>
      <c r="P800" s="486"/>
      <c r="Q800" s="486"/>
      <c r="R800" s="486"/>
      <c r="S800" s="486"/>
      <c r="T800" s="486"/>
      <c r="U800" s="486"/>
      <c r="V800" s="486"/>
      <c r="W800" s="486"/>
      <c r="X800" s="486"/>
      <c r="Y800" s="486"/>
      <c r="Z800" s="486"/>
      <c r="AA800" s="486"/>
      <c r="AB800" s="486"/>
      <c r="AC800" s="486"/>
      <c r="AD800" s="486"/>
    </row>
    <row r="801" spans="1:30">
      <c r="A801" s="37">
        <v>6.4</v>
      </c>
      <c r="B801" s="115" t="s">
        <v>154</v>
      </c>
      <c r="C801" s="486">
        <v>881856751</v>
      </c>
      <c r="D801" s="115" t="s">
        <v>139</v>
      </c>
      <c r="E801" s="115" t="s">
        <v>140</v>
      </c>
      <c r="F801" s="115" t="s">
        <v>1389</v>
      </c>
      <c r="G801" s="115" t="s">
        <v>35</v>
      </c>
      <c r="H801" s="37"/>
      <c r="I801" s="486"/>
      <c r="J801" s="747">
        <v>6.1</v>
      </c>
      <c r="K801" s="486"/>
      <c r="L801" s="486"/>
      <c r="M801" s="486"/>
      <c r="N801" s="486"/>
      <c r="O801" s="486"/>
      <c r="P801" s="486"/>
      <c r="Q801" s="486"/>
      <c r="R801" s="486"/>
      <c r="S801" s="486"/>
      <c r="T801" s="486"/>
      <c r="U801" s="486"/>
      <c r="V801" s="486"/>
      <c r="W801" s="486"/>
      <c r="X801" s="486"/>
      <c r="Y801" s="486"/>
      <c r="Z801" s="486"/>
      <c r="AA801" s="486"/>
      <c r="AB801" s="486"/>
      <c r="AC801" s="486"/>
      <c r="AD801" s="486"/>
    </row>
    <row r="802" spans="1:30">
      <c r="A802" s="37">
        <v>6.4</v>
      </c>
      <c r="B802" s="115" t="s">
        <v>154</v>
      </c>
      <c r="C802" s="486">
        <v>881727852</v>
      </c>
      <c r="D802" s="115" t="s">
        <v>139</v>
      </c>
      <c r="E802" s="115" t="s">
        <v>140</v>
      </c>
      <c r="F802" s="115" t="s">
        <v>1390</v>
      </c>
      <c r="G802" s="115" t="s">
        <v>35</v>
      </c>
      <c r="H802" s="37"/>
      <c r="I802" s="486"/>
      <c r="J802" s="747">
        <v>6.1</v>
      </c>
      <c r="K802" s="486"/>
      <c r="L802" s="486"/>
      <c r="M802" s="486"/>
      <c r="N802" s="486"/>
      <c r="O802" s="486"/>
      <c r="P802" s="486"/>
      <c r="Q802" s="486"/>
      <c r="R802" s="486"/>
      <c r="S802" s="486"/>
      <c r="T802" s="486"/>
      <c r="U802" s="486"/>
      <c r="V802" s="486"/>
      <c r="W802" s="486"/>
      <c r="X802" s="486"/>
      <c r="Y802" s="486"/>
      <c r="Z802" s="486"/>
      <c r="AA802" s="486"/>
      <c r="AB802" s="486"/>
      <c r="AC802" s="486"/>
      <c r="AD802" s="486"/>
    </row>
    <row r="803" spans="1:30">
      <c r="A803" s="37">
        <v>6.4</v>
      </c>
      <c r="B803" s="115" t="s">
        <v>154</v>
      </c>
      <c r="C803" s="486">
        <v>881662013</v>
      </c>
      <c r="D803" s="115" t="s">
        <v>139</v>
      </c>
      <c r="E803" s="115" t="s">
        <v>140</v>
      </c>
      <c r="F803" s="115" t="s">
        <v>1391</v>
      </c>
      <c r="G803" s="115" t="s">
        <v>35</v>
      </c>
      <c r="H803" s="37"/>
      <c r="I803" s="486"/>
      <c r="J803" s="115" t="s">
        <v>1023</v>
      </c>
      <c r="K803" s="486"/>
      <c r="L803" s="486"/>
      <c r="M803" s="486"/>
      <c r="N803" s="486"/>
      <c r="O803" s="486" t="s">
        <v>1392</v>
      </c>
      <c r="P803" s="486"/>
      <c r="Q803" s="486"/>
      <c r="R803" s="486"/>
      <c r="S803" s="486"/>
      <c r="T803" s="486"/>
      <c r="U803" s="486"/>
      <c r="V803" s="486"/>
      <c r="W803" s="486"/>
      <c r="X803" s="486"/>
      <c r="Y803" s="486"/>
      <c r="Z803" s="486"/>
      <c r="AA803" s="486"/>
      <c r="AB803" s="486"/>
      <c r="AC803" s="486"/>
      <c r="AD803" s="486"/>
    </row>
    <row r="804" spans="1:30">
      <c r="A804" s="37">
        <v>6.4</v>
      </c>
      <c r="B804" s="115" t="s">
        <v>154</v>
      </c>
      <c r="C804" s="486">
        <v>880318128</v>
      </c>
      <c r="D804" s="115" t="s">
        <v>152</v>
      </c>
      <c r="E804" s="115" t="s">
        <v>147</v>
      </c>
      <c r="F804" s="115" t="s">
        <v>1393</v>
      </c>
      <c r="G804" s="115" t="s">
        <v>35</v>
      </c>
      <c r="H804" s="37"/>
      <c r="I804" s="486"/>
      <c r="J804" s="115" t="s">
        <v>1384</v>
      </c>
      <c r="K804" s="486"/>
      <c r="L804" s="486"/>
      <c r="M804" s="486"/>
      <c r="N804" s="486"/>
      <c r="O804" s="486"/>
      <c r="P804" s="486"/>
      <c r="Q804" s="486"/>
      <c r="R804" s="486"/>
      <c r="S804" s="486"/>
      <c r="T804" s="486"/>
      <c r="U804" s="486"/>
      <c r="V804" s="486"/>
      <c r="W804" s="486"/>
      <c r="X804" s="486"/>
      <c r="Y804" s="486"/>
      <c r="Z804" s="486"/>
      <c r="AA804" s="486"/>
      <c r="AB804" s="486"/>
      <c r="AC804" s="486"/>
      <c r="AD804" s="486"/>
    </row>
    <row r="805" spans="1:30">
      <c r="A805" s="37">
        <v>6.4</v>
      </c>
      <c r="B805" s="115" t="s">
        <v>154</v>
      </c>
      <c r="C805" s="486">
        <v>880314625</v>
      </c>
      <c r="D805" s="115" t="s">
        <v>152</v>
      </c>
      <c r="E805" s="115" t="s">
        <v>140</v>
      </c>
      <c r="F805" s="115" t="s">
        <v>1394</v>
      </c>
      <c r="G805" s="115" t="s">
        <v>35</v>
      </c>
      <c r="H805" s="37"/>
      <c r="I805" s="486"/>
      <c r="J805" s="115" t="s">
        <v>1388</v>
      </c>
      <c r="K805" s="486"/>
      <c r="L805" s="486"/>
      <c r="M805" s="486"/>
      <c r="N805" s="486"/>
      <c r="O805" s="486"/>
      <c r="P805" s="486"/>
      <c r="Q805" s="486"/>
      <c r="R805" s="486"/>
      <c r="S805" s="486"/>
      <c r="T805" s="486"/>
      <c r="U805" s="486"/>
      <c r="V805" s="486"/>
      <c r="W805" s="486"/>
      <c r="X805" s="486"/>
      <c r="Y805" s="486"/>
      <c r="Z805" s="486"/>
      <c r="AA805" s="486"/>
      <c r="AB805" s="486"/>
      <c r="AC805" s="486"/>
      <c r="AD805" s="486"/>
    </row>
    <row r="806" spans="1:30">
      <c r="A806" s="37">
        <v>6.4</v>
      </c>
      <c r="B806" s="115" t="s">
        <v>154</v>
      </c>
      <c r="C806" s="486">
        <v>880213962</v>
      </c>
      <c r="D806" s="115" t="s">
        <v>152</v>
      </c>
      <c r="E806" s="115" t="s">
        <v>147</v>
      </c>
      <c r="F806" s="115" t="s">
        <v>1395</v>
      </c>
      <c r="G806" s="115" t="s">
        <v>35</v>
      </c>
      <c r="H806" s="37"/>
      <c r="I806" s="486"/>
      <c r="J806" s="115" t="s">
        <v>1388</v>
      </c>
      <c r="K806" s="486"/>
      <c r="L806" s="486"/>
      <c r="M806" s="486"/>
      <c r="N806" s="486"/>
      <c r="O806" s="486">
        <v>1558.5</v>
      </c>
      <c r="P806" s="486"/>
      <c r="Q806" s="486"/>
      <c r="R806" s="486"/>
      <c r="S806" s="486"/>
      <c r="T806" s="486"/>
      <c r="U806" s="486"/>
      <c r="V806" s="486"/>
      <c r="W806" s="486"/>
      <c r="X806" s="486"/>
      <c r="Y806" s="486"/>
      <c r="Z806" s="486"/>
      <c r="AA806" s="486"/>
      <c r="AB806" s="486"/>
      <c r="AC806" s="486"/>
      <c r="AD806" s="486"/>
    </row>
    <row r="807" spans="1:30">
      <c r="A807" s="37">
        <v>6.4</v>
      </c>
      <c r="B807" s="115" t="s">
        <v>154</v>
      </c>
      <c r="C807" s="486">
        <v>880037565</v>
      </c>
      <c r="D807" s="115" t="s">
        <v>152</v>
      </c>
      <c r="E807" s="115" t="s">
        <v>147</v>
      </c>
      <c r="F807" s="115" t="s">
        <v>1396</v>
      </c>
      <c r="G807" s="115" t="s">
        <v>35</v>
      </c>
      <c r="H807" s="37"/>
      <c r="I807" s="486"/>
      <c r="J807" s="115" t="s">
        <v>1388</v>
      </c>
      <c r="K807" s="486"/>
      <c r="L807" s="486"/>
      <c r="M807" s="486"/>
      <c r="N807" s="486"/>
      <c r="O807" s="486">
        <v>694</v>
      </c>
      <c r="P807" s="486"/>
      <c r="Q807" s="486"/>
      <c r="R807" s="486"/>
      <c r="S807" s="486"/>
      <c r="T807" s="486"/>
      <c r="U807" s="486"/>
      <c r="V807" s="486"/>
      <c r="W807" s="486"/>
      <c r="X807" s="486"/>
      <c r="Y807" s="486"/>
      <c r="Z807" s="486"/>
      <c r="AA807" s="486"/>
      <c r="AB807" s="486"/>
      <c r="AC807" s="486"/>
      <c r="AD807" s="486"/>
    </row>
    <row r="808" spans="1:30">
      <c r="A808" s="37">
        <v>6.4</v>
      </c>
      <c r="B808" s="115" t="s">
        <v>154</v>
      </c>
      <c r="C808" s="486">
        <v>880021795</v>
      </c>
      <c r="D808" s="115" t="s">
        <v>152</v>
      </c>
      <c r="E808" s="115" t="s">
        <v>147</v>
      </c>
      <c r="F808" s="115" t="s">
        <v>1397</v>
      </c>
      <c r="G808" s="115" t="s">
        <v>35</v>
      </c>
      <c r="H808" s="37"/>
      <c r="I808" s="486"/>
      <c r="J808" s="115" t="s">
        <v>914</v>
      </c>
      <c r="K808" s="486"/>
      <c r="L808" s="486"/>
      <c r="M808" s="486"/>
      <c r="N808" s="486"/>
      <c r="O808" s="486"/>
      <c r="P808" s="486"/>
      <c r="Q808" s="486"/>
      <c r="R808" s="486"/>
      <c r="S808" s="486"/>
      <c r="T808" s="486"/>
      <c r="U808" s="486"/>
      <c r="V808" s="486"/>
      <c r="W808" s="486"/>
      <c r="X808" s="486"/>
      <c r="Y808" s="486"/>
      <c r="Z808" s="486"/>
      <c r="AA808" s="486"/>
      <c r="AB808" s="486"/>
      <c r="AC808" s="486"/>
      <c r="AD808" s="486"/>
    </row>
    <row r="809" spans="1:30">
      <c r="A809" s="265">
        <v>43987</v>
      </c>
      <c r="B809" s="115" t="s">
        <v>154</v>
      </c>
      <c r="C809" s="486">
        <v>882172988</v>
      </c>
      <c r="D809" s="115" t="s">
        <v>139</v>
      </c>
      <c r="E809" s="115" t="s">
        <v>140</v>
      </c>
      <c r="F809" s="137"/>
      <c r="G809" s="115"/>
      <c r="H809" s="37"/>
      <c r="I809" s="486"/>
      <c r="J809" s="665">
        <v>43993</v>
      </c>
      <c r="K809" s="486"/>
      <c r="L809" s="486"/>
      <c r="M809" s="115" t="s">
        <v>1398</v>
      </c>
      <c r="N809" s="486"/>
      <c r="O809" s="486"/>
      <c r="P809" s="486"/>
      <c r="Q809" s="486"/>
      <c r="R809" s="486"/>
      <c r="S809" s="486"/>
      <c r="T809" s="486"/>
      <c r="U809" s="486"/>
      <c r="V809" s="486"/>
      <c r="W809" s="486"/>
      <c r="X809" s="486"/>
      <c r="Y809" s="486"/>
      <c r="Z809" s="486"/>
      <c r="AA809" s="486"/>
      <c r="AB809" s="486"/>
      <c r="AC809" s="486"/>
      <c r="AD809" s="486"/>
    </row>
    <row r="810" spans="1:30">
      <c r="A810" s="265">
        <v>43987</v>
      </c>
      <c r="B810" s="115" t="s">
        <v>154</v>
      </c>
      <c r="C810" s="486">
        <v>882034803</v>
      </c>
      <c r="D810" s="115" t="s">
        <v>139</v>
      </c>
      <c r="E810" s="115" t="s">
        <v>140</v>
      </c>
      <c r="F810" s="137"/>
      <c r="G810" s="115"/>
      <c r="H810" s="37"/>
      <c r="I810" s="486"/>
      <c r="J810" s="665">
        <v>43993</v>
      </c>
      <c r="K810" s="486"/>
      <c r="L810" s="486"/>
      <c r="M810" s="115" t="s">
        <v>1399</v>
      </c>
      <c r="N810" s="486"/>
      <c r="O810" s="486"/>
      <c r="P810" s="486"/>
      <c r="Q810" s="486"/>
      <c r="R810" s="486"/>
      <c r="S810" s="486"/>
      <c r="T810" s="486"/>
      <c r="U810" s="486"/>
      <c r="V810" s="486"/>
      <c r="W810" s="486"/>
      <c r="X810" s="486"/>
      <c r="Y810" s="486"/>
      <c r="Z810" s="486"/>
      <c r="AA810" s="486"/>
      <c r="AB810" s="486"/>
      <c r="AC810" s="486"/>
      <c r="AD810" s="486"/>
    </row>
    <row r="811" spans="1:30">
      <c r="A811" s="265">
        <v>43987</v>
      </c>
      <c r="B811" s="115" t="s">
        <v>154</v>
      </c>
      <c r="C811" s="486">
        <v>881904282</v>
      </c>
      <c r="D811" s="115" t="s">
        <v>139</v>
      </c>
      <c r="E811" s="115" t="s">
        <v>140</v>
      </c>
      <c r="F811" s="137"/>
      <c r="G811" s="115"/>
      <c r="H811" s="37"/>
      <c r="I811" s="486"/>
      <c r="J811" s="665">
        <v>43993</v>
      </c>
      <c r="K811" s="486"/>
      <c r="L811" s="486"/>
      <c r="M811" s="115" t="s">
        <v>1074</v>
      </c>
      <c r="N811" s="486"/>
      <c r="O811" s="486"/>
      <c r="P811" s="486"/>
      <c r="Q811" s="486"/>
      <c r="R811" s="680"/>
      <c r="S811" s="680"/>
      <c r="T811" s="680"/>
      <c r="U811" s="680"/>
      <c r="V811" s="680"/>
      <c r="W811" s="680"/>
      <c r="X811" s="680"/>
      <c r="Y811" s="680"/>
      <c r="Z811" s="680"/>
      <c r="AA811" s="680"/>
      <c r="AB811" s="680"/>
      <c r="AC811" s="680"/>
      <c r="AD811" s="680"/>
    </row>
    <row r="812" spans="1:30">
      <c r="A812" s="265">
        <v>43987</v>
      </c>
      <c r="B812" s="115" t="s">
        <v>154</v>
      </c>
      <c r="C812" s="37">
        <v>881324190</v>
      </c>
      <c r="D812" s="115" t="s">
        <v>139</v>
      </c>
      <c r="E812" s="115" t="s">
        <v>140</v>
      </c>
      <c r="F812" s="137"/>
      <c r="G812" s="115"/>
      <c r="H812" s="37"/>
      <c r="I812" s="486"/>
      <c r="J812" s="666">
        <v>43993</v>
      </c>
      <c r="K812" s="486"/>
      <c r="L812" s="486"/>
      <c r="M812" s="115"/>
      <c r="N812" s="486"/>
      <c r="O812" s="486"/>
      <c r="P812" s="486"/>
      <c r="Q812" s="486"/>
      <c r="R812" s="486"/>
      <c r="S812" s="486"/>
      <c r="T812" s="486"/>
      <c r="U812" s="486"/>
      <c r="V812" s="486"/>
      <c r="W812" s="486"/>
      <c r="X812" s="486"/>
      <c r="Y812" s="486"/>
      <c r="Z812" s="486"/>
      <c r="AA812" s="486"/>
      <c r="AB812" s="486"/>
      <c r="AC812" s="486"/>
      <c r="AD812" s="486"/>
    </row>
    <row r="813" spans="1:30">
      <c r="A813" s="265">
        <v>43987</v>
      </c>
      <c r="B813" s="115" t="s">
        <v>154</v>
      </c>
      <c r="C813" s="37">
        <v>880413664</v>
      </c>
      <c r="D813" s="115" t="s">
        <v>152</v>
      </c>
      <c r="E813" s="115" t="s">
        <v>140</v>
      </c>
      <c r="F813" s="137"/>
      <c r="G813" s="115"/>
      <c r="H813" s="37"/>
      <c r="I813" s="486"/>
      <c r="J813" s="666">
        <v>43993</v>
      </c>
      <c r="K813" s="486"/>
      <c r="L813" s="486"/>
      <c r="M813" s="115" t="s">
        <v>1310</v>
      </c>
      <c r="N813" s="486"/>
      <c r="O813" s="486"/>
      <c r="P813" s="486"/>
      <c r="Q813" s="486"/>
      <c r="R813" s="486"/>
      <c r="S813" s="486"/>
      <c r="T813" s="486"/>
      <c r="U813" s="486"/>
      <c r="V813" s="486"/>
      <c r="W813" s="486"/>
      <c r="X813" s="486"/>
      <c r="Y813" s="486"/>
      <c r="Z813" s="486"/>
      <c r="AA813" s="486"/>
      <c r="AB813" s="486"/>
      <c r="AC813" s="486"/>
      <c r="AD813" s="486"/>
    </row>
    <row r="814" spans="1:30">
      <c r="A814" s="265">
        <v>43987</v>
      </c>
      <c r="B814" s="115" t="s">
        <v>154</v>
      </c>
      <c r="C814" s="37">
        <v>880935064</v>
      </c>
      <c r="D814" s="115" t="s">
        <v>152</v>
      </c>
      <c r="E814" s="115" t="s">
        <v>140</v>
      </c>
      <c r="F814" s="137"/>
      <c r="G814" s="115"/>
      <c r="H814" s="37"/>
      <c r="I814" s="486"/>
      <c r="J814" s="666">
        <v>43993</v>
      </c>
      <c r="K814" s="486"/>
      <c r="L814" s="486"/>
      <c r="M814" s="115" t="s">
        <v>751</v>
      </c>
      <c r="N814" s="486"/>
      <c r="O814" s="486"/>
      <c r="P814" s="486"/>
      <c r="Q814" s="486"/>
      <c r="R814" s="486"/>
      <c r="S814" s="486"/>
      <c r="T814" s="486"/>
      <c r="U814" s="486"/>
      <c r="V814" s="486"/>
      <c r="W814" s="486"/>
      <c r="X814" s="486"/>
      <c r="Y814" s="486"/>
      <c r="Z814" s="486"/>
      <c r="AA814" s="486"/>
      <c r="AB814" s="486"/>
      <c r="AC814" s="486"/>
      <c r="AD814" s="486"/>
    </row>
    <row r="815" spans="1:30">
      <c r="A815" s="265">
        <v>43987</v>
      </c>
      <c r="B815" s="115" t="s">
        <v>154</v>
      </c>
      <c r="C815" s="37">
        <v>880965957</v>
      </c>
      <c r="D815" s="115" t="s">
        <v>139</v>
      </c>
      <c r="E815" s="115" t="s">
        <v>140</v>
      </c>
      <c r="F815" s="137"/>
      <c r="G815" s="115"/>
      <c r="H815" s="37"/>
      <c r="I815" s="486"/>
      <c r="J815" s="666">
        <v>43993</v>
      </c>
      <c r="K815" s="486"/>
      <c r="L815" s="486"/>
      <c r="M815" s="115" t="s">
        <v>168</v>
      </c>
      <c r="N815" s="486"/>
      <c r="O815" s="486"/>
      <c r="P815" s="486"/>
      <c r="Q815" s="486"/>
      <c r="R815" s="486"/>
      <c r="S815" s="486"/>
      <c r="T815" s="486"/>
      <c r="U815" s="486"/>
      <c r="V815" s="486"/>
      <c r="W815" s="486"/>
      <c r="X815" s="486"/>
      <c r="Y815" s="486"/>
      <c r="Z815" s="486"/>
      <c r="AA815" s="486"/>
      <c r="AB815" s="486"/>
      <c r="AC815" s="486"/>
      <c r="AD815" s="486"/>
    </row>
    <row r="816" spans="1:30">
      <c r="A816" s="642">
        <v>43987</v>
      </c>
      <c r="B816" s="680" t="s">
        <v>154</v>
      </c>
      <c r="C816" s="629">
        <v>880889551</v>
      </c>
      <c r="D816" s="680" t="s">
        <v>139</v>
      </c>
      <c r="E816" s="680" t="s">
        <v>140</v>
      </c>
      <c r="F816" s="710"/>
      <c r="G816" s="680"/>
      <c r="H816" s="629"/>
      <c r="I816" s="680"/>
      <c r="J816" s="681">
        <v>43993</v>
      </c>
      <c r="K816" s="680"/>
      <c r="L816" s="680"/>
      <c r="M816" s="680" t="s">
        <v>168</v>
      </c>
      <c r="N816" s="680"/>
      <c r="O816" s="680"/>
      <c r="P816" s="680" t="s">
        <v>1400</v>
      </c>
      <c r="Q816" s="680"/>
      <c r="R816" s="486"/>
      <c r="S816" s="486"/>
      <c r="T816" s="486"/>
      <c r="U816" s="486"/>
      <c r="V816" s="486"/>
      <c r="W816" s="486"/>
      <c r="X816" s="486"/>
      <c r="Y816" s="486"/>
      <c r="Z816" s="486"/>
      <c r="AA816" s="486"/>
      <c r="AB816" s="486"/>
      <c r="AC816" s="486"/>
      <c r="AD816" s="486"/>
    </row>
    <row r="817" spans="1:30">
      <c r="A817" s="265">
        <v>43987</v>
      </c>
      <c r="B817" s="115" t="s">
        <v>154</v>
      </c>
      <c r="C817" s="37">
        <v>882133178</v>
      </c>
      <c r="D817" s="115" t="s">
        <v>152</v>
      </c>
      <c r="E817" s="115" t="s">
        <v>140</v>
      </c>
      <c r="F817" s="137"/>
      <c r="G817" s="115"/>
      <c r="H817" s="37"/>
      <c r="I817" s="486"/>
      <c r="J817" s="666">
        <v>43992</v>
      </c>
      <c r="K817" s="486"/>
      <c r="L817" s="486"/>
      <c r="M817" s="115" t="s">
        <v>1401</v>
      </c>
      <c r="N817" s="486"/>
      <c r="O817" s="486"/>
      <c r="P817" s="486"/>
      <c r="Q817" s="486"/>
      <c r="R817" s="486"/>
      <c r="S817" s="486"/>
      <c r="T817" s="486"/>
      <c r="U817" s="486"/>
      <c r="V817" s="486"/>
      <c r="W817" s="486"/>
      <c r="X817" s="486"/>
      <c r="Y817" s="486"/>
      <c r="Z817" s="486"/>
      <c r="AA817" s="486"/>
      <c r="AB817" s="486"/>
      <c r="AC817" s="486"/>
      <c r="AD817" s="486"/>
    </row>
    <row r="818" spans="1:30">
      <c r="A818" s="265">
        <v>43990</v>
      </c>
      <c r="B818" s="115" t="s">
        <v>154</v>
      </c>
      <c r="C818" s="37">
        <v>881747458</v>
      </c>
      <c r="D818" s="115" t="s">
        <v>139</v>
      </c>
      <c r="E818" s="115" t="s">
        <v>147</v>
      </c>
      <c r="F818" s="137"/>
      <c r="G818" s="115"/>
      <c r="H818" s="37"/>
      <c r="I818" s="486"/>
      <c r="J818" s="665">
        <v>43994</v>
      </c>
      <c r="K818" s="486"/>
      <c r="L818" s="486"/>
      <c r="M818" s="115" t="s">
        <v>1333</v>
      </c>
      <c r="N818" s="666">
        <v>43992</v>
      </c>
      <c r="O818" s="486">
        <v>999</v>
      </c>
      <c r="P818" s="486"/>
      <c r="Q818" s="486"/>
      <c r="R818" s="486"/>
      <c r="S818" s="486"/>
      <c r="T818" s="486"/>
      <c r="U818" s="486"/>
      <c r="V818" s="486"/>
      <c r="W818" s="486"/>
      <c r="X818" s="486"/>
      <c r="Y818" s="486"/>
      <c r="Z818" s="486"/>
      <c r="AA818" s="486"/>
      <c r="AB818" s="486"/>
      <c r="AC818" s="486"/>
      <c r="AD818" s="486"/>
    </row>
    <row r="819" spans="1:30">
      <c r="A819" s="265">
        <v>43990</v>
      </c>
      <c r="B819" s="115" t="s">
        <v>154</v>
      </c>
      <c r="C819" s="37">
        <v>881635505</v>
      </c>
      <c r="D819" s="115" t="s">
        <v>139</v>
      </c>
      <c r="E819" s="115" t="s">
        <v>147</v>
      </c>
      <c r="F819" s="137"/>
      <c r="G819" s="115"/>
      <c r="H819" s="37"/>
      <c r="I819" s="486"/>
      <c r="J819" s="666">
        <v>43994</v>
      </c>
      <c r="K819" s="486"/>
      <c r="L819" s="486"/>
      <c r="M819" s="115" t="s">
        <v>1402</v>
      </c>
      <c r="N819" s="486"/>
      <c r="O819" s="486">
        <v>50</v>
      </c>
      <c r="P819" s="486"/>
      <c r="Q819" s="486"/>
      <c r="R819" s="486"/>
      <c r="S819" s="486"/>
      <c r="T819" s="486"/>
      <c r="U819" s="486"/>
      <c r="V819" s="486"/>
      <c r="W819" s="486"/>
      <c r="X819" s="486"/>
      <c r="Y819" s="486"/>
      <c r="Z819" s="486"/>
      <c r="AA819" s="486"/>
      <c r="AB819" s="486"/>
      <c r="AC819" s="486"/>
      <c r="AD819" s="486"/>
    </row>
    <row r="820" spans="1:30">
      <c r="A820" s="265">
        <v>43990</v>
      </c>
      <c r="B820" s="115" t="s">
        <v>154</v>
      </c>
      <c r="C820" s="37">
        <v>880087305</v>
      </c>
      <c r="D820" s="115" t="s">
        <v>139</v>
      </c>
      <c r="E820" s="115" t="s">
        <v>147</v>
      </c>
      <c r="F820" s="137"/>
      <c r="G820" s="115"/>
      <c r="H820" s="37"/>
      <c r="I820" s="486"/>
      <c r="J820" s="666">
        <v>43994</v>
      </c>
      <c r="K820" s="486"/>
      <c r="L820" s="486"/>
      <c r="M820" s="115" t="s">
        <v>182</v>
      </c>
      <c r="N820" s="486"/>
      <c r="O820" s="486">
        <v>1324.8</v>
      </c>
      <c r="P820" s="486"/>
      <c r="Q820" s="486"/>
      <c r="R820" s="486"/>
      <c r="S820" s="486"/>
      <c r="T820" s="486"/>
      <c r="U820" s="486"/>
      <c r="V820" s="486"/>
      <c r="W820" s="486"/>
      <c r="X820" s="486"/>
      <c r="Y820" s="486"/>
      <c r="Z820" s="486"/>
      <c r="AA820" s="486"/>
      <c r="AB820" s="486"/>
      <c r="AC820" s="486"/>
      <c r="AD820" s="486"/>
    </row>
    <row r="821" spans="1:30">
      <c r="A821" s="265">
        <v>43990</v>
      </c>
      <c r="B821" s="115" t="s">
        <v>154</v>
      </c>
      <c r="C821" s="37">
        <v>880026011</v>
      </c>
      <c r="D821" s="115" t="s">
        <v>139</v>
      </c>
      <c r="E821" s="115" t="s">
        <v>147</v>
      </c>
      <c r="F821" s="137"/>
      <c r="G821" s="115"/>
      <c r="H821" s="265"/>
      <c r="I821" s="666"/>
      <c r="J821" s="115" t="s">
        <v>1403</v>
      </c>
      <c r="K821" s="486"/>
      <c r="L821" s="486"/>
      <c r="M821" s="115" t="s">
        <v>1404</v>
      </c>
      <c r="N821" s="486"/>
      <c r="O821" s="486">
        <v>452</v>
      </c>
      <c r="P821" s="486"/>
      <c r="Q821" s="486"/>
      <c r="R821" s="486"/>
      <c r="S821" s="486"/>
      <c r="T821" s="486"/>
      <c r="U821" s="486"/>
      <c r="V821" s="486"/>
      <c r="W821" s="486"/>
      <c r="X821" s="486"/>
      <c r="Y821" s="486"/>
      <c r="Z821" s="486"/>
      <c r="AA821" s="486"/>
      <c r="AB821" s="486"/>
      <c r="AC821" s="486"/>
      <c r="AD821" s="486"/>
    </row>
    <row r="822" spans="1:30">
      <c r="A822" s="265">
        <v>43990</v>
      </c>
      <c r="B822" s="115" t="s">
        <v>154</v>
      </c>
      <c r="C822" s="37">
        <v>880000665</v>
      </c>
      <c r="D822" s="115" t="s">
        <v>139</v>
      </c>
      <c r="E822" s="115" t="s">
        <v>147</v>
      </c>
      <c r="F822" s="137"/>
      <c r="G822" s="115"/>
      <c r="H822" s="265"/>
      <c r="I822" s="666"/>
      <c r="J822" s="666">
        <v>43994</v>
      </c>
      <c r="K822" s="486"/>
      <c r="L822" s="486"/>
      <c r="M822" s="115" t="s">
        <v>1405</v>
      </c>
      <c r="N822" s="486"/>
      <c r="O822" s="486">
        <v>2691.2</v>
      </c>
      <c r="P822" s="486"/>
      <c r="Q822" s="486"/>
      <c r="R822" s="486"/>
      <c r="S822" s="486"/>
      <c r="T822" s="486"/>
      <c r="U822" s="486"/>
      <c r="V822" s="486"/>
      <c r="W822" s="486"/>
      <c r="X822" s="486"/>
      <c r="Y822" s="486"/>
      <c r="Z822" s="486"/>
      <c r="AA822" s="486"/>
      <c r="AB822" s="486"/>
      <c r="AC822" s="486"/>
      <c r="AD822" s="486"/>
    </row>
    <row r="823" spans="1:30">
      <c r="A823" s="265">
        <v>43990</v>
      </c>
      <c r="B823" s="115" t="s">
        <v>154</v>
      </c>
      <c r="C823" s="37">
        <v>882026444</v>
      </c>
      <c r="D823" s="115" t="s">
        <v>139</v>
      </c>
      <c r="E823" s="115" t="s">
        <v>140</v>
      </c>
      <c r="F823" s="137"/>
      <c r="G823" s="115"/>
      <c r="H823" s="665"/>
      <c r="I823" s="666"/>
      <c r="J823" s="666">
        <v>43994</v>
      </c>
      <c r="K823" s="486"/>
      <c r="L823" s="486"/>
      <c r="M823" s="115"/>
      <c r="N823" s="486"/>
      <c r="O823" s="486"/>
      <c r="P823" s="486"/>
      <c r="Q823" s="486"/>
      <c r="R823" s="486"/>
      <c r="S823" s="486"/>
      <c r="T823" s="486"/>
      <c r="U823" s="486"/>
      <c r="V823" s="486"/>
      <c r="W823" s="486"/>
      <c r="X823" s="486"/>
      <c r="Y823" s="486"/>
      <c r="Z823" s="486"/>
      <c r="AA823" s="486"/>
      <c r="AB823" s="486"/>
      <c r="AC823" s="486"/>
      <c r="AD823" s="486"/>
    </row>
    <row r="824" spans="1:30">
      <c r="A824" s="265">
        <v>43990</v>
      </c>
      <c r="B824" s="115" t="s">
        <v>154</v>
      </c>
      <c r="C824" s="37">
        <v>881987889</v>
      </c>
      <c r="D824" s="115" t="s">
        <v>139</v>
      </c>
      <c r="E824" s="115" t="s">
        <v>140</v>
      </c>
      <c r="F824" s="137"/>
      <c r="G824" s="115"/>
      <c r="H824" s="265"/>
      <c r="I824" s="666"/>
      <c r="J824" s="666">
        <v>43994</v>
      </c>
      <c r="K824" s="486"/>
      <c r="L824" s="486"/>
      <c r="M824" s="115"/>
      <c r="N824" s="486"/>
      <c r="O824" s="486"/>
      <c r="P824" s="486"/>
      <c r="Q824" s="486"/>
      <c r="R824" s="486"/>
      <c r="S824" s="486"/>
      <c r="T824" s="486"/>
      <c r="U824" s="486"/>
      <c r="V824" s="486"/>
      <c r="W824" s="486"/>
      <c r="X824" s="486"/>
      <c r="Y824" s="486"/>
      <c r="Z824" s="486"/>
      <c r="AA824" s="486"/>
      <c r="AB824" s="486"/>
      <c r="AC824" s="486"/>
      <c r="AD824" s="486"/>
    </row>
    <row r="825" spans="1:30">
      <c r="A825" s="265">
        <v>43990</v>
      </c>
      <c r="B825" s="115" t="s">
        <v>154</v>
      </c>
      <c r="C825" s="37">
        <v>881814284</v>
      </c>
      <c r="D825" s="115" t="s">
        <v>139</v>
      </c>
      <c r="E825" s="115" t="s">
        <v>140</v>
      </c>
      <c r="F825" s="137"/>
      <c r="G825" s="115"/>
      <c r="H825" s="265"/>
      <c r="I825" s="666"/>
      <c r="J825" s="666">
        <v>43994</v>
      </c>
      <c r="K825" s="486"/>
      <c r="L825" s="486"/>
      <c r="M825" s="115"/>
      <c r="N825" s="486"/>
      <c r="O825" s="486"/>
      <c r="P825" s="486"/>
      <c r="Q825" s="486"/>
      <c r="R825" s="486"/>
      <c r="S825" s="486"/>
      <c r="T825" s="486"/>
      <c r="U825" s="486"/>
      <c r="V825" s="486"/>
      <c r="W825" s="486"/>
      <c r="X825" s="486"/>
      <c r="Y825" s="486"/>
      <c r="Z825" s="486"/>
      <c r="AA825" s="486"/>
      <c r="AB825" s="486"/>
      <c r="AC825" s="486"/>
      <c r="AD825" s="486"/>
    </row>
    <row r="826" spans="1:30">
      <c r="A826" s="265">
        <v>43990</v>
      </c>
      <c r="B826" s="115" t="s">
        <v>154</v>
      </c>
      <c r="C826" s="37">
        <v>882178727</v>
      </c>
      <c r="D826" s="115" t="s">
        <v>152</v>
      </c>
      <c r="E826" s="115" t="s">
        <v>140</v>
      </c>
      <c r="F826" s="137"/>
      <c r="G826" s="115"/>
      <c r="H826" s="265"/>
      <c r="I826" s="666"/>
      <c r="J826" s="666">
        <v>43994</v>
      </c>
      <c r="K826" s="486"/>
      <c r="L826" s="486"/>
      <c r="M826" s="115" t="s">
        <v>442</v>
      </c>
      <c r="N826" s="486"/>
      <c r="O826" s="486"/>
      <c r="P826" s="486"/>
      <c r="Q826" s="486"/>
      <c r="R826" s="486"/>
      <c r="S826" s="486"/>
      <c r="T826" s="486"/>
      <c r="U826" s="486"/>
      <c r="V826" s="486"/>
      <c r="W826" s="486"/>
      <c r="X826" s="486"/>
      <c r="Y826" s="486"/>
      <c r="Z826" s="486"/>
      <c r="AA826" s="486"/>
      <c r="AB826" s="486"/>
      <c r="AC826" s="486"/>
      <c r="AD826" s="486"/>
    </row>
    <row r="827" spans="1:30">
      <c r="A827" s="265">
        <v>43990</v>
      </c>
      <c r="B827" s="115" t="s">
        <v>154</v>
      </c>
      <c r="C827" s="37">
        <v>881919495</v>
      </c>
      <c r="D827" s="115" t="s">
        <v>139</v>
      </c>
      <c r="E827" s="115" t="s">
        <v>140</v>
      </c>
      <c r="F827" s="137"/>
      <c r="G827" s="115"/>
      <c r="H827" s="265"/>
      <c r="I827" s="666"/>
      <c r="J827" s="666">
        <v>43994</v>
      </c>
      <c r="K827" s="486"/>
      <c r="L827" s="486"/>
      <c r="M827" s="115" t="s">
        <v>168</v>
      </c>
      <c r="N827" s="486"/>
      <c r="O827" s="486"/>
      <c r="P827" s="486"/>
      <c r="Q827" s="486"/>
      <c r="R827" s="486"/>
      <c r="S827" s="486"/>
      <c r="T827" s="486"/>
      <c r="U827" s="486"/>
      <c r="V827" s="486"/>
      <c r="W827" s="486"/>
      <c r="X827" s="486"/>
      <c r="Y827" s="486"/>
      <c r="Z827" s="486"/>
      <c r="AA827" s="486"/>
      <c r="AB827" s="486"/>
      <c r="AC827" s="486"/>
      <c r="AD827" s="486"/>
    </row>
    <row r="828" spans="1:30">
      <c r="A828" s="265">
        <v>43990</v>
      </c>
      <c r="B828" s="115" t="s">
        <v>154</v>
      </c>
      <c r="C828" s="37">
        <v>882052951</v>
      </c>
      <c r="D828" s="115" t="s">
        <v>139</v>
      </c>
      <c r="E828" s="115" t="s">
        <v>140</v>
      </c>
      <c r="F828" s="137"/>
      <c r="G828" s="115"/>
      <c r="H828" s="265"/>
      <c r="I828" s="666"/>
      <c r="J828" s="666">
        <v>43994</v>
      </c>
      <c r="K828" s="486"/>
      <c r="L828" s="486"/>
      <c r="M828" s="115"/>
      <c r="N828" s="486"/>
      <c r="O828" s="486"/>
      <c r="P828" s="486"/>
      <c r="Q828" s="486"/>
      <c r="R828" s="486"/>
      <c r="S828" s="486"/>
      <c r="T828" s="486"/>
      <c r="U828" s="486"/>
      <c r="V828" s="486"/>
      <c r="W828" s="486"/>
      <c r="X828" s="486"/>
      <c r="Y828" s="486"/>
      <c r="Z828" s="486"/>
      <c r="AA828" s="486"/>
      <c r="AB828" s="486"/>
      <c r="AC828" s="486"/>
      <c r="AD828" s="486"/>
    </row>
    <row r="829" spans="1:30">
      <c r="A829" s="265">
        <v>43990</v>
      </c>
      <c r="B829" s="115" t="s">
        <v>154</v>
      </c>
      <c r="C829" s="37">
        <v>882047804</v>
      </c>
      <c r="D829" s="115" t="s">
        <v>139</v>
      </c>
      <c r="E829" s="115" t="s">
        <v>140</v>
      </c>
      <c r="F829" s="137"/>
      <c r="G829" s="115"/>
      <c r="H829" s="265"/>
      <c r="I829" s="666"/>
      <c r="J829" s="666">
        <v>43994</v>
      </c>
      <c r="K829" s="486"/>
      <c r="L829" s="486"/>
      <c r="M829" s="115"/>
      <c r="N829" s="486"/>
      <c r="O829" s="486"/>
      <c r="P829" s="486"/>
      <c r="Q829" s="486"/>
      <c r="R829" s="486"/>
      <c r="S829" s="486"/>
      <c r="T829" s="486"/>
      <c r="U829" s="486"/>
      <c r="V829" s="486"/>
      <c r="W829" s="486"/>
      <c r="X829" s="486"/>
      <c r="Y829" s="486"/>
      <c r="Z829" s="486"/>
      <c r="AA829" s="486"/>
      <c r="AB829" s="486"/>
      <c r="AC829" s="486"/>
      <c r="AD829" s="486"/>
    </row>
    <row r="830" spans="1:30">
      <c r="A830" s="265">
        <v>43990</v>
      </c>
      <c r="B830" s="115" t="s">
        <v>154</v>
      </c>
      <c r="C830" s="37">
        <v>880786711</v>
      </c>
      <c r="D830" s="115" t="s">
        <v>139</v>
      </c>
      <c r="E830" s="115" t="s">
        <v>140</v>
      </c>
      <c r="F830" s="137"/>
      <c r="G830" s="115"/>
      <c r="H830" s="265"/>
      <c r="I830" s="666"/>
      <c r="J830" s="666">
        <v>43994</v>
      </c>
      <c r="K830" s="486"/>
      <c r="L830" s="486"/>
      <c r="M830" s="115"/>
      <c r="N830" s="486"/>
      <c r="O830" s="486"/>
      <c r="P830" s="486"/>
      <c r="Q830" s="486"/>
      <c r="R830" s="486"/>
      <c r="S830" s="486"/>
      <c r="T830" s="486"/>
      <c r="U830" s="486"/>
      <c r="V830" s="486"/>
      <c r="W830" s="486"/>
      <c r="X830" s="486"/>
      <c r="Y830" s="486"/>
      <c r="Z830" s="486"/>
      <c r="AA830" s="486"/>
      <c r="AB830" s="486"/>
      <c r="AC830" s="486"/>
      <c r="AD830" s="486"/>
    </row>
    <row r="831" spans="1:30">
      <c r="A831" s="265">
        <v>43990</v>
      </c>
      <c r="B831" s="115" t="s">
        <v>154</v>
      </c>
      <c r="C831" s="37">
        <v>880753072</v>
      </c>
      <c r="D831" s="115" t="s">
        <v>139</v>
      </c>
      <c r="E831" s="115" t="s">
        <v>147</v>
      </c>
      <c r="F831" s="137"/>
      <c r="G831" s="115"/>
      <c r="H831" s="265"/>
      <c r="I831" s="666"/>
      <c r="J831" s="666">
        <v>43994</v>
      </c>
      <c r="K831" s="486"/>
      <c r="L831" s="486"/>
      <c r="M831" s="115"/>
      <c r="N831" s="486"/>
      <c r="O831" s="486">
        <v>794.2</v>
      </c>
      <c r="P831" s="486"/>
      <c r="Q831" s="486"/>
      <c r="R831" s="486"/>
      <c r="S831" s="486"/>
      <c r="T831" s="486"/>
      <c r="U831" s="486"/>
      <c r="V831" s="486"/>
      <c r="W831" s="486"/>
      <c r="X831" s="486"/>
      <c r="Y831" s="486"/>
      <c r="Z831" s="486"/>
      <c r="AA831" s="486"/>
      <c r="AB831" s="486"/>
      <c r="AC831" s="486"/>
      <c r="AD831" s="486"/>
    </row>
    <row r="832" spans="1:30">
      <c r="A832" s="265">
        <v>43990</v>
      </c>
      <c r="B832" s="115" t="s">
        <v>154</v>
      </c>
      <c r="C832" s="37">
        <v>882183060</v>
      </c>
      <c r="D832" s="115" t="s">
        <v>139</v>
      </c>
      <c r="E832" s="115" t="s">
        <v>140</v>
      </c>
      <c r="F832" s="137"/>
      <c r="G832" s="115"/>
      <c r="H832" s="265"/>
      <c r="I832" s="666"/>
      <c r="J832" s="666">
        <v>43994</v>
      </c>
      <c r="K832" s="486"/>
      <c r="L832" s="486"/>
      <c r="M832" s="115"/>
      <c r="N832" s="486"/>
      <c r="O832" s="486"/>
      <c r="P832" s="486"/>
      <c r="Q832" s="486"/>
      <c r="R832" s="486"/>
      <c r="S832" s="486"/>
      <c r="T832" s="486"/>
      <c r="U832" s="486"/>
      <c r="V832" s="486"/>
      <c r="W832" s="486"/>
      <c r="X832" s="486"/>
      <c r="Y832" s="486"/>
      <c r="Z832" s="486"/>
      <c r="AA832" s="486"/>
      <c r="AB832" s="486"/>
      <c r="AC832" s="486"/>
      <c r="AD832" s="486"/>
    </row>
    <row r="833" spans="1:30">
      <c r="A833" s="265">
        <v>43991</v>
      </c>
      <c r="B833" s="115" t="s">
        <v>154</v>
      </c>
      <c r="C833" s="37">
        <v>880643214</v>
      </c>
      <c r="D833" s="115" t="s">
        <v>139</v>
      </c>
      <c r="E833" s="115" t="s">
        <v>147</v>
      </c>
      <c r="F833" s="137"/>
      <c r="G833" s="115"/>
      <c r="H833" s="265"/>
      <c r="I833" s="666"/>
      <c r="J833" s="666">
        <v>43997</v>
      </c>
      <c r="K833" s="486"/>
      <c r="L833" s="486"/>
      <c r="M833" s="115"/>
      <c r="N833" s="486"/>
      <c r="O833" s="486">
        <v>121.5</v>
      </c>
      <c r="P833" s="486"/>
      <c r="Q833" s="486"/>
      <c r="R833" s="486"/>
      <c r="S833" s="486"/>
      <c r="T833" s="486"/>
      <c r="U833" s="486"/>
      <c r="V833" s="486"/>
      <c r="W833" s="486"/>
      <c r="X833" s="486"/>
      <c r="Y833" s="486"/>
      <c r="Z833" s="486"/>
      <c r="AA833" s="486"/>
      <c r="AB833" s="486"/>
      <c r="AC833" s="486"/>
      <c r="AD833" s="486"/>
    </row>
    <row r="834" spans="1:30">
      <c r="A834" s="265">
        <v>43991</v>
      </c>
      <c r="B834" s="115" t="s">
        <v>154</v>
      </c>
      <c r="C834" s="37">
        <v>882188818</v>
      </c>
      <c r="D834" s="115" t="s">
        <v>152</v>
      </c>
      <c r="E834" s="115" t="s">
        <v>140</v>
      </c>
      <c r="F834" s="137"/>
      <c r="G834" s="115"/>
      <c r="H834" s="265"/>
      <c r="I834" s="666"/>
      <c r="J834" s="665">
        <v>43997</v>
      </c>
      <c r="K834" s="486"/>
      <c r="L834" s="486"/>
      <c r="M834" s="115" t="s">
        <v>142</v>
      </c>
      <c r="N834" s="486"/>
      <c r="O834" s="486"/>
      <c r="P834" s="486"/>
      <c r="Q834" s="486"/>
      <c r="R834" s="486"/>
      <c r="S834" s="486"/>
      <c r="T834" s="486"/>
      <c r="U834" s="486"/>
      <c r="V834" s="486"/>
      <c r="W834" s="486"/>
      <c r="X834" s="486"/>
      <c r="Y834" s="486"/>
      <c r="Z834" s="486"/>
      <c r="AA834" s="486"/>
      <c r="AB834" s="486"/>
      <c r="AC834" s="486"/>
      <c r="AD834" s="486"/>
    </row>
    <row r="835" spans="1:30">
      <c r="A835" s="265">
        <v>43991</v>
      </c>
      <c r="B835" s="115" t="s">
        <v>154</v>
      </c>
      <c r="C835" s="37">
        <v>882184717</v>
      </c>
      <c r="D835" s="115" t="s">
        <v>139</v>
      </c>
      <c r="E835" s="115" t="s">
        <v>140</v>
      </c>
      <c r="F835" s="137"/>
      <c r="G835" s="115"/>
      <c r="H835" s="265"/>
      <c r="I835" s="666"/>
      <c r="J835" s="665">
        <v>43997</v>
      </c>
      <c r="K835" s="486"/>
      <c r="L835" s="486"/>
      <c r="M835" s="115"/>
      <c r="N835" s="486"/>
      <c r="O835" s="486"/>
      <c r="P835" s="486"/>
      <c r="Q835" s="486"/>
      <c r="R835" s="486"/>
      <c r="S835" s="486"/>
      <c r="T835" s="486"/>
      <c r="U835" s="486"/>
      <c r="V835" s="486"/>
      <c r="W835" s="486"/>
      <c r="X835" s="486"/>
      <c r="Y835" s="486"/>
      <c r="Z835" s="486"/>
      <c r="AA835" s="486"/>
      <c r="AB835" s="486"/>
      <c r="AC835" s="486"/>
      <c r="AD835" s="486"/>
    </row>
    <row r="836" spans="1:30">
      <c r="A836" s="265">
        <v>43991</v>
      </c>
      <c r="B836" s="115" t="s">
        <v>154</v>
      </c>
      <c r="C836" s="37">
        <v>881493478</v>
      </c>
      <c r="D836" s="115" t="s">
        <v>139</v>
      </c>
      <c r="E836" s="115" t="s">
        <v>140</v>
      </c>
      <c r="F836" s="137"/>
      <c r="G836" s="115"/>
      <c r="H836" s="265"/>
      <c r="I836" s="666"/>
      <c r="J836" s="665">
        <v>43997</v>
      </c>
      <c r="K836" s="486"/>
      <c r="L836" s="486"/>
      <c r="M836" s="115"/>
      <c r="N836" s="486"/>
      <c r="O836" s="486"/>
      <c r="P836" s="486"/>
      <c r="Q836" s="486"/>
      <c r="R836" s="486"/>
      <c r="S836" s="486"/>
      <c r="T836" s="486"/>
      <c r="U836" s="486"/>
      <c r="V836" s="486"/>
      <c r="W836" s="486"/>
      <c r="X836" s="486"/>
      <c r="Y836" s="486"/>
      <c r="Z836" s="486"/>
      <c r="AA836" s="486"/>
      <c r="AB836" s="486"/>
      <c r="AC836" s="486"/>
      <c r="AD836" s="486"/>
    </row>
    <row r="837" spans="1:30">
      <c r="A837" s="265">
        <v>43991</v>
      </c>
      <c r="B837" s="115" t="s">
        <v>154</v>
      </c>
      <c r="C837" s="37">
        <v>880226174</v>
      </c>
      <c r="D837" s="115" t="s">
        <v>139</v>
      </c>
      <c r="E837" s="115" t="s">
        <v>140</v>
      </c>
      <c r="F837" s="137"/>
      <c r="G837" s="115"/>
      <c r="H837" s="265"/>
      <c r="I837" s="666"/>
      <c r="J837" s="665">
        <v>43997</v>
      </c>
      <c r="K837" s="486"/>
      <c r="L837" s="486"/>
      <c r="M837" s="115" t="s">
        <v>1406</v>
      </c>
      <c r="N837" s="486"/>
      <c r="O837" s="486">
        <v>60</v>
      </c>
      <c r="P837" s="486"/>
      <c r="Q837" s="486"/>
      <c r="R837" s="486"/>
      <c r="S837" s="486"/>
      <c r="T837" s="486"/>
      <c r="U837" s="486"/>
      <c r="V837" s="486"/>
      <c r="W837" s="486"/>
      <c r="X837" s="486"/>
      <c r="Y837" s="486"/>
      <c r="Z837" s="486"/>
      <c r="AA837" s="486"/>
      <c r="AB837" s="486"/>
      <c r="AC837" s="486"/>
      <c r="AD837" s="486"/>
    </row>
    <row r="838" spans="1:30">
      <c r="A838" s="265">
        <v>43991</v>
      </c>
      <c r="B838" s="115" t="s">
        <v>154</v>
      </c>
      <c r="C838" s="37">
        <v>880074556</v>
      </c>
      <c r="D838" s="115" t="s">
        <v>139</v>
      </c>
      <c r="E838" s="115" t="s">
        <v>140</v>
      </c>
      <c r="F838" s="137"/>
      <c r="G838" s="115"/>
      <c r="H838" s="265"/>
      <c r="I838" s="666"/>
      <c r="J838" s="665">
        <v>43997</v>
      </c>
      <c r="K838" s="486"/>
      <c r="L838" s="486"/>
      <c r="M838" s="115"/>
      <c r="N838" s="486"/>
      <c r="O838" s="486"/>
      <c r="P838" s="486"/>
      <c r="Q838" s="486"/>
      <c r="R838" s="486"/>
      <c r="S838" s="486"/>
      <c r="T838" s="486"/>
      <c r="U838" s="486"/>
      <c r="V838" s="486"/>
      <c r="W838" s="486"/>
      <c r="X838" s="486"/>
      <c r="Y838" s="486"/>
      <c r="Z838" s="486"/>
      <c r="AA838" s="486"/>
      <c r="AB838" s="486"/>
      <c r="AC838" s="486"/>
      <c r="AD838" s="486"/>
    </row>
    <row r="839" spans="1:30">
      <c r="A839" s="265">
        <v>43991</v>
      </c>
      <c r="B839" s="115" t="s">
        <v>154</v>
      </c>
      <c r="C839" s="37">
        <v>880372341</v>
      </c>
      <c r="D839" s="115" t="s">
        <v>139</v>
      </c>
      <c r="E839" s="115" t="s">
        <v>147</v>
      </c>
      <c r="F839" s="137"/>
      <c r="G839" s="115"/>
      <c r="H839" s="265"/>
      <c r="I839" s="666"/>
      <c r="J839" s="665">
        <v>43997</v>
      </c>
      <c r="K839" s="486"/>
      <c r="L839" s="486"/>
      <c r="M839" s="115" t="s">
        <v>148</v>
      </c>
      <c r="N839" s="486"/>
      <c r="O839" s="486"/>
      <c r="P839" s="486"/>
      <c r="Q839" s="486"/>
      <c r="R839" s="486"/>
      <c r="S839" s="486"/>
      <c r="T839" s="486"/>
      <c r="U839" s="486"/>
      <c r="V839" s="486"/>
      <c r="W839" s="486"/>
      <c r="X839" s="486"/>
      <c r="Y839" s="486"/>
      <c r="Z839" s="486"/>
      <c r="AA839" s="486"/>
      <c r="AB839" s="486"/>
      <c r="AC839" s="486"/>
      <c r="AD839" s="486"/>
    </row>
    <row r="840" spans="1:30">
      <c r="A840" s="265">
        <v>43991</v>
      </c>
      <c r="B840" s="115" t="s">
        <v>154</v>
      </c>
      <c r="C840" s="37">
        <v>882162615</v>
      </c>
      <c r="D840" s="115" t="s">
        <v>139</v>
      </c>
      <c r="E840" s="115" t="s">
        <v>140</v>
      </c>
      <c r="F840" s="137"/>
      <c r="G840" s="115"/>
      <c r="H840" s="265"/>
      <c r="I840" s="666"/>
      <c r="J840" s="665">
        <v>43997</v>
      </c>
      <c r="K840" s="486"/>
      <c r="L840" s="486"/>
      <c r="M840" s="115"/>
      <c r="N840" s="486"/>
      <c r="O840" s="486"/>
      <c r="P840" s="486"/>
      <c r="Q840" s="486"/>
      <c r="R840" s="486"/>
      <c r="S840" s="486"/>
      <c r="T840" s="486"/>
      <c r="U840" s="486"/>
      <c r="V840" s="486"/>
      <c r="W840" s="486"/>
      <c r="X840" s="486"/>
      <c r="Y840" s="486"/>
      <c r="Z840" s="486"/>
      <c r="AA840" s="486"/>
      <c r="AB840" s="486"/>
      <c r="AC840" s="486"/>
      <c r="AD840" s="486"/>
    </row>
    <row r="841" spans="1:30">
      <c r="A841" s="265">
        <v>43991</v>
      </c>
      <c r="B841" s="115" t="s">
        <v>154</v>
      </c>
      <c r="C841" s="37">
        <v>881683095</v>
      </c>
      <c r="D841" s="115" t="s">
        <v>152</v>
      </c>
      <c r="E841" s="115" t="s">
        <v>150</v>
      </c>
      <c r="F841" s="137"/>
      <c r="G841" s="115"/>
      <c r="H841" s="265"/>
      <c r="I841" s="666"/>
      <c r="J841" s="665">
        <v>43997</v>
      </c>
      <c r="K841" s="486"/>
      <c r="L841" s="486"/>
      <c r="M841" s="115" t="s">
        <v>142</v>
      </c>
      <c r="N841" s="666">
        <v>43999</v>
      </c>
      <c r="O841" s="486">
        <v>1933.34</v>
      </c>
      <c r="P841" s="486"/>
      <c r="Q841" s="486"/>
      <c r="R841" s="486"/>
      <c r="S841" s="486"/>
      <c r="T841" s="486"/>
      <c r="U841" s="486"/>
      <c r="V841" s="486"/>
      <c r="W841" s="486"/>
      <c r="X841" s="486"/>
      <c r="Y841" s="486"/>
      <c r="Z841" s="486"/>
      <c r="AA841" s="486"/>
      <c r="AB841" s="486"/>
      <c r="AC841" s="486"/>
      <c r="AD841" s="486"/>
    </row>
    <row r="842" spans="1:30">
      <c r="A842" s="265">
        <v>43991</v>
      </c>
      <c r="B842" s="115" t="s">
        <v>154</v>
      </c>
      <c r="C842" s="37">
        <v>881630246</v>
      </c>
      <c r="D842" s="115" t="s">
        <v>152</v>
      </c>
      <c r="E842" s="115" t="s">
        <v>147</v>
      </c>
      <c r="F842" s="137"/>
      <c r="G842" s="115"/>
      <c r="H842" s="265"/>
      <c r="I842" s="666"/>
      <c r="J842" s="665">
        <v>43997</v>
      </c>
      <c r="K842" s="486"/>
      <c r="L842" s="486"/>
      <c r="M842" s="115"/>
      <c r="N842" s="486"/>
      <c r="O842" s="486"/>
      <c r="P842" s="486"/>
      <c r="Q842" s="486"/>
      <c r="R842" s="680"/>
      <c r="S842" s="680"/>
      <c r="T842" s="680"/>
      <c r="U842" s="680"/>
      <c r="V842" s="680"/>
      <c r="W842" s="680"/>
      <c r="X842" s="680"/>
      <c r="Y842" s="680"/>
      <c r="Z842" s="680"/>
      <c r="AA842" s="680"/>
      <c r="AB842" s="680"/>
      <c r="AC842" s="680"/>
      <c r="AD842" s="680"/>
    </row>
    <row r="843" spans="1:30">
      <c r="A843" s="265">
        <v>43992</v>
      </c>
      <c r="B843" s="115" t="s">
        <v>154</v>
      </c>
      <c r="C843" s="37">
        <v>882194311</v>
      </c>
      <c r="D843" s="115" t="s">
        <v>139</v>
      </c>
      <c r="E843" s="115" t="s">
        <v>140</v>
      </c>
      <c r="F843" s="137"/>
      <c r="G843" s="115"/>
      <c r="H843" s="265"/>
      <c r="I843" s="666"/>
      <c r="J843" s="665">
        <v>43998</v>
      </c>
      <c r="K843" s="486"/>
      <c r="L843" s="486"/>
      <c r="M843" s="115"/>
      <c r="N843" s="486"/>
      <c r="O843" s="486"/>
      <c r="P843" s="486"/>
      <c r="Q843" s="486"/>
      <c r="R843" s="486"/>
      <c r="S843" s="486"/>
      <c r="T843" s="486"/>
      <c r="U843" s="486"/>
      <c r="V843" s="486"/>
      <c r="W843" s="486"/>
      <c r="X843" s="486"/>
      <c r="Y843" s="486"/>
      <c r="Z843" s="486"/>
      <c r="AA843" s="486"/>
      <c r="AB843" s="486"/>
      <c r="AC843" s="486"/>
      <c r="AD843" s="486"/>
    </row>
    <row r="844" spans="1:30">
      <c r="A844" s="265">
        <v>43992</v>
      </c>
      <c r="B844" s="115" t="s">
        <v>154</v>
      </c>
      <c r="C844" s="486">
        <v>882090738</v>
      </c>
      <c r="D844" s="115" t="s">
        <v>139</v>
      </c>
      <c r="E844" s="115" t="s">
        <v>140</v>
      </c>
      <c r="F844" s="137"/>
      <c r="G844" s="115"/>
      <c r="H844" s="265"/>
      <c r="I844" s="666"/>
      <c r="J844" s="665">
        <v>43998</v>
      </c>
      <c r="K844" s="486"/>
      <c r="L844" s="486"/>
      <c r="M844" s="115"/>
      <c r="N844" s="486"/>
      <c r="O844" s="486"/>
      <c r="P844" s="486"/>
      <c r="Q844" s="486"/>
      <c r="R844" s="486"/>
      <c r="S844" s="486"/>
      <c r="T844" s="486"/>
      <c r="U844" s="486"/>
      <c r="V844" s="486"/>
      <c r="W844" s="486"/>
      <c r="X844" s="486"/>
      <c r="Y844" s="486"/>
      <c r="Z844" s="486"/>
      <c r="AA844" s="486"/>
      <c r="AB844" s="486"/>
      <c r="AC844" s="486"/>
      <c r="AD844" s="486"/>
    </row>
    <row r="845" spans="1:30">
      <c r="A845" s="265">
        <v>43992</v>
      </c>
      <c r="B845" s="115" t="s">
        <v>154</v>
      </c>
      <c r="C845" s="37">
        <v>882031656</v>
      </c>
      <c r="D845" s="115" t="s">
        <v>139</v>
      </c>
      <c r="E845" s="115" t="s">
        <v>140</v>
      </c>
      <c r="F845" s="137"/>
      <c r="G845" s="115"/>
      <c r="H845" s="265"/>
      <c r="I845" s="666"/>
      <c r="J845" s="665">
        <v>43998</v>
      </c>
      <c r="K845" s="486"/>
      <c r="L845" s="486"/>
      <c r="M845" s="115"/>
      <c r="N845" s="486"/>
      <c r="O845" s="486"/>
      <c r="P845" s="486"/>
      <c r="Q845" s="486"/>
      <c r="R845" s="486"/>
      <c r="S845" s="486"/>
      <c r="T845" s="486"/>
      <c r="U845" s="486"/>
      <c r="V845" s="486"/>
      <c r="W845" s="486"/>
      <c r="X845" s="486"/>
      <c r="Y845" s="486"/>
      <c r="Z845" s="486"/>
      <c r="AA845" s="486"/>
      <c r="AB845" s="486"/>
      <c r="AC845" s="486"/>
      <c r="AD845" s="486"/>
    </row>
    <row r="846" spans="1:30">
      <c r="A846" s="265">
        <v>43992</v>
      </c>
      <c r="B846" s="115" t="s">
        <v>154</v>
      </c>
      <c r="C846" s="37">
        <v>881704129</v>
      </c>
      <c r="D846" s="115" t="s">
        <v>152</v>
      </c>
      <c r="E846" s="115" t="s">
        <v>140</v>
      </c>
      <c r="F846" s="137"/>
      <c r="G846" s="115"/>
      <c r="H846" s="265"/>
      <c r="I846" s="666"/>
      <c r="J846" s="665">
        <v>43998</v>
      </c>
      <c r="K846" s="486"/>
      <c r="L846" s="486"/>
      <c r="M846" s="115"/>
      <c r="N846" s="486"/>
      <c r="O846" s="486"/>
      <c r="P846" s="486"/>
      <c r="Q846" s="486"/>
      <c r="R846" s="486"/>
      <c r="S846" s="486"/>
      <c r="T846" s="486"/>
      <c r="U846" s="486"/>
      <c r="V846" s="486"/>
      <c r="W846" s="486"/>
      <c r="X846" s="486"/>
      <c r="Y846" s="486"/>
      <c r="Z846" s="486"/>
      <c r="AA846" s="486"/>
      <c r="AB846" s="486"/>
      <c r="AC846" s="486"/>
      <c r="AD846" s="486"/>
    </row>
    <row r="847" spans="1:30">
      <c r="A847" s="265">
        <v>43992</v>
      </c>
      <c r="B847" s="115" t="s">
        <v>154</v>
      </c>
      <c r="C847" s="37">
        <v>880434751</v>
      </c>
      <c r="D847" s="115" t="s">
        <v>152</v>
      </c>
      <c r="E847" s="115" t="s">
        <v>150</v>
      </c>
      <c r="F847" s="137"/>
      <c r="G847" s="115"/>
      <c r="H847" s="265"/>
      <c r="I847" s="666"/>
      <c r="J847" s="665">
        <v>43998</v>
      </c>
      <c r="K847" s="486"/>
      <c r="L847" s="486"/>
      <c r="M847" s="115"/>
      <c r="N847" s="486"/>
      <c r="O847" s="486"/>
      <c r="P847" s="486"/>
      <c r="Q847" s="486"/>
      <c r="R847" s="486"/>
      <c r="S847" s="486"/>
      <c r="T847" s="486"/>
      <c r="U847" s="486"/>
      <c r="V847" s="486"/>
      <c r="W847" s="486"/>
      <c r="X847" s="486"/>
      <c r="Y847" s="486"/>
      <c r="Z847" s="486"/>
      <c r="AA847" s="486"/>
      <c r="AB847" s="486"/>
      <c r="AC847" s="486"/>
      <c r="AD847" s="486"/>
    </row>
    <row r="848" spans="1:30">
      <c r="A848" s="665">
        <v>43992</v>
      </c>
      <c r="B848" s="115" t="s">
        <v>154</v>
      </c>
      <c r="C848" s="37">
        <v>880426042</v>
      </c>
      <c r="D848" s="115" t="s">
        <v>152</v>
      </c>
      <c r="E848" s="115" t="s">
        <v>140</v>
      </c>
      <c r="F848" s="137"/>
      <c r="G848" s="115"/>
      <c r="H848" s="265"/>
      <c r="I848" s="666"/>
      <c r="J848" s="665">
        <v>43998</v>
      </c>
      <c r="K848" s="486"/>
      <c r="L848" s="486"/>
      <c r="M848" s="115"/>
      <c r="N848" s="486"/>
      <c r="O848" s="486"/>
      <c r="P848" s="486"/>
      <c r="Q848" s="486"/>
      <c r="R848" s="486"/>
      <c r="S848" s="486"/>
      <c r="T848" s="486"/>
      <c r="U848" s="486"/>
      <c r="V848" s="486"/>
      <c r="W848" s="486"/>
      <c r="X848" s="486"/>
      <c r="Y848" s="486"/>
      <c r="Z848" s="486"/>
      <c r="AA848" s="486"/>
      <c r="AB848" s="486"/>
      <c r="AC848" s="486"/>
      <c r="AD848" s="486"/>
    </row>
    <row r="849" spans="1:30">
      <c r="A849" s="665">
        <v>43992</v>
      </c>
      <c r="B849" s="115" t="s">
        <v>154</v>
      </c>
      <c r="C849" s="37">
        <v>882037502</v>
      </c>
      <c r="D849" s="115" t="s">
        <v>139</v>
      </c>
      <c r="E849" s="115" t="s">
        <v>140</v>
      </c>
      <c r="F849" s="137"/>
      <c r="G849" s="115"/>
      <c r="H849" s="265"/>
      <c r="I849" s="666"/>
      <c r="J849" s="665">
        <v>43998</v>
      </c>
      <c r="K849" s="486"/>
      <c r="L849" s="486"/>
      <c r="M849" s="115"/>
      <c r="N849" s="486"/>
      <c r="O849" s="486"/>
      <c r="P849" s="486"/>
      <c r="Q849" s="486"/>
      <c r="R849" s="486"/>
      <c r="S849" s="486"/>
      <c r="T849" s="486"/>
      <c r="U849" s="486"/>
      <c r="V849" s="486"/>
      <c r="W849" s="486"/>
      <c r="X849" s="486"/>
      <c r="Y849" s="486"/>
      <c r="Z849" s="486"/>
      <c r="AA849" s="486"/>
      <c r="AB849" s="486"/>
      <c r="AC849" s="486"/>
      <c r="AD849" s="486"/>
    </row>
    <row r="850" spans="1:30">
      <c r="A850" s="665">
        <v>43992</v>
      </c>
      <c r="B850" s="115" t="s">
        <v>154</v>
      </c>
      <c r="C850" s="37">
        <v>880565372</v>
      </c>
      <c r="D850" s="115" t="s">
        <v>139</v>
      </c>
      <c r="E850" s="115" t="s">
        <v>140</v>
      </c>
      <c r="F850" s="137"/>
      <c r="G850" s="115"/>
      <c r="H850" s="265"/>
      <c r="I850" s="666"/>
      <c r="J850" s="665">
        <v>43997</v>
      </c>
      <c r="K850" s="486"/>
      <c r="L850" s="486"/>
      <c r="M850" s="115" t="s">
        <v>1407</v>
      </c>
      <c r="N850" s="486"/>
      <c r="O850" s="486"/>
      <c r="P850" s="486"/>
      <c r="Q850" s="486"/>
      <c r="R850" s="486"/>
      <c r="S850" s="486"/>
      <c r="T850" s="486"/>
      <c r="U850" s="486"/>
      <c r="V850" s="486"/>
      <c r="W850" s="486"/>
      <c r="X850" s="486"/>
      <c r="Y850" s="486"/>
      <c r="Z850" s="486"/>
      <c r="AA850" s="486"/>
      <c r="AB850" s="486"/>
      <c r="AC850" s="486"/>
      <c r="AD850" s="486"/>
    </row>
    <row r="851" spans="1:30">
      <c r="A851" s="665">
        <v>43992</v>
      </c>
      <c r="B851" s="115" t="s">
        <v>154</v>
      </c>
      <c r="C851" s="37">
        <v>880380693</v>
      </c>
      <c r="D851" s="115" t="s">
        <v>152</v>
      </c>
      <c r="E851" s="115" t="s">
        <v>147</v>
      </c>
      <c r="F851" s="137"/>
      <c r="G851" s="115"/>
      <c r="H851" s="265"/>
      <c r="I851" s="666"/>
      <c r="J851" s="665">
        <v>43998</v>
      </c>
      <c r="K851" s="486"/>
      <c r="L851" s="486"/>
      <c r="M851" s="115"/>
      <c r="N851" s="486"/>
      <c r="O851" s="486">
        <v>633.6</v>
      </c>
      <c r="P851" s="486"/>
      <c r="Q851" s="486"/>
      <c r="R851" s="486"/>
      <c r="S851" s="486"/>
      <c r="T851" s="486"/>
      <c r="U851" s="486"/>
      <c r="V851" s="486"/>
      <c r="W851" s="486"/>
      <c r="X851" s="486"/>
      <c r="Y851" s="486"/>
      <c r="Z851" s="486"/>
      <c r="AA851" s="486"/>
      <c r="AB851" s="486"/>
      <c r="AC851" s="486"/>
      <c r="AD851" s="486"/>
    </row>
    <row r="852" spans="1:30">
      <c r="A852" s="665">
        <v>43992</v>
      </c>
      <c r="B852" s="115" t="s">
        <v>154</v>
      </c>
      <c r="C852" s="37">
        <v>881679254</v>
      </c>
      <c r="D852" s="115" t="s">
        <v>139</v>
      </c>
      <c r="E852" s="115" t="s">
        <v>140</v>
      </c>
      <c r="F852" s="137"/>
      <c r="G852" s="115"/>
      <c r="H852" s="265"/>
      <c r="I852" s="666"/>
      <c r="J852" s="665">
        <v>43998</v>
      </c>
      <c r="K852" s="486"/>
      <c r="L852" s="486"/>
      <c r="M852" s="115"/>
      <c r="N852" s="486"/>
      <c r="O852" s="486"/>
      <c r="P852" s="486"/>
      <c r="Q852" s="486"/>
      <c r="R852" s="486"/>
      <c r="S852" s="486"/>
      <c r="T852" s="486"/>
      <c r="U852" s="486"/>
      <c r="V852" s="486"/>
      <c r="W852" s="486"/>
      <c r="X852" s="486"/>
      <c r="Y852" s="486"/>
      <c r="Z852" s="486"/>
      <c r="AA852" s="486"/>
      <c r="AB852" s="486"/>
      <c r="AC852" s="486"/>
      <c r="AD852" s="486"/>
    </row>
    <row r="853" spans="1:30">
      <c r="A853" s="665">
        <v>43992</v>
      </c>
      <c r="B853" s="115" t="s">
        <v>154</v>
      </c>
      <c r="C853" s="37">
        <v>880722834</v>
      </c>
      <c r="D853" s="115" t="s">
        <v>152</v>
      </c>
      <c r="E853" s="115" t="s">
        <v>147</v>
      </c>
      <c r="F853" s="137"/>
      <c r="G853" s="115"/>
      <c r="H853" s="265"/>
      <c r="I853" s="666"/>
      <c r="J853" s="665"/>
      <c r="K853" s="486"/>
      <c r="L853" s="486"/>
      <c r="M853" s="115"/>
      <c r="N853" s="486"/>
      <c r="O853" s="486">
        <v>206.5</v>
      </c>
      <c r="P853" s="486"/>
      <c r="Q853" s="486"/>
      <c r="R853" s="486"/>
      <c r="S853" s="486"/>
      <c r="T853" s="486"/>
      <c r="U853" s="486"/>
      <c r="V853" s="486"/>
      <c r="W853" s="486"/>
      <c r="X853" s="486"/>
      <c r="Y853" s="486"/>
      <c r="Z853" s="486"/>
      <c r="AA853" s="486"/>
      <c r="AB853" s="486"/>
      <c r="AC853" s="486"/>
      <c r="AD853" s="486"/>
    </row>
    <row r="854" spans="1:30">
      <c r="A854" s="665">
        <v>43993</v>
      </c>
      <c r="B854" s="115" t="s">
        <v>154</v>
      </c>
      <c r="C854" s="37">
        <v>880074361</v>
      </c>
      <c r="D854" s="115" t="s">
        <v>139</v>
      </c>
      <c r="E854" s="115" t="s">
        <v>140</v>
      </c>
      <c r="F854" s="137"/>
      <c r="G854" s="115"/>
      <c r="H854" s="265"/>
      <c r="I854" s="666"/>
      <c r="J854" s="665">
        <v>43999</v>
      </c>
      <c r="K854" s="486"/>
      <c r="L854" s="486"/>
      <c r="M854" s="115"/>
      <c r="N854" s="115"/>
      <c r="O854" s="486"/>
      <c r="P854" s="486"/>
      <c r="Q854" s="486"/>
      <c r="R854" s="486"/>
      <c r="S854" s="486"/>
      <c r="T854" s="486"/>
      <c r="U854" s="486"/>
      <c r="V854" s="486"/>
      <c r="W854" s="486"/>
      <c r="X854" s="486"/>
      <c r="Y854" s="486"/>
      <c r="Z854" s="486"/>
      <c r="AA854" s="486"/>
      <c r="AB854" s="486"/>
      <c r="AC854" s="486"/>
      <c r="AD854" s="486"/>
    </row>
    <row r="855" spans="1:30">
      <c r="A855" s="665">
        <v>43993</v>
      </c>
      <c r="B855" s="115" t="s">
        <v>154</v>
      </c>
      <c r="C855" s="37">
        <v>882141266</v>
      </c>
      <c r="D855" s="115" t="s">
        <v>139</v>
      </c>
      <c r="E855" s="115" t="s">
        <v>140</v>
      </c>
      <c r="F855" s="137"/>
      <c r="G855" s="115"/>
      <c r="H855" s="265"/>
      <c r="I855" s="666"/>
      <c r="J855" s="665">
        <v>43999</v>
      </c>
      <c r="K855" s="486"/>
      <c r="L855" s="37"/>
      <c r="M855" s="115"/>
      <c r="N855" s="115"/>
      <c r="O855" s="486"/>
      <c r="P855" s="486"/>
      <c r="Q855" s="486"/>
      <c r="R855" s="486"/>
      <c r="S855" s="486"/>
      <c r="T855" s="486"/>
      <c r="U855" s="486"/>
      <c r="V855" s="486"/>
      <c r="W855" s="486"/>
      <c r="X855" s="486"/>
      <c r="Y855" s="486"/>
      <c r="Z855" s="486"/>
      <c r="AA855" s="486"/>
      <c r="AB855" s="486"/>
      <c r="AC855" s="486"/>
      <c r="AD855" s="486"/>
    </row>
    <row r="856" spans="1:30">
      <c r="A856" s="665">
        <v>43993</v>
      </c>
      <c r="B856" s="115" t="s">
        <v>154</v>
      </c>
      <c r="C856" s="37">
        <v>882125266</v>
      </c>
      <c r="D856" s="115" t="s">
        <v>139</v>
      </c>
      <c r="E856" s="115" t="s">
        <v>140</v>
      </c>
      <c r="F856" s="137"/>
      <c r="G856" s="115"/>
      <c r="H856" s="265"/>
      <c r="I856" s="666"/>
      <c r="J856" s="665">
        <v>43999</v>
      </c>
      <c r="K856" s="486"/>
      <c r="L856" s="486"/>
      <c r="M856" s="115"/>
      <c r="N856" s="115"/>
      <c r="O856" s="486"/>
      <c r="P856" s="486"/>
      <c r="Q856" s="486"/>
      <c r="R856" s="486"/>
      <c r="S856" s="486"/>
      <c r="T856" s="486"/>
      <c r="U856" s="486"/>
      <c r="V856" s="486"/>
      <c r="W856" s="486"/>
      <c r="X856" s="486"/>
      <c r="Y856" s="486"/>
      <c r="Z856" s="486"/>
      <c r="AA856" s="486"/>
      <c r="AB856" s="486"/>
      <c r="AC856" s="486"/>
      <c r="AD856" s="486"/>
    </row>
    <row r="857" spans="1:30">
      <c r="A857" s="665">
        <v>43993</v>
      </c>
      <c r="B857" s="115" t="s">
        <v>154</v>
      </c>
      <c r="C857" s="37">
        <v>880438714</v>
      </c>
      <c r="D857" s="115" t="s">
        <v>152</v>
      </c>
      <c r="E857" s="115" t="s">
        <v>140</v>
      </c>
      <c r="F857" s="137"/>
      <c r="G857" s="115"/>
      <c r="H857" s="265"/>
      <c r="I857" s="666"/>
      <c r="J857" s="665">
        <v>43999</v>
      </c>
      <c r="K857" s="486"/>
      <c r="L857" s="486"/>
      <c r="M857" s="115"/>
      <c r="N857" s="115"/>
      <c r="O857" s="486"/>
      <c r="P857" s="486"/>
      <c r="Q857" s="486"/>
      <c r="R857" s="486"/>
      <c r="S857" s="486"/>
      <c r="T857" s="486"/>
      <c r="U857" s="486"/>
      <c r="V857" s="486"/>
      <c r="W857" s="486"/>
      <c r="X857" s="486"/>
      <c r="Y857" s="486"/>
      <c r="Z857" s="486"/>
      <c r="AA857" s="486"/>
      <c r="AB857" s="486"/>
      <c r="AC857" s="486"/>
      <c r="AD857" s="486"/>
    </row>
    <row r="858" spans="1:30">
      <c r="A858" s="665">
        <v>43993</v>
      </c>
      <c r="B858" s="115" t="s">
        <v>154</v>
      </c>
      <c r="C858" s="37">
        <v>880019200</v>
      </c>
      <c r="D858" s="115" t="s">
        <v>139</v>
      </c>
      <c r="E858" s="115" t="s">
        <v>140</v>
      </c>
      <c r="F858" s="137"/>
      <c r="G858" s="115"/>
      <c r="H858" s="265"/>
      <c r="I858" s="666"/>
      <c r="J858" s="665">
        <v>43999</v>
      </c>
      <c r="K858" s="486"/>
      <c r="L858" s="486"/>
      <c r="M858" s="115" t="s">
        <v>142</v>
      </c>
      <c r="N858" s="115"/>
      <c r="O858" s="486"/>
      <c r="P858" s="486"/>
      <c r="Q858" s="486"/>
      <c r="R858" s="486"/>
      <c r="S858" s="486"/>
      <c r="T858" s="486"/>
      <c r="U858" s="486"/>
      <c r="V858" s="486"/>
      <c r="W858" s="486"/>
      <c r="X858" s="486"/>
      <c r="Y858" s="486"/>
      <c r="Z858" s="486"/>
      <c r="AA858" s="486"/>
      <c r="AB858" s="486"/>
      <c r="AC858" s="486"/>
      <c r="AD858" s="486"/>
    </row>
    <row r="859" spans="1:30">
      <c r="A859" s="665">
        <v>43993</v>
      </c>
      <c r="B859" s="115" t="s">
        <v>154</v>
      </c>
      <c r="C859" s="37">
        <v>880039857</v>
      </c>
      <c r="D859" s="115" t="s">
        <v>139</v>
      </c>
      <c r="E859" s="115" t="s">
        <v>140</v>
      </c>
      <c r="F859" s="137"/>
      <c r="G859" s="115"/>
      <c r="H859" s="265"/>
      <c r="I859" s="666"/>
      <c r="J859" s="665">
        <v>43999</v>
      </c>
      <c r="K859" s="486"/>
      <c r="L859" s="486"/>
      <c r="M859" s="115" t="s">
        <v>187</v>
      </c>
      <c r="N859" s="115"/>
      <c r="O859" s="486"/>
      <c r="P859" s="486"/>
      <c r="Q859" s="486"/>
      <c r="R859" s="486"/>
      <c r="S859" s="486"/>
      <c r="T859" s="486"/>
      <c r="U859" s="486"/>
      <c r="V859" s="486"/>
      <c r="W859" s="486"/>
      <c r="X859" s="486"/>
      <c r="Y859" s="486"/>
      <c r="Z859" s="486"/>
      <c r="AA859" s="486"/>
      <c r="AB859" s="486"/>
      <c r="AC859" s="486"/>
      <c r="AD859" s="486"/>
    </row>
    <row r="860" spans="1:30">
      <c r="A860" s="666">
        <v>43993</v>
      </c>
      <c r="B860" s="115" t="s">
        <v>154</v>
      </c>
      <c r="C860" s="486">
        <v>880020017</v>
      </c>
      <c r="D860" s="115" t="s">
        <v>152</v>
      </c>
      <c r="E860" s="115" t="s">
        <v>140</v>
      </c>
      <c r="F860" s="666"/>
      <c r="G860" s="486"/>
      <c r="H860" s="37"/>
      <c r="I860" s="666"/>
      <c r="J860" s="666">
        <v>43999</v>
      </c>
      <c r="K860" s="486"/>
      <c r="L860" s="486"/>
      <c r="M860" s="486"/>
      <c r="N860" s="486"/>
      <c r="O860" s="486"/>
      <c r="P860" s="486"/>
      <c r="Q860" s="486"/>
      <c r="R860" s="486"/>
      <c r="S860" s="486"/>
      <c r="T860" s="486"/>
      <c r="U860" s="486"/>
      <c r="V860" s="486"/>
      <c r="W860" s="486"/>
      <c r="X860" s="486"/>
      <c r="Y860" s="486"/>
      <c r="Z860" s="486"/>
      <c r="AA860" s="486"/>
      <c r="AB860" s="486"/>
      <c r="AC860" s="486"/>
      <c r="AD860" s="486"/>
    </row>
    <row r="861" spans="1:30">
      <c r="A861" s="666">
        <v>43994</v>
      </c>
      <c r="B861" s="115" t="s">
        <v>154</v>
      </c>
      <c r="C861" s="486">
        <v>882164552</v>
      </c>
      <c r="D861" s="115" t="s">
        <v>139</v>
      </c>
      <c r="E861" s="115" t="s">
        <v>140</v>
      </c>
      <c r="F861" s="666"/>
      <c r="G861" s="486"/>
      <c r="H861" s="37"/>
      <c r="I861" s="486"/>
      <c r="J861" s="666">
        <v>44000</v>
      </c>
      <c r="K861" s="486"/>
      <c r="L861" s="486"/>
      <c r="M861" s="115" t="s">
        <v>168</v>
      </c>
      <c r="N861" s="486"/>
      <c r="O861" s="486"/>
      <c r="P861" s="486"/>
      <c r="Q861" s="486"/>
      <c r="R861" s="486"/>
      <c r="S861" s="486"/>
      <c r="T861" s="486"/>
      <c r="U861" s="486"/>
      <c r="V861" s="486"/>
      <c r="W861" s="486"/>
      <c r="X861" s="486"/>
      <c r="Y861" s="486"/>
      <c r="Z861" s="486"/>
      <c r="AA861" s="486"/>
      <c r="AB861" s="486"/>
      <c r="AC861" s="486"/>
      <c r="AD861" s="486"/>
    </row>
    <row r="862" spans="1:30">
      <c r="A862" s="666">
        <v>43994</v>
      </c>
      <c r="B862" s="115" t="s">
        <v>154</v>
      </c>
      <c r="C862" s="486">
        <v>881538725</v>
      </c>
      <c r="D862" s="115" t="s">
        <v>139</v>
      </c>
      <c r="E862" s="115" t="s">
        <v>140</v>
      </c>
      <c r="F862" s="666"/>
      <c r="G862" s="486"/>
      <c r="H862" s="37"/>
      <c r="I862" s="486"/>
      <c r="J862" s="666">
        <v>44000</v>
      </c>
      <c r="K862" s="486"/>
      <c r="L862" s="486"/>
      <c r="M862" s="486"/>
      <c r="N862" s="486"/>
      <c r="O862" s="486"/>
      <c r="P862" s="486"/>
      <c r="Q862" s="486"/>
      <c r="R862" s="486"/>
      <c r="S862" s="486"/>
      <c r="T862" s="486"/>
      <c r="U862" s="486"/>
      <c r="V862" s="486"/>
      <c r="W862" s="486"/>
      <c r="X862" s="486"/>
      <c r="Y862" s="486"/>
      <c r="Z862" s="486"/>
      <c r="AA862" s="486"/>
      <c r="AB862" s="486"/>
      <c r="AC862" s="486"/>
      <c r="AD862" s="486"/>
    </row>
    <row r="863" spans="1:30">
      <c r="A863" s="666">
        <v>43994</v>
      </c>
      <c r="B863" s="115" t="s">
        <v>154</v>
      </c>
      <c r="C863" s="486">
        <v>882123473</v>
      </c>
      <c r="D863" s="115" t="s">
        <v>139</v>
      </c>
      <c r="E863" s="115" t="s">
        <v>150</v>
      </c>
      <c r="F863" s="666"/>
      <c r="G863" s="486"/>
      <c r="H863" s="37"/>
      <c r="I863" s="486"/>
      <c r="J863" s="666">
        <v>44002</v>
      </c>
      <c r="K863" s="486"/>
      <c r="L863" s="486"/>
      <c r="M863" s="486"/>
      <c r="N863" s="486"/>
      <c r="O863" s="115" t="s">
        <v>1408</v>
      </c>
      <c r="P863" s="486"/>
      <c r="Q863" s="486"/>
      <c r="R863" s="486"/>
      <c r="S863" s="486"/>
      <c r="T863" s="486"/>
      <c r="U863" s="486"/>
      <c r="V863" s="486"/>
      <c r="W863" s="486"/>
      <c r="X863" s="486"/>
      <c r="Y863" s="486"/>
      <c r="Z863" s="486"/>
      <c r="AA863" s="486"/>
      <c r="AB863" s="486"/>
      <c r="AC863" s="486"/>
      <c r="AD863" s="486"/>
    </row>
    <row r="864" spans="1:30">
      <c r="A864" s="666">
        <v>43994</v>
      </c>
      <c r="B864" s="115" t="s">
        <v>154</v>
      </c>
      <c r="C864" s="486">
        <v>882189732</v>
      </c>
      <c r="D864" s="115" t="s">
        <v>139</v>
      </c>
      <c r="E864" s="115" t="s">
        <v>140</v>
      </c>
      <c r="F864" s="666"/>
      <c r="G864" s="486"/>
      <c r="H864" s="37"/>
      <c r="I864" s="486"/>
      <c r="J864" s="666">
        <v>44000</v>
      </c>
      <c r="K864" s="486"/>
      <c r="L864" s="486"/>
      <c r="M864" s="486"/>
      <c r="N864" s="486"/>
      <c r="O864" s="486"/>
      <c r="P864" s="486"/>
      <c r="Q864" s="486"/>
      <c r="R864" s="486"/>
      <c r="S864" s="486"/>
      <c r="T864" s="486"/>
      <c r="U864" s="486"/>
      <c r="V864" s="486"/>
      <c r="W864" s="486"/>
      <c r="X864" s="486"/>
      <c r="Y864" s="486"/>
      <c r="Z864" s="486"/>
      <c r="AA864" s="486"/>
      <c r="AB864" s="486"/>
      <c r="AC864" s="486"/>
      <c r="AD864" s="486"/>
    </row>
    <row r="865" spans="1:30">
      <c r="A865" s="666">
        <v>43994</v>
      </c>
      <c r="B865" s="115" t="s">
        <v>154</v>
      </c>
      <c r="C865" s="486">
        <v>882077018</v>
      </c>
      <c r="D865" s="115" t="s">
        <v>345</v>
      </c>
      <c r="E865" s="115" t="s">
        <v>140</v>
      </c>
      <c r="F865" s="666"/>
      <c r="G865" s="486"/>
      <c r="H865" s="37"/>
      <c r="I865" s="486"/>
      <c r="J865" s="666">
        <v>44000</v>
      </c>
      <c r="K865" s="486"/>
      <c r="L865" s="486"/>
      <c r="M865" s="115" t="s">
        <v>1409</v>
      </c>
      <c r="N865" s="486"/>
      <c r="O865" s="486"/>
      <c r="P865" s="486"/>
      <c r="Q865" s="486"/>
      <c r="R865" s="486"/>
      <c r="S865" s="486"/>
      <c r="T865" s="486"/>
      <c r="U865" s="486"/>
      <c r="V865" s="486"/>
      <c r="W865" s="486"/>
      <c r="X865" s="486"/>
      <c r="Y865" s="486"/>
      <c r="Z865" s="486"/>
      <c r="AA865" s="486"/>
      <c r="AB865" s="486"/>
      <c r="AC865" s="486"/>
      <c r="AD865" s="486"/>
    </row>
    <row r="866" spans="1:30">
      <c r="A866" s="666">
        <v>43994</v>
      </c>
      <c r="B866" s="115" t="s">
        <v>154</v>
      </c>
      <c r="C866" s="486">
        <v>881878472</v>
      </c>
      <c r="D866" s="115" t="s">
        <v>139</v>
      </c>
      <c r="E866" s="115" t="s">
        <v>140</v>
      </c>
      <c r="F866" s="666"/>
      <c r="G866" s="486"/>
      <c r="H866" s="37"/>
      <c r="I866" s="486"/>
      <c r="J866" s="666">
        <v>44000</v>
      </c>
      <c r="K866" s="486"/>
      <c r="L866" s="486"/>
      <c r="M866" s="115" t="s">
        <v>1410</v>
      </c>
      <c r="N866" s="486"/>
      <c r="O866" s="486"/>
      <c r="P866" s="486"/>
      <c r="Q866" s="486"/>
      <c r="R866" s="486"/>
      <c r="S866" s="486"/>
      <c r="T866" s="486"/>
      <c r="U866" s="486"/>
      <c r="V866" s="486"/>
      <c r="W866" s="486"/>
      <c r="X866" s="486"/>
      <c r="Y866" s="486"/>
      <c r="Z866" s="486"/>
      <c r="AA866" s="486"/>
      <c r="AB866" s="486"/>
      <c r="AC866" s="486"/>
      <c r="AD866" s="486"/>
    </row>
    <row r="867" spans="1:30">
      <c r="A867" s="666">
        <v>43994</v>
      </c>
      <c r="B867" s="115" t="s">
        <v>154</v>
      </c>
      <c r="C867" s="486">
        <v>881433560</v>
      </c>
      <c r="D867" s="115" t="s">
        <v>139</v>
      </c>
      <c r="E867" s="115" t="s">
        <v>147</v>
      </c>
      <c r="F867" s="666"/>
      <c r="G867" s="486"/>
      <c r="H867" s="37"/>
      <c r="I867" s="486"/>
      <c r="J867" s="666">
        <v>43994</v>
      </c>
      <c r="K867" s="486"/>
      <c r="L867" s="486"/>
      <c r="M867" s="486"/>
      <c r="N867" s="486"/>
      <c r="O867" s="486"/>
      <c r="P867" s="486"/>
      <c r="Q867" s="486"/>
      <c r="R867" s="486"/>
      <c r="S867" s="486"/>
      <c r="T867" s="486"/>
      <c r="U867" s="486"/>
      <c r="V867" s="486"/>
      <c r="W867" s="486"/>
      <c r="X867" s="486"/>
      <c r="Y867" s="486"/>
      <c r="Z867" s="486"/>
      <c r="AA867" s="486"/>
      <c r="AB867" s="486"/>
      <c r="AC867" s="486"/>
      <c r="AD867" s="486"/>
    </row>
    <row r="868" spans="1:30">
      <c r="A868" s="666">
        <v>43994</v>
      </c>
      <c r="B868" s="115" t="s">
        <v>154</v>
      </c>
      <c r="C868" s="486">
        <v>881778109</v>
      </c>
      <c r="D868" s="115" t="s">
        <v>139</v>
      </c>
      <c r="E868" s="115" t="s">
        <v>140</v>
      </c>
      <c r="F868" s="666"/>
      <c r="G868" s="486"/>
      <c r="H868" s="37"/>
      <c r="I868" s="486"/>
      <c r="J868" s="666">
        <v>44000</v>
      </c>
      <c r="K868" s="486"/>
      <c r="L868" s="486"/>
      <c r="M868" s="486"/>
      <c r="N868" s="666">
        <v>43999</v>
      </c>
      <c r="O868" s="486">
        <v>1506.54</v>
      </c>
      <c r="P868" s="486"/>
      <c r="Q868" s="486"/>
      <c r="R868" s="486"/>
      <c r="S868" s="486"/>
      <c r="T868" s="486"/>
      <c r="U868" s="486"/>
      <c r="V868" s="486"/>
      <c r="W868" s="486"/>
      <c r="X868" s="486"/>
      <c r="Y868" s="486"/>
      <c r="Z868" s="486"/>
      <c r="AA868" s="486"/>
      <c r="AB868" s="486"/>
      <c r="AC868" s="486"/>
      <c r="AD868" s="486"/>
    </row>
    <row r="869" spans="1:30">
      <c r="A869" s="666">
        <v>43997</v>
      </c>
      <c r="B869" s="115" t="s">
        <v>154</v>
      </c>
      <c r="C869" s="486">
        <v>880534547</v>
      </c>
      <c r="D869" s="115" t="s">
        <v>139</v>
      </c>
      <c r="E869" s="115" t="s">
        <v>140</v>
      </c>
      <c r="F869" s="666"/>
      <c r="G869" s="486"/>
      <c r="H869" s="37"/>
      <c r="I869" s="486"/>
      <c r="J869" s="666">
        <v>44001</v>
      </c>
      <c r="K869" s="486"/>
      <c r="L869" s="486"/>
      <c r="M869" s="115" t="s">
        <v>200</v>
      </c>
      <c r="N869" s="486"/>
      <c r="O869" s="486"/>
      <c r="P869" s="486"/>
      <c r="Q869" s="486"/>
      <c r="R869" s="486"/>
      <c r="S869" s="486"/>
      <c r="T869" s="486"/>
      <c r="U869" s="486"/>
      <c r="V869" s="486"/>
      <c r="W869" s="486"/>
      <c r="X869" s="486"/>
      <c r="Y869" s="486"/>
      <c r="Z869" s="486"/>
      <c r="AA869" s="486"/>
      <c r="AB869" s="486"/>
      <c r="AC869" s="486"/>
      <c r="AD869" s="486"/>
    </row>
    <row r="870" spans="1:30">
      <c r="A870" s="666">
        <v>43997</v>
      </c>
      <c r="B870" s="115" t="s">
        <v>154</v>
      </c>
      <c r="C870" s="486">
        <v>881616569</v>
      </c>
      <c r="D870" s="115" t="s">
        <v>139</v>
      </c>
      <c r="E870" s="115" t="s">
        <v>140</v>
      </c>
      <c r="F870" s="666"/>
      <c r="G870" s="486"/>
      <c r="H870" s="37"/>
      <c r="I870" s="486"/>
      <c r="J870" s="666">
        <v>44001</v>
      </c>
      <c r="K870" s="486"/>
      <c r="L870" s="486"/>
      <c r="M870" s="115" t="s">
        <v>168</v>
      </c>
      <c r="N870" s="486"/>
      <c r="O870" s="486"/>
      <c r="P870" s="486"/>
      <c r="Q870" s="486"/>
      <c r="R870" s="486"/>
      <c r="S870" s="486"/>
      <c r="T870" s="486"/>
      <c r="U870" s="486"/>
      <c r="V870" s="486"/>
      <c r="W870" s="486"/>
      <c r="X870" s="486"/>
      <c r="Y870" s="486"/>
      <c r="Z870" s="486"/>
      <c r="AA870" s="486"/>
      <c r="AB870" s="486"/>
      <c r="AC870" s="486"/>
      <c r="AD870" s="486"/>
    </row>
    <row r="871" spans="1:30">
      <c r="A871" s="666">
        <v>43997</v>
      </c>
      <c r="B871" s="115" t="s">
        <v>154</v>
      </c>
      <c r="C871" s="486">
        <v>880454799</v>
      </c>
      <c r="D871" s="115" t="s">
        <v>139</v>
      </c>
      <c r="E871" s="115" t="s">
        <v>147</v>
      </c>
      <c r="F871" s="666"/>
      <c r="G871" s="486"/>
      <c r="H871" s="37"/>
      <c r="I871" s="486"/>
      <c r="J871" s="666">
        <v>44000</v>
      </c>
      <c r="K871" s="486"/>
      <c r="L871" s="486"/>
      <c r="M871" s="486" t="s">
        <v>142</v>
      </c>
      <c r="N871" s="486"/>
      <c r="O871" s="486"/>
      <c r="P871" s="486"/>
      <c r="Q871" s="486"/>
      <c r="R871" s="486"/>
      <c r="S871" s="486"/>
      <c r="T871" s="486"/>
      <c r="U871" s="486"/>
      <c r="V871" s="486"/>
      <c r="W871" s="486"/>
      <c r="X871" s="486"/>
      <c r="Y871" s="486"/>
      <c r="Z871" s="486"/>
      <c r="AA871" s="486"/>
      <c r="AB871" s="486"/>
      <c r="AC871" s="486"/>
      <c r="AD871" s="486"/>
    </row>
    <row r="872" spans="1:30">
      <c r="A872" s="666">
        <v>43997</v>
      </c>
      <c r="B872" s="115" t="s">
        <v>154</v>
      </c>
      <c r="C872" s="486">
        <v>881770556</v>
      </c>
      <c r="D872" s="115" t="s">
        <v>139</v>
      </c>
      <c r="E872" s="115" t="s">
        <v>140</v>
      </c>
      <c r="F872" s="666"/>
      <c r="G872" s="486"/>
      <c r="H872" s="37"/>
      <c r="I872" s="486"/>
      <c r="J872" s="666">
        <v>44001</v>
      </c>
      <c r="K872" s="486"/>
      <c r="L872" s="486"/>
      <c r="M872" s="115"/>
      <c r="N872" s="486"/>
      <c r="O872" s="486"/>
      <c r="P872" s="486"/>
      <c r="Q872" s="486"/>
      <c r="R872" s="486"/>
      <c r="S872" s="486"/>
      <c r="T872" s="486"/>
      <c r="U872" s="486"/>
      <c r="V872" s="486"/>
      <c r="W872" s="486"/>
      <c r="X872" s="486"/>
      <c r="Y872" s="486"/>
      <c r="Z872" s="486"/>
      <c r="AA872" s="486"/>
      <c r="AB872" s="486"/>
      <c r="AC872" s="486"/>
      <c r="AD872" s="486"/>
    </row>
    <row r="873" spans="1:30">
      <c r="A873" s="666">
        <v>43997</v>
      </c>
      <c r="B873" s="115" t="s">
        <v>154</v>
      </c>
      <c r="C873" s="486">
        <v>880489603</v>
      </c>
      <c r="D873" s="115" t="s">
        <v>139</v>
      </c>
      <c r="E873" s="115" t="s">
        <v>140</v>
      </c>
      <c r="F873" s="666"/>
      <c r="G873" s="486"/>
      <c r="H873" s="37"/>
      <c r="I873" s="486"/>
      <c r="J873" s="666">
        <v>44001</v>
      </c>
      <c r="K873" s="486"/>
      <c r="L873" s="486"/>
      <c r="M873" s="115" t="s">
        <v>168</v>
      </c>
      <c r="N873" s="486"/>
      <c r="O873" s="486"/>
      <c r="P873" s="486"/>
      <c r="Q873" s="486"/>
      <c r="R873" s="486"/>
      <c r="S873" s="486"/>
      <c r="T873" s="486"/>
      <c r="U873" s="486"/>
      <c r="V873" s="486"/>
      <c r="W873" s="486"/>
      <c r="X873" s="486"/>
      <c r="Y873" s="486"/>
      <c r="Z873" s="486"/>
      <c r="AA873" s="486"/>
      <c r="AB873" s="486"/>
      <c r="AC873" s="486"/>
      <c r="AD873" s="486"/>
    </row>
    <row r="874" spans="1:30">
      <c r="A874" s="666">
        <v>43997</v>
      </c>
      <c r="B874" s="115" t="s">
        <v>154</v>
      </c>
      <c r="C874" s="486">
        <v>880438646</v>
      </c>
      <c r="D874" s="115" t="s">
        <v>139</v>
      </c>
      <c r="E874" s="115" t="s">
        <v>147</v>
      </c>
      <c r="F874" s="666"/>
      <c r="G874" s="486"/>
      <c r="H874" s="37"/>
      <c r="I874" s="486"/>
      <c r="J874" s="666">
        <v>44004</v>
      </c>
      <c r="K874" s="486"/>
      <c r="L874" s="486"/>
      <c r="M874" s="115" t="s">
        <v>1329</v>
      </c>
      <c r="N874" s="486"/>
      <c r="O874" s="486">
        <v>500</v>
      </c>
      <c r="P874" s="486"/>
      <c r="Q874" s="486"/>
      <c r="R874" s="486"/>
      <c r="S874" s="486"/>
      <c r="T874" s="486"/>
      <c r="U874" s="486"/>
      <c r="V874" s="486"/>
      <c r="W874" s="486"/>
      <c r="X874" s="486"/>
      <c r="Y874" s="486"/>
      <c r="Z874" s="486"/>
      <c r="AA874" s="486"/>
      <c r="AB874" s="486"/>
      <c r="AC874" s="486"/>
      <c r="AD874" s="486"/>
    </row>
    <row r="875" spans="1:30">
      <c r="A875" s="666">
        <v>43997</v>
      </c>
      <c r="B875" s="115" t="s">
        <v>154</v>
      </c>
      <c r="C875" s="486">
        <v>882202415</v>
      </c>
      <c r="D875" s="115" t="s">
        <v>139</v>
      </c>
      <c r="E875" s="115" t="s">
        <v>140</v>
      </c>
      <c r="F875" s="666"/>
      <c r="G875" s="486"/>
      <c r="H875" s="37"/>
      <c r="I875" s="486"/>
      <c r="J875" s="666">
        <v>44001</v>
      </c>
      <c r="K875" s="486"/>
      <c r="L875" s="486"/>
      <c r="M875" s="115"/>
      <c r="N875" s="486"/>
      <c r="O875" s="486"/>
      <c r="P875" s="486"/>
      <c r="Q875" s="486"/>
      <c r="R875" s="486"/>
      <c r="S875" s="486"/>
      <c r="T875" s="486"/>
      <c r="U875" s="486"/>
      <c r="V875" s="486"/>
      <c r="W875" s="486"/>
      <c r="X875" s="486"/>
      <c r="Y875" s="486"/>
      <c r="Z875" s="486"/>
      <c r="AA875" s="486"/>
      <c r="AB875" s="486"/>
      <c r="AC875" s="486"/>
      <c r="AD875" s="486"/>
    </row>
    <row r="876" spans="1:30">
      <c r="A876" s="666">
        <v>43997</v>
      </c>
      <c r="B876" s="115" t="s">
        <v>154</v>
      </c>
      <c r="C876" s="486">
        <v>880034443</v>
      </c>
      <c r="D876" s="115" t="s">
        <v>139</v>
      </c>
      <c r="E876" s="115" t="s">
        <v>140</v>
      </c>
      <c r="F876" s="666"/>
      <c r="G876" s="486"/>
      <c r="H876" s="37"/>
      <c r="I876" s="486"/>
      <c r="J876" s="666">
        <v>44004</v>
      </c>
      <c r="K876" s="486"/>
      <c r="L876" s="486"/>
      <c r="M876" s="115"/>
      <c r="N876" s="486"/>
      <c r="O876" s="486">
        <v>285.39999999999998</v>
      </c>
      <c r="P876" s="486"/>
      <c r="Q876" s="486"/>
      <c r="R876" s="486"/>
      <c r="S876" s="486"/>
      <c r="T876" s="486"/>
      <c r="U876" s="486"/>
      <c r="V876" s="486"/>
      <c r="W876" s="486"/>
      <c r="X876" s="486"/>
      <c r="Y876" s="486"/>
      <c r="Z876" s="486"/>
      <c r="AA876" s="486"/>
      <c r="AB876" s="486"/>
      <c r="AC876" s="486"/>
      <c r="AD876" s="486"/>
    </row>
    <row r="877" spans="1:30">
      <c r="A877" s="666">
        <v>43997</v>
      </c>
      <c r="B877" s="115" t="s">
        <v>154</v>
      </c>
      <c r="C877" s="486">
        <v>880031458</v>
      </c>
      <c r="D877" s="115" t="s">
        <v>139</v>
      </c>
      <c r="E877" s="115" t="s">
        <v>147</v>
      </c>
      <c r="F877" s="666"/>
      <c r="G877" s="486"/>
      <c r="H877" s="37"/>
      <c r="I877" s="486"/>
      <c r="J877" s="666">
        <v>44004</v>
      </c>
      <c r="K877" s="486"/>
      <c r="L877" s="486"/>
      <c r="M877" s="115"/>
      <c r="N877" s="486"/>
      <c r="O877" s="486">
        <v>189</v>
      </c>
      <c r="P877" s="486"/>
      <c r="Q877" s="486"/>
      <c r="R877" s="486"/>
      <c r="S877" s="486"/>
      <c r="T877" s="486"/>
      <c r="U877" s="486"/>
      <c r="V877" s="486"/>
      <c r="W877" s="486"/>
      <c r="X877" s="486"/>
      <c r="Y877" s="486"/>
      <c r="Z877" s="486"/>
      <c r="AA877" s="486"/>
      <c r="AB877" s="486"/>
      <c r="AC877" s="486"/>
      <c r="AD877" s="486"/>
    </row>
    <row r="878" spans="1:30">
      <c r="A878" s="666">
        <v>43997</v>
      </c>
      <c r="B878" s="115" t="s">
        <v>154</v>
      </c>
      <c r="C878" s="486">
        <v>880030586</v>
      </c>
      <c r="D878" s="115" t="s">
        <v>139</v>
      </c>
      <c r="E878" s="115" t="s">
        <v>147</v>
      </c>
      <c r="F878" s="666"/>
      <c r="G878" s="486"/>
      <c r="H878" s="37"/>
      <c r="I878" s="486"/>
      <c r="J878" s="666">
        <v>44004</v>
      </c>
      <c r="K878" s="486"/>
      <c r="L878" s="486"/>
      <c r="M878" s="115"/>
      <c r="N878" s="666">
        <v>43998</v>
      </c>
      <c r="O878" s="486">
        <v>328</v>
      </c>
      <c r="P878" s="486"/>
      <c r="Q878" s="486"/>
      <c r="R878" s="37"/>
      <c r="S878" s="37"/>
      <c r="T878" s="37"/>
      <c r="U878" s="37"/>
      <c r="V878" s="37"/>
      <c r="W878" s="37"/>
      <c r="X878" s="37"/>
      <c r="Y878" s="37"/>
      <c r="Z878" s="37"/>
      <c r="AA878" s="37"/>
      <c r="AB878" s="37"/>
      <c r="AC878" s="37"/>
      <c r="AD878" s="37"/>
    </row>
    <row r="879" spans="1:30">
      <c r="A879" s="666">
        <v>43997</v>
      </c>
      <c r="B879" s="115" t="s">
        <v>154</v>
      </c>
      <c r="C879" s="486">
        <v>880478627</v>
      </c>
      <c r="D879" s="115" t="s">
        <v>139</v>
      </c>
      <c r="E879" s="115" t="s">
        <v>140</v>
      </c>
      <c r="F879" s="666"/>
      <c r="G879" s="486"/>
      <c r="H879" s="37"/>
      <c r="I879" s="486"/>
      <c r="J879" s="666">
        <v>44004</v>
      </c>
      <c r="K879" s="486"/>
      <c r="L879" s="486"/>
      <c r="M879" s="115"/>
      <c r="N879" s="486"/>
      <c r="O879" s="486"/>
      <c r="P879" s="486"/>
      <c r="Q879" s="486"/>
      <c r="R879" s="486"/>
      <c r="S879" s="486"/>
      <c r="T879" s="486"/>
      <c r="U879" s="486"/>
      <c r="V879" s="486"/>
      <c r="W879" s="486"/>
      <c r="X879" s="486"/>
      <c r="Y879" s="486"/>
      <c r="Z879" s="486"/>
      <c r="AA879" s="486"/>
      <c r="AB879" s="486"/>
      <c r="AC879" s="486"/>
      <c r="AD879" s="486"/>
    </row>
    <row r="880" spans="1:30">
      <c r="A880" s="666">
        <v>43997</v>
      </c>
      <c r="B880" s="115" t="s">
        <v>154</v>
      </c>
      <c r="C880" s="486">
        <v>882162256</v>
      </c>
      <c r="D880" s="115" t="s">
        <v>139</v>
      </c>
      <c r="E880" s="115" t="s">
        <v>140</v>
      </c>
      <c r="F880" s="666"/>
      <c r="G880" s="486"/>
      <c r="H880" s="37"/>
      <c r="I880" s="486"/>
      <c r="J880" s="666">
        <v>44001</v>
      </c>
      <c r="K880" s="486"/>
      <c r="L880" s="486"/>
      <c r="M880" s="115" t="s">
        <v>142</v>
      </c>
      <c r="N880" s="486"/>
      <c r="O880" s="486"/>
      <c r="P880" s="486"/>
      <c r="Q880" s="486"/>
      <c r="R880" s="486"/>
      <c r="S880" s="486"/>
      <c r="T880" s="486"/>
      <c r="U880" s="486"/>
      <c r="V880" s="486"/>
      <c r="W880" s="486"/>
      <c r="X880" s="486"/>
      <c r="Y880" s="486"/>
      <c r="Z880" s="486"/>
      <c r="AA880" s="486"/>
      <c r="AB880" s="486"/>
      <c r="AC880" s="486"/>
      <c r="AD880" s="486"/>
    </row>
    <row r="881" spans="1:30">
      <c r="A881" s="666">
        <v>43997</v>
      </c>
      <c r="B881" s="115" t="s">
        <v>154</v>
      </c>
      <c r="C881" s="37">
        <v>880306043</v>
      </c>
      <c r="D881" s="115" t="s">
        <v>139</v>
      </c>
      <c r="E881" s="115" t="s">
        <v>147</v>
      </c>
      <c r="F881" s="666"/>
      <c r="G881" s="486"/>
      <c r="H881" s="37"/>
      <c r="I881" s="486"/>
      <c r="J881" s="666">
        <v>44004</v>
      </c>
      <c r="K881" s="486"/>
      <c r="L881" s="486"/>
      <c r="M881" s="115"/>
      <c r="N881" s="486"/>
      <c r="O881" s="486">
        <v>5945</v>
      </c>
      <c r="P881" s="486"/>
      <c r="Q881" s="486"/>
      <c r="R881" s="486"/>
      <c r="S881" s="486"/>
      <c r="T881" s="486"/>
      <c r="U881" s="486"/>
      <c r="V881" s="486"/>
      <c r="W881" s="486"/>
      <c r="X881" s="486"/>
      <c r="Y881" s="486"/>
      <c r="Z881" s="486"/>
      <c r="AA881" s="486"/>
      <c r="AB881" s="486"/>
      <c r="AC881" s="486"/>
      <c r="AD881" s="486"/>
    </row>
    <row r="882" spans="1:30">
      <c r="A882" s="666">
        <v>43997</v>
      </c>
      <c r="B882" s="115" t="s">
        <v>154</v>
      </c>
      <c r="C882" s="37">
        <v>880028598</v>
      </c>
      <c r="D882" s="115" t="s">
        <v>139</v>
      </c>
      <c r="E882" s="115" t="s">
        <v>147</v>
      </c>
      <c r="F882" s="666"/>
      <c r="G882" s="486"/>
      <c r="H882" s="37"/>
      <c r="I882" s="486"/>
      <c r="J882" s="666">
        <v>44004</v>
      </c>
      <c r="K882" s="486"/>
      <c r="L882" s="486"/>
      <c r="M882" s="115"/>
      <c r="N882" s="486"/>
      <c r="O882" s="486"/>
      <c r="P882" s="486"/>
      <c r="Q882" s="486"/>
      <c r="R882" s="486"/>
      <c r="S882" s="486"/>
      <c r="T882" s="486"/>
      <c r="U882" s="486"/>
      <c r="V882" s="486"/>
      <c r="W882" s="486"/>
      <c r="X882" s="486"/>
      <c r="Y882" s="486"/>
      <c r="Z882" s="486"/>
      <c r="AA882" s="486"/>
      <c r="AB882" s="486"/>
      <c r="AC882" s="486"/>
      <c r="AD882" s="486"/>
    </row>
    <row r="883" spans="1:30">
      <c r="A883" s="666">
        <v>43998</v>
      </c>
      <c r="B883" s="115" t="s">
        <v>154</v>
      </c>
      <c r="C883" s="37">
        <v>881667156</v>
      </c>
      <c r="D883" s="115" t="s">
        <v>139</v>
      </c>
      <c r="E883" s="115" t="s">
        <v>140</v>
      </c>
      <c r="F883" s="666"/>
      <c r="G883" s="486"/>
      <c r="H883" s="37"/>
      <c r="I883" s="486"/>
      <c r="J883" s="666">
        <v>44004</v>
      </c>
      <c r="K883" s="486"/>
      <c r="L883" s="486"/>
      <c r="M883" s="115"/>
      <c r="N883" s="486"/>
      <c r="O883" s="486"/>
      <c r="P883" s="486"/>
      <c r="Q883" s="486"/>
      <c r="R883" s="486"/>
      <c r="S883" s="486"/>
      <c r="T883" s="486"/>
      <c r="U883" s="486"/>
      <c r="V883" s="486"/>
      <c r="W883" s="486"/>
      <c r="X883" s="486"/>
      <c r="Y883" s="486"/>
      <c r="Z883" s="486"/>
      <c r="AA883" s="486"/>
      <c r="AB883" s="486"/>
      <c r="AC883" s="486"/>
      <c r="AD883" s="486"/>
    </row>
    <row r="884" spans="1:30">
      <c r="A884" s="265">
        <v>43998</v>
      </c>
      <c r="B884" s="115" t="s">
        <v>154</v>
      </c>
      <c r="C884" s="37">
        <v>881750906</v>
      </c>
      <c r="D884" s="115" t="s">
        <v>152</v>
      </c>
      <c r="E884" s="115" t="s">
        <v>140</v>
      </c>
      <c r="F884" s="84"/>
      <c r="G884" s="84"/>
      <c r="H884" s="37"/>
      <c r="I884" s="84"/>
      <c r="J884" s="666">
        <v>44005</v>
      </c>
      <c r="K884" s="84"/>
      <c r="L884" s="37"/>
      <c r="M884" s="84"/>
      <c r="N884" s="84"/>
      <c r="O884" s="84"/>
      <c r="P884" s="84"/>
      <c r="Q884" s="84"/>
      <c r="R884" s="486"/>
      <c r="S884" s="486"/>
      <c r="T884" s="486"/>
      <c r="U884" s="486"/>
      <c r="V884" s="486"/>
      <c r="W884" s="486"/>
      <c r="X884" s="486"/>
      <c r="Y884" s="486"/>
      <c r="Z884" s="486"/>
      <c r="AA884" s="486"/>
      <c r="AB884" s="486"/>
      <c r="AC884" s="486"/>
      <c r="AD884" s="486"/>
    </row>
    <row r="885" spans="1:30">
      <c r="A885" s="265">
        <v>43998</v>
      </c>
      <c r="B885" s="115" t="s">
        <v>154</v>
      </c>
      <c r="C885" s="115">
        <v>881036350</v>
      </c>
      <c r="D885" s="115" t="s">
        <v>139</v>
      </c>
      <c r="E885" s="115" t="s">
        <v>140</v>
      </c>
      <c r="F885" s="84"/>
      <c r="G885" s="84"/>
      <c r="H885" s="37"/>
      <c r="I885" s="84"/>
      <c r="J885" s="265">
        <v>44005</v>
      </c>
      <c r="K885" s="84"/>
      <c r="L885" s="37"/>
      <c r="M885" s="84"/>
      <c r="N885" s="84"/>
      <c r="O885" s="84"/>
      <c r="P885" s="84"/>
      <c r="Q885" s="84"/>
      <c r="R885" s="486"/>
      <c r="S885" s="486"/>
      <c r="T885" s="486"/>
      <c r="U885" s="486"/>
      <c r="V885" s="486"/>
      <c r="W885" s="486"/>
      <c r="X885" s="486"/>
      <c r="Y885" s="486"/>
      <c r="Z885" s="486"/>
      <c r="AA885" s="486"/>
      <c r="AB885" s="486"/>
      <c r="AC885" s="486"/>
      <c r="AD885" s="486"/>
    </row>
    <row r="886" spans="1:30">
      <c r="A886" s="265">
        <v>43998</v>
      </c>
      <c r="B886" s="115" t="s">
        <v>154</v>
      </c>
      <c r="C886" s="37">
        <v>880208722</v>
      </c>
      <c r="D886" s="664" t="s">
        <v>139</v>
      </c>
      <c r="E886" s="115" t="s">
        <v>140</v>
      </c>
      <c r="F886" s="84"/>
      <c r="G886" s="84"/>
      <c r="H886" s="37"/>
      <c r="I886" s="37"/>
      <c r="J886" s="265">
        <v>44005</v>
      </c>
      <c r="K886" s="84"/>
      <c r="L886" s="37"/>
      <c r="M886" s="84"/>
      <c r="N886" s="84"/>
      <c r="O886" s="84"/>
      <c r="P886" s="84"/>
      <c r="Q886" s="84"/>
      <c r="R886" s="486"/>
      <c r="S886" s="486"/>
      <c r="T886" s="486"/>
      <c r="U886" s="486"/>
      <c r="V886" s="486"/>
      <c r="W886" s="486"/>
      <c r="X886" s="486"/>
      <c r="Y886" s="486"/>
      <c r="Z886" s="486"/>
      <c r="AA886" s="486"/>
      <c r="AB886" s="486"/>
      <c r="AC886" s="486"/>
      <c r="AD886" s="486"/>
    </row>
    <row r="887" spans="1:30">
      <c r="A887" s="265">
        <v>43998</v>
      </c>
      <c r="B887" s="115" t="s">
        <v>154</v>
      </c>
      <c r="C887" s="37">
        <v>881446208</v>
      </c>
      <c r="D887" s="115" t="s">
        <v>139</v>
      </c>
      <c r="E887" s="115" t="s">
        <v>140</v>
      </c>
      <c r="F887" s="37"/>
      <c r="G887" s="37"/>
      <c r="H887" s="37"/>
      <c r="I887" s="37"/>
      <c r="J887" s="265">
        <v>44005</v>
      </c>
      <c r="K887" s="37"/>
      <c r="L887" s="37"/>
      <c r="M887" s="37"/>
      <c r="N887" s="84"/>
      <c r="O887" s="84"/>
      <c r="P887" s="84"/>
      <c r="Q887" s="84"/>
      <c r="R887" s="486"/>
      <c r="S887" s="486"/>
      <c r="T887" s="486"/>
      <c r="U887" s="486"/>
      <c r="V887" s="486"/>
      <c r="W887" s="486"/>
      <c r="X887" s="486"/>
      <c r="Y887" s="486"/>
      <c r="Z887" s="486"/>
      <c r="AA887" s="486"/>
      <c r="AB887" s="486"/>
      <c r="AC887" s="486"/>
      <c r="AD887" s="486"/>
    </row>
    <row r="888" spans="1:30">
      <c r="A888" s="265">
        <v>43998</v>
      </c>
      <c r="B888" s="115" t="s">
        <v>154</v>
      </c>
      <c r="C888" s="37">
        <v>882200267</v>
      </c>
      <c r="D888" s="115" t="s">
        <v>139</v>
      </c>
      <c r="E888" s="115" t="s">
        <v>140</v>
      </c>
      <c r="F888" s="37"/>
      <c r="G888" s="37"/>
      <c r="H888" s="37"/>
      <c r="I888" s="37"/>
      <c r="J888" s="265">
        <v>43998</v>
      </c>
      <c r="K888" s="37"/>
      <c r="L888" s="37"/>
      <c r="M888" s="115" t="s">
        <v>142</v>
      </c>
      <c r="N888" s="84"/>
      <c r="O888" s="84"/>
      <c r="P888" s="84"/>
      <c r="Q888" s="84"/>
      <c r="R888" s="486"/>
      <c r="S888" s="486"/>
      <c r="T888" s="486"/>
      <c r="U888" s="486"/>
      <c r="V888" s="486"/>
      <c r="W888" s="486"/>
      <c r="X888" s="486"/>
      <c r="Y888" s="486"/>
      <c r="Z888" s="486"/>
      <c r="AA888" s="486"/>
      <c r="AB888" s="486"/>
      <c r="AC888" s="486"/>
      <c r="AD888" s="486"/>
    </row>
    <row r="889" spans="1:30">
      <c r="A889" s="265">
        <v>43998</v>
      </c>
      <c r="B889" s="115" t="s">
        <v>154</v>
      </c>
      <c r="C889" s="37">
        <v>880476482</v>
      </c>
      <c r="D889" s="115" t="s">
        <v>139</v>
      </c>
      <c r="E889" s="115" t="s">
        <v>140</v>
      </c>
      <c r="F889" s="37"/>
      <c r="G889" s="37"/>
      <c r="H889" s="37"/>
      <c r="I889" s="37"/>
      <c r="J889" s="265">
        <v>44005</v>
      </c>
      <c r="K889" s="37"/>
      <c r="L889" s="37"/>
      <c r="M889" s="115" t="s">
        <v>168</v>
      </c>
      <c r="N889" s="84"/>
      <c r="O889" s="84"/>
      <c r="P889" s="84"/>
      <c r="Q889" s="84"/>
      <c r="R889" s="486"/>
      <c r="S889" s="486"/>
      <c r="T889" s="486"/>
      <c r="U889" s="486"/>
      <c r="V889" s="486"/>
      <c r="W889" s="486"/>
      <c r="X889" s="486"/>
      <c r="Y889" s="486"/>
      <c r="Z889" s="486"/>
      <c r="AA889" s="486"/>
      <c r="AB889" s="486"/>
      <c r="AC889" s="486"/>
      <c r="AD889" s="486"/>
    </row>
    <row r="890" spans="1:30">
      <c r="A890" s="666">
        <v>43999</v>
      </c>
      <c r="B890" s="115" t="s">
        <v>154</v>
      </c>
      <c r="C890" s="486">
        <v>881141707</v>
      </c>
      <c r="D890" s="115" t="s">
        <v>139</v>
      </c>
      <c r="E890" s="115" t="s">
        <v>140</v>
      </c>
      <c r="F890" s="666"/>
      <c r="G890" s="486"/>
      <c r="H890" s="486"/>
      <c r="I890" s="84"/>
      <c r="J890" s="665">
        <v>44006</v>
      </c>
      <c r="K890" s="84"/>
      <c r="L890" s="37"/>
      <c r="M890" s="664" t="s">
        <v>142</v>
      </c>
      <c r="N890" s="84"/>
      <c r="O890" s="84"/>
      <c r="P890" s="84"/>
      <c r="Q890" s="84"/>
      <c r="R890" s="486"/>
      <c r="S890" s="486"/>
      <c r="T890" s="486"/>
      <c r="U890" s="486"/>
      <c r="V890" s="486"/>
      <c r="W890" s="486"/>
      <c r="X890" s="486"/>
      <c r="Y890" s="486"/>
      <c r="Z890" s="486"/>
      <c r="AA890" s="486"/>
      <c r="AB890" s="486"/>
      <c r="AC890" s="486"/>
      <c r="AD890" s="486"/>
    </row>
    <row r="891" spans="1:30">
      <c r="A891" s="666">
        <v>43999</v>
      </c>
      <c r="B891" s="115" t="s">
        <v>154</v>
      </c>
      <c r="C891" s="486">
        <v>882227198</v>
      </c>
      <c r="D891" s="115" t="s">
        <v>139</v>
      </c>
      <c r="E891" s="115" t="s">
        <v>140</v>
      </c>
      <c r="F891" s="666"/>
      <c r="G891" s="486"/>
      <c r="H891" s="486"/>
      <c r="I891" s="84"/>
      <c r="J891" s="666">
        <v>44007</v>
      </c>
      <c r="K891" s="84"/>
      <c r="L891" s="37"/>
      <c r="M891" s="84"/>
      <c r="N891" s="84"/>
      <c r="O891" s="84"/>
      <c r="P891" s="84"/>
      <c r="Q891" s="84"/>
      <c r="R891" s="486"/>
      <c r="S891" s="486"/>
      <c r="T891" s="486"/>
      <c r="U891" s="486"/>
      <c r="V891" s="486"/>
      <c r="W891" s="486"/>
      <c r="X891" s="486"/>
      <c r="Y891" s="486"/>
      <c r="Z891" s="486"/>
      <c r="AA891" s="486"/>
      <c r="AB891" s="486"/>
      <c r="AC891" s="486"/>
      <c r="AD891" s="486"/>
    </row>
    <row r="892" spans="1:30">
      <c r="A892" s="666">
        <v>43999</v>
      </c>
      <c r="B892" s="115" t="s">
        <v>154</v>
      </c>
      <c r="C892" s="486">
        <v>882256630</v>
      </c>
      <c r="D892" s="115" t="s">
        <v>139</v>
      </c>
      <c r="E892" s="115" t="s">
        <v>147</v>
      </c>
      <c r="F892" s="666"/>
      <c r="G892" s="486"/>
      <c r="H892" s="486"/>
      <c r="I892" s="403"/>
      <c r="J892" s="666"/>
      <c r="K892" s="84"/>
      <c r="L892" s="37"/>
      <c r="M892" s="664"/>
      <c r="N892" s="84"/>
      <c r="O892" s="23">
        <v>35</v>
      </c>
      <c r="P892" s="84"/>
      <c r="Q892" s="84"/>
      <c r="R892" s="486"/>
      <c r="S892" s="486"/>
      <c r="T892" s="486"/>
      <c r="U892" s="486"/>
      <c r="V892" s="486"/>
      <c r="W892" s="486"/>
      <c r="X892" s="486"/>
      <c r="Y892" s="486"/>
      <c r="Z892" s="486"/>
      <c r="AA892" s="486"/>
      <c r="AB892" s="486"/>
      <c r="AC892" s="486"/>
      <c r="AD892" s="486"/>
    </row>
    <row r="893" spans="1:30">
      <c r="A893" s="666">
        <v>43999</v>
      </c>
      <c r="B893" s="115" t="s">
        <v>154</v>
      </c>
      <c r="C893" s="486">
        <v>882142032</v>
      </c>
      <c r="D893" s="115" t="s">
        <v>139</v>
      </c>
      <c r="E893" s="115" t="s">
        <v>147</v>
      </c>
      <c r="F893" s="666"/>
      <c r="G893" s="486"/>
      <c r="H893" s="486"/>
      <c r="I893" s="403"/>
      <c r="J893" s="666"/>
      <c r="K893" s="84"/>
      <c r="L893" s="37"/>
      <c r="M893" s="664"/>
      <c r="N893" s="84"/>
      <c r="O893" s="23">
        <v>150</v>
      </c>
      <c r="P893" s="84"/>
      <c r="Q893" s="84"/>
      <c r="R893" s="486"/>
      <c r="S893" s="486"/>
      <c r="T893" s="486"/>
      <c r="U893" s="486"/>
      <c r="V893" s="486"/>
      <c r="W893" s="486"/>
      <c r="X893" s="486"/>
      <c r="Y893" s="486"/>
      <c r="Z893" s="486"/>
      <c r="AA893" s="486"/>
      <c r="AB893" s="486"/>
      <c r="AC893" s="486"/>
      <c r="AD893" s="486"/>
    </row>
    <row r="894" spans="1:30">
      <c r="A894" s="666">
        <v>43999</v>
      </c>
      <c r="B894" s="115" t="s">
        <v>154</v>
      </c>
      <c r="C894" s="37">
        <v>881630263</v>
      </c>
      <c r="D894" s="115" t="s">
        <v>139</v>
      </c>
      <c r="E894" s="115" t="s">
        <v>140</v>
      </c>
      <c r="F894" s="666"/>
      <c r="G894" s="486"/>
      <c r="H894" s="486"/>
      <c r="I894" s="84"/>
      <c r="J894" s="666">
        <v>44011</v>
      </c>
      <c r="K894" s="84"/>
      <c r="L894" s="37"/>
      <c r="M894" s="84"/>
      <c r="N894" s="84"/>
      <c r="O894" s="84"/>
      <c r="P894" s="84"/>
      <c r="Q894" s="84"/>
      <c r="R894" s="486"/>
      <c r="S894" s="486"/>
      <c r="T894" s="486"/>
      <c r="U894" s="486"/>
      <c r="V894" s="486"/>
      <c r="W894" s="486"/>
      <c r="X894" s="486"/>
      <c r="Y894" s="486"/>
      <c r="Z894" s="486"/>
      <c r="AA894" s="486"/>
      <c r="AB894" s="486"/>
      <c r="AC894" s="486"/>
      <c r="AD894" s="486"/>
    </row>
    <row r="895" spans="1:30">
      <c r="A895" s="666">
        <v>43999</v>
      </c>
      <c r="B895" s="115" t="s">
        <v>154</v>
      </c>
      <c r="C895" s="115">
        <v>881123793</v>
      </c>
      <c r="D895" s="115" t="s">
        <v>139</v>
      </c>
      <c r="E895" s="115" t="s">
        <v>140</v>
      </c>
      <c r="F895" s="666"/>
      <c r="G895" s="486"/>
      <c r="H895" s="486"/>
      <c r="I895" s="84"/>
      <c r="J895" s="666">
        <v>44006</v>
      </c>
      <c r="K895" s="84"/>
      <c r="L895" s="37"/>
      <c r="M895" s="664" t="s">
        <v>142</v>
      </c>
      <c r="N895" s="84"/>
      <c r="O895" s="84"/>
      <c r="P895" s="84"/>
      <c r="Q895" s="84"/>
      <c r="R895" s="486"/>
      <c r="S895" s="486"/>
      <c r="T895" s="486"/>
      <c r="U895" s="486"/>
      <c r="V895" s="486"/>
      <c r="W895" s="486"/>
      <c r="X895" s="486"/>
      <c r="Y895" s="486"/>
      <c r="Z895" s="486"/>
      <c r="AA895" s="486"/>
      <c r="AB895" s="486"/>
      <c r="AC895" s="486"/>
      <c r="AD895" s="486"/>
    </row>
    <row r="896" spans="1:30">
      <c r="A896" s="666">
        <v>43999</v>
      </c>
      <c r="B896" s="115" t="s">
        <v>154</v>
      </c>
      <c r="C896" s="486">
        <v>881222218</v>
      </c>
      <c r="D896" s="115" t="s">
        <v>139</v>
      </c>
      <c r="E896" s="115" t="s">
        <v>150</v>
      </c>
      <c r="F896" s="666"/>
      <c r="G896" s="486"/>
      <c r="H896" s="486"/>
      <c r="I896" s="84"/>
      <c r="J896" s="665" t="s">
        <v>1411</v>
      </c>
      <c r="K896" s="84"/>
      <c r="L896" s="37"/>
      <c r="M896" s="664" t="s">
        <v>811</v>
      </c>
      <c r="N896" s="403">
        <v>44001</v>
      </c>
      <c r="O896" s="23">
        <v>764</v>
      </c>
      <c r="P896" s="84"/>
      <c r="Q896" s="84"/>
      <c r="R896" s="486"/>
      <c r="S896" s="486"/>
      <c r="T896" s="486"/>
      <c r="U896" s="486"/>
      <c r="V896" s="486"/>
      <c r="W896" s="486"/>
      <c r="X896" s="486"/>
      <c r="Y896" s="486"/>
      <c r="Z896" s="486"/>
      <c r="AA896" s="486"/>
      <c r="AB896" s="486"/>
      <c r="AC896" s="486"/>
      <c r="AD896" s="486"/>
    </row>
    <row r="897" spans="1:30">
      <c r="A897" s="666">
        <v>43999</v>
      </c>
      <c r="B897" s="115" t="s">
        <v>154</v>
      </c>
      <c r="C897" s="486">
        <v>880385015</v>
      </c>
      <c r="D897" s="115" t="s">
        <v>139</v>
      </c>
      <c r="E897" s="115" t="s">
        <v>140</v>
      </c>
      <c r="F897" s="666"/>
      <c r="G897" s="486"/>
      <c r="H897" s="486"/>
      <c r="I897" s="84"/>
      <c r="J897" s="666">
        <v>44006</v>
      </c>
      <c r="K897" s="84"/>
      <c r="L897" s="37"/>
      <c r="M897" s="664" t="s">
        <v>168</v>
      </c>
      <c r="N897" s="84"/>
      <c r="O897" s="84"/>
      <c r="P897" s="84"/>
      <c r="Q897" s="84"/>
      <c r="R897" s="486"/>
      <c r="S897" s="486"/>
      <c r="T897" s="486"/>
      <c r="U897" s="486"/>
      <c r="V897" s="486"/>
      <c r="W897" s="486"/>
      <c r="X897" s="486"/>
      <c r="Y897" s="486"/>
      <c r="Z897" s="486"/>
      <c r="AA897" s="486"/>
      <c r="AB897" s="486"/>
      <c r="AC897" s="486"/>
      <c r="AD897" s="486"/>
    </row>
    <row r="898" spans="1:30">
      <c r="A898" s="666">
        <v>43999</v>
      </c>
      <c r="B898" s="115" t="s">
        <v>154</v>
      </c>
      <c r="C898" s="486">
        <v>880444350</v>
      </c>
      <c r="D898" s="115" t="s">
        <v>152</v>
      </c>
      <c r="E898" s="115" t="s">
        <v>147</v>
      </c>
      <c r="F898" s="666"/>
      <c r="G898" s="486"/>
      <c r="H898" s="486"/>
      <c r="I898" s="84"/>
      <c r="J898" s="666">
        <v>44012</v>
      </c>
      <c r="K898" s="84"/>
      <c r="L898" s="37"/>
      <c r="M898" s="84"/>
      <c r="N898" s="84"/>
      <c r="O898" s="84"/>
      <c r="P898" s="84"/>
      <c r="Q898" s="84"/>
      <c r="R898" s="486"/>
      <c r="S898" s="486"/>
      <c r="T898" s="486"/>
      <c r="U898" s="486"/>
      <c r="V898" s="486"/>
      <c r="W898" s="486"/>
      <c r="X898" s="486"/>
      <c r="Y898" s="486"/>
      <c r="Z898" s="486"/>
      <c r="AA898" s="486"/>
      <c r="AB898" s="486"/>
      <c r="AC898" s="486"/>
      <c r="AD898" s="486"/>
    </row>
    <row r="899" spans="1:30">
      <c r="A899" s="666">
        <v>43999</v>
      </c>
      <c r="B899" s="115" t="s">
        <v>154</v>
      </c>
      <c r="C899" s="486">
        <v>880886097</v>
      </c>
      <c r="D899" s="115" t="s">
        <v>139</v>
      </c>
      <c r="E899" s="115" t="s">
        <v>147</v>
      </c>
      <c r="F899" s="666"/>
      <c r="G899" s="486"/>
      <c r="H899" s="486"/>
      <c r="I899" s="84"/>
      <c r="J899" s="666">
        <v>44013</v>
      </c>
      <c r="K899" s="84"/>
      <c r="L899" s="37"/>
      <c r="M899" s="664"/>
      <c r="N899" s="84"/>
      <c r="O899" s="84"/>
      <c r="P899" s="84"/>
      <c r="Q899" s="84"/>
      <c r="R899" s="486"/>
      <c r="S899" s="486"/>
      <c r="T899" s="486"/>
      <c r="U899" s="486"/>
      <c r="V899" s="486"/>
      <c r="W899" s="486"/>
      <c r="X899" s="486"/>
      <c r="Y899" s="486"/>
      <c r="Z899" s="486"/>
      <c r="AA899" s="486"/>
      <c r="AB899" s="486"/>
      <c r="AC899" s="486"/>
      <c r="AD899" s="486"/>
    </row>
    <row r="900" spans="1:30">
      <c r="A900" s="666">
        <v>43999</v>
      </c>
      <c r="B900" s="115" t="s">
        <v>154</v>
      </c>
      <c r="C900" s="486">
        <v>881206782</v>
      </c>
      <c r="D900" s="115" t="s">
        <v>139</v>
      </c>
      <c r="E900" s="115" t="s">
        <v>140</v>
      </c>
      <c r="F900" s="666"/>
      <c r="G900" s="486"/>
      <c r="H900" s="486"/>
      <c r="I900" s="84"/>
      <c r="J900" s="666">
        <v>44013</v>
      </c>
      <c r="K900" s="486"/>
      <c r="L900" s="37"/>
      <c r="M900" s="664" t="s">
        <v>168</v>
      </c>
      <c r="N900" s="84"/>
      <c r="O900" s="84"/>
      <c r="P900" s="84"/>
      <c r="Q900" s="84"/>
      <c r="R900" s="486"/>
      <c r="S900" s="486"/>
      <c r="T900" s="486"/>
      <c r="U900" s="486"/>
      <c r="V900" s="486"/>
      <c r="W900" s="486"/>
      <c r="X900" s="486"/>
      <c r="Y900" s="486"/>
      <c r="Z900" s="486"/>
      <c r="AA900" s="486"/>
      <c r="AB900" s="486"/>
      <c r="AC900" s="486"/>
      <c r="AD900" s="486"/>
    </row>
    <row r="901" spans="1:30">
      <c r="A901" s="666">
        <v>44000</v>
      </c>
      <c r="B901" s="115" t="s">
        <v>154</v>
      </c>
      <c r="C901" s="486">
        <v>882257318</v>
      </c>
      <c r="D901" s="115" t="s">
        <v>139</v>
      </c>
      <c r="E901" s="115" t="s">
        <v>140</v>
      </c>
      <c r="F901" s="666"/>
      <c r="G901" s="486"/>
      <c r="H901" s="486"/>
      <c r="I901" s="84"/>
      <c r="J901" s="666">
        <v>44013</v>
      </c>
      <c r="K901" s="486"/>
      <c r="L901" s="37"/>
      <c r="M901" s="664" t="s">
        <v>168</v>
      </c>
      <c r="N901" s="84"/>
      <c r="O901" s="84"/>
      <c r="P901" s="84"/>
      <c r="Q901" s="84"/>
      <c r="R901" s="486"/>
      <c r="S901" s="486"/>
      <c r="T901" s="486"/>
      <c r="U901" s="486"/>
      <c r="V901" s="486"/>
      <c r="W901" s="486"/>
      <c r="X901" s="486"/>
      <c r="Y901" s="486"/>
      <c r="Z901" s="486"/>
      <c r="AA901" s="486"/>
      <c r="AB901" s="486"/>
      <c r="AC901" s="486"/>
      <c r="AD901" s="486"/>
    </row>
    <row r="902" spans="1:30">
      <c r="A902" s="666">
        <v>44000</v>
      </c>
      <c r="B902" s="115" t="s">
        <v>154</v>
      </c>
      <c r="C902" s="486">
        <v>881941137</v>
      </c>
      <c r="D902" s="115" t="s">
        <v>139</v>
      </c>
      <c r="E902" s="115" t="s">
        <v>140</v>
      </c>
      <c r="F902" s="666"/>
      <c r="G902" s="486"/>
      <c r="H902" s="486"/>
      <c r="I902" s="84"/>
      <c r="J902" s="666">
        <v>44013</v>
      </c>
      <c r="K902" s="486"/>
      <c r="L902" s="37"/>
      <c r="M902" s="664"/>
      <c r="N902" s="84"/>
      <c r="O902" s="37"/>
      <c r="P902" s="84"/>
      <c r="Q902" s="84"/>
      <c r="R902" s="486"/>
      <c r="S902" s="486"/>
      <c r="T902" s="486"/>
      <c r="U902" s="486"/>
      <c r="V902" s="486"/>
      <c r="W902" s="486"/>
      <c r="X902" s="486"/>
      <c r="Y902" s="486"/>
      <c r="Z902" s="486"/>
      <c r="AA902" s="486"/>
      <c r="AB902" s="486"/>
      <c r="AC902" s="486"/>
      <c r="AD902" s="486"/>
    </row>
    <row r="903" spans="1:30">
      <c r="A903" s="666">
        <v>44000</v>
      </c>
      <c r="B903" s="115" t="s">
        <v>154</v>
      </c>
      <c r="C903" s="486">
        <v>881934669</v>
      </c>
      <c r="D903" s="115" t="s">
        <v>139</v>
      </c>
      <c r="E903" s="115" t="s">
        <v>140</v>
      </c>
      <c r="F903" s="666"/>
      <c r="G903" s="486"/>
      <c r="H903" s="486"/>
      <c r="I903" s="84"/>
      <c r="J903" s="666">
        <v>44013</v>
      </c>
      <c r="K903" s="486"/>
      <c r="L903" s="37"/>
      <c r="M903" s="664"/>
      <c r="N903" s="84"/>
      <c r="O903" s="84"/>
      <c r="P903" s="84"/>
      <c r="Q903" s="84"/>
      <c r="R903" s="486"/>
      <c r="S903" s="486"/>
      <c r="T903" s="486"/>
      <c r="U903" s="486"/>
      <c r="V903" s="486"/>
      <c r="W903" s="486"/>
      <c r="X903" s="486"/>
      <c r="Y903" s="486"/>
      <c r="Z903" s="486"/>
      <c r="AA903" s="486"/>
      <c r="AB903" s="486"/>
      <c r="AC903" s="486"/>
      <c r="AD903" s="486"/>
    </row>
    <row r="904" spans="1:30">
      <c r="A904" s="403">
        <v>44000</v>
      </c>
      <c r="B904" s="115" t="s">
        <v>154</v>
      </c>
      <c r="C904" s="486">
        <v>881810763</v>
      </c>
      <c r="D904" s="115" t="s">
        <v>139</v>
      </c>
      <c r="E904" s="115" t="s">
        <v>140</v>
      </c>
      <c r="F904" s="666"/>
      <c r="G904" s="486"/>
      <c r="H904" s="486"/>
      <c r="I904" s="84"/>
      <c r="J904" s="666">
        <v>44007</v>
      </c>
      <c r="K904" s="486"/>
      <c r="L904" s="37"/>
      <c r="M904" s="664"/>
      <c r="N904" s="84"/>
      <c r="O904" s="84"/>
      <c r="P904" s="84"/>
      <c r="Q904" s="84"/>
      <c r="R904" s="486"/>
      <c r="S904" s="486"/>
      <c r="T904" s="486"/>
      <c r="U904" s="486"/>
      <c r="V904" s="486"/>
      <c r="W904" s="486"/>
      <c r="X904" s="486"/>
      <c r="Y904" s="486"/>
      <c r="Z904" s="486"/>
      <c r="AA904" s="486"/>
      <c r="AB904" s="486"/>
      <c r="AC904" s="486"/>
      <c r="AD904" s="486"/>
    </row>
    <row r="905" spans="1:30">
      <c r="A905" s="403">
        <v>44000</v>
      </c>
      <c r="B905" s="115" t="s">
        <v>154</v>
      </c>
      <c r="C905" s="486">
        <v>880031988</v>
      </c>
      <c r="D905" s="115" t="s">
        <v>139</v>
      </c>
      <c r="E905" s="115" t="s">
        <v>140</v>
      </c>
      <c r="F905" s="666"/>
      <c r="G905" s="486"/>
      <c r="H905" s="486"/>
      <c r="I905" s="84"/>
      <c r="J905" s="666">
        <v>44013</v>
      </c>
      <c r="K905" s="486"/>
      <c r="L905" s="37"/>
      <c r="M905" s="664"/>
      <c r="N905" s="84"/>
      <c r="O905" s="23">
        <v>1925.5</v>
      </c>
      <c r="P905" s="84"/>
      <c r="Q905" s="84"/>
      <c r="R905" s="486"/>
      <c r="S905" s="486"/>
      <c r="T905" s="486"/>
      <c r="U905" s="486"/>
      <c r="V905" s="486"/>
      <c r="W905" s="486"/>
      <c r="X905" s="486"/>
      <c r="Y905" s="486"/>
      <c r="Z905" s="486"/>
      <c r="AA905" s="486"/>
      <c r="AB905" s="486"/>
      <c r="AC905" s="486"/>
      <c r="AD905" s="486"/>
    </row>
    <row r="906" spans="1:30">
      <c r="A906" s="403">
        <v>44000</v>
      </c>
      <c r="B906" s="115" t="s">
        <v>154</v>
      </c>
      <c r="C906" s="486">
        <v>881723838</v>
      </c>
      <c r="D906" s="115" t="s">
        <v>152</v>
      </c>
      <c r="E906" s="115" t="s">
        <v>147</v>
      </c>
      <c r="F906" s="666"/>
      <c r="G906" s="486"/>
      <c r="H906" s="486"/>
      <c r="I906" s="84"/>
      <c r="J906" s="666"/>
      <c r="K906" s="486"/>
      <c r="L906" s="37"/>
      <c r="M906" s="664"/>
      <c r="N906" s="84"/>
      <c r="O906" s="23">
        <v>114</v>
      </c>
      <c r="P906" s="84"/>
      <c r="Q906" s="84"/>
      <c r="R906" s="486"/>
      <c r="S906" s="486"/>
      <c r="T906" s="486"/>
      <c r="U906" s="486"/>
      <c r="V906" s="486"/>
      <c r="W906" s="486"/>
      <c r="X906" s="486"/>
      <c r="Y906" s="486"/>
      <c r="Z906" s="486"/>
      <c r="AA906" s="486"/>
      <c r="AB906" s="486"/>
      <c r="AC906" s="486"/>
      <c r="AD906" s="486"/>
    </row>
    <row r="907" spans="1:30">
      <c r="A907" s="403">
        <v>44000</v>
      </c>
      <c r="B907" s="115" t="s">
        <v>154</v>
      </c>
      <c r="C907" s="486">
        <v>881730137</v>
      </c>
      <c r="D907" s="115" t="s">
        <v>139</v>
      </c>
      <c r="E907" s="115" t="s">
        <v>140</v>
      </c>
      <c r="F907" s="666"/>
      <c r="G907" s="486"/>
      <c r="H907" s="486"/>
      <c r="I907" s="84"/>
      <c r="J907" s="666">
        <v>44013</v>
      </c>
      <c r="K907" s="486"/>
      <c r="L907" s="37"/>
      <c r="M907" s="664"/>
      <c r="N907" s="84"/>
      <c r="O907" s="84"/>
      <c r="P907" s="84"/>
      <c r="Q907" s="84"/>
      <c r="R907" s="486"/>
      <c r="S907" s="486"/>
      <c r="T907" s="486"/>
      <c r="U907" s="486"/>
      <c r="V907" s="486"/>
      <c r="W907" s="486"/>
      <c r="X907" s="486"/>
      <c r="Y907" s="486"/>
      <c r="Z907" s="486"/>
      <c r="AA907" s="486"/>
      <c r="AB907" s="486"/>
      <c r="AC907" s="486"/>
      <c r="AD907" s="486"/>
    </row>
    <row r="908" spans="1:30">
      <c r="A908" s="403">
        <v>44000</v>
      </c>
      <c r="B908" s="115" t="s">
        <v>154</v>
      </c>
      <c r="C908" s="486">
        <v>880278892</v>
      </c>
      <c r="D908" s="115" t="s">
        <v>139</v>
      </c>
      <c r="E908" s="115" t="s">
        <v>140</v>
      </c>
      <c r="F908" s="666"/>
      <c r="G908" s="486"/>
      <c r="H908" s="486"/>
      <c r="I908" s="84"/>
      <c r="J908" s="666">
        <v>44013</v>
      </c>
      <c r="K908" s="486"/>
      <c r="L908" s="37"/>
      <c r="M908" s="664"/>
      <c r="N908" s="84"/>
      <c r="O908" s="84"/>
      <c r="P908" s="84"/>
      <c r="Q908" s="84"/>
      <c r="R908" s="680"/>
      <c r="S908" s="680"/>
      <c r="T908" s="680"/>
      <c r="U908" s="680"/>
      <c r="V908" s="680"/>
      <c r="W908" s="680"/>
      <c r="X908" s="680"/>
      <c r="Y908" s="680"/>
      <c r="Z908" s="680"/>
      <c r="AA908" s="680"/>
      <c r="AB908" s="680"/>
      <c r="AC908" s="680"/>
      <c r="AD908" s="680"/>
    </row>
    <row r="909" spans="1:30">
      <c r="A909" s="403">
        <v>44000</v>
      </c>
      <c r="B909" s="115" t="s">
        <v>154</v>
      </c>
      <c r="C909" s="486">
        <v>880208206</v>
      </c>
      <c r="D909" s="115" t="s">
        <v>139</v>
      </c>
      <c r="E909" s="115" t="s">
        <v>140</v>
      </c>
      <c r="F909" s="666"/>
      <c r="G909" s="486"/>
      <c r="H909" s="486"/>
      <c r="I909" s="84"/>
      <c r="J909" s="666">
        <v>44013</v>
      </c>
      <c r="K909" s="486"/>
      <c r="L909" s="37"/>
      <c r="M909" s="664"/>
      <c r="N909" s="84"/>
      <c r="O909" s="84"/>
      <c r="P909" s="84"/>
      <c r="Q909" s="84"/>
      <c r="R909" s="486"/>
      <c r="S909" s="486"/>
      <c r="T909" s="486"/>
      <c r="U909" s="486"/>
      <c r="V909" s="486"/>
      <c r="W909" s="486"/>
      <c r="X909" s="486"/>
      <c r="Y909" s="486"/>
      <c r="Z909" s="486"/>
      <c r="AA909" s="486"/>
      <c r="AB909" s="486"/>
      <c r="AC909" s="486"/>
      <c r="AD909" s="486"/>
    </row>
    <row r="910" spans="1:30">
      <c r="A910" s="403">
        <v>44000</v>
      </c>
      <c r="B910" s="115" t="s">
        <v>154</v>
      </c>
      <c r="C910" s="486">
        <v>880156263</v>
      </c>
      <c r="D910" s="115" t="s">
        <v>139</v>
      </c>
      <c r="E910" s="115" t="s">
        <v>140</v>
      </c>
      <c r="F910" s="666"/>
      <c r="G910" s="486"/>
      <c r="H910" s="486"/>
      <c r="I910" s="84"/>
      <c r="J910" s="666">
        <v>44013</v>
      </c>
      <c r="K910" s="486"/>
      <c r="L910" s="37"/>
      <c r="M910" s="664"/>
      <c r="N910" s="84"/>
      <c r="O910" s="84"/>
      <c r="P910" s="84"/>
      <c r="Q910" s="84"/>
      <c r="R910" s="486"/>
      <c r="S910" s="486"/>
      <c r="T910" s="486"/>
      <c r="U910" s="486"/>
      <c r="V910" s="486"/>
      <c r="W910" s="486"/>
      <c r="X910" s="486"/>
      <c r="Y910" s="486"/>
      <c r="Z910" s="486"/>
      <c r="AA910" s="486"/>
      <c r="AB910" s="486"/>
      <c r="AC910" s="486"/>
      <c r="AD910" s="486"/>
    </row>
    <row r="911" spans="1:30">
      <c r="A911" s="403">
        <v>44001</v>
      </c>
      <c r="B911" s="115" t="s">
        <v>154</v>
      </c>
      <c r="C911" s="486">
        <v>881996780</v>
      </c>
      <c r="D911" s="115" t="s">
        <v>139</v>
      </c>
      <c r="E911" s="115" t="s">
        <v>140</v>
      </c>
      <c r="F911" s="666"/>
      <c r="G911" s="486"/>
      <c r="H911" s="486"/>
      <c r="I911" s="84"/>
      <c r="J911" s="666">
        <v>44013</v>
      </c>
      <c r="K911" s="486"/>
      <c r="L911" s="37"/>
      <c r="M911" s="664" t="s">
        <v>142</v>
      </c>
      <c r="N911" s="84"/>
      <c r="O911" s="84"/>
      <c r="P911" s="84"/>
      <c r="Q911" s="84"/>
      <c r="R911" s="486"/>
      <c r="S911" s="486"/>
      <c r="T911" s="486"/>
      <c r="U911" s="486"/>
      <c r="V911" s="486"/>
      <c r="W911" s="486"/>
      <c r="X911" s="486"/>
      <c r="Y911" s="486"/>
      <c r="Z911" s="486"/>
      <c r="AA911" s="486"/>
      <c r="AB911" s="486"/>
      <c r="AC911" s="486"/>
      <c r="AD911" s="486"/>
    </row>
    <row r="912" spans="1:30">
      <c r="A912" s="403">
        <v>44001</v>
      </c>
      <c r="B912" s="115" t="s">
        <v>154</v>
      </c>
      <c r="C912" s="486">
        <v>882260752</v>
      </c>
      <c r="D912" s="115" t="s">
        <v>139</v>
      </c>
      <c r="E912" s="115" t="s">
        <v>140</v>
      </c>
      <c r="F912" s="666"/>
      <c r="G912" s="486"/>
      <c r="H912" s="486"/>
      <c r="I912" s="84"/>
      <c r="J912" s="666">
        <v>44013</v>
      </c>
      <c r="K912" s="486"/>
      <c r="L912" s="37"/>
      <c r="M912" s="664"/>
      <c r="N912" s="84"/>
      <c r="O912" s="84"/>
      <c r="P912" s="84"/>
      <c r="Q912" s="84"/>
      <c r="R912" s="486"/>
      <c r="S912" s="486"/>
      <c r="T912" s="486"/>
      <c r="U912" s="486"/>
      <c r="V912" s="486"/>
      <c r="W912" s="486"/>
      <c r="X912" s="486"/>
      <c r="Y912" s="486"/>
      <c r="Z912" s="486"/>
      <c r="AA912" s="486"/>
      <c r="AB912" s="486"/>
      <c r="AC912" s="486"/>
      <c r="AD912" s="486"/>
    </row>
    <row r="913" spans="1:30">
      <c r="A913" s="403">
        <v>44001</v>
      </c>
      <c r="B913" s="115" t="s">
        <v>154</v>
      </c>
      <c r="C913" s="486">
        <v>882218201</v>
      </c>
      <c r="D913" s="115" t="s">
        <v>139</v>
      </c>
      <c r="E913" s="115" t="s">
        <v>140</v>
      </c>
      <c r="F913" s="666"/>
      <c r="G913" s="486"/>
      <c r="H913" s="486"/>
      <c r="I913" s="84"/>
      <c r="J913" s="666">
        <v>44013</v>
      </c>
      <c r="K913" s="486"/>
      <c r="L913" s="37"/>
      <c r="M913" s="664"/>
      <c r="N913" s="84"/>
      <c r="O913" s="84"/>
      <c r="P913" s="84"/>
      <c r="Q913" s="84"/>
      <c r="R913" s="486"/>
      <c r="S913" s="486"/>
      <c r="T913" s="486"/>
      <c r="U913" s="486"/>
      <c r="V913" s="486"/>
      <c r="W913" s="486"/>
      <c r="X913" s="486"/>
      <c r="Y913" s="486"/>
      <c r="Z913" s="486"/>
      <c r="AA913" s="486"/>
      <c r="AB913" s="486"/>
      <c r="AC913" s="486"/>
      <c r="AD913" s="486"/>
    </row>
    <row r="914" spans="1:30">
      <c r="A914" s="403">
        <v>44001</v>
      </c>
      <c r="B914" s="115" t="s">
        <v>154</v>
      </c>
      <c r="C914" s="486">
        <v>880745733</v>
      </c>
      <c r="D914" s="115" t="s">
        <v>139</v>
      </c>
      <c r="E914" s="115" t="s">
        <v>140</v>
      </c>
      <c r="F914" s="666"/>
      <c r="G914" s="486"/>
      <c r="H914" s="486"/>
      <c r="I914" s="84"/>
      <c r="J914" s="666">
        <v>44005</v>
      </c>
      <c r="K914" s="486"/>
      <c r="L914" s="37"/>
      <c r="M914" s="664"/>
      <c r="N914" s="84"/>
      <c r="O914" s="84"/>
      <c r="P914" s="84"/>
      <c r="Q914" s="84"/>
      <c r="R914" s="486"/>
      <c r="S914" s="486"/>
      <c r="T914" s="486"/>
      <c r="U914" s="486"/>
      <c r="V914" s="486"/>
      <c r="W914" s="486"/>
      <c r="X914" s="486"/>
      <c r="Y914" s="486"/>
      <c r="Z914" s="486"/>
      <c r="AA914" s="486"/>
      <c r="AB914" s="486"/>
      <c r="AC914" s="486"/>
      <c r="AD914" s="486"/>
    </row>
    <row r="915" spans="1:30">
      <c r="A915" s="403">
        <v>44001</v>
      </c>
      <c r="B915" s="115" t="s">
        <v>154</v>
      </c>
      <c r="C915" s="486">
        <v>881552039</v>
      </c>
      <c r="D915" s="115" t="s">
        <v>139</v>
      </c>
      <c r="E915" s="115" t="s">
        <v>140</v>
      </c>
      <c r="F915" s="666"/>
      <c r="G915" s="486"/>
      <c r="H915" s="486"/>
      <c r="I915" s="84"/>
      <c r="J915" s="666">
        <v>44013</v>
      </c>
      <c r="K915" s="486"/>
      <c r="L915" s="37"/>
      <c r="M915" s="664"/>
      <c r="N915" s="84"/>
      <c r="O915" s="84"/>
      <c r="P915" s="84"/>
      <c r="Q915" s="84"/>
      <c r="R915" s="486"/>
      <c r="S915" s="486"/>
      <c r="T915" s="486"/>
      <c r="U915" s="486"/>
      <c r="V915" s="486"/>
      <c r="W915" s="486"/>
      <c r="X915" s="486"/>
      <c r="Y915" s="486"/>
      <c r="Z915" s="486"/>
      <c r="AA915" s="486"/>
      <c r="AB915" s="486"/>
      <c r="AC915" s="486"/>
      <c r="AD915" s="486"/>
    </row>
    <row r="916" spans="1:30">
      <c r="A916" s="403">
        <v>44001</v>
      </c>
      <c r="B916" s="115" t="s">
        <v>154</v>
      </c>
      <c r="C916" s="486">
        <v>881539730</v>
      </c>
      <c r="D916" s="115" t="s">
        <v>139</v>
      </c>
      <c r="E916" s="115" t="s">
        <v>140</v>
      </c>
      <c r="F916" s="666"/>
      <c r="G916" s="486"/>
      <c r="H916" s="486"/>
      <c r="I916" s="84"/>
      <c r="J916" s="666">
        <v>44013</v>
      </c>
      <c r="K916" s="486"/>
      <c r="L916" s="37"/>
      <c r="M916" s="664"/>
      <c r="N916" s="84"/>
      <c r="O916" s="84"/>
      <c r="P916" s="84"/>
      <c r="Q916" s="84"/>
      <c r="R916" s="486"/>
      <c r="S916" s="486"/>
      <c r="T916" s="486"/>
      <c r="U916" s="486"/>
      <c r="V916" s="486"/>
      <c r="W916" s="486"/>
      <c r="X916" s="486"/>
      <c r="Y916" s="486"/>
      <c r="Z916" s="486"/>
      <c r="AA916" s="486"/>
      <c r="AB916" s="486"/>
      <c r="AC916" s="486"/>
      <c r="AD916" s="486"/>
    </row>
    <row r="917" spans="1:30">
      <c r="A917" s="403">
        <v>44001</v>
      </c>
      <c r="B917" s="115" t="s">
        <v>154</v>
      </c>
      <c r="C917" s="486">
        <v>880509372</v>
      </c>
      <c r="D917" s="115" t="s">
        <v>139</v>
      </c>
      <c r="E917" s="115" t="s">
        <v>140</v>
      </c>
      <c r="F917" s="666"/>
      <c r="G917" s="486"/>
      <c r="H917" s="486"/>
      <c r="I917" s="84"/>
      <c r="J917" s="666">
        <v>44013</v>
      </c>
      <c r="K917" s="486"/>
      <c r="L917" s="37"/>
      <c r="M917" s="664"/>
      <c r="N917" s="84"/>
      <c r="O917" s="84"/>
      <c r="P917" s="84"/>
      <c r="Q917" s="84"/>
      <c r="R917" s="486"/>
      <c r="S917" s="486"/>
      <c r="T917" s="486"/>
      <c r="U917" s="486"/>
      <c r="V917" s="486"/>
      <c r="W917" s="486"/>
      <c r="X917" s="486"/>
      <c r="Y917" s="486"/>
      <c r="Z917" s="486"/>
      <c r="AA917" s="486"/>
      <c r="AB917" s="486"/>
      <c r="AC917" s="486"/>
      <c r="AD917" s="486"/>
    </row>
    <row r="918" spans="1:30">
      <c r="A918" s="403">
        <v>44001</v>
      </c>
      <c r="B918" s="115" t="s">
        <v>154</v>
      </c>
      <c r="C918" s="486">
        <v>880087305</v>
      </c>
      <c r="D918" s="115" t="s">
        <v>139</v>
      </c>
      <c r="E918" s="115" t="s">
        <v>150</v>
      </c>
      <c r="F918" s="666"/>
      <c r="G918" s="486"/>
      <c r="H918" s="486"/>
      <c r="I918" s="84"/>
      <c r="J918" s="666">
        <v>44013</v>
      </c>
      <c r="K918" s="486"/>
      <c r="L918" s="37"/>
      <c r="M918" s="664"/>
      <c r="N918" s="84"/>
      <c r="O918" s="84"/>
      <c r="P918" s="84"/>
      <c r="Q918" s="84"/>
      <c r="R918" s="486"/>
      <c r="S918" s="486"/>
      <c r="T918" s="486"/>
      <c r="U918" s="486"/>
      <c r="V918" s="486"/>
      <c r="W918" s="486"/>
      <c r="X918" s="486"/>
      <c r="Y918" s="486"/>
      <c r="Z918" s="486"/>
      <c r="AA918" s="486"/>
      <c r="AB918" s="486"/>
      <c r="AC918" s="486"/>
      <c r="AD918" s="486"/>
    </row>
    <row r="919" spans="1:30">
      <c r="A919" s="403">
        <v>44001</v>
      </c>
      <c r="B919" s="115" t="s">
        <v>154</v>
      </c>
      <c r="C919" s="486">
        <v>880000880</v>
      </c>
      <c r="D919" s="115" t="s">
        <v>139</v>
      </c>
      <c r="E919" s="115" t="s">
        <v>140</v>
      </c>
      <c r="F919" s="666"/>
      <c r="G919" s="486"/>
      <c r="H919" s="486"/>
      <c r="I919" s="84"/>
      <c r="J919" s="666">
        <v>44016</v>
      </c>
      <c r="K919" s="486"/>
      <c r="L919" s="37"/>
      <c r="M919" s="664"/>
      <c r="N919" s="84"/>
      <c r="O919" s="84"/>
      <c r="P919" s="84"/>
      <c r="Q919" s="84"/>
      <c r="R919" s="486"/>
      <c r="S919" s="486"/>
      <c r="T919" s="486"/>
      <c r="U919" s="486"/>
      <c r="V919" s="486"/>
      <c r="W919" s="486"/>
      <c r="X919" s="486"/>
      <c r="Y919" s="486"/>
      <c r="Z919" s="486"/>
      <c r="AA919" s="486"/>
      <c r="AB919" s="486"/>
      <c r="AC919" s="486"/>
      <c r="AD919" s="486"/>
    </row>
    <row r="920" spans="1:30">
      <c r="A920" s="403">
        <v>44001</v>
      </c>
      <c r="B920" s="115" t="s">
        <v>154</v>
      </c>
      <c r="C920" s="486">
        <v>880028589</v>
      </c>
      <c r="D920" s="115" t="s">
        <v>139</v>
      </c>
      <c r="E920" s="115" t="s">
        <v>147</v>
      </c>
      <c r="F920" s="666"/>
      <c r="G920" s="486"/>
      <c r="H920" s="486"/>
      <c r="I920" s="84"/>
      <c r="J920" s="666">
        <v>44013</v>
      </c>
      <c r="K920" s="486"/>
      <c r="L920" s="37"/>
      <c r="M920" s="664"/>
      <c r="N920" s="84"/>
      <c r="O920" s="84"/>
      <c r="P920" s="84"/>
      <c r="Q920" s="84"/>
      <c r="R920" s="486"/>
      <c r="S920" s="486"/>
      <c r="T920" s="486"/>
      <c r="U920" s="486"/>
      <c r="V920" s="486"/>
      <c r="W920" s="486"/>
      <c r="X920" s="486"/>
      <c r="Y920" s="486"/>
      <c r="Z920" s="486"/>
      <c r="AA920" s="486"/>
      <c r="AB920" s="486"/>
      <c r="AC920" s="486"/>
      <c r="AD920" s="486"/>
    </row>
    <row r="921" spans="1:30">
      <c r="A921" s="265">
        <v>44001</v>
      </c>
      <c r="B921" s="115" t="s">
        <v>154</v>
      </c>
      <c r="C921" s="486">
        <v>880563323</v>
      </c>
      <c r="D921" s="115" t="s">
        <v>152</v>
      </c>
      <c r="E921" s="115" t="s">
        <v>140</v>
      </c>
      <c r="F921" s="666"/>
      <c r="G921" s="486"/>
      <c r="H921" s="486"/>
      <c r="I921" s="37"/>
      <c r="J921" s="666">
        <v>44015</v>
      </c>
      <c r="K921" s="486"/>
      <c r="L921" s="37"/>
      <c r="M921" s="115"/>
      <c r="N921" s="37"/>
      <c r="O921" s="37"/>
      <c r="P921" s="37"/>
      <c r="Q921" s="37"/>
      <c r="R921" s="486"/>
      <c r="S921" s="486"/>
      <c r="T921" s="486"/>
      <c r="U921" s="486"/>
      <c r="V921" s="486"/>
      <c r="W921" s="486"/>
      <c r="X921" s="486"/>
      <c r="Y921" s="486"/>
      <c r="Z921" s="486"/>
      <c r="AA921" s="486"/>
      <c r="AB921" s="486"/>
      <c r="AC921" s="486"/>
      <c r="AD921" s="486"/>
    </row>
    <row r="922" spans="1:30">
      <c r="A922" s="265">
        <v>44001</v>
      </c>
      <c r="B922" s="115" t="s">
        <v>154</v>
      </c>
      <c r="C922" s="486">
        <v>880003097</v>
      </c>
      <c r="D922" s="115" t="s">
        <v>152</v>
      </c>
      <c r="E922" s="115" t="s">
        <v>147</v>
      </c>
      <c r="F922" s="666"/>
      <c r="G922" s="486"/>
      <c r="H922" s="486"/>
      <c r="I922" s="37"/>
      <c r="J922" s="666"/>
      <c r="K922" s="486"/>
      <c r="L922" s="37"/>
      <c r="M922" s="115"/>
      <c r="N922" s="37"/>
      <c r="O922" s="37"/>
      <c r="P922" s="37"/>
      <c r="Q922" s="37"/>
      <c r="R922" s="486"/>
      <c r="S922" s="486"/>
      <c r="T922" s="486"/>
      <c r="U922" s="486"/>
      <c r="V922" s="486"/>
      <c r="W922" s="486"/>
      <c r="X922" s="486"/>
      <c r="Y922" s="486"/>
      <c r="Z922" s="486"/>
      <c r="AA922" s="486"/>
      <c r="AB922" s="486"/>
      <c r="AC922" s="486"/>
      <c r="AD922" s="486"/>
    </row>
    <row r="923" spans="1:30">
      <c r="A923" s="265">
        <v>44001</v>
      </c>
      <c r="B923" s="115" t="s">
        <v>154</v>
      </c>
      <c r="C923" s="486">
        <v>880023256</v>
      </c>
      <c r="D923" s="115" t="s">
        <v>152</v>
      </c>
      <c r="E923" s="115" t="s">
        <v>140</v>
      </c>
      <c r="F923" s="666"/>
      <c r="G923" s="486"/>
      <c r="H923" s="486"/>
      <c r="I923" s="37"/>
      <c r="J923" s="666">
        <v>44013</v>
      </c>
      <c r="K923" s="486"/>
      <c r="L923" s="37"/>
      <c r="M923" s="115"/>
      <c r="N923" s="37"/>
      <c r="O923" s="37"/>
      <c r="P923" s="37"/>
      <c r="Q923" s="37"/>
      <c r="R923" s="486"/>
      <c r="S923" s="486"/>
      <c r="T923" s="486"/>
      <c r="U923" s="486"/>
      <c r="V923" s="486"/>
      <c r="W923" s="486"/>
      <c r="X923" s="486"/>
      <c r="Y923" s="486"/>
      <c r="Z923" s="486"/>
      <c r="AA923" s="486"/>
      <c r="AB923" s="486"/>
      <c r="AC923" s="486"/>
      <c r="AD923" s="486"/>
    </row>
    <row r="924" spans="1:30">
      <c r="A924" s="666">
        <v>44004</v>
      </c>
      <c r="B924" s="115" t="s">
        <v>154</v>
      </c>
      <c r="C924" s="486">
        <v>881635534</v>
      </c>
      <c r="D924" s="115" t="s">
        <v>152</v>
      </c>
      <c r="E924" s="115" t="s">
        <v>150</v>
      </c>
      <c r="F924" s="486"/>
      <c r="G924" s="84"/>
      <c r="H924" s="666"/>
      <c r="I924" s="84"/>
      <c r="J924" s="666">
        <v>44013</v>
      </c>
      <c r="K924" s="84"/>
      <c r="L924" s="84"/>
      <c r="M924" s="84"/>
      <c r="N924" s="84"/>
      <c r="O924" s="84"/>
      <c r="P924" s="84"/>
      <c r="Q924" s="84"/>
      <c r="R924" s="486"/>
      <c r="S924" s="486"/>
      <c r="T924" s="486"/>
      <c r="U924" s="486"/>
      <c r="V924" s="486"/>
      <c r="W924" s="486"/>
      <c r="X924" s="486"/>
      <c r="Y924" s="486"/>
      <c r="Z924" s="486"/>
      <c r="AA924" s="486"/>
      <c r="AB924" s="486"/>
      <c r="AC924" s="486"/>
      <c r="AD924" s="486"/>
    </row>
    <row r="925" spans="1:30">
      <c r="A925" s="666">
        <v>44004</v>
      </c>
      <c r="B925" s="115" t="s">
        <v>154</v>
      </c>
      <c r="C925" s="486">
        <v>882269296</v>
      </c>
      <c r="D925" s="115" t="s">
        <v>139</v>
      </c>
      <c r="E925" s="115" t="s">
        <v>140</v>
      </c>
      <c r="F925" s="486"/>
      <c r="G925" s="84"/>
      <c r="H925" s="666"/>
      <c r="I925" s="84"/>
      <c r="J925" s="666">
        <v>44015</v>
      </c>
      <c r="K925" s="84"/>
      <c r="L925" s="84"/>
      <c r="M925" s="84"/>
      <c r="N925" s="84"/>
      <c r="O925" s="84"/>
      <c r="P925" s="84"/>
      <c r="Q925" s="84"/>
      <c r="R925" s="486"/>
      <c r="S925" s="486"/>
      <c r="T925" s="486"/>
      <c r="U925" s="486"/>
      <c r="V925" s="486"/>
      <c r="W925" s="486"/>
      <c r="X925" s="486"/>
      <c r="Y925" s="486"/>
      <c r="Z925" s="486"/>
      <c r="AA925" s="486"/>
      <c r="AB925" s="486"/>
      <c r="AC925" s="486"/>
      <c r="AD925" s="486"/>
    </row>
    <row r="926" spans="1:30">
      <c r="A926" s="666">
        <v>44004</v>
      </c>
      <c r="B926" s="115" t="s">
        <v>154</v>
      </c>
      <c r="C926" s="486">
        <v>880816346</v>
      </c>
      <c r="D926" s="115" t="s">
        <v>139</v>
      </c>
      <c r="E926" s="115" t="s">
        <v>147</v>
      </c>
      <c r="F926" s="486"/>
      <c r="G926" s="84"/>
      <c r="H926" s="666"/>
      <c r="I926" s="84"/>
      <c r="J926" s="666"/>
      <c r="K926" s="84"/>
      <c r="L926" s="84"/>
      <c r="M926" s="84"/>
      <c r="N926" s="23">
        <v>6.24</v>
      </c>
      <c r="O926" s="23">
        <v>205.6</v>
      </c>
      <c r="P926" s="84"/>
      <c r="Q926" s="84"/>
      <c r="R926" s="486"/>
      <c r="S926" s="486"/>
      <c r="T926" s="486"/>
      <c r="U926" s="486"/>
      <c r="V926" s="486"/>
      <c r="W926" s="486"/>
      <c r="X926" s="486"/>
      <c r="Y926" s="486"/>
      <c r="Z926" s="486"/>
      <c r="AA926" s="486"/>
      <c r="AB926" s="486"/>
      <c r="AC926" s="486"/>
      <c r="AD926" s="486"/>
    </row>
    <row r="927" spans="1:30">
      <c r="A927" s="666">
        <v>44004</v>
      </c>
      <c r="B927" s="115" t="s">
        <v>154</v>
      </c>
      <c r="C927" s="486">
        <v>881540539</v>
      </c>
      <c r="D927" s="115" t="s">
        <v>139</v>
      </c>
      <c r="E927" s="115" t="s">
        <v>147</v>
      </c>
      <c r="F927" s="486"/>
      <c r="G927" s="84"/>
      <c r="H927" s="666"/>
      <c r="I927" s="84"/>
      <c r="J927" s="666"/>
      <c r="K927" s="84"/>
      <c r="L927" s="84"/>
      <c r="M927" s="84"/>
      <c r="N927" s="84"/>
      <c r="O927" s="84"/>
      <c r="P927" s="84"/>
      <c r="Q927" s="84"/>
      <c r="R927" s="486"/>
      <c r="S927" s="486"/>
      <c r="T927" s="486"/>
      <c r="U927" s="486"/>
      <c r="V927" s="486"/>
      <c r="W927" s="486"/>
      <c r="X927" s="486"/>
      <c r="Y927" s="486"/>
      <c r="Z927" s="486"/>
      <c r="AA927" s="486"/>
      <c r="AB927" s="486"/>
      <c r="AC927" s="486"/>
      <c r="AD927" s="486"/>
    </row>
    <row r="928" spans="1:30">
      <c r="A928" s="666">
        <v>44004</v>
      </c>
      <c r="B928" s="115" t="s">
        <v>154</v>
      </c>
      <c r="C928" s="486">
        <v>881684878</v>
      </c>
      <c r="D928" s="115" t="s">
        <v>152</v>
      </c>
      <c r="E928" s="115" t="s">
        <v>150</v>
      </c>
      <c r="F928" s="486"/>
      <c r="G928" s="84"/>
      <c r="H928" s="666"/>
      <c r="I928" s="84"/>
      <c r="J928" s="666">
        <v>44015</v>
      </c>
      <c r="K928" s="84"/>
      <c r="L928" s="84"/>
      <c r="M928" s="84"/>
      <c r="N928" s="84"/>
      <c r="O928" s="84"/>
      <c r="P928" s="84"/>
      <c r="Q928" s="84"/>
      <c r="R928" s="486"/>
      <c r="S928" s="486"/>
      <c r="T928" s="486"/>
      <c r="U928" s="486"/>
      <c r="V928" s="486"/>
      <c r="W928" s="486"/>
      <c r="X928" s="486"/>
      <c r="Y928" s="486"/>
      <c r="Z928" s="486"/>
      <c r="AA928" s="486"/>
      <c r="AB928" s="486"/>
      <c r="AC928" s="486"/>
      <c r="AD928" s="486"/>
    </row>
    <row r="929" spans="1:30">
      <c r="A929" s="666">
        <v>44004</v>
      </c>
      <c r="B929" s="115" t="s">
        <v>154</v>
      </c>
      <c r="C929" s="486">
        <v>881488906</v>
      </c>
      <c r="D929" s="115" t="s">
        <v>152</v>
      </c>
      <c r="E929" s="486" t="s">
        <v>150</v>
      </c>
      <c r="F929" s="486"/>
      <c r="G929" s="84"/>
      <c r="H929" s="666"/>
      <c r="I929" s="84"/>
      <c r="J929" s="666">
        <v>44018</v>
      </c>
      <c r="K929" s="84"/>
      <c r="L929" s="84"/>
      <c r="M929" s="84"/>
      <c r="N929" s="84"/>
      <c r="O929" s="84"/>
      <c r="P929" s="84"/>
      <c r="Q929" s="84"/>
      <c r="R929" s="486"/>
      <c r="S929" s="486"/>
      <c r="T929" s="486"/>
      <c r="U929" s="486"/>
      <c r="V929" s="486"/>
      <c r="W929" s="486"/>
      <c r="X929" s="486"/>
      <c r="Y929" s="486"/>
      <c r="Z929" s="486"/>
      <c r="AA929" s="486"/>
      <c r="AB929" s="486"/>
      <c r="AC929" s="486"/>
      <c r="AD929" s="486"/>
    </row>
    <row r="930" spans="1:30">
      <c r="A930" s="666">
        <v>44004</v>
      </c>
      <c r="B930" s="115" t="s">
        <v>154</v>
      </c>
      <c r="C930" s="486">
        <v>880041011</v>
      </c>
      <c r="D930" s="115" t="s">
        <v>139</v>
      </c>
      <c r="E930" s="486" t="s">
        <v>150</v>
      </c>
      <c r="F930" s="486"/>
      <c r="G930" s="84"/>
      <c r="H930" s="666"/>
      <c r="I930" s="84"/>
      <c r="J930" s="666">
        <v>44016</v>
      </c>
      <c r="K930" s="84"/>
      <c r="L930" s="84"/>
      <c r="M930" s="84"/>
      <c r="N930" s="84"/>
      <c r="O930" s="84"/>
      <c r="P930" s="84"/>
      <c r="Q930" s="84"/>
      <c r="R930" s="486"/>
      <c r="S930" s="486"/>
      <c r="T930" s="486"/>
      <c r="U930" s="486"/>
      <c r="V930" s="486"/>
      <c r="W930" s="486"/>
      <c r="X930" s="486"/>
      <c r="Y930" s="486"/>
      <c r="Z930" s="486"/>
      <c r="AA930" s="486"/>
      <c r="AB930" s="486"/>
      <c r="AC930" s="486"/>
      <c r="AD930" s="486"/>
    </row>
    <row r="931" spans="1:30">
      <c r="A931" s="666">
        <v>44004</v>
      </c>
      <c r="B931" s="115" t="s">
        <v>154</v>
      </c>
      <c r="C931" s="486">
        <v>880209341</v>
      </c>
      <c r="D931" s="115" t="s">
        <v>152</v>
      </c>
      <c r="E931" s="115" t="s">
        <v>150</v>
      </c>
      <c r="F931" s="486"/>
      <c r="G931" s="84"/>
      <c r="H931" s="666"/>
      <c r="I931" s="84"/>
      <c r="J931" s="666">
        <v>44017</v>
      </c>
      <c r="K931" s="84"/>
      <c r="L931" s="84"/>
      <c r="M931" s="664"/>
      <c r="N931" s="84"/>
      <c r="O931" s="84"/>
      <c r="P931" s="84"/>
      <c r="Q931" s="84"/>
      <c r="R931" s="486"/>
      <c r="S931" s="486"/>
      <c r="T931" s="486"/>
      <c r="U931" s="486"/>
      <c r="V931" s="486"/>
      <c r="W931" s="486"/>
      <c r="X931" s="486"/>
      <c r="Y931" s="486"/>
      <c r="Z931" s="486"/>
      <c r="AA931" s="486"/>
      <c r="AB931" s="486"/>
      <c r="AC931" s="486"/>
      <c r="AD931" s="486"/>
    </row>
    <row r="932" spans="1:30">
      <c r="A932" s="666">
        <v>44005</v>
      </c>
      <c r="B932" s="115" t="s">
        <v>154</v>
      </c>
      <c r="C932" s="486">
        <v>881798329</v>
      </c>
      <c r="D932" s="115" t="s">
        <v>139</v>
      </c>
      <c r="E932" s="115" t="s">
        <v>150</v>
      </c>
      <c r="F932" s="669"/>
      <c r="G932" s="669"/>
      <c r="H932" s="666"/>
      <c r="I932" s="669"/>
      <c r="J932" s="666">
        <v>44017</v>
      </c>
      <c r="K932" s="84"/>
      <c r="L932" s="84"/>
      <c r="M932" s="664"/>
      <c r="N932" s="23">
        <v>6.26</v>
      </c>
      <c r="O932" s="23">
        <v>999</v>
      </c>
      <c r="P932" s="84"/>
      <c r="Q932" s="84"/>
      <c r="R932" s="486"/>
      <c r="S932" s="486"/>
      <c r="T932" s="486"/>
      <c r="U932" s="486"/>
      <c r="V932" s="486"/>
      <c r="W932" s="486"/>
      <c r="X932" s="486"/>
      <c r="Y932" s="486"/>
      <c r="Z932" s="486"/>
      <c r="AA932" s="486"/>
      <c r="AB932" s="486"/>
      <c r="AC932" s="486"/>
      <c r="AD932" s="486"/>
    </row>
    <row r="933" spans="1:30">
      <c r="A933" s="666">
        <v>44005</v>
      </c>
      <c r="B933" s="115" t="s">
        <v>154</v>
      </c>
      <c r="C933" s="486">
        <v>881204113</v>
      </c>
      <c r="D933" s="115" t="s">
        <v>139</v>
      </c>
      <c r="E933" s="115" t="s">
        <v>147</v>
      </c>
      <c r="F933" s="669"/>
      <c r="G933" s="669"/>
      <c r="H933" s="666"/>
      <c r="I933" s="669"/>
      <c r="J933" s="666">
        <v>44020</v>
      </c>
      <c r="K933" s="84"/>
      <c r="L933" s="84"/>
      <c r="M933" s="664"/>
      <c r="N933" s="23">
        <v>6.24</v>
      </c>
      <c r="O933" s="23">
        <v>4845</v>
      </c>
      <c r="P933" s="84"/>
      <c r="Q933" s="84"/>
      <c r="R933" s="486"/>
      <c r="S933" s="486"/>
      <c r="T933" s="486"/>
      <c r="U933" s="486"/>
      <c r="V933" s="486"/>
      <c r="W933" s="486"/>
      <c r="X933" s="486"/>
      <c r="Y933" s="486"/>
      <c r="Z933" s="486"/>
      <c r="AA933" s="486"/>
      <c r="AB933" s="486"/>
      <c r="AC933" s="486"/>
      <c r="AD933" s="486"/>
    </row>
    <row r="934" spans="1:30">
      <c r="A934" s="666">
        <v>44005</v>
      </c>
      <c r="B934" s="115" t="s">
        <v>154</v>
      </c>
      <c r="C934" s="37">
        <v>881794206</v>
      </c>
      <c r="D934" s="115" t="s">
        <v>152</v>
      </c>
      <c r="E934" s="115" t="s">
        <v>140</v>
      </c>
      <c r="F934" s="669"/>
      <c r="G934" s="669"/>
      <c r="H934" s="666"/>
      <c r="I934" s="669"/>
      <c r="J934" s="666">
        <v>44017</v>
      </c>
      <c r="K934" s="84"/>
      <c r="L934" s="84"/>
      <c r="M934" s="664"/>
      <c r="N934" s="84"/>
      <c r="O934" s="84"/>
      <c r="P934" s="84"/>
      <c r="Q934" s="84"/>
      <c r="R934" s="486"/>
      <c r="S934" s="486"/>
      <c r="T934" s="486"/>
      <c r="U934" s="486"/>
      <c r="V934" s="486"/>
      <c r="W934" s="486"/>
      <c r="X934" s="486"/>
      <c r="Y934" s="486"/>
      <c r="Z934" s="486"/>
      <c r="AA934" s="486"/>
      <c r="AB934" s="486"/>
      <c r="AC934" s="486"/>
      <c r="AD934" s="486"/>
    </row>
    <row r="935" spans="1:30">
      <c r="A935" s="666">
        <v>44005</v>
      </c>
      <c r="B935" s="115" t="s">
        <v>154</v>
      </c>
      <c r="C935" s="37">
        <v>882286767</v>
      </c>
      <c r="D935" s="115" t="s">
        <v>139</v>
      </c>
      <c r="E935" s="115" t="s">
        <v>150</v>
      </c>
      <c r="F935" s="669"/>
      <c r="G935" s="669"/>
      <c r="H935" s="666"/>
      <c r="I935" s="669"/>
      <c r="J935" s="666">
        <v>44017</v>
      </c>
      <c r="K935" s="84"/>
      <c r="L935" s="84"/>
      <c r="M935" s="664"/>
      <c r="N935" s="84"/>
      <c r="O935" s="23">
        <v>64</v>
      </c>
      <c r="P935" s="84"/>
      <c r="Q935" s="84"/>
      <c r="R935" s="486"/>
      <c r="S935" s="486"/>
      <c r="T935" s="486"/>
      <c r="U935" s="486"/>
      <c r="V935" s="486"/>
      <c r="W935" s="486"/>
      <c r="X935" s="486"/>
      <c r="Y935" s="486"/>
      <c r="Z935" s="486"/>
      <c r="AA935" s="486"/>
      <c r="AB935" s="486"/>
      <c r="AC935" s="486"/>
      <c r="AD935" s="486"/>
    </row>
    <row r="936" spans="1:30">
      <c r="A936" s="666">
        <v>44005</v>
      </c>
      <c r="B936" s="115" t="s">
        <v>154</v>
      </c>
      <c r="C936" s="37">
        <v>881715112</v>
      </c>
      <c r="D936" s="115" t="s">
        <v>139</v>
      </c>
      <c r="E936" s="115" t="s">
        <v>150</v>
      </c>
      <c r="F936" s="669"/>
      <c r="G936" s="669"/>
      <c r="H936" s="666"/>
      <c r="I936" s="669"/>
      <c r="J936" s="666">
        <v>44017</v>
      </c>
      <c r="K936" s="84"/>
      <c r="L936" s="84"/>
      <c r="M936" s="664"/>
      <c r="N936" s="84"/>
      <c r="O936" s="84"/>
      <c r="P936" s="84"/>
      <c r="Q936" s="84"/>
      <c r="R936" s="486"/>
      <c r="S936" s="486"/>
      <c r="T936" s="486"/>
      <c r="U936" s="486"/>
      <c r="V936" s="486"/>
      <c r="W936" s="486"/>
      <c r="X936" s="486"/>
      <c r="Y936" s="486"/>
      <c r="Z936" s="486"/>
      <c r="AA936" s="486"/>
      <c r="AB936" s="486"/>
      <c r="AC936" s="486"/>
      <c r="AD936" s="486"/>
    </row>
    <row r="937" spans="1:30">
      <c r="A937" s="666">
        <v>44005</v>
      </c>
      <c r="B937" s="115" t="s">
        <v>154</v>
      </c>
      <c r="C937" s="37">
        <v>882259089</v>
      </c>
      <c r="D937" s="115" t="s">
        <v>139</v>
      </c>
      <c r="E937" s="115" t="s">
        <v>140</v>
      </c>
      <c r="F937" s="669"/>
      <c r="G937" s="669"/>
      <c r="H937" s="666"/>
      <c r="I937" s="669"/>
      <c r="J937" s="666">
        <v>44018</v>
      </c>
      <c r="K937" s="84"/>
      <c r="L937" s="84"/>
      <c r="M937" s="664"/>
      <c r="N937" s="84"/>
      <c r="O937" s="84"/>
      <c r="P937" s="84"/>
      <c r="Q937" s="84"/>
      <c r="R937" s="486"/>
      <c r="S937" s="486"/>
      <c r="T937" s="486"/>
      <c r="U937" s="486"/>
      <c r="V937" s="486"/>
      <c r="W937" s="486"/>
      <c r="X937" s="486"/>
      <c r="Y937" s="486"/>
      <c r="Z937" s="486"/>
      <c r="AA937" s="486"/>
      <c r="AB937" s="486"/>
      <c r="AC937" s="486"/>
      <c r="AD937" s="486"/>
    </row>
    <row r="938" spans="1:30">
      <c r="A938" s="666">
        <v>44005</v>
      </c>
      <c r="B938" s="115" t="s">
        <v>154</v>
      </c>
      <c r="C938" s="37">
        <v>882257994</v>
      </c>
      <c r="D938" s="115" t="s">
        <v>152</v>
      </c>
      <c r="E938" s="115" t="s">
        <v>140</v>
      </c>
      <c r="F938" s="669"/>
      <c r="G938" s="669"/>
      <c r="H938" s="666"/>
      <c r="I938" s="669"/>
      <c r="J938" s="666">
        <v>44020</v>
      </c>
      <c r="K938" s="84"/>
      <c r="L938" s="84"/>
      <c r="M938" s="664"/>
      <c r="N938" s="84"/>
      <c r="O938" s="84"/>
      <c r="P938" s="84"/>
      <c r="Q938" s="84"/>
      <c r="R938" s="486"/>
      <c r="S938" s="486"/>
      <c r="T938" s="486"/>
      <c r="U938" s="486"/>
      <c r="V938" s="486"/>
      <c r="W938" s="486"/>
      <c r="X938" s="486"/>
      <c r="Y938" s="486"/>
      <c r="Z938" s="486"/>
      <c r="AA938" s="486"/>
      <c r="AB938" s="486"/>
      <c r="AC938" s="486"/>
      <c r="AD938" s="486"/>
    </row>
    <row r="939" spans="1:30">
      <c r="A939" s="666">
        <v>44005</v>
      </c>
      <c r="B939" s="115" t="s">
        <v>154</v>
      </c>
      <c r="C939" s="715">
        <v>882245402</v>
      </c>
      <c r="D939" s="115" t="s">
        <v>139</v>
      </c>
      <c r="E939" s="115" t="s">
        <v>140</v>
      </c>
      <c r="F939" s="669"/>
      <c r="G939" s="669"/>
      <c r="H939" s="666"/>
      <c r="I939" s="84"/>
      <c r="J939" s="666">
        <v>44021</v>
      </c>
      <c r="K939" s="84"/>
      <c r="L939" s="84"/>
      <c r="M939" s="84"/>
      <c r="N939" s="84"/>
      <c r="O939" s="84"/>
      <c r="P939" s="84"/>
      <c r="Q939" s="84"/>
      <c r="R939" s="486"/>
      <c r="S939" s="486"/>
      <c r="T939" s="486"/>
      <c r="U939" s="486"/>
      <c r="V939" s="486"/>
      <c r="W939" s="486"/>
      <c r="X939" s="486"/>
      <c r="Y939" s="486"/>
      <c r="Z939" s="486"/>
      <c r="AA939" s="486"/>
      <c r="AB939" s="486"/>
      <c r="AC939" s="486"/>
      <c r="AD939" s="486"/>
    </row>
    <row r="940" spans="1:30">
      <c r="A940" s="666">
        <v>44006</v>
      </c>
      <c r="B940" s="115" t="s">
        <v>154</v>
      </c>
      <c r="C940" s="715">
        <v>881622776</v>
      </c>
      <c r="D940" s="115" t="s">
        <v>139</v>
      </c>
      <c r="E940" s="115" t="s">
        <v>140</v>
      </c>
      <c r="F940" s="669"/>
      <c r="G940" s="669"/>
      <c r="H940" s="666"/>
      <c r="I940" s="84"/>
      <c r="J940" s="666">
        <v>44018</v>
      </c>
      <c r="K940" s="84"/>
      <c r="L940" s="84"/>
      <c r="M940" s="84"/>
      <c r="N940" s="84"/>
      <c r="O940" s="84"/>
      <c r="P940" s="84"/>
      <c r="Q940" s="84"/>
      <c r="R940" s="486"/>
      <c r="S940" s="486"/>
      <c r="T940" s="486"/>
      <c r="U940" s="486"/>
      <c r="V940" s="486"/>
      <c r="W940" s="486"/>
      <c r="X940" s="486"/>
      <c r="Y940" s="486"/>
      <c r="Z940" s="486"/>
      <c r="AA940" s="486"/>
      <c r="AB940" s="486"/>
      <c r="AC940" s="486"/>
      <c r="AD940" s="486"/>
    </row>
    <row r="941" spans="1:30">
      <c r="A941" s="666">
        <v>44006</v>
      </c>
      <c r="B941" s="115" t="s">
        <v>154</v>
      </c>
      <c r="C941" s="715">
        <v>880881759</v>
      </c>
      <c r="D941" s="115" t="s">
        <v>139</v>
      </c>
      <c r="E941" s="115" t="s">
        <v>140</v>
      </c>
      <c r="F941" s="669"/>
      <c r="G941" s="669"/>
      <c r="H941" s="666"/>
      <c r="I941" s="84"/>
      <c r="J941" s="666">
        <v>44017</v>
      </c>
      <c r="K941" s="84"/>
      <c r="L941" s="84"/>
      <c r="M941" s="84"/>
      <c r="N941" s="84"/>
      <c r="O941" s="84"/>
      <c r="P941" s="84"/>
      <c r="Q941" s="84"/>
      <c r="R941" s="486"/>
      <c r="S941" s="486"/>
      <c r="T941" s="486"/>
      <c r="U941" s="486"/>
      <c r="V941" s="486"/>
      <c r="W941" s="486"/>
      <c r="X941" s="486"/>
      <c r="Y941" s="486"/>
      <c r="Z941" s="486"/>
      <c r="AA941" s="486"/>
      <c r="AB941" s="486"/>
      <c r="AC941" s="486"/>
      <c r="AD941" s="486"/>
    </row>
    <row r="942" spans="1:30">
      <c r="A942" s="666">
        <v>44006</v>
      </c>
      <c r="B942" s="115" t="s">
        <v>154</v>
      </c>
      <c r="C942" s="715">
        <v>880126476</v>
      </c>
      <c r="D942" s="115" t="s">
        <v>152</v>
      </c>
      <c r="E942" s="115" t="s">
        <v>147</v>
      </c>
      <c r="F942" s="669"/>
      <c r="G942" s="669"/>
      <c r="H942" s="666"/>
      <c r="I942" s="84"/>
      <c r="J942" s="666"/>
      <c r="K942" s="84"/>
      <c r="L942" s="84"/>
      <c r="M942" s="84"/>
      <c r="N942" s="84"/>
      <c r="O942" s="84"/>
      <c r="P942" s="84"/>
      <c r="Q942" s="84"/>
      <c r="R942" s="486"/>
      <c r="S942" s="486"/>
      <c r="T942" s="486"/>
      <c r="U942" s="486"/>
      <c r="V942" s="486"/>
      <c r="W942" s="486"/>
      <c r="X942" s="486"/>
      <c r="Y942" s="486"/>
      <c r="Z942" s="486"/>
      <c r="AA942" s="486"/>
      <c r="AB942" s="486"/>
      <c r="AC942" s="486"/>
      <c r="AD942" s="486"/>
    </row>
    <row r="943" spans="1:30">
      <c r="A943" s="666">
        <v>44006</v>
      </c>
      <c r="B943" s="115" t="s">
        <v>154</v>
      </c>
      <c r="C943" s="715">
        <v>881504480</v>
      </c>
      <c r="D943" s="115" t="s">
        <v>152</v>
      </c>
      <c r="E943" s="115" t="s">
        <v>147</v>
      </c>
      <c r="F943" s="669"/>
      <c r="G943" s="669"/>
      <c r="H943" s="666"/>
      <c r="I943" s="84"/>
      <c r="J943" s="666"/>
      <c r="K943" s="84"/>
      <c r="L943" s="84"/>
      <c r="M943" s="84"/>
      <c r="N943" s="84"/>
      <c r="O943" s="84"/>
      <c r="P943" s="84"/>
      <c r="Q943" s="84"/>
      <c r="R943" s="486"/>
      <c r="S943" s="486"/>
      <c r="T943" s="486"/>
      <c r="U943" s="486"/>
      <c r="V943" s="486"/>
      <c r="W943" s="486"/>
      <c r="X943" s="486"/>
      <c r="Y943" s="486"/>
      <c r="Z943" s="486"/>
      <c r="AA943" s="486"/>
      <c r="AB943" s="486"/>
      <c r="AC943" s="486"/>
      <c r="AD943" s="486"/>
    </row>
    <row r="944" spans="1:30">
      <c r="A944" s="666">
        <v>44006</v>
      </c>
      <c r="B944" s="115" t="s">
        <v>154</v>
      </c>
      <c r="C944" s="715">
        <v>881221707</v>
      </c>
      <c r="D944" s="115" t="s">
        <v>152</v>
      </c>
      <c r="E944" s="115" t="s">
        <v>147</v>
      </c>
      <c r="F944" s="669"/>
      <c r="G944" s="669"/>
      <c r="H944" s="666"/>
      <c r="I944" s="84"/>
      <c r="J944" s="666"/>
      <c r="K944" s="84"/>
      <c r="L944" s="84"/>
      <c r="M944" s="84"/>
      <c r="N944" s="37"/>
      <c r="O944" s="37"/>
      <c r="P944" s="84"/>
      <c r="Q944" s="84"/>
      <c r="R944" s="486"/>
      <c r="S944" s="486"/>
      <c r="T944" s="486"/>
      <c r="U944" s="486"/>
      <c r="V944" s="486"/>
      <c r="W944" s="486"/>
      <c r="X944" s="486"/>
      <c r="Y944" s="486"/>
      <c r="Z944" s="486"/>
      <c r="AA944" s="486"/>
      <c r="AB944" s="486"/>
      <c r="AC944" s="486"/>
      <c r="AD944" s="486"/>
    </row>
    <row r="945" spans="1:30">
      <c r="A945" s="666">
        <v>44006</v>
      </c>
      <c r="B945" s="115" t="s">
        <v>154</v>
      </c>
      <c r="C945" s="715">
        <v>880216216</v>
      </c>
      <c r="D945" s="115" t="s">
        <v>152</v>
      </c>
      <c r="E945" s="115" t="s">
        <v>150</v>
      </c>
      <c r="F945" s="669"/>
      <c r="G945" s="669"/>
      <c r="H945" s="666"/>
      <c r="I945" s="84"/>
      <c r="J945" s="666">
        <v>44019</v>
      </c>
      <c r="K945" s="84"/>
      <c r="L945" s="84"/>
      <c r="M945" s="84"/>
      <c r="N945" s="37"/>
      <c r="O945" s="37">
        <v>56.5</v>
      </c>
      <c r="P945" s="84"/>
      <c r="Q945" s="84"/>
      <c r="R945" s="486"/>
      <c r="S945" s="486"/>
      <c r="T945" s="486"/>
      <c r="U945" s="486"/>
      <c r="V945" s="486"/>
      <c r="W945" s="486"/>
      <c r="X945" s="486"/>
      <c r="Y945" s="486"/>
      <c r="Z945" s="486"/>
      <c r="AA945" s="486"/>
      <c r="AB945" s="486"/>
      <c r="AC945" s="486"/>
      <c r="AD945" s="486"/>
    </row>
    <row r="946" spans="1:30">
      <c r="A946" s="666">
        <v>44006</v>
      </c>
      <c r="B946" s="115" t="s">
        <v>154</v>
      </c>
      <c r="C946" s="37">
        <v>880707903</v>
      </c>
      <c r="D946" s="115" t="s">
        <v>1412</v>
      </c>
      <c r="E946" s="115" t="s">
        <v>147</v>
      </c>
      <c r="F946" s="669"/>
      <c r="G946" s="669"/>
      <c r="H946" s="666"/>
      <c r="I946" s="84"/>
      <c r="J946" s="666"/>
      <c r="K946" s="84"/>
      <c r="L946" s="84"/>
      <c r="M946" s="664"/>
      <c r="N946" s="37"/>
      <c r="O946" s="37"/>
      <c r="P946" s="84"/>
      <c r="Q946" s="84"/>
      <c r="R946" s="486"/>
      <c r="S946" s="486"/>
      <c r="T946" s="486"/>
      <c r="U946" s="486"/>
      <c r="V946" s="486"/>
      <c r="W946" s="486"/>
      <c r="X946" s="486"/>
      <c r="Y946" s="486"/>
      <c r="Z946" s="486"/>
      <c r="AA946" s="486"/>
      <c r="AB946" s="486"/>
      <c r="AC946" s="486"/>
      <c r="AD946" s="486"/>
    </row>
    <row r="947" spans="1:30">
      <c r="A947" s="666">
        <v>44006</v>
      </c>
      <c r="B947" s="115" t="s">
        <v>154</v>
      </c>
      <c r="C947" s="37">
        <v>882135227</v>
      </c>
      <c r="D947" s="115" t="s">
        <v>152</v>
      </c>
      <c r="E947" s="115" t="s">
        <v>140</v>
      </c>
      <c r="F947" s="669"/>
      <c r="G947" s="669"/>
      <c r="H947" s="666"/>
      <c r="I947" s="84"/>
      <c r="J947" s="666">
        <v>44021</v>
      </c>
      <c r="K947" s="84"/>
      <c r="L947" s="84"/>
      <c r="M947" s="664"/>
      <c r="N947" s="37"/>
      <c r="O947" s="37"/>
      <c r="P947" s="84"/>
      <c r="Q947" s="84"/>
      <c r="R947" s="486"/>
      <c r="S947" s="486"/>
      <c r="T947" s="486"/>
      <c r="U947" s="486"/>
      <c r="V947" s="486"/>
      <c r="W947" s="486"/>
      <c r="X947" s="486"/>
      <c r="Y947" s="486"/>
      <c r="Z947" s="486"/>
      <c r="AA947" s="486"/>
      <c r="AB947" s="486"/>
      <c r="AC947" s="486"/>
      <c r="AD947" s="486"/>
    </row>
    <row r="948" spans="1:30">
      <c r="A948" s="666">
        <v>44006</v>
      </c>
      <c r="B948" s="115" t="s">
        <v>154</v>
      </c>
      <c r="C948" s="37">
        <v>881687428</v>
      </c>
      <c r="D948" s="115" t="s">
        <v>152</v>
      </c>
      <c r="E948" s="115" t="s">
        <v>140</v>
      </c>
      <c r="F948" s="669"/>
      <c r="G948" s="669"/>
      <c r="H948" s="666"/>
      <c r="I948" s="84"/>
      <c r="J948" s="666">
        <v>44021</v>
      </c>
      <c r="K948" s="84"/>
      <c r="L948" s="84"/>
      <c r="M948" s="664"/>
      <c r="N948" s="37"/>
      <c r="O948" s="37"/>
      <c r="P948" s="84"/>
      <c r="Q948" s="84"/>
      <c r="R948" s="486"/>
      <c r="S948" s="486"/>
      <c r="T948" s="486"/>
      <c r="U948" s="486"/>
      <c r="V948" s="486"/>
      <c r="W948" s="486"/>
      <c r="X948" s="486"/>
      <c r="Y948" s="486"/>
      <c r="Z948" s="486"/>
      <c r="AA948" s="486"/>
      <c r="AB948" s="486"/>
      <c r="AC948" s="486"/>
      <c r="AD948" s="486"/>
    </row>
    <row r="949" spans="1:30">
      <c r="A949" s="666">
        <v>44006</v>
      </c>
      <c r="B949" s="115" t="s">
        <v>154</v>
      </c>
      <c r="C949" s="37">
        <v>882254302</v>
      </c>
      <c r="D949" s="115" t="s">
        <v>152</v>
      </c>
      <c r="E949" s="115" t="s">
        <v>140</v>
      </c>
      <c r="F949" s="669"/>
      <c r="G949" s="669"/>
      <c r="H949" s="666"/>
      <c r="I949" s="84"/>
      <c r="J949" s="666">
        <v>44021</v>
      </c>
      <c r="K949" s="84"/>
      <c r="L949" s="84"/>
      <c r="M949" s="664"/>
      <c r="N949" s="37"/>
      <c r="O949" s="37"/>
      <c r="P949" s="84"/>
      <c r="Q949" s="84"/>
      <c r="R949" s="486"/>
      <c r="S949" s="486"/>
      <c r="T949" s="486"/>
      <c r="U949" s="486"/>
      <c r="V949" s="486"/>
      <c r="W949" s="486"/>
      <c r="X949" s="486"/>
      <c r="Y949" s="486"/>
      <c r="Z949" s="486"/>
      <c r="AA949" s="486"/>
      <c r="AB949" s="486"/>
      <c r="AC949" s="486"/>
      <c r="AD949" s="486"/>
    </row>
    <row r="950" spans="1:30">
      <c r="A950" s="666">
        <v>44006</v>
      </c>
      <c r="B950" s="115" t="s">
        <v>154</v>
      </c>
      <c r="C950" s="37">
        <v>880007188</v>
      </c>
      <c r="D950" s="115" t="s">
        <v>139</v>
      </c>
      <c r="E950" s="115" t="s">
        <v>140</v>
      </c>
      <c r="F950" s="669"/>
      <c r="G950" s="669"/>
      <c r="H950" s="666"/>
      <c r="I950" s="84"/>
      <c r="J950" s="666">
        <v>44021</v>
      </c>
      <c r="K950" s="84"/>
      <c r="L950" s="84"/>
      <c r="M950" s="664"/>
      <c r="N950" s="84"/>
      <c r="O950" s="84"/>
      <c r="P950" s="84"/>
      <c r="Q950" s="84"/>
      <c r="R950" s="486"/>
      <c r="S950" s="486"/>
      <c r="T950" s="486"/>
      <c r="U950" s="486"/>
      <c r="V950" s="486"/>
      <c r="W950" s="486"/>
      <c r="X950" s="486"/>
      <c r="Y950" s="486"/>
      <c r="Z950" s="486"/>
      <c r="AA950" s="486"/>
      <c r="AB950" s="486"/>
      <c r="AC950" s="486"/>
      <c r="AD950" s="486"/>
    </row>
    <row r="951" spans="1:30">
      <c r="A951" s="666">
        <v>44006</v>
      </c>
      <c r="B951" s="115" t="s">
        <v>154</v>
      </c>
      <c r="C951" s="37">
        <v>881433618</v>
      </c>
      <c r="D951" s="115" t="s">
        <v>152</v>
      </c>
      <c r="E951" s="115" t="s">
        <v>147</v>
      </c>
      <c r="F951" s="669"/>
      <c r="G951" s="669"/>
      <c r="H951" s="666"/>
      <c r="I951" s="84"/>
      <c r="J951" s="666"/>
      <c r="K951" s="84"/>
      <c r="L951" s="84"/>
      <c r="M951" s="664"/>
      <c r="N951" s="84"/>
      <c r="O951" s="84"/>
      <c r="P951" s="84"/>
      <c r="Q951" s="84"/>
      <c r="R951" s="486"/>
      <c r="S951" s="486"/>
      <c r="T951" s="486"/>
      <c r="U951" s="486"/>
      <c r="V951" s="486"/>
      <c r="W951" s="486"/>
      <c r="X951" s="486"/>
      <c r="Y951" s="486"/>
      <c r="Z951" s="486"/>
      <c r="AA951" s="486"/>
      <c r="AB951" s="486"/>
      <c r="AC951" s="486"/>
      <c r="AD951" s="486"/>
    </row>
    <row r="952" spans="1:30">
      <c r="A952" s="666">
        <v>44006</v>
      </c>
      <c r="B952" s="115" t="s">
        <v>154</v>
      </c>
      <c r="C952" s="37">
        <v>882159122</v>
      </c>
      <c r="D952" s="115" t="s">
        <v>139</v>
      </c>
      <c r="E952" s="115" t="s">
        <v>140</v>
      </c>
      <c r="F952" s="669"/>
      <c r="G952" s="669"/>
      <c r="H952" s="666"/>
      <c r="I952" s="84"/>
      <c r="J952" s="666">
        <v>44018</v>
      </c>
      <c r="K952" s="84"/>
      <c r="L952" s="84"/>
      <c r="M952" s="664"/>
      <c r="N952" s="84"/>
      <c r="O952" s="84"/>
      <c r="P952" s="84"/>
      <c r="Q952" s="84"/>
      <c r="R952" s="486"/>
      <c r="S952" s="486"/>
      <c r="T952" s="486"/>
      <c r="U952" s="486"/>
      <c r="V952" s="486"/>
      <c r="W952" s="486"/>
      <c r="X952" s="486"/>
      <c r="Y952" s="486"/>
      <c r="Z952" s="486"/>
      <c r="AA952" s="486"/>
      <c r="AB952" s="486"/>
      <c r="AC952" s="486"/>
      <c r="AD952" s="486"/>
    </row>
    <row r="953" spans="1:30">
      <c r="A953" s="666">
        <v>44006</v>
      </c>
      <c r="B953" s="115" t="s">
        <v>154</v>
      </c>
      <c r="C953" s="37">
        <v>881730106</v>
      </c>
      <c r="D953" s="115" t="s">
        <v>152</v>
      </c>
      <c r="E953" s="115" t="s">
        <v>147</v>
      </c>
      <c r="F953" s="669"/>
      <c r="G953" s="669"/>
      <c r="H953" s="666"/>
      <c r="I953" s="84"/>
      <c r="J953" s="666"/>
      <c r="K953" s="84"/>
      <c r="L953" s="84"/>
      <c r="M953" s="664"/>
      <c r="N953" s="84"/>
      <c r="O953" s="84"/>
      <c r="P953" s="84"/>
      <c r="Q953" s="84"/>
      <c r="R953" s="486"/>
      <c r="S953" s="486"/>
      <c r="T953" s="486"/>
      <c r="U953" s="486"/>
      <c r="V953" s="486"/>
      <c r="W953" s="486"/>
      <c r="X953" s="486"/>
      <c r="Y953" s="486"/>
      <c r="Z953" s="486"/>
      <c r="AA953" s="486"/>
      <c r="AB953" s="486"/>
      <c r="AC953" s="486"/>
      <c r="AD953" s="486"/>
    </row>
    <row r="954" spans="1:30">
      <c r="A954" s="666">
        <v>44006</v>
      </c>
      <c r="B954" s="115" t="s">
        <v>154</v>
      </c>
      <c r="C954" s="37">
        <v>881661550</v>
      </c>
      <c r="D954" s="115" t="s">
        <v>152</v>
      </c>
      <c r="E954" s="115" t="s">
        <v>150</v>
      </c>
      <c r="F954" s="669"/>
      <c r="G954" s="669"/>
      <c r="H954" s="666"/>
      <c r="I954" s="84"/>
      <c r="J954" s="666">
        <v>44021</v>
      </c>
      <c r="K954" s="84"/>
      <c r="L954" s="84"/>
      <c r="M954" s="664"/>
      <c r="N954" s="84"/>
      <c r="O954" s="84"/>
      <c r="P954" s="84"/>
      <c r="Q954" s="84"/>
      <c r="R954" s="486"/>
      <c r="S954" s="486"/>
      <c r="T954" s="486"/>
      <c r="U954" s="486"/>
      <c r="V954" s="486"/>
      <c r="W954" s="486"/>
      <c r="X954" s="486"/>
      <c r="Y954" s="486"/>
      <c r="Z954" s="486"/>
      <c r="AA954" s="486"/>
      <c r="AB954" s="486"/>
      <c r="AC954" s="486"/>
      <c r="AD954" s="486"/>
    </row>
    <row r="955" spans="1:30">
      <c r="A955" s="666">
        <v>44006</v>
      </c>
      <c r="B955" s="115" t="s">
        <v>154</v>
      </c>
      <c r="C955" s="37">
        <v>880607341</v>
      </c>
      <c r="D955" s="115" t="s">
        <v>152</v>
      </c>
      <c r="E955" s="115" t="s">
        <v>147</v>
      </c>
      <c r="F955" s="669"/>
      <c r="G955" s="669"/>
      <c r="H955" s="666"/>
      <c r="I955" s="84"/>
      <c r="J955" s="666"/>
      <c r="K955" s="84"/>
      <c r="L955" s="84"/>
      <c r="M955" s="664"/>
      <c r="N955" s="84"/>
      <c r="O955" s="84"/>
      <c r="P955" s="84"/>
      <c r="Q955" s="84"/>
      <c r="R955" s="486"/>
      <c r="S955" s="486"/>
      <c r="T955" s="486"/>
      <c r="U955" s="486"/>
      <c r="V955" s="486"/>
      <c r="W955" s="486"/>
      <c r="X955" s="486"/>
      <c r="Y955" s="486"/>
      <c r="Z955" s="486"/>
      <c r="AA955" s="486"/>
      <c r="AB955" s="486"/>
      <c r="AC955" s="486"/>
      <c r="AD955" s="486"/>
    </row>
    <row r="956" spans="1:30">
      <c r="A956" s="666">
        <v>44006</v>
      </c>
      <c r="B956" s="115" t="s">
        <v>154</v>
      </c>
      <c r="C956" s="37">
        <v>881686092</v>
      </c>
      <c r="D956" s="115" t="s">
        <v>152</v>
      </c>
      <c r="E956" s="115" t="s">
        <v>147</v>
      </c>
      <c r="F956" s="669"/>
      <c r="G956" s="669"/>
      <c r="H956" s="666"/>
      <c r="I956" s="84"/>
      <c r="J956" s="666"/>
      <c r="K956" s="84"/>
      <c r="L956" s="84"/>
      <c r="M956" s="664"/>
      <c r="N956" s="23">
        <v>6.25</v>
      </c>
      <c r="O956" s="23">
        <v>261.5</v>
      </c>
      <c r="P956" s="84"/>
      <c r="Q956" s="84"/>
      <c r="R956" s="486"/>
      <c r="S956" s="486"/>
      <c r="T956" s="486"/>
      <c r="U956" s="486"/>
      <c r="V956" s="486"/>
      <c r="W956" s="486"/>
      <c r="X956" s="486"/>
      <c r="Y956" s="486"/>
      <c r="Z956" s="486"/>
      <c r="AA956" s="486"/>
      <c r="AB956" s="486"/>
      <c r="AC956" s="486"/>
      <c r="AD956" s="486"/>
    </row>
    <row r="957" spans="1:30">
      <c r="A957" s="666">
        <v>44006</v>
      </c>
      <c r="B957" s="115" t="s">
        <v>154</v>
      </c>
      <c r="C957" s="37">
        <v>881755347</v>
      </c>
      <c r="D957" s="115" t="s">
        <v>152</v>
      </c>
      <c r="E957" s="115" t="s">
        <v>140</v>
      </c>
      <c r="F957" s="669"/>
      <c r="G957" s="669"/>
      <c r="H957" s="666"/>
      <c r="I957" s="84"/>
      <c r="J957" s="666">
        <v>44021</v>
      </c>
      <c r="K957" s="84"/>
      <c r="L957" s="84"/>
      <c r="M957" s="664"/>
      <c r="N957" s="84"/>
      <c r="O957" s="84"/>
      <c r="P957" s="84"/>
      <c r="Q957" s="84"/>
      <c r="R957" s="486"/>
      <c r="S957" s="486"/>
      <c r="T957" s="486"/>
      <c r="U957" s="486"/>
      <c r="V957" s="486"/>
      <c r="W957" s="486"/>
      <c r="X957" s="486"/>
      <c r="Y957" s="486"/>
      <c r="Z957" s="486"/>
      <c r="AA957" s="486"/>
      <c r="AB957" s="486"/>
      <c r="AC957" s="486"/>
      <c r="AD957" s="486"/>
    </row>
    <row r="958" spans="1:30">
      <c r="A958" s="666">
        <v>44006</v>
      </c>
      <c r="B958" s="115" t="s">
        <v>154</v>
      </c>
      <c r="C958" s="37">
        <v>881474853</v>
      </c>
      <c r="D958" s="115" t="s">
        <v>152</v>
      </c>
      <c r="E958" s="115" t="s">
        <v>147</v>
      </c>
      <c r="F958" s="84"/>
      <c r="G958" s="84"/>
      <c r="H958" s="84"/>
      <c r="I958" s="84"/>
      <c r="J958" s="666"/>
      <c r="K958" s="84"/>
      <c r="L958" s="84"/>
      <c r="M958" s="84"/>
      <c r="N958" s="84"/>
      <c r="O958" s="84"/>
      <c r="P958" s="84"/>
      <c r="Q958" s="84"/>
      <c r="R958" s="486"/>
      <c r="S958" s="486"/>
      <c r="T958" s="486"/>
      <c r="U958" s="486"/>
      <c r="V958" s="486"/>
      <c r="W958" s="486"/>
      <c r="X958" s="486"/>
      <c r="Y958" s="486"/>
      <c r="Z958" s="486"/>
      <c r="AA958" s="486"/>
      <c r="AB958" s="486"/>
      <c r="AC958" s="486"/>
      <c r="AD958" s="486"/>
    </row>
    <row r="959" spans="1:30">
      <c r="A959" s="666">
        <v>44008</v>
      </c>
      <c r="B959" s="115" t="s">
        <v>154</v>
      </c>
      <c r="C959" s="486">
        <v>882027567</v>
      </c>
      <c r="D959" s="115" t="s">
        <v>139</v>
      </c>
      <c r="E959" s="115" t="s">
        <v>140</v>
      </c>
      <c r="F959" s="666"/>
      <c r="G959" s="115"/>
      <c r="H959" s="486"/>
      <c r="I959" s="84"/>
      <c r="J959" s="665">
        <v>44020</v>
      </c>
      <c r="K959" s="115"/>
      <c r="L959" s="486"/>
      <c r="M959" s="84"/>
      <c r="N959" s="84"/>
      <c r="O959" s="84"/>
      <c r="P959" s="84"/>
      <c r="Q959" s="84"/>
      <c r="R959" s="486"/>
      <c r="S959" s="486"/>
      <c r="T959" s="486"/>
      <c r="U959" s="486"/>
      <c r="V959" s="486"/>
      <c r="W959" s="486"/>
      <c r="X959" s="486"/>
      <c r="Y959" s="486"/>
      <c r="Z959" s="486"/>
      <c r="AA959" s="486"/>
      <c r="AB959" s="486"/>
      <c r="AC959" s="486"/>
      <c r="AD959" s="486"/>
    </row>
    <row r="960" spans="1:30">
      <c r="A960" s="666">
        <v>44009</v>
      </c>
      <c r="B960" s="115" t="s">
        <v>154</v>
      </c>
      <c r="C960" s="486">
        <v>881919495</v>
      </c>
      <c r="D960" s="115" t="s">
        <v>139</v>
      </c>
      <c r="E960" s="115" t="s">
        <v>140</v>
      </c>
      <c r="F960" s="666"/>
      <c r="G960" s="115"/>
      <c r="H960" s="486"/>
      <c r="I960" s="84"/>
      <c r="J960" s="665">
        <v>44020</v>
      </c>
      <c r="K960" s="115"/>
      <c r="L960" s="486"/>
      <c r="M960" s="84"/>
      <c r="N960" s="84"/>
      <c r="O960" s="84"/>
      <c r="P960" s="84"/>
      <c r="Q960" s="84"/>
      <c r="R960" s="486"/>
      <c r="S960" s="486"/>
      <c r="T960" s="486"/>
      <c r="U960" s="486"/>
      <c r="V960" s="486"/>
      <c r="W960" s="486"/>
      <c r="X960" s="486"/>
      <c r="Y960" s="486"/>
      <c r="Z960" s="486"/>
      <c r="AA960" s="486"/>
      <c r="AB960" s="486"/>
      <c r="AC960" s="486"/>
      <c r="AD960" s="486"/>
    </row>
    <row r="961" spans="1:30">
      <c r="A961" s="666">
        <v>44010</v>
      </c>
      <c r="B961" s="115" t="s">
        <v>154</v>
      </c>
      <c r="C961" s="486">
        <v>880394354</v>
      </c>
      <c r="D961" s="115" t="s">
        <v>139</v>
      </c>
      <c r="E961" s="115" t="s">
        <v>147</v>
      </c>
      <c r="F961" s="666"/>
      <c r="G961" s="115"/>
      <c r="H961" s="486"/>
      <c r="I961" s="84"/>
      <c r="J961" s="115"/>
      <c r="K961" s="115"/>
      <c r="L961" s="486"/>
      <c r="M961" s="84"/>
      <c r="N961" s="84"/>
      <c r="O961" s="84"/>
      <c r="P961" s="84"/>
      <c r="Q961" s="84"/>
      <c r="R961" s="486"/>
      <c r="S961" s="486"/>
      <c r="T961" s="486"/>
      <c r="U961" s="486"/>
      <c r="V961" s="486"/>
      <c r="W961" s="486"/>
      <c r="X961" s="486"/>
      <c r="Y961" s="486"/>
      <c r="Z961" s="486"/>
      <c r="AA961" s="486"/>
      <c r="AB961" s="486"/>
      <c r="AC961" s="486"/>
      <c r="AD961" s="486"/>
    </row>
    <row r="962" spans="1:30">
      <c r="A962" s="666">
        <v>44010</v>
      </c>
      <c r="B962" s="115" t="s">
        <v>154</v>
      </c>
      <c r="C962" s="486">
        <v>882235493</v>
      </c>
      <c r="D962" s="115" t="s">
        <v>139</v>
      </c>
      <c r="E962" s="115" t="s">
        <v>140</v>
      </c>
      <c r="F962" s="666"/>
      <c r="G962" s="115"/>
      <c r="H962" s="486"/>
      <c r="I962" s="84"/>
      <c r="J962" s="665">
        <v>44021</v>
      </c>
      <c r="K962" s="115"/>
      <c r="L962" s="486"/>
      <c r="M962" s="84"/>
      <c r="N962" s="84"/>
      <c r="O962" s="84"/>
      <c r="P962" s="84"/>
      <c r="Q962" s="84"/>
      <c r="R962" s="486"/>
      <c r="S962" s="486"/>
      <c r="T962" s="486"/>
      <c r="U962" s="486"/>
      <c r="V962" s="486"/>
      <c r="W962" s="486"/>
      <c r="X962" s="486"/>
      <c r="Y962" s="486"/>
      <c r="Z962" s="486"/>
      <c r="AA962" s="486"/>
      <c r="AB962" s="486"/>
      <c r="AC962" s="486"/>
      <c r="AD962" s="486"/>
    </row>
    <row r="963" spans="1:30">
      <c r="A963" s="666">
        <v>44010</v>
      </c>
      <c r="B963" s="115" t="s">
        <v>154</v>
      </c>
      <c r="C963" s="486">
        <v>882192542</v>
      </c>
      <c r="D963" s="115" t="s">
        <v>139</v>
      </c>
      <c r="E963" s="115" t="s">
        <v>140</v>
      </c>
      <c r="F963" s="666"/>
      <c r="G963" s="115"/>
      <c r="H963" s="486"/>
      <c r="I963" s="84"/>
      <c r="J963" s="665">
        <v>44024</v>
      </c>
      <c r="K963" s="115"/>
      <c r="L963" s="486"/>
      <c r="M963" s="84"/>
      <c r="N963" s="84"/>
      <c r="O963" s="84"/>
      <c r="P963" s="84"/>
      <c r="Q963" s="84"/>
      <c r="R963" s="486"/>
      <c r="S963" s="486"/>
      <c r="T963" s="486"/>
      <c r="U963" s="486"/>
      <c r="V963" s="486"/>
      <c r="W963" s="486"/>
      <c r="X963" s="486"/>
      <c r="Y963" s="486"/>
      <c r="Z963" s="486"/>
      <c r="AA963" s="486"/>
      <c r="AB963" s="486"/>
      <c r="AC963" s="486"/>
      <c r="AD963" s="486"/>
    </row>
    <row r="964" spans="1:30">
      <c r="A964" s="666">
        <v>44010</v>
      </c>
      <c r="B964" s="115" t="s">
        <v>154</v>
      </c>
      <c r="C964" s="486">
        <v>882305512</v>
      </c>
      <c r="D964" s="115" t="s">
        <v>139</v>
      </c>
      <c r="E964" s="115" t="s">
        <v>140</v>
      </c>
      <c r="F964" s="666"/>
      <c r="G964" s="115"/>
      <c r="H964" s="486"/>
      <c r="I964" s="84"/>
      <c r="J964" s="665">
        <v>44024</v>
      </c>
      <c r="K964" s="115"/>
      <c r="L964" s="486"/>
      <c r="M964" s="84"/>
      <c r="N964" s="84"/>
      <c r="O964" s="84"/>
      <c r="P964" s="84"/>
      <c r="Q964" s="84"/>
      <c r="R964" s="486"/>
      <c r="S964" s="486"/>
      <c r="T964" s="486"/>
      <c r="U964" s="486"/>
      <c r="V964" s="486"/>
      <c r="W964" s="486"/>
      <c r="X964" s="486"/>
      <c r="Y964" s="486"/>
      <c r="Z964" s="486"/>
      <c r="AA964" s="486"/>
      <c r="AB964" s="486"/>
      <c r="AC964" s="486"/>
      <c r="AD964" s="486"/>
    </row>
    <row r="965" spans="1:30">
      <c r="A965" s="666">
        <v>44010</v>
      </c>
      <c r="B965" s="115" t="s">
        <v>154</v>
      </c>
      <c r="C965" s="486">
        <v>882197649</v>
      </c>
      <c r="D965" s="115" t="s">
        <v>139</v>
      </c>
      <c r="E965" s="115" t="s">
        <v>140</v>
      </c>
      <c r="F965" s="666"/>
      <c r="G965" s="115"/>
      <c r="H965" s="486"/>
      <c r="I965" s="84"/>
      <c r="J965" s="665">
        <v>44024</v>
      </c>
      <c r="K965" s="115"/>
      <c r="L965" s="486"/>
      <c r="M965" s="84"/>
      <c r="N965" s="84"/>
      <c r="O965" s="84"/>
      <c r="P965" s="84"/>
      <c r="Q965" s="84"/>
      <c r="R965" s="486"/>
      <c r="S965" s="486"/>
      <c r="T965" s="486"/>
      <c r="U965" s="486"/>
      <c r="V965" s="486"/>
      <c r="W965" s="486"/>
      <c r="X965" s="486"/>
      <c r="Y965" s="486"/>
      <c r="Z965" s="486"/>
      <c r="AA965" s="486"/>
      <c r="AB965" s="486"/>
      <c r="AC965" s="486"/>
      <c r="AD965" s="486"/>
    </row>
    <row r="966" spans="1:30">
      <c r="A966" s="666">
        <v>44010</v>
      </c>
      <c r="B966" s="115" t="s">
        <v>154</v>
      </c>
      <c r="C966" s="486">
        <v>880083818</v>
      </c>
      <c r="D966" s="115" t="s">
        <v>152</v>
      </c>
      <c r="E966" s="115" t="s">
        <v>147</v>
      </c>
      <c r="F966" s="666"/>
      <c r="G966" s="115"/>
      <c r="H966" s="486"/>
      <c r="I966" s="84"/>
      <c r="J966" s="115"/>
      <c r="K966" s="115"/>
      <c r="L966" s="486"/>
      <c r="M966" s="84"/>
      <c r="N966" s="84"/>
      <c r="O966" s="84"/>
      <c r="P966" s="84"/>
      <c r="Q966" s="84"/>
      <c r="R966" s="486"/>
      <c r="S966" s="486"/>
      <c r="T966" s="486"/>
      <c r="U966" s="486"/>
      <c r="V966" s="486"/>
      <c r="W966" s="486"/>
      <c r="X966" s="486"/>
      <c r="Y966" s="486"/>
      <c r="Z966" s="486"/>
      <c r="AA966" s="486"/>
      <c r="AB966" s="486"/>
      <c r="AC966" s="486"/>
      <c r="AD966" s="486"/>
    </row>
    <row r="967" spans="1:30">
      <c r="A967" s="666">
        <v>44010</v>
      </c>
      <c r="B967" s="115" t="s">
        <v>154</v>
      </c>
      <c r="C967" s="486">
        <v>880251606</v>
      </c>
      <c r="D967" s="115" t="s">
        <v>139</v>
      </c>
      <c r="E967" s="115" t="s">
        <v>147</v>
      </c>
      <c r="F967" s="666"/>
      <c r="G967" s="115"/>
      <c r="H967" s="486"/>
      <c r="I967" s="84"/>
      <c r="J967" s="115"/>
      <c r="K967" s="115"/>
      <c r="L967" s="486"/>
      <c r="M967" s="84"/>
      <c r="N967" s="84"/>
      <c r="O967" s="84"/>
      <c r="P967" s="84"/>
      <c r="Q967" s="84"/>
      <c r="R967" s="486"/>
      <c r="S967" s="486"/>
      <c r="T967" s="486"/>
      <c r="U967" s="486"/>
      <c r="V967" s="486"/>
      <c r="W967" s="486"/>
      <c r="X967" s="486"/>
      <c r="Y967" s="486"/>
      <c r="Z967" s="486"/>
      <c r="AA967" s="486"/>
      <c r="AB967" s="486"/>
      <c r="AC967" s="486"/>
      <c r="AD967" s="486"/>
    </row>
    <row r="968" spans="1:30">
      <c r="A968" s="666">
        <v>44010</v>
      </c>
      <c r="B968" s="115" t="s">
        <v>154</v>
      </c>
      <c r="C968" s="486">
        <v>882211928</v>
      </c>
      <c r="D968" s="115" t="s">
        <v>139</v>
      </c>
      <c r="E968" s="115" t="s">
        <v>140</v>
      </c>
      <c r="F968" s="666"/>
      <c r="G968" s="115"/>
      <c r="H968" s="486"/>
      <c r="I968" s="84"/>
      <c r="J968" s="665">
        <v>44024</v>
      </c>
      <c r="K968" s="115"/>
      <c r="L968" s="486"/>
      <c r="M968" s="84"/>
      <c r="N968" s="84"/>
      <c r="O968" s="84"/>
      <c r="P968" s="84"/>
      <c r="Q968" s="84"/>
      <c r="R968" s="486"/>
      <c r="S968" s="486"/>
      <c r="T968" s="486"/>
      <c r="U968" s="486"/>
      <c r="V968" s="486"/>
      <c r="W968" s="486"/>
      <c r="X968" s="486"/>
      <c r="Y968" s="486"/>
      <c r="Z968" s="486"/>
      <c r="AA968" s="486"/>
      <c r="AB968" s="486"/>
      <c r="AC968" s="486"/>
      <c r="AD968" s="486"/>
    </row>
    <row r="969" spans="1:30">
      <c r="A969" s="666">
        <v>44010</v>
      </c>
      <c r="B969" s="115" t="s">
        <v>154</v>
      </c>
      <c r="C969" s="486">
        <v>882188737</v>
      </c>
      <c r="D969" s="115" t="s">
        <v>139</v>
      </c>
      <c r="E969" s="115" t="s">
        <v>147</v>
      </c>
      <c r="F969" s="666"/>
      <c r="G969" s="115"/>
      <c r="H969" s="486"/>
      <c r="I969" s="84"/>
      <c r="J969" s="665"/>
      <c r="K969" s="115"/>
      <c r="L969" s="486"/>
      <c r="M969" s="84"/>
      <c r="N969" s="84"/>
      <c r="O969" s="84"/>
      <c r="P969" s="84"/>
      <c r="Q969" s="84"/>
      <c r="R969" s="486"/>
      <c r="S969" s="486"/>
      <c r="T969" s="486"/>
      <c r="U969" s="486"/>
      <c r="V969" s="486"/>
      <c r="W969" s="486"/>
      <c r="X969" s="486"/>
      <c r="Y969" s="486"/>
      <c r="Z969" s="486"/>
      <c r="AA969" s="486"/>
      <c r="AB969" s="486"/>
      <c r="AC969" s="486"/>
      <c r="AD969" s="486"/>
    </row>
    <row r="970" spans="1:30">
      <c r="A970" s="666">
        <v>44010</v>
      </c>
      <c r="B970" s="115" t="s">
        <v>154</v>
      </c>
      <c r="C970" s="486">
        <v>882182685</v>
      </c>
      <c r="D970" s="115" t="s">
        <v>139</v>
      </c>
      <c r="E970" s="115" t="s">
        <v>140</v>
      </c>
      <c r="F970" s="666"/>
      <c r="G970" s="115"/>
      <c r="H970" s="486"/>
      <c r="I970" s="84"/>
      <c r="J970" s="665">
        <v>44024</v>
      </c>
      <c r="K970" s="115"/>
      <c r="L970" s="486"/>
      <c r="M970" s="84"/>
      <c r="N970" s="84"/>
      <c r="O970" s="84"/>
      <c r="P970" s="84"/>
      <c r="Q970" s="84"/>
      <c r="R970" s="486"/>
      <c r="S970" s="486"/>
      <c r="T970" s="486"/>
      <c r="U970" s="486"/>
      <c r="V970" s="486"/>
      <c r="W970" s="486"/>
      <c r="X970" s="486"/>
      <c r="Y970" s="486"/>
      <c r="Z970" s="486"/>
      <c r="AA970" s="486"/>
      <c r="AB970" s="486"/>
      <c r="AC970" s="486"/>
      <c r="AD970" s="486"/>
    </row>
    <row r="971" spans="1:30">
      <c r="A971" s="666">
        <v>44010</v>
      </c>
      <c r="B971" s="115" t="s">
        <v>154</v>
      </c>
      <c r="C971" s="486">
        <v>882171092</v>
      </c>
      <c r="D971" s="115" t="s">
        <v>139</v>
      </c>
      <c r="E971" s="115" t="s">
        <v>140</v>
      </c>
      <c r="F971" s="666"/>
      <c r="G971" s="115"/>
      <c r="H971" s="486"/>
      <c r="I971" s="84"/>
      <c r="J971" s="665">
        <v>44025</v>
      </c>
      <c r="K971" s="115"/>
      <c r="L971" s="486"/>
      <c r="M971" s="84"/>
      <c r="N971" s="84"/>
      <c r="O971" s="84"/>
      <c r="P971" s="84"/>
      <c r="Q971" s="84"/>
      <c r="R971" s="486"/>
      <c r="S971" s="486"/>
      <c r="T971" s="486"/>
      <c r="U971" s="486"/>
      <c r="V971" s="486"/>
      <c r="W971" s="486"/>
      <c r="X971" s="486"/>
      <c r="Y971" s="486"/>
      <c r="Z971" s="486"/>
      <c r="AA971" s="486"/>
      <c r="AB971" s="486"/>
      <c r="AC971" s="486"/>
      <c r="AD971" s="486"/>
    </row>
    <row r="972" spans="1:30">
      <c r="A972" s="666">
        <v>44010</v>
      </c>
      <c r="B972" s="115" t="s">
        <v>154</v>
      </c>
      <c r="C972" s="486">
        <v>882155343</v>
      </c>
      <c r="D972" s="115" t="s">
        <v>139</v>
      </c>
      <c r="E972" s="115" t="s">
        <v>140</v>
      </c>
      <c r="F972" s="666"/>
      <c r="G972" s="115"/>
      <c r="H972" s="486"/>
      <c r="I972" s="84"/>
      <c r="J972" s="665">
        <v>44024</v>
      </c>
      <c r="K972" s="115"/>
      <c r="L972" s="486"/>
      <c r="M972" s="84"/>
      <c r="N972" s="84"/>
      <c r="O972" s="84"/>
      <c r="P972" s="84"/>
      <c r="Q972" s="84"/>
      <c r="R972" s="486"/>
      <c r="S972" s="486"/>
      <c r="T972" s="486"/>
      <c r="U972" s="486"/>
      <c r="V972" s="486"/>
      <c r="W972" s="486"/>
      <c r="X972" s="486"/>
      <c r="Y972" s="486"/>
      <c r="Z972" s="486"/>
      <c r="AA972" s="486"/>
      <c r="AB972" s="486"/>
      <c r="AC972" s="486"/>
      <c r="AD972" s="486"/>
    </row>
    <row r="973" spans="1:30">
      <c r="A973" s="666">
        <v>44011</v>
      </c>
      <c r="B973" s="665" t="s">
        <v>154</v>
      </c>
      <c r="C973" s="486">
        <v>880421835</v>
      </c>
      <c r="D973" s="665" t="s">
        <v>139</v>
      </c>
      <c r="E973" s="665" t="s">
        <v>147</v>
      </c>
      <c r="F973" s="666"/>
      <c r="G973" s="666"/>
      <c r="H973" s="666"/>
      <c r="I973" s="666"/>
      <c r="J973" s="666"/>
      <c r="K973" s="666"/>
      <c r="L973" s="666"/>
      <c r="M973" s="84"/>
      <c r="N973" s="403">
        <v>44012</v>
      </c>
      <c r="O973" s="23">
        <v>35144.230000000003</v>
      </c>
      <c r="P973" s="84"/>
      <c r="Q973" s="84"/>
      <c r="R973" s="486"/>
      <c r="S973" s="486"/>
      <c r="T973" s="486"/>
      <c r="U973" s="486"/>
      <c r="V973" s="486"/>
      <c r="W973" s="486"/>
      <c r="X973" s="486"/>
      <c r="Y973" s="486"/>
      <c r="Z973" s="486"/>
      <c r="AA973" s="486"/>
      <c r="AB973" s="486"/>
      <c r="AC973" s="486"/>
      <c r="AD973" s="486"/>
    </row>
    <row r="974" spans="1:30">
      <c r="A974" s="665">
        <v>44011</v>
      </c>
      <c r="B974" s="665" t="s">
        <v>154</v>
      </c>
      <c r="C974" s="115">
        <v>880004534</v>
      </c>
      <c r="D974" s="665" t="s">
        <v>139</v>
      </c>
      <c r="E974" s="665" t="s">
        <v>150</v>
      </c>
      <c r="F974" s="665"/>
      <c r="G974" s="665"/>
      <c r="H974" s="665"/>
      <c r="I974" s="665"/>
      <c r="J974" s="665">
        <v>44025</v>
      </c>
      <c r="K974" s="665"/>
      <c r="L974" s="665"/>
      <c r="M974" s="665"/>
      <c r="N974" s="84"/>
      <c r="O974" s="23">
        <v>342</v>
      </c>
      <c r="P974" s="84"/>
      <c r="Q974" s="84"/>
      <c r="R974" s="486"/>
      <c r="S974" s="486"/>
      <c r="T974" s="486"/>
      <c r="U974" s="486"/>
      <c r="V974" s="486"/>
      <c r="W974" s="486"/>
      <c r="X974" s="486"/>
      <c r="Y974" s="486"/>
      <c r="Z974" s="486"/>
      <c r="AA974" s="486"/>
      <c r="AB974" s="486"/>
      <c r="AC974" s="486"/>
      <c r="AD974" s="486"/>
    </row>
    <row r="975" spans="1:30">
      <c r="A975" s="665">
        <v>44011</v>
      </c>
      <c r="B975" s="665" t="s">
        <v>154</v>
      </c>
      <c r="C975" s="115">
        <v>882274340</v>
      </c>
      <c r="D975" s="665" t="s">
        <v>139</v>
      </c>
      <c r="E975" s="665" t="s">
        <v>140</v>
      </c>
      <c r="F975" s="665"/>
      <c r="G975" s="665"/>
      <c r="H975" s="665"/>
      <c r="I975" s="665"/>
      <c r="J975" s="665">
        <v>44025</v>
      </c>
      <c r="K975" s="665"/>
      <c r="L975" s="665"/>
      <c r="M975" s="665"/>
      <c r="N975" s="84"/>
      <c r="O975" s="84"/>
      <c r="P975" s="84"/>
      <c r="Q975" s="84"/>
      <c r="R975" s="486"/>
      <c r="S975" s="486"/>
      <c r="T975" s="486"/>
      <c r="U975" s="486"/>
      <c r="V975" s="486"/>
      <c r="W975" s="486"/>
      <c r="X975" s="486"/>
      <c r="Y975" s="486"/>
      <c r="Z975" s="486"/>
      <c r="AA975" s="486"/>
      <c r="AB975" s="486"/>
      <c r="AC975" s="486"/>
      <c r="AD975" s="486"/>
    </row>
    <row r="976" spans="1:30">
      <c r="A976" s="665">
        <v>44011</v>
      </c>
      <c r="B976" s="665" t="s">
        <v>154</v>
      </c>
      <c r="C976" s="115">
        <v>882274107</v>
      </c>
      <c r="D976" s="665" t="s">
        <v>139</v>
      </c>
      <c r="E976" s="665" t="s">
        <v>140</v>
      </c>
      <c r="F976" s="665"/>
      <c r="G976" s="665"/>
      <c r="H976" s="665"/>
      <c r="I976" s="665"/>
      <c r="J976" s="665">
        <v>44025</v>
      </c>
      <c r="K976" s="665"/>
      <c r="L976" s="665"/>
      <c r="M976" s="665"/>
      <c r="N976" s="84"/>
      <c r="O976" s="84"/>
      <c r="P976" s="84"/>
      <c r="Q976" s="84"/>
      <c r="R976" s="486"/>
      <c r="S976" s="486"/>
      <c r="T976" s="486"/>
      <c r="U976" s="486"/>
      <c r="V976" s="486"/>
      <c r="W976" s="486"/>
      <c r="X976" s="486"/>
      <c r="Y976" s="486"/>
      <c r="Z976" s="486"/>
      <c r="AA976" s="486"/>
      <c r="AB976" s="486"/>
      <c r="AC976" s="486"/>
      <c r="AD976" s="486"/>
    </row>
    <row r="977" spans="1:30">
      <c r="A977" s="665">
        <v>44011</v>
      </c>
      <c r="B977" s="665" t="s">
        <v>154</v>
      </c>
      <c r="C977" s="115">
        <v>882200609</v>
      </c>
      <c r="D977" s="665" t="s">
        <v>139</v>
      </c>
      <c r="E977" s="665" t="s">
        <v>140</v>
      </c>
      <c r="F977" s="665"/>
      <c r="G977" s="665"/>
      <c r="H977" s="665"/>
      <c r="I977" s="665"/>
      <c r="J977" s="665">
        <v>44026</v>
      </c>
      <c r="K977" s="665"/>
      <c r="L977" s="665"/>
      <c r="M977" s="665"/>
      <c r="N977" s="84"/>
      <c r="O977" s="84"/>
      <c r="P977" s="84"/>
      <c r="Q977" s="84"/>
      <c r="R977" s="486"/>
      <c r="S977" s="486"/>
      <c r="T977" s="486"/>
      <c r="U977" s="486"/>
      <c r="V977" s="486"/>
      <c r="W977" s="486"/>
      <c r="X977" s="486"/>
      <c r="Y977" s="486"/>
      <c r="Z977" s="486"/>
      <c r="AA977" s="486"/>
      <c r="AB977" s="486"/>
      <c r="AC977" s="486"/>
      <c r="AD977" s="486"/>
    </row>
    <row r="978" spans="1:30">
      <c r="A978" s="665">
        <v>44011</v>
      </c>
      <c r="B978" s="665" t="s">
        <v>154</v>
      </c>
      <c r="C978" s="115">
        <v>882269745</v>
      </c>
      <c r="D978" s="665" t="s">
        <v>139</v>
      </c>
      <c r="E978" s="665" t="s">
        <v>140</v>
      </c>
      <c r="F978" s="665"/>
      <c r="G978" s="665"/>
      <c r="H978" s="665"/>
      <c r="I978" s="665"/>
      <c r="J978" s="665">
        <v>44026</v>
      </c>
      <c r="K978" s="665"/>
      <c r="L978" s="665"/>
      <c r="M978" s="665"/>
      <c r="N978" s="84"/>
      <c r="O978" s="84"/>
      <c r="P978" s="84"/>
      <c r="Q978" s="84"/>
      <c r="R978" s="486"/>
      <c r="S978" s="486"/>
      <c r="T978" s="486"/>
      <c r="U978" s="486"/>
      <c r="V978" s="486"/>
      <c r="W978" s="486"/>
      <c r="X978" s="486"/>
      <c r="Y978" s="486"/>
      <c r="Z978" s="486"/>
      <c r="AA978" s="486"/>
      <c r="AB978" s="486"/>
      <c r="AC978" s="486"/>
      <c r="AD978" s="486"/>
    </row>
    <row r="979" spans="1:30">
      <c r="A979" s="665">
        <v>44011</v>
      </c>
      <c r="B979" s="665" t="s">
        <v>154</v>
      </c>
      <c r="C979" s="115">
        <v>882253695</v>
      </c>
      <c r="D979" s="665" t="s">
        <v>139</v>
      </c>
      <c r="E979" s="665" t="s">
        <v>140</v>
      </c>
      <c r="F979" s="665"/>
      <c r="G979" s="665"/>
      <c r="H979" s="665"/>
      <c r="I979" s="665"/>
      <c r="J979" s="665">
        <v>44026</v>
      </c>
      <c r="K979" s="665"/>
      <c r="L979" s="665"/>
      <c r="M979" s="665"/>
      <c r="N979" s="84"/>
      <c r="O979" s="84"/>
      <c r="P979" s="84"/>
      <c r="Q979" s="84"/>
      <c r="R979" s="486"/>
      <c r="S979" s="486"/>
      <c r="T979" s="486"/>
      <c r="U979" s="486"/>
      <c r="V979" s="486"/>
      <c r="W979" s="486"/>
      <c r="X979" s="486"/>
      <c r="Y979" s="486"/>
      <c r="Z979" s="486"/>
      <c r="AA979" s="486"/>
      <c r="AB979" s="486"/>
      <c r="AC979" s="486"/>
      <c r="AD979" s="486"/>
    </row>
    <row r="980" spans="1:30">
      <c r="A980" s="665">
        <v>44011</v>
      </c>
      <c r="B980" s="665" t="s">
        <v>154</v>
      </c>
      <c r="C980" s="115">
        <v>882252174</v>
      </c>
      <c r="D980" s="665" t="s">
        <v>139</v>
      </c>
      <c r="E980" s="665" t="s">
        <v>140</v>
      </c>
      <c r="F980" s="665"/>
      <c r="G980" s="665"/>
      <c r="H980" s="665"/>
      <c r="I980" s="665"/>
      <c r="J980" s="665">
        <v>44025</v>
      </c>
      <c r="K980" s="665"/>
      <c r="L980" s="665"/>
      <c r="M980" s="665"/>
      <c r="N980" s="84"/>
      <c r="O980" s="84"/>
      <c r="P980" s="84"/>
      <c r="Q980" s="84"/>
      <c r="R980" s="486"/>
      <c r="S980" s="486"/>
      <c r="T980" s="486"/>
      <c r="U980" s="486"/>
      <c r="V980" s="486"/>
      <c r="W980" s="486"/>
      <c r="X980" s="486"/>
      <c r="Y980" s="486"/>
      <c r="Z980" s="486"/>
      <c r="AA980" s="486"/>
      <c r="AB980" s="486"/>
      <c r="AC980" s="486"/>
      <c r="AD980" s="486"/>
    </row>
    <row r="981" spans="1:30">
      <c r="A981" s="665">
        <v>44011</v>
      </c>
      <c r="B981" s="665" t="s">
        <v>154</v>
      </c>
      <c r="C981" s="115">
        <v>882101249</v>
      </c>
      <c r="D981" s="665" t="s">
        <v>139</v>
      </c>
      <c r="E981" s="665" t="s">
        <v>140</v>
      </c>
      <c r="F981" s="665"/>
      <c r="G981" s="665"/>
      <c r="H981" s="665"/>
      <c r="I981" s="665"/>
      <c r="J981" s="665">
        <v>44025</v>
      </c>
      <c r="K981" s="665"/>
      <c r="L981" s="665"/>
      <c r="M981" s="665"/>
      <c r="N981" s="84"/>
      <c r="O981" s="84"/>
      <c r="P981" s="84"/>
      <c r="Q981" s="84"/>
      <c r="R981" s="486"/>
      <c r="S981" s="486"/>
      <c r="T981" s="486"/>
      <c r="U981" s="486"/>
      <c r="V981" s="486"/>
      <c r="W981" s="486"/>
      <c r="X981" s="486"/>
      <c r="Y981" s="486"/>
      <c r="Z981" s="486"/>
      <c r="AA981" s="486"/>
      <c r="AB981" s="486"/>
      <c r="AC981" s="486"/>
      <c r="AD981" s="486"/>
    </row>
    <row r="982" spans="1:30">
      <c r="A982" s="665">
        <v>44011</v>
      </c>
      <c r="B982" s="665" t="s">
        <v>154</v>
      </c>
      <c r="C982" s="115">
        <v>881931751</v>
      </c>
      <c r="D982" s="665" t="s">
        <v>139</v>
      </c>
      <c r="E982" s="665" t="s">
        <v>140</v>
      </c>
      <c r="F982" s="665"/>
      <c r="G982" s="665"/>
      <c r="H982" s="665"/>
      <c r="I982" s="665"/>
      <c r="J982" s="665">
        <v>44025</v>
      </c>
      <c r="K982" s="665"/>
      <c r="L982" s="665"/>
      <c r="M982" s="665"/>
      <c r="N982" s="84"/>
      <c r="O982" s="84"/>
      <c r="P982" s="84"/>
      <c r="Q982" s="84"/>
      <c r="R982" s="486"/>
      <c r="S982" s="486"/>
      <c r="T982" s="486"/>
      <c r="U982" s="486"/>
      <c r="V982" s="486"/>
      <c r="W982" s="486"/>
      <c r="X982" s="486"/>
      <c r="Y982" s="486"/>
      <c r="Z982" s="486"/>
      <c r="AA982" s="486"/>
      <c r="AB982" s="486"/>
      <c r="AC982" s="486"/>
      <c r="AD982" s="486"/>
    </row>
    <row r="983" spans="1:30">
      <c r="A983" s="665">
        <v>44011</v>
      </c>
      <c r="B983" s="665" t="s">
        <v>154</v>
      </c>
      <c r="C983" s="115">
        <v>881564070</v>
      </c>
      <c r="D983" s="665" t="s">
        <v>139</v>
      </c>
      <c r="E983" s="665" t="s">
        <v>147</v>
      </c>
      <c r="F983" s="665"/>
      <c r="G983" s="665"/>
      <c r="H983" s="665"/>
      <c r="I983" s="665"/>
      <c r="J983" s="665"/>
      <c r="K983" s="665"/>
      <c r="L983" s="665"/>
      <c r="M983" s="665"/>
      <c r="N983" s="84"/>
      <c r="O983" s="84"/>
      <c r="P983" s="84"/>
      <c r="Q983" s="84"/>
      <c r="R983" s="486"/>
      <c r="S983" s="486"/>
      <c r="T983" s="486"/>
      <c r="U983" s="486"/>
      <c r="V983" s="486"/>
      <c r="W983" s="486"/>
      <c r="X983" s="486"/>
      <c r="Y983" s="486"/>
      <c r="Z983" s="486"/>
      <c r="AA983" s="486"/>
      <c r="AB983" s="486"/>
      <c r="AC983" s="486"/>
      <c r="AD983" s="486"/>
    </row>
    <row r="984" spans="1:30">
      <c r="A984" s="665">
        <v>44011</v>
      </c>
      <c r="B984" s="665" t="s">
        <v>154</v>
      </c>
      <c r="C984" s="115">
        <v>880896142</v>
      </c>
      <c r="D984" s="665" t="s">
        <v>152</v>
      </c>
      <c r="E984" s="665" t="s">
        <v>140</v>
      </c>
      <c r="F984" s="665"/>
      <c r="G984" s="665"/>
      <c r="H984" s="665"/>
      <c r="I984" s="665"/>
      <c r="J984" s="665">
        <v>44027</v>
      </c>
      <c r="K984" s="665"/>
      <c r="L984" s="665"/>
      <c r="M984" s="665"/>
      <c r="N984" s="84"/>
      <c r="O984" s="84"/>
      <c r="P984" s="84"/>
      <c r="Q984" s="84"/>
      <c r="R984" s="486"/>
      <c r="S984" s="486"/>
      <c r="T984" s="486"/>
      <c r="U984" s="486"/>
      <c r="V984" s="486"/>
      <c r="W984" s="486"/>
      <c r="X984" s="486"/>
      <c r="Y984" s="486"/>
      <c r="Z984" s="486"/>
      <c r="AA984" s="486"/>
      <c r="AB984" s="486"/>
      <c r="AC984" s="486"/>
      <c r="AD984" s="486"/>
    </row>
    <row r="985" spans="1:30">
      <c r="A985" s="665">
        <v>44011</v>
      </c>
      <c r="B985" s="665" t="s">
        <v>154</v>
      </c>
      <c r="C985" s="115">
        <v>881845418</v>
      </c>
      <c r="D985" s="665" t="s">
        <v>139</v>
      </c>
      <c r="E985" s="665" t="s">
        <v>150</v>
      </c>
      <c r="F985" s="665"/>
      <c r="G985" s="665"/>
      <c r="H985" s="665"/>
      <c r="I985" s="665"/>
      <c r="J985" s="665">
        <v>44026</v>
      </c>
      <c r="K985" s="665"/>
      <c r="L985" s="665"/>
      <c r="M985" s="665"/>
      <c r="N985" s="84"/>
      <c r="O985" s="84"/>
      <c r="P985" s="84"/>
      <c r="Q985" s="84"/>
      <c r="R985" s="486"/>
      <c r="S985" s="486"/>
      <c r="T985" s="486"/>
      <c r="U985" s="486"/>
      <c r="V985" s="486"/>
      <c r="W985" s="486"/>
      <c r="X985" s="486"/>
      <c r="Y985" s="486"/>
      <c r="Z985" s="486"/>
      <c r="AA985" s="486"/>
      <c r="AB985" s="486"/>
      <c r="AC985" s="486"/>
      <c r="AD985" s="486"/>
    </row>
    <row r="986" spans="1:30">
      <c r="A986" s="665">
        <v>44011</v>
      </c>
      <c r="B986" s="665" t="s">
        <v>154</v>
      </c>
      <c r="C986" s="115">
        <v>881752987</v>
      </c>
      <c r="D986" s="665" t="s">
        <v>139</v>
      </c>
      <c r="E986" s="665" t="s">
        <v>140</v>
      </c>
      <c r="F986" s="665"/>
      <c r="G986" s="665"/>
      <c r="H986" s="665"/>
      <c r="I986" s="665"/>
      <c r="J986" s="665">
        <v>44027</v>
      </c>
      <c r="K986" s="665"/>
      <c r="L986" s="665"/>
      <c r="M986" s="665"/>
      <c r="N986" s="84"/>
      <c r="O986" s="84"/>
      <c r="P986" s="84"/>
      <c r="Q986" s="84"/>
      <c r="R986" s="486"/>
      <c r="S986" s="486"/>
      <c r="T986" s="486"/>
      <c r="U986" s="486"/>
      <c r="V986" s="486"/>
      <c r="W986" s="486"/>
      <c r="X986" s="486"/>
      <c r="Y986" s="486"/>
      <c r="Z986" s="486"/>
      <c r="AA986" s="486"/>
      <c r="AB986" s="486"/>
      <c r="AC986" s="486"/>
      <c r="AD986" s="486"/>
    </row>
    <row r="987" spans="1:30">
      <c r="A987" s="665">
        <v>44011</v>
      </c>
      <c r="B987" s="665" t="s">
        <v>154</v>
      </c>
      <c r="C987" s="115">
        <v>881386205</v>
      </c>
      <c r="D987" s="665" t="s">
        <v>139</v>
      </c>
      <c r="E987" s="665" t="s">
        <v>140</v>
      </c>
      <c r="F987" s="665"/>
      <c r="G987" s="665"/>
      <c r="H987" s="665"/>
      <c r="I987" s="665"/>
      <c r="J987" s="665">
        <v>44026</v>
      </c>
      <c r="K987" s="665"/>
      <c r="L987" s="665"/>
      <c r="M987" s="665"/>
      <c r="N987" s="84"/>
      <c r="O987" s="84"/>
      <c r="P987" s="84"/>
      <c r="Q987" s="84"/>
      <c r="R987" s="486"/>
      <c r="S987" s="486"/>
      <c r="T987" s="486"/>
      <c r="U987" s="486"/>
      <c r="V987" s="486"/>
      <c r="W987" s="486"/>
      <c r="X987" s="486"/>
      <c r="Y987" s="486"/>
      <c r="Z987" s="486"/>
      <c r="AA987" s="486"/>
      <c r="AB987" s="486"/>
      <c r="AC987" s="486"/>
      <c r="AD987" s="486"/>
    </row>
    <row r="988" spans="1:30">
      <c r="A988" s="666">
        <v>44011</v>
      </c>
      <c r="B988" s="115" t="s">
        <v>154</v>
      </c>
      <c r="C988" s="486">
        <v>881630170</v>
      </c>
      <c r="D988" s="115" t="s">
        <v>139</v>
      </c>
      <c r="E988" s="115" t="s">
        <v>150</v>
      </c>
      <c r="F988" s="666"/>
      <c r="G988" s="486"/>
      <c r="H988" s="486"/>
      <c r="I988" s="666"/>
      <c r="J988" s="265">
        <v>44027</v>
      </c>
      <c r="K988" s="84"/>
      <c r="L988" s="84"/>
      <c r="M988" s="84"/>
      <c r="N988" s="84"/>
      <c r="O988" s="84"/>
      <c r="P988" s="84"/>
      <c r="Q988" s="84"/>
      <c r="R988" s="486"/>
      <c r="S988" s="486"/>
      <c r="T988" s="486"/>
      <c r="U988" s="486"/>
      <c r="V988" s="486"/>
      <c r="W988" s="486"/>
      <c r="X988" s="486"/>
      <c r="Y988" s="486"/>
      <c r="Z988" s="486"/>
      <c r="AA988" s="486"/>
      <c r="AB988" s="486"/>
      <c r="AC988" s="486"/>
      <c r="AD988" s="486"/>
    </row>
    <row r="989" spans="1:30">
      <c r="A989" s="666">
        <v>44011</v>
      </c>
      <c r="B989" s="115" t="s">
        <v>154</v>
      </c>
      <c r="C989" s="486">
        <v>881609985</v>
      </c>
      <c r="D989" s="115" t="s">
        <v>139</v>
      </c>
      <c r="E989" s="115" t="s">
        <v>140</v>
      </c>
      <c r="F989" s="666"/>
      <c r="G989" s="486"/>
      <c r="H989" s="486"/>
      <c r="I989" s="666"/>
      <c r="J989" s="265">
        <v>44027</v>
      </c>
      <c r="K989" s="84"/>
      <c r="L989" s="84"/>
      <c r="M989" s="84"/>
      <c r="N989" s="84"/>
      <c r="O989" s="84"/>
      <c r="P989" s="84"/>
      <c r="Q989" s="84"/>
      <c r="R989" s="486"/>
      <c r="S989" s="486"/>
      <c r="T989" s="486"/>
      <c r="U989" s="486"/>
      <c r="V989" s="486"/>
      <c r="W989" s="486"/>
      <c r="X989" s="486"/>
      <c r="Y989" s="486"/>
      <c r="Z989" s="486"/>
      <c r="AA989" s="486"/>
      <c r="AB989" s="486"/>
      <c r="AC989" s="486"/>
      <c r="AD989" s="486"/>
    </row>
    <row r="990" spans="1:30">
      <c r="A990" s="666">
        <v>44011</v>
      </c>
      <c r="B990" s="115" t="s">
        <v>154</v>
      </c>
      <c r="C990" s="486">
        <v>881607817</v>
      </c>
      <c r="D990" s="115" t="s">
        <v>139</v>
      </c>
      <c r="E990" s="115" t="s">
        <v>140</v>
      </c>
      <c r="F990" s="666"/>
      <c r="G990" s="486"/>
      <c r="H990" s="486"/>
      <c r="I990" s="666"/>
      <c r="J990" s="265">
        <v>44027</v>
      </c>
      <c r="K990" s="84"/>
      <c r="L990" s="84"/>
      <c r="M990" s="84"/>
      <c r="N990" s="84"/>
      <c r="O990" s="84"/>
      <c r="P990" s="84"/>
      <c r="Q990" s="84"/>
      <c r="R990" s="486"/>
      <c r="S990" s="486"/>
      <c r="T990" s="486"/>
      <c r="U990" s="486"/>
      <c r="V990" s="486"/>
      <c r="W990" s="486"/>
      <c r="X990" s="486"/>
      <c r="Y990" s="486"/>
      <c r="Z990" s="486"/>
      <c r="AA990" s="486"/>
      <c r="AB990" s="486"/>
      <c r="AC990" s="486"/>
      <c r="AD990" s="486"/>
    </row>
    <row r="991" spans="1:30">
      <c r="A991" s="666">
        <v>44012</v>
      </c>
      <c r="B991" s="115" t="s">
        <v>154</v>
      </c>
      <c r="C991" s="486">
        <v>882314025</v>
      </c>
      <c r="D991" s="115" t="s">
        <v>139</v>
      </c>
      <c r="E991" s="115" t="s">
        <v>140</v>
      </c>
      <c r="F991" s="666"/>
      <c r="G991" s="486"/>
      <c r="H991" s="486"/>
      <c r="I991" s="666"/>
      <c r="J991" s="265">
        <v>44027</v>
      </c>
      <c r="K991" s="84"/>
      <c r="L991" s="84"/>
      <c r="M991" s="664"/>
      <c r="N991" s="84"/>
      <c r="O991" s="84"/>
      <c r="P991" s="84"/>
      <c r="Q991" s="84"/>
      <c r="R991" s="486"/>
      <c r="S991" s="486"/>
      <c r="T991" s="486"/>
      <c r="U991" s="486"/>
      <c r="V991" s="486"/>
      <c r="W991" s="486"/>
      <c r="X991" s="486"/>
      <c r="Y991" s="486"/>
      <c r="Z991" s="486"/>
      <c r="AA991" s="486"/>
      <c r="AB991" s="486"/>
      <c r="AC991" s="486"/>
      <c r="AD991" s="486"/>
    </row>
    <row r="992" spans="1:30">
      <c r="A992" s="666">
        <v>44012</v>
      </c>
      <c r="B992" s="115" t="s">
        <v>154</v>
      </c>
      <c r="C992" s="486">
        <v>880228425</v>
      </c>
      <c r="D992" s="115" t="s">
        <v>139</v>
      </c>
      <c r="E992" s="115" t="s">
        <v>147</v>
      </c>
      <c r="F992" s="666"/>
      <c r="G992" s="486"/>
      <c r="H992" s="486"/>
      <c r="I992" s="666"/>
      <c r="J992" s="265"/>
      <c r="K992" s="84"/>
      <c r="L992" s="84"/>
      <c r="M992" s="664"/>
      <c r="N992" s="84"/>
      <c r="O992" s="84"/>
      <c r="P992" s="84"/>
      <c r="Q992" s="84"/>
      <c r="R992" s="486"/>
      <c r="S992" s="486"/>
      <c r="T992" s="486"/>
      <c r="U992" s="486"/>
      <c r="V992" s="486"/>
      <c r="W992" s="486"/>
      <c r="X992" s="486"/>
      <c r="Y992" s="486"/>
      <c r="Z992" s="486"/>
      <c r="AA992" s="486"/>
      <c r="AB992" s="486"/>
      <c r="AC992" s="486"/>
      <c r="AD992" s="486"/>
    </row>
    <row r="993" spans="1:30">
      <c r="A993" s="666">
        <v>44012</v>
      </c>
      <c r="B993" s="115" t="s">
        <v>154</v>
      </c>
      <c r="C993" s="486">
        <v>880440157</v>
      </c>
      <c r="D993" s="115" t="s">
        <v>139</v>
      </c>
      <c r="E993" s="115" t="s">
        <v>150</v>
      </c>
      <c r="F993" s="666"/>
      <c r="G993" s="486"/>
      <c r="H993" s="486"/>
      <c r="I993" s="666"/>
      <c r="J993" s="265">
        <v>44027</v>
      </c>
      <c r="K993" s="84"/>
      <c r="L993" s="84"/>
      <c r="M993" s="664"/>
      <c r="N993" s="84"/>
      <c r="O993" s="84"/>
      <c r="P993" s="84"/>
      <c r="Q993" s="84"/>
      <c r="R993" s="486"/>
      <c r="S993" s="486"/>
      <c r="T993" s="486"/>
      <c r="U993" s="486"/>
      <c r="V993" s="486"/>
      <c r="W993" s="486"/>
      <c r="X993" s="486"/>
      <c r="Y993" s="486"/>
      <c r="Z993" s="486"/>
      <c r="AA993" s="486"/>
      <c r="AB993" s="486"/>
      <c r="AC993" s="486"/>
      <c r="AD993" s="486"/>
    </row>
    <row r="994" spans="1:30">
      <c r="A994" s="666">
        <v>44012</v>
      </c>
      <c r="B994" s="115" t="s">
        <v>154</v>
      </c>
      <c r="C994" s="486">
        <v>881570126</v>
      </c>
      <c r="D994" s="115" t="s">
        <v>152</v>
      </c>
      <c r="E994" s="115" t="s">
        <v>140</v>
      </c>
      <c r="F994" s="666"/>
      <c r="G994" s="486"/>
      <c r="H994" s="486"/>
      <c r="I994" s="666"/>
      <c r="J994" s="265">
        <v>44027</v>
      </c>
      <c r="K994" s="84"/>
      <c r="L994" s="84"/>
      <c r="M994" s="664"/>
      <c r="N994" s="84"/>
      <c r="O994" s="84"/>
      <c r="P994" s="84"/>
      <c r="Q994" s="84"/>
      <c r="R994" s="486"/>
      <c r="S994" s="486"/>
      <c r="T994" s="486"/>
      <c r="U994" s="486"/>
      <c r="V994" s="486"/>
      <c r="W994" s="486"/>
      <c r="X994" s="486"/>
      <c r="Y994" s="486"/>
      <c r="Z994" s="486"/>
      <c r="AA994" s="486"/>
      <c r="AB994" s="486"/>
      <c r="AC994" s="486"/>
      <c r="AD994" s="486"/>
    </row>
    <row r="995" spans="1:30">
      <c r="A995" s="37">
        <v>5.28</v>
      </c>
      <c r="B995" s="115" t="s">
        <v>1413</v>
      </c>
      <c r="C995" s="37">
        <v>881097915</v>
      </c>
      <c r="D995" s="115" t="s">
        <v>139</v>
      </c>
      <c r="E995" s="37"/>
      <c r="F995" s="115" t="s">
        <v>1414</v>
      </c>
      <c r="G995" s="115" t="s">
        <v>35</v>
      </c>
      <c r="H995" s="37"/>
      <c r="I995" s="109" t="s">
        <v>1231</v>
      </c>
      <c r="J995" s="665">
        <v>43991</v>
      </c>
      <c r="K995" s="115"/>
      <c r="L995" s="37"/>
      <c r="M995" s="115" t="s">
        <v>1415</v>
      </c>
      <c r="N995" s="37"/>
      <c r="O995" s="37"/>
      <c r="P995" s="37"/>
      <c r="Q995" s="37"/>
      <c r="R995" s="486"/>
      <c r="S995" s="486"/>
      <c r="T995" s="486"/>
      <c r="U995" s="486"/>
      <c r="V995" s="486"/>
      <c r="W995" s="486"/>
      <c r="X995" s="486"/>
      <c r="Y995" s="486"/>
      <c r="Z995" s="486"/>
      <c r="AA995" s="486"/>
      <c r="AB995" s="486"/>
      <c r="AC995" s="486"/>
      <c r="AD995" s="486"/>
    </row>
    <row r="996" spans="1:30">
      <c r="A996" s="37">
        <v>5.28</v>
      </c>
      <c r="B996" s="115" t="s">
        <v>1413</v>
      </c>
      <c r="C996" s="37">
        <v>881215857</v>
      </c>
      <c r="D996" s="115" t="s">
        <v>139</v>
      </c>
      <c r="E996" s="37"/>
      <c r="F996" s="530" t="s">
        <v>1416</v>
      </c>
      <c r="G996" s="115" t="s">
        <v>35</v>
      </c>
      <c r="H996" s="37"/>
      <c r="I996" s="109" t="s">
        <v>1231</v>
      </c>
      <c r="J996" s="37">
        <v>6.1</v>
      </c>
      <c r="K996" s="115" t="s">
        <v>515</v>
      </c>
      <c r="L996" s="37"/>
      <c r="M996" s="530" t="s">
        <v>1416</v>
      </c>
      <c r="N996" s="37"/>
      <c r="O996" s="37"/>
      <c r="P996" s="37"/>
      <c r="Q996" s="37"/>
      <c r="R996" s="486"/>
      <c r="S996" s="486"/>
      <c r="T996" s="486"/>
      <c r="U996" s="486"/>
      <c r="V996" s="486"/>
      <c r="W996" s="486"/>
      <c r="X996" s="486"/>
      <c r="Y996" s="486"/>
      <c r="Z996" s="486"/>
      <c r="AA996" s="486"/>
      <c r="AB996" s="486"/>
      <c r="AC996" s="486"/>
      <c r="AD996" s="486"/>
    </row>
    <row r="997" spans="1:30">
      <c r="A997" s="37">
        <v>5.28</v>
      </c>
      <c r="B997" s="115" t="s">
        <v>1413</v>
      </c>
      <c r="C997" s="37">
        <v>880046160</v>
      </c>
      <c r="D997" s="115" t="s">
        <v>139</v>
      </c>
      <c r="E997" s="37"/>
      <c r="F997" s="115" t="s">
        <v>1417</v>
      </c>
      <c r="G997" s="115" t="s">
        <v>35</v>
      </c>
      <c r="H997" s="37"/>
      <c r="I997" s="109" t="s">
        <v>1231</v>
      </c>
      <c r="J997" s="37">
        <v>6.1</v>
      </c>
      <c r="K997" s="37"/>
      <c r="L997" s="37"/>
      <c r="M997" s="115" t="s">
        <v>21</v>
      </c>
      <c r="N997" s="37"/>
      <c r="O997" s="37"/>
      <c r="P997" s="37"/>
      <c r="Q997" s="37"/>
      <c r="R997" s="486"/>
      <c r="S997" s="486"/>
      <c r="T997" s="486"/>
      <c r="U997" s="486"/>
      <c r="V997" s="486"/>
      <c r="W997" s="486"/>
      <c r="X997" s="486"/>
      <c r="Y997" s="486"/>
      <c r="Z997" s="486"/>
      <c r="AA997" s="486"/>
      <c r="AB997" s="486"/>
      <c r="AC997" s="486"/>
      <c r="AD997" s="486"/>
    </row>
    <row r="998" spans="1:30">
      <c r="A998" s="37">
        <v>5.28</v>
      </c>
      <c r="B998" s="115" t="s">
        <v>206</v>
      </c>
      <c r="C998" s="37">
        <v>881727256</v>
      </c>
      <c r="D998" s="115" t="s">
        <v>152</v>
      </c>
      <c r="E998" s="37"/>
      <c r="F998" s="115" t="s">
        <v>1418</v>
      </c>
      <c r="G998" s="115" t="s">
        <v>35</v>
      </c>
      <c r="H998" s="37"/>
      <c r="I998" s="109" t="s">
        <v>1231</v>
      </c>
      <c r="J998" s="115" t="s">
        <v>951</v>
      </c>
      <c r="K998" s="37"/>
      <c r="L998" s="37"/>
      <c r="M998" s="37"/>
      <c r="N998" s="37"/>
      <c r="O998" s="37"/>
      <c r="P998" s="37"/>
      <c r="Q998" s="37"/>
      <c r="R998" s="486"/>
      <c r="S998" s="486"/>
      <c r="T998" s="486"/>
      <c r="U998" s="486"/>
      <c r="V998" s="486"/>
      <c r="W998" s="486"/>
      <c r="X998" s="486"/>
      <c r="Y998" s="486"/>
      <c r="Z998" s="486"/>
      <c r="AA998" s="486"/>
      <c r="AB998" s="486"/>
      <c r="AC998" s="486"/>
      <c r="AD998" s="486"/>
    </row>
    <row r="999" spans="1:30">
      <c r="A999" s="37">
        <v>5.28</v>
      </c>
      <c r="B999" s="115" t="s">
        <v>206</v>
      </c>
      <c r="C999" s="37">
        <v>881092125</v>
      </c>
      <c r="D999" s="115" t="s">
        <v>139</v>
      </c>
      <c r="E999" s="37"/>
      <c r="F999" s="115" t="s">
        <v>1419</v>
      </c>
      <c r="G999" s="115" t="s">
        <v>35</v>
      </c>
      <c r="H999" s="37"/>
      <c r="I999" s="109" t="s">
        <v>1231</v>
      </c>
      <c r="J999" s="115" t="s">
        <v>951</v>
      </c>
      <c r="K999" s="115" t="s">
        <v>147</v>
      </c>
      <c r="L999" s="37"/>
      <c r="M999" s="37"/>
      <c r="N999" s="37"/>
      <c r="O999" s="37"/>
      <c r="P999" s="37"/>
      <c r="Q999" s="37"/>
      <c r="R999" s="486"/>
      <c r="S999" s="486"/>
      <c r="T999" s="486"/>
      <c r="U999" s="486"/>
      <c r="V999" s="486"/>
      <c r="W999" s="486"/>
      <c r="X999" s="486"/>
      <c r="Y999" s="486"/>
      <c r="Z999" s="486"/>
      <c r="AA999" s="486"/>
      <c r="AB999" s="486"/>
      <c r="AC999" s="486"/>
      <c r="AD999" s="486"/>
    </row>
    <row r="1000" spans="1:30">
      <c r="A1000" s="37">
        <v>5.28</v>
      </c>
      <c r="B1000" s="115" t="s">
        <v>206</v>
      </c>
      <c r="C1000" s="37">
        <v>880412070</v>
      </c>
      <c r="D1000" s="115" t="s">
        <v>139</v>
      </c>
      <c r="E1000" s="37"/>
      <c r="F1000" s="115" t="s">
        <v>1420</v>
      </c>
      <c r="G1000" s="115" t="s">
        <v>35</v>
      </c>
      <c r="H1000" s="37"/>
      <c r="I1000" s="516"/>
      <c r="J1000" s="37"/>
      <c r="K1000" s="37"/>
      <c r="L1000" s="37"/>
      <c r="M1000" s="37"/>
      <c r="N1000" s="37"/>
      <c r="O1000" s="37"/>
      <c r="P1000" s="37"/>
      <c r="Q1000" s="37"/>
      <c r="R1000" s="486"/>
      <c r="S1000" s="486"/>
      <c r="T1000" s="486"/>
      <c r="U1000" s="486"/>
      <c r="V1000" s="486"/>
      <c r="W1000" s="486"/>
      <c r="X1000" s="486"/>
      <c r="Y1000" s="486"/>
      <c r="Z1000" s="486"/>
      <c r="AA1000" s="486"/>
      <c r="AB1000" s="486"/>
      <c r="AC1000" s="486"/>
      <c r="AD1000" s="486"/>
    </row>
    <row r="1001" spans="1:30">
      <c r="A1001" s="37">
        <v>5.28</v>
      </c>
      <c r="B1001" s="115" t="s">
        <v>206</v>
      </c>
      <c r="C1001" s="37">
        <v>880048062</v>
      </c>
      <c r="D1001" s="115" t="s">
        <v>139</v>
      </c>
      <c r="E1001" s="37"/>
      <c r="F1001" s="115" t="s">
        <v>1421</v>
      </c>
      <c r="G1001" s="115" t="s">
        <v>35</v>
      </c>
      <c r="H1001" s="37"/>
      <c r="I1001" s="109" t="s">
        <v>280</v>
      </c>
      <c r="J1001" s="37">
        <v>6.4</v>
      </c>
      <c r="K1001" s="37"/>
      <c r="L1001" s="37"/>
      <c r="M1001" s="37"/>
      <c r="N1001" s="37"/>
      <c r="O1001" s="37"/>
      <c r="P1001" s="37"/>
      <c r="Q1001" s="37"/>
      <c r="R1001" s="486"/>
      <c r="S1001" s="486"/>
      <c r="T1001" s="486"/>
      <c r="U1001" s="486"/>
      <c r="V1001" s="486"/>
      <c r="W1001" s="486"/>
      <c r="X1001" s="486"/>
      <c r="Y1001" s="486"/>
      <c r="Z1001" s="486"/>
      <c r="AA1001" s="486"/>
      <c r="AB1001" s="486"/>
      <c r="AC1001" s="486"/>
      <c r="AD1001" s="486"/>
    </row>
    <row r="1002" spans="1:30">
      <c r="A1002" s="37">
        <v>5.29</v>
      </c>
      <c r="B1002" s="115" t="s">
        <v>206</v>
      </c>
      <c r="C1002" s="37">
        <v>880034761</v>
      </c>
      <c r="D1002" s="115" t="s">
        <v>139</v>
      </c>
      <c r="E1002" s="37"/>
      <c r="F1002" s="115" t="s">
        <v>1422</v>
      </c>
      <c r="G1002" s="115" t="s">
        <v>35</v>
      </c>
      <c r="H1002" s="37"/>
      <c r="I1002" s="516"/>
      <c r="J1002" s="37"/>
      <c r="K1002" s="115" t="s">
        <v>1174</v>
      </c>
      <c r="L1002" s="37"/>
      <c r="M1002" s="37"/>
      <c r="N1002" s="37"/>
      <c r="O1002" s="37"/>
      <c r="P1002" s="37"/>
      <c r="Q1002" s="37"/>
      <c r="R1002" s="486"/>
      <c r="S1002" s="486"/>
      <c r="T1002" s="486"/>
      <c r="U1002" s="486"/>
      <c r="V1002" s="486"/>
      <c r="W1002" s="486"/>
      <c r="X1002" s="486"/>
      <c r="Y1002" s="486"/>
      <c r="Z1002" s="486"/>
      <c r="AA1002" s="486"/>
      <c r="AB1002" s="486"/>
      <c r="AC1002" s="486"/>
      <c r="AD1002" s="486"/>
    </row>
    <row r="1003" spans="1:30">
      <c r="A1003" s="37">
        <v>5.29</v>
      </c>
      <c r="B1003" s="115" t="s">
        <v>206</v>
      </c>
      <c r="C1003" s="37">
        <v>882019484</v>
      </c>
      <c r="D1003" s="115" t="s">
        <v>139</v>
      </c>
      <c r="E1003" s="37"/>
      <c r="F1003" s="115" t="s">
        <v>1423</v>
      </c>
      <c r="G1003" s="115" t="s">
        <v>35</v>
      </c>
      <c r="H1003" s="37"/>
      <c r="I1003" s="516"/>
      <c r="J1003" s="115" t="s">
        <v>951</v>
      </c>
      <c r="K1003" s="37"/>
      <c r="L1003" s="37"/>
      <c r="M1003" s="37"/>
      <c r="N1003" s="37"/>
      <c r="O1003" s="37"/>
      <c r="P1003" s="37"/>
      <c r="Q1003" s="37"/>
      <c r="R1003" s="486"/>
      <c r="S1003" s="486"/>
      <c r="T1003" s="486"/>
      <c r="U1003" s="486"/>
      <c r="V1003" s="486"/>
      <c r="W1003" s="486"/>
      <c r="X1003" s="486"/>
      <c r="Y1003" s="486"/>
      <c r="Z1003" s="486"/>
      <c r="AA1003" s="486"/>
      <c r="AB1003" s="486"/>
      <c r="AC1003" s="486"/>
      <c r="AD1003" s="486"/>
    </row>
    <row r="1004" spans="1:30">
      <c r="A1004" s="37">
        <v>5.29</v>
      </c>
      <c r="B1004" s="115" t="s">
        <v>206</v>
      </c>
      <c r="C1004" s="37">
        <v>881413252</v>
      </c>
      <c r="D1004" s="115" t="s">
        <v>139</v>
      </c>
      <c r="E1004" s="37"/>
      <c r="F1004" s="115" t="s">
        <v>1424</v>
      </c>
      <c r="G1004" s="115" t="s">
        <v>35</v>
      </c>
      <c r="H1004" s="37"/>
      <c r="I1004" s="516"/>
      <c r="J1004" s="115" t="s">
        <v>951</v>
      </c>
      <c r="K1004" s="37"/>
      <c r="L1004" s="37"/>
      <c r="M1004" s="37"/>
      <c r="N1004" s="37"/>
      <c r="O1004" s="37"/>
      <c r="P1004" s="37"/>
      <c r="Q1004" s="37"/>
      <c r="R1004" s="486"/>
      <c r="S1004" s="486"/>
      <c r="T1004" s="486"/>
      <c r="U1004" s="486"/>
      <c r="V1004" s="486"/>
      <c r="W1004" s="486"/>
      <c r="X1004" s="486"/>
      <c r="Y1004" s="486"/>
      <c r="Z1004" s="486"/>
      <c r="AA1004" s="486"/>
      <c r="AB1004" s="486"/>
      <c r="AC1004" s="486"/>
      <c r="AD1004" s="486"/>
    </row>
    <row r="1005" spans="1:30">
      <c r="A1005" s="37">
        <v>5.29</v>
      </c>
      <c r="B1005" s="115" t="s">
        <v>206</v>
      </c>
      <c r="C1005" s="37">
        <v>881790531</v>
      </c>
      <c r="D1005" s="115" t="s">
        <v>152</v>
      </c>
      <c r="E1005" s="37"/>
      <c r="F1005" s="115" t="s">
        <v>1425</v>
      </c>
      <c r="G1005" s="115" t="s">
        <v>35</v>
      </c>
      <c r="H1005" s="37"/>
      <c r="I1005" s="516"/>
      <c r="J1005" s="37">
        <v>6.4</v>
      </c>
      <c r="K1005" s="37"/>
      <c r="L1005" s="37"/>
      <c r="M1005" s="115" t="s">
        <v>1426</v>
      </c>
      <c r="N1005" s="37"/>
      <c r="O1005" s="37"/>
      <c r="P1005" s="37"/>
      <c r="Q1005" s="37"/>
      <c r="R1005" s="486"/>
      <c r="S1005" s="486"/>
      <c r="T1005" s="486"/>
      <c r="U1005" s="486"/>
      <c r="V1005" s="486"/>
      <c r="W1005" s="486"/>
      <c r="X1005" s="486"/>
      <c r="Y1005" s="486"/>
      <c r="Z1005" s="486"/>
      <c r="AA1005" s="486"/>
      <c r="AB1005" s="486"/>
      <c r="AC1005" s="486"/>
      <c r="AD1005" s="486"/>
    </row>
    <row r="1006" spans="1:30">
      <c r="A1006" s="37">
        <v>5.29</v>
      </c>
      <c r="B1006" s="115" t="s">
        <v>206</v>
      </c>
      <c r="C1006" s="37">
        <v>882097690</v>
      </c>
      <c r="D1006" s="115" t="s">
        <v>139</v>
      </c>
      <c r="E1006" s="37"/>
      <c r="F1006" s="115" t="s">
        <v>1427</v>
      </c>
      <c r="G1006" s="115" t="s">
        <v>35</v>
      </c>
      <c r="H1006" s="37"/>
      <c r="I1006" s="516"/>
      <c r="J1006" s="115" t="s">
        <v>1428</v>
      </c>
      <c r="K1006" s="37"/>
      <c r="L1006" s="37"/>
      <c r="M1006" s="37"/>
      <c r="N1006" s="37"/>
      <c r="O1006" s="37"/>
      <c r="P1006" s="37"/>
      <c r="Q1006" s="37"/>
      <c r="R1006" s="486"/>
      <c r="S1006" s="486"/>
      <c r="T1006" s="486"/>
      <c r="U1006" s="486"/>
      <c r="V1006" s="486"/>
      <c r="W1006" s="486"/>
      <c r="X1006" s="486"/>
      <c r="Y1006" s="486"/>
      <c r="Z1006" s="486"/>
      <c r="AA1006" s="486"/>
      <c r="AB1006" s="486"/>
      <c r="AC1006" s="486"/>
      <c r="AD1006" s="486"/>
    </row>
    <row r="1007" spans="1:30">
      <c r="A1007" s="37">
        <v>5.29</v>
      </c>
      <c r="B1007" s="115" t="s">
        <v>206</v>
      </c>
      <c r="C1007" s="37">
        <v>880004859</v>
      </c>
      <c r="D1007" s="115" t="s">
        <v>139</v>
      </c>
      <c r="E1007" s="37" t="s">
        <v>147</v>
      </c>
      <c r="F1007" s="115" t="s">
        <v>1429</v>
      </c>
      <c r="G1007" s="115" t="s">
        <v>37</v>
      </c>
      <c r="H1007" s="37"/>
      <c r="I1007" s="109" t="s">
        <v>1430</v>
      </c>
      <c r="J1007" s="37"/>
      <c r="K1007" s="115" t="s">
        <v>142</v>
      </c>
      <c r="L1007" s="37"/>
      <c r="M1007" s="115"/>
      <c r="N1007" s="37"/>
      <c r="O1007" s="37">
        <v>701.5</v>
      </c>
      <c r="P1007" s="37"/>
      <c r="Q1007" s="37"/>
      <c r="R1007" s="486"/>
      <c r="S1007" s="486"/>
      <c r="T1007" s="486"/>
      <c r="U1007" s="486"/>
      <c r="V1007" s="486"/>
      <c r="W1007" s="486"/>
      <c r="X1007" s="486"/>
      <c r="Y1007" s="486"/>
      <c r="Z1007" s="486"/>
      <c r="AA1007" s="486"/>
      <c r="AB1007" s="486"/>
      <c r="AC1007" s="486"/>
      <c r="AD1007" s="486"/>
    </row>
    <row r="1008" spans="1:30">
      <c r="A1008" s="37">
        <v>6.1</v>
      </c>
      <c r="B1008" s="486" t="s">
        <v>206</v>
      </c>
      <c r="C1008" s="37">
        <v>880016136</v>
      </c>
      <c r="D1008" s="486" t="s">
        <v>139</v>
      </c>
      <c r="E1008" s="37" t="s">
        <v>147</v>
      </c>
      <c r="F1008" s="486" t="s">
        <v>1431</v>
      </c>
      <c r="G1008" s="486" t="s">
        <v>37</v>
      </c>
      <c r="H1008" s="265">
        <v>43990</v>
      </c>
      <c r="I1008" s="109" t="s">
        <v>841</v>
      </c>
      <c r="J1008" s="666">
        <v>43990</v>
      </c>
      <c r="K1008" s="486" t="s">
        <v>1072</v>
      </c>
      <c r="L1008" s="37"/>
      <c r="M1008" s="37"/>
      <c r="N1008" s="37"/>
      <c r="O1008" s="37">
        <v>712</v>
      </c>
      <c r="P1008" s="37"/>
      <c r="Q1008" s="37"/>
      <c r="R1008" s="486"/>
      <c r="S1008" s="486"/>
      <c r="T1008" s="486"/>
      <c r="U1008" s="486"/>
      <c r="V1008" s="486"/>
      <c r="W1008" s="486"/>
      <c r="X1008" s="486"/>
      <c r="Y1008" s="486"/>
      <c r="Z1008" s="486"/>
      <c r="AA1008" s="486"/>
      <c r="AB1008" s="486"/>
      <c r="AC1008" s="486"/>
      <c r="AD1008" s="486"/>
    </row>
    <row r="1009" spans="1:30">
      <c r="A1009" s="37">
        <v>6.1</v>
      </c>
      <c r="B1009" s="486" t="s">
        <v>206</v>
      </c>
      <c r="C1009" s="37">
        <v>881848560</v>
      </c>
      <c r="D1009" s="486" t="s">
        <v>139</v>
      </c>
      <c r="E1009" s="37" t="s">
        <v>140</v>
      </c>
      <c r="F1009" s="486" t="s">
        <v>1432</v>
      </c>
      <c r="G1009" s="486" t="s">
        <v>35</v>
      </c>
      <c r="H1009" s="265">
        <v>43987</v>
      </c>
      <c r="I1009" s="516"/>
      <c r="J1009" s="37">
        <v>6.4</v>
      </c>
      <c r="K1009" s="486" t="s">
        <v>1433</v>
      </c>
      <c r="L1009" s="37"/>
      <c r="M1009" s="37"/>
      <c r="N1009" s="37"/>
      <c r="O1009" s="37"/>
      <c r="P1009" s="37"/>
      <c r="Q1009" s="37"/>
      <c r="R1009" s="486"/>
      <c r="S1009" s="486"/>
      <c r="T1009" s="486"/>
      <c r="U1009" s="486"/>
      <c r="V1009" s="486"/>
      <c r="W1009" s="486"/>
      <c r="X1009" s="486"/>
      <c r="Y1009" s="486"/>
      <c r="Z1009" s="486"/>
      <c r="AA1009" s="486"/>
      <c r="AB1009" s="486"/>
      <c r="AC1009" s="486"/>
      <c r="AD1009" s="486"/>
    </row>
    <row r="1010" spans="1:30">
      <c r="A1010" s="37">
        <v>6.1</v>
      </c>
      <c r="B1010" s="486" t="s">
        <v>206</v>
      </c>
      <c r="C1010" s="37">
        <v>880037889</v>
      </c>
      <c r="D1010" s="486" t="s">
        <v>139</v>
      </c>
      <c r="E1010" s="37" t="s">
        <v>147</v>
      </c>
      <c r="F1010" s="486" t="s">
        <v>1431</v>
      </c>
      <c r="G1010" s="486" t="s">
        <v>35</v>
      </c>
      <c r="H1010" s="37"/>
      <c r="I1010" s="109" t="s">
        <v>1055</v>
      </c>
      <c r="J1010" s="37"/>
      <c r="K1010" s="37"/>
      <c r="L1010" s="37"/>
      <c r="M1010" s="37"/>
      <c r="N1010" s="37">
        <v>6.2</v>
      </c>
      <c r="O1010" s="37">
        <v>448</v>
      </c>
      <c r="P1010" s="37"/>
      <c r="Q1010" s="37"/>
      <c r="R1010" s="486"/>
      <c r="S1010" s="486"/>
      <c r="T1010" s="486"/>
      <c r="U1010" s="486"/>
      <c r="V1010" s="486"/>
      <c r="W1010" s="486"/>
      <c r="X1010" s="486"/>
      <c r="Y1010" s="486"/>
      <c r="Z1010" s="486"/>
      <c r="AA1010" s="486"/>
      <c r="AB1010" s="486"/>
      <c r="AC1010" s="486"/>
      <c r="AD1010" s="486"/>
    </row>
    <row r="1011" spans="1:30">
      <c r="A1011" s="37">
        <v>6.1</v>
      </c>
      <c r="B1011" s="486" t="s">
        <v>206</v>
      </c>
      <c r="C1011" s="37">
        <v>880044284</v>
      </c>
      <c r="D1011" s="486" t="s">
        <v>139</v>
      </c>
      <c r="E1011" s="37" t="s">
        <v>147</v>
      </c>
      <c r="F1011" s="37" t="s">
        <v>1434</v>
      </c>
      <c r="G1011" s="37"/>
      <c r="H1011" s="37"/>
      <c r="I1011" s="109" t="s">
        <v>1055</v>
      </c>
      <c r="J1011" s="37"/>
      <c r="K1011" s="37"/>
      <c r="L1011" s="37"/>
      <c r="M1011" s="37"/>
      <c r="N1011" s="37"/>
      <c r="O1011" s="37"/>
      <c r="P1011" s="37"/>
      <c r="Q1011" s="37"/>
      <c r="R1011" s="486"/>
      <c r="S1011" s="486"/>
      <c r="T1011" s="486"/>
      <c r="U1011" s="486"/>
      <c r="V1011" s="486"/>
      <c r="W1011" s="486"/>
      <c r="X1011" s="486"/>
      <c r="Y1011" s="486"/>
      <c r="Z1011" s="486"/>
      <c r="AA1011" s="486"/>
      <c r="AB1011" s="486"/>
      <c r="AC1011" s="486"/>
      <c r="AD1011" s="486"/>
    </row>
    <row r="1012" spans="1:30">
      <c r="A1012" s="37">
        <v>6.1</v>
      </c>
      <c r="B1012" s="486" t="s">
        <v>206</v>
      </c>
      <c r="C1012" s="37">
        <v>881433350</v>
      </c>
      <c r="D1012" s="486" t="s">
        <v>139</v>
      </c>
      <c r="E1012" s="37" t="s">
        <v>147</v>
      </c>
      <c r="F1012" s="486" t="s">
        <v>1435</v>
      </c>
      <c r="G1012" s="486" t="s">
        <v>35</v>
      </c>
      <c r="H1012" s="37"/>
      <c r="I1012" s="109" t="s">
        <v>841</v>
      </c>
      <c r="J1012" s="37">
        <v>6.1</v>
      </c>
      <c r="K1012" s="37"/>
      <c r="L1012" s="37"/>
      <c r="M1012" s="84"/>
      <c r="N1012" s="37"/>
      <c r="O1012" s="37">
        <v>2997</v>
      </c>
      <c r="P1012" s="37"/>
      <c r="Q1012" s="37"/>
      <c r="R1012" s="486"/>
      <c r="S1012" s="486"/>
      <c r="T1012" s="486"/>
      <c r="U1012" s="486"/>
      <c r="V1012" s="486"/>
      <c r="W1012" s="486"/>
      <c r="X1012" s="486"/>
      <c r="Y1012" s="486"/>
      <c r="Z1012" s="486"/>
      <c r="AA1012" s="486"/>
      <c r="AB1012" s="486"/>
      <c r="AC1012" s="486"/>
      <c r="AD1012" s="486"/>
    </row>
    <row r="1013" spans="1:30">
      <c r="A1013" s="37">
        <v>6.1</v>
      </c>
      <c r="B1013" s="486" t="s">
        <v>206</v>
      </c>
      <c r="C1013" s="37">
        <v>882120820</v>
      </c>
      <c r="D1013" s="486" t="s">
        <v>139</v>
      </c>
      <c r="E1013" s="37" t="s">
        <v>140</v>
      </c>
      <c r="F1013" s="486" t="s">
        <v>1436</v>
      </c>
      <c r="G1013" s="486"/>
      <c r="H1013" s="37"/>
      <c r="I1013" s="516"/>
      <c r="J1013" s="37"/>
      <c r="K1013" s="486"/>
      <c r="L1013" s="37"/>
      <c r="M1013" s="37"/>
      <c r="N1013" s="486"/>
      <c r="O1013" s="486"/>
      <c r="P1013" s="37"/>
      <c r="Q1013" s="37"/>
      <c r="R1013" s="486"/>
      <c r="S1013" s="486"/>
      <c r="T1013" s="486"/>
      <c r="U1013" s="486"/>
      <c r="V1013" s="486"/>
      <c r="W1013" s="486"/>
      <c r="X1013" s="486"/>
      <c r="Y1013" s="486"/>
      <c r="Z1013" s="486"/>
      <c r="AA1013" s="486"/>
      <c r="AB1013" s="486"/>
      <c r="AC1013" s="486"/>
      <c r="AD1013" s="486"/>
    </row>
    <row r="1014" spans="1:30">
      <c r="A1014" s="37">
        <v>6.1</v>
      </c>
      <c r="B1014" s="486" t="s">
        <v>206</v>
      </c>
      <c r="C1014" s="37">
        <v>882074431</v>
      </c>
      <c r="D1014" s="486" t="s">
        <v>139</v>
      </c>
      <c r="E1014" s="37" t="s">
        <v>140</v>
      </c>
      <c r="F1014" s="486" t="s">
        <v>1437</v>
      </c>
      <c r="G1014" s="486" t="s">
        <v>35</v>
      </c>
      <c r="H1014" s="265">
        <v>43990</v>
      </c>
      <c r="I1014" s="516"/>
      <c r="J1014" s="666">
        <v>43990</v>
      </c>
      <c r="K1014" s="486" t="s">
        <v>1438</v>
      </c>
      <c r="L1014" s="37"/>
      <c r="M1014" s="37"/>
      <c r="N1014" s="486"/>
      <c r="O1014" s="486"/>
      <c r="P1014" s="37"/>
      <c r="Q1014" s="37"/>
      <c r="R1014" s="486"/>
      <c r="S1014" s="486"/>
      <c r="T1014" s="486"/>
      <c r="U1014" s="486"/>
      <c r="V1014" s="486"/>
      <c r="W1014" s="486"/>
      <c r="X1014" s="486"/>
      <c r="Y1014" s="486"/>
      <c r="Z1014" s="486"/>
      <c r="AA1014" s="486"/>
      <c r="AB1014" s="486"/>
      <c r="AC1014" s="486"/>
      <c r="AD1014" s="486"/>
    </row>
    <row r="1015" spans="1:30">
      <c r="A1015" s="37">
        <v>6.1</v>
      </c>
      <c r="B1015" s="486" t="s">
        <v>206</v>
      </c>
      <c r="C1015" s="37">
        <v>882037519</v>
      </c>
      <c r="D1015" s="486" t="s">
        <v>139</v>
      </c>
      <c r="E1015" s="486" t="s">
        <v>140</v>
      </c>
      <c r="F1015" s="486" t="s">
        <v>1439</v>
      </c>
      <c r="G1015" s="486" t="s">
        <v>35</v>
      </c>
      <c r="H1015" s="37"/>
      <c r="I1015" s="516"/>
      <c r="J1015" s="666">
        <v>43992</v>
      </c>
      <c r="K1015" s="486" t="s">
        <v>1440</v>
      </c>
      <c r="L1015" s="37"/>
      <c r="M1015" s="37"/>
      <c r="N1015" s="486"/>
      <c r="O1015" s="486"/>
      <c r="P1015" s="37"/>
      <c r="Q1015" s="37"/>
      <c r="R1015" s="486"/>
      <c r="S1015" s="486"/>
      <c r="T1015" s="486"/>
      <c r="U1015" s="486"/>
      <c r="V1015" s="486"/>
      <c r="W1015" s="486"/>
      <c r="X1015" s="486"/>
      <c r="Y1015" s="486"/>
      <c r="Z1015" s="486"/>
      <c r="AA1015" s="486"/>
      <c r="AB1015" s="486"/>
      <c r="AC1015" s="486"/>
      <c r="AD1015" s="486"/>
    </row>
    <row r="1016" spans="1:30">
      <c r="A1016" s="37">
        <v>6.1</v>
      </c>
      <c r="B1016" s="486" t="s">
        <v>206</v>
      </c>
      <c r="C1016" s="37">
        <v>882011296</v>
      </c>
      <c r="D1016" s="486" t="s">
        <v>139</v>
      </c>
      <c r="E1016" s="486" t="s">
        <v>140</v>
      </c>
      <c r="F1016" s="486" t="s">
        <v>1441</v>
      </c>
      <c r="G1016" s="486" t="s">
        <v>35</v>
      </c>
      <c r="H1016" s="37"/>
      <c r="I1016" s="516"/>
      <c r="J1016" s="666">
        <v>43992</v>
      </c>
      <c r="K1016" s="486"/>
      <c r="L1016" s="37"/>
      <c r="M1016" s="37"/>
      <c r="N1016" s="486"/>
      <c r="O1016" s="486"/>
      <c r="P1016" s="37"/>
      <c r="Q1016" s="37"/>
      <c r="R1016" s="486"/>
      <c r="S1016" s="486"/>
      <c r="T1016" s="486"/>
      <c r="U1016" s="486"/>
      <c r="V1016" s="486"/>
      <c r="W1016" s="486"/>
      <c r="X1016" s="486"/>
      <c r="Y1016" s="486"/>
      <c r="Z1016" s="486"/>
      <c r="AA1016" s="486"/>
      <c r="AB1016" s="486"/>
      <c r="AC1016" s="486"/>
      <c r="AD1016" s="486"/>
    </row>
    <row r="1017" spans="1:30">
      <c r="A1017" s="37">
        <v>6.1</v>
      </c>
      <c r="B1017" s="486" t="s">
        <v>206</v>
      </c>
      <c r="C1017" s="37">
        <v>881876624</v>
      </c>
      <c r="D1017" s="486" t="s">
        <v>139</v>
      </c>
      <c r="E1017" s="486" t="s">
        <v>140</v>
      </c>
      <c r="F1017" s="486" t="s">
        <v>1442</v>
      </c>
      <c r="G1017" s="486" t="s">
        <v>35</v>
      </c>
      <c r="H1017" s="37"/>
      <c r="I1017" s="516"/>
      <c r="J1017" s="666">
        <v>44002</v>
      </c>
      <c r="K1017" s="486"/>
      <c r="L1017" s="37"/>
      <c r="M1017" s="37"/>
      <c r="N1017" s="486"/>
      <c r="O1017" s="486"/>
      <c r="P1017" s="37"/>
      <c r="Q1017" s="37"/>
      <c r="R1017" s="486"/>
      <c r="S1017" s="486"/>
      <c r="T1017" s="486"/>
      <c r="U1017" s="486"/>
      <c r="V1017" s="486"/>
      <c r="W1017" s="486"/>
      <c r="X1017" s="486"/>
      <c r="Y1017" s="486"/>
      <c r="Z1017" s="486"/>
      <c r="AA1017" s="486"/>
      <c r="AB1017" s="486"/>
      <c r="AC1017" s="486"/>
      <c r="AD1017" s="486"/>
    </row>
    <row r="1018" spans="1:30">
      <c r="A1018" s="37">
        <v>6.1</v>
      </c>
      <c r="B1018" s="486" t="s">
        <v>206</v>
      </c>
      <c r="C1018" s="37">
        <v>880684213</v>
      </c>
      <c r="D1018" s="486" t="s">
        <v>152</v>
      </c>
      <c r="E1018" s="486" t="s">
        <v>140</v>
      </c>
      <c r="F1018" s="486" t="s">
        <v>1443</v>
      </c>
      <c r="G1018" s="486" t="s">
        <v>35</v>
      </c>
      <c r="H1018" s="37"/>
      <c r="I1018" s="516"/>
      <c r="J1018" s="486"/>
      <c r="K1018" s="486"/>
      <c r="L1018" s="37"/>
      <c r="M1018" s="37"/>
      <c r="N1018" s="486"/>
      <c r="O1018" s="486"/>
      <c r="P1018" s="37"/>
      <c r="Q1018" s="37"/>
      <c r="R1018" s="486"/>
      <c r="S1018" s="486"/>
      <c r="T1018" s="486"/>
      <c r="U1018" s="486"/>
      <c r="V1018" s="486"/>
      <c r="W1018" s="486"/>
      <c r="X1018" s="486"/>
      <c r="Y1018" s="486"/>
      <c r="Z1018" s="486"/>
      <c r="AA1018" s="486"/>
      <c r="AB1018" s="486"/>
      <c r="AC1018" s="486"/>
      <c r="AD1018" s="486"/>
    </row>
    <row r="1019" spans="1:30">
      <c r="A1019" s="37">
        <v>6.1</v>
      </c>
      <c r="B1019" s="486" t="s">
        <v>206</v>
      </c>
      <c r="C1019" s="37">
        <v>880026961</v>
      </c>
      <c r="D1019" s="486" t="s">
        <v>139</v>
      </c>
      <c r="E1019" s="486" t="s">
        <v>147</v>
      </c>
      <c r="F1019" s="486" t="s">
        <v>1444</v>
      </c>
      <c r="G1019" s="486" t="s">
        <v>35</v>
      </c>
      <c r="H1019" s="37"/>
      <c r="I1019" s="516"/>
      <c r="J1019" s="486"/>
      <c r="K1019" s="486"/>
      <c r="L1019" s="37"/>
      <c r="M1019" s="37"/>
      <c r="N1019" s="486"/>
      <c r="O1019" s="486"/>
      <c r="P1019" s="37"/>
      <c r="Q1019" s="37"/>
      <c r="R1019" s="486"/>
      <c r="S1019" s="486"/>
      <c r="T1019" s="486"/>
      <c r="U1019" s="486"/>
      <c r="V1019" s="486"/>
      <c r="W1019" s="486"/>
      <c r="X1019" s="486"/>
      <c r="Y1019" s="486"/>
      <c r="Z1019" s="486"/>
      <c r="AA1019" s="486"/>
      <c r="AB1019" s="486"/>
      <c r="AC1019" s="486"/>
      <c r="AD1019" s="486"/>
    </row>
    <row r="1020" spans="1:30">
      <c r="A1020" s="37">
        <v>6.1</v>
      </c>
      <c r="B1020" s="486" t="s">
        <v>206</v>
      </c>
      <c r="C1020" s="37">
        <v>882105179</v>
      </c>
      <c r="D1020" s="486" t="s">
        <v>139</v>
      </c>
      <c r="E1020" s="486" t="s">
        <v>140</v>
      </c>
      <c r="F1020" s="486" t="s">
        <v>1445</v>
      </c>
      <c r="G1020" s="486" t="s">
        <v>35</v>
      </c>
      <c r="H1020" s="265">
        <v>43990</v>
      </c>
      <c r="I1020" s="516"/>
      <c r="J1020" s="486" t="s">
        <v>951</v>
      </c>
      <c r="K1020" s="486"/>
      <c r="L1020" s="37"/>
      <c r="M1020" s="37"/>
      <c r="N1020" s="486"/>
      <c r="O1020" s="486"/>
      <c r="P1020" s="37"/>
      <c r="Q1020" s="37"/>
      <c r="R1020" s="486"/>
      <c r="S1020" s="486"/>
      <c r="T1020" s="486"/>
      <c r="U1020" s="486"/>
      <c r="V1020" s="486"/>
      <c r="W1020" s="486"/>
      <c r="X1020" s="486"/>
      <c r="Y1020" s="486"/>
      <c r="Z1020" s="486"/>
      <c r="AA1020" s="486"/>
      <c r="AB1020" s="486"/>
      <c r="AC1020" s="486"/>
      <c r="AD1020" s="486"/>
    </row>
    <row r="1021" spans="1:30">
      <c r="A1021" s="37">
        <v>6.1</v>
      </c>
      <c r="B1021" s="486" t="s">
        <v>206</v>
      </c>
      <c r="C1021" s="37">
        <v>881680699</v>
      </c>
      <c r="D1021" s="486" t="s">
        <v>139</v>
      </c>
      <c r="E1021" s="486" t="s">
        <v>147</v>
      </c>
      <c r="F1021" s="486" t="s">
        <v>1446</v>
      </c>
      <c r="G1021" s="486" t="s">
        <v>35</v>
      </c>
      <c r="H1021" s="37">
        <v>6.18</v>
      </c>
      <c r="I1021" s="109" t="s">
        <v>1447</v>
      </c>
      <c r="J1021" s="666">
        <v>43990</v>
      </c>
      <c r="K1021" s="486"/>
      <c r="L1021" s="37"/>
      <c r="M1021" s="37"/>
      <c r="N1021" s="486">
        <v>6.18</v>
      </c>
      <c r="O1021" s="115">
        <v>13285.85</v>
      </c>
      <c r="P1021" s="37"/>
      <c r="Q1021" s="37"/>
      <c r="R1021" s="486"/>
      <c r="S1021" s="486"/>
      <c r="T1021" s="486"/>
      <c r="U1021" s="486"/>
      <c r="V1021" s="486"/>
      <c r="W1021" s="486"/>
      <c r="X1021" s="486"/>
      <c r="Y1021" s="486"/>
      <c r="Z1021" s="486"/>
      <c r="AA1021" s="486"/>
      <c r="AB1021" s="486"/>
      <c r="AC1021" s="486"/>
      <c r="AD1021" s="486"/>
    </row>
    <row r="1022" spans="1:30">
      <c r="A1022" s="37">
        <v>6.1</v>
      </c>
      <c r="B1022" s="115" t="s">
        <v>206</v>
      </c>
      <c r="C1022" s="37">
        <v>881615680</v>
      </c>
      <c r="D1022" s="115" t="s">
        <v>152</v>
      </c>
      <c r="E1022" s="115" t="s">
        <v>147</v>
      </c>
      <c r="F1022" s="115" t="s">
        <v>1448</v>
      </c>
      <c r="G1022" s="115" t="s">
        <v>37</v>
      </c>
      <c r="H1022" s="37"/>
      <c r="I1022" s="37">
        <v>6.1</v>
      </c>
      <c r="J1022" s="37"/>
      <c r="K1022" s="115" t="s">
        <v>142</v>
      </c>
      <c r="L1022" s="37"/>
      <c r="M1022" s="37"/>
      <c r="N1022" s="37"/>
      <c r="O1022" s="37">
        <v>2395</v>
      </c>
      <c r="P1022" s="37"/>
      <c r="Q1022" s="37"/>
      <c r="R1022" s="486"/>
      <c r="S1022" s="486"/>
      <c r="T1022" s="486"/>
      <c r="U1022" s="486"/>
      <c r="V1022" s="486"/>
      <c r="W1022" s="486"/>
      <c r="X1022" s="486"/>
      <c r="Y1022" s="486"/>
      <c r="Z1022" s="486"/>
      <c r="AA1022" s="486"/>
      <c r="AB1022" s="486"/>
      <c r="AC1022" s="486"/>
      <c r="AD1022" s="486"/>
    </row>
    <row r="1023" spans="1:30">
      <c r="A1023" s="37">
        <v>6.2</v>
      </c>
      <c r="B1023" s="486" t="s">
        <v>206</v>
      </c>
      <c r="C1023" s="37">
        <v>880021010</v>
      </c>
      <c r="D1023" s="486" t="s">
        <v>139</v>
      </c>
      <c r="E1023" s="486" t="s">
        <v>147</v>
      </c>
      <c r="F1023" s="486" t="s">
        <v>1082</v>
      </c>
      <c r="G1023" s="486" t="s">
        <v>35</v>
      </c>
      <c r="H1023" s="265">
        <v>44011</v>
      </c>
      <c r="I1023" s="516"/>
      <c r="J1023" s="486">
        <v>6.9</v>
      </c>
      <c r="K1023" s="486"/>
      <c r="L1023" s="37"/>
      <c r="M1023" s="37"/>
      <c r="N1023" s="486">
        <v>6.29</v>
      </c>
      <c r="O1023" s="486">
        <v>2068.04</v>
      </c>
      <c r="P1023" s="37"/>
      <c r="Q1023" s="37"/>
      <c r="R1023" s="486"/>
      <c r="S1023" s="486"/>
      <c r="T1023" s="486"/>
      <c r="U1023" s="486"/>
      <c r="V1023" s="486"/>
      <c r="W1023" s="486"/>
      <c r="X1023" s="486"/>
      <c r="Y1023" s="486"/>
      <c r="Z1023" s="486"/>
      <c r="AA1023" s="486"/>
      <c r="AB1023" s="486"/>
      <c r="AC1023" s="486"/>
      <c r="AD1023" s="486"/>
    </row>
    <row r="1024" spans="1:30">
      <c r="A1024" s="37">
        <v>6.2</v>
      </c>
      <c r="B1024" s="486" t="s">
        <v>206</v>
      </c>
      <c r="C1024" s="37">
        <v>880023633</v>
      </c>
      <c r="D1024" s="486" t="s">
        <v>152</v>
      </c>
      <c r="E1024" s="486" t="s">
        <v>147</v>
      </c>
      <c r="F1024" s="486" t="s">
        <v>811</v>
      </c>
      <c r="G1024" s="486" t="s">
        <v>35</v>
      </c>
      <c r="H1024" s="37"/>
      <c r="I1024" s="516"/>
      <c r="J1024" s="486"/>
      <c r="K1024" s="486"/>
      <c r="L1024" s="37"/>
      <c r="M1024" s="37"/>
      <c r="N1024" s="486"/>
      <c r="O1024" s="486"/>
      <c r="P1024" s="37"/>
      <c r="Q1024" s="37"/>
      <c r="R1024" s="486"/>
      <c r="S1024" s="486"/>
      <c r="T1024" s="486"/>
      <c r="U1024" s="486"/>
      <c r="V1024" s="486"/>
      <c r="W1024" s="486"/>
      <c r="X1024" s="486"/>
      <c r="Y1024" s="486"/>
      <c r="Z1024" s="486"/>
      <c r="AA1024" s="486"/>
      <c r="AB1024" s="486"/>
      <c r="AC1024" s="486"/>
      <c r="AD1024" s="486"/>
    </row>
    <row r="1025" spans="1:30">
      <c r="A1025" s="37">
        <v>6.2</v>
      </c>
      <c r="B1025" s="486" t="s">
        <v>206</v>
      </c>
      <c r="C1025" s="37">
        <v>880009140</v>
      </c>
      <c r="D1025" s="486" t="s">
        <v>152</v>
      </c>
      <c r="E1025" s="486" t="s">
        <v>140</v>
      </c>
      <c r="F1025" s="486" t="s">
        <v>1449</v>
      </c>
      <c r="G1025" s="486" t="s">
        <v>35</v>
      </c>
      <c r="H1025" s="37"/>
      <c r="I1025" s="516"/>
      <c r="J1025" s="486"/>
      <c r="K1025" s="486"/>
      <c r="L1025" s="37"/>
      <c r="M1025" s="37"/>
      <c r="N1025" s="486"/>
      <c r="O1025" s="486"/>
      <c r="P1025" s="37"/>
      <c r="Q1025" s="37"/>
      <c r="R1025" s="486"/>
      <c r="S1025" s="486"/>
      <c r="T1025" s="486"/>
      <c r="U1025" s="486"/>
      <c r="V1025" s="486"/>
      <c r="W1025" s="486"/>
      <c r="X1025" s="486"/>
      <c r="Y1025" s="486"/>
      <c r="Z1025" s="486"/>
      <c r="AA1025" s="486"/>
      <c r="AB1025" s="486"/>
      <c r="AC1025" s="486"/>
      <c r="AD1025" s="486"/>
    </row>
    <row r="1026" spans="1:30">
      <c r="A1026" s="37">
        <v>6.2</v>
      </c>
      <c r="B1026" s="486" t="s">
        <v>206</v>
      </c>
      <c r="C1026" s="37">
        <v>880016834</v>
      </c>
      <c r="D1026" s="486" t="s">
        <v>152</v>
      </c>
      <c r="E1026" s="486" t="s">
        <v>147</v>
      </c>
      <c r="F1026" s="486" t="s">
        <v>811</v>
      </c>
      <c r="G1026" s="486" t="s">
        <v>35</v>
      </c>
      <c r="H1026" s="37"/>
      <c r="I1026" s="719" t="s">
        <v>841</v>
      </c>
      <c r="J1026" s="486"/>
      <c r="K1026" s="486" t="s">
        <v>142</v>
      </c>
      <c r="L1026" s="37"/>
      <c r="M1026" s="37"/>
      <c r="N1026" s="486">
        <v>6.18</v>
      </c>
      <c r="O1026" s="486">
        <v>568.4</v>
      </c>
      <c r="P1026" s="37"/>
      <c r="Q1026" s="37"/>
      <c r="R1026" s="486"/>
      <c r="S1026" s="486"/>
      <c r="T1026" s="486"/>
      <c r="U1026" s="486"/>
      <c r="V1026" s="486"/>
      <c r="W1026" s="486"/>
      <c r="X1026" s="486"/>
      <c r="Y1026" s="486"/>
      <c r="Z1026" s="486"/>
      <c r="AA1026" s="486"/>
      <c r="AB1026" s="486"/>
      <c r="AC1026" s="486"/>
      <c r="AD1026" s="486"/>
    </row>
    <row r="1027" spans="1:30">
      <c r="A1027" s="37">
        <v>6.2</v>
      </c>
      <c r="B1027" s="486" t="s">
        <v>206</v>
      </c>
      <c r="C1027" s="37">
        <v>881335817</v>
      </c>
      <c r="D1027" s="486" t="s">
        <v>139</v>
      </c>
      <c r="E1027" s="486" t="s">
        <v>140</v>
      </c>
      <c r="F1027" s="486" t="s">
        <v>1450</v>
      </c>
      <c r="G1027" s="486" t="s">
        <v>35</v>
      </c>
      <c r="H1027" s="37"/>
      <c r="I1027" s="516"/>
      <c r="J1027" s="486" t="s">
        <v>1042</v>
      </c>
      <c r="K1027" s="486"/>
      <c r="L1027" s="37"/>
      <c r="M1027" s="37"/>
      <c r="N1027" s="486"/>
      <c r="O1027" s="486"/>
      <c r="P1027" s="37"/>
      <c r="Q1027" s="37"/>
      <c r="R1027" s="486"/>
      <c r="S1027" s="486"/>
      <c r="T1027" s="486"/>
      <c r="U1027" s="486"/>
      <c r="V1027" s="486"/>
      <c r="W1027" s="486"/>
      <c r="X1027" s="486"/>
      <c r="Y1027" s="486"/>
      <c r="Z1027" s="486"/>
      <c r="AA1027" s="486"/>
      <c r="AB1027" s="486"/>
      <c r="AC1027" s="486"/>
      <c r="AD1027" s="486"/>
    </row>
    <row r="1028" spans="1:30">
      <c r="A1028" s="37">
        <v>6.2</v>
      </c>
      <c r="B1028" s="486" t="s">
        <v>206</v>
      </c>
      <c r="C1028" s="37">
        <v>880039546</v>
      </c>
      <c r="D1028" s="486" t="s">
        <v>139</v>
      </c>
      <c r="E1028" s="486" t="s">
        <v>147</v>
      </c>
      <c r="F1028" s="486" t="s">
        <v>811</v>
      </c>
      <c r="G1028" s="486" t="s">
        <v>35</v>
      </c>
      <c r="H1028" s="37"/>
      <c r="I1028" s="516"/>
      <c r="J1028" s="486" t="s">
        <v>951</v>
      </c>
      <c r="K1028" s="486" t="s">
        <v>142</v>
      </c>
      <c r="L1028" s="37"/>
      <c r="M1028" s="37"/>
      <c r="N1028" s="486"/>
      <c r="O1028" s="486"/>
      <c r="P1028" s="37"/>
      <c r="Q1028" s="37"/>
      <c r="R1028" s="486"/>
      <c r="S1028" s="486"/>
      <c r="T1028" s="486"/>
      <c r="U1028" s="486"/>
      <c r="V1028" s="486"/>
      <c r="W1028" s="486"/>
      <c r="X1028" s="486"/>
      <c r="Y1028" s="486"/>
      <c r="Z1028" s="486"/>
      <c r="AA1028" s="486"/>
      <c r="AB1028" s="486"/>
      <c r="AC1028" s="486"/>
      <c r="AD1028" s="486"/>
    </row>
    <row r="1029" spans="1:30">
      <c r="A1029" s="37">
        <v>6.3</v>
      </c>
      <c r="B1029" s="115" t="s">
        <v>206</v>
      </c>
      <c r="C1029" s="37">
        <v>882197266</v>
      </c>
      <c r="D1029" s="115" t="s">
        <v>139</v>
      </c>
      <c r="E1029" s="115" t="s">
        <v>147</v>
      </c>
      <c r="F1029" s="115" t="s">
        <v>981</v>
      </c>
      <c r="G1029" s="115" t="s">
        <v>35</v>
      </c>
      <c r="H1029" s="37"/>
      <c r="I1029" s="516"/>
      <c r="J1029" s="115">
        <v>6.4</v>
      </c>
      <c r="K1029" s="115"/>
      <c r="L1029" s="37"/>
      <c r="M1029" s="84"/>
      <c r="N1029" s="115"/>
      <c r="O1029" s="115"/>
      <c r="P1029" s="37"/>
      <c r="Q1029" s="37"/>
      <c r="R1029" s="486"/>
      <c r="S1029" s="486"/>
      <c r="T1029" s="486"/>
      <c r="U1029" s="486"/>
      <c r="V1029" s="486"/>
      <c r="W1029" s="486"/>
      <c r="X1029" s="486"/>
      <c r="Y1029" s="486"/>
      <c r="Z1029" s="486"/>
      <c r="AA1029" s="486"/>
      <c r="AB1029" s="486"/>
      <c r="AC1029" s="486"/>
      <c r="AD1029" s="486"/>
    </row>
    <row r="1030" spans="1:30">
      <c r="A1030" s="37">
        <v>6.3</v>
      </c>
      <c r="B1030" s="115" t="s">
        <v>206</v>
      </c>
      <c r="C1030" s="37">
        <v>88001903</v>
      </c>
      <c r="D1030" s="115" t="s">
        <v>139</v>
      </c>
      <c r="E1030" s="115" t="s">
        <v>140</v>
      </c>
      <c r="F1030" s="115" t="s">
        <v>929</v>
      </c>
      <c r="G1030" s="115" t="s">
        <v>35</v>
      </c>
      <c r="H1030" s="37"/>
      <c r="I1030" s="516"/>
      <c r="J1030" s="115"/>
      <c r="K1030" s="115"/>
      <c r="L1030" s="37"/>
      <c r="M1030" s="37"/>
      <c r="N1030" s="115"/>
      <c r="O1030" s="115"/>
      <c r="P1030" s="37"/>
      <c r="Q1030" s="37"/>
      <c r="R1030" s="486"/>
      <c r="S1030" s="486"/>
      <c r="T1030" s="486"/>
      <c r="U1030" s="486"/>
      <c r="V1030" s="486"/>
      <c r="W1030" s="486"/>
      <c r="X1030" s="486"/>
      <c r="Y1030" s="486"/>
      <c r="Z1030" s="486"/>
      <c r="AA1030" s="486"/>
      <c r="AB1030" s="486"/>
      <c r="AC1030" s="486"/>
      <c r="AD1030" s="486"/>
    </row>
    <row r="1031" spans="1:30">
      <c r="A1031" s="37">
        <v>6.3</v>
      </c>
      <c r="B1031" s="115" t="s">
        <v>206</v>
      </c>
      <c r="C1031" s="37">
        <v>880464943</v>
      </c>
      <c r="D1031" s="115" t="s">
        <v>139</v>
      </c>
      <c r="E1031" s="115" t="s">
        <v>140</v>
      </c>
      <c r="F1031" s="115" t="s">
        <v>1451</v>
      </c>
      <c r="G1031" s="115" t="s">
        <v>35</v>
      </c>
      <c r="H1031" s="37"/>
      <c r="I1031" s="516"/>
      <c r="J1031" s="115"/>
      <c r="K1031" s="115"/>
      <c r="L1031" s="37"/>
      <c r="M1031" s="37"/>
      <c r="N1031" s="115"/>
      <c r="O1031" s="115"/>
      <c r="P1031" s="37"/>
      <c r="Q1031" s="37"/>
      <c r="R1031" s="486"/>
      <c r="S1031" s="486"/>
      <c r="T1031" s="486"/>
      <c r="U1031" s="486"/>
      <c r="V1031" s="486"/>
      <c r="W1031" s="486"/>
      <c r="X1031" s="486"/>
      <c r="Y1031" s="486"/>
      <c r="Z1031" s="486"/>
      <c r="AA1031" s="486"/>
      <c r="AB1031" s="486"/>
      <c r="AC1031" s="486"/>
      <c r="AD1031" s="486"/>
    </row>
    <row r="1032" spans="1:30">
      <c r="A1032" s="37">
        <v>6.3</v>
      </c>
      <c r="B1032" s="115" t="s">
        <v>206</v>
      </c>
      <c r="C1032" s="37">
        <v>881783648</v>
      </c>
      <c r="D1032" s="115" t="s">
        <v>139</v>
      </c>
      <c r="E1032" s="115" t="s">
        <v>140</v>
      </c>
      <c r="F1032" s="115" t="s">
        <v>1452</v>
      </c>
      <c r="G1032" s="115" t="s">
        <v>37</v>
      </c>
      <c r="H1032" s="37"/>
      <c r="I1032" s="516"/>
      <c r="J1032" s="115" t="s">
        <v>985</v>
      </c>
      <c r="K1032" s="115"/>
      <c r="L1032" s="37"/>
      <c r="M1032" s="37"/>
      <c r="N1032" s="115"/>
      <c r="O1032" s="115"/>
      <c r="P1032" s="37"/>
      <c r="Q1032" s="37"/>
      <c r="R1032" s="486"/>
      <c r="S1032" s="486"/>
      <c r="T1032" s="486"/>
      <c r="U1032" s="486"/>
      <c r="V1032" s="486"/>
      <c r="W1032" s="486"/>
      <c r="X1032" s="486"/>
      <c r="Y1032" s="486"/>
      <c r="Z1032" s="486"/>
      <c r="AA1032" s="486"/>
      <c r="AB1032" s="486"/>
      <c r="AC1032" s="486"/>
      <c r="AD1032" s="486"/>
    </row>
    <row r="1033" spans="1:30">
      <c r="A1033" s="37">
        <v>6.3</v>
      </c>
      <c r="B1033" s="115" t="s">
        <v>206</v>
      </c>
      <c r="C1033" s="37">
        <v>881875961</v>
      </c>
      <c r="D1033" s="115" t="s">
        <v>139</v>
      </c>
      <c r="E1033" s="115" t="s">
        <v>140</v>
      </c>
      <c r="F1033" s="115" t="s">
        <v>1453</v>
      </c>
      <c r="G1033" s="115" t="s">
        <v>35</v>
      </c>
      <c r="H1033" s="37"/>
      <c r="I1033" s="516"/>
      <c r="J1033" s="115"/>
      <c r="K1033" s="115"/>
      <c r="L1033" s="37"/>
      <c r="M1033" s="37"/>
      <c r="N1033" s="115"/>
      <c r="O1033" s="115"/>
      <c r="P1033" s="37"/>
      <c r="Q1033" s="37"/>
      <c r="R1033" s="486"/>
      <c r="S1033" s="486"/>
      <c r="T1033" s="486"/>
      <c r="U1033" s="486"/>
      <c r="V1033" s="486"/>
      <c r="W1033" s="486"/>
      <c r="X1033" s="486"/>
      <c r="Y1033" s="486"/>
      <c r="Z1033" s="486"/>
      <c r="AA1033" s="486"/>
      <c r="AB1033" s="486"/>
      <c r="AC1033" s="486"/>
      <c r="AD1033" s="486"/>
    </row>
    <row r="1034" spans="1:30">
      <c r="A1034" s="37">
        <v>6.3</v>
      </c>
      <c r="B1034" s="115" t="s">
        <v>206</v>
      </c>
      <c r="C1034" s="37">
        <v>881080757</v>
      </c>
      <c r="D1034" s="115" t="s">
        <v>139</v>
      </c>
      <c r="E1034" s="115" t="s">
        <v>140</v>
      </c>
      <c r="F1034" s="115" t="s">
        <v>1454</v>
      </c>
      <c r="G1034" s="115" t="s">
        <v>35</v>
      </c>
      <c r="H1034" s="37"/>
      <c r="I1034" s="516"/>
      <c r="J1034" s="115">
        <v>6.9</v>
      </c>
      <c r="K1034" s="115" t="s">
        <v>1455</v>
      </c>
      <c r="L1034" s="37"/>
      <c r="M1034" s="37"/>
      <c r="N1034" s="115"/>
      <c r="O1034" s="115"/>
      <c r="P1034" s="37"/>
      <c r="Q1034" s="37"/>
      <c r="R1034" s="486"/>
      <c r="S1034" s="486"/>
      <c r="T1034" s="486"/>
      <c r="U1034" s="486"/>
      <c r="V1034" s="486"/>
      <c r="W1034" s="486"/>
      <c r="X1034" s="486"/>
      <c r="Y1034" s="486"/>
      <c r="Z1034" s="486"/>
      <c r="AA1034" s="486"/>
      <c r="AB1034" s="486"/>
      <c r="AC1034" s="486"/>
      <c r="AD1034" s="486"/>
    </row>
    <row r="1035" spans="1:30">
      <c r="A1035" s="37">
        <v>6.3</v>
      </c>
      <c r="B1035" s="115" t="s">
        <v>206</v>
      </c>
      <c r="C1035" s="37">
        <v>881179266</v>
      </c>
      <c r="D1035" s="115" t="s">
        <v>139</v>
      </c>
      <c r="E1035" s="115" t="s">
        <v>140</v>
      </c>
      <c r="F1035" s="115" t="s">
        <v>1456</v>
      </c>
      <c r="G1035" s="115" t="s">
        <v>35</v>
      </c>
      <c r="H1035" s="37"/>
      <c r="I1035" s="516"/>
      <c r="J1035" s="115">
        <v>6.9</v>
      </c>
      <c r="K1035" s="115"/>
      <c r="L1035" s="37"/>
      <c r="M1035" s="37"/>
      <c r="N1035" s="115"/>
      <c r="O1035" s="115"/>
      <c r="P1035" s="37"/>
      <c r="Q1035" s="37"/>
      <c r="R1035" s="486"/>
      <c r="S1035" s="486"/>
      <c r="T1035" s="486"/>
      <c r="U1035" s="486"/>
      <c r="V1035" s="486"/>
      <c r="W1035" s="486"/>
      <c r="X1035" s="486"/>
      <c r="Y1035" s="486"/>
      <c r="Z1035" s="486"/>
      <c r="AA1035" s="486"/>
      <c r="AB1035" s="486"/>
      <c r="AC1035" s="486"/>
      <c r="AD1035" s="486"/>
    </row>
    <row r="1036" spans="1:30">
      <c r="A1036" s="37">
        <v>6.3</v>
      </c>
      <c r="B1036" s="115" t="s">
        <v>206</v>
      </c>
      <c r="C1036" s="37">
        <v>881611517</v>
      </c>
      <c r="D1036" s="115" t="s">
        <v>152</v>
      </c>
      <c r="E1036" s="115" t="s">
        <v>140</v>
      </c>
      <c r="F1036" s="115" t="s">
        <v>1457</v>
      </c>
      <c r="G1036" s="115"/>
      <c r="H1036" s="37"/>
      <c r="I1036" s="516"/>
      <c r="J1036" s="115"/>
      <c r="K1036" s="115"/>
      <c r="L1036" s="37"/>
      <c r="M1036" s="37"/>
      <c r="N1036" s="115"/>
      <c r="O1036" s="115"/>
      <c r="P1036" s="37"/>
      <c r="Q1036" s="37"/>
      <c r="R1036" s="486"/>
      <c r="S1036" s="486"/>
      <c r="T1036" s="486"/>
      <c r="U1036" s="486"/>
      <c r="V1036" s="486"/>
      <c r="W1036" s="486"/>
      <c r="X1036" s="486"/>
      <c r="Y1036" s="486"/>
      <c r="Z1036" s="486"/>
      <c r="AA1036" s="486"/>
      <c r="AB1036" s="486"/>
      <c r="AC1036" s="486"/>
      <c r="AD1036" s="486"/>
    </row>
    <row r="1037" spans="1:30">
      <c r="A1037" s="37">
        <v>6.3</v>
      </c>
      <c r="B1037" s="115" t="s">
        <v>206</v>
      </c>
      <c r="C1037" s="37">
        <v>880199441</v>
      </c>
      <c r="D1037" s="115" t="s">
        <v>152</v>
      </c>
      <c r="E1037" s="115" t="s">
        <v>147</v>
      </c>
      <c r="F1037" s="115" t="s">
        <v>981</v>
      </c>
      <c r="G1037" s="115" t="s">
        <v>35</v>
      </c>
      <c r="H1037" s="37"/>
      <c r="I1037" s="109" t="s">
        <v>983</v>
      </c>
      <c r="J1037" s="115">
        <v>6.9</v>
      </c>
      <c r="K1037" s="115"/>
      <c r="L1037" s="37"/>
      <c r="M1037" s="37"/>
      <c r="N1037" s="115">
        <v>6.3</v>
      </c>
      <c r="O1037" s="115">
        <v>1056.33</v>
      </c>
      <c r="P1037" s="37"/>
      <c r="Q1037" s="37"/>
      <c r="R1037" s="486"/>
      <c r="S1037" s="486"/>
      <c r="T1037" s="486"/>
      <c r="U1037" s="486"/>
      <c r="V1037" s="486"/>
      <c r="W1037" s="486"/>
      <c r="X1037" s="486"/>
      <c r="Y1037" s="486"/>
      <c r="Z1037" s="486"/>
      <c r="AA1037" s="486"/>
      <c r="AB1037" s="486"/>
      <c r="AC1037" s="486"/>
      <c r="AD1037" s="486"/>
    </row>
    <row r="1038" spans="1:30">
      <c r="A1038" s="37">
        <v>6.3</v>
      </c>
      <c r="B1038" s="115" t="s">
        <v>206</v>
      </c>
      <c r="C1038" s="37">
        <v>880051257</v>
      </c>
      <c r="D1038" s="115" t="s">
        <v>152</v>
      </c>
      <c r="E1038" s="115" t="s">
        <v>140</v>
      </c>
      <c r="F1038" s="115"/>
      <c r="G1038" s="115"/>
      <c r="H1038" s="37"/>
      <c r="I1038" s="516"/>
      <c r="J1038" s="115"/>
      <c r="K1038" s="115"/>
      <c r="L1038" s="37"/>
      <c r="M1038" s="37"/>
      <c r="N1038" s="84"/>
      <c r="O1038" s="115"/>
      <c r="P1038" s="37"/>
      <c r="Q1038" s="37"/>
      <c r="R1038" s="486"/>
      <c r="S1038" s="486"/>
      <c r="T1038" s="486"/>
      <c r="U1038" s="486"/>
      <c r="V1038" s="486"/>
      <c r="W1038" s="486"/>
      <c r="X1038" s="486"/>
      <c r="Y1038" s="486"/>
      <c r="Z1038" s="486"/>
      <c r="AA1038" s="486"/>
      <c r="AB1038" s="486"/>
      <c r="AC1038" s="486"/>
      <c r="AD1038" s="486"/>
    </row>
    <row r="1039" spans="1:30">
      <c r="A1039" s="37">
        <v>6.3</v>
      </c>
      <c r="B1039" s="115" t="s">
        <v>206</v>
      </c>
      <c r="C1039" s="37">
        <v>880038914</v>
      </c>
      <c r="D1039" s="115" t="s">
        <v>152</v>
      </c>
      <c r="E1039" s="115" t="s">
        <v>140</v>
      </c>
      <c r="F1039" s="115" t="s">
        <v>1458</v>
      </c>
      <c r="G1039" s="115" t="s">
        <v>35</v>
      </c>
      <c r="H1039" s="37"/>
      <c r="I1039" s="516"/>
      <c r="J1039" s="115">
        <v>6.9</v>
      </c>
      <c r="K1039" s="115"/>
      <c r="L1039" s="37"/>
      <c r="M1039" s="37"/>
      <c r="N1039" s="115"/>
      <c r="O1039" s="115"/>
      <c r="P1039" s="37"/>
      <c r="Q1039" s="37"/>
      <c r="R1039" s="486"/>
      <c r="S1039" s="486"/>
      <c r="T1039" s="486"/>
      <c r="U1039" s="486"/>
      <c r="V1039" s="486"/>
      <c r="W1039" s="486"/>
      <c r="X1039" s="486"/>
      <c r="Y1039" s="486"/>
      <c r="Z1039" s="486"/>
      <c r="AA1039" s="486"/>
      <c r="AB1039" s="486"/>
      <c r="AC1039" s="486"/>
      <c r="AD1039" s="486"/>
    </row>
    <row r="1040" spans="1:30">
      <c r="A1040" s="37">
        <v>6.3</v>
      </c>
      <c r="B1040" s="115" t="s">
        <v>206</v>
      </c>
      <c r="C1040" s="37">
        <v>882157022</v>
      </c>
      <c r="D1040" s="115" t="s">
        <v>152</v>
      </c>
      <c r="E1040" s="115" t="s">
        <v>140</v>
      </c>
      <c r="F1040" s="115" t="s">
        <v>142</v>
      </c>
      <c r="G1040" s="115" t="s">
        <v>35</v>
      </c>
      <c r="H1040" s="37"/>
      <c r="I1040" s="516"/>
      <c r="J1040" s="115" t="s">
        <v>1459</v>
      </c>
      <c r="K1040" s="115"/>
      <c r="L1040" s="37"/>
      <c r="M1040" s="37"/>
      <c r="N1040" s="115"/>
      <c r="O1040" s="115"/>
      <c r="P1040" s="37"/>
      <c r="Q1040" s="37"/>
      <c r="R1040" s="486"/>
      <c r="S1040" s="486"/>
      <c r="T1040" s="486"/>
      <c r="U1040" s="486"/>
      <c r="V1040" s="486"/>
      <c r="W1040" s="486"/>
      <c r="X1040" s="486"/>
      <c r="Y1040" s="486"/>
      <c r="Z1040" s="486"/>
      <c r="AA1040" s="486"/>
      <c r="AB1040" s="486"/>
      <c r="AC1040" s="486"/>
      <c r="AD1040" s="486"/>
    </row>
    <row r="1041" spans="1:30">
      <c r="A1041" s="37">
        <v>6.3</v>
      </c>
      <c r="B1041" s="115" t="s">
        <v>206</v>
      </c>
      <c r="C1041" s="37">
        <v>882121047</v>
      </c>
      <c r="D1041" s="115" t="s">
        <v>152</v>
      </c>
      <c r="E1041" s="115" t="s">
        <v>140</v>
      </c>
      <c r="F1041" s="115" t="s">
        <v>1460</v>
      </c>
      <c r="G1041" s="115" t="s">
        <v>35</v>
      </c>
      <c r="H1041" s="37"/>
      <c r="I1041" s="516"/>
      <c r="J1041" s="115"/>
      <c r="K1041" s="115"/>
      <c r="L1041" s="37"/>
      <c r="M1041" s="37"/>
      <c r="N1041" s="115"/>
      <c r="O1041" s="115"/>
      <c r="P1041" s="37"/>
      <c r="Q1041" s="37"/>
      <c r="R1041" s="486"/>
      <c r="S1041" s="486"/>
      <c r="T1041" s="486"/>
      <c r="U1041" s="486"/>
      <c r="V1041" s="486"/>
      <c r="W1041" s="486"/>
      <c r="X1041" s="486"/>
      <c r="Y1041" s="486"/>
      <c r="Z1041" s="486"/>
      <c r="AA1041" s="486"/>
      <c r="AB1041" s="486"/>
      <c r="AC1041" s="486"/>
      <c r="AD1041" s="486"/>
    </row>
    <row r="1042" spans="1:30">
      <c r="A1042" s="37">
        <v>6.3</v>
      </c>
      <c r="B1042" s="115" t="s">
        <v>206</v>
      </c>
      <c r="C1042" s="37">
        <v>881358717</v>
      </c>
      <c r="D1042" s="115" t="s">
        <v>152</v>
      </c>
      <c r="E1042" s="115" t="s">
        <v>140</v>
      </c>
      <c r="F1042" s="115" t="s">
        <v>929</v>
      </c>
      <c r="G1042" s="115"/>
      <c r="H1042" s="37"/>
      <c r="I1042" s="516"/>
      <c r="J1042" s="115"/>
      <c r="K1042" s="115"/>
      <c r="L1042" s="37"/>
      <c r="M1042" s="37"/>
      <c r="N1042" s="115"/>
      <c r="O1042" s="115"/>
      <c r="P1042" s="37"/>
      <c r="Q1042" s="37"/>
      <c r="R1042" s="486"/>
      <c r="S1042" s="486"/>
      <c r="T1042" s="486"/>
      <c r="U1042" s="486"/>
      <c r="V1042" s="486"/>
      <c r="W1042" s="486"/>
      <c r="X1042" s="486"/>
      <c r="Y1042" s="486"/>
      <c r="Z1042" s="486"/>
      <c r="AA1042" s="486"/>
      <c r="AB1042" s="486"/>
      <c r="AC1042" s="486"/>
      <c r="AD1042" s="486"/>
    </row>
    <row r="1043" spans="1:30">
      <c r="A1043" s="37">
        <v>6.3</v>
      </c>
      <c r="B1043" s="115" t="s">
        <v>206</v>
      </c>
      <c r="C1043" s="37">
        <v>880392176</v>
      </c>
      <c r="D1043" s="115" t="s">
        <v>152</v>
      </c>
      <c r="E1043" s="115" t="s">
        <v>140</v>
      </c>
      <c r="F1043" s="115" t="s">
        <v>929</v>
      </c>
      <c r="G1043" s="115" t="s">
        <v>35</v>
      </c>
      <c r="H1043" s="37"/>
      <c r="I1043" s="516"/>
      <c r="J1043" s="115">
        <v>6.3</v>
      </c>
      <c r="K1043" s="115"/>
      <c r="L1043" s="37"/>
      <c r="M1043" s="37"/>
      <c r="N1043" s="115"/>
      <c r="O1043" s="115"/>
      <c r="P1043" s="37"/>
      <c r="Q1043" s="37"/>
      <c r="R1043" s="486"/>
      <c r="S1043" s="486"/>
      <c r="T1043" s="486"/>
      <c r="U1043" s="486"/>
      <c r="V1043" s="486"/>
      <c r="W1043" s="486"/>
      <c r="X1043" s="486"/>
      <c r="Y1043" s="486"/>
      <c r="Z1043" s="486"/>
      <c r="AA1043" s="486"/>
      <c r="AB1043" s="486"/>
      <c r="AC1043" s="486"/>
      <c r="AD1043" s="486"/>
    </row>
    <row r="1044" spans="1:30">
      <c r="A1044" s="37">
        <v>6.4</v>
      </c>
      <c r="B1044" s="115" t="s">
        <v>206</v>
      </c>
      <c r="C1044" s="37">
        <v>882161109</v>
      </c>
      <c r="D1044" s="115" t="s">
        <v>345</v>
      </c>
      <c r="E1044" s="115" t="s">
        <v>140</v>
      </c>
      <c r="F1044" s="115" t="s">
        <v>1461</v>
      </c>
      <c r="G1044" s="115" t="s">
        <v>35</v>
      </c>
      <c r="H1044" s="37"/>
      <c r="I1044" s="516"/>
      <c r="J1044" s="115">
        <v>7.2</v>
      </c>
      <c r="K1044" s="115"/>
      <c r="L1044" s="37"/>
      <c r="M1044" s="37"/>
      <c r="N1044" s="115"/>
      <c r="O1044" s="115"/>
      <c r="P1044" s="37"/>
      <c r="Q1044" s="37"/>
      <c r="R1044" s="486"/>
      <c r="S1044" s="486"/>
      <c r="T1044" s="486"/>
      <c r="U1044" s="486"/>
      <c r="V1044" s="486"/>
      <c r="W1044" s="486"/>
      <c r="X1044" s="486"/>
      <c r="Y1044" s="486"/>
      <c r="Z1044" s="486"/>
      <c r="AA1044" s="486"/>
      <c r="AB1044" s="486"/>
      <c r="AC1044" s="486"/>
      <c r="AD1044" s="486"/>
    </row>
    <row r="1045" spans="1:30">
      <c r="A1045" s="486">
        <v>6.3</v>
      </c>
      <c r="B1045" s="115" t="s">
        <v>206</v>
      </c>
      <c r="C1045" s="37">
        <v>881088269</v>
      </c>
      <c r="D1045" s="115" t="s">
        <v>139</v>
      </c>
      <c r="E1045" s="115" t="s">
        <v>140</v>
      </c>
      <c r="F1045" s="115" t="s">
        <v>187</v>
      </c>
      <c r="G1045" s="115" t="s">
        <v>35</v>
      </c>
      <c r="H1045" s="37">
        <v>6.12</v>
      </c>
      <c r="I1045" s="516"/>
      <c r="J1045" s="115">
        <v>6.12</v>
      </c>
      <c r="K1045" s="115" t="s">
        <v>187</v>
      </c>
      <c r="L1045" s="37"/>
      <c r="M1045" s="37"/>
      <c r="N1045" s="115">
        <v>6.12</v>
      </c>
      <c r="O1045" s="115">
        <v>999</v>
      </c>
      <c r="P1045" s="37"/>
      <c r="Q1045" s="37"/>
      <c r="R1045" s="486"/>
      <c r="S1045" s="486"/>
      <c r="T1045" s="486"/>
      <c r="U1045" s="486"/>
      <c r="V1045" s="486"/>
      <c r="W1045" s="486"/>
      <c r="X1045" s="486"/>
      <c r="Y1045" s="486"/>
      <c r="Z1045" s="486"/>
      <c r="AA1045" s="486"/>
      <c r="AB1045" s="486"/>
      <c r="AC1045" s="486"/>
      <c r="AD1045" s="486"/>
    </row>
    <row r="1046" spans="1:30">
      <c r="A1046" s="37">
        <v>6.4</v>
      </c>
      <c r="B1046" s="115" t="s">
        <v>206</v>
      </c>
      <c r="C1046" s="37">
        <v>880783710</v>
      </c>
      <c r="D1046" s="115" t="s">
        <v>345</v>
      </c>
      <c r="E1046" s="115" t="s">
        <v>140</v>
      </c>
      <c r="F1046" s="115" t="s">
        <v>1462</v>
      </c>
      <c r="G1046" s="115" t="s">
        <v>35</v>
      </c>
      <c r="H1046" s="265">
        <v>43992</v>
      </c>
      <c r="I1046" s="516"/>
      <c r="J1046" s="115">
        <v>6.5</v>
      </c>
      <c r="K1046" s="115"/>
      <c r="L1046" s="37"/>
      <c r="M1046" s="37"/>
      <c r="N1046" s="115"/>
      <c r="O1046" s="115">
        <v>2208</v>
      </c>
      <c r="P1046" s="37"/>
      <c r="Q1046" s="37"/>
      <c r="R1046" s="486"/>
      <c r="S1046" s="486"/>
      <c r="T1046" s="486"/>
      <c r="U1046" s="486"/>
      <c r="V1046" s="486"/>
      <c r="W1046" s="486"/>
      <c r="X1046" s="486"/>
      <c r="Y1046" s="486"/>
      <c r="Z1046" s="486"/>
      <c r="AA1046" s="486"/>
      <c r="AB1046" s="486"/>
      <c r="AC1046" s="486"/>
      <c r="AD1046" s="486"/>
    </row>
    <row r="1047" spans="1:30">
      <c r="A1047" s="37">
        <v>6.4</v>
      </c>
      <c r="B1047" s="115" t="s">
        <v>206</v>
      </c>
      <c r="C1047" s="37">
        <v>880071326</v>
      </c>
      <c r="D1047" s="115" t="s">
        <v>139</v>
      </c>
      <c r="E1047" s="115" t="s">
        <v>147</v>
      </c>
      <c r="F1047" s="115" t="s">
        <v>981</v>
      </c>
      <c r="G1047" s="115" t="s">
        <v>35</v>
      </c>
      <c r="H1047" s="109" t="s">
        <v>1088</v>
      </c>
      <c r="I1047" s="109" t="s">
        <v>1088</v>
      </c>
      <c r="J1047" s="115" t="s">
        <v>1388</v>
      </c>
      <c r="K1047" s="115"/>
      <c r="L1047" s="37"/>
      <c r="M1047" s="37"/>
      <c r="N1047" s="115"/>
      <c r="O1047" s="115">
        <v>2988</v>
      </c>
      <c r="P1047" s="37"/>
      <c r="Q1047" s="37"/>
      <c r="R1047" s="486"/>
      <c r="S1047" s="486"/>
      <c r="T1047" s="486"/>
      <c r="U1047" s="486"/>
      <c r="V1047" s="486"/>
      <c r="W1047" s="486"/>
      <c r="X1047" s="486"/>
      <c r="Y1047" s="486"/>
      <c r="Z1047" s="486"/>
      <c r="AA1047" s="486"/>
      <c r="AB1047" s="486"/>
      <c r="AC1047" s="486"/>
      <c r="AD1047" s="486"/>
    </row>
    <row r="1048" spans="1:30">
      <c r="A1048" s="265">
        <v>43986</v>
      </c>
      <c r="B1048" s="115" t="s">
        <v>206</v>
      </c>
      <c r="C1048" s="37">
        <v>882057977</v>
      </c>
      <c r="D1048" s="115" t="s">
        <v>139</v>
      </c>
      <c r="E1048" s="115" t="s">
        <v>140</v>
      </c>
      <c r="F1048" s="115" t="s">
        <v>1463</v>
      </c>
      <c r="G1048" s="115" t="s">
        <v>35</v>
      </c>
      <c r="H1048" s="665">
        <v>43990</v>
      </c>
      <c r="I1048" s="109" t="s">
        <v>907</v>
      </c>
      <c r="J1048" s="665">
        <v>43992</v>
      </c>
      <c r="K1048" s="115"/>
      <c r="L1048" s="37"/>
      <c r="M1048" s="115" t="s">
        <v>1464</v>
      </c>
      <c r="N1048" s="115"/>
      <c r="O1048" s="115">
        <v>268.5</v>
      </c>
      <c r="P1048" s="37"/>
      <c r="Q1048" s="37"/>
      <c r="R1048" s="486"/>
      <c r="S1048" s="486"/>
      <c r="T1048" s="486"/>
      <c r="U1048" s="486"/>
      <c r="V1048" s="486"/>
      <c r="W1048" s="486"/>
      <c r="X1048" s="486"/>
      <c r="Y1048" s="486"/>
      <c r="Z1048" s="486"/>
      <c r="AA1048" s="486"/>
      <c r="AB1048" s="486"/>
      <c r="AC1048" s="486"/>
      <c r="AD1048" s="486"/>
    </row>
    <row r="1049" spans="1:30">
      <c r="A1049" s="37">
        <v>6.4</v>
      </c>
      <c r="B1049" s="115" t="s">
        <v>206</v>
      </c>
      <c r="C1049" s="37">
        <v>881006654</v>
      </c>
      <c r="D1049" s="115" t="s">
        <v>139</v>
      </c>
      <c r="E1049" s="115" t="s">
        <v>140</v>
      </c>
      <c r="F1049" s="115" t="s">
        <v>1465</v>
      </c>
      <c r="G1049" s="115" t="s">
        <v>35</v>
      </c>
      <c r="H1049" s="265">
        <v>44004</v>
      </c>
      <c r="I1049" s="109"/>
      <c r="J1049" s="115">
        <v>6.9</v>
      </c>
      <c r="K1049" s="115" t="s">
        <v>187</v>
      </c>
      <c r="L1049" s="37"/>
      <c r="M1049" s="37"/>
      <c r="N1049" s="115" t="s">
        <v>1466</v>
      </c>
      <c r="O1049" s="115">
        <v>1009</v>
      </c>
      <c r="P1049" s="37"/>
      <c r="Q1049" s="37"/>
      <c r="R1049" s="486"/>
      <c r="S1049" s="486"/>
      <c r="T1049" s="486"/>
      <c r="U1049" s="486"/>
      <c r="V1049" s="486"/>
      <c r="W1049" s="486"/>
      <c r="X1049" s="486"/>
      <c r="Y1049" s="486"/>
      <c r="Z1049" s="486"/>
      <c r="AA1049" s="486"/>
      <c r="AB1049" s="486"/>
      <c r="AC1049" s="486"/>
      <c r="AD1049" s="486"/>
    </row>
    <row r="1050" spans="1:30">
      <c r="A1050" s="486">
        <v>6.4</v>
      </c>
      <c r="B1050" s="115" t="s">
        <v>206</v>
      </c>
      <c r="C1050" s="486">
        <v>881784423</v>
      </c>
      <c r="D1050" s="115" t="s">
        <v>139</v>
      </c>
      <c r="E1050" s="115" t="s">
        <v>147</v>
      </c>
      <c r="F1050" s="115" t="s">
        <v>981</v>
      </c>
      <c r="G1050" s="115" t="s">
        <v>35</v>
      </c>
      <c r="H1050" s="37"/>
      <c r="I1050" s="486"/>
      <c r="J1050" s="486">
        <v>6.11</v>
      </c>
      <c r="K1050" s="486"/>
      <c r="L1050" s="486"/>
      <c r="M1050" s="486"/>
      <c r="N1050" s="666">
        <v>43991</v>
      </c>
      <c r="O1050" s="486">
        <v>218</v>
      </c>
      <c r="P1050" s="486"/>
      <c r="Q1050" s="486"/>
      <c r="R1050" s="486"/>
      <c r="S1050" s="486"/>
      <c r="T1050" s="486"/>
      <c r="U1050" s="486"/>
      <c r="V1050" s="486"/>
      <c r="W1050" s="486"/>
      <c r="X1050" s="486"/>
      <c r="Y1050" s="486"/>
      <c r="Z1050" s="486"/>
      <c r="AA1050" s="486"/>
      <c r="AB1050" s="486"/>
      <c r="AC1050" s="486"/>
      <c r="AD1050" s="486"/>
    </row>
    <row r="1051" spans="1:30">
      <c r="A1051" s="37">
        <v>6.4</v>
      </c>
      <c r="B1051" s="115" t="s">
        <v>206</v>
      </c>
      <c r="C1051" s="486">
        <v>880012047</v>
      </c>
      <c r="D1051" s="115" t="s">
        <v>139</v>
      </c>
      <c r="E1051" s="115" t="s">
        <v>140</v>
      </c>
      <c r="F1051" s="115"/>
      <c r="G1051" s="115"/>
      <c r="H1051" s="37"/>
      <c r="I1051" s="486"/>
      <c r="J1051" s="486">
        <v>6.9</v>
      </c>
      <c r="K1051" s="486"/>
      <c r="L1051" s="486"/>
      <c r="M1051" s="486"/>
      <c r="N1051" s="486"/>
      <c r="O1051" s="486"/>
      <c r="P1051" s="486"/>
      <c r="Q1051" s="486"/>
      <c r="R1051" s="486"/>
      <c r="S1051" s="486"/>
      <c r="T1051" s="486"/>
      <c r="U1051" s="486"/>
      <c r="V1051" s="486"/>
      <c r="W1051" s="486"/>
      <c r="X1051" s="486"/>
      <c r="Y1051" s="486"/>
      <c r="Z1051" s="486"/>
      <c r="AA1051" s="486"/>
      <c r="AB1051" s="486"/>
      <c r="AC1051" s="486"/>
      <c r="AD1051" s="486"/>
    </row>
    <row r="1052" spans="1:30">
      <c r="A1052" s="37">
        <v>6.4</v>
      </c>
      <c r="B1052" s="115" t="s">
        <v>206</v>
      </c>
      <c r="C1052" s="486">
        <v>880016852</v>
      </c>
      <c r="D1052" s="115" t="s">
        <v>152</v>
      </c>
      <c r="E1052" s="115" t="s">
        <v>140</v>
      </c>
      <c r="F1052" s="115" t="s">
        <v>1467</v>
      </c>
      <c r="G1052" s="115" t="s">
        <v>35</v>
      </c>
      <c r="H1052" s="265">
        <v>43990</v>
      </c>
      <c r="I1052" s="666">
        <v>43990</v>
      </c>
      <c r="J1052" s="486">
        <v>6.11</v>
      </c>
      <c r="K1052" s="486"/>
      <c r="L1052" s="486"/>
      <c r="M1052" s="486"/>
      <c r="N1052" s="486"/>
      <c r="O1052" s="486">
        <v>382.8</v>
      </c>
      <c r="P1052" s="486"/>
      <c r="Q1052" s="486"/>
      <c r="R1052" s="486"/>
      <c r="S1052" s="486"/>
      <c r="T1052" s="486"/>
      <c r="U1052" s="486"/>
      <c r="V1052" s="486"/>
      <c r="W1052" s="486"/>
      <c r="X1052" s="486"/>
      <c r="Y1052" s="486"/>
      <c r="Z1052" s="486"/>
      <c r="AA1052" s="486"/>
      <c r="AB1052" s="486"/>
      <c r="AC1052" s="486"/>
      <c r="AD1052" s="486"/>
    </row>
    <row r="1053" spans="1:30">
      <c r="A1053" s="37">
        <v>6.4</v>
      </c>
      <c r="B1053" s="115" t="s">
        <v>206</v>
      </c>
      <c r="C1053" s="486">
        <v>882093527</v>
      </c>
      <c r="D1053" s="115" t="s">
        <v>139</v>
      </c>
      <c r="E1053" s="115" t="s">
        <v>1468</v>
      </c>
      <c r="F1053" s="115" t="s">
        <v>1469</v>
      </c>
      <c r="G1053" s="115"/>
      <c r="H1053" s="37"/>
      <c r="I1053" s="486"/>
      <c r="J1053" s="486">
        <v>6.12</v>
      </c>
      <c r="K1053" s="486"/>
      <c r="L1053" s="486"/>
      <c r="M1053" s="486"/>
      <c r="N1053" s="486"/>
      <c r="O1053" s="486"/>
      <c r="P1053" s="486"/>
      <c r="Q1053" s="486"/>
      <c r="R1053" s="486"/>
      <c r="S1053" s="486"/>
      <c r="T1053" s="486"/>
      <c r="U1053" s="486"/>
      <c r="V1053" s="486"/>
      <c r="W1053" s="486"/>
      <c r="X1053" s="486"/>
      <c r="Y1053" s="486"/>
      <c r="Z1053" s="486"/>
      <c r="AA1053" s="486"/>
      <c r="AB1053" s="486"/>
      <c r="AC1053" s="486"/>
      <c r="AD1053" s="486"/>
    </row>
    <row r="1054" spans="1:30">
      <c r="A1054" s="37">
        <v>6.4</v>
      </c>
      <c r="B1054" s="115" t="s">
        <v>206</v>
      </c>
      <c r="C1054" s="486">
        <v>880409298</v>
      </c>
      <c r="D1054" s="115" t="s">
        <v>139</v>
      </c>
      <c r="E1054" s="115" t="s">
        <v>140</v>
      </c>
      <c r="F1054" s="115" t="s">
        <v>1470</v>
      </c>
      <c r="G1054" s="115" t="s">
        <v>35</v>
      </c>
      <c r="H1054" s="37"/>
      <c r="I1054" s="486"/>
      <c r="J1054" s="486">
        <v>6.11</v>
      </c>
      <c r="K1054" s="486"/>
      <c r="L1054" s="486"/>
      <c r="M1054" s="486"/>
      <c r="N1054" s="666">
        <v>44012</v>
      </c>
      <c r="O1054" s="486">
        <v>28824</v>
      </c>
      <c r="P1054" s="486"/>
      <c r="Q1054" s="486"/>
      <c r="R1054" s="486"/>
      <c r="S1054" s="486"/>
      <c r="T1054" s="486"/>
      <c r="U1054" s="486"/>
      <c r="V1054" s="486"/>
      <c r="W1054" s="486"/>
      <c r="X1054" s="486"/>
      <c r="Y1054" s="486"/>
      <c r="Z1054" s="486"/>
      <c r="AA1054" s="486"/>
      <c r="AB1054" s="486"/>
      <c r="AC1054" s="486"/>
      <c r="AD1054" s="486"/>
    </row>
    <row r="1055" spans="1:30">
      <c r="A1055" s="37">
        <v>6.4</v>
      </c>
      <c r="B1055" s="115" t="s">
        <v>206</v>
      </c>
      <c r="C1055" s="486">
        <v>881523871</v>
      </c>
      <c r="D1055" s="115" t="s">
        <v>152</v>
      </c>
      <c r="E1055" s="115" t="s">
        <v>140</v>
      </c>
      <c r="F1055" s="115" t="s">
        <v>1471</v>
      </c>
      <c r="G1055" s="115" t="s">
        <v>35</v>
      </c>
      <c r="H1055" s="37"/>
      <c r="I1055" s="486"/>
      <c r="J1055" s="486">
        <v>6.11</v>
      </c>
      <c r="K1055" s="486"/>
      <c r="L1055" s="486"/>
      <c r="M1055" s="486"/>
      <c r="N1055" s="486"/>
      <c r="O1055" s="486"/>
      <c r="P1055" s="486"/>
      <c r="Q1055" s="486"/>
      <c r="R1055" s="486"/>
      <c r="S1055" s="486"/>
      <c r="T1055" s="486"/>
      <c r="U1055" s="486"/>
      <c r="V1055" s="486"/>
      <c r="W1055" s="486"/>
      <c r="X1055" s="486"/>
      <c r="Y1055" s="486"/>
      <c r="Z1055" s="486"/>
      <c r="AA1055" s="486"/>
      <c r="AB1055" s="486"/>
      <c r="AC1055" s="486"/>
      <c r="AD1055" s="486"/>
    </row>
    <row r="1056" spans="1:30">
      <c r="A1056" s="37">
        <v>6.4</v>
      </c>
      <c r="B1056" s="115" t="s">
        <v>206</v>
      </c>
      <c r="C1056" s="486">
        <v>881510470</v>
      </c>
      <c r="D1056" s="115" t="s">
        <v>152</v>
      </c>
      <c r="E1056" s="115" t="s">
        <v>147</v>
      </c>
      <c r="F1056" s="115" t="s">
        <v>1472</v>
      </c>
      <c r="G1056" s="115" t="s">
        <v>35</v>
      </c>
      <c r="H1056" s="37"/>
      <c r="I1056" s="486"/>
      <c r="J1056" s="486">
        <v>6.12</v>
      </c>
      <c r="K1056" s="486"/>
      <c r="L1056" s="486"/>
      <c r="M1056" s="486"/>
      <c r="N1056" s="486"/>
      <c r="O1056" s="486"/>
      <c r="P1056" s="486"/>
      <c r="Q1056" s="486"/>
      <c r="R1056" s="486"/>
      <c r="S1056" s="486"/>
      <c r="T1056" s="486"/>
      <c r="U1056" s="486"/>
      <c r="V1056" s="486"/>
      <c r="W1056" s="486"/>
      <c r="X1056" s="486"/>
      <c r="Y1056" s="486"/>
      <c r="Z1056" s="486"/>
      <c r="AA1056" s="486"/>
      <c r="AB1056" s="486"/>
      <c r="AC1056" s="486"/>
      <c r="AD1056" s="486"/>
    </row>
    <row r="1057" spans="1:30">
      <c r="A1057" s="37">
        <v>6.4</v>
      </c>
      <c r="B1057" s="115" t="s">
        <v>206</v>
      </c>
      <c r="C1057" s="486">
        <v>881493030</v>
      </c>
      <c r="D1057" s="115" t="s">
        <v>152</v>
      </c>
      <c r="E1057" s="115" t="s">
        <v>147</v>
      </c>
      <c r="F1057" s="115" t="s">
        <v>981</v>
      </c>
      <c r="G1057" s="115"/>
      <c r="H1057" s="37">
        <v>6.19</v>
      </c>
      <c r="I1057" s="486"/>
      <c r="J1057" s="486">
        <v>6.9</v>
      </c>
      <c r="K1057" s="486"/>
      <c r="L1057" s="486"/>
      <c r="M1057" s="486"/>
      <c r="N1057" s="486">
        <v>6.19</v>
      </c>
      <c r="O1057" s="486">
        <v>176</v>
      </c>
      <c r="P1057" s="486"/>
      <c r="Q1057" s="486"/>
      <c r="R1057" s="486"/>
      <c r="S1057" s="486"/>
      <c r="T1057" s="486"/>
      <c r="U1057" s="486"/>
      <c r="V1057" s="486"/>
      <c r="W1057" s="486"/>
      <c r="X1057" s="486"/>
      <c r="Y1057" s="486"/>
      <c r="Z1057" s="486"/>
      <c r="AA1057" s="486"/>
      <c r="AB1057" s="486"/>
      <c r="AC1057" s="486"/>
      <c r="AD1057" s="486"/>
    </row>
    <row r="1058" spans="1:30">
      <c r="A1058" s="37">
        <v>6.4</v>
      </c>
      <c r="B1058" s="115" t="s">
        <v>206</v>
      </c>
      <c r="C1058" s="486">
        <v>880042719</v>
      </c>
      <c r="D1058" s="115" t="s">
        <v>139</v>
      </c>
      <c r="E1058" s="115" t="s">
        <v>140</v>
      </c>
      <c r="F1058" s="115" t="s">
        <v>929</v>
      </c>
      <c r="G1058" s="115" t="s">
        <v>35</v>
      </c>
      <c r="H1058" s="37"/>
      <c r="I1058" s="486"/>
      <c r="J1058" s="666">
        <v>43990</v>
      </c>
      <c r="K1058" s="486"/>
      <c r="L1058" s="486"/>
      <c r="M1058" s="115" t="s">
        <v>1035</v>
      </c>
      <c r="N1058" s="486"/>
      <c r="O1058" s="486"/>
      <c r="P1058" s="486"/>
      <c r="Q1058" s="486"/>
      <c r="R1058" s="486"/>
      <c r="S1058" s="486"/>
      <c r="T1058" s="486"/>
      <c r="U1058" s="486"/>
      <c r="V1058" s="486"/>
      <c r="W1058" s="486"/>
      <c r="X1058" s="486"/>
      <c r="Y1058" s="486"/>
      <c r="Z1058" s="486"/>
      <c r="AA1058" s="486"/>
      <c r="AB1058" s="486"/>
      <c r="AC1058" s="486"/>
      <c r="AD1058" s="486"/>
    </row>
    <row r="1059" spans="1:30">
      <c r="A1059" s="37">
        <v>6.4</v>
      </c>
      <c r="B1059" s="115" t="s">
        <v>206</v>
      </c>
      <c r="C1059" s="486">
        <v>882110529</v>
      </c>
      <c r="D1059" s="115" t="s">
        <v>139</v>
      </c>
      <c r="E1059" s="115" t="s">
        <v>140</v>
      </c>
      <c r="F1059" s="115" t="s">
        <v>929</v>
      </c>
      <c r="G1059" s="115" t="s">
        <v>35</v>
      </c>
      <c r="H1059" s="37"/>
      <c r="I1059" s="486"/>
      <c r="J1059" s="109" t="s">
        <v>1473</v>
      </c>
      <c r="K1059" s="486"/>
      <c r="L1059" s="486"/>
      <c r="M1059" s="486"/>
      <c r="N1059" s="486"/>
      <c r="O1059" s="486"/>
      <c r="P1059" s="486"/>
      <c r="Q1059" s="486"/>
      <c r="R1059" s="486"/>
      <c r="S1059" s="486"/>
      <c r="T1059" s="486"/>
      <c r="U1059" s="486"/>
      <c r="V1059" s="486"/>
      <c r="W1059" s="486"/>
      <c r="X1059" s="486"/>
      <c r="Y1059" s="486"/>
      <c r="Z1059" s="486"/>
      <c r="AA1059" s="486"/>
      <c r="AB1059" s="486"/>
      <c r="AC1059" s="486"/>
      <c r="AD1059" s="486"/>
    </row>
    <row r="1060" spans="1:30">
      <c r="A1060" s="37">
        <v>6.4</v>
      </c>
      <c r="B1060" s="115" t="s">
        <v>206</v>
      </c>
      <c r="C1060" s="486">
        <v>880018609</v>
      </c>
      <c r="D1060" s="115" t="s">
        <v>139</v>
      </c>
      <c r="E1060" s="115" t="s">
        <v>140</v>
      </c>
      <c r="F1060" s="115" t="s">
        <v>1474</v>
      </c>
      <c r="G1060" s="115" t="s">
        <v>35</v>
      </c>
      <c r="H1060" s="37"/>
      <c r="I1060" s="486"/>
      <c r="J1060" s="486">
        <v>6.9</v>
      </c>
      <c r="K1060" s="486"/>
      <c r="L1060" s="486"/>
      <c r="M1060" s="486"/>
      <c r="N1060" s="486"/>
      <c r="O1060" s="486"/>
      <c r="P1060" s="486"/>
      <c r="Q1060" s="486"/>
      <c r="R1060" s="486"/>
      <c r="S1060" s="486"/>
      <c r="T1060" s="486"/>
      <c r="U1060" s="486"/>
      <c r="V1060" s="486"/>
      <c r="W1060" s="486"/>
      <c r="X1060" s="486"/>
      <c r="Y1060" s="486"/>
      <c r="Z1060" s="486"/>
      <c r="AA1060" s="486"/>
      <c r="AB1060" s="486"/>
      <c r="AC1060" s="486"/>
      <c r="AD1060" s="486"/>
    </row>
    <row r="1061" spans="1:30">
      <c r="A1061" s="748">
        <v>43987</v>
      </c>
      <c r="B1061" s="115" t="s">
        <v>206</v>
      </c>
      <c r="C1061" s="486">
        <v>882028169</v>
      </c>
      <c r="D1061" s="115" t="s">
        <v>139</v>
      </c>
      <c r="E1061" s="115" t="s">
        <v>140</v>
      </c>
      <c r="F1061" s="137"/>
      <c r="G1061" s="115"/>
      <c r="H1061" s="37"/>
      <c r="I1061" s="486"/>
      <c r="J1061" s="666">
        <v>44032</v>
      </c>
      <c r="K1061" s="486"/>
      <c r="L1061" s="486"/>
      <c r="M1061" s="115" t="s">
        <v>187</v>
      </c>
      <c r="N1061" s="486"/>
      <c r="O1061" s="486"/>
      <c r="P1061" s="486"/>
      <c r="Q1061" s="486"/>
      <c r="R1061" s="486"/>
      <c r="S1061" s="486"/>
      <c r="T1061" s="486"/>
      <c r="U1061" s="486"/>
      <c r="V1061" s="486"/>
      <c r="W1061" s="486"/>
      <c r="X1061" s="486"/>
      <c r="Y1061" s="486"/>
      <c r="Z1061" s="486"/>
      <c r="AA1061" s="486"/>
      <c r="AB1061" s="486"/>
      <c r="AC1061" s="486"/>
      <c r="AD1061" s="486"/>
    </row>
    <row r="1062" spans="1:30">
      <c r="A1062" s="265">
        <v>43987</v>
      </c>
      <c r="B1062" s="115" t="s">
        <v>206</v>
      </c>
      <c r="C1062" s="37">
        <v>880723479</v>
      </c>
      <c r="D1062" s="115" t="s">
        <v>139</v>
      </c>
      <c r="E1062" s="115" t="s">
        <v>140</v>
      </c>
      <c r="F1062" s="137"/>
      <c r="G1062" s="115"/>
      <c r="H1062" s="265"/>
      <c r="I1062" s="666">
        <v>43990</v>
      </c>
      <c r="J1062" s="665">
        <v>43991</v>
      </c>
      <c r="K1062" s="486"/>
      <c r="L1062" s="486"/>
      <c r="M1062" s="115" t="s">
        <v>1475</v>
      </c>
      <c r="N1062" s="115" t="s">
        <v>1476</v>
      </c>
      <c r="O1062" s="486">
        <v>100</v>
      </c>
      <c r="P1062" s="486"/>
      <c r="Q1062" s="486"/>
      <c r="R1062" s="486"/>
      <c r="S1062" s="486"/>
      <c r="T1062" s="486"/>
      <c r="U1062" s="486"/>
      <c r="V1062" s="486"/>
      <c r="W1062" s="486"/>
      <c r="X1062" s="486"/>
      <c r="Y1062" s="486"/>
      <c r="Z1062" s="486"/>
      <c r="AA1062" s="486"/>
      <c r="AB1062" s="486"/>
      <c r="AC1062" s="486"/>
      <c r="AD1062" s="486"/>
    </row>
    <row r="1063" spans="1:30">
      <c r="A1063" s="265">
        <v>43987</v>
      </c>
      <c r="B1063" s="115" t="s">
        <v>206</v>
      </c>
      <c r="C1063" s="37">
        <v>882185398</v>
      </c>
      <c r="D1063" s="115" t="s">
        <v>152</v>
      </c>
      <c r="E1063" s="115" t="s">
        <v>140</v>
      </c>
      <c r="F1063" s="137"/>
      <c r="G1063" s="115"/>
      <c r="H1063" s="37"/>
      <c r="I1063" s="486"/>
      <c r="J1063" s="666">
        <v>44010</v>
      </c>
      <c r="K1063" s="486"/>
      <c r="L1063" s="486"/>
      <c r="M1063" s="115"/>
      <c r="N1063" s="486"/>
      <c r="O1063" s="486"/>
      <c r="P1063" s="486"/>
      <c r="Q1063" s="486"/>
      <c r="R1063" s="486"/>
      <c r="S1063" s="486"/>
      <c r="T1063" s="486"/>
      <c r="U1063" s="486"/>
      <c r="V1063" s="486"/>
      <c r="W1063" s="486"/>
      <c r="X1063" s="486"/>
      <c r="Y1063" s="486"/>
      <c r="Z1063" s="486"/>
      <c r="AA1063" s="486"/>
      <c r="AB1063" s="486"/>
      <c r="AC1063" s="486"/>
      <c r="AD1063" s="486"/>
    </row>
    <row r="1064" spans="1:30">
      <c r="A1064" s="265">
        <v>43987</v>
      </c>
      <c r="B1064" s="115" t="s">
        <v>206</v>
      </c>
      <c r="C1064" s="115">
        <v>881668239</v>
      </c>
      <c r="D1064" s="115" t="s">
        <v>139</v>
      </c>
      <c r="E1064" s="115" t="s">
        <v>140</v>
      </c>
      <c r="F1064" s="137"/>
      <c r="G1064" s="115"/>
      <c r="H1064" s="37"/>
      <c r="I1064" s="486"/>
      <c r="J1064" s="666">
        <v>43994</v>
      </c>
      <c r="K1064" s="486"/>
      <c r="L1064" s="486"/>
      <c r="M1064" s="115" t="s">
        <v>142</v>
      </c>
      <c r="N1064" s="486"/>
      <c r="O1064" s="486"/>
      <c r="P1064" s="486"/>
      <c r="Q1064" s="486"/>
      <c r="R1064" s="486"/>
      <c r="S1064" s="486"/>
      <c r="T1064" s="486"/>
      <c r="U1064" s="486"/>
      <c r="V1064" s="486"/>
      <c r="W1064" s="486"/>
      <c r="X1064" s="486"/>
      <c r="Y1064" s="486"/>
      <c r="Z1064" s="486"/>
      <c r="AA1064" s="486"/>
      <c r="AB1064" s="486"/>
      <c r="AC1064" s="486"/>
      <c r="AD1064" s="486"/>
    </row>
    <row r="1065" spans="1:30">
      <c r="A1065" s="265">
        <v>43987</v>
      </c>
      <c r="B1065" s="115" t="s">
        <v>206</v>
      </c>
      <c r="C1065" s="37">
        <v>880508886</v>
      </c>
      <c r="D1065" s="115" t="s">
        <v>152</v>
      </c>
      <c r="E1065" s="115" t="s">
        <v>140</v>
      </c>
      <c r="F1065" s="137"/>
      <c r="G1065" s="115"/>
      <c r="H1065" s="37"/>
      <c r="I1065" s="486"/>
      <c r="J1065" s="666">
        <v>44022</v>
      </c>
      <c r="K1065" s="486"/>
      <c r="L1065" s="486"/>
      <c r="M1065" s="115" t="s">
        <v>225</v>
      </c>
      <c r="N1065" s="486"/>
      <c r="O1065" s="486"/>
      <c r="P1065" s="486"/>
      <c r="Q1065" s="486"/>
      <c r="R1065" s="486"/>
      <c r="S1065" s="486"/>
      <c r="T1065" s="486"/>
      <c r="U1065" s="486"/>
      <c r="V1065" s="486"/>
      <c r="W1065" s="486"/>
      <c r="X1065" s="486"/>
      <c r="Y1065" s="486"/>
      <c r="Z1065" s="486"/>
      <c r="AA1065" s="486"/>
      <c r="AB1065" s="486"/>
      <c r="AC1065" s="486"/>
      <c r="AD1065" s="486"/>
    </row>
    <row r="1066" spans="1:30">
      <c r="A1066" s="265">
        <v>43987</v>
      </c>
      <c r="B1066" s="115" t="s">
        <v>206</v>
      </c>
      <c r="C1066" s="37">
        <v>880032352</v>
      </c>
      <c r="D1066" s="115" t="s">
        <v>139</v>
      </c>
      <c r="E1066" s="115" t="s">
        <v>140</v>
      </c>
      <c r="F1066" s="137"/>
      <c r="G1066" s="115"/>
      <c r="H1066" s="37"/>
      <c r="I1066" s="486"/>
      <c r="J1066" s="666">
        <v>43994</v>
      </c>
      <c r="K1066" s="486"/>
      <c r="L1066" s="486"/>
      <c r="M1066" s="115"/>
      <c r="N1066" s="486"/>
      <c r="O1066" s="486"/>
      <c r="P1066" s="486"/>
      <c r="Q1066" s="486"/>
      <c r="R1066" s="486"/>
      <c r="S1066" s="486"/>
      <c r="T1066" s="486"/>
      <c r="U1066" s="486"/>
      <c r="V1066" s="486"/>
      <c r="W1066" s="486"/>
      <c r="X1066" s="486"/>
      <c r="Y1066" s="486"/>
      <c r="Z1066" s="486"/>
      <c r="AA1066" s="486"/>
      <c r="AB1066" s="486"/>
      <c r="AC1066" s="486"/>
      <c r="AD1066" s="486"/>
    </row>
    <row r="1067" spans="1:30">
      <c r="A1067" s="265">
        <v>43987</v>
      </c>
      <c r="B1067" s="115" t="s">
        <v>206</v>
      </c>
      <c r="C1067" s="37">
        <v>880016723</v>
      </c>
      <c r="D1067" s="115" t="s">
        <v>139</v>
      </c>
      <c r="E1067" s="115" t="s">
        <v>147</v>
      </c>
      <c r="F1067" s="137"/>
      <c r="G1067" s="115"/>
      <c r="H1067" s="37"/>
      <c r="I1067" s="486"/>
      <c r="J1067" s="666">
        <v>43992</v>
      </c>
      <c r="K1067" s="486"/>
      <c r="L1067" s="486"/>
      <c r="M1067" s="115" t="s">
        <v>142</v>
      </c>
      <c r="N1067" s="665" t="s">
        <v>1477</v>
      </c>
      <c r="O1067" s="486">
        <v>1500</v>
      </c>
      <c r="P1067" s="486"/>
      <c r="Q1067" s="486"/>
      <c r="R1067" s="486"/>
      <c r="S1067" s="486"/>
      <c r="T1067" s="486"/>
      <c r="U1067" s="486"/>
      <c r="V1067" s="486"/>
      <c r="W1067" s="486"/>
      <c r="X1067" s="486"/>
      <c r="Y1067" s="486"/>
      <c r="Z1067" s="486"/>
      <c r="AA1067" s="486"/>
      <c r="AB1067" s="486"/>
      <c r="AC1067" s="486"/>
      <c r="AD1067" s="486"/>
    </row>
    <row r="1068" spans="1:30">
      <c r="A1068" s="265">
        <v>43990</v>
      </c>
      <c r="B1068" s="115" t="s">
        <v>206</v>
      </c>
      <c r="C1068" s="37">
        <v>880039217</v>
      </c>
      <c r="D1068" s="115" t="s">
        <v>152</v>
      </c>
      <c r="E1068" s="115" t="s">
        <v>147</v>
      </c>
      <c r="F1068" s="137"/>
      <c r="G1068" s="115"/>
      <c r="H1068" s="37"/>
      <c r="I1068" s="486"/>
      <c r="J1068" s="666">
        <v>43991</v>
      </c>
      <c r="K1068" s="486"/>
      <c r="L1068" s="486"/>
      <c r="M1068" s="115" t="s">
        <v>1478</v>
      </c>
      <c r="N1068" s="666">
        <v>43990</v>
      </c>
      <c r="O1068" s="486"/>
      <c r="P1068" s="486"/>
      <c r="Q1068" s="486"/>
      <c r="R1068" s="486"/>
      <c r="S1068" s="486"/>
      <c r="T1068" s="486"/>
      <c r="U1068" s="486"/>
      <c r="V1068" s="486"/>
      <c r="W1068" s="486"/>
      <c r="X1068" s="486"/>
      <c r="Y1068" s="486"/>
      <c r="Z1068" s="486"/>
      <c r="AA1068" s="486"/>
      <c r="AB1068" s="486"/>
      <c r="AC1068" s="486"/>
      <c r="AD1068" s="486"/>
    </row>
    <row r="1069" spans="1:30">
      <c r="A1069" s="665">
        <v>43990</v>
      </c>
      <c r="B1069" s="115" t="s">
        <v>206</v>
      </c>
      <c r="C1069" s="37">
        <v>880816349</v>
      </c>
      <c r="D1069" s="115" t="s">
        <v>139</v>
      </c>
      <c r="E1069" s="115" t="s">
        <v>147</v>
      </c>
      <c r="F1069" s="137"/>
      <c r="G1069" s="115"/>
      <c r="H1069" s="37"/>
      <c r="I1069" s="666"/>
      <c r="J1069" s="666">
        <v>43992</v>
      </c>
      <c r="K1069" s="486"/>
      <c r="L1069" s="486"/>
      <c r="M1069" s="115" t="s">
        <v>1478</v>
      </c>
      <c r="N1069" s="666">
        <v>43990</v>
      </c>
      <c r="O1069" s="486"/>
      <c r="P1069" s="486"/>
      <c r="Q1069" s="486"/>
      <c r="R1069" s="486"/>
      <c r="S1069" s="486"/>
      <c r="T1069" s="486"/>
      <c r="U1069" s="486"/>
      <c r="V1069" s="486"/>
      <c r="W1069" s="486"/>
      <c r="X1069" s="486"/>
      <c r="Y1069" s="486"/>
      <c r="Z1069" s="486"/>
      <c r="AA1069" s="486"/>
      <c r="AB1069" s="486"/>
      <c r="AC1069" s="486"/>
      <c r="AD1069" s="486"/>
    </row>
    <row r="1070" spans="1:30">
      <c r="A1070" s="265">
        <v>43990</v>
      </c>
      <c r="B1070" s="115" t="s">
        <v>206</v>
      </c>
      <c r="C1070" s="37">
        <v>882176506</v>
      </c>
      <c r="D1070" s="115" t="s">
        <v>345</v>
      </c>
      <c r="E1070" s="115" t="s">
        <v>140</v>
      </c>
      <c r="F1070" s="137"/>
      <c r="G1070" s="115"/>
      <c r="H1070" s="265"/>
      <c r="I1070" s="666"/>
      <c r="J1070" s="666">
        <v>44010</v>
      </c>
      <c r="K1070" s="486"/>
      <c r="L1070" s="486"/>
      <c r="M1070" s="115" t="s">
        <v>142</v>
      </c>
      <c r="N1070" s="486"/>
      <c r="O1070" s="486"/>
      <c r="P1070" s="486"/>
      <c r="Q1070" s="486"/>
      <c r="R1070" s="486"/>
      <c r="S1070" s="486"/>
      <c r="T1070" s="486"/>
      <c r="U1070" s="486"/>
      <c r="V1070" s="486"/>
      <c r="W1070" s="486"/>
      <c r="X1070" s="486"/>
      <c r="Y1070" s="486"/>
      <c r="Z1070" s="486"/>
      <c r="AA1070" s="486"/>
      <c r="AB1070" s="486"/>
      <c r="AC1070" s="486"/>
      <c r="AD1070" s="486"/>
    </row>
    <row r="1071" spans="1:30">
      <c r="A1071" s="265">
        <v>43990</v>
      </c>
      <c r="B1071" s="115" t="s">
        <v>206</v>
      </c>
      <c r="C1071" s="37">
        <v>880045920</v>
      </c>
      <c r="D1071" s="115" t="s">
        <v>139</v>
      </c>
      <c r="E1071" s="115" t="s">
        <v>147</v>
      </c>
      <c r="F1071" s="137"/>
      <c r="G1071" s="115"/>
      <c r="H1071" s="265"/>
      <c r="I1071" s="666"/>
      <c r="J1071" s="666">
        <v>43997</v>
      </c>
      <c r="K1071" s="486"/>
      <c r="L1071" s="486"/>
      <c r="M1071" s="115"/>
      <c r="N1071" s="486"/>
      <c r="O1071" s="486"/>
      <c r="P1071" s="486"/>
      <c r="Q1071" s="486"/>
      <c r="R1071" s="486"/>
      <c r="S1071" s="486"/>
      <c r="T1071" s="486"/>
      <c r="U1071" s="486"/>
      <c r="V1071" s="486"/>
      <c r="W1071" s="486"/>
      <c r="X1071" s="486"/>
      <c r="Y1071" s="486"/>
      <c r="Z1071" s="486"/>
      <c r="AA1071" s="486"/>
      <c r="AB1071" s="486"/>
      <c r="AC1071" s="486"/>
      <c r="AD1071" s="486"/>
    </row>
    <row r="1072" spans="1:30">
      <c r="A1072" s="265">
        <v>43990</v>
      </c>
      <c r="B1072" s="115" t="s">
        <v>206</v>
      </c>
      <c r="C1072" s="37">
        <v>880026977</v>
      </c>
      <c r="D1072" s="115" t="s">
        <v>139</v>
      </c>
      <c r="E1072" s="115" t="s">
        <v>147</v>
      </c>
      <c r="F1072" s="137"/>
      <c r="G1072" s="115"/>
      <c r="H1072" s="265"/>
      <c r="I1072" s="666"/>
      <c r="J1072" s="666">
        <v>43994</v>
      </c>
      <c r="K1072" s="486"/>
      <c r="L1072" s="486"/>
      <c r="M1072" s="115"/>
      <c r="N1072" s="486"/>
      <c r="O1072" s="486"/>
      <c r="P1072" s="486"/>
      <c r="Q1072" s="486"/>
      <c r="R1072" s="486"/>
      <c r="S1072" s="486"/>
      <c r="T1072" s="486"/>
      <c r="U1072" s="486"/>
      <c r="V1072" s="486"/>
      <c r="W1072" s="486"/>
      <c r="X1072" s="486"/>
      <c r="Y1072" s="486"/>
      <c r="Z1072" s="486"/>
      <c r="AA1072" s="486"/>
      <c r="AB1072" s="486"/>
      <c r="AC1072" s="486"/>
      <c r="AD1072" s="486"/>
    </row>
    <row r="1073" spans="1:30">
      <c r="A1073" s="265">
        <v>43990</v>
      </c>
      <c r="B1073" s="115" t="s">
        <v>206</v>
      </c>
      <c r="C1073" s="37">
        <v>880668261</v>
      </c>
      <c r="D1073" s="115" t="s">
        <v>152</v>
      </c>
      <c r="E1073" s="115" t="s">
        <v>140</v>
      </c>
      <c r="F1073" s="137"/>
      <c r="G1073" s="115"/>
      <c r="H1073" s="265"/>
      <c r="I1073" s="666"/>
      <c r="J1073" s="666">
        <v>43994</v>
      </c>
      <c r="K1073" s="486"/>
      <c r="L1073" s="486"/>
      <c r="M1073" s="115"/>
      <c r="N1073" s="486"/>
      <c r="O1073" s="486"/>
      <c r="P1073" s="486"/>
      <c r="Q1073" s="486"/>
      <c r="R1073" s="486"/>
      <c r="S1073" s="486"/>
      <c r="T1073" s="486"/>
      <c r="U1073" s="486"/>
      <c r="V1073" s="486"/>
      <c r="W1073" s="486"/>
      <c r="X1073" s="486"/>
      <c r="Y1073" s="486"/>
      <c r="Z1073" s="486"/>
      <c r="AA1073" s="486"/>
      <c r="AB1073" s="486"/>
      <c r="AC1073" s="486"/>
      <c r="AD1073" s="486"/>
    </row>
    <row r="1074" spans="1:30">
      <c r="A1074" s="265">
        <v>43990</v>
      </c>
      <c r="B1074" s="115" t="s">
        <v>206</v>
      </c>
      <c r="C1074" s="37">
        <v>880031006</v>
      </c>
      <c r="D1074" s="115" t="s">
        <v>139</v>
      </c>
      <c r="E1074" s="115" t="s">
        <v>140</v>
      </c>
      <c r="F1074" s="137"/>
      <c r="G1074" s="115"/>
      <c r="H1074" s="265"/>
      <c r="I1074" s="666"/>
      <c r="J1074" s="666">
        <v>43991</v>
      </c>
      <c r="K1074" s="486"/>
      <c r="L1074" s="486"/>
      <c r="M1074" s="115" t="s">
        <v>1479</v>
      </c>
      <c r="N1074" s="666">
        <v>43997</v>
      </c>
      <c r="O1074" s="486">
        <v>10786</v>
      </c>
      <c r="P1074" s="486"/>
      <c r="Q1074" s="486"/>
      <c r="R1074" s="486"/>
      <c r="S1074" s="486"/>
      <c r="T1074" s="486"/>
      <c r="U1074" s="486"/>
      <c r="V1074" s="486"/>
      <c r="W1074" s="486"/>
      <c r="X1074" s="486"/>
      <c r="Y1074" s="486"/>
      <c r="Z1074" s="486"/>
      <c r="AA1074" s="486"/>
      <c r="AB1074" s="486"/>
      <c r="AC1074" s="486"/>
      <c r="AD1074" s="486"/>
    </row>
    <row r="1075" spans="1:30">
      <c r="A1075" s="265">
        <v>43990</v>
      </c>
      <c r="B1075" s="115" t="s">
        <v>206</v>
      </c>
      <c r="C1075" s="37">
        <v>881494753</v>
      </c>
      <c r="D1075" s="115" t="s">
        <v>1480</v>
      </c>
      <c r="E1075" s="115" t="s">
        <v>140</v>
      </c>
      <c r="F1075" s="137"/>
      <c r="G1075" s="115"/>
      <c r="H1075" s="265"/>
      <c r="I1075" s="666"/>
      <c r="J1075" s="666">
        <v>43997</v>
      </c>
      <c r="K1075" s="486"/>
      <c r="L1075" s="486"/>
      <c r="M1075" s="115"/>
      <c r="N1075" s="486"/>
      <c r="O1075" s="486"/>
      <c r="P1075" s="486"/>
      <c r="Q1075" s="486"/>
      <c r="R1075" s="486"/>
      <c r="S1075" s="486"/>
      <c r="T1075" s="486"/>
      <c r="U1075" s="486"/>
      <c r="V1075" s="486"/>
      <c r="W1075" s="486"/>
      <c r="X1075" s="486"/>
      <c r="Y1075" s="486"/>
      <c r="Z1075" s="486"/>
      <c r="AA1075" s="486"/>
      <c r="AB1075" s="486"/>
      <c r="AC1075" s="486"/>
      <c r="AD1075" s="486"/>
    </row>
    <row r="1076" spans="1:30">
      <c r="A1076" s="265">
        <v>43990</v>
      </c>
      <c r="B1076" s="115" t="s">
        <v>206</v>
      </c>
      <c r="C1076" s="37">
        <v>882131855</v>
      </c>
      <c r="D1076" s="115" t="s">
        <v>139</v>
      </c>
      <c r="E1076" s="115" t="s">
        <v>140</v>
      </c>
      <c r="F1076" s="137"/>
      <c r="G1076" s="115"/>
      <c r="H1076" s="265"/>
      <c r="I1076" s="666"/>
      <c r="J1076" s="666">
        <v>43992</v>
      </c>
      <c r="K1076" s="486"/>
      <c r="L1076" s="486"/>
      <c r="M1076" s="115" t="s">
        <v>931</v>
      </c>
      <c r="N1076" s="486"/>
      <c r="O1076" s="486"/>
      <c r="P1076" s="486"/>
      <c r="Q1076" s="486"/>
      <c r="R1076" s="486"/>
      <c r="S1076" s="486"/>
      <c r="T1076" s="486"/>
      <c r="U1076" s="486"/>
      <c r="V1076" s="486"/>
      <c r="W1076" s="486"/>
      <c r="X1076" s="486"/>
      <c r="Y1076" s="486"/>
      <c r="Z1076" s="486"/>
      <c r="AA1076" s="486"/>
      <c r="AB1076" s="486"/>
      <c r="AC1076" s="486"/>
      <c r="AD1076" s="486"/>
    </row>
    <row r="1077" spans="1:30">
      <c r="A1077" s="265">
        <v>43990</v>
      </c>
      <c r="B1077" s="115" t="s">
        <v>206</v>
      </c>
      <c r="C1077" s="37">
        <v>881329292</v>
      </c>
      <c r="D1077" s="115" t="s">
        <v>139</v>
      </c>
      <c r="E1077" s="115" t="s">
        <v>140</v>
      </c>
      <c r="F1077" s="137"/>
      <c r="G1077" s="115"/>
      <c r="H1077" s="265"/>
      <c r="I1077" s="666"/>
      <c r="J1077" s="666">
        <v>43992</v>
      </c>
      <c r="K1077" s="486"/>
      <c r="L1077" s="486"/>
      <c r="M1077" s="115" t="s">
        <v>142</v>
      </c>
      <c r="N1077" s="486"/>
      <c r="O1077" s="486"/>
      <c r="P1077" s="486"/>
      <c r="Q1077" s="486"/>
      <c r="R1077" s="486"/>
      <c r="S1077" s="486"/>
      <c r="T1077" s="486"/>
      <c r="U1077" s="486"/>
      <c r="V1077" s="486"/>
      <c r="W1077" s="486"/>
      <c r="X1077" s="486"/>
      <c r="Y1077" s="486"/>
      <c r="Z1077" s="486"/>
      <c r="AA1077" s="486"/>
      <c r="AB1077" s="486"/>
      <c r="AC1077" s="486"/>
      <c r="AD1077" s="486"/>
    </row>
    <row r="1078" spans="1:30">
      <c r="A1078" s="265">
        <v>43990</v>
      </c>
      <c r="B1078" s="115" t="s">
        <v>206</v>
      </c>
      <c r="C1078" s="37">
        <v>881105336</v>
      </c>
      <c r="D1078" s="115" t="s">
        <v>139</v>
      </c>
      <c r="E1078" s="115" t="s">
        <v>147</v>
      </c>
      <c r="F1078" s="137"/>
      <c r="G1078" s="115"/>
      <c r="H1078" s="265"/>
      <c r="I1078" s="666"/>
      <c r="J1078" s="666">
        <v>43992</v>
      </c>
      <c r="K1078" s="486"/>
      <c r="L1078" s="486"/>
      <c r="M1078" s="115" t="s">
        <v>142</v>
      </c>
      <c r="N1078" s="486"/>
      <c r="O1078" s="486"/>
      <c r="P1078" s="486"/>
      <c r="Q1078" s="486"/>
      <c r="R1078" s="486"/>
      <c r="S1078" s="486"/>
      <c r="T1078" s="486"/>
      <c r="U1078" s="486"/>
      <c r="V1078" s="486"/>
      <c r="W1078" s="486"/>
      <c r="X1078" s="486"/>
      <c r="Y1078" s="486"/>
      <c r="Z1078" s="486"/>
      <c r="AA1078" s="486"/>
      <c r="AB1078" s="486"/>
      <c r="AC1078" s="486"/>
      <c r="AD1078" s="486"/>
    </row>
    <row r="1079" spans="1:30">
      <c r="A1079" s="265">
        <v>43990</v>
      </c>
      <c r="B1079" s="115" t="s">
        <v>206</v>
      </c>
      <c r="C1079" s="37">
        <v>880078328</v>
      </c>
      <c r="D1079" s="115" t="s">
        <v>139</v>
      </c>
      <c r="E1079" s="115" t="s">
        <v>147</v>
      </c>
      <c r="F1079" s="137"/>
      <c r="G1079" s="115"/>
      <c r="H1079" s="265"/>
      <c r="I1079" s="666"/>
      <c r="J1079" s="666">
        <v>43992</v>
      </c>
      <c r="K1079" s="486"/>
      <c r="L1079" s="486"/>
      <c r="M1079" s="115" t="s">
        <v>142</v>
      </c>
      <c r="N1079" s="486"/>
      <c r="O1079" s="486"/>
      <c r="P1079" s="486"/>
      <c r="Q1079" s="486"/>
      <c r="R1079" s="486"/>
      <c r="S1079" s="486"/>
      <c r="T1079" s="486"/>
      <c r="U1079" s="486"/>
      <c r="V1079" s="486"/>
      <c r="W1079" s="486"/>
      <c r="X1079" s="486"/>
      <c r="Y1079" s="486"/>
      <c r="Z1079" s="486"/>
      <c r="AA1079" s="486"/>
      <c r="AB1079" s="486"/>
      <c r="AC1079" s="486"/>
      <c r="AD1079" s="486"/>
    </row>
    <row r="1080" spans="1:30">
      <c r="A1080" s="265">
        <v>43991</v>
      </c>
      <c r="B1080" s="115" t="s">
        <v>206</v>
      </c>
      <c r="C1080" s="37">
        <v>881502514</v>
      </c>
      <c r="D1080" s="115" t="s">
        <v>139</v>
      </c>
      <c r="E1080" s="115" t="s">
        <v>140</v>
      </c>
      <c r="F1080" s="137"/>
      <c r="G1080" s="115"/>
      <c r="H1080" s="265"/>
      <c r="I1080" s="666"/>
      <c r="J1080" s="666">
        <v>43998</v>
      </c>
      <c r="K1080" s="486"/>
      <c r="L1080" s="486"/>
      <c r="M1080" s="115"/>
      <c r="N1080" s="486"/>
      <c r="O1080" s="486"/>
      <c r="P1080" s="486"/>
      <c r="Q1080" s="486"/>
      <c r="R1080" s="486"/>
      <c r="S1080" s="486"/>
      <c r="T1080" s="486"/>
      <c r="U1080" s="486"/>
      <c r="V1080" s="486"/>
      <c r="W1080" s="486"/>
      <c r="X1080" s="486"/>
      <c r="Y1080" s="486"/>
      <c r="Z1080" s="486"/>
      <c r="AA1080" s="486"/>
      <c r="AB1080" s="486"/>
      <c r="AC1080" s="486"/>
      <c r="AD1080" s="486"/>
    </row>
    <row r="1081" spans="1:30">
      <c r="A1081" s="265">
        <v>43991</v>
      </c>
      <c r="B1081" s="115" t="s">
        <v>206</v>
      </c>
      <c r="C1081" s="37">
        <v>881932049</v>
      </c>
      <c r="D1081" s="115" t="s">
        <v>139</v>
      </c>
      <c r="E1081" s="115" t="s">
        <v>147</v>
      </c>
      <c r="F1081" s="137"/>
      <c r="G1081" s="115"/>
      <c r="H1081" s="265"/>
      <c r="I1081" s="666"/>
      <c r="J1081" s="665">
        <v>43994</v>
      </c>
      <c r="K1081" s="486"/>
      <c r="L1081" s="486"/>
      <c r="M1081" s="115"/>
      <c r="N1081" s="666">
        <v>43994</v>
      </c>
      <c r="O1081" s="486">
        <v>136.5</v>
      </c>
      <c r="P1081" s="486"/>
      <c r="Q1081" s="486"/>
      <c r="R1081" s="486"/>
      <c r="S1081" s="486"/>
      <c r="T1081" s="486"/>
      <c r="U1081" s="486"/>
      <c r="V1081" s="486"/>
      <c r="W1081" s="486"/>
      <c r="X1081" s="486"/>
      <c r="Y1081" s="486"/>
      <c r="Z1081" s="486"/>
      <c r="AA1081" s="486"/>
      <c r="AB1081" s="486"/>
      <c r="AC1081" s="486"/>
      <c r="AD1081" s="486"/>
    </row>
    <row r="1082" spans="1:30">
      <c r="A1082" s="265">
        <v>43991</v>
      </c>
      <c r="B1082" s="115" t="s">
        <v>206</v>
      </c>
      <c r="C1082" s="37">
        <v>881791338</v>
      </c>
      <c r="D1082" s="115" t="s">
        <v>139</v>
      </c>
      <c r="E1082" s="115" t="s">
        <v>140</v>
      </c>
      <c r="F1082" s="137"/>
      <c r="G1082" s="115"/>
      <c r="H1082" s="265"/>
      <c r="I1082" s="666"/>
      <c r="J1082" s="665">
        <v>43998</v>
      </c>
      <c r="K1082" s="486"/>
      <c r="L1082" s="486"/>
      <c r="M1082" s="115"/>
      <c r="N1082" s="486"/>
      <c r="O1082" s="486"/>
      <c r="P1082" s="486"/>
      <c r="Q1082" s="486"/>
      <c r="R1082" s="486"/>
      <c r="S1082" s="486"/>
      <c r="T1082" s="486"/>
      <c r="U1082" s="486"/>
      <c r="V1082" s="486"/>
      <c r="W1082" s="486"/>
      <c r="X1082" s="486"/>
      <c r="Y1082" s="486"/>
      <c r="Z1082" s="486"/>
      <c r="AA1082" s="486"/>
      <c r="AB1082" s="486"/>
      <c r="AC1082" s="486"/>
      <c r="AD1082" s="486"/>
    </row>
    <row r="1083" spans="1:30">
      <c r="A1083" s="265">
        <v>43991</v>
      </c>
      <c r="B1083" s="115" t="s">
        <v>206</v>
      </c>
      <c r="C1083" s="37">
        <v>880024011</v>
      </c>
      <c r="D1083" s="115" t="s">
        <v>152</v>
      </c>
      <c r="E1083" s="115" t="s">
        <v>147</v>
      </c>
      <c r="F1083" s="137"/>
      <c r="G1083" s="115"/>
      <c r="H1083" s="265">
        <v>44002</v>
      </c>
      <c r="I1083" s="666"/>
      <c r="J1083" s="665">
        <v>43992</v>
      </c>
      <c r="K1083" s="486"/>
      <c r="L1083" s="486"/>
      <c r="M1083" s="115"/>
      <c r="N1083" s="666">
        <v>44002</v>
      </c>
      <c r="O1083" s="486">
        <v>3699.4</v>
      </c>
      <c r="P1083" s="486"/>
      <c r="Q1083" s="486"/>
      <c r="R1083" s="486"/>
      <c r="S1083" s="486"/>
      <c r="T1083" s="486"/>
      <c r="U1083" s="486"/>
      <c r="V1083" s="486"/>
      <c r="W1083" s="486"/>
      <c r="X1083" s="486"/>
      <c r="Y1083" s="486"/>
      <c r="Z1083" s="486"/>
      <c r="AA1083" s="486"/>
      <c r="AB1083" s="486"/>
      <c r="AC1083" s="486"/>
      <c r="AD1083" s="486"/>
    </row>
    <row r="1084" spans="1:30">
      <c r="A1084" s="265">
        <v>43991</v>
      </c>
      <c r="B1084" s="115" t="s">
        <v>206</v>
      </c>
      <c r="C1084" s="37">
        <v>881322839</v>
      </c>
      <c r="D1084" s="115" t="s">
        <v>152</v>
      </c>
      <c r="E1084" s="115" t="s">
        <v>140</v>
      </c>
      <c r="F1084" s="137"/>
      <c r="G1084" s="115"/>
      <c r="H1084" s="265"/>
      <c r="I1084" s="666"/>
      <c r="J1084" s="665">
        <v>44004</v>
      </c>
      <c r="K1084" s="486"/>
      <c r="L1084" s="486"/>
      <c r="M1084" s="115"/>
      <c r="N1084" s="486"/>
      <c r="O1084" s="486"/>
      <c r="P1084" s="486"/>
      <c r="Q1084" s="486"/>
      <c r="R1084" s="486"/>
      <c r="S1084" s="486"/>
      <c r="T1084" s="486"/>
      <c r="U1084" s="486"/>
      <c r="V1084" s="486"/>
      <c r="W1084" s="486"/>
      <c r="X1084" s="486"/>
      <c r="Y1084" s="486"/>
      <c r="Z1084" s="486"/>
      <c r="AA1084" s="486"/>
      <c r="AB1084" s="486"/>
      <c r="AC1084" s="486"/>
      <c r="AD1084" s="486"/>
    </row>
    <row r="1085" spans="1:30">
      <c r="A1085" s="265">
        <v>43991</v>
      </c>
      <c r="B1085" s="115" t="s">
        <v>206</v>
      </c>
      <c r="C1085" s="37">
        <v>881628622</v>
      </c>
      <c r="D1085" s="115" t="s">
        <v>139</v>
      </c>
      <c r="E1085" s="115" t="s">
        <v>140</v>
      </c>
      <c r="F1085" s="137"/>
      <c r="G1085" s="115"/>
      <c r="H1085" s="265"/>
      <c r="I1085" s="666"/>
      <c r="J1085" s="665">
        <v>43999</v>
      </c>
      <c r="K1085" s="486"/>
      <c r="L1085" s="486"/>
      <c r="M1085" s="115" t="s">
        <v>168</v>
      </c>
      <c r="N1085" s="666">
        <v>43994</v>
      </c>
      <c r="O1085" s="486">
        <v>60</v>
      </c>
      <c r="P1085" s="486"/>
      <c r="Q1085" s="486"/>
      <c r="R1085" s="486"/>
      <c r="S1085" s="486"/>
      <c r="T1085" s="486"/>
      <c r="U1085" s="486"/>
      <c r="V1085" s="486"/>
      <c r="W1085" s="486"/>
      <c r="X1085" s="486"/>
      <c r="Y1085" s="486"/>
      <c r="Z1085" s="486"/>
      <c r="AA1085" s="486"/>
      <c r="AB1085" s="486"/>
      <c r="AC1085" s="486"/>
      <c r="AD1085" s="486"/>
    </row>
    <row r="1086" spans="1:30">
      <c r="A1086" s="265">
        <v>43991</v>
      </c>
      <c r="B1086" s="115" t="s">
        <v>206</v>
      </c>
      <c r="C1086" s="37">
        <v>880003821</v>
      </c>
      <c r="D1086" s="115" t="s">
        <v>139</v>
      </c>
      <c r="E1086" s="115" t="s">
        <v>140</v>
      </c>
      <c r="F1086" s="137"/>
      <c r="G1086" s="115"/>
      <c r="H1086" s="265"/>
      <c r="I1086" s="666"/>
      <c r="J1086" s="665">
        <v>43994</v>
      </c>
      <c r="K1086" s="486"/>
      <c r="L1086" s="486"/>
      <c r="M1086" s="115" t="s">
        <v>1481</v>
      </c>
      <c r="N1086" s="486"/>
      <c r="O1086" s="486"/>
      <c r="P1086" s="486"/>
      <c r="Q1086" s="486"/>
      <c r="R1086" s="486"/>
      <c r="S1086" s="486"/>
      <c r="T1086" s="486"/>
      <c r="U1086" s="486"/>
      <c r="V1086" s="486"/>
      <c r="W1086" s="486"/>
      <c r="X1086" s="486"/>
      <c r="Y1086" s="486"/>
      <c r="Z1086" s="486"/>
      <c r="AA1086" s="486"/>
      <c r="AB1086" s="486"/>
      <c r="AC1086" s="486"/>
      <c r="AD1086" s="486"/>
    </row>
    <row r="1087" spans="1:30">
      <c r="A1087" s="265">
        <v>43991</v>
      </c>
      <c r="B1087" s="115" t="s">
        <v>206</v>
      </c>
      <c r="C1087" s="37">
        <v>881367250</v>
      </c>
      <c r="D1087" s="115" t="s">
        <v>139</v>
      </c>
      <c r="E1087" s="115" t="s">
        <v>140</v>
      </c>
      <c r="F1087" s="137"/>
      <c r="G1087" s="115"/>
      <c r="H1087" s="265"/>
      <c r="I1087" s="666"/>
      <c r="J1087" s="665">
        <v>43997</v>
      </c>
      <c r="K1087" s="486"/>
      <c r="L1087" s="486"/>
      <c r="M1087" s="115"/>
      <c r="N1087" s="486"/>
      <c r="O1087" s="486"/>
      <c r="P1087" s="486"/>
      <c r="Q1087" s="486"/>
      <c r="R1087" s="486"/>
      <c r="S1087" s="486"/>
      <c r="T1087" s="486"/>
      <c r="U1087" s="486"/>
      <c r="V1087" s="486"/>
      <c r="W1087" s="486"/>
      <c r="X1087" s="486"/>
      <c r="Y1087" s="486"/>
      <c r="Z1087" s="486"/>
      <c r="AA1087" s="486"/>
      <c r="AB1087" s="486"/>
      <c r="AC1087" s="486"/>
      <c r="AD1087" s="486"/>
    </row>
    <row r="1088" spans="1:30">
      <c r="A1088" s="265">
        <v>43992</v>
      </c>
      <c r="B1088" s="37" t="s">
        <v>206</v>
      </c>
      <c r="C1088" s="37">
        <v>880213389</v>
      </c>
      <c r="D1088" s="115" t="s">
        <v>139</v>
      </c>
      <c r="E1088" s="115" t="s">
        <v>140</v>
      </c>
      <c r="F1088" s="137"/>
      <c r="G1088" s="115"/>
      <c r="H1088" s="265"/>
      <c r="I1088" s="666"/>
      <c r="J1088" s="665">
        <v>43999</v>
      </c>
      <c r="K1088" s="486"/>
      <c r="L1088" s="486"/>
      <c r="M1088" s="115"/>
      <c r="N1088" s="486"/>
      <c r="O1088" s="486"/>
      <c r="P1088" s="486"/>
      <c r="Q1088" s="486"/>
      <c r="R1088" s="486"/>
      <c r="S1088" s="486"/>
      <c r="T1088" s="486"/>
      <c r="U1088" s="486"/>
      <c r="V1088" s="486"/>
      <c r="W1088" s="486"/>
      <c r="X1088" s="486"/>
      <c r="Y1088" s="486"/>
      <c r="Z1088" s="486"/>
      <c r="AA1088" s="486"/>
      <c r="AB1088" s="486"/>
      <c r="AC1088" s="486"/>
      <c r="AD1088" s="486"/>
    </row>
    <row r="1089" spans="1:30">
      <c r="A1089" s="265">
        <v>43992</v>
      </c>
      <c r="B1089" s="115" t="s">
        <v>206</v>
      </c>
      <c r="C1089" s="37">
        <v>880028998</v>
      </c>
      <c r="D1089" s="115" t="s">
        <v>139</v>
      </c>
      <c r="E1089" s="115" t="s">
        <v>140</v>
      </c>
      <c r="F1089" s="137"/>
      <c r="G1089" s="115"/>
      <c r="H1089" s="265"/>
      <c r="I1089" s="666"/>
      <c r="J1089" s="665">
        <v>44056</v>
      </c>
      <c r="K1089" s="486"/>
      <c r="L1089" s="486"/>
      <c r="M1089" s="115"/>
      <c r="N1089" s="666">
        <v>43995</v>
      </c>
      <c r="O1089" s="486">
        <v>50</v>
      </c>
      <c r="P1089" s="486"/>
      <c r="Q1089" s="486"/>
      <c r="R1089" s="486"/>
      <c r="S1089" s="486"/>
      <c r="T1089" s="486"/>
      <c r="U1089" s="486"/>
      <c r="V1089" s="486"/>
      <c r="W1089" s="486"/>
      <c r="X1089" s="486"/>
      <c r="Y1089" s="486"/>
      <c r="Z1089" s="486"/>
      <c r="AA1089" s="486"/>
      <c r="AB1089" s="486"/>
      <c r="AC1089" s="486"/>
      <c r="AD1089" s="486"/>
    </row>
    <row r="1090" spans="1:30">
      <c r="A1090" s="265">
        <v>43992</v>
      </c>
      <c r="B1090" s="115" t="s">
        <v>206</v>
      </c>
      <c r="C1090" s="37">
        <v>882110586</v>
      </c>
      <c r="D1090" s="115" t="s">
        <v>139</v>
      </c>
      <c r="E1090" s="115" t="s">
        <v>140</v>
      </c>
      <c r="F1090" s="137"/>
      <c r="G1090" s="115"/>
      <c r="H1090" s="265"/>
      <c r="I1090" s="666"/>
      <c r="J1090" s="665">
        <v>43999</v>
      </c>
      <c r="K1090" s="486"/>
      <c r="L1090" s="486"/>
      <c r="M1090" s="115"/>
      <c r="N1090" s="486"/>
      <c r="O1090" s="486"/>
      <c r="P1090" s="486"/>
      <c r="Q1090" s="486"/>
      <c r="R1090" s="486"/>
      <c r="S1090" s="486"/>
      <c r="T1090" s="486"/>
      <c r="U1090" s="486"/>
      <c r="V1090" s="486"/>
      <c r="W1090" s="486"/>
      <c r="X1090" s="486"/>
      <c r="Y1090" s="486"/>
      <c r="Z1090" s="486"/>
      <c r="AA1090" s="486"/>
      <c r="AB1090" s="486"/>
      <c r="AC1090" s="486"/>
      <c r="AD1090" s="486"/>
    </row>
    <row r="1091" spans="1:30">
      <c r="A1091" s="265">
        <v>43992</v>
      </c>
      <c r="B1091" s="115" t="s">
        <v>206</v>
      </c>
      <c r="C1091" s="37">
        <v>882026538</v>
      </c>
      <c r="D1091" s="115" t="s">
        <v>152</v>
      </c>
      <c r="E1091" s="115" t="s">
        <v>140</v>
      </c>
      <c r="F1091" s="137"/>
      <c r="G1091" s="115"/>
      <c r="H1091" s="265"/>
      <c r="I1091" s="666"/>
      <c r="J1091" s="665">
        <v>43998</v>
      </c>
      <c r="K1091" s="486"/>
      <c r="L1091" s="486"/>
      <c r="M1091" s="115" t="s">
        <v>200</v>
      </c>
      <c r="N1091" s="486"/>
      <c r="O1091" s="486"/>
      <c r="P1091" s="486"/>
      <c r="Q1091" s="486"/>
      <c r="R1091" s="486"/>
      <c r="S1091" s="486"/>
      <c r="T1091" s="486"/>
      <c r="U1091" s="486"/>
      <c r="V1091" s="486"/>
      <c r="W1091" s="486"/>
      <c r="X1091" s="486"/>
      <c r="Y1091" s="486"/>
      <c r="Z1091" s="486"/>
      <c r="AA1091" s="486"/>
      <c r="AB1091" s="486"/>
      <c r="AC1091" s="486"/>
      <c r="AD1091" s="486"/>
    </row>
    <row r="1092" spans="1:30">
      <c r="A1092" s="665">
        <v>43992</v>
      </c>
      <c r="B1092" s="115" t="s">
        <v>206</v>
      </c>
      <c r="C1092" s="37">
        <v>882201367</v>
      </c>
      <c r="D1092" s="115" t="s">
        <v>139</v>
      </c>
      <c r="E1092" s="115" t="s">
        <v>140</v>
      </c>
      <c r="F1092" s="137"/>
      <c r="G1092" s="115"/>
      <c r="H1092" s="265"/>
      <c r="I1092" s="666"/>
      <c r="J1092" s="665">
        <v>43999</v>
      </c>
      <c r="K1092" s="486"/>
      <c r="L1092" s="486"/>
      <c r="M1092" s="115" t="s">
        <v>621</v>
      </c>
      <c r="N1092" s="486"/>
      <c r="O1092" s="486"/>
      <c r="P1092" s="486"/>
      <c r="Q1092" s="486"/>
      <c r="R1092" s="486"/>
      <c r="S1092" s="486"/>
      <c r="T1092" s="486"/>
      <c r="U1092" s="486"/>
      <c r="V1092" s="486"/>
      <c r="W1092" s="486"/>
      <c r="X1092" s="486"/>
      <c r="Y1092" s="486"/>
      <c r="Z1092" s="486"/>
      <c r="AA1092" s="486"/>
      <c r="AB1092" s="486"/>
      <c r="AC1092" s="486"/>
      <c r="AD1092" s="486"/>
    </row>
    <row r="1093" spans="1:30">
      <c r="A1093" s="265">
        <v>43992</v>
      </c>
      <c r="B1093" s="115" t="s">
        <v>206</v>
      </c>
      <c r="C1093" s="37">
        <v>881784155</v>
      </c>
      <c r="D1093" s="115" t="s">
        <v>139</v>
      </c>
      <c r="E1093" s="115" t="s">
        <v>140</v>
      </c>
      <c r="F1093" s="137"/>
      <c r="G1093" s="115"/>
      <c r="H1093" s="265"/>
      <c r="I1093" s="666"/>
      <c r="J1093" s="665">
        <v>44027</v>
      </c>
      <c r="K1093" s="486"/>
      <c r="L1093" s="486"/>
      <c r="M1093" s="115" t="s">
        <v>621</v>
      </c>
      <c r="N1093" s="486"/>
      <c r="O1093" s="486"/>
      <c r="P1093" s="486"/>
      <c r="Q1093" s="486"/>
      <c r="R1093" s="486"/>
      <c r="S1093" s="486"/>
      <c r="T1093" s="486"/>
      <c r="U1093" s="486"/>
      <c r="V1093" s="486"/>
      <c r="W1093" s="486"/>
      <c r="X1093" s="486"/>
      <c r="Y1093" s="486"/>
      <c r="Z1093" s="486"/>
      <c r="AA1093" s="486"/>
      <c r="AB1093" s="486"/>
      <c r="AC1093" s="486"/>
      <c r="AD1093" s="486"/>
    </row>
    <row r="1094" spans="1:30">
      <c r="A1094" s="665">
        <v>43992</v>
      </c>
      <c r="B1094" s="115" t="s">
        <v>206</v>
      </c>
      <c r="C1094" s="37">
        <v>882158377</v>
      </c>
      <c r="D1094" s="115" t="s">
        <v>139</v>
      </c>
      <c r="E1094" s="115" t="s">
        <v>140</v>
      </c>
      <c r="F1094" s="137"/>
      <c r="G1094" s="115"/>
      <c r="H1094" s="265"/>
      <c r="I1094" s="666"/>
      <c r="J1094" s="665">
        <v>43999</v>
      </c>
      <c r="K1094" s="486"/>
      <c r="L1094" s="486"/>
      <c r="M1094" s="115" t="s">
        <v>200</v>
      </c>
      <c r="N1094" s="486"/>
      <c r="O1094" s="486"/>
      <c r="P1094" s="486"/>
      <c r="Q1094" s="486"/>
      <c r="R1094" s="486"/>
      <c r="S1094" s="486"/>
      <c r="T1094" s="486"/>
      <c r="U1094" s="486"/>
      <c r="V1094" s="486"/>
      <c r="W1094" s="486"/>
      <c r="X1094" s="486"/>
      <c r="Y1094" s="486"/>
      <c r="Z1094" s="486"/>
      <c r="AA1094" s="486"/>
      <c r="AB1094" s="486"/>
      <c r="AC1094" s="486"/>
      <c r="AD1094" s="486"/>
    </row>
    <row r="1095" spans="1:30">
      <c r="A1095" s="665">
        <v>43992</v>
      </c>
      <c r="B1095" s="115" t="s">
        <v>206</v>
      </c>
      <c r="C1095" s="84">
        <v>881563301</v>
      </c>
      <c r="D1095" s="115" t="s">
        <v>152</v>
      </c>
      <c r="E1095" s="115" t="s">
        <v>140</v>
      </c>
      <c r="F1095" s="137"/>
      <c r="G1095" s="115"/>
      <c r="H1095" s="265">
        <v>44008</v>
      </c>
      <c r="I1095" s="666"/>
      <c r="J1095" s="665">
        <v>43999</v>
      </c>
      <c r="K1095" s="486"/>
      <c r="L1095" s="486"/>
      <c r="M1095" s="115" t="s">
        <v>142</v>
      </c>
      <c r="N1095" s="486"/>
      <c r="O1095" s="486"/>
      <c r="P1095" s="486"/>
      <c r="Q1095" s="486"/>
      <c r="R1095" s="486"/>
      <c r="S1095" s="486"/>
      <c r="T1095" s="486"/>
      <c r="U1095" s="486"/>
      <c r="V1095" s="486"/>
      <c r="W1095" s="486"/>
      <c r="X1095" s="486"/>
      <c r="Y1095" s="486"/>
      <c r="Z1095" s="486"/>
      <c r="AA1095" s="486"/>
      <c r="AB1095" s="486"/>
      <c r="AC1095" s="486"/>
      <c r="AD1095" s="486"/>
    </row>
    <row r="1096" spans="1:30">
      <c r="A1096" s="665">
        <v>43993</v>
      </c>
      <c r="B1096" s="115" t="s">
        <v>206</v>
      </c>
      <c r="C1096" s="37">
        <v>882078327</v>
      </c>
      <c r="D1096" s="115" t="s">
        <v>139</v>
      </c>
      <c r="E1096" s="115" t="s">
        <v>140</v>
      </c>
      <c r="F1096" s="137"/>
      <c r="G1096" s="115"/>
      <c r="H1096" s="265"/>
      <c r="I1096" s="666"/>
      <c r="J1096" s="665">
        <v>44000</v>
      </c>
      <c r="K1096" s="486"/>
      <c r="L1096" s="486"/>
      <c r="M1096" s="115" t="s">
        <v>142</v>
      </c>
      <c r="N1096" s="486"/>
      <c r="O1096" s="486"/>
      <c r="P1096" s="486"/>
      <c r="Q1096" s="486"/>
      <c r="R1096" s="486"/>
      <c r="S1096" s="486"/>
      <c r="T1096" s="486"/>
      <c r="U1096" s="486"/>
      <c r="V1096" s="486"/>
      <c r="W1096" s="486"/>
      <c r="X1096" s="486"/>
      <c r="Y1096" s="486"/>
      <c r="Z1096" s="486"/>
      <c r="AA1096" s="486"/>
      <c r="AB1096" s="486"/>
      <c r="AC1096" s="486"/>
      <c r="AD1096" s="486"/>
    </row>
    <row r="1097" spans="1:30">
      <c r="A1097" s="681">
        <v>43993</v>
      </c>
      <c r="B1097" s="680" t="s">
        <v>206</v>
      </c>
      <c r="C1097" s="629">
        <v>881393861</v>
      </c>
      <c r="D1097" s="680" t="s">
        <v>139</v>
      </c>
      <c r="E1097" s="680" t="s">
        <v>140</v>
      </c>
      <c r="F1097" s="710"/>
      <c r="G1097" s="680"/>
      <c r="H1097" s="642"/>
      <c r="I1097" s="681"/>
      <c r="J1097" s="681">
        <v>44000</v>
      </c>
      <c r="K1097" s="680"/>
      <c r="L1097" s="680"/>
      <c r="M1097" s="680" t="s">
        <v>168</v>
      </c>
      <c r="N1097" s="680"/>
      <c r="O1097" s="680"/>
      <c r="P1097" s="680"/>
      <c r="Q1097" s="680"/>
      <c r="R1097" s="486"/>
      <c r="S1097" s="486"/>
      <c r="T1097" s="486"/>
      <c r="U1097" s="486"/>
      <c r="V1097" s="486"/>
      <c r="W1097" s="486"/>
      <c r="X1097" s="486"/>
      <c r="Y1097" s="486"/>
      <c r="Z1097" s="486"/>
      <c r="AA1097" s="486"/>
      <c r="AB1097" s="486"/>
      <c r="AC1097" s="486"/>
      <c r="AD1097" s="486"/>
    </row>
    <row r="1098" spans="1:30">
      <c r="A1098" s="665">
        <v>43993</v>
      </c>
      <c r="B1098" s="115" t="s">
        <v>206</v>
      </c>
      <c r="C1098" s="37">
        <v>880046198</v>
      </c>
      <c r="D1098" s="115" t="s">
        <v>139</v>
      </c>
      <c r="E1098" s="115" t="s">
        <v>140</v>
      </c>
      <c r="F1098" s="137"/>
      <c r="G1098" s="115"/>
      <c r="H1098" s="265"/>
      <c r="I1098" s="666"/>
      <c r="J1098" s="665">
        <v>44000</v>
      </c>
      <c r="K1098" s="486"/>
      <c r="L1098" s="486"/>
      <c r="M1098" s="115" t="s">
        <v>617</v>
      </c>
      <c r="N1098" s="486"/>
      <c r="O1098" s="486"/>
      <c r="P1098" s="486"/>
      <c r="Q1098" s="486"/>
      <c r="R1098" s="486"/>
      <c r="S1098" s="486"/>
      <c r="T1098" s="486"/>
      <c r="U1098" s="486"/>
      <c r="V1098" s="486"/>
      <c r="W1098" s="486"/>
      <c r="X1098" s="486"/>
      <c r="Y1098" s="486"/>
      <c r="Z1098" s="486"/>
      <c r="AA1098" s="486"/>
      <c r="AB1098" s="486"/>
      <c r="AC1098" s="486"/>
      <c r="AD1098" s="486"/>
    </row>
    <row r="1099" spans="1:30">
      <c r="A1099" s="665">
        <v>43993</v>
      </c>
      <c r="B1099" s="37" t="s">
        <v>206</v>
      </c>
      <c r="C1099" s="37">
        <v>882084586</v>
      </c>
      <c r="D1099" s="115" t="s">
        <v>139</v>
      </c>
      <c r="E1099" s="115" t="s">
        <v>140</v>
      </c>
      <c r="F1099" s="137"/>
      <c r="G1099" s="115"/>
      <c r="H1099" s="265"/>
      <c r="I1099" s="666"/>
      <c r="J1099" s="665">
        <v>44000</v>
      </c>
      <c r="K1099" s="486"/>
      <c r="L1099" s="486"/>
      <c r="M1099" s="115"/>
      <c r="N1099" s="115"/>
      <c r="O1099" s="486"/>
      <c r="P1099" s="486"/>
      <c r="Q1099" s="486"/>
      <c r="R1099" s="486"/>
      <c r="S1099" s="486"/>
      <c r="T1099" s="486"/>
      <c r="U1099" s="486"/>
      <c r="V1099" s="486"/>
      <c r="W1099" s="486"/>
      <c r="X1099" s="486"/>
      <c r="Y1099" s="486"/>
      <c r="Z1099" s="486"/>
      <c r="AA1099" s="486"/>
      <c r="AB1099" s="486"/>
      <c r="AC1099" s="486"/>
      <c r="AD1099" s="486"/>
    </row>
    <row r="1100" spans="1:30">
      <c r="A1100" s="665">
        <v>43993</v>
      </c>
      <c r="B1100" s="115" t="s">
        <v>206</v>
      </c>
      <c r="C1100" s="37">
        <v>880041578</v>
      </c>
      <c r="D1100" s="115" t="s">
        <v>139</v>
      </c>
      <c r="E1100" s="115" t="s">
        <v>147</v>
      </c>
      <c r="F1100" s="137"/>
      <c r="G1100" s="115"/>
      <c r="H1100" s="265"/>
      <c r="I1100" s="666"/>
      <c r="J1100" s="665">
        <v>43997</v>
      </c>
      <c r="K1100" s="486"/>
      <c r="L1100" s="486"/>
      <c r="M1100" s="115"/>
      <c r="N1100" s="115"/>
      <c r="O1100" s="486"/>
      <c r="P1100" s="486"/>
      <c r="Q1100" s="486"/>
      <c r="R1100" s="486"/>
      <c r="S1100" s="486"/>
      <c r="T1100" s="486"/>
      <c r="U1100" s="486"/>
      <c r="V1100" s="486"/>
      <c r="W1100" s="486"/>
      <c r="X1100" s="486"/>
      <c r="Y1100" s="486"/>
      <c r="Z1100" s="486"/>
      <c r="AA1100" s="486"/>
      <c r="AB1100" s="486"/>
      <c r="AC1100" s="486"/>
      <c r="AD1100" s="486"/>
    </row>
    <row r="1101" spans="1:30">
      <c r="A1101" s="665">
        <v>43993</v>
      </c>
      <c r="B1101" s="115" t="s">
        <v>206</v>
      </c>
      <c r="C1101" s="37">
        <v>880000957</v>
      </c>
      <c r="D1101" s="115" t="s">
        <v>152</v>
      </c>
      <c r="E1101" s="115" t="s">
        <v>140</v>
      </c>
      <c r="F1101" s="137"/>
      <c r="G1101" s="115"/>
      <c r="H1101" s="265"/>
      <c r="I1101" s="666"/>
      <c r="J1101" s="665">
        <v>43998</v>
      </c>
      <c r="K1101" s="486"/>
      <c r="L1101" s="486"/>
      <c r="M1101" s="115" t="s">
        <v>142</v>
      </c>
      <c r="N1101" s="665">
        <v>43996</v>
      </c>
      <c r="O1101" s="486">
        <v>282</v>
      </c>
      <c r="P1101" s="486"/>
      <c r="Q1101" s="486"/>
      <c r="R1101" s="486"/>
      <c r="S1101" s="486"/>
      <c r="T1101" s="486"/>
      <c r="U1101" s="486"/>
      <c r="V1101" s="486"/>
      <c r="W1101" s="486"/>
      <c r="X1101" s="486"/>
      <c r="Y1101" s="486"/>
      <c r="Z1101" s="486"/>
      <c r="AA1101" s="486"/>
      <c r="AB1101" s="486"/>
      <c r="AC1101" s="486"/>
      <c r="AD1101" s="486"/>
    </row>
    <row r="1102" spans="1:30">
      <c r="A1102" s="681">
        <v>43993</v>
      </c>
      <c r="B1102" s="680" t="s">
        <v>206</v>
      </c>
      <c r="C1102" s="629">
        <v>882236056</v>
      </c>
      <c r="D1102" s="680" t="s">
        <v>139</v>
      </c>
      <c r="E1102" s="680" t="s">
        <v>140</v>
      </c>
      <c r="F1102" s="710"/>
      <c r="G1102" s="680"/>
      <c r="H1102" s="642"/>
      <c r="I1102" s="681"/>
      <c r="J1102" s="681">
        <v>43997</v>
      </c>
      <c r="K1102" s="680"/>
      <c r="L1102" s="680"/>
      <c r="M1102" s="680" t="s">
        <v>1482</v>
      </c>
      <c r="N1102" s="680"/>
      <c r="O1102" s="680"/>
      <c r="P1102" s="680"/>
      <c r="Q1102" s="680"/>
      <c r="R1102" s="486"/>
      <c r="S1102" s="486"/>
      <c r="T1102" s="486"/>
      <c r="U1102" s="486"/>
      <c r="V1102" s="486"/>
      <c r="W1102" s="486"/>
      <c r="X1102" s="486"/>
      <c r="Y1102" s="486"/>
      <c r="Z1102" s="486"/>
      <c r="AA1102" s="486"/>
      <c r="AB1102" s="486"/>
      <c r="AC1102" s="486"/>
      <c r="AD1102" s="486"/>
    </row>
    <row r="1103" spans="1:30">
      <c r="A1103" s="665">
        <v>43993</v>
      </c>
      <c r="B1103" s="115" t="s">
        <v>206</v>
      </c>
      <c r="C1103" s="37">
        <v>880027345</v>
      </c>
      <c r="D1103" s="115" t="s">
        <v>139</v>
      </c>
      <c r="E1103" s="115" t="s">
        <v>140</v>
      </c>
      <c r="F1103" s="137"/>
      <c r="G1103" s="115"/>
      <c r="H1103" s="265"/>
      <c r="I1103" s="666"/>
      <c r="J1103" s="665">
        <v>43999</v>
      </c>
      <c r="K1103" s="486"/>
      <c r="L1103" s="486"/>
      <c r="M1103" s="115" t="s">
        <v>142</v>
      </c>
      <c r="N1103" s="115"/>
      <c r="O1103" s="486"/>
      <c r="P1103" s="486"/>
      <c r="Q1103" s="486"/>
      <c r="R1103" s="486"/>
      <c r="S1103" s="486"/>
      <c r="T1103" s="486"/>
      <c r="U1103" s="486"/>
      <c r="V1103" s="486"/>
      <c r="W1103" s="486"/>
      <c r="X1103" s="486"/>
      <c r="Y1103" s="486"/>
      <c r="Z1103" s="486"/>
      <c r="AA1103" s="486"/>
      <c r="AB1103" s="486"/>
      <c r="AC1103" s="486"/>
      <c r="AD1103" s="486"/>
    </row>
    <row r="1104" spans="1:30">
      <c r="A1104" s="681">
        <v>43993</v>
      </c>
      <c r="B1104" s="680" t="s">
        <v>206</v>
      </c>
      <c r="C1104" s="629">
        <v>881097416</v>
      </c>
      <c r="D1104" s="680" t="s">
        <v>345</v>
      </c>
      <c r="E1104" s="680" t="s">
        <v>140</v>
      </c>
      <c r="F1104" s="710"/>
      <c r="G1104" s="680"/>
      <c r="H1104" s="642"/>
      <c r="I1104" s="681"/>
      <c r="J1104" s="681">
        <v>44002</v>
      </c>
      <c r="K1104" s="680"/>
      <c r="L1104" s="680"/>
      <c r="M1104" s="680" t="s">
        <v>187</v>
      </c>
      <c r="N1104" s="680"/>
      <c r="O1104" s="680"/>
      <c r="P1104" s="680"/>
      <c r="Q1104" s="680"/>
      <c r="R1104" s="486"/>
      <c r="S1104" s="486"/>
      <c r="T1104" s="486"/>
      <c r="U1104" s="486"/>
      <c r="V1104" s="486"/>
      <c r="W1104" s="486"/>
      <c r="X1104" s="486"/>
      <c r="Y1104" s="486"/>
      <c r="Z1104" s="486"/>
      <c r="AA1104" s="486"/>
      <c r="AB1104" s="486"/>
      <c r="AC1104" s="486"/>
      <c r="AD1104" s="486"/>
    </row>
    <row r="1105" spans="1:30">
      <c r="A1105" s="666">
        <v>43993</v>
      </c>
      <c r="B1105" s="115" t="s">
        <v>206</v>
      </c>
      <c r="C1105" s="486">
        <v>880025441</v>
      </c>
      <c r="D1105" s="115" t="s">
        <v>139</v>
      </c>
      <c r="E1105" s="115" t="s">
        <v>147</v>
      </c>
      <c r="F1105" s="666"/>
      <c r="G1105" s="486"/>
      <c r="H1105" s="37"/>
      <c r="I1105" s="486"/>
      <c r="J1105" s="666"/>
      <c r="K1105" s="486"/>
      <c r="L1105" s="486"/>
      <c r="M1105" s="115" t="s">
        <v>142</v>
      </c>
      <c r="N1105" s="486">
        <v>6.12</v>
      </c>
      <c r="O1105" s="486">
        <v>16931.96</v>
      </c>
      <c r="P1105" s="486"/>
      <c r="Q1105" s="486"/>
      <c r="R1105" s="486"/>
      <c r="S1105" s="486"/>
      <c r="T1105" s="486"/>
      <c r="U1105" s="486"/>
      <c r="V1105" s="486"/>
      <c r="W1105" s="486"/>
      <c r="X1105" s="486"/>
      <c r="Y1105" s="486"/>
      <c r="Z1105" s="486"/>
      <c r="AA1105" s="486"/>
      <c r="AB1105" s="486"/>
      <c r="AC1105" s="486"/>
      <c r="AD1105" s="486"/>
    </row>
    <row r="1106" spans="1:30">
      <c r="A1106" s="666">
        <v>43993</v>
      </c>
      <c r="B1106" s="115" t="s">
        <v>206</v>
      </c>
      <c r="C1106" s="486">
        <v>880707790</v>
      </c>
      <c r="D1106" s="115" t="s">
        <v>152</v>
      </c>
      <c r="E1106" s="115" t="s">
        <v>140</v>
      </c>
      <c r="F1106" s="666"/>
      <c r="G1106" s="486"/>
      <c r="H1106" s="37"/>
      <c r="I1106" s="486"/>
      <c r="J1106" s="666">
        <v>44000</v>
      </c>
      <c r="K1106" s="486"/>
      <c r="L1106" s="486"/>
      <c r="M1106" s="486"/>
      <c r="N1106" s="486"/>
      <c r="O1106" s="486"/>
      <c r="P1106" s="486"/>
      <c r="Q1106" s="486"/>
      <c r="R1106" s="486"/>
      <c r="S1106" s="486"/>
      <c r="T1106" s="486"/>
      <c r="U1106" s="486"/>
      <c r="V1106" s="486"/>
      <c r="W1106" s="486"/>
      <c r="X1106" s="486"/>
      <c r="Y1106" s="486"/>
      <c r="Z1106" s="486"/>
      <c r="AA1106" s="486"/>
      <c r="AB1106" s="486"/>
      <c r="AC1106" s="486"/>
      <c r="AD1106" s="486"/>
    </row>
    <row r="1107" spans="1:30">
      <c r="A1107" s="666">
        <v>43994</v>
      </c>
      <c r="B1107" s="115" t="s">
        <v>206</v>
      </c>
      <c r="C1107" s="486">
        <v>882206458</v>
      </c>
      <c r="D1107" s="115" t="s">
        <v>139</v>
      </c>
      <c r="E1107" s="115" t="s">
        <v>140</v>
      </c>
      <c r="F1107" s="666"/>
      <c r="G1107" s="486"/>
      <c r="H1107" s="37"/>
      <c r="I1107" s="486"/>
      <c r="J1107" s="666">
        <v>44001</v>
      </c>
      <c r="K1107" s="486"/>
      <c r="L1107" s="486"/>
      <c r="M1107" s="115" t="s">
        <v>176</v>
      </c>
      <c r="N1107" s="486"/>
      <c r="O1107" s="486"/>
      <c r="P1107" s="486"/>
      <c r="Q1107" s="486"/>
      <c r="R1107" s="486"/>
      <c r="S1107" s="486"/>
      <c r="T1107" s="486"/>
      <c r="U1107" s="486"/>
      <c r="V1107" s="486"/>
      <c r="W1107" s="486"/>
      <c r="X1107" s="486"/>
      <c r="Y1107" s="486"/>
      <c r="Z1107" s="486"/>
      <c r="AA1107" s="486"/>
      <c r="AB1107" s="486"/>
      <c r="AC1107" s="486"/>
      <c r="AD1107" s="486"/>
    </row>
    <row r="1108" spans="1:30">
      <c r="A1108" s="666">
        <v>43994</v>
      </c>
      <c r="B1108" s="115" t="s">
        <v>206</v>
      </c>
      <c r="C1108" s="486">
        <v>881982294</v>
      </c>
      <c r="D1108" s="115" t="s">
        <v>139</v>
      </c>
      <c r="E1108" s="115" t="s">
        <v>140</v>
      </c>
      <c r="F1108" s="666"/>
      <c r="G1108" s="486"/>
      <c r="H1108" s="37"/>
      <c r="I1108" s="486"/>
      <c r="J1108" s="666">
        <v>44001</v>
      </c>
      <c r="K1108" s="486"/>
      <c r="L1108" s="486"/>
      <c r="M1108" s="115" t="s">
        <v>142</v>
      </c>
      <c r="N1108" s="486"/>
      <c r="O1108" s="486"/>
      <c r="P1108" s="486"/>
      <c r="Q1108" s="486"/>
      <c r="R1108" s="486"/>
      <c r="S1108" s="486"/>
      <c r="T1108" s="486"/>
      <c r="U1108" s="486"/>
      <c r="V1108" s="486"/>
      <c r="W1108" s="486"/>
      <c r="X1108" s="486"/>
      <c r="Y1108" s="486"/>
      <c r="Z1108" s="486"/>
      <c r="AA1108" s="486"/>
      <c r="AB1108" s="486"/>
      <c r="AC1108" s="486"/>
      <c r="AD1108" s="486"/>
    </row>
    <row r="1109" spans="1:30">
      <c r="A1109" s="666">
        <v>43994</v>
      </c>
      <c r="B1109" s="115" t="s">
        <v>206</v>
      </c>
      <c r="C1109" s="486">
        <v>880295441</v>
      </c>
      <c r="D1109" s="115" t="s">
        <v>139</v>
      </c>
      <c r="E1109" s="115" t="s">
        <v>147</v>
      </c>
      <c r="F1109" s="666"/>
      <c r="G1109" s="486"/>
      <c r="H1109" s="37"/>
      <c r="I1109" s="486"/>
      <c r="J1109" s="666">
        <v>43997</v>
      </c>
      <c r="K1109" s="486"/>
      <c r="L1109" s="486"/>
      <c r="M1109" s="486"/>
      <c r="N1109" s="486"/>
      <c r="O1109" s="486"/>
      <c r="P1109" s="486"/>
      <c r="Q1109" s="486"/>
      <c r="R1109" s="486"/>
      <c r="S1109" s="486"/>
      <c r="T1109" s="486"/>
      <c r="U1109" s="486"/>
      <c r="V1109" s="486"/>
      <c r="W1109" s="486"/>
      <c r="X1109" s="486"/>
      <c r="Y1109" s="486"/>
      <c r="Z1109" s="486"/>
      <c r="AA1109" s="486"/>
      <c r="AB1109" s="486"/>
      <c r="AC1109" s="486"/>
      <c r="AD1109" s="486"/>
    </row>
    <row r="1110" spans="1:30">
      <c r="A1110" s="666">
        <v>43994</v>
      </c>
      <c r="B1110" s="115" t="s">
        <v>206</v>
      </c>
      <c r="C1110" s="486">
        <v>881591549</v>
      </c>
      <c r="D1110" s="115" t="s">
        <v>139</v>
      </c>
      <c r="E1110" s="115" t="s">
        <v>140</v>
      </c>
      <c r="F1110" s="666"/>
      <c r="G1110" s="486"/>
      <c r="H1110" s="37"/>
      <c r="I1110" s="486"/>
      <c r="J1110" s="666">
        <v>44010</v>
      </c>
      <c r="K1110" s="486"/>
      <c r="L1110" s="486"/>
      <c r="M1110" s="486"/>
      <c r="N1110" s="486"/>
      <c r="O1110" s="486"/>
      <c r="P1110" s="486"/>
      <c r="Q1110" s="486"/>
      <c r="R1110" s="486"/>
      <c r="S1110" s="486"/>
      <c r="T1110" s="486"/>
      <c r="U1110" s="486"/>
      <c r="V1110" s="486"/>
      <c r="W1110" s="486"/>
      <c r="X1110" s="486"/>
      <c r="Y1110" s="486"/>
      <c r="Z1110" s="486"/>
      <c r="AA1110" s="486"/>
      <c r="AB1110" s="486"/>
      <c r="AC1110" s="486"/>
      <c r="AD1110" s="486"/>
    </row>
    <row r="1111" spans="1:30">
      <c r="A1111" s="666">
        <v>43994</v>
      </c>
      <c r="B1111" s="115" t="s">
        <v>206</v>
      </c>
      <c r="C1111" s="486">
        <v>880381026</v>
      </c>
      <c r="D1111" s="115" t="s">
        <v>139</v>
      </c>
      <c r="E1111" s="115" t="s">
        <v>140</v>
      </c>
      <c r="F1111" s="666"/>
      <c r="G1111" s="486"/>
      <c r="H1111" s="37"/>
      <c r="I1111" s="486"/>
      <c r="J1111" s="666">
        <v>44001</v>
      </c>
      <c r="K1111" s="486"/>
      <c r="L1111" s="486"/>
      <c r="M1111" s="115"/>
      <c r="N1111" s="486"/>
      <c r="O1111" s="486"/>
      <c r="P1111" s="486"/>
      <c r="Q1111" s="486"/>
      <c r="R1111" s="486"/>
      <c r="S1111" s="486"/>
      <c r="T1111" s="486"/>
      <c r="U1111" s="486"/>
      <c r="V1111" s="486"/>
      <c r="W1111" s="486"/>
      <c r="X1111" s="486"/>
      <c r="Y1111" s="486"/>
      <c r="Z1111" s="486"/>
      <c r="AA1111" s="486"/>
      <c r="AB1111" s="486"/>
      <c r="AC1111" s="486"/>
      <c r="AD1111" s="486"/>
    </row>
    <row r="1112" spans="1:30">
      <c r="A1112" s="666">
        <v>43994</v>
      </c>
      <c r="B1112" s="115" t="s">
        <v>206</v>
      </c>
      <c r="C1112" s="486">
        <v>880202817</v>
      </c>
      <c r="D1112" s="115" t="s">
        <v>139</v>
      </c>
      <c r="E1112" s="115" t="s">
        <v>147</v>
      </c>
      <c r="F1112" s="666"/>
      <c r="G1112" s="486"/>
      <c r="H1112" s="37"/>
      <c r="I1112" s="486"/>
      <c r="J1112" s="666">
        <v>44000</v>
      </c>
      <c r="K1112" s="486"/>
      <c r="L1112" s="486"/>
      <c r="M1112" s="115" t="s">
        <v>142</v>
      </c>
      <c r="N1112" s="486"/>
      <c r="O1112" s="486"/>
      <c r="P1112" s="486"/>
      <c r="Q1112" s="486"/>
      <c r="R1112" s="486"/>
      <c r="S1112" s="486"/>
      <c r="T1112" s="486"/>
      <c r="U1112" s="486"/>
      <c r="V1112" s="486"/>
      <c r="W1112" s="486"/>
      <c r="X1112" s="486"/>
      <c r="Y1112" s="486"/>
      <c r="Z1112" s="486"/>
      <c r="AA1112" s="486"/>
      <c r="AB1112" s="486"/>
      <c r="AC1112" s="486"/>
      <c r="AD1112" s="486"/>
    </row>
    <row r="1113" spans="1:30">
      <c r="A1113" s="666">
        <v>43994</v>
      </c>
      <c r="B1113" s="115" t="s">
        <v>206</v>
      </c>
      <c r="C1113" s="486">
        <v>881775856</v>
      </c>
      <c r="D1113" s="115" t="s">
        <v>139</v>
      </c>
      <c r="E1113" s="115" t="s">
        <v>140</v>
      </c>
      <c r="F1113" s="666"/>
      <c r="G1113" s="486"/>
      <c r="H1113" s="37"/>
      <c r="I1113" s="486"/>
      <c r="J1113" s="666">
        <v>44000</v>
      </c>
      <c r="K1113" s="486"/>
      <c r="L1113" s="486"/>
      <c r="M1113" s="115" t="s">
        <v>168</v>
      </c>
      <c r="N1113" s="486"/>
      <c r="O1113" s="486"/>
      <c r="P1113" s="486"/>
      <c r="Q1113" s="486"/>
      <c r="R1113" s="486"/>
      <c r="S1113" s="486"/>
      <c r="T1113" s="486"/>
      <c r="U1113" s="486"/>
      <c r="V1113" s="486"/>
      <c r="W1113" s="486"/>
      <c r="X1113" s="486"/>
      <c r="Y1113" s="486"/>
      <c r="Z1113" s="486"/>
      <c r="AA1113" s="486"/>
      <c r="AB1113" s="486"/>
      <c r="AC1113" s="486"/>
      <c r="AD1113" s="486"/>
    </row>
    <row r="1114" spans="1:30">
      <c r="A1114" s="666">
        <v>43997</v>
      </c>
      <c r="B1114" s="115" t="s">
        <v>206</v>
      </c>
      <c r="C1114" s="486">
        <v>882133319</v>
      </c>
      <c r="D1114" s="115" t="s">
        <v>1483</v>
      </c>
      <c r="E1114" s="115" t="s">
        <v>140</v>
      </c>
      <c r="F1114" s="666"/>
      <c r="G1114" s="486"/>
      <c r="H1114" s="37"/>
      <c r="I1114" s="486"/>
      <c r="J1114" s="666">
        <v>44004</v>
      </c>
      <c r="K1114" s="486"/>
      <c r="L1114" s="486"/>
      <c r="M1114" s="115" t="s">
        <v>340</v>
      </c>
      <c r="N1114" s="486"/>
      <c r="O1114" s="486"/>
      <c r="P1114" s="486"/>
      <c r="Q1114" s="486"/>
      <c r="R1114" s="486"/>
      <c r="S1114" s="486"/>
      <c r="T1114" s="486"/>
      <c r="U1114" s="486"/>
      <c r="V1114" s="486"/>
      <c r="W1114" s="486"/>
      <c r="X1114" s="486"/>
      <c r="Y1114" s="486"/>
      <c r="Z1114" s="486"/>
      <c r="AA1114" s="486"/>
      <c r="AB1114" s="486"/>
      <c r="AC1114" s="486"/>
      <c r="AD1114" s="486"/>
    </row>
    <row r="1115" spans="1:30">
      <c r="A1115" s="666">
        <v>43997</v>
      </c>
      <c r="B1115" s="115" t="s">
        <v>206</v>
      </c>
      <c r="C1115" s="486">
        <v>880927441</v>
      </c>
      <c r="D1115" s="115" t="s">
        <v>139</v>
      </c>
      <c r="E1115" s="115" t="s">
        <v>140</v>
      </c>
      <c r="F1115" s="666"/>
      <c r="G1115" s="486"/>
      <c r="H1115" s="37"/>
      <c r="I1115" s="486"/>
      <c r="J1115" s="666">
        <v>44004</v>
      </c>
      <c r="K1115" s="486"/>
      <c r="L1115" s="486"/>
      <c r="M1115" s="115" t="s">
        <v>200</v>
      </c>
      <c r="N1115" s="486"/>
      <c r="O1115" s="486"/>
      <c r="P1115" s="486"/>
      <c r="Q1115" s="486"/>
      <c r="R1115" s="486"/>
      <c r="S1115" s="486"/>
      <c r="T1115" s="486"/>
      <c r="U1115" s="486"/>
      <c r="V1115" s="486"/>
      <c r="W1115" s="486"/>
      <c r="X1115" s="486"/>
      <c r="Y1115" s="486"/>
      <c r="Z1115" s="486"/>
      <c r="AA1115" s="486"/>
      <c r="AB1115" s="486"/>
      <c r="AC1115" s="486"/>
      <c r="AD1115" s="486"/>
    </row>
    <row r="1116" spans="1:30">
      <c r="A1116" s="666">
        <v>43997</v>
      </c>
      <c r="B1116" s="115" t="s">
        <v>206</v>
      </c>
      <c r="C1116" s="486">
        <v>881121502</v>
      </c>
      <c r="D1116" s="115" t="s">
        <v>139</v>
      </c>
      <c r="E1116" s="115" t="s">
        <v>140</v>
      </c>
      <c r="F1116" s="666"/>
      <c r="G1116" s="486"/>
      <c r="H1116" s="37"/>
      <c r="I1116" s="486"/>
      <c r="J1116" s="666">
        <v>44004</v>
      </c>
      <c r="K1116" s="486"/>
      <c r="L1116" s="486"/>
      <c r="M1116" s="115" t="s">
        <v>168</v>
      </c>
      <c r="N1116" s="486"/>
      <c r="O1116" s="486"/>
      <c r="P1116" s="486"/>
      <c r="Q1116" s="486"/>
      <c r="R1116" s="486"/>
      <c r="S1116" s="486"/>
      <c r="T1116" s="486"/>
      <c r="U1116" s="486"/>
      <c r="V1116" s="486"/>
      <c r="W1116" s="486"/>
      <c r="X1116" s="486"/>
      <c r="Y1116" s="486"/>
      <c r="Z1116" s="486"/>
      <c r="AA1116" s="486"/>
      <c r="AB1116" s="486"/>
      <c r="AC1116" s="486"/>
      <c r="AD1116" s="486"/>
    </row>
    <row r="1117" spans="1:30">
      <c r="A1117" s="666">
        <v>43997</v>
      </c>
      <c r="B1117" s="115" t="s">
        <v>206</v>
      </c>
      <c r="C1117" s="486">
        <v>880952000</v>
      </c>
      <c r="D1117" s="115" t="s">
        <v>139</v>
      </c>
      <c r="E1117" s="115" t="s">
        <v>147</v>
      </c>
      <c r="F1117" s="666"/>
      <c r="G1117" s="486"/>
      <c r="H1117" s="37"/>
      <c r="I1117" s="486"/>
      <c r="J1117" s="666">
        <v>44004</v>
      </c>
      <c r="K1117" s="486"/>
      <c r="L1117" s="486"/>
      <c r="M1117" s="115"/>
      <c r="N1117" s="486"/>
      <c r="O1117" s="486"/>
      <c r="P1117" s="486"/>
      <c r="Q1117" s="486"/>
      <c r="R1117" s="486"/>
      <c r="S1117" s="486"/>
      <c r="T1117" s="486"/>
      <c r="U1117" s="486"/>
      <c r="V1117" s="486"/>
      <c r="W1117" s="486"/>
      <c r="X1117" s="486"/>
      <c r="Y1117" s="486"/>
      <c r="Z1117" s="486"/>
      <c r="AA1117" s="486"/>
      <c r="AB1117" s="486"/>
      <c r="AC1117" s="486"/>
      <c r="AD1117" s="486"/>
    </row>
    <row r="1118" spans="1:30">
      <c r="A1118" s="666">
        <v>43997</v>
      </c>
      <c r="B1118" s="115" t="s">
        <v>206</v>
      </c>
      <c r="C1118" s="486">
        <v>880151127</v>
      </c>
      <c r="D1118" s="115" t="s">
        <v>139</v>
      </c>
      <c r="E1118" s="115" t="s">
        <v>147</v>
      </c>
      <c r="F1118" s="666"/>
      <c r="G1118" s="486"/>
      <c r="H1118" s="37"/>
      <c r="I1118" s="486"/>
      <c r="J1118" s="666">
        <v>44004</v>
      </c>
      <c r="K1118" s="486"/>
      <c r="L1118" s="486"/>
      <c r="M1118" s="115" t="s">
        <v>1066</v>
      </c>
      <c r="N1118" s="486"/>
      <c r="O1118" s="486"/>
      <c r="P1118" s="486"/>
      <c r="Q1118" s="486"/>
      <c r="R1118" s="486"/>
      <c r="S1118" s="486"/>
      <c r="T1118" s="486"/>
      <c r="U1118" s="486"/>
      <c r="V1118" s="486"/>
      <c r="W1118" s="486"/>
      <c r="X1118" s="486"/>
      <c r="Y1118" s="486"/>
      <c r="Z1118" s="486"/>
      <c r="AA1118" s="486"/>
      <c r="AB1118" s="486"/>
      <c r="AC1118" s="486"/>
      <c r="AD1118" s="486"/>
    </row>
    <row r="1119" spans="1:30">
      <c r="A1119" s="666">
        <v>43997</v>
      </c>
      <c r="B1119" s="115" t="s">
        <v>206</v>
      </c>
      <c r="C1119" s="486">
        <v>880410457</v>
      </c>
      <c r="D1119" s="115" t="s">
        <v>139</v>
      </c>
      <c r="E1119" s="115" t="s">
        <v>140</v>
      </c>
      <c r="F1119" s="666"/>
      <c r="G1119" s="486"/>
      <c r="H1119" s="37"/>
      <c r="I1119" s="486"/>
      <c r="J1119" s="666">
        <v>44004</v>
      </c>
      <c r="K1119" s="486"/>
      <c r="L1119" s="486"/>
      <c r="M1119" s="115"/>
      <c r="N1119" s="486"/>
      <c r="O1119" s="486"/>
      <c r="P1119" s="486"/>
      <c r="Q1119" s="486"/>
      <c r="R1119" s="486"/>
      <c r="S1119" s="486"/>
      <c r="T1119" s="486"/>
      <c r="U1119" s="486"/>
      <c r="V1119" s="486"/>
      <c r="W1119" s="486"/>
      <c r="X1119" s="486"/>
      <c r="Y1119" s="486"/>
      <c r="Z1119" s="486"/>
      <c r="AA1119" s="486"/>
      <c r="AB1119" s="486"/>
      <c r="AC1119" s="486"/>
      <c r="AD1119" s="486"/>
    </row>
    <row r="1120" spans="1:30">
      <c r="A1120" s="666">
        <v>43997</v>
      </c>
      <c r="B1120" s="115" t="s">
        <v>206</v>
      </c>
      <c r="C1120" s="486">
        <v>880437872</v>
      </c>
      <c r="D1120" s="115" t="s">
        <v>139</v>
      </c>
      <c r="E1120" s="115" t="s">
        <v>140</v>
      </c>
      <c r="F1120" s="666"/>
      <c r="G1120" s="486"/>
      <c r="H1120" s="37"/>
      <c r="I1120" s="486"/>
      <c r="J1120" s="666">
        <v>44001</v>
      </c>
      <c r="K1120" s="486"/>
      <c r="L1120" s="486"/>
      <c r="M1120" s="115" t="s">
        <v>390</v>
      </c>
      <c r="N1120" s="486"/>
      <c r="O1120" s="486"/>
      <c r="P1120" s="486"/>
      <c r="Q1120" s="486"/>
      <c r="R1120" s="486"/>
      <c r="S1120" s="486"/>
      <c r="T1120" s="486"/>
      <c r="U1120" s="486"/>
      <c r="V1120" s="486"/>
      <c r="W1120" s="486"/>
      <c r="X1120" s="486"/>
      <c r="Y1120" s="486"/>
      <c r="Z1120" s="486"/>
      <c r="AA1120" s="486"/>
      <c r="AB1120" s="486"/>
      <c r="AC1120" s="486"/>
      <c r="AD1120" s="486"/>
    </row>
    <row r="1121" spans="1:30">
      <c r="A1121" s="666">
        <v>43997</v>
      </c>
      <c r="B1121" s="115" t="s">
        <v>206</v>
      </c>
      <c r="C1121" s="37">
        <v>880791882</v>
      </c>
      <c r="D1121" s="115" t="s">
        <v>152</v>
      </c>
      <c r="E1121" s="115" t="s">
        <v>140</v>
      </c>
      <c r="F1121" s="666"/>
      <c r="G1121" s="486"/>
      <c r="H1121" s="37"/>
      <c r="I1121" s="486"/>
      <c r="J1121" s="666">
        <v>44004</v>
      </c>
      <c r="K1121" s="486"/>
      <c r="L1121" s="486"/>
      <c r="M1121" s="115" t="s">
        <v>225</v>
      </c>
      <c r="N1121" s="486"/>
      <c r="O1121" s="486"/>
      <c r="P1121" s="486"/>
      <c r="Q1121" s="486"/>
      <c r="R1121" s="486"/>
      <c r="S1121" s="486"/>
      <c r="T1121" s="486"/>
      <c r="U1121" s="486"/>
      <c r="V1121" s="486"/>
      <c r="W1121" s="486"/>
      <c r="X1121" s="486"/>
      <c r="Y1121" s="486"/>
      <c r="Z1121" s="486"/>
      <c r="AA1121" s="486"/>
      <c r="AB1121" s="486"/>
      <c r="AC1121" s="486"/>
      <c r="AD1121" s="486"/>
    </row>
    <row r="1122" spans="1:30">
      <c r="A1122" s="666">
        <v>43997</v>
      </c>
      <c r="B1122" s="115" t="s">
        <v>206</v>
      </c>
      <c r="C1122" s="37">
        <v>881576117</v>
      </c>
      <c r="D1122" s="115" t="s">
        <v>139</v>
      </c>
      <c r="E1122" s="115" t="s">
        <v>140</v>
      </c>
      <c r="F1122" s="666"/>
      <c r="G1122" s="486"/>
      <c r="H1122" s="37"/>
      <c r="I1122" s="486"/>
      <c r="J1122" s="666">
        <v>44001</v>
      </c>
      <c r="K1122" s="486"/>
      <c r="L1122" s="486"/>
      <c r="M1122" s="115"/>
      <c r="N1122" s="486"/>
      <c r="O1122" s="486"/>
      <c r="P1122" s="486"/>
      <c r="Q1122" s="486"/>
      <c r="R1122" s="486"/>
      <c r="S1122" s="486"/>
      <c r="T1122" s="486"/>
      <c r="U1122" s="486"/>
      <c r="V1122" s="486"/>
      <c r="W1122" s="486"/>
      <c r="X1122" s="486"/>
      <c r="Y1122" s="486"/>
      <c r="Z1122" s="486"/>
      <c r="AA1122" s="486"/>
      <c r="AB1122" s="486"/>
      <c r="AC1122" s="486"/>
      <c r="AD1122" s="486"/>
    </row>
    <row r="1123" spans="1:30">
      <c r="A1123" s="265">
        <v>43998</v>
      </c>
      <c r="B1123" s="115" t="s">
        <v>206</v>
      </c>
      <c r="C1123" s="115">
        <v>881327523</v>
      </c>
      <c r="D1123" s="115" t="s">
        <v>139</v>
      </c>
      <c r="E1123" s="115" t="s">
        <v>140</v>
      </c>
      <c r="F1123" s="84"/>
      <c r="G1123" s="84"/>
      <c r="H1123" s="37"/>
      <c r="I1123" s="84"/>
      <c r="J1123" s="265">
        <v>43998</v>
      </c>
      <c r="K1123" s="84"/>
      <c r="L1123" s="37"/>
      <c r="M1123" s="84"/>
      <c r="N1123" s="403">
        <v>43998</v>
      </c>
      <c r="O1123" s="23">
        <v>6569.71</v>
      </c>
      <c r="P1123" s="84"/>
      <c r="Q1123" s="84"/>
      <c r="R1123" s="486"/>
      <c r="S1123" s="486"/>
      <c r="T1123" s="486"/>
      <c r="U1123" s="486"/>
      <c r="V1123" s="486"/>
      <c r="W1123" s="486"/>
      <c r="X1123" s="486"/>
      <c r="Y1123" s="486"/>
      <c r="Z1123" s="486"/>
      <c r="AA1123" s="486"/>
      <c r="AB1123" s="486"/>
      <c r="AC1123" s="486"/>
      <c r="AD1123" s="486"/>
    </row>
    <row r="1124" spans="1:30">
      <c r="A1124" s="265">
        <v>43998</v>
      </c>
      <c r="B1124" s="115" t="s">
        <v>206</v>
      </c>
      <c r="C1124" s="37">
        <v>882172252</v>
      </c>
      <c r="D1124" s="664" t="s">
        <v>152</v>
      </c>
      <c r="E1124" s="115" t="s">
        <v>140</v>
      </c>
      <c r="F1124" s="84"/>
      <c r="G1124" s="84"/>
      <c r="H1124" s="37"/>
      <c r="I1124" s="37"/>
      <c r="J1124" s="265">
        <v>44005</v>
      </c>
      <c r="K1124" s="84"/>
      <c r="L1124" s="37"/>
      <c r="M1124" s="664" t="s">
        <v>361</v>
      </c>
      <c r="N1124" s="84"/>
      <c r="O1124" s="84"/>
      <c r="P1124" s="84"/>
      <c r="Q1124" s="84"/>
      <c r="R1124" s="486"/>
      <c r="S1124" s="486"/>
      <c r="T1124" s="486"/>
      <c r="U1124" s="486"/>
      <c r="V1124" s="486"/>
      <c r="W1124" s="486"/>
      <c r="X1124" s="486"/>
      <c r="Y1124" s="486"/>
      <c r="Z1124" s="486"/>
      <c r="AA1124" s="486"/>
      <c r="AB1124" s="486"/>
      <c r="AC1124" s="486"/>
      <c r="AD1124" s="486"/>
    </row>
    <row r="1125" spans="1:30">
      <c r="A1125" s="265">
        <v>43998</v>
      </c>
      <c r="B1125" s="115" t="s">
        <v>206</v>
      </c>
      <c r="C1125" s="37">
        <v>882227533</v>
      </c>
      <c r="D1125" s="115" t="s">
        <v>139</v>
      </c>
      <c r="E1125" s="115" t="s">
        <v>140</v>
      </c>
      <c r="F1125" s="37"/>
      <c r="G1125" s="37"/>
      <c r="H1125" s="37"/>
      <c r="I1125" s="37"/>
      <c r="J1125" s="265">
        <v>44005</v>
      </c>
      <c r="K1125" s="37"/>
      <c r="L1125" s="37"/>
      <c r="M1125" s="664" t="s">
        <v>142</v>
      </c>
      <c r="N1125" s="84"/>
      <c r="O1125" s="84"/>
      <c r="P1125" s="84"/>
      <c r="Q1125" s="84"/>
      <c r="R1125" s="486"/>
      <c r="S1125" s="486"/>
      <c r="T1125" s="486"/>
      <c r="U1125" s="486"/>
      <c r="V1125" s="486"/>
      <c r="W1125" s="486"/>
      <c r="X1125" s="486"/>
      <c r="Y1125" s="486"/>
      <c r="Z1125" s="486"/>
      <c r="AA1125" s="486"/>
      <c r="AB1125" s="486"/>
      <c r="AC1125" s="486"/>
      <c r="AD1125" s="486"/>
    </row>
    <row r="1126" spans="1:30">
      <c r="A1126" s="265">
        <v>43998</v>
      </c>
      <c r="B1126" s="115" t="s">
        <v>206</v>
      </c>
      <c r="C1126" s="37">
        <v>881928798</v>
      </c>
      <c r="D1126" s="115" t="s">
        <v>139</v>
      </c>
      <c r="E1126" s="115" t="s">
        <v>140</v>
      </c>
      <c r="F1126" s="37"/>
      <c r="G1126" s="37"/>
      <c r="H1126" s="37"/>
      <c r="I1126" s="37"/>
      <c r="J1126" s="265"/>
      <c r="K1126" s="37"/>
      <c r="L1126" s="37"/>
      <c r="M1126" s="37"/>
      <c r="N1126" s="84"/>
      <c r="O1126" s="84"/>
      <c r="P1126" s="84"/>
      <c r="Q1126" s="84"/>
      <c r="R1126" s="486"/>
      <c r="S1126" s="486"/>
      <c r="T1126" s="486"/>
      <c r="U1126" s="486"/>
      <c r="V1126" s="486"/>
      <c r="W1126" s="486"/>
      <c r="X1126" s="486"/>
      <c r="Y1126" s="486"/>
      <c r="Z1126" s="486"/>
      <c r="AA1126" s="486"/>
      <c r="AB1126" s="486"/>
      <c r="AC1126" s="486"/>
      <c r="AD1126" s="486"/>
    </row>
    <row r="1127" spans="1:30">
      <c r="A1127" s="265">
        <v>43998</v>
      </c>
      <c r="B1127" s="115" t="s">
        <v>206</v>
      </c>
      <c r="C1127" s="37">
        <v>880697374</v>
      </c>
      <c r="D1127" s="115" t="s">
        <v>139</v>
      </c>
      <c r="E1127" s="115" t="s">
        <v>140</v>
      </c>
      <c r="F1127" s="37"/>
      <c r="G1127" s="37"/>
      <c r="H1127" s="37"/>
      <c r="I1127" s="37"/>
      <c r="J1127" s="265">
        <v>44005</v>
      </c>
      <c r="K1127" s="37"/>
      <c r="L1127" s="37"/>
      <c r="M1127" s="115" t="s">
        <v>200</v>
      </c>
      <c r="N1127" s="403">
        <v>44003</v>
      </c>
      <c r="O1127" s="23">
        <v>999</v>
      </c>
      <c r="P1127" s="84"/>
      <c r="Q1127" s="84"/>
      <c r="R1127" s="486"/>
      <c r="S1127" s="486"/>
      <c r="T1127" s="486"/>
      <c r="U1127" s="486"/>
      <c r="V1127" s="486"/>
      <c r="W1127" s="486"/>
      <c r="X1127" s="486"/>
      <c r="Y1127" s="486"/>
      <c r="Z1127" s="486"/>
      <c r="AA1127" s="486"/>
      <c r="AB1127" s="486"/>
      <c r="AC1127" s="486"/>
      <c r="AD1127" s="486"/>
    </row>
    <row r="1128" spans="1:30">
      <c r="A1128" s="265">
        <v>43998</v>
      </c>
      <c r="B1128" s="115" t="s">
        <v>206</v>
      </c>
      <c r="C1128" s="37">
        <v>880007112</v>
      </c>
      <c r="D1128" s="115" t="s">
        <v>152</v>
      </c>
      <c r="E1128" s="115" t="s">
        <v>140</v>
      </c>
      <c r="F1128" s="37"/>
      <c r="G1128" s="37"/>
      <c r="H1128" s="37"/>
      <c r="I1128" s="37"/>
      <c r="J1128" s="265">
        <v>44005</v>
      </c>
      <c r="K1128" s="37"/>
      <c r="L1128" s="37"/>
      <c r="M1128" s="115" t="s">
        <v>142</v>
      </c>
      <c r="N1128" s="84"/>
      <c r="O1128" s="84"/>
      <c r="P1128" s="84"/>
      <c r="Q1128" s="84"/>
      <c r="R1128" s="486"/>
      <c r="S1128" s="486"/>
      <c r="T1128" s="486"/>
      <c r="U1128" s="486"/>
      <c r="V1128" s="486"/>
      <c r="W1128" s="486"/>
      <c r="X1128" s="486"/>
      <c r="Y1128" s="486"/>
      <c r="Z1128" s="486"/>
      <c r="AA1128" s="486"/>
      <c r="AB1128" s="486"/>
      <c r="AC1128" s="486"/>
      <c r="AD1128" s="486"/>
    </row>
    <row r="1129" spans="1:30">
      <c r="A1129" s="265">
        <v>43998</v>
      </c>
      <c r="B1129" s="115" t="s">
        <v>206</v>
      </c>
      <c r="C1129" s="37">
        <v>882258277</v>
      </c>
      <c r="D1129" s="115" t="s">
        <v>1483</v>
      </c>
      <c r="E1129" s="115" t="s">
        <v>140</v>
      </c>
      <c r="F1129" s="37"/>
      <c r="G1129" s="37"/>
      <c r="H1129" s="37"/>
      <c r="I1129" s="37"/>
      <c r="J1129" s="265">
        <v>44005</v>
      </c>
      <c r="K1129" s="37"/>
      <c r="L1129" s="37"/>
      <c r="M1129" s="115" t="s">
        <v>751</v>
      </c>
      <c r="N1129" s="84"/>
      <c r="O1129" s="84"/>
      <c r="P1129" s="84"/>
      <c r="Q1129" s="84"/>
      <c r="R1129" s="486"/>
      <c r="S1129" s="486"/>
      <c r="T1129" s="486"/>
      <c r="U1129" s="486"/>
      <c r="V1129" s="486"/>
      <c r="W1129" s="486"/>
      <c r="X1129" s="486"/>
      <c r="Y1129" s="486"/>
      <c r="Z1129" s="486"/>
      <c r="AA1129" s="486"/>
      <c r="AB1129" s="486"/>
      <c r="AC1129" s="486"/>
      <c r="AD1129" s="486"/>
    </row>
    <row r="1130" spans="1:30">
      <c r="A1130" s="265">
        <v>43998</v>
      </c>
      <c r="B1130" s="115" t="s">
        <v>206</v>
      </c>
      <c r="C1130" s="37">
        <v>880044114</v>
      </c>
      <c r="D1130" s="115" t="s">
        <v>139</v>
      </c>
      <c r="E1130" s="115" t="s">
        <v>140</v>
      </c>
      <c r="F1130" s="37"/>
      <c r="G1130" s="37"/>
      <c r="H1130" s="37"/>
      <c r="I1130" s="37"/>
      <c r="J1130" s="265">
        <v>44001</v>
      </c>
      <c r="K1130" s="37"/>
      <c r="L1130" s="37"/>
      <c r="M1130" s="115" t="s">
        <v>176</v>
      </c>
      <c r="N1130" s="84"/>
      <c r="O1130" s="84"/>
      <c r="P1130" s="84"/>
      <c r="Q1130" s="84"/>
      <c r="R1130" s="486"/>
      <c r="S1130" s="486"/>
      <c r="T1130" s="486"/>
      <c r="U1130" s="486"/>
      <c r="V1130" s="486"/>
      <c r="W1130" s="486"/>
      <c r="X1130" s="486"/>
      <c r="Y1130" s="486"/>
      <c r="Z1130" s="486"/>
      <c r="AA1130" s="486"/>
      <c r="AB1130" s="486"/>
      <c r="AC1130" s="486"/>
      <c r="AD1130" s="486"/>
    </row>
    <row r="1131" spans="1:30">
      <c r="A1131" s="265">
        <v>43998</v>
      </c>
      <c r="B1131" s="115" t="s">
        <v>206</v>
      </c>
      <c r="C1131" s="37">
        <v>881665396</v>
      </c>
      <c r="D1131" s="115" t="s">
        <v>139</v>
      </c>
      <c r="E1131" s="115" t="s">
        <v>140</v>
      </c>
      <c r="F1131" s="37"/>
      <c r="G1131" s="37"/>
      <c r="H1131" s="37"/>
      <c r="I1131" s="37"/>
      <c r="J1131" s="265"/>
      <c r="K1131" s="37"/>
      <c r="L1131" s="37"/>
      <c r="M1131" s="115" t="s">
        <v>142</v>
      </c>
      <c r="N1131" s="84"/>
      <c r="O1131" s="84"/>
      <c r="P1131" s="84"/>
      <c r="Q1131" s="84"/>
      <c r="R1131" s="486"/>
      <c r="S1131" s="486"/>
      <c r="T1131" s="486"/>
      <c r="U1131" s="486"/>
      <c r="V1131" s="486"/>
      <c r="W1131" s="486"/>
      <c r="X1131" s="486"/>
      <c r="Y1131" s="486"/>
      <c r="Z1131" s="486"/>
      <c r="AA1131" s="486"/>
      <c r="AB1131" s="486"/>
      <c r="AC1131" s="486"/>
      <c r="AD1131" s="486"/>
    </row>
    <row r="1132" spans="1:30">
      <c r="A1132" s="265">
        <v>43998</v>
      </c>
      <c r="B1132" s="115" t="s">
        <v>206</v>
      </c>
      <c r="C1132" s="37">
        <v>880028930</v>
      </c>
      <c r="D1132" s="115" t="s">
        <v>152</v>
      </c>
      <c r="E1132" s="115" t="s">
        <v>140</v>
      </c>
      <c r="F1132" s="37"/>
      <c r="G1132" s="37"/>
      <c r="H1132" s="37"/>
      <c r="I1132" s="37"/>
      <c r="J1132" s="265">
        <v>44005</v>
      </c>
      <c r="K1132" s="37"/>
      <c r="L1132" s="37"/>
      <c r="M1132" s="115" t="s">
        <v>176</v>
      </c>
      <c r="N1132" s="84"/>
      <c r="O1132" s="84"/>
      <c r="P1132" s="84"/>
      <c r="Q1132" s="84"/>
      <c r="R1132" s="486"/>
      <c r="S1132" s="486"/>
      <c r="T1132" s="486"/>
      <c r="U1132" s="486"/>
      <c r="V1132" s="486"/>
      <c r="W1132" s="486"/>
      <c r="X1132" s="486"/>
      <c r="Y1132" s="486"/>
      <c r="Z1132" s="486"/>
      <c r="AA1132" s="486"/>
      <c r="AB1132" s="486"/>
      <c r="AC1132" s="486"/>
      <c r="AD1132" s="486"/>
    </row>
    <row r="1133" spans="1:30">
      <c r="A1133" s="265">
        <v>43998</v>
      </c>
      <c r="B1133" s="115" t="s">
        <v>206</v>
      </c>
      <c r="C1133" s="37">
        <v>882054294</v>
      </c>
      <c r="D1133" s="115" t="s">
        <v>152</v>
      </c>
      <c r="E1133" s="115" t="s">
        <v>140</v>
      </c>
      <c r="F1133" s="37"/>
      <c r="G1133" s="37"/>
      <c r="H1133" s="37"/>
      <c r="I1133" s="37"/>
      <c r="J1133" s="265">
        <v>44005</v>
      </c>
      <c r="K1133" s="37"/>
      <c r="L1133" s="37"/>
      <c r="M1133" s="37"/>
      <c r="N1133" s="84"/>
      <c r="O1133" s="84"/>
      <c r="P1133" s="84"/>
      <c r="Q1133" s="84"/>
      <c r="R1133" s="486"/>
      <c r="S1133" s="486"/>
      <c r="T1133" s="486"/>
      <c r="U1133" s="486"/>
      <c r="V1133" s="486"/>
      <c r="W1133" s="486"/>
      <c r="X1133" s="486"/>
      <c r="Y1133" s="486"/>
      <c r="Z1133" s="486"/>
      <c r="AA1133" s="486"/>
      <c r="AB1133" s="486"/>
      <c r="AC1133" s="486"/>
      <c r="AD1133" s="486"/>
    </row>
    <row r="1134" spans="1:30">
      <c r="A1134" s="666">
        <v>43999</v>
      </c>
      <c r="B1134" s="115" t="s">
        <v>206</v>
      </c>
      <c r="C1134" s="486">
        <v>882258990</v>
      </c>
      <c r="D1134" s="115" t="s">
        <v>139</v>
      </c>
      <c r="E1134" s="115" t="s">
        <v>140</v>
      </c>
      <c r="F1134" s="666"/>
      <c r="G1134" s="486"/>
      <c r="H1134" s="486"/>
      <c r="I1134" s="84"/>
      <c r="J1134" s="666">
        <v>44001</v>
      </c>
      <c r="K1134" s="84"/>
      <c r="L1134" s="37"/>
      <c r="M1134" s="84"/>
      <c r="N1134" s="84"/>
      <c r="O1134" s="84"/>
      <c r="P1134" s="84"/>
      <c r="Q1134" s="84"/>
      <c r="R1134" s="486"/>
      <c r="S1134" s="486"/>
      <c r="T1134" s="486"/>
      <c r="U1134" s="486"/>
      <c r="V1134" s="486"/>
      <c r="W1134" s="486"/>
      <c r="X1134" s="486"/>
      <c r="Y1134" s="486"/>
      <c r="Z1134" s="486"/>
      <c r="AA1134" s="486"/>
      <c r="AB1134" s="486"/>
      <c r="AC1134" s="486"/>
      <c r="AD1134" s="486"/>
    </row>
    <row r="1135" spans="1:30">
      <c r="A1135" s="666">
        <v>43999</v>
      </c>
      <c r="B1135" s="115" t="s">
        <v>206</v>
      </c>
      <c r="C1135" s="486">
        <v>881577353</v>
      </c>
      <c r="D1135" s="115" t="s">
        <v>139</v>
      </c>
      <c r="E1135" s="115" t="s">
        <v>140</v>
      </c>
      <c r="F1135" s="666"/>
      <c r="G1135" s="486"/>
      <c r="H1135" s="486"/>
      <c r="I1135" s="84"/>
      <c r="J1135" s="666">
        <v>44012</v>
      </c>
      <c r="K1135" s="84"/>
      <c r="L1135" s="37"/>
      <c r="M1135" s="664" t="s">
        <v>142</v>
      </c>
      <c r="N1135" s="84"/>
      <c r="O1135" s="84"/>
      <c r="P1135" s="84"/>
      <c r="Q1135" s="84"/>
      <c r="R1135" s="486"/>
      <c r="S1135" s="486"/>
      <c r="T1135" s="486"/>
      <c r="U1135" s="486"/>
      <c r="V1135" s="486"/>
      <c r="W1135" s="486"/>
      <c r="X1135" s="486"/>
      <c r="Y1135" s="486"/>
      <c r="Z1135" s="486"/>
      <c r="AA1135" s="486"/>
      <c r="AB1135" s="486"/>
      <c r="AC1135" s="486"/>
      <c r="AD1135" s="486"/>
    </row>
    <row r="1136" spans="1:30">
      <c r="A1136" s="666">
        <v>43999</v>
      </c>
      <c r="B1136" s="115" t="s">
        <v>206</v>
      </c>
      <c r="C1136" s="486">
        <v>880427932</v>
      </c>
      <c r="D1136" s="115" t="s">
        <v>139</v>
      </c>
      <c r="E1136" s="115" t="s">
        <v>140</v>
      </c>
      <c r="F1136" s="666"/>
      <c r="G1136" s="486"/>
      <c r="H1136" s="486"/>
      <c r="I1136" s="84"/>
      <c r="J1136" s="666">
        <v>44012</v>
      </c>
      <c r="K1136" s="84"/>
      <c r="L1136" s="37"/>
      <c r="M1136" s="84"/>
      <c r="N1136" s="84"/>
      <c r="O1136" s="84"/>
      <c r="P1136" s="84"/>
      <c r="Q1136" s="84"/>
      <c r="R1136" s="486"/>
      <c r="S1136" s="486"/>
      <c r="T1136" s="486"/>
      <c r="U1136" s="486"/>
      <c r="V1136" s="486"/>
      <c r="W1136" s="486"/>
      <c r="X1136" s="486"/>
      <c r="Y1136" s="486"/>
      <c r="Z1136" s="486"/>
      <c r="AA1136" s="486"/>
      <c r="AB1136" s="486"/>
      <c r="AC1136" s="486"/>
      <c r="AD1136" s="486"/>
    </row>
    <row r="1137" spans="1:30">
      <c r="A1137" s="666">
        <v>43999</v>
      </c>
      <c r="B1137" s="115" t="s">
        <v>206</v>
      </c>
      <c r="C1137" s="486">
        <v>881971491</v>
      </c>
      <c r="D1137" s="115" t="s">
        <v>139</v>
      </c>
      <c r="E1137" s="115" t="s">
        <v>140</v>
      </c>
      <c r="F1137" s="666"/>
      <c r="G1137" s="486"/>
      <c r="H1137" s="486"/>
      <c r="I1137" s="84"/>
      <c r="J1137" s="666">
        <v>44011</v>
      </c>
      <c r="K1137" s="84"/>
      <c r="L1137" s="37"/>
      <c r="M1137" s="84"/>
      <c r="N1137" s="84"/>
      <c r="O1137" s="84"/>
      <c r="P1137" s="84"/>
      <c r="Q1137" s="84"/>
      <c r="R1137" s="486"/>
      <c r="S1137" s="486"/>
      <c r="T1137" s="486"/>
      <c r="U1137" s="486"/>
      <c r="V1137" s="486"/>
      <c r="W1137" s="486"/>
      <c r="X1137" s="486"/>
      <c r="Y1137" s="486"/>
      <c r="Z1137" s="486"/>
      <c r="AA1137" s="486"/>
      <c r="AB1137" s="486"/>
      <c r="AC1137" s="486"/>
      <c r="AD1137" s="486"/>
    </row>
    <row r="1138" spans="1:30">
      <c r="A1138" s="666">
        <v>43999</v>
      </c>
      <c r="B1138" s="115" t="s">
        <v>206</v>
      </c>
      <c r="C1138" s="486">
        <v>881884155</v>
      </c>
      <c r="D1138" s="115" t="s">
        <v>139</v>
      </c>
      <c r="E1138" s="115" t="s">
        <v>140</v>
      </c>
      <c r="F1138" s="666"/>
      <c r="G1138" s="486"/>
      <c r="H1138" s="486"/>
      <c r="I1138" s="84"/>
      <c r="J1138" s="666">
        <v>44011</v>
      </c>
      <c r="K1138" s="84"/>
      <c r="L1138" s="37"/>
      <c r="M1138" s="84"/>
      <c r="N1138" s="84"/>
      <c r="O1138" s="84"/>
      <c r="P1138" s="84"/>
      <c r="Q1138" s="84"/>
      <c r="R1138" s="486"/>
      <c r="S1138" s="486"/>
      <c r="T1138" s="486"/>
      <c r="U1138" s="486"/>
      <c r="V1138" s="486"/>
      <c r="W1138" s="486"/>
      <c r="X1138" s="486"/>
      <c r="Y1138" s="486"/>
      <c r="Z1138" s="486"/>
      <c r="AA1138" s="486"/>
      <c r="AB1138" s="486"/>
      <c r="AC1138" s="486"/>
      <c r="AD1138" s="486"/>
    </row>
    <row r="1139" spans="1:30">
      <c r="A1139" s="666">
        <v>43999</v>
      </c>
      <c r="B1139" s="115" t="s">
        <v>206</v>
      </c>
      <c r="C1139" s="486">
        <v>881658146</v>
      </c>
      <c r="D1139" s="115" t="s">
        <v>139</v>
      </c>
      <c r="E1139" s="115" t="s">
        <v>140</v>
      </c>
      <c r="F1139" s="666"/>
      <c r="G1139" s="486"/>
      <c r="H1139" s="486"/>
      <c r="I1139" s="84"/>
      <c r="J1139" s="666">
        <v>44000</v>
      </c>
      <c r="K1139" s="84"/>
      <c r="L1139" s="37"/>
      <c r="M1139" s="664" t="s">
        <v>168</v>
      </c>
      <c r="N1139" s="84"/>
      <c r="O1139" s="84"/>
      <c r="P1139" s="84"/>
      <c r="Q1139" s="84"/>
      <c r="R1139" s="486"/>
      <c r="S1139" s="486"/>
      <c r="T1139" s="486"/>
      <c r="U1139" s="486"/>
      <c r="V1139" s="486"/>
      <c r="W1139" s="486"/>
      <c r="X1139" s="486"/>
      <c r="Y1139" s="486"/>
      <c r="Z1139" s="486"/>
      <c r="AA1139" s="486"/>
      <c r="AB1139" s="486"/>
      <c r="AC1139" s="486"/>
      <c r="AD1139" s="486"/>
    </row>
    <row r="1140" spans="1:30">
      <c r="A1140" s="666">
        <v>43999</v>
      </c>
      <c r="B1140" s="115" t="s">
        <v>206</v>
      </c>
      <c r="C1140" s="486">
        <v>882034266</v>
      </c>
      <c r="D1140" s="115" t="s">
        <v>139</v>
      </c>
      <c r="E1140" s="115" t="s">
        <v>140</v>
      </c>
      <c r="F1140" s="666"/>
      <c r="G1140" s="486"/>
      <c r="H1140" s="486"/>
      <c r="I1140" s="84"/>
      <c r="J1140" s="666">
        <v>44011</v>
      </c>
      <c r="K1140" s="84"/>
      <c r="L1140" s="37"/>
      <c r="M1140" s="664" t="s">
        <v>168</v>
      </c>
      <c r="N1140" s="84"/>
      <c r="O1140" s="84"/>
      <c r="P1140" s="84"/>
      <c r="Q1140" s="84"/>
      <c r="R1140" s="486"/>
      <c r="S1140" s="486"/>
      <c r="T1140" s="486"/>
      <c r="U1140" s="486"/>
      <c r="V1140" s="486"/>
      <c r="W1140" s="486"/>
      <c r="X1140" s="486"/>
      <c r="Y1140" s="486"/>
      <c r="Z1140" s="486"/>
      <c r="AA1140" s="486"/>
      <c r="AB1140" s="486"/>
      <c r="AC1140" s="486"/>
      <c r="AD1140" s="486"/>
    </row>
    <row r="1141" spans="1:30">
      <c r="A1141" s="666">
        <v>43999</v>
      </c>
      <c r="B1141" s="115" t="s">
        <v>206</v>
      </c>
      <c r="C1141" s="486">
        <v>880042881</v>
      </c>
      <c r="D1141" s="115" t="s">
        <v>152</v>
      </c>
      <c r="E1141" s="115" t="s">
        <v>140</v>
      </c>
      <c r="F1141" s="666"/>
      <c r="G1141" s="486"/>
      <c r="H1141" s="486"/>
      <c r="I1141" s="84"/>
      <c r="J1141" s="666">
        <v>44012</v>
      </c>
      <c r="K1141" s="84"/>
      <c r="L1141" s="37"/>
      <c r="M1141" s="664" t="s">
        <v>142</v>
      </c>
      <c r="N1141" s="84"/>
      <c r="O1141" s="84"/>
      <c r="P1141" s="84"/>
      <c r="Q1141" s="84"/>
      <c r="R1141" s="486"/>
      <c r="S1141" s="486"/>
      <c r="T1141" s="486"/>
      <c r="U1141" s="486"/>
      <c r="V1141" s="486"/>
      <c r="W1141" s="486"/>
      <c r="X1141" s="486"/>
      <c r="Y1141" s="486"/>
      <c r="Z1141" s="486"/>
      <c r="AA1141" s="486"/>
      <c r="AB1141" s="486"/>
      <c r="AC1141" s="486"/>
      <c r="AD1141" s="486"/>
    </row>
    <row r="1142" spans="1:30">
      <c r="A1142" s="666">
        <v>43999</v>
      </c>
      <c r="B1142" s="115" t="s">
        <v>206</v>
      </c>
      <c r="C1142" s="486">
        <v>882073913</v>
      </c>
      <c r="D1142" s="115" t="s">
        <v>152</v>
      </c>
      <c r="E1142" s="115" t="s">
        <v>140</v>
      </c>
      <c r="F1142" s="666"/>
      <c r="G1142" s="486"/>
      <c r="H1142" s="486"/>
      <c r="I1142" s="84"/>
      <c r="J1142" s="666">
        <v>44012</v>
      </c>
      <c r="K1142" s="486"/>
      <c r="L1142" s="37"/>
      <c r="M1142" s="84"/>
      <c r="N1142" s="84"/>
      <c r="O1142" s="84"/>
      <c r="P1142" s="84"/>
      <c r="Q1142" s="84"/>
      <c r="R1142" s="486"/>
      <c r="S1142" s="486"/>
      <c r="T1142" s="486"/>
      <c r="U1142" s="486"/>
      <c r="V1142" s="486"/>
      <c r="W1142" s="486"/>
      <c r="X1142" s="486"/>
      <c r="Y1142" s="486"/>
      <c r="Z1142" s="486"/>
      <c r="AA1142" s="486"/>
      <c r="AB1142" s="486"/>
      <c r="AC1142" s="486"/>
      <c r="AD1142" s="486"/>
    </row>
    <row r="1143" spans="1:30">
      <c r="A1143" s="666">
        <v>44000</v>
      </c>
      <c r="B1143" s="115" t="s">
        <v>206</v>
      </c>
      <c r="C1143" s="486">
        <v>880003040</v>
      </c>
      <c r="D1143" s="115" t="s">
        <v>139</v>
      </c>
      <c r="E1143" s="115" t="s">
        <v>140</v>
      </c>
      <c r="F1143" s="666"/>
      <c r="G1143" s="486"/>
      <c r="H1143" s="486"/>
      <c r="I1143" s="84"/>
      <c r="J1143" s="666">
        <v>44012</v>
      </c>
      <c r="K1143" s="486"/>
      <c r="L1143" s="37"/>
      <c r="M1143" s="664" t="s">
        <v>1484</v>
      </c>
      <c r="N1143" s="84"/>
      <c r="O1143" s="84"/>
      <c r="P1143" s="84"/>
      <c r="Q1143" s="84"/>
      <c r="R1143" s="486"/>
      <c r="S1143" s="486"/>
      <c r="T1143" s="486"/>
      <c r="U1143" s="486"/>
      <c r="V1143" s="486"/>
      <c r="W1143" s="486"/>
      <c r="X1143" s="486"/>
      <c r="Y1143" s="486"/>
      <c r="Z1143" s="486"/>
      <c r="AA1143" s="486"/>
      <c r="AB1143" s="486"/>
      <c r="AC1143" s="486"/>
      <c r="AD1143" s="486"/>
    </row>
    <row r="1144" spans="1:30">
      <c r="A1144" s="666">
        <v>44000</v>
      </c>
      <c r="B1144" s="115" t="s">
        <v>206</v>
      </c>
      <c r="C1144" s="486">
        <v>882212406</v>
      </c>
      <c r="D1144" s="115" t="s">
        <v>139</v>
      </c>
      <c r="E1144" s="115" t="s">
        <v>140</v>
      </c>
      <c r="F1144" s="666"/>
      <c r="G1144" s="486"/>
      <c r="H1144" s="486"/>
      <c r="I1144" s="84"/>
      <c r="J1144" s="666">
        <v>44012</v>
      </c>
      <c r="K1144" s="486"/>
      <c r="L1144" s="37"/>
      <c r="M1144" s="664" t="s">
        <v>200</v>
      </c>
      <c r="N1144" s="84"/>
      <c r="O1144" s="84"/>
      <c r="P1144" s="84"/>
      <c r="Q1144" s="84"/>
      <c r="R1144" s="486"/>
      <c r="S1144" s="486"/>
      <c r="T1144" s="486"/>
      <c r="U1144" s="486"/>
      <c r="V1144" s="486"/>
      <c r="W1144" s="486"/>
      <c r="X1144" s="486"/>
      <c r="Y1144" s="486"/>
      <c r="Z1144" s="486"/>
      <c r="AA1144" s="486"/>
      <c r="AB1144" s="486"/>
      <c r="AC1144" s="486"/>
      <c r="AD1144" s="486"/>
    </row>
    <row r="1145" spans="1:30">
      <c r="A1145" s="666">
        <v>44000</v>
      </c>
      <c r="B1145" s="115" t="s">
        <v>206</v>
      </c>
      <c r="C1145" s="486">
        <v>882121205</v>
      </c>
      <c r="D1145" s="115" t="s">
        <v>139</v>
      </c>
      <c r="E1145" s="115" t="s">
        <v>140</v>
      </c>
      <c r="F1145" s="666"/>
      <c r="G1145" s="486"/>
      <c r="H1145" s="486"/>
      <c r="I1145" s="84"/>
      <c r="J1145" s="666">
        <v>44012</v>
      </c>
      <c r="K1145" s="486"/>
      <c r="L1145" s="37"/>
      <c r="M1145" s="664"/>
      <c r="N1145" s="84"/>
      <c r="O1145" s="84"/>
      <c r="P1145" s="84"/>
      <c r="Q1145" s="84"/>
      <c r="R1145" s="486"/>
      <c r="S1145" s="486"/>
      <c r="T1145" s="486"/>
      <c r="U1145" s="486"/>
      <c r="V1145" s="486"/>
      <c r="W1145" s="486"/>
      <c r="X1145" s="486"/>
      <c r="Y1145" s="486"/>
      <c r="Z1145" s="486"/>
      <c r="AA1145" s="486"/>
      <c r="AB1145" s="486"/>
      <c r="AC1145" s="486"/>
      <c r="AD1145" s="486"/>
    </row>
    <row r="1146" spans="1:30">
      <c r="A1146" s="666">
        <v>44000</v>
      </c>
      <c r="B1146" s="115" t="s">
        <v>206</v>
      </c>
      <c r="C1146" s="486">
        <v>882120443</v>
      </c>
      <c r="D1146" s="115" t="s">
        <v>152</v>
      </c>
      <c r="E1146" s="115" t="s">
        <v>147</v>
      </c>
      <c r="F1146" s="666"/>
      <c r="G1146" s="486"/>
      <c r="H1146" s="486"/>
      <c r="I1146" s="84"/>
      <c r="J1146" s="666">
        <v>44013</v>
      </c>
      <c r="K1146" s="486"/>
      <c r="L1146" s="37"/>
      <c r="M1146" s="664" t="s">
        <v>536</v>
      </c>
      <c r="N1146" s="84"/>
      <c r="O1146" s="84"/>
      <c r="P1146" s="84"/>
      <c r="Q1146" s="84"/>
      <c r="R1146" s="486"/>
      <c r="S1146" s="486"/>
      <c r="T1146" s="486"/>
      <c r="U1146" s="486"/>
      <c r="V1146" s="486"/>
      <c r="W1146" s="486"/>
      <c r="X1146" s="486"/>
      <c r="Y1146" s="486"/>
      <c r="Z1146" s="486"/>
      <c r="AA1146" s="486"/>
      <c r="AB1146" s="486"/>
      <c r="AC1146" s="486"/>
      <c r="AD1146" s="486"/>
    </row>
    <row r="1147" spans="1:30">
      <c r="A1147" s="666">
        <v>44000</v>
      </c>
      <c r="B1147" s="115" t="s">
        <v>206</v>
      </c>
      <c r="C1147" s="486">
        <v>880658003</v>
      </c>
      <c r="D1147" s="115" t="s">
        <v>139</v>
      </c>
      <c r="E1147" s="115" t="s">
        <v>140</v>
      </c>
      <c r="F1147" s="666"/>
      <c r="G1147" s="486"/>
      <c r="H1147" s="486"/>
      <c r="I1147" s="84"/>
      <c r="J1147" s="666">
        <v>44013</v>
      </c>
      <c r="K1147" s="486"/>
      <c r="L1147" s="37"/>
      <c r="M1147" s="664" t="s">
        <v>168</v>
      </c>
      <c r="N1147" s="84"/>
      <c r="O1147" s="84"/>
      <c r="P1147" s="84"/>
      <c r="Q1147" s="84"/>
      <c r="R1147" s="486"/>
      <c r="S1147" s="486"/>
      <c r="T1147" s="486"/>
      <c r="U1147" s="486"/>
      <c r="V1147" s="486"/>
      <c r="W1147" s="486"/>
      <c r="X1147" s="486"/>
      <c r="Y1147" s="486"/>
      <c r="Z1147" s="486"/>
      <c r="AA1147" s="486"/>
      <c r="AB1147" s="486"/>
      <c r="AC1147" s="486"/>
      <c r="AD1147" s="486"/>
    </row>
    <row r="1148" spans="1:30">
      <c r="A1148" s="666">
        <v>44000</v>
      </c>
      <c r="B1148" s="115" t="s">
        <v>206</v>
      </c>
      <c r="C1148" s="486">
        <v>880035013</v>
      </c>
      <c r="D1148" s="115" t="s">
        <v>139</v>
      </c>
      <c r="E1148" s="115" t="s">
        <v>147</v>
      </c>
      <c r="F1148" s="666"/>
      <c r="G1148" s="486"/>
      <c r="H1148" s="486"/>
      <c r="I1148" s="84"/>
      <c r="J1148" s="666">
        <v>44024</v>
      </c>
      <c r="K1148" s="486"/>
      <c r="L1148" s="37"/>
      <c r="M1148" s="664"/>
      <c r="N1148" s="84"/>
      <c r="O1148" s="84"/>
      <c r="P1148" s="84"/>
      <c r="Q1148" s="84"/>
      <c r="R1148" s="486"/>
      <c r="S1148" s="486"/>
      <c r="T1148" s="486"/>
      <c r="U1148" s="486"/>
      <c r="V1148" s="486"/>
      <c r="W1148" s="486"/>
      <c r="X1148" s="486"/>
      <c r="Y1148" s="486"/>
      <c r="Z1148" s="486"/>
      <c r="AA1148" s="486"/>
      <c r="AB1148" s="486"/>
      <c r="AC1148" s="486"/>
      <c r="AD1148" s="486"/>
    </row>
    <row r="1149" spans="1:30">
      <c r="A1149" s="666">
        <v>44000</v>
      </c>
      <c r="B1149" s="115" t="s">
        <v>206</v>
      </c>
      <c r="C1149" s="486">
        <v>881184894</v>
      </c>
      <c r="D1149" s="115" t="s">
        <v>139</v>
      </c>
      <c r="E1149" s="115" t="s">
        <v>147</v>
      </c>
      <c r="F1149" s="666"/>
      <c r="G1149" s="486"/>
      <c r="H1149" s="666">
        <v>44001</v>
      </c>
      <c r="I1149" s="84"/>
      <c r="J1149" s="666"/>
      <c r="K1149" s="486"/>
      <c r="L1149" s="37"/>
      <c r="M1149" s="664" t="s">
        <v>142</v>
      </c>
      <c r="N1149" s="403">
        <v>44001</v>
      </c>
      <c r="O1149" s="23">
        <v>21308.400000000001</v>
      </c>
      <c r="P1149" s="84"/>
      <c r="Q1149" s="84"/>
      <c r="R1149" s="486"/>
      <c r="S1149" s="486"/>
      <c r="T1149" s="486"/>
      <c r="U1149" s="486"/>
      <c r="V1149" s="486"/>
      <c r="W1149" s="486"/>
      <c r="X1149" s="486"/>
      <c r="Y1149" s="486"/>
      <c r="Z1149" s="486"/>
      <c r="AA1149" s="486"/>
      <c r="AB1149" s="486"/>
      <c r="AC1149" s="486"/>
      <c r="AD1149" s="486"/>
    </row>
    <row r="1150" spans="1:30">
      <c r="A1150" s="403">
        <v>44000</v>
      </c>
      <c r="B1150" s="115" t="s">
        <v>206</v>
      </c>
      <c r="C1150" s="486">
        <v>880642838</v>
      </c>
      <c r="D1150" s="115" t="s">
        <v>139</v>
      </c>
      <c r="E1150" s="115" t="s">
        <v>140</v>
      </c>
      <c r="F1150" s="666"/>
      <c r="G1150" s="486"/>
      <c r="H1150" s="486"/>
      <c r="I1150" s="84"/>
      <c r="J1150" s="666">
        <v>44012</v>
      </c>
      <c r="K1150" s="486"/>
      <c r="L1150" s="37"/>
      <c r="M1150" s="664"/>
      <c r="N1150" s="84"/>
      <c r="O1150" s="84"/>
      <c r="P1150" s="84"/>
      <c r="Q1150" s="84"/>
      <c r="R1150" s="486"/>
      <c r="S1150" s="486"/>
      <c r="T1150" s="486"/>
      <c r="U1150" s="486"/>
      <c r="V1150" s="486"/>
      <c r="W1150" s="486"/>
      <c r="X1150" s="486"/>
      <c r="Y1150" s="486"/>
      <c r="Z1150" s="486"/>
      <c r="AA1150" s="486"/>
      <c r="AB1150" s="486"/>
      <c r="AC1150" s="486"/>
      <c r="AD1150" s="486"/>
    </row>
    <row r="1151" spans="1:30">
      <c r="A1151" s="403">
        <v>44000</v>
      </c>
      <c r="B1151" s="115" t="s">
        <v>206</v>
      </c>
      <c r="C1151" s="486">
        <v>881235541</v>
      </c>
      <c r="D1151" s="115" t="s">
        <v>345</v>
      </c>
      <c r="E1151" s="115" t="s">
        <v>140</v>
      </c>
      <c r="F1151" s="666"/>
      <c r="G1151" s="486"/>
      <c r="H1151" s="486"/>
      <c r="I1151" s="84"/>
      <c r="J1151" s="666">
        <v>44012</v>
      </c>
      <c r="K1151" s="486"/>
      <c r="L1151" s="37"/>
      <c r="M1151" s="664"/>
      <c r="N1151" s="84"/>
      <c r="O1151" s="84"/>
      <c r="P1151" s="84"/>
      <c r="Q1151" s="84"/>
      <c r="R1151" s="486"/>
      <c r="S1151" s="486"/>
      <c r="T1151" s="486"/>
      <c r="U1151" s="486"/>
      <c r="V1151" s="486"/>
      <c r="W1151" s="486"/>
      <c r="X1151" s="486"/>
      <c r="Y1151" s="486"/>
      <c r="Z1151" s="486"/>
      <c r="AA1151" s="486"/>
      <c r="AB1151" s="486"/>
      <c r="AC1151" s="486"/>
      <c r="AD1151" s="486"/>
    </row>
    <row r="1152" spans="1:30">
      <c r="A1152" s="403">
        <v>44000</v>
      </c>
      <c r="B1152" s="115" t="s">
        <v>206</v>
      </c>
      <c r="C1152" s="486">
        <v>881919982</v>
      </c>
      <c r="D1152" s="115" t="s">
        <v>152</v>
      </c>
      <c r="E1152" s="115" t="s">
        <v>140</v>
      </c>
      <c r="F1152" s="666"/>
      <c r="G1152" s="486"/>
      <c r="H1152" s="486"/>
      <c r="I1152" s="84"/>
      <c r="J1152" s="666">
        <v>44012</v>
      </c>
      <c r="K1152" s="486"/>
      <c r="L1152" s="37"/>
      <c r="M1152" s="664"/>
      <c r="N1152" s="84"/>
      <c r="O1152" s="84"/>
      <c r="P1152" s="84"/>
      <c r="Q1152" s="84"/>
      <c r="R1152" s="486"/>
      <c r="S1152" s="486"/>
      <c r="T1152" s="486"/>
      <c r="U1152" s="486"/>
      <c r="V1152" s="486"/>
      <c r="W1152" s="486"/>
      <c r="X1152" s="486"/>
      <c r="Y1152" s="486"/>
      <c r="Z1152" s="486"/>
      <c r="AA1152" s="486"/>
      <c r="AB1152" s="486"/>
      <c r="AC1152" s="486"/>
      <c r="AD1152" s="486"/>
    </row>
    <row r="1153" spans="1:30">
      <c r="A1153" s="403">
        <v>44000</v>
      </c>
      <c r="B1153" s="115" t="s">
        <v>206</v>
      </c>
      <c r="C1153" s="486">
        <v>881824050</v>
      </c>
      <c r="D1153" s="115" t="s">
        <v>139</v>
      </c>
      <c r="E1153" s="115" t="s">
        <v>140</v>
      </c>
      <c r="F1153" s="666"/>
      <c r="G1153" s="486"/>
      <c r="H1153" s="486"/>
      <c r="I1153" s="84"/>
      <c r="J1153" s="666">
        <v>44013</v>
      </c>
      <c r="K1153" s="486"/>
      <c r="L1153" s="37"/>
      <c r="M1153" s="664" t="s">
        <v>176</v>
      </c>
      <c r="N1153" s="84"/>
      <c r="O1153" s="84"/>
      <c r="P1153" s="84"/>
      <c r="Q1153" s="84"/>
      <c r="R1153" s="486"/>
      <c r="S1153" s="486"/>
      <c r="T1153" s="486"/>
      <c r="U1153" s="486"/>
      <c r="V1153" s="486"/>
      <c r="W1153" s="486"/>
      <c r="X1153" s="486"/>
      <c r="Y1153" s="486"/>
      <c r="Z1153" s="486"/>
      <c r="AA1153" s="486"/>
      <c r="AB1153" s="486"/>
      <c r="AC1153" s="486"/>
      <c r="AD1153" s="486"/>
    </row>
    <row r="1154" spans="1:30">
      <c r="A1154" s="403">
        <v>44000</v>
      </c>
      <c r="B1154" s="115" t="s">
        <v>206</v>
      </c>
      <c r="C1154" s="486">
        <v>882030906</v>
      </c>
      <c r="D1154" s="115" t="s">
        <v>139</v>
      </c>
      <c r="E1154" s="115" t="s">
        <v>140</v>
      </c>
      <c r="F1154" s="666"/>
      <c r="G1154" s="486"/>
      <c r="H1154" s="486"/>
      <c r="I1154" s="84"/>
      <c r="J1154" s="666"/>
      <c r="K1154" s="486"/>
      <c r="L1154" s="37"/>
      <c r="M1154" s="664"/>
      <c r="N1154" s="84"/>
      <c r="O1154" s="84"/>
      <c r="P1154" s="84"/>
      <c r="Q1154" s="84"/>
      <c r="R1154" s="486"/>
      <c r="S1154" s="486"/>
      <c r="T1154" s="486"/>
      <c r="U1154" s="486"/>
      <c r="V1154" s="486"/>
      <c r="W1154" s="486"/>
      <c r="X1154" s="486"/>
      <c r="Y1154" s="486"/>
      <c r="Z1154" s="486"/>
      <c r="AA1154" s="486"/>
      <c r="AB1154" s="486"/>
      <c r="AC1154" s="486"/>
      <c r="AD1154" s="486"/>
    </row>
    <row r="1155" spans="1:30">
      <c r="A1155" s="403">
        <v>44001</v>
      </c>
      <c r="B1155" s="115" t="s">
        <v>206</v>
      </c>
      <c r="C1155" s="486">
        <v>881391611</v>
      </c>
      <c r="D1155" s="115" t="s">
        <v>152</v>
      </c>
      <c r="E1155" s="115" t="s">
        <v>147</v>
      </c>
      <c r="F1155" s="666"/>
      <c r="G1155" s="486"/>
      <c r="H1155" s="486"/>
      <c r="I1155" s="84"/>
      <c r="J1155" s="666">
        <v>44025</v>
      </c>
      <c r="K1155" s="486"/>
      <c r="L1155" s="37"/>
      <c r="M1155" s="664" t="s">
        <v>142</v>
      </c>
      <c r="N1155" s="84"/>
      <c r="O1155" s="84"/>
      <c r="P1155" s="84"/>
      <c r="Q1155" s="84"/>
      <c r="R1155" s="486"/>
      <c r="S1155" s="486"/>
      <c r="T1155" s="486"/>
      <c r="U1155" s="486"/>
      <c r="V1155" s="486"/>
      <c r="W1155" s="486"/>
      <c r="X1155" s="486"/>
      <c r="Y1155" s="486"/>
      <c r="Z1155" s="486"/>
      <c r="AA1155" s="486"/>
      <c r="AB1155" s="486"/>
      <c r="AC1155" s="486"/>
      <c r="AD1155" s="486"/>
    </row>
    <row r="1156" spans="1:30">
      <c r="A1156" s="403">
        <v>44001</v>
      </c>
      <c r="B1156" s="115" t="s">
        <v>206</v>
      </c>
      <c r="C1156" s="486">
        <v>881839346</v>
      </c>
      <c r="D1156" s="115" t="s">
        <v>152</v>
      </c>
      <c r="E1156" s="115" t="s">
        <v>140</v>
      </c>
      <c r="F1156" s="666"/>
      <c r="G1156" s="486"/>
      <c r="H1156" s="486"/>
      <c r="I1156" s="84"/>
      <c r="J1156" s="666">
        <v>44016</v>
      </c>
      <c r="K1156" s="486"/>
      <c r="L1156" s="37"/>
      <c r="M1156" s="664"/>
      <c r="N1156" s="84"/>
      <c r="O1156" s="84"/>
      <c r="P1156" s="84"/>
      <c r="Q1156" s="84"/>
      <c r="R1156" s="486"/>
      <c r="S1156" s="486"/>
      <c r="T1156" s="486"/>
      <c r="U1156" s="486"/>
      <c r="V1156" s="486"/>
      <c r="W1156" s="486"/>
      <c r="X1156" s="486"/>
      <c r="Y1156" s="486"/>
      <c r="Z1156" s="486"/>
      <c r="AA1156" s="486"/>
      <c r="AB1156" s="486"/>
      <c r="AC1156" s="486"/>
      <c r="AD1156" s="486"/>
    </row>
    <row r="1157" spans="1:30">
      <c r="A1157" s="403">
        <v>44001</v>
      </c>
      <c r="B1157" s="115" t="s">
        <v>206</v>
      </c>
      <c r="C1157" s="486">
        <v>881361792</v>
      </c>
      <c r="D1157" s="115" t="s">
        <v>139</v>
      </c>
      <c r="E1157" s="115" t="s">
        <v>140</v>
      </c>
      <c r="F1157" s="666"/>
      <c r="G1157" s="486"/>
      <c r="H1157" s="486"/>
      <c r="I1157" s="84"/>
      <c r="J1157" s="666">
        <v>44016</v>
      </c>
      <c r="K1157" s="486"/>
      <c r="L1157" s="37"/>
      <c r="M1157" s="664" t="s">
        <v>142</v>
      </c>
      <c r="N1157" s="84"/>
      <c r="O1157" s="84"/>
      <c r="P1157" s="84"/>
      <c r="Q1157" s="84"/>
      <c r="R1157" s="486"/>
      <c r="S1157" s="486"/>
      <c r="T1157" s="486"/>
      <c r="U1157" s="486"/>
      <c r="V1157" s="486"/>
      <c r="W1157" s="486"/>
      <c r="X1157" s="486"/>
      <c r="Y1157" s="486"/>
      <c r="Z1157" s="486"/>
      <c r="AA1157" s="486"/>
      <c r="AB1157" s="486"/>
      <c r="AC1157" s="486"/>
      <c r="AD1157" s="486"/>
    </row>
    <row r="1158" spans="1:30">
      <c r="A1158" s="666">
        <v>44004</v>
      </c>
      <c r="B1158" s="115" t="s">
        <v>206</v>
      </c>
      <c r="C1158" s="486">
        <v>880692003</v>
      </c>
      <c r="D1158" s="115" t="s">
        <v>139</v>
      </c>
      <c r="E1158" s="115" t="s">
        <v>140</v>
      </c>
      <c r="F1158" s="486"/>
      <c r="G1158" s="84"/>
      <c r="H1158" s="486">
        <v>6.27</v>
      </c>
      <c r="I1158" s="84"/>
      <c r="J1158" s="666">
        <v>44022</v>
      </c>
      <c r="K1158" s="84"/>
      <c r="L1158" s="84"/>
      <c r="M1158" s="84"/>
      <c r="N1158" s="23">
        <v>6.27</v>
      </c>
      <c r="O1158" s="23">
        <v>843.5</v>
      </c>
      <c r="P1158" s="84"/>
      <c r="Q1158" s="84"/>
      <c r="R1158" s="486"/>
      <c r="S1158" s="486"/>
      <c r="T1158" s="486"/>
      <c r="U1158" s="486"/>
      <c r="V1158" s="486"/>
      <c r="W1158" s="486"/>
      <c r="X1158" s="486"/>
      <c r="Y1158" s="486"/>
      <c r="Z1158" s="486"/>
      <c r="AA1158" s="486"/>
      <c r="AB1158" s="486"/>
      <c r="AC1158" s="486"/>
      <c r="AD1158" s="486"/>
    </row>
    <row r="1159" spans="1:30">
      <c r="A1159" s="666">
        <v>44004</v>
      </c>
      <c r="B1159" s="115" t="s">
        <v>206</v>
      </c>
      <c r="C1159" s="486">
        <v>881378250</v>
      </c>
      <c r="D1159" s="486" t="s">
        <v>139</v>
      </c>
      <c r="E1159" s="486" t="s">
        <v>140</v>
      </c>
      <c r="F1159" s="486"/>
      <c r="G1159" s="84"/>
      <c r="H1159" s="666"/>
      <c r="I1159" s="84"/>
      <c r="J1159" s="666"/>
      <c r="K1159" s="84"/>
      <c r="L1159" s="84"/>
      <c r="M1159" s="84"/>
      <c r="N1159" s="84"/>
      <c r="O1159" s="84"/>
      <c r="P1159" s="84"/>
      <c r="Q1159" s="84"/>
      <c r="R1159" s="486"/>
      <c r="S1159" s="486"/>
      <c r="T1159" s="486"/>
      <c r="U1159" s="486"/>
      <c r="V1159" s="486"/>
      <c r="W1159" s="486"/>
      <c r="X1159" s="486"/>
      <c r="Y1159" s="486"/>
      <c r="Z1159" s="486"/>
      <c r="AA1159" s="486"/>
      <c r="AB1159" s="486"/>
      <c r="AC1159" s="486"/>
      <c r="AD1159" s="486"/>
    </row>
    <row r="1160" spans="1:30">
      <c r="A1160" s="666">
        <v>44004</v>
      </c>
      <c r="B1160" s="115" t="s">
        <v>206</v>
      </c>
      <c r="C1160" s="486">
        <v>880414903</v>
      </c>
      <c r="D1160" s="115" t="s">
        <v>139</v>
      </c>
      <c r="E1160" s="115" t="s">
        <v>150</v>
      </c>
      <c r="F1160" s="486"/>
      <c r="G1160" s="84"/>
      <c r="H1160" s="666"/>
      <c r="I1160" s="84"/>
      <c r="J1160" s="666">
        <v>44005</v>
      </c>
      <c r="K1160" s="84"/>
      <c r="L1160" s="84"/>
      <c r="M1160" s="84"/>
      <c r="N1160" s="403">
        <v>44004</v>
      </c>
      <c r="O1160" s="23">
        <v>55</v>
      </c>
      <c r="P1160" s="84"/>
      <c r="Q1160" s="84"/>
      <c r="R1160" s="486"/>
      <c r="S1160" s="486"/>
      <c r="T1160" s="486"/>
      <c r="U1160" s="486"/>
      <c r="V1160" s="486"/>
      <c r="W1160" s="486"/>
      <c r="X1160" s="486"/>
      <c r="Y1160" s="486"/>
      <c r="Z1160" s="486"/>
      <c r="AA1160" s="486"/>
      <c r="AB1160" s="486"/>
      <c r="AC1160" s="486"/>
      <c r="AD1160" s="486"/>
    </row>
    <row r="1161" spans="1:30">
      <c r="A1161" s="666">
        <v>44004</v>
      </c>
      <c r="B1161" s="115" t="s">
        <v>206</v>
      </c>
      <c r="C1161" s="486">
        <v>882251052</v>
      </c>
      <c r="D1161" s="115" t="s">
        <v>139</v>
      </c>
      <c r="E1161" s="115" t="s">
        <v>140</v>
      </c>
      <c r="F1161" s="486"/>
      <c r="G1161" s="84"/>
      <c r="H1161" s="666"/>
      <c r="I1161" s="84"/>
      <c r="J1161" s="666">
        <v>44015</v>
      </c>
      <c r="K1161" s="84"/>
      <c r="L1161" s="84"/>
      <c r="M1161" s="84"/>
      <c r="N1161" s="84"/>
      <c r="O1161" s="84"/>
      <c r="P1161" s="84"/>
      <c r="Q1161" s="84"/>
      <c r="R1161" s="486"/>
      <c r="S1161" s="486"/>
      <c r="T1161" s="486"/>
      <c r="U1161" s="486"/>
      <c r="V1161" s="486"/>
      <c r="W1161" s="486"/>
      <c r="X1161" s="486"/>
      <c r="Y1161" s="486"/>
      <c r="Z1161" s="486"/>
      <c r="AA1161" s="486"/>
      <c r="AB1161" s="486"/>
      <c r="AC1161" s="486"/>
      <c r="AD1161" s="486"/>
    </row>
    <row r="1162" spans="1:30">
      <c r="A1162" s="666">
        <v>44004</v>
      </c>
      <c r="B1162" s="115" t="s">
        <v>206</v>
      </c>
      <c r="C1162" s="486">
        <v>882278790</v>
      </c>
      <c r="D1162" s="115" t="s">
        <v>139</v>
      </c>
      <c r="E1162" s="486" t="s">
        <v>150</v>
      </c>
      <c r="F1162" s="486"/>
      <c r="G1162" s="84"/>
      <c r="H1162" s="666">
        <v>44006</v>
      </c>
      <c r="I1162" s="84"/>
      <c r="J1162" s="666">
        <v>44005</v>
      </c>
      <c r="K1162" s="84"/>
      <c r="L1162" s="84"/>
      <c r="M1162" s="84"/>
      <c r="N1162" s="666">
        <v>44006</v>
      </c>
      <c r="O1162" s="23">
        <v>76.650000000000006</v>
      </c>
      <c r="P1162" s="84"/>
      <c r="Q1162" s="84"/>
      <c r="R1162" s="486"/>
      <c r="S1162" s="486"/>
      <c r="T1162" s="486"/>
      <c r="U1162" s="486"/>
      <c r="V1162" s="486"/>
      <c r="W1162" s="486"/>
      <c r="X1162" s="486"/>
      <c r="Y1162" s="486"/>
      <c r="Z1162" s="486"/>
      <c r="AA1162" s="486"/>
      <c r="AB1162" s="486"/>
      <c r="AC1162" s="486"/>
      <c r="AD1162" s="486"/>
    </row>
    <row r="1163" spans="1:30">
      <c r="A1163" s="666">
        <v>44004</v>
      </c>
      <c r="B1163" s="115" t="s">
        <v>206</v>
      </c>
      <c r="C1163" s="486">
        <v>881065349</v>
      </c>
      <c r="D1163" s="115" t="s">
        <v>139</v>
      </c>
      <c r="E1163" s="115" t="s">
        <v>147</v>
      </c>
      <c r="F1163" s="486"/>
      <c r="G1163" s="84"/>
      <c r="H1163" s="666"/>
      <c r="I1163" s="84"/>
      <c r="J1163" s="666">
        <v>44006</v>
      </c>
      <c r="K1163" s="84"/>
      <c r="L1163" s="84"/>
      <c r="M1163" s="664"/>
      <c r="N1163" s="84"/>
      <c r="O1163" s="84"/>
      <c r="P1163" s="84"/>
      <c r="Q1163" s="84"/>
      <c r="R1163" s="486"/>
      <c r="S1163" s="486"/>
      <c r="T1163" s="486"/>
      <c r="U1163" s="486"/>
      <c r="V1163" s="486"/>
      <c r="W1163" s="486"/>
      <c r="X1163" s="486"/>
      <c r="Y1163" s="486"/>
      <c r="Z1163" s="486"/>
      <c r="AA1163" s="486"/>
      <c r="AB1163" s="486"/>
      <c r="AC1163" s="486"/>
      <c r="AD1163" s="486"/>
    </row>
    <row r="1164" spans="1:30">
      <c r="A1164" s="666">
        <v>44004</v>
      </c>
      <c r="B1164" s="486" t="s">
        <v>206</v>
      </c>
      <c r="C1164" s="486">
        <v>880022091</v>
      </c>
      <c r="D1164" s="115" t="s">
        <v>139</v>
      </c>
      <c r="E1164" s="115" t="s">
        <v>147</v>
      </c>
      <c r="F1164" s="486"/>
      <c r="G1164" s="84"/>
      <c r="H1164" s="666"/>
      <c r="I1164" s="84"/>
      <c r="J1164" s="666">
        <v>44005</v>
      </c>
      <c r="K1164" s="84"/>
      <c r="L1164" s="84"/>
      <c r="M1164" s="664" t="s">
        <v>142</v>
      </c>
      <c r="N1164" s="84"/>
      <c r="O1164" s="84"/>
      <c r="P1164" s="84"/>
      <c r="Q1164" s="84"/>
      <c r="R1164" s="486"/>
      <c r="S1164" s="486"/>
      <c r="T1164" s="486"/>
      <c r="U1164" s="486"/>
      <c r="V1164" s="486"/>
      <c r="W1164" s="486"/>
      <c r="X1164" s="486"/>
      <c r="Y1164" s="486"/>
      <c r="Z1164" s="486"/>
      <c r="AA1164" s="486"/>
      <c r="AB1164" s="486"/>
      <c r="AC1164" s="486"/>
      <c r="AD1164" s="486"/>
    </row>
    <row r="1165" spans="1:30">
      <c r="A1165" s="666">
        <v>44004</v>
      </c>
      <c r="B1165" s="115" t="s">
        <v>206</v>
      </c>
      <c r="C1165" s="486">
        <v>880696389</v>
      </c>
      <c r="D1165" s="115" t="s">
        <v>139</v>
      </c>
      <c r="E1165" s="115" t="s">
        <v>147</v>
      </c>
      <c r="F1165" s="486"/>
      <c r="G1165" s="84"/>
      <c r="H1165" s="666"/>
      <c r="I1165" s="84"/>
      <c r="J1165" s="666"/>
      <c r="K1165" s="84"/>
      <c r="L1165" s="84"/>
      <c r="M1165" s="664"/>
      <c r="N1165" s="84"/>
      <c r="O1165" s="84"/>
      <c r="P1165" s="84"/>
      <c r="Q1165" s="84"/>
      <c r="R1165" s="486"/>
      <c r="S1165" s="486"/>
      <c r="T1165" s="486"/>
      <c r="U1165" s="486"/>
      <c r="V1165" s="486"/>
      <c r="W1165" s="486"/>
      <c r="X1165" s="486"/>
      <c r="Y1165" s="486"/>
      <c r="Z1165" s="486"/>
      <c r="AA1165" s="486"/>
      <c r="AB1165" s="486"/>
      <c r="AC1165" s="486"/>
      <c r="AD1165" s="486"/>
    </row>
    <row r="1166" spans="1:30">
      <c r="A1166" s="666">
        <v>44004</v>
      </c>
      <c r="B1166" s="115" t="s">
        <v>206</v>
      </c>
      <c r="C1166" s="486">
        <v>880034611</v>
      </c>
      <c r="D1166" s="115" t="s">
        <v>139</v>
      </c>
      <c r="E1166" s="115" t="s">
        <v>393</v>
      </c>
      <c r="F1166" s="486"/>
      <c r="G1166" s="84"/>
      <c r="H1166" s="486">
        <v>6.28</v>
      </c>
      <c r="I1166" s="84"/>
      <c r="J1166" s="666"/>
      <c r="K1166" s="84"/>
      <c r="L1166" s="84"/>
      <c r="M1166" s="664"/>
      <c r="N1166" s="664" t="s">
        <v>1485</v>
      </c>
      <c r="O1166" s="23">
        <v>410</v>
      </c>
      <c r="P1166" s="84"/>
      <c r="Q1166" s="84"/>
      <c r="R1166" s="486"/>
      <c r="S1166" s="486"/>
      <c r="T1166" s="486"/>
      <c r="U1166" s="486"/>
      <c r="V1166" s="486"/>
      <c r="W1166" s="486"/>
      <c r="X1166" s="486"/>
      <c r="Y1166" s="486"/>
      <c r="Z1166" s="486"/>
      <c r="AA1166" s="486"/>
      <c r="AB1166" s="486"/>
      <c r="AC1166" s="486"/>
      <c r="AD1166" s="486"/>
    </row>
    <row r="1167" spans="1:30">
      <c r="A1167" s="666">
        <v>44004</v>
      </c>
      <c r="B1167" s="115" t="s">
        <v>206</v>
      </c>
      <c r="C1167" s="486">
        <v>881332479</v>
      </c>
      <c r="D1167" s="115" t="s">
        <v>139</v>
      </c>
      <c r="E1167" s="115" t="s">
        <v>140</v>
      </c>
      <c r="F1167" s="486"/>
      <c r="G1167" s="84"/>
      <c r="H1167" s="666"/>
      <c r="I1167" s="84"/>
      <c r="J1167" s="666">
        <v>44016</v>
      </c>
      <c r="K1167" s="84"/>
      <c r="L1167" s="84"/>
      <c r="M1167" s="664" t="s">
        <v>621</v>
      </c>
      <c r="N1167" s="84"/>
      <c r="O1167" s="84"/>
      <c r="P1167" s="84"/>
      <c r="Q1167" s="84"/>
      <c r="R1167" s="486"/>
      <c r="S1167" s="486"/>
      <c r="T1167" s="486"/>
      <c r="U1167" s="486"/>
      <c r="V1167" s="486"/>
      <c r="W1167" s="486"/>
      <c r="X1167" s="486"/>
      <c r="Y1167" s="486"/>
      <c r="Z1167" s="486"/>
      <c r="AA1167" s="486"/>
      <c r="AB1167" s="486"/>
      <c r="AC1167" s="486"/>
      <c r="AD1167" s="486"/>
    </row>
    <row r="1168" spans="1:30">
      <c r="A1168" s="666">
        <v>44004</v>
      </c>
      <c r="B1168" s="486" t="s">
        <v>206</v>
      </c>
      <c r="C1168" s="486">
        <v>882285328</v>
      </c>
      <c r="D1168" s="115" t="s">
        <v>152</v>
      </c>
      <c r="E1168" s="115" t="s">
        <v>140</v>
      </c>
      <c r="F1168" s="486"/>
      <c r="G1168" s="84"/>
      <c r="H1168" s="666">
        <v>44005</v>
      </c>
      <c r="I1168" s="84"/>
      <c r="J1168" s="666">
        <v>44016</v>
      </c>
      <c r="K1168" s="84"/>
      <c r="L1168" s="84"/>
      <c r="M1168" s="664"/>
      <c r="N1168" s="403">
        <v>44005</v>
      </c>
      <c r="O1168" s="23">
        <v>56.5</v>
      </c>
      <c r="P1168" s="84"/>
      <c r="Q1168" s="84"/>
      <c r="R1168" s="486"/>
      <c r="S1168" s="486"/>
      <c r="T1168" s="486"/>
      <c r="U1168" s="486"/>
      <c r="V1168" s="486"/>
      <c r="W1168" s="486"/>
      <c r="X1168" s="486"/>
      <c r="Y1168" s="486"/>
      <c r="Z1168" s="486"/>
      <c r="AA1168" s="486"/>
      <c r="AB1168" s="486"/>
      <c r="AC1168" s="486"/>
      <c r="AD1168" s="486"/>
    </row>
    <row r="1169" spans="1:30">
      <c r="A1169" s="666">
        <v>44005</v>
      </c>
      <c r="B1169" s="115" t="s">
        <v>206</v>
      </c>
      <c r="C1169" s="37">
        <v>881031268</v>
      </c>
      <c r="D1169" s="115" t="s">
        <v>139</v>
      </c>
      <c r="E1169" s="115" t="s">
        <v>140</v>
      </c>
      <c r="F1169" s="669"/>
      <c r="G1169" s="669"/>
      <c r="H1169" s="486">
        <v>6.26</v>
      </c>
      <c r="I1169" s="669"/>
      <c r="J1169" s="666">
        <v>44020</v>
      </c>
      <c r="K1169" s="84"/>
      <c r="L1169" s="84"/>
      <c r="M1169" s="664"/>
      <c r="N1169" s="23">
        <v>6.26</v>
      </c>
      <c r="O1169" s="23">
        <v>991</v>
      </c>
      <c r="P1169" s="84"/>
      <c r="Q1169" s="84"/>
      <c r="R1169" s="486"/>
      <c r="S1169" s="486"/>
      <c r="T1169" s="486"/>
      <c r="U1169" s="486"/>
      <c r="V1169" s="486"/>
      <c r="W1169" s="486"/>
      <c r="X1169" s="486"/>
      <c r="Y1169" s="486"/>
      <c r="Z1169" s="486"/>
      <c r="AA1169" s="486"/>
      <c r="AB1169" s="486"/>
      <c r="AC1169" s="486"/>
      <c r="AD1169" s="486"/>
    </row>
    <row r="1170" spans="1:30">
      <c r="A1170" s="666">
        <v>44005</v>
      </c>
      <c r="B1170" s="115" t="s">
        <v>206</v>
      </c>
      <c r="C1170" s="486">
        <v>882121927</v>
      </c>
      <c r="D1170" s="115" t="s">
        <v>139</v>
      </c>
      <c r="E1170" s="115" t="s">
        <v>140</v>
      </c>
      <c r="F1170" s="669"/>
      <c r="G1170" s="669"/>
      <c r="H1170" s="666"/>
      <c r="I1170" s="669"/>
      <c r="J1170" s="666">
        <v>44018</v>
      </c>
      <c r="K1170" s="84"/>
      <c r="L1170" s="84"/>
      <c r="M1170" s="664"/>
      <c r="N1170" s="84"/>
      <c r="O1170" s="84"/>
      <c r="P1170" s="84"/>
      <c r="Q1170" s="84"/>
      <c r="R1170" s="486"/>
      <c r="S1170" s="486"/>
      <c r="T1170" s="486"/>
      <c r="U1170" s="486"/>
      <c r="V1170" s="486"/>
      <c r="W1170" s="486"/>
      <c r="X1170" s="486"/>
      <c r="Y1170" s="486"/>
      <c r="Z1170" s="486"/>
      <c r="AA1170" s="486"/>
      <c r="AB1170" s="486"/>
      <c r="AC1170" s="486"/>
      <c r="AD1170" s="486"/>
    </row>
    <row r="1171" spans="1:30">
      <c r="A1171" s="666">
        <v>44005</v>
      </c>
      <c r="B1171" s="115" t="s">
        <v>206</v>
      </c>
      <c r="C1171" s="486">
        <v>881670709</v>
      </c>
      <c r="D1171" s="115" t="s">
        <v>152</v>
      </c>
      <c r="E1171" s="115" t="s">
        <v>140</v>
      </c>
      <c r="F1171" s="669"/>
      <c r="G1171" s="669"/>
      <c r="H1171" s="666"/>
      <c r="I1171" s="669"/>
      <c r="J1171" s="666">
        <v>44018</v>
      </c>
      <c r="K1171" s="84"/>
      <c r="L1171" s="84"/>
      <c r="M1171" s="664"/>
      <c r="N1171" s="84"/>
      <c r="O1171" s="84"/>
      <c r="P1171" s="84"/>
      <c r="Q1171" s="84"/>
      <c r="R1171" s="486"/>
      <c r="S1171" s="486"/>
      <c r="T1171" s="486"/>
      <c r="U1171" s="486"/>
      <c r="V1171" s="486"/>
      <c r="W1171" s="486"/>
      <c r="X1171" s="486"/>
      <c r="Y1171" s="486"/>
      <c r="Z1171" s="486"/>
      <c r="AA1171" s="486"/>
      <c r="AB1171" s="486"/>
      <c r="AC1171" s="486"/>
      <c r="AD1171" s="486"/>
    </row>
    <row r="1172" spans="1:30">
      <c r="A1172" s="666">
        <v>44005</v>
      </c>
      <c r="B1172" s="115" t="s">
        <v>206</v>
      </c>
      <c r="C1172" s="486">
        <v>880199459</v>
      </c>
      <c r="D1172" s="115" t="s">
        <v>139</v>
      </c>
      <c r="E1172" s="115" t="s">
        <v>140</v>
      </c>
      <c r="F1172" s="669"/>
      <c r="G1172" s="669"/>
      <c r="H1172" s="666"/>
      <c r="I1172" s="669"/>
      <c r="J1172" s="666">
        <v>44022</v>
      </c>
      <c r="K1172" s="84"/>
      <c r="L1172" s="84"/>
      <c r="M1172" s="664" t="s">
        <v>200</v>
      </c>
      <c r="N1172" s="84"/>
      <c r="O1172" s="84"/>
      <c r="P1172" s="84"/>
      <c r="Q1172" s="84"/>
      <c r="R1172" s="486"/>
      <c r="S1172" s="486"/>
      <c r="T1172" s="486"/>
      <c r="U1172" s="486"/>
      <c r="V1172" s="486"/>
      <c r="W1172" s="486"/>
      <c r="X1172" s="486"/>
      <c r="Y1172" s="486"/>
      <c r="Z1172" s="486"/>
      <c r="AA1172" s="486"/>
      <c r="AB1172" s="486"/>
      <c r="AC1172" s="486"/>
      <c r="AD1172" s="486"/>
    </row>
    <row r="1173" spans="1:30">
      <c r="A1173" s="666">
        <v>44005</v>
      </c>
      <c r="B1173" s="115" t="s">
        <v>206</v>
      </c>
      <c r="C1173" s="37">
        <v>881942351</v>
      </c>
      <c r="D1173" s="486" t="s">
        <v>139</v>
      </c>
      <c r="E1173" s="115" t="s">
        <v>140</v>
      </c>
      <c r="F1173" s="669"/>
      <c r="G1173" s="669"/>
      <c r="H1173" s="666"/>
      <c r="I1173" s="669"/>
      <c r="J1173" s="666">
        <v>44018</v>
      </c>
      <c r="K1173" s="84"/>
      <c r="L1173" s="84"/>
      <c r="M1173" s="664"/>
      <c r="N1173" s="84"/>
      <c r="O1173" s="84"/>
      <c r="P1173" s="84"/>
      <c r="Q1173" s="84"/>
      <c r="R1173" s="486"/>
      <c r="S1173" s="486"/>
      <c r="T1173" s="486"/>
      <c r="U1173" s="486"/>
      <c r="V1173" s="486"/>
      <c r="W1173" s="486"/>
      <c r="X1173" s="486"/>
      <c r="Y1173" s="486"/>
      <c r="Z1173" s="486"/>
      <c r="AA1173" s="486"/>
      <c r="AB1173" s="486"/>
      <c r="AC1173" s="486"/>
      <c r="AD1173" s="486"/>
    </row>
    <row r="1174" spans="1:30">
      <c r="A1174" s="666">
        <v>44005</v>
      </c>
      <c r="B1174" s="115" t="s">
        <v>206</v>
      </c>
      <c r="C1174" s="715">
        <v>880035604</v>
      </c>
      <c r="D1174" s="486" t="s">
        <v>152</v>
      </c>
      <c r="E1174" s="115" t="s">
        <v>150</v>
      </c>
      <c r="F1174" s="669"/>
      <c r="G1174" s="669"/>
      <c r="H1174" s="666"/>
      <c r="I1174" s="84"/>
      <c r="J1174" s="666">
        <v>44022</v>
      </c>
      <c r="K1174" s="84"/>
      <c r="L1174" s="84"/>
      <c r="M1174" s="84"/>
      <c r="N1174" s="84"/>
      <c r="O1174" s="84"/>
      <c r="P1174" s="84"/>
      <c r="Q1174" s="84"/>
      <c r="R1174" s="486"/>
      <c r="S1174" s="486"/>
      <c r="T1174" s="486"/>
      <c r="U1174" s="486"/>
      <c r="V1174" s="486"/>
      <c r="W1174" s="486"/>
      <c r="X1174" s="486"/>
      <c r="Y1174" s="486"/>
      <c r="Z1174" s="486"/>
      <c r="AA1174" s="486"/>
      <c r="AB1174" s="486"/>
      <c r="AC1174" s="486"/>
      <c r="AD1174" s="486"/>
    </row>
    <row r="1175" spans="1:30">
      <c r="A1175" s="666">
        <v>44005</v>
      </c>
      <c r="B1175" s="115" t="s">
        <v>206</v>
      </c>
      <c r="C1175" s="715">
        <v>881939320</v>
      </c>
      <c r="D1175" s="115" t="s">
        <v>152</v>
      </c>
      <c r="E1175" s="115" t="s">
        <v>140</v>
      </c>
      <c r="F1175" s="669"/>
      <c r="G1175" s="669"/>
      <c r="H1175" s="666"/>
      <c r="I1175" s="84"/>
      <c r="J1175" s="666">
        <v>44021</v>
      </c>
      <c r="K1175" s="84"/>
      <c r="L1175" s="84"/>
      <c r="M1175" s="84"/>
      <c r="N1175" s="84"/>
      <c r="O1175" s="84"/>
      <c r="P1175" s="84"/>
      <c r="Q1175" s="84"/>
      <c r="R1175" s="486"/>
      <c r="S1175" s="486"/>
      <c r="T1175" s="486"/>
      <c r="U1175" s="486"/>
      <c r="V1175" s="486"/>
      <c r="W1175" s="486"/>
      <c r="X1175" s="486"/>
      <c r="Y1175" s="486"/>
      <c r="Z1175" s="486"/>
      <c r="AA1175" s="486"/>
      <c r="AB1175" s="486"/>
      <c r="AC1175" s="486"/>
      <c r="AD1175" s="486"/>
    </row>
    <row r="1176" spans="1:30">
      <c r="A1176" s="666">
        <v>44006</v>
      </c>
      <c r="B1176" s="115" t="s">
        <v>206</v>
      </c>
      <c r="C1176" s="715">
        <v>882292568</v>
      </c>
      <c r="D1176" s="115" t="s">
        <v>139</v>
      </c>
      <c r="E1176" s="115" t="s">
        <v>150</v>
      </c>
      <c r="F1176" s="669"/>
      <c r="G1176" s="669"/>
      <c r="H1176" s="486">
        <v>6.24</v>
      </c>
      <c r="I1176" s="84"/>
      <c r="J1176" s="666">
        <v>44019</v>
      </c>
      <c r="K1176" s="84"/>
      <c r="L1176" s="84"/>
      <c r="M1176" s="84"/>
      <c r="N1176" s="23">
        <v>6.24</v>
      </c>
      <c r="O1176" s="23">
        <v>1288</v>
      </c>
      <c r="P1176" s="84"/>
      <c r="Q1176" s="84"/>
      <c r="R1176" s="486"/>
      <c r="S1176" s="486"/>
      <c r="T1176" s="486"/>
      <c r="U1176" s="486"/>
      <c r="V1176" s="486"/>
      <c r="W1176" s="486"/>
      <c r="X1176" s="486"/>
      <c r="Y1176" s="486"/>
      <c r="Z1176" s="486"/>
      <c r="AA1176" s="486"/>
      <c r="AB1176" s="486"/>
      <c r="AC1176" s="486"/>
      <c r="AD1176" s="486"/>
    </row>
    <row r="1177" spans="1:30">
      <c r="A1177" s="666">
        <v>44006</v>
      </c>
      <c r="B1177" s="115" t="s">
        <v>206</v>
      </c>
      <c r="C1177" s="715">
        <v>880026282</v>
      </c>
      <c r="D1177" s="115" t="s">
        <v>139</v>
      </c>
      <c r="E1177" s="115" t="s">
        <v>140</v>
      </c>
      <c r="F1177" s="669"/>
      <c r="G1177" s="669"/>
      <c r="H1177" s="666"/>
      <c r="I1177" s="84"/>
      <c r="J1177" s="666">
        <v>44021</v>
      </c>
      <c r="K1177" s="84"/>
      <c r="L1177" s="84"/>
      <c r="M1177" s="84"/>
      <c r="N1177" s="84"/>
      <c r="O1177" s="84"/>
      <c r="P1177" s="84"/>
      <c r="Q1177" s="84"/>
      <c r="R1177" s="486"/>
      <c r="S1177" s="486"/>
      <c r="T1177" s="486"/>
      <c r="U1177" s="486"/>
      <c r="V1177" s="486"/>
      <c r="W1177" s="486"/>
      <c r="X1177" s="486"/>
      <c r="Y1177" s="486"/>
      <c r="Z1177" s="486"/>
      <c r="AA1177" s="486"/>
      <c r="AB1177" s="486"/>
      <c r="AC1177" s="486"/>
      <c r="AD1177" s="486"/>
    </row>
    <row r="1178" spans="1:30">
      <c r="A1178" s="666">
        <v>44006</v>
      </c>
      <c r="B1178" s="115" t="s">
        <v>206</v>
      </c>
      <c r="C1178" s="715">
        <v>880006468</v>
      </c>
      <c r="D1178" s="115" t="s">
        <v>139</v>
      </c>
      <c r="E1178" s="115" t="s">
        <v>140</v>
      </c>
      <c r="F1178" s="669"/>
      <c r="G1178" s="669"/>
      <c r="H1178" s="666"/>
      <c r="I1178" s="84"/>
      <c r="J1178" s="666">
        <v>44020</v>
      </c>
      <c r="K1178" s="84"/>
      <c r="L1178" s="84"/>
      <c r="M1178" s="84"/>
      <c r="N1178" s="84"/>
      <c r="O1178" s="84"/>
      <c r="P1178" s="84"/>
      <c r="Q1178" s="84"/>
      <c r="R1178" s="486"/>
      <c r="S1178" s="486"/>
      <c r="T1178" s="486"/>
      <c r="U1178" s="486"/>
      <c r="V1178" s="486"/>
      <c r="W1178" s="486"/>
      <c r="X1178" s="486"/>
      <c r="Y1178" s="486"/>
      <c r="Z1178" s="486"/>
      <c r="AA1178" s="486"/>
      <c r="AB1178" s="486"/>
      <c r="AC1178" s="486"/>
      <c r="AD1178" s="486"/>
    </row>
    <row r="1179" spans="1:30">
      <c r="A1179" s="666">
        <v>44006</v>
      </c>
      <c r="B1179" s="115" t="s">
        <v>206</v>
      </c>
      <c r="C1179" s="715">
        <v>882226977</v>
      </c>
      <c r="D1179" s="115" t="s">
        <v>139</v>
      </c>
      <c r="E1179" s="115" t="s">
        <v>150</v>
      </c>
      <c r="F1179" s="669"/>
      <c r="G1179" s="669"/>
      <c r="H1179" s="666"/>
      <c r="I1179" s="84"/>
      <c r="J1179" s="666">
        <v>44021</v>
      </c>
      <c r="K1179" s="84"/>
      <c r="L1179" s="84"/>
      <c r="M1179" s="84"/>
      <c r="N1179" s="84"/>
      <c r="O1179" s="84"/>
      <c r="P1179" s="84"/>
      <c r="Q1179" s="84"/>
      <c r="R1179" s="486"/>
      <c r="S1179" s="486"/>
      <c r="T1179" s="486"/>
      <c r="U1179" s="486"/>
      <c r="V1179" s="486"/>
      <c r="W1179" s="486"/>
      <c r="X1179" s="486"/>
      <c r="Y1179" s="486"/>
      <c r="Z1179" s="486"/>
      <c r="AA1179" s="486"/>
      <c r="AB1179" s="486"/>
      <c r="AC1179" s="486"/>
      <c r="AD1179" s="486"/>
    </row>
    <row r="1180" spans="1:30">
      <c r="A1180" s="666">
        <v>44006</v>
      </c>
      <c r="B1180" s="115" t="s">
        <v>206</v>
      </c>
      <c r="C1180" s="37">
        <v>881566313</v>
      </c>
      <c r="D1180" s="115" t="s">
        <v>152</v>
      </c>
      <c r="E1180" s="115" t="s">
        <v>140</v>
      </c>
      <c r="F1180" s="669"/>
      <c r="G1180" s="669"/>
      <c r="H1180" s="666"/>
      <c r="I1180" s="84"/>
      <c r="J1180" s="666">
        <v>44021</v>
      </c>
      <c r="K1180" s="84"/>
      <c r="L1180" s="84"/>
      <c r="M1180" s="664"/>
      <c r="N1180" s="84"/>
      <c r="O1180" s="84"/>
      <c r="P1180" s="84"/>
      <c r="Q1180" s="84"/>
      <c r="R1180" s="37"/>
      <c r="S1180" s="37"/>
      <c r="T1180" s="37"/>
      <c r="U1180" s="37"/>
      <c r="V1180" s="37"/>
      <c r="W1180" s="37"/>
      <c r="X1180" s="37"/>
      <c r="Y1180" s="37"/>
      <c r="Z1180" s="37"/>
      <c r="AA1180" s="37"/>
      <c r="AB1180" s="37"/>
      <c r="AC1180" s="37"/>
      <c r="AD1180" s="37"/>
    </row>
    <row r="1181" spans="1:30">
      <c r="A1181" s="666">
        <v>44006</v>
      </c>
      <c r="B1181" s="115" t="s">
        <v>206</v>
      </c>
      <c r="C1181" s="37">
        <v>882283691</v>
      </c>
      <c r="D1181" s="115" t="s">
        <v>152</v>
      </c>
      <c r="E1181" s="115" t="s">
        <v>140</v>
      </c>
      <c r="F1181" s="669"/>
      <c r="G1181" s="669"/>
      <c r="H1181" s="666"/>
      <c r="I1181" s="84"/>
      <c r="J1181" s="666">
        <v>44021</v>
      </c>
      <c r="K1181" s="84"/>
      <c r="L1181" s="84"/>
      <c r="M1181" s="664"/>
      <c r="N1181" s="84"/>
      <c r="O1181" s="84"/>
      <c r="P1181" s="84"/>
      <c r="Q1181" s="84"/>
      <c r="R1181" s="486"/>
      <c r="S1181" s="486"/>
      <c r="T1181" s="486"/>
      <c r="U1181" s="486"/>
      <c r="V1181" s="486"/>
      <c r="W1181" s="486"/>
      <c r="X1181" s="486"/>
      <c r="Y1181" s="486"/>
      <c r="Z1181" s="486"/>
      <c r="AA1181" s="486"/>
      <c r="AB1181" s="486"/>
      <c r="AC1181" s="486"/>
      <c r="AD1181" s="486"/>
    </row>
    <row r="1182" spans="1:30">
      <c r="A1182" s="666">
        <v>44006</v>
      </c>
      <c r="B1182" s="115" t="s">
        <v>206</v>
      </c>
      <c r="C1182" s="37">
        <v>881662695</v>
      </c>
      <c r="D1182" s="115" t="s">
        <v>152</v>
      </c>
      <c r="E1182" s="115" t="s">
        <v>140</v>
      </c>
      <c r="F1182" s="669"/>
      <c r="G1182" s="669"/>
      <c r="H1182" s="666"/>
      <c r="I1182" s="84"/>
      <c r="J1182" s="666">
        <v>44021</v>
      </c>
      <c r="K1182" s="84"/>
      <c r="L1182" s="84"/>
      <c r="M1182" s="664"/>
      <c r="N1182" s="84"/>
      <c r="O1182" s="84"/>
      <c r="P1182" s="84"/>
      <c r="Q1182" s="84"/>
      <c r="R1182" s="486"/>
      <c r="S1182" s="486"/>
      <c r="T1182" s="486"/>
      <c r="U1182" s="486"/>
      <c r="V1182" s="486"/>
      <c r="W1182" s="486"/>
      <c r="X1182" s="486"/>
      <c r="Y1182" s="486"/>
      <c r="Z1182" s="486"/>
      <c r="AA1182" s="486"/>
      <c r="AB1182" s="486"/>
      <c r="AC1182" s="486"/>
      <c r="AD1182" s="486"/>
    </row>
    <row r="1183" spans="1:30">
      <c r="A1183" s="666">
        <v>44006</v>
      </c>
      <c r="B1183" s="115" t="s">
        <v>206</v>
      </c>
      <c r="C1183" s="486">
        <v>882266450</v>
      </c>
      <c r="D1183" s="115" t="s">
        <v>139</v>
      </c>
      <c r="E1183" s="115" t="s">
        <v>140</v>
      </c>
      <c r="F1183" s="666"/>
      <c r="G1183" s="115"/>
      <c r="H1183" s="486"/>
      <c r="I1183" s="84"/>
      <c r="J1183" s="666">
        <v>44021</v>
      </c>
      <c r="K1183" s="115"/>
      <c r="L1183" s="486"/>
      <c r="M1183" s="84"/>
      <c r="N1183" s="84"/>
      <c r="O1183" s="84"/>
      <c r="P1183" s="84"/>
      <c r="Q1183" s="84"/>
      <c r="R1183" s="486"/>
      <c r="S1183" s="486"/>
      <c r="T1183" s="486"/>
      <c r="U1183" s="486"/>
      <c r="V1183" s="486"/>
      <c r="W1183" s="486"/>
      <c r="X1183" s="486"/>
      <c r="Y1183" s="486"/>
      <c r="Z1183" s="486"/>
      <c r="AA1183" s="486"/>
      <c r="AB1183" s="486"/>
      <c r="AC1183" s="486"/>
      <c r="AD1183" s="486"/>
    </row>
    <row r="1184" spans="1:30">
      <c r="A1184" s="666">
        <v>44006</v>
      </c>
      <c r="B1184" s="115" t="s">
        <v>206</v>
      </c>
      <c r="C1184" s="486">
        <v>882174110</v>
      </c>
      <c r="D1184" s="115" t="s">
        <v>139</v>
      </c>
      <c r="E1184" s="115" t="s">
        <v>140</v>
      </c>
      <c r="F1184" s="666"/>
      <c r="G1184" s="115"/>
      <c r="H1184" s="486"/>
      <c r="I1184" s="84"/>
      <c r="J1184" s="665">
        <v>44015</v>
      </c>
      <c r="K1184" s="115"/>
      <c r="L1184" s="486"/>
      <c r="M1184" s="84"/>
      <c r="N1184" s="84"/>
      <c r="O1184" s="84"/>
      <c r="P1184" s="84"/>
      <c r="Q1184" s="84"/>
      <c r="R1184" s="486"/>
      <c r="S1184" s="486"/>
      <c r="T1184" s="486"/>
      <c r="U1184" s="486"/>
      <c r="V1184" s="486"/>
      <c r="W1184" s="486"/>
      <c r="X1184" s="486"/>
      <c r="Y1184" s="486"/>
      <c r="Z1184" s="486"/>
      <c r="AA1184" s="486"/>
      <c r="AB1184" s="486"/>
      <c r="AC1184" s="486"/>
      <c r="AD1184" s="486"/>
    </row>
    <row r="1185" spans="1:30">
      <c r="A1185" s="666">
        <v>44010</v>
      </c>
      <c r="B1185" s="486" t="s">
        <v>206</v>
      </c>
      <c r="C1185" s="486">
        <v>882157821</v>
      </c>
      <c r="D1185" s="486" t="s">
        <v>139</v>
      </c>
      <c r="E1185" s="486" t="s">
        <v>147</v>
      </c>
      <c r="F1185" s="666"/>
      <c r="G1185" s="115"/>
      <c r="H1185" s="486"/>
      <c r="I1185" s="84"/>
      <c r="J1185" s="665">
        <v>44025</v>
      </c>
      <c r="K1185" s="115"/>
      <c r="L1185" s="486"/>
      <c r="M1185" s="84"/>
      <c r="N1185" s="84"/>
      <c r="O1185" s="84"/>
      <c r="P1185" s="84"/>
      <c r="Q1185" s="84"/>
      <c r="R1185" s="486"/>
      <c r="S1185" s="486"/>
      <c r="T1185" s="486"/>
      <c r="U1185" s="486"/>
      <c r="V1185" s="486"/>
      <c r="W1185" s="486"/>
      <c r="X1185" s="486"/>
      <c r="Y1185" s="486"/>
      <c r="Z1185" s="486"/>
      <c r="AA1185" s="486"/>
      <c r="AB1185" s="486"/>
      <c r="AC1185" s="486"/>
      <c r="AD1185" s="486"/>
    </row>
    <row r="1186" spans="1:30">
      <c r="A1186" s="666">
        <v>44010</v>
      </c>
      <c r="B1186" s="375" t="s">
        <v>206</v>
      </c>
      <c r="C1186" s="375">
        <v>882248012</v>
      </c>
      <c r="D1186" s="375" t="s">
        <v>139</v>
      </c>
      <c r="E1186" s="375" t="s">
        <v>140</v>
      </c>
      <c r="F1186" s="666"/>
      <c r="G1186" s="115"/>
      <c r="H1186" s="486"/>
      <c r="I1186" s="84"/>
      <c r="J1186" s="665">
        <v>44025</v>
      </c>
      <c r="K1186" s="115"/>
      <c r="L1186" s="486"/>
      <c r="M1186" s="84"/>
      <c r="N1186" s="84"/>
      <c r="O1186" s="84"/>
      <c r="P1186" s="84"/>
      <c r="Q1186" s="84"/>
      <c r="R1186" s="486"/>
      <c r="S1186" s="486"/>
      <c r="T1186" s="486"/>
      <c r="U1186" s="486"/>
      <c r="V1186" s="486"/>
      <c r="W1186" s="486"/>
      <c r="X1186" s="486"/>
      <c r="Y1186" s="486"/>
      <c r="Z1186" s="486"/>
      <c r="AA1186" s="486"/>
      <c r="AB1186" s="486"/>
      <c r="AC1186" s="486"/>
      <c r="AD1186" s="486"/>
    </row>
    <row r="1187" spans="1:30">
      <c r="A1187" s="666">
        <v>44010</v>
      </c>
      <c r="B1187" s="375" t="s">
        <v>206</v>
      </c>
      <c r="C1187" s="375">
        <v>880311661</v>
      </c>
      <c r="D1187" s="375" t="s">
        <v>152</v>
      </c>
      <c r="E1187" s="375" t="s">
        <v>147</v>
      </c>
      <c r="F1187" s="666"/>
      <c r="G1187" s="115"/>
      <c r="H1187" s="486"/>
      <c r="I1187" s="84"/>
      <c r="J1187" s="665">
        <v>44025</v>
      </c>
      <c r="K1187" s="115"/>
      <c r="L1187" s="486"/>
      <c r="M1187" s="84"/>
      <c r="N1187" s="84"/>
      <c r="O1187" s="84"/>
      <c r="P1187" s="84"/>
      <c r="Q1187" s="84"/>
      <c r="R1187" s="486"/>
      <c r="S1187" s="486"/>
      <c r="T1187" s="486"/>
      <c r="U1187" s="486"/>
      <c r="V1187" s="486"/>
      <c r="W1187" s="486"/>
      <c r="X1187" s="486"/>
      <c r="Y1187" s="486"/>
      <c r="Z1187" s="486"/>
      <c r="AA1187" s="486"/>
      <c r="AB1187" s="486"/>
      <c r="AC1187" s="486"/>
      <c r="AD1187" s="486"/>
    </row>
    <row r="1188" spans="1:30">
      <c r="A1188" s="666">
        <v>44010</v>
      </c>
      <c r="B1188" s="486" t="s">
        <v>206</v>
      </c>
      <c r="C1188" s="486">
        <v>880664029</v>
      </c>
      <c r="D1188" s="486" t="s">
        <v>139</v>
      </c>
      <c r="E1188" s="486" t="s">
        <v>140</v>
      </c>
      <c r="F1188" s="666"/>
      <c r="G1188" s="115"/>
      <c r="H1188" s="486"/>
      <c r="I1188" s="84"/>
      <c r="J1188" s="665">
        <v>44025</v>
      </c>
      <c r="K1188" s="115"/>
      <c r="L1188" s="486"/>
      <c r="M1188" s="84"/>
      <c r="N1188" s="84"/>
      <c r="O1188" s="84"/>
      <c r="P1188" s="84"/>
      <c r="Q1188" s="84"/>
      <c r="R1188" s="486"/>
      <c r="S1188" s="486"/>
      <c r="T1188" s="486"/>
      <c r="U1188" s="486"/>
      <c r="V1188" s="486"/>
      <c r="W1188" s="486"/>
      <c r="X1188" s="486"/>
      <c r="Y1188" s="486"/>
      <c r="Z1188" s="486"/>
      <c r="AA1188" s="486"/>
      <c r="AB1188" s="486"/>
      <c r="AC1188" s="486"/>
      <c r="AD1188" s="486"/>
    </row>
    <row r="1189" spans="1:30">
      <c r="A1189" s="666">
        <v>44010</v>
      </c>
      <c r="B1189" s="486" t="s">
        <v>206</v>
      </c>
      <c r="C1189" s="486">
        <v>880012382</v>
      </c>
      <c r="D1189" s="486" t="s">
        <v>139</v>
      </c>
      <c r="E1189" s="486" t="s">
        <v>147</v>
      </c>
      <c r="F1189" s="666"/>
      <c r="G1189" s="115"/>
      <c r="H1189" s="666">
        <v>44010</v>
      </c>
      <c r="I1189" s="84"/>
      <c r="J1189" s="665">
        <v>44025</v>
      </c>
      <c r="K1189" s="115"/>
      <c r="L1189" s="486"/>
      <c r="M1189" s="84"/>
      <c r="N1189" s="403">
        <v>44010</v>
      </c>
      <c r="O1189" s="23">
        <v>1028</v>
      </c>
      <c r="P1189" s="84"/>
      <c r="Q1189" s="84"/>
      <c r="R1189" s="486"/>
      <c r="S1189" s="486"/>
      <c r="T1189" s="486"/>
      <c r="U1189" s="486"/>
      <c r="V1189" s="486"/>
      <c r="W1189" s="486"/>
      <c r="X1189" s="486"/>
      <c r="Y1189" s="486"/>
      <c r="Z1189" s="486"/>
      <c r="AA1189" s="486"/>
      <c r="AB1189" s="486"/>
      <c r="AC1189" s="486"/>
      <c r="AD1189" s="486"/>
    </row>
    <row r="1190" spans="1:30">
      <c r="A1190" s="666">
        <v>44010</v>
      </c>
      <c r="B1190" s="486" t="s">
        <v>206</v>
      </c>
      <c r="C1190" s="486">
        <v>881891349</v>
      </c>
      <c r="D1190" s="486" t="s">
        <v>139</v>
      </c>
      <c r="E1190" s="486" t="s">
        <v>140</v>
      </c>
      <c r="F1190" s="666"/>
      <c r="G1190" s="115"/>
      <c r="H1190" s="486"/>
      <c r="I1190" s="84"/>
      <c r="J1190" s="665">
        <v>44025</v>
      </c>
      <c r="K1190" s="115"/>
      <c r="L1190" s="486"/>
      <c r="M1190" s="84"/>
      <c r="N1190" s="84"/>
      <c r="O1190" s="84"/>
      <c r="P1190" s="84"/>
      <c r="Q1190" s="84"/>
      <c r="R1190" s="486"/>
      <c r="S1190" s="486"/>
      <c r="T1190" s="486"/>
      <c r="U1190" s="486"/>
      <c r="V1190" s="486"/>
      <c r="W1190" s="486"/>
      <c r="X1190" s="486"/>
      <c r="Y1190" s="486"/>
      <c r="Z1190" s="486"/>
      <c r="AA1190" s="486"/>
      <c r="AB1190" s="486"/>
      <c r="AC1190" s="486"/>
      <c r="AD1190" s="486"/>
    </row>
    <row r="1191" spans="1:30">
      <c r="A1191" s="666">
        <v>44010</v>
      </c>
      <c r="B1191" s="486" t="s">
        <v>206</v>
      </c>
      <c r="C1191" s="486">
        <v>881335817</v>
      </c>
      <c r="D1191" s="486" t="s">
        <v>139</v>
      </c>
      <c r="E1191" s="486" t="s">
        <v>140</v>
      </c>
      <c r="F1191" s="666"/>
      <c r="G1191" s="115"/>
      <c r="H1191" s="486"/>
      <c r="I1191" s="84"/>
      <c r="J1191" s="665">
        <v>44025</v>
      </c>
      <c r="K1191" s="115"/>
      <c r="L1191" s="486"/>
      <c r="M1191" s="84"/>
      <c r="N1191" s="84"/>
      <c r="O1191" s="84"/>
      <c r="P1191" s="84"/>
      <c r="Q1191" s="84"/>
      <c r="R1191" s="486"/>
      <c r="S1191" s="486"/>
      <c r="T1191" s="486"/>
      <c r="U1191" s="486"/>
      <c r="V1191" s="486"/>
      <c r="W1191" s="486"/>
      <c r="X1191" s="486"/>
      <c r="Y1191" s="486"/>
      <c r="Z1191" s="486"/>
      <c r="AA1191" s="486"/>
      <c r="AB1191" s="486"/>
      <c r="AC1191" s="486"/>
      <c r="AD1191" s="486"/>
    </row>
    <row r="1192" spans="1:30">
      <c r="A1192" s="666">
        <v>44010</v>
      </c>
      <c r="B1192" s="486" t="s">
        <v>206</v>
      </c>
      <c r="C1192" s="486">
        <v>880017426</v>
      </c>
      <c r="D1192" s="486" t="s">
        <v>139</v>
      </c>
      <c r="E1192" s="486" t="s">
        <v>147</v>
      </c>
      <c r="F1192" s="666"/>
      <c r="G1192" s="115"/>
      <c r="H1192" s="486"/>
      <c r="I1192" s="84"/>
      <c r="J1192" s="665">
        <v>44025</v>
      </c>
      <c r="K1192" s="115"/>
      <c r="L1192" s="486"/>
      <c r="M1192" s="84"/>
      <c r="N1192" s="84"/>
      <c r="O1192" s="84"/>
      <c r="P1192" s="84"/>
      <c r="Q1192" s="84"/>
      <c r="R1192" s="486"/>
      <c r="S1192" s="486"/>
      <c r="T1192" s="486"/>
      <c r="U1192" s="486"/>
      <c r="V1192" s="486"/>
      <c r="W1192" s="486"/>
      <c r="X1192" s="486"/>
      <c r="Y1192" s="486"/>
      <c r="Z1192" s="486"/>
      <c r="AA1192" s="486"/>
      <c r="AB1192" s="486"/>
      <c r="AC1192" s="486"/>
      <c r="AD1192" s="486"/>
    </row>
    <row r="1193" spans="1:30">
      <c r="A1193" s="666">
        <v>44010</v>
      </c>
      <c r="B1193" s="486" t="s">
        <v>206</v>
      </c>
      <c r="C1193" s="486">
        <v>882277079</v>
      </c>
      <c r="D1193" s="486" t="s">
        <v>152</v>
      </c>
      <c r="E1193" s="486" t="s">
        <v>140</v>
      </c>
      <c r="F1193" s="666"/>
      <c r="G1193" s="115"/>
      <c r="H1193" s="486"/>
      <c r="I1193" s="84"/>
      <c r="J1193" s="665">
        <v>44025</v>
      </c>
      <c r="K1193" s="115"/>
      <c r="L1193" s="486"/>
      <c r="M1193" s="84"/>
      <c r="N1193" s="84"/>
      <c r="O1193" s="84"/>
      <c r="P1193" s="84"/>
      <c r="Q1193" s="84"/>
      <c r="R1193" s="486"/>
      <c r="S1193" s="486"/>
      <c r="T1193" s="486"/>
      <c r="U1193" s="486"/>
      <c r="V1193" s="486"/>
      <c r="W1193" s="486"/>
      <c r="X1193" s="486"/>
      <c r="Y1193" s="486"/>
      <c r="Z1193" s="486"/>
      <c r="AA1193" s="486"/>
      <c r="AB1193" s="486"/>
      <c r="AC1193" s="486"/>
      <c r="AD1193" s="486"/>
    </row>
    <row r="1194" spans="1:30">
      <c r="A1194" s="666">
        <v>44010</v>
      </c>
      <c r="B1194" s="486" t="s">
        <v>206</v>
      </c>
      <c r="C1194" s="486">
        <v>882065155</v>
      </c>
      <c r="D1194" s="486" t="s">
        <v>152</v>
      </c>
      <c r="E1194" s="486" t="s">
        <v>140</v>
      </c>
      <c r="F1194" s="666"/>
      <c r="G1194" s="115"/>
      <c r="H1194" s="486"/>
      <c r="I1194" s="84"/>
      <c r="J1194" s="665">
        <v>44025</v>
      </c>
      <c r="K1194" s="115"/>
      <c r="L1194" s="486"/>
      <c r="M1194" s="84"/>
      <c r="N1194" s="84"/>
      <c r="O1194" s="84"/>
      <c r="P1194" s="84"/>
      <c r="Q1194" s="84"/>
      <c r="R1194" s="486"/>
      <c r="S1194" s="486"/>
      <c r="T1194" s="486"/>
      <c r="U1194" s="486"/>
      <c r="V1194" s="486"/>
      <c r="W1194" s="486"/>
      <c r="X1194" s="486"/>
      <c r="Y1194" s="486"/>
      <c r="Z1194" s="486"/>
      <c r="AA1194" s="486"/>
      <c r="AB1194" s="486"/>
      <c r="AC1194" s="486"/>
      <c r="AD1194" s="486"/>
    </row>
    <row r="1195" spans="1:30">
      <c r="A1195" s="666">
        <v>44010</v>
      </c>
      <c r="B1195" s="486" t="s">
        <v>206</v>
      </c>
      <c r="C1195" s="486">
        <v>881408570</v>
      </c>
      <c r="D1195" s="486" t="s">
        <v>152</v>
      </c>
      <c r="E1195" s="486" t="s">
        <v>140</v>
      </c>
      <c r="F1195" s="666"/>
      <c r="G1195" s="115"/>
      <c r="H1195" s="486"/>
      <c r="I1195" s="84"/>
      <c r="J1195" s="665">
        <v>44025</v>
      </c>
      <c r="K1195" s="115"/>
      <c r="L1195" s="486"/>
      <c r="M1195" s="84"/>
      <c r="N1195" s="84"/>
      <c r="O1195" s="84"/>
      <c r="P1195" s="84"/>
      <c r="Q1195" s="84"/>
      <c r="R1195" s="486"/>
      <c r="S1195" s="486"/>
      <c r="T1195" s="486"/>
      <c r="U1195" s="486"/>
      <c r="V1195" s="486"/>
      <c r="W1195" s="486"/>
      <c r="X1195" s="486"/>
      <c r="Y1195" s="486"/>
      <c r="Z1195" s="486"/>
      <c r="AA1195" s="486"/>
      <c r="AB1195" s="486"/>
      <c r="AC1195" s="486"/>
      <c r="AD1195" s="486"/>
    </row>
    <row r="1196" spans="1:30">
      <c r="A1196" s="666">
        <v>44010</v>
      </c>
      <c r="B1196" s="486" t="s">
        <v>206</v>
      </c>
      <c r="C1196" s="486">
        <v>880483479</v>
      </c>
      <c r="D1196" s="486" t="s">
        <v>139</v>
      </c>
      <c r="E1196" s="115" t="s">
        <v>140</v>
      </c>
      <c r="F1196" s="666"/>
      <c r="G1196" s="115"/>
      <c r="H1196" s="486">
        <v>6.28</v>
      </c>
      <c r="I1196" s="84"/>
      <c r="J1196" s="665">
        <v>44025</v>
      </c>
      <c r="K1196" s="115"/>
      <c r="L1196" s="486"/>
      <c r="M1196" s="84"/>
      <c r="N1196" s="23">
        <v>6.28</v>
      </c>
      <c r="O1196" s="23">
        <v>4762.8</v>
      </c>
      <c r="P1196" s="84"/>
      <c r="Q1196" s="84"/>
      <c r="R1196" s="486"/>
      <c r="S1196" s="486"/>
      <c r="T1196" s="486"/>
      <c r="U1196" s="486"/>
      <c r="V1196" s="486"/>
      <c r="W1196" s="486"/>
      <c r="X1196" s="486"/>
      <c r="Y1196" s="486"/>
      <c r="Z1196" s="486"/>
      <c r="AA1196" s="486"/>
      <c r="AB1196" s="486"/>
      <c r="AC1196" s="486"/>
      <c r="AD1196" s="486"/>
    </row>
    <row r="1197" spans="1:30">
      <c r="A1197" s="666">
        <v>44010</v>
      </c>
      <c r="B1197" s="115" t="s">
        <v>206</v>
      </c>
      <c r="C1197" s="486">
        <v>882238513</v>
      </c>
      <c r="D1197" s="115" t="s">
        <v>139</v>
      </c>
      <c r="E1197" s="115" t="s">
        <v>140</v>
      </c>
      <c r="F1197" s="666"/>
      <c r="G1197" s="115"/>
      <c r="H1197" s="486"/>
      <c r="I1197" s="84"/>
      <c r="J1197" s="665">
        <v>44025</v>
      </c>
      <c r="K1197" s="115"/>
      <c r="L1197" s="486"/>
      <c r="M1197" s="84"/>
      <c r="N1197" s="84"/>
      <c r="O1197" s="84"/>
      <c r="P1197" s="84"/>
      <c r="Q1197" s="84"/>
      <c r="R1197" s="486"/>
      <c r="S1197" s="486"/>
      <c r="T1197" s="486"/>
      <c r="U1197" s="486"/>
      <c r="V1197" s="486"/>
      <c r="W1197" s="486"/>
      <c r="X1197" s="486"/>
      <c r="Y1197" s="486"/>
      <c r="Z1197" s="486"/>
      <c r="AA1197" s="486"/>
      <c r="AB1197" s="486"/>
      <c r="AC1197" s="486"/>
      <c r="AD1197" s="486"/>
    </row>
    <row r="1198" spans="1:30">
      <c r="A1198" s="666">
        <v>44011</v>
      </c>
      <c r="B1198" s="375" t="s">
        <v>206</v>
      </c>
      <c r="C1198" s="375">
        <v>880026972</v>
      </c>
      <c r="D1198" s="375" t="s">
        <v>139</v>
      </c>
      <c r="E1198" s="375" t="s">
        <v>140</v>
      </c>
      <c r="F1198" s="665"/>
      <c r="G1198" s="665"/>
      <c r="H1198" s="665"/>
      <c r="I1198" s="665"/>
      <c r="J1198" s="665">
        <v>44026</v>
      </c>
      <c r="K1198" s="665"/>
      <c r="L1198" s="665"/>
      <c r="M1198" s="665"/>
      <c r="N1198" s="84"/>
      <c r="O1198" s="84"/>
      <c r="P1198" s="84"/>
      <c r="Q1198" s="84"/>
      <c r="R1198" s="486"/>
      <c r="S1198" s="486"/>
      <c r="T1198" s="486"/>
      <c r="U1198" s="486"/>
      <c r="V1198" s="486"/>
      <c r="W1198" s="486"/>
      <c r="X1198" s="486"/>
      <c r="Y1198" s="486"/>
      <c r="Z1198" s="486"/>
      <c r="AA1198" s="486"/>
      <c r="AB1198" s="486"/>
      <c r="AC1198" s="486"/>
      <c r="AD1198" s="486"/>
    </row>
    <row r="1199" spans="1:30">
      <c r="A1199" s="666">
        <v>44011</v>
      </c>
      <c r="B1199" s="375" t="s">
        <v>206</v>
      </c>
      <c r="C1199" s="375">
        <v>882057977</v>
      </c>
      <c r="D1199" s="375" t="s">
        <v>139</v>
      </c>
      <c r="E1199" s="375" t="s">
        <v>140</v>
      </c>
      <c r="F1199" s="665"/>
      <c r="G1199" s="665"/>
      <c r="H1199" s="665"/>
      <c r="I1199" s="665"/>
      <c r="J1199" s="665">
        <v>44026</v>
      </c>
      <c r="K1199" s="665"/>
      <c r="L1199" s="665"/>
      <c r="M1199" s="665"/>
      <c r="N1199" s="84"/>
      <c r="O1199" s="84"/>
      <c r="P1199" s="84"/>
      <c r="Q1199" s="84"/>
      <c r="R1199" s="486"/>
      <c r="S1199" s="486"/>
      <c r="T1199" s="486"/>
      <c r="U1199" s="486"/>
      <c r="V1199" s="486"/>
      <c r="W1199" s="486"/>
      <c r="X1199" s="486"/>
      <c r="Y1199" s="486"/>
      <c r="Z1199" s="486"/>
      <c r="AA1199" s="486"/>
      <c r="AB1199" s="486"/>
      <c r="AC1199" s="486"/>
      <c r="AD1199" s="486"/>
    </row>
    <row r="1200" spans="1:30">
      <c r="A1200" s="666">
        <v>44011</v>
      </c>
      <c r="B1200" s="375" t="s">
        <v>206</v>
      </c>
      <c r="C1200" s="375">
        <v>881492780</v>
      </c>
      <c r="D1200" s="375" t="s">
        <v>139</v>
      </c>
      <c r="E1200" s="375" t="s">
        <v>140</v>
      </c>
      <c r="F1200" s="665"/>
      <c r="G1200" s="665"/>
      <c r="H1200" s="665"/>
      <c r="I1200" s="665"/>
      <c r="J1200" s="665">
        <v>44026</v>
      </c>
      <c r="K1200" s="665"/>
      <c r="L1200" s="665"/>
      <c r="M1200" s="665"/>
      <c r="N1200" s="84"/>
      <c r="O1200" s="84"/>
      <c r="P1200" s="84"/>
      <c r="Q1200" s="84"/>
      <c r="R1200" s="486"/>
      <c r="S1200" s="486"/>
      <c r="T1200" s="486"/>
      <c r="U1200" s="486"/>
      <c r="V1200" s="486"/>
      <c r="W1200" s="486"/>
      <c r="X1200" s="486"/>
      <c r="Y1200" s="486"/>
      <c r="Z1200" s="486"/>
      <c r="AA1200" s="486"/>
      <c r="AB1200" s="486"/>
      <c r="AC1200" s="486"/>
      <c r="AD1200" s="486"/>
    </row>
    <row r="1201" spans="1:30">
      <c r="A1201" s="666">
        <v>44011</v>
      </c>
      <c r="B1201" s="375" t="s">
        <v>206</v>
      </c>
      <c r="C1201" s="375">
        <v>880032957</v>
      </c>
      <c r="D1201" s="375" t="s">
        <v>139</v>
      </c>
      <c r="E1201" s="375" t="s">
        <v>140</v>
      </c>
      <c r="F1201" s="665"/>
      <c r="G1201" s="665"/>
      <c r="H1201" s="665"/>
      <c r="I1201" s="665"/>
      <c r="J1201" s="665">
        <v>44026</v>
      </c>
      <c r="K1201" s="665"/>
      <c r="L1201" s="665"/>
      <c r="M1201" s="665"/>
      <c r="N1201" s="84"/>
      <c r="O1201" s="84"/>
      <c r="P1201" s="84"/>
      <c r="Q1201" s="84"/>
      <c r="R1201" s="486"/>
      <c r="S1201" s="486"/>
      <c r="T1201" s="486"/>
      <c r="U1201" s="486"/>
      <c r="V1201" s="486"/>
      <c r="W1201" s="486"/>
      <c r="X1201" s="486"/>
      <c r="Y1201" s="486"/>
      <c r="Z1201" s="486"/>
      <c r="AA1201" s="486"/>
      <c r="AB1201" s="486"/>
      <c r="AC1201" s="486"/>
      <c r="AD1201" s="486"/>
    </row>
    <row r="1202" spans="1:30">
      <c r="A1202" s="666">
        <v>44011</v>
      </c>
      <c r="B1202" s="375" t="s">
        <v>206</v>
      </c>
      <c r="C1202" s="375">
        <v>880750906</v>
      </c>
      <c r="D1202" s="375" t="s">
        <v>152</v>
      </c>
      <c r="E1202" s="375" t="s">
        <v>140</v>
      </c>
      <c r="F1202" s="665"/>
      <c r="G1202" s="665"/>
      <c r="H1202" s="665"/>
      <c r="I1202" s="665"/>
      <c r="J1202" s="665">
        <v>44026</v>
      </c>
      <c r="K1202" s="665"/>
      <c r="L1202" s="665"/>
      <c r="M1202" s="665"/>
      <c r="N1202" s="84"/>
      <c r="O1202" s="84"/>
      <c r="P1202" s="84"/>
      <c r="Q1202" s="84"/>
      <c r="R1202" s="486"/>
      <c r="S1202" s="486"/>
      <c r="T1202" s="486"/>
      <c r="U1202" s="486"/>
      <c r="V1202" s="486"/>
      <c r="W1202" s="486"/>
      <c r="X1202" s="486"/>
      <c r="Y1202" s="486"/>
      <c r="Z1202" s="486"/>
      <c r="AA1202" s="486"/>
      <c r="AB1202" s="486"/>
      <c r="AC1202" s="486"/>
      <c r="AD1202" s="486"/>
    </row>
    <row r="1203" spans="1:30">
      <c r="A1203" s="666">
        <v>44011</v>
      </c>
      <c r="B1203" s="375" t="s">
        <v>206</v>
      </c>
      <c r="C1203" s="375">
        <v>881595993</v>
      </c>
      <c r="D1203" s="375" t="s">
        <v>139</v>
      </c>
      <c r="E1203" s="375" t="s">
        <v>140</v>
      </c>
      <c r="F1203" s="665"/>
      <c r="G1203" s="665"/>
      <c r="H1203" s="665"/>
      <c r="I1203" s="665"/>
      <c r="J1203" s="665">
        <v>44026</v>
      </c>
      <c r="K1203" s="665"/>
      <c r="L1203" s="665"/>
      <c r="M1203" s="665"/>
      <c r="N1203" s="84"/>
      <c r="O1203" s="84"/>
      <c r="P1203" s="84"/>
      <c r="Q1203" s="84"/>
      <c r="R1203" s="486"/>
      <c r="S1203" s="486"/>
      <c r="T1203" s="486"/>
      <c r="U1203" s="486"/>
      <c r="V1203" s="486"/>
      <c r="W1203" s="486"/>
      <c r="X1203" s="486"/>
      <c r="Y1203" s="486"/>
      <c r="Z1203" s="486"/>
      <c r="AA1203" s="486"/>
      <c r="AB1203" s="486"/>
      <c r="AC1203" s="486"/>
      <c r="AD1203" s="486"/>
    </row>
    <row r="1204" spans="1:30">
      <c r="A1204" s="666">
        <v>44011</v>
      </c>
      <c r="B1204" s="375" t="s">
        <v>206</v>
      </c>
      <c r="C1204" s="375">
        <v>881585161</v>
      </c>
      <c r="D1204" s="375" t="s">
        <v>139</v>
      </c>
      <c r="E1204" s="375" t="s">
        <v>140</v>
      </c>
      <c r="F1204" s="665"/>
      <c r="G1204" s="665"/>
      <c r="H1204" s="665"/>
      <c r="I1204" s="665"/>
      <c r="J1204" s="665">
        <v>44026</v>
      </c>
      <c r="K1204" s="665"/>
      <c r="L1204" s="665"/>
      <c r="M1204" s="665"/>
      <c r="N1204" s="84"/>
      <c r="O1204" s="84"/>
      <c r="P1204" s="84"/>
      <c r="Q1204" s="84"/>
      <c r="R1204" s="486"/>
      <c r="S1204" s="486"/>
      <c r="T1204" s="486"/>
      <c r="U1204" s="486"/>
      <c r="V1204" s="486"/>
      <c r="W1204" s="486"/>
      <c r="X1204" s="486"/>
      <c r="Y1204" s="486"/>
      <c r="Z1204" s="486"/>
      <c r="AA1204" s="486"/>
      <c r="AB1204" s="486"/>
      <c r="AC1204" s="486"/>
      <c r="AD1204" s="486"/>
    </row>
    <row r="1205" spans="1:30">
      <c r="A1205" s="666">
        <v>44011</v>
      </c>
      <c r="B1205" s="375" t="s">
        <v>206</v>
      </c>
      <c r="C1205" s="375">
        <v>882091755</v>
      </c>
      <c r="D1205" s="375" t="s">
        <v>152</v>
      </c>
      <c r="E1205" s="375" t="s">
        <v>140</v>
      </c>
      <c r="F1205" s="665"/>
      <c r="G1205" s="665"/>
      <c r="H1205" s="665"/>
      <c r="I1205" s="665"/>
      <c r="J1205" s="665">
        <v>44026</v>
      </c>
      <c r="K1205" s="665"/>
      <c r="L1205" s="665"/>
      <c r="M1205" s="665"/>
      <c r="N1205" s="84"/>
      <c r="O1205" s="84"/>
      <c r="P1205" s="84"/>
      <c r="Q1205" s="84"/>
      <c r="R1205" s="486"/>
      <c r="S1205" s="486"/>
      <c r="T1205" s="486"/>
      <c r="U1205" s="486"/>
      <c r="V1205" s="486"/>
      <c r="W1205" s="486"/>
      <c r="X1205" s="486"/>
      <c r="Y1205" s="486"/>
      <c r="Z1205" s="486"/>
      <c r="AA1205" s="486"/>
      <c r="AB1205" s="486"/>
      <c r="AC1205" s="486"/>
      <c r="AD1205" s="486"/>
    </row>
    <row r="1206" spans="1:30">
      <c r="A1206" s="666">
        <v>44011</v>
      </c>
      <c r="B1206" s="375" t="s">
        <v>206</v>
      </c>
      <c r="C1206" s="375">
        <v>880006716</v>
      </c>
      <c r="D1206" s="375" t="s">
        <v>139</v>
      </c>
      <c r="E1206" s="375" t="s">
        <v>140</v>
      </c>
      <c r="F1206" s="84"/>
      <c r="G1206" s="84"/>
      <c r="H1206" s="84"/>
      <c r="I1206" s="84"/>
      <c r="J1206" s="665">
        <v>44026</v>
      </c>
      <c r="K1206" s="84"/>
      <c r="L1206" s="84"/>
      <c r="M1206" s="84"/>
      <c r="N1206" s="84"/>
      <c r="O1206" s="84"/>
      <c r="P1206" s="84"/>
      <c r="Q1206" s="84"/>
      <c r="R1206" s="486"/>
      <c r="S1206" s="486"/>
      <c r="T1206" s="486"/>
      <c r="U1206" s="486"/>
      <c r="V1206" s="486"/>
      <c r="W1206" s="486"/>
      <c r="X1206" s="486"/>
      <c r="Y1206" s="486"/>
      <c r="Z1206" s="486"/>
      <c r="AA1206" s="486"/>
      <c r="AB1206" s="486"/>
      <c r="AC1206" s="486"/>
      <c r="AD1206" s="486"/>
    </row>
    <row r="1207" spans="1:30">
      <c r="A1207" s="666">
        <v>44011</v>
      </c>
      <c r="B1207" s="375" t="s">
        <v>206</v>
      </c>
      <c r="C1207" s="375">
        <v>882025524</v>
      </c>
      <c r="D1207" s="375" t="s">
        <v>139</v>
      </c>
      <c r="E1207" s="375" t="s">
        <v>140</v>
      </c>
      <c r="F1207" s="84"/>
      <c r="G1207" s="84"/>
      <c r="H1207" s="84"/>
      <c r="I1207" s="84"/>
      <c r="J1207" s="665">
        <v>44026</v>
      </c>
      <c r="K1207" s="84"/>
      <c r="L1207" s="84"/>
      <c r="M1207" s="84"/>
      <c r="N1207" s="84"/>
      <c r="O1207" s="84"/>
      <c r="P1207" s="84"/>
      <c r="Q1207" s="84"/>
      <c r="R1207" s="486"/>
      <c r="S1207" s="486"/>
      <c r="T1207" s="486"/>
      <c r="U1207" s="486"/>
      <c r="V1207" s="486"/>
      <c r="W1207" s="486"/>
      <c r="X1207" s="486"/>
      <c r="Y1207" s="486"/>
      <c r="Z1207" s="486"/>
      <c r="AA1207" s="486"/>
      <c r="AB1207" s="486"/>
      <c r="AC1207" s="486"/>
      <c r="AD1207" s="486"/>
    </row>
    <row r="1208" spans="1:30">
      <c r="A1208" s="666">
        <v>44011</v>
      </c>
      <c r="B1208" s="375" t="s">
        <v>206</v>
      </c>
      <c r="C1208" s="375">
        <v>881266491</v>
      </c>
      <c r="D1208" s="375" t="s">
        <v>139</v>
      </c>
      <c r="E1208" s="375" t="s">
        <v>140</v>
      </c>
      <c r="F1208" s="84"/>
      <c r="G1208" s="84"/>
      <c r="H1208" s="84"/>
      <c r="I1208" s="84"/>
      <c r="J1208" s="665">
        <v>44026</v>
      </c>
      <c r="K1208" s="84"/>
      <c r="L1208" s="84"/>
      <c r="M1208" s="84"/>
      <c r="N1208" s="84"/>
      <c r="O1208" s="84"/>
      <c r="P1208" s="84"/>
      <c r="Q1208" s="84"/>
      <c r="R1208" s="486"/>
      <c r="S1208" s="486"/>
      <c r="T1208" s="486"/>
      <c r="U1208" s="486"/>
      <c r="V1208" s="486"/>
      <c r="W1208" s="486"/>
      <c r="X1208" s="486"/>
      <c r="Y1208" s="486"/>
      <c r="Z1208" s="486"/>
      <c r="AA1208" s="486"/>
      <c r="AB1208" s="486"/>
      <c r="AC1208" s="486"/>
      <c r="AD1208" s="486"/>
    </row>
    <row r="1209" spans="1:30">
      <c r="A1209" s="666">
        <v>44011</v>
      </c>
      <c r="B1209" s="375" t="s">
        <v>206</v>
      </c>
      <c r="C1209" s="375">
        <v>882155515</v>
      </c>
      <c r="D1209" s="375" t="s">
        <v>152</v>
      </c>
      <c r="E1209" s="375" t="s">
        <v>140</v>
      </c>
      <c r="F1209" s="84"/>
      <c r="G1209" s="84"/>
      <c r="H1209" s="84"/>
      <c r="I1209" s="84"/>
      <c r="J1209" s="665">
        <v>44026</v>
      </c>
      <c r="K1209" s="84"/>
      <c r="L1209" s="84"/>
      <c r="M1209" s="84"/>
      <c r="N1209" s="84"/>
      <c r="O1209" s="84"/>
      <c r="P1209" s="84"/>
      <c r="Q1209" s="84"/>
      <c r="R1209" s="486"/>
      <c r="S1209" s="486"/>
      <c r="T1209" s="486"/>
      <c r="U1209" s="486"/>
      <c r="V1209" s="486"/>
      <c r="W1209" s="486"/>
      <c r="X1209" s="486"/>
      <c r="Y1209" s="486"/>
      <c r="Z1209" s="486"/>
      <c r="AA1209" s="486"/>
      <c r="AB1209" s="486"/>
      <c r="AC1209" s="486"/>
      <c r="AD1209" s="486"/>
    </row>
    <row r="1210" spans="1:30">
      <c r="A1210" s="717">
        <v>44012</v>
      </c>
      <c r="B1210" s="375" t="s">
        <v>206</v>
      </c>
      <c r="C1210" s="375">
        <v>881810626</v>
      </c>
      <c r="D1210" s="375" t="s">
        <v>152</v>
      </c>
      <c r="E1210" s="375" t="s">
        <v>140</v>
      </c>
      <c r="F1210" s="375"/>
      <c r="G1210" s="375"/>
      <c r="H1210" s="37"/>
      <c r="I1210" s="37"/>
      <c r="J1210" s="717">
        <v>44028</v>
      </c>
      <c r="K1210" s="84"/>
      <c r="L1210" s="84"/>
      <c r="M1210" s="84"/>
      <c r="N1210" s="84"/>
      <c r="O1210" s="84"/>
      <c r="P1210" s="84"/>
      <c r="Q1210" s="84"/>
      <c r="R1210" s="486"/>
      <c r="S1210" s="486"/>
      <c r="T1210" s="486"/>
      <c r="U1210" s="486"/>
      <c r="V1210" s="486"/>
      <c r="W1210" s="486"/>
      <c r="X1210" s="486"/>
      <c r="Y1210" s="486"/>
      <c r="Z1210" s="486"/>
      <c r="AA1210" s="486"/>
      <c r="AB1210" s="486"/>
      <c r="AC1210" s="486"/>
      <c r="AD1210" s="486"/>
    </row>
    <row r="1211" spans="1:30">
      <c r="A1211" s="717">
        <v>44012</v>
      </c>
      <c r="B1211" s="375" t="s">
        <v>206</v>
      </c>
      <c r="C1211" s="375">
        <v>880220797</v>
      </c>
      <c r="D1211" s="375" t="s">
        <v>152</v>
      </c>
      <c r="E1211" s="375" t="s">
        <v>140</v>
      </c>
      <c r="F1211" s="375"/>
      <c r="G1211" s="375"/>
      <c r="H1211" s="37"/>
      <c r="I1211" s="37"/>
      <c r="J1211" s="717">
        <v>44028</v>
      </c>
      <c r="K1211" s="84"/>
      <c r="L1211" s="84"/>
      <c r="M1211" s="84"/>
      <c r="N1211" s="84"/>
      <c r="O1211" s="84"/>
      <c r="P1211" s="84"/>
      <c r="Q1211" s="84"/>
      <c r="R1211" s="486"/>
      <c r="S1211" s="486"/>
      <c r="T1211" s="486"/>
      <c r="U1211" s="486"/>
      <c r="V1211" s="486"/>
      <c r="W1211" s="486"/>
      <c r="X1211" s="486"/>
      <c r="Y1211" s="486"/>
      <c r="Z1211" s="486"/>
      <c r="AA1211" s="486"/>
      <c r="AB1211" s="486"/>
      <c r="AC1211" s="486"/>
      <c r="AD1211" s="486"/>
    </row>
    <row r="1212" spans="1:30">
      <c r="A1212" s="717">
        <v>44012</v>
      </c>
      <c r="B1212" s="375" t="s">
        <v>206</v>
      </c>
      <c r="C1212" s="375">
        <v>880246082</v>
      </c>
      <c r="D1212" s="375" t="s">
        <v>139</v>
      </c>
      <c r="E1212" s="375" t="s">
        <v>140</v>
      </c>
      <c r="F1212" s="375"/>
      <c r="G1212" s="375"/>
      <c r="H1212" s="37"/>
      <c r="I1212" s="37"/>
      <c r="J1212" s="717">
        <v>44028</v>
      </c>
      <c r="K1212" s="84"/>
      <c r="L1212" s="84"/>
      <c r="M1212" s="84"/>
      <c r="N1212" s="84"/>
      <c r="O1212" s="84"/>
      <c r="P1212" s="84"/>
      <c r="Q1212" s="84"/>
      <c r="R1212" s="486"/>
      <c r="S1212" s="486"/>
      <c r="T1212" s="486"/>
      <c r="U1212" s="486"/>
      <c r="V1212" s="486"/>
      <c r="W1212" s="486"/>
      <c r="X1212" s="486"/>
      <c r="Y1212" s="486"/>
      <c r="Z1212" s="486"/>
      <c r="AA1212" s="486"/>
      <c r="AB1212" s="486"/>
      <c r="AC1212" s="486"/>
      <c r="AD1212" s="486"/>
    </row>
    <row r="1213" spans="1:30">
      <c r="A1213" s="717">
        <v>44012</v>
      </c>
      <c r="B1213" s="375" t="s">
        <v>206</v>
      </c>
      <c r="C1213" s="375">
        <v>881848560</v>
      </c>
      <c r="D1213" s="375" t="s">
        <v>139</v>
      </c>
      <c r="E1213" s="375" t="s">
        <v>140</v>
      </c>
      <c r="F1213" s="375"/>
      <c r="G1213" s="375"/>
      <c r="H1213" s="37"/>
      <c r="I1213" s="37"/>
      <c r="J1213" s="717">
        <v>44028</v>
      </c>
      <c r="K1213" s="84"/>
      <c r="L1213" s="84"/>
      <c r="M1213" s="84"/>
      <c r="N1213" s="84"/>
      <c r="O1213" s="84"/>
      <c r="P1213" s="84"/>
      <c r="Q1213" s="84"/>
      <c r="R1213" s="486"/>
      <c r="S1213" s="486"/>
      <c r="T1213" s="486"/>
      <c r="U1213" s="486"/>
      <c r="V1213" s="486"/>
      <c r="W1213" s="486"/>
      <c r="X1213" s="486"/>
      <c r="Y1213" s="486"/>
      <c r="Z1213" s="486"/>
      <c r="AA1213" s="486"/>
      <c r="AB1213" s="486"/>
      <c r="AC1213" s="486"/>
      <c r="AD1213" s="486"/>
    </row>
    <row r="1214" spans="1:30">
      <c r="A1214" s="717">
        <v>44012</v>
      </c>
      <c r="B1214" s="375" t="s">
        <v>206</v>
      </c>
      <c r="C1214" s="375">
        <v>882175046</v>
      </c>
      <c r="D1214" s="375" t="s">
        <v>139</v>
      </c>
      <c r="E1214" s="375" t="s">
        <v>140</v>
      </c>
      <c r="F1214" s="375"/>
      <c r="G1214" s="375"/>
      <c r="H1214" s="37"/>
      <c r="I1214" s="37"/>
      <c r="J1214" s="717">
        <v>44028</v>
      </c>
      <c r="K1214" s="84"/>
      <c r="L1214" s="84"/>
      <c r="M1214" s="84"/>
      <c r="N1214" s="84"/>
      <c r="O1214" s="84"/>
      <c r="P1214" s="84"/>
      <c r="Q1214" s="84"/>
      <c r="R1214" s="486"/>
      <c r="S1214" s="486"/>
      <c r="T1214" s="486"/>
      <c r="U1214" s="486"/>
      <c r="V1214" s="486"/>
      <c r="W1214" s="486"/>
      <c r="X1214" s="486"/>
      <c r="Y1214" s="486"/>
      <c r="Z1214" s="486"/>
      <c r="AA1214" s="486"/>
      <c r="AB1214" s="486"/>
      <c r="AC1214" s="486"/>
      <c r="AD1214" s="486"/>
    </row>
    <row r="1215" spans="1:30">
      <c r="A1215" s="717">
        <v>44012</v>
      </c>
      <c r="B1215" s="375" t="s">
        <v>206</v>
      </c>
      <c r="C1215" s="375" t="s">
        <v>1486</v>
      </c>
      <c r="D1215" s="375" t="s">
        <v>139</v>
      </c>
      <c r="E1215" s="375" t="s">
        <v>150</v>
      </c>
      <c r="F1215" s="375"/>
      <c r="G1215" s="375"/>
      <c r="H1215" s="37"/>
      <c r="I1215" s="37"/>
      <c r="J1215" s="717">
        <v>44028</v>
      </c>
      <c r="K1215" s="84"/>
      <c r="L1215" s="84"/>
      <c r="M1215" s="84"/>
      <c r="N1215" s="84"/>
      <c r="O1215" s="84"/>
      <c r="P1215" s="84"/>
      <c r="Q1215" s="84"/>
      <c r="R1215" s="486"/>
      <c r="S1215" s="486"/>
      <c r="T1215" s="486"/>
      <c r="U1215" s="486"/>
      <c r="V1215" s="486"/>
      <c r="W1215" s="486"/>
      <c r="X1215" s="486"/>
      <c r="Y1215" s="486"/>
      <c r="Z1215" s="486"/>
      <c r="AA1215" s="486"/>
      <c r="AB1215" s="486"/>
      <c r="AC1215" s="486"/>
      <c r="AD1215" s="486"/>
    </row>
    <row r="1216" spans="1:30">
      <c r="A1216" s="717">
        <v>44012</v>
      </c>
      <c r="B1216" s="375" t="s">
        <v>206</v>
      </c>
      <c r="C1216" s="375">
        <v>881498886</v>
      </c>
      <c r="D1216" s="375" t="s">
        <v>139</v>
      </c>
      <c r="E1216" s="375" t="s">
        <v>140</v>
      </c>
      <c r="F1216" s="375"/>
      <c r="G1216" s="375"/>
      <c r="H1216" s="37"/>
      <c r="I1216" s="37"/>
      <c r="J1216" s="717">
        <v>44028</v>
      </c>
      <c r="K1216" s="84"/>
      <c r="L1216" s="84"/>
      <c r="M1216" s="84"/>
      <c r="N1216" s="84"/>
      <c r="O1216" s="84"/>
      <c r="P1216" s="84"/>
      <c r="Q1216" s="84"/>
      <c r="R1216" s="486"/>
      <c r="S1216" s="486"/>
      <c r="T1216" s="486"/>
      <c r="U1216" s="486"/>
      <c r="V1216" s="486"/>
      <c r="W1216" s="486"/>
      <c r="X1216" s="486"/>
      <c r="Y1216" s="486"/>
      <c r="Z1216" s="486"/>
      <c r="AA1216" s="486"/>
      <c r="AB1216" s="486"/>
      <c r="AC1216" s="486"/>
      <c r="AD1216" s="486"/>
    </row>
    <row r="1217" spans="1:30">
      <c r="A1217" s="717">
        <v>44012</v>
      </c>
      <c r="B1217" s="375" t="s">
        <v>206</v>
      </c>
      <c r="C1217" s="375">
        <v>880412070</v>
      </c>
      <c r="D1217" s="375" t="s">
        <v>139</v>
      </c>
      <c r="E1217" s="375" t="s">
        <v>140</v>
      </c>
      <c r="F1217" s="375"/>
      <c r="G1217" s="375"/>
      <c r="H1217" s="37"/>
      <c r="I1217" s="37"/>
      <c r="J1217" s="717">
        <v>44028</v>
      </c>
      <c r="K1217" s="84"/>
      <c r="L1217" s="84"/>
      <c r="M1217" s="84"/>
      <c r="N1217" s="84"/>
      <c r="O1217" s="84"/>
      <c r="P1217" s="84"/>
      <c r="Q1217" s="84"/>
      <c r="R1217" s="486"/>
      <c r="S1217" s="486"/>
      <c r="T1217" s="486"/>
      <c r="U1217" s="486"/>
      <c r="V1217" s="486"/>
      <c r="W1217" s="486"/>
      <c r="X1217" s="486"/>
      <c r="Y1217" s="486"/>
      <c r="Z1217" s="486"/>
      <c r="AA1217" s="486"/>
      <c r="AB1217" s="486"/>
      <c r="AC1217" s="486"/>
      <c r="AD1217" s="486"/>
    </row>
    <row r="1218" spans="1:30">
      <c r="A1218" s="717">
        <v>44012</v>
      </c>
      <c r="B1218" s="375" t="s">
        <v>206</v>
      </c>
      <c r="C1218" s="375">
        <v>882145650</v>
      </c>
      <c r="D1218" s="375" t="s">
        <v>139</v>
      </c>
      <c r="E1218" s="375" t="s">
        <v>140</v>
      </c>
      <c r="F1218" s="375"/>
      <c r="G1218" s="375"/>
      <c r="H1218" s="37"/>
      <c r="I1218" s="37"/>
      <c r="J1218" s="717">
        <v>44028</v>
      </c>
      <c r="K1218" s="84"/>
      <c r="L1218" s="84"/>
      <c r="M1218" s="84"/>
      <c r="N1218" s="84"/>
      <c r="O1218" s="84"/>
      <c r="P1218" s="84"/>
      <c r="Q1218" s="84"/>
      <c r="R1218" s="486"/>
      <c r="S1218" s="486"/>
      <c r="T1218" s="486"/>
      <c r="U1218" s="486"/>
      <c r="V1218" s="486"/>
      <c r="W1218" s="486"/>
      <c r="X1218" s="486"/>
      <c r="Y1218" s="486"/>
      <c r="Z1218" s="486"/>
      <c r="AA1218" s="486"/>
      <c r="AB1218" s="486"/>
      <c r="AC1218" s="486"/>
      <c r="AD1218" s="486"/>
    </row>
    <row r="1219" spans="1:30">
      <c r="A1219" s="717">
        <v>44012</v>
      </c>
      <c r="B1219" s="375" t="s">
        <v>206</v>
      </c>
      <c r="C1219" s="375">
        <v>882101660</v>
      </c>
      <c r="D1219" s="375" t="s">
        <v>139</v>
      </c>
      <c r="E1219" s="375" t="s">
        <v>140</v>
      </c>
      <c r="F1219" s="375"/>
      <c r="G1219" s="375"/>
      <c r="H1219" s="37"/>
      <c r="I1219" s="37"/>
      <c r="J1219" s="717">
        <v>44028</v>
      </c>
      <c r="K1219" s="84"/>
      <c r="L1219" s="84"/>
      <c r="M1219" s="84"/>
      <c r="N1219" s="84"/>
      <c r="O1219" s="84"/>
      <c r="P1219" s="84"/>
      <c r="Q1219" s="84"/>
      <c r="R1219" s="486"/>
      <c r="S1219" s="486"/>
      <c r="T1219" s="486"/>
      <c r="U1219" s="486"/>
      <c r="V1219" s="486"/>
      <c r="W1219" s="486"/>
      <c r="X1219" s="486"/>
      <c r="Y1219" s="486"/>
      <c r="Z1219" s="486"/>
      <c r="AA1219" s="486"/>
      <c r="AB1219" s="486"/>
      <c r="AC1219" s="486"/>
      <c r="AD1219" s="486"/>
    </row>
    <row r="1220" spans="1:30">
      <c r="A1220" s="37">
        <v>5.28</v>
      </c>
      <c r="B1220" s="115" t="s">
        <v>839</v>
      </c>
      <c r="C1220" s="37">
        <v>881113378</v>
      </c>
      <c r="D1220" s="115" t="s">
        <v>139</v>
      </c>
      <c r="E1220" s="115" t="s">
        <v>147</v>
      </c>
      <c r="F1220" s="115" t="s">
        <v>1487</v>
      </c>
      <c r="G1220" s="115" t="s">
        <v>35</v>
      </c>
      <c r="H1220" s="265">
        <v>43990</v>
      </c>
      <c r="I1220" s="109" t="s">
        <v>841</v>
      </c>
      <c r="J1220" s="37"/>
      <c r="K1220" s="37"/>
      <c r="L1220" s="37"/>
      <c r="M1220" s="37"/>
      <c r="N1220" s="37"/>
      <c r="O1220" s="37">
        <v>1220.3399999999999</v>
      </c>
      <c r="P1220" s="37"/>
      <c r="Q1220" s="37"/>
      <c r="R1220" s="486"/>
      <c r="S1220" s="486"/>
      <c r="T1220" s="486"/>
      <c r="U1220" s="486"/>
      <c r="V1220" s="486"/>
      <c r="W1220" s="486"/>
      <c r="X1220" s="486"/>
      <c r="Y1220" s="486"/>
      <c r="Z1220" s="486"/>
      <c r="AA1220" s="486"/>
      <c r="AB1220" s="486"/>
      <c r="AC1220" s="486"/>
      <c r="AD1220" s="486"/>
    </row>
    <row r="1221" spans="1:30">
      <c r="A1221" s="37">
        <v>5.28</v>
      </c>
      <c r="B1221" s="115" t="s">
        <v>839</v>
      </c>
      <c r="C1221" s="37">
        <v>880030578</v>
      </c>
      <c r="D1221" s="115" t="s">
        <v>139</v>
      </c>
      <c r="E1221" s="37"/>
      <c r="F1221" s="737" t="s">
        <v>1488</v>
      </c>
      <c r="G1221" s="115" t="s">
        <v>35</v>
      </c>
      <c r="H1221" s="37"/>
      <c r="I1221" s="109">
        <v>5.29</v>
      </c>
      <c r="J1221" s="37"/>
      <c r="K1221" s="115" t="s">
        <v>142</v>
      </c>
      <c r="L1221" s="37"/>
      <c r="M1221" s="37"/>
      <c r="N1221" s="37"/>
      <c r="O1221" s="37">
        <v>377.5</v>
      </c>
      <c r="P1221" s="37"/>
      <c r="Q1221" s="37"/>
      <c r="R1221" s="486"/>
      <c r="S1221" s="486"/>
      <c r="T1221" s="486"/>
      <c r="U1221" s="486"/>
      <c r="V1221" s="486"/>
      <c r="W1221" s="486"/>
      <c r="X1221" s="486"/>
      <c r="Y1221" s="486"/>
      <c r="Z1221" s="486"/>
      <c r="AA1221" s="486"/>
      <c r="AB1221" s="486"/>
      <c r="AC1221" s="486"/>
      <c r="AD1221" s="486"/>
    </row>
    <row r="1222" spans="1:30">
      <c r="A1222" s="37">
        <v>5.28</v>
      </c>
      <c r="B1222" s="115" t="s">
        <v>839</v>
      </c>
      <c r="C1222" s="37">
        <v>880023749</v>
      </c>
      <c r="D1222" s="115" t="s">
        <v>139</v>
      </c>
      <c r="E1222" s="37" t="s">
        <v>140</v>
      </c>
      <c r="F1222" s="115" t="s">
        <v>1489</v>
      </c>
      <c r="G1222" s="115" t="s">
        <v>35</v>
      </c>
      <c r="H1222" s="37"/>
      <c r="I1222" s="109" t="s">
        <v>106</v>
      </c>
      <c r="J1222" s="37">
        <v>6.1</v>
      </c>
      <c r="K1222" s="37"/>
      <c r="L1222" s="37"/>
      <c r="M1222" s="37"/>
      <c r="N1222" s="37"/>
      <c r="O1222" s="37"/>
      <c r="P1222" s="37"/>
      <c r="Q1222" s="37"/>
      <c r="R1222" s="486"/>
      <c r="S1222" s="486"/>
      <c r="T1222" s="486"/>
      <c r="U1222" s="486"/>
      <c r="V1222" s="486"/>
      <c r="W1222" s="486"/>
      <c r="X1222" s="486"/>
      <c r="Y1222" s="486"/>
      <c r="Z1222" s="486"/>
      <c r="AA1222" s="486"/>
      <c r="AB1222" s="486"/>
      <c r="AC1222" s="486"/>
      <c r="AD1222" s="486"/>
    </row>
    <row r="1223" spans="1:30">
      <c r="A1223" s="37">
        <v>5.29</v>
      </c>
      <c r="B1223" s="115" t="s">
        <v>839</v>
      </c>
      <c r="C1223" s="37">
        <v>881818949</v>
      </c>
      <c r="D1223" s="115" t="s">
        <v>139</v>
      </c>
      <c r="E1223" s="37"/>
      <c r="F1223" s="115" t="s">
        <v>1490</v>
      </c>
      <c r="G1223" s="115" t="s">
        <v>35</v>
      </c>
      <c r="H1223" s="37"/>
      <c r="I1223" s="516"/>
      <c r="J1223" s="37">
        <v>6.5</v>
      </c>
      <c r="K1223" s="37"/>
      <c r="L1223" s="37"/>
      <c r="M1223" s="37"/>
      <c r="N1223" s="37"/>
      <c r="O1223" s="37"/>
      <c r="P1223" s="37"/>
      <c r="Q1223" s="37"/>
      <c r="R1223" s="486"/>
      <c r="S1223" s="486"/>
      <c r="T1223" s="486"/>
      <c r="U1223" s="486"/>
      <c r="V1223" s="486"/>
      <c r="W1223" s="486"/>
      <c r="X1223" s="486"/>
      <c r="Y1223" s="486"/>
      <c r="Z1223" s="486"/>
      <c r="AA1223" s="486"/>
      <c r="AB1223" s="486"/>
      <c r="AC1223" s="486"/>
      <c r="AD1223" s="486"/>
    </row>
    <row r="1224" spans="1:30">
      <c r="A1224" s="37">
        <v>5.29</v>
      </c>
      <c r="B1224" s="115" t="s">
        <v>839</v>
      </c>
      <c r="C1224" s="37">
        <v>881036421</v>
      </c>
      <c r="D1224" s="115" t="s">
        <v>139</v>
      </c>
      <c r="E1224" s="37"/>
      <c r="F1224" s="530" t="s">
        <v>1491</v>
      </c>
      <c r="G1224" s="115" t="s">
        <v>35</v>
      </c>
      <c r="H1224" s="37"/>
      <c r="I1224" s="516"/>
      <c r="J1224" s="37"/>
      <c r="K1224" s="37"/>
      <c r="L1224" s="37"/>
      <c r="M1224" s="37"/>
      <c r="N1224" s="37"/>
      <c r="O1224" s="37"/>
      <c r="P1224" s="37"/>
      <c r="Q1224" s="37"/>
      <c r="R1224" s="486"/>
      <c r="S1224" s="486"/>
      <c r="T1224" s="486"/>
      <c r="U1224" s="486"/>
      <c r="V1224" s="486"/>
      <c r="W1224" s="486"/>
      <c r="X1224" s="486"/>
      <c r="Y1224" s="486"/>
      <c r="Z1224" s="486"/>
      <c r="AA1224" s="486"/>
      <c r="AB1224" s="486"/>
      <c r="AC1224" s="486"/>
      <c r="AD1224" s="486"/>
    </row>
    <row r="1225" spans="1:30">
      <c r="A1225" s="37">
        <v>5.29</v>
      </c>
      <c r="B1225" s="115" t="s">
        <v>839</v>
      </c>
      <c r="C1225" s="37">
        <v>880023749</v>
      </c>
      <c r="D1225" s="115" t="s">
        <v>139</v>
      </c>
      <c r="E1225" s="37" t="s">
        <v>140</v>
      </c>
      <c r="F1225" s="115" t="s">
        <v>1492</v>
      </c>
      <c r="G1225" s="115" t="s">
        <v>35</v>
      </c>
      <c r="H1225" s="37"/>
      <c r="I1225" s="516"/>
      <c r="J1225" s="37"/>
      <c r="K1225" s="37"/>
      <c r="L1225" s="37"/>
      <c r="M1225" s="37"/>
      <c r="N1225" s="37"/>
      <c r="O1225" s="37"/>
      <c r="P1225" s="37"/>
      <c r="Q1225" s="37"/>
      <c r="R1225" s="486"/>
      <c r="S1225" s="486"/>
      <c r="T1225" s="486"/>
      <c r="U1225" s="486"/>
      <c r="V1225" s="486"/>
      <c r="W1225" s="486"/>
      <c r="X1225" s="486"/>
      <c r="Y1225" s="486"/>
      <c r="Z1225" s="486"/>
      <c r="AA1225" s="486"/>
      <c r="AB1225" s="486"/>
      <c r="AC1225" s="486"/>
      <c r="AD1225" s="486"/>
    </row>
    <row r="1226" spans="1:30">
      <c r="A1226" s="37">
        <v>5.29</v>
      </c>
      <c r="B1226" s="115" t="s">
        <v>839</v>
      </c>
      <c r="C1226" s="37">
        <v>880217869</v>
      </c>
      <c r="D1226" s="115" t="s">
        <v>139</v>
      </c>
      <c r="E1226" s="37" t="s">
        <v>140</v>
      </c>
      <c r="F1226" s="530" t="s">
        <v>1493</v>
      </c>
      <c r="G1226" s="115" t="s">
        <v>35</v>
      </c>
      <c r="H1226" s="37"/>
      <c r="I1226" s="516"/>
      <c r="J1226" s="37"/>
      <c r="K1226" s="37"/>
      <c r="L1226" s="37"/>
      <c r="M1226" s="37"/>
      <c r="N1226" s="37"/>
      <c r="O1226" s="37"/>
      <c r="P1226" s="37"/>
      <c r="Q1226" s="37"/>
      <c r="R1226" s="486"/>
      <c r="S1226" s="486"/>
      <c r="T1226" s="486"/>
      <c r="U1226" s="486"/>
      <c r="V1226" s="486"/>
      <c r="W1226" s="486"/>
      <c r="X1226" s="486"/>
      <c r="Y1226" s="486"/>
      <c r="Z1226" s="486"/>
      <c r="AA1226" s="486"/>
      <c r="AB1226" s="486"/>
      <c r="AC1226" s="486"/>
      <c r="AD1226" s="486"/>
    </row>
    <row r="1227" spans="1:30">
      <c r="A1227" s="37">
        <v>5.29</v>
      </c>
      <c r="B1227" s="115" t="s">
        <v>839</v>
      </c>
      <c r="C1227" s="37">
        <v>880116868</v>
      </c>
      <c r="D1227" s="115" t="s">
        <v>139</v>
      </c>
      <c r="E1227" s="37" t="s">
        <v>147</v>
      </c>
      <c r="F1227" s="530" t="s">
        <v>1494</v>
      </c>
      <c r="G1227" s="115" t="s">
        <v>35</v>
      </c>
      <c r="H1227" s="37"/>
      <c r="I1227" s="109" t="s">
        <v>841</v>
      </c>
      <c r="J1227" s="37"/>
      <c r="K1227" s="37"/>
      <c r="L1227" s="37"/>
      <c r="M1227" s="37"/>
      <c r="N1227" s="37"/>
      <c r="O1227" s="37">
        <v>37253.39</v>
      </c>
      <c r="P1227" s="37"/>
      <c r="Q1227" s="37"/>
      <c r="R1227" s="486"/>
      <c r="S1227" s="486"/>
      <c r="T1227" s="486"/>
      <c r="U1227" s="486"/>
      <c r="V1227" s="486"/>
      <c r="W1227" s="486"/>
      <c r="X1227" s="486"/>
      <c r="Y1227" s="486"/>
      <c r="Z1227" s="486"/>
      <c r="AA1227" s="486"/>
      <c r="AB1227" s="486"/>
      <c r="AC1227" s="486"/>
      <c r="AD1227" s="486"/>
    </row>
    <row r="1228" spans="1:30">
      <c r="A1228" s="37">
        <v>5.29</v>
      </c>
      <c r="B1228" s="115" t="s">
        <v>839</v>
      </c>
      <c r="C1228" s="37">
        <v>880043928</v>
      </c>
      <c r="D1228" s="115" t="s">
        <v>139</v>
      </c>
      <c r="E1228" s="37" t="s">
        <v>140</v>
      </c>
      <c r="F1228" s="530" t="s">
        <v>1495</v>
      </c>
      <c r="G1228" s="115" t="s">
        <v>35</v>
      </c>
      <c r="H1228" s="37"/>
      <c r="I1228" s="109"/>
      <c r="J1228" s="115" t="s">
        <v>1255</v>
      </c>
      <c r="K1228" s="37"/>
      <c r="L1228" s="37"/>
      <c r="M1228" s="37"/>
      <c r="N1228" s="37"/>
      <c r="O1228" s="37"/>
      <c r="P1228" s="37"/>
      <c r="Q1228" s="37"/>
      <c r="R1228" s="486"/>
      <c r="S1228" s="486"/>
      <c r="T1228" s="486"/>
      <c r="U1228" s="486"/>
      <c r="V1228" s="486"/>
      <c r="W1228" s="486"/>
      <c r="X1228" s="486"/>
      <c r="Y1228" s="486"/>
      <c r="Z1228" s="486"/>
      <c r="AA1228" s="486"/>
      <c r="AB1228" s="486"/>
      <c r="AC1228" s="486"/>
      <c r="AD1228" s="486"/>
    </row>
    <row r="1229" spans="1:30">
      <c r="A1229" s="37">
        <v>5.29</v>
      </c>
      <c r="B1229" s="115" t="s">
        <v>839</v>
      </c>
      <c r="C1229" s="37">
        <v>880024456</v>
      </c>
      <c r="D1229" s="115" t="s">
        <v>139</v>
      </c>
      <c r="E1229" s="37" t="s">
        <v>140</v>
      </c>
      <c r="F1229" s="115" t="s">
        <v>1496</v>
      </c>
      <c r="G1229" s="115" t="s">
        <v>35</v>
      </c>
      <c r="H1229" s="37"/>
      <c r="I1229" s="516"/>
      <c r="J1229" s="115" t="s">
        <v>1039</v>
      </c>
      <c r="K1229" s="37"/>
      <c r="L1229" s="37"/>
      <c r="M1229" s="37"/>
      <c r="N1229" s="37"/>
      <c r="O1229" s="37"/>
      <c r="P1229" s="37"/>
      <c r="Q1229" s="37"/>
      <c r="R1229" s="486"/>
      <c r="S1229" s="486"/>
      <c r="T1229" s="486"/>
      <c r="U1229" s="486"/>
      <c r="V1229" s="486"/>
      <c r="W1229" s="486"/>
      <c r="X1229" s="486"/>
      <c r="Y1229" s="486"/>
      <c r="Z1229" s="486"/>
      <c r="AA1229" s="486"/>
      <c r="AB1229" s="486"/>
      <c r="AC1229" s="486"/>
      <c r="AD1229" s="486"/>
    </row>
    <row r="1230" spans="1:30">
      <c r="A1230" s="37">
        <v>5.29</v>
      </c>
      <c r="B1230" s="115" t="s">
        <v>839</v>
      </c>
      <c r="C1230" s="37">
        <v>880018975</v>
      </c>
      <c r="D1230" s="115" t="s">
        <v>139</v>
      </c>
      <c r="E1230" s="115" t="s">
        <v>150</v>
      </c>
      <c r="F1230" s="737" t="s">
        <v>1497</v>
      </c>
      <c r="G1230" s="115" t="s">
        <v>35</v>
      </c>
      <c r="H1230" s="265">
        <v>43993</v>
      </c>
      <c r="I1230" s="516"/>
      <c r="J1230" s="115" t="s">
        <v>1039</v>
      </c>
      <c r="K1230" s="37"/>
      <c r="L1230" s="37"/>
      <c r="M1230" s="37"/>
      <c r="N1230" s="37"/>
      <c r="O1230" s="37"/>
      <c r="P1230" s="37"/>
      <c r="Q1230" s="37"/>
      <c r="R1230" s="486"/>
      <c r="S1230" s="486"/>
      <c r="T1230" s="486"/>
      <c r="U1230" s="486"/>
      <c r="V1230" s="486"/>
      <c r="W1230" s="486"/>
      <c r="X1230" s="486"/>
      <c r="Y1230" s="486"/>
      <c r="Z1230" s="486"/>
      <c r="AA1230" s="486"/>
      <c r="AB1230" s="486"/>
      <c r="AC1230" s="486"/>
      <c r="AD1230" s="486"/>
    </row>
    <row r="1231" spans="1:30">
      <c r="A1231" s="37">
        <v>5.29</v>
      </c>
      <c r="B1231" s="115" t="s">
        <v>839</v>
      </c>
      <c r="C1231" s="37">
        <v>880004374</v>
      </c>
      <c r="D1231" s="115" t="s">
        <v>139</v>
      </c>
      <c r="E1231" s="37" t="s">
        <v>147</v>
      </c>
      <c r="F1231" s="530" t="s">
        <v>1498</v>
      </c>
      <c r="G1231" s="115" t="s">
        <v>35</v>
      </c>
      <c r="H1231" s="37"/>
      <c r="I1231" s="516"/>
      <c r="J1231" s="37"/>
      <c r="K1231" s="37"/>
      <c r="L1231" s="37"/>
      <c r="M1231" s="37"/>
      <c r="N1231" s="37"/>
      <c r="O1231" s="37"/>
      <c r="P1231" s="37"/>
      <c r="Q1231" s="37"/>
      <c r="R1231" s="486"/>
      <c r="S1231" s="486"/>
      <c r="T1231" s="486"/>
      <c r="U1231" s="486"/>
      <c r="V1231" s="486"/>
      <c r="W1231" s="486"/>
      <c r="X1231" s="486"/>
      <c r="Y1231" s="486"/>
      <c r="Z1231" s="486"/>
      <c r="AA1231" s="486"/>
      <c r="AB1231" s="486"/>
      <c r="AC1231" s="486"/>
      <c r="AD1231" s="486"/>
    </row>
    <row r="1232" spans="1:30">
      <c r="A1232" s="37">
        <v>6.1</v>
      </c>
      <c r="B1232" s="486" t="s">
        <v>839</v>
      </c>
      <c r="C1232" s="37">
        <v>880039631</v>
      </c>
      <c r="D1232" s="486" t="s">
        <v>139</v>
      </c>
      <c r="E1232" s="37" t="s">
        <v>147</v>
      </c>
      <c r="F1232" s="530" t="s">
        <v>1499</v>
      </c>
      <c r="G1232" s="486" t="s">
        <v>35</v>
      </c>
      <c r="H1232" s="37"/>
      <c r="I1232" s="516"/>
      <c r="J1232" s="37">
        <v>6.3</v>
      </c>
      <c r="K1232" s="37"/>
      <c r="L1232" s="37"/>
      <c r="M1232" s="37"/>
      <c r="N1232" s="37"/>
      <c r="O1232" s="37"/>
      <c r="P1232" s="37"/>
      <c r="Q1232" s="37"/>
      <c r="R1232" s="486"/>
      <c r="S1232" s="486"/>
      <c r="T1232" s="486"/>
      <c r="U1232" s="486"/>
      <c r="V1232" s="486"/>
      <c r="W1232" s="486"/>
      <c r="X1232" s="486"/>
      <c r="Y1232" s="486"/>
      <c r="Z1232" s="486"/>
      <c r="AA1232" s="486"/>
      <c r="AB1232" s="486"/>
      <c r="AC1232" s="486"/>
      <c r="AD1232" s="486"/>
    </row>
    <row r="1233" spans="1:30">
      <c r="A1233" s="37">
        <v>6.1</v>
      </c>
      <c r="B1233" s="486" t="s">
        <v>839</v>
      </c>
      <c r="C1233" s="37">
        <v>880023508</v>
      </c>
      <c r="D1233" s="486" t="s">
        <v>139</v>
      </c>
      <c r="E1233" s="37" t="s">
        <v>147</v>
      </c>
      <c r="F1233" s="530" t="s">
        <v>1500</v>
      </c>
      <c r="G1233" s="486" t="s">
        <v>37</v>
      </c>
      <c r="H1233" s="37"/>
      <c r="I1233" s="109" t="s">
        <v>1055</v>
      </c>
      <c r="J1233" s="37">
        <v>6.3</v>
      </c>
      <c r="K1233" s="115" t="s">
        <v>1501</v>
      </c>
      <c r="L1233" s="37"/>
      <c r="M1233" s="37"/>
      <c r="N1233" s="109" t="s">
        <v>1055</v>
      </c>
      <c r="O1233" s="115">
        <v>2360</v>
      </c>
      <c r="P1233" s="37"/>
      <c r="Q1233" s="37"/>
      <c r="R1233" s="486"/>
      <c r="S1233" s="486"/>
      <c r="T1233" s="486"/>
      <c r="U1233" s="486"/>
      <c r="V1233" s="486"/>
      <c r="W1233" s="486"/>
      <c r="X1233" s="486"/>
      <c r="Y1233" s="486"/>
      <c r="Z1233" s="486"/>
      <c r="AA1233" s="486"/>
      <c r="AB1233" s="486"/>
      <c r="AC1233" s="486"/>
      <c r="AD1233" s="486"/>
    </row>
    <row r="1234" spans="1:30">
      <c r="A1234" s="37">
        <v>6.1</v>
      </c>
      <c r="B1234" s="486" t="s">
        <v>839</v>
      </c>
      <c r="C1234" s="37">
        <v>880015913</v>
      </c>
      <c r="D1234" s="486" t="s">
        <v>139</v>
      </c>
      <c r="E1234" s="37" t="s">
        <v>147</v>
      </c>
      <c r="F1234" s="749" t="s">
        <v>1502</v>
      </c>
      <c r="G1234" s="486" t="s">
        <v>35</v>
      </c>
      <c r="H1234" s="37"/>
      <c r="I1234" s="516"/>
      <c r="J1234" s="37">
        <v>6.3</v>
      </c>
      <c r="K1234" s="37"/>
      <c r="L1234" s="37"/>
      <c r="M1234" s="37"/>
      <c r="N1234" s="37"/>
      <c r="O1234" s="37"/>
      <c r="P1234" s="37"/>
      <c r="Q1234" s="37"/>
      <c r="R1234" s="486"/>
      <c r="S1234" s="486"/>
      <c r="T1234" s="486"/>
      <c r="U1234" s="486"/>
      <c r="V1234" s="486"/>
      <c r="W1234" s="486"/>
      <c r="X1234" s="486"/>
      <c r="Y1234" s="486"/>
      <c r="Z1234" s="486"/>
      <c r="AA1234" s="486"/>
      <c r="AB1234" s="486"/>
      <c r="AC1234" s="486"/>
      <c r="AD1234" s="486"/>
    </row>
    <row r="1235" spans="1:30">
      <c r="A1235" s="37">
        <v>6.1</v>
      </c>
      <c r="B1235" s="486" t="s">
        <v>839</v>
      </c>
      <c r="C1235" s="37">
        <v>880034680</v>
      </c>
      <c r="D1235" s="486" t="s">
        <v>139</v>
      </c>
      <c r="E1235" s="37" t="s">
        <v>147</v>
      </c>
      <c r="F1235" s="486" t="s">
        <v>1503</v>
      </c>
      <c r="G1235" s="486" t="s">
        <v>37</v>
      </c>
      <c r="H1235" s="37"/>
      <c r="I1235" s="516" t="s">
        <v>841</v>
      </c>
      <c r="J1235" s="37"/>
      <c r="K1235" s="486" t="s">
        <v>142</v>
      </c>
      <c r="L1235" s="37"/>
      <c r="M1235" s="37"/>
      <c r="N1235" s="486"/>
      <c r="O1235" s="486" t="s">
        <v>1504</v>
      </c>
      <c r="P1235" s="37"/>
      <c r="Q1235" s="37"/>
      <c r="R1235" s="486"/>
      <c r="S1235" s="486"/>
      <c r="T1235" s="486"/>
      <c r="U1235" s="486"/>
      <c r="V1235" s="486"/>
      <c r="W1235" s="486"/>
      <c r="X1235" s="486"/>
      <c r="Y1235" s="486"/>
      <c r="Z1235" s="486"/>
      <c r="AA1235" s="486"/>
      <c r="AB1235" s="486"/>
      <c r="AC1235" s="486"/>
      <c r="AD1235" s="486"/>
    </row>
    <row r="1236" spans="1:30">
      <c r="A1236" s="265">
        <v>43983</v>
      </c>
      <c r="B1236" s="486" t="s">
        <v>839</v>
      </c>
      <c r="C1236" s="37">
        <v>881649178</v>
      </c>
      <c r="D1236" s="486" t="s">
        <v>139</v>
      </c>
      <c r="E1236" s="37" t="s">
        <v>147</v>
      </c>
      <c r="F1236" s="486" t="s">
        <v>1505</v>
      </c>
      <c r="G1236" s="486" t="s">
        <v>37</v>
      </c>
      <c r="H1236" s="265">
        <v>43997</v>
      </c>
      <c r="I1236" s="109" t="s">
        <v>841</v>
      </c>
      <c r="J1236" s="37"/>
      <c r="K1236" s="486" t="s">
        <v>1506</v>
      </c>
      <c r="L1236" s="37"/>
      <c r="M1236" s="37"/>
      <c r="N1236" s="486"/>
      <c r="O1236" s="486" t="s">
        <v>1507</v>
      </c>
      <c r="P1236" s="37"/>
      <c r="Q1236" s="37"/>
      <c r="R1236" s="486"/>
      <c r="S1236" s="486"/>
      <c r="T1236" s="486"/>
      <c r="U1236" s="486"/>
      <c r="V1236" s="486"/>
      <c r="W1236" s="486"/>
      <c r="X1236" s="486"/>
      <c r="Y1236" s="486"/>
      <c r="Z1236" s="486"/>
      <c r="AA1236" s="486"/>
      <c r="AB1236" s="486"/>
      <c r="AC1236" s="486"/>
      <c r="AD1236" s="486"/>
    </row>
    <row r="1237" spans="1:30">
      <c r="A1237" s="265">
        <v>43983</v>
      </c>
      <c r="B1237" s="486" t="s">
        <v>839</v>
      </c>
      <c r="C1237" s="37">
        <v>880001520</v>
      </c>
      <c r="D1237" s="486" t="s">
        <v>139</v>
      </c>
      <c r="E1237" s="37" t="s">
        <v>147</v>
      </c>
      <c r="F1237" s="486" t="s">
        <v>840</v>
      </c>
      <c r="G1237" s="486" t="s">
        <v>35</v>
      </c>
      <c r="H1237" s="265">
        <v>43993</v>
      </c>
      <c r="I1237" s="109" t="s">
        <v>1195</v>
      </c>
      <c r="J1237" s="37"/>
      <c r="K1237" s="486"/>
      <c r="L1237" s="37"/>
      <c r="M1237" s="37"/>
      <c r="N1237" s="486"/>
      <c r="O1237" s="486">
        <v>134</v>
      </c>
      <c r="P1237" s="37"/>
      <c r="Q1237" s="37"/>
      <c r="R1237" s="486"/>
      <c r="S1237" s="486"/>
      <c r="T1237" s="486"/>
      <c r="U1237" s="486"/>
      <c r="V1237" s="486"/>
      <c r="W1237" s="486"/>
      <c r="X1237" s="486"/>
      <c r="Y1237" s="486"/>
      <c r="Z1237" s="486"/>
      <c r="AA1237" s="486"/>
      <c r="AB1237" s="486"/>
      <c r="AC1237" s="486"/>
      <c r="AD1237" s="486"/>
    </row>
    <row r="1238" spans="1:30">
      <c r="A1238" s="37">
        <v>6.1</v>
      </c>
      <c r="B1238" s="486" t="s">
        <v>839</v>
      </c>
      <c r="C1238" s="37">
        <v>881435289</v>
      </c>
      <c r="D1238" s="486" t="s">
        <v>139</v>
      </c>
      <c r="E1238" s="486" t="s">
        <v>140</v>
      </c>
      <c r="F1238" s="486" t="s">
        <v>1508</v>
      </c>
      <c r="G1238" s="486" t="s">
        <v>35</v>
      </c>
      <c r="H1238" s="37"/>
      <c r="I1238" s="516"/>
      <c r="J1238" s="486">
        <v>6.29</v>
      </c>
      <c r="K1238" s="486"/>
      <c r="L1238" s="37"/>
      <c r="M1238" s="37"/>
      <c r="N1238" s="486"/>
      <c r="O1238" s="486"/>
      <c r="P1238" s="37"/>
      <c r="Q1238" s="37"/>
      <c r="R1238" s="486"/>
      <c r="S1238" s="486"/>
      <c r="T1238" s="486"/>
      <c r="U1238" s="486"/>
      <c r="V1238" s="486"/>
      <c r="W1238" s="486"/>
      <c r="X1238" s="486"/>
      <c r="Y1238" s="486"/>
      <c r="Z1238" s="486"/>
      <c r="AA1238" s="486"/>
      <c r="AB1238" s="486"/>
      <c r="AC1238" s="486"/>
      <c r="AD1238" s="486"/>
    </row>
    <row r="1239" spans="1:30">
      <c r="A1239" s="37">
        <v>6.1</v>
      </c>
      <c r="B1239" s="486" t="s">
        <v>839</v>
      </c>
      <c r="C1239" s="37">
        <v>880015947</v>
      </c>
      <c r="D1239" s="486" t="s">
        <v>139</v>
      </c>
      <c r="E1239" s="37" t="s">
        <v>147</v>
      </c>
      <c r="F1239" s="486" t="s">
        <v>1509</v>
      </c>
      <c r="G1239" s="486" t="s">
        <v>35</v>
      </c>
      <c r="H1239" s="37"/>
      <c r="I1239" s="516"/>
      <c r="J1239" s="37"/>
      <c r="K1239" s="486"/>
      <c r="L1239" s="37"/>
      <c r="M1239" s="37"/>
      <c r="N1239" s="486"/>
      <c r="O1239" s="486"/>
      <c r="P1239" s="37"/>
      <c r="Q1239" s="37"/>
      <c r="R1239" s="486"/>
      <c r="S1239" s="486"/>
      <c r="T1239" s="486"/>
      <c r="U1239" s="486"/>
      <c r="V1239" s="486"/>
      <c r="W1239" s="486"/>
      <c r="X1239" s="486"/>
      <c r="Y1239" s="486"/>
      <c r="Z1239" s="486"/>
      <c r="AA1239" s="486"/>
      <c r="AB1239" s="486"/>
      <c r="AC1239" s="486"/>
      <c r="AD1239" s="486"/>
    </row>
    <row r="1240" spans="1:30">
      <c r="A1240" s="37">
        <v>6.1</v>
      </c>
      <c r="B1240" s="486" t="s">
        <v>839</v>
      </c>
      <c r="C1240" s="37">
        <v>882164556</v>
      </c>
      <c r="D1240" s="486" t="s">
        <v>345</v>
      </c>
      <c r="E1240" s="37" t="s">
        <v>140</v>
      </c>
      <c r="F1240" s="486" t="s">
        <v>1510</v>
      </c>
      <c r="G1240" s="486" t="s">
        <v>35</v>
      </c>
      <c r="H1240" s="37"/>
      <c r="I1240" s="516"/>
      <c r="J1240" s="37"/>
      <c r="K1240" s="486"/>
      <c r="L1240" s="37"/>
      <c r="M1240" s="37"/>
      <c r="N1240" s="486"/>
      <c r="O1240" s="486"/>
      <c r="P1240" s="37"/>
      <c r="Q1240" s="37"/>
      <c r="R1240" s="486"/>
      <c r="S1240" s="486"/>
      <c r="T1240" s="486"/>
      <c r="U1240" s="486"/>
      <c r="V1240" s="486"/>
      <c r="W1240" s="486"/>
      <c r="X1240" s="486"/>
      <c r="Y1240" s="486"/>
      <c r="Z1240" s="486"/>
      <c r="AA1240" s="486"/>
      <c r="AB1240" s="486"/>
      <c r="AC1240" s="486"/>
      <c r="AD1240" s="486"/>
    </row>
    <row r="1241" spans="1:30">
      <c r="A1241" s="37">
        <v>6.1</v>
      </c>
      <c r="B1241" s="486" t="s">
        <v>839</v>
      </c>
      <c r="C1241" s="37">
        <v>880991041</v>
      </c>
      <c r="D1241" s="486" t="s">
        <v>139</v>
      </c>
      <c r="E1241" s="486" t="s">
        <v>140</v>
      </c>
      <c r="F1241" s="486" t="s">
        <v>1511</v>
      </c>
      <c r="G1241" s="486" t="s">
        <v>35</v>
      </c>
      <c r="H1241" s="37"/>
      <c r="I1241" s="516"/>
      <c r="J1241" s="486"/>
      <c r="K1241" s="486"/>
      <c r="L1241" s="37"/>
      <c r="M1241" s="37"/>
      <c r="N1241" s="486"/>
      <c r="O1241" s="486"/>
      <c r="P1241" s="37"/>
      <c r="Q1241" s="37"/>
      <c r="R1241" s="486"/>
      <c r="S1241" s="486"/>
      <c r="T1241" s="486"/>
      <c r="U1241" s="486"/>
      <c r="V1241" s="486"/>
      <c r="W1241" s="486"/>
      <c r="X1241" s="486"/>
      <c r="Y1241" s="486"/>
      <c r="Z1241" s="486"/>
      <c r="AA1241" s="486"/>
      <c r="AB1241" s="486"/>
      <c r="AC1241" s="486"/>
      <c r="AD1241" s="486"/>
    </row>
    <row r="1242" spans="1:30">
      <c r="A1242" s="37">
        <v>6.1</v>
      </c>
      <c r="B1242" s="486" t="s">
        <v>839</v>
      </c>
      <c r="C1242" s="37">
        <v>880823871</v>
      </c>
      <c r="D1242" s="486" t="s">
        <v>139</v>
      </c>
      <c r="E1242" s="486" t="s">
        <v>147</v>
      </c>
      <c r="F1242" s="486" t="s">
        <v>1512</v>
      </c>
      <c r="G1242" s="486" t="s">
        <v>37</v>
      </c>
      <c r="H1242" s="37"/>
      <c r="I1242" s="109" t="s">
        <v>983</v>
      </c>
      <c r="J1242" s="486"/>
      <c r="K1242" s="115" t="s">
        <v>1329</v>
      </c>
      <c r="L1242" s="37"/>
      <c r="M1242" s="37"/>
      <c r="N1242" s="486"/>
      <c r="O1242" s="486">
        <v>999</v>
      </c>
      <c r="P1242" s="37"/>
      <c r="Q1242" s="37"/>
      <c r="R1242" s="486"/>
      <c r="S1242" s="486"/>
      <c r="T1242" s="486"/>
      <c r="U1242" s="486"/>
      <c r="V1242" s="486"/>
      <c r="W1242" s="486"/>
      <c r="X1242" s="486"/>
      <c r="Y1242" s="486"/>
      <c r="Z1242" s="486"/>
      <c r="AA1242" s="486"/>
      <c r="AB1242" s="486"/>
      <c r="AC1242" s="486"/>
      <c r="AD1242" s="486"/>
    </row>
    <row r="1243" spans="1:30">
      <c r="A1243" s="37">
        <v>6.1</v>
      </c>
      <c r="B1243" s="486" t="s">
        <v>839</v>
      </c>
      <c r="C1243" s="37">
        <v>881662832</v>
      </c>
      <c r="D1243" s="486" t="s">
        <v>139</v>
      </c>
      <c r="E1243" s="486" t="s">
        <v>147</v>
      </c>
      <c r="F1243" s="530" t="s">
        <v>1513</v>
      </c>
      <c r="G1243" s="486" t="s">
        <v>35</v>
      </c>
      <c r="H1243" s="37"/>
      <c r="I1243" s="516"/>
      <c r="J1243" s="486"/>
      <c r="K1243" s="486"/>
      <c r="L1243" s="37"/>
      <c r="M1243" s="37"/>
      <c r="N1243" s="486"/>
      <c r="O1243" s="486"/>
      <c r="P1243" s="37"/>
      <c r="Q1243" s="37"/>
      <c r="R1243" s="486"/>
      <c r="S1243" s="486"/>
      <c r="T1243" s="486"/>
      <c r="U1243" s="486"/>
      <c r="V1243" s="486"/>
      <c r="W1243" s="486"/>
      <c r="X1243" s="486"/>
      <c r="Y1243" s="486"/>
      <c r="Z1243" s="486"/>
      <c r="AA1243" s="486"/>
      <c r="AB1243" s="486"/>
      <c r="AC1243" s="486"/>
      <c r="AD1243" s="486"/>
    </row>
    <row r="1244" spans="1:30">
      <c r="A1244" s="37">
        <v>6.1</v>
      </c>
      <c r="B1244" s="486" t="s">
        <v>839</v>
      </c>
      <c r="C1244" s="37">
        <v>882113813</v>
      </c>
      <c r="D1244" s="486" t="s">
        <v>139</v>
      </c>
      <c r="E1244" s="486" t="s">
        <v>140</v>
      </c>
      <c r="F1244" s="486" t="s">
        <v>1514</v>
      </c>
      <c r="G1244" s="486" t="s">
        <v>35</v>
      </c>
      <c r="H1244" s="265">
        <v>43992</v>
      </c>
      <c r="I1244" s="516"/>
      <c r="J1244" s="486"/>
      <c r="K1244" s="486"/>
      <c r="L1244" s="37"/>
      <c r="M1244" s="37"/>
      <c r="N1244" s="486"/>
      <c r="O1244" s="486"/>
      <c r="P1244" s="37"/>
      <c r="Q1244" s="37"/>
      <c r="R1244" s="486"/>
      <c r="S1244" s="486"/>
      <c r="T1244" s="486"/>
      <c r="U1244" s="486"/>
      <c r="V1244" s="486"/>
      <c r="W1244" s="486"/>
      <c r="X1244" s="486"/>
      <c r="Y1244" s="486"/>
      <c r="Z1244" s="486"/>
      <c r="AA1244" s="486"/>
      <c r="AB1244" s="486"/>
      <c r="AC1244" s="486"/>
      <c r="AD1244" s="486"/>
    </row>
    <row r="1245" spans="1:30">
      <c r="A1245" s="37">
        <v>6.2</v>
      </c>
      <c r="B1245" s="486" t="s">
        <v>839</v>
      </c>
      <c r="C1245" s="37">
        <v>880759780</v>
      </c>
      <c r="D1245" s="37" t="s">
        <v>139</v>
      </c>
      <c r="E1245" s="37" t="s">
        <v>147</v>
      </c>
      <c r="F1245" s="530" t="s">
        <v>1515</v>
      </c>
      <c r="G1245" s="486" t="s">
        <v>37</v>
      </c>
      <c r="H1245" s="37"/>
      <c r="I1245" s="719" t="s">
        <v>1055</v>
      </c>
      <c r="J1245" s="486">
        <v>6.25</v>
      </c>
      <c r="K1245" s="486" t="s">
        <v>142</v>
      </c>
      <c r="L1245" s="37"/>
      <c r="M1245" s="37"/>
      <c r="N1245" s="486"/>
      <c r="O1245" s="486">
        <v>144.1</v>
      </c>
      <c r="P1245" s="37"/>
      <c r="Q1245" s="37"/>
      <c r="R1245" s="486"/>
      <c r="S1245" s="486"/>
      <c r="T1245" s="486"/>
      <c r="U1245" s="486"/>
      <c r="V1245" s="486"/>
      <c r="W1245" s="486"/>
      <c r="X1245" s="486"/>
      <c r="Y1245" s="486"/>
      <c r="Z1245" s="486"/>
      <c r="AA1245" s="486"/>
      <c r="AB1245" s="486"/>
      <c r="AC1245" s="486"/>
      <c r="AD1245" s="486"/>
    </row>
    <row r="1246" spans="1:30">
      <c r="A1246" s="37">
        <v>6.2</v>
      </c>
      <c r="B1246" s="486" t="s">
        <v>839</v>
      </c>
      <c r="C1246" s="37">
        <v>880547882</v>
      </c>
      <c r="D1246" s="37" t="s">
        <v>139</v>
      </c>
      <c r="E1246" s="37" t="s">
        <v>147</v>
      </c>
      <c r="F1246" s="486" t="s">
        <v>1516</v>
      </c>
      <c r="G1246" s="486" t="s">
        <v>35</v>
      </c>
      <c r="H1246" s="37"/>
      <c r="I1246" s="516"/>
      <c r="J1246" s="486"/>
      <c r="K1246" s="486"/>
      <c r="L1246" s="37"/>
      <c r="M1246" s="37"/>
      <c r="N1246" s="486"/>
      <c r="O1246" s="486"/>
      <c r="P1246" s="37"/>
      <c r="Q1246" s="37"/>
      <c r="R1246" s="486"/>
      <c r="S1246" s="486"/>
      <c r="T1246" s="486"/>
      <c r="U1246" s="486"/>
      <c r="V1246" s="486"/>
      <c r="W1246" s="486"/>
      <c r="X1246" s="486"/>
      <c r="Y1246" s="486"/>
      <c r="Z1246" s="486"/>
      <c r="AA1246" s="486"/>
      <c r="AB1246" s="486"/>
      <c r="AC1246" s="486"/>
      <c r="AD1246" s="486"/>
    </row>
    <row r="1247" spans="1:30">
      <c r="A1247" s="37">
        <v>6.2</v>
      </c>
      <c r="B1247" s="486" t="s">
        <v>839</v>
      </c>
      <c r="C1247" s="37">
        <v>881799020</v>
      </c>
      <c r="D1247" s="486" t="s">
        <v>139</v>
      </c>
      <c r="E1247" s="486" t="s">
        <v>140</v>
      </c>
      <c r="F1247" s="486" t="s">
        <v>1517</v>
      </c>
      <c r="G1247" s="486" t="s">
        <v>35</v>
      </c>
      <c r="H1247" s="37"/>
      <c r="I1247" s="516"/>
      <c r="J1247" s="486"/>
      <c r="K1247" s="486"/>
      <c r="L1247" s="37"/>
      <c r="M1247" s="37"/>
      <c r="N1247" s="486"/>
      <c r="O1247" s="486"/>
      <c r="P1247" s="37"/>
      <c r="Q1247" s="37"/>
      <c r="R1247" s="486"/>
      <c r="S1247" s="486"/>
      <c r="T1247" s="486"/>
      <c r="U1247" s="486"/>
      <c r="V1247" s="486"/>
      <c r="W1247" s="486"/>
      <c r="X1247" s="486"/>
      <c r="Y1247" s="486"/>
      <c r="Z1247" s="486"/>
      <c r="AA1247" s="486"/>
      <c r="AB1247" s="486"/>
      <c r="AC1247" s="486"/>
      <c r="AD1247" s="486"/>
    </row>
    <row r="1248" spans="1:30">
      <c r="A1248" s="37">
        <v>6.3</v>
      </c>
      <c r="B1248" s="115" t="s">
        <v>839</v>
      </c>
      <c r="C1248" s="37">
        <v>882017414</v>
      </c>
      <c r="D1248" s="115" t="s">
        <v>139</v>
      </c>
      <c r="E1248" s="115" t="s">
        <v>147</v>
      </c>
      <c r="F1248" s="530" t="s">
        <v>1518</v>
      </c>
      <c r="G1248" s="115" t="s">
        <v>35</v>
      </c>
      <c r="H1248" s="37">
        <v>6.4</v>
      </c>
      <c r="I1248" s="109" t="s">
        <v>937</v>
      </c>
      <c r="J1248" s="115">
        <v>6.6</v>
      </c>
      <c r="K1248" s="115"/>
      <c r="L1248" s="37"/>
      <c r="M1248" s="115" t="s">
        <v>142</v>
      </c>
      <c r="N1248" s="115"/>
      <c r="O1248" s="115">
        <v>2527.8000000000002</v>
      </c>
      <c r="P1248" s="37"/>
      <c r="Q1248" s="37"/>
      <c r="R1248" s="486"/>
      <c r="S1248" s="486"/>
      <c r="T1248" s="486"/>
      <c r="U1248" s="486"/>
      <c r="V1248" s="486"/>
      <c r="W1248" s="486"/>
      <c r="X1248" s="486"/>
      <c r="Y1248" s="486"/>
      <c r="Z1248" s="486"/>
      <c r="AA1248" s="486"/>
      <c r="AB1248" s="486"/>
      <c r="AC1248" s="486"/>
      <c r="AD1248" s="486"/>
    </row>
    <row r="1249" spans="1:30">
      <c r="A1249" s="37">
        <v>6.3</v>
      </c>
      <c r="B1249" s="115" t="s">
        <v>839</v>
      </c>
      <c r="C1249" s="37">
        <v>881091025</v>
      </c>
      <c r="D1249" s="115" t="s">
        <v>139</v>
      </c>
      <c r="E1249" s="115" t="s">
        <v>147</v>
      </c>
      <c r="F1249" s="115" t="s">
        <v>1519</v>
      </c>
      <c r="G1249" s="115" t="s">
        <v>37</v>
      </c>
      <c r="H1249" s="37"/>
      <c r="I1249" s="109" t="s">
        <v>983</v>
      </c>
      <c r="J1249" s="115">
        <v>6.6</v>
      </c>
      <c r="K1249" s="115"/>
      <c r="L1249" s="37"/>
      <c r="M1249" s="115" t="s">
        <v>1520</v>
      </c>
      <c r="N1249" s="115"/>
      <c r="O1249" s="115">
        <v>134.72</v>
      </c>
      <c r="P1249" s="37"/>
      <c r="Q1249" s="37"/>
      <c r="R1249" s="486"/>
      <c r="S1249" s="486"/>
      <c r="T1249" s="486"/>
      <c r="U1249" s="486"/>
      <c r="V1249" s="486"/>
      <c r="W1249" s="486"/>
      <c r="X1249" s="486"/>
      <c r="Y1249" s="486"/>
      <c r="Z1249" s="486"/>
      <c r="AA1249" s="486"/>
      <c r="AB1249" s="486"/>
      <c r="AC1249" s="486"/>
      <c r="AD1249" s="486"/>
    </row>
    <row r="1250" spans="1:30">
      <c r="A1250" s="37">
        <v>6.3</v>
      </c>
      <c r="B1250" s="115" t="s">
        <v>839</v>
      </c>
      <c r="C1250" s="115">
        <v>881125804</v>
      </c>
      <c r="D1250" s="115" t="s">
        <v>139</v>
      </c>
      <c r="E1250" s="115" t="s">
        <v>140</v>
      </c>
      <c r="F1250" s="115" t="s">
        <v>1521</v>
      </c>
      <c r="G1250" s="115" t="s">
        <v>35</v>
      </c>
      <c r="H1250" s="37"/>
      <c r="I1250" s="516"/>
      <c r="J1250" s="115"/>
      <c r="K1250" s="115"/>
      <c r="L1250" s="37"/>
      <c r="M1250" s="37"/>
      <c r="N1250" s="115"/>
      <c r="O1250" s="115"/>
      <c r="P1250" s="37"/>
      <c r="Q1250" s="37"/>
      <c r="R1250" s="486"/>
      <c r="S1250" s="486"/>
      <c r="T1250" s="486"/>
      <c r="U1250" s="486"/>
      <c r="V1250" s="486"/>
      <c r="W1250" s="486"/>
      <c r="X1250" s="486"/>
      <c r="Y1250" s="486"/>
      <c r="Z1250" s="486"/>
      <c r="AA1250" s="486"/>
      <c r="AB1250" s="486"/>
      <c r="AC1250" s="486"/>
      <c r="AD1250" s="486"/>
    </row>
    <row r="1251" spans="1:30">
      <c r="A1251" s="37">
        <v>6.3</v>
      </c>
      <c r="B1251" s="115" t="s">
        <v>839</v>
      </c>
      <c r="C1251" s="37">
        <v>880030837</v>
      </c>
      <c r="D1251" s="115" t="s">
        <v>139</v>
      </c>
      <c r="E1251" s="115" t="s">
        <v>140</v>
      </c>
      <c r="F1251" s="530" t="s">
        <v>1522</v>
      </c>
      <c r="G1251" s="115" t="s">
        <v>35</v>
      </c>
      <c r="H1251" s="37"/>
      <c r="I1251" s="516"/>
      <c r="J1251" s="115">
        <v>6.6</v>
      </c>
      <c r="K1251" s="115"/>
      <c r="L1251" s="37"/>
      <c r="M1251" s="37"/>
      <c r="N1251" s="115"/>
      <c r="O1251" s="115"/>
      <c r="P1251" s="37"/>
      <c r="Q1251" s="37"/>
      <c r="R1251" s="486"/>
      <c r="S1251" s="486"/>
      <c r="T1251" s="486"/>
      <c r="U1251" s="486"/>
      <c r="V1251" s="486"/>
      <c r="W1251" s="486"/>
      <c r="X1251" s="486"/>
      <c r="Y1251" s="486"/>
      <c r="Z1251" s="486"/>
      <c r="AA1251" s="486"/>
      <c r="AB1251" s="486"/>
      <c r="AC1251" s="486"/>
      <c r="AD1251" s="486"/>
    </row>
    <row r="1252" spans="1:30">
      <c r="A1252" s="37">
        <v>6.4</v>
      </c>
      <c r="B1252" s="115" t="s">
        <v>839</v>
      </c>
      <c r="C1252" s="37">
        <v>882095105</v>
      </c>
      <c r="D1252" s="115" t="s">
        <v>139</v>
      </c>
      <c r="E1252" s="115" t="s">
        <v>140</v>
      </c>
      <c r="F1252" s="115" t="s">
        <v>1523</v>
      </c>
      <c r="G1252" s="115" t="s">
        <v>35</v>
      </c>
      <c r="H1252" s="37"/>
      <c r="I1252" s="516"/>
      <c r="J1252" s="115">
        <v>6.1</v>
      </c>
      <c r="K1252" s="115"/>
      <c r="L1252" s="37"/>
      <c r="M1252" s="37"/>
      <c r="N1252" s="115"/>
      <c r="O1252" s="115"/>
      <c r="P1252" s="37"/>
      <c r="Q1252" s="37"/>
      <c r="R1252" s="486"/>
      <c r="S1252" s="486"/>
      <c r="T1252" s="486"/>
      <c r="U1252" s="486"/>
      <c r="V1252" s="486"/>
      <c r="W1252" s="486"/>
      <c r="X1252" s="486"/>
      <c r="Y1252" s="486"/>
      <c r="Z1252" s="486"/>
      <c r="AA1252" s="486"/>
      <c r="AB1252" s="486"/>
      <c r="AC1252" s="486"/>
      <c r="AD1252" s="486"/>
    </row>
    <row r="1253" spans="1:30">
      <c r="A1253" s="37">
        <v>6.4</v>
      </c>
      <c r="B1253" s="115" t="s">
        <v>839</v>
      </c>
      <c r="C1253" s="37">
        <v>882142835</v>
      </c>
      <c r="D1253" s="115" t="s">
        <v>139</v>
      </c>
      <c r="E1253" s="115" t="s">
        <v>140</v>
      </c>
      <c r="F1253" s="530" t="s">
        <v>1524</v>
      </c>
      <c r="G1253" s="115" t="s">
        <v>35</v>
      </c>
      <c r="H1253" s="37"/>
      <c r="I1253" s="516"/>
      <c r="J1253" s="115">
        <v>6.9</v>
      </c>
      <c r="K1253" s="115"/>
      <c r="L1253" s="37"/>
      <c r="M1253" s="37"/>
      <c r="N1253" s="115"/>
      <c r="O1253" s="115"/>
      <c r="P1253" s="37"/>
      <c r="Q1253" s="37"/>
      <c r="R1253" s="486"/>
      <c r="S1253" s="486"/>
      <c r="T1253" s="486"/>
      <c r="U1253" s="486"/>
      <c r="V1253" s="486"/>
      <c r="W1253" s="486"/>
      <c r="X1253" s="486"/>
      <c r="Y1253" s="486"/>
      <c r="Z1253" s="486"/>
      <c r="AA1253" s="486"/>
      <c r="AB1253" s="486"/>
      <c r="AC1253" s="486"/>
      <c r="AD1253" s="486"/>
    </row>
    <row r="1254" spans="1:30">
      <c r="A1254" s="486">
        <v>6.4</v>
      </c>
      <c r="B1254" s="115" t="s">
        <v>839</v>
      </c>
      <c r="C1254" s="37">
        <v>881070941</v>
      </c>
      <c r="D1254" s="115" t="s">
        <v>139</v>
      </c>
      <c r="E1254" s="115" t="s">
        <v>140</v>
      </c>
      <c r="F1254" s="115" t="s">
        <v>1525</v>
      </c>
      <c r="G1254" s="115" t="s">
        <v>35</v>
      </c>
      <c r="H1254" s="37"/>
      <c r="I1254" s="486"/>
      <c r="J1254" s="486">
        <v>6.1</v>
      </c>
      <c r="K1254" s="486"/>
      <c r="L1254" s="486"/>
      <c r="M1254" s="486"/>
      <c r="N1254" s="486"/>
      <c r="O1254" s="486"/>
      <c r="P1254" s="486"/>
      <c r="Q1254" s="486"/>
      <c r="R1254" s="486"/>
      <c r="S1254" s="486"/>
      <c r="T1254" s="486"/>
      <c r="U1254" s="486"/>
      <c r="V1254" s="486"/>
      <c r="W1254" s="486"/>
      <c r="X1254" s="486"/>
      <c r="Y1254" s="486"/>
      <c r="Z1254" s="486"/>
      <c r="AA1254" s="486"/>
      <c r="AB1254" s="486"/>
      <c r="AC1254" s="486"/>
      <c r="AD1254" s="486"/>
    </row>
    <row r="1255" spans="1:30">
      <c r="A1255" s="37">
        <v>6.4</v>
      </c>
      <c r="B1255" s="115" t="s">
        <v>839</v>
      </c>
      <c r="C1255" s="37">
        <v>880225351</v>
      </c>
      <c r="D1255" s="115" t="s">
        <v>139</v>
      </c>
      <c r="E1255" s="115" t="s">
        <v>140</v>
      </c>
      <c r="F1255" s="115" t="s">
        <v>1526</v>
      </c>
      <c r="G1255" s="115" t="s">
        <v>35</v>
      </c>
      <c r="H1255" s="37"/>
      <c r="I1255" s="486"/>
      <c r="J1255" s="486">
        <v>6.1</v>
      </c>
      <c r="K1255" s="486"/>
      <c r="L1255" s="486"/>
      <c r="M1255" s="486"/>
      <c r="N1255" s="486"/>
      <c r="O1255" s="486"/>
      <c r="P1255" s="486"/>
      <c r="Q1255" s="486"/>
      <c r="R1255" s="486"/>
      <c r="S1255" s="486"/>
      <c r="T1255" s="486"/>
      <c r="U1255" s="486"/>
      <c r="V1255" s="486"/>
      <c r="W1255" s="486"/>
      <c r="X1255" s="486"/>
      <c r="Y1255" s="486"/>
      <c r="Z1255" s="486"/>
      <c r="AA1255" s="486"/>
      <c r="AB1255" s="486"/>
      <c r="AC1255" s="486"/>
      <c r="AD1255" s="486"/>
    </row>
    <row r="1256" spans="1:30">
      <c r="A1256" s="265">
        <v>43987</v>
      </c>
      <c r="B1256" s="115" t="s">
        <v>839</v>
      </c>
      <c r="C1256" s="37">
        <v>880012493</v>
      </c>
      <c r="D1256" s="115" t="s">
        <v>139</v>
      </c>
      <c r="E1256" s="115" t="s">
        <v>147</v>
      </c>
      <c r="F1256" s="137"/>
      <c r="G1256" s="115"/>
      <c r="H1256" s="665">
        <v>43991</v>
      </c>
      <c r="I1256" s="666">
        <v>43987</v>
      </c>
      <c r="J1256" s="665">
        <v>43998</v>
      </c>
      <c r="K1256" s="486"/>
      <c r="L1256" s="486"/>
      <c r="M1256" s="115" t="s">
        <v>147</v>
      </c>
      <c r="N1256" s="486"/>
      <c r="O1256" s="486">
        <v>1900.36</v>
      </c>
      <c r="P1256" s="486"/>
      <c r="Q1256" s="486"/>
      <c r="R1256" s="486"/>
      <c r="S1256" s="486"/>
      <c r="T1256" s="486"/>
      <c r="U1256" s="486"/>
      <c r="V1256" s="486"/>
      <c r="W1256" s="486"/>
      <c r="X1256" s="486"/>
      <c r="Y1256" s="486"/>
      <c r="Z1256" s="486"/>
      <c r="AA1256" s="486"/>
      <c r="AB1256" s="486"/>
      <c r="AC1256" s="486"/>
      <c r="AD1256" s="486"/>
    </row>
    <row r="1257" spans="1:30">
      <c r="A1257" s="265">
        <v>43987</v>
      </c>
      <c r="B1257" s="115" t="s">
        <v>839</v>
      </c>
      <c r="C1257" s="37">
        <v>881285648</v>
      </c>
      <c r="D1257" s="115" t="s">
        <v>139</v>
      </c>
      <c r="E1257" s="115" t="s">
        <v>140</v>
      </c>
      <c r="F1257" s="137"/>
      <c r="G1257" s="115"/>
      <c r="H1257" s="37"/>
      <c r="I1257" s="486"/>
      <c r="J1257" s="666">
        <v>43992</v>
      </c>
      <c r="K1257" s="486"/>
      <c r="L1257" s="486"/>
      <c r="M1257" s="115" t="s">
        <v>1527</v>
      </c>
      <c r="N1257" s="486"/>
      <c r="O1257" s="486"/>
      <c r="P1257" s="486"/>
      <c r="Q1257" s="486"/>
      <c r="R1257" s="486"/>
      <c r="S1257" s="486"/>
      <c r="T1257" s="486"/>
      <c r="U1257" s="486"/>
      <c r="V1257" s="486"/>
      <c r="W1257" s="486"/>
      <c r="X1257" s="486"/>
      <c r="Y1257" s="486"/>
      <c r="Z1257" s="486"/>
      <c r="AA1257" s="486"/>
      <c r="AB1257" s="486"/>
      <c r="AC1257" s="486"/>
      <c r="AD1257" s="486"/>
    </row>
    <row r="1258" spans="1:30">
      <c r="A1258" s="265">
        <v>43987</v>
      </c>
      <c r="B1258" s="115" t="s">
        <v>839</v>
      </c>
      <c r="C1258" s="37">
        <v>882058853</v>
      </c>
      <c r="D1258" s="115" t="s">
        <v>139</v>
      </c>
      <c r="E1258" s="115" t="s">
        <v>140</v>
      </c>
      <c r="F1258" s="137"/>
      <c r="G1258" s="115"/>
      <c r="H1258" s="37"/>
      <c r="I1258" s="486"/>
      <c r="J1258" s="666">
        <v>43994</v>
      </c>
      <c r="K1258" s="486"/>
      <c r="L1258" s="486"/>
      <c r="M1258" s="115" t="s">
        <v>1528</v>
      </c>
      <c r="N1258" s="486"/>
      <c r="O1258" s="486"/>
      <c r="P1258" s="486"/>
      <c r="Q1258" s="486"/>
      <c r="R1258" s="486"/>
      <c r="S1258" s="486"/>
      <c r="T1258" s="486"/>
      <c r="U1258" s="486"/>
      <c r="V1258" s="486"/>
      <c r="W1258" s="486"/>
      <c r="X1258" s="486"/>
      <c r="Y1258" s="486"/>
      <c r="Z1258" s="486"/>
      <c r="AA1258" s="486"/>
      <c r="AB1258" s="486"/>
      <c r="AC1258" s="486"/>
      <c r="AD1258" s="486"/>
    </row>
    <row r="1259" spans="1:30">
      <c r="A1259" s="642">
        <v>43987</v>
      </c>
      <c r="B1259" s="680" t="s">
        <v>839</v>
      </c>
      <c r="C1259" s="629">
        <v>880630342</v>
      </c>
      <c r="D1259" s="680" t="s">
        <v>139</v>
      </c>
      <c r="E1259" s="680" t="s">
        <v>140</v>
      </c>
      <c r="F1259" s="710"/>
      <c r="G1259" s="680"/>
      <c r="H1259" s="629"/>
      <c r="I1259" s="642">
        <v>43987</v>
      </c>
      <c r="J1259" s="681">
        <v>43994</v>
      </c>
      <c r="K1259" s="680"/>
      <c r="L1259" s="680"/>
      <c r="M1259" s="680" t="s">
        <v>981</v>
      </c>
      <c r="N1259" s="680"/>
      <c r="O1259" s="680" t="s">
        <v>1529</v>
      </c>
      <c r="P1259" s="680" t="s">
        <v>1530</v>
      </c>
      <c r="Q1259" s="680" t="s">
        <v>1531</v>
      </c>
      <c r="R1259" s="486"/>
      <c r="S1259" s="486"/>
      <c r="T1259" s="486"/>
      <c r="U1259" s="486"/>
      <c r="V1259" s="486"/>
      <c r="W1259" s="486"/>
      <c r="X1259" s="486"/>
      <c r="Y1259" s="486"/>
      <c r="Z1259" s="486"/>
      <c r="AA1259" s="486"/>
      <c r="AB1259" s="486"/>
      <c r="AC1259" s="486"/>
      <c r="AD1259" s="486"/>
    </row>
    <row r="1260" spans="1:30">
      <c r="A1260" s="265">
        <v>43987</v>
      </c>
      <c r="B1260" s="115" t="s">
        <v>839</v>
      </c>
      <c r="C1260" s="37">
        <v>882073901</v>
      </c>
      <c r="D1260" s="115" t="s">
        <v>139</v>
      </c>
      <c r="E1260" s="115" t="s">
        <v>147</v>
      </c>
      <c r="F1260" s="137"/>
      <c r="G1260" s="115"/>
      <c r="H1260" s="37"/>
      <c r="I1260" s="486"/>
      <c r="J1260" s="666">
        <v>43994</v>
      </c>
      <c r="K1260" s="486"/>
      <c r="L1260" s="486"/>
      <c r="M1260" s="115" t="s">
        <v>1532</v>
      </c>
      <c r="N1260" s="486"/>
      <c r="O1260" s="486"/>
      <c r="P1260" s="486"/>
      <c r="Q1260" s="486"/>
      <c r="R1260" s="486"/>
      <c r="S1260" s="486"/>
      <c r="T1260" s="486"/>
      <c r="U1260" s="486"/>
      <c r="V1260" s="486"/>
      <c r="W1260" s="486"/>
      <c r="X1260" s="486"/>
      <c r="Y1260" s="486"/>
      <c r="Z1260" s="486"/>
      <c r="AA1260" s="486"/>
      <c r="AB1260" s="486"/>
      <c r="AC1260" s="486"/>
      <c r="AD1260" s="486"/>
    </row>
    <row r="1261" spans="1:30">
      <c r="A1261" s="265">
        <v>43987</v>
      </c>
      <c r="B1261" s="115" t="s">
        <v>839</v>
      </c>
      <c r="C1261" s="37">
        <v>880811345</v>
      </c>
      <c r="D1261" s="115" t="s">
        <v>139</v>
      </c>
      <c r="E1261" s="115" t="s">
        <v>147</v>
      </c>
      <c r="F1261" s="137"/>
      <c r="G1261" s="115"/>
      <c r="H1261" s="37"/>
      <c r="I1261" s="486"/>
      <c r="J1261" s="666">
        <v>44002</v>
      </c>
      <c r="K1261" s="486"/>
      <c r="L1261" s="486"/>
      <c r="M1261" s="115" t="s">
        <v>1533</v>
      </c>
      <c r="N1261" s="486"/>
      <c r="O1261" s="486"/>
      <c r="P1261" s="486"/>
      <c r="Q1261" s="486"/>
      <c r="R1261" s="486"/>
      <c r="S1261" s="486"/>
      <c r="T1261" s="486"/>
      <c r="U1261" s="486"/>
      <c r="V1261" s="486"/>
      <c r="W1261" s="486"/>
      <c r="X1261" s="486"/>
      <c r="Y1261" s="486"/>
      <c r="Z1261" s="486"/>
      <c r="AA1261" s="486"/>
      <c r="AB1261" s="486"/>
      <c r="AC1261" s="486"/>
      <c r="AD1261" s="486"/>
    </row>
    <row r="1262" spans="1:30">
      <c r="A1262" s="265">
        <v>43987</v>
      </c>
      <c r="B1262" s="115" t="s">
        <v>839</v>
      </c>
      <c r="C1262" s="37">
        <v>880682933</v>
      </c>
      <c r="D1262" s="115" t="s">
        <v>139</v>
      </c>
      <c r="E1262" s="115" t="s">
        <v>140</v>
      </c>
      <c r="F1262" s="137"/>
      <c r="G1262" s="115"/>
      <c r="H1262" s="37"/>
      <c r="I1262" s="486"/>
      <c r="J1262" s="665">
        <v>44002</v>
      </c>
      <c r="K1262" s="486"/>
      <c r="L1262" s="486"/>
      <c r="M1262" s="115" t="s">
        <v>1534</v>
      </c>
      <c r="N1262" s="486"/>
      <c r="O1262" s="486"/>
      <c r="P1262" s="486"/>
      <c r="Q1262" s="486"/>
      <c r="R1262" s="486"/>
      <c r="S1262" s="486"/>
      <c r="T1262" s="486"/>
      <c r="U1262" s="486"/>
      <c r="V1262" s="486"/>
      <c r="W1262" s="486"/>
      <c r="X1262" s="486"/>
      <c r="Y1262" s="486"/>
      <c r="Z1262" s="486"/>
      <c r="AA1262" s="486"/>
      <c r="AB1262" s="486"/>
      <c r="AC1262" s="486"/>
      <c r="AD1262" s="486"/>
    </row>
    <row r="1263" spans="1:30">
      <c r="A1263" s="265">
        <v>43987</v>
      </c>
      <c r="B1263" s="115" t="s">
        <v>839</v>
      </c>
      <c r="C1263" s="37">
        <v>881779760</v>
      </c>
      <c r="D1263" s="115" t="s">
        <v>139</v>
      </c>
      <c r="E1263" s="115" t="s">
        <v>140</v>
      </c>
      <c r="F1263" s="137"/>
      <c r="G1263" s="115"/>
      <c r="H1263" s="37"/>
      <c r="I1263" s="486"/>
      <c r="J1263" s="666">
        <v>43993</v>
      </c>
      <c r="K1263" s="486"/>
      <c r="L1263" s="486"/>
      <c r="M1263" s="115" t="s">
        <v>1535</v>
      </c>
      <c r="N1263" s="486"/>
      <c r="O1263" s="486"/>
      <c r="P1263" s="486"/>
      <c r="Q1263" s="486"/>
      <c r="R1263" s="486"/>
      <c r="S1263" s="486"/>
      <c r="T1263" s="486"/>
      <c r="U1263" s="486"/>
      <c r="V1263" s="486"/>
      <c r="W1263" s="486"/>
      <c r="X1263" s="486"/>
      <c r="Y1263" s="486"/>
      <c r="Z1263" s="486"/>
      <c r="AA1263" s="486"/>
      <c r="AB1263" s="486"/>
      <c r="AC1263" s="486"/>
      <c r="AD1263" s="486"/>
    </row>
    <row r="1264" spans="1:30" ht="18">
      <c r="A1264" s="265">
        <v>43990</v>
      </c>
      <c r="B1264" s="115" t="s">
        <v>839</v>
      </c>
      <c r="C1264" s="37">
        <v>882215972</v>
      </c>
      <c r="D1264" s="115" t="s">
        <v>139</v>
      </c>
      <c r="E1264" s="115" t="s">
        <v>147</v>
      </c>
      <c r="F1264" s="137"/>
      <c r="G1264" s="115"/>
      <c r="H1264" s="37"/>
      <c r="I1264" s="486">
        <v>6.1</v>
      </c>
      <c r="J1264" s="666">
        <v>43993</v>
      </c>
      <c r="K1264" s="486"/>
      <c r="L1264" s="486"/>
      <c r="M1264" s="739" t="s">
        <v>1536</v>
      </c>
      <c r="N1264" s="486"/>
      <c r="O1264" s="486">
        <v>6673.2</v>
      </c>
      <c r="P1264" s="486"/>
      <c r="Q1264" s="486"/>
      <c r="R1264" s="486"/>
      <c r="S1264" s="486"/>
      <c r="T1264" s="486"/>
      <c r="U1264" s="486"/>
      <c r="V1264" s="486"/>
      <c r="W1264" s="486"/>
      <c r="X1264" s="486"/>
      <c r="Y1264" s="486"/>
      <c r="Z1264" s="486"/>
      <c r="AA1264" s="486"/>
      <c r="AB1264" s="486"/>
      <c r="AC1264" s="486"/>
      <c r="AD1264" s="486"/>
    </row>
    <row r="1265" spans="1:30">
      <c r="A1265" s="265">
        <v>43990</v>
      </c>
      <c r="B1265" s="115" t="s">
        <v>839</v>
      </c>
      <c r="C1265" s="37">
        <v>881181209</v>
      </c>
      <c r="D1265" s="115" t="s">
        <v>139</v>
      </c>
      <c r="E1265" s="115" t="s">
        <v>147</v>
      </c>
      <c r="F1265" s="137"/>
      <c r="G1265" s="115"/>
      <c r="H1265" s="265"/>
      <c r="I1265" s="666">
        <v>43991</v>
      </c>
      <c r="J1265" s="666">
        <v>43992</v>
      </c>
      <c r="K1265" s="486"/>
      <c r="L1265" s="486"/>
      <c r="M1265" s="115" t="s">
        <v>981</v>
      </c>
      <c r="N1265" s="486"/>
      <c r="O1265" s="486">
        <v>872.5</v>
      </c>
      <c r="P1265" s="486"/>
      <c r="Q1265" s="486"/>
      <c r="R1265" s="486"/>
      <c r="S1265" s="486"/>
      <c r="T1265" s="486"/>
      <c r="U1265" s="486"/>
      <c r="V1265" s="486"/>
      <c r="W1265" s="486"/>
      <c r="X1265" s="486"/>
      <c r="Y1265" s="486"/>
      <c r="Z1265" s="486"/>
      <c r="AA1265" s="486"/>
      <c r="AB1265" s="486"/>
      <c r="AC1265" s="486"/>
      <c r="AD1265" s="486"/>
    </row>
    <row r="1266" spans="1:30">
      <c r="A1266" s="265">
        <v>43990</v>
      </c>
      <c r="B1266" s="115" t="s">
        <v>839</v>
      </c>
      <c r="C1266" s="37">
        <v>880442158</v>
      </c>
      <c r="D1266" s="115" t="s">
        <v>139</v>
      </c>
      <c r="E1266" s="115" t="s">
        <v>147</v>
      </c>
      <c r="F1266" s="137"/>
      <c r="G1266" s="115"/>
      <c r="H1266" s="265"/>
      <c r="I1266" s="666">
        <v>43992</v>
      </c>
      <c r="J1266" s="666">
        <v>43993</v>
      </c>
      <c r="K1266" s="486"/>
      <c r="L1266" s="486"/>
      <c r="M1266" s="115" t="s">
        <v>1537</v>
      </c>
      <c r="N1266" s="486"/>
      <c r="O1266" s="486">
        <v>428.4</v>
      </c>
      <c r="P1266" s="486"/>
      <c r="Q1266" s="486"/>
      <c r="R1266" s="486"/>
      <c r="S1266" s="486"/>
      <c r="T1266" s="486"/>
      <c r="U1266" s="486"/>
      <c r="V1266" s="486"/>
      <c r="W1266" s="486"/>
      <c r="X1266" s="486"/>
      <c r="Y1266" s="486"/>
      <c r="Z1266" s="486"/>
      <c r="AA1266" s="486"/>
      <c r="AB1266" s="486"/>
      <c r="AC1266" s="486"/>
      <c r="AD1266" s="486"/>
    </row>
    <row r="1267" spans="1:30">
      <c r="A1267" s="265">
        <v>43990</v>
      </c>
      <c r="B1267" s="115" t="s">
        <v>839</v>
      </c>
      <c r="C1267" s="37">
        <v>882178787</v>
      </c>
      <c r="D1267" s="115" t="s">
        <v>152</v>
      </c>
      <c r="E1267" s="115" t="s">
        <v>140</v>
      </c>
      <c r="F1267" s="137"/>
      <c r="G1267" s="115"/>
      <c r="H1267" s="265"/>
      <c r="I1267" s="666"/>
      <c r="J1267" s="666">
        <v>43997</v>
      </c>
      <c r="K1267" s="486"/>
      <c r="L1267" s="486"/>
      <c r="M1267" s="115" t="s">
        <v>1538</v>
      </c>
      <c r="N1267" s="486"/>
      <c r="O1267" s="486"/>
      <c r="P1267" s="486"/>
      <c r="Q1267" s="486"/>
      <c r="R1267" s="486"/>
      <c r="S1267" s="486"/>
      <c r="T1267" s="486"/>
      <c r="U1267" s="486"/>
      <c r="V1267" s="486"/>
      <c r="W1267" s="486"/>
      <c r="X1267" s="486"/>
      <c r="Y1267" s="486"/>
      <c r="Z1267" s="486"/>
      <c r="AA1267" s="486"/>
      <c r="AB1267" s="486"/>
      <c r="AC1267" s="486"/>
      <c r="AD1267" s="486"/>
    </row>
    <row r="1268" spans="1:30">
      <c r="A1268" s="265">
        <v>43990</v>
      </c>
      <c r="B1268" s="115" t="s">
        <v>839</v>
      </c>
      <c r="C1268" s="37">
        <v>882178963</v>
      </c>
      <c r="D1268" s="115" t="s">
        <v>152</v>
      </c>
      <c r="E1268" s="115" t="s">
        <v>140</v>
      </c>
      <c r="F1268" s="137"/>
      <c r="G1268" s="115"/>
      <c r="H1268" s="265"/>
      <c r="I1268" s="666"/>
      <c r="J1268" s="666">
        <v>43997</v>
      </c>
      <c r="K1268" s="486"/>
      <c r="L1268" s="486"/>
      <c r="M1268" s="115"/>
      <c r="N1268" s="486"/>
      <c r="O1268" s="486"/>
      <c r="P1268" s="486"/>
      <c r="Q1268" s="486"/>
      <c r="R1268" s="486"/>
      <c r="S1268" s="486"/>
      <c r="T1268" s="486"/>
      <c r="U1268" s="486"/>
      <c r="V1268" s="486"/>
      <c r="W1268" s="486"/>
      <c r="X1268" s="486"/>
      <c r="Y1268" s="486"/>
      <c r="Z1268" s="486"/>
      <c r="AA1268" s="486"/>
      <c r="AB1268" s="486"/>
      <c r="AC1268" s="486"/>
      <c r="AD1268" s="486"/>
    </row>
    <row r="1269" spans="1:30">
      <c r="A1269" s="265">
        <v>43990</v>
      </c>
      <c r="B1269" s="115" t="s">
        <v>839</v>
      </c>
      <c r="C1269" s="37">
        <v>882163847</v>
      </c>
      <c r="D1269" s="115" t="s">
        <v>139</v>
      </c>
      <c r="E1269" s="115" t="s">
        <v>140</v>
      </c>
      <c r="F1269" s="137"/>
      <c r="G1269" s="115"/>
      <c r="H1269" s="265"/>
      <c r="I1269" s="666"/>
      <c r="J1269" s="666">
        <v>43997</v>
      </c>
      <c r="K1269" s="486"/>
      <c r="L1269" s="486"/>
      <c r="M1269" s="115"/>
      <c r="N1269" s="486"/>
      <c r="O1269" s="486"/>
      <c r="P1269" s="486"/>
      <c r="Q1269" s="486"/>
      <c r="R1269" s="486"/>
      <c r="S1269" s="486"/>
      <c r="T1269" s="486"/>
      <c r="U1269" s="486"/>
      <c r="V1269" s="486"/>
      <c r="W1269" s="486"/>
      <c r="X1269" s="486"/>
      <c r="Y1269" s="486"/>
      <c r="Z1269" s="486"/>
      <c r="AA1269" s="486"/>
      <c r="AB1269" s="486"/>
      <c r="AC1269" s="486"/>
      <c r="AD1269" s="486"/>
    </row>
    <row r="1270" spans="1:30">
      <c r="A1270" s="265">
        <v>43990</v>
      </c>
      <c r="B1270" s="115" t="s">
        <v>839</v>
      </c>
      <c r="C1270" s="37">
        <v>882179069</v>
      </c>
      <c r="D1270" s="115" t="s">
        <v>152</v>
      </c>
      <c r="E1270" s="115" t="s">
        <v>140</v>
      </c>
      <c r="F1270" s="137"/>
      <c r="G1270" s="115"/>
      <c r="H1270" s="265"/>
      <c r="I1270" s="666"/>
      <c r="J1270" s="666">
        <v>43997</v>
      </c>
      <c r="K1270" s="486"/>
      <c r="L1270" s="486"/>
      <c r="M1270" s="115"/>
      <c r="N1270" s="486"/>
      <c r="O1270" s="486"/>
      <c r="P1270" s="486"/>
      <c r="Q1270" s="486"/>
      <c r="R1270" s="486"/>
      <c r="S1270" s="486"/>
      <c r="T1270" s="486"/>
      <c r="U1270" s="486"/>
      <c r="V1270" s="486"/>
      <c r="W1270" s="486"/>
      <c r="X1270" s="486"/>
      <c r="Y1270" s="486"/>
      <c r="Z1270" s="486"/>
      <c r="AA1270" s="486"/>
      <c r="AB1270" s="486"/>
      <c r="AC1270" s="486"/>
      <c r="AD1270" s="486"/>
    </row>
    <row r="1271" spans="1:30">
      <c r="A1271" s="265">
        <v>43991</v>
      </c>
      <c r="B1271" s="115" t="s">
        <v>839</v>
      </c>
      <c r="C1271" s="37">
        <v>880218085</v>
      </c>
      <c r="D1271" s="115" t="s">
        <v>139</v>
      </c>
      <c r="E1271" s="115" t="s">
        <v>140</v>
      </c>
      <c r="F1271" s="137"/>
      <c r="G1271" s="115"/>
      <c r="H1271" s="265"/>
      <c r="I1271" s="666"/>
      <c r="J1271" s="665">
        <v>43997</v>
      </c>
      <c r="K1271" s="486"/>
      <c r="L1271" s="486"/>
      <c r="M1271" s="115"/>
      <c r="N1271" s="486"/>
      <c r="O1271" s="486"/>
      <c r="P1271" s="486"/>
      <c r="Q1271" s="486"/>
      <c r="R1271" s="486"/>
      <c r="S1271" s="486"/>
      <c r="T1271" s="486"/>
      <c r="U1271" s="486"/>
      <c r="V1271" s="486"/>
      <c r="W1271" s="486"/>
      <c r="X1271" s="486"/>
      <c r="Y1271" s="486"/>
      <c r="Z1271" s="486"/>
      <c r="AA1271" s="486"/>
      <c r="AB1271" s="486"/>
      <c r="AC1271" s="486"/>
      <c r="AD1271" s="486"/>
    </row>
    <row r="1272" spans="1:30">
      <c r="A1272" s="265">
        <v>43991</v>
      </c>
      <c r="B1272" s="115" t="s">
        <v>839</v>
      </c>
      <c r="C1272" s="37">
        <v>880532832</v>
      </c>
      <c r="D1272" s="115" t="s">
        <v>345</v>
      </c>
      <c r="E1272" s="115" t="s">
        <v>140</v>
      </c>
      <c r="F1272" s="137"/>
      <c r="G1272" s="115"/>
      <c r="H1272" s="265"/>
      <c r="I1272" s="666"/>
      <c r="J1272" s="665">
        <v>43998</v>
      </c>
      <c r="K1272" s="486"/>
      <c r="L1272" s="486"/>
      <c r="M1272" s="115"/>
      <c r="N1272" s="486"/>
      <c r="O1272" s="486"/>
      <c r="P1272" s="486"/>
      <c r="Q1272" s="486"/>
      <c r="R1272" s="486"/>
      <c r="S1272" s="486"/>
      <c r="T1272" s="486"/>
      <c r="U1272" s="486"/>
      <c r="V1272" s="486"/>
      <c r="W1272" s="486"/>
      <c r="X1272" s="486"/>
      <c r="Y1272" s="486"/>
      <c r="Z1272" s="486"/>
      <c r="AA1272" s="486"/>
      <c r="AB1272" s="486"/>
      <c r="AC1272" s="486"/>
      <c r="AD1272" s="486"/>
    </row>
    <row r="1273" spans="1:30">
      <c r="A1273" s="665">
        <v>43991</v>
      </c>
      <c r="B1273" s="115" t="s">
        <v>839</v>
      </c>
      <c r="C1273" s="37">
        <v>881195921</v>
      </c>
      <c r="D1273" s="115" t="s">
        <v>139</v>
      </c>
      <c r="E1273" s="115" t="s">
        <v>140</v>
      </c>
      <c r="F1273" s="137"/>
      <c r="G1273" s="115"/>
      <c r="H1273" s="265"/>
      <c r="I1273" s="666"/>
      <c r="J1273" s="665">
        <v>43998</v>
      </c>
      <c r="K1273" s="486"/>
      <c r="L1273" s="486"/>
      <c r="M1273" s="115"/>
      <c r="N1273" s="486"/>
      <c r="O1273" s="486"/>
      <c r="P1273" s="486"/>
      <c r="Q1273" s="486"/>
      <c r="R1273" s="486"/>
      <c r="S1273" s="486"/>
      <c r="T1273" s="486"/>
      <c r="U1273" s="486"/>
      <c r="V1273" s="486"/>
      <c r="W1273" s="486"/>
      <c r="X1273" s="486"/>
      <c r="Y1273" s="486"/>
      <c r="Z1273" s="486"/>
      <c r="AA1273" s="486"/>
      <c r="AB1273" s="486"/>
      <c r="AC1273" s="486"/>
      <c r="AD1273" s="486"/>
    </row>
    <row r="1274" spans="1:30">
      <c r="A1274" s="265">
        <v>43991</v>
      </c>
      <c r="B1274" s="115" t="s">
        <v>839</v>
      </c>
      <c r="C1274" s="37">
        <v>880018255</v>
      </c>
      <c r="D1274" s="115" t="s">
        <v>139</v>
      </c>
      <c r="E1274" s="115" t="s">
        <v>150</v>
      </c>
      <c r="F1274" s="137"/>
      <c r="G1274" s="115"/>
      <c r="H1274" s="265"/>
      <c r="I1274" s="666"/>
      <c r="J1274" s="665">
        <v>43998</v>
      </c>
      <c r="K1274" s="486"/>
      <c r="L1274" s="486"/>
      <c r="M1274" s="115"/>
      <c r="N1274" s="486"/>
      <c r="O1274" s="486"/>
      <c r="P1274" s="486"/>
      <c r="Q1274" s="486"/>
      <c r="R1274" s="486"/>
      <c r="S1274" s="486"/>
      <c r="T1274" s="486"/>
      <c r="U1274" s="486"/>
      <c r="V1274" s="486"/>
      <c r="W1274" s="486"/>
      <c r="X1274" s="486"/>
      <c r="Y1274" s="486"/>
      <c r="Z1274" s="486"/>
      <c r="AA1274" s="486"/>
      <c r="AB1274" s="486"/>
      <c r="AC1274" s="486"/>
      <c r="AD1274" s="486"/>
    </row>
    <row r="1275" spans="1:30">
      <c r="A1275" s="265">
        <v>43991</v>
      </c>
      <c r="B1275" s="115" t="s">
        <v>839</v>
      </c>
      <c r="C1275" s="37">
        <v>880010283</v>
      </c>
      <c r="D1275" s="115" t="s">
        <v>139</v>
      </c>
      <c r="E1275" s="115" t="s">
        <v>140</v>
      </c>
      <c r="F1275" s="137"/>
      <c r="G1275" s="115"/>
      <c r="H1275" s="265"/>
      <c r="I1275" s="666"/>
      <c r="J1275" s="665">
        <v>43999</v>
      </c>
      <c r="K1275" s="486"/>
      <c r="L1275" s="486"/>
      <c r="M1275" s="115"/>
      <c r="N1275" s="486"/>
      <c r="O1275" s="486"/>
      <c r="P1275" s="486"/>
      <c r="Q1275" s="486"/>
      <c r="R1275" s="486"/>
      <c r="S1275" s="486"/>
      <c r="T1275" s="486"/>
      <c r="U1275" s="486"/>
      <c r="V1275" s="486"/>
      <c r="W1275" s="486"/>
      <c r="X1275" s="486"/>
      <c r="Y1275" s="486"/>
      <c r="Z1275" s="486"/>
      <c r="AA1275" s="486"/>
      <c r="AB1275" s="486"/>
      <c r="AC1275" s="486"/>
      <c r="AD1275" s="486"/>
    </row>
    <row r="1276" spans="1:30">
      <c r="A1276" s="265">
        <v>43991</v>
      </c>
      <c r="B1276" s="115" t="s">
        <v>839</v>
      </c>
      <c r="C1276" s="37">
        <v>881166238</v>
      </c>
      <c r="D1276" s="115" t="s">
        <v>139</v>
      </c>
      <c r="E1276" s="115" t="s">
        <v>140</v>
      </c>
      <c r="F1276" s="137"/>
      <c r="G1276" s="115"/>
      <c r="H1276" s="265"/>
      <c r="I1276" s="666"/>
      <c r="J1276" s="665">
        <v>43997</v>
      </c>
      <c r="K1276" s="486"/>
      <c r="L1276" s="486"/>
      <c r="M1276" s="115"/>
      <c r="N1276" s="486"/>
      <c r="O1276" s="486"/>
      <c r="P1276" s="486"/>
      <c r="Q1276" s="486"/>
      <c r="R1276" s="486"/>
      <c r="S1276" s="486"/>
      <c r="T1276" s="486"/>
      <c r="U1276" s="486"/>
      <c r="V1276" s="486"/>
      <c r="W1276" s="486"/>
      <c r="X1276" s="486"/>
      <c r="Y1276" s="486"/>
      <c r="Z1276" s="486"/>
      <c r="AA1276" s="486"/>
      <c r="AB1276" s="486"/>
      <c r="AC1276" s="486"/>
      <c r="AD1276" s="486"/>
    </row>
    <row r="1277" spans="1:30">
      <c r="A1277" s="265">
        <v>43991</v>
      </c>
      <c r="B1277" s="115" t="s">
        <v>839</v>
      </c>
      <c r="C1277" s="37">
        <v>880024531</v>
      </c>
      <c r="D1277" s="115" t="s">
        <v>139</v>
      </c>
      <c r="E1277" s="115" t="s">
        <v>150</v>
      </c>
      <c r="F1277" s="137"/>
      <c r="G1277" s="115"/>
      <c r="H1277" s="265"/>
      <c r="I1277" s="666"/>
      <c r="J1277" s="665">
        <v>43997</v>
      </c>
      <c r="K1277" s="486"/>
      <c r="L1277" s="486"/>
      <c r="M1277" s="115"/>
      <c r="N1277" s="486"/>
      <c r="O1277" s="486"/>
      <c r="P1277" s="486"/>
      <c r="Q1277" s="486"/>
      <c r="R1277" s="486"/>
      <c r="S1277" s="486"/>
      <c r="T1277" s="486"/>
      <c r="U1277" s="486"/>
      <c r="V1277" s="486"/>
      <c r="W1277" s="486"/>
      <c r="X1277" s="486"/>
      <c r="Y1277" s="486"/>
      <c r="Z1277" s="486"/>
      <c r="AA1277" s="486"/>
      <c r="AB1277" s="486"/>
      <c r="AC1277" s="486"/>
      <c r="AD1277" s="486"/>
    </row>
    <row r="1278" spans="1:30">
      <c r="A1278" s="265">
        <v>43991</v>
      </c>
      <c r="B1278" s="115" t="s">
        <v>839</v>
      </c>
      <c r="C1278" s="37">
        <v>880032626</v>
      </c>
      <c r="D1278" s="115" t="s">
        <v>139</v>
      </c>
      <c r="E1278" s="115" t="s">
        <v>150</v>
      </c>
      <c r="F1278" s="137"/>
      <c r="G1278" s="115"/>
      <c r="H1278" s="265"/>
      <c r="I1278" s="666"/>
      <c r="J1278" s="665">
        <v>43997</v>
      </c>
      <c r="K1278" s="486"/>
      <c r="L1278" s="486"/>
      <c r="M1278" s="115"/>
      <c r="N1278" s="486"/>
      <c r="O1278" s="486"/>
      <c r="P1278" s="486"/>
      <c r="Q1278" s="486"/>
      <c r="R1278" s="486"/>
      <c r="S1278" s="486"/>
      <c r="T1278" s="486"/>
      <c r="U1278" s="486"/>
      <c r="V1278" s="486"/>
      <c r="W1278" s="486"/>
      <c r="X1278" s="486"/>
      <c r="Y1278" s="486"/>
      <c r="Z1278" s="486"/>
      <c r="AA1278" s="486"/>
      <c r="AB1278" s="486"/>
      <c r="AC1278" s="486"/>
      <c r="AD1278" s="486"/>
    </row>
    <row r="1279" spans="1:30">
      <c r="A1279" s="265">
        <v>43991</v>
      </c>
      <c r="B1279" s="115" t="s">
        <v>839</v>
      </c>
      <c r="C1279" s="37">
        <v>880032156</v>
      </c>
      <c r="D1279" s="115" t="s">
        <v>139</v>
      </c>
      <c r="E1279" s="115" t="s">
        <v>150</v>
      </c>
      <c r="F1279" s="137"/>
      <c r="G1279" s="115"/>
      <c r="H1279" s="265"/>
      <c r="I1279" s="666"/>
      <c r="J1279" s="665">
        <v>44001</v>
      </c>
      <c r="K1279" s="486"/>
      <c r="L1279" s="486"/>
      <c r="M1279" s="115"/>
      <c r="N1279" s="486"/>
      <c r="O1279" s="486"/>
      <c r="P1279" s="486"/>
      <c r="Q1279" s="486"/>
      <c r="R1279" s="486"/>
      <c r="S1279" s="486"/>
      <c r="T1279" s="486"/>
      <c r="U1279" s="486"/>
      <c r="V1279" s="486"/>
      <c r="W1279" s="486"/>
      <c r="X1279" s="486"/>
      <c r="Y1279" s="486"/>
      <c r="Z1279" s="486"/>
      <c r="AA1279" s="486"/>
      <c r="AB1279" s="486"/>
      <c r="AC1279" s="486"/>
      <c r="AD1279" s="486"/>
    </row>
    <row r="1280" spans="1:30">
      <c r="A1280" s="265">
        <v>43991</v>
      </c>
      <c r="B1280" s="115" t="s">
        <v>839</v>
      </c>
      <c r="C1280" s="37">
        <v>880041630</v>
      </c>
      <c r="D1280" s="115" t="s">
        <v>139</v>
      </c>
      <c r="E1280" s="115" t="s">
        <v>150</v>
      </c>
      <c r="F1280" s="137"/>
      <c r="G1280" s="115"/>
      <c r="H1280" s="265"/>
      <c r="I1280" s="666"/>
      <c r="J1280" s="665">
        <v>44001</v>
      </c>
      <c r="K1280" s="486"/>
      <c r="L1280" s="486"/>
      <c r="M1280" s="115"/>
      <c r="N1280" s="486"/>
      <c r="O1280" s="486"/>
      <c r="P1280" s="486"/>
      <c r="Q1280" s="486"/>
      <c r="R1280" s="486"/>
      <c r="S1280" s="486"/>
      <c r="T1280" s="486"/>
      <c r="U1280" s="486"/>
      <c r="V1280" s="486"/>
      <c r="W1280" s="486"/>
      <c r="X1280" s="486"/>
      <c r="Y1280" s="486"/>
      <c r="Z1280" s="486"/>
      <c r="AA1280" s="486"/>
      <c r="AB1280" s="486"/>
      <c r="AC1280" s="486"/>
      <c r="AD1280" s="486"/>
    </row>
    <row r="1281" spans="1:30">
      <c r="A1281" s="265">
        <v>43991</v>
      </c>
      <c r="B1281" s="115" t="s">
        <v>839</v>
      </c>
      <c r="C1281" s="37">
        <v>881131523</v>
      </c>
      <c r="D1281" s="115" t="s">
        <v>139</v>
      </c>
      <c r="E1281" s="115" t="s">
        <v>150</v>
      </c>
      <c r="F1281" s="115"/>
      <c r="G1281" s="265"/>
      <c r="H1281" s="666"/>
      <c r="I1281" s="665"/>
      <c r="J1281" s="665">
        <v>43998</v>
      </c>
      <c r="K1281" s="486"/>
      <c r="L1281" s="486"/>
      <c r="M1281" s="115"/>
      <c r="N1281" s="486"/>
      <c r="O1281" s="486"/>
      <c r="P1281" s="486"/>
      <c r="Q1281" s="486"/>
      <c r="R1281" s="486"/>
      <c r="S1281" s="486"/>
      <c r="T1281" s="486"/>
      <c r="U1281" s="486"/>
      <c r="V1281" s="486"/>
      <c r="W1281" s="486"/>
      <c r="X1281" s="486"/>
      <c r="Y1281" s="486"/>
      <c r="Z1281" s="486"/>
      <c r="AA1281" s="486"/>
      <c r="AB1281" s="486"/>
      <c r="AC1281" s="486"/>
      <c r="AD1281" s="486"/>
    </row>
    <row r="1282" spans="1:30">
      <c r="A1282" s="265">
        <v>43991</v>
      </c>
      <c r="B1282" s="37" t="s">
        <v>839</v>
      </c>
      <c r="C1282" s="37">
        <v>880566659</v>
      </c>
      <c r="D1282" s="115" t="s">
        <v>139</v>
      </c>
      <c r="E1282" s="115" t="s">
        <v>140</v>
      </c>
      <c r="F1282" s="137"/>
      <c r="G1282" s="115"/>
      <c r="H1282" s="265"/>
      <c r="I1282" s="666"/>
      <c r="J1282" s="665">
        <v>43997</v>
      </c>
      <c r="K1282" s="486"/>
      <c r="L1282" s="486"/>
      <c r="M1282" s="115"/>
      <c r="N1282" s="486"/>
      <c r="O1282" s="486"/>
      <c r="P1282" s="486"/>
      <c r="Q1282" s="486"/>
      <c r="R1282" s="486"/>
      <c r="S1282" s="486"/>
      <c r="T1282" s="486"/>
      <c r="U1282" s="486"/>
      <c r="V1282" s="486"/>
      <c r="W1282" s="486"/>
      <c r="X1282" s="486"/>
      <c r="Y1282" s="486"/>
      <c r="Z1282" s="486"/>
      <c r="AA1282" s="486"/>
      <c r="AB1282" s="486"/>
      <c r="AC1282" s="486"/>
      <c r="AD1282" s="486"/>
    </row>
    <row r="1283" spans="1:30">
      <c r="A1283" s="265">
        <v>43991</v>
      </c>
      <c r="B1283" s="37" t="s">
        <v>839</v>
      </c>
      <c r="C1283" s="37" t="s">
        <v>1539</v>
      </c>
      <c r="D1283" s="115" t="s">
        <v>1540</v>
      </c>
      <c r="E1283" s="115" t="s">
        <v>150</v>
      </c>
      <c r="F1283" s="137"/>
      <c r="G1283" s="115"/>
      <c r="H1283" s="265"/>
      <c r="I1283" s="666"/>
      <c r="J1283" s="666">
        <v>43997</v>
      </c>
      <c r="K1283" s="486"/>
      <c r="L1283" s="486"/>
      <c r="M1283" s="115"/>
      <c r="N1283" s="486"/>
      <c r="O1283" s="486"/>
      <c r="P1283" s="486"/>
      <c r="Q1283" s="486"/>
      <c r="R1283" s="486"/>
      <c r="S1283" s="486"/>
      <c r="T1283" s="486"/>
      <c r="U1283" s="486"/>
      <c r="V1283" s="486"/>
      <c r="W1283" s="486"/>
      <c r="X1283" s="486"/>
      <c r="Y1283" s="486"/>
      <c r="Z1283" s="486"/>
      <c r="AA1283" s="486"/>
      <c r="AB1283" s="486"/>
      <c r="AC1283" s="486"/>
      <c r="AD1283" s="486"/>
    </row>
    <row r="1284" spans="1:30">
      <c r="A1284" s="265">
        <v>43992</v>
      </c>
      <c r="B1284" s="37" t="s">
        <v>839</v>
      </c>
      <c r="C1284" s="37">
        <v>882124595</v>
      </c>
      <c r="D1284" s="115" t="s">
        <v>152</v>
      </c>
      <c r="E1284" s="115" t="s">
        <v>150</v>
      </c>
      <c r="F1284" s="137"/>
      <c r="G1284" s="115"/>
      <c r="H1284" s="265"/>
      <c r="I1284" s="666"/>
      <c r="J1284" s="665">
        <v>43998</v>
      </c>
      <c r="K1284" s="486"/>
      <c r="L1284" s="486"/>
      <c r="M1284" s="115"/>
      <c r="N1284" s="486"/>
      <c r="O1284" s="486"/>
      <c r="P1284" s="486"/>
      <c r="Q1284" s="486"/>
      <c r="R1284" s="486"/>
      <c r="S1284" s="486"/>
      <c r="T1284" s="486"/>
      <c r="U1284" s="486"/>
      <c r="V1284" s="486"/>
      <c r="W1284" s="486"/>
      <c r="X1284" s="486"/>
      <c r="Y1284" s="486"/>
      <c r="Z1284" s="486"/>
      <c r="AA1284" s="486"/>
      <c r="AB1284" s="486"/>
      <c r="AC1284" s="486"/>
      <c r="AD1284" s="486"/>
    </row>
    <row r="1285" spans="1:30">
      <c r="A1285" s="265">
        <v>43992</v>
      </c>
      <c r="B1285" s="37" t="s">
        <v>839</v>
      </c>
      <c r="C1285" s="37">
        <v>882191454</v>
      </c>
      <c r="D1285" s="115" t="s">
        <v>152</v>
      </c>
      <c r="E1285" s="115" t="s">
        <v>140</v>
      </c>
      <c r="F1285" s="137"/>
      <c r="G1285" s="115"/>
      <c r="H1285" s="265"/>
      <c r="I1285" s="666"/>
      <c r="J1285" s="665">
        <v>43993</v>
      </c>
      <c r="K1285" s="486"/>
      <c r="L1285" s="486"/>
      <c r="M1285" s="115" t="s">
        <v>1541</v>
      </c>
      <c r="N1285" s="486"/>
      <c r="O1285" s="486"/>
      <c r="P1285" s="486"/>
      <c r="Q1285" s="486"/>
      <c r="R1285" s="486"/>
      <c r="S1285" s="486"/>
      <c r="T1285" s="486"/>
      <c r="U1285" s="486"/>
      <c r="V1285" s="486"/>
      <c r="W1285" s="486"/>
      <c r="X1285" s="486"/>
      <c r="Y1285" s="486"/>
      <c r="Z1285" s="486"/>
      <c r="AA1285" s="486"/>
      <c r="AB1285" s="486"/>
      <c r="AC1285" s="486"/>
      <c r="AD1285" s="486"/>
    </row>
    <row r="1286" spans="1:30">
      <c r="A1286" s="265">
        <v>43992</v>
      </c>
      <c r="B1286" s="37" t="s">
        <v>839</v>
      </c>
      <c r="C1286" s="37">
        <v>880443335</v>
      </c>
      <c r="D1286" s="115" t="s">
        <v>139</v>
      </c>
      <c r="E1286" s="115" t="s">
        <v>140</v>
      </c>
      <c r="F1286" s="137"/>
      <c r="G1286" s="115"/>
      <c r="H1286" s="265"/>
      <c r="I1286" s="666"/>
      <c r="J1286" s="665">
        <v>43999</v>
      </c>
      <c r="K1286" s="486"/>
      <c r="L1286" s="486"/>
      <c r="M1286" s="115"/>
      <c r="N1286" s="486"/>
      <c r="O1286" s="486"/>
      <c r="P1286" s="486"/>
      <c r="Q1286" s="486"/>
      <c r="R1286" s="486"/>
      <c r="S1286" s="486"/>
      <c r="T1286" s="486"/>
      <c r="U1286" s="486"/>
      <c r="V1286" s="486"/>
      <c r="W1286" s="486"/>
      <c r="X1286" s="486"/>
      <c r="Y1286" s="486"/>
      <c r="Z1286" s="486"/>
      <c r="AA1286" s="486"/>
      <c r="AB1286" s="486"/>
      <c r="AC1286" s="486"/>
      <c r="AD1286" s="486"/>
    </row>
    <row r="1287" spans="1:30">
      <c r="A1287" s="265">
        <v>43992</v>
      </c>
      <c r="B1287" s="37" t="s">
        <v>839</v>
      </c>
      <c r="C1287" s="37">
        <v>880007234</v>
      </c>
      <c r="D1287" s="115" t="s">
        <v>139</v>
      </c>
      <c r="E1287" s="115" t="s">
        <v>150</v>
      </c>
      <c r="F1287" s="137"/>
      <c r="G1287" s="115"/>
      <c r="H1287" s="265">
        <v>43998</v>
      </c>
      <c r="I1287" s="666"/>
      <c r="J1287" s="665">
        <v>43999</v>
      </c>
      <c r="K1287" s="486"/>
      <c r="L1287" s="486"/>
      <c r="M1287" s="115" t="s">
        <v>1542</v>
      </c>
      <c r="N1287" s="666">
        <v>43995</v>
      </c>
      <c r="O1287" s="486">
        <v>310</v>
      </c>
      <c r="P1287" s="486"/>
      <c r="Q1287" s="486"/>
      <c r="R1287" s="486"/>
      <c r="S1287" s="486"/>
      <c r="T1287" s="486"/>
      <c r="U1287" s="486"/>
      <c r="V1287" s="486"/>
      <c r="W1287" s="486"/>
      <c r="X1287" s="486"/>
      <c r="Y1287" s="486"/>
      <c r="Z1287" s="486"/>
      <c r="AA1287" s="486"/>
      <c r="AB1287" s="486"/>
      <c r="AC1287" s="486"/>
      <c r="AD1287" s="486"/>
    </row>
    <row r="1288" spans="1:30">
      <c r="A1288" s="265">
        <v>43992</v>
      </c>
      <c r="B1288" s="37" t="s">
        <v>839</v>
      </c>
      <c r="C1288" s="37">
        <v>880032546</v>
      </c>
      <c r="D1288" s="115" t="s">
        <v>139</v>
      </c>
      <c r="E1288" s="115" t="s">
        <v>150</v>
      </c>
      <c r="F1288" s="137"/>
      <c r="G1288" s="115"/>
      <c r="H1288" s="265">
        <v>43998</v>
      </c>
      <c r="I1288" s="666"/>
      <c r="J1288" s="665">
        <v>44006</v>
      </c>
      <c r="K1288" s="486"/>
      <c r="L1288" s="486"/>
      <c r="M1288" s="115"/>
      <c r="N1288" s="486"/>
      <c r="O1288" s="486"/>
      <c r="P1288" s="486"/>
      <c r="Q1288" s="486"/>
      <c r="R1288" s="486"/>
      <c r="S1288" s="486"/>
      <c r="T1288" s="486"/>
      <c r="U1288" s="486"/>
      <c r="V1288" s="486"/>
      <c r="W1288" s="486"/>
      <c r="X1288" s="486"/>
      <c r="Y1288" s="486"/>
      <c r="Z1288" s="486"/>
      <c r="AA1288" s="486"/>
      <c r="AB1288" s="486"/>
      <c r="AC1288" s="486"/>
      <c r="AD1288" s="486"/>
    </row>
    <row r="1289" spans="1:30">
      <c r="A1289" s="265">
        <v>43992</v>
      </c>
      <c r="B1289" s="115" t="s">
        <v>839</v>
      </c>
      <c r="C1289" s="37">
        <v>881112882</v>
      </c>
      <c r="D1289" s="115" t="s">
        <v>139</v>
      </c>
      <c r="E1289" s="115" t="s">
        <v>147</v>
      </c>
      <c r="F1289" s="137"/>
      <c r="G1289" s="115"/>
      <c r="H1289" s="265">
        <v>43992</v>
      </c>
      <c r="I1289" s="666">
        <v>43987</v>
      </c>
      <c r="J1289" s="665">
        <v>43998</v>
      </c>
      <c r="K1289" s="486"/>
      <c r="L1289" s="486"/>
      <c r="M1289" s="115" t="s">
        <v>981</v>
      </c>
      <c r="N1289" s="486"/>
      <c r="O1289" s="486">
        <v>207</v>
      </c>
      <c r="P1289" s="486"/>
      <c r="Q1289" s="486"/>
      <c r="R1289" s="486"/>
      <c r="S1289" s="486"/>
      <c r="T1289" s="486"/>
      <c r="U1289" s="486"/>
      <c r="V1289" s="486"/>
      <c r="W1289" s="486"/>
      <c r="X1289" s="486"/>
      <c r="Y1289" s="486"/>
      <c r="Z1289" s="486"/>
      <c r="AA1289" s="486"/>
      <c r="AB1289" s="486"/>
      <c r="AC1289" s="486"/>
      <c r="AD1289" s="486"/>
    </row>
    <row r="1290" spans="1:30">
      <c r="A1290" s="265">
        <v>43992</v>
      </c>
      <c r="B1290" s="115" t="s">
        <v>839</v>
      </c>
      <c r="C1290" s="37">
        <v>881474810</v>
      </c>
      <c r="D1290" s="115" t="s">
        <v>139</v>
      </c>
      <c r="E1290" s="115" t="s">
        <v>147</v>
      </c>
      <c r="F1290" s="137"/>
      <c r="G1290" s="115"/>
      <c r="H1290" s="265"/>
      <c r="I1290" s="666"/>
      <c r="J1290" s="665">
        <v>43997</v>
      </c>
      <c r="K1290" s="486"/>
      <c r="L1290" s="486"/>
      <c r="M1290" s="115"/>
      <c r="N1290" s="486"/>
      <c r="O1290" s="486"/>
      <c r="P1290" s="486"/>
      <c r="Q1290" s="486"/>
      <c r="R1290" s="486"/>
      <c r="S1290" s="486"/>
      <c r="T1290" s="486"/>
      <c r="U1290" s="486"/>
      <c r="V1290" s="486"/>
      <c r="W1290" s="486"/>
      <c r="X1290" s="486"/>
      <c r="Y1290" s="486"/>
      <c r="Z1290" s="486"/>
      <c r="AA1290" s="486"/>
      <c r="AB1290" s="486"/>
      <c r="AC1290" s="486"/>
      <c r="AD1290" s="486"/>
    </row>
    <row r="1291" spans="1:30">
      <c r="A1291" s="665">
        <v>43992</v>
      </c>
      <c r="B1291" s="115" t="s">
        <v>839</v>
      </c>
      <c r="C1291" s="37">
        <v>880020222</v>
      </c>
      <c r="D1291" s="115" t="s">
        <v>139</v>
      </c>
      <c r="E1291" s="115" t="s">
        <v>140</v>
      </c>
      <c r="F1291" s="137"/>
      <c r="G1291" s="115"/>
      <c r="H1291" s="265"/>
      <c r="I1291" s="666"/>
      <c r="J1291" s="665">
        <v>44000</v>
      </c>
      <c r="K1291" s="486"/>
      <c r="L1291" s="486"/>
      <c r="M1291" s="115" t="s">
        <v>1543</v>
      </c>
      <c r="N1291" s="486"/>
      <c r="O1291" s="486"/>
      <c r="P1291" s="486"/>
      <c r="Q1291" s="486"/>
      <c r="R1291" s="486"/>
      <c r="S1291" s="486"/>
      <c r="T1291" s="486"/>
      <c r="U1291" s="486"/>
      <c r="V1291" s="486"/>
      <c r="W1291" s="486"/>
      <c r="X1291" s="486"/>
      <c r="Y1291" s="486"/>
      <c r="Z1291" s="486"/>
      <c r="AA1291" s="486"/>
      <c r="AB1291" s="486"/>
      <c r="AC1291" s="486"/>
      <c r="AD1291" s="486"/>
    </row>
    <row r="1292" spans="1:30">
      <c r="A1292" s="665">
        <v>43992</v>
      </c>
      <c r="B1292" s="115" t="s">
        <v>839</v>
      </c>
      <c r="C1292" s="37">
        <v>880239234</v>
      </c>
      <c r="D1292" s="115" t="s">
        <v>152</v>
      </c>
      <c r="E1292" s="115" t="s">
        <v>150</v>
      </c>
      <c r="F1292" s="137"/>
      <c r="G1292" s="115"/>
      <c r="H1292" s="265"/>
      <c r="I1292" s="666"/>
      <c r="J1292" s="665">
        <v>43999</v>
      </c>
      <c r="K1292" s="486"/>
      <c r="L1292" s="486"/>
      <c r="M1292" s="115"/>
      <c r="N1292" s="486"/>
      <c r="O1292" s="486"/>
      <c r="P1292" s="486"/>
      <c r="Q1292" s="486"/>
      <c r="R1292" s="486"/>
      <c r="S1292" s="486"/>
      <c r="T1292" s="486"/>
      <c r="U1292" s="486"/>
      <c r="V1292" s="486"/>
      <c r="W1292" s="486"/>
      <c r="X1292" s="486"/>
      <c r="Y1292" s="486"/>
      <c r="Z1292" s="486"/>
      <c r="AA1292" s="486"/>
      <c r="AB1292" s="486"/>
      <c r="AC1292" s="486"/>
      <c r="AD1292" s="486"/>
    </row>
    <row r="1293" spans="1:30">
      <c r="A1293" s="665">
        <v>43992</v>
      </c>
      <c r="B1293" s="115" t="s">
        <v>839</v>
      </c>
      <c r="C1293" s="37">
        <v>880395568</v>
      </c>
      <c r="D1293" s="115" t="s">
        <v>152</v>
      </c>
      <c r="E1293" s="115" t="s">
        <v>140</v>
      </c>
      <c r="F1293" s="137"/>
      <c r="G1293" s="115"/>
      <c r="H1293" s="265"/>
      <c r="I1293" s="666"/>
      <c r="J1293" s="665">
        <v>43998</v>
      </c>
      <c r="K1293" s="486"/>
      <c r="L1293" s="486"/>
      <c r="M1293" s="115" t="s">
        <v>1544</v>
      </c>
      <c r="N1293" s="486"/>
      <c r="O1293" s="486"/>
      <c r="P1293" s="486"/>
      <c r="Q1293" s="486"/>
      <c r="R1293" s="486"/>
      <c r="S1293" s="486"/>
      <c r="T1293" s="486"/>
      <c r="U1293" s="486"/>
      <c r="V1293" s="486"/>
      <c r="W1293" s="486"/>
      <c r="X1293" s="486"/>
      <c r="Y1293" s="486"/>
      <c r="Z1293" s="486"/>
      <c r="AA1293" s="486"/>
      <c r="AB1293" s="486"/>
      <c r="AC1293" s="486"/>
      <c r="AD1293" s="486"/>
    </row>
    <row r="1294" spans="1:30">
      <c r="A1294" s="665">
        <v>43992</v>
      </c>
      <c r="B1294" s="115" t="s">
        <v>839</v>
      </c>
      <c r="C1294" s="37">
        <v>880019746</v>
      </c>
      <c r="D1294" s="115" t="s">
        <v>139</v>
      </c>
      <c r="E1294" s="115" t="s">
        <v>140</v>
      </c>
      <c r="F1294" s="137"/>
      <c r="G1294" s="115"/>
      <c r="H1294" s="265"/>
      <c r="I1294" s="666"/>
      <c r="J1294" s="665">
        <v>43999</v>
      </c>
      <c r="K1294" s="486"/>
      <c r="L1294" s="486"/>
      <c r="M1294" s="115" t="s">
        <v>1545</v>
      </c>
      <c r="N1294" s="486"/>
      <c r="O1294" s="486"/>
      <c r="P1294" s="486"/>
      <c r="Q1294" s="486"/>
      <c r="R1294" s="486"/>
      <c r="S1294" s="486"/>
      <c r="T1294" s="486"/>
      <c r="U1294" s="486"/>
      <c r="V1294" s="486"/>
      <c r="W1294" s="486"/>
      <c r="X1294" s="486"/>
      <c r="Y1294" s="486"/>
      <c r="Z1294" s="486"/>
      <c r="AA1294" s="486"/>
      <c r="AB1294" s="486"/>
      <c r="AC1294" s="486"/>
      <c r="AD1294" s="486"/>
    </row>
    <row r="1295" spans="1:30">
      <c r="A1295" s="665">
        <v>43992</v>
      </c>
      <c r="B1295" s="115" t="s">
        <v>839</v>
      </c>
      <c r="C1295" s="37">
        <v>882005844</v>
      </c>
      <c r="D1295" s="115" t="s">
        <v>139</v>
      </c>
      <c r="E1295" s="115" t="s">
        <v>140</v>
      </c>
      <c r="F1295" s="137"/>
      <c r="G1295" s="115"/>
      <c r="H1295" s="265"/>
      <c r="I1295" s="666"/>
      <c r="J1295" s="665">
        <v>43998</v>
      </c>
      <c r="K1295" s="486"/>
      <c r="L1295" s="486"/>
      <c r="M1295" s="115"/>
      <c r="N1295" s="486"/>
      <c r="O1295" s="486"/>
      <c r="P1295" s="486"/>
      <c r="Q1295" s="486"/>
      <c r="R1295" s="486"/>
      <c r="S1295" s="486"/>
      <c r="T1295" s="486"/>
      <c r="U1295" s="486"/>
      <c r="V1295" s="486"/>
      <c r="W1295" s="486"/>
      <c r="X1295" s="486"/>
      <c r="Y1295" s="486"/>
      <c r="Z1295" s="486"/>
      <c r="AA1295" s="486"/>
      <c r="AB1295" s="486"/>
      <c r="AC1295" s="486"/>
      <c r="AD1295" s="486"/>
    </row>
    <row r="1296" spans="1:30">
      <c r="A1296" s="665">
        <v>43992</v>
      </c>
      <c r="B1296" s="115" t="s">
        <v>839</v>
      </c>
      <c r="C1296" s="37">
        <v>882169435</v>
      </c>
      <c r="D1296" s="115" t="s">
        <v>139</v>
      </c>
      <c r="E1296" s="115" t="s">
        <v>150</v>
      </c>
      <c r="F1296" s="137"/>
      <c r="G1296" s="115"/>
      <c r="H1296" s="265"/>
      <c r="I1296" s="666"/>
      <c r="J1296" s="665">
        <v>43999</v>
      </c>
      <c r="K1296" s="486"/>
      <c r="L1296" s="486"/>
      <c r="M1296" s="115"/>
      <c r="N1296" s="486"/>
      <c r="O1296" s="486"/>
      <c r="P1296" s="486"/>
      <c r="Q1296" s="486"/>
      <c r="R1296" s="486"/>
      <c r="S1296" s="486"/>
      <c r="T1296" s="486"/>
      <c r="U1296" s="486"/>
      <c r="V1296" s="486"/>
      <c r="W1296" s="486"/>
      <c r="X1296" s="486"/>
      <c r="Y1296" s="486"/>
      <c r="Z1296" s="486"/>
      <c r="AA1296" s="486"/>
      <c r="AB1296" s="486"/>
      <c r="AC1296" s="486"/>
      <c r="AD1296" s="486"/>
    </row>
    <row r="1297" spans="1:30">
      <c r="A1297" s="665">
        <v>43992</v>
      </c>
      <c r="B1297" s="115" t="s">
        <v>839</v>
      </c>
      <c r="C1297" s="37">
        <v>882169969</v>
      </c>
      <c r="D1297" s="115" t="s">
        <v>139</v>
      </c>
      <c r="E1297" s="115" t="s">
        <v>140</v>
      </c>
      <c r="F1297" s="137"/>
      <c r="G1297" s="115"/>
      <c r="H1297" s="265"/>
      <c r="I1297" s="666"/>
      <c r="J1297" s="665">
        <v>43999</v>
      </c>
      <c r="K1297" s="486"/>
      <c r="L1297" s="486"/>
      <c r="M1297" s="115"/>
      <c r="N1297" s="486"/>
      <c r="O1297" s="486"/>
      <c r="P1297" s="486"/>
      <c r="Q1297" s="486"/>
      <c r="R1297" s="486"/>
      <c r="S1297" s="486"/>
      <c r="T1297" s="486"/>
      <c r="U1297" s="486"/>
      <c r="V1297" s="486"/>
      <c r="W1297" s="486"/>
      <c r="X1297" s="486"/>
      <c r="Y1297" s="486"/>
      <c r="Z1297" s="486"/>
      <c r="AA1297" s="486"/>
      <c r="AB1297" s="486"/>
      <c r="AC1297" s="486"/>
      <c r="AD1297" s="486"/>
    </row>
    <row r="1298" spans="1:30">
      <c r="A1298" s="665">
        <v>43992</v>
      </c>
      <c r="B1298" s="115" t="s">
        <v>839</v>
      </c>
      <c r="C1298" s="37">
        <v>882169986</v>
      </c>
      <c r="D1298" s="115" t="s">
        <v>139</v>
      </c>
      <c r="E1298" s="115" t="s">
        <v>140</v>
      </c>
      <c r="F1298" s="137"/>
      <c r="G1298" s="115"/>
      <c r="H1298" s="265"/>
      <c r="I1298" s="666"/>
      <c r="J1298" s="665">
        <v>44010</v>
      </c>
      <c r="K1298" s="486"/>
      <c r="L1298" s="486"/>
      <c r="M1298" s="115" t="s">
        <v>1546</v>
      </c>
      <c r="N1298" s="486"/>
      <c r="O1298" s="486"/>
      <c r="P1298" s="486"/>
      <c r="Q1298" s="486"/>
      <c r="R1298" s="486"/>
      <c r="S1298" s="486"/>
      <c r="T1298" s="486"/>
      <c r="U1298" s="486"/>
      <c r="V1298" s="486"/>
      <c r="W1298" s="486"/>
      <c r="X1298" s="486"/>
      <c r="Y1298" s="486"/>
      <c r="Z1298" s="486"/>
      <c r="AA1298" s="486"/>
      <c r="AB1298" s="486"/>
      <c r="AC1298" s="486"/>
      <c r="AD1298" s="486"/>
    </row>
    <row r="1299" spans="1:30">
      <c r="A1299" s="681">
        <v>43993</v>
      </c>
      <c r="B1299" s="680" t="s">
        <v>839</v>
      </c>
      <c r="C1299" s="629">
        <v>882199712</v>
      </c>
      <c r="D1299" s="680" t="s">
        <v>139</v>
      </c>
      <c r="E1299" s="680" t="s">
        <v>140</v>
      </c>
      <c r="F1299" s="710"/>
      <c r="G1299" s="680"/>
      <c r="H1299" s="642"/>
      <c r="I1299" s="681"/>
      <c r="J1299" s="681">
        <v>43999</v>
      </c>
      <c r="K1299" s="680"/>
      <c r="L1299" s="680"/>
      <c r="M1299" s="680"/>
      <c r="N1299" s="680"/>
      <c r="O1299" s="680"/>
      <c r="P1299" s="680"/>
      <c r="Q1299" s="680"/>
      <c r="R1299" s="486"/>
      <c r="S1299" s="486"/>
      <c r="T1299" s="486"/>
      <c r="U1299" s="486"/>
      <c r="V1299" s="486"/>
      <c r="W1299" s="486"/>
      <c r="X1299" s="486"/>
      <c r="Y1299" s="486"/>
      <c r="Z1299" s="486"/>
      <c r="AA1299" s="486"/>
      <c r="AB1299" s="486"/>
      <c r="AC1299" s="486"/>
      <c r="AD1299" s="486"/>
    </row>
    <row r="1300" spans="1:30">
      <c r="A1300" s="681">
        <v>43993</v>
      </c>
      <c r="B1300" s="680" t="s">
        <v>839</v>
      </c>
      <c r="C1300" s="629">
        <v>880017643</v>
      </c>
      <c r="D1300" s="680" t="s">
        <v>139</v>
      </c>
      <c r="E1300" s="680" t="s">
        <v>140</v>
      </c>
      <c r="F1300" s="710"/>
      <c r="G1300" s="680"/>
      <c r="H1300" s="642"/>
      <c r="I1300" s="681"/>
      <c r="J1300" s="681">
        <v>44000</v>
      </c>
      <c r="K1300" s="680"/>
      <c r="L1300" s="680"/>
      <c r="M1300" s="680"/>
      <c r="N1300" s="680"/>
      <c r="O1300" s="680"/>
      <c r="P1300" s="680"/>
      <c r="Q1300" s="680"/>
      <c r="R1300" s="486"/>
      <c r="S1300" s="486"/>
      <c r="T1300" s="486"/>
      <c r="U1300" s="486"/>
      <c r="V1300" s="486"/>
      <c r="W1300" s="486"/>
      <c r="X1300" s="486"/>
      <c r="Y1300" s="486"/>
      <c r="Z1300" s="486"/>
      <c r="AA1300" s="486"/>
      <c r="AB1300" s="486"/>
      <c r="AC1300" s="486"/>
      <c r="AD1300" s="486"/>
    </row>
    <row r="1301" spans="1:30">
      <c r="A1301" s="681">
        <v>43993</v>
      </c>
      <c r="B1301" s="680" t="s">
        <v>839</v>
      </c>
      <c r="C1301" s="629">
        <v>881536961</v>
      </c>
      <c r="D1301" s="680" t="s">
        <v>139</v>
      </c>
      <c r="E1301" s="680" t="s">
        <v>140</v>
      </c>
      <c r="F1301" s="710"/>
      <c r="G1301" s="680"/>
      <c r="H1301" s="642"/>
      <c r="I1301" s="681"/>
      <c r="J1301" s="681">
        <v>44000</v>
      </c>
      <c r="K1301" s="680"/>
      <c r="L1301" s="680"/>
      <c r="M1301" s="680"/>
      <c r="N1301" s="680"/>
      <c r="O1301" s="680"/>
      <c r="P1301" s="680"/>
      <c r="Q1301" s="680"/>
      <c r="R1301" s="486"/>
      <c r="S1301" s="486"/>
      <c r="T1301" s="486"/>
      <c r="U1301" s="486"/>
      <c r="V1301" s="486"/>
      <c r="W1301" s="486"/>
      <c r="X1301" s="486"/>
      <c r="Y1301" s="486"/>
      <c r="Z1301" s="486"/>
      <c r="AA1301" s="486"/>
      <c r="AB1301" s="486"/>
      <c r="AC1301" s="486"/>
      <c r="AD1301" s="486"/>
    </row>
    <row r="1302" spans="1:30">
      <c r="A1302" s="665">
        <v>43993</v>
      </c>
      <c r="B1302" s="115" t="s">
        <v>839</v>
      </c>
      <c r="C1302" s="37">
        <v>882229272</v>
      </c>
      <c r="D1302" s="115" t="s">
        <v>139</v>
      </c>
      <c r="E1302" s="115" t="s">
        <v>140</v>
      </c>
      <c r="F1302" s="137"/>
      <c r="G1302" s="115"/>
      <c r="H1302" s="265"/>
      <c r="I1302" s="666"/>
      <c r="J1302" s="665">
        <v>44000</v>
      </c>
      <c r="K1302" s="486"/>
      <c r="L1302" s="486"/>
      <c r="M1302" s="115" t="s">
        <v>1547</v>
      </c>
      <c r="N1302" s="486"/>
      <c r="O1302" s="486"/>
      <c r="P1302" s="486"/>
      <c r="Q1302" s="486"/>
      <c r="R1302" s="486"/>
      <c r="S1302" s="486"/>
      <c r="T1302" s="486"/>
      <c r="U1302" s="486"/>
      <c r="V1302" s="486"/>
      <c r="W1302" s="486"/>
      <c r="X1302" s="486"/>
      <c r="Y1302" s="486"/>
      <c r="Z1302" s="486"/>
      <c r="AA1302" s="486"/>
      <c r="AB1302" s="486"/>
      <c r="AC1302" s="486"/>
      <c r="AD1302" s="486"/>
    </row>
    <row r="1303" spans="1:30">
      <c r="A1303" s="665">
        <v>43993</v>
      </c>
      <c r="B1303" s="115" t="s">
        <v>839</v>
      </c>
      <c r="C1303" s="37">
        <v>882006718</v>
      </c>
      <c r="D1303" s="115" t="s">
        <v>139</v>
      </c>
      <c r="E1303" s="115" t="s">
        <v>140</v>
      </c>
      <c r="F1303" s="137"/>
      <c r="G1303" s="115"/>
      <c r="H1303" s="265"/>
      <c r="I1303" s="666"/>
      <c r="J1303" s="665">
        <v>44030</v>
      </c>
      <c r="K1303" s="486"/>
      <c r="L1303" s="486"/>
      <c r="M1303" s="115" t="s">
        <v>1548</v>
      </c>
      <c r="N1303" s="115"/>
      <c r="O1303" s="486"/>
      <c r="P1303" s="486"/>
      <c r="Q1303" s="486"/>
      <c r="R1303" s="486"/>
      <c r="S1303" s="486"/>
      <c r="T1303" s="486"/>
      <c r="U1303" s="486"/>
      <c r="V1303" s="486"/>
      <c r="W1303" s="486"/>
      <c r="X1303" s="486"/>
      <c r="Y1303" s="486"/>
      <c r="Z1303" s="486"/>
      <c r="AA1303" s="486"/>
      <c r="AB1303" s="486"/>
      <c r="AC1303" s="486"/>
      <c r="AD1303" s="486"/>
    </row>
    <row r="1304" spans="1:30">
      <c r="A1304" s="665">
        <v>43993</v>
      </c>
      <c r="B1304" s="115" t="s">
        <v>839</v>
      </c>
      <c r="C1304" s="37">
        <v>880028300</v>
      </c>
      <c r="D1304" s="115" t="s">
        <v>139</v>
      </c>
      <c r="E1304" s="115" t="s">
        <v>150</v>
      </c>
      <c r="F1304" s="137"/>
      <c r="G1304" s="115"/>
      <c r="H1304" s="265"/>
      <c r="I1304" s="666"/>
      <c r="J1304" s="665">
        <v>44010</v>
      </c>
      <c r="K1304" s="486"/>
      <c r="L1304" s="486"/>
      <c r="M1304" s="115"/>
      <c r="N1304" s="115"/>
      <c r="O1304" s="486"/>
      <c r="P1304" s="486"/>
      <c r="Q1304" s="486"/>
      <c r="R1304" s="486"/>
      <c r="S1304" s="486"/>
      <c r="T1304" s="486"/>
      <c r="U1304" s="486"/>
      <c r="V1304" s="486"/>
      <c r="W1304" s="486"/>
      <c r="X1304" s="486"/>
      <c r="Y1304" s="486"/>
      <c r="Z1304" s="486"/>
      <c r="AA1304" s="486"/>
      <c r="AB1304" s="486"/>
      <c r="AC1304" s="486"/>
      <c r="AD1304" s="486"/>
    </row>
    <row r="1305" spans="1:30">
      <c r="A1305" s="666">
        <v>43993</v>
      </c>
      <c r="B1305" s="486" t="s">
        <v>839</v>
      </c>
      <c r="C1305" s="486">
        <v>882161081</v>
      </c>
      <c r="D1305" s="115" t="s">
        <v>139</v>
      </c>
      <c r="E1305" s="115" t="s">
        <v>140</v>
      </c>
      <c r="F1305" s="666"/>
      <c r="G1305" s="486"/>
      <c r="H1305" s="37"/>
      <c r="I1305" s="486"/>
      <c r="J1305" s="666">
        <v>44000</v>
      </c>
      <c r="K1305" s="486"/>
      <c r="L1305" s="486"/>
      <c r="M1305" s="115" t="s">
        <v>1549</v>
      </c>
      <c r="N1305" s="486"/>
      <c r="O1305" s="486"/>
      <c r="P1305" s="486"/>
      <c r="Q1305" s="486"/>
      <c r="R1305" s="486"/>
      <c r="S1305" s="486"/>
      <c r="T1305" s="486"/>
      <c r="U1305" s="486"/>
      <c r="V1305" s="486"/>
      <c r="W1305" s="486"/>
      <c r="X1305" s="486"/>
      <c r="Y1305" s="486"/>
      <c r="Z1305" s="486"/>
      <c r="AA1305" s="486"/>
      <c r="AB1305" s="486"/>
      <c r="AC1305" s="486"/>
      <c r="AD1305" s="486"/>
    </row>
    <row r="1306" spans="1:30">
      <c r="A1306" s="681">
        <v>43993</v>
      </c>
      <c r="B1306" s="680" t="s">
        <v>839</v>
      </c>
      <c r="C1306" s="680">
        <v>881749237</v>
      </c>
      <c r="D1306" s="680" t="s">
        <v>139</v>
      </c>
      <c r="E1306" s="680" t="s">
        <v>140</v>
      </c>
      <c r="F1306" s="681"/>
      <c r="G1306" s="680"/>
      <c r="H1306" s="629"/>
      <c r="I1306" s="680"/>
      <c r="J1306" s="681">
        <v>44000</v>
      </c>
      <c r="K1306" s="680"/>
      <c r="L1306" s="680"/>
      <c r="M1306" s="680" t="s">
        <v>1550</v>
      </c>
      <c r="N1306" s="680"/>
      <c r="O1306" s="680"/>
      <c r="P1306" s="680"/>
      <c r="Q1306" s="680"/>
      <c r="R1306" s="680"/>
      <c r="S1306" s="680"/>
      <c r="T1306" s="680"/>
      <c r="U1306" s="680"/>
      <c r="V1306" s="680"/>
      <c r="W1306" s="680"/>
      <c r="X1306" s="680"/>
      <c r="Y1306" s="680"/>
      <c r="Z1306" s="680"/>
      <c r="AA1306" s="680"/>
      <c r="AB1306" s="680"/>
      <c r="AC1306" s="680"/>
      <c r="AD1306" s="680"/>
    </row>
    <row r="1307" spans="1:30">
      <c r="A1307" s="666">
        <v>43993</v>
      </c>
      <c r="B1307" s="115" t="s">
        <v>839</v>
      </c>
      <c r="C1307" s="486">
        <v>881335474</v>
      </c>
      <c r="D1307" s="115" t="s">
        <v>139</v>
      </c>
      <c r="E1307" s="115" t="s">
        <v>140</v>
      </c>
      <c r="F1307" s="666"/>
      <c r="G1307" s="486"/>
      <c r="H1307" s="37"/>
      <c r="I1307" s="486"/>
      <c r="J1307" s="84">
        <v>881806026</v>
      </c>
      <c r="K1307" s="486"/>
      <c r="L1307" s="486"/>
      <c r="M1307" s="115" t="s">
        <v>621</v>
      </c>
      <c r="N1307" s="486"/>
      <c r="O1307" s="486"/>
      <c r="P1307" s="486"/>
      <c r="Q1307" s="486"/>
      <c r="R1307" s="486"/>
      <c r="S1307" s="486"/>
      <c r="T1307" s="486"/>
      <c r="U1307" s="486"/>
      <c r="V1307" s="486"/>
      <c r="W1307" s="486"/>
      <c r="X1307" s="486"/>
      <c r="Y1307" s="486"/>
      <c r="Z1307" s="486"/>
      <c r="AA1307" s="486"/>
      <c r="AB1307" s="486"/>
      <c r="AC1307" s="486"/>
      <c r="AD1307" s="486"/>
    </row>
    <row r="1308" spans="1:30">
      <c r="A1308" s="666">
        <v>43994</v>
      </c>
      <c r="B1308" s="115" t="s">
        <v>839</v>
      </c>
      <c r="C1308" s="486">
        <v>881748396</v>
      </c>
      <c r="D1308" s="115" t="s">
        <v>139</v>
      </c>
      <c r="E1308" s="115" t="s">
        <v>140</v>
      </c>
      <c r="F1308" s="666"/>
      <c r="G1308" s="486"/>
      <c r="H1308" s="37"/>
      <c r="I1308" s="486"/>
      <c r="J1308" s="666">
        <v>44001</v>
      </c>
      <c r="K1308" s="486"/>
      <c r="L1308" s="486"/>
      <c r="M1308" s="115" t="s">
        <v>1551</v>
      </c>
      <c r="N1308" s="486"/>
      <c r="O1308" s="486"/>
      <c r="P1308" s="486"/>
      <c r="Q1308" s="486"/>
      <c r="R1308" s="486"/>
      <c r="S1308" s="486"/>
      <c r="T1308" s="486"/>
      <c r="U1308" s="486"/>
      <c r="V1308" s="486"/>
      <c r="W1308" s="486"/>
      <c r="X1308" s="486"/>
      <c r="Y1308" s="486"/>
      <c r="Z1308" s="486"/>
      <c r="AA1308" s="486"/>
      <c r="AB1308" s="486"/>
      <c r="AC1308" s="486"/>
      <c r="AD1308" s="486"/>
    </row>
    <row r="1309" spans="1:30">
      <c r="A1309" s="666">
        <v>43994</v>
      </c>
      <c r="B1309" s="115" t="s">
        <v>839</v>
      </c>
      <c r="C1309" s="486">
        <v>881875057</v>
      </c>
      <c r="D1309" s="115" t="s">
        <v>152</v>
      </c>
      <c r="E1309" s="115" t="s">
        <v>140</v>
      </c>
      <c r="F1309" s="666"/>
      <c r="G1309" s="486"/>
      <c r="H1309" s="265">
        <v>43998</v>
      </c>
      <c r="I1309" s="486"/>
      <c r="J1309" s="666">
        <v>44001</v>
      </c>
      <c r="K1309" s="486"/>
      <c r="L1309" s="486"/>
      <c r="M1309" s="115" t="s">
        <v>1552</v>
      </c>
      <c r="N1309" s="486"/>
      <c r="O1309" s="486"/>
      <c r="P1309" s="486"/>
      <c r="Q1309" s="486"/>
      <c r="R1309" s="680"/>
      <c r="S1309" s="680"/>
      <c r="T1309" s="680"/>
      <c r="U1309" s="680"/>
      <c r="V1309" s="680"/>
      <c r="W1309" s="680"/>
      <c r="X1309" s="680"/>
      <c r="Y1309" s="680"/>
      <c r="Z1309" s="680"/>
      <c r="AA1309" s="680"/>
      <c r="AB1309" s="680"/>
      <c r="AC1309" s="680"/>
      <c r="AD1309" s="680"/>
    </row>
    <row r="1310" spans="1:30">
      <c r="A1310" s="666">
        <v>43994</v>
      </c>
      <c r="B1310" s="115" t="s">
        <v>839</v>
      </c>
      <c r="C1310" s="486">
        <v>881900630</v>
      </c>
      <c r="D1310" s="115" t="s">
        <v>139</v>
      </c>
      <c r="E1310" s="115" t="s">
        <v>140</v>
      </c>
      <c r="F1310" s="666"/>
      <c r="G1310" s="486"/>
      <c r="H1310" s="37"/>
      <c r="I1310" s="486"/>
      <c r="J1310" s="666">
        <v>43998</v>
      </c>
      <c r="K1310" s="486"/>
      <c r="L1310" s="486"/>
      <c r="M1310" s="115" t="s">
        <v>168</v>
      </c>
      <c r="N1310" s="486"/>
      <c r="O1310" s="486"/>
      <c r="P1310" s="486"/>
      <c r="Q1310" s="486"/>
      <c r="R1310" s="486"/>
      <c r="S1310" s="486"/>
      <c r="T1310" s="486"/>
      <c r="U1310" s="486"/>
      <c r="V1310" s="486"/>
      <c r="W1310" s="486"/>
      <c r="X1310" s="486"/>
      <c r="Y1310" s="486"/>
      <c r="Z1310" s="486"/>
      <c r="AA1310" s="486"/>
      <c r="AB1310" s="486"/>
      <c r="AC1310" s="486"/>
      <c r="AD1310" s="486"/>
    </row>
    <row r="1311" spans="1:30">
      <c r="A1311" s="666">
        <v>43994</v>
      </c>
      <c r="B1311" s="115" t="s">
        <v>839</v>
      </c>
      <c r="C1311" s="486">
        <v>882100476</v>
      </c>
      <c r="D1311" s="115" t="s">
        <v>139</v>
      </c>
      <c r="E1311" s="115" t="s">
        <v>393</v>
      </c>
      <c r="F1311" s="666"/>
      <c r="G1311" s="486"/>
      <c r="H1311" s="37"/>
      <c r="I1311" s="486"/>
      <c r="J1311" s="666">
        <v>44000</v>
      </c>
      <c r="K1311" s="486"/>
      <c r="L1311" s="486"/>
      <c r="M1311" s="115" t="s">
        <v>1553</v>
      </c>
      <c r="N1311" s="486"/>
      <c r="O1311" s="486"/>
      <c r="P1311" s="486"/>
      <c r="Q1311" s="486"/>
      <c r="R1311" s="486"/>
      <c r="S1311" s="486"/>
      <c r="T1311" s="486"/>
      <c r="U1311" s="486"/>
      <c r="V1311" s="486"/>
      <c r="W1311" s="486"/>
      <c r="X1311" s="486"/>
      <c r="Y1311" s="486"/>
      <c r="Z1311" s="486"/>
      <c r="AA1311" s="486"/>
      <c r="AB1311" s="486"/>
      <c r="AC1311" s="486"/>
      <c r="AD1311" s="486"/>
    </row>
    <row r="1312" spans="1:30">
      <c r="A1312" s="666">
        <v>43994</v>
      </c>
      <c r="B1312" s="115" t="s">
        <v>839</v>
      </c>
      <c r="C1312" s="486">
        <v>881414903</v>
      </c>
      <c r="D1312" s="115" t="s">
        <v>139</v>
      </c>
      <c r="E1312" s="115" t="s">
        <v>140</v>
      </c>
      <c r="F1312" s="666"/>
      <c r="G1312" s="486"/>
      <c r="H1312" s="37"/>
      <c r="I1312" s="486"/>
      <c r="J1312" s="666">
        <v>44001</v>
      </c>
      <c r="K1312" s="486"/>
      <c r="L1312" s="486"/>
      <c r="M1312" s="115" t="s">
        <v>1554</v>
      </c>
      <c r="N1312" s="486"/>
      <c r="O1312" s="486"/>
      <c r="P1312" s="486"/>
      <c r="Q1312" s="486"/>
      <c r="R1312" s="486"/>
      <c r="S1312" s="486"/>
      <c r="T1312" s="486"/>
      <c r="U1312" s="486"/>
      <c r="V1312" s="486"/>
      <c r="W1312" s="486"/>
      <c r="X1312" s="486"/>
      <c r="Y1312" s="486"/>
      <c r="Z1312" s="486"/>
      <c r="AA1312" s="486"/>
      <c r="AB1312" s="486"/>
      <c r="AC1312" s="486"/>
      <c r="AD1312" s="486"/>
    </row>
    <row r="1313" spans="1:30">
      <c r="A1313" s="666">
        <v>43994</v>
      </c>
      <c r="B1313" s="115" t="s">
        <v>839</v>
      </c>
      <c r="C1313" s="486">
        <v>881593620</v>
      </c>
      <c r="D1313" s="115" t="s">
        <v>139</v>
      </c>
      <c r="E1313" s="115" t="s">
        <v>140</v>
      </c>
      <c r="F1313" s="666"/>
      <c r="G1313" s="486"/>
      <c r="H1313" s="37"/>
      <c r="I1313" s="486"/>
      <c r="J1313" s="666">
        <v>44000</v>
      </c>
      <c r="K1313" s="486"/>
      <c r="L1313" s="486"/>
      <c r="M1313" s="115"/>
      <c r="N1313" s="486"/>
      <c r="O1313" s="486"/>
      <c r="P1313" s="486"/>
      <c r="Q1313" s="486"/>
      <c r="R1313" s="486"/>
      <c r="S1313" s="486"/>
      <c r="T1313" s="486"/>
      <c r="U1313" s="486"/>
      <c r="V1313" s="486"/>
      <c r="W1313" s="486"/>
      <c r="X1313" s="486"/>
      <c r="Y1313" s="486"/>
      <c r="Z1313" s="486"/>
      <c r="AA1313" s="486"/>
      <c r="AB1313" s="486"/>
      <c r="AC1313" s="486"/>
      <c r="AD1313" s="486"/>
    </row>
    <row r="1314" spans="1:30">
      <c r="A1314" s="666">
        <v>43994</v>
      </c>
      <c r="B1314" s="115" t="s">
        <v>839</v>
      </c>
      <c r="C1314" s="486">
        <v>880004374</v>
      </c>
      <c r="D1314" s="115" t="s">
        <v>139</v>
      </c>
      <c r="E1314" s="115" t="s">
        <v>393</v>
      </c>
      <c r="F1314" s="666"/>
      <c r="G1314" s="486"/>
      <c r="H1314" s="37"/>
      <c r="I1314" s="666"/>
      <c r="J1314" s="666">
        <v>44001</v>
      </c>
      <c r="K1314" s="486"/>
      <c r="L1314" s="486"/>
      <c r="M1314" s="486"/>
      <c r="N1314" s="666">
        <v>43994</v>
      </c>
      <c r="O1314" s="486">
        <v>1202</v>
      </c>
      <c r="P1314" s="486"/>
      <c r="Q1314" s="486"/>
      <c r="R1314" s="486"/>
      <c r="S1314" s="486"/>
      <c r="T1314" s="486"/>
      <c r="U1314" s="486"/>
      <c r="V1314" s="486"/>
      <c r="W1314" s="486"/>
      <c r="X1314" s="486"/>
      <c r="Y1314" s="486"/>
      <c r="Z1314" s="486"/>
      <c r="AA1314" s="486"/>
      <c r="AB1314" s="486"/>
      <c r="AC1314" s="486"/>
      <c r="AD1314" s="486"/>
    </row>
    <row r="1315" spans="1:30">
      <c r="A1315" s="666">
        <v>43994</v>
      </c>
      <c r="B1315" s="115" t="s">
        <v>839</v>
      </c>
      <c r="C1315" s="486">
        <v>880011514</v>
      </c>
      <c r="D1315" s="115" t="s">
        <v>139</v>
      </c>
      <c r="E1315" s="115" t="s">
        <v>393</v>
      </c>
      <c r="F1315" s="666"/>
      <c r="G1315" s="486"/>
      <c r="H1315" s="37"/>
      <c r="I1315" s="486"/>
      <c r="J1315" s="666">
        <v>44000</v>
      </c>
      <c r="K1315" s="486"/>
      <c r="L1315" s="486"/>
      <c r="M1315" s="115" t="s">
        <v>1555</v>
      </c>
      <c r="N1315" s="486"/>
      <c r="O1315" s="486"/>
      <c r="P1315" s="486"/>
      <c r="Q1315" s="486"/>
      <c r="R1315" s="486"/>
      <c r="S1315" s="486"/>
      <c r="T1315" s="486"/>
      <c r="U1315" s="486"/>
      <c r="V1315" s="486"/>
      <c r="W1315" s="486"/>
      <c r="X1315" s="486"/>
      <c r="Y1315" s="486"/>
      <c r="Z1315" s="486"/>
      <c r="AA1315" s="486"/>
      <c r="AB1315" s="486"/>
      <c r="AC1315" s="486"/>
      <c r="AD1315" s="486"/>
    </row>
    <row r="1316" spans="1:30">
      <c r="A1316" s="666">
        <v>43994</v>
      </c>
      <c r="B1316" s="115" t="s">
        <v>839</v>
      </c>
      <c r="C1316" s="486">
        <v>881316627</v>
      </c>
      <c r="D1316" s="115" t="s">
        <v>139</v>
      </c>
      <c r="E1316" s="115" t="s">
        <v>393</v>
      </c>
      <c r="F1316" s="666"/>
      <c r="G1316" s="486"/>
      <c r="H1316" s="37"/>
      <c r="I1316" s="486"/>
      <c r="J1316" s="666">
        <v>44001</v>
      </c>
      <c r="K1316" s="486"/>
      <c r="L1316" s="486"/>
      <c r="M1316" s="486"/>
      <c r="N1316" s="486"/>
      <c r="O1316" s="486"/>
      <c r="P1316" s="486"/>
      <c r="Q1316" s="486"/>
      <c r="R1316" s="486"/>
      <c r="S1316" s="486"/>
      <c r="T1316" s="486"/>
      <c r="U1316" s="486"/>
      <c r="V1316" s="486"/>
      <c r="W1316" s="486"/>
      <c r="X1316" s="486"/>
      <c r="Y1316" s="486"/>
      <c r="Z1316" s="486"/>
      <c r="AA1316" s="486"/>
      <c r="AB1316" s="486"/>
      <c r="AC1316" s="486"/>
      <c r="AD1316" s="486"/>
    </row>
    <row r="1317" spans="1:30">
      <c r="A1317" s="666">
        <v>43994</v>
      </c>
      <c r="B1317" s="115" t="s">
        <v>839</v>
      </c>
      <c r="C1317" s="486">
        <v>880019402</v>
      </c>
      <c r="D1317" s="115" t="s">
        <v>139</v>
      </c>
      <c r="E1317" s="115" t="s">
        <v>393</v>
      </c>
      <c r="F1317" s="666"/>
      <c r="G1317" s="486"/>
      <c r="H1317" s="37"/>
      <c r="I1317" s="486"/>
      <c r="J1317" s="666">
        <v>43997</v>
      </c>
      <c r="K1317" s="486"/>
      <c r="L1317" s="486"/>
      <c r="M1317" s="115" t="s">
        <v>1556</v>
      </c>
      <c r="N1317" s="486"/>
      <c r="O1317" s="486"/>
      <c r="P1317" s="486"/>
      <c r="Q1317" s="486"/>
      <c r="R1317" s="486"/>
      <c r="S1317" s="486"/>
      <c r="T1317" s="486"/>
      <c r="U1317" s="486"/>
      <c r="V1317" s="486"/>
      <c r="W1317" s="486"/>
      <c r="X1317" s="486"/>
      <c r="Y1317" s="486"/>
      <c r="Z1317" s="486"/>
      <c r="AA1317" s="486"/>
      <c r="AB1317" s="486"/>
      <c r="AC1317" s="486"/>
      <c r="AD1317" s="486"/>
    </row>
    <row r="1318" spans="1:30">
      <c r="A1318" s="666">
        <v>43994</v>
      </c>
      <c r="B1318" s="115" t="s">
        <v>839</v>
      </c>
      <c r="C1318" s="486">
        <v>880225351</v>
      </c>
      <c r="D1318" s="115" t="s">
        <v>139</v>
      </c>
      <c r="E1318" s="115" t="s">
        <v>393</v>
      </c>
      <c r="F1318" s="666"/>
      <c r="G1318" s="486"/>
      <c r="H1318" s="37"/>
      <c r="I1318" s="486"/>
      <c r="J1318" s="666">
        <v>44000</v>
      </c>
      <c r="K1318" s="486"/>
      <c r="L1318" s="486"/>
      <c r="M1318" s="115" t="s">
        <v>1557</v>
      </c>
      <c r="N1318" s="486"/>
      <c r="O1318" s="486"/>
      <c r="P1318" s="486"/>
      <c r="Q1318" s="486"/>
      <c r="R1318" s="486"/>
      <c r="S1318" s="486"/>
      <c r="T1318" s="486"/>
      <c r="U1318" s="486"/>
      <c r="V1318" s="486"/>
      <c r="W1318" s="486"/>
      <c r="X1318" s="486"/>
      <c r="Y1318" s="486"/>
      <c r="Z1318" s="486"/>
      <c r="AA1318" s="486"/>
      <c r="AB1318" s="486"/>
      <c r="AC1318" s="486"/>
      <c r="AD1318" s="486"/>
    </row>
    <row r="1319" spans="1:30">
      <c r="A1319" s="666">
        <v>43994</v>
      </c>
      <c r="B1319" s="115" t="s">
        <v>839</v>
      </c>
      <c r="C1319" s="486">
        <v>880000147</v>
      </c>
      <c r="D1319" s="115" t="s">
        <v>139</v>
      </c>
      <c r="E1319" s="115" t="s">
        <v>140</v>
      </c>
      <c r="F1319" s="666"/>
      <c r="G1319" s="486"/>
      <c r="H1319" s="37"/>
      <c r="I1319" s="486"/>
      <c r="J1319" s="666">
        <v>44008</v>
      </c>
      <c r="K1319" s="486"/>
      <c r="L1319" s="486"/>
      <c r="M1319" s="115" t="s">
        <v>1558</v>
      </c>
      <c r="N1319" s="486"/>
      <c r="O1319" s="486"/>
      <c r="P1319" s="486"/>
      <c r="Q1319" s="486"/>
      <c r="R1319" s="486"/>
      <c r="S1319" s="486"/>
      <c r="T1319" s="486"/>
      <c r="U1319" s="486"/>
      <c r="V1319" s="486"/>
      <c r="W1319" s="486"/>
      <c r="X1319" s="486"/>
      <c r="Y1319" s="486"/>
      <c r="Z1319" s="486"/>
      <c r="AA1319" s="486"/>
      <c r="AB1319" s="486"/>
      <c r="AC1319" s="486"/>
      <c r="AD1319" s="486"/>
    </row>
    <row r="1320" spans="1:30">
      <c r="A1320" s="666">
        <v>43997</v>
      </c>
      <c r="B1320" s="115" t="s">
        <v>839</v>
      </c>
      <c r="C1320" s="37">
        <v>882237401</v>
      </c>
      <c r="D1320" s="115" t="s">
        <v>139</v>
      </c>
      <c r="E1320" s="115" t="s">
        <v>140</v>
      </c>
      <c r="F1320" s="666"/>
      <c r="G1320" s="486"/>
      <c r="H1320" s="37"/>
      <c r="I1320" s="486"/>
      <c r="J1320" s="666">
        <v>44008</v>
      </c>
      <c r="K1320" s="486"/>
      <c r="L1320" s="486"/>
      <c r="M1320" s="115" t="s">
        <v>142</v>
      </c>
      <c r="N1320" s="486"/>
      <c r="O1320" s="486"/>
      <c r="P1320" s="486"/>
      <c r="Q1320" s="486"/>
      <c r="R1320" s="486"/>
      <c r="S1320" s="486"/>
      <c r="T1320" s="486"/>
      <c r="U1320" s="486"/>
      <c r="V1320" s="486"/>
      <c r="W1320" s="486"/>
      <c r="X1320" s="486"/>
      <c r="Y1320" s="486"/>
      <c r="Z1320" s="486"/>
      <c r="AA1320" s="486"/>
      <c r="AB1320" s="486"/>
      <c r="AC1320" s="486"/>
      <c r="AD1320" s="486"/>
    </row>
    <row r="1321" spans="1:30">
      <c r="A1321" s="666">
        <v>43997</v>
      </c>
      <c r="B1321" s="115" t="s">
        <v>839</v>
      </c>
      <c r="C1321" s="486">
        <v>881526634</v>
      </c>
      <c r="D1321" s="115" t="s">
        <v>139</v>
      </c>
      <c r="E1321" s="115" t="s">
        <v>147</v>
      </c>
      <c r="F1321" s="666"/>
      <c r="G1321" s="486"/>
      <c r="H1321" s="37"/>
      <c r="I1321" s="486"/>
      <c r="J1321" s="666">
        <v>44010</v>
      </c>
      <c r="K1321" s="486"/>
      <c r="L1321" s="486"/>
      <c r="M1321" s="115" t="s">
        <v>1066</v>
      </c>
      <c r="N1321" s="486"/>
      <c r="O1321" s="486"/>
      <c r="P1321" s="486"/>
      <c r="Q1321" s="486"/>
      <c r="R1321" s="486"/>
      <c r="S1321" s="486"/>
      <c r="T1321" s="486"/>
      <c r="U1321" s="486"/>
      <c r="V1321" s="486"/>
      <c r="W1321" s="486"/>
      <c r="X1321" s="486"/>
      <c r="Y1321" s="486"/>
      <c r="Z1321" s="486"/>
      <c r="AA1321" s="486"/>
      <c r="AB1321" s="486"/>
      <c r="AC1321" s="486"/>
      <c r="AD1321" s="486"/>
    </row>
    <row r="1322" spans="1:30">
      <c r="A1322" s="666">
        <v>43997</v>
      </c>
      <c r="B1322" s="115" t="s">
        <v>839</v>
      </c>
      <c r="C1322" s="37">
        <v>881532248</v>
      </c>
      <c r="D1322" s="115" t="s">
        <v>139</v>
      </c>
      <c r="E1322" s="115" t="s">
        <v>150</v>
      </c>
      <c r="F1322" s="666"/>
      <c r="G1322" s="486"/>
      <c r="H1322" s="37"/>
      <c r="I1322" s="486"/>
      <c r="J1322" s="666">
        <v>44010</v>
      </c>
      <c r="K1322" s="486"/>
      <c r="L1322" s="486"/>
      <c r="M1322" s="115" t="s">
        <v>142</v>
      </c>
      <c r="N1322" s="486"/>
      <c r="O1322" s="486"/>
      <c r="P1322" s="486"/>
      <c r="Q1322" s="486"/>
      <c r="R1322" s="486"/>
      <c r="S1322" s="486"/>
      <c r="T1322" s="486"/>
      <c r="U1322" s="486"/>
      <c r="V1322" s="486"/>
      <c r="W1322" s="486"/>
      <c r="X1322" s="486"/>
      <c r="Y1322" s="486"/>
      <c r="Z1322" s="486"/>
      <c r="AA1322" s="486"/>
      <c r="AB1322" s="486"/>
      <c r="AC1322" s="486"/>
      <c r="AD1322" s="486"/>
    </row>
    <row r="1323" spans="1:30">
      <c r="A1323" s="666">
        <v>43997</v>
      </c>
      <c r="B1323" s="115" t="s">
        <v>839</v>
      </c>
      <c r="C1323" s="37">
        <v>880648199</v>
      </c>
      <c r="D1323" s="115" t="s">
        <v>139</v>
      </c>
      <c r="E1323" s="115" t="s">
        <v>150</v>
      </c>
      <c r="F1323" s="666"/>
      <c r="G1323" s="486"/>
      <c r="H1323" s="37"/>
      <c r="I1323" s="486"/>
      <c r="J1323" s="666">
        <v>44010</v>
      </c>
      <c r="K1323" s="486"/>
      <c r="L1323" s="486"/>
      <c r="M1323" s="115"/>
      <c r="N1323" s="486"/>
      <c r="O1323" s="486"/>
      <c r="P1323" s="486"/>
      <c r="Q1323" s="486"/>
      <c r="R1323" s="680"/>
      <c r="S1323" s="680"/>
      <c r="T1323" s="680"/>
      <c r="U1323" s="680"/>
      <c r="V1323" s="680"/>
      <c r="W1323" s="680"/>
      <c r="X1323" s="680"/>
      <c r="Y1323" s="680"/>
      <c r="Z1323" s="680"/>
      <c r="AA1323" s="680"/>
      <c r="AB1323" s="680"/>
      <c r="AC1323" s="680"/>
      <c r="AD1323" s="680"/>
    </row>
    <row r="1324" spans="1:30">
      <c r="A1324" s="666">
        <v>43997</v>
      </c>
      <c r="B1324" s="115" t="s">
        <v>839</v>
      </c>
      <c r="C1324" s="37">
        <v>880017697</v>
      </c>
      <c r="D1324" s="115" t="s">
        <v>139</v>
      </c>
      <c r="E1324" s="115" t="s">
        <v>140</v>
      </c>
      <c r="F1324" s="666"/>
      <c r="G1324" s="486"/>
      <c r="H1324" s="37"/>
      <c r="I1324" s="486"/>
      <c r="J1324" s="666">
        <v>44010</v>
      </c>
      <c r="K1324" s="486"/>
      <c r="L1324" s="486"/>
      <c r="M1324" s="115"/>
      <c r="N1324" s="486"/>
      <c r="O1324" s="486"/>
      <c r="P1324" s="486"/>
      <c r="Q1324" s="486"/>
      <c r="R1324" s="486"/>
      <c r="S1324" s="486"/>
      <c r="T1324" s="486"/>
      <c r="U1324" s="486"/>
      <c r="V1324" s="486"/>
      <c r="W1324" s="486"/>
      <c r="X1324" s="486"/>
      <c r="Y1324" s="486"/>
      <c r="Z1324" s="486"/>
      <c r="AA1324" s="486"/>
      <c r="AB1324" s="486"/>
      <c r="AC1324" s="486"/>
      <c r="AD1324" s="486"/>
    </row>
    <row r="1325" spans="1:30">
      <c r="A1325" s="666">
        <v>43997</v>
      </c>
      <c r="B1325" s="115" t="s">
        <v>839</v>
      </c>
      <c r="C1325" s="37">
        <v>880677403</v>
      </c>
      <c r="D1325" s="115" t="s">
        <v>139</v>
      </c>
      <c r="E1325" s="115" t="s">
        <v>140</v>
      </c>
      <c r="F1325" s="666"/>
      <c r="G1325" s="486"/>
      <c r="H1325" s="37"/>
      <c r="I1325" s="486"/>
      <c r="J1325" s="666">
        <v>44010</v>
      </c>
      <c r="K1325" s="486"/>
      <c r="L1325" s="486"/>
      <c r="M1325" s="115"/>
      <c r="N1325" s="486"/>
      <c r="O1325" s="486"/>
      <c r="P1325" s="486"/>
      <c r="Q1325" s="486"/>
      <c r="R1325" s="486"/>
      <c r="S1325" s="486"/>
      <c r="T1325" s="486"/>
      <c r="U1325" s="486"/>
      <c r="V1325" s="486"/>
      <c r="W1325" s="486"/>
      <c r="X1325" s="486"/>
      <c r="Y1325" s="486"/>
      <c r="Z1325" s="486"/>
      <c r="AA1325" s="486"/>
      <c r="AB1325" s="486"/>
      <c r="AC1325" s="486"/>
      <c r="AD1325" s="486"/>
    </row>
    <row r="1326" spans="1:30">
      <c r="A1326" s="666">
        <v>43998</v>
      </c>
      <c r="B1326" s="115" t="s">
        <v>839</v>
      </c>
      <c r="C1326" s="37">
        <v>880016591</v>
      </c>
      <c r="D1326" s="115" t="s">
        <v>139</v>
      </c>
      <c r="E1326" s="115" t="s">
        <v>150</v>
      </c>
      <c r="F1326" s="666"/>
      <c r="G1326" s="486"/>
      <c r="H1326" s="37"/>
      <c r="I1326" s="486"/>
      <c r="J1326" s="666">
        <v>44011</v>
      </c>
      <c r="K1326" s="486"/>
      <c r="L1326" s="486"/>
      <c r="M1326" s="115"/>
      <c r="N1326" s="486"/>
      <c r="O1326" s="486"/>
      <c r="P1326" s="486"/>
      <c r="Q1326" s="486"/>
      <c r="R1326" s="486"/>
      <c r="S1326" s="486"/>
      <c r="T1326" s="486"/>
      <c r="U1326" s="486"/>
      <c r="V1326" s="486"/>
      <c r="W1326" s="486"/>
      <c r="X1326" s="486"/>
      <c r="Y1326" s="486"/>
      <c r="Z1326" s="486"/>
      <c r="AA1326" s="486"/>
      <c r="AB1326" s="486"/>
      <c r="AC1326" s="486"/>
      <c r="AD1326" s="486"/>
    </row>
    <row r="1327" spans="1:30">
      <c r="A1327" s="265">
        <v>43998</v>
      </c>
      <c r="B1327" s="115" t="s">
        <v>839</v>
      </c>
      <c r="C1327" s="37">
        <v>880295263</v>
      </c>
      <c r="D1327" s="115" t="s">
        <v>139</v>
      </c>
      <c r="E1327" s="115" t="s">
        <v>140</v>
      </c>
      <c r="F1327" s="84"/>
      <c r="G1327" s="84"/>
      <c r="H1327" s="37"/>
      <c r="I1327" s="84"/>
      <c r="J1327" s="666">
        <v>44011</v>
      </c>
      <c r="K1327" s="84"/>
      <c r="L1327" s="37"/>
      <c r="M1327" s="664" t="s">
        <v>1559</v>
      </c>
      <c r="N1327" s="84"/>
      <c r="O1327" s="84"/>
      <c r="P1327" s="84"/>
      <c r="Q1327" s="84"/>
      <c r="R1327" s="680"/>
      <c r="S1327" s="680"/>
      <c r="T1327" s="680"/>
      <c r="U1327" s="680"/>
      <c r="V1327" s="680"/>
      <c r="W1327" s="680"/>
      <c r="X1327" s="680"/>
      <c r="Y1327" s="680"/>
      <c r="Z1327" s="680"/>
      <c r="AA1327" s="680"/>
      <c r="AB1327" s="680"/>
      <c r="AC1327" s="680"/>
      <c r="AD1327" s="680"/>
    </row>
    <row r="1328" spans="1:30">
      <c r="A1328" s="265">
        <v>43998</v>
      </c>
      <c r="B1328" s="115" t="s">
        <v>839</v>
      </c>
      <c r="C1328" s="37">
        <v>882247834</v>
      </c>
      <c r="D1328" s="115" t="s">
        <v>139</v>
      </c>
      <c r="E1328" s="115" t="s">
        <v>140</v>
      </c>
      <c r="F1328" s="84"/>
      <c r="G1328" s="84"/>
      <c r="H1328" s="37"/>
      <c r="I1328" s="84"/>
      <c r="J1328" s="666">
        <v>44011</v>
      </c>
      <c r="K1328" s="84"/>
      <c r="L1328" s="37"/>
      <c r="M1328" s="664" t="s">
        <v>1560</v>
      </c>
      <c r="N1328" s="84"/>
      <c r="O1328" s="84"/>
      <c r="P1328" s="84"/>
      <c r="Q1328" s="84"/>
      <c r="R1328" s="486"/>
      <c r="S1328" s="486"/>
      <c r="T1328" s="486"/>
      <c r="U1328" s="486"/>
      <c r="V1328" s="486"/>
      <c r="W1328" s="486"/>
      <c r="X1328" s="486"/>
      <c r="Y1328" s="486"/>
      <c r="Z1328" s="486"/>
      <c r="AA1328" s="486"/>
      <c r="AB1328" s="486"/>
      <c r="AC1328" s="486"/>
      <c r="AD1328" s="486"/>
    </row>
    <row r="1329" spans="1:30">
      <c r="A1329" s="265">
        <v>43998</v>
      </c>
      <c r="B1329" s="115" t="s">
        <v>839</v>
      </c>
      <c r="C1329" s="115">
        <v>880027649</v>
      </c>
      <c r="D1329" s="115" t="s">
        <v>139</v>
      </c>
      <c r="E1329" s="115" t="s">
        <v>147</v>
      </c>
      <c r="F1329" s="84"/>
      <c r="G1329" s="84"/>
      <c r="H1329" s="37"/>
      <c r="I1329" s="84"/>
      <c r="J1329" s="265">
        <v>44007</v>
      </c>
      <c r="K1329" s="84"/>
      <c r="L1329" s="37"/>
      <c r="M1329" s="664" t="s">
        <v>1561</v>
      </c>
      <c r="N1329" s="84"/>
      <c r="O1329" s="84"/>
      <c r="P1329" s="84"/>
      <c r="Q1329" s="84"/>
      <c r="R1329" s="486"/>
      <c r="S1329" s="486"/>
      <c r="T1329" s="486"/>
      <c r="U1329" s="486"/>
      <c r="V1329" s="486"/>
      <c r="W1329" s="486"/>
      <c r="X1329" s="486"/>
      <c r="Y1329" s="486"/>
      <c r="Z1329" s="486"/>
      <c r="AA1329" s="486"/>
      <c r="AB1329" s="486"/>
      <c r="AC1329" s="486"/>
      <c r="AD1329" s="486"/>
    </row>
    <row r="1330" spans="1:30">
      <c r="A1330" s="265">
        <v>43998</v>
      </c>
      <c r="B1330" s="115" t="s">
        <v>839</v>
      </c>
      <c r="C1330" s="115">
        <v>880032216</v>
      </c>
      <c r="D1330" s="115" t="s">
        <v>139</v>
      </c>
      <c r="E1330" s="115" t="s">
        <v>150</v>
      </c>
      <c r="F1330" s="84"/>
      <c r="G1330" s="84"/>
      <c r="H1330" s="37"/>
      <c r="I1330" s="37"/>
      <c r="J1330" s="265">
        <v>44010</v>
      </c>
      <c r="K1330" s="84"/>
      <c r="L1330" s="37"/>
      <c r="M1330" s="664" t="s">
        <v>1562</v>
      </c>
      <c r="N1330" s="84"/>
      <c r="O1330" s="84"/>
      <c r="P1330" s="84"/>
      <c r="Q1330" s="84"/>
      <c r="R1330" s="486"/>
      <c r="S1330" s="486"/>
      <c r="T1330" s="486"/>
      <c r="U1330" s="486"/>
      <c r="V1330" s="486"/>
      <c r="W1330" s="486"/>
      <c r="X1330" s="486"/>
      <c r="Y1330" s="486"/>
      <c r="Z1330" s="486"/>
      <c r="AA1330" s="486"/>
      <c r="AB1330" s="486"/>
      <c r="AC1330" s="486"/>
      <c r="AD1330" s="486"/>
    </row>
    <row r="1331" spans="1:30">
      <c r="A1331" s="265">
        <v>43998</v>
      </c>
      <c r="B1331" s="115" t="s">
        <v>839</v>
      </c>
      <c r="C1331" s="37">
        <v>880001809</v>
      </c>
      <c r="D1331" s="115" t="s">
        <v>139</v>
      </c>
      <c r="E1331" s="115" t="s">
        <v>150</v>
      </c>
      <c r="F1331" s="84"/>
      <c r="G1331" s="84"/>
      <c r="H1331" s="37"/>
      <c r="I1331" s="37"/>
      <c r="J1331" s="265">
        <v>44010</v>
      </c>
      <c r="K1331" s="84"/>
      <c r="L1331" s="37"/>
      <c r="M1331" s="84"/>
      <c r="N1331" s="84"/>
      <c r="O1331" s="84"/>
      <c r="P1331" s="84"/>
      <c r="Q1331" s="84"/>
      <c r="R1331" s="486"/>
      <c r="S1331" s="486"/>
      <c r="T1331" s="486"/>
      <c r="U1331" s="486"/>
      <c r="V1331" s="486"/>
      <c r="W1331" s="486"/>
      <c r="X1331" s="486"/>
      <c r="Y1331" s="486"/>
      <c r="Z1331" s="486"/>
      <c r="AA1331" s="486"/>
      <c r="AB1331" s="486"/>
      <c r="AC1331" s="486"/>
      <c r="AD1331" s="486"/>
    </row>
    <row r="1332" spans="1:30">
      <c r="A1332" s="37">
        <v>5.28</v>
      </c>
      <c r="B1332" s="115" t="s">
        <v>1563</v>
      </c>
      <c r="C1332" s="37">
        <v>882088453</v>
      </c>
      <c r="D1332" s="115" t="s">
        <v>139</v>
      </c>
      <c r="E1332" s="37"/>
      <c r="F1332" s="115" t="s">
        <v>1564</v>
      </c>
      <c r="G1332" s="115" t="s">
        <v>35</v>
      </c>
      <c r="H1332" s="37"/>
      <c r="I1332" s="109" t="s">
        <v>1231</v>
      </c>
      <c r="J1332" s="265">
        <v>43980</v>
      </c>
      <c r="K1332" s="115" t="s">
        <v>140</v>
      </c>
      <c r="L1332" s="37"/>
      <c r="M1332" s="37"/>
      <c r="N1332" s="37"/>
      <c r="O1332" s="37"/>
      <c r="P1332" s="37"/>
      <c r="Q1332" s="37"/>
      <c r="R1332" s="486"/>
      <c r="S1332" s="486"/>
      <c r="T1332" s="486"/>
      <c r="U1332" s="486"/>
      <c r="V1332" s="486"/>
      <c r="W1332" s="486"/>
      <c r="X1332" s="486"/>
      <c r="Y1332" s="486"/>
      <c r="Z1332" s="486"/>
      <c r="AA1332" s="486"/>
      <c r="AB1332" s="486"/>
      <c r="AC1332" s="486"/>
      <c r="AD1332" s="486"/>
    </row>
    <row r="1333" spans="1:30">
      <c r="A1333" s="37">
        <v>5.29</v>
      </c>
      <c r="B1333" s="115" t="s">
        <v>1563</v>
      </c>
      <c r="C1333" s="37">
        <v>882167770</v>
      </c>
      <c r="D1333" s="115" t="s">
        <v>139</v>
      </c>
      <c r="E1333" s="37"/>
      <c r="F1333" s="115" t="s">
        <v>1565</v>
      </c>
      <c r="G1333" s="115" t="s">
        <v>35</v>
      </c>
      <c r="H1333" s="37"/>
      <c r="I1333" s="516"/>
      <c r="J1333" s="37">
        <v>6.3</v>
      </c>
      <c r="K1333" s="37"/>
      <c r="L1333" s="37"/>
      <c r="M1333" s="37"/>
      <c r="N1333" s="37"/>
      <c r="O1333" s="37"/>
      <c r="P1333" s="37"/>
      <c r="Q1333" s="37"/>
      <c r="R1333" s="486"/>
      <c r="S1333" s="486"/>
      <c r="T1333" s="486"/>
      <c r="U1333" s="486"/>
      <c r="V1333" s="486"/>
      <c r="W1333" s="486"/>
      <c r="X1333" s="486"/>
      <c r="Y1333" s="486"/>
      <c r="Z1333" s="486"/>
      <c r="AA1333" s="486"/>
      <c r="AB1333" s="486"/>
      <c r="AC1333" s="486"/>
      <c r="AD1333" s="486"/>
    </row>
    <row r="1334" spans="1:30" ht="17">
      <c r="A1334" s="37">
        <v>5.29</v>
      </c>
      <c r="B1334" s="115" t="s">
        <v>1563</v>
      </c>
      <c r="C1334" s="37">
        <v>881852445</v>
      </c>
      <c r="D1334" s="115" t="s">
        <v>139</v>
      </c>
      <c r="E1334" s="37"/>
      <c r="F1334" s="137" t="s">
        <v>1566</v>
      </c>
      <c r="G1334" s="115" t="s">
        <v>35</v>
      </c>
      <c r="H1334" s="37"/>
      <c r="I1334" s="516"/>
      <c r="J1334" s="37">
        <v>6.4</v>
      </c>
      <c r="K1334" s="37"/>
      <c r="L1334" s="37"/>
      <c r="M1334" s="37"/>
      <c r="N1334" s="37"/>
      <c r="O1334" s="37"/>
      <c r="P1334" s="37"/>
      <c r="Q1334" s="37"/>
      <c r="R1334" s="680"/>
      <c r="S1334" s="680"/>
      <c r="T1334" s="680"/>
      <c r="U1334" s="680"/>
      <c r="V1334" s="680"/>
      <c r="W1334" s="680"/>
      <c r="X1334" s="680"/>
      <c r="Y1334" s="680"/>
      <c r="Z1334" s="680"/>
      <c r="AA1334" s="680"/>
      <c r="AB1334" s="680"/>
      <c r="AC1334" s="680"/>
      <c r="AD1334" s="680"/>
    </row>
    <row r="1335" spans="1:30">
      <c r="A1335" s="37">
        <v>5.29</v>
      </c>
      <c r="B1335" s="115" t="s">
        <v>1563</v>
      </c>
      <c r="C1335" s="37">
        <v>880949725</v>
      </c>
      <c r="D1335" s="115" t="s">
        <v>152</v>
      </c>
      <c r="E1335" s="37"/>
      <c r="F1335" s="115" t="s">
        <v>1567</v>
      </c>
      <c r="G1335" s="115" t="s">
        <v>35</v>
      </c>
      <c r="H1335" s="37"/>
      <c r="I1335" s="516"/>
      <c r="J1335" s="37">
        <v>6.4</v>
      </c>
      <c r="K1335" s="37"/>
      <c r="L1335" s="37"/>
      <c r="M1335" s="37"/>
      <c r="N1335" s="37"/>
      <c r="O1335" s="37"/>
      <c r="P1335" s="37"/>
      <c r="Q1335" s="37"/>
      <c r="R1335" s="486"/>
      <c r="S1335" s="486"/>
      <c r="T1335" s="486"/>
      <c r="U1335" s="486"/>
      <c r="V1335" s="486"/>
      <c r="W1335" s="486"/>
      <c r="X1335" s="486"/>
      <c r="Y1335" s="486"/>
      <c r="Z1335" s="486"/>
      <c r="AA1335" s="486"/>
      <c r="AB1335" s="486"/>
      <c r="AC1335" s="486"/>
      <c r="AD1335" s="486"/>
    </row>
    <row r="1336" spans="1:30">
      <c r="A1336" s="37">
        <v>6.2</v>
      </c>
      <c r="B1336" s="486" t="s">
        <v>1563</v>
      </c>
      <c r="C1336" s="37">
        <v>880037047</v>
      </c>
      <c r="D1336" s="486" t="s">
        <v>139</v>
      </c>
      <c r="E1336" s="486" t="s">
        <v>147</v>
      </c>
      <c r="F1336" s="486" t="s">
        <v>1254</v>
      </c>
      <c r="G1336" s="486" t="s">
        <v>35</v>
      </c>
      <c r="H1336" s="37"/>
      <c r="I1336" s="516"/>
      <c r="J1336" s="486">
        <v>6.5</v>
      </c>
      <c r="K1336" s="486" t="s">
        <v>142</v>
      </c>
      <c r="L1336" s="37"/>
      <c r="M1336" s="37"/>
      <c r="N1336" s="486"/>
      <c r="O1336" s="486"/>
      <c r="P1336" s="37"/>
      <c r="Q1336" s="37"/>
      <c r="R1336" s="486"/>
      <c r="S1336" s="486"/>
      <c r="T1336" s="486"/>
      <c r="U1336" s="486"/>
      <c r="V1336" s="486"/>
      <c r="W1336" s="486"/>
      <c r="X1336" s="486"/>
      <c r="Y1336" s="486"/>
      <c r="Z1336" s="486"/>
      <c r="AA1336" s="486"/>
      <c r="AB1336" s="486"/>
      <c r="AC1336" s="486"/>
      <c r="AD1336" s="486"/>
    </row>
    <row r="1337" spans="1:30">
      <c r="A1337" s="37">
        <v>6.2</v>
      </c>
      <c r="B1337" s="486" t="s">
        <v>1563</v>
      </c>
      <c r="C1337" s="37">
        <v>881476382</v>
      </c>
      <c r="D1337" s="486" t="s">
        <v>139</v>
      </c>
      <c r="E1337" s="486" t="s">
        <v>140</v>
      </c>
      <c r="F1337" s="486" t="s">
        <v>1568</v>
      </c>
      <c r="G1337" s="486" t="s">
        <v>35</v>
      </c>
      <c r="H1337" s="37"/>
      <c r="I1337" s="516"/>
      <c r="J1337" s="666">
        <v>43990</v>
      </c>
      <c r="K1337" s="486"/>
      <c r="L1337" s="37"/>
      <c r="M1337" s="37"/>
      <c r="N1337" s="486"/>
      <c r="O1337" s="486"/>
      <c r="P1337" s="37"/>
      <c r="Q1337" s="37"/>
      <c r="R1337" s="486"/>
      <c r="S1337" s="486"/>
      <c r="T1337" s="486"/>
      <c r="U1337" s="486"/>
      <c r="V1337" s="486"/>
      <c r="W1337" s="486"/>
      <c r="X1337" s="486"/>
      <c r="Y1337" s="486"/>
      <c r="Z1337" s="486"/>
      <c r="AA1337" s="486"/>
      <c r="AB1337" s="486"/>
      <c r="AC1337" s="486"/>
      <c r="AD1337" s="486"/>
    </row>
    <row r="1338" spans="1:30">
      <c r="A1338" s="37">
        <v>6.2</v>
      </c>
      <c r="B1338" s="486" t="s">
        <v>1563</v>
      </c>
      <c r="C1338" s="37">
        <v>880920835</v>
      </c>
      <c r="D1338" s="486" t="s">
        <v>152</v>
      </c>
      <c r="E1338" s="486" t="s">
        <v>140</v>
      </c>
      <c r="F1338" s="486" t="s">
        <v>1569</v>
      </c>
      <c r="G1338" s="486" t="s">
        <v>35</v>
      </c>
      <c r="H1338" s="37"/>
      <c r="I1338" s="516"/>
      <c r="J1338" s="666">
        <v>43990</v>
      </c>
      <c r="K1338" s="486"/>
      <c r="L1338" s="37"/>
      <c r="M1338" s="37"/>
      <c r="N1338" s="486"/>
      <c r="O1338" s="486"/>
      <c r="P1338" s="37"/>
      <c r="Q1338" s="37"/>
      <c r="R1338" s="486"/>
      <c r="S1338" s="486"/>
      <c r="T1338" s="486"/>
      <c r="U1338" s="486"/>
      <c r="V1338" s="486"/>
      <c r="W1338" s="486"/>
      <c r="X1338" s="486"/>
      <c r="Y1338" s="486"/>
      <c r="Z1338" s="486"/>
      <c r="AA1338" s="486"/>
      <c r="AB1338" s="486"/>
      <c r="AC1338" s="486"/>
      <c r="AD1338" s="486"/>
    </row>
    <row r="1339" spans="1:30">
      <c r="A1339" s="37">
        <v>6.2</v>
      </c>
      <c r="B1339" s="486" t="s">
        <v>1563</v>
      </c>
      <c r="C1339" s="37">
        <v>880002728</v>
      </c>
      <c r="D1339" s="486" t="s">
        <v>139</v>
      </c>
      <c r="E1339" s="486" t="s">
        <v>140</v>
      </c>
      <c r="F1339" s="486" t="s">
        <v>1570</v>
      </c>
      <c r="G1339" s="486" t="s">
        <v>35</v>
      </c>
      <c r="H1339" s="37"/>
      <c r="I1339" s="516"/>
      <c r="J1339" s="666">
        <v>43990</v>
      </c>
      <c r="K1339" s="486"/>
      <c r="L1339" s="37"/>
      <c r="M1339" s="37"/>
      <c r="N1339" s="486"/>
      <c r="O1339" s="486"/>
      <c r="P1339" s="37"/>
      <c r="Q1339" s="37"/>
      <c r="R1339" s="486"/>
      <c r="S1339" s="486"/>
      <c r="T1339" s="486"/>
      <c r="U1339" s="486"/>
      <c r="V1339" s="486"/>
      <c r="W1339" s="486"/>
      <c r="X1339" s="486"/>
      <c r="Y1339" s="486"/>
      <c r="Z1339" s="486"/>
      <c r="AA1339" s="486"/>
      <c r="AB1339" s="486"/>
      <c r="AC1339" s="486"/>
      <c r="AD1339" s="486"/>
    </row>
    <row r="1340" spans="1:30">
      <c r="A1340" s="37">
        <v>5.28</v>
      </c>
      <c r="B1340" s="115" t="s">
        <v>138</v>
      </c>
      <c r="C1340" s="37">
        <v>881451606</v>
      </c>
      <c r="D1340" s="115" t="s">
        <v>139</v>
      </c>
      <c r="E1340" s="37"/>
      <c r="F1340" s="115" t="s">
        <v>1571</v>
      </c>
      <c r="G1340" s="115" t="s">
        <v>35</v>
      </c>
      <c r="H1340" s="37"/>
      <c r="I1340" s="109" t="s">
        <v>1231</v>
      </c>
      <c r="J1340" s="265">
        <v>43980</v>
      </c>
      <c r="K1340" s="115" t="s">
        <v>142</v>
      </c>
      <c r="L1340" s="37"/>
      <c r="M1340" s="37"/>
      <c r="N1340" s="37"/>
      <c r="O1340" s="37">
        <v>76.650000000000006</v>
      </c>
      <c r="P1340" s="37"/>
      <c r="Q1340" s="37"/>
      <c r="R1340" s="486"/>
      <c r="S1340" s="486"/>
      <c r="T1340" s="486"/>
      <c r="U1340" s="486"/>
      <c r="V1340" s="486"/>
      <c r="W1340" s="486"/>
      <c r="X1340" s="486"/>
      <c r="Y1340" s="486"/>
      <c r="Z1340" s="486"/>
      <c r="AA1340" s="486"/>
      <c r="AB1340" s="486"/>
      <c r="AC1340" s="486"/>
      <c r="AD1340" s="486"/>
    </row>
    <row r="1341" spans="1:30">
      <c r="A1341" s="37">
        <v>5.28</v>
      </c>
      <c r="B1341" s="115" t="s">
        <v>138</v>
      </c>
      <c r="C1341" s="37">
        <v>881451606</v>
      </c>
      <c r="D1341" s="115" t="s">
        <v>139</v>
      </c>
      <c r="E1341" s="37"/>
      <c r="F1341" s="115" t="s">
        <v>811</v>
      </c>
      <c r="G1341" s="115" t="s">
        <v>35</v>
      </c>
      <c r="H1341" s="37"/>
      <c r="I1341" s="109" t="s">
        <v>1231</v>
      </c>
      <c r="J1341" s="37">
        <v>6.1</v>
      </c>
      <c r="K1341" s="115" t="s">
        <v>142</v>
      </c>
      <c r="L1341" s="37"/>
      <c r="M1341" s="37"/>
      <c r="N1341" s="37"/>
      <c r="O1341" s="37">
        <v>76.650000000000006</v>
      </c>
      <c r="P1341" s="37"/>
      <c r="Q1341" s="37"/>
      <c r="R1341" s="486"/>
      <c r="S1341" s="486"/>
      <c r="T1341" s="486"/>
      <c r="U1341" s="486"/>
      <c r="V1341" s="486"/>
      <c r="W1341" s="486"/>
      <c r="X1341" s="486"/>
      <c r="Y1341" s="486"/>
      <c r="Z1341" s="486"/>
      <c r="AA1341" s="486"/>
      <c r="AB1341" s="486"/>
      <c r="AC1341" s="486"/>
      <c r="AD1341" s="486"/>
    </row>
    <row r="1342" spans="1:30">
      <c r="A1342" s="37">
        <v>5.28</v>
      </c>
      <c r="B1342" s="115" t="s">
        <v>138</v>
      </c>
      <c r="C1342" s="37">
        <v>882065062</v>
      </c>
      <c r="D1342" s="115" t="s">
        <v>139</v>
      </c>
      <c r="E1342" s="37"/>
      <c r="F1342" s="115" t="s">
        <v>1572</v>
      </c>
      <c r="G1342" s="115" t="s">
        <v>35</v>
      </c>
      <c r="H1342" s="37"/>
      <c r="I1342" s="109" t="s">
        <v>1231</v>
      </c>
      <c r="J1342" s="37">
        <v>6.4</v>
      </c>
      <c r="K1342" s="115" t="s">
        <v>140</v>
      </c>
      <c r="L1342" s="37"/>
      <c r="M1342" s="37"/>
      <c r="N1342" s="37"/>
      <c r="O1342" s="37"/>
      <c r="P1342" s="37"/>
      <c r="Q1342" s="37"/>
      <c r="R1342" s="486"/>
      <c r="S1342" s="486"/>
      <c r="T1342" s="486"/>
      <c r="U1342" s="486"/>
      <c r="V1342" s="486"/>
      <c r="W1342" s="486"/>
      <c r="X1342" s="486"/>
      <c r="Y1342" s="486"/>
      <c r="Z1342" s="486"/>
      <c r="AA1342" s="486"/>
      <c r="AB1342" s="486"/>
      <c r="AC1342" s="486"/>
      <c r="AD1342" s="486"/>
    </row>
    <row r="1343" spans="1:30">
      <c r="A1343" s="37">
        <v>5.28</v>
      </c>
      <c r="B1343" s="115" t="s">
        <v>138</v>
      </c>
      <c r="C1343" s="37">
        <v>881865102</v>
      </c>
      <c r="D1343" s="115" t="s">
        <v>139</v>
      </c>
      <c r="E1343" s="37"/>
      <c r="F1343" s="115" t="s">
        <v>1573</v>
      </c>
      <c r="G1343" s="115" t="s">
        <v>35</v>
      </c>
      <c r="H1343" s="37"/>
      <c r="I1343" s="109" t="s">
        <v>1231</v>
      </c>
      <c r="J1343" s="37">
        <v>6.3</v>
      </c>
      <c r="K1343" s="37"/>
      <c r="L1343" s="37"/>
      <c r="M1343" s="37"/>
      <c r="N1343" s="37"/>
      <c r="O1343" s="37"/>
      <c r="P1343" s="37"/>
      <c r="Q1343" s="37"/>
      <c r="R1343" s="486"/>
      <c r="S1343" s="486"/>
      <c r="T1343" s="486"/>
      <c r="U1343" s="486"/>
      <c r="V1343" s="486"/>
      <c r="W1343" s="486"/>
      <c r="X1343" s="486"/>
      <c r="Y1343" s="486"/>
      <c r="Z1343" s="486"/>
      <c r="AA1343" s="486"/>
      <c r="AB1343" s="486"/>
      <c r="AC1343" s="486"/>
      <c r="AD1343" s="486"/>
    </row>
    <row r="1344" spans="1:30">
      <c r="A1344" s="37">
        <v>5.29</v>
      </c>
      <c r="B1344" s="115" t="s">
        <v>138</v>
      </c>
      <c r="C1344" s="37">
        <v>880894813</v>
      </c>
      <c r="D1344" s="115" t="s">
        <v>152</v>
      </c>
      <c r="E1344" s="37"/>
      <c r="F1344" s="115" t="s">
        <v>981</v>
      </c>
      <c r="G1344" s="115" t="s">
        <v>37</v>
      </c>
      <c r="H1344" s="37"/>
      <c r="I1344" s="516">
        <v>5.3</v>
      </c>
      <c r="J1344" s="37">
        <v>6.1</v>
      </c>
      <c r="K1344" s="115" t="s">
        <v>142</v>
      </c>
      <c r="L1344" s="37"/>
      <c r="M1344" s="37"/>
      <c r="N1344" s="37"/>
      <c r="O1344" s="37">
        <v>252.4</v>
      </c>
      <c r="P1344" s="37"/>
      <c r="Q1344" s="37"/>
      <c r="R1344" s="486"/>
      <c r="S1344" s="486"/>
      <c r="T1344" s="486"/>
      <c r="U1344" s="486"/>
      <c r="V1344" s="486"/>
      <c r="W1344" s="486"/>
      <c r="X1344" s="486"/>
      <c r="Y1344" s="486"/>
      <c r="Z1344" s="486"/>
      <c r="AA1344" s="486"/>
      <c r="AB1344" s="486"/>
      <c r="AC1344" s="486"/>
      <c r="AD1344" s="486"/>
    </row>
    <row r="1345" spans="1:30">
      <c r="A1345" s="37">
        <v>5.29</v>
      </c>
      <c r="B1345" s="115" t="s">
        <v>138</v>
      </c>
      <c r="C1345" s="37">
        <v>882013597</v>
      </c>
      <c r="D1345" s="115" t="s">
        <v>139</v>
      </c>
      <c r="E1345" s="37"/>
      <c r="F1345" s="115" t="s">
        <v>1574</v>
      </c>
      <c r="G1345" s="115" t="s">
        <v>35</v>
      </c>
      <c r="H1345" s="37"/>
      <c r="I1345" s="516"/>
      <c r="J1345" s="115" t="s">
        <v>1039</v>
      </c>
      <c r="K1345" s="37"/>
      <c r="L1345" s="37"/>
      <c r="M1345" s="37"/>
      <c r="N1345" s="37"/>
      <c r="O1345" s="37"/>
      <c r="P1345" s="37"/>
      <c r="Q1345" s="37"/>
      <c r="R1345" s="486"/>
      <c r="S1345" s="486"/>
      <c r="T1345" s="486"/>
      <c r="U1345" s="486"/>
      <c r="V1345" s="486"/>
      <c r="W1345" s="486"/>
      <c r="X1345" s="486"/>
      <c r="Y1345" s="486"/>
      <c r="Z1345" s="486"/>
      <c r="AA1345" s="486"/>
      <c r="AB1345" s="486"/>
      <c r="AC1345" s="486"/>
      <c r="AD1345" s="486"/>
    </row>
    <row r="1346" spans="1:30">
      <c r="A1346" s="37">
        <v>5.29</v>
      </c>
      <c r="B1346" s="115" t="s">
        <v>138</v>
      </c>
      <c r="C1346" s="37">
        <v>882125645</v>
      </c>
      <c r="D1346" s="115" t="s">
        <v>345</v>
      </c>
      <c r="E1346" s="37"/>
      <c r="F1346" s="115" t="s">
        <v>1575</v>
      </c>
      <c r="G1346" s="115" t="s">
        <v>35</v>
      </c>
      <c r="H1346" s="37"/>
      <c r="I1346" s="516"/>
      <c r="J1346" s="115" t="s">
        <v>1576</v>
      </c>
      <c r="K1346" s="37"/>
      <c r="L1346" s="37"/>
      <c r="M1346" s="37"/>
      <c r="N1346" s="37"/>
      <c r="O1346" s="37"/>
      <c r="P1346" s="37"/>
      <c r="Q1346" s="37"/>
      <c r="R1346" s="486"/>
      <c r="S1346" s="486"/>
      <c r="T1346" s="486"/>
      <c r="U1346" s="486"/>
      <c r="V1346" s="486"/>
      <c r="W1346" s="486"/>
      <c r="X1346" s="486"/>
      <c r="Y1346" s="486"/>
      <c r="Z1346" s="486"/>
      <c r="AA1346" s="486"/>
      <c r="AB1346" s="486"/>
      <c r="AC1346" s="486"/>
      <c r="AD1346" s="486"/>
    </row>
    <row r="1347" spans="1:30">
      <c r="A1347" s="37">
        <v>6.1</v>
      </c>
      <c r="B1347" s="486" t="s">
        <v>138</v>
      </c>
      <c r="C1347" s="37">
        <v>882185708</v>
      </c>
      <c r="D1347" s="486" t="s">
        <v>139</v>
      </c>
      <c r="E1347" s="37" t="s">
        <v>147</v>
      </c>
      <c r="F1347" s="486" t="s">
        <v>1577</v>
      </c>
      <c r="G1347" s="486" t="s">
        <v>35</v>
      </c>
      <c r="H1347" s="37"/>
      <c r="I1347" s="516"/>
      <c r="J1347" s="666">
        <v>43990</v>
      </c>
      <c r="K1347" s="486" t="s">
        <v>368</v>
      </c>
      <c r="L1347" s="37"/>
      <c r="M1347" s="37"/>
      <c r="N1347" s="37"/>
      <c r="O1347" s="37"/>
      <c r="P1347" s="37"/>
      <c r="Q1347" s="37"/>
      <c r="R1347" s="486"/>
      <c r="S1347" s="486"/>
      <c r="T1347" s="486"/>
      <c r="U1347" s="486"/>
      <c r="V1347" s="486"/>
      <c r="W1347" s="486"/>
      <c r="X1347" s="486"/>
      <c r="Y1347" s="486"/>
      <c r="Z1347" s="486"/>
      <c r="AA1347" s="486"/>
      <c r="AB1347" s="486"/>
      <c r="AC1347" s="486"/>
      <c r="AD1347" s="486"/>
    </row>
    <row r="1348" spans="1:30">
      <c r="A1348" s="37">
        <v>6.1</v>
      </c>
      <c r="B1348" s="486" t="s">
        <v>138</v>
      </c>
      <c r="C1348" s="37">
        <v>881472677</v>
      </c>
      <c r="D1348" s="486" t="s">
        <v>139</v>
      </c>
      <c r="E1348" s="37" t="s">
        <v>147</v>
      </c>
      <c r="F1348" s="486" t="s">
        <v>1431</v>
      </c>
      <c r="G1348" s="486" t="s">
        <v>35</v>
      </c>
      <c r="H1348" s="37"/>
      <c r="I1348" s="516"/>
      <c r="J1348" s="37">
        <v>6.5</v>
      </c>
      <c r="K1348" s="486" t="s">
        <v>142</v>
      </c>
      <c r="L1348" s="37"/>
      <c r="M1348" s="37"/>
      <c r="N1348" s="37"/>
      <c r="O1348" s="37"/>
      <c r="P1348" s="37"/>
      <c r="Q1348" s="37"/>
      <c r="R1348" s="486"/>
      <c r="S1348" s="486"/>
      <c r="T1348" s="486"/>
      <c r="U1348" s="486"/>
      <c r="V1348" s="486"/>
      <c r="W1348" s="486"/>
      <c r="X1348" s="486"/>
      <c r="Y1348" s="486"/>
      <c r="Z1348" s="486"/>
      <c r="AA1348" s="486"/>
      <c r="AB1348" s="486"/>
      <c r="AC1348" s="486"/>
      <c r="AD1348" s="486"/>
    </row>
    <row r="1349" spans="1:30">
      <c r="A1349" s="37">
        <v>6.1</v>
      </c>
      <c r="B1349" s="486" t="s">
        <v>138</v>
      </c>
      <c r="C1349" s="37">
        <v>881472670</v>
      </c>
      <c r="D1349" s="486" t="s">
        <v>152</v>
      </c>
      <c r="E1349" s="37" t="s">
        <v>147</v>
      </c>
      <c r="F1349" s="486" t="s">
        <v>811</v>
      </c>
      <c r="G1349" s="486" t="s">
        <v>37</v>
      </c>
      <c r="H1349" s="37"/>
      <c r="I1349" s="109" t="s">
        <v>1055</v>
      </c>
      <c r="J1349" s="37">
        <v>6.3</v>
      </c>
      <c r="K1349" s="486" t="s">
        <v>142</v>
      </c>
      <c r="L1349" s="37"/>
      <c r="M1349" s="37"/>
      <c r="N1349" s="37"/>
      <c r="O1349" s="37">
        <v>641.5</v>
      </c>
      <c r="P1349" s="37"/>
      <c r="Q1349" s="37"/>
      <c r="R1349" s="486"/>
      <c r="S1349" s="486"/>
      <c r="T1349" s="486"/>
      <c r="U1349" s="486"/>
      <c r="V1349" s="486"/>
      <c r="W1349" s="486"/>
      <c r="X1349" s="486"/>
      <c r="Y1349" s="486"/>
      <c r="Z1349" s="486"/>
      <c r="AA1349" s="486"/>
      <c r="AB1349" s="486"/>
      <c r="AC1349" s="486"/>
      <c r="AD1349" s="486"/>
    </row>
    <row r="1350" spans="1:30">
      <c r="A1350" s="37">
        <v>6.1</v>
      </c>
      <c r="B1350" s="486" t="s">
        <v>138</v>
      </c>
      <c r="C1350" s="37">
        <v>881739324</v>
      </c>
      <c r="D1350" s="486" t="s">
        <v>152</v>
      </c>
      <c r="E1350" s="486" t="s">
        <v>140</v>
      </c>
      <c r="F1350" s="486" t="s">
        <v>1578</v>
      </c>
      <c r="G1350" s="486" t="s">
        <v>35</v>
      </c>
      <c r="H1350" s="37"/>
      <c r="I1350" s="516"/>
      <c r="J1350" s="666">
        <v>43990</v>
      </c>
      <c r="K1350" s="486"/>
      <c r="L1350" s="37"/>
      <c r="M1350" s="37"/>
      <c r="N1350" s="486"/>
      <c r="O1350" s="486"/>
      <c r="P1350" s="37"/>
      <c r="Q1350" s="37"/>
      <c r="R1350" s="486"/>
      <c r="S1350" s="486"/>
      <c r="T1350" s="486"/>
      <c r="U1350" s="486"/>
      <c r="V1350" s="486"/>
      <c r="W1350" s="486"/>
      <c r="X1350" s="486"/>
      <c r="Y1350" s="486"/>
      <c r="Z1350" s="486"/>
      <c r="AA1350" s="486"/>
      <c r="AB1350" s="486"/>
      <c r="AC1350" s="486"/>
      <c r="AD1350" s="486"/>
    </row>
    <row r="1351" spans="1:30">
      <c r="A1351" s="37">
        <v>6.1</v>
      </c>
      <c r="B1351" s="486" t="s">
        <v>138</v>
      </c>
      <c r="C1351" s="37">
        <v>881530691</v>
      </c>
      <c r="D1351" s="486" t="s">
        <v>152</v>
      </c>
      <c r="E1351" s="486" t="s">
        <v>140</v>
      </c>
      <c r="F1351" s="486" t="s">
        <v>1579</v>
      </c>
      <c r="G1351" s="486" t="s">
        <v>35</v>
      </c>
      <c r="H1351" s="37"/>
      <c r="I1351" s="516"/>
      <c r="J1351" s="666">
        <v>43990</v>
      </c>
      <c r="K1351" s="486"/>
      <c r="L1351" s="37"/>
      <c r="M1351" s="115" t="s">
        <v>1035</v>
      </c>
      <c r="N1351" s="486"/>
      <c r="O1351" s="486"/>
      <c r="P1351" s="37"/>
      <c r="Q1351" s="37"/>
      <c r="R1351" s="486"/>
      <c r="S1351" s="486"/>
      <c r="T1351" s="486"/>
      <c r="U1351" s="486"/>
      <c r="V1351" s="486"/>
      <c r="W1351" s="486"/>
      <c r="X1351" s="486"/>
      <c r="Y1351" s="486"/>
      <c r="Z1351" s="486"/>
      <c r="AA1351" s="486"/>
      <c r="AB1351" s="486"/>
      <c r="AC1351" s="486"/>
      <c r="AD1351" s="486"/>
    </row>
    <row r="1352" spans="1:30">
      <c r="A1352" s="37">
        <v>6.1</v>
      </c>
      <c r="B1352" s="486" t="s">
        <v>138</v>
      </c>
      <c r="C1352" s="37">
        <v>881649143</v>
      </c>
      <c r="D1352" s="486" t="s">
        <v>139</v>
      </c>
      <c r="E1352" s="37" t="s">
        <v>140</v>
      </c>
      <c r="F1352" s="486" t="s">
        <v>1580</v>
      </c>
      <c r="G1352" s="486" t="s">
        <v>35</v>
      </c>
      <c r="H1352" s="37"/>
      <c r="I1352" s="516"/>
      <c r="J1352" s="37"/>
      <c r="K1352" s="486"/>
      <c r="L1352" s="37"/>
      <c r="M1352" s="37"/>
      <c r="N1352" s="486"/>
      <c r="O1352" s="486"/>
      <c r="P1352" s="37"/>
      <c r="Q1352" s="37"/>
      <c r="R1352" s="486"/>
      <c r="S1352" s="486"/>
      <c r="T1352" s="486"/>
      <c r="U1352" s="486"/>
      <c r="V1352" s="486"/>
      <c r="W1352" s="486"/>
      <c r="X1352" s="486"/>
      <c r="Y1352" s="486"/>
      <c r="Z1352" s="486"/>
      <c r="AA1352" s="486"/>
      <c r="AB1352" s="486"/>
      <c r="AC1352" s="486"/>
      <c r="AD1352" s="486"/>
    </row>
    <row r="1353" spans="1:30" ht="35">
      <c r="A1353" s="37">
        <v>6.1</v>
      </c>
      <c r="B1353" s="486" t="s">
        <v>138</v>
      </c>
      <c r="C1353" s="37">
        <v>881523946</v>
      </c>
      <c r="D1353" s="486" t="s">
        <v>152</v>
      </c>
      <c r="E1353" s="486" t="s">
        <v>140</v>
      </c>
      <c r="F1353" s="610" t="s">
        <v>12377</v>
      </c>
      <c r="G1353" s="486" t="s">
        <v>35</v>
      </c>
      <c r="H1353" s="37"/>
      <c r="I1353" s="516"/>
      <c r="J1353" s="666">
        <v>43990</v>
      </c>
      <c r="K1353" s="486"/>
      <c r="L1353" s="37"/>
      <c r="M1353" s="115" t="s">
        <v>1035</v>
      </c>
      <c r="N1353" s="486"/>
      <c r="O1353" s="486"/>
      <c r="P1353" s="37"/>
      <c r="Q1353" s="37"/>
      <c r="R1353" s="486"/>
      <c r="S1353" s="486"/>
      <c r="T1353" s="486"/>
      <c r="U1353" s="486"/>
      <c r="V1353" s="486"/>
      <c r="W1353" s="486"/>
      <c r="X1353" s="486"/>
      <c r="Y1353" s="486"/>
      <c r="Z1353" s="486"/>
      <c r="AA1353" s="486"/>
      <c r="AB1353" s="486"/>
      <c r="AC1353" s="486"/>
      <c r="AD1353" s="486"/>
    </row>
    <row r="1354" spans="1:30">
      <c r="A1354" s="37">
        <v>6.1</v>
      </c>
      <c r="B1354" s="486" t="s">
        <v>138</v>
      </c>
      <c r="C1354" s="37">
        <v>881491625</v>
      </c>
      <c r="D1354" s="486" t="s">
        <v>152</v>
      </c>
      <c r="E1354" s="486" t="s">
        <v>147</v>
      </c>
      <c r="F1354" s="486" t="s">
        <v>811</v>
      </c>
      <c r="G1354" s="486" t="s">
        <v>35</v>
      </c>
      <c r="H1354" s="37"/>
      <c r="I1354" s="516"/>
      <c r="J1354" s="486" t="s">
        <v>1581</v>
      </c>
      <c r="K1354" s="486"/>
      <c r="L1354" s="37"/>
      <c r="M1354" s="37"/>
      <c r="N1354" s="486"/>
      <c r="O1354" s="486"/>
      <c r="P1354" s="37"/>
      <c r="Q1354" s="37"/>
      <c r="R1354" s="680"/>
      <c r="S1354" s="680"/>
      <c r="T1354" s="680"/>
      <c r="U1354" s="680"/>
      <c r="V1354" s="680"/>
      <c r="W1354" s="680"/>
      <c r="X1354" s="680"/>
      <c r="Y1354" s="680"/>
      <c r="Z1354" s="680"/>
      <c r="AA1354" s="680"/>
      <c r="AB1354" s="680"/>
      <c r="AC1354" s="680"/>
      <c r="AD1354" s="680"/>
    </row>
    <row r="1355" spans="1:30">
      <c r="A1355" s="37">
        <v>6.1</v>
      </c>
      <c r="B1355" s="486" t="s">
        <v>138</v>
      </c>
      <c r="C1355" s="37">
        <v>881481271</v>
      </c>
      <c r="D1355" s="486" t="s">
        <v>139</v>
      </c>
      <c r="E1355" s="486" t="s">
        <v>140</v>
      </c>
      <c r="F1355" s="486" t="s">
        <v>1582</v>
      </c>
      <c r="G1355" s="115" t="s">
        <v>35</v>
      </c>
      <c r="H1355" s="37"/>
      <c r="I1355" s="516"/>
      <c r="J1355" s="486" t="s">
        <v>1035</v>
      </c>
      <c r="K1355" s="486"/>
      <c r="L1355" s="37"/>
      <c r="M1355" s="37"/>
      <c r="N1355" s="486"/>
      <c r="O1355" s="486"/>
      <c r="P1355" s="37"/>
      <c r="Q1355" s="37"/>
      <c r="R1355" s="486"/>
      <c r="S1355" s="486"/>
      <c r="T1355" s="486"/>
      <c r="U1355" s="486"/>
      <c r="V1355" s="486"/>
      <c r="W1355" s="486"/>
      <c r="X1355" s="486"/>
      <c r="Y1355" s="486"/>
      <c r="Z1355" s="486"/>
      <c r="AA1355" s="486"/>
      <c r="AB1355" s="486"/>
      <c r="AC1355" s="486"/>
      <c r="AD1355" s="486"/>
    </row>
    <row r="1356" spans="1:30">
      <c r="A1356" s="37">
        <v>6.2</v>
      </c>
      <c r="B1356" s="486" t="s">
        <v>138</v>
      </c>
      <c r="C1356" s="37">
        <v>880547848</v>
      </c>
      <c r="D1356" s="486" t="s">
        <v>139</v>
      </c>
      <c r="E1356" s="486" t="s">
        <v>147</v>
      </c>
      <c r="F1356" s="486" t="s">
        <v>1583</v>
      </c>
      <c r="G1356" s="486" t="s">
        <v>35</v>
      </c>
      <c r="H1356" s="37">
        <v>6.8</v>
      </c>
      <c r="I1356" s="516"/>
      <c r="J1356" s="486">
        <v>6.5</v>
      </c>
      <c r="K1356" s="486"/>
      <c r="L1356" s="37"/>
      <c r="M1356" s="115" t="s">
        <v>1584</v>
      </c>
      <c r="N1356" s="486"/>
      <c r="O1356" s="486">
        <v>1739.5</v>
      </c>
      <c r="P1356" s="37"/>
      <c r="Q1356" s="37"/>
      <c r="R1356" s="486"/>
      <c r="S1356" s="486"/>
      <c r="T1356" s="486"/>
      <c r="U1356" s="486"/>
      <c r="V1356" s="486"/>
      <c r="W1356" s="486"/>
      <c r="X1356" s="486"/>
      <c r="Y1356" s="486"/>
      <c r="Z1356" s="486"/>
      <c r="AA1356" s="486"/>
      <c r="AB1356" s="486"/>
      <c r="AC1356" s="486"/>
      <c r="AD1356" s="486"/>
    </row>
    <row r="1357" spans="1:30">
      <c r="A1357" s="37">
        <v>6.2</v>
      </c>
      <c r="B1357" s="486" t="s">
        <v>138</v>
      </c>
      <c r="C1357" s="37">
        <v>880006473</v>
      </c>
      <c r="D1357" s="486" t="s">
        <v>139</v>
      </c>
      <c r="E1357" s="486" t="s">
        <v>147</v>
      </c>
      <c r="F1357" s="486" t="s">
        <v>811</v>
      </c>
      <c r="G1357" s="486" t="s">
        <v>35</v>
      </c>
      <c r="H1357" s="37"/>
      <c r="I1357" s="516"/>
      <c r="J1357" s="486">
        <v>6.5</v>
      </c>
      <c r="K1357" s="486"/>
      <c r="L1357" s="37"/>
      <c r="M1357" s="37"/>
      <c r="N1357" s="486"/>
      <c r="O1357" s="486"/>
      <c r="P1357" s="37"/>
      <c r="Q1357" s="37"/>
      <c r="R1357" s="486"/>
      <c r="S1357" s="486"/>
      <c r="T1357" s="486"/>
      <c r="U1357" s="486"/>
      <c r="V1357" s="486"/>
      <c r="W1357" s="486"/>
      <c r="X1357" s="486"/>
      <c r="Y1357" s="486"/>
      <c r="Z1357" s="486"/>
      <c r="AA1357" s="486"/>
      <c r="AB1357" s="486"/>
      <c r="AC1357" s="486"/>
      <c r="AD1357" s="486"/>
    </row>
    <row r="1358" spans="1:30">
      <c r="A1358" s="37">
        <v>6.2</v>
      </c>
      <c r="B1358" s="486" t="s">
        <v>138</v>
      </c>
      <c r="C1358" s="37">
        <v>881967291</v>
      </c>
      <c r="D1358" s="486" t="s">
        <v>152</v>
      </c>
      <c r="E1358" s="486" t="s">
        <v>140</v>
      </c>
      <c r="F1358" s="486" t="s">
        <v>1585</v>
      </c>
      <c r="G1358" s="486" t="s">
        <v>35</v>
      </c>
      <c r="H1358" s="37"/>
      <c r="I1358" s="516"/>
      <c r="J1358" s="486" t="s">
        <v>1283</v>
      </c>
      <c r="K1358" s="486"/>
      <c r="L1358" s="37"/>
      <c r="M1358" s="37"/>
      <c r="N1358" s="486"/>
      <c r="O1358" s="486"/>
      <c r="P1358" s="37"/>
      <c r="Q1358" s="37"/>
      <c r="R1358" s="486"/>
      <c r="S1358" s="486"/>
      <c r="T1358" s="486"/>
      <c r="U1358" s="486"/>
      <c r="V1358" s="486"/>
      <c r="W1358" s="486"/>
      <c r="X1358" s="486"/>
      <c r="Y1358" s="486"/>
      <c r="Z1358" s="486"/>
      <c r="AA1358" s="486"/>
      <c r="AB1358" s="486"/>
      <c r="AC1358" s="486"/>
      <c r="AD1358" s="486"/>
    </row>
    <row r="1359" spans="1:30">
      <c r="A1359" s="37">
        <v>6.2</v>
      </c>
      <c r="B1359" s="486" t="s">
        <v>138</v>
      </c>
      <c r="C1359" s="37">
        <v>881949498</v>
      </c>
      <c r="D1359" s="486" t="s">
        <v>139</v>
      </c>
      <c r="E1359" s="486" t="s">
        <v>140</v>
      </c>
      <c r="F1359" s="486" t="s">
        <v>1586</v>
      </c>
      <c r="G1359" s="486" t="s">
        <v>35</v>
      </c>
      <c r="H1359" s="37"/>
      <c r="I1359" s="516"/>
      <c r="J1359" s="486" t="s">
        <v>1283</v>
      </c>
      <c r="K1359" s="486"/>
      <c r="L1359" s="37"/>
      <c r="M1359" s="37"/>
      <c r="N1359" s="486"/>
      <c r="O1359" s="486"/>
      <c r="P1359" s="37"/>
      <c r="Q1359" s="37"/>
      <c r="R1359" s="486"/>
      <c r="S1359" s="486"/>
      <c r="T1359" s="486"/>
      <c r="U1359" s="486"/>
      <c r="V1359" s="486"/>
      <c r="W1359" s="486"/>
      <c r="X1359" s="486"/>
      <c r="Y1359" s="486"/>
      <c r="Z1359" s="486"/>
      <c r="AA1359" s="486"/>
      <c r="AB1359" s="486"/>
      <c r="AC1359" s="486"/>
      <c r="AD1359" s="486"/>
    </row>
    <row r="1360" spans="1:30" ht="17">
      <c r="A1360" s="37">
        <v>6.2</v>
      </c>
      <c r="B1360" s="486" t="s">
        <v>138</v>
      </c>
      <c r="C1360" s="37">
        <v>881846150</v>
      </c>
      <c r="D1360" s="486" t="s">
        <v>139</v>
      </c>
      <c r="E1360" s="486" t="s">
        <v>140</v>
      </c>
      <c r="F1360" s="180" t="s">
        <v>12378</v>
      </c>
      <c r="G1360" s="486" t="s">
        <v>35</v>
      </c>
      <c r="H1360" s="37"/>
      <c r="I1360" s="516"/>
      <c r="J1360" s="486" t="s">
        <v>1061</v>
      </c>
      <c r="K1360" s="486"/>
      <c r="L1360" s="37"/>
      <c r="M1360" s="37"/>
      <c r="N1360" s="486"/>
      <c r="O1360" s="486"/>
      <c r="P1360" s="37"/>
      <c r="Q1360" s="37"/>
      <c r="R1360" s="486"/>
      <c r="S1360" s="486"/>
      <c r="T1360" s="486"/>
      <c r="U1360" s="486"/>
      <c r="V1360" s="486"/>
      <c r="W1360" s="486"/>
      <c r="X1360" s="486"/>
      <c r="Y1360" s="486"/>
      <c r="Z1360" s="486"/>
      <c r="AA1360" s="486"/>
      <c r="AB1360" s="486"/>
      <c r="AC1360" s="486"/>
      <c r="AD1360" s="486"/>
    </row>
    <row r="1361" spans="1:30" ht="17">
      <c r="A1361" s="37">
        <v>6.2</v>
      </c>
      <c r="B1361" s="486" t="s">
        <v>138</v>
      </c>
      <c r="C1361" s="37">
        <v>881536943</v>
      </c>
      <c r="D1361" s="486" t="s">
        <v>139</v>
      </c>
      <c r="E1361" s="486" t="s">
        <v>140</v>
      </c>
      <c r="F1361" s="180" t="s">
        <v>12379</v>
      </c>
      <c r="G1361" s="486" t="s">
        <v>35</v>
      </c>
      <c r="H1361" s="37"/>
      <c r="I1361" s="516"/>
      <c r="J1361" s="486" t="s">
        <v>1061</v>
      </c>
      <c r="K1361" s="486"/>
      <c r="L1361" s="37"/>
      <c r="M1361" s="37"/>
      <c r="N1361" s="486"/>
      <c r="O1361" s="486"/>
      <c r="P1361" s="37"/>
      <c r="Q1361" s="37"/>
      <c r="R1361" s="486"/>
      <c r="S1361" s="486"/>
      <c r="T1361" s="486"/>
      <c r="U1361" s="486"/>
      <c r="V1361" s="486"/>
      <c r="W1361" s="486"/>
      <c r="X1361" s="486"/>
      <c r="Y1361" s="486"/>
      <c r="Z1361" s="486"/>
      <c r="AA1361" s="486"/>
      <c r="AB1361" s="486"/>
      <c r="AC1361" s="486"/>
      <c r="AD1361" s="486"/>
    </row>
    <row r="1362" spans="1:30">
      <c r="A1362" s="37">
        <v>6.2</v>
      </c>
      <c r="B1362" s="486" t="s">
        <v>138</v>
      </c>
      <c r="C1362" s="37">
        <v>880027139</v>
      </c>
      <c r="D1362" s="486" t="s">
        <v>345</v>
      </c>
      <c r="E1362" s="486" t="s">
        <v>140</v>
      </c>
      <c r="F1362" s="486" t="s">
        <v>1587</v>
      </c>
      <c r="G1362" s="486" t="s">
        <v>35</v>
      </c>
      <c r="H1362" s="37"/>
      <c r="I1362" s="516"/>
      <c r="J1362" s="486" t="s">
        <v>1588</v>
      </c>
      <c r="K1362" s="486"/>
      <c r="L1362" s="37"/>
      <c r="M1362" s="37"/>
      <c r="N1362" s="486"/>
      <c r="O1362" s="486"/>
      <c r="P1362" s="37"/>
      <c r="Q1362" s="37"/>
      <c r="R1362" s="486"/>
      <c r="S1362" s="486"/>
      <c r="T1362" s="486"/>
      <c r="U1362" s="486"/>
      <c r="V1362" s="486"/>
      <c r="W1362" s="486"/>
      <c r="X1362" s="486"/>
      <c r="Y1362" s="486"/>
      <c r="Z1362" s="486"/>
      <c r="AA1362" s="486"/>
      <c r="AB1362" s="486"/>
      <c r="AC1362" s="486"/>
      <c r="AD1362" s="486"/>
    </row>
    <row r="1363" spans="1:30">
      <c r="A1363" s="37">
        <v>6.2</v>
      </c>
      <c r="B1363" s="486" t="s">
        <v>138</v>
      </c>
      <c r="C1363" s="37">
        <v>881930382</v>
      </c>
      <c r="D1363" s="486" t="s">
        <v>139</v>
      </c>
      <c r="E1363" s="486" t="s">
        <v>140</v>
      </c>
      <c r="F1363" s="486" t="s">
        <v>1589</v>
      </c>
      <c r="G1363" s="486" t="s">
        <v>35</v>
      </c>
      <c r="H1363" s="37"/>
      <c r="I1363" s="516"/>
      <c r="J1363" s="486">
        <v>6.15</v>
      </c>
      <c r="K1363" s="486"/>
      <c r="L1363" s="37"/>
      <c r="M1363" s="37"/>
      <c r="N1363" s="486"/>
      <c r="O1363" s="486"/>
      <c r="P1363" s="37"/>
      <c r="Q1363" s="37"/>
      <c r="R1363" s="486"/>
      <c r="S1363" s="486"/>
      <c r="T1363" s="486"/>
      <c r="U1363" s="486"/>
      <c r="V1363" s="486"/>
      <c r="W1363" s="486"/>
      <c r="X1363" s="486"/>
      <c r="Y1363" s="486"/>
      <c r="Z1363" s="486"/>
      <c r="AA1363" s="486"/>
      <c r="AB1363" s="486"/>
      <c r="AC1363" s="486"/>
      <c r="AD1363" s="486"/>
    </row>
    <row r="1364" spans="1:30">
      <c r="A1364" s="37">
        <v>6.2</v>
      </c>
      <c r="B1364" s="486" t="s">
        <v>138</v>
      </c>
      <c r="C1364" s="37">
        <v>881655163</v>
      </c>
      <c r="D1364" s="486" t="s">
        <v>139</v>
      </c>
      <c r="E1364" s="486" t="s">
        <v>140</v>
      </c>
      <c r="F1364" s="486" t="s">
        <v>1590</v>
      </c>
      <c r="G1364" s="486" t="s">
        <v>35</v>
      </c>
      <c r="H1364" s="37"/>
      <c r="I1364" s="516"/>
      <c r="J1364" s="486">
        <v>6.9</v>
      </c>
      <c r="K1364" s="486"/>
      <c r="L1364" s="37"/>
      <c r="M1364" s="37"/>
      <c r="N1364" s="486"/>
      <c r="O1364" s="486"/>
      <c r="P1364" s="37"/>
      <c r="Q1364" s="37"/>
      <c r="R1364" s="486"/>
      <c r="S1364" s="486"/>
      <c r="T1364" s="486"/>
      <c r="U1364" s="486"/>
      <c r="V1364" s="486"/>
      <c r="W1364" s="486"/>
      <c r="X1364" s="486"/>
      <c r="Y1364" s="486"/>
      <c r="Z1364" s="486"/>
      <c r="AA1364" s="486"/>
      <c r="AB1364" s="486"/>
      <c r="AC1364" s="486"/>
      <c r="AD1364" s="486"/>
    </row>
    <row r="1365" spans="1:30">
      <c r="A1365" s="486">
        <v>6.3</v>
      </c>
      <c r="B1365" s="115" t="s">
        <v>138</v>
      </c>
      <c r="C1365" s="37">
        <v>880231512</v>
      </c>
      <c r="D1365" s="115" t="s">
        <v>139</v>
      </c>
      <c r="E1365" s="115" t="s">
        <v>140</v>
      </c>
      <c r="F1365" s="115" t="s">
        <v>1591</v>
      </c>
      <c r="G1365" s="115" t="s">
        <v>35</v>
      </c>
      <c r="H1365" s="37"/>
      <c r="I1365" s="516"/>
      <c r="J1365" s="115">
        <v>6.15</v>
      </c>
      <c r="K1365" s="115"/>
      <c r="L1365" s="37"/>
      <c r="M1365" s="37"/>
      <c r="N1365" s="115"/>
      <c r="O1365" s="115"/>
      <c r="P1365" s="37"/>
      <c r="Q1365" s="37"/>
      <c r="R1365" s="680"/>
      <c r="S1365" s="680"/>
      <c r="T1365" s="680"/>
      <c r="U1365" s="680"/>
      <c r="V1365" s="680"/>
      <c r="W1365" s="680"/>
      <c r="X1365" s="680"/>
      <c r="Y1365" s="680"/>
      <c r="Z1365" s="680"/>
      <c r="AA1365" s="680"/>
      <c r="AB1365" s="680"/>
      <c r="AC1365" s="680"/>
      <c r="AD1365" s="680"/>
    </row>
    <row r="1366" spans="1:30" ht="68">
      <c r="A1366" s="37">
        <v>6.3</v>
      </c>
      <c r="B1366" s="115" t="s">
        <v>138</v>
      </c>
      <c r="C1366" s="37">
        <v>881257422</v>
      </c>
      <c r="D1366" s="115" t="s">
        <v>139</v>
      </c>
      <c r="E1366" s="115" t="s">
        <v>140</v>
      </c>
      <c r="F1366" s="137" t="s">
        <v>1592</v>
      </c>
      <c r="G1366" s="115" t="s">
        <v>35</v>
      </c>
      <c r="H1366" s="37"/>
      <c r="I1366" s="516"/>
      <c r="J1366" s="115">
        <v>6.2</v>
      </c>
      <c r="K1366" s="115"/>
      <c r="L1366" s="37"/>
      <c r="M1366" s="37"/>
      <c r="N1366" s="115"/>
      <c r="O1366" s="115"/>
      <c r="P1366" s="37"/>
      <c r="Q1366" s="37"/>
      <c r="R1366" s="486"/>
      <c r="S1366" s="486"/>
      <c r="T1366" s="486"/>
      <c r="U1366" s="486"/>
      <c r="V1366" s="486"/>
      <c r="W1366" s="486"/>
      <c r="X1366" s="486"/>
      <c r="Y1366" s="486"/>
      <c r="Z1366" s="486"/>
      <c r="AA1366" s="486"/>
      <c r="AB1366" s="486"/>
      <c r="AC1366" s="486"/>
      <c r="AD1366" s="486"/>
    </row>
    <row r="1367" spans="1:30">
      <c r="A1367" s="37">
        <v>6.3</v>
      </c>
      <c r="B1367" s="115" t="s">
        <v>138</v>
      </c>
      <c r="C1367" s="37">
        <v>881480134</v>
      </c>
      <c r="D1367" s="115" t="s">
        <v>139</v>
      </c>
      <c r="E1367" s="115" t="s">
        <v>140</v>
      </c>
      <c r="F1367" s="115" t="s">
        <v>1593</v>
      </c>
      <c r="G1367" s="115" t="s">
        <v>35</v>
      </c>
      <c r="H1367" s="37"/>
      <c r="I1367" s="516"/>
      <c r="J1367" s="115" t="s">
        <v>1594</v>
      </c>
      <c r="K1367" s="115"/>
      <c r="L1367" s="37"/>
      <c r="M1367" s="37"/>
      <c r="N1367" s="115"/>
      <c r="O1367" s="115"/>
      <c r="P1367" s="37"/>
      <c r="Q1367" s="37"/>
      <c r="R1367" s="486"/>
      <c r="S1367" s="486"/>
      <c r="T1367" s="486"/>
      <c r="U1367" s="486"/>
      <c r="V1367" s="486"/>
      <c r="W1367" s="486"/>
      <c r="X1367" s="486"/>
      <c r="Y1367" s="486"/>
      <c r="Z1367" s="486"/>
      <c r="AA1367" s="486"/>
      <c r="AB1367" s="486"/>
      <c r="AC1367" s="486"/>
      <c r="AD1367" s="486"/>
    </row>
    <row r="1368" spans="1:30">
      <c r="A1368" s="37">
        <v>6.3</v>
      </c>
      <c r="B1368" s="115" t="s">
        <v>138</v>
      </c>
      <c r="C1368" s="37">
        <v>504927914</v>
      </c>
      <c r="D1368" s="115" t="s">
        <v>345</v>
      </c>
      <c r="E1368" s="115" t="s">
        <v>140</v>
      </c>
      <c r="F1368" s="115" t="s">
        <v>1595</v>
      </c>
      <c r="G1368" s="115" t="s">
        <v>35</v>
      </c>
      <c r="H1368" s="37"/>
      <c r="I1368" s="516"/>
      <c r="J1368" s="115">
        <v>6.9</v>
      </c>
      <c r="K1368" s="115"/>
      <c r="L1368" s="37"/>
      <c r="M1368" s="37"/>
      <c r="N1368" s="115"/>
      <c r="O1368" s="115"/>
      <c r="P1368" s="37"/>
      <c r="Q1368" s="37"/>
      <c r="R1368" s="486"/>
      <c r="S1368" s="486"/>
      <c r="T1368" s="486"/>
      <c r="U1368" s="486"/>
      <c r="V1368" s="486"/>
      <c r="W1368" s="486"/>
      <c r="X1368" s="486"/>
      <c r="Y1368" s="486"/>
      <c r="Z1368" s="486"/>
      <c r="AA1368" s="486"/>
      <c r="AB1368" s="486"/>
      <c r="AC1368" s="486"/>
      <c r="AD1368" s="486"/>
    </row>
    <row r="1369" spans="1:30">
      <c r="A1369" s="37">
        <v>6.3</v>
      </c>
      <c r="B1369" s="115" t="s">
        <v>138</v>
      </c>
      <c r="C1369" s="37">
        <v>880630725</v>
      </c>
      <c r="D1369" s="115" t="s">
        <v>152</v>
      </c>
      <c r="E1369" s="115" t="s">
        <v>140</v>
      </c>
      <c r="F1369" s="115" t="s">
        <v>1596</v>
      </c>
      <c r="G1369" s="115" t="s">
        <v>35</v>
      </c>
      <c r="H1369" s="37"/>
      <c r="I1369" s="516"/>
      <c r="J1369" s="115" t="s">
        <v>1196</v>
      </c>
      <c r="K1369" s="115"/>
      <c r="L1369" s="37"/>
      <c r="M1369" s="37"/>
      <c r="N1369" s="115"/>
      <c r="O1369" s="115"/>
      <c r="P1369" s="37"/>
      <c r="Q1369" s="37"/>
      <c r="R1369" s="486"/>
      <c r="S1369" s="486"/>
      <c r="T1369" s="486"/>
      <c r="U1369" s="486"/>
      <c r="V1369" s="486"/>
      <c r="W1369" s="486"/>
      <c r="X1369" s="486"/>
      <c r="Y1369" s="486"/>
      <c r="Z1369" s="486"/>
      <c r="AA1369" s="486"/>
      <c r="AB1369" s="486"/>
      <c r="AC1369" s="486"/>
      <c r="AD1369" s="486"/>
    </row>
    <row r="1370" spans="1:30">
      <c r="A1370" s="37">
        <v>6.3</v>
      </c>
      <c r="B1370" s="115" t="s">
        <v>138</v>
      </c>
      <c r="C1370" s="37">
        <v>881489249</v>
      </c>
      <c r="D1370" s="115" t="s">
        <v>139</v>
      </c>
      <c r="E1370" s="115" t="s">
        <v>140</v>
      </c>
      <c r="F1370" s="115" t="s">
        <v>1597</v>
      </c>
      <c r="G1370" s="115" t="s">
        <v>35</v>
      </c>
      <c r="H1370" s="37"/>
      <c r="I1370" s="516"/>
      <c r="J1370" s="115" t="s">
        <v>1023</v>
      </c>
      <c r="K1370" s="115"/>
      <c r="L1370" s="37"/>
      <c r="M1370" s="37"/>
      <c r="N1370" s="115"/>
      <c r="O1370" s="115"/>
      <c r="P1370" s="37"/>
      <c r="Q1370" s="37"/>
      <c r="R1370" s="486"/>
      <c r="S1370" s="486"/>
      <c r="T1370" s="486"/>
      <c r="U1370" s="486"/>
      <c r="V1370" s="486"/>
      <c r="W1370" s="486"/>
      <c r="X1370" s="486"/>
      <c r="Y1370" s="486"/>
      <c r="Z1370" s="486"/>
      <c r="AA1370" s="486"/>
      <c r="AB1370" s="486"/>
      <c r="AC1370" s="486"/>
      <c r="AD1370" s="486"/>
    </row>
    <row r="1371" spans="1:30">
      <c r="A1371" s="37">
        <v>6.4</v>
      </c>
      <c r="B1371" s="115" t="s">
        <v>138</v>
      </c>
      <c r="C1371" s="37">
        <v>882064945</v>
      </c>
      <c r="D1371" s="115" t="s">
        <v>139</v>
      </c>
      <c r="E1371" s="115" t="s">
        <v>140</v>
      </c>
      <c r="F1371" s="115" t="s">
        <v>1598</v>
      </c>
      <c r="G1371" s="115" t="s">
        <v>35</v>
      </c>
      <c r="H1371" s="265">
        <v>43992</v>
      </c>
      <c r="I1371" s="516"/>
      <c r="J1371" s="115" t="s">
        <v>1048</v>
      </c>
      <c r="K1371" s="115"/>
      <c r="L1371" s="37"/>
      <c r="M1371" s="37"/>
      <c r="N1371" s="115"/>
      <c r="O1371" s="115"/>
      <c r="P1371" s="37"/>
      <c r="Q1371" s="37"/>
      <c r="R1371" s="486"/>
      <c r="S1371" s="486"/>
      <c r="T1371" s="486"/>
      <c r="U1371" s="486"/>
      <c r="V1371" s="486"/>
      <c r="W1371" s="486"/>
      <c r="X1371" s="486"/>
      <c r="Y1371" s="486"/>
      <c r="Z1371" s="486"/>
      <c r="AA1371" s="486"/>
      <c r="AB1371" s="486"/>
      <c r="AC1371" s="486"/>
      <c r="AD1371" s="486"/>
    </row>
    <row r="1372" spans="1:30">
      <c r="A1372" s="37">
        <v>6.4</v>
      </c>
      <c r="B1372" s="115" t="s">
        <v>138</v>
      </c>
      <c r="C1372" s="37">
        <v>880317913</v>
      </c>
      <c r="D1372" s="115" t="s">
        <v>152</v>
      </c>
      <c r="E1372" s="115" t="s">
        <v>140</v>
      </c>
      <c r="F1372" s="115" t="s">
        <v>1599</v>
      </c>
      <c r="G1372" s="115" t="s">
        <v>35</v>
      </c>
      <c r="H1372" s="37"/>
      <c r="I1372" s="109"/>
      <c r="J1372" s="115" t="s">
        <v>1600</v>
      </c>
      <c r="K1372" s="115"/>
      <c r="L1372" s="37"/>
      <c r="M1372" s="37"/>
      <c r="N1372" s="115"/>
      <c r="O1372" s="115"/>
      <c r="P1372" s="37"/>
      <c r="Q1372" s="37"/>
      <c r="R1372" s="486"/>
      <c r="S1372" s="486"/>
      <c r="T1372" s="486"/>
      <c r="U1372" s="486"/>
      <c r="V1372" s="486"/>
      <c r="W1372" s="486"/>
      <c r="X1372" s="486"/>
      <c r="Y1372" s="486"/>
      <c r="Z1372" s="486"/>
      <c r="AA1372" s="486"/>
      <c r="AB1372" s="486"/>
      <c r="AC1372" s="486"/>
      <c r="AD1372" s="486"/>
    </row>
    <row r="1373" spans="1:30">
      <c r="A1373" s="37">
        <v>6.4</v>
      </c>
      <c r="B1373" s="115" t="s">
        <v>138</v>
      </c>
      <c r="C1373" s="37">
        <v>881690658</v>
      </c>
      <c r="D1373" s="115" t="s">
        <v>139</v>
      </c>
      <c r="E1373" s="115" t="s">
        <v>140</v>
      </c>
      <c r="F1373" s="115" t="s">
        <v>1601</v>
      </c>
      <c r="G1373" s="115" t="s">
        <v>35</v>
      </c>
      <c r="H1373" s="37"/>
      <c r="I1373" s="486"/>
      <c r="J1373" s="115" t="s">
        <v>1602</v>
      </c>
      <c r="K1373" s="486"/>
      <c r="L1373" s="486"/>
      <c r="M1373" s="486"/>
      <c r="N1373" s="486"/>
      <c r="O1373" s="486"/>
      <c r="P1373" s="486"/>
      <c r="Q1373" s="486"/>
      <c r="R1373" s="486"/>
      <c r="S1373" s="486"/>
      <c r="T1373" s="486"/>
      <c r="U1373" s="486"/>
      <c r="V1373" s="486"/>
      <c r="W1373" s="486"/>
      <c r="X1373" s="486"/>
      <c r="Y1373" s="486"/>
      <c r="Z1373" s="486"/>
      <c r="AA1373" s="486"/>
      <c r="AB1373" s="486"/>
      <c r="AC1373" s="486"/>
      <c r="AD1373" s="486"/>
    </row>
    <row r="1374" spans="1:30">
      <c r="A1374" s="37">
        <v>6.4</v>
      </c>
      <c r="B1374" s="115" t="s">
        <v>138</v>
      </c>
      <c r="C1374" s="37">
        <v>881635676</v>
      </c>
      <c r="D1374" s="115" t="s">
        <v>139</v>
      </c>
      <c r="E1374" s="115" t="s">
        <v>140</v>
      </c>
      <c r="F1374" s="115" t="s">
        <v>1603</v>
      </c>
      <c r="G1374" s="115" t="s">
        <v>35</v>
      </c>
      <c r="H1374" s="37"/>
      <c r="I1374" s="486"/>
      <c r="J1374" s="115" t="s">
        <v>1048</v>
      </c>
      <c r="K1374" s="486"/>
      <c r="L1374" s="486"/>
      <c r="M1374" s="486"/>
      <c r="N1374" s="486"/>
      <c r="O1374" s="486"/>
      <c r="P1374" s="486"/>
      <c r="Q1374" s="486"/>
      <c r="R1374" s="680"/>
      <c r="S1374" s="680"/>
      <c r="T1374" s="680"/>
      <c r="U1374" s="680"/>
      <c r="V1374" s="680"/>
      <c r="W1374" s="680"/>
      <c r="X1374" s="680"/>
      <c r="Y1374" s="680"/>
      <c r="Z1374" s="680"/>
      <c r="AA1374" s="680"/>
      <c r="AB1374" s="680"/>
      <c r="AC1374" s="680"/>
      <c r="AD1374" s="680"/>
    </row>
    <row r="1375" spans="1:30">
      <c r="A1375" s="265">
        <v>43987</v>
      </c>
      <c r="B1375" s="115" t="s">
        <v>138</v>
      </c>
      <c r="C1375" s="37">
        <v>882204309</v>
      </c>
      <c r="D1375" s="115" t="s">
        <v>152</v>
      </c>
      <c r="E1375" s="115" t="s">
        <v>140</v>
      </c>
      <c r="F1375" s="137"/>
      <c r="G1375" s="115"/>
      <c r="H1375" s="486"/>
      <c r="I1375" s="486"/>
      <c r="J1375" s="666">
        <v>43990</v>
      </c>
      <c r="K1375" s="486"/>
      <c r="L1375" s="486"/>
      <c r="M1375" s="486" t="s">
        <v>1604</v>
      </c>
      <c r="N1375" s="486"/>
      <c r="O1375" s="486"/>
      <c r="P1375" s="486"/>
      <c r="Q1375" s="486"/>
      <c r="R1375" s="486"/>
      <c r="S1375" s="486"/>
      <c r="T1375" s="486"/>
      <c r="U1375" s="486"/>
      <c r="V1375" s="486"/>
      <c r="W1375" s="486"/>
      <c r="X1375" s="486"/>
      <c r="Y1375" s="486"/>
      <c r="Z1375" s="486"/>
      <c r="AA1375" s="486"/>
      <c r="AB1375" s="486"/>
      <c r="AC1375" s="486"/>
      <c r="AD1375" s="486"/>
    </row>
    <row r="1376" spans="1:30">
      <c r="A1376" s="265">
        <v>43987</v>
      </c>
      <c r="B1376" s="115" t="s">
        <v>138</v>
      </c>
      <c r="C1376" s="37">
        <v>882173934</v>
      </c>
      <c r="D1376" s="115" t="s">
        <v>345</v>
      </c>
      <c r="E1376" s="115" t="s">
        <v>140</v>
      </c>
      <c r="F1376" s="137"/>
      <c r="G1376" s="115"/>
      <c r="H1376" s="37"/>
      <c r="I1376" s="486"/>
      <c r="J1376" s="665">
        <v>43994</v>
      </c>
      <c r="K1376" s="486"/>
      <c r="L1376" s="486"/>
      <c r="M1376" s="115" t="s">
        <v>1605</v>
      </c>
      <c r="N1376" s="486"/>
      <c r="O1376" s="486"/>
      <c r="P1376" s="486"/>
      <c r="Q1376" s="486"/>
      <c r="R1376" s="486"/>
      <c r="S1376" s="486"/>
      <c r="T1376" s="486"/>
      <c r="U1376" s="486"/>
      <c r="V1376" s="486"/>
      <c r="W1376" s="486"/>
      <c r="X1376" s="486"/>
      <c r="Y1376" s="486"/>
      <c r="Z1376" s="486"/>
      <c r="AA1376" s="486"/>
      <c r="AB1376" s="486"/>
      <c r="AC1376" s="486"/>
      <c r="AD1376" s="486"/>
    </row>
    <row r="1377" spans="1:30">
      <c r="A1377" s="265">
        <v>43987</v>
      </c>
      <c r="B1377" s="115" t="s">
        <v>138</v>
      </c>
      <c r="C1377" s="37">
        <v>882011335</v>
      </c>
      <c r="D1377" s="115" t="s">
        <v>139</v>
      </c>
      <c r="E1377" s="115" t="s">
        <v>140</v>
      </c>
      <c r="F1377" s="137"/>
      <c r="G1377" s="115"/>
      <c r="H1377" s="37"/>
      <c r="I1377" s="486"/>
      <c r="J1377" s="665">
        <v>44013</v>
      </c>
      <c r="K1377" s="486"/>
      <c r="L1377" s="486"/>
      <c r="M1377" s="115" t="s">
        <v>1606</v>
      </c>
      <c r="N1377" s="486"/>
      <c r="O1377" s="486"/>
      <c r="P1377" s="486"/>
      <c r="Q1377" s="486"/>
      <c r="R1377" s="486"/>
      <c r="S1377" s="486"/>
      <c r="T1377" s="486"/>
      <c r="U1377" s="486"/>
      <c r="V1377" s="486"/>
      <c r="W1377" s="486"/>
      <c r="X1377" s="486"/>
      <c r="Y1377" s="486"/>
      <c r="Z1377" s="486"/>
      <c r="AA1377" s="486"/>
      <c r="AB1377" s="486"/>
      <c r="AC1377" s="486"/>
      <c r="AD1377" s="486"/>
    </row>
    <row r="1378" spans="1:30">
      <c r="A1378" s="265">
        <v>43987</v>
      </c>
      <c r="B1378" s="115" t="s">
        <v>138</v>
      </c>
      <c r="C1378" s="37">
        <v>882002395</v>
      </c>
      <c r="D1378" s="115" t="s">
        <v>139</v>
      </c>
      <c r="E1378" s="115" t="s">
        <v>140</v>
      </c>
      <c r="F1378" s="137"/>
      <c r="G1378" s="115"/>
      <c r="H1378" s="37"/>
      <c r="I1378" s="486"/>
      <c r="J1378" s="666">
        <v>43994</v>
      </c>
      <c r="K1378" s="486"/>
      <c r="L1378" s="486"/>
      <c r="M1378" s="115" t="s">
        <v>142</v>
      </c>
      <c r="N1378" s="486"/>
      <c r="O1378" s="486"/>
      <c r="P1378" s="486"/>
      <c r="Q1378" s="486"/>
      <c r="R1378" s="486"/>
      <c r="S1378" s="486"/>
      <c r="T1378" s="486"/>
      <c r="U1378" s="486"/>
      <c r="V1378" s="486"/>
      <c r="W1378" s="486"/>
      <c r="X1378" s="486"/>
      <c r="Y1378" s="486"/>
      <c r="Z1378" s="486"/>
      <c r="AA1378" s="486"/>
      <c r="AB1378" s="486"/>
      <c r="AC1378" s="486"/>
      <c r="AD1378" s="486"/>
    </row>
    <row r="1379" spans="1:30" ht="17">
      <c r="A1379" s="265">
        <v>43987</v>
      </c>
      <c r="B1379" s="115" t="s">
        <v>138</v>
      </c>
      <c r="C1379" s="37">
        <v>881323509</v>
      </c>
      <c r="D1379" s="115" t="s">
        <v>139</v>
      </c>
      <c r="E1379" s="115" t="s">
        <v>140</v>
      </c>
      <c r="F1379" s="137" t="s">
        <v>1607</v>
      </c>
      <c r="G1379" s="115"/>
      <c r="H1379" s="37"/>
      <c r="I1379" s="486"/>
      <c r="J1379" s="666">
        <v>43994</v>
      </c>
      <c r="K1379" s="486"/>
      <c r="L1379" s="486"/>
      <c r="M1379" s="115" t="s">
        <v>1074</v>
      </c>
      <c r="N1379" s="486"/>
      <c r="O1379" s="486"/>
      <c r="P1379" s="486"/>
      <c r="Q1379" s="486"/>
      <c r="R1379" s="486"/>
      <c r="S1379" s="486"/>
      <c r="T1379" s="486"/>
      <c r="U1379" s="486"/>
      <c r="V1379" s="486"/>
      <c r="W1379" s="486"/>
      <c r="X1379" s="486"/>
      <c r="Y1379" s="486"/>
      <c r="Z1379" s="486"/>
      <c r="AA1379" s="486"/>
      <c r="AB1379" s="486"/>
      <c r="AC1379" s="486"/>
      <c r="AD1379" s="486"/>
    </row>
    <row r="1380" spans="1:30" ht="34">
      <c r="A1380" s="265">
        <v>43987</v>
      </c>
      <c r="B1380" s="115" t="s">
        <v>138</v>
      </c>
      <c r="C1380" s="37">
        <v>881150935</v>
      </c>
      <c r="D1380" s="115" t="s">
        <v>139</v>
      </c>
      <c r="E1380" s="115" t="s">
        <v>140</v>
      </c>
      <c r="F1380" s="137" t="s">
        <v>1608</v>
      </c>
      <c r="G1380" s="115" t="s">
        <v>35</v>
      </c>
      <c r="H1380" s="37"/>
      <c r="I1380" s="486"/>
      <c r="J1380" s="666">
        <v>43994</v>
      </c>
      <c r="K1380" s="486"/>
      <c r="L1380" s="486"/>
      <c r="M1380" s="115" t="s">
        <v>1609</v>
      </c>
      <c r="N1380" s="486"/>
      <c r="O1380" s="486"/>
      <c r="P1380" s="486"/>
      <c r="Q1380" s="486"/>
      <c r="R1380" s="486"/>
      <c r="S1380" s="486"/>
      <c r="T1380" s="486"/>
      <c r="U1380" s="486"/>
      <c r="V1380" s="486"/>
      <c r="W1380" s="486"/>
      <c r="X1380" s="486"/>
      <c r="Y1380" s="486"/>
      <c r="Z1380" s="486"/>
      <c r="AA1380" s="486"/>
      <c r="AB1380" s="486"/>
      <c r="AC1380" s="486"/>
      <c r="AD1380" s="486"/>
    </row>
    <row r="1381" spans="1:30">
      <c r="A1381" s="265">
        <v>43987</v>
      </c>
      <c r="B1381" s="115" t="s">
        <v>138</v>
      </c>
      <c r="C1381" s="37">
        <v>881676994</v>
      </c>
      <c r="D1381" s="115" t="s">
        <v>139</v>
      </c>
      <c r="E1381" s="115" t="s">
        <v>140</v>
      </c>
      <c r="F1381" s="137"/>
      <c r="G1381" s="115"/>
      <c r="H1381" s="37"/>
      <c r="I1381" s="486"/>
      <c r="J1381" s="666">
        <v>43994</v>
      </c>
      <c r="K1381" s="486"/>
      <c r="L1381" s="486"/>
      <c r="M1381" s="115" t="s">
        <v>182</v>
      </c>
      <c r="N1381" s="486"/>
      <c r="O1381" s="486"/>
      <c r="P1381" s="486"/>
      <c r="Q1381" s="486"/>
      <c r="R1381" s="486"/>
      <c r="S1381" s="486"/>
      <c r="T1381" s="486"/>
      <c r="U1381" s="486"/>
      <c r="V1381" s="486"/>
      <c r="W1381" s="486"/>
      <c r="X1381" s="486"/>
      <c r="Y1381" s="486"/>
      <c r="Z1381" s="486"/>
      <c r="AA1381" s="486"/>
      <c r="AB1381" s="486"/>
      <c r="AC1381" s="486"/>
      <c r="AD1381" s="486"/>
    </row>
    <row r="1382" spans="1:30">
      <c r="A1382" s="265">
        <v>43987</v>
      </c>
      <c r="B1382" s="115" t="s">
        <v>138</v>
      </c>
      <c r="C1382" s="37">
        <v>881530636</v>
      </c>
      <c r="D1382" s="115" t="s">
        <v>139</v>
      </c>
      <c r="E1382" s="115" t="s">
        <v>140</v>
      </c>
      <c r="F1382" s="137"/>
      <c r="G1382" s="115"/>
      <c r="H1382" s="37"/>
      <c r="I1382" s="486"/>
      <c r="J1382" s="666">
        <v>43994</v>
      </c>
      <c r="K1382" s="486"/>
      <c r="L1382" s="486"/>
      <c r="M1382" s="115" t="s">
        <v>1610</v>
      </c>
      <c r="N1382" s="486"/>
      <c r="O1382" s="486"/>
      <c r="P1382" s="486"/>
      <c r="Q1382" s="486"/>
      <c r="R1382" s="486"/>
      <c r="S1382" s="486"/>
      <c r="T1382" s="486"/>
      <c r="U1382" s="486"/>
      <c r="V1382" s="486"/>
      <c r="W1382" s="486"/>
      <c r="X1382" s="486"/>
      <c r="Y1382" s="486"/>
      <c r="Z1382" s="486"/>
      <c r="AA1382" s="486"/>
      <c r="AB1382" s="486"/>
      <c r="AC1382" s="486"/>
      <c r="AD1382" s="486"/>
    </row>
    <row r="1383" spans="1:30">
      <c r="A1383" s="265">
        <v>43990</v>
      </c>
      <c r="B1383" s="115" t="s">
        <v>138</v>
      </c>
      <c r="C1383" s="37">
        <v>881489027</v>
      </c>
      <c r="D1383" s="115" t="s">
        <v>152</v>
      </c>
      <c r="E1383" s="115" t="s">
        <v>147</v>
      </c>
      <c r="F1383" s="137"/>
      <c r="G1383" s="115"/>
      <c r="H1383" s="37"/>
      <c r="I1383" s="486"/>
      <c r="J1383" s="665">
        <v>43994</v>
      </c>
      <c r="K1383" s="486"/>
      <c r="L1383" s="486"/>
      <c r="M1383" s="115" t="s">
        <v>811</v>
      </c>
      <c r="N1383" s="486"/>
      <c r="O1383" s="486"/>
      <c r="P1383" s="486"/>
      <c r="Q1383" s="486"/>
      <c r="R1383" s="486"/>
      <c r="S1383" s="486"/>
      <c r="T1383" s="486"/>
      <c r="U1383" s="486"/>
      <c r="V1383" s="486"/>
      <c r="W1383" s="486"/>
      <c r="X1383" s="486"/>
      <c r="Y1383" s="486"/>
      <c r="Z1383" s="486"/>
      <c r="AA1383" s="486"/>
      <c r="AB1383" s="486"/>
      <c r="AC1383" s="486"/>
      <c r="AD1383" s="486"/>
    </row>
    <row r="1384" spans="1:30">
      <c r="A1384" s="666">
        <v>43990</v>
      </c>
      <c r="B1384" s="115" t="s">
        <v>138</v>
      </c>
      <c r="C1384" s="37">
        <v>881327947</v>
      </c>
      <c r="D1384" s="115" t="s">
        <v>139</v>
      </c>
      <c r="E1384" s="115" t="s">
        <v>140</v>
      </c>
      <c r="F1384" s="137"/>
      <c r="G1384" s="115"/>
      <c r="H1384" s="265"/>
      <c r="I1384" s="666"/>
      <c r="J1384" s="666">
        <v>43999</v>
      </c>
      <c r="K1384" s="486"/>
      <c r="L1384" s="486"/>
      <c r="M1384" s="115" t="s">
        <v>1611</v>
      </c>
      <c r="N1384" s="486"/>
      <c r="O1384" s="486"/>
      <c r="P1384" s="486"/>
      <c r="Q1384" s="486"/>
      <c r="R1384" s="486"/>
      <c r="S1384" s="486"/>
      <c r="T1384" s="486"/>
      <c r="U1384" s="486"/>
      <c r="V1384" s="486"/>
      <c r="W1384" s="486"/>
      <c r="X1384" s="486"/>
      <c r="Y1384" s="486"/>
      <c r="Z1384" s="486"/>
      <c r="AA1384" s="486"/>
      <c r="AB1384" s="486"/>
      <c r="AC1384" s="486"/>
      <c r="AD1384" s="486"/>
    </row>
    <row r="1385" spans="1:30">
      <c r="A1385" s="265">
        <v>43990</v>
      </c>
      <c r="B1385" s="115" t="s">
        <v>138</v>
      </c>
      <c r="C1385" s="37">
        <v>882112204</v>
      </c>
      <c r="D1385" s="115" t="s">
        <v>139</v>
      </c>
      <c r="E1385" s="115" t="s">
        <v>140</v>
      </c>
      <c r="F1385" s="137"/>
      <c r="G1385" s="115"/>
      <c r="H1385" s="265"/>
      <c r="I1385" s="666"/>
      <c r="J1385" s="666">
        <v>43999</v>
      </c>
      <c r="K1385" s="486"/>
      <c r="L1385" s="486"/>
      <c r="M1385" s="115" t="s">
        <v>1310</v>
      </c>
      <c r="N1385" s="486"/>
      <c r="O1385" s="486"/>
      <c r="P1385" s="486"/>
      <c r="Q1385" s="486"/>
      <c r="R1385" s="486"/>
      <c r="S1385" s="486"/>
      <c r="T1385" s="486"/>
      <c r="U1385" s="486"/>
      <c r="V1385" s="486"/>
      <c r="W1385" s="486"/>
      <c r="X1385" s="486"/>
      <c r="Y1385" s="486"/>
      <c r="Z1385" s="486"/>
      <c r="AA1385" s="486"/>
      <c r="AB1385" s="486"/>
      <c r="AC1385" s="486"/>
      <c r="AD1385" s="486"/>
    </row>
    <row r="1386" spans="1:30">
      <c r="A1386" s="265">
        <v>43990</v>
      </c>
      <c r="B1386" s="115" t="s">
        <v>138</v>
      </c>
      <c r="C1386" s="37">
        <v>881870942</v>
      </c>
      <c r="D1386" s="115" t="s">
        <v>139</v>
      </c>
      <c r="E1386" s="115" t="s">
        <v>140</v>
      </c>
      <c r="F1386" s="137"/>
      <c r="G1386" s="115"/>
      <c r="H1386" s="265"/>
      <c r="I1386" s="666"/>
      <c r="J1386" s="666">
        <v>43998</v>
      </c>
      <c r="K1386" s="486"/>
      <c r="L1386" s="486"/>
      <c r="M1386" s="115"/>
      <c r="N1386" s="486"/>
      <c r="O1386" s="486"/>
      <c r="P1386" s="486"/>
      <c r="Q1386" s="486"/>
      <c r="R1386" s="486"/>
      <c r="S1386" s="486"/>
      <c r="T1386" s="486"/>
      <c r="U1386" s="486"/>
      <c r="V1386" s="486"/>
      <c r="W1386" s="486"/>
      <c r="X1386" s="486"/>
      <c r="Y1386" s="486"/>
      <c r="Z1386" s="486"/>
      <c r="AA1386" s="486"/>
      <c r="AB1386" s="486"/>
      <c r="AC1386" s="486"/>
      <c r="AD1386" s="486"/>
    </row>
    <row r="1387" spans="1:30">
      <c r="A1387" s="265">
        <v>43990</v>
      </c>
      <c r="B1387" s="115" t="s">
        <v>138</v>
      </c>
      <c r="C1387" s="37">
        <v>882033026</v>
      </c>
      <c r="D1387" s="115" t="s">
        <v>139</v>
      </c>
      <c r="E1387" s="115" t="s">
        <v>147</v>
      </c>
      <c r="F1387" s="137"/>
      <c r="G1387" s="115"/>
      <c r="H1387" s="265"/>
      <c r="I1387" s="666"/>
      <c r="J1387" s="666">
        <v>43992</v>
      </c>
      <c r="K1387" s="486"/>
      <c r="L1387" s="486"/>
      <c r="M1387" s="115" t="s">
        <v>811</v>
      </c>
      <c r="N1387" s="486"/>
      <c r="O1387" s="486"/>
      <c r="P1387" s="486"/>
      <c r="Q1387" s="486"/>
      <c r="R1387" s="486"/>
      <c r="S1387" s="486"/>
      <c r="T1387" s="486"/>
      <c r="U1387" s="486"/>
      <c r="V1387" s="486"/>
      <c r="W1387" s="486"/>
      <c r="X1387" s="486"/>
      <c r="Y1387" s="486"/>
      <c r="Z1387" s="486"/>
      <c r="AA1387" s="486"/>
      <c r="AB1387" s="486"/>
      <c r="AC1387" s="486"/>
      <c r="AD1387" s="486"/>
    </row>
    <row r="1388" spans="1:30">
      <c r="A1388" s="265">
        <v>43990</v>
      </c>
      <c r="B1388" s="115" t="s">
        <v>138</v>
      </c>
      <c r="C1388" s="37">
        <v>881484801</v>
      </c>
      <c r="D1388" s="115" t="s">
        <v>152</v>
      </c>
      <c r="E1388" s="115" t="s">
        <v>140</v>
      </c>
      <c r="F1388" s="137"/>
      <c r="G1388" s="115"/>
      <c r="H1388" s="265"/>
      <c r="I1388" s="666"/>
      <c r="J1388" s="666">
        <v>43997</v>
      </c>
      <c r="K1388" s="486"/>
      <c r="L1388" s="486"/>
      <c r="M1388" s="115"/>
      <c r="N1388" s="486"/>
      <c r="O1388" s="486"/>
      <c r="P1388" s="486"/>
      <c r="Q1388" s="486"/>
      <c r="R1388" s="486"/>
      <c r="S1388" s="486"/>
      <c r="T1388" s="486"/>
      <c r="U1388" s="486"/>
      <c r="V1388" s="486"/>
      <c r="W1388" s="486"/>
      <c r="X1388" s="486"/>
      <c r="Y1388" s="486"/>
      <c r="Z1388" s="486"/>
      <c r="AA1388" s="486"/>
      <c r="AB1388" s="486"/>
      <c r="AC1388" s="486"/>
      <c r="AD1388" s="486"/>
    </row>
    <row r="1389" spans="1:30">
      <c r="A1389" s="265">
        <v>43990</v>
      </c>
      <c r="B1389" s="115" t="s">
        <v>138</v>
      </c>
      <c r="C1389" s="37">
        <v>882204015</v>
      </c>
      <c r="D1389" s="115" t="s">
        <v>139</v>
      </c>
      <c r="E1389" s="115" t="s">
        <v>140</v>
      </c>
      <c r="F1389" s="137"/>
      <c r="G1389" s="115"/>
      <c r="H1389" s="265"/>
      <c r="I1389" s="666"/>
      <c r="J1389" s="666">
        <v>43997</v>
      </c>
      <c r="K1389" s="486"/>
      <c r="L1389" s="486"/>
      <c r="M1389" s="115"/>
      <c r="N1389" s="486"/>
      <c r="O1389" s="486"/>
      <c r="P1389" s="486"/>
      <c r="Q1389" s="486"/>
      <c r="R1389" s="486"/>
      <c r="S1389" s="486"/>
      <c r="T1389" s="486"/>
      <c r="U1389" s="486"/>
      <c r="V1389" s="486"/>
      <c r="W1389" s="486"/>
      <c r="X1389" s="486"/>
      <c r="Y1389" s="486"/>
      <c r="Z1389" s="486"/>
      <c r="AA1389" s="486"/>
      <c r="AB1389" s="486"/>
      <c r="AC1389" s="486"/>
      <c r="AD1389" s="486"/>
    </row>
    <row r="1390" spans="1:30">
      <c r="A1390" s="265">
        <v>43991</v>
      </c>
      <c r="B1390" s="115" t="s">
        <v>138</v>
      </c>
      <c r="C1390" s="37">
        <v>882121141</v>
      </c>
      <c r="D1390" s="115" t="s">
        <v>139</v>
      </c>
      <c r="E1390" s="115" t="s">
        <v>140</v>
      </c>
      <c r="F1390" s="137"/>
      <c r="G1390" s="115"/>
      <c r="H1390" s="265"/>
      <c r="I1390" s="666"/>
      <c r="J1390" s="666">
        <v>43997</v>
      </c>
      <c r="K1390" s="486"/>
      <c r="L1390" s="486"/>
      <c r="M1390" s="115"/>
      <c r="N1390" s="486"/>
      <c r="O1390" s="486"/>
      <c r="P1390" s="486"/>
      <c r="Q1390" s="486"/>
      <c r="R1390" s="486"/>
      <c r="S1390" s="486"/>
      <c r="T1390" s="486"/>
      <c r="U1390" s="486"/>
      <c r="V1390" s="486"/>
      <c r="W1390" s="486"/>
      <c r="X1390" s="486"/>
      <c r="Y1390" s="486"/>
      <c r="Z1390" s="486"/>
      <c r="AA1390" s="486"/>
      <c r="AB1390" s="486"/>
      <c r="AC1390" s="486"/>
      <c r="AD1390" s="486"/>
    </row>
    <row r="1391" spans="1:30">
      <c r="A1391" s="265">
        <v>43991</v>
      </c>
      <c r="B1391" s="115" t="s">
        <v>138</v>
      </c>
      <c r="C1391" s="37">
        <v>880175285</v>
      </c>
      <c r="D1391" s="115" t="s">
        <v>139</v>
      </c>
      <c r="E1391" s="115" t="s">
        <v>140</v>
      </c>
      <c r="F1391" s="137"/>
      <c r="G1391" s="115"/>
      <c r="H1391" s="265"/>
      <c r="I1391" s="666"/>
      <c r="J1391" s="665">
        <v>44007</v>
      </c>
      <c r="K1391" s="486"/>
      <c r="L1391" s="486"/>
      <c r="M1391" s="115"/>
      <c r="N1391" s="486"/>
      <c r="O1391" s="486"/>
      <c r="P1391" s="486"/>
      <c r="Q1391" s="486"/>
      <c r="R1391" s="486"/>
      <c r="S1391" s="486"/>
      <c r="T1391" s="486"/>
      <c r="U1391" s="486"/>
      <c r="V1391" s="486"/>
      <c r="W1391" s="486"/>
      <c r="X1391" s="486"/>
      <c r="Y1391" s="486"/>
      <c r="Z1391" s="486"/>
      <c r="AA1391" s="486"/>
      <c r="AB1391" s="486"/>
      <c r="AC1391" s="486"/>
      <c r="AD1391" s="486"/>
    </row>
    <row r="1392" spans="1:30">
      <c r="A1392" s="265">
        <v>43991</v>
      </c>
      <c r="B1392" s="115" t="s">
        <v>138</v>
      </c>
      <c r="C1392" s="37">
        <v>880034435</v>
      </c>
      <c r="D1392" s="115" t="s">
        <v>345</v>
      </c>
      <c r="E1392" s="115" t="s">
        <v>147</v>
      </c>
      <c r="F1392" s="137"/>
      <c r="G1392" s="115"/>
      <c r="H1392" s="265"/>
      <c r="I1392" s="666"/>
      <c r="J1392" s="665">
        <v>44001</v>
      </c>
      <c r="K1392" s="486"/>
      <c r="L1392" s="486"/>
      <c r="M1392" s="115" t="s">
        <v>142</v>
      </c>
      <c r="N1392" s="486"/>
      <c r="O1392" s="486"/>
      <c r="P1392" s="486"/>
      <c r="Q1392" s="486"/>
      <c r="R1392" s="486"/>
      <c r="S1392" s="486"/>
      <c r="T1392" s="486"/>
      <c r="U1392" s="486"/>
      <c r="V1392" s="486"/>
      <c r="W1392" s="486"/>
      <c r="X1392" s="486"/>
      <c r="Y1392" s="486"/>
      <c r="Z1392" s="486"/>
      <c r="AA1392" s="486"/>
      <c r="AB1392" s="486"/>
      <c r="AC1392" s="486"/>
      <c r="AD1392" s="486"/>
    </row>
    <row r="1393" spans="1:30">
      <c r="A1393" s="665">
        <v>43991</v>
      </c>
      <c r="B1393" s="115" t="s">
        <v>138</v>
      </c>
      <c r="C1393" s="37">
        <v>881296052</v>
      </c>
      <c r="D1393" s="115" t="s">
        <v>139</v>
      </c>
      <c r="E1393" s="115" t="s">
        <v>140</v>
      </c>
      <c r="F1393" s="137"/>
      <c r="G1393" s="115"/>
      <c r="H1393" s="265"/>
      <c r="I1393" s="666"/>
      <c r="J1393" s="665">
        <v>44004</v>
      </c>
      <c r="K1393" s="486"/>
      <c r="L1393" s="486"/>
      <c r="M1393" s="115" t="s">
        <v>283</v>
      </c>
      <c r="N1393" s="486"/>
      <c r="O1393" s="486"/>
      <c r="P1393" s="486"/>
      <c r="Q1393" s="486"/>
      <c r="R1393" s="486"/>
      <c r="S1393" s="486"/>
      <c r="T1393" s="486"/>
      <c r="U1393" s="486"/>
      <c r="V1393" s="486"/>
      <c r="W1393" s="486"/>
      <c r="X1393" s="486"/>
      <c r="Y1393" s="486"/>
      <c r="Z1393" s="486"/>
      <c r="AA1393" s="486"/>
      <c r="AB1393" s="486"/>
      <c r="AC1393" s="486"/>
      <c r="AD1393" s="486"/>
    </row>
    <row r="1394" spans="1:30">
      <c r="A1394" s="265">
        <v>43991</v>
      </c>
      <c r="B1394" s="115" t="s">
        <v>138</v>
      </c>
      <c r="C1394" s="37">
        <v>880221544</v>
      </c>
      <c r="D1394" s="115" t="s">
        <v>139</v>
      </c>
      <c r="E1394" s="115" t="s">
        <v>140</v>
      </c>
      <c r="F1394" s="137"/>
      <c r="G1394" s="115"/>
      <c r="H1394" s="265"/>
      <c r="I1394" s="666"/>
      <c r="J1394" s="665">
        <v>44010</v>
      </c>
      <c r="K1394" s="486"/>
      <c r="L1394" s="486"/>
      <c r="M1394" s="115"/>
      <c r="N1394" s="486"/>
      <c r="O1394" s="486"/>
      <c r="P1394" s="486"/>
      <c r="Q1394" s="486"/>
      <c r="R1394" s="486"/>
      <c r="S1394" s="486"/>
      <c r="T1394" s="486"/>
      <c r="U1394" s="486"/>
      <c r="V1394" s="486"/>
      <c r="W1394" s="486"/>
      <c r="X1394" s="486"/>
      <c r="Y1394" s="486"/>
      <c r="Z1394" s="486"/>
      <c r="AA1394" s="486"/>
      <c r="AB1394" s="486"/>
      <c r="AC1394" s="37"/>
      <c r="AD1394" s="37"/>
    </row>
    <row r="1395" spans="1:30">
      <c r="A1395" s="265">
        <v>43991</v>
      </c>
      <c r="B1395" s="115" t="s">
        <v>138</v>
      </c>
      <c r="C1395" s="37">
        <v>881186781</v>
      </c>
      <c r="D1395" s="115" t="s">
        <v>139</v>
      </c>
      <c r="E1395" s="115" t="s">
        <v>140</v>
      </c>
      <c r="F1395" s="137"/>
      <c r="G1395" s="115"/>
      <c r="H1395" s="265"/>
      <c r="I1395" s="666"/>
      <c r="J1395" s="665">
        <v>44001</v>
      </c>
      <c r="K1395" s="486"/>
      <c r="L1395" s="486"/>
      <c r="M1395" s="115"/>
      <c r="N1395" s="486"/>
      <c r="O1395" s="486"/>
      <c r="P1395" s="486"/>
      <c r="Q1395" s="486"/>
      <c r="R1395" s="486"/>
      <c r="S1395" s="486"/>
      <c r="T1395" s="486"/>
      <c r="U1395" s="486"/>
      <c r="V1395" s="486"/>
      <c r="W1395" s="486"/>
      <c r="X1395" s="486"/>
      <c r="Y1395" s="486"/>
      <c r="Z1395" s="486"/>
      <c r="AA1395" s="486"/>
      <c r="AB1395" s="486"/>
      <c r="AC1395" s="37"/>
      <c r="AD1395" s="37"/>
    </row>
    <row r="1396" spans="1:30">
      <c r="A1396" s="265">
        <v>43991</v>
      </c>
      <c r="B1396" s="115" t="s">
        <v>138</v>
      </c>
      <c r="C1396" s="37">
        <v>880201292</v>
      </c>
      <c r="D1396" s="115" t="s">
        <v>139</v>
      </c>
      <c r="E1396" s="115" t="s">
        <v>140</v>
      </c>
      <c r="F1396" s="137"/>
      <c r="G1396" s="115"/>
      <c r="H1396" s="265"/>
      <c r="I1396" s="666"/>
      <c r="J1396" s="665">
        <v>44000</v>
      </c>
      <c r="K1396" s="486"/>
      <c r="L1396" s="486"/>
      <c r="M1396" s="115"/>
      <c r="N1396" s="486"/>
      <c r="O1396" s="486"/>
      <c r="P1396" s="486"/>
      <c r="Q1396" s="486"/>
      <c r="R1396" s="486"/>
      <c r="S1396" s="486"/>
      <c r="T1396" s="486"/>
      <c r="U1396" s="486"/>
      <c r="V1396" s="486"/>
      <c r="W1396" s="486"/>
      <c r="X1396" s="486"/>
      <c r="Y1396" s="486"/>
      <c r="Z1396" s="486"/>
      <c r="AA1396" s="486"/>
      <c r="AB1396" s="486"/>
      <c r="AC1396" s="37"/>
      <c r="AD1396" s="37"/>
    </row>
    <row r="1397" spans="1:30">
      <c r="A1397" s="265">
        <v>43992</v>
      </c>
      <c r="B1397" s="37" t="s">
        <v>138</v>
      </c>
      <c r="C1397" s="37">
        <v>882125368</v>
      </c>
      <c r="D1397" s="115" t="s">
        <v>139</v>
      </c>
      <c r="E1397" s="115" t="s">
        <v>140</v>
      </c>
      <c r="F1397" s="137"/>
      <c r="G1397" s="115"/>
      <c r="H1397" s="265"/>
      <c r="I1397" s="666"/>
      <c r="J1397" s="665">
        <v>43999</v>
      </c>
      <c r="K1397" s="486"/>
      <c r="L1397" s="486"/>
      <c r="M1397" s="115" t="s">
        <v>142</v>
      </c>
      <c r="N1397" s="486"/>
      <c r="O1397" s="486"/>
      <c r="P1397" s="486"/>
      <c r="Q1397" s="486"/>
      <c r="R1397" s="486"/>
      <c r="S1397" s="486"/>
      <c r="T1397" s="486"/>
      <c r="U1397" s="486"/>
      <c r="V1397" s="486"/>
      <c r="W1397" s="486"/>
      <c r="X1397" s="486"/>
      <c r="Y1397" s="486"/>
      <c r="Z1397" s="486"/>
      <c r="AA1397" s="486"/>
      <c r="AB1397" s="486"/>
      <c r="AC1397" s="37"/>
      <c r="AD1397" s="37"/>
    </row>
    <row r="1398" spans="1:30">
      <c r="A1398" s="265">
        <v>43992</v>
      </c>
      <c r="B1398" s="115" t="s">
        <v>138</v>
      </c>
      <c r="C1398" s="37">
        <v>881786328</v>
      </c>
      <c r="D1398" s="115" t="s">
        <v>139</v>
      </c>
      <c r="E1398" s="115" t="s">
        <v>140</v>
      </c>
      <c r="F1398" s="137"/>
      <c r="G1398" s="115"/>
      <c r="H1398" s="265"/>
      <c r="I1398" s="666"/>
      <c r="J1398" s="665">
        <v>43999</v>
      </c>
      <c r="K1398" s="486"/>
      <c r="L1398" s="486"/>
      <c r="M1398" s="115" t="s">
        <v>1612</v>
      </c>
      <c r="N1398" s="486"/>
      <c r="O1398" s="486"/>
      <c r="P1398" s="486"/>
      <c r="Q1398" s="486"/>
      <c r="R1398" s="486"/>
      <c r="S1398" s="486"/>
      <c r="T1398" s="486"/>
      <c r="U1398" s="486"/>
      <c r="V1398" s="486"/>
      <c r="W1398" s="486"/>
      <c r="X1398" s="486"/>
      <c r="Y1398" s="486"/>
      <c r="Z1398" s="486"/>
      <c r="AA1398" s="486"/>
      <c r="AB1398" s="486"/>
      <c r="AC1398" s="37"/>
      <c r="AD1398" s="37"/>
    </row>
    <row r="1399" spans="1:30">
      <c r="A1399" s="265">
        <v>43992</v>
      </c>
      <c r="B1399" s="115" t="s">
        <v>138</v>
      </c>
      <c r="C1399" s="37">
        <v>880017334</v>
      </c>
      <c r="D1399" s="115" t="s">
        <v>139</v>
      </c>
      <c r="E1399" s="115" t="s">
        <v>147</v>
      </c>
      <c r="F1399" s="137"/>
      <c r="G1399" s="115"/>
      <c r="H1399" s="265"/>
      <c r="I1399" s="666"/>
      <c r="J1399" s="665">
        <v>43994</v>
      </c>
      <c r="K1399" s="486"/>
      <c r="L1399" s="486"/>
      <c r="M1399" s="115" t="s">
        <v>811</v>
      </c>
      <c r="N1399" s="486"/>
      <c r="O1399" s="486"/>
      <c r="P1399" s="486"/>
      <c r="Q1399" s="486"/>
      <c r="R1399" s="486"/>
      <c r="S1399" s="486"/>
      <c r="T1399" s="486"/>
      <c r="U1399" s="486"/>
      <c r="V1399" s="486"/>
      <c r="W1399" s="486"/>
      <c r="X1399" s="486"/>
      <c r="Y1399" s="486"/>
      <c r="Z1399" s="486"/>
      <c r="AA1399" s="486"/>
      <c r="AB1399" s="486"/>
      <c r="AC1399" s="37"/>
      <c r="AD1399" s="37"/>
    </row>
    <row r="1400" spans="1:30">
      <c r="A1400" s="665">
        <v>43992</v>
      </c>
      <c r="B1400" s="115" t="s">
        <v>138</v>
      </c>
      <c r="C1400" s="37">
        <v>880014693</v>
      </c>
      <c r="D1400" s="115" t="s">
        <v>139</v>
      </c>
      <c r="E1400" s="115" t="s">
        <v>147</v>
      </c>
      <c r="F1400" s="137"/>
      <c r="G1400" s="115"/>
      <c r="H1400" s="265"/>
      <c r="I1400" s="666"/>
      <c r="J1400" s="665">
        <v>43994</v>
      </c>
      <c r="K1400" s="486"/>
      <c r="L1400" s="486"/>
      <c r="M1400" s="115" t="s">
        <v>811</v>
      </c>
      <c r="N1400" s="486"/>
      <c r="O1400" s="486"/>
      <c r="P1400" s="486"/>
      <c r="Q1400" s="486"/>
      <c r="R1400" s="486"/>
      <c r="S1400" s="486"/>
      <c r="T1400" s="486"/>
      <c r="U1400" s="486"/>
      <c r="V1400" s="486"/>
      <c r="W1400" s="486"/>
      <c r="X1400" s="486"/>
      <c r="Y1400" s="486"/>
      <c r="Z1400" s="486"/>
      <c r="AA1400" s="486"/>
      <c r="AB1400" s="486"/>
      <c r="AC1400" s="37"/>
      <c r="AD1400" s="37"/>
    </row>
    <row r="1401" spans="1:30">
      <c r="A1401" s="665">
        <v>43992</v>
      </c>
      <c r="B1401" s="115" t="s">
        <v>138</v>
      </c>
      <c r="C1401" s="37">
        <v>881354378</v>
      </c>
      <c r="D1401" s="115" t="s">
        <v>139</v>
      </c>
      <c r="E1401" s="115" t="s">
        <v>140</v>
      </c>
      <c r="F1401" s="137"/>
      <c r="G1401" s="115"/>
      <c r="H1401" s="265"/>
      <c r="I1401" s="666"/>
      <c r="J1401" s="665">
        <v>43999</v>
      </c>
      <c r="K1401" s="486"/>
      <c r="L1401" s="486"/>
      <c r="M1401" s="115" t="s">
        <v>1613</v>
      </c>
      <c r="N1401" s="486"/>
      <c r="O1401" s="486"/>
      <c r="P1401" s="486"/>
      <c r="Q1401" s="486"/>
      <c r="R1401" s="486"/>
      <c r="S1401" s="486"/>
      <c r="T1401" s="486"/>
      <c r="U1401" s="486"/>
      <c r="V1401" s="486"/>
      <c r="W1401" s="486"/>
      <c r="X1401" s="486"/>
      <c r="Y1401" s="486"/>
      <c r="Z1401" s="486"/>
      <c r="AA1401" s="486"/>
      <c r="AB1401" s="486"/>
      <c r="AC1401" s="37"/>
      <c r="AD1401" s="37"/>
    </row>
    <row r="1402" spans="1:30">
      <c r="A1402" s="665">
        <v>43992</v>
      </c>
      <c r="B1402" s="115" t="s">
        <v>138</v>
      </c>
      <c r="C1402" s="37">
        <v>880878622</v>
      </c>
      <c r="D1402" s="115" t="s">
        <v>152</v>
      </c>
      <c r="E1402" s="115" t="s">
        <v>147</v>
      </c>
      <c r="F1402" s="137"/>
      <c r="G1402" s="115"/>
      <c r="H1402" s="265"/>
      <c r="I1402" s="666"/>
      <c r="J1402" s="665">
        <v>43999</v>
      </c>
      <c r="K1402" s="665"/>
      <c r="L1402" s="665"/>
      <c r="M1402" s="115" t="s">
        <v>1333</v>
      </c>
      <c r="N1402" s="486"/>
      <c r="O1402" s="486"/>
      <c r="P1402" s="486"/>
      <c r="Q1402" s="486"/>
      <c r="R1402" s="486"/>
      <c r="S1402" s="486"/>
      <c r="T1402" s="486"/>
      <c r="U1402" s="486"/>
      <c r="V1402" s="486"/>
      <c r="W1402" s="486"/>
      <c r="X1402" s="486"/>
      <c r="Y1402" s="486"/>
      <c r="Z1402" s="486"/>
      <c r="AA1402" s="486"/>
      <c r="AB1402" s="486"/>
      <c r="AC1402" s="37"/>
      <c r="AD1402" s="37"/>
    </row>
    <row r="1403" spans="1:30">
      <c r="A1403" s="665">
        <v>43992</v>
      </c>
      <c r="B1403" s="115" t="s">
        <v>138</v>
      </c>
      <c r="C1403" s="37">
        <v>880227295</v>
      </c>
      <c r="D1403" s="115" t="s">
        <v>139</v>
      </c>
      <c r="E1403" s="115" t="s">
        <v>140</v>
      </c>
      <c r="F1403" s="137"/>
      <c r="G1403" s="115"/>
      <c r="H1403" s="265"/>
      <c r="I1403" s="666"/>
      <c r="J1403" s="665">
        <v>44012</v>
      </c>
      <c r="K1403" s="486"/>
      <c r="L1403" s="486"/>
      <c r="M1403" s="115" t="s">
        <v>1614</v>
      </c>
      <c r="N1403" s="486"/>
      <c r="O1403" s="486"/>
      <c r="P1403" s="486"/>
      <c r="Q1403" s="486"/>
      <c r="R1403" s="486"/>
      <c r="S1403" s="486"/>
      <c r="T1403" s="486"/>
      <c r="U1403" s="486"/>
      <c r="V1403" s="486"/>
      <c r="W1403" s="486"/>
      <c r="X1403" s="486"/>
      <c r="Y1403" s="486"/>
      <c r="Z1403" s="486"/>
      <c r="AA1403" s="486"/>
      <c r="AB1403" s="486"/>
      <c r="AC1403" s="37"/>
      <c r="AD1403" s="37"/>
    </row>
    <row r="1404" spans="1:30">
      <c r="A1404" s="665">
        <v>43992</v>
      </c>
      <c r="B1404" s="115" t="s">
        <v>138</v>
      </c>
      <c r="C1404" s="115">
        <v>881958975</v>
      </c>
      <c r="D1404" s="115" t="s">
        <v>139</v>
      </c>
      <c r="E1404" s="115" t="s">
        <v>140</v>
      </c>
      <c r="F1404" s="137"/>
      <c r="G1404" s="115"/>
      <c r="H1404" s="265"/>
      <c r="I1404" s="666"/>
      <c r="J1404" s="665">
        <v>44012</v>
      </c>
      <c r="K1404" s="486"/>
      <c r="L1404" s="486"/>
      <c r="M1404" s="115" t="s">
        <v>142</v>
      </c>
      <c r="N1404" s="486"/>
      <c r="O1404" s="486"/>
      <c r="P1404" s="486"/>
      <c r="Q1404" s="486"/>
      <c r="R1404" s="680"/>
      <c r="S1404" s="680"/>
      <c r="T1404" s="680"/>
      <c r="U1404" s="680"/>
      <c r="V1404" s="680"/>
      <c r="W1404" s="680"/>
      <c r="X1404" s="680"/>
      <c r="Y1404" s="680"/>
      <c r="Z1404" s="680"/>
      <c r="AA1404" s="680"/>
      <c r="AB1404" s="680"/>
      <c r="AC1404" s="629"/>
      <c r="AD1404" s="629"/>
    </row>
    <row r="1405" spans="1:30">
      <c r="A1405" s="665">
        <v>43993</v>
      </c>
      <c r="B1405" s="115" t="s">
        <v>138</v>
      </c>
      <c r="C1405" s="37">
        <v>880317406</v>
      </c>
      <c r="D1405" s="115" t="s">
        <v>139</v>
      </c>
      <c r="E1405" s="115" t="s">
        <v>140</v>
      </c>
      <c r="F1405" s="137"/>
      <c r="G1405" s="115"/>
      <c r="H1405" s="265"/>
      <c r="I1405" s="666"/>
      <c r="J1405" s="665">
        <v>44004</v>
      </c>
      <c r="K1405" s="486"/>
      <c r="L1405" s="486"/>
      <c r="M1405" s="115" t="s">
        <v>168</v>
      </c>
      <c r="N1405" s="486"/>
      <c r="O1405" s="486"/>
      <c r="P1405" s="486"/>
      <c r="Q1405" s="486"/>
      <c r="R1405" s="680"/>
      <c r="S1405" s="680"/>
      <c r="T1405" s="680"/>
      <c r="U1405" s="680"/>
      <c r="V1405" s="680"/>
      <c r="W1405" s="680"/>
      <c r="X1405" s="680"/>
      <c r="Y1405" s="680"/>
      <c r="Z1405" s="680"/>
      <c r="AA1405" s="680"/>
      <c r="AB1405" s="680"/>
      <c r="AC1405" s="629"/>
      <c r="AD1405" s="629"/>
    </row>
    <row r="1406" spans="1:30">
      <c r="A1406" s="665">
        <v>43993</v>
      </c>
      <c r="B1406" s="115" t="s">
        <v>138</v>
      </c>
      <c r="C1406" s="37">
        <v>881798270</v>
      </c>
      <c r="D1406" s="115" t="s">
        <v>139</v>
      </c>
      <c r="E1406" s="115" t="s">
        <v>140</v>
      </c>
      <c r="F1406" s="137"/>
      <c r="G1406" s="115"/>
      <c r="H1406" s="265"/>
      <c r="I1406" s="666"/>
      <c r="J1406" s="665">
        <v>44011</v>
      </c>
      <c r="K1406" s="486"/>
      <c r="L1406" s="486"/>
      <c r="M1406" s="115" t="s">
        <v>142</v>
      </c>
      <c r="N1406" s="486"/>
      <c r="O1406" s="486"/>
      <c r="P1406" s="486"/>
      <c r="Q1406" s="486"/>
      <c r="R1406" s="486"/>
      <c r="S1406" s="486"/>
      <c r="T1406" s="486"/>
      <c r="U1406" s="486"/>
      <c r="V1406" s="486"/>
      <c r="W1406" s="486"/>
      <c r="X1406" s="486"/>
      <c r="Y1406" s="486"/>
      <c r="Z1406" s="486"/>
      <c r="AA1406" s="486"/>
      <c r="AB1406" s="486"/>
      <c r="AC1406" s="37"/>
      <c r="AD1406" s="37"/>
    </row>
    <row r="1407" spans="1:30">
      <c r="A1407" s="665">
        <v>43993</v>
      </c>
      <c r="B1407" s="115" t="s">
        <v>138</v>
      </c>
      <c r="C1407" s="37">
        <v>881378411</v>
      </c>
      <c r="D1407" s="115" t="s">
        <v>139</v>
      </c>
      <c r="E1407" s="115" t="s">
        <v>140</v>
      </c>
      <c r="F1407" s="137"/>
      <c r="G1407" s="115"/>
      <c r="H1407" s="265"/>
      <c r="I1407" s="666"/>
      <c r="J1407" s="665">
        <v>44010</v>
      </c>
      <c r="K1407" s="486"/>
      <c r="L1407" s="486"/>
      <c r="M1407" s="115" t="s">
        <v>1615</v>
      </c>
      <c r="N1407" s="115"/>
      <c r="O1407" s="486"/>
      <c r="P1407" s="486"/>
      <c r="Q1407" s="486"/>
      <c r="R1407" s="486"/>
      <c r="S1407" s="486"/>
      <c r="T1407" s="486"/>
      <c r="U1407" s="486"/>
      <c r="V1407" s="486"/>
      <c r="W1407" s="486"/>
      <c r="X1407" s="486"/>
      <c r="Y1407" s="486"/>
      <c r="Z1407" s="486"/>
      <c r="AA1407" s="486"/>
      <c r="AB1407" s="486"/>
      <c r="AC1407" s="37"/>
      <c r="AD1407" s="37"/>
    </row>
    <row r="1408" spans="1:30">
      <c r="A1408" s="666">
        <v>43993</v>
      </c>
      <c r="B1408" s="115" t="s">
        <v>138</v>
      </c>
      <c r="C1408" s="37">
        <v>880200016</v>
      </c>
      <c r="D1408" s="115" t="s">
        <v>139</v>
      </c>
      <c r="E1408" s="115" t="s">
        <v>140</v>
      </c>
      <c r="F1408" s="666"/>
      <c r="G1408" s="486"/>
      <c r="H1408" s="37"/>
      <c r="I1408" s="486"/>
      <c r="J1408" s="666">
        <v>44011</v>
      </c>
      <c r="K1408" s="486"/>
      <c r="L1408" s="486"/>
      <c r="M1408" s="486"/>
      <c r="N1408" s="486"/>
      <c r="O1408" s="486"/>
      <c r="P1408" s="486"/>
      <c r="Q1408" s="486"/>
      <c r="R1408" s="486"/>
      <c r="S1408" s="486"/>
      <c r="T1408" s="486"/>
      <c r="U1408" s="486"/>
      <c r="V1408" s="486"/>
      <c r="W1408" s="486"/>
      <c r="X1408" s="486"/>
      <c r="Y1408" s="486"/>
      <c r="Z1408" s="486"/>
      <c r="AA1408" s="486"/>
      <c r="AB1408" s="486"/>
      <c r="AC1408" s="37"/>
      <c r="AD1408" s="37"/>
    </row>
    <row r="1409" spans="1:30">
      <c r="A1409" s="666">
        <v>43993</v>
      </c>
      <c r="B1409" s="115" t="s">
        <v>138</v>
      </c>
      <c r="C1409" s="486">
        <v>882199381</v>
      </c>
      <c r="D1409" s="115" t="s">
        <v>139</v>
      </c>
      <c r="E1409" s="115" t="s">
        <v>140</v>
      </c>
      <c r="F1409" s="666"/>
      <c r="G1409" s="486"/>
      <c r="H1409" s="37"/>
      <c r="I1409" s="486"/>
      <c r="J1409" s="666">
        <v>43999</v>
      </c>
      <c r="K1409" s="486"/>
      <c r="L1409" s="486"/>
      <c r="M1409" s="115" t="s">
        <v>338</v>
      </c>
      <c r="N1409" s="486"/>
      <c r="O1409" s="486"/>
      <c r="P1409" s="486"/>
      <c r="Q1409" s="486"/>
      <c r="R1409" s="486"/>
      <c r="S1409" s="486"/>
      <c r="T1409" s="486"/>
      <c r="U1409" s="486"/>
      <c r="V1409" s="486"/>
      <c r="W1409" s="486"/>
      <c r="X1409" s="486"/>
      <c r="Y1409" s="486"/>
      <c r="Z1409" s="486"/>
      <c r="AA1409" s="486"/>
      <c r="AB1409" s="486"/>
      <c r="AC1409" s="37"/>
      <c r="AD1409" s="37"/>
    </row>
    <row r="1410" spans="1:30">
      <c r="A1410" s="666">
        <v>43993</v>
      </c>
      <c r="B1410" s="115" t="s">
        <v>138</v>
      </c>
      <c r="C1410" s="486">
        <v>881472677</v>
      </c>
      <c r="D1410" s="115" t="s">
        <v>139</v>
      </c>
      <c r="E1410" s="115" t="s">
        <v>147</v>
      </c>
      <c r="F1410" s="666"/>
      <c r="G1410" s="486"/>
      <c r="H1410" s="37"/>
      <c r="I1410" s="486"/>
      <c r="J1410" s="666">
        <v>44000</v>
      </c>
      <c r="K1410" s="486"/>
      <c r="L1410" s="486"/>
      <c r="M1410" s="486" t="s">
        <v>1616</v>
      </c>
      <c r="N1410" s="486"/>
      <c r="O1410" s="486"/>
      <c r="P1410" s="486"/>
      <c r="Q1410" s="486"/>
      <c r="R1410" s="486"/>
      <c r="S1410" s="486"/>
      <c r="T1410" s="486"/>
      <c r="U1410" s="486"/>
      <c r="V1410" s="486"/>
      <c r="W1410" s="486"/>
      <c r="X1410" s="486"/>
      <c r="Y1410" s="486"/>
      <c r="Z1410" s="486"/>
      <c r="AA1410" s="486"/>
      <c r="AB1410" s="486"/>
      <c r="AC1410" s="37"/>
      <c r="AD1410" s="37"/>
    </row>
    <row r="1411" spans="1:30">
      <c r="A1411" s="666">
        <v>43994</v>
      </c>
      <c r="B1411" s="115" t="s">
        <v>138</v>
      </c>
      <c r="C1411" s="486">
        <v>880692412</v>
      </c>
      <c r="D1411" s="115" t="s">
        <v>139</v>
      </c>
      <c r="E1411" s="115" t="s">
        <v>140</v>
      </c>
      <c r="F1411" s="666"/>
      <c r="G1411" s="486"/>
      <c r="H1411" s="37"/>
      <c r="I1411" s="486"/>
      <c r="J1411" s="666">
        <v>44010</v>
      </c>
      <c r="K1411" s="486"/>
      <c r="L1411" s="486"/>
      <c r="M1411" s="115" t="s">
        <v>168</v>
      </c>
      <c r="N1411" s="486"/>
      <c r="O1411" s="486"/>
      <c r="P1411" s="486"/>
      <c r="Q1411" s="486"/>
      <c r="R1411" s="486"/>
      <c r="S1411" s="486"/>
      <c r="T1411" s="486"/>
      <c r="U1411" s="486"/>
      <c r="V1411" s="486"/>
      <c r="W1411" s="486"/>
      <c r="X1411" s="486"/>
      <c r="Y1411" s="486"/>
      <c r="Z1411" s="486"/>
      <c r="AA1411" s="486"/>
      <c r="AB1411" s="486"/>
      <c r="AC1411" s="37"/>
      <c r="AD1411" s="37"/>
    </row>
    <row r="1412" spans="1:30">
      <c r="A1412" s="666">
        <v>43994</v>
      </c>
      <c r="B1412" s="115" t="s">
        <v>138</v>
      </c>
      <c r="C1412" s="486">
        <v>881862538</v>
      </c>
      <c r="D1412" s="115" t="s">
        <v>139</v>
      </c>
      <c r="E1412" s="115" t="s">
        <v>140</v>
      </c>
      <c r="F1412" s="666"/>
      <c r="G1412" s="486"/>
      <c r="H1412" s="37"/>
      <c r="I1412" s="486"/>
      <c r="J1412" s="666">
        <v>44011</v>
      </c>
      <c r="K1412" s="486"/>
      <c r="L1412" s="486"/>
      <c r="M1412" s="486"/>
      <c r="N1412" s="486"/>
      <c r="O1412" s="486"/>
      <c r="P1412" s="486"/>
      <c r="Q1412" s="486"/>
      <c r="R1412" s="486"/>
      <c r="S1412" s="486"/>
      <c r="T1412" s="486"/>
      <c r="U1412" s="486"/>
      <c r="V1412" s="486"/>
      <c r="W1412" s="486"/>
      <c r="X1412" s="486"/>
      <c r="Y1412" s="486"/>
      <c r="Z1412" s="486"/>
      <c r="AA1412" s="486"/>
      <c r="AB1412" s="486"/>
      <c r="AC1412" s="37"/>
      <c r="AD1412" s="37"/>
    </row>
    <row r="1413" spans="1:30">
      <c r="A1413" s="666">
        <v>43994</v>
      </c>
      <c r="B1413" s="115" t="s">
        <v>138</v>
      </c>
      <c r="C1413" s="486">
        <v>881485913</v>
      </c>
      <c r="D1413" s="115" t="s">
        <v>139</v>
      </c>
      <c r="E1413" s="115" t="s">
        <v>140</v>
      </c>
      <c r="F1413" s="666"/>
      <c r="G1413" s="486"/>
      <c r="H1413" s="37"/>
      <c r="I1413" s="486"/>
      <c r="J1413" s="666">
        <v>44004</v>
      </c>
      <c r="K1413" s="486"/>
      <c r="L1413" s="486"/>
      <c r="M1413" s="115" t="s">
        <v>1617</v>
      </c>
      <c r="N1413" s="486"/>
      <c r="O1413" s="486"/>
      <c r="P1413" s="486"/>
      <c r="Q1413" s="486"/>
      <c r="R1413" s="680"/>
      <c r="S1413" s="680"/>
      <c r="T1413" s="680"/>
      <c r="U1413" s="680"/>
      <c r="V1413" s="680"/>
      <c r="W1413" s="680"/>
      <c r="X1413" s="680"/>
      <c r="Y1413" s="680"/>
      <c r="Z1413" s="680"/>
      <c r="AA1413" s="680"/>
      <c r="AB1413" s="680"/>
      <c r="AC1413" s="629"/>
      <c r="AD1413" s="629"/>
    </row>
    <row r="1414" spans="1:30">
      <c r="A1414" s="666">
        <v>43994</v>
      </c>
      <c r="B1414" s="115" t="s">
        <v>138</v>
      </c>
      <c r="C1414" s="486">
        <v>880046157</v>
      </c>
      <c r="D1414" s="115" t="s">
        <v>345</v>
      </c>
      <c r="E1414" s="115" t="s">
        <v>140</v>
      </c>
      <c r="F1414" s="666"/>
      <c r="G1414" s="486"/>
      <c r="H1414" s="37"/>
      <c r="I1414" s="486"/>
      <c r="J1414" s="666">
        <v>44012</v>
      </c>
      <c r="K1414" s="486"/>
      <c r="L1414" s="486"/>
      <c r="M1414" s="486" t="s">
        <v>1618</v>
      </c>
      <c r="N1414" s="486"/>
      <c r="O1414" s="486"/>
      <c r="P1414" s="486"/>
      <c r="Q1414" s="486"/>
      <c r="R1414" s="486"/>
      <c r="S1414" s="486"/>
      <c r="T1414" s="486"/>
      <c r="U1414" s="486"/>
      <c r="V1414" s="486"/>
      <c r="W1414" s="486"/>
      <c r="X1414" s="486"/>
      <c r="Y1414" s="486"/>
      <c r="Z1414" s="486"/>
      <c r="AA1414" s="486"/>
      <c r="AB1414" s="486"/>
      <c r="AC1414" s="37"/>
      <c r="AD1414" s="37"/>
    </row>
    <row r="1415" spans="1:30">
      <c r="A1415" s="666">
        <v>43994</v>
      </c>
      <c r="B1415" s="115" t="s">
        <v>138</v>
      </c>
      <c r="C1415" s="486">
        <v>880423469</v>
      </c>
      <c r="D1415" s="115" t="s">
        <v>139</v>
      </c>
      <c r="E1415" s="115" t="s">
        <v>140</v>
      </c>
      <c r="F1415" s="666"/>
      <c r="G1415" s="486"/>
      <c r="H1415" s="37"/>
      <c r="I1415" s="486"/>
      <c r="J1415" s="666">
        <v>44012</v>
      </c>
      <c r="K1415" s="486"/>
      <c r="L1415" s="486"/>
      <c r="M1415" s="115" t="s">
        <v>1619</v>
      </c>
      <c r="N1415" s="486"/>
      <c r="O1415" s="486"/>
      <c r="P1415" s="486"/>
      <c r="Q1415" s="486"/>
      <c r="R1415" s="486"/>
      <c r="S1415" s="486"/>
      <c r="T1415" s="486"/>
      <c r="U1415" s="486"/>
      <c r="V1415" s="486"/>
      <c r="W1415" s="486"/>
      <c r="X1415" s="486"/>
      <c r="Y1415" s="486"/>
      <c r="Z1415" s="486"/>
      <c r="AA1415" s="486"/>
      <c r="AB1415" s="486"/>
      <c r="AC1415" s="37"/>
      <c r="AD1415" s="37"/>
    </row>
    <row r="1416" spans="1:30">
      <c r="A1416" s="666">
        <v>43994</v>
      </c>
      <c r="B1416" s="115" t="s">
        <v>138</v>
      </c>
      <c r="C1416" s="486">
        <v>881262651</v>
      </c>
      <c r="D1416" s="115" t="s">
        <v>139</v>
      </c>
      <c r="E1416" s="115" t="s">
        <v>140</v>
      </c>
      <c r="F1416" s="666"/>
      <c r="G1416" s="486"/>
      <c r="H1416" s="37"/>
      <c r="I1416" s="486"/>
      <c r="J1416" s="666">
        <v>44011</v>
      </c>
      <c r="K1416" s="486"/>
      <c r="L1416" s="486"/>
      <c r="M1416" s="486" t="s">
        <v>1620</v>
      </c>
      <c r="N1416" s="486"/>
      <c r="O1416" s="486"/>
      <c r="P1416" s="486"/>
      <c r="Q1416" s="486"/>
      <c r="R1416" s="486"/>
      <c r="S1416" s="486"/>
      <c r="T1416" s="486"/>
      <c r="U1416" s="486"/>
      <c r="V1416" s="486"/>
      <c r="W1416" s="486"/>
      <c r="X1416" s="486"/>
      <c r="Y1416" s="486"/>
      <c r="Z1416" s="486"/>
      <c r="AA1416" s="486"/>
      <c r="AB1416" s="486"/>
      <c r="AC1416" s="37"/>
      <c r="AD1416" s="37"/>
    </row>
    <row r="1417" spans="1:30">
      <c r="A1417" s="666">
        <v>43994</v>
      </c>
      <c r="B1417" s="115" t="s">
        <v>138</v>
      </c>
      <c r="C1417" s="486">
        <v>880225762</v>
      </c>
      <c r="D1417" s="115" t="s">
        <v>139</v>
      </c>
      <c r="E1417" s="115" t="s">
        <v>140</v>
      </c>
      <c r="F1417" s="666"/>
      <c r="G1417" s="486"/>
      <c r="H1417" s="37"/>
      <c r="I1417" s="486"/>
      <c r="J1417" s="666">
        <v>44008</v>
      </c>
      <c r="K1417" s="486"/>
      <c r="L1417" s="486"/>
      <c r="M1417" s="115" t="s">
        <v>1621</v>
      </c>
      <c r="N1417" s="486"/>
      <c r="O1417" s="486"/>
      <c r="P1417" s="486"/>
      <c r="Q1417" s="486"/>
      <c r="R1417" s="486"/>
      <c r="S1417" s="486"/>
      <c r="T1417" s="486"/>
      <c r="U1417" s="486"/>
      <c r="V1417" s="486"/>
      <c r="W1417" s="486"/>
      <c r="X1417" s="486"/>
      <c r="Y1417" s="486"/>
      <c r="Z1417" s="486"/>
      <c r="AA1417" s="486"/>
      <c r="AB1417" s="486"/>
      <c r="AC1417" s="37"/>
      <c r="AD1417" s="37"/>
    </row>
    <row r="1418" spans="1:30">
      <c r="A1418" s="665">
        <v>43997</v>
      </c>
      <c r="B1418" s="115" t="s">
        <v>138</v>
      </c>
      <c r="C1418" s="486">
        <v>882189028</v>
      </c>
      <c r="D1418" s="115" t="s">
        <v>139</v>
      </c>
      <c r="E1418" s="115" t="s">
        <v>140</v>
      </c>
      <c r="F1418" s="666"/>
      <c r="G1418" s="486"/>
      <c r="H1418" s="37"/>
      <c r="I1418" s="486"/>
      <c r="J1418" s="666">
        <v>44003</v>
      </c>
      <c r="K1418" s="486"/>
      <c r="L1418" s="486"/>
      <c r="M1418" s="486" t="s">
        <v>1326</v>
      </c>
      <c r="N1418" s="486"/>
      <c r="O1418" s="486"/>
      <c r="P1418" s="486"/>
      <c r="Q1418" s="486"/>
      <c r="R1418" s="486"/>
      <c r="S1418" s="486"/>
      <c r="T1418" s="486"/>
      <c r="U1418" s="486"/>
      <c r="V1418" s="486"/>
      <c r="W1418" s="486"/>
      <c r="X1418" s="486"/>
      <c r="Y1418" s="486"/>
      <c r="Z1418" s="486"/>
      <c r="AA1418" s="486"/>
      <c r="AB1418" s="486"/>
      <c r="AC1418" s="37"/>
      <c r="AD1418" s="37"/>
    </row>
    <row r="1419" spans="1:30">
      <c r="A1419" s="666">
        <v>43997</v>
      </c>
      <c r="B1419" s="115" t="s">
        <v>138</v>
      </c>
      <c r="C1419" s="486">
        <v>882212425</v>
      </c>
      <c r="D1419" s="115" t="s">
        <v>139</v>
      </c>
      <c r="E1419" s="115" t="s">
        <v>140</v>
      </c>
      <c r="F1419" s="666"/>
      <c r="G1419" s="486"/>
      <c r="H1419" s="37"/>
      <c r="I1419" s="486"/>
      <c r="J1419" s="666">
        <v>44004</v>
      </c>
      <c r="K1419" s="486"/>
      <c r="L1419" s="486"/>
      <c r="M1419" s="115" t="s">
        <v>1622</v>
      </c>
      <c r="N1419" s="486"/>
      <c r="O1419" s="486"/>
      <c r="P1419" s="486"/>
      <c r="Q1419" s="486"/>
      <c r="R1419" s="486"/>
      <c r="S1419" s="486"/>
      <c r="T1419" s="486"/>
      <c r="U1419" s="486"/>
      <c r="V1419" s="486"/>
      <c r="W1419" s="486"/>
      <c r="X1419" s="486"/>
      <c r="Y1419" s="486"/>
      <c r="Z1419" s="486"/>
      <c r="AA1419" s="486"/>
      <c r="AB1419" s="486"/>
      <c r="AC1419" s="37"/>
      <c r="AD1419" s="37"/>
    </row>
    <row r="1420" spans="1:30">
      <c r="A1420" s="666">
        <v>43997</v>
      </c>
      <c r="B1420" s="115" t="s">
        <v>138</v>
      </c>
      <c r="C1420" s="486">
        <v>881438888</v>
      </c>
      <c r="D1420" s="115" t="s">
        <v>139</v>
      </c>
      <c r="E1420" s="115" t="s">
        <v>140</v>
      </c>
      <c r="F1420" s="666"/>
      <c r="G1420" s="486"/>
      <c r="H1420" s="37"/>
      <c r="I1420" s="486"/>
      <c r="J1420" s="666">
        <v>44012</v>
      </c>
      <c r="K1420" s="486"/>
      <c r="L1420" s="486"/>
      <c r="M1420" s="486"/>
      <c r="N1420" s="486"/>
      <c r="O1420" s="486"/>
      <c r="P1420" s="486"/>
      <c r="Q1420" s="486"/>
      <c r="R1420" s="486"/>
      <c r="S1420" s="486"/>
      <c r="T1420" s="486"/>
      <c r="U1420" s="486"/>
      <c r="V1420" s="486"/>
      <c r="W1420" s="486"/>
      <c r="X1420" s="486"/>
      <c r="Y1420" s="486"/>
      <c r="Z1420" s="486"/>
      <c r="AA1420" s="486"/>
      <c r="AB1420" s="486"/>
      <c r="AC1420" s="37"/>
      <c r="AD1420" s="37"/>
    </row>
    <row r="1421" spans="1:30">
      <c r="A1421" s="666">
        <v>43997</v>
      </c>
      <c r="B1421" s="115" t="s">
        <v>138</v>
      </c>
      <c r="C1421" s="486">
        <v>881258417</v>
      </c>
      <c r="D1421" s="115" t="s">
        <v>139</v>
      </c>
      <c r="E1421" s="115" t="s">
        <v>140</v>
      </c>
      <c r="F1421" s="666"/>
      <c r="G1421" s="486"/>
      <c r="H1421" s="37"/>
      <c r="I1421" s="486"/>
      <c r="J1421" s="666">
        <v>44012</v>
      </c>
      <c r="K1421" s="486"/>
      <c r="L1421" s="486"/>
      <c r="M1421" s="486" t="s">
        <v>1623</v>
      </c>
      <c r="N1421" s="486"/>
      <c r="O1421" s="486"/>
      <c r="P1421" s="486"/>
      <c r="Q1421" s="486"/>
      <c r="R1421" s="486"/>
      <c r="S1421" s="486"/>
      <c r="T1421" s="486"/>
      <c r="U1421" s="486"/>
      <c r="V1421" s="486"/>
      <c r="W1421" s="486"/>
      <c r="X1421" s="486"/>
      <c r="Y1421" s="486"/>
      <c r="Z1421" s="486"/>
      <c r="AA1421" s="486"/>
      <c r="AB1421" s="486"/>
      <c r="AC1421" s="37"/>
      <c r="AD1421" s="37"/>
    </row>
    <row r="1422" spans="1:30">
      <c r="A1422" s="666">
        <v>43997</v>
      </c>
      <c r="B1422" s="115" t="s">
        <v>138</v>
      </c>
      <c r="C1422" s="486">
        <v>881771051</v>
      </c>
      <c r="D1422" s="115" t="s">
        <v>139</v>
      </c>
      <c r="E1422" s="115" t="s">
        <v>140</v>
      </c>
      <c r="F1422" s="666"/>
      <c r="G1422" s="486"/>
      <c r="H1422" s="37"/>
      <c r="I1422" s="486"/>
      <c r="J1422" s="666">
        <v>44012</v>
      </c>
      <c r="K1422" s="486"/>
      <c r="L1422" s="486"/>
      <c r="M1422" s="115" t="s">
        <v>142</v>
      </c>
      <c r="N1422" s="486"/>
      <c r="O1422" s="486"/>
      <c r="P1422" s="486"/>
      <c r="Q1422" s="486"/>
      <c r="R1422" s="486"/>
      <c r="S1422" s="486"/>
      <c r="T1422" s="486"/>
      <c r="U1422" s="486"/>
      <c r="V1422" s="486"/>
      <c r="W1422" s="486"/>
      <c r="X1422" s="486"/>
      <c r="Y1422" s="486"/>
      <c r="Z1422" s="486"/>
      <c r="AA1422" s="486"/>
      <c r="AB1422" s="486"/>
      <c r="AC1422" s="37"/>
      <c r="AD1422" s="37"/>
    </row>
    <row r="1423" spans="1:30">
      <c r="A1423" s="666">
        <v>43997</v>
      </c>
      <c r="B1423" s="115" t="s">
        <v>138</v>
      </c>
      <c r="C1423" s="486">
        <v>881799964</v>
      </c>
      <c r="D1423" s="115" t="s">
        <v>139</v>
      </c>
      <c r="E1423" s="115" t="s">
        <v>140</v>
      </c>
      <c r="F1423" s="666"/>
      <c r="G1423" s="486"/>
      <c r="H1423" s="37"/>
      <c r="I1423" s="486"/>
      <c r="J1423" s="666">
        <v>44004</v>
      </c>
      <c r="K1423" s="486"/>
      <c r="L1423" s="486"/>
      <c r="M1423" s="115" t="s">
        <v>142</v>
      </c>
      <c r="N1423" s="486"/>
      <c r="O1423" s="486"/>
      <c r="P1423" s="486"/>
      <c r="Q1423" s="486"/>
      <c r="R1423" s="486"/>
      <c r="S1423" s="486"/>
      <c r="T1423" s="486"/>
      <c r="U1423" s="486"/>
      <c r="V1423" s="486"/>
      <c r="W1423" s="486"/>
      <c r="X1423" s="486"/>
      <c r="Y1423" s="486"/>
      <c r="Z1423" s="486"/>
      <c r="AA1423" s="486"/>
      <c r="AB1423" s="486"/>
      <c r="AC1423" s="37"/>
      <c r="AD1423" s="37"/>
    </row>
    <row r="1424" spans="1:30">
      <c r="A1424" s="665">
        <v>43997</v>
      </c>
      <c r="B1424" s="115" t="s">
        <v>138</v>
      </c>
      <c r="C1424" s="486">
        <v>880355794</v>
      </c>
      <c r="D1424" s="115" t="s">
        <v>139</v>
      </c>
      <c r="E1424" s="115" t="s">
        <v>140</v>
      </c>
      <c r="F1424" s="666"/>
      <c r="G1424" s="486"/>
      <c r="H1424" s="37"/>
      <c r="I1424" s="486"/>
      <c r="J1424" s="666">
        <v>44006</v>
      </c>
      <c r="K1424" s="486"/>
      <c r="L1424" s="486"/>
      <c r="M1424" s="115" t="s">
        <v>142</v>
      </c>
      <c r="N1424" s="486"/>
      <c r="O1424" s="486"/>
      <c r="P1424" s="486"/>
      <c r="Q1424" s="486"/>
      <c r="R1424" s="486"/>
      <c r="S1424" s="486"/>
      <c r="T1424" s="486"/>
      <c r="U1424" s="486"/>
      <c r="V1424" s="486"/>
      <c r="W1424" s="486"/>
      <c r="X1424" s="486"/>
      <c r="Y1424" s="486"/>
      <c r="Z1424" s="486"/>
      <c r="AA1424" s="486"/>
      <c r="AB1424" s="486"/>
      <c r="AC1424" s="37"/>
      <c r="AD1424" s="37"/>
    </row>
    <row r="1425" spans="1:30">
      <c r="A1425" s="666">
        <v>43997</v>
      </c>
      <c r="B1425" s="115" t="s">
        <v>138</v>
      </c>
      <c r="C1425" s="486">
        <v>880003987</v>
      </c>
      <c r="D1425" s="115" t="s">
        <v>139</v>
      </c>
      <c r="E1425" s="115" t="s">
        <v>150</v>
      </c>
      <c r="F1425" s="666"/>
      <c r="G1425" s="486"/>
      <c r="H1425" s="37"/>
      <c r="I1425" s="486"/>
      <c r="J1425" s="666">
        <v>44004</v>
      </c>
      <c r="K1425" s="486"/>
      <c r="L1425" s="486"/>
      <c r="M1425" s="115"/>
      <c r="N1425" s="486"/>
      <c r="O1425" s="486"/>
      <c r="P1425" s="486"/>
      <c r="Q1425" s="486"/>
      <c r="R1425" s="486"/>
      <c r="S1425" s="486"/>
      <c r="T1425" s="486"/>
      <c r="U1425" s="486"/>
      <c r="V1425" s="486"/>
      <c r="W1425" s="486"/>
      <c r="X1425" s="486"/>
      <c r="Y1425" s="486"/>
      <c r="Z1425" s="486"/>
      <c r="AA1425" s="486"/>
      <c r="AB1425" s="486"/>
      <c r="AC1425" s="37"/>
      <c r="AD1425" s="37"/>
    </row>
    <row r="1426" spans="1:30">
      <c r="A1426" s="666">
        <v>43997</v>
      </c>
      <c r="B1426" s="115" t="s">
        <v>138</v>
      </c>
      <c r="C1426" s="37">
        <v>880318270</v>
      </c>
      <c r="D1426" s="115" t="s">
        <v>139</v>
      </c>
      <c r="E1426" s="115" t="s">
        <v>140</v>
      </c>
      <c r="F1426" s="666"/>
      <c r="G1426" s="486"/>
      <c r="H1426" s="37"/>
      <c r="I1426" s="486"/>
      <c r="J1426" s="666">
        <v>44010</v>
      </c>
      <c r="K1426" s="486"/>
      <c r="L1426" s="486"/>
      <c r="M1426" s="115"/>
      <c r="N1426" s="486"/>
      <c r="O1426" s="486"/>
      <c r="P1426" s="486"/>
      <c r="Q1426" s="486"/>
      <c r="R1426" s="486"/>
      <c r="S1426" s="486"/>
      <c r="T1426" s="486"/>
      <c r="U1426" s="486"/>
      <c r="V1426" s="486"/>
      <c r="W1426" s="486"/>
      <c r="X1426" s="486"/>
      <c r="Y1426" s="486"/>
      <c r="Z1426" s="486"/>
      <c r="AA1426" s="486"/>
      <c r="AB1426" s="486"/>
      <c r="AC1426" s="37"/>
      <c r="AD1426" s="37"/>
    </row>
    <row r="1427" spans="1:30">
      <c r="A1427" s="666">
        <v>43997</v>
      </c>
      <c r="B1427" s="115" t="s">
        <v>138</v>
      </c>
      <c r="C1427" s="37">
        <v>880830277</v>
      </c>
      <c r="D1427" s="115" t="s">
        <v>139</v>
      </c>
      <c r="E1427" s="115" t="s">
        <v>140</v>
      </c>
      <c r="F1427" s="666"/>
      <c r="G1427" s="486"/>
      <c r="H1427" s="37"/>
      <c r="I1427" s="486"/>
      <c r="J1427" s="666">
        <v>44010</v>
      </c>
      <c r="K1427" s="486"/>
      <c r="L1427" s="486"/>
      <c r="M1427" s="115" t="s">
        <v>1624</v>
      </c>
      <c r="N1427" s="486"/>
      <c r="O1427" s="486"/>
      <c r="P1427" s="486"/>
      <c r="Q1427" s="486"/>
      <c r="R1427" s="486"/>
      <c r="S1427" s="486"/>
      <c r="T1427" s="486"/>
      <c r="U1427" s="486"/>
      <c r="V1427" s="486"/>
      <c r="W1427" s="486"/>
      <c r="X1427" s="486"/>
      <c r="Y1427" s="486"/>
      <c r="Z1427" s="486"/>
      <c r="AA1427" s="486"/>
      <c r="AB1427" s="486"/>
      <c r="AC1427" s="37"/>
      <c r="AD1427" s="37"/>
    </row>
    <row r="1428" spans="1:30">
      <c r="A1428" s="265">
        <v>43998</v>
      </c>
      <c r="B1428" s="115" t="s">
        <v>138</v>
      </c>
      <c r="C1428" s="37">
        <v>880227217</v>
      </c>
      <c r="D1428" s="115" t="s">
        <v>139</v>
      </c>
      <c r="E1428" s="115" t="s">
        <v>140</v>
      </c>
      <c r="F1428" s="37"/>
      <c r="G1428" s="37"/>
      <c r="H1428" s="37"/>
      <c r="I1428" s="37"/>
      <c r="J1428" s="265">
        <v>44010</v>
      </c>
      <c r="K1428" s="37"/>
      <c r="L1428" s="37"/>
      <c r="M1428" s="37"/>
      <c r="N1428" s="84"/>
      <c r="O1428" s="37"/>
      <c r="P1428" s="84"/>
      <c r="Q1428" s="84"/>
      <c r="R1428" s="486"/>
      <c r="S1428" s="486"/>
      <c r="T1428" s="486"/>
      <c r="U1428" s="486"/>
      <c r="V1428" s="486"/>
      <c r="W1428" s="486"/>
      <c r="X1428" s="486"/>
      <c r="Y1428" s="486"/>
      <c r="Z1428" s="486"/>
      <c r="AA1428" s="486"/>
      <c r="AB1428" s="486"/>
      <c r="AC1428" s="37"/>
      <c r="AD1428" s="37"/>
    </row>
    <row r="1429" spans="1:30">
      <c r="A1429" s="265">
        <v>43998</v>
      </c>
      <c r="B1429" s="115" t="s">
        <v>138</v>
      </c>
      <c r="C1429" s="37">
        <v>880576658</v>
      </c>
      <c r="D1429" s="115" t="s">
        <v>139</v>
      </c>
      <c r="E1429" s="115" t="s">
        <v>140</v>
      </c>
      <c r="F1429" s="37"/>
      <c r="G1429" s="37"/>
      <c r="H1429" s="37"/>
      <c r="I1429" s="37"/>
      <c r="J1429" s="265">
        <v>44005</v>
      </c>
      <c r="K1429" s="37"/>
      <c r="L1429" s="37"/>
      <c r="M1429" s="115" t="s">
        <v>1625</v>
      </c>
      <c r="N1429" s="84"/>
      <c r="O1429" s="84"/>
      <c r="P1429" s="84"/>
      <c r="Q1429" s="84"/>
      <c r="R1429" s="486"/>
      <c r="S1429" s="486"/>
      <c r="T1429" s="486"/>
      <c r="U1429" s="486"/>
      <c r="V1429" s="486"/>
      <c r="W1429" s="486"/>
      <c r="X1429" s="486"/>
      <c r="Y1429" s="486"/>
      <c r="Z1429" s="486"/>
      <c r="AA1429" s="486"/>
      <c r="AB1429" s="486"/>
      <c r="AC1429" s="37"/>
      <c r="AD1429" s="37"/>
    </row>
    <row r="1430" spans="1:30">
      <c r="A1430" s="403">
        <v>43998</v>
      </c>
      <c r="B1430" s="115" t="s">
        <v>138</v>
      </c>
      <c r="C1430" s="37">
        <v>882258786</v>
      </c>
      <c r="D1430" s="115" t="s">
        <v>139</v>
      </c>
      <c r="E1430" s="115" t="s">
        <v>140</v>
      </c>
      <c r="F1430" s="37"/>
      <c r="G1430" s="37"/>
      <c r="H1430" s="37"/>
      <c r="I1430" s="37"/>
      <c r="J1430" s="265">
        <v>44005</v>
      </c>
      <c r="K1430" s="37"/>
      <c r="L1430" s="37"/>
      <c r="M1430" s="115" t="s">
        <v>142</v>
      </c>
      <c r="N1430" s="84"/>
      <c r="O1430" s="84"/>
      <c r="P1430" s="84"/>
      <c r="Q1430" s="84"/>
      <c r="R1430" s="486"/>
      <c r="S1430" s="486"/>
      <c r="T1430" s="486"/>
      <c r="U1430" s="486"/>
      <c r="V1430" s="486"/>
      <c r="W1430" s="486"/>
      <c r="X1430" s="486"/>
      <c r="Y1430" s="486"/>
      <c r="Z1430" s="486"/>
      <c r="AA1430" s="486"/>
      <c r="AB1430" s="486"/>
      <c r="AC1430" s="37"/>
      <c r="AD1430" s="37"/>
    </row>
    <row r="1431" spans="1:30">
      <c r="A1431" s="265">
        <v>43998</v>
      </c>
      <c r="B1431" s="115" t="s">
        <v>138</v>
      </c>
      <c r="C1431" s="37">
        <v>882064866</v>
      </c>
      <c r="D1431" s="115" t="s">
        <v>139</v>
      </c>
      <c r="E1431" s="115" t="s">
        <v>140</v>
      </c>
      <c r="F1431" s="37"/>
      <c r="G1431" s="37"/>
      <c r="H1431" s="37"/>
      <c r="I1431" s="37"/>
      <c r="J1431" s="265">
        <v>44005</v>
      </c>
      <c r="K1431" s="37"/>
      <c r="L1431" s="37"/>
      <c r="M1431" s="37"/>
      <c r="N1431" s="84"/>
      <c r="O1431" s="84"/>
      <c r="P1431" s="84"/>
      <c r="Q1431" s="84"/>
      <c r="R1431" s="486"/>
      <c r="S1431" s="486"/>
      <c r="T1431" s="486"/>
      <c r="U1431" s="486"/>
      <c r="V1431" s="486"/>
      <c r="W1431" s="486"/>
      <c r="X1431" s="486"/>
      <c r="Y1431" s="486"/>
      <c r="Z1431" s="486"/>
      <c r="AA1431" s="486"/>
      <c r="AB1431" s="486"/>
      <c r="AC1431" s="37"/>
      <c r="AD1431" s="37"/>
    </row>
    <row r="1432" spans="1:30">
      <c r="A1432" s="265">
        <v>43998</v>
      </c>
      <c r="B1432" s="115" t="s">
        <v>138</v>
      </c>
      <c r="C1432" s="37">
        <v>882019470</v>
      </c>
      <c r="D1432" s="115" t="s">
        <v>139</v>
      </c>
      <c r="E1432" s="115" t="s">
        <v>140</v>
      </c>
      <c r="F1432" s="37"/>
      <c r="G1432" s="37"/>
      <c r="H1432" s="37"/>
      <c r="I1432" s="37"/>
      <c r="J1432" s="265">
        <v>44005</v>
      </c>
      <c r="K1432" s="37"/>
      <c r="L1432" s="37"/>
      <c r="M1432" s="37"/>
      <c r="N1432" s="84"/>
      <c r="O1432" s="84"/>
      <c r="P1432" s="84"/>
      <c r="Q1432" s="84"/>
      <c r="R1432" s="486"/>
      <c r="S1432" s="486"/>
      <c r="T1432" s="486"/>
      <c r="U1432" s="486"/>
      <c r="V1432" s="486"/>
      <c r="W1432" s="486"/>
      <c r="X1432" s="486"/>
      <c r="Y1432" s="486"/>
      <c r="Z1432" s="486"/>
      <c r="AA1432" s="486"/>
      <c r="AB1432" s="486"/>
      <c r="AC1432" s="37"/>
      <c r="AD1432" s="37"/>
    </row>
    <row r="1433" spans="1:30">
      <c r="A1433" s="265">
        <v>43998</v>
      </c>
      <c r="B1433" s="115" t="s">
        <v>138</v>
      </c>
      <c r="C1433" s="37">
        <v>882015603</v>
      </c>
      <c r="D1433" s="115" t="s">
        <v>139</v>
      </c>
      <c r="E1433" s="115" t="s">
        <v>140</v>
      </c>
      <c r="F1433" s="37"/>
      <c r="G1433" s="37"/>
      <c r="H1433" s="37"/>
      <c r="I1433" s="37"/>
      <c r="J1433" s="265">
        <v>44010</v>
      </c>
      <c r="K1433" s="37"/>
      <c r="L1433" s="37"/>
      <c r="M1433" s="37"/>
      <c r="N1433" s="84"/>
      <c r="O1433" s="84"/>
      <c r="P1433" s="84"/>
      <c r="Q1433" s="84"/>
      <c r="R1433" s="486"/>
      <c r="S1433" s="486"/>
      <c r="T1433" s="486"/>
      <c r="U1433" s="486"/>
      <c r="V1433" s="486"/>
      <c r="W1433" s="486"/>
      <c r="X1433" s="486"/>
      <c r="Y1433" s="486"/>
      <c r="Z1433" s="486"/>
      <c r="AA1433" s="486"/>
      <c r="AB1433" s="486"/>
      <c r="AC1433" s="37"/>
      <c r="AD1433" s="37"/>
    </row>
    <row r="1434" spans="1:30">
      <c r="A1434" s="265">
        <v>43998</v>
      </c>
      <c r="B1434" s="115" t="s">
        <v>138</v>
      </c>
      <c r="C1434" s="37">
        <v>881667551</v>
      </c>
      <c r="D1434" s="115" t="s">
        <v>139</v>
      </c>
      <c r="E1434" s="115" t="s">
        <v>140</v>
      </c>
      <c r="F1434" s="37"/>
      <c r="G1434" s="37"/>
      <c r="H1434" s="37"/>
      <c r="I1434" s="37"/>
      <c r="J1434" s="265">
        <v>44010</v>
      </c>
      <c r="K1434" s="37"/>
      <c r="L1434" s="37"/>
      <c r="M1434" s="37"/>
      <c r="N1434" s="84"/>
      <c r="O1434" s="84"/>
      <c r="P1434" s="84"/>
      <c r="Q1434" s="84"/>
      <c r="R1434" s="486"/>
      <c r="S1434" s="486"/>
      <c r="T1434" s="486"/>
      <c r="U1434" s="486"/>
      <c r="V1434" s="486"/>
      <c r="W1434" s="486"/>
      <c r="X1434" s="486"/>
      <c r="Y1434" s="486"/>
      <c r="Z1434" s="486"/>
      <c r="AA1434" s="486"/>
      <c r="AB1434" s="486"/>
      <c r="AC1434" s="37"/>
      <c r="AD1434" s="37"/>
    </row>
    <row r="1435" spans="1:30">
      <c r="A1435" s="666">
        <v>43999</v>
      </c>
      <c r="B1435" s="115" t="s">
        <v>138</v>
      </c>
      <c r="C1435" s="486">
        <v>880894813</v>
      </c>
      <c r="D1435" s="115" t="s">
        <v>152</v>
      </c>
      <c r="E1435" s="115" t="s">
        <v>140</v>
      </c>
      <c r="F1435" s="666"/>
      <c r="G1435" s="486"/>
      <c r="H1435" s="486"/>
      <c r="I1435" s="84"/>
      <c r="J1435" s="666">
        <v>44013</v>
      </c>
      <c r="K1435" s="84"/>
      <c r="L1435" s="37"/>
      <c r="M1435" s="664" t="s">
        <v>142</v>
      </c>
      <c r="N1435" s="84"/>
      <c r="O1435" s="84"/>
      <c r="P1435" s="84"/>
      <c r="Q1435" s="84"/>
      <c r="R1435" s="486"/>
      <c r="S1435" s="486"/>
      <c r="T1435" s="486"/>
      <c r="U1435" s="486"/>
      <c r="V1435" s="486"/>
      <c r="W1435" s="486"/>
      <c r="X1435" s="486"/>
      <c r="Y1435" s="486"/>
      <c r="Z1435" s="486"/>
      <c r="AA1435" s="486"/>
      <c r="AB1435" s="486"/>
      <c r="AC1435" s="37"/>
      <c r="AD1435" s="37"/>
    </row>
    <row r="1436" spans="1:30">
      <c r="A1436" s="666">
        <v>43999</v>
      </c>
      <c r="B1436" s="115" t="s">
        <v>138</v>
      </c>
      <c r="C1436" s="486">
        <v>882040450</v>
      </c>
      <c r="D1436" s="115" t="s">
        <v>139</v>
      </c>
      <c r="E1436" s="115" t="s">
        <v>140</v>
      </c>
      <c r="F1436" s="666"/>
      <c r="G1436" s="486"/>
      <c r="H1436" s="486"/>
      <c r="I1436" s="84"/>
      <c r="J1436" s="666">
        <v>44014</v>
      </c>
      <c r="K1436" s="84"/>
      <c r="L1436" s="37"/>
      <c r="M1436" s="84"/>
      <c r="N1436" s="84"/>
      <c r="O1436" s="84"/>
      <c r="P1436" s="84"/>
      <c r="Q1436" s="84"/>
      <c r="R1436" s="486"/>
      <c r="S1436" s="486"/>
      <c r="T1436" s="486"/>
      <c r="U1436" s="486"/>
      <c r="V1436" s="486"/>
      <c r="W1436" s="486"/>
      <c r="X1436" s="486"/>
      <c r="Y1436" s="486"/>
      <c r="Z1436" s="486"/>
      <c r="AA1436" s="486"/>
      <c r="AB1436" s="486"/>
      <c r="AC1436" s="37"/>
      <c r="AD1436" s="37"/>
    </row>
    <row r="1437" spans="1:30">
      <c r="A1437" s="666">
        <v>43999</v>
      </c>
      <c r="B1437" s="115" t="s">
        <v>138</v>
      </c>
      <c r="C1437" s="486">
        <v>881979296</v>
      </c>
      <c r="D1437" s="115" t="s">
        <v>139</v>
      </c>
      <c r="E1437" s="115" t="s">
        <v>140</v>
      </c>
      <c r="F1437" s="666"/>
      <c r="G1437" s="486"/>
      <c r="H1437" s="486"/>
      <c r="I1437" s="84"/>
      <c r="J1437" s="666">
        <v>44014</v>
      </c>
      <c r="K1437" s="84"/>
      <c r="L1437" s="37"/>
      <c r="M1437" s="664" t="s">
        <v>168</v>
      </c>
      <c r="N1437" s="84"/>
      <c r="O1437" s="84"/>
      <c r="P1437" s="84"/>
      <c r="Q1437" s="84"/>
      <c r="R1437" s="486"/>
      <c r="S1437" s="486"/>
      <c r="T1437" s="486"/>
      <c r="U1437" s="486"/>
      <c r="V1437" s="486"/>
      <c r="W1437" s="486"/>
      <c r="X1437" s="486"/>
      <c r="Y1437" s="486"/>
      <c r="Z1437" s="486"/>
      <c r="AA1437" s="486"/>
      <c r="AB1437" s="486"/>
      <c r="AC1437" s="37"/>
      <c r="AD1437" s="37"/>
    </row>
    <row r="1438" spans="1:30">
      <c r="A1438" s="666">
        <v>43999</v>
      </c>
      <c r="B1438" s="115" t="s">
        <v>138</v>
      </c>
      <c r="C1438" s="486">
        <v>881928922</v>
      </c>
      <c r="D1438" s="115" t="s">
        <v>345</v>
      </c>
      <c r="E1438" s="115" t="s">
        <v>140</v>
      </c>
      <c r="F1438" s="666"/>
      <c r="G1438" s="486"/>
      <c r="H1438" s="486"/>
      <c r="I1438" s="84"/>
      <c r="J1438" s="666">
        <v>44012</v>
      </c>
      <c r="K1438" s="84"/>
      <c r="L1438" s="37"/>
      <c r="M1438" s="664" t="s">
        <v>1626</v>
      </c>
      <c r="N1438" s="84"/>
      <c r="O1438" s="84"/>
      <c r="P1438" s="84"/>
      <c r="Q1438" s="84"/>
      <c r="R1438" s="486"/>
      <c r="S1438" s="486"/>
      <c r="T1438" s="486"/>
      <c r="U1438" s="486"/>
      <c r="V1438" s="486"/>
      <c r="W1438" s="486"/>
      <c r="X1438" s="486"/>
      <c r="Y1438" s="486"/>
      <c r="Z1438" s="486"/>
      <c r="AA1438" s="486"/>
      <c r="AB1438" s="486"/>
      <c r="AC1438" s="37"/>
      <c r="AD1438" s="37"/>
    </row>
    <row r="1439" spans="1:30">
      <c r="A1439" s="666">
        <v>43999</v>
      </c>
      <c r="B1439" s="115" t="s">
        <v>138</v>
      </c>
      <c r="C1439" s="486">
        <v>881688847</v>
      </c>
      <c r="D1439" s="115" t="s">
        <v>139</v>
      </c>
      <c r="E1439" s="115" t="s">
        <v>140</v>
      </c>
      <c r="F1439" s="666"/>
      <c r="G1439" s="486"/>
      <c r="H1439" s="486"/>
      <c r="I1439" s="84"/>
      <c r="J1439" s="666">
        <v>44012</v>
      </c>
      <c r="K1439" s="486"/>
      <c r="L1439" s="37"/>
      <c r="M1439" s="664" t="s">
        <v>1627</v>
      </c>
      <c r="N1439" s="84"/>
      <c r="O1439" s="84"/>
      <c r="P1439" s="84"/>
      <c r="Q1439" s="84"/>
      <c r="R1439" s="486"/>
      <c r="S1439" s="486"/>
      <c r="T1439" s="486"/>
      <c r="U1439" s="486"/>
      <c r="V1439" s="486"/>
      <c r="W1439" s="486"/>
      <c r="X1439" s="486"/>
      <c r="Y1439" s="486"/>
      <c r="Z1439" s="486"/>
      <c r="AA1439" s="486"/>
      <c r="AB1439" s="486"/>
      <c r="AC1439" s="37"/>
      <c r="AD1439" s="37"/>
    </row>
    <row r="1440" spans="1:30">
      <c r="A1440" s="666">
        <v>44000</v>
      </c>
      <c r="B1440" s="115" t="s">
        <v>138</v>
      </c>
      <c r="C1440" s="486">
        <v>882258208</v>
      </c>
      <c r="D1440" s="115" t="s">
        <v>139</v>
      </c>
      <c r="E1440" s="115" t="s">
        <v>140</v>
      </c>
      <c r="F1440" s="666"/>
      <c r="G1440" s="486"/>
      <c r="H1440" s="486"/>
      <c r="I1440" s="84"/>
      <c r="J1440" s="666">
        <v>44014</v>
      </c>
      <c r="K1440" s="486"/>
      <c r="L1440" s="37"/>
      <c r="M1440" s="664" t="s">
        <v>1628</v>
      </c>
      <c r="N1440" s="84"/>
      <c r="O1440" s="37"/>
      <c r="P1440" s="84"/>
      <c r="Q1440" s="84"/>
      <c r="R1440" s="486"/>
      <c r="S1440" s="486"/>
      <c r="T1440" s="486"/>
      <c r="U1440" s="486"/>
      <c r="V1440" s="486"/>
      <c r="W1440" s="486"/>
      <c r="X1440" s="486"/>
      <c r="Y1440" s="486"/>
      <c r="Z1440" s="486"/>
      <c r="AA1440" s="486"/>
      <c r="AB1440" s="486"/>
      <c r="AC1440" s="37"/>
      <c r="AD1440" s="37"/>
    </row>
    <row r="1441" spans="1:30">
      <c r="A1441" s="403">
        <v>44000</v>
      </c>
      <c r="B1441" s="115" t="s">
        <v>138</v>
      </c>
      <c r="C1441" s="486">
        <v>881980199</v>
      </c>
      <c r="D1441" s="115" t="s">
        <v>139</v>
      </c>
      <c r="E1441" s="115" t="s">
        <v>140</v>
      </c>
      <c r="F1441" s="666"/>
      <c r="G1441" s="486"/>
      <c r="H1441" s="486"/>
      <c r="I1441" s="84"/>
      <c r="J1441" s="666">
        <v>44013</v>
      </c>
      <c r="K1441" s="486"/>
      <c r="L1441" s="37"/>
      <c r="M1441" s="664" t="s">
        <v>168</v>
      </c>
      <c r="N1441" s="84"/>
      <c r="O1441" s="84"/>
      <c r="P1441" s="84"/>
      <c r="Q1441" s="84"/>
      <c r="R1441" s="486"/>
      <c r="S1441" s="486"/>
      <c r="T1441" s="486"/>
      <c r="U1441" s="486"/>
      <c r="V1441" s="486"/>
      <c r="W1441" s="486"/>
      <c r="X1441" s="486"/>
      <c r="Y1441" s="486"/>
      <c r="Z1441" s="486"/>
      <c r="AA1441" s="486"/>
      <c r="AB1441" s="486"/>
      <c r="AC1441" s="37"/>
      <c r="AD1441" s="37"/>
    </row>
    <row r="1442" spans="1:30">
      <c r="A1442" s="403">
        <v>44000</v>
      </c>
      <c r="B1442" s="115" t="s">
        <v>138</v>
      </c>
      <c r="C1442" s="486">
        <v>881949087</v>
      </c>
      <c r="D1442" s="115" t="s">
        <v>139</v>
      </c>
      <c r="E1442" s="115" t="s">
        <v>140</v>
      </c>
      <c r="F1442" s="666"/>
      <c r="G1442" s="486"/>
      <c r="H1442" s="486"/>
      <c r="I1442" s="84"/>
      <c r="J1442" s="666">
        <v>44012</v>
      </c>
      <c r="K1442" s="486"/>
      <c r="L1442" s="37"/>
      <c r="M1442" s="664" t="s">
        <v>1629</v>
      </c>
      <c r="N1442" s="84"/>
      <c r="O1442" s="84"/>
      <c r="P1442" s="84"/>
      <c r="Q1442" s="84"/>
      <c r="R1442" s="486"/>
      <c r="S1442" s="486"/>
      <c r="T1442" s="486"/>
      <c r="U1442" s="486"/>
      <c r="V1442" s="486"/>
      <c r="W1442" s="486"/>
      <c r="X1442" s="486"/>
      <c r="Y1442" s="486"/>
      <c r="Z1442" s="486"/>
      <c r="AA1442" s="486"/>
      <c r="AB1442" s="486"/>
      <c r="AC1442" s="37"/>
      <c r="AD1442" s="37"/>
    </row>
    <row r="1443" spans="1:30">
      <c r="A1443" s="403">
        <v>44000</v>
      </c>
      <c r="B1443" s="115" t="s">
        <v>138</v>
      </c>
      <c r="C1443" s="486">
        <v>881477762</v>
      </c>
      <c r="D1443" s="115" t="s">
        <v>139</v>
      </c>
      <c r="E1443" s="115" t="s">
        <v>140</v>
      </c>
      <c r="F1443" s="666"/>
      <c r="G1443" s="486"/>
      <c r="H1443" s="486"/>
      <c r="I1443" s="84"/>
      <c r="J1443" s="666">
        <v>44010</v>
      </c>
      <c r="K1443" s="486"/>
      <c r="L1443" s="37"/>
      <c r="M1443" s="664" t="s">
        <v>1630</v>
      </c>
      <c r="N1443" s="84"/>
      <c r="O1443" s="84"/>
      <c r="P1443" s="84"/>
      <c r="Q1443" s="84"/>
      <c r="R1443" s="486"/>
      <c r="S1443" s="486"/>
      <c r="T1443" s="486"/>
      <c r="U1443" s="486"/>
      <c r="V1443" s="486"/>
      <c r="W1443" s="486"/>
      <c r="X1443" s="486"/>
      <c r="Y1443" s="486"/>
      <c r="Z1443" s="486"/>
      <c r="AA1443" s="486"/>
      <c r="AB1443" s="486"/>
      <c r="AC1443" s="37"/>
      <c r="AD1443" s="37"/>
    </row>
    <row r="1444" spans="1:30">
      <c r="A1444" s="403">
        <v>44000</v>
      </c>
      <c r="B1444" s="115" t="s">
        <v>138</v>
      </c>
      <c r="C1444" s="486">
        <v>881350872</v>
      </c>
      <c r="D1444" s="115" t="s">
        <v>139</v>
      </c>
      <c r="E1444" s="115" t="s">
        <v>140</v>
      </c>
      <c r="F1444" s="666"/>
      <c r="G1444" s="486"/>
      <c r="H1444" s="486"/>
      <c r="I1444" s="84"/>
      <c r="J1444" s="666">
        <v>44010</v>
      </c>
      <c r="K1444" s="486"/>
      <c r="L1444" s="37"/>
      <c r="M1444" s="664" t="s">
        <v>1631</v>
      </c>
      <c r="N1444" s="84"/>
      <c r="O1444" s="84"/>
      <c r="P1444" s="84"/>
      <c r="Q1444" s="84"/>
      <c r="R1444" s="486"/>
      <c r="S1444" s="486"/>
      <c r="T1444" s="486"/>
      <c r="U1444" s="486"/>
      <c r="V1444" s="486"/>
      <c r="W1444" s="486"/>
      <c r="X1444" s="486"/>
      <c r="Y1444" s="486"/>
      <c r="Z1444" s="486"/>
      <c r="AA1444" s="486"/>
      <c r="AB1444" s="486"/>
      <c r="AC1444" s="37"/>
      <c r="AD1444" s="37"/>
    </row>
    <row r="1445" spans="1:30">
      <c r="A1445" s="265">
        <v>44001</v>
      </c>
      <c r="B1445" s="115" t="s">
        <v>138</v>
      </c>
      <c r="C1445" s="37">
        <v>882271565</v>
      </c>
      <c r="D1445" s="115" t="s">
        <v>139</v>
      </c>
      <c r="E1445" s="115" t="s">
        <v>140</v>
      </c>
      <c r="F1445" s="666"/>
      <c r="G1445" s="486"/>
      <c r="H1445" s="486"/>
      <c r="I1445" s="84"/>
      <c r="J1445" s="666">
        <v>44015</v>
      </c>
      <c r="K1445" s="486"/>
      <c r="L1445" s="37"/>
      <c r="M1445" s="664"/>
      <c r="N1445" s="84"/>
      <c r="O1445" s="84"/>
      <c r="P1445" s="84"/>
      <c r="Q1445" s="84"/>
      <c r="R1445" s="486"/>
      <c r="S1445" s="486"/>
      <c r="T1445" s="486"/>
      <c r="U1445" s="486"/>
      <c r="V1445" s="486"/>
      <c r="W1445" s="486"/>
      <c r="X1445" s="486"/>
      <c r="Y1445" s="486"/>
      <c r="Z1445" s="486"/>
      <c r="AA1445" s="486"/>
      <c r="AB1445" s="486"/>
      <c r="AC1445" s="37"/>
      <c r="AD1445" s="37"/>
    </row>
    <row r="1446" spans="1:30">
      <c r="A1446" s="403">
        <v>44001</v>
      </c>
      <c r="B1446" s="115" t="s">
        <v>138</v>
      </c>
      <c r="C1446" s="486">
        <v>882034152</v>
      </c>
      <c r="D1446" s="115" t="s">
        <v>139</v>
      </c>
      <c r="E1446" s="115" t="s">
        <v>140</v>
      </c>
      <c r="F1446" s="666"/>
      <c r="G1446" s="486"/>
      <c r="H1446" s="486"/>
      <c r="I1446" s="84"/>
      <c r="J1446" s="666">
        <v>44017</v>
      </c>
      <c r="K1446" s="486"/>
      <c r="L1446" s="37"/>
      <c r="M1446" s="664" t="s">
        <v>142</v>
      </c>
      <c r="N1446" s="84"/>
      <c r="O1446" s="84"/>
      <c r="P1446" s="84"/>
      <c r="Q1446" s="84"/>
      <c r="R1446" s="486"/>
      <c r="S1446" s="486"/>
      <c r="T1446" s="486"/>
      <c r="U1446" s="486"/>
      <c r="V1446" s="486"/>
      <c r="W1446" s="486"/>
      <c r="X1446" s="486"/>
      <c r="Y1446" s="486"/>
      <c r="Z1446" s="486"/>
      <c r="AA1446" s="486"/>
      <c r="AB1446" s="486"/>
      <c r="AC1446" s="37"/>
      <c r="AD1446" s="37"/>
    </row>
    <row r="1447" spans="1:30">
      <c r="A1447" s="403">
        <v>44001</v>
      </c>
      <c r="B1447" s="115" t="s">
        <v>138</v>
      </c>
      <c r="C1447" s="486">
        <v>881670079</v>
      </c>
      <c r="D1447" s="115" t="s">
        <v>139</v>
      </c>
      <c r="E1447" s="115" t="s">
        <v>140</v>
      </c>
      <c r="F1447" s="666"/>
      <c r="G1447" s="486"/>
      <c r="H1447" s="486"/>
      <c r="I1447" s="84"/>
      <c r="J1447" s="666">
        <v>44016</v>
      </c>
      <c r="K1447" s="486"/>
      <c r="L1447" s="37"/>
      <c r="M1447" s="664" t="s">
        <v>168</v>
      </c>
      <c r="N1447" s="84"/>
      <c r="O1447" s="84"/>
      <c r="P1447" s="84"/>
      <c r="Q1447" s="84"/>
      <c r="R1447" s="486"/>
      <c r="S1447" s="486"/>
      <c r="T1447" s="486"/>
      <c r="U1447" s="486"/>
      <c r="V1447" s="486"/>
      <c r="W1447" s="486"/>
      <c r="X1447" s="486"/>
      <c r="Y1447" s="486"/>
      <c r="Z1447" s="486"/>
      <c r="AA1447" s="486"/>
      <c r="AB1447" s="486"/>
      <c r="AC1447" s="37"/>
      <c r="AD1447" s="37"/>
    </row>
    <row r="1448" spans="1:30">
      <c r="A1448" s="403">
        <v>44001</v>
      </c>
      <c r="B1448" s="115" t="s">
        <v>138</v>
      </c>
      <c r="C1448" s="486">
        <v>881579351</v>
      </c>
      <c r="D1448" s="115" t="s">
        <v>139</v>
      </c>
      <c r="E1448" s="115" t="s">
        <v>140</v>
      </c>
      <c r="F1448" s="666"/>
      <c r="G1448" s="486"/>
      <c r="H1448" s="486"/>
      <c r="I1448" s="84"/>
      <c r="J1448" s="666">
        <v>44017</v>
      </c>
      <c r="K1448" s="486"/>
      <c r="L1448" s="37"/>
      <c r="M1448" s="664" t="s">
        <v>142</v>
      </c>
      <c r="N1448" s="84"/>
      <c r="O1448" s="84"/>
      <c r="P1448" s="84"/>
      <c r="Q1448" s="84"/>
      <c r="R1448" s="486"/>
      <c r="S1448" s="486"/>
      <c r="T1448" s="486"/>
      <c r="U1448" s="486"/>
      <c r="V1448" s="486"/>
      <c r="W1448" s="486"/>
      <c r="X1448" s="486"/>
      <c r="Y1448" s="486"/>
      <c r="Z1448" s="486"/>
      <c r="AA1448" s="486"/>
      <c r="AB1448" s="486"/>
      <c r="AC1448" s="37"/>
      <c r="AD1448" s="37"/>
    </row>
    <row r="1449" spans="1:30">
      <c r="A1449" s="403">
        <v>44001</v>
      </c>
      <c r="B1449" s="115" t="s">
        <v>138</v>
      </c>
      <c r="C1449" s="486">
        <v>881575994</v>
      </c>
      <c r="D1449" s="115" t="s">
        <v>139</v>
      </c>
      <c r="E1449" s="115" t="s">
        <v>140</v>
      </c>
      <c r="F1449" s="666"/>
      <c r="G1449" s="486"/>
      <c r="H1449" s="486"/>
      <c r="I1449" s="84"/>
      <c r="J1449" s="666">
        <v>44014</v>
      </c>
      <c r="K1449" s="486"/>
      <c r="L1449" s="37"/>
      <c r="M1449" s="664"/>
      <c r="N1449" s="84"/>
      <c r="O1449" s="84"/>
      <c r="P1449" s="84"/>
      <c r="Q1449" s="84"/>
      <c r="R1449" s="486"/>
      <c r="S1449" s="486"/>
      <c r="T1449" s="486"/>
      <c r="U1449" s="486"/>
      <c r="V1449" s="486"/>
      <c r="W1449" s="486"/>
      <c r="X1449" s="486"/>
      <c r="Y1449" s="486"/>
      <c r="Z1449" s="486"/>
      <c r="AA1449" s="486"/>
      <c r="AB1449" s="486"/>
      <c r="AC1449" s="37"/>
      <c r="AD1449" s="37"/>
    </row>
    <row r="1450" spans="1:30">
      <c r="A1450" s="403">
        <v>44001</v>
      </c>
      <c r="B1450" s="115" t="s">
        <v>138</v>
      </c>
      <c r="C1450" s="486">
        <v>881900182</v>
      </c>
      <c r="D1450" s="115" t="s">
        <v>139</v>
      </c>
      <c r="E1450" s="115" t="s">
        <v>140</v>
      </c>
      <c r="F1450" s="666"/>
      <c r="G1450" s="486"/>
      <c r="H1450" s="486"/>
      <c r="I1450" s="84"/>
      <c r="J1450" s="666">
        <v>44016</v>
      </c>
      <c r="K1450" s="486"/>
      <c r="L1450" s="37"/>
      <c r="M1450" s="664"/>
      <c r="N1450" s="84"/>
      <c r="O1450" s="84"/>
      <c r="P1450" s="84"/>
      <c r="Q1450" s="84"/>
      <c r="R1450" s="486"/>
      <c r="S1450" s="486"/>
      <c r="T1450" s="486"/>
      <c r="U1450" s="486"/>
      <c r="V1450" s="486"/>
      <c r="W1450" s="486"/>
      <c r="X1450" s="486"/>
      <c r="Y1450" s="486"/>
      <c r="Z1450" s="486"/>
      <c r="AA1450" s="486"/>
      <c r="AB1450" s="486"/>
      <c r="AC1450" s="37"/>
      <c r="AD1450" s="37"/>
    </row>
    <row r="1451" spans="1:30">
      <c r="A1451" s="403">
        <v>44001</v>
      </c>
      <c r="B1451" s="115" t="s">
        <v>138</v>
      </c>
      <c r="C1451" s="486">
        <v>881492923</v>
      </c>
      <c r="D1451" s="115" t="s">
        <v>139</v>
      </c>
      <c r="E1451" s="115" t="s">
        <v>140</v>
      </c>
      <c r="F1451" s="666"/>
      <c r="G1451" s="486"/>
      <c r="H1451" s="486"/>
      <c r="I1451" s="84"/>
      <c r="J1451" s="666">
        <v>44016</v>
      </c>
      <c r="K1451" s="486"/>
      <c r="L1451" s="37"/>
      <c r="M1451" s="664"/>
      <c r="N1451" s="84"/>
      <c r="O1451" s="84"/>
      <c r="P1451" s="84"/>
      <c r="Q1451" s="84"/>
      <c r="R1451" s="486"/>
      <c r="S1451" s="486"/>
      <c r="T1451" s="486"/>
      <c r="U1451" s="486"/>
      <c r="V1451" s="486"/>
      <c r="W1451" s="486"/>
      <c r="X1451" s="486"/>
      <c r="Y1451" s="486"/>
      <c r="Z1451" s="486"/>
      <c r="AA1451" s="486"/>
      <c r="AB1451" s="486"/>
      <c r="AC1451" s="37"/>
      <c r="AD1451" s="37"/>
    </row>
    <row r="1452" spans="1:30">
      <c r="A1452" s="265">
        <v>44001</v>
      </c>
      <c r="B1452" s="115" t="s">
        <v>138</v>
      </c>
      <c r="C1452" s="486">
        <v>882202952</v>
      </c>
      <c r="D1452" s="115" t="s">
        <v>139</v>
      </c>
      <c r="E1452" s="115" t="s">
        <v>140</v>
      </c>
      <c r="F1452" s="666"/>
      <c r="G1452" s="486"/>
      <c r="H1452" s="486"/>
      <c r="I1452" s="37"/>
      <c r="J1452" s="666">
        <v>44015</v>
      </c>
      <c r="K1452" s="486"/>
      <c r="L1452" s="37"/>
      <c r="M1452" s="115"/>
      <c r="N1452" s="37"/>
      <c r="O1452" s="37"/>
      <c r="P1452" s="37"/>
      <c r="Q1452" s="37"/>
      <c r="R1452" s="486"/>
      <c r="S1452" s="486"/>
      <c r="T1452" s="486"/>
      <c r="U1452" s="486"/>
      <c r="V1452" s="486"/>
      <c r="W1452" s="486"/>
      <c r="X1452" s="486"/>
      <c r="Y1452" s="486"/>
      <c r="Z1452" s="486"/>
      <c r="AA1452" s="486"/>
      <c r="AB1452" s="486"/>
      <c r="AC1452" s="37"/>
      <c r="AD1452" s="37"/>
    </row>
    <row r="1453" spans="1:30">
      <c r="A1453" s="666">
        <v>44004</v>
      </c>
      <c r="B1453" s="115" t="s">
        <v>138</v>
      </c>
      <c r="C1453" s="486">
        <v>881981810</v>
      </c>
      <c r="D1453" s="115" t="s">
        <v>139</v>
      </c>
      <c r="E1453" s="115" t="s">
        <v>140</v>
      </c>
      <c r="F1453" s="486"/>
      <c r="G1453" s="84"/>
      <c r="H1453" s="666"/>
      <c r="I1453" s="84"/>
      <c r="J1453" s="666">
        <v>44019</v>
      </c>
      <c r="K1453" s="84"/>
      <c r="L1453" s="84"/>
      <c r="M1453" s="84"/>
      <c r="N1453" s="84"/>
      <c r="O1453" s="84"/>
      <c r="P1453" s="84"/>
      <c r="Q1453" s="84"/>
      <c r="R1453" s="486"/>
      <c r="S1453" s="486"/>
      <c r="T1453" s="486"/>
      <c r="U1453" s="486"/>
      <c r="V1453" s="486"/>
      <c r="W1453" s="486"/>
      <c r="X1453" s="486"/>
      <c r="Y1453" s="486"/>
      <c r="Z1453" s="486"/>
      <c r="AA1453" s="486"/>
      <c r="AB1453" s="486"/>
      <c r="AC1453" s="37"/>
      <c r="AD1453" s="37"/>
    </row>
    <row r="1454" spans="1:30">
      <c r="A1454" s="665">
        <v>44004</v>
      </c>
      <c r="B1454" s="115" t="s">
        <v>138</v>
      </c>
      <c r="C1454" s="486">
        <v>882281594</v>
      </c>
      <c r="D1454" s="115" t="s">
        <v>139</v>
      </c>
      <c r="E1454" s="115" t="s">
        <v>140</v>
      </c>
      <c r="F1454" s="486"/>
      <c r="G1454" s="84"/>
      <c r="H1454" s="666"/>
      <c r="I1454" s="84"/>
      <c r="J1454" s="666">
        <v>44019</v>
      </c>
      <c r="K1454" s="84"/>
      <c r="L1454" s="84"/>
      <c r="M1454" s="84"/>
      <c r="N1454" s="84"/>
      <c r="O1454" s="84"/>
      <c r="P1454" s="84"/>
      <c r="Q1454" s="84"/>
      <c r="R1454" s="486"/>
      <c r="S1454" s="486"/>
      <c r="T1454" s="486"/>
      <c r="U1454" s="486"/>
      <c r="V1454" s="486"/>
      <c r="W1454" s="486"/>
      <c r="X1454" s="486"/>
      <c r="Y1454" s="486"/>
      <c r="Z1454" s="486"/>
      <c r="AA1454" s="486"/>
      <c r="AB1454" s="486"/>
      <c r="AC1454" s="37"/>
      <c r="AD1454" s="37"/>
    </row>
    <row r="1455" spans="1:30">
      <c r="A1455" s="666">
        <v>44004</v>
      </c>
      <c r="B1455" s="115" t="s">
        <v>138</v>
      </c>
      <c r="C1455" s="486">
        <v>881543435</v>
      </c>
      <c r="D1455" s="115" t="s">
        <v>139</v>
      </c>
      <c r="E1455" s="115" t="s">
        <v>140</v>
      </c>
      <c r="F1455" s="486"/>
      <c r="G1455" s="84"/>
      <c r="H1455" s="666"/>
      <c r="I1455" s="84"/>
      <c r="J1455" s="666">
        <v>44019</v>
      </c>
      <c r="K1455" s="84"/>
      <c r="L1455" s="84"/>
      <c r="M1455" s="84"/>
      <c r="N1455" s="84"/>
      <c r="O1455" s="84"/>
      <c r="P1455" s="84"/>
      <c r="Q1455" s="84"/>
      <c r="R1455" s="486"/>
      <c r="S1455" s="486"/>
      <c r="T1455" s="486"/>
      <c r="U1455" s="486"/>
      <c r="V1455" s="486"/>
      <c r="W1455" s="486"/>
      <c r="X1455" s="486"/>
      <c r="Y1455" s="486"/>
      <c r="Z1455" s="486"/>
      <c r="AA1455" s="486"/>
      <c r="AB1455" s="486"/>
      <c r="AC1455" s="37"/>
      <c r="AD1455" s="37"/>
    </row>
    <row r="1456" spans="1:30">
      <c r="A1456" s="666">
        <v>44004</v>
      </c>
      <c r="B1456" s="115" t="s">
        <v>138</v>
      </c>
      <c r="C1456" s="486">
        <v>357152109</v>
      </c>
      <c r="D1456" s="115" t="s">
        <v>139</v>
      </c>
      <c r="E1456" s="115" t="s">
        <v>140</v>
      </c>
      <c r="F1456" s="486"/>
      <c r="G1456" s="84"/>
      <c r="H1456" s="666"/>
      <c r="I1456" s="84"/>
      <c r="J1456" s="666">
        <v>44016</v>
      </c>
      <c r="K1456" s="84"/>
      <c r="L1456" s="84"/>
      <c r="M1456" s="664" t="s">
        <v>142</v>
      </c>
      <c r="N1456" s="84"/>
      <c r="O1456" s="84"/>
      <c r="P1456" s="84"/>
      <c r="Q1456" s="84"/>
      <c r="R1456" s="486"/>
      <c r="S1456" s="486"/>
      <c r="T1456" s="486"/>
      <c r="U1456" s="486"/>
      <c r="V1456" s="486"/>
      <c r="W1456" s="486"/>
      <c r="X1456" s="486"/>
      <c r="Y1456" s="486"/>
      <c r="Z1456" s="486"/>
      <c r="AA1456" s="486"/>
      <c r="AB1456" s="486"/>
      <c r="AC1456" s="37"/>
      <c r="AD1456" s="37"/>
    </row>
    <row r="1457" spans="1:30">
      <c r="A1457" s="666">
        <v>44004</v>
      </c>
      <c r="B1457" s="486" t="s">
        <v>138</v>
      </c>
      <c r="C1457" s="486">
        <v>881474889</v>
      </c>
      <c r="D1457" s="115" t="s">
        <v>152</v>
      </c>
      <c r="E1457" s="115" t="s">
        <v>140</v>
      </c>
      <c r="F1457" s="486"/>
      <c r="G1457" s="84"/>
      <c r="H1457" s="666"/>
      <c r="I1457" s="84"/>
      <c r="J1457" s="666">
        <v>44016</v>
      </c>
      <c r="K1457" s="84"/>
      <c r="L1457" s="84"/>
      <c r="M1457" s="664" t="s">
        <v>142</v>
      </c>
      <c r="N1457" s="84"/>
      <c r="O1457" s="84"/>
      <c r="P1457" s="84"/>
      <c r="Q1457" s="84"/>
      <c r="R1457" s="486"/>
      <c r="S1457" s="486"/>
      <c r="T1457" s="486"/>
      <c r="U1457" s="486"/>
      <c r="V1457" s="486"/>
      <c r="W1457" s="486"/>
      <c r="X1457" s="486"/>
      <c r="Y1457" s="486"/>
      <c r="Z1457" s="486"/>
      <c r="AA1457" s="486"/>
      <c r="AB1457" s="486"/>
      <c r="AC1457" s="37"/>
      <c r="AD1457" s="37"/>
    </row>
    <row r="1458" spans="1:30">
      <c r="A1458" s="666">
        <v>44004</v>
      </c>
      <c r="B1458" s="115" t="s">
        <v>138</v>
      </c>
      <c r="C1458" s="486">
        <v>881538365</v>
      </c>
      <c r="D1458" s="115" t="s">
        <v>152</v>
      </c>
      <c r="E1458" s="115" t="s">
        <v>140</v>
      </c>
      <c r="F1458" s="486"/>
      <c r="G1458" s="84"/>
      <c r="H1458" s="666"/>
      <c r="I1458" s="84"/>
      <c r="J1458" s="666">
        <v>44019</v>
      </c>
      <c r="K1458" s="84"/>
      <c r="L1458" s="84"/>
      <c r="M1458" s="664" t="s">
        <v>142</v>
      </c>
      <c r="N1458" s="84"/>
      <c r="O1458" s="84"/>
      <c r="P1458" s="84"/>
      <c r="Q1458" s="84"/>
      <c r="R1458" s="486"/>
      <c r="S1458" s="486"/>
      <c r="T1458" s="486"/>
      <c r="U1458" s="486"/>
      <c r="V1458" s="486"/>
      <c r="W1458" s="486"/>
      <c r="X1458" s="486"/>
      <c r="Y1458" s="486"/>
      <c r="Z1458" s="486"/>
      <c r="AA1458" s="486"/>
      <c r="AB1458" s="486"/>
      <c r="AC1458" s="37"/>
      <c r="AD1458" s="37"/>
    </row>
    <row r="1459" spans="1:30">
      <c r="A1459" s="666">
        <v>44004</v>
      </c>
      <c r="B1459" s="115" t="s">
        <v>138</v>
      </c>
      <c r="C1459" s="486">
        <v>881529605</v>
      </c>
      <c r="D1459" s="115" t="s">
        <v>139</v>
      </c>
      <c r="E1459" s="115" t="s">
        <v>140</v>
      </c>
      <c r="F1459" s="486"/>
      <c r="G1459" s="84"/>
      <c r="H1459" s="666"/>
      <c r="I1459" s="84"/>
      <c r="J1459" s="665">
        <v>44019</v>
      </c>
      <c r="K1459" s="84"/>
      <c r="L1459" s="84"/>
      <c r="M1459" s="664"/>
      <c r="N1459" s="84"/>
      <c r="O1459" s="84"/>
      <c r="P1459" s="84"/>
      <c r="Q1459" s="84"/>
      <c r="R1459" s="486"/>
      <c r="S1459" s="486"/>
      <c r="T1459" s="486"/>
      <c r="U1459" s="486"/>
      <c r="V1459" s="486"/>
      <c r="W1459" s="486"/>
      <c r="X1459" s="486"/>
      <c r="Y1459" s="486"/>
      <c r="Z1459" s="486"/>
      <c r="AA1459" s="486"/>
      <c r="AB1459" s="486"/>
      <c r="AC1459" s="37"/>
      <c r="AD1459" s="37"/>
    </row>
    <row r="1460" spans="1:30">
      <c r="A1460" s="666">
        <v>44005</v>
      </c>
      <c r="B1460" s="115" t="s">
        <v>138</v>
      </c>
      <c r="C1460" s="486">
        <v>881501770</v>
      </c>
      <c r="D1460" s="115" t="s">
        <v>152</v>
      </c>
      <c r="E1460" s="115" t="s">
        <v>140</v>
      </c>
      <c r="F1460" s="669"/>
      <c r="G1460" s="669"/>
      <c r="H1460" s="666"/>
      <c r="I1460" s="669"/>
      <c r="J1460" s="666">
        <v>44020</v>
      </c>
      <c r="K1460" s="84"/>
      <c r="L1460" s="84"/>
      <c r="M1460" s="664" t="s">
        <v>142</v>
      </c>
      <c r="N1460" s="84"/>
      <c r="O1460" s="84"/>
      <c r="P1460" s="84"/>
      <c r="Q1460" s="84"/>
      <c r="R1460" s="486"/>
      <c r="S1460" s="486"/>
      <c r="T1460" s="486"/>
      <c r="U1460" s="486"/>
      <c r="V1460" s="486"/>
      <c r="W1460" s="486"/>
      <c r="X1460" s="486"/>
      <c r="Y1460" s="486"/>
      <c r="Z1460" s="486"/>
      <c r="AA1460" s="486"/>
      <c r="AB1460" s="486"/>
      <c r="AC1460" s="37"/>
      <c r="AD1460" s="37"/>
    </row>
    <row r="1461" spans="1:30">
      <c r="A1461" s="666">
        <v>44005</v>
      </c>
      <c r="B1461" s="115" t="s">
        <v>138</v>
      </c>
      <c r="C1461" s="37">
        <v>882253977</v>
      </c>
      <c r="D1461" s="115" t="s">
        <v>139</v>
      </c>
      <c r="E1461" s="115" t="s">
        <v>140</v>
      </c>
      <c r="F1461" s="669"/>
      <c r="G1461" s="669"/>
      <c r="H1461" s="666"/>
      <c r="I1461" s="669"/>
      <c r="J1461" s="666">
        <v>44020</v>
      </c>
      <c r="K1461" s="84"/>
      <c r="L1461" s="84"/>
      <c r="M1461" s="664"/>
      <c r="N1461" s="84"/>
      <c r="O1461" s="84"/>
      <c r="P1461" s="84"/>
      <c r="Q1461" s="84"/>
      <c r="R1461" s="486"/>
      <c r="S1461" s="486"/>
      <c r="T1461" s="486"/>
      <c r="U1461" s="486"/>
      <c r="V1461" s="486"/>
      <c r="W1461" s="486"/>
      <c r="X1461" s="486"/>
      <c r="Y1461" s="486"/>
      <c r="Z1461" s="486"/>
      <c r="AA1461" s="486"/>
      <c r="AB1461" s="486"/>
      <c r="AC1461" s="37"/>
      <c r="AD1461" s="37"/>
    </row>
    <row r="1462" spans="1:30">
      <c r="A1462" s="666">
        <v>44005</v>
      </c>
      <c r="B1462" s="115" t="s">
        <v>138</v>
      </c>
      <c r="C1462" s="37">
        <v>881670762</v>
      </c>
      <c r="D1462" s="115" t="s">
        <v>139</v>
      </c>
      <c r="E1462" s="115" t="s">
        <v>140</v>
      </c>
      <c r="F1462" s="669"/>
      <c r="G1462" s="669"/>
      <c r="H1462" s="666"/>
      <c r="I1462" s="669"/>
      <c r="J1462" s="666">
        <v>44020</v>
      </c>
      <c r="K1462" s="84"/>
      <c r="L1462" s="84"/>
      <c r="M1462" s="664" t="s">
        <v>142</v>
      </c>
      <c r="N1462" s="84"/>
      <c r="O1462" s="84"/>
      <c r="P1462" s="84"/>
      <c r="Q1462" s="84"/>
      <c r="R1462" s="486"/>
      <c r="S1462" s="486"/>
      <c r="T1462" s="486"/>
      <c r="U1462" s="486"/>
      <c r="V1462" s="486"/>
      <c r="W1462" s="486"/>
      <c r="X1462" s="486"/>
      <c r="Y1462" s="486"/>
      <c r="Z1462" s="486"/>
      <c r="AA1462" s="486"/>
      <c r="AB1462" s="486"/>
      <c r="AC1462" s="37"/>
      <c r="AD1462" s="37"/>
    </row>
    <row r="1463" spans="1:30">
      <c r="A1463" s="666">
        <v>44005</v>
      </c>
      <c r="B1463" s="115" t="s">
        <v>138</v>
      </c>
      <c r="C1463" s="37">
        <v>882273114</v>
      </c>
      <c r="D1463" s="115" t="s">
        <v>139</v>
      </c>
      <c r="E1463" s="115" t="s">
        <v>140</v>
      </c>
      <c r="F1463" s="669"/>
      <c r="G1463" s="669"/>
      <c r="H1463" s="666"/>
      <c r="I1463" s="669"/>
      <c r="J1463" s="666">
        <v>44020</v>
      </c>
      <c r="K1463" s="84"/>
      <c r="L1463" s="84"/>
      <c r="M1463" s="664" t="s">
        <v>142</v>
      </c>
      <c r="N1463" s="84"/>
      <c r="O1463" s="84"/>
      <c r="P1463" s="84"/>
      <c r="Q1463" s="84"/>
      <c r="R1463" s="486"/>
      <c r="S1463" s="486"/>
      <c r="T1463" s="486"/>
      <c r="U1463" s="486"/>
      <c r="V1463" s="486"/>
      <c r="W1463" s="486"/>
      <c r="X1463" s="486"/>
      <c r="Y1463" s="486"/>
      <c r="Z1463" s="486"/>
      <c r="AA1463" s="486"/>
      <c r="AB1463" s="486"/>
      <c r="AC1463" s="37"/>
      <c r="AD1463" s="37"/>
    </row>
    <row r="1464" spans="1:30">
      <c r="A1464" s="666">
        <v>44005</v>
      </c>
      <c r="B1464" s="486" t="s">
        <v>138</v>
      </c>
      <c r="C1464" s="37">
        <v>881479409</v>
      </c>
      <c r="D1464" s="115" t="s">
        <v>139</v>
      </c>
      <c r="E1464" s="115" t="s">
        <v>140</v>
      </c>
      <c r="F1464" s="669"/>
      <c r="G1464" s="669"/>
      <c r="H1464" s="666"/>
      <c r="I1464" s="669"/>
      <c r="J1464" s="666">
        <v>44020</v>
      </c>
      <c r="K1464" s="84"/>
      <c r="L1464" s="84"/>
      <c r="M1464" s="664" t="s">
        <v>1632</v>
      </c>
      <c r="N1464" s="84"/>
      <c r="O1464" s="84"/>
      <c r="P1464" s="84"/>
      <c r="Q1464" s="84"/>
      <c r="R1464" s="486"/>
      <c r="S1464" s="486"/>
      <c r="T1464" s="486"/>
      <c r="U1464" s="486"/>
      <c r="V1464" s="486"/>
      <c r="W1464" s="486"/>
      <c r="X1464" s="486"/>
      <c r="Y1464" s="486"/>
      <c r="Z1464" s="486"/>
      <c r="AA1464" s="486"/>
      <c r="AB1464" s="486"/>
      <c r="AC1464" s="37"/>
      <c r="AD1464" s="37"/>
    </row>
    <row r="1465" spans="1:30">
      <c r="A1465" s="666">
        <v>44006</v>
      </c>
      <c r="B1465" s="115" t="s">
        <v>138</v>
      </c>
      <c r="C1465" s="715">
        <v>881557307</v>
      </c>
      <c r="D1465" s="115" t="s">
        <v>139</v>
      </c>
      <c r="E1465" s="115" t="s">
        <v>140</v>
      </c>
      <c r="F1465" s="669"/>
      <c r="G1465" s="669"/>
      <c r="H1465" s="666"/>
      <c r="I1465" s="84"/>
      <c r="J1465" s="666">
        <v>44036</v>
      </c>
      <c r="K1465" s="84"/>
      <c r="L1465" s="84"/>
      <c r="M1465" s="84"/>
      <c r="N1465" s="84"/>
      <c r="O1465" s="84"/>
      <c r="P1465" s="84"/>
      <c r="Q1465" s="84"/>
      <c r="R1465" s="486"/>
      <c r="S1465" s="486"/>
      <c r="T1465" s="486"/>
      <c r="U1465" s="486"/>
      <c r="V1465" s="486"/>
      <c r="W1465" s="486"/>
      <c r="X1465" s="486"/>
      <c r="Y1465" s="486"/>
      <c r="Z1465" s="486"/>
      <c r="AA1465" s="486"/>
      <c r="AB1465" s="486"/>
      <c r="AC1465" s="37"/>
      <c r="AD1465" s="37"/>
    </row>
    <row r="1466" spans="1:30">
      <c r="A1466" s="666">
        <v>44006</v>
      </c>
      <c r="B1466" s="115" t="s">
        <v>138</v>
      </c>
      <c r="C1466" s="715">
        <v>882079746</v>
      </c>
      <c r="D1466" s="115" t="s">
        <v>139</v>
      </c>
      <c r="E1466" s="115" t="s">
        <v>140</v>
      </c>
      <c r="F1466" s="669"/>
      <c r="G1466" s="669"/>
      <c r="H1466" s="666"/>
      <c r="I1466" s="84"/>
      <c r="J1466" s="666">
        <v>44021</v>
      </c>
      <c r="K1466" s="84"/>
      <c r="L1466" s="84"/>
      <c r="M1466" s="664" t="s">
        <v>168</v>
      </c>
      <c r="N1466" s="84"/>
      <c r="O1466" s="84"/>
      <c r="P1466" s="84"/>
      <c r="Q1466" s="84"/>
      <c r="R1466" s="486"/>
      <c r="S1466" s="486"/>
      <c r="T1466" s="486"/>
      <c r="U1466" s="486"/>
      <c r="V1466" s="486"/>
      <c r="W1466" s="486"/>
      <c r="X1466" s="486"/>
      <c r="Y1466" s="486"/>
      <c r="Z1466" s="486"/>
      <c r="AA1466" s="486"/>
      <c r="AB1466" s="486"/>
      <c r="AC1466" s="37"/>
      <c r="AD1466" s="37"/>
    </row>
    <row r="1467" spans="1:30">
      <c r="A1467" s="666">
        <v>44006</v>
      </c>
      <c r="B1467" s="115" t="s">
        <v>138</v>
      </c>
      <c r="C1467" s="37">
        <v>882259572</v>
      </c>
      <c r="D1467" s="115" t="s">
        <v>139</v>
      </c>
      <c r="E1467" s="115" t="s">
        <v>140</v>
      </c>
      <c r="F1467" s="669"/>
      <c r="G1467" s="669"/>
      <c r="H1467" s="666"/>
      <c r="I1467" s="84"/>
      <c r="J1467" s="666">
        <v>44021</v>
      </c>
      <c r="K1467" s="84"/>
      <c r="L1467" s="84"/>
      <c r="M1467" s="664" t="s">
        <v>142</v>
      </c>
      <c r="N1467" s="37"/>
      <c r="O1467" s="37"/>
      <c r="P1467" s="84"/>
      <c r="Q1467" s="84"/>
      <c r="R1467" s="486"/>
      <c r="S1467" s="486"/>
      <c r="T1467" s="486"/>
      <c r="U1467" s="486"/>
      <c r="V1467" s="486"/>
      <c r="W1467" s="486"/>
      <c r="X1467" s="486"/>
      <c r="Y1467" s="486"/>
      <c r="Z1467" s="486"/>
      <c r="AA1467" s="486"/>
      <c r="AB1467" s="486"/>
      <c r="AC1467" s="37"/>
      <c r="AD1467" s="37"/>
    </row>
    <row r="1468" spans="1:30">
      <c r="A1468" s="666">
        <v>44006</v>
      </c>
      <c r="B1468" s="115" t="s">
        <v>138</v>
      </c>
      <c r="C1468" s="37">
        <v>881412453</v>
      </c>
      <c r="D1468" s="115" t="s">
        <v>139</v>
      </c>
      <c r="E1468" s="115" t="s">
        <v>140</v>
      </c>
      <c r="F1468" s="669"/>
      <c r="G1468" s="669"/>
      <c r="H1468" s="666"/>
      <c r="I1468" s="84"/>
      <c r="J1468" s="666">
        <v>44020</v>
      </c>
      <c r="K1468" s="84"/>
      <c r="L1468" s="84"/>
      <c r="M1468" s="664" t="s">
        <v>368</v>
      </c>
      <c r="N1468" s="84"/>
      <c r="O1468" s="84"/>
      <c r="P1468" s="84"/>
      <c r="Q1468" s="84"/>
      <c r="R1468" s="486"/>
      <c r="S1468" s="486"/>
      <c r="T1468" s="486"/>
      <c r="U1468" s="486"/>
      <c r="V1468" s="486"/>
      <c r="W1468" s="486"/>
      <c r="X1468" s="486"/>
      <c r="Y1468" s="486"/>
      <c r="Z1468" s="486"/>
      <c r="AA1468" s="486"/>
      <c r="AB1468" s="486"/>
      <c r="AC1468" s="37"/>
      <c r="AD1468" s="37"/>
    </row>
    <row r="1469" spans="1:30">
      <c r="A1469" s="666">
        <v>44006</v>
      </c>
      <c r="B1469" s="115" t="s">
        <v>138</v>
      </c>
      <c r="C1469" s="37">
        <v>881548114</v>
      </c>
      <c r="D1469" s="115" t="s">
        <v>152</v>
      </c>
      <c r="E1469" s="115" t="s">
        <v>140</v>
      </c>
      <c r="F1469" s="669"/>
      <c r="G1469" s="669"/>
      <c r="H1469" s="666"/>
      <c r="I1469" s="84"/>
      <c r="J1469" s="666">
        <v>44021</v>
      </c>
      <c r="K1469" s="84"/>
      <c r="L1469" s="84"/>
      <c r="M1469" s="664" t="s">
        <v>142</v>
      </c>
      <c r="N1469" s="84"/>
      <c r="O1469" s="84"/>
      <c r="P1469" s="84"/>
      <c r="Q1469" s="84"/>
      <c r="R1469" s="486"/>
      <c r="S1469" s="486"/>
      <c r="T1469" s="486"/>
      <c r="U1469" s="486"/>
      <c r="V1469" s="486"/>
      <c r="W1469" s="486"/>
      <c r="X1469" s="486"/>
      <c r="Y1469" s="486"/>
      <c r="Z1469" s="486"/>
      <c r="AA1469" s="486"/>
      <c r="AB1469" s="486"/>
      <c r="AC1469" s="37"/>
      <c r="AD1469" s="37"/>
    </row>
    <row r="1470" spans="1:30">
      <c r="A1470" s="666">
        <v>44006</v>
      </c>
      <c r="B1470" s="115" t="s">
        <v>138</v>
      </c>
      <c r="C1470" s="37">
        <v>882085531</v>
      </c>
      <c r="D1470" s="115" t="s">
        <v>139</v>
      </c>
      <c r="E1470" s="115" t="s">
        <v>140</v>
      </c>
      <c r="F1470" s="669"/>
      <c r="G1470" s="669"/>
      <c r="H1470" s="666"/>
      <c r="I1470" s="84"/>
      <c r="J1470" s="666">
        <v>44021</v>
      </c>
      <c r="K1470" s="84"/>
      <c r="L1470" s="84"/>
      <c r="M1470" s="664"/>
      <c r="N1470" s="84"/>
      <c r="O1470" s="84"/>
      <c r="P1470" s="84"/>
      <c r="Q1470" s="84"/>
      <c r="R1470" s="486"/>
      <c r="S1470" s="486"/>
      <c r="T1470" s="486"/>
      <c r="U1470" s="486"/>
      <c r="V1470" s="486"/>
      <c r="W1470" s="486"/>
      <c r="X1470" s="486"/>
      <c r="Y1470" s="486"/>
      <c r="Z1470" s="486"/>
      <c r="AA1470" s="486"/>
      <c r="AB1470" s="486"/>
      <c r="AC1470" s="37"/>
      <c r="AD1470" s="37"/>
    </row>
    <row r="1471" spans="1:30">
      <c r="A1471" s="666">
        <v>44006</v>
      </c>
      <c r="B1471" s="115" t="s">
        <v>138</v>
      </c>
      <c r="C1471" s="37">
        <v>881506859</v>
      </c>
      <c r="D1471" s="115" t="s">
        <v>152</v>
      </c>
      <c r="E1471" s="115" t="s">
        <v>140</v>
      </c>
      <c r="F1471" s="669"/>
      <c r="G1471" s="669"/>
      <c r="H1471" s="666"/>
      <c r="I1471" s="84"/>
      <c r="J1471" s="666">
        <v>44021</v>
      </c>
      <c r="K1471" s="84"/>
      <c r="L1471" s="84"/>
      <c r="M1471" s="664" t="s">
        <v>1633</v>
      </c>
      <c r="N1471" s="84"/>
      <c r="O1471" s="84"/>
      <c r="P1471" s="84"/>
      <c r="Q1471" s="84"/>
      <c r="R1471" s="486"/>
      <c r="S1471" s="486"/>
      <c r="T1471" s="486"/>
      <c r="U1471" s="486"/>
      <c r="V1471" s="486"/>
      <c r="W1471" s="486"/>
      <c r="X1471" s="486"/>
      <c r="Y1471" s="486"/>
      <c r="Z1471" s="486"/>
      <c r="AA1471" s="486"/>
      <c r="AB1471" s="486"/>
      <c r="AC1471" s="37"/>
      <c r="AD1471" s="37"/>
    </row>
    <row r="1472" spans="1:30">
      <c r="A1472" s="666">
        <v>44010</v>
      </c>
      <c r="B1472" s="115" t="s">
        <v>138</v>
      </c>
      <c r="C1472" s="486">
        <v>880781676</v>
      </c>
      <c r="D1472" s="115" t="s">
        <v>139</v>
      </c>
      <c r="E1472" s="115" t="s">
        <v>140</v>
      </c>
      <c r="F1472" s="666"/>
      <c r="G1472" s="115"/>
      <c r="H1472" s="486"/>
      <c r="I1472" s="84"/>
      <c r="J1472" s="665">
        <v>44024</v>
      </c>
      <c r="K1472" s="115"/>
      <c r="L1472" s="486"/>
      <c r="M1472" s="664" t="s">
        <v>342</v>
      </c>
      <c r="N1472" s="84"/>
      <c r="O1472" s="84"/>
      <c r="P1472" s="84"/>
      <c r="Q1472" s="84"/>
      <c r="R1472" s="486"/>
      <c r="S1472" s="486"/>
      <c r="T1472" s="486"/>
      <c r="U1472" s="486"/>
      <c r="V1472" s="486"/>
      <c r="W1472" s="486"/>
      <c r="X1472" s="486"/>
      <c r="Y1472" s="486"/>
      <c r="Z1472" s="486"/>
      <c r="AA1472" s="486"/>
      <c r="AB1472" s="486"/>
      <c r="AC1472" s="37"/>
      <c r="AD1472" s="37"/>
    </row>
    <row r="1473" spans="1:30">
      <c r="A1473" s="666">
        <v>44010</v>
      </c>
      <c r="B1473" s="115" t="s">
        <v>138</v>
      </c>
      <c r="C1473" s="486">
        <v>881530577</v>
      </c>
      <c r="D1473" s="115" t="s">
        <v>345</v>
      </c>
      <c r="E1473" s="115" t="s">
        <v>140</v>
      </c>
      <c r="F1473" s="666"/>
      <c r="G1473" s="115"/>
      <c r="H1473" s="486"/>
      <c r="I1473" s="84"/>
      <c r="J1473" s="665">
        <v>44024</v>
      </c>
      <c r="K1473" s="115"/>
      <c r="L1473" s="486"/>
      <c r="M1473" s="84"/>
      <c r="N1473" s="84"/>
      <c r="O1473" s="84"/>
      <c r="P1473" s="84"/>
      <c r="Q1473" s="84"/>
      <c r="R1473" s="486"/>
      <c r="S1473" s="486"/>
      <c r="T1473" s="486"/>
      <c r="U1473" s="486"/>
      <c r="V1473" s="486"/>
      <c r="W1473" s="486"/>
      <c r="X1473" s="486"/>
      <c r="Y1473" s="486"/>
      <c r="Z1473" s="486"/>
      <c r="AA1473" s="486"/>
      <c r="AB1473" s="486"/>
      <c r="AC1473" s="37"/>
      <c r="AD1473" s="37"/>
    </row>
    <row r="1474" spans="1:30">
      <c r="A1474" s="666">
        <v>44010</v>
      </c>
      <c r="B1474" s="115" t="s">
        <v>138</v>
      </c>
      <c r="C1474" s="486">
        <v>881510550</v>
      </c>
      <c r="D1474" s="115" t="s">
        <v>152</v>
      </c>
      <c r="E1474" s="115" t="s">
        <v>140</v>
      </c>
      <c r="F1474" s="666"/>
      <c r="G1474" s="115"/>
      <c r="H1474" s="486"/>
      <c r="I1474" s="84"/>
      <c r="J1474" s="665">
        <v>44025</v>
      </c>
      <c r="K1474" s="115"/>
      <c r="L1474" s="486"/>
      <c r="M1474" s="664" t="s">
        <v>142</v>
      </c>
      <c r="N1474" s="84"/>
      <c r="O1474" s="84"/>
      <c r="P1474" s="84"/>
      <c r="Q1474" s="84"/>
      <c r="R1474" s="486"/>
      <c r="S1474" s="486"/>
      <c r="T1474" s="486"/>
      <c r="U1474" s="486"/>
      <c r="V1474" s="486"/>
      <c r="W1474" s="486"/>
      <c r="X1474" s="486"/>
      <c r="Y1474" s="486"/>
      <c r="Z1474" s="486"/>
      <c r="AA1474" s="486"/>
      <c r="AB1474" s="486"/>
      <c r="AC1474" s="37"/>
      <c r="AD1474" s="37"/>
    </row>
    <row r="1475" spans="1:30">
      <c r="A1475" s="666">
        <v>44010</v>
      </c>
      <c r="B1475" s="115" t="s">
        <v>138</v>
      </c>
      <c r="C1475" s="486">
        <v>881540558</v>
      </c>
      <c r="D1475" s="115" t="s">
        <v>139</v>
      </c>
      <c r="E1475" s="115" t="s">
        <v>140</v>
      </c>
      <c r="F1475" s="666"/>
      <c r="G1475" s="115"/>
      <c r="H1475" s="486"/>
      <c r="I1475" s="84"/>
      <c r="J1475" s="665">
        <v>44032</v>
      </c>
      <c r="K1475" s="115"/>
      <c r="L1475" s="486"/>
      <c r="M1475" s="664" t="s">
        <v>168</v>
      </c>
      <c r="N1475" s="84"/>
      <c r="O1475" s="84"/>
      <c r="P1475" s="84"/>
      <c r="Q1475" s="84"/>
      <c r="R1475" s="486"/>
      <c r="S1475" s="486"/>
      <c r="T1475" s="486"/>
      <c r="U1475" s="486"/>
      <c r="V1475" s="486"/>
      <c r="W1475" s="486"/>
      <c r="X1475" s="486"/>
      <c r="Y1475" s="486"/>
      <c r="Z1475" s="486"/>
      <c r="AA1475" s="486"/>
      <c r="AB1475" s="486"/>
      <c r="AC1475" s="37"/>
      <c r="AD1475" s="37"/>
    </row>
    <row r="1476" spans="1:30">
      <c r="A1476" s="666">
        <v>44010</v>
      </c>
      <c r="B1476" s="115" t="s">
        <v>138</v>
      </c>
      <c r="C1476" s="486">
        <v>881785864</v>
      </c>
      <c r="D1476" s="115" t="s">
        <v>139</v>
      </c>
      <c r="E1476" s="115" t="s">
        <v>140</v>
      </c>
      <c r="F1476" s="666"/>
      <c r="G1476" s="115"/>
      <c r="H1476" s="486"/>
      <c r="I1476" s="84"/>
      <c r="J1476" s="665">
        <v>44025</v>
      </c>
      <c r="K1476" s="115"/>
      <c r="L1476" s="486"/>
      <c r="M1476" s="84"/>
      <c r="N1476" s="84"/>
      <c r="O1476" s="84"/>
      <c r="P1476" s="84"/>
      <c r="Q1476" s="84"/>
      <c r="R1476" s="486"/>
      <c r="S1476" s="486"/>
      <c r="T1476" s="486"/>
      <c r="U1476" s="486"/>
      <c r="V1476" s="486"/>
      <c r="W1476" s="486"/>
      <c r="X1476" s="486"/>
      <c r="Y1476" s="486"/>
      <c r="Z1476" s="486"/>
      <c r="AA1476" s="486"/>
      <c r="AB1476" s="486"/>
      <c r="AC1476" s="37"/>
      <c r="AD1476" s="37"/>
    </row>
    <row r="1477" spans="1:30">
      <c r="A1477" s="665">
        <v>44010</v>
      </c>
      <c r="B1477" s="115" t="s">
        <v>138</v>
      </c>
      <c r="C1477" s="486">
        <v>880038196</v>
      </c>
      <c r="D1477" s="115" t="s">
        <v>345</v>
      </c>
      <c r="E1477" s="115" t="s">
        <v>140</v>
      </c>
      <c r="F1477" s="666"/>
      <c r="G1477" s="115"/>
      <c r="H1477" s="486"/>
      <c r="I1477" s="84"/>
      <c r="J1477" s="665">
        <v>44024</v>
      </c>
      <c r="K1477" s="115"/>
      <c r="L1477" s="486"/>
      <c r="M1477" s="664" t="s">
        <v>142</v>
      </c>
      <c r="N1477" s="84"/>
      <c r="O1477" s="84"/>
      <c r="P1477" s="84"/>
      <c r="Q1477" s="84"/>
      <c r="R1477" s="486"/>
      <c r="S1477" s="486"/>
      <c r="T1477" s="486"/>
      <c r="U1477" s="486"/>
      <c r="V1477" s="486"/>
      <c r="W1477" s="486"/>
      <c r="X1477" s="486"/>
      <c r="Y1477" s="486"/>
      <c r="Z1477" s="486"/>
      <c r="AA1477" s="486"/>
      <c r="AB1477" s="486"/>
      <c r="AC1477" s="37"/>
      <c r="AD1477" s="37"/>
    </row>
    <row r="1478" spans="1:30">
      <c r="A1478" s="666">
        <v>44010</v>
      </c>
      <c r="B1478" s="115" t="s">
        <v>138</v>
      </c>
      <c r="C1478" s="486">
        <v>882126061</v>
      </c>
      <c r="D1478" s="115" t="s">
        <v>139</v>
      </c>
      <c r="E1478" s="115" t="s">
        <v>140</v>
      </c>
      <c r="F1478" s="666"/>
      <c r="G1478" s="115"/>
      <c r="H1478" s="486"/>
      <c r="I1478" s="84"/>
      <c r="J1478" s="665">
        <v>44027</v>
      </c>
      <c r="K1478" s="115"/>
      <c r="L1478" s="486"/>
      <c r="M1478" s="84"/>
      <c r="N1478" s="84"/>
      <c r="O1478" s="84"/>
      <c r="P1478" s="84"/>
      <c r="Q1478" s="84"/>
      <c r="R1478" s="486"/>
      <c r="S1478" s="486"/>
      <c r="T1478" s="486"/>
      <c r="U1478" s="486"/>
      <c r="V1478" s="486"/>
      <c r="W1478" s="486"/>
      <c r="X1478" s="486"/>
      <c r="Y1478" s="486"/>
      <c r="Z1478" s="486"/>
      <c r="AA1478" s="486"/>
      <c r="AB1478" s="486"/>
      <c r="AC1478" s="37"/>
      <c r="AD1478" s="37"/>
    </row>
    <row r="1479" spans="1:30">
      <c r="A1479" s="666">
        <v>44010</v>
      </c>
      <c r="B1479" s="115" t="s">
        <v>138</v>
      </c>
      <c r="C1479" s="486">
        <v>882106672</v>
      </c>
      <c r="D1479" s="115" t="s">
        <v>139</v>
      </c>
      <c r="E1479" s="115" t="s">
        <v>140</v>
      </c>
      <c r="F1479" s="666"/>
      <c r="G1479" s="115"/>
      <c r="H1479" s="486"/>
      <c r="I1479" s="84"/>
      <c r="J1479" s="665">
        <v>44027</v>
      </c>
      <c r="K1479" s="115"/>
      <c r="L1479" s="486"/>
      <c r="M1479" s="664" t="s">
        <v>168</v>
      </c>
      <c r="N1479" s="84"/>
      <c r="O1479" s="84"/>
      <c r="P1479" s="84"/>
      <c r="Q1479" s="84"/>
      <c r="R1479" s="486"/>
      <c r="S1479" s="486"/>
      <c r="T1479" s="486"/>
      <c r="U1479" s="486"/>
      <c r="V1479" s="486"/>
      <c r="W1479" s="486"/>
      <c r="X1479" s="486"/>
      <c r="Y1479" s="486"/>
      <c r="Z1479" s="486"/>
      <c r="AA1479" s="486"/>
      <c r="AB1479" s="486"/>
      <c r="AC1479" s="37"/>
      <c r="AD1479" s="37"/>
    </row>
    <row r="1480" spans="1:30">
      <c r="A1480" s="666">
        <v>44010</v>
      </c>
      <c r="B1480" s="115" t="s">
        <v>138</v>
      </c>
      <c r="C1480" s="486">
        <v>882105972</v>
      </c>
      <c r="D1480" s="115" t="s">
        <v>139</v>
      </c>
      <c r="E1480" s="115" t="s">
        <v>140</v>
      </c>
      <c r="F1480" s="666"/>
      <c r="G1480" s="115"/>
      <c r="H1480" s="486"/>
      <c r="I1480" s="84"/>
      <c r="J1480" s="665">
        <v>44032</v>
      </c>
      <c r="K1480" s="115"/>
      <c r="L1480" s="486"/>
      <c r="M1480" s="664" t="s">
        <v>168</v>
      </c>
      <c r="N1480" s="84"/>
      <c r="O1480" s="84"/>
      <c r="P1480" s="84"/>
      <c r="Q1480" s="84"/>
      <c r="R1480" s="486"/>
      <c r="S1480" s="486"/>
      <c r="T1480" s="486"/>
      <c r="U1480" s="486"/>
      <c r="V1480" s="486"/>
      <c r="W1480" s="486"/>
      <c r="X1480" s="486"/>
      <c r="Y1480" s="486"/>
      <c r="Z1480" s="486"/>
      <c r="AA1480" s="486"/>
      <c r="AB1480" s="486"/>
      <c r="AC1480" s="37"/>
      <c r="AD1480" s="37"/>
    </row>
    <row r="1481" spans="1:30">
      <c r="A1481" s="666">
        <v>44011</v>
      </c>
      <c r="B1481" s="115" t="s">
        <v>138</v>
      </c>
      <c r="C1481" s="486">
        <v>882235811</v>
      </c>
      <c r="D1481" s="115" t="s">
        <v>139</v>
      </c>
      <c r="E1481" s="115" t="s">
        <v>140</v>
      </c>
      <c r="F1481" s="666"/>
      <c r="G1481" s="115"/>
      <c r="H1481" s="486"/>
      <c r="I1481" s="84"/>
      <c r="J1481" s="665">
        <v>44027</v>
      </c>
      <c r="K1481" s="115"/>
      <c r="L1481" s="486"/>
      <c r="M1481" s="664" t="s">
        <v>142</v>
      </c>
      <c r="N1481" s="84"/>
      <c r="O1481" s="84"/>
      <c r="P1481" s="84"/>
      <c r="Q1481" s="84"/>
      <c r="R1481" s="486"/>
      <c r="S1481" s="486"/>
      <c r="T1481" s="486"/>
      <c r="U1481" s="486"/>
      <c r="V1481" s="486"/>
      <c r="W1481" s="486"/>
      <c r="X1481" s="486"/>
      <c r="Y1481" s="486"/>
      <c r="Z1481" s="486"/>
      <c r="AA1481" s="486"/>
      <c r="AB1481" s="486"/>
      <c r="AC1481" s="37"/>
      <c r="AD1481" s="37"/>
    </row>
    <row r="1482" spans="1:30">
      <c r="A1482" s="666">
        <v>44011</v>
      </c>
      <c r="B1482" s="665" t="s">
        <v>138</v>
      </c>
      <c r="C1482" s="486">
        <v>881244842</v>
      </c>
      <c r="D1482" s="666" t="s">
        <v>345</v>
      </c>
      <c r="E1482" s="665" t="s">
        <v>140</v>
      </c>
      <c r="F1482" s="666"/>
      <c r="G1482" s="666"/>
      <c r="H1482" s="666"/>
      <c r="I1482" s="666"/>
      <c r="J1482" s="666">
        <v>44027</v>
      </c>
      <c r="K1482" s="666"/>
      <c r="L1482" s="666"/>
      <c r="M1482" s="84"/>
      <c r="N1482" s="84"/>
      <c r="O1482" s="84"/>
      <c r="P1482" s="84"/>
      <c r="Q1482" s="84"/>
      <c r="R1482" s="486"/>
      <c r="S1482" s="486"/>
      <c r="T1482" s="486"/>
      <c r="U1482" s="486"/>
      <c r="V1482" s="486"/>
      <c r="W1482" s="486"/>
      <c r="X1482" s="486"/>
      <c r="Y1482" s="486"/>
      <c r="Z1482" s="486"/>
      <c r="AA1482" s="486"/>
      <c r="AB1482" s="486"/>
      <c r="AC1482" s="37"/>
      <c r="AD1482" s="37"/>
    </row>
    <row r="1483" spans="1:30">
      <c r="A1483" s="665">
        <v>44011</v>
      </c>
      <c r="B1483" s="665" t="s">
        <v>138</v>
      </c>
      <c r="C1483" s="115">
        <v>881499933</v>
      </c>
      <c r="D1483" s="665" t="s">
        <v>152</v>
      </c>
      <c r="E1483" s="665" t="s">
        <v>140</v>
      </c>
      <c r="F1483" s="665"/>
      <c r="G1483" s="665"/>
      <c r="H1483" s="665"/>
      <c r="I1483" s="665"/>
      <c r="J1483" s="665">
        <v>44041</v>
      </c>
      <c r="K1483" s="665"/>
      <c r="L1483" s="665"/>
      <c r="M1483" s="665"/>
      <c r="N1483" s="84"/>
      <c r="O1483" s="84"/>
      <c r="P1483" s="84"/>
      <c r="Q1483" s="84"/>
      <c r="R1483" s="486"/>
      <c r="S1483" s="486"/>
      <c r="T1483" s="486"/>
      <c r="U1483" s="486"/>
      <c r="V1483" s="486"/>
      <c r="W1483" s="486"/>
      <c r="X1483" s="486"/>
      <c r="Y1483" s="486"/>
      <c r="Z1483" s="486"/>
      <c r="AA1483" s="486"/>
      <c r="AB1483" s="486"/>
      <c r="AC1483" s="37"/>
      <c r="AD1483" s="37"/>
    </row>
    <row r="1484" spans="1:30">
      <c r="A1484" s="665">
        <v>44011</v>
      </c>
      <c r="B1484" s="665" t="s">
        <v>138</v>
      </c>
      <c r="C1484" s="115">
        <v>880278244</v>
      </c>
      <c r="D1484" s="665" t="s">
        <v>139</v>
      </c>
      <c r="E1484" s="665" t="s">
        <v>140</v>
      </c>
      <c r="F1484" s="665"/>
      <c r="G1484" s="665"/>
      <c r="H1484" s="665"/>
      <c r="I1484" s="665"/>
      <c r="J1484" s="665">
        <v>44026</v>
      </c>
      <c r="K1484" s="665"/>
      <c r="L1484" s="665"/>
      <c r="M1484" s="665" t="s">
        <v>168</v>
      </c>
      <c r="N1484" s="84"/>
      <c r="O1484" s="84"/>
      <c r="P1484" s="84"/>
      <c r="Q1484" s="84"/>
      <c r="R1484" s="486"/>
      <c r="S1484" s="486"/>
      <c r="T1484" s="486"/>
      <c r="U1484" s="486"/>
      <c r="V1484" s="486"/>
      <c r="W1484" s="486"/>
      <c r="X1484" s="486"/>
      <c r="Y1484" s="486"/>
      <c r="Z1484" s="486"/>
      <c r="AA1484" s="486"/>
      <c r="AB1484" s="486"/>
      <c r="AC1484" s="37"/>
      <c r="AD1484" s="37"/>
    </row>
    <row r="1485" spans="1:30">
      <c r="A1485" s="665">
        <v>44011</v>
      </c>
      <c r="B1485" s="665" t="s">
        <v>138</v>
      </c>
      <c r="C1485" s="115">
        <v>881474859</v>
      </c>
      <c r="D1485" s="665" t="s">
        <v>345</v>
      </c>
      <c r="E1485" s="665" t="s">
        <v>140</v>
      </c>
      <c r="F1485" s="665"/>
      <c r="G1485" s="665"/>
      <c r="H1485" s="665"/>
      <c r="I1485" s="665"/>
      <c r="J1485" s="665">
        <v>44036</v>
      </c>
      <c r="K1485" s="665"/>
      <c r="L1485" s="665"/>
      <c r="M1485" s="665"/>
      <c r="N1485" s="84"/>
      <c r="O1485" s="84"/>
      <c r="P1485" s="84"/>
      <c r="Q1485" s="84"/>
      <c r="R1485" s="486"/>
      <c r="S1485" s="486"/>
      <c r="T1485" s="486"/>
      <c r="U1485" s="486"/>
      <c r="V1485" s="486"/>
      <c r="W1485" s="486"/>
      <c r="X1485" s="486"/>
      <c r="Y1485" s="486"/>
      <c r="Z1485" s="486"/>
      <c r="AA1485" s="486"/>
      <c r="AB1485" s="486"/>
      <c r="AC1485" s="37"/>
      <c r="AD1485" s="37"/>
    </row>
    <row r="1486" spans="1:30">
      <c r="A1486" s="665">
        <v>44011</v>
      </c>
      <c r="B1486" s="665" t="s">
        <v>138</v>
      </c>
      <c r="C1486" s="115">
        <v>881635676</v>
      </c>
      <c r="D1486" s="665" t="s">
        <v>139</v>
      </c>
      <c r="E1486" s="665" t="s">
        <v>140</v>
      </c>
      <c r="F1486" s="665"/>
      <c r="G1486" s="665"/>
      <c r="H1486" s="665"/>
      <c r="I1486" s="665"/>
      <c r="J1486" s="665">
        <v>44026</v>
      </c>
      <c r="K1486" s="665"/>
      <c r="L1486" s="665"/>
      <c r="M1486" s="665"/>
      <c r="N1486" s="84"/>
      <c r="O1486" s="84"/>
      <c r="P1486" s="84"/>
      <c r="Q1486" s="84"/>
      <c r="R1486" s="486"/>
      <c r="S1486" s="486"/>
      <c r="T1486" s="486"/>
      <c r="U1486" s="486"/>
      <c r="V1486" s="486"/>
      <c r="W1486" s="486"/>
      <c r="X1486" s="486"/>
      <c r="Y1486" s="486"/>
      <c r="Z1486" s="486"/>
      <c r="AA1486" s="486"/>
      <c r="AB1486" s="486"/>
      <c r="AC1486" s="37"/>
      <c r="AD1486" s="37"/>
    </row>
    <row r="1487" spans="1:30">
      <c r="A1487" s="665">
        <v>44011</v>
      </c>
      <c r="B1487" s="665" t="s">
        <v>138</v>
      </c>
      <c r="C1487" s="115">
        <v>881472691</v>
      </c>
      <c r="D1487" s="665" t="s">
        <v>345</v>
      </c>
      <c r="E1487" s="665" t="s">
        <v>140</v>
      </c>
      <c r="F1487" s="665"/>
      <c r="G1487" s="665"/>
      <c r="H1487" s="665"/>
      <c r="I1487" s="665"/>
      <c r="J1487" s="665">
        <v>44027</v>
      </c>
      <c r="K1487" s="665"/>
      <c r="L1487" s="665"/>
      <c r="M1487" s="665"/>
      <c r="N1487" s="84"/>
      <c r="O1487" s="84"/>
      <c r="P1487" s="84"/>
      <c r="Q1487" s="84"/>
      <c r="R1487" s="486"/>
      <c r="S1487" s="486"/>
      <c r="T1487" s="486"/>
      <c r="U1487" s="486"/>
      <c r="V1487" s="486"/>
      <c r="W1487" s="486"/>
      <c r="X1487" s="486"/>
      <c r="Y1487" s="486"/>
      <c r="Z1487" s="486"/>
      <c r="AA1487" s="486"/>
      <c r="AB1487" s="486"/>
      <c r="AC1487" s="37"/>
      <c r="AD1487" s="37"/>
    </row>
    <row r="1488" spans="1:30">
      <c r="A1488" s="666">
        <v>44011</v>
      </c>
      <c r="B1488" s="115" t="s">
        <v>138</v>
      </c>
      <c r="C1488" s="486">
        <v>881476407</v>
      </c>
      <c r="D1488" s="115" t="s">
        <v>152</v>
      </c>
      <c r="E1488" s="115" t="s">
        <v>140</v>
      </c>
      <c r="F1488" s="666"/>
      <c r="G1488" s="486"/>
      <c r="H1488" s="486"/>
      <c r="I1488" s="666"/>
      <c r="J1488" s="666">
        <v>44027</v>
      </c>
      <c r="K1488" s="84"/>
      <c r="L1488" s="84"/>
      <c r="M1488" s="84"/>
      <c r="N1488" s="84"/>
      <c r="O1488" s="84"/>
      <c r="P1488" s="84"/>
      <c r="Q1488" s="84"/>
      <c r="R1488" s="486"/>
      <c r="S1488" s="486"/>
      <c r="T1488" s="486"/>
      <c r="U1488" s="486"/>
      <c r="V1488" s="486"/>
      <c r="W1488" s="486"/>
      <c r="X1488" s="486"/>
      <c r="Y1488" s="486"/>
      <c r="Z1488" s="486"/>
      <c r="AA1488" s="486"/>
      <c r="AB1488" s="486"/>
      <c r="AC1488" s="37"/>
      <c r="AD1488" s="37"/>
    </row>
    <row r="1489" spans="1:30">
      <c r="A1489" s="666">
        <v>44011</v>
      </c>
      <c r="B1489" s="115" t="s">
        <v>138</v>
      </c>
      <c r="C1489" s="486">
        <v>880480779</v>
      </c>
      <c r="D1489" s="115" t="s">
        <v>152</v>
      </c>
      <c r="E1489" s="115" t="s">
        <v>140</v>
      </c>
      <c r="F1489" s="666"/>
      <c r="G1489" s="486"/>
      <c r="H1489" s="486"/>
      <c r="I1489" s="666"/>
      <c r="J1489" s="265">
        <v>44027</v>
      </c>
      <c r="K1489" s="84"/>
      <c r="L1489" s="23"/>
      <c r="M1489" s="664" t="s">
        <v>142</v>
      </c>
      <c r="N1489" s="84"/>
      <c r="O1489" s="84"/>
      <c r="P1489" s="84"/>
      <c r="Q1489" s="84"/>
      <c r="R1489" s="486"/>
      <c r="S1489" s="486"/>
      <c r="T1489" s="486"/>
      <c r="U1489" s="486"/>
      <c r="V1489" s="486"/>
      <c r="W1489" s="486"/>
      <c r="X1489" s="486"/>
      <c r="Y1489" s="486"/>
      <c r="Z1489" s="486"/>
      <c r="AA1489" s="486"/>
      <c r="AB1489" s="486"/>
      <c r="AC1489" s="37"/>
      <c r="AD1489" s="37"/>
    </row>
    <row r="1490" spans="1:30">
      <c r="A1490" s="666">
        <v>44012</v>
      </c>
      <c r="B1490" s="115" t="s">
        <v>138</v>
      </c>
      <c r="C1490" s="486">
        <v>881433577</v>
      </c>
      <c r="D1490" s="115" t="s">
        <v>152</v>
      </c>
      <c r="E1490" s="115" t="s">
        <v>140</v>
      </c>
      <c r="F1490" s="666"/>
      <c r="G1490" s="486"/>
      <c r="H1490" s="486"/>
      <c r="I1490" s="666"/>
      <c r="J1490" s="265">
        <v>44027</v>
      </c>
      <c r="K1490" s="84"/>
      <c r="L1490" s="84"/>
      <c r="M1490" s="664" t="s">
        <v>1066</v>
      </c>
      <c r="N1490" s="84"/>
      <c r="O1490" s="84"/>
      <c r="P1490" s="84"/>
      <c r="Q1490" s="84"/>
      <c r="R1490" s="486"/>
      <c r="S1490" s="486"/>
      <c r="T1490" s="486"/>
      <c r="U1490" s="486"/>
      <c r="V1490" s="486"/>
      <c r="W1490" s="486"/>
      <c r="X1490" s="486"/>
      <c r="Y1490" s="486"/>
      <c r="Z1490" s="486"/>
      <c r="AA1490" s="486"/>
      <c r="AB1490" s="486"/>
      <c r="AC1490" s="37"/>
      <c r="AD1490" s="37"/>
    </row>
    <row r="1491" spans="1:30">
      <c r="A1491" s="666">
        <v>44012</v>
      </c>
      <c r="B1491" s="115" t="s">
        <v>138</v>
      </c>
      <c r="C1491" s="486">
        <v>882086567</v>
      </c>
      <c r="D1491" s="115" t="s">
        <v>139</v>
      </c>
      <c r="E1491" s="115" t="s">
        <v>140</v>
      </c>
      <c r="F1491" s="666"/>
      <c r="G1491" s="486"/>
      <c r="H1491" s="486"/>
      <c r="I1491" s="666"/>
      <c r="J1491" s="265">
        <v>44042</v>
      </c>
      <c r="K1491" s="84"/>
      <c r="L1491" s="84"/>
      <c r="M1491" s="664" t="s">
        <v>1066</v>
      </c>
      <c r="N1491" s="84"/>
      <c r="O1491" s="84"/>
      <c r="P1491" s="84"/>
      <c r="Q1491" s="84"/>
      <c r="R1491" s="486"/>
      <c r="S1491" s="486"/>
      <c r="T1491" s="486"/>
      <c r="U1491" s="486"/>
      <c r="V1491" s="486"/>
      <c r="W1491" s="486"/>
      <c r="X1491" s="486"/>
      <c r="Y1491" s="486"/>
      <c r="Z1491" s="486"/>
      <c r="AA1491" s="486"/>
      <c r="AB1491" s="486"/>
      <c r="AC1491" s="37"/>
      <c r="AD1491" s="37"/>
    </row>
    <row r="1492" spans="1:30">
      <c r="A1492" s="666">
        <v>44012</v>
      </c>
      <c r="B1492" s="115" t="s">
        <v>138</v>
      </c>
      <c r="C1492" s="486">
        <v>881494266</v>
      </c>
      <c r="D1492" s="115" t="s">
        <v>152</v>
      </c>
      <c r="E1492" s="115" t="s">
        <v>140</v>
      </c>
      <c r="F1492" s="666"/>
      <c r="G1492" s="486"/>
      <c r="H1492" s="486"/>
      <c r="I1492" s="666"/>
      <c r="J1492" s="265">
        <v>44027</v>
      </c>
      <c r="K1492" s="84"/>
      <c r="L1492" s="84"/>
      <c r="M1492" s="664" t="s">
        <v>1066</v>
      </c>
      <c r="N1492" s="84"/>
      <c r="O1492" s="84"/>
      <c r="P1492" s="84"/>
      <c r="Q1492" s="84"/>
      <c r="R1492" s="486"/>
      <c r="S1492" s="486"/>
      <c r="T1492" s="486"/>
      <c r="U1492" s="486"/>
      <c r="V1492" s="486"/>
      <c r="W1492" s="486"/>
      <c r="X1492" s="486"/>
      <c r="Y1492" s="486"/>
      <c r="Z1492" s="486"/>
      <c r="AA1492" s="486"/>
      <c r="AB1492" s="486"/>
      <c r="AC1492" s="37"/>
      <c r="AD1492" s="37"/>
    </row>
    <row r="1493" spans="1:30">
      <c r="A1493" s="666">
        <v>44012</v>
      </c>
      <c r="B1493" s="115" t="s">
        <v>138</v>
      </c>
      <c r="C1493" s="486">
        <v>881426123</v>
      </c>
      <c r="D1493" s="115" t="s">
        <v>139</v>
      </c>
      <c r="E1493" s="115" t="s">
        <v>140</v>
      </c>
      <c r="F1493" s="666"/>
      <c r="G1493" s="486"/>
      <c r="H1493" s="486"/>
      <c r="I1493" s="666"/>
      <c r="J1493" s="265">
        <v>44027</v>
      </c>
      <c r="K1493" s="84"/>
      <c r="L1493" s="84"/>
      <c r="M1493" s="664" t="s">
        <v>142</v>
      </c>
      <c r="N1493" s="84"/>
      <c r="O1493" s="84"/>
      <c r="P1493" s="84"/>
      <c r="Q1493" s="84"/>
      <c r="R1493" s="486"/>
      <c r="S1493" s="486"/>
      <c r="T1493" s="486"/>
      <c r="U1493" s="486"/>
      <c r="V1493" s="486"/>
      <c r="W1493" s="486"/>
      <c r="X1493" s="486"/>
      <c r="Y1493" s="486"/>
      <c r="Z1493" s="486"/>
      <c r="AA1493" s="486"/>
      <c r="AB1493" s="486"/>
      <c r="AC1493" s="37"/>
      <c r="AD1493" s="37"/>
    </row>
    <row r="1494" spans="1:30">
      <c r="A1494" s="666">
        <v>44012</v>
      </c>
      <c r="B1494" s="115" t="s">
        <v>138</v>
      </c>
      <c r="C1494" s="486">
        <v>880303651</v>
      </c>
      <c r="D1494" s="115" t="s">
        <v>139</v>
      </c>
      <c r="E1494" s="115" t="s">
        <v>140</v>
      </c>
      <c r="F1494" s="666"/>
      <c r="G1494" s="486"/>
      <c r="H1494" s="486"/>
      <c r="I1494" s="666"/>
      <c r="J1494" s="265">
        <v>44036</v>
      </c>
      <c r="K1494" s="84"/>
      <c r="L1494" s="84"/>
      <c r="M1494" s="664"/>
      <c r="N1494" s="84"/>
      <c r="O1494" s="84"/>
      <c r="P1494" s="84"/>
      <c r="Q1494" s="84"/>
      <c r="R1494" s="486"/>
      <c r="S1494" s="486"/>
      <c r="T1494" s="486"/>
      <c r="U1494" s="486"/>
      <c r="V1494" s="486"/>
      <c r="W1494" s="486"/>
      <c r="X1494" s="486"/>
      <c r="Y1494" s="486"/>
      <c r="Z1494" s="486"/>
      <c r="AA1494" s="486"/>
      <c r="AB1494" s="486"/>
      <c r="AC1494" s="37"/>
      <c r="AD1494" s="37"/>
    </row>
    <row r="1495" spans="1:30">
      <c r="A1495" s="666">
        <v>44012</v>
      </c>
      <c r="B1495" s="115" t="s">
        <v>138</v>
      </c>
      <c r="C1495" s="486">
        <v>882013597</v>
      </c>
      <c r="D1495" s="115" t="s">
        <v>139</v>
      </c>
      <c r="E1495" s="115" t="s">
        <v>140</v>
      </c>
      <c r="F1495" s="666"/>
      <c r="G1495" s="486"/>
      <c r="H1495" s="486"/>
      <c r="I1495" s="666"/>
      <c r="J1495" s="265">
        <v>44027</v>
      </c>
      <c r="K1495" s="84"/>
      <c r="L1495" s="84"/>
      <c r="M1495" s="664"/>
      <c r="N1495" s="84"/>
      <c r="O1495" s="84"/>
      <c r="P1495" s="84"/>
      <c r="Q1495" s="84"/>
      <c r="R1495" s="486"/>
      <c r="S1495" s="486"/>
      <c r="T1495" s="486"/>
      <c r="U1495" s="486"/>
      <c r="V1495" s="486"/>
      <c r="W1495" s="486"/>
      <c r="X1495" s="486"/>
      <c r="Y1495" s="486"/>
      <c r="Z1495" s="486"/>
      <c r="AA1495" s="486"/>
      <c r="AB1495" s="486"/>
      <c r="AC1495" s="37"/>
      <c r="AD1495" s="37"/>
    </row>
    <row r="1496" spans="1:30">
      <c r="A1496" s="666">
        <v>44012</v>
      </c>
      <c r="B1496" s="115" t="s">
        <v>138</v>
      </c>
      <c r="C1496" s="486">
        <v>882114159</v>
      </c>
      <c r="D1496" s="115" t="s">
        <v>139</v>
      </c>
      <c r="E1496" s="115" t="s">
        <v>140</v>
      </c>
      <c r="F1496" s="666"/>
      <c r="G1496" s="486"/>
      <c r="H1496" s="486"/>
      <c r="I1496" s="666"/>
      <c r="J1496" s="265">
        <v>44022</v>
      </c>
      <c r="K1496" s="84"/>
      <c r="L1496" s="84"/>
      <c r="M1496" s="664" t="s">
        <v>1049</v>
      </c>
      <c r="N1496" s="84"/>
      <c r="O1496" s="84"/>
      <c r="P1496" s="84"/>
      <c r="Q1496" s="84"/>
      <c r="R1496" s="486"/>
      <c r="S1496" s="486"/>
      <c r="T1496" s="486"/>
      <c r="U1496" s="486"/>
      <c r="V1496" s="486"/>
      <c r="W1496" s="486"/>
      <c r="X1496" s="486"/>
      <c r="Y1496" s="486"/>
      <c r="Z1496" s="486"/>
      <c r="AA1496" s="486"/>
      <c r="AB1496" s="486"/>
      <c r="AC1496" s="37"/>
      <c r="AD1496" s="37"/>
    </row>
    <row r="1497" spans="1:30">
      <c r="A1497" s="666">
        <v>44012</v>
      </c>
      <c r="B1497" s="115" t="s">
        <v>138</v>
      </c>
      <c r="C1497" s="486">
        <v>881474986</v>
      </c>
      <c r="D1497" s="115" t="s">
        <v>345</v>
      </c>
      <c r="E1497" s="115" t="s">
        <v>140</v>
      </c>
      <c r="F1497" s="666"/>
      <c r="G1497" s="486"/>
      <c r="H1497" s="115"/>
      <c r="I1497" s="666"/>
      <c r="J1497" s="265">
        <v>44041</v>
      </c>
      <c r="K1497" s="84"/>
      <c r="L1497" s="84"/>
      <c r="M1497" s="664"/>
      <c r="N1497" s="84"/>
      <c r="O1497" s="84"/>
      <c r="P1497" s="84"/>
      <c r="Q1497" s="84"/>
      <c r="R1497" s="486"/>
      <c r="S1497" s="486"/>
      <c r="T1497" s="486"/>
      <c r="U1497" s="486"/>
      <c r="V1497" s="486"/>
      <c r="W1497" s="486"/>
      <c r="X1497" s="486"/>
      <c r="Y1497" s="486"/>
      <c r="Z1497" s="486"/>
      <c r="AA1497" s="486"/>
      <c r="AB1497" s="486"/>
      <c r="AC1497" s="37"/>
      <c r="AD1497" s="37"/>
    </row>
    <row r="1498" spans="1:30">
      <c r="A1498" s="666">
        <v>44012</v>
      </c>
      <c r="B1498" s="115" t="s">
        <v>138</v>
      </c>
      <c r="C1498" s="37">
        <v>881415583</v>
      </c>
      <c r="D1498" s="115" t="s">
        <v>139</v>
      </c>
      <c r="E1498" s="115" t="s">
        <v>140</v>
      </c>
      <c r="F1498" s="666"/>
      <c r="G1498" s="486"/>
      <c r="H1498" s="486"/>
      <c r="I1498" s="666"/>
      <c r="J1498" s="265">
        <v>44027</v>
      </c>
      <c r="K1498" s="84"/>
      <c r="L1498" s="84"/>
      <c r="M1498" s="664" t="s">
        <v>176</v>
      </c>
      <c r="N1498" s="84"/>
      <c r="O1498" s="84"/>
      <c r="P1498" s="84"/>
      <c r="Q1498" s="84"/>
      <c r="R1498" s="486"/>
      <c r="S1498" s="486"/>
      <c r="T1498" s="486"/>
      <c r="U1498" s="486"/>
      <c r="V1498" s="486"/>
      <c r="W1498" s="486"/>
      <c r="X1498" s="486"/>
      <c r="Y1498" s="486"/>
      <c r="Z1498" s="486"/>
      <c r="AA1498" s="486"/>
      <c r="AB1498" s="486"/>
      <c r="AC1498" s="37"/>
      <c r="AD1498" s="37"/>
    </row>
    <row r="1499" spans="1:30">
      <c r="A1499" s="37">
        <v>5.28</v>
      </c>
      <c r="B1499" s="115" t="s">
        <v>175</v>
      </c>
      <c r="C1499" s="37">
        <v>880029664</v>
      </c>
      <c r="D1499" s="115" t="s">
        <v>139</v>
      </c>
      <c r="E1499" s="37"/>
      <c r="F1499" s="115" t="s">
        <v>1634</v>
      </c>
      <c r="G1499" s="115" t="s">
        <v>35</v>
      </c>
      <c r="H1499" s="37"/>
      <c r="I1499" s="109" t="s">
        <v>106</v>
      </c>
      <c r="J1499" s="37">
        <v>6.1</v>
      </c>
      <c r="K1499" s="115" t="s">
        <v>147</v>
      </c>
      <c r="L1499" s="37"/>
      <c r="M1499" s="115" t="s">
        <v>1635</v>
      </c>
      <c r="N1499" s="37"/>
      <c r="O1499" s="37">
        <v>430.5</v>
      </c>
      <c r="P1499" s="37"/>
      <c r="Q1499" s="37"/>
      <c r="R1499" s="486"/>
      <c r="S1499" s="486"/>
      <c r="T1499" s="486"/>
      <c r="U1499" s="486"/>
      <c r="V1499" s="486"/>
      <c r="W1499" s="486"/>
      <c r="X1499" s="486"/>
      <c r="Y1499" s="486"/>
      <c r="Z1499" s="486"/>
      <c r="AA1499" s="486"/>
      <c r="AB1499" s="486"/>
      <c r="AC1499" s="37"/>
      <c r="AD1499" s="37"/>
    </row>
    <row r="1500" spans="1:30">
      <c r="A1500" s="37">
        <v>5.29</v>
      </c>
      <c r="B1500" s="115" t="s">
        <v>175</v>
      </c>
      <c r="C1500" s="37">
        <v>881683184</v>
      </c>
      <c r="D1500" s="115" t="s">
        <v>139</v>
      </c>
      <c r="E1500" s="37"/>
      <c r="F1500" s="115" t="s">
        <v>1636</v>
      </c>
      <c r="G1500" s="115" t="s">
        <v>35</v>
      </c>
      <c r="H1500" s="265">
        <v>44012</v>
      </c>
      <c r="I1500" s="109"/>
      <c r="J1500" s="115"/>
      <c r="K1500" s="37"/>
      <c r="L1500" s="37"/>
      <c r="M1500" s="37"/>
      <c r="N1500" s="37"/>
      <c r="O1500" s="37"/>
      <c r="P1500" s="37"/>
      <c r="Q1500" s="37"/>
      <c r="R1500" s="486"/>
      <c r="S1500" s="486"/>
      <c r="T1500" s="486"/>
      <c r="U1500" s="486"/>
      <c r="V1500" s="486"/>
      <c r="W1500" s="486"/>
      <c r="X1500" s="486"/>
      <c r="Y1500" s="486"/>
      <c r="Z1500" s="486"/>
      <c r="AA1500" s="486"/>
      <c r="AB1500" s="486"/>
      <c r="AC1500" s="37"/>
      <c r="AD1500" s="37"/>
    </row>
    <row r="1501" spans="1:30">
      <c r="A1501" s="37">
        <v>5.29</v>
      </c>
      <c r="B1501" s="115" t="s">
        <v>175</v>
      </c>
      <c r="C1501" s="37">
        <v>880076475</v>
      </c>
      <c r="D1501" s="115" t="s">
        <v>139</v>
      </c>
      <c r="E1501" s="115" t="s">
        <v>147</v>
      </c>
      <c r="F1501" s="115" t="s">
        <v>1637</v>
      </c>
      <c r="G1501" s="115" t="s">
        <v>35</v>
      </c>
      <c r="H1501" s="265">
        <v>43997</v>
      </c>
      <c r="I1501" s="516"/>
      <c r="J1501" s="84"/>
      <c r="K1501" s="37"/>
      <c r="L1501" s="37"/>
      <c r="M1501" s="37"/>
      <c r="N1501" s="265">
        <v>43998</v>
      </c>
      <c r="O1501" s="37">
        <v>12968.74</v>
      </c>
      <c r="P1501" s="37"/>
      <c r="Q1501" s="37"/>
      <c r="R1501" s="486"/>
      <c r="S1501" s="486"/>
      <c r="T1501" s="486"/>
      <c r="U1501" s="486"/>
      <c r="V1501" s="486"/>
      <c r="W1501" s="486"/>
      <c r="X1501" s="486"/>
      <c r="Y1501" s="486"/>
      <c r="Z1501" s="486"/>
      <c r="AA1501" s="486"/>
      <c r="AB1501" s="486"/>
      <c r="AC1501" s="37"/>
      <c r="AD1501" s="37"/>
    </row>
    <row r="1502" spans="1:30">
      <c r="A1502" s="37">
        <v>5.29</v>
      </c>
      <c r="B1502" s="115" t="s">
        <v>175</v>
      </c>
      <c r="C1502" s="37">
        <v>880011421</v>
      </c>
      <c r="D1502" s="115" t="s">
        <v>152</v>
      </c>
      <c r="E1502" s="115" t="s">
        <v>147</v>
      </c>
      <c r="F1502" s="115" t="s">
        <v>1638</v>
      </c>
      <c r="G1502" s="115" t="s">
        <v>35</v>
      </c>
      <c r="H1502" s="265">
        <v>44005</v>
      </c>
      <c r="I1502" s="516"/>
      <c r="J1502" s="37"/>
      <c r="K1502" s="37"/>
      <c r="L1502" s="37"/>
      <c r="M1502" s="37"/>
      <c r="N1502" s="265">
        <v>44006</v>
      </c>
      <c r="O1502" s="37">
        <v>670</v>
      </c>
      <c r="P1502" s="37"/>
      <c r="Q1502" s="37"/>
      <c r="R1502" s="486"/>
      <c r="S1502" s="486"/>
      <c r="T1502" s="486"/>
      <c r="U1502" s="486"/>
      <c r="V1502" s="486"/>
      <c r="W1502" s="486"/>
      <c r="X1502" s="486"/>
      <c r="Y1502" s="486"/>
      <c r="Z1502" s="486"/>
      <c r="AA1502" s="486"/>
      <c r="AB1502" s="486"/>
      <c r="AC1502" s="37"/>
      <c r="AD1502" s="37"/>
    </row>
    <row r="1503" spans="1:30">
      <c r="A1503" s="37">
        <v>5.29</v>
      </c>
      <c r="B1503" s="115" t="s">
        <v>175</v>
      </c>
      <c r="C1503" s="37">
        <v>881814137</v>
      </c>
      <c r="D1503" s="115" t="s">
        <v>139</v>
      </c>
      <c r="E1503" s="37"/>
      <c r="F1503" s="115" t="s">
        <v>1639</v>
      </c>
      <c r="G1503" s="37"/>
      <c r="H1503" s="265">
        <v>44005</v>
      </c>
      <c r="I1503" s="516"/>
      <c r="J1503" s="115"/>
      <c r="K1503" s="37"/>
      <c r="L1503" s="37"/>
      <c r="M1503" s="37"/>
      <c r="N1503" s="37"/>
      <c r="O1503" s="37"/>
      <c r="P1503" s="37"/>
      <c r="Q1503" s="37"/>
      <c r="R1503" s="486"/>
      <c r="S1503" s="486"/>
      <c r="T1503" s="486"/>
      <c r="U1503" s="486"/>
      <c r="V1503" s="486"/>
      <c r="W1503" s="486"/>
      <c r="X1503" s="486"/>
      <c r="Y1503" s="486"/>
      <c r="Z1503" s="486"/>
      <c r="AA1503" s="486"/>
      <c r="AB1503" s="486"/>
      <c r="AC1503" s="37"/>
      <c r="AD1503" s="37"/>
    </row>
    <row r="1504" spans="1:30">
      <c r="A1504" s="37">
        <v>6.1</v>
      </c>
      <c r="B1504" s="486" t="s">
        <v>175</v>
      </c>
      <c r="C1504" s="37">
        <v>880209359</v>
      </c>
      <c r="D1504" s="486" t="s">
        <v>139</v>
      </c>
      <c r="E1504" s="486" t="s">
        <v>147</v>
      </c>
      <c r="F1504" s="486" t="s">
        <v>1640</v>
      </c>
      <c r="G1504" s="115" t="s">
        <v>37</v>
      </c>
      <c r="H1504" s="265">
        <v>44012</v>
      </c>
      <c r="I1504" s="516"/>
      <c r="J1504" s="486"/>
      <c r="K1504" s="486" t="s">
        <v>246</v>
      </c>
      <c r="L1504" s="37"/>
      <c r="M1504" s="37"/>
      <c r="N1504" s="486"/>
      <c r="O1504" s="486" t="s">
        <v>1641</v>
      </c>
      <c r="P1504" s="37"/>
      <c r="Q1504" s="37"/>
      <c r="R1504" s="486"/>
      <c r="S1504" s="486"/>
      <c r="T1504" s="486"/>
      <c r="U1504" s="486"/>
      <c r="V1504" s="486"/>
      <c r="W1504" s="486"/>
      <c r="X1504" s="486"/>
      <c r="Y1504" s="486"/>
      <c r="Z1504" s="486"/>
      <c r="AA1504" s="486"/>
      <c r="AB1504" s="486"/>
      <c r="AC1504" s="37"/>
      <c r="AD1504" s="37"/>
    </row>
    <row r="1505" spans="1:30">
      <c r="A1505" s="486">
        <v>6.1</v>
      </c>
      <c r="B1505" s="486" t="s">
        <v>175</v>
      </c>
      <c r="C1505" s="37">
        <v>880045885</v>
      </c>
      <c r="D1505" s="486" t="s">
        <v>152</v>
      </c>
      <c r="E1505" s="37" t="s">
        <v>147</v>
      </c>
      <c r="F1505" s="486" t="s">
        <v>1642</v>
      </c>
      <c r="G1505" s="486" t="s">
        <v>37</v>
      </c>
      <c r="H1505" s="37"/>
      <c r="I1505" s="516" t="s">
        <v>841</v>
      </c>
      <c r="J1505" s="37"/>
      <c r="K1505" s="486" t="s">
        <v>1072</v>
      </c>
      <c r="L1505" s="37"/>
      <c r="M1505" s="37"/>
      <c r="N1505" s="37"/>
      <c r="O1505" s="37">
        <v>4855.5</v>
      </c>
      <c r="P1505" s="37"/>
      <c r="Q1505" s="37"/>
      <c r="R1505" s="486"/>
      <c r="S1505" s="486"/>
      <c r="T1505" s="486"/>
      <c r="U1505" s="486"/>
      <c r="V1505" s="486"/>
      <c r="W1505" s="486"/>
      <c r="X1505" s="486"/>
      <c r="Y1505" s="486"/>
      <c r="Z1505" s="486"/>
      <c r="AA1505" s="486"/>
      <c r="AB1505" s="486"/>
      <c r="AC1505" s="37"/>
      <c r="AD1505" s="37"/>
    </row>
    <row r="1506" spans="1:30">
      <c r="A1506" s="37">
        <v>6.1</v>
      </c>
      <c r="B1506" s="486" t="s">
        <v>175</v>
      </c>
      <c r="C1506" s="37">
        <v>881235561</v>
      </c>
      <c r="D1506" s="486" t="s">
        <v>139</v>
      </c>
      <c r="E1506" s="486" t="s">
        <v>147</v>
      </c>
      <c r="F1506" s="486" t="s">
        <v>282</v>
      </c>
      <c r="G1506" s="486" t="s">
        <v>35</v>
      </c>
      <c r="H1506" s="265">
        <v>44006</v>
      </c>
      <c r="I1506" s="109"/>
      <c r="J1506" s="486">
        <v>6.4</v>
      </c>
      <c r="K1506" s="115" t="s">
        <v>141</v>
      </c>
      <c r="L1506" s="37"/>
      <c r="M1506" s="37"/>
      <c r="N1506" s="115" t="s">
        <v>1643</v>
      </c>
      <c r="O1506" s="115" t="s">
        <v>1644</v>
      </c>
      <c r="P1506" s="37"/>
      <c r="Q1506" s="37"/>
      <c r="R1506" s="486"/>
      <c r="S1506" s="486"/>
      <c r="T1506" s="486"/>
      <c r="U1506" s="486"/>
      <c r="V1506" s="486"/>
      <c r="W1506" s="486"/>
      <c r="X1506" s="486"/>
      <c r="Y1506" s="486"/>
      <c r="Z1506" s="486"/>
      <c r="AA1506" s="486"/>
      <c r="AB1506" s="486"/>
      <c r="AC1506" s="37"/>
      <c r="AD1506" s="37"/>
    </row>
    <row r="1507" spans="1:30">
      <c r="A1507" s="37">
        <v>6.1</v>
      </c>
      <c r="B1507" s="486" t="s">
        <v>175</v>
      </c>
      <c r="C1507" s="37">
        <v>880044818</v>
      </c>
      <c r="D1507" s="486" t="s">
        <v>139</v>
      </c>
      <c r="E1507" s="486" t="s">
        <v>140</v>
      </c>
      <c r="F1507" s="486" t="s">
        <v>1645</v>
      </c>
      <c r="G1507" s="486" t="s">
        <v>35</v>
      </c>
      <c r="H1507" s="265">
        <v>44012</v>
      </c>
      <c r="I1507" s="516"/>
      <c r="J1507" s="486"/>
      <c r="K1507" s="486"/>
      <c r="L1507" s="37"/>
      <c r="M1507" s="37"/>
      <c r="N1507" s="486"/>
      <c r="O1507" s="486"/>
      <c r="P1507" s="37"/>
      <c r="Q1507" s="37"/>
      <c r="R1507" s="486"/>
      <c r="S1507" s="486"/>
      <c r="T1507" s="486"/>
      <c r="U1507" s="486"/>
      <c r="V1507" s="486"/>
      <c r="W1507" s="486"/>
      <c r="X1507" s="486"/>
      <c r="Y1507" s="486"/>
      <c r="Z1507" s="486"/>
      <c r="AA1507" s="486"/>
      <c r="AB1507" s="486"/>
      <c r="AC1507" s="37"/>
      <c r="AD1507" s="37"/>
    </row>
    <row r="1508" spans="1:30">
      <c r="A1508" s="37">
        <v>6.2</v>
      </c>
      <c r="B1508" s="486" t="s">
        <v>175</v>
      </c>
      <c r="C1508" s="37">
        <v>882037615</v>
      </c>
      <c r="D1508" s="486" t="s">
        <v>139</v>
      </c>
      <c r="E1508" s="486" t="s">
        <v>147</v>
      </c>
      <c r="F1508" s="486" t="s">
        <v>1646</v>
      </c>
      <c r="G1508" s="486" t="s">
        <v>37</v>
      </c>
      <c r="H1508" s="37"/>
      <c r="I1508" s="719" t="s">
        <v>1055</v>
      </c>
      <c r="J1508" s="486"/>
      <c r="K1508" s="486" t="s">
        <v>1329</v>
      </c>
      <c r="L1508" s="37"/>
      <c r="M1508" s="37"/>
      <c r="N1508" s="486"/>
      <c r="O1508" s="486">
        <v>999</v>
      </c>
      <c r="P1508" s="37"/>
      <c r="Q1508" s="37"/>
      <c r="R1508" s="486"/>
      <c r="S1508" s="486"/>
      <c r="T1508" s="486"/>
      <c r="U1508" s="486"/>
      <c r="V1508" s="486"/>
      <c r="W1508" s="486"/>
      <c r="X1508" s="486"/>
      <c r="Y1508" s="486"/>
      <c r="Z1508" s="486"/>
      <c r="AA1508" s="486"/>
      <c r="AB1508" s="486"/>
      <c r="AC1508" s="37"/>
      <c r="AD1508" s="37"/>
    </row>
    <row r="1509" spans="1:30">
      <c r="A1509" s="37">
        <v>6.2</v>
      </c>
      <c r="B1509" s="486" t="s">
        <v>175</v>
      </c>
      <c r="C1509" s="37">
        <v>881878205</v>
      </c>
      <c r="D1509" s="486" t="s">
        <v>139</v>
      </c>
      <c r="E1509" s="486" t="s">
        <v>140</v>
      </c>
      <c r="F1509" s="486" t="s">
        <v>1647</v>
      </c>
      <c r="G1509" s="486" t="s">
        <v>35</v>
      </c>
      <c r="H1509" s="265">
        <v>44005</v>
      </c>
      <c r="I1509" s="516"/>
      <c r="J1509" s="486">
        <v>6.14</v>
      </c>
      <c r="K1509" s="486"/>
      <c r="L1509" s="37"/>
      <c r="M1509" s="37"/>
      <c r="N1509" s="486"/>
      <c r="O1509" s="486"/>
      <c r="P1509" s="37"/>
      <c r="Q1509" s="37"/>
      <c r="R1509" s="486"/>
      <c r="S1509" s="486"/>
      <c r="T1509" s="486"/>
      <c r="U1509" s="486"/>
      <c r="V1509" s="486"/>
      <c r="W1509" s="486"/>
      <c r="X1509" s="486"/>
      <c r="Y1509" s="486"/>
      <c r="Z1509" s="486"/>
      <c r="AA1509" s="486"/>
      <c r="AB1509" s="486"/>
      <c r="AC1509" s="37"/>
      <c r="AD1509" s="37"/>
    </row>
    <row r="1510" spans="1:30">
      <c r="A1510" s="37">
        <v>6.2</v>
      </c>
      <c r="B1510" s="486" t="s">
        <v>175</v>
      </c>
      <c r="C1510" s="37">
        <v>881278347</v>
      </c>
      <c r="D1510" s="486" t="s">
        <v>139</v>
      </c>
      <c r="E1510" s="115" t="s">
        <v>150</v>
      </c>
      <c r="F1510" s="486" t="s">
        <v>1648</v>
      </c>
      <c r="G1510" s="486" t="s">
        <v>35</v>
      </c>
      <c r="H1510" s="665">
        <v>44012</v>
      </c>
      <c r="I1510" s="516"/>
      <c r="J1510" s="486">
        <v>6.3</v>
      </c>
      <c r="K1510" s="486"/>
      <c r="L1510" s="37"/>
      <c r="M1510" s="37"/>
      <c r="N1510" s="666">
        <v>43996</v>
      </c>
      <c r="O1510" s="486">
        <v>236.5</v>
      </c>
      <c r="P1510" s="37"/>
      <c r="Q1510" s="37"/>
      <c r="R1510" s="486"/>
      <c r="S1510" s="486"/>
      <c r="T1510" s="486"/>
      <c r="U1510" s="486"/>
      <c r="V1510" s="486"/>
      <c r="W1510" s="486"/>
      <c r="X1510" s="486"/>
      <c r="Y1510" s="486"/>
      <c r="Z1510" s="486"/>
      <c r="AA1510" s="486"/>
      <c r="AB1510" s="486"/>
      <c r="AC1510" s="37"/>
      <c r="AD1510" s="37"/>
    </row>
    <row r="1511" spans="1:30">
      <c r="A1511" s="37">
        <v>6.2</v>
      </c>
      <c r="B1511" s="486" t="s">
        <v>175</v>
      </c>
      <c r="C1511" s="37">
        <v>882161510</v>
      </c>
      <c r="D1511" s="486" t="s">
        <v>139</v>
      </c>
      <c r="E1511" s="486" t="s">
        <v>140</v>
      </c>
      <c r="F1511" s="486" t="s">
        <v>1649</v>
      </c>
      <c r="G1511" s="486" t="s">
        <v>35</v>
      </c>
      <c r="H1511" s="265">
        <v>43999</v>
      </c>
      <c r="I1511" s="516"/>
      <c r="J1511" s="486"/>
      <c r="K1511" s="486"/>
      <c r="L1511" s="37"/>
      <c r="M1511" s="37"/>
      <c r="N1511" s="486"/>
      <c r="O1511" s="486"/>
      <c r="P1511" s="37"/>
      <c r="Q1511" s="37"/>
      <c r="R1511" s="486"/>
      <c r="S1511" s="486"/>
      <c r="T1511" s="486"/>
      <c r="U1511" s="486"/>
      <c r="V1511" s="486"/>
      <c r="W1511" s="486"/>
      <c r="X1511" s="486"/>
      <c r="Y1511" s="486"/>
      <c r="Z1511" s="486"/>
      <c r="AA1511" s="486"/>
      <c r="AB1511" s="486"/>
      <c r="AC1511" s="37"/>
      <c r="AD1511" s="37"/>
    </row>
    <row r="1512" spans="1:30">
      <c r="A1512" s="37">
        <v>6.2</v>
      </c>
      <c r="B1512" s="486" t="s">
        <v>175</v>
      </c>
      <c r="C1512" s="37">
        <v>880002415</v>
      </c>
      <c r="D1512" s="486" t="s">
        <v>139</v>
      </c>
      <c r="E1512" s="486" t="s">
        <v>147</v>
      </c>
      <c r="F1512" s="486" t="s">
        <v>1650</v>
      </c>
      <c r="G1512" s="486" t="s">
        <v>35</v>
      </c>
      <c r="H1512" s="265">
        <v>44001</v>
      </c>
      <c r="I1512" s="37"/>
      <c r="J1512" s="486">
        <v>6.5</v>
      </c>
      <c r="K1512" s="37"/>
      <c r="L1512" s="37"/>
      <c r="M1512" s="37"/>
      <c r="N1512" s="115" t="s">
        <v>1651</v>
      </c>
      <c r="O1512" s="115" t="s">
        <v>1652</v>
      </c>
      <c r="P1512" s="37"/>
      <c r="Q1512" s="37"/>
      <c r="R1512" s="486"/>
      <c r="S1512" s="486"/>
      <c r="T1512" s="486"/>
      <c r="U1512" s="486"/>
      <c r="V1512" s="486"/>
      <c r="W1512" s="486"/>
      <c r="X1512" s="486"/>
      <c r="Y1512" s="486"/>
      <c r="Z1512" s="486"/>
      <c r="AA1512" s="486"/>
      <c r="AB1512" s="486"/>
      <c r="AC1512" s="37"/>
      <c r="AD1512" s="37"/>
    </row>
    <row r="1513" spans="1:30">
      <c r="A1513" s="37">
        <v>6.2</v>
      </c>
      <c r="B1513" s="486" t="s">
        <v>175</v>
      </c>
      <c r="C1513" s="37">
        <v>881659563</v>
      </c>
      <c r="D1513" s="486" t="s">
        <v>139</v>
      </c>
      <c r="E1513" s="486" t="s">
        <v>140</v>
      </c>
      <c r="F1513" s="486" t="s">
        <v>1653</v>
      </c>
      <c r="G1513" s="486" t="s">
        <v>35</v>
      </c>
      <c r="H1513" s="265">
        <v>43997</v>
      </c>
      <c r="I1513" s="516"/>
      <c r="J1513" s="666">
        <v>43990</v>
      </c>
      <c r="K1513" s="486"/>
      <c r="L1513" s="37"/>
      <c r="M1513" s="37"/>
      <c r="N1513" s="486"/>
      <c r="O1513" s="486"/>
      <c r="P1513" s="37"/>
      <c r="Q1513" s="37"/>
      <c r="R1513" s="486"/>
      <c r="S1513" s="486"/>
      <c r="T1513" s="486"/>
      <c r="U1513" s="486"/>
      <c r="V1513" s="486"/>
      <c r="W1513" s="486"/>
      <c r="X1513" s="486"/>
      <c r="Y1513" s="486"/>
      <c r="Z1513" s="486"/>
      <c r="AA1513" s="486"/>
      <c r="AB1513" s="486"/>
      <c r="AC1513" s="37"/>
      <c r="AD1513" s="37"/>
    </row>
    <row r="1514" spans="1:30">
      <c r="A1514" s="37">
        <v>6.3</v>
      </c>
      <c r="B1514" s="115" t="s">
        <v>175</v>
      </c>
      <c r="C1514" s="37">
        <v>880024348</v>
      </c>
      <c r="D1514" s="115" t="s">
        <v>139</v>
      </c>
      <c r="E1514" s="115" t="s">
        <v>147</v>
      </c>
      <c r="F1514" s="115" t="s">
        <v>1654</v>
      </c>
      <c r="G1514" s="115" t="s">
        <v>35</v>
      </c>
      <c r="H1514" s="265">
        <v>44012</v>
      </c>
      <c r="I1514" s="516"/>
      <c r="J1514" s="666">
        <v>43990</v>
      </c>
      <c r="K1514" s="115"/>
      <c r="L1514" s="37"/>
      <c r="M1514" s="37"/>
      <c r="N1514" s="665">
        <v>43987</v>
      </c>
      <c r="O1514" s="115">
        <v>180.5</v>
      </c>
      <c r="P1514" s="37"/>
      <c r="Q1514" s="37"/>
      <c r="R1514" s="486"/>
      <c r="S1514" s="486"/>
      <c r="T1514" s="486"/>
      <c r="U1514" s="486"/>
      <c r="V1514" s="486"/>
      <c r="W1514" s="486"/>
      <c r="X1514" s="486"/>
      <c r="Y1514" s="486"/>
      <c r="Z1514" s="486"/>
      <c r="AA1514" s="486"/>
      <c r="AB1514" s="486"/>
      <c r="AC1514" s="37"/>
      <c r="AD1514" s="37"/>
    </row>
    <row r="1515" spans="1:30">
      <c r="A1515" s="37">
        <v>6.3</v>
      </c>
      <c r="B1515" s="115" t="s">
        <v>175</v>
      </c>
      <c r="C1515" s="37">
        <v>881153688</v>
      </c>
      <c r="D1515" s="115" t="s">
        <v>152</v>
      </c>
      <c r="E1515" s="115" t="s">
        <v>140</v>
      </c>
      <c r="F1515" s="115" t="s">
        <v>1655</v>
      </c>
      <c r="G1515" s="115" t="s">
        <v>35</v>
      </c>
      <c r="H1515" s="265">
        <v>44001</v>
      </c>
      <c r="I1515" s="516"/>
      <c r="J1515" s="115">
        <v>6.9</v>
      </c>
      <c r="K1515" s="115"/>
      <c r="L1515" s="37"/>
      <c r="M1515" s="37"/>
      <c r="N1515" s="115"/>
      <c r="O1515" s="115"/>
      <c r="P1515" s="37"/>
      <c r="Q1515" s="37"/>
      <c r="R1515" s="486"/>
      <c r="S1515" s="486"/>
      <c r="T1515" s="486"/>
      <c r="U1515" s="486"/>
      <c r="V1515" s="486"/>
      <c r="W1515" s="486"/>
      <c r="X1515" s="486"/>
      <c r="Y1515" s="486"/>
      <c r="Z1515" s="486"/>
      <c r="AA1515" s="486"/>
      <c r="AB1515" s="486"/>
      <c r="AC1515" s="37"/>
      <c r="AD1515" s="37"/>
    </row>
    <row r="1516" spans="1:30">
      <c r="A1516" s="37">
        <v>6.3</v>
      </c>
      <c r="B1516" s="115" t="s">
        <v>175</v>
      </c>
      <c r="C1516" s="37">
        <v>880157518</v>
      </c>
      <c r="D1516" s="115" t="s">
        <v>152</v>
      </c>
      <c r="E1516" s="115" t="s">
        <v>147</v>
      </c>
      <c r="F1516" s="115" t="s">
        <v>981</v>
      </c>
      <c r="G1516" s="115" t="s">
        <v>37</v>
      </c>
      <c r="H1516" s="37"/>
      <c r="I1516" s="516"/>
      <c r="J1516" s="115"/>
      <c r="K1516" s="115" t="s">
        <v>142</v>
      </c>
      <c r="L1516" s="37"/>
      <c r="M1516" s="37"/>
      <c r="N1516" s="115"/>
      <c r="O1516" s="115">
        <v>262</v>
      </c>
      <c r="P1516" s="37"/>
      <c r="Q1516" s="37"/>
      <c r="R1516" s="486"/>
      <c r="S1516" s="486"/>
      <c r="T1516" s="486"/>
      <c r="U1516" s="486"/>
      <c r="V1516" s="486"/>
      <c r="W1516" s="486"/>
      <c r="X1516" s="486"/>
      <c r="Y1516" s="486"/>
      <c r="Z1516" s="486"/>
      <c r="AA1516" s="486"/>
      <c r="AB1516" s="486"/>
      <c r="AC1516" s="37"/>
      <c r="AD1516" s="37"/>
    </row>
    <row r="1517" spans="1:30">
      <c r="A1517" s="37">
        <v>6.3</v>
      </c>
      <c r="B1517" s="115" t="s">
        <v>175</v>
      </c>
      <c r="C1517" s="37">
        <v>880461254</v>
      </c>
      <c r="D1517" s="115" t="s">
        <v>152</v>
      </c>
      <c r="E1517" s="115" t="s">
        <v>147</v>
      </c>
      <c r="F1517" s="115" t="s">
        <v>1656</v>
      </c>
      <c r="G1517" s="115" t="s">
        <v>35</v>
      </c>
      <c r="H1517" s="265">
        <v>44006</v>
      </c>
      <c r="I1517" s="109" t="s">
        <v>1657</v>
      </c>
      <c r="J1517" s="115"/>
      <c r="K1517" s="115"/>
      <c r="L1517" s="37"/>
      <c r="M1517" s="37"/>
      <c r="N1517" s="665">
        <v>44005</v>
      </c>
      <c r="O1517" s="115">
        <v>278</v>
      </c>
      <c r="P1517" s="37"/>
      <c r="Q1517" s="37"/>
      <c r="R1517" s="486"/>
      <c r="S1517" s="486"/>
      <c r="T1517" s="486"/>
      <c r="U1517" s="486"/>
      <c r="V1517" s="486"/>
      <c r="W1517" s="486"/>
      <c r="X1517" s="486"/>
      <c r="Y1517" s="486"/>
      <c r="Z1517" s="486"/>
      <c r="AA1517" s="486"/>
      <c r="AB1517" s="486"/>
      <c r="AC1517" s="37"/>
      <c r="AD1517" s="37"/>
    </row>
    <row r="1518" spans="1:30">
      <c r="A1518" s="37">
        <v>6.4</v>
      </c>
      <c r="B1518" s="115" t="s">
        <v>175</v>
      </c>
      <c r="C1518" s="37">
        <v>880414993</v>
      </c>
      <c r="D1518" s="115" t="s">
        <v>139</v>
      </c>
      <c r="E1518" s="115" t="s">
        <v>147</v>
      </c>
      <c r="F1518" s="115" t="s">
        <v>1658</v>
      </c>
      <c r="G1518" s="115" t="s">
        <v>35</v>
      </c>
      <c r="H1518" s="37"/>
      <c r="I1518" s="109" t="s">
        <v>937</v>
      </c>
      <c r="J1518" s="115">
        <v>6.5</v>
      </c>
      <c r="K1518" s="115"/>
      <c r="L1518" s="37"/>
      <c r="M1518" s="37"/>
      <c r="N1518" s="115"/>
      <c r="O1518" s="115">
        <v>1999</v>
      </c>
      <c r="P1518" s="37"/>
      <c r="Q1518" s="37"/>
      <c r="R1518" s="486"/>
      <c r="S1518" s="486"/>
      <c r="T1518" s="486"/>
      <c r="U1518" s="486"/>
      <c r="V1518" s="486"/>
      <c r="W1518" s="486"/>
      <c r="X1518" s="486"/>
      <c r="Y1518" s="486"/>
      <c r="Z1518" s="486"/>
      <c r="AA1518" s="486"/>
      <c r="AB1518" s="486"/>
      <c r="AC1518" s="37"/>
      <c r="AD1518" s="37"/>
    </row>
    <row r="1519" spans="1:30">
      <c r="A1519" s="37">
        <v>6.4</v>
      </c>
      <c r="B1519" s="115" t="s">
        <v>175</v>
      </c>
      <c r="C1519" s="37">
        <v>880320427</v>
      </c>
      <c r="D1519" s="115" t="s">
        <v>139</v>
      </c>
      <c r="E1519" s="115" t="s">
        <v>147</v>
      </c>
      <c r="F1519" s="115" t="s">
        <v>1659</v>
      </c>
      <c r="G1519" s="115" t="s">
        <v>37</v>
      </c>
      <c r="H1519" s="37"/>
      <c r="I1519" s="109" t="s">
        <v>937</v>
      </c>
      <c r="J1519" s="115" t="s">
        <v>1660</v>
      </c>
      <c r="K1519" s="115" t="s">
        <v>1661</v>
      </c>
      <c r="L1519" s="37"/>
      <c r="M1519" s="37"/>
      <c r="N1519" s="115"/>
      <c r="O1519" s="115">
        <v>1425.6</v>
      </c>
      <c r="P1519" s="37"/>
      <c r="Q1519" s="37"/>
      <c r="R1519" s="486"/>
      <c r="S1519" s="486"/>
      <c r="T1519" s="486"/>
      <c r="U1519" s="486"/>
      <c r="V1519" s="486"/>
      <c r="W1519" s="486"/>
      <c r="X1519" s="486"/>
      <c r="Y1519" s="486"/>
      <c r="Z1519" s="486"/>
      <c r="AA1519" s="486"/>
      <c r="AB1519" s="486"/>
      <c r="AC1519" s="37"/>
      <c r="AD1519" s="37"/>
    </row>
    <row r="1520" spans="1:30">
      <c r="A1520" s="37">
        <v>6.4</v>
      </c>
      <c r="B1520" s="115" t="s">
        <v>175</v>
      </c>
      <c r="C1520" s="486">
        <v>880015889</v>
      </c>
      <c r="D1520" s="115" t="s">
        <v>139</v>
      </c>
      <c r="E1520" s="115" t="s">
        <v>140</v>
      </c>
      <c r="F1520" s="115" t="s">
        <v>1662</v>
      </c>
      <c r="G1520" s="115" t="s">
        <v>35</v>
      </c>
      <c r="H1520" s="265">
        <v>44012</v>
      </c>
      <c r="I1520" s="486"/>
      <c r="J1520" s="486">
        <v>6.12</v>
      </c>
      <c r="K1520" s="486"/>
      <c r="L1520" s="486"/>
      <c r="M1520" s="486"/>
      <c r="N1520" s="486"/>
      <c r="O1520" s="486"/>
      <c r="P1520" s="486"/>
      <c r="Q1520" s="486"/>
      <c r="R1520" s="486"/>
      <c r="S1520" s="486"/>
      <c r="T1520" s="486"/>
      <c r="U1520" s="486"/>
      <c r="V1520" s="486"/>
      <c r="W1520" s="486"/>
      <c r="X1520" s="486"/>
      <c r="Y1520" s="486"/>
      <c r="Z1520" s="486"/>
      <c r="AA1520" s="486"/>
      <c r="AB1520" s="486"/>
      <c r="AC1520" s="37"/>
      <c r="AD1520" s="37"/>
    </row>
    <row r="1521" spans="1:30">
      <c r="A1521" s="720">
        <v>6.4</v>
      </c>
      <c r="B1521" s="115" t="s">
        <v>175</v>
      </c>
      <c r="C1521" s="486">
        <v>880029664</v>
      </c>
      <c r="D1521" s="115" t="s">
        <v>152</v>
      </c>
      <c r="E1521" s="115" t="s">
        <v>147</v>
      </c>
      <c r="F1521" s="115" t="s">
        <v>811</v>
      </c>
      <c r="G1521" s="115" t="s">
        <v>37</v>
      </c>
      <c r="H1521" s="265">
        <v>44012</v>
      </c>
      <c r="I1521" s="486"/>
      <c r="J1521" s="486"/>
      <c r="K1521" s="115" t="s">
        <v>142</v>
      </c>
      <c r="L1521" s="486"/>
      <c r="M1521" s="486"/>
      <c r="N1521" s="666">
        <v>43988</v>
      </c>
      <c r="O1521" s="486">
        <v>246</v>
      </c>
      <c r="P1521" s="486"/>
      <c r="Q1521" s="486"/>
      <c r="R1521" s="486"/>
      <c r="S1521" s="486"/>
      <c r="T1521" s="486"/>
      <c r="U1521" s="486"/>
      <c r="V1521" s="486"/>
      <c r="W1521" s="486"/>
      <c r="X1521" s="486"/>
      <c r="Y1521" s="486"/>
      <c r="Z1521" s="486"/>
      <c r="AA1521" s="486"/>
      <c r="AB1521" s="486"/>
      <c r="AC1521" s="37"/>
      <c r="AD1521" s="37"/>
    </row>
    <row r="1522" spans="1:30">
      <c r="A1522" s="37">
        <v>6.4</v>
      </c>
      <c r="B1522" s="115" t="s">
        <v>175</v>
      </c>
      <c r="C1522" s="37">
        <v>880016668</v>
      </c>
      <c r="D1522" s="115" t="s">
        <v>139</v>
      </c>
      <c r="E1522" s="115" t="s">
        <v>147</v>
      </c>
      <c r="F1522" s="37"/>
      <c r="G1522" s="37"/>
      <c r="H1522" s="265">
        <v>43998</v>
      </c>
      <c r="I1522" s="37"/>
      <c r="J1522" s="37"/>
      <c r="K1522" s="37"/>
      <c r="L1522" s="37"/>
      <c r="M1522" s="37"/>
      <c r="N1522" s="265">
        <v>43998</v>
      </c>
      <c r="O1522" s="37">
        <v>879.1</v>
      </c>
      <c r="P1522" s="37"/>
      <c r="Q1522" s="37"/>
      <c r="R1522" s="486"/>
      <c r="S1522" s="486"/>
      <c r="T1522" s="486"/>
      <c r="U1522" s="486"/>
      <c r="V1522" s="486"/>
      <c r="W1522" s="486"/>
      <c r="X1522" s="486"/>
      <c r="Y1522" s="486"/>
      <c r="Z1522" s="486"/>
      <c r="AA1522" s="486"/>
      <c r="AB1522" s="486"/>
      <c r="AC1522" s="37"/>
      <c r="AD1522" s="37"/>
    </row>
    <row r="1523" spans="1:30">
      <c r="A1523" s="37">
        <v>6.4</v>
      </c>
      <c r="B1523" s="115" t="s">
        <v>175</v>
      </c>
      <c r="C1523" s="486">
        <v>880307179</v>
      </c>
      <c r="D1523" s="115" t="s">
        <v>139</v>
      </c>
      <c r="E1523" s="115" t="s">
        <v>140</v>
      </c>
      <c r="F1523" s="115" t="s">
        <v>168</v>
      </c>
      <c r="G1523" s="115" t="s">
        <v>35</v>
      </c>
      <c r="H1523" s="265">
        <v>44012</v>
      </c>
      <c r="I1523" s="486"/>
      <c r="J1523" s="115" t="s">
        <v>1300</v>
      </c>
      <c r="K1523" s="486"/>
      <c r="L1523" s="486"/>
      <c r="M1523" s="486"/>
      <c r="N1523" s="486"/>
      <c r="O1523" s="486"/>
      <c r="P1523" s="486"/>
      <c r="Q1523" s="486"/>
      <c r="R1523" s="486"/>
      <c r="S1523" s="486"/>
      <c r="T1523" s="486"/>
      <c r="U1523" s="486"/>
      <c r="V1523" s="486"/>
      <c r="W1523" s="486"/>
      <c r="X1523" s="486"/>
      <c r="Y1523" s="486"/>
      <c r="Z1523" s="486"/>
      <c r="AA1523" s="486"/>
      <c r="AB1523" s="486"/>
      <c r="AC1523" s="37"/>
      <c r="AD1523" s="37"/>
    </row>
    <row r="1524" spans="1:30">
      <c r="A1524" s="265">
        <v>43987</v>
      </c>
      <c r="B1524" s="115" t="s">
        <v>175</v>
      </c>
      <c r="C1524" s="486">
        <v>880224649</v>
      </c>
      <c r="D1524" s="115" t="s">
        <v>139</v>
      </c>
      <c r="E1524" s="115" t="s">
        <v>393</v>
      </c>
      <c r="F1524" s="137"/>
      <c r="G1524" s="115"/>
      <c r="H1524" s="37"/>
      <c r="I1524" s="486"/>
      <c r="J1524" s="666">
        <v>43992</v>
      </c>
      <c r="K1524" s="486"/>
      <c r="L1524" s="486"/>
      <c r="M1524" s="486"/>
      <c r="N1524" s="486"/>
      <c r="O1524" s="486">
        <v>1082</v>
      </c>
      <c r="P1524" s="486"/>
      <c r="Q1524" s="486"/>
      <c r="R1524" s="486"/>
      <c r="S1524" s="486"/>
      <c r="T1524" s="486"/>
      <c r="U1524" s="486"/>
      <c r="V1524" s="486"/>
      <c r="W1524" s="486"/>
      <c r="X1524" s="486"/>
      <c r="Y1524" s="486"/>
      <c r="Z1524" s="486"/>
      <c r="AA1524" s="486"/>
      <c r="AB1524" s="486"/>
      <c r="AC1524" s="486"/>
      <c r="AD1524" s="486"/>
    </row>
    <row r="1525" spans="1:30">
      <c r="A1525" s="265">
        <v>43987</v>
      </c>
      <c r="B1525" s="115" t="s">
        <v>175</v>
      </c>
      <c r="C1525" s="37">
        <v>881527034</v>
      </c>
      <c r="D1525" s="115" t="s">
        <v>139</v>
      </c>
      <c r="E1525" s="115" t="s">
        <v>147</v>
      </c>
      <c r="F1525" s="137"/>
      <c r="G1525" s="115"/>
      <c r="H1525" s="265">
        <v>44005</v>
      </c>
      <c r="I1525" s="486"/>
      <c r="J1525" s="665">
        <v>43991</v>
      </c>
      <c r="K1525" s="486"/>
      <c r="L1525" s="486"/>
      <c r="M1525" s="115" t="s">
        <v>142</v>
      </c>
      <c r="N1525" s="486"/>
      <c r="O1525" s="486"/>
      <c r="P1525" s="486"/>
      <c r="Q1525" s="486"/>
      <c r="R1525" s="486"/>
      <c r="S1525" s="486"/>
      <c r="T1525" s="486"/>
      <c r="U1525" s="486"/>
      <c r="V1525" s="486"/>
      <c r="W1525" s="486"/>
      <c r="X1525" s="486"/>
      <c r="Y1525" s="486"/>
      <c r="Z1525" s="486"/>
      <c r="AA1525" s="486"/>
      <c r="AB1525" s="486"/>
      <c r="AC1525" s="37"/>
      <c r="AD1525" s="37"/>
    </row>
    <row r="1526" spans="1:30">
      <c r="A1526" s="265">
        <v>43987</v>
      </c>
      <c r="B1526" s="115" t="s">
        <v>175</v>
      </c>
      <c r="C1526" s="37">
        <v>881576528</v>
      </c>
      <c r="D1526" s="115" t="s">
        <v>139</v>
      </c>
      <c r="E1526" s="115" t="s">
        <v>140</v>
      </c>
      <c r="F1526" s="137"/>
      <c r="G1526" s="115"/>
      <c r="H1526" s="265">
        <v>44005</v>
      </c>
      <c r="I1526" s="486"/>
      <c r="J1526" s="666">
        <v>43994</v>
      </c>
      <c r="K1526" s="486"/>
      <c r="L1526" s="486"/>
      <c r="M1526" s="115" t="s">
        <v>617</v>
      </c>
      <c r="N1526" s="666">
        <v>43999</v>
      </c>
      <c r="O1526" s="486">
        <v>999</v>
      </c>
      <c r="P1526" s="486"/>
      <c r="Q1526" s="486"/>
      <c r="R1526" s="486"/>
      <c r="S1526" s="486"/>
      <c r="T1526" s="486"/>
      <c r="U1526" s="486"/>
      <c r="V1526" s="486"/>
      <c r="W1526" s="486"/>
      <c r="X1526" s="486"/>
      <c r="Y1526" s="486"/>
      <c r="Z1526" s="486"/>
      <c r="AA1526" s="486"/>
      <c r="AB1526" s="486"/>
      <c r="AC1526" s="37"/>
      <c r="AD1526" s="37"/>
    </row>
    <row r="1527" spans="1:30">
      <c r="A1527" s="265">
        <v>43990</v>
      </c>
      <c r="B1527" s="115" t="s">
        <v>175</v>
      </c>
      <c r="C1527" s="37">
        <v>882210196</v>
      </c>
      <c r="D1527" s="115" t="s">
        <v>139</v>
      </c>
      <c r="E1527" s="115" t="s">
        <v>147</v>
      </c>
      <c r="F1527" s="137"/>
      <c r="G1527" s="115"/>
      <c r="H1527" s="37"/>
      <c r="I1527" s="486"/>
      <c r="J1527" s="666">
        <v>43991</v>
      </c>
      <c r="K1527" s="486"/>
      <c r="L1527" s="486"/>
      <c r="M1527" s="115"/>
      <c r="N1527" s="666">
        <v>43991</v>
      </c>
      <c r="O1527" s="486">
        <v>266.5</v>
      </c>
      <c r="P1527" s="486"/>
      <c r="Q1527" s="486"/>
      <c r="R1527" s="486"/>
      <c r="S1527" s="486"/>
      <c r="T1527" s="486"/>
      <c r="U1527" s="486"/>
      <c r="V1527" s="486"/>
      <c r="W1527" s="486"/>
      <c r="X1527" s="486"/>
      <c r="Y1527" s="486"/>
      <c r="Z1527" s="486"/>
      <c r="AA1527" s="486"/>
      <c r="AB1527" s="486"/>
      <c r="AC1527" s="37"/>
      <c r="AD1527" s="37"/>
    </row>
    <row r="1528" spans="1:30">
      <c r="A1528" s="265">
        <v>43992</v>
      </c>
      <c r="B1528" s="115" t="s">
        <v>175</v>
      </c>
      <c r="C1528" s="37">
        <v>881118227</v>
      </c>
      <c r="D1528" s="115" t="s">
        <v>139</v>
      </c>
      <c r="E1528" s="115" t="s">
        <v>150</v>
      </c>
      <c r="F1528" s="137"/>
      <c r="G1528" s="115"/>
      <c r="H1528" s="265">
        <v>43998</v>
      </c>
      <c r="I1528" s="486"/>
      <c r="J1528" s="666">
        <v>43998</v>
      </c>
      <c r="K1528" s="486"/>
      <c r="L1528" s="486"/>
      <c r="M1528" s="115" t="s">
        <v>200</v>
      </c>
      <c r="N1528" s="666">
        <v>43992</v>
      </c>
      <c r="O1528" s="486">
        <v>999</v>
      </c>
      <c r="P1528" s="486"/>
      <c r="Q1528" s="486"/>
      <c r="R1528" s="486"/>
      <c r="S1528" s="486"/>
      <c r="T1528" s="486"/>
      <c r="U1528" s="486"/>
      <c r="V1528" s="486"/>
      <c r="W1528" s="486"/>
      <c r="X1528" s="486"/>
      <c r="Y1528" s="486"/>
      <c r="Z1528" s="486"/>
      <c r="AA1528" s="486"/>
      <c r="AB1528" s="486"/>
      <c r="AC1528" s="37"/>
      <c r="AD1528" s="37"/>
    </row>
    <row r="1529" spans="1:30">
      <c r="A1529" s="265">
        <v>43990</v>
      </c>
      <c r="B1529" s="115" t="s">
        <v>175</v>
      </c>
      <c r="C1529" s="37">
        <v>880532238</v>
      </c>
      <c r="D1529" s="115" t="s">
        <v>139</v>
      </c>
      <c r="E1529" s="115" t="s">
        <v>147</v>
      </c>
      <c r="F1529" s="137"/>
      <c r="G1529" s="115"/>
      <c r="H1529" s="265"/>
      <c r="I1529" s="666"/>
      <c r="J1529" s="666">
        <v>43993</v>
      </c>
      <c r="K1529" s="486"/>
      <c r="L1529" s="486"/>
      <c r="M1529" s="115" t="s">
        <v>981</v>
      </c>
      <c r="N1529" s="666">
        <v>43994</v>
      </c>
      <c r="O1529" s="486">
        <v>1483.2</v>
      </c>
      <c r="P1529" s="486"/>
      <c r="Q1529" s="486"/>
      <c r="R1529" s="486"/>
      <c r="S1529" s="486"/>
      <c r="T1529" s="486"/>
      <c r="U1529" s="486"/>
      <c r="V1529" s="486"/>
      <c r="W1529" s="486"/>
      <c r="X1529" s="486"/>
      <c r="Y1529" s="486"/>
      <c r="Z1529" s="486"/>
      <c r="AA1529" s="486"/>
      <c r="AB1529" s="486"/>
      <c r="AC1529" s="37"/>
      <c r="AD1529" s="37"/>
    </row>
    <row r="1530" spans="1:30">
      <c r="A1530" s="265">
        <v>43990</v>
      </c>
      <c r="B1530" s="115" t="s">
        <v>175</v>
      </c>
      <c r="C1530" s="37">
        <v>880430926</v>
      </c>
      <c r="D1530" s="115" t="s">
        <v>139</v>
      </c>
      <c r="E1530" s="115" t="s">
        <v>147</v>
      </c>
      <c r="F1530" s="137"/>
      <c r="G1530" s="115"/>
      <c r="H1530" s="265">
        <v>43993</v>
      </c>
      <c r="I1530" s="666"/>
      <c r="J1530" s="666">
        <v>43993</v>
      </c>
      <c r="K1530" s="486"/>
      <c r="L1530" s="486"/>
      <c r="M1530" s="115" t="s">
        <v>981</v>
      </c>
      <c r="N1530" s="666">
        <v>43993</v>
      </c>
      <c r="O1530" s="486">
        <v>3056.96</v>
      </c>
      <c r="P1530" s="486"/>
      <c r="Q1530" s="486"/>
      <c r="R1530" s="486"/>
      <c r="S1530" s="486"/>
      <c r="T1530" s="486"/>
      <c r="U1530" s="486"/>
      <c r="V1530" s="486"/>
      <c r="W1530" s="486"/>
      <c r="X1530" s="486"/>
      <c r="Y1530" s="486"/>
      <c r="Z1530" s="486"/>
      <c r="AA1530" s="486"/>
      <c r="AB1530" s="486"/>
      <c r="AC1530" s="37"/>
      <c r="AD1530" s="37"/>
    </row>
    <row r="1531" spans="1:30">
      <c r="A1531" s="265">
        <v>43990</v>
      </c>
      <c r="B1531" s="115" t="s">
        <v>175</v>
      </c>
      <c r="C1531" s="37">
        <v>880376911</v>
      </c>
      <c r="D1531" s="115" t="s">
        <v>139</v>
      </c>
      <c r="E1531" s="115" t="s">
        <v>147</v>
      </c>
      <c r="F1531" s="137"/>
      <c r="G1531" s="115"/>
      <c r="H1531" s="265"/>
      <c r="I1531" s="666"/>
      <c r="J1531" s="666">
        <v>43997</v>
      </c>
      <c r="K1531" s="486"/>
      <c r="L1531" s="486"/>
      <c r="M1531" s="115" t="s">
        <v>981</v>
      </c>
      <c r="N1531" s="666">
        <v>43992</v>
      </c>
      <c r="O1531" s="486">
        <v>9402.11</v>
      </c>
      <c r="P1531" s="486"/>
      <c r="Q1531" s="486"/>
      <c r="R1531" s="486"/>
      <c r="S1531" s="486"/>
      <c r="T1531" s="486"/>
      <c r="U1531" s="486"/>
      <c r="V1531" s="486"/>
      <c r="W1531" s="486"/>
      <c r="X1531" s="486"/>
      <c r="Y1531" s="486"/>
      <c r="Z1531" s="486"/>
      <c r="AA1531" s="486"/>
      <c r="AB1531" s="486"/>
      <c r="AC1531" s="37"/>
      <c r="AD1531" s="37"/>
    </row>
    <row r="1532" spans="1:30">
      <c r="A1532" s="265">
        <v>43990</v>
      </c>
      <c r="B1532" s="115" t="s">
        <v>175</v>
      </c>
      <c r="C1532" s="37">
        <v>882032968</v>
      </c>
      <c r="D1532" s="115" t="s">
        <v>139</v>
      </c>
      <c r="E1532" s="115" t="s">
        <v>140</v>
      </c>
      <c r="F1532" s="137"/>
      <c r="G1532" s="115"/>
      <c r="H1532" s="265">
        <v>44005</v>
      </c>
      <c r="I1532" s="666"/>
      <c r="J1532" s="666">
        <v>44012</v>
      </c>
      <c r="K1532" s="486"/>
      <c r="L1532" s="486"/>
      <c r="M1532" s="115" t="s">
        <v>1663</v>
      </c>
      <c r="N1532" s="486"/>
      <c r="O1532" s="486"/>
      <c r="P1532" s="486"/>
      <c r="Q1532" s="486"/>
      <c r="R1532" s="486"/>
      <c r="S1532" s="486"/>
      <c r="T1532" s="486"/>
      <c r="U1532" s="486"/>
      <c r="V1532" s="486"/>
      <c r="W1532" s="486"/>
      <c r="X1532" s="486"/>
      <c r="Y1532" s="486"/>
      <c r="Z1532" s="486"/>
      <c r="AA1532" s="486"/>
      <c r="AB1532" s="486"/>
      <c r="AC1532" s="37"/>
      <c r="AD1532" s="37"/>
    </row>
    <row r="1533" spans="1:30">
      <c r="A1533" s="265">
        <v>43990</v>
      </c>
      <c r="B1533" s="115" t="s">
        <v>175</v>
      </c>
      <c r="C1533" s="37">
        <v>881455438</v>
      </c>
      <c r="D1533" s="115" t="s">
        <v>139</v>
      </c>
      <c r="E1533" s="115" t="s">
        <v>150</v>
      </c>
      <c r="F1533" s="137"/>
      <c r="G1533" s="115"/>
      <c r="H1533" s="265">
        <v>43999</v>
      </c>
      <c r="I1533" s="666"/>
      <c r="J1533" s="666">
        <v>44001</v>
      </c>
      <c r="K1533" s="486"/>
      <c r="L1533" s="486"/>
      <c r="M1533" s="115" t="s">
        <v>142</v>
      </c>
      <c r="N1533" s="666">
        <v>44000</v>
      </c>
      <c r="O1533" s="115" t="s">
        <v>1664</v>
      </c>
      <c r="P1533" s="486"/>
      <c r="Q1533" s="486"/>
      <c r="R1533" s="486"/>
      <c r="S1533" s="486"/>
      <c r="T1533" s="486"/>
      <c r="U1533" s="486"/>
      <c r="V1533" s="486"/>
      <c r="W1533" s="486"/>
      <c r="X1533" s="486"/>
      <c r="Y1533" s="486"/>
      <c r="Z1533" s="486"/>
      <c r="AA1533" s="486"/>
      <c r="AB1533" s="486"/>
      <c r="AC1533" s="37"/>
      <c r="AD1533" s="37"/>
    </row>
    <row r="1534" spans="1:30">
      <c r="A1534" s="265">
        <v>43990</v>
      </c>
      <c r="B1534" s="115" t="s">
        <v>175</v>
      </c>
      <c r="C1534" s="37">
        <v>880767756</v>
      </c>
      <c r="D1534" s="115" t="s">
        <v>139</v>
      </c>
      <c r="E1534" s="115" t="s">
        <v>140</v>
      </c>
      <c r="F1534" s="137"/>
      <c r="G1534" s="115"/>
      <c r="H1534" s="265">
        <v>44012</v>
      </c>
      <c r="I1534" s="666"/>
      <c r="J1534" s="666">
        <v>43997</v>
      </c>
      <c r="K1534" s="486"/>
      <c r="L1534" s="486"/>
      <c r="M1534" s="115" t="s">
        <v>142</v>
      </c>
      <c r="N1534" s="486"/>
      <c r="O1534" s="486"/>
      <c r="P1534" s="486"/>
      <c r="Q1534" s="486"/>
      <c r="R1534" s="486"/>
      <c r="S1534" s="486"/>
      <c r="T1534" s="486"/>
      <c r="U1534" s="486"/>
      <c r="V1534" s="486"/>
      <c r="W1534" s="486"/>
      <c r="X1534" s="486"/>
      <c r="Y1534" s="486"/>
      <c r="Z1534" s="486"/>
      <c r="AA1534" s="486"/>
      <c r="AB1534" s="486"/>
      <c r="AC1534" s="37"/>
      <c r="AD1534" s="37"/>
    </row>
    <row r="1535" spans="1:30">
      <c r="A1535" s="265">
        <v>43991</v>
      </c>
      <c r="B1535" s="115" t="s">
        <v>175</v>
      </c>
      <c r="C1535" s="37">
        <v>880921393</v>
      </c>
      <c r="D1535" s="115" t="s">
        <v>139</v>
      </c>
      <c r="E1535" s="115" t="s">
        <v>140</v>
      </c>
      <c r="F1535" s="137"/>
      <c r="G1535" s="115"/>
      <c r="H1535" s="265">
        <v>43998</v>
      </c>
      <c r="I1535" s="666"/>
      <c r="J1535" s="666">
        <v>43998</v>
      </c>
      <c r="K1535" s="486"/>
      <c r="L1535" s="486"/>
      <c r="M1535" s="115" t="s">
        <v>168</v>
      </c>
      <c r="N1535" s="486"/>
      <c r="O1535" s="486"/>
      <c r="P1535" s="486"/>
      <c r="Q1535" s="486"/>
      <c r="R1535" s="486"/>
      <c r="S1535" s="486"/>
      <c r="T1535" s="486"/>
      <c r="U1535" s="486"/>
      <c r="V1535" s="486"/>
      <c r="W1535" s="486"/>
      <c r="X1535" s="486"/>
      <c r="Y1535" s="486"/>
      <c r="Z1535" s="486"/>
      <c r="AA1535" s="486"/>
      <c r="AB1535" s="486"/>
      <c r="AC1535" s="37"/>
      <c r="AD1535" s="37"/>
    </row>
    <row r="1536" spans="1:30">
      <c r="A1536" s="265">
        <v>43991</v>
      </c>
      <c r="B1536" s="115" t="s">
        <v>175</v>
      </c>
      <c r="C1536" s="37">
        <v>882044787</v>
      </c>
      <c r="D1536" s="115" t="s">
        <v>139</v>
      </c>
      <c r="E1536" s="115" t="s">
        <v>147</v>
      </c>
      <c r="F1536" s="137"/>
      <c r="G1536" s="115"/>
      <c r="H1536" s="265">
        <v>44010</v>
      </c>
      <c r="I1536" s="666"/>
      <c r="J1536" s="666">
        <v>43994</v>
      </c>
      <c r="K1536" s="486"/>
      <c r="L1536" s="486"/>
      <c r="M1536" s="115" t="s">
        <v>142</v>
      </c>
      <c r="N1536" s="666">
        <v>43992</v>
      </c>
      <c r="O1536" s="115" t="s">
        <v>1665</v>
      </c>
      <c r="P1536" s="486"/>
      <c r="Q1536" s="486"/>
      <c r="R1536" s="486"/>
      <c r="S1536" s="486"/>
      <c r="T1536" s="486"/>
      <c r="U1536" s="486"/>
      <c r="V1536" s="486"/>
      <c r="W1536" s="486"/>
      <c r="X1536" s="486"/>
      <c r="Y1536" s="486"/>
      <c r="Z1536" s="486"/>
      <c r="AA1536" s="486"/>
      <c r="AB1536" s="486"/>
      <c r="AC1536" s="37"/>
      <c r="AD1536" s="37"/>
    </row>
    <row r="1537" spans="1:30">
      <c r="A1537" s="265">
        <v>43991</v>
      </c>
      <c r="B1537" s="115" t="s">
        <v>175</v>
      </c>
      <c r="C1537" s="37">
        <v>880036449</v>
      </c>
      <c r="D1537" s="115" t="s">
        <v>152</v>
      </c>
      <c r="E1537" s="115" t="s">
        <v>147</v>
      </c>
      <c r="F1537" s="137"/>
      <c r="G1537" s="115"/>
      <c r="H1537" s="265">
        <v>44011</v>
      </c>
      <c r="I1537" s="666"/>
      <c r="J1537" s="666"/>
      <c r="K1537" s="486"/>
      <c r="L1537" s="486"/>
      <c r="M1537" s="115"/>
      <c r="N1537" s="666">
        <v>43993</v>
      </c>
      <c r="O1537" s="486">
        <v>213</v>
      </c>
      <c r="P1537" s="486"/>
      <c r="Q1537" s="486"/>
      <c r="R1537" s="486"/>
      <c r="S1537" s="486"/>
      <c r="T1537" s="486"/>
      <c r="U1537" s="486"/>
      <c r="V1537" s="486"/>
      <c r="W1537" s="486"/>
      <c r="X1537" s="486"/>
      <c r="Y1537" s="486"/>
      <c r="Z1537" s="486"/>
      <c r="AA1537" s="486"/>
      <c r="AB1537" s="486"/>
      <c r="AC1537" s="37"/>
      <c r="AD1537" s="37"/>
    </row>
    <row r="1538" spans="1:30">
      <c r="A1538" s="265">
        <v>43991</v>
      </c>
      <c r="B1538" s="115" t="s">
        <v>175</v>
      </c>
      <c r="C1538" s="37">
        <v>880044954</v>
      </c>
      <c r="D1538" s="115" t="s">
        <v>345</v>
      </c>
      <c r="E1538" s="115" t="s">
        <v>150</v>
      </c>
      <c r="F1538" s="137"/>
      <c r="G1538" s="115"/>
      <c r="H1538" s="265">
        <v>44005</v>
      </c>
      <c r="I1538" s="666"/>
      <c r="J1538" s="665">
        <v>43997</v>
      </c>
      <c r="K1538" s="486"/>
      <c r="L1538" s="486"/>
      <c r="M1538" s="115"/>
      <c r="N1538" s="666">
        <v>44005</v>
      </c>
      <c r="O1538" s="486">
        <v>1573.68</v>
      </c>
      <c r="P1538" s="486"/>
      <c r="Q1538" s="486"/>
      <c r="R1538" s="486"/>
      <c r="S1538" s="486"/>
      <c r="T1538" s="486"/>
      <c r="U1538" s="486"/>
      <c r="V1538" s="486"/>
      <c r="W1538" s="486"/>
      <c r="X1538" s="486"/>
      <c r="Y1538" s="486"/>
      <c r="Z1538" s="486"/>
      <c r="AA1538" s="486"/>
      <c r="AB1538" s="486"/>
      <c r="AC1538" s="37"/>
      <c r="AD1538" s="37"/>
    </row>
    <row r="1539" spans="1:30">
      <c r="A1539" s="265">
        <v>43991</v>
      </c>
      <c r="B1539" s="115" t="s">
        <v>175</v>
      </c>
      <c r="C1539" s="37">
        <v>882215980</v>
      </c>
      <c r="D1539" s="115" t="s">
        <v>139</v>
      </c>
      <c r="E1539" s="115" t="s">
        <v>147</v>
      </c>
      <c r="F1539" s="137"/>
      <c r="G1539" s="115"/>
      <c r="H1539" s="265">
        <v>44000</v>
      </c>
      <c r="I1539" s="666"/>
      <c r="J1539" s="665">
        <v>43994</v>
      </c>
      <c r="K1539" s="665">
        <v>43995</v>
      </c>
      <c r="L1539" s="665"/>
      <c r="M1539" s="115"/>
      <c r="N1539" s="486"/>
      <c r="O1539" s="486"/>
      <c r="P1539" s="486"/>
      <c r="Q1539" s="486"/>
      <c r="R1539" s="486"/>
      <c r="S1539" s="486"/>
      <c r="T1539" s="486"/>
      <c r="U1539" s="486"/>
      <c r="V1539" s="486"/>
      <c r="W1539" s="486"/>
      <c r="X1539" s="486"/>
      <c r="Y1539" s="486"/>
      <c r="Z1539" s="486"/>
      <c r="AA1539" s="486"/>
      <c r="AB1539" s="486"/>
      <c r="AC1539" s="37"/>
      <c r="AD1539" s="37"/>
    </row>
    <row r="1540" spans="1:30">
      <c r="A1540" s="265">
        <v>43991</v>
      </c>
      <c r="B1540" s="115" t="s">
        <v>175</v>
      </c>
      <c r="C1540" s="37">
        <v>882101805</v>
      </c>
      <c r="D1540" s="115" t="s">
        <v>139</v>
      </c>
      <c r="E1540" s="115" t="s">
        <v>140</v>
      </c>
      <c r="F1540" s="137"/>
      <c r="G1540" s="115"/>
      <c r="H1540" s="265">
        <v>44012</v>
      </c>
      <c r="I1540" s="666"/>
      <c r="J1540" s="665">
        <v>44012</v>
      </c>
      <c r="K1540" s="486"/>
      <c r="L1540" s="486"/>
      <c r="M1540" s="115" t="s">
        <v>142</v>
      </c>
      <c r="N1540" s="486"/>
      <c r="O1540" s="486"/>
      <c r="P1540" s="486"/>
      <c r="Q1540" s="486"/>
      <c r="R1540" s="486"/>
      <c r="S1540" s="486"/>
      <c r="T1540" s="486"/>
      <c r="U1540" s="486"/>
      <c r="V1540" s="486"/>
      <c r="W1540" s="486"/>
      <c r="X1540" s="486"/>
      <c r="Y1540" s="486"/>
      <c r="Z1540" s="486"/>
      <c r="AA1540" s="486"/>
      <c r="AB1540" s="486"/>
      <c r="AC1540" s="37"/>
      <c r="AD1540" s="37"/>
    </row>
    <row r="1541" spans="1:30">
      <c r="A1541" s="265">
        <v>43991</v>
      </c>
      <c r="B1541" s="115" t="s">
        <v>175</v>
      </c>
      <c r="C1541" s="37">
        <v>882177921</v>
      </c>
      <c r="D1541" s="115" t="s">
        <v>139</v>
      </c>
      <c r="E1541" s="115" t="s">
        <v>140</v>
      </c>
      <c r="F1541" s="137"/>
      <c r="G1541" s="115"/>
      <c r="H1541" s="265">
        <v>44012</v>
      </c>
      <c r="I1541" s="666"/>
      <c r="J1541" s="665">
        <v>44000</v>
      </c>
      <c r="K1541" s="486"/>
      <c r="L1541" s="486"/>
      <c r="M1541" s="115" t="s">
        <v>1666</v>
      </c>
      <c r="N1541" s="486"/>
      <c r="O1541" s="486"/>
      <c r="P1541" s="486"/>
      <c r="Q1541" s="486"/>
      <c r="R1541" s="486"/>
      <c r="S1541" s="486"/>
      <c r="T1541" s="486"/>
      <c r="U1541" s="486"/>
      <c r="V1541" s="486"/>
      <c r="W1541" s="486"/>
      <c r="X1541" s="486"/>
      <c r="Y1541" s="486"/>
      <c r="Z1541" s="486"/>
      <c r="AA1541" s="486"/>
      <c r="AB1541" s="486"/>
      <c r="AC1541" s="37"/>
      <c r="AD1541" s="37"/>
    </row>
    <row r="1542" spans="1:30">
      <c r="A1542" s="265">
        <v>43991</v>
      </c>
      <c r="B1542" s="115" t="s">
        <v>175</v>
      </c>
      <c r="C1542" s="37">
        <v>881624787</v>
      </c>
      <c r="D1542" s="115" t="s">
        <v>139</v>
      </c>
      <c r="E1542" s="115" t="s">
        <v>140</v>
      </c>
      <c r="F1542" s="137"/>
      <c r="G1542" s="115"/>
      <c r="H1542" s="265">
        <v>44012</v>
      </c>
      <c r="I1542" s="666"/>
      <c r="J1542" s="665">
        <v>44012</v>
      </c>
      <c r="K1542" s="486"/>
      <c r="L1542" s="486"/>
      <c r="M1542" s="115" t="s">
        <v>1484</v>
      </c>
      <c r="N1542" s="486"/>
      <c r="O1542" s="486"/>
      <c r="P1542" s="486"/>
      <c r="Q1542" s="486"/>
      <c r="R1542" s="486"/>
      <c r="S1542" s="486"/>
      <c r="T1542" s="486"/>
      <c r="U1542" s="486"/>
      <c r="V1542" s="486"/>
      <c r="W1542" s="486"/>
      <c r="X1542" s="486"/>
      <c r="Y1542" s="486"/>
      <c r="Z1542" s="486"/>
      <c r="AA1542" s="486"/>
      <c r="AB1542" s="486"/>
      <c r="AC1542" s="37"/>
      <c r="AD1542" s="37"/>
    </row>
    <row r="1543" spans="1:30">
      <c r="A1543" s="265">
        <v>43992</v>
      </c>
      <c r="B1543" s="115" t="s">
        <v>175</v>
      </c>
      <c r="C1543" s="486">
        <v>882001710</v>
      </c>
      <c r="D1543" s="115" t="s">
        <v>139</v>
      </c>
      <c r="E1543" s="115" t="s">
        <v>140</v>
      </c>
      <c r="F1543" s="137"/>
      <c r="G1543" s="115"/>
      <c r="H1543" s="265">
        <v>43998</v>
      </c>
      <c r="I1543" s="666"/>
      <c r="J1543" s="665">
        <v>43999</v>
      </c>
      <c r="K1543" s="486"/>
      <c r="L1543" s="486"/>
      <c r="M1543" s="115" t="s">
        <v>1667</v>
      </c>
      <c r="N1543" s="486"/>
      <c r="O1543" s="486"/>
      <c r="P1543" s="486"/>
      <c r="Q1543" s="486"/>
      <c r="R1543" s="486"/>
      <c r="S1543" s="486"/>
      <c r="T1543" s="486"/>
      <c r="U1543" s="486"/>
      <c r="V1543" s="486"/>
      <c r="W1543" s="486"/>
      <c r="X1543" s="486"/>
      <c r="Y1543" s="486"/>
      <c r="Z1543" s="486"/>
      <c r="AA1543" s="486"/>
      <c r="AB1543" s="486"/>
      <c r="AC1543" s="37"/>
      <c r="AD1543" s="37"/>
    </row>
    <row r="1544" spans="1:30">
      <c r="A1544" s="265">
        <v>43992</v>
      </c>
      <c r="B1544" s="115" t="s">
        <v>175</v>
      </c>
      <c r="C1544" s="37">
        <v>880417062</v>
      </c>
      <c r="D1544" s="115" t="s">
        <v>139</v>
      </c>
      <c r="E1544" s="115" t="s">
        <v>140</v>
      </c>
      <c r="F1544" s="137"/>
      <c r="G1544" s="115"/>
      <c r="H1544" s="265">
        <v>44000</v>
      </c>
      <c r="I1544" s="666"/>
      <c r="J1544" s="665">
        <v>43994</v>
      </c>
      <c r="K1544" s="486"/>
      <c r="L1544" s="486"/>
      <c r="M1544" s="115" t="s">
        <v>176</v>
      </c>
      <c r="N1544" s="486"/>
      <c r="O1544" s="486"/>
      <c r="P1544" s="486"/>
      <c r="Q1544" s="486"/>
      <c r="R1544" s="486"/>
      <c r="S1544" s="486"/>
      <c r="T1544" s="486"/>
      <c r="U1544" s="486"/>
      <c r="V1544" s="486"/>
      <c r="W1544" s="486"/>
      <c r="X1544" s="486"/>
      <c r="Y1544" s="486"/>
      <c r="Z1544" s="486"/>
      <c r="AA1544" s="486"/>
      <c r="AB1544" s="486"/>
      <c r="AC1544" s="37"/>
      <c r="AD1544" s="37"/>
    </row>
    <row r="1545" spans="1:30">
      <c r="A1545" s="665">
        <v>43992</v>
      </c>
      <c r="B1545" s="115" t="s">
        <v>175</v>
      </c>
      <c r="C1545" s="37">
        <v>881741243</v>
      </c>
      <c r="D1545" s="115" t="s">
        <v>139</v>
      </c>
      <c r="E1545" s="115" t="s">
        <v>140</v>
      </c>
      <c r="F1545" s="137"/>
      <c r="G1545" s="115"/>
      <c r="H1545" s="265">
        <v>44000</v>
      </c>
      <c r="I1545" s="666"/>
      <c r="J1545" s="665">
        <v>44000</v>
      </c>
      <c r="K1545" s="486"/>
      <c r="L1545" s="486"/>
      <c r="M1545" s="115" t="s">
        <v>142</v>
      </c>
      <c r="N1545" s="486"/>
      <c r="O1545" s="486"/>
      <c r="P1545" s="486"/>
      <c r="Q1545" s="486"/>
      <c r="R1545" s="486"/>
      <c r="S1545" s="486"/>
      <c r="T1545" s="486"/>
      <c r="U1545" s="486"/>
      <c r="V1545" s="486"/>
      <c r="W1545" s="486"/>
      <c r="X1545" s="486"/>
      <c r="Y1545" s="486"/>
      <c r="Z1545" s="486"/>
      <c r="AA1545" s="486"/>
      <c r="AB1545" s="486"/>
      <c r="AC1545" s="37"/>
      <c r="AD1545" s="37"/>
    </row>
    <row r="1546" spans="1:30">
      <c r="A1546" s="665">
        <v>43992</v>
      </c>
      <c r="B1546" s="115" t="s">
        <v>175</v>
      </c>
      <c r="C1546" s="37">
        <v>882180665</v>
      </c>
      <c r="D1546" s="115" t="s">
        <v>139</v>
      </c>
      <c r="E1546" s="115" t="s">
        <v>140</v>
      </c>
      <c r="F1546" s="137"/>
      <c r="G1546" s="115"/>
      <c r="H1546" s="265">
        <v>44012</v>
      </c>
      <c r="I1546" s="666"/>
      <c r="J1546" s="665">
        <v>43999</v>
      </c>
      <c r="K1546" s="486"/>
      <c r="L1546" s="486"/>
      <c r="M1546" s="115" t="s">
        <v>142</v>
      </c>
      <c r="N1546" s="486"/>
      <c r="O1546" s="486"/>
      <c r="P1546" s="486"/>
      <c r="Q1546" s="486"/>
      <c r="R1546" s="486"/>
      <c r="S1546" s="486"/>
      <c r="T1546" s="486"/>
      <c r="U1546" s="486"/>
      <c r="V1546" s="486"/>
      <c r="W1546" s="486"/>
      <c r="X1546" s="486"/>
      <c r="Y1546" s="486"/>
      <c r="Z1546" s="486"/>
      <c r="AA1546" s="486"/>
      <c r="AB1546" s="486"/>
      <c r="AC1546" s="37"/>
      <c r="AD1546" s="37"/>
    </row>
    <row r="1547" spans="1:30">
      <c r="A1547" s="665">
        <v>43992</v>
      </c>
      <c r="B1547" s="115" t="s">
        <v>175</v>
      </c>
      <c r="C1547" s="37">
        <v>881133852</v>
      </c>
      <c r="D1547" s="115" t="s">
        <v>139</v>
      </c>
      <c r="E1547" s="115" t="s">
        <v>140</v>
      </c>
      <c r="F1547" s="137"/>
      <c r="G1547" s="115"/>
      <c r="H1547" s="265">
        <v>44012</v>
      </c>
      <c r="I1547" s="666"/>
      <c r="J1547" s="665"/>
      <c r="K1547" s="486"/>
      <c r="L1547" s="486"/>
      <c r="M1547" s="115" t="s">
        <v>142</v>
      </c>
      <c r="N1547" s="486"/>
      <c r="O1547" s="486"/>
      <c r="P1547" s="486"/>
      <c r="Q1547" s="486"/>
      <c r="R1547" s="486"/>
      <c r="S1547" s="486"/>
      <c r="T1547" s="486"/>
      <c r="U1547" s="486"/>
      <c r="V1547" s="486"/>
      <c r="W1547" s="486"/>
      <c r="X1547" s="486"/>
      <c r="Y1547" s="486"/>
      <c r="Z1547" s="486"/>
      <c r="AA1547" s="486"/>
      <c r="AB1547" s="486"/>
      <c r="AC1547" s="37"/>
      <c r="AD1547" s="37"/>
    </row>
    <row r="1548" spans="1:30">
      <c r="A1548" s="665">
        <v>43992</v>
      </c>
      <c r="B1548" s="115" t="s">
        <v>175</v>
      </c>
      <c r="C1548" s="37">
        <v>882109417</v>
      </c>
      <c r="D1548" s="115" t="s">
        <v>139</v>
      </c>
      <c r="E1548" s="115" t="s">
        <v>140</v>
      </c>
      <c r="F1548" s="137"/>
      <c r="G1548" s="115"/>
      <c r="H1548" s="265">
        <v>44012</v>
      </c>
      <c r="I1548" s="666"/>
      <c r="J1548" s="665"/>
      <c r="K1548" s="486"/>
      <c r="L1548" s="486"/>
      <c r="M1548" s="115" t="s">
        <v>142</v>
      </c>
      <c r="N1548" s="486"/>
      <c r="O1548" s="486"/>
      <c r="P1548" s="486"/>
      <c r="Q1548" s="486"/>
      <c r="R1548" s="486"/>
      <c r="S1548" s="486"/>
      <c r="T1548" s="486"/>
      <c r="U1548" s="486"/>
      <c r="V1548" s="486"/>
      <c r="W1548" s="486"/>
      <c r="X1548" s="486"/>
      <c r="Y1548" s="486"/>
      <c r="Z1548" s="486"/>
      <c r="AA1548" s="486"/>
      <c r="AB1548" s="486"/>
      <c r="AC1548" s="37"/>
      <c r="AD1548" s="37"/>
    </row>
    <row r="1549" spans="1:30">
      <c r="A1549" s="665">
        <v>43992</v>
      </c>
      <c r="B1549" s="115" t="s">
        <v>175</v>
      </c>
      <c r="C1549" s="37">
        <v>880912230</v>
      </c>
      <c r="D1549" s="115" t="s">
        <v>139</v>
      </c>
      <c r="E1549" s="115" t="s">
        <v>140</v>
      </c>
      <c r="F1549" s="137"/>
      <c r="G1549" s="115"/>
      <c r="H1549" s="265">
        <v>44012</v>
      </c>
      <c r="I1549" s="666"/>
      <c r="J1549" s="665">
        <v>43999</v>
      </c>
      <c r="K1549" s="486"/>
      <c r="L1549" s="486"/>
      <c r="M1549" s="115" t="s">
        <v>168</v>
      </c>
      <c r="N1549" s="486"/>
      <c r="O1549" s="486"/>
      <c r="P1549" s="486"/>
      <c r="Q1549" s="486"/>
      <c r="R1549" s="486"/>
      <c r="S1549" s="486"/>
      <c r="T1549" s="486"/>
      <c r="U1549" s="486"/>
      <c r="V1549" s="486"/>
      <c r="W1549" s="486"/>
      <c r="X1549" s="486"/>
      <c r="Y1549" s="486"/>
      <c r="Z1549" s="486"/>
      <c r="AA1549" s="486"/>
      <c r="AB1549" s="486"/>
      <c r="AC1549" s="37"/>
      <c r="AD1549" s="37"/>
    </row>
    <row r="1550" spans="1:30">
      <c r="A1550" s="665">
        <v>43993</v>
      </c>
      <c r="B1550" s="115" t="s">
        <v>175</v>
      </c>
      <c r="C1550" s="37">
        <v>882189242</v>
      </c>
      <c r="D1550" s="115" t="s">
        <v>139</v>
      </c>
      <c r="E1550" s="115" t="s">
        <v>140</v>
      </c>
      <c r="F1550" s="137"/>
      <c r="G1550" s="115"/>
      <c r="H1550" s="265">
        <v>44012</v>
      </c>
      <c r="I1550" s="666"/>
      <c r="J1550" s="665">
        <v>44000</v>
      </c>
      <c r="K1550" s="486"/>
      <c r="L1550" s="486"/>
      <c r="M1550" s="115" t="s">
        <v>436</v>
      </c>
      <c r="N1550" s="486"/>
      <c r="O1550" s="486"/>
      <c r="P1550" s="486"/>
      <c r="Q1550" s="486"/>
      <c r="R1550" s="486"/>
      <c r="S1550" s="486"/>
      <c r="T1550" s="486"/>
      <c r="U1550" s="486"/>
      <c r="V1550" s="486"/>
      <c r="W1550" s="486"/>
      <c r="X1550" s="486"/>
      <c r="Y1550" s="486"/>
      <c r="Z1550" s="486"/>
      <c r="AA1550" s="486"/>
      <c r="AB1550" s="486"/>
      <c r="AC1550" s="37"/>
      <c r="AD1550" s="37"/>
    </row>
    <row r="1551" spans="1:30">
      <c r="A1551" s="665">
        <v>43993</v>
      </c>
      <c r="B1551" s="115" t="s">
        <v>175</v>
      </c>
      <c r="C1551" s="37">
        <v>880045984</v>
      </c>
      <c r="D1551" s="115" t="s">
        <v>139</v>
      </c>
      <c r="E1551" s="115" t="s">
        <v>393</v>
      </c>
      <c r="F1551" s="137"/>
      <c r="G1551" s="115"/>
      <c r="H1551" s="265"/>
      <c r="I1551" s="666"/>
      <c r="J1551" s="665">
        <v>44000</v>
      </c>
      <c r="K1551" s="486"/>
      <c r="L1551" s="486"/>
      <c r="M1551" s="115" t="s">
        <v>1668</v>
      </c>
      <c r="N1551" s="486"/>
      <c r="O1551" s="486"/>
      <c r="P1551" s="486"/>
      <c r="Q1551" s="486"/>
      <c r="R1551" s="486"/>
      <c r="S1551" s="486"/>
      <c r="T1551" s="486"/>
      <c r="U1551" s="486"/>
      <c r="V1551" s="486"/>
      <c r="W1551" s="486"/>
      <c r="X1551" s="486"/>
      <c r="Y1551" s="486"/>
      <c r="Z1551" s="486"/>
      <c r="AA1551" s="486"/>
      <c r="AB1551" s="486"/>
      <c r="AC1551" s="37"/>
      <c r="AD1551" s="37"/>
    </row>
    <row r="1552" spans="1:30">
      <c r="A1552" s="665">
        <v>43993</v>
      </c>
      <c r="B1552" s="115" t="s">
        <v>175</v>
      </c>
      <c r="C1552" s="37">
        <v>882120885</v>
      </c>
      <c r="D1552" s="115" t="s">
        <v>139</v>
      </c>
      <c r="E1552" s="115" t="s">
        <v>140</v>
      </c>
      <c r="F1552" s="137"/>
      <c r="G1552" s="115"/>
      <c r="H1552" s="265">
        <v>44012</v>
      </c>
      <c r="I1552" s="666"/>
      <c r="J1552" s="665">
        <v>44012</v>
      </c>
      <c r="K1552" s="486"/>
      <c r="L1552" s="486"/>
      <c r="M1552" s="115" t="s">
        <v>176</v>
      </c>
      <c r="N1552" s="486"/>
      <c r="O1552" s="486"/>
      <c r="P1552" s="486"/>
      <c r="Q1552" s="486"/>
      <c r="R1552" s="730"/>
      <c r="S1552" s="730"/>
      <c r="T1552" s="730"/>
      <c r="U1552" s="730"/>
      <c r="V1552" s="730"/>
      <c r="W1552" s="730"/>
      <c r="X1552" s="730"/>
      <c r="Y1552" s="730"/>
      <c r="Z1552" s="730"/>
      <c r="AA1552" s="730"/>
      <c r="AB1552" s="730"/>
      <c r="AC1552" s="731"/>
      <c r="AD1552" s="731"/>
    </row>
    <row r="1553" spans="1:30">
      <c r="A1553" s="665">
        <v>43993</v>
      </c>
      <c r="B1553" s="115" t="s">
        <v>175</v>
      </c>
      <c r="C1553" s="37">
        <v>880064656</v>
      </c>
      <c r="D1553" s="115" t="s">
        <v>139</v>
      </c>
      <c r="E1553" s="115" t="s">
        <v>140</v>
      </c>
      <c r="F1553" s="137"/>
      <c r="G1553" s="115"/>
      <c r="H1553" s="265">
        <v>44010</v>
      </c>
      <c r="I1553" s="666"/>
      <c r="J1553" s="665">
        <v>44010</v>
      </c>
      <c r="K1553" s="486"/>
      <c r="L1553" s="486"/>
      <c r="M1553" s="115" t="s">
        <v>294</v>
      </c>
      <c r="N1553" s="115"/>
      <c r="O1553" s="486"/>
      <c r="P1553" s="486"/>
      <c r="Q1553" s="486"/>
      <c r="R1553" s="486"/>
      <c r="S1553" s="486"/>
      <c r="T1553" s="486"/>
      <c r="U1553" s="486"/>
      <c r="V1553" s="486"/>
      <c r="W1553" s="486"/>
      <c r="X1553" s="486"/>
      <c r="Y1553" s="486"/>
      <c r="Z1553" s="486"/>
      <c r="AA1553" s="486"/>
      <c r="AB1553" s="486"/>
      <c r="AC1553" s="37"/>
      <c r="AD1553" s="37"/>
    </row>
    <row r="1554" spans="1:30">
      <c r="A1554" s="666">
        <v>43993</v>
      </c>
      <c r="B1554" s="115" t="s">
        <v>175</v>
      </c>
      <c r="C1554" s="486">
        <v>880814432</v>
      </c>
      <c r="D1554" s="115" t="s">
        <v>139</v>
      </c>
      <c r="E1554" s="115" t="s">
        <v>147</v>
      </c>
      <c r="F1554" s="666"/>
      <c r="G1554" s="486"/>
      <c r="H1554" s="37"/>
      <c r="I1554" s="486"/>
      <c r="J1554" s="666">
        <v>43998</v>
      </c>
      <c r="K1554" s="486"/>
      <c r="L1554" s="486"/>
      <c r="M1554" s="115" t="s">
        <v>142</v>
      </c>
      <c r="N1554" s="666">
        <v>43994</v>
      </c>
      <c r="O1554" s="486">
        <v>3707</v>
      </c>
      <c r="P1554" s="486"/>
      <c r="Q1554" s="486"/>
      <c r="R1554" s="486"/>
      <c r="S1554" s="486"/>
      <c r="T1554" s="486"/>
      <c r="U1554" s="486"/>
      <c r="V1554" s="486"/>
      <c r="W1554" s="486"/>
      <c r="X1554" s="486"/>
      <c r="Y1554" s="486"/>
      <c r="Z1554" s="486"/>
      <c r="AA1554" s="486"/>
      <c r="AB1554" s="486"/>
      <c r="AC1554" s="37"/>
      <c r="AD1554" s="37"/>
    </row>
    <row r="1555" spans="1:30">
      <c r="A1555" s="666">
        <v>43993</v>
      </c>
      <c r="B1555" s="115" t="s">
        <v>175</v>
      </c>
      <c r="C1555" s="486">
        <v>880114356</v>
      </c>
      <c r="D1555" s="115" t="s">
        <v>139</v>
      </c>
      <c r="E1555" s="115" t="s">
        <v>140</v>
      </c>
      <c r="F1555" s="666"/>
      <c r="G1555" s="486"/>
      <c r="H1555" s="265">
        <v>44001</v>
      </c>
      <c r="I1555" s="486"/>
      <c r="J1555" s="666">
        <v>43998</v>
      </c>
      <c r="K1555" s="486"/>
      <c r="L1555" s="486"/>
      <c r="M1555" s="115" t="s">
        <v>200</v>
      </c>
      <c r="N1555" s="486"/>
      <c r="O1555" s="486"/>
      <c r="P1555" s="486"/>
      <c r="Q1555" s="486"/>
      <c r="R1555" s="486"/>
      <c r="S1555" s="486"/>
      <c r="T1555" s="486"/>
      <c r="U1555" s="486"/>
      <c r="V1555" s="486"/>
      <c r="W1555" s="486"/>
      <c r="X1555" s="486"/>
      <c r="Y1555" s="486"/>
      <c r="Z1555" s="486"/>
      <c r="AA1555" s="486"/>
      <c r="AB1555" s="486"/>
      <c r="AC1555" s="37"/>
      <c r="AD1555" s="37"/>
    </row>
    <row r="1556" spans="1:30">
      <c r="A1556" s="681">
        <v>43993</v>
      </c>
      <c r="B1556" s="680" t="s">
        <v>175</v>
      </c>
      <c r="C1556" s="680">
        <v>881928335</v>
      </c>
      <c r="D1556" s="680" t="s">
        <v>139</v>
      </c>
      <c r="E1556" s="680" t="s">
        <v>140</v>
      </c>
      <c r="F1556" s="681"/>
      <c r="G1556" s="680"/>
      <c r="H1556" s="642">
        <v>44010</v>
      </c>
      <c r="I1556" s="680"/>
      <c r="J1556" s="681">
        <v>44012</v>
      </c>
      <c r="K1556" s="680"/>
      <c r="L1556" s="680"/>
      <c r="M1556" s="680" t="s">
        <v>168</v>
      </c>
      <c r="N1556" s="680"/>
      <c r="O1556" s="680"/>
      <c r="P1556" s="680"/>
      <c r="Q1556" s="680"/>
      <c r="R1556" s="486"/>
      <c r="S1556" s="486"/>
      <c r="T1556" s="486"/>
      <c r="U1556" s="486"/>
      <c r="V1556" s="486"/>
      <c r="W1556" s="486"/>
      <c r="X1556" s="486"/>
      <c r="Y1556" s="486"/>
      <c r="Z1556" s="486"/>
      <c r="AA1556" s="486"/>
      <c r="AB1556" s="486"/>
      <c r="AC1556" s="37"/>
      <c r="AD1556" s="37"/>
    </row>
    <row r="1557" spans="1:30">
      <c r="A1557" s="666">
        <v>43993</v>
      </c>
      <c r="B1557" s="115" t="s">
        <v>175</v>
      </c>
      <c r="C1557" s="486">
        <v>882002797</v>
      </c>
      <c r="D1557" s="115" t="s">
        <v>139</v>
      </c>
      <c r="E1557" s="115" t="s">
        <v>140</v>
      </c>
      <c r="F1557" s="666"/>
      <c r="G1557" s="486"/>
      <c r="H1557" s="37"/>
      <c r="I1557" s="486"/>
      <c r="J1557" s="666">
        <v>44012</v>
      </c>
      <c r="K1557" s="486"/>
      <c r="L1557" s="486"/>
      <c r="M1557" s="115" t="s">
        <v>142</v>
      </c>
      <c r="N1557" s="486"/>
      <c r="O1557" s="486"/>
      <c r="P1557" s="486"/>
      <c r="Q1557" s="486"/>
      <c r="R1557" s="486"/>
      <c r="S1557" s="486"/>
      <c r="T1557" s="486"/>
      <c r="U1557" s="486"/>
      <c r="V1557" s="486"/>
      <c r="W1557" s="486"/>
      <c r="X1557" s="486"/>
      <c r="Y1557" s="486"/>
      <c r="Z1557" s="486"/>
      <c r="AA1557" s="486"/>
      <c r="AB1557" s="486"/>
      <c r="AC1557" s="37"/>
      <c r="AD1557" s="37"/>
    </row>
    <row r="1558" spans="1:30">
      <c r="A1558" s="666">
        <v>43993</v>
      </c>
      <c r="B1558" s="115" t="s">
        <v>175</v>
      </c>
      <c r="C1558" s="486">
        <v>880236251</v>
      </c>
      <c r="D1558" s="115" t="s">
        <v>139</v>
      </c>
      <c r="E1558" s="115" t="s">
        <v>140</v>
      </c>
      <c r="F1558" s="666"/>
      <c r="G1558" s="486"/>
      <c r="H1558" s="265">
        <v>44010</v>
      </c>
      <c r="I1558" s="486"/>
      <c r="J1558" s="666">
        <v>43998</v>
      </c>
      <c r="K1558" s="486"/>
      <c r="L1558" s="486"/>
      <c r="M1558" s="115" t="s">
        <v>200</v>
      </c>
      <c r="N1558" s="486"/>
      <c r="O1558" s="486"/>
      <c r="P1558" s="486"/>
      <c r="Q1558" s="486"/>
      <c r="R1558" s="486"/>
      <c r="S1558" s="486"/>
      <c r="T1558" s="486"/>
      <c r="U1558" s="486"/>
      <c r="V1558" s="486"/>
      <c r="W1558" s="486"/>
      <c r="X1558" s="486"/>
      <c r="Y1558" s="486"/>
      <c r="Z1558" s="486"/>
      <c r="AA1558" s="486"/>
      <c r="AB1558" s="486"/>
      <c r="AC1558" s="37"/>
      <c r="AD1558" s="37"/>
    </row>
    <row r="1559" spans="1:30">
      <c r="A1559" s="666">
        <v>43997</v>
      </c>
      <c r="B1559" s="115" t="s">
        <v>175</v>
      </c>
      <c r="C1559" s="486">
        <v>880021227</v>
      </c>
      <c r="D1559" s="115" t="s">
        <v>139</v>
      </c>
      <c r="E1559" s="115" t="s">
        <v>140</v>
      </c>
      <c r="F1559" s="666"/>
      <c r="G1559" s="486"/>
      <c r="H1559" s="265">
        <v>44010</v>
      </c>
      <c r="I1559" s="486"/>
      <c r="J1559" s="666">
        <v>44004</v>
      </c>
      <c r="K1559" s="486"/>
      <c r="L1559" s="486"/>
      <c r="M1559" s="115" t="s">
        <v>294</v>
      </c>
      <c r="N1559" s="486"/>
      <c r="O1559" s="486"/>
      <c r="P1559" s="486"/>
      <c r="Q1559" s="486"/>
      <c r="R1559" s="486"/>
      <c r="S1559" s="486"/>
      <c r="T1559" s="486"/>
      <c r="U1559" s="486"/>
      <c r="V1559" s="486"/>
      <c r="W1559" s="486"/>
      <c r="X1559" s="486"/>
      <c r="Y1559" s="486"/>
      <c r="Z1559" s="486"/>
      <c r="AA1559" s="486"/>
      <c r="AB1559" s="486"/>
      <c r="AC1559" s="37"/>
      <c r="AD1559" s="37"/>
    </row>
    <row r="1560" spans="1:30">
      <c r="A1560" s="666">
        <v>43997</v>
      </c>
      <c r="B1560" s="115" t="s">
        <v>175</v>
      </c>
      <c r="C1560" s="486">
        <v>881667380</v>
      </c>
      <c r="D1560" s="115" t="s">
        <v>139</v>
      </c>
      <c r="E1560" s="115" t="s">
        <v>140</v>
      </c>
      <c r="F1560" s="666"/>
      <c r="G1560" s="486"/>
      <c r="H1560" s="265">
        <v>44010</v>
      </c>
      <c r="I1560" s="486"/>
      <c r="J1560" s="666"/>
      <c r="K1560" s="486"/>
      <c r="L1560" s="486"/>
      <c r="M1560" s="115" t="s">
        <v>182</v>
      </c>
      <c r="N1560" s="486"/>
      <c r="O1560" s="486"/>
      <c r="P1560" s="486"/>
      <c r="Q1560" s="486"/>
      <c r="R1560" s="486"/>
      <c r="S1560" s="486"/>
      <c r="T1560" s="486"/>
      <c r="U1560" s="486"/>
      <c r="V1560" s="486"/>
      <c r="W1560" s="486"/>
      <c r="X1560" s="486"/>
      <c r="Y1560" s="486"/>
      <c r="Z1560" s="486"/>
      <c r="AA1560" s="486"/>
      <c r="AB1560" s="486"/>
      <c r="AC1560" s="37"/>
      <c r="AD1560" s="37"/>
    </row>
    <row r="1561" spans="1:30">
      <c r="A1561" s="666">
        <v>43997</v>
      </c>
      <c r="B1561" s="115" t="s">
        <v>175</v>
      </c>
      <c r="C1561" s="486">
        <v>881433764</v>
      </c>
      <c r="D1561" s="115" t="s">
        <v>139</v>
      </c>
      <c r="E1561" s="115" t="s">
        <v>140</v>
      </c>
      <c r="F1561" s="666"/>
      <c r="G1561" s="486"/>
      <c r="H1561" s="265">
        <v>44010</v>
      </c>
      <c r="I1561" s="486"/>
      <c r="J1561" s="666"/>
      <c r="K1561" s="486"/>
      <c r="L1561" s="486"/>
      <c r="M1561" s="115"/>
      <c r="N1561" s="84"/>
      <c r="O1561" s="486"/>
      <c r="P1561" s="486"/>
      <c r="Q1561" s="486"/>
      <c r="R1561" s="486"/>
      <c r="S1561" s="486"/>
      <c r="T1561" s="486"/>
      <c r="U1561" s="486"/>
      <c r="V1561" s="486"/>
      <c r="W1561" s="486"/>
      <c r="X1561" s="486"/>
      <c r="Y1561" s="486"/>
      <c r="Z1561" s="486"/>
      <c r="AA1561" s="486"/>
      <c r="AB1561" s="486"/>
      <c r="AC1561" s="37"/>
      <c r="AD1561" s="37"/>
    </row>
    <row r="1562" spans="1:30">
      <c r="A1562" s="666">
        <v>43997</v>
      </c>
      <c r="B1562" s="115" t="s">
        <v>175</v>
      </c>
      <c r="C1562" s="486">
        <v>881486901</v>
      </c>
      <c r="D1562" s="115" t="s">
        <v>139</v>
      </c>
      <c r="E1562" s="115" t="s">
        <v>140</v>
      </c>
      <c r="F1562" s="666"/>
      <c r="G1562" s="486"/>
      <c r="H1562" s="265">
        <v>44010</v>
      </c>
      <c r="I1562" s="486"/>
      <c r="J1562" s="666"/>
      <c r="K1562" s="486"/>
      <c r="L1562" s="486"/>
      <c r="M1562" s="115" t="s">
        <v>168</v>
      </c>
      <c r="N1562" s="486"/>
      <c r="O1562" s="486"/>
      <c r="P1562" s="486"/>
      <c r="Q1562" s="486"/>
      <c r="R1562" s="486"/>
      <c r="S1562" s="486"/>
      <c r="T1562" s="486"/>
      <c r="U1562" s="486"/>
      <c r="V1562" s="486"/>
      <c r="W1562" s="486"/>
      <c r="X1562" s="486"/>
      <c r="Y1562" s="486"/>
      <c r="Z1562" s="486"/>
      <c r="AA1562" s="486"/>
      <c r="AB1562" s="486"/>
      <c r="AC1562" s="37"/>
      <c r="AD1562" s="37"/>
    </row>
    <row r="1563" spans="1:30">
      <c r="A1563" s="666">
        <v>43997</v>
      </c>
      <c r="B1563" s="115" t="s">
        <v>175</v>
      </c>
      <c r="C1563" s="486">
        <v>881194392</v>
      </c>
      <c r="D1563" s="115" t="s">
        <v>139</v>
      </c>
      <c r="E1563" s="115" t="s">
        <v>140</v>
      </c>
      <c r="F1563" s="666"/>
      <c r="G1563" s="486"/>
      <c r="H1563" s="265">
        <v>44010</v>
      </c>
      <c r="I1563" s="486"/>
      <c r="J1563" s="666">
        <v>44010</v>
      </c>
      <c r="K1563" s="486"/>
      <c r="L1563" s="486"/>
      <c r="M1563" s="115" t="s">
        <v>168</v>
      </c>
      <c r="N1563" s="486"/>
      <c r="O1563" s="486"/>
      <c r="P1563" s="486"/>
      <c r="Q1563" s="486"/>
      <c r="R1563" s="486"/>
      <c r="S1563" s="486"/>
      <c r="T1563" s="486"/>
      <c r="U1563" s="486"/>
      <c r="V1563" s="486"/>
      <c r="W1563" s="486"/>
      <c r="X1563" s="486"/>
      <c r="Y1563" s="486"/>
      <c r="Z1563" s="486"/>
      <c r="AA1563" s="486"/>
      <c r="AB1563" s="486"/>
      <c r="AC1563" s="37"/>
      <c r="AD1563" s="37"/>
    </row>
    <row r="1564" spans="1:30">
      <c r="A1564" s="666">
        <v>43997</v>
      </c>
      <c r="B1564" s="115" t="s">
        <v>175</v>
      </c>
      <c r="C1564" s="486">
        <v>880076687</v>
      </c>
      <c r="D1564" s="115" t="s">
        <v>139</v>
      </c>
      <c r="E1564" s="115" t="s">
        <v>140</v>
      </c>
      <c r="F1564" s="666"/>
      <c r="G1564" s="486"/>
      <c r="H1564" s="265">
        <v>44010</v>
      </c>
      <c r="I1564" s="486"/>
      <c r="J1564" s="666">
        <v>44010</v>
      </c>
      <c r="K1564" s="486"/>
      <c r="L1564" s="486"/>
      <c r="M1564" s="115" t="s">
        <v>182</v>
      </c>
      <c r="N1564" s="486"/>
      <c r="O1564" s="486"/>
      <c r="P1564" s="486"/>
      <c r="Q1564" s="486"/>
      <c r="R1564" s="486"/>
      <c r="S1564" s="486"/>
      <c r="T1564" s="486"/>
      <c r="U1564" s="486"/>
      <c r="V1564" s="486"/>
      <c r="W1564" s="486"/>
      <c r="X1564" s="486"/>
      <c r="Y1564" s="486"/>
      <c r="Z1564" s="486"/>
      <c r="AA1564" s="486"/>
      <c r="AB1564" s="486"/>
      <c r="AC1564" s="37"/>
      <c r="AD1564" s="37"/>
    </row>
    <row r="1565" spans="1:30">
      <c r="A1565" s="666">
        <v>43997</v>
      </c>
      <c r="B1565" s="115" t="s">
        <v>175</v>
      </c>
      <c r="C1565" s="486">
        <v>880204523</v>
      </c>
      <c r="D1565" s="115" t="s">
        <v>139</v>
      </c>
      <c r="E1565" s="115" t="s">
        <v>140</v>
      </c>
      <c r="F1565" s="666"/>
      <c r="G1565" s="486"/>
      <c r="H1565" s="265">
        <v>44004</v>
      </c>
      <c r="I1565" s="486"/>
      <c r="J1565" s="666">
        <v>44004</v>
      </c>
      <c r="K1565" s="486"/>
      <c r="L1565" s="37"/>
      <c r="M1565" s="115" t="s">
        <v>142</v>
      </c>
      <c r="N1565" s="486"/>
      <c r="O1565" s="486"/>
      <c r="P1565" s="486"/>
      <c r="Q1565" s="486"/>
      <c r="R1565" s="486"/>
      <c r="S1565" s="486"/>
      <c r="T1565" s="486"/>
      <c r="U1565" s="486"/>
      <c r="V1565" s="486"/>
      <c r="W1565" s="486"/>
      <c r="X1565" s="486"/>
      <c r="Y1565" s="486"/>
      <c r="Z1565" s="486"/>
      <c r="AA1565" s="486"/>
      <c r="AB1565" s="486"/>
      <c r="AC1565" s="37"/>
      <c r="AD1565" s="37"/>
    </row>
    <row r="1566" spans="1:30">
      <c r="A1566" s="666">
        <v>43997</v>
      </c>
      <c r="B1566" s="115" t="s">
        <v>175</v>
      </c>
      <c r="C1566" s="486">
        <v>881758558</v>
      </c>
      <c r="D1566" s="115" t="s">
        <v>139</v>
      </c>
      <c r="E1566" s="115" t="s">
        <v>140</v>
      </c>
      <c r="F1566" s="666"/>
      <c r="G1566" s="486"/>
      <c r="H1566" s="37"/>
      <c r="I1566" s="486"/>
      <c r="J1566" s="666">
        <v>44001</v>
      </c>
      <c r="K1566" s="486"/>
      <c r="L1566" s="486"/>
      <c r="M1566" s="115" t="s">
        <v>176</v>
      </c>
      <c r="N1566" s="486"/>
      <c r="O1566" s="486"/>
      <c r="P1566" s="486"/>
      <c r="Q1566" s="486"/>
      <c r="R1566" s="486"/>
      <c r="S1566" s="486"/>
      <c r="T1566" s="486"/>
      <c r="U1566" s="486"/>
      <c r="V1566" s="486"/>
      <c r="W1566" s="486"/>
      <c r="X1566" s="486"/>
      <c r="Y1566" s="486"/>
      <c r="Z1566" s="486"/>
      <c r="AA1566" s="486"/>
      <c r="AB1566" s="486"/>
      <c r="AC1566" s="37"/>
      <c r="AD1566" s="37"/>
    </row>
    <row r="1567" spans="1:30">
      <c r="A1567" s="666">
        <v>43997</v>
      </c>
      <c r="B1567" s="115" t="s">
        <v>175</v>
      </c>
      <c r="C1567" s="37">
        <v>880027934</v>
      </c>
      <c r="D1567" s="115" t="s">
        <v>139</v>
      </c>
      <c r="E1567" s="115" t="s">
        <v>140</v>
      </c>
      <c r="F1567" s="666"/>
      <c r="G1567" s="486"/>
      <c r="H1567" s="265">
        <v>44004</v>
      </c>
      <c r="I1567" s="486"/>
      <c r="J1567" s="666">
        <v>43998</v>
      </c>
      <c r="K1567" s="486"/>
      <c r="L1567" s="486"/>
      <c r="M1567" s="115" t="s">
        <v>1669</v>
      </c>
      <c r="N1567" s="486"/>
      <c r="O1567" s="486"/>
      <c r="P1567" s="486"/>
      <c r="Q1567" s="486"/>
      <c r="R1567" s="486"/>
      <c r="S1567" s="486"/>
      <c r="T1567" s="486"/>
      <c r="U1567" s="486"/>
      <c r="V1567" s="486"/>
      <c r="W1567" s="486"/>
      <c r="X1567" s="486"/>
      <c r="Y1567" s="486"/>
      <c r="Z1567" s="486"/>
      <c r="AA1567" s="486"/>
      <c r="AB1567" s="486"/>
      <c r="AC1567" s="37"/>
      <c r="AD1567" s="37"/>
    </row>
    <row r="1568" spans="1:30">
      <c r="A1568" s="666">
        <v>43998</v>
      </c>
      <c r="B1568" s="115" t="s">
        <v>175</v>
      </c>
      <c r="C1568" s="37">
        <v>882256641</v>
      </c>
      <c r="D1568" s="115" t="s">
        <v>139</v>
      </c>
      <c r="E1568" s="115" t="s">
        <v>147</v>
      </c>
      <c r="F1568" s="84"/>
      <c r="G1568" s="84"/>
      <c r="H1568" s="37"/>
      <c r="I1568" s="84"/>
      <c r="J1568" s="84"/>
      <c r="K1568" s="84"/>
      <c r="L1568" s="37"/>
      <c r="M1568" s="115" t="s">
        <v>148</v>
      </c>
      <c r="N1568" s="403">
        <v>44001</v>
      </c>
      <c r="O1568" s="23">
        <v>237.2</v>
      </c>
      <c r="P1568" s="84"/>
      <c r="Q1568" s="84"/>
      <c r="R1568" s="486"/>
      <c r="S1568" s="486"/>
      <c r="T1568" s="486"/>
      <c r="U1568" s="486"/>
      <c r="V1568" s="486"/>
      <c r="W1568" s="486"/>
      <c r="X1568" s="486"/>
      <c r="Y1568" s="486"/>
      <c r="Z1568" s="486"/>
      <c r="AA1568" s="486"/>
      <c r="AB1568" s="486"/>
      <c r="AC1568" s="37"/>
      <c r="AD1568" s="37"/>
    </row>
    <row r="1569" spans="1:30">
      <c r="A1569" s="265">
        <v>43998</v>
      </c>
      <c r="B1569" s="115" t="s">
        <v>175</v>
      </c>
      <c r="C1569" s="37">
        <v>880018246</v>
      </c>
      <c r="D1569" s="115" t="s">
        <v>139</v>
      </c>
      <c r="E1569" s="115" t="s">
        <v>147</v>
      </c>
      <c r="F1569" s="84"/>
      <c r="G1569" s="84"/>
      <c r="H1569" s="37"/>
      <c r="I1569" s="84"/>
      <c r="J1569" s="666"/>
      <c r="K1569" s="84"/>
      <c r="L1569" s="37"/>
      <c r="M1569" s="664" t="s">
        <v>142</v>
      </c>
      <c r="N1569" s="664" t="s">
        <v>1670</v>
      </c>
      <c r="O1569" s="664" t="s">
        <v>1671</v>
      </c>
      <c r="P1569" s="84"/>
      <c r="Q1569" s="84"/>
      <c r="R1569" s="486"/>
      <c r="S1569" s="486"/>
      <c r="T1569" s="486"/>
      <c r="U1569" s="486"/>
      <c r="V1569" s="486"/>
      <c r="W1569" s="486"/>
      <c r="X1569" s="486"/>
      <c r="Y1569" s="486"/>
      <c r="Z1569" s="486"/>
      <c r="AA1569" s="486"/>
      <c r="AB1569" s="486"/>
      <c r="AC1569" s="37"/>
      <c r="AD1569" s="37"/>
    </row>
    <row r="1570" spans="1:30">
      <c r="A1570" s="265">
        <v>43998</v>
      </c>
      <c r="B1570" s="115" t="s">
        <v>175</v>
      </c>
      <c r="C1570" s="37">
        <v>881896384</v>
      </c>
      <c r="D1570" s="115" t="s">
        <v>139</v>
      </c>
      <c r="E1570" s="115"/>
      <c r="F1570" s="37"/>
      <c r="G1570" s="37"/>
      <c r="H1570" s="37"/>
      <c r="I1570" s="37"/>
      <c r="J1570" s="265"/>
      <c r="K1570" s="37"/>
      <c r="L1570" s="37"/>
      <c r="M1570" s="115" t="s">
        <v>148</v>
      </c>
      <c r="N1570" s="84"/>
      <c r="O1570" s="84"/>
      <c r="P1570" s="84"/>
      <c r="Q1570" s="84"/>
      <c r="R1570" s="486"/>
      <c r="S1570" s="486"/>
      <c r="T1570" s="486"/>
      <c r="U1570" s="486"/>
      <c r="V1570" s="486"/>
      <c r="W1570" s="486"/>
      <c r="X1570" s="486"/>
      <c r="Y1570" s="486"/>
      <c r="Z1570" s="486"/>
      <c r="AA1570" s="486"/>
      <c r="AB1570" s="486"/>
      <c r="AC1570" s="37"/>
      <c r="AD1570" s="37"/>
    </row>
    <row r="1571" spans="1:30">
      <c r="A1571" s="265">
        <v>43998</v>
      </c>
      <c r="B1571" s="115" t="s">
        <v>175</v>
      </c>
      <c r="C1571" s="37">
        <v>881664574</v>
      </c>
      <c r="D1571" s="115" t="s">
        <v>139</v>
      </c>
      <c r="E1571" s="115" t="s">
        <v>140</v>
      </c>
      <c r="F1571" s="37"/>
      <c r="G1571" s="37"/>
      <c r="H1571" s="265">
        <v>44005</v>
      </c>
      <c r="I1571" s="37"/>
      <c r="J1571" s="265"/>
      <c r="K1571" s="37"/>
      <c r="L1571" s="37"/>
      <c r="M1571" s="115" t="s">
        <v>200</v>
      </c>
      <c r="N1571" s="84"/>
      <c r="O1571" s="84"/>
      <c r="P1571" s="84"/>
      <c r="Q1571" s="84"/>
      <c r="R1571" s="486"/>
      <c r="S1571" s="486"/>
      <c r="T1571" s="486"/>
      <c r="U1571" s="486"/>
      <c r="V1571" s="486"/>
      <c r="W1571" s="486"/>
      <c r="X1571" s="486"/>
      <c r="Y1571" s="486"/>
      <c r="Z1571" s="486"/>
      <c r="AA1571" s="486"/>
      <c r="AB1571" s="486"/>
      <c r="AC1571" s="37"/>
      <c r="AD1571" s="37"/>
    </row>
    <row r="1572" spans="1:30">
      <c r="A1572" s="666">
        <v>43999</v>
      </c>
      <c r="B1572" s="115" t="s">
        <v>175</v>
      </c>
      <c r="C1572" s="486">
        <v>882117235</v>
      </c>
      <c r="D1572" s="115" t="s">
        <v>139</v>
      </c>
      <c r="E1572" s="115" t="s">
        <v>150</v>
      </c>
      <c r="F1572" s="666"/>
      <c r="G1572" s="486"/>
      <c r="H1572" s="486"/>
      <c r="I1572" s="84"/>
      <c r="J1572" s="666">
        <v>44012</v>
      </c>
      <c r="K1572" s="84"/>
      <c r="L1572" s="37"/>
      <c r="M1572" s="664" t="s">
        <v>1672</v>
      </c>
      <c r="N1572" s="403">
        <v>44011</v>
      </c>
      <c r="O1572" s="23">
        <v>2174.5</v>
      </c>
      <c r="P1572" s="84"/>
      <c r="Q1572" s="84"/>
      <c r="R1572" s="486"/>
      <c r="S1572" s="486"/>
      <c r="T1572" s="486"/>
      <c r="U1572" s="486"/>
      <c r="V1572" s="486"/>
      <c r="W1572" s="486"/>
      <c r="X1572" s="486"/>
      <c r="Y1572" s="486"/>
      <c r="Z1572" s="486"/>
      <c r="AA1572" s="486"/>
      <c r="AB1572" s="486"/>
      <c r="AC1572" s="37"/>
      <c r="AD1572" s="37"/>
    </row>
    <row r="1573" spans="1:30">
      <c r="A1573" s="666">
        <v>43999</v>
      </c>
      <c r="B1573" s="115" t="s">
        <v>175</v>
      </c>
      <c r="C1573" s="486">
        <v>880055194</v>
      </c>
      <c r="D1573" s="115" t="s">
        <v>139</v>
      </c>
      <c r="E1573" s="115" t="s">
        <v>147</v>
      </c>
      <c r="F1573" s="666"/>
      <c r="G1573" s="486"/>
      <c r="H1573" s="486"/>
      <c r="I1573" s="84"/>
      <c r="J1573" s="666"/>
      <c r="K1573" s="84"/>
      <c r="L1573" s="37"/>
      <c r="M1573" s="84"/>
      <c r="N1573" s="403">
        <v>44005</v>
      </c>
      <c r="O1573" s="23">
        <v>240</v>
      </c>
      <c r="P1573" s="84"/>
      <c r="Q1573" s="84"/>
      <c r="R1573" s="486"/>
      <c r="S1573" s="486"/>
      <c r="T1573" s="486"/>
      <c r="U1573" s="486"/>
      <c r="V1573" s="486"/>
      <c r="W1573" s="486"/>
      <c r="X1573" s="486"/>
      <c r="Y1573" s="486"/>
      <c r="Z1573" s="486"/>
      <c r="AA1573" s="486"/>
      <c r="AB1573" s="486"/>
      <c r="AC1573" s="37"/>
      <c r="AD1573" s="37"/>
    </row>
    <row r="1574" spans="1:30">
      <c r="A1574" s="666">
        <v>43999</v>
      </c>
      <c r="B1574" s="115" t="s">
        <v>175</v>
      </c>
      <c r="C1574" s="486">
        <v>880034600</v>
      </c>
      <c r="D1574" s="115" t="s">
        <v>139</v>
      </c>
      <c r="E1574" s="115" t="s">
        <v>147</v>
      </c>
      <c r="F1574" s="666"/>
      <c r="G1574" s="486"/>
      <c r="H1574" s="486"/>
      <c r="I1574" s="84"/>
      <c r="J1574" s="666"/>
      <c r="K1574" s="84"/>
      <c r="L1574" s="37"/>
      <c r="M1574" s="84"/>
      <c r="N1574" s="403">
        <v>43999</v>
      </c>
      <c r="O1574" s="23">
        <v>522</v>
      </c>
      <c r="P1574" s="84"/>
      <c r="Q1574" s="84"/>
      <c r="R1574" s="486"/>
      <c r="S1574" s="486"/>
      <c r="T1574" s="486"/>
      <c r="U1574" s="486"/>
      <c r="V1574" s="486"/>
      <c r="W1574" s="486"/>
      <c r="X1574" s="486"/>
      <c r="Y1574" s="486"/>
      <c r="Z1574" s="486"/>
      <c r="AA1574" s="486"/>
      <c r="AB1574" s="486"/>
      <c r="AC1574" s="37"/>
      <c r="AD1574" s="37"/>
    </row>
    <row r="1575" spans="1:30">
      <c r="A1575" s="666">
        <v>43999</v>
      </c>
      <c r="B1575" s="115" t="s">
        <v>175</v>
      </c>
      <c r="C1575" s="486">
        <v>881953193</v>
      </c>
      <c r="D1575" s="115" t="s">
        <v>139</v>
      </c>
      <c r="E1575" s="115" t="s">
        <v>140</v>
      </c>
      <c r="F1575" s="666"/>
      <c r="G1575" s="486"/>
      <c r="H1575" s="665">
        <v>44013</v>
      </c>
      <c r="I1575" s="84"/>
      <c r="J1575" s="666">
        <v>44013</v>
      </c>
      <c r="K1575" s="84"/>
      <c r="L1575" s="37"/>
      <c r="M1575" s="664" t="s">
        <v>361</v>
      </c>
      <c r="N1575" s="84"/>
      <c r="O1575" s="84"/>
      <c r="P1575" s="84"/>
      <c r="Q1575" s="84"/>
      <c r="R1575" s="486"/>
      <c r="S1575" s="486"/>
      <c r="T1575" s="486"/>
      <c r="U1575" s="486"/>
      <c r="V1575" s="486"/>
      <c r="W1575" s="486"/>
      <c r="X1575" s="486"/>
      <c r="Y1575" s="486"/>
      <c r="Z1575" s="486"/>
      <c r="AA1575" s="486"/>
      <c r="AB1575" s="486"/>
      <c r="AC1575" s="37"/>
      <c r="AD1575" s="37"/>
    </row>
    <row r="1576" spans="1:30">
      <c r="A1576" s="666">
        <v>43999</v>
      </c>
      <c r="B1576" s="115" t="s">
        <v>175</v>
      </c>
      <c r="C1576" s="486">
        <v>880232753</v>
      </c>
      <c r="D1576" s="115" t="s">
        <v>139</v>
      </c>
      <c r="E1576" s="115" t="s">
        <v>150</v>
      </c>
      <c r="F1576" s="666"/>
      <c r="G1576" s="486"/>
      <c r="H1576" s="666">
        <v>44012</v>
      </c>
      <c r="I1576" s="84"/>
      <c r="J1576" s="666">
        <v>44015</v>
      </c>
      <c r="K1576" s="84"/>
      <c r="L1576" s="37"/>
      <c r="M1576" s="84"/>
      <c r="N1576" s="84"/>
      <c r="O1576" s="84"/>
      <c r="P1576" s="84"/>
      <c r="Q1576" s="84"/>
      <c r="R1576" s="486"/>
      <c r="S1576" s="486"/>
      <c r="T1576" s="486"/>
      <c r="U1576" s="486"/>
      <c r="V1576" s="486"/>
      <c r="W1576" s="486"/>
      <c r="X1576" s="486"/>
      <c r="Y1576" s="486"/>
      <c r="Z1576" s="486"/>
      <c r="AA1576" s="486"/>
      <c r="AB1576" s="486"/>
      <c r="AC1576" s="37"/>
      <c r="AD1576" s="37"/>
    </row>
    <row r="1577" spans="1:30">
      <c r="A1577" s="666">
        <v>43999</v>
      </c>
      <c r="B1577" s="115" t="s">
        <v>175</v>
      </c>
      <c r="C1577" s="486">
        <v>882037707</v>
      </c>
      <c r="D1577" s="115" t="s">
        <v>139</v>
      </c>
      <c r="E1577" s="115" t="s">
        <v>140</v>
      </c>
      <c r="F1577" s="666"/>
      <c r="G1577" s="486"/>
      <c r="H1577" s="486"/>
      <c r="I1577" s="84"/>
      <c r="J1577" s="666"/>
      <c r="K1577" s="84"/>
      <c r="L1577" s="37"/>
      <c r="M1577" s="664" t="s">
        <v>200</v>
      </c>
      <c r="N1577" s="84"/>
      <c r="O1577" s="84"/>
      <c r="P1577" s="84"/>
      <c r="Q1577" s="84"/>
      <c r="R1577" s="486"/>
      <c r="S1577" s="486"/>
      <c r="T1577" s="486"/>
      <c r="U1577" s="486"/>
      <c r="V1577" s="486"/>
      <c r="W1577" s="486"/>
      <c r="X1577" s="486"/>
      <c r="Y1577" s="486"/>
      <c r="Z1577" s="486"/>
      <c r="AA1577" s="486"/>
      <c r="AB1577" s="486"/>
      <c r="AC1577" s="37"/>
      <c r="AD1577" s="37"/>
    </row>
    <row r="1578" spans="1:30">
      <c r="A1578" s="666">
        <v>43999</v>
      </c>
      <c r="B1578" s="115" t="s">
        <v>175</v>
      </c>
      <c r="C1578" s="486">
        <v>881568412</v>
      </c>
      <c r="D1578" s="115" t="s">
        <v>139</v>
      </c>
      <c r="E1578" s="115" t="s">
        <v>140</v>
      </c>
      <c r="F1578" s="666"/>
      <c r="G1578" s="486"/>
      <c r="H1578" s="486"/>
      <c r="I1578" s="84"/>
      <c r="J1578" s="666">
        <v>44022</v>
      </c>
      <c r="K1578" s="84"/>
      <c r="L1578" s="37"/>
      <c r="M1578" s="664" t="s">
        <v>340</v>
      </c>
      <c r="N1578" s="84"/>
      <c r="O1578" s="84"/>
      <c r="P1578" s="84"/>
      <c r="Q1578" s="84"/>
      <c r="R1578" s="486"/>
      <c r="S1578" s="486"/>
      <c r="T1578" s="486"/>
      <c r="U1578" s="486"/>
      <c r="V1578" s="486"/>
      <c r="W1578" s="486"/>
      <c r="X1578" s="486"/>
      <c r="Y1578" s="486"/>
      <c r="Z1578" s="486"/>
      <c r="AA1578" s="486"/>
      <c r="AB1578" s="486"/>
      <c r="AC1578" s="37"/>
      <c r="AD1578" s="37"/>
    </row>
    <row r="1579" spans="1:30">
      <c r="A1579" s="666">
        <v>43999</v>
      </c>
      <c r="B1579" s="115" t="s">
        <v>175</v>
      </c>
      <c r="C1579" s="486">
        <v>881872047</v>
      </c>
      <c r="D1579" s="115" t="s">
        <v>139</v>
      </c>
      <c r="E1579" s="115" t="s">
        <v>140</v>
      </c>
      <c r="F1579" s="666"/>
      <c r="G1579" s="486"/>
      <c r="H1579" s="666">
        <v>44013</v>
      </c>
      <c r="I1579" s="84"/>
      <c r="J1579" s="666">
        <v>44001</v>
      </c>
      <c r="K1579" s="84"/>
      <c r="L1579" s="37"/>
      <c r="M1579" s="664" t="s">
        <v>168</v>
      </c>
      <c r="N1579" s="84"/>
      <c r="O1579" s="84"/>
      <c r="P1579" s="84"/>
      <c r="Q1579" s="84"/>
      <c r="R1579" s="486"/>
      <c r="S1579" s="486"/>
      <c r="T1579" s="486"/>
      <c r="U1579" s="486"/>
      <c r="V1579" s="486"/>
      <c r="W1579" s="486"/>
      <c r="X1579" s="486"/>
      <c r="Y1579" s="486"/>
      <c r="Z1579" s="486"/>
      <c r="AA1579" s="486"/>
      <c r="AB1579" s="486"/>
      <c r="AC1579" s="37"/>
      <c r="AD1579" s="37"/>
    </row>
    <row r="1580" spans="1:30">
      <c r="A1580" s="666">
        <v>44000</v>
      </c>
      <c r="B1580" s="115" t="s">
        <v>175</v>
      </c>
      <c r="C1580" s="486">
        <v>880884370</v>
      </c>
      <c r="D1580" s="115" t="s">
        <v>139</v>
      </c>
      <c r="E1580" s="115" t="s">
        <v>140</v>
      </c>
      <c r="F1580" s="666"/>
      <c r="G1580" s="486"/>
      <c r="H1580" s="486"/>
      <c r="I1580" s="84"/>
      <c r="J1580" s="666">
        <v>44006</v>
      </c>
      <c r="K1580" s="486"/>
      <c r="L1580" s="37"/>
      <c r="M1580" s="664" t="s">
        <v>1673</v>
      </c>
      <c r="N1580" s="84"/>
      <c r="O1580" s="84"/>
      <c r="P1580" s="84"/>
      <c r="Q1580" s="84"/>
      <c r="R1580" s="486"/>
      <c r="S1580" s="486"/>
      <c r="T1580" s="486"/>
      <c r="U1580" s="486"/>
      <c r="V1580" s="486"/>
      <c r="W1580" s="486"/>
      <c r="X1580" s="486"/>
      <c r="Y1580" s="486"/>
      <c r="Z1580" s="486"/>
      <c r="AA1580" s="486"/>
      <c r="AB1580" s="486"/>
      <c r="AC1580" s="37"/>
      <c r="AD1580" s="37"/>
    </row>
    <row r="1581" spans="1:30">
      <c r="A1581" s="403">
        <v>44000</v>
      </c>
      <c r="B1581" s="115" t="s">
        <v>175</v>
      </c>
      <c r="C1581" s="486">
        <v>880042913</v>
      </c>
      <c r="D1581" s="115" t="s">
        <v>139</v>
      </c>
      <c r="E1581" s="115" t="s">
        <v>140</v>
      </c>
      <c r="F1581" s="666"/>
      <c r="G1581" s="486"/>
      <c r="H1581" s="486"/>
      <c r="I1581" s="84"/>
      <c r="J1581" s="666">
        <v>44027</v>
      </c>
      <c r="K1581" s="486"/>
      <c r="L1581" s="37"/>
      <c r="M1581" s="664" t="s">
        <v>142</v>
      </c>
      <c r="N1581" s="84"/>
      <c r="O1581" s="84"/>
      <c r="P1581" s="84"/>
      <c r="Q1581" s="84"/>
      <c r="R1581" s="486"/>
      <c r="S1581" s="486"/>
      <c r="T1581" s="486"/>
      <c r="U1581" s="486"/>
      <c r="V1581" s="486"/>
      <c r="W1581" s="486"/>
      <c r="X1581" s="486"/>
      <c r="Y1581" s="486"/>
      <c r="Z1581" s="486"/>
      <c r="AA1581" s="486"/>
      <c r="AB1581" s="486"/>
      <c r="AC1581" s="37"/>
      <c r="AD1581" s="37"/>
    </row>
    <row r="1582" spans="1:30">
      <c r="A1582" s="403">
        <v>44000</v>
      </c>
      <c r="B1582" s="115" t="s">
        <v>175</v>
      </c>
      <c r="C1582" s="486">
        <v>881820105</v>
      </c>
      <c r="D1582" s="115" t="s">
        <v>139</v>
      </c>
      <c r="E1582" s="115" t="s">
        <v>147</v>
      </c>
      <c r="F1582" s="666"/>
      <c r="G1582" s="486"/>
      <c r="H1582" s="486"/>
      <c r="I1582" s="84"/>
      <c r="J1582" s="666"/>
      <c r="K1582" s="486"/>
      <c r="L1582" s="37"/>
      <c r="M1582" s="664" t="s">
        <v>1329</v>
      </c>
      <c r="N1582" s="84"/>
      <c r="O1582" s="84"/>
      <c r="P1582" s="84"/>
      <c r="Q1582" s="84"/>
      <c r="R1582" s="486"/>
      <c r="S1582" s="486"/>
      <c r="T1582" s="486"/>
      <c r="U1582" s="486"/>
      <c r="V1582" s="486"/>
      <c r="W1582" s="486"/>
      <c r="X1582" s="486"/>
      <c r="Y1582" s="486"/>
      <c r="Z1582" s="486"/>
      <c r="AA1582" s="486"/>
      <c r="AB1582" s="486"/>
      <c r="AC1582" s="37"/>
      <c r="AD1582" s="37"/>
    </row>
    <row r="1583" spans="1:30">
      <c r="A1583" s="265">
        <v>44001</v>
      </c>
      <c r="B1583" s="115" t="s">
        <v>175</v>
      </c>
      <c r="C1583" s="486">
        <v>882098672</v>
      </c>
      <c r="D1583" s="115" t="s">
        <v>139</v>
      </c>
      <c r="E1583" s="115" t="s">
        <v>140</v>
      </c>
      <c r="F1583" s="666"/>
      <c r="G1583" s="486"/>
      <c r="H1583" s="486"/>
      <c r="I1583" s="84"/>
      <c r="J1583" s="666"/>
      <c r="K1583" s="486"/>
      <c r="L1583" s="37"/>
      <c r="M1583" s="664" t="s">
        <v>1010</v>
      </c>
      <c r="N1583" s="84"/>
      <c r="O1583" s="84"/>
      <c r="P1583" s="84"/>
      <c r="Q1583" s="84"/>
      <c r="R1583" s="486"/>
      <c r="S1583" s="486"/>
      <c r="T1583" s="486"/>
      <c r="U1583" s="486"/>
      <c r="V1583" s="486"/>
      <c r="W1583" s="486"/>
      <c r="X1583" s="486"/>
      <c r="Y1583" s="486"/>
      <c r="Z1583" s="486"/>
      <c r="AA1583" s="486"/>
      <c r="AB1583" s="486"/>
      <c r="AC1583" s="37"/>
      <c r="AD1583" s="37"/>
    </row>
    <row r="1584" spans="1:30">
      <c r="A1584" s="403">
        <v>44001</v>
      </c>
      <c r="B1584" s="115" t="s">
        <v>175</v>
      </c>
      <c r="C1584" s="486">
        <v>880228182</v>
      </c>
      <c r="D1584" s="115" t="s">
        <v>139</v>
      </c>
      <c r="E1584" s="115" t="s">
        <v>140</v>
      </c>
      <c r="F1584" s="666"/>
      <c r="G1584" s="486"/>
      <c r="H1584" s="486"/>
      <c r="I1584" s="84"/>
      <c r="J1584" s="666"/>
      <c r="K1584" s="486"/>
      <c r="L1584" s="37"/>
      <c r="M1584" s="664" t="s">
        <v>168</v>
      </c>
      <c r="N1584" s="84"/>
      <c r="O1584" s="84"/>
      <c r="P1584" s="84"/>
      <c r="Q1584" s="84"/>
      <c r="R1584" s="486"/>
      <c r="S1584" s="486"/>
      <c r="T1584" s="486"/>
      <c r="U1584" s="486"/>
      <c r="V1584" s="486"/>
      <c r="W1584" s="486"/>
      <c r="X1584" s="486"/>
      <c r="Y1584" s="486"/>
      <c r="Z1584" s="486"/>
      <c r="AA1584" s="486"/>
      <c r="AB1584" s="486"/>
      <c r="AC1584" s="37"/>
      <c r="AD1584" s="37"/>
    </row>
    <row r="1585" spans="1:30">
      <c r="A1585" s="403">
        <v>44001</v>
      </c>
      <c r="B1585" s="115" t="s">
        <v>175</v>
      </c>
      <c r="C1585" s="486">
        <v>880029029</v>
      </c>
      <c r="D1585" s="115" t="s">
        <v>139</v>
      </c>
      <c r="E1585" s="115" t="s">
        <v>140</v>
      </c>
      <c r="F1585" s="666"/>
      <c r="G1585" s="486"/>
      <c r="H1585" s="666">
        <v>44012</v>
      </c>
      <c r="I1585" s="84"/>
      <c r="J1585" s="666"/>
      <c r="K1585" s="486"/>
      <c r="L1585" s="37"/>
      <c r="M1585" s="664" t="s">
        <v>311</v>
      </c>
      <c r="N1585" s="84"/>
      <c r="O1585" s="84"/>
      <c r="P1585" s="84"/>
      <c r="Q1585" s="84"/>
      <c r="R1585" s="486"/>
      <c r="S1585" s="486"/>
      <c r="T1585" s="486"/>
      <c r="U1585" s="486"/>
      <c r="V1585" s="486"/>
      <c r="W1585" s="486"/>
      <c r="X1585" s="486"/>
      <c r="Y1585" s="486"/>
      <c r="Z1585" s="486"/>
      <c r="AA1585" s="486"/>
      <c r="AB1585" s="486"/>
      <c r="AC1585" s="37"/>
      <c r="AD1585" s="37"/>
    </row>
    <row r="1586" spans="1:30">
      <c r="A1586" s="403">
        <v>44001</v>
      </c>
      <c r="B1586" s="115" t="s">
        <v>175</v>
      </c>
      <c r="C1586" s="486">
        <v>880037266</v>
      </c>
      <c r="D1586" s="115" t="s">
        <v>139</v>
      </c>
      <c r="E1586" s="115" t="s">
        <v>147</v>
      </c>
      <c r="F1586" s="666"/>
      <c r="G1586" s="486"/>
      <c r="H1586" s="486"/>
      <c r="I1586" s="84"/>
      <c r="J1586" s="666"/>
      <c r="K1586" s="486"/>
      <c r="L1586" s="37"/>
      <c r="M1586" s="664" t="s">
        <v>142</v>
      </c>
      <c r="N1586" s="403">
        <v>44001</v>
      </c>
      <c r="O1586" s="23">
        <v>1017.2</v>
      </c>
      <c r="P1586" s="84"/>
      <c r="Q1586" s="84"/>
      <c r="R1586" s="486"/>
      <c r="S1586" s="486"/>
      <c r="T1586" s="486"/>
      <c r="U1586" s="486"/>
      <c r="V1586" s="486"/>
      <c r="W1586" s="486"/>
      <c r="X1586" s="486"/>
      <c r="Y1586" s="486"/>
      <c r="Z1586" s="486"/>
      <c r="AA1586" s="486"/>
      <c r="AB1586" s="486"/>
      <c r="AC1586" s="37"/>
      <c r="AD1586" s="37"/>
    </row>
    <row r="1587" spans="1:30">
      <c r="A1587" s="265">
        <v>44001</v>
      </c>
      <c r="B1587" s="115" t="s">
        <v>175</v>
      </c>
      <c r="C1587" s="486">
        <v>880002415</v>
      </c>
      <c r="D1587" s="115" t="s">
        <v>139</v>
      </c>
      <c r="E1587" s="115" t="s">
        <v>147</v>
      </c>
      <c r="F1587" s="666"/>
      <c r="G1587" s="486"/>
      <c r="H1587" s="486"/>
      <c r="I1587" s="37"/>
      <c r="J1587" s="666"/>
      <c r="K1587" s="486"/>
      <c r="L1587" s="37"/>
      <c r="M1587" s="115"/>
      <c r="N1587" s="37"/>
      <c r="O1587" s="37"/>
      <c r="P1587" s="37"/>
      <c r="Q1587" s="37"/>
      <c r="R1587" s="486"/>
      <c r="S1587" s="486"/>
      <c r="T1587" s="486"/>
      <c r="U1587" s="486"/>
      <c r="V1587" s="486"/>
      <c r="W1587" s="486"/>
      <c r="X1587" s="486"/>
      <c r="Y1587" s="486"/>
      <c r="Z1587" s="486"/>
      <c r="AA1587" s="486"/>
      <c r="AB1587" s="486"/>
      <c r="AC1587" s="37"/>
      <c r="AD1587" s="37"/>
    </row>
    <row r="1588" spans="1:30">
      <c r="A1588" s="265">
        <v>44001</v>
      </c>
      <c r="B1588" s="115" t="s">
        <v>175</v>
      </c>
      <c r="C1588" s="486">
        <v>880418853</v>
      </c>
      <c r="D1588" s="115" t="s">
        <v>152</v>
      </c>
      <c r="E1588" s="115" t="s">
        <v>147</v>
      </c>
      <c r="F1588" s="666"/>
      <c r="G1588" s="486"/>
      <c r="H1588" s="486"/>
      <c r="I1588" s="37"/>
      <c r="J1588" s="666"/>
      <c r="K1588" s="486"/>
      <c r="L1588" s="37"/>
      <c r="M1588" s="115"/>
      <c r="N1588" s="265">
        <v>44002</v>
      </c>
      <c r="O1588" s="115" t="s">
        <v>1674</v>
      </c>
      <c r="P1588" s="37"/>
      <c r="Q1588" s="37"/>
      <c r="R1588" s="486"/>
      <c r="S1588" s="486"/>
      <c r="T1588" s="486"/>
      <c r="U1588" s="486"/>
      <c r="V1588" s="486"/>
      <c r="W1588" s="486"/>
      <c r="X1588" s="486"/>
      <c r="Y1588" s="486"/>
      <c r="Z1588" s="486"/>
      <c r="AA1588" s="486"/>
      <c r="AB1588" s="486"/>
      <c r="AC1588" s="37"/>
      <c r="AD1588" s="37"/>
    </row>
    <row r="1589" spans="1:30">
      <c r="A1589" s="666">
        <v>44004</v>
      </c>
      <c r="B1589" s="115" t="s">
        <v>175</v>
      </c>
      <c r="C1589" s="486">
        <v>881796987</v>
      </c>
      <c r="D1589" s="115" t="s">
        <v>139</v>
      </c>
      <c r="E1589" s="115" t="s">
        <v>140</v>
      </c>
      <c r="F1589" s="486"/>
      <c r="G1589" s="84"/>
      <c r="H1589" s="666"/>
      <c r="I1589" s="84"/>
      <c r="J1589" s="666">
        <v>44015</v>
      </c>
      <c r="K1589" s="84"/>
      <c r="L1589" s="84"/>
      <c r="M1589" s="664" t="s">
        <v>361</v>
      </c>
      <c r="N1589" s="84"/>
      <c r="O1589" s="84"/>
      <c r="P1589" s="84"/>
      <c r="Q1589" s="84"/>
      <c r="R1589" s="486"/>
      <c r="S1589" s="486"/>
      <c r="T1589" s="486"/>
      <c r="U1589" s="486"/>
      <c r="V1589" s="486"/>
      <c r="W1589" s="486"/>
      <c r="X1589" s="486"/>
      <c r="Y1589" s="486"/>
      <c r="Z1589" s="486"/>
      <c r="AA1589" s="486"/>
      <c r="AB1589" s="486"/>
      <c r="AC1589" s="37"/>
      <c r="AD1589" s="37"/>
    </row>
    <row r="1590" spans="1:30">
      <c r="A1590" s="666">
        <v>44004</v>
      </c>
      <c r="B1590" s="115" t="s">
        <v>175</v>
      </c>
      <c r="C1590" s="486">
        <v>882231979</v>
      </c>
      <c r="D1590" s="115" t="s">
        <v>139</v>
      </c>
      <c r="E1590" s="115" t="s">
        <v>147</v>
      </c>
      <c r="F1590" s="486"/>
      <c r="G1590" s="84"/>
      <c r="H1590" s="666"/>
      <c r="I1590" s="84"/>
      <c r="J1590" s="666"/>
      <c r="K1590" s="84"/>
      <c r="L1590" s="84"/>
      <c r="M1590" s="664"/>
      <c r="N1590" s="84"/>
      <c r="O1590" s="84"/>
      <c r="P1590" s="84"/>
      <c r="Q1590" s="84"/>
      <c r="R1590" s="486"/>
      <c r="S1590" s="486"/>
      <c r="T1590" s="486"/>
      <c r="U1590" s="486"/>
      <c r="V1590" s="486"/>
      <c r="W1590" s="486"/>
      <c r="X1590" s="486"/>
      <c r="Y1590" s="486"/>
      <c r="Z1590" s="486"/>
      <c r="AA1590" s="486"/>
      <c r="AB1590" s="486"/>
      <c r="AC1590" s="37"/>
      <c r="AD1590" s="37"/>
    </row>
    <row r="1591" spans="1:30">
      <c r="A1591" s="666">
        <v>44004</v>
      </c>
      <c r="B1591" s="115" t="s">
        <v>175</v>
      </c>
      <c r="C1591" s="486">
        <v>880044449</v>
      </c>
      <c r="D1591" s="115" t="s">
        <v>139</v>
      </c>
      <c r="E1591" s="115" t="s">
        <v>147</v>
      </c>
      <c r="F1591" s="486"/>
      <c r="G1591" s="84"/>
      <c r="H1591" s="666"/>
      <c r="I1591" s="84"/>
      <c r="J1591" s="666"/>
      <c r="K1591" s="84"/>
      <c r="L1591" s="84"/>
      <c r="M1591" s="664" t="s">
        <v>1675</v>
      </c>
      <c r="N1591" s="403">
        <v>44005</v>
      </c>
      <c r="O1591" s="23">
        <v>12841.68</v>
      </c>
      <c r="P1591" s="84"/>
      <c r="Q1591" s="84"/>
      <c r="R1591" s="486"/>
      <c r="S1591" s="486"/>
      <c r="T1591" s="486"/>
      <c r="U1591" s="486"/>
      <c r="V1591" s="486"/>
      <c r="W1591" s="486"/>
      <c r="X1591" s="486"/>
      <c r="Y1591" s="486"/>
      <c r="Z1591" s="486"/>
      <c r="AA1591" s="486"/>
      <c r="AB1591" s="486"/>
      <c r="AC1591" s="37"/>
      <c r="AD1591" s="37"/>
    </row>
    <row r="1592" spans="1:30">
      <c r="A1592" s="666">
        <v>44004</v>
      </c>
      <c r="B1592" s="115" t="s">
        <v>175</v>
      </c>
      <c r="C1592" s="486">
        <v>881140604</v>
      </c>
      <c r="D1592" s="115" t="s">
        <v>139</v>
      </c>
      <c r="E1592" s="115" t="s">
        <v>147</v>
      </c>
      <c r="F1592" s="486"/>
      <c r="G1592" s="84"/>
      <c r="H1592" s="666"/>
      <c r="I1592" s="84"/>
      <c r="J1592" s="666">
        <v>44006</v>
      </c>
      <c r="K1592" s="84"/>
      <c r="L1592" s="84"/>
      <c r="M1592" s="664"/>
      <c r="N1592" s="403">
        <v>44005</v>
      </c>
      <c r="O1592" s="23">
        <v>2273.06</v>
      </c>
      <c r="P1592" s="84"/>
      <c r="Q1592" s="84"/>
      <c r="R1592" s="486"/>
      <c r="S1592" s="486"/>
      <c r="T1592" s="486"/>
      <c r="U1592" s="486"/>
      <c r="V1592" s="486"/>
      <c r="W1592" s="486"/>
      <c r="X1592" s="486"/>
      <c r="Y1592" s="486"/>
      <c r="Z1592" s="486"/>
      <c r="AA1592" s="486"/>
      <c r="AB1592" s="486"/>
      <c r="AC1592" s="37"/>
      <c r="AD1592" s="37"/>
    </row>
    <row r="1593" spans="1:30">
      <c r="A1593" s="666">
        <v>44004</v>
      </c>
      <c r="B1593" s="115" t="s">
        <v>175</v>
      </c>
      <c r="C1593" s="486">
        <v>881540460</v>
      </c>
      <c r="D1593" s="115" t="s">
        <v>139</v>
      </c>
      <c r="E1593" s="115" t="s">
        <v>150</v>
      </c>
      <c r="F1593" s="486"/>
      <c r="G1593" s="84"/>
      <c r="H1593" s="666"/>
      <c r="I1593" s="84"/>
      <c r="J1593" s="666"/>
      <c r="K1593" s="84"/>
      <c r="L1593" s="84"/>
      <c r="M1593" s="84"/>
      <c r="N1593" s="403">
        <v>44004</v>
      </c>
      <c r="O1593" s="23">
        <v>999</v>
      </c>
      <c r="P1593" s="84"/>
      <c r="Q1593" s="84"/>
      <c r="R1593" s="486"/>
      <c r="S1593" s="486"/>
      <c r="T1593" s="486"/>
      <c r="U1593" s="486"/>
      <c r="V1593" s="486"/>
      <c r="W1593" s="486"/>
      <c r="X1593" s="486"/>
      <c r="Y1593" s="486"/>
      <c r="Z1593" s="486"/>
      <c r="AA1593" s="486"/>
      <c r="AB1593" s="486"/>
      <c r="AC1593" s="37"/>
      <c r="AD1593" s="37"/>
    </row>
    <row r="1594" spans="1:30">
      <c r="A1594" s="666">
        <v>44004</v>
      </c>
      <c r="B1594" s="115" t="s">
        <v>175</v>
      </c>
      <c r="C1594" s="486">
        <v>880279739</v>
      </c>
      <c r="D1594" s="115" t="s">
        <v>139</v>
      </c>
      <c r="E1594" s="115" t="s">
        <v>147</v>
      </c>
      <c r="F1594" s="486"/>
      <c r="G1594" s="84"/>
      <c r="H1594" s="666"/>
      <c r="I1594" s="84"/>
      <c r="J1594" s="666"/>
      <c r="K1594" s="84"/>
      <c r="L1594" s="84"/>
      <c r="M1594" s="664"/>
      <c r="N1594" s="403">
        <v>44005</v>
      </c>
      <c r="O1594" s="23">
        <v>449</v>
      </c>
      <c r="P1594" s="84"/>
      <c r="Q1594" s="84"/>
      <c r="R1594" s="486"/>
      <c r="S1594" s="486"/>
      <c r="T1594" s="486"/>
      <c r="U1594" s="486"/>
      <c r="V1594" s="486"/>
      <c r="W1594" s="486"/>
      <c r="X1594" s="486"/>
      <c r="Y1594" s="486"/>
      <c r="Z1594" s="486"/>
      <c r="AA1594" s="486"/>
      <c r="AB1594" s="486"/>
      <c r="AC1594" s="37"/>
      <c r="AD1594" s="37"/>
    </row>
    <row r="1595" spans="1:30">
      <c r="A1595" s="666">
        <v>44004</v>
      </c>
      <c r="B1595" s="115" t="s">
        <v>175</v>
      </c>
      <c r="C1595" s="486">
        <v>880075548</v>
      </c>
      <c r="D1595" s="115" t="s">
        <v>139</v>
      </c>
      <c r="E1595" s="115" t="s">
        <v>393</v>
      </c>
      <c r="F1595" s="486"/>
      <c r="G1595" s="84"/>
      <c r="H1595" s="666">
        <v>44010</v>
      </c>
      <c r="I1595" s="84"/>
      <c r="J1595" s="666"/>
      <c r="K1595" s="84"/>
      <c r="L1595" s="84"/>
      <c r="M1595" s="664"/>
      <c r="N1595" s="403">
        <v>44009</v>
      </c>
      <c r="O1595" s="23">
        <v>110</v>
      </c>
      <c r="P1595" s="84"/>
      <c r="Q1595" s="84"/>
      <c r="R1595" s="486"/>
      <c r="S1595" s="486"/>
      <c r="T1595" s="486"/>
      <c r="U1595" s="486"/>
      <c r="V1595" s="486"/>
      <c r="W1595" s="486"/>
      <c r="X1595" s="486"/>
      <c r="Y1595" s="486"/>
      <c r="Z1595" s="486"/>
      <c r="AA1595" s="486"/>
      <c r="AB1595" s="486"/>
      <c r="AC1595" s="37"/>
      <c r="AD1595" s="37"/>
    </row>
    <row r="1596" spans="1:30">
      <c r="A1596" s="666">
        <v>44004</v>
      </c>
      <c r="B1596" s="115" t="s">
        <v>175</v>
      </c>
      <c r="C1596" s="486">
        <v>880043275</v>
      </c>
      <c r="D1596" s="115" t="s">
        <v>139</v>
      </c>
      <c r="E1596" s="115" t="s">
        <v>140</v>
      </c>
      <c r="F1596" s="486"/>
      <c r="G1596" s="84"/>
      <c r="H1596" s="666"/>
      <c r="I1596" s="84"/>
      <c r="J1596" s="666"/>
      <c r="K1596" s="84"/>
      <c r="L1596" s="84"/>
      <c r="M1596" s="664" t="s">
        <v>590</v>
      </c>
      <c r="N1596" s="84"/>
      <c r="O1596" s="84"/>
      <c r="P1596" s="84"/>
      <c r="Q1596" s="84"/>
      <c r="R1596" s="486"/>
      <c r="S1596" s="486"/>
      <c r="T1596" s="486"/>
      <c r="U1596" s="486"/>
      <c r="V1596" s="486"/>
      <c r="W1596" s="486"/>
      <c r="X1596" s="486"/>
      <c r="Y1596" s="486"/>
      <c r="Z1596" s="486"/>
      <c r="AA1596" s="486"/>
      <c r="AB1596" s="486"/>
      <c r="AC1596" s="37"/>
      <c r="AD1596" s="37"/>
    </row>
    <row r="1597" spans="1:30">
      <c r="A1597" s="666">
        <v>44004</v>
      </c>
      <c r="B1597" s="115" t="s">
        <v>175</v>
      </c>
      <c r="C1597" s="486">
        <v>880075548</v>
      </c>
      <c r="D1597" s="115" t="s">
        <v>139</v>
      </c>
      <c r="E1597" s="115" t="s">
        <v>150</v>
      </c>
      <c r="F1597" s="486"/>
      <c r="G1597" s="84"/>
      <c r="H1597" s="666">
        <v>44010</v>
      </c>
      <c r="I1597" s="84"/>
      <c r="J1597" s="666"/>
      <c r="K1597" s="84"/>
      <c r="L1597" s="84"/>
      <c r="M1597" s="664" t="s">
        <v>168</v>
      </c>
      <c r="N1597" s="403">
        <v>44009</v>
      </c>
      <c r="O1597" s="23">
        <v>110</v>
      </c>
      <c r="P1597" s="84"/>
      <c r="Q1597" s="84"/>
      <c r="R1597" s="486"/>
      <c r="S1597" s="486"/>
      <c r="T1597" s="486"/>
      <c r="U1597" s="486"/>
      <c r="V1597" s="486"/>
      <c r="W1597" s="486"/>
      <c r="X1597" s="486"/>
      <c r="Y1597" s="486"/>
      <c r="Z1597" s="486"/>
      <c r="AA1597" s="486"/>
      <c r="AB1597" s="486"/>
      <c r="AC1597" s="37"/>
      <c r="AD1597" s="37"/>
    </row>
    <row r="1598" spans="1:30">
      <c r="A1598" s="666">
        <v>44004</v>
      </c>
      <c r="B1598" s="115" t="s">
        <v>175</v>
      </c>
      <c r="C1598" s="486">
        <v>882037564</v>
      </c>
      <c r="D1598" s="115" t="s">
        <v>139</v>
      </c>
      <c r="E1598" s="115" t="s">
        <v>140</v>
      </c>
      <c r="F1598" s="486"/>
      <c r="G1598" s="84"/>
      <c r="H1598" s="666">
        <v>44012</v>
      </c>
      <c r="I1598" s="84"/>
      <c r="J1598" s="666"/>
      <c r="K1598" s="84"/>
      <c r="L1598" s="84"/>
      <c r="M1598" s="664" t="s">
        <v>168</v>
      </c>
      <c r="N1598" s="84"/>
      <c r="O1598" s="84"/>
      <c r="P1598" s="84"/>
      <c r="Q1598" s="84"/>
      <c r="R1598" s="486"/>
      <c r="S1598" s="486"/>
      <c r="T1598" s="486"/>
      <c r="U1598" s="486"/>
      <c r="V1598" s="486"/>
      <c r="W1598" s="486"/>
      <c r="X1598" s="486"/>
      <c r="Y1598" s="486"/>
      <c r="Z1598" s="486"/>
      <c r="AA1598" s="486"/>
      <c r="AB1598" s="486"/>
      <c r="AC1598" s="37"/>
      <c r="AD1598" s="37"/>
    </row>
    <row r="1599" spans="1:30">
      <c r="A1599" s="666">
        <v>44005</v>
      </c>
      <c r="B1599" s="115" t="s">
        <v>175</v>
      </c>
      <c r="C1599" s="486">
        <v>880910551</v>
      </c>
      <c r="D1599" s="115" t="s">
        <v>139</v>
      </c>
      <c r="E1599" s="115" t="s">
        <v>140</v>
      </c>
      <c r="F1599" s="669"/>
      <c r="G1599" s="669"/>
      <c r="H1599" s="666">
        <v>44010</v>
      </c>
      <c r="I1599" s="669"/>
      <c r="J1599" s="666"/>
      <c r="K1599" s="84"/>
      <c r="L1599" s="84"/>
      <c r="M1599" s="664" t="s">
        <v>1628</v>
      </c>
      <c r="N1599" s="84"/>
      <c r="O1599" s="84"/>
      <c r="P1599" s="84"/>
      <c r="Q1599" s="84"/>
      <c r="R1599" s="486"/>
      <c r="S1599" s="486"/>
      <c r="T1599" s="486"/>
      <c r="U1599" s="486"/>
      <c r="V1599" s="486"/>
      <c r="W1599" s="486"/>
      <c r="X1599" s="486"/>
      <c r="Y1599" s="486"/>
      <c r="Z1599" s="486"/>
      <c r="AA1599" s="486"/>
      <c r="AB1599" s="486"/>
      <c r="AC1599" s="37"/>
      <c r="AD1599" s="37"/>
    </row>
    <row r="1600" spans="1:30">
      <c r="A1600" s="666">
        <v>44005</v>
      </c>
      <c r="B1600" s="115" t="s">
        <v>175</v>
      </c>
      <c r="C1600" s="486">
        <v>880125237</v>
      </c>
      <c r="D1600" s="115" t="s">
        <v>139</v>
      </c>
      <c r="E1600" s="115" t="s">
        <v>140</v>
      </c>
      <c r="F1600" s="669"/>
      <c r="G1600" s="669"/>
      <c r="H1600" s="666"/>
      <c r="I1600" s="669"/>
      <c r="J1600" s="666"/>
      <c r="K1600" s="84"/>
      <c r="L1600" s="84"/>
      <c r="M1600" s="664"/>
      <c r="N1600" s="84"/>
      <c r="O1600" s="84"/>
      <c r="P1600" s="84"/>
      <c r="Q1600" s="84"/>
      <c r="R1600" s="486"/>
      <c r="S1600" s="486"/>
      <c r="T1600" s="486"/>
      <c r="U1600" s="486"/>
      <c r="V1600" s="486"/>
      <c r="W1600" s="486"/>
      <c r="X1600" s="486"/>
      <c r="Y1600" s="486"/>
      <c r="Z1600" s="486"/>
      <c r="AA1600" s="486"/>
      <c r="AB1600" s="486"/>
      <c r="AC1600" s="37"/>
      <c r="AD1600" s="37"/>
    </row>
    <row r="1601" spans="1:30">
      <c r="A1601" s="666">
        <v>44005</v>
      </c>
      <c r="B1601" s="115" t="s">
        <v>175</v>
      </c>
      <c r="C1601" s="37">
        <v>881829769</v>
      </c>
      <c r="D1601" s="115" t="s">
        <v>152</v>
      </c>
      <c r="E1601" s="115" t="s">
        <v>140</v>
      </c>
      <c r="F1601" s="669"/>
      <c r="G1601" s="669"/>
      <c r="H1601" s="666"/>
      <c r="I1601" s="669"/>
      <c r="J1601" s="666"/>
      <c r="K1601" s="84"/>
      <c r="L1601" s="664"/>
      <c r="M1601" s="664"/>
      <c r="N1601" s="84"/>
      <c r="O1601" s="84"/>
      <c r="P1601" s="84"/>
      <c r="Q1601" s="84"/>
      <c r="R1601" s="486"/>
      <c r="S1601" s="486"/>
      <c r="T1601" s="486"/>
      <c r="U1601" s="486"/>
      <c r="V1601" s="486"/>
      <c r="W1601" s="486"/>
      <c r="X1601" s="486"/>
      <c r="Y1601" s="486"/>
      <c r="Z1601" s="486"/>
      <c r="AA1601" s="486"/>
      <c r="AB1601" s="486"/>
      <c r="AC1601" s="37"/>
      <c r="AD1601" s="37"/>
    </row>
    <row r="1602" spans="1:30">
      <c r="A1602" s="666">
        <v>44006</v>
      </c>
      <c r="B1602" s="115" t="s">
        <v>175</v>
      </c>
      <c r="C1602" s="715">
        <v>880033867</v>
      </c>
      <c r="D1602" s="115" t="s">
        <v>345</v>
      </c>
      <c r="E1602" s="115" t="s">
        <v>140</v>
      </c>
      <c r="F1602" s="669"/>
      <c r="G1602" s="669"/>
      <c r="H1602" s="666"/>
      <c r="I1602" s="84"/>
      <c r="J1602" s="666">
        <v>44027</v>
      </c>
      <c r="K1602" s="84"/>
      <c r="L1602" s="84"/>
      <c r="M1602" s="664" t="s">
        <v>1676</v>
      </c>
      <c r="N1602" s="84"/>
      <c r="O1602" s="84"/>
      <c r="P1602" s="84"/>
      <c r="Q1602" s="84"/>
      <c r="R1602" s="486"/>
      <c r="S1602" s="486"/>
      <c r="T1602" s="486"/>
      <c r="U1602" s="486"/>
      <c r="V1602" s="486"/>
      <c r="W1602" s="486"/>
      <c r="X1602" s="486"/>
      <c r="Y1602" s="486"/>
      <c r="Z1602" s="486"/>
      <c r="AA1602" s="486"/>
      <c r="AB1602" s="486"/>
      <c r="AC1602" s="37"/>
      <c r="AD1602" s="37"/>
    </row>
    <row r="1603" spans="1:30">
      <c r="A1603" s="666">
        <v>44006</v>
      </c>
      <c r="B1603" s="115" t="s">
        <v>175</v>
      </c>
      <c r="C1603" s="715">
        <v>881068434</v>
      </c>
      <c r="D1603" s="115" t="s">
        <v>152</v>
      </c>
      <c r="E1603" s="115" t="s">
        <v>140</v>
      </c>
      <c r="F1603" s="669"/>
      <c r="G1603" s="669"/>
      <c r="H1603" s="666"/>
      <c r="I1603" s="84"/>
      <c r="J1603" s="666">
        <v>44027</v>
      </c>
      <c r="K1603" s="84"/>
      <c r="L1603" s="84"/>
      <c r="M1603" s="664" t="s">
        <v>142</v>
      </c>
      <c r="N1603" s="84"/>
      <c r="O1603" s="84"/>
      <c r="P1603" s="84"/>
      <c r="Q1603" s="84"/>
      <c r="R1603" s="486"/>
      <c r="S1603" s="486"/>
      <c r="T1603" s="486"/>
      <c r="U1603" s="486"/>
      <c r="V1603" s="486"/>
      <c r="W1603" s="486"/>
      <c r="X1603" s="486"/>
      <c r="Y1603" s="486"/>
      <c r="Z1603" s="486"/>
      <c r="AA1603" s="486"/>
      <c r="AB1603" s="486"/>
      <c r="AC1603" s="37"/>
      <c r="AD1603" s="37"/>
    </row>
    <row r="1604" spans="1:30">
      <c r="A1604" s="666">
        <v>44006</v>
      </c>
      <c r="B1604" s="115" t="s">
        <v>175</v>
      </c>
      <c r="C1604" s="715">
        <v>880026549</v>
      </c>
      <c r="D1604" s="115" t="s">
        <v>152</v>
      </c>
      <c r="E1604" s="115" t="s">
        <v>140</v>
      </c>
      <c r="F1604" s="669"/>
      <c r="G1604" s="669"/>
      <c r="H1604" s="666"/>
      <c r="I1604" s="84"/>
      <c r="J1604" s="666"/>
      <c r="K1604" s="84"/>
      <c r="L1604" s="84"/>
      <c r="M1604" s="664" t="s">
        <v>311</v>
      </c>
      <c r="N1604" s="84"/>
      <c r="O1604" s="84"/>
      <c r="P1604" s="84"/>
      <c r="Q1604" s="84"/>
      <c r="R1604" s="486"/>
      <c r="S1604" s="486"/>
      <c r="T1604" s="486"/>
      <c r="U1604" s="486"/>
      <c r="V1604" s="486"/>
      <c r="W1604" s="486"/>
      <c r="X1604" s="486"/>
      <c r="Y1604" s="486"/>
      <c r="Z1604" s="486"/>
      <c r="AA1604" s="486"/>
      <c r="AB1604" s="486"/>
      <c r="AC1604" s="37"/>
      <c r="AD1604" s="37"/>
    </row>
    <row r="1605" spans="1:30">
      <c r="A1605" s="666">
        <v>44006</v>
      </c>
      <c r="B1605" s="115" t="s">
        <v>175</v>
      </c>
      <c r="C1605" s="715">
        <v>881478590</v>
      </c>
      <c r="D1605" s="115" t="s">
        <v>139</v>
      </c>
      <c r="E1605" s="115" t="s">
        <v>147</v>
      </c>
      <c r="F1605" s="669"/>
      <c r="G1605" s="669"/>
      <c r="H1605" s="666"/>
      <c r="I1605" s="84"/>
      <c r="J1605" s="666"/>
      <c r="K1605" s="84"/>
      <c r="L1605" s="84"/>
      <c r="M1605" s="664" t="s">
        <v>142</v>
      </c>
      <c r="N1605" s="403">
        <v>44007</v>
      </c>
      <c r="O1605" s="23">
        <v>79.5</v>
      </c>
      <c r="P1605" s="84"/>
      <c r="Q1605" s="84"/>
      <c r="R1605" s="486"/>
      <c r="S1605" s="486"/>
      <c r="T1605" s="486"/>
      <c r="U1605" s="486"/>
      <c r="V1605" s="486"/>
      <c r="W1605" s="486"/>
      <c r="X1605" s="486"/>
      <c r="Y1605" s="486"/>
      <c r="Z1605" s="486"/>
      <c r="AA1605" s="486"/>
      <c r="AB1605" s="486"/>
      <c r="AC1605" s="37"/>
      <c r="AD1605" s="37"/>
    </row>
    <row r="1606" spans="1:30">
      <c r="A1606" s="666">
        <v>44006</v>
      </c>
      <c r="B1606" s="115" t="s">
        <v>175</v>
      </c>
      <c r="C1606" s="715">
        <v>880009196</v>
      </c>
      <c r="D1606" s="115" t="s">
        <v>139</v>
      </c>
      <c r="E1606" s="115" t="s">
        <v>150</v>
      </c>
      <c r="F1606" s="669"/>
      <c r="G1606" s="669"/>
      <c r="H1606" s="666"/>
      <c r="I1606" s="84"/>
      <c r="J1606" s="666">
        <v>44021</v>
      </c>
      <c r="K1606" s="84"/>
      <c r="L1606" s="84"/>
      <c r="M1606" s="664" t="s">
        <v>172</v>
      </c>
      <c r="N1606" s="84"/>
      <c r="O1606" s="84"/>
      <c r="P1606" s="84"/>
      <c r="Q1606" s="84"/>
      <c r="R1606" s="486"/>
      <c r="S1606" s="486"/>
      <c r="T1606" s="486"/>
      <c r="U1606" s="486"/>
      <c r="V1606" s="486"/>
      <c r="W1606" s="486"/>
      <c r="X1606" s="486"/>
      <c r="Y1606" s="486"/>
      <c r="Z1606" s="486"/>
      <c r="AA1606" s="486"/>
      <c r="AB1606" s="486"/>
      <c r="AC1606" s="37"/>
      <c r="AD1606" s="37"/>
    </row>
    <row r="1607" spans="1:30">
      <c r="A1607" s="666">
        <v>44006</v>
      </c>
      <c r="B1607" s="115" t="s">
        <v>175</v>
      </c>
      <c r="C1607" s="37">
        <v>880017194</v>
      </c>
      <c r="D1607" s="115" t="s">
        <v>139</v>
      </c>
      <c r="E1607" s="115" t="s">
        <v>150</v>
      </c>
      <c r="F1607" s="669"/>
      <c r="G1607" s="669"/>
      <c r="H1607" s="666"/>
      <c r="I1607" s="84"/>
      <c r="J1607" s="666">
        <v>44021</v>
      </c>
      <c r="K1607" s="84"/>
      <c r="L1607" s="84"/>
      <c r="M1607" s="664" t="s">
        <v>142</v>
      </c>
      <c r="N1607" s="37"/>
      <c r="O1607" s="37"/>
      <c r="P1607" s="84"/>
      <c r="Q1607" s="84"/>
      <c r="R1607" s="486"/>
      <c r="S1607" s="486"/>
      <c r="T1607" s="486"/>
      <c r="U1607" s="486"/>
      <c r="V1607" s="486"/>
      <c r="W1607" s="486"/>
      <c r="X1607" s="486"/>
      <c r="Y1607" s="486"/>
      <c r="Z1607" s="486"/>
      <c r="AA1607" s="486"/>
      <c r="AB1607" s="486"/>
      <c r="AC1607" s="37"/>
      <c r="AD1607" s="37"/>
    </row>
    <row r="1608" spans="1:30">
      <c r="A1608" s="666">
        <v>44006</v>
      </c>
      <c r="B1608" s="115" t="s">
        <v>175</v>
      </c>
      <c r="C1608" s="37">
        <v>880024066</v>
      </c>
      <c r="D1608" s="115" t="s">
        <v>152</v>
      </c>
      <c r="E1608" s="115" t="s">
        <v>150</v>
      </c>
      <c r="F1608" s="669"/>
      <c r="G1608" s="669"/>
      <c r="H1608" s="666"/>
      <c r="I1608" s="84"/>
      <c r="J1608" s="666">
        <v>44021</v>
      </c>
      <c r="K1608" s="84"/>
      <c r="L1608" s="84"/>
      <c r="M1608" s="664" t="s">
        <v>142</v>
      </c>
      <c r="N1608" s="84"/>
      <c r="O1608" s="84"/>
      <c r="P1608" s="84"/>
      <c r="Q1608" s="84"/>
      <c r="R1608" s="486"/>
      <c r="S1608" s="486"/>
      <c r="T1608" s="486"/>
      <c r="U1608" s="486"/>
      <c r="V1608" s="486"/>
      <c r="W1608" s="486"/>
      <c r="X1608" s="486"/>
      <c r="Y1608" s="486"/>
      <c r="Z1608" s="486"/>
      <c r="AA1608" s="486"/>
      <c r="AB1608" s="486"/>
      <c r="AC1608" s="37"/>
      <c r="AD1608" s="37"/>
    </row>
    <row r="1609" spans="1:30">
      <c r="A1609" s="666">
        <v>44006</v>
      </c>
      <c r="B1609" s="115" t="s">
        <v>175</v>
      </c>
      <c r="C1609" s="37">
        <v>880012146</v>
      </c>
      <c r="D1609" s="115" t="s">
        <v>139</v>
      </c>
      <c r="E1609" s="115"/>
      <c r="F1609" s="669"/>
      <c r="G1609" s="669"/>
      <c r="H1609" s="666"/>
      <c r="I1609" s="84"/>
      <c r="J1609" s="666">
        <v>44021</v>
      </c>
      <c r="K1609" s="84"/>
      <c r="L1609" s="84"/>
      <c r="M1609" s="664" t="s">
        <v>142</v>
      </c>
      <c r="N1609" s="84"/>
      <c r="O1609" s="84"/>
      <c r="P1609" s="84"/>
      <c r="Q1609" s="84"/>
      <c r="R1609" s="486"/>
      <c r="S1609" s="486"/>
      <c r="T1609" s="486"/>
      <c r="U1609" s="486"/>
      <c r="V1609" s="486"/>
      <c r="W1609" s="486"/>
      <c r="X1609" s="486"/>
      <c r="Y1609" s="486"/>
      <c r="Z1609" s="486"/>
      <c r="AA1609" s="486"/>
      <c r="AB1609" s="486"/>
      <c r="AC1609" s="37"/>
      <c r="AD1609" s="37"/>
    </row>
    <row r="1610" spans="1:30">
      <c r="A1610" s="666">
        <v>44006</v>
      </c>
      <c r="B1610" s="115" t="s">
        <v>175</v>
      </c>
      <c r="C1610" s="37">
        <v>880027179</v>
      </c>
      <c r="D1610" s="115" t="s">
        <v>139</v>
      </c>
      <c r="E1610" s="115" t="s">
        <v>140</v>
      </c>
      <c r="F1610" s="669"/>
      <c r="G1610" s="669"/>
      <c r="H1610" s="666"/>
      <c r="I1610" s="84"/>
      <c r="J1610" s="666">
        <v>44027</v>
      </c>
      <c r="K1610" s="84"/>
      <c r="L1610" s="84"/>
      <c r="M1610" s="664" t="s">
        <v>311</v>
      </c>
      <c r="N1610" s="84"/>
      <c r="O1610" s="84"/>
      <c r="P1610" s="84"/>
      <c r="Q1610" s="84"/>
      <c r="R1610" s="486"/>
      <c r="S1610" s="486"/>
      <c r="T1610" s="486"/>
      <c r="U1610" s="486"/>
      <c r="V1610" s="486"/>
      <c r="W1610" s="486"/>
      <c r="X1610" s="486"/>
      <c r="Y1610" s="486"/>
      <c r="Z1610" s="486"/>
      <c r="AA1610" s="486"/>
      <c r="AB1610" s="486"/>
      <c r="AC1610" s="37"/>
      <c r="AD1610" s="37"/>
    </row>
    <row r="1611" spans="1:30">
      <c r="A1611" s="666">
        <v>44006</v>
      </c>
      <c r="B1611" s="115" t="s">
        <v>175</v>
      </c>
      <c r="C1611" s="486">
        <v>880022890</v>
      </c>
      <c r="D1611" s="115" t="s">
        <v>139</v>
      </c>
      <c r="E1611" s="115" t="s">
        <v>140</v>
      </c>
      <c r="F1611" s="666"/>
      <c r="G1611" s="115"/>
      <c r="H1611" s="486"/>
      <c r="I1611" s="84"/>
      <c r="J1611" s="665">
        <v>44021</v>
      </c>
      <c r="K1611" s="115"/>
      <c r="L1611" s="486"/>
      <c r="M1611" s="664" t="s">
        <v>168</v>
      </c>
      <c r="N1611" s="84"/>
      <c r="O1611" s="84"/>
      <c r="P1611" s="84"/>
      <c r="Q1611" s="84"/>
      <c r="R1611" s="486"/>
      <c r="S1611" s="486"/>
      <c r="T1611" s="486"/>
      <c r="U1611" s="486"/>
      <c r="V1611" s="486"/>
      <c r="W1611" s="486"/>
      <c r="X1611" s="486"/>
      <c r="Y1611" s="486"/>
      <c r="Z1611" s="486"/>
      <c r="AA1611" s="486"/>
      <c r="AB1611" s="486"/>
      <c r="AC1611" s="37"/>
      <c r="AD1611" s="37"/>
    </row>
    <row r="1612" spans="1:30">
      <c r="A1612" s="666">
        <v>44010</v>
      </c>
      <c r="B1612" s="115" t="s">
        <v>175</v>
      </c>
      <c r="C1612" s="486">
        <v>882239477</v>
      </c>
      <c r="D1612" s="115" t="s">
        <v>139</v>
      </c>
      <c r="E1612" s="115" t="s">
        <v>140</v>
      </c>
      <c r="F1612" s="666"/>
      <c r="G1612" s="115"/>
      <c r="H1612" s="486"/>
      <c r="I1612" s="84"/>
      <c r="J1612" s="665">
        <v>44022</v>
      </c>
      <c r="K1612" s="115"/>
      <c r="L1612" s="486"/>
      <c r="M1612" s="664" t="s">
        <v>1677</v>
      </c>
      <c r="N1612" s="84"/>
      <c r="O1612" s="84"/>
      <c r="P1612" s="84"/>
      <c r="Q1612" s="84"/>
      <c r="R1612" s="486"/>
      <c r="S1612" s="486"/>
      <c r="T1612" s="486"/>
      <c r="U1612" s="486"/>
      <c r="V1612" s="486"/>
      <c r="W1612" s="486"/>
      <c r="X1612" s="486"/>
      <c r="Y1612" s="486"/>
      <c r="Z1612" s="486"/>
      <c r="AA1612" s="486"/>
      <c r="AB1612" s="486"/>
      <c r="AC1612" s="37"/>
      <c r="AD1612" s="37"/>
    </row>
    <row r="1613" spans="1:30">
      <c r="A1613" s="666">
        <v>44010</v>
      </c>
      <c r="B1613" s="115" t="s">
        <v>175</v>
      </c>
      <c r="C1613" s="486">
        <v>882190387</v>
      </c>
      <c r="D1613" s="115" t="s">
        <v>139</v>
      </c>
      <c r="E1613" s="115" t="s">
        <v>181</v>
      </c>
      <c r="F1613" s="666"/>
      <c r="G1613" s="115"/>
      <c r="H1613" s="486"/>
      <c r="I1613" s="84"/>
      <c r="J1613" s="665">
        <v>44028</v>
      </c>
      <c r="K1613" s="115"/>
      <c r="L1613" s="486"/>
      <c r="M1613" s="664" t="s">
        <v>142</v>
      </c>
      <c r="N1613" s="84"/>
      <c r="O1613" s="84"/>
      <c r="P1613" s="84"/>
      <c r="Q1613" s="84"/>
      <c r="R1613" s="486"/>
      <c r="S1613" s="486"/>
      <c r="T1613" s="486"/>
      <c r="U1613" s="486"/>
      <c r="V1613" s="486"/>
      <c r="W1613" s="486"/>
      <c r="X1613" s="486"/>
      <c r="Y1613" s="486"/>
      <c r="Z1613" s="486"/>
      <c r="AA1613" s="486"/>
      <c r="AB1613" s="486"/>
      <c r="AC1613" s="37"/>
      <c r="AD1613" s="37"/>
    </row>
    <row r="1614" spans="1:30">
      <c r="A1614" s="666">
        <v>44010</v>
      </c>
      <c r="B1614" s="115" t="s">
        <v>175</v>
      </c>
      <c r="C1614" s="486">
        <v>882040232</v>
      </c>
      <c r="D1614" s="115" t="s">
        <v>139</v>
      </c>
      <c r="E1614" s="115" t="s">
        <v>147</v>
      </c>
      <c r="F1614" s="666"/>
      <c r="G1614" s="115"/>
      <c r="H1614" s="486"/>
      <c r="I1614" s="84"/>
      <c r="J1614" s="665">
        <v>44012</v>
      </c>
      <c r="K1614" s="115"/>
      <c r="L1614" s="486"/>
      <c r="M1614" s="84"/>
      <c r="N1614" s="665" t="s">
        <v>1678</v>
      </c>
      <c r="O1614" s="664" t="s">
        <v>1679</v>
      </c>
      <c r="P1614" s="84"/>
      <c r="Q1614" s="84"/>
      <c r="R1614" s="486"/>
      <c r="S1614" s="486"/>
      <c r="T1614" s="486"/>
      <c r="U1614" s="486"/>
      <c r="V1614" s="486"/>
      <c r="W1614" s="486"/>
      <c r="X1614" s="486"/>
      <c r="Y1614" s="486"/>
      <c r="Z1614" s="486"/>
      <c r="AA1614" s="486"/>
      <c r="AB1614" s="486"/>
      <c r="AC1614" s="37"/>
      <c r="AD1614" s="37"/>
    </row>
    <row r="1615" spans="1:30">
      <c r="A1615" s="666">
        <v>44010</v>
      </c>
      <c r="B1615" s="115" t="s">
        <v>175</v>
      </c>
      <c r="C1615" s="486">
        <v>881966373</v>
      </c>
      <c r="D1615" s="115" t="s">
        <v>139</v>
      </c>
      <c r="E1615" s="115" t="s">
        <v>140</v>
      </c>
      <c r="F1615" s="666"/>
      <c r="G1615" s="115"/>
      <c r="H1615" s="486"/>
      <c r="I1615" s="84"/>
      <c r="J1615" s="665">
        <v>44032</v>
      </c>
      <c r="K1615" s="115"/>
      <c r="L1615" s="486"/>
      <c r="M1615" s="664" t="s">
        <v>200</v>
      </c>
      <c r="N1615" s="84"/>
      <c r="O1615" s="84"/>
      <c r="P1615" s="84"/>
      <c r="Q1615" s="84"/>
      <c r="R1615" s="486"/>
      <c r="S1615" s="486"/>
      <c r="T1615" s="486"/>
      <c r="U1615" s="486"/>
      <c r="V1615" s="486"/>
      <c r="W1615" s="486"/>
      <c r="X1615" s="486"/>
      <c r="Y1615" s="486"/>
      <c r="Z1615" s="486"/>
      <c r="AA1615" s="486"/>
      <c r="AB1615" s="486"/>
      <c r="AC1615" s="37"/>
      <c r="AD1615" s="37"/>
    </row>
    <row r="1616" spans="1:30">
      <c r="A1616" s="666">
        <v>44010</v>
      </c>
      <c r="B1616" s="115" t="s">
        <v>175</v>
      </c>
      <c r="C1616" s="486">
        <v>880025460</v>
      </c>
      <c r="D1616" s="115" t="s">
        <v>139</v>
      </c>
      <c r="E1616" s="115" t="s">
        <v>150</v>
      </c>
      <c r="F1616" s="666"/>
      <c r="G1616" s="115"/>
      <c r="H1616" s="486"/>
      <c r="I1616" s="84"/>
      <c r="J1616" s="115"/>
      <c r="K1616" s="115"/>
      <c r="L1616" s="486"/>
      <c r="M1616" s="664" t="s">
        <v>1680</v>
      </c>
      <c r="N1616" s="403">
        <v>44010</v>
      </c>
      <c r="O1616" s="23">
        <v>321</v>
      </c>
      <c r="P1616" s="84"/>
      <c r="Q1616" s="84"/>
      <c r="R1616" s="486"/>
      <c r="S1616" s="486"/>
      <c r="T1616" s="486"/>
      <c r="U1616" s="486"/>
      <c r="V1616" s="486"/>
      <c r="W1616" s="486"/>
      <c r="X1616" s="486"/>
      <c r="Y1616" s="486"/>
      <c r="Z1616" s="486"/>
      <c r="AA1616" s="486"/>
      <c r="AB1616" s="486"/>
      <c r="AC1616" s="37"/>
      <c r="AD1616" s="37"/>
    </row>
    <row r="1617" spans="1:30">
      <c r="A1617" s="666">
        <v>44010</v>
      </c>
      <c r="B1617" s="115" t="s">
        <v>175</v>
      </c>
      <c r="C1617" s="486">
        <v>880021198</v>
      </c>
      <c r="D1617" s="115" t="s">
        <v>139</v>
      </c>
      <c r="E1617" s="115" t="s">
        <v>147</v>
      </c>
      <c r="F1617" s="666"/>
      <c r="G1617" s="115"/>
      <c r="H1617" s="486"/>
      <c r="I1617" s="84"/>
      <c r="J1617" s="115"/>
      <c r="K1617" s="115"/>
      <c r="L1617" s="486"/>
      <c r="M1617" s="84"/>
      <c r="N1617" s="84"/>
      <c r="O1617" s="84"/>
      <c r="P1617" s="84"/>
      <c r="Q1617" s="84"/>
      <c r="R1617" s="486"/>
      <c r="S1617" s="486"/>
      <c r="T1617" s="486"/>
      <c r="U1617" s="486"/>
      <c r="V1617" s="486"/>
      <c r="W1617" s="486"/>
      <c r="X1617" s="486"/>
      <c r="Y1617" s="486"/>
      <c r="Z1617" s="486"/>
      <c r="AA1617" s="486"/>
      <c r="AB1617" s="486"/>
      <c r="AC1617" s="37"/>
      <c r="AD1617" s="37"/>
    </row>
    <row r="1618" spans="1:30">
      <c r="A1618" s="665">
        <v>44010</v>
      </c>
      <c r="B1618" s="115" t="s">
        <v>175</v>
      </c>
      <c r="C1618" s="486">
        <v>881958737</v>
      </c>
      <c r="D1618" s="115" t="s">
        <v>139</v>
      </c>
      <c r="E1618" s="115" t="s">
        <v>140</v>
      </c>
      <c r="F1618" s="666"/>
      <c r="G1618" s="115"/>
      <c r="H1618" s="486"/>
      <c r="I1618" s="84"/>
      <c r="J1618" s="115"/>
      <c r="K1618" s="115"/>
      <c r="L1618" s="486"/>
      <c r="M1618" s="664" t="s">
        <v>294</v>
      </c>
      <c r="N1618" s="84"/>
      <c r="O1618" s="84"/>
      <c r="P1618" s="84"/>
      <c r="Q1618" s="84"/>
      <c r="R1618" s="486"/>
      <c r="S1618" s="486"/>
      <c r="T1618" s="486"/>
      <c r="U1618" s="486"/>
      <c r="V1618" s="486"/>
      <c r="W1618" s="486"/>
      <c r="X1618" s="486"/>
      <c r="Y1618" s="486"/>
      <c r="Z1618" s="486"/>
      <c r="AA1618" s="486"/>
      <c r="AB1618" s="486"/>
      <c r="AC1618" s="37"/>
      <c r="AD1618" s="37"/>
    </row>
    <row r="1619" spans="1:30">
      <c r="A1619" s="666">
        <v>44010</v>
      </c>
      <c r="B1619" s="115" t="s">
        <v>175</v>
      </c>
      <c r="C1619" s="486">
        <v>881337893</v>
      </c>
      <c r="D1619" s="115" t="s">
        <v>139</v>
      </c>
      <c r="E1619" s="115" t="s">
        <v>150</v>
      </c>
      <c r="F1619" s="666"/>
      <c r="G1619" s="115"/>
      <c r="H1619" s="486"/>
      <c r="I1619" s="84"/>
      <c r="J1619" s="665">
        <v>44027</v>
      </c>
      <c r="K1619" s="115"/>
      <c r="L1619" s="486"/>
      <c r="M1619" s="664" t="s">
        <v>142</v>
      </c>
      <c r="N1619" s="84"/>
      <c r="O1619" s="84"/>
      <c r="P1619" s="84"/>
      <c r="Q1619" s="84"/>
      <c r="R1619" s="486"/>
      <c r="S1619" s="486"/>
      <c r="T1619" s="486"/>
      <c r="U1619" s="486"/>
      <c r="V1619" s="486"/>
      <c r="W1619" s="486"/>
      <c r="X1619" s="486"/>
      <c r="Y1619" s="486"/>
      <c r="Z1619" s="486"/>
      <c r="AA1619" s="486"/>
      <c r="AB1619" s="486"/>
      <c r="AC1619" s="37"/>
      <c r="AD1619" s="37"/>
    </row>
    <row r="1620" spans="1:30">
      <c r="A1620" s="666">
        <v>44012</v>
      </c>
      <c r="B1620" s="115" t="s">
        <v>175</v>
      </c>
      <c r="C1620" s="486">
        <v>880028660</v>
      </c>
      <c r="D1620" s="115" t="s">
        <v>139</v>
      </c>
      <c r="E1620" s="115" t="s">
        <v>147</v>
      </c>
      <c r="F1620" s="666"/>
      <c r="G1620" s="486"/>
      <c r="H1620" s="486"/>
      <c r="I1620" s="666"/>
      <c r="J1620" s="265">
        <v>44014</v>
      </c>
      <c r="K1620" s="84"/>
      <c r="L1620" s="84"/>
      <c r="M1620" s="664"/>
      <c r="N1620" s="84"/>
      <c r="O1620" s="84"/>
      <c r="P1620" s="84"/>
      <c r="Q1620" s="84"/>
      <c r="R1620" s="486"/>
      <c r="S1620" s="486"/>
      <c r="T1620" s="486"/>
      <c r="U1620" s="486"/>
      <c r="V1620" s="486"/>
      <c r="W1620" s="486"/>
      <c r="X1620" s="486"/>
      <c r="Y1620" s="486"/>
      <c r="Z1620" s="486"/>
      <c r="AA1620" s="486"/>
      <c r="AB1620" s="486"/>
      <c r="AC1620" s="37"/>
      <c r="AD1620" s="37"/>
    </row>
    <row r="1621" spans="1:30">
      <c r="A1621" s="666">
        <v>44012</v>
      </c>
      <c r="B1621" s="115" t="s">
        <v>175</v>
      </c>
      <c r="C1621" s="486">
        <v>880013472</v>
      </c>
      <c r="D1621" s="115" t="s">
        <v>139</v>
      </c>
      <c r="E1621" s="115" t="s">
        <v>147</v>
      </c>
      <c r="F1621" s="666"/>
      <c r="G1621" s="486"/>
      <c r="H1621" s="486"/>
      <c r="I1621" s="666"/>
      <c r="J1621" s="265">
        <v>44015</v>
      </c>
      <c r="K1621" s="84"/>
      <c r="L1621" s="84"/>
      <c r="M1621" s="664"/>
      <c r="N1621" s="84"/>
      <c r="O1621" s="84"/>
      <c r="P1621" s="84"/>
      <c r="Q1621" s="84"/>
      <c r="R1621" s="486"/>
      <c r="S1621" s="486"/>
      <c r="T1621" s="486"/>
      <c r="U1621" s="486"/>
      <c r="V1621" s="486"/>
      <c r="W1621" s="486"/>
      <c r="X1621" s="486"/>
      <c r="Y1621" s="486"/>
      <c r="Z1621" s="486"/>
      <c r="AA1621" s="486"/>
      <c r="AB1621" s="486"/>
      <c r="AC1621" s="37"/>
      <c r="AD1621" s="37"/>
    </row>
    <row r="1622" spans="1:30">
      <c r="A1622" s="665">
        <v>44012</v>
      </c>
      <c r="B1622" s="115" t="s">
        <v>175</v>
      </c>
      <c r="C1622" s="486">
        <v>880036449</v>
      </c>
      <c r="D1622" s="115" t="s">
        <v>152</v>
      </c>
      <c r="E1622" s="115" t="s">
        <v>150</v>
      </c>
      <c r="F1622" s="666"/>
      <c r="G1622" s="486"/>
      <c r="H1622" s="486"/>
      <c r="I1622" s="666"/>
      <c r="J1622" s="265">
        <v>44027</v>
      </c>
      <c r="K1622" s="84"/>
      <c r="L1622" s="84"/>
      <c r="M1622" s="664" t="s">
        <v>142</v>
      </c>
      <c r="N1622" s="84"/>
      <c r="O1622" s="84"/>
      <c r="P1622" s="84"/>
      <c r="Q1622" s="84"/>
      <c r="R1622" s="486"/>
      <c r="S1622" s="486"/>
      <c r="T1622" s="486"/>
      <c r="U1622" s="486"/>
      <c r="V1622" s="486"/>
      <c r="W1622" s="486"/>
      <c r="X1622" s="486"/>
      <c r="Y1622" s="486"/>
      <c r="Z1622" s="486"/>
      <c r="AA1622" s="486"/>
      <c r="AB1622" s="486"/>
      <c r="AC1622" s="37"/>
      <c r="AD1622" s="37"/>
    </row>
    <row r="1623" spans="1:30">
      <c r="A1623" s="666">
        <v>44012</v>
      </c>
      <c r="B1623" s="115" t="s">
        <v>175</v>
      </c>
      <c r="C1623" s="486">
        <v>880047580</v>
      </c>
      <c r="D1623" s="115" t="s">
        <v>139</v>
      </c>
      <c r="E1623" s="115" t="s">
        <v>140</v>
      </c>
      <c r="F1623" s="666"/>
      <c r="G1623" s="486"/>
      <c r="H1623" s="486"/>
      <c r="I1623" s="666"/>
      <c r="J1623" s="265">
        <v>44028</v>
      </c>
      <c r="K1623" s="84"/>
      <c r="L1623" s="84"/>
      <c r="M1623" s="664" t="s">
        <v>168</v>
      </c>
      <c r="N1623" s="84"/>
      <c r="O1623" s="84"/>
      <c r="P1623" s="84"/>
      <c r="Q1623" s="84"/>
      <c r="R1623" s="486"/>
      <c r="S1623" s="486"/>
      <c r="T1623" s="486"/>
      <c r="U1623" s="486"/>
      <c r="V1623" s="486"/>
      <c r="W1623" s="486"/>
      <c r="X1623" s="486"/>
      <c r="Y1623" s="486"/>
      <c r="Z1623" s="486"/>
      <c r="AA1623" s="486"/>
      <c r="AB1623" s="486"/>
      <c r="AC1623" s="37"/>
      <c r="AD1623" s="37"/>
    </row>
    <row r="1624" spans="1:30">
      <c r="A1624" s="37">
        <v>6.1</v>
      </c>
      <c r="B1624" s="486" t="s">
        <v>1053</v>
      </c>
      <c r="C1624" s="37">
        <v>880968271</v>
      </c>
      <c r="D1624" s="486" t="s">
        <v>139</v>
      </c>
      <c r="E1624" s="486" t="s">
        <v>140</v>
      </c>
      <c r="F1624" s="486" t="s">
        <v>1681</v>
      </c>
      <c r="G1624" s="486" t="s">
        <v>35</v>
      </c>
      <c r="H1624" s="37"/>
      <c r="I1624" s="516"/>
      <c r="J1624" s="486">
        <v>6.5</v>
      </c>
      <c r="K1624" s="486"/>
      <c r="L1624" s="37"/>
      <c r="M1624" s="37"/>
      <c r="N1624" s="486"/>
      <c r="O1624" s="486"/>
      <c r="P1624" s="37"/>
      <c r="Q1624" s="37"/>
      <c r="R1624" s="486"/>
      <c r="S1624" s="486"/>
      <c r="T1624" s="486"/>
      <c r="U1624" s="486"/>
      <c r="V1624" s="486"/>
      <c r="W1624" s="486"/>
      <c r="X1624" s="486"/>
      <c r="Y1624" s="486"/>
      <c r="Z1624" s="486"/>
      <c r="AA1624" s="486"/>
      <c r="AB1624" s="486"/>
      <c r="AC1624" s="37"/>
      <c r="AD1624" s="37"/>
    </row>
    <row r="1625" spans="1:30">
      <c r="A1625" s="37">
        <v>6.1</v>
      </c>
      <c r="B1625" s="486" t="s">
        <v>1053</v>
      </c>
      <c r="C1625" s="37">
        <v>881295257</v>
      </c>
      <c r="D1625" s="486" t="s">
        <v>139</v>
      </c>
      <c r="E1625" s="486" t="s">
        <v>140</v>
      </c>
      <c r="F1625" s="486" t="s">
        <v>1682</v>
      </c>
      <c r="G1625" s="486" t="s">
        <v>35</v>
      </c>
      <c r="H1625" s="37"/>
      <c r="I1625" s="516"/>
      <c r="J1625" s="486">
        <v>6.5</v>
      </c>
      <c r="K1625" s="486"/>
      <c r="L1625" s="37"/>
      <c r="M1625" s="37"/>
      <c r="N1625" s="486"/>
      <c r="O1625" s="486"/>
      <c r="P1625" s="37"/>
      <c r="Q1625" s="37"/>
      <c r="R1625" s="486"/>
      <c r="S1625" s="486"/>
      <c r="T1625" s="486"/>
      <c r="U1625" s="486"/>
      <c r="V1625" s="486"/>
      <c r="W1625" s="486"/>
      <c r="X1625" s="486"/>
      <c r="Y1625" s="486"/>
      <c r="Z1625" s="486"/>
      <c r="AA1625" s="486"/>
      <c r="AB1625" s="486"/>
      <c r="AC1625" s="37"/>
      <c r="AD1625" s="37"/>
    </row>
    <row r="1626" spans="1:30">
      <c r="A1626" s="37">
        <v>6.2</v>
      </c>
      <c r="B1626" s="486" t="s">
        <v>1053</v>
      </c>
      <c r="C1626" s="37">
        <v>881600422</v>
      </c>
      <c r="D1626" s="486" t="s">
        <v>139</v>
      </c>
      <c r="E1626" s="486" t="s">
        <v>140</v>
      </c>
      <c r="F1626" s="486" t="s">
        <v>1683</v>
      </c>
      <c r="G1626" s="486" t="s">
        <v>35</v>
      </c>
      <c r="H1626" s="37"/>
      <c r="I1626" s="516"/>
      <c r="J1626" s="486">
        <v>6.5</v>
      </c>
      <c r="K1626" s="486"/>
      <c r="L1626" s="37"/>
      <c r="M1626" s="37"/>
      <c r="N1626" s="486"/>
      <c r="O1626" s="486"/>
      <c r="P1626" s="37"/>
      <c r="Q1626" s="37"/>
      <c r="R1626" s="486"/>
      <c r="S1626" s="486"/>
      <c r="T1626" s="486"/>
      <c r="U1626" s="486"/>
      <c r="V1626" s="486"/>
      <c r="W1626" s="486"/>
      <c r="X1626" s="486"/>
      <c r="Y1626" s="486"/>
      <c r="Z1626" s="486"/>
      <c r="AA1626" s="486"/>
      <c r="AB1626" s="486"/>
      <c r="AC1626" s="37"/>
      <c r="AD1626" s="37"/>
    </row>
    <row r="1627" spans="1:30">
      <c r="A1627" s="37">
        <v>6.2</v>
      </c>
      <c r="B1627" s="486" t="s">
        <v>1053</v>
      </c>
      <c r="C1627" s="37">
        <v>881539085</v>
      </c>
      <c r="D1627" s="486" t="s">
        <v>139</v>
      </c>
      <c r="E1627" s="486" t="s">
        <v>140</v>
      </c>
      <c r="F1627" s="486" t="s">
        <v>1684</v>
      </c>
      <c r="G1627" s="486" t="s">
        <v>35</v>
      </c>
      <c r="H1627" s="37"/>
      <c r="I1627" s="516"/>
      <c r="J1627" s="486">
        <v>6.5</v>
      </c>
      <c r="K1627" s="486"/>
      <c r="L1627" s="37"/>
      <c r="M1627" s="37"/>
      <c r="N1627" s="486"/>
      <c r="O1627" s="486"/>
      <c r="P1627" s="37"/>
      <c r="Q1627" s="37"/>
      <c r="R1627" s="486"/>
      <c r="S1627" s="486"/>
      <c r="T1627" s="486"/>
      <c r="U1627" s="486"/>
      <c r="V1627" s="486"/>
      <c r="W1627" s="486"/>
      <c r="X1627" s="486"/>
      <c r="Y1627" s="486"/>
      <c r="Z1627" s="486"/>
      <c r="AA1627" s="486"/>
      <c r="AB1627" s="486"/>
      <c r="AC1627" s="37"/>
      <c r="AD1627" s="37"/>
    </row>
    <row r="1628" spans="1:30">
      <c r="A1628" s="37">
        <v>6.3</v>
      </c>
      <c r="B1628" s="115" t="s">
        <v>1053</v>
      </c>
      <c r="C1628" s="37">
        <v>880457490</v>
      </c>
      <c r="D1628" s="115" t="s">
        <v>139</v>
      </c>
      <c r="E1628" s="115" t="s">
        <v>140</v>
      </c>
      <c r="F1628" s="115" t="s">
        <v>1685</v>
      </c>
      <c r="G1628" s="115" t="s">
        <v>35</v>
      </c>
      <c r="H1628" s="37"/>
      <c r="I1628" s="516"/>
      <c r="J1628" s="115">
        <v>6.5</v>
      </c>
      <c r="K1628" s="115"/>
      <c r="L1628" s="37"/>
      <c r="M1628" s="37"/>
      <c r="N1628" s="115"/>
      <c r="O1628" s="115"/>
      <c r="P1628" s="37"/>
      <c r="Q1628" s="37"/>
      <c r="R1628" s="486"/>
      <c r="S1628" s="486"/>
      <c r="T1628" s="486"/>
      <c r="U1628" s="486"/>
      <c r="V1628" s="486"/>
      <c r="W1628" s="486"/>
      <c r="X1628" s="486"/>
      <c r="Y1628" s="486"/>
      <c r="Z1628" s="486"/>
      <c r="AA1628" s="486"/>
      <c r="AB1628" s="486"/>
      <c r="AC1628" s="37"/>
      <c r="AD1628" s="37"/>
    </row>
    <row r="1629" spans="1:30">
      <c r="A1629" s="37">
        <v>6.3</v>
      </c>
      <c r="B1629" s="115" t="s">
        <v>1053</v>
      </c>
      <c r="C1629" s="37">
        <v>881010203</v>
      </c>
      <c r="D1629" s="115" t="s">
        <v>139</v>
      </c>
      <c r="E1629" s="115" t="s">
        <v>140</v>
      </c>
      <c r="F1629" s="115" t="s">
        <v>1686</v>
      </c>
      <c r="G1629" s="115" t="s">
        <v>35</v>
      </c>
      <c r="H1629" s="37"/>
      <c r="I1629" s="516"/>
      <c r="J1629" s="666">
        <v>43990</v>
      </c>
      <c r="K1629" s="115"/>
      <c r="L1629" s="37"/>
      <c r="M1629" s="37"/>
      <c r="N1629" s="115"/>
      <c r="O1629" s="115"/>
      <c r="P1629" s="37"/>
      <c r="Q1629" s="37"/>
      <c r="R1629" s="486"/>
      <c r="S1629" s="486"/>
      <c r="T1629" s="486"/>
      <c r="U1629" s="486"/>
      <c r="V1629" s="486"/>
      <c r="W1629" s="486"/>
      <c r="X1629" s="486"/>
      <c r="Y1629" s="486"/>
      <c r="Z1629" s="486"/>
      <c r="AA1629" s="486"/>
      <c r="AB1629" s="486"/>
      <c r="AC1629" s="37"/>
      <c r="AD1629" s="37"/>
    </row>
    <row r="1630" spans="1:30">
      <c r="A1630" s="37">
        <v>6.3</v>
      </c>
      <c r="B1630" s="115" t="s">
        <v>1053</v>
      </c>
      <c r="C1630" s="37">
        <v>880444094</v>
      </c>
      <c r="D1630" s="115" t="s">
        <v>139</v>
      </c>
      <c r="E1630" s="115" t="s">
        <v>140</v>
      </c>
      <c r="F1630" s="115" t="s">
        <v>1687</v>
      </c>
      <c r="G1630" s="115" t="s">
        <v>35</v>
      </c>
      <c r="H1630" s="37"/>
      <c r="I1630" s="516"/>
      <c r="J1630" s="104">
        <v>6.1</v>
      </c>
      <c r="K1630" s="115"/>
      <c r="L1630" s="37"/>
      <c r="M1630" s="37"/>
      <c r="N1630" s="115"/>
      <c r="O1630" s="115"/>
      <c r="P1630" s="37"/>
      <c r="Q1630" s="37"/>
      <c r="R1630" s="486"/>
      <c r="S1630" s="486"/>
      <c r="T1630" s="486"/>
      <c r="U1630" s="486"/>
      <c r="V1630" s="486"/>
      <c r="W1630" s="486"/>
      <c r="X1630" s="486"/>
      <c r="Y1630" s="486"/>
      <c r="Z1630" s="486"/>
      <c r="AA1630" s="486"/>
      <c r="AB1630" s="486"/>
      <c r="AC1630" s="37"/>
      <c r="AD1630" s="37"/>
    </row>
    <row r="1631" spans="1:30">
      <c r="A1631" s="37">
        <v>6.3</v>
      </c>
      <c r="B1631" s="115" t="s">
        <v>1053</v>
      </c>
      <c r="C1631" s="37">
        <v>881006654</v>
      </c>
      <c r="D1631" s="115" t="s">
        <v>152</v>
      </c>
      <c r="E1631" s="115" t="s">
        <v>140</v>
      </c>
      <c r="F1631" s="115" t="s">
        <v>1688</v>
      </c>
      <c r="G1631" s="115" t="s">
        <v>35</v>
      </c>
      <c r="H1631" s="37"/>
      <c r="I1631" s="516"/>
      <c r="J1631" s="666">
        <v>43990</v>
      </c>
      <c r="K1631" s="115"/>
      <c r="L1631" s="37"/>
      <c r="M1631" s="37"/>
      <c r="N1631" s="665">
        <v>43991</v>
      </c>
      <c r="O1631" s="115" t="s">
        <v>1689</v>
      </c>
      <c r="P1631" s="37"/>
      <c r="Q1631" s="37"/>
      <c r="R1631" s="486"/>
      <c r="S1631" s="486"/>
      <c r="T1631" s="486"/>
      <c r="U1631" s="486"/>
      <c r="V1631" s="486"/>
      <c r="W1631" s="486"/>
      <c r="X1631" s="486"/>
      <c r="Y1631" s="486"/>
      <c r="Z1631" s="486"/>
      <c r="AA1631" s="486"/>
      <c r="AB1631" s="486"/>
      <c r="AC1631" s="37"/>
      <c r="AD1631" s="37"/>
    </row>
    <row r="1632" spans="1:30">
      <c r="A1632" s="37">
        <v>6.3</v>
      </c>
      <c r="B1632" s="115" t="s">
        <v>1053</v>
      </c>
      <c r="C1632" s="37">
        <v>881001403</v>
      </c>
      <c r="D1632" s="115" t="s">
        <v>139</v>
      </c>
      <c r="E1632" s="115" t="s">
        <v>140</v>
      </c>
      <c r="F1632" s="115" t="s">
        <v>1690</v>
      </c>
      <c r="G1632" s="115" t="s">
        <v>35</v>
      </c>
      <c r="H1632" s="37"/>
      <c r="I1632" s="516"/>
      <c r="J1632" s="666">
        <v>43990</v>
      </c>
      <c r="K1632" s="115"/>
      <c r="L1632" s="37"/>
      <c r="M1632" s="115" t="s">
        <v>1035</v>
      </c>
      <c r="N1632" s="115"/>
      <c r="O1632" s="115"/>
      <c r="P1632" s="37"/>
      <c r="Q1632" s="37"/>
      <c r="R1632" s="486"/>
      <c r="S1632" s="486"/>
      <c r="T1632" s="486"/>
      <c r="U1632" s="486"/>
      <c r="V1632" s="486"/>
      <c r="W1632" s="486"/>
      <c r="X1632" s="486"/>
      <c r="Y1632" s="486"/>
      <c r="Z1632" s="486"/>
      <c r="AA1632" s="486"/>
      <c r="AB1632" s="486"/>
      <c r="AC1632" s="37"/>
      <c r="AD1632" s="37"/>
    </row>
    <row r="1633" spans="1:30">
      <c r="A1633" s="37">
        <v>6.3</v>
      </c>
      <c r="B1633" s="115" t="s">
        <v>1053</v>
      </c>
      <c r="C1633" s="37">
        <v>880981581</v>
      </c>
      <c r="D1633" s="115" t="s">
        <v>139</v>
      </c>
      <c r="E1633" s="115" t="s">
        <v>140</v>
      </c>
      <c r="F1633" s="115" t="s">
        <v>1691</v>
      </c>
      <c r="G1633" s="115" t="s">
        <v>35</v>
      </c>
      <c r="H1633" s="37"/>
      <c r="I1633" s="516"/>
      <c r="J1633" s="115">
        <v>6.1</v>
      </c>
      <c r="K1633" s="115"/>
      <c r="L1633" s="37"/>
      <c r="M1633" s="37"/>
      <c r="N1633" s="115"/>
      <c r="O1633" s="115"/>
      <c r="P1633" s="37"/>
      <c r="Q1633" s="37"/>
      <c r="R1633" s="486"/>
      <c r="S1633" s="486"/>
      <c r="T1633" s="486"/>
      <c r="U1633" s="486"/>
      <c r="V1633" s="486"/>
      <c r="W1633" s="486"/>
      <c r="X1633" s="486"/>
      <c r="Y1633" s="486"/>
      <c r="Z1633" s="486"/>
      <c r="AA1633" s="486"/>
      <c r="AB1633" s="486"/>
      <c r="AC1633" s="37"/>
      <c r="AD1633" s="37"/>
    </row>
    <row r="1634" spans="1:30">
      <c r="A1634" s="37">
        <v>6.3</v>
      </c>
      <c r="B1634" s="115" t="s">
        <v>1053</v>
      </c>
      <c r="C1634" s="37">
        <v>881013206</v>
      </c>
      <c r="D1634" s="115" t="s">
        <v>139</v>
      </c>
      <c r="E1634" s="115" t="s">
        <v>140</v>
      </c>
      <c r="F1634" s="115" t="s">
        <v>1692</v>
      </c>
      <c r="G1634" s="115" t="s">
        <v>35</v>
      </c>
      <c r="H1634" s="37"/>
      <c r="I1634" s="516"/>
      <c r="J1634" s="666">
        <v>43990</v>
      </c>
      <c r="K1634" s="115"/>
      <c r="L1634" s="37"/>
      <c r="M1634" s="37"/>
      <c r="N1634" s="115"/>
      <c r="O1634" s="115"/>
      <c r="P1634" s="37"/>
      <c r="Q1634" s="37"/>
      <c r="R1634" s="486"/>
      <c r="S1634" s="486"/>
      <c r="T1634" s="486"/>
      <c r="U1634" s="486"/>
      <c r="V1634" s="486"/>
      <c r="W1634" s="486"/>
      <c r="X1634" s="486"/>
      <c r="Y1634" s="486"/>
      <c r="Z1634" s="486"/>
      <c r="AA1634" s="486"/>
      <c r="AB1634" s="486"/>
      <c r="AC1634" s="37"/>
      <c r="AD1634" s="37"/>
    </row>
    <row r="1635" spans="1:30">
      <c r="A1635" s="37">
        <v>6.3</v>
      </c>
      <c r="B1635" s="115" t="s">
        <v>1053</v>
      </c>
      <c r="C1635" s="37">
        <v>881290683</v>
      </c>
      <c r="D1635" s="115" t="s">
        <v>139</v>
      </c>
      <c r="E1635" s="115" t="s">
        <v>140</v>
      </c>
      <c r="F1635" s="115" t="s">
        <v>1693</v>
      </c>
      <c r="G1635" s="115" t="s">
        <v>35</v>
      </c>
      <c r="H1635" s="37"/>
      <c r="I1635" s="516"/>
      <c r="J1635" s="115">
        <v>6.4</v>
      </c>
      <c r="K1635" s="115"/>
      <c r="L1635" s="37"/>
      <c r="M1635" s="37"/>
      <c r="N1635" s="115"/>
      <c r="O1635" s="115"/>
      <c r="P1635" s="37"/>
      <c r="Q1635" s="37"/>
      <c r="R1635" s="486"/>
      <c r="S1635" s="486"/>
      <c r="T1635" s="486"/>
      <c r="U1635" s="486"/>
      <c r="V1635" s="486"/>
      <c r="W1635" s="486"/>
      <c r="X1635" s="486"/>
      <c r="Y1635" s="486"/>
      <c r="Z1635" s="486"/>
      <c r="AA1635" s="486"/>
      <c r="AB1635" s="486"/>
      <c r="AC1635" s="37"/>
      <c r="AD1635" s="37"/>
    </row>
    <row r="1636" spans="1:30">
      <c r="A1636" s="486">
        <v>6.4</v>
      </c>
      <c r="B1636" s="115" t="s">
        <v>1053</v>
      </c>
      <c r="C1636" s="486">
        <v>881770527</v>
      </c>
      <c r="D1636" s="115" t="s">
        <v>139</v>
      </c>
      <c r="E1636" s="115" t="s">
        <v>140</v>
      </c>
      <c r="F1636" s="115" t="s">
        <v>1694</v>
      </c>
      <c r="G1636" s="115" t="s">
        <v>35</v>
      </c>
      <c r="H1636" s="37"/>
      <c r="I1636" s="486"/>
      <c r="J1636" s="486">
        <v>6.11</v>
      </c>
      <c r="K1636" s="486"/>
      <c r="L1636" s="486"/>
      <c r="M1636" s="486"/>
      <c r="N1636" s="486"/>
      <c r="O1636" s="486"/>
      <c r="P1636" s="486"/>
      <c r="Q1636" s="486"/>
      <c r="R1636" s="486"/>
      <c r="S1636" s="486"/>
      <c r="T1636" s="486"/>
      <c r="U1636" s="486"/>
      <c r="V1636" s="486"/>
      <c r="W1636" s="486"/>
      <c r="X1636" s="486"/>
      <c r="Y1636" s="486"/>
      <c r="Z1636" s="486"/>
      <c r="AA1636" s="486"/>
      <c r="AB1636" s="486"/>
      <c r="AC1636" s="37"/>
      <c r="AD1636" s="37"/>
    </row>
    <row r="1637" spans="1:30">
      <c r="A1637" s="720">
        <v>6.4</v>
      </c>
      <c r="B1637" s="115" t="s">
        <v>1053</v>
      </c>
      <c r="C1637" s="37">
        <v>881579491</v>
      </c>
      <c r="D1637" s="115" t="s">
        <v>139</v>
      </c>
      <c r="E1637" s="115" t="s">
        <v>147</v>
      </c>
      <c r="F1637" s="115" t="s">
        <v>1695</v>
      </c>
      <c r="G1637" s="721" t="s">
        <v>35</v>
      </c>
      <c r="H1637" s="37"/>
      <c r="I1637" s="486"/>
      <c r="J1637" s="666">
        <v>43990</v>
      </c>
      <c r="K1637" s="486"/>
      <c r="L1637" s="486"/>
      <c r="M1637" s="486"/>
      <c r="N1637" s="486"/>
      <c r="O1637" s="486"/>
      <c r="P1637" s="486"/>
      <c r="Q1637" s="486"/>
      <c r="R1637" s="486"/>
      <c r="S1637" s="486"/>
      <c r="T1637" s="486"/>
      <c r="U1637" s="486"/>
      <c r="V1637" s="486"/>
      <c r="W1637" s="486"/>
      <c r="X1637" s="486"/>
      <c r="Y1637" s="486"/>
      <c r="Z1637" s="486"/>
      <c r="AA1637" s="486"/>
      <c r="AB1637" s="486"/>
      <c r="AC1637" s="37"/>
      <c r="AD1637" s="37"/>
    </row>
    <row r="1638" spans="1:30">
      <c r="A1638" s="37">
        <v>6.4</v>
      </c>
      <c r="B1638" s="115" t="s">
        <v>1053</v>
      </c>
      <c r="C1638" s="37">
        <v>880365415</v>
      </c>
      <c r="D1638" s="115" t="s">
        <v>139</v>
      </c>
      <c r="E1638" s="115" t="s">
        <v>140</v>
      </c>
      <c r="F1638" s="115" t="s">
        <v>904</v>
      </c>
      <c r="G1638" s="115" t="s">
        <v>35</v>
      </c>
      <c r="H1638" s="37"/>
      <c r="I1638" s="486"/>
      <c r="J1638" s="109" t="s">
        <v>1473</v>
      </c>
      <c r="K1638" s="486"/>
      <c r="L1638" s="486"/>
      <c r="M1638" s="486"/>
      <c r="N1638" s="486"/>
      <c r="O1638" s="486"/>
      <c r="P1638" s="486"/>
      <c r="Q1638" s="486"/>
      <c r="R1638" s="486"/>
      <c r="S1638" s="486"/>
      <c r="T1638" s="486"/>
      <c r="U1638" s="486"/>
      <c r="V1638" s="486"/>
      <c r="W1638" s="486"/>
      <c r="X1638" s="486"/>
      <c r="Y1638" s="486"/>
      <c r="Z1638" s="486"/>
      <c r="AA1638" s="486"/>
      <c r="AB1638" s="486"/>
      <c r="AC1638" s="37"/>
      <c r="AD1638" s="37"/>
    </row>
    <row r="1639" spans="1:30">
      <c r="A1639" s="486">
        <v>6.4</v>
      </c>
      <c r="B1639" s="115" t="s">
        <v>1053</v>
      </c>
      <c r="C1639" s="37">
        <v>881160716</v>
      </c>
      <c r="D1639" s="115" t="s">
        <v>139</v>
      </c>
      <c r="E1639" s="115" t="s">
        <v>140</v>
      </c>
      <c r="F1639" s="115" t="s">
        <v>1696</v>
      </c>
      <c r="G1639" s="115" t="s">
        <v>35</v>
      </c>
      <c r="H1639" s="37"/>
      <c r="I1639" s="486"/>
      <c r="J1639" s="486">
        <v>6.9</v>
      </c>
      <c r="K1639" s="486"/>
      <c r="L1639" s="486"/>
      <c r="M1639" s="486"/>
      <c r="N1639" s="486"/>
      <c r="O1639" s="486"/>
      <c r="P1639" s="486"/>
      <c r="Q1639" s="486"/>
      <c r="R1639" s="486"/>
      <c r="S1639" s="486"/>
      <c r="T1639" s="486"/>
      <c r="U1639" s="486"/>
      <c r="V1639" s="486"/>
      <c r="W1639" s="486"/>
      <c r="X1639" s="486"/>
      <c r="Y1639" s="486"/>
      <c r="Z1639" s="486"/>
      <c r="AA1639" s="486"/>
      <c r="AB1639" s="486"/>
      <c r="AC1639" s="37"/>
      <c r="AD1639" s="37"/>
    </row>
    <row r="1640" spans="1:30">
      <c r="A1640" s="265">
        <v>43987</v>
      </c>
      <c r="B1640" s="115" t="s">
        <v>1053</v>
      </c>
      <c r="C1640" s="37">
        <v>880924803</v>
      </c>
      <c r="D1640" s="115" t="s">
        <v>139</v>
      </c>
      <c r="E1640" s="115" t="s">
        <v>140</v>
      </c>
      <c r="F1640" s="137"/>
      <c r="G1640" s="115"/>
      <c r="H1640" s="37"/>
      <c r="I1640" s="486"/>
      <c r="J1640" s="666">
        <v>43992</v>
      </c>
      <c r="K1640" s="486"/>
      <c r="L1640" s="486"/>
      <c r="M1640" s="115" t="s">
        <v>1697</v>
      </c>
      <c r="N1640" s="486"/>
      <c r="O1640" s="486"/>
      <c r="P1640" s="486"/>
      <c r="Q1640" s="486"/>
      <c r="R1640" s="486"/>
      <c r="S1640" s="486"/>
      <c r="T1640" s="486"/>
      <c r="U1640" s="486"/>
      <c r="V1640" s="486"/>
      <c r="W1640" s="486"/>
      <c r="X1640" s="486"/>
      <c r="Y1640" s="486"/>
      <c r="Z1640" s="486"/>
      <c r="AA1640" s="486"/>
      <c r="AB1640" s="486"/>
      <c r="AC1640" s="37"/>
      <c r="AD1640" s="37"/>
    </row>
    <row r="1641" spans="1:30">
      <c r="A1641" s="265">
        <v>43987</v>
      </c>
      <c r="B1641" s="115" t="s">
        <v>1053</v>
      </c>
      <c r="C1641" s="37">
        <v>880748534</v>
      </c>
      <c r="D1641" s="115" t="s">
        <v>139</v>
      </c>
      <c r="E1641" s="115" t="s">
        <v>140</v>
      </c>
      <c r="F1641" s="137"/>
      <c r="G1641" s="115"/>
      <c r="H1641" s="37"/>
      <c r="I1641" s="486"/>
      <c r="J1641" s="666">
        <v>43994</v>
      </c>
      <c r="K1641" s="486"/>
      <c r="L1641" s="486"/>
      <c r="M1641" s="115" t="s">
        <v>1698</v>
      </c>
      <c r="N1641" s="486"/>
      <c r="O1641" s="486"/>
      <c r="P1641" s="486"/>
      <c r="Q1641" s="486"/>
      <c r="R1641" s="486"/>
      <c r="S1641" s="486"/>
      <c r="T1641" s="486"/>
      <c r="U1641" s="486"/>
      <c r="V1641" s="486"/>
      <c r="W1641" s="486"/>
      <c r="X1641" s="486"/>
      <c r="Y1641" s="486"/>
      <c r="Z1641" s="486"/>
      <c r="AA1641" s="486"/>
      <c r="AB1641" s="486"/>
      <c r="AC1641" s="37"/>
      <c r="AD1641" s="37"/>
    </row>
    <row r="1642" spans="1:30">
      <c r="A1642" s="265">
        <v>43987</v>
      </c>
      <c r="B1642" s="115" t="s">
        <v>1053</v>
      </c>
      <c r="C1642" s="37">
        <v>880648664</v>
      </c>
      <c r="D1642" s="115" t="s">
        <v>345</v>
      </c>
      <c r="E1642" s="115" t="s">
        <v>140</v>
      </c>
      <c r="F1642" s="137"/>
      <c r="G1642" s="115"/>
      <c r="H1642" s="37"/>
      <c r="I1642" s="486"/>
      <c r="J1642" s="666">
        <v>43993</v>
      </c>
      <c r="K1642" s="486"/>
      <c r="L1642" s="486"/>
      <c r="M1642" s="115" t="s">
        <v>142</v>
      </c>
      <c r="N1642" s="486"/>
      <c r="O1642" s="486"/>
      <c r="P1642" s="486"/>
      <c r="Q1642" s="486"/>
      <c r="R1642" s="486"/>
      <c r="S1642" s="486"/>
      <c r="T1642" s="486"/>
      <c r="U1642" s="486"/>
      <c r="V1642" s="486"/>
      <c r="W1642" s="486"/>
      <c r="X1642" s="486"/>
      <c r="Y1642" s="486"/>
      <c r="Z1642" s="486"/>
      <c r="AA1642" s="486"/>
      <c r="AB1642" s="486"/>
      <c r="AC1642" s="37"/>
      <c r="AD1642" s="37"/>
    </row>
    <row r="1643" spans="1:30">
      <c r="A1643" s="666">
        <v>43987</v>
      </c>
      <c r="B1643" s="115" t="s">
        <v>1053</v>
      </c>
      <c r="C1643" s="37">
        <v>881310600</v>
      </c>
      <c r="D1643" s="115" t="s">
        <v>345</v>
      </c>
      <c r="E1643" s="115" t="s">
        <v>140</v>
      </c>
      <c r="F1643" s="137"/>
      <c r="G1643" s="115"/>
      <c r="H1643" s="37"/>
      <c r="I1643" s="486"/>
      <c r="J1643" s="666">
        <v>43994</v>
      </c>
      <c r="K1643" s="486"/>
      <c r="L1643" s="486"/>
      <c r="M1643" s="115" t="s">
        <v>142</v>
      </c>
      <c r="N1643" s="486"/>
      <c r="O1643" s="486"/>
      <c r="P1643" s="486"/>
      <c r="Q1643" s="486"/>
      <c r="R1643" s="486"/>
      <c r="S1643" s="486"/>
      <c r="T1643" s="486"/>
      <c r="U1643" s="486"/>
      <c r="V1643" s="486"/>
      <c r="W1643" s="486"/>
      <c r="X1643" s="486"/>
      <c r="Y1643" s="486"/>
      <c r="Z1643" s="486"/>
      <c r="AA1643" s="486"/>
      <c r="AB1643" s="486"/>
      <c r="AC1643" s="37"/>
      <c r="AD1643" s="37"/>
    </row>
    <row r="1644" spans="1:30">
      <c r="A1644" s="265">
        <v>43987</v>
      </c>
      <c r="B1644" s="115" t="s">
        <v>1053</v>
      </c>
      <c r="C1644" s="37">
        <v>881184001</v>
      </c>
      <c r="D1644" s="115" t="s">
        <v>139</v>
      </c>
      <c r="E1644" s="115" t="s">
        <v>140</v>
      </c>
      <c r="F1644" s="115" t="s">
        <v>140</v>
      </c>
      <c r="G1644" s="115" t="s">
        <v>140</v>
      </c>
      <c r="H1644" s="115"/>
      <c r="I1644" s="486"/>
      <c r="J1644" s="666">
        <v>43993</v>
      </c>
      <c r="K1644" s="666">
        <v>43994</v>
      </c>
      <c r="L1644" s="666"/>
      <c r="M1644" s="115" t="s">
        <v>1699</v>
      </c>
      <c r="N1644" s="486">
        <v>6.11</v>
      </c>
      <c r="O1644" s="486">
        <v>60</v>
      </c>
      <c r="P1644" s="486"/>
      <c r="Q1644" s="486"/>
      <c r="R1644" s="486"/>
      <c r="S1644" s="486"/>
      <c r="T1644" s="486"/>
      <c r="U1644" s="486"/>
      <c r="V1644" s="486"/>
      <c r="W1644" s="486"/>
      <c r="X1644" s="486"/>
      <c r="Y1644" s="486"/>
      <c r="Z1644" s="486"/>
      <c r="AA1644" s="486"/>
      <c r="AB1644" s="486"/>
      <c r="AC1644" s="37"/>
      <c r="AD1644" s="37"/>
    </row>
    <row r="1645" spans="1:30">
      <c r="A1645" s="265">
        <v>43990</v>
      </c>
      <c r="B1645" s="115" t="s">
        <v>1053</v>
      </c>
      <c r="C1645" s="37">
        <v>880532758</v>
      </c>
      <c r="D1645" s="115" t="s">
        <v>152</v>
      </c>
      <c r="E1645" s="115" t="s">
        <v>147</v>
      </c>
      <c r="F1645" s="137"/>
      <c r="G1645" s="115"/>
      <c r="H1645" s="265"/>
      <c r="I1645" s="666"/>
      <c r="J1645" s="666">
        <v>43993</v>
      </c>
      <c r="K1645" s="486"/>
      <c r="L1645" s="486"/>
      <c r="M1645" s="115"/>
      <c r="N1645" s="486"/>
      <c r="O1645" s="486"/>
      <c r="P1645" s="486"/>
      <c r="Q1645" s="486"/>
      <c r="R1645" s="486"/>
      <c r="S1645" s="486"/>
      <c r="T1645" s="486"/>
      <c r="U1645" s="486"/>
      <c r="V1645" s="486"/>
      <c r="W1645" s="486"/>
      <c r="X1645" s="486"/>
      <c r="Y1645" s="486"/>
      <c r="Z1645" s="486"/>
      <c r="AA1645" s="486"/>
      <c r="AB1645" s="486"/>
      <c r="AC1645" s="37"/>
      <c r="AD1645" s="37"/>
    </row>
    <row r="1646" spans="1:30">
      <c r="A1646" s="265">
        <v>43990</v>
      </c>
      <c r="B1646" s="115" t="s">
        <v>1053</v>
      </c>
      <c r="C1646" s="37">
        <v>880406053</v>
      </c>
      <c r="D1646" s="115" t="s">
        <v>152</v>
      </c>
      <c r="E1646" s="115" t="s">
        <v>140</v>
      </c>
      <c r="F1646" s="137"/>
      <c r="G1646" s="115"/>
      <c r="H1646" s="265"/>
      <c r="I1646" s="666"/>
      <c r="J1646" s="666">
        <v>43997</v>
      </c>
      <c r="K1646" s="486"/>
      <c r="L1646" s="486"/>
      <c r="M1646" s="115"/>
      <c r="N1646" s="486"/>
      <c r="O1646" s="486"/>
      <c r="P1646" s="486"/>
      <c r="Q1646" s="486"/>
      <c r="R1646" s="486"/>
      <c r="S1646" s="486"/>
      <c r="T1646" s="486"/>
      <c r="U1646" s="486"/>
      <c r="V1646" s="486"/>
      <c r="W1646" s="486"/>
      <c r="X1646" s="486"/>
      <c r="Y1646" s="486"/>
      <c r="Z1646" s="486"/>
      <c r="AA1646" s="486"/>
      <c r="AB1646" s="486"/>
      <c r="AC1646" s="37"/>
      <c r="AD1646" s="37"/>
    </row>
    <row r="1647" spans="1:30">
      <c r="A1647" s="265">
        <v>43990</v>
      </c>
      <c r="B1647" s="115" t="s">
        <v>1053</v>
      </c>
      <c r="C1647" s="37">
        <v>882163194</v>
      </c>
      <c r="D1647" s="115" t="s">
        <v>139</v>
      </c>
      <c r="E1647" s="115" t="s">
        <v>140</v>
      </c>
      <c r="F1647" s="137"/>
      <c r="G1647" s="115"/>
      <c r="H1647" s="265"/>
      <c r="I1647" s="666"/>
      <c r="J1647" s="666">
        <v>43997</v>
      </c>
      <c r="K1647" s="486"/>
      <c r="L1647" s="486"/>
      <c r="M1647" s="115"/>
      <c r="N1647" s="486"/>
      <c r="O1647" s="486"/>
      <c r="P1647" s="486"/>
      <c r="Q1647" s="486"/>
      <c r="R1647" s="486"/>
      <c r="S1647" s="486"/>
      <c r="T1647" s="486"/>
      <c r="U1647" s="486"/>
      <c r="V1647" s="486"/>
      <c r="W1647" s="486"/>
      <c r="X1647" s="486"/>
      <c r="Y1647" s="486"/>
      <c r="Z1647" s="486"/>
      <c r="AA1647" s="486"/>
      <c r="AB1647" s="486"/>
      <c r="AC1647" s="37"/>
      <c r="AD1647" s="37"/>
    </row>
    <row r="1648" spans="1:30">
      <c r="A1648" s="265">
        <v>43990</v>
      </c>
      <c r="B1648" s="115" t="s">
        <v>1053</v>
      </c>
      <c r="C1648" s="37">
        <v>880495117</v>
      </c>
      <c r="D1648" s="115" t="s">
        <v>139</v>
      </c>
      <c r="E1648" s="115" t="s">
        <v>140</v>
      </c>
      <c r="F1648" s="137"/>
      <c r="G1648" s="115"/>
      <c r="H1648" s="265"/>
      <c r="I1648" s="666"/>
      <c r="J1648" s="666">
        <v>43997</v>
      </c>
      <c r="K1648" s="486"/>
      <c r="L1648" s="486"/>
      <c r="M1648" s="115"/>
      <c r="N1648" s="486"/>
      <c r="O1648" s="486"/>
      <c r="P1648" s="486"/>
      <c r="Q1648" s="486"/>
      <c r="R1648" s="486"/>
      <c r="S1648" s="486"/>
      <c r="T1648" s="486"/>
      <c r="U1648" s="486"/>
      <c r="V1648" s="486"/>
      <c r="W1648" s="486"/>
      <c r="X1648" s="486"/>
      <c r="Y1648" s="486"/>
      <c r="Z1648" s="486"/>
      <c r="AA1648" s="486"/>
      <c r="AB1648" s="486"/>
      <c r="AC1648" s="37"/>
      <c r="AD1648" s="37"/>
    </row>
    <row r="1649" spans="1:30">
      <c r="A1649" s="265">
        <v>43991</v>
      </c>
      <c r="B1649" s="115" t="s">
        <v>1053</v>
      </c>
      <c r="C1649" s="37">
        <v>881349169</v>
      </c>
      <c r="D1649" s="115" t="s">
        <v>139</v>
      </c>
      <c r="E1649" s="115" t="s">
        <v>140</v>
      </c>
      <c r="F1649" s="137"/>
      <c r="G1649" s="115"/>
      <c r="H1649" s="265"/>
      <c r="I1649" s="666"/>
      <c r="J1649" s="666">
        <v>43998</v>
      </c>
      <c r="K1649" s="486"/>
      <c r="L1649" s="486"/>
      <c r="M1649" s="115"/>
      <c r="N1649" s="486"/>
      <c r="O1649" s="486"/>
      <c r="P1649" s="37"/>
      <c r="Q1649" s="486"/>
      <c r="R1649" s="486"/>
      <c r="S1649" s="486"/>
      <c r="T1649" s="486"/>
      <c r="U1649" s="486"/>
      <c r="V1649" s="486"/>
      <c r="W1649" s="486"/>
      <c r="X1649" s="486"/>
      <c r="Y1649" s="486"/>
      <c r="Z1649" s="486"/>
      <c r="AA1649" s="486"/>
      <c r="AB1649" s="486"/>
      <c r="AC1649" s="37"/>
      <c r="AD1649" s="37"/>
    </row>
    <row r="1650" spans="1:30">
      <c r="A1650" s="265">
        <v>43991</v>
      </c>
      <c r="B1650" s="115" t="s">
        <v>1053</v>
      </c>
      <c r="C1650" s="37">
        <v>882124293</v>
      </c>
      <c r="D1650" s="115" t="s">
        <v>139</v>
      </c>
      <c r="E1650" s="115" t="s">
        <v>140</v>
      </c>
      <c r="F1650" s="137"/>
      <c r="G1650" s="115"/>
      <c r="H1650" s="265"/>
      <c r="I1650" s="666"/>
      <c r="J1650" s="666">
        <v>43998</v>
      </c>
      <c r="K1650" s="486"/>
      <c r="L1650" s="486"/>
      <c r="M1650" s="115"/>
      <c r="N1650" s="486"/>
      <c r="O1650" s="486"/>
      <c r="P1650" s="486"/>
      <c r="Q1650" s="486"/>
      <c r="R1650" s="486"/>
      <c r="S1650" s="486"/>
      <c r="T1650" s="486"/>
      <c r="U1650" s="486"/>
      <c r="V1650" s="486"/>
      <c r="W1650" s="486"/>
      <c r="X1650" s="486"/>
      <c r="Y1650" s="486"/>
      <c r="Z1650" s="486"/>
      <c r="AA1650" s="486"/>
      <c r="AB1650" s="486"/>
      <c r="AC1650" s="37"/>
      <c r="AD1650" s="37"/>
    </row>
    <row r="1651" spans="1:30">
      <c r="A1651" s="265">
        <v>43991</v>
      </c>
      <c r="B1651" s="115" t="s">
        <v>1053</v>
      </c>
      <c r="C1651" s="37">
        <v>882191009</v>
      </c>
      <c r="D1651" s="115" t="s">
        <v>139</v>
      </c>
      <c r="E1651" s="115" t="s">
        <v>140</v>
      </c>
      <c r="F1651" s="137"/>
      <c r="G1651" s="115"/>
      <c r="H1651" s="265"/>
      <c r="I1651" s="666"/>
      <c r="J1651" s="666">
        <v>43997</v>
      </c>
      <c r="K1651" s="486"/>
      <c r="L1651" s="486"/>
      <c r="M1651" s="115"/>
      <c r="N1651" s="486"/>
      <c r="O1651" s="486"/>
      <c r="P1651" s="486"/>
      <c r="Q1651" s="486"/>
      <c r="R1651" s="486"/>
      <c r="S1651" s="486"/>
      <c r="T1651" s="486"/>
      <c r="U1651" s="486"/>
      <c r="V1651" s="486"/>
      <c r="W1651" s="486"/>
      <c r="X1651" s="486"/>
      <c r="Y1651" s="486"/>
      <c r="Z1651" s="486"/>
      <c r="AA1651" s="486"/>
      <c r="AB1651" s="486"/>
      <c r="AC1651" s="37"/>
      <c r="AD1651" s="37"/>
    </row>
    <row r="1652" spans="1:30">
      <c r="A1652" s="265">
        <v>43991</v>
      </c>
      <c r="B1652" s="115" t="s">
        <v>1053</v>
      </c>
      <c r="C1652" s="37">
        <v>880727330</v>
      </c>
      <c r="D1652" s="115" t="s">
        <v>139</v>
      </c>
      <c r="E1652" s="115" t="s">
        <v>147</v>
      </c>
      <c r="F1652" s="137"/>
      <c r="G1652" s="115"/>
      <c r="H1652" s="265"/>
      <c r="I1652" s="666"/>
      <c r="J1652" s="665">
        <v>43998</v>
      </c>
      <c r="K1652" s="486"/>
      <c r="L1652" s="486"/>
      <c r="M1652" s="115"/>
      <c r="N1652" s="486"/>
      <c r="O1652" s="486"/>
      <c r="P1652" s="486"/>
      <c r="Q1652" s="486"/>
      <c r="R1652" s="486"/>
      <c r="S1652" s="486"/>
      <c r="T1652" s="486"/>
      <c r="U1652" s="486"/>
      <c r="V1652" s="486"/>
      <c r="W1652" s="486"/>
      <c r="X1652" s="486"/>
      <c r="Y1652" s="486"/>
      <c r="Z1652" s="486"/>
      <c r="AA1652" s="486"/>
      <c r="AB1652" s="486"/>
      <c r="AC1652" s="37"/>
      <c r="AD1652" s="37"/>
    </row>
    <row r="1653" spans="1:30">
      <c r="A1653" s="265">
        <v>43991</v>
      </c>
      <c r="B1653" s="115" t="s">
        <v>1053</v>
      </c>
      <c r="C1653" s="37">
        <v>881014431</v>
      </c>
      <c r="D1653" s="115" t="s">
        <v>139</v>
      </c>
      <c r="E1653" s="115" t="s">
        <v>147</v>
      </c>
      <c r="F1653" s="137"/>
      <c r="G1653" s="115"/>
      <c r="H1653" s="265"/>
      <c r="I1653" s="666"/>
      <c r="J1653" s="665">
        <v>43997</v>
      </c>
      <c r="K1653" s="486"/>
      <c r="L1653" s="486"/>
      <c r="M1653" s="115"/>
      <c r="N1653" s="486"/>
      <c r="O1653" s="486"/>
      <c r="P1653" s="486"/>
      <c r="Q1653" s="486"/>
      <c r="R1653" s="486"/>
      <c r="S1653" s="486"/>
      <c r="T1653" s="486"/>
      <c r="U1653" s="486"/>
      <c r="V1653" s="486"/>
      <c r="W1653" s="486"/>
      <c r="X1653" s="486"/>
      <c r="Y1653" s="486"/>
      <c r="Z1653" s="486"/>
      <c r="AA1653" s="486"/>
      <c r="AB1653" s="486"/>
      <c r="AC1653" s="37"/>
      <c r="AD1653" s="37"/>
    </row>
    <row r="1654" spans="1:30">
      <c r="A1654" s="665">
        <v>43992</v>
      </c>
      <c r="B1654" s="115" t="s">
        <v>1053</v>
      </c>
      <c r="C1654" s="37">
        <v>880968082</v>
      </c>
      <c r="D1654" s="115" t="s">
        <v>139</v>
      </c>
      <c r="E1654" s="115" t="s">
        <v>140</v>
      </c>
      <c r="F1654" s="137"/>
      <c r="G1654" s="115"/>
      <c r="H1654" s="265"/>
      <c r="I1654" s="666"/>
      <c r="J1654" s="665">
        <v>43993</v>
      </c>
      <c r="K1654" s="486"/>
      <c r="L1654" s="486"/>
      <c r="M1654" s="115" t="s">
        <v>142</v>
      </c>
      <c r="N1654" s="486"/>
      <c r="O1654" s="486"/>
      <c r="P1654" s="486"/>
      <c r="Q1654" s="486"/>
      <c r="R1654" s="486"/>
      <c r="S1654" s="486"/>
      <c r="T1654" s="486"/>
      <c r="U1654" s="486"/>
      <c r="V1654" s="486"/>
      <c r="W1654" s="486"/>
      <c r="X1654" s="486"/>
      <c r="Y1654" s="486"/>
      <c r="Z1654" s="486"/>
      <c r="AA1654" s="486"/>
      <c r="AB1654" s="486"/>
      <c r="AC1654" s="37"/>
      <c r="AD1654" s="37"/>
    </row>
    <row r="1655" spans="1:30">
      <c r="A1655" s="665">
        <v>43993</v>
      </c>
      <c r="B1655" s="115" t="s">
        <v>1053</v>
      </c>
      <c r="C1655" s="37">
        <v>882229084</v>
      </c>
      <c r="D1655" s="115" t="s">
        <v>345</v>
      </c>
      <c r="E1655" s="115" t="s">
        <v>150</v>
      </c>
      <c r="F1655" s="137"/>
      <c r="G1655" s="115"/>
      <c r="H1655" s="265"/>
      <c r="I1655" s="666"/>
      <c r="J1655" s="665">
        <v>44000</v>
      </c>
      <c r="K1655" s="486"/>
      <c r="L1655" s="486"/>
      <c r="M1655" s="115" t="s">
        <v>1700</v>
      </c>
      <c r="N1655" s="486">
        <v>6.11</v>
      </c>
      <c r="O1655" s="486">
        <v>297.5</v>
      </c>
      <c r="P1655" s="486"/>
      <c r="Q1655" s="486"/>
      <c r="R1655" s="486"/>
      <c r="S1655" s="486"/>
      <c r="T1655" s="486"/>
      <c r="U1655" s="486"/>
      <c r="V1655" s="486"/>
      <c r="W1655" s="486"/>
      <c r="X1655" s="486"/>
      <c r="Y1655" s="486"/>
      <c r="Z1655" s="486"/>
      <c r="AA1655" s="486"/>
      <c r="AB1655" s="486"/>
      <c r="AC1655" s="37"/>
      <c r="AD1655" s="37"/>
    </row>
    <row r="1656" spans="1:30">
      <c r="A1656" s="665">
        <v>43993</v>
      </c>
      <c r="B1656" s="37" t="s">
        <v>1053</v>
      </c>
      <c r="C1656" s="37">
        <v>882065127</v>
      </c>
      <c r="D1656" s="115" t="s">
        <v>139</v>
      </c>
      <c r="E1656" s="115" t="s">
        <v>150</v>
      </c>
      <c r="F1656" s="137"/>
      <c r="G1656" s="115"/>
      <c r="H1656" s="265"/>
      <c r="I1656" s="666"/>
      <c r="J1656" s="665">
        <v>44000</v>
      </c>
      <c r="K1656" s="486"/>
      <c r="L1656" s="486"/>
      <c r="M1656" s="115" t="s">
        <v>1701</v>
      </c>
      <c r="N1656" s="486"/>
      <c r="O1656" s="486"/>
      <c r="P1656" s="486"/>
      <c r="Q1656" s="486"/>
      <c r="R1656" s="486"/>
      <c r="S1656" s="486"/>
      <c r="T1656" s="486"/>
      <c r="U1656" s="486"/>
      <c r="V1656" s="486"/>
      <c r="W1656" s="486"/>
      <c r="X1656" s="486"/>
      <c r="Y1656" s="486"/>
      <c r="Z1656" s="486"/>
      <c r="AA1656" s="486"/>
      <c r="AB1656" s="486"/>
      <c r="AC1656" s="37"/>
      <c r="AD1656" s="37"/>
    </row>
    <row r="1657" spans="1:30">
      <c r="A1657" s="665">
        <v>43993</v>
      </c>
      <c r="B1657" s="115" t="s">
        <v>1053</v>
      </c>
      <c r="C1657" s="37">
        <v>882168878</v>
      </c>
      <c r="D1657" s="115" t="s">
        <v>139</v>
      </c>
      <c r="E1657" s="115" t="s">
        <v>140</v>
      </c>
      <c r="F1657" s="137"/>
      <c r="G1657" s="115"/>
      <c r="H1657" s="265"/>
      <c r="I1657" s="666"/>
      <c r="J1657" s="665">
        <v>43998</v>
      </c>
      <c r="K1657" s="486"/>
      <c r="L1657" s="486"/>
      <c r="M1657" s="115"/>
      <c r="N1657" s="115"/>
      <c r="O1657" s="486"/>
      <c r="P1657" s="486"/>
      <c r="Q1657" s="486"/>
      <c r="R1657" s="486"/>
      <c r="S1657" s="486"/>
      <c r="T1657" s="486"/>
      <c r="U1657" s="486"/>
      <c r="V1657" s="486"/>
      <c r="W1657" s="486"/>
      <c r="X1657" s="486"/>
      <c r="Y1657" s="486"/>
      <c r="Z1657" s="486"/>
      <c r="AA1657" s="486"/>
      <c r="AB1657" s="486"/>
      <c r="AC1657" s="37"/>
      <c r="AD1657" s="37"/>
    </row>
    <row r="1658" spans="1:30">
      <c r="A1658" s="665">
        <v>43993</v>
      </c>
      <c r="B1658" s="115" t="s">
        <v>1053</v>
      </c>
      <c r="C1658" s="37">
        <v>882193896</v>
      </c>
      <c r="D1658" s="115" t="s">
        <v>139</v>
      </c>
      <c r="E1658" s="115" t="s">
        <v>140</v>
      </c>
      <c r="F1658" s="137"/>
      <c r="G1658" s="115"/>
      <c r="H1658" s="265"/>
      <c r="I1658" s="666"/>
      <c r="J1658" s="665">
        <v>44000</v>
      </c>
      <c r="K1658" s="486"/>
      <c r="L1658" s="486"/>
      <c r="M1658" s="115" t="s">
        <v>142</v>
      </c>
      <c r="N1658" s="115"/>
      <c r="O1658" s="486"/>
      <c r="P1658" s="486"/>
      <c r="Q1658" s="486"/>
      <c r="R1658" s="486"/>
      <c r="S1658" s="486"/>
      <c r="T1658" s="486"/>
      <c r="U1658" s="486"/>
      <c r="V1658" s="486"/>
      <c r="W1658" s="486"/>
      <c r="X1658" s="486"/>
      <c r="Y1658" s="486"/>
      <c r="Z1658" s="486"/>
      <c r="AA1658" s="486"/>
      <c r="AB1658" s="486"/>
      <c r="AC1658" s="37"/>
      <c r="AD1658" s="37"/>
    </row>
    <row r="1659" spans="1:30">
      <c r="A1659" s="665">
        <v>43993</v>
      </c>
      <c r="B1659" s="115" t="s">
        <v>1053</v>
      </c>
      <c r="C1659" s="37">
        <v>882195166</v>
      </c>
      <c r="D1659" s="115" t="s">
        <v>139</v>
      </c>
      <c r="E1659" s="115" t="s">
        <v>140</v>
      </c>
      <c r="F1659" s="137"/>
      <c r="G1659" s="115"/>
      <c r="H1659" s="265"/>
      <c r="I1659" s="666"/>
      <c r="J1659" s="665">
        <v>44007</v>
      </c>
      <c r="K1659" s="486"/>
      <c r="L1659" s="486"/>
      <c r="M1659" s="115" t="s">
        <v>1702</v>
      </c>
      <c r="N1659" s="115"/>
      <c r="O1659" s="486"/>
      <c r="P1659" s="486"/>
      <c r="Q1659" s="486"/>
      <c r="R1659" s="486"/>
      <c r="S1659" s="486"/>
      <c r="T1659" s="486"/>
      <c r="U1659" s="486"/>
      <c r="V1659" s="486"/>
      <c r="W1659" s="486"/>
      <c r="X1659" s="486"/>
      <c r="Y1659" s="486"/>
      <c r="Z1659" s="486"/>
      <c r="AA1659" s="486"/>
      <c r="AB1659" s="486"/>
      <c r="AC1659" s="37"/>
      <c r="AD1659" s="37"/>
    </row>
    <row r="1660" spans="1:30">
      <c r="A1660" s="666">
        <v>43993</v>
      </c>
      <c r="B1660" s="486" t="s">
        <v>1053</v>
      </c>
      <c r="C1660" s="486">
        <v>881433575</v>
      </c>
      <c r="D1660" s="115" t="s">
        <v>152</v>
      </c>
      <c r="E1660" s="115" t="s">
        <v>140</v>
      </c>
      <c r="F1660" s="666"/>
      <c r="G1660" s="486"/>
      <c r="H1660" s="37"/>
      <c r="I1660" s="486"/>
      <c r="J1660" s="666">
        <v>44000</v>
      </c>
      <c r="K1660" s="486"/>
      <c r="L1660" s="486"/>
      <c r="M1660" s="115" t="s">
        <v>142</v>
      </c>
      <c r="N1660" s="486"/>
      <c r="O1660" s="486"/>
      <c r="P1660" s="486"/>
      <c r="Q1660" s="486"/>
      <c r="R1660" s="486"/>
      <c r="S1660" s="486"/>
      <c r="T1660" s="486"/>
      <c r="U1660" s="486"/>
      <c r="V1660" s="486"/>
      <c r="W1660" s="486"/>
      <c r="X1660" s="486"/>
      <c r="Y1660" s="486"/>
      <c r="Z1660" s="486"/>
      <c r="AA1660" s="486"/>
      <c r="AB1660" s="486"/>
      <c r="AC1660" s="37"/>
      <c r="AD1660" s="37"/>
    </row>
    <row r="1661" spans="1:30">
      <c r="A1661" s="666">
        <v>43993</v>
      </c>
      <c r="B1661" s="115" t="s">
        <v>1053</v>
      </c>
      <c r="C1661" s="37">
        <v>880577109</v>
      </c>
      <c r="D1661" s="115" t="s">
        <v>139</v>
      </c>
      <c r="E1661" s="115" t="s">
        <v>147</v>
      </c>
      <c r="F1661" s="666"/>
      <c r="G1661" s="486"/>
      <c r="H1661" s="37"/>
      <c r="I1661" s="486"/>
      <c r="J1661" s="666">
        <v>43994</v>
      </c>
      <c r="K1661" s="486"/>
      <c r="L1661" s="486"/>
      <c r="M1661" s="115" t="s">
        <v>213</v>
      </c>
      <c r="N1661" s="486"/>
      <c r="O1661" s="486"/>
      <c r="P1661" s="486"/>
      <c r="Q1661" s="486"/>
      <c r="R1661" s="486"/>
      <c r="S1661" s="486"/>
      <c r="T1661" s="486"/>
      <c r="U1661" s="486"/>
      <c r="V1661" s="486"/>
      <c r="W1661" s="486"/>
      <c r="X1661" s="486"/>
      <c r="Y1661" s="486"/>
      <c r="Z1661" s="486"/>
      <c r="AA1661" s="486"/>
      <c r="AB1661" s="486"/>
      <c r="AC1661" s="37"/>
      <c r="AD1661" s="37"/>
    </row>
    <row r="1662" spans="1:30">
      <c r="A1662" s="666">
        <v>43994</v>
      </c>
      <c r="B1662" s="115" t="s">
        <v>1053</v>
      </c>
      <c r="C1662" s="486">
        <v>880782234</v>
      </c>
      <c r="D1662" s="115" t="s">
        <v>139</v>
      </c>
      <c r="E1662" s="115" t="s">
        <v>393</v>
      </c>
      <c r="F1662" s="666"/>
      <c r="G1662" s="486"/>
      <c r="H1662" s="37"/>
      <c r="I1662" s="486"/>
      <c r="J1662" s="666">
        <v>43997</v>
      </c>
      <c r="K1662" s="486"/>
      <c r="L1662" s="486"/>
      <c r="M1662" s="115" t="s">
        <v>142</v>
      </c>
      <c r="N1662" s="486"/>
      <c r="O1662" s="486"/>
      <c r="P1662" s="486"/>
      <c r="Q1662" s="486"/>
      <c r="R1662" s="486"/>
      <c r="S1662" s="486"/>
      <c r="T1662" s="486"/>
      <c r="U1662" s="486"/>
      <c r="V1662" s="486"/>
      <c r="W1662" s="486"/>
      <c r="X1662" s="486"/>
      <c r="Y1662" s="486"/>
      <c r="Z1662" s="486"/>
      <c r="AA1662" s="486"/>
      <c r="AB1662" s="486"/>
      <c r="AC1662" s="37"/>
      <c r="AD1662" s="37"/>
    </row>
    <row r="1663" spans="1:30">
      <c r="A1663" s="666">
        <v>43994</v>
      </c>
      <c r="B1663" s="115" t="s">
        <v>1053</v>
      </c>
      <c r="C1663" s="486">
        <v>881011373</v>
      </c>
      <c r="D1663" s="115" t="s">
        <v>139</v>
      </c>
      <c r="E1663" s="115" t="s">
        <v>140</v>
      </c>
      <c r="F1663" s="666"/>
      <c r="G1663" s="486"/>
      <c r="H1663" s="37"/>
      <c r="I1663" s="486"/>
      <c r="J1663" s="666">
        <v>44000</v>
      </c>
      <c r="K1663" s="486"/>
      <c r="L1663" s="486"/>
      <c r="M1663" s="115" t="s">
        <v>225</v>
      </c>
      <c r="N1663" s="486"/>
      <c r="O1663" s="486"/>
      <c r="P1663" s="486"/>
      <c r="Q1663" s="486"/>
      <c r="R1663" s="486"/>
      <c r="S1663" s="486"/>
      <c r="T1663" s="486"/>
      <c r="U1663" s="486"/>
      <c r="V1663" s="486"/>
      <c r="W1663" s="486"/>
      <c r="X1663" s="486"/>
      <c r="Y1663" s="486"/>
      <c r="Z1663" s="486"/>
      <c r="AA1663" s="486"/>
      <c r="AB1663" s="486"/>
      <c r="AC1663" s="37"/>
      <c r="AD1663" s="37"/>
    </row>
    <row r="1664" spans="1:30">
      <c r="A1664" s="37">
        <v>5.28</v>
      </c>
      <c r="B1664" s="115" t="s">
        <v>149</v>
      </c>
      <c r="C1664" s="37">
        <v>880027251</v>
      </c>
      <c r="D1664" s="115" t="s">
        <v>139</v>
      </c>
      <c r="E1664" s="37"/>
      <c r="F1664" s="115" t="s">
        <v>1082</v>
      </c>
      <c r="G1664" s="115" t="s">
        <v>37</v>
      </c>
      <c r="H1664" s="37"/>
      <c r="I1664" s="516">
        <v>5.28</v>
      </c>
      <c r="J1664" s="37">
        <v>6.2</v>
      </c>
      <c r="K1664" s="115" t="s">
        <v>142</v>
      </c>
      <c r="L1664" s="37"/>
      <c r="M1664" s="37"/>
      <c r="N1664" s="37"/>
      <c r="O1664" s="37">
        <v>6330</v>
      </c>
      <c r="P1664" s="37"/>
      <c r="Q1664" s="37"/>
      <c r="R1664" s="486"/>
      <c r="S1664" s="486"/>
      <c r="T1664" s="486"/>
      <c r="U1664" s="486"/>
      <c r="V1664" s="486"/>
      <c r="W1664" s="486"/>
      <c r="X1664" s="486"/>
      <c r="Y1664" s="486"/>
      <c r="Z1664" s="486"/>
      <c r="AA1664" s="486"/>
      <c r="AB1664" s="486"/>
      <c r="AC1664" s="37"/>
      <c r="AD1664" s="37"/>
    </row>
    <row r="1665" spans="1:30" ht="34">
      <c r="A1665" s="37">
        <v>5.28</v>
      </c>
      <c r="B1665" s="115" t="s">
        <v>149</v>
      </c>
      <c r="C1665" s="37">
        <v>881598134</v>
      </c>
      <c r="D1665" s="115" t="s">
        <v>139</v>
      </c>
      <c r="E1665" s="37"/>
      <c r="F1665" s="137" t="s">
        <v>1703</v>
      </c>
      <c r="G1665" s="115" t="s">
        <v>35</v>
      </c>
      <c r="H1665" s="37"/>
      <c r="I1665" s="516"/>
      <c r="J1665" s="37">
        <v>6.24</v>
      </c>
      <c r="K1665" s="37"/>
      <c r="L1665" s="37"/>
      <c r="M1665" s="37"/>
      <c r="N1665" s="37"/>
      <c r="O1665" s="37"/>
      <c r="P1665" s="37"/>
      <c r="Q1665" s="37"/>
      <c r="R1665" s="486"/>
      <c r="S1665" s="486"/>
      <c r="T1665" s="486"/>
      <c r="U1665" s="486"/>
      <c r="V1665" s="486"/>
      <c r="W1665" s="486"/>
      <c r="X1665" s="486"/>
      <c r="Y1665" s="486"/>
      <c r="Z1665" s="486"/>
      <c r="AA1665" s="486"/>
      <c r="AB1665" s="486"/>
      <c r="AC1665" s="37"/>
      <c r="AD1665" s="37"/>
    </row>
    <row r="1666" spans="1:30" ht="34">
      <c r="A1666" s="37">
        <v>5.29</v>
      </c>
      <c r="B1666" s="115" t="s">
        <v>149</v>
      </c>
      <c r="C1666" s="37">
        <v>882117592</v>
      </c>
      <c r="D1666" s="115" t="s">
        <v>139</v>
      </c>
      <c r="E1666" s="37"/>
      <c r="F1666" s="137" t="s">
        <v>1704</v>
      </c>
      <c r="G1666" s="115" t="s">
        <v>35</v>
      </c>
      <c r="H1666" s="665">
        <v>43993</v>
      </c>
      <c r="I1666" s="516"/>
      <c r="J1666" s="265">
        <v>44019</v>
      </c>
      <c r="K1666" s="37"/>
      <c r="L1666" s="37"/>
      <c r="M1666" s="37"/>
      <c r="N1666" s="37"/>
      <c r="O1666" s="37"/>
      <c r="P1666" s="37"/>
      <c r="Q1666" s="37"/>
      <c r="R1666" s="486"/>
      <c r="S1666" s="486"/>
      <c r="T1666" s="486"/>
      <c r="U1666" s="486"/>
      <c r="V1666" s="486"/>
      <c r="W1666" s="486"/>
      <c r="X1666" s="486"/>
      <c r="Y1666" s="486"/>
      <c r="Z1666" s="486"/>
      <c r="AA1666" s="486"/>
      <c r="AB1666" s="486"/>
      <c r="AC1666" s="37"/>
      <c r="AD1666" s="37"/>
    </row>
    <row r="1667" spans="1:30">
      <c r="A1667" s="37">
        <v>5.29</v>
      </c>
      <c r="B1667" s="115" t="s">
        <v>149</v>
      </c>
      <c r="C1667" s="37">
        <v>881723827</v>
      </c>
      <c r="D1667" s="115" t="s">
        <v>139</v>
      </c>
      <c r="E1667" s="37"/>
      <c r="F1667" s="115" t="s">
        <v>1705</v>
      </c>
      <c r="G1667" s="115" t="s">
        <v>37</v>
      </c>
      <c r="H1667" s="37"/>
      <c r="I1667" s="516"/>
      <c r="J1667" s="265">
        <v>44026</v>
      </c>
      <c r="K1667" s="115" t="s">
        <v>1706</v>
      </c>
      <c r="L1667" s="37"/>
      <c r="M1667" s="37"/>
      <c r="N1667" s="37"/>
      <c r="O1667" s="37">
        <v>2794.2</v>
      </c>
      <c r="P1667" s="37"/>
      <c r="Q1667" s="37"/>
      <c r="R1667" s="486"/>
      <c r="S1667" s="486"/>
      <c r="T1667" s="486"/>
      <c r="U1667" s="486"/>
      <c r="V1667" s="486"/>
      <c r="W1667" s="486"/>
      <c r="X1667" s="486"/>
      <c r="Y1667" s="486"/>
      <c r="Z1667" s="486"/>
      <c r="AA1667" s="486"/>
      <c r="AB1667" s="486"/>
      <c r="AC1667" s="37"/>
      <c r="AD1667" s="37"/>
    </row>
    <row r="1668" spans="1:30" ht="34">
      <c r="A1668" s="37">
        <v>5.29</v>
      </c>
      <c r="B1668" s="115" t="s">
        <v>149</v>
      </c>
      <c r="C1668" s="37">
        <v>881666358</v>
      </c>
      <c r="D1668" s="115" t="s">
        <v>139</v>
      </c>
      <c r="E1668" s="37"/>
      <c r="F1668" s="137" t="s">
        <v>1707</v>
      </c>
      <c r="G1668" s="115" t="s">
        <v>35</v>
      </c>
      <c r="H1668" s="37"/>
      <c r="I1668" s="516"/>
      <c r="J1668" s="37">
        <v>6.25</v>
      </c>
      <c r="K1668" s="37"/>
      <c r="L1668" s="37"/>
      <c r="M1668" s="37"/>
      <c r="N1668" s="37"/>
      <c r="O1668" s="37"/>
      <c r="P1668" s="37"/>
      <c r="Q1668" s="37"/>
      <c r="R1668" s="486"/>
      <c r="S1668" s="486"/>
      <c r="T1668" s="486"/>
      <c r="U1668" s="486"/>
      <c r="V1668" s="486"/>
      <c r="W1668" s="486"/>
      <c r="X1668" s="486"/>
      <c r="Y1668" s="486"/>
      <c r="Z1668" s="486"/>
      <c r="AA1668" s="486"/>
      <c r="AB1668" s="486"/>
      <c r="AC1668" s="37"/>
      <c r="AD1668" s="37"/>
    </row>
    <row r="1669" spans="1:30" ht="34">
      <c r="A1669" s="37">
        <v>5.29</v>
      </c>
      <c r="B1669" s="115" t="s">
        <v>149</v>
      </c>
      <c r="C1669" s="37">
        <v>881675088</v>
      </c>
      <c r="D1669" s="115" t="s">
        <v>139</v>
      </c>
      <c r="E1669" s="37"/>
      <c r="F1669" s="137" t="s">
        <v>1708</v>
      </c>
      <c r="G1669" s="115" t="s">
        <v>37</v>
      </c>
      <c r="H1669" s="37"/>
      <c r="I1669" s="516"/>
      <c r="J1669" s="665">
        <v>44022</v>
      </c>
      <c r="K1669" s="115" t="s">
        <v>1329</v>
      </c>
      <c r="L1669" s="37"/>
      <c r="M1669" s="115" t="s">
        <v>1074</v>
      </c>
      <c r="N1669" s="37"/>
      <c r="O1669" s="37">
        <v>1999</v>
      </c>
      <c r="P1669" s="37"/>
      <c r="Q1669" s="37"/>
      <c r="R1669" s="486"/>
      <c r="S1669" s="486"/>
      <c r="T1669" s="486"/>
      <c r="U1669" s="486"/>
      <c r="V1669" s="486"/>
      <c r="W1669" s="486"/>
      <c r="X1669" s="486"/>
      <c r="Y1669" s="486"/>
      <c r="Z1669" s="486"/>
      <c r="AA1669" s="486"/>
      <c r="AB1669" s="486"/>
      <c r="AC1669" s="37"/>
      <c r="AD1669" s="37"/>
    </row>
    <row r="1670" spans="1:30" ht="34">
      <c r="A1670" s="37">
        <v>5.29</v>
      </c>
      <c r="B1670" s="115" t="s">
        <v>149</v>
      </c>
      <c r="C1670" s="37">
        <v>880030690</v>
      </c>
      <c r="D1670" s="115" t="s">
        <v>152</v>
      </c>
      <c r="E1670" s="37"/>
      <c r="F1670" s="137" t="s">
        <v>1709</v>
      </c>
      <c r="G1670" s="115" t="s">
        <v>37</v>
      </c>
      <c r="H1670" s="265">
        <v>43994</v>
      </c>
      <c r="I1670" s="516"/>
      <c r="J1670" s="665">
        <v>43997</v>
      </c>
      <c r="K1670" s="115" t="s">
        <v>1066</v>
      </c>
      <c r="L1670" s="37"/>
      <c r="M1670" s="37"/>
      <c r="N1670" s="265">
        <v>43994</v>
      </c>
      <c r="O1670" s="84">
        <v>1608.14</v>
      </c>
      <c r="P1670" s="37"/>
      <c r="Q1670" s="37"/>
      <c r="R1670" s="486"/>
      <c r="S1670" s="486"/>
      <c r="T1670" s="486"/>
      <c r="U1670" s="486"/>
      <c r="V1670" s="486"/>
      <c r="W1670" s="486"/>
      <c r="X1670" s="486"/>
      <c r="Y1670" s="486"/>
      <c r="Z1670" s="486"/>
      <c r="AA1670" s="486"/>
      <c r="AB1670" s="486"/>
      <c r="AC1670" s="37"/>
      <c r="AD1670" s="37"/>
    </row>
    <row r="1671" spans="1:30" ht="34">
      <c r="A1671" s="37">
        <v>6.1</v>
      </c>
      <c r="B1671" s="486" t="s">
        <v>149</v>
      </c>
      <c r="C1671" s="37">
        <v>881285200</v>
      </c>
      <c r="D1671" s="486" t="s">
        <v>139</v>
      </c>
      <c r="E1671" s="486" t="s">
        <v>140</v>
      </c>
      <c r="F1671" s="735" t="s">
        <v>1710</v>
      </c>
      <c r="G1671" s="486" t="s">
        <v>35</v>
      </c>
      <c r="H1671" s="37"/>
      <c r="I1671" s="516"/>
      <c r="J1671" s="666">
        <v>44012</v>
      </c>
      <c r="K1671" s="486"/>
      <c r="L1671" s="37"/>
      <c r="M1671" s="37"/>
      <c r="N1671" s="486"/>
      <c r="O1671" s="486"/>
      <c r="P1671" s="37"/>
      <c r="Q1671" s="37"/>
      <c r="R1671" s="486"/>
      <c r="S1671" s="486"/>
      <c r="T1671" s="486"/>
      <c r="U1671" s="486"/>
      <c r="V1671" s="486"/>
      <c r="W1671" s="486"/>
      <c r="X1671" s="486"/>
      <c r="Y1671" s="486"/>
      <c r="Z1671" s="486"/>
      <c r="AA1671" s="486"/>
      <c r="AB1671" s="486"/>
      <c r="AC1671" s="37"/>
      <c r="AD1671" s="37"/>
    </row>
    <row r="1672" spans="1:30">
      <c r="A1672" s="37">
        <v>6.1</v>
      </c>
      <c r="B1672" s="486" t="s">
        <v>149</v>
      </c>
      <c r="C1672" s="37">
        <v>880488328</v>
      </c>
      <c r="D1672" s="486" t="s">
        <v>152</v>
      </c>
      <c r="E1672" s="486" t="s">
        <v>147</v>
      </c>
      <c r="F1672" s="486" t="s">
        <v>981</v>
      </c>
      <c r="G1672" s="486" t="s">
        <v>37</v>
      </c>
      <c r="H1672" s="37"/>
      <c r="I1672" s="719" t="s">
        <v>841</v>
      </c>
      <c r="J1672" s="666">
        <v>44012</v>
      </c>
      <c r="K1672" s="486" t="s">
        <v>142</v>
      </c>
      <c r="L1672" s="37"/>
      <c r="M1672" s="37"/>
      <c r="N1672" s="486"/>
      <c r="O1672" s="486">
        <v>565</v>
      </c>
      <c r="P1672" s="37"/>
      <c r="Q1672" s="37"/>
      <c r="R1672" s="486"/>
      <c r="S1672" s="486"/>
      <c r="T1672" s="486"/>
      <c r="U1672" s="486"/>
      <c r="V1672" s="486"/>
      <c r="W1672" s="486"/>
      <c r="X1672" s="486"/>
      <c r="Y1672" s="486"/>
      <c r="Z1672" s="486"/>
      <c r="AA1672" s="486"/>
      <c r="AB1672" s="486"/>
      <c r="AC1672" s="37"/>
      <c r="AD1672" s="37"/>
    </row>
    <row r="1673" spans="1:30" ht="34">
      <c r="A1673" s="37">
        <v>6.1</v>
      </c>
      <c r="B1673" s="486" t="s">
        <v>149</v>
      </c>
      <c r="C1673" s="37">
        <v>882092832</v>
      </c>
      <c r="D1673" s="486" t="s">
        <v>139</v>
      </c>
      <c r="E1673" s="486" t="s">
        <v>140</v>
      </c>
      <c r="F1673" s="735" t="s">
        <v>1711</v>
      </c>
      <c r="G1673" s="486" t="s">
        <v>35</v>
      </c>
      <c r="H1673" s="37"/>
      <c r="I1673" s="516"/>
      <c r="J1673" s="666">
        <v>44013</v>
      </c>
      <c r="K1673" s="486"/>
      <c r="L1673" s="37"/>
      <c r="M1673" s="37"/>
      <c r="N1673" s="486"/>
      <c r="O1673" s="486"/>
      <c r="P1673" s="37"/>
      <c r="Q1673" s="37"/>
      <c r="R1673" s="486"/>
      <c r="S1673" s="486"/>
      <c r="T1673" s="486"/>
      <c r="U1673" s="486"/>
      <c r="V1673" s="486"/>
      <c r="W1673" s="486"/>
      <c r="X1673" s="486"/>
      <c r="Y1673" s="486"/>
      <c r="Z1673" s="486"/>
      <c r="AA1673" s="486"/>
      <c r="AB1673" s="486"/>
      <c r="AC1673" s="37"/>
      <c r="AD1673" s="37"/>
    </row>
    <row r="1674" spans="1:30">
      <c r="A1674" s="37">
        <v>6.1</v>
      </c>
      <c r="B1674" s="115" t="s">
        <v>149</v>
      </c>
      <c r="C1674" s="37">
        <v>880035967</v>
      </c>
      <c r="D1674" s="115" t="s">
        <v>152</v>
      </c>
      <c r="E1674" s="37" t="s">
        <v>147</v>
      </c>
      <c r="F1674" s="115" t="s">
        <v>1431</v>
      </c>
      <c r="G1674" s="115" t="s">
        <v>37</v>
      </c>
      <c r="H1674" s="37"/>
      <c r="I1674" s="109" t="s">
        <v>841</v>
      </c>
      <c r="J1674" s="115"/>
      <c r="K1674" s="115" t="s">
        <v>811</v>
      </c>
      <c r="L1674" s="37"/>
      <c r="M1674" s="37"/>
      <c r="N1674" s="115"/>
      <c r="O1674" s="115">
        <v>1167.5999999999999</v>
      </c>
      <c r="P1674" s="37"/>
      <c r="Q1674" s="37"/>
      <c r="R1674" s="486"/>
      <c r="S1674" s="486"/>
      <c r="T1674" s="486"/>
      <c r="U1674" s="486"/>
      <c r="V1674" s="486"/>
      <c r="W1674" s="486"/>
      <c r="X1674" s="486"/>
      <c r="Y1674" s="486"/>
      <c r="Z1674" s="486"/>
      <c r="AA1674" s="486"/>
      <c r="AB1674" s="486"/>
      <c r="AC1674" s="37"/>
      <c r="AD1674" s="37"/>
    </row>
    <row r="1675" spans="1:30">
      <c r="A1675" s="37">
        <v>6.2</v>
      </c>
      <c r="B1675" s="486" t="s">
        <v>149</v>
      </c>
      <c r="C1675" s="37">
        <v>881174026</v>
      </c>
      <c r="D1675" s="486" t="s">
        <v>152</v>
      </c>
      <c r="E1675" s="486" t="s">
        <v>147</v>
      </c>
      <c r="F1675" s="486" t="s">
        <v>1082</v>
      </c>
      <c r="G1675" s="486" t="s">
        <v>37</v>
      </c>
      <c r="H1675" s="37"/>
      <c r="I1675" s="109" t="s">
        <v>1055</v>
      </c>
      <c r="J1675" s="486"/>
      <c r="K1675" s="486" t="s">
        <v>1066</v>
      </c>
      <c r="L1675" s="37"/>
      <c r="M1675" s="37"/>
      <c r="N1675" s="486"/>
      <c r="O1675" s="486">
        <v>4175</v>
      </c>
      <c r="P1675" s="37"/>
      <c r="Q1675" s="37"/>
      <c r="R1675" s="486"/>
      <c r="S1675" s="486"/>
      <c r="T1675" s="486"/>
      <c r="U1675" s="486"/>
      <c r="V1675" s="486"/>
      <c r="W1675" s="486"/>
      <c r="X1675" s="486"/>
      <c r="Y1675" s="486"/>
      <c r="Z1675" s="486"/>
      <c r="AA1675" s="486"/>
      <c r="AB1675" s="486"/>
      <c r="AC1675" s="37"/>
      <c r="AD1675" s="37"/>
    </row>
    <row r="1676" spans="1:30">
      <c r="A1676" s="37">
        <v>6.2</v>
      </c>
      <c r="B1676" s="486" t="s">
        <v>149</v>
      </c>
      <c r="C1676" s="37">
        <v>880629072</v>
      </c>
      <c r="D1676" s="486" t="s">
        <v>139</v>
      </c>
      <c r="E1676" s="486" t="s">
        <v>147</v>
      </c>
      <c r="F1676" s="486" t="s">
        <v>1082</v>
      </c>
      <c r="G1676" s="486" t="s">
        <v>37</v>
      </c>
      <c r="H1676" s="37"/>
      <c r="I1676" s="37"/>
      <c r="J1676" s="37"/>
      <c r="K1676" s="486" t="s">
        <v>1066</v>
      </c>
      <c r="L1676" s="37"/>
      <c r="M1676" s="37"/>
      <c r="N1676" s="486"/>
      <c r="O1676" s="486">
        <v>1513.5</v>
      </c>
      <c r="P1676" s="37"/>
      <c r="Q1676" s="37"/>
      <c r="R1676" s="486"/>
      <c r="S1676" s="486"/>
      <c r="T1676" s="486"/>
      <c r="U1676" s="486"/>
      <c r="V1676" s="486"/>
      <c r="W1676" s="486"/>
      <c r="X1676" s="486"/>
      <c r="Y1676" s="486"/>
      <c r="Z1676" s="486"/>
      <c r="AA1676" s="486"/>
      <c r="AB1676" s="486"/>
      <c r="AC1676" s="37"/>
      <c r="AD1676" s="37"/>
    </row>
    <row r="1677" spans="1:30" ht="17">
      <c r="A1677" s="37">
        <v>6.2</v>
      </c>
      <c r="B1677" s="486" t="s">
        <v>149</v>
      </c>
      <c r="C1677" s="37">
        <v>882179117</v>
      </c>
      <c r="D1677" s="486" t="s">
        <v>152</v>
      </c>
      <c r="E1677" s="486" t="s">
        <v>140</v>
      </c>
      <c r="F1677" s="180" t="s">
        <v>12380</v>
      </c>
      <c r="G1677" s="486" t="s">
        <v>35</v>
      </c>
      <c r="H1677" s="265">
        <v>43993</v>
      </c>
      <c r="I1677" s="516"/>
      <c r="J1677" s="666">
        <v>43997</v>
      </c>
      <c r="K1677" s="486"/>
      <c r="L1677" s="37"/>
      <c r="M1677" s="37"/>
      <c r="N1677" s="486"/>
      <c r="O1677" s="486"/>
      <c r="P1677" s="37"/>
      <c r="Q1677" s="37"/>
      <c r="R1677" s="486"/>
      <c r="S1677" s="486"/>
      <c r="T1677" s="486"/>
      <c r="U1677" s="486"/>
      <c r="V1677" s="486"/>
      <c r="W1677" s="486"/>
      <c r="X1677" s="486"/>
      <c r="Y1677" s="486"/>
      <c r="Z1677" s="486"/>
      <c r="AA1677" s="486"/>
      <c r="AB1677" s="486"/>
      <c r="AC1677" s="37"/>
      <c r="AD1677" s="37"/>
    </row>
    <row r="1678" spans="1:30">
      <c r="A1678" s="37">
        <v>6.2</v>
      </c>
      <c r="B1678" s="486" t="s">
        <v>149</v>
      </c>
      <c r="C1678" s="37">
        <v>882178429</v>
      </c>
      <c r="D1678" s="486" t="s">
        <v>152</v>
      </c>
      <c r="E1678" s="486" t="s">
        <v>140</v>
      </c>
      <c r="F1678" s="486" t="s">
        <v>1712</v>
      </c>
      <c r="G1678" s="486" t="s">
        <v>35</v>
      </c>
      <c r="H1678" s="37"/>
      <c r="I1678" s="516"/>
      <c r="J1678" s="665">
        <v>43992</v>
      </c>
      <c r="K1678" s="486"/>
      <c r="L1678" s="37"/>
      <c r="M1678" s="37"/>
      <c r="N1678" s="486"/>
      <c r="O1678" s="486"/>
      <c r="P1678" s="37"/>
      <c r="Q1678" s="37"/>
      <c r="R1678" s="486"/>
      <c r="S1678" s="486"/>
      <c r="T1678" s="486"/>
      <c r="U1678" s="486"/>
      <c r="V1678" s="486"/>
      <c r="W1678" s="486"/>
      <c r="X1678" s="486"/>
      <c r="Y1678" s="486"/>
      <c r="Z1678" s="486"/>
      <c r="AA1678" s="486"/>
      <c r="AB1678" s="486"/>
      <c r="AC1678" s="37"/>
      <c r="AD1678" s="37"/>
    </row>
    <row r="1679" spans="1:30">
      <c r="A1679" s="37">
        <v>6.2</v>
      </c>
      <c r="B1679" s="486" t="s">
        <v>149</v>
      </c>
      <c r="C1679" s="37">
        <v>881592933</v>
      </c>
      <c r="D1679" s="486" t="s">
        <v>139</v>
      </c>
      <c r="E1679" s="486" t="s">
        <v>140</v>
      </c>
      <c r="F1679" s="486" t="s">
        <v>1713</v>
      </c>
      <c r="G1679" s="486" t="s">
        <v>35</v>
      </c>
      <c r="H1679" s="37"/>
      <c r="I1679" s="516"/>
      <c r="J1679" s="666">
        <v>43997</v>
      </c>
      <c r="K1679" s="486"/>
      <c r="L1679" s="37"/>
      <c r="M1679" s="37"/>
      <c r="N1679" s="486"/>
      <c r="O1679" s="486"/>
      <c r="P1679" s="37"/>
      <c r="Q1679" s="37"/>
      <c r="R1679" s="486"/>
      <c r="S1679" s="486"/>
      <c r="T1679" s="486"/>
      <c r="U1679" s="486"/>
      <c r="V1679" s="486"/>
      <c r="W1679" s="486"/>
      <c r="X1679" s="486"/>
      <c r="Y1679" s="486"/>
      <c r="Z1679" s="486"/>
      <c r="AA1679" s="486"/>
      <c r="AB1679" s="486"/>
      <c r="AC1679" s="37"/>
      <c r="AD1679" s="37"/>
    </row>
    <row r="1680" spans="1:30">
      <c r="A1680" s="37">
        <v>6.2</v>
      </c>
      <c r="B1680" s="486" t="s">
        <v>149</v>
      </c>
      <c r="C1680" s="37">
        <v>881572792</v>
      </c>
      <c r="D1680" s="486" t="s">
        <v>139</v>
      </c>
      <c r="E1680" s="486" t="s">
        <v>140</v>
      </c>
      <c r="F1680" s="486" t="s">
        <v>1714</v>
      </c>
      <c r="G1680" s="486" t="s">
        <v>35</v>
      </c>
      <c r="H1680" s="37"/>
      <c r="I1680" s="516"/>
      <c r="J1680" s="666">
        <v>43997</v>
      </c>
      <c r="K1680" s="486"/>
      <c r="L1680" s="37"/>
      <c r="M1680" s="37"/>
      <c r="N1680" s="486"/>
      <c r="O1680" s="486"/>
      <c r="P1680" s="37"/>
      <c r="Q1680" s="37"/>
      <c r="R1680" s="486"/>
      <c r="S1680" s="486"/>
      <c r="T1680" s="486"/>
      <c r="U1680" s="486"/>
      <c r="V1680" s="486"/>
      <c r="W1680" s="486"/>
      <c r="X1680" s="486"/>
      <c r="Y1680" s="486"/>
      <c r="Z1680" s="486"/>
      <c r="AA1680" s="486"/>
      <c r="AB1680" s="486"/>
      <c r="AC1680" s="37"/>
      <c r="AD1680" s="37"/>
    </row>
    <row r="1681" spans="1:30">
      <c r="A1681" s="37">
        <v>6.2</v>
      </c>
      <c r="B1681" s="486" t="s">
        <v>149</v>
      </c>
      <c r="C1681" s="37">
        <v>881235675</v>
      </c>
      <c r="D1681" s="486" t="s">
        <v>152</v>
      </c>
      <c r="E1681" s="486" t="s">
        <v>140</v>
      </c>
      <c r="F1681" s="486" t="s">
        <v>1715</v>
      </c>
      <c r="G1681" s="486" t="s">
        <v>35</v>
      </c>
      <c r="H1681" s="37"/>
      <c r="I1681" s="516"/>
      <c r="J1681" s="486">
        <v>6.5</v>
      </c>
      <c r="K1681" s="486"/>
      <c r="L1681" s="37"/>
      <c r="M1681" s="37"/>
      <c r="N1681" s="486"/>
      <c r="O1681" s="486"/>
      <c r="P1681" s="37"/>
      <c r="Q1681" s="37"/>
      <c r="R1681" s="486"/>
      <c r="S1681" s="486"/>
      <c r="T1681" s="486"/>
      <c r="U1681" s="486"/>
      <c r="V1681" s="486"/>
      <c r="W1681" s="486"/>
      <c r="X1681" s="486"/>
      <c r="Y1681" s="486"/>
      <c r="Z1681" s="486"/>
      <c r="AA1681" s="486"/>
      <c r="AB1681" s="486"/>
      <c r="AC1681" s="37"/>
      <c r="AD1681" s="37"/>
    </row>
    <row r="1682" spans="1:30">
      <c r="A1682" s="37">
        <v>6.2</v>
      </c>
      <c r="B1682" s="486" t="s">
        <v>149</v>
      </c>
      <c r="C1682" s="37">
        <v>881235675</v>
      </c>
      <c r="D1682" s="486" t="s">
        <v>152</v>
      </c>
      <c r="E1682" s="486" t="s">
        <v>147</v>
      </c>
      <c r="F1682" s="486" t="s">
        <v>1082</v>
      </c>
      <c r="G1682" s="486" t="s">
        <v>37</v>
      </c>
      <c r="H1682" s="37"/>
      <c r="I1682" s="516"/>
      <c r="J1682" s="486"/>
      <c r="K1682" s="486" t="s">
        <v>1066</v>
      </c>
      <c r="L1682" s="37"/>
      <c r="M1682" s="37"/>
      <c r="N1682" s="486"/>
      <c r="O1682" s="486">
        <v>600</v>
      </c>
      <c r="P1682" s="37"/>
      <c r="Q1682" s="37"/>
      <c r="R1682" s="486"/>
      <c r="S1682" s="486"/>
      <c r="T1682" s="486"/>
      <c r="U1682" s="486"/>
      <c r="V1682" s="486"/>
      <c r="W1682" s="486"/>
      <c r="X1682" s="486"/>
      <c r="Y1682" s="486"/>
      <c r="Z1682" s="486"/>
      <c r="AA1682" s="486"/>
      <c r="AB1682" s="486"/>
      <c r="AC1682" s="37"/>
      <c r="AD1682" s="37"/>
    </row>
    <row r="1683" spans="1:30">
      <c r="A1683" s="37">
        <v>6.2</v>
      </c>
      <c r="B1683" s="115" t="s">
        <v>149</v>
      </c>
      <c r="C1683" s="37">
        <v>880532872</v>
      </c>
      <c r="D1683" s="115" t="s">
        <v>139</v>
      </c>
      <c r="E1683" s="115" t="s">
        <v>147</v>
      </c>
      <c r="F1683" s="486"/>
      <c r="G1683" s="486"/>
      <c r="H1683" s="37"/>
      <c r="I1683" s="516"/>
      <c r="J1683" s="486"/>
      <c r="K1683" s="486"/>
      <c r="L1683" s="37"/>
      <c r="M1683" s="115" t="s">
        <v>1329</v>
      </c>
      <c r="N1683" s="486">
        <v>6.2</v>
      </c>
      <c r="O1683" s="486">
        <v>999</v>
      </c>
      <c r="P1683" s="37"/>
      <c r="Q1683" s="37"/>
      <c r="R1683" s="486"/>
      <c r="S1683" s="486"/>
      <c r="T1683" s="486"/>
      <c r="U1683" s="486"/>
      <c r="V1683" s="486"/>
      <c r="W1683" s="486"/>
      <c r="X1683" s="486"/>
      <c r="Y1683" s="486"/>
      <c r="Z1683" s="486"/>
      <c r="AA1683" s="486"/>
      <c r="AB1683" s="486"/>
      <c r="AC1683" s="37"/>
      <c r="AD1683" s="37"/>
    </row>
    <row r="1684" spans="1:30">
      <c r="A1684" s="37">
        <v>6.2</v>
      </c>
      <c r="B1684" s="115" t="s">
        <v>149</v>
      </c>
      <c r="C1684" s="37">
        <v>880846631</v>
      </c>
      <c r="D1684" s="115" t="s">
        <v>139</v>
      </c>
      <c r="E1684" s="115" t="s">
        <v>147</v>
      </c>
      <c r="F1684" s="486"/>
      <c r="G1684" s="486"/>
      <c r="H1684" s="37"/>
      <c r="I1684" s="516"/>
      <c r="J1684" s="486"/>
      <c r="K1684" s="486"/>
      <c r="L1684" s="37"/>
      <c r="M1684" s="115"/>
      <c r="N1684" s="486">
        <v>6.2</v>
      </c>
      <c r="O1684" s="486">
        <v>1330.5</v>
      </c>
      <c r="P1684" s="37"/>
      <c r="Q1684" s="37"/>
      <c r="R1684" s="84"/>
      <c r="S1684" s="84"/>
      <c r="T1684" s="84"/>
      <c r="U1684" s="84"/>
      <c r="V1684" s="84"/>
      <c r="W1684" s="84"/>
      <c r="X1684" s="84"/>
      <c r="Y1684" s="84"/>
      <c r="Z1684" s="84"/>
      <c r="AA1684" s="84"/>
      <c r="AB1684" s="84"/>
      <c r="AC1684" s="84"/>
      <c r="AD1684" s="84"/>
    </row>
    <row r="1685" spans="1:30">
      <c r="A1685" s="486">
        <v>6.2</v>
      </c>
      <c r="B1685" s="486" t="s">
        <v>149</v>
      </c>
      <c r="C1685" s="37">
        <v>881780495</v>
      </c>
      <c r="D1685" s="486" t="s">
        <v>139</v>
      </c>
      <c r="E1685" s="486" t="s">
        <v>140</v>
      </c>
      <c r="F1685" s="486" t="s">
        <v>1716</v>
      </c>
      <c r="G1685" s="486" t="s">
        <v>35</v>
      </c>
      <c r="H1685" s="37">
        <v>6.5</v>
      </c>
      <c r="I1685" s="37"/>
      <c r="J1685" s="666">
        <v>44013</v>
      </c>
      <c r="K1685" s="37"/>
      <c r="L1685" s="37"/>
      <c r="M1685" s="37"/>
      <c r="N1685" s="37"/>
      <c r="O1685" s="37"/>
      <c r="P1685" s="37"/>
      <c r="Q1685" s="37"/>
      <c r="R1685" s="84"/>
      <c r="S1685" s="84"/>
      <c r="T1685" s="84"/>
      <c r="U1685" s="84"/>
      <c r="V1685" s="84"/>
      <c r="W1685" s="84"/>
      <c r="X1685" s="84"/>
      <c r="Y1685" s="84"/>
      <c r="Z1685" s="84"/>
      <c r="AA1685" s="84"/>
      <c r="AB1685" s="84"/>
      <c r="AC1685" s="84"/>
      <c r="AD1685" s="84"/>
    </row>
    <row r="1686" spans="1:30" ht="34">
      <c r="A1686" s="37">
        <v>6.3</v>
      </c>
      <c r="B1686" s="115" t="s">
        <v>149</v>
      </c>
      <c r="C1686" s="37">
        <v>882015422</v>
      </c>
      <c r="D1686" s="115" t="s">
        <v>139</v>
      </c>
      <c r="E1686" s="115" t="s">
        <v>140</v>
      </c>
      <c r="F1686" s="137" t="s">
        <v>1717</v>
      </c>
      <c r="G1686" s="115" t="s">
        <v>35</v>
      </c>
      <c r="H1686" s="665">
        <v>43990</v>
      </c>
      <c r="I1686" s="516"/>
      <c r="J1686" s="665">
        <v>44012</v>
      </c>
      <c r="K1686" s="115"/>
      <c r="L1686" s="37"/>
      <c r="M1686" s="115" t="s">
        <v>333</v>
      </c>
      <c r="N1686" s="115"/>
      <c r="O1686" s="115"/>
      <c r="P1686" s="37"/>
      <c r="Q1686" s="37"/>
      <c r="R1686" s="84"/>
      <c r="S1686" s="84"/>
      <c r="T1686" s="84"/>
      <c r="U1686" s="84"/>
      <c r="V1686" s="84"/>
      <c r="W1686" s="84"/>
      <c r="X1686" s="84"/>
      <c r="Y1686" s="84"/>
      <c r="Z1686" s="84"/>
      <c r="AA1686" s="84"/>
      <c r="AB1686" s="84"/>
      <c r="AC1686" s="84"/>
      <c r="AD1686" s="84"/>
    </row>
    <row r="1687" spans="1:30">
      <c r="A1687" s="37">
        <v>6.3</v>
      </c>
      <c r="B1687" s="115" t="s">
        <v>149</v>
      </c>
      <c r="C1687" s="37">
        <v>881660436</v>
      </c>
      <c r="D1687" s="115" t="s">
        <v>139</v>
      </c>
      <c r="E1687" s="115" t="s">
        <v>140</v>
      </c>
      <c r="F1687" s="115" t="s">
        <v>1718</v>
      </c>
      <c r="G1687" s="115" t="s">
        <v>35</v>
      </c>
      <c r="H1687" s="37"/>
      <c r="I1687" s="516"/>
      <c r="J1687" s="665">
        <v>44025</v>
      </c>
      <c r="K1687" s="115"/>
      <c r="L1687" s="37"/>
      <c r="M1687" s="37"/>
      <c r="N1687" s="115"/>
      <c r="O1687" s="115"/>
      <c r="P1687" s="37"/>
      <c r="Q1687" s="37"/>
      <c r="R1687" s="84"/>
      <c r="S1687" s="84"/>
      <c r="T1687" s="84"/>
      <c r="U1687" s="84"/>
      <c r="V1687" s="84"/>
      <c r="W1687" s="84"/>
      <c r="X1687" s="84"/>
      <c r="Y1687" s="84"/>
      <c r="Z1687" s="84"/>
      <c r="AA1687" s="84"/>
      <c r="AB1687" s="84"/>
      <c r="AC1687" s="84"/>
      <c r="AD1687" s="84"/>
    </row>
    <row r="1688" spans="1:30">
      <c r="A1688" s="37">
        <v>6.3</v>
      </c>
      <c r="B1688" s="115" t="s">
        <v>149</v>
      </c>
      <c r="C1688" s="37">
        <v>881766334</v>
      </c>
      <c r="D1688" s="115" t="s">
        <v>139</v>
      </c>
      <c r="E1688" s="115" t="s">
        <v>140</v>
      </c>
      <c r="F1688" s="115" t="s">
        <v>1719</v>
      </c>
      <c r="G1688" s="115" t="s">
        <v>35</v>
      </c>
      <c r="H1688" s="265">
        <v>43987</v>
      </c>
      <c r="I1688" s="109" t="s">
        <v>200</v>
      </c>
      <c r="J1688" s="665">
        <v>44053</v>
      </c>
      <c r="K1688" s="115"/>
      <c r="L1688" s="37"/>
      <c r="M1688" s="115" t="s">
        <v>1720</v>
      </c>
      <c r="N1688" s="115"/>
      <c r="O1688" s="115"/>
      <c r="P1688" s="37"/>
      <c r="Q1688" s="37"/>
      <c r="R1688" s="84"/>
      <c r="S1688" s="84"/>
      <c r="T1688" s="84"/>
      <c r="U1688" s="84"/>
      <c r="V1688" s="84"/>
      <c r="W1688" s="84"/>
      <c r="X1688" s="84"/>
      <c r="Y1688" s="84"/>
      <c r="Z1688" s="84"/>
      <c r="AA1688" s="84"/>
      <c r="AB1688" s="84"/>
      <c r="AC1688" s="84"/>
      <c r="AD1688" s="84"/>
    </row>
    <row r="1689" spans="1:30">
      <c r="A1689" s="37">
        <v>6.3</v>
      </c>
      <c r="B1689" s="115" t="s">
        <v>149</v>
      </c>
      <c r="C1689" s="37">
        <v>880710492</v>
      </c>
      <c r="D1689" s="115" t="s">
        <v>139</v>
      </c>
      <c r="E1689" s="115" t="s">
        <v>147</v>
      </c>
      <c r="F1689" s="115" t="s">
        <v>1721</v>
      </c>
      <c r="G1689" s="115" t="s">
        <v>35</v>
      </c>
      <c r="H1689" s="37"/>
      <c r="I1689" s="109" t="s">
        <v>823</v>
      </c>
      <c r="J1689" s="665">
        <v>44000</v>
      </c>
      <c r="K1689" s="115"/>
      <c r="L1689" s="37"/>
      <c r="M1689" s="37"/>
      <c r="N1689" s="115"/>
      <c r="O1689" s="115">
        <v>1181</v>
      </c>
      <c r="P1689" s="37"/>
      <c r="Q1689" s="37"/>
      <c r="R1689" s="84"/>
      <c r="S1689" s="84"/>
      <c r="T1689" s="84"/>
      <c r="U1689" s="84"/>
      <c r="V1689" s="84"/>
      <c r="W1689" s="84"/>
      <c r="X1689" s="84"/>
      <c r="Y1689" s="84"/>
      <c r="Z1689" s="84"/>
      <c r="AA1689" s="84"/>
      <c r="AB1689" s="84"/>
      <c r="AC1689" s="84"/>
      <c r="AD1689" s="84"/>
    </row>
    <row r="1690" spans="1:30" ht="34">
      <c r="A1690" s="37">
        <v>6.4</v>
      </c>
      <c r="B1690" s="115" t="s">
        <v>149</v>
      </c>
      <c r="C1690" s="486">
        <v>882095194</v>
      </c>
      <c r="D1690" s="115" t="s">
        <v>139</v>
      </c>
      <c r="E1690" s="115" t="s">
        <v>140</v>
      </c>
      <c r="F1690" s="137" t="s">
        <v>1722</v>
      </c>
      <c r="G1690" s="115" t="s">
        <v>35</v>
      </c>
      <c r="H1690" s="265">
        <v>43991</v>
      </c>
      <c r="I1690" s="486"/>
      <c r="J1690" s="666">
        <v>44006</v>
      </c>
      <c r="K1690" s="486"/>
      <c r="L1690" s="486"/>
      <c r="M1690" s="486"/>
      <c r="N1690" s="486"/>
      <c r="O1690" s="486"/>
      <c r="P1690" s="486"/>
      <c r="Q1690" s="486"/>
      <c r="R1690" s="84"/>
      <c r="S1690" s="84"/>
      <c r="T1690" s="84"/>
      <c r="U1690" s="84"/>
      <c r="V1690" s="84"/>
      <c r="W1690" s="84"/>
      <c r="X1690" s="84"/>
      <c r="Y1690" s="84"/>
      <c r="Z1690" s="84"/>
      <c r="AA1690" s="84"/>
      <c r="AB1690" s="84"/>
      <c r="AC1690" s="84"/>
      <c r="AD1690" s="84"/>
    </row>
    <row r="1691" spans="1:30">
      <c r="A1691" s="37">
        <v>6.4</v>
      </c>
      <c r="B1691" s="115" t="s">
        <v>149</v>
      </c>
      <c r="C1691" s="486">
        <v>880017203</v>
      </c>
      <c r="D1691" s="115" t="s">
        <v>139</v>
      </c>
      <c r="E1691" s="115" t="s">
        <v>140</v>
      </c>
      <c r="F1691" s="115" t="s">
        <v>1723</v>
      </c>
      <c r="G1691" s="115" t="s">
        <v>35</v>
      </c>
      <c r="H1691" s="265">
        <v>43991</v>
      </c>
      <c r="I1691" s="486"/>
      <c r="J1691" s="665">
        <v>44006</v>
      </c>
      <c r="K1691" s="486"/>
      <c r="L1691" s="486"/>
      <c r="M1691" s="486"/>
      <c r="N1691" s="486"/>
      <c r="O1691" s="486"/>
      <c r="P1691" s="486"/>
      <c r="Q1691" s="486"/>
      <c r="R1691" s="84"/>
      <c r="S1691" s="84"/>
      <c r="T1691" s="84"/>
      <c r="U1691" s="84"/>
      <c r="V1691" s="84"/>
      <c r="W1691" s="84"/>
      <c r="X1691" s="84"/>
      <c r="Y1691" s="84"/>
      <c r="Z1691" s="84"/>
      <c r="AA1691" s="84"/>
      <c r="AB1691" s="84"/>
      <c r="AC1691" s="84"/>
      <c r="AD1691" s="84"/>
    </row>
    <row r="1692" spans="1:30">
      <c r="A1692" s="37">
        <v>6.4</v>
      </c>
      <c r="B1692" s="115" t="s">
        <v>149</v>
      </c>
      <c r="C1692" s="486">
        <v>882107330</v>
      </c>
      <c r="D1692" s="115" t="s">
        <v>139</v>
      </c>
      <c r="E1692" s="115" t="s">
        <v>140</v>
      </c>
      <c r="F1692" s="115" t="s">
        <v>1724</v>
      </c>
      <c r="G1692" s="115" t="s">
        <v>35</v>
      </c>
      <c r="H1692" s="265">
        <v>43991</v>
      </c>
      <c r="I1692" s="486"/>
      <c r="J1692" s="666">
        <v>44020</v>
      </c>
      <c r="K1692" s="486"/>
      <c r="L1692" s="486"/>
      <c r="M1692" s="486"/>
      <c r="N1692" s="486"/>
      <c r="O1692" s="486"/>
      <c r="P1692" s="486"/>
      <c r="Q1692" s="486"/>
      <c r="R1692" s="84"/>
      <c r="S1692" s="84"/>
      <c r="T1692" s="84"/>
      <c r="U1692" s="84"/>
      <c r="V1692" s="84"/>
      <c r="W1692" s="84"/>
      <c r="X1692" s="84"/>
      <c r="Y1692" s="84"/>
      <c r="Z1692" s="84"/>
      <c r="AA1692" s="84"/>
      <c r="AB1692" s="84"/>
      <c r="AC1692" s="84"/>
      <c r="AD1692" s="84"/>
    </row>
    <row r="1693" spans="1:30">
      <c r="A1693" s="37">
        <v>6.4</v>
      </c>
      <c r="B1693" s="115" t="s">
        <v>149</v>
      </c>
      <c r="C1693" s="486">
        <v>882110507</v>
      </c>
      <c r="D1693" s="115" t="s">
        <v>139</v>
      </c>
      <c r="E1693" s="115" t="s">
        <v>140</v>
      </c>
      <c r="F1693" s="115" t="s">
        <v>1725</v>
      </c>
      <c r="G1693" s="115" t="s">
        <v>35</v>
      </c>
      <c r="H1693" s="37"/>
      <c r="I1693" s="115" t="s">
        <v>1726</v>
      </c>
      <c r="J1693" s="666">
        <v>44010</v>
      </c>
      <c r="K1693" s="486"/>
      <c r="L1693" s="486"/>
      <c r="M1693" s="486"/>
      <c r="N1693" s="486"/>
      <c r="O1693" s="486"/>
      <c r="P1693" s="486"/>
      <c r="Q1693" s="486"/>
      <c r="R1693" s="84"/>
      <c r="S1693" s="84"/>
      <c r="T1693" s="84"/>
      <c r="U1693" s="84"/>
      <c r="V1693" s="84"/>
      <c r="W1693" s="84"/>
      <c r="X1693" s="84"/>
      <c r="Y1693" s="84"/>
      <c r="Z1693" s="84"/>
      <c r="AA1693" s="84"/>
      <c r="AB1693" s="84"/>
      <c r="AC1693" s="84"/>
      <c r="AD1693" s="84"/>
    </row>
    <row r="1694" spans="1:30">
      <c r="A1694" s="37">
        <v>6.4</v>
      </c>
      <c r="B1694" s="115" t="s">
        <v>149</v>
      </c>
      <c r="C1694" s="486">
        <v>881684087</v>
      </c>
      <c r="D1694" s="115" t="s">
        <v>139</v>
      </c>
      <c r="E1694" s="115" t="s">
        <v>140</v>
      </c>
      <c r="F1694" s="115" t="s">
        <v>1727</v>
      </c>
      <c r="G1694" s="115" t="s">
        <v>35</v>
      </c>
      <c r="H1694" s="37"/>
      <c r="I1694" s="486"/>
      <c r="J1694" s="666">
        <v>44020</v>
      </c>
      <c r="K1694" s="486"/>
      <c r="L1694" s="486"/>
      <c r="M1694" s="486"/>
      <c r="N1694" s="486"/>
      <c r="O1694" s="486"/>
      <c r="P1694" s="486"/>
      <c r="Q1694" s="486"/>
      <c r="R1694" s="84"/>
      <c r="S1694" s="84"/>
      <c r="T1694" s="84"/>
      <c r="U1694" s="84"/>
      <c r="V1694" s="84"/>
      <c r="W1694" s="84"/>
      <c r="X1694" s="84"/>
      <c r="Y1694" s="84"/>
      <c r="Z1694" s="84"/>
      <c r="AA1694" s="84"/>
      <c r="AB1694" s="84"/>
      <c r="AC1694" s="84"/>
      <c r="AD1694" s="84"/>
    </row>
    <row r="1695" spans="1:30" ht="34">
      <c r="A1695" s="37">
        <v>6.4</v>
      </c>
      <c r="B1695" s="115" t="s">
        <v>149</v>
      </c>
      <c r="C1695" s="486">
        <v>881148751</v>
      </c>
      <c r="D1695" s="115" t="s">
        <v>152</v>
      </c>
      <c r="E1695" s="115" t="s">
        <v>140</v>
      </c>
      <c r="F1695" s="137" t="s">
        <v>1728</v>
      </c>
      <c r="G1695" s="115" t="s">
        <v>35</v>
      </c>
      <c r="H1695" s="486"/>
      <c r="I1695" s="486"/>
      <c r="J1695" s="666">
        <v>44020</v>
      </c>
      <c r="K1695" s="486"/>
      <c r="L1695" s="486"/>
      <c r="M1695" s="486"/>
      <c r="N1695" s="486"/>
      <c r="O1695" s="486"/>
      <c r="P1695" s="486"/>
      <c r="Q1695" s="486"/>
      <c r="R1695" s="84"/>
      <c r="S1695" s="84"/>
      <c r="T1695" s="84"/>
      <c r="U1695" s="84"/>
      <c r="V1695" s="84"/>
      <c r="W1695" s="84"/>
      <c r="X1695" s="84"/>
      <c r="Y1695" s="84"/>
      <c r="Z1695" s="84"/>
      <c r="AA1695" s="84"/>
      <c r="AB1695" s="84"/>
      <c r="AC1695" s="84"/>
      <c r="AD1695" s="84"/>
    </row>
    <row r="1696" spans="1:30">
      <c r="A1696" s="265">
        <v>43987</v>
      </c>
      <c r="B1696" s="115" t="s">
        <v>149</v>
      </c>
      <c r="C1696" s="37">
        <v>881841270</v>
      </c>
      <c r="D1696" s="115" t="s">
        <v>139</v>
      </c>
      <c r="E1696" s="115" t="s">
        <v>140</v>
      </c>
      <c r="F1696" s="137"/>
      <c r="G1696" s="115"/>
      <c r="H1696" s="37"/>
      <c r="I1696" s="486"/>
      <c r="J1696" s="666">
        <v>44006</v>
      </c>
      <c r="K1696" s="486"/>
      <c r="L1696" s="486"/>
      <c r="M1696" s="115" t="s">
        <v>142</v>
      </c>
      <c r="N1696" s="486"/>
      <c r="O1696" s="486"/>
      <c r="P1696" s="486"/>
      <c r="Q1696" s="486"/>
      <c r="R1696" s="84"/>
      <c r="S1696" s="84"/>
      <c r="T1696" s="84"/>
      <c r="U1696" s="84"/>
      <c r="V1696" s="84"/>
      <c r="W1696" s="84"/>
      <c r="X1696" s="84"/>
      <c r="Y1696" s="84"/>
      <c r="Z1696" s="84"/>
      <c r="AA1696" s="84"/>
      <c r="AB1696" s="84"/>
      <c r="AC1696" s="84"/>
      <c r="AD1696" s="84"/>
    </row>
    <row r="1697" spans="1:30">
      <c r="A1697" s="265">
        <v>43987</v>
      </c>
      <c r="B1697" s="115" t="s">
        <v>149</v>
      </c>
      <c r="C1697" s="37">
        <v>881820980</v>
      </c>
      <c r="D1697" s="115" t="s">
        <v>139</v>
      </c>
      <c r="E1697" s="115" t="s">
        <v>140</v>
      </c>
      <c r="F1697" s="137"/>
      <c r="G1697" s="115"/>
      <c r="H1697" s="37"/>
      <c r="I1697" s="486"/>
      <c r="J1697" s="666">
        <v>44019</v>
      </c>
      <c r="K1697" s="486"/>
      <c r="L1697" s="486"/>
      <c r="M1697" s="115" t="s">
        <v>142</v>
      </c>
      <c r="N1697" s="486"/>
      <c r="O1697" s="486"/>
      <c r="P1697" s="486"/>
      <c r="Q1697" s="486"/>
      <c r="R1697" s="84"/>
      <c r="S1697" s="84"/>
      <c r="T1697" s="84"/>
      <c r="U1697" s="84"/>
      <c r="V1697" s="84"/>
      <c r="W1697" s="84"/>
      <c r="X1697" s="84"/>
      <c r="Y1697" s="84"/>
      <c r="Z1697" s="84"/>
      <c r="AA1697" s="84"/>
      <c r="AB1697" s="84"/>
      <c r="AC1697" s="84"/>
      <c r="AD1697" s="84"/>
    </row>
    <row r="1698" spans="1:30">
      <c r="A1698" s="265">
        <v>43987</v>
      </c>
      <c r="B1698" s="115" t="s">
        <v>149</v>
      </c>
      <c r="C1698" s="37">
        <v>881816508</v>
      </c>
      <c r="D1698" s="115" t="s">
        <v>139</v>
      </c>
      <c r="E1698" s="115" t="s">
        <v>140</v>
      </c>
      <c r="F1698" s="137"/>
      <c r="G1698" s="115"/>
      <c r="H1698" s="37"/>
      <c r="I1698" s="486"/>
      <c r="J1698" s="666">
        <v>44019</v>
      </c>
      <c r="K1698" s="486"/>
      <c r="L1698" s="486"/>
      <c r="M1698" s="115" t="s">
        <v>1729</v>
      </c>
      <c r="N1698" s="486"/>
      <c r="O1698" s="486"/>
      <c r="P1698" s="486"/>
      <c r="Q1698" s="486"/>
      <c r="R1698" s="84"/>
      <c r="S1698" s="84"/>
      <c r="T1698" s="84"/>
      <c r="U1698" s="84"/>
      <c r="V1698" s="84"/>
      <c r="W1698" s="84"/>
      <c r="X1698" s="84"/>
      <c r="Y1698" s="84"/>
      <c r="Z1698" s="84"/>
      <c r="AA1698" s="84"/>
      <c r="AB1698" s="84"/>
      <c r="AC1698" s="84"/>
      <c r="AD1698" s="84"/>
    </row>
    <row r="1699" spans="1:30">
      <c r="A1699" s="265">
        <v>43987</v>
      </c>
      <c r="B1699" s="115" t="s">
        <v>149</v>
      </c>
      <c r="C1699" s="37">
        <v>881720002</v>
      </c>
      <c r="D1699" s="115" t="s">
        <v>139</v>
      </c>
      <c r="E1699" s="115" t="s">
        <v>140</v>
      </c>
      <c r="F1699" s="137"/>
      <c r="G1699" s="115"/>
      <c r="H1699" s="37"/>
      <c r="I1699" s="486"/>
      <c r="J1699" s="666">
        <v>44006</v>
      </c>
      <c r="K1699" s="486"/>
      <c r="L1699" s="486"/>
      <c r="M1699" s="115" t="s">
        <v>142</v>
      </c>
      <c r="N1699" s="486"/>
      <c r="O1699" s="486"/>
      <c r="P1699" s="486"/>
      <c r="Q1699" s="486"/>
      <c r="R1699" s="84"/>
      <c r="S1699" s="84"/>
      <c r="T1699" s="84"/>
      <c r="U1699" s="84"/>
      <c r="V1699" s="84"/>
      <c r="W1699" s="84"/>
      <c r="X1699" s="84"/>
      <c r="Y1699" s="84"/>
      <c r="Z1699" s="84"/>
      <c r="AA1699" s="84"/>
      <c r="AB1699" s="84"/>
      <c r="AC1699" s="84"/>
      <c r="AD1699" s="84"/>
    </row>
    <row r="1700" spans="1:30">
      <c r="A1700" s="265">
        <v>43987</v>
      </c>
      <c r="B1700" s="115" t="s">
        <v>149</v>
      </c>
      <c r="C1700" s="37">
        <v>880204158</v>
      </c>
      <c r="D1700" s="115" t="s">
        <v>139</v>
      </c>
      <c r="E1700" s="115" t="s">
        <v>140</v>
      </c>
      <c r="F1700" s="137"/>
      <c r="G1700" s="115"/>
      <c r="H1700" s="37"/>
      <c r="I1700" s="486"/>
      <c r="J1700" s="666">
        <v>44020</v>
      </c>
      <c r="K1700" s="486"/>
      <c r="L1700" s="486"/>
      <c r="M1700" s="115" t="s">
        <v>679</v>
      </c>
      <c r="N1700" s="486"/>
      <c r="O1700" s="486"/>
      <c r="P1700" s="486"/>
      <c r="Q1700" s="486"/>
      <c r="R1700" s="84"/>
      <c r="S1700" s="84"/>
      <c r="T1700" s="84"/>
      <c r="U1700" s="84"/>
      <c r="V1700" s="84"/>
      <c r="W1700" s="84"/>
      <c r="X1700" s="84"/>
      <c r="Y1700" s="84"/>
      <c r="Z1700" s="84"/>
      <c r="AA1700" s="84"/>
      <c r="AB1700" s="84"/>
      <c r="AC1700" s="84"/>
      <c r="AD1700" s="84"/>
    </row>
    <row r="1701" spans="1:30">
      <c r="A1701" s="265">
        <v>43987</v>
      </c>
      <c r="B1701" s="115" t="s">
        <v>149</v>
      </c>
      <c r="C1701" s="37">
        <v>880000470</v>
      </c>
      <c r="D1701" s="115" t="s">
        <v>139</v>
      </c>
      <c r="E1701" s="115" t="s">
        <v>147</v>
      </c>
      <c r="F1701" s="137"/>
      <c r="G1701" s="115"/>
      <c r="H1701" s="37"/>
      <c r="I1701" s="666">
        <v>43986</v>
      </c>
      <c r="J1701" s="666"/>
      <c r="K1701" s="486"/>
      <c r="L1701" s="486"/>
      <c r="M1701" s="115" t="s">
        <v>142</v>
      </c>
      <c r="N1701" s="486"/>
      <c r="O1701" s="486">
        <v>342.34</v>
      </c>
      <c r="P1701" s="486"/>
      <c r="Q1701" s="486"/>
      <c r="R1701" s="84"/>
      <c r="S1701" s="84"/>
      <c r="T1701" s="84"/>
      <c r="U1701" s="84"/>
      <c r="V1701" s="84"/>
      <c r="W1701" s="84"/>
      <c r="X1701" s="84"/>
      <c r="Y1701" s="84"/>
      <c r="Z1701" s="84"/>
      <c r="AA1701" s="84"/>
      <c r="AB1701" s="84"/>
      <c r="AC1701" s="84"/>
      <c r="AD1701" s="84"/>
    </row>
    <row r="1702" spans="1:30">
      <c r="A1702" s="265">
        <v>43986</v>
      </c>
      <c r="B1702" s="115" t="s">
        <v>149</v>
      </c>
      <c r="C1702" s="37">
        <v>880031784</v>
      </c>
      <c r="D1702" s="115" t="s">
        <v>139</v>
      </c>
      <c r="E1702" s="115" t="s">
        <v>147</v>
      </c>
      <c r="F1702" s="137"/>
      <c r="G1702" s="115"/>
      <c r="H1702" s="37"/>
      <c r="I1702" s="666">
        <v>43987</v>
      </c>
      <c r="J1702" s="666"/>
      <c r="K1702" s="486"/>
      <c r="L1702" s="486"/>
      <c r="M1702" s="115" t="s">
        <v>1730</v>
      </c>
      <c r="N1702" s="486"/>
      <c r="O1702" s="486">
        <v>1065.5999999999999</v>
      </c>
      <c r="P1702" s="486"/>
      <c r="Q1702" s="486"/>
      <c r="R1702" s="84"/>
      <c r="S1702" s="84"/>
      <c r="T1702" s="84"/>
      <c r="U1702" s="84"/>
      <c r="V1702" s="84"/>
      <c r="W1702" s="84"/>
      <c r="X1702" s="84"/>
      <c r="Y1702" s="84"/>
      <c r="Z1702" s="84"/>
      <c r="AA1702" s="84"/>
      <c r="AB1702" s="84"/>
      <c r="AC1702" s="84"/>
      <c r="AD1702" s="84"/>
    </row>
    <row r="1703" spans="1:30">
      <c r="A1703" s="265">
        <v>43986</v>
      </c>
      <c r="B1703" s="115" t="s">
        <v>149</v>
      </c>
      <c r="C1703" s="37">
        <v>880028811</v>
      </c>
      <c r="D1703" s="115" t="s">
        <v>139</v>
      </c>
      <c r="E1703" s="115" t="s">
        <v>147</v>
      </c>
      <c r="F1703" s="37"/>
      <c r="G1703" s="37"/>
      <c r="H1703" s="37"/>
      <c r="I1703" s="666">
        <v>43986</v>
      </c>
      <c r="J1703" s="37"/>
      <c r="K1703" s="37"/>
      <c r="L1703" s="37"/>
      <c r="M1703" s="115" t="s">
        <v>1731</v>
      </c>
      <c r="N1703" s="486"/>
      <c r="O1703" s="486">
        <v>5988</v>
      </c>
      <c r="P1703" s="37"/>
      <c r="Q1703" s="37"/>
      <c r="R1703" s="84"/>
      <c r="S1703" s="84"/>
      <c r="T1703" s="84"/>
      <c r="U1703" s="84"/>
      <c r="V1703" s="84"/>
      <c r="W1703" s="84"/>
      <c r="X1703" s="84"/>
      <c r="Y1703" s="84"/>
      <c r="Z1703" s="84"/>
      <c r="AA1703" s="84"/>
      <c r="AB1703" s="84"/>
      <c r="AC1703" s="84"/>
      <c r="AD1703" s="84"/>
    </row>
    <row r="1704" spans="1:30">
      <c r="A1704" s="265">
        <v>43987</v>
      </c>
      <c r="B1704" s="115" t="s">
        <v>149</v>
      </c>
      <c r="C1704" s="37">
        <v>880229757</v>
      </c>
      <c r="D1704" s="115" t="s">
        <v>139</v>
      </c>
      <c r="E1704" s="115" t="s">
        <v>147</v>
      </c>
      <c r="F1704" s="137"/>
      <c r="G1704" s="115"/>
      <c r="H1704" s="37"/>
      <c r="I1704" s="666">
        <v>43987</v>
      </c>
      <c r="J1704" s="666"/>
      <c r="K1704" s="486"/>
      <c r="L1704" s="486"/>
      <c r="M1704" s="115" t="s">
        <v>142</v>
      </c>
      <c r="N1704" s="486"/>
      <c r="O1704" s="486">
        <v>459.5</v>
      </c>
      <c r="P1704" s="486"/>
      <c r="Q1704" s="486"/>
      <c r="R1704" s="84"/>
      <c r="S1704" s="84"/>
      <c r="T1704" s="84"/>
      <c r="U1704" s="84"/>
      <c r="V1704" s="84"/>
      <c r="W1704" s="84"/>
      <c r="X1704" s="84"/>
      <c r="Y1704" s="84"/>
      <c r="Z1704" s="84"/>
      <c r="AA1704" s="84"/>
      <c r="AB1704" s="84"/>
      <c r="AC1704" s="84"/>
      <c r="AD1704" s="84"/>
    </row>
    <row r="1705" spans="1:30">
      <c r="A1705" s="265">
        <v>43990</v>
      </c>
      <c r="B1705" s="115" t="s">
        <v>149</v>
      </c>
      <c r="C1705" s="37">
        <v>880016946</v>
      </c>
      <c r="D1705" s="115" t="s">
        <v>139</v>
      </c>
      <c r="E1705" s="115" t="s">
        <v>140</v>
      </c>
      <c r="F1705" s="137"/>
      <c r="G1705" s="115"/>
      <c r="H1705" s="265"/>
      <c r="I1705" s="666"/>
      <c r="J1705" s="666">
        <v>44020</v>
      </c>
      <c r="K1705" s="486"/>
      <c r="L1705" s="486"/>
      <c r="M1705" s="115" t="s">
        <v>361</v>
      </c>
      <c r="N1705" s="486"/>
      <c r="O1705" s="486"/>
      <c r="P1705" s="486"/>
      <c r="Q1705" s="486"/>
      <c r="R1705" s="84"/>
      <c r="S1705" s="84"/>
      <c r="T1705" s="84"/>
      <c r="U1705" s="84"/>
      <c r="V1705" s="84"/>
      <c r="W1705" s="84"/>
      <c r="X1705" s="84"/>
      <c r="Y1705" s="84"/>
      <c r="Z1705" s="84"/>
      <c r="AA1705" s="84"/>
      <c r="AB1705" s="84"/>
      <c r="AC1705" s="84"/>
      <c r="AD1705" s="84"/>
    </row>
    <row r="1706" spans="1:30">
      <c r="A1706" s="265">
        <v>43990</v>
      </c>
      <c r="B1706" s="115" t="s">
        <v>149</v>
      </c>
      <c r="C1706" s="37">
        <v>880011455</v>
      </c>
      <c r="D1706" s="115" t="s">
        <v>139</v>
      </c>
      <c r="E1706" s="115" t="s">
        <v>147</v>
      </c>
      <c r="F1706" s="137"/>
      <c r="G1706" s="115"/>
      <c r="H1706" s="265"/>
      <c r="I1706" s="666">
        <v>43990</v>
      </c>
      <c r="J1706" s="666"/>
      <c r="K1706" s="486"/>
      <c r="L1706" s="486"/>
      <c r="M1706" s="115" t="s">
        <v>141</v>
      </c>
      <c r="N1706" s="486"/>
      <c r="O1706" s="486">
        <v>291</v>
      </c>
      <c r="P1706" s="486"/>
      <c r="Q1706" s="486"/>
      <c r="R1706" s="84"/>
      <c r="S1706" s="84"/>
      <c r="T1706" s="84"/>
      <c r="U1706" s="84"/>
      <c r="V1706" s="84"/>
      <c r="W1706" s="84"/>
      <c r="X1706" s="84"/>
      <c r="Y1706" s="84"/>
      <c r="Z1706" s="84"/>
      <c r="AA1706" s="84"/>
      <c r="AB1706" s="84"/>
      <c r="AC1706" s="84"/>
      <c r="AD1706" s="84"/>
    </row>
    <row r="1707" spans="1:30">
      <c r="A1707" s="265">
        <v>43990</v>
      </c>
      <c r="B1707" s="115" t="s">
        <v>149</v>
      </c>
      <c r="C1707" s="37">
        <v>880033429</v>
      </c>
      <c r="D1707" s="115" t="s">
        <v>152</v>
      </c>
      <c r="E1707" s="115" t="s">
        <v>147</v>
      </c>
      <c r="F1707" s="137"/>
      <c r="G1707" s="115"/>
      <c r="H1707" s="265"/>
      <c r="I1707" s="666"/>
      <c r="J1707" s="666"/>
      <c r="K1707" s="486"/>
      <c r="L1707" s="486"/>
      <c r="M1707" s="115" t="s">
        <v>142</v>
      </c>
      <c r="N1707" s="666">
        <v>43990</v>
      </c>
      <c r="O1707" s="486">
        <v>316.5</v>
      </c>
      <c r="P1707" s="486"/>
      <c r="Q1707" s="486"/>
      <c r="R1707" s="84"/>
      <c r="S1707" s="84"/>
      <c r="T1707" s="84"/>
      <c r="U1707" s="84"/>
      <c r="V1707" s="84"/>
      <c r="W1707" s="84"/>
      <c r="X1707" s="84"/>
      <c r="Y1707" s="84"/>
      <c r="Z1707" s="84"/>
      <c r="AA1707" s="84"/>
      <c r="AB1707" s="84"/>
      <c r="AC1707" s="84"/>
      <c r="AD1707" s="84"/>
    </row>
    <row r="1708" spans="1:30">
      <c r="A1708" s="265">
        <v>43990</v>
      </c>
      <c r="B1708" s="115" t="s">
        <v>149</v>
      </c>
      <c r="C1708" s="37">
        <v>882181976</v>
      </c>
      <c r="D1708" s="115" t="s">
        <v>139</v>
      </c>
      <c r="E1708" s="115" t="s">
        <v>140</v>
      </c>
      <c r="F1708" s="137"/>
      <c r="G1708" s="115"/>
      <c r="H1708" s="265"/>
      <c r="I1708" s="666"/>
      <c r="J1708" s="666">
        <v>44020</v>
      </c>
      <c r="K1708" s="486"/>
      <c r="L1708" s="486"/>
      <c r="M1708" s="115"/>
      <c r="N1708" s="486"/>
      <c r="O1708" s="486"/>
      <c r="P1708" s="486"/>
      <c r="Q1708" s="486"/>
      <c r="R1708" s="84"/>
      <c r="S1708" s="84"/>
      <c r="T1708" s="84"/>
      <c r="U1708" s="84"/>
      <c r="V1708" s="84"/>
      <c r="W1708" s="84"/>
      <c r="X1708" s="84"/>
      <c r="Y1708" s="84"/>
      <c r="Z1708" s="84"/>
      <c r="AA1708" s="84"/>
      <c r="AB1708" s="84"/>
      <c r="AC1708" s="84"/>
      <c r="AD1708" s="84"/>
    </row>
    <row r="1709" spans="1:30">
      <c r="A1709" s="265">
        <v>43990</v>
      </c>
      <c r="B1709" s="115" t="s">
        <v>149</v>
      </c>
      <c r="C1709" s="37">
        <v>881782048</v>
      </c>
      <c r="D1709" s="115" t="s">
        <v>139</v>
      </c>
      <c r="E1709" s="115" t="s">
        <v>140</v>
      </c>
      <c r="F1709" s="137"/>
      <c r="G1709" s="115"/>
      <c r="H1709" s="265"/>
      <c r="I1709" s="666"/>
      <c r="J1709" s="666">
        <v>43997</v>
      </c>
      <c r="K1709" s="486"/>
      <c r="L1709" s="486"/>
      <c r="M1709" s="115"/>
      <c r="N1709" s="486"/>
      <c r="O1709" s="486"/>
      <c r="P1709" s="486"/>
      <c r="Q1709" s="486"/>
      <c r="R1709" s="84"/>
      <c r="S1709" s="84"/>
      <c r="T1709" s="84"/>
      <c r="U1709" s="84"/>
      <c r="V1709" s="84"/>
      <c r="W1709" s="84"/>
      <c r="X1709" s="84"/>
      <c r="Y1709" s="84"/>
      <c r="Z1709" s="84"/>
      <c r="AA1709" s="84"/>
      <c r="AB1709" s="84"/>
      <c r="AC1709" s="84"/>
      <c r="AD1709" s="84"/>
    </row>
    <row r="1710" spans="1:30">
      <c r="A1710" s="265">
        <v>43990</v>
      </c>
      <c r="B1710" s="115" t="s">
        <v>149</v>
      </c>
      <c r="C1710" s="37">
        <v>880033192</v>
      </c>
      <c r="D1710" s="115" t="s">
        <v>139</v>
      </c>
      <c r="E1710" s="115" t="s">
        <v>140</v>
      </c>
      <c r="F1710" s="137"/>
      <c r="G1710" s="115"/>
      <c r="H1710" s="265"/>
      <c r="I1710" s="666"/>
      <c r="J1710" s="666">
        <v>43997</v>
      </c>
      <c r="K1710" s="486"/>
      <c r="L1710" s="486"/>
      <c r="M1710" s="115"/>
      <c r="N1710" s="486"/>
      <c r="O1710" s="486"/>
      <c r="P1710" s="486"/>
      <c r="Q1710" s="486"/>
      <c r="R1710" s="84"/>
      <c r="S1710" s="84"/>
      <c r="T1710" s="84"/>
      <c r="U1710" s="84"/>
      <c r="V1710" s="84"/>
      <c r="W1710" s="84"/>
      <c r="X1710" s="84"/>
      <c r="Y1710" s="84"/>
      <c r="Z1710" s="84"/>
      <c r="AA1710" s="84"/>
      <c r="AB1710" s="84"/>
      <c r="AC1710" s="84"/>
      <c r="AD1710" s="84"/>
    </row>
    <row r="1711" spans="1:30">
      <c r="A1711" s="265">
        <v>43990</v>
      </c>
      <c r="B1711" s="115" t="s">
        <v>149</v>
      </c>
      <c r="C1711" s="37">
        <v>881225224</v>
      </c>
      <c r="D1711" s="115" t="s">
        <v>139</v>
      </c>
      <c r="E1711" s="115" t="s">
        <v>140</v>
      </c>
      <c r="F1711" s="137"/>
      <c r="G1711" s="115"/>
      <c r="H1711" s="265"/>
      <c r="I1711" s="666"/>
      <c r="J1711" s="666">
        <v>43997</v>
      </c>
      <c r="K1711" s="486"/>
      <c r="L1711" s="486"/>
      <c r="M1711" s="115"/>
      <c r="N1711" s="486"/>
      <c r="O1711" s="486"/>
      <c r="P1711" s="486"/>
      <c r="Q1711" s="486"/>
      <c r="R1711" s="84"/>
      <c r="S1711" s="84"/>
      <c r="T1711" s="84"/>
      <c r="U1711" s="84"/>
      <c r="V1711" s="84"/>
      <c r="W1711" s="84"/>
      <c r="X1711" s="84"/>
      <c r="Y1711" s="84"/>
      <c r="Z1711" s="84"/>
      <c r="AA1711" s="84"/>
      <c r="AB1711" s="84"/>
      <c r="AC1711" s="84"/>
      <c r="AD1711" s="84"/>
    </row>
    <row r="1712" spans="1:30">
      <c r="A1712" s="265">
        <v>43990</v>
      </c>
      <c r="B1712" s="115" t="s">
        <v>149</v>
      </c>
      <c r="C1712" s="37">
        <v>881605873</v>
      </c>
      <c r="D1712" s="115" t="s">
        <v>139</v>
      </c>
      <c r="E1712" s="115" t="s">
        <v>140</v>
      </c>
      <c r="F1712" s="137"/>
      <c r="G1712" s="115"/>
      <c r="H1712" s="265"/>
      <c r="I1712" s="666"/>
      <c r="J1712" s="666">
        <v>43997</v>
      </c>
      <c r="K1712" s="486"/>
      <c r="L1712" s="486"/>
      <c r="M1712" s="115"/>
      <c r="N1712" s="486"/>
      <c r="O1712" s="486"/>
      <c r="P1712" s="486"/>
      <c r="Q1712" s="486"/>
      <c r="R1712" s="84"/>
      <c r="S1712" s="84"/>
      <c r="T1712" s="84"/>
      <c r="U1712" s="84"/>
      <c r="V1712" s="84"/>
      <c r="W1712" s="84"/>
      <c r="X1712" s="84"/>
      <c r="Y1712" s="84"/>
      <c r="Z1712" s="84"/>
      <c r="AA1712" s="84"/>
      <c r="AB1712" s="84"/>
      <c r="AC1712" s="84"/>
      <c r="AD1712" s="84"/>
    </row>
    <row r="1713" spans="1:30">
      <c r="A1713" s="265">
        <v>43991</v>
      </c>
      <c r="B1713" s="115" t="s">
        <v>149</v>
      </c>
      <c r="C1713" s="37">
        <v>881796530</v>
      </c>
      <c r="D1713" s="115" t="s">
        <v>139</v>
      </c>
      <c r="E1713" s="115" t="s">
        <v>147</v>
      </c>
      <c r="F1713" s="137"/>
      <c r="G1713" s="115"/>
      <c r="H1713" s="665">
        <v>43991</v>
      </c>
      <c r="I1713" s="666">
        <v>43990</v>
      </c>
      <c r="J1713" s="665"/>
      <c r="K1713" s="486"/>
      <c r="L1713" s="486"/>
      <c r="M1713" s="115" t="s">
        <v>1732</v>
      </c>
      <c r="N1713" s="486"/>
      <c r="O1713" s="486">
        <v>629.23</v>
      </c>
      <c r="P1713" s="486"/>
      <c r="Q1713" s="486"/>
      <c r="R1713" s="84"/>
      <c r="S1713" s="84"/>
      <c r="T1713" s="84"/>
      <c r="U1713" s="84"/>
      <c r="V1713" s="84"/>
      <c r="W1713" s="84"/>
      <c r="X1713" s="84"/>
      <c r="Y1713" s="84"/>
      <c r="Z1713" s="84"/>
      <c r="AA1713" s="84"/>
      <c r="AB1713" s="84"/>
      <c r="AC1713" s="84"/>
      <c r="AD1713" s="84"/>
    </row>
    <row r="1714" spans="1:30">
      <c r="A1714" s="265">
        <v>43991</v>
      </c>
      <c r="B1714" s="115" t="s">
        <v>149</v>
      </c>
      <c r="C1714" s="37">
        <v>880553574</v>
      </c>
      <c r="D1714" s="115" t="s">
        <v>139</v>
      </c>
      <c r="E1714" s="115" t="s">
        <v>140</v>
      </c>
      <c r="F1714" s="137"/>
      <c r="G1714" s="115"/>
      <c r="H1714" s="265"/>
      <c r="I1714" s="666"/>
      <c r="J1714" s="665">
        <v>44020</v>
      </c>
      <c r="K1714" s="486"/>
      <c r="L1714" s="486"/>
      <c r="M1714" s="115"/>
      <c r="N1714" s="486"/>
      <c r="O1714" s="486"/>
      <c r="P1714" s="486"/>
      <c r="Q1714" s="486"/>
      <c r="R1714" s="84"/>
      <c r="S1714" s="84"/>
      <c r="T1714" s="84"/>
      <c r="U1714" s="84"/>
      <c r="V1714" s="84"/>
      <c r="W1714" s="84"/>
      <c r="X1714" s="84"/>
      <c r="Y1714" s="84"/>
      <c r="Z1714" s="84"/>
      <c r="AA1714" s="84"/>
      <c r="AB1714" s="84"/>
      <c r="AC1714" s="84"/>
      <c r="AD1714" s="84"/>
    </row>
    <row r="1715" spans="1:30">
      <c r="A1715" s="265">
        <v>43991</v>
      </c>
      <c r="B1715" s="115" t="s">
        <v>149</v>
      </c>
      <c r="C1715" s="37">
        <v>881351245</v>
      </c>
      <c r="D1715" s="115" t="s">
        <v>139</v>
      </c>
      <c r="E1715" s="115" t="s">
        <v>140</v>
      </c>
      <c r="F1715" s="137"/>
      <c r="G1715" s="115"/>
      <c r="H1715" s="265">
        <v>43998</v>
      </c>
      <c r="I1715" s="666"/>
      <c r="J1715" s="665">
        <v>44004</v>
      </c>
      <c r="K1715" s="486"/>
      <c r="L1715" s="486"/>
      <c r="M1715" s="115" t="s">
        <v>1188</v>
      </c>
      <c r="N1715" s="486"/>
      <c r="O1715" s="486"/>
      <c r="P1715" s="486"/>
      <c r="Q1715" s="486"/>
      <c r="R1715" s="84"/>
      <c r="S1715" s="84"/>
      <c r="T1715" s="84"/>
      <c r="U1715" s="84"/>
      <c r="V1715" s="84"/>
      <c r="W1715" s="84"/>
      <c r="X1715" s="84"/>
      <c r="Y1715" s="84"/>
      <c r="Z1715" s="84"/>
      <c r="AA1715" s="84"/>
      <c r="AB1715" s="84"/>
      <c r="AC1715" s="84"/>
      <c r="AD1715" s="84"/>
    </row>
    <row r="1716" spans="1:30">
      <c r="A1716" s="265">
        <v>43991</v>
      </c>
      <c r="B1716" s="115" t="s">
        <v>149</v>
      </c>
      <c r="C1716" s="37">
        <v>880735404</v>
      </c>
      <c r="D1716" s="115" t="s">
        <v>139</v>
      </c>
      <c r="E1716" s="115" t="s">
        <v>140</v>
      </c>
      <c r="F1716" s="137"/>
      <c r="G1716" s="115"/>
      <c r="H1716" s="265"/>
      <c r="I1716" s="666"/>
      <c r="J1716" s="665">
        <v>44001</v>
      </c>
      <c r="K1716" s="486"/>
      <c r="L1716" s="486"/>
      <c r="M1716" s="115" t="s">
        <v>142</v>
      </c>
      <c r="N1716" s="486"/>
      <c r="O1716" s="486"/>
      <c r="P1716" s="486"/>
      <c r="Q1716" s="486"/>
      <c r="R1716" s="84"/>
      <c r="S1716" s="84"/>
      <c r="T1716" s="84"/>
      <c r="U1716" s="84"/>
      <c r="V1716" s="84"/>
      <c r="W1716" s="84"/>
      <c r="X1716" s="84"/>
      <c r="Y1716" s="84"/>
      <c r="Z1716" s="84"/>
      <c r="AA1716" s="84"/>
      <c r="AB1716" s="84"/>
      <c r="AC1716" s="84"/>
      <c r="AD1716" s="84"/>
    </row>
    <row r="1717" spans="1:30">
      <c r="A1717" s="265">
        <v>43991</v>
      </c>
      <c r="B1717" s="115" t="s">
        <v>149</v>
      </c>
      <c r="C1717" s="37">
        <v>882143691</v>
      </c>
      <c r="D1717" s="115" t="s">
        <v>139</v>
      </c>
      <c r="E1717" s="115" t="s">
        <v>140</v>
      </c>
      <c r="F1717" s="137"/>
      <c r="G1717" s="115"/>
      <c r="H1717" s="265"/>
      <c r="I1717" s="666"/>
      <c r="J1717" s="665">
        <v>44018</v>
      </c>
      <c r="K1717" s="486"/>
      <c r="L1717" s="486"/>
      <c r="M1717" s="115" t="s">
        <v>142</v>
      </c>
      <c r="N1717" s="486"/>
      <c r="O1717" s="486"/>
      <c r="P1717" s="486"/>
      <c r="Q1717" s="486"/>
      <c r="R1717" s="84"/>
      <c r="S1717" s="84"/>
      <c r="T1717" s="84"/>
      <c r="U1717" s="84"/>
      <c r="V1717" s="84"/>
      <c r="W1717" s="84"/>
      <c r="X1717" s="84"/>
      <c r="Y1717" s="84"/>
      <c r="Z1717" s="84"/>
      <c r="AA1717" s="84"/>
      <c r="AB1717" s="84"/>
      <c r="AC1717" s="84"/>
      <c r="AD1717" s="84"/>
    </row>
    <row r="1718" spans="1:30">
      <c r="A1718" s="265">
        <v>43991</v>
      </c>
      <c r="B1718" s="115" t="s">
        <v>149</v>
      </c>
      <c r="C1718" s="37">
        <v>880044452</v>
      </c>
      <c r="D1718" s="115" t="s">
        <v>139</v>
      </c>
      <c r="E1718" s="115" t="s">
        <v>147</v>
      </c>
      <c r="F1718" s="137"/>
      <c r="G1718" s="115"/>
      <c r="H1718" s="665" t="s">
        <v>564</v>
      </c>
      <c r="I1718" s="666"/>
      <c r="J1718" s="665">
        <v>43996</v>
      </c>
      <c r="K1718" s="486"/>
      <c r="L1718" s="486"/>
      <c r="M1718" s="115" t="s">
        <v>1329</v>
      </c>
      <c r="N1718" s="666">
        <v>43994</v>
      </c>
      <c r="O1718" s="486">
        <v>1116</v>
      </c>
      <c r="P1718" s="486"/>
      <c r="Q1718" s="486"/>
      <c r="R1718" s="84"/>
      <c r="S1718" s="84"/>
      <c r="T1718" s="84"/>
      <c r="U1718" s="84"/>
      <c r="V1718" s="84"/>
      <c r="W1718" s="84"/>
      <c r="X1718" s="84"/>
      <c r="Y1718" s="84"/>
      <c r="Z1718" s="84"/>
      <c r="AA1718" s="84"/>
      <c r="AB1718" s="84"/>
      <c r="AC1718" s="84"/>
      <c r="AD1718" s="84"/>
    </row>
    <row r="1719" spans="1:30">
      <c r="A1719" s="265">
        <v>43992</v>
      </c>
      <c r="B1719" s="115" t="s">
        <v>149</v>
      </c>
      <c r="C1719" s="37">
        <v>880001616</v>
      </c>
      <c r="D1719" s="115" t="s">
        <v>139</v>
      </c>
      <c r="E1719" s="115" t="s">
        <v>147</v>
      </c>
      <c r="F1719" s="137"/>
      <c r="G1719" s="115"/>
      <c r="H1719" s="265"/>
      <c r="I1719" s="666">
        <v>43991</v>
      </c>
      <c r="J1719" s="665"/>
      <c r="K1719" s="486"/>
      <c r="L1719" s="486"/>
      <c r="M1719" s="115" t="s">
        <v>142</v>
      </c>
      <c r="N1719" s="486"/>
      <c r="O1719" s="486">
        <v>258.12</v>
      </c>
      <c r="P1719" s="486"/>
      <c r="Q1719" s="486"/>
      <c r="R1719" s="84"/>
      <c r="S1719" s="84"/>
      <c r="T1719" s="84"/>
      <c r="U1719" s="84"/>
      <c r="V1719" s="84"/>
      <c r="W1719" s="84"/>
      <c r="X1719" s="84"/>
      <c r="Y1719" s="84"/>
      <c r="Z1719" s="84"/>
      <c r="AA1719" s="84"/>
      <c r="AB1719" s="84"/>
      <c r="AC1719" s="84"/>
      <c r="AD1719" s="84"/>
    </row>
    <row r="1720" spans="1:30">
      <c r="A1720" s="265">
        <v>43992</v>
      </c>
      <c r="B1720" s="115" t="s">
        <v>149</v>
      </c>
      <c r="C1720" s="37">
        <v>881974558</v>
      </c>
      <c r="D1720" s="115" t="s">
        <v>139</v>
      </c>
      <c r="E1720" s="115" t="s">
        <v>140</v>
      </c>
      <c r="F1720" s="137"/>
      <c r="G1720" s="115"/>
      <c r="H1720" s="265"/>
      <c r="I1720" s="666"/>
      <c r="J1720" s="665">
        <v>44008</v>
      </c>
      <c r="K1720" s="486"/>
      <c r="L1720" s="486"/>
      <c r="M1720" s="115" t="s">
        <v>190</v>
      </c>
      <c r="N1720" s="486"/>
      <c r="O1720" s="486"/>
      <c r="P1720" s="486"/>
      <c r="Q1720" s="486"/>
      <c r="R1720" s="84"/>
      <c r="S1720" s="84"/>
      <c r="T1720" s="84"/>
      <c r="U1720" s="84"/>
      <c r="V1720" s="84"/>
      <c r="W1720" s="84"/>
      <c r="X1720" s="84"/>
      <c r="Y1720" s="84"/>
      <c r="Z1720" s="84"/>
      <c r="AA1720" s="84"/>
      <c r="AB1720" s="84"/>
      <c r="AC1720" s="84"/>
      <c r="AD1720" s="84"/>
    </row>
    <row r="1721" spans="1:30">
      <c r="A1721" s="265">
        <v>43992</v>
      </c>
      <c r="B1721" s="115" t="s">
        <v>149</v>
      </c>
      <c r="C1721" s="115">
        <v>881097915</v>
      </c>
      <c r="D1721" s="115" t="s">
        <v>139</v>
      </c>
      <c r="E1721" s="115" t="s">
        <v>147</v>
      </c>
      <c r="F1721" s="37"/>
      <c r="G1721" s="37"/>
      <c r="H1721" s="115" t="s">
        <v>564</v>
      </c>
      <c r="I1721" s="265">
        <v>43992</v>
      </c>
      <c r="J1721" s="665">
        <v>43993</v>
      </c>
      <c r="K1721" s="37"/>
      <c r="L1721" s="37"/>
      <c r="M1721" s="115" t="s">
        <v>1733</v>
      </c>
      <c r="N1721" s="37"/>
      <c r="O1721" s="37">
        <v>88237.08</v>
      </c>
      <c r="P1721" s="37"/>
      <c r="Q1721" s="37"/>
      <c r="R1721" s="84"/>
      <c r="S1721" s="84"/>
      <c r="T1721" s="84"/>
      <c r="U1721" s="84"/>
      <c r="V1721" s="84"/>
      <c r="W1721" s="84"/>
      <c r="X1721" s="84"/>
      <c r="Y1721" s="84"/>
      <c r="Z1721" s="84"/>
      <c r="AA1721" s="84"/>
      <c r="AB1721" s="84"/>
      <c r="AC1721" s="84"/>
      <c r="AD1721" s="84"/>
    </row>
    <row r="1722" spans="1:30">
      <c r="A1722" s="265">
        <v>43992</v>
      </c>
      <c r="B1722" s="37" t="s">
        <v>149</v>
      </c>
      <c r="C1722" s="37">
        <v>881592016</v>
      </c>
      <c r="D1722" s="115" t="s">
        <v>139</v>
      </c>
      <c r="E1722" s="115" t="s">
        <v>140</v>
      </c>
      <c r="F1722" s="137"/>
      <c r="G1722" s="115"/>
      <c r="H1722" s="665">
        <v>43998</v>
      </c>
      <c r="I1722" s="666"/>
      <c r="J1722" s="665"/>
      <c r="K1722" s="486"/>
      <c r="L1722" s="486"/>
      <c r="M1722" s="115" t="s">
        <v>1734</v>
      </c>
      <c r="N1722" s="486"/>
      <c r="O1722" s="486"/>
      <c r="P1722" s="486"/>
      <c r="Q1722" s="486"/>
      <c r="R1722" s="84"/>
      <c r="S1722" s="84"/>
      <c r="T1722" s="84"/>
      <c r="U1722" s="84"/>
      <c r="V1722" s="84"/>
      <c r="W1722" s="84"/>
      <c r="X1722" s="84"/>
      <c r="Y1722" s="84"/>
      <c r="Z1722" s="84"/>
      <c r="AA1722" s="84"/>
      <c r="AB1722" s="84"/>
      <c r="AC1722" s="84"/>
      <c r="AD1722" s="84"/>
    </row>
    <row r="1723" spans="1:30">
      <c r="A1723" s="265">
        <v>43992</v>
      </c>
      <c r="B1723" s="115" t="s">
        <v>149</v>
      </c>
      <c r="C1723" s="37">
        <v>881274608</v>
      </c>
      <c r="D1723" s="115" t="s">
        <v>139</v>
      </c>
      <c r="E1723" s="115" t="s">
        <v>150</v>
      </c>
      <c r="F1723" s="137"/>
      <c r="G1723" s="115"/>
      <c r="H1723" s="265"/>
      <c r="I1723" s="666"/>
      <c r="J1723" s="665">
        <v>44012</v>
      </c>
      <c r="K1723" s="486"/>
      <c r="L1723" s="486"/>
      <c r="M1723" s="115" t="s">
        <v>1735</v>
      </c>
      <c r="N1723" s="666">
        <v>44001</v>
      </c>
      <c r="O1723" s="486">
        <v>60</v>
      </c>
      <c r="P1723" s="486"/>
      <c r="Q1723" s="486"/>
      <c r="R1723" s="84"/>
      <c r="S1723" s="84"/>
      <c r="T1723" s="84"/>
      <c r="U1723" s="84"/>
      <c r="V1723" s="84"/>
      <c r="W1723" s="84"/>
      <c r="X1723" s="84"/>
      <c r="Y1723" s="84"/>
      <c r="Z1723" s="84"/>
      <c r="AA1723" s="84"/>
      <c r="AB1723" s="84"/>
      <c r="AC1723" s="84"/>
      <c r="AD1723" s="84"/>
    </row>
    <row r="1724" spans="1:30">
      <c r="A1724" s="665">
        <v>43992</v>
      </c>
      <c r="B1724" s="115" t="s">
        <v>149</v>
      </c>
      <c r="C1724" s="37">
        <v>880970156</v>
      </c>
      <c r="D1724" s="115" t="s">
        <v>152</v>
      </c>
      <c r="E1724" s="115" t="s">
        <v>140</v>
      </c>
      <c r="F1724" s="137"/>
      <c r="G1724" s="115"/>
      <c r="H1724" s="265"/>
      <c r="I1724" s="666"/>
      <c r="J1724" s="665">
        <v>43999</v>
      </c>
      <c r="K1724" s="486"/>
      <c r="L1724" s="486"/>
      <c r="M1724" s="115" t="s">
        <v>1736</v>
      </c>
      <c r="N1724" s="486"/>
      <c r="O1724" s="486"/>
      <c r="P1724" s="486"/>
      <c r="Q1724" s="486"/>
      <c r="R1724" s="84"/>
      <c r="S1724" s="84"/>
      <c r="T1724" s="84"/>
      <c r="U1724" s="84"/>
      <c r="V1724" s="84"/>
      <c r="W1724" s="84"/>
      <c r="X1724" s="84"/>
      <c r="Y1724" s="84"/>
      <c r="Z1724" s="84"/>
      <c r="AA1724" s="84"/>
      <c r="AB1724" s="84"/>
      <c r="AC1724" s="84"/>
      <c r="AD1724" s="84"/>
    </row>
    <row r="1725" spans="1:30">
      <c r="A1725" s="665">
        <v>43992</v>
      </c>
      <c r="B1725" s="115" t="s">
        <v>149</v>
      </c>
      <c r="C1725" s="37">
        <v>880419733</v>
      </c>
      <c r="D1725" s="115" t="s">
        <v>139</v>
      </c>
      <c r="E1725" s="115" t="s">
        <v>140</v>
      </c>
      <c r="F1725" s="137"/>
      <c r="G1725" s="115"/>
      <c r="H1725" s="265"/>
      <c r="I1725" s="666"/>
      <c r="J1725" s="665">
        <v>43999</v>
      </c>
      <c r="K1725" s="486"/>
      <c r="L1725" s="486"/>
      <c r="M1725" s="115" t="s">
        <v>176</v>
      </c>
      <c r="N1725" s="486"/>
      <c r="O1725" s="486"/>
      <c r="P1725" s="486"/>
      <c r="Q1725" s="486"/>
      <c r="R1725" s="84"/>
      <c r="S1725" s="84"/>
      <c r="T1725" s="84"/>
      <c r="U1725" s="84"/>
      <c r="V1725" s="84"/>
      <c r="W1725" s="84"/>
      <c r="X1725" s="84"/>
      <c r="Y1725" s="84"/>
      <c r="Z1725" s="84"/>
      <c r="AA1725" s="84"/>
      <c r="AB1725" s="84"/>
      <c r="AC1725" s="84"/>
      <c r="AD1725" s="84"/>
    </row>
    <row r="1726" spans="1:30">
      <c r="A1726" s="665">
        <v>43992</v>
      </c>
      <c r="B1726" s="115" t="s">
        <v>149</v>
      </c>
      <c r="C1726" s="37">
        <v>882037731</v>
      </c>
      <c r="D1726" s="115" t="s">
        <v>139</v>
      </c>
      <c r="E1726" s="115" t="s">
        <v>140</v>
      </c>
      <c r="F1726" s="137"/>
      <c r="G1726" s="115"/>
      <c r="H1726" s="265"/>
      <c r="I1726" s="666"/>
      <c r="J1726" s="665">
        <v>43999</v>
      </c>
      <c r="K1726" s="486"/>
      <c r="L1726" s="486"/>
      <c r="M1726" s="115" t="s">
        <v>361</v>
      </c>
      <c r="N1726" s="486"/>
      <c r="O1726" s="486"/>
      <c r="P1726" s="486"/>
      <c r="Q1726" s="486"/>
      <c r="R1726" s="84"/>
      <c r="S1726" s="84"/>
      <c r="T1726" s="84"/>
      <c r="U1726" s="84"/>
      <c r="V1726" s="84"/>
      <c r="W1726" s="84"/>
      <c r="X1726" s="84"/>
      <c r="Y1726" s="84"/>
      <c r="Z1726" s="84"/>
      <c r="AA1726" s="84"/>
      <c r="AB1726" s="84"/>
      <c r="AC1726" s="84"/>
      <c r="AD1726" s="84"/>
    </row>
    <row r="1727" spans="1:30">
      <c r="A1727" s="665">
        <v>43992</v>
      </c>
      <c r="B1727" s="115" t="s">
        <v>149</v>
      </c>
      <c r="C1727" s="37">
        <v>880041477</v>
      </c>
      <c r="D1727" s="115" t="s">
        <v>139</v>
      </c>
      <c r="E1727" s="115" t="s">
        <v>140</v>
      </c>
      <c r="F1727" s="137"/>
      <c r="G1727" s="115"/>
      <c r="H1727" s="265"/>
      <c r="I1727" s="666"/>
      <c r="J1727" s="665">
        <v>43999</v>
      </c>
      <c r="K1727" s="486"/>
      <c r="L1727" s="486"/>
      <c r="M1727" s="115" t="s">
        <v>1188</v>
      </c>
      <c r="N1727" s="486"/>
      <c r="O1727" s="486"/>
      <c r="P1727" s="486"/>
      <c r="Q1727" s="486"/>
      <c r="R1727" s="84"/>
      <c r="S1727" s="84"/>
      <c r="T1727" s="84"/>
      <c r="U1727" s="84"/>
      <c r="V1727" s="84"/>
      <c r="W1727" s="84"/>
      <c r="X1727" s="84"/>
      <c r="Y1727" s="84"/>
      <c r="Z1727" s="84"/>
      <c r="AA1727" s="84"/>
      <c r="AB1727" s="84"/>
      <c r="AC1727" s="84"/>
      <c r="AD1727" s="84"/>
    </row>
    <row r="1728" spans="1:30">
      <c r="A1728" s="665">
        <v>43992</v>
      </c>
      <c r="B1728" s="115" t="s">
        <v>149</v>
      </c>
      <c r="C1728" s="37">
        <v>881806679</v>
      </c>
      <c r="D1728" s="115" t="s">
        <v>139</v>
      </c>
      <c r="E1728" s="115" t="s">
        <v>140</v>
      </c>
      <c r="F1728" s="137"/>
      <c r="G1728" s="115"/>
      <c r="H1728" s="265"/>
      <c r="I1728" s="666"/>
      <c r="J1728" s="666">
        <v>43999</v>
      </c>
      <c r="K1728" s="486"/>
      <c r="L1728" s="486"/>
      <c r="M1728" s="115" t="s">
        <v>361</v>
      </c>
      <c r="N1728" s="486"/>
      <c r="O1728" s="486"/>
      <c r="P1728" s="486"/>
      <c r="Q1728" s="486"/>
      <c r="R1728" s="84"/>
      <c r="S1728" s="84"/>
      <c r="T1728" s="84"/>
      <c r="U1728" s="84"/>
      <c r="V1728" s="84"/>
      <c r="W1728" s="84"/>
      <c r="X1728" s="84"/>
      <c r="Y1728" s="84"/>
      <c r="Z1728" s="84"/>
      <c r="AA1728" s="84"/>
      <c r="AB1728" s="84"/>
      <c r="AC1728" s="84"/>
      <c r="AD1728" s="84"/>
    </row>
    <row r="1729" spans="1:30">
      <c r="A1729" s="665">
        <v>43993</v>
      </c>
      <c r="B1729" s="115" t="s">
        <v>149</v>
      </c>
      <c r="C1729" s="37">
        <v>881014712</v>
      </c>
      <c r="D1729" s="115" t="s">
        <v>139</v>
      </c>
      <c r="E1729" s="115" t="s">
        <v>147</v>
      </c>
      <c r="F1729" s="137"/>
      <c r="G1729" s="115"/>
      <c r="H1729" s="265"/>
      <c r="I1729" s="666">
        <v>43993</v>
      </c>
      <c r="J1729" s="665">
        <v>43997</v>
      </c>
      <c r="K1729" s="486"/>
      <c r="L1729" s="486"/>
      <c r="M1729" s="115" t="s">
        <v>142</v>
      </c>
      <c r="N1729" s="666">
        <v>43997</v>
      </c>
      <c r="O1729" s="486">
        <v>1037.94</v>
      </c>
      <c r="P1729" s="486"/>
      <c r="Q1729" s="486"/>
      <c r="R1729" s="84"/>
      <c r="S1729" s="84"/>
      <c r="T1729" s="84"/>
      <c r="U1729" s="84"/>
      <c r="V1729" s="84"/>
      <c r="W1729" s="84"/>
      <c r="X1729" s="84"/>
      <c r="Y1729" s="84"/>
      <c r="Z1729" s="84"/>
      <c r="AA1729" s="84"/>
      <c r="AB1729" s="84"/>
      <c r="AC1729" s="84"/>
      <c r="AD1729" s="84"/>
    </row>
    <row r="1730" spans="1:30">
      <c r="A1730" s="665">
        <v>43993</v>
      </c>
      <c r="B1730" s="115" t="s">
        <v>149</v>
      </c>
      <c r="C1730" s="37">
        <v>881977217</v>
      </c>
      <c r="D1730" s="115" t="s">
        <v>139</v>
      </c>
      <c r="E1730" s="115" t="s">
        <v>140</v>
      </c>
      <c r="F1730" s="137"/>
      <c r="G1730" s="115"/>
      <c r="H1730" s="265"/>
      <c r="I1730" s="666"/>
      <c r="J1730" s="665">
        <v>44008</v>
      </c>
      <c r="K1730" s="486"/>
      <c r="L1730" s="486"/>
      <c r="M1730" s="115"/>
      <c r="N1730" s="486"/>
      <c r="O1730" s="486"/>
      <c r="P1730" s="486"/>
      <c r="Q1730" s="486"/>
      <c r="R1730" s="84"/>
      <c r="S1730" s="84"/>
      <c r="T1730" s="84"/>
      <c r="U1730" s="84"/>
      <c r="V1730" s="84"/>
      <c r="W1730" s="84"/>
      <c r="X1730" s="84"/>
      <c r="Y1730" s="84"/>
      <c r="Z1730" s="84"/>
      <c r="AA1730" s="84"/>
      <c r="AB1730" s="84"/>
      <c r="AC1730" s="84"/>
      <c r="AD1730" s="84"/>
    </row>
    <row r="1731" spans="1:30">
      <c r="A1731" s="665">
        <v>43993</v>
      </c>
      <c r="B1731" s="115" t="s">
        <v>149</v>
      </c>
      <c r="C1731" s="37">
        <v>882189697</v>
      </c>
      <c r="D1731" s="115" t="s">
        <v>152</v>
      </c>
      <c r="E1731" s="115" t="s">
        <v>140</v>
      </c>
      <c r="F1731" s="137"/>
      <c r="G1731" s="115"/>
      <c r="H1731" s="265"/>
      <c r="I1731" s="666"/>
      <c r="J1731" s="665">
        <v>44008</v>
      </c>
      <c r="K1731" s="486"/>
      <c r="L1731" s="486"/>
      <c r="M1731" s="115"/>
      <c r="N1731" s="115"/>
      <c r="O1731" s="486"/>
      <c r="P1731" s="486"/>
      <c r="Q1731" s="486"/>
      <c r="R1731" s="84"/>
      <c r="S1731" s="84"/>
      <c r="T1731" s="84"/>
      <c r="U1731" s="84"/>
      <c r="V1731" s="84"/>
      <c r="W1731" s="84"/>
      <c r="X1731" s="84"/>
      <c r="Y1731" s="84"/>
      <c r="Z1731" s="84"/>
      <c r="AA1731" s="84"/>
      <c r="AB1731" s="84"/>
      <c r="AC1731" s="84"/>
      <c r="AD1731" s="84"/>
    </row>
    <row r="1732" spans="1:30">
      <c r="A1732" s="681">
        <v>43993</v>
      </c>
      <c r="B1732" s="680" t="s">
        <v>149</v>
      </c>
      <c r="C1732" s="629">
        <v>882202159</v>
      </c>
      <c r="D1732" s="680" t="s">
        <v>139</v>
      </c>
      <c r="E1732" s="680" t="s">
        <v>140</v>
      </c>
      <c r="F1732" s="710"/>
      <c r="G1732" s="680"/>
      <c r="H1732" s="642">
        <v>44000</v>
      </c>
      <c r="I1732" s="681"/>
      <c r="J1732" s="681">
        <v>44013</v>
      </c>
      <c r="K1732" s="680"/>
      <c r="L1732" s="680"/>
      <c r="M1732" s="680" t="s">
        <v>142</v>
      </c>
      <c r="N1732" s="680"/>
      <c r="O1732" s="680"/>
      <c r="P1732" s="680"/>
      <c r="Q1732" s="680"/>
      <c r="R1732" s="84"/>
      <c r="S1732" s="84"/>
      <c r="T1732" s="84"/>
      <c r="U1732" s="84"/>
      <c r="V1732" s="84"/>
      <c r="W1732" s="84"/>
      <c r="X1732" s="84"/>
      <c r="Y1732" s="84"/>
      <c r="Z1732" s="84"/>
      <c r="AA1732" s="84"/>
      <c r="AB1732" s="84"/>
      <c r="AC1732" s="84"/>
      <c r="AD1732" s="84"/>
    </row>
    <row r="1733" spans="1:30">
      <c r="A1733" s="665">
        <v>43993</v>
      </c>
      <c r="B1733" s="115" t="s">
        <v>149</v>
      </c>
      <c r="C1733" s="37">
        <v>882152270</v>
      </c>
      <c r="D1733" s="115" t="s">
        <v>139</v>
      </c>
      <c r="E1733" s="115" t="s">
        <v>140</v>
      </c>
      <c r="F1733" s="137"/>
      <c r="G1733" s="115"/>
      <c r="H1733" s="265"/>
      <c r="I1733" s="666"/>
      <c r="J1733" s="665">
        <v>44008</v>
      </c>
      <c r="K1733" s="486"/>
      <c r="L1733" s="486"/>
      <c r="M1733" s="115" t="s">
        <v>1737</v>
      </c>
      <c r="N1733" s="115"/>
      <c r="O1733" s="486"/>
      <c r="P1733" s="486"/>
      <c r="Q1733" s="486"/>
      <c r="R1733" s="84"/>
      <c r="S1733" s="84"/>
      <c r="T1733" s="84"/>
      <c r="U1733" s="84"/>
      <c r="V1733" s="84"/>
      <c r="W1733" s="84"/>
      <c r="X1733" s="84"/>
      <c r="Y1733" s="84"/>
      <c r="Z1733" s="84"/>
      <c r="AA1733" s="84"/>
      <c r="AB1733" s="84"/>
      <c r="AC1733" s="84"/>
      <c r="AD1733" s="84"/>
    </row>
    <row r="1734" spans="1:30">
      <c r="A1734" s="665">
        <v>43993</v>
      </c>
      <c r="B1734" s="115" t="s">
        <v>149</v>
      </c>
      <c r="C1734" s="37">
        <v>882024312</v>
      </c>
      <c r="D1734" s="115" t="s">
        <v>139</v>
      </c>
      <c r="E1734" s="115" t="s">
        <v>140</v>
      </c>
      <c r="F1734" s="137"/>
      <c r="G1734" s="115"/>
      <c r="H1734" s="265"/>
      <c r="I1734" s="666"/>
      <c r="J1734" s="665">
        <v>44026</v>
      </c>
      <c r="K1734" s="486"/>
      <c r="L1734" s="486"/>
      <c r="M1734" s="115" t="s">
        <v>142</v>
      </c>
      <c r="N1734" s="115"/>
      <c r="O1734" s="486"/>
      <c r="P1734" s="486"/>
      <c r="Q1734" s="486"/>
      <c r="R1734" s="84"/>
      <c r="S1734" s="84"/>
      <c r="T1734" s="84"/>
      <c r="U1734" s="84"/>
      <c r="V1734" s="84"/>
      <c r="W1734" s="84"/>
      <c r="X1734" s="84"/>
      <c r="Y1734" s="84"/>
      <c r="Z1734" s="84"/>
      <c r="AA1734" s="84"/>
      <c r="AB1734" s="84"/>
      <c r="AC1734" s="84"/>
      <c r="AD1734" s="84"/>
    </row>
    <row r="1735" spans="1:30">
      <c r="A1735" s="666">
        <v>43993</v>
      </c>
      <c r="B1735" s="486" t="s">
        <v>149</v>
      </c>
      <c r="C1735" s="486">
        <v>880443337</v>
      </c>
      <c r="D1735" s="115" t="s">
        <v>139</v>
      </c>
      <c r="E1735" s="115" t="s">
        <v>140</v>
      </c>
      <c r="F1735" s="666"/>
      <c r="G1735" s="486"/>
      <c r="H1735" s="37"/>
      <c r="I1735" s="486"/>
      <c r="J1735" s="666">
        <v>44011</v>
      </c>
      <c r="K1735" s="486"/>
      <c r="L1735" s="486"/>
      <c r="M1735" s="115" t="s">
        <v>176</v>
      </c>
      <c r="N1735" s="486"/>
      <c r="O1735" s="486"/>
      <c r="P1735" s="486"/>
      <c r="Q1735" s="486"/>
      <c r="R1735" s="84"/>
      <c r="S1735" s="84"/>
      <c r="T1735" s="84"/>
      <c r="U1735" s="84"/>
      <c r="V1735" s="84"/>
      <c r="W1735" s="84"/>
      <c r="X1735" s="84"/>
      <c r="Y1735" s="84"/>
      <c r="Z1735" s="84"/>
      <c r="AA1735" s="84"/>
      <c r="AB1735" s="84"/>
      <c r="AC1735" s="84"/>
      <c r="AD1735" s="84"/>
    </row>
    <row r="1736" spans="1:30">
      <c r="A1736" s="666">
        <v>43993</v>
      </c>
      <c r="B1736" s="115" t="s">
        <v>149</v>
      </c>
      <c r="C1736" s="486">
        <v>882178847</v>
      </c>
      <c r="D1736" s="115" t="s">
        <v>152</v>
      </c>
      <c r="E1736" s="115" t="s">
        <v>140</v>
      </c>
      <c r="F1736" s="666"/>
      <c r="G1736" s="486"/>
      <c r="H1736" s="37"/>
      <c r="I1736" s="486"/>
      <c r="J1736" s="666">
        <v>44008</v>
      </c>
      <c r="K1736" s="486"/>
      <c r="L1736" s="486"/>
      <c r="M1736" s="115" t="s">
        <v>225</v>
      </c>
      <c r="N1736" s="486"/>
      <c r="O1736" s="486"/>
      <c r="P1736" s="486"/>
      <c r="Q1736" s="486"/>
      <c r="R1736" s="84"/>
      <c r="S1736" s="84"/>
      <c r="T1736" s="84"/>
      <c r="U1736" s="84"/>
      <c r="V1736" s="84"/>
      <c r="W1736" s="84"/>
      <c r="X1736" s="84"/>
      <c r="Y1736" s="84"/>
      <c r="Z1736" s="84"/>
      <c r="AA1736" s="84"/>
      <c r="AB1736" s="84"/>
      <c r="AC1736" s="84"/>
      <c r="AD1736" s="84"/>
    </row>
    <row r="1737" spans="1:30">
      <c r="A1737" s="666">
        <v>43993</v>
      </c>
      <c r="B1737" s="115" t="s">
        <v>149</v>
      </c>
      <c r="C1737" s="486">
        <v>882178997</v>
      </c>
      <c r="D1737" s="115" t="s">
        <v>152</v>
      </c>
      <c r="E1737" s="115" t="s">
        <v>140</v>
      </c>
      <c r="F1737" s="666"/>
      <c r="G1737" s="486"/>
      <c r="H1737" s="37"/>
      <c r="I1737" s="486"/>
      <c r="J1737" s="666">
        <v>44008</v>
      </c>
      <c r="K1737" s="486"/>
      <c r="L1737" s="486"/>
      <c r="M1737" s="115" t="s">
        <v>142</v>
      </c>
      <c r="N1737" s="486"/>
      <c r="O1737" s="486"/>
      <c r="P1737" s="486"/>
      <c r="Q1737" s="486"/>
      <c r="R1737" s="84"/>
      <c r="S1737" s="84"/>
      <c r="T1737" s="84"/>
      <c r="U1737" s="84"/>
      <c r="V1737" s="84"/>
      <c r="W1737" s="84"/>
      <c r="X1737" s="84"/>
      <c r="Y1737" s="84"/>
      <c r="Z1737" s="84"/>
      <c r="AA1737" s="84"/>
      <c r="AB1737" s="84"/>
      <c r="AC1737" s="84"/>
      <c r="AD1737" s="84"/>
    </row>
    <row r="1738" spans="1:30">
      <c r="A1738" s="666">
        <v>43993</v>
      </c>
      <c r="B1738" s="115" t="s">
        <v>149</v>
      </c>
      <c r="C1738" s="486">
        <v>882178678</v>
      </c>
      <c r="D1738" s="115" t="s">
        <v>152</v>
      </c>
      <c r="E1738" s="115" t="s">
        <v>140</v>
      </c>
      <c r="F1738" s="666"/>
      <c r="G1738" s="486"/>
      <c r="H1738" s="37"/>
      <c r="I1738" s="486"/>
      <c r="J1738" s="666">
        <v>44008</v>
      </c>
      <c r="K1738" s="486"/>
      <c r="L1738" s="486"/>
      <c r="M1738" s="115" t="s">
        <v>225</v>
      </c>
      <c r="N1738" s="486"/>
      <c r="O1738" s="486"/>
      <c r="P1738" s="486"/>
      <c r="Q1738" s="486"/>
      <c r="R1738" s="84"/>
      <c r="S1738" s="84"/>
      <c r="T1738" s="84"/>
      <c r="U1738" s="84"/>
      <c r="V1738" s="84"/>
      <c r="W1738" s="84"/>
      <c r="X1738" s="84"/>
      <c r="Y1738" s="84"/>
      <c r="Z1738" s="84"/>
      <c r="AA1738" s="84"/>
      <c r="AB1738" s="84"/>
      <c r="AC1738" s="84"/>
      <c r="AD1738" s="84"/>
    </row>
    <row r="1739" spans="1:30">
      <c r="A1739" s="666">
        <v>43993</v>
      </c>
      <c r="B1739" s="115" t="s">
        <v>149</v>
      </c>
      <c r="C1739" s="486">
        <v>880012417</v>
      </c>
      <c r="D1739" s="115" t="s">
        <v>139</v>
      </c>
      <c r="E1739" s="115" t="s">
        <v>140</v>
      </c>
      <c r="F1739" s="666"/>
      <c r="G1739" s="486"/>
      <c r="H1739" s="37"/>
      <c r="I1739" s="486"/>
      <c r="J1739" s="666">
        <v>44013</v>
      </c>
      <c r="K1739" s="486"/>
      <c r="L1739" s="486"/>
      <c r="M1739" s="115" t="s">
        <v>1738</v>
      </c>
      <c r="N1739" s="486"/>
      <c r="O1739" s="486"/>
      <c r="P1739" s="486"/>
      <c r="Q1739" s="486"/>
      <c r="R1739" s="84"/>
      <c r="S1739" s="84"/>
      <c r="T1739" s="84"/>
      <c r="U1739" s="84"/>
      <c r="V1739" s="84"/>
      <c r="W1739" s="84"/>
      <c r="X1739" s="84"/>
      <c r="Y1739" s="84"/>
      <c r="Z1739" s="84"/>
      <c r="AA1739" s="84"/>
      <c r="AB1739" s="84"/>
      <c r="AC1739" s="84"/>
      <c r="AD1739" s="84"/>
    </row>
    <row r="1740" spans="1:30">
      <c r="A1740" s="666">
        <v>43994</v>
      </c>
      <c r="B1740" s="115" t="s">
        <v>149</v>
      </c>
      <c r="C1740" s="486">
        <v>882195056</v>
      </c>
      <c r="D1740" s="115" t="s">
        <v>139</v>
      </c>
      <c r="E1740" s="115" t="s">
        <v>140</v>
      </c>
      <c r="F1740" s="666"/>
      <c r="G1740" s="486"/>
      <c r="H1740" s="265">
        <v>44000</v>
      </c>
      <c r="I1740" s="486"/>
      <c r="J1740" s="666">
        <v>44008</v>
      </c>
      <c r="K1740" s="486"/>
      <c r="L1740" s="486"/>
      <c r="M1740" s="115" t="s">
        <v>1739</v>
      </c>
      <c r="N1740" s="486"/>
      <c r="O1740" s="486"/>
      <c r="P1740" s="486"/>
      <c r="Q1740" s="486"/>
      <c r="R1740" s="84"/>
      <c r="S1740" s="84"/>
      <c r="T1740" s="84"/>
      <c r="U1740" s="84"/>
      <c r="V1740" s="84"/>
      <c r="W1740" s="84"/>
      <c r="X1740" s="84"/>
      <c r="Y1740" s="84"/>
      <c r="Z1740" s="84"/>
      <c r="AA1740" s="84"/>
      <c r="AB1740" s="84"/>
      <c r="AC1740" s="84"/>
      <c r="AD1740" s="84"/>
    </row>
    <row r="1741" spans="1:30">
      <c r="A1741" s="666">
        <v>43994</v>
      </c>
      <c r="B1741" s="115" t="s">
        <v>149</v>
      </c>
      <c r="C1741" s="486">
        <v>880895284</v>
      </c>
      <c r="D1741" s="115" t="s">
        <v>139</v>
      </c>
      <c r="E1741" s="115" t="s">
        <v>140</v>
      </c>
      <c r="F1741" s="666"/>
      <c r="G1741" s="486"/>
      <c r="H1741" s="37"/>
      <c r="I1741" s="486"/>
      <c r="J1741" s="666">
        <v>44014</v>
      </c>
      <c r="K1741" s="486"/>
      <c r="L1741" s="486"/>
      <c r="M1741" s="115" t="s">
        <v>361</v>
      </c>
      <c r="N1741" s="486"/>
      <c r="O1741" s="486"/>
      <c r="P1741" s="486"/>
      <c r="Q1741" s="486"/>
      <c r="R1741" s="84"/>
      <c r="S1741" s="84"/>
      <c r="T1741" s="84"/>
      <c r="U1741" s="84"/>
      <c r="V1741" s="84"/>
      <c r="W1741" s="84"/>
      <c r="X1741" s="84"/>
      <c r="Y1741" s="84"/>
      <c r="Z1741" s="84"/>
      <c r="AA1741" s="84"/>
      <c r="AB1741" s="84"/>
      <c r="AC1741" s="84"/>
      <c r="AD1741" s="84"/>
    </row>
    <row r="1742" spans="1:30">
      <c r="A1742" s="666">
        <v>43994</v>
      </c>
      <c r="B1742" s="115" t="s">
        <v>149</v>
      </c>
      <c r="C1742" s="486">
        <v>882120426</v>
      </c>
      <c r="D1742" s="115" t="s">
        <v>139</v>
      </c>
      <c r="E1742" s="115" t="s">
        <v>140</v>
      </c>
      <c r="F1742" s="666"/>
      <c r="G1742" s="486"/>
      <c r="H1742" s="37"/>
      <c r="I1742" s="486"/>
      <c r="J1742" s="666">
        <v>44019</v>
      </c>
      <c r="K1742" s="486"/>
      <c r="L1742" s="486"/>
      <c r="M1742" s="115" t="s">
        <v>1188</v>
      </c>
      <c r="N1742" s="486"/>
      <c r="O1742" s="486"/>
      <c r="P1742" s="486"/>
      <c r="Q1742" s="486"/>
      <c r="R1742" s="84"/>
      <c r="S1742" s="84"/>
      <c r="T1742" s="84"/>
      <c r="U1742" s="84"/>
      <c r="V1742" s="84"/>
      <c r="W1742" s="84"/>
      <c r="X1742" s="84"/>
      <c r="Y1742" s="84"/>
      <c r="Z1742" s="84"/>
      <c r="AA1742" s="84"/>
      <c r="AB1742" s="84"/>
      <c r="AC1742" s="84"/>
      <c r="AD1742" s="84"/>
    </row>
    <row r="1743" spans="1:30">
      <c r="A1743" s="666">
        <v>43994</v>
      </c>
      <c r="B1743" s="115" t="s">
        <v>149</v>
      </c>
      <c r="C1743" s="486">
        <v>882037837</v>
      </c>
      <c r="D1743" s="115" t="s">
        <v>139</v>
      </c>
      <c r="E1743" s="115" t="s">
        <v>140</v>
      </c>
      <c r="F1743" s="666"/>
      <c r="G1743" s="486"/>
      <c r="H1743" s="37"/>
      <c r="I1743" s="486"/>
      <c r="J1743" s="666">
        <v>44015</v>
      </c>
      <c r="K1743" s="486"/>
      <c r="L1743" s="486"/>
      <c r="M1743" s="115" t="s">
        <v>168</v>
      </c>
      <c r="N1743" s="486"/>
      <c r="O1743" s="486"/>
      <c r="P1743" s="486"/>
      <c r="Q1743" s="486"/>
      <c r="R1743" s="84"/>
      <c r="S1743" s="84"/>
      <c r="T1743" s="84"/>
      <c r="U1743" s="84"/>
      <c r="V1743" s="84"/>
      <c r="W1743" s="84"/>
      <c r="X1743" s="84"/>
      <c r="Y1743" s="84"/>
      <c r="Z1743" s="84"/>
      <c r="AA1743" s="84"/>
      <c r="AB1743" s="84"/>
      <c r="AC1743" s="84"/>
      <c r="AD1743" s="84"/>
    </row>
    <row r="1744" spans="1:30">
      <c r="A1744" s="666">
        <v>43994</v>
      </c>
      <c r="B1744" s="115" t="s">
        <v>149</v>
      </c>
      <c r="C1744" s="486">
        <v>881973504</v>
      </c>
      <c r="D1744" s="115" t="s">
        <v>139</v>
      </c>
      <c r="E1744" s="115" t="s">
        <v>140</v>
      </c>
      <c r="F1744" s="666"/>
      <c r="G1744" s="486"/>
      <c r="H1744" s="37"/>
      <c r="I1744" s="486"/>
      <c r="J1744" s="666">
        <v>44001</v>
      </c>
      <c r="K1744" s="486"/>
      <c r="L1744" s="486"/>
      <c r="M1744" s="115" t="s">
        <v>1740</v>
      </c>
      <c r="N1744" s="486"/>
      <c r="O1744" s="486"/>
      <c r="P1744" s="486"/>
      <c r="Q1744" s="486"/>
      <c r="R1744" s="84"/>
      <c r="S1744" s="84"/>
      <c r="T1744" s="84"/>
      <c r="U1744" s="84"/>
      <c r="V1744" s="84"/>
      <c r="W1744" s="84"/>
      <c r="X1744" s="84"/>
      <c r="Y1744" s="84"/>
      <c r="Z1744" s="84"/>
      <c r="AA1744" s="84"/>
      <c r="AB1744" s="84"/>
      <c r="AC1744" s="84"/>
      <c r="AD1744" s="84"/>
    </row>
    <row r="1745" spans="1:30">
      <c r="A1745" s="666">
        <v>43994</v>
      </c>
      <c r="B1745" s="115" t="s">
        <v>149</v>
      </c>
      <c r="C1745" s="486">
        <v>881180534</v>
      </c>
      <c r="D1745" s="115" t="s">
        <v>139</v>
      </c>
      <c r="E1745" s="115" t="s">
        <v>140</v>
      </c>
      <c r="F1745" s="666"/>
      <c r="G1745" s="486"/>
      <c r="H1745" s="37"/>
      <c r="I1745" s="486"/>
      <c r="J1745" s="666">
        <v>44008</v>
      </c>
      <c r="K1745" s="486"/>
      <c r="L1745" s="486"/>
      <c r="M1745" s="115" t="s">
        <v>1741</v>
      </c>
      <c r="N1745" s="486"/>
      <c r="O1745" s="486"/>
      <c r="P1745" s="486"/>
      <c r="Q1745" s="486"/>
      <c r="R1745" s="84"/>
      <c r="S1745" s="84"/>
      <c r="T1745" s="84"/>
      <c r="U1745" s="84"/>
      <c r="V1745" s="84"/>
      <c r="W1745" s="84"/>
      <c r="X1745" s="84"/>
      <c r="Y1745" s="84"/>
      <c r="Z1745" s="84"/>
      <c r="AA1745" s="84"/>
      <c r="AB1745" s="84"/>
      <c r="AC1745" s="84"/>
      <c r="AD1745" s="84"/>
    </row>
    <row r="1746" spans="1:30">
      <c r="A1746" s="666">
        <v>43997</v>
      </c>
      <c r="B1746" s="115" t="s">
        <v>149</v>
      </c>
      <c r="C1746" s="486">
        <v>880017954</v>
      </c>
      <c r="D1746" s="115" t="s">
        <v>139</v>
      </c>
      <c r="E1746" s="115" t="s">
        <v>147</v>
      </c>
      <c r="F1746" s="666"/>
      <c r="G1746" s="486"/>
      <c r="H1746" s="37"/>
      <c r="I1746" s="486"/>
      <c r="J1746" s="666">
        <v>44001</v>
      </c>
      <c r="K1746" s="486"/>
      <c r="L1746" s="486"/>
      <c r="M1746" s="115"/>
      <c r="N1746" s="666">
        <v>43997</v>
      </c>
      <c r="O1746" s="486">
        <v>1974</v>
      </c>
      <c r="P1746" s="486"/>
      <c r="Q1746" s="486"/>
      <c r="R1746" s="84"/>
      <c r="S1746" s="84"/>
      <c r="T1746" s="84"/>
      <c r="U1746" s="84"/>
      <c r="V1746" s="84"/>
      <c r="W1746" s="84"/>
      <c r="X1746" s="84"/>
      <c r="Y1746" s="84"/>
      <c r="Z1746" s="84"/>
      <c r="AA1746" s="84"/>
      <c r="AB1746" s="84"/>
      <c r="AC1746" s="84"/>
      <c r="AD1746" s="84"/>
    </row>
    <row r="1747" spans="1:30">
      <c r="A1747" s="666">
        <v>43997</v>
      </c>
      <c r="B1747" s="115" t="s">
        <v>149</v>
      </c>
      <c r="C1747" s="486">
        <v>881813763</v>
      </c>
      <c r="D1747" s="115" t="s">
        <v>139</v>
      </c>
      <c r="E1747" s="115" t="s">
        <v>140</v>
      </c>
      <c r="F1747" s="666"/>
      <c r="G1747" s="486"/>
      <c r="H1747" s="37"/>
      <c r="I1747" s="486"/>
      <c r="J1747" s="666">
        <v>44015</v>
      </c>
      <c r="K1747" s="486"/>
      <c r="L1747" s="486"/>
      <c r="M1747" s="115" t="s">
        <v>142</v>
      </c>
      <c r="N1747" s="486"/>
      <c r="O1747" s="486"/>
      <c r="P1747" s="486"/>
      <c r="Q1747" s="486"/>
      <c r="R1747" s="84"/>
      <c r="S1747" s="84"/>
      <c r="T1747" s="84"/>
      <c r="U1747" s="84"/>
      <c r="V1747" s="84"/>
      <c r="W1747" s="84"/>
      <c r="X1747" s="84"/>
      <c r="Y1747" s="84"/>
      <c r="Z1747" s="84"/>
      <c r="AA1747" s="84"/>
      <c r="AB1747" s="84"/>
      <c r="AC1747" s="84"/>
      <c r="AD1747" s="84"/>
    </row>
    <row r="1748" spans="1:30">
      <c r="A1748" s="666">
        <v>43997</v>
      </c>
      <c r="B1748" s="115" t="s">
        <v>149</v>
      </c>
      <c r="C1748" s="486">
        <v>880854979</v>
      </c>
      <c r="D1748" s="115" t="s">
        <v>139</v>
      </c>
      <c r="E1748" s="115" t="s">
        <v>147</v>
      </c>
      <c r="F1748" s="666"/>
      <c r="G1748" s="486"/>
      <c r="H1748" s="666">
        <v>43997</v>
      </c>
      <c r="I1748" s="486"/>
      <c r="J1748" s="666">
        <v>43997</v>
      </c>
      <c r="K1748" s="486"/>
      <c r="L1748" s="486"/>
      <c r="M1748" s="115" t="s">
        <v>1066</v>
      </c>
      <c r="N1748" s="666">
        <v>43994</v>
      </c>
      <c r="O1748" s="486">
        <v>4068.66</v>
      </c>
      <c r="P1748" s="486"/>
      <c r="Q1748" s="486"/>
      <c r="R1748" s="84"/>
      <c r="S1748" s="84"/>
      <c r="T1748" s="84"/>
      <c r="U1748" s="84"/>
      <c r="V1748" s="84"/>
      <c r="W1748" s="84"/>
      <c r="X1748" s="84"/>
      <c r="Y1748" s="84"/>
      <c r="Z1748" s="84"/>
      <c r="AA1748" s="84"/>
      <c r="AB1748" s="84"/>
      <c r="AC1748" s="84"/>
      <c r="AD1748" s="84"/>
    </row>
    <row r="1749" spans="1:30">
      <c r="A1749" s="666">
        <v>43997</v>
      </c>
      <c r="B1749" s="115" t="s">
        <v>149</v>
      </c>
      <c r="C1749" s="486">
        <v>880044584</v>
      </c>
      <c r="D1749" s="115" t="s">
        <v>139</v>
      </c>
      <c r="E1749" s="115" t="s">
        <v>147</v>
      </c>
      <c r="F1749" s="666"/>
      <c r="G1749" s="486"/>
      <c r="H1749" s="37"/>
      <c r="I1749" s="486"/>
      <c r="J1749" s="666">
        <v>43997</v>
      </c>
      <c r="K1749" s="486"/>
      <c r="L1749" s="486"/>
      <c r="M1749" s="115" t="s">
        <v>1742</v>
      </c>
      <c r="N1749" s="666">
        <v>43995</v>
      </c>
      <c r="O1749" s="486">
        <v>478.5</v>
      </c>
      <c r="P1749" s="486"/>
      <c r="Q1749" s="486"/>
      <c r="R1749" s="84"/>
      <c r="S1749" s="84"/>
      <c r="T1749" s="84"/>
      <c r="U1749" s="84"/>
      <c r="V1749" s="84"/>
      <c r="W1749" s="84"/>
      <c r="X1749" s="84"/>
      <c r="Y1749" s="84"/>
      <c r="Z1749" s="84"/>
      <c r="AA1749" s="84"/>
      <c r="AB1749" s="84"/>
      <c r="AC1749" s="84"/>
      <c r="AD1749" s="84"/>
    </row>
    <row r="1750" spans="1:30">
      <c r="A1750" s="666">
        <v>43997</v>
      </c>
      <c r="B1750" s="115" t="s">
        <v>149</v>
      </c>
      <c r="C1750" s="486">
        <v>880043435</v>
      </c>
      <c r="D1750" s="115" t="s">
        <v>139</v>
      </c>
      <c r="E1750" s="115" t="s">
        <v>147</v>
      </c>
      <c r="F1750" s="666"/>
      <c r="G1750" s="486"/>
      <c r="H1750" s="37"/>
      <c r="I1750" s="486"/>
      <c r="J1750" s="666">
        <v>43997</v>
      </c>
      <c r="K1750" s="486"/>
      <c r="L1750" s="486"/>
      <c r="M1750" s="115" t="s">
        <v>1743</v>
      </c>
      <c r="N1750" s="666">
        <v>43995</v>
      </c>
      <c r="O1750" s="486">
        <v>21184.799999999999</v>
      </c>
      <c r="P1750" s="486"/>
      <c r="Q1750" s="486"/>
      <c r="R1750" s="84"/>
      <c r="S1750" s="84"/>
      <c r="T1750" s="84"/>
      <c r="U1750" s="84"/>
      <c r="V1750" s="84"/>
      <c r="W1750" s="84"/>
      <c r="X1750" s="84"/>
      <c r="Y1750" s="84"/>
      <c r="Z1750" s="84"/>
      <c r="AA1750" s="84"/>
      <c r="AB1750" s="84"/>
      <c r="AC1750" s="84"/>
      <c r="AD1750" s="84"/>
    </row>
    <row r="1751" spans="1:30">
      <c r="A1751" s="666">
        <v>43997</v>
      </c>
      <c r="B1751" s="115" t="s">
        <v>149</v>
      </c>
      <c r="C1751" s="37">
        <v>881335474</v>
      </c>
      <c r="D1751" s="115" t="s">
        <v>139</v>
      </c>
      <c r="E1751" s="115" t="s">
        <v>140</v>
      </c>
      <c r="F1751" s="666"/>
      <c r="G1751" s="486"/>
      <c r="H1751" s="37"/>
      <c r="I1751" s="486"/>
      <c r="J1751" s="666">
        <v>44015</v>
      </c>
      <c r="K1751" s="486"/>
      <c r="L1751" s="486"/>
      <c r="M1751" s="115" t="s">
        <v>686</v>
      </c>
      <c r="N1751" s="486"/>
      <c r="O1751" s="486"/>
      <c r="P1751" s="486"/>
      <c r="Q1751" s="486"/>
      <c r="R1751" s="84"/>
      <c r="S1751" s="84"/>
      <c r="T1751" s="84"/>
      <c r="U1751" s="84"/>
      <c r="V1751" s="84"/>
      <c r="W1751" s="84"/>
      <c r="X1751" s="84"/>
      <c r="Y1751" s="84"/>
      <c r="Z1751" s="84"/>
      <c r="AA1751" s="84"/>
      <c r="AB1751" s="84"/>
      <c r="AC1751" s="84"/>
      <c r="AD1751" s="84"/>
    </row>
    <row r="1752" spans="1:30">
      <c r="A1752" s="666">
        <v>43997</v>
      </c>
      <c r="B1752" s="115" t="s">
        <v>149</v>
      </c>
      <c r="C1752" s="37">
        <v>880206721</v>
      </c>
      <c r="D1752" s="115" t="s">
        <v>139</v>
      </c>
      <c r="E1752" s="115" t="s">
        <v>140</v>
      </c>
      <c r="F1752" s="666"/>
      <c r="G1752" s="486"/>
      <c r="H1752" s="37"/>
      <c r="I1752" s="486"/>
      <c r="J1752" s="666">
        <v>44015</v>
      </c>
      <c r="K1752" s="486"/>
      <c r="L1752" s="486"/>
      <c r="M1752" s="115" t="s">
        <v>686</v>
      </c>
      <c r="N1752" s="486"/>
      <c r="O1752" s="486"/>
      <c r="P1752" s="486"/>
      <c r="Q1752" s="486"/>
      <c r="R1752" s="84"/>
      <c r="S1752" s="84"/>
      <c r="T1752" s="84"/>
      <c r="U1752" s="84"/>
      <c r="V1752" s="84"/>
      <c r="W1752" s="84"/>
      <c r="X1752" s="84"/>
      <c r="Y1752" s="84"/>
      <c r="Z1752" s="84"/>
      <c r="AA1752" s="84"/>
      <c r="AB1752" s="84"/>
      <c r="AC1752" s="84"/>
      <c r="AD1752" s="84"/>
    </row>
    <row r="1753" spans="1:30">
      <c r="A1753" s="666">
        <v>43997</v>
      </c>
      <c r="B1753" s="115" t="s">
        <v>149</v>
      </c>
      <c r="C1753" s="37">
        <v>880466140</v>
      </c>
      <c r="D1753" s="115" t="s">
        <v>139</v>
      </c>
      <c r="E1753" s="115" t="s">
        <v>140</v>
      </c>
      <c r="F1753" s="666"/>
      <c r="G1753" s="486"/>
      <c r="H1753" s="37"/>
      <c r="I1753" s="486"/>
      <c r="J1753" s="666">
        <v>44004</v>
      </c>
      <c r="K1753" s="486"/>
      <c r="L1753" s="486"/>
      <c r="M1753" s="115" t="s">
        <v>1066</v>
      </c>
      <c r="N1753" s="486"/>
      <c r="O1753" s="486"/>
      <c r="P1753" s="486"/>
      <c r="Q1753" s="486"/>
      <c r="R1753" s="84"/>
      <c r="S1753" s="84"/>
      <c r="T1753" s="84"/>
      <c r="U1753" s="84"/>
      <c r="V1753" s="84"/>
      <c r="W1753" s="84"/>
      <c r="X1753" s="84"/>
      <c r="Y1753" s="84"/>
      <c r="Z1753" s="84"/>
      <c r="AA1753" s="84"/>
      <c r="AB1753" s="84"/>
      <c r="AC1753" s="84"/>
      <c r="AD1753" s="84"/>
    </row>
    <row r="1754" spans="1:30">
      <c r="A1754" s="666">
        <v>43997</v>
      </c>
      <c r="B1754" s="115" t="s">
        <v>149</v>
      </c>
      <c r="C1754" s="37">
        <v>880011476</v>
      </c>
      <c r="D1754" s="115" t="s">
        <v>139</v>
      </c>
      <c r="E1754" s="115" t="s">
        <v>147</v>
      </c>
      <c r="F1754" s="666"/>
      <c r="G1754" s="486"/>
      <c r="H1754" s="37"/>
      <c r="I1754" s="486"/>
      <c r="J1754" s="666">
        <v>44000</v>
      </c>
      <c r="K1754" s="486"/>
      <c r="L1754" s="486"/>
      <c r="M1754" s="115" t="s">
        <v>1066</v>
      </c>
      <c r="N1754" s="666">
        <v>43996</v>
      </c>
      <c r="O1754" s="486">
        <v>941</v>
      </c>
      <c r="P1754" s="486"/>
      <c r="Q1754" s="486"/>
      <c r="R1754" s="84"/>
      <c r="S1754" s="84"/>
      <c r="T1754" s="84"/>
      <c r="U1754" s="84"/>
      <c r="V1754" s="84"/>
      <c r="W1754" s="84"/>
      <c r="X1754" s="84"/>
      <c r="Y1754" s="84"/>
      <c r="Z1754" s="84"/>
      <c r="AA1754" s="84"/>
      <c r="AB1754" s="84"/>
      <c r="AC1754" s="84"/>
      <c r="AD1754" s="84"/>
    </row>
    <row r="1755" spans="1:30">
      <c r="A1755" s="666">
        <v>43997</v>
      </c>
      <c r="B1755" s="115" t="s">
        <v>149</v>
      </c>
      <c r="C1755" s="115">
        <v>881543415</v>
      </c>
      <c r="D1755" s="115" t="s">
        <v>139</v>
      </c>
      <c r="E1755" s="115" t="s">
        <v>147</v>
      </c>
      <c r="F1755" s="666"/>
      <c r="G1755" s="486"/>
      <c r="H1755" s="37"/>
      <c r="I1755" s="486"/>
      <c r="J1755" s="666">
        <v>43998</v>
      </c>
      <c r="K1755" s="486"/>
      <c r="L1755" s="486"/>
      <c r="M1755" s="115" t="s">
        <v>1066</v>
      </c>
      <c r="N1755" s="666">
        <v>43996</v>
      </c>
      <c r="O1755" s="486">
        <v>149</v>
      </c>
      <c r="P1755" s="486"/>
      <c r="Q1755" s="486"/>
      <c r="R1755" s="84"/>
      <c r="S1755" s="84"/>
      <c r="T1755" s="84"/>
      <c r="U1755" s="84"/>
      <c r="V1755" s="84"/>
      <c r="W1755" s="84"/>
      <c r="X1755" s="84"/>
      <c r="Y1755" s="84"/>
      <c r="Z1755" s="84"/>
      <c r="AA1755" s="84"/>
      <c r="AB1755" s="84"/>
      <c r="AC1755" s="84"/>
      <c r="AD1755" s="84"/>
    </row>
    <row r="1756" spans="1:30">
      <c r="A1756" s="666">
        <v>43997</v>
      </c>
      <c r="B1756" s="115" t="s">
        <v>149</v>
      </c>
      <c r="C1756" s="37">
        <v>881327710</v>
      </c>
      <c r="D1756" s="115" t="s">
        <v>139</v>
      </c>
      <c r="E1756" s="115" t="s">
        <v>147</v>
      </c>
      <c r="F1756" s="666"/>
      <c r="G1756" s="486"/>
      <c r="H1756" s="37"/>
      <c r="I1756" s="486"/>
      <c r="J1756" s="666">
        <v>44001</v>
      </c>
      <c r="K1756" s="486"/>
      <c r="L1756" s="23"/>
      <c r="M1756" s="115" t="s">
        <v>1743</v>
      </c>
      <c r="N1756" s="666">
        <v>43994</v>
      </c>
      <c r="O1756" s="486">
        <v>771</v>
      </c>
      <c r="P1756" s="486"/>
      <c r="Q1756" s="486"/>
      <c r="R1756" s="84"/>
      <c r="S1756" s="84"/>
      <c r="T1756" s="84"/>
      <c r="U1756" s="84"/>
      <c r="V1756" s="84"/>
      <c r="W1756" s="84"/>
      <c r="X1756" s="84"/>
      <c r="Y1756" s="84"/>
      <c r="Z1756" s="84"/>
      <c r="AA1756" s="84"/>
      <c r="AB1756" s="84"/>
      <c r="AC1756" s="84"/>
      <c r="AD1756" s="84"/>
    </row>
    <row r="1757" spans="1:30">
      <c r="A1757" s="666">
        <v>43998</v>
      </c>
      <c r="B1757" s="115" t="s">
        <v>149</v>
      </c>
      <c r="C1757" s="37">
        <v>881228224</v>
      </c>
      <c r="D1757" s="115" t="s">
        <v>139</v>
      </c>
      <c r="E1757" s="115" t="s">
        <v>147</v>
      </c>
      <c r="F1757" s="666"/>
      <c r="G1757" s="486"/>
      <c r="H1757" s="37"/>
      <c r="I1757" s="486"/>
      <c r="J1757" s="666"/>
      <c r="K1757" s="486"/>
      <c r="L1757" s="486"/>
      <c r="M1757" s="115" t="s">
        <v>1744</v>
      </c>
      <c r="N1757" s="666">
        <v>43996</v>
      </c>
      <c r="O1757" s="486">
        <v>1349.82</v>
      </c>
      <c r="P1757" s="486"/>
      <c r="Q1757" s="486"/>
      <c r="R1757" s="84"/>
      <c r="S1757" s="84"/>
      <c r="T1757" s="84"/>
      <c r="U1757" s="84"/>
      <c r="V1757" s="84"/>
      <c r="W1757" s="84"/>
      <c r="X1757" s="84"/>
      <c r="Y1757" s="84"/>
      <c r="Z1757" s="84"/>
      <c r="AA1757" s="84"/>
      <c r="AB1757" s="84"/>
      <c r="AC1757" s="84"/>
      <c r="AD1757" s="84"/>
    </row>
    <row r="1758" spans="1:30">
      <c r="A1758" s="666">
        <v>43998</v>
      </c>
      <c r="B1758" s="115" t="s">
        <v>149</v>
      </c>
      <c r="C1758" s="37">
        <v>882219877</v>
      </c>
      <c r="D1758" s="115" t="s">
        <v>139</v>
      </c>
      <c r="E1758" s="115" t="s">
        <v>140</v>
      </c>
      <c r="F1758" s="84"/>
      <c r="G1758" s="84"/>
      <c r="H1758" s="37"/>
      <c r="I1758" s="84"/>
      <c r="J1758" s="666">
        <v>44019</v>
      </c>
      <c r="K1758" s="84"/>
      <c r="L1758" s="37"/>
      <c r="M1758" s="115" t="s">
        <v>142</v>
      </c>
      <c r="N1758" s="84"/>
      <c r="O1758" s="84"/>
      <c r="P1758" s="84"/>
      <c r="Q1758" s="84"/>
      <c r="R1758" s="84"/>
      <c r="S1758" s="84"/>
      <c r="T1758" s="84"/>
      <c r="U1758" s="84"/>
      <c r="V1758" s="84"/>
      <c r="W1758" s="84"/>
      <c r="X1758" s="84"/>
      <c r="Y1758" s="84"/>
      <c r="Z1758" s="84"/>
      <c r="AA1758" s="84"/>
      <c r="AB1758" s="84"/>
      <c r="AC1758" s="84"/>
      <c r="AD1758" s="84"/>
    </row>
    <row r="1759" spans="1:30">
      <c r="A1759" s="666">
        <v>43998</v>
      </c>
      <c r="B1759" s="115" t="s">
        <v>149</v>
      </c>
      <c r="C1759" s="37">
        <v>880737673</v>
      </c>
      <c r="D1759" s="115" t="s">
        <v>139</v>
      </c>
      <c r="E1759" s="115" t="s">
        <v>140</v>
      </c>
      <c r="F1759" s="84"/>
      <c r="G1759" s="84"/>
      <c r="H1759" s="37"/>
      <c r="I1759" s="84"/>
      <c r="J1759" s="666">
        <v>44010</v>
      </c>
      <c r="K1759" s="84"/>
      <c r="L1759" s="37"/>
      <c r="M1759" s="115" t="s">
        <v>168</v>
      </c>
      <c r="N1759" s="84"/>
      <c r="O1759" s="84"/>
      <c r="P1759" s="84"/>
      <c r="Q1759" s="84"/>
      <c r="R1759" s="84"/>
      <c r="S1759" s="84"/>
      <c r="T1759" s="84"/>
      <c r="U1759" s="84"/>
      <c r="V1759" s="84"/>
      <c r="W1759" s="84"/>
      <c r="X1759" s="84"/>
      <c r="Y1759" s="84"/>
      <c r="Z1759" s="84"/>
      <c r="AA1759" s="84"/>
      <c r="AB1759" s="84"/>
      <c r="AC1759" s="84"/>
      <c r="AD1759" s="84"/>
    </row>
    <row r="1760" spans="1:30">
      <c r="A1760" s="666">
        <v>43998</v>
      </c>
      <c r="B1760" s="115" t="s">
        <v>149</v>
      </c>
      <c r="C1760" s="37">
        <v>880641005</v>
      </c>
      <c r="D1760" s="115" t="s">
        <v>139</v>
      </c>
      <c r="E1760" s="115" t="s">
        <v>150</v>
      </c>
      <c r="F1760" s="84"/>
      <c r="G1760" s="84"/>
      <c r="H1760" s="37"/>
      <c r="I1760" s="84"/>
      <c r="J1760" s="666">
        <v>44026</v>
      </c>
      <c r="K1760" s="84"/>
      <c r="L1760" s="37"/>
      <c r="M1760" s="115" t="s">
        <v>190</v>
      </c>
      <c r="N1760" s="666">
        <v>43998</v>
      </c>
      <c r="O1760" s="486">
        <v>2095.14</v>
      </c>
      <c r="P1760" s="84"/>
      <c r="Q1760" s="84"/>
      <c r="R1760" s="84"/>
      <c r="S1760" s="84"/>
      <c r="T1760" s="84"/>
      <c r="U1760" s="84"/>
      <c r="V1760" s="84"/>
      <c r="W1760" s="84"/>
      <c r="X1760" s="84"/>
      <c r="Y1760" s="84"/>
      <c r="Z1760" s="84"/>
      <c r="AA1760" s="84"/>
      <c r="AB1760" s="84"/>
      <c r="AC1760" s="84"/>
      <c r="AD1760" s="84"/>
    </row>
    <row r="1761" spans="1:30">
      <c r="A1761" s="265">
        <v>43998</v>
      </c>
      <c r="B1761" s="115" t="s">
        <v>149</v>
      </c>
      <c r="C1761" s="37">
        <v>880021774</v>
      </c>
      <c r="D1761" s="115" t="s">
        <v>139</v>
      </c>
      <c r="E1761" s="115" t="s">
        <v>140</v>
      </c>
      <c r="F1761" s="84"/>
      <c r="G1761" s="84"/>
      <c r="H1761" s="37"/>
      <c r="I1761" s="84"/>
      <c r="J1761" s="265">
        <v>44020</v>
      </c>
      <c r="K1761" s="84"/>
      <c r="L1761" s="37"/>
      <c r="M1761" s="664" t="s">
        <v>1188</v>
      </c>
      <c r="N1761" s="403">
        <v>43999</v>
      </c>
      <c r="O1761" s="23">
        <v>330</v>
      </c>
      <c r="P1761" s="84"/>
      <c r="Q1761" s="84"/>
      <c r="R1761" s="84"/>
      <c r="S1761" s="84"/>
      <c r="T1761" s="84"/>
      <c r="U1761" s="84"/>
      <c r="V1761" s="84"/>
      <c r="W1761" s="84"/>
      <c r="X1761" s="84"/>
      <c r="Y1761" s="84"/>
      <c r="Z1761" s="84"/>
      <c r="AA1761" s="84"/>
      <c r="AB1761" s="84"/>
      <c r="AC1761" s="84"/>
      <c r="AD1761" s="84"/>
    </row>
    <row r="1762" spans="1:30">
      <c r="A1762" s="265">
        <v>43998</v>
      </c>
      <c r="B1762" s="115" t="s">
        <v>149</v>
      </c>
      <c r="C1762" s="115">
        <v>880581984</v>
      </c>
      <c r="D1762" s="115" t="s">
        <v>139</v>
      </c>
      <c r="E1762" s="115" t="s">
        <v>150</v>
      </c>
      <c r="F1762" s="84"/>
      <c r="G1762" s="84"/>
      <c r="H1762" s="37"/>
      <c r="I1762" s="84"/>
      <c r="J1762" s="265">
        <v>44026</v>
      </c>
      <c r="K1762" s="84"/>
      <c r="L1762" s="37"/>
      <c r="M1762" s="664" t="s">
        <v>333</v>
      </c>
      <c r="N1762" s="666">
        <v>43998</v>
      </c>
      <c r="O1762" s="486">
        <v>299</v>
      </c>
      <c r="P1762" s="84"/>
      <c r="Q1762" s="84"/>
      <c r="R1762" s="84"/>
      <c r="S1762" s="84"/>
      <c r="T1762" s="84"/>
      <c r="U1762" s="84"/>
      <c r="V1762" s="84"/>
      <c r="W1762" s="84"/>
      <c r="X1762" s="84"/>
      <c r="Y1762" s="84"/>
      <c r="Z1762" s="84"/>
      <c r="AA1762" s="84"/>
      <c r="AB1762" s="84"/>
      <c r="AC1762" s="84"/>
      <c r="AD1762" s="84"/>
    </row>
    <row r="1763" spans="1:30">
      <c r="A1763" s="265">
        <v>43998</v>
      </c>
      <c r="B1763" s="115" t="s">
        <v>149</v>
      </c>
      <c r="C1763" s="37">
        <v>882025045</v>
      </c>
      <c r="D1763" s="115" t="s">
        <v>139</v>
      </c>
      <c r="E1763" s="115" t="s">
        <v>140</v>
      </c>
      <c r="F1763" s="37"/>
      <c r="G1763" s="37"/>
      <c r="H1763" s="37"/>
      <c r="I1763" s="37"/>
      <c r="J1763" s="265">
        <v>44019</v>
      </c>
      <c r="K1763" s="37"/>
      <c r="L1763" s="37"/>
      <c r="M1763" s="115" t="s">
        <v>168</v>
      </c>
      <c r="N1763" s="84"/>
      <c r="O1763" s="84"/>
      <c r="P1763" s="84"/>
      <c r="Q1763" s="84"/>
      <c r="R1763" s="84"/>
      <c r="S1763" s="84"/>
      <c r="T1763" s="84"/>
      <c r="U1763" s="84"/>
      <c r="V1763" s="84"/>
      <c r="W1763" s="84"/>
      <c r="X1763" s="84"/>
      <c r="Y1763" s="84"/>
      <c r="Z1763" s="84"/>
      <c r="AA1763" s="84"/>
      <c r="AB1763" s="84"/>
      <c r="AC1763" s="84"/>
      <c r="AD1763" s="84"/>
    </row>
    <row r="1764" spans="1:30">
      <c r="A1764" s="265">
        <v>43998</v>
      </c>
      <c r="B1764" s="115" t="s">
        <v>149</v>
      </c>
      <c r="C1764" s="37">
        <v>881779545</v>
      </c>
      <c r="D1764" s="115" t="s">
        <v>139</v>
      </c>
      <c r="E1764" s="115" t="s">
        <v>140</v>
      </c>
      <c r="F1764" s="37"/>
      <c r="G1764" s="37"/>
      <c r="H1764" s="37"/>
      <c r="I1764" s="37"/>
      <c r="J1764" s="265">
        <v>44050</v>
      </c>
      <c r="K1764" s="37"/>
      <c r="L1764" s="37"/>
      <c r="M1764" s="115" t="s">
        <v>1475</v>
      </c>
      <c r="N1764" s="84"/>
      <c r="O1764" s="84"/>
      <c r="P1764" s="84"/>
      <c r="Q1764" s="84"/>
      <c r="R1764" s="84"/>
      <c r="S1764" s="84"/>
      <c r="T1764" s="84"/>
      <c r="U1764" s="84"/>
      <c r="V1764" s="84"/>
      <c r="W1764" s="84"/>
      <c r="X1764" s="84"/>
      <c r="Y1764" s="84"/>
      <c r="Z1764" s="84"/>
      <c r="AA1764" s="84"/>
      <c r="AB1764" s="84"/>
      <c r="AC1764" s="84"/>
      <c r="AD1764" s="84"/>
    </row>
    <row r="1765" spans="1:30">
      <c r="A1765" s="265">
        <v>43998</v>
      </c>
      <c r="B1765" s="115" t="s">
        <v>149</v>
      </c>
      <c r="C1765" s="37">
        <v>881523923</v>
      </c>
      <c r="D1765" s="115" t="s">
        <v>139</v>
      </c>
      <c r="E1765" s="115" t="s">
        <v>147</v>
      </c>
      <c r="F1765" s="37"/>
      <c r="G1765" s="37"/>
      <c r="H1765" s="37"/>
      <c r="I1765" s="37"/>
      <c r="J1765" s="265"/>
      <c r="K1765" s="37"/>
      <c r="L1765" s="37"/>
      <c r="M1765" s="115"/>
      <c r="N1765" s="403">
        <v>43998</v>
      </c>
      <c r="O1765" s="23">
        <v>711.32</v>
      </c>
      <c r="P1765" s="84"/>
      <c r="Q1765" s="84"/>
      <c r="R1765" s="84"/>
      <c r="S1765" s="84"/>
      <c r="T1765" s="84"/>
      <c r="U1765" s="84"/>
      <c r="V1765" s="84"/>
      <c r="W1765" s="84"/>
      <c r="X1765" s="84"/>
      <c r="Y1765" s="84"/>
      <c r="Z1765" s="84"/>
      <c r="AA1765" s="84"/>
      <c r="AB1765" s="84"/>
      <c r="AC1765" s="84"/>
      <c r="AD1765" s="84"/>
    </row>
    <row r="1766" spans="1:30">
      <c r="A1766" s="265">
        <v>43998</v>
      </c>
      <c r="B1766" s="115" t="s">
        <v>149</v>
      </c>
      <c r="C1766" s="37">
        <v>881214521</v>
      </c>
      <c r="D1766" s="115" t="s">
        <v>139</v>
      </c>
      <c r="E1766" s="115" t="s">
        <v>140</v>
      </c>
      <c r="F1766" s="37"/>
      <c r="G1766" s="37"/>
      <c r="H1766" s="37"/>
      <c r="I1766" s="37"/>
      <c r="J1766" s="265">
        <v>44019</v>
      </c>
      <c r="K1766" s="37"/>
      <c r="L1766" s="37"/>
      <c r="M1766" s="115" t="s">
        <v>168</v>
      </c>
      <c r="N1766" s="84"/>
      <c r="O1766" s="84"/>
      <c r="P1766" s="84"/>
      <c r="Q1766" s="84"/>
      <c r="R1766" s="84"/>
      <c r="S1766" s="84"/>
      <c r="T1766" s="84"/>
      <c r="U1766" s="84"/>
      <c r="V1766" s="84"/>
      <c r="W1766" s="84"/>
      <c r="X1766" s="84"/>
      <c r="Y1766" s="84"/>
      <c r="Z1766" s="84"/>
      <c r="AA1766" s="84"/>
      <c r="AB1766" s="84"/>
      <c r="AC1766" s="84"/>
      <c r="AD1766" s="84"/>
    </row>
    <row r="1767" spans="1:30">
      <c r="A1767" s="265">
        <v>43998</v>
      </c>
      <c r="B1767" s="115" t="s">
        <v>149</v>
      </c>
      <c r="C1767" s="37">
        <v>880042168</v>
      </c>
      <c r="D1767" s="115" t="s">
        <v>139</v>
      </c>
      <c r="E1767" s="115" t="s">
        <v>147</v>
      </c>
      <c r="F1767" s="37"/>
      <c r="G1767" s="37"/>
      <c r="H1767" s="37"/>
      <c r="I1767" s="37"/>
      <c r="J1767" s="265"/>
      <c r="K1767" s="37"/>
      <c r="L1767" s="37"/>
      <c r="M1767" s="37"/>
      <c r="N1767" s="403">
        <v>43997</v>
      </c>
      <c r="O1767" s="23">
        <v>925.8</v>
      </c>
      <c r="P1767" s="84"/>
      <c r="Q1767" s="84"/>
      <c r="R1767" s="84"/>
      <c r="S1767" s="84"/>
      <c r="T1767" s="84"/>
      <c r="U1767" s="84"/>
      <c r="V1767" s="84"/>
      <c r="W1767" s="84"/>
      <c r="X1767" s="84"/>
      <c r="Y1767" s="84"/>
      <c r="Z1767" s="84"/>
      <c r="AA1767" s="84"/>
      <c r="AB1767" s="84"/>
      <c r="AC1767" s="84"/>
      <c r="AD1767" s="84"/>
    </row>
    <row r="1768" spans="1:30">
      <c r="A1768" s="666">
        <v>43998</v>
      </c>
      <c r="B1768" s="115" t="s">
        <v>149</v>
      </c>
      <c r="C1768" s="486">
        <v>881317829</v>
      </c>
      <c r="D1768" s="115" t="s">
        <v>139</v>
      </c>
      <c r="E1768" s="115" t="s">
        <v>140</v>
      </c>
      <c r="F1768" s="666"/>
      <c r="G1768" s="486"/>
      <c r="H1768" s="486"/>
      <c r="I1768" s="84"/>
      <c r="J1768" s="666">
        <v>44014</v>
      </c>
      <c r="K1768" s="84"/>
      <c r="L1768" s="37"/>
      <c r="M1768" s="664" t="s">
        <v>142</v>
      </c>
      <c r="N1768" s="84"/>
      <c r="O1768" s="84"/>
      <c r="P1768" s="84"/>
      <c r="Q1768" s="84"/>
      <c r="R1768" s="84"/>
      <c r="S1768" s="84"/>
      <c r="T1768" s="84"/>
      <c r="U1768" s="84"/>
      <c r="V1768" s="84"/>
      <c r="W1768" s="84"/>
      <c r="X1768" s="84"/>
      <c r="Y1768" s="84"/>
      <c r="Z1768" s="84"/>
      <c r="AA1768" s="84"/>
      <c r="AB1768" s="84"/>
      <c r="AC1768" s="84"/>
      <c r="AD1768" s="84"/>
    </row>
    <row r="1769" spans="1:30">
      <c r="A1769" s="666">
        <v>43999</v>
      </c>
      <c r="B1769" s="115" t="s">
        <v>149</v>
      </c>
      <c r="C1769" s="486">
        <v>881655670</v>
      </c>
      <c r="D1769" s="115" t="s">
        <v>139</v>
      </c>
      <c r="E1769" s="115" t="s">
        <v>140</v>
      </c>
      <c r="F1769" s="666"/>
      <c r="G1769" s="486"/>
      <c r="H1769" s="486"/>
      <c r="I1769" s="84"/>
      <c r="J1769" s="666">
        <v>44015</v>
      </c>
      <c r="K1769" s="84"/>
      <c r="L1769" s="37"/>
      <c r="M1769" s="664" t="s">
        <v>1188</v>
      </c>
      <c r="N1769" s="84"/>
      <c r="O1769" s="84"/>
      <c r="P1769" s="84"/>
      <c r="Q1769" s="84"/>
      <c r="R1769" s="84"/>
      <c r="S1769" s="84"/>
      <c r="T1769" s="84"/>
      <c r="U1769" s="84"/>
      <c r="V1769" s="84"/>
      <c r="W1769" s="84"/>
      <c r="X1769" s="84"/>
      <c r="Y1769" s="84"/>
      <c r="Z1769" s="84"/>
      <c r="AA1769" s="84"/>
      <c r="AB1769" s="84"/>
      <c r="AC1769" s="84"/>
      <c r="AD1769" s="84"/>
    </row>
    <row r="1770" spans="1:30">
      <c r="A1770" s="666">
        <v>43999</v>
      </c>
      <c r="B1770" s="115" t="s">
        <v>149</v>
      </c>
      <c r="C1770" s="486">
        <v>881605041</v>
      </c>
      <c r="D1770" s="115" t="s">
        <v>139</v>
      </c>
      <c r="E1770" s="115" t="s">
        <v>140</v>
      </c>
      <c r="F1770" s="666"/>
      <c r="G1770" s="486"/>
      <c r="H1770" s="486"/>
      <c r="I1770" s="84"/>
      <c r="J1770" s="666">
        <v>44011</v>
      </c>
      <c r="K1770" s="84"/>
      <c r="L1770" s="37"/>
      <c r="M1770" s="664" t="s">
        <v>176</v>
      </c>
      <c r="N1770" s="84"/>
      <c r="O1770" s="84"/>
      <c r="P1770" s="84"/>
      <c r="Q1770" s="84"/>
      <c r="R1770" s="84"/>
      <c r="S1770" s="84"/>
      <c r="T1770" s="84"/>
      <c r="U1770" s="84"/>
      <c r="V1770" s="84"/>
      <c r="W1770" s="84"/>
      <c r="X1770" s="84"/>
      <c r="Y1770" s="84"/>
      <c r="Z1770" s="84"/>
      <c r="AA1770" s="84"/>
      <c r="AB1770" s="84"/>
      <c r="AC1770" s="84"/>
      <c r="AD1770" s="84"/>
    </row>
    <row r="1771" spans="1:30">
      <c r="A1771" s="666">
        <v>43999</v>
      </c>
      <c r="B1771" s="115" t="s">
        <v>149</v>
      </c>
      <c r="C1771" s="486">
        <v>881206531</v>
      </c>
      <c r="D1771" s="115" t="s">
        <v>139</v>
      </c>
      <c r="E1771" s="115" t="s">
        <v>140</v>
      </c>
      <c r="F1771" s="666"/>
      <c r="G1771" s="486"/>
      <c r="H1771" s="486"/>
      <c r="I1771" s="84"/>
      <c r="J1771" s="666">
        <v>44041</v>
      </c>
      <c r="K1771" s="84"/>
      <c r="L1771" s="37"/>
      <c r="M1771" s="664" t="s">
        <v>142</v>
      </c>
      <c r="N1771" s="84"/>
      <c r="O1771" s="84"/>
      <c r="P1771" s="84"/>
      <c r="Q1771" s="84"/>
      <c r="R1771" s="84"/>
      <c r="S1771" s="84"/>
      <c r="T1771" s="84"/>
      <c r="U1771" s="84"/>
      <c r="V1771" s="84"/>
      <c r="W1771" s="84"/>
      <c r="X1771" s="84"/>
      <c r="Y1771" s="84"/>
      <c r="Z1771" s="84"/>
      <c r="AA1771" s="84"/>
      <c r="AB1771" s="84"/>
      <c r="AC1771" s="84"/>
      <c r="AD1771" s="84"/>
    </row>
    <row r="1772" spans="1:30">
      <c r="A1772" s="666">
        <v>43999</v>
      </c>
      <c r="B1772" s="115" t="s">
        <v>149</v>
      </c>
      <c r="C1772" s="37">
        <v>881198716</v>
      </c>
      <c r="D1772" s="115" t="s">
        <v>139</v>
      </c>
      <c r="E1772" s="115" t="s">
        <v>140</v>
      </c>
      <c r="F1772" s="666"/>
      <c r="G1772" s="486"/>
      <c r="H1772" s="486"/>
      <c r="I1772" s="84"/>
      <c r="J1772" s="666">
        <v>44026</v>
      </c>
      <c r="K1772" s="84"/>
      <c r="L1772" s="37"/>
      <c r="M1772" s="664" t="s">
        <v>168</v>
      </c>
      <c r="N1772" s="84"/>
      <c r="O1772" s="84"/>
      <c r="P1772" s="84"/>
      <c r="Q1772" s="84"/>
      <c r="R1772" s="84"/>
      <c r="S1772" s="84"/>
      <c r="T1772" s="84"/>
      <c r="U1772" s="84"/>
      <c r="V1772" s="84"/>
      <c r="W1772" s="84"/>
      <c r="X1772" s="84"/>
      <c r="Y1772" s="84"/>
      <c r="Z1772" s="84"/>
      <c r="AA1772" s="84"/>
      <c r="AB1772" s="84"/>
      <c r="AC1772" s="84"/>
      <c r="AD1772" s="84"/>
    </row>
    <row r="1773" spans="1:30">
      <c r="A1773" s="666">
        <v>43999</v>
      </c>
      <c r="B1773" s="115" t="s">
        <v>149</v>
      </c>
      <c r="C1773" s="486">
        <v>880547452</v>
      </c>
      <c r="D1773" s="115" t="s">
        <v>139</v>
      </c>
      <c r="E1773" s="115" t="s">
        <v>140</v>
      </c>
      <c r="F1773" s="666"/>
      <c r="G1773" s="486"/>
      <c r="H1773" s="115" t="s">
        <v>564</v>
      </c>
      <c r="I1773" s="84"/>
      <c r="J1773" s="666">
        <v>44011</v>
      </c>
      <c r="K1773" s="84"/>
      <c r="L1773" s="37"/>
      <c r="M1773" s="664" t="s">
        <v>168</v>
      </c>
      <c r="N1773" s="84"/>
      <c r="O1773" s="84"/>
      <c r="P1773" s="84"/>
      <c r="Q1773" s="84"/>
      <c r="R1773" s="84"/>
      <c r="S1773" s="84"/>
      <c r="T1773" s="84"/>
      <c r="U1773" s="84"/>
      <c r="V1773" s="84"/>
      <c r="W1773" s="84"/>
      <c r="X1773" s="84"/>
      <c r="Y1773" s="84"/>
      <c r="Z1773" s="84"/>
      <c r="AA1773" s="84"/>
      <c r="AB1773" s="84"/>
      <c r="AC1773" s="84"/>
      <c r="AD1773" s="84"/>
    </row>
    <row r="1774" spans="1:30">
      <c r="A1774" s="666">
        <v>43999</v>
      </c>
      <c r="B1774" s="115" t="s">
        <v>149</v>
      </c>
      <c r="C1774" s="486">
        <v>880031784</v>
      </c>
      <c r="D1774" s="115" t="s">
        <v>139</v>
      </c>
      <c r="E1774" s="115" t="s">
        <v>140</v>
      </c>
      <c r="F1774" s="666"/>
      <c r="G1774" s="486"/>
      <c r="H1774" s="486"/>
      <c r="I1774" s="84"/>
      <c r="J1774" s="666">
        <v>44011</v>
      </c>
      <c r="K1774" s="84"/>
      <c r="L1774" s="37"/>
      <c r="M1774" s="664" t="s">
        <v>225</v>
      </c>
      <c r="N1774" s="84"/>
      <c r="O1774" s="84"/>
      <c r="P1774" s="84"/>
      <c r="Q1774" s="84"/>
      <c r="R1774" s="84"/>
      <c r="S1774" s="84"/>
      <c r="T1774" s="84"/>
      <c r="U1774" s="84"/>
      <c r="V1774" s="84"/>
      <c r="W1774" s="84"/>
      <c r="X1774" s="84"/>
      <c r="Y1774" s="84"/>
      <c r="Z1774" s="84"/>
      <c r="AA1774" s="84"/>
      <c r="AB1774" s="84"/>
      <c r="AC1774" s="84"/>
      <c r="AD1774" s="84"/>
    </row>
    <row r="1775" spans="1:30">
      <c r="A1775" s="666">
        <v>43999</v>
      </c>
      <c r="B1775" s="115" t="s">
        <v>149</v>
      </c>
      <c r="C1775" s="486">
        <v>880277757</v>
      </c>
      <c r="D1775" s="115" t="s">
        <v>139</v>
      </c>
      <c r="E1775" s="115" t="s">
        <v>140</v>
      </c>
      <c r="F1775" s="666"/>
      <c r="G1775" s="486"/>
      <c r="H1775" s="486"/>
      <c r="I1775" s="84"/>
      <c r="J1775" s="666">
        <v>44014</v>
      </c>
      <c r="K1775" s="84"/>
      <c r="L1775" s="37"/>
      <c r="M1775" s="664" t="s">
        <v>719</v>
      </c>
      <c r="N1775" s="84"/>
      <c r="O1775" s="84"/>
      <c r="P1775" s="84"/>
      <c r="Q1775" s="84"/>
      <c r="R1775" s="84"/>
      <c r="S1775" s="84"/>
      <c r="T1775" s="84"/>
      <c r="U1775" s="84"/>
      <c r="V1775" s="84"/>
      <c r="W1775" s="84"/>
      <c r="X1775" s="84"/>
      <c r="Y1775" s="84"/>
      <c r="Z1775" s="84"/>
      <c r="AA1775" s="84"/>
      <c r="AB1775" s="84"/>
      <c r="AC1775" s="84"/>
      <c r="AD1775" s="84"/>
    </row>
    <row r="1776" spans="1:30">
      <c r="A1776" s="666">
        <v>43999</v>
      </c>
      <c r="B1776" s="115" t="s">
        <v>149</v>
      </c>
      <c r="C1776" s="486">
        <v>880233389</v>
      </c>
      <c r="D1776" s="115" t="s">
        <v>139</v>
      </c>
      <c r="E1776" s="115" t="s">
        <v>147</v>
      </c>
      <c r="F1776" s="666"/>
      <c r="G1776" s="486"/>
      <c r="H1776" s="486"/>
      <c r="I1776" s="403"/>
      <c r="J1776" s="666"/>
      <c r="K1776" s="486"/>
      <c r="L1776" s="37"/>
      <c r="M1776" s="664" t="s">
        <v>142</v>
      </c>
      <c r="N1776" s="403">
        <v>43999</v>
      </c>
      <c r="O1776" s="23">
        <v>2576</v>
      </c>
      <c r="P1776" s="84"/>
      <c r="Q1776" s="84"/>
      <c r="R1776" s="84"/>
      <c r="S1776" s="84"/>
      <c r="T1776" s="84"/>
      <c r="U1776" s="84"/>
      <c r="V1776" s="84"/>
      <c r="W1776" s="84"/>
      <c r="X1776" s="84"/>
      <c r="Y1776" s="84"/>
      <c r="Z1776" s="84"/>
      <c r="AA1776" s="84"/>
      <c r="AB1776" s="84"/>
      <c r="AC1776" s="84"/>
      <c r="AD1776" s="84"/>
    </row>
    <row r="1777" spans="1:30">
      <c r="A1777" s="666">
        <v>44000</v>
      </c>
      <c r="B1777" s="115" t="s">
        <v>149</v>
      </c>
      <c r="C1777" s="486">
        <v>880199299</v>
      </c>
      <c r="D1777" s="115" t="s">
        <v>152</v>
      </c>
      <c r="E1777" s="115" t="s">
        <v>150</v>
      </c>
      <c r="F1777" s="666"/>
      <c r="G1777" s="486"/>
      <c r="H1777" s="486"/>
      <c r="I1777" s="84"/>
      <c r="J1777" s="666">
        <v>44021</v>
      </c>
      <c r="K1777" s="486"/>
      <c r="L1777" s="37"/>
      <c r="M1777" s="664" t="s">
        <v>182</v>
      </c>
      <c r="N1777" s="403">
        <v>43999</v>
      </c>
      <c r="O1777" s="23">
        <v>4633.2</v>
      </c>
      <c r="P1777" s="84"/>
      <c r="Q1777" s="84"/>
      <c r="R1777" s="84"/>
      <c r="S1777" s="84"/>
      <c r="T1777" s="84"/>
      <c r="U1777" s="84"/>
      <c r="V1777" s="84"/>
      <c r="W1777" s="84"/>
      <c r="X1777" s="84"/>
      <c r="Y1777" s="84"/>
      <c r="Z1777" s="84"/>
      <c r="AA1777" s="84"/>
      <c r="AB1777" s="84"/>
      <c r="AC1777" s="84"/>
      <c r="AD1777" s="84"/>
    </row>
    <row r="1778" spans="1:30">
      <c r="A1778" s="666">
        <v>44000</v>
      </c>
      <c r="B1778" s="115" t="s">
        <v>149</v>
      </c>
      <c r="C1778" s="486">
        <v>880043816</v>
      </c>
      <c r="D1778" s="115" t="s">
        <v>152</v>
      </c>
      <c r="E1778" s="115" t="s">
        <v>140</v>
      </c>
      <c r="F1778" s="666"/>
      <c r="G1778" s="486"/>
      <c r="H1778" s="486"/>
      <c r="I1778" s="84"/>
      <c r="J1778" s="666">
        <v>44013</v>
      </c>
      <c r="K1778" s="486"/>
      <c r="L1778" s="37"/>
      <c r="M1778" s="664" t="s">
        <v>1188</v>
      </c>
      <c r="N1778" s="84"/>
      <c r="O1778" s="84"/>
      <c r="P1778" s="84"/>
      <c r="Q1778" s="84"/>
      <c r="R1778" s="84"/>
      <c r="S1778" s="84"/>
      <c r="T1778" s="84"/>
      <c r="U1778" s="84"/>
      <c r="V1778" s="84"/>
      <c r="W1778" s="84"/>
      <c r="X1778" s="84"/>
      <c r="Y1778" s="84"/>
      <c r="Z1778" s="84"/>
      <c r="AA1778" s="84"/>
      <c r="AB1778" s="84"/>
      <c r="AC1778" s="84"/>
      <c r="AD1778" s="84"/>
    </row>
    <row r="1779" spans="1:30">
      <c r="A1779" s="666">
        <v>44000</v>
      </c>
      <c r="B1779" s="115" t="s">
        <v>149</v>
      </c>
      <c r="C1779" s="37">
        <v>880040254</v>
      </c>
      <c r="D1779" s="115" t="s">
        <v>139</v>
      </c>
      <c r="E1779" s="115" t="s">
        <v>147</v>
      </c>
      <c r="F1779" s="666"/>
      <c r="G1779" s="486"/>
      <c r="H1779" s="486"/>
      <c r="I1779" s="84"/>
      <c r="J1779" s="666"/>
      <c r="K1779" s="486"/>
      <c r="L1779" s="37"/>
      <c r="M1779" s="664" t="s">
        <v>258</v>
      </c>
      <c r="N1779" s="403">
        <v>44000</v>
      </c>
      <c r="O1779" s="37">
        <v>242</v>
      </c>
      <c r="P1779" s="84"/>
      <c r="Q1779" s="84"/>
      <c r="R1779" s="84"/>
      <c r="S1779" s="84"/>
      <c r="T1779" s="84"/>
      <c r="U1779" s="84"/>
      <c r="V1779" s="84"/>
      <c r="W1779" s="84"/>
      <c r="X1779" s="84"/>
      <c r="Y1779" s="84"/>
      <c r="Z1779" s="84"/>
      <c r="AA1779" s="84"/>
      <c r="AB1779" s="84"/>
      <c r="AC1779" s="84"/>
      <c r="AD1779" s="84"/>
    </row>
    <row r="1780" spans="1:30">
      <c r="A1780" s="666">
        <v>44000</v>
      </c>
      <c r="B1780" s="115" t="s">
        <v>149</v>
      </c>
      <c r="C1780" s="37">
        <v>881957717</v>
      </c>
      <c r="D1780" s="115" t="s">
        <v>139</v>
      </c>
      <c r="E1780" s="115" t="s">
        <v>147</v>
      </c>
      <c r="F1780" s="666"/>
      <c r="G1780" s="486"/>
      <c r="H1780" s="486"/>
      <c r="I1780" s="84"/>
      <c r="J1780" s="666"/>
      <c r="K1780" s="486"/>
      <c r="L1780" s="37"/>
      <c r="M1780" s="664" t="s">
        <v>1743</v>
      </c>
      <c r="N1780" s="403">
        <v>44000</v>
      </c>
      <c r="O1780" s="37">
        <v>1821.54</v>
      </c>
      <c r="P1780" s="84"/>
      <c r="Q1780" s="84"/>
      <c r="R1780" s="84"/>
      <c r="S1780" s="84"/>
      <c r="T1780" s="84"/>
      <c r="U1780" s="84"/>
      <c r="V1780" s="84"/>
      <c r="W1780" s="84"/>
      <c r="X1780" s="84"/>
      <c r="Y1780" s="84"/>
      <c r="Z1780" s="84"/>
      <c r="AA1780" s="84"/>
      <c r="AB1780" s="84"/>
      <c r="AC1780" s="84"/>
      <c r="AD1780" s="84"/>
    </row>
    <row r="1781" spans="1:30">
      <c r="A1781" s="666">
        <v>44000</v>
      </c>
      <c r="B1781" s="115" t="s">
        <v>149</v>
      </c>
      <c r="C1781" s="486">
        <v>881727284</v>
      </c>
      <c r="D1781" s="115" t="s">
        <v>139</v>
      </c>
      <c r="E1781" s="115" t="s">
        <v>140</v>
      </c>
      <c r="F1781" s="666"/>
      <c r="G1781" s="486"/>
      <c r="H1781" s="486"/>
      <c r="I1781" s="84"/>
      <c r="J1781" s="666">
        <v>44013</v>
      </c>
      <c r="K1781" s="486"/>
      <c r="L1781" s="37"/>
      <c r="M1781" s="664" t="s">
        <v>168</v>
      </c>
      <c r="N1781" s="84"/>
      <c r="O1781" s="84"/>
      <c r="P1781" s="84"/>
      <c r="Q1781" s="84"/>
      <c r="R1781" s="84"/>
      <c r="S1781" s="84"/>
      <c r="T1781" s="84"/>
      <c r="U1781" s="84"/>
      <c r="V1781" s="84"/>
      <c r="W1781" s="84"/>
      <c r="X1781" s="84"/>
      <c r="Y1781" s="84"/>
      <c r="Z1781" s="84"/>
      <c r="AA1781" s="84"/>
      <c r="AB1781" s="84"/>
      <c r="AC1781" s="84"/>
      <c r="AD1781" s="84"/>
    </row>
    <row r="1782" spans="1:30">
      <c r="A1782" s="666">
        <v>44000</v>
      </c>
      <c r="B1782" s="115" t="s">
        <v>149</v>
      </c>
      <c r="C1782" s="486">
        <v>881667650</v>
      </c>
      <c r="D1782" s="115" t="s">
        <v>152</v>
      </c>
      <c r="E1782" s="115" t="s">
        <v>147</v>
      </c>
      <c r="F1782" s="666"/>
      <c r="G1782" s="486"/>
      <c r="H1782" s="486"/>
      <c r="I1782" s="84"/>
      <c r="J1782" s="666"/>
      <c r="K1782" s="486"/>
      <c r="L1782" s="37"/>
      <c r="M1782" s="664" t="s">
        <v>142</v>
      </c>
      <c r="N1782" s="403">
        <v>44000</v>
      </c>
      <c r="O1782" s="23">
        <v>5161.6000000000004</v>
      </c>
      <c r="P1782" s="84"/>
      <c r="Q1782" s="84"/>
      <c r="R1782" s="84"/>
      <c r="S1782" s="84"/>
      <c r="T1782" s="84"/>
      <c r="U1782" s="84"/>
      <c r="V1782" s="84"/>
      <c r="W1782" s="84"/>
      <c r="X1782" s="84"/>
      <c r="Y1782" s="84"/>
      <c r="Z1782" s="84"/>
      <c r="AA1782" s="84"/>
      <c r="AB1782" s="84"/>
      <c r="AC1782" s="84"/>
      <c r="AD1782" s="84"/>
    </row>
    <row r="1783" spans="1:30">
      <c r="A1783" s="666">
        <v>44000</v>
      </c>
      <c r="B1783" s="115" t="s">
        <v>149</v>
      </c>
      <c r="C1783" s="486">
        <v>880000444</v>
      </c>
      <c r="D1783" s="115" t="s">
        <v>152</v>
      </c>
      <c r="E1783" s="115" t="s">
        <v>150</v>
      </c>
      <c r="F1783" s="666"/>
      <c r="G1783" s="486"/>
      <c r="H1783" s="486"/>
      <c r="I1783" s="84"/>
      <c r="J1783" s="666">
        <v>44012</v>
      </c>
      <c r="K1783" s="486"/>
      <c r="L1783" s="37"/>
      <c r="M1783" s="664" t="s">
        <v>1741</v>
      </c>
      <c r="N1783" s="403">
        <v>44002</v>
      </c>
      <c r="O1783" s="23">
        <v>244</v>
      </c>
      <c r="P1783" s="84"/>
      <c r="Q1783" s="84"/>
      <c r="R1783" s="84"/>
      <c r="S1783" s="84"/>
      <c r="T1783" s="84"/>
      <c r="U1783" s="84"/>
      <c r="V1783" s="84"/>
      <c r="W1783" s="84"/>
      <c r="X1783" s="84"/>
      <c r="Y1783" s="84"/>
      <c r="Z1783" s="84"/>
      <c r="AA1783" s="84"/>
      <c r="AB1783" s="84"/>
      <c r="AC1783" s="84"/>
      <c r="AD1783" s="84"/>
    </row>
    <row r="1784" spans="1:30">
      <c r="A1784" s="265">
        <v>44000</v>
      </c>
      <c r="B1784" s="115" t="s">
        <v>149</v>
      </c>
      <c r="C1784" s="486">
        <v>880029837</v>
      </c>
      <c r="D1784" s="115" t="s">
        <v>139</v>
      </c>
      <c r="E1784" s="115" t="s">
        <v>140</v>
      </c>
      <c r="F1784" s="666"/>
      <c r="G1784" s="486"/>
      <c r="H1784" s="486"/>
      <c r="I1784" s="84"/>
      <c r="J1784" s="666">
        <v>44013</v>
      </c>
      <c r="K1784" s="486"/>
      <c r="L1784" s="37"/>
      <c r="M1784" s="664" t="s">
        <v>190</v>
      </c>
      <c r="N1784" s="84"/>
      <c r="O1784" s="84"/>
      <c r="P1784" s="84"/>
      <c r="Q1784" s="84"/>
      <c r="R1784" s="84"/>
      <c r="S1784" s="84"/>
      <c r="T1784" s="84"/>
      <c r="U1784" s="84"/>
      <c r="V1784" s="84"/>
      <c r="W1784" s="84"/>
      <c r="X1784" s="84"/>
      <c r="Y1784" s="84"/>
      <c r="Z1784" s="84"/>
      <c r="AA1784" s="84"/>
      <c r="AB1784" s="84"/>
      <c r="AC1784" s="84"/>
      <c r="AD1784" s="84"/>
    </row>
    <row r="1785" spans="1:30">
      <c r="A1785" s="265">
        <v>44000</v>
      </c>
      <c r="B1785" s="115" t="s">
        <v>149</v>
      </c>
      <c r="C1785" s="486">
        <v>880034856</v>
      </c>
      <c r="D1785" s="115" t="s">
        <v>139</v>
      </c>
      <c r="E1785" s="115" t="s">
        <v>140</v>
      </c>
      <c r="F1785" s="666"/>
      <c r="G1785" s="486"/>
      <c r="H1785" s="486"/>
      <c r="I1785" s="84"/>
      <c r="J1785" s="666">
        <v>44013</v>
      </c>
      <c r="K1785" s="486"/>
      <c r="L1785" s="37"/>
      <c r="M1785" s="664" t="s">
        <v>1745</v>
      </c>
      <c r="N1785" s="84"/>
      <c r="O1785" s="84"/>
      <c r="P1785" s="84"/>
      <c r="Q1785" s="84"/>
      <c r="R1785" s="84"/>
      <c r="S1785" s="84"/>
      <c r="T1785" s="84"/>
      <c r="U1785" s="84"/>
      <c r="V1785" s="84"/>
      <c r="W1785" s="84"/>
      <c r="X1785" s="84"/>
      <c r="Y1785" s="84"/>
      <c r="Z1785" s="84"/>
      <c r="AA1785" s="84"/>
      <c r="AB1785" s="84"/>
      <c r="AC1785" s="84"/>
      <c r="AD1785" s="84"/>
    </row>
    <row r="1786" spans="1:30">
      <c r="A1786" s="265">
        <v>44000</v>
      </c>
      <c r="B1786" s="115" t="s">
        <v>149</v>
      </c>
      <c r="C1786" s="37">
        <v>880027974</v>
      </c>
      <c r="D1786" s="115" t="s">
        <v>139</v>
      </c>
      <c r="E1786" s="115" t="s">
        <v>140</v>
      </c>
      <c r="F1786" s="666"/>
      <c r="G1786" s="486"/>
      <c r="H1786" s="486"/>
      <c r="I1786" s="37"/>
      <c r="J1786" s="666">
        <v>44013</v>
      </c>
      <c r="K1786" s="486"/>
      <c r="L1786" s="37"/>
      <c r="M1786" s="115"/>
      <c r="N1786" s="37"/>
      <c r="O1786" s="37"/>
      <c r="P1786" s="37"/>
      <c r="Q1786" s="37"/>
      <c r="R1786" s="84"/>
      <c r="S1786" s="84"/>
      <c r="T1786" s="84"/>
      <c r="U1786" s="84"/>
      <c r="V1786" s="84"/>
      <c r="W1786" s="84"/>
      <c r="X1786" s="84"/>
      <c r="Y1786" s="84"/>
      <c r="Z1786" s="84"/>
      <c r="AA1786" s="84"/>
      <c r="AB1786" s="84"/>
      <c r="AC1786" s="84"/>
      <c r="AD1786" s="84"/>
    </row>
    <row r="1787" spans="1:30">
      <c r="A1787" s="265">
        <v>44001</v>
      </c>
      <c r="B1787" s="115" t="s">
        <v>149</v>
      </c>
      <c r="C1787" s="37">
        <v>882091592</v>
      </c>
      <c r="D1787" s="115" t="s">
        <v>139</v>
      </c>
      <c r="E1787" s="115" t="s">
        <v>140</v>
      </c>
      <c r="F1787" s="666"/>
      <c r="G1787" s="486"/>
      <c r="H1787" s="486"/>
      <c r="I1787" s="84"/>
      <c r="J1787" s="666">
        <v>44013</v>
      </c>
      <c r="K1787" s="486"/>
      <c r="L1787" s="37"/>
      <c r="M1787" s="664" t="s">
        <v>142</v>
      </c>
      <c r="N1787" s="84"/>
      <c r="O1787" s="84"/>
      <c r="P1787" s="84"/>
      <c r="Q1787" s="84"/>
      <c r="R1787" s="84"/>
      <c r="S1787" s="84"/>
      <c r="T1787" s="84"/>
      <c r="U1787" s="84"/>
      <c r="V1787" s="84"/>
      <c r="W1787" s="84"/>
      <c r="X1787" s="84"/>
      <c r="Y1787" s="84"/>
      <c r="Z1787" s="84"/>
      <c r="AA1787" s="84"/>
      <c r="AB1787" s="84"/>
      <c r="AC1787" s="84"/>
      <c r="AD1787" s="84"/>
    </row>
    <row r="1788" spans="1:30">
      <c r="A1788" s="265">
        <v>44001</v>
      </c>
      <c r="B1788" s="115" t="s">
        <v>149</v>
      </c>
      <c r="C1788" s="486">
        <v>880206721</v>
      </c>
      <c r="D1788" s="115" t="s">
        <v>139</v>
      </c>
      <c r="E1788" s="115" t="s">
        <v>150</v>
      </c>
      <c r="F1788" s="666"/>
      <c r="G1788" s="486"/>
      <c r="H1788" s="486"/>
      <c r="I1788" s="84"/>
      <c r="J1788" s="666">
        <v>44005</v>
      </c>
      <c r="K1788" s="486"/>
      <c r="L1788" s="37"/>
      <c r="M1788" s="664" t="s">
        <v>1746</v>
      </c>
      <c r="N1788" s="84"/>
      <c r="O1788" s="84"/>
      <c r="P1788" s="84"/>
      <c r="Q1788" s="84"/>
      <c r="R1788" s="84"/>
      <c r="S1788" s="84"/>
      <c r="T1788" s="84"/>
      <c r="U1788" s="84"/>
      <c r="V1788" s="84"/>
      <c r="W1788" s="84"/>
      <c r="X1788" s="84"/>
      <c r="Y1788" s="84"/>
      <c r="Z1788" s="84"/>
      <c r="AA1788" s="84"/>
      <c r="AB1788" s="84"/>
      <c r="AC1788" s="84"/>
      <c r="AD1788" s="84"/>
    </row>
    <row r="1789" spans="1:30">
      <c r="A1789" s="265">
        <v>44001</v>
      </c>
      <c r="B1789" s="115" t="s">
        <v>149</v>
      </c>
      <c r="C1789" s="486">
        <v>880022708</v>
      </c>
      <c r="D1789" s="115" t="s">
        <v>139</v>
      </c>
      <c r="E1789" s="115" t="s">
        <v>147</v>
      </c>
      <c r="F1789" s="666"/>
      <c r="G1789" s="486"/>
      <c r="H1789" s="486"/>
      <c r="I1789" s="666"/>
      <c r="J1789" s="666">
        <v>44012</v>
      </c>
      <c r="K1789" s="486"/>
      <c r="L1789" s="37"/>
      <c r="M1789" s="664" t="s">
        <v>142</v>
      </c>
      <c r="N1789" s="403">
        <v>44001</v>
      </c>
      <c r="O1789" s="23">
        <v>8226</v>
      </c>
      <c r="P1789" s="84"/>
      <c r="Q1789" s="84"/>
      <c r="R1789" s="84"/>
      <c r="S1789" s="84"/>
      <c r="T1789" s="84"/>
      <c r="U1789" s="84"/>
      <c r="V1789" s="84"/>
      <c r="W1789" s="84"/>
      <c r="X1789" s="84"/>
      <c r="Y1789" s="84"/>
      <c r="Z1789" s="84"/>
      <c r="AA1789" s="84"/>
      <c r="AB1789" s="84"/>
      <c r="AC1789" s="84"/>
      <c r="AD1789" s="84"/>
    </row>
    <row r="1790" spans="1:30">
      <c r="A1790" s="403">
        <v>44001</v>
      </c>
      <c r="B1790" s="115" t="s">
        <v>149</v>
      </c>
      <c r="C1790" s="486">
        <v>881009890</v>
      </c>
      <c r="D1790" s="115" t="s">
        <v>139</v>
      </c>
      <c r="E1790" s="115" t="s">
        <v>147</v>
      </c>
      <c r="F1790" s="666"/>
      <c r="G1790" s="486"/>
      <c r="H1790" s="486"/>
      <c r="I1790" s="84"/>
      <c r="J1790" s="666">
        <v>44006</v>
      </c>
      <c r="K1790" s="486"/>
      <c r="L1790" s="37"/>
      <c r="M1790" s="664"/>
      <c r="N1790" s="403">
        <v>44001</v>
      </c>
      <c r="O1790" s="23">
        <v>999</v>
      </c>
      <c r="P1790" s="84"/>
      <c r="Q1790" s="84"/>
      <c r="R1790" s="84"/>
      <c r="S1790" s="84"/>
      <c r="T1790" s="84"/>
      <c r="U1790" s="84"/>
      <c r="V1790" s="84"/>
      <c r="W1790" s="84"/>
      <c r="X1790" s="84"/>
      <c r="Y1790" s="84"/>
      <c r="Z1790" s="84"/>
      <c r="AA1790" s="84"/>
      <c r="AB1790" s="84"/>
      <c r="AC1790" s="84"/>
      <c r="AD1790" s="84"/>
    </row>
    <row r="1791" spans="1:30">
      <c r="A1791" s="265">
        <v>44001</v>
      </c>
      <c r="B1791" s="115" t="s">
        <v>149</v>
      </c>
      <c r="C1791" s="486">
        <v>881655935</v>
      </c>
      <c r="D1791" s="115" t="s">
        <v>152</v>
      </c>
      <c r="E1791" s="115" t="s">
        <v>140</v>
      </c>
      <c r="F1791" s="666"/>
      <c r="G1791" s="486"/>
      <c r="H1791" s="486"/>
      <c r="I1791" s="37"/>
      <c r="J1791" s="666">
        <v>44015</v>
      </c>
      <c r="K1791" s="486"/>
      <c r="L1791" s="37"/>
      <c r="M1791" s="115" t="s">
        <v>142</v>
      </c>
      <c r="N1791" s="37"/>
      <c r="O1791" s="37"/>
      <c r="P1791" s="37"/>
      <c r="Q1791" s="37"/>
      <c r="R1791" s="84"/>
      <c r="S1791" s="84"/>
      <c r="T1791" s="84"/>
      <c r="U1791" s="84"/>
      <c r="V1791" s="84"/>
      <c r="W1791" s="84"/>
      <c r="X1791" s="84"/>
      <c r="Y1791" s="84"/>
      <c r="Z1791" s="84"/>
      <c r="AA1791" s="84"/>
      <c r="AB1791" s="84"/>
      <c r="AC1791" s="84"/>
      <c r="AD1791" s="84"/>
    </row>
    <row r="1792" spans="1:30">
      <c r="A1792" s="265">
        <v>44001</v>
      </c>
      <c r="B1792" s="115" t="s">
        <v>149</v>
      </c>
      <c r="C1792" s="486">
        <v>882072814</v>
      </c>
      <c r="D1792" s="115" t="s">
        <v>152</v>
      </c>
      <c r="E1792" s="115" t="s">
        <v>140</v>
      </c>
      <c r="F1792" s="666"/>
      <c r="G1792" s="486"/>
      <c r="H1792" s="486"/>
      <c r="I1792" s="37"/>
      <c r="J1792" s="666">
        <v>44015</v>
      </c>
      <c r="K1792" s="486"/>
      <c r="L1792" s="37"/>
      <c r="M1792" s="115" t="s">
        <v>200</v>
      </c>
      <c r="N1792" s="37"/>
      <c r="O1792" s="37"/>
      <c r="P1792" s="37"/>
      <c r="Q1792" s="37"/>
      <c r="R1792" s="84"/>
      <c r="S1792" s="84"/>
      <c r="T1792" s="84"/>
      <c r="U1792" s="84"/>
      <c r="V1792" s="84"/>
      <c r="W1792" s="84"/>
      <c r="X1792" s="84"/>
      <c r="Y1792" s="84"/>
      <c r="Z1792" s="84"/>
      <c r="AA1792" s="84"/>
      <c r="AB1792" s="84"/>
      <c r="AC1792" s="84"/>
      <c r="AD1792" s="84"/>
    </row>
    <row r="1793" spans="1:30">
      <c r="A1793" s="666">
        <v>44004</v>
      </c>
      <c r="B1793" s="115" t="s">
        <v>149</v>
      </c>
      <c r="C1793" s="486">
        <v>881484684</v>
      </c>
      <c r="D1793" s="486" t="s">
        <v>139</v>
      </c>
      <c r="E1793" s="115" t="s">
        <v>140</v>
      </c>
      <c r="F1793" s="486"/>
      <c r="G1793" s="84"/>
      <c r="H1793" s="666"/>
      <c r="I1793" s="84"/>
      <c r="J1793" s="666">
        <v>44015</v>
      </c>
      <c r="K1793" s="84"/>
      <c r="L1793" s="84"/>
      <c r="M1793" s="664" t="s">
        <v>1188</v>
      </c>
      <c r="N1793" s="84"/>
      <c r="O1793" s="84"/>
      <c r="P1793" s="84"/>
      <c r="Q1793" s="84"/>
      <c r="R1793" s="84"/>
      <c r="S1793" s="84"/>
      <c r="T1793" s="84"/>
      <c r="U1793" s="84"/>
      <c r="V1793" s="84"/>
      <c r="W1793" s="84"/>
      <c r="X1793" s="84"/>
      <c r="Y1793" s="84"/>
      <c r="Z1793" s="84"/>
      <c r="AA1793" s="84"/>
      <c r="AB1793" s="84"/>
      <c r="AC1793" s="84"/>
      <c r="AD1793" s="84"/>
    </row>
    <row r="1794" spans="1:30">
      <c r="A1794" s="666">
        <v>44004</v>
      </c>
      <c r="B1794" s="115" t="s">
        <v>149</v>
      </c>
      <c r="C1794" s="486">
        <v>880494923</v>
      </c>
      <c r="D1794" s="115" t="s">
        <v>139</v>
      </c>
      <c r="E1794" s="115" t="s">
        <v>140</v>
      </c>
      <c r="F1794" s="486"/>
      <c r="G1794" s="84"/>
      <c r="H1794" s="666"/>
      <c r="I1794" s="84"/>
      <c r="J1794" s="666">
        <v>44006</v>
      </c>
      <c r="K1794" s="84"/>
      <c r="L1794" s="84"/>
      <c r="M1794" s="664" t="s">
        <v>361</v>
      </c>
      <c r="N1794" s="84"/>
      <c r="O1794" s="84"/>
      <c r="P1794" s="84"/>
      <c r="Q1794" s="84"/>
      <c r="R1794" s="84"/>
      <c r="S1794" s="84"/>
      <c r="T1794" s="84"/>
      <c r="U1794" s="84"/>
      <c r="V1794" s="84"/>
      <c r="W1794" s="84"/>
      <c r="X1794" s="84"/>
      <c r="Y1794" s="84"/>
      <c r="Z1794" s="84"/>
      <c r="AA1794" s="84"/>
      <c r="AB1794" s="84"/>
      <c r="AC1794" s="84"/>
      <c r="AD1794" s="84"/>
    </row>
    <row r="1795" spans="1:30">
      <c r="A1795" s="666">
        <v>44004</v>
      </c>
      <c r="B1795" s="115" t="s">
        <v>149</v>
      </c>
      <c r="C1795" s="486">
        <v>880979929</v>
      </c>
      <c r="D1795" s="115" t="s">
        <v>139</v>
      </c>
      <c r="E1795" s="115" t="s">
        <v>147</v>
      </c>
      <c r="F1795" s="486"/>
      <c r="G1795" s="84"/>
      <c r="H1795" s="665" t="s">
        <v>564</v>
      </c>
      <c r="I1795" s="84"/>
      <c r="J1795" s="666">
        <v>44012</v>
      </c>
      <c r="K1795" s="84"/>
      <c r="L1795" s="84"/>
      <c r="M1795" s="664" t="s">
        <v>1329</v>
      </c>
      <c r="N1795" s="403">
        <v>44004</v>
      </c>
      <c r="O1795" s="23">
        <v>999</v>
      </c>
      <c r="P1795" s="84"/>
      <c r="Q1795" s="84"/>
      <c r="R1795" s="84"/>
      <c r="S1795" s="84"/>
      <c r="T1795" s="84"/>
      <c r="U1795" s="84"/>
      <c r="V1795" s="84"/>
      <c r="W1795" s="84"/>
      <c r="X1795" s="84"/>
      <c r="Y1795" s="84"/>
      <c r="Z1795" s="84"/>
      <c r="AA1795" s="84"/>
      <c r="AB1795" s="84"/>
      <c r="AC1795" s="84"/>
      <c r="AD1795" s="84"/>
    </row>
    <row r="1796" spans="1:30">
      <c r="A1796" s="666">
        <v>44004</v>
      </c>
      <c r="B1796" s="115" t="s">
        <v>149</v>
      </c>
      <c r="C1796" s="486">
        <v>881536958</v>
      </c>
      <c r="D1796" s="115" t="s">
        <v>139</v>
      </c>
      <c r="E1796" s="115" t="s">
        <v>147</v>
      </c>
      <c r="F1796" s="486"/>
      <c r="G1796" s="84"/>
      <c r="H1796" s="666"/>
      <c r="I1796" s="84"/>
      <c r="J1796" s="666"/>
      <c r="K1796" s="84"/>
      <c r="L1796" s="84"/>
      <c r="M1796" s="664" t="s">
        <v>142</v>
      </c>
      <c r="N1796" s="403">
        <v>44001</v>
      </c>
      <c r="O1796" s="23">
        <v>96.5</v>
      </c>
      <c r="P1796" s="84"/>
      <c r="Q1796" s="84"/>
      <c r="R1796" s="84"/>
      <c r="S1796" s="84"/>
      <c r="T1796" s="84"/>
      <c r="U1796" s="84"/>
      <c r="V1796" s="84"/>
      <c r="W1796" s="84"/>
      <c r="X1796" s="84"/>
      <c r="Y1796" s="84"/>
      <c r="Z1796" s="84"/>
      <c r="AA1796" s="84"/>
      <c r="AB1796" s="84"/>
      <c r="AC1796" s="84"/>
      <c r="AD1796" s="84"/>
    </row>
    <row r="1797" spans="1:30">
      <c r="A1797" s="666">
        <v>44004</v>
      </c>
      <c r="B1797" s="115" t="s">
        <v>149</v>
      </c>
      <c r="C1797" s="486">
        <v>881536958</v>
      </c>
      <c r="D1797" s="115" t="s">
        <v>139</v>
      </c>
      <c r="E1797" s="115" t="s">
        <v>147</v>
      </c>
      <c r="F1797" s="486"/>
      <c r="G1797" s="84"/>
      <c r="H1797" s="666"/>
      <c r="I1797" s="84"/>
      <c r="J1797" s="666">
        <v>44001</v>
      </c>
      <c r="K1797" s="84"/>
      <c r="L1797" s="84"/>
      <c r="M1797" s="664" t="s">
        <v>142</v>
      </c>
      <c r="N1797" s="403">
        <v>44001</v>
      </c>
      <c r="O1797" s="115">
        <v>96.5</v>
      </c>
      <c r="P1797" s="84"/>
      <c r="Q1797" s="84"/>
      <c r="R1797" s="84"/>
      <c r="S1797" s="84"/>
      <c r="T1797" s="84"/>
      <c r="U1797" s="84"/>
      <c r="V1797" s="84"/>
      <c r="W1797" s="84"/>
      <c r="X1797" s="84"/>
      <c r="Y1797" s="84"/>
      <c r="Z1797" s="84"/>
      <c r="AA1797" s="84"/>
      <c r="AB1797" s="84"/>
      <c r="AC1797" s="84"/>
      <c r="AD1797" s="84"/>
    </row>
    <row r="1798" spans="1:30">
      <c r="A1798" s="666">
        <v>44004</v>
      </c>
      <c r="B1798" s="115" t="s">
        <v>149</v>
      </c>
      <c r="C1798" s="486">
        <v>880121311</v>
      </c>
      <c r="D1798" s="115" t="s">
        <v>139</v>
      </c>
      <c r="E1798" s="115" t="s">
        <v>147</v>
      </c>
      <c r="F1798" s="486"/>
      <c r="G1798" s="84"/>
      <c r="H1798" s="666"/>
      <c r="I1798" s="84"/>
      <c r="J1798" s="666"/>
      <c r="K1798" s="84"/>
      <c r="L1798" s="84"/>
      <c r="M1798" s="664" t="s">
        <v>142</v>
      </c>
      <c r="N1798" s="403">
        <v>43999</v>
      </c>
      <c r="O1798" s="115">
        <v>1927.36</v>
      </c>
      <c r="P1798" s="84"/>
      <c r="Q1798" s="84"/>
      <c r="R1798" s="84"/>
      <c r="S1798" s="84"/>
      <c r="T1798" s="84"/>
      <c r="U1798" s="84"/>
      <c r="V1798" s="84"/>
      <c r="W1798" s="84"/>
      <c r="X1798" s="84"/>
      <c r="Y1798" s="84"/>
      <c r="Z1798" s="84"/>
      <c r="AA1798" s="84"/>
      <c r="AB1798" s="84"/>
      <c r="AC1798" s="84"/>
      <c r="AD1798" s="84"/>
    </row>
    <row r="1799" spans="1:30">
      <c r="A1799" s="666">
        <v>44004</v>
      </c>
      <c r="B1799" s="115" t="s">
        <v>149</v>
      </c>
      <c r="C1799" s="486">
        <v>880004356</v>
      </c>
      <c r="D1799" s="115" t="s">
        <v>139</v>
      </c>
      <c r="E1799" s="115" t="s">
        <v>147</v>
      </c>
      <c r="F1799" s="486"/>
      <c r="G1799" s="84"/>
      <c r="H1799" s="666"/>
      <c r="I1799" s="84"/>
      <c r="J1799" s="666">
        <v>44026</v>
      </c>
      <c r="K1799" s="84"/>
      <c r="L1799" s="84"/>
      <c r="M1799" s="664" t="s">
        <v>1747</v>
      </c>
      <c r="N1799" s="403">
        <v>44003</v>
      </c>
      <c r="O1799" s="115">
        <v>985</v>
      </c>
      <c r="P1799" s="84"/>
      <c r="Q1799" s="84"/>
      <c r="R1799" s="84"/>
      <c r="S1799" s="84"/>
      <c r="T1799" s="84"/>
      <c r="U1799" s="84"/>
      <c r="V1799" s="84"/>
      <c r="W1799" s="84"/>
      <c r="X1799" s="84"/>
      <c r="Y1799" s="84"/>
      <c r="Z1799" s="84"/>
      <c r="AA1799" s="84"/>
      <c r="AB1799" s="84"/>
      <c r="AC1799" s="84"/>
      <c r="AD1799" s="84"/>
    </row>
    <row r="1800" spans="1:30">
      <c r="A1800" s="666">
        <v>44004</v>
      </c>
      <c r="B1800" s="115" t="s">
        <v>149</v>
      </c>
      <c r="C1800" s="486">
        <v>880043539</v>
      </c>
      <c r="D1800" s="115" t="s">
        <v>139</v>
      </c>
      <c r="E1800" s="115" t="s">
        <v>147</v>
      </c>
      <c r="F1800" s="486"/>
      <c r="G1800" s="84"/>
      <c r="H1800" s="666"/>
      <c r="I1800" s="84"/>
      <c r="J1800" s="666"/>
      <c r="K1800" s="84"/>
      <c r="L1800" s="84"/>
      <c r="M1800" s="664" t="s">
        <v>142</v>
      </c>
      <c r="N1800" s="403">
        <v>44004</v>
      </c>
      <c r="O1800" s="23">
        <v>6080</v>
      </c>
      <c r="P1800" s="84"/>
      <c r="Q1800" s="84"/>
      <c r="R1800" s="84"/>
      <c r="S1800" s="84"/>
      <c r="T1800" s="84"/>
      <c r="U1800" s="84"/>
      <c r="V1800" s="84"/>
      <c r="W1800" s="84"/>
      <c r="X1800" s="84"/>
      <c r="Y1800" s="84"/>
      <c r="Z1800" s="84"/>
      <c r="AA1800" s="84"/>
      <c r="AB1800" s="84"/>
      <c r="AC1800" s="84"/>
      <c r="AD1800" s="84"/>
    </row>
    <row r="1801" spans="1:30">
      <c r="A1801" s="666">
        <v>44004</v>
      </c>
      <c r="B1801" s="115" t="s">
        <v>149</v>
      </c>
      <c r="C1801" s="486">
        <v>880076376</v>
      </c>
      <c r="D1801" s="115" t="s">
        <v>139</v>
      </c>
      <c r="E1801" s="115" t="s">
        <v>150</v>
      </c>
      <c r="F1801" s="486"/>
      <c r="G1801" s="84"/>
      <c r="H1801" s="666"/>
      <c r="I1801" s="84"/>
      <c r="J1801" s="666">
        <v>44018</v>
      </c>
      <c r="K1801" s="84"/>
      <c r="L1801" s="84"/>
      <c r="M1801" s="664" t="s">
        <v>142</v>
      </c>
      <c r="N1801" s="403">
        <v>44007</v>
      </c>
      <c r="O1801" s="23">
        <v>290</v>
      </c>
      <c r="P1801" s="84"/>
      <c r="Q1801" s="84"/>
      <c r="R1801" s="84"/>
      <c r="S1801" s="84"/>
      <c r="T1801" s="84"/>
      <c r="U1801" s="84"/>
      <c r="V1801" s="84"/>
      <c r="W1801" s="84"/>
      <c r="X1801" s="84"/>
      <c r="Y1801" s="84"/>
      <c r="Z1801" s="84"/>
      <c r="AA1801" s="84"/>
      <c r="AB1801" s="84"/>
      <c r="AC1801" s="84"/>
      <c r="AD1801" s="84"/>
    </row>
    <row r="1802" spans="1:30">
      <c r="A1802" s="666">
        <v>44004</v>
      </c>
      <c r="B1802" s="115" t="s">
        <v>149</v>
      </c>
      <c r="C1802" s="486">
        <v>882005892</v>
      </c>
      <c r="D1802" s="115" t="s">
        <v>139</v>
      </c>
      <c r="E1802" s="115" t="s">
        <v>140</v>
      </c>
      <c r="F1802" s="486"/>
      <c r="G1802" s="84"/>
      <c r="H1802" s="666"/>
      <c r="I1802" s="84"/>
      <c r="J1802" s="666">
        <v>44018</v>
      </c>
      <c r="K1802" s="84"/>
      <c r="L1802" s="84"/>
      <c r="M1802" s="664" t="s">
        <v>182</v>
      </c>
      <c r="N1802" s="84"/>
      <c r="O1802" s="84"/>
      <c r="P1802" s="84"/>
      <c r="Q1802" s="84"/>
      <c r="R1802" s="84"/>
      <c r="S1802" s="84"/>
      <c r="T1802" s="84"/>
      <c r="U1802" s="84"/>
      <c r="V1802" s="84"/>
      <c r="W1802" s="84"/>
      <c r="X1802" s="84"/>
      <c r="Y1802" s="84"/>
      <c r="Z1802" s="84"/>
      <c r="AA1802" s="84"/>
      <c r="AB1802" s="84"/>
      <c r="AC1802" s="84"/>
      <c r="AD1802" s="84"/>
    </row>
    <row r="1803" spans="1:30">
      <c r="A1803" s="666">
        <v>44005</v>
      </c>
      <c r="B1803" s="115" t="s">
        <v>149</v>
      </c>
      <c r="C1803" s="486">
        <v>882237745</v>
      </c>
      <c r="D1803" s="115" t="s">
        <v>139</v>
      </c>
      <c r="E1803" s="115" t="s">
        <v>140</v>
      </c>
      <c r="F1803" s="669"/>
      <c r="G1803" s="669"/>
      <c r="H1803" s="666"/>
      <c r="I1803" s="669"/>
      <c r="J1803" s="666">
        <v>44019</v>
      </c>
      <c r="K1803" s="84"/>
      <c r="L1803" s="84"/>
      <c r="M1803" s="664" t="s">
        <v>168</v>
      </c>
      <c r="N1803" s="84"/>
      <c r="O1803" s="84"/>
      <c r="P1803" s="84"/>
      <c r="Q1803" s="84"/>
      <c r="R1803" s="84"/>
      <c r="S1803" s="84"/>
      <c r="T1803" s="84"/>
      <c r="U1803" s="84"/>
      <c r="V1803" s="84"/>
      <c r="W1803" s="84"/>
      <c r="X1803" s="84"/>
      <c r="Y1803" s="84"/>
      <c r="Z1803" s="84"/>
      <c r="AA1803" s="84"/>
      <c r="AB1803" s="84"/>
      <c r="AC1803" s="84"/>
      <c r="AD1803" s="84"/>
    </row>
    <row r="1804" spans="1:30">
      <c r="A1804" s="666">
        <v>44005</v>
      </c>
      <c r="B1804" s="115" t="s">
        <v>149</v>
      </c>
      <c r="C1804" s="486">
        <v>880005606</v>
      </c>
      <c r="D1804" s="115" t="s">
        <v>139</v>
      </c>
      <c r="E1804" s="115" t="s">
        <v>140</v>
      </c>
      <c r="F1804" s="669"/>
      <c r="G1804" s="669"/>
      <c r="H1804" s="666"/>
      <c r="I1804" s="669"/>
      <c r="J1804" s="666">
        <v>44020</v>
      </c>
      <c r="K1804" s="84"/>
      <c r="L1804" s="84"/>
      <c r="M1804" s="664" t="s">
        <v>1748</v>
      </c>
      <c r="N1804" s="84"/>
      <c r="O1804" s="84"/>
      <c r="P1804" s="84"/>
      <c r="Q1804" s="84"/>
      <c r="R1804" s="84"/>
      <c r="S1804" s="84"/>
      <c r="T1804" s="84"/>
      <c r="U1804" s="84"/>
      <c r="V1804" s="84"/>
      <c r="W1804" s="84"/>
      <c r="X1804" s="84"/>
      <c r="Y1804" s="84"/>
      <c r="Z1804" s="84"/>
      <c r="AA1804" s="84"/>
      <c r="AB1804" s="84"/>
      <c r="AC1804" s="84"/>
      <c r="AD1804" s="84"/>
    </row>
    <row r="1805" spans="1:30">
      <c r="A1805" s="666">
        <v>44005</v>
      </c>
      <c r="B1805" s="115" t="s">
        <v>149</v>
      </c>
      <c r="C1805" s="486">
        <v>881227512</v>
      </c>
      <c r="D1805" s="115" t="s">
        <v>139</v>
      </c>
      <c r="E1805" s="115" t="s">
        <v>140</v>
      </c>
      <c r="F1805" s="669"/>
      <c r="G1805" s="669"/>
      <c r="H1805" s="666"/>
      <c r="I1805" s="669"/>
      <c r="J1805" s="666">
        <v>44020</v>
      </c>
      <c r="K1805" s="84"/>
      <c r="L1805" s="84"/>
      <c r="M1805" s="664"/>
      <c r="N1805" s="84"/>
      <c r="O1805" s="84"/>
      <c r="P1805" s="84"/>
      <c r="Q1805" s="84"/>
      <c r="R1805" s="84"/>
      <c r="S1805" s="84"/>
      <c r="T1805" s="84"/>
      <c r="U1805" s="84"/>
      <c r="V1805" s="84"/>
      <c r="W1805" s="84"/>
      <c r="X1805" s="84"/>
      <c r="Y1805" s="84"/>
      <c r="Z1805" s="84"/>
      <c r="AA1805" s="84"/>
      <c r="AB1805" s="84"/>
      <c r="AC1805" s="84"/>
      <c r="AD1805" s="84"/>
    </row>
    <row r="1806" spans="1:30">
      <c r="A1806" s="666">
        <v>44005</v>
      </c>
      <c r="B1806" s="115" t="s">
        <v>149</v>
      </c>
      <c r="C1806" s="37">
        <v>881667647</v>
      </c>
      <c r="D1806" s="115" t="s">
        <v>152</v>
      </c>
      <c r="E1806" s="115" t="s">
        <v>147</v>
      </c>
      <c r="F1806" s="669"/>
      <c r="G1806" s="669"/>
      <c r="H1806" s="666"/>
      <c r="I1806" s="669"/>
      <c r="J1806" s="666"/>
      <c r="K1806" s="84"/>
      <c r="L1806" s="84"/>
      <c r="M1806" s="664" t="s">
        <v>681</v>
      </c>
      <c r="N1806" s="403">
        <v>44005</v>
      </c>
      <c r="O1806" s="23">
        <v>5644.5</v>
      </c>
      <c r="P1806" s="84"/>
      <c r="Q1806" s="84"/>
      <c r="R1806" s="84"/>
      <c r="S1806" s="84"/>
      <c r="T1806" s="84"/>
      <c r="U1806" s="84"/>
      <c r="V1806" s="84"/>
      <c r="W1806" s="84"/>
      <c r="X1806" s="84"/>
      <c r="Y1806" s="84"/>
      <c r="Z1806" s="84"/>
      <c r="AA1806" s="84"/>
      <c r="AB1806" s="84"/>
      <c r="AC1806" s="84"/>
      <c r="AD1806" s="84"/>
    </row>
    <row r="1807" spans="1:30">
      <c r="A1807" s="666">
        <v>44005</v>
      </c>
      <c r="B1807" s="115" t="s">
        <v>149</v>
      </c>
      <c r="C1807" s="37">
        <v>881564471</v>
      </c>
      <c r="D1807" s="115" t="s">
        <v>139</v>
      </c>
      <c r="E1807" s="115" t="s">
        <v>140</v>
      </c>
      <c r="F1807" s="669"/>
      <c r="G1807" s="669"/>
      <c r="H1807" s="666"/>
      <c r="I1807" s="669"/>
      <c r="J1807" s="666">
        <v>44025</v>
      </c>
      <c r="K1807" s="84"/>
      <c r="L1807" s="84"/>
      <c r="M1807" s="664" t="s">
        <v>142</v>
      </c>
      <c r="N1807" s="84"/>
      <c r="O1807" s="84"/>
      <c r="P1807" s="84"/>
      <c r="Q1807" s="84"/>
      <c r="R1807" s="84"/>
      <c r="S1807" s="84"/>
      <c r="T1807" s="84"/>
      <c r="U1807" s="84"/>
      <c r="V1807" s="84"/>
      <c r="W1807" s="84"/>
      <c r="X1807" s="84"/>
      <c r="Y1807" s="84"/>
      <c r="Z1807" s="84"/>
      <c r="AA1807" s="84"/>
      <c r="AB1807" s="84"/>
      <c r="AC1807" s="84"/>
      <c r="AD1807" s="84"/>
    </row>
    <row r="1808" spans="1:30">
      <c r="A1808" s="666">
        <v>44006</v>
      </c>
      <c r="B1808" s="115" t="s">
        <v>149</v>
      </c>
      <c r="C1808" s="37">
        <v>881551509</v>
      </c>
      <c r="D1808" s="115" t="s">
        <v>139</v>
      </c>
      <c r="E1808" s="115" t="s">
        <v>150</v>
      </c>
      <c r="F1808" s="669"/>
      <c r="G1808" s="669"/>
      <c r="H1808" s="666"/>
      <c r="I1808" s="84"/>
      <c r="J1808" s="666">
        <v>44021</v>
      </c>
      <c r="K1808" s="84"/>
      <c r="L1808" s="84"/>
      <c r="M1808" s="664" t="s">
        <v>361</v>
      </c>
      <c r="N1808" s="403">
        <v>44007</v>
      </c>
      <c r="O1808" s="23">
        <v>311.5</v>
      </c>
      <c r="P1808" s="84"/>
      <c r="Q1808" s="84"/>
      <c r="R1808" s="84"/>
      <c r="S1808" s="84"/>
      <c r="T1808" s="84"/>
      <c r="U1808" s="84"/>
      <c r="V1808" s="84"/>
      <c r="W1808" s="84"/>
      <c r="X1808" s="84"/>
      <c r="Y1808" s="84"/>
      <c r="Z1808" s="84"/>
      <c r="AA1808" s="84"/>
      <c r="AB1808" s="84"/>
      <c r="AC1808" s="84"/>
      <c r="AD1808" s="84"/>
    </row>
    <row r="1809" spans="1:30">
      <c r="A1809" s="666">
        <v>44006</v>
      </c>
      <c r="B1809" s="115" t="s">
        <v>149</v>
      </c>
      <c r="C1809" s="37">
        <v>880108259</v>
      </c>
      <c r="D1809" s="115" t="s">
        <v>139</v>
      </c>
      <c r="E1809" s="115" t="s">
        <v>147</v>
      </c>
      <c r="F1809" s="669"/>
      <c r="G1809" s="669"/>
      <c r="H1809" s="666"/>
      <c r="I1809" s="84"/>
      <c r="J1809" s="666"/>
      <c r="K1809" s="84"/>
      <c r="L1809" s="84"/>
      <c r="M1809" s="664" t="s">
        <v>182</v>
      </c>
      <c r="N1809" s="403">
        <v>44004</v>
      </c>
      <c r="O1809" s="23">
        <v>56.4</v>
      </c>
      <c r="P1809" s="84"/>
      <c r="Q1809" s="84"/>
      <c r="R1809" s="84"/>
      <c r="S1809" s="84"/>
      <c r="T1809" s="84"/>
      <c r="U1809" s="84"/>
      <c r="V1809" s="84"/>
      <c r="W1809" s="84"/>
      <c r="X1809" s="84"/>
      <c r="Y1809" s="84"/>
      <c r="Z1809" s="84"/>
      <c r="AA1809" s="84"/>
      <c r="AB1809" s="84"/>
      <c r="AC1809" s="84"/>
      <c r="AD1809" s="84"/>
    </row>
    <row r="1810" spans="1:30">
      <c r="A1810" s="666">
        <v>44006</v>
      </c>
      <c r="B1810" s="115" t="s">
        <v>149</v>
      </c>
      <c r="C1810" s="37">
        <v>880000801</v>
      </c>
      <c r="D1810" s="115" t="s">
        <v>139</v>
      </c>
      <c r="E1810" s="115" t="s">
        <v>150</v>
      </c>
      <c r="F1810" s="669"/>
      <c r="G1810" s="669"/>
      <c r="H1810" s="666"/>
      <c r="I1810" s="84"/>
      <c r="J1810" s="666">
        <v>44021</v>
      </c>
      <c r="K1810" s="84"/>
      <c r="L1810" s="84"/>
      <c r="M1810" s="664" t="s">
        <v>190</v>
      </c>
      <c r="N1810" s="403">
        <v>44008</v>
      </c>
      <c r="O1810" s="23">
        <v>576</v>
      </c>
      <c r="P1810" s="84"/>
      <c r="Q1810" s="84"/>
      <c r="R1810" s="84"/>
      <c r="S1810" s="84"/>
      <c r="T1810" s="84"/>
      <c r="U1810" s="84"/>
      <c r="V1810" s="84"/>
      <c r="W1810" s="84"/>
      <c r="X1810" s="84"/>
      <c r="Y1810" s="84"/>
      <c r="Z1810" s="84"/>
      <c r="AA1810" s="84"/>
      <c r="AB1810" s="84"/>
      <c r="AC1810" s="84"/>
      <c r="AD1810" s="84"/>
    </row>
    <row r="1811" spans="1:30">
      <c r="A1811" s="666">
        <v>44006</v>
      </c>
      <c r="B1811" s="115" t="s">
        <v>149</v>
      </c>
      <c r="C1811" s="37">
        <v>880286207</v>
      </c>
      <c r="D1811" s="115" t="s">
        <v>139</v>
      </c>
      <c r="E1811" s="115" t="s">
        <v>140</v>
      </c>
      <c r="F1811" s="669"/>
      <c r="G1811" s="669"/>
      <c r="H1811" s="666"/>
      <c r="I1811" s="84"/>
      <c r="J1811" s="666">
        <v>44021</v>
      </c>
      <c r="K1811" s="84"/>
      <c r="L1811" s="84"/>
      <c r="M1811" s="664" t="s">
        <v>1749</v>
      </c>
      <c r="N1811" s="37"/>
      <c r="O1811" s="37"/>
      <c r="P1811" s="84"/>
      <c r="Q1811" s="84"/>
      <c r="R1811" s="84"/>
      <c r="S1811" s="84"/>
      <c r="T1811" s="84"/>
      <c r="U1811" s="84"/>
      <c r="V1811" s="84"/>
      <c r="W1811" s="84"/>
      <c r="X1811" s="84"/>
      <c r="Y1811" s="84"/>
      <c r="Z1811" s="84"/>
      <c r="AA1811" s="84"/>
      <c r="AB1811" s="84"/>
      <c r="AC1811" s="84"/>
      <c r="AD1811" s="84"/>
    </row>
    <row r="1812" spans="1:30">
      <c r="A1812" s="666">
        <v>44006</v>
      </c>
      <c r="B1812" s="115" t="s">
        <v>149</v>
      </c>
      <c r="C1812" s="37">
        <v>880043435</v>
      </c>
      <c r="D1812" s="115" t="s">
        <v>139</v>
      </c>
      <c r="E1812" s="115" t="s">
        <v>140</v>
      </c>
      <c r="F1812" s="669"/>
      <c r="G1812" s="669"/>
      <c r="H1812" s="666"/>
      <c r="I1812" s="84"/>
      <c r="J1812" s="666">
        <v>44021</v>
      </c>
      <c r="K1812" s="84"/>
      <c r="L1812" s="84"/>
      <c r="M1812" s="664" t="s">
        <v>142</v>
      </c>
      <c r="N1812" s="37"/>
      <c r="O1812" s="37"/>
      <c r="P1812" s="84"/>
      <c r="Q1812" s="84"/>
      <c r="R1812" s="84"/>
      <c r="S1812" s="84"/>
      <c r="T1812" s="84"/>
      <c r="U1812" s="84"/>
      <c r="V1812" s="84"/>
      <c r="W1812" s="84"/>
      <c r="X1812" s="84"/>
      <c r="Y1812" s="84"/>
      <c r="Z1812" s="84"/>
      <c r="AA1812" s="84"/>
      <c r="AB1812" s="84"/>
      <c r="AC1812" s="84"/>
      <c r="AD1812" s="84"/>
    </row>
    <row r="1813" spans="1:30">
      <c r="A1813" s="666">
        <v>44006</v>
      </c>
      <c r="B1813" s="115" t="s">
        <v>149</v>
      </c>
      <c r="C1813" s="37">
        <v>881632439</v>
      </c>
      <c r="D1813" s="115" t="s">
        <v>152</v>
      </c>
      <c r="E1813" s="115" t="s">
        <v>140</v>
      </c>
      <c r="F1813" s="669"/>
      <c r="G1813" s="669"/>
      <c r="H1813" s="666"/>
      <c r="I1813" s="84"/>
      <c r="J1813" s="666">
        <v>44021</v>
      </c>
      <c r="K1813" s="84"/>
      <c r="L1813" s="84"/>
      <c r="M1813" s="664" t="s">
        <v>142</v>
      </c>
      <c r="N1813" s="84"/>
      <c r="O1813" s="84"/>
      <c r="P1813" s="84"/>
      <c r="Q1813" s="84"/>
      <c r="R1813" s="84"/>
      <c r="S1813" s="84"/>
      <c r="T1813" s="84"/>
      <c r="U1813" s="84"/>
      <c r="V1813" s="84"/>
      <c r="W1813" s="84"/>
      <c r="X1813" s="84"/>
      <c r="Y1813" s="84"/>
      <c r="Z1813" s="84"/>
      <c r="AA1813" s="84"/>
      <c r="AB1813" s="84"/>
      <c r="AC1813" s="84"/>
      <c r="AD1813" s="84"/>
    </row>
    <row r="1814" spans="1:30">
      <c r="A1814" s="666">
        <v>44006</v>
      </c>
      <c r="B1814" s="115" t="s">
        <v>149</v>
      </c>
      <c r="C1814" s="37">
        <v>880683700</v>
      </c>
      <c r="D1814" s="115" t="s">
        <v>139</v>
      </c>
      <c r="E1814" s="115" t="s">
        <v>140</v>
      </c>
      <c r="F1814" s="669"/>
      <c r="G1814" s="669"/>
      <c r="H1814" s="666"/>
      <c r="I1814" s="84"/>
      <c r="J1814" s="666">
        <v>44013</v>
      </c>
      <c r="K1814" s="84"/>
      <c r="L1814" s="84"/>
      <c r="M1814" s="664" t="s">
        <v>361</v>
      </c>
      <c r="N1814" s="84"/>
      <c r="O1814" s="84"/>
      <c r="P1814" s="84"/>
      <c r="Q1814" s="84"/>
      <c r="R1814" s="84"/>
      <c r="S1814" s="84"/>
      <c r="T1814" s="84"/>
      <c r="U1814" s="84"/>
      <c r="V1814" s="84"/>
      <c r="W1814" s="84"/>
      <c r="X1814" s="84"/>
      <c r="Y1814" s="84"/>
      <c r="Z1814" s="84"/>
      <c r="AA1814" s="84"/>
      <c r="AB1814" s="84"/>
      <c r="AC1814" s="84"/>
      <c r="AD1814" s="84"/>
    </row>
    <row r="1815" spans="1:30">
      <c r="A1815" s="666">
        <v>44006</v>
      </c>
      <c r="B1815" s="115" t="s">
        <v>149</v>
      </c>
      <c r="C1815" s="37">
        <v>880694144</v>
      </c>
      <c r="D1815" s="115" t="s">
        <v>139</v>
      </c>
      <c r="E1815" s="115" t="s">
        <v>140</v>
      </c>
      <c r="F1815" s="669"/>
      <c r="G1815" s="669"/>
      <c r="H1815" s="666"/>
      <c r="I1815" s="84"/>
      <c r="J1815" s="666">
        <v>44021</v>
      </c>
      <c r="K1815" s="84"/>
      <c r="L1815" s="84"/>
      <c r="M1815" s="664" t="s">
        <v>142</v>
      </c>
      <c r="N1815" s="84"/>
      <c r="O1815" s="84"/>
      <c r="P1815" s="84"/>
      <c r="Q1815" s="84"/>
      <c r="R1815" s="84"/>
      <c r="S1815" s="84"/>
      <c r="T1815" s="84"/>
      <c r="U1815" s="84"/>
      <c r="V1815" s="84"/>
      <c r="W1815" s="84"/>
      <c r="X1815" s="84"/>
      <c r="Y1815" s="84"/>
      <c r="Z1815" s="84"/>
      <c r="AA1815" s="84"/>
      <c r="AB1815" s="84"/>
      <c r="AC1815" s="84"/>
      <c r="AD1815" s="84"/>
    </row>
    <row r="1816" spans="1:30">
      <c r="A1816" s="666">
        <v>44006</v>
      </c>
      <c r="B1816" s="486" t="s">
        <v>149</v>
      </c>
      <c r="C1816" s="37">
        <v>881713776</v>
      </c>
      <c r="D1816" s="115" t="s">
        <v>152</v>
      </c>
      <c r="E1816" s="115" t="s">
        <v>140</v>
      </c>
      <c r="F1816" s="84"/>
      <c r="G1816" s="84"/>
      <c r="H1816" s="84"/>
      <c r="I1816" s="84"/>
      <c r="J1816" s="666">
        <v>44021</v>
      </c>
      <c r="K1816" s="84"/>
      <c r="L1816" s="84"/>
      <c r="M1816" s="664" t="s">
        <v>168</v>
      </c>
      <c r="N1816" s="84"/>
      <c r="O1816" s="84"/>
      <c r="P1816" s="84"/>
      <c r="Q1816" s="84"/>
      <c r="R1816" s="84"/>
      <c r="S1816" s="84"/>
      <c r="T1816" s="84"/>
      <c r="U1816" s="84"/>
      <c r="V1816" s="84"/>
      <c r="W1816" s="84"/>
      <c r="X1816" s="84"/>
      <c r="Y1816" s="84"/>
      <c r="Z1816" s="84"/>
      <c r="AA1816" s="84"/>
      <c r="AB1816" s="84"/>
      <c r="AC1816" s="84"/>
      <c r="AD1816" s="84"/>
    </row>
    <row r="1817" spans="1:30">
      <c r="A1817" s="666">
        <v>44006</v>
      </c>
      <c r="B1817" s="115" t="s">
        <v>149</v>
      </c>
      <c r="C1817" s="486">
        <v>881799279</v>
      </c>
      <c r="D1817" s="115" t="s">
        <v>139</v>
      </c>
      <c r="E1817" s="115" t="s">
        <v>140</v>
      </c>
      <c r="F1817" s="666"/>
      <c r="G1817" s="115"/>
      <c r="H1817" s="486"/>
      <c r="I1817" s="84"/>
      <c r="J1817" s="665">
        <v>44021</v>
      </c>
      <c r="K1817" s="115"/>
      <c r="L1817" s="486"/>
      <c r="M1817" s="84"/>
      <c r="N1817" s="84"/>
      <c r="O1817" s="84"/>
      <c r="P1817" s="84"/>
      <c r="Q1817" s="84"/>
      <c r="R1817" s="84"/>
      <c r="S1817" s="84"/>
      <c r="T1817" s="84"/>
      <c r="U1817" s="84"/>
      <c r="V1817" s="84"/>
      <c r="W1817" s="84"/>
      <c r="X1817" s="84"/>
      <c r="Y1817" s="84"/>
      <c r="Z1817" s="84"/>
      <c r="AA1817" s="84"/>
      <c r="AB1817" s="84"/>
      <c r="AC1817" s="84"/>
      <c r="AD1817" s="84"/>
    </row>
    <row r="1818" spans="1:30">
      <c r="A1818" s="666">
        <v>44010</v>
      </c>
      <c r="B1818" s="115" t="s">
        <v>149</v>
      </c>
      <c r="C1818" s="37">
        <v>880121311</v>
      </c>
      <c r="D1818" s="115" t="s">
        <v>139</v>
      </c>
      <c r="E1818" s="115" t="s">
        <v>140</v>
      </c>
      <c r="F1818" s="666"/>
      <c r="G1818" s="115"/>
      <c r="H1818" s="486"/>
      <c r="I1818" s="84"/>
      <c r="J1818" s="665">
        <v>44025</v>
      </c>
      <c r="K1818" s="115"/>
      <c r="L1818" s="486"/>
      <c r="M1818" s="664" t="s">
        <v>142</v>
      </c>
      <c r="N1818" s="84"/>
      <c r="O1818" s="84"/>
      <c r="P1818" s="84"/>
      <c r="Q1818" s="84"/>
      <c r="R1818" s="84"/>
      <c r="S1818" s="84"/>
      <c r="T1818" s="84"/>
      <c r="U1818" s="84"/>
      <c r="V1818" s="84"/>
      <c r="W1818" s="84"/>
      <c r="X1818" s="84"/>
      <c r="Y1818" s="84"/>
      <c r="Z1818" s="84"/>
      <c r="AA1818" s="84"/>
      <c r="AB1818" s="84"/>
      <c r="AC1818" s="84"/>
      <c r="AD1818" s="84"/>
    </row>
    <row r="1819" spans="1:30">
      <c r="A1819" s="666">
        <v>44010</v>
      </c>
      <c r="B1819" s="115" t="s">
        <v>149</v>
      </c>
      <c r="C1819" s="486">
        <v>880940325</v>
      </c>
      <c r="D1819" s="115" t="s">
        <v>152</v>
      </c>
      <c r="E1819" s="115" t="s">
        <v>140</v>
      </c>
      <c r="F1819" s="666"/>
      <c r="G1819" s="115"/>
      <c r="H1819" s="486"/>
      <c r="I1819" s="84"/>
      <c r="J1819" s="665">
        <v>44025</v>
      </c>
      <c r="K1819" s="115"/>
      <c r="L1819" s="486"/>
      <c r="M1819" s="664" t="s">
        <v>172</v>
      </c>
      <c r="N1819" s="84"/>
      <c r="O1819" s="84"/>
      <c r="P1819" s="84"/>
      <c r="Q1819" s="84"/>
      <c r="R1819" s="416"/>
      <c r="S1819" s="416"/>
      <c r="T1819" s="416"/>
      <c r="U1819" s="416"/>
      <c r="V1819" s="416"/>
      <c r="W1819" s="416"/>
      <c r="X1819" s="416"/>
      <c r="Y1819" s="416"/>
      <c r="Z1819" s="416"/>
      <c r="AA1819" s="416"/>
      <c r="AB1819" s="416"/>
      <c r="AC1819" s="416"/>
      <c r="AD1819" s="416"/>
    </row>
    <row r="1820" spans="1:30">
      <c r="A1820" s="666">
        <v>44010</v>
      </c>
      <c r="B1820" s="115" t="s">
        <v>149</v>
      </c>
      <c r="C1820" s="486">
        <v>880741529</v>
      </c>
      <c r="D1820" s="115" t="s">
        <v>139</v>
      </c>
      <c r="E1820" s="115" t="s">
        <v>140</v>
      </c>
      <c r="F1820" s="666"/>
      <c r="G1820" s="115"/>
      <c r="H1820" s="84"/>
      <c r="I1820" s="84"/>
      <c r="J1820" s="665">
        <v>44025</v>
      </c>
      <c r="K1820" s="115"/>
      <c r="L1820" s="486"/>
      <c r="M1820" s="664" t="s">
        <v>142</v>
      </c>
      <c r="N1820" s="84"/>
      <c r="O1820" s="84"/>
      <c r="P1820" s="84"/>
      <c r="Q1820" s="84"/>
      <c r="R1820" s="84"/>
      <c r="S1820" s="84"/>
      <c r="T1820" s="84"/>
      <c r="U1820" s="84"/>
      <c r="V1820" s="84"/>
      <c r="W1820" s="84"/>
      <c r="X1820" s="84"/>
      <c r="Y1820" s="84"/>
      <c r="Z1820" s="84"/>
      <c r="AA1820" s="84"/>
      <c r="AB1820" s="84"/>
      <c r="AC1820" s="84"/>
      <c r="AD1820" s="84"/>
    </row>
    <row r="1821" spans="1:30">
      <c r="A1821" s="666">
        <v>44010</v>
      </c>
      <c r="B1821" s="115" t="s">
        <v>149</v>
      </c>
      <c r="C1821" s="486">
        <v>880423473</v>
      </c>
      <c r="D1821" s="115" t="s">
        <v>139</v>
      </c>
      <c r="E1821" s="115" t="s">
        <v>140</v>
      </c>
      <c r="F1821" s="666"/>
      <c r="G1821" s="115"/>
      <c r="H1821" s="486"/>
      <c r="I1821" s="84"/>
      <c r="J1821" s="665">
        <v>44025</v>
      </c>
      <c r="K1821" s="115"/>
      <c r="L1821" s="486"/>
      <c r="M1821" s="84"/>
      <c r="N1821" s="84"/>
      <c r="O1821" s="84"/>
      <c r="P1821" s="84"/>
      <c r="Q1821" s="84"/>
      <c r="R1821" s="84"/>
      <c r="S1821" s="84"/>
      <c r="T1821" s="84"/>
      <c r="U1821" s="84"/>
      <c r="V1821" s="84"/>
      <c r="W1821" s="84"/>
      <c r="X1821" s="84"/>
      <c r="Y1821" s="84"/>
      <c r="Z1821" s="84"/>
      <c r="AA1821" s="84"/>
      <c r="AB1821" s="84"/>
      <c r="AC1821" s="84"/>
      <c r="AD1821" s="84"/>
    </row>
    <row r="1822" spans="1:30">
      <c r="A1822" s="666">
        <v>44010</v>
      </c>
      <c r="B1822" s="115" t="s">
        <v>149</v>
      </c>
      <c r="C1822" s="486">
        <v>881957516</v>
      </c>
      <c r="D1822" s="115" t="s">
        <v>152</v>
      </c>
      <c r="E1822" s="115" t="s">
        <v>140</v>
      </c>
      <c r="F1822" s="666"/>
      <c r="G1822" s="115"/>
      <c r="H1822" s="486"/>
      <c r="I1822" s="84"/>
      <c r="J1822" s="665">
        <v>44025</v>
      </c>
      <c r="K1822" s="115"/>
      <c r="L1822" s="486"/>
      <c r="M1822" s="84"/>
      <c r="N1822" s="84"/>
      <c r="O1822" s="84"/>
      <c r="P1822" s="84"/>
      <c r="Q1822" s="84"/>
      <c r="R1822" s="84"/>
      <c r="S1822" s="84"/>
      <c r="T1822" s="84"/>
      <c r="U1822" s="84"/>
      <c r="V1822" s="84"/>
      <c r="W1822" s="84"/>
      <c r="X1822" s="84"/>
      <c r="Y1822" s="84"/>
      <c r="Z1822" s="84"/>
      <c r="AA1822" s="84"/>
      <c r="AB1822" s="84"/>
      <c r="AC1822" s="84"/>
      <c r="AD1822" s="84"/>
    </row>
    <row r="1823" spans="1:30">
      <c r="A1823" s="666">
        <v>44010</v>
      </c>
      <c r="B1823" s="115" t="s">
        <v>149</v>
      </c>
      <c r="C1823" s="486">
        <v>880806213</v>
      </c>
      <c r="D1823" s="115" t="s">
        <v>139</v>
      </c>
      <c r="E1823" s="115" t="s">
        <v>140</v>
      </c>
      <c r="F1823" s="666"/>
      <c r="G1823" s="115"/>
      <c r="H1823" s="486"/>
      <c r="I1823" s="84"/>
      <c r="J1823" s="665">
        <v>44025</v>
      </c>
      <c r="K1823" s="115"/>
      <c r="L1823" s="486"/>
      <c r="M1823" s="84"/>
      <c r="N1823" s="84"/>
      <c r="O1823" s="84"/>
      <c r="P1823" s="84"/>
      <c r="Q1823" s="84"/>
      <c r="R1823" s="84"/>
      <c r="S1823" s="84"/>
      <c r="T1823" s="84"/>
      <c r="U1823" s="84"/>
      <c r="V1823" s="84"/>
      <c r="W1823" s="84"/>
      <c r="X1823" s="84"/>
      <c r="Y1823" s="84"/>
      <c r="Z1823" s="84"/>
      <c r="AA1823" s="84"/>
      <c r="AB1823" s="84"/>
      <c r="AC1823" s="84"/>
      <c r="AD1823" s="84"/>
    </row>
    <row r="1824" spans="1:30">
      <c r="A1824" s="666">
        <v>44011</v>
      </c>
      <c r="B1824" s="115" t="s">
        <v>149</v>
      </c>
      <c r="C1824" s="486">
        <v>880676526</v>
      </c>
      <c r="D1824" s="115" t="s">
        <v>152</v>
      </c>
      <c r="E1824" s="115" t="s">
        <v>140</v>
      </c>
      <c r="F1824" s="666"/>
      <c r="G1824" s="115"/>
      <c r="H1824" s="486"/>
      <c r="I1824" s="84"/>
      <c r="J1824" s="665">
        <v>44026</v>
      </c>
      <c r="K1824" s="115"/>
      <c r="L1824" s="486"/>
      <c r="M1824" s="84"/>
      <c r="N1824" s="84"/>
      <c r="O1824" s="84"/>
      <c r="P1824" s="84"/>
      <c r="Q1824" s="84"/>
      <c r="R1824" s="84"/>
      <c r="S1824" s="84"/>
      <c r="T1824" s="84"/>
      <c r="U1824" s="84"/>
      <c r="V1824" s="84"/>
      <c r="W1824" s="84"/>
      <c r="X1824" s="84"/>
      <c r="Y1824" s="84"/>
      <c r="Z1824" s="84"/>
      <c r="AA1824" s="84"/>
      <c r="AB1824" s="84"/>
      <c r="AC1824" s="84"/>
      <c r="AD1824" s="84"/>
    </row>
    <row r="1825" spans="1:30">
      <c r="A1825" s="666">
        <v>44011</v>
      </c>
      <c r="B1825" s="665" t="s">
        <v>149</v>
      </c>
      <c r="C1825" s="486">
        <v>880000470</v>
      </c>
      <c r="D1825" s="665" t="s">
        <v>139</v>
      </c>
      <c r="E1825" s="115" t="s">
        <v>150</v>
      </c>
      <c r="F1825" s="665"/>
      <c r="G1825" s="665"/>
      <c r="H1825" s="665"/>
      <c r="I1825" s="665"/>
      <c r="J1825" s="665">
        <v>44026</v>
      </c>
      <c r="K1825" s="665"/>
      <c r="L1825" s="665"/>
      <c r="M1825" s="665" t="s">
        <v>200</v>
      </c>
      <c r="N1825" s="84"/>
      <c r="O1825" s="84"/>
      <c r="P1825" s="84"/>
      <c r="Q1825" s="84"/>
      <c r="R1825" s="84"/>
      <c r="S1825" s="84"/>
      <c r="T1825" s="84"/>
      <c r="U1825" s="84"/>
      <c r="V1825" s="84"/>
      <c r="W1825" s="84"/>
      <c r="X1825" s="84"/>
      <c r="Y1825" s="84"/>
      <c r="Z1825" s="84"/>
      <c r="AA1825" s="84"/>
      <c r="AB1825" s="84"/>
      <c r="AC1825" s="84"/>
      <c r="AD1825" s="84"/>
    </row>
    <row r="1826" spans="1:30">
      <c r="A1826" s="665">
        <v>44011</v>
      </c>
      <c r="B1826" s="665" t="s">
        <v>149</v>
      </c>
      <c r="C1826" s="115">
        <v>880013289</v>
      </c>
      <c r="D1826" s="665" t="s">
        <v>139</v>
      </c>
      <c r="E1826" s="665" t="s">
        <v>140</v>
      </c>
      <c r="F1826" s="665"/>
      <c r="G1826" s="665"/>
      <c r="H1826" s="665"/>
      <c r="I1826" s="665"/>
      <c r="J1826" s="665">
        <v>44026</v>
      </c>
      <c r="K1826" s="665"/>
      <c r="L1826" s="665"/>
      <c r="M1826" s="665" t="s">
        <v>142</v>
      </c>
      <c r="N1826" s="403">
        <v>44011</v>
      </c>
      <c r="O1826" s="23">
        <v>298.8</v>
      </c>
      <c r="P1826" s="84"/>
      <c r="Q1826" s="84"/>
      <c r="R1826" s="84"/>
      <c r="S1826" s="84"/>
      <c r="T1826" s="84"/>
      <c r="U1826" s="84"/>
      <c r="V1826" s="84"/>
      <c r="W1826" s="84"/>
      <c r="X1826" s="84"/>
      <c r="Y1826" s="84"/>
      <c r="Z1826" s="84"/>
      <c r="AA1826" s="84"/>
      <c r="AB1826" s="84"/>
      <c r="AC1826" s="84"/>
      <c r="AD1826" s="84"/>
    </row>
    <row r="1827" spans="1:30">
      <c r="A1827" s="665">
        <v>44011</v>
      </c>
      <c r="B1827" s="665" t="s">
        <v>149</v>
      </c>
      <c r="C1827" s="115">
        <v>880034327</v>
      </c>
      <c r="D1827" s="665" t="s">
        <v>139</v>
      </c>
      <c r="E1827" s="665" t="s">
        <v>140</v>
      </c>
      <c r="F1827" s="665"/>
      <c r="G1827" s="665"/>
      <c r="H1827" s="665"/>
      <c r="I1827" s="665"/>
      <c r="J1827" s="665">
        <v>44041</v>
      </c>
      <c r="K1827" s="665"/>
      <c r="L1827" s="665"/>
      <c r="M1827" s="665"/>
      <c r="N1827" s="84"/>
      <c r="O1827" s="84"/>
      <c r="P1827" s="84"/>
      <c r="Q1827" s="84"/>
      <c r="R1827" s="84"/>
      <c r="S1827" s="84"/>
      <c r="T1827" s="84"/>
      <c r="U1827" s="84"/>
      <c r="V1827" s="84"/>
      <c r="W1827" s="84"/>
      <c r="X1827" s="84"/>
      <c r="Y1827" s="84"/>
      <c r="Z1827" s="84"/>
      <c r="AA1827" s="84"/>
      <c r="AB1827" s="84"/>
      <c r="AC1827" s="84"/>
      <c r="AD1827" s="84"/>
    </row>
    <row r="1828" spans="1:30">
      <c r="A1828" s="665">
        <v>44011</v>
      </c>
      <c r="B1828" s="665" t="s">
        <v>149</v>
      </c>
      <c r="C1828" s="115">
        <v>880022018</v>
      </c>
      <c r="D1828" s="665" t="s">
        <v>139</v>
      </c>
      <c r="E1828" s="665" t="s">
        <v>140</v>
      </c>
      <c r="F1828" s="665"/>
      <c r="G1828" s="665"/>
      <c r="H1828" s="665"/>
      <c r="I1828" s="665"/>
      <c r="J1828" s="665">
        <v>44015</v>
      </c>
      <c r="K1828" s="665"/>
      <c r="L1828" s="665"/>
      <c r="M1828" s="665" t="s">
        <v>705</v>
      </c>
      <c r="N1828" s="84"/>
      <c r="O1828" s="84"/>
      <c r="P1828" s="84"/>
      <c r="Q1828" s="84"/>
      <c r="R1828" s="84"/>
      <c r="S1828" s="84"/>
      <c r="T1828" s="84"/>
      <c r="U1828" s="84"/>
      <c r="V1828" s="84"/>
      <c r="W1828" s="84"/>
      <c r="X1828" s="84"/>
      <c r="Y1828" s="84"/>
      <c r="Z1828" s="84"/>
      <c r="AA1828" s="84"/>
      <c r="AB1828" s="84"/>
      <c r="AC1828" s="84"/>
      <c r="AD1828" s="84"/>
    </row>
    <row r="1829" spans="1:30">
      <c r="A1829" s="665">
        <v>44011</v>
      </c>
      <c r="B1829" s="665" t="s">
        <v>149</v>
      </c>
      <c r="C1829" s="115">
        <v>881232998</v>
      </c>
      <c r="D1829" s="665" t="s">
        <v>139</v>
      </c>
      <c r="E1829" s="665" t="s">
        <v>140</v>
      </c>
      <c r="F1829" s="665"/>
      <c r="G1829" s="665"/>
      <c r="H1829" s="665"/>
      <c r="I1829" s="665"/>
      <c r="J1829" s="665">
        <v>44041</v>
      </c>
      <c r="K1829" s="665"/>
      <c r="L1829" s="665"/>
      <c r="M1829" s="665"/>
      <c r="N1829" s="84"/>
      <c r="O1829" s="84"/>
      <c r="P1829" s="84"/>
      <c r="Q1829" s="84"/>
      <c r="R1829" s="84"/>
      <c r="S1829" s="84"/>
      <c r="T1829" s="84"/>
      <c r="U1829" s="84"/>
      <c r="V1829" s="84"/>
      <c r="W1829" s="84"/>
      <c r="X1829" s="84"/>
      <c r="Y1829" s="84"/>
      <c r="Z1829" s="84"/>
      <c r="AA1829" s="84"/>
      <c r="AB1829" s="84"/>
      <c r="AC1829" s="84"/>
      <c r="AD1829" s="84"/>
    </row>
    <row r="1830" spans="1:30">
      <c r="A1830" s="666">
        <v>44012</v>
      </c>
      <c r="B1830" s="115" t="s">
        <v>149</v>
      </c>
      <c r="C1830" s="486">
        <v>880016309</v>
      </c>
      <c r="D1830" s="115" t="s">
        <v>139</v>
      </c>
      <c r="E1830" s="115" t="s">
        <v>140</v>
      </c>
      <c r="F1830" s="666"/>
      <c r="G1830" s="486"/>
      <c r="H1830" s="486"/>
      <c r="I1830" s="666"/>
      <c r="J1830" s="265">
        <v>44042</v>
      </c>
      <c r="K1830" s="84"/>
      <c r="L1830" s="84"/>
      <c r="M1830" s="664"/>
      <c r="N1830" s="84"/>
      <c r="O1830" s="84"/>
      <c r="P1830" s="84"/>
      <c r="Q1830" s="84"/>
      <c r="R1830" s="84"/>
      <c r="S1830" s="84"/>
      <c r="T1830" s="84"/>
      <c r="U1830" s="84"/>
      <c r="V1830" s="84"/>
      <c r="W1830" s="84"/>
      <c r="X1830" s="84"/>
      <c r="Y1830" s="84"/>
      <c r="Z1830" s="84"/>
      <c r="AA1830" s="84"/>
      <c r="AB1830" s="84"/>
      <c r="AC1830" s="84"/>
      <c r="AD1830" s="84"/>
    </row>
    <row r="1831" spans="1:30">
      <c r="A1831" s="666">
        <v>44012</v>
      </c>
      <c r="B1831" s="115" t="s">
        <v>149</v>
      </c>
      <c r="C1831" s="486">
        <v>880690116</v>
      </c>
      <c r="D1831" s="115" t="s">
        <v>139</v>
      </c>
      <c r="E1831" s="115" t="s">
        <v>140</v>
      </c>
      <c r="F1831" s="666"/>
      <c r="G1831" s="486"/>
      <c r="H1831" s="486"/>
      <c r="I1831" s="666"/>
      <c r="J1831" s="265">
        <v>44027</v>
      </c>
      <c r="K1831" s="84"/>
      <c r="L1831" s="84"/>
      <c r="M1831" s="664" t="s">
        <v>168</v>
      </c>
      <c r="N1831" s="84"/>
      <c r="O1831" s="84"/>
      <c r="P1831" s="84"/>
      <c r="Q1831" s="84"/>
      <c r="R1831" s="84"/>
      <c r="S1831" s="84"/>
      <c r="T1831" s="84"/>
      <c r="U1831" s="84"/>
      <c r="V1831" s="84"/>
      <c r="W1831" s="84"/>
      <c r="X1831" s="84"/>
      <c r="Y1831" s="84"/>
      <c r="Z1831" s="84"/>
      <c r="AA1831" s="84"/>
      <c r="AB1831" s="84"/>
      <c r="AC1831" s="84"/>
      <c r="AD1831" s="84"/>
    </row>
    <row r="1832" spans="1:30">
      <c r="A1832" s="666">
        <v>44012</v>
      </c>
      <c r="B1832" s="115" t="s">
        <v>149</v>
      </c>
      <c r="C1832" s="486">
        <v>882283153</v>
      </c>
      <c r="D1832" s="115" t="s">
        <v>139</v>
      </c>
      <c r="E1832" s="115" t="s">
        <v>140</v>
      </c>
      <c r="F1832" s="666"/>
      <c r="G1832" s="486"/>
      <c r="H1832" s="486"/>
      <c r="I1832" s="666"/>
      <c r="J1832" s="665">
        <v>44034</v>
      </c>
      <c r="K1832" s="84"/>
      <c r="L1832" s="84"/>
      <c r="M1832" s="664"/>
      <c r="N1832" s="84"/>
      <c r="O1832" s="84"/>
      <c r="P1832" s="84"/>
      <c r="Q1832" s="84"/>
      <c r="R1832" s="84"/>
      <c r="S1832" s="84"/>
      <c r="T1832" s="84"/>
      <c r="U1832" s="84"/>
      <c r="V1832" s="84"/>
      <c r="W1832" s="84"/>
      <c r="X1832" s="84"/>
      <c r="Y1832" s="84"/>
      <c r="Z1832" s="84"/>
      <c r="AA1832" s="84"/>
      <c r="AB1832" s="84"/>
      <c r="AC1832" s="84"/>
      <c r="AD1832" s="84"/>
    </row>
    <row r="1833" spans="1:30">
      <c r="A1833" s="666">
        <v>44012</v>
      </c>
      <c r="B1833" s="115" t="s">
        <v>149</v>
      </c>
      <c r="C1833" s="486">
        <v>880040562</v>
      </c>
      <c r="D1833" s="115" t="s">
        <v>139</v>
      </c>
      <c r="E1833" s="115" t="s">
        <v>140</v>
      </c>
      <c r="F1833" s="666"/>
      <c r="G1833" s="486"/>
      <c r="H1833" s="486"/>
      <c r="I1833" s="666"/>
      <c r="J1833" s="265">
        <v>44027</v>
      </c>
      <c r="K1833" s="84"/>
      <c r="L1833" s="84"/>
      <c r="M1833" s="664"/>
      <c r="N1833" s="84"/>
      <c r="O1833" s="84"/>
      <c r="P1833" s="84"/>
      <c r="Q1833" s="84"/>
      <c r="R1833" s="84"/>
      <c r="S1833" s="84"/>
      <c r="T1833" s="84"/>
      <c r="U1833" s="84"/>
      <c r="V1833" s="84"/>
      <c r="W1833" s="84"/>
      <c r="X1833" s="84"/>
      <c r="Y1833" s="84"/>
      <c r="Z1833" s="84"/>
      <c r="AA1833" s="84"/>
      <c r="AB1833" s="84"/>
      <c r="AC1833" s="84"/>
      <c r="AD1833" s="84"/>
    </row>
    <row r="1834" spans="1:30">
      <c r="A1834" s="666">
        <v>44012</v>
      </c>
      <c r="B1834" s="115" t="s">
        <v>149</v>
      </c>
      <c r="C1834" s="486">
        <v>880533050</v>
      </c>
      <c r="D1834" s="115" t="s">
        <v>139</v>
      </c>
      <c r="E1834" s="115" t="s">
        <v>140</v>
      </c>
      <c r="F1834" s="666"/>
      <c r="G1834" s="486"/>
      <c r="H1834" s="486"/>
      <c r="I1834" s="666"/>
      <c r="J1834" s="265">
        <v>44027</v>
      </c>
      <c r="K1834" s="84"/>
      <c r="L1834" s="84"/>
      <c r="M1834" s="664"/>
      <c r="N1834" s="84"/>
      <c r="O1834" s="84"/>
      <c r="P1834" s="84"/>
      <c r="Q1834" s="84"/>
      <c r="R1834" s="84"/>
      <c r="S1834" s="84"/>
      <c r="T1834" s="84"/>
      <c r="U1834" s="84"/>
      <c r="V1834" s="84"/>
      <c r="W1834" s="84"/>
      <c r="X1834" s="84"/>
      <c r="Y1834" s="84"/>
      <c r="Z1834" s="84"/>
      <c r="AA1834" s="84"/>
      <c r="AB1834" s="84"/>
      <c r="AC1834" s="84"/>
      <c r="AD1834" s="84"/>
    </row>
    <row r="1835" spans="1:30">
      <c r="A1835" s="666">
        <v>44012</v>
      </c>
      <c r="B1835" s="115" t="s">
        <v>149</v>
      </c>
      <c r="C1835" s="486">
        <v>880567889</v>
      </c>
      <c r="D1835" s="115" t="s">
        <v>139</v>
      </c>
      <c r="E1835" s="115" t="s">
        <v>140</v>
      </c>
      <c r="F1835" s="666"/>
      <c r="G1835" s="486"/>
      <c r="H1835" s="486"/>
      <c r="I1835" s="666"/>
      <c r="J1835" s="265">
        <v>44027</v>
      </c>
      <c r="K1835" s="84"/>
      <c r="L1835" s="84"/>
      <c r="M1835" s="664"/>
      <c r="N1835" s="84"/>
      <c r="O1835" s="84"/>
      <c r="P1835" s="84"/>
      <c r="Q1835" s="84"/>
      <c r="R1835" s="84"/>
      <c r="S1835" s="84"/>
      <c r="T1835" s="84"/>
      <c r="U1835" s="84"/>
      <c r="V1835" s="84"/>
      <c r="W1835" s="84"/>
      <c r="X1835" s="84"/>
      <c r="Y1835" s="84"/>
      <c r="Z1835" s="84"/>
      <c r="AA1835" s="84"/>
      <c r="AB1835" s="84"/>
      <c r="AC1835" s="84"/>
      <c r="AD1835" s="84"/>
    </row>
    <row r="1836" spans="1:30">
      <c r="A1836" s="666">
        <v>44012</v>
      </c>
      <c r="B1836" s="115" t="s">
        <v>149</v>
      </c>
      <c r="C1836" s="486">
        <v>880022557</v>
      </c>
      <c r="D1836" s="115" t="s">
        <v>152</v>
      </c>
      <c r="E1836" s="115" t="s">
        <v>140</v>
      </c>
      <c r="F1836" s="666"/>
      <c r="G1836" s="486"/>
      <c r="H1836" s="486"/>
      <c r="I1836" s="666"/>
      <c r="J1836" s="265">
        <v>44027</v>
      </c>
      <c r="K1836" s="84"/>
      <c r="L1836" s="84"/>
      <c r="M1836" s="664"/>
      <c r="N1836" s="84"/>
      <c r="O1836" s="84"/>
      <c r="P1836" s="84"/>
      <c r="Q1836" s="84"/>
      <c r="R1836" s="84"/>
      <c r="S1836" s="84"/>
      <c r="T1836" s="84"/>
      <c r="U1836" s="84"/>
      <c r="V1836" s="84"/>
      <c r="W1836" s="84"/>
      <c r="X1836" s="84"/>
      <c r="Y1836" s="84"/>
      <c r="Z1836" s="84"/>
      <c r="AA1836" s="84"/>
      <c r="AB1836" s="84"/>
      <c r="AC1836" s="84"/>
      <c r="AD1836" s="84"/>
    </row>
    <row r="1837" spans="1:30">
      <c r="A1837" s="666">
        <v>44012</v>
      </c>
      <c r="B1837" s="115" t="s">
        <v>149</v>
      </c>
      <c r="C1837" s="486">
        <v>880140170</v>
      </c>
      <c r="D1837" s="115" t="s">
        <v>139</v>
      </c>
      <c r="E1837" s="115" t="s">
        <v>140</v>
      </c>
      <c r="F1837" s="666"/>
      <c r="G1837" s="486"/>
      <c r="H1837" s="486"/>
      <c r="I1837" s="37"/>
      <c r="J1837" s="666">
        <v>44027</v>
      </c>
      <c r="K1837" s="84"/>
      <c r="L1837" s="84"/>
      <c r="M1837" s="664"/>
      <c r="N1837" s="84"/>
      <c r="O1837" s="84"/>
      <c r="P1837" s="84"/>
      <c r="Q1837" s="84"/>
      <c r="R1837" s="84"/>
      <c r="S1837" s="84"/>
      <c r="T1837" s="84"/>
      <c r="U1837" s="84"/>
      <c r="V1837" s="84"/>
      <c r="W1837" s="84"/>
      <c r="X1837" s="84"/>
      <c r="Y1837" s="84"/>
      <c r="Z1837" s="84"/>
      <c r="AA1837" s="84"/>
      <c r="AB1837" s="84"/>
      <c r="AC1837" s="84"/>
      <c r="AD1837" s="84"/>
    </row>
    <row r="1838" spans="1:30">
      <c r="A1838" s="37">
        <v>6.3</v>
      </c>
      <c r="B1838" s="115" t="s">
        <v>901</v>
      </c>
      <c r="C1838" s="37">
        <v>880017931</v>
      </c>
      <c r="D1838" s="115" t="s">
        <v>139</v>
      </c>
      <c r="E1838" s="115" t="s">
        <v>147</v>
      </c>
      <c r="F1838" s="115" t="s">
        <v>11093</v>
      </c>
      <c r="G1838" s="115" t="s">
        <v>35</v>
      </c>
      <c r="H1838" s="37"/>
      <c r="I1838" s="37"/>
      <c r="J1838" s="37">
        <v>6.9</v>
      </c>
      <c r="K1838" s="115" t="s">
        <v>142</v>
      </c>
      <c r="L1838" s="37"/>
      <c r="M1838" s="37"/>
      <c r="N1838" s="37"/>
      <c r="O1838" s="37"/>
      <c r="P1838" s="37"/>
      <c r="Q1838" s="37"/>
      <c r="R1838" s="84"/>
      <c r="S1838" s="84"/>
      <c r="T1838" s="84"/>
      <c r="U1838" s="84"/>
      <c r="V1838" s="84"/>
      <c r="W1838" s="84"/>
      <c r="X1838" s="84"/>
      <c r="Y1838" s="84"/>
      <c r="Z1838" s="84"/>
      <c r="AA1838" s="84"/>
      <c r="AB1838" s="84"/>
      <c r="AC1838" s="84"/>
      <c r="AD1838" s="84"/>
    </row>
    <row r="1839" spans="1:30">
      <c r="A1839" s="37">
        <v>6.3</v>
      </c>
      <c r="B1839" s="115" t="s">
        <v>901</v>
      </c>
      <c r="C1839" s="37">
        <v>881754795</v>
      </c>
      <c r="D1839" s="115" t="s">
        <v>139</v>
      </c>
      <c r="E1839" s="115" t="s">
        <v>147</v>
      </c>
      <c r="F1839" s="115" t="s">
        <v>11094</v>
      </c>
      <c r="G1839" s="115" t="s">
        <v>35</v>
      </c>
      <c r="H1839" s="37">
        <v>6.9</v>
      </c>
      <c r="I1839" s="37">
        <v>6.9</v>
      </c>
      <c r="J1839" s="37"/>
      <c r="K1839" s="115" t="s">
        <v>11095</v>
      </c>
      <c r="L1839" s="37"/>
      <c r="M1839" s="37"/>
      <c r="N1839" s="37"/>
      <c r="O1839" s="37">
        <v>88</v>
      </c>
      <c r="P1839" s="37"/>
      <c r="Q1839" s="37"/>
      <c r="R1839" s="84"/>
      <c r="S1839" s="84"/>
      <c r="T1839" s="84"/>
      <c r="U1839" s="84"/>
      <c r="V1839" s="84"/>
      <c r="W1839" s="84"/>
      <c r="X1839" s="84"/>
      <c r="Y1839" s="84"/>
      <c r="Z1839" s="84"/>
      <c r="AA1839" s="84"/>
      <c r="AB1839" s="84"/>
      <c r="AC1839" s="84"/>
      <c r="AD1839" s="84"/>
    </row>
    <row r="1840" spans="1:30">
      <c r="A1840" s="37">
        <v>6.3</v>
      </c>
      <c r="B1840" s="115" t="s">
        <v>901</v>
      </c>
      <c r="C1840" s="37">
        <v>881106513</v>
      </c>
      <c r="D1840" s="115" t="s">
        <v>139</v>
      </c>
      <c r="E1840" s="115" t="s">
        <v>147</v>
      </c>
      <c r="F1840" s="115" t="s">
        <v>11096</v>
      </c>
      <c r="G1840" s="115" t="s">
        <v>35</v>
      </c>
      <c r="H1840" s="37">
        <v>6.9</v>
      </c>
      <c r="I1840" s="37"/>
      <c r="J1840" s="37">
        <v>6.15</v>
      </c>
      <c r="K1840" s="37"/>
      <c r="L1840" s="37"/>
      <c r="M1840" s="37"/>
      <c r="N1840" s="37"/>
      <c r="O1840" s="37"/>
      <c r="P1840" s="37"/>
      <c r="Q1840" s="37"/>
      <c r="R1840" s="84"/>
      <c r="S1840" s="84"/>
      <c r="T1840" s="84"/>
      <c r="U1840" s="84"/>
      <c r="V1840" s="84"/>
      <c r="W1840" s="84"/>
      <c r="X1840" s="84"/>
      <c r="Y1840" s="84"/>
      <c r="Z1840" s="84"/>
      <c r="AA1840" s="84"/>
      <c r="AB1840" s="84"/>
      <c r="AC1840" s="84"/>
      <c r="AD1840" s="84"/>
    </row>
    <row r="1841" spans="1:30">
      <c r="A1841" s="37">
        <v>6.3</v>
      </c>
      <c r="B1841" s="115" t="s">
        <v>901</v>
      </c>
      <c r="C1841" s="37">
        <v>880013820</v>
      </c>
      <c r="D1841" s="115" t="s">
        <v>345</v>
      </c>
      <c r="E1841" s="115" t="s">
        <v>147</v>
      </c>
      <c r="F1841" s="115" t="s">
        <v>981</v>
      </c>
      <c r="G1841" s="115" t="s">
        <v>37</v>
      </c>
      <c r="H1841" s="37"/>
      <c r="I1841" s="109" t="s">
        <v>11097</v>
      </c>
      <c r="J1841" s="115"/>
      <c r="K1841" s="115" t="s">
        <v>142</v>
      </c>
      <c r="L1841" s="37"/>
      <c r="M1841" s="37"/>
      <c r="N1841" s="115"/>
      <c r="O1841" s="115">
        <v>4100</v>
      </c>
      <c r="P1841" s="37"/>
      <c r="Q1841" s="37"/>
      <c r="R1841" s="84"/>
      <c r="S1841" s="84"/>
      <c r="T1841" s="84"/>
      <c r="U1841" s="84"/>
      <c r="V1841" s="84"/>
      <c r="W1841" s="84"/>
      <c r="X1841" s="84"/>
      <c r="Y1841" s="84"/>
      <c r="Z1841" s="84"/>
      <c r="AA1841" s="84"/>
      <c r="AB1841" s="84"/>
      <c r="AC1841" s="84"/>
      <c r="AD1841" s="84"/>
    </row>
    <row r="1842" spans="1:30">
      <c r="A1842" s="37">
        <v>6.3</v>
      </c>
      <c r="B1842" s="115" t="s">
        <v>901</v>
      </c>
      <c r="C1842" s="37">
        <v>880033364</v>
      </c>
      <c r="D1842" s="115" t="s">
        <v>139</v>
      </c>
      <c r="E1842" s="115" t="s">
        <v>140</v>
      </c>
      <c r="F1842" s="115" t="s">
        <v>11098</v>
      </c>
      <c r="G1842" s="115" t="s">
        <v>35</v>
      </c>
      <c r="H1842" s="37"/>
      <c r="I1842" s="37"/>
      <c r="J1842" s="37"/>
      <c r="K1842" s="115" t="s">
        <v>11099</v>
      </c>
      <c r="L1842" s="37"/>
      <c r="M1842" s="37"/>
      <c r="N1842" s="37"/>
      <c r="O1842" s="37"/>
      <c r="P1842" s="37"/>
      <c r="Q1842" s="37"/>
      <c r="R1842" s="84"/>
      <c r="S1842" s="84"/>
      <c r="T1842" s="84"/>
      <c r="U1842" s="84"/>
      <c r="V1842" s="84"/>
      <c r="W1842" s="84"/>
      <c r="X1842" s="84"/>
      <c r="Y1842" s="84"/>
      <c r="Z1842" s="84"/>
      <c r="AA1842" s="84"/>
      <c r="AB1842" s="84"/>
      <c r="AC1842" s="84"/>
      <c r="AD1842" s="84"/>
    </row>
    <row r="1843" spans="1:30">
      <c r="A1843" s="37">
        <v>6.3</v>
      </c>
      <c r="B1843" s="115" t="s">
        <v>901</v>
      </c>
      <c r="C1843" s="37">
        <v>881488844</v>
      </c>
      <c r="D1843" s="115" t="s">
        <v>152</v>
      </c>
      <c r="E1843" s="115" t="s">
        <v>140</v>
      </c>
      <c r="F1843" s="115" t="s">
        <v>11100</v>
      </c>
      <c r="G1843" s="115" t="s">
        <v>35</v>
      </c>
      <c r="H1843" s="37"/>
      <c r="I1843" s="37">
        <v>6.8</v>
      </c>
      <c r="J1843" s="37"/>
      <c r="K1843" s="115" t="s">
        <v>142</v>
      </c>
      <c r="L1843" s="37"/>
      <c r="M1843" s="37"/>
      <c r="N1843" s="37"/>
      <c r="O1843" s="37">
        <v>62.5</v>
      </c>
      <c r="P1843" s="37"/>
      <c r="Q1843" s="37"/>
      <c r="R1843" s="84"/>
      <c r="S1843" s="84"/>
      <c r="T1843" s="84"/>
      <c r="U1843" s="84"/>
      <c r="V1843" s="84"/>
      <c r="W1843" s="84"/>
      <c r="X1843" s="84"/>
      <c r="Y1843" s="84"/>
      <c r="Z1843" s="84"/>
      <c r="AA1843" s="84"/>
      <c r="AB1843" s="84"/>
      <c r="AC1843" s="84"/>
      <c r="AD1843" s="84"/>
    </row>
    <row r="1844" spans="1:30">
      <c r="A1844" s="37">
        <v>6.3</v>
      </c>
      <c r="B1844" s="115" t="s">
        <v>901</v>
      </c>
      <c r="C1844" s="37">
        <v>881526752</v>
      </c>
      <c r="D1844" s="115" t="s">
        <v>152</v>
      </c>
      <c r="E1844" s="115" t="s">
        <v>140</v>
      </c>
      <c r="F1844" s="115" t="s">
        <v>11101</v>
      </c>
      <c r="G1844" s="115" t="s">
        <v>35</v>
      </c>
      <c r="H1844" s="37"/>
      <c r="I1844" s="37"/>
      <c r="J1844" s="37">
        <v>6.9</v>
      </c>
      <c r="K1844" s="115" t="s">
        <v>142</v>
      </c>
      <c r="L1844" s="37"/>
      <c r="M1844" s="37"/>
      <c r="N1844" s="37"/>
      <c r="O1844" s="37"/>
      <c r="P1844" s="37"/>
      <c r="Q1844" s="37"/>
      <c r="R1844" s="84"/>
      <c r="S1844" s="84"/>
      <c r="T1844" s="84"/>
      <c r="U1844" s="84"/>
      <c r="V1844" s="84"/>
      <c r="W1844" s="84"/>
      <c r="X1844" s="84"/>
      <c r="Y1844" s="84"/>
      <c r="Z1844" s="84"/>
      <c r="AA1844" s="84"/>
      <c r="AB1844" s="84"/>
      <c r="AC1844" s="84"/>
      <c r="AD1844" s="84"/>
    </row>
    <row r="1845" spans="1:30">
      <c r="A1845" s="37">
        <v>6.3</v>
      </c>
      <c r="B1845" s="115" t="s">
        <v>901</v>
      </c>
      <c r="C1845" s="37">
        <v>880040089</v>
      </c>
      <c r="D1845" s="115" t="s">
        <v>345</v>
      </c>
      <c r="E1845" s="115" t="s">
        <v>140</v>
      </c>
      <c r="F1845" s="115" t="s">
        <v>11102</v>
      </c>
      <c r="G1845" s="115" t="s">
        <v>35</v>
      </c>
      <c r="H1845" s="37"/>
      <c r="I1845" s="37"/>
      <c r="J1845" s="37">
        <v>6.9</v>
      </c>
      <c r="K1845" s="115" t="s">
        <v>142</v>
      </c>
      <c r="L1845" s="37"/>
      <c r="M1845" s="37"/>
      <c r="N1845" s="37"/>
      <c r="O1845" s="37"/>
      <c r="P1845" s="37"/>
      <c r="Q1845" s="37"/>
      <c r="R1845" s="84"/>
      <c r="S1845" s="84"/>
      <c r="T1845" s="84"/>
      <c r="U1845" s="84"/>
      <c r="V1845" s="84"/>
      <c r="W1845" s="84"/>
      <c r="X1845" s="84"/>
      <c r="Y1845" s="84"/>
      <c r="Z1845" s="84"/>
      <c r="AA1845" s="84"/>
      <c r="AB1845" s="84"/>
      <c r="AC1845" s="84"/>
      <c r="AD1845" s="84"/>
    </row>
    <row r="1846" spans="1:30">
      <c r="A1846" s="37">
        <v>6.3</v>
      </c>
      <c r="B1846" s="115" t="s">
        <v>901</v>
      </c>
      <c r="C1846" s="37">
        <v>880967928</v>
      </c>
      <c r="D1846" s="115" t="s">
        <v>345</v>
      </c>
      <c r="E1846" s="115" t="s">
        <v>140</v>
      </c>
      <c r="F1846" s="115" t="s">
        <v>11103</v>
      </c>
      <c r="G1846" s="115" t="s">
        <v>35</v>
      </c>
      <c r="H1846" s="37"/>
      <c r="I1846" s="37"/>
      <c r="J1846" s="37">
        <v>6.9</v>
      </c>
      <c r="K1846" s="37"/>
      <c r="L1846" s="37"/>
      <c r="M1846" s="37"/>
      <c r="N1846" s="37"/>
      <c r="O1846" s="37"/>
      <c r="P1846" s="37"/>
      <c r="Q1846" s="37"/>
      <c r="R1846" s="84"/>
      <c r="S1846" s="84"/>
      <c r="T1846" s="84"/>
      <c r="U1846" s="84"/>
      <c r="V1846" s="84"/>
      <c r="W1846" s="84"/>
      <c r="X1846" s="84"/>
      <c r="Y1846" s="84"/>
      <c r="Z1846" s="84"/>
      <c r="AA1846" s="84"/>
      <c r="AB1846" s="84"/>
      <c r="AC1846" s="84"/>
      <c r="AD1846" s="84"/>
    </row>
    <row r="1847" spans="1:30">
      <c r="A1847" s="37">
        <v>6.3</v>
      </c>
      <c r="B1847" s="115" t="s">
        <v>901</v>
      </c>
      <c r="C1847" s="37">
        <v>881711503</v>
      </c>
      <c r="D1847" s="115" t="s">
        <v>152</v>
      </c>
      <c r="E1847" s="115" t="s">
        <v>140</v>
      </c>
      <c r="F1847" s="115" t="s">
        <v>11104</v>
      </c>
      <c r="G1847" s="115" t="s">
        <v>35</v>
      </c>
      <c r="H1847" s="37"/>
      <c r="I1847" s="37">
        <v>6.7</v>
      </c>
      <c r="J1847" s="37"/>
      <c r="K1847" s="115" t="s">
        <v>142</v>
      </c>
      <c r="L1847" s="37"/>
      <c r="M1847" s="37"/>
      <c r="N1847" s="37"/>
      <c r="O1847" s="37">
        <v>62.5</v>
      </c>
      <c r="P1847" s="37"/>
      <c r="Q1847" s="37"/>
      <c r="R1847" s="84"/>
      <c r="S1847" s="84"/>
      <c r="T1847" s="84"/>
      <c r="U1847" s="84"/>
      <c r="V1847" s="84"/>
      <c r="W1847" s="84"/>
      <c r="X1847" s="84"/>
      <c r="Y1847" s="84"/>
      <c r="Z1847" s="84"/>
      <c r="AA1847" s="84"/>
      <c r="AB1847" s="84"/>
      <c r="AC1847" s="84"/>
      <c r="AD1847" s="84"/>
    </row>
    <row r="1848" spans="1:30">
      <c r="A1848" s="37">
        <v>6.3</v>
      </c>
      <c r="B1848" s="115" t="s">
        <v>901</v>
      </c>
      <c r="C1848" s="37">
        <v>880914900</v>
      </c>
      <c r="D1848" s="115" t="s">
        <v>139</v>
      </c>
      <c r="E1848" s="115" t="s">
        <v>140</v>
      </c>
      <c r="F1848" s="115" t="s">
        <v>11105</v>
      </c>
      <c r="G1848" s="115" t="s">
        <v>37</v>
      </c>
      <c r="H1848" s="37"/>
      <c r="I1848" s="37">
        <v>6.3</v>
      </c>
      <c r="J1848" s="37"/>
      <c r="K1848" s="115" t="s">
        <v>282</v>
      </c>
      <c r="L1848" s="37"/>
      <c r="M1848" s="37"/>
      <c r="N1848" s="115"/>
      <c r="O1848" s="84">
        <v>22176.12</v>
      </c>
      <c r="P1848" s="37"/>
      <c r="Q1848" s="37"/>
      <c r="R1848" s="84"/>
      <c r="S1848" s="84"/>
      <c r="T1848" s="84"/>
      <c r="U1848" s="84"/>
      <c r="V1848" s="84"/>
      <c r="W1848" s="84"/>
      <c r="X1848" s="84"/>
      <c r="Y1848" s="84"/>
      <c r="Z1848" s="84"/>
      <c r="AA1848" s="84"/>
      <c r="AB1848" s="84"/>
      <c r="AC1848" s="84"/>
      <c r="AD1848" s="84"/>
    </row>
    <row r="1849" spans="1:30">
      <c r="A1849" s="37">
        <v>6.4</v>
      </c>
      <c r="B1849" s="115" t="s">
        <v>901</v>
      </c>
      <c r="C1849" s="37">
        <v>881842341</v>
      </c>
      <c r="D1849" s="115" t="s">
        <v>152</v>
      </c>
      <c r="E1849" s="115" t="s">
        <v>140</v>
      </c>
      <c r="F1849" s="115" t="s">
        <v>11106</v>
      </c>
      <c r="G1849" s="115" t="s">
        <v>35</v>
      </c>
      <c r="H1849" s="37"/>
      <c r="I1849" s="37"/>
      <c r="J1849" s="665">
        <v>43992</v>
      </c>
      <c r="K1849" s="115" t="s">
        <v>142</v>
      </c>
      <c r="L1849" s="37"/>
      <c r="M1849" s="37"/>
      <c r="N1849" s="265">
        <v>43985</v>
      </c>
      <c r="O1849" s="115"/>
      <c r="P1849" s="37"/>
      <c r="Q1849" s="37"/>
      <c r="R1849" s="84"/>
      <c r="S1849" s="84"/>
      <c r="T1849" s="84"/>
      <c r="U1849" s="84"/>
      <c r="V1849" s="84"/>
      <c r="W1849" s="84"/>
      <c r="X1849" s="84"/>
      <c r="Y1849" s="84"/>
      <c r="Z1849" s="84"/>
      <c r="AA1849" s="84"/>
      <c r="AB1849" s="84"/>
      <c r="AC1849" s="84"/>
      <c r="AD1849" s="84"/>
    </row>
    <row r="1850" spans="1:30">
      <c r="A1850" s="37">
        <v>6.4</v>
      </c>
      <c r="B1850" s="115" t="s">
        <v>901</v>
      </c>
      <c r="C1850" s="37">
        <v>882018577</v>
      </c>
      <c r="D1850" s="115" t="s">
        <v>345</v>
      </c>
      <c r="E1850" s="115" t="s">
        <v>140</v>
      </c>
      <c r="F1850" s="115" t="s">
        <v>11107</v>
      </c>
      <c r="G1850" s="115" t="s">
        <v>35</v>
      </c>
      <c r="H1850" s="37"/>
      <c r="I1850" s="37"/>
      <c r="J1850" s="665">
        <v>43992</v>
      </c>
      <c r="K1850" s="115" t="s">
        <v>11108</v>
      </c>
      <c r="L1850" s="37"/>
      <c r="M1850" s="37"/>
      <c r="N1850" s="37"/>
      <c r="O1850" s="37"/>
      <c r="P1850" s="37"/>
      <c r="Q1850" s="37"/>
      <c r="R1850" s="84"/>
      <c r="S1850" s="84"/>
      <c r="T1850" s="84"/>
      <c r="U1850" s="84"/>
      <c r="V1850" s="84"/>
      <c r="W1850" s="84"/>
      <c r="X1850" s="84"/>
      <c r="Y1850" s="84"/>
      <c r="Z1850" s="84"/>
      <c r="AA1850" s="84"/>
      <c r="AB1850" s="84"/>
      <c r="AC1850" s="84"/>
      <c r="AD1850" s="84"/>
    </row>
    <row r="1851" spans="1:30">
      <c r="A1851" s="37">
        <v>6.4</v>
      </c>
      <c r="B1851" s="115" t="s">
        <v>901</v>
      </c>
      <c r="C1851" s="37">
        <v>881755412</v>
      </c>
      <c r="D1851" s="115" t="s">
        <v>152</v>
      </c>
      <c r="E1851" s="115" t="s">
        <v>140</v>
      </c>
      <c r="F1851" s="115" t="s">
        <v>11109</v>
      </c>
      <c r="G1851" s="115" t="s">
        <v>35</v>
      </c>
      <c r="H1851" s="37"/>
      <c r="I1851" s="37"/>
      <c r="J1851" s="665">
        <v>43992</v>
      </c>
      <c r="K1851" s="115" t="s">
        <v>142</v>
      </c>
      <c r="L1851" s="37"/>
      <c r="M1851" s="37"/>
      <c r="N1851" s="37"/>
      <c r="O1851" s="37"/>
      <c r="P1851" s="37"/>
      <c r="Q1851" s="37"/>
      <c r="R1851" s="84"/>
      <c r="S1851" s="84"/>
      <c r="T1851" s="84"/>
      <c r="U1851" s="84"/>
      <c r="V1851" s="84"/>
      <c r="W1851" s="84"/>
      <c r="X1851" s="84"/>
      <c r="Y1851" s="84"/>
      <c r="Z1851" s="84"/>
      <c r="AA1851" s="84"/>
      <c r="AB1851" s="84"/>
      <c r="AC1851" s="84"/>
      <c r="AD1851" s="84"/>
    </row>
    <row r="1852" spans="1:30">
      <c r="A1852" s="37">
        <v>6.4</v>
      </c>
      <c r="B1852" s="115" t="s">
        <v>901</v>
      </c>
      <c r="C1852" s="37">
        <v>881977654</v>
      </c>
      <c r="D1852" s="115" t="s">
        <v>345</v>
      </c>
      <c r="E1852" s="115" t="s">
        <v>140</v>
      </c>
      <c r="F1852" s="115" t="s">
        <v>11110</v>
      </c>
      <c r="G1852" s="115" t="s">
        <v>35</v>
      </c>
      <c r="H1852" s="37"/>
      <c r="I1852" s="37"/>
      <c r="J1852" s="665">
        <v>43992</v>
      </c>
      <c r="K1852" s="115" t="s">
        <v>200</v>
      </c>
      <c r="L1852" s="37"/>
      <c r="M1852" s="37"/>
      <c r="N1852" s="37"/>
      <c r="O1852" s="37"/>
      <c r="P1852" s="37"/>
      <c r="Q1852" s="37"/>
      <c r="R1852" s="84"/>
      <c r="S1852" s="84"/>
      <c r="T1852" s="84"/>
      <c r="U1852" s="84"/>
      <c r="V1852" s="84"/>
      <c r="W1852" s="84"/>
      <c r="X1852" s="84"/>
      <c r="Y1852" s="84"/>
      <c r="Z1852" s="84"/>
      <c r="AA1852" s="84"/>
      <c r="AB1852" s="84"/>
      <c r="AC1852" s="84"/>
      <c r="AD1852" s="84"/>
    </row>
    <row r="1853" spans="1:30">
      <c r="A1853" s="37">
        <v>6.4</v>
      </c>
      <c r="B1853" s="115" t="s">
        <v>901</v>
      </c>
      <c r="C1853" s="37">
        <v>880592705</v>
      </c>
      <c r="D1853" s="115" t="s">
        <v>345</v>
      </c>
      <c r="E1853" s="115" t="s">
        <v>140</v>
      </c>
      <c r="F1853" s="115" t="s">
        <v>11111</v>
      </c>
      <c r="G1853" s="115" t="s">
        <v>35</v>
      </c>
      <c r="H1853" s="37"/>
      <c r="I1853" s="37"/>
      <c r="J1853" s="665">
        <v>43992</v>
      </c>
      <c r="K1853" s="37"/>
      <c r="L1853" s="37"/>
      <c r="M1853" s="37"/>
      <c r="N1853" s="37"/>
      <c r="O1853" s="37"/>
      <c r="P1853" s="37"/>
      <c r="Q1853" s="37"/>
      <c r="R1853" s="84"/>
      <c r="S1853" s="84"/>
      <c r="T1853" s="84"/>
      <c r="U1853" s="84"/>
      <c r="V1853" s="84"/>
      <c r="W1853" s="84"/>
      <c r="X1853" s="84"/>
      <c r="Y1853" s="84"/>
      <c r="Z1853" s="84"/>
      <c r="AA1853" s="84"/>
      <c r="AB1853" s="84"/>
      <c r="AC1853" s="84"/>
      <c r="AD1853" s="84"/>
    </row>
    <row r="1854" spans="1:30">
      <c r="A1854" s="37">
        <v>6.4</v>
      </c>
      <c r="B1854" s="115" t="s">
        <v>901</v>
      </c>
      <c r="C1854" s="37">
        <v>881195988</v>
      </c>
      <c r="D1854" s="115" t="s">
        <v>139</v>
      </c>
      <c r="E1854" s="115" t="s">
        <v>140</v>
      </c>
      <c r="F1854" s="115" t="s">
        <v>11112</v>
      </c>
      <c r="G1854" s="115" t="s">
        <v>35</v>
      </c>
      <c r="H1854" s="37"/>
      <c r="I1854" s="37"/>
      <c r="J1854" s="665">
        <v>43992</v>
      </c>
      <c r="K1854" s="115" t="s">
        <v>2004</v>
      </c>
      <c r="L1854" s="37"/>
      <c r="M1854" s="37"/>
      <c r="N1854" s="37"/>
      <c r="O1854" s="37"/>
      <c r="P1854" s="37"/>
      <c r="Q1854" s="37"/>
      <c r="R1854" s="84"/>
      <c r="S1854" s="84"/>
      <c r="T1854" s="84"/>
      <c r="U1854" s="84"/>
      <c r="V1854" s="84"/>
      <c r="W1854" s="84"/>
      <c r="X1854" s="84"/>
      <c r="Y1854" s="84"/>
      <c r="Z1854" s="84"/>
      <c r="AA1854" s="84"/>
      <c r="AB1854" s="84"/>
      <c r="AC1854" s="84"/>
      <c r="AD1854" s="84"/>
    </row>
    <row r="1855" spans="1:30">
      <c r="A1855" s="37">
        <v>6.4</v>
      </c>
      <c r="B1855" s="115" t="s">
        <v>901</v>
      </c>
      <c r="C1855" s="37">
        <v>880018733</v>
      </c>
      <c r="D1855" s="115" t="s">
        <v>139</v>
      </c>
      <c r="E1855" s="115" t="s">
        <v>140</v>
      </c>
      <c r="F1855" s="115" t="s">
        <v>11113</v>
      </c>
      <c r="G1855" s="115" t="s">
        <v>35</v>
      </c>
      <c r="H1855" s="37"/>
      <c r="I1855" s="37"/>
      <c r="J1855" s="665">
        <v>43992</v>
      </c>
      <c r="K1855" s="115" t="s">
        <v>11099</v>
      </c>
      <c r="L1855" s="37"/>
      <c r="M1855" s="37"/>
      <c r="N1855" s="37"/>
      <c r="O1855" s="37"/>
      <c r="P1855" s="37"/>
      <c r="Q1855" s="37"/>
      <c r="R1855" s="84"/>
      <c r="S1855" s="84"/>
      <c r="T1855" s="84"/>
      <c r="U1855" s="84"/>
      <c r="V1855" s="84"/>
      <c r="W1855" s="84"/>
      <c r="X1855" s="84"/>
      <c r="Y1855" s="84"/>
      <c r="Z1855" s="84"/>
      <c r="AA1855" s="84"/>
      <c r="AB1855" s="84"/>
      <c r="AC1855" s="84"/>
      <c r="AD1855" s="84"/>
    </row>
    <row r="1856" spans="1:30">
      <c r="A1856" s="37">
        <v>6.4</v>
      </c>
      <c r="B1856" s="115" t="s">
        <v>901</v>
      </c>
      <c r="C1856" s="84">
        <v>881460966</v>
      </c>
      <c r="D1856" s="115" t="s">
        <v>139</v>
      </c>
      <c r="E1856" s="115" t="s">
        <v>147</v>
      </c>
      <c r="F1856" s="115" t="s">
        <v>11114</v>
      </c>
      <c r="G1856" s="115" t="s">
        <v>35</v>
      </c>
      <c r="H1856" s="37"/>
      <c r="I1856" s="37"/>
      <c r="J1856" s="665">
        <v>43992</v>
      </c>
      <c r="K1856" s="37"/>
      <c r="L1856" s="37"/>
      <c r="M1856" s="37"/>
      <c r="N1856" s="37"/>
      <c r="O1856" s="37"/>
      <c r="P1856" s="37"/>
      <c r="Q1856" s="37"/>
      <c r="R1856" s="84"/>
      <c r="S1856" s="84"/>
      <c r="T1856" s="84"/>
      <c r="U1856" s="84"/>
      <c r="V1856" s="84"/>
      <c r="W1856" s="84"/>
      <c r="X1856" s="84"/>
      <c r="Y1856" s="84"/>
      <c r="Z1856" s="84"/>
      <c r="AA1856" s="84"/>
      <c r="AB1856" s="84"/>
      <c r="AC1856" s="84"/>
      <c r="AD1856" s="84"/>
    </row>
    <row r="1857" spans="1:30">
      <c r="A1857" s="37">
        <v>6.4</v>
      </c>
      <c r="B1857" s="115" t="s">
        <v>901</v>
      </c>
      <c r="C1857" s="37">
        <v>880024434</v>
      </c>
      <c r="D1857" s="115" t="s">
        <v>139</v>
      </c>
      <c r="E1857" s="115" t="s">
        <v>147</v>
      </c>
      <c r="F1857" s="115" t="s">
        <v>11115</v>
      </c>
      <c r="G1857" s="115" t="s">
        <v>35</v>
      </c>
      <c r="H1857" s="37"/>
      <c r="I1857" s="37"/>
      <c r="J1857" s="665">
        <v>43992</v>
      </c>
      <c r="K1857" s="37"/>
      <c r="L1857" s="37"/>
      <c r="M1857" s="37"/>
      <c r="N1857" s="37"/>
      <c r="O1857" s="37"/>
      <c r="P1857" s="37"/>
      <c r="Q1857" s="37"/>
      <c r="R1857" s="84"/>
      <c r="S1857" s="84"/>
      <c r="T1857" s="84"/>
      <c r="U1857" s="84"/>
      <c r="V1857" s="84"/>
      <c r="W1857" s="84"/>
      <c r="X1857" s="84"/>
      <c r="Y1857" s="84"/>
      <c r="Z1857" s="84"/>
      <c r="AA1857" s="84"/>
      <c r="AB1857" s="84"/>
      <c r="AC1857" s="84"/>
      <c r="AD1857" s="84"/>
    </row>
    <row r="1858" spans="1:30">
      <c r="A1858" s="37">
        <v>6.4</v>
      </c>
      <c r="B1858" s="115" t="s">
        <v>901</v>
      </c>
      <c r="C1858" s="37">
        <v>881031226</v>
      </c>
      <c r="D1858" s="115" t="s">
        <v>139</v>
      </c>
      <c r="E1858" s="115" t="s">
        <v>147</v>
      </c>
      <c r="F1858" s="37"/>
      <c r="G1858" s="37"/>
      <c r="H1858" s="37">
        <v>6.9</v>
      </c>
      <c r="I1858" s="37">
        <v>6.5</v>
      </c>
      <c r="J1858" s="37"/>
      <c r="K1858" s="37"/>
      <c r="L1858" s="37"/>
      <c r="M1858" s="115" t="s">
        <v>11116</v>
      </c>
      <c r="N1858" s="37"/>
      <c r="O1858" s="84">
        <v>592.5</v>
      </c>
      <c r="P1858" s="37"/>
      <c r="Q1858" s="37"/>
      <c r="R1858" s="84"/>
      <c r="S1858" s="84"/>
      <c r="T1858" s="84"/>
      <c r="U1858" s="84"/>
      <c r="V1858" s="84"/>
      <c r="W1858" s="84"/>
      <c r="X1858" s="84"/>
      <c r="Y1858" s="84"/>
      <c r="Z1858" s="84"/>
      <c r="AA1858" s="84"/>
      <c r="AB1858" s="84"/>
      <c r="AC1858" s="84"/>
      <c r="AD1858" s="84"/>
    </row>
    <row r="1859" spans="1:30">
      <c r="A1859" s="37">
        <v>6.4</v>
      </c>
      <c r="B1859" s="115" t="s">
        <v>901</v>
      </c>
      <c r="C1859" s="37">
        <v>880012463</v>
      </c>
      <c r="D1859" s="115" t="s">
        <v>345</v>
      </c>
      <c r="E1859" s="115" t="s">
        <v>140</v>
      </c>
      <c r="F1859" s="115" t="s">
        <v>11117</v>
      </c>
      <c r="G1859" s="115" t="s">
        <v>35</v>
      </c>
      <c r="H1859" s="37"/>
      <c r="I1859" s="37"/>
      <c r="J1859" s="115" t="s">
        <v>3959</v>
      </c>
      <c r="K1859" s="37"/>
      <c r="L1859" s="37"/>
      <c r="M1859" s="37"/>
      <c r="N1859" s="37"/>
      <c r="O1859" s="37"/>
      <c r="P1859" s="37"/>
      <c r="Q1859" s="37"/>
      <c r="R1859" s="84"/>
      <c r="S1859" s="84"/>
      <c r="T1859" s="84"/>
      <c r="U1859" s="84"/>
      <c r="V1859" s="84"/>
      <c r="W1859" s="84"/>
      <c r="X1859" s="84"/>
      <c r="Y1859" s="84"/>
      <c r="Z1859" s="84"/>
      <c r="AA1859" s="84"/>
      <c r="AB1859" s="84"/>
      <c r="AC1859" s="84"/>
      <c r="AD1859" s="84"/>
    </row>
    <row r="1860" spans="1:30">
      <c r="A1860" s="37">
        <v>6.4</v>
      </c>
      <c r="B1860" s="115" t="s">
        <v>901</v>
      </c>
      <c r="C1860" s="37">
        <v>881539730</v>
      </c>
      <c r="D1860" s="115" t="s">
        <v>139</v>
      </c>
      <c r="E1860" s="115" t="s">
        <v>140</v>
      </c>
      <c r="F1860" s="115" t="s">
        <v>11118</v>
      </c>
      <c r="G1860" s="115" t="s">
        <v>35</v>
      </c>
      <c r="H1860" s="37"/>
      <c r="I1860" s="37"/>
      <c r="J1860" s="115" t="s">
        <v>3959</v>
      </c>
      <c r="K1860" s="37"/>
      <c r="L1860" s="37"/>
      <c r="M1860" s="37"/>
      <c r="N1860" s="37"/>
      <c r="O1860" s="37"/>
      <c r="P1860" s="37"/>
      <c r="Q1860" s="37"/>
      <c r="R1860" s="84"/>
      <c r="S1860" s="84"/>
      <c r="T1860" s="84"/>
      <c r="U1860" s="84"/>
      <c r="V1860" s="84"/>
      <c r="W1860" s="84"/>
      <c r="X1860" s="84"/>
      <c r="Y1860" s="84"/>
      <c r="Z1860" s="84"/>
      <c r="AA1860" s="84"/>
      <c r="AB1860" s="84"/>
      <c r="AC1860" s="84"/>
      <c r="AD1860" s="84"/>
    </row>
    <row r="1861" spans="1:30">
      <c r="A1861" s="37">
        <v>6.4</v>
      </c>
      <c r="B1861" s="115" t="s">
        <v>901</v>
      </c>
      <c r="C1861" s="37">
        <v>880015180</v>
      </c>
      <c r="D1861" s="115" t="s">
        <v>139</v>
      </c>
      <c r="E1861" s="115" t="s">
        <v>140</v>
      </c>
      <c r="F1861" s="530" t="s">
        <v>11119</v>
      </c>
      <c r="G1861" s="115" t="s">
        <v>35</v>
      </c>
      <c r="H1861" s="37"/>
      <c r="I1861" s="37"/>
      <c r="J1861" s="115" t="s">
        <v>3959</v>
      </c>
      <c r="K1861" s="37"/>
      <c r="L1861" s="37"/>
      <c r="M1861" s="37"/>
      <c r="N1861" s="37"/>
      <c r="O1861" s="37"/>
      <c r="P1861" s="37"/>
      <c r="Q1861" s="37"/>
      <c r="R1861" s="84"/>
      <c r="S1861" s="84"/>
      <c r="T1861" s="84"/>
      <c r="U1861" s="84"/>
      <c r="V1861" s="84"/>
      <c r="W1861" s="84"/>
      <c r="X1861" s="84"/>
      <c r="Y1861" s="84"/>
      <c r="Z1861" s="84"/>
      <c r="AA1861" s="84"/>
      <c r="AB1861" s="84"/>
      <c r="AC1861" s="84"/>
      <c r="AD1861" s="84"/>
    </row>
    <row r="1862" spans="1:30">
      <c r="A1862" s="37">
        <v>6.4</v>
      </c>
      <c r="B1862" s="115" t="s">
        <v>901</v>
      </c>
      <c r="C1862" s="37">
        <v>881933086</v>
      </c>
      <c r="D1862" s="115" t="s">
        <v>139</v>
      </c>
      <c r="E1862" s="115" t="s">
        <v>140</v>
      </c>
      <c r="F1862" s="115" t="s">
        <v>11120</v>
      </c>
      <c r="G1862" s="115" t="s">
        <v>35</v>
      </c>
      <c r="H1862" s="37"/>
      <c r="I1862" s="37"/>
      <c r="J1862" s="115" t="s">
        <v>3959</v>
      </c>
      <c r="K1862" s="37"/>
      <c r="L1862" s="37"/>
      <c r="M1862" s="37"/>
      <c r="N1862" s="37"/>
      <c r="O1862" s="37"/>
      <c r="P1862" s="37"/>
      <c r="Q1862" s="37"/>
      <c r="R1862" s="84"/>
      <c r="S1862" s="84"/>
      <c r="T1862" s="84"/>
      <c r="U1862" s="84"/>
      <c r="V1862" s="84"/>
      <c r="W1862" s="84"/>
      <c r="X1862" s="84"/>
      <c r="Y1862" s="84"/>
      <c r="Z1862" s="84"/>
      <c r="AA1862" s="84"/>
      <c r="AB1862" s="84"/>
      <c r="AC1862" s="84"/>
      <c r="AD1862" s="84"/>
    </row>
    <row r="1863" spans="1:30">
      <c r="A1863" s="37">
        <v>6.4</v>
      </c>
      <c r="B1863" s="115" t="s">
        <v>901</v>
      </c>
      <c r="C1863" s="37">
        <v>880823871</v>
      </c>
      <c r="D1863" s="115" t="s">
        <v>139</v>
      </c>
      <c r="E1863" s="115" t="s">
        <v>147</v>
      </c>
      <c r="F1863" s="115" t="s">
        <v>11121</v>
      </c>
      <c r="G1863" s="115" t="s">
        <v>35</v>
      </c>
      <c r="H1863" s="37"/>
      <c r="I1863" s="37"/>
      <c r="J1863" s="115" t="s">
        <v>3959</v>
      </c>
      <c r="K1863" s="37"/>
      <c r="L1863" s="37"/>
      <c r="M1863" s="37"/>
      <c r="N1863" s="37"/>
      <c r="O1863" s="37"/>
      <c r="P1863" s="37"/>
      <c r="Q1863" s="37"/>
      <c r="R1863" s="84"/>
      <c r="S1863" s="84"/>
      <c r="T1863" s="84"/>
      <c r="U1863" s="84"/>
      <c r="V1863" s="84"/>
      <c r="W1863" s="84"/>
      <c r="X1863" s="84"/>
      <c r="Y1863" s="84"/>
      <c r="Z1863" s="84"/>
      <c r="AA1863" s="84"/>
      <c r="AB1863" s="84"/>
      <c r="AC1863" s="84"/>
      <c r="AD1863" s="84"/>
    </row>
    <row r="1864" spans="1:30">
      <c r="A1864" s="37">
        <v>6.4</v>
      </c>
      <c r="B1864" s="115" t="s">
        <v>901</v>
      </c>
      <c r="C1864" s="37">
        <v>880003853</v>
      </c>
      <c r="D1864" s="115" t="s">
        <v>139</v>
      </c>
      <c r="E1864" s="115" t="s">
        <v>147</v>
      </c>
      <c r="F1864" s="115" t="s">
        <v>11122</v>
      </c>
      <c r="G1864" s="115" t="s">
        <v>35</v>
      </c>
      <c r="H1864" s="37"/>
      <c r="I1864" s="37"/>
      <c r="J1864" s="115" t="s">
        <v>3959</v>
      </c>
      <c r="K1864" s="37"/>
      <c r="L1864" s="37"/>
      <c r="M1864" s="37"/>
      <c r="N1864" s="37"/>
      <c r="O1864" s="37"/>
      <c r="P1864" s="37"/>
      <c r="Q1864" s="37"/>
      <c r="R1864" s="84"/>
      <c r="S1864" s="84"/>
      <c r="T1864" s="84"/>
      <c r="U1864" s="84"/>
      <c r="V1864" s="84"/>
      <c r="W1864" s="84"/>
      <c r="X1864" s="84"/>
      <c r="Y1864" s="84"/>
      <c r="Z1864" s="84"/>
      <c r="AA1864" s="84"/>
      <c r="AB1864" s="84"/>
      <c r="AC1864" s="84"/>
      <c r="AD1864" s="84"/>
    </row>
    <row r="1865" spans="1:30">
      <c r="A1865" s="37">
        <v>6.4</v>
      </c>
      <c r="B1865" s="115" t="s">
        <v>901</v>
      </c>
      <c r="C1865" s="37">
        <v>880044534</v>
      </c>
      <c r="D1865" s="115" t="s">
        <v>139</v>
      </c>
      <c r="E1865" s="115" t="s">
        <v>147</v>
      </c>
      <c r="F1865" s="115" t="s">
        <v>11123</v>
      </c>
      <c r="G1865" s="115" t="s">
        <v>35</v>
      </c>
      <c r="H1865" s="37"/>
      <c r="I1865" s="37"/>
      <c r="J1865" s="115" t="s">
        <v>3959</v>
      </c>
      <c r="K1865" s="37"/>
      <c r="L1865" s="37"/>
      <c r="M1865" s="37"/>
      <c r="N1865" s="37"/>
      <c r="O1865" s="37"/>
      <c r="P1865" s="37"/>
      <c r="Q1865" s="37"/>
      <c r="R1865" s="84"/>
      <c r="S1865" s="84"/>
      <c r="T1865" s="84"/>
      <c r="U1865" s="84"/>
      <c r="V1865" s="84"/>
      <c r="W1865" s="84"/>
      <c r="X1865" s="84"/>
      <c r="Y1865" s="84"/>
      <c r="Z1865" s="84"/>
      <c r="AA1865" s="84"/>
      <c r="AB1865" s="84"/>
      <c r="AC1865" s="84"/>
      <c r="AD1865" s="84"/>
    </row>
    <row r="1866" spans="1:30">
      <c r="A1866" s="37">
        <v>6.4</v>
      </c>
      <c r="B1866" s="115" t="s">
        <v>901</v>
      </c>
      <c r="C1866" s="37">
        <v>880021163</v>
      </c>
      <c r="D1866" s="115" t="s">
        <v>139</v>
      </c>
      <c r="E1866" s="115" t="s">
        <v>147</v>
      </c>
      <c r="F1866" s="115" t="s">
        <v>11124</v>
      </c>
      <c r="G1866" s="115" t="s">
        <v>35</v>
      </c>
      <c r="H1866" s="37"/>
      <c r="I1866" s="37"/>
      <c r="J1866" s="665">
        <v>43992</v>
      </c>
      <c r="K1866" s="37"/>
      <c r="L1866" s="37"/>
      <c r="M1866" s="37"/>
      <c r="N1866" s="37"/>
      <c r="O1866" s="37"/>
      <c r="P1866" s="37"/>
      <c r="Q1866" s="37"/>
      <c r="R1866" s="84"/>
      <c r="S1866" s="84"/>
      <c r="T1866" s="84"/>
      <c r="U1866" s="84"/>
      <c r="V1866" s="84"/>
      <c r="W1866" s="84"/>
      <c r="X1866" s="84"/>
      <c r="Y1866" s="84"/>
      <c r="Z1866" s="84"/>
      <c r="AA1866" s="84"/>
      <c r="AB1866" s="84"/>
      <c r="AC1866" s="84"/>
      <c r="AD1866" s="84"/>
    </row>
    <row r="1867" spans="1:30">
      <c r="A1867" s="265">
        <v>43987</v>
      </c>
      <c r="B1867" s="115" t="s">
        <v>901</v>
      </c>
      <c r="C1867" s="37">
        <v>881588091</v>
      </c>
      <c r="D1867" s="115" t="s">
        <v>139</v>
      </c>
      <c r="E1867" s="115" t="s">
        <v>140</v>
      </c>
      <c r="F1867" s="37"/>
      <c r="G1867" s="37"/>
      <c r="H1867" s="37"/>
      <c r="I1867" s="37"/>
      <c r="J1867" s="665">
        <v>43993</v>
      </c>
      <c r="K1867" s="37"/>
      <c r="L1867" s="37"/>
      <c r="M1867" s="37"/>
      <c r="N1867" s="37"/>
      <c r="O1867" s="37"/>
      <c r="P1867" s="37"/>
      <c r="Q1867" s="37"/>
      <c r="R1867" s="84"/>
      <c r="S1867" s="84"/>
      <c r="T1867" s="84"/>
      <c r="U1867" s="84"/>
      <c r="V1867" s="84"/>
      <c r="W1867" s="84"/>
      <c r="X1867" s="84"/>
      <c r="Y1867" s="84"/>
      <c r="Z1867" s="84"/>
      <c r="AA1867" s="84"/>
      <c r="AB1867" s="84"/>
      <c r="AC1867" s="84"/>
      <c r="AD1867" s="84"/>
    </row>
    <row r="1868" spans="1:30">
      <c r="A1868" s="265">
        <v>43987</v>
      </c>
      <c r="B1868" s="115" t="s">
        <v>901</v>
      </c>
      <c r="C1868" s="37">
        <v>881552039</v>
      </c>
      <c r="D1868" s="115" t="s">
        <v>139</v>
      </c>
      <c r="E1868" s="115" t="s">
        <v>140</v>
      </c>
      <c r="F1868" s="37"/>
      <c r="G1868" s="37"/>
      <c r="H1868" s="37"/>
      <c r="I1868" s="37"/>
      <c r="J1868" s="665">
        <v>43993</v>
      </c>
      <c r="K1868" s="37"/>
      <c r="L1868" s="37"/>
      <c r="M1868" s="115" t="s">
        <v>11125</v>
      </c>
      <c r="N1868" s="37"/>
      <c r="O1868" s="37"/>
      <c r="P1868" s="37"/>
      <c r="Q1868" s="37"/>
      <c r="R1868" s="84"/>
      <c r="S1868" s="84"/>
      <c r="T1868" s="84"/>
      <c r="U1868" s="84"/>
      <c r="V1868" s="84"/>
      <c r="W1868" s="84"/>
      <c r="X1868" s="84"/>
      <c r="Y1868" s="84"/>
      <c r="Z1868" s="84"/>
      <c r="AA1868" s="84"/>
      <c r="AB1868" s="84"/>
      <c r="AC1868" s="84"/>
      <c r="AD1868" s="84"/>
    </row>
    <row r="1869" spans="1:30">
      <c r="A1869" s="265">
        <v>43987</v>
      </c>
      <c r="B1869" s="115" t="s">
        <v>901</v>
      </c>
      <c r="C1869" s="37">
        <v>881936065</v>
      </c>
      <c r="D1869" s="115" t="s">
        <v>139</v>
      </c>
      <c r="E1869" s="115" t="s">
        <v>140</v>
      </c>
      <c r="F1869" s="37"/>
      <c r="G1869" s="37"/>
      <c r="H1869" s="37"/>
      <c r="I1869" s="37"/>
      <c r="J1869" s="665">
        <v>43993</v>
      </c>
      <c r="K1869" s="37"/>
      <c r="L1869" s="37"/>
      <c r="M1869" s="37"/>
      <c r="N1869" s="37"/>
      <c r="O1869" s="37"/>
      <c r="P1869" s="37"/>
      <c r="Q1869" s="37"/>
      <c r="R1869" s="84"/>
      <c r="S1869" s="84"/>
      <c r="T1869" s="84"/>
      <c r="U1869" s="84"/>
      <c r="V1869" s="84"/>
      <c r="W1869" s="84"/>
      <c r="X1869" s="84"/>
      <c r="Y1869" s="84"/>
      <c r="Z1869" s="84"/>
      <c r="AA1869" s="84"/>
      <c r="AB1869" s="84"/>
      <c r="AC1869" s="84"/>
      <c r="AD1869" s="84"/>
    </row>
    <row r="1870" spans="1:30">
      <c r="A1870" s="265">
        <v>43987</v>
      </c>
      <c r="B1870" s="115" t="s">
        <v>901</v>
      </c>
      <c r="C1870" s="37">
        <v>882031647</v>
      </c>
      <c r="D1870" s="115" t="s">
        <v>139</v>
      </c>
      <c r="E1870" s="115" t="s">
        <v>140</v>
      </c>
      <c r="F1870" s="37"/>
      <c r="G1870" s="37"/>
      <c r="H1870" s="37"/>
      <c r="I1870" s="37"/>
      <c r="J1870" s="665">
        <v>43993</v>
      </c>
      <c r="K1870" s="37"/>
      <c r="L1870" s="37"/>
      <c r="M1870" s="115" t="s">
        <v>11126</v>
      </c>
      <c r="N1870" s="37"/>
      <c r="O1870" s="37"/>
      <c r="P1870" s="37"/>
      <c r="Q1870" s="37"/>
      <c r="R1870" s="84"/>
      <c r="S1870" s="84"/>
      <c r="T1870" s="84"/>
      <c r="U1870" s="84"/>
      <c r="V1870" s="84"/>
      <c r="W1870" s="84"/>
      <c r="X1870" s="84"/>
      <c r="Y1870" s="84"/>
      <c r="Z1870" s="84"/>
      <c r="AA1870" s="84"/>
      <c r="AB1870" s="84"/>
      <c r="AC1870" s="84"/>
      <c r="AD1870" s="84"/>
    </row>
    <row r="1871" spans="1:30">
      <c r="A1871" s="265">
        <v>43987</v>
      </c>
      <c r="B1871" s="115" t="s">
        <v>901</v>
      </c>
      <c r="C1871" s="37">
        <v>882024016</v>
      </c>
      <c r="D1871" s="115" t="s">
        <v>139</v>
      </c>
      <c r="E1871" s="115" t="s">
        <v>140</v>
      </c>
      <c r="F1871" s="37"/>
      <c r="G1871" s="37"/>
      <c r="H1871" s="37"/>
      <c r="I1871" s="37"/>
      <c r="J1871" s="665">
        <v>43993</v>
      </c>
      <c r="K1871" s="37"/>
      <c r="L1871" s="37"/>
      <c r="M1871" s="37"/>
      <c r="N1871" s="37"/>
      <c r="O1871" s="37"/>
      <c r="P1871" s="37"/>
      <c r="Q1871" s="37"/>
      <c r="R1871" s="486"/>
      <c r="S1871" s="486"/>
      <c r="T1871" s="486"/>
      <c r="U1871" s="486"/>
      <c r="V1871" s="486"/>
      <c r="W1871" s="486"/>
      <c r="X1871" s="486"/>
      <c r="Y1871" s="486"/>
      <c r="Z1871" s="486"/>
      <c r="AA1871" s="486"/>
      <c r="AB1871" s="486"/>
      <c r="AC1871" s="486"/>
      <c r="AD1871" s="486"/>
    </row>
    <row r="1872" spans="1:30">
      <c r="A1872" s="265">
        <v>43987</v>
      </c>
      <c r="B1872" s="115" t="s">
        <v>901</v>
      </c>
      <c r="C1872" s="37">
        <v>880596038</v>
      </c>
      <c r="D1872" s="115" t="s">
        <v>139</v>
      </c>
      <c r="E1872" s="115" t="s">
        <v>140</v>
      </c>
      <c r="F1872" s="37"/>
      <c r="G1872" s="37"/>
      <c r="H1872" s="37"/>
      <c r="I1872" s="265">
        <v>43992</v>
      </c>
      <c r="J1872" s="665"/>
      <c r="K1872" s="37"/>
      <c r="L1872" s="37"/>
      <c r="M1872" s="37"/>
      <c r="N1872" s="37"/>
      <c r="O1872" s="37">
        <v>194.1</v>
      </c>
      <c r="P1872" s="37"/>
      <c r="Q1872" s="37"/>
      <c r="R1872" s="84"/>
      <c r="S1872" s="84"/>
      <c r="T1872" s="84"/>
      <c r="U1872" s="84"/>
      <c r="V1872" s="84"/>
      <c r="W1872" s="84"/>
      <c r="X1872" s="84"/>
      <c r="Y1872" s="84"/>
      <c r="Z1872" s="84"/>
      <c r="AA1872" s="84"/>
      <c r="AB1872" s="84"/>
      <c r="AC1872" s="84"/>
      <c r="AD1872" s="84"/>
    </row>
    <row r="1873" spans="1:30">
      <c r="A1873" s="265">
        <v>43987</v>
      </c>
      <c r="B1873" s="115" t="s">
        <v>901</v>
      </c>
      <c r="C1873" s="37">
        <v>880454917</v>
      </c>
      <c r="D1873" s="115" t="s">
        <v>139</v>
      </c>
      <c r="E1873" s="37" t="s">
        <v>147</v>
      </c>
      <c r="F1873" s="37"/>
      <c r="G1873" s="37"/>
      <c r="H1873" s="37"/>
      <c r="I1873" s="37"/>
      <c r="J1873" s="665">
        <v>43993</v>
      </c>
      <c r="K1873" s="37"/>
      <c r="L1873" s="37"/>
      <c r="M1873" s="115" t="s">
        <v>11127</v>
      </c>
      <c r="N1873" s="37"/>
      <c r="O1873" s="37"/>
      <c r="P1873" s="37"/>
      <c r="Q1873" s="37"/>
      <c r="R1873" s="84"/>
      <c r="S1873" s="84"/>
      <c r="T1873" s="84"/>
      <c r="U1873" s="84"/>
      <c r="V1873" s="84"/>
      <c r="W1873" s="84"/>
      <c r="X1873" s="84"/>
      <c r="Y1873" s="84"/>
      <c r="Z1873" s="84"/>
      <c r="AA1873" s="84"/>
      <c r="AB1873" s="84"/>
      <c r="AC1873" s="84"/>
      <c r="AD1873" s="84"/>
    </row>
    <row r="1874" spans="1:30">
      <c r="A1874" s="265">
        <v>43987</v>
      </c>
      <c r="B1874" s="115" t="s">
        <v>901</v>
      </c>
      <c r="C1874" s="37">
        <v>882031106</v>
      </c>
      <c r="D1874" s="115" t="s">
        <v>139</v>
      </c>
      <c r="E1874" s="37" t="s">
        <v>147</v>
      </c>
      <c r="F1874" s="37"/>
      <c r="G1874" s="37"/>
      <c r="H1874" s="37"/>
      <c r="I1874" s="37"/>
      <c r="J1874" s="665">
        <v>43993</v>
      </c>
      <c r="K1874" s="37"/>
      <c r="L1874" s="37"/>
      <c r="M1874" s="37"/>
      <c r="N1874" s="37"/>
      <c r="O1874" s="37"/>
      <c r="P1874" s="37"/>
      <c r="Q1874" s="37"/>
      <c r="R1874" s="84"/>
      <c r="S1874" s="84"/>
      <c r="T1874" s="84"/>
      <c r="U1874" s="84"/>
      <c r="V1874" s="84"/>
      <c r="W1874" s="84"/>
      <c r="X1874" s="84"/>
      <c r="Y1874" s="84"/>
      <c r="Z1874" s="84"/>
      <c r="AA1874" s="84"/>
      <c r="AB1874" s="84"/>
      <c r="AC1874" s="84"/>
      <c r="AD1874" s="84"/>
    </row>
    <row r="1875" spans="1:30">
      <c r="A1875" s="265">
        <v>43987</v>
      </c>
      <c r="B1875" s="115" t="s">
        <v>901</v>
      </c>
      <c r="C1875" s="37">
        <v>880018068</v>
      </c>
      <c r="D1875" s="115" t="s">
        <v>139</v>
      </c>
      <c r="E1875" s="115" t="s">
        <v>147</v>
      </c>
      <c r="F1875" s="37"/>
      <c r="G1875" s="37"/>
      <c r="H1875" s="37"/>
      <c r="I1875" s="37">
        <v>6.8</v>
      </c>
      <c r="J1875" s="665"/>
      <c r="K1875" s="37"/>
      <c r="L1875" s="37"/>
      <c r="M1875" s="115" t="s">
        <v>142</v>
      </c>
      <c r="N1875" s="37"/>
      <c r="O1875" s="37">
        <v>153.5</v>
      </c>
      <c r="P1875" s="37"/>
      <c r="Q1875" s="37"/>
      <c r="R1875" s="84"/>
      <c r="S1875" s="84"/>
      <c r="T1875" s="84"/>
      <c r="U1875" s="84"/>
      <c r="V1875" s="84"/>
      <c r="W1875" s="84"/>
      <c r="X1875" s="84"/>
      <c r="Y1875" s="84"/>
      <c r="Z1875" s="84"/>
      <c r="AA1875" s="84"/>
      <c r="AB1875" s="84"/>
      <c r="AC1875" s="84"/>
      <c r="AD1875" s="84"/>
    </row>
    <row r="1876" spans="1:30">
      <c r="A1876" s="265">
        <v>43990</v>
      </c>
      <c r="B1876" s="115" t="s">
        <v>901</v>
      </c>
      <c r="C1876" s="37">
        <v>881928608</v>
      </c>
      <c r="D1876" s="115" t="s">
        <v>139</v>
      </c>
      <c r="E1876" s="115" t="s">
        <v>140</v>
      </c>
      <c r="F1876" s="37"/>
      <c r="G1876" s="37"/>
      <c r="H1876" s="37"/>
      <c r="I1876" s="37"/>
      <c r="J1876" s="37"/>
      <c r="K1876" s="37"/>
      <c r="L1876" s="37"/>
      <c r="M1876" s="37"/>
      <c r="N1876" s="37"/>
      <c r="O1876" s="37"/>
      <c r="P1876" s="37"/>
      <c r="Q1876" s="37"/>
      <c r="R1876" s="84"/>
      <c r="S1876" s="84"/>
      <c r="T1876" s="84"/>
      <c r="U1876" s="84"/>
      <c r="V1876" s="84"/>
      <c r="W1876" s="84"/>
      <c r="X1876" s="84"/>
      <c r="Y1876" s="84"/>
      <c r="Z1876" s="84"/>
      <c r="AA1876" s="84"/>
      <c r="AB1876" s="84"/>
      <c r="AC1876" s="84"/>
      <c r="AD1876" s="84"/>
    </row>
    <row r="1877" spans="1:30">
      <c r="A1877" s="265">
        <v>43990</v>
      </c>
      <c r="B1877" s="115" t="s">
        <v>901</v>
      </c>
      <c r="C1877" s="37">
        <v>880446376</v>
      </c>
      <c r="D1877" s="115" t="s">
        <v>139</v>
      </c>
      <c r="E1877" s="115" t="s">
        <v>140</v>
      </c>
      <c r="F1877" s="37"/>
      <c r="G1877" s="37"/>
      <c r="H1877" s="265">
        <v>43997</v>
      </c>
      <c r="I1877" s="37"/>
      <c r="J1877" s="37"/>
      <c r="K1877" s="37"/>
      <c r="L1877" s="37"/>
      <c r="M1877" s="115" t="s">
        <v>11128</v>
      </c>
      <c r="N1877" s="37"/>
      <c r="O1877" s="37">
        <v>1800</v>
      </c>
      <c r="P1877" s="37"/>
      <c r="Q1877" s="37"/>
      <c r="R1877" s="84"/>
      <c r="S1877" s="84"/>
      <c r="T1877" s="84"/>
      <c r="U1877" s="84"/>
      <c r="V1877" s="84"/>
      <c r="W1877" s="84"/>
      <c r="X1877" s="84"/>
      <c r="Y1877" s="84"/>
      <c r="Z1877" s="84"/>
      <c r="AA1877" s="84"/>
      <c r="AB1877" s="84"/>
      <c r="AC1877" s="84"/>
      <c r="AD1877" s="84"/>
    </row>
    <row r="1878" spans="1:30">
      <c r="A1878" s="265">
        <v>43990</v>
      </c>
      <c r="B1878" s="115" t="s">
        <v>901</v>
      </c>
      <c r="C1878" s="37">
        <v>882078112</v>
      </c>
      <c r="D1878" s="115" t="s">
        <v>139</v>
      </c>
      <c r="E1878" s="115" t="s">
        <v>140</v>
      </c>
      <c r="F1878" s="37"/>
      <c r="G1878" s="37"/>
      <c r="H1878" s="265">
        <v>43994</v>
      </c>
      <c r="I1878" s="37"/>
      <c r="J1878" s="666">
        <v>44000</v>
      </c>
      <c r="K1878" s="37"/>
      <c r="L1878" s="37"/>
      <c r="M1878" s="115" t="s">
        <v>1658</v>
      </c>
      <c r="N1878" s="37"/>
      <c r="O1878" s="37">
        <v>999</v>
      </c>
      <c r="P1878" s="37"/>
      <c r="Q1878" s="37"/>
      <c r="R1878" s="84"/>
      <c r="S1878" s="84"/>
      <c r="T1878" s="84"/>
      <c r="U1878" s="84"/>
      <c r="V1878" s="84"/>
      <c r="W1878" s="84"/>
      <c r="X1878" s="84"/>
      <c r="Y1878" s="84"/>
      <c r="Z1878" s="84"/>
      <c r="AA1878" s="84"/>
      <c r="AB1878" s="84"/>
      <c r="AC1878" s="84"/>
      <c r="AD1878" s="84"/>
    </row>
    <row r="1879" spans="1:30">
      <c r="A1879" s="265">
        <v>43990</v>
      </c>
      <c r="B1879" s="115" t="s">
        <v>901</v>
      </c>
      <c r="C1879" s="37">
        <v>880016015</v>
      </c>
      <c r="D1879" s="115" t="s">
        <v>139</v>
      </c>
      <c r="E1879" s="115" t="s">
        <v>147</v>
      </c>
      <c r="F1879" s="37"/>
      <c r="G1879" s="37"/>
      <c r="H1879" s="37"/>
      <c r="I1879" s="265">
        <v>43992</v>
      </c>
      <c r="J1879" s="37"/>
      <c r="K1879" s="37"/>
      <c r="L1879" s="37"/>
      <c r="M1879" s="37"/>
      <c r="N1879" s="37"/>
      <c r="O1879" s="37">
        <v>1028</v>
      </c>
      <c r="P1879" s="37"/>
      <c r="Q1879" s="37"/>
      <c r="R1879" s="84"/>
      <c r="S1879" s="84"/>
      <c r="T1879" s="84"/>
      <c r="U1879" s="84"/>
      <c r="V1879" s="84"/>
      <c r="W1879" s="84"/>
      <c r="X1879" s="84"/>
      <c r="Y1879" s="84"/>
      <c r="Z1879" s="84"/>
      <c r="AA1879" s="84"/>
      <c r="AB1879" s="84"/>
      <c r="AC1879" s="84"/>
      <c r="AD1879" s="84"/>
    </row>
    <row r="1880" spans="1:30">
      <c r="A1880" s="265">
        <v>43990</v>
      </c>
      <c r="B1880" s="115" t="s">
        <v>901</v>
      </c>
      <c r="C1880" s="37">
        <v>881123788</v>
      </c>
      <c r="D1880" s="115" t="s">
        <v>139</v>
      </c>
      <c r="E1880" s="115" t="s">
        <v>140</v>
      </c>
      <c r="F1880" s="37"/>
      <c r="G1880" s="37"/>
      <c r="H1880" s="265">
        <v>43994</v>
      </c>
      <c r="I1880" s="37"/>
      <c r="J1880" s="666">
        <v>44000</v>
      </c>
      <c r="K1880" s="37"/>
      <c r="L1880" s="37"/>
      <c r="M1880" s="115" t="s">
        <v>11129</v>
      </c>
      <c r="N1880" s="37"/>
      <c r="O1880" s="23">
        <v>9757</v>
      </c>
      <c r="P1880" s="37"/>
      <c r="Q1880" s="37"/>
      <c r="R1880" s="84"/>
      <c r="S1880" s="84"/>
      <c r="T1880" s="84"/>
      <c r="U1880" s="84"/>
      <c r="V1880" s="84"/>
      <c r="W1880" s="84"/>
      <c r="X1880" s="84"/>
      <c r="Y1880" s="84"/>
      <c r="Z1880" s="84"/>
      <c r="AA1880" s="84"/>
      <c r="AB1880" s="84"/>
      <c r="AC1880" s="84"/>
      <c r="AD1880" s="84"/>
    </row>
    <row r="1881" spans="1:30">
      <c r="A1881" s="265">
        <v>43990</v>
      </c>
      <c r="B1881" s="115" t="s">
        <v>901</v>
      </c>
      <c r="C1881" s="37">
        <v>880027055</v>
      </c>
      <c r="D1881" s="115" t="s">
        <v>139</v>
      </c>
      <c r="E1881" s="115" t="s">
        <v>147</v>
      </c>
      <c r="F1881" s="37"/>
      <c r="G1881" s="37"/>
      <c r="H1881" s="37"/>
      <c r="I1881" s="37"/>
      <c r="J1881" s="666">
        <v>43997</v>
      </c>
      <c r="K1881" s="37"/>
      <c r="L1881" s="37"/>
      <c r="M1881" s="37"/>
      <c r="N1881" s="37"/>
      <c r="O1881" s="37"/>
      <c r="P1881" s="37"/>
      <c r="Q1881" s="37"/>
      <c r="R1881" s="84"/>
      <c r="S1881" s="84"/>
      <c r="T1881" s="84"/>
      <c r="U1881" s="84"/>
      <c r="V1881" s="84"/>
      <c r="W1881" s="84"/>
      <c r="X1881" s="84"/>
      <c r="Y1881" s="84"/>
      <c r="Z1881" s="84"/>
      <c r="AA1881" s="84"/>
      <c r="AB1881" s="84"/>
      <c r="AC1881" s="84"/>
      <c r="AD1881" s="84"/>
    </row>
    <row r="1882" spans="1:30">
      <c r="A1882" s="265">
        <v>43990</v>
      </c>
      <c r="B1882" s="115" t="s">
        <v>901</v>
      </c>
      <c r="C1882" s="37">
        <v>880029158</v>
      </c>
      <c r="D1882" s="115" t="s">
        <v>139</v>
      </c>
      <c r="E1882" s="115" t="s">
        <v>147</v>
      </c>
      <c r="F1882" s="37"/>
      <c r="G1882" s="37"/>
      <c r="H1882" s="265">
        <v>43993</v>
      </c>
      <c r="I1882" s="37"/>
      <c r="J1882" s="666">
        <v>44000</v>
      </c>
      <c r="K1882" s="37"/>
      <c r="L1882" s="37"/>
      <c r="M1882" s="115" t="s">
        <v>981</v>
      </c>
      <c r="N1882" s="37"/>
      <c r="O1882" s="37">
        <v>9193.08</v>
      </c>
      <c r="P1882" s="37"/>
      <c r="Q1882" s="37"/>
      <c r="R1882" s="84"/>
      <c r="S1882" s="84"/>
      <c r="T1882" s="84"/>
      <c r="U1882" s="84"/>
      <c r="V1882" s="84"/>
      <c r="W1882" s="84"/>
      <c r="X1882" s="84"/>
      <c r="Y1882" s="84"/>
      <c r="Z1882" s="84"/>
      <c r="AA1882" s="84"/>
      <c r="AB1882" s="84"/>
      <c r="AC1882" s="84"/>
      <c r="AD1882" s="84"/>
    </row>
    <row r="1883" spans="1:30">
      <c r="A1883" s="265">
        <v>43991</v>
      </c>
      <c r="B1883" s="115" t="s">
        <v>901</v>
      </c>
      <c r="C1883" s="37">
        <v>880015883</v>
      </c>
      <c r="D1883" s="115" t="s">
        <v>139</v>
      </c>
      <c r="E1883" s="115" t="s">
        <v>140</v>
      </c>
      <c r="F1883" s="37"/>
      <c r="G1883" s="37"/>
      <c r="H1883" s="37"/>
      <c r="I1883" s="37"/>
      <c r="J1883" s="666">
        <v>43998</v>
      </c>
      <c r="K1883" s="37"/>
      <c r="L1883" s="37"/>
      <c r="M1883" s="37"/>
      <c r="N1883" s="37"/>
      <c r="O1883" s="37"/>
      <c r="P1883" s="37"/>
      <c r="Q1883" s="37"/>
      <c r="R1883" s="84"/>
      <c r="S1883" s="84"/>
      <c r="T1883" s="84"/>
      <c r="U1883" s="84"/>
      <c r="V1883" s="84"/>
      <c r="W1883" s="84"/>
      <c r="X1883" s="84"/>
      <c r="Y1883" s="84"/>
      <c r="Z1883" s="84"/>
      <c r="AA1883" s="84"/>
      <c r="AB1883" s="84"/>
      <c r="AC1883" s="84"/>
      <c r="AD1883" s="84"/>
    </row>
    <row r="1884" spans="1:30">
      <c r="A1884" s="265">
        <v>43991</v>
      </c>
      <c r="B1884" s="115" t="s">
        <v>901</v>
      </c>
      <c r="C1884" s="37">
        <v>881867175</v>
      </c>
      <c r="D1884" s="115" t="s">
        <v>139</v>
      </c>
      <c r="E1884" s="115" t="s">
        <v>140</v>
      </c>
      <c r="F1884" s="37"/>
      <c r="G1884" s="37"/>
      <c r="H1884" s="37"/>
      <c r="I1884" s="37"/>
      <c r="J1884" s="666">
        <v>43998</v>
      </c>
      <c r="K1884" s="37"/>
      <c r="L1884" s="37"/>
      <c r="M1884" s="115" t="s">
        <v>11130</v>
      </c>
      <c r="N1884" s="37"/>
      <c r="O1884" s="37"/>
      <c r="P1884" s="37"/>
      <c r="Q1884" s="37"/>
      <c r="R1884" s="84"/>
      <c r="S1884" s="84"/>
      <c r="T1884" s="84"/>
      <c r="U1884" s="84"/>
      <c r="V1884" s="84"/>
      <c r="W1884" s="84"/>
      <c r="X1884" s="84"/>
      <c r="Y1884" s="84"/>
      <c r="Z1884" s="84"/>
      <c r="AA1884" s="84"/>
      <c r="AB1884" s="84"/>
      <c r="AC1884" s="84"/>
      <c r="AD1884" s="84"/>
    </row>
    <row r="1885" spans="1:30">
      <c r="A1885" s="265">
        <v>43991</v>
      </c>
      <c r="B1885" s="115" t="s">
        <v>901</v>
      </c>
      <c r="C1885" s="37">
        <v>881531036</v>
      </c>
      <c r="D1885" s="115" t="s">
        <v>139</v>
      </c>
      <c r="E1885" s="115" t="s">
        <v>140</v>
      </c>
      <c r="F1885" s="37"/>
      <c r="G1885" s="37"/>
      <c r="H1885" s="37"/>
      <c r="I1885" s="37"/>
      <c r="J1885" s="666">
        <v>43998</v>
      </c>
      <c r="K1885" s="37"/>
      <c r="L1885" s="37"/>
      <c r="M1885" s="37"/>
      <c r="N1885" s="37"/>
      <c r="O1885" s="37">
        <v>110</v>
      </c>
      <c r="P1885" s="37"/>
      <c r="Q1885" s="37"/>
      <c r="R1885" s="84"/>
      <c r="S1885" s="84"/>
      <c r="T1885" s="84"/>
      <c r="U1885" s="84"/>
      <c r="V1885" s="84"/>
      <c r="W1885" s="84"/>
      <c r="X1885" s="84"/>
      <c r="Y1885" s="84"/>
      <c r="Z1885" s="84"/>
      <c r="AA1885" s="84"/>
      <c r="AB1885" s="84"/>
      <c r="AC1885" s="84"/>
      <c r="AD1885" s="84"/>
    </row>
    <row r="1886" spans="1:30">
      <c r="A1886" s="265">
        <v>43991</v>
      </c>
      <c r="B1886" s="115" t="s">
        <v>901</v>
      </c>
      <c r="C1886" s="37">
        <v>880029461</v>
      </c>
      <c r="D1886" s="115" t="s">
        <v>139</v>
      </c>
      <c r="E1886" s="115" t="s">
        <v>140</v>
      </c>
      <c r="F1886" s="37"/>
      <c r="G1886" s="37"/>
      <c r="H1886" s="37"/>
      <c r="I1886" s="37"/>
      <c r="J1886" s="666">
        <v>43998</v>
      </c>
      <c r="K1886" s="37"/>
      <c r="L1886" s="37"/>
      <c r="M1886" s="115" t="s">
        <v>11131</v>
      </c>
      <c r="N1886" s="37"/>
      <c r="O1886" s="37"/>
      <c r="P1886" s="37"/>
      <c r="Q1886" s="37"/>
      <c r="R1886" s="84"/>
      <c r="S1886" s="84"/>
      <c r="T1886" s="84"/>
      <c r="U1886" s="84"/>
      <c r="V1886" s="84"/>
      <c r="W1886" s="84"/>
      <c r="X1886" s="84"/>
      <c r="Y1886" s="84"/>
      <c r="Z1886" s="84"/>
      <c r="AA1886" s="84"/>
      <c r="AB1886" s="84"/>
      <c r="AC1886" s="84"/>
      <c r="AD1886" s="84"/>
    </row>
    <row r="1887" spans="1:30">
      <c r="A1887" s="265">
        <v>43991</v>
      </c>
      <c r="B1887" s="115" t="s">
        <v>901</v>
      </c>
      <c r="C1887" s="37">
        <v>880021597</v>
      </c>
      <c r="D1887" s="115" t="s">
        <v>139</v>
      </c>
      <c r="E1887" s="115" t="s">
        <v>140</v>
      </c>
      <c r="F1887" s="37"/>
      <c r="G1887" s="37"/>
      <c r="H1887" s="37"/>
      <c r="I1887" s="37"/>
      <c r="J1887" s="666">
        <v>43998</v>
      </c>
      <c r="K1887" s="37"/>
      <c r="L1887" s="37"/>
      <c r="M1887" s="115" t="s">
        <v>11132</v>
      </c>
      <c r="N1887" s="37"/>
      <c r="O1887" s="37"/>
      <c r="P1887" s="37"/>
      <c r="Q1887" s="37"/>
      <c r="R1887" s="84"/>
      <c r="S1887" s="84"/>
      <c r="T1887" s="84"/>
      <c r="U1887" s="84"/>
      <c r="V1887" s="84"/>
      <c r="W1887" s="84"/>
      <c r="X1887" s="84"/>
      <c r="Y1887" s="84"/>
      <c r="Z1887" s="84"/>
      <c r="AA1887" s="84"/>
      <c r="AB1887" s="84"/>
      <c r="AC1887" s="84"/>
      <c r="AD1887" s="84"/>
    </row>
    <row r="1888" spans="1:30">
      <c r="A1888" s="265">
        <v>43991</v>
      </c>
      <c r="B1888" s="115" t="s">
        <v>901</v>
      </c>
      <c r="C1888" s="37">
        <v>880025218</v>
      </c>
      <c r="D1888" s="115" t="s">
        <v>139</v>
      </c>
      <c r="E1888" s="115" t="s">
        <v>140</v>
      </c>
      <c r="F1888" s="37"/>
      <c r="G1888" s="37"/>
      <c r="H1888" s="37"/>
      <c r="I1888" s="265">
        <v>43992</v>
      </c>
      <c r="J1888" s="37"/>
      <c r="K1888" s="37"/>
      <c r="L1888" s="37"/>
      <c r="M1888" s="115" t="s">
        <v>11133</v>
      </c>
      <c r="N1888" s="37"/>
      <c r="O1888" s="37">
        <v>2018.56</v>
      </c>
      <c r="P1888" s="115" t="s">
        <v>903</v>
      </c>
      <c r="Q1888" s="37"/>
      <c r="R1888" s="84"/>
      <c r="S1888" s="84"/>
      <c r="T1888" s="84"/>
      <c r="U1888" s="84"/>
      <c r="V1888" s="84"/>
      <c r="W1888" s="84"/>
      <c r="X1888" s="84"/>
      <c r="Y1888" s="84"/>
      <c r="Z1888" s="84"/>
      <c r="AA1888" s="84"/>
      <c r="AB1888" s="84"/>
      <c r="AC1888" s="84"/>
      <c r="AD1888" s="84"/>
    </row>
    <row r="1889" spans="1:30">
      <c r="A1889" s="265">
        <v>43991</v>
      </c>
      <c r="B1889" s="115" t="s">
        <v>901</v>
      </c>
      <c r="C1889" s="37">
        <v>881283232</v>
      </c>
      <c r="D1889" s="115" t="s">
        <v>139</v>
      </c>
      <c r="E1889" s="115" t="s">
        <v>140</v>
      </c>
      <c r="F1889" s="37"/>
      <c r="G1889" s="37"/>
      <c r="H1889" s="265">
        <v>43993</v>
      </c>
      <c r="I1889" s="37"/>
      <c r="J1889" s="666">
        <v>44000</v>
      </c>
      <c r="K1889" s="37"/>
      <c r="L1889" s="37"/>
      <c r="M1889" s="115" t="s">
        <v>11134</v>
      </c>
      <c r="N1889" s="37"/>
      <c r="O1889" s="37"/>
      <c r="P1889" s="37"/>
      <c r="Q1889" s="37"/>
      <c r="R1889" s="84"/>
      <c r="S1889" s="84"/>
      <c r="T1889" s="84"/>
      <c r="U1889" s="84"/>
      <c r="V1889" s="84"/>
      <c r="W1889" s="84"/>
      <c r="X1889" s="84"/>
      <c r="Y1889" s="84"/>
      <c r="Z1889" s="84"/>
      <c r="AA1889" s="84"/>
      <c r="AB1889" s="84"/>
      <c r="AC1889" s="84"/>
      <c r="AD1889" s="84"/>
    </row>
    <row r="1890" spans="1:30">
      <c r="A1890" s="265">
        <v>43992</v>
      </c>
      <c r="B1890" s="115" t="s">
        <v>901</v>
      </c>
      <c r="C1890" s="37">
        <v>880511583</v>
      </c>
      <c r="D1890" s="115" t="s">
        <v>139</v>
      </c>
      <c r="E1890" s="115" t="s">
        <v>147</v>
      </c>
      <c r="F1890" s="37"/>
      <c r="G1890" s="37"/>
      <c r="H1890" s="37"/>
      <c r="I1890" s="265">
        <v>43992</v>
      </c>
      <c r="J1890" s="666">
        <v>43999</v>
      </c>
      <c r="K1890" s="37"/>
      <c r="L1890" s="37"/>
      <c r="M1890" s="37"/>
      <c r="N1890" s="37"/>
      <c r="O1890" s="37">
        <v>5999</v>
      </c>
      <c r="P1890" s="37"/>
      <c r="Q1890" s="37"/>
      <c r="R1890" s="84"/>
      <c r="S1890" s="84"/>
      <c r="T1890" s="84"/>
      <c r="U1890" s="84"/>
      <c r="V1890" s="84"/>
      <c r="W1890" s="84"/>
      <c r="X1890" s="84"/>
      <c r="Y1890" s="84"/>
      <c r="Z1890" s="84"/>
      <c r="AA1890" s="84"/>
      <c r="AB1890" s="84"/>
      <c r="AC1890" s="84"/>
      <c r="AD1890" s="84"/>
    </row>
    <row r="1891" spans="1:30">
      <c r="A1891" s="265">
        <v>43992</v>
      </c>
      <c r="B1891" s="115" t="s">
        <v>901</v>
      </c>
      <c r="C1891" s="37">
        <v>881117766</v>
      </c>
      <c r="D1891" s="115" t="s">
        <v>139</v>
      </c>
      <c r="E1891" s="115" t="s">
        <v>140</v>
      </c>
      <c r="F1891" s="37"/>
      <c r="G1891" s="37"/>
      <c r="H1891" s="265">
        <v>43994</v>
      </c>
      <c r="I1891" s="37"/>
      <c r="J1891" s="666">
        <v>44001</v>
      </c>
      <c r="K1891" s="37"/>
      <c r="L1891" s="37"/>
      <c r="M1891" s="37"/>
      <c r="N1891" s="37"/>
      <c r="O1891" s="37">
        <v>1699.89</v>
      </c>
      <c r="P1891" s="37"/>
      <c r="Q1891" s="37"/>
      <c r="R1891" s="84"/>
      <c r="S1891" s="84"/>
      <c r="T1891" s="84"/>
      <c r="U1891" s="84"/>
      <c r="V1891" s="84"/>
      <c r="W1891" s="84"/>
      <c r="X1891" s="84"/>
      <c r="Y1891" s="84"/>
      <c r="Z1891" s="84"/>
      <c r="AA1891" s="84"/>
      <c r="AB1891" s="84"/>
      <c r="AC1891" s="84"/>
      <c r="AD1891" s="84"/>
    </row>
    <row r="1892" spans="1:30">
      <c r="A1892" s="265">
        <v>43992</v>
      </c>
      <c r="B1892" s="115" t="s">
        <v>901</v>
      </c>
      <c r="C1892" s="37">
        <v>880396024</v>
      </c>
      <c r="D1892" s="115" t="s">
        <v>139</v>
      </c>
      <c r="E1892" s="115" t="s">
        <v>140</v>
      </c>
      <c r="F1892" s="37"/>
      <c r="G1892" s="37"/>
      <c r="H1892" s="265">
        <v>43993</v>
      </c>
      <c r="I1892" s="37"/>
      <c r="J1892" s="666">
        <v>44000</v>
      </c>
      <c r="K1892" s="37"/>
      <c r="L1892" s="37"/>
      <c r="M1892" s="115" t="s">
        <v>11135</v>
      </c>
      <c r="N1892" s="37"/>
      <c r="O1892" s="37"/>
      <c r="P1892" s="37"/>
      <c r="Q1892" s="37"/>
      <c r="R1892" s="84"/>
      <c r="S1892" s="84"/>
      <c r="T1892" s="84"/>
      <c r="U1892" s="84"/>
      <c r="V1892" s="84"/>
      <c r="W1892" s="84"/>
      <c r="X1892" s="84"/>
      <c r="Y1892" s="84"/>
      <c r="Z1892" s="84"/>
      <c r="AA1892" s="84"/>
      <c r="AB1892" s="84"/>
      <c r="AC1892" s="84"/>
      <c r="AD1892" s="84"/>
    </row>
    <row r="1893" spans="1:30">
      <c r="A1893" s="265">
        <v>43992</v>
      </c>
      <c r="B1893" s="115" t="s">
        <v>901</v>
      </c>
      <c r="C1893" s="37">
        <v>881367604</v>
      </c>
      <c r="D1893" s="115" t="s">
        <v>139</v>
      </c>
      <c r="E1893" s="115" t="s">
        <v>140</v>
      </c>
      <c r="F1893" s="37"/>
      <c r="G1893" s="37"/>
      <c r="H1893" s="265">
        <v>43993</v>
      </c>
      <c r="I1893" s="37"/>
      <c r="J1893" s="666">
        <v>44000</v>
      </c>
      <c r="K1893" s="37"/>
      <c r="L1893" s="37"/>
      <c r="M1893" s="37"/>
      <c r="N1893" s="37"/>
      <c r="O1893" s="37">
        <v>900</v>
      </c>
      <c r="P1893" s="37"/>
      <c r="Q1893" s="37"/>
      <c r="R1893" s="84"/>
      <c r="S1893" s="84"/>
      <c r="T1893" s="84"/>
      <c r="U1893" s="84"/>
      <c r="V1893" s="84"/>
      <c r="W1893" s="84"/>
      <c r="X1893" s="84"/>
      <c r="Y1893" s="84"/>
      <c r="Z1893" s="84"/>
      <c r="AA1893" s="84"/>
      <c r="AB1893" s="84"/>
      <c r="AC1893" s="84"/>
      <c r="AD1893" s="84"/>
    </row>
    <row r="1894" spans="1:30">
      <c r="A1894" s="265">
        <v>43992</v>
      </c>
      <c r="B1894" s="115" t="s">
        <v>901</v>
      </c>
      <c r="C1894" s="37">
        <v>882052572</v>
      </c>
      <c r="D1894" s="115" t="s">
        <v>139</v>
      </c>
      <c r="E1894" s="115" t="s">
        <v>140</v>
      </c>
      <c r="F1894" s="37"/>
      <c r="G1894" s="37"/>
      <c r="H1894" s="37"/>
      <c r="I1894" s="37"/>
      <c r="J1894" s="666">
        <v>43999</v>
      </c>
      <c r="K1894" s="37"/>
      <c r="L1894" s="37"/>
      <c r="M1894" s="115" t="s">
        <v>4808</v>
      </c>
      <c r="N1894" s="37"/>
      <c r="O1894" s="37"/>
      <c r="P1894" s="37"/>
      <c r="Q1894" s="37"/>
      <c r="R1894" s="84"/>
      <c r="S1894" s="84"/>
      <c r="T1894" s="84"/>
      <c r="U1894" s="84"/>
      <c r="V1894" s="84"/>
      <c r="W1894" s="84"/>
      <c r="X1894" s="84"/>
      <c r="Y1894" s="84"/>
      <c r="Z1894" s="84"/>
      <c r="AA1894" s="84"/>
      <c r="AB1894" s="84"/>
      <c r="AC1894" s="84"/>
      <c r="AD1894" s="84"/>
    </row>
    <row r="1895" spans="1:30">
      <c r="A1895" s="265">
        <v>43992</v>
      </c>
      <c r="B1895" s="115" t="s">
        <v>901</v>
      </c>
      <c r="C1895" s="37">
        <v>880001828</v>
      </c>
      <c r="D1895" s="115" t="s">
        <v>139</v>
      </c>
      <c r="E1895" s="115" t="s">
        <v>140</v>
      </c>
      <c r="F1895" s="37"/>
      <c r="G1895" s="37"/>
      <c r="H1895" s="37"/>
      <c r="I1895" s="37"/>
      <c r="J1895" s="666">
        <v>43999</v>
      </c>
      <c r="K1895" s="37"/>
      <c r="L1895" s="37"/>
      <c r="M1895" s="115" t="s">
        <v>11136</v>
      </c>
      <c r="N1895" s="37"/>
      <c r="O1895" s="37"/>
      <c r="P1895" s="37"/>
      <c r="Q1895" s="37"/>
      <c r="R1895" s="84"/>
      <c r="S1895" s="84"/>
      <c r="T1895" s="84"/>
      <c r="U1895" s="84"/>
      <c r="V1895" s="84"/>
      <c r="W1895" s="84"/>
      <c r="X1895" s="84"/>
      <c r="Y1895" s="84"/>
      <c r="Z1895" s="84"/>
      <c r="AA1895" s="84"/>
      <c r="AB1895" s="84"/>
      <c r="AC1895" s="84"/>
      <c r="AD1895" s="84"/>
    </row>
    <row r="1896" spans="1:30">
      <c r="A1896" s="265">
        <v>43992</v>
      </c>
      <c r="B1896" s="115" t="s">
        <v>901</v>
      </c>
      <c r="C1896" s="37">
        <v>881747617</v>
      </c>
      <c r="D1896" s="115" t="s">
        <v>139</v>
      </c>
      <c r="E1896" s="115" t="s">
        <v>140</v>
      </c>
      <c r="F1896" s="37"/>
      <c r="G1896" s="37"/>
      <c r="H1896" s="37"/>
      <c r="I1896" s="37"/>
      <c r="J1896" s="666">
        <v>43999</v>
      </c>
      <c r="K1896" s="37"/>
      <c r="L1896" s="37"/>
      <c r="M1896" s="115" t="s">
        <v>11137</v>
      </c>
      <c r="N1896" s="37"/>
      <c r="O1896" s="37"/>
      <c r="P1896" s="37"/>
      <c r="Q1896" s="37"/>
      <c r="R1896" s="84"/>
      <c r="S1896" s="84"/>
      <c r="T1896" s="84"/>
      <c r="U1896" s="84"/>
      <c r="V1896" s="84"/>
      <c r="W1896" s="84"/>
      <c r="X1896" s="84"/>
      <c r="Y1896" s="84"/>
      <c r="Z1896" s="84"/>
      <c r="AA1896" s="84"/>
      <c r="AB1896" s="84"/>
      <c r="AC1896" s="84"/>
      <c r="AD1896" s="84"/>
    </row>
    <row r="1897" spans="1:30">
      <c r="A1897" s="265">
        <v>43992</v>
      </c>
      <c r="B1897" s="115" t="s">
        <v>901</v>
      </c>
      <c r="C1897" s="37">
        <v>882041440</v>
      </c>
      <c r="D1897" s="115" t="s">
        <v>139</v>
      </c>
      <c r="E1897" s="115" t="s">
        <v>140</v>
      </c>
      <c r="F1897" s="37"/>
      <c r="G1897" s="37"/>
      <c r="H1897" s="37"/>
      <c r="I1897" s="37"/>
      <c r="J1897" s="666">
        <v>43999</v>
      </c>
      <c r="K1897" s="37"/>
      <c r="L1897" s="37"/>
      <c r="M1897" s="115" t="s">
        <v>168</v>
      </c>
      <c r="N1897" s="37"/>
      <c r="O1897" s="37"/>
      <c r="P1897" s="37"/>
      <c r="Q1897" s="37"/>
      <c r="R1897" s="84"/>
      <c r="S1897" s="84"/>
      <c r="T1897" s="84"/>
      <c r="U1897" s="84"/>
      <c r="V1897" s="84"/>
      <c r="W1897" s="84"/>
      <c r="X1897" s="84"/>
      <c r="Y1897" s="84"/>
      <c r="Z1897" s="84"/>
      <c r="AA1897" s="84"/>
      <c r="AB1897" s="84"/>
      <c r="AC1897" s="84"/>
      <c r="AD1897" s="84"/>
    </row>
    <row r="1898" spans="1:30">
      <c r="A1898" s="265">
        <v>43992</v>
      </c>
      <c r="B1898" s="115" t="s">
        <v>901</v>
      </c>
      <c r="C1898" s="37">
        <v>882007146</v>
      </c>
      <c r="D1898" s="115" t="s">
        <v>139</v>
      </c>
      <c r="E1898" s="115" t="s">
        <v>140</v>
      </c>
      <c r="F1898" s="37"/>
      <c r="G1898" s="37"/>
      <c r="H1898" s="37"/>
      <c r="I1898" s="37"/>
      <c r="J1898" s="666">
        <v>43999</v>
      </c>
      <c r="K1898" s="37"/>
      <c r="L1898" s="37"/>
      <c r="M1898" s="37"/>
      <c r="N1898" s="37"/>
      <c r="O1898" s="37"/>
      <c r="P1898" s="37"/>
      <c r="Q1898" s="37"/>
      <c r="R1898" s="84"/>
      <c r="S1898" s="84"/>
      <c r="T1898" s="84"/>
      <c r="U1898" s="84"/>
      <c r="V1898" s="84"/>
      <c r="W1898" s="84"/>
      <c r="X1898" s="84"/>
      <c r="Y1898" s="84"/>
      <c r="Z1898" s="84"/>
      <c r="AA1898" s="84"/>
      <c r="AB1898" s="84"/>
      <c r="AC1898" s="84"/>
      <c r="AD1898" s="84"/>
    </row>
    <row r="1899" spans="1:30">
      <c r="A1899" s="265">
        <v>43992</v>
      </c>
      <c r="B1899" s="115" t="s">
        <v>901</v>
      </c>
      <c r="C1899" s="37">
        <v>882197921</v>
      </c>
      <c r="D1899" s="115" t="s">
        <v>139</v>
      </c>
      <c r="E1899" s="115" t="s">
        <v>140</v>
      </c>
      <c r="F1899" s="37"/>
      <c r="G1899" s="37"/>
      <c r="H1899" s="37"/>
      <c r="I1899" s="37"/>
      <c r="J1899" s="666">
        <v>43999</v>
      </c>
      <c r="K1899" s="37"/>
      <c r="L1899" s="37"/>
      <c r="M1899" s="115" t="s">
        <v>11138</v>
      </c>
      <c r="N1899" s="37"/>
      <c r="O1899" s="37"/>
      <c r="P1899" s="37"/>
      <c r="Q1899" s="37"/>
      <c r="R1899" s="84"/>
      <c r="S1899" s="84"/>
      <c r="T1899" s="84"/>
      <c r="U1899" s="84"/>
      <c r="V1899" s="84"/>
      <c r="W1899" s="84"/>
      <c r="X1899" s="84"/>
      <c r="Y1899" s="84"/>
      <c r="Z1899" s="84"/>
      <c r="AA1899" s="84"/>
      <c r="AB1899" s="84"/>
      <c r="AC1899" s="84"/>
      <c r="AD1899" s="84"/>
    </row>
    <row r="1900" spans="1:30">
      <c r="A1900" s="265">
        <v>43992</v>
      </c>
      <c r="B1900" s="115" t="s">
        <v>901</v>
      </c>
      <c r="C1900" s="37">
        <v>882033401</v>
      </c>
      <c r="D1900" s="115" t="s">
        <v>139</v>
      </c>
      <c r="E1900" s="115" t="s">
        <v>140</v>
      </c>
      <c r="F1900" s="37"/>
      <c r="G1900" s="37"/>
      <c r="H1900" s="37"/>
      <c r="I1900" s="37"/>
      <c r="J1900" s="666">
        <v>43999</v>
      </c>
      <c r="K1900" s="37"/>
      <c r="L1900" s="37"/>
      <c r="M1900" s="37"/>
      <c r="N1900" s="37"/>
      <c r="O1900" s="37"/>
      <c r="P1900" s="37"/>
      <c r="Q1900" s="37"/>
      <c r="R1900" s="84"/>
      <c r="S1900" s="84"/>
      <c r="T1900" s="84"/>
      <c r="U1900" s="84"/>
      <c r="V1900" s="84"/>
      <c r="W1900" s="84"/>
      <c r="X1900" s="84"/>
      <c r="Y1900" s="84"/>
      <c r="Z1900" s="84"/>
      <c r="AA1900" s="84"/>
      <c r="AB1900" s="84"/>
      <c r="AC1900" s="84"/>
      <c r="AD1900" s="84"/>
    </row>
    <row r="1901" spans="1:30">
      <c r="A1901" s="265">
        <v>43992</v>
      </c>
      <c r="B1901" s="115" t="s">
        <v>901</v>
      </c>
      <c r="C1901" s="37">
        <v>880033841</v>
      </c>
      <c r="D1901" s="115" t="s">
        <v>139</v>
      </c>
      <c r="E1901" s="115" t="s">
        <v>140</v>
      </c>
      <c r="F1901" s="37"/>
      <c r="G1901" s="37"/>
      <c r="H1901" s="37"/>
      <c r="I1901" s="37"/>
      <c r="J1901" s="666">
        <v>43999</v>
      </c>
      <c r="K1901" s="37"/>
      <c r="L1901" s="37"/>
      <c r="M1901" s="115" t="s">
        <v>11139</v>
      </c>
      <c r="N1901" s="37"/>
      <c r="O1901" s="37"/>
      <c r="P1901" s="37"/>
      <c r="Q1901" s="37"/>
      <c r="R1901" s="84"/>
      <c r="S1901" s="84"/>
      <c r="T1901" s="84"/>
      <c r="U1901" s="84"/>
      <c r="V1901" s="84"/>
      <c r="W1901" s="84"/>
      <c r="X1901" s="84"/>
      <c r="Y1901" s="84"/>
      <c r="Z1901" s="84"/>
      <c r="AA1901" s="84"/>
      <c r="AB1901" s="84"/>
      <c r="AC1901" s="84"/>
      <c r="AD1901" s="84"/>
    </row>
    <row r="1902" spans="1:30">
      <c r="A1902" s="265">
        <v>43992</v>
      </c>
      <c r="B1902" s="115" t="s">
        <v>901</v>
      </c>
      <c r="C1902" s="37">
        <v>880384822</v>
      </c>
      <c r="D1902" s="115" t="s">
        <v>139</v>
      </c>
      <c r="E1902" s="115" t="s">
        <v>140</v>
      </c>
      <c r="F1902" s="37"/>
      <c r="G1902" s="37"/>
      <c r="H1902" s="37"/>
      <c r="I1902" s="37"/>
      <c r="J1902" s="666">
        <v>43999</v>
      </c>
      <c r="K1902" s="37"/>
      <c r="L1902" s="37"/>
      <c r="M1902" s="115" t="s">
        <v>11140</v>
      </c>
      <c r="N1902" s="37"/>
      <c r="O1902" s="37"/>
      <c r="P1902" s="37"/>
      <c r="Q1902" s="37"/>
      <c r="R1902" s="84"/>
      <c r="S1902" s="84"/>
      <c r="T1902" s="84"/>
      <c r="U1902" s="84"/>
      <c r="V1902" s="84"/>
      <c r="W1902" s="84"/>
      <c r="X1902" s="84"/>
      <c r="Y1902" s="84"/>
      <c r="Z1902" s="84"/>
      <c r="AA1902" s="84"/>
      <c r="AB1902" s="84"/>
      <c r="AC1902" s="84"/>
      <c r="AD1902" s="84"/>
    </row>
    <row r="1903" spans="1:30">
      <c r="A1903" s="265">
        <v>43992</v>
      </c>
      <c r="B1903" s="115" t="s">
        <v>901</v>
      </c>
      <c r="C1903" s="37">
        <v>881948568</v>
      </c>
      <c r="D1903" s="115" t="s">
        <v>139</v>
      </c>
      <c r="E1903" s="115" t="s">
        <v>140</v>
      </c>
      <c r="F1903" s="37"/>
      <c r="G1903" s="37"/>
      <c r="H1903" s="37"/>
      <c r="I1903" s="37"/>
      <c r="J1903" s="666">
        <v>43999</v>
      </c>
      <c r="K1903" s="666">
        <v>44000</v>
      </c>
      <c r="L1903" s="666"/>
      <c r="M1903" s="115"/>
      <c r="N1903" s="37"/>
      <c r="O1903" s="37"/>
      <c r="P1903" s="37"/>
      <c r="Q1903" s="37"/>
      <c r="R1903" s="84"/>
      <c r="S1903" s="84"/>
      <c r="T1903" s="84"/>
      <c r="U1903" s="84"/>
      <c r="V1903" s="84"/>
      <c r="W1903" s="84"/>
      <c r="X1903" s="84"/>
      <c r="Y1903" s="84"/>
      <c r="Z1903" s="84"/>
      <c r="AA1903" s="84"/>
      <c r="AB1903" s="84"/>
      <c r="AC1903" s="84"/>
      <c r="AD1903" s="84"/>
    </row>
    <row r="1904" spans="1:30">
      <c r="A1904" s="265">
        <v>43993</v>
      </c>
      <c r="B1904" s="115" t="s">
        <v>901</v>
      </c>
      <c r="C1904" s="37">
        <v>880036406</v>
      </c>
      <c r="D1904" s="115" t="s">
        <v>139</v>
      </c>
      <c r="E1904" s="115" t="s">
        <v>147</v>
      </c>
      <c r="F1904" s="37"/>
      <c r="G1904" s="37"/>
      <c r="H1904" s="37"/>
      <c r="I1904" s="37"/>
      <c r="J1904" s="666">
        <v>44000</v>
      </c>
      <c r="K1904" s="37"/>
      <c r="L1904" s="37"/>
      <c r="M1904" s="115"/>
      <c r="N1904" s="37"/>
      <c r="O1904" s="37"/>
      <c r="P1904" s="37"/>
      <c r="Q1904" s="37"/>
      <c r="R1904" s="84"/>
      <c r="S1904" s="84"/>
      <c r="T1904" s="84"/>
      <c r="U1904" s="84"/>
      <c r="V1904" s="84"/>
      <c r="W1904" s="84"/>
      <c r="X1904" s="84"/>
      <c r="Y1904" s="84"/>
      <c r="Z1904" s="84"/>
      <c r="AA1904" s="84"/>
      <c r="AB1904" s="84"/>
      <c r="AC1904" s="84"/>
      <c r="AD1904" s="84"/>
    </row>
    <row r="1905" spans="1:30">
      <c r="A1905" s="265">
        <v>43993</v>
      </c>
      <c r="B1905" s="115" t="s">
        <v>901</v>
      </c>
      <c r="C1905" s="37">
        <v>880319779</v>
      </c>
      <c r="D1905" s="115" t="s">
        <v>345</v>
      </c>
      <c r="E1905" s="115" t="s">
        <v>147</v>
      </c>
      <c r="F1905" s="37"/>
      <c r="G1905" s="37"/>
      <c r="H1905" s="37"/>
      <c r="I1905" s="37"/>
      <c r="J1905" s="666">
        <v>44000</v>
      </c>
      <c r="K1905" s="37"/>
      <c r="L1905" s="37"/>
      <c r="M1905" s="115" t="s">
        <v>11141</v>
      </c>
      <c r="N1905" s="37"/>
      <c r="O1905" s="115">
        <v>3143.28</v>
      </c>
      <c r="P1905" s="37"/>
      <c r="Q1905" s="37"/>
      <c r="R1905" s="84"/>
      <c r="S1905" s="84"/>
      <c r="T1905" s="84"/>
      <c r="U1905" s="84"/>
      <c r="V1905" s="84"/>
      <c r="W1905" s="84"/>
      <c r="X1905" s="84"/>
      <c r="Y1905" s="84"/>
      <c r="Z1905" s="84"/>
      <c r="AA1905" s="84"/>
      <c r="AB1905" s="84"/>
      <c r="AC1905" s="84"/>
      <c r="AD1905" s="84"/>
    </row>
    <row r="1906" spans="1:30">
      <c r="A1906" s="265">
        <v>43993</v>
      </c>
      <c r="B1906" s="115" t="s">
        <v>901</v>
      </c>
      <c r="C1906" s="37">
        <v>880595763</v>
      </c>
      <c r="D1906" s="115" t="s">
        <v>139</v>
      </c>
      <c r="E1906" s="115" t="s">
        <v>140</v>
      </c>
      <c r="F1906" s="37"/>
      <c r="G1906" s="37"/>
      <c r="H1906" s="37"/>
      <c r="I1906" s="37"/>
      <c r="J1906" s="666">
        <v>44000</v>
      </c>
      <c r="K1906" s="37"/>
      <c r="L1906" s="37"/>
      <c r="M1906" s="115" t="s">
        <v>981</v>
      </c>
      <c r="N1906" s="37"/>
      <c r="O1906" s="23">
        <v>1685.5</v>
      </c>
      <c r="P1906" s="37"/>
      <c r="Q1906" s="37"/>
      <c r="R1906" s="84"/>
      <c r="S1906" s="84"/>
      <c r="T1906" s="84"/>
      <c r="U1906" s="84"/>
      <c r="V1906" s="84"/>
      <c r="W1906" s="84"/>
      <c r="X1906" s="84"/>
      <c r="Y1906" s="84"/>
      <c r="Z1906" s="84"/>
      <c r="AA1906" s="84"/>
      <c r="AB1906" s="84"/>
      <c r="AC1906" s="84"/>
      <c r="AD1906" s="84"/>
    </row>
    <row r="1907" spans="1:30">
      <c r="A1907" s="265">
        <v>43993</v>
      </c>
      <c r="B1907" s="115" t="s">
        <v>901</v>
      </c>
      <c r="C1907" s="37">
        <v>880016401</v>
      </c>
      <c r="D1907" s="115" t="s">
        <v>139</v>
      </c>
      <c r="E1907" s="115" t="s">
        <v>140</v>
      </c>
      <c r="F1907" s="37"/>
      <c r="G1907" s="37"/>
      <c r="H1907" s="37"/>
      <c r="I1907" s="37"/>
      <c r="J1907" s="666">
        <v>44000</v>
      </c>
      <c r="K1907" s="37"/>
      <c r="L1907" s="37"/>
      <c r="M1907" s="115" t="s">
        <v>11142</v>
      </c>
      <c r="N1907" s="37"/>
      <c r="O1907" s="37"/>
      <c r="P1907" s="37"/>
      <c r="Q1907" s="37"/>
      <c r="R1907" s="84"/>
      <c r="S1907" s="84"/>
      <c r="T1907" s="84"/>
      <c r="U1907" s="84"/>
      <c r="V1907" s="84"/>
      <c r="W1907" s="84"/>
      <c r="X1907" s="84"/>
      <c r="Y1907" s="84"/>
      <c r="Z1907" s="84"/>
      <c r="AA1907" s="84"/>
      <c r="AB1907" s="84"/>
      <c r="AC1907" s="84"/>
      <c r="AD1907" s="84"/>
    </row>
    <row r="1908" spans="1:30">
      <c r="A1908" s="265">
        <v>43993</v>
      </c>
      <c r="B1908" s="115" t="s">
        <v>901</v>
      </c>
      <c r="C1908" s="37">
        <v>880722210</v>
      </c>
      <c r="D1908" s="115" t="s">
        <v>139</v>
      </c>
      <c r="E1908" s="115" t="s">
        <v>140</v>
      </c>
      <c r="F1908" s="37"/>
      <c r="G1908" s="37"/>
      <c r="H1908" s="37"/>
      <c r="I1908" s="37"/>
      <c r="J1908" s="666">
        <v>44000</v>
      </c>
      <c r="K1908" s="37"/>
      <c r="L1908" s="37"/>
      <c r="M1908" s="115"/>
      <c r="N1908" s="37"/>
      <c r="O1908" s="37"/>
      <c r="P1908" s="37"/>
      <c r="Q1908" s="37"/>
      <c r="R1908" s="84"/>
      <c r="S1908" s="84"/>
      <c r="T1908" s="84"/>
      <c r="U1908" s="84"/>
      <c r="V1908" s="84"/>
      <c r="W1908" s="84"/>
      <c r="X1908" s="84"/>
      <c r="Y1908" s="84"/>
      <c r="Z1908" s="84"/>
      <c r="AA1908" s="84"/>
      <c r="AB1908" s="84"/>
      <c r="AC1908" s="84"/>
      <c r="AD1908" s="84"/>
    </row>
    <row r="1909" spans="1:30">
      <c r="A1909" s="265">
        <v>43993</v>
      </c>
      <c r="B1909" s="115" t="s">
        <v>901</v>
      </c>
      <c r="C1909" s="37">
        <v>880442657</v>
      </c>
      <c r="D1909" s="115" t="s">
        <v>139</v>
      </c>
      <c r="E1909" s="115" t="s">
        <v>140</v>
      </c>
      <c r="F1909" s="37"/>
      <c r="G1909" s="37"/>
      <c r="H1909" s="37"/>
      <c r="I1909" s="37"/>
      <c r="J1909" s="666">
        <v>44000</v>
      </c>
      <c r="K1909" s="37"/>
      <c r="L1909" s="37"/>
      <c r="M1909" s="115" t="s">
        <v>11143</v>
      </c>
      <c r="N1909" s="37"/>
      <c r="O1909" s="37"/>
      <c r="P1909" s="37"/>
      <c r="Q1909" s="37"/>
      <c r="R1909" s="84"/>
      <c r="S1909" s="84"/>
      <c r="T1909" s="84"/>
      <c r="U1909" s="84"/>
      <c r="V1909" s="84"/>
      <c r="W1909" s="84"/>
      <c r="X1909" s="84"/>
      <c r="Y1909" s="84"/>
      <c r="Z1909" s="84"/>
      <c r="AA1909" s="84"/>
      <c r="AB1909" s="84"/>
      <c r="AC1909" s="84"/>
      <c r="AD1909" s="84"/>
    </row>
    <row r="1910" spans="1:30">
      <c r="A1910" s="265">
        <v>43993</v>
      </c>
      <c r="B1910" s="115" t="s">
        <v>901</v>
      </c>
      <c r="C1910" s="37">
        <v>880019839</v>
      </c>
      <c r="D1910" s="115" t="s">
        <v>139</v>
      </c>
      <c r="E1910" s="115" t="s">
        <v>140</v>
      </c>
      <c r="F1910" s="37"/>
      <c r="G1910" s="37"/>
      <c r="H1910" s="37"/>
      <c r="I1910" s="37"/>
      <c r="J1910" s="666">
        <v>44000</v>
      </c>
      <c r="K1910" s="37"/>
      <c r="L1910" s="37"/>
      <c r="M1910" s="115"/>
      <c r="N1910" s="37"/>
      <c r="O1910" s="37"/>
      <c r="P1910" s="37"/>
      <c r="Q1910" s="37"/>
      <c r="R1910" s="84"/>
      <c r="S1910" s="84"/>
      <c r="T1910" s="84"/>
      <c r="U1910" s="84"/>
      <c r="V1910" s="84"/>
      <c r="W1910" s="84"/>
      <c r="X1910" s="84"/>
      <c r="Y1910" s="84"/>
      <c r="Z1910" s="84"/>
      <c r="AA1910" s="84"/>
      <c r="AB1910" s="84"/>
      <c r="AC1910" s="84"/>
      <c r="AD1910" s="84"/>
    </row>
    <row r="1911" spans="1:30">
      <c r="A1911" s="265">
        <v>43993</v>
      </c>
      <c r="B1911" s="115" t="s">
        <v>901</v>
      </c>
      <c r="C1911" s="37">
        <v>881978055</v>
      </c>
      <c r="D1911" s="115" t="s">
        <v>139</v>
      </c>
      <c r="E1911" s="115" t="s">
        <v>140</v>
      </c>
      <c r="F1911" s="37"/>
      <c r="G1911" s="37"/>
      <c r="H1911" s="265">
        <v>43998</v>
      </c>
      <c r="I1911" s="37"/>
      <c r="J1911" s="666">
        <v>44000</v>
      </c>
      <c r="K1911" s="37"/>
      <c r="L1911" s="37"/>
      <c r="M1911" s="115" t="s">
        <v>142</v>
      </c>
      <c r="N1911" s="37"/>
      <c r="O1911" s="37">
        <v>49.5</v>
      </c>
      <c r="P1911" s="115" t="s">
        <v>903</v>
      </c>
      <c r="Q1911" s="37"/>
      <c r="R1911" s="84"/>
      <c r="S1911" s="84"/>
      <c r="T1911" s="84"/>
      <c r="U1911" s="84"/>
      <c r="V1911" s="84"/>
      <c r="W1911" s="84"/>
      <c r="X1911" s="84"/>
      <c r="Y1911" s="84"/>
      <c r="Z1911" s="84"/>
      <c r="AA1911" s="84"/>
      <c r="AB1911" s="84"/>
      <c r="AC1911" s="84"/>
      <c r="AD1911" s="84"/>
    </row>
    <row r="1912" spans="1:30">
      <c r="A1912" s="265">
        <v>43993</v>
      </c>
      <c r="B1912" s="115" t="s">
        <v>901</v>
      </c>
      <c r="C1912" s="37">
        <v>880046225</v>
      </c>
      <c r="D1912" s="115" t="s">
        <v>139</v>
      </c>
      <c r="E1912" s="115" t="s">
        <v>140</v>
      </c>
      <c r="F1912" s="37"/>
      <c r="G1912" s="37"/>
      <c r="H1912" s="37"/>
      <c r="I1912" s="37"/>
      <c r="J1912" s="666">
        <v>44000</v>
      </c>
      <c r="K1912" s="37"/>
      <c r="L1912" s="37"/>
      <c r="M1912" s="115" t="s">
        <v>11099</v>
      </c>
      <c r="N1912" s="37"/>
      <c r="O1912" s="37"/>
      <c r="P1912" s="37"/>
      <c r="Q1912" s="37"/>
      <c r="R1912" s="84"/>
      <c r="S1912" s="84"/>
      <c r="T1912" s="84"/>
      <c r="U1912" s="84"/>
      <c r="V1912" s="84"/>
      <c r="W1912" s="84"/>
      <c r="X1912" s="84"/>
      <c r="Y1912" s="84"/>
      <c r="Z1912" s="84"/>
      <c r="AA1912" s="84"/>
      <c r="AB1912" s="84"/>
      <c r="AC1912" s="84"/>
      <c r="AD1912" s="84"/>
    </row>
    <row r="1913" spans="1:30">
      <c r="A1913" s="265">
        <v>43993</v>
      </c>
      <c r="B1913" s="115" t="s">
        <v>901</v>
      </c>
      <c r="C1913" s="37">
        <v>881965849</v>
      </c>
      <c r="D1913" s="115" t="s">
        <v>139</v>
      </c>
      <c r="E1913" s="115" t="s">
        <v>140</v>
      </c>
      <c r="F1913" s="37"/>
      <c r="G1913" s="37"/>
      <c r="H1913" s="37"/>
      <c r="I1913" s="37"/>
      <c r="J1913" s="666">
        <v>44000</v>
      </c>
      <c r="K1913" s="666">
        <v>44001</v>
      </c>
      <c r="L1913" s="666"/>
      <c r="M1913" s="115" t="s">
        <v>11134</v>
      </c>
      <c r="N1913" s="37"/>
      <c r="O1913" s="37"/>
      <c r="P1913" s="37"/>
      <c r="Q1913" s="37"/>
      <c r="R1913" s="84"/>
      <c r="S1913" s="84"/>
      <c r="T1913" s="84"/>
      <c r="U1913" s="84"/>
      <c r="V1913" s="84"/>
      <c r="W1913" s="84"/>
      <c r="X1913" s="84"/>
      <c r="Y1913" s="84"/>
      <c r="Z1913" s="84"/>
      <c r="AA1913" s="84"/>
      <c r="AB1913" s="84"/>
      <c r="AC1913" s="84"/>
      <c r="AD1913" s="84"/>
    </row>
    <row r="1914" spans="1:30">
      <c r="A1914" s="265">
        <v>43994</v>
      </c>
      <c r="B1914" s="115" t="s">
        <v>901</v>
      </c>
      <c r="C1914" s="37">
        <v>880692431</v>
      </c>
      <c r="D1914" s="115" t="s">
        <v>139</v>
      </c>
      <c r="E1914" s="115" t="s">
        <v>140</v>
      </c>
      <c r="F1914" s="37"/>
      <c r="G1914" s="37"/>
      <c r="H1914" s="37"/>
      <c r="I1914" s="37"/>
      <c r="J1914" s="666">
        <v>44001</v>
      </c>
      <c r="K1914" s="37"/>
      <c r="L1914" s="37"/>
      <c r="M1914" s="115" t="s">
        <v>148</v>
      </c>
      <c r="N1914" s="37"/>
      <c r="O1914" s="37">
        <v>95</v>
      </c>
      <c r="P1914" s="37"/>
      <c r="Q1914" s="37"/>
      <c r="R1914" s="84"/>
      <c r="S1914" s="84"/>
      <c r="T1914" s="84"/>
      <c r="U1914" s="84"/>
      <c r="V1914" s="84"/>
      <c r="W1914" s="84"/>
      <c r="X1914" s="84"/>
      <c r="Y1914" s="84"/>
      <c r="Z1914" s="84"/>
      <c r="AA1914" s="84"/>
      <c r="AB1914" s="84"/>
      <c r="AC1914" s="84"/>
      <c r="AD1914" s="84"/>
    </row>
    <row r="1915" spans="1:30">
      <c r="A1915" s="265">
        <v>43994</v>
      </c>
      <c r="B1915" s="115" t="s">
        <v>901</v>
      </c>
      <c r="C1915" s="37">
        <v>881658532</v>
      </c>
      <c r="D1915" s="115" t="s">
        <v>139</v>
      </c>
      <c r="E1915" s="115" t="s">
        <v>140</v>
      </c>
      <c r="F1915" s="37"/>
      <c r="G1915" s="37"/>
      <c r="H1915" s="37"/>
      <c r="I1915" s="37"/>
      <c r="J1915" s="666">
        <v>44001</v>
      </c>
      <c r="K1915" s="37"/>
      <c r="L1915" s="37"/>
      <c r="M1915" s="115"/>
      <c r="N1915" s="37"/>
      <c r="O1915" s="37"/>
      <c r="P1915" s="37"/>
      <c r="Q1915" s="37"/>
      <c r="R1915" s="84"/>
      <c r="S1915" s="84"/>
      <c r="T1915" s="84"/>
      <c r="U1915" s="84"/>
      <c r="V1915" s="84"/>
      <c r="W1915" s="84"/>
      <c r="X1915" s="84"/>
      <c r="Y1915" s="84"/>
      <c r="Z1915" s="84"/>
      <c r="AA1915" s="84"/>
      <c r="AB1915" s="84"/>
      <c r="AC1915" s="84"/>
      <c r="AD1915" s="84"/>
    </row>
    <row r="1916" spans="1:30">
      <c r="A1916" s="265">
        <v>43994</v>
      </c>
      <c r="B1916" s="115" t="s">
        <v>901</v>
      </c>
      <c r="C1916" s="37">
        <v>881429766</v>
      </c>
      <c r="D1916" s="115" t="s">
        <v>139</v>
      </c>
      <c r="E1916" s="115" t="s">
        <v>140</v>
      </c>
      <c r="F1916" s="37"/>
      <c r="G1916" s="37"/>
      <c r="H1916" s="37"/>
      <c r="I1916" s="37"/>
      <c r="J1916" s="666">
        <v>44001</v>
      </c>
      <c r="K1916" s="37"/>
      <c r="L1916" s="37"/>
      <c r="M1916" s="115" t="s">
        <v>11144</v>
      </c>
      <c r="N1916" s="37"/>
      <c r="O1916" s="37"/>
      <c r="P1916" s="37"/>
      <c r="Q1916" s="37"/>
      <c r="R1916" s="84"/>
      <c r="S1916" s="84"/>
      <c r="T1916" s="84"/>
      <c r="U1916" s="84"/>
      <c r="V1916" s="84"/>
      <c r="W1916" s="84"/>
      <c r="X1916" s="84"/>
      <c r="Y1916" s="84"/>
      <c r="Z1916" s="84"/>
      <c r="AA1916" s="84"/>
      <c r="AB1916" s="84"/>
      <c r="AC1916" s="84"/>
      <c r="AD1916" s="84"/>
    </row>
    <row r="1917" spans="1:30">
      <c r="A1917" s="265">
        <v>43994</v>
      </c>
      <c r="B1917" s="115" t="s">
        <v>901</v>
      </c>
      <c r="C1917" s="37">
        <v>881747740</v>
      </c>
      <c r="D1917" s="115" t="s">
        <v>139</v>
      </c>
      <c r="E1917" s="115" t="s">
        <v>140</v>
      </c>
      <c r="F1917" s="37"/>
      <c r="G1917" s="37"/>
      <c r="H1917" s="37"/>
      <c r="I1917" s="37"/>
      <c r="J1917" s="666">
        <v>44001</v>
      </c>
      <c r="K1917" s="37"/>
      <c r="L1917" s="37"/>
      <c r="M1917" s="115" t="s">
        <v>11145</v>
      </c>
      <c r="N1917" s="37"/>
      <c r="O1917" s="37"/>
      <c r="P1917" s="37"/>
      <c r="Q1917" s="37"/>
      <c r="R1917" s="84"/>
      <c r="S1917" s="84"/>
      <c r="T1917" s="84"/>
      <c r="U1917" s="84"/>
      <c r="V1917" s="84"/>
      <c r="W1917" s="84"/>
      <c r="X1917" s="84"/>
      <c r="Y1917" s="84"/>
      <c r="Z1917" s="84"/>
      <c r="AA1917" s="84"/>
      <c r="AB1917" s="84"/>
      <c r="AC1917" s="84"/>
      <c r="AD1917" s="84"/>
    </row>
    <row r="1918" spans="1:30">
      <c r="A1918" s="265">
        <v>43994</v>
      </c>
      <c r="B1918" s="115" t="s">
        <v>901</v>
      </c>
      <c r="C1918" s="37">
        <v>881653782</v>
      </c>
      <c r="D1918" s="115" t="s">
        <v>139</v>
      </c>
      <c r="E1918" s="115" t="s">
        <v>140</v>
      </c>
      <c r="F1918" s="37"/>
      <c r="G1918" s="37"/>
      <c r="H1918" s="37"/>
      <c r="I1918" s="37"/>
      <c r="J1918" s="666">
        <v>44001</v>
      </c>
      <c r="K1918" s="37"/>
      <c r="L1918" s="37"/>
      <c r="M1918" s="115"/>
      <c r="N1918" s="37"/>
      <c r="O1918" s="37"/>
      <c r="P1918" s="37"/>
      <c r="Q1918" s="37"/>
      <c r="R1918" s="84"/>
      <c r="S1918" s="84"/>
      <c r="T1918" s="84"/>
      <c r="U1918" s="84"/>
      <c r="V1918" s="84"/>
      <c r="W1918" s="84"/>
      <c r="X1918" s="84"/>
      <c r="Y1918" s="84"/>
      <c r="Z1918" s="84"/>
      <c r="AA1918" s="84"/>
      <c r="AB1918" s="84"/>
      <c r="AC1918" s="84"/>
      <c r="AD1918" s="84"/>
    </row>
    <row r="1919" spans="1:30">
      <c r="A1919" s="265">
        <v>43994</v>
      </c>
      <c r="B1919" s="115" t="s">
        <v>901</v>
      </c>
      <c r="C1919" s="37">
        <v>882128458</v>
      </c>
      <c r="D1919" s="115" t="s">
        <v>139</v>
      </c>
      <c r="E1919" s="115" t="s">
        <v>140</v>
      </c>
      <c r="F1919" s="37"/>
      <c r="G1919" s="37"/>
      <c r="H1919" s="37"/>
      <c r="I1919" s="37"/>
      <c r="J1919" s="666">
        <v>43997</v>
      </c>
      <c r="K1919" s="37"/>
      <c r="L1919" s="37"/>
      <c r="M1919" s="115" t="s">
        <v>11146</v>
      </c>
      <c r="N1919" s="37"/>
      <c r="O1919" s="37"/>
      <c r="P1919" s="37"/>
      <c r="Q1919" s="37"/>
      <c r="R1919" s="84"/>
      <c r="S1919" s="84"/>
      <c r="T1919" s="84"/>
      <c r="U1919" s="84"/>
      <c r="V1919" s="84"/>
      <c r="W1919" s="84"/>
      <c r="X1919" s="84"/>
      <c r="Y1919" s="84"/>
      <c r="Z1919" s="84"/>
      <c r="AA1919" s="84"/>
      <c r="AB1919" s="84"/>
      <c r="AC1919" s="84"/>
      <c r="AD1919" s="84"/>
    </row>
    <row r="1920" spans="1:30">
      <c r="A1920" s="265">
        <v>43994</v>
      </c>
      <c r="B1920" s="115" t="s">
        <v>901</v>
      </c>
      <c r="C1920" s="37">
        <v>881497269</v>
      </c>
      <c r="D1920" s="115" t="s">
        <v>139</v>
      </c>
      <c r="E1920" s="115" t="s">
        <v>140</v>
      </c>
      <c r="F1920" s="37"/>
      <c r="G1920" s="37"/>
      <c r="H1920" s="37"/>
      <c r="I1920" s="37"/>
      <c r="J1920" s="666">
        <v>44001</v>
      </c>
      <c r="K1920" s="37"/>
      <c r="L1920" s="37"/>
      <c r="M1920" s="115"/>
      <c r="N1920" s="37"/>
      <c r="O1920" s="37"/>
      <c r="P1920" s="37"/>
      <c r="Q1920" s="37"/>
      <c r="R1920" s="84"/>
      <c r="S1920" s="84"/>
      <c r="T1920" s="84"/>
      <c r="U1920" s="84"/>
      <c r="V1920" s="84"/>
      <c r="W1920" s="84"/>
      <c r="X1920" s="84"/>
      <c r="Y1920" s="84"/>
      <c r="Z1920" s="84"/>
      <c r="AA1920" s="84"/>
      <c r="AB1920" s="84"/>
      <c r="AC1920" s="84"/>
      <c r="AD1920" s="84"/>
    </row>
    <row r="1921" spans="1:30">
      <c r="A1921" s="265">
        <v>43994</v>
      </c>
      <c r="B1921" s="115" t="s">
        <v>901</v>
      </c>
      <c r="C1921" s="37">
        <v>882027865</v>
      </c>
      <c r="D1921" s="115" t="s">
        <v>139</v>
      </c>
      <c r="E1921" s="115" t="s">
        <v>140</v>
      </c>
      <c r="F1921" s="37"/>
      <c r="G1921" s="37"/>
      <c r="H1921" s="37"/>
      <c r="I1921" s="37"/>
      <c r="J1921" s="666">
        <v>44001</v>
      </c>
      <c r="K1921" s="37"/>
      <c r="L1921" s="37"/>
      <c r="M1921" s="115" t="s">
        <v>8634</v>
      </c>
      <c r="N1921" s="37"/>
      <c r="O1921" s="37"/>
      <c r="P1921" s="37"/>
      <c r="Q1921" s="37"/>
      <c r="R1921" s="84"/>
      <c r="S1921" s="84"/>
      <c r="T1921" s="84"/>
      <c r="U1921" s="84"/>
      <c r="V1921" s="84"/>
      <c r="W1921" s="84"/>
      <c r="X1921" s="84"/>
      <c r="Y1921" s="84"/>
      <c r="Z1921" s="84"/>
      <c r="AA1921" s="84"/>
      <c r="AB1921" s="84"/>
      <c r="AC1921" s="84"/>
      <c r="AD1921" s="84"/>
    </row>
    <row r="1922" spans="1:30">
      <c r="A1922" s="265">
        <v>43994</v>
      </c>
      <c r="B1922" s="115" t="s">
        <v>901</v>
      </c>
      <c r="C1922" s="37">
        <v>880026319</v>
      </c>
      <c r="D1922" s="115" t="s">
        <v>139</v>
      </c>
      <c r="E1922" s="115" t="s">
        <v>140</v>
      </c>
      <c r="F1922" s="37"/>
      <c r="G1922" s="37"/>
      <c r="H1922" s="37"/>
      <c r="I1922" s="37"/>
      <c r="J1922" s="666">
        <v>44001</v>
      </c>
      <c r="K1922" s="37"/>
      <c r="L1922" s="37"/>
      <c r="M1922" s="115"/>
      <c r="N1922" s="37"/>
      <c r="O1922" s="37"/>
      <c r="P1922" s="37"/>
      <c r="Q1922" s="37"/>
      <c r="R1922" s="84"/>
      <c r="S1922" s="84"/>
      <c r="T1922" s="84"/>
      <c r="U1922" s="84"/>
      <c r="V1922" s="84"/>
      <c r="W1922" s="84"/>
      <c r="X1922" s="84"/>
      <c r="Y1922" s="84"/>
      <c r="Z1922" s="84"/>
      <c r="AA1922" s="84"/>
      <c r="AB1922" s="84"/>
      <c r="AC1922" s="84"/>
      <c r="AD1922" s="84"/>
    </row>
    <row r="1923" spans="1:30">
      <c r="A1923" s="265">
        <v>43994</v>
      </c>
      <c r="B1923" s="115" t="s">
        <v>901</v>
      </c>
      <c r="C1923" s="37">
        <v>880108347</v>
      </c>
      <c r="D1923" s="115" t="s">
        <v>139</v>
      </c>
      <c r="E1923" s="115" t="s">
        <v>140</v>
      </c>
      <c r="F1923" s="37"/>
      <c r="G1923" s="37"/>
      <c r="H1923" s="37"/>
      <c r="I1923" s="37"/>
      <c r="J1923" s="666">
        <v>44001</v>
      </c>
      <c r="K1923" s="37"/>
      <c r="L1923" s="37"/>
      <c r="M1923" s="115" t="s">
        <v>168</v>
      </c>
      <c r="N1923" s="37"/>
      <c r="O1923" s="37"/>
      <c r="P1923" s="37"/>
      <c r="Q1923" s="37"/>
      <c r="R1923" s="84"/>
      <c r="S1923" s="84"/>
      <c r="T1923" s="84"/>
      <c r="U1923" s="84"/>
      <c r="V1923" s="84"/>
      <c r="W1923" s="84"/>
      <c r="X1923" s="84"/>
      <c r="Y1923" s="84"/>
      <c r="Z1923" s="84"/>
      <c r="AA1923" s="84"/>
      <c r="AB1923" s="84"/>
      <c r="AC1923" s="84"/>
      <c r="AD1923" s="84"/>
    </row>
    <row r="1924" spans="1:30">
      <c r="A1924" s="265">
        <v>43994</v>
      </c>
      <c r="B1924" s="115" t="s">
        <v>901</v>
      </c>
      <c r="C1924" s="37">
        <v>880016489</v>
      </c>
      <c r="D1924" s="115" t="s">
        <v>139</v>
      </c>
      <c r="E1924" s="115" t="s">
        <v>140</v>
      </c>
      <c r="F1924" s="37"/>
      <c r="G1924" s="37"/>
      <c r="H1924" s="37"/>
      <c r="I1924" s="37"/>
      <c r="J1924" s="666">
        <v>44001</v>
      </c>
      <c r="K1924" s="37"/>
      <c r="L1924" s="37"/>
      <c r="M1924" s="115"/>
      <c r="N1924" s="37"/>
      <c r="O1924" s="37"/>
      <c r="P1924" s="37"/>
      <c r="Q1924" s="37"/>
      <c r="R1924" s="84"/>
      <c r="S1924" s="84"/>
      <c r="T1924" s="84"/>
      <c r="U1924" s="84"/>
      <c r="V1924" s="84"/>
      <c r="W1924" s="84"/>
      <c r="X1924" s="84"/>
      <c r="Y1924" s="84"/>
      <c r="Z1924" s="84"/>
      <c r="AA1924" s="84"/>
      <c r="AB1924" s="84"/>
      <c r="AC1924" s="84"/>
      <c r="AD1924" s="84"/>
    </row>
    <row r="1925" spans="1:30">
      <c r="A1925" s="265">
        <v>43994</v>
      </c>
      <c r="B1925" s="115" t="s">
        <v>901</v>
      </c>
      <c r="C1925" s="37">
        <v>880028598</v>
      </c>
      <c r="D1925" s="115" t="s">
        <v>139</v>
      </c>
      <c r="E1925" s="115" t="s">
        <v>140</v>
      </c>
      <c r="F1925" s="37"/>
      <c r="G1925" s="37"/>
      <c r="H1925" s="37"/>
      <c r="I1925" s="37"/>
      <c r="J1925" s="666">
        <v>44001</v>
      </c>
      <c r="K1925" s="37"/>
      <c r="L1925" s="37"/>
      <c r="M1925" s="115" t="s">
        <v>142</v>
      </c>
      <c r="N1925" s="37"/>
      <c r="O1925" s="37">
        <v>339</v>
      </c>
      <c r="P1925" s="37"/>
      <c r="Q1925" s="37"/>
      <c r="R1925" s="84"/>
      <c r="S1925" s="84"/>
      <c r="T1925" s="84"/>
      <c r="U1925" s="84"/>
      <c r="V1925" s="84"/>
      <c r="W1925" s="84"/>
      <c r="X1925" s="84"/>
      <c r="Y1925" s="84"/>
      <c r="Z1925" s="84"/>
      <c r="AA1925" s="84"/>
      <c r="AB1925" s="84"/>
      <c r="AC1925" s="84"/>
      <c r="AD1925" s="84"/>
    </row>
    <row r="1926" spans="1:30">
      <c r="A1926" s="265">
        <v>43994</v>
      </c>
      <c r="B1926" s="115" t="s">
        <v>901</v>
      </c>
      <c r="C1926" s="37">
        <v>880815635</v>
      </c>
      <c r="D1926" s="115" t="s">
        <v>139</v>
      </c>
      <c r="E1926" s="115" t="s">
        <v>140</v>
      </c>
      <c r="F1926" s="37"/>
      <c r="G1926" s="37"/>
      <c r="H1926" s="37"/>
      <c r="I1926" s="37"/>
      <c r="J1926" s="666">
        <v>44003</v>
      </c>
      <c r="K1926" s="37"/>
      <c r="L1926" s="37"/>
      <c r="M1926" s="115" t="s">
        <v>311</v>
      </c>
      <c r="N1926" s="37"/>
      <c r="O1926" s="37"/>
      <c r="P1926" s="37"/>
      <c r="Q1926" s="37"/>
      <c r="R1926" s="84"/>
      <c r="S1926" s="84"/>
      <c r="T1926" s="84"/>
      <c r="U1926" s="84"/>
      <c r="V1926" s="84"/>
      <c r="W1926" s="84"/>
      <c r="X1926" s="84"/>
      <c r="Y1926" s="84"/>
      <c r="Z1926" s="84"/>
      <c r="AA1926" s="84"/>
      <c r="AB1926" s="84"/>
      <c r="AC1926" s="84"/>
      <c r="AD1926" s="84"/>
    </row>
    <row r="1927" spans="1:30">
      <c r="A1927" s="265">
        <v>43997</v>
      </c>
      <c r="B1927" s="115" t="s">
        <v>901</v>
      </c>
      <c r="C1927" s="37">
        <v>882252723</v>
      </c>
      <c r="D1927" s="115" t="s">
        <v>139</v>
      </c>
      <c r="E1927" s="115" t="s">
        <v>140</v>
      </c>
      <c r="F1927" s="37"/>
      <c r="G1927" s="37"/>
      <c r="H1927" s="37"/>
      <c r="I1927" s="37"/>
      <c r="J1927" s="666">
        <v>44003</v>
      </c>
      <c r="K1927" s="37"/>
      <c r="L1927" s="37"/>
      <c r="M1927" s="115" t="s">
        <v>142</v>
      </c>
      <c r="N1927" s="37"/>
      <c r="O1927" s="37"/>
      <c r="P1927" s="37"/>
      <c r="Q1927" s="37"/>
      <c r="R1927" s="84"/>
      <c r="S1927" s="84"/>
      <c r="T1927" s="84"/>
      <c r="U1927" s="84"/>
      <c r="V1927" s="84"/>
      <c r="W1927" s="84"/>
      <c r="X1927" s="84"/>
      <c r="Y1927" s="84"/>
      <c r="Z1927" s="84"/>
      <c r="AA1927" s="84"/>
      <c r="AB1927" s="84"/>
      <c r="AC1927" s="84"/>
      <c r="AD1927" s="84"/>
    </row>
    <row r="1928" spans="1:30">
      <c r="A1928" s="265">
        <v>43997</v>
      </c>
      <c r="B1928" s="115" t="s">
        <v>901</v>
      </c>
      <c r="C1928" s="37">
        <v>881680400</v>
      </c>
      <c r="D1928" s="115" t="s">
        <v>139</v>
      </c>
      <c r="E1928" s="115" t="s">
        <v>140</v>
      </c>
      <c r="F1928" s="37"/>
      <c r="G1928" s="37"/>
      <c r="H1928" s="37"/>
      <c r="I1928" s="37"/>
      <c r="J1928" s="666">
        <v>44003</v>
      </c>
      <c r="K1928" s="37"/>
      <c r="L1928" s="37"/>
      <c r="M1928" s="115" t="s">
        <v>1475</v>
      </c>
      <c r="N1928" s="37"/>
      <c r="O1928" s="37"/>
      <c r="P1928" s="37"/>
      <c r="Q1928" s="37"/>
      <c r="R1928" s="84"/>
      <c r="S1928" s="84"/>
      <c r="T1928" s="84"/>
      <c r="U1928" s="84"/>
      <c r="V1928" s="84"/>
      <c r="W1928" s="84"/>
      <c r="X1928" s="84"/>
      <c r="Y1928" s="84"/>
      <c r="Z1928" s="84"/>
      <c r="AA1928" s="84"/>
      <c r="AB1928" s="84"/>
      <c r="AC1928" s="84"/>
      <c r="AD1928" s="84"/>
    </row>
    <row r="1929" spans="1:30">
      <c r="A1929" s="265">
        <v>43997</v>
      </c>
      <c r="B1929" s="115" t="s">
        <v>901</v>
      </c>
      <c r="C1929" s="37">
        <v>881047136</v>
      </c>
      <c r="D1929" s="115" t="s">
        <v>152</v>
      </c>
      <c r="E1929" s="115" t="s">
        <v>140</v>
      </c>
      <c r="F1929" s="37"/>
      <c r="G1929" s="37"/>
      <c r="H1929" s="37"/>
      <c r="I1929" s="37"/>
      <c r="J1929" s="666">
        <v>44003</v>
      </c>
      <c r="K1929" s="37"/>
      <c r="L1929" s="37"/>
      <c r="M1929" s="115" t="s">
        <v>142</v>
      </c>
      <c r="N1929" s="37"/>
      <c r="O1929" s="37"/>
      <c r="P1929" s="37"/>
      <c r="Q1929" s="37"/>
      <c r="R1929" s="84"/>
      <c r="S1929" s="84"/>
      <c r="T1929" s="84"/>
      <c r="U1929" s="84"/>
      <c r="V1929" s="84"/>
      <c r="W1929" s="84"/>
      <c r="X1929" s="84"/>
      <c r="Y1929" s="84"/>
      <c r="Z1929" s="84"/>
      <c r="AA1929" s="84"/>
      <c r="AB1929" s="84"/>
      <c r="AC1929" s="84"/>
      <c r="AD1929" s="84"/>
    </row>
    <row r="1930" spans="1:30">
      <c r="A1930" s="265">
        <v>43998</v>
      </c>
      <c r="B1930" s="115" t="s">
        <v>901</v>
      </c>
      <c r="C1930" s="37">
        <v>880029781</v>
      </c>
      <c r="D1930" s="115" t="s">
        <v>139</v>
      </c>
      <c r="E1930" s="115" t="s">
        <v>140</v>
      </c>
      <c r="F1930" s="37"/>
      <c r="G1930" s="37"/>
      <c r="H1930" s="37"/>
      <c r="I1930" s="37"/>
      <c r="J1930" s="666">
        <v>44004</v>
      </c>
      <c r="K1930" s="37"/>
      <c r="L1930" s="37"/>
      <c r="M1930" s="115" t="s">
        <v>142</v>
      </c>
      <c r="N1930" s="37"/>
      <c r="O1930" s="37"/>
      <c r="P1930" s="37"/>
      <c r="Q1930" s="37"/>
      <c r="R1930" s="84"/>
      <c r="S1930" s="84"/>
      <c r="T1930" s="84"/>
      <c r="U1930" s="84"/>
      <c r="V1930" s="84"/>
      <c r="W1930" s="84"/>
      <c r="X1930" s="84"/>
      <c r="Y1930" s="84"/>
      <c r="Z1930" s="84"/>
      <c r="AA1930" s="84"/>
      <c r="AB1930" s="84"/>
      <c r="AC1930" s="84"/>
      <c r="AD1930" s="84"/>
    </row>
    <row r="1931" spans="1:30">
      <c r="A1931" s="37">
        <v>6.4</v>
      </c>
      <c r="B1931" s="115" t="s">
        <v>901</v>
      </c>
      <c r="C1931" s="37">
        <v>880012463</v>
      </c>
      <c r="D1931" s="115" t="s">
        <v>345</v>
      </c>
      <c r="E1931" s="115" t="s">
        <v>140</v>
      </c>
      <c r="F1931" s="115" t="s">
        <v>11117</v>
      </c>
      <c r="G1931" s="115" t="s">
        <v>35</v>
      </c>
      <c r="H1931" s="37"/>
      <c r="I1931" s="37"/>
      <c r="J1931" s="115" t="s">
        <v>3959</v>
      </c>
      <c r="K1931" s="115" t="s">
        <v>142</v>
      </c>
      <c r="L1931" s="37"/>
      <c r="M1931" s="37"/>
      <c r="N1931" s="37"/>
      <c r="O1931" s="37"/>
      <c r="P1931" s="37"/>
      <c r="Q1931" s="37"/>
      <c r="R1931" s="84"/>
      <c r="S1931" s="84"/>
      <c r="T1931" s="84"/>
      <c r="U1931" s="84"/>
      <c r="V1931" s="84"/>
      <c r="W1931" s="84"/>
      <c r="X1931" s="84"/>
      <c r="Y1931" s="84"/>
      <c r="Z1931" s="84"/>
      <c r="AA1931" s="84"/>
      <c r="AB1931" s="84"/>
      <c r="AC1931" s="84"/>
      <c r="AD1931" s="84"/>
    </row>
    <row r="1932" spans="1:30">
      <c r="A1932" s="37">
        <v>6.4</v>
      </c>
      <c r="B1932" s="115" t="s">
        <v>901</v>
      </c>
      <c r="C1932" s="37">
        <v>881539730</v>
      </c>
      <c r="D1932" s="115" t="s">
        <v>139</v>
      </c>
      <c r="E1932" s="115" t="s">
        <v>140</v>
      </c>
      <c r="F1932" s="115" t="s">
        <v>11118</v>
      </c>
      <c r="G1932" s="115" t="s">
        <v>35</v>
      </c>
      <c r="H1932" s="37"/>
      <c r="I1932" s="37"/>
      <c r="J1932" s="115" t="s">
        <v>3959</v>
      </c>
      <c r="K1932" s="115" t="s">
        <v>11147</v>
      </c>
      <c r="L1932" s="37"/>
      <c r="M1932" s="37"/>
      <c r="N1932" s="37"/>
      <c r="O1932" s="37"/>
      <c r="P1932" s="37"/>
      <c r="Q1932" s="37"/>
      <c r="R1932" s="84"/>
      <c r="S1932" s="84"/>
      <c r="T1932" s="84"/>
      <c r="U1932" s="84"/>
      <c r="V1932" s="84"/>
      <c r="W1932" s="84"/>
      <c r="X1932" s="84"/>
      <c r="Y1932" s="84"/>
      <c r="Z1932" s="84"/>
      <c r="AA1932" s="84"/>
      <c r="AB1932" s="84"/>
      <c r="AC1932" s="84"/>
      <c r="AD1932" s="84"/>
    </row>
    <row r="1933" spans="1:30">
      <c r="A1933" s="37">
        <v>6.4</v>
      </c>
      <c r="B1933" s="115" t="s">
        <v>901</v>
      </c>
      <c r="C1933" s="37">
        <v>880015180</v>
      </c>
      <c r="D1933" s="115" t="s">
        <v>139</v>
      </c>
      <c r="E1933" s="115" t="s">
        <v>140</v>
      </c>
      <c r="F1933" s="530" t="s">
        <v>11119</v>
      </c>
      <c r="G1933" s="115" t="s">
        <v>35</v>
      </c>
      <c r="H1933" s="37"/>
      <c r="I1933" s="37"/>
      <c r="J1933" s="115" t="s">
        <v>3959</v>
      </c>
      <c r="K1933" s="115" t="s">
        <v>1904</v>
      </c>
      <c r="L1933" s="37"/>
      <c r="M1933" s="37"/>
      <c r="N1933" s="37"/>
      <c r="O1933" s="37"/>
      <c r="P1933" s="37"/>
      <c r="Q1933" s="37"/>
      <c r="R1933" s="84"/>
      <c r="S1933" s="84"/>
      <c r="T1933" s="84"/>
      <c r="U1933" s="84"/>
      <c r="V1933" s="84"/>
      <c r="W1933" s="84"/>
      <c r="X1933" s="84"/>
      <c r="Y1933" s="84"/>
      <c r="Z1933" s="84"/>
      <c r="AA1933" s="84"/>
      <c r="AB1933" s="84"/>
      <c r="AC1933" s="84"/>
      <c r="AD1933" s="84"/>
    </row>
    <row r="1934" spans="1:30">
      <c r="A1934" s="37">
        <v>6.4</v>
      </c>
      <c r="B1934" s="115" t="s">
        <v>901</v>
      </c>
      <c r="C1934" s="37">
        <v>881933086</v>
      </c>
      <c r="D1934" s="115" t="s">
        <v>139</v>
      </c>
      <c r="E1934" s="115" t="s">
        <v>140</v>
      </c>
      <c r="F1934" s="115" t="s">
        <v>11120</v>
      </c>
      <c r="G1934" s="115" t="s">
        <v>35</v>
      </c>
      <c r="H1934" s="37"/>
      <c r="I1934" s="37"/>
      <c r="J1934" s="115" t="s">
        <v>3959</v>
      </c>
      <c r="K1934" s="115" t="s">
        <v>11148</v>
      </c>
      <c r="L1934" s="37"/>
      <c r="M1934" s="37"/>
      <c r="N1934" s="37"/>
      <c r="O1934" s="37"/>
      <c r="P1934" s="37"/>
      <c r="Q1934" s="37"/>
      <c r="R1934" s="84"/>
      <c r="S1934" s="84"/>
      <c r="T1934" s="84"/>
      <c r="U1934" s="84"/>
      <c r="V1934" s="84"/>
      <c r="W1934" s="84"/>
      <c r="X1934" s="84"/>
      <c r="Y1934" s="84"/>
      <c r="Z1934" s="84"/>
      <c r="AA1934" s="84"/>
      <c r="AB1934" s="84"/>
      <c r="AC1934" s="84"/>
      <c r="AD1934" s="84"/>
    </row>
    <row r="1935" spans="1:30">
      <c r="A1935" s="37">
        <v>6.4</v>
      </c>
      <c r="B1935" s="115" t="s">
        <v>901</v>
      </c>
      <c r="C1935" s="37">
        <v>880823871</v>
      </c>
      <c r="D1935" s="115" t="s">
        <v>139</v>
      </c>
      <c r="E1935" s="115" t="s">
        <v>147</v>
      </c>
      <c r="F1935" s="115" t="s">
        <v>11121</v>
      </c>
      <c r="G1935" s="115" t="s">
        <v>35</v>
      </c>
      <c r="H1935" s="37"/>
      <c r="I1935" s="37"/>
      <c r="J1935" s="115" t="s">
        <v>3959</v>
      </c>
      <c r="K1935" s="115" t="s">
        <v>1329</v>
      </c>
      <c r="L1935" s="37"/>
      <c r="M1935" s="37"/>
      <c r="N1935" s="37"/>
      <c r="O1935" s="37"/>
      <c r="P1935" s="37"/>
      <c r="Q1935" s="37"/>
      <c r="R1935" s="84"/>
      <c r="S1935" s="84"/>
      <c r="T1935" s="84"/>
      <c r="U1935" s="84"/>
      <c r="V1935" s="84"/>
      <c r="W1935" s="84"/>
      <c r="X1935" s="84"/>
      <c r="Y1935" s="84"/>
      <c r="Z1935" s="84"/>
      <c r="AA1935" s="84"/>
      <c r="AB1935" s="84"/>
      <c r="AC1935" s="84"/>
      <c r="AD1935" s="84"/>
    </row>
    <row r="1936" spans="1:30">
      <c r="A1936" s="37">
        <v>6.4</v>
      </c>
      <c r="B1936" s="115" t="s">
        <v>901</v>
      </c>
      <c r="C1936" s="37">
        <v>880003853</v>
      </c>
      <c r="D1936" s="115" t="s">
        <v>139</v>
      </c>
      <c r="E1936" s="115" t="s">
        <v>147</v>
      </c>
      <c r="F1936" s="115" t="s">
        <v>11122</v>
      </c>
      <c r="G1936" s="115" t="s">
        <v>35</v>
      </c>
      <c r="H1936" s="37"/>
      <c r="I1936" s="37"/>
      <c r="J1936" s="115" t="s">
        <v>3959</v>
      </c>
      <c r="K1936" s="37"/>
      <c r="L1936" s="37"/>
      <c r="M1936" s="37"/>
      <c r="N1936" s="37"/>
      <c r="O1936" s="37"/>
      <c r="P1936" s="37"/>
      <c r="Q1936" s="37"/>
      <c r="R1936" s="84"/>
      <c r="S1936" s="84"/>
      <c r="T1936" s="84"/>
      <c r="U1936" s="84"/>
      <c r="V1936" s="84"/>
      <c r="W1936" s="84"/>
      <c r="X1936" s="84"/>
      <c r="Y1936" s="84"/>
      <c r="Z1936" s="84"/>
      <c r="AA1936" s="84"/>
      <c r="AB1936" s="84"/>
      <c r="AC1936" s="84"/>
      <c r="AD1936" s="84"/>
    </row>
    <row r="1937" spans="1:30">
      <c r="A1937" s="37">
        <v>6.4</v>
      </c>
      <c r="B1937" s="115" t="s">
        <v>901</v>
      </c>
      <c r="C1937" s="37">
        <v>880044534</v>
      </c>
      <c r="D1937" s="115" t="s">
        <v>139</v>
      </c>
      <c r="E1937" s="115" t="s">
        <v>147</v>
      </c>
      <c r="F1937" s="115" t="s">
        <v>11123</v>
      </c>
      <c r="G1937" s="115" t="s">
        <v>35</v>
      </c>
      <c r="H1937" s="37"/>
      <c r="I1937" s="37"/>
      <c r="J1937" s="115" t="s">
        <v>3959</v>
      </c>
      <c r="K1937" s="115" t="s">
        <v>11149</v>
      </c>
      <c r="L1937" s="37"/>
      <c r="M1937" s="37"/>
      <c r="N1937" s="37"/>
      <c r="O1937" s="37"/>
      <c r="P1937" s="37"/>
      <c r="Q1937" s="37"/>
      <c r="R1937" s="84"/>
      <c r="S1937" s="84"/>
      <c r="T1937" s="84"/>
      <c r="U1937" s="84"/>
      <c r="V1937" s="84"/>
      <c r="W1937" s="84"/>
      <c r="X1937" s="84"/>
      <c r="Y1937" s="84"/>
      <c r="Z1937" s="84"/>
      <c r="AA1937" s="84"/>
      <c r="AB1937" s="84"/>
      <c r="AC1937" s="84"/>
      <c r="AD1937" s="84"/>
    </row>
    <row r="1938" spans="1:30">
      <c r="A1938" s="37">
        <v>5.28</v>
      </c>
      <c r="B1938" s="115" t="s">
        <v>178</v>
      </c>
      <c r="C1938" s="37">
        <v>880036402</v>
      </c>
      <c r="D1938" s="115" t="s">
        <v>345</v>
      </c>
      <c r="E1938" s="37"/>
      <c r="F1938" s="530" t="s">
        <v>11150</v>
      </c>
      <c r="G1938" s="115" t="s">
        <v>35</v>
      </c>
      <c r="H1938" s="37"/>
      <c r="I1938" s="109" t="s">
        <v>1231</v>
      </c>
      <c r="J1938" s="115" t="s">
        <v>1035</v>
      </c>
      <c r="K1938" s="37"/>
      <c r="L1938" s="37"/>
      <c r="M1938" s="37"/>
      <c r="N1938" s="37"/>
      <c r="O1938" s="37"/>
      <c r="P1938" s="37"/>
      <c r="Q1938" s="37"/>
      <c r="R1938" s="84"/>
      <c r="S1938" s="84"/>
      <c r="T1938" s="84"/>
      <c r="U1938" s="84"/>
      <c r="V1938" s="84"/>
      <c r="W1938" s="84"/>
      <c r="X1938" s="84"/>
      <c r="Y1938" s="84"/>
      <c r="Z1938" s="84"/>
      <c r="AA1938" s="84"/>
      <c r="AB1938" s="84"/>
      <c r="AC1938" s="84"/>
      <c r="AD1938" s="84"/>
    </row>
    <row r="1939" spans="1:30" ht="34">
      <c r="A1939" s="37">
        <v>5.28</v>
      </c>
      <c r="B1939" s="115" t="s">
        <v>178</v>
      </c>
      <c r="C1939" s="37">
        <v>881809933</v>
      </c>
      <c r="D1939" s="115" t="s">
        <v>139</v>
      </c>
      <c r="E1939" s="37"/>
      <c r="F1939" s="137" t="s">
        <v>11151</v>
      </c>
      <c r="G1939" s="115" t="s">
        <v>35</v>
      </c>
      <c r="H1939" s="37"/>
      <c r="I1939" s="109" t="s">
        <v>1231</v>
      </c>
      <c r="J1939" s="115" t="s">
        <v>951</v>
      </c>
      <c r="K1939" s="37"/>
      <c r="L1939" s="37"/>
      <c r="M1939" s="37"/>
      <c r="N1939" s="37"/>
      <c r="O1939" s="37"/>
      <c r="P1939" s="37"/>
      <c r="Q1939" s="37"/>
      <c r="R1939" s="84"/>
      <c r="S1939" s="84"/>
      <c r="T1939" s="84"/>
      <c r="U1939" s="84"/>
      <c r="V1939" s="84"/>
      <c r="W1939" s="84"/>
      <c r="X1939" s="84"/>
      <c r="Y1939" s="84"/>
      <c r="Z1939" s="84"/>
      <c r="AA1939" s="84"/>
      <c r="AB1939" s="84"/>
      <c r="AC1939" s="84"/>
      <c r="AD1939" s="84"/>
    </row>
    <row r="1940" spans="1:30">
      <c r="A1940" s="37">
        <v>5.29</v>
      </c>
      <c r="B1940" s="115" t="s">
        <v>178</v>
      </c>
      <c r="C1940" s="37">
        <v>880035479</v>
      </c>
      <c r="D1940" s="115" t="s">
        <v>139</v>
      </c>
      <c r="E1940" s="115" t="s">
        <v>140</v>
      </c>
      <c r="F1940" s="115" t="s">
        <v>11152</v>
      </c>
      <c r="G1940" s="115" t="s">
        <v>35</v>
      </c>
      <c r="H1940" s="665">
        <v>43997</v>
      </c>
      <c r="I1940" s="109" t="s">
        <v>106</v>
      </c>
      <c r="J1940" s="665">
        <v>44013</v>
      </c>
      <c r="K1940" s="37"/>
      <c r="L1940" s="37"/>
      <c r="M1940" s="37"/>
      <c r="N1940" s="37"/>
      <c r="O1940" s="37"/>
      <c r="P1940" s="37"/>
      <c r="Q1940" s="37"/>
      <c r="R1940" s="84"/>
      <c r="S1940" s="84"/>
      <c r="T1940" s="84"/>
      <c r="U1940" s="84"/>
      <c r="V1940" s="84"/>
      <c r="W1940" s="84"/>
      <c r="X1940" s="84"/>
      <c r="Y1940" s="84"/>
      <c r="Z1940" s="84"/>
      <c r="AA1940" s="84"/>
      <c r="AB1940" s="84"/>
      <c r="AC1940" s="84"/>
      <c r="AD1940" s="84"/>
    </row>
    <row r="1941" spans="1:30">
      <c r="A1941" s="37">
        <v>5.29</v>
      </c>
      <c r="B1941" s="115" t="s">
        <v>178</v>
      </c>
      <c r="C1941" s="37">
        <v>881393233</v>
      </c>
      <c r="D1941" s="115" t="s">
        <v>152</v>
      </c>
      <c r="E1941" s="37"/>
      <c r="F1941" s="115" t="s">
        <v>11153</v>
      </c>
      <c r="G1941" s="37"/>
      <c r="H1941" s="37"/>
      <c r="I1941" s="516"/>
      <c r="J1941" s="115" t="s">
        <v>11154</v>
      </c>
      <c r="K1941" s="37"/>
      <c r="L1941" s="37"/>
      <c r="M1941" s="37"/>
      <c r="N1941" s="37"/>
      <c r="O1941" s="37"/>
      <c r="P1941" s="37"/>
      <c r="Q1941" s="37"/>
      <c r="R1941" s="84"/>
      <c r="S1941" s="84"/>
      <c r="T1941" s="84"/>
      <c r="U1941" s="84"/>
      <c r="V1941" s="84"/>
      <c r="W1941" s="84"/>
      <c r="X1941" s="84"/>
      <c r="Y1941" s="84"/>
      <c r="Z1941" s="84"/>
      <c r="AA1941" s="84"/>
      <c r="AB1941" s="84"/>
      <c r="AC1941" s="84"/>
      <c r="AD1941" s="84"/>
    </row>
    <row r="1942" spans="1:30">
      <c r="A1942" s="37">
        <v>5.29</v>
      </c>
      <c r="B1942" s="115" t="s">
        <v>178</v>
      </c>
      <c r="C1942" s="37">
        <v>880912832</v>
      </c>
      <c r="D1942" s="115" t="s">
        <v>152</v>
      </c>
      <c r="E1942" s="37"/>
      <c r="F1942" s="115" t="s">
        <v>11155</v>
      </c>
      <c r="G1942" s="115" t="s">
        <v>35</v>
      </c>
      <c r="H1942" s="37"/>
      <c r="I1942" s="516"/>
      <c r="J1942" s="37">
        <v>6.5</v>
      </c>
      <c r="K1942" s="37"/>
      <c r="L1942" s="37"/>
      <c r="M1942" s="37"/>
      <c r="N1942" s="37"/>
      <c r="O1942" s="37"/>
      <c r="P1942" s="37"/>
      <c r="Q1942" s="37"/>
      <c r="R1942" s="84"/>
      <c r="S1942" s="84"/>
      <c r="T1942" s="84"/>
      <c r="U1942" s="84"/>
      <c r="V1942" s="84"/>
      <c r="W1942" s="84"/>
      <c r="X1942" s="84"/>
      <c r="Y1942" s="84"/>
      <c r="Z1942" s="84"/>
      <c r="AA1942" s="84"/>
      <c r="AB1942" s="84"/>
      <c r="AC1942" s="84"/>
      <c r="AD1942" s="84"/>
    </row>
    <row r="1943" spans="1:30">
      <c r="A1943" s="486">
        <v>6.1</v>
      </c>
      <c r="B1943" s="115" t="s">
        <v>178</v>
      </c>
      <c r="C1943" s="37">
        <v>881529631</v>
      </c>
      <c r="D1943" s="115" t="s">
        <v>152</v>
      </c>
      <c r="E1943" s="37"/>
      <c r="F1943" s="530" t="s">
        <v>11156</v>
      </c>
      <c r="G1943" s="37"/>
      <c r="H1943" s="37"/>
      <c r="I1943" s="516"/>
      <c r="J1943" s="666">
        <v>43990</v>
      </c>
      <c r="K1943" s="37"/>
      <c r="L1943" s="37"/>
      <c r="M1943" s="37"/>
      <c r="N1943" s="37"/>
      <c r="O1943" s="37"/>
      <c r="P1943" s="37"/>
      <c r="Q1943" s="37"/>
      <c r="R1943" s="84"/>
      <c r="S1943" s="84"/>
      <c r="T1943" s="84"/>
      <c r="U1943" s="84"/>
      <c r="V1943" s="84"/>
      <c r="W1943" s="84"/>
      <c r="X1943" s="84"/>
      <c r="Y1943" s="84"/>
      <c r="Z1943" s="84"/>
      <c r="AA1943" s="84"/>
      <c r="AB1943" s="84"/>
      <c r="AC1943" s="84"/>
      <c r="AD1943" s="84"/>
    </row>
    <row r="1944" spans="1:30">
      <c r="A1944" s="37">
        <v>6.1</v>
      </c>
      <c r="B1944" s="486" t="s">
        <v>178</v>
      </c>
      <c r="C1944" s="37">
        <v>882178403</v>
      </c>
      <c r="D1944" s="486" t="s">
        <v>345</v>
      </c>
      <c r="E1944" s="37" t="s">
        <v>140</v>
      </c>
      <c r="F1944" s="530" t="s">
        <v>11157</v>
      </c>
      <c r="G1944" s="486" t="s">
        <v>35</v>
      </c>
      <c r="H1944" s="37"/>
      <c r="I1944" s="516"/>
      <c r="J1944" s="37">
        <v>7.1</v>
      </c>
      <c r="K1944" s="37"/>
      <c r="L1944" s="37"/>
      <c r="M1944" s="37"/>
      <c r="N1944" s="37"/>
      <c r="O1944" s="37"/>
      <c r="P1944" s="37"/>
      <c r="Q1944" s="37"/>
      <c r="R1944" s="84"/>
      <c r="S1944" s="84"/>
      <c r="T1944" s="84"/>
      <c r="U1944" s="84"/>
      <c r="V1944" s="84"/>
      <c r="W1944" s="84"/>
      <c r="X1944" s="84"/>
      <c r="Y1944" s="84"/>
      <c r="Z1944" s="84"/>
      <c r="AA1944" s="84"/>
      <c r="AB1944" s="84"/>
      <c r="AC1944" s="84"/>
      <c r="AD1944" s="84"/>
    </row>
    <row r="1945" spans="1:30">
      <c r="A1945" s="37">
        <v>6.1</v>
      </c>
      <c r="B1945" s="486" t="s">
        <v>178</v>
      </c>
      <c r="C1945" s="37">
        <v>881796473</v>
      </c>
      <c r="D1945" s="486" t="s">
        <v>345</v>
      </c>
      <c r="E1945" s="486" t="s">
        <v>140</v>
      </c>
      <c r="F1945" s="486" t="s">
        <v>11158</v>
      </c>
      <c r="G1945" s="486" t="s">
        <v>35</v>
      </c>
      <c r="H1945" s="37"/>
      <c r="I1945" s="516"/>
      <c r="J1945" s="486" t="s">
        <v>11159</v>
      </c>
      <c r="K1945" s="486"/>
      <c r="L1945" s="37"/>
      <c r="M1945" s="37"/>
      <c r="N1945" s="486"/>
      <c r="O1945" s="486"/>
      <c r="P1945" s="37"/>
      <c r="Q1945" s="37"/>
      <c r="R1945" s="84"/>
      <c r="S1945" s="84"/>
      <c r="T1945" s="84"/>
      <c r="U1945" s="84"/>
      <c r="V1945" s="84"/>
      <c r="W1945" s="84"/>
      <c r="X1945" s="84"/>
      <c r="Y1945" s="84"/>
      <c r="Z1945" s="84"/>
      <c r="AA1945" s="84"/>
      <c r="AB1945" s="84"/>
      <c r="AC1945" s="84"/>
      <c r="AD1945" s="84"/>
    </row>
    <row r="1946" spans="1:30">
      <c r="A1946" s="37">
        <v>6.1</v>
      </c>
      <c r="B1946" s="486" t="s">
        <v>178</v>
      </c>
      <c r="C1946" s="37">
        <v>881534646</v>
      </c>
      <c r="D1946" s="486" t="s">
        <v>345</v>
      </c>
      <c r="E1946" s="486" t="s">
        <v>147</v>
      </c>
      <c r="F1946" s="486" t="s">
        <v>11160</v>
      </c>
      <c r="G1946" s="486" t="s">
        <v>37</v>
      </c>
      <c r="H1946" s="37"/>
      <c r="I1946" s="109" t="s">
        <v>1055</v>
      </c>
      <c r="J1946" s="115" t="s">
        <v>1042</v>
      </c>
      <c r="K1946" s="115" t="s">
        <v>981</v>
      </c>
      <c r="L1946" s="37"/>
      <c r="M1946" s="37"/>
      <c r="N1946" s="37"/>
      <c r="O1946" s="37">
        <v>397.2</v>
      </c>
      <c r="P1946" s="37"/>
      <c r="Q1946" s="37"/>
      <c r="R1946" s="84"/>
      <c r="S1946" s="84"/>
      <c r="T1946" s="84"/>
      <c r="U1946" s="84"/>
      <c r="V1946" s="84"/>
      <c r="W1946" s="84"/>
      <c r="X1946" s="84"/>
      <c r="Y1946" s="84"/>
      <c r="Z1946" s="84"/>
      <c r="AA1946" s="84"/>
      <c r="AB1946" s="84"/>
      <c r="AC1946" s="84"/>
      <c r="AD1946" s="84"/>
    </row>
    <row r="1947" spans="1:30">
      <c r="A1947" s="37">
        <v>6.1</v>
      </c>
      <c r="B1947" s="486" t="s">
        <v>178</v>
      </c>
      <c r="C1947" s="37">
        <v>881733402</v>
      </c>
      <c r="D1947" s="486" t="s">
        <v>139</v>
      </c>
      <c r="E1947" s="486" t="s">
        <v>140</v>
      </c>
      <c r="F1947" s="486" t="s">
        <v>11161</v>
      </c>
      <c r="G1947" s="486" t="s">
        <v>35</v>
      </c>
      <c r="H1947" s="37"/>
      <c r="I1947" s="516"/>
      <c r="J1947" s="486">
        <v>6.15</v>
      </c>
      <c r="K1947" s="486"/>
      <c r="L1947" s="37"/>
      <c r="M1947" s="37"/>
      <c r="N1947" s="486"/>
      <c r="O1947" s="486"/>
      <c r="P1947" s="37"/>
      <c r="Q1947" s="37"/>
      <c r="R1947" s="84"/>
      <c r="S1947" s="84"/>
      <c r="T1947" s="84"/>
      <c r="U1947" s="84"/>
      <c r="V1947" s="84"/>
      <c r="W1947" s="84"/>
      <c r="X1947" s="84"/>
      <c r="Y1947" s="84"/>
      <c r="Z1947" s="84"/>
      <c r="AA1947" s="84"/>
      <c r="AB1947" s="84"/>
      <c r="AC1947" s="84"/>
      <c r="AD1947" s="84"/>
    </row>
    <row r="1948" spans="1:30">
      <c r="A1948" s="37">
        <v>6.1</v>
      </c>
      <c r="B1948" s="486" t="s">
        <v>178</v>
      </c>
      <c r="C1948" s="37">
        <v>882005449</v>
      </c>
      <c r="D1948" s="486" t="s">
        <v>139</v>
      </c>
      <c r="E1948" s="486" t="s">
        <v>147</v>
      </c>
      <c r="F1948" s="486" t="s">
        <v>11162</v>
      </c>
      <c r="G1948" s="115" t="s">
        <v>37</v>
      </c>
      <c r="H1948" s="37"/>
      <c r="I1948" s="109" t="s">
        <v>983</v>
      </c>
      <c r="J1948" s="486"/>
      <c r="K1948" s="115" t="s">
        <v>981</v>
      </c>
      <c r="L1948" s="37"/>
      <c r="M1948" s="37"/>
      <c r="N1948" s="486"/>
      <c r="O1948" s="486">
        <v>136.5</v>
      </c>
      <c r="P1948" s="37"/>
      <c r="Q1948" s="37"/>
      <c r="R1948" s="84"/>
      <c r="S1948" s="84"/>
      <c r="T1948" s="84"/>
      <c r="U1948" s="84"/>
      <c r="V1948" s="84"/>
      <c r="W1948" s="84"/>
      <c r="X1948" s="84"/>
      <c r="Y1948" s="84"/>
      <c r="Z1948" s="84"/>
      <c r="AA1948" s="84"/>
      <c r="AB1948" s="84"/>
      <c r="AC1948" s="84"/>
      <c r="AD1948" s="84"/>
    </row>
    <row r="1949" spans="1:30">
      <c r="A1949" s="37">
        <v>6.2</v>
      </c>
      <c r="B1949" s="486" t="s">
        <v>178</v>
      </c>
      <c r="C1949" s="37">
        <v>882188764</v>
      </c>
      <c r="D1949" s="486" t="s">
        <v>139</v>
      </c>
      <c r="E1949" s="486" t="s">
        <v>147</v>
      </c>
      <c r="F1949" s="486" t="s">
        <v>1405</v>
      </c>
      <c r="G1949" s="486" t="s">
        <v>37</v>
      </c>
      <c r="H1949" s="37"/>
      <c r="I1949" s="516"/>
      <c r="J1949" s="486">
        <v>6.4</v>
      </c>
      <c r="K1949" s="486" t="s">
        <v>148</v>
      </c>
      <c r="L1949" s="37"/>
      <c r="M1949" s="37"/>
      <c r="N1949" s="486"/>
      <c r="O1949" s="486">
        <v>55</v>
      </c>
      <c r="P1949" s="37"/>
      <c r="Q1949" s="37"/>
      <c r="R1949" s="84"/>
      <c r="S1949" s="84"/>
      <c r="T1949" s="84"/>
      <c r="U1949" s="84"/>
      <c r="V1949" s="84"/>
      <c r="W1949" s="84"/>
      <c r="X1949" s="84"/>
      <c r="Y1949" s="84"/>
      <c r="Z1949" s="84"/>
      <c r="AA1949" s="84"/>
      <c r="AB1949" s="84"/>
      <c r="AC1949" s="84"/>
      <c r="AD1949" s="84"/>
    </row>
    <row r="1950" spans="1:30">
      <c r="A1950" s="37">
        <v>6.2</v>
      </c>
      <c r="B1950" s="486" t="s">
        <v>178</v>
      </c>
      <c r="C1950" s="37">
        <v>882192567</v>
      </c>
      <c r="D1950" s="486" t="s">
        <v>139</v>
      </c>
      <c r="E1950" s="486" t="s">
        <v>147</v>
      </c>
      <c r="F1950" s="486" t="s">
        <v>148</v>
      </c>
      <c r="G1950" s="486" t="s">
        <v>37</v>
      </c>
      <c r="H1950" s="37"/>
      <c r="I1950" s="37"/>
      <c r="J1950" s="719"/>
      <c r="K1950" s="115" t="s">
        <v>1405</v>
      </c>
      <c r="L1950" s="37"/>
      <c r="M1950" s="37"/>
      <c r="N1950" s="486"/>
      <c r="O1950" s="486">
        <v>50</v>
      </c>
      <c r="P1950" s="37"/>
      <c r="Q1950" s="37"/>
      <c r="R1950" s="84"/>
      <c r="S1950" s="84"/>
      <c r="T1950" s="84"/>
      <c r="U1950" s="84"/>
      <c r="V1950" s="84"/>
      <c r="W1950" s="84"/>
      <c r="X1950" s="84"/>
      <c r="Y1950" s="84"/>
      <c r="Z1950" s="84"/>
      <c r="AA1950" s="84"/>
      <c r="AB1950" s="84"/>
      <c r="AC1950" s="84"/>
      <c r="AD1950" s="84"/>
    </row>
    <row r="1951" spans="1:30">
      <c r="A1951" s="37">
        <v>6.2</v>
      </c>
      <c r="B1951" s="486" t="s">
        <v>178</v>
      </c>
      <c r="C1951" s="37">
        <v>880079333</v>
      </c>
      <c r="D1951" s="486" t="s">
        <v>139</v>
      </c>
      <c r="E1951" s="486" t="s">
        <v>147</v>
      </c>
      <c r="F1951" s="486" t="s">
        <v>11163</v>
      </c>
      <c r="G1951" s="486" t="s">
        <v>35</v>
      </c>
      <c r="H1951" s="37"/>
      <c r="I1951" s="109" t="s">
        <v>1195</v>
      </c>
      <c r="J1951" s="666">
        <v>43990</v>
      </c>
      <c r="K1951" s="486"/>
      <c r="L1951" s="37"/>
      <c r="M1951" s="37"/>
      <c r="N1951" s="486"/>
      <c r="O1951" s="486">
        <v>1344</v>
      </c>
      <c r="P1951" s="37"/>
      <c r="Q1951" s="37"/>
      <c r="R1951" s="84"/>
      <c r="S1951" s="84"/>
      <c r="T1951" s="84"/>
      <c r="U1951" s="84"/>
      <c r="V1951" s="84"/>
      <c r="W1951" s="84"/>
      <c r="X1951" s="84"/>
      <c r="Y1951" s="84"/>
      <c r="Z1951" s="84"/>
      <c r="AA1951" s="84"/>
      <c r="AB1951" s="84"/>
      <c r="AC1951" s="84"/>
      <c r="AD1951" s="84"/>
    </row>
    <row r="1952" spans="1:30">
      <c r="A1952" s="37">
        <v>6.2</v>
      </c>
      <c r="B1952" s="486" t="s">
        <v>178</v>
      </c>
      <c r="C1952" s="37">
        <v>882073354</v>
      </c>
      <c r="D1952" s="486" t="s">
        <v>139</v>
      </c>
      <c r="E1952" s="486" t="s">
        <v>140</v>
      </c>
      <c r="F1952" s="486" t="s">
        <v>929</v>
      </c>
      <c r="G1952" s="486" t="s">
        <v>35</v>
      </c>
      <c r="H1952" s="37"/>
      <c r="I1952" s="516"/>
      <c r="J1952" s="666">
        <v>43990</v>
      </c>
      <c r="K1952" s="486"/>
      <c r="L1952" s="37"/>
      <c r="M1952" s="37"/>
      <c r="N1952" s="486"/>
      <c r="O1952" s="486"/>
      <c r="P1952" s="37"/>
      <c r="Q1952" s="37"/>
      <c r="R1952" s="84"/>
      <c r="S1952" s="84"/>
      <c r="T1952" s="84"/>
      <c r="U1952" s="84"/>
      <c r="V1952" s="84"/>
      <c r="W1952" s="84"/>
      <c r="X1952" s="84"/>
      <c r="Y1952" s="84"/>
      <c r="Z1952" s="84"/>
      <c r="AA1952" s="84"/>
      <c r="AB1952" s="84"/>
      <c r="AC1952" s="84"/>
      <c r="AD1952" s="84"/>
    </row>
    <row r="1953" spans="1:30">
      <c r="A1953" s="37">
        <v>6.2</v>
      </c>
      <c r="B1953" s="486" t="s">
        <v>178</v>
      </c>
      <c r="C1953" s="37">
        <v>882078832</v>
      </c>
      <c r="D1953" s="486" t="s">
        <v>139</v>
      </c>
      <c r="E1953" s="486" t="s">
        <v>140</v>
      </c>
      <c r="F1953" s="486" t="s">
        <v>11164</v>
      </c>
      <c r="G1953" s="486" t="s">
        <v>35</v>
      </c>
      <c r="H1953" s="37"/>
      <c r="I1953" s="516"/>
      <c r="J1953" s="486">
        <v>7.2</v>
      </c>
      <c r="K1953" s="486"/>
      <c r="L1953" s="37"/>
      <c r="M1953" s="37"/>
      <c r="N1953" s="486"/>
      <c r="O1953" s="486"/>
      <c r="P1953" s="37"/>
      <c r="Q1953" s="37"/>
      <c r="R1953" s="84"/>
      <c r="S1953" s="84"/>
      <c r="T1953" s="84"/>
      <c r="U1953" s="84"/>
      <c r="V1953" s="84"/>
      <c r="W1953" s="84"/>
      <c r="X1953" s="84"/>
      <c r="Y1953" s="84"/>
      <c r="Z1953" s="84"/>
      <c r="AA1953" s="84"/>
      <c r="AB1953" s="84"/>
      <c r="AC1953" s="84"/>
      <c r="AD1953" s="84"/>
    </row>
    <row r="1954" spans="1:30">
      <c r="A1954" s="37">
        <v>6.2</v>
      </c>
      <c r="B1954" s="486" t="s">
        <v>178</v>
      </c>
      <c r="C1954" s="37">
        <v>881911724</v>
      </c>
      <c r="D1954" s="486" t="s">
        <v>139</v>
      </c>
      <c r="E1954" s="486" t="s">
        <v>140</v>
      </c>
      <c r="F1954" s="486" t="s">
        <v>11165</v>
      </c>
      <c r="G1954" s="486" t="s">
        <v>35</v>
      </c>
      <c r="H1954" s="265">
        <v>44012</v>
      </c>
      <c r="I1954" s="516"/>
      <c r="J1954" s="666">
        <v>44042</v>
      </c>
      <c r="K1954" s="486"/>
      <c r="L1954" s="37"/>
      <c r="M1954" s="37"/>
      <c r="N1954" s="486"/>
      <c r="O1954" s="486"/>
      <c r="P1954" s="37"/>
      <c r="Q1954" s="37"/>
      <c r="R1954" s="84"/>
      <c r="S1954" s="84"/>
      <c r="T1954" s="84"/>
      <c r="U1954" s="84"/>
      <c r="V1954" s="84"/>
      <c r="W1954" s="84"/>
      <c r="X1954" s="84"/>
      <c r="Y1954" s="84"/>
      <c r="Z1954" s="84"/>
      <c r="AA1954" s="84"/>
      <c r="AB1954" s="84"/>
      <c r="AC1954" s="84"/>
      <c r="AD1954" s="84"/>
    </row>
    <row r="1955" spans="1:30">
      <c r="A1955" s="37">
        <v>6.2</v>
      </c>
      <c r="B1955" s="486" t="s">
        <v>178</v>
      </c>
      <c r="C1955" s="37">
        <v>881927044</v>
      </c>
      <c r="D1955" s="486" t="s">
        <v>139</v>
      </c>
      <c r="E1955" s="486" t="s">
        <v>140</v>
      </c>
      <c r="F1955" s="530" t="s">
        <v>11166</v>
      </c>
      <c r="G1955" s="486" t="s">
        <v>35</v>
      </c>
      <c r="H1955" s="37"/>
      <c r="I1955" s="516"/>
      <c r="J1955" s="486">
        <v>7.2</v>
      </c>
      <c r="K1955" s="486"/>
      <c r="L1955" s="37"/>
      <c r="M1955" s="37"/>
      <c r="N1955" s="486"/>
      <c r="O1955" s="486"/>
      <c r="P1955" s="37"/>
      <c r="Q1955" s="37"/>
      <c r="R1955" s="84"/>
      <c r="S1955" s="84"/>
      <c r="T1955" s="84"/>
      <c r="U1955" s="84"/>
      <c r="V1955" s="84"/>
      <c r="W1955" s="84"/>
      <c r="X1955" s="84"/>
      <c r="Y1955" s="84"/>
      <c r="Z1955" s="84"/>
      <c r="AA1955" s="84"/>
      <c r="AB1955" s="84"/>
      <c r="AC1955" s="84"/>
      <c r="AD1955" s="84"/>
    </row>
    <row r="1956" spans="1:30">
      <c r="A1956" s="37">
        <v>6.2</v>
      </c>
      <c r="B1956" s="486" t="s">
        <v>178</v>
      </c>
      <c r="C1956" s="37">
        <v>881835510</v>
      </c>
      <c r="D1956" s="486" t="s">
        <v>152</v>
      </c>
      <c r="E1956" s="486" t="s">
        <v>140</v>
      </c>
      <c r="F1956" s="486" t="s">
        <v>929</v>
      </c>
      <c r="G1956" s="486" t="s">
        <v>35</v>
      </c>
      <c r="H1956" s="37"/>
      <c r="I1956" s="516"/>
      <c r="J1956" s="486">
        <v>6.15</v>
      </c>
      <c r="K1956" s="486"/>
      <c r="L1956" s="37"/>
      <c r="M1956" s="37"/>
      <c r="N1956" s="486"/>
      <c r="O1956" s="486"/>
      <c r="P1956" s="37"/>
      <c r="Q1956" s="37"/>
      <c r="R1956" s="84"/>
      <c r="S1956" s="84"/>
      <c r="T1956" s="84"/>
      <c r="U1956" s="84"/>
      <c r="V1956" s="84"/>
      <c r="W1956" s="84"/>
      <c r="X1956" s="84"/>
      <c r="Y1956" s="84"/>
      <c r="Z1956" s="84"/>
      <c r="AA1956" s="84"/>
      <c r="AB1956" s="84"/>
      <c r="AC1956" s="84"/>
      <c r="AD1956" s="84"/>
    </row>
    <row r="1957" spans="1:30">
      <c r="A1957" s="37">
        <v>6.2</v>
      </c>
      <c r="B1957" s="486" t="s">
        <v>178</v>
      </c>
      <c r="C1957" s="37">
        <v>881838552</v>
      </c>
      <c r="D1957" s="486" t="s">
        <v>152</v>
      </c>
      <c r="E1957" s="486" t="s">
        <v>147</v>
      </c>
      <c r="F1957" s="486" t="s">
        <v>981</v>
      </c>
      <c r="G1957" s="486" t="s">
        <v>35</v>
      </c>
      <c r="H1957" s="37"/>
      <c r="I1957" s="516"/>
      <c r="J1957" s="486">
        <v>6.23</v>
      </c>
      <c r="K1957" s="486"/>
      <c r="L1957" s="37"/>
      <c r="M1957" s="37"/>
      <c r="N1957" s="486"/>
      <c r="O1957" s="486"/>
      <c r="P1957" s="37"/>
      <c r="Q1957" s="37"/>
      <c r="R1957" s="84"/>
      <c r="S1957" s="84"/>
      <c r="T1957" s="84"/>
      <c r="U1957" s="84"/>
      <c r="V1957" s="84"/>
      <c r="W1957" s="84"/>
      <c r="X1957" s="84"/>
      <c r="Y1957" s="84"/>
      <c r="Z1957" s="84"/>
      <c r="AA1957" s="84"/>
      <c r="AB1957" s="84"/>
      <c r="AC1957" s="84"/>
      <c r="AD1957" s="84"/>
    </row>
    <row r="1958" spans="1:30">
      <c r="A1958" s="37">
        <v>6.3</v>
      </c>
      <c r="B1958" s="486" t="s">
        <v>178</v>
      </c>
      <c r="C1958" s="37">
        <v>881863492</v>
      </c>
      <c r="D1958" s="486" t="s">
        <v>139</v>
      </c>
      <c r="E1958" s="486" t="s">
        <v>140</v>
      </c>
      <c r="F1958" s="486" t="s">
        <v>11167</v>
      </c>
      <c r="G1958" s="486" t="s">
        <v>35</v>
      </c>
      <c r="H1958" s="37"/>
      <c r="I1958" s="516"/>
      <c r="J1958" s="486">
        <v>6.9</v>
      </c>
      <c r="K1958" s="486"/>
      <c r="L1958" s="37"/>
      <c r="M1958" s="37"/>
      <c r="N1958" s="486"/>
      <c r="O1958" s="486"/>
      <c r="P1958" s="37"/>
      <c r="Q1958" s="37"/>
      <c r="R1958" s="84"/>
      <c r="S1958" s="84"/>
      <c r="T1958" s="84"/>
      <c r="U1958" s="84"/>
      <c r="V1958" s="84"/>
      <c r="W1958" s="84"/>
      <c r="X1958" s="84"/>
      <c r="Y1958" s="84"/>
      <c r="Z1958" s="84"/>
      <c r="AA1958" s="84"/>
      <c r="AB1958" s="84"/>
      <c r="AC1958" s="84"/>
      <c r="AD1958" s="84"/>
    </row>
    <row r="1959" spans="1:30">
      <c r="A1959" s="265">
        <v>43985</v>
      </c>
      <c r="B1959" s="115" t="s">
        <v>178</v>
      </c>
      <c r="C1959" s="37">
        <v>882086682</v>
      </c>
      <c r="D1959" s="115" t="s">
        <v>139</v>
      </c>
      <c r="E1959" s="115" t="s">
        <v>140</v>
      </c>
      <c r="F1959" s="115" t="s">
        <v>168</v>
      </c>
      <c r="G1959" s="115" t="s">
        <v>35</v>
      </c>
      <c r="H1959" s="37"/>
      <c r="I1959" s="516"/>
      <c r="J1959" s="665">
        <v>44021</v>
      </c>
      <c r="K1959" s="115"/>
      <c r="L1959" s="37"/>
      <c r="M1959" s="37"/>
      <c r="N1959" s="115"/>
      <c r="O1959" s="115"/>
      <c r="P1959" s="37"/>
      <c r="Q1959" s="37"/>
      <c r="R1959" s="84"/>
      <c r="S1959" s="84"/>
      <c r="T1959" s="84"/>
      <c r="U1959" s="84"/>
      <c r="V1959" s="84"/>
      <c r="W1959" s="84"/>
      <c r="X1959" s="84"/>
      <c r="Y1959" s="84"/>
      <c r="Z1959" s="84"/>
      <c r="AA1959" s="84"/>
      <c r="AB1959" s="84"/>
      <c r="AC1959" s="84"/>
      <c r="AD1959" s="84"/>
    </row>
    <row r="1960" spans="1:30">
      <c r="A1960" s="37">
        <v>6.3</v>
      </c>
      <c r="B1960" s="115" t="s">
        <v>178</v>
      </c>
      <c r="C1960" s="37">
        <v>881610404</v>
      </c>
      <c r="D1960" s="115" t="s">
        <v>139</v>
      </c>
      <c r="E1960" s="115" t="s">
        <v>140</v>
      </c>
      <c r="F1960" s="115" t="s">
        <v>11168</v>
      </c>
      <c r="G1960" s="115" t="s">
        <v>35</v>
      </c>
      <c r="H1960" s="265">
        <v>44012</v>
      </c>
      <c r="I1960" s="516"/>
      <c r="J1960" s="665">
        <v>44034</v>
      </c>
      <c r="K1960" s="115"/>
      <c r="L1960" s="37"/>
      <c r="M1960" s="37"/>
      <c r="N1960" s="115"/>
      <c r="O1960" s="115"/>
      <c r="P1960" s="37"/>
      <c r="Q1960" s="37"/>
      <c r="R1960" s="84"/>
      <c r="S1960" s="84"/>
      <c r="T1960" s="84"/>
      <c r="U1960" s="84"/>
      <c r="V1960" s="84"/>
      <c r="W1960" s="84"/>
      <c r="X1960" s="84"/>
      <c r="Y1960" s="84"/>
      <c r="Z1960" s="84"/>
      <c r="AA1960" s="84"/>
      <c r="AB1960" s="84"/>
      <c r="AC1960" s="84"/>
      <c r="AD1960" s="84"/>
    </row>
    <row r="1961" spans="1:30">
      <c r="A1961" s="37">
        <v>6.4</v>
      </c>
      <c r="B1961" s="115" t="s">
        <v>178</v>
      </c>
      <c r="C1961" s="37">
        <v>882165239</v>
      </c>
      <c r="D1961" s="115" t="s">
        <v>139</v>
      </c>
      <c r="E1961" s="115" t="s">
        <v>140</v>
      </c>
      <c r="F1961" s="115" t="s">
        <v>11169</v>
      </c>
      <c r="G1961" s="115" t="s">
        <v>35</v>
      </c>
      <c r="H1961" s="265">
        <v>44012</v>
      </c>
      <c r="I1961" s="109"/>
      <c r="J1961" s="665">
        <v>44033</v>
      </c>
      <c r="K1961" s="115"/>
      <c r="L1961" s="37"/>
      <c r="M1961" s="37"/>
      <c r="N1961" s="115"/>
      <c r="O1961" s="115"/>
      <c r="P1961" s="37"/>
      <c r="Q1961" s="37"/>
      <c r="R1961" s="84"/>
      <c r="S1961" s="84"/>
      <c r="T1961" s="84"/>
      <c r="U1961" s="84"/>
      <c r="V1961" s="84"/>
      <c r="W1961" s="84"/>
      <c r="X1961" s="84"/>
      <c r="Y1961" s="84"/>
      <c r="Z1961" s="84"/>
      <c r="AA1961" s="84"/>
      <c r="AB1961" s="84"/>
      <c r="AC1961" s="84"/>
      <c r="AD1961" s="84"/>
    </row>
    <row r="1962" spans="1:30">
      <c r="A1962" s="37">
        <v>6.4</v>
      </c>
      <c r="B1962" s="115" t="s">
        <v>178</v>
      </c>
      <c r="C1962" s="37">
        <v>882157698</v>
      </c>
      <c r="D1962" s="115" t="s">
        <v>139</v>
      </c>
      <c r="E1962" s="115" t="s">
        <v>140</v>
      </c>
      <c r="F1962" s="115" t="s">
        <v>11170</v>
      </c>
      <c r="G1962" s="115" t="s">
        <v>35</v>
      </c>
      <c r="H1962" s="265">
        <v>44012</v>
      </c>
      <c r="I1962" s="109"/>
      <c r="J1962" s="665">
        <v>44029</v>
      </c>
      <c r="K1962" s="115"/>
      <c r="L1962" s="37"/>
      <c r="M1962" s="37"/>
      <c r="N1962" s="115"/>
      <c r="O1962" s="115"/>
      <c r="P1962" s="37"/>
      <c r="Q1962" s="37"/>
      <c r="R1962" s="84"/>
      <c r="S1962" s="84"/>
      <c r="T1962" s="84"/>
      <c r="U1962" s="84"/>
      <c r="V1962" s="84"/>
      <c r="W1962" s="84"/>
      <c r="X1962" s="84"/>
      <c r="Y1962" s="84"/>
      <c r="Z1962" s="84"/>
      <c r="AA1962" s="84"/>
      <c r="AB1962" s="84"/>
      <c r="AC1962" s="84"/>
      <c r="AD1962" s="84"/>
    </row>
    <row r="1963" spans="1:30">
      <c r="A1963" s="486">
        <v>6.4</v>
      </c>
      <c r="B1963" s="115" t="s">
        <v>178</v>
      </c>
      <c r="C1963" s="37">
        <v>881796678</v>
      </c>
      <c r="D1963" s="115" t="s">
        <v>139</v>
      </c>
      <c r="E1963" s="115" t="s">
        <v>140</v>
      </c>
      <c r="F1963" s="115" t="s">
        <v>361</v>
      </c>
      <c r="G1963" s="115" t="s">
        <v>35</v>
      </c>
      <c r="H1963" s="37"/>
      <c r="I1963" s="486"/>
      <c r="J1963" s="486">
        <v>6.17</v>
      </c>
      <c r="K1963" s="486"/>
      <c r="L1963" s="486"/>
      <c r="M1963" s="486"/>
      <c r="N1963" s="486"/>
      <c r="O1963" s="486"/>
      <c r="P1963" s="486"/>
      <c r="Q1963" s="486"/>
      <c r="R1963" s="84"/>
      <c r="S1963" s="84"/>
      <c r="T1963" s="84"/>
      <c r="U1963" s="84"/>
      <c r="V1963" s="84"/>
      <c r="W1963" s="84"/>
      <c r="X1963" s="84"/>
      <c r="Y1963" s="84"/>
      <c r="Z1963" s="84"/>
      <c r="AA1963" s="84"/>
      <c r="AB1963" s="84"/>
      <c r="AC1963" s="84"/>
      <c r="AD1963" s="84"/>
    </row>
    <row r="1964" spans="1:30">
      <c r="A1964" s="37">
        <v>6.4</v>
      </c>
      <c r="B1964" s="115" t="s">
        <v>178</v>
      </c>
      <c r="C1964" s="37">
        <v>880290530</v>
      </c>
      <c r="D1964" s="115" t="s">
        <v>200</v>
      </c>
      <c r="E1964" s="115" t="s">
        <v>140</v>
      </c>
      <c r="F1964" s="115" t="s">
        <v>9200</v>
      </c>
      <c r="G1964" s="115" t="s">
        <v>35</v>
      </c>
      <c r="H1964" s="37"/>
      <c r="I1964" s="486"/>
      <c r="J1964" s="486">
        <v>7.2</v>
      </c>
      <c r="K1964" s="486"/>
      <c r="L1964" s="486"/>
      <c r="M1964" s="486"/>
      <c r="N1964" s="486"/>
      <c r="O1964" s="486"/>
      <c r="P1964" s="486"/>
      <c r="Q1964" s="486"/>
      <c r="R1964" s="84"/>
      <c r="S1964" s="84"/>
      <c r="T1964" s="84"/>
      <c r="U1964" s="84"/>
      <c r="V1964" s="84"/>
      <c r="W1964" s="84"/>
      <c r="X1964" s="84"/>
      <c r="Y1964" s="84"/>
      <c r="Z1964" s="84"/>
      <c r="AA1964" s="84"/>
      <c r="AB1964" s="84"/>
      <c r="AC1964" s="84"/>
      <c r="AD1964" s="84"/>
    </row>
    <row r="1965" spans="1:30">
      <c r="A1965" s="37">
        <v>6.4</v>
      </c>
      <c r="B1965" s="115" t="s">
        <v>178</v>
      </c>
      <c r="C1965" s="37">
        <v>880206612</v>
      </c>
      <c r="D1965" s="115" t="s">
        <v>139</v>
      </c>
      <c r="E1965" s="115" t="s">
        <v>11171</v>
      </c>
      <c r="F1965" s="115" t="s">
        <v>142</v>
      </c>
      <c r="G1965" s="115" t="s">
        <v>37</v>
      </c>
      <c r="H1965" s="37">
        <v>6.5</v>
      </c>
      <c r="I1965" s="486">
        <v>6.4</v>
      </c>
      <c r="J1965" s="486">
        <v>6.9</v>
      </c>
      <c r="K1965" s="486"/>
      <c r="L1965" s="37"/>
      <c r="M1965" s="115" t="s">
        <v>11172</v>
      </c>
      <c r="N1965" s="486"/>
      <c r="O1965" s="486">
        <v>117.5</v>
      </c>
      <c r="P1965" s="486"/>
      <c r="Q1965" s="486"/>
      <c r="R1965" s="84"/>
      <c r="S1965" s="84"/>
      <c r="T1965" s="84"/>
      <c r="U1965" s="84"/>
      <c r="V1965" s="84"/>
      <c r="W1965" s="84"/>
      <c r="X1965" s="84"/>
      <c r="Y1965" s="84"/>
      <c r="Z1965" s="84"/>
      <c r="AA1965" s="84"/>
      <c r="AB1965" s="84"/>
      <c r="AC1965" s="84"/>
      <c r="AD1965" s="84"/>
    </row>
    <row r="1966" spans="1:30">
      <c r="A1966" s="37">
        <v>6.4</v>
      </c>
      <c r="B1966" s="115" t="s">
        <v>178</v>
      </c>
      <c r="C1966" s="486">
        <v>880147727</v>
      </c>
      <c r="D1966" s="115" t="s">
        <v>139</v>
      </c>
      <c r="E1966" s="115" t="s">
        <v>140</v>
      </c>
      <c r="F1966" s="115" t="s">
        <v>190</v>
      </c>
      <c r="G1966" s="115" t="s">
        <v>35</v>
      </c>
      <c r="H1966" s="37"/>
      <c r="I1966" s="486"/>
      <c r="J1966" s="486">
        <v>6.15</v>
      </c>
      <c r="K1966" s="486"/>
      <c r="L1966" s="486"/>
      <c r="M1966" s="486"/>
      <c r="N1966" s="486"/>
      <c r="O1966" s="486"/>
      <c r="P1966" s="486"/>
      <c r="Q1966" s="486"/>
      <c r="R1966" s="84"/>
      <c r="S1966" s="84"/>
      <c r="T1966" s="84"/>
      <c r="U1966" s="84"/>
      <c r="V1966" s="84"/>
      <c r="W1966" s="84"/>
      <c r="X1966" s="84"/>
      <c r="Y1966" s="84"/>
      <c r="Z1966" s="84"/>
      <c r="AA1966" s="84"/>
      <c r="AB1966" s="84"/>
      <c r="AC1966" s="84"/>
      <c r="AD1966" s="84"/>
    </row>
    <row r="1967" spans="1:30">
      <c r="A1967" s="37">
        <v>6.4</v>
      </c>
      <c r="B1967" s="115" t="s">
        <v>178</v>
      </c>
      <c r="C1967" s="37">
        <v>880138414</v>
      </c>
      <c r="D1967" s="115" t="s">
        <v>139</v>
      </c>
      <c r="E1967" s="115" t="s">
        <v>140</v>
      </c>
      <c r="F1967" s="115" t="s">
        <v>200</v>
      </c>
      <c r="G1967" s="115" t="s">
        <v>35</v>
      </c>
      <c r="H1967" s="37"/>
      <c r="I1967" s="486"/>
      <c r="J1967" s="486">
        <v>6.23</v>
      </c>
      <c r="K1967" s="486"/>
      <c r="L1967" s="486"/>
      <c r="M1967" s="486"/>
      <c r="N1967" s="486"/>
      <c r="O1967" s="486"/>
      <c r="P1967" s="486"/>
      <c r="Q1967" s="486"/>
      <c r="R1967" s="84"/>
      <c r="S1967" s="84"/>
      <c r="T1967" s="84"/>
      <c r="U1967" s="84"/>
      <c r="V1967" s="84"/>
      <c r="W1967" s="84"/>
      <c r="X1967" s="84"/>
      <c r="Y1967" s="84"/>
      <c r="Z1967" s="84"/>
      <c r="AA1967" s="84"/>
      <c r="AB1967" s="84"/>
      <c r="AC1967" s="84"/>
      <c r="AD1967" s="84"/>
    </row>
    <row r="1968" spans="1:30">
      <c r="A1968" s="265">
        <v>43987</v>
      </c>
      <c r="B1968" s="115" t="s">
        <v>178</v>
      </c>
      <c r="C1968" s="37">
        <v>882025422</v>
      </c>
      <c r="D1968" s="115" t="s">
        <v>139</v>
      </c>
      <c r="E1968" s="115" t="s">
        <v>140</v>
      </c>
      <c r="F1968" s="137"/>
      <c r="G1968" s="115"/>
      <c r="H1968" s="37"/>
      <c r="I1968" s="486"/>
      <c r="J1968" s="666">
        <v>44013</v>
      </c>
      <c r="K1968" s="486"/>
      <c r="L1968" s="486"/>
      <c r="M1968" s="115" t="s">
        <v>142</v>
      </c>
      <c r="N1968" s="486"/>
      <c r="O1968" s="486"/>
      <c r="P1968" s="486"/>
      <c r="Q1968" s="486"/>
      <c r="R1968" s="84"/>
      <c r="S1968" s="84"/>
      <c r="T1968" s="84"/>
      <c r="U1968" s="84"/>
      <c r="V1968" s="84"/>
      <c r="W1968" s="84"/>
      <c r="X1968" s="84"/>
      <c r="Y1968" s="84"/>
      <c r="Z1968" s="84"/>
      <c r="AA1968" s="84"/>
      <c r="AB1968" s="84"/>
      <c r="AC1968" s="84"/>
      <c r="AD1968" s="84"/>
    </row>
    <row r="1969" spans="1:30" ht="17">
      <c r="A1969" s="265">
        <v>43987</v>
      </c>
      <c r="B1969" s="115" t="s">
        <v>178</v>
      </c>
      <c r="C1969" s="37">
        <v>880031122</v>
      </c>
      <c r="D1969" s="115" t="s">
        <v>139</v>
      </c>
      <c r="E1969" s="115" t="s">
        <v>147</v>
      </c>
      <c r="F1969" s="137" t="s">
        <v>311</v>
      </c>
      <c r="G1969" s="115" t="s">
        <v>35</v>
      </c>
      <c r="H1969" s="37"/>
      <c r="I1969" s="486"/>
      <c r="J1969" s="665">
        <v>43998</v>
      </c>
      <c r="K1969" s="486"/>
      <c r="L1969" s="486"/>
      <c r="M1969" s="115"/>
      <c r="N1969" s="486"/>
      <c r="O1969" s="486"/>
      <c r="P1969" s="486"/>
      <c r="Q1969" s="486"/>
      <c r="R1969" s="84"/>
      <c r="S1969" s="84"/>
      <c r="T1969" s="84"/>
      <c r="U1969" s="84"/>
      <c r="V1969" s="84"/>
      <c r="W1969" s="84"/>
      <c r="X1969" s="84"/>
      <c r="Y1969" s="84"/>
      <c r="Z1969" s="84"/>
      <c r="AA1969" s="84"/>
      <c r="AB1969" s="84"/>
      <c r="AC1969" s="84"/>
      <c r="AD1969" s="84"/>
    </row>
    <row r="1970" spans="1:30">
      <c r="A1970" s="265">
        <v>43987</v>
      </c>
      <c r="B1970" s="115" t="s">
        <v>178</v>
      </c>
      <c r="C1970" s="37">
        <v>882107594</v>
      </c>
      <c r="D1970" s="115" t="s">
        <v>345</v>
      </c>
      <c r="E1970" s="115" t="s">
        <v>140</v>
      </c>
      <c r="F1970" s="137"/>
      <c r="G1970" s="115"/>
      <c r="H1970" s="37"/>
      <c r="I1970" s="486"/>
      <c r="J1970" s="666">
        <v>43994</v>
      </c>
      <c r="K1970" s="486"/>
      <c r="L1970" s="486"/>
      <c r="M1970" s="115" t="s">
        <v>200</v>
      </c>
      <c r="N1970" s="486"/>
      <c r="O1970" s="486"/>
      <c r="P1970" s="486"/>
      <c r="Q1970" s="486"/>
      <c r="R1970" s="84"/>
      <c r="S1970" s="84"/>
      <c r="T1970" s="84"/>
      <c r="U1970" s="84"/>
      <c r="V1970" s="84"/>
      <c r="W1970" s="84"/>
      <c r="X1970" s="84"/>
      <c r="Y1970" s="84"/>
      <c r="Z1970" s="84"/>
      <c r="AA1970" s="84"/>
      <c r="AB1970" s="84"/>
      <c r="AC1970" s="84"/>
      <c r="AD1970" s="84"/>
    </row>
    <row r="1971" spans="1:30">
      <c r="A1971" s="265">
        <v>43987</v>
      </c>
      <c r="B1971" s="115" t="s">
        <v>178</v>
      </c>
      <c r="C1971" s="37">
        <v>882027984</v>
      </c>
      <c r="D1971" s="115" t="s">
        <v>139</v>
      </c>
      <c r="E1971" s="115" t="s">
        <v>140</v>
      </c>
      <c r="F1971" s="137"/>
      <c r="G1971" s="115"/>
      <c r="H1971" s="37"/>
      <c r="I1971" s="486"/>
      <c r="J1971" s="666">
        <v>44005</v>
      </c>
      <c r="K1971" s="486"/>
      <c r="L1971" s="486"/>
      <c r="M1971" s="115"/>
      <c r="N1971" s="486"/>
      <c r="O1971" s="486"/>
      <c r="P1971" s="486"/>
      <c r="Q1971" s="486"/>
      <c r="R1971" s="84"/>
      <c r="S1971" s="84"/>
      <c r="T1971" s="84"/>
      <c r="U1971" s="84"/>
      <c r="V1971" s="84"/>
      <c r="W1971" s="84"/>
      <c r="X1971" s="84"/>
      <c r="Y1971" s="84"/>
      <c r="Z1971" s="84"/>
      <c r="AA1971" s="84"/>
      <c r="AB1971" s="84"/>
      <c r="AC1971" s="84"/>
      <c r="AD1971" s="84"/>
    </row>
    <row r="1972" spans="1:30">
      <c r="A1972" s="666">
        <v>43987</v>
      </c>
      <c r="B1972" s="115" t="s">
        <v>178</v>
      </c>
      <c r="C1972" s="37">
        <v>881889304</v>
      </c>
      <c r="D1972" s="115" t="s">
        <v>139</v>
      </c>
      <c r="E1972" s="115" t="s">
        <v>140</v>
      </c>
      <c r="F1972" s="137"/>
      <c r="G1972" s="115"/>
      <c r="H1972" s="37"/>
      <c r="I1972" s="486"/>
      <c r="J1972" s="666">
        <v>44014</v>
      </c>
      <c r="K1972" s="486"/>
      <c r="L1972" s="486"/>
      <c r="M1972" s="115"/>
      <c r="N1972" s="486"/>
      <c r="O1972" s="486"/>
      <c r="P1972" s="486"/>
      <c r="Q1972" s="486"/>
      <c r="R1972" s="84"/>
      <c r="S1972" s="84"/>
      <c r="T1972" s="84"/>
      <c r="U1972" s="84"/>
      <c r="V1972" s="84"/>
      <c r="W1972" s="84"/>
      <c r="X1972" s="84"/>
      <c r="Y1972" s="84"/>
      <c r="Z1972" s="84"/>
      <c r="AA1972" s="84"/>
      <c r="AB1972" s="84"/>
      <c r="AC1972" s="84"/>
      <c r="AD1972" s="84"/>
    </row>
    <row r="1973" spans="1:30">
      <c r="A1973" s="666">
        <v>43987</v>
      </c>
      <c r="B1973" s="115" t="s">
        <v>178</v>
      </c>
      <c r="C1973" s="37">
        <v>881889052</v>
      </c>
      <c r="D1973" s="115" t="s">
        <v>139</v>
      </c>
      <c r="E1973" s="115" t="s">
        <v>140</v>
      </c>
      <c r="F1973" s="137"/>
      <c r="G1973" s="115"/>
      <c r="H1973" s="265">
        <v>44011</v>
      </c>
      <c r="I1973" s="486"/>
      <c r="J1973" s="665">
        <v>44041</v>
      </c>
      <c r="K1973" s="486"/>
      <c r="L1973" s="486"/>
      <c r="M1973" s="115" t="s">
        <v>142</v>
      </c>
      <c r="N1973" s="486"/>
      <c r="O1973" s="486"/>
      <c r="P1973" s="486"/>
      <c r="Q1973" s="486"/>
      <c r="R1973" s="84"/>
      <c r="S1973" s="84"/>
      <c r="T1973" s="84"/>
      <c r="U1973" s="84"/>
      <c r="V1973" s="84"/>
      <c r="W1973" s="84"/>
      <c r="X1973" s="84"/>
      <c r="Y1973" s="84"/>
      <c r="Z1973" s="84"/>
      <c r="AA1973" s="84"/>
      <c r="AB1973" s="84"/>
      <c r="AC1973" s="84"/>
      <c r="AD1973" s="84"/>
    </row>
    <row r="1974" spans="1:30">
      <c r="A1974" s="265">
        <v>43987</v>
      </c>
      <c r="B1974" s="115" t="s">
        <v>178</v>
      </c>
      <c r="C1974" s="37">
        <v>881884451</v>
      </c>
      <c r="D1974" s="115" t="s">
        <v>139</v>
      </c>
      <c r="E1974" s="115" t="s">
        <v>140</v>
      </c>
      <c r="F1974" s="137"/>
      <c r="G1974" s="115"/>
      <c r="H1974" s="37"/>
      <c r="I1974" s="486"/>
      <c r="J1974" s="666">
        <v>44018</v>
      </c>
      <c r="K1974" s="486"/>
      <c r="L1974" s="486"/>
      <c r="M1974" s="115" t="s">
        <v>1867</v>
      </c>
      <c r="N1974" s="486"/>
      <c r="O1974" s="486"/>
      <c r="P1974" s="486"/>
      <c r="Q1974" s="486"/>
      <c r="R1974" s="84"/>
      <c r="S1974" s="84"/>
      <c r="T1974" s="84"/>
      <c r="U1974" s="84"/>
      <c r="V1974" s="84"/>
      <c r="W1974" s="84"/>
      <c r="X1974" s="84"/>
      <c r="Y1974" s="84"/>
      <c r="Z1974" s="84"/>
      <c r="AA1974" s="84"/>
      <c r="AB1974" s="84"/>
      <c r="AC1974" s="84"/>
      <c r="AD1974" s="84"/>
    </row>
    <row r="1975" spans="1:30">
      <c r="A1975" s="265">
        <v>43990</v>
      </c>
      <c r="B1975" s="115" t="s">
        <v>178</v>
      </c>
      <c r="C1975" s="37">
        <v>880686965</v>
      </c>
      <c r="D1975" s="115" t="s">
        <v>139</v>
      </c>
      <c r="E1975" s="115" t="s">
        <v>147</v>
      </c>
      <c r="F1975" s="137"/>
      <c r="G1975" s="115"/>
      <c r="H1975" s="265"/>
      <c r="I1975" s="666"/>
      <c r="J1975" s="666">
        <v>43997</v>
      </c>
      <c r="K1975" s="486"/>
      <c r="L1975" s="486"/>
      <c r="M1975" s="115"/>
      <c r="N1975" s="486"/>
      <c r="O1975" s="486"/>
      <c r="P1975" s="486"/>
      <c r="Q1975" s="486"/>
      <c r="R1975" s="84"/>
      <c r="S1975" s="84"/>
      <c r="T1975" s="84"/>
      <c r="U1975" s="84"/>
      <c r="V1975" s="84"/>
      <c r="W1975" s="84"/>
      <c r="X1975" s="84"/>
      <c r="Y1975" s="84"/>
      <c r="Z1975" s="84"/>
      <c r="AA1975" s="84"/>
      <c r="AB1975" s="84"/>
      <c r="AC1975" s="84"/>
      <c r="AD1975" s="84"/>
    </row>
    <row r="1976" spans="1:30">
      <c r="A1976" s="265">
        <v>43990</v>
      </c>
      <c r="B1976" s="115" t="s">
        <v>178</v>
      </c>
      <c r="C1976" s="37">
        <v>881567648</v>
      </c>
      <c r="D1976" s="115" t="s">
        <v>139</v>
      </c>
      <c r="E1976" s="115" t="s">
        <v>140</v>
      </c>
      <c r="F1976" s="137"/>
      <c r="G1976" s="115"/>
      <c r="H1976" s="265"/>
      <c r="I1976" s="666"/>
      <c r="J1976" s="666">
        <v>43997</v>
      </c>
      <c r="K1976" s="486"/>
      <c r="L1976" s="486"/>
      <c r="M1976" s="115"/>
      <c r="N1976" s="486"/>
      <c r="O1976" s="486"/>
      <c r="P1976" s="486"/>
      <c r="Q1976" s="486"/>
      <c r="R1976" s="84"/>
      <c r="S1976" s="84"/>
      <c r="T1976" s="84"/>
      <c r="U1976" s="84"/>
      <c r="V1976" s="84"/>
      <c r="W1976" s="84"/>
      <c r="X1976" s="84"/>
      <c r="Y1976" s="84"/>
      <c r="Z1976" s="84"/>
      <c r="AA1976" s="84"/>
      <c r="AB1976" s="84"/>
      <c r="AC1976" s="84"/>
      <c r="AD1976" s="84"/>
    </row>
    <row r="1977" spans="1:30">
      <c r="A1977" s="265">
        <v>43990</v>
      </c>
      <c r="B1977" s="115" t="s">
        <v>178</v>
      </c>
      <c r="C1977" s="37">
        <v>880042071</v>
      </c>
      <c r="D1977" s="115" t="s">
        <v>139</v>
      </c>
      <c r="E1977" s="115" t="s">
        <v>147</v>
      </c>
      <c r="F1977" s="137"/>
      <c r="G1977" s="115"/>
      <c r="H1977" s="265"/>
      <c r="I1977" s="666"/>
      <c r="J1977" s="665">
        <v>44005</v>
      </c>
      <c r="K1977" s="486"/>
      <c r="L1977" s="486"/>
      <c r="M1977" s="115"/>
      <c r="N1977" s="486"/>
      <c r="O1977" s="486"/>
      <c r="P1977" s="486"/>
      <c r="Q1977" s="486"/>
      <c r="R1977" s="84"/>
      <c r="S1977" s="84"/>
      <c r="T1977" s="84"/>
      <c r="U1977" s="84"/>
      <c r="V1977" s="84"/>
      <c r="W1977" s="84"/>
      <c r="X1977" s="84"/>
      <c r="Y1977" s="84"/>
      <c r="Z1977" s="84"/>
      <c r="AA1977" s="84"/>
      <c r="AB1977" s="84"/>
      <c r="AC1977" s="84"/>
      <c r="AD1977" s="84"/>
    </row>
    <row r="1978" spans="1:30">
      <c r="A1978" s="265">
        <v>43990</v>
      </c>
      <c r="B1978" s="115" t="s">
        <v>178</v>
      </c>
      <c r="C1978" s="37">
        <v>880005951</v>
      </c>
      <c r="D1978" s="115" t="s">
        <v>139</v>
      </c>
      <c r="E1978" s="115" t="s">
        <v>147</v>
      </c>
      <c r="F1978" s="137"/>
      <c r="G1978" s="115"/>
      <c r="H1978" s="265"/>
      <c r="I1978" s="666"/>
      <c r="J1978" s="666">
        <v>44020</v>
      </c>
      <c r="K1978" s="486"/>
      <c r="L1978" s="486"/>
      <c r="M1978" s="115"/>
      <c r="N1978" s="486"/>
      <c r="O1978" s="486"/>
      <c r="P1978" s="486"/>
      <c r="Q1978" s="486"/>
      <c r="R1978" s="84"/>
      <c r="S1978" s="84"/>
      <c r="T1978" s="84"/>
      <c r="U1978" s="84"/>
      <c r="V1978" s="84"/>
      <c r="W1978" s="84"/>
      <c r="X1978" s="84"/>
      <c r="Y1978" s="84"/>
      <c r="Z1978" s="84"/>
      <c r="AA1978" s="84"/>
      <c r="AB1978" s="84"/>
      <c r="AC1978" s="84"/>
      <c r="AD1978" s="84"/>
    </row>
    <row r="1979" spans="1:30">
      <c r="A1979" s="265">
        <v>43990</v>
      </c>
      <c r="B1979" s="115" t="s">
        <v>178</v>
      </c>
      <c r="C1979" s="37">
        <v>882178405</v>
      </c>
      <c r="D1979" s="115" t="s">
        <v>152</v>
      </c>
      <c r="E1979" s="115" t="s">
        <v>140</v>
      </c>
      <c r="F1979" s="137"/>
      <c r="G1979" s="115"/>
      <c r="H1979" s="265"/>
      <c r="I1979" s="666"/>
      <c r="J1979" s="666">
        <v>44020</v>
      </c>
      <c r="K1979" s="486"/>
      <c r="L1979" s="486"/>
      <c r="M1979" s="115"/>
      <c r="N1979" s="486"/>
      <c r="O1979" s="486"/>
      <c r="P1979" s="486"/>
      <c r="Q1979" s="486"/>
      <c r="R1979" s="84"/>
      <c r="S1979" s="84"/>
      <c r="T1979" s="84"/>
      <c r="U1979" s="84"/>
      <c r="V1979" s="84"/>
      <c r="W1979" s="84"/>
      <c r="X1979" s="84"/>
      <c r="Y1979" s="84"/>
      <c r="Z1979" s="84"/>
      <c r="AA1979" s="84"/>
      <c r="AB1979" s="84"/>
      <c r="AC1979" s="84"/>
      <c r="AD1979" s="84"/>
    </row>
    <row r="1980" spans="1:30">
      <c r="A1980" s="265">
        <v>43990</v>
      </c>
      <c r="B1980" s="115" t="s">
        <v>178</v>
      </c>
      <c r="C1980" s="37">
        <v>882178367</v>
      </c>
      <c r="D1980" s="115" t="s">
        <v>152</v>
      </c>
      <c r="E1980" s="115" t="s">
        <v>140</v>
      </c>
      <c r="F1980" s="137"/>
      <c r="G1980" s="115"/>
      <c r="H1980" s="265"/>
      <c r="I1980" s="666"/>
      <c r="J1980" s="666">
        <v>44020</v>
      </c>
      <c r="K1980" s="486"/>
      <c r="L1980" s="486"/>
      <c r="M1980" s="115"/>
      <c r="N1980" s="486"/>
      <c r="O1980" s="486"/>
      <c r="P1980" s="486"/>
      <c r="Q1980" s="486"/>
      <c r="R1980" s="84"/>
      <c r="S1980" s="84"/>
      <c r="T1980" s="84"/>
      <c r="U1980" s="84"/>
      <c r="V1980" s="84"/>
      <c r="W1980" s="84"/>
      <c r="X1980" s="84"/>
      <c r="Y1980" s="84"/>
      <c r="Z1980" s="84"/>
      <c r="AA1980" s="84"/>
      <c r="AB1980" s="84"/>
      <c r="AC1980" s="84"/>
      <c r="AD1980" s="84"/>
    </row>
    <row r="1981" spans="1:30">
      <c r="A1981" s="265">
        <v>43990</v>
      </c>
      <c r="B1981" s="115" t="s">
        <v>178</v>
      </c>
      <c r="C1981" s="37">
        <v>882064218</v>
      </c>
      <c r="D1981" s="115" t="s">
        <v>139</v>
      </c>
      <c r="E1981" s="115" t="s">
        <v>140</v>
      </c>
      <c r="F1981" s="137"/>
      <c r="G1981" s="115"/>
      <c r="H1981" s="265"/>
      <c r="I1981" s="666"/>
      <c r="J1981" s="666">
        <v>43992</v>
      </c>
      <c r="K1981" s="486"/>
      <c r="L1981" s="486"/>
      <c r="M1981" s="115"/>
      <c r="N1981" s="486"/>
      <c r="O1981" s="486"/>
      <c r="P1981" s="486"/>
      <c r="Q1981" s="486"/>
      <c r="R1981" s="84"/>
      <c r="S1981" s="84"/>
      <c r="T1981" s="84"/>
      <c r="U1981" s="84"/>
      <c r="V1981" s="84"/>
      <c r="W1981" s="84"/>
      <c r="X1981" s="84"/>
      <c r="Y1981" s="84"/>
      <c r="Z1981" s="84"/>
      <c r="AA1981" s="84"/>
      <c r="AB1981" s="84"/>
      <c r="AC1981" s="84"/>
      <c r="AD1981" s="84"/>
    </row>
    <row r="1982" spans="1:30">
      <c r="A1982" s="265">
        <v>43990</v>
      </c>
      <c r="B1982" s="115" t="s">
        <v>178</v>
      </c>
      <c r="C1982" s="37">
        <v>882066032</v>
      </c>
      <c r="D1982" s="115" t="s">
        <v>139</v>
      </c>
      <c r="E1982" s="115" t="s">
        <v>140</v>
      </c>
      <c r="F1982" s="137"/>
      <c r="G1982" s="115"/>
      <c r="H1982" s="265"/>
      <c r="I1982" s="666"/>
      <c r="J1982" s="666">
        <v>44021</v>
      </c>
      <c r="K1982" s="486"/>
      <c r="L1982" s="486"/>
      <c r="M1982" s="115"/>
      <c r="N1982" s="486"/>
      <c r="O1982" s="486"/>
      <c r="P1982" s="486"/>
      <c r="Q1982" s="486"/>
      <c r="R1982" s="84"/>
      <c r="S1982" s="84"/>
      <c r="T1982" s="84"/>
      <c r="U1982" s="84"/>
      <c r="V1982" s="84"/>
      <c r="W1982" s="84"/>
      <c r="X1982" s="84"/>
      <c r="Y1982" s="84"/>
      <c r="Z1982" s="84"/>
      <c r="AA1982" s="84"/>
      <c r="AB1982" s="84"/>
      <c r="AC1982" s="84"/>
      <c r="AD1982" s="84"/>
    </row>
    <row r="1983" spans="1:30">
      <c r="A1983" s="265">
        <v>43990</v>
      </c>
      <c r="B1983" s="115" t="s">
        <v>178</v>
      </c>
      <c r="C1983" s="37">
        <v>882072584</v>
      </c>
      <c r="D1983" s="115" t="s">
        <v>139</v>
      </c>
      <c r="E1983" s="115" t="s">
        <v>140</v>
      </c>
      <c r="F1983" s="137"/>
      <c r="G1983" s="115"/>
      <c r="H1983" s="265">
        <v>44012</v>
      </c>
      <c r="I1983" s="666"/>
      <c r="J1983" s="666">
        <v>44021</v>
      </c>
      <c r="K1983" s="486"/>
      <c r="L1983" s="486"/>
      <c r="M1983" s="115"/>
      <c r="N1983" s="486"/>
      <c r="O1983" s="486"/>
      <c r="P1983" s="486"/>
      <c r="Q1983" s="486"/>
      <c r="R1983" s="84"/>
      <c r="S1983" s="84"/>
      <c r="T1983" s="84"/>
      <c r="U1983" s="84"/>
      <c r="V1983" s="84"/>
      <c r="W1983" s="84"/>
      <c r="X1983" s="84"/>
      <c r="Y1983" s="84"/>
      <c r="Z1983" s="84"/>
      <c r="AA1983" s="84"/>
      <c r="AB1983" s="84"/>
      <c r="AC1983" s="84"/>
      <c r="AD1983" s="84"/>
    </row>
    <row r="1984" spans="1:30">
      <c r="A1984" s="265">
        <v>43990</v>
      </c>
      <c r="B1984" s="115" t="s">
        <v>178</v>
      </c>
      <c r="C1984" s="37">
        <v>880022538</v>
      </c>
      <c r="D1984" s="115" t="s">
        <v>139</v>
      </c>
      <c r="E1984" s="115" t="s">
        <v>147</v>
      </c>
      <c r="F1984" s="137"/>
      <c r="G1984" s="115"/>
      <c r="H1984" s="265"/>
      <c r="I1984" s="666"/>
      <c r="J1984" s="666">
        <v>43997</v>
      </c>
      <c r="K1984" s="486"/>
      <c r="L1984" s="486"/>
      <c r="M1984" s="115"/>
      <c r="N1984" s="486"/>
      <c r="O1984" s="486"/>
      <c r="P1984" s="486"/>
      <c r="Q1984" s="486"/>
      <c r="R1984" s="84"/>
      <c r="S1984" s="84"/>
      <c r="T1984" s="84"/>
      <c r="U1984" s="84"/>
      <c r="V1984" s="84"/>
      <c r="W1984" s="84"/>
      <c r="X1984" s="84"/>
      <c r="Y1984" s="84"/>
      <c r="Z1984" s="84"/>
      <c r="AA1984" s="84"/>
      <c r="AB1984" s="84"/>
      <c r="AC1984" s="84"/>
      <c r="AD1984" s="84"/>
    </row>
    <row r="1985" spans="1:30">
      <c r="A1985" s="265">
        <v>43990</v>
      </c>
      <c r="B1985" s="115" t="s">
        <v>178</v>
      </c>
      <c r="C1985" s="37">
        <v>881593017</v>
      </c>
      <c r="D1985" s="115" t="s">
        <v>152</v>
      </c>
      <c r="E1985" s="115" t="s">
        <v>140</v>
      </c>
      <c r="F1985" s="137"/>
      <c r="G1985" s="115"/>
      <c r="H1985" s="265"/>
      <c r="I1985" s="666"/>
      <c r="J1985" s="666">
        <v>43997</v>
      </c>
      <c r="K1985" s="486"/>
      <c r="L1985" s="486"/>
      <c r="M1985" s="115"/>
      <c r="N1985" s="486"/>
      <c r="O1985" s="486"/>
      <c r="P1985" s="486"/>
      <c r="Q1985" s="486"/>
      <c r="R1985" s="84"/>
      <c r="S1985" s="84"/>
      <c r="T1985" s="84"/>
      <c r="U1985" s="84"/>
      <c r="V1985" s="84"/>
      <c r="W1985" s="84"/>
      <c r="X1985" s="84"/>
      <c r="Y1985" s="84"/>
      <c r="Z1985" s="84"/>
      <c r="AA1985" s="84"/>
      <c r="AB1985" s="84"/>
      <c r="AC1985" s="84"/>
      <c r="AD1985" s="84"/>
    </row>
    <row r="1986" spans="1:30">
      <c r="A1986" s="265">
        <v>43991</v>
      </c>
      <c r="B1986" s="115" t="s">
        <v>178</v>
      </c>
      <c r="C1986" s="37">
        <v>881901503</v>
      </c>
      <c r="D1986" s="115" t="s">
        <v>139</v>
      </c>
      <c r="E1986" s="115" t="s">
        <v>140</v>
      </c>
      <c r="F1986" s="137"/>
      <c r="G1986" s="115"/>
      <c r="H1986" s="265"/>
      <c r="I1986" s="666"/>
      <c r="J1986" s="666">
        <v>44004</v>
      </c>
      <c r="K1986" s="486"/>
      <c r="L1986" s="486"/>
      <c r="M1986" s="115"/>
      <c r="N1986" s="486"/>
      <c r="O1986" s="486"/>
      <c r="P1986" s="486"/>
      <c r="Q1986" s="486"/>
      <c r="R1986" s="84"/>
      <c r="S1986" s="84"/>
      <c r="T1986" s="84"/>
      <c r="U1986" s="84"/>
      <c r="V1986" s="84"/>
      <c r="W1986" s="84"/>
      <c r="X1986" s="84"/>
      <c r="Y1986" s="84"/>
      <c r="Z1986" s="84"/>
      <c r="AA1986" s="84"/>
      <c r="AB1986" s="84"/>
      <c r="AC1986" s="84"/>
      <c r="AD1986" s="84"/>
    </row>
    <row r="1987" spans="1:30">
      <c r="A1987" s="265">
        <v>43990</v>
      </c>
      <c r="B1987" s="115" t="s">
        <v>178</v>
      </c>
      <c r="C1987" s="37">
        <v>880006704</v>
      </c>
      <c r="D1987" s="115" t="s">
        <v>139</v>
      </c>
      <c r="E1987" s="115" t="s">
        <v>147</v>
      </c>
      <c r="F1987" s="137"/>
      <c r="G1987" s="115"/>
      <c r="H1987" s="265"/>
      <c r="I1987" s="666">
        <v>43990</v>
      </c>
      <c r="J1987" s="666">
        <v>43991</v>
      </c>
      <c r="K1987" s="486"/>
      <c r="L1987" s="486"/>
      <c r="M1987" s="115"/>
      <c r="N1987" s="486"/>
      <c r="O1987" s="486">
        <v>301</v>
      </c>
      <c r="P1987" s="486"/>
      <c r="Q1987" s="486"/>
      <c r="R1987" s="84"/>
      <c r="S1987" s="84"/>
      <c r="T1987" s="84"/>
      <c r="U1987" s="84"/>
      <c r="V1987" s="84"/>
      <c r="W1987" s="84"/>
      <c r="X1987" s="84"/>
      <c r="Y1987" s="84"/>
      <c r="Z1987" s="84"/>
      <c r="AA1987" s="84"/>
      <c r="AB1987" s="84"/>
      <c r="AC1987" s="84"/>
      <c r="AD1987" s="84"/>
    </row>
    <row r="1988" spans="1:30">
      <c r="A1988" s="265">
        <v>43991</v>
      </c>
      <c r="B1988" s="115" t="s">
        <v>178</v>
      </c>
      <c r="C1988" s="37">
        <v>882176876</v>
      </c>
      <c r="D1988" s="115" t="s">
        <v>139</v>
      </c>
      <c r="E1988" s="115" t="s">
        <v>140</v>
      </c>
      <c r="F1988" s="137"/>
      <c r="G1988" s="115"/>
      <c r="H1988" s="666">
        <v>44000</v>
      </c>
      <c r="I1988" s="23"/>
      <c r="J1988" s="665">
        <v>44020</v>
      </c>
      <c r="K1988" s="486"/>
      <c r="L1988" s="486"/>
      <c r="M1988" s="115"/>
      <c r="N1988" s="486"/>
      <c r="O1988" s="486"/>
      <c r="P1988" s="486"/>
      <c r="Q1988" s="486"/>
      <c r="R1988" s="84"/>
      <c r="S1988" s="84"/>
      <c r="T1988" s="84"/>
      <c r="U1988" s="84"/>
      <c r="V1988" s="84"/>
      <c r="W1988" s="84"/>
      <c r="X1988" s="84"/>
      <c r="Y1988" s="84"/>
      <c r="Z1988" s="84"/>
      <c r="AA1988" s="84"/>
      <c r="AB1988" s="84"/>
      <c r="AC1988" s="84"/>
      <c r="AD1988" s="84"/>
    </row>
    <row r="1989" spans="1:30">
      <c r="A1989" s="265">
        <v>43991</v>
      </c>
      <c r="B1989" s="115" t="s">
        <v>178</v>
      </c>
      <c r="C1989" s="37">
        <v>880020286</v>
      </c>
      <c r="D1989" s="115" t="s">
        <v>139</v>
      </c>
      <c r="E1989" s="115" t="s">
        <v>147</v>
      </c>
      <c r="F1989" s="137"/>
      <c r="G1989" s="115"/>
      <c r="H1989" s="265"/>
      <c r="I1989" s="666"/>
      <c r="J1989" s="665">
        <v>43994</v>
      </c>
      <c r="K1989" s="486"/>
      <c r="L1989" s="486"/>
      <c r="M1989" s="115"/>
      <c r="N1989" s="486"/>
      <c r="O1989" s="486"/>
      <c r="P1989" s="486"/>
      <c r="Q1989" s="486"/>
      <c r="R1989" s="84"/>
      <c r="S1989" s="84"/>
      <c r="T1989" s="84"/>
      <c r="U1989" s="84"/>
      <c r="V1989" s="84"/>
      <c r="W1989" s="84"/>
      <c r="X1989" s="84"/>
      <c r="Y1989" s="84"/>
      <c r="Z1989" s="84"/>
      <c r="AA1989" s="84"/>
      <c r="AB1989" s="84"/>
      <c r="AC1989" s="84"/>
      <c r="AD1989" s="84"/>
    </row>
    <row r="1990" spans="1:30">
      <c r="A1990" s="265">
        <v>43991</v>
      </c>
      <c r="B1990" s="115" t="s">
        <v>178</v>
      </c>
      <c r="C1990" s="37">
        <v>882172986</v>
      </c>
      <c r="D1990" s="115" t="s">
        <v>139</v>
      </c>
      <c r="E1990" s="115" t="s">
        <v>140</v>
      </c>
      <c r="F1990" s="137"/>
      <c r="G1990" s="115"/>
      <c r="H1990" s="265"/>
      <c r="I1990" s="666"/>
      <c r="J1990" s="665">
        <v>44021</v>
      </c>
      <c r="K1990" s="486"/>
      <c r="L1990" s="486"/>
      <c r="M1990" s="115"/>
      <c r="N1990" s="486"/>
      <c r="O1990" s="486"/>
      <c r="P1990" s="486"/>
      <c r="Q1990" s="486"/>
      <c r="R1990" s="84"/>
      <c r="S1990" s="84"/>
      <c r="T1990" s="84"/>
      <c r="U1990" s="84"/>
      <c r="V1990" s="84"/>
      <c r="W1990" s="84"/>
      <c r="X1990" s="84"/>
      <c r="Y1990" s="84"/>
      <c r="Z1990" s="84"/>
      <c r="AA1990" s="84"/>
      <c r="AB1990" s="84"/>
      <c r="AC1990" s="84"/>
      <c r="AD1990" s="84"/>
    </row>
    <row r="1991" spans="1:30">
      <c r="A1991" s="265">
        <v>43991</v>
      </c>
      <c r="B1991" s="115" t="s">
        <v>178</v>
      </c>
      <c r="C1991" s="37">
        <v>881587769</v>
      </c>
      <c r="D1991" s="115" t="s">
        <v>139</v>
      </c>
      <c r="E1991" s="115" t="s">
        <v>140</v>
      </c>
      <c r="F1991" s="137"/>
      <c r="G1991" s="115"/>
      <c r="H1991" s="265"/>
      <c r="I1991" s="666"/>
      <c r="J1991" s="665">
        <v>43997</v>
      </c>
      <c r="K1991" s="486"/>
      <c r="L1991" s="486"/>
      <c r="M1991" s="115"/>
      <c r="N1991" s="486"/>
      <c r="O1991" s="486"/>
      <c r="P1991" s="486"/>
      <c r="Q1991" s="486"/>
      <c r="R1991" s="84"/>
      <c r="S1991" s="84"/>
      <c r="T1991" s="84"/>
      <c r="U1991" s="84"/>
      <c r="V1991" s="84"/>
      <c r="W1991" s="84"/>
      <c r="X1991" s="84"/>
      <c r="Y1991" s="84"/>
      <c r="Z1991" s="84"/>
      <c r="AA1991" s="84"/>
      <c r="AB1991" s="84"/>
      <c r="AC1991" s="84"/>
      <c r="AD1991" s="84"/>
    </row>
    <row r="1992" spans="1:30">
      <c r="A1992" s="265">
        <v>43991</v>
      </c>
      <c r="B1992" s="115" t="s">
        <v>178</v>
      </c>
      <c r="C1992" s="37">
        <v>880995386</v>
      </c>
      <c r="D1992" s="115" t="s">
        <v>345</v>
      </c>
      <c r="E1992" s="115" t="s">
        <v>150</v>
      </c>
      <c r="F1992" s="137"/>
      <c r="G1992" s="115"/>
      <c r="H1992" s="265"/>
      <c r="I1992" s="666"/>
      <c r="J1992" s="665">
        <v>44001</v>
      </c>
      <c r="K1992" s="486"/>
      <c r="L1992" s="486"/>
      <c r="M1992" s="115"/>
      <c r="N1992" s="486"/>
      <c r="O1992" s="486"/>
      <c r="P1992" s="486"/>
      <c r="Q1992" s="486"/>
      <c r="R1992" s="84"/>
      <c r="S1992" s="84"/>
      <c r="T1992" s="84"/>
      <c r="U1992" s="84"/>
      <c r="V1992" s="84"/>
      <c r="W1992" s="84"/>
      <c r="X1992" s="84"/>
      <c r="Y1992" s="84"/>
      <c r="Z1992" s="84"/>
      <c r="AA1992" s="84"/>
      <c r="AB1992" s="84"/>
      <c r="AC1992" s="84"/>
      <c r="AD1992" s="84"/>
    </row>
    <row r="1993" spans="1:30">
      <c r="A1993" s="265">
        <v>43991</v>
      </c>
      <c r="B1993" s="115" t="s">
        <v>178</v>
      </c>
      <c r="C1993" s="37">
        <v>880532342</v>
      </c>
      <c r="D1993" s="115" t="s">
        <v>345</v>
      </c>
      <c r="E1993" s="115" t="s">
        <v>140</v>
      </c>
      <c r="F1993" s="137"/>
      <c r="G1993" s="115"/>
      <c r="H1993" s="265"/>
      <c r="I1993" s="666"/>
      <c r="J1993" s="665">
        <v>43998</v>
      </c>
      <c r="K1993" s="486"/>
      <c r="L1993" s="486"/>
      <c r="M1993" s="115"/>
      <c r="N1993" s="486"/>
      <c r="O1993" s="486"/>
      <c r="P1993" s="486"/>
      <c r="Q1993" s="486"/>
      <c r="R1993" s="84"/>
      <c r="S1993" s="84"/>
      <c r="T1993" s="84"/>
      <c r="U1993" s="84"/>
      <c r="V1993" s="84"/>
      <c r="W1993" s="84"/>
      <c r="X1993" s="84"/>
      <c r="Y1993" s="84"/>
      <c r="Z1993" s="84"/>
      <c r="AA1993" s="84"/>
      <c r="AB1993" s="84"/>
      <c r="AC1993" s="84"/>
      <c r="AD1993" s="84"/>
    </row>
    <row r="1994" spans="1:30">
      <c r="A1994" s="665">
        <v>43991</v>
      </c>
      <c r="B1994" s="115" t="s">
        <v>178</v>
      </c>
      <c r="C1994" s="37">
        <v>880966653</v>
      </c>
      <c r="D1994" s="115" t="s">
        <v>152</v>
      </c>
      <c r="E1994" s="115" t="s">
        <v>147</v>
      </c>
      <c r="F1994" s="137"/>
      <c r="G1994" s="115"/>
      <c r="H1994" s="265"/>
      <c r="I1994" s="666"/>
      <c r="J1994" s="665">
        <v>44004</v>
      </c>
      <c r="K1994" s="486"/>
      <c r="L1994" s="486"/>
      <c r="M1994" s="115"/>
      <c r="N1994" s="486"/>
      <c r="O1994" s="486"/>
      <c r="P1994" s="486"/>
      <c r="Q1994" s="486"/>
      <c r="R1994" s="84"/>
      <c r="S1994" s="84"/>
      <c r="T1994" s="84"/>
      <c r="U1994" s="84"/>
      <c r="V1994" s="84"/>
      <c r="W1994" s="84"/>
      <c r="X1994" s="84"/>
      <c r="Y1994" s="84"/>
      <c r="Z1994" s="84"/>
      <c r="AA1994" s="84"/>
      <c r="AB1994" s="84"/>
      <c r="AC1994" s="84"/>
      <c r="AD1994" s="84"/>
    </row>
    <row r="1995" spans="1:30">
      <c r="A1995" s="265">
        <v>43991</v>
      </c>
      <c r="B1995" s="115" t="s">
        <v>178</v>
      </c>
      <c r="C1995" s="37">
        <v>880677030</v>
      </c>
      <c r="D1995" s="115" t="s">
        <v>152</v>
      </c>
      <c r="E1995" s="115" t="s">
        <v>150</v>
      </c>
      <c r="F1995" s="137"/>
      <c r="G1995" s="115"/>
      <c r="H1995" s="265"/>
      <c r="I1995" s="666"/>
      <c r="J1995" s="665">
        <v>44005</v>
      </c>
      <c r="K1995" s="486"/>
      <c r="L1995" s="486"/>
      <c r="M1995" s="115"/>
      <c r="N1995" s="486"/>
      <c r="O1995" s="486"/>
      <c r="P1995" s="486"/>
      <c r="Q1995" s="486"/>
      <c r="R1995" s="84"/>
      <c r="S1995" s="84"/>
      <c r="T1995" s="84"/>
      <c r="U1995" s="84"/>
      <c r="V1995" s="84"/>
      <c r="W1995" s="84"/>
      <c r="X1995" s="84"/>
      <c r="Y1995" s="84"/>
      <c r="Z1995" s="84"/>
      <c r="AA1995" s="84"/>
      <c r="AB1995" s="84"/>
      <c r="AC1995" s="84"/>
      <c r="AD1995" s="84"/>
    </row>
    <row r="1996" spans="1:30">
      <c r="A1996" s="265">
        <v>43991</v>
      </c>
      <c r="B1996" s="115" t="s">
        <v>178</v>
      </c>
      <c r="C1996" s="37">
        <v>881588700</v>
      </c>
      <c r="D1996" s="115" t="s">
        <v>139</v>
      </c>
      <c r="E1996" s="115" t="s">
        <v>140</v>
      </c>
      <c r="F1996" s="137"/>
      <c r="G1996" s="115"/>
      <c r="H1996" s="265"/>
      <c r="I1996" s="666"/>
      <c r="J1996" s="665">
        <v>44013</v>
      </c>
      <c r="K1996" s="486"/>
      <c r="L1996" s="486"/>
      <c r="M1996" s="115"/>
      <c r="N1996" s="486"/>
      <c r="O1996" s="486"/>
      <c r="P1996" s="486"/>
      <c r="Q1996" s="486"/>
      <c r="R1996" s="84"/>
      <c r="S1996" s="84"/>
      <c r="T1996" s="84"/>
      <c r="U1996" s="84"/>
      <c r="V1996" s="84"/>
      <c r="W1996" s="84"/>
      <c r="X1996" s="84"/>
      <c r="Y1996" s="84"/>
      <c r="Z1996" s="84"/>
      <c r="AA1996" s="84"/>
      <c r="AB1996" s="84"/>
      <c r="AC1996" s="84"/>
      <c r="AD1996" s="84"/>
    </row>
    <row r="1997" spans="1:30">
      <c r="A1997" s="265">
        <v>43991</v>
      </c>
      <c r="B1997" s="115" t="s">
        <v>178</v>
      </c>
      <c r="C1997" s="37">
        <v>880399354</v>
      </c>
      <c r="D1997" s="115" t="s">
        <v>152</v>
      </c>
      <c r="E1997" s="115" t="s">
        <v>150</v>
      </c>
      <c r="F1997" s="137"/>
      <c r="G1997" s="115"/>
      <c r="H1997" s="265"/>
      <c r="I1997" s="666"/>
      <c r="J1997" s="665">
        <v>44005</v>
      </c>
      <c r="K1997" s="486"/>
      <c r="L1997" s="486"/>
      <c r="M1997" s="115"/>
      <c r="N1997" s="486"/>
      <c r="O1997" s="486"/>
      <c r="P1997" s="486"/>
      <c r="Q1997" s="486"/>
      <c r="R1997" s="84"/>
      <c r="S1997" s="84"/>
      <c r="T1997" s="84"/>
      <c r="U1997" s="84"/>
      <c r="V1997" s="84"/>
      <c r="W1997" s="84"/>
      <c r="X1997" s="84"/>
      <c r="Y1997" s="84"/>
      <c r="Z1997" s="84"/>
      <c r="AA1997" s="84"/>
      <c r="AB1997" s="84"/>
      <c r="AC1997" s="84"/>
      <c r="AD1997" s="84"/>
    </row>
    <row r="1998" spans="1:30">
      <c r="A1998" s="265">
        <v>43991</v>
      </c>
      <c r="B1998" s="115" t="s">
        <v>178</v>
      </c>
      <c r="C1998" s="37">
        <v>881206922</v>
      </c>
      <c r="D1998" s="115" t="s">
        <v>152</v>
      </c>
      <c r="E1998" s="115" t="s">
        <v>147</v>
      </c>
      <c r="F1998" s="137"/>
      <c r="G1998" s="115"/>
      <c r="H1998" s="265"/>
      <c r="I1998" s="666"/>
      <c r="J1998" s="665"/>
      <c r="K1998" s="486"/>
      <c r="L1998" s="486"/>
      <c r="M1998" s="115"/>
      <c r="N1998" s="486"/>
      <c r="O1998" s="486"/>
      <c r="P1998" s="486"/>
      <c r="Q1998" s="486"/>
      <c r="R1998" s="84"/>
      <c r="S1998" s="84"/>
      <c r="T1998" s="84"/>
      <c r="U1998" s="84"/>
      <c r="V1998" s="84"/>
      <c r="W1998" s="84"/>
      <c r="X1998" s="84"/>
      <c r="Y1998" s="84"/>
      <c r="Z1998" s="84"/>
      <c r="AA1998" s="84"/>
      <c r="AB1998" s="84"/>
      <c r="AC1998" s="84"/>
      <c r="AD1998" s="84"/>
    </row>
    <row r="1999" spans="1:30">
      <c r="A1999" s="265">
        <v>43992</v>
      </c>
      <c r="B1999" s="115" t="s">
        <v>178</v>
      </c>
      <c r="C1999" s="37">
        <v>882128032</v>
      </c>
      <c r="D1999" s="115" t="s">
        <v>139</v>
      </c>
      <c r="E1999" s="115" t="s">
        <v>140</v>
      </c>
      <c r="F1999" s="137"/>
      <c r="G1999" s="115"/>
      <c r="H1999" s="265">
        <v>44001</v>
      </c>
      <c r="I1999" s="666"/>
      <c r="J1999" s="665">
        <v>44026</v>
      </c>
      <c r="K1999" s="486"/>
      <c r="L1999" s="486"/>
      <c r="M1999" s="115"/>
      <c r="N1999" s="486"/>
      <c r="O1999" s="486"/>
      <c r="P1999" s="486"/>
      <c r="Q1999" s="486"/>
      <c r="R1999" s="84"/>
      <c r="S1999" s="84"/>
      <c r="T1999" s="84"/>
      <c r="U1999" s="84"/>
      <c r="V1999" s="84"/>
      <c r="W1999" s="84"/>
      <c r="X1999" s="84"/>
      <c r="Y1999" s="84"/>
      <c r="Z1999" s="84"/>
      <c r="AA1999" s="84"/>
      <c r="AB1999" s="84"/>
      <c r="AC1999" s="84"/>
      <c r="AD1999" s="84"/>
    </row>
    <row r="2000" spans="1:30">
      <c r="A2000" s="265">
        <v>43992</v>
      </c>
      <c r="B2000" s="37" t="s">
        <v>178</v>
      </c>
      <c r="C2000" s="37">
        <v>881997470</v>
      </c>
      <c r="D2000" s="115" t="s">
        <v>139</v>
      </c>
      <c r="E2000" s="115" t="s">
        <v>140</v>
      </c>
      <c r="F2000" s="137"/>
      <c r="G2000" s="115"/>
      <c r="H2000" s="265">
        <v>43997</v>
      </c>
      <c r="I2000" s="666"/>
      <c r="J2000" s="665">
        <v>44027</v>
      </c>
      <c r="K2000" s="486"/>
      <c r="L2000" s="486"/>
      <c r="M2000" s="115"/>
      <c r="N2000" s="486"/>
      <c r="O2000" s="486"/>
      <c r="P2000" s="486"/>
      <c r="Q2000" s="486"/>
      <c r="R2000" s="84"/>
      <c r="S2000" s="84"/>
      <c r="T2000" s="84"/>
      <c r="U2000" s="84"/>
      <c r="V2000" s="84"/>
      <c r="W2000" s="84"/>
      <c r="X2000" s="84"/>
      <c r="Y2000" s="84"/>
      <c r="Z2000" s="84"/>
      <c r="AA2000" s="84"/>
      <c r="AB2000" s="84"/>
      <c r="AC2000" s="84"/>
      <c r="AD2000" s="84"/>
    </row>
    <row r="2001" spans="1:30">
      <c r="A2001" s="265">
        <v>43992</v>
      </c>
      <c r="B2001" s="37" t="s">
        <v>178</v>
      </c>
      <c r="C2001" s="37">
        <v>881175804</v>
      </c>
      <c r="D2001" s="115" t="s">
        <v>152</v>
      </c>
      <c r="E2001" s="115" t="s">
        <v>140</v>
      </c>
      <c r="F2001" s="137"/>
      <c r="G2001" s="115"/>
      <c r="H2001" s="265"/>
      <c r="I2001" s="666"/>
      <c r="J2001" s="665">
        <v>44021</v>
      </c>
      <c r="K2001" s="486"/>
      <c r="L2001" s="486"/>
      <c r="M2001" s="115"/>
      <c r="N2001" s="486"/>
      <c r="O2001" s="486"/>
      <c r="P2001" s="486"/>
      <c r="Q2001" s="486"/>
      <c r="R2001" s="84"/>
      <c r="S2001" s="84"/>
      <c r="T2001" s="84"/>
      <c r="U2001" s="84"/>
      <c r="V2001" s="84"/>
      <c r="W2001" s="84"/>
      <c r="X2001" s="84"/>
      <c r="Y2001" s="84"/>
      <c r="Z2001" s="84"/>
      <c r="AA2001" s="84"/>
      <c r="AB2001" s="84"/>
      <c r="AC2001" s="84"/>
      <c r="AD2001" s="84"/>
    </row>
    <row r="2002" spans="1:30">
      <c r="A2002" s="665">
        <v>43992</v>
      </c>
      <c r="B2002" s="115" t="s">
        <v>178</v>
      </c>
      <c r="C2002" s="37">
        <v>880021559</v>
      </c>
      <c r="D2002" s="115" t="s">
        <v>152</v>
      </c>
      <c r="E2002" s="115" t="s">
        <v>140</v>
      </c>
      <c r="F2002" s="137"/>
      <c r="G2002" s="115"/>
      <c r="H2002" s="265"/>
      <c r="I2002" s="666"/>
      <c r="J2002" s="665">
        <v>44021</v>
      </c>
      <c r="K2002" s="486"/>
      <c r="L2002" s="486"/>
      <c r="M2002" s="115"/>
      <c r="N2002" s="486"/>
      <c r="O2002" s="486"/>
      <c r="P2002" s="486"/>
      <c r="Q2002" s="486"/>
      <c r="R2002" s="84"/>
      <c r="S2002" s="84"/>
      <c r="T2002" s="84"/>
      <c r="U2002" s="84"/>
      <c r="V2002" s="84"/>
      <c r="W2002" s="84"/>
      <c r="X2002" s="84"/>
      <c r="Y2002" s="84"/>
      <c r="Z2002" s="84"/>
      <c r="AA2002" s="84"/>
      <c r="AB2002" s="84"/>
      <c r="AC2002" s="84"/>
      <c r="AD2002" s="84"/>
    </row>
    <row r="2003" spans="1:30">
      <c r="A2003" s="665">
        <v>43992</v>
      </c>
      <c r="B2003" s="115" t="s">
        <v>178</v>
      </c>
      <c r="C2003" s="486">
        <v>880021898</v>
      </c>
      <c r="D2003" s="115" t="s">
        <v>152</v>
      </c>
      <c r="E2003" s="115" t="s">
        <v>140</v>
      </c>
      <c r="F2003" s="137"/>
      <c r="G2003" s="115"/>
      <c r="H2003" s="265"/>
      <c r="I2003" s="666"/>
      <c r="J2003" s="665">
        <v>44025</v>
      </c>
      <c r="K2003" s="486"/>
      <c r="L2003" s="486"/>
      <c r="M2003" s="115"/>
      <c r="N2003" s="486"/>
      <c r="O2003" s="486"/>
      <c r="P2003" s="486"/>
      <c r="Q2003" s="486"/>
      <c r="R2003" s="84"/>
      <c r="S2003" s="84"/>
      <c r="T2003" s="84"/>
      <c r="U2003" s="84"/>
      <c r="V2003" s="84"/>
      <c r="W2003" s="84"/>
      <c r="X2003" s="84"/>
      <c r="Y2003" s="84"/>
      <c r="Z2003" s="84"/>
      <c r="AA2003" s="84"/>
      <c r="AB2003" s="84"/>
      <c r="AC2003" s="84"/>
      <c r="AD2003" s="84"/>
    </row>
    <row r="2004" spans="1:30">
      <c r="A2004" s="665">
        <v>43992</v>
      </c>
      <c r="B2004" s="115" t="s">
        <v>178</v>
      </c>
      <c r="C2004" s="486">
        <v>880137312</v>
      </c>
      <c r="D2004" s="115" t="s">
        <v>139</v>
      </c>
      <c r="E2004" s="115" t="s">
        <v>140</v>
      </c>
      <c r="F2004" s="137"/>
      <c r="G2004" s="115"/>
      <c r="H2004" s="265"/>
      <c r="I2004" s="666"/>
      <c r="J2004" s="665">
        <v>44019</v>
      </c>
      <c r="K2004" s="486"/>
      <c r="L2004" s="486"/>
      <c r="M2004" s="115"/>
      <c r="N2004" s="486"/>
      <c r="O2004" s="486"/>
      <c r="P2004" s="486"/>
      <c r="Q2004" s="486"/>
      <c r="R2004" s="84"/>
      <c r="S2004" s="84"/>
      <c r="T2004" s="84"/>
      <c r="U2004" s="84"/>
      <c r="V2004" s="84"/>
      <c r="W2004" s="84"/>
      <c r="X2004" s="84"/>
      <c r="Y2004" s="84"/>
      <c r="Z2004" s="84"/>
      <c r="AA2004" s="84"/>
      <c r="AB2004" s="84"/>
      <c r="AC2004" s="84"/>
      <c r="AD2004" s="84"/>
    </row>
    <row r="2005" spans="1:30">
      <c r="A2005" s="665">
        <v>43992</v>
      </c>
      <c r="B2005" s="115" t="s">
        <v>178</v>
      </c>
      <c r="C2005" s="37">
        <v>880890726</v>
      </c>
      <c r="D2005" s="115" t="s">
        <v>139</v>
      </c>
      <c r="E2005" s="115" t="s">
        <v>140</v>
      </c>
      <c r="F2005" s="137"/>
      <c r="G2005" s="115"/>
      <c r="H2005" s="265"/>
      <c r="I2005" s="666"/>
      <c r="J2005" s="665">
        <v>44005</v>
      </c>
      <c r="K2005" s="486"/>
      <c r="L2005" s="486"/>
      <c r="M2005" s="115"/>
      <c r="N2005" s="486"/>
      <c r="O2005" s="486"/>
      <c r="P2005" s="486"/>
      <c r="Q2005" s="486"/>
      <c r="R2005" s="84"/>
      <c r="S2005" s="84"/>
      <c r="T2005" s="84"/>
      <c r="U2005" s="84"/>
      <c r="V2005" s="84"/>
      <c r="W2005" s="84"/>
      <c r="X2005" s="84"/>
      <c r="Y2005" s="84"/>
      <c r="Z2005" s="84"/>
      <c r="AA2005" s="84"/>
      <c r="AB2005" s="84"/>
      <c r="AC2005" s="84"/>
      <c r="AD2005" s="84"/>
    </row>
    <row r="2006" spans="1:30">
      <c r="A2006" s="665">
        <v>43993</v>
      </c>
      <c r="B2006" s="115" t="s">
        <v>178</v>
      </c>
      <c r="C2006" s="37">
        <v>882200429</v>
      </c>
      <c r="D2006" s="115" t="s">
        <v>139</v>
      </c>
      <c r="E2006" s="115" t="s">
        <v>140</v>
      </c>
      <c r="F2006" s="137"/>
      <c r="G2006" s="115"/>
      <c r="H2006" s="265">
        <v>44011</v>
      </c>
      <c r="I2006" s="666"/>
      <c r="J2006" s="665">
        <v>44026</v>
      </c>
      <c r="K2006" s="486"/>
      <c r="L2006" s="486"/>
      <c r="M2006" s="115"/>
      <c r="N2006" s="486"/>
      <c r="O2006" s="486"/>
      <c r="P2006" s="486"/>
      <c r="Q2006" s="486"/>
      <c r="R2006" s="84"/>
      <c r="S2006" s="84"/>
      <c r="T2006" s="84"/>
      <c r="U2006" s="84"/>
      <c r="V2006" s="84"/>
      <c r="W2006" s="84"/>
      <c r="X2006" s="84"/>
      <c r="Y2006" s="84"/>
      <c r="Z2006" s="84"/>
      <c r="AA2006" s="84"/>
      <c r="AB2006" s="84"/>
      <c r="AC2006" s="84"/>
      <c r="AD2006" s="84"/>
    </row>
    <row r="2007" spans="1:30">
      <c r="A2007" s="665">
        <v>43993</v>
      </c>
      <c r="B2007" s="115" t="s">
        <v>178</v>
      </c>
      <c r="C2007" s="37">
        <v>880769474</v>
      </c>
      <c r="D2007" s="115" t="s">
        <v>152</v>
      </c>
      <c r="E2007" s="115" t="s">
        <v>140</v>
      </c>
      <c r="F2007" s="137"/>
      <c r="G2007" s="115"/>
      <c r="H2007" s="265">
        <v>44011</v>
      </c>
      <c r="I2007" s="666"/>
      <c r="J2007" s="665">
        <v>44020</v>
      </c>
      <c r="K2007" s="486"/>
      <c r="L2007" s="486"/>
      <c r="M2007" s="115"/>
      <c r="N2007" s="115"/>
      <c r="O2007" s="486"/>
      <c r="P2007" s="486"/>
      <c r="Q2007" s="486"/>
      <c r="R2007" s="84"/>
      <c r="S2007" s="84"/>
      <c r="T2007" s="84"/>
      <c r="U2007" s="84"/>
      <c r="V2007" s="84"/>
      <c r="W2007" s="84"/>
      <c r="X2007" s="84"/>
      <c r="Y2007" s="84"/>
      <c r="Z2007" s="84"/>
      <c r="AA2007" s="84"/>
      <c r="AB2007" s="84"/>
      <c r="AC2007" s="84"/>
      <c r="AD2007" s="84"/>
    </row>
    <row r="2008" spans="1:30">
      <c r="A2008" s="666">
        <v>43993</v>
      </c>
      <c r="B2008" s="486" t="s">
        <v>178</v>
      </c>
      <c r="C2008" s="486">
        <v>880713599</v>
      </c>
      <c r="D2008" s="115" t="s">
        <v>139</v>
      </c>
      <c r="E2008" s="115" t="s">
        <v>140</v>
      </c>
      <c r="F2008" s="666"/>
      <c r="G2008" s="486"/>
      <c r="H2008" s="37"/>
      <c r="I2008" s="486"/>
      <c r="J2008" s="666">
        <v>44020</v>
      </c>
      <c r="K2008" s="486"/>
      <c r="L2008" s="486"/>
      <c r="M2008" s="486"/>
      <c r="N2008" s="486"/>
      <c r="O2008" s="486"/>
      <c r="P2008" s="486"/>
      <c r="Q2008" s="486"/>
      <c r="R2008" s="84"/>
      <c r="S2008" s="84"/>
      <c r="T2008" s="84"/>
      <c r="U2008" s="84"/>
      <c r="V2008" s="84"/>
      <c r="W2008" s="84"/>
      <c r="X2008" s="84"/>
      <c r="Y2008" s="84"/>
      <c r="Z2008" s="84"/>
      <c r="AA2008" s="84"/>
      <c r="AB2008" s="84"/>
      <c r="AC2008" s="84"/>
      <c r="AD2008" s="84"/>
    </row>
    <row r="2009" spans="1:30">
      <c r="A2009" s="666">
        <v>43993</v>
      </c>
      <c r="B2009" s="115" t="s">
        <v>178</v>
      </c>
      <c r="C2009" s="37">
        <v>881588363</v>
      </c>
      <c r="D2009" s="115" t="s">
        <v>139</v>
      </c>
      <c r="E2009" s="115" t="s">
        <v>140</v>
      </c>
      <c r="F2009" s="666"/>
      <c r="G2009" s="486"/>
      <c r="H2009" s="37"/>
      <c r="I2009" s="486"/>
      <c r="J2009" s="666">
        <v>44025</v>
      </c>
      <c r="K2009" s="486"/>
      <c r="L2009" s="486"/>
      <c r="M2009" s="486"/>
      <c r="N2009" s="486"/>
      <c r="O2009" s="486"/>
      <c r="P2009" s="486"/>
      <c r="Q2009" s="486"/>
      <c r="R2009" s="84"/>
      <c r="S2009" s="84"/>
      <c r="T2009" s="84"/>
      <c r="U2009" s="84"/>
      <c r="V2009" s="84"/>
      <c r="W2009" s="84"/>
      <c r="X2009" s="84"/>
      <c r="Y2009" s="84"/>
      <c r="Z2009" s="84"/>
      <c r="AA2009" s="84"/>
      <c r="AB2009" s="84"/>
      <c r="AC2009" s="84"/>
      <c r="AD2009" s="84"/>
    </row>
    <row r="2010" spans="1:30">
      <c r="A2010" s="666">
        <v>43993</v>
      </c>
      <c r="B2010" s="115" t="s">
        <v>178</v>
      </c>
      <c r="C2010" s="486">
        <v>880588615</v>
      </c>
      <c r="D2010" s="115" t="s">
        <v>139</v>
      </c>
      <c r="E2010" s="115" t="s">
        <v>140</v>
      </c>
      <c r="F2010" s="666"/>
      <c r="G2010" s="486"/>
      <c r="H2010" s="37"/>
      <c r="I2010" s="486"/>
      <c r="J2010" s="666">
        <v>44004</v>
      </c>
      <c r="K2010" s="486"/>
      <c r="L2010" s="486"/>
      <c r="M2010" s="486"/>
      <c r="N2010" s="486"/>
      <c r="O2010" s="486"/>
      <c r="P2010" s="486"/>
      <c r="Q2010" s="486"/>
      <c r="R2010" s="84"/>
      <c r="S2010" s="84"/>
      <c r="T2010" s="84"/>
      <c r="U2010" s="84"/>
      <c r="V2010" s="84"/>
      <c r="W2010" s="84"/>
      <c r="X2010" s="84"/>
      <c r="Y2010" s="84"/>
      <c r="Z2010" s="84"/>
      <c r="AA2010" s="84"/>
      <c r="AB2010" s="84"/>
      <c r="AC2010" s="84"/>
      <c r="AD2010" s="84"/>
    </row>
    <row r="2011" spans="1:30">
      <c r="A2011" s="666">
        <v>43994</v>
      </c>
      <c r="B2011" s="115" t="s">
        <v>178</v>
      </c>
      <c r="C2011" s="37">
        <v>880215699</v>
      </c>
      <c r="D2011" s="115" t="s">
        <v>139</v>
      </c>
      <c r="E2011" s="115" t="s">
        <v>140</v>
      </c>
      <c r="F2011" s="666"/>
      <c r="G2011" s="486"/>
      <c r="H2011" s="37"/>
      <c r="I2011" s="486"/>
      <c r="J2011" s="666">
        <v>43997</v>
      </c>
      <c r="K2011" s="486"/>
      <c r="L2011" s="486"/>
      <c r="M2011" s="115" t="s">
        <v>142</v>
      </c>
      <c r="N2011" s="486"/>
      <c r="O2011" s="486"/>
      <c r="P2011" s="486"/>
      <c r="Q2011" s="486"/>
      <c r="R2011" s="84"/>
      <c r="S2011" s="84"/>
      <c r="T2011" s="84"/>
      <c r="U2011" s="84"/>
      <c r="V2011" s="84"/>
      <c r="W2011" s="84"/>
      <c r="X2011" s="84"/>
      <c r="Y2011" s="84"/>
      <c r="Z2011" s="84"/>
      <c r="AA2011" s="84"/>
      <c r="AB2011" s="84"/>
      <c r="AC2011" s="84"/>
      <c r="AD2011" s="84"/>
    </row>
    <row r="2012" spans="1:30">
      <c r="A2012" s="666">
        <v>43994</v>
      </c>
      <c r="B2012" s="115" t="s">
        <v>178</v>
      </c>
      <c r="C2012" s="37">
        <v>881327835</v>
      </c>
      <c r="D2012" s="115" t="s">
        <v>139</v>
      </c>
      <c r="E2012" s="115" t="s">
        <v>140</v>
      </c>
      <c r="F2012" s="666"/>
      <c r="G2012" s="486"/>
      <c r="H2012" s="37"/>
      <c r="I2012" s="486"/>
      <c r="J2012" s="666">
        <v>44014</v>
      </c>
      <c r="K2012" s="486"/>
      <c r="L2012" s="486"/>
      <c r="M2012" s="486"/>
      <c r="N2012" s="486"/>
      <c r="O2012" s="486"/>
      <c r="P2012" s="486"/>
      <c r="Q2012" s="486"/>
      <c r="R2012" s="84"/>
      <c r="S2012" s="84"/>
      <c r="T2012" s="84"/>
      <c r="U2012" s="84"/>
      <c r="V2012" s="84"/>
      <c r="W2012" s="84"/>
      <c r="X2012" s="84"/>
      <c r="Y2012" s="84"/>
      <c r="Z2012" s="84"/>
      <c r="AA2012" s="84"/>
      <c r="AB2012" s="84"/>
      <c r="AC2012" s="84"/>
      <c r="AD2012" s="84"/>
    </row>
    <row r="2013" spans="1:30">
      <c r="A2013" s="666">
        <v>43994</v>
      </c>
      <c r="B2013" s="115" t="s">
        <v>178</v>
      </c>
      <c r="C2013" s="486">
        <v>881601868</v>
      </c>
      <c r="D2013" s="115" t="s">
        <v>139</v>
      </c>
      <c r="E2013" s="115" t="s">
        <v>140</v>
      </c>
      <c r="F2013" s="666"/>
      <c r="G2013" s="486"/>
      <c r="H2013" s="37"/>
      <c r="I2013" s="486"/>
      <c r="J2013" s="666">
        <v>43997</v>
      </c>
      <c r="K2013" s="486"/>
      <c r="L2013" s="486"/>
      <c r="M2013" s="115" t="s">
        <v>11173</v>
      </c>
      <c r="N2013" s="486"/>
      <c r="O2013" s="486"/>
      <c r="P2013" s="486"/>
      <c r="Q2013" s="486"/>
      <c r="R2013" s="84"/>
      <c r="S2013" s="84"/>
      <c r="T2013" s="84"/>
      <c r="U2013" s="84"/>
      <c r="V2013" s="84"/>
      <c r="W2013" s="84"/>
      <c r="X2013" s="84"/>
      <c r="Y2013" s="84"/>
      <c r="Z2013" s="84"/>
      <c r="AA2013" s="84"/>
      <c r="AB2013" s="84"/>
      <c r="AC2013" s="84"/>
      <c r="AD2013" s="84"/>
    </row>
    <row r="2014" spans="1:30">
      <c r="A2014" s="666">
        <v>43994</v>
      </c>
      <c r="B2014" s="115" t="s">
        <v>178</v>
      </c>
      <c r="C2014" s="486">
        <v>881374863</v>
      </c>
      <c r="D2014" s="115" t="s">
        <v>139</v>
      </c>
      <c r="E2014" s="115" t="s">
        <v>140</v>
      </c>
      <c r="F2014" s="666"/>
      <c r="G2014" s="486"/>
      <c r="H2014" s="37"/>
      <c r="I2014" s="486"/>
      <c r="J2014" s="666">
        <v>44020</v>
      </c>
      <c r="K2014" s="486"/>
      <c r="L2014" s="486"/>
      <c r="M2014" s="115" t="s">
        <v>200</v>
      </c>
      <c r="N2014" s="486"/>
      <c r="O2014" s="486"/>
      <c r="P2014" s="486"/>
      <c r="Q2014" s="486"/>
      <c r="R2014" s="37"/>
      <c r="S2014" s="37"/>
      <c r="T2014" s="37"/>
      <c r="U2014" s="37"/>
      <c r="V2014" s="37"/>
      <c r="W2014" s="37"/>
      <c r="X2014" s="37"/>
      <c r="Y2014" s="37"/>
      <c r="Z2014" s="37"/>
      <c r="AA2014" s="37"/>
      <c r="AB2014" s="37"/>
      <c r="AC2014" s="37"/>
      <c r="AD2014" s="37"/>
    </row>
    <row r="2015" spans="1:30">
      <c r="A2015" s="666">
        <v>43994</v>
      </c>
      <c r="B2015" s="115" t="s">
        <v>178</v>
      </c>
      <c r="C2015" s="486">
        <v>881361562</v>
      </c>
      <c r="D2015" s="115" t="s">
        <v>139</v>
      </c>
      <c r="E2015" s="115" t="s">
        <v>147</v>
      </c>
      <c r="F2015" s="666"/>
      <c r="G2015" s="486"/>
      <c r="H2015" s="37"/>
      <c r="I2015" s="486"/>
      <c r="J2015" s="666">
        <v>44005</v>
      </c>
      <c r="K2015" s="486"/>
      <c r="L2015" s="486"/>
      <c r="M2015" s="115" t="s">
        <v>168</v>
      </c>
      <c r="N2015" s="486"/>
      <c r="O2015" s="486"/>
      <c r="P2015" s="486"/>
      <c r="Q2015" s="486"/>
      <c r="R2015" s="486"/>
      <c r="S2015" s="486"/>
      <c r="T2015" s="486"/>
      <c r="U2015" s="486"/>
      <c r="V2015" s="486"/>
      <c r="W2015" s="486"/>
      <c r="X2015" s="486"/>
      <c r="Y2015" s="486"/>
      <c r="Z2015" s="486"/>
      <c r="AA2015" s="486"/>
      <c r="AB2015" s="486"/>
      <c r="AC2015" s="486"/>
      <c r="AD2015" s="84"/>
    </row>
    <row r="2016" spans="1:30">
      <c r="A2016" s="666">
        <v>43994</v>
      </c>
      <c r="B2016" s="115" t="s">
        <v>178</v>
      </c>
      <c r="C2016" s="486">
        <v>881675055</v>
      </c>
      <c r="D2016" s="115" t="s">
        <v>139</v>
      </c>
      <c r="E2016" s="115" t="s">
        <v>140</v>
      </c>
      <c r="F2016" s="115" t="s">
        <v>176</v>
      </c>
      <c r="G2016" s="115" t="s">
        <v>35</v>
      </c>
      <c r="H2016" s="37">
        <v>6.29</v>
      </c>
      <c r="I2016" s="486"/>
      <c r="J2016" s="666">
        <v>44026</v>
      </c>
      <c r="K2016" s="486"/>
      <c r="L2016" s="486"/>
      <c r="M2016" s="115" t="s">
        <v>176</v>
      </c>
      <c r="N2016" s="486"/>
      <c r="O2016" s="486"/>
      <c r="P2016" s="486"/>
      <c r="Q2016" s="486"/>
      <c r="R2016" s="486"/>
      <c r="S2016" s="486"/>
      <c r="T2016" s="486"/>
      <c r="U2016" s="486"/>
      <c r="V2016" s="486"/>
      <c r="W2016" s="486"/>
      <c r="X2016" s="486"/>
      <c r="Y2016" s="486"/>
      <c r="Z2016" s="486"/>
      <c r="AA2016" s="486"/>
      <c r="AB2016" s="486"/>
      <c r="AC2016" s="486"/>
      <c r="AD2016" s="84"/>
    </row>
    <row r="2017" spans="1:30">
      <c r="A2017" s="666">
        <v>43994</v>
      </c>
      <c r="B2017" s="115" t="s">
        <v>178</v>
      </c>
      <c r="C2017" s="486">
        <v>881855046</v>
      </c>
      <c r="D2017" s="115" t="s">
        <v>139</v>
      </c>
      <c r="E2017" s="115" t="s">
        <v>140</v>
      </c>
      <c r="F2017" s="666"/>
      <c r="G2017" s="486"/>
      <c r="H2017" s="37"/>
      <c r="I2017" s="486"/>
      <c r="J2017" s="666">
        <v>44004</v>
      </c>
      <c r="K2017" s="486"/>
      <c r="L2017" s="486"/>
      <c r="M2017" s="486"/>
      <c r="N2017" s="486"/>
      <c r="O2017" s="486"/>
      <c r="P2017" s="486"/>
      <c r="Q2017" s="486"/>
      <c r="R2017" s="486"/>
      <c r="S2017" s="486"/>
      <c r="T2017" s="486"/>
      <c r="U2017" s="486"/>
      <c r="V2017" s="486"/>
      <c r="W2017" s="486"/>
      <c r="X2017" s="486"/>
      <c r="Y2017" s="486"/>
      <c r="Z2017" s="486"/>
      <c r="AA2017" s="486"/>
      <c r="AB2017" s="486"/>
      <c r="AC2017" s="486"/>
      <c r="AD2017" s="84"/>
    </row>
    <row r="2018" spans="1:30">
      <c r="A2018" s="666">
        <v>43997</v>
      </c>
      <c r="B2018" s="115" t="s">
        <v>178</v>
      </c>
      <c r="C2018" s="37">
        <v>882066573</v>
      </c>
      <c r="D2018" s="115" t="s">
        <v>139</v>
      </c>
      <c r="E2018" s="115" t="s">
        <v>140</v>
      </c>
      <c r="F2018" s="666"/>
      <c r="G2018" s="486"/>
      <c r="H2018" s="37"/>
      <c r="I2018" s="486"/>
      <c r="J2018" s="666">
        <v>44019</v>
      </c>
      <c r="K2018" s="486"/>
      <c r="L2018" s="486"/>
      <c r="M2018" s="486"/>
      <c r="N2018" s="486"/>
      <c r="O2018" s="486"/>
      <c r="P2018" s="486"/>
      <c r="Q2018" s="486"/>
      <c r="R2018" s="486"/>
      <c r="S2018" s="486"/>
      <c r="T2018" s="486"/>
      <c r="U2018" s="486"/>
      <c r="V2018" s="486"/>
      <c r="W2018" s="486"/>
      <c r="X2018" s="486"/>
      <c r="Y2018" s="486"/>
      <c r="Z2018" s="486"/>
      <c r="AA2018" s="486"/>
      <c r="AB2018" s="486"/>
      <c r="AC2018" s="486"/>
      <c r="AD2018" s="84"/>
    </row>
    <row r="2019" spans="1:30">
      <c r="A2019" s="666">
        <v>43997</v>
      </c>
      <c r="B2019" s="115" t="s">
        <v>178</v>
      </c>
      <c r="C2019" s="486">
        <v>881871859</v>
      </c>
      <c r="D2019" s="115" t="s">
        <v>139</v>
      </c>
      <c r="E2019" s="115" t="s">
        <v>140</v>
      </c>
      <c r="F2019" s="666"/>
      <c r="G2019" s="486"/>
      <c r="H2019" s="37"/>
      <c r="I2019" s="486"/>
      <c r="J2019" s="666">
        <v>44001</v>
      </c>
      <c r="K2019" s="486"/>
      <c r="L2019" s="486"/>
      <c r="M2019" s="115" t="s">
        <v>200</v>
      </c>
      <c r="N2019" s="486"/>
      <c r="O2019" s="486"/>
      <c r="P2019" s="486"/>
      <c r="Q2019" s="486"/>
      <c r="R2019" s="486"/>
      <c r="S2019" s="486"/>
      <c r="T2019" s="486"/>
      <c r="U2019" s="486"/>
      <c r="V2019" s="486"/>
      <c r="W2019" s="486"/>
      <c r="X2019" s="486"/>
      <c r="Y2019" s="486"/>
      <c r="Z2019" s="486"/>
      <c r="AA2019" s="486"/>
      <c r="AB2019" s="486"/>
      <c r="AC2019" s="486"/>
      <c r="AD2019" s="84"/>
    </row>
    <row r="2020" spans="1:30">
      <c r="A2020" s="666">
        <v>43997</v>
      </c>
      <c r="B2020" s="115" t="s">
        <v>178</v>
      </c>
      <c r="C2020" s="486">
        <v>881838540</v>
      </c>
      <c r="D2020" s="115" t="s">
        <v>139</v>
      </c>
      <c r="E2020" s="115" t="s">
        <v>140</v>
      </c>
      <c r="F2020" s="666"/>
      <c r="G2020" s="486"/>
      <c r="H2020" s="37"/>
      <c r="I2020" s="486"/>
      <c r="J2020" s="666">
        <v>44027</v>
      </c>
      <c r="K2020" s="486"/>
      <c r="L2020" s="486"/>
      <c r="M2020" s="115"/>
      <c r="N2020" s="486"/>
      <c r="O2020" s="486"/>
      <c r="P2020" s="486"/>
      <c r="Q2020" s="486"/>
      <c r="R2020" s="486"/>
      <c r="S2020" s="486"/>
      <c r="T2020" s="486"/>
      <c r="U2020" s="486"/>
      <c r="V2020" s="486"/>
      <c r="W2020" s="486"/>
      <c r="X2020" s="486"/>
      <c r="Y2020" s="486"/>
      <c r="Z2020" s="486"/>
      <c r="AA2020" s="486"/>
      <c r="AB2020" s="486"/>
      <c r="AC2020" s="486"/>
      <c r="AD2020" s="84"/>
    </row>
    <row r="2021" spans="1:30">
      <c r="A2021" s="666">
        <v>43997</v>
      </c>
      <c r="B2021" s="115" t="s">
        <v>178</v>
      </c>
      <c r="C2021" s="37">
        <v>880036891</v>
      </c>
      <c r="D2021" s="115" t="s">
        <v>139</v>
      </c>
      <c r="E2021" s="115" t="s">
        <v>140</v>
      </c>
      <c r="F2021" s="666"/>
      <c r="G2021" s="486"/>
      <c r="H2021" s="265">
        <v>44012</v>
      </c>
      <c r="I2021" s="486"/>
      <c r="J2021" s="666">
        <v>44018</v>
      </c>
      <c r="K2021" s="486"/>
      <c r="L2021" s="486"/>
      <c r="M2021" s="115" t="s">
        <v>182</v>
      </c>
      <c r="N2021" s="486"/>
      <c r="O2021" s="486"/>
      <c r="P2021" s="486"/>
      <c r="Q2021" s="486"/>
      <c r="R2021" s="485"/>
      <c r="S2021" s="485"/>
      <c r="T2021" s="485"/>
      <c r="U2021" s="485"/>
      <c r="V2021" s="485"/>
      <c r="W2021" s="485"/>
      <c r="X2021" s="485"/>
      <c r="Y2021" s="485"/>
      <c r="Z2021" s="485"/>
      <c r="AA2021" s="485"/>
      <c r="AB2021" s="485"/>
      <c r="AC2021" s="485"/>
      <c r="AD2021" s="84"/>
    </row>
    <row r="2022" spans="1:30">
      <c r="A2022" s="666">
        <v>43997</v>
      </c>
      <c r="B2022" s="115" t="s">
        <v>178</v>
      </c>
      <c r="C2022" s="37">
        <v>880808204</v>
      </c>
      <c r="D2022" s="115" t="s">
        <v>152</v>
      </c>
      <c r="E2022" s="115" t="s">
        <v>140</v>
      </c>
      <c r="F2022" s="666"/>
      <c r="G2022" s="486"/>
      <c r="H2022" s="37"/>
      <c r="I2022" s="486"/>
      <c r="J2022" s="665" t="s">
        <v>564</v>
      </c>
      <c r="K2022" s="486"/>
      <c r="L2022" s="486"/>
      <c r="M2022" s="115"/>
      <c r="N2022" s="486"/>
      <c r="O2022" s="486"/>
      <c r="P2022" s="486"/>
      <c r="Q2022" s="486"/>
      <c r="R2022" s="486"/>
      <c r="S2022" s="486"/>
      <c r="T2022" s="486"/>
      <c r="U2022" s="486"/>
      <c r="V2022" s="486"/>
      <c r="W2022" s="486"/>
      <c r="X2022" s="486"/>
      <c r="Y2022" s="486"/>
      <c r="Z2022" s="486"/>
      <c r="AA2022" s="486"/>
      <c r="AB2022" s="486"/>
      <c r="AC2022" s="486"/>
      <c r="AD2022" s="84"/>
    </row>
    <row r="2023" spans="1:30">
      <c r="A2023" s="666">
        <v>43997</v>
      </c>
      <c r="B2023" s="115" t="s">
        <v>178</v>
      </c>
      <c r="C2023" s="37">
        <v>881587763</v>
      </c>
      <c r="D2023" s="115" t="s">
        <v>152</v>
      </c>
      <c r="E2023" s="115" t="s">
        <v>140</v>
      </c>
      <c r="F2023" s="666"/>
      <c r="G2023" s="486"/>
      <c r="H2023" s="37"/>
      <c r="I2023" s="486"/>
      <c r="J2023" s="666">
        <v>44027</v>
      </c>
      <c r="K2023" s="486"/>
      <c r="L2023" s="486"/>
      <c r="M2023" s="115"/>
      <c r="N2023" s="486"/>
      <c r="O2023" s="486"/>
      <c r="P2023" s="486"/>
      <c r="Q2023" s="486"/>
      <c r="R2023" s="37"/>
      <c r="S2023" s="37"/>
      <c r="T2023" s="37"/>
      <c r="U2023" s="37"/>
      <c r="V2023" s="37"/>
      <c r="W2023" s="37"/>
      <c r="X2023" s="37"/>
      <c r="Y2023" s="37"/>
      <c r="Z2023" s="37"/>
      <c r="AA2023" s="37"/>
      <c r="AB2023" s="37"/>
      <c r="AC2023" s="37"/>
      <c r="AD2023" s="37"/>
    </row>
    <row r="2024" spans="1:30">
      <c r="A2024" s="666">
        <v>43998</v>
      </c>
      <c r="B2024" s="115" t="s">
        <v>178</v>
      </c>
      <c r="C2024" s="37">
        <v>880087650</v>
      </c>
      <c r="D2024" s="115" t="s">
        <v>139</v>
      </c>
      <c r="E2024" s="115" t="s">
        <v>140</v>
      </c>
      <c r="F2024" s="666"/>
      <c r="G2024" s="486"/>
      <c r="H2024" s="265">
        <v>44011</v>
      </c>
      <c r="I2024" s="486"/>
      <c r="J2024" s="666">
        <v>44018</v>
      </c>
      <c r="K2024" s="486"/>
      <c r="L2024" s="23"/>
      <c r="M2024" s="115"/>
      <c r="N2024" s="486"/>
      <c r="O2024" s="486"/>
      <c r="P2024" s="486"/>
      <c r="Q2024" s="486"/>
      <c r="R2024" s="84"/>
      <c r="S2024" s="84"/>
      <c r="T2024" s="84"/>
      <c r="U2024" s="84"/>
      <c r="V2024" s="84"/>
      <c r="W2024" s="84"/>
      <c r="X2024" s="84"/>
      <c r="Y2024" s="84"/>
      <c r="Z2024" s="84"/>
      <c r="AA2024" s="84"/>
      <c r="AB2024" s="84"/>
      <c r="AC2024" s="84"/>
      <c r="AD2024" s="84"/>
    </row>
    <row r="2025" spans="1:30">
      <c r="A2025" s="265">
        <v>43998</v>
      </c>
      <c r="B2025" s="115" t="s">
        <v>178</v>
      </c>
      <c r="C2025" s="37">
        <v>880028838</v>
      </c>
      <c r="D2025" s="664" t="s">
        <v>139</v>
      </c>
      <c r="E2025" s="115" t="s">
        <v>140</v>
      </c>
      <c r="F2025" s="84"/>
      <c r="G2025" s="84"/>
      <c r="H2025" s="265">
        <v>44011</v>
      </c>
      <c r="I2025" s="37"/>
      <c r="J2025" s="265">
        <v>44025</v>
      </c>
      <c r="K2025" s="84"/>
      <c r="L2025" s="37"/>
      <c r="M2025" s="84"/>
      <c r="N2025" s="84"/>
      <c r="O2025" s="84"/>
      <c r="P2025" s="84"/>
      <c r="Q2025" s="84"/>
      <c r="R2025" s="84"/>
      <c r="S2025" s="84"/>
      <c r="T2025" s="84"/>
      <c r="U2025" s="84"/>
      <c r="V2025" s="84"/>
      <c r="W2025" s="84"/>
      <c r="X2025" s="84"/>
      <c r="Y2025" s="84"/>
      <c r="Z2025" s="84"/>
      <c r="AA2025" s="84"/>
      <c r="AB2025" s="84"/>
      <c r="AC2025" s="84"/>
      <c r="AD2025" s="84"/>
    </row>
    <row r="2026" spans="1:30">
      <c r="A2026" s="265">
        <v>43998</v>
      </c>
      <c r="B2026" s="115" t="s">
        <v>178</v>
      </c>
      <c r="C2026" s="37">
        <v>880031043</v>
      </c>
      <c r="D2026" s="664" t="s">
        <v>139</v>
      </c>
      <c r="E2026" s="115" t="s">
        <v>140</v>
      </c>
      <c r="F2026" s="84"/>
      <c r="G2026" s="84"/>
      <c r="H2026" s="265">
        <v>44012</v>
      </c>
      <c r="I2026" s="37"/>
      <c r="J2026" s="265">
        <v>44027</v>
      </c>
      <c r="K2026" s="84"/>
      <c r="L2026" s="37"/>
      <c r="M2026" s="84"/>
      <c r="N2026" s="294"/>
      <c r="O2026" s="84"/>
      <c r="P2026" s="84"/>
      <c r="Q2026" s="84"/>
      <c r="R2026" s="84"/>
      <c r="S2026" s="84"/>
      <c r="T2026" s="84"/>
      <c r="U2026" s="84"/>
      <c r="V2026" s="84"/>
      <c r="W2026" s="84"/>
      <c r="X2026" s="84"/>
      <c r="Y2026" s="84"/>
      <c r="Z2026" s="84"/>
      <c r="AA2026" s="84"/>
      <c r="AB2026" s="84"/>
      <c r="AC2026" s="84"/>
      <c r="AD2026" s="84"/>
    </row>
    <row r="2027" spans="1:30">
      <c r="A2027" s="265">
        <v>43998</v>
      </c>
      <c r="B2027" s="115" t="s">
        <v>178</v>
      </c>
      <c r="C2027" s="37">
        <v>880017519</v>
      </c>
      <c r="D2027" s="664" t="s">
        <v>152</v>
      </c>
      <c r="E2027" s="115" t="s">
        <v>140</v>
      </c>
      <c r="F2027" s="84"/>
      <c r="G2027" s="84"/>
      <c r="H2027" s="37"/>
      <c r="I2027" s="37"/>
      <c r="J2027" s="265">
        <v>44013</v>
      </c>
      <c r="K2027" s="84"/>
      <c r="L2027" s="37"/>
      <c r="M2027" s="84"/>
      <c r="N2027" s="84"/>
      <c r="O2027" s="84"/>
      <c r="P2027" s="84"/>
      <c r="Q2027" s="84"/>
      <c r="R2027" s="84"/>
      <c r="S2027" s="84"/>
      <c r="T2027" s="84"/>
      <c r="U2027" s="84"/>
      <c r="V2027" s="84"/>
      <c r="W2027" s="84"/>
      <c r="X2027" s="84"/>
      <c r="Y2027" s="84"/>
      <c r="Z2027" s="84"/>
      <c r="AA2027" s="84"/>
      <c r="AB2027" s="84"/>
      <c r="AC2027" s="84"/>
      <c r="AD2027" s="84"/>
    </row>
    <row r="2028" spans="1:30">
      <c r="A2028" s="265">
        <v>43998</v>
      </c>
      <c r="B2028" s="115" t="s">
        <v>178</v>
      </c>
      <c r="C2028" s="37">
        <v>880004030</v>
      </c>
      <c r="D2028" s="115" t="s">
        <v>139</v>
      </c>
      <c r="E2028" s="115" t="s">
        <v>140</v>
      </c>
      <c r="F2028" s="37"/>
      <c r="G2028" s="37"/>
      <c r="H2028" s="37"/>
      <c r="I2028" s="37"/>
      <c r="J2028" s="265">
        <v>44013</v>
      </c>
      <c r="K2028" s="37"/>
      <c r="L2028" s="37"/>
      <c r="M2028" s="37"/>
      <c r="N2028" s="84"/>
      <c r="O2028" s="37"/>
      <c r="P2028" s="84"/>
      <c r="Q2028" s="84"/>
      <c r="R2028" s="84"/>
      <c r="S2028" s="84"/>
      <c r="T2028" s="84"/>
      <c r="U2028" s="84"/>
      <c r="V2028" s="84"/>
      <c r="W2028" s="84"/>
      <c r="X2028" s="84"/>
      <c r="Y2028" s="84"/>
      <c r="Z2028" s="84"/>
      <c r="AA2028" s="84"/>
      <c r="AB2028" s="84"/>
      <c r="AC2028" s="84"/>
      <c r="AD2028" s="84"/>
    </row>
    <row r="2029" spans="1:30">
      <c r="A2029" s="265">
        <v>43998</v>
      </c>
      <c r="B2029" s="115" t="s">
        <v>178</v>
      </c>
      <c r="C2029" s="37">
        <v>882259074</v>
      </c>
      <c r="D2029" s="115" t="s">
        <v>139</v>
      </c>
      <c r="E2029" s="115" t="s">
        <v>140</v>
      </c>
      <c r="F2029" s="37"/>
      <c r="G2029" s="37"/>
      <c r="H2029" s="37"/>
      <c r="I2029" s="37"/>
      <c r="J2029" s="265">
        <v>44019</v>
      </c>
      <c r="K2029" s="37"/>
      <c r="L2029" s="37"/>
      <c r="M2029" s="37"/>
      <c r="N2029" s="84"/>
      <c r="O2029" s="84"/>
      <c r="P2029" s="84"/>
      <c r="Q2029" s="84"/>
      <c r="R2029" s="84"/>
      <c r="S2029" s="84"/>
      <c r="T2029" s="84"/>
      <c r="U2029" s="84"/>
      <c r="V2029" s="84"/>
      <c r="W2029" s="84"/>
      <c r="X2029" s="84"/>
      <c r="Y2029" s="84"/>
      <c r="Z2029" s="84"/>
      <c r="AA2029" s="84"/>
      <c r="AB2029" s="84"/>
      <c r="AC2029" s="84"/>
      <c r="AD2029" s="84"/>
    </row>
    <row r="2030" spans="1:30">
      <c r="A2030" s="265">
        <v>43998</v>
      </c>
      <c r="B2030" s="115" t="s">
        <v>178</v>
      </c>
      <c r="C2030" s="37">
        <v>882063490</v>
      </c>
      <c r="D2030" s="115" t="s">
        <v>139</v>
      </c>
      <c r="E2030" s="115" t="s">
        <v>140</v>
      </c>
      <c r="F2030" s="37"/>
      <c r="G2030" s="37"/>
      <c r="H2030" s="265">
        <v>44012</v>
      </c>
      <c r="I2030" s="37"/>
      <c r="J2030" s="265">
        <v>44021</v>
      </c>
      <c r="K2030" s="37"/>
      <c r="L2030" s="37"/>
      <c r="M2030" s="37"/>
      <c r="N2030" s="84"/>
      <c r="O2030" s="84"/>
      <c r="P2030" s="84"/>
      <c r="Q2030" s="84"/>
      <c r="R2030" s="84"/>
      <c r="S2030" s="84"/>
      <c r="T2030" s="84"/>
      <c r="U2030" s="84"/>
      <c r="V2030" s="84"/>
      <c r="W2030" s="84"/>
      <c r="X2030" s="84"/>
      <c r="Y2030" s="84"/>
      <c r="Z2030" s="84"/>
      <c r="AA2030" s="84"/>
      <c r="AB2030" s="84"/>
      <c r="AC2030" s="84"/>
      <c r="AD2030" s="84"/>
    </row>
    <row r="2031" spans="1:30">
      <c r="A2031" s="265">
        <v>43998</v>
      </c>
      <c r="B2031" s="115" t="s">
        <v>178</v>
      </c>
      <c r="C2031" s="37">
        <v>882024206</v>
      </c>
      <c r="D2031" s="115" t="s">
        <v>139</v>
      </c>
      <c r="E2031" s="115" t="s">
        <v>140</v>
      </c>
      <c r="F2031" s="37"/>
      <c r="G2031" s="37"/>
      <c r="H2031" s="37"/>
      <c r="I2031" s="37"/>
      <c r="J2031" s="265">
        <v>44019</v>
      </c>
      <c r="K2031" s="37"/>
      <c r="L2031" s="37"/>
      <c r="M2031" s="115" t="s">
        <v>182</v>
      </c>
      <c r="N2031" s="84"/>
      <c r="O2031" s="84"/>
      <c r="P2031" s="84"/>
      <c r="Q2031" s="84"/>
      <c r="R2031" s="84"/>
      <c r="S2031" s="84"/>
      <c r="T2031" s="84"/>
      <c r="U2031" s="84"/>
      <c r="V2031" s="84"/>
      <c r="W2031" s="84"/>
      <c r="X2031" s="84"/>
      <c r="Y2031" s="84"/>
      <c r="Z2031" s="84"/>
      <c r="AA2031" s="84"/>
      <c r="AB2031" s="84"/>
      <c r="AC2031" s="84"/>
      <c r="AD2031" s="84"/>
    </row>
    <row r="2032" spans="1:30">
      <c r="A2032" s="265">
        <v>43998</v>
      </c>
      <c r="B2032" s="115" t="s">
        <v>178</v>
      </c>
      <c r="C2032" s="37">
        <v>882030666</v>
      </c>
      <c r="D2032" s="115" t="s">
        <v>139</v>
      </c>
      <c r="E2032" s="115" t="s">
        <v>140</v>
      </c>
      <c r="F2032" s="37"/>
      <c r="G2032" s="37"/>
      <c r="H2032" s="37"/>
      <c r="I2032" s="37"/>
      <c r="J2032" s="265">
        <v>44026</v>
      </c>
      <c r="K2032" s="37"/>
      <c r="L2032" s="37"/>
      <c r="M2032" s="37"/>
      <c r="N2032" s="84"/>
      <c r="O2032" s="84"/>
      <c r="P2032" s="84"/>
      <c r="Q2032" s="84"/>
      <c r="R2032" s="37"/>
      <c r="S2032" s="37"/>
      <c r="T2032" s="37"/>
      <c r="U2032" s="37"/>
      <c r="V2032" s="37"/>
      <c r="W2032" s="37"/>
      <c r="X2032" s="37"/>
      <c r="Y2032" s="37"/>
      <c r="Z2032" s="37"/>
      <c r="AA2032" s="37"/>
      <c r="AB2032" s="37"/>
      <c r="AC2032" s="37"/>
      <c r="AD2032" s="37"/>
    </row>
    <row r="2033" spans="1:30">
      <c r="A2033" s="265">
        <v>43998</v>
      </c>
      <c r="B2033" s="115" t="s">
        <v>178</v>
      </c>
      <c r="C2033" s="37">
        <v>880635883</v>
      </c>
      <c r="D2033" s="115" t="s">
        <v>139</v>
      </c>
      <c r="E2033" s="115" t="s">
        <v>140</v>
      </c>
      <c r="F2033" s="37"/>
      <c r="G2033" s="37"/>
      <c r="H2033" s="37"/>
      <c r="I2033" s="37"/>
      <c r="J2033" s="265">
        <v>44026</v>
      </c>
      <c r="K2033" s="37"/>
      <c r="L2033" s="37"/>
      <c r="M2033" s="37"/>
      <c r="N2033" s="84"/>
      <c r="O2033" s="84"/>
      <c r="P2033" s="84"/>
      <c r="Q2033" s="84"/>
      <c r="R2033" s="84"/>
      <c r="S2033" s="84"/>
      <c r="T2033" s="84"/>
      <c r="U2033" s="84"/>
      <c r="V2033" s="84"/>
      <c r="W2033" s="84"/>
      <c r="X2033" s="84"/>
      <c r="Y2033" s="84"/>
      <c r="Z2033" s="84"/>
      <c r="AA2033" s="84"/>
      <c r="AB2033" s="84"/>
      <c r="AC2033" s="84"/>
      <c r="AD2033" s="84"/>
    </row>
    <row r="2034" spans="1:30">
      <c r="A2034" s="265">
        <v>43998</v>
      </c>
      <c r="B2034" s="115" t="s">
        <v>178</v>
      </c>
      <c r="C2034" s="37">
        <v>882257490</v>
      </c>
      <c r="D2034" s="115" t="s">
        <v>139</v>
      </c>
      <c r="E2034" s="115" t="s">
        <v>140</v>
      </c>
      <c r="F2034" s="37"/>
      <c r="G2034" s="37"/>
      <c r="H2034" s="37"/>
      <c r="I2034" s="37"/>
      <c r="J2034" s="265"/>
      <c r="K2034" s="37"/>
      <c r="L2034" s="37"/>
      <c r="M2034" s="37"/>
      <c r="N2034" s="84"/>
      <c r="O2034" s="84"/>
      <c r="P2034" s="84"/>
      <c r="Q2034" s="84"/>
      <c r="R2034" s="84"/>
      <c r="S2034" s="84"/>
      <c r="T2034" s="84"/>
      <c r="U2034" s="84"/>
      <c r="V2034" s="84"/>
      <c r="W2034" s="84"/>
      <c r="X2034" s="84"/>
      <c r="Y2034" s="84"/>
      <c r="Z2034" s="84"/>
      <c r="AA2034" s="84"/>
      <c r="AB2034" s="84"/>
      <c r="AC2034" s="84"/>
      <c r="AD2034" s="84"/>
    </row>
    <row r="2035" spans="1:30">
      <c r="A2035" s="666">
        <v>43999</v>
      </c>
      <c r="B2035" s="115" t="s">
        <v>178</v>
      </c>
      <c r="C2035" s="37">
        <v>882253271</v>
      </c>
      <c r="D2035" s="115" t="s">
        <v>139</v>
      </c>
      <c r="E2035" s="115" t="s">
        <v>140</v>
      </c>
      <c r="F2035" s="666"/>
      <c r="G2035" s="486"/>
      <c r="H2035" s="486"/>
      <c r="I2035" s="84"/>
      <c r="J2035" s="666">
        <v>44014</v>
      </c>
      <c r="K2035" s="84"/>
      <c r="L2035" s="37"/>
      <c r="M2035" s="84"/>
      <c r="N2035" s="84"/>
      <c r="O2035" s="84"/>
      <c r="P2035" s="84"/>
      <c r="Q2035" s="84"/>
      <c r="R2035" s="84"/>
      <c r="S2035" s="84"/>
      <c r="T2035" s="84"/>
      <c r="U2035" s="84"/>
      <c r="V2035" s="84"/>
      <c r="W2035" s="84"/>
      <c r="X2035" s="84"/>
      <c r="Y2035" s="84"/>
      <c r="Z2035" s="84"/>
      <c r="AA2035" s="84"/>
      <c r="AB2035" s="84"/>
      <c r="AC2035" s="84"/>
      <c r="AD2035" s="84"/>
    </row>
    <row r="2036" spans="1:30">
      <c r="A2036" s="681">
        <v>43999</v>
      </c>
      <c r="B2036" s="680" t="s">
        <v>178</v>
      </c>
      <c r="C2036" s="629">
        <v>881979047</v>
      </c>
      <c r="D2036" s="680" t="s">
        <v>139</v>
      </c>
      <c r="E2036" s="680" t="s">
        <v>140</v>
      </c>
      <c r="F2036" s="681"/>
      <c r="G2036" s="680"/>
      <c r="H2036" s="680"/>
      <c r="I2036" s="416"/>
      <c r="J2036" s="681">
        <v>44018</v>
      </c>
      <c r="K2036" s="416"/>
      <c r="L2036" s="629"/>
      <c r="M2036" s="684" t="s">
        <v>11174</v>
      </c>
      <c r="N2036" s="416"/>
      <c r="O2036" s="416"/>
      <c r="P2036" s="416"/>
      <c r="Q2036" s="416"/>
      <c r="R2036" s="84"/>
      <c r="S2036" s="84"/>
      <c r="T2036" s="84"/>
      <c r="U2036" s="84"/>
      <c r="V2036" s="84"/>
      <c r="W2036" s="84"/>
      <c r="X2036" s="84"/>
      <c r="Y2036" s="84"/>
      <c r="Z2036" s="84"/>
      <c r="AA2036" s="84"/>
      <c r="AB2036" s="84"/>
      <c r="AC2036" s="84"/>
      <c r="AD2036" s="84"/>
    </row>
    <row r="2037" spans="1:30">
      <c r="A2037" s="666">
        <v>43999</v>
      </c>
      <c r="B2037" s="115" t="s">
        <v>178</v>
      </c>
      <c r="C2037" s="37">
        <v>882145885</v>
      </c>
      <c r="D2037" s="115" t="s">
        <v>139</v>
      </c>
      <c r="E2037" s="115" t="s">
        <v>140</v>
      </c>
      <c r="F2037" s="666"/>
      <c r="G2037" s="486"/>
      <c r="H2037" s="486"/>
      <c r="I2037" s="84"/>
      <c r="J2037" s="666">
        <v>44025</v>
      </c>
      <c r="K2037" s="84"/>
      <c r="L2037" s="37"/>
      <c r="M2037" s="84"/>
      <c r="N2037" s="84"/>
      <c r="O2037" s="84"/>
      <c r="P2037" s="84"/>
      <c r="Q2037" s="84"/>
      <c r="R2037" s="84"/>
      <c r="S2037" s="84"/>
      <c r="T2037" s="84"/>
      <c r="U2037" s="84"/>
      <c r="V2037" s="84"/>
      <c r="W2037" s="84"/>
      <c r="X2037" s="84"/>
      <c r="Y2037" s="84"/>
      <c r="Z2037" s="84"/>
      <c r="AA2037" s="84"/>
      <c r="AB2037" s="84"/>
      <c r="AC2037" s="84"/>
      <c r="AD2037" s="84"/>
    </row>
    <row r="2038" spans="1:30">
      <c r="A2038" s="666">
        <v>43999</v>
      </c>
      <c r="B2038" s="115" t="s">
        <v>178</v>
      </c>
      <c r="C2038" s="37">
        <v>882015320</v>
      </c>
      <c r="D2038" s="115" t="s">
        <v>139</v>
      </c>
      <c r="E2038" s="115" t="s">
        <v>140</v>
      </c>
      <c r="F2038" s="666"/>
      <c r="G2038" s="486"/>
      <c r="H2038" s="486"/>
      <c r="I2038" s="84"/>
      <c r="J2038" s="666">
        <v>44028</v>
      </c>
      <c r="K2038" s="84"/>
      <c r="L2038" s="37"/>
      <c r="M2038" s="84"/>
      <c r="N2038" s="84"/>
      <c r="O2038" s="84"/>
      <c r="P2038" s="84"/>
      <c r="Q2038" s="84"/>
      <c r="R2038" s="84"/>
      <c r="S2038" s="84"/>
      <c r="T2038" s="84"/>
      <c r="U2038" s="84"/>
      <c r="V2038" s="84"/>
      <c r="W2038" s="84"/>
      <c r="X2038" s="84"/>
      <c r="Y2038" s="84"/>
      <c r="Z2038" s="84"/>
      <c r="AA2038" s="84"/>
      <c r="AB2038" s="84"/>
      <c r="AC2038" s="84"/>
      <c r="AD2038" s="84"/>
    </row>
    <row r="2039" spans="1:30">
      <c r="A2039" s="666">
        <v>43999</v>
      </c>
      <c r="B2039" s="115" t="s">
        <v>178</v>
      </c>
      <c r="C2039" s="37">
        <v>882030804</v>
      </c>
      <c r="D2039" s="115" t="s">
        <v>139</v>
      </c>
      <c r="E2039" s="115" t="s">
        <v>140</v>
      </c>
      <c r="F2039" s="666"/>
      <c r="G2039" s="486"/>
      <c r="H2039" s="486"/>
      <c r="I2039" s="84"/>
      <c r="J2039" s="666">
        <v>44013</v>
      </c>
      <c r="K2039" s="84"/>
      <c r="L2039" s="37"/>
      <c r="M2039" s="84"/>
      <c r="N2039" s="84"/>
      <c r="O2039" s="84"/>
      <c r="P2039" s="84"/>
      <c r="Q2039" s="84"/>
      <c r="R2039" s="84"/>
      <c r="S2039" s="84"/>
      <c r="T2039" s="84"/>
      <c r="U2039" s="84"/>
      <c r="V2039" s="84"/>
      <c r="W2039" s="84"/>
      <c r="X2039" s="84"/>
      <c r="Y2039" s="84"/>
      <c r="Z2039" s="84"/>
      <c r="AA2039" s="84"/>
      <c r="AB2039" s="84"/>
      <c r="AC2039" s="84"/>
      <c r="AD2039" s="84"/>
    </row>
    <row r="2040" spans="1:30">
      <c r="A2040" s="665">
        <v>43999</v>
      </c>
      <c r="B2040" s="115" t="s">
        <v>178</v>
      </c>
      <c r="C2040" s="37">
        <v>880021382</v>
      </c>
      <c r="D2040" s="115" t="s">
        <v>139</v>
      </c>
      <c r="E2040" s="115" t="s">
        <v>140</v>
      </c>
      <c r="F2040" s="137"/>
      <c r="G2040" s="115"/>
      <c r="H2040" s="265"/>
      <c r="I2040" s="665"/>
      <c r="J2040" s="665">
        <v>44000</v>
      </c>
      <c r="K2040" s="486"/>
      <c r="L2040" s="486"/>
      <c r="M2040" s="115" t="s">
        <v>142</v>
      </c>
      <c r="N2040" s="486"/>
      <c r="O2040" s="486"/>
      <c r="P2040" s="486"/>
      <c r="Q2040" s="486"/>
      <c r="R2040" s="84"/>
      <c r="S2040" s="84"/>
      <c r="T2040" s="84"/>
      <c r="U2040" s="84"/>
      <c r="V2040" s="84"/>
      <c r="W2040" s="84"/>
      <c r="X2040" s="84"/>
      <c r="Y2040" s="84"/>
      <c r="Z2040" s="84"/>
      <c r="AA2040" s="84"/>
      <c r="AB2040" s="84"/>
      <c r="AC2040" s="84"/>
      <c r="AD2040" s="84"/>
    </row>
    <row r="2041" spans="1:30">
      <c r="A2041" s="666">
        <v>43999</v>
      </c>
      <c r="B2041" s="115" t="s">
        <v>178</v>
      </c>
      <c r="C2041" s="486">
        <v>881582626</v>
      </c>
      <c r="D2041" s="115" t="s">
        <v>139</v>
      </c>
      <c r="E2041" s="115" t="s">
        <v>140</v>
      </c>
      <c r="F2041" s="666"/>
      <c r="G2041" s="486"/>
      <c r="H2041" s="486"/>
      <c r="I2041" s="84"/>
      <c r="J2041" s="666">
        <v>44029</v>
      </c>
      <c r="K2041" s="84"/>
      <c r="L2041" s="37"/>
      <c r="M2041" s="664"/>
      <c r="N2041" s="84"/>
      <c r="O2041" s="84"/>
      <c r="P2041" s="84"/>
      <c r="Q2041" s="84"/>
      <c r="R2041" s="84"/>
      <c r="S2041" s="84"/>
      <c r="T2041" s="84"/>
      <c r="U2041" s="84"/>
      <c r="V2041" s="84"/>
      <c r="W2041" s="84"/>
      <c r="X2041" s="84"/>
      <c r="Y2041" s="84"/>
      <c r="Z2041" s="84"/>
      <c r="AA2041" s="84"/>
      <c r="AB2041" s="84"/>
      <c r="AC2041" s="84"/>
      <c r="AD2041" s="84"/>
    </row>
    <row r="2042" spans="1:30">
      <c r="A2042" s="666">
        <v>43999</v>
      </c>
      <c r="B2042" s="115" t="s">
        <v>178</v>
      </c>
      <c r="C2042" s="486">
        <v>881583040</v>
      </c>
      <c r="D2042" s="115" t="s">
        <v>152</v>
      </c>
      <c r="E2042" s="115" t="s">
        <v>140</v>
      </c>
      <c r="F2042" s="666"/>
      <c r="G2042" s="486"/>
      <c r="H2042" s="486"/>
      <c r="I2042" s="84"/>
      <c r="J2042" s="666">
        <v>44028</v>
      </c>
      <c r="K2042" s="84"/>
      <c r="L2042" s="37"/>
      <c r="M2042" s="664"/>
      <c r="N2042" s="84"/>
      <c r="O2042" s="84"/>
      <c r="P2042" s="84"/>
      <c r="Q2042" s="84"/>
      <c r="R2042" s="37"/>
      <c r="S2042" s="37"/>
      <c r="T2042" s="37"/>
      <c r="U2042" s="37"/>
      <c r="V2042" s="37"/>
      <c r="W2042" s="37"/>
      <c r="X2042" s="37"/>
      <c r="Y2042" s="37"/>
      <c r="Z2042" s="37"/>
      <c r="AA2042" s="37"/>
      <c r="AB2042" s="37"/>
      <c r="AC2042" s="37"/>
      <c r="AD2042" s="37"/>
    </row>
    <row r="2043" spans="1:30">
      <c r="A2043" s="666">
        <v>43999</v>
      </c>
      <c r="B2043" s="115" t="s">
        <v>178</v>
      </c>
      <c r="C2043" s="486">
        <v>881305814</v>
      </c>
      <c r="D2043" s="115" t="s">
        <v>139</v>
      </c>
      <c r="E2043" s="115" t="s">
        <v>140</v>
      </c>
      <c r="F2043" s="666"/>
      <c r="G2043" s="486"/>
      <c r="H2043" s="486"/>
      <c r="I2043" s="84"/>
      <c r="J2043" s="666">
        <v>44028</v>
      </c>
      <c r="K2043" s="486"/>
      <c r="L2043" s="37"/>
      <c r="M2043" s="84"/>
      <c r="N2043" s="84"/>
      <c r="O2043" s="84"/>
      <c r="P2043" s="84"/>
      <c r="Q2043" s="84"/>
      <c r="R2043" s="84"/>
      <c r="S2043" s="84"/>
      <c r="T2043" s="84"/>
      <c r="U2043" s="84"/>
      <c r="V2043" s="84"/>
      <c r="W2043" s="84"/>
      <c r="X2043" s="84"/>
      <c r="Y2043" s="84"/>
      <c r="Z2043" s="84"/>
      <c r="AA2043" s="84"/>
      <c r="AB2043" s="84"/>
      <c r="AC2043" s="84"/>
      <c r="AD2043" s="84"/>
    </row>
    <row r="2044" spans="1:30">
      <c r="A2044" s="666">
        <v>44000</v>
      </c>
      <c r="B2044" s="115" t="s">
        <v>178</v>
      </c>
      <c r="C2044" s="37">
        <v>881341994</v>
      </c>
      <c r="D2044" s="115" t="s">
        <v>139</v>
      </c>
      <c r="E2044" s="115" t="s">
        <v>140</v>
      </c>
      <c r="F2044" s="666"/>
      <c r="G2044" s="486"/>
      <c r="H2044" s="486"/>
      <c r="I2044" s="84"/>
      <c r="J2044" s="666">
        <v>44020</v>
      </c>
      <c r="K2044" s="486"/>
      <c r="L2044" s="37"/>
      <c r="M2044" s="664"/>
      <c r="N2044" s="84"/>
      <c r="O2044" s="37"/>
      <c r="P2044" s="84"/>
      <c r="Q2044" s="84"/>
      <c r="R2044" s="84"/>
      <c r="S2044" s="84"/>
      <c r="T2044" s="84"/>
      <c r="U2044" s="84"/>
      <c r="V2044" s="84"/>
      <c r="W2044" s="84"/>
      <c r="X2044" s="84"/>
      <c r="Y2044" s="84"/>
      <c r="Z2044" s="84"/>
      <c r="AA2044" s="84"/>
      <c r="AB2044" s="84"/>
      <c r="AC2044" s="84"/>
      <c r="AD2044" s="84"/>
    </row>
    <row r="2045" spans="1:30">
      <c r="A2045" s="666">
        <v>44000</v>
      </c>
      <c r="B2045" s="115" t="s">
        <v>178</v>
      </c>
      <c r="C2045" s="37">
        <v>881224232</v>
      </c>
      <c r="D2045" s="115" t="s">
        <v>139</v>
      </c>
      <c r="E2045" s="115" t="s">
        <v>140</v>
      </c>
      <c r="F2045" s="666"/>
      <c r="G2045" s="486"/>
      <c r="H2045" s="486"/>
      <c r="I2045" s="84"/>
      <c r="J2045" s="666">
        <v>44013</v>
      </c>
      <c r="K2045" s="486"/>
      <c r="L2045" s="37"/>
      <c r="M2045" s="664"/>
      <c r="N2045" s="84"/>
      <c r="O2045" s="84"/>
      <c r="P2045" s="84"/>
      <c r="Q2045" s="84"/>
      <c r="R2045" s="84"/>
      <c r="S2045" s="84"/>
      <c r="T2045" s="84"/>
      <c r="U2045" s="84"/>
      <c r="V2045" s="84"/>
      <c r="W2045" s="84"/>
      <c r="X2045" s="84"/>
      <c r="Y2045" s="84"/>
      <c r="Z2045" s="84"/>
      <c r="AA2045" s="84"/>
      <c r="AB2045" s="84"/>
      <c r="AC2045" s="84"/>
      <c r="AD2045" s="84"/>
    </row>
    <row r="2046" spans="1:30">
      <c r="A2046" s="403">
        <v>44000</v>
      </c>
      <c r="B2046" s="115" t="s">
        <v>178</v>
      </c>
      <c r="C2046" s="486">
        <v>880404751</v>
      </c>
      <c r="D2046" s="115" t="s">
        <v>139</v>
      </c>
      <c r="E2046" s="115" t="s">
        <v>140</v>
      </c>
      <c r="F2046" s="666"/>
      <c r="G2046" s="486"/>
      <c r="H2046" s="486"/>
      <c r="I2046" s="84"/>
      <c r="J2046" s="666">
        <v>44019</v>
      </c>
      <c r="K2046" s="486"/>
      <c r="L2046" s="37"/>
      <c r="M2046" s="664"/>
      <c r="N2046" s="84"/>
      <c r="O2046" s="84"/>
      <c r="P2046" s="84"/>
      <c r="Q2046" s="84"/>
      <c r="R2046" s="84"/>
      <c r="S2046" s="84"/>
      <c r="T2046" s="84"/>
      <c r="U2046" s="84"/>
      <c r="V2046" s="84"/>
      <c r="W2046" s="84"/>
      <c r="X2046" s="84"/>
      <c r="Y2046" s="84"/>
      <c r="Z2046" s="84"/>
      <c r="AA2046" s="84"/>
      <c r="AB2046" s="84"/>
      <c r="AC2046" s="84"/>
      <c r="AD2046" s="84"/>
    </row>
    <row r="2047" spans="1:30">
      <c r="A2047" s="403">
        <v>44000</v>
      </c>
      <c r="B2047" s="115" t="s">
        <v>178</v>
      </c>
      <c r="C2047" s="37">
        <v>880788647</v>
      </c>
      <c r="D2047" s="115" t="s">
        <v>139</v>
      </c>
      <c r="E2047" s="115" t="s">
        <v>140</v>
      </c>
      <c r="F2047" s="666"/>
      <c r="G2047" s="486"/>
      <c r="H2047" s="486"/>
      <c r="I2047" s="84"/>
      <c r="J2047" s="666">
        <v>44020</v>
      </c>
      <c r="K2047" s="486"/>
      <c r="L2047" s="37"/>
      <c r="M2047" s="664"/>
      <c r="N2047" s="84"/>
      <c r="O2047" s="84"/>
      <c r="P2047" s="84"/>
      <c r="Q2047" s="84"/>
      <c r="R2047" s="84"/>
      <c r="S2047" s="84"/>
      <c r="T2047" s="84"/>
      <c r="U2047" s="84"/>
      <c r="V2047" s="84"/>
      <c r="W2047" s="84"/>
      <c r="X2047" s="84"/>
      <c r="Y2047" s="84"/>
      <c r="Z2047" s="84"/>
      <c r="AA2047" s="84"/>
      <c r="AB2047" s="84"/>
      <c r="AC2047" s="84"/>
      <c r="AD2047" s="84"/>
    </row>
    <row r="2048" spans="1:30">
      <c r="A2048" s="666">
        <v>44000</v>
      </c>
      <c r="B2048" s="115" t="s">
        <v>178</v>
      </c>
      <c r="C2048" s="37">
        <v>881241789</v>
      </c>
      <c r="D2048" s="115" t="s">
        <v>139</v>
      </c>
      <c r="E2048" s="115" t="s">
        <v>140</v>
      </c>
      <c r="F2048" s="666"/>
      <c r="G2048" s="486"/>
      <c r="H2048" s="486"/>
      <c r="I2048" s="84"/>
      <c r="J2048" s="666"/>
      <c r="K2048" s="486"/>
      <c r="L2048" s="37"/>
      <c r="M2048" s="664"/>
      <c r="N2048" s="84"/>
      <c r="O2048" s="84"/>
      <c r="P2048" s="84"/>
      <c r="Q2048" s="84"/>
      <c r="R2048" s="84"/>
      <c r="S2048" s="84"/>
      <c r="T2048" s="84"/>
      <c r="U2048" s="84"/>
      <c r="V2048" s="84"/>
      <c r="W2048" s="84"/>
      <c r="X2048" s="84"/>
      <c r="Y2048" s="84"/>
      <c r="Z2048" s="84"/>
      <c r="AA2048" s="84"/>
      <c r="AB2048" s="84"/>
      <c r="AC2048" s="84"/>
      <c r="AD2048" s="84"/>
    </row>
    <row r="2049" spans="1:30">
      <c r="A2049" s="666">
        <v>44000</v>
      </c>
      <c r="B2049" s="115" t="s">
        <v>178</v>
      </c>
      <c r="C2049" s="37">
        <v>880385151</v>
      </c>
      <c r="D2049" s="115" t="s">
        <v>139</v>
      </c>
      <c r="E2049" s="115" t="s">
        <v>140</v>
      </c>
      <c r="F2049" s="666"/>
      <c r="G2049" s="486"/>
      <c r="H2049" s="486"/>
      <c r="I2049" s="37"/>
      <c r="J2049" s="666">
        <v>44013</v>
      </c>
      <c r="K2049" s="486"/>
      <c r="L2049" s="37"/>
      <c r="M2049" s="115"/>
      <c r="N2049" s="37"/>
      <c r="O2049" s="37"/>
      <c r="P2049" s="37"/>
      <c r="Q2049" s="37"/>
      <c r="R2049" s="84"/>
      <c r="S2049" s="84"/>
      <c r="T2049" s="84"/>
      <c r="U2049" s="84"/>
      <c r="V2049" s="84"/>
      <c r="W2049" s="84"/>
      <c r="X2049" s="84"/>
      <c r="Y2049" s="84"/>
      <c r="Z2049" s="84"/>
      <c r="AA2049" s="84"/>
      <c r="AB2049" s="84"/>
      <c r="AC2049" s="84"/>
      <c r="AD2049" s="84"/>
    </row>
    <row r="2050" spans="1:30">
      <c r="A2050" s="265">
        <v>44000</v>
      </c>
      <c r="B2050" s="115" t="s">
        <v>178</v>
      </c>
      <c r="C2050" s="486">
        <v>881101876</v>
      </c>
      <c r="D2050" s="115" t="s">
        <v>139</v>
      </c>
      <c r="E2050" s="115" t="s">
        <v>140</v>
      </c>
      <c r="F2050" s="666"/>
      <c r="G2050" s="486"/>
      <c r="H2050" s="486"/>
      <c r="I2050" s="84"/>
      <c r="J2050" s="666">
        <v>44013</v>
      </c>
      <c r="K2050" s="486"/>
      <c r="L2050" s="37"/>
      <c r="M2050" s="664"/>
      <c r="N2050" s="84"/>
      <c r="O2050" s="84"/>
      <c r="P2050" s="84"/>
      <c r="Q2050" s="84"/>
      <c r="R2050" s="84"/>
      <c r="S2050" s="84"/>
      <c r="T2050" s="84"/>
      <c r="U2050" s="84"/>
      <c r="V2050" s="84"/>
      <c r="W2050" s="84"/>
      <c r="X2050" s="84"/>
      <c r="Y2050" s="84"/>
      <c r="Z2050" s="84"/>
      <c r="AA2050" s="84"/>
      <c r="AB2050" s="84"/>
      <c r="AC2050" s="84"/>
      <c r="AD2050" s="84"/>
    </row>
    <row r="2051" spans="1:30">
      <c r="A2051" s="265">
        <v>44000</v>
      </c>
      <c r="B2051" s="115" t="s">
        <v>178</v>
      </c>
      <c r="C2051" s="486">
        <v>881949907</v>
      </c>
      <c r="D2051" s="115" t="s">
        <v>139</v>
      </c>
      <c r="E2051" s="115" t="s">
        <v>140</v>
      </c>
      <c r="F2051" s="666"/>
      <c r="G2051" s="486"/>
      <c r="H2051" s="486"/>
      <c r="I2051" s="84"/>
      <c r="J2051" s="666">
        <v>44013</v>
      </c>
      <c r="K2051" s="486"/>
      <c r="L2051" s="37"/>
      <c r="M2051" s="664"/>
      <c r="N2051" s="84"/>
      <c r="O2051" s="84"/>
      <c r="P2051" s="84"/>
      <c r="Q2051" s="84"/>
      <c r="R2051" s="84"/>
      <c r="S2051" s="84"/>
      <c r="T2051" s="84"/>
      <c r="U2051" s="84"/>
      <c r="V2051" s="84"/>
      <c r="W2051" s="84"/>
      <c r="X2051" s="84"/>
      <c r="Y2051" s="84"/>
      <c r="Z2051" s="84"/>
      <c r="AA2051" s="84"/>
      <c r="AB2051" s="84"/>
      <c r="AC2051" s="84"/>
      <c r="AD2051" s="84"/>
    </row>
    <row r="2052" spans="1:30">
      <c r="A2052" s="403">
        <v>44001</v>
      </c>
      <c r="B2052" s="115" t="s">
        <v>178</v>
      </c>
      <c r="C2052" s="486">
        <v>882116274</v>
      </c>
      <c r="D2052" s="115" t="s">
        <v>139</v>
      </c>
      <c r="E2052" s="115" t="s">
        <v>140</v>
      </c>
      <c r="F2052" s="666"/>
      <c r="G2052" s="486"/>
      <c r="H2052" s="486"/>
      <c r="I2052" s="84"/>
      <c r="J2052" s="666">
        <v>44018</v>
      </c>
      <c r="K2052" s="486"/>
      <c r="L2052" s="37"/>
      <c r="M2052" s="664"/>
      <c r="N2052" s="84"/>
      <c r="O2052" s="84"/>
      <c r="P2052" s="84"/>
      <c r="Q2052" s="84"/>
      <c r="R2052" s="84"/>
      <c r="S2052" s="84"/>
      <c r="T2052" s="84"/>
      <c r="U2052" s="84"/>
      <c r="V2052" s="84"/>
      <c r="W2052" s="84"/>
      <c r="X2052" s="84"/>
      <c r="Y2052" s="84"/>
      <c r="Z2052" s="84"/>
      <c r="AA2052" s="84"/>
      <c r="AB2052" s="84"/>
      <c r="AC2052" s="84"/>
      <c r="AD2052" s="84"/>
    </row>
    <row r="2053" spans="1:30">
      <c r="A2053" s="403">
        <v>44001</v>
      </c>
      <c r="B2053" s="115" t="s">
        <v>178</v>
      </c>
      <c r="C2053" s="37">
        <v>880013884</v>
      </c>
      <c r="D2053" s="115" t="s">
        <v>139</v>
      </c>
      <c r="E2053" s="115" t="s">
        <v>150</v>
      </c>
      <c r="F2053" s="666"/>
      <c r="G2053" s="486"/>
      <c r="H2053" s="486"/>
      <c r="I2053" s="84"/>
      <c r="J2053" s="666">
        <v>44025</v>
      </c>
      <c r="K2053" s="486"/>
      <c r="L2053" s="37"/>
      <c r="M2053" s="664"/>
      <c r="N2053" s="84"/>
      <c r="O2053" s="84"/>
      <c r="P2053" s="84"/>
      <c r="Q2053" s="84"/>
      <c r="R2053" s="84"/>
      <c r="S2053" s="84"/>
      <c r="T2053" s="84"/>
      <c r="U2053" s="84"/>
      <c r="V2053" s="84"/>
      <c r="W2053" s="84"/>
      <c r="X2053" s="84"/>
      <c r="Y2053" s="84"/>
      <c r="Z2053" s="84"/>
      <c r="AA2053" s="84"/>
      <c r="AB2053" s="84"/>
      <c r="AC2053" s="84"/>
      <c r="AD2053" s="84"/>
    </row>
    <row r="2054" spans="1:30">
      <c r="A2054" s="403">
        <v>43978</v>
      </c>
      <c r="B2054" s="115" t="s">
        <v>178</v>
      </c>
      <c r="C2054" s="486">
        <v>881752764</v>
      </c>
      <c r="D2054" s="115" t="s">
        <v>139</v>
      </c>
      <c r="E2054" s="115" t="s">
        <v>140</v>
      </c>
      <c r="F2054" s="666"/>
      <c r="G2054" s="486"/>
      <c r="H2054" s="666">
        <v>44001</v>
      </c>
      <c r="I2054" s="84"/>
      <c r="J2054" s="666">
        <v>44005</v>
      </c>
      <c r="K2054" s="486"/>
      <c r="L2054" s="37"/>
      <c r="M2054" s="664"/>
      <c r="N2054" s="84"/>
      <c r="O2054" s="84"/>
      <c r="P2054" s="84"/>
      <c r="Q2054" s="84"/>
      <c r="R2054" s="84"/>
      <c r="S2054" s="84"/>
      <c r="T2054" s="84"/>
      <c r="U2054" s="84"/>
      <c r="V2054" s="84"/>
      <c r="W2054" s="84"/>
      <c r="X2054" s="84"/>
      <c r="Y2054" s="84"/>
      <c r="Z2054" s="84"/>
      <c r="AA2054" s="84"/>
      <c r="AB2054" s="84"/>
      <c r="AC2054" s="84"/>
      <c r="AD2054" s="84"/>
    </row>
    <row r="2055" spans="1:30">
      <c r="A2055" s="403">
        <v>44001</v>
      </c>
      <c r="B2055" s="115" t="s">
        <v>178</v>
      </c>
      <c r="C2055" s="486">
        <v>881476447</v>
      </c>
      <c r="D2055" s="115" t="s">
        <v>345</v>
      </c>
      <c r="E2055" s="115" t="s">
        <v>150</v>
      </c>
      <c r="F2055" s="666"/>
      <c r="G2055" s="486"/>
      <c r="H2055" s="486"/>
      <c r="I2055" s="84"/>
      <c r="J2055" s="666">
        <v>44033</v>
      </c>
      <c r="K2055" s="486"/>
      <c r="L2055" s="37"/>
      <c r="M2055" s="664"/>
      <c r="N2055" s="84"/>
      <c r="O2055" s="84"/>
      <c r="P2055" s="84"/>
      <c r="Q2055" s="84"/>
      <c r="R2055" s="84"/>
      <c r="S2055" s="84"/>
      <c r="T2055" s="84"/>
      <c r="U2055" s="84"/>
      <c r="V2055" s="84"/>
      <c r="W2055" s="84"/>
      <c r="X2055" s="84"/>
      <c r="Y2055" s="84"/>
      <c r="Z2055" s="84"/>
      <c r="AA2055" s="84"/>
      <c r="AB2055" s="84"/>
      <c r="AC2055" s="84"/>
      <c r="AD2055" s="84"/>
    </row>
    <row r="2056" spans="1:30">
      <c r="A2056" s="403">
        <v>44001</v>
      </c>
      <c r="B2056" s="115" t="s">
        <v>178</v>
      </c>
      <c r="C2056" s="486">
        <v>881474876</v>
      </c>
      <c r="D2056" s="115" t="s">
        <v>139</v>
      </c>
      <c r="E2056" s="115" t="s">
        <v>140</v>
      </c>
      <c r="F2056" s="666"/>
      <c r="G2056" s="486"/>
      <c r="H2056" s="486"/>
      <c r="I2056" s="84"/>
      <c r="J2056" s="666">
        <v>44026</v>
      </c>
      <c r="K2056" s="486"/>
      <c r="L2056" s="37"/>
      <c r="M2056" s="664"/>
      <c r="N2056" s="84"/>
      <c r="O2056" s="84"/>
      <c r="P2056" s="84"/>
      <c r="Q2056" s="84"/>
      <c r="R2056" s="84"/>
      <c r="S2056" s="84"/>
      <c r="T2056" s="84"/>
      <c r="U2056" s="84"/>
      <c r="V2056" s="84"/>
      <c r="W2056" s="84"/>
      <c r="X2056" s="84"/>
      <c r="Y2056" s="84"/>
      <c r="Z2056" s="84"/>
      <c r="AA2056" s="84"/>
      <c r="AB2056" s="84"/>
      <c r="AC2056" s="84"/>
      <c r="AD2056" s="84"/>
    </row>
    <row r="2057" spans="1:30">
      <c r="A2057" s="403">
        <v>44001</v>
      </c>
      <c r="B2057" s="115" t="s">
        <v>178</v>
      </c>
      <c r="C2057" s="486">
        <v>880842753</v>
      </c>
      <c r="D2057" s="115" t="s">
        <v>139</v>
      </c>
      <c r="E2057" s="115" t="s">
        <v>140</v>
      </c>
      <c r="F2057" s="666"/>
      <c r="G2057" s="486"/>
      <c r="H2057" s="486"/>
      <c r="I2057" s="84"/>
      <c r="J2057" s="666">
        <v>44033</v>
      </c>
      <c r="K2057" s="486"/>
      <c r="L2057" s="37"/>
      <c r="M2057" s="664"/>
      <c r="N2057" s="84"/>
      <c r="O2057" s="84"/>
      <c r="P2057" s="84"/>
      <c r="Q2057" s="84"/>
      <c r="R2057" s="84"/>
      <c r="S2057" s="84"/>
      <c r="T2057" s="84"/>
      <c r="U2057" s="84"/>
      <c r="V2057" s="84"/>
      <c r="W2057" s="84"/>
      <c r="X2057" s="84"/>
      <c r="Y2057" s="84"/>
      <c r="Z2057" s="84"/>
      <c r="AA2057" s="84"/>
      <c r="AB2057" s="84"/>
      <c r="AC2057" s="84"/>
      <c r="AD2057" s="84"/>
    </row>
    <row r="2058" spans="1:30">
      <c r="A2058" s="403">
        <v>44001</v>
      </c>
      <c r="B2058" s="115" t="s">
        <v>178</v>
      </c>
      <c r="C2058" s="486">
        <v>880806023</v>
      </c>
      <c r="D2058" s="115" t="s">
        <v>152</v>
      </c>
      <c r="E2058" s="115" t="s">
        <v>150</v>
      </c>
      <c r="F2058" s="666"/>
      <c r="G2058" s="486"/>
      <c r="H2058" s="486"/>
      <c r="I2058" s="84"/>
      <c r="J2058" s="666">
        <v>44032</v>
      </c>
      <c r="K2058" s="486"/>
      <c r="L2058" s="37"/>
      <c r="M2058" s="664"/>
      <c r="N2058" s="84"/>
      <c r="O2058" s="84"/>
      <c r="P2058" s="84"/>
      <c r="Q2058" s="84"/>
      <c r="R2058" s="84"/>
      <c r="S2058" s="84"/>
      <c r="T2058" s="84"/>
      <c r="U2058" s="84"/>
      <c r="V2058" s="84"/>
      <c r="W2058" s="84"/>
      <c r="X2058" s="84"/>
      <c r="Y2058" s="84"/>
      <c r="Z2058" s="84"/>
      <c r="AA2058" s="84"/>
      <c r="AB2058" s="84"/>
      <c r="AC2058" s="84"/>
      <c r="AD2058" s="84"/>
    </row>
    <row r="2059" spans="1:30">
      <c r="A2059" s="265">
        <v>44001</v>
      </c>
      <c r="B2059" s="115" t="s">
        <v>178</v>
      </c>
      <c r="C2059" s="37">
        <v>880216574</v>
      </c>
      <c r="D2059" s="115" t="s">
        <v>139</v>
      </c>
      <c r="E2059" s="115" t="s">
        <v>140</v>
      </c>
      <c r="F2059" s="666"/>
      <c r="G2059" s="486"/>
      <c r="H2059" s="486"/>
      <c r="I2059" s="37"/>
      <c r="J2059" s="666">
        <v>44034</v>
      </c>
      <c r="K2059" s="486"/>
      <c r="L2059" s="37"/>
      <c r="M2059" s="115"/>
      <c r="N2059" s="37"/>
      <c r="O2059" s="37"/>
      <c r="P2059" s="37"/>
      <c r="Q2059" s="37"/>
      <c r="R2059" s="84"/>
      <c r="S2059" s="84"/>
      <c r="T2059" s="84"/>
      <c r="U2059" s="84"/>
      <c r="V2059" s="84"/>
      <c r="W2059" s="84"/>
      <c r="X2059" s="84"/>
      <c r="Y2059" s="84"/>
      <c r="Z2059" s="84"/>
      <c r="AA2059" s="84"/>
      <c r="AB2059" s="84"/>
      <c r="AC2059" s="84"/>
      <c r="AD2059" s="84"/>
    </row>
    <row r="2060" spans="1:30">
      <c r="A2060" s="666">
        <v>44004</v>
      </c>
      <c r="B2060" s="115" t="s">
        <v>178</v>
      </c>
      <c r="C2060" s="37">
        <v>881596348</v>
      </c>
      <c r="D2060" s="115" t="s">
        <v>139</v>
      </c>
      <c r="E2060" s="115" t="s">
        <v>140</v>
      </c>
      <c r="F2060" s="486"/>
      <c r="G2060" s="84"/>
      <c r="H2060" s="665" t="s">
        <v>1411</v>
      </c>
      <c r="I2060" s="84"/>
      <c r="J2060" s="666">
        <v>44018</v>
      </c>
      <c r="K2060" s="84"/>
      <c r="L2060" s="84"/>
      <c r="M2060" s="84"/>
      <c r="N2060" s="84"/>
      <c r="O2060" s="84"/>
      <c r="P2060" s="84"/>
      <c r="Q2060" s="84"/>
      <c r="R2060" s="84"/>
      <c r="S2060" s="84"/>
      <c r="T2060" s="84"/>
      <c r="U2060" s="84"/>
      <c r="V2060" s="84"/>
      <c r="W2060" s="84"/>
      <c r="X2060" s="84"/>
      <c r="Y2060" s="84"/>
      <c r="Z2060" s="84"/>
      <c r="AA2060" s="84"/>
      <c r="AB2060" s="84"/>
      <c r="AC2060" s="84"/>
      <c r="AD2060" s="84"/>
    </row>
    <row r="2061" spans="1:30">
      <c r="A2061" s="666">
        <v>44004</v>
      </c>
      <c r="B2061" s="115" t="s">
        <v>178</v>
      </c>
      <c r="C2061" s="37">
        <v>880302454</v>
      </c>
      <c r="D2061" s="115" t="s">
        <v>139</v>
      </c>
      <c r="E2061" s="115" t="s">
        <v>140</v>
      </c>
      <c r="F2061" s="486"/>
      <c r="G2061" s="84"/>
      <c r="H2061" s="666"/>
      <c r="I2061" s="84"/>
      <c r="J2061" s="666">
        <v>44005</v>
      </c>
      <c r="K2061" s="84"/>
      <c r="L2061" s="84"/>
      <c r="M2061" s="664"/>
      <c r="N2061" s="84"/>
      <c r="O2061" s="84"/>
      <c r="P2061" s="84"/>
      <c r="Q2061" s="84"/>
      <c r="R2061" s="84"/>
      <c r="S2061" s="84"/>
      <c r="T2061" s="84"/>
      <c r="U2061" s="84"/>
      <c r="V2061" s="84"/>
      <c r="W2061" s="84"/>
      <c r="X2061" s="84"/>
      <c r="Y2061" s="84"/>
      <c r="Z2061" s="84"/>
      <c r="AA2061" s="84"/>
      <c r="AB2061" s="84"/>
      <c r="AC2061" s="84"/>
      <c r="AD2061" s="84"/>
    </row>
    <row r="2062" spans="1:30">
      <c r="A2062" s="666">
        <v>44005</v>
      </c>
      <c r="B2062" s="115" t="s">
        <v>178</v>
      </c>
      <c r="C2062" s="486">
        <v>882253506</v>
      </c>
      <c r="D2062" s="115" t="s">
        <v>139</v>
      </c>
      <c r="E2062" s="115" t="s">
        <v>140</v>
      </c>
      <c r="F2062" s="669"/>
      <c r="G2062" s="669"/>
      <c r="H2062" s="666"/>
      <c r="I2062" s="669"/>
      <c r="J2062" s="666"/>
      <c r="K2062" s="84"/>
      <c r="L2062" s="84"/>
      <c r="M2062" s="664"/>
      <c r="N2062" s="84"/>
      <c r="O2062" s="84"/>
      <c r="P2062" s="84"/>
      <c r="Q2062" s="84"/>
      <c r="R2062" s="84"/>
      <c r="S2062" s="84"/>
      <c r="T2062" s="84"/>
      <c r="U2062" s="84"/>
      <c r="V2062" s="84"/>
      <c r="W2062" s="84"/>
      <c r="X2062" s="84"/>
      <c r="Y2062" s="84"/>
      <c r="Z2062" s="84"/>
      <c r="AA2062" s="84"/>
      <c r="AB2062" s="84"/>
      <c r="AC2062" s="84"/>
      <c r="AD2062" s="84"/>
    </row>
    <row r="2063" spans="1:30">
      <c r="A2063" s="666">
        <v>44005</v>
      </c>
      <c r="B2063" s="115" t="s">
        <v>178</v>
      </c>
      <c r="C2063" s="486">
        <v>882193232</v>
      </c>
      <c r="D2063" s="115" t="s">
        <v>139</v>
      </c>
      <c r="E2063" s="115" t="s">
        <v>140</v>
      </c>
      <c r="F2063" s="669"/>
      <c r="G2063" s="669"/>
      <c r="H2063" s="666"/>
      <c r="I2063" s="669"/>
      <c r="J2063" s="666">
        <v>44027</v>
      </c>
      <c r="K2063" s="84"/>
      <c r="L2063" s="84"/>
      <c r="M2063" s="664"/>
      <c r="N2063" s="84"/>
      <c r="O2063" s="84"/>
      <c r="P2063" s="84"/>
      <c r="Q2063" s="84"/>
      <c r="R2063" s="84"/>
      <c r="S2063" s="84"/>
      <c r="T2063" s="84"/>
      <c r="U2063" s="84"/>
      <c r="V2063" s="84"/>
      <c r="W2063" s="84"/>
      <c r="X2063" s="84"/>
      <c r="Y2063" s="84"/>
      <c r="Z2063" s="84"/>
      <c r="AA2063" s="84"/>
      <c r="AB2063" s="84"/>
      <c r="AC2063" s="84"/>
      <c r="AD2063" s="84"/>
    </row>
    <row r="2064" spans="1:30">
      <c r="A2064" s="666">
        <v>44005</v>
      </c>
      <c r="B2064" s="115" t="s">
        <v>178</v>
      </c>
      <c r="C2064" s="486">
        <v>880038482</v>
      </c>
      <c r="D2064" s="115" t="s">
        <v>139</v>
      </c>
      <c r="E2064" s="115" t="s">
        <v>140</v>
      </c>
      <c r="F2064" s="669"/>
      <c r="G2064" s="669"/>
      <c r="H2064" s="666"/>
      <c r="I2064" s="669"/>
      <c r="J2064" s="666">
        <v>44012</v>
      </c>
      <c r="K2064" s="84"/>
      <c r="L2064" s="84"/>
      <c r="M2064" s="664"/>
      <c r="N2064" s="84"/>
      <c r="O2064" s="84"/>
      <c r="P2064" s="84"/>
      <c r="Q2064" s="84"/>
      <c r="R2064" s="84"/>
      <c r="S2064" s="84"/>
      <c r="T2064" s="84"/>
      <c r="U2064" s="84"/>
      <c r="V2064" s="84"/>
      <c r="W2064" s="84"/>
      <c r="X2064" s="84"/>
      <c r="Y2064" s="84"/>
      <c r="Z2064" s="84"/>
      <c r="AA2064" s="84"/>
      <c r="AB2064" s="84"/>
      <c r="AC2064" s="84"/>
      <c r="AD2064" s="84"/>
    </row>
    <row r="2065" spans="1:30">
      <c r="A2065" s="666">
        <v>44005</v>
      </c>
      <c r="B2065" s="115" t="s">
        <v>178</v>
      </c>
      <c r="C2065" s="37">
        <v>880676080</v>
      </c>
      <c r="D2065" s="486" t="s">
        <v>139</v>
      </c>
      <c r="E2065" s="115" t="s">
        <v>140</v>
      </c>
      <c r="F2065" s="669"/>
      <c r="G2065" s="669"/>
      <c r="H2065" s="666"/>
      <c r="I2065" s="669"/>
      <c r="J2065" s="666">
        <v>44043</v>
      </c>
      <c r="K2065" s="84"/>
      <c r="L2065" s="84"/>
      <c r="M2065" s="664"/>
      <c r="N2065" s="84"/>
      <c r="O2065" s="84"/>
      <c r="P2065" s="84"/>
      <c r="Q2065" s="84"/>
      <c r="R2065" s="84"/>
      <c r="S2065" s="84"/>
      <c r="T2065" s="84"/>
      <c r="U2065" s="84"/>
      <c r="V2065" s="84"/>
      <c r="W2065" s="84"/>
      <c r="X2065" s="84"/>
      <c r="Y2065" s="84"/>
      <c r="Z2065" s="84"/>
      <c r="AA2065" s="84"/>
      <c r="AB2065" s="84"/>
      <c r="AC2065" s="84"/>
      <c r="AD2065" s="84"/>
    </row>
    <row r="2066" spans="1:30">
      <c r="A2066" s="666">
        <v>44005</v>
      </c>
      <c r="B2066" s="115" t="s">
        <v>178</v>
      </c>
      <c r="C2066" s="37">
        <v>881214144</v>
      </c>
      <c r="D2066" s="115" t="s">
        <v>152</v>
      </c>
      <c r="E2066" s="115" t="s">
        <v>140</v>
      </c>
      <c r="F2066" s="669"/>
      <c r="G2066" s="669"/>
      <c r="H2066" s="666"/>
      <c r="I2066" s="669"/>
      <c r="J2066" s="666">
        <v>44035</v>
      </c>
      <c r="K2066" s="84"/>
      <c r="L2066" s="84"/>
      <c r="M2066" s="664"/>
      <c r="N2066" s="84"/>
      <c r="O2066" s="84"/>
      <c r="P2066" s="84"/>
      <c r="Q2066" s="84"/>
      <c r="R2066" s="37"/>
      <c r="S2066" s="37"/>
      <c r="T2066" s="37"/>
      <c r="U2066" s="37"/>
      <c r="V2066" s="37"/>
      <c r="W2066" s="37"/>
      <c r="X2066" s="37"/>
      <c r="Y2066" s="37"/>
      <c r="Z2066" s="37"/>
      <c r="AA2066" s="37"/>
      <c r="AB2066" s="37"/>
      <c r="AC2066" s="37"/>
      <c r="AD2066" s="37"/>
    </row>
    <row r="2067" spans="1:30">
      <c r="A2067" s="666">
        <v>44005</v>
      </c>
      <c r="B2067" s="115" t="s">
        <v>178</v>
      </c>
      <c r="C2067" s="37">
        <v>880565236</v>
      </c>
      <c r="D2067" s="115" t="s">
        <v>152</v>
      </c>
      <c r="E2067" s="115" t="s">
        <v>140</v>
      </c>
      <c r="F2067" s="669"/>
      <c r="G2067" s="669"/>
      <c r="H2067" s="666"/>
      <c r="I2067" s="669"/>
      <c r="J2067" s="666">
        <v>44040</v>
      </c>
      <c r="K2067" s="84"/>
      <c r="L2067" s="84"/>
      <c r="M2067" s="664"/>
      <c r="N2067" s="84"/>
      <c r="O2067" s="84"/>
      <c r="P2067" s="84"/>
      <c r="Q2067" s="84"/>
      <c r="R2067" s="84"/>
      <c r="S2067" s="84"/>
      <c r="T2067" s="84"/>
      <c r="U2067" s="84"/>
      <c r="V2067" s="84"/>
      <c r="W2067" s="84"/>
      <c r="X2067" s="84"/>
      <c r="Y2067" s="84"/>
      <c r="Z2067" s="84"/>
      <c r="AA2067" s="84"/>
      <c r="AB2067" s="84"/>
      <c r="AC2067" s="84"/>
      <c r="AD2067" s="84"/>
    </row>
    <row r="2068" spans="1:30">
      <c r="A2068" s="666">
        <v>44005</v>
      </c>
      <c r="B2068" s="115" t="s">
        <v>178</v>
      </c>
      <c r="C2068" s="37">
        <v>880044486</v>
      </c>
      <c r="D2068" s="115" t="s">
        <v>152</v>
      </c>
      <c r="E2068" s="115" t="s">
        <v>140</v>
      </c>
      <c r="F2068" s="669"/>
      <c r="G2068" s="669"/>
      <c r="H2068" s="666"/>
      <c r="I2068" s="669"/>
      <c r="J2068" s="666">
        <v>44035</v>
      </c>
      <c r="K2068" s="84"/>
      <c r="L2068" s="84"/>
      <c r="M2068" s="664"/>
      <c r="N2068" s="84"/>
      <c r="O2068" s="84"/>
      <c r="P2068" s="84"/>
      <c r="Q2068" s="84"/>
      <c r="R2068" s="84"/>
      <c r="S2068" s="84"/>
      <c r="T2068" s="84"/>
      <c r="U2068" s="84"/>
      <c r="V2068" s="84"/>
      <c r="W2068" s="84"/>
      <c r="X2068" s="84"/>
      <c r="Y2068" s="84"/>
      <c r="Z2068" s="84"/>
      <c r="AA2068" s="84"/>
      <c r="AB2068" s="84"/>
      <c r="AC2068" s="84"/>
      <c r="AD2068" s="84"/>
    </row>
    <row r="2069" spans="1:30">
      <c r="A2069" s="666">
        <v>44005</v>
      </c>
      <c r="B2069" s="115" t="s">
        <v>178</v>
      </c>
      <c r="C2069" s="37">
        <v>880020543</v>
      </c>
      <c r="D2069" s="115" t="s">
        <v>152</v>
      </c>
      <c r="E2069" s="115" t="s">
        <v>140</v>
      </c>
      <c r="F2069" s="669"/>
      <c r="G2069" s="669"/>
      <c r="H2069" s="666"/>
      <c r="I2069" s="669"/>
      <c r="J2069" s="666"/>
      <c r="K2069" s="84"/>
      <c r="L2069" s="84"/>
      <c r="M2069" s="664"/>
      <c r="N2069" s="84"/>
      <c r="O2069" s="84"/>
      <c r="P2069" s="84"/>
      <c r="Q2069" s="84"/>
      <c r="R2069" s="84"/>
      <c r="S2069" s="84"/>
      <c r="T2069" s="84"/>
      <c r="U2069" s="84"/>
      <c r="V2069" s="84"/>
      <c r="W2069" s="84"/>
      <c r="X2069" s="84"/>
      <c r="Y2069" s="84"/>
      <c r="Z2069" s="84"/>
      <c r="AA2069" s="84"/>
      <c r="AB2069" s="84"/>
      <c r="AC2069" s="84"/>
      <c r="AD2069" s="84"/>
    </row>
    <row r="2070" spans="1:30">
      <c r="A2070" s="666">
        <v>44006</v>
      </c>
      <c r="B2070" s="115" t="s">
        <v>178</v>
      </c>
      <c r="C2070" s="37">
        <v>882293285</v>
      </c>
      <c r="D2070" s="115" t="s">
        <v>139</v>
      </c>
      <c r="E2070" s="115" t="s">
        <v>140</v>
      </c>
      <c r="F2070" s="669"/>
      <c r="G2070" s="669"/>
      <c r="H2070" s="666"/>
      <c r="I2070" s="84"/>
      <c r="J2070" s="666">
        <v>44006</v>
      </c>
      <c r="K2070" s="84"/>
      <c r="L2070" s="84"/>
      <c r="M2070" s="84"/>
      <c r="N2070" s="37"/>
      <c r="O2070" s="37"/>
      <c r="P2070" s="84"/>
      <c r="Q2070" s="84"/>
      <c r="R2070" s="84"/>
      <c r="S2070" s="84"/>
      <c r="T2070" s="84"/>
      <c r="U2070" s="84"/>
      <c r="V2070" s="84"/>
      <c r="W2070" s="84"/>
      <c r="X2070" s="84"/>
      <c r="Y2070" s="84"/>
      <c r="Z2070" s="84"/>
      <c r="AA2070" s="84"/>
      <c r="AB2070" s="84"/>
      <c r="AC2070" s="84"/>
      <c r="AD2070" s="84"/>
    </row>
    <row r="2071" spans="1:30">
      <c r="A2071" s="666">
        <v>44006</v>
      </c>
      <c r="B2071" s="115" t="s">
        <v>178</v>
      </c>
      <c r="C2071" s="37">
        <v>880018154</v>
      </c>
      <c r="D2071" s="115" t="s">
        <v>152</v>
      </c>
      <c r="E2071" s="115" t="s">
        <v>140</v>
      </c>
      <c r="F2071" s="669"/>
      <c r="G2071" s="669"/>
      <c r="H2071" s="666"/>
      <c r="I2071" s="84"/>
      <c r="J2071" s="666">
        <v>44036</v>
      </c>
      <c r="K2071" s="84"/>
      <c r="L2071" s="84"/>
      <c r="M2071" s="664"/>
      <c r="N2071" s="84"/>
      <c r="O2071" s="84"/>
      <c r="P2071" s="84"/>
      <c r="Q2071" s="84"/>
      <c r="R2071" s="37"/>
      <c r="S2071" s="37"/>
      <c r="T2071" s="37"/>
      <c r="U2071" s="37"/>
      <c r="V2071" s="37"/>
      <c r="W2071" s="37"/>
      <c r="X2071" s="37"/>
      <c r="Y2071" s="37"/>
      <c r="Z2071" s="37"/>
      <c r="AA2071" s="37"/>
      <c r="AB2071" s="37"/>
      <c r="AC2071" s="37"/>
      <c r="AD2071" s="37"/>
    </row>
    <row r="2072" spans="1:30">
      <c r="A2072" s="666">
        <v>44006</v>
      </c>
      <c r="B2072" s="115" t="s">
        <v>178</v>
      </c>
      <c r="C2072" s="37">
        <v>880011272</v>
      </c>
      <c r="D2072" s="115" t="s">
        <v>152</v>
      </c>
      <c r="E2072" s="115" t="s">
        <v>150</v>
      </c>
      <c r="F2072" s="669"/>
      <c r="G2072" s="669"/>
      <c r="H2072" s="666"/>
      <c r="I2072" s="84"/>
      <c r="J2072" s="666">
        <v>44036</v>
      </c>
      <c r="K2072" s="84"/>
      <c r="L2072" s="84"/>
      <c r="M2072" s="664"/>
      <c r="N2072" s="84"/>
      <c r="O2072" s="84"/>
      <c r="P2072" s="84"/>
      <c r="Q2072" s="84"/>
      <c r="R2072" s="84"/>
      <c r="S2072" s="84"/>
      <c r="T2072" s="84"/>
      <c r="U2072" s="84"/>
      <c r="V2072" s="84"/>
      <c r="W2072" s="84"/>
      <c r="X2072" s="84"/>
      <c r="Y2072" s="84"/>
      <c r="Z2072" s="84"/>
      <c r="AA2072" s="84"/>
      <c r="AB2072" s="84"/>
      <c r="AC2072" s="84"/>
      <c r="AD2072" s="84"/>
    </row>
    <row r="2073" spans="1:30">
      <c r="A2073" s="666">
        <v>44006</v>
      </c>
      <c r="B2073" s="115" t="s">
        <v>178</v>
      </c>
      <c r="C2073" s="37">
        <v>880003385</v>
      </c>
      <c r="D2073" s="115" t="s">
        <v>139</v>
      </c>
      <c r="E2073" s="115" t="s">
        <v>140</v>
      </c>
      <c r="F2073" s="669"/>
      <c r="G2073" s="669"/>
      <c r="H2073" s="666"/>
      <c r="I2073" s="84"/>
      <c r="J2073" s="666">
        <v>44039</v>
      </c>
      <c r="K2073" s="84"/>
      <c r="L2073" s="84"/>
      <c r="M2073" s="664"/>
      <c r="N2073" s="84"/>
      <c r="O2073" s="84"/>
      <c r="P2073" s="84"/>
      <c r="Q2073" s="84"/>
      <c r="R2073" s="84"/>
      <c r="S2073" s="84"/>
      <c r="T2073" s="84"/>
      <c r="U2073" s="84"/>
      <c r="V2073" s="84"/>
      <c r="W2073" s="84"/>
      <c r="X2073" s="84"/>
      <c r="Y2073" s="84"/>
      <c r="Z2073" s="84"/>
      <c r="AA2073" s="84"/>
      <c r="AB2073" s="84"/>
      <c r="AC2073" s="84"/>
      <c r="AD2073" s="84"/>
    </row>
    <row r="2074" spans="1:30">
      <c r="A2074" s="666">
        <v>44006</v>
      </c>
      <c r="B2074" s="115" t="s">
        <v>178</v>
      </c>
      <c r="C2074" s="486">
        <v>882236337</v>
      </c>
      <c r="D2074" s="115" t="s">
        <v>139</v>
      </c>
      <c r="E2074" s="115" t="s">
        <v>140</v>
      </c>
      <c r="F2074" s="666"/>
      <c r="G2074" s="115"/>
      <c r="H2074" s="486"/>
      <c r="I2074" s="84"/>
      <c r="J2074" s="665">
        <v>44012</v>
      </c>
      <c r="K2074" s="115"/>
      <c r="L2074" s="486"/>
      <c r="M2074" s="84"/>
      <c r="N2074" s="84"/>
      <c r="O2074" s="84"/>
      <c r="P2074" s="84"/>
      <c r="Q2074" s="84"/>
      <c r="R2074" s="84"/>
      <c r="S2074" s="84"/>
      <c r="T2074" s="84"/>
      <c r="U2074" s="84"/>
      <c r="V2074" s="84"/>
      <c r="W2074" s="84"/>
      <c r="X2074" s="84"/>
      <c r="Y2074" s="84"/>
      <c r="Z2074" s="84"/>
      <c r="AA2074" s="84"/>
      <c r="AB2074" s="84"/>
      <c r="AC2074" s="84"/>
      <c r="AD2074" s="84"/>
    </row>
    <row r="2075" spans="1:30">
      <c r="A2075" s="666">
        <v>44006</v>
      </c>
      <c r="B2075" s="115" t="s">
        <v>178</v>
      </c>
      <c r="C2075" s="486">
        <v>882228333</v>
      </c>
      <c r="D2075" s="115" t="s">
        <v>139</v>
      </c>
      <c r="E2075" s="115" t="s">
        <v>140</v>
      </c>
      <c r="F2075" s="666"/>
      <c r="G2075" s="115"/>
      <c r="H2075" s="486"/>
      <c r="I2075" s="84"/>
      <c r="J2075" s="665">
        <v>44027</v>
      </c>
      <c r="K2075" s="115"/>
      <c r="L2075" s="486"/>
      <c r="M2075" s="84"/>
      <c r="N2075" s="84"/>
      <c r="O2075" s="84"/>
      <c r="P2075" s="84"/>
      <c r="Q2075" s="84"/>
      <c r="R2075" s="84"/>
      <c r="S2075" s="84"/>
      <c r="T2075" s="84"/>
      <c r="U2075" s="84"/>
      <c r="V2075" s="84"/>
      <c r="W2075" s="84"/>
      <c r="X2075" s="84"/>
      <c r="Y2075" s="84"/>
      <c r="Z2075" s="84"/>
      <c r="AA2075" s="84"/>
      <c r="AB2075" s="84"/>
      <c r="AC2075" s="84"/>
      <c r="AD2075" s="84"/>
    </row>
    <row r="2076" spans="1:30">
      <c r="A2076" s="666">
        <v>44006</v>
      </c>
      <c r="B2076" s="115" t="s">
        <v>178</v>
      </c>
      <c r="C2076" s="37">
        <v>882214999</v>
      </c>
      <c r="D2076" s="115" t="s">
        <v>139</v>
      </c>
      <c r="E2076" s="115" t="s">
        <v>140</v>
      </c>
      <c r="F2076" s="666"/>
      <c r="G2076" s="115"/>
      <c r="H2076" s="486"/>
      <c r="I2076" s="84"/>
      <c r="J2076" s="665">
        <v>44027</v>
      </c>
      <c r="K2076" s="115"/>
      <c r="L2076" s="486"/>
      <c r="M2076" s="84"/>
      <c r="N2076" s="84"/>
      <c r="O2076" s="84"/>
      <c r="P2076" s="84"/>
      <c r="Q2076" s="84"/>
      <c r="R2076" s="84"/>
      <c r="S2076" s="84"/>
      <c r="T2076" s="84"/>
      <c r="U2076" s="84"/>
      <c r="V2076" s="84"/>
      <c r="W2076" s="84"/>
      <c r="X2076" s="84"/>
      <c r="Y2076" s="84"/>
      <c r="Z2076" s="84"/>
      <c r="AA2076" s="84"/>
      <c r="AB2076" s="84"/>
      <c r="AC2076" s="84"/>
      <c r="AD2076" s="84"/>
    </row>
    <row r="2077" spans="1:30">
      <c r="A2077" s="666">
        <v>44006</v>
      </c>
      <c r="B2077" s="115" t="s">
        <v>178</v>
      </c>
      <c r="C2077" s="37">
        <v>882209016</v>
      </c>
      <c r="D2077" s="115" t="s">
        <v>139</v>
      </c>
      <c r="E2077" s="115" t="s">
        <v>140</v>
      </c>
      <c r="F2077" s="666"/>
      <c r="G2077" s="115"/>
      <c r="H2077" s="486"/>
      <c r="I2077" s="84"/>
      <c r="J2077" s="665">
        <v>44027</v>
      </c>
      <c r="K2077" s="115"/>
      <c r="L2077" s="486"/>
      <c r="M2077" s="84"/>
      <c r="N2077" s="84"/>
      <c r="O2077" s="84"/>
      <c r="P2077" s="84"/>
      <c r="Q2077" s="84"/>
      <c r="R2077" s="84"/>
      <c r="S2077" s="84"/>
      <c r="T2077" s="84"/>
      <c r="U2077" s="84"/>
      <c r="V2077" s="84"/>
      <c r="W2077" s="84"/>
      <c r="X2077" s="84"/>
      <c r="Y2077" s="84"/>
      <c r="Z2077" s="84"/>
      <c r="AA2077" s="84"/>
      <c r="AB2077" s="84"/>
      <c r="AC2077" s="84"/>
      <c r="AD2077" s="84"/>
    </row>
    <row r="2078" spans="1:30">
      <c r="A2078" s="666">
        <v>44010</v>
      </c>
      <c r="B2078" s="115" t="s">
        <v>178</v>
      </c>
      <c r="C2078" s="486">
        <v>880044830</v>
      </c>
      <c r="D2078" s="115" t="s">
        <v>139</v>
      </c>
      <c r="E2078" s="115" t="s">
        <v>140</v>
      </c>
      <c r="F2078" s="666"/>
      <c r="G2078" s="115"/>
      <c r="H2078" s="486"/>
      <c r="I2078" s="84"/>
      <c r="J2078" s="665">
        <v>44040</v>
      </c>
      <c r="K2078" s="115"/>
      <c r="L2078" s="486"/>
      <c r="M2078" s="84"/>
      <c r="N2078" s="84"/>
      <c r="O2078" s="84"/>
      <c r="P2078" s="84"/>
      <c r="Q2078" s="84"/>
      <c r="R2078" s="84"/>
      <c r="S2078" s="84"/>
      <c r="T2078" s="84"/>
      <c r="U2078" s="84"/>
      <c r="V2078" s="84"/>
      <c r="W2078" s="84"/>
      <c r="X2078" s="84"/>
      <c r="Y2078" s="84"/>
      <c r="Z2078" s="84"/>
      <c r="AA2078" s="84"/>
      <c r="AB2078" s="84"/>
      <c r="AC2078" s="84"/>
      <c r="AD2078" s="84"/>
    </row>
    <row r="2079" spans="1:30">
      <c r="A2079" s="665">
        <v>44010</v>
      </c>
      <c r="B2079" s="115" t="s">
        <v>178</v>
      </c>
      <c r="C2079" s="486">
        <v>880042632</v>
      </c>
      <c r="D2079" s="115" t="s">
        <v>139</v>
      </c>
      <c r="E2079" s="115" t="s">
        <v>140</v>
      </c>
      <c r="F2079" s="666"/>
      <c r="G2079" s="115"/>
      <c r="H2079" s="486"/>
      <c r="I2079" s="84"/>
      <c r="J2079" s="115"/>
      <c r="K2079" s="115"/>
      <c r="L2079" s="486"/>
      <c r="M2079" s="84"/>
      <c r="N2079" s="84"/>
      <c r="O2079" s="84"/>
      <c r="P2079" s="84"/>
      <c r="Q2079" s="84"/>
      <c r="R2079" s="84"/>
      <c r="S2079" s="84"/>
      <c r="T2079" s="84"/>
      <c r="U2079" s="84"/>
      <c r="V2079" s="84"/>
      <c r="W2079" s="84"/>
      <c r="X2079" s="84"/>
      <c r="Y2079" s="84"/>
      <c r="Z2079" s="84"/>
      <c r="AA2079" s="84"/>
      <c r="AB2079" s="84"/>
      <c r="AC2079" s="84"/>
      <c r="AD2079" s="84"/>
    </row>
    <row r="2080" spans="1:30">
      <c r="A2080" s="666">
        <v>44010</v>
      </c>
      <c r="B2080" s="115" t="s">
        <v>178</v>
      </c>
      <c r="C2080" s="486">
        <v>882168341</v>
      </c>
      <c r="D2080" s="115" t="s">
        <v>139</v>
      </c>
      <c r="E2080" s="115" t="s">
        <v>140</v>
      </c>
      <c r="F2080" s="666"/>
      <c r="G2080" s="115"/>
      <c r="H2080" s="486"/>
      <c r="I2080" s="84"/>
      <c r="J2080" s="665">
        <v>44040</v>
      </c>
      <c r="K2080" s="115"/>
      <c r="L2080" s="486"/>
      <c r="M2080" s="84"/>
      <c r="N2080" s="84"/>
      <c r="O2080" s="84"/>
      <c r="P2080" s="84"/>
      <c r="Q2080" s="84"/>
      <c r="R2080" s="84"/>
      <c r="S2080" s="84"/>
      <c r="T2080" s="84"/>
      <c r="U2080" s="84"/>
      <c r="V2080" s="84"/>
      <c r="W2080" s="84"/>
      <c r="X2080" s="84"/>
      <c r="Y2080" s="84"/>
      <c r="Z2080" s="84"/>
      <c r="AA2080" s="84"/>
      <c r="AB2080" s="84"/>
      <c r="AC2080" s="84"/>
      <c r="AD2080" s="84"/>
    </row>
    <row r="2081" spans="1:30">
      <c r="A2081" s="666">
        <v>44010</v>
      </c>
      <c r="B2081" s="115" t="s">
        <v>178</v>
      </c>
      <c r="C2081" s="486">
        <v>882113703</v>
      </c>
      <c r="D2081" s="115" t="s">
        <v>139</v>
      </c>
      <c r="E2081" s="115" t="s">
        <v>140</v>
      </c>
      <c r="F2081" s="666"/>
      <c r="G2081" s="115"/>
      <c r="H2081" s="486"/>
      <c r="I2081" s="84"/>
      <c r="J2081" s="665">
        <v>44040</v>
      </c>
      <c r="K2081" s="115"/>
      <c r="L2081" s="486"/>
      <c r="M2081" s="84"/>
      <c r="N2081" s="84"/>
      <c r="O2081" s="84"/>
      <c r="P2081" s="84"/>
      <c r="Q2081" s="84"/>
      <c r="R2081" s="84"/>
      <c r="S2081" s="84"/>
      <c r="T2081" s="84"/>
      <c r="U2081" s="84"/>
      <c r="V2081" s="84"/>
      <c r="W2081" s="84"/>
      <c r="X2081" s="84"/>
      <c r="Y2081" s="84"/>
      <c r="Z2081" s="84"/>
      <c r="AA2081" s="84"/>
      <c r="AB2081" s="84"/>
      <c r="AC2081" s="84"/>
      <c r="AD2081" s="84"/>
    </row>
    <row r="2082" spans="1:30">
      <c r="A2082" s="666">
        <v>44010</v>
      </c>
      <c r="B2082" s="115" t="s">
        <v>178</v>
      </c>
      <c r="C2082" s="486">
        <v>882007720</v>
      </c>
      <c r="D2082" s="115" t="s">
        <v>139</v>
      </c>
      <c r="E2082" s="115" t="s">
        <v>140</v>
      </c>
      <c r="F2082" s="666"/>
      <c r="G2082" s="115"/>
      <c r="H2082" s="486"/>
      <c r="I2082" s="84"/>
      <c r="J2082" s="665">
        <v>44020</v>
      </c>
      <c r="K2082" s="115"/>
      <c r="L2082" s="486"/>
      <c r="M2082" s="84"/>
      <c r="N2082" s="84"/>
      <c r="O2082" s="84"/>
      <c r="P2082" s="84"/>
      <c r="Q2082" s="84"/>
      <c r="R2082" s="84"/>
      <c r="S2082" s="84"/>
      <c r="T2082" s="84"/>
      <c r="U2082" s="84"/>
      <c r="V2082" s="84"/>
      <c r="W2082" s="84"/>
      <c r="X2082" s="84"/>
      <c r="Y2082" s="84"/>
      <c r="Z2082" s="84"/>
      <c r="AA2082" s="84"/>
      <c r="AB2082" s="84"/>
      <c r="AC2082" s="84"/>
      <c r="AD2082" s="84"/>
    </row>
    <row r="2083" spans="1:30">
      <c r="A2083" s="666">
        <v>44010</v>
      </c>
      <c r="B2083" s="115" t="s">
        <v>178</v>
      </c>
      <c r="C2083" s="486">
        <v>881711919</v>
      </c>
      <c r="D2083" s="115" t="s">
        <v>345</v>
      </c>
      <c r="E2083" s="115" t="s">
        <v>140</v>
      </c>
      <c r="F2083" s="666"/>
      <c r="G2083" s="115"/>
      <c r="H2083" s="486"/>
      <c r="I2083" s="84"/>
      <c r="J2083" s="665">
        <v>44039</v>
      </c>
      <c r="K2083" s="115"/>
      <c r="L2083" s="486"/>
      <c r="M2083" s="84"/>
      <c r="N2083" s="84"/>
      <c r="O2083" s="84"/>
      <c r="P2083" s="84"/>
      <c r="Q2083" s="84"/>
      <c r="R2083" s="84"/>
      <c r="S2083" s="84"/>
      <c r="T2083" s="84"/>
      <c r="U2083" s="84"/>
      <c r="V2083" s="84"/>
      <c r="W2083" s="84"/>
      <c r="X2083" s="84"/>
      <c r="Y2083" s="84"/>
      <c r="Z2083" s="84"/>
      <c r="AA2083" s="84"/>
      <c r="AB2083" s="84"/>
      <c r="AC2083" s="84"/>
      <c r="AD2083" s="84"/>
    </row>
    <row r="2084" spans="1:30">
      <c r="A2084" s="666">
        <v>44011</v>
      </c>
      <c r="B2084" s="665" t="s">
        <v>178</v>
      </c>
      <c r="C2084" s="23">
        <v>881819366</v>
      </c>
      <c r="D2084" s="665" t="s">
        <v>139</v>
      </c>
      <c r="E2084" s="665" t="s">
        <v>140</v>
      </c>
      <c r="F2084" s="666"/>
      <c r="G2084" s="666"/>
      <c r="H2084" s="666"/>
      <c r="I2084" s="666"/>
      <c r="J2084" s="666">
        <v>44041</v>
      </c>
      <c r="K2084" s="666"/>
      <c r="L2084" s="666"/>
      <c r="M2084" s="84"/>
      <c r="N2084" s="84"/>
      <c r="O2084" s="84"/>
      <c r="P2084" s="84"/>
      <c r="Q2084" s="84"/>
      <c r="R2084" s="84"/>
      <c r="S2084" s="84"/>
      <c r="T2084" s="84"/>
      <c r="U2084" s="84"/>
      <c r="V2084" s="84"/>
      <c r="W2084" s="84"/>
      <c r="X2084" s="84"/>
      <c r="Y2084" s="84"/>
      <c r="Z2084" s="84"/>
      <c r="AA2084" s="84"/>
      <c r="AB2084" s="84"/>
      <c r="AC2084" s="84"/>
      <c r="AD2084" s="84"/>
    </row>
    <row r="2085" spans="1:30">
      <c r="A2085" s="665">
        <v>44011</v>
      </c>
      <c r="B2085" s="665" t="s">
        <v>178</v>
      </c>
      <c r="C2085" s="115">
        <v>882302691</v>
      </c>
      <c r="D2085" s="665" t="s">
        <v>139</v>
      </c>
      <c r="E2085" s="665" t="s">
        <v>140</v>
      </c>
      <c r="F2085" s="665"/>
      <c r="G2085" s="665"/>
      <c r="H2085" s="665"/>
      <c r="I2085" s="665"/>
      <c r="J2085" s="665">
        <v>44028</v>
      </c>
      <c r="K2085" s="665"/>
      <c r="L2085" s="665"/>
      <c r="M2085" s="665"/>
      <c r="N2085" s="84"/>
      <c r="O2085" s="84"/>
      <c r="P2085" s="84"/>
      <c r="Q2085" s="84"/>
      <c r="R2085" s="84"/>
      <c r="S2085" s="84"/>
      <c r="T2085" s="84"/>
      <c r="U2085" s="84"/>
      <c r="V2085" s="84"/>
      <c r="W2085" s="84"/>
      <c r="X2085" s="84"/>
      <c r="Y2085" s="84"/>
      <c r="Z2085" s="84"/>
      <c r="AA2085" s="84"/>
      <c r="AB2085" s="84"/>
      <c r="AC2085" s="84"/>
      <c r="AD2085" s="84"/>
    </row>
    <row r="2086" spans="1:30">
      <c r="A2086" s="665">
        <v>44011</v>
      </c>
      <c r="B2086" s="665" t="s">
        <v>178</v>
      </c>
      <c r="C2086" s="115">
        <v>882262005</v>
      </c>
      <c r="D2086" s="665" t="s">
        <v>139</v>
      </c>
      <c r="E2086" s="665" t="s">
        <v>140</v>
      </c>
      <c r="F2086" s="665"/>
      <c r="G2086" s="665"/>
      <c r="H2086" s="665"/>
      <c r="I2086" s="665"/>
      <c r="J2086" s="665">
        <v>44041</v>
      </c>
      <c r="K2086" s="665"/>
      <c r="L2086" s="665"/>
      <c r="M2086" s="665"/>
      <c r="N2086" s="84"/>
      <c r="O2086" s="84"/>
      <c r="P2086" s="84"/>
      <c r="Q2086" s="84"/>
      <c r="R2086" s="84"/>
      <c r="S2086" s="84"/>
      <c r="T2086" s="84"/>
      <c r="U2086" s="84"/>
      <c r="V2086" s="84"/>
      <c r="W2086" s="84"/>
      <c r="X2086" s="84"/>
      <c r="Y2086" s="84"/>
      <c r="Z2086" s="84"/>
      <c r="AA2086" s="84"/>
      <c r="AB2086" s="84"/>
      <c r="AC2086" s="84"/>
      <c r="AD2086" s="84"/>
    </row>
    <row r="2087" spans="1:30">
      <c r="A2087" s="665">
        <v>44011</v>
      </c>
      <c r="B2087" s="665" t="s">
        <v>178</v>
      </c>
      <c r="C2087" s="84">
        <v>882259879</v>
      </c>
      <c r="D2087" s="665" t="s">
        <v>139</v>
      </c>
      <c r="E2087" s="665" t="s">
        <v>140</v>
      </c>
      <c r="F2087" s="665"/>
      <c r="G2087" s="665"/>
      <c r="H2087" s="665"/>
      <c r="I2087" s="665"/>
      <c r="J2087" s="665">
        <v>44034</v>
      </c>
      <c r="K2087" s="665"/>
      <c r="L2087" s="665"/>
      <c r="M2087" s="665"/>
      <c r="N2087" s="84"/>
      <c r="O2087" s="84"/>
      <c r="P2087" s="84"/>
      <c r="Q2087" s="84"/>
      <c r="R2087" s="84"/>
      <c r="S2087" s="84"/>
      <c r="T2087" s="84"/>
      <c r="U2087" s="84"/>
      <c r="V2087" s="84"/>
      <c r="W2087" s="84"/>
      <c r="X2087" s="84"/>
      <c r="Y2087" s="84"/>
      <c r="Z2087" s="84"/>
      <c r="AA2087" s="84"/>
      <c r="AB2087" s="84"/>
      <c r="AC2087" s="84"/>
      <c r="AD2087" s="84"/>
    </row>
    <row r="2088" spans="1:30">
      <c r="A2088" s="665">
        <v>44011</v>
      </c>
      <c r="B2088" s="665" t="s">
        <v>178</v>
      </c>
      <c r="C2088" s="115">
        <v>882256285</v>
      </c>
      <c r="D2088" s="665" t="s">
        <v>139</v>
      </c>
      <c r="E2088" s="665" t="s">
        <v>140</v>
      </c>
      <c r="F2088" s="665"/>
      <c r="G2088" s="665"/>
      <c r="H2088" s="665"/>
      <c r="I2088" s="665"/>
      <c r="J2088" s="665">
        <v>44041</v>
      </c>
      <c r="K2088" s="665"/>
      <c r="L2088" s="665"/>
      <c r="M2088" s="665"/>
      <c r="N2088" s="84"/>
      <c r="O2088" s="84"/>
      <c r="P2088" s="84"/>
      <c r="Q2088" s="84"/>
      <c r="R2088" s="84"/>
      <c r="S2088" s="84"/>
      <c r="T2088" s="84"/>
      <c r="U2088" s="84"/>
      <c r="V2088" s="84"/>
      <c r="W2088" s="84"/>
      <c r="X2088" s="84"/>
      <c r="Y2088" s="84"/>
      <c r="Z2088" s="84"/>
      <c r="AA2088" s="84"/>
      <c r="AB2088" s="84"/>
      <c r="AC2088" s="84"/>
      <c r="AD2088" s="84"/>
    </row>
    <row r="2089" spans="1:30">
      <c r="A2089" s="665">
        <v>44001</v>
      </c>
      <c r="B2089" s="665" t="s">
        <v>178</v>
      </c>
      <c r="C2089" s="115">
        <v>882236410</v>
      </c>
      <c r="D2089" s="665" t="s">
        <v>139</v>
      </c>
      <c r="E2089" s="665" t="s">
        <v>140</v>
      </c>
      <c r="F2089" s="665"/>
      <c r="G2089" s="665"/>
      <c r="H2089" s="665"/>
      <c r="I2089" s="665"/>
      <c r="J2089" s="665">
        <v>44034</v>
      </c>
      <c r="K2089" s="665"/>
      <c r="L2089" s="665"/>
      <c r="M2089" s="665"/>
      <c r="N2089" s="84"/>
      <c r="O2089" s="84"/>
      <c r="P2089" s="84"/>
      <c r="Q2089" s="84"/>
      <c r="R2089" s="84"/>
      <c r="S2089" s="84"/>
      <c r="T2089" s="84"/>
      <c r="U2089" s="84"/>
      <c r="V2089" s="84"/>
      <c r="W2089" s="84"/>
      <c r="X2089" s="84"/>
      <c r="Y2089" s="84"/>
      <c r="Z2089" s="84"/>
      <c r="AA2089" s="84"/>
      <c r="AB2089" s="84"/>
      <c r="AC2089" s="84"/>
      <c r="AD2089" s="84"/>
    </row>
    <row r="2090" spans="1:30">
      <c r="A2090" s="666">
        <v>44011</v>
      </c>
      <c r="B2090" s="604" t="s">
        <v>178</v>
      </c>
      <c r="C2090" s="375">
        <v>882215597</v>
      </c>
      <c r="D2090" s="604" t="s">
        <v>139</v>
      </c>
      <c r="E2090" s="604" t="s">
        <v>140</v>
      </c>
      <c r="F2090" s="84"/>
      <c r="G2090" s="84"/>
      <c r="H2090" s="84"/>
      <c r="I2090" s="84"/>
      <c r="J2090" s="665">
        <v>44039</v>
      </c>
      <c r="K2090" s="84"/>
      <c r="L2090" s="84"/>
      <c r="M2090" s="84"/>
      <c r="N2090" s="84"/>
      <c r="O2090" s="84"/>
      <c r="P2090" s="84"/>
      <c r="Q2090" s="84"/>
      <c r="R2090" s="84"/>
      <c r="S2090" s="84"/>
      <c r="T2090" s="84"/>
      <c r="U2090" s="84"/>
      <c r="V2090" s="84"/>
      <c r="W2090" s="84"/>
      <c r="X2090" s="84"/>
      <c r="Y2090" s="84"/>
      <c r="Z2090" s="84"/>
      <c r="AA2090" s="84"/>
      <c r="AB2090" s="84"/>
      <c r="AC2090" s="84"/>
      <c r="AD2090" s="84"/>
    </row>
    <row r="2091" spans="1:30">
      <c r="A2091" s="666">
        <v>44011</v>
      </c>
      <c r="B2091" s="115" t="s">
        <v>178</v>
      </c>
      <c r="C2091" s="486">
        <v>882206118</v>
      </c>
      <c r="D2091" s="115" t="s">
        <v>139</v>
      </c>
      <c r="E2091" s="115" t="s">
        <v>140</v>
      </c>
      <c r="F2091" s="666"/>
      <c r="G2091" s="486"/>
      <c r="H2091" s="486"/>
      <c r="I2091" s="666"/>
      <c r="J2091" s="666">
        <v>44033</v>
      </c>
      <c r="K2091" s="84"/>
      <c r="L2091" s="84"/>
      <c r="M2091" s="84"/>
      <c r="N2091" s="84"/>
      <c r="O2091" s="84"/>
      <c r="P2091" s="84"/>
      <c r="Q2091" s="84"/>
      <c r="R2091" s="84"/>
      <c r="S2091" s="84"/>
      <c r="T2091" s="84"/>
      <c r="U2091" s="84"/>
      <c r="V2091" s="84"/>
      <c r="W2091" s="84"/>
      <c r="X2091" s="84"/>
      <c r="Y2091" s="84"/>
      <c r="Z2091" s="84"/>
      <c r="AA2091" s="84"/>
      <c r="AB2091" s="84"/>
      <c r="AC2091" s="84"/>
      <c r="AD2091" s="84"/>
    </row>
    <row r="2092" spans="1:30">
      <c r="A2092" s="666">
        <v>44006</v>
      </c>
      <c r="B2092" s="115" t="s">
        <v>178</v>
      </c>
      <c r="C2092" s="84">
        <v>882197935</v>
      </c>
      <c r="D2092" s="115" t="s">
        <v>139</v>
      </c>
      <c r="E2092" s="115" t="s">
        <v>140</v>
      </c>
      <c r="F2092" s="666"/>
      <c r="G2092" s="486"/>
      <c r="H2092" s="486"/>
      <c r="I2092" s="666"/>
      <c r="J2092" s="265">
        <v>44035</v>
      </c>
      <c r="K2092" s="84"/>
      <c r="L2092" s="84"/>
      <c r="M2092" s="84"/>
      <c r="N2092" s="84"/>
      <c r="O2092" s="84"/>
      <c r="P2092" s="84"/>
      <c r="Q2092" s="84"/>
      <c r="R2092" s="84"/>
      <c r="S2092" s="84"/>
      <c r="T2092" s="84"/>
      <c r="U2092" s="84"/>
      <c r="V2092" s="84"/>
      <c r="W2092" s="84"/>
      <c r="X2092" s="84"/>
      <c r="Y2092" s="84"/>
      <c r="Z2092" s="84"/>
      <c r="AA2092" s="84"/>
      <c r="AB2092" s="84"/>
      <c r="AC2092" s="84"/>
      <c r="AD2092" s="84"/>
    </row>
    <row r="2093" spans="1:30">
      <c r="A2093" s="666">
        <v>44011</v>
      </c>
      <c r="B2093" s="115" t="s">
        <v>178</v>
      </c>
      <c r="C2093" s="486">
        <v>882045515</v>
      </c>
      <c r="D2093" s="115" t="s">
        <v>139</v>
      </c>
      <c r="E2093" s="115" t="s">
        <v>140</v>
      </c>
      <c r="F2093" s="666"/>
      <c r="G2093" s="486"/>
      <c r="H2093" s="486"/>
      <c r="I2093" s="666"/>
      <c r="J2093" s="265">
        <v>44034</v>
      </c>
      <c r="K2093" s="84"/>
      <c r="L2093" s="84"/>
      <c r="M2093" s="664"/>
      <c r="N2093" s="84"/>
      <c r="O2093" s="84"/>
      <c r="P2093" s="84"/>
      <c r="Q2093" s="84"/>
      <c r="R2093" s="84"/>
      <c r="S2093" s="84"/>
      <c r="T2093" s="84"/>
      <c r="U2093" s="84"/>
      <c r="V2093" s="84"/>
      <c r="W2093" s="84"/>
      <c r="X2093" s="84"/>
      <c r="Y2093" s="84"/>
      <c r="Z2093" s="84"/>
      <c r="AA2093" s="84"/>
      <c r="AB2093" s="84"/>
      <c r="AC2093" s="84"/>
      <c r="AD2093" s="84"/>
    </row>
    <row r="2094" spans="1:30">
      <c r="A2094" s="666">
        <v>44011</v>
      </c>
      <c r="B2094" s="115" t="s">
        <v>178</v>
      </c>
      <c r="C2094" s="486">
        <v>881114002</v>
      </c>
      <c r="D2094" s="115" t="s">
        <v>139</v>
      </c>
      <c r="E2094" s="115" t="s">
        <v>140</v>
      </c>
      <c r="F2094" s="666"/>
      <c r="G2094" s="486"/>
      <c r="H2094" s="486"/>
      <c r="I2094" s="666"/>
      <c r="J2094" s="265">
        <v>44040</v>
      </c>
      <c r="K2094" s="84"/>
      <c r="L2094" s="84"/>
      <c r="M2094" s="664"/>
      <c r="N2094" s="84"/>
      <c r="O2094" s="84"/>
      <c r="P2094" s="84"/>
      <c r="Q2094" s="84"/>
      <c r="R2094" s="84"/>
      <c r="S2094" s="84"/>
      <c r="T2094" s="84"/>
      <c r="U2094" s="84"/>
      <c r="V2094" s="84"/>
      <c r="W2094" s="84"/>
      <c r="X2094" s="84"/>
      <c r="Y2094" s="84"/>
      <c r="Z2094" s="84"/>
      <c r="AA2094" s="84"/>
      <c r="AB2094" s="84"/>
      <c r="AC2094" s="84"/>
      <c r="AD2094" s="84"/>
    </row>
    <row r="2095" spans="1:30">
      <c r="A2095" s="666">
        <v>43993</v>
      </c>
      <c r="B2095" s="115" t="s">
        <v>178</v>
      </c>
      <c r="C2095" s="486">
        <v>882229091</v>
      </c>
      <c r="D2095" s="115" t="s">
        <v>152</v>
      </c>
      <c r="E2095" s="115" t="s">
        <v>140</v>
      </c>
      <c r="F2095" s="666"/>
      <c r="G2095" s="486"/>
      <c r="H2095" s="666">
        <v>44012</v>
      </c>
      <c r="I2095" s="666"/>
      <c r="J2095" s="265">
        <v>44027</v>
      </c>
      <c r="K2095" s="84"/>
      <c r="L2095" s="84"/>
      <c r="M2095" s="664"/>
      <c r="N2095" s="84"/>
      <c r="O2095" s="84"/>
      <c r="P2095" s="84"/>
      <c r="Q2095" s="84"/>
      <c r="R2095" s="84"/>
      <c r="S2095" s="84"/>
      <c r="T2095" s="84"/>
      <c r="U2095" s="84"/>
      <c r="V2095" s="84"/>
      <c r="W2095" s="84"/>
      <c r="X2095" s="84"/>
      <c r="Y2095" s="84"/>
      <c r="Z2095" s="84"/>
      <c r="AA2095" s="84"/>
      <c r="AB2095" s="84"/>
      <c r="AC2095" s="84"/>
      <c r="AD2095" s="84"/>
    </row>
    <row r="2096" spans="1:30">
      <c r="A2096" s="666">
        <v>44012</v>
      </c>
      <c r="B2096" s="115" t="s">
        <v>178</v>
      </c>
      <c r="C2096" s="486">
        <v>881529734</v>
      </c>
      <c r="D2096" s="115" t="s">
        <v>139</v>
      </c>
      <c r="E2096" s="115" t="s">
        <v>140</v>
      </c>
      <c r="F2096" s="666"/>
      <c r="G2096" s="486"/>
      <c r="H2096" s="486"/>
      <c r="I2096" s="666"/>
      <c r="J2096" s="265">
        <v>44027</v>
      </c>
      <c r="K2096" s="84"/>
      <c r="L2096" s="84"/>
      <c r="M2096" s="664"/>
      <c r="N2096" s="84"/>
      <c r="O2096" s="84"/>
      <c r="P2096" s="84"/>
      <c r="Q2096" s="84"/>
      <c r="R2096" s="84"/>
      <c r="S2096" s="84"/>
      <c r="T2096" s="84"/>
      <c r="U2096" s="84"/>
      <c r="V2096" s="84"/>
      <c r="W2096" s="84"/>
      <c r="X2096" s="84"/>
      <c r="Y2096" s="84"/>
      <c r="Z2096" s="84"/>
      <c r="AA2096" s="84"/>
      <c r="AB2096" s="84"/>
      <c r="AC2096" s="84"/>
      <c r="AD2096" s="84"/>
    </row>
    <row r="2097" spans="1:30">
      <c r="A2097" s="666">
        <v>44005</v>
      </c>
      <c r="B2097" s="115" t="s">
        <v>178</v>
      </c>
      <c r="C2097" s="486">
        <v>880038482</v>
      </c>
      <c r="D2097" s="115" t="s">
        <v>139</v>
      </c>
      <c r="E2097" s="115" t="s">
        <v>140</v>
      </c>
      <c r="F2097" s="666"/>
      <c r="G2097" s="486"/>
      <c r="H2097" s="666">
        <v>44012</v>
      </c>
      <c r="I2097" s="666"/>
      <c r="J2097" s="265">
        <v>44020</v>
      </c>
      <c r="K2097" s="84"/>
      <c r="L2097" s="84"/>
      <c r="M2097" s="664"/>
      <c r="N2097" s="84"/>
      <c r="O2097" s="84"/>
      <c r="P2097" s="84"/>
      <c r="Q2097" s="84"/>
      <c r="R2097" s="84"/>
      <c r="S2097" s="84"/>
      <c r="T2097" s="84"/>
      <c r="U2097" s="84"/>
      <c r="V2097" s="84"/>
      <c r="W2097" s="84"/>
      <c r="X2097" s="84"/>
      <c r="Y2097" s="84"/>
      <c r="Z2097" s="84"/>
      <c r="AA2097" s="84"/>
      <c r="AB2097" s="84"/>
      <c r="AC2097" s="84"/>
      <c r="AD2097" s="84"/>
    </row>
    <row r="2098" spans="1:30">
      <c r="A2098" s="666">
        <v>43994</v>
      </c>
      <c r="B2098" s="115" t="s">
        <v>178</v>
      </c>
      <c r="C2098" s="486">
        <v>881855046</v>
      </c>
      <c r="D2098" s="115" t="s">
        <v>139</v>
      </c>
      <c r="E2098" s="115" t="s">
        <v>140</v>
      </c>
      <c r="F2098" s="666"/>
      <c r="G2098" s="486"/>
      <c r="H2098" s="666">
        <v>44012</v>
      </c>
      <c r="I2098" s="666"/>
      <c r="J2098" s="265">
        <v>44020</v>
      </c>
      <c r="K2098" s="84"/>
      <c r="L2098" s="84"/>
      <c r="M2098" s="664"/>
      <c r="N2098" s="84"/>
      <c r="O2098" s="84"/>
      <c r="P2098" s="84"/>
      <c r="Q2098" s="84"/>
      <c r="R2098" s="84"/>
      <c r="S2098" s="84"/>
      <c r="T2098" s="84"/>
      <c r="U2098" s="84"/>
      <c r="V2098" s="84"/>
      <c r="W2098" s="84"/>
      <c r="X2098" s="84"/>
      <c r="Y2098" s="84"/>
      <c r="Z2098" s="84"/>
      <c r="AA2098" s="84"/>
      <c r="AB2098" s="84"/>
      <c r="AC2098" s="84"/>
      <c r="AD2098" s="84"/>
    </row>
    <row r="2099" spans="1:30">
      <c r="A2099" s="666">
        <v>44006</v>
      </c>
      <c r="B2099" s="115" t="s">
        <v>178</v>
      </c>
      <c r="C2099" s="486">
        <v>882236337</v>
      </c>
      <c r="D2099" s="115" t="s">
        <v>139</v>
      </c>
      <c r="E2099" s="115" t="s">
        <v>140</v>
      </c>
      <c r="F2099" s="666"/>
      <c r="G2099" s="486"/>
      <c r="H2099" s="666">
        <v>44012</v>
      </c>
      <c r="I2099" s="666"/>
      <c r="J2099" s="265">
        <v>44027</v>
      </c>
      <c r="K2099" s="84"/>
      <c r="L2099" s="84"/>
      <c r="M2099" s="664"/>
      <c r="N2099" s="84"/>
      <c r="O2099" s="84"/>
      <c r="P2099" s="84"/>
      <c r="Q2099" s="84"/>
      <c r="R2099" s="84"/>
      <c r="S2099" s="84"/>
      <c r="T2099" s="84"/>
      <c r="U2099" s="84"/>
      <c r="V2099" s="84"/>
      <c r="W2099" s="84"/>
      <c r="X2099" s="84"/>
      <c r="Y2099" s="84"/>
      <c r="Z2099" s="84"/>
      <c r="AA2099" s="84"/>
      <c r="AB2099" s="84"/>
      <c r="AC2099" s="84"/>
      <c r="AD2099" s="84"/>
    </row>
    <row r="2100" spans="1:30">
      <c r="A2100" s="666">
        <v>44012</v>
      </c>
      <c r="B2100" s="115" t="s">
        <v>178</v>
      </c>
      <c r="C2100" s="486">
        <v>880263511</v>
      </c>
      <c r="D2100" s="115" t="s">
        <v>139</v>
      </c>
      <c r="E2100" s="115" t="s">
        <v>140</v>
      </c>
      <c r="F2100" s="666"/>
      <c r="G2100" s="486"/>
      <c r="H2100" s="486"/>
      <c r="I2100" s="666"/>
      <c r="J2100" s="265">
        <v>44027</v>
      </c>
      <c r="K2100" s="84"/>
      <c r="L2100" s="84"/>
      <c r="M2100" s="664"/>
      <c r="N2100" s="84"/>
      <c r="O2100" s="84"/>
      <c r="P2100" s="84"/>
      <c r="Q2100" s="84"/>
      <c r="R2100" s="84"/>
      <c r="S2100" s="84"/>
      <c r="T2100" s="84"/>
      <c r="U2100" s="84"/>
      <c r="V2100" s="84"/>
      <c r="W2100" s="84"/>
      <c r="X2100" s="84"/>
      <c r="Y2100" s="84"/>
      <c r="Z2100" s="84"/>
      <c r="AA2100" s="84"/>
      <c r="AB2100" s="84"/>
      <c r="AC2100" s="84"/>
      <c r="AD2100" s="84"/>
    </row>
    <row r="2101" spans="1:30">
      <c r="A2101" s="666">
        <v>44012</v>
      </c>
      <c r="B2101" s="115" t="s">
        <v>178</v>
      </c>
      <c r="C2101" s="486">
        <v>881886144</v>
      </c>
      <c r="D2101" s="115" t="s">
        <v>139</v>
      </c>
      <c r="E2101" s="115" t="s">
        <v>140</v>
      </c>
      <c r="F2101" s="666"/>
      <c r="G2101" s="486"/>
      <c r="H2101" s="486"/>
      <c r="I2101" s="666"/>
      <c r="J2101" s="265">
        <v>44027</v>
      </c>
      <c r="K2101" s="84"/>
      <c r="L2101" s="84"/>
      <c r="M2101" s="664" t="s">
        <v>200</v>
      </c>
      <c r="N2101" s="84"/>
      <c r="O2101" s="84"/>
      <c r="P2101" s="84"/>
      <c r="Q2101" s="84"/>
      <c r="R2101" s="84"/>
      <c r="S2101" s="84"/>
      <c r="T2101" s="84"/>
      <c r="U2101" s="84"/>
      <c r="V2101" s="84"/>
      <c r="W2101" s="84"/>
      <c r="X2101" s="84"/>
      <c r="Y2101" s="84"/>
      <c r="Z2101" s="84"/>
      <c r="AA2101" s="84"/>
      <c r="AB2101" s="84"/>
      <c r="AC2101" s="84"/>
      <c r="AD2101" s="84"/>
    </row>
    <row r="2102" spans="1:30">
      <c r="A2102" s="666">
        <v>44012</v>
      </c>
      <c r="B2102" s="115" t="s">
        <v>178</v>
      </c>
      <c r="C2102" s="486">
        <v>881848064</v>
      </c>
      <c r="D2102" s="115" t="s">
        <v>139</v>
      </c>
      <c r="E2102" s="115" t="s">
        <v>140</v>
      </c>
      <c r="F2102" s="666"/>
      <c r="G2102" s="486"/>
      <c r="H2102" s="486"/>
      <c r="I2102" s="666"/>
      <c r="J2102" s="265">
        <v>44042</v>
      </c>
      <c r="K2102" s="84"/>
      <c r="L2102" s="84"/>
      <c r="M2102" s="664"/>
      <c r="N2102" s="84"/>
      <c r="O2102" s="84"/>
      <c r="P2102" s="84"/>
      <c r="Q2102" s="84"/>
      <c r="R2102" s="84"/>
      <c r="S2102" s="84"/>
      <c r="T2102" s="84"/>
      <c r="U2102" s="84"/>
      <c r="V2102" s="84"/>
      <c r="W2102" s="84"/>
      <c r="X2102" s="84"/>
      <c r="Y2102" s="84"/>
      <c r="Z2102" s="84"/>
      <c r="AA2102" s="84"/>
      <c r="AB2102" s="84"/>
      <c r="AC2102" s="84"/>
      <c r="AD2102" s="84"/>
    </row>
    <row r="2103" spans="1:30">
      <c r="A2103" s="666">
        <v>44012</v>
      </c>
      <c r="B2103" s="115" t="s">
        <v>178</v>
      </c>
      <c r="C2103" s="486">
        <v>881841386</v>
      </c>
      <c r="D2103" s="115" t="s">
        <v>139</v>
      </c>
      <c r="E2103" s="115" t="s">
        <v>140</v>
      </c>
      <c r="F2103" s="666"/>
      <c r="G2103" s="486"/>
      <c r="H2103" s="486"/>
      <c r="I2103" s="666"/>
      <c r="J2103" s="265">
        <v>44042</v>
      </c>
      <c r="K2103" s="84"/>
      <c r="L2103" s="84"/>
      <c r="M2103" s="664"/>
      <c r="N2103" s="84"/>
      <c r="O2103" s="84"/>
      <c r="P2103" s="84"/>
      <c r="Q2103" s="84"/>
      <c r="R2103" s="84"/>
      <c r="S2103" s="84"/>
      <c r="T2103" s="84"/>
      <c r="U2103" s="84"/>
      <c r="V2103" s="84"/>
      <c r="W2103" s="84"/>
      <c r="X2103" s="84"/>
      <c r="Y2103" s="84"/>
      <c r="Z2103" s="84"/>
      <c r="AA2103" s="84"/>
      <c r="AB2103" s="84"/>
      <c r="AC2103" s="84"/>
      <c r="AD2103" s="84"/>
    </row>
    <row r="2104" spans="1:30">
      <c r="A2104" s="666">
        <v>44012</v>
      </c>
      <c r="B2104" s="115" t="s">
        <v>178</v>
      </c>
      <c r="C2104" s="486">
        <v>881840878</v>
      </c>
      <c r="D2104" s="115" t="s">
        <v>139</v>
      </c>
      <c r="E2104" s="115" t="s">
        <v>140</v>
      </c>
      <c r="F2104" s="666"/>
      <c r="G2104" s="486"/>
      <c r="H2104" s="486"/>
      <c r="I2104" s="666"/>
      <c r="J2104" s="265">
        <v>44042</v>
      </c>
      <c r="K2104" s="84"/>
      <c r="L2104" s="84"/>
      <c r="M2104" s="664"/>
      <c r="N2104" s="84"/>
      <c r="O2104" s="84"/>
      <c r="P2104" s="84"/>
      <c r="Q2104" s="84"/>
      <c r="R2104" s="84"/>
      <c r="S2104" s="84"/>
      <c r="T2104" s="84"/>
      <c r="U2104" s="84"/>
      <c r="V2104" s="84"/>
      <c r="W2104" s="84"/>
      <c r="X2104" s="84"/>
      <c r="Y2104" s="84"/>
      <c r="Z2104" s="84"/>
      <c r="AA2104" s="84"/>
      <c r="AB2104" s="84"/>
      <c r="AC2104" s="84"/>
      <c r="AD2104" s="84"/>
    </row>
    <row r="2105" spans="1:30">
      <c r="A2105" s="666">
        <v>44012</v>
      </c>
      <c r="B2105" s="115" t="s">
        <v>178</v>
      </c>
      <c r="C2105" s="37">
        <v>881819806</v>
      </c>
      <c r="D2105" s="115" t="s">
        <v>139</v>
      </c>
      <c r="E2105" s="115" t="s">
        <v>140</v>
      </c>
      <c r="F2105" s="666"/>
      <c r="G2105" s="486"/>
      <c r="H2105" s="486"/>
      <c r="I2105" s="666"/>
      <c r="J2105" s="265">
        <v>44042</v>
      </c>
      <c r="K2105" s="84"/>
      <c r="L2105" s="84"/>
      <c r="M2105" s="664"/>
      <c r="N2105" s="84"/>
      <c r="O2105" s="84"/>
      <c r="P2105" s="84"/>
      <c r="Q2105" s="84"/>
      <c r="R2105" s="84"/>
      <c r="S2105" s="84"/>
      <c r="T2105" s="84"/>
      <c r="U2105" s="84"/>
      <c r="V2105" s="84"/>
      <c r="W2105" s="84"/>
      <c r="X2105" s="84"/>
      <c r="Y2105" s="84"/>
      <c r="Z2105" s="84"/>
      <c r="AA2105" s="84"/>
      <c r="AB2105" s="84"/>
      <c r="AC2105" s="84"/>
      <c r="AD2105" s="84"/>
    </row>
    <row r="2106" spans="1:30">
      <c r="A2106" s="666">
        <v>44012</v>
      </c>
      <c r="B2106" s="115" t="s">
        <v>178</v>
      </c>
      <c r="C2106" s="486">
        <v>881815007</v>
      </c>
      <c r="D2106" s="115" t="s">
        <v>139</v>
      </c>
      <c r="E2106" s="115" t="s">
        <v>140</v>
      </c>
      <c r="F2106" s="666"/>
      <c r="G2106" s="486"/>
      <c r="H2106" s="486"/>
      <c r="I2106" s="666"/>
      <c r="J2106" s="265">
        <v>44042</v>
      </c>
      <c r="K2106" s="84"/>
      <c r="L2106" s="84"/>
      <c r="M2106" s="664"/>
      <c r="N2106" s="84"/>
      <c r="O2106" s="84"/>
      <c r="P2106" s="84"/>
      <c r="Q2106" s="84"/>
      <c r="R2106" s="84"/>
      <c r="S2106" s="84"/>
      <c r="T2106" s="84"/>
      <c r="U2106" s="84"/>
      <c r="V2106" s="84"/>
      <c r="W2106" s="84"/>
      <c r="X2106" s="84"/>
      <c r="Y2106" s="84"/>
      <c r="Z2106" s="84"/>
      <c r="AA2106" s="84"/>
      <c r="AB2106" s="84"/>
      <c r="AC2106" s="84"/>
      <c r="AD2106" s="84"/>
    </row>
    <row r="2107" spans="1:30">
      <c r="A2107" s="666">
        <v>44012</v>
      </c>
      <c r="B2107" s="115" t="s">
        <v>178</v>
      </c>
      <c r="C2107" s="486">
        <v>881491897</v>
      </c>
      <c r="D2107" s="115" t="s">
        <v>139</v>
      </c>
      <c r="E2107" s="115" t="s">
        <v>140</v>
      </c>
      <c r="F2107" s="666"/>
      <c r="G2107" s="486"/>
      <c r="H2107" s="486"/>
      <c r="I2107" s="666"/>
      <c r="J2107" s="265">
        <v>44028</v>
      </c>
      <c r="K2107" s="84"/>
      <c r="L2107" s="84"/>
      <c r="M2107" s="664"/>
      <c r="N2107" s="84"/>
      <c r="O2107" s="84"/>
      <c r="P2107" s="84"/>
      <c r="Q2107" s="84"/>
      <c r="R2107" s="84"/>
      <c r="S2107" s="84"/>
      <c r="T2107" s="84"/>
      <c r="U2107" s="84"/>
      <c r="V2107" s="84"/>
      <c r="W2107" s="84"/>
      <c r="X2107" s="84"/>
      <c r="Y2107" s="84"/>
      <c r="Z2107" s="84"/>
      <c r="AA2107" s="84"/>
      <c r="AB2107" s="84"/>
      <c r="AC2107" s="84"/>
      <c r="AD2107" s="84"/>
    </row>
    <row r="2108" spans="1:30">
      <c r="A2108" s="666">
        <v>44012</v>
      </c>
      <c r="B2108" s="115" t="s">
        <v>178</v>
      </c>
      <c r="C2108" s="486">
        <v>881407176</v>
      </c>
      <c r="D2108" s="115" t="s">
        <v>139</v>
      </c>
      <c r="E2108" s="115" t="s">
        <v>140</v>
      </c>
      <c r="F2108" s="666"/>
      <c r="G2108" s="486"/>
      <c r="H2108" s="486"/>
      <c r="I2108" s="84"/>
      <c r="J2108" s="666">
        <v>44033</v>
      </c>
      <c r="K2108" s="84"/>
      <c r="L2108" s="84"/>
      <c r="M2108" s="664"/>
      <c r="N2108" s="84"/>
      <c r="O2108" s="84"/>
      <c r="P2108" s="84"/>
      <c r="Q2108" s="84"/>
      <c r="R2108" s="84"/>
      <c r="S2108" s="84"/>
      <c r="T2108" s="84"/>
      <c r="U2108" s="84"/>
      <c r="V2108" s="84"/>
      <c r="W2108" s="84"/>
      <c r="X2108" s="84"/>
      <c r="Y2108" s="84"/>
      <c r="Z2108" s="84"/>
      <c r="AA2108" s="84"/>
      <c r="AB2108" s="84"/>
      <c r="AC2108" s="84"/>
      <c r="AD2108" s="84"/>
    </row>
    <row r="2109" spans="1:30">
      <c r="A2109" s="666">
        <v>44012</v>
      </c>
      <c r="B2109" s="115" t="s">
        <v>178</v>
      </c>
      <c r="C2109" s="37">
        <v>881439546</v>
      </c>
      <c r="D2109" s="115" t="s">
        <v>139</v>
      </c>
      <c r="E2109" s="115" t="s">
        <v>140</v>
      </c>
      <c r="F2109" s="666"/>
      <c r="G2109" s="486"/>
      <c r="H2109" s="486"/>
      <c r="I2109" s="37"/>
      <c r="J2109" s="666">
        <v>44042</v>
      </c>
      <c r="K2109" s="84"/>
      <c r="L2109" s="84"/>
      <c r="M2109" s="664"/>
      <c r="N2109" s="84"/>
      <c r="O2109" s="84"/>
      <c r="P2109" s="84"/>
      <c r="Q2109" s="84"/>
      <c r="R2109" s="84"/>
      <c r="S2109" s="84"/>
      <c r="T2109" s="84"/>
      <c r="U2109" s="84"/>
      <c r="V2109" s="84"/>
      <c r="W2109" s="84"/>
      <c r="X2109" s="84"/>
      <c r="Y2109" s="84"/>
      <c r="Z2109" s="84"/>
      <c r="AA2109" s="84"/>
      <c r="AB2109" s="84"/>
      <c r="AC2109" s="84"/>
      <c r="AD2109" s="84"/>
    </row>
    <row r="2110" spans="1:30">
      <c r="A2110" s="666">
        <v>44010</v>
      </c>
      <c r="B2110" s="115" t="s">
        <v>11175</v>
      </c>
      <c r="C2110" s="37">
        <v>882074114</v>
      </c>
      <c r="D2110" s="115" t="s">
        <v>139</v>
      </c>
      <c r="E2110" s="115" t="s">
        <v>140</v>
      </c>
      <c r="F2110" s="666"/>
      <c r="G2110" s="115"/>
      <c r="H2110" s="486"/>
      <c r="I2110" s="84"/>
      <c r="J2110" s="665">
        <v>44040</v>
      </c>
      <c r="K2110" s="115"/>
      <c r="L2110" s="486"/>
      <c r="M2110" s="84"/>
      <c r="N2110" s="84"/>
      <c r="O2110" s="84"/>
      <c r="P2110" s="84"/>
      <c r="Q2110" s="84"/>
      <c r="R2110" s="37"/>
      <c r="S2110" s="37"/>
      <c r="T2110" s="37"/>
      <c r="U2110" s="37"/>
      <c r="V2110" s="37"/>
      <c r="W2110" s="37"/>
      <c r="X2110" s="37"/>
      <c r="Y2110" s="37"/>
      <c r="Z2110" s="37"/>
      <c r="AA2110" s="37"/>
      <c r="AB2110" s="37"/>
      <c r="AC2110" s="37"/>
      <c r="AD2110" s="37"/>
    </row>
    <row r="2111" spans="1:30" ht="68">
      <c r="A2111" s="37">
        <v>6.2</v>
      </c>
      <c r="B2111" s="115" t="s">
        <v>194</v>
      </c>
      <c r="C2111" s="37">
        <v>882107536</v>
      </c>
      <c r="D2111" s="115" t="s">
        <v>139</v>
      </c>
      <c r="E2111" s="37"/>
      <c r="F2111" s="137" t="s">
        <v>11176</v>
      </c>
      <c r="G2111" s="115" t="s">
        <v>35</v>
      </c>
      <c r="H2111" s="265">
        <v>43985</v>
      </c>
      <c r="I2111" s="109" t="s">
        <v>1231</v>
      </c>
      <c r="J2111" s="666">
        <v>43990</v>
      </c>
      <c r="K2111" s="37"/>
      <c r="L2111" s="37"/>
      <c r="M2111" s="115" t="s">
        <v>11177</v>
      </c>
      <c r="N2111" s="37"/>
      <c r="O2111" s="37"/>
      <c r="P2111" s="37"/>
      <c r="Q2111" s="37"/>
      <c r="R2111" s="37"/>
      <c r="S2111" s="37"/>
      <c r="T2111" s="37"/>
      <c r="U2111" s="37"/>
      <c r="V2111" s="37"/>
      <c r="W2111" s="37"/>
      <c r="X2111" s="37"/>
      <c r="Y2111" s="37"/>
      <c r="Z2111" s="37"/>
      <c r="AA2111" s="37"/>
      <c r="AB2111" s="37"/>
      <c r="AC2111" s="37"/>
      <c r="AD2111" s="37"/>
    </row>
    <row r="2112" spans="1:30" ht="51">
      <c r="A2112" s="37">
        <v>6.2</v>
      </c>
      <c r="B2112" s="115" t="s">
        <v>194</v>
      </c>
      <c r="C2112" s="37">
        <v>880470752</v>
      </c>
      <c r="D2112" s="115" t="s">
        <v>139</v>
      </c>
      <c r="E2112" s="37" t="s">
        <v>140</v>
      </c>
      <c r="F2112" s="137" t="s">
        <v>11178</v>
      </c>
      <c r="G2112" s="115" t="s">
        <v>35</v>
      </c>
      <c r="H2112" s="665">
        <v>44011</v>
      </c>
      <c r="I2112" s="109" t="s">
        <v>1231</v>
      </c>
      <c r="J2112" s="115" t="s">
        <v>11179</v>
      </c>
      <c r="K2112" s="37"/>
      <c r="L2112" s="37"/>
      <c r="M2112" s="115" t="s">
        <v>11180</v>
      </c>
      <c r="N2112" s="37"/>
      <c r="O2112" s="37"/>
      <c r="P2112" s="37"/>
      <c r="Q2112" s="37"/>
      <c r="R2112" s="37"/>
      <c r="S2112" s="37"/>
      <c r="T2112" s="37"/>
      <c r="U2112" s="37"/>
      <c r="V2112" s="37"/>
      <c r="W2112" s="37"/>
      <c r="X2112" s="37"/>
      <c r="Y2112" s="37"/>
      <c r="Z2112" s="37"/>
      <c r="AA2112" s="37"/>
      <c r="AB2112" s="37"/>
      <c r="AC2112" s="37"/>
      <c r="AD2112" s="37"/>
    </row>
    <row r="2113" spans="1:30" ht="51">
      <c r="A2113" s="37">
        <v>6.3</v>
      </c>
      <c r="B2113" s="115" t="s">
        <v>194</v>
      </c>
      <c r="C2113" s="37">
        <v>880100222</v>
      </c>
      <c r="D2113" s="115" t="s">
        <v>139</v>
      </c>
      <c r="E2113" s="37" t="s">
        <v>140</v>
      </c>
      <c r="F2113" s="137" t="s">
        <v>11181</v>
      </c>
      <c r="G2113" s="115" t="s">
        <v>35</v>
      </c>
      <c r="H2113" s="620">
        <v>43994</v>
      </c>
      <c r="I2113" s="109"/>
      <c r="J2113" s="666">
        <v>44001</v>
      </c>
      <c r="K2113" s="37"/>
      <c r="L2113" s="37"/>
      <c r="M2113" s="115" t="s">
        <v>11182</v>
      </c>
      <c r="N2113" s="37"/>
      <c r="O2113" s="37"/>
      <c r="P2113" s="37"/>
      <c r="Q2113" s="37"/>
      <c r="R2113" s="37"/>
      <c r="S2113" s="37"/>
      <c r="T2113" s="37"/>
      <c r="U2113" s="37"/>
      <c r="V2113" s="37"/>
      <c r="W2113" s="37"/>
      <c r="X2113" s="37"/>
      <c r="Y2113" s="37"/>
      <c r="Z2113" s="37"/>
      <c r="AA2113" s="37"/>
      <c r="AB2113" s="37"/>
      <c r="AC2113" s="37"/>
      <c r="AD2113" s="37"/>
    </row>
    <row r="2114" spans="1:30">
      <c r="A2114" s="37">
        <v>6.3</v>
      </c>
      <c r="B2114" s="115" t="s">
        <v>194</v>
      </c>
      <c r="C2114" s="37">
        <v>881637358</v>
      </c>
      <c r="D2114" s="115" t="s">
        <v>152</v>
      </c>
      <c r="E2114" s="37"/>
      <c r="F2114" s="115" t="s">
        <v>1082</v>
      </c>
      <c r="G2114" s="115" t="s">
        <v>37</v>
      </c>
      <c r="H2114" s="265">
        <v>44011</v>
      </c>
      <c r="I2114" s="516">
        <v>5.28</v>
      </c>
      <c r="J2114" s="265">
        <v>44026</v>
      </c>
      <c r="K2114" s="115" t="s">
        <v>147</v>
      </c>
      <c r="L2114" s="37"/>
      <c r="M2114" s="37"/>
      <c r="N2114" s="37"/>
      <c r="O2114" s="37">
        <v>368.5</v>
      </c>
      <c r="P2114" s="37"/>
      <c r="Q2114" s="37"/>
      <c r="R2114" s="37"/>
      <c r="S2114" s="37"/>
      <c r="T2114" s="37"/>
      <c r="U2114" s="37"/>
      <c r="V2114" s="37"/>
      <c r="W2114" s="37"/>
      <c r="X2114" s="37"/>
      <c r="Y2114" s="37"/>
      <c r="Z2114" s="37"/>
      <c r="AA2114" s="37"/>
      <c r="AB2114" s="37"/>
      <c r="AC2114" s="37"/>
      <c r="AD2114" s="37"/>
    </row>
    <row r="2115" spans="1:30" ht="51">
      <c r="A2115" s="265">
        <v>43985</v>
      </c>
      <c r="B2115" s="115" t="s">
        <v>194</v>
      </c>
      <c r="C2115" s="37">
        <v>882173388</v>
      </c>
      <c r="D2115" s="115" t="s">
        <v>139</v>
      </c>
      <c r="E2115" s="115" t="s">
        <v>140</v>
      </c>
      <c r="F2115" s="137" t="s">
        <v>11183</v>
      </c>
      <c r="G2115" s="115" t="s">
        <v>35</v>
      </c>
      <c r="H2115" s="265">
        <v>44011</v>
      </c>
      <c r="I2115" s="516"/>
      <c r="J2115" s="665">
        <v>44026</v>
      </c>
      <c r="K2115" s="37"/>
      <c r="L2115" s="37"/>
      <c r="M2115" s="115" t="s">
        <v>182</v>
      </c>
      <c r="N2115" s="37"/>
      <c r="O2115" s="37"/>
      <c r="P2115" s="37"/>
      <c r="Q2115" s="37"/>
      <c r="R2115" s="37"/>
      <c r="S2115" s="37"/>
      <c r="T2115" s="37"/>
      <c r="U2115" s="37"/>
      <c r="V2115" s="37"/>
      <c r="W2115" s="37"/>
      <c r="X2115" s="37"/>
      <c r="Y2115" s="37"/>
      <c r="Z2115" s="37"/>
      <c r="AA2115" s="37"/>
      <c r="AB2115" s="37"/>
      <c r="AC2115" s="37"/>
      <c r="AD2115" s="37"/>
    </row>
    <row r="2116" spans="1:30" ht="68">
      <c r="A2116" s="265">
        <v>44011</v>
      </c>
      <c r="B2116" s="37" t="s">
        <v>194</v>
      </c>
      <c r="C2116" s="37">
        <v>881817852</v>
      </c>
      <c r="D2116" s="115" t="s">
        <v>139</v>
      </c>
      <c r="E2116" s="115" t="s">
        <v>140</v>
      </c>
      <c r="F2116" s="137" t="s">
        <v>11184</v>
      </c>
      <c r="G2116" s="115" t="s">
        <v>35</v>
      </c>
      <c r="H2116" s="37"/>
      <c r="I2116" s="516"/>
      <c r="J2116" s="265">
        <v>44026</v>
      </c>
      <c r="K2116" s="37"/>
      <c r="L2116" s="37"/>
      <c r="M2116" s="37"/>
      <c r="N2116" s="37"/>
      <c r="O2116" s="37"/>
      <c r="P2116" s="37"/>
      <c r="Q2116" s="37"/>
      <c r="R2116" s="37"/>
      <c r="S2116" s="37"/>
      <c r="T2116" s="37"/>
      <c r="U2116" s="37"/>
      <c r="V2116" s="37"/>
      <c r="W2116" s="37"/>
      <c r="X2116" s="37"/>
      <c r="Y2116" s="37"/>
      <c r="Z2116" s="37"/>
      <c r="AA2116" s="37"/>
      <c r="AB2116" s="37"/>
      <c r="AC2116" s="37"/>
      <c r="AD2116" s="37"/>
    </row>
    <row r="2117" spans="1:30" ht="51">
      <c r="A2117" s="37">
        <v>6.1</v>
      </c>
      <c r="B2117" s="115" t="s">
        <v>194</v>
      </c>
      <c r="C2117" s="37">
        <v>881760337</v>
      </c>
      <c r="D2117" s="115" t="s">
        <v>139</v>
      </c>
      <c r="E2117" s="37"/>
      <c r="F2117" s="137" t="s">
        <v>11185</v>
      </c>
      <c r="G2117" s="115" t="s">
        <v>35</v>
      </c>
      <c r="H2117" s="37"/>
      <c r="I2117" s="516"/>
      <c r="J2117" s="115" t="s">
        <v>11186</v>
      </c>
      <c r="K2117" s="37"/>
      <c r="L2117" s="37"/>
      <c r="M2117" s="37"/>
      <c r="N2117" s="37"/>
      <c r="O2117" s="37"/>
      <c r="P2117" s="37"/>
      <c r="Q2117" s="37"/>
      <c r="R2117" s="37"/>
      <c r="S2117" s="37"/>
      <c r="T2117" s="37"/>
      <c r="U2117" s="37"/>
      <c r="V2117" s="37"/>
      <c r="W2117" s="37"/>
      <c r="X2117" s="37"/>
      <c r="Y2117" s="37"/>
      <c r="Z2117" s="37"/>
      <c r="AA2117" s="37"/>
      <c r="AB2117" s="37"/>
      <c r="AC2117" s="37"/>
      <c r="AD2117" s="37"/>
    </row>
    <row r="2118" spans="1:30" ht="51">
      <c r="A2118" s="37">
        <v>6.2</v>
      </c>
      <c r="B2118" s="486" t="s">
        <v>194</v>
      </c>
      <c r="C2118" s="37">
        <v>880921345</v>
      </c>
      <c r="D2118" s="486" t="s">
        <v>139</v>
      </c>
      <c r="E2118" s="486" t="s">
        <v>140</v>
      </c>
      <c r="F2118" s="735" t="s">
        <v>11187</v>
      </c>
      <c r="G2118" s="486" t="s">
        <v>35</v>
      </c>
      <c r="H2118" s="620">
        <v>44011</v>
      </c>
      <c r="I2118" s="109"/>
      <c r="J2118" s="683">
        <v>44026</v>
      </c>
      <c r="K2118" s="486" t="s">
        <v>168</v>
      </c>
      <c r="L2118" s="37"/>
      <c r="M2118" s="115" t="s">
        <v>11188</v>
      </c>
      <c r="N2118" s="115" t="s">
        <v>11189</v>
      </c>
      <c r="O2118" s="486">
        <v>5030</v>
      </c>
      <c r="P2118" s="37"/>
      <c r="Q2118" s="37"/>
      <c r="R2118" s="37"/>
      <c r="S2118" s="37"/>
      <c r="T2118" s="37"/>
      <c r="U2118" s="37"/>
      <c r="V2118" s="37"/>
      <c r="W2118" s="37"/>
      <c r="X2118" s="37"/>
      <c r="Y2118" s="37"/>
      <c r="Z2118" s="37"/>
      <c r="AA2118" s="37"/>
      <c r="AB2118" s="37"/>
      <c r="AC2118" s="37"/>
      <c r="AD2118" s="37"/>
    </row>
    <row r="2119" spans="1:30">
      <c r="A2119" s="37">
        <v>6.2</v>
      </c>
      <c r="B2119" s="486" t="s">
        <v>194</v>
      </c>
      <c r="C2119" s="37">
        <v>880110581</v>
      </c>
      <c r="D2119" s="486" t="s">
        <v>139</v>
      </c>
      <c r="E2119" s="486" t="s">
        <v>140</v>
      </c>
      <c r="F2119" s="486" t="s">
        <v>11190</v>
      </c>
      <c r="G2119" s="486" t="s">
        <v>35</v>
      </c>
      <c r="H2119" s="620">
        <v>43993</v>
      </c>
      <c r="I2119" s="516"/>
      <c r="J2119" s="115" t="s">
        <v>11191</v>
      </c>
      <c r="K2119" s="486" t="s">
        <v>11192</v>
      </c>
      <c r="L2119" s="37"/>
      <c r="M2119" s="37"/>
      <c r="N2119" s="486"/>
      <c r="O2119" s="486"/>
      <c r="P2119" s="37"/>
      <c r="Q2119" s="37"/>
      <c r="R2119" s="37"/>
      <c r="S2119" s="37"/>
      <c r="T2119" s="37"/>
      <c r="U2119" s="37"/>
      <c r="V2119" s="37"/>
      <c r="W2119" s="37"/>
      <c r="X2119" s="37"/>
      <c r="Y2119" s="37"/>
      <c r="Z2119" s="37"/>
      <c r="AA2119" s="37"/>
      <c r="AB2119" s="37"/>
      <c r="AC2119" s="37"/>
      <c r="AD2119" s="37"/>
    </row>
    <row r="2120" spans="1:30">
      <c r="A2120" s="37">
        <v>6.2</v>
      </c>
      <c r="B2120" s="486" t="s">
        <v>194</v>
      </c>
      <c r="C2120" s="37">
        <v>880009854</v>
      </c>
      <c r="D2120" s="486" t="s">
        <v>139</v>
      </c>
      <c r="E2120" s="486" t="s">
        <v>147</v>
      </c>
      <c r="F2120" s="530" t="s">
        <v>11193</v>
      </c>
      <c r="G2120" s="486" t="s">
        <v>35</v>
      </c>
      <c r="H2120" s="665">
        <v>44006</v>
      </c>
      <c r="I2120" s="109"/>
      <c r="J2120" s="115" t="s">
        <v>11194</v>
      </c>
      <c r="K2120" s="486"/>
      <c r="L2120" s="37"/>
      <c r="M2120" s="37"/>
      <c r="N2120" s="115" t="s">
        <v>11195</v>
      </c>
      <c r="O2120" s="486">
        <v>1645</v>
      </c>
      <c r="P2120" s="37"/>
      <c r="Q2120" s="37"/>
      <c r="R2120" s="37"/>
      <c r="S2120" s="37"/>
      <c r="T2120" s="37"/>
      <c r="U2120" s="37"/>
      <c r="V2120" s="37"/>
      <c r="W2120" s="37"/>
      <c r="X2120" s="37"/>
      <c r="Y2120" s="37"/>
      <c r="Z2120" s="37"/>
      <c r="AA2120" s="37"/>
      <c r="AB2120" s="37"/>
      <c r="AC2120" s="37"/>
      <c r="AD2120" s="37"/>
    </row>
    <row r="2121" spans="1:30">
      <c r="A2121" s="37">
        <v>6.2</v>
      </c>
      <c r="B2121" s="486" t="s">
        <v>194</v>
      </c>
      <c r="C2121" s="37">
        <v>880005423</v>
      </c>
      <c r="D2121" s="486" t="s">
        <v>139</v>
      </c>
      <c r="E2121" s="486" t="s">
        <v>140</v>
      </c>
      <c r="F2121" s="486" t="s">
        <v>11196</v>
      </c>
      <c r="G2121" s="486" t="s">
        <v>35</v>
      </c>
      <c r="H2121" s="265">
        <v>43998</v>
      </c>
      <c r="I2121" s="516"/>
      <c r="J2121" s="666">
        <v>44005</v>
      </c>
      <c r="K2121" s="486"/>
      <c r="L2121" s="37"/>
      <c r="M2121" s="115" t="s">
        <v>11197</v>
      </c>
      <c r="N2121" s="486"/>
      <c r="O2121" s="486"/>
      <c r="P2121" s="37"/>
      <c r="Q2121" s="37"/>
      <c r="R2121" s="37"/>
      <c r="S2121" s="37"/>
      <c r="T2121" s="37"/>
      <c r="U2121" s="37"/>
      <c r="V2121" s="37"/>
      <c r="W2121" s="37"/>
      <c r="X2121" s="37"/>
      <c r="Y2121" s="37"/>
      <c r="Z2121" s="37"/>
      <c r="AA2121" s="37"/>
      <c r="AB2121" s="37"/>
      <c r="AC2121" s="37"/>
      <c r="AD2121" s="37"/>
    </row>
    <row r="2122" spans="1:30">
      <c r="A2122" s="37">
        <v>6.2</v>
      </c>
      <c r="B2122" s="486" t="s">
        <v>194</v>
      </c>
      <c r="C2122" s="37">
        <v>882177233</v>
      </c>
      <c r="D2122" s="486" t="s">
        <v>139</v>
      </c>
      <c r="E2122" s="486" t="s">
        <v>140</v>
      </c>
      <c r="F2122" s="486" t="s">
        <v>11198</v>
      </c>
      <c r="G2122" s="486" t="s">
        <v>35</v>
      </c>
      <c r="H2122" s="620">
        <v>44011</v>
      </c>
      <c r="I2122" s="516"/>
      <c r="J2122" s="666">
        <v>44026</v>
      </c>
      <c r="K2122" s="486"/>
      <c r="L2122" s="37"/>
      <c r="M2122" s="115" t="s">
        <v>11199</v>
      </c>
      <c r="N2122" s="486"/>
      <c r="O2122" s="486"/>
      <c r="P2122" s="37"/>
      <c r="Q2122" s="37"/>
      <c r="R2122" s="37"/>
      <c r="S2122" s="37"/>
      <c r="T2122" s="37"/>
      <c r="U2122" s="37"/>
      <c r="V2122" s="37"/>
      <c r="W2122" s="37"/>
      <c r="X2122" s="37"/>
      <c r="Y2122" s="37"/>
      <c r="Z2122" s="37"/>
      <c r="AA2122" s="37"/>
      <c r="AB2122" s="37"/>
      <c r="AC2122" s="37"/>
      <c r="AD2122" s="37"/>
    </row>
    <row r="2123" spans="1:30">
      <c r="A2123" s="37">
        <v>6.3</v>
      </c>
      <c r="B2123" s="486" t="s">
        <v>194</v>
      </c>
      <c r="C2123" s="37">
        <v>882111569</v>
      </c>
      <c r="D2123" s="486" t="s">
        <v>139</v>
      </c>
      <c r="E2123" s="486" t="s">
        <v>140</v>
      </c>
      <c r="F2123" s="750" t="s">
        <v>11200</v>
      </c>
      <c r="G2123" s="486" t="s">
        <v>35</v>
      </c>
      <c r="H2123" s="620">
        <v>44004</v>
      </c>
      <c r="I2123" s="516"/>
      <c r="J2123" s="666">
        <v>44019</v>
      </c>
      <c r="K2123" s="486"/>
      <c r="L2123" s="37"/>
      <c r="M2123" s="115" t="s">
        <v>11201</v>
      </c>
      <c r="N2123" s="486"/>
      <c r="O2123" s="486"/>
      <c r="P2123" s="37"/>
      <c r="Q2123" s="37"/>
      <c r="R2123" s="37"/>
      <c r="S2123" s="37"/>
      <c r="T2123" s="37"/>
      <c r="U2123" s="37"/>
      <c r="V2123" s="37"/>
      <c r="W2123" s="37"/>
      <c r="X2123" s="37"/>
      <c r="Y2123" s="37"/>
      <c r="Z2123" s="37"/>
      <c r="AA2123" s="37"/>
      <c r="AB2123" s="37"/>
      <c r="AC2123" s="37"/>
      <c r="AD2123" s="37"/>
    </row>
    <row r="2124" spans="1:30">
      <c r="A2124" s="37">
        <v>6.3</v>
      </c>
      <c r="B2124" s="115" t="s">
        <v>194</v>
      </c>
      <c r="C2124" s="37">
        <v>881822745</v>
      </c>
      <c r="D2124" s="115" t="s">
        <v>139</v>
      </c>
      <c r="E2124" s="115" t="s">
        <v>140</v>
      </c>
      <c r="F2124" s="115" t="s">
        <v>11202</v>
      </c>
      <c r="G2124" s="115" t="s">
        <v>35</v>
      </c>
      <c r="H2124" s="265">
        <v>44011</v>
      </c>
      <c r="I2124" s="516"/>
      <c r="J2124" s="115" t="s">
        <v>11179</v>
      </c>
      <c r="K2124" s="115" t="s">
        <v>11203</v>
      </c>
      <c r="L2124" s="37"/>
      <c r="M2124" s="37"/>
      <c r="N2124" s="115"/>
      <c r="O2124" s="115"/>
      <c r="P2124" s="37"/>
      <c r="Q2124" s="37"/>
      <c r="R2124" s="37"/>
      <c r="S2124" s="37"/>
      <c r="T2124" s="37"/>
      <c r="U2124" s="37"/>
      <c r="V2124" s="37"/>
      <c r="W2124" s="37"/>
      <c r="X2124" s="37"/>
      <c r="Y2124" s="37"/>
      <c r="Z2124" s="37"/>
      <c r="AA2124" s="37"/>
      <c r="AB2124" s="37"/>
      <c r="AC2124" s="37"/>
      <c r="AD2124" s="37"/>
    </row>
    <row r="2125" spans="1:30">
      <c r="A2125" s="37">
        <v>5.28</v>
      </c>
      <c r="B2125" s="115" t="s">
        <v>194</v>
      </c>
      <c r="C2125" s="37">
        <v>881679717</v>
      </c>
      <c r="D2125" s="115" t="s">
        <v>139</v>
      </c>
      <c r="E2125" s="115" t="s">
        <v>140</v>
      </c>
      <c r="F2125" s="115" t="s">
        <v>11204</v>
      </c>
      <c r="G2125" s="115" t="s">
        <v>35</v>
      </c>
      <c r="H2125" s="37"/>
      <c r="I2125" s="516"/>
      <c r="J2125" s="115" t="s">
        <v>1196</v>
      </c>
      <c r="K2125" s="115" t="s">
        <v>1066</v>
      </c>
      <c r="L2125" s="37"/>
      <c r="M2125" s="37"/>
      <c r="N2125" s="115"/>
      <c r="O2125" s="115"/>
      <c r="P2125" s="37"/>
      <c r="Q2125" s="37"/>
      <c r="R2125" s="37"/>
      <c r="S2125" s="37"/>
      <c r="T2125" s="37"/>
      <c r="U2125" s="37"/>
      <c r="V2125" s="37"/>
      <c r="W2125" s="37"/>
      <c r="X2125" s="37"/>
      <c r="Y2125" s="37"/>
      <c r="Z2125" s="37"/>
      <c r="AA2125" s="37"/>
      <c r="AB2125" s="37"/>
      <c r="AC2125" s="37"/>
      <c r="AD2125" s="37"/>
    </row>
    <row r="2126" spans="1:30">
      <c r="A2126" s="37">
        <v>6.3</v>
      </c>
      <c r="B2126" s="115" t="s">
        <v>194</v>
      </c>
      <c r="C2126" s="37">
        <v>880597405</v>
      </c>
      <c r="D2126" s="115" t="s">
        <v>345</v>
      </c>
      <c r="E2126" s="115" t="s">
        <v>140</v>
      </c>
      <c r="F2126" s="115" t="s">
        <v>11205</v>
      </c>
      <c r="G2126" s="115" t="s">
        <v>35</v>
      </c>
      <c r="H2126" s="620">
        <v>43993</v>
      </c>
      <c r="I2126" s="516"/>
      <c r="J2126" s="115" t="s">
        <v>11206</v>
      </c>
      <c r="K2126" s="115" t="s">
        <v>1066</v>
      </c>
      <c r="L2126" s="37"/>
      <c r="M2126" s="115" t="s">
        <v>1066</v>
      </c>
      <c r="N2126" s="115"/>
      <c r="O2126" s="115"/>
      <c r="P2126" s="37"/>
      <c r="Q2126" s="37"/>
      <c r="R2126" s="37"/>
      <c r="S2126" s="37"/>
      <c r="T2126" s="37"/>
      <c r="U2126" s="37"/>
      <c r="V2126" s="37"/>
      <c r="W2126" s="37"/>
      <c r="X2126" s="37"/>
      <c r="Y2126" s="37"/>
      <c r="Z2126" s="37"/>
      <c r="AA2126" s="37"/>
      <c r="AB2126" s="37"/>
      <c r="AC2126" s="37"/>
      <c r="AD2126" s="37"/>
    </row>
    <row r="2127" spans="1:30">
      <c r="A2127" s="37">
        <v>6.3</v>
      </c>
      <c r="B2127" s="115" t="s">
        <v>194</v>
      </c>
      <c r="C2127" s="37">
        <v>880444845</v>
      </c>
      <c r="D2127" s="115" t="s">
        <v>139</v>
      </c>
      <c r="E2127" s="115" t="s">
        <v>140</v>
      </c>
      <c r="F2127" s="115" t="s">
        <v>11207</v>
      </c>
      <c r="G2127" s="115" t="s">
        <v>35</v>
      </c>
      <c r="H2127" s="620">
        <v>43993</v>
      </c>
      <c r="I2127" s="516"/>
      <c r="J2127" s="115" t="s">
        <v>11206</v>
      </c>
      <c r="K2127" s="115"/>
      <c r="L2127" s="37"/>
      <c r="M2127" s="37"/>
      <c r="N2127" s="115"/>
      <c r="O2127" s="115"/>
      <c r="P2127" s="37"/>
      <c r="Q2127" s="37"/>
      <c r="R2127" s="37"/>
      <c r="S2127" s="37"/>
      <c r="T2127" s="37"/>
      <c r="U2127" s="37"/>
      <c r="V2127" s="37"/>
      <c r="W2127" s="37"/>
      <c r="X2127" s="37"/>
      <c r="Y2127" s="37"/>
      <c r="Z2127" s="37"/>
      <c r="AA2127" s="37"/>
      <c r="AB2127" s="37"/>
      <c r="AC2127" s="37"/>
      <c r="AD2127" s="37"/>
    </row>
    <row r="2128" spans="1:30">
      <c r="A2128" s="37">
        <v>6.4</v>
      </c>
      <c r="B2128" s="115" t="s">
        <v>194</v>
      </c>
      <c r="C2128" s="37">
        <v>880000196</v>
      </c>
      <c r="D2128" s="115" t="s">
        <v>139</v>
      </c>
      <c r="E2128" s="115" t="s">
        <v>140</v>
      </c>
      <c r="F2128" s="115" t="s">
        <v>11208</v>
      </c>
      <c r="G2128" s="115" t="s">
        <v>35</v>
      </c>
      <c r="H2128" s="620">
        <v>43997</v>
      </c>
      <c r="I2128" s="516"/>
      <c r="J2128" s="115" t="s">
        <v>11209</v>
      </c>
      <c r="K2128" s="115"/>
      <c r="L2128" s="37"/>
      <c r="M2128" s="37"/>
      <c r="N2128" s="115" t="s">
        <v>11210</v>
      </c>
      <c r="O2128" s="115">
        <v>15116.96</v>
      </c>
      <c r="P2128" s="37"/>
      <c r="Q2128" s="37"/>
      <c r="R2128" s="37"/>
      <c r="S2128" s="37"/>
      <c r="T2128" s="37"/>
      <c r="U2128" s="37"/>
      <c r="V2128" s="37"/>
      <c r="W2128" s="37"/>
      <c r="X2128" s="37"/>
      <c r="Y2128" s="37"/>
      <c r="Z2128" s="37"/>
      <c r="AA2128" s="37"/>
      <c r="AB2128" s="37"/>
      <c r="AC2128" s="37"/>
      <c r="AD2128" s="37"/>
    </row>
    <row r="2129" spans="1:30">
      <c r="A2129" s="37">
        <v>6.4</v>
      </c>
      <c r="B2129" s="115" t="s">
        <v>194</v>
      </c>
      <c r="C2129" s="37">
        <v>880723387</v>
      </c>
      <c r="D2129" s="115" t="s">
        <v>139</v>
      </c>
      <c r="E2129" s="115" t="s">
        <v>140</v>
      </c>
      <c r="F2129" s="115" t="s">
        <v>11211</v>
      </c>
      <c r="G2129" s="115" t="s">
        <v>35</v>
      </c>
      <c r="H2129" s="620">
        <v>44004</v>
      </c>
      <c r="I2129" s="109"/>
      <c r="J2129" s="115" t="s">
        <v>11212</v>
      </c>
      <c r="K2129" s="115" t="s">
        <v>168</v>
      </c>
      <c r="L2129" s="37"/>
      <c r="M2129" s="84"/>
      <c r="N2129" s="115"/>
      <c r="O2129" s="115"/>
      <c r="P2129" s="37"/>
      <c r="Q2129" s="37"/>
      <c r="R2129" s="37"/>
      <c r="S2129" s="37"/>
      <c r="T2129" s="37"/>
      <c r="U2129" s="37"/>
      <c r="V2129" s="37"/>
      <c r="W2129" s="37"/>
      <c r="X2129" s="37"/>
      <c r="Y2129" s="37"/>
      <c r="Z2129" s="37"/>
      <c r="AA2129" s="37"/>
      <c r="AB2129" s="37"/>
      <c r="AC2129" s="37"/>
      <c r="AD2129" s="37"/>
    </row>
    <row r="2130" spans="1:30">
      <c r="A2130" s="37">
        <v>6.4</v>
      </c>
      <c r="B2130" s="115" t="s">
        <v>194</v>
      </c>
      <c r="C2130" s="486">
        <v>881311050</v>
      </c>
      <c r="D2130" s="115" t="s">
        <v>139</v>
      </c>
      <c r="E2130" s="115" t="s">
        <v>140</v>
      </c>
      <c r="F2130" s="115" t="s">
        <v>11213</v>
      </c>
      <c r="G2130" s="115" t="s">
        <v>35</v>
      </c>
      <c r="H2130" s="620">
        <v>44012</v>
      </c>
      <c r="I2130" s="486"/>
      <c r="J2130" s="115" t="s">
        <v>11214</v>
      </c>
      <c r="K2130" s="486"/>
      <c r="L2130" s="486"/>
      <c r="M2130" s="486"/>
      <c r="N2130" s="486"/>
      <c r="O2130" s="486"/>
      <c r="P2130" s="486"/>
      <c r="Q2130" s="486"/>
      <c r="R2130" s="37"/>
      <c r="S2130" s="37"/>
      <c r="T2130" s="37"/>
      <c r="U2130" s="37"/>
      <c r="V2130" s="37"/>
      <c r="W2130" s="37"/>
      <c r="X2130" s="37"/>
      <c r="Y2130" s="37"/>
      <c r="Z2130" s="37"/>
      <c r="AA2130" s="37"/>
      <c r="AB2130" s="37"/>
      <c r="AC2130" s="37"/>
      <c r="AD2130" s="37"/>
    </row>
    <row r="2131" spans="1:30">
      <c r="A2131" s="37">
        <v>6.4</v>
      </c>
      <c r="B2131" s="115" t="s">
        <v>194</v>
      </c>
      <c r="C2131" s="486">
        <v>882167869</v>
      </c>
      <c r="D2131" s="115" t="s">
        <v>139</v>
      </c>
      <c r="E2131" s="115" t="s">
        <v>140</v>
      </c>
      <c r="F2131" s="115" t="s">
        <v>11215</v>
      </c>
      <c r="G2131" s="115" t="s">
        <v>35</v>
      </c>
      <c r="H2131" s="265">
        <v>43994</v>
      </c>
      <c r="I2131" s="486"/>
      <c r="J2131" s="115" t="s">
        <v>11216</v>
      </c>
      <c r="K2131" s="486"/>
      <c r="L2131" s="486"/>
      <c r="M2131" s="486"/>
      <c r="N2131" s="486"/>
      <c r="O2131" s="486"/>
      <c r="P2131" s="486"/>
      <c r="Q2131" s="486"/>
      <c r="R2131" s="37"/>
      <c r="S2131" s="37"/>
      <c r="T2131" s="37"/>
      <c r="U2131" s="37"/>
      <c r="V2131" s="37"/>
      <c r="W2131" s="37"/>
      <c r="X2131" s="37"/>
      <c r="Y2131" s="37"/>
      <c r="Z2131" s="37"/>
      <c r="AA2131" s="37"/>
      <c r="AB2131" s="37"/>
      <c r="AC2131" s="37"/>
      <c r="AD2131" s="37"/>
    </row>
    <row r="2132" spans="1:30">
      <c r="A2132" s="37">
        <v>6.4</v>
      </c>
      <c r="B2132" s="115" t="s">
        <v>194</v>
      </c>
      <c r="C2132" s="486">
        <v>882107379</v>
      </c>
      <c r="D2132" s="115" t="s">
        <v>139</v>
      </c>
      <c r="E2132" s="115" t="s">
        <v>140</v>
      </c>
      <c r="F2132" s="115" t="s">
        <v>11217</v>
      </c>
      <c r="G2132" s="115" t="s">
        <v>35</v>
      </c>
      <c r="H2132" s="265">
        <v>44004</v>
      </c>
      <c r="I2132" s="486"/>
      <c r="J2132" s="115" t="s">
        <v>11212</v>
      </c>
      <c r="K2132" s="486"/>
      <c r="L2132" s="486"/>
      <c r="M2132" s="486"/>
      <c r="N2132" s="486"/>
      <c r="O2132" s="486"/>
      <c r="P2132" s="486"/>
      <c r="Q2132" s="486"/>
      <c r="R2132" s="37"/>
      <c r="S2132" s="37"/>
      <c r="T2132" s="37"/>
      <c r="U2132" s="37"/>
      <c r="V2132" s="37"/>
      <c r="W2132" s="37"/>
      <c r="X2132" s="37"/>
      <c r="Y2132" s="37"/>
      <c r="Z2132" s="37"/>
      <c r="AA2132" s="37"/>
      <c r="AB2132" s="37"/>
      <c r="AC2132" s="37"/>
      <c r="AD2132" s="37"/>
    </row>
    <row r="2133" spans="1:30">
      <c r="A2133" s="37">
        <v>6.4</v>
      </c>
      <c r="B2133" s="115" t="s">
        <v>194</v>
      </c>
      <c r="C2133" s="486">
        <v>880832614</v>
      </c>
      <c r="D2133" s="115" t="s">
        <v>152</v>
      </c>
      <c r="E2133" s="115" t="s">
        <v>140</v>
      </c>
      <c r="F2133" s="115" t="s">
        <v>11218</v>
      </c>
      <c r="G2133" s="115" t="s">
        <v>35</v>
      </c>
      <c r="H2133" s="265">
        <v>43994</v>
      </c>
      <c r="I2133" s="486"/>
      <c r="J2133" s="115" t="s">
        <v>11216</v>
      </c>
      <c r="K2133" s="486"/>
      <c r="L2133" s="486"/>
      <c r="M2133" s="486"/>
      <c r="N2133" s="486"/>
      <c r="O2133" s="486"/>
      <c r="P2133" s="486"/>
      <c r="Q2133" s="486"/>
      <c r="R2133" s="37"/>
      <c r="S2133" s="37"/>
      <c r="T2133" s="37"/>
      <c r="U2133" s="37"/>
      <c r="V2133" s="37"/>
      <c r="W2133" s="37"/>
      <c r="X2133" s="37"/>
      <c r="Y2133" s="37"/>
      <c r="Z2133" s="37"/>
      <c r="AA2133" s="37"/>
      <c r="AB2133" s="37"/>
      <c r="AC2133" s="37"/>
      <c r="AD2133" s="37"/>
    </row>
    <row r="2134" spans="1:30">
      <c r="A2134" s="37">
        <v>6.4</v>
      </c>
      <c r="B2134" s="115" t="s">
        <v>194</v>
      </c>
      <c r="C2134" s="486">
        <v>880001535</v>
      </c>
      <c r="D2134" s="115" t="s">
        <v>139</v>
      </c>
      <c r="E2134" s="115" t="s">
        <v>140</v>
      </c>
      <c r="F2134" s="115" t="s">
        <v>11219</v>
      </c>
      <c r="G2134" s="115" t="s">
        <v>35</v>
      </c>
      <c r="H2134" s="265">
        <v>44006</v>
      </c>
      <c r="I2134" s="486"/>
      <c r="J2134" s="265">
        <v>44021</v>
      </c>
      <c r="K2134" s="84"/>
      <c r="L2134" s="37"/>
      <c r="M2134" s="664" t="s">
        <v>11220</v>
      </c>
      <c r="N2134" s="666">
        <v>43997</v>
      </c>
      <c r="O2134" s="486">
        <v>203.5</v>
      </c>
      <c r="P2134" s="486"/>
      <c r="Q2134" s="486"/>
      <c r="R2134" s="37"/>
      <c r="S2134" s="37"/>
      <c r="T2134" s="37"/>
      <c r="U2134" s="37"/>
      <c r="V2134" s="37"/>
      <c r="W2134" s="37"/>
      <c r="X2134" s="37"/>
      <c r="Y2134" s="37"/>
      <c r="Z2134" s="37"/>
      <c r="AA2134" s="37"/>
      <c r="AB2134" s="37"/>
      <c r="AC2134" s="37"/>
      <c r="AD2134" s="37"/>
    </row>
    <row r="2135" spans="1:30">
      <c r="A2135" s="265">
        <v>43987</v>
      </c>
      <c r="B2135" s="115" t="s">
        <v>194</v>
      </c>
      <c r="C2135" s="486">
        <v>881661898</v>
      </c>
      <c r="D2135" s="115" t="s">
        <v>139</v>
      </c>
      <c r="E2135" s="115" t="s">
        <v>140</v>
      </c>
      <c r="F2135" s="137"/>
      <c r="G2135" s="115"/>
      <c r="H2135" s="620">
        <v>44005</v>
      </c>
      <c r="I2135" s="486"/>
      <c r="J2135" s="665">
        <v>44020</v>
      </c>
      <c r="K2135" s="486"/>
      <c r="L2135" s="486"/>
      <c r="M2135" s="115" t="s">
        <v>11221</v>
      </c>
      <c r="N2135" s="486"/>
      <c r="O2135" s="486"/>
      <c r="P2135" s="486"/>
      <c r="Q2135" s="486"/>
      <c r="R2135" s="37"/>
      <c r="S2135" s="37"/>
      <c r="T2135" s="37"/>
      <c r="U2135" s="37"/>
      <c r="V2135" s="37"/>
      <c r="W2135" s="37"/>
      <c r="X2135" s="37"/>
      <c r="Y2135" s="37"/>
      <c r="Z2135" s="37"/>
      <c r="AA2135" s="37"/>
      <c r="AB2135" s="37"/>
      <c r="AC2135" s="37"/>
      <c r="AD2135" s="37"/>
    </row>
    <row r="2136" spans="1:30">
      <c r="A2136" s="265">
        <v>43987</v>
      </c>
      <c r="B2136" s="115" t="s">
        <v>194</v>
      </c>
      <c r="C2136" s="37">
        <v>881522465</v>
      </c>
      <c r="D2136" s="115" t="s">
        <v>139</v>
      </c>
      <c r="E2136" s="115" t="s">
        <v>140</v>
      </c>
      <c r="F2136" s="137"/>
      <c r="G2136" s="115"/>
      <c r="H2136" s="265">
        <v>43994</v>
      </c>
      <c r="I2136" s="486"/>
      <c r="J2136" s="665">
        <v>44001</v>
      </c>
      <c r="K2136" s="665">
        <v>43994</v>
      </c>
      <c r="L2136" s="665"/>
      <c r="M2136" s="115" t="s">
        <v>951</v>
      </c>
      <c r="N2136" s="486"/>
      <c r="O2136" s="486"/>
      <c r="P2136" s="486"/>
      <c r="Q2136" s="486"/>
      <c r="R2136" s="37"/>
      <c r="S2136" s="37"/>
      <c r="T2136" s="37"/>
      <c r="U2136" s="37"/>
      <c r="V2136" s="37"/>
      <c r="W2136" s="37"/>
      <c r="X2136" s="37"/>
      <c r="Y2136" s="37"/>
      <c r="Z2136" s="37"/>
      <c r="AA2136" s="37"/>
      <c r="AB2136" s="37"/>
      <c r="AC2136" s="37"/>
      <c r="AD2136" s="37"/>
    </row>
    <row r="2137" spans="1:30">
      <c r="A2137" s="265">
        <v>43987</v>
      </c>
      <c r="B2137" s="115" t="s">
        <v>194</v>
      </c>
      <c r="C2137" s="37">
        <v>880318560</v>
      </c>
      <c r="D2137" s="115" t="s">
        <v>152</v>
      </c>
      <c r="E2137" s="115" t="s">
        <v>140</v>
      </c>
      <c r="F2137" s="137"/>
      <c r="G2137" s="115"/>
      <c r="H2137" s="265">
        <v>43994</v>
      </c>
      <c r="I2137" s="486"/>
      <c r="J2137" s="666">
        <v>44001</v>
      </c>
      <c r="K2137" s="486"/>
      <c r="L2137" s="486"/>
      <c r="M2137" s="115" t="s">
        <v>11222</v>
      </c>
      <c r="N2137" s="486"/>
      <c r="O2137" s="486"/>
      <c r="P2137" s="486"/>
      <c r="Q2137" s="486"/>
      <c r="R2137" s="37"/>
      <c r="S2137" s="37"/>
      <c r="T2137" s="37"/>
      <c r="U2137" s="37"/>
      <c r="V2137" s="37"/>
      <c r="W2137" s="37"/>
      <c r="X2137" s="37"/>
      <c r="Y2137" s="37"/>
      <c r="Z2137" s="37"/>
      <c r="AA2137" s="37"/>
      <c r="AB2137" s="37"/>
      <c r="AC2137" s="37"/>
      <c r="AD2137" s="37"/>
    </row>
    <row r="2138" spans="1:30">
      <c r="A2138" s="265">
        <v>43987</v>
      </c>
      <c r="B2138" s="115" t="s">
        <v>194</v>
      </c>
      <c r="C2138" s="37">
        <v>880958410</v>
      </c>
      <c r="D2138" s="115" t="s">
        <v>152</v>
      </c>
      <c r="E2138" s="115" t="s">
        <v>140</v>
      </c>
      <c r="F2138" s="137"/>
      <c r="G2138" s="115"/>
      <c r="H2138" s="265">
        <v>43994</v>
      </c>
      <c r="I2138" s="486"/>
      <c r="J2138" s="666">
        <v>44001</v>
      </c>
      <c r="K2138" s="486"/>
      <c r="L2138" s="486"/>
      <c r="M2138" s="115" t="s">
        <v>1066</v>
      </c>
      <c r="N2138" s="486"/>
      <c r="O2138" s="486"/>
      <c r="P2138" s="486"/>
      <c r="Q2138" s="486"/>
      <c r="R2138" s="37"/>
      <c r="S2138" s="37"/>
      <c r="T2138" s="37"/>
      <c r="U2138" s="37"/>
      <c r="V2138" s="37"/>
      <c r="W2138" s="37"/>
      <c r="X2138" s="37"/>
      <c r="Y2138" s="37"/>
      <c r="Z2138" s="37"/>
      <c r="AA2138" s="37"/>
      <c r="AB2138" s="37"/>
      <c r="AC2138" s="37"/>
      <c r="AD2138" s="37"/>
    </row>
    <row r="2139" spans="1:30">
      <c r="A2139" s="265">
        <v>43987</v>
      </c>
      <c r="B2139" s="115" t="s">
        <v>194</v>
      </c>
      <c r="C2139" s="37">
        <v>882058393</v>
      </c>
      <c r="D2139" s="115" t="s">
        <v>139</v>
      </c>
      <c r="E2139" s="115" t="s">
        <v>140</v>
      </c>
      <c r="F2139" s="137"/>
      <c r="G2139" s="115"/>
      <c r="H2139" s="265">
        <v>44004</v>
      </c>
      <c r="I2139" s="486"/>
      <c r="J2139" s="666">
        <v>44019</v>
      </c>
      <c r="K2139" s="486"/>
      <c r="L2139" s="486"/>
      <c r="M2139" s="115" t="s">
        <v>1066</v>
      </c>
      <c r="N2139" s="486"/>
      <c r="O2139" s="486"/>
      <c r="P2139" s="486"/>
      <c r="Q2139" s="486"/>
      <c r="R2139" s="37"/>
      <c r="S2139" s="37"/>
      <c r="T2139" s="37"/>
      <c r="U2139" s="37"/>
      <c r="V2139" s="37"/>
      <c r="W2139" s="37"/>
      <c r="X2139" s="37"/>
      <c r="Y2139" s="37"/>
      <c r="Z2139" s="37"/>
      <c r="AA2139" s="37"/>
      <c r="AB2139" s="37"/>
      <c r="AC2139" s="37"/>
      <c r="AD2139" s="37"/>
    </row>
    <row r="2140" spans="1:30">
      <c r="A2140" s="265">
        <v>43987</v>
      </c>
      <c r="B2140" s="115" t="s">
        <v>194</v>
      </c>
      <c r="C2140" s="37">
        <v>882037409</v>
      </c>
      <c r="D2140" s="115" t="s">
        <v>139</v>
      </c>
      <c r="E2140" s="115" t="s">
        <v>140</v>
      </c>
      <c r="F2140" s="137"/>
      <c r="G2140" s="115"/>
      <c r="H2140" s="265">
        <v>43994</v>
      </c>
      <c r="I2140" s="486"/>
      <c r="J2140" s="666">
        <v>44001</v>
      </c>
      <c r="K2140" s="486"/>
      <c r="L2140" s="486"/>
      <c r="M2140" s="115" t="s">
        <v>1066</v>
      </c>
      <c r="N2140" s="486"/>
      <c r="O2140" s="486"/>
      <c r="P2140" s="486"/>
      <c r="Q2140" s="486"/>
      <c r="R2140" s="37"/>
      <c r="S2140" s="37"/>
      <c r="T2140" s="37"/>
      <c r="U2140" s="37"/>
      <c r="V2140" s="37"/>
      <c r="W2140" s="37"/>
      <c r="X2140" s="37"/>
      <c r="Y2140" s="37"/>
      <c r="Z2140" s="37"/>
      <c r="AA2140" s="37"/>
      <c r="AB2140" s="37"/>
      <c r="AC2140" s="37"/>
      <c r="AD2140" s="37"/>
    </row>
    <row r="2141" spans="1:30">
      <c r="A2141" s="265">
        <v>43990</v>
      </c>
      <c r="B2141" s="115" t="s">
        <v>194</v>
      </c>
      <c r="C2141" s="37">
        <v>880001545</v>
      </c>
      <c r="D2141" s="115" t="s">
        <v>139</v>
      </c>
      <c r="E2141" s="115" t="s">
        <v>140</v>
      </c>
      <c r="F2141" s="137"/>
      <c r="G2141" s="115"/>
      <c r="H2141" s="265">
        <v>44012</v>
      </c>
      <c r="I2141" s="486"/>
      <c r="J2141" s="666">
        <v>44027</v>
      </c>
      <c r="K2141" s="486"/>
      <c r="L2141" s="486"/>
      <c r="M2141" s="115" t="s">
        <v>1481</v>
      </c>
      <c r="N2141" s="666">
        <v>43991</v>
      </c>
      <c r="O2141" s="486">
        <v>4175</v>
      </c>
      <c r="P2141" s="486"/>
      <c r="Q2141" s="486"/>
      <c r="R2141" s="37"/>
      <c r="S2141" s="37"/>
      <c r="T2141" s="37"/>
      <c r="U2141" s="37"/>
      <c r="V2141" s="37"/>
      <c r="W2141" s="37"/>
      <c r="X2141" s="37"/>
      <c r="Y2141" s="37"/>
      <c r="Z2141" s="37"/>
      <c r="AA2141" s="37"/>
      <c r="AB2141" s="37"/>
      <c r="AC2141" s="37"/>
      <c r="AD2141" s="37"/>
    </row>
    <row r="2142" spans="1:30">
      <c r="A2142" s="265">
        <v>43990</v>
      </c>
      <c r="B2142" s="115" t="s">
        <v>194</v>
      </c>
      <c r="C2142" s="37">
        <v>880145449</v>
      </c>
      <c r="D2142" s="115" t="s">
        <v>139</v>
      </c>
      <c r="E2142" s="115" t="s">
        <v>1468</v>
      </c>
      <c r="F2142" s="137"/>
      <c r="G2142" s="115"/>
      <c r="H2142" s="265">
        <v>43994</v>
      </c>
      <c r="I2142" s="486"/>
      <c r="J2142" s="666">
        <v>44001</v>
      </c>
      <c r="K2142" s="486"/>
      <c r="L2142" s="486"/>
      <c r="M2142" s="115" t="s">
        <v>168</v>
      </c>
      <c r="N2142" s="486"/>
      <c r="O2142" s="486"/>
      <c r="P2142" s="486"/>
      <c r="Q2142" s="486"/>
      <c r="R2142" s="37"/>
      <c r="S2142" s="37"/>
      <c r="T2142" s="37"/>
      <c r="U2142" s="37"/>
      <c r="V2142" s="37"/>
      <c r="W2142" s="37"/>
      <c r="X2142" s="37"/>
      <c r="Y2142" s="37"/>
      <c r="Z2142" s="37"/>
      <c r="AA2142" s="37"/>
      <c r="AB2142" s="37"/>
      <c r="AC2142" s="37"/>
      <c r="AD2142" s="37"/>
    </row>
    <row r="2143" spans="1:30">
      <c r="A2143" s="265">
        <v>43990</v>
      </c>
      <c r="B2143" s="115" t="s">
        <v>194</v>
      </c>
      <c r="C2143" s="37">
        <v>882206277</v>
      </c>
      <c r="D2143" s="115" t="s">
        <v>139</v>
      </c>
      <c r="E2143" s="115" t="s">
        <v>140</v>
      </c>
      <c r="F2143" s="137"/>
      <c r="G2143" s="115"/>
      <c r="H2143" s="665" t="s">
        <v>11223</v>
      </c>
      <c r="I2143" s="666"/>
      <c r="J2143" s="666">
        <v>44001</v>
      </c>
      <c r="K2143" s="486"/>
      <c r="L2143" s="486"/>
      <c r="M2143" s="115" t="s">
        <v>11224</v>
      </c>
      <c r="N2143" s="486"/>
      <c r="O2143" s="486"/>
      <c r="P2143" s="486"/>
      <c r="Q2143" s="486"/>
      <c r="R2143" s="37"/>
      <c r="S2143" s="37"/>
      <c r="T2143" s="37"/>
      <c r="U2143" s="37"/>
      <c r="V2143" s="37"/>
      <c r="W2143" s="37"/>
      <c r="X2143" s="37"/>
      <c r="Y2143" s="37"/>
      <c r="Z2143" s="37"/>
      <c r="AA2143" s="37"/>
      <c r="AB2143" s="37"/>
      <c r="AC2143" s="37"/>
      <c r="AD2143" s="37"/>
    </row>
    <row r="2144" spans="1:30">
      <c r="A2144" s="265">
        <v>43990</v>
      </c>
      <c r="B2144" s="115" t="s">
        <v>194</v>
      </c>
      <c r="C2144" s="37">
        <v>882035810</v>
      </c>
      <c r="D2144" s="115" t="s">
        <v>139</v>
      </c>
      <c r="E2144" s="115" t="s">
        <v>140</v>
      </c>
      <c r="F2144" s="137"/>
      <c r="G2144" s="115"/>
      <c r="H2144" s="265">
        <v>43998</v>
      </c>
      <c r="I2144" s="666"/>
      <c r="J2144" s="666">
        <v>44005</v>
      </c>
      <c r="K2144" s="486"/>
      <c r="L2144" s="486"/>
      <c r="M2144" s="115" t="s">
        <v>11225</v>
      </c>
      <c r="N2144" s="486"/>
      <c r="O2144" s="486"/>
      <c r="P2144" s="486"/>
      <c r="Q2144" s="486"/>
      <c r="R2144" s="84"/>
      <c r="S2144" s="84"/>
      <c r="T2144" s="84"/>
      <c r="U2144" s="84"/>
      <c r="V2144" s="84"/>
      <c r="W2144" s="84"/>
      <c r="X2144" s="84"/>
      <c r="Y2144" s="84"/>
      <c r="Z2144" s="84"/>
      <c r="AA2144" s="84"/>
      <c r="AB2144" s="84"/>
      <c r="AC2144" s="84"/>
      <c r="AD2144" s="84"/>
    </row>
    <row r="2145" spans="1:30">
      <c r="A2145" s="265">
        <v>43990</v>
      </c>
      <c r="B2145" s="115" t="s">
        <v>194</v>
      </c>
      <c r="C2145" s="37">
        <v>880754946</v>
      </c>
      <c r="D2145" s="115" t="s">
        <v>139</v>
      </c>
      <c r="E2145" s="115" t="s">
        <v>140</v>
      </c>
      <c r="F2145" s="137"/>
      <c r="G2145" s="115"/>
      <c r="H2145" s="265"/>
      <c r="I2145" s="666"/>
      <c r="J2145" s="666">
        <v>43998</v>
      </c>
      <c r="K2145" s="486"/>
      <c r="L2145" s="486"/>
      <c r="M2145" s="115" t="s">
        <v>1066</v>
      </c>
      <c r="N2145" s="486"/>
      <c r="O2145" s="486"/>
      <c r="P2145" s="486"/>
      <c r="Q2145" s="486"/>
      <c r="R2145" s="84"/>
      <c r="S2145" s="84"/>
      <c r="T2145" s="84"/>
      <c r="U2145" s="84"/>
      <c r="V2145" s="84"/>
      <c r="W2145" s="84"/>
      <c r="X2145" s="84"/>
      <c r="Y2145" s="84"/>
      <c r="Z2145" s="84"/>
      <c r="AA2145" s="84"/>
      <c r="AB2145" s="84"/>
      <c r="AC2145" s="84"/>
      <c r="AD2145" s="84"/>
    </row>
    <row r="2146" spans="1:30">
      <c r="A2146" s="265">
        <v>43990</v>
      </c>
      <c r="B2146" s="115" t="s">
        <v>194</v>
      </c>
      <c r="C2146" s="37">
        <v>880694788</v>
      </c>
      <c r="D2146" s="115" t="s">
        <v>139</v>
      </c>
      <c r="E2146" s="115" t="s">
        <v>140</v>
      </c>
      <c r="F2146" s="137"/>
      <c r="G2146" s="115"/>
      <c r="H2146" s="265">
        <v>43994</v>
      </c>
      <c r="I2146" s="666"/>
      <c r="J2146" s="666">
        <v>44001</v>
      </c>
      <c r="K2146" s="486"/>
      <c r="L2146" s="486"/>
      <c r="M2146" s="115" t="s">
        <v>168</v>
      </c>
      <c r="N2146" s="486"/>
      <c r="O2146" s="486"/>
      <c r="P2146" s="486"/>
      <c r="Q2146" s="486"/>
      <c r="R2146" s="84"/>
      <c r="S2146" s="84"/>
      <c r="T2146" s="84"/>
      <c r="U2146" s="84"/>
      <c r="V2146" s="84"/>
      <c r="W2146" s="84"/>
      <c r="X2146" s="84"/>
      <c r="Y2146" s="84"/>
      <c r="Z2146" s="84"/>
      <c r="AA2146" s="84"/>
      <c r="AB2146" s="84"/>
      <c r="AC2146" s="84"/>
      <c r="AD2146" s="84"/>
    </row>
    <row r="2147" spans="1:30">
      <c r="A2147" s="265">
        <v>43990</v>
      </c>
      <c r="B2147" s="115" t="s">
        <v>194</v>
      </c>
      <c r="C2147" s="37">
        <v>880380784</v>
      </c>
      <c r="D2147" s="115" t="s">
        <v>139</v>
      </c>
      <c r="E2147" s="115" t="s">
        <v>147</v>
      </c>
      <c r="F2147" s="137"/>
      <c r="G2147" s="115"/>
      <c r="H2147" s="265">
        <v>43994</v>
      </c>
      <c r="I2147" s="666"/>
      <c r="J2147" s="666">
        <v>44001</v>
      </c>
      <c r="K2147" s="486"/>
      <c r="L2147" s="486"/>
      <c r="M2147" s="115" t="s">
        <v>11226</v>
      </c>
      <c r="N2147" s="666">
        <v>43990</v>
      </c>
      <c r="O2147" s="486">
        <v>3072</v>
      </c>
      <c r="P2147" s="486"/>
      <c r="Q2147" s="486"/>
      <c r="R2147" s="84"/>
      <c r="S2147" s="84"/>
      <c r="T2147" s="84"/>
      <c r="U2147" s="84"/>
      <c r="V2147" s="84"/>
      <c r="W2147" s="84"/>
      <c r="X2147" s="84"/>
      <c r="Y2147" s="84"/>
      <c r="Z2147" s="84"/>
      <c r="AA2147" s="84"/>
      <c r="AB2147" s="84"/>
      <c r="AC2147" s="84"/>
      <c r="AD2147" s="84"/>
    </row>
    <row r="2148" spans="1:30">
      <c r="A2148" s="265">
        <v>43991</v>
      </c>
      <c r="B2148" s="115" t="s">
        <v>194</v>
      </c>
      <c r="C2148" s="37">
        <v>880467525</v>
      </c>
      <c r="D2148" s="115" t="s">
        <v>152</v>
      </c>
      <c r="E2148" s="115" t="s">
        <v>140</v>
      </c>
      <c r="F2148" s="137"/>
      <c r="G2148" s="115"/>
      <c r="H2148" s="265">
        <v>43998</v>
      </c>
      <c r="I2148" s="666"/>
      <c r="J2148" s="666">
        <v>44005</v>
      </c>
      <c r="K2148" s="486"/>
      <c r="L2148" s="486"/>
      <c r="M2148" s="115"/>
      <c r="N2148" s="486"/>
      <c r="O2148" s="486"/>
      <c r="P2148" s="486"/>
      <c r="Q2148" s="486"/>
      <c r="R2148" s="84"/>
      <c r="S2148" s="84"/>
      <c r="T2148" s="84"/>
      <c r="U2148" s="84"/>
      <c r="V2148" s="84"/>
      <c r="W2148" s="84"/>
      <c r="X2148" s="84"/>
      <c r="Y2148" s="84"/>
      <c r="Z2148" s="84"/>
      <c r="AA2148" s="84"/>
      <c r="AB2148" s="84"/>
      <c r="AC2148" s="84"/>
      <c r="AD2148" s="84"/>
    </row>
    <row r="2149" spans="1:30">
      <c r="A2149" s="265">
        <v>43991</v>
      </c>
      <c r="B2149" s="115" t="s">
        <v>194</v>
      </c>
      <c r="C2149" s="37">
        <v>880318636</v>
      </c>
      <c r="D2149" s="115" t="s">
        <v>139</v>
      </c>
      <c r="E2149" s="115" t="s">
        <v>140</v>
      </c>
      <c r="F2149" s="137"/>
      <c r="G2149" s="115"/>
      <c r="H2149" s="265">
        <v>44006</v>
      </c>
      <c r="I2149" s="666"/>
      <c r="J2149" s="666">
        <v>44021</v>
      </c>
      <c r="K2149" s="486"/>
      <c r="L2149" s="486"/>
      <c r="M2149" s="115"/>
      <c r="N2149" s="666">
        <v>44006</v>
      </c>
      <c r="O2149" s="486">
        <v>590</v>
      </c>
      <c r="P2149" s="486"/>
      <c r="Q2149" s="486"/>
      <c r="R2149" s="84"/>
      <c r="S2149" s="84"/>
      <c r="T2149" s="84"/>
      <c r="U2149" s="84"/>
      <c r="V2149" s="84"/>
      <c r="W2149" s="84"/>
      <c r="X2149" s="84"/>
      <c r="Y2149" s="84"/>
      <c r="Z2149" s="84"/>
      <c r="AA2149" s="84"/>
      <c r="AB2149" s="84"/>
      <c r="AC2149" s="84"/>
      <c r="AD2149" s="84"/>
    </row>
    <row r="2150" spans="1:30">
      <c r="A2150" s="265">
        <v>43991</v>
      </c>
      <c r="B2150" s="115" t="s">
        <v>194</v>
      </c>
      <c r="C2150" s="37">
        <v>881165829</v>
      </c>
      <c r="D2150" s="115" t="s">
        <v>139</v>
      </c>
      <c r="E2150" s="115" t="s">
        <v>140</v>
      </c>
      <c r="F2150" s="137"/>
      <c r="G2150" s="115"/>
      <c r="H2150" s="265">
        <v>44001</v>
      </c>
      <c r="I2150" s="666"/>
      <c r="J2150" s="666">
        <v>44015</v>
      </c>
      <c r="K2150" s="486"/>
      <c r="L2150" s="486"/>
      <c r="M2150" s="115"/>
      <c r="N2150" s="486"/>
      <c r="O2150" s="486"/>
      <c r="P2150" s="486"/>
      <c r="Q2150" s="486"/>
      <c r="R2150" s="84"/>
      <c r="S2150" s="84"/>
      <c r="T2150" s="84"/>
      <c r="U2150" s="84"/>
      <c r="V2150" s="84"/>
      <c r="W2150" s="84"/>
      <c r="X2150" s="84"/>
      <c r="Y2150" s="84"/>
      <c r="Z2150" s="84"/>
      <c r="AA2150" s="84"/>
      <c r="AB2150" s="84"/>
      <c r="AC2150" s="84"/>
      <c r="AD2150" s="84"/>
    </row>
    <row r="2151" spans="1:30">
      <c r="A2151" s="265">
        <v>43991</v>
      </c>
      <c r="B2151" s="115" t="s">
        <v>194</v>
      </c>
      <c r="C2151" s="37">
        <v>881255265</v>
      </c>
      <c r="D2151" s="115" t="s">
        <v>139</v>
      </c>
      <c r="E2151" s="115" t="s">
        <v>140</v>
      </c>
      <c r="F2151" s="137"/>
      <c r="G2151" s="115"/>
      <c r="H2151" s="265">
        <v>43992</v>
      </c>
      <c r="I2151" s="666"/>
      <c r="J2151" s="665">
        <v>43999</v>
      </c>
      <c r="K2151" s="486"/>
      <c r="L2151" s="486"/>
      <c r="M2151" s="115" t="s">
        <v>11227</v>
      </c>
      <c r="N2151" s="486"/>
      <c r="O2151" s="486"/>
      <c r="P2151" s="486"/>
      <c r="Q2151" s="486"/>
      <c r="R2151" s="486"/>
      <c r="S2151" s="486"/>
      <c r="T2151" s="486"/>
      <c r="U2151" s="486"/>
      <c r="V2151" s="486"/>
      <c r="W2151" s="486"/>
      <c r="X2151" s="486"/>
      <c r="Y2151" s="486"/>
      <c r="Z2151" s="486"/>
      <c r="AA2151" s="486"/>
      <c r="AB2151" s="486"/>
      <c r="AC2151" s="486"/>
      <c r="AD2151" s="84"/>
    </row>
    <row r="2152" spans="1:30">
      <c r="A2152" s="265">
        <v>43991</v>
      </c>
      <c r="B2152" s="115" t="s">
        <v>194</v>
      </c>
      <c r="C2152" s="37">
        <v>881296280</v>
      </c>
      <c r="D2152" s="115" t="s">
        <v>139</v>
      </c>
      <c r="E2152" s="115" t="s">
        <v>140</v>
      </c>
      <c r="F2152" s="137"/>
      <c r="G2152" s="115"/>
      <c r="H2152" s="265">
        <v>44011</v>
      </c>
      <c r="I2152" s="666"/>
      <c r="J2152" s="665">
        <v>44026</v>
      </c>
      <c r="K2152" s="486"/>
      <c r="L2152" s="486"/>
      <c r="M2152" s="115" t="s">
        <v>172</v>
      </c>
      <c r="N2152" s="486"/>
      <c r="O2152" s="486"/>
      <c r="P2152" s="486"/>
      <c r="Q2152" s="486"/>
      <c r="R2152" s="486"/>
      <c r="S2152" s="486"/>
      <c r="T2152" s="486"/>
      <c r="U2152" s="486"/>
      <c r="V2152" s="486"/>
      <c r="W2152" s="486"/>
      <c r="X2152" s="486"/>
      <c r="Y2152" s="486"/>
      <c r="Z2152" s="486"/>
      <c r="AA2152" s="486"/>
      <c r="AB2152" s="486"/>
      <c r="AC2152" s="486"/>
      <c r="AD2152" s="84"/>
    </row>
    <row r="2153" spans="1:30">
      <c r="A2153" s="265">
        <v>43991</v>
      </c>
      <c r="B2153" s="115" t="s">
        <v>194</v>
      </c>
      <c r="C2153" s="37">
        <v>880031491</v>
      </c>
      <c r="D2153" s="115" t="s">
        <v>139</v>
      </c>
      <c r="E2153" s="115" t="s">
        <v>140</v>
      </c>
      <c r="F2153" s="137"/>
      <c r="G2153" s="115"/>
      <c r="H2153" s="265"/>
      <c r="I2153" s="666"/>
      <c r="J2153" s="665">
        <v>44001</v>
      </c>
      <c r="K2153" s="486"/>
      <c r="L2153" s="486"/>
      <c r="M2153" s="115"/>
      <c r="N2153" s="486"/>
      <c r="O2153" s="486"/>
      <c r="P2153" s="486"/>
      <c r="Q2153" s="486"/>
      <c r="R2153" s="486"/>
      <c r="S2153" s="486"/>
      <c r="T2153" s="486"/>
      <c r="U2153" s="486"/>
      <c r="V2153" s="486"/>
      <c r="W2153" s="486"/>
      <c r="X2153" s="486"/>
      <c r="Y2153" s="486"/>
      <c r="Z2153" s="486"/>
      <c r="AA2153" s="486"/>
      <c r="AB2153" s="486"/>
      <c r="AC2153" s="486"/>
      <c r="AD2153" s="84"/>
    </row>
    <row r="2154" spans="1:30">
      <c r="A2154" s="265">
        <v>43991</v>
      </c>
      <c r="B2154" s="115" t="s">
        <v>194</v>
      </c>
      <c r="C2154" s="37">
        <v>881795045</v>
      </c>
      <c r="D2154" s="115" t="s">
        <v>139</v>
      </c>
      <c r="E2154" s="115" t="s">
        <v>140</v>
      </c>
      <c r="F2154" s="137"/>
      <c r="G2154" s="115"/>
      <c r="H2154" s="265"/>
      <c r="I2154" s="666"/>
      <c r="J2154" s="665">
        <v>43998</v>
      </c>
      <c r="K2154" s="486"/>
      <c r="L2154" s="486"/>
      <c r="M2154" s="115"/>
      <c r="N2154" s="486"/>
      <c r="O2154" s="486"/>
      <c r="P2154" s="486"/>
      <c r="Q2154" s="486"/>
      <c r="R2154" s="486"/>
      <c r="S2154" s="486"/>
      <c r="T2154" s="486"/>
      <c r="U2154" s="486"/>
      <c r="V2154" s="486"/>
      <c r="W2154" s="486"/>
      <c r="X2154" s="486"/>
      <c r="Y2154" s="486"/>
      <c r="Z2154" s="486"/>
      <c r="AA2154" s="486"/>
      <c r="AB2154" s="486"/>
      <c r="AC2154" s="486"/>
      <c r="AD2154" s="84"/>
    </row>
    <row r="2155" spans="1:30">
      <c r="A2155" s="265">
        <v>43991</v>
      </c>
      <c r="B2155" s="115" t="s">
        <v>194</v>
      </c>
      <c r="C2155" s="486">
        <v>881475006</v>
      </c>
      <c r="D2155" s="115" t="s">
        <v>139</v>
      </c>
      <c r="E2155" s="115" t="s">
        <v>140</v>
      </c>
      <c r="F2155" s="137"/>
      <c r="G2155" s="115"/>
      <c r="H2155" s="265"/>
      <c r="I2155" s="666"/>
      <c r="J2155" s="665">
        <v>44004</v>
      </c>
      <c r="K2155" s="486"/>
      <c r="L2155" s="486"/>
      <c r="M2155" s="115"/>
      <c r="N2155" s="486"/>
      <c r="O2155" s="486"/>
      <c r="P2155" s="486"/>
      <c r="Q2155" s="486"/>
      <c r="R2155" s="486"/>
      <c r="S2155" s="486"/>
      <c r="T2155" s="486"/>
      <c r="U2155" s="486"/>
      <c r="V2155" s="486"/>
      <c r="W2155" s="486"/>
      <c r="X2155" s="486"/>
      <c r="Y2155" s="486"/>
      <c r="Z2155" s="486"/>
      <c r="AA2155" s="486"/>
      <c r="AB2155" s="486"/>
      <c r="AC2155" s="486"/>
      <c r="AD2155" s="84"/>
    </row>
    <row r="2156" spans="1:30">
      <c r="A2156" s="265">
        <v>43992</v>
      </c>
      <c r="B2156" s="37" t="s">
        <v>194</v>
      </c>
      <c r="C2156" s="37">
        <v>880417514</v>
      </c>
      <c r="D2156" s="115" t="s">
        <v>139</v>
      </c>
      <c r="E2156" s="115" t="s">
        <v>140</v>
      </c>
      <c r="F2156" s="137"/>
      <c r="G2156" s="115"/>
      <c r="H2156" s="265">
        <v>44001</v>
      </c>
      <c r="I2156" s="666"/>
      <c r="J2156" s="665">
        <v>44015</v>
      </c>
      <c r="K2156" s="486"/>
      <c r="L2156" s="486"/>
      <c r="M2156" s="115" t="s">
        <v>168</v>
      </c>
      <c r="N2156" s="486"/>
      <c r="O2156" s="486"/>
      <c r="P2156" s="486"/>
      <c r="Q2156" s="486"/>
      <c r="R2156" s="486"/>
      <c r="S2156" s="486"/>
      <c r="T2156" s="486"/>
      <c r="U2156" s="486"/>
      <c r="V2156" s="486"/>
      <c r="W2156" s="486"/>
      <c r="X2156" s="486"/>
      <c r="Y2156" s="486"/>
      <c r="Z2156" s="486"/>
      <c r="AA2156" s="486"/>
      <c r="AB2156" s="486"/>
      <c r="AC2156" s="486"/>
      <c r="AD2156" s="84"/>
    </row>
    <row r="2157" spans="1:30">
      <c r="A2157" s="665">
        <v>43992</v>
      </c>
      <c r="B2157" s="115" t="s">
        <v>194</v>
      </c>
      <c r="C2157" s="37">
        <v>880321459</v>
      </c>
      <c r="D2157" s="115" t="s">
        <v>139</v>
      </c>
      <c r="E2157" s="115" t="s">
        <v>140</v>
      </c>
      <c r="F2157" s="137"/>
      <c r="G2157" s="115"/>
      <c r="H2157" s="265"/>
      <c r="I2157" s="666"/>
      <c r="J2157" s="665">
        <v>43999</v>
      </c>
      <c r="K2157" s="486"/>
      <c r="L2157" s="486"/>
      <c r="M2157" s="115" t="s">
        <v>168</v>
      </c>
      <c r="N2157" s="666">
        <v>43993</v>
      </c>
      <c r="O2157" s="486">
        <v>590</v>
      </c>
      <c r="P2157" s="486"/>
      <c r="Q2157" s="486"/>
      <c r="R2157" s="84"/>
      <c r="S2157" s="84"/>
      <c r="T2157" s="84"/>
      <c r="U2157" s="84"/>
      <c r="V2157" s="84"/>
      <c r="W2157" s="84"/>
      <c r="X2157" s="84"/>
      <c r="Y2157" s="84"/>
      <c r="Z2157" s="84"/>
      <c r="AA2157" s="84"/>
      <c r="AB2157" s="84"/>
      <c r="AC2157" s="84"/>
      <c r="AD2157" s="84"/>
    </row>
    <row r="2158" spans="1:30">
      <c r="A2158" s="665">
        <v>43992</v>
      </c>
      <c r="B2158" s="115" t="s">
        <v>194</v>
      </c>
      <c r="C2158" s="37">
        <v>881971205</v>
      </c>
      <c r="D2158" s="115" t="s">
        <v>139</v>
      </c>
      <c r="E2158" s="115" t="s">
        <v>140</v>
      </c>
      <c r="F2158" s="137"/>
      <c r="G2158" s="115"/>
      <c r="H2158" s="265"/>
      <c r="I2158" s="666"/>
      <c r="J2158" s="665">
        <v>43999</v>
      </c>
      <c r="K2158" s="486"/>
      <c r="L2158" s="486"/>
      <c r="M2158" s="115" t="s">
        <v>142</v>
      </c>
      <c r="N2158" s="486"/>
      <c r="O2158" s="486"/>
      <c r="P2158" s="486"/>
      <c r="Q2158" s="486"/>
      <c r="R2158" s="84"/>
      <c r="S2158" s="84"/>
      <c r="T2158" s="84"/>
      <c r="U2158" s="84"/>
      <c r="V2158" s="84"/>
      <c r="W2158" s="84"/>
      <c r="X2158" s="84"/>
      <c r="Y2158" s="84"/>
      <c r="Z2158" s="84"/>
      <c r="AA2158" s="84"/>
      <c r="AB2158" s="84"/>
      <c r="AC2158" s="84"/>
      <c r="AD2158" s="84"/>
    </row>
    <row r="2159" spans="1:30">
      <c r="A2159" s="665">
        <v>43992</v>
      </c>
      <c r="B2159" s="115" t="s">
        <v>194</v>
      </c>
      <c r="C2159" s="37">
        <v>881760337</v>
      </c>
      <c r="D2159" s="115" t="s">
        <v>139</v>
      </c>
      <c r="E2159" s="115" t="s">
        <v>140</v>
      </c>
      <c r="F2159" s="137"/>
      <c r="G2159" s="115"/>
      <c r="H2159" s="265">
        <v>44004</v>
      </c>
      <c r="I2159" s="666"/>
      <c r="J2159" s="665">
        <v>44019</v>
      </c>
      <c r="K2159" s="486"/>
      <c r="L2159" s="486"/>
      <c r="M2159" s="115" t="s">
        <v>2090</v>
      </c>
      <c r="N2159" s="486"/>
      <c r="O2159" s="486"/>
      <c r="P2159" s="486"/>
      <c r="Q2159" s="486"/>
      <c r="R2159" s="84"/>
      <c r="S2159" s="84"/>
      <c r="T2159" s="84"/>
      <c r="U2159" s="84"/>
      <c r="V2159" s="84"/>
      <c r="W2159" s="84"/>
      <c r="X2159" s="84"/>
      <c r="Y2159" s="84"/>
      <c r="Z2159" s="84"/>
      <c r="AA2159" s="84"/>
      <c r="AB2159" s="84"/>
      <c r="AC2159" s="84"/>
      <c r="AD2159" s="84"/>
    </row>
    <row r="2160" spans="1:30">
      <c r="A2160" s="665">
        <v>43992</v>
      </c>
      <c r="B2160" s="115" t="s">
        <v>194</v>
      </c>
      <c r="C2160" s="37">
        <v>881983528</v>
      </c>
      <c r="D2160" s="115" t="s">
        <v>139</v>
      </c>
      <c r="E2160" s="115" t="s">
        <v>140</v>
      </c>
      <c r="F2160" s="137"/>
      <c r="G2160" s="115"/>
      <c r="H2160" s="265"/>
      <c r="I2160" s="666"/>
      <c r="J2160" s="665">
        <v>43999</v>
      </c>
      <c r="K2160" s="486"/>
      <c r="L2160" s="486"/>
      <c r="M2160" s="115" t="s">
        <v>442</v>
      </c>
      <c r="N2160" s="486"/>
      <c r="O2160" s="486"/>
      <c r="P2160" s="486"/>
      <c r="Q2160" s="486"/>
      <c r="R2160" s="84"/>
      <c r="S2160" s="84"/>
      <c r="T2160" s="84"/>
      <c r="U2160" s="84"/>
      <c r="V2160" s="84"/>
      <c r="W2160" s="84"/>
      <c r="X2160" s="84"/>
      <c r="Y2160" s="84"/>
      <c r="Z2160" s="84"/>
      <c r="AA2160" s="84"/>
      <c r="AB2160" s="84"/>
      <c r="AC2160" s="84"/>
      <c r="AD2160" s="84"/>
    </row>
    <row r="2161" spans="1:30">
      <c r="A2161" s="665">
        <v>43993</v>
      </c>
      <c r="B2161" s="115" t="s">
        <v>194</v>
      </c>
      <c r="C2161" s="37">
        <v>882037556</v>
      </c>
      <c r="D2161" s="115" t="s">
        <v>139</v>
      </c>
      <c r="E2161" s="115" t="s">
        <v>140</v>
      </c>
      <c r="F2161" s="137"/>
      <c r="G2161" s="115"/>
      <c r="H2161" s="265">
        <v>44004</v>
      </c>
      <c r="I2161" s="666"/>
      <c r="J2161" s="665">
        <v>44019</v>
      </c>
      <c r="K2161" s="486"/>
      <c r="L2161" s="486"/>
      <c r="M2161" s="115" t="s">
        <v>187</v>
      </c>
      <c r="N2161" s="486"/>
      <c r="O2161" s="486"/>
      <c r="P2161" s="486"/>
      <c r="Q2161" s="486"/>
      <c r="R2161" s="84"/>
      <c r="S2161" s="84"/>
      <c r="T2161" s="84"/>
      <c r="U2161" s="84"/>
      <c r="V2161" s="84"/>
      <c r="W2161" s="84"/>
      <c r="X2161" s="84"/>
      <c r="Y2161" s="84"/>
      <c r="Z2161" s="84"/>
      <c r="AA2161" s="84"/>
      <c r="AB2161" s="84"/>
      <c r="AC2161" s="84"/>
      <c r="AD2161" s="84"/>
    </row>
    <row r="2162" spans="1:30">
      <c r="A2162" s="665">
        <v>43993</v>
      </c>
      <c r="B2162" s="115" t="s">
        <v>194</v>
      </c>
      <c r="C2162" s="37">
        <v>882199889</v>
      </c>
      <c r="D2162" s="115" t="s">
        <v>139</v>
      </c>
      <c r="E2162" s="115" t="s">
        <v>140</v>
      </c>
      <c r="F2162" s="137"/>
      <c r="G2162" s="115"/>
      <c r="H2162" s="265">
        <v>44010</v>
      </c>
      <c r="I2162" s="666"/>
      <c r="J2162" s="665">
        <v>44025</v>
      </c>
      <c r="K2162" s="486"/>
      <c r="L2162" s="486"/>
      <c r="M2162" s="115"/>
      <c r="N2162" s="486"/>
      <c r="O2162" s="486"/>
      <c r="P2162" s="486"/>
      <c r="Q2162" s="486"/>
      <c r="R2162" s="84"/>
      <c r="S2162" s="84"/>
      <c r="T2162" s="84"/>
      <c r="U2162" s="84"/>
      <c r="V2162" s="84"/>
      <c r="W2162" s="84"/>
      <c r="X2162" s="84"/>
      <c r="Y2162" s="84"/>
      <c r="Z2162" s="84"/>
      <c r="AA2162" s="84"/>
      <c r="AB2162" s="84"/>
      <c r="AC2162" s="84"/>
      <c r="AD2162" s="84"/>
    </row>
    <row r="2163" spans="1:30">
      <c r="A2163" s="665">
        <v>43993</v>
      </c>
      <c r="B2163" s="115" t="s">
        <v>194</v>
      </c>
      <c r="C2163" s="37">
        <v>882132944</v>
      </c>
      <c r="D2163" s="115" t="s">
        <v>139</v>
      </c>
      <c r="E2163" s="115" t="s">
        <v>140</v>
      </c>
      <c r="F2163" s="137"/>
      <c r="G2163" s="115"/>
      <c r="H2163" s="265">
        <v>44010</v>
      </c>
      <c r="I2163" s="666"/>
      <c r="J2163" s="665">
        <v>44025</v>
      </c>
      <c r="K2163" s="486"/>
      <c r="L2163" s="486"/>
      <c r="M2163" s="115" t="s">
        <v>2950</v>
      </c>
      <c r="N2163" s="486"/>
      <c r="O2163" s="486"/>
      <c r="P2163" s="486"/>
      <c r="Q2163" s="486"/>
      <c r="R2163" s="84"/>
      <c r="S2163" s="84"/>
      <c r="T2163" s="84"/>
      <c r="U2163" s="84"/>
      <c r="V2163" s="84"/>
      <c r="W2163" s="84"/>
      <c r="X2163" s="84"/>
      <c r="Y2163" s="84"/>
      <c r="Z2163" s="84"/>
      <c r="AA2163" s="84"/>
      <c r="AB2163" s="84"/>
      <c r="AC2163" s="84"/>
      <c r="AD2163" s="84"/>
    </row>
    <row r="2164" spans="1:30">
      <c r="A2164" s="665">
        <v>43984</v>
      </c>
      <c r="B2164" s="37" t="s">
        <v>194</v>
      </c>
      <c r="C2164" s="37">
        <v>880373762</v>
      </c>
      <c r="D2164" s="115" t="s">
        <v>139</v>
      </c>
      <c r="E2164" s="115" t="s">
        <v>150</v>
      </c>
      <c r="F2164" s="137"/>
      <c r="G2164" s="115"/>
      <c r="H2164" s="265">
        <v>44010</v>
      </c>
      <c r="I2164" s="666"/>
      <c r="J2164" s="665">
        <v>44025</v>
      </c>
      <c r="K2164" s="486"/>
      <c r="L2164" s="486"/>
      <c r="M2164" s="115" t="s">
        <v>11228</v>
      </c>
      <c r="N2164" s="115" t="s">
        <v>11229</v>
      </c>
      <c r="O2164" s="486">
        <v>4627.3999999999996</v>
      </c>
      <c r="P2164" s="486"/>
      <c r="Q2164" s="486"/>
      <c r="R2164" s="84"/>
      <c r="S2164" s="84"/>
      <c r="T2164" s="84"/>
      <c r="U2164" s="84"/>
      <c r="V2164" s="84"/>
      <c r="W2164" s="84"/>
      <c r="X2164" s="84"/>
      <c r="Y2164" s="84"/>
      <c r="Z2164" s="84"/>
      <c r="AA2164" s="84"/>
      <c r="AB2164" s="84"/>
      <c r="AC2164" s="84"/>
      <c r="AD2164" s="84"/>
    </row>
    <row r="2165" spans="1:30">
      <c r="A2165" s="665">
        <v>43993</v>
      </c>
      <c r="B2165" s="115" t="s">
        <v>194</v>
      </c>
      <c r="C2165" s="37">
        <v>880297764</v>
      </c>
      <c r="D2165" s="115" t="s">
        <v>139</v>
      </c>
      <c r="E2165" s="115" t="s">
        <v>150</v>
      </c>
      <c r="F2165" s="137"/>
      <c r="G2165" s="115"/>
      <c r="H2165" s="265">
        <v>44010</v>
      </c>
      <c r="I2165" s="666"/>
      <c r="J2165" s="665">
        <v>44025</v>
      </c>
      <c r="K2165" s="486"/>
      <c r="L2165" s="486"/>
      <c r="M2165" s="115" t="s">
        <v>142</v>
      </c>
      <c r="N2165" s="115"/>
      <c r="O2165" s="486"/>
      <c r="P2165" s="486"/>
      <c r="Q2165" s="486"/>
      <c r="R2165" s="84"/>
      <c r="S2165" s="84"/>
      <c r="T2165" s="84"/>
      <c r="U2165" s="84"/>
      <c r="V2165" s="84"/>
      <c r="W2165" s="84"/>
      <c r="X2165" s="84"/>
      <c r="Y2165" s="84"/>
      <c r="Z2165" s="84"/>
      <c r="AA2165" s="84"/>
      <c r="AB2165" s="84"/>
      <c r="AC2165" s="84"/>
      <c r="AD2165" s="84"/>
    </row>
    <row r="2166" spans="1:30">
      <c r="A2166" s="666">
        <v>43993</v>
      </c>
      <c r="B2166" s="115" t="s">
        <v>194</v>
      </c>
      <c r="C2166" s="37">
        <v>880461415</v>
      </c>
      <c r="D2166" s="115" t="s">
        <v>139</v>
      </c>
      <c r="E2166" s="115" t="s">
        <v>140</v>
      </c>
      <c r="F2166" s="666"/>
      <c r="G2166" s="486"/>
      <c r="H2166" s="265">
        <v>44010</v>
      </c>
      <c r="I2166" s="486"/>
      <c r="J2166" s="666">
        <v>44025</v>
      </c>
      <c r="K2166" s="486"/>
      <c r="L2166" s="486"/>
      <c r="M2166" s="115" t="s">
        <v>1066</v>
      </c>
      <c r="N2166" s="486"/>
      <c r="O2166" s="486"/>
      <c r="P2166" s="486"/>
      <c r="Q2166" s="486"/>
      <c r="R2166" s="84"/>
      <c r="S2166" s="84"/>
      <c r="T2166" s="84"/>
      <c r="U2166" s="84"/>
      <c r="V2166" s="84"/>
      <c r="W2166" s="84"/>
      <c r="X2166" s="84"/>
      <c r="Y2166" s="84"/>
      <c r="Z2166" s="84"/>
      <c r="AA2166" s="84"/>
      <c r="AB2166" s="84"/>
      <c r="AC2166" s="84"/>
      <c r="AD2166" s="84"/>
    </row>
    <row r="2167" spans="1:30">
      <c r="A2167" s="666">
        <v>43993</v>
      </c>
      <c r="B2167" s="115" t="s">
        <v>194</v>
      </c>
      <c r="C2167" s="486">
        <v>880385275</v>
      </c>
      <c r="D2167" s="115" t="s">
        <v>139</v>
      </c>
      <c r="E2167" s="115" t="s">
        <v>140</v>
      </c>
      <c r="F2167" s="666"/>
      <c r="G2167" s="486"/>
      <c r="H2167" s="265">
        <v>44010</v>
      </c>
      <c r="I2167" s="486"/>
      <c r="J2167" s="666">
        <v>44025</v>
      </c>
      <c r="K2167" s="486"/>
      <c r="L2167" s="486"/>
      <c r="M2167" s="486"/>
      <c r="N2167" s="666">
        <v>44004</v>
      </c>
      <c r="O2167" s="486">
        <v>242</v>
      </c>
      <c r="P2167" s="486"/>
      <c r="Q2167" s="486"/>
      <c r="R2167" s="84"/>
      <c r="S2167" s="84"/>
      <c r="T2167" s="84"/>
      <c r="U2167" s="84"/>
      <c r="V2167" s="84"/>
      <c r="W2167" s="84"/>
      <c r="X2167" s="84"/>
      <c r="Y2167" s="84"/>
      <c r="Z2167" s="84"/>
      <c r="AA2167" s="84"/>
      <c r="AB2167" s="84"/>
      <c r="AC2167" s="84"/>
      <c r="AD2167" s="84"/>
    </row>
    <row r="2168" spans="1:30">
      <c r="A2168" s="666">
        <v>43993</v>
      </c>
      <c r="B2168" s="115" t="s">
        <v>194</v>
      </c>
      <c r="C2168" s="486">
        <v>880469042</v>
      </c>
      <c r="D2168" s="115" t="s">
        <v>139</v>
      </c>
      <c r="E2168" s="115" t="s">
        <v>140</v>
      </c>
      <c r="F2168" s="666"/>
      <c r="G2168" s="486"/>
      <c r="H2168" s="265">
        <v>44010</v>
      </c>
      <c r="I2168" s="486"/>
      <c r="J2168" s="666">
        <v>44025</v>
      </c>
      <c r="K2168" s="486"/>
      <c r="L2168" s="486"/>
      <c r="M2168" s="486"/>
      <c r="N2168" s="486"/>
      <c r="O2168" s="486"/>
      <c r="P2168" s="486"/>
      <c r="Q2168" s="486"/>
      <c r="R2168" s="84"/>
      <c r="S2168" s="84"/>
      <c r="T2168" s="84"/>
      <c r="U2168" s="84"/>
      <c r="V2168" s="84"/>
      <c r="W2168" s="84"/>
      <c r="X2168" s="84"/>
      <c r="Y2168" s="84"/>
      <c r="Z2168" s="84"/>
      <c r="AA2168" s="84"/>
      <c r="AB2168" s="84"/>
      <c r="AC2168" s="84"/>
      <c r="AD2168" s="84"/>
    </row>
    <row r="2169" spans="1:30">
      <c r="A2169" s="666">
        <v>43994</v>
      </c>
      <c r="B2169" s="115" t="s">
        <v>194</v>
      </c>
      <c r="C2169" s="486">
        <v>881957439</v>
      </c>
      <c r="D2169" s="115" t="s">
        <v>139</v>
      </c>
      <c r="E2169" s="115" t="s">
        <v>140</v>
      </c>
      <c r="F2169" s="666"/>
      <c r="G2169" s="486"/>
      <c r="H2169" s="265">
        <v>44000</v>
      </c>
      <c r="I2169" s="486"/>
      <c r="J2169" s="666">
        <v>44015</v>
      </c>
      <c r="K2169" s="486"/>
      <c r="L2169" s="486"/>
      <c r="M2169" s="115" t="s">
        <v>2061</v>
      </c>
      <c r="N2169" s="486"/>
      <c r="O2169" s="486"/>
      <c r="P2169" s="486"/>
      <c r="Q2169" s="486"/>
      <c r="R2169" s="84"/>
      <c r="S2169" s="84"/>
      <c r="T2169" s="84"/>
      <c r="U2169" s="84"/>
      <c r="V2169" s="84"/>
      <c r="W2169" s="84"/>
      <c r="X2169" s="84"/>
      <c r="Y2169" s="84"/>
      <c r="Z2169" s="84"/>
      <c r="AA2169" s="84"/>
      <c r="AB2169" s="84"/>
      <c r="AC2169" s="84"/>
      <c r="AD2169" s="84"/>
    </row>
    <row r="2170" spans="1:30">
      <c r="A2170" s="666">
        <v>43994</v>
      </c>
      <c r="B2170" s="115" t="s">
        <v>194</v>
      </c>
      <c r="C2170" s="486">
        <v>880292425</v>
      </c>
      <c r="D2170" s="115" t="s">
        <v>139</v>
      </c>
      <c r="E2170" s="115" t="s">
        <v>140</v>
      </c>
      <c r="F2170" s="666"/>
      <c r="G2170" s="486"/>
      <c r="H2170" s="265">
        <v>44006</v>
      </c>
      <c r="I2170" s="486"/>
      <c r="J2170" s="666">
        <v>44021</v>
      </c>
      <c r="K2170" s="486"/>
      <c r="L2170" s="486"/>
      <c r="M2170" s="486"/>
      <c r="N2170" s="683">
        <v>43994</v>
      </c>
      <c r="O2170" s="486">
        <v>7948.8</v>
      </c>
      <c r="P2170" s="486"/>
      <c r="Q2170" s="486"/>
      <c r="R2170" s="84"/>
      <c r="S2170" s="84"/>
      <c r="T2170" s="84"/>
      <c r="U2170" s="84"/>
      <c r="V2170" s="84"/>
      <c r="W2170" s="84"/>
      <c r="X2170" s="84"/>
      <c r="Y2170" s="84"/>
      <c r="Z2170" s="84"/>
      <c r="AA2170" s="84"/>
      <c r="AB2170" s="84"/>
      <c r="AC2170" s="84"/>
      <c r="AD2170" s="84"/>
    </row>
    <row r="2171" spans="1:30">
      <c r="A2171" s="666">
        <v>43994</v>
      </c>
      <c r="B2171" s="115" t="s">
        <v>194</v>
      </c>
      <c r="C2171" s="486">
        <v>882201403</v>
      </c>
      <c r="D2171" s="115" t="s">
        <v>139</v>
      </c>
      <c r="E2171" s="115" t="s">
        <v>140</v>
      </c>
      <c r="F2171" s="666"/>
      <c r="G2171" s="486"/>
      <c r="H2171" s="265">
        <v>44010</v>
      </c>
      <c r="I2171" s="486"/>
      <c r="J2171" s="666">
        <v>44025</v>
      </c>
      <c r="K2171" s="486"/>
      <c r="L2171" s="486"/>
      <c r="M2171" s="115" t="s">
        <v>168</v>
      </c>
      <c r="N2171" s="486"/>
      <c r="O2171" s="486"/>
      <c r="P2171" s="486"/>
      <c r="Q2171" s="486"/>
      <c r="R2171" s="84"/>
      <c r="S2171" s="84"/>
      <c r="T2171" s="84"/>
      <c r="U2171" s="84"/>
      <c r="V2171" s="84"/>
      <c r="W2171" s="84"/>
      <c r="X2171" s="84"/>
      <c r="Y2171" s="84"/>
      <c r="Z2171" s="84"/>
      <c r="AA2171" s="84"/>
      <c r="AB2171" s="84"/>
      <c r="AC2171" s="84"/>
      <c r="AD2171" s="84"/>
    </row>
    <row r="2172" spans="1:30">
      <c r="A2172" s="666">
        <v>43994</v>
      </c>
      <c r="B2172" s="115" t="s">
        <v>194</v>
      </c>
      <c r="C2172" s="486">
        <v>882203503</v>
      </c>
      <c r="D2172" s="115" t="s">
        <v>139</v>
      </c>
      <c r="E2172" s="115" t="s">
        <v>140</v>
      </c>
      <c r="F2172" s="666"/>
      <c r="G2172" s="486"/>
      <c r="H2172" s="265">
        <v>44010</v>
      </c>
      <c r="I2172" s="486"/>
      <c r="J2172" s="666">
        <v>44025</v>
      </c>
      <c r="K2172" s="486"/>
      <c r="L2172" s="486"/>
      <c r="M2172" s="115" t="s">
        <v>11230</v>
      </c>
      <c r="N2172" s="486"/>
      <c r="O2172" s="486"/>
      <c r="P2172" s="486"/>
      <c r="Q2172" s="486"/>
      <c r="R2172" s="84"/>
      <c r="S2172" s="84"/>
      <c r="T2172" s="84"/>
      <c r="U2172" s="84"/>
      <c r="V2172" s="84"/>
      <c r="W2172" s="84"/>
      <c r="X2172" s="84"/>
      <c r="Y2172" s="84"/>
      <c r="Z2172" s="84"/>
      <c r="AA2172" s="84"/>
      <c r="AB2172" s="84"/>
      <c r="AC2172" s="84"/>
      <c r="AD2172" s="84"/>
    </row>
    <row r="2173" spans="1:30">
      <c r="A2173" s="666">
        <v>43994</v>
      </c>
      <c r="B2173" s="115" t="s">
        <v>194</v>
      </c>
      <c r="C2173" s="486">
        <v>882009533</v>
      </c>
      <c r="D2173" s="115" t="s">
        <v>139</v>
      </c>
      <c r="E2173" s="115" t="s">
        <v>140</v>
      </c>
      <c r="F2173" s="666"/>
      <c r="G2173" s="486"/>
      <c r="H2173" s="265">
        <v>44010</v>
      </c>
      <c r="I2173" s="486"/>
      <c r="J2173" s="666">
        <v>44025</v>
      </c>
      <c r="K2173" s="486"/>
      <c r="L2173" s="486"/>
      <c r="M2173" s="486"/>
      <c r="N2173" s="486"/>
      <c r="O2173" s="486"/>
      <c r="P2173" s="486"/>
      <c r="Q2173" s="486"/>
      <c r="R2173" s="84"/>
      <c r="S2173" s="84"/>
      <c r="T2173" s="84"/>
      <c r="U2173" s="84"/>
      <c r="V2173" s="84"/>
      <c r="W2173" s="84"/>
      <c r="X2173" s="84"/>
      <c r="Y2173" s="84"/>
      <c r="Z2173" s="84"/>
      <c r="AA2173" s="84"/>
      <c r="AB2173" s="84"/>
      <c r="AC2173" s="84"/>
      <c r="AD2173" s="84"/>
    </row>
    <row r="2174" spans="1:30">
      <c r="A2174" s="666">
        <v>43994</v>
      </c>
      <c r="B2174" s="115" t="s">
        <v>194</v>
      </c>
      <c r="C2174" s="486">
        <v>880563968</v>
      </c>
      <c r="D2174" s="115" t="s">
        <v>139</v>
      </c>
      <c r="E2174" s="115" t="s">
        <v>140</v>
      </c>
      <c r="F2174" s="666"/>
      <c r="G2174" s="486"/>
      <c r="H2174" s="265">
        <v>44010</v>
      </c>
      <c r="I2174" s="486"/>
      <c r="J2174" s="666">
        <v>44025</v>
      </c>
      <c r="K2174" s="486"/>
      <c r="L2174" s="486"/>
      <c r="M2174" s="486"/>
      <c r="N2174" s="486"/>
      <c r="O2174" s="486"/>
      <c r="P2174" s="486"/>
      <c r="Q2174" s="486"/>
      <c r="R2174" s="84"/>
      <c r="S2174" s="84"/>
      <c r="T2174" s="84"/>
      <c r="U2174" s="84"/>
      <c r="V2174" s="84"/>
      <c r="W2174" s="84"/>
      <c r="X2174" s="84"/>
      <c r="Y2174" s="84"/>
      <c r="Z2174" s="84"/>
      <c r="AA2174" s="84"/>
      <c r="AB2174" s="84"/>
      <c r="AC2174" s="84"/>
      <c r="AD2174" s="84"/>
    </row>
    <row r="2175" spans="1:30">
      <c r="A2175" s="666">
        <v>43994</v>
      </c>
      <c r="B2175" s="115" t="s">
        <v>194</v>
      </c>
      <c r="C2175" s="486">
        <v>880532807</v>
      </c>
      <c r="D2175" s="115" t="s">
        <v>139</v>
      </c>
      <c r="E2175" s="115" t="s">
        <v>140</v>
      </c>
      <c r="F2175" s="666"/>
      <c r="G2175" s="486"/>
      <c r="H2175" s="265">
        <v>44011</v>
      </c>
      <c r="I2175" s="486"/>
      <c r="J2175" s="666">
        <v>44026</v>
      </c>
      <c r="K2175" s="486"/>
      <c r="L2175" s="486"/>
      <c r="M2175" s="115" t="s">
        <v>168</v>
      </c>
      <c r="N2175" s="486"/>
      <c r="O2175" s="486"/>
      <c r="P2175" s="486"/>
      <c r="Q2175" s="486"/>
      <c r="R2175" s="84"/>
      <c r="S2175" s="84"/>
      <c r="T2175" s="84"/>
      <c r="U2175" s="84"/>
      <c r="V2175" s="84"/>
      <c r="W2175" s="84"/>
      <c r="X2175" s="84"/>
      <c r="Y2175" s="84"/>
      <c r="Z2175" s="84"/>
      <c r="AA2175" s="84"/>
      <c r="AB2175" s="84"/>
      <c r="AC2175" s="84"/>
      <c r="AD2175" s="84"/>
    </row>
    <row r="2176" spans="1:30">
      <c r="A2176" s="666">
        <v>43997</v>
      </c>
      <c r="B2176" s="115" t="s">
        <v>194</v>
      </c>
      <c r="C2176" s="486">
        <v>881408874</v>
      </c>
      <c r="D2176" s="115" t="s">
        <v>139</v>
      </c>
      <c r="E2176" s="115" t="s">
        <v>140</v>
      </c>
      <c r="F2176" s="666"/>
      <c r="G2176" s="486"/>
      <c r="H2176" s="37"/>
      <c r="I2176" s="486"/>
      <c r="J2176" s="666">
        <v>44004</v>
      </c>
      <c r="K2176" s="486"/>
      <c r="L2176" s="486"/>
      <c r="M2176" s="486"/>
      <c r="N2176" s="486"/>
      <c r="O2176" s="486"/>
      <c r="P2176" s="486"/>
      <c r="Q2176" s="486"/>
      <c r="R2176" s="84"/>
      <c r="S2176" s="84"/>
      <c r="T2176" s="84"/>
      <c r="U2176" s="84"/>
      <c r="V2176" s="84"/>
      <c r="W2176" s="84"/>
      <c r="X2176" s="84"/>
      <c r="Y2176" s="84"/>
      <c r="Z2176" s="84"/>
      <c r="AA2176" s="84"/>
      <c r="AB2176" s="84"/>
      <c r="AC2176" s="84"/>
      <c r="AD2176" s="84"/>
    </row>
    <row r="2177" spans="1:30">
      <c r="A2177" s="666">
        <v>43997</v>
      </c>
      <c r="B2177" s="115" t="s">
        <v>194</v>
      </c>
      <c r="C2177" s="486">
        <v>881326731</v>
      </c>
      <c r="D2177" s="115" t="s">
        <v>139</v>
      </c>
      <c r="E2177" s="115" t="s">
        <v>140</v>
      </c>
      <c r="F2177" s="666"/>
      <c r="G2177" s="486"/>
      <c r="H2177" s="37"/>
      <c r="I2177" s="486"/>
      <c r="J2177" s="666">
        <v>44004</v>
      </c>
      <c r="K2177" s="486"/>
      <c r="L2177" s="37"/>
      <c r="M2177" s="486"/>
      <c r="N2177" s="486"/>
      <c r="O2177" s="486"/>
      <c r="P2177" s="486"/>
      <c r="Q2177" s="486"/>
      <c r="R2177" s="84"/>
      <c r="S2177" s="84"/>
      <c r="T2177" s="84"/>
      <c r="U2177" s="84"/>
      <c r="V2177" s="84"/>
      <c r="W2177" s="84"/>
      <c r="X2177" s="84"/>
      <c r="Y2177" s="84"/>
      <c r="Z2177" s="84"/>
      <c r="AA2177" s="84"/>
      <c r="AB2177" s="84"/>
      <c r="AC2177" s="84"/>
      <c r="AD2177" s="84"/>
    </row>
    <row r="2178" spans="1:30">
      <c r="A2178" s="666">
        <v>43997</v>
      </c>
      <c r="B2178" s="115" t="s">
        <v>194</v>
      </c>
      <c r="C2178" s="486">
        <v>880363022</v>
      </c>
      <c r="D2178" s="115" t="s">
        <v>152</v>
      </c>
      <c r="E2178" s="115" t="s">
        <v>140</v>
      </c>
      <c r="F2178" s="666"/>
      <c r="G2178" s="486"/>
      <c r="H2178" s="265">
        <v>44011</v>
      </c>
      <c r="I2178" s="486"/>
      <c r="J2178" s="666">
        <v>44026</v>
      </c>
      <c r="K2178" s="486"/>
      <c r="L2178" s="486"/>
      <c r="M2178" s="115" t="s">
        <v>176</v>
      </c>
      <c r="N2178" s="486"/>
      <c r="O2178" s="486"/>
      <c r="P2178" s="486"/>
      <c r="Q2178" s="486"/>
      <c r="R2178" s="84"/>
      <c r="S2178" s="84"/>
      <c r="T2178" s="84"/>
      <c r="U2178" s="84"/>
      <c r="V2178" s="84"/>
      <c r="W2178" s="84"/>
      <c r="X2178" s="84"/>
      <c r="Y2178" s="84"/>
      <c r="Z2178" s="84"/>
      <c r="AA2178" s="84"/>
      <c r="AB2178" s="84"/>
      <c r="AC2178" s="84"/>
      <c r="AD2178" s="84"/>
    </row>
    <row r="2179" spans="1:30">
      <c r="A2179" s="666">
        <v>43990</v>
      </c>
      <c r="B2179" s="115" t="s">
        <v>194</v>
      </c>
      <c r="C2179" s="486">
        <v>881637750</v>
      </c>
      <c r="D2179" s="115" t="s">
        <v>139</v>
      </c>
      <c r="E2179" s="115" t="s">
        <v>140</v>
      </c>
      <c r="F2179" s="666"/>
      <c r="G2179" s="486"/>
      <c r="H2179" s="666">
        <v>43997</v>
      </c>
      <c r="I2179" s="486"/>
      <c r="J2179" s="666">
        <v>44004</v>
      </c>
      <c r="K2179" s="486"/>
      <c r="L2179" s="486"/>
      <c r="M2179" s="115"/>
      <c r="N2179" s="486"/>
      <c r="O2179" s="486"/>
      <c r="P2179" s="486"/>
      <c r="Q2179" s="486"/>
      <c r="R2179" s="84"/>
      <c r="S2179" s="84"/>
      <c r="T2179" s="84"/>
      <c r="U2179" s="84"/>
      <c r="V2179" s="84"/>
      <c r="W2179" s="84"/>
      <c r="X2179" s="84"/>
      <c r="Y2179" s="84"/>
      <c r="Z2179" s="84"/>
      <c r="AA2179" s="84"/>
      <c r="AB2179" s="84"/>
      <c r="AC2179" s="84"/>
      <c r="AD2179" s="84"/>
    </row>
    <row r="2180" spans="1:30">
      <c r="A2180" s="666">
        <v>43997</v>
      </c>
      <c r="B2180" s="115" t="s">
        <v>194</v>
      </c>
      <c r="C2180" s="486">
        <v>881899888</v>
      </c>
      <c r="D2180" s="115" t="s">
        <v>2925</v>
      </c>
      <c r="E2180" s="115" t="s">
        <v>140</v>
      </c>
      <c r="F2180" s="666"/>
      <c r="G2180" s="486"/>
      <c r="H2180" s="37"/>
      <c r="I2180" s="486"/>
      <c r="J2180" s="666">
        <v>44004</v>
      </c>
      <c r="K2180" s="486"/>
      <c r="L2180" s="486"/>
      <c r="M2180" s="115"/>
      <c r="N2180" s="486"/>
      <c r="O2180" s="486"/>
      <c r="P2180" s="486"/>
      <c r="Q2180" s="486"/>
      <c r="R2180" s="84"/>
      <c r="S2180" s="84"/>
      <c r="T2180" s="84"/>
      <c r="U2180" s="84"/>
      <c r="V2180" s="84"/>
      <c r="W2180" s="84"/>
      <c r="X2180" s="84"/>
      <c r="Y2180" s="84"/>
      <c r="Z2180" s="84"/>
      <c r="AA2180" s="84"/>
      <c r="AB2180" s="84"/>
      <c r="AC2180" s="84"/>
      <c r="AD2180" s="84"/>
    </row>
    <row r="2181" spans="1:30">
      <c r="A2181" s="666">
        <v>43997</v>
      </c>
      <c r="B2181" s="115" t="s">
        <v>194</v>
      </c>
      <c r="C2181" s="37">
        <v>880149150</v>
      </c>
      <c r="D2181" s="115" t="s">
        <v>139</v>
      </c>
      <c r="E2181" s="115" t="s">
        <v>140</v>
      </c>
      <c r="F2181" s="666"/>
      <c r="G2181" s="486"/>
      <c r="H2181" s="37"/>
      <c r="I2181" s="486"/>
      <c r="J2181" s="666">
        <v>44004</v>
      </c>
      <c r="K2181" s="486"/>
      <c r="L2181" s="486"/>
      <c r="M2181" s="115"/>
      <c r="N2181" s="486"/>
      <c r="O2181" s="486"/>
      <c r="P2181" s="486"/>
      <c r="Q2181" s="486"/>
      <c r="R2181" s="84"/>
      <c r="S2181" s="84"/>
      <c r="T2181" s="84"/>
      <c r="U2181" s="84"/>
      <c r="V2181" s="84"/>
      <c r="W2181" s="84"/>
      <c r="X2181" s="84"/>
      <c r="Y2181" s="84"/>
      <c r="Z2181" s="84"/>
      <c r="AA2181" s="84"/>
      <c r="AB2181" s="84"/>
      <c r="AC2181" s="84"/>
      <c r="AD2181" s="84"/>
    </row>
    <row r="2182" spans="1:30">
      <c r="A2182" s="666">
        <v>43997</v>
      </c>
      <c r="B2182" s="115" t="s">
        <v>194</v>
      </c>
      <c r="C2182" s="37">
        <v>880042550</v>
      </c>
      <c r="D2182" s="115" t="s">
        <v>139</v>
      </c>
      <c r="E2182" s="115" t="s">
        <v>140</v>
      </c>
      <c r="F2182" s="666"/>
      <c r="G2182" s="486"/>
      <c r="H2182" s="37"/>
      <c r="I2182" s="486"/>
      <c r="J2182" s="666">
        <v>44004</v>
      </c>
      <c r="K2182" s="486"/>
      <c r="L2182" s="486"/>
      <c r="M2182" s="115"/>
      <c r="N2182" s="486"/>
      <c r="O2182" s="486"/>
      <c r="P2182" s="486"/>
      <c r="Q2182" s="486"/>
      <c r="R2182" s="84"/>
      <c r="S2182" s="84"/>
      <c r="T2182" s="84"/>
      <c r="U2182" s="84"/>
      <c r="V2182" s="84"/>
      <c r="W2182" s="84"/>
      <c r="X2182" s="84"/>
      <c r="Y2182" s="84"/>
      <c r="Z2182" s="84"/>
      <c r="AA2182" s="84"/>
      <c r="AB2182" s="84"/>
      <c r="AC2182" s="84"/>
      <c r="AD2182" s="84"/>
    </row>
    <row r="2183" spans="1:30">
      <c r="A2183" s="666">
        <v>43997</v>
      </c>
      <c r="B2183" s="115" t="s">
        <v>194</v>
      </c>
      <c r="C2183" s="37">
        <v>882191193</v>
      </c>
      <c r="D2183" s="115" t="s">
        <v>139</v>
      </c>
      <c r="E2183" s="115" t="s">
        <v>140</v>
      </c>
      <c r="F2183" s="666"/>
      <c r="G2183" s="486"/>
      <c r="H2183" s="37"/>
      <c r="I2183" s="486"/>
      <c r="J2183" s="666"/>
      <c r="K2183" s="486"/>
      <c r="L2183" s="486"/>
      <c r="M2183" s="115"/>
      <c r="N2183" s="486"/>
      <c r="O2183" s="486"/>
      <c r="P2183" s="486"/>
      <c r="Q2183" s="486"/>
      <c r="R2183" s="84"/>
      <c r="S2183" s="84"/>
      <c r="T2183" s="84"/>
      <c r="U2183" s="84"/>
      <c r="V2183" s="84"/>
      <c r="W2183" s="84"/>
      <c r="X2183" s="84"/>
      <c r="Y2183" s="84"/>
      <c r="Z2183" s="84"/>
      <c r="AA2183" s="84"/>
      <c r="AB2183" s="84"/>
      <c r="AC2183" s="84"/>
      <c r="AD2183" s="84"/>
    </row>
    <row r="2184" spans="1:30">
      <c r="A2184" s="265">
        <v>43998</v>
      </c>
      <c r="B2184" s="115" t="s">
        <v>194</v>
      </c>
      <c r="C2184" s="37">
        <v>880046846</v>
      </c>
      <c r="D2184" s="115" t="s">
        <v>139</v>
      </c>
      <c r="E2184" s="115" t="s">
        <v>140</v>
      </c>
      <c r="F2184" s="84"/>
      <c r="G2184" s="84"/>
      <c r="H2184" s="265">
        <v>44011</v>
      </c>
      <c r="I2184" s="84"/>
      <c r="J2184" s="666">
        <v>44026</v>
      </c>
      <c r="K2184" s="84"/>
      <c r="L2184" s="37"/>
      <c r="M2184" s="664" t="s">
        <v>745</v>
      </c>
      <c r="N2184" s="403">
        <v>44006</v>
      </c>
      <c r="O2184" s="23">
        <v>5832.33</v>
      </c>
      <c r="P2184" s="84"/>
      <c r="Q2184" s="84"/>
      <c r="R2184" s="84"/>
      <c r="S2184" s="84"/>
      <c r="T2184" s="84"/>
      <c r="U2184" s="84"/>
      <c r="V2184" s="84"/>
      <c r="W2184" s="84"/>
      <c r="X2184" s="84"/>
      <c r="Y2184" s="84"/>
      <c r="Z2184" s="84"/>
      <c r="AA2184" s="84"/>
      <c r="AB2184" s="84"/>
      <c r="AC2184" s="84"/>
      <c r="AD2184" s="84"/>
    </row>
    <row r="2185" spans="1:30">
      <c r="A2185" s="265">
        <v>43998</v>
      </c>
      <c r="B2185" s="115" t="s">
        <v>194</v>
      </c>
      <c r="C2185" s="115">
        <v>880433003</v>
      </c>
      <c r="D2185" s="664" t="s">
        <v>139</v>
      </c>
      <c r="E2185" s="115" t="s">
        <v>140</v>
      </c>
      <c r="F2185" s="84"/>
      <c r="G2185" s="84"/>
      <c r="H2185" s="37"/>
      <c r="I2185" s="84"/>
      <c r="J2185" s="265">
        <v>44005</v>
      </c>
      <c r="K2185" s="84"/>
      <c r="L2185" s="37"/>
      <c r="M2185" s="84"/>
      <c r="N2185" s="84"/>
      <c r="O2185" s="84"/>
      <c r="P2185" s="84"/>
      <c r="Q2185" s="84"/>
      <c r="R2185" s="84"/>
      <c r="S2185" s="84"/>
      <c r="T2185" s="84"/>
      <c r="U2185" s="84"/>
      <c r="V2185" s="84"/>
      <c r="W2185" s="84"/>
      <c r="X2185" s="84"/>
      <c r="Y2185" s="84"/>
      <c r="Z2185" s="84"/>
      <c r="AA2185" s="84"/>
      <c r="AB2185" s="84"/>
      <c r="AC2185" s="84"/>
      <c r="AD2185" s="84"/>
    </row>
    <row r="2186" spans="1:30">
      <c r="A2186" s="265">
        <v>43998</v>
      </c>
      <c r="B2186" s="115" t="s">
        <v>194</v>
      </c>
      <c r="C2186" s="37">
        <v>880044492</v>
      </c>
      <c r="D2186" s="664" t="s">
        <v>139</v>
      </c>
      <c r="E2186" s="115" t="s">
        <v>140</v>
      </c>
      <c r="F2186" s="84"/>
      <c r="G2186" s="84"/>
      <c r="H2186" s="37"/>
      <c r="I2186" s="37"/>
      <c r="J2186" s="265">
        <v>44005</v>
      </c>
      <c r="K2186" s="84"/>
      <c r="L2186" s="37"/>
      <c r="M2186" s="84"/>
      <c r="N2186" s="84"/>
      <c r="O2186" s="84"/>
      <c r="P2186" s="84"/>
      <c r="Q2186" s="84"/>
      <c r="R2186" s="84"/>
      <c r="S2186" s="84"/>
      <c r="T2186" s="84"/>
      <c r="U2186" s="84"/>
      <c r="V2186" s="84"/>
      <c r="W2186" s="84"/>
      <c r="X2186" s="84"/>
      <c r="Y2186" s="84"/>
      <c r="Z2186" s="84"/>
      <c r="AA2186" s="84"/>
      <c r="AB2186" s="84"/>
      <c r="AC2186" s="84"/>
      <c r="AD2186" s="84"/>
    </row>
    <row r="2187" spans="1:30">
      <c r="A2187" s="265">
        <v>43998</v>
      </c>
      <c r="B2187" s="115" t="s">
        <v>194</v>
      </c>
      <c r="C2187" s="37">
        <v>880040583</v>
      </c>
      <c r="D2187" s="664" t="s">
        <v>139</v>
      </c>
      <c r="E2187" s="115" t="s">
        <v>140</v>
      </c>
      <c r="F2187" s="84"/>
      <c r="G2187" s="84"/>
      <c r="H2187" s="37"/>
      <c r="I2187" s="37"/>
      <c r="J2187" s="265">
        <v>44005</v>
      </c>
      <c r="K2187" s="84"/>
      <c r="L2187" s="37"/>
      <c r="M2187" s="84"/>
      <c r="N2187" s="84"/>
      <c r="O2187" s="84"/>
      <c r="P2187" s="84"/>
      <c r="Q2187" s="84"/>
      <c r="R2187" s="84"/>
      <c r="S2187" s="84"/>
      <c r="T2187" s="84"/>
      <c r="U2187" s="84"/>
      <c r="V2187" s="84"/>
      <c r="W2187" s="84"/>
      <c r="X2187" s="84"/>
      <c r="Y2187" s="84"/>
      <c r="Z2187" s="84"/>
      <c r="AA2187" s="84"/>
      <c r="AB2187" s="84"/>
      <c r="AC2187" s="84"/>
      <c r="AD2187" s="84"/>
    </row>
    <row r="2188" spans="1:30">
      <c r="A2188" s="265">
        <v>43998</v>
      </c>
      <c r="B2188" s="115" t="s">
        <v>194</v>
      </c>
      <c r="C2188" s="37">
        <v>882258820</v>
      </c>
      <c r="D2188" s="115" t="s">
        <v>139</v>
      </c>
      <c r="E2188" s="115" t="s">
        <v>140</v>
      </c>
      <c r="F2188" s="37"/>
      <c r="G2188" s="37"/>
      <c r="H2188" s="37"/>
      <c r="I2188" s="37"/>
      <c r="J2188" s="265">
        <v>44005</v>
      </c>
      <c r="K2188" s="37"/>
      <c r="L2188" s="37"/>
      <c r="M2188" s="37"/>
      <c r="N2188" s="84"/>
      <c r="O2188" s="84"/>
      <c r="P2188" s="84"/>
      <c r="Q2188" s="84"/>
      <c r="R2188" s="84"/>
      <c r="S2188" s="84"/>
      <c r="T2188" s="84"/>
      <c r="U2188" s="84"/>
      <c r="V2188" s="84"/>
      <c r="W2188" s="84"/>
      <c r="X2188" s="84"/>
      <c r="Y2188" s="84"/>
      <c r="Z2188" s="84"/>
      <c r="AA2188" s="84"/>
      <c r="AB2188" s="84"/>
      <c r="AC2188" s="84"/>
      <c r="AD2188" s="84"/>
    </row>
    <row r="2189" spans="1:30">
      <c r="A2189" s="265">
        <v>43998</v>
      </c>
      <c r="B2189" s="115" t="s">
        <v>194</v>
      </c>
      <c r="C2189" s="37">
        <v>882259069</v>
      </c>
      <c r="D2189" s="115" t="s">
        <v>139</v>
      </c>
      <c r="E2189" s="115" t="s">
        <v>140</v>
      </c>
      <c r="F2189" s="37"/>
      <c r="G2189" s="37"/>
      <c r="H2189" s="265">
        <v>44012</v>
      </c>
      <c r="I2189" s="37"/>
      <c r="J2189" s="265">
        <v>44027</v>
      </c>
      <c r="K2189" s="37"/>
      <c r="L2189" s="37"/>
      <c r="M2189" s="115" t="s">
        <v>1730</v>
      </c>
      <c r="N2189" s="84"/>
      <c r="O2189" s="84"/>
      <c r="P2189" s="84"/>
      <c r="Q2189" s="84"/>
      <c r="R2189" s="84"/>
      <c r="S2189" s="84"/>
      <c r="T2189" s="84"/>
      <c r="U2189" s="84"/>
      <c r="V2189" s="84"/>
      <c r="W2189" s="84"/>
      <c r="X2189" s="84"/>
      <c r="Y2189" s="84"/>
      <c r="Z2189" s="84"/>
      <c r="AA2189" s="84"/>
      <c r="AB2189" s="84"/>
      <c r="AC2189" s="84"/>
      <c r="AD2189" s="84"/>
    </row>
    <row r="2190" spans="1:30">
      <c r="A2190" s="265">
        <v>43998</v>
      </c>
      <c r="B2190" s="115" t="s">
        <v>194</v>
      </c>
      <c r="C2190" s="37">
        <v>881897020</v>
      </c>
      <c r="D2190" s="115" t="s">
        <v>139</v>
      </c>
      <c r="E2190" s="115" t="s">
        <v>140</v>
      </c>
      <c r="F2190" s="37"/>
      <c r="G2190" s="37"/>
      <c r="H2190" s="37"/>
      <c r="I2190" s="37"/>
      <c r="J2190" s="265">
        <v>44005</v>
      </c>
      <c r="K2190" s="37"/>
      <c r="L2190" s="37"/>
      <c r="M2190" s="37"/>
      <c r="N2190" s="84"/>
      <c r="O2190" s="84"/>
      <c r="P2190" s="84"/>
      <c r="Q2190" s="84"/>
      <c r="R2190" s="84"/>
      <c r="S2190" s="84"/>
      <c r="T2190" s="84"/>
      <c r="U2190" s="84"/>
      <c r="V2190" s="84"/>
      <c r="W2190" s="84"/>
      <c r="X2190" s="84"/>
      <c r="Y2190" s="84"/>
      <c r="Z2190" s="84"/>
      <c r="AA2190" s="84"/>
      <c r="AB2190" s="84"/>
      <c r="AC2190" s="84"/>
      <c r="AD2190" s="84"/>
    </row>
    <row r="2191" spans="1:30">
      <c r="A2191" s="265">
        <v>43998</v>
      </c>
      <c r="B2191" s="115" t="s">
        <v>194</v>
      </c>
      <c r="C2191" s="37">
        <v>881639506</v>
      </c>
      <c r="D2191" s="115" t="s">
        <v>139</v>
      </c>
      <c r="E2191" s="115" t="s">
        <v>140</v>
      </c>
      <c r="F2191" s="37"/>
      <c r="G2191" s="37"/>
      <c r="H2191" s="37"/>
      <c r="I2191" s="37"/>
      <c r="J2191" s="265">
        <v>44005</v>
      </c>
      <c r="K2191" s="37"/>
      <c r="L2191" s="37"/>
      <c r="M2191" s="37"/>
      <c r="N2191" s="84"/>
      <c r="O2191" s="84"/>
      <c r="P2191" s="84"/>
      <c r="Q2191" s="84"/>
      <c r="R2191" s="84"/>
      <c r="S2191" s="84"/>
      <c r="T2191" s="84"/>
      <c r="U2191" s="84"/>
      <c r="V2191" s="84"/>
      <c r="W2191" s="84"/>
      <c r="X2191" s="84"/>
      <c r="Y2191" s="84"/>
      <c r="Z2191" s="84"/>
      <c r="AA2191" s="84"/>
      <c r="AB2191" s="84"/>
      <c r="AC2191" s="84"/>
      <c r="AD2191" s="84"/>
    </row>
    <row r="2192" spans="1:30">
      <c r="A2192" s="265">
        <v>43998</v>
      </c>
      <c r="B2192" s="115" t="s">
        <v>194</v>
      </c>
      <c r="C2192" s="37">
        <v>881844907</v>
      </c>
      <c r="D2192" s="115" t="s">
        <v>139</v>
      </c>
      <c r="E2192" s="115" t="s">
        <v>140</v>
      </c>
      <c r="F2192" s="37"/>
      <c r="G2192" s="37"/>
      <c r="H2192" s="37"/>
      <c r="I2192" s="37"/>
      <c r="J2192" s="265">
        <v>44005</v>
      </c>
      <c r="K2192" s="37"/>
      <c r="L2192" s="37"/>
      <c r="M2192" s="37"/>
      <c r="N2192" s="84"/>
      <c r="O2192" s="84"/>
      <c r="P2192" s="84"/>
      <c r="Q2192" s="84"/>
      <c r="R2192" s="84"/>
      <c r="S2192" s="84"/>
      <c r="T2192" s="84"/>
      <c r="U2192" s="84"/>
      <c r="V2192" s="84"/>
      <c r="W2192" s="84"/>
      <c r="X2192" s="84"/>
      <c r="Y2192" s="84"/>
      <c r="Z2192" s="84"/>
      <c r="AA2192" s="84"/>
      <c r="AB2192" s="84"/>
      <c r="AC2192" s="84"/>
      <c r="AD2192" s="84"/>
    </row>
    <row r="2193" spans="1:30">
      <c r="A2193" s="666">
        <v>43999</v>
      </c>
      <c r="B2193" s="115" t="s">
        <v>194</v>
      </c>
      <c r="C2193" s="486">
        <v>882041254</v>
      </c>
      <c r="D2193" s="115" t="s">
        <v>139</v>
      </c>
      <c r="E2193" s="115" t="s">
        <v>140</v>
      </c>
      <c r="F2193" s="666"/>
      <c r="G2193" s="486"/>
      <c r="H2193" s="666">
        <v>44011</v>
      </c>
      <c r="I2193" s="84"/>
      <c r="J2193" s="666">
        <v>44026</v>
      </c>
      <c r="K2193" s="84"/>
      <c r="L2193" s="37"/>
      <c r="M2193" s="84"/>
      <c r="N2193" s="84"/>
      <c r="O2193" s="84"/>
      <c r="P2193" s="84"/>
      <c r="Q2193" s="84"/>
      <c r="R2193" s="84"/>
      <c r="S2193" s="84"/>
      <c r="T2193" s="84"/>
      <c r="U2193" s="84"/>
      <c r="V2193" s="84"/>
      <c r="W2193" s="84"/>
      <c r="X2193" s="84"/>
      <c r="Y2193" s="84"/>
      <c r="Z2193" s="84"/>
      <c r="AA2193" s="84"/>
      <c r="AB2193" s="84"/>
      <c r="AC2193" s="84"/>
      <c r="AD2193" s="84"/>
    </row>
    <row r="2194" spans="1:30">
      <c r="A2194" s="666">
        <v>43999</v>
      </c>
      <c r="B2194" s="115" t="s">
        <v>194</v>
      </c>
      <c r="C2194" s="486">
        <v>881948592</v>
      </c>
      <c r="D2194" s="115" t="s">
        <v>139</v>
      </c>
      <c r="E2194" s="115" t="s">
        <v>140</v>
      </c>
      <c r="F2194" s="666"/>
      <c r="G2194" s="486"/>
      <c r="H2194" s="486"/>
      <c r="I2194" s="84"/>
      <c r="J2194" s="666">
        <v>44011</v>
      </c>
      <c r="K2194" s="84"/>
      <c r="L2194" s="37"/>
      <c r="M2194" s="84"/>
      <c r="N2194" s="84"/>
      <c r="O2194" s="84"/>
      <c r="P2194" s="84"/>
      <c r="Q2194" s="84"/>
      <c r="R2194" s="84"/>
      <c r="S2194" s="84"/>
      <c r="T2194" s="84"/>
      <c r="U2194" s="84"/>
      <c r="V2194" s="84"/>
      <c r="W2194" s="84"/>
      <c r="X2194" s="84"/>
      <c r="Y2194" s="84"/>
      <c r="Z2194" s="84"/>
      <c r="AA2194" s="84"/>
      <c r="AB2194" s="84"/>
      <c r="AC2194" s="84"/>
      <c r="AD2194" s="84"/>
    </row>
    <row r="2195" spans="1:30">
      <c r="A2195" s="666">
        <v>43999</v>
      </c>
      <c r="B2195" s="115" t="s">
        <v>194</v>
      </c>
      <c r="C2195" s="486">
        <v>881727361</v>
      </c>
      <c r="D2195" s="115" t="s">
        <v>139</v>
      </c>
      <c r="E2195" s="115" t="s">
        <v>2909</v>
      </c>
      <c r="F2195" s="666"/>
      <c r="G2195" s="486"/>
      <c r="H2195" s="486"/>
      <c r="I2195" s="84"/>
      <c r="J2195" s="666">
        <v>44012</v>
      </c>
      <c r="K2195" s="84"/>
      <c r="L2195" s="37"/>
      <c r="M2195" s="84"/>
      <c r="N2195" s="84"/>
      <c r="O2195" s="84"/>
      <c r="P2195" s="84"/>
      <c r="Q2195" s="84"/>
      <c r="R2195" s="84"/>
      <c r="S2195" s="84"/>
      <c r="T2195" s="84"/>
      <c r="U2195" s="84"/>
      <c r="V2195" s="84"/>
      <c r="W2195" s="84"/>
      <c r="X2195" s="84"/>
      <c r="Y2195" s="84"/>
      <c r="Z2195" s="84"/>
      <c r="AA2195" s="84"/>
      <c r="AB2195" s="84"/>
      <c r="AC2195" s="84"/>
      <c r="AD2195" s="84"/>
    </row>
    <row r="2196" spans="1:30">
      <c r="A2196" s="666">
        <v>43999</v>
      </c>
      <c r="B2196" s="115" t="s">
        <v>194</v>
      </c>
      <c r="C2196" s="486">
        <v>881507253</v>
      </c>
      <c r="D2196" s="115" t="s">
        <v>139</v>
      </c>
      <c r="E2196" s="115" t="s">
        <v>140</v>
      </c>
      <c r="F2196" s="666"/>
      <c r="G2196" s="486"/>
      <c r="H2196" s="486"/>
      <c r="I2196" s="84"/>
      <c r="J2196" s="666">
        <v>44012</v>
      </c>
      <c r="K2196" s="84"/>
      <c r="L2196" s="37"/>
      <c r="M2196" s="84"/>
      <c r="N2196" s="84"/>
      <c r="O2196" s="84"/>
      <c r="P2196" s="84"/>
      <c r="Q2196" s="84"/>
      <c r="R2196" s="84"/>
      <c r="S2196" s="84"/>
      <c r="T2196" s="84"/>
      <c r="U2196" s="84"/>
      <c r="V2196" s="84"/>
      <c r="W2196" s="84"/>
      <c r="X2196" s="84"/>
      <c r="Y2196" s="84"/>
      <c r="Z2196" s="84"/>
      <c r="AA2196" s="84"/>
      <c r="AB2196" s="84"/>
      <c r="AC2196" s="84"/>
      <c r="AD2196" s="84"/>
    </row>
    <row r="2197" spans="1:30">
      <c r="A2197" s="666">
        <v>43999</v>
      </c>
      <c r="B2197" s="115" t="s">
        <v>194</v>
      </c>
      <c r="C2197" s="486">
        <v>881138890</v>
      </c>
      <c r="D2197" s="115" t="s">
        <v>152</v>
      </c>
      <c r="E2197" s="115" t="s">
        <v>147</v>
      </c>
      <c r="F2197" s="666"/>
      <c r="G2197" s="486"/>
      <c r="H2197" s="486"/>
      <c r="I2197" s="84"/>
      <c r="J2197" s="666">
        <v>44005</v>
      </c>
      <c r="K2197" s="486"/>
      <c r="L2197" s="37"/>
      <c r="M2197" s="84"/>
      <c r="N2197" s="84"/>
      <c r="O2197" s="84"/>
      <c r="P2197" s="84"/>
      <c r="Q2197" s="84"/>
      <c r="R2197" s="84"/>
      <c r="S2197" s="84"/>
      <c r="T2197" s="84"/>
      <c r="U2197" s="84"/>
      <c r="V2197" s="84"/>
      <c r="W2197" s="84"/>
      <c r="X2197" s="84"/>
      <c r="Y2197" s="84"/>
      <c r="Z2197" s="84"/>
      <c r="AA2197" s="84"/>
      <c r="AB2197" s="84"/>
      <c r="AC2197" s="84"/>
      <c r="AD2197" s="84"/>
    </row>
    <row r="2198" spans="1:30">
      <c r="A2198" s="666">
        <v>43999</v>
      </c>
      <c r="B2198" s="115" t="s">
        <v>194</v>
      </c>
      <c r="C2198" s="486">
        <v>880594205</v>
      </c>
      <c r="D2198" s="115" t="s">
        <v>139</v>
      </c>
      <c r="E2198" s="115" t="s">
        <v>140</v>
      </c>
      <c r="F2198" s="666"/>
      <c r="G2198" s="486"/>
      <c r="H2198" s="486"/>
      <c r="I2198" s="84"/>
      <c r="J2198" s="666">
        <v>44012</v>
      </c>
      <c r="K2198" s="486"/>
      <c r="L2198" s="37"/>
      <c r="M2198" s="84"/>
      <c r="N2198" s="84"/>
      <c r="O2198" s="84"/>
      <c r="P2198" s="84"/>
      <c r="Q2198" s="84"/>
      <c r="R2198" s="84"/>
      <c r="S2198" s="84"/>
      <c r="T2198" s="84"/>
      <c r="U2198" s="84"/>
      <c r="V2198" s="84"/>
      <c r="W2198" s="84"/>
      <c r="X2198" s="84"/>
      <c r="Y2198" s="84"/>
      <c r="Z2198" s="84"/>
      <c r="AA2198" s="84"/>
      <c r="AB2198" s="84"/>
      <c r="AC2198" s="84"/>
      <c r="AD2198" s="84"/>
    </row>
    <row r="2199" spans="1:30">
      <c r="A2199" s="665">
        <v>43999</v>
      </c>
      <c r="B2199" s="115" t="s">
        <v>194</v>
      </c>
      <c r="C2199" s="486">
        <v>881819199</v>
      </c>
      <c r="D2199" s="115" t="s">
        <v>139</v>
      </c>
      <c r="E2199" s="115" t="s">
        <v>140</v>
      </c>
      <c r="F2199" s="666"/>
      <c r="G2199" s="486"/>
      <c r="H2199" s="666">
        <v>44010</v>
      </c>
      <c r="I2199" s="84"/>
      <c r="J2199" s="666">
        <v>44025</v>
      </c>
      <c r="K2199" s="486"/>
      <c r="L2199" s="37"/>
      <c r="M2199" s="84"/>
      <c r="N2199" s="84"/>
      <c r="O2199" s="84"/>
      <c r="P2199" s="84"/>
      <c r="Q2199" s="84"/>
      <c r="R2199" s="84"/>
      <c r="S2199" s="84"/>
      <c r="T2199" s="84"/>
      <c r="U2199" s="84"/>
      <c r="V2199" s="84"/>
      <c r="W2199" s="84"/>
      <c r="X2199" s="84"/>
      <c r="Y2199" s="84"/>
      <c r="Z2199" s="84"/>
      <c r="AA2199" s="84"/>
      <c r="AB2199" s="84"/>
      <c r="AC2199" s="84"/>
      <c r="AD2199" s="84"/>
    </row>
    <row r="2200" spans="1:30">
      <c r="A2200" s="666">
        <v>44000</v>
      </c>
      <c r="B2200" s="115" t="s">
        <v>194</v>
      </c>
      <c r="C2200" s="486">
        <v>882232913</v>
      </c>
      <c r="D2200" s="115" t="s">
        <v>139</v>
      </c>
      <c r="E2200" s="115" t="s">
        <v>140</v>
      </c>
      <c r="F2200" s="666"/>
      <c r="G2200" s="486"/>
      <c r="H2200" s="486"/>
      <c r="I2200" s="84"/>
      <c r="J2200" s="666">
        <v>44012</v>
      </c>
      <c r="K2200" s="486"/>
      <c r="L2200" s="37"/>
      <c r="M2200" s="664"/>
      <c r="N2200" s="84"/>
      <c r="O2200" s="84"/>
      <c r="P2200" s="84"/>
      <c r="Q2200" s="84"/>
      <c r="R2200" s="84"/>
      <c r="S2200" s="84"/>
      <c r="T2200" s="84"/>
      <c r="U2200" s="84"/>
      <c r="V2200" s="84"/>
      <c r="W2200" s="84"/>
      <c r="X2200" s="84"/>
      <c r="Y2200" s="84"/>
      <c r="Z2200" s="84"/>
      <c r="AA2200" s="84"/>
      <c r="AB2200" s="84"/>
      <c r="AC2200" s="84"/>
      <c r="AD2200" s="84"/>
    </row>
    <row r="2201" spans="1:30">
      <c r="A2201" s="666">
        <v>44000</v>
      </c>
      <c r="B2201" s="115" t="s">
        <v>194</v>
      </c>
      <c r="C2201" s="486">
        <v>881347233</v>
      </c>
      <c r="D2201" s="115" t="s">
        <v>139</v>
      </c>
      <c r="E2201" s="115" t="s">
        <v>140</v>
      </c>
      <c r="F2201" s="666"/>
      <c r="G2201" s="486"/>
      <c r="H2201" s="666">
        <v>44012</v>
      </c>
      <c r="I2201" s="84"/>
      <c r="J2201" s="666">
        <v>44027</v>
      </c>
      <c r="K2201" s="486"/>
      <c r="L2201" s="37"/>
      <c r="M2201" s="664" t="s">
        <v>168</v>
      </c>
      <c r="N2201" s="84"/>
      <c r="O2201" s="84"/>
      <c r="P2201" s="84"/>
      <c r="Q2201" s="84"/>
      <c r="R2201" s="84"/>
      <c r="S2201" s="84"/>
      <c r="T2201" s="84"/>
      <c r="U2201" s="84"/>
      <c r="V2201" s="84"/>
      <c r="W2201" s="84"/>
      <c r="X2201" s="84"/>
      <c r="Y2201" s="84"/>
      <c r="Z2201" s="84"/>
      <c r="AA2201" s="84"/>
      <c r="AB2201" s="84"/>
      <c r="AC2201" s="84"/>
      <c r="AD2201" s="84"/>
    </row>
    <row r="2202" spans="1:30">
      <c r="A2202" s="403">
        <v>44000</v>
      </c>
      <c r="B2202" s="115" t="s">
        <v>194</v>
      </c>
      <c r="C2202" s="37">
        <v>882087881</v>
      </c>
      <c r="D2202" s="115" t="s">
        <v>139</v>
      </c>
      <c r="E2202" s="115" t="s">
        <v>140</v>
      </c>
      <c r="F2202" s="666"/>
      <c r="G2202" s="486"/>
      <c r="H2202" s="666">
        <v>44004</v>
      </c>
      <c r="I2202" s="84"/>
      <c r="J2202" s="666">
        <v>44019</v>
      </c>
      <c r="K2202" s="486"/>
      <c r="L2202" s="37"/>
      <c r="M2202" s="664" t="s">
        <v>1410</v>
      </c>
      <c r="N2202" s="84"/>
      <c r="O2202" s="84"/>
      <c r="P2202" s="84"/>
      <c r="Q2202" s="84"/>
      <c r="R2202" s="84"/>
      <c r="S2202" s="84"/>
      <c r="T2202" s="84"/>
      <c r="U2202" s="84"/>
      <c r="V2202" s="84"/>
      <c r="W2202" s="84"/>
      <c r="X2202" s="84"/>
      <c r="Y2202" s="84"/>
      <c r="Z2202" s="84"/>
      <c r="AA2202" s="84"/>
      <c r="AB2202" s="84"/>
      <c r="AC2202" s="84"/>
      <c r="AD2202" s="84"/>
    </row>
    <row r="2203" spans="1:30">
      <c r="A2203" s="403">
        <v>44000</v>
      </c>
      <c r="B2203" s="115" t="s">
        <v>194</v>
      </c>
      <c r="C2203" s="486">
        <v>881794609</v>
      </c>
      <c r="D2203" s="115" t="s">
        <v>139</v>
      </c>
      <c r="E2203" s="115" t="s">
        <v>140</v>
      </c>
      <c r="F2203" s="666"/>
      <c r="G2203" s="486"/>
      <c r="H2203" s="486"/>
      <c r="I2203" s="84"/>
      <c r="J2203" s="666">
        <v>44015</v>
      </c>
      <c r="K2203" s="486"/>
      <c r="L2203" s="37"/>
      <c r="M2203" s="664" t="s">
        <v>11203</v>
      </c>
      <c r="N2203" s="84"/>
      <c r="O2203" s="84"/>
      <c r="P2203" s="84"/>
      <c r="Q2203" s="84"/>
      <c r="R2203" s="84"/>
      <c r="S2203" s="84"/>
      <c r="T2203" s="84"/>
      <c r="U2203" s="84"/>
      <c r="V2203" s="84"/>
      <c r="W2203" s="84"/>
      <c r="X2203" s="84"/>
      <c r="Y2203" s="84"/>
      <c r="Z2203" s="84"/>
      <c r="AA2203" s="84"/>
      <c r="AB2203" s="84"/>
      <c r="AC2203" s="84"/>
      <c r="AD2203" s="84"/>
    </row>
    <row r="2204" spans="1:30">
      <c r="A2204" s="403">
        <v>44000</v>
      </c>
      <c r="B2204" s="115" t="s">
        <v>194</v>
      </c>
      <c r="C2204" s="486">
        <v>881749297</v>
      </c>
      <c r="D2204" s="115" t="s">
        <v>139</v>
      </c>
      <c r="E2204" s="115" t="s">
        <v>140</v>
      </c>
      <c r="F2204" s="666"/>
      <c r="G2204" s="486"/>
      <c r="H2204" s="486"/>
      <c r="I2204" s="84"/>
      <c r="J2204" s="666">
        <v>44015</v>
      </c>
      <c r="K2204" s="486"/>
      <c r="L2204" s="37"/>
      <c r="M2204" s="664"/>
      <c r="N2204" s="84"/>
      <c r="O2204" s="84"/>
      <c r="P2204" s="84"/>
      <c r="Q2204" s="84"/>
      <c r="R2204" s="84"/>
      <c r="S2204" s="84"/>
      <c r="T2204" s="84"/>
      <c r="U2204" s="84"/>
      <c r="V2204" s="84"/>
      <c r="W2204" s="84"/>
      <c r="X2204" s="84"/>
      <c r="Y2204" s="84"/>
      <c r="Z2204" s="84"/>
      <c r="AA2204" s="84"/>
      <c r="AB2204" s="84"/>
      <c r="AC2204" s="84"/>
      <c r="AD2204" s="84"/>
    </row>
    <row r="2205" spans="1:30">
      <c r="A2205" s="403">
        <v>44000</v>
      </c>
      <c r="B2205" s="115" t="s">
        <v>194</v>
      </c>
      <c r="C2205" s="486">
        <v>881352797</v>
      </c>
      <c r="D2205" s="115" t="s">
        <v>139</v>
      </c>
      <c r="E2205" s="115" t="s">
        <v>140</v>
      </c>
      <c r="F2205" s="666"/>
      <c r="G2205" s="486"/>
      <c r="H2205" s="486"/>
      <c r="I2205" s="84"/>
      <c r="J2205" s="666">
        <v>44015</v>
      </c>
      <c r="K2205" s="486"/>
      <c r="L2205" s="37"/>
      <c r="M2205" s="664" t="s">
        <v>1066</v>
      </c>
      <c r="N2205" s="84"/>
      <c r="O2205" s="84"/>
      <c r="P2205" s="84"/>
      <c r="Q2205" s="84"/>
      <c r="R2205" s="84"/>
      <c r="S2205" s="84"/>
      <c r="T2205" s="84"/>
      <c r="U2205" s="84"/>
      <c r="V2205" s="84"/>
      <c r="W2205" s="84"/>
      <c r="X2205" s="84"/>
      <c r="Y2205" s="84"/>
      <c r="Z2205" s="84"/>
      <c r="AA2205" s="84"/>
      <c r="AB2205" s="84"/>
      <c r="AC2205" s="84"/>
      <c r="AD2205" s="84"/>
    </row>
    <row r="2206" spans="1:30">
      <c r="A2206" s="403">
        <v>44000</v>
      </c>
      <c r="B2206" s="115" t="s">
        <v>194</v>
      </c>
      <c r="C2206" s="486">
        <v>880725940</v>
      </c>
      <c r="D2206" s="115" t="s">
        <v>139</v>
      </c>
      <c r="E2206" s="115" t="s">
        <v>140</v>
      </c>
      <c r="F2206" s="666"/>
      <c r="G2206" s="486"/>
      <c r="H2206" s="486"/>
      <c r="I2206" s="84"/>
      <c r="J2206" s="666">
        <v>44015</v>
      </c>
      <c r="K2206" s="486"/>
      <c r="L2206" s="37"/>
      <c r="M2206" s="664" t="s">
        <v>1066</v>
      </c>
      <c r="N2206" s="84"/>
      <c r="O2206" s="84"/>
      <c r="P2206" s="84"/>
      <c r="Q2206" s="84"/>
      <c r="R2206" s="84"/>
      <c r="S2206" s="84"/>
      <c r="T2206" s="84"/>
      <c r="U2206" s="84"/>
      <c r="V2206" s="84"/>
      <c r="W2206" s="84"/>
      <c r="X2206" s="84"/>
      <c r="Y2206" s="84"/>
      <c r="Z2206" s="84"/>
      <c r="AA2206" s="84"/>
      <c r="AB2206" s="84"/>
      <c r="AC2206" s="84"/>
      <c r="AD2206" s="84"/>
    </row>
    <row r="2207" spans="1:30">
      <c r="A2207" s="403">
        <v>44000</v>
      </c>
      <c r="B2207" s="115" t="s">
        <v>194</v>
      </c>
      <c r="C2207" s="486">
        <v>880343578</v>
      </c>
      <c r="D2207" s="115" t="s">
        <v>152</v>
      </c>
      <c r="E2207" s="115" t="s">
        <v>140</v>
      </c>
      <c r="F2207" s="666"/>
      <c r="G2207" s="486"/>
      <c r="H2207" s="486"/>
      <c r="I2207" s="84"/>
      <c r="J2207" s="666">
        <v>44015</v>
      </c>
      <c r="K2207" s="486"/>
      <c r="L2207" s="37"/>
      <c r="M2207" s="664" t="s">
        <v>1066</v>
      </c>
      <c r="N2207" s="84"/>
      <c r="O2207" s="84"/>
      <c r="P2207" s="84"/>
      <c r="Q2207" s="84"/>
      <c r="R2207" s="84"/>
      <c r="S2207" s="84"/>
      <c r="T2207" s="84"/>
      <c r="U2207" s="84"/>
      <c r="V2207" s="84"/>
      <c r="W2207" s="84"/>
      <c r="X2207" s="84"/>
      <c r="Y2207" s="84"/>
      <c r="Z2207" s="84"/>
      <c r="AA2207" s="84"/>
      <c r="AB2207" s="84"/>
      <c r="AC2207" s="84"/>
      <c r="AD2207" s="84"/>
    </row>
    <row r="2208" spans="1:30">
      <c r="A2208" s="403">
        <v>44001</v>
      </c>
      <c r="B2208" s="115" t="s">
        <v>194</v>
      </c>
      <c r="C2208" s="486">
        <v>882258047</v>
      </c>
      <c r="D2208" s="115" t="s">
        <v>139</v>
      </c>
      <c r="E2208" s="115" t="s">
        <v>140</v>
      </c>
      <c r="F2208" s="666"/>
      <c r="G2208" s="486"/>
      <c r="H2208" s="486"/>
      <c r="I2208" s="84"/>
      <c r="J2208" s="666">
        <v>44015</v>
      </c>
      <c r="K2208" s="486"/>
      <c r="L2208" s="37"/>
      <c r="M2208" s="664" t="s">
        <v>168</v>
      </c>
      <c r="N2208" s="84"/>
      <c r="O2208" s="84"/>
      <c r="P2208" s="84"/>
      <c r="Q2208" s="84"/>
      <c r="R2208" s="84"/>
      <c r="S2208" s="84"/>
      <c r="T2208" s="84"/>
      <c r="U2208" s="84"/>
      <c r="V2208" s="84"/>
      <c r="W2208" s="84"/>
      <c r="X2208" s="84"/>
      <c r="Y2208" s="84"/>
      <c r="Z2208" s="84"/>
      <c r="AA2208" s="84"/>
      <c r="AB2208" s="84"/>
      <c r="AC2208" s="84"/>
      <c r="AD2208" s="84"/>
    </row>
    <row r="2209" spans="1:30">
      <c r="A2209" s="403">
        <v>44001</v>
      </c>
      <c r="B2209" s="115" t="s">
        <v>194</v>
      </c>
      <c r="C2209" s="486">
        <v>881351272</v>
      </c>
      <c r="D2209" s="115" t="s">
        <v>139</v>
      </c>
      <c r="E2209" s="115" t="s">
        <v>140</v>
      </c>
      <c r="F2209" s="666"/>
      <c r="G2209" s="486"/>
      <c r="H2209" s="486"/>
      <c r="I2209" s="84"/>
      <c r="J2209" s="666">
        <v>44015</v>
      </c>
      <c r="K2209" s="486"/>
      <c r="L2209" s="37"/>
      <c r="M2209" s="664" t="s">
        <v>2090</v>
      </c>
      <c r="N2209" s="84"/>
      <c r="O2209" s="84"/>
      <c r="P2209" s="84"/>
      <c r="Q2209" s="84"/>
      <c r="R2209" s="84"/>
      <c r="S2209" s="84"/>
      <c r="T2209" s="84"/>
      <c r="U2209" s="84"/>
      <c r="V2209" s="84"/>
      <c r="W2209" s="84"/>
      <c r="X2209" s="84"/>
      <c r="Y2209" s="84"/>
      <c r="Z2209" s="84"/>
      <c r="AA2209" s="84"/>
      <c r="AB2209" s="84"/>
      <c r="AC2209" s="84"/>
      <c r="AD2209" s="84"/>
    </row>
    <row r="2210" spans="1:30">
      <c r="A2210" s="403">
        <v>44001</v>
      </c>
      <c r="B2210" s="115" t="s">
        <v>194</v>
      </c>
      <c r="C2210" s="486">
        <v>881251909</v>
      </c>
      <c r="D2210" s="115" t="s">
        <v>139</v>
      </c>
      <c r="E2210" s="115" t="s">
        <v>140</v>
      </c>
      <c r="F2210" s="666"/>
      <c r="G2210" s="486"/>
      <c r="H2210" s="486"/>
      <c r="I2210" s="84"/>
      <c r="J2210" s="666">
        <v>44015</v>
      </c>
      <c r="K2210" s="486"/>
      <c r="L2210" s="37"/>
      <c r="M2210" s="664"/>
      <c r="N2210" s="84"/>
      <c r="O2210" s="84"/>
      <c r="P2210" s="84"/>
      <c r="Q2210" s="84"/>
      <c r="R2210" s="84"/>
      <c r="S2210" s="84"/>
      <c r="T2210" s="84"/>
      <c r="U2210" s="84"/>
      <c r="V2210" s="84"/>
      <c r="W2210" s="84"/>
      <c r="X2210" s="84"/>
      <c r="Y2210" s="84"/>
      <c r="Z2210" s="84"/>
      <c r="AA2210" s="84"/>
      <c r="AB2210" s="84"/>
      <c r="AC2210" s="84"/>
      <c r="AD2210" s="84"/>
    </row>
    <row r="2211" spans="1:30">
      <c r="A2211" s="265">
        <v>44001</v>
      </c>
      <c r="B2211" s="115" t="s">
        <v>194</v>
      </c>
      <c r="C2211" s="486">
        <v>880910929</v>
      </c>
      <c r="D2211" s="115" t="s">
        <v>139</v>
      </c>
      <c r="E2211" s="115" t="s">
        <v>140</v>
      </c>
      <c r="F2211" s="666"/>
      <c r="G2211" s="486"/>
      <c r="H2211" s="666">
        <v>44011</v>
      </c>
      <c r="I2211" s="37"/>
      <c r="J2211" s="666">
        <v>44026</v>
      </c>
      <c r="K2211" s="486"/>
      <c r="L2211" s="37"/>
      <c r="M2211" s="115"/>
      <c r="N2211" s="37"/>
      <c r="O2211" s="37"/>
      <c r="P2211" s="37"/>
      <c r="Q2211" s="37"/>
      <c r="R2211" s="84"/>
      <c r="S2211" s="84"/>
      <c r="T2211" s="84"/>
      <c r="U2211" s="84"/>
      <c r="V2211" s="84"/>
      <c r="W2211" s="84"/>
      <c r="X2211" s="84"/>
      <c r="Y2211" s="84"/>
      <c r="Z2211" s="84"/>
      <c r="AA2211" s="84"/>
      <c r="AB2211" s="84"/>
      <c r="AC2211" s="84"/>
      <c r="AD2211" s="84"/>
    </row>
    <row r="2212" spans="1:30">
      <c r="A2212" s="265">
        <v>44001</v>
      </c>
      <c r="B2212" s="115" t="s">
        <v>194</v>
      </c>
      <c r="C2212" s="486">
        <v>880903602</v>
      </c>
      <c r="D2212" s="115" t="s">
        <v>139</v>
      </c>
      <c r="E2212" s="115" t="s">
        <v>140</v>
      </c>
      <c r="F2212" s="666"/>
      <c r="G2212" s="486"/>
      <c r="H2212" s="486"/>
      <c r="I2212" s="37"/>
      <c r="J2212" s="666">
        <v>44015</v>
      </c>
      <c r="K2212" s="486"/>
      <c r="L2212" s="37"/>
      <c r="M2212" s="115"/>
      <c r="N2212" s="37"/>
      <c r="O2212" s="37"/>
      <c r="P2212" s="37"/>
      <c r="Q2212" s="37"/>
      <c r="R2212" s="84"/>
      <c r="S2212" s="84"/>
      <c r="T2212" s="84"/>
      <c r="U2212" s="84"/>
      <c r="V2212" s="84"/>
      <c r="W2212" s="84"/>
      <c r="X2212" s="84"/>
      <c r="Y2212" s="84"/>
      <c r="Z2212" s="84"/>
      <c r="AA2212" s="84"/>
      <c r="AB2212" s="84"/>
      <c r="AC2212" s="84"/>
      <c r="AD2212" s="84"/>
    </row>
    <row r="2213" spans="1:30">
      <c r="A2213" s="265">
        <v>44001</v>
      </c>
      <c r="B2213" s="115" t="s">
        <v>194</v>
      </c>
      <c r="C2213" s="486">
        <v>880001432</v>
      </c>
      <c r="D2213" s="115" t="s">
        <v>139</v>
      </c>
      <c r="E2213" s="115" t="s">
        <v>140</v>
      </c>
      <c r="F2213" s="666"/>
      <c r="G2213" s="486"/>
      <c r="H2213" s="486"/>
      <c r="I2213" s="37"/>
      <c r="J2213" s="666">
        <v>44014</v>
      </c>
      <c r="K2213" s="486"/>
      <c r="L2213" s="37"/>
      <c r="M2213" s="115"/>
      <c r="N2213" s="37"/>
      <c r="O2213" s="37"/>
      <c r="P2213" s="37"/>
      <c r="Q2213" s="37"/>
      <c r="R2213" s="84"/>
      <c r="S2213" s="84"/>
      <c r="T2213" s="84"/>
      <c r="U2213" s="84"/>
      <c r="V2213" s="84"/>
      <c r="W2213" s="84"/>
      <c r="X2213" s="84"/>
      <c r="Y2213" s="84"/>
      <c r="Z2213" s="84"/>
      <c r="AA2213" s="84"/>
      <c r="AB2213" s="84"/>
      <c r="AC2213" s="84"/>
      <c r="AD2213" s="84"/>
    </row>
    <row r="2214" spans="1:30">
      <c r="A2214" s="265">
        <v>44001</v>
      </c>
      <c r="B2214" s="115" t="s">
        <v>194</v>
      </c>
      <c r="C2214" s="486">
        <v>880442895</v>
      </c>
      <c r="D2214" s="115" t="s">
        <v>139</v>
      </c>
      <c r="E2214" s="115" t="s">
        <v>140</v>
      </c>
      <c r="F2214" s="666"/>
      <c r="G2214" s="486"/>
      <c r="H2214" s="486"/>
      <c r="I2214" s="37"/>
      <c r="J2214" s="666">
        <v>44015</v>
      </c>
      <c r="K2214" s="486"/>
      <c r="L2214" s="37"/>
      <c r="M2214" s="115"/>
      <c r="N2214" s="37"/>
      <c r="O2214" s="37"/>
      <c r="P2214" s="37"/>
      <c r="Q2214" s="37"/>
      <c r="R2214" s="84"/>
      <c r="S2214" s="84"/>
      <c r="T2214" s="84"/>
      <c r="U2214" s="84"/>
      <c r="V2214" s="84"/>
      <c r="W2214" s="84"/>
      <c r="X2214" s="84"/>
      <c r="Y2214" s="84"/>
      <c r="Z2214" s="84"/>
      <c r="AA2214" s="84"/>
      <c r="AB2214" s="84"/>
      <c r="AC2214" s="84"/>
      <c r="AD2214" s="84"/>
    </row>
    <row r="2215" spans="1:30">
      <c r="A2215" s="666">
        <v>44004</v>
      </c>
      <c r="B2215" s="115" t="s">
        <v>194</v>
      </c>
      <c r="C2215" s="486">
        <v>882119191</v>
      </c>
      <c r="D2215" s="486" t="s">
        <v>139</v>
      </c>
      <c r="E2215" s="115" t="s">
        <v>140</v>
      </c>
      <c r="F2215" s="486"/>
      <c r="G2215" s="84"/>
      <c r="H2215" s="666"/>
      <c r="I2215" s="84"/>
      <c r="J2215" s="666">
        <v>44019</v>
      </c>
      <c r="K2215" s="84"/>
      <c r="L2215" s="84"/>
      <c r="M2215" s="84"/>
      <c r="N2215" s="84"/>
      <c r="O2215" s="84"/>
      <c r="P2215" s="84"/>
      <c r="Q2215" s="84"/>
      <c r="R2215" s="84"/>
      <c r="S2215" s="84"/>
      <c r="T2215" s="84"/>
      <c r="U2215" s="84"/>
      <c r="V2215" s="84"/>
      <c r="W2215" s="84"/>
      <c r="X2215" s="84"/>
      <c r="Y2215" s="84"/>
      <c r="Z2215" s="84"/>
      <c r="AA2215" s="84"/>
      <c r="AB2215" s="84"/>
      <c r="AC2215" s="84"/>
      <c r="AD2215" s="84"/>
    </row>
    <row r="2216" spans="1:30">
      <c r="A2216" s="666">
        <v>44004</v>
      </c>
      <c r="B2216" s="115" t="s">
        <v>194</v>
      </c>
      <c r="C2216" s="486">
        <v>882281642</v>
      </c>
      <c r="D2216" s="115" t="s">
        <v>139</v>
      </c>
      <c r="E2216" s="115" t="s">
        <v>140</v>
      </c>
      <c r="F2216" s="486"/>
      <c r="G2216" s="84"/>
      <c r="H2216" s="666"/>
      <c r="I2216" s="84"/>
      <c r="J2216" s="666">
        <v>44019</v>
      </c>
      <c r="K2216" s="84"/>
      <c r="L2216" s="84"/>
      <c r="M2216" s="664" t="s">
        <v>2090</v>
      </c>
      <c r="N2216" s="84"/>
      <c r="O2216" s="84"/>
      <c r="P2216" s="84"/>
      <c r="Q2216" s="84"/>
      <c r="R2216" s="84"/>
      <c r="S2216" s="84"/>
      <c r="T2216" s="84"/>
      <c r="U2216" s="84"/>
      <c r="V2216" s="84"/>
      <c r="W2216" s="84"/>
      <c r="X2216" s="84"/>
      <c r="Y2216" s="84"/>
      <c r="Z2216" s="84"/>
      <c r="AA2216" s="84"/>
      <c r="AB2216" s="84"/>
      <c r="AC2216" s="84"/>
      <c r="AD2216" s="84"/>
    </row>
    <row r="2217" spans="1:30">
      <c r="A2217" s="666">
        <v>44004</v>
      </c>
      <c r="B2217" s="115" t="s">
        <v>194</v>
      </c>
      <c r="C2217" s="486">
        <v>882258798</v>
      </c>
      <c r="D2217" s="115" t="s">
        <v>139</v>
      </c>
      <c r="E2217" s="115" t="s">
        <v>140</v>
      </c>
      <c r="F2217" s="486"/>
      <c r="G2217" s="84"/>
      <c r="H2217" s="666"/>
      <c r="I2217" s="84"/>
      <c r="J2217" s="666">
        <v>44019</v>
      </c>
      <c r="K2217" s="84"/>
      <c r="L2217" s="84"/>
      <c r="M2217" s="84"/>
      <c r="N2217" s="84"/>
      <c r="O2217" s="84"/>
      <c r="P2217" s="84"/>
      <c r="Q2217" s="84"/>
      <c r="R2217" s="84"/>
      <c r="S2217" s="84"/>
      <c r="T2217" s="84"/>
      <c r="U2217" s="84"/>
      <c r="V2217" s="84"/>
      <c r="W2217" s="84"/>
      <c r="X2217" s="84"/>
      <c r="Y2217" s="84"/>
      <c r="Z2217" s="84"/>
      <c r="AA2217" s="84"/>
      <c r="AB2217" s="84"/>
      <c r="AC2217" s="84"/>
      <c r="AD2217" s="84"/>
    </row>
    <row r="2218" spans="1:30">
      <c r="A2218" s="666">
        <v>44004</v>
      </c>
      <c r="B2218" s="115" t="s">
        <v>194</v>
      </c>
      <c r="C2218" s="37">
        <v>882257839</v>
      </c>
      <c r="D2218" s="115" t="s">
        <v>139</v>
      </c>
      <c r="E2218" s="115" t="s">
        <v>140</v>
      </c>
      <c r="F2218" s="486"/>
      <c r="G2218" s="84"/>
      <c r="H2218" s="666"/>
      <c r="I2218" s="84"/>
      <c r="J2218" s="666">
        <v>44019</v>
      </c>
      <c r="K2218" s="84"/>
      <c r="L2218" s="84"/>
      <c r="M2218" s="664" t="s">
        <v>168</v>
      </c>
      <c r="N2218" s="84"/>
      <c r="O2218" s="84"/>
      <c r="P2218" s="84"/>
      <c r="Q2218" s="84"/>
      <c r="R2218" s="84"/>
      <c r="S2218" s="84"/>
      <c r="T2218" s="84"/>
      <c r="U2218" s="84"/>
      <c r="V2218" s="84"/>
      <c r="W2218" s="84"/>
      <c r="X2218" s="84"/>
      <c r="Y2218" s="84"/>
      <c r="Z2218" s="84"/>
      <c r="AA2218" s="84"/>
      <c r="AB2218" s="84"/>
      <c r="AC2218" s="84"/>
      <c r="AD2218" s="84"/>
    </row>
    <row r="2219" spans="1:30">
      <c r="A2219" s="666">
        <v>44004</v>
      </c>
      <c r="B2219" s="115" t="s">
        <v>194</v>
      </c>
      <c r="C2219" s="37">
        <v>882250302</v>
      </c>
      <c r="D2219" s="115" t="s">
        <v>139</v>
      </c>
      <c r="E2219" s="115" t="s">
        <v>140</v>
      </c>
      <c r="F2219" s="486"/>
      <c r="G2219" s="84"/>
      <c r="H2219" s="666"/>
      <c r="I2219" s="84"/>
      <c r="J2219" s="666">
        <v>44019</v>
      </c>
      <c r="K2219" s="84"/>
      <c r="L2219" s="84"/>
      <c r="M2219" s="664" t="s">
        <v>2006</v>
      </c>
      <c r="N2219" s="84"/>
      <c r="O2219" s="84"/>
      <c r="P2219" s="84"/>
      <c r="Q2219" s="84"/>
      <c r="R2219" s="84"/>
      <c r="S2219" s="84"/>
      <c r="T2219" s="84"/>
      <c r="U2219" s="84"/>
      <c r="V2219" s="84"/>
      <c r="W2219" s="84"/>
      <c r="X2219" s="84"/>
      <c r="Y2219" s="84"/>
      <c r="Z2219" s="84"/>
      <c r="AA2219" s="84"/>
      <c r="AB2219" s="84"/>
      <c r="AC2219" s="84"/>
      <c r="AD2219" s="84"/>
    </row>
    <row r="2220" spans="1:30">
      <c r="A2220" s="666">
        <v>44005</v>
      </c>
      <c r="B2220" s="115" t="s">
        <v>194</v>
      </c>
      <c r="C2220" s="486">
        <v>881296286</v>
      </c>
      <c r="D2220" s="115" t="s">
        <v>139</v>
      </c>
      <c r="E2220" s="115" t="s">
        <v>140</v>
      </c>
      <c r="F2220" s="669"/>
      <c r="G2220" s="669"/>
      <c r="H2220" s="666"/>
      <c r="I2220" s="669"/>
      <c r="J2220" s="666">
        <v>44020</v>
      </c>
      <c r="K2220" s="84"/>
      <c r="L2220" s="84"/>
      <c r="M2220" s="664"/>
      <c r="N2220" s="84"/>
      <c r="O2220" s="84"/>
      <c r="P2220" s="84"/>
      <c r="Q2220" s="84"/>
      <c r="R2220" s="84"/>
      <c r="S2220" s="84"/>
      <c r="T2220" s="84"/>
      <c r="U2220" s="84"/>
      <c r="V2220" s="84"/>
      <c r="W2220" s="84"/>
      <c r="X2220" s="84"/>
      <c r="Y2220" s="84"/>
      <c r="Z2220" s="84"/>
      <c r="AA2220" s="84"/>
      <c r="AB2220" s="84"/>
      <c r="AC2220" s="84"/>
      <c r="AD2220" s="84"/>
    </row>
    <row r="2221" spans="1:30">
      <c r="A2221" s="666">
        <v>44005</v>
      </c>
      <c r="B2221" s="115" t="s">
        <v>194</v>
      </c>
      <c r="C2221" s="486">
        <v>882257346</v>
      </c>
      <c r="D2221" s="115" t="s">
        <v>139</v>
      </c>
      <c r="E2221" s="115" t="s">
        <v>140</v>
      </c>
      <c r="F2221" s="669"/>
      <c r="G2221" s="669"/>
      <c r="H2221" s="666"/>
      <c r="I2221" s="669"/>
      <c r="J2221" s="666">
        <v>44020</v>
      </c>
      <c r="K2221" s="84"/>
      <c r="L2221" s="84"/>
      <c r="M2221" s="664" t="s">
        <v>2034</v>
      </c>
      <c r="N2221" s="84"/>
      <c r="O2221" s="84"/>
      <c r="P2221" s="84"/>
      <c r="Q2221" s="84"/>
      <c r="R2221" s="84"/>
      <c r="S2221" s="84"/>
      <c r="T2221" s="84"/>
      <c r="U2221" s="84"/>
      <c r="V2221" s="84"/>
      <c r="W2221" s="84"/>
      <c r="X2221" s="84"/>
      <c r="Y2221" s="84"/>
      <c r="Z2221" s="84"/>
      <c r="AA2221" s="84"/>
      <c r="AB2221" s="84"/>
      <c r="AC2221" s="84"/>
      <c r="AD2221" s="84"/>
    </row>
    <row r="2222" spans="1:30">
      <c r="A2222" s="666">
        <v>44005</v>
      </c>
      <c r="B2222" s="115" t="s">
        <v>194</v>
      </c>
      <c r="C2222" s="486">
        <v>882257240</v>
      </c>
      <c r="D2222" s="115" t="s">
        <v>139</v>
      </c>
      <c r="E2222" s="115" t="s">
        <v>140</v>
      </c>
      <c r="F2222" s="669"/>
      <c r="G2222" s="669"/>
      <c r="H2222" s="666"/>
      <c r="I2222" s="669"/>
      <c r="J2222" s="666">
        <v>44020</v>
      </c>
      <c r="K2222" s="84"/>
      <c r="L2222" s="84"/>
      <c r="M2222" s="664"/>
      <c r="N2222" s="84"/>
      <c r="O2222" s="84"/>
      <c r="P2222" s="84"/>
      <c r="Q2222" s="84"/>
      <c r="R2222" s="84"/>
      <c r="S2222" s="84"/>
      <c r="T2222" s="84"/>
      <c r="U2222" s="84"/>
      <c r="V2222" s="84"/>
      <c r="W2222" s="84"/>
      <c r="X2222" s="84"/>
      <c r="Y2222" s="84"/>
      <c r="Z2222" s="84"/>
      <c r="AA2222" s="84"/>
      <c r="AB2222" s="84"/>
      <c r="AC2222" s="84"/>
      <c r="AD2222" s="84"/>
    </row>
    <row r="2223" spans="1:30">
      <c r="A2223" s="666">
        <v>44005</v>
      </c>
      <c r="B2223" s="115" t="s">
        <v>194</v>
      </c>
      <c r="C2223" s="486">
        <v>881955323</v>
      </c>
      <c r="D2223" s="115" t="s">
        <v>139</v>
      </c>
      <c r="E2223" s="115" t="s">
        <v>140</v>
      </c>
      <c r="F2223" s="669"/>
      <c r="G2223" s="669"/>
      <c r="H2223" s="666"/>
      <c r="I2223" s="669"/>
      <c r="J2223" s="666">
        <v>44020</v>
      </c>
      <c r="K2223" s="84"/>
      <c r="L2223" s="84"/>
      <c r="M2223" s="664"/>
      <c r="N2223" s="84"/>
      <c r="O2223" s="84"/>
      <c r="P2223" s="84"/>
      <c r="Q2223" s="84"/>
      <c r="R2223" s="84"/>
      <c r="S2223" s="84"/>
      <c r="T2223" s="84"/>
      <c r="U2223" s="84"/>
      <c r="V2223" s="84"/>
      <c r="W2223" s="84"/>
      <c r="X2223" s="84"/>
      <c r="Y2223" s="84"/>
      <c r="Z2223" s="84"/>
      <c r="AA2223" s="84"/>
      <c r="AB2223" s="84"/>
      <c r="AC2223" s="84"/>
      <c r="AD2223" s="84"/>
    </row>
    <row r="2224" spans="1:30">
      <c r="A2224" s="666">
        <v>44005</v>
      </c>
      <c r="B2224" s="115" t="s">
        <v>194</v>
      </c>
      <c r="C2224" s="486">
        <v>881949074</v>
      </c>
      <c r="D2224" s="115" t="s">
        <v>139</v>
      </c>
      <c r="E2224" s="115" t="s">
        <v>140</v>
      </c>
      <c r="F2224" s="669"/>
      <c r="G2224" s="669"/>
      <c r="H2224" s="666"/>
      <c r="I2224" s="669"/>
      <c r="J2224" s="666">
        <v>44020</v>
      </c>
      <c r="K2224" s="84"/>
      <c r="L2224" s="84"/>
      <c r="M2224" s="664" t="s">
        <v>168</v>
      </c>
      <c r="N2224" s="84"/>
      <c r="O2224" s="84"/>
      <c r="P2224" s="84"/>
      <c r="Q2224" s="84"/>
      <c r="R2224" s="84"/>
      <c r="S2224" s="84"/>
      <c r="T2224" s="84"/>
      <c r="U2224" s="84"/>
      <c r="V2224" s="84"/>
      <c r="W2224" s="84"/>
      <c r="X2224" s="84"/>
      <c r="Y2224" s="84"/>
      <c r="Z2224" s="84"/>
      <c r="AA2224" s="84"/>
      <c r="AB2224" s="84"/>
      <c r="AC2224" s="84"/>
      <c r="AD2224" s="84"/>
    </row>
    <row r="2225" spans="1:30">
      <c r="A2225" s="666">
        <v>44005</v>
      </c>
      <c r="B2225" s="115" t="s">
        <v>194</v>
      </c>
      <c r="C2225" s="486">
        <v>881543812</v>
      </c>
      <c r="D2225" s="115" t="s">
        <v>139</v>
      </c>
      <c r="E2225" s="115" t="s">
        <v>140</v>
      </c>
      <c r="F2225" s="669"/>
      <c r="G2225" s="669"/>
      <c r="H2225" s="666"/>
      <c r="I2225" s="669"/>
      <c r="J2225" s="666">
        <v>44020</v>
      </c>
      <c r="K2225" s="84"/>
      <c r="L2225" s="84"/>
      <c r="M2225" s="664" t="s">
        <v>11231</v>
      </c>
      <c r="N2225" s="84"/>
      <c r="O2225" s="84"/>
      <c r="P2225" s="84"/>
      <c r="Q2225" s="84"/>
      <c r="R2225" s="84"/>
      <c r="S2225" s="84"/>
      <c r="T2225" s="84"/>
      <c r="U2225" s="84"/>
      <c r="V2225" s="84"/>
      <c r="W2225" s="84"/>
      <c r="X2225" s="84"/>
      <c r="Y2225" s="84"/>
      <c r="Z2225" s="84"/>
      <c r="AA2225" s="84"/>
      <c r="AB2225" s="84"/>
      <c r="AC2225" s="84"/>
      <c r="AD2225" s="84"/>
    </row>
    <row r="2226" spans="1:30">
      <c r="A2226" s="666">
        <v>44005</v>
      </c>
      <c r="B2226" s="115" t="s">
        <v>194</v>
      </c>
      <c r="C2226" s="37">
        <v>880899481</v>
      </c>
      <c r="D2226" s="486" t="s">
        <v>139</v>
      </c>
      <c r="E2226" s="115" t="s">
        <v>140</v>
      </c>
      <c r="F2226" s="669"/>
      <c r="G2226" s="669"/>
      <c r="H2226" s="666"/>
      <c r="I2226" s="669"/>
      <c r="J2226" s="666">
        <v>44020</v>
      </c>
      <c r="K2226" s="84"/>
      <c r="L2226" s="84"/>
      <c r="M2226" s="664" t="s">
        <v>168</v>
      </c>
      <c r="N2226" s="84"/>
      <c r="O2226" s="84"/>
      <c r="P2226" s="84"/>
      <c r="Q2226" s="84"/>
      <c r="R2226" s="84"/>
      <c r="S2226" s="84"/>
      <c r="T2226" s="84"/>
      <c r="U2226" s="84"/>
      <c r="V2226" s="84"/>
      <c r="W2226" s="84"/>
      <c r="X2226" s="84"/>
      <c r="Y2226" s="84"/>
      <c r="Z2226" s="84"/>
      <c r="AA2226" s="84"/>
      <c r="AB2226" s="84"/>
      <c r="AC2226" s="84"/>
      <c r="AD2226" s="84"/>
    </row>
    <row r="2227" spans="1:30">
      <c r="A2227" s="665">
        <v>44005</v>
      </c>
      <c r="B2227" s="115" t="s">
        <v>194</v>
      </c>
      <c r="C2227" s="37">
        <v>880442501</v>
      </c>
      <c r="D2227" s="115" t="s">
        <v>139</v>
      </c>
      <c r="E2227" s="115" t="s">
        <v>150</v>
      </c>
      <c r="F2227" s="669"/>
      <c r="G2227" s="669"/>
      <c r="H2227" s="666"/>
      <c r="I2227" s="669"/>
      <c r="J2227" s="666">
        <v>44020</v>
      </c>
      <c r="K2227" s="84"/>
      <c r="L2227" s="84"/>
      <c r="M2227" s="664"/>
      <c r="N2227" s="84"/>
      <c r="O2227" s="84"/>
      <c r="P2227" s="84"/>
      <c r="Q2227" s="84"/>
      <c r="R2227" s="84"/>
      <c r="S2227" s="84"/>
      <c r="T2227" s="84"/>
      <c r="U2227" s="84"/>
      <c r="V2227" s="84"/>
      <c r="W2227" s="84"/>
      <c r="X2227" s="84"/>
      <c r="Y2227" s="84"/>
      <c r="Z2227" s="84"/>
      <c r="AA2227" s="84"/>
      <c r="AB2227" s="84"/>
      <c r="AC2227" s="84"/>
      <c r="AD2227" s="84"/>
    </row>
    <row r="2228" spans="1:30">
      <c r="A2228" s="666">
        <v>44005</v>
      </c>
      <c r="B2228" s="115" t="s">
        <v>194</v>
      </c>
      <c r="C2228" s="37">
        <v>880408586</v>
      </c>
      <c r="D2228" s="115" t="s">
        <v>139</v>
      </c>
      <c r="E2228" s="115" t="s">
        <v>140</v>
      </c>
      <c r="F2228" s="669"/>
      <c r="G2228" s="669"/>
      <c r="H2228" s="666"/>
      <c r="I2228" s="669"/>
      <c r="J2228" s="666">
        <v>44020</v>
      </c>
      <c r="K2228" s="84"/>
      <c r="L2228" s="84"/>
      <c r="M2228" s="664" t="s">
        <v>2090</v>
      </c>
      <c r="N2228" s="84"/>
      <c r="O2228" s="84"/>
      <c r="P2228" s="84"/>
      <c r="Q2228" s="84"/>
      <c r="R2228" s="84"/>
      <c r="S2228" s="84"/>
      <c r="T2228" s="84"/>
      <c r="U2228" s="84"/>
      <c r="V2228" s="84"/>
      <c r="W2228" s="84"/>
      <c r="X2228" s="84"/>
      <c r="Y2228" s="84"/>
      <c r="Z2228" s="84"/>
      <c r="AA2228" s="84"/>
      <c r="AB2228" s="84"/>
      <c r="AC2228" s="84"/>
      <c r="AD2228" s="84"/>
    </row>
    <row r="2229" spans="1:30">
      <c r="A2229" s="666">
        <v>44005</v>
      </c>
      <c r="B2229" s="115" t="s">
        <v>194</v>
      </c>
      <c r="C2229" s="37">
        <v>881885703</v>
      </c>
      <c r="D2229" s="115" t="s">
        <v>139</v>
      </c>
      <c r="E2229" s="115" t="s">
        <v>150</v>
      </c>
      <c r="F2229" s="669"/>
      <c r="G2229" s="669"/>
      <c r="H2229" s="666"/>
      <c r="I2229" s="669"/>
      <c r="J2229" s="666">
        <v>44020</v>
      </c>
      <c r="K2229" s="84"/>
      <c r="L2229" s="84"/>
      <c r="M2229" s="664"/>
      <c r="N2229" s="84"/>
      <c r="O2229" s="84"/>
      <c r="P2229" s="84"/>
      <c r="Q2229" s="84"/>
      <c r="R2229" s="84"/>
      <c r="S2229" s="84"/>
      <c r="T2229" s="84"/>
      <c r="U2229" s="84"/>
      <c r="V2229" s="84"/>
      <c r="W2229" s="84"/>
      <c r="X2229" s="84"/>
      <c r="Y2229" s="84"/>
      <c r="Z2229" s="84"/>
      <c r="AA2229" s="84"/>
      <c r="AB2229" s="84"/>
      <c r="AC2229" s="84"/>
      <c r="AD2229" s="84"/>
    </row>
    <row r="2230" spans="1:30">
      <c r="A2230" s="666">
        <v>44006</v>
      </c>
      <c r="B2230" s="115" t="s">
        <v>194</v>
      </c>
      <c r="C2230" s="715">
        <v>882103937</v>
      </c>
      <c r="D2230" s="115" t="s">
        <v>139</v>
      </c>
      <c r="E2230" s="115" t="s">
        <v>140</v>
      </c>
      <c r="F2230" s="669"/>
      <c r="G2230" s="669"/>
      <c r="H2230" s="666"/>
      <c r="I2230" s="84"/>
      <c r="J2230" s="666">
        <v>44021</v>
      </c>
      <c r="K2230" s="84"/>
      <c r="L2230" s="84"/>
      <c r="M2230" s="84"/>
      <c r="N2230" s="84"/>
      <c r="O2230" s="84"/>
      <c r="P2230" s="84"/>
      <c r="Q2230" s="84"/>
      <c r="R2230" s="84"/>
      <c r="S2230" s="84"/>
      <c r="T2230" s="84"/>
      <c r="U2230" s="84"/>
      <c r="V2230" s="84"/>
      <c r="W2230" s="84"/>
      <c r="X2230" s="84"/>
      <c r="Y2230" s="84"/>
      <c r="Z2230" s="84"/>
      <c r="AA2230" s="84"/>
      <c r="AB2230" s="84"/>
      <c r="AC2230" s="84"/>
      <c r="AD2230" s="84"/>
    </row>
    <row r="2231" spans="1:30">
      <c r="A2231" s="666">
        <v>44006</v>
      </c>
      <c r="B2231" s="115" t="s">
        <v>194</v>
      </c>
      <c r="C2231" s="715">
        <v>882028533</v>
      </c>
      <c r="D2231" s="115" t="s">
        <v>139</v>
      </c>
      <c r="E2231" s="115" t="s">
        <v>140</v>
      </c>
      <c r="F2231" s="669"/>
      <c r="G2231" s="669"/>
      <c r="H2231" s="666"/>
      <c r="I2231" s="84"/>
      <c r="J2231" s="666">
        <v>44021</v>
      </c>
      <c r="K2231" s="84"/>
      <c r="L2231" s="84"/>
      <c r="M2231" s="84"/>
      <c r="N2231" s="84"/>
      <c r="O2231" s="84"/>
      <c r="P2231" s="84"/>
      <c r="Q2231" s="84"/>
      <c r="R2231" s="84"/>
      <c r="S2231" s="84"/>
      <c r="T2231" s="84"/>
      <c r="U2231" s="84"/>
      <c r="V2231" s="84"/>
      <c r="W2231" s="84"/>
      <c r="X2231" s="84"/>
      <c r="Y2231" s="84"/>
      <c r="Z2231" s="84"/>
      <c r="AA2231" s="84"/>
      <c r="AB2231" s="84"/>
      <c r="AC2231" s="84"/>
      <c r="AD2231" s="84"/>
    </row>
    <row r="2232" spans="1:30">
      <c r="A2232" s="666">
        <v>44006</v>
      </c>
      <c r="B2232" s="115" t="s">
        <v>194</v>
      </c>
      <c r="C2232" s="715">
        <v>882190309</v>
      </c>
      <c r="D2232" s="115" t="s">
        <v>139</v>
      </c>
      <c r="E2232" s="115" t="s">
        <v>140</v>
      </c>
      <c r="F2232" s="669"/>
      <c r="G2232" s="669"/>
      <c r="H2232" s="666"/>
      <c r="I2232" s="84"/>
      <c r="J2232" s="666">
        <v>44021</v>
      </c>
      <c r="K2232" s="84"/>
      <c r="L2232" s="84"/>
      <c r="M2232" s="664" t="s">
        <v>361</v>
      </c>
      <c r="N2232" s="37"/>
      <c r="O2232" s="37"/>
      <c r="P2232" s="84"/>
      <c r="Q2232" s="84"/>
      <c r="R2232" s="84"/>
      <c r="S2232" s="84"/>
      <c r="T2232" s="84"/>
      <c r="U2232" s="84"/>
      <c r="V2232" s="84"/>
      <c r="W2232" s="84"/>
      <c r="X2232" s="84"/>
      <c r="Y2232" s="84"/>
      <c r="Z2232" s="84"/>
      <c r="AA2232" s="84"/>
      <c r="AB2232" s="84"/>
      <c r="AC2232" s="84"/>
      <c r="AD2232" s="84"/>
    </row>
    <row r="2233" spans="1:30">
      <c r="A2233" s="666">
        <v>44006</v>
      </c>
      <c r="B2233" s="115" t="s">
        <v>194</v>
      </c>
      <c r="C2233" s="37">
        <v>880236984</v>
      </c>
      <c r="D2233" s="115" t="s">
        <v>152</v>
      </c>
      <c r="E2233" s="115" t="s">
        <v>140</v>
      </c>
      <c r="F2233" s="669"/>
      <c r="G2233" s="669"/>
      <c r="H2233" s="666"/>
      <c r="I2233" s="84"/>
      <c r="J2233" s="666">
        <v>44021</v>
      </c>
      <c r="K2233" s="84"/>
      <c r="L2233" s="84"/>
      <c r="M2233" s="664" t="s">
        <v>1066</v>
      </c>
      <c r="N2233" s="84"/>
      <c r="O2233" s="84"/>
      <c r="P2233" s="84"/>
      <c r="Q2233" s="84"/>
      <c r="R2233" s="84"/>
      <c r="S2233" s="84"/>
      <c r="T2233" s="84"/>
      <c r="U2233" s="84"/>
      <c r="V2233" s="84"/>
      <c r="W2233" s="84"/>
      <c r="X2233" s="84"/>
      <c r="Y2233" s="84"/>
      <c r="Z2233" s="84"/>
      <c r="AA2233" s="84"/>
      <c r="AB2233" s="84"/>
      <c r="AC2233" s="84"/>
      <c r="AD2233" s="84"/>
    </row>
    <row r="2234" spans="1:30">
      <c r="A2234" s="666">
        <v>44006</v>
      </c>
      <c r="B2234" s="115" t="s">
        <v>194</v>
      </c>
      <c r="C2234" s="37">
        <v>880313727</v>
      </c>
      <c r="D2234" s="115" t="s">
        <v>139</v>
      </c>
      <c r="E2234" s="115" t="s">
        <v>140</v>
      </c>
      <c r="F2234" s="669"/>
      <c r="G2234" s="669"/>
      <c r="H2234" s="666"/>
      <c r="I2234" s="84"/>
      <c r="J2234" s="666">
        <v>44021</v>
      </c>
      <c r="K2234" s="84"/>
      <c r="L2234" s="84"/>
      <c r="M2234" s="664" t="s">
        <v>1066</v>
      </c>
      <c r="N2234" s="84"/>
      <c r="O2234" s="84"/>
      <c r="P2234" s="84"/>
      <c r="Q2234" s="84"/>
      <c r="R2234" s="84"/>
      <c r="S2234" s="84"/>
      <c r="T2234" s="84"/>
      <c r="U2234" s="84"/>
      <c r="V2234" s="84"/>
      <c r="W2234" s="84"/>
      <c r="X2234" s="84"/>
      <c r="Y2234" s="84"/>
      <c r="Z2234" s="84"/>
      <c r="AA2234" s="84"/>
      <c r="AB2234" s="84"/>
      <c r="AC2234" s="84"/>
      <c r="AD2234" s="84"/>
    </row>
    <row r="2235" spans="1:30">
      <c r="A2235" s="666">
        <v>44006</v>
      </c>
      <c r="B2235" s="115" t="s">
        <v>194</v>
      </c>
      <c r="C2235" s="486">
        <v>880001490</v>
      </c>
      <c r="D2235" s="115" t="s">
        <v>139</v>
      </c>
      <c r="E2235" s="115" t="s">
        <v>140</v>
      </c>
      <c r="F2235" s="666"/>
      <c r="G2235" s="115"/>
      <c r="H2235" s="486"/>
      <c r="I2235" s="84"/>
      <c r="J2235" s="665">
        <v>44021</v>
      </c>
      <c r="K2235" s="115"/>
      <c r="L2235" s="486"/>
      <c r="M2235" s="84"/>
      <c r="N2235" s="84"/>
      <c r="O2235" s="84"/>
      <c r="P2235" s="84"/>
      <c r="Q2235" s="84"/>
      <c r="R2235" s="84"/>
      <c r="S2235" s="84"/>
      <c r="T2235" s="84"/>
      <c r="U2235" s="84"/>
      <c r="V2235" s="84"/>
      <c r="W2235" s="84"/>
      <c r="X2235" s="84"/>
      <c r="Y2235" s="84"/>
      <c r="Z2235" s="84"/>
      <c r="AA2235" s="84"/>
      <c r="AB2235" s="84"/>
      <c r="AC2235" s="84"/>
      <c r="AD2235" s="84"/>
    </row>
    <row r="2236" spans="1:30">
      <c r="A2236" s="666">
        <v>44010</v>
      </c>
      <c r="B2236" s="115" t="s">
        <v>194</v>
      </c>
      <c r="C2236" s="486">
        <v>880319623</v>
      </c>
      <c r="D2236" s="115" t="s">
        <v>139</v>
      </c>
      <c r="E2236" s="115" t="s">
        <v>140</v>
      </c>
      <c r="F2236" s="666"/>
      <c r="G2236" s="115"/>
      <c r="H2236" s="486"/>
      <c r="I2236" s="84"/>
      <c r="J2236" s="665">
        <v>44025</v>
      </c>
      <c r="K2236" s="115"/>
      <c r="L2236" s="486"/>
      <c r="M2236" s="84"/>
      <c r="N2236" s="84"/>
      <c r="O2236" s="84"/>
      <c r="P2236" s="84"/>
      <c r="Q2236" s="84"/>
      <c r="R2236" s="84"/>
      <c r="S2236" s="84"/>
      <c r="T2236" s="84"/>
      <c r="U2236" s="84"/>
      <c r="V2236" s="84"/>
      <c r="W2236" s="84"/>
      <c r="X2236" s="84"/>
      <c r="Y2236" s="84"/>
      <c r="Z2236" s="84"/>
      <c r="AA2236" s="84"/>
      <c r="AB2236" s="84"/>
      <c r="AC2236" s="84"/>
      <c r="AD2236" s="84"/>
    </row>
    <row r="2237" spans="1:30">
      <c r="A2237" s="666">
        <v>44010</v>
      </c>
      <c r="B2237" s="115" t="s">
        <v>194</v>
      </c>
      <c r="C2237" s="486">
        <v>880001370</v>
      </c>
      <c r="D2237" s="115" t="s">
        <v>139</v>
      </c>
      <c r="E2237" s="115" t="s">
        <v>140</v>
      </c>
      <c r="F2237" s="666"/>
      <c r="G2237" s="115"/>
      <c r="H2237" s="486"/>
      <c r="I2237" s="84"/>
      <c r="J2237" s="665">
        <v>44025</v>
      </c>
      <c r="K2237" s="115"/>
      <c r="L2237" s="486"/>
      <c r="M2237" s="664" t="s">
        <v>172</v>
      </c>
      <c r="N2237" s="84"/>
      <c r="O2237" s="84"/>
      <c r="P2237" s="84"/>
      <c r="Q2237" s="84"/>
      <c r="R2237" s="84"/>
      <c r="S2237" s="84"/>
      <c r="T2237" s="84"/>
      <c r="U2237" s="84"/>
      <c r="V2237" s="84"/>
      <c r="W2237" s="84"/>
      <c r="X2237" s="84"/>
      <c r="Y2237" s="84"/>
      <c r="Z2237" s="84"/>
      <c r="AA2237" s="84"/>
      <c r="AB2237" s="84"/>
      <c r="AC2237" s="84"/>
      <c r="AD2237" s="84"/>
    </row>
    <row r="2238" spans="1:30">
      <c r="A2238" s="666">
        <v>44010</v>
      </c>
      <c r="B2238" s="115" t="s">
        <v>194</v>
      </c>
      <c r="C2238" s="486">
        <v>880437716</v>
      </c>
      <c r="D2238" s="115" t="s">
        <v>139</v>
      </c>
      <c r="E2238" s="115" t="s">
        <v>150</v>
      </c>
      <c r="F2238" s="666"/>
      <c r="G2238" s="115"/>
      <c r="H2238" s="486"/>
      <c r="I2238" s="84"/>
      <c r="J2238" s="665">
        <v>44025</v>
      </c>
      <c r="K2238" s="115"/>
      <c r="L2238" s="486"/>
      <c r="M2238" s="84"/>
      <c r="N2238" s="403">
        <v>44011</v>
      </c>
      <c r="O2238" s="23">
        <v>604</v>
      </c>
      <c r="P2238" s="84"/>
      <c r="Q2238" s="84"/>
      <c r="R2238" s="84"/>
      <c r="S2238" s="84"/>
      <c r="T2238" s="84"/>
      <c r="U2238" s="84"/>
      <c r="V2238" s="84"/>
      <c r="W2238" s="84"/>
      <c r="X2238" s="84"/>
      <c r="Y2238" s="84"/>
      <c r="Z2238" s="84"/>
      <c r="AA2238" s="84"/>
      <c r="AB2238" s="84"/>
      <c r="AC2238" s="84"/>
      <c r="AD2238" s="84"/>
    </row>
    <row r="2239" spans="1:30">
      <c r="A2239" s="666">
        <v>44010</v>
      </c>
      <c r="B2239" s="115" t="s">
        <v>194</v>
      </c>
      <c r="C2239" s="486">
        <v>882292915</v>
      </c>
      <c r="D2239" s="115" t="s">
        <v>152</v>
      </c>
      <c r="E2239" s="115" t="s">
        <v>140</v>
      </c>
      <c r="F2239" s="666"/>
      <c r="G2239" s="115"/>
      <c r="H2239" s="486"/>
      <c r="I2239" s="84"/>
      <c r="J2239" s="665">
        <v>44025</v>
      </c>
      <c r="K2239" s="115"/>
      <c r="L2239" s="486"/>
      <c r="M2239" s="664" t="s">
        <v>172</v>
      </c>
      <c r="N2239" s="84"/>
      <c r="O2239" s="84"/>
      <c r="P2239" s="84"/>
      <c r="Q2239" s="84"/>
      <c r="R2239" s="486"/>
      <c r="S2239" s="486"/>
      <c r="T2239" s="486"/>
      <c r="U2239" s="486"/>
      <c r="V2239" s="486"/>
      <c r="W2239" s="486"/>
      <c r="X2239" s="486"/>
      <c r="Y2239" s="486"/>
      <c r="Z2239" s="486"/>
      <c r="AA2239" s="486"/>
      <c r="AB2239" s="486"/>
      <c r="AC2239" s="486"/>
      <c r="AD2239" s="84"/>
    </row>
    <row r="2240" spans="1:30">
      <c r="A2240" s="666">
        <v>44010</v>
      </c>
      <c r="B2240" s="115" t="s">
        <v>194</v>
      </c>
      <c r="C2240" s="486">
        <v>880465645</v>
      </c>
      <c r="D2240" s="115" t="s">
        <v>139</v>
      </c>
      <c r="E2240" s="115" t="s">
        <v>140</v>
      </c>
      <c r="F2240" s="666"/>
      <c r="G2240" s="115"/>
      <c r="H2240" s="486"/>
      <c r="I2240" s="84"/>
      <c r="J2240" s="665">
        <v>44025</v>
      </c>
      <c r="K2240" s="115"/>
      <c r="L2240" s="486"/>
      <c r="M2240" s="84"/>
      <c r="N2240" s="84"/>
      <c r="O2240" s="84"/>
      <c r="P2240" s="84"/>
      <c r="Q2240" s="84"/>
      <c r="R2240" s="486"/>
      <c r="S2240" s="486"/>
      <c r="T2240" s="486"/>
      <c r="U2240" s="486"/>
      <c r="V2240" s="486"/>
      <c r="W2240" s="486"/>
      <c r="X2240" s="486"/>
      <c r="Y2240" s="486"/>
      <c r="Z2240" s="486"/>
      <c r="AA2240" s="486"/>
      <c r="AB2240" s="486"/>
      <c r="AC2240" s="486"/>
      <c r="AD2240" s="84"/>
    </row>
    <row r="2241" spans="1:30">
      <c r="A2241" s="665">
        <v>44011</v>
      </c>
      <c r="B2241" s="665" t="s">
        <v>194</v>
      </c>
      <c r="C2241" s="115">
        <v>882190771</v>
      </c>
      <c r="D2241" s="665" t="s">
        <v>139</v>
      </c>
      <c r="E2241" s="665" t="s">
        <v>147</v>
      </c>
      <c r="F2241" s="665"/>
      <c r="G2241" s="665"/>
      <c r="H2241" s="665"/>
      <c r="I2241" s="665"/>
      <c r="J2241" s="665">
        <v>44026</v>
      </c>
      <c r="K2241" s="665"/>
      <c r="L2241" s="665"/>
      <c r="M2241" s="665"/>
      <c r="N2241" s="403">
        <v>44011</v>
      </c>
      <c r="O2241" s="23">
        <v>239.5</v>
      </c>
      <c r="P2241" s="84"/>
      <c r="Q2241" s="84"/>
      <c r="R2241" s="486"/>
      <c r="S2241" s="486"/>
      <c r="T2241" s="486"/>
      <c r="U2241" s="486"/>
      <c r="V2241" s="486"/>
      <c r="W2241" s="486"/>
      <c r="X2241" s="486"/>
      <c r="Y2241" s="486"/>
      <c r="Z2241" s="486"/>
      <c r="AA2241" s="486"/>
      <c r="AB2241" s="486"/>
      <c r="AC2241" s="486"/>
      <c r="AD2241" s="84"/>
    </row>
    <row r="2242" spans="1:30">
      <c r="A2242" s="665">
        <v>44011</v>
      </c>
      <c r="B2242" s="665" t="s">
        <v>194</v>
      </c>
      <c r="C2242" s="115">
        <v>880319738</v>
      </c>
      <c r="D2242" s="665" t="s">
        <v>139</v>
      </c>
      <c r="E2242" s="665" t="s">
        <v>140</v>
      </c>
      <c r="F2242" s="665"/>
      <c r="G2242" s="665"/>
      <c r="H2242" s="665"/>
      <c r="I2242" s="665"/>
      <c r="J2242" s="665">
        <v>44026</v>
      </c>
      <c r="K2242" s="665"/>
      <c r="L2242" s="665"/>
      <c r="M2242" s="665"/>
      <c r="N2242" s="84"/>
      <c r="O2242" s="84"/>
      <c r="P2242" s="84"/>
      <c r="Q2242" s="84"/>
      <c r="R2242" s="486"/>
      <c r="S2242" s="486"/>
      <c r="T2242" s="486"/>
      <c r="U2242" s="486"/>
      <c r="V2242" s="486"/>
      <c r="W2242" s="486"/>
      <c r="X2242" s="486"/>
      <c r="Y2242" s="486"/>
      <c r="Z2242" s="486"/>
      <c r="AA2242" s="486"/>
      <c r="AB2242" s="486"/>
      <c r="AC2242" s="486"/>
      <c r="AD2242" s="84"/>
    </row>
    <row r="2243" spans="1:30">
      <c r="A2243" s="665">
        <v>44011</v>
      </c>
      <c r="B2243" s="665" t="s">
        <v>194</v>
      </c>
      <c r="C2243" s="115">
        <v>880015257</v>
      </c>
      <c r="D2243" s="665" t="s">
        <v>139</v>
      </c>
      <c r="E2243" s="665" t="s">
        <v>140</v>
      </c>
      <c r="F2243" s="665"/>
      <c r="G2243" s="665"/>
      <c r="H2243" s="665"/>
      <c r="I2243" s="665"/>
      <c r="J2243" s="665">
        <v>44026</v>
      </c>
      <c r="K2243" s="665"/>
      <c r="L2243" s="665"/>
      <c r="M2243" s="665" t="s">
        <v>142</v>
      </c>
      <c r="N2243" s="84"/>
      <c r="O2243" s="84"/>
      <c r="P2243" s="84"/>
      <c r="Q2243" s="84"/>
      <c r="R2243" s="486"/>
      <c r="S2243" s="486"/>
      <c r="T2243" s="486"/>
      <c r="U2243" s="486"/>
      <c r="V2243" s="486"/>
      <c r="W2243" s="486"/>
      <c r="X2243" s="486"/>
      <c r="Y2243" s="486"/>
      <c r="Z2243" s="486"/>
      <c r="AA2243" s="486"/>
      <c r="AB2243" s="486"/>
      <c r="AC2243" s="486"/>
      <c r="AD2243" s="84"/>
    </row>
    <row r="2244" spans="1:30">
      <c r="A2244" s="665">
        <v>44011</v>
      </c>
      <c r="B2244" s="665" t="s">
        <v>194</v>
      </c>
      <c r="C2244" s="115">
        <v>882267690</v>
      </c>
      <c r="D2244" s="665" t="s">
        <v>139</v>
      </c>
      <c r="E2244" s="665" t="s">
        <v>140</v>
      </c>
      <c r="F2244" s="665"/>
      <c r="G2244" s="665"/>
      <c r="H2244" s="665"/>
      <c r="I2244" s="665"/>
      <c r="J2244" s="665">
        <v>44026</v>
      </c>
      <c r="K2244" s="665"/>
      <c r="L2244" s="665"/>
      <c r="M2244" s="665"/>
      <c r="N2244" s="84"/>
      <c r="O2244" s="84"/>
      <c r="P2244" s="84"/>
      <c r="Q2244" s="84"/>
      <c r="R2244" s="486"/>
      <c r="S2244" s="486"/>
      <c r="T2244" s="486"/>
      <c r="U2244" s="486"/>
      <c r="V2244" s="486"/>
      <c r="W2244" s="486"/>
      <c r="X2244" s="486"/>
      <c r="Y2244" s="486"/>
      <c r="Z2244" s="486"/>
      <c r="AA2244" s="486"/>
      <c r="AB2244" s="486"/>
      <c r="AC2244" s="486"/>
      <c r="AD2244" s="84"/>
    </row>
    <row r="2245" spans="1:30">
      <c r="A2245" s="665">
        <v>44011</v>
      </c>
      <c r="B2245" s="665" t="s">
        <v>194</v>
      </c>
      <c r="C2245" s="115">
        <v>882238061</v>
      </c>
      <c r="D2245" s="665" t="s">
        <v>139</v>
      </c>
      <c r="E2245" s="665" t="s">
        <v>140</v>
      </c>
      <c r="F2245" s="665"/>
      <c r="G2245" s="665"/>
      <c r="H2245" s="665"/>
      <c r="I2245" s="665"/>
      <c r="J2245" s="665">
        <v>44026</v>
      </c>
      <c r="K2245" s="665"/>
      <c r="L2245" s="665"/>
      <c r="M2245" s="665"/>
      <c r="N2245" s="84"/>
      <c r="O2245" s="84"/>
      <c r="P2245" s="84"/>
      <c r="Q2245" s="84"/>
      <c r="R2245" s="486"/>
      <c r="S2245" s="486"/>
      <c r="T2245" s="486"/>
      <c r="U2245" s="486"/>
      <c r="V2245" s="486"/>
      <c r="W2245" s="486"/>
      <c r="X2245" s="486"/>
      <c r="Y2245" s="486"/>
      <c r="Z2245" s="486"/>
      <c r="AA2245" s="486"/>
      <c r="AB2245" s="486"/>
      <c r="AC2245" s="486"/>
      <c r="AD2245" s="84"/>
    </row>
    <row r="2246" spans="1:30">
      <c r="A2246" s="665">
        <v>44001</v>
      </c>
      <c r="B2246" s="665" t="s">
        <v>194</v>
      </c>
      <c r="C2246" s="115">
        <v>882237812</v>
      </c>
      <c r="D2246" s="665" t="s">
        <v>139</v>
      </c>
      <c r="E2246" s="665" t="s">
        <v>140</v>
      </c>
      <c r="F2246" s="665"/>
      <c r="G2246" s="665"/>
      <c r="H2246" s="665"/>
      <c r="I2246" s="665"/>
      <c r="J2246" s="665">
        <v>44026</v>
      </c>
      <c r="K2246" s="665"/>
      <c r="L2246" s="665"/>
      <c r="M2246" s="665"/>
      <c r="N2246" s="84"/>
      <c r="O2246" s="84"/>
      <c r="P2246" s="84"/>
      <c r="Q2246" s="84"/>
      <c r="R2246" s="84"/>
      <c r="S2246" s="84"/>
      <c r="T2246" s="84"/>
      <c r="U2246" s="84"/>
      <c r="V2246" s="84"/>
      <c r="W2246" s="84"/>
      <c r="X2246" s="84"/>
      <c r="Y2246" s="84"/>
      <c r="Z2246" s="84"/>
      <c r="AA2246" s="84"/>
      <c r="AB2246" s="84"/>
      <c r="AC2246" s="84"/>
      <c r="AD2246" s="84"/>
    </row>
    <row r="2247" spans="1:30">
      <c r="A2247" s="666">
        <v>44011</v>
      </c>
      <c r="B2247" s="604" t="s">
        <v>194</v>
      </c>
      <c r="C2247" s="375">
        <v>882229110</v>
      </c>
      <c r="D2247" s="604" t="s">
        <v>152</v>
      </c>
      <c r="E2247" s="604" t="s">
        <v>140</v>
      </c>
      <c r="F2247" s="84"/>
      <c r="G2247" s="84"/>
      <c r="H2247" s="84"/>
      <c r="I2247" s="84"/>
      <c r="J2247" s="665">
        <v>44026</v>
      </c>
      <c r="K2247" s="84"/>
      <c r="L2247" s="84"/>
      <c r="M2247" s="84"/>
      <c r="N2247" s="84"/>
      <c r="O2247" s="84"/>
      <c r="P2247" s="84"/>
      <c r="Q2247" s="84"/>
      <c r="R2247" s="84"/>
      <c r="S2247" s="84"/>
      <c r="T2247" s="84"/>
      <c r="U2247" s="84"/>
      <c r="V2247" s="84"/>
      <c r="W2247" s="84"/>
      <c r="X2247" s="84"/>
      <c r="Y2247" s="84"/>
      <c r="Z2247" s="84"/>
      <c r="AA2247" s="84"/>
      <c r="AB2247" s="84"/>
      <c r="AC2247" s="84"/>
      <c r="AD2247" s="84"/>
    </row>
    <row r="2248" spans="1:30">
      <c r="A2248" s="666">
        <v>44011</v>
      </c>
      <c r="B2248" s="604" t="s">
        <v>194</v>
      </c>
      <c r="C2248" s="375">
        <v>882218947</v>
      </c>
      <c r="D2248" s="604" t="s">
        <v>139</v>
      </c>
      <c r="E2248" s="604" t="s">
        <v>140</v>
      </c>
      <c r="F2248" s="84"/>
      <c r="G2248" s="84"/>
      <c r="H2248" s="84"/>
      <c r="I2248" s="84"/>
      <c r="J2248" s="665">
        <v>44026</v>
      </c>
      <c r="K2248" s="84"/>
      <c r="L2248" s="84"/>
      <c r="M2248" s="84"/>
      <c r="N2248" s="84"/>
      <c r="O2248" s="84"/>
      <c r="P2248" s="84"/>
      <c r="Q2248" s="84"/>
      <c r="R2248" s="84"/>
      <c r="S2248" s="84"/>
      <c r="T2248" s="84"/>
      <c r="U2248" s="84"/>
      <c r="V2248" s="84"/>
      <c r="W2248" s="84"/>
      <c r="X2248" s="84"/>
      <c r="Y2248" s="84"/>
      <c r="Z2248" s="84"/>
      <c r="AA2248" s="84"/>
      <c r="AB2248" s="84"/>
      <c r="AC2248" s="84"/>
      <c r="AD2248" s="84"/>
    </row>
    <row r="2249" spans="1:30">
      <c r="A2249" s="666">
        <v>44011</v>
      </c>
      <c r="B2249" s="115" t="s">
        <v>194</v>
      </c>
      <c r="C2249" s="486">
        <v>882216878</v>
      </c>
      <c r="D2249" s="115" t="s">
        <v>139</v>
      </c>
      <c r="E2249" s="115" t="s">
        <v>140</v>
      </c>
      <c r="F2249" s="666"/>
      <c r="G2249" s="486"/>
      <c r="H2249" s="486"/>
      <c r="I2249" s="666"/>
      <c r="J2249" s="265">
        <v>44026</v>
      </c>
      <c r="K2249" s="84"/>
      <c r="L2249" s="84"/>
      <c r="M2249" s="664" t="s">
        <v>361</v>
      </c>
      <c r="N2249" s="84"/>
      <c r="O2249" s="84"/>
      <c r="P2249" s="84"/>
      <c r="Q2249" s="84"/>
      <c r="R2249" s="84"/>
      <c r="S2249" s="84"/>
      <c r="T2249" s="84"/>
      <c r="U2249" s="84"/>
      <c r="V2249" s="84"/>
      <c r="W2249" s="84"/>
      <c r="X2249" s="84"/>
      <c r="Y2249" s="84"/>
      <c r="Z2249" s="84"/>
      <c r="AA2249" s="84"/>
      <c r="AB2249" s="84"/>
      <c r="AC2249" s="84"/>
      <c r="AD2249" s="84"/>
    </row>
    <row r="2250" spans="1:30">
      <c r="A2250" s="666">
        <v>44012</v>
      </c>
      <c r="B2250" s="115" t="s">
        <v>194</v>
      </c>
      <c r="C2250" s="486">
        <v>880018705</v>
      </c>
      <c r="D2250" s="115" t="s">
        <v>139</v>
      </c>
      <c r="E2250" s="115" t="s">
        <v>150</v>
      </c>
      <c r="F2250" s="666"/>
      <c r="G2250" s="486"/>
      <c r="H2250" s="486"/>
      <c r="I2250" s="666"/>
      <c r="J2250" s="265">
        <v>44027</v>
      </c>
      <c r="K2250" s="84"/>
      <c r="L2250" s="84"/>
      <c r="M2250" s="664" t="s">
        <v>1066</v>
      </c>
      <c r="N2250" s="403">
        <v>44012</v>
      </c>
      <c r="O2250" s="23">
        <v>245</v>
      </c>
      <c r="P2250" s="84"/>
      <c r="Q2250" s="84"/>
      <c r="R2250" s="84"/>
      <c r="S2250" s="84"/>
      <c r="T2250" s="84"/>
      <c r="U2250" s="84"/>
      <c r="V2250" s="84"/>
      <c r="W2250" s="84"/>
      <c r="X2250" s="84"/>
      <c r="Y2250" s="84"/>
      <c r="Z2250" s="84"/>
      <c r="AA2250" s="84"/>
      <c r="AB2250" s="84"/>
      <c r="AC2250" s="84"/>
      <c r="AD2250" s="84"/>
    </row>
    <row r="2251" spans="1:30">
      <c r="A2251" s="666">
        <v>44012</v>
      </c>
      <c r="B2251" s="115" t="s">
        <v>194</v>
      </c>
      <c r="C2251" s="486">
        <v>882268176</v>
      </c>
      <c r="D2251" s="115" t="s">
        <v>139</v>
      </c>
      <c r="E2251" s="115" t="s">
        <v>140</v>
      </c>
      <c r="F2251" s="666"/>
      <c r="G2251" s="486"/>
      <c r="H2251" s="486"/>
      <c r="I2251" s="666"/>
      <c r="J2251" s="265">
        <v>44027</v>
      </c>
      <c r="K2251" s="84"/>
      <c r="L2251" s="84"/>
      <c r="M2251" s="664"/>
      <c r="N2251" s="84"/>
      <c r="O2251" s="84"/>
      <c r="P2251" s="84"/>
      <c r="Q2251" s="84"/>
      <c r="R2251" s="84"/>
      <c r="S2251" s="84"/>
      <c r="T2251" s="84"/>
      <c r="U2251" s="84"/>
      <c r="V2251" s="84"/>
      <c r="W2251" s="84"/>
      <c r="X2251" s="84"/>
      <c r="Y2251" s="84"/>
      <c r="Z2251" s="84"/>
      <c r="AA2251" s="84"/>
      <c r="AB2251" s="84"/>
      <c r="AC2251" s="84"/>
      <c r="AD2251" s="84"/>
    </row>
    <row r="2252" spans="1:30">
      <c r="A2252" s="666">
        <v>44012</v>
      </c>
      <c r="B2252" s="115" t="s">
        <v>194</v>
      </c>
      <c r="C2252" s="486">
        <v>882107375</v>
      </c>
      <c r="D2252" s="115" t="s">
        <v>139</v>
      </c>
      <c r="E2252" s="115" t="s">
        <v>140</v>
      </c>
      <c r="F2252" s="666"/>
      <c r="G2252" s="486"/>
      <c r="H2252" s="486"/>
      <c r="I2252" s="666"/>
      <c r="J2252" s="265">
        <v>44027</v>
      </c>
      <c r="K2252" s="84"/>
      <c r="L2252" s="84"/>
      <c r="M2252" s="664" t="s">
        <v>176</v>
      </c>
      <c r="N2252" s="84"/>
      <c r="O2252" s="84"/>
      <c r="P2252" s="84"/>
      <c r="Q2252" s="84"/>
      <c r="R2252" s="84"/>
      <c r="S2252" s="84"/>
      <c r="T2252" s="84"/>
      <c r="U2252" s="84"/>
      <c r="V2252" s="84"/>
      <c r="W2252" s="84"/>
      <c r="X2252" s="84"/>
      <c r="Y2252" s="84"/>
      <c r="Z2252" s="84"/>
      <c r="AA2252" s="84"/>
      <c r="AB2252" s="84"/>
      <c r="AC2252" s="84"/>
      <c r="AD2252" s="84"/>
    </row>
    <row r="2253" spans="1:30">
      <c r="A2253" s="666">
        <v>44012</v>
      </c>
      <c r="B2253" s="115" t="s">
        <v>194</v>
      </c>
      <c r="C2253" s="486">
        <v>882189038</v>
      </c>
      <c r="D2253" s="115" t="s">
        <v>139</v>
      </c>
      <c r="E2253" s="115" t="s">
        <v>140</v>
      </c>
      <c r="F2253" s="666"/>
      <c r="G2253" s="486"/>
      <c r="H2253" s="486"/>
      <c r="I2253" s="666"/>
      <c r="J2253" s="265">
        <v>44027</v>
      </c>
      <c r="K2253" s="84"/>
      <c r="L2253" s="84"/>
      <c r="M2253" s="664"/>
      <c r="N2253" s="84"/>
      <c r="O2253" s="84"/>
      <c r="P2253" s="84"/>
      <c r="Q2253" s="84"/>
      <c r="R2253" s="84"/>
      <c r="S2253" s="84"/>
      <c r="T2253" s="84"/>
      <c r="U2253" s="84"/>
      <c r="V2253" s="84"/>
      <c r="W2253" s="84"/>
      <c r="X2253" s="84"/>
      <c r="Y2253" s="84"/>
      <c r="Z2253" s="84"/>
      <c r="AA2253" s="84"/>
      <c r="AB2253" s="84"/>
      <c r="AC2253" s="84"/>
      <c r="AD2253" s="84"/>
    </row>
    <row r="2254" spans="1:30">
      <c r="A2254" s="666">
        <v>44012</v>
      </c>
      <c r="B2254" s="115" t="s">
        <v>194</v>
      </c>
      <c r="C2254" s="486">
        <v>880044136</v>
      </c>
      <c r="D2254" s="115" t="s">
        <v>139</v>
      </c>
      <c r="E2254" s="115" t="s">
        <v>140</v>
      </c>
      <c r="F2254" s="666"/>
      <c r="G2254" s="486"/>
      <c r="H2254" s="486"/>
      <c r="I2254" s="666"/>
      <c r="J2254" s="265">
        <v>44027</v>
      </c>
      <c r="K2254" s="84"/>
      <c r="L2254" s="84"/>
      <c r="M2254" s="664"/>
      <c r="N2254" s="84"/>
      <c r="O2254" s="84"/>
      <c r="P2254" s="84"/>
      <c r="Q2254" s="84"/>
      <c r="R2254" s="84"/>
      <c r="S2254" s="84"/>
      <c r="T2254" s="84"/>
      <c r="U2254" s="84"/>
      <c r="V2254" s="84"/>
      <c r="W2254" s="84"/>
      <c r="X2254" s="84"/>
      <c r="Y2254" s="84"/>
      <c r="Z2254" s="84"/>
      <c r="AA2254" s="84"/>
      <c r="AB2254" s="84"/>
      <c r="AC2254" s="84"/>
      <c r="AD2254" s="84"/>
    </row>
    <row r="2255" spans="1:30">
      <c r="A2255" s="666">
        <v>44012</v>
      </c>
      <c r="B2255" s="115" t="s">
        <v>194</v>
      </c>
      <c r="C2255" s="486">
        <v>880314576</v>
      </c>
      <c r="D2255" s="115" t="s">
        <v>139</v>
      </c>
      <c r="E2255" s="115" t="s">
        <v>140</v>
      </c>
      <c r="F2255" s="666"/>
      <c r="G2255" s="486"/>
      <c r="H2255" s="486"/>
      <c r="I2255" s="666"/>
      <c r="J2255" s="265">
        <v>44027</v>
      </c>
      <c r="K2255" s="84"/>
      <c r="L2255" s="84"/>
      <c r="M2255" s="664"/>
      <c r="N2255" s="84"/>
      <c r="O2255" s="84"/>
      <c r="P2255" s="84"/>
      <c r="Q2255" s="84"/>
      <c r="R2255" s="84"/>
      <c r="S2255" s="84"/>
      <c r="T2255" s="84"/>
      <c r="U2255" s="84"/>
      <c r="V2255" s="84"/>
      <c r="W2255" s="84"/>
      <c r="X2255" s="84"/>
      <c r="Y2255" s="84"/>
      <c r="Z2255" s="84"/>
      <c r="AA2255" s="84"/>
      <c r="AB2255" s="84"/>
      <c r="AC2255" s="84"/>
      <c r="AD2255" s="84"/>
    </row>
    <row r="2256" spans="1:30">
      <c r="A2256" s="666">
        <v>44012</v>
      </c>
      <c r="B2256" s="115" t="s">
        <v>194</v>
      </c>
      <c r="C2256" s="486">
        <v>880343739</v>
      </c>
      <c r="D2256" s="115" t="s">
        <v>139</v>
      </c>
      <c r="E2256" s="115" t="s">
        <v>140</v>
      </c>
      <c r="F2256" s="666"/>
      <c r="G2256" s="486"/>
      <c r="H2256" s="486"/>
      <c r="I2256" s="666"/>
      <c r="J2256" s="265">
        <v>44027</v>
      </c>
      <c r="K2256" s="84"/>
      <c r="L2256" s="84"/>
      <c r="M2256" s="664" t="s">
        <v>168</v>
      </c>
      <c r="N2256" s="84"/>
      <c r="O2256" s="84"/>
      <c r="P2256" s="84"/>
      <c r="Q2256" s="84"/>
      <c r="R2256" s="84"/>
      <c r="S2256" s="84"/>
      <c r="T2256" s="84"/>
      <c r="U2256" s="84"/>
      <c r="V2256" s="84"/>
      <c r="W2256" s="84"/>
      <c r="X2256" s="84"/>
      <c r="Y2256" s="84"/>
      <c r="Z2256" s="84"/>
      <c r="AA2256" s="84"/>
      <c r="AB2256" s="84"/>
      <c r="AC2256" s="84"/>
      <c r="AD2256" s="84"/>
    </row>
    <row r="2257" spans="1:30">
      <c r="A2257" s="666">
        <v>44012</v>
      </c>
      <c r="B2257" s="115" t="s">
        <v>194</v>
      </c>
      <c r="C2257" s="37">
        <v>880286132</v>
      </c>
      <c r="D2257" s="115" t="s">
        <v>139</v>
      </c>
      <c r="E2257" s="115" t="s">
        <v>140</v>
      </c>
      <c r="F2257" s="666"/>
      <c r="G2257" s="486"/>
      <c r="H2257" s="486"/>
      <c r="I2257" s="666"/>
      <c r="J2257" s="265">
        <v>44027</v>
      </c>
      <c r="K2257" s="84"/>
      <c r="L2257" s="84"/>
      <c r="M2257" s="664"/>
      <c r="N2257" s="84"/>
      <c r="O2257" s="84"/>
      <c r="P2257" s="84"/>
      <c r="Q2257" s="84"/>
      <c r="R2257" s="84"/>
      <c r="S2257" s="84"/>
      <c r="T2257" s="84"/>
      <c r="U2257" s="84"/>
      <c r="V2257" s="84"/>
      <c r="W2257" s="84"/>
      <c r="X2257" s="84"/>
      <c r="Y2257" s="84"/>
      <c r="Z2257" s="84"/>
      <c r="AA2257" s="84"/>
      <c r="AB2257" s="84"/>
      <c r="AC2257" s="84"/>
      <c r="AD2257" s="84"/>
    </row>
    <row r="2258" spans="1:30">
      <c r="A2258" s="666">
        <v>44012</v>
      </c>
      <c r="B2258" s="115" t="s">
        <v>194</v>
      </c>
      <c r="C2258" s="486">
        <v>880224963</v>
      </c>
      <c r="D2258" s="115" t="s">
        <v>139</v>
      </c>
      <c r="E2258" s="115" t="s">
        <v>140</v>
      </c>
      <c r="F2258" s="666"/>
      <c r="G2258" s="486"/>
      <c r="H2258" s="486"/>
      <c r="I2258" s="37"/>
      <c r="J2258" s="666">
        <v>44027</v>
      </c>
      <c r="K2258" s="84"/>
      <c r="L2258" s="84"/>
      <c r="M2258" s="664"/>
      <c r="N2258" s="84"/>
      <c r="O2258" s="84"/>
      <c r="P2258" s="84"/>
      <c r="Q2258" s="84"/>
      <c r="R2258" s="84"/>
      <c r="S2258" s="84"/>
      <c r="T2258" s="84"/>
      <c r="U2258" s="84"/>
      <c r="V2258" s="84"/>
      <c r="W2258" s="84"/>
      <c r="X2258" s="84"/>
      <c r="Y2258" s="84"/>
      <c r="Z2258" s="84"/>
      <c r="AA2258" s="84"/>
      <c r="AB2258" s="84"/>
      <c r="AC2258" s="84"/>
      <c r="AD2258" s="84"/>
    </row>
    <row r="2259" spans="1:30">
      <c r="A2259" s="37">
        <v>5.28</v>
      </c>
      <c r="B2259" s="115" t="s">
        <v>909</v>
      </c>
      <c r="C2259" s="37">
        <v>881623180</v>
      </c>
      <c r="D2259" s="115" t="s">
        <v>139</v>
      </c>
      <c r="E2259" s="37"/>
      <c r="F2259" s="115" t="s">
        <v>11232</v>
      </c>
      <c r="G2259" s="115" t="s">
        <v>35</v>
      </c>
      <c r="H2259" s="37"/>
      <c r="I2259" s="109" t="s">
        <v>1231</v>
      </c>
      <c r="J2259" s="37">
        <v>6.19</v>
      </c>
      <c r="K2259" s="37"/>
      <c r="L2259" s="37"/>
      <c r="M2259" s="37"/>
      <c r="N2259" s="37"/>
      <c r="O2259" s="37"/>
      <c r="P2259" s="37"/>
      <c r="Q2259" s="37"/>
      <c r="R2259" s="84"/>
      <c r="S2259" s="84"/>
      <c r="T2259" s="84"/>
      <c r="U2259" s="84"/>
      <c r="V2259" s="84"/>
      <c r="W2259" s="84"/>
      <c r="X2259" s="84"/>
      <c r="Y2259" s="84"/>
      <c r="Z2259" s="84"/>
      <c r="AA2259" s="84"/>
      <c r="AB2259" s="84"/>
      <c r="AC2259" s="84"/>
      <c r="AD2259" s="84"/>
    </row>
    <row r="2260" spans="1:30">
      <c r="A2260" s="37">
        <v>5.28</v>
      </c>
      <c r="B2260" s="115" t="s">
        <v>909</v>
      </c>
      <c r="C2260" s="37">
        <v>881560324</v>
      </c>
      <c r="D2260" s="115" t="s">
        <v>139</v>
      </c>
      <c r="E2260" s="37"/>
      <c r="F2260" s="115" t="s">
        <v>11233</v>
      </c>
      <c r="G2260" s="115" t="s">
        <v>35</v>
      </c>
      <c r="H2260" s="37"/>
      <c r="I2260" s="109" t="s">
        <v>1231</v>
      </c>
      <c r="J2260" s="37">
        <v>5.29</v>
      </c>
      <c r="K2260" s="37"/>
      <c r="L2260" s="37"/>
      <c r="M2260" s="37"/>
      <c r="N2260" s="37"/>
      <c r="O2260" s="37"/>
      <c r="P2260" s="37"/>
      <c r="Q2260" s="37"/>
      <c r="R2260" s="84"/>
      <c r="S2260" s="84"/>
      <c r="T2260" s="84"/>
      <c r="U2260" s="84"/>
      <c r="V2260" s="84"/>
      <c r="W2260" s="84"/>
      <c r="X2260" s="84"/>
      <c r="Y2260" s="84"/>
      <c r="Z2260" s="84"/>
      <c r="AA2260" s="84"/>
      <c r="AB2260" s="84"/>
      <c r="AC2260" s="84"/>
      <c r="AD2260" s="84"/>
    </row>
    <row r="2261" spans="1:30">
      <c r="A2261" s="37">
        <v>5.28</v>
      </c>
      <c r="B2261" s="115" t="s">
        <v>909</v>
      </c>
      <c r="C2261" s="37">
        <v>880730257</v>
      </c>
      <c r="D2261" s="115" t="s">
        <v>139</v>
      </c>
      <c r="E2261" s="37"/>
      <c r="F2261" s="115" t="s">
        <v>11234</v>
      </c>
      <c r="G2261" s="115" t="s">
        <v>37</v>
      </c>
      <c r="H2261" s="37"/>
      <c r="I2261" s="109" t="s">
        <v>1097</v>
      </c>
      <c r="J2261" s="37"/>
      <c r="K2261" s="115" t="s">
        <v>142</v>
      </c>
      <c r="L2261" s="37"/>
      <c r="M2261" s="115" t="s">
        <v>11235</v>
      </c>
      <c r="N2261" s="37"/>
      <c r="O2261" s="37">
        <v>1459.14</v>
      </c>
      <c r="P2261" s="37"/>
      <c r="Q2261" s="37"/>
      <c r="R2261" s="84"/>
      <c r="S2261" s="84"/>
      <c r="T2261" s="84"/>
      <c r="U2261" s="84"/>
      <c r="V2261" s="84"/>
      <c r="W2261" s="84"/>
      <c r="X2261" s="84"/>
      <c r="Y2261" s="84"/>
      <c r="Z2261" s="84"/>
      <c r="AA2261" s="84"/>
      <c r="AB2261" s="84"/>
      <c r="AC2261" s="84"/>
      <c r="AD2261" s="84"/>
    </row>
    <row r="2262" spans="1:30">
      <c r="A2262" s="37">
        <v>5.28</v>
      </c>
      <c r="B2262" s="115" t="s">
        <v>909</v>
      </c>
      <c r="C2262" s="37">
        <v>880207779</v>
      </c>
      <c r="D2262" s="115" t="s">
        <v>139</v>
      </c>
      <c r="E2262" s="37"/>
      <c r="F2262" s="115" t="s">
        <v>811</v>
      </c>
      <c r="G2262" s="115" t="s">
        <v>35</v>
      </c>
      <c r="H2262" s="37"/>
      <c r="I2262" s="109" t="s">
        <v>1231</v>
      </c>
      <c r="J2262" s="37">
        <v>6.2</v>
      </c>
      <c r="K2262" s="37"/>
      <c r="L2262" s="37"/>
      <c r="M2262" s="115" t="s">
        <v>11236</v>
      </c>
      <c r="N2262" s="37"/>
      <c r="O2262" s="37"/>
      <c r="P2262" s="37"/>
      <c r="Q2262" s="37"/>
      <c r="R2262" s="84"/>
      <c r="S2262" s="84"/>
      <c r="T2262" s="84"/>
      <c r="U2262" s="84"/>
      <c r="V2262" s="84"/>
      <c r="W2262" s="84"/>
      <c r="X2262" s="84"/>
      <c r="Y2262" s="84"/>
      <c r="Z2262" s="84"/>
      <c r="AA2262" s="84"/>
      <c r="AB2262" s="84"/>
      <c r="AC2262" s="84"/>
      <c r="AD2262" s="84"/>
    </row>
    <row r="2263" spans="1:30">
      <c r="A2263" s="37">
        <v>5.28</v>
      </c>
      <c r="B2263" s="115" t="s">
        <v>909</v>
      </c>
      <c r="C2263" s="37">
        <v>880112816</v>
      </c>
      <c r="D2263" s="115" t="s">
        <v>139</v>
      </c>
      <c r="E2263" s="37"/>
      <c r="F2263" s="115" t="s">
        <v>811</v>
      </c>
      <c r="G2263" s="115" t="s">
        <v>35</v>
      </c>
      <c r="H2263" s="37"/>
      <c r="I2263" s="109" t="s">
        <v>1231</v>
      </c>
      <c r="J2263" s="37">
        <v>6.2</v>
      </c>
      <c r="K2263" s="37"/>
      <c r="L2263" s="37"/>
      <c r="M2263" s="37"/>
      <c r="N2263" s="37"/>
      <c r="O2263" s="37"/>
      <c r="P2263" s="37"/>
      <c r="Q2263" s="37"/>
      <c r="R2263" s="84"/>
      <c r="S2263" s="84"/>
      <c r="T2263" s="84"/>
      <c r="U2263" s="84"/>
      <c r="V2263" s="84"/>
      <c r="W2263" s="84"/>
      <c r="X2263" s="84"/>
      <c r="Y2263" s="84"/>
      <c r="Z2263" s="84"/>
      <c r="AA2263" s="84"/>
      <c r="AB2263" s="84"/>
      <c r="AC2263" s="84"/>
      <c r="AD2263" s="84"/>
    </row>
    <row r="2264" spans="1:30">
      <c r="A2264" s="37">
        <v>5.28</v>
      </c>
      <c r="B2264" s="115" t="s">
        <v>909</v>
      </c>
      <c r="C2264" s="37">
        <v>880054495</v>
      </c>
      <c r="D2264" s="115" t="s">
        <v>139</v>
      </c>
      <c r="E2264" s="37"/>
      <c r="F2264" s="115" t="s">
        <v>811</v>
      </c>
      <c r="G2264" s="115" t="s">
        <v>35</v>
      </c>
      <c r="H2264" s="37"/>
      <c r="I2264" s="109" t="s">
        <v>1231</v>
      </c>
      <c r="J2264" s="37"/>
      <c r="K2264" s="37"/>
      <c r="L2264" s="37"/>
      <c r="M2264" s="115" t="s">
        <v>83</v>
      </c>
      <c r="N2264" s="37"/>
      <c r="O2264" s="37"/>
      <c r="P2264" s="37"/>
      <c r="Q2264" s="37"/>
      <c r="R2264" s="84"/>
      <c r="S2264" s="84"/>
      <c r="T2264" s="84"/>
      <c r="U2264" s="84"/>
      <c r="V2264" s="84"/>
      <c r="W2264" s="84"/>
      <c r="X2264" s="84"/>
      <c r="Y2264" s="84"/>
      <c r="Z2264" s="84"/>
      <c r="AA2264" s="84"/>
      <c r="AB2264" s="84"/>
      <c r="AC2264" s="84"/>
      <c r="AD2264" s="84"/>
    </row>
    <row r="2265" spans="1:30">
      <c r="A2265" s="37">
        <v>5.28</v>
      </c>
      <c r="B2265" s="115" t="s">
        <v>909</v>
      </c>
      <c r="C2265" s="37">
        <v>880266646</v>
      </c>
      <c r="D2265" s="115" t="s">
        <v>139</v>
      </c>
      <c r="E2265" s="37"/>
      <c r="F2265" s="115" t="s">
        <v>11237</v>
      </c>
      <c r="G2265" s="115" t="s">
        <v>35</v>
      </c>
      <c r="H2265" s="37"/>
      <c r="I2265" s="109" t="s">
        <v>280</v>
      </c>
      <c r="J2265" s="115" t="s">
        <v>3959</v>
      </c>
      <c r="K2265" s="37"/>
      <c r="L2265" s="37"/>
      <c r="M2265" s="115" t="s">
        <v>21</v>
      </c>
      <c r="N2265" s="37"/>
      <c r="O2265" s="37"/>
      <c r="P2265" s="37"/>
      <c r="Q2265" s="37"/>
      <c r="R2265" s="84"/>
      <c r="S2265" s="84"/>
      <c r="T2265" s="84"/>
      <c r="U2265" s="84"/>
      <c r="V2265" s="84"/>
      <c r="W2265" s="84"/>
      <c r="X2265" s="84"/>
      <c r="Y2265" s="84"/>
      <c r="Z2265" s="84"/>
      <c r="AA2265" s="84"/>
      <c r="AB2265" s="84"/>
      <c r="AC2265" s="84"/>
      <c r="AD2265" s="84"/>
    </row>
    <row r="2266" spans="1:30">
      <c r="A2266" s="37">
        <v>5.28</v>
      </c>
      <c r="B2266" s="115" t="s">
        <v>909</v>
      </c>
      <c r="C2266" s="37">
        <v>880018116</v>
      </c>
      <c r="D2266" s="115" t="s">
        <v>139</v>
      </c>
      <c r="E2266" s="37"/>
      <c r="F2266" s="115" t="s">
        <v>11238</v>
      </c>
      <c r="G2266" s="115" t="s">
        <v>35</v>
      </c>
      <c r="H2266" s="37"/>
      <c r="I2266" s="109" t="s">
        <v>1231</v>
      </c>
      <c r="J2266" s="37">
        <v>6.24</v>
      </c>
      <c r="K2266" s="37"/>
      <c r="L2266" s="37"/>
      <c r="M2266" s="37"/>
      <c r="N2266" s="37"/>
      <c r="O2266" s="37"/>
      <c r="P2266" s="37"/>
      <c r="Q2266" s="37"/>
      <c r="R2266" s="84"/>
      <c r="S2266" s="84"/>
      <c r="T2266" s="84"/>
      <c r="U2266" s="84"/>
      <c r="V2266" s="84"/>
      <c r="W2266" s="84"/>
      <c r="X2266" s="84"/>
      <c r="Y2266" s="84"/>
      <c r="Z2266" s="84"/>
      <c r="AA2266" s="84"/>
      <c r="AB2266" s="84"/>
      <c r="AC2266" s="84"/>
      <c r="AD2266" s="84"/>
    </row>
    <row r="2267" spans="1:30">
      <c r="A2267" s="37">
        <v>5.28</v>
      </c>
      <c r="B2267" s="115" t="s">
        <v>909</v>
      </c>
      <c r="C2267" s="37">
        <v>880085166</v>
      </c>
      <c r="D2267" s="115" t="s">
        <v>139</v>
      </c>
      <c r="E2267" s="37"/>
      <c r="F2267" s="115" t="s">
        <v>811</v>
      </c>
      <c r="G2267" s="115" t="s">
        <v>37</v>
      </c>
      <c r="H2267" s="37"/>
      <c r="I2267" s="516">
        <v>5.31</v>
      </c>
      <c r="J2267" s="37">
        <v>6.2</v>
      </c>
      <c r="K2267" s="115" t="s">
        <v>142</v>
      </c>
      <c r="L2267" s="37"/>
      <c r="M2267" s="37"/>
      <c r="N2267" s="37"/>
      <c r="O2267" s="37">
        <v>120</v>
      </c>
      <c r="P2267" s="37"/>
      <c r="Q2267" s="37"/>
      <c r="R2267" s="84"/>
      <c r="S2267" s="84"/>
      <c r="T2267" s="84"/>
      <c r="U2267" s="84"/>
      <c r="V2267" s="84"/>
      <c r="W2267" s="84"/>
      <c r="X2267" s="84"/>
      <c r="Y2267" s="84"/>
      <c r="Z2267" s="84"/>
      <c r="AA2267" s="84"/>
      <c r="AB2267" s="84"/>
      <c r="AC2267" s="84"/>
      <c r="AD2267" s="84"/>
    </row>
    <row r="2268" spans="1:30">
      <c r="A2268" s="37">
        <v>5.28</v>
      </c>
      <c r="B2268" s="115" t="s">
        <v>909</v>
      </c>
      <c r="C2268" s="37">
        <v>880771060</v>
      </c>
      <c r="D2268" s="115" t="s">
        <v>139</v>
      </c>
      <c r="E2268" s="37"/>
      <c r="F2268" s="115" t="s">
        <v>142</v>
      </c>
      <c r="G2268" s="115" t="s">
        <v>35</v>
      </c>
      <c r="H2268" s="37"/>
      <c r="I2268" s="109" t="s">
        <v>106</v>
      </c>
      <c r="J2268" s="37">
        <v>6.3</v>
      </c>
      <c r="K2268" s="37"/>
      <c r="L2268" s="37"/>
      <c r="M2268" s="37"/>
      <c r="N2268" s="37"/>
      <c r="O2268" s="37"/>
      <c r="P2268" s="37"/>
      <c r="Q2268" s="37"/>
      <c r="R2268" s="84"/>
      <c r="S2268" s="84"/>
      <c r="T2268" s="84"/>
      <c r="U2268" s="84"/>
      <c r="V2268" s="84"/>
      <c r="W2268" s="84"/>
      <c r="X2268" s="84"/>
      <c r="Y2268" s="84"/>
      <c r="Z2268" s="84"/>
      <c r="AA2268" s="84"/>
      <c r="AB2268" s="84"/>
      <c r="AC2268" s="84"/>
      <c r="AD2268" s="84"/>
    </row>
    <row r="2269" spans="1:30">
      <c r="A2269" s="37">
        <v>5.29</v>
      </c>
      <c r="B2269" s="115" t="s">
        <v>909</v>
      </c>
      <c r="C2269" s="37">
        <v>880752979</v>
      </c>
      <c r="D2269" s="115" t="s">
        <v>139</v>
      </c>
      <c r="E2269" s="37"/>
      <c r="F2269" s="115" t="s">
        <v>11239</v>
      </c>
      <c r="G2269" s="115" t="s">
        <v>35</v>
      </c>
      <c r="H2269" s="37"/>
      <c r="I2269" s="109" t="s">
        <v>106</v>
      </c>
      <c r="J2269" s="265">
        <v>43992</v>
      </c>
      <c r="K2269" s="37"/>
      <c r="L2269" s="37"/>
      <c r="M2269" s="37"/>
      <c r="N2269" s="37"/>
      <c r="O2269" s="37"/>
      <c r="P2269" s="37"/>
      <c r="Q2269" s="37"/>
      <c r="R2269" s="84"/>
      <c r="S2269" s="84"/>
      <c r="T2269" s="84"/>
      <c r="U2269" s="84"/>
      <c r="V2269" s="84"/>
      <c r="W2269" s="84"/>
      <c r="X2269" s="84"/>
      <c r="Y2269" s="84"/>
      <c r="Z2269" s="84"/>
      <c r="AA2269" s="84"/>
      <c r="AB2269" s="84"/>
      <c r="AC2269" s="84"/>
      <c r="AD2269" s="84"/>
    </row>
    <row r="2270" spans="1:30">
      <c r="A2270" s="37">
        <v>5.29</v>
      </c>
      <c r="B2270" s="115" t="s">
        <v>909</v>
      </c>
      <c r="C2270" s="37">
        <v>882097298</v>
      </c>
      <c r="D2270" s="115" t="s">
        <v>139</v>
      </c>
      <c r="E2270" s="37"/>
      <c r="F2270" s="115" t="s">
        <v>11240</v>
      </c>
      <c r="G2270" s="115" t="s">
        <v>35</v>
      </c>
      <c r="H2270" s="37"/>
      <c r="I2270" s="516"/>
      <c r="J2270" s="37">
        <v>6.29</v>
      </c>
      <c r="K2270" s="37"/>
      <c r="L2270" s="37"/>
      <c r="M2270" s="37"/>
      <c r="N2270" s="37"/>
      <c r="O2270" s="37"/>
      <c r="P2270" s="37"/>
      <c r="Q2270" s="37"/>
      <c r="R2270" s="84"/>
      <c r="S2270" s="84"/>
      <c r="T2270" s="84"/>
      <c r="U2270" s="84"/>
      <c r="V2270" s="84"/>
      <c r="W2270" s="84"/>
      <c r="X2270" s="84"/>
      <c r="Y2270" s="84"/>
      <c r="Z2270" s="84"/>
      <c r="AA2270" s="84"/>
      <c r="AB2270" s="84"/>
      <c r="AC2270" s="84"/>
      <c r="AD2270" s="84"/>
    </row>
    <row r="2271" spans="1:30">
      <c r="A2271" s="37">
        <v>5.29</v>
      </c>
      <c r="B2271" s="115" t="s">
        <v>909</v>
      </c>
      <c r="C2271" s="37">
        <v>880215292</v>
      </c>
      <c r="D2271" s="115" t="s">
        <v>139</v>
      </c>
      <c r="E2271" s="37"/>
      <c r="F2271" s="115" t="s">
        <v>11241</v>
      </c>
      <c r="G2271" s="115" t="s">
        <v>35</v>
      </c>
      <c r="H2271" s="37"/>
      <c r="I2271" s="516"/>
      <c r="J2271" s="37">
        <v>6.4</v>
      </c>
      <c r="K2271" s="37"/>
      <c r="L2271" s="37"/>
      <c r="M2271" s="37"/>
      <c r="N2271" s="37"/>
      <c r="O2271" s="37"/>
      <c r="P2271" s="37"/>
      <c r="Q2271" s="37"/>
      <c r="R2271" s="84"/>
      <c r="S2271" s="84"/>
      <c r="T2271" s="84"/>
      <c r="U2271" s="84"/>
      <c r="V2271" s="84"/>
      <c r="W2271" s="84"/>
      <c r="X2271" s="84"/>
      <c r="Y2271" s="84"/>
      <c r="Z2271" s="84"/>
      <c r="AA2271" s="84"/>
      <c r="AB2271" s="84"/>
      <c r="AC2271" s="84"/>
      <c r="AD2271" s="84"/>
    </row>
    <row r="2272" spans="1:30">
      <c r="A2272" s="37">
        <v>5.29</v>
      </c>
      <c r="B2272" s="37" t="s">
        <v>909</v>
      </c>
      <c r="C2272" s="37">
        <v>882089662</v>
      </c>
      <c r="D2272" s="115" t="s">
        <v>139</v>
      </c>
      <c r="E2272" s="37"/>
      <c r="F2272" s="115" t="s">
        <v>3812</v>
      </c>
      <c r="G2272" s="115" t="s">
        <v>35</v>
      </c>
      <c r="H2272" s="37"/>
      <c r="I2272" s="516"/>
      <c r="J2272" s="37">
        <v>6.3</v>
      </c>
      <c r="K2272" s="37"/>
      <c r="L2272" s="37"/>
      <c r="M2272" s="37"/>
      <c r="N2272" s="37"/>
      <c r="O2272" s="37"/>
      <c r="P2272" s="37"/>
      <c r="Q2272" s="37"/>
      <c r="R2272" s="84"/>
      <c r="S2272" s="84"/>
      <c r="T2272" s="84"/>
      <c r="U2272" s="84"/>
      <c r="V2272" s="84"/>
      <c r="W2272" s="84"/>
      <c r="X2272" s="84"/>
      <c r="Y2272" s="84"/>
      <c r="Z2272" s="84"/>
      <c r="AA2272" s="84"/>
      <c r="AB2272" s="84"/>
      <c r="AC2272" s="84"/>
      <c r="AD2272" s="84"/>
    </row>
    <row r="2273" spans="1:30">
      <c r="A2273" s="37">
        <v>6.1</v>
      </c>
      <c r="B2273" s="37" t="s">
        <v>909</v>
      </c>
      <c r="C2273" s="37">
        <v>880842888</v>
      </c>
      <c r="D2273" s="115" t="s">
        <v>139</v>
      </c>
      <c r="E2273" s="37"/>
      <c r="F2273" s="530" t="s">
        <v>3895</v>
      </c>
      <c r="G2273" s="115" t="s">
        <v>35</v>
      </c>
      <c r="H2273" s="37"/>
      <c r="I2273" s="516"/>
      <c r="J2273" s="37">
        <v>6.2</v>
      </c>
      <c r="K2273" s="37"/>
      <c r="L2273" s="37"/>
      <c r="M2273" s="37"/>
      <c r="N2273" s="37"/>
      <c r="O2273" s="37"/>
      <c r="P2273" s="37"/>
      <c r="Q2273" s="37"/>
      <c r="R2273" s="84"/>
      <c r="S2273" s="84"/>
      <c r="T2273" s="84"/>
      <c r="U2273" s="84"/>
      <c r="V2273" s="84"/>
      <c r="W2273" s="84"/>
      <c r="X2273" s="84"/>
      <c r="Y2273" s="84"/>
      <c r="Z2273" s="84"/>
      <c r="AA2273" s="84"/>
      <c r="AB2273" s="84"/>
      <c r="AC2273" s="84"/>
      <c r="AD2273" s="84"/>
    </row>
    <row r="2274" spans="1:30">
      <c r="A2274" s="37">
        <v>6.1</v>
      </c>
      <c r="B2274" s="486" t="s">
        <v>909</v>
      </c>
      <c r="C2274" s="37">
        <v>881628632</v>
      </c>
      <c r="D2274" s="486" t="s">
        <v>139</v>
      </c>
      <c r="E2274" s="37" t="s">
        <v>147</v>
      </c>
      <c r="F2274" s="486" t="s">
        <v>11242</v>
      </c>
      <c r="G2274" s="486" t="s">
        <v>35</v>
      </c>
      <c r="H2274" s="37"/>
      <c r="I2274" s="516"/>
      <c r="J2274" s="37">
        <v>6.5</v>
      </c>
      <c r="K2274" s="37"/>
      <c r="L2274" s="37"/>
      <c r="M2274" s="37"/>
      <c r="N2274" s="37"/>
      <c r="O2274" s="37"/>
      <c r="P2274" s="37"/>
      <c r="Q2274" s="37"/>
      <c r="R2274" s="84"/>
      <c r="S2274" s="84"/>
      <c r="T2274" s="84"/>
      <c r="U2274" s="84"/>
      <c r="V2274" s="84"/>
      <c r="W2274" s="84"/>
      <c r="X2274" s="84"/>
      <c r="Y2274" s="84"/>
      <c r="Z2274" s="84"/>
      <c r="AA2274" s="84"/>
      <c r="AB2274" s="84"/>
      <c r="AC2274" s="84"/>
      <c r="AD2274" s="84"/>
    </row>
    <row r="2275" spans="1:30">
      <c r="A2275" s="37">
        <v>6.1</v>
      </c>
      <c r="B2275" s="486" t="s">
        <v>909</v>
      </c>
      <c r="C2275" s="37">
        <v>880034230</v>
      </c>
      <c r="D2275" s="486" t="s">
        <v>139</v>
      </c>
      <c r="E2275" s="37" t="s">
        <v>147</v>
      </c>
      <c r="F2275" s="486" t="s">
        <v>11243</v>
      </c>
      <c r="G2275" s="486" t="s">
        <v>35</v>
      </c>
      <c r="H2275" s="37"/>
      <c r="I2275" s="516"/>
      <c r="J2275" s="37">
        <v>6.5</v>
      </c>
      <c r="K2275" s="37"/>
      <c r="L2275" s="37"/>
      <c r="M2275" s="37"/>
      <c r="N2275" s="37"/>
      <c r="O2275" s="37"/>
      <c r="P2275" s="37"/>
      <c r="Q2275" s="37"/>
      <c r="R2275" s="84"/>
      <c r="S2275" s="84"/>
      <c r="T2275" s="84"/>
      <c r="U2275" s="84"/>
      <c r="V2275" s="84"/>
      <c r="W2275" s="84"/>
      <c r="X2275" s="84"/>
      <c r="Y2275" s="84"/>
      <c r="Z2275" s="84"/>
      <c r="AA2275" s="84"/>
      <c r="AB2275" s="84"/>
      <c r="AC2275" s="84"/>
      <c r="AD2275" s="84"/>
    </row>
    <row r="2276" spans="1:30">
      <c r="A2276" s="37">
        <v>6.1</v>
      </c>
      <c r="B2276" s="486" t="s">
        <v>909</v>
      </c>
      <c r="C2276" s="37">
        <v>880014899</v>
      </c>
      <c r="D2276" s="486" t="s">
        <v>139</v>
      </c>
      <c r="E2276" s="37" t="s">
        <v>147</v>
      </c>
      <c r="F2276" s="486" t="s">
        <v>11244</v>
      </c>
      <c r="G2276" s="486" t="s">
        <v>35</v>
      </c>
      <c r="H2276" s="37"/>
      <c r="I2276" s="516"/>
      <c r="J2276" s="37">
        <v>6.5</v>
      </c>
      <c r="K2276" s="37"/>
      <c r="L2276" s="37"/>
      <c r="M2276" s="37"/>
      <c r="N2276" s="37"/>
      <c r="O2276" s="37"/>
      <c r="P2276" s="37"/>
      <c r="Q2276" s="37"/>
      <c r="R2276" s="84"/>
      <c r="S2276" s="84"/>
      <c r="T2276" s="84"/>
      <c r="U2276" s="84"/>
      <c r="V2276" s="84"/>
      <c r="W2276" s="84"/>
      <c r="X2276" s="84"/>
      <c r="Y2276" s="84"/>
      <c r="Z2276" s="84"/>
      <c r="AA2276" s="84"/>
      <c r="AB2276" s="84"/>
      <c r="AC2276" s="84"/>
      <c r="AD2276" s="84"/>
    </row>
    <row r="2277" spans="1:30">
      <c r="A2277" s="37">
        <v>6.1</v>
      </c>
      <c r="B2277" s="486" t="s">
        <v>909</v>
      </c>
      <c r="C2277" s="37">
        <v>881488964</v>
      </c>
      <c r="D2277" s="486" t="s">
        <v>152</v>
      </c>
      <c r="E2277" s="37" t="s">
        <v>140</v>
      </c>
      <c r="F2277" s="486" t="s">
        <v>11245</v>
      </c>
      <c r="G2277" s="486" t="s">
        <v>35</v>
      </c>
      <c r="H2277" s="37"/>
      <c r="I2277" s="516"/>
      <c r="J2277" s="37">
        <v>6.4</v>
      </c>
      <c r="K2277" s="486"/>
      <c r="L2277" s="37"/>
      <c r="M2277" s="37"/>
      <c r="N2277" s="486"/>
      <c r="O2277" s="486"/>
      <c r="P2277" s="37"/>
      <c r="Q2277" s="37"/>
      <c r="R2277" s="84"/>
      <c r="S2277" s="84"/>
      <c r="T2277" s="84"/>
      <c r="U2277" s="84"/>
      <c r="V2277" s="84"/>
      <c r="W2277" s="84"/>
      <c r="X2277" s="84"/>
      <c r="Y2277" s="84"/>
      <c r="Z2277" s="84"/>
      <c r="AA2277" s="84"/>
      <c r="AB2277" s="84"/>
      <c r="AC2277" s="84"/>
      <c r="AD2277" s="84"/>
    </row>
    <row r="2278" spans="1:30">
      <c r="A2278" s="37">
        <v>6.1</v>
      </c>
      <c r="B2278" s="486" t="s">
        <v>909</v>
      </c>
      <c r="C2278" s="37">
        <v>881123759</v>
      </c>
      <c r="D2278" s="486" t="s">
        <v>152</v>
      </c>
      <c r="E2278" s="37" t="s">
        <v>140</v>
      </c>
      <c r="F2278" s="486" t="s">
        <v>11246</v>
      </c>
      <c r="G2278" s="486" t="s">
        <v>35</v>
      </c>
      <c r="H2278" s="37"/>
      <c r="I2278" s="516"/>
      <c r="J2278" s="37">
        <v>6.5</v>
      </c>
      <c r="K2278" s="486"/>
      <c r="L2278" s="37"/>
      <c r="M2278" s="37"/>
      <c r="N2278" s="486"/>
      <c r="O2278" s="486"/>
      <c r="P2278" s="37"/>
      <c r="Q2278" s="37"/>
      <c r="R2278" s="84"/>
      <c r="S2278" s="84"/>
      <c r="T2278" s="84"/>
      <c r="U2278" s="84"/>
      <c r="V2278" s="84"/>
      <c r="W2278" s="84"/>
      <c r="X2278" s="84"/>
      <c r="Y2278" s="84"/>
      <c r="Z2278" s="84"/>
      <c r="AA2278" s="84"/>
      <c r="AB2278" s="84"/>
      <c r="AC2278" s="84"/>
      <c r="AD2278" s="84"/>
    </row>
    <row r="2279" spans="1:30">
      <c r="A2279" s="37">
        <v>6.1</v>
      </c>
      <c r="B2279" s="486" t="s">
        <v>909</v>
      </c>
      <c r="C2279" s="37">
        <v>880043909</v>
      </c>
      <c r="D2279" s="486" t="s">
        <v>345</v>
      </c>
      <c r="E2279" s="486" t="s">
        <v>140</v>
      </c>
      <c r="F2279" s="486" t="s">
        <v>11247</v>
      </c>
      <c r="G2279" s="486" t="s">
        <v>35</v>
      </c>
      <c r="H2279" s="37"/>
      <c r="I2279" s="516"/>
      <c r="J2279" s="486">
        <v>6.3</v>
      </c>
      <c r="K2279" s="486"/>
      <c r="L2279" s="37"/>
      <c r="M2279" s="37"/>
      <c r="N2279" s="486"/>
      <c r="O2279" s="486"/>
      <c r="P2279" s="37"/>
      <c r="Q2279" s="37"/>
      <c r="R2279" s="84"/>
      <c r="S2279" s="84"/>
      <c r="T2279" s="84"/>
      <c r="U2279" s="84"/>
      <c r="V2279" s="84"/>
      <c r="W2279" s="84"/>
      <c r="X2279" s="84"/>
      <c r="Y2279" s="84"/>
      <c r="Z2279" s="84"/>
      <c r="AA2279" s="84"/>
      <c r="AB2279" s="84"/>
      <c r="AC2279" s="84"/>
      <c r="AD2279" s="84"/>
    </row>
    <row r="2280" spans="1:30">
      <c r="A2280" s="37">
        <v>6.1</v>
      </c>
      <c r="B2280" s="486" t="s">
        <v>909</v>
      </c>
      <c r="C2280" s="37">
        <v>881260868</v>
      </c>
      <c r="D2280" s="486" t="s">
        <v>345</v>
      </c>
      <c r="E2280" s="486" t="s">
        <v>140</v>
      </c>
      <c r="F2280" s="486" t="s">
        <v>11248</v>
      </c>
      <c r="G2280" s="486" t="s">
        <v>35</v>
      </c>
      <c r="H2280" s="37"/>
      <c r="I2280" s="516"/>
      <c r="J2280" s="486">
        <v>6.9</v>
      </c>
      <c r="K2280" s="486"/>
      <c r="L2280" s="37"/>
      <c r="M2280" s="37"/>
      <c r="N2280" s="486"/>
      <c r="O2280" s="486"/>
      <c r="P2280" s="37"/>
      <c r="Q2280" s="37"/>
      <c r="R2280" s="84"/>
      <c r="S2280" s="84"/>
      <c r="T2280" s="84"/>
      <c r="U2280" s="84"/>
      <c r="V2280" s="84"/>
      <c r="W2280" s="84"/>
      <c r="X2280" s="84"/>
      <c r="Y2280" s="84"/>
      <c r="Z2280" s="84"/>
      <c r="AA2280" s="84"/>
      <c r="AB2280" s="84"/>
      <c r="AC2280" s="84"/>
      <c r="AD2280" s="84"/>
    </row>
    <row r="2281" spans="1:30">
      <c r="A2281" s="37">
        <v>6.1</v>
      </c>
      <c r="B2281" s="486" t="s">
        <v>909</v>
      </c>
      <c r="C2281" s="37">
        <v>880037785</v>
      </c>
      <c r="D2281" s="486" t="s">
        <v>139</v>
      </c>
      <c r="E2281" s="486" t="s">
        <v>147</v>
      </c>
      <c r="F2281" s="486" t="s">
        <v>981</v>
      </c>
      <c r="G2281" s="486" t="s">
        <v>35</v>
      </c>
      <c r="H2281" s="37"/>
      <c r="I2281" s="516"/>
      <c r="J2281" s="486">
        <v>6.5</v>
      </c>
      <c r="K2281" s="486"/>
      <c r="L2281" s="37"/>
      <c r="M2281" s="37"/>
      <c r="N2281" s="486"/>
      <c r="O2281" s="486"/>
      <c r="P2281" s="37"/>
      <c r="Q2281" s="37"/>
      <c r="R2281" s="84"/>
      <c r="S2281" s="84"/>
      <c r="T2281" s="84"/>
      <c r="U2281" s="84"/>
      <c r="V2281" s="84"/>
      <c r="W2281" s="84"/>
      <c r="X2281" s="84"/>
      <c r="Y2281" s="84"/>
      <c r="Z2281" s="84"/>
      <c r="AA2281" s="84"/>
      <c r="AB2281" s="84"/>
      <c r="AC2281" s="84"/>
      <c r="AD2281" s="84"/>
    </row>
    <row r="2282" spans="1:30">
      <c r="A2282" s="37">
        <v>6.1</v>
      </c>
      <c r="B2282" s="486" t="s">
        <v>909</v>
      </c>
      <c r="C2282" s="37">
        <v>880028918</v>
      </c>
      <c r="D2282" s="486" t="s">
        <v>152</v>
      </c>
      <c r="E2282" s="37" t="s">
        <v>147</v>
      </c>
      <c r="F2282" s="486" t="s">
        <v>981</v>
      </c>
      <c r="G2282" s="486" t="s">
        <v>37</v>
      </c>
      <c r="H2282" s="37"/>
      <c r="I2282" s="516"/>
      <c r="J2282" s="37"/>
      <c r="K2282" s="486" t="s">
        <v>142</v>
      </c>
      <c r="L2282" s="37"/>
      <c r="M2282" s="37"/>
      <c r="N2282" s="486">
        <v>6.1</v>
      </c>
      <c r="O2282" s="486">
        <v>1135</v>
      </c>
      <c r="P2282" s="37"/>
      <c r="Q2282" s="37"/>
      <c r="R2282" s="84"/>
      <c r="S2282" s="84"/>
      <c r="T2282" s="84"/>
      <c r="U2282" s="84"/>
      <c r="V2282" s="84"/>
      <c r="W2282" s="84"/>
      <c r="X2282" s="84"/>
      <c r="Y2282" s="84"/>
      <c r="Z2282" s="84"/>
      <c r="AA2282" s="84"/>
      <c r="AB2282" s="84"/>
      <c r="AC2282" s="84"/>
      <c r="AD2282" s="84"/>
    </row>
    <row r="2283" spans="1:30">
      <c r="A2283" s="37">
        <v>6.2</v>
      </c>
      <c r="B2283" s="486" t="s">
        <v>909</v>
      </c>
      <c r="C2283" s="37">
        <v>880221161</v>
      </c>
      <c r="D2283" s="486" t="s">
        <v>345</v>
      </c>
      <c r="E2283" s="486" t="s">
        <v>147</v>
      </c>
      <c r="F2283" s="486" t="s">
        <v>981</v>
      </c>
      <c r="G2283" s="486" t="s">
        <v>35</v>
      </c>
      <c r="H2283" s="37"/>
      <c r="I2283" s="516"/>
      <c r="J2283" s="666">
        <v>43990</v>
      </c>
      <c r="K2283" s="486"/>
      <c r="L2283" s="37"/>
      <c r="M2283" s="37"/>
      <c r="N2283" s="486"/>
      <c r="O2283" s="486"/>
      <c r="P2283" s="37"/>
      <c r="Q2283" s="37"/>
      <c r="R2283" s="84"/>
      <c r="S2283" s="84"/>
      <c r="T2283" s="84"/>
      <c r="U2283" s="84"/>
      <c r="V2283" s="84"/>
      <c r="W2283" s="84"/>
      <c r="X2283" s="84"/>
      <c r="Y2283" s="84"/>
      <c r="Z2283" s="84"/>
      <c r="AA2283" s="84"/>
      <c r="AB2283" s="84"/>
      <c r="AC2283" s="84"/>
      <c r="AD2283" s="84"/>
    </row>
    <row r="2284" spans="1:30">
      <c r="A2284" s="37">
        <v>6.2</v>
      </c>
      <c r="B2284" s="486" t="s">
        <v>909</v>
      </c>
      <c r="C2284" s="37">
        <v>882121668</v>
      </c>
      <c r="D2284" s="486" t="s">
        <v>139</v>
      </c>
      <c r="E2284" s="486" t="s">
        <v>140</v>
      </c>
      <c r="F2284" s="486" t="s">
        <v>11249</v>
      </c>
      <c r="G2284" s="486" t="s">
        <v>35</v>
      </c>
      <c r="H2284" s="37"/>
      <c r="I2284" s="37"/>
      <c r="J2284" s="719" t="s">
        <v>1154</v>
      </c>
      <c r="K2284" s="486"/>
      <c r="L2284" s="37"/>
      <c r="M2284" s="37"/>
      <c r="N2284" s="486"/>
      <c r="O2284" s="486"/>
      <c r="P2284" s="37"/>
      <c r="Q2284" s="37"/>
      <c r="R2284" s="84"/>
      <c r="S2284" s="84"/>
      <c r="T2284" s="84"/>
      <c r="U2284" s="84"/>
      <c r="V2284" s="84"/>
      <c r="W2284" s="84"/>
      <c r="X2284" s="84"/>
      <c r="Y2284" s="84"/>
      <c r="Z2284" s="84"/>
      <c r="AA2284" s="84"/>
      <c r="AB2284" s="84"/>
      <c r="AC2284" s="84"/>
      <c r="AD2284" s="84"/>
    </row>
    <row r="2285" spans="1:30">
      <c r="A2285" s="37">
        <v>6.2</v>
      </c>
      <c r="B2285" s="486" t="s">
        <v>909</v>
      </c>
      <c r="C2285" s="37">
        <v>880293025</v>
      </c>
      <c r="D2285" s="486" t="s">
        <v>139</v>
      </c>
      <c r="E2285" s="486" t="s">
        <v>147</v>
      </c>
      <c r="F2285" s="486" t="s">
        <v>11250</v>
      </c>
      <c r="G2285" s="486" t="s">
        <v>35</v>
      </c>
      <c r="H2285" s="37"/>
      <c r="I2285" s="516"/>
      <c r="J2285" s="486">
        <v>6.5</v>
      </c>
      <c r="K2285" s="486"/>
      <c r="L2285" s="37"/>
      <c r="M2285" s="37"/>
      <c r="N2285" s="486"/>
      <c r="O2285" s="486"/>
      <c r="P2285" s="37"/>
      <c r="Q2285" s="37"/>
      <c r="R2285" s="84"/>
      <c r="S2285" s="84"/>
      <c r="T2285" s="84"/>
      <c r="U2285" s="84"/>
      <c r="V2285" s="84"/>
      <c r="W2285" s="84"/>
      <c r="X2285" s="84"/>
      <c r="Y2285" s="84"/>
      <c r="Z2285" s="84"/>
      <c r="AA2285" s="84"/>
      <c r="AB2285" s="84"/>
      <c r="AC2285" s="84"/>
      <c r="AD2285" s="84"/>
    </row>
    <row r="2286" spans="1:30">
      <c r="A2286" s="37">
        <v>6.2</v>
      </c>
      <c r="B2286" s="486" t="s">
        <v>909</v>
      </c>
      <c r="C2286" s="37">
        <v>881550729</v>
      </c>
      <c r="D2286" s="486" t="s">
        <v>139</v>
      </c>
      <c r="E2286" s="486" t="s">
        <v>140</v>
      </c>
      <c r="F2286" s="486" t="s">
        <v>11251</v>
      </c>
      <c r="G2286" s="486" t="s">
        <v>35</v>
      </c>
      <c r="H2286" s="37"/>
      <c r="I2286" s="516"/>
      <c r="J2286" s="486">
        <v>7.7</v>
      </c>
      <c r="K2286" s="486"/>
      <c r="L2286" s="37"/>
      <c r="M2286" s="37"/>
      <c r="N2286" s="486"/>
      <c r="O2286" s="486"/>
      <c r="P2286" s="37"/>
      <c r="Q2286" s="37"/>
      <c r="R2286" s="84"/>
      <c r="S2286" s="84"/>
      <c r="T2286" s="84"/>
      <c r="U2286" s="84"/>
      <c r="V2286" s="84"/>
      <c r="W2286" s="84"/>
      <c r="X2286" s="84"/>
      <c r="Y2286" s="84"/>
      <c r="Z2286" s="84"/>
      <c r="AA2286" s="84"/>
      <c r="AB2286" s="84"/>
      <c r="AC2286" s="84"/>
      <c r="AD2286" s="84"/>
    </row>
    <row r="2287" spans="1:30">
      <c r="A2287" s="37">
        <v>6.2</v>
      </c>
      <c r="B2287" s="486" t="s">
        <v>909</v>
      </c>
      <c r="C2287" s="37">
        <v>882028408</v>
      </c>
      <c r="D2287" s="486" t="s">
        <v>139</v>
      </c>
      <c r="E2287" s="486" t="s">
        <v>140</v>
      </c>
      <c r="F2287" s="486" t="s">
        <v>11252</v>
      </c>
      <c r="G2287" s="486" t="s">
        <v>35</v>
      </c>
      <c r="H2287" s="37"/>
      <c r="I2287" s="516"/>
      <c r="J2287" s="486">
        <v>6.5</v>
      </c>
      <c r="K2287" s="486"/>
      <c r="L2287" s="37"/>
      <c r="M2287" s="37"/>
      <c r="N2287" s="486"/>
      <c r="O2287" s="486"/>
      <c r="P2287" s="37"/>
      <c r="Q2287" s="37"/>
      <c r="R2287" s="84"/>
      <c r="S2287" s="84"/>
      <c r="T2287" s="84"/>
      <c r="U2287" s="84"/>
      <c r="V2287" s="84"/>
      <c r="W2287" s="84"/>
      <c r="X2287" s="84"/>
      <c r="Y2287" s="84"/>
      <c r="Z2287" s="84"/>
      <c r="AA2287" s="84"/>
      <c r="AB2287" s="84"/>
      <c r="AC2287" s="84"/>
      <c r="AD2287" s="84"/>
    </row>
    <row r="2288" spans="1:30">
      <c r="A2288" s="37">
        <v>6.2</v>
      </c>
      <c r="B2288" s="486" t="s">
        <v>909</v>
      </c>
      <c r="C2288" s="37">
        <v>881710072</v>
      </c>
      <c r="D2288" s="486" t="s">
        <v>139</v>
      </c>
      <c r="E2288" s="486" t="s">
        <v>140</v>
      </c>
      <c r="F2288" s="486" t="s">
        <v>11253</v>
      </c>
      <c r="G2288" s="486" t="s">
        <v>35</v>
      </c>
      <c r="H2288" s="37"/>
      <c r="I2288" s="516"/>
      <c r="J2288" s="486">
        <v>6.25</v>
      </c>
      <c r="K2288" s="486"/>
      <c r="L2288" s="37"/>
      <c r="M2288" s="37"/>
      <c r="N2288" s="486"/>
      <c r="O2288" s="486"/>
      <c r="P2288" s="37"/>
      <c r="Q2288" s="37"/>
      <c r="R2288" s="84"/>
      <c r="S2288" s="84"/>
      <c r="T2288" s="84"/>
      <c r="U2288" s="84"/>
      <c r="V2288" s="84"/>
      <c r="W2288" s="84"/>
      <c r="X2288" s="84"/>
      <c r="Y2288" s="84"/>
      <c r="Z2288" s="84"/>
      <c r="AA2288" s="84"/>
      <c r="AB2288" s="84"/>
      <c r="AC2288" s="84"/>
      <c r="AD2288" s="84"/>
    </row>
    <row r="2289" spans="1:30">
      <c r="A2289" s="486">
        <v>6.3</v>
      </c>
      <c r="B2289" s="486" t="s">
        <v>909</v>
      </c>
      <c r="C2289" s="37">
        <v>880024062</v>
      </c>
      <c r="D2289" s="486" t="s">
        <v>139</v>
      </c>
      <c r="E2289" s="486" t="s">
        <v>140</v>
      </c>
      <c r="F2289" s="486" t="s">
        <v>11254</v>
      </c>
      <c r="G2289" s="486" t="s">
        <v>35</v>
      </c>
      <c r="H2289" s="37"/>
      <c r="I2289" s="516"/>
      <c r="J2289" s="486">
        <v>6.5</v>
      </c>
      <c r="K2289" s="486"/>
      <c r="L2289" s="37"/>
      <c r="M2289" s="37"/>
      <c r="N2289" s="486"/>
      <c r="O2289" s="486"/>
      <c r="P2289" s="37"/>
      <c r="Q2289" s="37"/>
      <c r="R2289" s="84"/>
      <c r="S2289" s="84"/>
      <c r="T2289" s="84"/>
      <c r="U2289" s="84"/>
      <c r="V2289" s="84"/>
      <c r="W2289" s="84"/>
      <c r="X2289" s="84"/>
      <c r="Y2289" s="84"/>
      <c r="Z2289" s="84"/>
      <c r="AA2289" s="84"/>
      <c r="AB2289" s="84"/>
      <c r="AC2289" s="84"/>
      <c r="AD2289" s="84"/>
    </row>
    <row r="2290" spans="1:30">
      <c r="A2290" s="486">
        <v>6.3</v>
      </c>
      <c r="B2290" s="486" t="s">
        <v>909</v>
      </c>
      <c r="C2290" s="486">
        <v>880153713</v>
      </c>
      <c r="D2290" s="115" t="s">
        <v>139</v>
      </c>
      <c r="E2290" s="115" t="s">
        <v>147</v>
      </c>
      <c r="F2290" s="115" t="s">
        <v>981</v>
      </c>
      <c r="G2290" s="486" t="s">
        <v>35</v>
      </c>
      <c r="H2290" s="37"/>
      <c r="I2290" s="486"/>
      <c r="J2290" s="486">
        <v>6.9</v>
      </c>
      <c r="K2290" s="486"/>
      <c r="L2290" s="486"/>
      <c r="M2290" s="486"/>
      <c r="N2290" s="486"/>
      <c r="O2290" s="486"/>
      <c r="P2290" s="37"/>
      <c r="Q2290" s="37"/>
      <c r="R2290" s="84"/>
      <c r="S2290" s="84"/>
      <c r="T2290" s="84"/>
      <c r="U2290" s="84"/>
      <c r="V2290" s="84"/>
      <c r="W2290" s="84"/>
      <c r="X2290" s="84"/>
      <c r="Y2290" s="84"/>
      <c r="Z2290" s="84"/>
      <c r="AA2290" s="84"/>
      <c r="AB2290" s="84"/>
      <c r="AC2290" s="84"/>
      <c r="AD2290" s="84"/>
    </row>
    <row r="2291" spans="1:30">
      <c r="A2291" s="486">
        <v>6.3</v>
      </c>
      <c r="B2291" s="486" t="s">
        <v>909</v>
      </c>
      <c r="C2291" s="486">
        <v>881133643</v>
      </c>
      <c r="D2291" s="115" t="s">
        <v>139</v>
      </c>
      <c r="E2291" s="115" t="s">
        <v>147</v>
      </c>
      <c r="F2291" s="115" t="s">
        <v>981</v>
      </c>
      <c r="G2291" s="486" t="s">
        <v>35</v>
      </c>
      <c r="H2291" s="37"/>
      <c r="I2291" s="486"/>
      <c r="J2291" s="486">
        <v>6.5</v>
      </c>
      <c r="K2291" s="486"/>
      <c r="L2291" s="486"/>
      <c r="M2291" s="486"/>
      <c r="N2291" s="486"/>
      <c r="O2291" s="486"/>
      <c r="P2291" s="37"/>
      <c r="Q2291" s="37"/>
      <c r="R2291" s="84"/>
      <c r="S2291" s="84"/>
      <c r="T2291" s="84"/>
      <c r="U2291" s="84"/>
      <c r="V2291" s="84"/>
      <c r="W2291" s="84"/>
      <c r="X2291" s="84"/>
      <c r="Y2291" s="84"/>
      <c r="Z2291" s="84"/>
      <c r="AA2291" s="84"/>
      <c r="AB2291" s="84"/>
      <c r="AC2291" s="84"/>
      <c r="AD2291" s="84"/>
    </row>
    <row r="2292" spans="1:30">
      <c r="A2292" s="486">
        <v>6.3</v>
      </c>
      <c r="B2292" s="486" t="s">
        <v>909</v>
      </c>
      <c r="C2292" s="486">
        <v>882133029</v>
      </c>
      <c r="D2292" s="115" t="s">
        <v>345</v>
      </c>
      <c r="E2292" s="115" t="s">
        <v>140</v>
      </c>
      <c r="F2292" s="115" t="s">
        <v>11255</v>
      </c>
      <c r="G2292" s="115" t="s">
        <v>35</v>
      </c>
      <c r="H2292" s="37"/>
      <c r="I2292" s="486"/>
      <c r="J2292" s="486">
        <v>6.5</v>
      </c>
      <c r="K2292" s="486"/>
      <c r="L2292" s="486"/>
      <c r="M2292" s="486"/>
      <c r="N2292" s="486"/>
      <c r="O2292" s="486"/>
      <c r="P2292" s="37"/>
      <c r="Q2292" s="37"/>
      <c r="R2292" s="84"/>
      <c r="S2292" s="84"/>
      <c r="T2292" s="84"/>
      <c r="U2292" s="84"/>
      <c r="V2292" s="84"/>
      <c r="W2292" s="84"/>
      <c r="X2292" s="84"/>
      <c r="Y2292" s="84"/>
      <c r="Z2292" s="84"/>
      <c r="AA2292" s="84"/>
      <c r="AB2292" s="84"/>
      <c r="AC2292" s="84"/>
      <c r="AD2292" s="84"/>
    </row>
    <row r="2293" spans="1:30">
      <c r="A2293" s="37">
        <v>5.28</v>
      </c>
      <c r="B2293" s="486" t="s">
        <v>909</v>
      </c>
      <c r="C2293" s="486">
        <v>881812557</v>
      </c>
      <c r="D2293" s="115" t="s">
        <v>345</v>
      </c>
      <c r="E2293" s="115" t="s">
        <v>140</v>
      </c>
      <c r="F2293" s="115" t="s">
        <v>11256</v>
      </c>
      <c r="G2293" s="115" t="s">
        <v>35</v>
      </c>
      <c r="H2293" s="37"/>
      <c r="I2293" s="486"/>
      <c r="J2293" s="486">
        <v>7.7</v>
      </c>
      <c r="K2293" s="486"/>
      <c r="L2293" s="486"/>
      <c r="M2293" s="486"/>
      <c r="N2293" s="486"/>
      <c r="O2293" s="486"/>
      <c r="P2293" s="37"/>
      <c r="Q2293" s="37"/>
      <c r="R2293" s="84"/>
      <c r="S2293" s="84"/>
      <c r="T2293" s="84"/>
      <c r="U2293" s="84"/>
      <c r="V2293" s="84"/>
      <c r="W2293" s="84"/>
      <c r="X2293" s="84"/>
      <c r="Y2293" s="84"/>
      <c r="Z2293" s="84"/>
      <c r="AA2293" s="84"/>
      <c r="AB2293" s="84"/>
      <c r="AC2293" s="84"/>
      <c r="AD2293" s="84"/>
    </row>
    <row r="2294" spans="1:30">
      <c r="A2294" s="486">
        <v>6.3</v>
      </c>
      <c r="B2294" s="486" t="s">
        <v>909</v>
      </c>
      <c r="C2294" s="486">
        <v>881377755</v>
      </c>
      <c r="D2294" s="115" t="s">
        <v>345</v>
      </c>
      <c r="E2294" s="115" t="s">
        <v>140</v>
      </c>
      <c r="F2294" s="530" t="s">
        <v>11257</v>
      </c>
      <c r="G2294" s="115" t="s">
        <v>35</v>
      </c>
      <c r="H2294" s="37"/>
      <c r="I2294" s="486"/>
      <c r="J2294" s="486">
        <v>6.25</v>
      </c>
      <c r="K2294" s="486"/>
      <c r="L2294" s="486"/>
      <c r="M2294" s="486"/>
      <c r="N2294" s="486"/>
      <c r="O2294" s="486"/>
      <c r="P2294" s="486"/>
      <c r="Q2294" s="486"/>
      <c r="R2294" s="84"/>
      <c r="S2294" s="84"/>
      <c r="T2294" s="84"/>
      <c r="U2294" s="84"/>
      <c r="V2294" s="84"/>
      <c r="W2294" s="84"/>
      <c r="X2294" s="84"/>
      <c r="Y2294" s="84"/>
      <c r="Z2294" s="84"/>
      <c r="AA2294" s="84"/>
      <c r="AB2294" s="84"/>
      <c r="AC2294" s="84"/>
      <c r="AD2294" s="84"/>
    </row>
    <row r="2295" spans="1:30">
      <c r="A2295" s="37">
        <v>6.4</v>
      </c>
      <c r="B2295" s="486" t="s">
        <v>909</v>
      </c>
      <c r="C2295" s="486">
        <v>881885162</v>
      </c>
      <c r="D2295" s="115" t="s">
        <v>345</v>
      </c>
      <c r="E2295" s="115" t="s">
        <v>140</v>
      </c>
      <c r="F2295" s="115" t="s">
        <v>11258</v>
      </c>
      <c r="G2295" s="115" t="s">
        <v>35</v>
      </c>
      <c r="H2295" s="37"/>
      <c r="I2295" s="486"/>
      <c r="J2295" s="486">
        <v>6.18</v>
      </c>
      <c r="K2295" s="486"/>
      <c r="L2295" s="486"/>
      <c r="M2295" s="486"/>
      <c r="N2295" s="486"/>
      <c r="O2295" s="486"/>
      <c r="P2295" s="486"/>
      <c r="Q2295" s="486"/>
      <c r="R2295" s="84"/>
      <c r="S2295" s="84"/>
      <c r="T2295" s="84"/>
      <c r="U2295" s="84"/>
      <c r="V2295" s="84"/>
      <c r="W2295" s="84"/>
      <c r="X2295" s="84"/>
      <c r="Y2295" s="84"/>
      <c r="Z2295" s="84"/>
      <c r="AA2295" s="84"/>
      <c r="AB2295" s="84"/>
      <c r="AC2295" s="84"/>
      <c r="AD2295" s="84"/>
    </row>
    <row r="2296" spans="1:30">
      <c r="A2296" s="486">
        <v>6.4</v>
      </c>
      <c r="B2296" s="486" t="s">
        <v>909</v>
      </c>
      <c r="C2296" s="486">
        <v>882104303</v>
      </c>
      <c r="D2296" s="115" t="s">
        <v>152</v>
      </c>
      <c r="E2296" s="115" t="s">
        <v>140</v>
      </c>
      <c r="F2296" s="115" t="s">
        <v>11259</v>
      </c>
      <c r="G2296" s="115" t="s">
        <v>35</v>
      </c>
      <c r="H2296" s="37"/>
      <c r="I2296" s="486"/>
      <c r="J2296" s="486">
        <v>7.21</v>
      </c>
      <c r="K2296" s="486"/>
      <c r="L2296" s="486"/>
      <c r="M2296" s="486"/>
      <c r="N2296" s="486"/>
      <c r="O2296" s="486"/>
      <c r="P2296" s="486"/>
      <c r="Q2296" s="486"/>
      <c r="R2296" s="84"/>
      <c r="S2296" s="84"/>
      <c r="T2296" s="84"/>
      <c r="U2296" s="84"/>
      <c r="V2296" s="84"/>
      <c r="W2296" s="84"/>
      <c r="X2296" s="84"/>
      <c r="Y2296" s="84"/>
      <c r="Z2296" s="84"/>
      <c r="AA2296" s="84"/>
      <c r="AB2296" s="84"/>
      <c r="AC2296" s="84"/>
      <c r="AD2296" s="84"/>
    </row>
    <row r="2297" spans="1:30">
      <c r="A2297" s="486">
        <v>6.4</v>
      </c>
      <c r="B2297" s="486" t="s">
        <v>909</v>
      </c>
      <c r="C2297" s="486">
        <v>882167995</v>
      </c>
      <c r="D2297" s="115" t="s">
        <v>139</v>
      </c>
      <c r="E2297" s="115" t="s">
        <v>140</v>
      </c>
      <c r="F2297" s="115" t="s">
        <v>11260</v>
      </c>
      <c r="G2297" s="115" t="s">
        <v>35</v>
      </c>
      <c r="H2297" s="37"/>
      <c r="I2297" s="486"/>
      <c r="J2297" s="486">
        <v>7.7</v>
      </c>
      <c r="K2297" s="486"/>
      <c r="L2297" s="486"/>
      <c r="M2297" s="486"/>
      <c r="N2297" s="486"/>
      <c r="O2297" s="486"/>
      <c r="P2297" s="486"/>
      <c r="Q2297" s="486"/>
      <c r="R2297" s="84"/>
      <c r="S2297" s="84"/>
      <c r="T2297" s="84"/>
      <c r="U2297" s="84"/>
      <c r="V2297" s="84"/>
      <c r="W2297" s="84"/>
      <c r="X2297" s="84"/>
      <c r="Y2297" s="84"/>
      <c r="Z2297" s="84"/>
      <c r="AA2297" s="84"/>
      <c r="AB2297" s="84"/>
      <c r="AC2297" s="84"/>
      <c r="AD2297" s="84"/>
    </row>
    <row r="2298" spans="1:30">
      <c r="A2298" s="486">
        <v>6.4</v>
      </c>
      <c r="B2298" s="486" t="s">
        <v>909</v>
      </c>
      <c r="C2298" s="486">
        <v>881544902</v>
      </c>
      <c r="D2298" s="115" t="s">
        <v>139</v>
      </c>
      <c r="E2298" s="115" t="s">
        <v>147</v>
      </c>
      <c r="F2298" s="115" t="s">
        <v>981</v>
      </c>
      <c r="G2298" s="115" t="s">
        <v>35</v>
      </c>
      <c r="H2298" s="37"/>
      <c r="I2298" s="486"/>
      <c r="J2298" s="486">
        <v>6.9</v>
      </c>
      <c r="K2298" s="486"/>
      <c r="L2298" s="486"/>
      <c r="M2298" s="486"/>
      <c r="N2298" s="403">
        <v>43986</v>
      </c>
      <c r="O2298" s="486">
        <v>307.10000000000002</v>
      </c>
      <c r="P2298" s="486"/>
      <c r="Q2298" s="486"/>
      <c r="R2298" s="84"/>
      <c r="S2298" s="84"/>
      <c r="T2298" s="84"/>
      <c r="U2298" s="84"/>
      <c r="V2298" s="84"/>
      <c r="W2298" s="84"/>
      <c r="X2298" s="84"/>
      <c r="Y2298" s="84"/>
      <c r="Z2298" s="84"/>
      <c r="AA2298" s="84"/>
      <c r="AB2298" s="84"/>
      <c r="AC2298" s="84"/>
      <c r="AD2298" s="84"/>
    </row>
    <row r="2299" spans="1:30">
      <c r="A2299" s="486">
        <v>6.4</v>
      </c>
      <c r="B2299" s="486" t="s">
        <v>909</v>
      </c>
      <c r="C2299" s="486">
        <v>881822022</v>
      </c>
      <c r="D2299" s="115" t="s">
        <v>139</v>
      </c>
      <c r="E2299" s="115" t="s">
        <v>140</v>
      </c>
      <c r="F2299" s="115" t="s">
        <v>11261</v>
      </c>
      <c r="G2299" s="115" t="s">
        <v>35</v>
      </c>
      <c r="H2299" s="37"/>
      <c r="I2299" s="486"/>
      <c r="J2299" s="666">
        <v>43992</v>
      </c>
      <c r="K2299" s="486"/>
      <c r="L2299" s="486"/>
      <c r="M2299" s="486"/>
      <c r="N2299" s="486"/>
      <c r="O2299" s="486"/>
      <c r="P2299" s="486"/>
      <c r="Q2299" s="486"/>
      <c r="R2299" s="84"/>
      <c r="S2299" s="84"/>
      <c r="T2299" s="84"/>
      <c r="U2299" s="84"/>
      <c r="V2299" s="84"/>
      <c r="W2299" s="84"/>
      <c r="X2299" s="84"/>
      <c r="Y2299" s="84"/>
      <c r="Z2299" s="84"/>
      <c r="AA2299" s="84"/>
      <c r="AB2299" s="84"/>
      <c r="AC2299" s="84"/>
      <c r="AD2299" s="84"/>
    </row>
    <row r="2300" spans="1:30">
      <c r="A2300" s="720">
        <v>6.4</v>
      </c>
      <c r="B2300" s="720" t="s">
        <v>909</v>
      </c>
      <c r="C2300" s="720">
        <v>882145154</v>
      </c>
      <c r="D2300" s="721" t="s">
        <v>139</v>
      </c>
      <c r="E2300" s="721" t="s">
        <v>140</v>
      </c>
      <c r="F2300" s="721" t="s">
        <v>11262</v>
      </c>
      <c r="G2300" s="721" t="s">
        <v>35</v>
      </c>
      <c r="H2300" s="37"/>
      <c r="I2300" s="720"/>
      <c r="J2300" s="724">
        <v>43992</v>
      </c>
      <c r="K2300" s="720"/>
      <c r="L2300" s="720"/>
      <c r="M2300" s="720"/>
      <c r="N2300" s="720"/>
      <c r="O2300" s="720"/>
      <c r="P2300" s="720"/>
      <c r="Q2300" s="720"/>
      <c r="R2300" s="84"/>
      <c r="S2300" s="84"/>
      <c r="T2300" s="84"/>
      <c r="U2300" s="84"/>
      <c r="V2300" s="84"/>
      <c r="W2300" s="84"/>
      <c r="X2300" s="84"/>
      <c r="Y2300" s="84"/>
      <c r="Z2300" s="84"/>
      <c r="AA2300" s="84"/>
      <c r="AB2300" s="84"/>
      <c r="AC2300" s="84"/>
      <c r="AD2300" s="84"/>
    </row>
    <row r="2301" spans="1:30">
      <c r="A2301" s="486">
        <v>6.4</v>
      </c>
      <c r="B2301" s="486" t="s">
        <v>909</v>
      </c>
      <c r="C2301" s="486">
        <v>881794228</v>
      </c>
      <c r="D2301" s="115" t="s">
        <v>139</v>
      </c>
      <c r="E2301" s="115" t="s">
        <v>140</v>
      </c>
      <c r="F2301" s="115" t="s">
        <v>11263</v>
      </c>
      <c r="G2301" s="115" t="s">
        <v>35</v>
      </c>
      <c r="H2301" s="37"/>
      <c r="I2301" s="486"/>
      <c r="J2301" s="486">
        <v>6.5</v>
      </c>
      <c r="K2301" s="486"/>
      <c r="L2301" s="486"/>
      <c r="M2301" s="486"/>
      <c r="N2301" s="486"/>
      <c r="O2301" s="486"/>
      <c r="P2301" s="486"/>
      <c r="Q2301" s="486"/>
      <c r="R2301" s="84"/>
      <c r="S2301" s="84"/>
      <c r="T2301" s="84"/>
      <c r="U2301" s="84"/>
      <c r="V2301" s="84"/>
      <c r="W2301" s="84"/>
      <c r="X2301" s="84"/>
      <c r="Y2301" s="84"/>
      <c r="Z2301" s="84"/>
      <c r="AA2301" s="84"/>
      <c r="AB2301" s="84"/>
      <c r="AC2301" s="84"/>
      <c r="AD2301" s="84"/>
    </row>
    <row r="2302" spans="1:30">
      <c r="A2302" s="486">
        <v>6.4</v>
      </c>
      <c r="B2302" s="486" t="s">
        <v>909</v>
      </c>
      <c r="C2302" s="486">
        <v>881693340</v>
      </c>
      <c r="D2302" s="115" t="s">
        <v>139</v>
      </c>
      <c r="E2302" s="115" t="s">
        <v>140</v>
      </c>
      <c r="F2302" s="115" t="s">
        <v>11264</v>
      </c>
      <c r="G2302" s="115" t="s">
        <v>35</v>
      </c>
      <c r="H2302" s="37"/>
      <c r="I2302" s="486"/>
      <c r="J2302" s="486">
        <v>6.22</v>
      </c>
      <c r="K2302" s="486"/>
      <c r="L2302" s="486"/>
      <c r="M2302" s="486"/>
      <c r="N2302" s="486"/>
      <c r="O2302" s="486"/>
      <c r="P2302" s="486"/>
      <c r="Q2302" s="486"/>
      <c r="R2302" s="84"/>
      <c r="S2302" s="84"/>
      <c r="T2302" s="84"/>
      <c r="U2302" s="84"/>
      <c r="V2302" s="84"/>
      <c r="W2302" s="84"/>
      <c r="X2302" s="84"/>
      <c r="Y2302" s="84"/>
      <c r="Z2302" s="84"/>
      <c r="AA2302" s="84"/>
      <c r="AB2302" s="84"/>
      <c r="AC2302" s="84"/>
      <c r="AD2302" s="84"/>
    </row>
    <row r="2303" spans="1:30">
      <c r="A2303" s="486">
        <v>6.4</v>
      </c>
      <c r="B2303" s="486" t="s">
        <v>909</v>
      </c>
      <c r="C2303" s="486">
        <v>881036682</v>
      </c>
      <c r="D2303" s="115" t="s">
        <v>139</v>
      </c>
      <c r="E2303" s="115" t="s">
        <v>140</v>
      </c>
      <c r="F2303" s="115" t="s">
        <v>11265</v>
      </c>
      <c r="G2303" s="115" t="s">
        <v>35</v>
      </c>
      <c r="H2303" s="37"/>
      <c r="I2303" s="486"/>
      <c r="J2303" s="486">
        <v>7.15</v>
      </c>
      <c r="K2303" s="486"/>
      <c r="L2303" s="486"/>
      <c r="M2303" s="486"/>
      <c r="N2303" s="486"/>
      <c r="O2303" s="486"/>
      <c r="P2303" s="486"/>
      <c r="Q2303" s="486"/>
      <c r="R2303" s="84"/>
      <c r="S2303" s="84"/>
      <c r="T2303" s="84"/>
      <c r="U2303" s="84"/>
      <c r="V2303" s="84"/>
      <c r="W2303" s="84"/>
      <c r="X2303" s="84"/>
      <c r="Y2303" s="84"/>
      <c r="Z2303" s="84"/>
      <c r="AA2303" s="84"/>
      <c r="AB2303" s="84"/>
      <c r="AC2303" s="84"/>
      <c r="AD2303" s="84"/>
    </row>
    <row r="2304" spans="1:30">
      <c r="A2304" s="486">
        <v>6.4</v>
      </c>
      <c r="B2304" s="486" t="s">
        <v>909</v>
      </c>
      <c r="C2304" s="486">
        <v>880077635</v>
      </c>
      <c r="D2304" s="115" t="s">
        <v>139</v>
      </c>
      <c r="E2304" s="115" t="s">
        <v>140</v>
      </c>
      <c r="F2304" s="115" t="s">
        <v>11266</v>
      </c>
      <c r="G2304" s="115" t="s">
        <v>35</v>
      </c>
      <c r="H2304" s="37"/>
      <c r="I2304" s="486"/>
      <c r="J2304" s="666">
        <v>43992</v>
      </c>
      <c r="K2304" s="486"/>
      <c r="L2304" s="486"/>
      <c r="M2304" s="486"/>
      <c r="N2304" s="486"/>
      <c r="O2304" s="486"/>
      <c r="P2304" s="486"/>
      <c r="Q2304" s="486"/>
      <c r="R2304" s="84"/>
      <c r="S2304" s="84"/>
      <c r="T2304" s="84"/>
      <c r="U2304" s="84"/>
      <c r="V2304" s="84"/>
      <c r="W2304" s="84"/>
      <c r="X2304" s="84"/>
      <c r="Y2304" s="84"/>
      <c r="Z2304" s="84"/>
      <c r="AA2304" s="84"/>
      <c r="AB2304" s="84"/>
      <c r="AC2304" s="84"/>
      <c r="AD2304" s="84"/>
    </row>
    <row r="2305" spans="1:30">
      <c r="A2305" s="486">
        <v>6.4</v>
      </c>
      <c r="B2305" s="115" t="s">
        <v>909</v>
      </c>
      <c r="C2305" s="486">
        <v>880009883</v>
      </c>
      <c r="D2305" s="115" t="s">
        <v>139</v>
      </c>
      <c r="E2305" s="115" t="s">
        <v>140</v>
      </c>
      <c r="F2305" s="115" t="s">
        <v>11267</v>
      </c>
      <c r="G2305" s="115" t="s">
        <v>35</v>
      </c>
      <c r="H2305" s="37"/>
      <c r="I2305" s="486"/>
      <c r="J2305" s="486">
        <v>6.16</v>
      </c>
      <c r="K2305" s="486"/>
      <c r="L2305" s="486"/>
      <c r="M2305" s="486"/>
      <c r="N2305" s="486"/>
      <c r="O2305" s="486"/>
      <c r="P2305" s="486"/>
      <c r="Q2305" s="486"/>
      <c r="R2305" s="84"/>
      <c r="S2305" s="84"/>
      <c r="T2305" s="84"/>
      <c r="U2305" s="84"/>
      <c r="V2305" s="84"/>
      <c r="W2305" s="84"/>
      <c r="X2305" s="84"/>
      <c r="Y2305" s="84"/>
      <c r="Z2305" s="84"/>
      <c r="AA2305" s="84"/>
      <c r="AB2305" s="84"/>
      <c r="AC2305" s="84"/>
      <c r="AD2305" s="84"/>
    </row>
    <row r="2306" spans="1:30">
      <c r="A2306" s="265">
        <v>43987</v>
      </c>
      <c r="B2306" s="115" t="s">
        <v>909</v>
      </c>
      <c r="C2306" s="486">
        <v>882090698</v>
      </c>
      <c r="D2306" s="115" t="s">
        <v>139</v>
      </c>
      <c r="E2306" s="115" t="s">
        <v>140</v>
      </c>
      <c r="F2306" s="115" t="s">
        <v>11268</v>
      </c>
      <c r="G2306" s="115" t="s">
        <v>35</v>
      </c>
      <c r="H2306" s="486"/>
      <c r="I2306" s="37"/>
      <c r="J2306" s="666">
        <v>43993</v>
      </c>
      <c r="K2306" s="486"/>
      <c r="L2306" s="486"/>
      <c r="M2306" s="115" t="s">
        <v>1410</v>
      </c>
      <c r="N2306" s="486"/>
      <c r="O2306" s="486"/>
      <c r="P2306" s="486"/>
      <c r="Q2306" s="486"/>
      <c r="R2306" s="84"/>
      <c r="S2306" s="84"/>
      <c r="T2306" s="84"/>
      <c r="U2306" s="84"/>
      <c r="V2306" s="84"/>
      <c r="W2306" s="84"/>
      <c r="X2306" s="84"/>
      <c r="Y2306" s="84"/>
      <c r="Z2306" s="84"/>
      <c r="AA2306" s="84"/>
      <c r="AB2306" s="84"/>
      <c r="AC2306" s="84"/>
      <c r="AD2306" s="84"/>
    </row>
    <row r="2307" spans="1:30">
      <c r="A2307" s="265">
        <v>43987</v>
      </c>
      <c r="B2307" s="115" t="s">
        <v>909</v>
      </c>
      <c r="C2307" s="486">
        <v>880034230</v>
      </c>
      <c r="D2307" s="115" t="s">
        <v>139</v>
      </c>
      <c r="E2307" s="115" t="s">
        <v>140</v>
      </c>
      <c r="F2307" s="115" t="s">
        <v>11269</v>
      </c>
      <c r="G2307" s="115" t="s">
        <v>35</v>
      </c>
      <c r="H2307" s="486"/>
      <c r="I2307" s="37"/>
      <c r="J2307" s="666">
        <v>43993</v>
      </c>
      <c r="K2307" s="486"/>
      <c r="L2307" s="486"/>
      <c r="M2307" s="115" t="s">
        <v>11270</v>
      </c>
      <c r="N2307" s="486"/>
      <c r="O2307" s="486"/>
      <c r="P2307" s="486"/>
      <c r="Q2307" s="486"/>
      <c r="R2307" s="84"/>
      <c r="S2307" s="84"/>
      <c r="T2307" s="84"/>
      <c r="U2307" s="84"/>
      <c r="V2307" s="84"/>
      <c r="W2307" s="84"/>
      <c r="X2307" s="84"/>
      <c r="Y2307" s="84"/>
      <c r="Z2307" s="84"/>
      <c r="AA2307" s="84"/>
      <c r="AB2307" s="84"/>
      <c r="AC2307" s="84"/>
      <c r="AD2307" s="84"/>
    </row>
    <row r="2308" spans="1:30">
      <c r="A2308" s="265">
        <v>43987</v>
      </c>
      <c r="B2308" s="115" t="s">
        <v>909</v>
      </c>
      <c r="C2308" s="486">
        <v>881792119</v>
      </c>
      <c r="D2308" s="115" t="s">
        <v>139</v>
      </c>
      <c r="E2308" s="115" t="s">
        <v>140</v>
      </c>
      <c r="F2308" s="115" t="s">
        <v>11271</v>
      </c>
      <c r="G2308" s="115" t="s">
        <v>35</v>
      </c>
      <c r="H2308" s="486"/>
      <c r="I2308" s="37"/>
      <c r="J2308" s="666">
        <v>44005</v>
      </c>
      <c r="K2308" s="486"/>
      <c r="L2308" s="486"/>
      <c r="M2308" s="115" t="s">
        <v>11272</v>
      </c>
      <c r="N2308" s="486"/>
      <c r="O2308" s="486"/>
      <c r="P2308" s="486"/>
      <c r="Q2308" s="486"/>
      <c r="R2308" s="84"/>
      <c r="S2308" s="84"/>
      <c r="T2308" s="84"/>
      <c r="U2308" s="84"/>
      <c r="V2308" s="84"/>
      <c r="W2308" s="84"/>
      <c r="X2308" s="84"/>
      <c r="Y2308" s="84"/>
      <c r="Z2308" s="84"/>
      <c r="AA2308" s="84"/>
      <c r="AB2308" s="84"/>
      <c r="AC2308" s="84"/>
      <c r="AD2308" s="84"/>
    </row>
    <row r="2309" spans="1:30">
      <c r="A2309" s="666">
        <v>43987</v>
      </c>
      <c r="B2309" s="115" t="s">
        <v>909</v>
      </c>
      <c r="C2309" s="486">
        <v>880646688</v>
      </c>
      <c r="D2309" s="115" t="s">
        <v>152</v>
      </c>
      <c r="E2309" s="115" t="s">
        <v>140</v>
      </c>
      <c r="F2309" s="115" t="s">
        <v>142</v>
      </c>
      <c r="G2309" s="666">
        <v>43987</v>
      </c>
      <c r="H2309" s="37"/>
      <c r="I2309" s="115"/>
      <c r="J2309" s="666">
        <v>43992</v>
      </c>
      <c r="K2309" s="486"/>
      <c r="L2309" s="486"/>
      <c r="M2309" s="486"/>
      <c r="N2309" s="486"/>
      <c r="O2309" s="486"/>
      <c r="P2309" s="486"/>
      <c r="Q2309" s="486"/>
      <c r="R2309" s="84"/>
      <c r="S2309" s="84"/>
      <c r="T2309" s="84"/>
      <c r="U2309" s="84"/>
      <c r="V2309" s="84"/>
      <c r="W2309" s="84"/>
      <c r="X2309" s="84"/>
      <c r="Y2309" s="84"/>
      <c r="Z2309" s="84"/>
      <c r="AA2309" s="84"/>
      <c r="AB2309" s="84"/>
      <c r="AC2309" s="84"/>
      <c r="AD2309" s="84"/>
    </row>
    <row r="2310" spans="1:30">
      <c r="A2310" s="666">
        <v>43987</v>
      </c>
      <c r="B2310" s="115" t="s">
        <v>909</v>
      </c>
      <c r="C2310" s="486">
        <v>880525138</v>
      </c>
      <c r="D2310" s="115" t="s">
        <v>139</v>
      </c>
      <c r="E2310" s="115" t="s">
        <v>140</v>
      </c>
      <c r="F2310" s="115" t="s">
        <v>11273</v>
      </c>
      <c r="G2310" s="666">
        <v>43987</v>
      </c>
      <c r="H2310" s="37"/>
      <c r="I2310" s="115"/>
      <c r="J2310" s="666">
        <v>44005</v>
      </c>
      <c r="K2310" s="486"/>
      <c r="L2310" s="486"/>
      <c r="M2310" s="486"/>
      <c r="N2310" s="486"/>
      <c r="O2310" s="486"/>
      <c r="P2310" s="486"/>
      <c r="Q2310" s="486"/>
      <c r="R2310" s="84"/>
      <c r="S2310" s="84"/>
      <c r="T2310" s="84"/>
      <c r="U2310" s="84"/>
      <c r="V2310" s="84"/>
      <c r="W2310" s="84"/>
      <c r="X2310" s="84"/>
      <c r="Y2310" s="84"/>
      <c r="Z2310" s="84"/>
      <c r="AA2310" s="84"/>
      <c r="AB2310" s="84"/>
      <c r="AC2310" s="84"/>
      <c r="AD2310" s="84"/>
    </row>
    <row r="2311" spans="1:30">
      <c r="A2311" s="666">
        <v>43987</v>
      </c>
      <c r="B2311" s="115" t="s">
        <v>909</v>
      </c>
      <c r="C2311" s="486">
        <v>881908221</v>
      </c>
      <c r="D2311" s="115" t="s">
        <v>139</v>
      </c>
      <c r="E2311" s="115" t="s">
        <v>140</v>
      </c>
      <c r="F2311" s="115" t="s">
        <v>11274</v>
      </c>
      <c r="G2311" s="666">
        <v>43987</v>
      </c>
      <c r="H2311" s="37"/>
      <c r="I2311" s="115"/>
      <c r="J2311" s="666">
        <v>43991</v>
      </c>
      <c r="K2311" s="486"/>
      <c r="L2311" s="486"/>
      <c r="M2311" s="486"/>
      <c r="N2311" s="486"/>
      <c r="O2311" s="486"/>
      <c r="P2311" s="486"/>
      <c r="Q2311" s="486"/>
      <c r="R2311" s="84"/>
      <c r="S2311" s="84"/>
      <c r="T2311" s="84"/>
      <c r="U2311" s="84"/>
      <c r="V2311" s="84"/>
      <c r="W2311" s="84"/>
      <c r="X2311" s="84"/>
      <c r="Y2311" s="84"/>
      <c r="Z2311" s="84"/>
      <c r="AA2311" s="84"/>
      <c r="AB2311" s="84"/>
      <c r="AC2311" s="84"/>
      <c r="AD2311" s="84"/>
    </row>
    <row r="2312" spans="1:30">
      <c r="A2312" s="666">
        <v>43987</v>
      </c>
      <c r="B2312" s="115" t="s">
        <v>909</v>
      </c>
      <c r="C2312" s="486">
        <v>880113694</v>
      </c>
      <c r="D2312" s="115" t="s">
        <v>139</v>
      </c>
      <c r="E2312" s="115" t="s">
        <v>140</v>
      </c>
      <c r="F2312" s="115" t="s">
        <v>11275</v>
      </c>
      <c r="G2312" s="666">
        <v>43987</v>
      </c>
      <c r="H2312" s="115"/>
      <c r="I2312" s="486"/>
      <c r="J2312" s="666">
        <v>43994</v>
      </c>
      <c r="K2312" s="486"/>
      <c r="L2312" s="486"/>
      <c r="M2312" s="486"/>
      <c r="N2312" s="486"/>
      <c r="O2312" s="486"/>
      <c r="P2312" s="486"/>
      <c r="Q2312" s="486"/>
      <c r="R2312" s="84"/>
      <c r="S2312" s="84"/>
      <c r="T2312" s="84"/>
      <c r="U2312" s="84"/>
      <c r="V2312" s="84"/>
      <c r="W2312" s="84"/>
      <c r="X2312" s="84"/>
      <c r="Y2312" s="84"/>
      <c r="Z2312" s="84"/>
      <c r="AA2312" s="84"/>
      <c r="AB2312" s="84"/>
      <c r="AC2312" s="84"/>
      <c r="AD2312" s="84"/>
    </row>
    <row r="2313" spans="1:30">
      <c r="A2313" s="666">
        <v>43987</v>
      </c>
      <c r="B2313" s="115" t="s">
        <v>909</v>
      </c>
      <c r="C2313" s="486">
        <v>881105021</v>
      </c>
      <c r="D2313" s="115" t="s">
        <v>139</v>
      </c>
      <c r="E2313" s="115" t="s">
        <v>147</v>
      </c>
      <c r="F2313" s="115" t="s">
        <v>981</v>
      </c>
      <c r="G2313" s="666">
        <v>43987</v>
      </c>
      <c r="H2313" s="115"/>
      <c r="I2313" s="486"/>
      <c r="J2313" s="666">
        <v>43993</v>
      </c>
      <c r="K2313" s="486"/>
      <c r="L2313" s="486"/>
      <c r="M2313" s="115" t="s">
        <v>142</v>
      </c>
      <c r="N2313" s="486"/>
      <c r="O2313" s="486"/>
      <c r="P2313" s="486"/>
      <c r="Q2313" s="486"/>
      <c r="R2313" s="84"/>
      <c r="S2313" s="84"/>
      <c r="T2313" s="84"/>
      <c r="U2313" s="84"/>
      <c r="V2313" s="84"/>
      <c r="W2313" s="84"/>
      <c r="X2313" s="84"/>
      <c r="Y2313" s="84"/>
      <c r="Z2313" s="84"/>
      <c r="AA2313" s="84"/>
      <c r="AB2313" s="84"/>
      <c r="AC2313" s="84"/>
      <c r="AD2313" s="84"/>
    </row>
    <row r="2314" spans="1:30">
      <c r="A2314" s="666">
        <v>43990</v>
      </c>
      <c r="B2314" s="115" t="s">
        <v>909</v>
      </c>
      <c r="C2314" s="486">
        <v>881335665</v>
      </c>
      <c r="D2314" s="115" t="s">
        <v>139</v>
      </c>
      <c r="E2314" s="115" t="s">
        <v>147</v>
      </c>
      <c r="F2314" s="115" t="s">
        <v>11276</v>
      </c>
      <c r="G2314" s="666">
        <v>43990</v>
      </c>
      <c r="H2314" s="115"/>
      <c r="I2314" s="486"/>
      <c r="J2314" s="666">
        <v>43994</v>
      </c>
      <c r="K2314" s="486"/>
      <c r="L2314" s="486"/>
      <c r="M2314" s="486"/>
      <c r="N2314" s="486"/>
      <c r="O2314" s="486"/>
      <c r="P2314" s="486"/>
      <c r="Q2314" s="486"/>
      <c r="R2314" s="84"/>
      <c r="S2314" s="84"/>
      <c r="T2314" s="84"/>
      <c r="U2314" s="84"/>
      <c r="V2314" s="84"/>
      <c r="W2314" s="84"/>
      <c r="X2314" s="84"/>
      <c r="Y2314" s="84"/>
      <c r="Z2314" s="84"/>
      <c r="AA2314" s="84"/>
      <c r="AB2314" s="84"/>
      <c r="AC2314" s="84"/>
      <c r="AD2314" s="84"/>
    </row>
    <row r="2315" spans="1:30">
      <c r="A2315" s="666">
        <v>43990</v>
      </c>
      <c r="B2315" s="115" t="s">
        <v>909</v>
      </c>
      <c r="C2315" s="486">
        <v>881069035</v>
      </c>
      <c r="D2315" s="115" t="s">
        <v>139</v>
      </c>
      <c r="E2315" s="115" t="s">
        <v>147</v>
      </c>
      <c r="F2315" s="115" t="s">
        <v>981</v>
      </c>
      <c r="G2315" s="666">
        <v>43990</v>
      </c>
      <c r="H2315" s="115"/>
      <c r="I2315" s="486"/>
      <c r="J2315" s="666">
        <v>43997</v>
      </c>
      <c r="K2315" s="486"/>
      <c r="L2315" s="486"/>
      <c r="M2315" s="486"/>
      <c r="N2315" s="486"/>
      <c r="O2315" s="486"/>
      <c r="P2315" s="486"/>
      <c r="Q2315" s="486"/>
      <c r="R2315" s="84"/>
      <c r="S2315" s="84"/>
      <c r="T2315" s="84"/>
      <c r="U2315" s="84"/>
      <c r="V2315" s="84"/>
      <c r="W2315" s="84"/>
      <c r="X2315" s="84"/>
      <c r="Y2315" s="84"/>
      <c r="Z2315" s="84"/>
      <c r="AA2315" s="84"/>
      <c r="AB2315" s="84"/>
      <c r="AC2315" s="84"/>
      <c r="AD2315" s="84"/>
    </row>
    <row r="2316" spans="1:30">
      <c r="A2316" s="666">
        <v>43990</v>
      </c>
      <c r="B2316" s="115" t="s">
        <v>909</v>
      </c>
      <c r="C2316" s="486">
        <v>880114252</v>
      </c>
      <c r="D2316" s="115" t="s">
        <v>139</v>
      </c>
      <c r="E2316" s="115" t="s">
        <v>140</v>
      </c>
      <c r="F2316" s="115" t="s">
        <v>11277</v>
      </c>
      <c r="G2316" s="666">
        <v>43990</v>
      </c>
      <c r="H2316" s="115"/>
      <c r="I2316" s="486"/>
      <c r="J2316" s="666">
        <v>43993</v>
      </c>
      <c r="K2316" s="486"/>
      <c r="L2316" s="486"/>
      <c r="M2316" s="486"/>
      <c r="N2316" s="486"/>
      <c r="O2316" s="486"/>
      <c r="P2316" s="486"/>
      <c r="Q2316" s="486"/>
      <c r="R2316" s="84"/>
      <c r="S2316" s="84"/>
      <c r="T2316" s="84"/>
      <c r="U2316" s="84"/>
      <c r="V2316" s="84"/>
      <c r="W2316" s="84"/>
      <c r="X2316" s="84"/>
      <c r="Y2316" s="84"/>
      <c r="Z2316" s="84"/>
      <c r="AA2316" s="84"/>
      <c r="AB2316" s="84"/>
      <c r="AC2316" s="84"/>
      <c r="AD2316" s="84"/>
    </row>
    <row r="2317" spans="1:30">
      <c r="A2317" s="666">
        <v>43990</v>
      </c>
      <c r="B2317" s="115" t="s">
        <v>909</v>
      </c>
      <c r="C2317" s="486">
        <v>880042142</v>
      </c>
      <c r="D2317" s="115" t="s">
        <v>139</v>
      </c>
      <c r="E2317" s="115" t="s">
        <v>147</v>
      </c>
      <c r="F2317" s="115" t="s">
        <v>1405</v>
      </c>
      <c r="G2317" s="666">
        <v>43990</v>
      </c>
      <c r="H2317" s="115"/>
      <c r="I2317" s="486"/>
      <c r="J2317" s="666">
        <v>43997</v>
      </c>
      <c r="K2317" s="486"/>
      <c r="L2317" s="486"/>
      <c r="M2317" s="486"/>
      <c r="N2317" s="486"/>
      <c r="O2317" s="486"/>
      <c r="P2317" s="486"/>
      <c r="Q2317" s="486"/>
      <c r="R2317" s="84"/>
      <c r="S2317" s="84"/>
      <c r="T2317" s="84"/>
      <c r="U2317" s="84"/>
      <c r="V2317" s="84"/>
      <c r="W2317" s="84"/>
      <c r="X2317" s="84"/>
      <c r="Y2317" s="84"/>
      <c r="Z2317" s="84"/>
      <c r="AA2317" s="84"/>
      <c r="AB2317" s="84"/>
      <c r="AC2317" s="84"/>
      <c r="AD2317" s="84"/>
    </row>
    <row r="2318" spans="1:30">
      <c r="A2318" s="666">
        <v>43990</v>
      </c>
      <c r="B2318" s="115" t="s">
        <v>909</v>
      </c>
      <c r="C2318" s="486">
        <v>880007668</v>
      </c>
      <c r="D2318" s="115" t="s">
        <v>139</v>
      </c>
      <c r="E2318" s="115" t="s">
        <v>147</v>
      </c>
      <c r="F2318" s="115" t="s">
        <v>11278</v>
      </c>
      <c r="G2318" s="666">
        <v>43990</v>
      </c>
      <c r="H2318" s="115"/>
      <c r="I2318" s="486"/>
      <c r="J2318" s="666">
        <v>43997</v>
      </c>
      <c r="K2318" s="486"/>
      <c r="L2318" s="486"/>
      <c r="M2318" s="486"/>
      <c r="N2318" s="486"/>
      <c r="O2318" s="486"/>
      <c r="P2318" s="486"/>
      <c r="Q2318" s="486"/>
      <c r="R2318" s="84"/>
      <c r="S2318" s="84"/>
      <c r="T2318" s="84"/>
      <c r="U2318" s="84"/>
      <c r="V2318" s="84"/>
      <c r="W2318" s="84"/>
      <c r="X2318" s="84"/>
      <c r="Y2318" s="84"/>
      <c r="Z2318" s="84"/>
      <c r="AA2318" s="84"/>
      <c r="AB2318" s="84"/>
      <c r="AC2318" s="84"/>
      <c r="AD2318" s="84"/>
    </row>
    <row r="2319" spans="1:30">
      <c r="A2319" s="666">
        <v>43990</v>
      </c>
      <c r="B2319" s="115" t="s">
        <v>909</v>
      </c>
      <c r="C2319" s="486">
        <v>882210248</v>
      </c>
      <c r="D2319" s="115" t="s">
        <v>139</v>
      </c>
      <c r="E2319" s="115" t="s">
        <v>147</v>
      </c>
      <c r="F2319" s="115" t="s">
        <v>811</v>
      </c>
      <c r="G2319" s="666">
        <v>43990</v>
      </c>
      <c r="H2319" s="115"/>
      <c r="I2319" s="486"/>
      <c r="J2319" s="666">
        <v>43994</v>
      </c>
      <c r="K2319" s="486"/>
      <c r="L2319" s="486"/>
      <c r="M2319" s="486"/>
      <c r="N2319" s="486"/>
      <c r="O2319" s="486"/>
      <c r="P2319" s="486"/>
      <c r="Q2319" s="486"/>
      <c r="R2319" s="84"/>
      <c r="S2319" s="84"/>
      <c r="T2319" s="84"/>
      <c r="U2319" s="84"/>
      <c r="V2319" s="84"/>
      <c r="W2319" s="84"/>
      <c r="X2319" s="84"/>
      <c r="Y2319" s="84"/>
      <c r="Z2319" s="84"/>
      <c r="AA2319" s="84"/>
      <c r="AB2319" s="84"/>
      <c r="AC2319" s="84"/>
      <c r="AD2319" s="84"/>
    </row>
    <row r="2320" spans="1:30">
      <c r="A2320" s="666">
        <v>43990</v>
      </c>
      <c r="B2320" s="115" t="s">
        <v>909</v>
      </c>
      <c r="C2320" s="486">
        <v>882174964</v>
      </c>
      <c r="D2320" s="115" t="s">
        <v>139</v>
      </c>
      <c r="E2320" s="115" t="s">
        <v>140</v>
      </c>
      <c r="F2320" s="115" t="s">
        <v>11279</v>
      </c>
      <c r="G2320" s="666">
        <v>43990</v>
      </c>
      <c r="H2320" s="115"/>
      <c r="I2320" s="486"/>
      <c r="J2320" s="666">
        <v>43999</v>
      </c>
      <c r="K2320" s="486"/>
      <c r="L2320" s="486"/>
      <c r="M2320" s="486"/>
      <c r="N2320" s="486"/>
      <c r="O2320" s="486"/>
      <c r="P2320" s="486"/>
      <c r="Q2320" s="486"/>
      <c r="R2320" s="84"/>
      <c r="S2320" s="84"/>
      <c r="T2320" s="84"/>
      <c r="U2320" s="84"/>
      <c r="V2320" s="84"/>
      <c r="W2320" s="84"/>
      <c r="X2320" s="84"/>
      <c r="Y2320" s="84"/>
      <c r="Z2320" s="84"/>
      <c r="AA2320" s="84"/>
      <c r="AB2320" s="84"/>
      <c r="AC2320" s="84"/>
      <c r="AD2320" s="84"/>
    </row>
    <row r="2321" spans="1:30">
      <c r="A2321" s="666">
        <v>43990</v>
      </c>
      <c r="B2321" s="115" t="s">
        <v>909</v>
      </c>
      <c r="C2321" s="486">
        <v>882084670</v>
      </c>
      <c r="D2321" s="115" t="s">
        <v>139</v>
      </c>
      <c r="E2321" s="115" t="s">
        <v>140</v>
      </c>
      <c r="F2321" s="486"/>
      <c r="G2321" s="666">
        <v>43990</v>
      </c>
      <c r="H2321" s="486"/>
      <c r="I2321" s="666"/>
      <c r="J2321" s="666">
        <v>44004</v>
      </c>
      <c r="K2321" s="486"/>
      <c r="L2321" s="486"/>
      <c r="M2321" s="486"/>
      <c r="N2321" s="486"/>
      <c r="O2321" s="486"/>
      <c r="P2321" s="486"/>
      <c r="Q2321" s="486"/>
      <c r="R2321" s="84"/>
      <c r="S2321" s="84"/>
      <c r="T2321" s="84"/>
      <c r="U2321" s="84"/>
      <c r="V2321" s="84"/>
      <c r="W2321" s="84"/>
      <c r="X2321" s="84"/>
      <c r="Y2321" s="84"/>
      <c r="Z2321" s="84"/>
      <c r="AA2321" s="84"/>
      <c r="AB2321" s="84"/>
      <c r="AC2321" s="84"/>
      <c r="AD2321" s="84"/>
    </row>
    <row r="2322" spans="1:30">
      <c r="A2322" s="666">
        <v>43990</v>
      </c>
      <c r="B2322" s="115" t="s">
        <v>909</v>
      </c>
      <c r="C2322" s="486">
        <v>881756008</v>
      </c>
      <c r="D2322" s="115" t="s">
        <v>139</v>
      </c>
      <c r="E2322" s="115" t="s">
        <v>140</v>
      </c>
      <c r="F2322" s="666">
        <v>43990</v>
      </c>
      <c r="G2322" s="486"/>
      <c r="H2322" s="37"/>
      <c r="I2322" s="486"/>
      <c r="J2322" s="666">
        <v>43997</v>
      </c>
      <c r="K2322" s="486"/>
      <c r="L2322" s="486"/>
      <c r="M2322" s="486"/>
      <c r="N2322" s="486"/>
      <c r="O2322" s="486"/>
      <c r="P2322" s="486"/>
      <c r="Q2322" s="486"/>
      <c r="R2322" s="84"/>
      <c r="S2322" s="84"/>
      <c r="T2322" s="84"/>
      <c r="U2322" s="84"/>
      <c r="V2322" s="84"/>
      <c r="W2322" s="84"/>
      <c r="X2322" s="84"/>
      <c r="Y2322" s="84"/>
      <c r="Z2322" s="84"/>
      <c r="AA2322" s="84"/>
      <c r="AB2322" s="84"/>
      <c r="AC2322" s="84"/>
      <c r="AD2322" s="84"/>
    </row>
    <row r="2323" spans="1:30">
      <c r="A2323" s="666">
        <v>43990</v>
      </c>
      <c r="B2323" s="115" t="s">
        <v>909</v>
      </c>
      <c r="C2323" s="486">
        <v>881570260</v>
      </c>
      <c r="D2323" s="115" t="s">
        <v>139</v>
      </c>
      <c r="E2323" s="115" t="s">
        <v>140</v>
      </c>
      <c r="F2323" s="666">
        <v>43990</v>
      </c>
      <c r="G2323" s="486"/>
      <c r="H2323" s="37"/>
      <c r="I2323" s="486"/>
      <c r="J2323" s="666">
        <v>44019</v>
      </c>
      <c r="K2323" s="486"/>
      <c r="L2323" s="486"/>
      <c r="M2323" s="486"/>
      <c r="N2323" s="486"/>
      <c r="O2323" s="486"/>
      <c r="P2323" s="486"/>
      <c r="Q2323" s="486"/>
      <c r="R2323" s="84"/>
      <c r="S2323" s="84"/>
      <c r="T2323" s="84"/>
      <c r="U2323" s="84"/>
      <c r="V2323" s="84"/>
      <c r="W2323" s="84"/>
      <c r="X2323" s="84"/>
      <c r="Y2323" s="84"/>
      <c r="Z2323" s="84"/>
      <c r="AA2323" s="84"/>
      <c r="AB2323" s="84"/>
      <c r="AC2323" s="84"/>
      <c r="AD2323" s="84"/>
    </row>
    <row r="2324" spans="1:30">
      <c r="A2324" s="265">
        <v>43990</v>
      </c>
      <c r="B2324" s="115" t="s">
        <v>909</v>
      </c>
      <c r="C2324" s="37">
        <v>881548296</v>
      </c>
      <c r="D2324" s="115" t="s">
        <v>139</v>
      </c>
      <c r="E2324" s="115" t="s">
        <v>140</v>
      </c>
      <c r="F2324" s="137"/>
      <c r="G2324" s="115"/>
      <c r="H2324" s="265"/>
      <c r="I2324" s="666"/>
      <c r="J2324" s="666">
        <v>43997</v>
      </c>
      <c r="K2324" s="486"/>
      <c r="L2324" s="486"/>
      <c r="M2324" s="115" t="s">
        <v>190</v>
      </c>
      <c r="N2324" s="486"/>
      <c r="O2324" s="486"/>
      <c r="P2324" s="486"/>
      <c r="Q2324" s="486"/>
      <c r="R2324" s="84"/>
      <c r="S2324" s="84"/>
      <c r="T2324" s="84"/>
      <c r="U2324" s="84"/>
      <c r="V2324" s="84"/>
      <c r="W2324" s="84"/>
      <c r="X2324" s="84"/>
      <c r="Y2324" s="84"/>
      <c r="Z2324" s="84"/>
      <c r="AA2324" s="84"/>
      <c r="AB2324" s="84"/>
      <c r="AC2324" s="84"/>
      <c r="AD2324" s="84"/>
    </row>
    <row r="2325" spans="1:30">
      <c r="A2325" s="265">
        <v>43991</v>
      </c>
      <c r="B2325" s="115" t="s">
        <v>909</v>
      </c>
      <c r="C2325" s="486">
        <v>880007230</v>
      </c>
      <c r="D2325" s="115" t="s">
        <v>139</v>
      </c>
      <c r="E2325" s="115" t="s">
        <v>140</v>
      </c>
      <c r="F2325" s="666">
        <v>43991</v>
      </c>
      <c r="G2325" s="486"/>
      <c r="H2325" s="37"/>
      <c r="I2325" s="486"/>
      <c r="J2325" s="666">
        <v>43997</v>
      </c>
      <c r="K2325" s="486"/>
      <c r="L2325" s="486"/>
      <c r="M2325" s="486"/>
      <c r="N2325" s="486"/>
      <c r="O2325" s="486"/>
      <c r="P2325" s="486"/>
      <c r="Q2325" s="486"/>
      <c r="R2325" s="84"/>
      <c r="S2325" s="84"/>
      <c r="T2325" s="84"/>
      <c r="U2325" s="84"/>
      <c r="V2325" s="84"/>
      <c r="W2325" s="84"/>
      <c r="X2325" s="84"/>
      <c r="Y2325" s="84"/>
      <c r="Z2325" s="84"/>
      <c r="AA2325" s="84"/>
      <c r="AB2325" s="84"/>
      <c r="AC2325" s="84"/>
      <c r="AD2325" s="84"/>
    </row>
    <row r="2326" spans="1:30">
      <c r="A2326" s="666">
        <v>43991</v>
      </c>
      <c r="B2326" s="115" t="s">
        <v>909</v>
      </c>
      <c r="C2326" s="486">
        <v>881112811</v>
      </c>
      <c r="D2326" s="115" t="s">
        <v>139</v>
      </c>
      <c r="E2326" s="115" t="s">
        <v>147</v>
      </c>
      <c r="F2326" s="666">
        <v>43991</v>
      </c>
      <c r="G2326" s="486"/>
      <c r="H2326" s="37"/>
      <c r="I2326" s="486"/>
      <c r="J2326" s="666">
        <v>43994</v>
      </c>
      <c r="K2326" s="486"/>
      <c r="L2326" s="486"/>
      <c r="M2326" s="486"/>
      <c r="N2326" s="486"/>
      <c r="O2326" s="486"/>
      <c r="P2326" s="486"/>
      <c r="Q2326" s="486"/>
      <c r="R2326" s="84"/>
      <c r="S2326" s="84"/>
      <c r="T2326" s="84"/>
      <c r="U2326" s="84"/>
      <c r="V2326" s="84"/>
      <c r="W2326" s="84"/>
      <c r="X2326" s="84"/>
      <c r="Y2326" s="84"/>
      <c r="Z2326" s="84"/>
      <c r="AA2326" s="84"/>
      <c r="AB2326" s="84"/>
      <c r="AC2326" s="84"/>
      <c r="AD2326" s="84"/>
    </row>
    <row r="2327" spans="1:30">
      <c r="A2327" s="666">
        <v>43991</v>
      </c>
      <c r="B2327" s="115" t="s">
        <v>909</v>
      </c>
      <c r="C2327" s="486">
        <v>882191888</v>
      </c>
      <c r="D2327" s="115" t="s">
        <v>139</v>
      </c>
      <c r="E2327" s="115" t="s">
        <v>140</v>
      </c>
      <c r="F2327" s="666">
        <v>43991</v>
      </c>
      <c r="G2327" s="486"/>
      <c r="H2327" s="37"/>
      <c r="I2327" s="486"/>
      <c r="J2327" s="666">
        <v>44011</v>
      </c>
      <c r="K2327" s="486"/>
      <c r="L2327" s="486"/>
      <c r="M2327" s="486"/>
      <c r="N2327" s="486"/>
      <c r="O2327" s="486"/>
      <c r="P2327" s="486"/>
      <c r="Q2327" s="486"/>
      <c r="R2327" s="84"/>
      <c r="S2327" s="84"/>
      <c r="T2327" s="84"/>
      <c r="U2327" s="84"/>
      <c r="V2327" s="84"/>
      <c r="W2327" s="84"/>
      <c r="X2327" s="84"/>
      <c r="Y2327" s="84"/>
      <c r="Z2327" s="84"/>
      <c r="AA2327" s="84"/>
      <c r="AB2327" s="84"/>
      <c r="AC2327" s="84"/>
      <c r="AD2327" s="84"/>
    </row>
    <row r="2328" spans="1:30">
      <c r="A2328" s="666">
        <v>43991</v>
      </c>
      <c r="B2328" s="115" t="s">
        <v>909</v>
      </c>
      <c r="C2328" s="486">
        <v>881232127</v>
      </c>
      <c r="D2328" s="115" t="s">
        <v>139</v>
      </c>
      <c r="E2328" s="115" t="s">
        <v>140</v>
      </c>
      <c r="F2328" s="711">
        <v>43991</v>
      </c>
      <c r="G2328" s="486"/>
      <c r="H2328" s="37"/>
      <c r="I2328" s="486"/>
      <c r="J2328" s="666">
        <v>43992</v>
      </c>
      <c r="K2328" s="486"/>
      <c r="L2328" s="486"/>
      <c r="M2328" s="486"/>
      <c r="N2328" s="486"/>
      <c r="O2328" s="486"/>
      <c r="P2328" s="486"/>
      <c r="Q2328" s="486"/>
      <c r="R2328" s="84"/>
      <c r="S2328" s="84"/>
      <c r="T2328" s="84"/>
      <c r="U2328" s="84"/>
      <c r="V2328" s="84"/>
      <c r="W2328" s="84"/>
      <c r="X2328" s="84"/>
      <c r="Y2328" s="84"/>
      <c r="Z2328" s="84"/>
      <c r="AA2328" s="84"/>
      <c r="AB2328" s="84"/>
      <c r="AC2328" s="84"/>
      <c r="AD2328" s="84"/>
    </row>
    <row r="2329" spans="1:30">
      <c r="A2329" s="666">
        <v>43991</v>
      </c>
      <c r="B2329" s="115" t="s">
        <v>909</v>
      </c>
      <c r="C2329" s="486">
        <v>880920388</v>
      </c>
      <c r="D2329" s="115" t="s">
        <v>139</v>
      </c>
      <c r="E2329" s="115" t="s">
        <v>140</v>
      </c>
      <c r="F2329" s="711">
        <v>43991</v>
      </c>
      <c r="G2329" s="486"/>
      <c r="H2329" s="37"/>
      <c r="I2329" s="486"/>
      <c r="J2329" s="666">
        <v>44011</v>
      </c>
      <c r="K2329" s="486"/>
      <c r="L2329" s="486"/>
      <c r="M2329" s="486"/>
      <c r="N2329" s="486"/>
      <c r="O2329" s="486"/>
      <c r="P2329" s="486"/>
      <c r="Q2329" s="486"/>
      <c r="R2329" s="84"/>
      <c r="S2329" s="84"/>
      <c r="T2329" s="84"/>
      <c r="U2329" s="84"/>
      <c r="V2329" s="84"/>
      <c r="W2329" s="84"/>
      <c r="X2329" s="84"/>
      <c r="Y2329" s="84"/>
      <c r="Z2329" s="84"/>
      <c r="AA2329" s="84"/>
      <c r="AB2329" s="84"/>
      <c r="AC2329" s="84"/>
      <c r="AD2329" s="84"/>
    </row>
    <row r="2330" spans="1:30">
      <c r="A2330" s="666">
        <v>43991</v>
      </c>
      <c r="B2330" s="115" t="s">
        <v>909</v>
      </c>
      <c r="C2330" s="486">
        <v>880164372</v>
      </c>
      <c r="D2330" s="115" t="s">
        <v>152</v>
      </c>
      <c r="E2330" s="115" t="s">
        <v>140</v>
      </c>
      <c r="F2330" s="711">
        <v>43991</v>
      </c>
      <c r="G2330" s="486"/>
      <c r="H2330" s="37"/>
      <c r="I2330" s="486"/>
      <c r="J2330" s="666">
        <v>44011</v>
      </c>
      <c r="K2330" s="486"/>
      <c r="L2330" s="486"/>
      <c r="M2330" s="486"/>
      <c r="N2330" s="486"/>
      <c r="O2330" s="486"/>
      <c r="P2330" s="486"/>
      <c r="Q2330" s="486"/>
      <c r="R2330" s="84"/>
      <c r="S2330" s="84"/>
      <c r="T2330" s="84"/>
      <c r="U2330" s="84"/>
      <c r="V2330" s="84"/>
      <c r="W2330" s="84"/>
      <c r="X2330" s="84"/>
      <c r="Y2330" s="84"/>
      <c r="Z2330" s="84"/>
      <c r="AA2330" s="84"/>
      <c r="AB2330" s="84"/>
      <c r="AC2330" s="84"/>
      <c r="AD2330" s="84"/>
    </row>
    <row r="2331" spans="1:30">
      <c r="A2331" s="666">
        <v>43991</v>
      </c>
      <c r="B2331" s="115" t="s">
        <v>909</v>
      </c>
      <c r="C2331" s="486">
        <v>880941109</v>
      </c>
      <c r="D2331" s="115" t="s">
        <v>152</v>
      </c>
      <c r="E2331" s="115" t="s">
        <v>140</v>
      </c>
      <c r="F2331" s="711">
        <v>43991</v>
      </c>
      <c r="G2331" s="486"/>
      <c r="H2331" s="37"/>
      <c r="I2331" s="486"/>
      <c r="J2331" s="666">
        <v>44006</v>
      </c>
      <c r="K2331" s="486"/>
      <c r="L2331" s="486"/>
      <c r="M2331" s="486"/>
      <c r="N2331" s="486"/>
      <c r="O2331" s="486"/>
      <c r="P2331" s="486"/>
      <c r="Q2331" s="486"/>
      <c r="R2331" s="84"/>
      <c r="S2331" s="84"/>
      <c r="T2331" s="84"/>
      <c r="U2331" s="84"/>
      <c r="V2331" s="84"/>
      <c r="W2331" s="84"/>
      <c r="X2331" s="84"/>
      <c r="Y2331" s="84"/>
      <c r="Z2331" s="84"/>
      <c r="AA2331" s="84"/>
      <c r="AB2331" s="84"/>
      <c r="AC2331" s="84"/>
      <c r="AD2331" s="84"/>
    </row>
    <row r="2332" spans="1:30">
      <c r="A2332" s="666">
        <v>43991</v>
      </c>
      <c r="B2332" s="115" t="s">
        <v>909</v>
      </c>
      <c r="C2332" s="486">
        <v>880994244</v>
      </c>
      <c r="D2332" s="115" t="s">
        <v>152</v>
      </c>
      <c r="E2332" s="115" t="s">
        <v>140</v>
      </c>
      <c r="F2332" s="711">
        <v>43991</v>
      </c>
      <c r="G2332" s="486"/>
      <c r="H2332" s="37"/>
      <c r="I2332" s="486"/>
      <c r="J2332" s="666">
        <v>44001</v>
      </c>
      <c r="K2332" s="486"/>
      <c r="L2332" s="486"/>
      <c r="M2332" s="486"/>
      <c r="N2332" s="486"/>
      <c r="O2332" s="486"/>
      <c r="P2332" s="486"/>
      <c r="Q2332" s="486"/>
      <c r="R2332" s="84"/>
      <c r="S2332" s="84"/>
      <c r="T2332" s="84"/>
      <c r="U2332" s="84"/>
      <c r="V2332" s="84"/>
      <c r="W2332" s="84"/>
      <c r="X2332" s="84"/>
      <c r="Y2332" s="84"/>
      <c r="Z2332" s="84"/>
      <c r="AA2332" s="84"/>
      <c r="AB2332" s="84"/>
      <c r="AC2332" s="84"/>
      <c r="AD2332" s="84"/>
    </row>
    <row r="2333" spans="1:30">
      <c r="A2333" s="666">
        <v>43991</v>
      </c>
      <c r="B2333" s="115" t="s">
        <v>909</v>
      </c>
      <c r="C2333" s="486">
        <v>881343588</v>
      </c>
      <c r="D2333" s="115" t="s">
        <v>152</v>
      </c>
      <c r="E2333" s="115" t="s">
        <v>140</v>
      </c>
      <c r="F2333" s="711">
        <v>43991</v>
      </c>
      <c r="G2333" s="486"/>
      <c r="H2333" s="37"/>
      <c r="I2333" s="486"/>
      <c r="J2333" s="666">
        <v>43997</v>
      </c>
      <c r="K2333" s="486"/>
      <c r="L2333" s="486"/>
      <c r="M2333" s="486"/>
      <c r="N2333" s="486"/>
      <c r="O2333" s="486"/>
      <c r="P2333" s="486"/>
      <c r="Q2333" s="486"/>
      <c r="R2333" s="84"/>
      <c r="S2333" s="84"/>
      <c r="T2333" s="84"/>
      <c r="U2333" s="84"/>
      <c r="V2333" s="84"/>
      <c r="W2333" s="84"/>
      <c r="X2333" s="84"/>
      <c r="Y2333" s="84"/>
      <c r="Z2333" s="84"/>
      <c r="AA2333" s="84"/>
      <c r="AB2333" s="84"/>
      <c r="AC2333" s="84"/>
      <c r="AD2333" s="84"/>
    </row>
    <row r="2334" spans="1:30">
      <c r="A2334" s="666">
        <v>43991</v>
      </c>
      <c r="B2334" s="115" t="s">
        <v>909</v>
      </c>
      <c r="C2334" s="486">
        <v>881794228</v>
      </c>
      <c r="D2334" s="115" t="s">
        <v>139</v>
      </c>
      <c r="E2334" s="115" t="s">
        <v>140</v>
      </c>
      <c r="F2334" s="666">
        <v>43991</v>
      </c>
      <c r="G2334" s="486"/>
      <c r="H2334" s="37"/>
      <c r="I2334" s="486"/>
      <c r="J2334" s="666">
        <v>43993</v>
      </c>
      <c r="K2334" s="486"/>
      <c r="L2334" s="486"/>
      <c r="M2334" s="486"/>
      <c r="N2334" s="486"/>
      <c r="O2334" s="486"/>
      <c r="P2334" s="486"/>
      <c r="Q2334" s="486"/>
      <c r="R2334" s="84"/>
      <c r="S2334" s="84"/>
      <c r="T2334" s="84"/>
      <c r="U2334" s="84"/>
      <c r="V2334" s="84"/>
      <c r="W2334" s="84"/>
      <c r="X2334" s="84"/>
      <c r="Y2334" s="84"/>
      <c r="Z2334" s="84"/>
      <c r="AA2334" s="84"/>
      <c r="AB2334" s="84"/>
      <c r="AC2334" s="84"/>
      <c r="AD2334" s="84"/>
    </row>
    <row r="2335" spans="1:30">
      <c r="A2335" s="666">
        <v>43992</v>
      </c>
      <c r="B2335" s="115" t="s">
        <v>909</v>
      </c>
      <c r="C2335" s="486">
        <v>880348033</v>
      </c>
      <c r="D2335" s="115" t="s">
        <v>139</v>
      </c>
      <c r="E2335" s="115" t="s">
        <v>140</v>
      </c>
      <c r="F2335" s="666">
        <v>43992</v>
      </c>
      <c r="G2335" s="486"/>
      <c r="H2335" s="37"/>
      <c r="I2335" s="486"/>
      <c r="J2335" s="666">
        <v>44020</v>
      </c>
      <c r="K2335" s="486"/>
      <c r="L2335" s="486"/>
      <c r="M2335" s="486"/>
      <c r="N2335" s="486"/>
      <c r="O2335" s="486"/>
      <c r="P2335" s="486"/>
      <c r="Q2335" s="486"/>
      <c r="R2335" s="84"/>
      <c r="S2335" s="84"/>
      <c r="T2335" s="84"/>
      <c r="U2335" s="84"/>
      <c r="V2335" s="84"/>
      <c r="W2335" s="84"/>
      <c r="X2335" s="84"/>
      <c r="Y2335" s="84"/>
      <c r="Z2335" s="84"/>
      <c r="AA2335" s="84"/>
      <c r="AB2335" s="84"/>
      <c r="AC2335" s="84"/>
      <c r="AD2335" s="84"/>
    </row>
    <row r="2336" spans="1:30">
      <c r="A2336" s="666">
        <v>43992</v>
      </c>
      <c r="B2336" s="115" t="s">
        <v>909</v>
      </c>
      <c r="C2336" s="486">
        <v>881957001</v>
      </c>
      <c r="D2336" s="115" t="s">
        <v>139</v>
      </c>
      <c r="E2336" s="115" t="s">
        <v>140</v>
      </c>
      <c r="F2336" s="666">
        <v>43992</v>
      </c>
      <c r="G2336" s="486"/>
      <c r="H2336" s="37"/>
      <c r="I2336" s="486"/>
      <c r="J2336" s="666">
        <v>44021</v>
      </c>
      <c r="K2336" s="486"/>
      <c r="L2336" s="486"/>
      <c r="M2336" s="486"/>
      <c r="N2336" s="486"/>
      <c r="O2336" s="486"/>
      <c r="P2336" s="486"/>
      <c r="Q2336" s="486"/>
      <c r="R2336" s="84"/>
      <c r="S2336" s="84"/>
      <c r="T2336" s="84"/>
      <c r="U2336" s="84"/>
      <c r="V2336" s="84"/>
      <c r="W2336" s="84"/>
      <c r="X2336" s="84"/>
      <c r="Y2336" s="84"/>
      <c r="Z2336" s="84"/>
      <c r="AA2336" s="84"/>
      <c r="AB2336" s="84"/>
      <c r="AC2336" s="84"/>
      <c r="AD2336" s="84"/>
    </row>
    <row r="2337" spans="1:30">
      <c r="A2337" s="666">
        <v>43992</v>
      </c>
      <c r="B2337" s="115" t="s">
        <v>909</v>
      </c>
      <c r="C2337" s="486">
        <v>880029598</v>
      </c>
      <c r="D2337" s="115" t="s">
        <v>139</v>
      </c>
      <c r="E2337" s="115" t="s">
        <v>140</v>
      </c>
      <c r="F2337" s="666">
        <v>43992</v>
      </c>
      <c r="G2337" s="486"/>
      <c r="H2337" s="37"/>
      <c r="I2337" s="486"/>
      <c r="J2337" s="666">
        <v>44004</v>
      </c>
      <c r="K2337" s="486"/>
      <c r="L2337" s="486"/>
      <c r="M2337" s="486"/>
      <c r="N2337" s="486"/>
      <c r="O2337" s="486"/>
      <c r="P2337" s="486"/>
      <c r="Q2337" s="486"/>
      <c r="R2337" s="84"/>
      <c r="S2337" s="84"/>
      <c r="T2337" s="84"/>
      <c r="U2337" s="84"/>
      <c r="V2337" s="84"/>
      <c r="W2337" s="84"/>
      <c r="X2337" s="84"/>
      <c r="Y2337" s="84"/>
      <c r="Z2337" s="84"/>
      <c r="AA2337" s="84"/>
      <c r="AB2337" s="84"/>
      <c r="AC2337" s="84"/>
      <c r="AD2337" s="84"/>
    </row>
    <row r="2338" spans="1:30">
      <c r="A2338" s="666">
        <v>43992</v>
      </c>
      <c r="B2338" s="115" t="s">
        <v>909</v>
      </c>
      <c r="C2338" s="486">
        <v>882193767</v>
      </c>
      <c r="D2338" s="115" t="s">
        <v>139</v>
      </c>
      <c r="E2338" s="115" t="s">
        <v>140</v>
      </c>
      <c r="F2338" s="666">
        <v>43992</v>
      </c>
      <c r="G2338" s="486"/>
      <c r="H2338" s="37"/>
      <c r="I2338" s="486"/>
      <c r="J2338" s="666">
        <v>44011</v>
      </c>
      <c r="K2338" s="486"/>
      <c r="L2338" s="486"/>
      <c r="M2338" s="486"/>
      <c r="N2338" s="486"/>
      <c r="O2338" s="486"/>
      <c r="P2338" s="486"/>
      <c r="Q2338" s="486"/>
      <c r="R2338" s="84"/>
      <c r="S2338" s="84"/>
      <c r="T2338" s="84"/>
      <c r="U2338" s="84"/>
      <c r="V2338" s="84"/>
      <c r="W2338" s="84"/>
      <c r="X2338" s="84"/>
      <c r="Y2338" s="84"/>
      <c r="Z2338" s="84"/>
      <c r="AA2338" s="84"/>
      <c r="AB2338" s="84"/>
      <c r="AC2338" s="84"/>
      <c r="AD2338" s="84"/>
    </row>
    <row r="2339" spans="1:30">
      <c r="A2339" s="666">
        <v>43992</v>
      </c>
      <c r="B2339" s="115" t="s">
        <v>909</v>
      </c>
      <c r="C2339" s="486">
        <v>880881863</v>
      </c>
      <c r="D2339" s="115" t="s">
        <v>152</v>
      </c>
      <c r="E2339" s="115" t="s">
        <v>140</v>
      </c>
      <c r="F2339" s="666">
        <v>43992</v>
      </c>
      <c r="G2339" s="486"/>
      <c r="H2339" s="37"/>
      <c r="I2339" s="486"/>
      <c r="J2339" s="666">
        <v>44035</v>
      </c>
      <c r="K2339" s="486"/>
      <c r="L2339" s="486"/>
      <c r="M2339" s="486"/>
      <c r="N2339" s="486"/>
      <c r="O2339" s="486"/>
      <c r="P2339" s="486"/>
      <c r="Q2339" s="486"/>
      <c r="R2339" s="84"/>
      <c r="S2339" s="84"/>
      <c r="T2339" s="84"/>
      <c r="U2339" s="84"/>
      <c r="V2339" s="84"/>
      <c r="W2339" s="84"/>
      <c r="X2339" s="84"/>
      <c r="Y2339" s="84"/>
      <c r="Z2339" s="84"/>
      <c r="AA2339" s="84"/>
      <c r="AB2339" s="84"/>
      <c r="AC2339" s="84"/>
      <c r="AD2339" s="84"/>
    </row>
    <row r="2340" spans="1:30">
      <c r="A2340" s="666">
        <v>43993</v>
      </c>
      <c r="B2340" s="115" t="s">
        <v>909</v>
      </c>
      <c r="C2340" s="486">
        <v>880121562</v>
      </c>
      <c r="D2340" s="115" t="s">
        <v>152</v>
      </c>
      <c r="E2340" s="115" t="s">
        <v>140</v>
      </c>
      <c r="F2340" s="666">
        <v>43993</v>
      </c>
      <c r="G2340" s="486"/>
      <c r="H2340" s="37"/>
      <c r="I2340" s="486"/>
      <c r="J2340" s="666">
        <v>44005</v>
      </c>
      <c r="K2340" s="486"/>
      <c r="L2340" s="486"/>
      <c r="M2340" s="486"/>
      <c r="N2340" s="486"/>
      <c r="O2340" s="486"/>
      <c r="P2340" s="486"/>
      <c r="Q2340" s="486"/>
      <c r="R2340" s="84"/>
      <c r="S2340" s="84"/>
      <c r="T2340" s="84"/>
      <c r="U2340" s="84"/>
      <c r="V2340" s="84"/>
      <c r="W2340" s="84"/>
      <c r="X2340" s="84"/>
      <c r="Y2340" s="84"/>
      <c r="Z2340" s="84"/>
      <c r="AA2340" s="84"/>
      <c r="AB2340" s="84"/>
      <c r="AC2340" s="84"/>
      <c r="AD2340" s="84"/>
    </row>
    <row r="2341" spans="1:30">
      <c r="A2341" s="666">
        <v>43993</v>
      </c>
      <c r="B2341" s="115" t="s">
        <v>909</v>
      </c>
      <c r="C2341" s="486">
        <v>881457250</v>
      </c>
      <c r="D2341" s="115" t="s">
        <v>139</v>
      </c>
      <c r="E2341" s="115" t="s">
        <v>140</v>
      </c>
      <c r="F2341" s="666">
        <v>43993</v>
      </c>
      <c r="G2341" s="486"/>
      <c r="H2341" s="37"/>
      <c r="I2341" s="486"/>
      <c r="J2341" s="666">
        <v>43999</v>
      </c>
      <c r="K2341" s="486"/>
      <c r="L2341" s="486"/>
      <c r="M2341" s="486"/>
      <c r="N2341" s="486"/>
      <c r="O2341" s="486"/>
      <c r="P2341" s="486"/>
      <c r="Q2341" s="486"/>
      <c r="R2341" s="84"/>
      <c r="S2341" s="84"/>
      <c r="T2341" s="84"/>
      <c r="U2341" s="84"/>
      <c r="V2341" s="84"/>
      <c r="W2341" s="84"/>
      <c r="X2341" s="84"/>
      <c r="Y2341" s="84"/>
      <c r="Z2341" s="84"/>
      <c r="AA2341" s="84"/>
      <c r="AB2341" s="84"/>
      <c r="AC2341" s="84"/>
      <c r="AD2341" s="84"/>
    </row>
    <row r="2342" spans="1:30">
      <c r="A2342" s="666">
        <v>43993</v>
      </c>
      <c r="B2342" s="115" t="s">
        <v>909</v>
      </c>
      <c r="C2342" s="486">
        <v>881578531</v>
      </c>
      <c r="D2342" s="115" t="s">
        <v>345</v>
      </c>
      <c r="E2342" s="115" t="s">
        <v>140</v>
      </c>
      <c r="F2342" s="666">
        <v>43993</v>
      </c>
      <c r="G2342" s="486"/>
      <c r="H2342" s="37"/>
      <c r="I2342" s="486"/>
      <c r="J2342" s="666">
        <v>43999</v>
      </c>
      <c r="K2342" s="486"/>
      <c r="L2342" s="486"/>
      <c r="M2342" s="486"/>
      <c r="N2342" s="486"/>
      <c r="O2342" s="486"/>
      <c r="P2342" s="486"/>
      <c r="Q2342" s="486"/>
      <c r="R2342" s="84"/>
      <c r="S2342" s="84"/>
      <c r="T2342" s="84"/>
      <c r="U2342" s="84"/>
      <c r="V2342" s="84"/>
      <c r="W2342" s="84"/>
      <c r="X2342" s="84"/>
      <c r="Y2342" s="84"/>
      <c r="Z2342" s="84"/>
      <c r="AA2342" s="84"/>
      <c r="AB2342" s="84"/>
      <c r="AC2342" s="84"/>
      <c r="AD2342" s="84"/>
    </row>
    <row r="2343" spans="1:30">
      <c r="A2343" s="666">
        <v>43993</v>
      </c>
      <c r="B2343" s="115" t="s">
        <v>909</v>
      </c>
      <c r="C2343" s="486">
        <v>880006447</v>
      </c>
      <c r="D2343" s="115" t="s">
        <v>139</v>
      </c>
      <c r="E2343" s="115" t="s">
        <v>140</v>
      </c>
      <c r="F2343" s="666">
        <v>43993</v>
      </c>
      <c r="G2343" s="486"/>
      <c r="H2343" s="37"/>
      <c r="I2343" s="486"/>
      <c r="J2343" s="666">
        <v>44012</v>
      </c>
      <c r="K2343" s="486"/>
      <c r="L2343" s="486"/>
      <c r="M2343" s="486"/>
      <c r="N2343" s="486"/>
      <c r="O2343" s="486"/>
      <c r="P2343" s="486"/>
      <c r="Q2343" s="486"/>
      <c r="R2343" s="84"/>
      <c r="S2343" s="84"/>
      <c r="T2343" s="84"/>
      <c r="U2343" s="84"/>
      <c r="V2343" s="84"/>
      <c r="W2343" s="84"/>
      <c r="X2343" s="84"/>
      <c r="Y2343" s="84"/>
      <c r="Z2343" s="84"/>
      <c r="AA2343" s="84"/>
      <c r="AB2343" s="84"/>
      <c r="AC2343" s="84"/>
      <c r="AD2343" s="84"/>
    </row>
    <row r="2344" spans="1:30">
      <c r="A2344" s="666">
        <v>43993</v>
      </c>
      <c r="B2344" s="115" t="s">
        <v>909</v>
      </c>
      <c r="C2344" s="486">
        <v>880730623</v>
      </c>
      <c r="D2344" s="115" t="s">
        <v>139</v>
      </c>
      <c r="E2344" s="115" t="s">
        <v>140</v>
      </c>
      <c r="F2344" s="666">
        <v>43993</v>
      </c>
      <c r="G2344" s="486"/>
      <c r="H2344" s="37"/>
      <c r="I2344" s="486"/>
      <c r="J2344" s="666">
        <v>43994</v>
      </c>
      <c r="K2344" s="486"/>
      <c r="L2344" s="486"/>
      <c r="M2344" s="486"/>
      <c r="N2344" s="486"/>
      <c r="O2344" s="486"/>
      <c r="P2344" s="486"/>
      <c r="Q2344" s="486"/>
      <c r="R2344" s="84"/>
      <c r="S2344" s="84"/>
      <c r="T2344" s="84"/>
      <c r="U2344" s="84"/>
      <c r="V2344" s="84"/>
      <c r="W2344" s="84"/>
      <c r="X2344" s="84"/>
      <c r="Y2344" s="84"/>
      <c r="Z2344" s="84"/>
      <c r="AA2344" s="84"/>
      <c r="AB2344" s="84"/>
      <c r="AC2344" s="84"/>
      <c r="AD2344" s="84"/>
    </row>
    <row r="2345" spans="1:30">
      <c r="A2345" s="666">
        <v>43993</v>
      </c>
      <c r="B2345" s="115" t="s">
        <v>909</v>
      </c>
      <c r="C2345" s="486">
        <v>880728973</v>
      </c>
      <c r="D2345" s="115" t="s">
        <v>139</v>
      </c>
      <c r="E2345" s="115" t="s">
        <v>140</v>
      </c>
      <c r="F2345" s="666">
        <v>43993</v>
      </c>
      <c r="G2345" s="486"/>
      <c r="H2345" s="37"/>
      <c r="I2345" s="486"/>
      <c r="J2345" s="666">
        <v>43999</v>
      </c>
      <c r="K2345" s="486"/>
      <c r="L2345" s="486"/>
      <c r="M2345" s="486"/>
      <c r="N2345" s="486"/>
      <c r="O2345" s="486"/>
      <c r="P2345" s="486"/>
      <c r="Q2345" s="486"/>
      <c r="R2345" s="84"/>
      <c r="S2345" s="84"/>
      <c r="T2345" s="84"/>
      <c r="U2345" s="84"/>
      <c r="V2345" s="84"/>
      <c r="W2345" s="84"/>
      <c r="X2345" s="84"/>
      <c r="Y2345" s="84"/>
      <c r="Z2345" s="84"/>
      <c r="AA2345" s="84"/>
      <c r="AB2345" s="84"/>
      <c r="AC2345" s="84"/>
      <c r="AD2345" s="84"/>
    </row>
    <row r="2346" spans="1:30">
      <c r="A2346" s="666">
        <v>43993</v>
      </c>
      <c r="B2346" s="115" t="s">
        <v>909</v>
      </c>
      <c r="C2346" s="486">
        <v>880211696</v>
      </c>
      <c r="D2346" s="115" t="s">
        <v>139</v>
      </c>
      <c r="E2346" s="115" t="s">
        <v>140</v>
      </c>
      <c r="F2346" s="666">
        <v>43993</v>
      </c>
      <c r="G2346" s="486"/>
      <c r="H2346" s="37"/>
      <c r="I2346" s="486"/>
      <c r="J2346" s="666">
        <v>43998</v>
      </c>
      <c r="K2346" s="486"/>
      <c r="L2346" s="486"/>
      <c r="M2346" s="486"/>
      <c r="N2346" s="486"/>
      <c r="O2346" s="486"/>
      <c r="P2346" s="486"/>
      <c r="Q2346" s="486"/>
      <c r="R2346" s="84"/>
      <c r="S2346" s="84"/>
      <c r="T2346" s="84"/>
      <c r="U2346" s="84"/>
      <c r="V2346" s="84"/>
      <c r="W2346" s="84"/>
      <c r="X2346" s="84"/>
      <c r="Y2346" s="84"/>
      <c r="Z2346" s="84"/>
      <c r="AA2346" s="84"/>
      <c r="AB2346" s="84"/>
      <c r="AC2346" s="84"/>
      <c r="AD2346" s="84"/>
    </row>
    <row r="2347" spans="1:30">
      <c r="A2347" s="666">
        <v>43993</v>
      </c>
      <c r="B2347" s="115" t="s">
        <v>909</v>
      </c>
      <c r="C2347" s="486">
        <v>881929666</v>
      </c>
      <c r="D2347" s="115" t="s">
        <v>139</v>
      </c>
      <c r="E2347" s="115" t="s">
        <v>140</v>
      </c>
      <c r="F2347" s="666">
        <v>43993</v>
      </c>
      <c r="G2347" s="486"/>
      <c r="H2347" s="37"/>
      <c r="I2347" s="486"/>
      <c r="J2347" s="666">
        <v>44020</v>
      </c>
      <c r="K2347" s="486"/>
      <c r="L2347" s="486"/>
      <c r="M2347" s="486"/>
      <c r="N2347" s="486"/>
      <c r="O2347" s="486"/>
      <c r="P2347" s="486"/>
      <c r="Q2347" s="486"/>
      <c r="R2347" s="84"/>
      <c r="S2347" s="84"/>
      <c r="T2347" s="84"/>
      <c r="U2347" s="84"/>
      <c r="V2347" s="84"/>
      <c r="W2347" s="84"/>
      <c r="X2347" s="84"/>
      <c r="Y2347" s="84"/>
      <c r="Z2347" s="84"/>
      <c r="AA2347" s="84"/>
      <c r="AB2347" s="84"/>
      <c r="AC2347" s="84"/>
      <c r="AD2347" s="84"/>
    </row>
    <row r="2348" spans="1:30">
      <c r="A2348" s="666">
        <v>43994</v>
      </c>
      <c r="B2348" s="115" t="s">
        <v>909</v>
      </c>
      <c r="C2348" s="486">
        <v>881822322</v>
      </c>
      <c r="D2348" s="115" t="s">
        <v>139</v>
      </c>
      <c r="E2348" s="115" t="s">
        <v>140</v>
      </c>
      <c r="F2348" s="666">
        <v>43994</v>
      </c>
      <c r="G2348" s="486"/>
      <c r="H2348" s="37"/>
      <c r="I2348" s="486"/>
      <c r="J2348" s="666">
        <v>43999</v>
      </c>
      <c r="K2348" s="486"/>
      <c r="L2348" s="486"/>
      <c r="M2348" s="486"/>
      <c r="N2348" s="486"/>
      <c r="O2348" s="486"/>
      <c r="P2348" s="486"/>
      <c r="Q2348" s="486"/>
      <c r="R2348" s="84"/>
      <c r="S2348" s="84"/>
      <c r="T2348" s="84"/>
      <c r="U2348" s="84"/>
      <c r="V2348" s="84"/>
      <c r="W2348" s="84"/>
      <c r="X2348" s="84"/>
      <c r="Y2348" s="84"/>
      <c r="Z2348" s="84"/>
      <c r="AA2348" s="84"/>
      <c r="AB2348" s="84"/>
      <c r="AC2348" s="84"/>
      <c r="AD2348" s="84"/>
    </row>
    <row r="2349" spans="1:30">
      <c r="A2349" s="666">
        <v>43994</v>
      </c>
      <c r="B2349" s="115" t="s">
        <v>909</v>
      </c>
      <c r="C2349" s="486">
        <v>881576639</v>
      </c>
      <c r="D2349" s="115" t="s">
        <v>139</v>
      </c>
      <c r="E2349" s="115" t="s">
        <v>140</v>
      </c>
      <c r="F2349" s="666">
        <v>43994</v>
      </c>
      <c r="G2349" s="486"/>
      <c r="H2349" s="37"/>
      <c r="I2349" s="486"/>
      <c r="J2349" s="666">
        <v>44000</v>
      </c>
      <c r="K2349" s="486"/>
      <c r="L2349" s="486"/>
      <c r="M2349" s="486"/>
      <c r="N2349" s="486"/>
      <c r="O2349" s="486"/>
      <c r="P2349" s="486"/>
      <c r="Q2349" s="486"/>
      <c r="R2349" s="84"/>
      <c r="S2349" s="84"/>
      <c r="T2349" s="84"/>
      <c r="U2349" s="84"/>
      <c r="V2349" s="84"/>
      <c r="W2349" s="84"/>
      <c r="X2349" s="84"/>
      <c r="Y2349" s="84"/>
      <c r="Z2349" s="84"/>
      <c r="AA2349" s="84"/>
      <c r="AB2349" s="84"/>
      <c r="AC2349" s="84"/>
      <c r="AD2349" s="84"/>
    </row>
    <row r="2350" spans="1:30">
      <c r="A2350" s="666">
        <v>43994</v>
      </c>
      <c r="B2350" s="115" t="s">
        <v>909</v>
      </c>
      <c r="C2350" s="486">
        <v>880028752</v>
      </c>
      <c r="D2350" s="115" t="s">
        <v>139</v>
      </c>
      <c r="E2350" s="115" t="s">
        <v>140</v>
      </c>
      <c r="F2350" s="666">
        <v>43994</v>
      </c>
      <c r="G2350" s="486"/>
      <c r="H2350" s="37"/>
      <c r="I2350" s="486"/>
      <c r="J2350" s="666">
        <v>44001</v>
      </c>
      <c r="K2350" s="486"/>
      <c r="L2350" s="486"/>
      <c r="M2350" s="486"/>
      <c r="N2350" s="486"/>
      <c r="O2350" s="486"/>
      <c r="P2350" s="486"/>
      <c r="Q2350" s="486"/>
      <c r="R2350" s="84"/>
      <c r="S2350" s="84"/>
      <c r="T2350" s="84"/>
      <c r="U2350" s="84"/>
      <c r="V2350" s="84"/>
      <c r="W2350" s="84"/>
      <c r="X2350" s="84"/>
      <c r="Y2350" s="84"/>
      <c r="Z2350" s="84"/>
      <c r="AA2350" s="84"/>
      <c r="AB2350" s="84"/>
      <c r="AC2350" s="84"/>
      <c r="AD2350" s="84"/>
    </row>
    <row r="2351" spans="1:30">
      <c r="A2351" s="666">
        <v>43994</v>
      </c>
      <c r="B2351" s="115" t="s">
        <v>909</v>
      </c>
      <c r="C2351" s="486">
        <v>880182676</v>
      </c>
      <c r="D2351" s="115" t="s">
        <v>139</v>
      </c>
      <c r="E2351" s="115" t="s">
        <v>140</v>
      </c>
      <c r="F2351" s="666">
        <v>43994</v>
      </c>
      <c r="G2351" s="486"/>
      <c r="H2351" s="37"/>
      <c r="I2351" s="486"/>
      <c r="J2351" s="666">
        <v>44001</v>
      </c>
      <c r="K2351" s="486"/>
      <c r="L2351" s="486"/>
      <c r="M2351" s="486"/>
      <c r="N2351" s="486"/>
      <c r="O2351" s="486"/>
      <c r="P2351" s="486"/>
      <c r="Q2351" s="486"/>
      <c r="R2351" s="84"/>
      <c r="S2351" s="84"/>
      <c r="T2351" s="84"/>
      <c r="U2351" s="84"/>
      <c r="V2351" s="84"/>
      <c r="W2351" s="84"/>
      <c r="X2351" s="84"/>
      <c r="Y2351" s="84"/>
      <c r="Z2351" s="84"/>
      <c r="AA2351" s="84"/>
      <c r="AB2351" s="84"/>
      <c r="AC2351" s="84"/>
      <c r="AD2351" s="84"/>
    </row>
    <row r="2352" spans="1:30">
      <c r="A2352" s="666">
        <v>43994</v>
      </c>
      <c r="B2352" s="115" t="s">
        <v>909</v>
      </c>
      <c r="C2352" s="486">
        <v>880599673</v>
      </c>
      <c r="D2352" s="115" t="s">
        <v>139</v>
      </c>
      <c r="E2352" s="115" t="s">
        <v>140</v>
      </c>
      <c r="F2352" s="666">
        <v>43994</v>
      </c>
      <c r="G2352" s="486"/>
      <c r="H2352" s="37"/>
      <c r="I2352" s="486"/>
      <c r="J2352" s="666">
        <v>43999</v>
      </c>
      <c r="K2352" s="486"/>
      <c r="L2352" s="486"/>
      <c r="M2352" s="486"/>
      <c r="N2352" s="486"/>
      <c r="O2352" s="486"/>
      <c r="P2352" s="486"/>
      <c r="Q2352" s="486"/>
      <c r="R2352" s="84"/>
      <c r="S2352" s="84"/>
      <c r="T2352" s="84"/>
      <c r="U2352" s="84"/>
      <c r="V2352" s="84"/>
      <c r="W2352" s="84"/>
      <c r="X2352" s="84"/>
      <c r="Y2352" s="84"/>
      <c r="Z2352" s="84"/>
      <c r="AA2352" s="84"/>
      <c r="AB2352" s="84"/>
      <c r="AC2352" s="84"/>
      <c r="AD2352" s="84"/>
    </row>
    <row r="2353" spans="1:30">
      <c r="A2353" s="666">
        <v>43994</v>
      </c>
      <c r="B2353" s="115" t="s">
        <v>909</v>
      </c>
      <c r="C2353" s="486">
        <v>881503148</v>
      </c>
      <c r="D2353" s="115" t="s">
        <v>139</v>
      </c>
      <c r="E2353" s="115" t="s">
        <v>140</v>
      </c>
      <c r="F2353" s="666">
        <v>43994</v>
      </c>
      <c r="G2353" s="486"/>
      <c r="H2353" s="37"/>
      <c r="I2353" s="486"/>
      <c r="J2353" s="666">
        <v>44000</v>
      </c>
      <c r="K2353" s="486"/>
      <c r="L2353" s="486"/>
      <c r="M2353" s="486"/>
      <c r="N2353" s="486"/>
      <c r="O2353" s="486"/>
      <c r="P2353" s="486"/>
      <c r="Q2353" s="486"/>
      <c r="R2353" s="486"/>
      <c r="S2353" s="486"/>
      <c r="T2353" s="486"/>
      <c r="U2353" s="486"/>
      <c r="V2353" s="486"/>
      <c r="W2353" s="486"/>
      <c r="X2353" s="486"/>
      <c r="Y2353" s="486"/>
      <c r="Z2353" s="486"/>
      <c r="AA2353" s="486"/>
      <c r="AB2353" s="486"/>
      <c r="AC2353" s="486"/>
      <c r="AD2353" s="84"/>
    </row>
    <row r="2354" spans="1:30">
      <c r="A2354" s="666">
        <v>43994</v>
      </c>
      <c r="B2354" s="115" t="s">
        <v>909</v>
      </c>
      <c r="C2354" s="486">
        <v>880117908</v>
      </c>
      <c r="D2354" s="115" t="s">
        <v>139</v>
      </c>
      <c r="E2354" s="115" t="s">
        <v>140</v>
      </c>
      <c r="F2354" s="666">
        <v>43994</v>
      </c>
      <c r="G2354" s="486"/>
      <c r="H2354" s="37"/>
      <c r="I2354" s="486"/>
      <c r="J2354" s="666">
        <v>44011</v>
      </c>
      <c r="K2354" s="486"/>
      <c r="L2354" s="486"/>
      <c r="M2354" s="486"/>
      <c r="N2354" s="486"/>
      <c r="O2354" s="486"/>
      <c r="P2354" s="486"/>
      <c r="Q2354" s="486"/>
      <c r="R2354" s="486"/>
      <c r="S2354" s="486"/>
      <c r="T2354" s="486"/>
      <c r="U2354" s="486"/>
      <c r="V2354" s="486"/>
      <c r="W2354" s="486"/>
      <c r="X2354" s="486"/>
      <c r="Y2354" s="486"/>
      <c r="Z2354" s="486"/>
      <c r="AA2354" s="486"/>
      <c r="AB2354" s="486"/>
      <c r="AC2354" s="486"/>
      <c r="AD2354" s="84"/>
    </row>
    <row r="2355" spans="1:30">
      <c r="A2355" s="666">
        <v>43997</v>
      </c>
      <c r="B2355" s="115" t="s">
        <v>909</v>
      </c>
      <c r="C2355" s="486">
        <v>882037788</v>
      </c>
      <c r="D2355" s="115" t="s">
        <v>139</v>
      </c>
      <c r="E2355" s="115" t="s">
        <v>140</v>
      </c>
      <c r="F2355" s="666">
        <v>43997</v>
      </c>
      <c r="G2355" s="486"/>
      <c r="H2355" s="23"/>
      <c r="I2355" s="666"/>
      <c r="J2355" s="666">
        <v>44006</v>
      </c>
      <c r="K2355" s="486"/>
      <c r="L2355" s="486"/>
      <c r="M2355" s="115"/>
      <c r="N2355" s="486"/>
      <c r="O2355" s="486"/>
      <c r="P2355" s="486"/>
      <c r="Q2355" s="486"/>
      <c r="R2355" s="486"/>
      <c r="S2355" s="486"/>
      <c r="T2355" s="486"/>
      <c r="U2355" s="486"/>
      <c r="V2355" s="486"/>
      <c r="W2355" s="486"/>
      <c r="X2355" s="486"/>
      <c r="Y2355" s="486"/>
      <c r="Z2355" s="486"/>
      <c r="AA2355" s="486"/>
      <c r="AB2355" s="486"/>
      <c r="AC2355" s="486"/>
      <c r="AD2355" s="84"/>
    </row>
    <row r="2356" spans="1:30">
      <c r="A2356" s="666">
        <v>43997</v>
      </c>
      <c r="B2356" s="115" t="s">
        <v>909</v>
      </c>
      <c r="C2356" s="486">
        <v>882099804</v>
      </c>
      <c r="D2356" s="115" t="s">
        <v>139</v>
      </c>
      <c r="E2356" s="115" t="s">
        <v>140</v>
      </c>
      <c r="F2356" s="666">
        <v>43997</v>
      </c>
      <c r="G2356" s="486"/>
      <c r="H2356" s="23"/>
      <c r="I2356" s="486"/>
      <c r="J2356" s="666">
        <v>44011</v>
      </c>
      <c r="K2356" s="486"/>
      <c r="L2356" s="486"/>
      <c r="M2356" s="115"/>
      <c r="N2356" s="486"/>
      <c r="O2356" s="486"/>
      <c r="P2356" s="486"/>
      <c r="Q2356" s="486"/>
      <c r="R2356" s="486"/>
      <c r="S2356" s="486"/>
      <c r="T2356" s="486"/>
      <c r="U2356" s="486"/>
      <c r="V2356" s="486"/>
      <c r="W2356" s="486"/>
      <c r="X2356" s="486"/>
      <c r="Y2356" s="486"/>
      <c r="Z2356" s="486"/>
      <c r="AA2356" s="486"/>
      <c r="AB2356" s="486"/>
      <c r="AC2356" s="486"/>
      <c r="AD2356" s="84"/>
    </row>
    <row r="2357" spans="1:30">
      <c r="A2357" s="666">
        <v>43997</v>
      </c>
      <c r="B2357" s="115" t="s">
        <v>909</v>
      </c>
      <c r="C2357" s="486">
        <v>880181961</v>
      </c>
      <c r="D2357" s="115" t="s">
        <v>139</v>
      </c>
      <c r="E2357" s="115" t="s">
        <v>140</v>
      </c>
      <c r="F2357" s="666">
        <v>43997</v>
      </c>
      <c r="G2357" s="486"/>
      <c r="H2357" s="23"/>
      <c r="I2357" s="486"/>
      <c r="J2357" s="666">
        <v>44006</v>
      </c>
      <c r="K2357" s="486"/>
      <c r="L2357" s="486"/>
      <c r="M2357" s="115"/>
      <c r="N2357" s="486"/>
      <c r="O2357" s="486"/>
      <c r="P2357" s="486"/>
      <c r="Q2357" s="486"/>
      <c r="R2357" s="486"/>
      <c r="S2357" s="486"/>
      <c r="T2357" s="486"/>
      <c r="U2357" s="486"/>
      <c r="V2357" s="486"/>
      <c r="W2357" s="486"/>
      <c r="X2357" s="486"/>
      <c r="Y2357" s="486"/>
      <c r="Z2357" s="486"/>
      <c r="AA2357" s="486"/>
      <c r="AB2357" s="486"/>
      <c r="AC2357" s="486"/>
      <c r="AD2357" s="84"/>
    </row>
    <row r="2358" spans="1:30">
      <c r="A2358" s="666">
        <v>43997</v>
      </c>
      <c r="B2358" s="115" t="s">
        <v>909</v>
      </c>
      <c r="C2358" s="486">
        <v>880037002</v>
      </c>
      <c r="D2358" s="115" t="s">
        <v>139</v>
      </c>
      <c r="E2358" s="115" t="s">
        <v>140</v>
      </c>
      <c r="F2358" s="666">
        <v>43997</v>
      </c>
      <c r="G2358" s="486"/>
      <c r="H2358" s="23"/>
      <c r="I2358" s="486"/>
      <c r="J2358" s="666">
        <v>44001</v>
      </c>
      <c r="K2358" s="486"/>
      <c r="L2358" s="486"/>
      <c r="M2358" s="115"/>
      <c r="N2358" s="486"/>
      <c r="O2358" s="486"/>
      <c r="P2358" s="486"/>
      <c r="Q2358" s="486"/>
      <c r="R2358" s="84"/>
      <c r="S2358" s="84"/>
      <c r="T2358" s="84"/>
      <c r="U2358" s="84"/>
      <c r="V2358" s="84"/>
      <c r="W2358" s="84"/>
      <c r="X2358" s="84"/>
      <c r="Y2358" s="84"/>
      <c r="Z2358" s="84"/>
      <c r="AA2358" s="84"/>
      <c r="AB2358" s="84"/>
      <c r="AC2358" s="84"/>
      <c r="AD2358" s="84"/>
    </row>
    <row r="2359" spans="1:30">
      <c r="A2359" s="666">
        <v>43997</v>
      </c>
      <c r="B2359" s="115" t="s">
        <v>909</v>
      </c>
      <c r="C2359" s="486">
        <v>882026058</v>
      </c>
      <c r="D2359" s="115" t="s">
        <v>139</v>
      </c>
      <c r="E2359" s="115" t="s">
        <v>140</v>
      </c>
      <c r="F2359" s="666">
        <v>43997</v>
      </c>
      <c r="G2359" s="486"/>
      <c r="H2359" s="23"/>
      <c r="I2359" s="486"/>
      <c r="J2359" s="666">
        <v>44012</v>
      </c>
      <c r="K2359" s="486"/>
      <c r="L2359" s="486"/>
      <c r="M2359" s="115"/>
      <c r="N2359" s="486"/>
      <c r="O2359" s="486"/>
      <c r="P2359" s="486"/>
      <c r="Q2359" s="486"/>
      <c r="R2359" s="84"/>
      <c r="S2359" s="84"/>
      <c r="T2359" s="84"/>
      <c r="U2359" s="84"/>
      <c r="V2359" s="84"/>
      <c r="W2359" s="84"/>
      <c r="X2359" s="84"/>
      <c r="Y2359" s="84"/>
      <c r="Z2359" s="84"/>
      <c r="AA2359" s="84"/>
      <c r="AB2359" s="84"/>
      <c r="AC2359" s="84"/>
      <c r="AD2359" s="84"/>
    </row>
    <row r="2360" spans="1:30">
      <c r="A2360" s="666">
        <v>43997</v>
      </c>
      <c r="B2360" s="115" t="s">
        <v>909</v>
      </c>
      <c r="C2360" s="37">
        <v>880005960</v>
      </c>
      <c r="D2360" s="115" t="s">
        <v>139</v>
      </c>
      <c r="E2360" s="115" t="s">
        <v>140</v>
      </c>
      <c r="F2360" s="666">
        <v>43997</v>
      </c>
      <c r="G2360" s="486"/>
      <c r="H2360" s="23"/>
      <c r="I2360" s="486"/>
      <c r="J2360" s="666">
        <v>43998</v>
      </c>
      <c r="K2360" s="486"/>
      <c r="L2360" s="486"/>
      <c r="M2360" s="115"/>
      <c r="N2360" s="486"/>
      <c r="O2360" s="486"/>
      <c r="P2360" s="486"/>
      <c r="Q2360" s="486"/>
      <c r="R2360" s="84"/>
      <c r="S2360" s="84"/>
      <c r="T2360" s="84"/>
      <c r="U2360" s="84"/>
      <c r="V2360" s="84"/>
      <c r="W2360" s="84"/>
      <c r="X2360" s="84"/>
      <c r="Y2360" s="84"/>
      <c r="Z2360" s="84"/>
      <c r="AA2360" s="84"/>
      <c r="AB2360" s="84"/>
      <c r="AC2360" s="84"/>
      <c r="AD2360" s="84"/>
    </row>
    <row r="2361" spans="1:30">
      <c r="A2361" s="666">
        <v>43997</v>
      </c>
      <c r="B2361" s="115" t="s">
        <v>909</v>
      </c>
      <c r="C2361" s="37">
        <v>880018523</v>
      </c>
      <c r="D2361" s="115" t="s">
        <v>139</v>
      </c>
      <c r="E2361" s="115" t="s">
        <v>140</v>
      </c>
      <c r="F2361" s="666">
        <v>43997</v>
      </c>
      <c r="G2361" s="486"/>
      <c r="H2361" s="23"/>
      <c r="I2361" s="486"/>
      <c r="J2361" s="666">
        <v>44019</v>
      </c>
      <c r="K2361" s="486"/>
      <c r="L2361" s="84"/>
      <c r="M2361" s="486"/>
      <c r="N2361" s="486"/>
      <c r="O2361" s="486"/>
      <c r="P2361" s="486"/>
      <c r="Q2361" s="486"/>
      <c r="R2361" s="84"/>
      <c r="S2361" s="84"/>
      <c r="T2361" s="84"/>
      <c r="U2361" s="84"/>
      <c r="V2361" s="84"/>
      <c r="W2361" s="84"/>
      <c r="X2361" s="84"/>
      <c r="Y2361" s="84"/>
      <c r="Z2361" s="84"/>
      <c r="AA2361" s="84"/>
      <c r="AB2361" s="84"/>
      <c r="AC2361" s="84"/>
      <c r="AD2361" s="84"/>
    </row>
    <row r="2362" spans="1:30">
      <c r="A2362" s="666">
        <v>43998</v>
      </c>
      <c r="B2362" s="115" t="s">
        <v>909</v>
      </c>
      <c r="C2362" s="486">
        <v>881393800</v>
      </c>
      <c r="D2362" s="115" t="s">
        <v>139</v>
      </c>
      <c r="E2362" s="115" t="s">
        <v>140</v>
      </c>
      <c r="F2362" s="666">
        <v>43998</v>
      </c>
      <c r="G2362" s="486"/>
      <c r="H2362" s="486"/>
      <c r="I2362" s="23"/>
      <c r="J2362" s="666">
        <v>44005</v>
      </c>
      <c r="K2362" s="37"/>
      <c r="L2362" s="37"/>
      <c r="M2362" s="37"/>
      <c r="N2362" s="84"/>
      <c r="O2362" s="84"/>
      <c r="P2362" s="84"/>
      <c r="Q2362" s="84"/>
      <c r="R2362" s="84"/>
      <c r="S2362" s="84"/>
      <c r="T2362" s="84"/>
      <c r="U2362" s="84"/>
      <c r="V2362" s="84"/>
      <c r="W2362" s="84"/>
      <c r="X2362" s="84"/>
      <c r="Y2362" s="84"/>
      <c r="Z2362" s="84"/>
      <c r="AA2362" s="84"/>
      <c r="AB2362" s="84"/>
      <c r="AC2362" s="84"/>
      <c r="AD2362" s="84"/>
    </row>
    <row r="2363" spans="1:30">
      <c r="A2363" s="666">
        <v>43998</v>
      </c>
      <c r="B2363" s="115" t="s">
        <v>909</v>
      </c>
      <c r="C2363" s="486">
        <v>880523901</v>
      </c>
      <c r="D2363" s="115" t="s">
        <v>139</v>
      </c>
      <c r="E2363" s="115" t="s">
        <v>140</v>
      </c>
      <c r="F2363" s="666">
        <v>43998</v>
      </c>
      <c r="G2363" s="486"/>
      <c r="H2363" s="486"/>
      <c r="I2363" s="23"/>
      <c r="J2363" s="666">
        <v>44032</v>
      </c>
      <c r="K2363" s="37"/>
      <c r="L2363" s="37"/>
      <c r="M2363" s="37"/>
      <c r="N2363" s="84"/>
      <c r="O2363" s="84"/>
      <c r="P2363" s="84"/>
      <c r="Q2363" s="84"/>
      <c r="R2363" s="84"/>
      <c r="S2363" s="84"/>
      <c r="T2363" s="84"/>
      <c r="U2363" s="84"/>
      <c r="V2363" s="84"/>
      <c r="W2363" s="84"/>
      <c r="X2363" s="84"/>
      <c r="Y2363" s="84"/>
      <c r="Z2363" s="84"/>
      <c r="AA2363" s="84"/>
      <c r="AB2363" s="84"/>
      <c r="AC2363" s="84"/>
      <c r="AD2363" s="84"/>
    </row>
    <row r="2364" spans="1:30">
      <c r="A2364" s="666">
        <v>43998</v>
      </c>
      <c r="B2364" s="115" t="s">
        <v>909</v>
      </c>
      <c r="C2364" s="486">
        <v>881895953</v>
      </c>
      <c r="D2364" s="115" t="s">
        <v>139</v>
      </c>
      <c r="E2364" s="115" t="s">
        <v>140</v>
      </c>
      <c r="F2364" s="666">
        <v>43998</v>
      </c>
      <c r="G2364" s="486"/>
      <c r="H2364" s="486"/>
      <c r="I2364" s="23"/>
      <c r="J2364" s="666">
        <v>44026</v>
      </c>
      <c r="K2364" s="37"/>
      <c r="L2364" s="37"/>
      <c r="M2364" s="37"/>
      <c r="N2364" s="84"/>
      <c r="O2364" s="84"/>
      <c r="P2364" s="84"/>
      <c r="Q2364" s="84"/>
      <c r="R2364" s="84"/>
      <c r="S2364" s="84"/>
      <c r="T2364" s="84"/>
      <c r="U2364" s="84"/>
      <c r="V2364" s="84"/>
      <c r="W2364" s="84"/>
      <c r="X2364" s="84"/>
      <c r="Y2364" s="84"/>
      <c r="Z2364" s="84"/>
      <c r="AA2364" s="84"/>
      <c r="AB2364" s="84"/>
      <c r="AC2364" s="84"/>
      <c r="AD2364" s="84"/>
    </row>
    <row r="2365" spans="1:30">
      <c r="A2365" s="666">
        <v>43998</v>
      </c>
      <c r="B2365" s="115" t="s">
        <v>909</v>
      </c>
      <c r="C2365" s="486">
        <v>882162483</v>
      </c>
      <c r="D2365" s="115" t="s">
        <v>139</v>
      </c>
      <c r="E2365" s="115" t="s">
        <v>140</v>
      </c>
      <c r="F2365" s="666">
        <v>43998</v>
      </c>
      <c r="G2365" s="486"/>
      <c r="H2365" s="486"/>
      <c r="I2365" s="23"/>
      <c r="J2365" s="666">
        <v>44005</v>
      </c>
      <c r="K2365" s="37"/>
      <c r="L2365" s="37"/>
      <c r="M2365" s="37"/>
      <c r="N2365" s="84"/>
      <c r="O2365" s="84"/>
      <c r="P2365" s="84"/>
      <c r="Q2365" s="84"/>
      <c r="R2365" s="84"/>
      <c r="S2365" s="84"/>
      <c r="T2365" s="84"/>
      <c r="U2365" s="84"/>
      <c r="V2365" s="84"/>
      <c r="W2365" s="84"/>
      <c r="X2365" s="84"/>
      <c r="Y2365" s="84"/>
      <c r="Z2365" s="84"/>
      <c r="AA2365" s="84"/>
      <c r="AB2365" s="84"/>
      <c r="AC2365" s="84"/>
      <c r="AD2365" s="84"/>
    </row>
    <row r="2366" spans="1:30">
      <c r="A2366" s="666">
        <v>43998</v>
      </c>
      <c r="B2366" s="115" t="s">
        <v>909</v>
      </c>
      <c r="C2366" s="486">
        <v>880972084</v>
      </c>
      <c r="D2366" s="115" t="s">
        <v>139</v>
      </c>
      <c r="E2366" s="115" t="s">
        <v>140</v>
      </c>
      <c r="F2366" s="666">
        <v>43998</v>
      </c>
      <c r="G2366" s="486"/>
      <c r="H2366" s="486"/>
      <c r="I2366" s="23"/>
      <c r="J2366" s="666">
        <v>44001</v>
      </c>
      <c r="K2366" s="84"/>
      <c r="L2366" s="37"/>
      <c r="M2366" s="84"/>
      <c r="N2366" s="84"/>
      <c r="O2366" s="84"/>
      <c r="P2366" s="84"/>
      <c r="Q2366" s="84"/>
      <c r="R2366" s="84"/>
      <c r="S2366" s="84"/>
      <c r="T2366" s="84"/>
      <c r="U2366" s="84"/>
      <c r="V2366" s="84"/>
      <c r="W2366" s="84"/>
      <c r="X2366" s="84"/>
      <c r="Y2366" s="84"/>
      <c r="Z2366" s="84"/>
      <c r="AA2366" s="84"/>
      <c r="AB2366" s="84"/>
      <c r="AC2366" s="84"/>
      <c r="AD2366" s="84"/>
    </row>
    <row r="2367" spans="1:30">
      <c r="A2367" s="666">
        <v>43998</v>
      </c>
      <c r="B2367" s="115" t="s">
        <v>909</v>
      </c>
      <c r="C2367" s="486">
        <v>881538727</v>
      </c>
      <c r="D2367" s="115" t="s">
        <v>139</v>
      </c>
      <c r="E2367" s="115" t="s">
        <v>140</v>
      </c>
      <c r="F2367" s="666">
        <v>43998</v>
      </c>
      <c r="G2367" s="486"/>
      <c r="H2367" s="486"/>
      <c r="I2367" s="23"/>
      <c r="J2367" s="666">
        <v>44000</v>
      </c>
      <c r="K2367" s="84"/>
      <c r="L2367" s="37"/>
      <c r="M2367" s="84"/>
      <c r="N2367" s="84"/>
      <c r="O2367" s="84"/>
      <c r="P2367" s="84"/>
      <c r="Q2367" s="84"/>
      <c r="R2367" s="84"/>
      <c r="S2367" s="84"/>
      <c r="T2367" s="84"/>
      <c r="U2367" s="84"/>
      <c r="V2367" s="84"/>
      <c r="W2367" s="84"/>
      <c r="X2367" s="84"/>
      <c r="Y2367" s="84"/>
      <c r="Z2367" s="84"/>
      <c r="AA2367" s="84"/>
      <c r="AB2367" s="84"/>
      <c r="AC2367" s="84"/>
      <c r="AD2367" s="84"/>
    </row>
    <row r="2368" spans="1:30">
      <c r="A2368" s="666">
        <v>43998</v>
      </c>
      <c r="B2368" s="115" t="s">
        <v>909</v>
      </c>
      <c r="C2368" s="486">
        <v>882040905</v>
      </c>
      <c r="D2368" s="115" t="s">
        <v>139</v>
      </c>
      <c r="E2368" s="115" t="s">
        <v>140</v>
      </c>
      <c r="F2368" s="666">
        <v>43998</v>
      </c>
      <c r="G2368" s="486"/>
      <c r="H2368" s="486"/>
      <c r="I2368" s="23"/>
      <c r="J2368" s="666">
        <v>44005</v>
      </c>
      <c r="K2368" s="84"/>
      <c r="L2368" s="37"/>
      <c r="M2368" s="84"/>
      <c r="N2368" s="84"/>
      <c r="O2368" s="84"/>
      <c r="P2368" s="84"/>
      <c r="Q2368" s="84"/>
      <c r="R2368" s="84"/>
      <c r="S2368" s="84"/>
      <c r="T2368" s="84"/>
      <c r="U2368" s="84"/>
      <c r="V2368" s="84"/>
      <c r="W2368" s="84"/>
      <c r="X2368" s="84"/>
      <c r="Y2368" s="84"/>
      <c r="Z2368" s="84"/>
      <c r="AA2368" s="84"/>
      <c r="AB2368" s="84"/>
      <c r="AC2368" s="84"/>
      <c r="AD2368" s="84"/>
    </row>
    <row r="2369" spans="1:30">
      <c r="A2369" s="666">
        <v>43999</v>
      </c>
      <c r="B2369" s="115" t="s">
        <v>909</v>
      </c>
      <c r="C2369" s="486">
        <v>882211855</v>
      </c>
      <c r="D2369" s="115" t="s">
        <v>139</v>
      </c>
      <c r="E2369" s="115" t="s">
        <v>140</v>
      </c>
      <c r="F2369" s="666">
        <v>43999</v>
      </c>
      <c r="G2369" s="486"/>
      <c r="H2369" s="486"/>
      <c r="I2369" s="23"/>
      <c r="J2369" s="666">
        <v>44013</v>
      </c>
      <c r="K2369" s="486"/>
      <c r="L2369" s="37"/>
      <c r="M2369" s="664"/>
      <c r="N2369" s="84"/>
      <c r="O2369" s="84"/>
      <c r="P2369" s="84"/>
      <c r="Q2369" s="84"/>
      <c r="R2369" s="84"/>
      <c r="S2369" s="84"/>
      <c r="T2369" s="84"/>
      <c r="U2369" s="84"/>
      <c r="V2369" s="84"/>
      <c r="W2369" s="84"/>
      <c r="X2369" s="84"/>
      <c r="Y2369" s="84"/>
      <c r="Z2369" s="84"/>
      <c r="AA2369" s="84"/>
      <c r="AB2369" s="84"/>
      <c r="AC2369" s="84"/>
      <c r="AD2369" s="84"/>
    </row>
    <row r="2370" spans="1:30">
      <c r="A2370" s="666">
        <v>43999</v>
      </c>
      <c r="B2370" s="115" t="s">
        <v>909</v>
      </c>
      <c r="C2370" s="486">
        <v>882015245</v>
      </c>
      <c r="D2370" s="115" t="s">
        <v>139</v>
      </c>
      <c r="E2370" s="115" t="s">
        <v>140</v>
      </c>
      <c r="F2370" s="666">
        <v>43999</v>
      </c>
      <c r="G2370" s="486"/>
      <c r="H2370" s="486"/>
      <c r="I2370" s="23"/>
      <c r="J2370" s="666">
        <v>44025</v>
      </c>
      <c r="K2370" s="486"/>
      <c r="L2370" s="37"/>
      <c r="M2370" s="664"/>
      <c r="N2370" s="84"/>
      <c r="O2370" s="84"/>
      <c r="P2370" s="84"/>
      <c r="Q2370" s="84"/>
      <c r="R2370" s="84"/>
      <c r="S2370" s="84"/>
      <c r="T2370" s="84"/>
      <c r="U2370" s="84"/>
      <c r="V2370" s="84"/>
      <c r="W2370" s="84"/>
      <c r="X2370" s="84"/>
      <c r="Y2370" s="84"/>
      <c r="Z2370" s="84"/>
      <c r="AA2370" s="84"/>
      <c r="AB2370" s="84"/>
      <c r="AC2370" s="84"/>
      <c r="AD2370" s="84"/>
    </row>
    <row r="2371" spans="1:30">
      <c r="A2371" s="666">
        <v>43999</v>
      </c>
      <c r="B2371" s="115" t="s">
        <v>909</v>
      </c>
      <c r="C2371" s="486">
        <v>881804881</v>
      </c>
      <c r="D2371" s="115" t="s">
        <v>139</v>
      </c>
      <c r="E2371" s="115" t="s">
        <v>140</v>
      </c>
      <c r="F2371" s="666">
        <v>43999</v>
      </c>
      <c r="G2371" s="486"/>
      <c r="H2371" s="486"/>
      <c r="I2371" s="23"/>
      <c r="J2371" s="666">
        <v>44014</v>
      </c>
      <c r="K2371" s="486"/>
      <c r="L2371" s="37"/>
      <c r="M2371" s="664"/>
      <c r="N2371" s="84"/>
      <c r="O2371" s="84"/>
      <c r="P2371" s="84"/>
      <c r="Q2371" s="84"/>
      <c r="R2371" s="84"/>
      <c r="S2371" s="84"/>
      <c r="T2371" s="84"/>
      <c r="U2371" s="84"/>
      <c r="V2371" s="84"/>
      <c r="W2371" s="84"/>
      <c r="X2371" s="84"/>
      <c r="Y2371" s="84"/>
      <c r="Z2371" s="84"/>
      <c r="AA2371" s="84"/>
      <c r="AB2371" s="84"/>
      <c r="AC2371" s="84"/>
      <c r="AD2371" s="84"/>
    </row>
    <row r="2372" spans="1:30">
      <c r="A2372" s="666">
        <v>43999</v>
      </c>
      <c r="B2372" s="115" t="s">
        <v>909</v>
      </c>
      <c r="C2372" s="486">
        <v>882258939</v>
      </c>
      <c r="D2372" s="115" t="s">
        <v>139</v>
      </c>
      <c r="E2372" s="115" t="s">
        <v>140</v>
      </c>
      <c r="F2372" s="666">
        <v>43999</v>
      </c>
      <c r="G2372" s="486"/>
      <c r="H2372" s="486"/>
      <c r="I2372" s="23"/>
      <c r="J2372" s="666">
        <v>44013</v>
      </c>
      <c r="K2372" s="486"/>
      <c r="L2372" s="37"/>
      <c r="M2372" s="664"/>
      <c r="N2372" s="84"/>
      <c r="O2372" s="84"/>
      <c r="P2372" s="84"/>
      <c r="Q2372" s="84"/>
      <c r="R2372" s="84"/>
      <c r="S2372" s="84"/>
      <c r="T2372" s="84"/>
      <c r="U2372" s="84"/>
      <c r="V2372" s="84"/>
      <c r="W2372" s="84"/>
      <c r="X2372" s="84"/>
      <c r="Y2372" s="84"/>
      <c r="Z2372" s="84"/>
      <c r="AA2372" s="84"/>
      <c r="AB2372" s="84"/>
      <c r="AC2372" s="84"/>
      <c r="AD2372" s="84"/>
    </row>
    <row r="2373" spans="1:30">
      <c r="A2373" s="666">
        <v>43999</v>
      </c>
      <c r="B2373" s="115" t="s">
        <v>909</v>
      </c>
      <c r="C2373" s="486">
        <v>882259090</v>
      </c>
      <c r="D2373" s="115" t="s">
        <v>139</v>
      </c>
      <c r="E2373" s="115" t="s">
        <v>140</v>
      </c>
      <c r="F2373" s="666">
        <v>43999</v>
      </c>
      <c r="G2373" s="486"/>
      <c r="H2373" s="486"/>
      <c r="I2373" s="23"/>
      <c r="J2373" s="666">
        <v>44019</v>
      </c>
      <c r="K2373" s="486"/>
      <c r="L2373" s="37"/>
      <c r="M2373" s="84"/>
      <c r="N2373" s="84"/>
      <c r="O2373" s="84"/>
      <c r="P2373" s="84"/>
      <c r="Q2373" s="84"/>
      <c r="R2373" s="84"/>
      <c r="S2373" s="84"/>
      <c r="T2373" s="84"/>
      <c r="U2373" s="84"/>
      <c r="V2373" s="84"/>
      <c r="W2373" s="84"/>
      <c r="X2373" s="84"/>
      <c r="Y2373" s="84"/>
      <c r="Z2373" s="84"/>
      <c r="AA2373" s="84"/>
      <c r="AB2373" s="84"/>
      <c r="AC2373" s="84"/>
      <c r="AD2373" s="84"/>
    </row>
    <row r="2374" spans="1:30">
      <c r="A2374" s="666">
        <v>43999</v>
      </c>
      <c r="B2374" s="115" t="s">
        <v>909</v>
      </c>
      <c r="C2374" s="486">
        <v>882258815</v>
      </c>
      <c r="D2374" s="115" t="s">
        <v>139</v>
      </c>
      <c r="E2374" s="115" t="s">
        <v>140</v>
      </c>
      <c r="F2374" s="666">
        <v>43999</v>
      </c>
      <c r="G2374" s="486"/>
      <c r="H2374" s="486"/>
      <c r="I2374" s="23"/>
      <c r="J2374" s="666">
        <v>44033</v>
      </c>
      <c r="K2374" s="486"/>
      <c r="L2374" s="37"/>
      <c r="M2374" s="84"/>
      <c r="N2374" s="84"/>
      <c r="O2374" s="84"/>
      <c r="P2374" s="84"/>
      <c r="Q2374" s="84"/>
      <c r="R2374" s="84"/>
      <c r="S2374" s="84"/>
      <c r="T2374" s="84"/>
      <c r="U2374" s="84"/>
      <c r="V2374" s="84"/>
      <c r="W2374" s="84"/>
      <c r="X2374" s="84"/>
      <c r="Y2374" s="84"/>
      <c r="Z2374" s="84"/>
      <c r="AA2374" s="84"/>
      <c r="AB2374" s="84"/>
      <c r="AC2374" s="84"/>
      <c r="AD2374" s="84"/>
    </row>
    <row r="2375" spans="1:30">
      <c r="A2375" s="666">
        <v>43999</v>
      </c>
      <c r="B2375" s="115" t="s">
        <v>909</v>
      </c>
      <c r="C2375" s="486">
        <v>882258067</v>
      </c>
      <c r="D2375" s="115" t="s">
        <v>139</v>
      </c>
      <c r="E2375" s="115" t="s">
        <v>140</v>
      </c>
      <c r="F2375" s="666">
        <v>43999</v>
      </c>
      <c r="G2375" s="486"/>
      <c r="H2375" s="486"/>
      <c r="I2375" s="23"/>
      <c r="J2375" s="666">
        <v>44032</v>
      </c>
      <c r="K2375" s="486"/>
      <c r="L2375" s="37"/>
      <c r="M2375" s="84"/>
      <c r="N2375" s="84"/>
      <c r="O2375" s="84"/>
      <c r="P2375" s="84"/>
      <c r="Q2375" s="84"/>
      <c r="R2375" s="84"/>
      <c r="S2375" s="84"/>
      <c r="T2375" s="84"/>
      <c r="U2375" s="84"/>
      <c r="V2375" s="84"/>
      <c r="W2375" s="84"/>
      <c r="X2375" s="84"/>
      <c r="Y2375" s="84"/>
      <c r="Z2375" s="84"/>
      <c r="AA2375" s="84"/>
      <c r="AB2375" s="84"/>
      <c r="AC2375" s="84"/>
      <c r="AD2375" s="84"/>
    </row>
    <row r="2376" spans="1:30">
      <c r="A2376" s="666">
        <v>43999</v>
      </c>
      <c r="B2376" s="115" t="s">
        <v>909</v>
      </c>
      <c r="C2376" s="486">
        <v>882037950</v>
      </c>
      <c r="D2376" s="115" t="s">
        <v>139</v>
      </c>
      <c r="E2376" s="115" t="s">
        <v>140</v>
      </c>
      <c r="F2376" s="666">
        <v>43999</v>
      </c>
      <c r="G2376" s="486"/>
      <c r="H2376" s="486"/>
      <c r="I2376" s="23"/>
      <c r="J2376" s="666">
        <v>44019</v>
      </c>
      <c r="K2376" s="486"/>
      <c r="L2376" s="37"/>
      <c r="M2376" s="84"/>
      <c r="N2376" s="84"/>
      <c r="O2376" s="84"/>
      <c r="P2376" s="84"/>
      <c r="Q2376" s="84"/>
      <c r="R2376" s="84"/>
      <c r="S2376" s="84"/>
      <c r="T2376" s="84"/>
      <c r="U2376" s="84"/>
      <c r="V2376" s="84"/>
      <c r="W2376" s="84"/>
      <c r="X2376" s="84"/>
      <c r="Y2376" s="84"/>
      <c r="Z2376" s="84"/>
      <c r="AA2376" s="84"/>
      <c r="AB2376" s="84"/>
      <c r="AC2376" s="84"/>
      <c r="AD2376" s="84"/>
    </row>
    <row r="2377" spans="1:30">
      <c r="A2377" s="666">
        <v>43999</v>
      </c>
      <c r="B2377" s="115" t="s">
        <v>909</v>
      </c>
      <c r="C2377" s="486">
        <v>881120784</v>
      </c>
      <c r="D2377" s="115" t="s">
        <v>139</v>
      </c>
      <c r="E2377" s="115" t="s">
        <v>140</v>
      </c>
      <c r="F2377" s="666">
        <v>43999</v>
      </c>
      <c r="G2377" s="486"/>
      <c r="H2377" s="486"/>
      <c r="I2377" s="23"/>
      <c r="J2377" s="666">
        <v>44005</v>
      </c>
      <c r="K2377" s="486"/>
      <c r="L2377" s="37"/>
      <c r="M2377" s="84"/>
      <c r="N2377" s="84"/>
      <c r="O2377" s="84"/>
      <c r="P2377" s="84"/>
      <c r="Q2377" s="84"/>
      <c r="R2377" s="84"/>
      <c r="S2377" s="84"/>
      <c r="T2377" s="84"/>
      <c r="U2377" s="84"/>
      <c r="V2377" s="84"/>
      <c r="W2377" s="84"/>
      <c r="X2377" s="84"/>
      <c r="Y2377" s="84"/>
      <c r="Z2377" s="84"/>
      <c r="AA2377" s="84"/>
      <c r="AB2377" s="84"/>
      <c r="AC2377" s="84"/>
      <c r="AD2377" s="84"/>
    </row>
    <row r="2378" spans="1:30">
      <c r="A2378" s="666">
        <v>44000</v>
      </c>
      <c r="B2378" s="115" t="s">
        <v>909</v>
      </c>
      <c r="C2378" s="486">
        <v>882041054</v>
      </c>
      <c r="D2378" s="115" t="s">
        <v>139</v>
      </c>
      <c r="E2378" s="115" t="s">
        <v>140</v>
      </c>
      <c r="F2378" s="666">
        <v>44000</v>
      </c>
      <c r="G2378" s="486"/>
      <c r="H2378" s="486"/>
      <c r="I2378" s="23"/>
      <c r="J2378" s="666">
        <v>44011</v>
      </c>
      <c r="K2378" s="486"/>
      <c r="L2378" s="486"/>
      <c r="M2378" s="486"/>
      <c r="N2378" s="486"/>
      <c r="O2378" s="486"/>
      <c r="P2378" s="486"/>
      <c r="Q2378" s="486"/>
      <c r="R2378" s="84"/>
      <c r="S2378" s="84"/>
      <c r="T2378" s="84"/>
      <c r="U2378" s="84"/>
      <c r="V2378" s="84"/>
      <c r="W2378" s="84"/>
      <c r="X2378" s="84"/>
      <c r="Y2378" s="84"/>
      <c r="Z2378" s="84"/>
      <c r="AA2378" s="84"/>
      <c r="AB2378" s="84"/>
      <c r="AC2378" s="84"/>
      <c r="AD2378" s="84"/>
    </row>
    <row r="2379" spans="1:30">
      <c r="A2379" s="666">
        <v>44000</v>
      </c>
      <c r="B2379" s="115" t="s">
        <v>909</v>
      </c>
      <c r="C2379" s="486">
        <v>881721863</v>
      </c>
      <c r="D2379" s="115" t="s">
        <v>139</v>
      </c>
      <c r="E2379" s="115" t="s">
        <v>140</v>
      </c>
      <c r="F2379" s="666">
        <v>44000</v>
      </c>
      <c r="G2379" s="486"/>
      <c r="H2379" s="486"/>
      <c r="I2379" s="23"/>
      <c r="J2379" s="666">
        <v>44034</v>
      </c>
      <c r="K2379" s="486"/>
      <c r="L2379" s="486"/>
      <c r="M2379" s="486"/>
      <c r="N2379" s="486"/>
      <c r="O2379" s="486"/>
      <c r="P2379" s="486"/>
      <c r="Q2379" s="486"/>
      <c r="R2379" s="84"/>
      <c r="S2379" s="84"/>
      <c r="T2379" s="84"/>
      <c r="U2379" s="84"/>
      <c r="V2379" s="84"/>
      <c r="W2379" s="84"/>
      <c r="X2379" s="84"/>
      <c r="Y2379" s="84"/>
      <c r="Z2379" s="84"/>
      <c r="AA2379" s="84"/>
      <c r="AB2379" s="84"/>
      <c r="AC2379" s="84"/>
      <c r="AD2379" s="84"/>
    </row>
    <row r="2380" spans="1:30">
      <c r="A2380" s="666">
        <v>44000</v>
      </c>
      <c r="B2380" s="115" t="s">
        <v>909</v>
      </c>
      <c r="C2380" s="486">
        <v>880064705</v>
      </c>
      <c r="D2380" s="115" t="s">
        <v>139</v>
      </c>
      <c r="E2380" s="115" t="s">
        <v>140</v>
      </c>
      <c r="F2380" s="666">
        <v>44000</v>
      </c>
      <c r="G2380" s="486"/>
      <c r="H2380" s="486"/>
      <c r="I2380" s="23"/>
      <c r="J2380" s="666">
        <v>44006</v>
      </c>
      <c r="K2380" s="486"/>
      <c r="L2380" s="486"/>
      <c r="M2380" s="486"/>
      <c r="N2380" s="486"/>
      <c r="O2380" s="486"/>
      <c r="P2380" s="486"/>
      <c r="Q2380" s="486"/>
      <c r="R2380" s="84"/>
      <c r="S2380" s="84"/>
      <c r="T2380" s="84"/>
      <c r="U2380" s="84"/>
      <c r="V2380" s="84"/>
      <c r="W2380" s="84"/>
      <c r="X2380" s="84"/>
      <c r="Y2380" s="84"/>
      <c r="Z2380" s="84"/>
      <c r="AA2380" s="84"/>
      <c r="AB2380" s="84"/>
      <c r="AC2380" s="84"/>
      <c r="AD2380" s="84"/>
    </row>
    <row r="2381" spans="1:30">
      <c r="A2381" s="666">
        <v>44000</v>
      </c>
      <c r="B2381" s="115" t="s">
        <v>909</v>
      </c>
      <c r="C2381" s="486">
        <v>881165721</v>
      </c>
      <c r="D2381" s="115" t="s">
        <v>139</v>
      </c>
      <c r="E2381" s="115" t="s">
        <v>140</v>
      </c>
      <c r="F2381" s="666">
        <v>44000</v>
      </c>
      <c r="G2381" s="486"/>
      <c r="H2381" s="486"/>
      <c r="I2381" s="23"/>
      <c r="J2381" s="666">
        <v>44012</v>
      </c>
      <c r="K2381" s="486"/>
      <c r="L2381" s="486"/>
      <c r="M2381" s="486"/>
      <c r="N2381" s="486"/>
      <c r="O2381" s="486"/>
      <c r="P2381" s="486"/>
      <c r="Q2381" s="486"/>
      <c r="R2381" s="84"/>
      <c r="S2381" s="84"/>
      <c r="T2381" s="84"/>
      <c r="U2381" s="84"/>
      <c r="V2381" s="84"/>
      <c r="W2381" s="84"/>
      <c r="X2381" s="84"/>
      <c r="Y2381" s="84"/>
      <c r="Z2381" s="84"/>
      <c r="AA2381" s="84"/>
      <c r="AB2381" s="84"/>
      <c r="AC2381" s="84"/>
      <c r="AD2381" s="84"/>
    </row>
    <row r="2382" spans="1:30">
      <c r="A2382" s="666">
        <v>44000</v>
      </c>
      <c r="B2382" s="115" t="s">
        <v>909</v>
      </c>
      <c r="C2382" s="486">
        <v>881576639</v>
      </c>
      <c r="D2382" s="115" t="s">
        <v>139</v>
      </c>
      <c r="E2382" s="115" t="s">
        <v>140</v>
      </c>
      <c r="F2382" s="666">
        <v>44000</v>
      </c>
      <c r="G2382" s="486"/>
      <c r="H2382" s="486"/>
      <c r="I2382" s="23"/>
      <c r="J2382" s="666">
        <v>44026</v>
      </c>
      <c r="K2382" s="486"/>
      <c r="L2382" s="486"/>
      <c r="M2382" s="486"/>
      <c r="N2382" s="486"/>
      <c r="O2382" s="486"/>
      <c r="P2382" s="486"/>
      <c r="Q2382" s="486"/>
      <c r="R2382" s="84"/>
      <c r="S2382" s="84"/>
      <c r="T2382" s="84"/>
      <c r="U2382" s="84"/>
      <c r="V2382" s="84"/>
      <c r="W2382" s="84"/>
      <c r="X2382" s="84"/>
      <c r="Y2382" s="84"/>
      <c r="Z2382" s="84"/>
      <c r="AA2382" s="84"/>
      <c r="AB2382" s="84"/>
      <c r="AC2382" s="84"/>
      <c r="AD2382" s="84"/>
    </row>
    <row r="2383" spans="1:30">
      <c r="A2383" s="666">
        <v>44000</v>
      </c>
      <c r="B2383" s="115" t="s">
        <v>909</v>
      </c>
      <c r="C2383" s="486">
        <v>881029776</v>
      </c>
      <c r="D2383" s="115" t="s">
        <v>139</v>
      </c>
      <c r="E2383" s="115" t="s">
        <v>140</v>
      </c>
      <c r="F2383" s="666">
        <v>44000</v>
      </c>
      <c r="G2383" s="485"/>
      <c r="H2383" s="485"/>
      <c r="I2383" s="23"/>
      <c r="J2383" s="733">
        <v>44025</v>
      </c>
      <c r="K2383" s="485"/>
      <c r="L2383" s="485"/>
      <c r="M2383" s="485"/>
      <c r="N2383" s="485"/>
      <c r="O2383" s="485"/>
      <c r="P2383" s="485"/>
      <c r="Q2383" s="485"/>
      <c r="R2383" s="84"/>
      <c r="S2383" s="84"/>
      <c r="T2383" s="84"/>
      <c r="U2383" s="84"/>
      <c r="V2383" s="84"/>
      <c r="W2383" s="84"/>
      <c r="X2383" s="84"/>
      <c r="Y2383" s="84"/>
      <c r="Z2383" s="84"/>
      <c r="AA2383" s="84"/>
      <c r="AB2383" s="84"/>
      <c r="AC2383" s="84"/>
      <c r="AD2383" s="84"/>
    </row>
    <row r="2384" spans="1:30">
      <c r="A2384" s="666">
        <v>44000</v>
      </c>
      <c r="B2384" s="115" t="s">
        <v>909</v>
      </c>
      <c r="C2384" s="486">
        <v>881430360</v>
      </c>
      <c r="D2384" s="115" t="s">
        <v>139</v>
      </c>
      <c r="E2384" s="115" t="s">
        <v>140</v>
      </c>
      <c r="F2384" s="666">
        <v>44000</v>
      </c>
      <c r="G2384" s="486"/>
      <c r="H2384" s="486"/>
      <c r="I2384" s="23"/>
      <c r="J2384" s="666">
        <v>44026</v>
      </c>
      <c r="K2384" s="486"/>
      <c r="L2384" s="486"/>
      <c r="M2384" s="486"/>
      <c r="N2384" s="486"/>
      <c r="O2384" s="486"/>
      <c r="P2384" s="486"/>
      <c r="Q2384" s="486"/>
      <c r="R2384" s="84"/>
      <c r="S2384" s="84"/>
      <c r="T2384" s="84"/>
      <c r="U2384" s="84"/>
      <c r="V2384" s="84"/>
      <c r="W2384" s="84"/>
      <c r="X2384" s="84"/>
      <c r="Y2384" s="84"/>
      <c r="Z2384" s="84"/>
      <c r="AA2384" s="84"/>
      <c r="AB2384" s="84"/>
      <c r="AC2384" s="84"/>
      <c r="AD2384" s="84"/>
    </row>
    <row r="2385" spans="1:30">
      <c r="A2385" s="265">
        <v>44000</v>
      </c>
      <c r="B2385" s="115" t="s">
        <v>909</v>
      </c>
      <c r="C2385" s="486">
        <v>880064705</v>
      </c>
      <c r="D2385" s="115" t="s">
        <v>139</v>
      </c>
      <c r="E2385" s="115" t="s">
        <v>140</v>
      </c>
      <c r="F2385" s="666"/>
      <c r="G2385" s="486"/>
      <c r="H2385" s="486"/>
      <c r="I2385" s="84"/>
      <c r="J2385" s="666">
        <v>44013</v>
      </c>
      <c r="K2385" s="486"/>
      <c r="L2385" s="37"/>
      <c r="M2385" s="664"/>
      <c r="N2385" s="84"/>
      <c r="O2385" s="84"/>
      <c r="P2385" s="84"/>
      <c r="Q2385" s="84"/>
      <c r="R2385" s="84"/>
      <c r="S2385" s="84"/>
      <c r="T2385" s="84"/>
      <c r="U2385" s="84"/>
      <c r="V2385" s="84"/>
      <c r="W2385" s="84"/>
      <c r="X2385" s="84"/>
      <c r="Y2385" s="84"/>
      <c r="Z2385" s="84"/>
      <c r="AA2385" s="84"/>
      <c r="AB2385" s="84"/>
      <c r="AC2385" s="84"/>
      <c r="AD2385" s="84"/>
    </row>
    <row r="2386" spans="1:30">
      <c r="A2386" s="265">
        <v>44000</v>
      </c>
      <c r="B2386" s="115" t="s">
        <v>909</v>
      </c>
      <c r="C2386" s="486">
        <v>880008403</v>
      </c>
      <c r="D2386" s="115" t="s">
        <v>139</v>
      </c>
      <c r="E2386" s="115" t="s">
        <v>140</v>
      </c>
      <c r="F2386" s="666"/>
      <c r="G2386" s="486"/>
      <c r="H2386" s="486"/>
      <c r="I2386" s="84"/>
      <c r="J2386" s="666">
        <v>44013</v>
      </c>
      <c r="K2386" s="486"/>
      <c r="L2386" s="37"/>
      <c r="M2386" s="664"/>
      <c r="N2386" s="84"/>
      <c r="O2386" s="84"/>
      <c r="P2386" s="84"/>
      <c r="Q2386" s="84"/>
      <c r="R2386" s="84"/>
      <c r="S2386" s="84"/>
      <c r="T2386" s="84"/>
      <c r="U2386" s="84"/>
      <c r="V2386" s="84"/>
      <c r="W2386" s="84"/>
      <c r="X2386" s="84"/>
      <c r="Y2386" s="84"/>
      <c r="Z2386" s="84"/>
      <c r="AA2386" s="84"/>
      <c r="AB2386" s="84"/>
      <c r="AC2386" s="84"/>
      <c r="AD2386" s="84"/>
    </row>
    <row r="2387" spans="1:30">
      <c r="A2387" s="265">
        <v>44000</v>
      </c>
      <c r="B2387" s="115" t="s">
        <v>909</v>
      </c>
      <c r="C2387" s="486">
        <v>880387561</v>
      </c>
      <c r="D2387" s="115" t="s">
        <v>139</v>
      </c>
      <c r="E2387" s="115" t="s">
        <v>140</v>
      </c>
      <c r="F2387" s="666"/>
      <c r="G2387" s="486"/>
      <c r="H2387" s="486"/>
      <c r="I2387" s="84"/>
      <c r="J2387" s="666">
        <v>44013</v>
      </c>
      <c r="K2387" s="486"/>
      <c r="L2387" s="37"/>
      <c r="M2387" s="664"/>
      <c r="N2387" s="84"/>
      <c r="O2387" s="84"/>
      <c r="P2387" s="84"/>
      <c r="Q2387" s="84"/>
      <c r="R2387" s="84"/>
      <c r="S2387" s="84"/>
      <c r="T2387" s="84"/>
      <c r="U2387" s="84"/>
      <c r="V2387" s="84"/>
      <c r="W2387" s="84"/>
      <c r="X2387" s="84"/>
      <c r="Y2387" s="84"/>
      <c r="Z2387" s="84"/>
      <c r="AA2387" s="84"/>
      <c r="AB2387" s="84"/>
      <c r="AC2387" s="84"/>
      <c r="AD2387" s="84"/>
    </row>
    <row r="2388" spans="1:30">
      <c r="A2388" s="265">
        <v>44000</v>
      </c>
      <c r="B2388" s="115" t="s">
        <v>909</v>
      </c>
      <c r="C2388" s="486">
        <v>880461121</v>
      </c>
      <c r="D2388" s="115" t="s">
        <v>139</v>
      </c>
      <c r="E2388" s="115" t="s">
        <v>140</v>
      </c>
      <c r="F2388" s="666"/>
      <c r="G2388" s="486"/>
      <c r="H2388" s="486"/>
      <c r="I2388" s="84"/>
      <c r="J2388" s="666">
        <v>44013</v>
      </c>
      <c r="K2388" s="486"/>
      <c r="L2388" s="37"/>
      <c r="M2388" s="664"/>
      <c r="N2388" s="84"/>
      <c r="O2388" s="84"/>
      <c r="P2388" s="84"/>
      <c r="Q2388" s="84"/>
      <c r="R2388" s="84"/>
      <c r="S2388" s="84"/>
      <c r="T2388" s="84"/>
      <c r="U2388" s="84"/>
      <c r="V2388" s="84"/>
      <c r="W2388" s="84"/>
      <c r="X2388" s="84"/>
      <c r="Y2388" s="84"/>
      <c r="Z2388" s="84"/>
      <c r="AA2388" s="84"/>
      <c r="AB2388" s="84"/>
      <c r="AC2388" s="84"/>
      <c r="AD2388" s="84"/>
    </row>
    <row r="2389" spans="1:30">
      <c r="A2389" s="265">
        <v>44000</v>
      </c>
      <c r="B2389" s="115" t="s">
        <v>909</v>
      </c>
      <c r="C2389" s="486">
        <v>881532928</v>
      </c>
      <c r="D2389" s="115" t="s">
        <v>139</v>
      </c>
      <c r="E2389" s="115" t="s">
        <v>140</v>
      </c>
      <c r="F2389" s="666"/>
      <c r="G2389" s="486"/>
      <c r="H2389" s="486"/>
      <c r="I2389" s="84"/>
      <c r="J2389" s="666">
        <v>44013</v>
      </c>
      <c r="K2389" s="486"/>
      <c r="L2389" s="37"/>
      <c r="M2389" s="664"/>
      <c r="N2389" s="84"/>
      <c r="O2389" s="84"/>
      <c r="P2389" s="84"/>
      <c r="Q2389" s="84"/>
      <c r="R2389" s="84"/>
      <c r="S2389" s="84"/>
      <c r="T2389" s="84"/>
      <c r="U2389" s="84"/>
      <c r="V2389" s="84"/>
      <c r="W2389" s="84"/>
      <c r="X2389" s="84"/>
      <c r="Y2389" s="84"/>
      <c r="Z2389" s="84"/>
      <c r="AA2389" s="84"/>
      <c r="AB2389" s="84"/>
      <c r="AC2389" s="84"/>
      <c r="AD2389" s="84"/>
    </row>
    <row r="2390" spans="1:30">
      <c r="A2390" s="265">
        <v>44000</v>
      </c>
      <c r="B2390" s="115" t="s">
        <v>909</v>
      </c>
      <c r="C2390" s="486">
        <v>880713748</v>
      </c>
      <c r="D2390" s="115" t="s">
        <v>139</v>
      </c>
      <c r="E2390" s="115" t="s">
        <v>140</v>
      </c>
      <c r="F2390" s="666"/>
      <c r="G2390" s="486"/>
      <c r="H2390" s="486"/>
      <c r="I2390" s="84"/>
      <c r="J2390" s="666">
        <v>44013</v>
      </c>
      <c r="K2390" s="486"/>
      <c r="L2390" s="37"/>
      <c r="M2390" s="664"/>
      <c r="N2390" s="84"/>
      <c r="O2390" s="84"/>
      <c r="P2390" s="84"/>
      <c r="Q2390" s="84"/>
      <c r="R2390" s="84"/>
      <c r="S2390" s="84"/>
      <c r="T2390" s="84"/>
      <c r="U2390" s="84"/>
      <c r="V2390" s="84"/>
      <c r="W2390" s="84"/>
      <c r="X2390" s="84"/>
      <c r="Y2390" s="84"/>
      <c r="Z2390" s="84"/>
      <c r="AA2390" s="84"/>
      <c r="AB2390" s="84"/>
      <c r="AC2390" s="84"/>
      <c r="AD2390" s="84"/>
    </row>
    <row r="2391" spans="1:30">
      <c r="A2391" s="666">
        <v>44001</v>
      </c>
      <c r="B2391" s="115" t="s">
        <v>909</v>
      </c>
      <c r="C2391" s="486">
        <v>881132395</v>
      </c>
      <c r="D2391" s="115" t="s">
        <v>139</v>
      </c>
      <c r="E2391" s="115" t="s">
        <v>140</v>
      </c>
      <c r="F2391" s="666">
        <v>44001</v>
      </c>
      <c r="G2391" s="486"/>
      <c r="H2391" s="486"/>
      <c r="I2391" s="23"/>
      <c r="J2391" s="666">
        <v>44006</v>
      </c>
      <c r="K2391" s="486"/>
      <c r="L2391" s="486"/>
      <c r="M2391" s="486"/>
      <c r="N2391" s="486"/>
      <c r="O2391" s="486"/>
      <c r="P2391" s="486"/>
      <c r="Q2391" s="486"/>
      <c r="R2391" s="84"/>
      <c r="S2391" s="84"/>
      <c r="T2391" s="84"/>
      <c r="U2391" s="84"/>
      <c r="V2391" s="84"/>
      <c r="W2391" s="84"/>
      <c r="X2391" s="84"/>
      <c r="Y2391" s="84"/>
      <c r="Z2391" s="84"/>
      <c r="AA2391" s="84"/>
      <c r="AB2391" s="84"/>
      <c r="AC2391" s="84"/>
      <c r="AD2391" s="84"/>
    </row>
    <row r="2392" spans="1:30">
      <c r="A2392" s="666">
        <v>44001</v>
      </c>
      <c r="B2392" s="115" t="s">
        <v>909</v>
      </c>
      <c r="C2392" s="486">
        <v>880865718</v>
      </c>
      <c r="D2392" s="115" t="s">
        <v>139</v>
      </c>
      <c r="E2392" s="115" t="s">
        <v>140</v>
      </c>
      <c r="F2392" s="666">
        <v>44001</v>
      </c>
      <c r="G2392" s="666">
        <v>44001</v>
      </c>
      <c r="H2392" s="486"/>
      <c r="I2392" s="23"/>
      <c r="J2392" s="666">
        <v>44006</v>
      </c>
      <c r="K2392" s="486"/>
      <c r="L2392" s="23"/>
      <c r="M2392" s="23"/>
      <c r="N2392" s="666">
        <v>44001</v>
      </c>
      <c r="O2392" s="115" t="s">
        <v>11280</v>
      </c>
      <c r="P2392" s="486"/>
      <c r="Q2392" s="486"/>
      <c r="R2392" s="84"/>
      <c r="S2392" s="84"/>
      <c r="T2392" s="84"/>
      <c r="U2392" s="84"/>
      <c r="V2392" s="84"/>
      <c r="W2392" s="84"/>
      <c r="X2392" s="84"/>
      <c r="Y2392" s="84"/>
      <c r="Z2392" s="84"/>
      <c r="AA2392" s="84"/>
      <c r="AB2392" s="84"/>
      <c r="AC2392" s="84"/>
      <c r="AD2392" s="84"/>
    </row>
    <row r="2393" spans="1:30">
      <c r="A2393" s="666">
        <v>44001</v>
      </c>
      <c r="B2393" s="115" t="s">
        <v>909</v>
      </c>
      <c r="C2393" s="486">
        <v>881742524</v>
      </c>
      <c r="D2393" s="115" t="s">
        <v>139</v>
      </c>
      <c r="E2393" s="115" t="s">
        <v>140</v>
      </c>
      <c r="F2393" s="666">
        <v>44001</v>
      </c>
      <c r="G2393" s="486"/>
      <c r="H2393" s="486"/>
      <c r="I2393" s="23"/>
      <c r="J2393" s="666">
        <v>44018</v>
      </c>
      <c r="K2393" s="486"/>
      <c r="L2393" s="486"/>
      <c r="M2393" s="486"/>
      <c r="N2393" s="486"/>
      <c r="O2393" s="486"/>
      <c r="P2393" s="486"/>
      <c r="Q2393" s="486"/>
      <c r="R2393" s="84"/>
      <c r="S2393" s="84"/>
      <c r="T2393" s="84"/>
      <c r="U2393" s="84"/>
      <c r="V2393" s="84"/>
      <c r="W2393" s="84"/>
      <c r="X2393" s="84"/>
      <c r="Y2393" s="84"/>
      <c r="Z2393" s="84"/>
      <c r="AA2393" s="84"/>
      <c r="AB2393" s="84"/>
      <c r="AC2393" s="84"/>
      <c r="AD2393" s="84"/>
    </row>
    <row r="2394" spans="1:30">
      <c r="A2394" s="666">
        <v>44001</v>
      </c>
      <c r="B2394" s="115" t="s">
        <v>909</v>
      </c>
      <c r="C2394" s="486">
        <v>880448516</v>
      </c>
      <c r="D2394" s="115" t="s">
        <v>139</v>
      </c>
      <c r="E2394" s="115" t="s">
        <v>140</v>
      </c>
      <c r="F2394" s="666">
        <v>44001</v>
      </c>
      <c r="G2394" s="486"/>
      <c r="H2394" s="486"/>
      <c r="I2394" s="23"/>
      <c r="J2394" s="666">
        <v>44019</v>
      </c>
      <c r="K2394" s="486"/>
      <c r="L2394" s="486"/>
      <c r="M2394" s="486"/>
      <c r="N2394" s="486"/>
      <c r="O2394" s="486"/>
      <c r="P2394" s="486"/>
      <c r="Q2394" s="486"/>
      <c r="R2394" s="84"/>
      <c r="S2394" s="84"/>
      <c r="T2394" s="84"/>
      <c r="U2394" s="84"/>
      <c r="V2394" s="84"/>
      <c r="W2394" s="84"/>
      <c r="X2394" s="84"/>
      <c r="Y2394" s="84"/>
      <c r="Z2394" s="84"/>
      <c r="AA2394" s="84"/>
      <c r="AB2394" s="84"/>
      <c r="AC2394" s="84"/>
      <c r="AD2394" s="84"/>
    </row>
    <row r="2395" spans="1:30">
      <c r="A2395" s="666">
        <v>44004</v>
      </c>
      <c r="B2395" s="115" t="s">
        <v>909</v>
      </c>
      <c r="C2395" s="486">
        <v>882250568</v>
      </c>
      <c r="D2395" s="115" t="s">
        <v>139</v>
      </c>
      <c r="E2395" s="115" t="s">
        <v>140</v>
      </c>
      <c r="F2395" s="666">
        <v>44004</v>
      </c>
      <c r="G2395" s="486"/>
      <c r="H2395" s="486"/>
      <c r="I2395" s="23"/>
      <c r="J2395" s="666">
        <v>44006</v>
      </c>
      <c r="K2395" s="486"/>
      <c r="L2395" s="486"/>
      <c r="M2395" s="486"/>
      <c r="N2395" s="486"/>
      <c r="O2395" s="486"/>
      <c r="P2395" s="486"/>
      <c r="Q2395" s="486"/>
      <c r="R2395" s="84"/>
      <c r="S2395" s="84"/>
      <c r="T2395" s="84"/>
      <c r="U2395" s="84"/>
      <c r="V2395" s="84"/>
      <c r="W2395" s="84"/>
      <c r="X2395" s="84"/>
      <c r="Y2395" s="84"/>
      <c r="Z2395" s="84"/>
      <c r="AA2395" s="84"/>
      <c r="AB2395" s="84"/>
      <c r="AC2395" s="84"/>
      <c r="AD2395" s="84"/>
    </row>
    <row r="2396" spans="1:30">
      <c r="A2396" s="666">
        <v>44004</v>
      </c>
      <c r="B2396" s="115" t="s">
        <v>909</v>
      </c>
      <c r="C2396" s="486">
        <v>882273072</v>
      </c>
      <c r="D2396" s="115" t="s">
        <v>139</v>
      </c>
      <c r="E2396" s="115" t="s">
        <v>140</v>
      </c>
      <c r="F2396" s="666">
        <v>44004</v>
      </c>
      <c r="G2396" s="486"/>
      <c r="H2396" s="486"/>
      <c r="I2396" s="23"/>
      <c r="J2396" s="666">
        <v>44005</v>
      </c>
      <c r="K2396" s="486"/>
      <c r="L2396" s="486"/>
      <c r="M2396" s="486"/>
      <c r="N2396" s="486"/>
      <c r="O2396" s="486"/>
      <c r="P2396" s="486"/>
      <c r="Q2396" s="486"/>
      <c r="R2396" s="84"/>
      <c r="S2396" s="84"/>
      <c r="T2396" s="84"/>
      <c r="U2396" s="84"/>
      <c r="V2396" s="84"/>
      <c r="W2396" s="84"/>
      <c r="X2396" s="84"/>
      <c r="Y2396" s="84"/>
      <c r="Z2396" s="84"/>
      <c r="AA2396" s="84"/>
      <c r="AB2396" s="84"/>
      <c r="AC2396" s="84"/>
      <c r="AD2396" s="84"/>
    </row>
    <row r="2397" spans="1:30">
      <c r="A2397" s="666">
        <v>44004</v>
      </c>
      <c r="B2397" s="115" t="s">
        <v>909</v>
      </c>
      <c r="C2397" s="486">
        <v>880019746</v>
      </c>
      <c r="D2397" s="115" t="s">
        <v>139</v>
      </c>
      <c r="E2397" s="115" t="s">
        <v>140</v>
      </c>
      <c r="F2397" s="666">
        <v>44004</v>
      </c>
      <c r="G2397" s="486"/>
      <c r="H2397" s="486"/>
      <c r="I2397" s="23"/>
      <c r="J2397" s="666">
        <v>44034</v>
      </c>
      <c r="K2397" s="486"/>
      <c r="L2397" s="486"/>
      <c r="M2397" s="486"/>
      <c r="N2397" s="486"/>
      <c r="O2397" s="486"/>
      <c r="P2397" s="486"/>
      <c r="Q2397" s="486"/>
      <c r="R2397" s="84"/>
      <c r="S2397" s="84"/>
      <c r="T2397" s="84"/>
      <c r="U2397" s="84"/>
      <c r="V2397" s="84"/>
      <c r="W2397" s="84"/>
      <c r="X2397" s="84"/>
      <c r="Y2397" s="84"/>
      <c r="Z2397" s="84"/>
      <c r="AA2397" s="84"/>
      <c r="AB2397" s="84"/>
      <c r="AC2397" s="84"/>
      <c r="AD2397" s="84"/>
    </row>
    <row r="2398" spans="1:30">
      <c r="A2398" s="666">
        <v>44004</v>
      </c>
      <c r="B2398" s="115" t="s">
        <v>909</v>
      </c>
      <c r="C2398" s="486">
        <v>880013040</v>
      </c>
      <c r="D2398" s="115" t="s">
        <v>139</v>
      </c>
      <c r="E2398" s="115" t="s">
        <v>140</v>
      </c>
      <c r="F2398" s="666">
        <v>44004</v>
      </c>
      <c r="G2398" s="486"/>
      <c r="H2398" s="486"/>
      <c r="I2398" s="23"/>
      <c r="J2398" s="666">
        <v>44019</v>
      </c>
      <c r="K2398" s="486"/>
      <c r="L2398" s="486"/>
      <c r="M2398" s="486"/>
      <c r="N2398" s="486"/>
      <c r="O2398" s="486"/>
      <c r="P2398" s="486"/>
      <c r="Q2398" s="486"/>
      <c r="R2398" s="84"/>
      <c r="S2398" s="84"/>
      <c r="T2398" s="84"/>
      <c r="U2398" s="84"/>
      <c r="V2398" s="84"/>
      <c r="W2398" s="84"/>
      <c r="X2398" s="84"/>
      <c r="Y2398" s="84"/>
      <c r="Z2398" s="84"/>
      <c r="AA2398" s="84"/>
      <c r="AB2398" s="84"/>
      <c r="AC2398" s="84"/>
      <c r="AD2398" s="84"/>
    </row>
    <row r="2399" spans="1:30">
      <c r="A2399" s="666">
        <v>44004</v>
      </c>
      <c r="B2399" s="115" t="s">
        <v>909</v>
      </c>
      <c r="C2399" s="486">
        <v>882265343</v>
      </c>
      <c r="D2399" s="115" t="s">
        <v>139</v>
      </c>
      <c r="E2399" s="115" t="s">
        <v>140</v>
      </c>
      <c r="F2399" s="666">
        <v>44004</v>
      </c>
      <c r="G2399" s="486"/>
      <c r="H2399" s="486"/>
      <c r="I2399" s="23"/>
      <c r="J2399" s="666">
        <v>44019</v>
      </c>
      <c r="K2399" s="486"/>
      <c r="L2399" s="486"/>
      <c r="M2399" s="486"/>
      <c r="N2399" s="486"/>
      <c r="O2399" s="486"/>
      <c r="P2399" s="486"/>
      <c r="Q2399" s="486"/>
      <c r="R2399" s="84"/>
      <c r="S2399" s="84"/>
      <c r="T2399" s="84"/>
      <c r="U2399" s="84"/>
      <c r="V2399" s="84"/>
      <c r="W2399" s="84"/>
      <c r="X2399" s="84"/>
      <c r="Y2399" s="84"/>
      <c r="Z2399" s="84"/>
      <c r="AA2399" s="84"/>
      <c r="AB2399" s="84"/>
      <c r="AC2399" s="84"/>
      <c r="AD2399" s="84"/>
    </row>
    <row r="2400" spans="1:30">
      <c r="A2400" s="666">
        <v>44004</v>
      </c>
      <c r="B2400" s="115" t="s">
        <v>909</v>
      </c>
      <c r="C2400" s="486">
        <v>881011343</v>
      </c>
      <c r="D2400" s="115" t="s">
        <v>139</v>
      </c>
      <c r="E2400" s="115" t="s">
        <v>140</v>
      </c>
      <c r="F2400" s="666">
        <v>44004</v>
      </c>
      <c r="G2400" s="486"/>
      <c r="H2400" s="486"/>
      <c r="I2400" s="23"/>
      <c r="J2400" s="666">
        <v>44020</v>
      </c>
      <c r="K2400" s="486"/>
      <c r="L2400" s="486"/>
      <c r="M2400" s="486"/>
      <c r="N2400" s="486"/>
      <c r="O2400" s="486"/>
      <c r="P2400" s="486"/>
      <c r="Q2400" s="486"/>
      <c r="R2400" s="84"/>
      <c r="S2400" s="84"/>
      <c r="T2400" s="84"/>
      <c r="U2400" s="84"/>
      <c r="V2400" s="84"/>
      <c r="W2400" s="84"/>
      <c r="X2400" s="84"/>
      <c r="Y2400" s="84"/>
      <c r="Z2400" s="84"/>
      <c r="AA2400" s="84"/>
      <c r="AB2400" s="84"/>
      <c r="AC2400" s="84"/>
      <c r="AD2400" s="84"/>
    </row>
    <row r="2401" spans="1:30">
      <c r="A2401" s="666">
        <v>44005</v>
      </c>
      <c r="B2401" s="115" t="s">
        <v>909</v>
      </c>
      <c r="C2401" s="486">
        <v>880035821</v>
      </c>
      <c r="D2401" s="115" t="s">
        <v>139</v>
      </c>
      <c r="E2401" s="115" t="s">
        <v>140</v>
      </c>
      <c r="F2401" s="666">
        <v>44005</v>
      </c>
      <c r="G2401" s="486"/>
      <c r="H2401" s="486"/>
      <c r="I2401" s="23"/>
      <c r="J2401" s="666">
        <v>44027</v>
      </c>
      <c r="K2401" s="486"/>
      <c r="L2401" s="486"/>
      <c r="M2401" s="486"/>
      <c r="N2401" s="486"/>
      <c r="O2401" s="486"/>
      <c r="P2401" s="486"/>
      <c r="Q2401" s="486"/>
      <c r="R2401" s="84"/>
      <c r="S2401" s="84"/>
      <c r="T2401" s="84"/>
      <c r="U2401" s="84"/>
      <c r="V2401" s="84"/>
      <c r="W2401" s="84"/>
      <c r="X2401" s="84"/>
      <c r="Y2401" s="84"/>
      <c r="Z2401" s="84"/>
      <c r="AA2401" s="84"/>
      <c r="AB2401" s="84"/>
      <c r="AC2401" s="84"/>
      <c r="AD2401" s="84"/>
    </row>
    <row r="2402" spans="1:30">
      <c r="A2402" s="666">
        <v>44005</v>
      </c>
      <c r="B2402" s="115" t="s">
        <v>909</v>
      </c>
      <c r="C2402" s="486">
        <v>880030466</v>
      </c>
      <c r="D2402" s="115" t="s">
        <v>139</v>
      </c>
      <c r="E2402" s="115" t="s">
        <v>140</v>
      </c>
      <c r="F2402" s="666">
        <v>44005</v>
      </c>
      <c r="G2402" s="486"/>
      <c r="H2402" s="486"/>
      <c r="I2402" s="23"/>
      <c r="J2402" s="666">
        <v>44027</v>
      </c>
      <c r="K2402" s="486"/>
      <c r="L2402" s="486"/>
      <c r="M2402" s="486"/>
      <c r="N2402" s="486"/>
      <c r="O2402" s="486"/>
      <c r="P2402" s="486"/>
      <c r="Q2402" s="486"/>
      <c r="R2402" s="84"/>
      <c r="S2402" s="84"/>
      <c r="T2402" s="84"/>
      <c r="U2402" s="84"/>
      <c r="V2402" s="84"/>
      <c r="W2402" s="84"/>
      <c r="X2402" s="84"/>
      <c r="Y2402" s="84"/>
      <c r="Z2402" s="84"/>
      <c r="AA2402" s="84"/>
      <c r="AB2402" s="84"/>
      <c r="AC2402" s="84"/>
      <c r="AD2402" s="84"/>
    </row>
    <row r="2403" spans="1:30">
      <c r="A2403" s="666">
        <v>44005</v>
      </c>
      <c r="B2403" s="115" t="s">
        <v>909</v>
      </c>
      <c r="C2403" s="486">
        <v>880220234</v>
      </c>
      <c r="D2403" s="115" t="s">
        <v>139</v>
      </c>
      <c r="E2403" s="115" t="s">
        <v>140</v>
      </c>
      <c r="F2403" s="666">
        <v>44005</v>
      </c>
      <c r="G2403" s="486"/>
      <c r="H2403" s="486"/>
      <c r="I2403" s="23"/>
      <c r="J2403" s="666">
        <v>44032</v>
      </c>
      <c r="K2403" s="486"/>
      <c r="L2403" s="486"/>
      <c r="M2403" s="486"/>
      <c r="N2403" s="486"/>
      <c r="O2403" s="486"/>
      <c r="P2403" s="486"/>
      <c r="Q2403" s="486"/>
      <c r="R2403" s="84"/>
      <c r="S2403" s="84"/>
      <c r="T2403" s="84"/>
      <c r="U2403" s="84"/>
      <c r="V2403" s="84"/>
      <c r="W2403" s="84"/>
      <c r="X2403" s="84"/>
      <c r="Y2403" s="84"/>
      <c r="Z2403" s="84"/>
      <c r="AA2403" s="84"/>
      <c r="AB2403" s="84"/>
      <c r="AC2403" s="84"/>
      <c r="AD2403" s="84"/>
    </row>
    <row r="2404" spans="1:30">
      <c r="A2404" s="666">
        <v>44005</v>
      </c>
      <c r="B2404" s="115" t="s">
        <v>909</v>
      </c>
      <c r="C2404" s="486">
        <v>880443133</v>
      </c>
      <c r="D2404" s="115" t="s">
        <v>139</v>
      </c>
      <c r="E2404" s="115" t="s">
        <v>140</v>
      </c>
      <c r="F2404" s="666">
        <v>44005</v>
      </c>
      <c r="G2404" s="486"/>
      <c r="H2404" s="486"/>
      <c r="I2404" s="23"/>
      <c r="J2404" s="666">
        <v>44021</v>
      </c>
      <c r="K2404" s="486"/>
      <c r="L2404" s="486"/>
      <c r="M2404" s="486"/>
      <c r="N2404" s="486"/>
      <c r="O2404" s="486"/>
      <c r="P2404" s="486"/>
      <c r="Q2404" s="486"/>
      <c r="R2404" s="84"/>
      <c r="S2404" s="84"/>
      <c r="T2404" s="84"/>
      <c r="U2404" s="84"/>
      <c r="V2404" s="84"/>
      <c r="W2404" s="84"/>
      <c r="X2404" s="84"/>
      <c r="Y2404" s="84"/>
      <c r="Z2404" s="84"/>
      <c r="AA2404" s="84"/>
      <c r="AB2404" s="84"/>
      <c r="AC2404" s="84"/>
      <c r="AD2404" s="84"/>
    </row>
    <row r="2405" spans="1:30">
      <c r="A2405" s="666">
        <v>44006</v>
      </c>
      <c r="B2405" s="115" t="s">
        <v>909</v>
      </c>
      <c r="C2405" s="486">
        <v>882166480</v>
      </c>
      <c r="D2405" s="115" t="s">
        <v>139</v>
      </c>
      <c r="E2405" s="115" t="s">
        <v>140</v>
      </c>
      <c r="F2405" s="666">
        <v>44006</v>
      </c>
      <c r="G2405" s="486"/>
      <c r="H2405" s="486"/>
      <c r="I2405" s="23"/>
      <c r="J2405" s="666">
        <v>44025</v>
      </c>
      <c r="K2405" s="486"/>
      <c r="L2405" s="84"/>
      <c r="M2405" s="84"/>
      <c r="N2405" s="84"/>
      <c r="O2405" s="84"/>
      <c r="P2405" s="84"/>
      <c r="Q2405" s="84"/>
      <c r="R2405" s="84"/>
      <c r="S2405" s="84"/>
      <c r="T2405" s="84"/>
      <c r="U2405" s="84"/>
      <c r="V2405" s="84"/>
      <c r="W2405" s="84"/>
      <c r="X2405" s="84"/>
      <c r="Y2405" s="84"/>
      <c r="Z2405" s="84"/>
      <c r="AA2405" s="84"/>
      <c r="AB2405" s="84"/>
      <c r="AC2405" s="84"/>
      <c r="AD2405" s="84"/>
    </row>
    <row r="2406" spans="1:30">
      <c r="A2406" s="666">
        <v>44006</v>
      </c>
      <c r="B2406" s="115" t="s">
        <v>909</v>
      </c>
      <c r="C2406" s="486">
        <v>882261593</v>
      </c>
      <c r="D2406" s="115" t="s">
        <v>139</v>
      </c>
      <c r="E2406" s="115" t="s">
        <v>140</v>
      </c>
      <c r="F2406" s="666">
        <v>44006</v>
      </c>
      <c r="G2406" s="486"/>
      <c r="H2406" s="486"/>
      <c r="I2406" s="23"/>
      <c r="J2406" s="666">
        <v>44032</v>
      </c>
      <c r="K2406" s="486"/>
      <c r="L2406" s="84"/>
      <c r="M2406" s="84"/>
      <c r="N2406" s="84"/>
      <c r="O2406" s="84"/>
      <c r="P2406" s="84"/>
      <c r="Q2406" s="84"/>
      <c r="R2406" s="84"/>
      <c r="S2406" s="84"/>
      <c r="T2406" s="84"/>
      <c r="U2406" s="84"/>
      <c r="V2406" s="84"/>
      <c r="W2406" s="84"/>
      <c r="X2406" s="84"/>
      <c r="Y2406" s="84"/>
      <c r="Z2406" s="84"/>
      <c r="AA2406" s="84"/>
      <c r="AB2406" s="84"/>
      <c r="AC2406" s="84"/>
      <c r="AD2406" s="84"/>
    </row>
    <row r="2407" spans="1:30">
      <c r="A2407" s="666">
        <v>44006</v>
      </c>
      <c r="B2407" s="115" t="s">
        <v>909</v>
      </c>
      <c r="C2407" s="486">
        <v>882236599</v>
      </c>
      <c r="D2407" s="115" t="s">
        <v>139</v>
      </c>
      <c r="E2407" s="115" t="s">
        <v>140</v>
      </c>
      <c r="F2407" s="666">
        <v>44006</v>
      </c>
      <c r="G2407" s="486"/>
      <c r="H2407" s="486"/>
      <c r="I2407" s="23"/>
      <c r="J2407" s="666">
        <v>44033</v>
      </c>
      <c r="K2407" s="486"/>
      <c r="L2407" s="84"/>
      <c r="M2407" s="84"/>
      <c r="N2407" s="84"/>
      <c r="O2407" s="84"/>
      <c r="P2407" s="84"/>
      <c r="Q2407" s="84"/>
      <c r="R2407" s="84"/>
      <c r="S2407" s="84"/>
      <c r="T2407" s="84"/>
      <c r="U2407" s="84"/>
      <c r="V2407" s="84"/>
      <c r="W2407" s="84"/>
      <c r="X2407" s="84"/>
      <c r="Y2407" s="84"/>
      <c r="Z2407" s="84"/>
      <c r="AA2407" s="84"/>
      <c r="AB2407" s="84"/>
      <c r="AC2407" s="84"/>
      <c r="AD2407" s="84"/>
    </row>
    <row r="2408" spans="1:30">
      <c r="A2408" s="666">
        <v>44006</v>
      </c>
      <c r="B2408" s="115" t="s">
        <v>909</v>
      </c>
      <c r="C2408" s="486">
        <v>880865823</v>
      </c>
      <c r="D2408" s="115" t="s">
        <v>139</v>
      </c>
      <c r="E2408" s="115" t="s">
        <v>140</v>
      </c>
      <c r="F2408" s="666">
        <v>44006</v>
      </c>
      <c r="G2408" s="486"/>
      <c r="H2408" s="486"/>
      <c r="I2408" s="23"/>
      <c r="J2408" s="666">
        <v>44033</v>
      </c>
      <c r="K2408" s="486"/>
      <c r="L2408" s="84"/>
      <c r="M2408" s="84"/>
      <c r="N2408" s="84"/>
      <c r="O2408" s="84"/>
      <c r="P2408" s="84"/>
      <c r="Q2408" s="84"/>
      <c r="R2408" s="84"/>
      <c r="S2408" s="84"/>
      <c r="T2408" s="84"/>
      <c r="U2408" s="84"/>
      <c r="V2408" s="84"/>
      <c r="W2408" s="84"/>
      <c r="X2408" s="84"/>
      <c r="Y2408" s="84"/>
      <c r="Z2408" s="84"/>
      <c r="AA2408" s="84"/>
      <c r="AB2408" s="84"/>
      <c r="AC2408" s="84"/>
      <c r="AD2408" s="84"/>
    </row>
    <row r="2409" spans="1:30">
      <c r="A2409" s="666">
        <v>44006</v>
      </c>
      <c r="B2409" s="115" t="s">
        <v>909</v>
      </c>
      <c r="C2409" s="486">
        <v>881252894</v>
      </c>
      <c r="D2409" s="115" t="s">
        <v>152</v>
      </c>
      <c r="E2409" s="115" t="s">
        <v>140</v>
      </c>
      <c r="F2409" s="666">
        <v>44006</v>
      </c>
      <c r="G2409" s="486"/>
      <c r="H2409" s="486"/>
      <c r="I2409" s="23"/>
      <c r="J2409" s="666">
        <v>44021</v>
      </c>
      <c r="K2409" s="486"/>
      <c r="L2409" s="84"/>
      <c r="M2409" s="84"/>
      <c r="N2409" s="84"/>
      <c r="O2409" s="84"/>
      <c r="P2409" s="84"/>
      <c r="Q2409" s="84"/>
      <c r="R2409" s="84"/>
      <c r="S2409" s="84"/>
      <c r="T2409" s="84"/>
      <c r="U2409" s="84"/>
      <c r="V2409" s="84"/>
      <c r="W2409" s="84"/>
      <c r="X2409" s="84"/>
      <c r="Y2409" s="84"/>
      <c r="Z2409" s="84"/>
      <c r="AA2409" s="84"/>
      <c r="AB2409" s="84"/>
      <c r="AC2409" s="84"/>
      <c r="AD2409" s="84"/>
    </row>
    <row r="2410" spans="1:30">
      <c r="A2410" s="666">
        <v>44006</v>
      </c>
      <c r="B2410" s="115" t="s">
        <v>909</v>
      </c>
      <c r="C2410" s="486">
        <v>881565418</v>
      </c>
      <c r="D2410" s="115" t="s">
        <v>152</v>
      </c>
      <c r="E2410" s="115" t="s">
        <v>140</v>
      </c>
      <c r="F2410" s="666">
        <v>44006</v>
      </c>
      <c r="G2410" s="486"/>
      <c r="H2410" s="486"/>
      <c r="I2410" s="23"/>
      <c r="J2410" s="666">
        <v>44032</v>
      </c>
      <c r="K2410" s="486"/>
      <c r="L2410" s="84"/>
      <c r="M2410" s="84"/>
      <c r="N2410" s="84"/>
      <c r="O2410" s="84"/>
      <c r="P2410" s="84"/>
      <c r="Q2410" s="84"/>
      <c r="R2410" s="84"/>
      <c r="S2410" s="84"/>
      <c r="T2410" s="84"/>
      <c r="U2410" s="84"/>
      <c r="V2410" s="84"/>
      <c r="W2410" s="84"/>
      <c r="X2410" s="84"/>
      <c r="Y2410" s="84"/>
      <c r="Z2410" s="84"/>
      <c r="AA2410" s="84"/>
      <c r="AB2410" s="84"/>
      <c r="AC2410" s="84"/>
      <c r="AD2410" s="84"/>
    </row>
    <row r="2411" spans="1:30">
      <c r="A2411" s="666">
        <v>44006</v>
      </c>
      <c r="B2411" s="115" t="s">
        <v>909</v>
      </c>
      <c r="C2411" s="486">
        <v>881563304</v>
      </c>
      <c r="D2411" s="115" t="s">
        <v>152</v>
      </c>
      <c r="E2411" s="115" t="s">
        <v>140</v>
      </c>
      <c r="F2411" s="666">
        <v>44006</v>
      </c>
      <c r="G2411" s="486"/>
      <c r="H2411" s="486"/>
      <c r="I2411" s="23"/>
      <c r="J2411" s="666">
        <v>44022</v>
      </c>
      <c r="K2411" s="486"/>
      <c r="L2411" s="84"/>
      <c r="M2411" s="84"/>
      <c r="N2411" s="84"/>
      <c r="O2411" s="84"/>
      <c r="P2411" s="84"/>
      <c r="Q2411" s="84"/>
      <c r="R2411" s="84"/>
      <c r="S2411" s="84"/>
      <c r="T2411" s="84"/>
      <c r="U2411" s="84"/>
      <c r="V2411" s="84"/>
      <c r="W2411" s="84"/>
      <c r="X2411" s="84"/>
      <c r="Y2411" s="84"/>
      <c r="Z2411" s="84"/>
      <c r="AA2411" s="84"/>
      <c r="AB2411" s="84"/>
      <c r="AC2411" s="84"/>
      <c r="AD2411" s="84"/>
    </row>
    <row r="2412" spans="1:30">
      <c r="A2412" s="666">
        <v>44006</v>
      </c>
      <c r="B2412" s="115" t="s">
        <v>909</v>
      </c>
      <c r="C2412" s="486">
        <v>881757734</v>
      </c>
      <c r="D2412" s="115" t="s">
        <v>139</v>
      </c>
      <c r="E2412" s="115" t="s">
        <v>140</v>
      </c>
      <c r="F2412" s="666">
        <v>44006</v>
      </c>
      <c r="G2412" s="486"/>
      <c r="H2412" s="486"/>
      <c r="I2412" s="23"/>
      <c r="J2412" s="666">
        <v>44012</v>
      </c>
      <c r="K2412" s="486"/>
      <c r="L2412" s="84"/>
      <c r="M2412" s="84"/>
      <c r="N2412" s="84"/>
      <c r="O2412" s="84"/>
      <c r="P2412" s="84"/>
      <c r="Q2412" s="84"/>
      <c r="R2412" s="84"/>
      <c r="S2412" s="84"/>
      <c r="T2412" s="84"/>
      <c r="U2412" s="84"/>
      <c r="V2412" s="84"/>
      <c r="W2412" s="84"/>
      <c r="X2412" s="84"/>
      <c r="Y2412" s="84"/>
      <c r="Z2412" s="84"/>
      <c r="AA2412" s="84"/>
      <c r="AB2412" s="84"/>
      <c r="AC2412" s="84"/>
      <c r="AD2412" s="84"/>
    </row>
    <row r="2413" spans="1:30">
      <c r="A2413" s="666">
        <v>44010</v>
      </c>
      <c r="B2413" s="115" t="s">
        <v>909</v>
      </c>
      <c r="C2413" s="486">
        <v>880030582</v>
      </c>
      <c r="D2413" s="115" t="s">
        <v>139</v>
      </c>
      <c r="E2413" s="115" t="s">
        <v>140</v>
      </c>
      <c r="F2413" s="666">
        <v>44010</v>
      </c>
      <c r="G2413" s="486"/>
      <c r="H2413" s="486"/>
      <c r="I2413" s="23"/>
      <c r="J2413" s="666">
        <v>44011</v>
      </c>
      <c r="K2413" s="486"/>
      <c r="L2413" s="486"/>
      <c r="M2413" s="486"/>
      <c r="N2413" s="486"/>
      <c r="O2413" s="486"/>
      <c r="P2413" s="486"/>
      <c r="Q2413" s="486"/>
      <c r="R2413" s="84"/>
      <c r="S2413" s="84"/>
      <c r="T2413" s="84"/>
      <c r="U2413" s="84"/>
      <c r="V2413" s="84"/>
      <c r="W2413" s="84"/>
      <c r="X2413" s="84"/>
      <c r="Y2413" s="84"/>
      <c r="Z2413" s="84"/>
      <c r="AA2413" s="84"/>
      <c r="AB2413" s="84"/>
      <c r="AC2413" s="84"/>
      <c r="AD2413" s="84"/>
    </row>
    <row r="2414" spans="1:30">
      <c r="A2414" s="666">
        <v>44010</v>
      </c>
      <c r="B2414" s="115" t="s">
        <v>909</v>
      </c>
      <c r="C2414" s="486">
        <v>881728092</v>
      </c>
      <c r="D2414" s="115" t="s">
        <v>139</v>
      </c>
      <c r="E2414" s="115" t="s">
        <v>140</v>
      </c>
      <c r="F2414" s="666">
        <v>44010</v>
      </c>
      <c r="G2414" s="486"/>
      <c r="H2414" s="486"/>
      <c r="I2414" s="23"/>
      <c r="J2414" s="666">
        <v>44012</v>
      </c>
      <c r="K2414" s="486"/>
      <c r="L2414" s="486"/>
      <c r="M2414" s="486"/>
      <c r="N2414" s="486"/>
      <c r="O2414" s="486"/>
      <c r="P2414" s="486"/>
      <c r="Q2414" s="486"/>
      <c r="R2414" s="84"/>
      <c r="S2414" s="84"/>
      <c r="T2414" s="84"/>
      <c r="U2414" s="84"/>
      <c r="V2414" s="84"/>
      <c r="W2414" s="84"/>
      <c r="X2414" s="84"/>
      <c r="Y2414" s="84"/>
      <c r="Z2414" s="84"/>
      <c r="AA2414" s="84"/>
      <c r="AB2414" s="84"/>
      <c r="AC2414" s="84"/>
      <c r="AD2414" s="84"/>
    </row>
    <row r="2415" spans="1:30">
      <c r="A2415" s="666">
        <v>44010</v>
      </c>
      <c r="B2415" s="115" t="s">
        <v>909</v>
      </c>
      <c r="C2415" s="486">
        <v>880028918</v>
      </c>
      <c r="D2415" s="115" t="s">
        <v>152</v>
      </c>
      <c r="E2415" s="115" t="s">
        <v>140</v>
      </c>
      <c r="F2415" s="666">
        <v>44010</v>
      </c>
      <c r="G2415" s="486"/>
      <c r="H2415" s="486"/>
      <c r="I2415" s="23"/>
      <c r="J2415" s="666">
        <v>44026</v>
      </c>
      <c r="K2415" s="486"/>
      <c r="L2415" s="486"/>
      <c r="M2415" s="486"/>
      <c r="N2415" s="486"/>
      <c r="O2415" s="486"/>
      <c r="P2415" s="486"/>
      <c r="Q2415" s="486"/>
      <c r="R2415" s="84"/>
      <c r="S2415" s="84"/>
      <c r="T2415" s="84"/>
      <c r="U2415" s="84"/>
      <c r="V2415" s="84"/>
      <c r="W2415" s="84"/>
      <c r="X2415" s="84"/>
      <c r="Y2415" s="84"/>
      <c r="Z2415" s="84"/>
      <c r="AA2415" s="84"/>
      <c r="AB2415" s="84"/>
      <c r="AC2415" s="84"/>
      <c r="AD2415" s="84"/>
    </row>
    <row r="2416" spans="1:30">
      <c r="A2416" s="666">
        <v>44010</v>
      </c>
      <c r="B2416" s="115" t="s">
        <v>909</v>
      </c>
      <c r="C2416" s="486">
        <v>881458433</v>
      </c>
      <c r="D2416" s="115" t="s">
        <v>152</v>
      </c>
      <c r="E2416" s="115" t="s">
        <v>140</v>
      </c>
      <c r="F2416" s="666">
        <v>44010</v>
      </c>
      <c r="G2416" s="486"/>
      <c r="H2416" s="486"/>
      <c r="I2416" s="23"/>
      <c r="J2416" s="666">
        <v>44026</v>
      </c>
      <c r="K2416" s="486"/>
      <c r="L2416" s="486"/>
      <c r="M2416" s="486"/>
      <c r="N2416" s="486"/>
      <c r="O2416" s="486"/>
      <c r="P2416" s="486"/>
      <c r="Q2416" s="486"/>
      <c r="R2416" s="84"/>
      <c r="S2416" s="84"/>
      <c r="T2416" s="84"/>
      <c r="U2416" s="84"/>
      <c r="V2416" s="84"/>
      <c r="W2416" s="84"/>
      <c r="X2416" s="84"/>
      <c r="Y2416" s="84"/>
      <c r="Z2416" s="84"/>
      <c r="AA2416" s="84"/>
      <c r="AB2416" s="84"/>
      <c r="AC2416" s="84"/>
      <c r="AD2416" s="84"/>
    </row>
    <row r="2417" spans="1:30">
      <c r="A2417" s="666">
        <v>44010</v>
      </c>
      <c r="B2417" s="115" t="s">
        <v>909</v>
      </c>
      <c r="C2417" s="486">
        <v>880214907</v>
      </c>
      <c r="D2417" s="115" t="s">
        <v>152</v>
      </c>
      <c r="E2417" s="115" t="s">
        <v>140</v>
      </c>
      <c r="F2417" s="666">
        <v>44010</v>
      </c>
      <c r="G2417" s="486"/>
      <c r="H2417" s="486"/>
      <c r="I2417" s="23"/>
      <c r="J2417" s="666">
        <v>44028</v>
      </c>
      <c r="K2417" s="486"/>
      <c r="L2417" s="486"/>
      <c r="M2417" s="486"/>
      <c r="N2417" s="486"/>
      <c r="O2417" s="486"/>
      <c r="P2417" s="486"/>
      <c r="Q2417" s="486"/>
      <c r="R2417" s="84"/>
      <c r="S2417" s="84"/>
      <c r="T2417" s="84"/>
      <c r="U2417" s="84"/>
      <c r="V2417" s="84"/>
      <c r="W2417" s="84"/>
      <c r="X2417" s="84"/>
      <c r="Y2417" s="84"/>
      <c r="Z2417" s="84"/>
      <c r="AA2417" s="84"/>
      <c r="AB2417" s="84"/>
      <c r="AC2417" s="84"/>
      <c r="AD2417" s="84"/>
    </row>
    <row r="2418" spans="1:30">
      <c r="A2418" s="666">
        <v>44010</v>
      </c>
      <c r="B2418" s="115" t="s">
        <v>909</v>
      </c>
      <c r="C2418" s="486">
        <v>881567481</v>
      </c>
      <c r="D2418" s="115" t="s">
        <v>152</v>
      </c>
      <c r="E2418" s="115" t="s">
        <v>140</v>
      </c>
      <c r="F2418" s="666">
        <v>44010</v>
      </c>
      <c r="G2418" s="486"/>
      <c r="H2418" s="486"/>
      <c r="I2418" s="23"/>
      <c r="J2418" s="666">
        <v>44032</v>
      </c>
      <c r="K2418" s="486"/>
      <c r="L2418" s="486"/>
      <c r="M2418" s="486"/>
      <c r="N2418" s="486"/>
      <c r="O2418" s="486"/>
      <c r="P2418" s="486"/>
      <c r="Q2418" s="486"/>
      <c r="R2418" s="84"/>
      <c r="S2418" s="84"/>
      <c r="T2418" s="84"/>
      <c r="U2418" s="84"/>
      <c r="V2418" s="84"/>
      <c r="W2418" s="84"/>
      <c r="X2418" s="84"/>
      <c r="Y2418" s="84"/>
      <c r="Z2418" s="84"/>
      <c r="AA2418" s="84"/>
      <c r="AB2418" s="84"/>
      <c r="AC2418" s="84"/>
      <c r="AD2418" s="84"/>
    </row>
    <row r="2419" spans="1:30">
      <c r="A2419" s="666">
        <v>44011</v>
      </c>
      <c r="B2419" s="115" t="s">
        <v>909</v>
      </c>
      <c r="C2419" s="486">
        <v>880027348</v>
      </c>
      <c r="D2419" s="115" t="s">
        <v>139</v>
      </c>
      <c r="E2419" s="115" t="s">
        <v>140</v>
      </c>
      <c r="F2419" s="666">
        <v>44011</v>
      </c>
      <c r="G2419" s="486"/>
      <c r="H2419" s="486"/>
      <c r="I2419" s="23"/>
      <c r="J2419" s="666">
        <v>44026</v>
      </c>
      <c r="K2419" s="84"/>
      <c r="L2419" s="84"/>
      <c r="M2419" s="84"/>
      <c r="N2419" s="84"/>
      <c r="O2419" s="84"/>
      <c r="P2419" s="84"/>
      <c r="Q2419" s="84"/>
      <c r="R2419" s="84"/>
      <c r="S2419" s="84"/>
      <c r="T2419" s="84"/>
      <c r="U2419" s="84"/>
      <c r="V2419" s="84"/>
      <c r="W2419" s="84"/>
      <c r="X2419" s="84"/>
      <c r="Y2419" s="84"/>
      <c r="Z2419" s="84"/>
      <c r="AA2419" s="84"/>
      <c r="AB2419" s="84"/>
      <c r="AC2419" s="84"/>
      <c r="AD2419" s="84"/>
    </row>
    <row r="2420" spans="1:30">
      <c r="A2420" s="666">
        <v>44011</v>
      </c>
      <c r="B2420" s="115" t="s">
        <v>909</v>
      </c>
      <c r="C2420" s="486">
        <v>882236428</v>
      </c>
      <c r="D2420" s="115" t="s">
        <v>139</v>
      </c>
      <c r="E2420" s="115" t="s">
        <v>140</v>
      </c>
      <c r="F2420" s="666">
        <v>44011</v>
      </c>
      <c r="G2420" s="486"/>
      <c r="H2420" s="486"/>
      <c r="I2420" s="23"/>
      <c r="J2420" s="666">
        <v>44027</v>
      </c>
      <c r="K2420" s="84"/>
      <c r="L2420" s="84"/>
      <c r="M2420" s="84"/>
      <c r="N2420" s="84"/>
      <c r="O2420" s="84"/>
      <c r="P2420" s="84"/>
      <c r="Q2420" s="84"/>
      <c r="R2420" s="84"/>
      <c r="S2420" s="84"/>
      <c r="T2420" s="84"/>
      <c r="U2420" s="84"/>
      <c r="V2420" s="84"/>
      <c r="W2420" s="84"/>
      <c r="X2420" s="84"/>
      <c r="Y2420" s="84"/>
      <c r="Z2420" s="84"/>
      <c r="AA2420" s="84"/>
      <c r="AB2420" s="84"/>
      <c r="AC2420" s="84"/>
      <c r="AD2420" s="84"/>
    </row>
    <row r="2421" spans="1:30">
      <c r="A2421" s="666">
        <v>44011</v>
      </c>
      <c r="B2421" s="115" t="s">
        <v>909</v>
      </c>
      <c r="C2421" s="486">
        <v>882260282</v>
      </c>
      <c r="D2421" s="115" t="s">
        <v>139</v>
      </c>
      <c r="E2421" s="115" t="s">
        <v>140</v>
      </c>
      <c r="F2421" s="666">
        <v>44011</v>
      </c>
      <c r="G2421" s="486"/>
      <c r="H2421" s="486"/>
      <c r="I2421" s="23"/>
      <c r="J2421" s="666">
        <v>44032</v>
      </c>
      <c r="K2421" s="84"/>
      <c r="L2421" s="84"/>
      <c r="M2421" s="84"/>
      <c r="N2421" s="84"/>
      <c r="O2421" s="84"/>
      <c r="P2421" s="84"/>
      <c r="Q2421" s="84"/>
      <c r="R2421" s="84"/>
      <c r="S2421" s="84"/>
      <c r="T2421" s="84"/>
      <c r="U2421" s="84"/>
      <c r="V2421" s="84"/>
      <c r="W2421" s="84"/>
      <c r="X2421" s="84"/>
      <c r="Y2421" s="84"/>
      <c r="Z2421" s="84"/>
      <c r="AA2421" s="84"/>
      <c r="AB2421" s="84"/>
      <c r="AC2421" s="84"/>
      <c r="AD2421" s="84"/>
    </row>
    <row r="2422" spans="1:30">
      <c r="A2422" s="666">
        <v>44011</v>
      </c>
      <c r="B2422" s="115" t="s">
        <v>909</v>
      </c>
      <c r="C2422" s="486">
        <v>882236866</v>
      </c>
      <c r="D2422" s="115" t="s">
        <v>345</v>
      </c>
      <c r="E2422" s="115" t="s">
        <v>140</v>
      </c>
      <c r="F2422" s="666">
        <v>44011</v>
      </c>
      <c r="G2422" s="486"/>
      <c r="H2422" s="486"/>
      <c r="I2422" s="23"/>
      <c r="J2422" s="666">
        <v>44025</v>
      </c>
      <c r="K2422" s="84"/>
      <c r="L2422" s="84"/>
      <c r="M2422" s="84"/>
      <c r="N2422" s="84"/>
      <c r="O2422" s="84"/>
      <c r="P2422" s="84"/>
      <c r="Q2422" s="84"/>
      <c r="R2422" s="84"/>
      <c r="S2422" s="84"/>
      <c r="T2422" s="84"/>
      <c r="U2422" s="84"/>
      <c r="V2422" s="84"/>
      <c r="W2422" s="84"/>
      <c r="X2422" s="84"/>
      <c r="Y2422" s="84"/>
      <c r="Z2422" s="84"/>
      <c r="AA2422" s="84"/>
      <c r="AB2422" s="84"/>
      <c r="AC2422" s="84"/>
      <c r="AD2422" s="84"/>
    </row>
    <row r="2423" spans="1:30">
      <c r="A2423" s="666">
        <v>44011</v>
      </c>
      <c r="B2423" s="115" t="s">
        <v>909</v>
      </c>
      <c r="C2423" s="486">
        <v>882258255</v>
      </c>
      <c r="D2423" s="115" t="s">
        <v>139</v>
      </c>
      <c r="E2423" s="115" t="s">
        <v>140</v>
      </c>
      <c r="F2423" s="666">
        <v>44011</v>
      </c>
      <c r="G2423" s="486"/>
      <c r="H2423" s="486"/>
      <c r="I2423" s="23"/>
      <c r="J2423" s="666">
        <v>44021</v>
      </c>
      <c r="K2423" s="84"/>
      <c r="L2423" s="84"/>
      <c r="M2423" s="84"/>
      <c r="N2423" s="84"/>
      <c r="O2423" s="84"/>
      <c r="P2423" s="84"/>
      <c r="Q2423" s="84"/>
      <c r="R2423" s="84"/>
      <c r="S2423" s="84"/>
      <c r="T2423" s="84"/>
      <c r="U2423" s="84"/>
      <c r="V2423" s="84"/>
      <c r="W2423" s="84"/>
      <c r="X2423" s="84"/>
      <c r="Y2423" s="84"/>
      <c r="Z2423" s="84"/>
      <c r="AA2423" s="84"/>
      <c r="AB2423" s="84"/>
      <c r="AC2423" s="84"/>
      <c r="AD2423" s="84"/>
    </row>
    <row r="2424" spans="1:30">
      <c r="A2424" s="666">
        <v>44011</v>
      </c>
      <c r="B2424" s="115" t="s">
        <v>909</v>
      </c>
      <c r="C2424" s="486">
        <v>882229431</v>
      </c>
      <c r="D2424" s="115" t="s">
        <v>139</v>
      </c>
      <c r="E2424" s="115" t="s">
        <v>140</v>
      </c>
      <c r="F2424" s="666">
        <v>44011</v>
      </c>
      <c r="G2424" s="486"/>
      <c r="H2424" s="486"/>
      <c r="I2424" s="23"/>
      <c r="J2424" s="666">
        <v>44032</v>
      </c>
      <c r="K2424" s="84"/>
      <c r="L2424" s="84"/>
      <c r="M2424" s="84"/>
      <c r="N2424" s="84"/>
      <c r="O2424" s="84"/>
      <c r="P2424" s="84"/>
      <c r="Q2424" s="84"/>
      <c r="R2424" s="84"/>
      <c r="S2424" s="84"/>
      <c r="T2424" s="84"/>
      <c r="U2424" s="84"/>
      <c r="V2424" s="84"/>
      <c r="W2424" s="84"/>
      <c r="X2424" s="84"/>
      <c r="Y2424" s="84"/>
      <c r="Z2424" s="84"/>
      <c r="AA2424" s="84"/>
      <c r="AB2424" s="84"/>
      <c r="AC2424" s="84"/>
      <c r="AD2424" s="84"/>
    </row>
    <row r="2425" spans="1:30">
      <c r="A2425" s="666">
        <v>44011</v>
      </c>
      <c r="B2425" s="115" t="s">
        <v>909</v>
      </c>
      <c r="C2425" s="486">
        <v>882235453</v>
      </c>
      <c r="D2425" s="115" t="s">
        <v>139</v>
      </c>
      <c r="E2425" s="115" t="s">
        <v>140</v>
      </c>
      <c r="F2425" s="666">
        <v>44011</v>
      </c>
      <c r="G2425" s="486"/>
      <c r="H2425" s="486"/>
      <c r="I2425" s="23"/>
      <c r="J2425" s="666">
        <v>44040</v>
      </c>
      <c r="K2425" s="84"/>
      <c r="L2425" s="84"/>
      <c r="M2425" s="84"/>
      <c r="N2425" s="84"/>
      <c r="O2425" s="84"/>
      <c r="P2425" s="84"/>
      <c r="Q2425" s="84"/>
      <c r="R2425" s="84"/>
      <c r="S2425" s="84"/>
      <c r="T2425" s="84"/>
      <c r="U2425" s="84"/>
      <c r="V2425" s="84"/>
      <c r="W2425" s="84"/>
      <c r="X2425" s="84"/>
      <c r="Y2425" s="84"/>
      <c r="Z2425" s="84"/>
      <c r="AA2425" s="84"/>
      <c r="AB2425" s="84"/>
      <c r="AC2425" s="84"/>
      <c r="AD2425" s="84"/>
    </row>
    <row r="2426" spans="1:30">
      <c r="A2426" s="666">
        <v>44011</v>
      </c>
      <c r="B2426" s="115" t="s">
        <v>909</v>
      </c>
      <c r="C2426" s="486">
        <v>882217493</v>
      </c>
      <c r="D2426" s="115" t="s">
        <v>139</v>
      </c>
      <c r="E2426" s="115" t="s">
        <v>140</v>
      </c>
      <c r="F2426" s="666">
        <v>44011</v>
      </c>
      <c r="G2426" s="486"/>
      <c r="H2426" s="486"/>
      <c r="I2426" s="23"/>
      <c r="J2426" s="666">
        <v>44034</v>
      </c>
      <c r="K2426" s="84"/>
      <c r="L2426" s="84"/>
      <c r="M2426" s="84"/>
      <c r="N2426" s="84"/>
      <c r="O2426" s="84"/>
      <c r="P2426" s="84"/>
      <c r="Q2426" s="84"/>
      <c r="R2426" s="84"/>
      <c r="S2426" s="84"/>
      <c r="T2426" s="84"/>
      <c r="U2426" s="84"/>
      <c r="V2426" s="84"/>
      <c r="W2426" s="84"/>
      <c r="X2426" s="84"/>
      <c r="Y2426" s="84"/>
      <c r="Z2426" s="84"/>
      <c r="AA2426" s="84"/>
      <c r="AB2426" s="84"/>
      <c r="AC2426" s="84"/>
      <c r="AD2426" s="84"/>
    </row>
    <row r="2427" spans="1:30">
      <c r="A2427" s="666">
        <v>44011</v>
      </c>
      <c r="B2427" s="115" t="s">
        <v>909</v>
      </c>
      <c r="C2427" s="486">
        <v>882258235</v>
      </c>
      <c r="D2427" s="115" t="s">
        <v>139</v>
      </c>
      <c r="E2427" s="115" t="s">
        <v>140</v>
      </c>
      <c r="F2427" s="666">
        <v>44011</v>
      </c>
      <c r="G2427" s="486"/>
      <c r="H2427" s="486"/>
      <c r="I2427" s="23"/>
      <c r="J2427" s="666">
        <v>44033</v>
      </c>
      <c r="K2427" s="84"/>
      <c r="L2427" s="84"/>
      <c r="M2427" s="84"/>
      <c r="N2427" s="84"/>
      <c r="O2427" s="84"/>
      <c r="P2427" s="84"/>
      <c r="Q2427" s="84"/>
      <c r="R2427" s="84"/>
      <c r="S2427" s="84"/>
      <c r="T2427" s="84"/>
      <c r="U2427" s="84"/>
      <c r="V2427" s="84"/>
      <c r="W2427" s="84"/>
      <c r="X2427" s="84"/>
      <c r="Y2427" s="84"/>
      <c r="Z2427" s="84"/>
      <c r="AA2427" s="84"/>
      <c r="AB2427" s="84"/>
      <c r="AC2427" s="84"/>
      <c r="AD2427" s="84"/>
    </row>
    <row r="2428" spans="1:30">
      <c r="A2428" s="666">
        <v>44011</v>
      </c>
      <c r="B2428" s="115" t="s">
        <v>909</v>
      </c>
      <c r="C2428" s="486">
        <v>882214615</v>
      </c>
      <c r="D2428" s="115" t="s">
        <v>139</v>
      </c>
      <c r="E2428" s="115" t="s">
        <v>140</v>
      </c>
      <c r="F2428" s="666">
        <v>44011</v>
      </c>
      <c r="G2428" s="486"/>
      <c r="H2428" s="486"/>
      <c r="I2428" s="23"/>
      <c r="J2428" s="666">
        <v>44042</v>
      </c>
      <c r="K2428" s="84"/>
      <c r="L2428" s="84"/>
      <c r="M2428" s="84"/>
      <c r="N2428" s="84"/>
      <c r="O2428" s="84"/>
      <c r="P2428" s="84"/>
      <c r="Q2428" s="84"/>
      <c r="R2428" s="84"/>
      <c r="S2428" s="84"/>
      <c r="T2428" s="84"/>
      <c r="U2428" s="84"/>
      <c r="V2428" s="84"/>
      <c r="W2428" s="84"/>
      <c r="X2428" s="84"/>
      <c r="Y2428" s="84"/>
      <c r="Z2428" s="84"/>
      <c r="AA2428" s="84"/>
      <c r="AB2428" s="84"/>
      <c r="AC2428" s="84"/>
      <c r="AD2428" s="84"/>
    </row>
    <row r="2429" spans="1:30">
      <c r="A2429" s="666">
        <v>44011</v>
      </c>
      <c r="B2429" s="115" t="s">
        <v>909</v>
      </c>
      <c r="C2429" s="486">
        <v>882177989</v>
      </c>
      <c r="D2429" s="115" t="s">
        <v>139</v>
      </c>
      <c r="E2429" s="115" t="s">
        <v>140</v>
      </c>
      <c r="F2429" s="666">
        <v>44011</v>
      </c>
      <c r="G2429" s="486"/>
      <c r="H2429" s="486"/>
      <c r="I2429" s="23"/>
      <c r="J2429" s="666">
        <v>44014</v>
      </c>
      <c r="K2429" s="84"/>
      <c r="L2429" s="84"/>
      <c r="M2429" s="84"/>
      <c r="N2429" s="84"/>
      <c r="O2429" s="84"/>
      <c r="P2429" s="84"/>
      <c r="Q2429" s="84"/>
      <c r="R2429" s="84"/>
      <c r="S2429" s="84"/>
      <c r="T2429" s="84"/>
      <c r="U2429" s="84"/>
      <c r="V2429" s="84"/>
      <c r="W2429" s="84"/>
      <c r="X2429" s="84"/>
      <c r="Y2429" s="84"/>
      <c r="Z2429" s="84"/>
      <c r="AA2429" s="84"/>
      <c r="AB2429" s="84"/>
      <c r="AC2429" s="84"/>
      <c r="AD2429" s="84"/>
    </row>
    <row r="2430" spans="1:30">
      <c r="A2430" s="666">
        <v>44012</v>
      </c>
      <c r="B2430" s="115" t="s">
        <v>909</v>
      </c>
      <c r="C2430" s="486">
        <v>882269425</v>
      </c>
      <c r="D2430" s="115" t="s">
        <v>139</v>
      </c>
      <c r="E2430" s="115" t="s">
        <v>140</v>
      </c>
      <c r="F2430" s="666">
        <v>44012</v>
      </c>
      <c r="G2430" s="486"/>
      <c r="H2430" s="486"/>
      <c r="I2430" s="23"/>
      <c r="J2430" s="666">
        <v>44027</v>
      </c>
      <c r="K2430" s="84"/>
      <c r="L2430" s="84"/>
      <c r="M2430" s="664"/>
      <c r="N2430" s="84"/>
      <c r="O2430" s="84"/>
      <c r="P2430" s="84"/>
      <c r="Q2430" s="84"/>
      <c r="R2430" s="84"/>
      <c r="S2430" s="84"/>
      <c r="T2430" s="84"/>
      <c r="U2430" s="84"/>
      <c r="V2430" s="84"/>
      <c r="W2430" s="84"/>
      <c r="X2430" s="84"/>
      <c r="Y2430" s="84"/>
      <c r="Z2430" s="84"/>
      <c r="AA2430" s="84"/>
      <c r="AB2430" s="84"/>
      <c r="AC2430" s="84"/>
      <c r="AD2430" s="84"/>
    </row>
    <row r="2431" spans="1:30">
      <c r="A2431" s="666">
        <v>44012</v>
      </c>
      <c r="B2431" s="115" t="s">
        <v>909</v>
      </c>
      <c r="C2431" s="486">
        <v>882227439</v>
      </c>
      <c r="D2431" s="115" t="s">
        <v>139</v>
      </c>
      <c r="E2431" s="115" t="s">
        <v>140</v>
      </c>
      <c r="F2431" s="666">
        <v>44012</v>
      </c>
      <c r="G2431" s="486"/>
      <c r="H2431" s="486"/>
      <c r="I2431" s="23"/>
      <c r="J2431" s="666">
        <v>44027</v>
      </c>
      <c r="K2431" s="84"/>
      <c r="L2431" s="84"/>
      <c r="M2431" s="664"/>
      <c r="N2431" s="84"/>
      <c r="O2431" s="84"/>
      <c r="P2431" s="84"/>
      <c r="Q2431" s="84"/>
      <c r="R2431" s="84"/>
      <c r="S2431" s="84"/>
      <c r="T2431" s="84"/>
      <c r="U2431" s="84"/>
      <c r="V2431" s="84"/>
      <c r="W2431" s="84"/>
      <c r="X2431" s="84"/>
      <c r="Y2431" s="84"/>
      <c r="Z2431" s="84"/>
      <c r="AA2431" s="84"/>
      <c r="AB2431" s="84"/>
      <c r="AC2431" s="84"/>
      <c r="AD2431" s="84"/>
    </row>
    <row r="2432" spans="1:30">
      <c r="A2432" s="666">
        <v>44012</v>
      </c>
      <c r="B2432" s="115" t="s">
        <v>909</v>
      </c>
      <c r="C2432" s="486">
        <v>880298515</v>
      </c>
      <c r="D2432" s="115" t="s">
        <v>139</v>
      </c>
      <c r="E2432" s="115" t="s">
        <v>140</v>
      </c>
      <c r="F2432" s="666">
        <v>44012</v>
      </c>
      <c r="G2432" s="486"/>
      <c r="H2432" s="486"/>
      <c r="I2432" s="23"/>
      <c r="J2432" s="666">
        <v>44026</v>
      </c>
      <c r="K2432" s="84"/>
      <c r="L2432" s="84"/>
      <c r="M2432" s="664"/>
      <c r="N2432" s="84"/>
      <c r="O2432" s="84"/>
      <c r="P2432" s="84"/>
      <c r="Q2432" s="84"/>
      <c r="R2432" s="84"/>
      <c r="S2432" s="84"/>
      <c r="T2432" s="84"/>
      <c r="U2432" s="84"/>
      <c r="V2432" s="84"/>
      <c r="W2432" s="84"/>
      <c r="X2432" s="84"/>
      <c r="Y2432" s="84"/>
      <c r="Z2432" s="84"/>
      <c r="AA2432" s="84"/>
      <c r="AB2432" s="84"/>
      <c r="AC2432" s="84"/>
      <c r="AD2432" s="84"/>
    </row>
    <row r="2433" spans="1:30">
      <c r="A2433" s="666">
        <v>44012</v>
      </c>
      <c r="B2433" s="115" t="s">
        <v>909</v>
      </c>
      <c r="C2433" s="486">
        <v>881632185</v>
      </c>
      <c r="D2433" s="115" t="s">
        <v>139</v>
      </c>
      <c r="E2433" s="115" t="s">
        <v>140</v>
      </c>
      <c r="F2433" s="666">
        <v>44012</v>
      </c>
      <c r="G2433" s="486"/>
      <c r="H2433" s="486"/>
      <c r="I2433" s="23"/>
      <c r="J2433" s="666">
        <v>44032</v>
      </c>
      <c r="K2433" s="84"/>
      <c r="L2433" s="84"/>
      <c r="M2433" s="664"/>
      <c r="N2433" s="84"/>
      <c r="O2433" s="84"/>
      <c r="P2433" s="84"/>
      <c r="Q2433" s="84"/>
      <c r="R2433" s="84"/>
      <c r="S2433" s="84"/>
      <c r="T2433" s="84"/>
      <c r="U2433" s="84"/>
      <c r="V2433" s="84"/>
      <c r="W2433" s="84"/>
      <c r="X2433" s="84"/>
      <c r="Y2433" s="84"/>
      <c r="Z2433" s="84"/>
      <c r="AA2433" s="84"/>
      <c r="AB2433" s="84"/>
      <c r="AC2433" s="84"/>
      <c r="AD2433" s="84"/>
    </row>
    <row r="2434" spans="1:30">
      <c r="A2434" s="666">
        <v>44012</v>
      </c>
      <c r="B2434" s="115" t="s">
        <v>909</v>
      </c>
      <c r="C2434" s="486">
        <v>882072893</v>
      </c>
      <c r="D2434" s="115" t="s">
        <v>345</v>
      </c>
      <c r="E2434" s="115" t="s">
        <v>140</v>
      </c>
      <c r="F2434" s="666">
        <v>44012</v>
      </c>
      <c r="G2434" s="486"/>
      <c r="H2434" s="486"/>
      <c r="I2434" s="23"/>
      <c r="J2434" s="666">
        <v>44040</v>
      </c>
      <c r="K2434" s="84"/>
      <c r="L2434" s="84"/>
      <c r="M2434" s="664"/>
      <c r="N2434" s="84"/>
      <c r="O2434" s="84"/>
      <c r="P2434" s="84"/>
      <c r="Q2434" s="84"/>
      <c r="R2434" s="84"/>
      <c r="S2434" s="84"/>
      <c r="T2434" s="84"/>
      <c r="U2434" s="84"/>
      <c r="V2434" s="84"/>
      <c r="W2434" s="84"/>
      <c r="X2434" s="84"/>
      <c r="Y2434" s="84"/>
      <c r="Z2434" s="84"/>
      <c r="AA2434" s="84"/>
      <c r="AB2434" s="84"/>
      <c r="AC2434" s="84"/>
      <c r="AD2434" s="84"/>
    </row>
    <row r="2435" spans="1:30">
      <c r="A2435" s="666">
        <v>44012</v>
      </c>
      <c r="B2435" s="115" t="s">
        <v>909</v>
      </c>
      <c r="C2435" s="486">
        <v>880222643</v>
      </c>
      <c r="D2435" s="115" t="s">
        <v>139</v>
      </c>
      <c r="E2435" s="115" t="s">
        <v>140</v>
      </c>
      <c r="F2435" s="666">
        <v>44012</v>
      </c>
      <c r="G2435" s="486"/>
      <c r="H2435" s="486"/>
      <c r="I2435" s="23"/>
      <c r="J2435" s="666">
        <v>44022</v>
      </c>
      <c r="K2435" s="84"/>
      <c r="L2435" s="84"/>
      <c r="M2435" s="664"/>
      <c r="N2435" s="84"/>
      <c r="O2435" s="84"/>
      <c r="P2435" s="84"/>
      <c r="Q2435" s="84"/>
      <c r="R2435" s="84"/>
      <c r="S2435" s="84"/>
      <c r="T2435" s="84"/>
      <c r="U2435" s="84"/>
      <c r="V2435" s="84"/>
      <c r="W2435" s="84"/>
      <c r="X2435" s="84"/>
      <c r="Y2435" s="84"/>
      <c r="Z2435" s="84"/>
      <c r="AA2435" s="84"/>
      <c r="AB2435" s="84"/>
      <c r="AC2435" s="84"/>
      <c r="AD2435" s="84"/>
    </row>
    <row r="2436" spans="1:30">
      <c r="A2436" s="666">
        <v>44012</v>
      </c>
      <c r="B2436" s="115" t="s">
        <v>909</v>
      </c>
      <c r="C2436" s="486">
        <v>880023310</v>
      </c>
      <c r="D2436" s="115" t="s">
        <v>139</v>
      </c>
      <c r="E2436" s="115" t="s">
        <v>140</v>
      </c>
      <c r="F2436" s="666">
        <v>44012</v>
      </c>
      <c r="G2436" s="486"/>
      <c r="H2436" s="486"/>
      <c r="I2436" s="23"/>
      <c r="J2436" s="666">
        <v>44028</v>
      </c>
      <c r="K2436" s="84"/>
      <c r="L2436" s="84"/>
      <c r="M2436" s="664"/>
      <c r="N2436" s="84"/>
      <c r="O2436" s="84"/>
      <c r="P2436" s="84"/>
      <c r="Q2436" s="84"/>
      <c r="R2436" s="84"/>
      <c r="S2436" s="84"/>
      <c r="T2436" s="84"/>
      <c r="U2436" s="84"/>
      <c r="V2436" s="84"/>
      <c r="W2436" s="84"/>
      <c r="X2436" s="84"/>
      <c r="Y2436" s="84"/>
      <c r="Z2436" s="84"/>
      <c r="AA2436" s="84"/>
      <c r="AB2436" s="84"/>
      <c r="AC2436" s="84"/>
      <c r="AD2436" s="84"/>
    </row>
    <row r="2437" spans="1:30">
      <c r="A2437" s="666">
        <v>44012</v>
      </c>
      <c r="B2437" s="115" t="s">
        <v>909</v>
      </c>
      <c r="C2437" s="486">
        <v>881229128</v>
      </c>
      <c r="D2437" s="115" t="s">
        <v>139</v>
      </c>
      <c r="E2437" s="115" t="s">
        <v>140</v>
      </c>
      <c r="F2437" s="666">
        <v>44012</v>
      </c>
      <c r="G2437" s="486"/>
      <c r="H2437" s="486"/>
      <c r="I2437" s="23"/>
      <c r="J2437" s="666">
        <v>44028</v>
      </c>
      <c r="K2437" s="84"/>
      <c r="L2437" s="84"/>
      <c r="M2437" s="664"/>
      <c r="N2437" s="84"/>
      <c r="O2437" s="84"/>
      <c r="P2437" s="84"/>
      <c r="Q2437" s="84"/>
      <c r="R2437" s="84"/>
      <c r="S2437" s="84"/>
      <c r="T2437" s="84"/>
      <c r="U2437" s="84"/>
      <c r="V2437" s="84"/>
      <c r="W2437" s="84"/>
      <c r="X2437" s="84"/>
      <c r="Y2437" s="84"/>
      <c r="Z2437" s="84"/>
      <c r="AA2437" s="84"/>
      <c r="AB2437" s="84"/>
      <c r="AC2437" s="84"/>
      <c r="AD2437" s="84"/>
    </row>
    <row r="2438" spans="1:30">
      <c r="A2438" s="666">
        <v>44012</v>
      </c>
      <c r="B2438" s="115" t="s">
        <v>909</v>
      </c>
      <c r="C2438" s="486">
        <v>880657740</v>
      </c>
      <c r="D2438" s="115" t="s">
        <v>139</v>
      </c>
      <c r="E2438" s="115" t="s">
        <v>140</v>
      </c>
      <c r="F2438" s="666">
        <v>44012</v>
      </c>
      <c r="G2438" s="486"/>
      <c r="H2438" s="486"/>
      <c r="I2438" s="23"/>
      <c r="J2438" s="666">
        <v>44021</v>
      </c>
      <c r="K2438" s="84"/>
      <c r="L2438" s="84"/>
      <c r="M2438" s="664"/>
      <c r="N2438" s="84"/>
      <c r="O2438" s="84"/>
      <c r="P2438" s="84"/>
      <c r="Q2438" s="84"/>
      <c r="R2438" s="84"/>
      <c r="S2438" s="84"/>
      <c r="T2438" s="84"/>
      <c r="U2438" s="84"/>
      <c r="V2438" s="84"/>
      <c r="W2438" s="84"/>
      <c r="X2438" s="84"/>
      <c r="Y2438" s="84"/>
      <c r="Z2438" s="84"/>
      <c r="AA2438" s="84"/>
      <c r="AB2438" s="84"/>
      <c r="AC2438" s="84"/>
      <c r="AD2438" s="84"/>
    </row>
    <row r="2439" spans="1:30" ht="51">
      <c r="A2439" s="37">
        <v>5.29</v>
      </c>
      <c r="B2439" s="115" t="s">
        <v>146</v>
      </c>
      <c r="C2439" s="37">
        <v>882164660</v>
      </c>
      <c r="D2439" s="115" t="s">
        <v>139</v>
      </c>
      <c r="E2439" s="37"/>
      <c r="F2439" s="137" t="s">
        <v>11281</v>
      </c>
      <c r="G2439" s="115" t="s">
        <v>35</v>
      </c>
      <c r="H2439" s="37"/>
      <c r="I2439" s="109" t="s">
        <v>106</v>
      </c>
      <c r="J2439" s="37">
        <v>6.4</v>
      </c>
      <c r="K2439" s="37"/>
      <c r="L2439" s="37"/>
      <c r="M2439" s="37"/>
      <c r="N2439" s="37"/>
      <c r="O2439" s="37"/>
      <c r="P2439" s="37"/>
      <c r="Q2439" s="37"/>
      <c r="R2439" s="84"/>
      <c r="S2439" s="84"/>
      <c r="T2439" s="84"/>
      <c r="U2439" s="84"/>
      <c r="V2439" s="84"/>
      <c r="W2439" s="84"/>
      <c r="X2439" s="84"/>
      <c r="Y2439" s="84"/>
      <c r="Z2439" s="84"/>
      <c r="AA2439" s="84"/>
      <c r="AB2439" s="84"/>
      <c r="AC2439" s="84"/>
      <c r="AD2439" s="84"/>
    </row>
    <row r="2440" spans="1:30" ht="34">
      <c r="A2440" s="37">
        <v>5.29</v>
      </c>
      <c r="B2440" s="115" t="s">
        <v>146</v>
      </c>
      <c r="C2440" s="37">
        <v>880226926</v>
      </c>
      <c r="D2440" s="115" t="s">
        <v>139</v>
      </c>
      <c r="E2440" s="115" t="s">
        <v>140</v>
      </c>
      <c r="F2440" s="137" t="s">
        <v>11282</v>
      </c>
      <c r="G2440" s="115" t="s">
        <v>35</v>
      </c>
      <c r="H2440" s="265">
        <v>44011</v>
      </c>
      <c r="I2440" s="516"/>
      <c r="J2440" s="665">
        <v>44026</v>
      </c>
      <c r="K2440" s="37"/>
      <c r="L2440" s="37"/>
      <c r="M2440" s="37"/>
      <c r="N2440" s="37"/>
      <c r="O2440" s="37"/>
      <c r="P2440" s="37"/>
      <c r="Q2440" s="37"/>
      <c r="R2440" s="84"/>
      <c r="S2440" s="84"/>
      <c r="T2440" s="84"/>
      <c r="U2440" s="84"/>
      <c r="V2440" s="84"/>
      <c r="W2440" s="84"/>
      <c r="X2440" s="84"/>
      <c r="Y2440" s="84"/>
      <c r="Z2440" s="84"/>
      <c r="AA2440" s="84"/>
      <c r="AB2440" s="84"/>
      <c r="AC2440" s="84"/>
      <c r="AD2440" s="84"/>
    </row>
    <row r="2441" spans="1:30" ht="68">
      <c r="A2441" s="37">
        <v>5.29</v>
      </c>
      <c r="B2441" s="115" t="s">
        <v>146</v>
      </c>
      <c r="C2441" s="37">
        <v>881891118</v>
      </c>
      <c r="D2441" s="115" t="s">
        <v>139</v>
      </c>
      <c r="E2441" s="115" t="s">
        <v>147</v>
      </c>
      <c r="F2441" s="137" t="s">
        <v>11283</v>
      </c>
      <c r="G2441" s="115" t="s">
        <v>37</v>
      </c>
      <c r="H2441" s="37">
        <v>6.5</v>
      </c>
      <c r="I2441" s="516"/>
      <c r="J2441" s="37"/>
      <c r="K2441" s="115" t="s">
        <v>11284</v>
      </c>
      <c r="L2441" s="37"/>
      <c r="M2441" s="37"/>
      <c r="N2441" s="265">
        <v>43983</v>
      </c>
      <c r="O2441" s="37">
        <v>999</v>
      </c>
      <c r="P2441" s="37"/>
      <c r="Q2441" s="37"/>
      <c r="R2441" s="84"/>
      <c r="S2441" s="84"/>
      <c r="T2441" s="84"/>
      <c r="U2441" s="84"/>
      <c r="V2441" s="84"/>
      <c r="W2441" s="84"/>
      <c r="X2441" s="84"/>
      <c r="Y2441" s="84"/>
      <c r="Z2441" s="84"/>
      <c r="AA2441" s="84"/>
      <c r="AB2441" s="84"/>
      <c r="AC2441" s="84"/>
      <c r="AD2441" s="84"/>
    </row>
    <row r="2442" spans="1:30" ht="34">
      <c r="A2442" s="37">
        <v>5.29</v>
      </c>
      <c r="B2442" s="115" t="s">
        <v>146</v>
      </c>
      <c r="C2442" s="37">
        <v>880049667</v>
      </c>
      <c r="D2442" s="115" t="s">
        <v>139</v>
      </c>
      <c r="E2442" s="115" t="s">
        <v>140</v>
      </c>
      <c r="F2442" s="137" t="s">
        <v>11285</v>
      </c>
      <c r="G2442" s="115" t="s">
        <v>35</v>
      </c>
      <c r="H2442" s="265">
        <v>44006</v>
      </c>
      <c r="I2442" s="516"/>
      <c r="J2442" s="665">
        <v>44021</v>
      </c>
      <c r="K2442" s="37"/>
      <c r="L2442" s="37"/>
      <c r="M2442" s="37"/>
      <c r="N2442" s="37"/>
      <c r="O2442" s="37"/>
      <c r="P2442" s="37"/>
      <c r="Q2442" s="37"/>
      <c r="R2442" s="84"/>
      <c r="S2442" s="84"/>
      <c r="T2442" s="84"/>
      <c r="U2442" s="84"/>
      <c r="V2442" s="84"/>
      <c r="W2442" s="84"/>
      <c r="X2442" s="84"/>
      <c r="Y2442" s="84"/>
      <c r="Z2442" s="84"/>
      <c r="AA2442" s="84"/>
      <c r="AB2442" s="84"/>
      <c r="AC2442" s="84"/>
      <c r="AD2442" s="84"/>
    </row>
    <row r="2443" spans="1:30">
      <c r="A2443" s="37">
        <v>5.29</v>
      </c>
      <c r="B2443" s="115" t="s">
        <v>146</v>
      </c>
      <c r="C2443" s="37">
        <v>882162277</v>
      </c>
      <c r="D2443" s="115" t="s">
        <v>139</v>
      </c>
      <c r="E2443" s="115" t="s">
        <v>147</v>
      </c>
      <c r="F2443" s="115" t="s">
        <v>11286</v>
      </c>
      <c r="G2443" s="115" t="s">
        <v>35</v>
      </c>
      <c r="H2443" s="37"/>
      <c r="I2443" s="516"/>
      <c r="J2443" s="37"/>
      <c r="K2443" s="37"/>
      <c r="L2443" s="37"/>
      <c r="M2443" s="37"/>
      <c r="N2443" s="37"/>
      <c r="O2443" s="37"/>
      <c r="P2443" s="37"/>
      <c r="Q2443" s="37"/>
      <c r="R2443" s="84"/>
      <c r="S2443" s="84"/>
      <c r="T2443" s="84"/>
      <c r="U2443" s="84"/>
      <c r="V2443" s="84"/>
      <c r="W2443" s="84"/>
      <c r="X2443" s="84"/>
      <c r="Y2443" s="84"/>
      <c r="Z2443" s="84"/>
      <c r="AA2443" s="84"/>
      <c r="AB2443" s="84"/>
      <c r="AC2443" s="84"/>
      <c r="AD2443" s="84"/>
    </row>
    <row r="2444" spans="1:30">
      <c r="A2444" s="37">
        <v>6.1</v>
      </c>
      <c r="B2444" s="115" t="s">
        <v>146</v>
      </c>
      <c r="C2444" s="37">
        <v>880042370</v>
      </c>
      <c r="D2444" s="115" t="s">
        <v>139</v>
      </c>
      <c r="E2444" s="115" t="s">
        <v>140</v>
      </c>
      <c r="F2444" s="115" t="s">
        <v>11287</v>
      </c>
      <c r="G2444" s="115" t="s">
        <v>35</v>
      </c>
      <c r="H2444" s="265">
        <v>43999</v>
      </c>
      <c r="I2444" s="516"/>
      <c r="J2444" s="665">
        <v>44014</v>
      </c>
      <c r="K2444" s="37"/>
      <c r="L2444" s="37"/>
      <c r="M2444" s="37"/>
      <c r="N2444" s="37"/>
      <c r="O2444" s="37"/>
      <c r="P2444" s="37"/>
      <c r="Q2444" s="37"/>
      <c r="R2444" s="84"/>
      <c r="S2444" s="84"/>
      <c r="T2444" s="84"/>
      <c r="U2444" s="84"/>
      <c r="V2444" s="84"/>
      <c r="W2444" s="84"/>
      <c r="X2444" s="84"/>
      <c r="Y2444" s="84"/>
      <c r="Z2444" s="84"/>
      <c r="AA2444" s="84"/>
      <c r="AB2444" s="84"/>
      <c r="AC2444" s="84"/>
      <c r="AD2444" s="84"/>
    </row>
    <row r="2445" spans="1:30">
      <c r="A2445" s="37">
        <v>6.1</v>
      </c>
      <c r="B2445" s="486" t="s">
        <v>146</v>
      </c>
      <c r="C2445" s="37">
        <v>882144578</v>
      </c>
      <c r="D2445" s="486" t="s">
        <v>139</v>
      </c>
      <c r="E2445" s="37" t="s">
        <v>140</v>
      </c>
      <c r="F2445" s="486" t="s">
        <v>11288</v>
      </c>
      <c r="G2445" s="486" t="s">
        <v>35</v>
      </c>
      <c r="H2445" s="665">
        <v>44006</v>
      </c>
      <c r="I2445" s="516"/>
      <c r="J2445" s="265">
        <v>44021</v>
      </c>
      <c r="K2445" s="37"/>
      <c r="L2445" s="37"/>
      <c r="M2445" s="37"/>
      <c r="N2445" s="37"/>
      <c r="O2445" s="37"/>
      <c r="P2445" s="37"/>
      <c r="Q2445" s="37"/>
      <c r="R2445" s="84"/>
      <c r="S2445" s="84"/>
      <c r="T2445" s="84"/>
      <c r="U2445" s="84"/>
      <c r="V2445" s="84"/>
      <c r="W2445" s="84"/>
      <c r="X2445" s="84"/>
      <c r="Y2445" s="84"/>
      <c r="Z2445" s="84"/>
      <c r="AA2445" s="84"/>
      <c r="AB2445" s="84"/>
      <c r="AC2445" s="84"/>
      <c r="AD2445" s="84"/>
    </row>
    <row r="2446" spans="1:30">
      <c r="A2446" s="37">
        <v>6.1</v>
      </c>
      <c r="B2446" s="486" t="s">
        <v>146</v>
      </c>
      <c r="C2446" s="486">
        <v>882143670</v>
      </c>
      <c r="D2446" s="486" t="s">
        <v>139</v>
      </c>
      <c r="E2446" s="37" t="s">
        <v>140</v>
      </c>
      <c r="F2446" s="486" t="s">
        <v>11289</v>
      </c>
      <c r="G2446" s="486" t="s">
        <v>35</v>
      </c>
      <c r="H2446" s="665">
        <v>44004</v>
      </c>
      <c r="I2446" s="516"/>
      <c r="J2446" s="265">
        <v>44019</v>
      </c>
      <c r="K2446" s="37"/>
      <c r="L2446" s="37"/>
      <c r="M2446" s="37"/>
      <c r="N2446" s="37"/>
      <c r="O2446" s="37"/>
      <c r="P2446" s="37"/>
      <c r="Q2446" s="37"/>
      <c r="R2446" s="84"/>
      <c r="S2446" s="84"/>
      <c r="T2446" s="84"/>
      <c r="U2446" s="84"/>
      <c r="V2446" s="84"/>
      <c r="W2446" s="84"/>
      <c r="X2446" s="84"/>
      <c r="Y2446" s="84"/>
      <c r="Z2446" s="84"/>
      <c r="AA2446" s="84"/>
      <c r="AB2446" s="84"/>
      <c r="AC2446" s="84"/>
      <c r="AD2446" s="84"/>
    </row>
    <row r="2447" spans="1:30">
      <c r="A2447" s="37">
        <v>6.1</v>
      </c>
      <c r="B2447" s="486" t="s">
        <v>146</v>
      </c>
      <c r="C2447" s="37">
        <v>882135411</v>
      </c>
      <c r="D2447" s="486" t="s">
        <v>139</v>
      </c>
      <c r="E2447" s="37" t="s">
        <v>140</v>
      </c>
      <c r="F2447" s="486" t="s">
        <v>11290</v>
      </c>
      <c r="G2447" s="486" t="s">
        <v>35</v>
      </c>
      <c r="H2447" s="665">
        <v>44012</v>
      </c>
      <c r="I2447" s="516"/>
      <c r="J2447" s="265">
        <v>44027</v>
      </c>
      <c r="K2447" s="37"/>
      <c r="L2447" s="37"/>
      <c r="M2447" s="37"/>
      <c r="N2447" s="37"/>
      <c r="O2447" s="37"/>
      <c r="P2447" s="37"/>
      <c r="Q2447" s="37"/>
      <c r="R2447" s="84"/>
      <c r="S2447" s="84"/>
      <c r="T2447" s="84"/>
      <c r="U2447" s="84"/>
      <c r="V2447" s="84"/>
      <c r="W2447" s="84"/>
      <c r="X2447" s="84"/>
      <c r="Y2447" s="84"/>
      <c r="Z2447" s="84"/>
      <c r="AA2447" s="84"/>
      <c r="AB2447" s="84"/>
      <c r="AC2447" s="84"/>
      <c r="AD2447" s="84"/>
    </row>
    <row r="2448" spans="1:30">
      <c r="A2448" s="37">
        <v>6.1</v>
      </c>
      <c r="B2448" s="486" t="s">
        <v>146</v>
      </c>
      <c r="C2448" s="37">
        <v>882127146</v>
      </c>
      <c r="D2448" s="486" t="s">
        <v>139</v>
      </c>
      <c r="E2448" s="486" t="s">
        <v>140</v>
      </c>
      <c r="F2448" s="486" t="s">
        <v>200</v>
      </c>
      <c r="G2448" s="486" t="s">
        <v>35</v>
      </c>
      <c r="H2448" s="265">
        <v>44011</v>
      </c>
      <c r="I2448" s="516"/>
      <c r="J2448" s="666">
        <v>44022</v>
      </c>
      <c r="K2448" s="486"/>
      <c r="L2448" s="37"/>
      <c r="M2448" s="37"/>
      <c r="N2448" s="486"/>
      <c r="O2448" s="486"/>
      <c r="P2448" s="37"/>
      <c r="Q2448" s="37"/>
      <c r="R2448" s="84"/>
      <c r="S2448" s="84"/>
      <c r="T2448" s="84"/>
      <c r="U2448" s="84"/>
      <c r="V2448" s="84"/>
      <c r="W2448" s="84"/>
      <c r="X2448" s="84"/>
      <c r="Y2448" s="84"/>
      <c r="Z2448" s="84"/>
      <c r="AA2448" s="84"/>
      <c r="AB2448" s="84"/>
      <c r="AC2448" s="84"/>
      <c r="AD2448" s="84"/>
    </row>
    <row r="2449" spans="1:30">
      <c r="A2449" s="37">
        <v>6.1</v>
      </c>
      <c r="B2449" s="486" t="s">
        <v>146</v>
      </c>
      <c r="C2449" s="37">
        <v>880199284</v>
      </c>
      <c r="D2449" s="486" t="s">
        <v>139</v>
      </c>
      <c r="E2449" s="486" t="s">
        <v>147</v>
      </c>
      <c r="F2449" s="115" t="s">
        <v>11291</v>
      </c>
      <c r="G2449" s="115" t="s">
        <v>37</v>
      </c>
      <c r="H2449" s="265">
        <v>44012</v>
      </c>
      <c r="I2449" s="109"/>
      <c r="J2449" s="486"/>
      <c r="K2449" s="115" t="s">
        <v>11292</v>
      </c>
      <c r="L2449" s="37"/>
      <c r="M2449" s="115" t="s">
        <v>2096</v>
      </c>
      <c r="N2449" s="666">
        <v>43984</v>
      </c>
      <c r="O2449" s="486">
        <v>276</v>
      </c>
      <c r="P2449" s="37"/>
      <c r="Q2449" s="37"/>
      <c r="R2449" s="84"/>
      <c r="S2449" s="84"/>
      <c r="T2449" s="84"/>
      <c r="U2449" s="84"/>
      <c r="V2449" s="84"/>
      <c r="W2449" s="84"/>
      <c r="X2449" s="84"/>
      <c r="Y2449" s="84"/>
      <c r="Z2449" s="84"/>
      <c r="AA2449" s="84"/>
      <c r="AB2449" s="84"/>
      <c r="AC2449" s="84"/>
      <c r="AD2449" s="84"/>
    </row>
    <row r="2450" spans="1:30">
      <c r="A2450" s="37">
        <v>6.1</v>
      </c>
      <c r="B2450" s="486" t="s">
        <v>146</v>
      </c>
      <c r="C2450" s="37">
        <v>880691924</v>
      </c>
      <c r="D2450" s="486" t="s">
        <v>139</v>
      </c>
      <c r="E2450" s="486" t="s">
        <v>147</v>
      </c>
      <c r="F2450" s="486" t="s">
        <v>11293</v>
      </c>
      <c r="G2450" s="486" t="s">
        <v>37</v>
      </c>
      <c r="H2450" s="37"/>
      <c r="I2450" s="719"/>
      <c r="J2450" s="486"/>
      <c r="K2450" s="486" t="s">
        <v>11294</v>
      </c>
      <c r="L2450" s="37"/>
      <c r="M2450" s="115" t="s">
        <v>811</v>
      </c>
      <c r="N2450" s="666">
        <v>43983</v>
      </c>
      <c r="O2450" s="486">
        <v>773.5</v>
      </c>
      <c r="P2450" s="37"/>
      <c r="Q2450" s="37"/>
      <c r="R2450" s="84"/>
      <c r="S2450" s="84"/>
      <c r="T2450" s="84"/>
      <c r="U2450" s="84"/>
      <c r="V2450" s="84"/>
      <c r="W2450" s="84"/>
      <c r="X2450" s="84"/>
      <c r="Y2450" s="84"/>
      <c r="Z2450" s="84"/>
      <c r="AA2450" s="84"/>
      <c r="AB2450" s="84"/>
      <c r="AC2450" s="84"/>
      <c r="AD2450" s="84"/>
    </row>
    <row r="2451" spans="1:30">
      <c r="A2451" s="37">
        <v>6.1</v>
      </c>
      <c r="B2451" s="486" t="s">
        <v>146</v>
      </c>
      <c r="C2451" s="37">
        <v>881987477</v>
      </c>
      <c r="D2451" s="486" t="s">
        <v>139</v>
      </c>
      <c r="E2451" s="486" t="s">
        <v>140</v>
      </c>
      <c r="F2451" s="486" t="s">
        <v>11295</v>
      </c>
      <c r="G2451" s="486" t="s">
        <v>35</v>
      </c>
      <c r="H2451" s="665">
        <v>43990</v>
      </c>
      <c r="I2451" s="516"/>
      <c r="J2451" s="486">
        <v>6.15</v>
      </c>
      <c r="K2451" s="486"/>
      <c r="L2451" s="37"/>
      <c r="M2451" s="37"/>
      <c r="N2451" s="486"/>
      <c r="O2451" s="486"/>
      <c r="P2451" s="37"/>
      <c r="Q2451" s="37"/>
      <c r="R2451" s="84"/>
      <c r="S2451" s="84"/>
      <c r="T2451" s="84"/>
      <c r="U2451" s="84"/>
      <c r="V2451" s="84"/>
      <c r="W2451" s="84"/>
      <c r="X2451" s="84"/>
      <c r="Y2451" s="84"/>
      <c r="Z2451" s="84"/>
      <c r="AA2451" s="84"/>
      <c r="AB2451" s="84"/>
      <c r="AC2451" s="84"/>
      <c r="AD2451" s="84"/>
    </row>
    <row r="2452" spans="1:30">
      <c r="A2452" s="37">
        <v>6.1</v>
      </c>
      <c r="B2452" s="486" t="s">
        <v>146</v>
      </c>
      <c r="C2452" s="37">
        <v>880308474</v>
      </c>
      <c r="D2452" s="486" t="s">
        <v>139</v>
      </c>
      <c r="E2452" s="486" t="s">
        <v>147</v>
      </c>
      <c r="F2452" s="486" t="s">
        <v>981</v>
      </c>
      <c r="G2452" s="115" t="s">
        <v>37</v>
      </c>
      <c r="H2452" s="37"/>
      <c r="I2452" s="109"/>
      <c r="J2452" s="486"/>
      <c r="K2452" s="486" t="s">
        <v>11296</v>
      </c>
      <c r="L2452" s="37"/>
      <c r="M2452" s="37"/>
      <c r="N2452" s="666">
        <v>43984</v>
      </c>
      <c r="O2452" s="486">
        <v>194</v>
      </c>
      <c r="P2452" s="37"/>
      <c r="Q2452" s="37"/>
      <c r="R2452" s="84"/>
      <c r="S2452" s="84"/>
      <c r="T2452" s="84"/>
      <c r="U2452" s="84"/>
      <c r="V2452" s="84"/>
      <c r="W2452" s="84"/>
      <c r="X2452" s="84"/>
      <c r="Y2452" s="84"/>
      <c r="Z2452" s="84"/>
      <c r="AA2452" s="84"/>
      <c r="AB2452" s="84"/>
      <c r="AC2452" s="84"/>
      <c r="AD2452" s="84"/>
    </row>
    <row r="2453" spans="1:30">
      <c r="A2453" s="37">
        <v>6.2</v>
      </c>
      <c r="B2453" s="486" t="s">
        <v>146</v>
      </c>
      <c r="C2453" s="37">
        <v>881959009</v>
      </c>
      <c r="D2453" s="486" t="s">
        <v>139</v>
      </c>
      <c r="E2453" s="486" t="s">
        <v>140</v>
      </c>
      <c r="F2453" s="486" t="s">
        <v>11297</v>
      </c>
      <c r="G2453" s="486" t="s">
        <v>35</v>
      </c>
      <c r="H2453" s="665">
        <v>43990</v>
      </c>
      <c r="I2453" s="516"/>
      <c r="J2453" s="666">
        <v>43990</v>
      </c>
      <c r="K2453" s="486"/>
      <c r="L2453" s="37"/>
      <c r="M2453" s="37"/>
      <c r="N2453" s="486"/>
      <c r="O2453" s="486"/>
      <c r="P2453" s="37"/>
      <c r="Q2453" s="37"/>
      <c r="R2453" s="84"/>
      <c r="S2453" s="84"/>
      <c r="T2453" s="84"/>
      <c r="U2453" s="84"/>
      <c r="V2453" s="84"/>
      <c r="W2453" s="84"/>
      <c r="X2453" s="84"/>
      <c r="Y2453" s="84"/>
      <c r="Z2453" s="84"/>
      <c r="AA2453" s="84"/>
      <c r="AB2453" s="84"/>
      <c r="AC2453" s="84"/>
      <c r="AD2453" s="84"/>
    </row>
    <row r="2454" spans="1:30">
      <c r="A2454" s="37">
        <v>6.2</v>
      </c>
      <c r="B2454" s="486" t="s">
        <v>146</v>
      </c>
      <c r="C2454" s="37">
        <v>882037832</v>
      </c>
      <c r="D2454" s="486" t="s">
        <v>139</v>
      </c>
      <c r="E2454" s="115" t="s">
        <v>150</v>
      </c>
      <c r="F2454" s="486" t="s">
        <v>11298</v>
      </c>
      <c r="G2454" s="486" t="s">
        <v>35</v>
      </c>
      <c r="H2454" s="265">
        <v>44005</v>
      </c>
      <c r="I2454" s="109"/>
      <c r="J2454" s="666">
        <v>44020</v>
      </c>
      <c r="K2454" s="486"/>
      <c r="L2454" s="37"/>
      <c r="M2454" s="37"/>
      <c r="N2454" s="666">
        <v>43991</v>
      </c>
      <c r="O2454" s="486">
        <v>2257.1999999999998</v>
      </c>
      <c r="P2454" s="37"/>
      <c r="Q2454" s="37"/>
      <c r="R2454" s="84"/>
      <c r="S2454" s="84"/>
      <c r="T2454" s="84"/>
      <c r="U2454" s="84"/>
      <c r="V2454" s="84"/>
      <c r="W2454" s="84"/>
      <c r="X2454" s="84"/>
      <c r="Y2454" s="84"/>
      <c r="Z2454" s="84"/>
      <c r="AA2454" s="84"/>
      <c r="AB2454" s="84"/>
      <c r="AC2454" s="84"/>
      <c r="AD2454" s="84"/>
    </row>
    <row r="2455" spans="1:30">
      <c r="A2455" s="37">
        <v>6.2</v>
      </c>
      <c r="B2455" s="486" t="s">
        <v>146</v>
      </c>
      <c r="C2455" s="37">
        <v>881947747</v>
      </c>
      <c r="D2455" s="486" t="s">
        <v>139</v>
      </c>
      <c r="E2455" s="486" t="s">
        <v>140</v>
      </c>
      <c r="F2455" s="486" t="s">
        <v>11299</v>
      </c>
      <c r="G2455" s="486" t="s">
        <v>35</v>
      </c>
      <c r="H2455" s="265">
        <v>44004</v>
      </c>
      <c r="I2455" s="516"/>
      <c r="J2455" s="666">
        <v>44019</v>
      </c>
      <c r="K2455" s="486"/>
      <c r="L2455" s="37"/>
      <c r="M2455" s="37"/>
      <c r="N2455" s="486"/>
      <c r="O2455" s="486"/>
      <c r="P2455" s="37"/>
      <c r="Q2455" s="37"/>
      <c r="R2455" s="84"/>
      <c r="S2455" s="84"/>
      <c r="T2455" s="84"/>
      <c r="U2455" s="84"/>
      <c r="V2455" s="84"/>
      <c r="W2455" s="84"/>
      <c r="X2455" s="84"/>
      <c r="Y2455" s="84"/>
      <c r="Z2455" s="84"/>
      <c r="AA2455" s="84"/>
      <c r="AB2455" s="84"/>
      <c r="AC2455" s="84"/>
      <c r="AD2455" s="84"/>
    </row>
    <row r="2456" spans="1:30">
      <c r="A2456" s="37">
        <v>6.2</v>
      </c>
      <c r="B2456" s="486" t="s">
        <v>146</v>
      </c>
      <c r="C2456" s="37">
        <v>881876561</v>
      </c>
      <c r="D2456" s="486" t="s">
        <v>139</v>
      </c>
      <c r="E2456" s="486" t="s">
        <v>140</v>
      </c>
      <c r="F2456" s="486" t="s">
        <v>11300</v>
      </c>
      <c r="G2456" s="486" t="s">
        <v>35</v>
      </c>
      <c r="H2456" s="665">
        <v>44000</v>
      </c>
      <c r="I2456" s="516"/>
      <c r="J2456" s="666">
        <v>44015</v>
      </c>
      <c r="K2456" s="486"/>
      <c r="L2456" s="37"/>
      <c r="M2456" s="37"/>
      <c r="N2456" s="486"/>
      <c r="O2456" s="486"/>
      <c r="P2456" s="37"/>
      <c r="Q2456" s="37"/>
      <c r="R2456" s="84"/>
      <c r="S2456" s="84"/>
      <c r="T2456" s="84"/>
      <c r="U2456" s="84"/>
      <c r="V2456" s="84"/>
      <c r="W2456" s="84"/>
      <c r="X2456" s="84"/>
      <c r="Y2456" s="84"/>
      <c r="Z2456" s="84"/>
      <c r="AA2456" s="84"/>
      <c r="AB2456" s="84"/>
      <c r="AC2456" s="84"/>
      <c r="AD2456" s="84"/>
    </row>
    <row r="2457" spans="1:30">
      <c r="A2457" s="37">
        <v>6.2</v>
      </c>
      <c r="B2457" s="486" t="s">
        <v>146</v>
      </c>
      <c r="C2457" s="37">
        <v>882178370</v>
      </c>
      <c r="D2457" s="486" t="s">
        <v>152</v>
      </c>
      <c r="E2457" s="486" t="s">
        <v>140</v>
      </c>
      <c r="F2457" s="486" t="s">
        <v>11301</v>
      </c>
      <c r="G2457" s="486" t="s">
        <v>35</v>
      </c>
      <c r="H2457" s="665">
        <v>44004</v>
      </c>
      <c r="I2457" s="516"/>
      <c r="J2457" s="666">
        <v>44019</v>
      </c>
      <c r="K2457" s="486"/>
      <c r="L2457" s="37"/>
      <c r="M2457" s="37"/>
      <c r="N2457" s="486"/>
      <c r="O2457" s="486"/>
      <c r="P2457" s="37"/>
      <c r="Q2457" s="37"/>
      <c r="R2457" s="84"/>
      <c r="S2457" s="84"/>
      <c r="T2457" s="84"/>
      <c r="U2457" s="84"/>
      <c r="V2457" s="84"/>
      <c r="W2457" s="84"/>
      <c r="X2457" s="84"/>
      <c r="Y2457" s="84"/>
      <c r="Z2457" s="84"/>
      <c r="AA2457" s="84"/>
      <c r="AB2457" s="84"/>
      <c r="AC2457" s="84"/>
      <c r="AD2457" s="84"/>
    </row>
    <row r="2458" spans="1:30">
      <c r="A2458" s="37">
        <v>6.2</v>
      </c>
      <c r="B2458" s="486" t="s">
        <v>146</v>
      </c>
      <c r="C2458" s="37">
        <v>880771756</v>
      </c>
      <c r="D2458" s="486" t="s">
        <v>152</v>
      </c>
      <c r="E2458" s="486" t="s">
        <v>140</v>
      </c>
      <c r="F2458" s="486" t="s">
        <v>11302</v>
      </c>
      <c r="G2458" s="486" t="s">
        <v>35</v>
      </c>
      <c r="H2458" s="665">
        <v>43991</v>
      </c>
      <c r="I2458" s="516"/>
      <c r="J2458" s="486"/>
      <c r="K2458" s="486"/>
      <c r="L2458" s="37"/>
      <c r="M2458" s="115" t="s">
        <v>11303</v>
      </c>
      <c r="N2458" s="486"/>
      <c r="O2458" s="486"/>
      <c r="P2458" s="37"/>
      <c r="Q2458" s="37"/>
      <c r="R2458" s="84"/>
      <c r="S2458" s="84"/>
      <c r="T2458" s="84"/>
      <c r="U2458" s="84"/>
      <c r="V2458" s="84"/>
      <c r="W2458" s="84"/>
      <c r="X2458" s="84"/>
      <c r="Y2458" s="84"/>
      <c r="Z2458" s="84"/>
      <c r="AA2458" s="84"/>
      <c r="AB2458" s="84"/>
      <c r="AC2458" s="84"/>
      <c r="AD2458" s="84"/>
    </row>
    <row r="2459" spans="1:30">
      <c r="A2459" s="37">
        <v>6.3</v>
      </c>
      <c r="B2459" s="486" t="s">
        <v>146</v>
      </c>
      <c r="C2459" s="37">
        <v>882017249</v>
      </c>
      <c r="D2459" s="486" t="s">
        <v>139</v>
      </c>
      <c r="E2459" s="486" t="s">
        <v>147</v>
      </c>
      <c r="F2459" s="115" t="s">
        <v>11304</v>
      </c>
      <c r="G2459" s="486" t="s">
        <v>35</v>
      </c>
      <c r="H2459" s="265">
        <v>44006</v>
      </c>
      <c r="I2459" s="516"/>
      <c r="J2459" s="486"/>
      <c r="K2459" s="486"/>
      <c r="L2459" s="37"/>
      <c r="M2459" s="37"/>
      <c r="N2459" s="486"/>
      <c r="O2459" s="486"/>
      <c r="P2459" s="37"/>
      <c r="Q2459" s="37"/>
      <c r="R2459" s="84"/>
      <c r="S2459" s="84"/>
      <c r="T2459" s="84"/>
      <c r="U2459" s="84"/>
      <c r="V2459" s="84"/>
      <c r="W2459" s="84"/>
      <c r="X2459" s="84"/>
      <c r="Y2459" s="84"/>
      <c r="Z2459" s="84"/>
      <c r="AA2459" s="84"/>
      <c r="AB2459" s="84"/>
      <c r="AC2459" s="84"/>
      <c r="AD2459" s="84"/>
    </row>
    <row r="2460" spans="1:30">
      <c r="A2460" s="37">
        <v>6.3</v>
      </c>
      <c r="B2460" s="115" t="s">
        <v>146</v>
      </c>
      <c r="C2460" s="37">
        <v>881903256</v>
      </c>
      <c r="D2460" s="115" t="s">
        <v>152</v>
      </c>
      <c r="E2460" s="115" t="s">
        <v>140</v>
      </c>
      <c r="F2460" s="115" t="s">
        <v>11305</v>
      </c>
      <c r="G2460" s="115" t="s">
        <v>35</v>
      </c>
      <c r="H2460" s="265">
        <v>43992</v>
      </c>
      <c r="I2460" s="516"/>
      <c r="J2460" s="115"/>
      <c r="K2460" s="115"/>
      <c r="L2460" s="37"/>
      <c r="M2460" s="115" t="s">
        <v>11306</v>
      </c>
      <c r="N2460" s="115"/>
      <c r="O2460" s="115"/>
      <c r="P2460" s="37"/>
      <c r="Q2460" s="37"/>
      <c r="R2460" s="84"/>
      <c r="S2460" s="84"/>
      <c r="T2460" s="84"/>
      <c r="U2460" s="84"/>
      <c r="V2460" s="84"/>
      <c r="W2460" s="84"/>
      <c r="X2460" s="84"/>
      <c r="Y2460" s="84"/>
      <c r="Z2460" s="84"/>
      <c r="AA2460" s="84"/>
      <c r="AB2460" s="84"/>
      <c r="AC2460" s="84"/>
      <c r="AD2460" s="84"/>
    </row>
    <row r="2461" spans="1:30">
      <c r="A2461" s="37">
        <v>6.3</v>
      </c>
      <c r="B2461" s="115" t="s">
        <v>146</v>
      </c>
      <c r="C2461" s="37">
        <v>882050014</v>
      </c>
      <c r="D2461" s="115" t="s">
        <v>139</v>
      </c>
      <c r="E2461" s="115" t="s">
        <v>140</v>
      </c>
      <c r="F2461" s="115" t="s">
        <v>11307</v>
      </c>
      <c r="G2461" s="115" t="s">
        <v>35</v>
      </c>
      <c r="H2461" s="265">
        <v>43999</v>
      </c>
      <c r="I2461" s="516"/>
      <c r="J2461" s="115" t="s">
        <v>11308</v>
      </c>
      <c r="K2461" s="115"/>
      <c r="L2461" s="37"/>
      <c r="M2461" s="37"/>
      <c r="N2461" s="115"/>
      <c r="O2461" s="115"/>
      <c r="P2461" s="37"/>
      <c r="Q2461" s="37"/>
      <c r="R2461" s="84"/>
      <c r="S2461" s="84"/>
      <c r="T2461" s="84"/>
      <c r="U2461" s="84"/>
      <c r="V2461" s="84"/>
      <c r="W2461" s="84"/>
      <c r="X2461" s="84"/>
      <c r="Y2461" s="84"/>
      <c r="Z2461" s="84"/>
      <c r="AA2461" s="84"/>
      <c r="AB2461" s="84"/>
      <c r="AC2461" s="84"/>
      <c r="AD2461" s="84"/>
    </row>
    <row r="2462" spans="1:30">
      <c r="A2462" s="37">
        <v>6.3</v>
      </c>
      <c r="B2462" s="115" t="s">
        <v>146</v>
      </c>
      <c r="C2462" s="37">
        <v>881899120</v>
      </c>
      <c r="D2462" s="115" t="s">
        <v>139</v>
      </c>
      <c r="E2462" s="115" t="s">
        <v>140</v>
      </c>
      <c r="F2462" s="115" t="s">
        <v>11309</v>
      </c>
      <c r="G2462" s="115" t="s">
        <v>35</v>
      </c>
      <c r="H2462" s="265">
        <v>43999</v>
      </c>
      <c r="I2462" s="516"/>
      <c r="J2462" s="665">
        <v>44014</v>
      </c>
      <c r="K2462" s="115"/>
      <c r="L2462" s="37"/>
      <c r="M2462" s="37"/>
      <c r="N2462" s="115"/>
      <c r="O2462" s="115"/>
      <c r="P2462" s="37"/>
      <c r="Q2462" s="37"/>
      <c r="R2462" s="84"/>
      <c r="S2462" s="84"/>
      <c r="T2462" s="84"/>
      <c r="U2462" s="84"/>
      <c r="V2462" s="84"/>
      <c r="W2462" s="84"/>
      <c r="X2462" s="84"/>
      <c r="Y2462" s="84"/>
      <c r="Z2462" s="84"/>
      <c r="AA2462" s="84"/>
      <c r="AB2462" s="84"/>
      <c r="AC2462" s="84"/>
      <c r="AD2462" s="84"/>
    </row>
    <row r="2463" spans="1:30">
      <c r="A2463" s="37">
        <v>5.28</v>
      </c>
      <c r="B2463" s="115" t="s">
        <v>146</v>
      </c>
      <c r="C2463" s="37">
        <v>882102513</v>
      </c>
      <c r="D2463" s="115" t="s">
        <v>139</v>
      </c>
      <c r="E2463" s="115" t="s">
        <v>140</v>
      </c>
      <c r="F2463" s="115" t="s">
        <v>11310</v>
      </c>
      <c r="G2463" s="115" t="s">
        <v>35</v>
      </c>
      <c r="H2463" s="265">
        <v>44006</v>
      </c>
      <c r="I2463" s="109"/>
      <c r="J2463" s="115" t="s">
        <v>11311</v>
      </c>
      <c r="K2463" s="115"/>
      <c r="L2463" s="37"/>
      <c r="M2463" s="37"/>
      <c r="N2463" s="115"/>
      <c r="O2463" s="115"/>
      <c r="P2463" s="37"/>
      <c r="Q2463" s="37"/>
      <c r="R2463" s="84"/>
      <c r="S2463" s="84"/>
      <c r="T2463" s="84"/>
      <c r="U2463" s="84"/>
      <c r="V2463" s="84"/>
      <c r="W2463" s="84"/>
      <c r="X2463" s="84"/>
      <c r="Y2463" s="84"/>
      <c r="Z2463" s="84"/>
      <c r="AA2463" s="84"/>
      <c r="AB2463" s="84"/>
      <c r="AC2463" s="84"/>
      <c r="AD2463" s="84"/>
    </row>
    <row r="2464" spans="1:30">
      <c r="A2464" s="37">
        <v>6.3</v>
      </c>
      <c r="B2464" s="115" t="s">
        <v>146</v>
      </c>
      <c r="C2464" s="37">
        <v>882058118</v>
      </c>
      <c r="D2464" s="115" t="s">
        <v>139</v>
      </c>
      <c r="E2464" s="115" t="s">
        <v>140</v>
      </c>
      <c r="F2464" s="115" t="s">
        <v>11312</v>
      </c>
      <c r="G2464" s="115" t="s">
        <v>35</v>
      </c>
      <c r="H2464" s="665">
        <v>44012</v>
      </c>
      <c r="I2464" s="516"/>
      <c r="J2464" s="665">
        <v>44026</v>
      </c>
      <c r="K2464" s="115"/>
      <c r="L2464" s="37"/>
      <c r="M2464" s="37"/>
      <c r="N2464" s="115"/>
      <c r="O2464" s="115"/>
      <c r="P2464" s="37"/>
      <c r="Q2464" s="37"/>
      <c r="R2464" s="84"/>
      <c r="S2464" s="84"/>
      <c r="T2464" s="84"/>
      <c r="U2464" s="84"/>
      <c r="V2464" s="84"/>
      <c r="W2464" s="84"/>
      <c r="X2464" s="84"/>
      <c r="Y2464" s="84"/>
      <c r="Z2464" s="84"/>
      <c r="AA2464" s="84"/>
      <c r="AB2464" s="84"/>
      <c r="AC2464" s="84"/>
      <c r="AD2464" s="84"/>
    </row>
    <row r="2465" spans="1:30">
      <c r="A2465" s="37">
        <v>6.3</v>
      </c>
      <c r="B2465" s="115" t="s">
        <v>146</v>
      </c>
      <c r="C2465" s="37">
        <v>882016943</v>
      </c>
      <c r="D2465" s="115" t="s">
        <v>139</v>
      </c>
      <c r="E2465" s="115" t="s">
        <v>140</v>
      </c>
      <c r="F2465" s="115" t="s">
        <v>11313</v>
      </c>
      <c r="G2465" s="115" t="s">
        <v>35</v>
      </c>
      <c r="H2465" s="265">
        <v>43999</v>
      </c>
      <c r="I2465" s="516"/>
      <c r="J2465" s="665">
        <v>44014</v>
      </c>
      <c r="K2465" s="115"/>
      <c r="L2465" s="37"/>
      <c r="M2465" s="37"/>
      <c r="N2465" s="115"/>
      <c r="O2465" s="115"/>
      <c r="P2465" s="37"/>
      <c r="Q2465" s="37"/>
      <c r="R2465" s="84"/>
      <c r="S2465" s="84"/>
      <c r="T2465" s="84"/>
      <c r="U2465" s="84"/>
      <c r="V2465" s="84"/>
      <c r="W2465" s="84"/>
      <c r="X2465" s="84"/>
      <c r="Y2465" s="84"/>
      <c r="Z2465" s="84"/>
      <c r="AA2465" s="84"/>
      <c r="AB2465" s="84"/>
      <c r="AC2465" s="84"/>
      <c r="AD2465" s="84"/>
    </row>
    <row r="2466" spans="1:30">
      <c r="A2466" s="37">
        <v>6.4</v>
      </c>
      <c r="B2466" s="115" t="s">
        <v>146</v>
      </c>
      <c r="C2466" s="37">
        <v>882063129</v>
      </c>
      <c r="D2466" s="115" t="s">
        <v>139</v>
      </c>
      <c r="E2466" s="115" t="s">
        <v>140</v>
      </c>
      <c r="F2466" s="115" t="s">
        <v>11314</v>
      </c>
      <c r="G2466" s="115" t="s">
        <v>35</v>
      </c>
      <c r="H2466" s="265">
        <v>44005</v>
      </c>
      <c r="I2466" s="516"/>
      <c r="J2466" s="665">
        <v>44028</v>
      </c>
      <c r="K2466" s="115"/>
      <c r="L2466" s="37"/>
      <c r="M2466" s="37"/>
      <c r="N2466" s="115"/>
      <c r="O2466" s="115"/>
      <c r="P2466" s="84"/>
      <c r="Q2466" s="37"/>
      <c r="R2466" s="84"/>
      <c r="S2466" s="84"/>
      <c r="T2466" s="84"/>
      <c r="U2466" s="84"/>
      <c r="V2466" s="84"/>
      <c r="W2466" s="84"/>
      <c r="X2466" s="84"/>
      <c r="Y2466" s="84"/>
      <c r="Z2466" s="84"/>
      <c r="AA2466" s="84"/>
      <c r="AB2466" s="84"/>
      <c r="AC2466" s="84"/>
      <c r="AD2466" s="84"/>
    </row>
    <row r="2467" spans="1:30">
      <c r="A2467" s="37">
        <v>6.4</v>
      </c>
      <c r="B2467" s="115" t="s">
        <v>146</v>
      </c>
      <c r="C2467" s="37">
        <v>882051475</v>
      </c>
      <c r="D2467" s="115" t="s">
        <v>139</v>
      </c>
      <c r="E2467" s="115" t="s">
        <v>140</v>
      </c>
      <c r="F2467" s="115" t="s">
        <v>11315</v>
      </c>
      <c r="G2467" s="115" t="s">
        <v>35</v>
      </c>
      <c r="H2467" s="265">
        <v>44000</v>
      </c>
      <c r="I2467" s="516"/>
      <c r="J2467" s="665">
        <v>44012</v>
      </c>
      <c r="K2467" s="115"/>
      <c r="L2467" s="37"/>
      <c r="M2467" s="37"/>
      <c r="N2467" s="115"/>
      <c r="O2467" s="115"/>
      <c r="P2467" s="37"/>
      <c r="Q2467" s="37"/>
      <c r="R2467" s="84"/>
      <c r="S2467" s="84"/>
      <c r="T2467" s="84"/>
      <c r="U2467" s="84"/>
      <c r="V2467" s="84"/>
      <c r="W2467" s="84"/>
      <c r="X2467" s="84"/>
      <c r="Y2467" s="84"/>
      <c r="Z2467" s="84"/>
      <c r="AA2467" s="84"/>
      <c r="AB2467" s="84"/>
      <c r="AC2467" s="84"/>
      <c r="AD2467" s="84"/>
    </row>
    <row r="2468" spans="1:30">
      <c r="A2468" s="37">
        <v>6.4</v>
      </c>
      <c r="B2468" s="115" t="s">
        <v>146</v>
      </c>
      <c r="C2468" s="37">
        <v>881778405</v>
      </c>
      <c r="D2468" s="115" t="s">
        <v>139</v>
      </c>
      <c r="E2468" s="115" t="s">
        <v>140</v>
      </c>
      <c r="F2468" s="115" t="s">
        <v>11316</v>
      </c>
      <c r="G2468" s="115" t="s">
        <v>35</v>
      </c>
      <c r="H2468" s="265">
        <v>44006</v>
      </c>
      <c r="I2468" s="516"/>
      <c r="J2468" s="665">
        <v>44022</v>
      </c>
      <c r="K2468" s="115"/>
      <c r="L2468" s="37"/>
      <c r="M2468" s="37"/>
      <c r="N2468" s="115"/>
      <c r="O2468" s="115"/>
      <c r="P2468" s="37"/>
      <c r="Q2468" s="37"/>
      <c r="R2468" s="84"/>
      <c r="S2468" s="84"/>
      <c r="T2468" s="84"/>
      <c r="U2468" s="84"/>
      <c r="V2468" s="84"/>
      <c r="W2468" s="84"/>
      <c r="X2468" s="84"/>
      <c r="Y2468" s="84"/>
      <c r="Z2468" s="84"/>
      <c r="AA2468" s="84"/>
      <c r="AB2468" s="84"/>
      <c r="AC2468" s="84"/>
      <c r="AD2468" s="84"/>
    </row>
    <row r="2469" spans="1:30">
      <c r="A2469" s="37">
        <v>6.4</v>
      </c>
      <c r="B2469" s="115" t="s">
        <v>146</v>
      </c>
      <c r="C2469" s="37">
        <v>882127717</v>
      </c>
      <c r="D2469" s="115" t="s">
        <v>139</v>
      </c>
      <c r="E2469" s="115" t="s">
        <v>140</v>
      </c>
      <c r="F2469" s="115" t="s">
        <v>11317</v>
      </c>
      <c r="G2469" s="115" t="s">
        <v>35</v>
      </c>
      <c r="H2469" s="265">
        <v>44012</v>
      </c>
      <c r="I2469" s="109"/>
      <c r="J2469" s="665">
        <v>44040</v>
      </c>
      <c r="K2469" s="115"/>
      <c r="L2469" s="37"/>
      <c r="M2469" s="37"/>
      <c r="N2469" s="115"/>
      <c r="O2469" s="115"/>
      <c r="P2469" s="37"/>
      <c r="Q2469" s="37"/>
      <c r="R2469" s="84"/>
      <c r="S2469" s="84"/>
      <c r="T2469" s="84"/>
      <c r="U2469" s="84"/>
      <c r="V2469" s="84"/>
      <c r="W2469" s="84"/>
      <c r="X2469" s="84"/>
      <c r="Y2469" s="84"/>
      <c r="Z2469" s="84"/>
      <c r="AA2469" s="84"/>
      <c r="AB2469" s="84"/>
      <c r="AC2469" s="84"/>
      <c r="AD2469" s="84"/>
    </row>
    <row r="2470" spans="1:30">
      <c r="A2470" s="37">
        <v>6.4</v>
      </c>
      <c r="B2470" s="115" t="s">
        <v>146</v>
      </c>
      <c r="C2470" s="37">
        <v>882097014</v>
      </c>
      <c r="D2470" s="115" t="s">
        <v>139</v>
      </c>
      <c r="E2470" s="115" t="s">
        <v>140</v>
      </c>
      <c r="F2470" s="115" t="s">
        <v>11318</v>
      </c>
      <c r="G2470" s="115" t="s">
        <v>35</v>
      </c>
      <c r="H2470" s="265">
        <v>44000</v>
      </c>
      <c r="I2470" s="109"/>
      <c r="J2470" s="665">
        <v>44015</v>
      </c>
      <c r="K2470" s="115"/>
      <c r="L2470" s="37"/>
      <c r="M2470" s="37"/>
      <c r="N2470" s="115"/>
      <c r="O2470" s="115"/>
      <c r="P2470" s="37"/>
      <c r="Q2470" s="37"/>
      <c r="R2470" s="84"/>
      <c r="S2470" s="84"/>
      <c r="T2470" s="84"/>
      <c r="U2470" s="84"/>
      <c r="V2470" s="84"/>
      <c r="W2470" s="84"/>
      <c r="X2470" s="84"/>
      <c r="Y2470" s="84"/>
      <c r="Z2470" s="84"/>
      <c r="AA2470" s="84"/>
      <c r="AB2470" s="84"/>
      <c r="AC2470" s="84"/>
      <c r="AD2470" s="84"/>
    </row>
    <row r="2471" spans="1:30">
      <c r="A2471" s="486">
        <v>6.4</v>
      </c>
      <c r="B2471" s="115" t="s">
        <v>146</v>
      </c>
      <c r="C2471" s="486">
        <v>881806026</v>
      </c>
      <c r="D2471" s="115" t="s">
        <v>139</v>
      </c>
      <c r="E2471" s="115" t="s">
        <v>140</v>
      </c>
      <c r="F2471" s="115" t="s">
        <v>11319</v>
      </c>
      <c r="G2471" s="115" t="s">
        <v>35</v>
      </c>
      <c r="H2471" s="265">
        <v>44000</v>
      </c>
      <c r="I2471" s="486"/>
      <c r="J2471" s="665">
        <v>44015</v>
      </c>
      <c r="K2471" s="486"/>
      <c r="L2471" s="486"/>
      <c r="M2471" s="486"/>
      <c r="N2471" s="486"/>
      <c r="O2471" s="486"/>
      <c r="P2471" s="486"/>
      <c r="Q2471" s="486"/>
      <c r="R2471" s="84"/>
      <c r="S2471" s="84"/>
      <c r="T2471" s="84"/>
      <c r="U2471" s="84"/>
      <c r="V2471" s="84"/>
      <c r="W2471" s="84"/>
      <c r="X2471" s="84"/>
      <c r="Y2471" s="84"/>
      <c r="Z2471" s="84"/>
      <c r="AA2471" s="84"/>
      <c r="AB2471" s="84"/>
      <c r="AC2471" s="84"/>
      <c r="AD2471" s="84"/>
    </row>
    <row r="2472" spans="1:30">
      <c r="A2472" s="37">
        <v>6.4</v>
      </c>
      <c r="B2472" s="115" t="s">
        <v>146</v>
      </c>
      <c r="C2472" s="486">
        <v>880021135</v>
      </c>
      <c r="D2472" s="115" t="s">
        <v>139</v>
      </c>
      <c r="E2472" s="115" t="s">
        <v>140</v>
      </c>
      <c r="F2472" s="115" t="s">
        <v>11320</v>
      </c>
      <c r="G2472" s="115" t="s">
        <v>35</v>
      </c>
      <c r="H2472" s="665">
        <v>44000</v>
      </c>
      <c r="I2472" s="486"/>
      <c r="J2472" s="665">
        <v>44015</v>
      </c>
      <c r="K2472" s="486"/>
      <c r="L2472" s="486"/>
      <c r="M2472" s="486"/>
      <c r="N2472" s="486"/>
      <c r="O2472" s="486"/>
      <c r="P2472" s="486"/>
      <c r="Q2472" s="486"/>
      <c r="R2472" s="84"/>
      <c r="S2472" s="84"/>
      <c r="T2472" s="84"/>
      <c r="U2472" s="84"/>
      <c r="V2472" s="84"/>
      <c r="W2472" s="84"/>
      <c r="X2472" s="84"/>
      <c r="Y2472" s="84"/>
      <c r="Z2472" s="84"/>
      <c r="AA2472" s="84"/>
      <c r="AB2472" s="84"/>
      <c r="AC2472" s="84"/>
      <c r="AD2472" s="84"/>
    </row>
    <row r="2473" spans="1:30">
      <c r="A2473" s="265">
        <v>43987</v>
      </c>
      <c r="B2473" s="115" t="s">
        <v>146</v>
      </c>
      <c r="C2473" s="37">
        <v>880012163</v>
      </c>
      <c r="D2473" s="115" t="s">
        <v>139</v>
      </c>
      <c r="E2473" s="115" t="s">
        <v>147</v>
      </c>
      <c r="F2473" s="137"/>
      <c r="G2473" s="115"/>
      <c r="H2473" s="665">
        <v>43990</v>
      </c>
      <c r="I2473" s="486"/>
      <c r="J2473" s="665">
        <v>43990</v>
      </c>
      <c r="K2473" s="486"/>
      <c r="L2473" s="486"/>
      <c r="M2473" s="115" t="s">
        <v>981</v>
      </c>
      <c r="N2473" s="666">
        <v>43990</v>
      </c>
      <c r="O2473" s="486">
        <v>945</v>
      </c>
      <c r="P2473" s="486"/>
      <c r="Q2473" s="486"/>
      <c r="R2473" s="84"/>
      <c r="S2473" s="84"/>
      <c r="T2473" s="84"/>
      <c r="U2473" s="84"/>
      <c r="V2473" s="84"/>
      <c r="W2473" s="84"/>
      <c r="X2473" s="84"/>
      <c r="Y2473" s="84"/>
      <c r="Z2473" s="84"/>
      <c r="AA2473" s="84"/>
      <c r="AB2473" s="84"/>
      <c r="AC2473" s="84"/>
      <c r="AD2473" s="84"/>
    </row>
    <row r="2474" spans="1:30">
      <c r="A2474" s="265">
        <v>43987</v>
      </c>
      <c r="B2474" s="115" t="s">
        <v>146</v>
      </c>
      <c r="C2474" s="37">
        <v>880009386</v>
      </c>
      <c r="D2474" s="115" t="s">
        <v>139</v>
      </c>
      <c r="E2474" s="115" t="s">
        <v>147</v>
      </c>
      <c r="F2474" s="137"/>
      <c r="G2474" s="115"/>
      <c r="H2474" s="665">
        <v>43994</v>
      </c>
      <c r="I2474" s="486"/>
      <c r="J2474" s="665"/>
      <c r="K2474" s="486"/>
      <c r="L2474" s="486"/>
      <c r="M2474" s="115" t="s">
        <v>11321</v>
      </c>
      <c r="N2474" s="115" t="s">
        <v>1156</v>
      </c>
      <c r="O2474" s="115" t="s">
        <v>11322</v>
      </c>
      <c r="P2474" s="486"/>
      <c r="Q2474" s="486"/>
      <c r="R2474" s="84"/>
      <c r="S2474" s="84"/>
      <c r="T2474" s="84"/>
      <c r="U2474" s="84"/>
      <c r="V2474" s="84"/>
      <c r="W2474" s="84"/>
      <c r="X2474" s="84"/>
      <c r="Y2474" s="84"/>
      <c r="Z2474" s="84"/>
      <c r="AA2474" s="84"/>
      <c r="AB2474" s="84"/>
      <c r="AC2474" s="84"/>
      <c r="AD2474" s="84"/>
    </row>
    <row r="2475" spans="1:30">
      <c r="A2475" s="265">
        <v>43987</v>
      </c>
      <c r="B2475" s="115" t="s">
        <v>146</v>
      </c>
      <c r="C2475" s="37">
        <v>882041642</v>
      </c>
      <c r="D2475" s="115" t="s">
        <v>139</v>
      </c>
      <c r="E2475" s="115" t="s">
        <v>150</v>
      </c>
      <c r="F2475" s="137"/>
      <c r="G2475" s="115"/>
      <c r="H2475" s="265">
        <v>44012</v>
      </c>
      <c r="I2475" s="486"/>
      <c r="J2475" s="666">
        <v>44027</v>
      </c>
      <c r="K2475" s="486"/>
      <c r="L2475" s="486"/>
      <c r="M2475" s="115"/>
      <c r="N2475" s="666">
        <v>43996</v>
      </c>
      <c r="O2475" s="486">
        <v>109</v>
      </c>
      <c r="P2475" s="486"/>
      <c r="Q2475" s="486"/>
      <c r="R2475" s="84"/>
      <c r="S2475" s="84"/>
      <c r="T2475" s="84"/>
      <c r="U2475" s="84"/>
      <c r="V2475" s="84"/>
      <c r="W2475" s="84"/>
      <c r="X2475" s="84"/>
      <c r="Y2475" s="84"/>
      <c r="Z2475" s="84"/>
      <c r="AA2475" s="84"/>
      <c r="AB2475" s="84"/>
      <c r="AC2475" s="84"/>
      <c r="AD2475" s="84"/>
    </row>
    <row r="2476" spans="1:30">
      <c r="A2476" s="265">
        <v>43987</v>
      </c>
      <c r="B2476" s="115" t="s">
        <v>146</v>
      </c>
      <c r="C2476" s="37">
        <v>882016162</v>
      </c>
      <c r="D2476" s="115" t="s">
        <v>139</v>
      </c>
      <c r="E2476" s="115" t="s">
        <v>140</v>
      </c>
      <c r="F2476" s="137"/>
      <c r="G2476" s="115"/>
      <c r="H2476" s="37"/>
      <c r="I2476" s="486"/>
      <c r="J2476" s="666">
        <v>43994</v>
      </c>
      <c r="K2476" s="486"/>
      <c r="L2476" s="486"/>
      <c r="M2476" s="115"/>
      <c r="N2476" s="486"/>
      <c r="O2476" s="486"/>
      <c r="P2476" s="486"/>
      <c r="Q2476" s="486"/>
      <c r="R2476" s="84"/>
      <c r="S2476" s="84"/>
      <c r="T2476" s="84"/>
      <c r="U2476" s="84"/>
      <c r="V2476" s="84"/>
      <c r="W2476" s="84"/>
      <c r="X2476" s="84"/>
      <c r="Y2476" s="84"/>
      <c r="Z2476" s="84"/>
      <c r="AA2476" s="84"/>
      <c r="AB2476" s="84"/>
      <c r="AC2476" s="84"/>
      <c r="AD2476" s="84"/>
    </row>
    <row r="2477" spans="1:30">
      <c r="A2477" s="265">
        <v>43987</v>
      </c>
      <c r="B2477" s="115" t="s">
        <v>146</v>
      </c>
      <c r="C2477" s="37">
        <v>882104703</v>
      </c>
      <c r="D2477" s="115" t="s">
        <v>139</v>
      </c>
      <c r="E2477" s="115" t="s">
        <v>140</v>
      </c>
      <c r="F2477" s="137"/>
      <c r="G2477" s="115"/>
      <c r="H2477" s="37"/>
      <c r="I2477" s="486"/>
      <c r="J2477" s="666">
        <v>43992</v>
      </c>
      <c r="K2477" s="486"/>
      <c r="L2477" s="486"/>
      <c r="M2477" s="115"/>
      <c r="N2477" s="486"/>
      <c r="O2477" s="486"/>
      <c r="P2477" s="486"/>
      <c r="Q2477" s="486"/>
      <c r="R2477" s="84"/>
      <c r="S2477" s="84"/>
      <c r="T2477" s="84"/>
      <c r="U2477" s="84"/>
      <c r="V2477" s="84"/>
      <c r="W2477" s="84"/>
      <c r="X2477" s="84"/>
      <c r="Y2477" s="84"/>
      <c r="Z2477" s="84"/>
      <c r="AA2477" s="84"/>
      <c r="AB2477" s="84"/>
      <c r="AC2477" s="84"/>
      <c r="AD2477" s="84"/>
    </row>
    <row r="2478" spans="1:30">
      <c r="A2478" s="265">
        <v>43987</v>
      </c>
      <c r="B2478" s="115" t="s">
        <v>146</v>
      </c>
      <c r="C2478" s="37">
        <v>880016357</v>
      </c>
      <c r="D2478" s="115" t="s">
        <v>139</v>
      </c>
      <c r="E2478" s="115" t="s">
        <v>140</v>
      </c>
      <c r="F2478" s="137"/>
      <c r="G2478" s="115"/>
      <c r="H2478" s="37"/>
      <c r="I2478" s="486"/>
      <c r="J2478" s="666">
        <v>43994</v>
      </c>
      <c r="K2478" s="486"/>
      <c r="L2478" s="486"/>
      <c r="M2478" s="115"/>
      <c r="N2478" s="486"/>
      <c r="O2478" s="486"/>
      <c r="P2478" s="486"/>
      <c r="Q2478" s="486"/>
      <c r="R2478" s="84"/>
      <c r="S2478" s="84"/>
      <c r="T2478" s="84"/>
      <c r="U2478" s="84"/>
      <c r="V2478" s="84"/>
      <c r="W2478" s="84"/>
      <c r="X2478" s="84"/>
      <c r="Y2478" s="84"/>
      <c r="Z2478" s="84"/>
      <c r="AA2478" s="84"/>
      <c r="AB2478" s="84"/>
      <c r="AC2478" s="84"/>
      <c r="AD2478" s="84"/>
    </row>
    <row r="2479" spans="1:30">
      <c r="A2479" s="265">
        <v>43984</v>
      </c>
      <c r="B2479" s="115" t="s">
        <v>146</v>
      </c>
      <c r="C2479" s="37">
        <v>881991190</v>
      </c>
      <c r="D2479" s="115" t="s">
        <v>152</v>
      </c>
      <c r="E2479" s="115" t="s">
        <v>147</v>
      </c>
      <c r="F2479" s="137"/>
      <c r="G2479" s="115"/>
      <c r="H2479" s="265">
        <v>43990</v>
      </c>
      <c r="I2479" s="666"/>
      <c r="J2479" s="666"/>
      <c r="K2479" s="486"/>
      <c r="L2479" s="486"/>
      <c r="M2479" s="115" t="s">
        <v>1066</v>
      </c>
      <c r="N2479" s="666">
        <v>43986</v>
      </c>
      <c r="O2479" s="486">
        <v>158</v>
      </c>
      <c r="P2479" s="486"/>
      <c r="Q2479" s="486"/>
      <c r="R2479" s="84"/>
      <c r="S2479" s="84"/>
      <c r="T2479" s="84"/>
      <c r="U2479" s="84"/>
      <c r="V2479" s="84"/>
      <c r="W2479" s="84"/>
      <c r="X2479" s="84"/>
      <c r="Y2479" s="84"/>
      <c r="Z2479" s="84"/>
      <c r="AA2479" s="84"/>
      <c r="AB2479" s="84"/>
      <c r="AC2479" s="84"/>
      <c r="AD2479" s="84"/>
    </row>
    <row r="2480" spans="1:30">
      <c r="A2480" s="265">
        <v>43990</v>
      </c>
      <c r="B2480" s="115" t="s">
        <v>146</v>
      </c>
      <c r="C2480" s="37">
        <v>880198923</v>
      </c>
      <c r="D2480" s="115" t="s">
        <v>139</v>
      </c>
      <c r="E2480" s="115" t="s">
        <v>147</v>
      </c>
      <c r="F2480" s="137"/>
      <c r="G2480" s="115"/>
      <c r="H2480" s="265">
        <v>43993</v>
      </c>
      <c r="I2480" s="666"/>
      <c r="J2480" s="666">
        <v>43998</v>
      </c>
      <c r="K2480" s="486"/>
      <c r="L2480" s="486"/>
      <c r="M2480" s="115" t="s">
        <v>1431</v>
      </c>
      <c r="N2480" s="666">
        <v>43991</v>
      </c>
      <c r="O2480" s="486">
        <v>305</v>
      </c>
      <c r="P2480" s="486"/>
      <c r="Q2480" s="486"/>
      <c r="R2480" s="84"/>
      <c r="S2480" s="84"/>
      <c r="T2480" s="84"/>
      <c r="U2480" s="84"/>
      <c r="V2480" s="84"/>
      <c r="W2480" s="84"/>
      <c r="X2480" s="84"/>
      <c r="Y2480" s="84"/>
      <c r="Z2480" s="84"/>
      <c r="AA2480" s="84"/>
      <c r="AB2480" s="84"/>
      <c r="AC2480" s="84"/>
      <c r="AD2480" s="84"/>
    </row>
    <row r="2481" spans="1:30">
      <c r="A2481" s="265">
        <v>43990</v>
      </c>
      <c r="B2481" s="115" t="s">
        <v>146</v>
      </c>
      <c r="C2481" s="37">
        <v>882037863</v>
      </c>
      <c r="D2481" s="115" t="s">
        <v>139</v>
      </c>
      <c r="E2481" s="115" t="s">
        <v>140</v>
      </c>
      <c r="F2481" s="137"/>
      <c r="G2481" s="115"/>
      <c r="H2481" s="265"/>
      <c r="I2481" s="666"/>
      <c r="J2481" s="666">
        <v>43992</v>
      </c>
      <c r="K2481" s="486"/>
      <c r="L2481" s="486"/>
      <c r="M2481" s="115"/>
      <c r="N2481" s="486"/>
      <c r="O2481" s="486"/>
      <c r="P2481" s="486"/>
      <c r="Q2481" s="486"/>
      <c r="R2481" s="84"/>
      <c r="S2481" s="84"/>
      <c r="T2481" s="84"/>
      <c r="U2481" s="84"/>
      <c r="V2481" s="84"/>
      <c r="W2481" s="84"/>
      <c r="X2481" s="84"/>
      <c r="Y2481" s="84"/>
      <c r="Z2481" s="84"/>
      <c r="AA2481" s="84"/>
      <c r="AB2481" s="84"/>
      <c r="AC2481" s="84"/>
      <c r="AD2481" s="84"/>
    </row>
    <row r="2482" spans="1:30">
      <c r="A2482" s="265">
        <v>43990</v>
      </c>
      <c r="B2482" s="115" t="s">
        <v>146</v>
      </c>
      <c r="C2482" s="37">
        <v>880176056</v>
      </c>
      <c r="D2482" s="115" t="s">
        <v>139</v>
      </c>
      <c r="E2482" s="115" t="s">
        <v>140</v>
      </c>
      <c r="F2482" s="137"/>
      <c r="G2482" s="115"/>
      <c r="H2482" s="265">
        <v>44004</v>
      </c>
      <c r="I2482" s="666"/>
      <c r="J2482" s="666">
        <v>43997</v>
      </c>
      <c r="K2482" s="486"/>
      <c r="L2482" s="486"/>
      <c r="M2482" s="115"/>
      <c r="N2482" s="486"/>
      <c r="O2482" s="486"/>
      <c r="P2482" s="486"/>
      <c r="Q2482" s="486"/>
      <c r="R2482" s="84"/>
      <c r="S2482" s="84"/>
      <c r="T2482" s="84"/>
      <c r="U2482" s="84"/>
      <c r="V2482" s="84"/>
      <c r="W2482" s="84"/>
      <c r="X2482" s="84"/>
      <c r="Y2482" s="84"/>
      <c r="Z2482" s="84"/>
      <c r="AA2482" s="84"/>
      <c r="AB2482" s="84"/>
      <c r="AC2482" s="84"/>
      <c r="AD2482" s="84"/>
    </row>
    <row r="2483" spans="1:30">
      <c r="A2483" s="265">
        <v>43991</v>
      </c>
      <c r="B2483" s="115" t="s">
        <v>146</v>
      </c>
      <c r="C2483" s="37">
        <v>882091312</v>
      </c>
      <c r="D2483" s="115" t="s">
        <v>139</v>
      </c>
      <c r="E2483" s="115" t="s">
        <v>140</v>
      </c>
      <c r="F2483" s="137"/>
      <c r="G2483" s="115"/>
      <c r="H2483" s="265">
        <v>44011</v>
      </c>
      <c r="I2483" s="666"/>
      <c r="J2483" s="666">
        <v>44026</v>
      </c>
      <c r="K2483" s="486"/>
      <c r="L2483" s="486"/>
      <c r="M2483" s="115"/>
      <c r="N2483" s="486"/>
      <c r="O2483" s="486"/>
      <c r="P2483" s="486"/>
      <c r="Q2483" s="486"/>
      <c r="R2483" s="84"/>
      <c r="S2483" s="84"/>
      <c r="T2483" s="84"/>
      <c r="U2483" s="84"/>
      <c r="V2483" s="84"/>
      <c r="W2483" s="84"/>
      <c r="X2483" s="84"/>
      <c r="Y2483" s="84"/>
      <c r="Z2483" s="84"/>
      <c r="AA2483" s="84"/>
      <c r="AB2483" s="84"/>
      <c r="AC2483" s="84"/>
      <c r="AD2483" s="84"/>
    </row>
    <row r="2484" spans="1:30">
      <c r="A2484" s="265">
        <v>43991</v>
      </c>
      <c r="B2484" s="115" t="s">
        <v>146</v>
      </c>
      <c r="C2484" s="37">
        <v>880059594</v>
      </c>
      <c r="D2484" s="115" t="s">
        <v>139</v>
      </c>
      <c r="E2484" s="115" t="s">
        <v>393</v>
      </c>
      <c r="F2484" s="137"/>
      <c r="G2484" s="115"/>
      <c r="H2484" s="265">
        <v>43998</v>
      </c>
      <c r="I2484" s="666"/>
      <c r="J2484" s="665">
        <v>43998</v>
      </c>
      <c r="K2484" s="486"/>
      <c r="L2484" s="486"/>
      <c r="M2484" s="115" t="s">
        <v>811</v>
      </c>
      <c r="N2484" s="666">
        <v>43991</v>
      </c>
      <c r="O2484" s="486">
        <v>530</v>
      </c>
      <c r="P2484" s="486"/>
      <c r="Q2484" s="486"/>
      <c r="R2484" s="84"/>
      <c r="S2484" s="84"/>
      <c r="T2484" s="84"/>
      <c r="U2484" s="84"/>
      <c r="V2484" s="84"/>
      <c r="W2484" s="84"/>
      <c r="X2484" s="84"/>
      <c r="Y2484" s="84"/>
      <c r="Z2484" s="84"/>
      <c r="AA2484" s="84"/>
      <c r="AB2484" s="84"/>
      <c r="AC2484" s="84"/>
      <c r="AD2484" s="84"/>
    </row>
    <row r="2485" spans="1:30">
      <c r="A2485" s="265">
        <v>43991</v>
      </c>
      <c r="B2485" s="115" t="s">
        <v>146</v>
      </c>
      <c r="C2485" s="37">
        <v>882099152</v>
      </c>
      <c r="D2485" s="115" t="s">
        <v>139</v>
      </c>
      <c r="E2485" s="115" t="s">
        <v>140</v>
      </c>
      <c r="F2485" s="137"/>
      <c r="G2485" s="115"/>
      <c r="H2485" s="265">
        <v>43999</v>
      </c>
      <c r="I2485" s="666"/>
      <c r="J2485" s="665">
        <v>44014</v>
      </c>
      <c r="K2485" s="486"/>
      <c r="L2485" s="486"/>
      <c r="M2485" s="115"/>
      <c r="N2485" s="486"/>
      <c r="O2485" s="486"/>
      <c r="P2485" s="486"/>
      <c r="Q2485" s="486"/>
      <c r="R2485" s="84"/>
      <c r="S2485" s="84"/>
      <c r="T2485" s="84"/>
      <c r="U2485" s="84"/>
      <c r="V2485" s="84"/>
      <c r="W2485" s="84"/>
      <c r="X2485" s="84"/>
      <c r="Y2485" s="84"/>
      <c r="Z2485" s="84"/>
      <c r="AA2485" s="84"/>
      <c r="AB2485" s="84"/>
      <c r="AC2485" s="84"/>
      <c r="AD2485" s="84"/>
    </row>
    <row r="2486" spans="1:30">
      <c r="A2486" s="265">
        <v>43991</v>
      </c>
      <c r="B2486" s="115" t="s">
        <v>146</v>
      </c>
      <c r="C2486" s="37">
        <v>882197969</v>
      </c>
      <c r="D2486" s="115" t="s">
        <v>139</v>
      </c>
      <c r="E2486" s="115" t="s">
        <v>140</v>
      </c>
      <c r="F2486" s="137"/>
      <c r="G2486" s="115"/>
      <c r="H2486" s="265">
        <v>43998</v>
      </c>
      <c r="I2486" s="666"/>
      <c r="J2486" s="665">
        <v>44013</v>
      </c>
      <c r="K2486" s="486"/>
      <c r="L2486" s="486"/>
      <c r="M2486" s="115"/>
      <c r="N2486" s="486"/>
      <c r="O2486" s="486"/>
      <c r="P2486" s="486"/>
      <c r="Q2486" s="486"/>
      <c r="R2486" s="84"/>
      <c r="S2486" s="84"/>
      <c r="T2486" s="84"/>
      <c r="U2486" s="84"/>
      <c r="V2486" s="84"/>
      <c r="W2486" s="84"/>
      <c r="X2486" s="84"/>
      <c r="Y2486" s="84"/>
      <c r="Z2486" s="84"/>
      <c r="AA2486" s="84"/>
      <c r="AB2486" s="84"/>
      <c r="AC2486" s="84"/>
      <c r="AD2486" s="84"/>
    </row>
    <row r="2487" spans="1:30">
      <c r="A2487" s="265">
        <v>43991</v>
      </c>
      <c r="B2487" s="115" t="s">
        <v>146</v>
      </c>
      <c r="C2487" s="37">
        <v>881424440</v>
      </c>
      <c r="D2487" s="115" t="s">
        <v>139</v>
      </c>
      <c r="E2487" s="115" t="s">
        <v>140</v>
      </c>
      <c r="F2487" s="137"/>
      <c r="G2487" s="115"/>
      <c r="H2487" s="265">
        <v>44012</v>
      </c>
      <c r="I2487" s="666"/>
      <c r="J2487" s="665">
        <v>44034</v>
      </c>
      <c r="K2487" s="486"/>
      <c r="L2487" s="486"/>
      <c r="M2487" s="115"/>
      <c r="N2487" s="486"/>
      <c r="O2487" s="486"/>
      <c r="P2487" s="486"/>
      <c r="Q2487" s="486"/>
      <c r="R2487" s="84"/>
      <c r="S2487" s="84"/>
      <c r="T2487" s="84"/>
      <c r="U2487" s="84"/>
      <c r="V2487" s="84"/>
      <c r="W2487" s="84"/>
      <c r="X2487" s="84"/>
      <c r="Y2487" s="84"/>
      <c r="Z2487" s="84"/>
      <c r="AA2487" s="84"/>
      <c r="AB2487" s="84"/>
      <c r="AC2487" s="84"/>
      <c r="AD2487" s="84"/>
    </row>
    <row r="2488" spans="1:30">
      <c r="A2488" s="265">
        <v>43991</v>
      </c>
      <c r="B2488" s="115" t="s">
        <v>146</v>
      </c>
      <c r="C2488" s="37">
        <v>881640695</v>
      </c>
      <c r="D2488" s="115" t="s">
        <v>139</v>
      </c>
      <c r="E2488" s="115" t="s">
        <v>140</v>
      </c>
      <c r="F2488" s="137"/>
      <c r="G2488" s="115"/>
      <c r="H2488" s="265">
        <v>43997</v>
      </c>
      <c r="I2488" s="666"/>
      <c r="J2488" s="665">
        <v>44004</v>
      </c>
      <c r="K2488" s="486"/>
      <c r="L2488" s="486"/>
      <c r="M2488" s="115" t="s">
        <v>168</v>
      </c>
      <c r="N2488" s="486"/>
      <c r="O2488" s="486"/>
      <c r="P2488" s="486"/>
      <c r="Q2488" s="486"/>
      <c r="R2488" s="84"/>
      <c r="S2488" s="84"/>
      <c r="T2488" s="84"/>
      <c r="U2488" s="84"/>
      <c r="V2488" s="84"/>
      <c r="W2488" s="84"/>
      <c r="X2488" s="84"/>
      <c r="Y2488" s="84"/>
      <c r="Z2488" s="84"/>
      <c r="AA2488" s="84"/>
      <c r="AB2488" s="84"/>
      <c r="AC2488" s="84"/>
      <c r="AD2488" s="84"/>
    </row>
    <row r="2489" spans="1:30">
      <c r="A2489" s="265">
        <v>43991</v>
      </c>
      <c r="B2489" s="115" t="s">
        <v>146</v>
      </c>
      <c r="C2489" s="37">
        <v>880045074</v>
      </c>
      <c r="D2489" s="115" t="s">
        <v>152</v>
      </c>
      <c r="E2489" s="115" t="s">
        <v>150</v>
      </c>
      <c r="F2489" s="137"/>
      <c r="G2489" s="115"/>
      <c r="H2489" s="265"/>
      <c r="I2489" s="666"/>
      <c r="J2489" s="665">
        <v>43998</v>
      </c>
      <c r="K2489" s="486"/>
      <c r="L2489" s="486"/>
      <c r="M2489" s="115"/>
      <c r="N2489" s="666" t="s">
        <v>11323</v>
      </c>
      <c r="O2489" s="115" t="s">
        <v>11324</v>
      </c>
      <c r="P2489" s="486"/>
      <c r="Q2489" s="486"/>
      <c r="R2489" s="84"/>
      <c r="S2489" s="84"/>
      <c r="T2489" s="84"/>
      <c r="U2489" s="84"/>
      <c r="V2489" s="84"/>
      <c r="W2489" s="84"/>
      <c r="X2489" s="84"/>
      <c r="Y2489" s="84"/>
      <c r="Z2489" s="84"/>
      <c r="AA2489" s="84"/>
      <c r="AB2489" s="84"/>
      <c r="AC2489" s="84"/>
      <c r="AD2489" s="84"/>
    </row>
    <row r="2490" spans="1:30">
      <c r="A2490" s="265">
        <v>43991</v>
      </c>
      <c r="B2490" s="115" t="s">
        <v>146</v>
      </c>
      <c r="C2490" s="37">
        <v>881927826</v>
      </c>
      <c r="D2490" s="115" t="s">
        <v>139</v>
      </c>
      <c r="E2490" s="115" t="s">
        <v>140</v>
      </c>
      <c r="F2490" s="137"/>
      <c r="G2490" s="115"/>
      <c r="H2490" s="265">
        <v>44012</v>
      </c>
      <c r="I2490" s="666"/>
      <c r="J2490" s="665">
        <v>44039</v>
      </c>
      <c r="K2490" s="486"/>
      <c r="L2490" s="486"/>
      <c r="M2490" s="115"/>
      <c r="N2490" s="486"/>
      <c r="O2490" s="486"/>
      <c r="P2490" s="486"/>
      <c r="Q2490" s="486"/>
      <c r="R2490" s="84"/>
      <c r="S2490" s="84"/>
      <c r="T2490" s="84"/>
      <c r="U2490" s="84"/>
      <c r="V2490" s="84"/>
      <c r="W2490" s="84"/>
      <c r="X2490" s="84"/>
      <c r="Y2490" s="84"/>
      <c r="Z2490" s="84"/>
      <c r="AA2490" s="84"/>
      <c r="AB2490" s="84"/>
      <c r="AC2490" s="84"/>
      <c r="AD2490" s="84"/>
    </row>
    <row r="2491" spans="1:30">
      <c r="A2491" s="265">
        <v>43992</v>
      </c>
      <c r="B2491" s="115" t="s">
        <v>146</v>
      </c>
      <c r="C2491" s="486">
        <v>882124819</v>
      </c>
      <c r="D2491" s="115" t="s">
        <v>139</v>
      </c>
      <c r="E2491" s="115" t="s">
        <v>140</v>
      </c>
      <c r="F2491" s="137"/>
      <c r="G2491" s="115"/>
      <c r="H2491" s="265">
        <v>43999</v>
      </c>
      <c r="I2491" s="666"/>
      <c r="J2491" s="665">
        <v>44014</v>
      </c>
      <c r="K2491" s="486"/>
      <c r="L2491" s="84"/>
      <c r="M2491" s="115"/>
      <c r="N2491" s="486"/>
      <c r="O2491" s="486"/>
      <c r="P2491" s="486"/>
      <c r="Q2491" s="486"/>
      <c r="R2491" s="84"/>
      <c r="S2491" s="84"/>
      <c r="T2491" s="84"/>
      <c r="U2491" s="84"/>
      <c r="V2491" s="84"/>
      <c r="W2491" s="84"/>
      <c r="X2491" s="84"/>
      <c r="Y2491" s="84"/>
      <c r="Z2491" s="84"/>
      <c r="AA2491" s="84"/>
      <c r="AB2491" s="84"/>
      <c r="AC2491" s="84"/>
      <c r="AD2491" s="84"/>
    </row>
    <row r="2492" spans="1:30">
      <c r="A2492" s="265">
        <v>43992</v>
      </c>
      <c r="B2492" s="115" t="s">
        <v>146</v>
      </c>
      <c r="C2492" s="486">
        <v>882049091</v>
      </c>
      <c r="D2492" s="115" t="s">
        <v>139</v>
      </c>
      <c r="E2492" s="115" t="s">
        <v>140</v>
      </c>
      <c r="F2492" s="137"/>
      <c r="G2492" s="115"/>
      <c r="H2492" s="265">
        <v>43999</v>
      </c>
      <c r="I2492" s="666"/>
      <c r="J2492" s="665">
        <v>44014</v>
      </c>
      <c r="K2492" s="486"/>
      <c r="L2492" s="486"/>
      <c r="M2492" s="115"/>
      <c r="N2492" s="486"/>
      <c r="O2492" s="486"/>
      <c r="P2492" s="486"/>
      <c r="Q2492" s="486"/>
      <c r="R2492" s="84"/>
      <c r="S2492" s="84"/>
      <c r="T2492" s="84"/>
      <c r="U2492" s="84"/>
      <c r="V2492" s="84"/>
      <c r="W2492" s="84"/>
      <c r="X2492" s="84"/>
      <c r="Y2492" s="84"/>
      <c r="Z2492" s="84"/>
      <c r="AA2492" s="84"/>
      <c r="AB2492" s="84"/>
      <c r="AC2492" s="84"/>
      <c r="AD2492" s="84"/>
    </row>
    <row r="2493" spans="1:30">
      <c r="A2493" s="265">
        <v>43992</v>
      </c>
      <c r="B2493" s="115" t="s">
        <v>146</v>
      </c>
      <c r="C2493" s="37">
        <v>880722044</v>
      </c>
      <c r="D2493" s="115" t="s">
        <v>139</v>
      </c>
      <c r="E2493" s="115" t="s">
        <v>393</v>
      </c>
      <c r="F2493" s="137"/>
      <c r="G2493" s="115"/>
      <c r="H2493" s="265">
        <v>43999</v>
      </c>
      <c r="I2493" s="666"/>
      <c r="J2493" s="665">
        <v>44014</v>
      </c>
      <c r="K2493" s="486"/>
      <c r="L2493" s="486"/>
      <c r="M2493" s="115"/>
      <c r="N2493" s="666">
        <v>43992</v>
      </c>
      <c r="O2493" s="486">
        <v>1170</v>
      </c>
      <c r="P2493" s="486"/>
      <c r="Q2493" s="486"/>
      <c r="R2493" s="84"/>
      <c r="S2493" s="84"/>
      <c r="T2493" s="84"/>
      <c r="U2493" s="84"/>
      <c r="V2493" s="84"/>
      <c r="W2493" s="84"/>
      <c r="X2493" s="84"/>
      <c r="Y2493" s="84"/>
      <c r="Z2493" s="84"/>
      <c r="AA2493" s="84"/>
      <c r="AB2493" s="84"/>
      <c r="AC2493" s="84"/>
      <c r="AD2493" s="84"/>
    </row>
    <row r="2494" spans="1:30">
      <c r="A2494" s="665">
        <v>43992</v>
      </c>
      <c r="B2494" s="115" t="s">
        <v>146</v>
      </c>
      <c r="C2494" s="37">
        <v>880105405</v>
      </c>
      <c r="D2494" s="115" t="s">
        <v>139</v>
      </c>
      <c r="E2494" s="115" t="s">
        <v>147</v>
      </c>
      <c r="F2494" s="137"/>
      <c r="G2494" s="115"/>
      <c r="H2494" s="265">
        <v>43993</v>
      </c>
      <c r="I2494" s="666"/>
      <c r="J2494" s="665"/>
      <c r="K2494" s="486"/>
      <c r="L2494" s="486"/>
      <c r="M2494" s="115"/>
      <c r="N2494" s="666">
        <v>43993</v>
      </c>
      <c r="O2494" s="486">
        <v>13679</v>
      </c>
      <c r="P2494" s="486"/>
      <c r="Q2494" s="486"/>
      <c r="R2494" s="84"/>
      <c r="S2494" s="84"/>
      <c r="T2494" s="84"/>
      <c r="U2494" s="84"/>
      <c r="V2494" s="84"/>
      <c r="W2494" s="84"/>
      <c r="X2494" s="84"/>
      <c r="Y2494" s="84"/>
      <c r="Z2494" s="84"/>
      <c r="AA2494" s="84"/>
      <c r="AB2494" s="84"/>
      <c r="AC2494" s="84"/>
      <c r="AD2494" s="84"/>
    </row>
    <row r="2495" spans="1:30">
      <c r="A2495" s="665">
        <v>43992</v>
      </c>
      <c r="B2495" s="115" t="s">
        <v>146</v>
      </c>
      <c r="C2495" s="37">
        <v>880060602</v>
      </c>
      <c r="D2495" s="115" t="s">
        <v>139</v>
      </c>
      <c r="E2495" s="115" t="s">
        <v>147</v>
      </c>
      <c r="F2495" s="137"/>
      <c r="G2495" s="115"/>
      <c r="H2495" s="265"/>
      <c r="I2495" s="666"/>
      <c r="J2495" s="665"/>
      <c r="K2495" s="486"/>
      <c r="L2495" s="486"/>
      <c r="M2495" s="115"/>
      <c r="N2495" s="666">
        <v>43999</v>
      </c>
      <c r="O2495" s="486">
        <v>60</v>
      </c>
      <c r="P2495" s="486"/>
      <c r="Q2495" s="486"/>
      <c r="R2495" s="84"/>
      <c r="S2495" s="84"/>
      <c r="T2495" s="84"/>
      <c r="U2495" s="84"/>
      <c r="V2495" s="84"/>
      <c r="W2495" s="84"/>
      <c r="X2495" s="84"/>
      <c r="Y2495" s="84"/>
      <c r="Z2495" s="84"/>
      <c r="AA2495" s="84"/>
      <c r="AB2495" s="84"/>
      <c r="AC2495" s="84"/>
      <c r="AD2495" s="84"/>
    </row>
    <row r="2496" spans="1:30">
      <c r="A2496" s="265">
        <v>43992</v>
      </c>
      <c r="B2496" s="115" t="s">
        <v>146</v>
      </c>
      <c r="C2496" s="37">
        <v>880065792</v>
      </c>
      <c r="D2496" s="115" t="s">
        <v>139</v>
      </c>
      <c r="E2496" s="115" t="s">
        <v>140</v>
      </c>
      <c r="F2496" s="137"/>
      <c r="G2496" s="115"/>
      <c r="H2496" s="265"/>
      <c r="I2496" s="666"/>
      <c r="J2496" s="681" t="s">
        <v>564</v>
      </c>
      <c r="K2496" s="486"/>
      <c r="L2496" s="486"/>
      <c r="M2496" s="115"/>
      <c r="N2496" s="486"/>
      <c r="O2496" s="486"/>
      <c r="P2496" s="486"/>
      <c r="Q2496" s="486"/>
      <c r="R2496" s="84"/>
      <c r="S2496" s="84"/>
      <c r="T2496" s="84"/>
      <c r="U2496" s="84"/>
      <c r="V2496" s="84"/>
      <c r="W2496" s="84"/>
      <c r="X2496" s="84"/>
      <c r="Y2496" s="84"/>
      <c r="Z2496" s="84"/>
      <c r="AA2496" s="84"/>
      <c r="AB2496" s="84"/>
      <c r="AC2496" s="84"/>
      <c r="AD2496" s="84"/>
    </row>
    <row r="2497" spans="1:30">
      <c r="A2497" s="665">
        <v>43992</v>
      </c>
      <c r="B2497" s="115" t="s">
        <v>146</v>
      </c>
      <c r="C2497" s="37">
        <v>880652438</v>
      </c>
      <c r="D2497" s="115" t="s">
        <v>139</v>
      </c>
      <c r="E2497" s="115" t="s">
        <v>147</v>
      </c>
      <c r="F2497" s="137"/>
      <c r="G2497" s="115"/>
      <c r="H2497" s="265">
        <v>44005</v>
      </c>
      <c r="I2497" s="666"/>
      <c r="J2497" s="665">
        <v>44015</v>
      </c>
      <c r="K2497" s="486"/>
      <c r="L2497" s="486"/>
      <c r="M2497" s="115" t="s">
        <v>811</v>
      </c>
      <c r="N2497" s="666">
        <v>43997</v>
      </c>
      <c r="O2497" s="486">
        <v>46017.06</v>
      </c>
      <c r="P2497" s="486"/>
      <c r="Q2497" s="486"/>
      <c r="R2497" s="84"/>
      <c r="S2497" s="84"/>
      <c r="T2497" s="84"/>
      <c r="U2497" s="84"/>
      <c r="V2497" s="84"/>
      <c r="W2497" s="84"/>
      <c r="X2497" s="84"/>
      <c r="Y2497" s="84"/>
      <c r="Z2497" s="84"/>
      <c r="AA2497" s="84"/>
      <c r="AB2497" s="84"/>
      <c r="AC2497" s="84"/>
      <c r="AD2497" s="84"/>
    </row>
    <row r="2498" spans="1:30">
      <c r="A2498" s="665">
        <v>43992</v>
      </c>
      <c r="B2498" s="115" t="s">
        <v>146</v>
      </c>
      <c r="C2498" s="486">
        <v>881884281</v>
      </c>
      <c r="D2498" s="115" t="s">
        <v>139</v>
      </c>
      <c r="E2498" s="115" t="s">
        <v>140</v>
      </c>
      <c r="F2498" s="137"/>
      <c r="G2498" s="115"/>
      <c r="H2498" s="265"/>
      <c r="I2498" s="666"/>
      <c r="J2498" s="665">
        <v>43999</v>
      </c>
      <c r="K2498" s="486"/>
      <c r="L2498" s="486"/>
      <c r="M2498" s="115"/>
      <c r="N2498" s="486"/>
      <c r="O2498" s="486"/>
      <c r="P2498" s="486"/>
      <c r="Q2498" s="486"/>
      <c r="R2498" s="84"/>
      <c r="S2498" s="84"/>
      <c r="T2498" s="84"/>
      <c r="U2498" s="84"/>
      <c r="V2498" s="84"/>
      <c r="W2498" s="84"/>
      <c r="X2498" s="84"/>
      <c r="Y2498" s="84"/>
      <c r="Z2498" s="84"/>
      <c r="AA2498" s="84"/>
      <c r="AB2498" s="84"/>
      <c r="AC2498" s="84"/>
      <c r="AD2498" s="84"/>
    </row>
    <row r="2499" spans="1:30">
      <c r="A2499" s="665">
        <v>43993</v>
      </c>
      <c r="B2499" s="37" t="s">
        <v>146</v>
      </c>
      <c r="C2499" s="37">
        <v>882235563</v>
      </c>
      <c r="D2499" s="115" t="s">
        <v>139</v>
      </c>
      <c r="E2499" s="115" t="s">
        <v>147</v>
      </c>
      <c r="F2499" s="137"/>
      <c r="G2499" s="115"/>
      <c r="H2499" s="265"/>
      <c r="I2499" s="666"/>
      <c r="J2499" s="665">
        <v>43998</v>
      </c>
      <c r="K2499" s="486"/>
      <c r="L2499" s="486"/>
      <c r="M2499" s="115"/>
      <c r="N2499" s="115"/>
      <c r="O2499" s="486"/>
      <c r="P2499" s="486"/>
      <c r="Q2499" s="486"/>
      <c r="R2499" s="84"/>
      <c r="S2499" s="84"/>
      <c r="T2499" s="84"/>
      <c r="U2499" s="84"/>
      <c r="V2499" s="84"/>
      <c r="W2499" s="84"/>
      <c r="X2499" s="84"/>
      <c r="Y2499" s="84"/>
      <c r="Z2499" s="84"/>
      <c r="AA2499" s="84"/>
      <c r="AB2499" s="84"/>
      <c r="AC2499" s="84"/>
      <c r="AD2499" s="84"/>
    </row>
    <row r="2500" spans="1:30">
      <c r="A2500" s="665">
        <v>43993</v>
      </c>
      <c r="B2500" s="115" t="s">
        <v>146</v>
      </c>
      <c r="C2500" s="37">
        <v>881987773</v>
      </c>
      <c r="D2500" s="115" t="s">
        <v>139</v>
      </c>
      <c r="E2500" s="115" t="s">
        <v>140</v>
      </c>
      <c r="F2500" s="137"/>
      <c r="G2500" s="115"/>
      <c r="H2500" s="265">
        <v>44000</v>
      </c>
      <c r="I2500" s="666"/>
      <c r="J2500" s="665">
        <v>44015</v>
      </c>
      <c r="K2500" s="486"/>
      <c r="L2500" s="486"/>
      <c r="M2500" s="115"/>
      <c r="N2500" s="115"/>
      <c r="O2500" s="486"/>
      <c r="P2500" s="486"/>
      <c r="Q2500" s="486"/>
      <c r="R2500" s="84"/>
      <c r="S2500" s="84"/>
      <c r="T2500" s="84"/>
      <c r="U2500" s="84"/>
      <c r="V2500" s="84"/>
      <c r="W2500" s="84"/>
      <c r="X2500" s="84"/>
      <c r="Y2500" s="84"/>
      <c r="Z2500" s="84"/>
      <c r="AA2500" s="84"/>
      <c r="AB2500" s="84"/>
      <c r="AC2500" s="84"/>
      <c r="AD2500" s="84"/>
    </row>
    <row r="2501" spans="1:30">
      <c r="A2501" s="665">
        <v>43993</v>
      </c>
      <c r="B2501" s="115" t="s">
        <v>146</v>
      </c>
      <c r="C2501" s="37">
        <v>881385730</v>
      </c>
      <c r="D2501" s="115" t="s">
        <v>139</v>
      </c>
      <c r="E2501" s="115" t="s">
        <v>140</v>
      </c>
      <c r="F2501" s="137"/>
      <c r="G2501" s="115"/>
      <c r="H2501" s="265">
        <v>44000</v>
      </c>
      <c r="I2501" s="666"/>
      <c r="J2501" s="665"/>
      <c r="K2501" s="486"/>
      <c r="L2501" s="486"/>
      <c r="M2501" s="115" t="s">
        <v>2338</v>
      </c>
      <c r="N2501" s="115"/>
      <c r="O2501" s="486"/>
      <c r="P2501" s="486"/>
      <c r="Q2501" s="486"/>
      <c r="R2501" s="84"/>
      <c r="S2501" s="84"/>
      <c r="T2501" s="84"/>
      <c r="U2501" s="84"/>
      <c r="V2501" s="84"/>
      <c r="W2501" s="84"/>
      <c r="X2501" s="84"/>
      <c r="Y2501" s="84"/>
      <c r="Z2501" s="84"/>
      <c r="AA2501" s="84"/>
      <c r="AB2501" s="84"/>
      <c r="AC2501" s="84"/>
      <c r="AD2501" s="84"/>
    </row>
    <row r="2502" spans="1:30">
      <c r="A2502" s="665">
        <v>43993</v>
      </c>
      <c r="B2502" s="115" t="s">
        <v>146</v>
      </c>
      <c r="C2502" s="37">
        <v>882045429</v>
      </c>
      <c r="D2502" s="115" t="s">
        <v>139</v>
      </c>
      <c r="E2502" s="115" t="s">
        <v>140</v>
      </c>
      <c r="F2502" s="137"/>
      <c r="G2502" s="115"/>
      <c r="H2502" s="265">
        <v>44012</v>
      </c>
      <c r="I2502" s="666"/>
      <c r="J2502" s="665">
        <v>44015</v>
      </c>
      <c r="K2502" s="486"/>
      <c r="L2502" s="486"/>
      <c r="M2502" s="115"/>
      <c r="N2502" s="115"/>
      <c r="O2502" s="486"/>
      <c r="P2502" s="486"/>
      <c r="Q2502" s="486"/>
      <c r="R2502" s="84"/>
      <c r="S2502" s="84"/>
      <c r="T2502" s="84"/>
      <c r="U2502" s="84"/>
      <c r="V2502" s="84"/>
      <c r="W2502" s="84"/>
      <c r="X2502" s="84"/>
      <c r="Y2502" s="84"/>
      <c r="Z2502" s="84"/>
      <c r="AA2502" s="84"/>
      <c r="AB2502" s="84"/>
      <c r="AC2502" s="84"/>
      <c r="AD2502" s="84"/>
    </row>
    <row r="2503" spans="1:30">
      <c r="A2503" s="666">
        <v>43993</v>
      </c>
      <c r="B2503" s="115" t="s">
        <v>146</v>
      </c>
      <c r="C2503" s="486">
        <v>881704307</v>
      </c>
      <c r="D2503" s="115" t="s">
        <v>139</v>
      </c>
      <c r="E2503" s="115" t="s">
        <v>140</v>
      </c>
      <c r="F2503" s="666"/>
      <c r="G2503" s="486"/>
      <c r="H2503" s="265">
        <v>44001</v>
      </c>
      <c r="I2503" s="486"/>
      <c r="J2503" s="666">
        <v>44014</v>
      </c>
      <c r="K2503" s="486"/>
      <c r="L2503" s="486"/>
      <c r="M2503" s="115" t="s">
        <v>338</v>
      </c>
      <c r="N2503" s="486"/>
      <c r="O2503" s="486"/>
      <c r="P2503" s="486"/>
      <c r="Q2503" s="486"/>
      <c r="R2503" s="84"/>
      <c r="S2503" s="84"/>
      <c r="T2503" s="84"/>
      <c r="U2503" s="84"/>
      <c r="V2503" s="84"/>
      <c r="W2503" s="84"/>
      <c r="X2503" s="84"/>
      <c r="Y2503" s="84"/>
      <c r="Z2503" s="84"/>
      <c r="AA2503" s="84"/>
      <c r="AB2503" s="84"/>
      <c r="AC2503" s="84"/>
      <c r="AD2503" s="84"/>
    </row>
    <row r="2504" spans="1:30">
      <c r="A2504" s="666">
        <v>43993</v>
      </c>
      <c r="B2504" s="115" t="s">
        <v>146</v>
      </c>
      <c r="C2504" s="486">
        <v>882008857</v>
      </c>
      <c r="D2504" s="115" t="s">
        <v>139</v>
      </c>
      <c r="E2504" s="115" t="s">
        <v>140</v>
      </c>
      <c r="F2504" s="666"/>
      <c r="G2504" s="486"/>
      <c r="H2504" s="265">
        <v>44000</v>
      </c>
      <c r="I2504" s="486"/>
      <c r="J2504" s="666">
        <v>44015</v>
      </c>
      <c r="K2504" s="486"/>
      <c r="L2504" s="486"/>
      <c r="M2504" s="486"/>
      <c r="N2504" s="486"/>
      <c r="O2504" s="486"/>
      <c r="P2504" s="486"/>
      <c r="Q2504" s="486"/>
      <c r="R2504" s="84"/>
      <c r="S2504" s="84"/>
      <c r="T2504" s="84"/>
      <c r="U2504" s="84"/>
      <c r="V2504" s="84"/>
      <c r="W2504" s="84"/>
      <c r="X2504" s="84"/>
      <c r="Y2504" s="84"/>
      <c r="Z2504" s="84"/>
      <c r="AA2504" s="84"/>
      <c r="AB2504" s="84"/>
      <c r="AC2504" s="84"/>
      <c r="AD2504" s="84"/>
    </row>
    <row r="2505" spans="1:30">
      <c r="A2505" s="666">
        <v>43994</v>
      </c>
      <c r="B2505" s="115" t="s">
        <v>146</v>
      </c>
      <c r="C2505" s="486">
        <v>882073774</v>
      </c>
      <c r="D2505" s="115" t="s">
        <v>139</v>
      </c>
      <c r="E2505" s="115" t="s">
        <v>140</v>
      </c>
      <c r="F2505" s="666"/>
      <c r="G2505" s="486"/>
      <c r="H2505" s="37"/>
      <c r="I2505" s="486"/>
      <c r="J2505" s="666">
        <v>44011</v>
      </c>
      <c r="K2505" s="486"/>
      <c r="L2505" s="486"/>
      <c r="M2505" s="115" t="s">
        <v>168</v>
      </c>
      <c r="N2505" s="486"/>
      <c r="O2505" s="486"/>
      <c r="P2505" s="486"/>
      <c r="Q2505" s="486"/>
      <c r="R2505" s="84"/>
      <c r="S2505" s="84"/>
      <c r="T2505" s="84"/>
      <c r="U2505" s="84"/>
      <c r="V2505" s="84"/>
      <c r="W2505" s="84"/>
      <c r="X2505" s="84"/>
      <c r="Y2505" s="84"/>
      <c r="Z2505" s="84"/>
      <c r="AA2505" s="84"/>
      <c r="AB2505" s="84"/>
      <c r="AC2505" s="84"/>
      <c r="AD2505" s="84"/>
    </row>
    <row r="2506" spans="1:30">
      <c r="A2506" s="666">
        <v>43994</v>
      </c>
      <c r="B2506" s="115" t="s">
        <v>146</v>
      </c>
      <c r="C2506" s="486">
        <v>881988959</v>
      </c>
      <c r="D2506" s="115" t="s">
        <v>139</v>
      </c>
      <c r="E2506" s="115" t="s">
        <v>140</v>
      </c>
      <c r="F2506" s="666"/>
      <c r="G2506" s="486"/>
      <c r="H2506" s="265">
        <v>44012</v>
      </c>
      <c r="I2506" s="486"/>
      <c r="J2506" s="665" t="s">
        <v>8059</v>
      </c>
      <c r="K2506" s="486"/>
      <c r="L2506" s="486"/>
      <c r="M2506" s="486"/>
      <c r="N2506" s="486"/>
      <c r="O2506" s="486"/>
      <c r="P2506" s="486"/>
      <c r="Q2506" s="486"/>
      <c r="R2506" s="84"/>
      <c r="S2506" s="84"/>
      <c r="T2506" s="84"/>
      <c r="U2506" s="84"/>
      <c r="V2506" s="84"/>
      <c r="W2506" s="84"/>
      <c r="X2506" s="84"/>
      <c r="Y2506" s="84"/>
      <c r="Z2506" s="84"/>
      <c r="AA2506" s="84"/>
      <c r="AB2506" s="84"/>
      <c r="AC2506" s="84"/>
      <c r="AD2506" s="84"/>
    </row>
    <row r="2507" spans="1:30">
      <c r="A2507" s="666">
        <v>43994</v>
      </c>
      <c r="B2507" s="115" t="s">
        <v>146</v>
      </c>
      <c r="C2507" s="486">
        <v>882007915</v>
      </c>
      <c r="D2507" s="115" t="s">
        <v>139</v>
      </c>
      <c r="E2507" s="115" t="s">
        <v>393</v>
      </c>
      <c r="F2507" s="666"/>
      <c r="G2507" s="486"/>
      <c r="H2507" s="265">
        <v>44001</v>
      </c>
      <c r="I2507" s="486"/>
      <c r="J2507" s="666">
        <v>44015</v>
      </c>
      <c r="K2507" s="486"/>
      <c r="L2507" s="486"/>
      <c r="M2507" s="115" t="s">
        <v>1027</v>
      </c>
      <c r="N2507" s="666">
        <v>43998</v>
      </c>
      <c r="O2507" s="486">
        <v>11996</v>
      </c>
      <c r="P2507" s="486"/>
      <c r="Q2507" s="486"/>
      <c r="R2507" s="84"/>
      <c r="S2507" s="84"/>
      <c r="T2507" s="84"/>
      <c r="U2507" s="84"/>
      <c r="V2507" s="84"/>
      <c r="W2507" s="84"/>
      <c r="X2507" s="84"/>
      <c r="Y2507" s="84"/>
      <c r="Z2507" s="84"/>
      <c r="AA2507" s="84"/>
      <c r="AB2507" s="84"/>
      <c r="AC2507" s="84"/>
      <c r="AD2507" s="84"/>
    </row>
    <row r="2508" spans="1:30">
      <c r="A2508" s="666">
        <v>43994</v>
      </c>
      <c r="B2508" s="115" t="s">
        <v>146</v>
      </c>
      <c r="C2508" s="486">
        <v>880007457</v>
      </c>
      <c r="D2508" s="115" t="s">
        <v>139</v>
      </c>
      <c r="E2508" s="115" t="s">
        <v>147</v>
      </c>
      <c r="F2508" s="666"/>
      <c r="G2508" s="486"/>
      <c r="H2508" s="265">
        <v>44010</v>
      </c>
      <c r="I2508" s="486"/>
      <c r="J2508" s="666"/>
      <c r="K2508" s="486"/>
      <c r="L2508" s="486"/>
      <c r="M2508" s="486"/>
      <c r="N2508" s="665" t="s">
        <v>11325</v>
      </c>
      <c r="O2508" s="115" t="s">
        <v>11326</v>
      </c>
      <c r="P2508" s="486"/>
      <c r="Q2508" s="486"/>
      <c r="R2508" s="84"/>
      <c r="S2508" s="84"/>
      <c r="T2508" s="84"/>
      <c r="U2508" s="84"/>
      <c r="V2508" s="84"/>
      <c r="W2508" s="84"/>
      <c r="X2508" s="84"/>
      <c r="Y2508" s="84"/>
      <c r="Z2508" s="84"/>
      <c r="AA2508" s="84"/>
      <c r="AB2508" s="84"/>
      <c r="AC2508" s="84"/>
      <c r="AD2508" s="84"/>
    </row>
    <row r="2509" spans="1:30">
      <c r="A2509" s="666">
        <v>43997</v>
      </c>
      <c r="B2509" s="115" t="s">
        <v>146</v>
      </c>
      <c r="C2509" s="486">
        <v>880229829</v>
      </c>
      <c r="D2509" s="115" t="s">
        <v>139</v>
      </c>
      <c r="E2509" s="115" t="s">
        <v>147</v>
      </c>
      <c r="F2509" s="666"/>
      <c r="G2509" s="486"/>
      <c r="H2509" s="37"/>
      <c r="I2509" s="486"/>
      <c r="J2509" s="666"/>
      <c r="K2509" s="486"/>
      <c r="L2509" s="486"/>
      <c r="M2509" s="486"/>
      <c r="N2509" s="666">
        <v>43997</v>
      </c>
      <c r="O2509" s="486">
        <v>216</v>
      </c>
      <c r="P2509" s="486"/>
      <c r="Q2509" s="486"/>
      <c r="R2509" s="84"/>
      <c r="S2509" s="84"/>
      <c r="T2509" s="84"/>
      <c r="U2509" s="84"/>
      <c r="V2509" s="84"/>
      <c r="W2509" s="84"/>
      <c r="X2509" s="84"/>
      <c r="Y2509" s="84"/>
      <c r="Z2509" s="84"/>
      <c r="AA2509" s="84"/>
      <c r="AB2509" s="84"/>
      <c r="AC2509" s="84"/>
      <c r="AD2509" s="84"/>
    </row>
    <row r="2510" spans="1:30">
      <c r="A2510" s="666">
        <v>43997</v>
      </c>
      <c r="B2510" s="115" t="s">
        <v>146</v>
      </c>
      <c r="C2510" s="486">
        <v>880711749</v>
      </c>
      <c r="D2510" s="115" t="s">
        <v>139</v>
      </c>
      <c r="E2510" s="115" t="s">
        <v>140</v>
      </c>
      <c r="F2510" s="666"/>
      <c r="G2510" s="486"/>
      <c r="H2510" s="265">
        <v>44004</v>
      </c>
      <c r="I2510" s="486"/>
      <c r="J2510" s="666">
        <v>44019</v>
      </c>
      <c r="K2510" s="486"/>
      <c r="L2510" s="486"/>
      <c r="M2510" s="486"/>
      <c r="N2510" s="486"/>
      <c r="O2510" s="486"/>
      <c r="P2510" s="486"/>
      <c r="Q2510" s="486"/>
      <c r="R2510" s="84"/>
      <c r="S2510" s="84"/>
      <c r="T2510" s="84"/>
      <c r="U2510" s="84"/>
      <c r="V2510" s="84"/>
      <c r="W2510" s="84"/>
      <c r="X2510" s="84"/>
      <c r="Y2510" s="84"/>
      <c r="Z2510" s="84"/>
      <c r="AA2510" s="84"/>
      <c r="AB2510" s="84"/>
      <c r="AC2510" s="84"/>
      <c r="AD2510" s="84"/>
    </row>
    <row r="2511" spans="1:30">
      <c r="A2511" s="666">
        <v>43997</v>
      </c>
      <c r="B2511" s="115" t="s">
        <v>146</v>
      </c>
      <c r="C2511" s="486">
        <v>882210840</v>
      </c>
      <c r="D2511" s="115" t="s">
        <v>139</v>
      </c>
      <c r="E2511" s="115" t="s">
        <v>140</v>
      </c>
      <c r="F2511" s="666"/>
      <c r="G2511" s="486"/>
      <c r="H2511" s="265">
        <v>44012</v>
      </c>
      <c r="I2511" s="486"/>
      <c r="J2511" s="666">
        <v>44018</v>
      </c>
      <c r="K2511" s="486"/>
      <c r="L2511" s="486"/>
      <c r="M2511" s="486"/>
      <c r="N2511" s="486"/>
      <c r="O2511" s="486"/>
      <c r="P2511" s="486"/>
      <c r="Q2511" s="486"/>
      <c r="R2511" s="84"/>
      <c r="S2511" s="84"/>
      <c r="T2511" s="84"/>
      <c r="U2511" s="84"/>
      <c r="V2511" s="84"/>
      <c r="W2511" s="84"/>
      <c r="X2511" s="84"/>
      <c r="Y2511" s="84"/>
      <c r="Z2511" s="84"/>
      <c r="AA2511" s="84"/>
      <c r="AB2511" s="84"/>
      <c r="AC2511" s="84"/>
      <c r="AD2511" s="84"/>
    </row>
    <row r="2512" spans="1:30">
      <c r="A2512" s="666">
        <v>43997</v>
      </c>
      <c r="B2512" s="115" t="s">
        <v>146</v>
      </c>
      <c r="C2512" s="486">
        <v>880028509</v>
      </c>
      <c r="D2512" s="115" t="s">
        <v>139</v>
      </c>
      <c r="E2512" s="115" t="s">
        <v>150</v>
      </c>
      <c r="F2512" s="666"/>
      <c r="G2512" s="486"/>
      <c r="H2512" s="37"/>
      <c r="I2512" s="486"/>
      <c r="J2512" s="666">
        <v>44004</v>
      </c>
      <c r="K2512" s="486"/>
      <c r="L2512" s="486"/>
      <c r="M2512" s="115" t="s">
        <v>811</v>
      </c>
      <c r="N2512" s="666">
        <v>43999</v>
      </c>
      <c r="O2512" s="486">
        <v>47</v>
      </c>
      <c r="P2512" s="486"/>
      <c r="Q2512" s="486"/>
      <c r="R2512" s="84"/>
      <c r="S2512" s="84"/>
      <c r="T2512" s="84"/>
      <c r="U2512" s="84"/>
      <c r="V2512" s="84"/>
      <c r="W2512" s="84"/>
      <c r="X2512" s="84"/>
      <c r="Y2512" s="84"/>
      <c r="Z2512" s="84"/>
      <c r="AA2512" s="84"/>
      <c r="AB2512" s="84"/>
      <c r="AC2512" s="84"/>
      <c r="AD2512" s="84"/>
    </row>
    <row r="2513" spans="1:30">
      <c r="A2513" s="665">
        <v>43997</v>
      </c>
      <c r="B2513" s="115" t="s">
        <v>146</v>
      </c>
      <c r="C2513" s="486">
        <v>880216716</v>
      </c>
      <c r="D2513" s="115" t="s">
        <v>139</v>
      </c>
      <c r="E2513" s="115" t="s">
        <v>147</v>
      </c>
      <c r="F2513" s="666"/>
      <c r="G2513" s="486"/>
      <c r="H2513" s="265">
        <v>44006</v>
      </c>
      <c r="I2513" s="486"/>
      <c r="J2513" s="666">
        <v>44007</v>
      </c>
      <c r="K2513" s="486"/>
      <c r="L2513" s="486"/>
      <c r="M2513" s="486"/>
      <c r="N2513" s="666">
        <v>44010</v>
      </c>
      <c r="O2513" s="486">
        <v>57</v>
      </c>
      <c r="P2513" s="486"/>
      <c r="Q2513" s="486"/>
      <c r="R2513" s="84"/>
      <c r="S2513" s="84"/>
      <c r="T2513" s="84"/>
      <c r="U2513" s="84"/>
      <c r="V2513" s="84"/>
      <c r="W2513" s="84"/>
      <c r="X2513" s="84"/>
      <c r="Y2513" s="84"/>
      <c r="Z2513" s="84"/>
      <c r="AA2513" s="84"/>
      <c r="AB2513" s="84"/>
      <c r="AC2513" s="84"/>
      <c r="AD2513" s="84"/>
    </row>
    <row r="2514" spans="1:30">
      <c r="A2514" s="666">
        <v>43997</v>
      </c>
      <c r="B2514" s="115" t="s">
        <v>146</v>
      </c>
      <c r="C2514" s="486">
        <v>880616070</v>
      </c>
      <c r="D2514" s="115" t="s">
        <v>139</v>
      </c>
      <c r="E2514" s="115" t="s">
        <v>150</v>
      </c>
      <c r="F2514" s="666"/>
      <c r="G2514" s="486"/>
      <c r="H2514" s="265">
        <v>44004</v>
      </c>
      <c r="I2514" s="486"/>
      <c r="J2514" s="666">
        <v>44019</v>
      </c>
      <c r="K2514" s="486"/>
      <c r="L2514" s="486"/>
      <c r="M2514" s="115" t="s">
        <v>11327</v>
      </c>
      <c r="N2514" s="666">
        <v>44005</v>
      </c>
      <c r="O2514" s="486">
        <v>33541.660000000003</v>
      </c>
      <c r="P2514" s="486"/>
      <c r="Q2514" s="486"/>
      <c r="R2514" s="84"/>
      <c r="S2514" s="84"/>
      <c r="T2514" s="84"/>
      <c r="U2514" s="84"/>
      <c r="V2514" s="84"/>
      <c r="W2514" s="84"/>
      <c r="X2514" s="84"/>
      <c r="Y2514" s="84"/>
      <c r="Z2514" s="84"/>
      <c r="AA2514" s="84"/>
      <c r="AB2514" s="84"/>
      <c r="AC2514" s="84"/>
      <c r="AD2514" s="84"/>
    </row>
    <row r="2515" spans="1:30">
      <c r="A2515" s="666">
        <v>43997</v>
      </c>
      <c r="B2515" s="115" t="s">
        <v>146</v>
      </c>
      <c r="C2515" s="37">
        <v>880558010</v>
      </c>
      <c r="D2515" s="115" t="s">
        <v>139</v>
      </c>
      <c r="E2515" s="115" t="s">
        <v>140</v>
      </c>
      <c r="F2515" s="666"/>
      <c r="G2515" s="486"/>
      <c r="H2515" s="265">
        <v>44004</v>
      </c>
      <c r="I2515" s="486"/>
      <c r="J2515" s="666">
        <v>44019</v>
      </c>
      <c r="K2515" s="486"/>
      <c r="L2515" s="486"/>
      <c r="M2515" s="115"/>
      <c r="N2515" s="486"/>
      <c r="O2515" s="486"/>
      <c r="P2515" s="486"/>
      <c r="Q2515" s="486"/>
      <c r="R2515" s="84"/>
      <c r="S2515" s="84"/>
      <c r="T2515" s="84"/>
      <c r="U2515" s="84"/>
      <c r="V2515" s="84"/>
      <c r="W2515" s="84"/>
      <c r="X2515" s="84"/>
      <c r="Y2515" s="84"/>
      <c r="Z2515" s="84"/>
      <c r="AA2515" s="84"/>
      <c r="AB2515" s="84"/>
      <c r="AC2515" s="84"/>
      <c r="AD2515" s="84"/>
    </row>
    <row r="2516" spans="1:30">
      <c r="A2516" s="265">
        <v>43998</v>
      </c>
      <c r="B2516" s="115" t="s">
        <v>146</v>
      </c>
      <c r="C2516" s="37">
        <v>881243390</v>
      </c>
      <c r="D2516" s="115" t="s">
        <v>139</v>
      </c>
      <c r="E2516" s="115" t="s">
        <v>140</v>
      </c>
      <c r="F2516" s="84"/>
      <c r="G2516" s="84"/>
      <c r="H2516" s="37"/>
      <c r="I2516" s="84"/>
      <c r="J2516" s="666">
        <v>44005</v>
      </c>
      <c r="K2516" s="84"/>
      <c r="L2516" s="37"/>
      <c r="M2516" s="84"/>
      <c r="N2516" s="84"/>
      <c r="O2516" s="84"/>
      <c r="P2516" s="84"/>
      <c r="Q2516" s="84"/>
      <c r="R2516" s="84"/>
      <c r="S2516" s="84"/>
      <c r="T2516" s="84"/>
      <c r="U2516" s="84"/>
      <c r="V2516" s="84"/>
      <c r="W2516" s="84"/>
      <c r="X2516" s="84"/>
      <c r="Y2516" s="84"/>
      <c r="Z2516" s="84"/>
      <c r="AA2516" s="84"/>
      <c r="AB2516" s="84"/>
      <c r="AC2516" s="84"/>
      <c r="AD2516" s="84"/>
    </row>
    <row r="2517" spans="1:30">
      <c r="A2517" s="265">
        <v>43998</v>
      </c>
      <c r="B2517" s="115" t="s">
        <v>146</v>
      </c>
      <c r="C2517" s="37">
        <v>881132078</v>
      </c>
      <c r="D2517" s="115" t="s">
        <v>139</v>
      </c>
      <c r="E2517" s="115" t="s">
        <v>147</v>
      </c>
      <c r="F2517" s="84"/>
      <c r="G2517" s="84"/>
      <c r="H2517" s="37"/>
      <c r="I2517" s="84"/>
      <c r="J2517" s="666"/>
      <c r="K2517" s="84"/>
      <c r="L2517" s="37"/>
      <c r="M2517" s="84"/>
      <c r="N2517" s="84"/>
      <c r="O2517" s="84"/>
      <c r="P2517" s="84"/>
      <c r="Q2517" s="84"/>
      <c r="R2517" s="84"/>
      <c r="S2517" s="84"/>
      <c r="T2517" s="84"/>
      <c r="U2517" s="84"/>
      <c r="V2517" s="84"/>
      <c r="W2517" s="84"/>
      <c r="X2517" s="84"/>
      <c r="Y2517" s="84"/>
      <c r="Z2517" s="84"/>
      <c r="AA2517" s="84"/>
      <c r="AB2517" s="84"/>
      <c r="AC2517" s="84"/>
      <c r="AD2517" s="84"/>
    </row>
    <row r="2518" spans="1:30">
      <c r="A2518" s="265">
        <v>43998</v>
      </c>
      <c r="B2518" s="115" t="s">
        <v>146</v>
      </c>
      <c r="C2518" s="37">
        <v>881823039</v>
      </c>
      <c r="D2518" s="115" t="s">
        <v>139</v>
      </c>
      <c r="E2518" s="115" t="s">
        <v>140</v>
      </c>
      <c r="F2518" s="84"/>
      <c r="G2518" s="84"/>
      <c r="H2518" s="265">
        <v>44005</v>
      </c>
      <c r="I2518" s="84"/>
      <c r="J2518" s="666">
        <v>44020</v>
      </c>
      <c r="K2518" s="84"/>
      <c r="L2518" s="37"/>
      <c r="M2518" s="84"/>
      <c r="N2518" s="84"/>
      <c r="O2518" s="84"/>
      <c r="P2518" s="84"/>
      <c r="Q2518" s="84"/>
      <c r="R2518" s="84"/>
      <c r="S2518" s="84"/>
      <c r="T2518" s="84"/>
      <c r="U2518" s="84"/>
      <c r="V2518" s="84"/>
      <c r="W2518" s="84"/>
      <c r="X2518" s="84"/>
      <c r="Y2518" s="84"/>
      <c r="Z2518" s="84"/>
      <c r="AA2518" s="84"/>
      <c r="AB2518" s="84"/>
      <c r="AC2518" s="84"/>
      <c r="AD2518" s="84"/>
    </row>
    <row r="2519" spans="1:30">
      <c r="A2519" s="265">
        <v>43998</v>
      </c>
      <c r="B2519" s="115" t="s">
        <v>146</v>
      </c>
      <c r="C2519" s="37">
        <v>881500512</v>
      </c>
      <c r="D2519" s="115" t="s">
        <v>139</v>
      </c>
      <c r="E2519" s="115" t="s">
        <v>140</v>
      </c>
      <c r="F2519" s="37"/>
      <c r="G2519" s="37"/>
      <c r="H2519" s="265">
        <v>44005</v>
      </c>
      <c r="I2519" s="37"/>
      <c r="J2519" s="265">
        <v>44020</v>
      </c>
      <c r="K2519" s="37"/>
      <c r="L2519" s="37"/>
      <c r="M2519" s="115" t="s">
        <v>225</v>
      </c>
      <c r="N2519" s="84"/>
      <c r="O2519" s="84"/>
      <c r="P2519" s="84"/>
      <c r="Q2519" s="84"/>
      <c r="R2519" s="84"/>
      <c r="S2519" s="84"/>
      <c r="T2519" s="84"/>
      <c r="U2519" s="84"/>
      <c r="V2519" s="84"/>
      <c r="W2519" s="84"/>
      <c r="X2519" s="84"/>
      <c r="Y2519" s="84"/>
      <c r="Z2519" s="84"/>
      <c r="AA2519" s="84"/>
      <c r="AB2519" s="84"/>
      <c r="AC2519" s="84"/>
      <c r="AD2519" s="84"/>
    </row>
    <row r="2520" spans="1:30">
      <c r="A2520" s="265">
        <v>43998</v>
      </c>
      <c r="B2520" s="115" t="s">
        <v>146</v>
      </c>
      <c r="C2520" s="37">
        <v>880630015</v>
      </c>
      <c r="D2520" s="115" t="s">
        <v>139</v>
      </c>
      <c r="E2520" s="115" t="s">
        <v>140</v>
      </c>
      <c r="F2520" s="37"/>
      <c r="G2520" s="37"/>
      <c r="H2520" s="265">
        <v>44005</v>
      </c>
      <c r="I2520" s="37"/>
      <c r="J2520" s="265">
        <v>44020</v>
      </c>
      <c r="K2520" s="37"/>
      <c r="L2520" s="37"/>
      <c r="M2520" s="115" t="s">
        <v>225</v>
      </c>
      <c r="N2520" s="403"/>
      <c r="O2520" s="23"/>
      <c r="P2520" s="84"/>
      <c r="Q2520" s="84"/>
      <c r="R2520" s="84"/>
      <c r="S2520" s="84"/>
      <c r="T2520" s="84"/>
      <c r="U2520" s="84"/>
      <c r="V2520" s="84"/>
      <c r="W2520" s="84"/>
      <c r="X2520" s="84"/>
      <c r="Y2520" s="84"/>
      <c r="Z2520" s="84"/>
      <c r="AA2520" s="84"/>
      <c r="AB2520" s="84"/>
      <c r="AC2520" s="84"/>
      <c r="AD2520" s="84"/>
    </row>
    <row r="2521" spans="1:30" ht="51">
      <c r="A2521" s="265">
        <v>43998</v>
      </c>
      <c r="B2521" s="115" t="s">
        <v>146</v>
      </c>
      <c r="C2521" s="37">
        <v>881798348</v>
      </c>
      <c r="D2521" s="115" t="s">
        <v>139</v>
      </c>
      <c r="E2521" s="115" t="s">
        <v>150</v>
      </c>
      <c r="F2521" s="37"/>
      <c r="G2521" s="37"/>
      <c r="H2521" s="265">
        <v>44005</v>
      </c>
      <c r="I2521" s="37"/>
      <c r="J2521" s="265">
        <v>44020</v>
      </c>
      <c r="K2521" s="37"/>
      <c r="L2521" s="37"/>
      <c r="M2521" s="115" t="s">
        <v>11328</v>
      </c>
      <c r="N2521" s="689" t="s">
        <v>11329</v>
      </c>
      <c r="O2521" s="115" t="s">
        <v>11330</v>
      </c>
      <c r="P2521" s="84"/>
      <c r="Q2521" s="84"/>
      <c r="R2521" s="84"/>
      <c r="S2521" s="84"/>
      <c r="T2521" s="84"/>
      <c r="U2521" s="84"/>
      <c r="V2521" s="84"/>
      <c r="W2521" s="84"/>
      <c r="X2521" s="84"/>
      <c r="Y2521" s="84"/>
      <c r="Z2521" s="84"/>
      <c r="AA2521" s="84"/>
      <c r="AB2521" s="84"/>
      <c r="AC2521" s="84"/>
      <c r="AD2521" s="84"/>
    </row>
    <row r="2522" spans="1:30">
      <c r="A2522" s="265">
        <v>43998</v>
      </c>
      <c r="B2522" s="115" t="s">
        <v>146</v>
      </c>
      <c r="C2522" s="37">
        <v>881779059</v>
      </c>
      <c r="D2522" s="115" t="s">
        <v>139</v>
      </c>
      <c r="E2522" s="115" t="s">
        <v>140</v>
      </c>
      <c r="F2522" s="37"/>
      <c r="G2522" s="37"/>
      <c r="H2522" s="265">
        <v>44005</v>
      </c>
      <c r="I2522" s="37"/>
      <c r="J2522" s="265">
        <v>44020</v>
      </c>
      <c r="K2522" s="37"/>
      <c r="L2522" s="37"/>
      <c r="M2522" s="115" t="s">
        <v>11331</v>
      </c>
      <c r="N2522" s="265">
        <v>44006</v>
      </c>
      <c r="O2522" s="37">
        <v>840</v>
      </c>
      <c r="P2522" s="84"/>
      <c r="Q2522" s="84"/>
      <c r="R2522" s="84"/>
      <c r="S2522" s="84"/>
      <c r="T2522" s="84"/>
      <c r="U2522" s="84"/>
      <c r="V2522" s="84"/>
      <c r="W2522" s="84"/>
      <c r="X2522" s="84"/>
      <c r="Y2522" s="84"/>
      <c r="Z2522" s="84"/>
      <c r="AA2522" s="84"/>
      <c r="AB2522" s="84"/>
      <c r="AC2522" s="84"/>
      <c r="AD2522" s="84"/>
    </row>
    <row r="2523" spans="1:30">
      <c r="A2523" s="265">
        <v>43998</v>
      </c>
      <c r="B2523" s="115" t="s">
        <v>146</v>
      </c>
      <c r="C2523" s="37">
        <v>882019983</v>
      </c>
      <c r="D2523" s="115" t="s">
        <v>139</v>
      </c>
      <c r="E2523" s="115" t="s">
        <v>140</v>
      </c>
      <c r="F2523" s="37"/>
      <c r="G2523" s="37"/>
      <c r="H2523" s="265">
        <v>44012</v>
      </c>
      <c r="I2523" s="37"/>
      <c r="J2523" s="265">
        <v>44027</v>
      </c>
      <c r="K2523" s="37"/>
      <c r="L2523" s="37"/>
      <c r="M2523" s="37"/>
      <c r="N2523" s="84"/>
      <c r="O2523" s="84"/>
      <c r="P2523" s="84"/>
      <c r="Q2523" s="84"/>
      <c r="R2523" s="84"/>
      <c r="S2523" s="84"/>
      <c r="T2523" s="84"/>
      <c r="U2523" s="84"/>
      <c r="V2523" s="84"/>
      <c r="W2523" s="84"/>
      <c r="X2523" s="84"/>
      <c r="Y2523" s="84"/>
      <c r="Z2523" s="84"/>
      <c r="AA2523" s="84"/>
      <c r="AB2523" s="84"/>
      <c r="AC2523" s="84"/>
      <c r="AD2523" s="84"/>
    </row>
    <row r="2524" spans="1:30">
      <c r="A2524" s="666">
        <v>43998</v>
      </c>
      <c r="B2524" s="115" t="s">
        <v>146</v>
      </c>
      <c r="C2524" s="486">
        <v>882173094</v>
      </c>
      <c r="D2524" s="115" t="s">
        <v>139</v>
      </c>
      <c r="E2524" s="115" t="s">
        <v>140</v>
      </c>
      <c r="F2524" s="666"/>
      <c r="G2524" s="486"/>
      <c r="H2524" s="666">
        <v>44005</v>
      </c>
      <c r="I2524" s="84"/>
      <c r="J2524" s="666">
        <v>44013</v>
      </c>
      <c r="K2524" s="84"/>
      <c r="L2524" s="37"/>
      <c r="M2524" s="84"/>
      <c r="N2524" s="84"/>
      <c r="O2524" s="84"/>
      <c r="P2524" s="84"/>
      <c r="Q2524" s="84"/>
      <c r="R2524" s="84"/>
      <c r="S2524" s="84"/>
      <c r="T2524" s="84"/>
      <c r="U2524" s="84"/>
      <c r="V2524" s="84"/>
      <c r="W2524" s="84"/>
      <c r="X2524" s="84"/>
      <c r="Y2524" s="84"/>
      <c r="Z2524" s="84"/>
      <c r="AA2524" s="84"/>
      <c r="AB2524" s="84"/>
      <c r="AC2524" s="84"/>
      <c r="AD2524" s="84"/>
    </row>
    <row r="2525" spans="1:30">
      <c r="A2525" s="666">
        <v>43999</v>
      </c>
      <c r="B2525" s="115" t="s">
        <v>146</v>
      </c>
      <c r="C2525" s="486">
        <v>882095114</v>
      </c>
      <c r="D2525" s="115" t="s">
        <v>139</v>
      </c>
      <c r="E2525" s="115" t="s">
        <v>140</v>
      </c>
      <c r="F2525" s="666"/>
      <c r="G2525" s="486"/>
      <c r="H2525" s="666">
        <v>44005</v>
      </c>
      <c r="I2525" s="37"/>
      <c r="J2525" s="666">
        <v>44022</v>
      </c>
      <c r="K2525" s="84"/>
      <c r="L2525" s="37"/>
      <c r="M2525" s="84"/>
      <c r="N2525" s="84"/>
      <c r="O2525" s="84"/>
      <c r="P2525" s="84"/>
      <c r="Q2525" s="84"/>
      <c r="R2525" s="84"/>
      <c r="S2525" s="84"/>
      <c r="T2525" s="84"/>
      <c r="U2525" s="84"/>
      <c r="V2525" s="84"/>
      <c r="W2525" s="84"/>
      <c r="X2525" s="84"/>
      <c r="Y2525" s="84"/>
      <c r="Z2525" s="84"/>
      <c r="AA2525" s="84"/>
      <c r="AB2525" s="84"/>
      <c r="AC2525" s="84"/>
      <c r="AD2525" s="84"/>
    </row>
    <row r="2526" spans="1:30">
      <c r="A2526" s="666">
        <v>43999</v>
      </c>
      <c r="B2526" s="115" t="s">
        <v>146</v>
      </c>
      <c r="C2526" s="486">
        <v>880044320</v>
      </c>
      <c r="D2526" s="115" t="s">
        <v>139</v>
      </c>
      <c r="E2526" s="115" t="s">
        <v>147</v>
      </c>
      <c r="F2526" s="666"/>
      <c r="G2526" s="486"/>
      <c r="H2526" s="666">
        <v>44011</v>
      </c>
      <c r="I2526" s="37"/>
      <c r="J2526" s="666"/>
      <c r="K2526" s="84"/>
      <c r="L2526" s="37"/>
      <c r="M2526" s="84"/>
      <c r="N2526" s="84"/>
      <c r="O2526" s="84"/>
      <c r="P2526" s="84"/>
      <c r="Q2526" s="84"/>
      <c r="R2526" s="84"/>
      <c r="S2526" s="84"/>
      <c r="T2526" s="84"/>
      <c r="U2526" s="84"/>
      <c r="V2526" s="84"/>
      <c r="W2526" s="84"/>
      <c r="X2526" s="84"/>
      <c r="Y2526" s="84"/>
      <c r="Z2526" s="84"/>
      <c r="AA2526" s="84"/>
      <c r="AB2526" s="84"/>
      <c r="AC2526" s="84"/>
      <c r="AD2526" s="84"/>
    </row>
    <row r="2527" spans="1:30">
      <c r="A2527" s="666">
        <v>43999</v>
      </c>
      <c r="B2527" s="115" t="s">
        <v>146</v>
      </c>
      <c r="C2527" s="486">
        <v>881900298</v>
      </c>
      <c r="D2527" s="115" t="s">
        <v>139</v>
      </c>
      <c r="E2527" s="115" t="s">
        <v>150</v>
      </c>
      <c r="F2527" s="666"/>
      <c r="G2527" s="486"/>
      <c r="H2527" s="666">
        <v>44006</v>
      </c>
      <c r="I2527" s="37"/>
      <c r="J2527" s="666">
        <v>44013</v>
      </c>
      <c r="K2527" s="84"/>
      <c r="L2527" s="37"/>
      <c r="M2527" s="664" t="s">
        <v>590</v>
      </c>
      <c r="N2527" s="265">
        <v>44006</v>
      </c>
      <c r="O2527" s="37">
        <v>873.14</v>
      </c>
      <c r="P2527" s="84"/>
      <c r="Q2527" s="84"/>
      <c r="R2527" s="84"/>
      <c r="S2527" s="84"/>
      <c r="T2527" s="84"/>
      <c r="U2527" s="84"/>
      <c r="V2527" s="84"/>
      <c r="W2527" s="84"/>
      <c r="X2527" s="84"/>
      <c r="Y2527" s="84"/>
      <c r="Z2527" s="84"/>
      <c r="AA2527" s="84"/>
      <c r="AB2527" s="84"/>
      <c r="AC2527" s="84"/>
      <c r="AD2527" s="84"/>
    </row>
    <row r="2528" spans="1:30">
      <c r="A2528" s="666">
        <v>43999</v>
      </c>
      <c r="B2528" s="115" t="s">
        <v>146</v>
      </c>
      <c r="C2528" s="486">
        <v>881853681</v>
      </c>
      <c r="D2528" s="115" t="s">
        <v>139</v>
      </c>
      <c r="E2528" s="115" t="s">
        <v>140</v>
      </c>
      <c r="F2528" s="666"/>
      <c r="G2528" s="486"/>
      <c r="H2528" s="666">
        <v>44006</v>
      </c>
      <c r="I2528" s="37"/>
      <c r="J2528" s="666">
        <v>44021</v>
      </c>
      <c r="K2528" s="84"/>
      <c r="L2528" s="37"/>
      <c r="M2528" s="84"/>
      <c r="N2528" s="84"/>
      <c r="O2528" s="84"/>
      <c r="P2528" s="84"/>
      <c r="Q2528" s="84"/>
      <c r="R2528" s="84"/>
      <c r="S2528" s="84"/>
      <c r="T2528" s="84"/>
      <c r="U2528" s="84"/>
      <c r="V2528" s="84"/>
      <c r="W2528" s="84"/>
      <c r="X2528" s="84"/>
      <c r="Y2528" s="84"/>
      <c r="Z2528" s="84"/>
      <c r="AA2528" s="84"/>
      <c r="AB2528" s="84"/>
      <c r="AC2528" s="84"/>
      <c r="AD2528" s="84"/>
    </row>
    <row r="2529" spans="1:30">
      <c r="A2529" s="666">
        <v>43999</v>
      </c>
      <c r="B2529" s="115" t="s">
        <v>146</v>
      </c>
      <c r="C2529" s="486">
        <v>880007809</v>
      </c>
      <c r="D2529" s="115" t="s">
        <v>139</v>
      </c>
      <c r="E2529" s="115" t="s">
        <v>147</v>
      </c>
      <c r="F2529" s="666"/>
      <c r="G2529" s="486"/>
      <c r="H2529" s="486"/>
      <c r="I2529" s="37"/>
      <c r="J2529" s="666"/>
      <c r="K2529" s="84"/>
      <c r="L2529" s="37"/>
      <c r="M2529" s="664" t="s">
        <v>981</v>
      </c>
      <c r="N2529" s="265">
        <v>44002</v>
      </c>
      <c r="O2529" s="37">
        <v>65</v>
      </c>
      <c r="P2529" s="84"/>
      <c r="Q2529" s="84"/>
      <c r="R2529" s="84"/>
      <c r="S2529" s="84"/>
      <c r="T2529" s="84"/>
      <c r="U2529" s="84"/>
      <c r="V2529" s="84"/>
      <c r="W2529" s="84"/>
      <c r="X2529" s="84"/>
      <c r="Y2529" s="84"/>
      <c r="Z2529" s="84"/>
      <c r="AA2529" s="84"/>
      <c r="AB2529" s="84"/>
      <c r="AC2529" s="84"/>
      <c r="AD2529" s="84"/>
    </row>
    <row r="2530" spans="1:30">
      <c r="A2530" s="666">
        <v>43999</v>
      </c>
      <c r="B2530" s="115" t="s">
        <v>146</v>
      </c>
      <c r="C2530" s="486">
        <v>881385429</v>
      </c>
      <c r="D2530" s="115" t="s">
        <v>139</v>
      </c>
      <c r="E2530" s="115" t="s">
        <v>140</v>
      </c>
      <c r="F2530" s="666"/>
      <c r="G2530" s="486"/>
      <c r="H2530" s="486"/>
      <c r="I2530" s="37"/>
      <c r="J2530" s="666">
        <v>44000</v>
      </c>
      <c r="K2530" s="486"/>
      <c r="L2530" s="37"/>
      <c r="M2530" s="84"/>
      <c r="N2530" s="84"/>
      <c r="O2530" s="84"/>
      <c r="P2530" s="84"/>
      <c r="Q2530" s="84"/>
      <c r="R2530" s="84"/>
      <c r="S2530" s="84"/>
      <c r="T2530" s="84"/>
      <c r="U2530" s="84"/>
      <c r="V2530" s="84"/>
      <c r="W2530" s="84"/>
      <c r="X2530" s="84"/>
      <c r="Y2530" s="84"/>
      <c r="Z2530" s="84"/>
      <c r="AA2530" s="84"/>
      <c r="AB2530" s="84"/>
      <c r="AC2530" s="84"/>
      <c r="AD2530" s="84"/>
    </row>
    <row r="2531" spans="1:30">
      <c r="A2531" s="666">
        <v>43999</v>
      </c>
      <c r="B2531" s="115" t="s">
        <v>146</v>
      </c>
      <c r="C2531" s="486">
        <v>880198471</v>
      </c>
      <c r="D2531" s="115" t="s">
        <v>139</v>
      </c>
      <c r="E2531" s="115" t="s">
        <v>140</v>
      </c>
      <c r="F2531" s="666"/>
      <c r="G2531" s="486"/>
      <c r="H2531" s="666">
        <v>44006</v>
      </c>
      <c r="I2531" s="37"/>
      <c r="J2531" s="666">
        <v>44021</v>
      </c>
      <c r="K2531" s="486"/>
      <c r="L2531" s="37"/>
      <c r="M2531" s="664"/>
      <c r="N2531" s="84"/>
      <c r="O2531" s="84"/>
      <c r="P2531" s="84"/>
      <c r="Q2531" s="84"/>
      <c r="R2531" s="84"/>
      <c r="S2531" s="84"/>
      <c r="T2531" s="84"/>
      <c r="U2531" s="84"/>
      <c r="V2531" s="84"/>
      <c r="W2531" s="84"/>
      <c r="X2531" s="84"/>
      <c r="Y2531" s="84"/>
      <c r="Z2531" s="84"/>
      <c r="AA2531" s="84"/>
      <c r="AB2531" s="84"/>
      <c r="AC2531" s="84"/>
      <c r="AD2531" s="84"/>
    </row>
    <row r="2532" spans="1:30">
      <c r="A2532" s="666">
        <v>44000</v>
      </c>
      <c r="B2532" s="115" t="s">
        <v>146</v>
      </c>
      <c r="C2532" s="486">
        <v>880016416</v>
      </c>
      <c r="D2532" s="115" t="s">
        <v>139</v>
      </c>
      <c r="E2532" s="115" t="s">
        <v>140</v>
      </c>
      <c r="F2532" s="666"/>
      <c r="G2532" s="486"/>
      <c r="H2532" s="666">
        <v>44006</v>
      </c>
      <c r="I2532" s="37"/>
      <c r="J2532" s="666">
        <v>44027</v>
      </c>
      <c r="K2532" s="486"/>
      <c r="L2532" s="37"/>
      <c r="M2532" s="664"/>
      <c r="N2532" s="84"/>
      <c r="O2532" s="84"/>
      <c r="P2532" s="84"/>
      <c r="Q2532" s="84"/>
      <c r="R2532" s="84"/>
      <c r="S2532" s="84"/>
      <c r="T2532" s="84"/>
      <c r="U2532" s="84"/>
      <c r="V2532" s="84"/>
      <c r="W2532" s="84"/>
      <c r="X2532" s="84"/>
      <c r="Y2532" s="84"/>
      <c r="Z2532" s="84"/>
      <c r="AA2532" s="84"/>
      <c r="AB2532" s="84"/>
      <c r="AC2532" s="84"/>
      <c r="AD2532" s="84"/>
    </row>
    <row r="2533" spans="1:30">
      <c r="A2533" s="265">
        <v>44000</v>
      </c>
      <c r="B2533" s="115" t="s">
        <v>146</v>
      </c>
      <c r="C2533" s="486">
        <v>880118105</v>
      </c>
      <c r="D2533" s="115" t="s">
        <v>139</v>
      </c>
      <c r="E2533" s="115" t="s">
        <v>140</v>
      </c>
      <c r="F2533" s="666"/>
      <c r="G2533" s="486"/>
      <c r="H2533" s="666">
        <v>44012</v>
      </c>
      <c r="I2533" s="37"/>
      <c r="J2533" s="666">
        <v>44027</v>
      </c>
      <c r="K2533" s="486"/>
      <c r="L2533" s="37"/>
      <c r="M2533" s="664"/>
      <c r="N2533" s="84"/>
      <c r="O2533" s="84"/>
      <c r="P2533" s="84"/>
      <c r="Q2533" s="84"/>
      <c r="R2533" s="84"/>
      <c r="S2533" s="84"/>
      <c r="T2533" s="84"/>
      <c r="U2533" s="84"/>
      <c r="V2533" s="84"/>
      <c r="W2533" s="84"/>
      <c r="X2533" s="84"/>
      <c r="Y2533" s="84"/>
      <c r="Z2533" s="84"/>
      <c r="AA2533" s="84"/>
      <c r="AB2533" s="84"/>
      <c r="AC2533" s="84"/>
      <c r="AD2533" s="84"/>
    </row>
    <row r="2534" spans="1:30">
      <c r="A2534" s="666">
        <v>44000</v>
      </c>
      <c r="B2534" s="115" t="s">
        <v>146</v>
      </c>
      <c r="C2534" s="486">
        <v>881214429</v>
      </c>
      <c r="D2534" s="115" t="s">
        <v>139</v>
      </c>
      <c r="E2534" s="115" t="s">
        <v>393</v>
      </c>
      <c r="F2534" s="666"/>
      <c r="G2534" s="486"/>
      <c r="H2534" s="486"/>
      <c r="I2534" s="37"/>
      <c r="J2534" s="265">
        <v>44007</v>
      </c>
      <c r="K2534" s="486"/>
      <c r="L2534" s="37"/>
      <c r="M2534" s="664"/>
      <c r="N2534" s="84"/>
      <c r="O2534" s="84"/>
      <c r="P2534" s="84"/>
      <c r="Q2534" s="84"/>
      <c r="R2534" s="84"/>
      <c r="S2534" s="84"/>
      <c r="T2534" s="84"/>
      <c r="U2534" s="84"/>
      <c r="V2534" s="84"/>
      <c r="W2534" s="84"/>
      <c r="X2534" s="84"/>
      <c r="Y2534" s="84"/>
      <c r="Z2534" s="84"/>
      <c r="AA2534" s="84"/>
      <c r="AB2534" s="84"/>
      <c r="AC2534" s="84"/>
      <c r="AD2534" s="84"/>
    </row>
    <row r="2535" spans="1:30">
      <c r="A2535" s="265">
        <v>44000</v>
      </c>
      <c r="B2535" s="115" t="s">
        <v>146</v>
      </c>
      <c r="C2535" s="486">
        <v>881888604</v>
      </c>
      <c r="D2535" s="115" t="s">
        <v>139</v>
      </c>
      <c r="E2535" s="115" t="s">
        <v>150</v>
      </c>
      <c r="F2535" s="666"/>
      <c r="G2535" s="486"/>
      <c r="H2535" s="666">
        <v>44001</v>
      </c>
      <c r="I2535" s="37"/>
      <c r="J2535" s="666">
        <v>44008</v>
      </c>
      <c r="K2535" s="486"/>
      <c r="L2535" s="37"/>
      <c r="M2535" s="664" t="s">
        <v>11332</v>
      </c>
      <c r="N2535" s="664" t="s">
        <v>11333</v>
      </c>
      <c r="O2535" s="115" t="s">
        <v>11334</v>
      </c>
      <c r="P2535" s="84"/>
      <c r="Q2535" s="84"/>
      <c r="R2535" s="84"/>
      <c r="S2535" s="84"/>
      <c r="T2535" s="84"/>
      <c r="U2535" s="84"/>
      <c r="V2535" s="84"/>
      <c r="W2535" s="84"/>
      <c r="X2535" s="84"/>
      <c r="Y2535" s="84"/>
      <c r="Z2535" s="84"/>
      <c r="AA2535" s="84"/>
      <c r="AB2535" s="84"/>
      <c r="AC2535" s="84"/>
      <c r="AD2535" s="84"/>
    </row>
    <row r="2536" spans="1:30">
      <c r="A2536" s="265">
        <v>44000</v>
      </c>
      <c r="B2536" s="115" t="s">
        <v>146</v>
      </c>
      <c r="C2536" s="486">
        <v>880033748</v>
      </c>
      <c r="D2536" s="115" t="s">
        <v>139</v>
      </c>
      <c r="E2536" s="115" t="s">
        <v>140</v>
      </c>
      <c r="F2536" s="666"/>
      <c r="G2536" s="486"/>
      <c r="H2536" s="666">
        <v>44006</v>
      </c>
      <c r="I2536" s="37"/>
      <c r="J2536" s="666" t="s">
        <v>2363</v>
      </c>
      <c r="K2536" s="486"/>
      <c r="L2536" s="37"/>
      <c r="M2536" s="664"/>
      <c r="N2536" s="84"/>
      <c r="O2536" s="84"/>
      <c r="P2536" s="84"/>
      <c r="Q2536" s="84"/>
      <c r="R2536" s="84"/>
      <c r="S2536" s="84"/>
      <c r="T2536" s="84"/>
      <c r="U2536" s="84"/>
      <c r="V2536" s="84"/>
      <c r="W2536" s="84"/>
      <c r="X2536" s="84"/>
      <c r="Y2536" s="84"/>
      <c r="Z2536" s="84"/>
      <c r="AA2536" s="84"/>
      <c r="AB2536" s="84"/>
      <c r="AC2536" s="84"/>
      <c r="AD2536" s="84"/>
    </row>
    <row r="2537" spans="1:30">
      <c r="A2537" s="265">
        <v>44000</v>
      </c>
      <c r="B2537" s="115" t="s">
        <v>146</v>
      </c>
      <c r="C2537" s="486">
        <v>880191359</v>
      </c>
      <c r="D2537" s="115" t="s">
        <v>139</v>
      </c>
      <c r="E2537" s="115" t="s">
        <v>140</v>
      </c>
      <c r="F2537" s="666"/>
      <c r="G2537" s="486"/>
      <c r="H2537" s="666">
        <v>44011</v>
      </c>
      <c r="I2537" s="37"/>
      <c r="J2537" s="666">
        <v>44018</v>
      </c>
      <c r="K2537" s="486"/>
      <c r="L2537" s="37"/>
      <c r="M2537" s="664" t="s">
        <v>168</v>
      </c>
      <c r="N2537" s="84"/>
      <c r="O2537" s="84"/>
      <c r="P2537" s="84"/>
      <c r="Q2537" s="84"/>
      <c r="R2537" s="84"/>
      <c r="S2537" s="84"/>
      <c r="T2537" s="84"/>
      <c r="U2537" s="84"/>
      <c r="V2537" s="84"/>
      <c r="W2537" s="84"/>
      <c r="X2537" s="84"/>
      <c r="Y2537" s="84"/>
      <c r="Z2537" s="84"/>
      <c r="AA2537" s="84"/>
      <c r="AB2537" s="84"/>
      <c r="AC2537" s="84"/>
      <c r="AD2537" s="84"/>
    </row>
    <row r="2538" spans="1:30">
      <c r="A2538" s="265">
        <v>44001</v>
      </c>
      <c r="B2538" s="115" t="s">
        <v>146</v>
      </c>
      <c r="C2538" s="486">
        <v>882227200</v>
      </c>
      <c r="D2538" s="115" t="s">
        <v>139</v>
      </c>
      <c r="E2538" s="115" t="s">
        <v>140</v>
      </c>
      <c r="F2538" s="666"/>
      <c r="G2538" s="486"/>
      <c r="H2538" s="666">
        <v>44011</v>
      </c>
      <c r="I2538" s="37"/>
      <c r="J2538" s="666">
        <v>44026</v>
      </c>
      <c r="K2538" s="486"/>
      <c r="L2538" s="37"/>
      <c r="M2538" s="664"/>
      <c r="N2538" s="84"/>
      <c r="O2538" s="84"/>
      <c r="P2538" s="84"/>
      <c r="Q2538" s="84"/>
      <c r="R2538" s="84"/>
      <c r="S2538" s="84"/>
      <c r="T2538" s="84"/>
      <c r="U2538" s="84"/>
      <c r="V2538" s="84"/>
      <c r="W2538" s="84"/>
      <c r="X2538" s="84"/>
      <c r="Y2538" s="84"/>
      <c r="Z2538" s="84"/>
      <c r="AA2538" s="84"/>
      <c r="AB2538" s="84"/>
      <c r="AC2538" s="84"/>
      <c r="AD2538" s="84"/>
    </row>
    <row r="2539" spans="1:30">
      <c r="A2539" s="265">
        <v>44001</v>
      </c>
      <c r="B2539" s="115" t="s">
        <v>146</v>
      </c>
      <c r="C2539" s="486">
        <v>881900088</v>
      </c>
      <c r="D2539" s="115" t="s">
        <v>139</v>
      </c>
      <c r="E2539" s="115" t="s">
        <v>140</v>
      </c>
      <c r="F2539" s="666"/>
      <c r="G2539" s="486"/>
      <c r="H2539" s="486"/>
      <c r="I2539" s="37"/>
      <c r="J2539" s="666">
        <v>44014</v>
      </c>
      <c r="K2539" s="486"/>
      <c r="L2539" s="37"/>
      <c r="M2539" s="664"/>
      <c r="N2539" s="84"/>
      <c r="O2539" s="84"/>
      <c r="P2539" s="84"/>
      <c r="Q2539" s="84"/>
      <c r="R2539" s="84"/>
      <c r="S2539" s="84"/>
      <c r="T2539" s="84"/>
      <c r="U2539" s="84"/>
      <c r="V2539" s="84"/>
      <c r="W2539" s="84"/>
      <c r="X2539" s="84"/>
      <c r="Y2539" s="84"/>
      <c r="Z2539" s="84"/>
      <c r="AA2539" s="84"/>
      <c r="AB2539" s="84"/>
      <c r="AC2539" s="84"/>
      <c r="AD2539" s="84"/>
    </row>
    <row r="2540" spans="1:30">
      <c r="A2540" s="265">
        <v>44001</v>
      </c>
      <c r="B2540" s="115" t="s">
        <v>146</v>
      </c>
      <c r="C2540" s="486">
        <v>880763930</v>
      </c>
      <c r="D2540" s="115" t="s">
        <v>139</v>
      </c>
      <c r="E2540" s="115" t="s">
        <v>140</v>
      </c>
      <c r="F2540" s="666"/>
      <c r="G2540" s="486"/>
      <c r="H2540" s="486"/>
      <c r="I2540" s="37"/>
      <c r="J2540" s="666">
        <v>44014</v>
      </c>
      <c r="K2540" s="486"/>
      <c r="L2540" s="37"/>
      <c r="M2540" s="664" t="s">
        <v>182</v>
      </c>
      <c r="N2540" s="84"/>
      <c r="O2540" s="84"/>
      <c r="P2540" s="84"/>
      <c r="Q2540" s="84"/>
      <c r="R2540" s="84"/>
      <c r="S2540" s="84"/>
      <c r="T2540" s="84"/>
      <c r="U2540" s="84"/>
      <c r="V2540" s="84"/>
      <c r="W2540" s="84"/>
      <c r="X2540" s="84"/>
      <c r="Y2540" s="84"/>
      <c r="Z2540" s="84"/>
      <c r="AA2540" s="84"/>
      <c r="AB2540" s="84"/>
      <c r="AC2540" s="84"/>
      <c r="AD2540" s="84"/>
    </row>
    <row r="2541" spans="1:30">
      <c r="A2541" s="265">
        <v>44001</v>
      </c>
      <c r="B2541" s="115" t="s">
        <v>146</v>
      </c>
      <c r="C2541" s="486">
        <v>880550310</v>
      </c>
      <c r="D2541" s="115" t="s">
        <v>139</v>
      </c>
      <c r="E2541" s="115" t="s">
        <v>140</v>
      </c>
      <c r="F2541" s="666"/>
      <c r="G2541" s="486"/>
      <c r="H2541" s="666">
        <v>44006</v>
      </c>
      <c r="I2541" s="37"/>
      <c r="J2541" s="666">
        <v>44014</v>
      </c>
      <c r="K2541" s="486"/>
      <c r="L2541" s="37"/>
      <c r="M2541" s="664"/>
      <c r="N2541" s="84"/>
      <c r="O2541" s="84"/>
      <c r="P2541" s="84"/>
      <c r="Q2541" s="84"/>
      <c r="R2541" s="84"/>
      <c r="S2541" s="84"/>
      <c r="T2541" s="84"/>
      <c r="U2541" s="84"/>
      <c r="V2541" s="84"/>
      <c r="W2541" s="84"/>
      <c r="X2541" s="84"/>
      <c r="Y2541" s="84"/>
      <c r="Z2541" s="84"/>
      <c r="AA2541" s="84"/>
      <c r="AB2541" s="84"/>
      <c r="AC2541" s="84"/>
      <c r="AD2541" s="84"/>
    </row>
    <row r="2542" spans="1:30">
      <c r="A2542" s="265">
        <v>44001</v>
      </c>
      <c r="B2542" s="115" t="s">
        <v>146</v>
      </c>
      <c r="C2542" s="486">
        <v>880038693</v>
      </c>
      <c r="D2542" s="115" t="s">
        <v>139</v>
      </c>
      <c r="E2542" s="115" t="s">
        <v>140</v>
      </c>
      <c r="F2542" s="666"/>
      <c r="G2542" s="486"/>
      <c r="H2542" s="666">
        <v>44006</v>
      </c>
      <c r="I2542" s="37"/>
      <c r="J2542" s="666">
        <v>44022</v>
      </c>
      <c r="K2542" s="486"/>
      <c r="L2542" s="37"/>
      <c r="M2542" s="664"/>
      <c r="N2542" s="84"/>
      <c r="O2542" s="84"/>
      <c r="P2542" s="84"/>
      <c r="Q2542" s="84"/>
      <c r="R2542" s="84"/>
      <c r="S2542" s="84"/>
      <c r="T2542" s="84"/>
      <c r="U2542" s="84"/>
      <c r="V2542" s="84"/>
      <c r="W2542" s="84"/>
      <c r="X2542" s="84"/>
      <c r="Y2542" s="84"/>
      <c r="Z2542" s="84"/>
      <c r="AA2542" s="84"/>
      <c r="AB2542" s="84"/>
      <c r="AC2542" s="84"/>
      <c r="AD2542" s="84"/>
    </row>
    <row r="2543" spans="1:30">
      <c r="A2543" s="265">
        <v>44001</v>
      </c>
      <c r="B2543" s="115" t="s">
        <v>146</v>
      </c>
      <c r="C2543" s="486">
        <v>881889441</v>
      </c>
      <c r="D2543" s="115" t="s">
        <v>345</v>
      </c>
      <c r="E2543" s="115" t="s">
        <v>140</v>
      </c>
      <c r="F2543" s="666"/>
      <c r="G2543" s="486"/>
      <c r="H2543" s="666">
        <v>44006</v>
      </c>
      <c r="I2543" s="37"/>
      <c r="J2543" s="666">
        <v>44021</v>
      </c>
      <c r="K2543" s="486"/>
      <c r="L2543" s="37"/>
      <c r="M2543" s="664"/>
      <c r="N2543" s="84"/>
      <c r="O2543" s="84"/>
      <c r="P2543" s="84"/>
      <c r="Q2543" s="84"/>
      <c r="R2543" s="84"/>
      <c r="S2543" s="84"/>
      <c r="T2543" s="84"/>
      <c r="U2543" s="84"/>
      <c r="V2543" s="84"/>
      <c r="W2543" s="84"/>
      <c r="X2543" s="84"/>
      <c r="Y2543" s="84"/>
      <c r="Z2543" s="84"/>
      <c r="AA2543" s="84"/>
      <c r="AB2543" s="84"/>
      <c r="AC2543" s="84"/>
      <c r="AD2543" s="84"/>
    </row>
    <row r="2544" spans="1:30">
      <c r="A2544" s="265">
        <v>44001</v>
      </c>
      <c r="B2544" s="115" t="s">
        <v>146</v>
      </c>
      <c r="C2544" s="486">
        <v>880660304</v>
      </c>
      <c r="D2544" s="115" t="s">
        <v>152</v>
      </c>
      <c r="E2544" s="115" t="s">
        <v>147</v>
      </c>
      <c r="F2544" s="666"/>
      <c r="G2544" s="486"/>
      <c r="H2544" s="486"/>
      <c r="I2544" s="37"/>
      <c r="J2544" s="666"/>
      <c r="K2544" s="486"/>
      <c r="L2544" s="37"/>
      <c r="M2544" s="115"/>
      <c r="N2544" s="265">
        <v>44004</v>
      </c>
      <c r="O2544" s="37">
        <v>1027.2</v>
      </c>
      <c r="P2544" s="37"/>
      <c r="Q2544" s="37"/>
      <c r="R2544" s="84"/>
      <c r="S2544" s="84"/>
      <c r="T2544" s="84"/>
      <c r="U2544" s="84"/>
      <c r="V2544" s="84"/>
      <c r="W2544" s="84"/>
      <c r="X2544" s="84"/>
      <c r="Y2544" s="84"/>
      <c r="Z2544" s="84"/>
      <c r="AA2544" s="84"/>
      <c r="AB2544" s="84"/>
      <c r="AC2544" s="84"/>
      <c r="AD2544" s="84"/>
    </row>
    <row r="2545" spans="1:30">
      <c r="A2545" s="265">
        <v>44001</v>
      </c>
      <c r="B2545" s="115" t="s">
        <v>146</v>
      </c>
      <c r="C2545" s="486">
        <v>881839086</v>
      </c>
      <c r="D2545" s="115" t="s">
        <v>139</v>
      </c>
      <c r="E2545" s="115" t="s">
        <v>140</v>
      </c>
      <c r="F2545" s="666"/>
      <c r="G2545" s="486"/>
      <c r="H2545" s="666">
        <v>44006</v>
      </c>
      <c r="I2545" s="37"/>
      <c r="J2545" s="666">
        <v>44021</v>
      </c>
      <c r="K2545" s="486"/>
      <c r="L2545" s="37"/>
      <c r="M2545" s="115"/>
      <c r="N2545" s="37"/>
      <c r="O2545" s="37"/>
      <c r="P2545" s="37"/>
      <c r="Q2545" s="37"/>
      <c r="R2545" s="84"/>
      <c r="S2545" s="84"/>
      <c r="T2545" s="84"/>
      <c r="U2545" s="84"/>
      <c r="V2545" s="84"/>
      <c r="W2545" s="84"/>
      <c r="X2545" s="84"/>
      <c r="Y2545" s="84"/>
      <c r="Z2545" s="84"/>
      <c r="AA2545" s="84"/>
      <c r="AB2545" s="84"/>
      <c r="AC2545" s="84"/>
      <c r="AD2545" s="84"/>
    </row>
    <row r="2546" spans="1:30">
      <c r="A2546" s="265">
        <v>44001</v>
      </c>
      <c r="B2546" s="115" t="s">
        <v>146</v>
      </c>
      <c r="C2546" s="486">
        <v>880015890</v>
      </c>
      <c r="D2546" s="115" t="s">
        <v>345</v>
      </c>
      <c r="E2546" s="115" t="s">
        <v>140</v>
      </c>
      <c r="F2546" s="666"/>
      <c r="G2546" s="486"/>
      <c r="H2546" s="666">
        <v>44006</v>
      </c>
      <c r="I2546" s="37"/>
      <c r="J2546" s="666">
        <v>44021</v>
      </c>
      <c r="K2546" s="486"/>
      <c r="L2546" s="37"/>
      <c r="M2546" s="115"/>
      <c r="N2546" s="37"/>
      <c r="O2546" s="37"/>
      <c r="P2546" s="37"/>
      <c r="Q2546" s="37"/>
      <c r="R2546" s="84"/>
      <c r="S2546" s="84"/>
      <c r="T2546" s="84"/>
      <c r="U2546" s="84"/>
      <c r="V2546" s="84"/>
      <c r="W2546" s="84"/>
      <c r="X2546" s="84"/>
      <c r="Y2546" s="84"/>
      <c r="Z2546" s="84"/>
      <c r="AA2546" s="84"/>
      <c r="AB2546" s="84"/>
      <c r="AC2546" s="84"/>
      <c r="AD2546" s="84"/>
    </row>
    <row r="2547" spans="1:30">
      <c r="A2547" s="265">
        <v>44001</v>
      </c>
      <c r="B2547" s="115" t="s">
        <v>146</v>
      </c>
      <c r="C2547" s="486">
        <v>880239434</v>
      </c>
      <c r="D2547" s="115" t="s">
        <v>139</v>
      </c>
      <c r="E2547" s="115" t="s">
        <v>147</v>
      </c>
      <c r="F2547" s="666"/>
      <c r="G2547" s="486"/>
      <c r="H2547" s="486"/>
      <c r="I2547" s="37"/>
      <c r="J2547" s="666"/>
      <c r="K2547" s="486"/>
      <c r="L2547" s="37"/>
      <c r="M2547" s="115"/>
      <c r="N2547" s="265">
        <v>44004</v>
      </c>
      <c r="O2547" s="37">
        <v>6886.32</v>
      </c>
      <c r="P2547" s="37"/>
      <c r="Q2547" s="37"/>
      <c r="R2547" s="84"/>
      <c r="S2547" s="84"/>
      <c r="T2547" s="84"/>
      <c r="U2547" s="84"/>
      <c r="V2547" s="84"/>
      <c r="W2547" s="84"/>
      <c r="X2547" s="84"/>
      <c r="Y2547" s="84"/>
      <c r="Z2547" s="84"/>
      <c r="AA2547" s="84"/>
      <c r="AB2547" s="84"/>
      <c r="AC2547" s="84"/>
      <c r="AD2547" s="84"/>
    </row>
    <row r="2548" spans="1:30">
      <c r="A2548" s="265">
        <v>44001</v>
      </c>
      <c r="B2548" s="115" t="s">
        <v>146</v>
      </c>
      <c r="C2548" s="486">
        <v>880027521</v>
      </c>
      <c r="D2548" s="115" t="s">
        <v>139</v>
      </c>
      <c r="E2548" s="115" t="s">
        <v>147</v>
      </c>
      <c r="F2548" s="666"/>
      <c r="G2548" s="486"/>
      <c r="H2548" s="115" t="s">
        <v>1214</v>
      </c>
      <c r="I2548" s="37"/>
      <c r="J2548" s="666"/>
      <c r="K2548" s="486"/>
      <c r="L2548" s="37"/>
      <c r="M2548" s="115"/>
      <c r="N2548" s="37"/>
      <c r="O2548" s="37"/>
      <c r="P2548" s="37"/>
      <c r="Q2548" s="37"/>
      <c r="R2548" s="84"/>
      <c r="S2548" s="84"/>
      <c r="T2548" s="84"/>
      <c r="U2548" s="84"/>
      <c r="V2548" s="84"/>
      <c r="W2548" s="84"/>
      <c r="X2548" s="84"/>
      <c r="Y2548" s="84"/>
      <c r="Z2548" s="84"/>
      <c r="AA2548" s="84"/>
      <c r="AB2548" s="84"/>
      <c r="AC2548" s="84"/>
      <c r="AD2548" s="84"/>
    </row>
    <row r="2549" spans="1:30">
      <c r="A2549" s="265">
        <v>44001</v>
      </c>
      <c r="B2549" s="115" t="s">
        <v>146</v>
      </c>
      <c r="C2549" s="486">
        <v>880683228</v>
      </c>
      <c r="D2549" s="115" t="s">
        <v>139</v>
      </c>
      <c r="E2549" s="115" t="s">
        <v>140</v>
      </c>
      <c r="F2549" s="666"/>
      <c r="G2549" s="486"/>
      <c r="H2549" s="666">
        <v>44004</v>
      </c>
      <c r="I2549" s="37"/>
      <c r="J2549" s="666">
        <v>44019</v>
      </c>
      <c r="K2549" s="486"/>
      <c r="L2549" s="37"/>
      <c r="M2549" s="115"/>
      <c r="N2549" s="37"/>
      <c r="O2549" s="37"/>
      <c r="P2549" s="37"/>
      <c r="Q2549" s="37"/>
      <c r="R2549" s="84"/>
      <c r="S2549" s="84"/>
      <c r="T2549" s="84"/>
      <c r="U2549" s="84"/>
      <c r="V2549" s="84"/>
      <c r="W2549" s="84"/>
      <c r="X2549" s="84"/>
      <c r="Y2549" s="84"/>
      <c r="Z2549" s="84"/>
      <c r="AA2549" s="84"/>
      <c r="AB2549" s="84"/>
      <c r="AC2549" s="84"/>
      <c r="AD2549" s="84"/>
    </row>
    <row r="2550" spans="1:30">
      <c r="A2550" s="666">
        <v>44004</v>
      </c>
      <c r="B2550" s="115" t="s">
        <v>146</v>
      </c>
      <c r="C2550" s="486">
        <v>882247609</v>
      </c>
      <c r="D2550" s="115" t="s">
        <v>139</v>
      </c>
      <c r="E2550" s="115" t="s">
        <v>140</v>
      </c>
      <c r="F2550" s="486"/>
      <c r="G2550" s="84"/>
      <c r="H2550" s="666"/>
      <c r="I2550" s="84"/>
      <c r="J2550" s="666">
        <v>44018</v>
      </c>
      <c r="K2550" s="84"/>
      <c r="L2550" s="84"/>
      <c r="M2550" s="84"/>
      <c r="N2550" s="84"/>
      <c r="O2550" s="84"/>
      <c r="P2550" s="84"/>
      <c r="Q2550" s="84"/>
      <c r="R2550" s="84"/>
      <c r="S2550" s="84"/>
      <c r="T2550" s="84"/>
      <c r="U2550" s="84"/>
      <c r="V2550" s="84"/>
      <c r="W2550" s="84"/>
      <c r="X2550" s="84"/>
      <c r="Y2550" s="84"/>
      <c r="Z2550" s="84"/>
      <c r="AA2550" s="84"/>
      <c r="AB2550" s="84"/>
      <c r="AC2550" s="84"/>
      <c r="AD2550" s="84"/>
    </row>
    <row r="2551" spans="1:30">
      <c r="A2551" s="666">
        <v>44004</v>
      </c>
      <c r="B2551" s="115" t="s">
        <v>146</v>
      </c>
      <c r="C2551" s="486">
        <v>882235704</v>
      </c>
      <c r="D2551" s="486" t="s">
        <v>139</v>
      </c>
      <c r="E2551" s="115" t="s">
        <v>140</v>
      </c>
      <c r="F2551" s="486"/>
      <c r="G2551" s="84"/>
      <c r="H2551" s="666"/>
      <c r="I2551" s="84"/>
      <c r="J2551" s="666">
        <v>44018</v>
      </c>
      <c r="K2551" s="84"/>
      <c r="L2551" s="84"/>
      <c r="M2551" s="84"/>
      <c r="N2551" s="84"/>
      <c r="O2551" s="84"/>
      <c r="P2551" s="84"/>
      <c r="Q2551" s="84"/>
      <c r="R2551" s="84"/>
      <c r="S2551" s="84"/>
      <c r="T2551" s="84"/>
      <c r="U2551" s="84"/>
      <c r="V2551" s="84"/>
      <c r="W2551" s="84"/>
      <c r="X2551" s="84"/>
      <c r="Y2551" s="84"/>
      <c r="Z2551" s="84"/>
      <c r="AA2551" s="84"/>
      <c r="AB2551" s="84"/>
      <c r="AC2551" s="84"/>
      <c r="AD2551" s="84"/>
    </row>
    <row r="2552" spans="1:30">
      <c r="A2552" s="666">
        <v>44004</v>
      </c>
      <c r="B2552" s="115" t="s">
        <v>146</v>
      </c>
      <c r="C2552" s="486">
        <v>882201431</v>
      </c>
      <c r="D2552" s="115" t="s">
        <v>139</v>
      </c>
      <c r="E2552" s="115" t="s">
        <v>140</v>
      </c>
      <c r="F2552" s="486"/>
      <c r="G2552" s="84"/>
      <c r="H2552" s="666"/>
      <c r="I2552" s="84"/>
      <c r="J2552" s="666">
        <v>44013</v>
      </c>
      <c r="K2552" s="84"/>
      <c r="L2552" s="84"/>
      <c r="M2552" s="84"/>
      <c r="N2552" s="84"/>
      <c r="O2552" s="84"/>
      <c r="P2552" s="84"/>
      <c r="Q2552" s="84"/>
      <c r="R2552" s="84"/>
      <c r="S2552" s="84"/>
      <c r="T2552" s="84"/>
      <c r="U2552" s="84"/>
      <c r="V2552" s="84"/>
      <c r="W2552" s="84"/>
      <c r="X2552" s="84"/>
      <c r="Y2552" s="84"/>
      <c r="Z2552" s="84"/>
      <c r="AA2552" s="84"/>
      <c r="AB2552" s="84"/>
      <c r="AC2552" s="84"/>
      <c r="AD2552" s="84"/>
    </row>
    <row r="2553" spans="1:30">
      <c r="A2553" s="666">
        <v>44004</v>
      </c>
      <c r="B2553" s="115" t="s">
        <v>146</v>
      </c>
      <c r="C2553" s="486">
        <v>882276161</v>
      </c>
      <c r="D2553" s="115" t="s">
        <v>139</v>
      </c>
      <c r="E2553" s="115" t="s">
        <v>140</v>
      </c>
      <c r="F2553" s="486"/>
      <c r="G2553" s="84"/>
      <c r="H2553" s="666">
        <v>44011</v>
      </c>
      <c r="I2553" s="84"/>
      <c r="J2553" s="665" t="s">
        <v>2363</v>
      </c>
      <c r="K2553" s="84"/>
      <c r="L2553" s="84"/>
      <c r="M2553" s="664"/>
      <c r="N2553" s="84"/>
      <c r="O2553" s="84"/>
      <c r="P2553" s="84"/>
      <c r="Q2553" s="84"/>
      <c r="R2553" s="84"/>
      <c r="S2553" s="84"/>
      <c r="T2553" s="84"/>
      <c r="U2553" s="84"/>
      <c r="V2553" s="84"/>
      <c r="W2553" s="84"/>
      <c r="X2553" s="84"/>
      <c r="Y2553" s="84"/>
      <c r="Z2553" s="84"/>
      <c r="AA2553" s="84"/>
      <c r="AB2553" s="84"/>
      <c r="AC2553" s="84"/>
      <c r="AD2553" s="84"/>
    </row>
    <row r="2554" spans="1:30">
      <c r="A2554" s="666">
        <v>44005</v>
      </c>
      <c r="B2554" s="115" t="s">
        <v>146</v>
      </c>
      <c r="C2554" s="486">
        <v>880334477</v>
      </c>
      <c r="D2554" s="115" t="s">
        <v>139</v>
      </c>
      <c r="E2554" s="115" t="s">
        <v>150</v>
      </c>
      <c r="F2554" s="669"/>
      <c r="G2554" s="669"/>
      <c r="H2554" s="666">
        <v>44006</v>
      </c>
      <c r="I2554" s="669"/>
      <c r="J2554" s="666" t="s">
        <v>11335</v>
      </c>
      <c r="K2554" s="84"/>
      <c r="L2554" s="84"/>
      <c r="M2554" s="664"/>
      <c r="N2554" s="265">
        <v>44007</v>
      </c>
      <c r="O2554" s="37">
        <v>1759.2</v>
      </c>
      <c r="P2554" s="84"/>
      <c r="Q2554" s="84"/>
      <c r="R2554" s="84"/>
      <c r="S2554" s="84"/>
      <c r="T2554" s="84"/>
      <c r="U2554" s="84"/>
      <c r="V2554" s="84"/>
      <c r="W2554" s="84"/>
      <c r="X2554" s="84"/>
      <c r="Y2554" s="84"/>
      <c r="Z2554" s="84"/>
      <c r="AA2554" s="84"/>
      <c r="AB2554" s="84"/>
      <c r="AC2554" s="84"/>
      <c r="AD2554" s="84"/>
    </row>
    <row r="2555" spans="1:30">
      <c r="A2555" s="666">
        <v>44005</v>
      </c>
      <c r="B2555" s="115" t="s">
        <v>146</v>
      </c>
      <c r="C2555" s="37">
        <v>880066846</v>
      </c>
      <c r="D2555" s="115" t="s">
        <v>139</v>
      </c>
      <c r="E2555" s="115" t="s">
        <v>150</v>
      </c>
      <c r="F2555" s="669"/>
      <c r="G2555" s="669"/>
      <c r="H2555" s="666">
        <v>44006</v>
      </c>
      <c r="I2555" s="669"/>
      <c r="J2555" s="681" t="s">
        <v>564</v>
      </c>
      <c r="K2555" s="84"/>
      <c r="L2555" s="84"/>
      <c r="M2555" s="684" t="s">
        <v>11336</v>
      </c>
      <c r="N2555" s="84"/>
      <c r="O2555" s="84"/>
      <c r="P2555" s="84"/>
      <c r="Q2555" s="84"/>
      <c r="R2555" s="84"/>
      <c r="S2555" s="84"/>
      <c r="T2555" s="84"/>
      <c r="U2555" s="84"/>
      <c r="V2555" s="84"/>
      <c r="W2555" s="84"/>
      <c r="X2555" s="84"/>
      <c r="Y2555" s="84"/>
      <c r="Z2555" s="84"/>
      <c r="AA2555" s="84"/>
      <c r="AB2555" s="84"/>
      <c r="AC2555" s="84"/>
      <c r="AD2555" s="84"/>
    </row>
    <row r="2556" spans="1:30">
      <c r="A2556" s="666">
        <v>44005</v>
      </c>
      <c r="B2556" s="115" t="s">
        <v>146</v>
      </c>
      <c r="C2556" s="37">
        <v>880499733</v>
      </c>
      <c r="D2556" s="115" t="s">
        <v>345</v>
      </c>
      <c r="E2556" s="115" t="s">
        <v>140</v>
      </c>
      <c r="F2556" s="669"/>
      <c r="G2556" s="669"/>
      <c r="H2556" s="666"/>
      <c r="I2556" s="669"/>
      <c r="J2556" s="666">
        <v>44012</v>
      </c>
      <c r="K2556" s="84"/>
      <c r="L2556" s="84"/>
      <c r="M2556" s="664"/>
      <c r="N2556" s="84"/>
      <c r="O2556" s="84"/>
      <c r="P2556" s="84"/>
      <c r="Q2556" s="84"/>
      <c r="R2556" s="84"/>
      <c r="S2556" s="84"/>
      <c r="T2556" s="84"/>
      <c r="U2556" s="84"/>
      <c r="V2556" s="84"/>
      <c r="W2556" s="84"/>
      <c r="X2556" s="84"/>
      <c r="Y2556" s="84"/>
      <c r="Z2556" s="84"/>
      <c r="AA2556" s="84"/>
      <c r="AB2556" s="84"/>
      <c r="AC2556" s="84"/>
      <c r="AD2556" s="84"/>
    </row>
    <row r="2557" spans="1:30">
      <c r="A2557" s="666">
        <v>44005</v>
      </c>
      <c r="B2557" s="115" t="s">
        <v>146</v>
      </c>
      <c r="C2557" s="715">
        <v>880079069</v>
      </c>
      <c r="D2557" s="115" t="s">
        <v>139</v>
      </c>
      <c r="E2557" s="115" t="s">
        <v>140</v>
      </c>
      <c r="F2557" s="669"/>
      <c r="G2557" s="669"/>
      <c r="H2557" s="666">
        <v>44006</v>
      </c>
      <c r="I2557" s="84"/>
      <c r="J2557" s="666">
        <v>44015</v>
      </c>
      <c r="K2557" s="84"/>
      <c r="L2557" s="84"/>
      <c r="M2557" s="84"/>
      <c r="N2557" s="84"/>
      <c r="O2557" s="84"/>
      <c r="P2557" s="84"/>
      <c r="Q2557" s="84"/>
      <c r="R2557" s="84"/>
      <c r="S2557" s="84"/>
      <c r="T2557" s="84"/>
      <c r="U2557" s="84"/>
      <c r="V2557" s="84"/>
      <c r="W2557" s="84"/>
      <c r="X2557" s="84"/>
      <c r="Y2557" s="84"/>
      <c r="Z2557" s="84"/>
      <c r="AA2557" s="84"/>
      <c r="AB2557" s="84"/>
      <c r="AC2557" s="84"/>
      <c r="AD2557" s="84"/>
    </row>
    <row r="2558" spans="1:30">
      <c r="A2558" s="666">
        <v>44006</v>
      </c>
      <c r="B2558" s="115" t="s">
        <v>146</v>
      </c>
      <c r="C2558" s="715">
        <v>882258866</v>
      </c>
      <c r="D2558" s="115" t="s">
        <v>139</v>
      </c>
      <c r="E2558" s="115" t="s">
        <v>140</v>
      </c>
      <c r="F2558" s="669"/>
      <c r="G2558" s="669"/>
      <c r="H2558" s="666"/>
      <c r="I2558" s="84"/>
      <c r="J2558" s="666">
        <v>44013</v>
      </c>
      <c r="K2558" s="84"/>
      <c r="L2558" s="84"/>
      <c r="M2558" s="84"/>
      <c r="N2558" s="84"/>
      <c r="O2558" s="84"/>
      <c r="P2558" s="84"/>
      <c r="Q2558" s="84"/>
      <c r="R2558" s="84"/>
      <c r="S2558" s="84"/>
      <c r="T2558" s="84"/>
      <c r="U2558" s="84"/>
      <c r="V2558" s="84"/>
      <c r="W2558" s="84"/>
      <c r="X2558" s="84"/>
      <c r="Y2558" s="84"/>
      <c r="Z2558" s="84"/>
      <c r="AA2558" s="84"/>
      <c r="AB2558" s="84"/>
      <c r="AC2558" s="84"/>
      <c r="AD2558" s="84"/>
    </row>
    <row r="2559" spans="1:30">
      <c r="A2559" s="666">
        <v>44006</v>
      </c>
      <c r="B2559" s="115" t="s">
        <v>146</v>
      </c>
      <c r="C2559" s="37">
        <v>882204419</v>
      </c>
      <c r="D2559" s="115" t="s">
        <v>139</v>
      </c>
      <c r="E2559" s="115" t="s">
        <v>140</v>
      </c>
      <c r="F2559" s="669"/>
      <c r="G2559" s="669"/>
      <c r="H2559" s="666"/>
      <c r="I2559" s="84"/>
      <c r="J2559" s="666">
        <v>44021</v>
      </c>
      <c r="K2559" s="84"/>
      <c r="L2559" s="84"/>
      <c r="M2559" s="664"/>
      <c r="N2559" s="84"/>
      <c r="O2559" s="84"/>
      <c r="P2559" s="84"/>
      <c r="Q2559" s="84"/>
      <c r="R2559" s="84"/>
      <c r="S2559" s="84"/>
      <c r="T2559" s="84"/>
      <c r="U2559" s="84"/>
      <c r="V2559" s="84"/>
      <c r="W2559" s="84"/>
      <c r="X2559" s="84"/>
      <c r="Y2559" s="84"/>
      <c r="Z2559" s="84"/>
      <c r="AA2559" s="84"/>
      <c r="AB2559" s="84"/>
      <c r="AC2559" s="84"/>
      <c r="AD2559" s="84"/>
    </row>
    <row r="2560" spans="1:30">
      <c r="A2560" s="666">
        <v>44006</v>
      </c>
      <c r="B2560" s="115" t="s">
        <v>146</v>
      </c>
      <c r="C2560" s="486">
        <v>882052175</v>
      </c>
      <c r="D2560" s="115" t="s">
        <v>139</v>
      </c>
      <c r="E2560" s="115" t="s">
        <v>140</v>
      </c>
      <c r="F2560" s="666"/>
      <c r="G2560" s="115"/>
      <c r="H2560" s="486"/>
      <c r="I2560" s="84"/>
      <c r="J2560" s="665">
        <v>44020</v>
      </c>
      <c r="K2560" s="115"/>
      <c r="L2560" s="486"/>
      <c r="M2560" s="84"/>
      <c r="N2560" s="84"/>
      <c r="O2560" s="84"/>
      <c r="P2560" s="84"/>
      <c r="Q2560" s="84"/>
      <c r="R2560" s="84"/>
      <c r="S2560" s="84"/>
      <c r="T2560" s="84"/>
      <c r="U2560" s="84"/>
      <c r="V2560" s="84"/>
      <c r="W2560" s="84"/>
      <c r="X2560" s="84"/>
      <c r="Y2560" s="84"/>
      <c r="Z2560" s="84"/>
      <c r="AA2560" s="84"/>
      <c r="AB2560" s="84"/>
      <c r="AC2560" s="84"/>
      <c r="AD2560" s="84"/>
    </row>
    <row r="2561" spans="1:30">
      <c r="A2561" s="666">
        <v>44010</v>
      </c>
      <c r="B2561" s="115" t="s">
        <v>146</v>
      </c>
      <c r="C2561" s="486">
        <v>881168135</v>
      </c>
      <c r="D2561" s="115" t="s">
        <v>139</v>
      </c>
      <c r="E2561" s="115" t="s">
        <v>147</v>
      </c>
      <c r="F2561" s="666"/>
      <c r="G2561" s="115"/>
      <c r="H2561" s="486"/>
      <c r="I2561" s="84"/>
      <c r="J2561" s="115"/>
      <c r="K2561" s="115"/>
      <c r="L2561" s="486"/>
      <c r="M2561" s="84"/>
      <c r="N2561" s="84"/>
      <c r="O2561" s="84"/>
      <c r="P2561" s="84"/>
      <c r="Q2561" s="84"/>
      <c r="R2561" s="84"/>
      <c r="S2561" s="84"/>
      <c r="T2561" s="84"/>
      <c r="U2561" s="84"/>
      <c r="V2561" s="84"/>
      <c r="W2561" s="84"/>
      <c r="X2561" s="84"/>
      <c r="Y2561" s="84"/>
      <c r="Z2561" s="84"/>
      <c r="AA2561" s="84"/>
      <c r="AB2561" s="84"/>
      <c r="AC2561" s="84"/>
      <c r="AD2561" s="84"/>
    </row>
    <row r="2562" spans="1:30">
      <c r="A2562" s="666">
        <v>44010</v>
      </c>
      <c r="B2562" s="115" t="s">
        <v>146</v>
      </c>
      <c r="C2562" s="486">
        <v>882263559</v>
      </c>
      <c r="D2562" s="115" t="s">
        <v>139</v>
      </c>
      <c r="E2562" s="115" t="s">
        <v>140</v>
      </c>
      <c r="F2562" s="666"/>
      <c r="G2562" s="115"/>
      <c r="H2562" s="486"/>
      <c r="I2562" s="84"/>
      <c r="J2562" s="665">
        <v>44025</v>
      </c>
      <c r="K2562" s="115"/>
      <c r="L2562" s="486"/>
      <c r="M2562" s="84"/>
      <c r="N2562" s="84"/>
      <c r="O2562" s="84"/>
      <c r="P2562" s="84"/>
      <c r="Q2562" s="84"/>
      <c r="R2562" s="84"/>
      <c r="S2562" s="84"/>
      <c r="T2562" s="84"/>
      <c r="U2562" s="84"/>
      <c r="V2562" s="84"/>
      <c r="W2562" s="84"/>
      <c r="X2562" s="84"/>
      <c r="Y2562" s="84"/>
      <c r="Z2562" s="84"/>
      <c r="AA2562" s="84"/>
      <c r="AB2562" s="84"/>
      <c r="AC2562" s="84"/>
      <c r="AD2562" s="84"/>
    </row>
    <row r="2563" spans="1:30">
      <c r="A2563" s="666">
        <v>44010</v>
      </c>
      <c r="B2563" s="115" t="s">
        <v>146</v>
      </c>
      <c r="C2563" s="486">
        <v>882260628</v>
      </c>
      <c r="D2563" s="115" t="s">
        <v>139</v>
      </c>
      <c r="E2563" s="115" t="s">
        <v>140</v>
      </c>
      <c r="F2563" s="666"/>
      <c r="G2563" s="115"/>
      <c r="H2563" s="486"/>
      <c r="I2563" s="84"/>
      <c r="J2563" s="665">
        <v>44025</v>
      </c>
      <c r="K2563" s="115"/>
      <c r="L2563" s="486"/>
      <c r="M2563" s="84"/>
      <c r="N2563" s="84"/>
      <c r="O2563" s="84"/>
      <c r="P2563" s="84"/>
      <c r="Q2563" s="84"/>
      <c r="R2563" s="84"/>
      <c r="S2563" s="84"/>
      <c r="T2563" s="84"/>
      <c r="U2563" s="84"/>
      <c r="V2563" s="84"/>
      <c r="W2563" s="84"/>
      <c r="X2563" s="84"/>
      <c r="Y2563" s="84"/>
      <c r="Z2563" s="84"/>
      <c r="AA2563" s="84"/>
      <c r="AB2563" s="84"/>
      <c r="AC2563" s="84"/>
      <c r="AD2563" s="84"/>
    </row>
    <row r="2564" spans="1:30">
      <c r="A2564" s="666">
        <v>44010</v>
      </c>
      <c r="B2564" s="115" t="s">
        <v>146</v>
      </c>
      <c r="C2564" s="486">
        <v>881814253</v>
      </c>
      <c r="D2564" s="115" t="s">
        <v>139</v>
      </c>
      <c r="E2564" s="115" t="s">
        <v>147</v>
      </c>
      <c r="F2564" s="666"/>
      <c r="G2564" s="115"/>
      <c r="H2564" s="486"/>
      <c r="I2564" s="84"/>
      <c r="J2564" s="115"/>
      <c r="K2564" s="115"/>
      <c r="L2564" s="486"/>
      <c r="M2564" s="664" t="s">
        <v>142</v>
      </c>
      <c r="N2564" s="265">
        <v>44011</v>
      </c>
      <c r="O2564" s="37">
        <v>412.5</v>
      </c>
      <c r="P2564" s="84"/>
      <c r="Q2564" s="84"/>
      <c r="R2564" s="84"/>
      <c r="S2564" s="84"/>
      <c r="T2564" s="84"/>
      <c r="U2564" s="84"/>
      <c r="V2564" s="84"/>
      <c r="W2564" s="84"/>
      <c r="X2564" s="84"/>
      <c r="Y2564" s="84"/>
      <c r="Z2564" s="84"/>
      <c r="AA2564" s="84"/>
      <c r="AB2564" s="84"/>
      <c r="AC2564" s="84"/>
      <c r="AD2564" s="84"/>
    </row>
    <row r="2565" spans="1:30">
      <c r="A2565" s="666">
        <v>44010</v>
      </c>
      <c r="B2565" s="115" t="s">
        <v>146</v>
      </c>
      <c r="C2565" s="486">
        <v>881472692</v>
      </c>
      <c r="D2565" s="115" t="s">
        <v>139</v>
      </c>
      <c r="E2565" s="115" t="s">
        <v>147</v>
      </c>
      <c r="F2565" s="666"/>
      <c r="G2565" s="115"/>
      <c r="H2565" s="486"/>
      <c r="I2565" s="84"/>
      <c r="J2565" s="115"/>
      <c r="K2565" s="115"/>
      <c r="L2565" s="486"/>
      <c r="M2565" s="664" t="s">
        <v>614</v>
      </c>
      <c r="N2565" s="115" t="s">
        <v>11337</v>
      </c>
      <c r="O2565" s="115" t="s">
        <v>11338</v>
      </c>
      <c r="P2565" s="84"/>
      <c r="Q2565" s="84"/>
      <c r="R2565" s="84"/>
      <c r="S2565" s="84"/>
      <c r="T2565" s="84"/>
      <c r="U2565" s="84"/>
      <c r="V2565" s="84"/>
      <c r="W2565" s="84"/>
      <c r="X2565" s="84"/>
      <c r="Y2565" s="84"/>
      <c r="Z2565" s="84"/>
      <c r="AA2565" s="84"/>
      <c r="AB2565" s="84"/>
      <c r="AC2565" s="84"/>
      <c r="AD2565" s="84"/>
    </row>
    <row r="2566" spans="1:30">
      <c r="A2566" s="666">
        <v>44010</v>
      </c>
      <c r="B2566" s="115" t="s">
        <v>146</v>
      </c>
      <c r="C2566" s="486">
        <v>880053355</v>
      </c>
      <c r="D2566" s="115" t="s">
        <v>139</v>
      </c>
      <c r="E2566" s="115" t="s">
        <v>147</v>
      </c>
      <c r="F2566" s="666"/>
      <c r="G2566" s="115"/>
      <c r="H2566" s="486"/>
      <c r="I2566" s="84"/>
      <c r="J2566" s="115"/>
      <c r="K2566" s="115"/>
      <c r="L2566" s="486"/>
      <c r="M2566" s="84"/>
      <c r="N2566" s="84"/>
      <c r="O2566" s="84"/>
      <c r="P2566" s="84"/>
      <c r="Q2566" s="84"/>
      <c r="R2566" s="84"/>
      <c r="S2566" s="84"/>
      <c r="T2566" s="84"/>
      <c r="U2566" s="84"/>
      <c r="V2566" s="84"/>
      <c r="W2566" s="84"/>
      <c r="X2566" s="84"/>
      <c r="Y2566" s="84"/>
      <c r="Z2566" s="84"/>
      <c r="AA2566" s="84"/>
      <c r="AB2566" s="84"/>
      <c r="AC2566" s="84"/>
      <c r="AD2566" s="84"/>
    </row>
    <row r="2567" spans="1:30">
      <c r="A2567" s="666">
        <v>44010</v>
      </c>
      <c r="B2567" s="115" t="s">
        <v>146</v>
      </c>
      <c r="C2567" s="486">
        <v>880031439</v>
      </c>
      <c r="D2567" s="115" t="s">
        <v>139</v>
      </c>
      <c r="E2567" s="115" t="s">
        <v>140</v>
      </c>
      <c r="F2567" s="666"/>
      <c r="G2567" s="115"/>
      <c r="H2567" s="486"/>
      <c r="I2567" s="84"/>
      <c r="J2567" s="665">
        <v>44025</v>
      </c>
      <c r="K2567" s="115"/>
      <c r="L2567" s="486"/>
      <c r="M2567" s="664" t="s">
        <v>274</v>
      </c>
      <c r="N2567" s="84"/>
      <c r="O2567" s="84"/>
      <c r="P2567" s="84"/>
      <c r="Q2567" s="84"/>
      <c r="R2567" s="84"/>
      <c r="S2567" s="84"/>
      <c r="T2567" s="84"/>
      <c r="U2567" s="84"/>
      <c r="V2567" s="84"/>
      <c r="W2567" s="84"/>
      <c r="X2567" s="84"/>
      <c r="Y2567" s="84"/>
      <c r="Z2567" s="84"/>
      <c r="AA2567" s="84"/>
      <c r="AB2567" s="84"/>
      <c r="AC2567" s="84"/>
      <c r="AD2567" s="84"/>
    </row>
    <row r="2568" spans="1:30">
      <c r="A2568" s="666">
        <v>44010</v>
      </c>
      <c r="B2568" s="115" t="s">
        <v>146</v>
      </c>
      <c r="C2568" s="486">
        <v>880192305</v>
      </c>
      <c r="D2568" s="115" t="s">
        <v>139</v>
      </c>
      <c r="E2568" s="115" t="s">
        <v>140</v>
      </c>
      <c r="F2568" s="666"/>
      <c r="G2568" s="115"/>
      <c r="H2568" s="486"/>
      <c r="I2568" s="84"/>
      <c r="J2568" s="665">
        <v>44025</v>
      </c>
      <c r="K2568" s="115"/>
      <c r="L2568" s="486"/>
      <c r="M2568" s="664" t="s">
        <v>168</v>
      </c>
      <c r="N2568" s="84"/>
      <c r="O2568" s="84"/>
      <c r="P2568" s="84"/>
      <c r="Q2568" s="84"/>
      <c r="R2568" s="486"/>
      <c r="S2568" s="486"/>
      <c r="T2568" s="486"/>
      <c r="U2568" s="486"/>
      <c r="V2568" s="486"/>
      <c r="W2568" s="486"/>
      <c r="X2568" s="486"/>
      <c r="Y2568" s="486"/>
      <c r="Z2568" s="486"/>
      <c r="AA2568" s="486"/>
      <c r="AB2568" s="486"/>
      <c r="AC2568" s="486"/>
      <c r="AD2568" s="84"/>
    </row>
    <row r="2569" spans="1:30">
      <c r="A2569" s="665">
        <v>44010</v>
      </c>
      <c r="B2569" s="115" t="s">
        <v>146</v>
      </c>
      <c r="C2569" s="486">
        <v>880487296</v>
      </c>
      <c r="D2569" s="115" t="s">
        <v>139</v>
      </c>
      <c r="E2569" s="115" t="s">
        <v>147</v>
      </c>
      <c r="F2569" s="666"/>
      <c r="G2569" s="115"/>
      <c r="H2569" s="486"/>
      <c r="I2569" s="84"/>
      <c r="J2569" s="115"/>
      <c r="K2569" s="115"/>
      <c r="L2569" s="486"/>
      <c r="M2569" s="84"/>
      <c r="N2569" s="265">
        <v>44012</v>
      </c>
      <c r="O2569" s="37">
        <v>60</v>
      </c>
      <c r="P2569" s="84"/>
      <c r="Q2569" s="84"/>
      <c r="R2569" s="486"/>
      <c r="S2569" s="486"/>
      <c r="T2569" s="486"/>
      <c r="U2569" s="486"/>
      <c r="V2569" s="486"/>
      <c r="W2569" s="486"/>
      <c r="X2569" s="486"/>
      <c r="Y2569" s="486"/>
      <c r="Z2569" s="486"/>
      <c r="AA2569" s="486"/>
      <c r="AB2569" s="486"/>
      <c r="AC2569" s="486"/>
      <c r="AD2569" s="84"/>
    </row>
    <row r="2570" spans="1:30">
      <c r="A2570" s="666">
        <v>44010</v>
      </c>
      <c r="B2570" s="115" t="s">
        <v>146</v>
      </c>
      <c r="C2570" s="486">
        <v>881209246</v>
      </c>
      <c r="D2570" s="115" t="s">
        <v>139</v>
      </c>
      <c r="E2570" s="115" t="s">
        <v>140</v>
      </c>
      <c r="F2570" s="666"/>
      <c r="G2570" s="115"/>
      <c r="H2570" s="486"/>
      <c r="I2570" s="84"/>
      <c r="J2570" s="665">
        <v>44025</v>
      </c>
      <c r="K2570" s="115"/>
      <c r="L2570" s="486"/>
      <c r="M2570" s="84"/>
      <c r="N2570" s="84"/>
      <c r="O2570" s="84"/>
      <c r="P2570" s="84"/>
      <c r="Q2570" s="84"/>
      <c r="R2570" s="486"/>
      <c r="S2570" s="486"/>
      <c r="T2570" s="486"/>
      <c r="U2570" s="486"/>
      <c r="V2570" s="486"/>
      <c r="W2570" s="486"/>
      <c r="X2570" s="486"/>
      <c r="Y2570" s="486"/>
      <c r="Z2570" s="486"/>
      <c r="AA2570" s="486"/>
      <c r="AB2570" s="486"/>
      <c r="AC2570" s="486"/>
      <c r="AD2570" s="84"/>
    </row>
    <row r="2571" spans="1:30">
      <c r="A2571" s="666">
        <v>44010</v>
      </c>
      <c r="B2571" s="115" t="s">
        <v>146</v>
      </c>
      <c r="C2571" s="486">
        <v>881131380</v>
      </c>
      <c r="D2571" s="115" t="s">
        <v>139</v>
      </c>
      <c r="E2571" s="115" t="s">
        <v>147</v>
      </c>
      <c r="F2571" s="666"/>
      <c r="G2571" s="115"/>
      <c r="H2571" s="486"/>
      <c r="I2571" s="84"/>
      <c r="J2571" s="665"/>
      <c r="K2571" s="115"/>
      <c r="L2571" s="486"/>
      <c r="M2571" s="84"/>
      <c r="N2571" s="84"/>
      <c r="O2571" s="84"/>
      <c r="P2571" s="84"/>
      <c r="Q2571" s="84"/>
      <c r="R2571" s="486"/>
      <c r="S2571" s="486"/>
      <c r="T2571" s="486"/>
      <c r="U2571" s="486"/>
      <c r="V2571" s="486"/>
      <c r="W2571" s="486"/>
      <c r="X2571" s="486"/>
      <c r="Y2571" s="486"/>
      <c r="Z2571" s="486"/>
      <c r="AA2571" s="486"/>
      <c r="AB2571" s="486"/>
      <c r="AC2571" s="486"/>
      <c r="AD2571" s="84"/>
    </row>
    <row r="2572" spans="1:30">
      <c r="A2572" s="665">
        <v>44011</v>
      </c>
      <c r="B2572" s="665" t="s">
        <v>146</v>
      </c>
      <c r="C2572" s="115">
        <v>880849446</v>
      </c>
      <c r="D2572" s="665" t="s">
        <v>139</v>
      </c>
      <c r="E2572" s="665" t="s">
        <v>147</v>
      </c>
      <c r="F2572" s="665"/>
      <c r="G2572" s="665"/>
      <c r="H2572" s="665"/>
      <c r="I2572" s="665"/>
      <c r="J2572" s="665"/>
      <c r="K2572" s="665"/>
      <c r="L2572" s="665"/>
      <c r="M2572" s="665"/>
      <c r="N2572" s="84"/>
      <c r="O2572" s="84"/>
      <c r="P2572" s="84"/>
      <c r="Q2572" s="84"/>
      <c r="R2572" s="486"/>
      <c r="S2572" s="486"/>
      <c r="T2572" s="486"/>
      <c r="U2572" s="486"/>
      <c r="V2572" s="486"/>
      <c r="W2572" s="486"/>
      <c r="X2572" s="486"/>
      <c r="Y2572" s="486"/>
      <c r="Z2572" s="486"/>
      <c r="AA2572" s="486"/>
      <c r="AB2572" s="486"/>
      <c r="AC2572" s="486"/>
      <c r="AD2572" s="84"/>
    </row>
    <row r="2573" spans="1:30">
      <c r="A2573" s="665">
        <v>44011</v>
      </c>
      <c r="B2573" s="665" t="s">
        <v>146</v>
      </c>
      <c r="C2573" s="115">
        <v>882132735</v>
      </c>
      <c r="D2573" s="665" t="s">
        <v>139</v>
      </c>
      <c r="E2573" s="665" t="s">
        <v>140</v>
      </c>
      <c r="F2573" s="665"/>
      <c r="G2573" s="665"/>
      <c r="H2573" s="665"/>
      <c r="I2573" s="665"/>
      <c r="J2573" s="665">
        <v>44026</v>
      </c>
      <c r="K2573" s="665"/>
      <c r="L2573" s="665"/>
      <c r="M2573" s="665"/>
      <c r="N2573" s="84"/>
      <c r="O2573" s="84"/>
      <c r="P2573" s="84"/>
      <c r="Q2573" s="84"/>
      <c r="R2573" s="486"/>
      <c r="S2573" s="486"/>
      <c r="T2573" s="486"/>
      <c r="U2573" s="486"/>
      <c r="V2573" s="486"/>
      <c r="W2573" s="486"/>
      <c r="X2573" s="486"/>
      <c r="Y2573" s="486"/>
      <c r="Z2573" s="486"/>
      <c r="AA2573" s="486"/>
      <c r="AB2573" s="486"/>
      <c r="AC2573" s="486"/>
      <c r="AD2573" s="84"/>
    </row>
    <row r="2574" spans="1:30">
      <c r="A2574" s="665">
        <v>44011</v>
      </c>
      <c r="B2574" s="665" t="s">
        <v>146</v>
      </c>
      <c r="C2574" s="115">
        <v>882042636</v>
      </c>
      <c r="D2574" s="665" t="s">
        <v>139</v>
      </c>
      <c r="E2574" s="665" t="s">
        <v>140</v>
      </c>
      <c r="F2574" s="665"/>
      <c r="G2574" s="665"/>
      <c r="H2574" s="665"/>
      <c r="I2574" s="665"/>
      <c r="J2574" s="665">
        <v>44026</v>
      </c>
      <c r="K2574" s="665"/>
      <c r="L2574" s="665"/>
      <c r="M2574" s="665" t="s">
        <v>354</v>
      </c>
      <c r="N2574" s="84"/>
      <c r="O2574" s="84"/>
      <c r="P2574" s="84"/>
      <c r="Q2574" s="84"/>
      <c r="R2574" s="84"/>
      <c r="S2574" s="84"/>
      <c r="T2574" s="84"/>
      <c r="U2574" s="84"/>
      <c r="V2574" s="84"/>
      <c r="W2574" s="84"/>
      <c r="X2574" s="84"/>
      <c r="Y2574" s="84"/>
      <c r="Z2574" s="84"/>
      <c r="AA2574" s="84"/>
      <c r="AB2574" s="84"/>
      <c r="AC2574" s="84"/>
      <c r="AD2574" s="84"/>
    </row>
    <row r="2575" spans="1:30">
      <c r="A2575" s="665">
        <v>44011</v>
      </c>
      <c r="B2575" s="665" t="s">
        <v>146</v>
      </c>
      <c r="C2575" s="115">
        <v>882106922</v>
      </c>
      <c r="D2575" s="665" t="s">
        <v>345</v>
      </c>
      <c r="E2575" s="665" t="s">
        <v>140</v>
      </c>
      <c r="F2575" s="665"/>
      <c r="G2575" s="665"/>
      <c r="H2575" s="665"/>
      <c r="I2575" s="665"/>
      <c r="J2575" s="665">
        <v>44026</v>
      </c>
      <c r="K2575" s="665"/>
      <c r="L2575" s="665"/>
      <c r="M2575" s="665"/>
      <c r="N2575" s="84"/>
      <c r="O2575" s="84"/>
      <c r="P2575" s="84"/>
      <c r="Q2575" s="84"/>
      <c r="R2575" s="84"/>
      <c r="S2575" s="84"/>
      <c r="T2575" s="84"/>
      <c r="U2575" s="84"/>
      <c r="V2575" s="84"/>
      <c r="W2575" s="84"/>
      <c r="X2575" s="84"/>
      <c r="Y2575" s="84"/>
      <c r="Z2575" s="84"/>
      <c r="AA2575" s="84"/>
      <c r="AB2575" s="84"/>
      <c r="AC2575" s="84"/>
      <c r="AD2575" s="84"/>
    </row>
    <row r="2576" spans="1:30">
      <c r="A2576" s="665">
        <v>44011</v>
      </c>
      <c r="B2576" s="665" t="s">
        <v>146</v>
      </c>
      <c r="C2576" s="115">
        <v>882086556</v>
      </c>
      <c r="D2576" s="665" t="s">
        <v>139</v>
      </c>
      <c r="E2576" s="665" t="s">
        <v>140</v>
      </c>
      <c r="F2576" s="665"/>
      <c r="G2576" s="665"/>
      <c r="H2576" s="665"/>
      <c r="I2576" s="665"/>
      <c r="J2576" s="665">
        <v>44026</v>
      </c>
      <c r="K2576" s="665"/>
      <c r="L2576" s="665"/>
      <c r="M2576" s="665"/>
      <c r="N2576" s="84"/>
      <c r="O2576" s="84"/>
      <c r="P2576" s="84"/>
      <c r="Q2576" s="84"/>
      <c r="R2576" s="84"/>
      <c r="S2576" s="84"/>
      <c r="T2576" s="84"/>
      <c r="U2576" s="84"/>
      <c r="V2576" s="84"/>
      <c r="W2576" s="84"/>
      <c r="X2576" s="84"/>
      <c r="Y2576" s="84"/>
      <c r="Z2576" s="84"/>
      <c r="AA2576" s="84"/>
      <c r="AB2576" s="84"/>
      <c r="AC2576" s="84"/>
      <c r="AD2576" s="84"/>
    </row>
    <row r="2577" spans="1:30">
      <c r="A2577" s="665">
        <v>44011</v>
      </c>
      <c r="B2577" s="665" t="s">
        <v>146</v>
      </c>
      <c r="C2577" s="115">
        <v>882002920</v>
      </c>
      <c r="D2577" s="665" t="s">
        <v>139</v>
      </c>
      <c r="E2577" s="665" t="s">
        <v>140</v>
      </c>
      <c r="F2577" s="665"/>
      <c r="G2577" s="665"/>
      <c r="H2577" s="665"/>
      <c r="I2577" s="665"/>
      <c r="J2577" s="665">
        <v>44026</v>
      </c>
      <c r="K2577" s="665"/>
      <c r="L2577" s="665"/>
      <c r="M2577" s="665"/>
      <c r="N2577" s="84"/>
      <c r="O2577" s="84"/>
      <c r="P2577" s="84"/>
      <c r="Q2577" s="84"/>
      <c r="R2577" s="84"/>
      <c r="S2577" s="84"/>
      <c r="T2577" s="84"/>
      <c r="U2577" s="84"/>
      <c r="V2577" s="84"/>
      <c r="W2577" s="84"/>
      <c r="X2577" s="84"/>
      <c r="Y2577" s="84"/>
      <c r="Z2577" s="84"/>
      <c r="AA2577" s="84"/>
      <c r="AB2577" s="84"/>
      <c r="AC2577" s="84"/>
      <c r="AD2577" s="84"/>
    </row>
    <row r="2578" spans="1:30">
      <c r="A2578" s="666">
        <v>44011</v>
      </c>
      <c r="B2578" s="115" t="s">
        <v>146</v>
      </c>
      <c r="C2578" s="486">
        <v>880041032</v>
      </c>
      <c r="D2578" s="115" t="s">
        <v>139</v>
      </c>
      <c r="E2578" s="115" t="s">
        <v>140</v>
      </c>
      <c r="F2578" s="666"/>
      <c r="G2578" s="486"/>
      <c r="H2578" s="486"/>
      <c r="I2578" s="666"/>
      <c r="J2578" s="265">
        <v>44026</v>
      </c>
      <c r="K2578" s="84"/>
      <c r="L2578" s="84"/>
      <c r="M2578" s="664" t="s">
        <v>213</v>
      </c>
      <c r="N2578" s="84"/>
      <c r="O2578" s="84"/>
      <c r="P2578" s="84"/>
      <c r="Q2578" s="84"/>
      <c r="R2578" s="84"/>
      <c r="S2578" s="84"/>
      <c r="T2578" s="84"/>
      <c r="U2578" s="84"/>
      <c r="V2578" s="84"/>
      <c r="W2578" s="84"/>
      <c r="X2578" s="84"/>
      <c r="Y2578" s="84"/>
      <c r="Z2578" s="84"/>
      <c r="AA2578" s="84"/>
      <c r="AB2578" s="84"/>
      <c r="AC2578" s="84"/>
      <c r="AD2578" s="84"/>
    </row>
    <row r="2579" spans="1:30">
      <c r="A2579" s="666">
        <v>44012</v>
      </c>
      <c r="B2579" s="115" t="s">
        <v>146</v>
      </c>
      <c r="C2579" s="486">
        <v>880646076</v>
      </c>
      <c r="D2579" s="115" t="s">
        <v>139</v>
      </c>
      <c r="E2579" s="115" t="s">
        <v>147</v>
      </c>
      <c r="F2579" s="666"/>
      <c r="G2579" s="486"/>
      <c r="H2579" s="486"/>
      <c r="I2579" s="666"/>
      <c r="J2579" s="265"/>
      <c r="K2579" s="84"/>
      <c r="L2579" s="84"/>
      <c r="M2579" s="664"/>
      <c r="N2579" s="84"/>
      <c r="O2579" s="84"/>
      <c r="P2579" s="84"/>
      <c r="Q2579" s="84"/>
      <c r="R2579" s="84"/>
      <c r="S2579" s="84"/>
      <c r="T2579" s="84"/>
      <c r="U2579" s="84"/>
      <c r="V2579" s="84"/>
      <c r="W2579" s="84"/>
      <c r="X2579" s="84"/>
      <c r="Y2579" s="84"/>
      <c r="Z2579" s="84"/>
      <c r="AA2579" s="84"/>
      <c r="AB2579" s="84"/>
      <c r="AC2579" s="84"/>
      <c r="AD2579" s="84"/>
    </row>
    <row r="2580" spans="1:30">
      <c r="A2580" s="666">
        <v>44012</v>
      </c>
      <c r="B2580" s="115" t="s">
        <v>146</v>
      </c>
      <c r="C2580" s="486">
        <v>882091248</v>
      </c>
      <c r="D2580" s="115" t="s">
        <v>139</v>
      </c>
      <c r="E2580" s="115" t="s">
        <v>140</v>
      </c>
      <c r="F2580" s="666"/>
      <c r="G2580" s="486"/>
      <c r="H2580" s="486"/>
      <c r="I2580" s="666"/>
      <c r="J2580" s="265">
        <v>44022</v>
      </c>
      <c r="K2580" s="84"/>
      <c r="L2580" s="84"/>
      <c r="M2580" s="664"/>
      <c r="N2580" s="84"/>
      <c r="O2580" s="84"/>
      <c r="P2580" s="84"/>
      <c r="Q2580" s="84"/>
      <c r="R2580" s="84"/>
      <c r="S2580" s="84"/>
      <c r="T2580" s="84"/>
      <c r="U2580" s="84"/>
      <c r="V2580" s="84"/>
      <c r="W2580" s="84"/>
      <c r="X2580" s="84"/>
      <c r="Y2580" s="84"/>
      <c r="Z2580" s="84"/>
      <c r="AA2580" s="84"/>
      <c r="AB2580" s="84"/>
      <c r="AC2580" s="84"/>
      <c r="AD2580" s="84"/>
    </row>
    <row r="2581" spans="1:30">
      <c r="A2581" s="666">
        <v>44012</v>
      </c>
      <c r="B2581" s="115" t="s">
        <v>146</v>
      </c>
      <c r="C2581" s="486">
        <v>881890427</v>
      </c>
      <c r="D2581" s="115" t="s">
        <v>139</v>
      </c>
      <c r="E2581" s="115" t="s">
        <v>140</v>
      </c>
      <c r="F2581" s="666"/>
      <c r="G2581" s="486"/>
      <c r="H2581" s="486"/>
      <c r="I2581" s="666"/>
      <c r="J2581" s="265">
        <v>44027</v>
      </c>
      <c r="K2581" s="84"/>
      <c r="L2581" s="84"/>
      <c r="M2581" s="664" t="s">
        <v>361</v>
      </c>
      <c r="N2581" s="84"/>
      <c r="O2581" s="84"/>
      <c r="P2581" s="84"/>
      <c r="Q2581" s="84"/>
      <c r="R2581" s="84"/>
      <c r="S2581" s="84"/>
      <c r="T2581" s="84"/>
      <c r="U2581" s="84"/>
      <c r="V2581" s="84"/>
      <c r="W2581" s="84"/>
      <c r="X2581" s="84"/>
      <c r="Y2581" s="84"/>
      <c r="Z2581" s="84"/>
      <c r="AA2581" s="84"/>
      <c r="AB2581" s="84"/>
      <c r="AC2581" s="84"/>
      <c r="AD2581" s="84"/>
    </row>
    <row r="2582" spans="1:30">
      <c r="A2582" s="666">
        <v>44012</v>
      </c>
      <c r="B2582" s="115" t="s">
        <v>146</v>
      </c>
      <c r="C2582" s="486">
        <v>882100766</v>
      </c>
      <c r="D2582" s="115" t="s">
        <v>139</v>
      </c>
      <c r="E2582" s="115" t="s">
        <v>140</v>
      </c>
      <c r="F2582" s="666"/>
      <c r="G2582" s="486"/>
      <c r="H2582" s="486"/>
      <c r="I2582" s="666"/>
      <c r="J2582" s="265">
        <v>44021</v>
      </c>
      <c r="K2582" s="84"/>
      <c r="L2582" s="84"/>
      <c r="M2582" s="664"/>
      <c r="N2582" s="84"/>
      <c r="O2582" s="84"/>
      <c r="P2582" s="84"/>
      <c r="Q2582" s="84"/>
      <c r="R2582" s="84"/>
      <c r="S2582" s="84"/>
      <c r="T2582" s="84"/>
      <c r="U2582" s="84"/>
      <c r="V2582" s="84"/>
      <c r="W2582" s="84"/>
      <c r="X2582" s="84"/>
      <c r="Y2582" s="84"/>
      <c r="Z2582" s="84"/>
      <c r="AA2582" s="84"/>
      <c r="AB2582" s="84"/>
      <c r="AC2582" s="84"/>
      <c r="AD2582" s="84"/>
    </row>
    <row r="2583" spans="1:30">
      <c r="A2583" s="666">
        <v>44012</v>
      </c>
      <c r="B2583" s="115" t="s">
        <v>146</v>
      </c>
      <c r="C2583" s="486">
        <v>882004217</v>
      </c>
      <c r="D2583" s="115" t="s">
        <v>139</v>
      </c>
      <c r="E2583" s="115" t="s">
        <v>140</v>
      </c>
      <c r="F2583" s="666"/>
      <c r="G2583" s="486"/>
      <c r="H2583" s="486"/>
      <c r="I2583" s="666"/>
      <c r="J2583" s="265">
        <v>44027</v>
      </c>
      <c r="K2583" s="84"/>
      <c r="L2583" s="84"/>
      <c r="M2583" s="664"/>
      <c r="N2583" s="84"/>
      <c r="O2583" s="84"/>
      <c r="P2583" s="84"/>
      <c r="Q2583" s="84"/>
      <c r="R2583" s="84"/>
      <c r="S2583" s="84"/>
      <c r="T2583" s="84"/>
      <c r="U2583" s="84"/>
      <c r="V2583" s="84"/>
      <c r="W2583" s="84"/>
      <c r="X2583" s="84"/>
      <c r="Y2583" s="84"/>
      <c r="Z2583" s="84"/>
      <c r="AA2583" s="84"/>
      <c r="AB2583" s="84"/>
      <c r="AC2583" s="84"/>
      <c r="AD2583" s="84"/>
    </row>
    <row r="2584" spans="1:30">
      <c r="A2584" s="666">
        <v>44012</v>
      </c>
      <c r="B2584" s="115" t="s">
        <v>146</v>
      </c>
      <c r="C2584" s="486">
        <v>882105110</v>
      </c>
      <c r="D2584" s="115" t="s">
        <v>139</v>
      </c>
      <c r="E2584" s="115" t="s">
        <v>140</v>
      </c>
      <c r="F2584" s="666"/>
      <c r="G2584" s="486"/>
      <c r="H2584" s="486"/>
      <c r="I2584" s="666"/>
      <c r="J2584" s="265">
        <v>44012</v>
      </c>
      <c r="K2584" s="84"/>
      <c r="L2584" s="84"/>
      <c r="M2584" s="664" t="s">
        <v>338</v>
      </c>
      <c r="N2584" s="84"/>
      <c r="O2584" s="84"/>
      <c r="P2584" s="84"/>
      <c r="Q2584" s="84"/>
      <c r="R2584" s="84"/>
      <c r="S2584" s="84"/>
      <c r="T2584" s="84"/>
      <c r="U2584" s="84"/>
      <c r="V2584" s="84"/>
      <c r="W2584" s="84"/>
      <c r="X2584" s="84"/>
      <c r="Y2584" s="84"/>
      <c r="Z2584" s="84"/>
      <c r="AA2584" s="84"/>
      <c r="AB2584" s="84"/>
      <c r="AC2584" s="84"/>
      <c r="AD2584" s="84"/>
    </row>
    <row r="2585" spans="1:30" ht="34">
      <c r="A2585" s="37">
        <v>5.28</v>
      </c>
      <c r="B2585" s="115" t="s">
        <v>156</v>
      </c>
      <c r="C2585" s="37">
        <v>881762992</v>
      </c>
      <c r="D2585" s="115" t="s">
        <v>139</v>
      </c>
      <c r="E2585" s="37"/>
      <c r="F2585" s="137" t="s">
        <v>11339</v>
      </c>
      <c r="G2585" s="115" t="s">
        <v>35</v>
      </c>
      <c r="H2585" s="37"/>
      <c r="I2585" s="109" t="s">
        <v>1231</v>
      </c>
      <c r="J2585" s="115" t="s">
        <v>951</v>
      </c>
      <c r="K2585" s="37"/>
      <c r="L2585" s="37"/>
      <c r="M2585" s="37"/>
      <c r="N2585" s="37"/>
      <c r="O2585" s="37"/>
      <c r="P2585" s="37"/>
      <c r="Q2585" s="37"/>
      <c r="R2585" s="84"/>
      <c r="S2585" s="84"/>
      <c r="T2585" s="84"/>
      <c r="U2585" s="84"/>
      <c r="V2585" s="84"/>
      <c r="W2585" s="84"/>
      <c r="X2585" s="84"/>
      <c r="Y2585" s="84"/>
      <c r="Z2585" s="84"/>
      <c r="AA2585" s="84"/>
      <c r="AB2585" s="84"/>
      <c r="AC2585" s="84"/>
      <c r="AD2585" s="84"/>
    </row>
    <row r="2586" spans="1:30">
      <c r="A2586" s="37">
        <v>5.28</v>
      </c>
      <c r="B2586" s="115" t="s">
        <v>156</v>
      </c>
      <c r="C2586" s="37">
        <v>881609806</v>
      </c>
      <c r="D2586" s="115" t="s">
        <v>139</v>
      </c>
      <c r="E2586" s="37"/>
      <c r="F2586" s="115" t="s">
        <v>11340</v>
      </c>
      <c r="G2586" s="115" t="s">
        <v>35</v>
      </c>
      <c r="H2586" s="37">
        <v>6.4</v>
      </c>
      <c r="I2586" s="109" t="s">
        <v>983</v>
      </c>
      <c r="J2586" s="115" t="s">
        <v>951</v>
      </c>
      <c r="K2586" s="115" t="s">
        <v>142</v>
      </c>
      <c r="L2586" s="37"/>
      <c r="M2586" s="37"/>
      <c r="N2586" s="37"/>
      <c r="O2586" s="37">
        <v>588.14</v>
      </c>
      <c r="P2586" s="37"/>
      <c r="Q2586" s="37"/>
      <c r="R2586" s="84"/>
      <c r="S2586" s="84"/>
      <c r="T2586" s="84"/>
      <c r="U2586" s="84"/>
      <c r="V2586" s="84"/>
      <c r="W2586" s="84"/>
      <c r="X2586" s="84"/>
      <c r="Y2586" s="84"/>
      <c r="Z2586" s="84"/>
      <c r="AA2586" s="84"/>
      <c r="AB2586" s="84"/>
      <c r="AC2586" s="84"/>
      <c r="AD2586" s="84"/>
    </row>
    <row r="2587" spans="1:30" ht="17">
      <c r="A2587" s="37">
        <v>5.28</v>
      </c>
      <c r="B2587" s="115" t="s">
        <v>156</v>
      </c>
      <c r="C2587" s="37">
        <v>881163400</v>
      </c>
      <c r="D2587" s="115" t="s">
        <v>139</v>
      </c>
      <c r="E2587" s="37"/>
      <c r="F2587" s="137" t="s">
        <v>11341</v>
      </c>
      <c r="G2587" s="115" t="s">
        <v>35</v>
      </c>
      <c r="H2587" s="37">
        <v>6.8</v>
      </c>
      <c r="I2587" s="109" t="s">
        <v>1231</v>
      </c>
      <c r="J2587" s="115" t="s">
        <v>951</v>
      </c>
      <c r="K2587" s="37"/>
      <c r="L2587" s="37"/>
      <c r="M2587" s="37"/>
      <c r="N2587" s="37"/>
      <c r="O2587" s="37"/>
      <c r="P2587" s="37"/>
      <c r="Q2587" s="37"/>
      <c r="R2587" s="84"/>
      <c r="S2587" s="84"/>
      <c r="T2587" s="84"/>
      <c r="U2587" s="84"/>
      <c r="V2587" s="84"/>
      <c r="W2587" s="84"/>
      <c r="X2587" s="84"/>
      <c r="Y2587" s="84"/>
      <c r="Z2587" s="84"/>
      <c r="AA2587" s="84"/>
      <c r="AB2587" s="84"/>
      <c r="AC2587" s="84"/>
      <c r="AD2587" s="84"/>
    </row>
    <row r="2588" spans="1:30" ht="34">
      <c r="A2588" s="37">
        <v>5.28</v>
      </c>
      <c r="B2588" s="115" t="s">
        <v>156</v>
      </c>
      <c r="C2588" s="37">
        <v>881948582</v>
      </c>
      <c r="D2588" s="115" t="s">
        <v>139</v>
      </c>
      <c r="E2588" s="37"/>
      <c r="F2588" s="137" t="s">
        <v>11342</v>
      </c>
      <c r="G2588" s="115" t="s">
        <v>35</v>
      </c>
      <c r="H2588" s="37"/>
      <c r="I2588" s="109" t="s">
        <v>1231</v>
      </c>
      <c r="J2588" s="37">
        <v>6.2</v>
      </c>
      <c r="K2588" s="37"/>
      <c r="L2588" s="37"/>
      <c r="M2588" s="37"/>
      <c r="N2588" s="37"/>
      <c r="O2588" s="37"/>
      <c r="P2588" s="37"/>
      <c r="Q2588" s="37"/>
      <c r="R2588" s="84"/>
      <c r="S2588" s="84"/>
      <c r="T2588" s="84"/>
      <c r="U2588" s="84"/>
      <c r="V2588" s="84"/>
      <c r="W2588" s="84"/>
      <c r="X2588" s="84"/>
      <c r="Y2588" s="84"/>
      <c r="Z2588" s="84"/>
      <c r="AA2588" s="84"/>
      <c r="AB2588" s="84"/>
      <c r="AC2588" s="84"/>
      <c r="AD2588" s="84"/>
    </row>
    <row r="2589" spans="1:30">
      <c r="A2589" s="37">
        <v>5.28</v>
      </c>
      <c r="B2589" s="115" t="s">
        <v>156</v>
      </c>
      <c r="C2589" s="37">
        <v>880750244</v>
      </c>
      <c r="D2589" s="115" t="s">
        <v>139</v>
      </c>
      <c r="E2589" s="37"/>
      <c r="F2589" s="115" t="s">
        <v>11343</v>
      </c>
      <c r="G2589" s="115" t="s">
        <v>35</v>
      </c>
      <c r="H2589" s="665">
        <v>43990</v>
      </c>
      <c r="I2589" s="109" t="s">
        <v>106</v>
      </c>
      <c r="J2589" s="37">
        <v>6.1</v>
      </c>
      <c r="K2589" s="37"/>
      <c r="L2589" s="37"/>
      <c r="M2589" s="37"/>
      <c r="N2589" s="37"/>
      <c r="O2589" s="37"/>
      <c r="P2589" s="37"/>
      <c r="Q2589" s="37"/>
      <c r="R2589" s="84"/>
      <c r="S2589" s="84"/>
      <c r="T2589" s="84"/>
      <c r="U2589" s="84"/>
      <c r="V2589" s="84"/>
      <c r="W2589" s="84"/>
      <c r="X2589" s="84"/>
      <c r="Y2589" s="84"/>
      <c r="Z2589" s="84"/>
      <c r="AA2589" s="84"/>
      <c r="AB2589" s="84"/>
      <c r="AC2589" s="84"/>
      <c r="AD2589" s="84"/>
    </row>
    <row r="2590" spans="1:30">
      <c r="A2590" s="37">
        <v>5.29</v>
      </c>
      <c r="B2590" s="115" t="s">
        <v>156</v>
      </c>
      <c r="C2590" s="37">
        <v>880003518</v>
      </c>
      <c r="D2590" s="115" t="s">
        <v>139</v>
      </c>
      <c r="E2590" s="37"/>
      <c r="F2590" s="115" t="s">
        <v>11344</v>
      </c>
      <c r="G2590" s="115" t="s">
        <v>37</v>
      </c>
      <c r="H2590" s="37"/>
      <c r="I2590" s="109">
        <v>5.29</v>
      </c>
      <c r="J2590" s="37">
        <v>6.1</v>
      </c>
      <c r="K2590" s="115" t="s">
        <v>142</v>
      </c>
      <c r="L2590" s="37"/>
      <c r="M2590" s="37"/>
      <c r="N2590" s="37"/>
      <c r="O2590" s="37">
        <v>311.5</v>
      </c>
      <c r="P2590" s="37"/>
      <c r="Q2590" s="37"/>
      <c r="R2590" s="84"/>
      <c r="S2590" s="84"/>
      <c r="T2590" s="84"/>
      <c r="U2590" s="84"/>
      <c r="V2590" s="84"/>
      <c r="W2590" s="84"/>
      <c r="X2590" s="84"/>
      <c r="Y2590" s="84"/>
      <c r="Z2590" s="84"/>
      <c r="AA2590" s="84"/>
      <c r="AB2590" s="84"/>
      <c r="AC2590" s="84"/>
      <c r="AD2590" s="84"/>
    </row>
    <row r="2591" spans="1:30">
      <c r="A2591" s="37">
        <v>5.29</v>
      </c>
      <c r="B2591" s="115" t="s">
        <v>156</v>
      </c>
      <c r="C2591" s="37">
        <v>880784414</v>
      </c>
      <c r="D2591" s="115" t="s">
        <v>139</v>
      </c>
      <c r="E2591" s="37"/>
      <c r="F2591" s="115" t="s">
        <v>11345</v>
      </c>
      <c r="G2591" s="115" t="s">
        <v>37</v>
      </c>
      <c r="H2591" s="37"/>
      <c r="I2591" s="109" t="s">
        <v>841</v>
      </c>
      <c r="J2591" s="37"/>
      <c r="K2591" s="115" t="s">
        <v>142</v>
      </c>
      <c r="L2591" s="37"/>
      <c r="M2591" s="37"/>
      <c r="N2591" s="37"/>
      <c r="O2591" s="37">
        <v>191.5</v>
      </c>
      <c r="P2591" s="37"/>
      <c r="Q2591" s="37"/>
      <c r="R2591" s="84"/>
      <c r="S2591" s="84"/>
      <c r="T2591" s="84"/>
      <c r="U2591" s="84"/>
      <c r="V2591" s="84"/>
      <c r="W2591" s="84"/>
      <c r="X2591" s="84"/>
      <c r="Y2591" s="84"/>
      <c r="Z2591" s="84"/>
      <c r="AA2591" s="84"/>
      <c r="AB2591" s="84"/>
      <c r="AC2591" s="84"/>
      <c r="AD2591" s="84"/>
    </row>
    <row r="2592" spans="1:30" ht="34">
      <c r="A2592" s="37">
        <v>5.29</v>
      </c>
      <c r="B2592" s="115" t="s">
        <v>156</v>
      </c>
      <c r="C2592" s="37">
        <v>880723122</v>
      </c>
      <c r="D2592" s="115" t="s">
        <v>139</v>
      </c>
      <c r="E2592" s="37"/>
      <c r="F2592" s="137" t="s">
        <v>11346</v>
      </c>
      <c r="G2592" s="115" t="s">
        <v>35</v>
      </c>
      <c r="H2592" s="37"/>
      <c r="I2592" s="516"/>
      <c r="J2592" s="37">
        <v>6.1</v>
      </c>
      <c r="K2592" s="37"/>
      <c r="L2592" s="37"/>
      <c r="M2592" s="37"/>
      <c r="N2592" s="37"/>
      <c r="O2592" s="37"/>
      <c r="P2592" s="37"/>
      <c r="Q2592" s="37"/>
      <c r="R2592" s="84"/>
      <c r="S2592" s="84"/>
      <c r="T2592" s="84"/>
      <c r="U2592" s="84"/>
      <c r="V2592" s="84"/>
      <c r="W2592" s="84"/>
      <c r="X2592" s="84"/>
      <c r="Y2592" s="84"/>
      <c r="Z2592" s="84"/>
      <c r="AA2592" s="84"/>
      <c r="AB2592" s="84"/>
      <c r="AC2592" s="84"/>
      <c r="AD2592" s="84"/>
    </row>
    <row r="2593" spans="1:30" ht="42">
      <c r="A2593" s="37">
        <v>5.29</v>
      </c>
      <c r="B2593" s="115" t="s">
        <v>156</v>
      </c>
      <c r="C2593" s="37">
        <v>881679808</v>
      </c>
      <c r="D2593" s="115" t="s">
        <v>139</v>
      </c>
      <c r="E2593" s="37"/>
      <c r="F2593" s="751" t="s">
        <v>11347</v>
      </c>
      <c r="G2593" s="115" t="s">
        <v>35</v>
      </c>
      <c r="H2593" s="37"/>
      <c r="I2593" s="516"/>
      <c r="J2593" s="37">
        <v>6.1</v>
      </c>
      <c r="K2593" s="37"/>
      <c r="L2593" s="37"/>
      <c r="M2593" s="37"/>
      <c r="N2593" s="37"/>
      <c r="O2593" s="37"/>
      <c r="P2593" s="37"/>
      <c r="Q2593" s="37"/>
      <c r="R2593" s="84"/>
      <c r="S2593" s="84"/>
      <c r="T2593" s="84"/>
      <c r="U2593" s="84"/>
      <c r="V2593" s="84"/>
      <c r="W2593" s="84"/>
      <c r="X2593" s="84"/>
      <c r="Y2593" s="84"/>
      <c r="Z2593" s="84"/>
      <c r="AA2593" s="84"/>
      <c r="AB2593" s="84"/>
      <c r="AC2593" s="84"/>
      <c r="AD2593" s="84"/>
    </row>
    <row r="2594" spans="1:30">
      <c r="A2594" s="37">
        <v>5.29</v>
      </c>
      <c r="B2594" s="115" t="s">
        <v>156</v>
      </c>
      <c r="C2594" s="37">
        <v>880619508</v>
      </c>
      <c r="D2594" s="115" t="s">
        <v>139</v>
      </c>
      <c r="E2594" s="37"/>
      <c r="F2594" s="115" t="s">
        <v>11348</v>
      </c>
      <c r="G2594" s="115" t="s">
        <v>35</v>
      </c>
      <c r="H2594" s="37"/>
      <c r="I2594" s="516"/>
      <c r="J2594" s="37"/>
      <c r="K2594" s="37"/>
      <c r="L2594" s="37"/>
      <c r="M2594" s="37"/>
      <c r="N2594" s="37"/>
      <c r="O2594" s="37"/>
      <c r="P2594" s="37"/>
      <c r="Q2594" s="37"/>
      <c r="R2594" s="84"/>
      <c r="S2594" s="84"/>
      <c r="T2594" s="84"/>
      <c r="U2594" s="84"/>
      <c r="V2594" s="84"/>
      <c r="W2594" s="84"/>
      <c r="X2594" s="84"/>
      <c r="Y2594" s="84"/>
      <c r="Z2594" s="84"/>
      <c r="AA2594" s="84"/>
      <c r="AB2594" s="84"/>
      <c r="AC2594" s="84"/>
      <c r="AD2594" s="84"/>
    </row>
    <row r="2595" spans="1:30" ht="34">
      <c r="A2595" s="37">
        <v>5.29</v>
      </c>
      <c r="B2595" s="115" t="s">
        <v>156</v>
      </c>
      <c r="C2595" s="37">
        <v>880574791</v>
      </c>
      <c r="D2595" s="115" t="s">
        <v>139</v>
      </c>
      <c r="E2595" s="37"/>
      <c r="F2595" s="137" t="s">
        <v>11349</v>
      </c>
      <c r="G2595" s="115" t="s">
        <v>35</v>
      </c>
      <c r="H2595" s="37"/>
      <c r="I2595" s="516"/>
      <c r="J2595" s="37">
        <v>6.3</v>
      </c>
      <c r="K2595" s="37"/>
      <c r="L2595" s="37"/>
      <c r="M2595" s="37"/>
      <c r="N2595" s="37"/>
      <c r="O2595" s="37"/>
      <c r="P2595" s="37"/>
      <c r="Q2595" s="37"/>
      <c r="R2595" s="84"/>
      <c r="S2595" s="84"/>
      <c r="T2595" s="84"/>
      <c r="U2595" s="84"/>
      <c r="V2595" s="84"/>
      <c r="W2595" s="84"/>
      <c r="X2595" s="84"/>
      <c r="Y2595" s="84"/>
      <c r="Z2595" s="84"/>
      <c r="AA2595" s="84"/>
      <c r="AB2595" s="84"/>
      <c r="AC2595" s="84"/>
      <c r="AD2595" s="84"/>
    </row>
    <row r="2596" spans="1:30" ht="51">
      <c r="A2596" s="37">
        <v>5.29</v>
      </c>
      <c r="B2596" s="115" t="s">
        <v>156</v>
      </c>
      <c r="C2596" s="37">
        <v>880207046</v>
      </c>
      <c r="D2596" s="115" t="s">
        <v>139</v>
      </c>
      <c r="E2596" s="37"/>
      <c r="F2596" s="137" t="s">
        <v>11350</v>
      </c>
      <c r="G2596" s="115" t="s">
        <v>35</v>
      </c>
      <c r="H2596" s="37"/>
      <c r="I2596" s="516"/>
      <c r="J2596" s="115" t="s">
        <v>1238</v>
      </c>
      <c r="K2596" s="37"/>
      <c r="L2596" s="37"/>
      <c r="M2596" s="37"/>
      <c r="N2596" s="37"/>
      <c r="O2596" s="37"/>
      <c r="P2596" s="37"/>
      <c r="Q2596" s="37"/>
      <c r="R2596" s="84"/>
      <c r="S2596" s="84"/>
      <c r="T2596" s="84"/>
      <c r="U2596" s="84"/>
      <c r="V2596" s="84"/>
      <c r="W2596" s="84"/>
      <c r="X2596" s="84"/>
      <c r="Y2596" s="84"/>
      <c r="Z2596" s="84"/>
      <c r="AA2596" s="84"/>
      <c r="AB2596" s="84"/>
      <c r="AC2596" s="84"/>
      <c r="AD2596" s="84"/>
    </row>
    <row r="2597" spans="1:30" ht="51">
      <c r="A2597" s="37">
        <v>5.29</v>
      </c>
      <c r="B2597" s="37" t="s">
        <v>156</v>
      </c>
      <c r="C2597" s="37">
        <v>880206730</v>
      </c>
      <c r="D2597" s="115" t="s">
        <v>139</v>
      </c>
      <c r="E2597" s="37"/>
      <c r="F2597" s="137" t="s">
        <v>11351</v>
      </c>
      <c r="G2597" s="115" t="s">
        <v>35</v>
      </c>
      <c r="H2597" s="37"/>
      <c r="I2597" s="516"/>
      <c r="J2597" s="115" t="s">
        <v>1039</v>
      </c>
      <c r="K2597" s="37"/>
      <c r="L2597" s="37"/>
      <c r="M2597" s="37"/>
      <c r="N2597" s="37"/>
      <c r="O2597" s="37"/>
      <c r="P2597" s="37"/>
      <c r="Q2597" s="37"/>
      <c r="R2597" s="84"/>
      <c r="S2597" s="84"/>
      <c r="T2597" s="84"/>
      <c r="U2597" s="84"/>
      <c r="V2597" s="84"/>
      <c r="W2597" s="84"/>
      <c r="X2597" s="84"/>
      <c r="Y2597" s="84"/>
      <c r="Z2597" s="84"/>
      <c r="AA2597" s="84"/>
      <c r="AB2597" s="84"/>
      <c r="AC2597" s="84"/>
      <c r="AD2597" s="84"/>
    </row>
    <row r="2598" spans="1:30" ht="34">
      <c r="A2598" s="37">
        <v>5.29</v>
      </c>
      <c r="B2598" s="37" t="s">
        <v>156</v>
      </c>
      <c r="C2598" s="37">
        <v>880091629</v>
      </c>
      <c r="D2598" s="115" t="s">
        <v>139</v>
      </c>
      <c r="E2598" s="37"/>
      <c r="F2598" s="137" t="s">
        <v>11352</v>
      </c>
      <c r="G2598" s="115" t="s">
        <v>35</v>
      </c>
      <c r="H2598" s="37"/>
      <c r="I2598" s="516"/>
      <c r="J2598" s="115" t="s">
        <v>1039</v>
      </c>
      <c r="K2598" s="37"/>
      <c r="L2598" s="37"/>
      <c r="M2598" s="37"/>
      <c r="N2598" s="37"/>
      <c r="O2598" s="37"/>
      <c r="P2598" s="37"/>
      <c r="Q2598" s="37"/>
      <c r="R2598" s="84"/>
      <c r="S2598" s="84"/>
      <c r="T2598" s="84"/>
      <c r="U2598" s="84"/>
      <c r="V2598" s="84"/>
      <c r="W2598" s="84"/>
      <c r="X2598" s="84"/>
      <c r="Y2598" s="84"/>
      <c r="Z2598" s="84"/>
      <c r="AA2598" s="84"/>
      <c r="AB2598" s="84"/>
      <c r="AC2598" s="84"/>
      <c r="AD2598" s="84"/>
    </row>
    <row r="2599" spans="1:30">
      <c r="A2599" s="37">
        <v>6.1</v>
      </c>
      <c r="B2599" s="486" t="s">
        <v>156</v>
      </c>
      <c r="C2599" s="37">
        <v>882153098</v>
      </c>
      <c r="D2599" s="486" t="s">
        <v>139</v>
      </c>
      <c r="E2599" s="37" t="s">
        <v>140</v>
      </c>
      <c r="F2599" s="486" t="s">
        <v>11353</v>
      </c>
      <c r="G2599" s="486" t="s">
        <v>35</v>
      </c>
      <c r="H2599" s="37"/>
      <c r="I2599" s="516"/>
      <c r="J2599" s="666">
        <v>43990</v>
      </c>
      <c r="K2599" s="37"/>
      <c r="L2599" s="37"/>
      <c r="M2599" s="37"/>
      <c r="N2599" s="37"/>
      <c r="O2599" s="37"/>
      <c r="P2599" s="37"/>
      <c r="Q2599" s="37"/>
      <c r="R2599" s="84"/>
      <c r="S2599" s="84"/>
      <c r="T2599" s="84"/>
      <c r="U2599" s="84"/>
      <c r="V2599" s="84"/>
      <c r="W2599" s="84"/>
      <c r="X2599" s="84"/>
      <c r="Y2599" s="84"/>
      <c r="Z2599" s="84"/>
      <c r="AA2599" s="84"/>
      <c r="AB2599" s="84"/>
      <c r="AC2599" s="84"/>
      <c r="AD2599" s="84"/>
    </row>
    <row r="2600" spans="1:30">
      <c r="A2600" s="37">
        <v>6.1</v>
      </c>
      <c r="B2600" s="486" t="s">
        <v>156</v>
      </c>
      <c r="C2600" s="37">
        <v>880463777</v>
      </c>
      <c r="D2600" s="486" t="s">
        <v>139</v>
      </c>
      <c r="E2600" s="486" t="s">
        <v>147</v>
      </c>
      <c r="F2600" s="486" t="s">
        <v>182</v>
      </c>
      <c r="G2600" s="486" t="s">
        <v>35</v>
      </c>
      <c r="H2600" s="37"/>
      <c r="I2600" s="516"/>
      <c r="J2600" s="486">
        <v>6.4</v>
      </c>
      <c r="K2600" s="486"/>
      <c r="L2600" s="37"/>
      <c r="M2600" s="37"/>
      <c r="N2600" s="486"/>
      <c r="O2600" s="486"/>
      <c r="P2600" s="37"/>
      <c r="Q2600" s="37"/>
      <c r="R2600" s="84"/>
      <c r="S2600" s="84"/>
      <c r="T2600" s="84"/>
      <c r="U2600" s="84"/>
      <c r="V2600" s="84"/>
      <c r="W2600" s="84"/>
      <c r="X2600" s="84"/>
      <c r="Y2600" s="84"/>
      <c r="Z2600" s="84"/>
      <c r="AA2600" s="84"/>
      <c r="AB2600" s="84"/>
      <c r="AC2600" s="84"/>
      <c r="AD2600" s="84"/>
    </row>
    <row r="2601" spans="1:30" ht="51">
      <c r="A2601" s="37">
        <v>6.1</v>
      </c>
      <c r="B2601" s="486" t="s">
        <v>156</v>
      </c>
      <c r="C2601" s="728">
        <v>880047183</v>
      </c>
      <c r="D2601" s="486" t="s">
        <v>139</v>
      </c>
      <c r="E2601" s="486" t="s">
        <v>147</v>
      </c>
      <c r="F2601" s="735" t="s">
        <v>11354</v>
      </c>
      <c r="G2601" s="486" t="s">
        <v>35</v>
      </c>
      <c r="H2601" s="37">
        <v>6.8</v>
      </c>
      <c r="I2601" s="516"/>
      <c r="J2601" s="666">
        <v>43990</v>
      </c>
      <c r="K2601" s="486"/>
      <c r="L2601" s="37"/>
      <c r="M2601" s="37"/>
      <c r="N2601" s="486"/>
      <c r="O2601" s="486"/>
      <c r="P2601" s="37"/>
      <c r="Q2601" s="37"/>
      <c r="R2601" s="84"/>
      <c r="S2601" s="84"/>
      <c r="T2601" s="84"/>
      <c r="U2601" s="84"/>
      <c r="V2601" s="84"/>
      <c r="W2601" s="84"/>
      <c r="X2601" s="84"/>
      <c r="Y2601" s="84"/>
      <c r="Z2601" s="84"/>
      <c r="AA2601" s="84"/>
      <c r="AB2601" s="84"/>
      <c r="AC2601" s="84"/>
      <c r="AD2601" s="84"/>
    </row>
    <row r="2602" spans="1:30">
      <c r="A2602" s="37">
        <v>6.1</v>
      </c>
      <c r="B2602" s="486" t="s">
        <v>156</v>
      </c>
      <c r="C2602" s="37">
        <v>881467030</v>
      </c>
      <c r="D2602" s="486" t="s">
        <v>139</v>
      </c>
      <c r="E2602" s="37" t="s">
        <v>140</v>
      </c>
      <c r="F2602" s="486" t="s">
        <v>11355</v>
      </c>
      <c r="G2602" s="486" t="s">
        <v>35</v>
      </c>
      <c r="H2602" s="37"/>
      <c r="I2602" s="516"/>
      <c r="J2602" s="37"/>
      <c r="K2602" s="37"/>
      <c r="L2602" s="37"/>
      <c r="M2602" s="37"/>
      <c r="N2602" s="37"/>
      <c r="O2602" s="37"/>
      <c r="P2602" s="486"/>
      <c r="Q2602" s="486"/>
      <c r="R2602" s="84"/>
      <c r="S2602" s="84"/>
      <c r="T2602" s="84"/>
      <c r="U2602" s="84"/>
      <c r="V2602" s="84"/>
      <c r="W2602" s="84"/>
      <c r="X2602" s="84"/>
      <c r="Y2602" s="84"/>
      <c r="Z2602" s="84"/>
      <c r="AA2602" s="84"/>
      <c r="AB2602" s="84"/>
      <c r="AC2602" s="84"/>
      <c r="AD2602" s="84"/>
    </row>
    <row r="2603" spans="1:30">
      <c r="A2603" s="37">
        <v>6.1</v>
      </c>
      <c r="B2603" s="486" t="s">
        <v>156</v>
      </c>
      <c r="C2603" s="37">
        <v>880816072</v>
      </c>
      <c r="D2603" s="486" t="s">
        <v>139</v>
      </c>
      <c r="E2603" s="37" t="s">
        <v>147</v>
      </c>
      <c r="F2603" s="486" t="s">
        <v>1037</v>
      </c>
      <c r="G2603" s="115" t="s">
        <v>37</v>
      </c>
      <c r="H2603" s="665">
        <v>43990</v>
      </c>
      <c r="I2603" s="109" t="s">
        <v>11356</v>
      </c>
      <c r="J2603" s="37"/>
      <c r="K2603" s="115" t="s">
        <v>142</v>
      </c>
      <c r="L2603" s="37"/>
      <c r="M2603" s="37"/>
      <c r="N2603" s="37"/>
      <c r="O2603" s="37">
        <v>361</v>
      </c>
      <c r="P2603" s="486"/>
      <c r="Q2603" s="486"/>
      <c r="R2603" s="84"/>
      <c r="S2603" s="84"/>
      <c r="T2603" s="84"/>
      <c r="U2603" s="84"/>
      <c r="V2603" s="84"/>
      <c r="W2603" s="84"/>
      <c r="X2603" s="84"/>
      <c r="Y2603" s="84"/>
      <c r="Z2603" s="84"/>
      <c r="AA2603" s="84"/>
      <c r="AB2603" s="84"/>
      <c r="AC2603" s="84"/>
      <c r="AD2603" s="84"/>
    </row>
    <row r="2604" spans="1:30">
      <c r="A2604" s="37">
        <v>6.2</v>
      </c>
      <c r="B2604" s="486" t="s">
        <v>156</v>
      </c>
      <c r="C2604" s="115">
        <v>880710140</v>
      </c>
      <c r="D2604" s="486" t="s">
        <v>139</v>
      </c>
      <c r="E2604" s="486" t="s">
        <v>140</v>
      </c>
      <c r="F2604" s="115" t="s">
        <v>11357</v>
      </c>
      <c r="G2604" s="486" t="s">
        <v>35</v>
      </c>
      <c r="H2604" s="37"/>
      <c r="I2604" s="516"/>
      <c r="J2604" s="666">
        <v>43990</v>
      </c>
      <c r="K2604" s="486"/>
      <c r="L2604" s="37"/>
      <c r="M2604" s="37"/>
      <c r="N2604" s="486"/>
      <c r="O2604" s="486"/>
      <c r="P2604" s="37"/>
      <c r="Q2604" s="37"/>
      <c r="R2604" s="84"/>
      <c r="S2604" s="84"/>
      <c r="T2604" s="84"/>
      <c r="U2604" s="84"/>
      <c r="V2604" s="84"/>
      <c r="W2604" s="84"/>
      <c r="X2604" s="84"/>
      <c r="Y2604" s="84"/>
      <c r="Z2604" s="84"/>
      <c r="AA2604" s="84"/>
      <c r="AB2604" s="84"/>
      <c r="AC2604" s="84"/>
      <c r="AD2604" s="84"/>
    </row>
    <row r="2605" spans="1:30">
      <c r="A2605" s="37">
        <v>6.2</v>
      </c>
      <c r="B2605" s="486" t="s">
        <v>156</v>
      </c>
      <c r="C2605" s="115">
        <v>880691905</v>
      </c>
      <c r="D2605" s="486" t="s">
        <v>139</v>
      </c>
      <c r="E2605" s="486" t="s">
        <v>147</v>
      </c>
      <c r="F2605" s="486" t="s">
        <v>1082</v>
      </c>
      <c r="G2605" s="486" t="s">
        <v>37</v>
      </c>
      <c r="H2605" s="665">
        <v>43992</v>
      </c>
      <c r="I2605" s="109" t="s">
        <v>11358</v>
      </c>
      <c r="J2605" s="486"/>
      <c r="K2605" s="486" t="s">
        <v>142</v>
      </c>
      <c r="L2605" s="37"/>
      <c r="M2605" s="37"/>
      <c r="N2605" s="37"/>
      <c r="O2605" s="37">
        <v>2108.1</v>
      </c>
      <c r="P2605" s="37"/>
      <c r="Q2605" s="37"/>
      <c r="R2605" s="84"/>
      <c r="S2605" s="84"/>
      <c r="T2605" s="84"/>
      <c r="U2605" s="84"/>
      <c r="V2605" s="84"/>
      <c r="W2605" s="84"/>
      <c r="X2605" s="84"/>
      <c r="Y2605" s="84"/>
      <c r="Z2605" s="84"/>
      <c r="AA2605" s="84"/>
      <c r="AB2605" s="84"/>
      <c r="AC2605" s="84"/>
      <c r="AD2605" s="84"/>
    </row>
    <row r="2606" spans="1:30">
      <c r="A2606" s="37">
        <v>6.2</v>
      </c>
      <c r="B2606" s="486" t="s">
        <v>156</v>
      </c>
      <c r="C2606" s="115">
        <v>880199155</v>
      </c>
      <c r="D2606" s="486" t="s">
        <v>139</v>
      </c>
      <c r="E2606" s="486" t="s">
        <v>147</v>
      </c>
      <c r="F2606" s="486" t="s">
        <v>1082</v>
      </c>
      <c r="G2606" s="486" t="s">
        <v>35</v>
      </c>
      <c r="H2606" s="665">
        <v>43990</v>
      </c>
      <c r="I2606" s="37">
        <v>6.4</v>
      </c>
      <c r="J2606" s="666">
        <v>43990</v>
      </c>
      <c r="K2606" s="486"/>
      <c r="L2606" s="37"/>
      <c r="M2606" s="37"/>
      <c r="N2606" s="486"/>
      <c r="O2606" s="486">
        <v>96.65</v>
      </c>
      <c r="P2606" s="37"/>
      <c r="Q2606" s="37"/>
      <c r="R2606" s="84"/>
      <c r="S2606" s="84"/>
      <c r="T2606" s="84"/>
      <c r="U2606" s="84"/>
      <c r="V2606" s="84"/>
      <c r="W2606" s="84"/>
      <c r="X2606" s="84"/>
      <c r="Y2606" s="84"/>
      <c r="Z2606" s="84"/>
      <c r="AA2606" s="84"/>
      <c r="AB2606" s="84"/>
      <c r="AC2606" s="84"/>
      <c r="AD2606" s="84"/>
    </row>
    <row r="2607" spans="1:30">
      <c r="A2607" s="37">
        <v>6.2</v>
      </c>
      <c r="B2607" s="486" t="s">
        <v>156</v>
      </c>
      <c r="C2607" s="115">
        <v>880501508</v>
      </c>
      <c r="D2607" s="486" t="s">
        <v>139</v>
      </c>
      <c r="E2607" s="486" t="s">
        <v>147</v>
      </c>
      <c r="F2607" s="486" t="s">
        <v>811</v>
      </c>
      <c r="G2607" s="115" t="s">
        <v>37</v>
      </c>
      <c r="H2607" s="37"/>
      <c r="I2607" s="109" t="s">
        <v>983</v>
      </c>
      <c r="J2607" s="486"/>
      <c r="K2607" s="115" t="s">
        <v>142</v>
      </c>
      <c r="L2607" s="37"/>
      <c r="M2607" s="37"/>
      <c r="N2607" s="37"/>
      <c r="O2607" s="37">
        <v>1965</v>
      </c>
      <c r="P2607" s="37"/>
      <c r="Q2607" s="37"/>
      <c r="R2607" s="84"/>
      <c r="S2607" s="84"/>
      <c r="T2607" s="84"/>
      <c r="U2607" s="84"/>
      <c r="V2607" s="84"/>
      <c r="W2607" s="84"/>
      <c r="X2607" s="84"/>
      <c r="Y2607" s="84"/>
      <c r="Z2607" s="84"/>
      <c r="AA2607" s="84"/>
      <c r="AB2607" s="84"/>
      <c r="AC2607" s="84"/>
      <c r="AD2607" s="84"/>
    </row>
    <row r="2608" spans="1:30">
      <c r="A2608" s="37">
        <v>6.2</v>
      </c>
      <c r="B2608" s="486" t="s">
        <v>156</v>
      </c>
      <c r="C2608" s="115">
        <v>880013827</v>
      </c>
      <c r="D2608" s="486" t="s">
        <v>139</v>
      </c>
      <c r="E2608" s="486" t="s">
        <v>147</v>
      </c>
      <c r="F2608" s="486" t="s">
        <v>11359</v>
      </c>
      <c r="G2608" s="486" t="s">
        <v>35</v>
      </c>
      <c r="H2608" s="37"/>
      <c r="I2608" s="516"/>
      <c r="J2608" s="486">
        <v>6.5</v>
      </c>
      <c r="K2608" s="486"/>
      <c r="L2608" s="37"/>
      <c r="M2608" s="37"/>
      <c r="N2608" s="486"/>
      <c r="O2608" s="486"/>
      <c r="P2608" s="37"/>
      <c r="Q2608" s="37"/>
      <c r="R2608" s="84"/>
      <c r="S2608" s="84"/>
      <c r="T2608" s="84"/>
      <c r="U2608" s="84"/>
      <c r="V2608" s="84"/>
      <c r="W2608" s="84"/>
      <c r="X2608" s="84"/>
      <c r="Y2608" s="84"/>
      <c r="Z2608" s="84"/>
      <c r="AA2608" s="84"/>
      <c r="AB2608" s="84"/>
      <c r="AC2608" s="84"/>
      <c r="AD2608" s="84"/>
    </row>
    <row r="2609" spans="1:30">
      <c r="A2609" s="37">
        <v>6.2</v>
      </c>
      <c r="B2609" s="486" t="s">
        <v>156</v>
      </c>
      <c r="C2609" s="115">
        <v>881621698</v>
      </c>
      <c r="D2609" s="486" t="s">
        <v>139</v>
      </c>
      <c r="E2609" s="486" t="s">
        <v>140</v>
      </c>
      <c r="F2609" s="486" t="s">
        <v>11360</v>
      </c>
      <c r="G2609" s="486" t="s">
        <v>35</v>
      </c>
      <c r="H2609" s="37"/>
      <c r="I2609" s="516"/>
      <c r="J2609" s="486"/>
      <c r="K2609" s="486"/>
      <c r="L2609" s="37"/>
      <c r="M2609" s="37"/>
      <c r="N2609" s="486"/>
      <c r="O2609" s="486"/>
      <c r="P2609" s="37"/>
      <c r="Q2609" s="37"/>
      <c r="R2609" s="84"/>
      <c r="S2609" s="84"/>
      <c r="T2609" s="84"/>
      <c r="U2609" s="84"/>
      <c r="V2609" s="84"/>
      <c r="W2609" s="84"/>
      <c r="X2609" s="84"/>
      <c r="Y2609" s="84"/>
      <c r="Z2609" s="84"/>
      <c r="AA2609" s="84"/>
      <c r="AB2609" s="84"/>
      <c r="AC2609" s="84"/>
      <c r="AD2609" s="84"/>
    </row>
    <row r="2610" spans="1:30">
      <c r="A2610" s="37">
        <v>6.2</v>
      </c>
      <c r="B2610" s="486" t="s">
        <v>156</v>
      </c>
      <c r="C2610" s="115">
        <v>881204649</v>
      </c>
      <c r="D2610" s="486" t="s">
        <v>139</v>
      </c>
      <c r="E2610" s="486" t="s">
        <v>140</v>
      </c>
      <c r="F2610" s="486" t="s">
        <v>11361</v>
      </c>
      <c r="G2610" s="486" t="s">
        <v>35</v>
      </c>
      <c r="H2610" s="265">
        <v>43991</v>
      </c>
      <c r="I2610" s="516"/>
      <c r="J2610" s="486"/>
      <c r="K2610" s="486"/>
      <c r="L2610" s="37"/>
      <c r="M2610" s="37"/>
      <c r="N2610" s="486"/>
      <c r="O2610" s="486"/>
      <c r="P2610" s="37"/>
      <c r="Q2610" s="37"/>
      <c r="R2610" s="84"/>
      <c r="S2610" s="84"/>
      <c r="T2610" s="84"/>
      <c r="U2610" s="84"/>
      <c r="V2610" s="84"/>
      <c r="W2610" s="84"/>
      <c r="X2610" s="84"/>
      <c r="Y2610" s="84"/>
      <c r="Z2610" s="84"/>
      <c r="AA2610" s="84"/>
      <c r="AB2610" s="84"/>
      <c r="AC2610" s="84"/>
      <c r="AD2610" s="84"/>
    </row>
    <row r="2611" spans="1:30">
      <c r="A2611" s="37">
        <v>6.2</v>
      </c>
      <c r="B2611" s="486" t="s">
        <v>156</v>
      </c>
      <c r="C2611" s="115">
        <v>880735231</v>
      </c>
      <c r="D2611" s="486" t="s">
        <v>139</v>
      </c>
      <c r="E2611" s="486" t="s">
        <v>147</v>
      </c>
      <c r="F2611" s="486" t="s">
        <v>11362</v>
      </c>
      <c r="G2611" s="486" t="s">
        <v>35</v>
      </c>
      <c r="H2611" s="37"/>
      <c r="I2611" s="516"/>
      <c r="J2611" s="666">
        <v>43990</v>
      </c>
      <c r="K2611" s="486"/>
      <c r="L2611" s="37"/>
      <c r="M2611" s="115" t="s">
        <v>1074</v>
      </c>
      <c r="N2611" s="486"/>
      <c r="O2611" s="486"/>
      <c r="P2611" s="37"/>
      <c r="Q2611" s="37"/>
      <c r="R2611" s="84"/>
      <c r="S2611" s="84"/>
      <c r="T2611" s="84"/>
      <c r="U2611" s="84"/>
      <c r="V2611" s="84"/>
      <c r="W2611" s="84"/>
      <c r="X2611" s="84"/>
      <c r="Y2611" s="84"/>
      <c r="Z2611" s="84"/>
      <c r="AA2611" s="84"/>
      <c r="AB2611" s="84"/>
      <c r="AC2611" s="84"/>
      <c r="AD2611" s="84"/>
    </row>
    <row r="2612" spans="1:30">
      <c r="A2612" s="37">
        <v>6.3</v>
      </c>
      <c r="B2612" s="486" t="s">
        <v>156</v>
      </c>
      <c r="C2612" s="115">
        <v>880188691</v>
      </c>
      <c r="D2612" s="486" t="s">
        <v>139</v>
      </c>
      <c r="E2612" s="486" t="s">
        <v>140</v>
      </c>
      <c r="F2612" s="486" t="s">
        <v>11363</v>
      </c>
      <c r="G2612" s="486" t="s">
        <v>35</v>
      </c>
      <c r="H2612" s="37"/>
      <c r="I2612" s="516"/>
      <c r="J2612" s="486"/>
      <c r="K2612" s="486"/>
      <c r="L2612" s="37"/>
      <c r="M2612" s="37"/>
      <c r="N2612" s="486"/>
      <c r="O2612" s="486"/>
      <c r="P2612" s="37"/>
      <c r="Q2612" s="37"/>
      <c r="R2612" s="84"/>
      <c r="S2612" s="84"/>
      <c r="T2612" s="84"/>
      <c r="U2612" s="84"/>
      <c r="V2612" s="84"/>
      <c r="W2612" s="84"/>
      <c r="X2612" s="84"/>
      <c r="Y2612" s="84"/>
      <c r="Z2612" s="84"/>
      <c r="AA2612" s="84"/>
      <c r="AB2612" s="84"/>
      <c r="AC2612" s="84"/>
      <c r="AD2612" s="84"/>
    </row>
    <row r="2613" spans="1:30">
      <c r="A2613" s="37">
        <v>6.3</v>
      </c>
      <c r="B2613" s="486" t="s">
        <v>156</v>
      </c>
      <c r="C2613" s="115">
        <v>880334572</v>
      </c>
      <c r="D2613" s="115" t="s">
        <v>152</v>
      </c>
      <c r="E2613" s="115" t="s">
        <v>147</v>
      </c>
      <c r="F2613" s="115" t="s">
        <v>11364</v>
      </c>
      <c r="G2613" s="115" t="s">
        <v>35</v>
      </c>
      <c r="H2613" s="37"/>
      <c r="I2613" s="516"/>
      <c r="J2613" s="666">
        <v>43990</v>
      </c>
      <c r="K2613" s="115"/>
      <c r="L2613" s="37"/>
      <c r="M2613" s="37"/>
      <c r="N2613" s="115"/>
      <c r="O2613" s="115"/>
      <c r="P2613" s="37"/>
      <c r="Q2613" s="37"/>
      <c r="R2613" s="84"/>
      <c r="S2613" s="84"/>
      <c r="T2613" s="84"/>
      <c r="U2613" s="84"/>
      <c r="V2613" s="84"/>
      <c r="W2613" s="84"/>
      <c r="X2613" s="84"/>
      <c r="Y2613" s="84"/>
      <c r="Z2613" s="84"/>
      <c r="AA2613" s="84"/>
      <c r="AB2613" s="84"/>
      <c r="AC2613" s="84"/>
      <c r="AD2613" s="84"/>
    </row>
    <row r="2614" spans="1:30">
      <c r="A2614" s="37">
        <v>6.3</v>
      </c>
      <c r="B2614" s="486" t="s">
        <v>156</v>
      </c>
      <c r="C2614" s="115">
        <v>880594154</v>
      </c>
      <c r="D2614" s="115" t="s">
        <v>139</v>
      </c>
      <c r="E2614" s="115" t="s">
        <v>147</v>
      </c>
      <c r="F2614" s="115" t="s">
        <v>11365</v>
      </c>
      <c r="G2614" s="115" t="s">
        <v>35</v>
      </c>
      <c r="H2614" s="37"/>
      <c r="I2614" s="516"/>
      <c r="J2614" s="666">
        <v>43990</v>
      </c>
      <c r="K2614" s="115"/>
      <c r="L2614" s="37"/>
      <c r="M2614" s="37"/>
      <c r="N2614" s="115"/>
      <c r="O2614" s="115"/>
      <c r="P2614" s="37"/>
      <c r="Q2614" s="37"/>
      <c r="R2614" s="84"/>
      <c r="S2614" s="84"/>
      <c r="T2614" s="84"/>
      <c r="U2614" s="84"/>
      <c r="V2614" s="84"/>
      <c r="W2614" s="84"/>
      <c r="X2614" s="84"/>
      <c r="Y2614" s="84"/>
      <c r="Z2614" s="84"/>
      <c r="AA2614" s="84"/>
      <c r="AB2614" s="84"/>
      <c r="AC2614" s="84"/>
      <c r="AD2614" s="84"/>
    </row>
    <row r="2615" spans="1:30">
      <c r="A2615" s="37">
        <v>6.3</v>
      </c>
      <c r="B2615" s="115" t="s">
        <v>156</v>
      </c>
      <c r="C2615" s="115">
        <v>880820886</v>
      </c>
      <c r="D2615" s="115" t="s">
        <v>152</v>
      </c>
      <c r="E2615" s="115" t="s">
        <v>147</v>
      </c>
      <c r="F2615" s="115" t="s">
        <v>11366</v>
      </c>
      <c r="G2615" s="115" t="s">
        <v>35</v>
      </c>
      <c r="H2615" s="37"/>
      <c r="I2615" s="516"/>
      <c r="J2615" s="115">
        <v>6.5</v>
      </c>
      <c r="K2615" s="115"/>
      <c r="L2615" s="37"/>
      <c r="M2615" s="37"/>
      <c r="N2615" s="115"/>
      <c r="O2615" s="115"/>
      <c r="P2615" s="37"/>
      <c r="Q2615" s="37"/>
      <c r="R2615" s="84"/>
      <c r="S2615" s="84"/>
      <c r="T2615" s="84"/>
      <c r="U2615" s="84"/>
      <c r="V2615" s="84"/>
      <c r="W2615" s="84"/>
      <c r="X2615" s="84"/>
      <c r="Y2615" s="84"/>
      <c r="Z2615" s="84"/>
      <c r="AA2615" s="84"/>
      <c r="AB2615" s="84"/>
      <c r="AC2615" s="84"/>
      <c r="AD2615" s="84"/>
    </row>
    <row r="2616" spans="1:30">
      <c r="A2616" s="37">
        <v>6.3</v>
      </c>
      <c r="B2616" s="486" t="s">
        <v>156</v>
      </c>
      <c r="C2616" s="115">
        <v>880842865</v>
      </c>
      <c r="D2616" s="115" t="s">
        <v>152</v>
      </c>
      <c r="E2616" s="115" t="s">
        <v>140</v>
      </c>
      <c r="F2616" s="737" t="s">
        <v>11367</v>
      </c>
      <c r="G2616" s="115" t="s">
        <v>35</v>
      </c>
      <c r="H2616" s="37"/>
      <c r="I2616" s="516"/>
      <c r="J2616" s="666">
        <v>43990</v>
      </c>
      <c r="K2616" s="115"/>
      <c r="L2616" s="37"/>
      <c r="M2616" s="115" t="s">
        <v>1035</v>
      </c>
      <c r="N2616" s="115"/>
      <c r="O2616" s="115"/>
      <c r="P2616" s="37"/>
      <c r="Q2616" s="37"/>
      <c r="R2616" s="84"/>
      <c r="S2616" s="84"/>
      <c r="T2616" s="84"/>
      <c r="U2616" s="84"/>
      <c r="V2616" s="84"/>
      <c r="W2616" s="84"/>
      <c r="X2616" s="84"/>
      <c r="Y2616" s="84"/>
      <c r="Z2616" s="84"/>
      <c r="AA2616" s="84"/>
      <c r="AB2616" s="84"/>
      <c r="AC2616" s="84"/>
      <c r="AD2616" s="84"/>
    </row>
    <row r="2617" spans="1:30">
      <c r="A2617" s="37">
        <v>6.3</v>
      </c>
      <c r="B2617" s="115" t="s">
        <v>156</v>
      </c>
      <c r="C2617" s="115">
        <v>880394714</v>
      </c>
      <c r="D2617" s="115" t="s">
        <v>139</v>
      </c>
      <c r="E2617" s="115" t="s">
        <v>140</v>
      </c>
      <c r="F2617" s="115" t="s">
        <v>11368</v>
      </c>
      <c r="G2617" s="115" t="s">
        <v>35</v>
      </c>
      <c r="H2617" s="37"/>
      <c r="I2617" s="516"/>
      <c r="J2617" s="115">
        <v>6.9</v>
      </c>
      <c r="K2617" s="115"/>
      <c r="L2617" s="37"/>
      <c r="M2617" s="37"/>
      <c r="N2617" s="115"/>
      <c r="O2617" s="115"/>
      <c r="P2617" s="37"/>
      <c r="Q2617" s="37"/>
      <c r="R2617" s="84"/>
      <c r="S2617" s="84"/>
      <c r="T2617" s="84"/>
      <c r="U2617" s="84"/>
      <c r="V2617" s="84"/>
      <c r="W2617" s="84"/>
      <c r="X2617" s="84"/>
      <c r="Y2617" s="84"/>
      <c r="Z2617" s="84"/>
      <c r="AA2617" s="84"/>
      <c r="AB2617" s="84"/>
      <c r="AC2617" s="84"/>
      <c r="AD2617" s="84"/>
    </row>
    <row r="2618" spans="1:30">
      <c r="A2618" s="37">
        <v>6.3</v>
      </c>
      <c r="B2618" s="115" t="s">
        <v>156</v>
      </c>
      <c r="C2618" s="37">
        <v>880500040</v>
      </c>
      <c r="D2618" s="115" t="s">
        <v>139</v>
      </c>
      <c r="E2618" s="115" t="s">
        <v>147</v>
      </c>
      <c r="F2618" s="115" t="s">
        <v>11369</v>
      </c>
      <c r="G2618" s="115" t="s">
        <v>35</v>
      </c>
      <c r="H2618" s="37"/>
      <c r="I2618" s="516"/>
      <c r="J2618" s="115">
        <v>6.9</v>
      </c>
      <c r="K2618" s="115"/>
      <c r="L2618" s="37"/>
      <c r="M2618" s="37"/>
      <c r="N2618" s="115"/>
      <c r="O2618" s="115"/>
      <c r="P2618" s="37"/>
      <c r="Q2618" s="37"/>
      <c r="R2618" s="84"/>
      <c r="S2618" s="84"/>
      <c r="T2618" s="84"/>
      <c r="U2618" s="84"/>
      <c r="V2618" s="84"/>
      <c r="W2618" s="84"/>
      <c r="X2618" s="84"/>
      <c r="Y2618" s="84"/>
      <c r="Z2618" s="84"/>
      <c r="AA2618" s="84"/>
      <c r="AB2618" s="84"/>
      <c r="AC2618" s="84"/>
      <c r="AD2618" s="84"/>
    </row>
    <row r="2619" spans="1:30" ht="34">
      <c r="A2619" s="37">
        <v>6.3</v>
      </c>
      <c r="B2619" s="115" t="s">
        <v>156</v>
      </c>
      <c r="C2619" s="37">
        <v>880723122</v>
      </c>
      <c r="D2619" s="115" t="s">
        <v>139</v>
      </c>
      <c r="E2619" s="115" t="s">
        <v>140</v>
      </c>
      <c r="F2619" s="137" t="s">
        <v>11370</v>
      </c>
      <c r="G2619" s="115"/>
      <c r="H2619" s="37"/>
      <c r="I2619" s="516"/>
      <c r="J2619" s="115"/>
      <c r="K2619" s="115"/>
      <c r="L2619" s="37"/>
      <c r="M2619" s="37"/>
      <c r="N2619" s="115"/>
      <c r="O2619" s="115"/>
      <c r="P2619" s="37"/>
      <c r="Q2619" s="37"/>
      <c r="R2619" s="84"/>
      <c r="S2619" s="84"/>
      <c r="T2619" s="84"/>
      <c r="U2619" s="84"/>
      <c r="V2619" s="84"/>
      <c r="W2619" s="84"/>
      <c r="X2619" s="84"/>
      <c r="Y2619" s="84"/>
      <c r="Z2619" s="84"/>
      <c r="AA2619" s="84"/>
      <c r="AB2619" s="84"/>
      <c r="AC2619" s="84"/>
      <c r="AD2619" s="84"/>
    </row>
    <row r="2620" spans="1:30">
      <c r="A2620" s="37">
        <v>6.3</v>
      </c>
      <c r="B2620" s="115" t="s">
        <v>156</v>
      </c>
      <c r="C2620" s="37">
        <v>880596327</v>
      </c>
      <c r="D2620" s="115" t="s">
        <v>152</v>
      </c>
      <c r="E2620" s="115" t="s">
        <v>147</v>
      </c>
      <c r="F2620" s="115" t="s">
        <v>811</v>
      </c>
      <c r="G2620" s="115" t="s">
        <v>37</v>
      </c>
      <c r="H2620" s="37"/>
      <c r="I2620" s="516"/>
      <c r="J2620" s="115">
        <v>6.9</v>
      </c>
      <c r="K2620" s="115" t="s">
        <v>142</v>
      </c>
      <c r="L2620" s="37"/>
      <c r="M2620" s="37"/>
      <c r="N2620" s="115"/>
      <c r="O2620" s="115">
        <v>461</v>
      </c>
      <c r="P2620" s="37"/>
      <c r="Q2620" s="37"/>
      <c r="R2620" s="84"/>
      <c r="S2620" s="84"/>
      <c r="T2620" s="84"/>
      <c r="U2620" s="84"/>
      <c r="V2620" s="84"/>
      <c r="W2620" s="84"/>
      <c r="X2620" s="84"/>
      <c r="Y2620" s="84"/>
      <c r="Z2620" s="84"/>
      <c r="AA2620" s="84"/>
      <c r="AB2620" s="84"/>
      <c r="AC2620" s="84"/>
      <c r="AD2620" s="84"/>
    </row>
    <row r="2621" spans="1:30">
      <c r="A2621" s="37">
        <v>6.3</v>
      </c>
      <c r="B2621" s="115" t="s">
        <v>156</v>
      </c>
      <c r="C2621" s="37">
        <v>880653204</v>
      </c>
      <c r="D2621" s="115" t="s">
        <v>152</v>
      </c>
      <c r="E2621" s="115" t="s">
        <v>140</v>
      </c>
      <c r="F2621" s="115" t="s">
        <v>11371</v>
      </c>
      <c r="G2621" s="115" t="s">
        <v>35</v>
      </c>
      <c r="H2621" s="37"/>
      <c r="I2621" s="516"/>
      <c r="J2621" s="115" t="s">
        <v>1061</v>
      </c>
      <c r="K2621" s="115"/>
      <c r="L2621" s="37"/>
      <c r="M2621" s="37"/>
      <c r="N2621" s="115"/>
      <c r="O2621" s="115"/>
      <c r="P2621" s="37"/>
      <c r="Q2621" s="37"/>
      <c r="R2621" s="84"/>
      <c r="S2621" s="84"/>
      <c r="T2621" s="84"/>
      <c r="U2621" s="84"/>
      <c r="V2621" s="84"/>
      <c r="W2621" s="84"/>
      <c r="X2621" s="84"/>
      <c r="Y2621" s="84"/>
      <c r="Z2621" s="84"/>
      <c r="AA2621" s="84"/>
      <c r="AB2621" s="84"/>
      <c r="AC2621" s="84"/>
      <c r="AD2621" s="84"/>
    </row>
    <row r="2622" spans="1:30">
      <c r="A2622" s="37">
        <v>6.3</v>
      </c>
      <c r="B2622" s="115" t="s">
        <v>156</v>
      </c>
      <c r="C2622" s="37">
        <v>880544084</v>
      </c>
      <c r="D2622" s="115" t="s">
        <v>152</v>
      </c>
      <c r="E2622" s="115" t="s">
        <v>140</v>
      </c>
      <c r="F2622" s="115" t="s">
        <v>11372</v>
      </c>
      <c r="G2622" s="115" t="s">
        <v>35</v>
      </c>
      <c r="H2622" s="37"/>
      <c r="I2622" s="516"/>
      <c r="J2622" s="115">
        <v>6.9</v>
      </c>
      <c r="K2622" s="115"/>
      <c r="L2622" s="37"/>
      <c r="M2622" s="37"/>
      <c r="N2622" s="115"/>
      <c r="O2622" s="115"/>
      <c r="P2622" s="37"/>
      <c r="Q2622" s="37"/>
      <c r="R2622" s="84"/>
      <c r="S2622" s="84"/>
      <c r="T2622" s="84"/>
      <c r="U2622" s="84"/>
      <c r="V2622" s="84"/>
      <c r="W2622" s="84"/>
      <c r="X2622" s="84"/>
      <c r="Y2622" s="84"/>
      <c r="Z2622" s="84"/>
      <c r="AA2622" s="84"/>
      <c r="AB2622" s="84"/>
      <c r="AC2622" s="84"/>
      <c r="AD2622" s="84"/>
    </row>
    <row r="2623" spans="1:30">
      <c r="A2623" s="37">
        <v>6.3</v>
      </c>
      <c r="B2623" s="115" t="s">
        <v>156</v>
      </c>
      <c r="C2623" s="37">
        <v>880734812</v>
      </c>
      <c r="D2623" s="115" t="s">
        <v>152</v>
      </c>
      <c r="E2623" s="115" t="s">
        <v>147</v>
      </c>
      <c r="F2623" s="115" t="s">
        <v>11373</v>
      </c>
      <c r="G2623" s="115" t="s">
        <v>37</v>
      </c>
      <c r="H2623" s="37"/>
      <c r="I2623" s="516"/>
      <c r="J2623" s="115">
        <v>6.1</v>
      </c>
      <c r="K2623" s="115" t="s">
        <v>142</v>
      </c>
      <c r="L2623" s="37"/>
      <c r="M2623" s="37"/>
      <c r="N2623" s="115"/>
      <c r="O2623" s="115">
        <v>79.5</v>
      </c>
      <c r="P2623" s="37"/>
      <c r="Q2623" s="37"/>
      <c r="R2623" s="84"/>
      <c r="S2623" s="84"/>
      <c r="T2623" s="84"/>
      <c r="U2623" s="84"/>
      <c r="V2623" s="84"/>
      <c r="W2623" s="84"/>
      <c r="X2623" s="84"/>
      <c r="Y2623" s="84"/>
      <c r="Z2623" s="84"/>
      <c r="AA2623" s="84"/>
      <c r="AB2623" s="84"/>
      <c r="AC2623" s="84"/>
      <c r="AD2623" s="84"/>
    </row>
    <row r="2624" spans="1:30">
      <c r="A2624" s="37">
        <v>6.4</v>
      </c>
      <c r="B2624" s="115" t="s">
        <v>156</v>
      </c>
      <c r="C2624" s="37">
        <v>881497116</v>
      </c>
      <c r="D2624" s="115" t="s">
        <v>139</v>
      </c>
      <c r="E2624" s="115" t="s">
        <v>147</v>
      </c>
      <c r="F2624" s="115" t="s">
        <v>86</v>
      </c>
      <c r="G2624" s="115" t="s">
        <v>35</v>
      </c>
      <c r="H2624" s="37"/>
      <c r="I2624" s="109" t="s">
        <v>937</v>
      </c>
      <c r="J2624" s="115">
        <v>6.7</v>
      </c>
      <c r="K2624" s="115" t="s">
        <v>1675</v>
      </c>
      <c r="L2624" s="37"/>
      <c r="M2624" s="37"/>
      <c r="N2624" s="115"/>
      <c r="O2624" s="115">
        <v>593.28</v>
      </c>
      <c r="P2624" s="37"/>
      <c r="Q2624" s="37"/>
      <c r="R2624" s="84"/>
      <c r="S2624" s="84"/>
      <c r="T2624" s="84"/>
      <c r="U2624" s="84"/>
      <c r="V2624" s="84"/>
      <c r="W2624" s="84"/>
      <c r="X2624" s="84"/>
      <c r="Y2624" s="84"/>
      <c r="Z2624" s="84"/>
      <c r="AA2624" s="84"/>
      <c r="AB2624" s="84"/>
      <c r="AC2624" s="84"/>
      <c r="AD2624" s="84"/>
    </row>
    <row r="2625" spans="1:30">
      <c r="A2625" s="37">
        <v>6.4</v>
      </c>
      <c r="B2625" s="115" t="s">
        <v>156</v>
      </c>
      <c r="C2625" s="37">
        <v>880742392</v>
      </c>
      <c r="D2625" s="115" t="s">
        <v>139</v>
      </c>
      <c r="E2625" s="115" t="s">
        <v>147</v>
      </c>
      <c r="F2625" s="115" t="s">
        <v>11374</v>
      </c>
      <c r="G2625" s="115" t="s">
        <v>35</v>
      </c>
      <c r="H2625" s="37"/>
      <c r="I2625" s="109"/>
      <c r="J2625" s="666">
        <v>43990</v>
      </c>
      <c r="K2625" s="115"/>
      <c r="L2625" s="37"/>
      <c r="M2625" s="37"/>
      <c r="N2625" s="115"/>
      <c r="O2625" s="115"/>
      <c r="P2625" s="37"/>
      <c r="Q2625" s="37"/>
      <c r="R2625" s="84"/>
      <c r="S2625" s="84"/>
      <c r="T2625" s="84"/>
      <c r="U2625" s="84"/>
      <c r="V2625" s="84"/>
      <c r="W2625" s="84"/>
      <c r="X2625" s="84"/>
      <c r="Y2625" s="84"/>
      <c r="Z2625" s="84"/>
      <c r="AA2625" s="84"/>
      <c r="AB2625" s="84"/>
      <c r="AC2625" s="84"/>
      <c r="AD2625" s="84"/>
    </row>
    <row r="2626" spans="1:30">
      <c r="A2626" s="37">
        <v>6.4</v>
      </c>
      <c r="B2626" s="115" t="s">
        <v>156</v>
      </c>
      <c r="C2626" s="37">
        <v>880704610</v>
      </c>
      <c r="D2626" s="115" t="s">
        <v>152</v>
      </c>
      <c r="E2626" s="115" t="s">
        <v>140</v>
      </c>
      <c r="F2626" s="115" t="s">
        <v>11375</v>
      </c>
      <c r="G2626" s="115" t="s">
        <v>35</v>
      </c>
      <c r="H2626" s="37"/>
      <c r="I2626" s="109"/>
      <c r="J2626" s="115">
        <v>6.11</v>
      </c>
      <c r="K2626" s="115"/>
      <c r="L2626" s="37"/>
      <c r="M2626" s="37"/>
      <c r="N2626" s="115"/>
      <c r="O2626" s="115"/>
      <c r="P2626" s="37"/>
      <c r="Q2626" s="37"/>
      <c r="R2626" s="84"/>
      <c r="S2626" s="84"/>
      <c r="T2626" s="84"/>
      <c r="U2626" s="84"/>
      <c r="V2626" s="84"/>
      <c r="W2626" s="84"/>
      <c r="X2626" s="84"/>
      <c r="Y2626" s="84"/>
      <c r="Z2626" s="84"/>
      <c r="AA2626" s="84"/>
      <c r="AB2626" s="84"/>
      <c r="AC2626" s="84"/>
      <c r="AD2626" s="84"/>
    </row>
    <row r="2627" spans="1:30">
      <c r="A2627" s="37">
        <v>6.4</v>
      </c>
      <c r="B2627" s="115" t="s">
        <v>156</v>
      </c>
      <c r="C2627" s="37">
        <v>880634619</v>
      </c>
      <c r="D2627" s="115" t="s">
        <v>152</v>
      </c>
      <c r="E2627" s="115" t="s">
        <v>140</v>
      </c>
      <c r="F2627" s="752" t="s">
        <v>11376</v>
      </c>
      <c r="G2627" s="115" t="s">
        <v>35</v>
      </c>
      <c r="H2627" s="37"/>
      <c r="I2627" s="109"/>
      <c r="J2627" s="666">
        <v>43990</v>
      </c>
      <c r="K2627" s="115"/>
      <c r="L2627" s="37"/>
      <c r="M2627" s="37"/>
      <c r="N2627" s="115"/>
      <c r="O2627" s="115"/>
      <c r="P2627" s="37"/>
      <c r="Q2627" s="37"/>
      <c r="R2627" s="84"/>
      <c r="S2627" s="84"/>
      <c r="T2627" s="84"/>
      <c r="U2627" s="84"/>
      <c r="V2627" s="84"/>
      <c r="W2627" s="84"/>
      <c r="X2627" s="84"/>
      <c r="Y2627" s="84"/>
      <c r="Z2627" s="84"/>
      <c r="AA2627" s="84"/>
      <c r="AB2627" s="84"/>
      <c r="AC2627" s="84"/>
      <c r="AD2627" s="84"/>
    </row>
    <row r="2628" spans="1:30">
      <c r="A2628" s="486">
        <v>6.4</v>
      </c>
      <c r="B2628" s="115" t="s">
        <v>156</v>
      </c>
      <c r="C2628" s="37">
        <v>880627194</v>
      </c>
      <c r="D2628" s="115" t="s">
        <v>139</v>
      </c>
      <c r="E2628" s="115" t="s">
        <v>147</v>
      </c>
      <c r="F2628" s="115" t="s">
        <v>11377</v>
      </c>
      <c r="G2628" s="115" t="s">
        <v>35</v>
      </c>
      <c r="H2628" s="37">
        <v>6.8</v>
      </c>
      <c r="I2628" s="109"/>
      <c r="J2628" s="666">
        <v>43990</v>
      </c>
      <c r="K2628" s="115"/>
      <c r="L2628" s="37"/>
      <c r="M2628" s="37"/>
      <c r="N2628" s="115"/>
      <c r="O2628" s="115"/>
      <c r="P2628" s="37"/>
      <c r="Q2628" s="37"/>
      <c r="R2628" s="84"/>
      <c r="S2628" s="84"/>
      <c r="T2628" s="84"/>
      <c r="U2628" s="84"/>
      <c r="V2628" s="84"/>
      <c r="W2628" s="84"/>
      <c r="X2628" s="84"/>
      <c r="Y2628" s="84"/>
      <c r="Z2628" s="84"/>
      <c r="AA2628" s="84"/>
      <c r="AB2628" s="84"/>
      <c r="AC2628" s="84"/>
      <c r="AD2628" s="84"/>
    </row>
    <row r="2629" spans="1:30">
      <c r="A2629" s="486">
        <v>6.4</v>
      </c>
      <c r="B2629" s="115" t="s">
        <v>156</v>
      </c>
      <c r="C2629" s="37">
        <v>880593976</v>
      </c>
      <c r="D2629" s="115" t="s">
        <v>152</v>
      </c>
      <c r="E2629" s="115" t="s">
        <v>140</v>
      </c>
      <c r="F2629" s="115" t="s">
        <v>11375</v>
      </c>
      <c r="G2629" s="115" t="s">
        <v>35</v>
      </c>
      <c r="H2629" s="37"/>
      <c r="I2629" s="486"/>
      <c r="J2629" s="666">
        <v>43990</v>
      </c>
      <c r="K2629" s="486"/>
      <c r="L2629" s="486"/>
      <c r="M2629" s="486"/>
      <c r="N2629" s="486"/>
      <c r="O2629" s="486"/>
      <c r="P2629" s="486"/>
      <c r="Q2629" s="486"/>
      <c r="R2629" s="84"/>
      <c r="S2629" s="84"/>
      <c r="T2629" s="84"/>
      <c r="U2629" s="84"/>
      <c r="V2629" s="84"/>
      <c r="W2629" s="84"/>
      <c r="X2629" s="84"/>
      <c r="Y2629" s="84"/>
      <c r="Z2629" s="84"/>
      <c r="AA2629" s="84"/>
      <c r="AB2629" s="84"/>
      <c r="AC2629" s="84"/>
      <c r="AD2629" s="84"/>
    </row>
    <row r="2630" spans="1:30" ht="51">
      <c r="A2630" s="486">
        <v>6.4</v>
      </c>
      <c r="B2630" s="115" t="s">
        <v>156</v>
      </c>
      <c r="C2630" s="37">
        <v>881915442</v>
      </c>
      <c r="D2630" s="115" t="s">
        <v>139</v>
      </c>
      <c r="E2630" s="115" t="s">
        <v>140</v>
      </c>
      <c r="F2630" s="137" t="s">
        <v>11378</v>
      </c>
      <c r="G2630" s="115" t="s">
        <v>35</v>
      </c>
      <c r="H2630" s="37"/>
      <c r="I2630" s="486"/>
      <c r="J2630" s="747">
        <v>6.1</v>
      </c>
      <c r="K2630" s="486"/>
      <c r="L2630" s="486"/>
      <c r="M2630" s="486"/>
      <c r="N2630" s="486"/>
      <c r="O2630" s="486"/>
      <c r="P2630" s="486"/>
      <c r="Q2630" s="486"/>
      <c r="R2630" s="84"/>
      <c r="S2630" s="84"/>
      <c r="T2630" s="84"/>
      <c r="U2630" s="84"/>
      <c r="V2630" s="84"/>
      <c r="W2630" s="84"/>
      <c r="X2630" s="84"/>
      <c r="Y2630" s="84"/>
      <c r="Z2630" s="84"/>
      <c r="AA2630" s="84"/>
      <c r="AB2630" s="84"/>
      <c r="AC2630" s="84"/>
      <c r="AD2630" s="84"/>
    </row>
    <row r="2631" spans="1:30" ht="30">
      <c r="A2631" s="486">
        <v>6.4</v>
      </c>
      <c r="B2631" s="115" t="s">
        <v>156</v>
      </c>
      <c r="C2631" s="486">
        <v>880511500</v>
      </c>
      <c r="D2631" s="115" t="s">
        <v>152</v>
      </c>
      <c r="E2631" s="115" t="s">
        <v>140</v>
      </c>
      <c r="F2631" s="753" t="s">
        <v>11379</v>
      </c>
      <c r="G2631" s="115" t="s">
        <v>35</v>
      </c>
      <c r="H2631" s="37">
        <v>6.4</v>
      </c>
      <c r="I2631" s="486">
        <v>6.7</v>
      </c>
      <c r="J2631" s="747">
        <v>6.1</v>
      </c>
      <c r="K2631" s="486"/>
      <c r="L2631" s="486"/>
      <c r="M2631" s="486"/>
      <c r="N2631" s="486"/>
      <c r="O2631" s="486">
        <v>285</v>
      </c>
      <c r="P2631" s="486"/>
      <c r="Q2631" s="486"/>
      <c r="R2631" s="84"/>
      <c r="S2631" s="84"/>
      <c r="T2631" s="84"/>
      <c r="U2631" s="84"/>
      <c r="V2631" s="84"/>
      <c r="W2631" s="84"/>
      <c r="X2631" s="84"/>
      <c r="Y2631" s="84"/>
      <c r="Z2631" s="84"/>
      <c r="AA2631" s="84"/>
      <c r="AB2631" s="84"/>
      <c r="AC2631" s="84"/>
      <c r="AD2631" s="84"/>
    </row>
    <row r="2632" spans="1:30">
      <c r="A2632" s="486">
        <v>6.4</v>
      </c>
      <c r="B2632" s="115" t="s">
        <v>156</v>
      </c>
      <c r="C2632" s="37">
        <v>880486002</v>
      </c>
      <c r="D2632" s="115" t="s">
        <v>152</v>
      </c>
      <c r="E2632" s="115" t="s">
        <v>147</v>
      </c>
      <c r="F2632" s="737" t="s">
        <v>11380</v>
      </c>
      <c r="G2632" s="115" t="s">
        <v>35</v>
      </c>
      <c r="H2632" s="37"/>
      <c r="I2632" s="486"/>
      <c r="J2632" s="115" t="s">
        <v>1384</v>
      </c>
      <c r="K2632" s="486"/>
      <c r="L2632" s="486"/>
      <c r="M2632" s="486"/>
      <c r="N2632" s="486"/>
      <c r="O2632" s="486"/>
      <c r="P2632" s="486"/>
      <c r="Q2632" s="486"/>
      <c r="R2632" s="84"/>
      <c r="S2632" s="84"/>
      <c r="T2632" s="84"/>
      <c r="U2632" s="84"/>
      <c r="V2632" s="84"/>
      <c r="W2632" s="84"/>
      <c r="X2632" s="84"/>
      <c r="Y2632" s="84"/>
      <c r="Z2632" s="84"/>
      <c r="AA2632" s="84"/>
      <c r="AB2632" s="84"/>
      <c r="AC2632" s="84"/>
      <c r="AD2632" s="84"/>
    </row>
    <row r="2633" spans="1:30">
      <c r="A2633" s="486">
        <v>6.4</v>
      </c>
      <c r="B2633" s="115" t="s">
        <v>156</v>
      </c>
      <c r="C2633" s="37">
        <v>880475322</v>
      </c>
      <c r="D2633" s="115" t="s">
        <v>152</v>
      </c>
      <c r="E2633" s="115" t="s">
        <v>140</v>
      </c>
      <c r="F2633" s="737" t="s">
        <v>11381</v>
      </c>
      <c r="G2633" s="115" t="s">
        <v>35</v>
      </c>
      <c r="H2633" s="37"/>
      <c r="I2633" s="486"/>
      <c r="J2633" s="486">
        <v>6.11</v>
      </c>
      <c r="K2633" s="486"/>
      <c r="L2633" s="486"/>
      <c r="M2633" s="486"/>
      <c r="N2633" s="486"/>
      <c r="O2633" s="486"/>
      <c r="P2633" s="486"/>
      <c r="Q2633" s="486"/>
      <c r="R2633" s="84"/>
      <c r="S2633" s="84"/>
      <c r="T2633" s="84"/>
      <c r="U2633" s="84"/>
      <c r="V2633" s="84"/>
      <c r="W2633" s="84"/>
      <c r="X2633" s="84"/>
      <c r="Y2633" s="84"/>
      <c r="Z2633" s="84"/>
      <c r="AA2633" s="84"/>
      <c r="AB2633" s="84"/>
      <c r="AC2633" s="84"/>
      <c r="AD2633" s="84"/>
    </row>
    <row r="2634" spans="1:30">
      <c r="A2634" s="37">
        <v>6.4</v>
      </c>
      <c r="B2634" s="115" t="s">
        <v>156</v>
      </c>
      <c r="C2634" s="37">
        <v>880522750</v>
      </c>
      <c r="D2634" s="115" t="s">
        <v>139</v>
      </c>
      <c r="E2634" s="115" t="s">
        <v>147</v>
      </c>
      <c r="F2634" s="115" t="s">
        <v>11382</v>
      </c>
      <c r="G2634" s="115" t="s">
        <v>35</v>
      </c>
      <c r="H2634" s="37"/>
      <c r="I2634" s="486"/>
      <c r="J2634" s="115" t="s">
        <v>1300</v>
      </c>
      <c r="K2634" s="486"/>
      <c r="L2634" s="486"/>
      <c r="M2634" s="486"/>
      <c r="N2634" s="486"/>
      <c r="O2634" s="486"/>
      <c r="P2634" s="486"/>
      <c r="Q2634" s="486"/>
      <c r="R2634" s="84"/>
      <c r="S2634" s="84"/>
      <c r="T2634" s="84"/>
      <c r="U2634" s="84"/>
      <c r="V2634" s="84"/>
      <c r="W2634" s="84"/>
      <c r="X2634" s="84"/>
      <c r="Y2634" s="84"/>
      <c r="Z2634" s="84"/>
      <c r="AA2634" s="84"/>
      <c r="AB2634" s="84"/>
      <c r="AC2634" s="84"/>
      <c r="AD2634" s="84"/>
    </row>
    <row r="2635" spans="1:30">
      <c r="A2635" s="37">
        <v>6.4</v>
      </c>
      <c r="B2635" s="115" t="s">
        <v>156</v>
      </c>
      <c r="C2635" s="37">
        <v>880192853</v>
      </c>
      <c r="D2635" s="115" t="s">
        <v>152</v>
      </c>
      <c r="E2635" s="115" t="s">
        <v>147</v>
      </c>
      <c r="F2635" s="115" t="s">
        <v>11383</v>
      </c>
      <c r="G2635" s="115" t="s">
        <v>35</v>
      </c>
      <c r="H2635" s="37"/>
      <c r="I2635" s="486"/>
      <c r="J2635" s="666">
        <v>43992</v>
      </c>
      <c r="K2635" s="486"/>
      <c r="L2635" s="486"/>
      <c r="M2635" s="486"/>
      <c r="N2635" s="486"/>
      <c r="O2635" s="486"/>
      <c r="P2635" s="486"/>
      <c r="Q2635" s="486"/>
      <c r="R2635" s="84"/>
      <c r="S2635" s="84"/>
      <c r="T2635" s="84"/>
      <c r="U2635" s="84"/>
      <c r="V2635" s="84"/>
      <c r="W2635" s="84"/>
      <c r="X2635" s="84"/>
      <c r="Y2635" s="84"/>
      <c r="Z2635" s="84"/>
      <c r="AA2635" s="84"/>
      <c r="AB2635" s="84"/>
      <c r="AC2635" s="84"/>
      <c r="AD2635" s="84"/>
    </row>
    <row r="2636" spans="1:30" ht="85">
      <c r="A2636" s="262">
        <v>6.4</v>
      </c>
      <c r="B2636" s="115" t="s">
        <v>156</v>
      </c>
      <c r="C2636" s="262">
        <v>880034853</v>
      </c>
      <c r="D2636" s="115" t="s">
        <v>139</v>
      </c>
      <c r="E2636" s="115" t="s">
        <v>140</v>
      </c>
      <c r="F2636" s="137" t="s">
        <v>11384</v>
      </c>
      <c r="G2636" s="115" t="s">
        <v>35</v>
      </c>
      <c r="H2636" s="37"/>
      <c r="I2636" s="115"/>
      <c r="J2636" s="115">
        <v>6.9</v>
      </c>
      <c r="K2636" s="115"/>
      <c r="L2636" s="115"/>
      <c r="M2636" s="115"/>
      <c r="N2636" s="115"/>
      <c r="O2636" s="115"/>
      <c r="P2636" s="115"/>
      <c r="Q2636" s="115"/>
      <c r="R2636" s="84"/>
      <c r="S2636" s="84"/>
      <c r="T2636" s="84"/>
      <c r="U2636" s="84"/>
      <c r="V2636" s="84"/>
      <c r="W2636" s="84"/>
      <c r="X2636" s="84"/>
      <c r="Y2636" s="84"/>
      <c r="Z2636" s="84"/>
      <c r="AA2636" s="84"/>
      <c r="AB2636" s="84"/>
      <c r="AC2636" s="84"/>
      <c r="AD2636" s="84"/>
    </row>
    <row r="2637" spans="1:30" ht="34">
      <c r="A2637" s="37">
        <v>6.4</v>
      </c>
      <c r="B2637" s="115" t="s">
        <v>156</v>
      </c>
      <c r="C2637" s="37">
        <v>880021943</v>
      </c>
      <c r="D2637" s="115" t="s">
        <v>139</v>
      </c>
      <c r="E2637" s="115" t="s">
        <v>140</v>
      </c>
      <c r="F2637" s="137" t="s">
        <v>11385</v>
      </c>
      <c r="G2637" s="115" t="s">
        <v>35</v>
      </c>
      <c r="H2637" s="37"/>
      <c r="I2637" s="486"/>
      <c r="J2637" s="115" t="s">
        <v>1384</v>
      </c>
      <c r="K2637" s="486"/>
      <c r="L2637" s="486"/>
      <c r="M2637" s="486"/>
      <c r="N2637" s="486"/>
      <c r="O2637" s="486"/>
      <c r="P2637" s="486"/>
      <c r="Q2637" s="486"/>
      <c r="R2637" s="84"/>
      <c r="S2637" s="84"/>
      <c r="T2637" s="84"/>
      <c r="U2637" s="84"/>
      <c r="V2637" s="84"/>
      <c r="W2637" s="84"/>
      <c r="X2637" s="84"/>
      <c r="Y2637" s="84"/>
      <c r="Z2637" s="84"/>
      <c r="AA2637" s="84"/>
      <c r="AB2637" s="84"/>
      <c r="AC2637" s="84"/>
      <c r="AD2637" s="84"/>
    </row>
    <row r="2638" spans="1:30">
      <c r="A2638" s="37">
        <v>6.4</v>
      </c>
      <c r="B2638" s="115" t="s">
        <v>156</v>
      </c>
      <c r="C2638" s="37">
        <v>881997745</v>
      </c>
      <c r="D2638" s="115" t="s">
        <v>152</v>
      </c>
      <c r="E2638" s="115" t="s">
        <v>140</v>
      </c>
      <c r="F2638" s="737" t="s">
        <v>11386</v>
      </c>
      <c r="G2638" s="115" t="s">
        <v>35</v>
      </c>
      <c r="H2638" s="37"/>
      <c r="I2638" s="486"/>
      <c r="J2638" s="115" t="s">
        <v>1023</v>
      </c>
      <c r="K2638" s="486"/>
      <c r="L2638" s="486"/>
      <c r="M2638" s="486"/>
      <c r="N2638" s="486"/>
      <c r="O2638" s="486"/>
      <c r="P2638" s="486"/>
      <c r="Q2638" s="486"/>
      <c r="R2638" s="84"/>
      <c r="S2638" s="84"/>
      <c r="T2638" s="84"/>
      <c r="U2638" s="84"/>
      <c r="V2638" s="84"/>
      <c r="W2638" s="84"/>
      <c r="X2638" s="84"/>
      <c r="Y2638" s="84"/>
      <c r="Z2638" s="84"/>
      <c r="AA2638" s="84"/>
      <c r="AB2638" s="84"/>
      <c r="AC2638" s="84"/>
      <c r="AD2638" s="84"/>
    </row>
    <row r="2639" spans="1:30">
      <c r="A2639" s="265">
        <v>43987</v>
      </c>
      <c r="B2639" s="115" t="s">
        <v>156</v>
      </c>
      <c r="C2639" s="37">
        <v>882206300</v>
      </c>
      <c r="D2639" s="115" t="s">
        <v>139</v>
      </c>
      <c r="E2639" s="115" t="s">
        <v>140</v>
      </c>
      <c r="F2639" s="137"/>
      <c r="G2639" s="115"/>
      <c r="H2639" s="37"/>
      <c r="I2639" s="486"/>
      <c r="J2639" s="666">
        <v>43991</v>
      </c>
      <c r="K2639" s="486"/>
      <c r="L2639" s="486"/>
      <c r="M2639" s="115" t="s">
        <v>11387</v>
      </c>
      <c r="N2639" s="486"/>
      <c r="O2639" s="486"/>
      <c r="P2639" s="486"/>
      <c r="Q2639" s="486"/>
      <c r="R2639" s="84"/>
      <c r="S2639" s="84"/>
      <c r="T2639" s="84"/>
      <c r="U2639" s="84"/>
      <c r="V2639" s="84"/>
      <c r="W2639" s="84"/>
      <c r="X2639" s="84"/>
      <c r="Y2639" s="84"/>
      <c r="Z2639" s="84"/>
      <c r="AA2639" s="84"/>
      <c r="AB2639" s="84"/>
      <c r="AC2639" s="84"/>
      <c r="AD2639" s="84"/>
    </row>
    <row r="2640" spans="1:30">
      <c r="A2640" s="265">
        <v>43987</v>
      </c>
      <c r="B2640" s="115" t="s">
        <v>156</v>
      </c>
      <c r="C2640" s="37">
        <v>882072753</v>
      </c>
      <c r="D2640" s="115" t="s">
        <v>139</v>
      </c>
      <c r="E2640" s="115" t="s">
        <v>140</v>
      </c>
      <c r="F2640" s="137"/>
      <c r="G2640" s="115"/>
      <c r="H2640" s="37"/>
      <c r="I2640" s="486"/>
      <c r="J2640" s="666">
        <v>43992</v>
      </c>
      <c r="K2640" s="486"/>
      <c r="L2640" s="486"/>
      <c r="M2640" s="115" t="s">
        <v>363</v>
      </c>
      <c r="N2640" s="486"/>
      <c r="O2640" s="486"/>
      <c r="P2640" s="486"/>
      <c r="Q2640" s="486"/>
      <c r="R2640" s="84"/>
      <c r="S2640" s="84"/>
      <c r="T2640" s="84"/>
      <c r="U2640" s="84"/>
      <c r="V2640" s="84"/>
      <c r="W2640" s="84"/>
      <c r="X2640" s="84"/>
      <c r="Y2640" s="84"/>
      <c r="Z2640" s="84"/>
      <c r="AA2640" s="84"/>
      <c r="AB2640" s="84"/>
      <c r="AC2640" s="84"/>
      <c r="AD2640" s="84"/>
    </row>
    <row r="2641" spans="1:30">
      <c r="A2641" s="265">
        <v>43987</v>
      </c>
      <c r="B2641" s="115" t="s">
        <v>156</v>
      </c>
      <c r="C2641" s="37">
        <v>882022048</v>
      </c>
      <c r="D2641" s="115" t="s">
        <v>139</v>
      </c>
      <c r="E2641" s="115" t="s">
        <v>140</v>
      </c>
      <c r="F2641" s="137"/>
      <c r="G2641" s="115"/>
      <c r="H2641" s="37"/>
      <c r="I2641" s="486"/>
      <c r="J2641" s="666">
        <v>43992</v>
      </c>
      <c r="K2641" s="486"/>
      <c r="L2641" s="486"/>
      <c r="M2641" s="115" t="s">
        <v>11388</v>
      </c>
      <c r="N2641" s="486"/>
      <c r="O2641" s="486"/>
      <c r="P2641" s="486"/>
      <c r="Q2641" s="486"/>
      <c r="R2641" s="84"/>
      <c r="S2641" s="84"/>
      <c r="T2641" s="84"/>
      <c r="U2641" s="84"/>
      <c r="V2641" s="84"/>
      <c r="W2641" s="84"/>
      <c r="X2641" s="84"/>
      <c r="Y2641" s="84"/>
      <c r="Z2641" s="84"/>
      <c r="AA2641" s="84"/>
      <c r="AB2641" s="84"/>
      <c r="AC2641" s="84"/>
      <c r="AD2641" s="84"/>
    </row>
    <row r="2642" spans="1:30">
      <c r="A2642" s="265">
        <v>43987</v>
      </c>
      <c r="B2642" s="115" t="s">
        <v>156</v>
      </c>
      <c r="C2642" s="37">
        <v>880717266</v>
      </c>
      <c r="D2642" s="115" t="s">
        <v>139</v>
      </c>
      <c r="E2642" s="115" t="s">
        <v>147</v>
      </c>
      <c r="F2642" s="137"/>
      <c r="G2642" s="115"/>
      <c r="H2642" s="37"/>
      <c r="I2642" s="265">
        <v>43987</v>
      </c>
      <c r="J2642" s="665">
        <v>43991</v>
      </c>
      <c r="K2642" s="486"/>
      <c r="L2642" s="486"/>
      <c r="M2642" s="115" t="s">
        <v>142</v>
      </c>
      <c r="N2642" s="486"/>
      <c r="O2642" s="486">
        <v>4737</v>
      </c>
      <c r="P2642" s="486"/>
      <c r="Q2642" s="486"/>
      <c r="R2642" s="84"/>
      <c r="S2642" s="84"/>
      <c r="T2642" s="84"/>
      <c r="U2642" s="84"/>
      <c r="V2642" s="84"/>
      <c r="W2642" s="84"/>
      <c r="X2642" s="84"/>
      <c r="Y2642" s="84"/>
      <c r="Z2642" s="84"/>
      <c r="AA2642" s="84"/>
      <c r="AB2642" s="84"/>
      <c r="AC2642" s="84"/>
      <c r="AD2642" s="84"/>
    </row>
    <row r="2643" spans="1:30">
      <c r="A2643" s="265">
        <v>43987</v>
      </c>
      <c r="B2643" s="115" t="s">
        <v>156</v>
      </c>
      <c r="C2643" s="37">
        <v>880661210</v>
      </c>
      <c r="D2643" s="115" t="s">
        <v>139</v>
      </c>
      <c r="E2643" s="115" t="s">
        <v>147</v>
      </c>
      <c r="F2643" s="137"/>
      <c r="G2643" s="115"/>
      <c r="H2643" s="37"/>
      <c r="I2643" s="486"/>
      <c r="J2643" s="665">
        <v>43990</v>
      </c>
      <c r="K2643" s="486"/>
      <c r="L2643" s="486"/>
      <c r="M2643" s="115" t="s">
        <v>142</v>
      </c>
      <c r="N2643" s="486"/>
      <c r="O2643" s="486"/>
      <c r="P2643" s="486"/>
      <c r="Q2643" s="486"/>
      <c r="R2643" s="84"/>
      <c r="S2643" s="84"/>
      <c r="T2643" s="84"/>
      <c r="U2643" s="84"/>
      <c r="V2643" s="84"/>
      <c r="W2643" s="84"/>
      <c r="X2643" s="84"/>
      <c r="Y2643" s="84"/>
      <c r="Z2643" s="84"/>
      <c r="AA2643" s="84"/>
      <c r="AB2643" s="84"/>
      <c r="AC2643" s="84"/>
      <c r="AD2643" s="84"/>
    </row>
    <row r="2644" spans="1:30">
      <c r="A2644" s="265">
        <v>43987</v>
      </c>
      <c r="B2644" s="115" t="s">
        <v>156</v>
      </c>
      <c r="C2644" s="37">
        <v>880135282</v>
      </c>
      <c r="D2644" s="115" t="s">
        <v>139</v>
      </c>
      <c r="E2644" s="115" t="s">
        <v>140</v>
      </c>
      <c r="F2644" s="137"/>
      <c r="G2644" s="115"/>
      <c r="H2644" s="37"/>
      <c r="I2644" s="486"/>
      <c r="J2644" s="666">
        <v>43992</v>
      </c>
      <c r="K2644" s="486"/>
      <c r="L2644" s="486"/>
      <c r="M2644" s="115" t="s">
        <v>168</v>
      </c>
      <c r="N2644" s="486"/>
      <c r="O2644" s="486"/>
      <c r="P2644" s="486"/>
      <c r="Q2644" s="486"/>
      <c r="R2644" s="84"/>
      <c r="S2644" s="84"/>
      <c r="T2644" s="84"/>
      <c r="U2644" s="84"/>
      <c r="V2644" s="84"/>
      <c r="W2644" s="84"/>
      <c r="X2644" s="84"/>
      <c r="Y2644" s="84"/>
      <c r="Z2644" s="84"/>
      <c r="AA2644" s="84"/>
      <c r="AB2644" s="84"/>
      <c r="AC2644" s="84"/>
      <c r="AD2644" s="84"/>
    </row>
    <row r="2645" spans="1:30">
      <c r="A2645" s="265">
        <v>43987</v>
      </c>
      <c r="B2645" s="115" t="s">
        <v>156</v>
      </c>
      <c r="C2645" s="37">
        <v>880080343</v>
      </c>
      <c r="D2645" s="115" t="s">
        <v>139</v>
      </c>
      <c r="E2645" s="115" t="s">
        <v>147</v>
      </c>
      <c r="F2645" s="137"/>
      <c r="G2645" s="115"/>
      <c r="H2645" s="37"/>
      <c r="I2645" s="486"/>
      <c r="J2645" s="665">
        <v>43991</v>
      </c>
      <c r="K2645" s="486"/>
      <c r="L2645" s="486"/>
      <c r="M2645" s="115" t="s">
        <v>142</v>
      </c>
      <c r="N2645" s="486"/>
      <c r="O2645" s="486"/>
      <c r="P2645" s="486"/>
      <c r="Q2645" s="486"/>
      <c r="R2645" s="84"/>
      <c r="S2645" s="84"/>
      <c r="T2645" s="84"/>
      <c r="U2645" s="84"/>
      <c r="V2645" s="84"/>
      <c r="W2645" s="84"/>
      <c r="X2645" s="84"/>
      <c r="Y2645" s="84"/>
      <c r="Z2645" s="84"/>
      <c r="AA2645" s="84"/>
      <c r="AB2645" s="84"/>
      <c r="AC2645" s="84"/>
      <c r="AD2645" s="84"/>
    </row>
    <row r="2646" spans="1:30">
      <c r="A2646" s="265">
        <v>43987</v>
      </c>
      <c r="B2646" s="115" t="s">
        <v>156</v>
      </c>
      <c r="C2646" s="37">
        <v>880385604</v>
      </c>
      <c r="D2646" s="115" t="s">
        <v>152</v>
      </c>
      <c r="E2646" s="115" t="s">
        <v>140</v>
      </c>
      <c r="F2646" s="137"/>
      <c r="G2646" s="115"/>
      <c r="H2646" s="37"/>
      <c r="I2646" s="486"/>
      <c r="J2646" s="665">
        <v>43990</v>
      </c>
      <c r="K2646" s="486"/>
      <c r="L2646" s="486"/>
      <c r="M2646" s="115"/>
      <c r="N2646" s="486"/>
      <c r="O2646" s="486"/>
      <c r="P2646" s="486"/>
      <c r="Q2646" s="486"/>
      <c r="R2646" s="84"/>
      <c r="S2646" s="84"/>
      <c r="T2646" s="84"/>
      <c r="U2646" s="84"/>
      <c r="V2646" s="84"/>
      <c r="W2646" s="84"/>
      <c r="X2646" s="84"/>
      <c r="Y2646" s="84"/>
      <c r="Z2646" s="84"/>
      <c r="AA2646" s="84"/>
      <c r="AB2646" s="84"/>
      <c r="AC2646" s="84"/>
      <c r="AD2646" s="84"/>
    </row>
    <row r="2647" spans="1:30">
      <c r="A2647" s="265">
        <v>43987</v>
      </c>
      <c r="B2647" s="115" t="s">
        <v>156</v>
      </c>
      <c r="C2647" s="37">
        <v>880064166</v>
      </c>
      <c r="D2647" s="115" t="s">
        <v>152</v>
      </c>
      <c r="E2647" s="115" t="s">
        <v>140</v>
      </c>
      <c r="F2647" s="137"/>
      <c r="G2647" s="115"/>
      <c r="H2647" s="37"/>
      <c r="I2647" s="486"/>
      <c r="J2647" s="666">
        <v>43993</v>
      </c>
      <c r="K2647" s="486"/>
      <c r="L2647" s="486"/>
      <c r="M2647" s="115" t="s">
        <v>225</v>
      </c>
      <c r="N2647" s="486"/>
      <c r="O2647" s="486"/>
      <c r="P2647" s="486"/>
      <c r="Q2647" s="486"/>
      <c r="R2647" s="84"/>
      <c r="S2647" s="84"/>
      <c r="T2647" s="84"/>
      <c r="U2647" s="84"/>
      <c r="V2647" s="84"/>
      <c r="W2647" s="84"/>
      <c r="X2647" s="84"/>
      <c r="Y2647" s="84"/>
      <c r="Z2647" s="84"/>
      <c r="AA2647" s="84"/>
      <c r="AB2647" s="84"/>
      <c r="AC2647" s="84"/>
      <c r="AD2647" s="84"/>
    </row>
    <row r="2648" spans="1:30">
      <c r="A2648" s="265">
        <v>43987</v>
      </c>
      <c r="B2648" s="115" t="s">
        <v>156</v>
      </c>
      <c r="C2648" s="37">
        <v>881749760</v>
      </c>
      <c r="D2648" s="115" t="s">
        <v>139</v>
      </c>
      <c r="E2648" s="115" t="s">
        <v>147</v>
      </c>
      <c r="F2648" s="137"/>
      <c r="G2648" s="115"/>
      <c r="H2648" s="37"/>
      <c r="I2648" s="486"/>
      <c r="J2648" s="666">
        <v>44010</v>
      </c>
      <c r="K2648" s="486"/>
      <c r="L2648" s="486"/>
      <c r="M2648" s="115"/>
      <c r="N2648" s="486"/>
      <c r="O2648" s="486"/>
      <c r="P2648" s="486"/>
      <c r="Q2648" s="486"/>
      <c r="R2648" s="84"/>
      <c r="S2648" s="84"/>
      <c r="T2648" s="84"/>
      <c r="U2648" s="84"/>
      <c r="V2648" s="84"/>
      <c r="W2648" s="84"/>
      <c r="X2648" s="84"/>
      <c r="Y2648" s="84"/>
      <c r="Z2648" s="84"/>
      <c r="AA2648" s="84"/>
      <c r="AB2648" s="84"/>
      <c r="AC2648" s="84"/>
      <c r="AD2648" s="84"/>
    </row>
    <row r="2649" spans="1:30">
      <c r="A2649" s="265">
        <v>43987</v>
      </c>
      <c r="B2649" s="115" t="s">
        <v>156</v>
      </c>
      <c r="C2649" s="37">
        <v>882178439</v>
      </c>
      <c r="D2649" s="115" t="s">
        <v>152</v>
      </c>
      <c r="E2649" s="115" t="s">
        <v>140</v>
      </c>
      <c r="F2649" s="137"/>
      <c r="G2649" s="115"/>
      <c r="H2649" s="37"/>
      <c r="I2649" s="486"/>
      <c r="J2649" s="666">
        <v>43993</v>
      </c>
      <c r="K2649" s="486"/>
      <c r="L2649" s="486"/>
      <c r="M2649" s="115"/>
      <c r="N2649" s="486"/>
      <c r="O2649" s="486"/>
      <c r="P2649" s="486"/>
      <c r="Q2649" s="486"/>
      <c r="R2649" s="84"/>
      <c r="S2649" s="84"/>
      <c r="T2649" s="84"/>
      <c r="U2649" s="84"/>
      <c r="V2649" s="84"/>
      <c r="W2649" s="84"/>
      <c r="X2649" s="84"/>
      <c r="Y2649" s="84"/>
      <c r="Z2649" s="84"/>
      <c r="AA2649" s="84"/>
      <c r="AB2649" s="84"/>
      <c r="AC2649" s="84"/>
      <c r="AD2649" s="84"/>
    </row>
    <row r="2650" spans="1:30">
      <c r="A2650" s="265">
        <v>43990</v>
      </c>
      <c r="B2650" s="115" t="s">
        <v>156</v>
      </c>
      <c r="C2650" s="37">
        <v>881788857</v>
      </c>
      <c r="D2650" s="115" t="s">
        <v>139</v>
      </c>
      <c r="E2650" s="115" t="s">
        <v>140</v>
      </c>
      <c r="F2650" s="137"/>
      <c r="G2650" s="115"/>
      <c r="H2650" s="265"/>
      <c r="I2650" s="666"/>
      <c r="J2650" s="666">
        <v>43993</v>
      </c>
      <c r="K2650" s="486"/>
      <c r="L2650" s="486"/>
      <c r="M2650" s="115" t="s">
        <v>11389</v>
      </c>
      <c r="N2650" s="486"/>
      <c r="O2650" s="486">
        <v>3273.48</v>
      </c>
      <c r="P2650" s="486"/>
      <c r="Q2650" s="486"/>
      <c r="R2650" s="84"/>
      <c r="S2650" s="84"/>
      <c r="T2650" s="84"/>
      <c r="U2650" s="84"/>
      <c r="V2650" s="84"/>
      <c r="W2650" s="84"/>
      <c r="X2650" s="84"/>
      <c r="Y2650" s="84"/>
      <c r="Z2650" s="84"/>
      <c r="AA2650" s="84"/>
      <c r="AB2650" s="84"/>
      <c r="AC2650" s="84"/>
      <c r="AD2650" s="84"/>
    </row>
    <row r="2651" spans="1:30">
      <c r="A2651" s="265">
        <v>43990</v>
      </c>
      <c r="B2651" s="115" t="s">
        <v>156</v>
      </c>
      <c r="C2651" s="37">
        <v>880848299</v>
      </c>
      <c r="D2651" s="115" t="s">
        <v>139</v>
      </c>
      <c r="E2651" s="115" t="s">
        <v>147</v>
      </c>
      <c r="F2651" s="137"/>
      <c r="G2651" s="115"/>
      <c r="H2651" s="265"/>
      <c r="I2651" s="666"/>
      <c r="J2651" s="666">
        <v>43994</v>
      </c>
      <c r="K2651" s="486"/>
      <c r="L2651" s="486"/>
      <c r="M2651" s="115" t="s">
        <v>142</v>
      </c>
      <c r="N2651" s="486"/>
      <c r="O2651" s="486"/>
      <c r="P2651" s="486"/>
      <c r="Q2651" s="486"/>
      <c r="R2651" s="84"/>
      <c r="S2651" s="84"/>
      <c r="T2651" s="84"/>
      <c r="U2651" s="84"/>
      <c r="V2651" s="84"/>
      <c r="W2651" s="84"/>
      <c r="X2651" s="84"/>
      <c r="Y2651" s="84"/>
      <c r="Z2651" s="84"/>
      <c r="AA2651" s="84"/>
      <c r="AB2651" s="84"/>
      <c r="AC2651" s="84"/>
      <c r="AD2651" s="84"/>
    </row>
    <row r="2652" spans="1:30">
      <c r="A2652" s="265">
        <v>43990</v>
      </c>
      <c r="B2652" s="115" t="s">
        <v>156</v>
      </c>
      <c r="C2652" s="37">
        <v>880002894</v>
      </c>
      <c r="D2652" s="115" t="s">
        <v>139</v>
      </c>
      <c r="E2652" s="115" t="s">
        <v>147</v>
      </c>
      <c r="F2652" s="137"/>
      <c r="G2652" s="115"/>
      <c r="H2652" s="265"/>
      <c r="I2652" s="666"/>
      <c r="J2652" s="666">
        <v>43994</v>
      </c>
      <c r="K2652" s="486"/>
      <c r="L2652" s="486"/>
      <c r="M2652" s="115"/>
      <c r="N2652" s="486"/>
      <c r="O2652" s="486"/>
      <c r="P2652" s="486"/>
      <c r="Q2652" s="486"/>
      <c r="R2652" s="84"/>
      <c r="S2652" s="84"/>
      <c r="T2652" s="84"/>
      <c r="U2652" s="84"/>
      <c r="V2652" s="84"/>
      <c r="W2652" s="84"/>
      <c r="X2652" s="84"/>
      <c r="Y2652" s="84"/>
      <c r="Z2652" s="84"/>
      <c r="AA2652" s="84"/>
      <c r="AB2652" s="84"/>
      <c r="AC2652" s="84"/>
      <c r="AD2652" s="84"/>
    </row>
    <row r="2653" spans="1:30">
      <c r="A2653" s="265">
        <v>43990</v>
      </c>
      <c r="B2653" s="115" t="s">
        <v>156</v>
      </c>
      <c r="C2653" s="37">
        <v>882182120</v>
      </c>
      <c r="D2653" s="115" t="s">
        <v>139</v>
      </c>
      <c r="E2653" s="115" t="s">
        <v>140</v>
      </c>
      <c r="F2653" s="137"/>
      <c r="G2653" s="115"/>
      <c r="H2653" s="265"/>
      <c r="I2653" s="666"/>
      <c r="J2653" s="666">
        <v>43994</v>
      </c>
      <c r="K2653" s="486"/>
      <c r="L2653" s="486"/>
      <c r="M2653" s="115"/>
      <c r="N2653" s="486"/>
      <c r="O2653" s="486"/>
      <c r="P2653" s="486"/>
      <c r="Q2653" s="486"/>
      <c r="R2653" s="84"/>
      <c r="S2653" s="84"/>
      <c r="T2653" s="84"/>
      <c r="U2653" s="84"/>
      <c r="V2653" s="84"/>
      <c r="W2653" s="84"/>
      <c r="X2653" s="84"/>
      <c r="Y2653" s="84"/>
      <c r="Z2653" s="84"/>
      <c r="AA2653" s="84"/>
      <c r="AB2653" s="84"/>
      <c r="AC2653" s="84"/>
      <c r="AD2653" s="84"/>
    </row>
    <row r="2654" spans="1:30">
      <c r="A2654" s="265">
        <v>43990</v>
      </c>
      <c r="B2654" s="115" t="s">
        <v>156</v>
      </c>
      <c r="C2654" s="37">
        <v>880262058</v>
      </c>
      <c r="D2654" s="115" t="s">
        <v>139</v>
      </c>
      <c r="E2654" s="115" t="s">
        <v>140</v>
      </c>
      <c r="F2654" s="137"/>
      <c r="G2654" s="115"/>
      <c r="H2654" s="265"/>
      <c r="I2654" s="666"/>
      <c r="J2654" s="666">
        <v>43992</v>
      </c>
      <c r="K2654" s="486"/>
      <c r="L2654" s="486"/>
      <c r="M2654" s="115"/>
      <c r="N2654" s="486"/>
      <c r="O2654" s="486"/>
      <c r="P2654" s="486"/>
      <c r="Q2654" s="486"/>
      <c r="R2654" s="84"/>
      <c r="S2654" s="84"/>
      <c r="T2654" s="84"/>
      <c r="U2654" s="84"/>
      <c r="V2654" s="84"/>
      <c r="W2654" s="84"/>
      <c r="X2654" s="84"/>
      <c r="Y2654" s="84"/>
      <c r="Z2654" s="84"/>
      <c r="AA2654" s="84"/>
      <c r="AB2654" s="84"/>
      <c r="AC2654" s="84"/>
      <c r="AD2654" s="84"/>
    </row>
    <row r="2655" spans="1:30">
      <c r="A2655" s="265">
        <v>43990</v>
      </c>
      <c r="B2655" s="115" t="s">
        <v>156</v>
      </c>
      <c r="C2655" s="37">
        <v>880295093</v>
      </c>
      <c r="D2655" s="115" t="s">
        <v>139</v>
      </c>
      <c r="E2655" s="115" t="s">
        <v>140</v>
      </c>
      <c r="F2655" s="137"/>
      <c r="G2655" s="115"/>
      <c r="H2655" s="265"/>
      <c r="I2655" s="666"/>
      <c r="J2655" s="666">
        <v>43994</v>
      </c>
      <c r="K2655" s="486"/>
      <c r="L2655" s="486"/>
      <c r="M2655" s="115"/>
      <c r="N2655" s="486"/>
      <c r="O2655" s="486"/>
      <c r="P2655" s="486"/>
      <c r="Q2655" s="486"/>
      <c r="R2655" s="84"/>
      <c r="S2655" s="84"/>
      <c r="T2655" s="84"/>
      <c r="U2655" s="84"/>
      <c r="V2655" s="84"/>
      <c r="W2655" s="84"/>
      <c r="X2655" s="84"/>
      <c r="Y2655" s="84"/>
      <c r="Z2655" s="84"/>
      <c r="AA2655" s="84"/>
      <c r="AB2655" s="84"/>
      <c r="AC2655" s="84"/>
      <c r="AD2655" s="84"/>
    </row>
    <row r="2656" spans="1:30">
      <c r="A2656" s="265">
        <v>43990</v>
      </c>
      <c r="B2656" s="115" t="s">
        <v>156</v>
      </c>
      <c r="C2656" s="37">
        <v>880033006</v>
      </c>
      <c r="D2656" s="115" t="s">
        <v>139</v>
      </c>
      <c r="E2656" s="115" t="s">
        <v>147</v>
      </c>
      <c r="F2656" s="115"/>
      <c r="G2656" s="115"/>
      <c r="H2656" s="115"/>
      <c r="I2656" s="486"/>
      <c r="J2656" s="666">
        <v>43997</v>
      </c>
      <c r="K2656" s="486"/>
      <c r="L2656" s="486"/>
      <c r="M2656" s="115"/>
      <c r="N2656" s="37"/>
      <c r="O2656" s="37">
        <v>419.7</v>
      </c>
      <c r="P2656" s="486"/>
      <c r="Q2656" s="486"/>
      <c r="R2656" s="84"/>
      <c r="S2656" s="84"/>
      <c r="T2656" s="84"/>
      <c r="U2656" s="84"/>
      <c r="V2656" s="84"/>
      <c r="W2656" s="84"/>
      <c r="X2656" s="84"/>
      <c r="Y2656" s="84"/>
      <c r="Z2656" s="84"/>
      <c r="AA2656" s="84"/>
      <c r="AB2656" s="84"/>
      <c r="AC2656" s="84"/>
      <c r="AD2656" s="84"/>
    </row>
    <row r="2657" spans="1:30">
      <c r="A2657" s="265">
        <v>43991</v>
      </c>
      <c r="B2657" s="115" t="s">
        <v>156</v>
      </c>
      <c r="C2657" s="37">
        <v>882044730</v>
      </c>
      <c r="D2657" s="115" t="s">
        <v>139</v>
      </c>
      <c r="E2657" s="115" t="s">
        <v>140</v>
      </c>
      <c r="F2657" s="137"/>
      <c r="G2657" s="115"/>
      <c r="H2657" s="665">
        <v>43991</v>
      </c>
      <c r="I2657" s="486"/>
      <c r="J2657" s="666">
        <v>43997</v>
      </c>
      <c r="K2657" s="486"/>
      <c r="L2657" s="486"/>
      <c r="M2657" s="115"/>
      <c r="N2657" s="486"/>
      <c r="O2657" s="486"/>
      <c r="P2657" s="486"/>
      <c r="Q2657" s="486"/>
      <c r="R2657" s="84"/>
      <c r="S2657" s="84"/>
      <c r="T2657" s="84"/>
      <c r="U2657" s="84"/>
      <c r="V2657" s="84"/>
      <c r="W2657" s="84"/>
      <c r="X2657" s="84"/>
      <c r="Y2657" s="84"/>
      <c r="Z2657" s="84"/>
      <c r="AA2657" s="84"/>
      <c r="AB2657" s="84"/>
      <c r="AC2657" s="84"/>
      <c r="AD2657" s="84"/>
    </row>
    <row r="2658" spans="1:30">
      <c r="A2658" s="265">
        <v>43991</v>
      </c>
      <c r="B2658" s="115" t="s">
        <v>156</v>
      </c>
      <c r="C2658" s="37">
        <v>881421359</v>
      </c>
      <c r="D2658" s="115" t="s">
        <v>139</v>
      </c>
      <c r="E2658" s="115" t="s">
        <v>147</v>
      </c>
      <c r="F2658" s="137"/>
      <c r="G2658" s="115"/>
      <c r="H2658" s="265"/>
      <c r="I2658" s="666"/>
      <c r="J2658" s="666">
        <v>43997</v>
      </c>
      <c r="K2658" s="486"/>
      <c r="L2658" s="486"/>
      <c r="M2658" s="115"/>
      <c r="N2658" s="486"/>
      <c r="O2658" s="486"/>
      <c r="P2658" s="486"/>
      <c r="Q2658" s="486"/>
      <c r="R2658" s="84"/>
      <c r="S2658" s="84"/>
      <c r="T2658" s="84"/>
      <c r="U2658" s="84"/>
      <c r="V2658" s="84"/>
      <c r="W2658" s="84"/>
      <c r="X2658" s="84"/>
      <c r="Y2658" s="84"/>
      <c r="Z2658" s="84"/>
      <c r="AA2658" s="84"/>
      <c r="AB2658" s="84"/>
      <c r="AC2658" s="84"/>
      <c r="AD2658" s="84"/>
    </row>
    <row r="2659" spans="1:30">
      <c r="A2659" s="265">
        <v>43991</v>
      </c>
      <c r="B2659" s="115" t="s">
        <v>156</v>
      </c>
      <c r="C2659" s="37">
        <v>880361222</v>
      </c>
      <c r="D2659" s="115" t="s">
        <v>139</v>
      </c>
      <c r="E2659" s="115" t="s">
        <v>140</v>
      </c>
      <c r="F2659" s="137"/>
      <c r="G2659" s="115"/>
      <c r="H2659" s="265"/>
      <c r="I2659" s="666"/>
      <c r="J2659" s="665">
        <v>43997</v>
      </c>
      <c r="K2659" s="486"/>
      <c r="L2659" s="486"/>
      <c r="M2659" s="115"/>
      <c r="N2659" s="486"/>
      <c r="O2659" s="486"/>
      <c r="P2659" s="486"/>
      <c r="Q2659" s="486"/>
      <c r="R2659" s="84"/>
      <c r="S2659" s="84"/>
      <c r="T2659" s="84"/>
      <c r="U2659" s="84"/>
      <c r="V2659" s="84"/>
      <c r="W2659" s="84"/>
      <c r="X2659" s="84"/>
      <c r="Y2659" s="84"/>
      <c r="Z2659" s="84"/>
      <c r="AA2659" s="84"/>
      <c r="AB2659" s="84"/>
      <c r="AC2659" s="84"/>
      <c r="AD2659" s="84"/>
    </row>
    <row r="2660" spans="1:30">
      <c r="A2660" s="265">
        <v>43991</v>
      </c>
      <c r="B2660" s="115" t="s">
        <v>156</v>
      </c>
      <c r="C2660" s="37">
        <v>880784414</v>
      </c>
      <c r="D2660" s="115" t="s">
        <v>139</v>
      </c>
      <c r="E2660" s="115" t="s">
        <v>147</v>
      </c>
      <c r="F2660" s="137"/>
      <c r="G2660" s="115"/>
      <c r="H2660" s="265"/>
      <c r="I2660" s="666"/>
      <c r="J2660" s="665">
        <v>43994</v>
      </c>
      <c r="K2660" s="486"/>
      <c r="L2660" s="486"/>
      <c r="M2660" s="115"/>
      <c r="N2660" s="486"/>
      <c r="O2660" s="486"/>
      <c r="P2660" s="486"/>
      <c r="Q2660" s="486"/>
      <c r="R2660" s="84"/>
      <c r="S2660" s="84"/>
      <c r="T2660" s="84"/>
      <c r="U2660" s="84"/>
      <c r="V2660" s="84"/>
      <c r="W2660" s="84"/>
      <c r="X2660" s="84"/>
      <c r="Y2660" s="84"/>
      <c r="Z2660" s="84"/>
      <c r="AA2660" s="84"/>
      <c r="AB2660" s="84"/>
      <c r="AC2660" s="84"/>
      <c r="AD2660" s="84"/>
    </row>
    <row r="2661" spans="1:30">
      <c r="A2661" s="265">
        <v>43991</v>
      </c>
      <c r="B2661" s="115" t="s">
        <v>156</v>
      </c>
      <c r="C2661" s="37">
        <v>880511616</v>
      </c>
      <c r="D2661" s="115" t="s">
        <v>139</v>
      </c>
      <c r="E2661" s="115" t="s">
        <v>140</v>
      </c>
      <c r="F2661" s="137"/>
      <c r="G2661" s="115"/>
      <c r="H2661" s="265"/>
      <c r="I2661" s="666"/>
      <c r="J2661" s="665">
        <v>43999</v>
      </c>
      <c r="K2661" s="486"/>
      <c r="L2661" s="486"/>
      <c r="M2661" s="115"/>
      <c r="N2661" s="486"/>
      <c r="O2661" s="486"/>
      <c r="P2661" s="486"/>
      <c r="Q2661" s="486"/>
      <c r="R2661" s="84"/>
      <c r="S2661" s="84"/>
      <c r="T2661" s="84"/>
      <c r="U2661" s="84"/>
      <c r="V2661" s="84"/>
      <c r="W2661" s="84"/>
      <c r="X2661" s="84"/>
      <c r="Y2661" s="84"/>
      <c r="Z2661" s="84"/>
      <c r="AA2661" s="84"/>
      <c r="AB2661" s="84"/>
      <c r="AC2661" s="84"/>
      <c r="AD2661" s="84"/>
    </row>
    <row r="2662" spans="1:30">
      <c r="A2662" s="265">
        <v>43991</v>
      </c>
      <c r="B2662" s="115" t="s">
        <v>156</v>
      </c>
      <c r="C2662" s="37">
        <v>880970157</v>
      </c>
      <c r="D2662" s="115" t="s">
        <v>139</v>
      </c>
      <c r="E2662" s="115" t="s">
        <v>140</v>
      </c>
      <c r="F2662" s="137"/>
      <c r="G2662" s="115"/>
      <c r="H2662" s="265"/>
      <c r="I2662" s="666"/>
      <c r="J2662" s="665">
        <v>43997</v>
      </c>
      <c r="K2662" s="486"/>
      <c r="L2662" s="486"/>
      <c r="M2662" s="115"/>
      <c r="N2662" s="486"/>
      <c r="O2662" s="486"/>
      <c r="P2662" s="486"/>
      <c r="Q2662" s="486"/>
      <c r="R2662" s="84"/>
      <c r="S2662" s="84"/>
      <c r="T2662" s="84"/>
      <c r="U2662" s="84"/>
      <c r="V2662" s="84"/>
      <c r="W2662" s="84"/>
      <c r="X2662" s="84"/>
      <c r="Y2662" s="84"/>
      <c r="Z2662" s="84"/>
      <c r="AA2662" s="84"/>
      <c r="AB2662" s="84"/>
      <c r="AC2662" s="84"/>
      <c r="AD2662" s="84"/>
    </row>
    <row r="2663" spans="1:30">
      <c r="A2663" s="265">
        <v>43991</v>
      </c>
      <c r="B2663" s="115" t="s">
        <v>156</v>
      </c>
      <c r="C2663" s="37">
        <v>880035119</v>
      </c>
      <c r="D2663" s="115" t="s">
        <v>139</v>
      </c>
      <c r="E2663" s="115" t="s">
        <v>140</v>
      </c>
      <c r="F2663" s="137"/>
      <c r="G2663" s="115"/>
      <c r="H2663" s="265"/>
      <c r="I2663" s="666"/>
      <c r="J2663" s="665">
        <v>43997</v>
      </c>
      <c r="K2663" s="486"/>
      <c r="L2663" s="486"/>
      <c r="M2663" s="115"/>
      <c r="N2663" s="486"/>
      <c r="O2663" s="486"/>
      <c r="P2663" s="486"/>
      <c r="Q2663" s="486"/>
      <c r="R2663" s="84"/>
      <c r="S2663" s="84"/>
      <c r="T2663" s="84"/>
      <c r="U2663" s="84"/>
      <c r="V2663" s="84"/>
      <c r="W2663" s="84"/>
      <c r="X2663" s="84"/>
      <c r="Y2663" s="84"/>
      <c r="Z2663" s="84"/>
      <c r="AA2663" s="84"/>
      <c r="AB2663" s="84"/>
      <c r="AC2663" s="84"/>
      <c r="AD2663" s="84"/>
    </row>
    <row r="2664" spans="1:30">
      <c r="A2664" s="265">
        <v>43991</v>
      </c>
      <c r="B2664" s="115" t="s">
        <v>156</v>
      </c>
      <c r="C2664" s="37">
        <v>880764787</v>
      </c>
      <c r="D2664" s="115" t="s">
        <v>139</v>
      </c>
      <c r="E2664" s="115" t="s">
        <v>147</v>
      </c>
      <c r="F2664" s="137"/>
      <c r="G2664" s="115"/>
      <c r="H2664" s="265"/>
      <c r="I2664" s="666"/>
      <c r="J2664" s="665">
        <v>43997</v>
      </c>
      <c r="K2664" s="486"/>
      <c r="L2664" s="486"/>
      <c r="M2664" s="115"/>
      <c r="N2664" s="486"/>
      <c r="O2664" s="486"/>
      <c r="P2664" s="486"/>
      <c r="Q2664" s="486"/>
      <c r="R2664" s="84"/>
      <c r="S2664" s="84"/>
      <c r="T2664" s="84"/>
      <c r="U2664" s="84"/>
      <c r="V2664" s="84"/>
      <c r="W2664" s="84"/>
      <c r="X2664" s="84"/>
      <c r="Y2664" s="84"/>
      <c r="Z2664" s="84"/>
      <c r="AA2664" s="84"/>
      <c r="AB2664" s="84"/>
      <c r="AC2664" s="84"/>
      <c r="AD2664" s="84"/>
    </row>
    <row r="2665" spans="1:30">
      <c r="A2665" s="265">
        <v>43991</v>
      </c>
      <c r="B2665" s="115" t="s">
        <v>156</v>
      </c>
      <c r="C2665" s="37">
        <v>881602174</v>
      </c>
      <c r="D2665" s="115" t="s">
        <v>139</v>
      </c>
      <c r="E2665" s="115" t="s">
        <v>140</v>
      </c>
      <c r="F2665" s="137"/>
      <c r="G2665" s="115"/>
      <c r="H2665" s="265"/>
      <c r="I2665" s="666"/>
      <c r="J2665" s="665">
        <v>43992</v>
      </c>
      <c r="K2665" s="486"/>
      <c r="L2665" s="486"/>
      <c r="M2665" s="115"/>
      <c r="N2665" s="486"/>
      <c r="O2665" s="486"/>
      <c r="P2665" s="486"/>
      <c r="Q2665" s="486"/>
      <c r="R2665" s="84"/>
      <c r="S2665" s="84"/>
      <c r="T2665" s="84"/>
      <c r="U2665" s="84"/>
      <c r="V2665" s="84"/>
      <c r="W2665" s="84"/>
      <c r="X2665" s="84"/>
      <c r="Y2665" s="84"/>
      <c r="Z2665" s="84"/>
      <c r="AA2665" s="84"/>
      <c r="AB2665" s="84"/>
      <c r="AC2665" s="84"/>
      <c r="AD2665" s="84"/>
    </row>
    <row r="2666" spans="1:30">
      <c r="A2666" s="265">
        <v>43992</v>
      </c>
      <c r="B2666" s="115" t="s">
        <v>156</v>
      </c>
      <c r="C2666" s="486">
        <v>882120535</v>
      </c>
      <c r="D2666" s="115" t="s">
        <v>139</v>
      </c>
      <c r="E2666" s="115" t="s">
        <v>140</v>
      </c>
      <c r="F2666" s="137"/>
      <c r="G2666" s="115"/>
      <c r="H2666" s="265"/>
      <c r="I2666" s="666"/>
      <c r="J2666" s="665">
        <v>43997</v>
      </c>
      <c r="K2666" s="486"/>
      <c r="L2666" s="486"/>
      <c r="M2666" s="115"/>
      <c r="N2666" s="486"/>
      <c r="O2666" s="486"/>
      <c r="P2666" s="486"/>
      <c r="Q2666" s="486"/>
      <c r="R2666" s="84"/>
      <c r="S2666" s="84"/>
      <c r="T2666" s="84"/>
      <c r="U2666" s="84"/>
      <c r="V2666" s="84"/>
      <c r="W2666" s="84"/>
      <c r="X2666" s="84"/>
      <c r="Y2666" s="84"/>
      <c r="Z2666" s="84"/>
      <c r="AA2666" s="84"/>
      <c r="AB2666" s="84"/>
      <c r="AC2666" s="84"/>
      <c r="AD2666" s="84"/>
    </row>
    <row r="2667" spans="1:30">
      <c r="A2667" s="265">
        <v>43992</v>
      </c>
      <c r="B2667" s="115" t="s">
        <v>156</v>
      </c>
      <c r="C2667" s="486">
        <v>882024829</v>
      </c>
      <c r="D2667" s="115" t="s">
        <v>139</v>
      </c>
      <c r="E2667" s="115" t="s">
        <v>140</v>
      </c>
      <c r="F2667" s="137"/>
      <c r="G2667" s="115"/>
      <c r="H2667" s="265"/>
      <c r="I2667" s="666"/>
      <c r="J2667" s="665">
        <v>43993</v>
      </c>
      <c r="K2667" s="486"/>
      <c r="L2667" s="486"/>
      <c r="M2667" s="115"/>
      <c r="N2667" s="486"/>
      <c r="O2667" s="486"/>
      <c r="P2667" s="486"/>
      <c r="Q2667" s="486"/>
      <c r="R2667" s="84"/>
      <c r="S2667" s="84"/>
      <c r="T2667" s="84"/>
      <c r="U2667" s="84"/>
      <c r="V2667" s="84"/>
      <c r="W2667" s="84"/>
      <c r="X2667" s="84"/>
      <c r="Y2667" s="84"/>
      <c r="Z2667" s="84"/>
      <c r="AA2667" s="84"/>
      <c r="AB2667" s="84"/>
      <c r="AC2667" s="84"/>
      <c r="AD2667" s="84"/>
    </row>
    <row r="2668" spans="1:30">
      <c r="A2668" s="265">
        <v>43992</v>
      </c>
      <c r="B2668" s="115" t="s">
        <v>156</v>
      </c>
      <c r="C2668" s="486">
        <v>881731410</v>
      </c>
      <c r="D2668" s="115" t="s">
        <v>139</v>
      </c>
      <c r="E2668" s="115" t="s">
        <v>140</v>
      </c>
      <c r="F2668" s="137"/>
      <c r="G2668" s="115"/>
      <c r="H2668" s="265"/>
      <c r="I2668" s="666"/>
      <c r="J2668" s="665">
        <v>43997</v>
      </c>
      <c r="K2668" s="486"/>
      <c r="L2668" s="486"/>
      <c r="M2668" s="115"/>
      <c r="N2668" s="486"/>
      <c r="O2668" s="486"/>
      <c r="P2668" s="486"/>
      <c r="Q2668" s="486"/>
      <c r="R2668" s="84"/>
      <c r="S2668" s="84"/>
      <c r="T2668" s="84"/>
      <c r="U2668" s="84"/>
      <c r="V2668" s="84"/>
      <c r="W2668" s="84"/>
      <c r="X2668" s="84"/>
      <c r="Y2668" s="84"/>
      <c r="Z2668" s="84"/>
      <c r="AA2668" s="84"/>
      <c r="AB2668" s="84"/>
      <c r="AC2668" s="84"/>
      <c r="AD2668" s="84"/>
    </row>
    <row r="2669" spans="1:30">
      <c r="A2669" s="265">
        <v>43992</v>
      </c>
      <c r="B2669" s="37" t="s">
        <v>156</v>
      </c>
      <c r="C2669" s="37">
        <v>880855544</v>
      </c>
      <c r="D2669" s="115" t="s">
        <v>139</v>
      </c>
      <c r="E2669" s="115" t="s">
        <v>140</v>
      </c>
      <c r="F2669" s="137"/>
      <c r="G2669" s="115"/>
      <c r="H2669" s="265"/>
      <c r="I2669" s="666"/>
      <c r="J2669" s="665">
        <v>43997</v>
      </c>
      <c r="K2669" s="486"/>
      <c r="L2669" s="486"/>
      <c r="M2669" s="115"/>
      <c r="N2669" s="486"/>
      <c r="O2669" s="486"/>
      <c r="P2669" s="486"/>
      <c r="Q2669" s="486"/>
      <c r="R2669" s="84"/>
      <c r="S2669" s="84"/>
      <c r="T2669" s="84"/>
      <c r="U2669" s="84"/>
      <c r="V2669" s="84"/>
      <c r="W2669" s="84"/>
      <c r="X2669" s="84"/>
      <c r="Y2669" s="84"/>
      <c r="Z2669" s="84"/>
      <c r="AA2669" s="84"/>
      <c r="AB2669" s="84"/>
      <c r="AC2669" s="84"/>
      <c r="AD2669" s="84"/>
    </row>
    <row r="2670" spans="1:30">
      <c r="A2670" s="265">
        <v>43992</v>
      </c>
      <c r="B2670" s="115" t="s">
        <v>156</v>
      </c>
      <c r="C2670" s="37">
        <v>880784415</v>
      </c>
      <c r="D2670" s="115" t="s">
        <v>139</v>
      </c>
      <c r="E2670" s="115" t="s">
        <v>140</v>
      </c>
      <c r="F2670" s="137"/>
      <c r="G2670" s="115"/>
      <c r="H2670" s="265"/>
      <c r="I2670" s="666"/>
      <c r="J2670" s="665">
        <v>43997</v>
      </c>
      <c r="K2670" s="486"/>
      <c r="L2670" s="486"/>
      <c r="M2670" s="115"/>
      <c r="N2670" s="486"/>
      <c r="O2670" s="486"/>
      <c r="P2670" s="486"/>
      <c r="Q2670" s="486"/>
      <c r="R2670" s="84"/>
      <c r="S2670" s="84"/>
      <c r="T2670" s="84"/>
      <c r="U2670" s="84"/>
      <c r="V2670" s="84"/>
      <c r="W2670" s="84"/>
      <c r="X2670" s="84"/>
      <c r="Y2670" s="84"/>
      <c r="Z2670" s="84"/>
      <c r="AA2670" s="84"/>
      <c r="AB2670" s="84"/>
      <c r="AC2670" s="84"/>
      <c r="AD2670" s="84"/>
    </row>
    <row r="2671" spans="1:30">
      <c r="A2671" s="265">
        <v>43992</v>
      </c>
      <c r="B2671" s="37" t="s">
        <v>156</v>
      </c>
      <c r="C2671" s="37">
        <v>880620194</v>
      </c>
      <c r="D2671" s="115" t="s">
        <v>139</v>
      </c>
      <c r="E2671" s="115" t="s">
        <v>140</v>
      </c>
      <c r="F2671" s="137"/>
      <c r="G2671" s="115"/>
      <c r="H2671" s="265"/>
      <c r="I2671" s="666"/>
      <c r="J2671" s="665">
        <v>43997</v>
      </c>
      <c r="K2671" s="486"/>
      <c r="L2671" s="486"/>
      <c r="M2671" s="115"/>
      <c r="N2671" s="486"/>
      <c r="O2671" s="486"/>
      <c r="P2671" s="486"/>
      <c r="Q2671" s="486"/>
      <c r="R2671" s="84"/>
      <c r="S2671" s="84"/>
      <c r="T2671" s="84"/>
      <c r="U2671" s="84"/>
      <c r="V2671" s="84"/>
      <c r="W2671" s="84"/>
      <c r="X2671" s="84"/>
      <c r="Y2671" s="84"/>
      <c r="Z2671" s="84"/>
      <c r="AA2671" s="84"/>
      <c r="AB2671" s="84"/>
      <c r="AC2671" s="84"/>
      <c r="AD2671" s="84"/>
    </row>
    <row r="2672" spans="1:30">
      <c r="A2672" s="265">
        <v>43992</v>
      </c>
      <c r="B2672" s="37" t="s">
        <v>156</v>
      </c>
      <c r="C2672" s="37">
        <v>880217420</v>
      </c>
      <c r="D2672" s="115" t="s">
        <v>139</v>
      </c>
      <c r="E2672" s="115" t="s">
        <v>147</v>
      </c>
      <c r="F2672" s="137"/>
      <c r="G2672" s="115"/>
      <c r="H2672" s="265"/>
      <c r="I2672" s="666"/>
      <c r="J2672" s="665">
        <v>43997</v>
      </c>
      <c r="K2672" s="486"/>
      <c r="L2672" s="486"/>
      <c r="M2672" s="115"/>
      <c r="N2672" s="486"/>
      <c r="O2672" s="486"/>
      <c r="P2672" s="486"/>
      <c r="Q2672" s="486"/>
      <c r="R2672" s="84"/>
      <c r="S2672" s="84"/>
      <c r="T2672" s="84"/>
      <c r="U2672" s="84"/>
      <c r="V2672" s="84"/>
      <c r="W2672" s="84"/>
      <c r="X2672" s="84"/>
      <c r="Y2672" s="84"/>
      <c r="Z2672" s="84"/>
      <c r="AA2672" s="84"/>
      <c r="AB2672" s="84"/>
      <c r="AC2672" s="84"/>
      <c r="AD2672" s="84"/>
    </row>
    <row r="2673" spans="1:30">
      <c r="A2673" s="265">
        <v>43992</v>
      </c>
      <c r="B2673" s="37" t="s">
        <v>156</v>
      </c>
      <c r="C2673" s="37">
        <v>881876995</v>
      </c>
      <c r="D2673" s="115" t="s">
        <v>139</v>
      </c>
      <c r="E2673" s="115" t="s">
        <v>140</v>
      </c>
      <c r="F2673" s="137"/>
      <c r="G2673" s="115"/>
      <c r="H2673" s="265"/>
      <c r="I2673" s="666"/>
      <c r="J2673" s="665">
        <v>43998</v>
      </c>
      <c r="K2673" s="486"/>
      <c r="L2673" s="486"/>
      <c r="M2673" s="115"/>
      <c r="N2673" s="486"/>
      <c r="O2673" s="486"/>
      <c r="P2673" s="486"/>
      <c r="Q2673" s="486"/>
      <c r="R2673" s="84"/>
      <c r="S2673" s="84"/>
      <c r="T2673" s="84"/>
      <c r="U2673" s="84"/>
      <c r="V2673" s="84"/>
      <c r="W2673" s="84"/>
      <c r="X2673" s="84"/>
      <c r="Y2673" s="84"/>
      <c r="Z2673" s="84"/>
      <c r="AA2673" s="84"/>
      <c r="AB2673" s="84"/>
      <c r="AC2673" s="84"/>
      <c r="AD2673" s="84"/>
    </row>
    <row r="2674" spans="1:30">
      <c r="A2674" s="265">
        <v>43992</v>
      </c>
      <c r="B2674" s="37" t="s">
        <v>156</v>
      </c>
      <c r="C2674" s="37">
        <v>881971519</v>
      </c>
      <c r="D2674" s="115" t="s">
        <v>139</v>
      </c>
      <c r="E2674" s="115" t="s">
        <v>140</v>
      </c>
      <c r="F2674" s="137"/>
      <c r="G2674" s="115"/>
      <c r="H2674" s="265"/>
      <c r="I2674" s="666"/>
      <c r="J2674" s="665">
        <v>43997</v>
      </c>
      <c r="K2674" s="486"/>
      <c r="L2674" s="486"/>
      <c r="M2674" s="115"/>
      <c r="N2674" s="486"/>
      <c r="O2674" s="486"/>
      <c r="P2674" s="486"/>
      <c r="Q2674" s="486"/>
      <c r="R2674" s="84"/>
      <c r="S2674" s="84"/>
      <c r="T2674" s="84"/>
      <c r="U2674" s="84"/>
      <c r="V2674" s="84"/>
      <c r="W2674" s="84"/>
      <c r="X2674" s="84"/>
      <c r="Y2674" s="84"/>
      <c r="Z2674" s="84"/>
      <c r="AA2674" s="84"/>
      <c r="AB2674" s="84"/>
      <c r="AC2674" s="84"/>
      <c r="AD2674" s="84"/>
    </row>
    <row r="2675" spans="1:30">
      <c r="A2675" s="265">
        <v>43992</v>
      </c>
      <c r="B2675" s="37" t="s">
        <v>156</v>
      </c>
      <c r="C2675" s="37">
        <v>882180239</v>
      </c>
      <c r="D2675" s="115" t="s">
        <v>139</v>
      </c>
      <c r="E2675" s="115" t="s">
        <v>140</v>
      </c>
      <c r="F2675" s="137"/>
      <c r="G2675" s="115"/>
      <c r="H2675" s="265"/>
      <c r="I2675" s="666"/>
      <c r="J2675" s="665">
        <v>43997</v>
      </c>
      <c r="K2675" s="486"/>
      <c r="L2675" s="486"/>
      <c r="M2675" s="115"/>
      <c r="N2675" s="486"/>
      <c r="O2675" s="486"/>
      <c r="P2675" s="486"/>
      <c r="Q2675" s="486"/>
      <c r="R2675" s="84"/>
      <c r="S2675" s="84"/>
      <c r="T2675" s="84"/>
      <c r="U2675" s="84"/>
      <c r="V2675" s="84"/>
      <c r="W2675" s="84"/>
      <c r="X2675" s="84"/>
      <c r="Y2675" s="84"/>
      <c r="Z2675" s="84"/>
      <c r="AA2675" s="84"/>
      <c r="AB2675" s="84"/>
      <c r="AC2675" s="84"/>
      <c r="AD2675" s="84"/>
    </row>
    <row r="2676" spans="1:30">
      <c r="A2676" s="265">
        <v>43992</v>
      </c>
      <c r="B2676" s="37" t="s">
        <v>156</v>
      </c>
      <c r="C2676" s="37">
        <v>882174797</v>
      </c>
      <c r="D2676" s="115" t="s">
        <v>139</v>
      </c>
      <c r="E2676" s="115" t="s">
        <v>140</v>
      </c>
      <c r="F2676" s="137"/>
      <c r="G2676" s="115"/>
      <c r="H2676" s="265"/>
      <c r="I2676" s="666"/>
      <c r="J2676" s="665">
        <v>43998</v>
      </c>
      <c r="K2676" s="486"/>
      <c r="L2676" s="486"/>
      <c r="M2676" s="115"/>
      <c r="N2676" s="486"/>
      <c r="O2676" s="486"/>
      <c r="P2676" s="486"/>
      <c r="Q2676" s="486"/>
      <c r="R2676" s="84"/>
      <c r="S2676" s="84"/>
      <c r="T2676" s="84"/>
      <c r="U2676" s="84"/>
      <c r="V2676" s="84"/>
      <c r="W2676" s="84"/>
      <c r="X2676" s="84"/>
      <c r="Y2676" s="84"/>
      <c r="Z2676" s="84"/>
      <c r="AA2676" s="84"/>
      <c r="AB2676" s="84"/>
      <c r="AC2676" s="84"/>
      <c r="AD2676" s="84"/>
    </row>
    <row r="2677" spans="1:30">
      <c r="A2677" s="265">
        <v>43992</v>
      </c>
      <c r="B2677" s="37" t="s">
        <v>156</v>
      </c>
      <c r="C2677" s="37">
        <v>882172584</v>
      </c>
      <c r="D2677" s="115" t="s">
        <v>139</v>
      </c>
      <c r="E2677" s="115" t="s">
        <v>140</v>
      </c>
      <c r="F2677" s="137"/>
      <c r="G2677" s="115"/>
      <c r="H2677" s="265"/>
      <c r="I2677" s="666"/>
      <c r="J2677" s="665">
        <v>43998</v>
      </c>
      <c r="K2677" s="486"/>
      <c r="L2677" s="486"/>
      <c r="M2677" s="115"/>
      <c r="N2677" s="486"/>
      <c r="O2677" s="486"/>
      <c r="P2677" s="486"/>
      <c r="Q2677" s="486"/>
      <c r="R2677" s="84"/>
      <c r="S2677" s="84"/>
      <c r="T2677" s="84"/>
      <c r="U2677" s="84"/>
      <c r="V2677" s="84"/>
      <c r="W2677" s="84"/>
      <c r="X2677" s="84"/>
      <c r="Y2677" s="84"/>
      <c r="Z2677" s="84"/>
      <c r="AA2677" s="84"/>
      <c r="AB2677" s="84"/>
      <c r="AC2677" s="84"/>
      <c r="AD2677" s="84"/>
    </row>
    <row r="2678" spans="1:30">
      <c r="A2678" s="665">
        <v>43992</v>
      </c>
      <c r="B2678" s="37" t="s">
        <v>156</v>
      </c>
      <c r="C2678" s="37">
        <v>882164661</v>
      </c>
      <c r="D2678" s="115" t="s">
        <v>139</v>
      </c>
      <c r="E2678" s="115" t="s">
        <v>140</v>
      </c>
      <c r="F2678" s="137"/>
      <c r="G2678" s="115"/>
      <c r="H2678" s="37">
        <v>6.15</v>
      </c>
      <c r="I2678" s="666"/>
      <c r="J2678" s="665">
        <v>43999</v>
      </c>
      <c r="K2678" s="486"/>
      <c r="L2678" s="486"/>
      <c r="M2678" s="115"/>
      <c r="N2678" s="486"/>
      <c r="O2678" s="486"/>
      <c r="P2678" s="486"/>
      <c r="Q2678" s="486"/>
      <c r="R2678" s="84"/>
      <c r="S2678" s="84"/>
      <c r="T2678" s="84"/>
      <c r="U2678" s="84"/>
      <c r="V2678" s="84"/>
      <c r="W2678" s="84"/>
      <c r="X2678" s="84"/>
      <c r="Y2678" s="84"/>
      <c r="Z2678" s="84"/>
      <c r="AA2678" s="84"/>
      <c r="AB2678" s="84"/>
      <c r="AC2678" s="84"/>
      <c r="AD2678" s="84"/>
    </row>
    <row r="2679" spans="1:30">
      <c r="A2679" s="665">
        <v>43992</v>
      </c>
      <c r="B2679" s="37" t="s">
        <v>156</v>
      </c>
      <c r="C2679" s="486">
        <v>882133144</v>
      </c>
      <c r="D2679" s="115" t="s">
        <v>139</v>
      </c>
      <c r="E2679" s="115" t="s">
        <v>140</v>
      </c>
      <c r="F2679" s="137"/>
      <c r="G2679" s="115"/>
      <c r="H2679" s="265"/>
      <c r="I2679" s="666"/>
      <c r="J2679" s="665">
        <v>43998</v>
      </c>
      <c r="K2679" s="486"/>
      <c r="L2679" s="486"/>
      <c r="M2679" s="115"/>
      <c r="N2679" s="486"/>
      <c r="O2679" s="486"/>
      <c r="P2679" s="486"/>
      <c r="Q2679" s="486"/>
      <c r="R2679" s="84"/>
      <c r="S2679" s="84"/>
      <c r="T2679" s="84"/>
      <c r="U2679" s="84"/>
      <c r="V2679" s="84"/>
      <c r="W2679" s="84"/>
      <c r="X2679" s="84"/>
      <c r="Y2679" s="84"/>
      <c r="Z2679" s="84"/>
      <c r="AA2679" s="84"/>
      <c r="AB2679" s="84"/>
      <c r="AC2679" s="84"/>
      <c r="AD2679" s="84"/>
    </row>
    <row r="2680" spans="1:30">
      <c r="A2680" s="665">
        <v>43992</v>
      </c>
      <c r="B2680" s="37" t="s">
        <v>156</v>
      </c>
      <c r="C2680" s="486">
        <v>882128318</v>
      </c>
      <c r="D2680" s="115" t="s">
        <v>139</v>
      </c>
      <c r="E2680" s="115" t="s">
        <v>140</v>
      </c>
      <c r="F2680" s="137"/>
      <c r="G2680" s="115"/>
      <c r="H2680" s="265"/>
      <c r="I2680" s="666"/>
      <c r="J2680" s="665">
        <v>43998</v>
      </c>
      <c r="K2680" s="486"/>
      <c r="L2680" s="486"/>
      <c r="M2680" s="115"/>
      <c r="N2680" s="486"/>
      <c r="O2680" s="486"/>
      <c r="P2680" s="486"/>
      <c r="Q2680" s="486"/>
      <c r="R2680" s="84"/>
      <c r="S2680" s="84"/>
      <c r="T2680" s="84"/>
      <c r="U2680" s="84"/>
      <c r="V2680" s="84"/>
      <c r="W2680" s="84"/>
      <c r="X2680" s="84"/>
      <c r="Y2680" s="84"/>
      <c r="Z2680" s="84"/>
      <c r="AA2680" s="84"/>
      <c r="AB2680" s="84"/>
      <c r="AC2680" s="84"/>
      <c r="AD2680" s="84"/>
    </row>
    <row r="2681" spans="1:30">
      <c r="A2681" s="665">
        <v>43993</v>
      </c>
      <c r="B2681" s="115" t="s">
        <v>156</v>
      </c>
      <c r="C2681" s="37">
        <v>882106456</v>
      </c>
      <c r="D2681" s="115" t="s">
        <v>139</v>
      </c>
      <c r="E2681" s="115" t="s">
        <v>140</v>
      </c>
      <c r="F2681" s="137"/>
      <c r="G2681" s="115"/>
      <c r="H2681" s="265"/>
      <c r="I2681" s="666"/>
      <c r="J2681" s="665">
        <v>43998</v>
      </c>
      <c r="K2681" s="486"/>
      <c r="L2681" s="486"/>
      <c r="M2681" s="115"/>
      <c r="N2681" s="486"/>
      <c r="O2681" s="486"/>
      <c r="P2681" s="486"/>
      <c r="Q2681" s="486"/>
      <c r="R2681" s="84"/>
      <c r="S2681" s="84"/>
      <c r="T2681" s="84"/>
      <c r="U2681" s="84"/>
      <c r="V2681" s="84"/>
      <c r="W2681" s="84"/>
      <c r="X2681" s="84"/>
      <c r="Y2681" s="84"/>
      <c r="Z2681" s="84"/>
      <c r="AA2681" s="84"/>
      <c r="AB2681" s="84"/>
      <c r="AC2681" s="84"/>
      <c r="AD2681" s="84"/>
    </row>
    <row r="2682" spans="1:30">
      <c r="A2682" s="665">
        <v>43993</v>
      </c>
      <c r="B2682" s="115" t="s">
        <v>156</v>
      </c>
      <c r="C2682" s="37">
        <v>882031167</v>
      </c>
      <c r="D2682" s="115" t="s">
        <v>139</v>
      </c>
      <c r="E2682" s="115" t="s">
        <v>140</v>
      </c>
      <c r="F2682" s="137"/>
      <c r="G2682" s="115"/>
      <c r="H2682" s="265"/>
      <c r="I2682" s="666"/>
      <c r="J2682" s="665">
        <v>43997</v>
      </c>
      <c r="K2682" s="486"/>
      <c r="L2682" s="486"/>
      <c r="M2682" s="115"/>
      <c r="N2682" s="486"/>
      <c r="O2682" s="486"/>
      <c r="P2682" s="486"/>
      <c r="Q2682" s="486"/>
      <c r="R2682" s="84"/>
      <c r="S2682" s="84"/>
      <c r="T2682" s="84"/>
      <c r="U2682" s="84"/>
      <c r="V2682" s="84"/>
      <c r="W2682" s="84"/>
      <c r="X2682" s="84"/>
      <c r="Y2682" s="84"/>
      <c r="Z2682" s="84"/>
      <c r="AA2682" s="84"/>
      <c r="AB2682" s="84"/>
      <c r="AC2682" s="84"/>
      <c r="AD2682" s="84"/>
    </row>
    <row r="2683" spans="1:30">
      <c r="A2683" s="665">
        <v>43993</v>
      </c>
      <c r="B2683" s="115" t="s">
        <v>156</v>
      </c>
      <c r="C2683" s="37">
        <v>880583421</v>
      </c>
      <c r="D2683" s="115" t="s">
        <v>139</v>
      </c>
      <c r="E2683" s="115" t="s">
        <v>140</v>
      </c>
      <c r="F2683" s="137"/>
      <c r="G2683" s="115"/>
      <c r="H2683" s="265"/>
      <c r="I2683" s="666"/>
      <c r="J2683" s="665">
        <v>43999</v>
      </c>
      <c r="K2683" s="486"/>
      <c r="L2683" s="486"/>
      <c r="M2683" s="115"/>
      <c r="N2683" s="486"/>
      <c r="O2683" s="486"/>
      <c r="P2683" s="486"/>
      <c r="Q2683" s="486"/>
      <c r="R2683" s="84"/>
      <c r="S2683" s="84"/>
      <c r="T2683" s="84"/>
      <c r="U2683" s="84"/>
      <c r="V2683" s="84"/>
      <c r="W2683" s="84"/>
      <c r="X2683" s="84"/>
      <c r="Y2683" s="84"/>
      <c r="Z2683" s="84"/>
      <c r="AA2683" s="84"/>
      <c r="AB2683" s="84"/>
      <c r="AC2683" s="84"/>
      <c r="AD2683" s="84"/>
    </row>
    <row r="2684" spans="1:30">
      <c r="A2684" s="665">
        <v>43993</v>
      </c>
      <c r="B2684" s="115" t="s">
        <v>156</v>
      </c>
      <c r="C2684" s="37">
        <v>880171707</v>
      </c>
      <c r="D2684" s="115" t="s">
        <v>139</v>
      </c>
      <c r="E2684" s="115" t="s">
        <v>140</v>
      </c>
      <c r="F2684" s="137"/>
      <c r="G2684" s="115"/>
      <c r="H2684" s="265"/>
      <c r="I2684" s="666"/>
      <c r="J2684" s="665">
        <v>44000</v>
      </c>
      <c r="K2684" s="486"/>
      <c r="L2684" s="486"/>
      <c r="M2684" s="115"/>
      <c r="N2684" s="486"/>
      <c r="O2684" s="486"/>
      <c r="P2684" s="486"/>
      <c r="Q2684" s="486"/>
      <c r="R2684" s="84"/>
      <c r="S2684" s="84"/>
      <c r="T2684" s="84"/>
      <c r="U2684" s="84"/>
      <c r="V2684" s="84"/>
      <c r="W2684" s="84"/>
      <c r="X2684" s="84"/>
      <c r="Y2684" s="84"/>
      <c r="Z2684" s="84"/>
      <c r="AA2684" s="84"/>
      <c r="AB2684" s="84"/>
      <c r="AC2684" s="84"/>
      <c r="AD2684" s="84"/>
    </row>
    <row r="2685" spans="1:30">
      <c r="A2685" s="665">
        <v>43993</v>
      </c>
      <c r="B2685" s="115" t="s">
        <v>156</v>
      </c>
      <c r="C2685" s="37">
        <v>880019821</v>
      </c>
      <c r="D2685" s="115" t="s">
        <v>139</v>
      </c>
      <c r="E2685" s="115" t="s">
        <v>140</v>
      </c>
      <c r="F2685" s="137"/>
      <c r="G2685" s="115"/>
      <c r="H2685" s="265"/>
      <c r="I2685" s="666"/>
      <c r="J2685" s="665">
        <v>43999</v>
      </c>
      <c r="K2685" s="486"/>
      <c r="L2685" s="486"/>
      <c r="M2685" s="115"/>
      <c r="N2685" s="486"/>
      <c r="O2685" s="486"/>
      <c r="P2685" s="486"/>
      <c r="Q2685" s="486"/>
      <c r="R2685" s="84"/>
      <c r="S2685" s="84"/>
      <c r="T2685" s="84"/>
      <c r="U2685" s="84"/>
      <c r="V2685" s="84"/>
      <c r="W2685" s="84"/>
      <c r="X2685" s="84"/>
      <c r="Y2685" s="84"/>
      <c r="Z2685" s="84"/>
      <c r="AA2685" s="84"/>
      <c r="AB2685" s="84"/>
      <c r="AC2685" s="84"/>
      <c r="AD2685" s="84"/>
    </row>
    <row r="2686" spans="1:30">
      <c r="A2686" s="665">
        <v>43993</v>
      </c>
      <c r="B2686" s="115" t="s">
        <v>156</v>
      </c>
      <c r="C2686" s="37">
        <v>880872257</v>
      </c>
      <c r="D2686" s="115" t="s">
        <v>139</v>
      </c>
      <c r="E2686" s="115" t="s">
        <v>140</v>
      </c>
      <c r="F2686" s="137"/>
      <c r="G2686" s="115"/>
      <c r="H2686" s="265"/>
      <c r="I2686" s="666"/>
      <c r="J2686" s="665">
        <v>44012</v>
      </c>
      <c r="K2686" s="486"/>
      <c r="L2686" s="486"/>
      <c r="M2686" s="115"/>
      <c r="N2686" s="115"/>
      <c r="O2686" s="486"/>
      <c r="P2686" s="486"/>
      <c r="Q2686" s="486"/>
      <c r="R2686" s="84"/>
      <c r="S2686" s="84"/>
      <c r="T2686" s="84"/>
      <c r="U2686" s="84"/>
      <c r="V2686" s="84"/>
      <c r="W2686" s="84"/>
      <c r="X2686" s="84"/>
      <c r="Y2686" s="84"/>
      <c r="Z2686" s="84"/>
      <c r="AA2686" s="84"/>
      <c r="AB2686" s="84"/>
      <c r="AC2686" s="84"/>
      <c r="AD2686" s="84"/>
    </row>
    <row r="2687" spans="1:30">
      <c r="A2687" s="665">
        <v>43993</v>
      </c>
      <c r="B2687" s="115" t="s">
        <v>156</v>
      </c>
      <c r="C2687" s="37">
        <v>881538347</v>
      </c>
      <c r="D2687" s="115" t="s">
        <v>139</v>
      </c>
      <c r="E2687" s="115" t="s">
        <v>140</v>
      </c>
      <c r="F2687" s="137"/>
      <c r="G2687" s="115"/>
      <c r="H2687" s="265"/>
      <c r="I2687" s="666"/>
      <c r="J2687" s="665">
        <v>44000</v>
      </c>
      <c r="K2687" s="486"/>
      <c r="L2687" s="486"/>
      <c r="M2687" s="115"/>
      <c r="N2687" s="115"/>
      <c r="O2687" s="486"/>
      <c r="P2687" s="486"/>
      <c r="Q2687" s="486"/>
      <c r="R2687" s="84"/>
      <c r="S2687" s="84"/>
      <c r="T2687" s="84"/>
      <c r="U2687" s="84"/>
      <c r="V2687" s="84"/>
      <c r="W2687" s="84"/>
      <c r="X2687" s="84"/>
      <c r="Y2687" s="84"/>
      <c r="Z2687" s="84"/>
      <c r="AA2687" s="84"/>
      <c r="AB2687" s="84"/>
      <c r="AC2687" s="84"/>
      <c r="AD2687" s="84"/>
    </row>
    <row r="2688" spans="1:30">
      <c r="A2688" s="665">
        <v>43993</v>
      </c>
      <c r="B2688" s="115" t="s">
        <v>156</v>
      </c>
      <c r="C2688" s="37">
        <v>880744732</v>
      </c>
      <c r="D2688" s="115" t="s">
        <v>345</v>
      </c>
      <c r="E2688" s="115" t="s">
        <v>147</v>
      </c>
      <c r="F2688" s="137"/>
      <c r="G2688" s="115"/>
      <c r="H2688" s="265"/>
      <c r="I2688" s="666"/>
      <c r="J2688" s="665">
        <v>44000</v>
      </c>
      <c r="K2688" s="486"/>
      <c r="L2688" s="486"/>
      <c r="M2688" s="115"/>
      <c r="N2688" s="115"/>
      <c r="O2688" s="486"/>
      <c r="P2688" s="486"/>
      <c r="Q2688" s="486"/>
      <c r="R2688" s="84"/>
      <c r="S2688" s="84"/>
      <c r="T2688" s="84"/>
      <c r="U2688" s="84"/>
      <c r="V2688" s="84"/>
      <c r="W2688" s="84"/>
      <c r="X2688" s="84"/>
      <c r="Y2688" s="84"/>
      <c r="Z2688" s="84"/>
      <c r="AA2688" s="84"/>
      <c r="AB2688" s="84"/>
      <c r="AC2688" s="84"/>
      <c r="AD2688" s="84"/>
    </row>
    <row r="2689" spans="1:30">
      <c r="A2689" s="665">
        <v>43993</v>
      </c>
      <c r="B2689" s="115" t="s">
        <v>156</v>
      </c>
      <c r="C2689" s="37">
        <v>880652275</v>
      </c>
      <c r="D2689" s="115" t="s">
        <v>152</v>
      </c>
      <c r="E2689" s="115" t="s">
        <v>147</v>
      </c>
      <c r="F2689" s="137"/>
      <c r="G2689" s="115"/>
      <c r="H2689" s="265"/>
      <c r="I2689" s="666"/>
      <c r="J2689" s="665">
        <v>44000</v>
      </c>
      <c r="K2689" s="486"/>
      <c r="L2689" s="486"/>
      <c r="M2689" s="115"/>
      <c r="N2689" s="115"/>
      <c r="O2689" s="486"/>
      <c r="P2689" s="486"/>
      <c r="Q2689" s="486"/>
      <c r="R2689" s="84"/>
      <c r="S2689" s="84"/>
      <c r="T2689" s="84"/>
      <c r="U2689" s="84"/>
      <c r="V2689" s="84"/>
      <c r="W2689" s="84"/>
      <c r="X2689" s="84"/>
      <c r="Y2689" s="84"/>
      <c r="Z2689" s="84"/>
      <c r="AA2689" s="84"/>
      <c r="AB2689" s="84"/>
      <c r="AC2689" s="84"/>
      <c r="AD2689" s="84"/>
    </row>
    <row r="2690" spans="1:30">
      <c r="A2690" s="665">
        <v>43993</v>
      </c>
      <c r="B2690" s="115" t="s">
        <v>156</v>
      </c>
      <c r="C2690" s="37">
        <v>880520776</v>
      </c>
      <c r="D2690" s="115" t="s">
        <v>139</v>
      </c>
      <c r="E2690" s="115" t="s">
        <v>140</v>
      </c>
      <c r="F2690" s="137"/>
      <c r="G2690" s="115"/>
      <c r="H2690" s="265"/>
      <c r="I2690" s="666"/>
      <c r="J2690" s="665">
        <v>44000</v>
      </c>
      <c r="K2690" s="486"/>
      <c r="L2690" s="486"/>
      <c r="M2690" s="115"/>
      <c r="N2690" s="115"/>
      <c r="O2690" s="486"/>
      <c r="P2690" s="486"/>
      <c r="Q2690" s="486"/>
      <c r="R2690" s="84"/>
      <c r="S2690" s="84"/>
      <c r="T2690" s="84"/>
      <c r="U2690" s="84"/>
      <c r="V2690" s="84"/>
      <c r="W2690" s="84"/>
      <c r="X2690" s="84"/>
      <c r="Y2690" s="84"/>
      <c r="Z2690" s="84"/>
      <c r="AA2690" s="84"/>
      <c r="AB2690" s="84"/>
      <c r="AC2690" s="84"/>
      <c r="AD2690" s="84"/>
    </row>
    <row r="2691" spans="1:30">
      <c r="A2691" s="681">
        <v>43993</v>
      </c>
      <c r="B2691" s="680" t="s">
        <v>156</v>
      </c>
      <c r="C2691" s="680">
        <v>880378682</v>
      </c>
      <c r="D2691" s="680" t="s">
        <v>139</v>
      </c>
      <c r="E2691" s="680" t="s">
        <v>140</v>
      </c>
      <c r="F2691" s="681"/>
      <c r="G2691" s="680"/>
      <c r="H2691" s="629"/>
      <c r="I2691" s="680"/>
      <c r="J2691" s="681">
        <v>44000</v>
      </c>
      <c r="K2691" s="680"/>
      <c r="L2691" s="680"/>
      <c r="M2691" s="680"/>
      <c r="N2691" s="680"/>
      <c r="O2691" s="680"/>
      <c r="P2691" s="680"/>
      <c r="Q2691" s="680"/>
      <c r="R2691" s="84"/>
      <c r="S2691" s="84"/>
      <c r="T2691" s="84"/>
      <c r="U2691" s="84"/>
      <c r="V2691" s="84"/>
      <c r="W2691" s="84"/>
      <c r="X2691" s="84"/>
      <c r="Y2691" s="84"/>
      <c r="Z2691" s="84"/>
      <c r="AA2691" s="84"/>
      <c r="AB2691" s="84"/>
      <c r="AC2691" s="84"/>
      <c r="AD2691" s="84"/>
    </row>
    <row r="2692" spans="1:30">
      <c r="A2692" s="665">
        <v>43993</v>
      </c>
      <c r="B2692" s="115" t="s">
        <v>156</v>
      </c>
      <c r="C2692" s="37">
        <v>882037966</v>
      </c>
      <c r="D2692" s="115" t="s">
        <v>139</v>
      </c>
      <c r="E2692" s="115" t="s">
        <v>140</v>
      </c>
      <c r="F2692" s="666"/>
      <c r="G2692" s="486"/>
      <c r="H2692" s="37"/>
      <c r="I2692" s="486"/>
      <c r="J2692" s="666">
        <v>44010</v>
      </c>
      <c r="K2692" s="486"/>
      <c r="L2692" s="486"/>
      <c r="M2692" s="486"/>
      <c r="N2692" s="486"/>
      <c r="O2692" s="486"/>
      <c r="P2692" s="486"/>
      <c r="Q2692" s="486"/>
      <c r="R2692" s="84"/>
      <c r="S2692" s="84"/>
      <c r="T2692" s="84"/>
      <c r="U2692" s="84"/>
      <c r="V2692" s="84"/>
      <c r="W2692" s="84"/>
      <c r="X2692" s="84"/>
      <c r="Y2692" s="84"/>
      <c r="Z2692" s="84"/>
      <c r="AA2692" s="84"/>
      <c r="AB2692" s="84"/>
      <c r="AC2692" s="84"/>
      <c r="AD2692" s="84"/>
    </row>
    <row r="2693" spans="1:30">
      <c r="A2693" s="665">
        <v>43993</v>
      </c>
      <c r="B2693" s="115" t="s">
        <v>156</v>
      </c>
      <c r="C2693" s="37">
        <v>880466392</v>
      </c>
      <c r="D2693" s="115" t="s">
        <v>139</v>
      </c>
      <c r="E2693" s="115" t="s">
        <v>140</v>
      </c>
      <c r="F2693" s="666"/>
      <c r="G2693" s="486"/>
      <c r="H2693" s="37"/>
      <c r="I2693" s="486"/>
      <c r="J2693" s="666">
        <v>44012</v>
      </c>
      <c r="K2693" s="486"/>
      <c r="L2693" s="486"/>
      <c r="M2693" s="486"/>
      <c r="N2693" s="486"/>
      <c r="O2693" s="486"/>
      <c r="P2693" s="486"/>
      <c r="Q2693" s="486"/>
      <c r="R2693" s="84"/>
      <c r="S2693" s="84"/>
      <c r="T2693" s="84"/>
      <c r="U2693" s="84"/>
      <c r="V2693" s="84"/>
      <c r="W2693" s="84"/>
      <c r="X2693" s="84"/>
      <c r="Y2693" s="84"/>
      <c r="Z2693" s="84"/>
      <c r="AA2693" s="84"/>
      <c r="AB2693" s="84"/>
      <c r="AC2693" s="84"/>
      <c r="AD2693" s="84"/>
    </row>
    <row r="2694" spans="1:30">
      <c r="A2694" s="665">
        <v>43993</v>
      </c>
      <c r="B2694" s="115" t="s">
        <v>156</v>
      </c>
      <c r="C2694" s="37">
        <v>881923247</v>
      </c>
      <c r="D2694" s="115" t="s">
        <v>139</v>
      </c>
      <c r="E2694" s="115" t="s">
        <v>140</v>
      </c>
      <c r="F2694" s="666"/>
      <c r="G2694" s="486"/>
      <c r="H2694" s="37"/>
      <c r="I2694" s="486"/>
      <c r="J2694" s="666">
        <v>44000</v>
      </c>
      <c r="K2694" s="486"/>
      <c r="L2694" s="486"/>
      <c r="M2694" s="486"/>
      <c r="N2694" s="486"/>
      <c r="O2694" s="486"/>
      <c r="P2694" s="486"/>
      <c r="Q2694" s="486"/>
      <c r="R2694" s="84"/>
      <c r="S2694" s="84"/>
      <c r="T2694" s="84"/>
      <c r="U2694" s="84"/>
      <c r="V2694" s="84"/>
      <c r="W2694" s="84"/>
      <c r="X2694" s="84"/>
      <c r="Y2694" s="84"/>
      <c r="Z2694" s="84"/>
      <c r="AA2694" s="84"/>
      <c r="AB2694" s="84"/>
      <c r="AC2694" s="84"/>
      <c r="AD2694" s="84"/>
    </row>
    <row r="2695" spans="1:30">
      <c r="A2695" s="665">
        <v>43993</v>
      </c>
      <c r="B2695" s="115" t="s">
        <v>156</v>
      </c>
      <c r="C2695" s="37">
        <v>881745956</v>
      </c>
      <c r="D2695" s="115" t="s">
        <v>152</v>
      </c>
      <c r="E2695" s="115" t="s">
        <v>140</v>
      </c>
      <c r="F2695" s="666"/>
      <c r="G2695" s="486"/>
      <c r="H2695" s="37"/>
      <c r="I2695" s="486"/>
      <c r="J2695" s="666">
        <v>43997</v>
      </c>
      <c r="K2695" s="486"/>
      <c r="L2695" s="486"/>
      <c r="M2695" s="486"/>
      <c r="N2695" s="486"/>
      <c r="O2695" s="486"/>
      <c r="P2695" s="486"/>
      <c r="Q2695" s="486"/>
      <c r="R2695" s="84"/>
      <c r="S2695" s="84"/>
      <c r="T2695" s="84"/>
      <c r="U2695" s="84"/>
      <c r="V2695" s="84"/>
      <c r="W2695" s="84"/>
      <c r="X2695" s="84"/>
      <c r="Y2695" s="84"/>
      <c r="Z2695" s="84"/>
      <c r="AA2695" s="84"/>
      <c r="AB2695" s="84"/>
      <c r="AC2695" s="84"/>
      <c r="AD2695" s="84"/>
    </row>
    <row r="2696" spans="1:30">
      <c r="A2696" s="666">
        <v>43994</v>
      </c>
      <c r="B2696" s="115" t="s">
        <v>156</v>
      </c>
      <c r="C2696" s="37">
        <v>881198058</v>
      </c>
      <c r="D2696" s="115" t="s">
        <v>139</v>
      </c>
      <c r="E2696" s="115" t="s">
        <v>140</v>
      </c>
      <c r="F2696" s="666"/>
      <c r="G2696" s="486"/>
      <c r="H2696" s="37"/>
      <c r="I2696" s="486"/>
      <c r="J2696" s="666">
        <v>43998</v>
      </c>
      <c r="K2696" s="486"/>
      <c r="L2696" s="486"/>
      <c r="M2696" s="115" t="s">
        <v>338</v>
      </c>
      <c r="N2696" s="486"/>
      <c r="O2696" s="486"/>
      <c r="P2696" s="486"/>
      <c r="Q2696" s="486"/>
      <c r="R2696" s="84"/>
      <c r="S2696" s="84"/>
      <c r="T2696" s="84"/>
      <c r="U2696" s="84"/>
      <c r="V2696" s="84"/>
      <c r="W2696" s="84"/>
      <c r="X2696" s="84"/>
      <c r="Y2696" s="84"/>
      <c r="Z2696" s="84"/>
      <c r="AA2696" s="84"/>
      <c r="AB2696" s="84"/>
      <c r="AC2696" s="84"/>
      <c r="AD2696" s="84"/>
    </row>
    <row r="2697" spans="1:30">
      <c r="A2697" s="666">
        <v>43994</v>
      </c>
      <c r="B2697" s="115" t="s">
        <v>156</v>
      </c>
      <c r="C2697" s="37">
        <v>881248511</v>
      </c>
      <c r="D2697" s="115" t="s">
        <v>139</v>
      </c>
      <c r="E2697" s="115" t="s">
        <v>140</v>
      </c>
      <c r="F2697" s="666"/>
      <c r="G2697" s="486"/>
      <c r="H2697" s="37"/>
      <c r="I2697" s="486"/>
      <c r="J2697" s="666">
        <v>44012</v>
      </c>
      <c r="K2697" s="486"/>
      <c r="L2697" s="486"/>
      <c r="M2697" s="486"/>
      <c r="N2697" s="486"/>
      <c r="O2697" s="486"/>
      <c r="P2697" s="486"/>
      <c r="Q2697" s="486"/>
      <c r="R2697" s="84"/>
      <c r="S2697" s="84"/>
      <c r="T2697" s="84"/>
      <c r="U2697" s="84"/>
      <c r="V2697" s="84"/>
      <c r="W2697" s="84"/>
      <c r="X2697" s="84"/>
      <c r="Y2697" s="84"/>
      <c r="Z2697" s="84"/>
      <c r="AA2697" s="84"/>
      <c r="AB2697" s="84"/>
      <c r="AC2697" s="84"/>
      <c r="AD2697" s="84"/>
    </row>
    <row r="2698" spans="1:30">
      <c r="A2698" s="666">
        <v>43994</v>
      </c>
      <c r="B2698" s="115" t="s">
        <v>156</v>
      </c>
      <c r="C2698" s="486">
        <v>881170653</v>
      </c>
      <c r="D2698" s="115" t="s">
        <v>139</v>
      </c>
      <c r="E2698" s="115" t="s">
        <v>140</v>
      </c>
      <c r="F2698" s="666"/>
      <c r="G2698" s="486"/>
      <c r="H2698" s="37"/>
      <c r="I2698" s="486"/>
      <c r="J2698" s="666">
        <v>44012</v>
      </c>
      <c r="K2698" s="486"/>
      <c r="L2698" s="486"/>
      <c r="M2698" s="486"/>
      <c r="N2698" s="486"/>
      <c r="O2698" s="486"/>
      <c r="P2698" s="486"/>
      <c r="Q2698" s="486"/>
      <c r="R2698" s="84"/>
      <c r="S2698" s="84"/>
      <c r="T2698" s="84"/>
      <c r="U2698" s="84"/>
      <c r="V2698" s="84"/>
      <c r="W2698" s="84"/>
      <c r="X2698" s="84"/>
      <c r="Y2698" s="84"/>
      <c r="Z2698" s="84"/>
      <c r="AA2698" s="84"/>
      <c r="AB2698" s="84"/>
      <c r="AC2698" s="84"/>
      <c r="AD2698" s="84"/>
    </row>
    <row r="2699" spans="1:30">
      <c r="A2699" s="666">
        <v>43994</v>
      </c>
      <c r="B2699" s="115" t="s">
        <v>156</v>
      </c>
      <c r="C2699" s="486">
        <v>882238653</v>
      </c>
      <c r="D2699" s="115" t="s">
        <v>139</v>
      </c>
      <c r="E2699" s="115" t="s">
        <v>140</v>
      </c>
      <c r="F2699" s="666"/>
      <c r="G2699" s="486"/>
      <c r="H2699" s="37"/>
      <c r="I2699" s="486"/>
      <c r="J2699" s="666">
        <v>43999</v>
      </c>
      <c r="K2699" s="486"/>
      <c r="L2699" s="486"/>
      <c r="M2699" s="486"/>
      <c r="N2699" s="486"/>
      <c r="O2699" s="486"/>
      <c r="P2699" s="486"/>
      <c r="Q2699" s="486"/>
      <c r="R2699" s="84"/>
      <c r="S2699" s="84"/>
      <c r="T2699" s="84"/>
      <c r="U2699" s="84"/>
      <c r="V2699" s="84"/>
      <c r="W2699" s="84"/>
      <c r="X2699" s="84"/>
      <c r="Y2699" s="84"/>
      <c r="Z2699" s="84"/>
      <c r="AA2699" s="84"/>
      <c r="AB2699" s="84"/>
      <c r="AC2699" s="84"/>
      <c r="AD2699" s="84"/>
    </row>
    <row r="2700" spans="1:30">
      <c r="A2700" s="666">
        <v>43994</v>
      </c>
      <c r="B2700" s="115" t="s">
        <v>156</v>
      </c>
      <c r="C2700" s="486">
        <v>880859500</v>
      </c>
      <c r="D2700" s="115" t="s">
        <v>139</v>
      </c>
      <c r="E2700" s="115" t="s">
        <v>140</v>
      </c>
      <c r="F2700" s="666"/>
      <c r="G2700" s="486"/>
      <c r="H2700" s="37"/>
      <c r="I2700" s="486"/>
      <c r="J2700" s="666">
        <v>44012</v>
      </c>
      <c r="K2700" s="486"/>
      <c r="L2700" s="486"/>
      <c r="M2700" s="486"/>
      <c r="N2700" s="486"/>
      <c r="O2700" s="486"/>
      <c r="P2700" s="486"/>
      <c r="Q2700" s="486"/>
      <c r="R2700" s="84"/>
      <c r="S2700" s="84"/>
      <c r="T2700" s="84"/>
      <c r="U2700" s="84"/>
      <c r="V2700" s="84"/>
      <c r="W2700" s="84"/>
      <c r="X2700" s="84"/>
      <c r="Y2700" s="84"/>
      <c r="Z2700" s="84"/>
      <c r="AA2700" s="84"/>
      <c r="AB2700" s="84"/>
      <c r="AC2700" s="84"/>
      <c r="AD2700" s="84"/>
    </row>
    <row r="2701" spans="1:30">
      <c r="A2701" s="666">
        <v>43994</v>
      </c>
      <c r="B2701" s="115" t="s">
        <v>156</v>
      </c>
      <c r="C2701" s="486">
        <v>880039579</v>
      </c>
      <c r="D2701" s="115" t="s">
        <v>139</v>
      </c>
      <c r="E2701" s="115" t="s">
        <v>140</v>
      </c>
      <c r="F2701" s="666"/>
      <c r="G2701" s="486"/>
      <c r="H2701" s="37"/>
      <c r="I2701" s="486"/>
      <c r="J2701" s="666">
        <v>44010</v>
      </c>
      <c r="K2701" s="486"/>
      <c r="L2701" s="486"/>
      <c r="M2701" s="486"/>
      <c r="N2701" s="486"/>
      <c r="O2701" s="486"/>
      <c r="P2701" s="486"/>
      <c r="Q2701" s="486"/>
      <c r="R2701" s="84"/>
      <c r="S2701" s="84"/>
      <c r="T2701" s="84"/>
      <c r="U2701" s="84"/>
      <c r="V2701" s="84"/>
      <c r="W2701" s="84"/>
      <c r="X2701" s="84"/>
      <c r="Y2701" s="84"/>
      <c r="Z2701" s="84"/>
      <c r="AA2701" s="84"/>
      <c r="AB2701" s="84"/>
      <c r="AC2701" s="84"/>
      <c r="AD2701" s="84"/>
    </row>
    <row r="2702" spans="1:30">
      <c r="A2702" s="666">
        <v>43994</v>
      </c>
      <c r="B2702" s="115" t="s">
        <v>156</v>
      </c>
      <c r="C2702" s="486">
        <v>880319823</v>
      </c>
      <c r="D2702" s="115" t="s">
        <v>139</v>
      </c>
      <c r="E2702" s="115" t="s">
        <v>147</v>
      </c>
      <c r="F2702" s="115" t="s">
        <v>140</v>
      </c>
      <c r="G2702" s="115" t="s">
        <v>140</v>
      </c>
      <c r="H2702" s="115"/>
      <c r="I2702" s="486"/>
      <c r="J2702" s="666">
        <v>44012</v>
      </c>
      <c r="K2702" s="486"/>
      <c r="L2702" s="486"/>
      <c r="M2702" s="486"/>
      <c r="N2702" s="486"/>
      <c r="O2702" s="486"/>
      <c r="P2702" s="486"/>
      <c r="Q2702" s="486"/>
      <c r="R2702" s="84"/>
      <c r="S2702" s="84"/>
      <c r="T2702" s="84"/>
      <c r="U2702" s="84"/>
      <c r="V2702" s="84"/>
      <c r="W2702" s="84"/>
      <c r="X2702" s="84"/>
      <c r="Y2702" s="84"/>
      <c r="Z2702" s="84"/>
      <c r="AA2702" s="84"/>
      <c r="AB2702" s="84"/>
      <c r="AC2702" s="84"/>
      <c r="AD2702" s="84"/>
    </row>
    <row r="2703" spans="1:30">
      <c r="A2703" s="666">
        <v>43994</v>
      </c>
      <c r="B2703" s="115" t="s">
        <v>156</v>
      </c>
      <c r="C2703" s="486">
        <v>880047531</v>
      </c>
      <c r="D2703" s="115" t="s">
        <v>139</v>
      </c>
      <c r="E2703" s="115" t="s">
        <v>140</v>
      </c>
      <c r="F2703" s="666"/>
      <c r="G2703" s="486"/>
      <c r="H2703" s="37"/>
      <c r="I2703" s="486"/>
      <c r="J2703" s="666">
        <v>44012</v>
      </c>
      <c r="K2703" s="486"/>
      <c r="L2703" s="486"/>
      <c r="M2703" s="486"/>
      <c r="N2703" s="486"/>
      <c r="O2703" s="486"/>
      <c r="P2703" s="486"/>
      <c r="Q2703" s="486"/>
      <c r="R2703" s="84"/>
      <c r="S2703" s="84"/>
      <c r="T2703" s="84"/>
      <c r="U2703" s="84"/>
      <c r="V2703" s="84"/>
      <c r="W2703" s="84"/>
      <c r="X2703" s="84"/>
      <c r="Y2703" s="84"/>
      <c r="Z2703" s="84"/>
      <c r="AA2703" s="84"/>
      <c r="AB2703" s="84"/>
      <c r="AC2703" s="84"/>
      <c r="AD2703" s="84"/>
    </row>
    <row r="2704" spans="1:30">
      <c r="A2704" s="666">
        <v>43994</v>
      </c>
      <c r="B2704" s="115" t="s">
        <v>156</v>
      </c>
      <c r="C2704" s="486">
        <v>882001717</v>
      </c>
      <c r="D2704" s="115" t="s">
        <v>139</v>
      </c>
      <c r="E2704" s="115" t="s">
        <v>140</v>
      </c>
      <c r="F2704" s="666"/>
      <c r="G2704" s="486"/>
      <c r="H2704" s="37"/>
      <c r="I2704" s="486"/>
      <c r="J2704" s="666">
        <v>44004</v>
      </c>
      <c r="K2704" s="486"/>
      <c r="L2704" s="486"/>
      <c r="M2704" s="486"/>
      <c r="N2704" s="486"/>
      <c r="O2704" s="486"/>
      <c r="P2704" s="486"/>
      <c r="Q2704" s="486"/>
      <c r="R2704" s="84"/>
      <c r="S2704" s="84"/>
      <c r="T2704" s="84"/>
      <c r="U2704" s="84"/>
      <c r="V2704" s="84"/>
      <c r="W2704" s="84"/>
      <c r="X2704" s="84"/>
      <c r="Y2704" s="84"/>
      <c r="Z2704" s="84"/>
      <c r="AA2704" s="84"/>
      <c r="AB2704" s="84"/>
      <c r="AC2704" s="84"/>
      <c r="AD2704" s="84"/>
    </row>
    <row r="2705" spans="1:30">
      <c r="A2705" s="666">
        <v>43994</v>
      </c>
      <c r="B2705" s="115" t="s">
        <v>156</v>
      </c>
      <c r="C2705" s="486">
        <v>880296779</v>
      </c>
      <c r="D2705" s="115" t="s">
        <v>139</v>
      </c>
      <c r="E2705" s="115" t="s">
        <v>140</v>
      </c>
      <c r="F2705" s="666"/>
      <c r="G2705" s="486"/>
      <c r="H2705" s="37"/>
      <c r="I2705" s="486"/>
      <c r="J2705" s="666">
        <v>44002</v>
      </c>
      <c r="K2705" s="486"/>
      <c r="L2705" s="486"/>
      <c r="M2705" s="486"/>
      <c r="N2705" s="486"/>
      <c r="O2705" s="486"/>
      <c r="P2705" s="486"/>
      <c r="Q2705" s="486"/>
      <c r="R2705" s="84"/>
      <c r="S2705" s="84"/>
      <c r="T2705" s="84"/>
      <c r="U2705" s="84"/>
      <c r="V2705" s="84"/>
      <c r="W2705" s="84"/>
      <c r="X2705" s="84"/>
      <c r="Y2705" s="84"/>
      <c r="Z2705" s="84"/>
      <c r="AA2705" s="84"/>
      <c r="AB2705" s="84"/>
      <c r="AC2705" s="84"/>
      <c r="AD2705" s="84"/>
    </row>
    <row r="2706" spans="1:30">
      <c r="A2706" s="666">
        <v>43997</v>
      </c>
      <c r="B2706" s="115" t="s">
        <v>156</v>
      </c>
      <c r="C2706" s="37">
        <v>882213083</v>
      </c>
      <c r="D2706" s="115" t="s">
        <v>139</v>
      </c>
      <c r="E2706" s="115" t="s">
        <v>140</v>
      </c>
      <c r="F2706" s="666"/>
      <c r="G2706" s="486"/>
      <c r="H2706" s="37"/>
      <c r="I2706" s="486"/>
      <c r="J2706" s="666">
        <v>44000</v>
      </c>
      <c r="K2706" s="486"/>
      <c r="L2706" s="486"/>
      <c r="M2706" s="486"/>
      <c r="N2706" s="486"/>
      <c r="O2706" s="486"/>
      <c r="P2706" s="486"/>
      <c r="Q2706" s="486"/>
      <c r="R2706" s="84"/>
      <c r="S2706" s="84"/>
      <c r="T2706" s="84"/>
      <c r="U2706" s="84"/>
      <c r="V2706" s="84"/>
      <c r="W2706" s="84"/>
      <c r="X2706" s="84"/>
      <c r="Y2706" s="84"/>
      <c r="Z2706" s="84"/>
      <c r="AA2706" s="84"/>
      <c r="AB2706" s="84"/>
      <c r="AC2706" s="84"/>
      <c r="AD2706" s="84"/>
    </row>
    <row r="2707" spans="1:30">
      <c r="A2707" s="666">
        <v>43997</v>
      </c>
      <c r="B2707" s="115" t="s">
        <v>156</v>
      </c>
      <c r="C2707" s="37">
        <v>882208912</v>
      </c>
      <c r="D2707" s="115" t="s">
        <v>139</v>
      </c>
      <c r="E2707" s="115" t="s">
        <v>140</v>
      </c>
      <c r="F2707" s="666"/>
      <c r="G2707" s="486"/>
      <c r="H2707" s="37"/>
      <c r="I2707" s="486"/>
      <c r="J2707" s="666">
        <v>44001</v>
      </c>
      <c r="K2707" s="486"/>
      <c r="L2707" s="486"/>
      <c r="M2707" s="486"/>
      <c r="N2707" s="486"/>
      <c r="O2707" s="486"/>
      <c r="P2707" s="486"/>
      <c r="Q2707" s="486"/>
      <c r="R2707" s="84"/>
      <c r="S2707" s="84"/>
      <c r="T2707" s="84"/>
      <c r="U2707" s="84"/>
      <c r="V2707" s="84"/>
      <c r="W2707" s="84"/>
      <c r="X2707" s="84"/>
      <c r="Y2707" s="84"/>
      <c r="Z2707" s="84"/>
      <c r="AA2707" s="84"/>
      <c r="AB2707" s="84"/>
      <c r="AC2707" s="84"/>
      <c r="AD2707" s="84"/>
    </row>
    <row r="2708" spans="1:30">
      <c r="A2708" s="666">
        <v>43997</v>
      </c>
      <c r="B2708" s="115" t="s">
        <v>156</v>
      </c>
      <c r="C2708" s="37">
        <v>881528405</v>
      </c>
      <c r="D2708" s="115" t="s">
        <v>139</v>
      </c>
      <c r="E2708" s="115" t="s">
        <v>140</v>
      </c>
      <c r="F2708" s="666"/>
      <c r="G2708" s="486"/>
      <c r="H2708" s="37"/>
      <c r="I2708" s="486"/>
      <c r="J2708" s="666">
        <v>44001</v>
      </c>
      <c r="K2708" s="486"/>
      <c r="L2708" s="486"/>
      <c r="M2708" s="486"/>
      <c r="N2708" s="486"/>
      <c r="O2708" s="486"/>
      <c r="P2708" s="486"/>
      <c r="Q2708" s="486"/>
      <c r="R2708" s="84"/>
      <c r="S2708" s="84"/>
      <c r="T2708" s="84"/>
      <c r="U2708" s="84"/>
      <c r="V2708" s="84"/>
      <c r="W2708" s="84"/>
      <c r="X2708" s="84"/>
      <c r="Y2708" s="84"/>
      <c r="Z2708" s="84"/>
      <c r="AA2708" s="84"/>
      <c r="AB2708" s="84"/>
      <c r="AC2708" s="84"/>
      <c r="AD2708" s="84"/>
    </row>
    <row r="2709" spans="1:30">
      <c r="A2709" s="666">
        <v>43997</v>
      </c>
      <c r="B2709" s="115" t="s">
        <v>156</v>
      </c>
      <c r="C2709" s="486">
        <v>881941900</v>
      </c>
      <c r="D2709" s="115" t="s">
        <v>139</v>
      </c>
      <c r="E2709" s="115" t="s">
        <v>140</v>
      </c>
      <c r="F2709" s="666"/>
      <c r="G2709" s="486"/>
      <c r="H2709" s="37"/>
      <c r="I2709" s="486"/>
      <c r="J2709" s="666">
        <v>44004</v>
      </c>
      <c r="K2709" s="486"/>
      <c r="L2709" s="486"/>
      <c r="M2709" s="115"/>
      <c r="N2709" s="486"/>
      <c r="O2709" s="486"/>
      <c r="P2709" s="486"/>
      <c r="Q2709" s="486"/>
      <c r="R2709" s="84"/>
      <c r="S2709" s="84"/>
      <c r="T2709" s="84"/>
      <c r="U2709" s="84"/>
      <c r="V2709" s="84"/>
      <c r="W2709" s="84"/>
      <c r="X2709" s="84"/>
      <c r="Y2709" s="84"/>
      <c r="Z2709" s="84"/>
      <c r="AA2709" s="84"/>
      <c r="AB2709" s="84"/>
      <c r="AC2709" s="84"/>
      <c r="AD2709" s="84"/>
    </row>
    <row r="2710" spans="1:30">
      <c r="A2710" s="666">
        <v>43997</v>
      </c>
      <c r="B2710" s="115" t="s">
        <v>156</v>
      </c>
      <c r="C2710" s="37">
        <v>880294915</v>
      </c>
      <c r="D2710" s="115" t="s">
        <v>2925</v>
      </c>
      <c r="E2710" s="115" t="s">
        <v>140</v>
      </c>
      <c r="F2710" s="666"/>
      <c r="G2710" s="486"/>
      <c r="H2710" s="37"/>
      <c r="I2710" s="486"/>
      <c r="J2710" s="666">
        <v>44010</v>
      </c>
      <c r="K2710" s="486"/>
      <c r="L2710" s="486"/>
      <c r="M2710" s="115"/>
      <c r="N2710" s="486"/>
      <c r="O2710" s="486"/>
      <c r="P2710" s="486"/>
      <c r="Q2710" s="486"/>
      <c r="R2710" s="84"/>
      <c r="S2710" s="84"/>
      <c r="T2710" s="84"/>
      <c r="U2710" s="84"/>
      <c r="V2710" s="84"/>
      <c r="W2710" s="84"/>
      <c r="X2710" s="84"/>
      <c r="Y2710" s="84"/>
      <c r="Z2710" s="84"/>
      <c r="AA2710" s="84"/>
      <c r="AB2710" s="84"/>
      <c r="AC2710" s="84"/>
      <c r="AD2710" s="84"/>
    </row>
    <row r="2711" spans="1:30">
      <c r="A2711" s="666">
        <v>43997</v>
      </c>
      <c r="B2711" s="115" t="s">
        <v>156</v>
      </c>
      <c r="C2711" s="37">
        <v>880294918</v>
      </c>
      <c r="D2711" s="115" t="s">
        <v>139</v>
      </c>
      <c r="E2711" s="115" t="s">
        <v>140</v>
      </c>
      <c r="F2711" s="666"/>
      <c r="G2711" s="486"/>
      <c r="H2711" s="37"/>
      <c r="I2711" s="486"/>
      <c r="J2711" s="666">
        <v>44004</v>
      </c>
      <c r="K2711" s="486"/>
      <c r="L2711" s="486"/>
      <c r="M2711" s="115"/>
      <c r="N2711" s="486"/>
      <c r="O2711" s="486"/>
      <c r="P2711" s="486"/>
      <c r="Q2711" s="486"/>
      <c r="R2711" s="84"/>
      <c r="S2711" s="84"/>
      <c r="T2711" s="84"/>
      <c r="U2711" s="84"/>
      <c r="V2711" s="84"/>
      <c r="W2711" s="84"/>
      <c r="X2711" s="84"/>
      <c r="Y2711" s="84"/>
      <c r="Z2711" s="84"/>
      <c r="AA2711" s="84"/>
      <c r="AB2711" s="84"/>
      <c r="AC2711" s="84"/>
      <c r="AD2711" s="84"/>
    </row>
    <row r="2712" spans="1:30">
      <c r="A2712" s="666">
        <v>43997</v>
      </c>
      <c r="B2712" s="115" t="s">
        <v>156</v>
      </c>
      <c r="C2712" s="37">
        <v>882199490</v>
      </c>
      <c r="D2712" s="115" t="s">
        <v>139</v>
      </c>
      <c r="E2712" s="115" t="s">
        <v>140</v>
      </c>
      <c r="F2712" s="666"/>
      <c r="G2712" s="486"/>
      <c r="H2712" s="37"/>
      <c r="I2712" s="486"/>
      <c r="J2712" s="666">
        <v>44011</v>
      </c>
      <c r="K2712" s="486"/>
      <c r="L2712" s="486"/>
      <c r="M2712" s="115"/>
      <c r="N2712" s="486"/>
      <c r="O2712" s="486"/>
      <c r="P2712" s="486"/>
      <c r="Q2712" s="486"/>
      <c r="R2712" s="84"/>
      <c r="S2712" s="84"/>
      <c r="T2712" s="84"/>
      <c r="U2712" s="84"/>
      <c r="V2712" s="84"/>
      <c r="W2712" s="84"/>
      <c r="X2712" s="84"/>
      <c r="Y2712" s="84"/>
      <c r="Z2712" s="84"/>
      <c r="AA2712" s="84"/>
      <c r="AB2712" s="84"/>
      <c r="AC2712" s="84"/>
      <c r="AD2712" s="84"/>
    </row>
    <row r="2713" spans="1:30">
      <c r="A2713" s="666">
        <v>43997</v>
      </c>
      <c r="B2713" s="115" t="s">
        <v>156</v>
      </c>
      <c r="C2713" s="37">
        <v>881749537</v>
      </c>
      <c r="D2713" s="115" t="s">
        <v>139</v>
      </c>
      <c r="E2713" s="115" t="s">
        <v>140</v>
      </c>
      <c r="F2713" s="666"/>
      <c r="G2713" s="486"/>
      <c r="H2713" s="37"/>
      <c r="I2713" s="486"/>
      <c r="J2713" s="666">
        <v>44011</v>
      </c>
      <c r="K2713" s="486"/>
      <c r="L2713" s="486"/>
      <c r="M2713" s="115"/>
      <c r="N2713" s="486"/>
      <c r="O2713" s="486"/>
      <c r="P2713" s="486"/>
      <c r="Q2713" s="486"/>
      <c r="R2713" s="84"/>
      <c r="S2713" s="84"/>
      <c r="T2713" s="84"/>
      <c r="U2713" s="84"/>
      <c r="V2713" s="84"/>
      <c r="W2713" s="84"/>
      <c r="X2713" s="84"/>
      <c r="Y2713" s="84"/>
      <c r="Z2713" s="84"/>
      <c r="AA2713" s="84"/>
      <c r="AB2713" s="84"/>
      <c r="AC2713" s="84"/>
      <c r="AD2713" s="84"/>
    </row>
    <row r="2714" spans="1:30">
      <c r="A2714" s="666">
        <v>43998</v>
      </c>
      <c r="B2714" s="115" t="s">
        <v>156</v>
      </c>
      <c r="C2714" s="37">
        <v>881126093</v>
      </c>
      <c r="D2714" s="115" t="s">
        <v>139</v>
      </c>
      <c r="E2714" s="115" t="s">
        <v>140</v>
      </c>
      <c r="F2714" s="84"/>
      <c r="G2714" s="84"/>
      <c r="H2714" s="84"/>
      <c r="I2714" s="84"/>
      <c r="J2714" s="666">
        <v>44011</v>
      </c>
      <c r="K2714" s="84"/>
      <c r="L2714" s="37"/>
      <c r="M2714" s="84"/>
      <c r="N2714" s="84"/>
      <c r="O2714" s="84"/>
      <c r="P2714" s="84"/>
      <c r="Q2714" s="84"/>
      <c r="R2714" s="84"/>
      <c r="S2714" s="84"/>
      <c r="T2714" s="84"/>
      <c r="U2714" s="84"/>
      <c r="V2714" s="84"/>
      <c r="W2714" s="84"/>
      <c r="X2714" s="84"/>
      <c r="Y2714" s="84"/>
      <c r="Z2714" s="84"/>
      <c r="AA2714" s="84"/>
      <c r="AB2714" s="84"/>
      <c r="AC2714" s="84"/>
      <c r="AD2714" s="84"/>
    </row>
    <row r="2715" spans="1:30">
      <c r="A2715" s="666">
        <v>43998</v>
      </c>
      <c r="B2715" s="115" t="s">
        <v>156</v>
      </c>
      <c r="C2715" s="37">
        <v>880616971</v>
      </c>
      <c r="D2715" s="115" t="s">
        <v>139</v>
      </c>
      <c r="E2715" s="115" t="s">
        <v>140</v>
      </c>
      <c r="F2715" s="84"/>
      <c r="G2715" s="84"/>
      <c r="H2715" s="37"/>
      <c r="I2715" s="84"/>
      <c r="J2715" s="666">
        <v>44011</v>
      </c>
      <c r="K2715" s="84"/>
      <c r="L2715" s="37"/>
      <c r="M2715" s="84"/>
      <c r="N2715" s="84"/>
      <c r="O2715" s="84"/>
      <c r="P2715" s="84"/>
      <c r="Q2715" s="84"/>
      <c r="R2715" s="84"/>
      <c r="S2715" s="84"/>
      <c r="T2715" s="84"/>
      <c r="U2715" s="84"/>
      <c r="V2715" s="84"/>
      <c r="W2715" s="84"/>
      <c r="X2715" s="84"/>
      <c r="Y2715" s="84"/>
      <c r="Z2715" s="84"/>
      <c r="AA2715" s="84"/>
      <c r="AB2715" s="84"/>
      <c r="AC2715" s="84"/>
      <c r="AD2715" s="84"/>
    </row>
    <row r="2716" spans="1:30">
      <c r="A2716" s="265">
        <v>43998</v>
      </c>
      <c r="B2716" s="115" t="s">
        <v>156</v>
      </c>
      <c r="C2716" s="115">
        <v>880299416</v>
      </c>
      <c r="D2716" s="115" t="s">
        <v>139</v>
      </c>
      <c r="E2716" s="115" t="s">
        <v>140</v>
      </c>
      <c r="F2716" s="84"/>
      <c r="G2716" s="84"/>
      <c r="H2716" s="37"/>
      <c r="I2716" s="84"/>
      <c r="J2716" s="666">
        <v>44012</v>
      </c>
      <c r="K2716" s="84"/>
      <c r="L2716" s="37"/>
      <c r="M2716" s="84"/>
      <c r="N2716" s="84"/>
      <c r="O2716" s="84"/>
      <c r="P2716" s="84"/>
      <c r="Q2716" s="84"/>
      <c r="R2716" s="84"/>
      <c r="S2716" s="84"/>
      <c r="T2716" s="84"/>
      <c r="U2716" s="84"/>
      <c r="V2716" s="84"/>
      <c r="W2716" s="84"/>
      <c r="X2716" s="84"/>
      <c r="Y2716" s="84"/>
      <c r="Z2716" s="84"/>
      <c r="AA2716" s="84"/>
      <c r="AB2716" s="84"/>
      <c r="AC2716" s="84"/>
      <c r="AD2716" s="84"/>
    </row>
    <row r="2717" spans="1:30">
      <c r="A2717" s="265">
        <v>43998</v>
      </c>
      <c r="B2717" s="115" t="s">
        <v>156</v>
      </c>
      <c r="C2717" s="115">
        <v>881441412</v>
      </c>
      <c r="D2717" s="115" t="s">
        <v>139</v>
      </c>
      <c r="E2717" s="115" t="s">
        <v>140</v>
      </c>
      <c r="F2717" s="84"/>
      <c r="G2717" s="84"/>
      <c r="H2717" s="37"/>
      <c r="I2717" s="84"/>
      <c r="J2717" s="666">
        <v>44005</v>
      </c>
      <c r="K2717" s="84"/>
      <c r="L2717" s="37"/>
      <c r="M2717" s="84"/>
      <c r="N2717" s="84"/>
      <c r="O2717" s="84"/>
      <c r="P2717" s="84"/>
      <c r="Q2717" s="84"/>
      <c r="R2717" s="84"/>
      <c r="S2717" s="84"/>
      <c r="T2717" s="84"/>
      <c r="U2717" s="84"/>
      <c r="V2717" s="84"/>
      <c r="W2717" s="84"/>
      <c r="X2717" s="84"/>
      <c r="Y2717" s="84"/>
      <c r="Z2717" s="84"/>
      <c r="AA2717" s="84"/>
      <c r="AB2717" s="84"/>
      <c r="AC2717" s="84"/>
      <c r="AD2717" s="84"/>
    </row>
    <row r="2718" spans="1:30">
      <c r="A2718" s="265">
        <v>43998</v>
      </c>
      <c r="B2718" s="115" t="s">
        <v>156</v>
      </c>
      <c r="C2718" s="37">
        <v>880845652</v>
      </c>
      <c r="D2718" s="115" t="s">
        <v>139</v>
      </c>
      <c r="E2718" s="115" t="s">
        <v>140</v>
      </c>
      <c r="F2718" s="84"/>
      <c r="G2718" s="84"/>
      <c r="H2718" s="37"/>
      <c r="I2718" s="37"/>
      <c r="J2718" s="265">
        <v>44012</v>
      </c>
      <c r="K2718" s="84"/>
      <c r="L2718" s="37"/>
      <c r="M2718" s="84"/>
      <c r="N2718" s="84"/>
      <c r="O2718" s="84"/>
      <c r="P2718" s="84"/>
      <c r="Q2718" s="84"/>
      <c r="R2718" s="84"/>
      <c r="S2718" s="84"/>
      <c r="T2718" s="84"/>
      <c r="U2718" s="84"/>
      <c r="V2718" s="84"/>
      <c r="W2718" s="84"/>
      <c r="X2718" s="84"/>
      <c r="Y2718" s="84"/>
      <c r="Z2718" s="84"/>
      <c r="AA2718" s="84"/>
      <c r="AB2718" s="84"/>
      <c r="AC2718" s="84"/>
      <c r="AD2718" s="84"/>
    </row>
    <row r="2719" spans="1:30">
      <c r="A2719" s="265">
        <v>43998</v>
      </c>
      <c r="B2719" s="115" t="s">
        <v>156</v>
      </c>
      <c r="C2719" s="37">
        <v>880680352</v>
      </c>
      <c r="D2719" s="115" t="s">
        <v>152</v>
      </c>
      <c r="E2719" s="115" t="s">
        <v>140</v>
      </c>
      <c r="F2719" s="37"/>
      <c r="G2719" s="37"/>
      <c r="H2719" s="37"/>
      <c r="I2719" s="37"/>
      <c r="J2719" s="265">
        <v>44012</v>
      </c>
      <c r="K2719" s="37"/>
      <c r="L2719" s="37"/>
      <c r="M2719" s="37"/>
      <c r="N2719" s="84"/>
      <c r="O2719" s="37"/>
      <c r="P2719" s="84"/>
      <c r="Q2719" s="84"/>
      <c r="R2719" s="84"/>
      <c r="S2719" s="84"/>
      <c r="T2719" s="84"/>
      <c r="U2719" s="84"/>
      <c r="V2719" s="84"/>
      <c r="W2719" s="84"/>
      <c r="X2719" s="84"/>
      <c r="Y2719" s="84"/>
      <c r="Z2719" s="84"/>
      <c r="AA2719" s="84"/>
      <c r="AB2719" s="84"/>
      <c r="AC2719" s="84"/>
      <c r="AD2719" s="84"/>
    </row>
    <row r="2720" spans="1:30">
      <c r="A2720" s="265">
        <v>43998</v>
      </c>
      <c r="B2720" s="115" t="s">
        <v>156</v>
      </c>
      <c r="C2720" s="37">
        <v>880705569</v>
      </c>
      <c r="D2720" s="115" t="s">
        <v>139</v>
      </c>
      <c r="E2720" s="115" t="s">
        <v>140</v>
      </c>
      <c r="F2720" s="37"/>
      <c r="G2720" s="37"/>
      <c r="H2720" s="37"/>
      <c r="I2720" s="37"/>
      <c r="J2720" s="265">
        <v>44018</v>
      </c>
      <c r="K2720" s="37"/>
      <c r="L2720" s="37"/>
      <c r="M2720" s="37"/>
      <c r="N2720" s="84"/>
      <c r="O2720" s="84"/>
      <c r="P2720" s="84"/>
      <c r="Q2720" s="84"/>
      <c r="R2720" s="84"/>
      <c r="S2720" s="84"/>
      <c r="T2720" s="84"/>
      <c r="U2720" s="84"/>
      <c r="V2720" s="84"/>
      <c r="W2720" s="84"/>
      <c r="X2720" s="84"/>
      <c r="Y2720" s="84"/>
      <c r="Z2720" s="84"/>
      <c r="AA2720" s="84"/>
      <c r="AB2720" s="84"/>
      <c r="AC2720" s="84"/>
      <c r="AD2720" s="84"/>
    </row>
    <row r="2721" spans="1:30">
      <c r="A2721" s="265">
        <v>43998</v>
      </c>
      <c r="B2721" s="115" t="s">
        <v>156</v>
      </c>
      <c r="C2721" s="37">
        <v>880394293</v>
      </c>
      <c r="D2721" s="115" t="s">
        <v>152</v>
      </c>
      <c r="E2721" s="115" t="s">
        <v>140</v>
      </c>
      <c r="F2721" s="37"/>
      <c r="G2721" s="37"/>
      <c r="H2721" s="37"/>
      <c r="I2721" s="37"/>
      <c r="J2721" s="265">
        <v>44006</v>
      </c>
      <c r="K2721" s="37"/>
      <c r="L2721" s="37"/>
      <c r="M2721" s="37"/>
      <c r="N2721" s="84"/>
      <c r="O2721" s="84"/>
      <c r="P2721" s="84"/>
      <c r="Q2721" s="84"/>
      <c r="R2721" s="84"/>
      <c r="S2721" s="84"/>
      <c r="T2721" s="84"/>
      <c r="U2721" s="84"/>
      <c r="V2721" s="84"/>
      <c r="W2721" s="84"/>
      <c r="X2721" s="84"/>
      <c r="Y2721" s="84"/>
      <c r="Z2721" s="84"/>
      <c r="AA2721" s="84"/>
      <c r="AB2721" s="84"/>
      <c r="AC2721" s="84"/>
      <c r="AD2721" s="84"/>
    </row>
    <row r="2722" spans="1:30">
      <c r="A2722" s="265">
        <v>43998</v>
      </c>
      <c r="B2722" s="115" t="s">
        <v>156</v>
      </c>
      <c r="C2722" s="37">
        <v>880192421</v>
      </c>
      <c r="D2722" s="115" t="s">
        <v>152</v>
      </c>
      <c r="E2722" s="115" t="s">
        <v>140</v>
      </c>
      <c r="F2722" s="37"/>
      <c r="G2722" s="37"/>
      <c r="H2722" s="37"/>
      <c r="I2722" s="37"/>
      <c r="J2722" s="265">
        <v>44012</v>
      </c>
      <c r="K2722" s="37"/>
      <c r="L2722" s="37"/>
      <c r="M2722" s="115" t="s">
        <v>929</v>
      </c>
      <c r="N2722" s="84"/>
      <c r="O2722" s="84"/>
      <c r="P2722" s="84"/>
      <c r="Q2722" s="84"/>
      <c r="R2722" s="84"/>
      <c r="S2722" s="84"/>
      <c r="T2722" s="84"/>
      <c r="U2722" s="84"/>
      <c r="V2722" s="84"/>
      <c r="W2722" s="84"/>
      <c r="X2722" s="84"/>
      <c r="Y2722" s="84"/>
      <c r="Z2722" s="84"/>
      <c r="AA2722" s="84"/>
      <c r="AB2722" s="84"/>
      <c r="AC2722" s="84"/>
      <c r="AD2722" s="84"/>
    </row>
    <row r="2723" spans="1:30">
      <c r="A2723" s="265">
        <v>43998</v>
      </c>
      <c r="B2723" s="115" t="s">
        <v>156</v>
      </c>
      <c r="C2723" s="37">
        <v>880427232</v>
      </c>
      <c r="D2723" s="115" t="s">
        <v>152</v>
      </c>
      <c r="E2723" s="115" t="s">
        <v>140</v>
      </c>
      <c r="F2723" s="37"/>
      <c r="G2723" s="37"/>
      <c r="H2723" s="37"/>
      <c r="I2723" s="37"/>
      <c r="J2723" s="265">
        <v>44005</v>
      </c>
      <c r="K2723" s="37"/>
      <c r="L2723" s="37"/>
      <c r="M2723" s="37"/>
      <c r="N2723" s="84"/>
      <c r="O2723" s="84"/>
      <c r="P2723" s="84"/>
      <c r="Q2723" s="84"/>
      <c r="R2723" s="84"/>
      <c r="S2723" s="84"/>
      <c r="T2723" s="84"/>
      <c r="U2723" s="84"/>
      <c r="V2723" s="84"/>
      <c r="W2723" s="84"/>
      <c r="X2723" s="84"/>
      <c r="Y2723" s="84"/>
      <c r="Z2723" s="84"/>
      <c r="AA2723" s="84"/>
      <c r="AB2723" s="84"/>
      <c r="AC2723" s="84"/>
      <c r="AD2723" s="84"/>
    </row>
    <row r="2724" spans="1:30">
      <c r="A2724" s="265">
        <v>43998</v>
      </c>
      <c r="B2724" s="115" t="s">
        <v>156</v>
      </c>
      <c r="C2724" s="37">
        <v>881492693</v>
      </c>
      <c r="D2724" s="115" t="s">
        <v>152</v>
      </c>
      <c r="E2724" s="115" t="s">
        <v>140</v>
      </c>
      <c r="F2724" s="37"/>
      <c r="G2724" s="37"/>
      <c r="H2724" s="37"/>
      <c r="I2724" s="37"/>
      <c r="J2724" s="265">
        <v>44006</v>
      </c>
      <c r="K2724" s="37"/>
      <c r="L2724" s="37"/>
      <c r="M2724" s="37"/>
      <c r="N2724" s="84"/>
      <c r="O2724" s="84"/>
      <c r="P2724" s="84"/>
      <c r="Q2724" s="84"/>
      <c r="R2724" s="84"/>
      <c r="S2724" s="84"/>
      <c r="T2724" s="84"/>
      <c r="U2724" s="84"/>
      <c r="V2724" s="84"/>
      <c r="W2724" s="84"/>
      <c r="X2724" s="84"/>
      <c r="Y2724" s="84"/>
      <c r="Z2724" s="84"/>
      <c r="AA2724" s="84"/>
      <c r="AB2724" s="84"/>
      <c r="AC2724" s="84"/>
      <c r="AD2724" s="84"/>
    </row>
    <row r="2725" spans="1:30">
      <c r="A2725" s="265">
        <v>43998</v>
      </c>
      <c r="B2725" s="115" t="s">
        <v>156</v>
      </c>
      <c r="C2725" s="37">
        <v>880384707</v>
      </c>
      <c r="D2725" s="115" t="s">
        <v>152</v>
      </c>
      <c r="E2725" s="115" t="s">
        <v>140</v>
      </c>
      <c r="F2725" s="37"/>
      <c r="G2725" s="37"/>
      <c r="H2725" s="37"/>
      <c r="I2725" s="37"/>
      <c r="J2725" s="265">
        <v>44012</v>
      </c>
      <c r="K2725" s="37"/>
      <c r="L2725" s="37"/>
      <c r="M2725" s="37"/>
      <c r="N2725" s="84"/>
      <c r="O2725" s="84"/>
      <c r="P2725" s="84"/>
      <c r="Q2725" s="84"/>
      <c r="R2725" s="84"/>
      <c r="S2725" s="84"/>
      <c r="T2725" s="84"/>
      <c r="U2725" s="84"/>
      <c r="V2725" s="84"/>
      <c r="W2725" s="84"/>
      <c r="X2725" s="84"/>
      <c r="Y2725" s="84"/>
      <c r="Z2725" s="84"/>
      <c r="AA2725" s="84"/>
      <c r="AB2725" s="84"/>
      <c r="AC2725" s="84"/>
      <c r="AD2725" s="84"/>
    </row>
    <row r="2726" spans="1:30">
      <c r="A2726" s="666">
        <v>43999</v>
      </c>
      <c r="B2726" s="115" t="s">
        <v>156</v>
      </c>
      <c r="C2726" s="37">
        <v>882248872</v>
      </c>
      <c r="D2726" s="115" t="s">
        <v>139</v>
      </c>
      <c r="E2726" s="115" t="s">
        <v>140</v>
      </c>
      <c r="F2726" s="666"/>
      <c r="G2726" s="486"/>
      <c r="H2726" s="486"/>
      <c r="I2726" s="84"/>
      <c r="J2726" s="665">
        <v>44006</v>
      </c>
      <c r="K2726" s="84"/>
      <c r="L2726" s="37"/>
      <c r="M2726" s="84"/>
      <c r="N2726" s="84"/>
      <c r="O2726" s="84"/>
      <c r="P2726" s="84"/>
      <c r="Q2726" s="84"/>
      <c r="R2726" s="84"/>
      <c r="S2726" s="84"/>
      <c r="T2726" s="84"/>
      <c r="U2726" s="84"/>
      <c r="V2726" s="84"/>
      <c r="W2726" s="84"/>
      <c r="X2726" s="84"/>
      <c r="Y2726" s="84"/>
      <c r="Z2726" s="84"/>
      <c r="AA2726" s="84"/>
      <c r="AB2726" s="84"/>
      <c r="AC2726" s="84"/>
      <c r="AD2726" s="84"/>
    </row>
    <row r="2727" spans="1:30">
      <c r="A2727" s="666">
        <v>43999</v>
      </c>
      <c r="B2727" s="115" t="s">
        <v>156</v>
      </c>
      <c r="C2727" s="37">
        <v>882231431</v>
      </c>
      <c r="D2727" s="115" t="s">
        <v>139</v>
      </c>
      <c r="E2727" s="115" t="s">
        <v>140</v>
      </c>
      <c r="F2727" s="666"/>
      <c r="G2727" s="486"/>
      <c r="H2727" s="486"/>
      <c r="I2727" s="84"/>
      <c r="J2727" s="665">
        <v>44005</v>
      </c>
      <c r="K2727" s="84"/>
      <c r="L2727" s="37"/>
      <c r="M2727" s="84"/>
      <c r="N2727" s="84"/>
      <c r="O2727" s="84"/>
      <c r="P2727" s="84"/>
      <c r="Q2727" s="84"/>
      <c r="R2727" s="84"/>
      <c r="S2727" s="84"/>
      <c r="T2727" s="84"/>
      <c r="U2727" s="84"/>
      <c r="V2727" s="84"/>
      <c r="W2727" s="84"/>
      <c r="X2727" s="84"/>
      <c r="Y2727" s="84"/>
      <c r="Z2727" s="84"/>
      <c r="AA2727" s="84"/>
      <c r="AB2727" s="84"/>
      <c r="AC2727" s="84"/>
      <c r="AD2727" s="84"/>
    </row>
    <row r="2728" spans="1:30">
      <c r="A2728" s="666">
        <v>43999</v>
      </c>
      <c r="B2728" s="115" t="s">
        <v>156</v>
      </c>
      <c r="C2728" s="37">
        <v>882028180</v>
      </c>
      <c r="D2728" s="115" t="s">
        <v>139</v>
      </c>
      <c r="E2728" s="115" t="s">
        <v>140</v>
      </c>
      <c r="F2728" s="666"/>
      <c r="G2728" s="486"/>
      <c r="H2728" s="486"/>
      <c r="I2728" s="84"/>
      <c r="J2728" s="666">
        <v>44012</v>
      </c>
      <c r="K2728" s="84"/>
      <c r="L2728" s="37"/>
      <c r="M2728" s="84"/>
      <c r="N2728" s="84"/>
      <c r="O2728" s="84"/>
      <c r="P2728" s="84"/>
      <c r="Q2728" s="84"/>
      <c r="R2728" s="84"/>
      <c r="S2728" s="84"/>
      <c r="T2728" s="84"/>
      <c r="U2728" s="84"/>
      <c r="V2728" s="84"/>
      <c r="W2728" s="84"/>
      <c r="X2728" s="84"/>
      <c r="Y2728" s="84"/>
      <c r="Z2728" s="84"/>
      <c r="AA2728" s="84"/>
      <c r="AB2728" s="84"/>
      <c r="AC2728" s="84"/>
      <c r="AD2728" s="84"/>
    </row>
    <row r="2729" spans="1:30">
      <c r="A2729" s="666">
        <v>43999</v>
      </c>
      <c r="B2729" s="115" t="s">
        <v>156</v>
      </c>
      <c r="C2729" s="37">
        <v>880640344</v>
      </c>
      <c r="D2729" s="115" t="s">
        <v>139</v>
      </c>
      <c r="E2729" s="115" t="s">
        <v>140</v>
      </c>
      <c r="F2729" s="666"/>
      <c r="G2729" s="486"/>
      <c r="H2729" s="486"/>
      <c r="I2729" s="84"/>
      <c r="J2729" s="666">
        <v>44012</v>
      </c>
      <c r="K2729" s="84"/>
      <c r="L2729" s="37"/>
      <c r="M2729" s="84"/>
      <c r="N2729" s="84"/>
      <c r="O2729" s="84"/>
      <c r="P2729" s="84"/>
      <c r="Q2729" s="84"/>
      <c r="R2729" s="84"/>
      <c r="S2729" s="84"/>
      <c r="T2729" s="84"/>
      <c r="U2729" s="84"/>
      <c r="V2729" s="84"/>
      <c r="W2729" s="84"/>
      <c r="X2729" s="84"/>
      <c r="Y2729" s="84"/>
      <c r="Z2729" s="84"/>
      <c r="AA2729" s="84"/>
      <c r="AB2729" s="84"/>
      <c r="AC2729" s="84"/>
      <c r="AD2729" s="84"/>
    </row>
    <row r="2730" spans="1:30">
      <c r="A2730" s="666">
        <v>43999</v>
      </c>
      <c r="B2730" s="115" t="s">
        <v>156</v>
      </c>
      <c r="C2730" s="37">
        <v>882259067</v>
      </c>
      <c r="D2730" s="115" t="s">
        <v>139</v>
      </c>
      <c r="E2730" s="115" t="s">
        <v>140</v>
      </c>
      <c r="F2730" s="666"/>
      <c r="G2730" s="486"/>
      <c r="H2730" s="486"/>
      <c r="I2730" s="84"/>
      <c r="J2730" s="666">
        <v>44012</v>
      </c>
      <c r="K2730" s="84"/>
      <c r="L2730" s="37"/>
      <c r="M2730" s="84"/>
      <c r="N2730" s="84"/>
      <c r="O2730" s="84"/>
      <c r="P2730" s="84"/>
      <c r="Q2730" s="84"/>
      <c r="R2730" s="84"/>
      <c r="S2730" s="84"/>
      <c r="T2730" s="84"/>
      <c r="U2730" s="84"/>
      <c r="V2730" s="84"/>
      <c r="W2730" s="84"/>
      <c r="X2730" s="84"/>
      <c r="Y2730" s="84"/>
      <c r="Z2730" s="84"/>
      <c r="AA2730" s="84"/>
      <c r="AB2730" s="84"/>
      <c r="AC2730" s="84"/>
      <c r="AD2730" s="84"/>
    </row>
    <row r="2731" spans="1:30">
      <c r="A2731" s="666">
        <v>43999</v>
      </c>
      <c r="B2731" s="115" t="s">
        <v>156</v>
      </c>
      <c r="C2731" s="37">
        <v>882258901</v>
      </c>
      <c r="D2731" s="115" t="s">
        <v>139</v>
      </c>
      <c r="E2731" s="115" t="s">
        <v>140</v>
      </c>
      <c r="F2731" s="666"/>
      <c r="G2731" s="486"/>
      <c r="H2731" s="486"/>
      <c r="I2731" s="84"/>
      <c r="J2731" s="666">
        <v>44011</v>
      </c>
      <c r="K2731" s="84"/>
      <c r="L2731" s="37"/>
      <c r="M2731" s="84"/>
      <c r="N2731" s="84"/>
      <c r="O2731" s="84"/>
      <c r="P2731" s="84"/>
      <c r="Q2731" s="84"/>
      <c r="R2731" s="84"/>
      <c r="S2731" s="84"/>
      <c r="T2731" s="84"/>
      <c r="U2731" s="84"/>
      <c r="V2731" s="84"/>
      <c r="W2731" s="84"/>
      <c r="X2731" s="84"/>
      <c r="Y2731" s="84"/>
      <c r="Z2731" s="84"/>
      <c r="AA2731" s="84"/>
      <c r="AB2731" s="84"/>
      <c r="AC2731" s="84"/>
      <c r="AD2731" s="84"/>
    </row>
    <row r="2732" spans="1:30">
      <c r="A2732" s="666">
        <v>43999</v>
      </c>
      <c r="B2732" s="115" t="s">
        <v>156</v>
      </c>
      <c r="C2732" s="37">
        <v>880516984</v>
      </c>
      <c r="D2732" s="115" t="s">
        <v>139</v>
      </c>
      <c r="E2732" s="115" t="s">
        <v>140</v>
      </c>
      <c r="F2732" s="666"/>
      <c r="G2732" s="486"/>
      <c r="H2732" s="486"/>
      <c r="I2732" s="84"/>
      <c r="J2732" s="666">
        <v>44011</v>
      </c>
      <c r="K2732" s="84"/>
      <c r="L2732" s="37"/>
      <c r="M2732" s="84"/>
      <c r="N2732" s="84"/>
      <c r="O2732" s="84"/>
      <c r="P2732" s="84"/>
      <c r="Q2732" s="84"/>
      <c r="R2732" s="84"/>
      <c r="S2732" s="84"/>
      <c r="T2732" s="84"/>
      <c r="U2732" s="84"/>
      <c r="V2732" s="84"/>
      <c r="W2732" s="84"/>
      <c r="X2732" s="84"/>
      <c r="Y2732" s="84"/>
      <c r="Z2732" s="84"/>
      <c r="AA2732" s="84"/>
      <c r="AB2732" s="84"/>
      <c r="AC2732" s="84"/>
      <c r="AD2732" s="84"/>
    </row>
    <row r="2733" spans="1:30">
      <c r="A2733" s="666">
        <v>43999</v>
      </c>
      <c r="B2733" s="115" t="s">
        <v>156</v>
      </c>
      <c r="C2733" s="37">
        <v>881201811</v>
      </c>
      <c r="D2733" s="115" t="s">
        <v>139</v>
      </c>
      <c r="E2733" s="115" t="s">
        <v>140</v>
      </c>
      <c r="F2733" s="666"/>
      <c r="G2733" s="486"/>
      <c r="H2733" s="486"/>
      <c r="I2733" s="84"/>
      <c r="J2733" s="666">
        <v>44011</v>
      </c>
      <c r="K2733" s="84"/>
      <c r="L2733" s="37"/>
      <c r="M2733" s="84"/>
      <c r="N2733" s="84"/>
      <c r="O2733" s="84"/>
      <c r="P2733" s="84"/>
      <c r="Q2733" s="84"/>
      <c r="R2733" s="84"/>
      <c r="S2733" s="84"/>
      <c r="T2733" s="84"/>
      <c r="U2733" s="84"/>
      <c r="V2733" s="84"/>
      <c r="W2733" s="84"/>
      <c r="X2733" s="84"/>
      <c r="Y2733" s="84"/>
      <c r="Z2733" s="84"/>
      <c r="AA2733" s="84"/>
      <c r="AB2733" s="84"/>
      <c r="AC2733" s="84"/>
      <c r="AD2733" s="84"/>
    </row>
    <row r="2734" spans="1:30">
      <c r="A2734" s="666">
        <v>43999</v>
      </c>
      <c r="B2734" s="115" t="s">
        <v>156</v>
      </c>
      <c r="C2734" s="37">
        <v>880498516</v>
      </c>
      <c r="D2734" s="115" t="s">
        <v>139</v>
      </c>
      <c r="E2734" s="115" t="s">
        <v>140</v>
      </c>
      <c r="F2734" s="666"/>
      <c r="G2734" s="486"/>
      <c r="H2734" s="486"/>
      <c r="I2734" s="84"/>
      <c r="J2734" s="666">
        <v>44012</v>
      </c>
      <c r="K2734" s="84"/>
      <c r="L2734" s="37"/>
      <c r="M2734" s="84"/>
      <c r="N2734" s="84"/>
      <c r="O2734" s="84"/>
      <c r="P2734" s="84"/>
      <c r="Q2734" s="84"/>
      <c r="R2734" s="84"/>
      <c r="S2734" s="84"/>
      <c r="T2734" s="84"/>
      <c r="U2734" s="84"/>
      <c r="V2734" s="84"/>
      <c r="W2734" s="84"/>
      <c r="X2734" s="84"/>
      <c r="Y2734" s="84"/>
      <c r="Z2734" s="84"/>
      <c r="AA2734" s="84"/>
      <c r="AB2734" s="84"/>
      <c r="AC2734" s="84"/>
      <c r="AD2734" s="84"/>
    </row>
    <row r="2735" spans="1:30">
      <c r="A2735" s="665">
        <v>43999</v>
      </c>
      <c r="B2735" s="115" t="s">
        <v>156</v>
      </c>
      <c r="C2735" s="37">
        <v>881898308</v>
      </c>
      <c r="D2735" s="115" t="s">
        <v>139</v>
      </c>
      <c r="E2735" s="115" t="s">
        <v>140</v>
      </c>
      <c r="F2735" s="666"/>
      <c r="G2735" s="486"/>
      <c r="H2735" s="486"/>
      <c r="I2735" s="84"/>
      <c r="J2735" s="665">
        <v>44006</v>
      </c>
      <c r="K2735" s="84"/>
      <c r="L2735" s="37"/>
      <c r="M2735" s="84"/>
      <c r="N2735" s="84"/>
      <c r="O2735" s="84"/>
      <c r="P2735" s="84"/>
      <c r="Q2735" s="84"/>
      <c r="R2735" s="84"/>
      <c r="S2735" s="84"/>
      <c r="T2735" s="84"/>
      <c r="U2735" s="84"/>
      <c r="V2735" s="84"/>
      <c r="W2735" s="84"/>
      <c r="X2735" s="84"/>
      <c r="Y2735" s="84"/>
      <c r="Z2735" s="84"/>
      <c r="AA2735" s="84"/>
      <c r="AB2735" s="84"/>
      <c r="AC2735" s="84"/>
      <c r="AD2735" s="84"/>
    </row>
    <row r="2736" spans="1:30">
      <c r="A2736" s="666">
        <v>43999</v>
      </c>
      <c r="B2736" s="115" t="s">
        <v>156</v>
      </c>
      <c r="C2736" s="37">
        <v>881649620</v>
      </c>
      <c r="D2736" s="115" t="s">
        <v>139</v>
      </c>
      <c r="E2736" s="115" t="s">
        <v>140</v>
      </c>
      <c r="F2736" s="666"/>
      <c r="G2736" s="486"/>
      <c r="H2736" s="486"/>
      <c r="I2736" s="84"/>
      <c r="J2736" s="666">
        <v>44012</v>
      </c>
      <c r="K2736" s="84"/>
      <c r="L2736" s="37"/>
      <c r="M2736" s="84"/>
      <c r="N2736" s="84"/>
      <c r="O2736" s="84"/>
      <c r="P2736" s="84"/>
      <c r="Q2736" s="84"/>
      <c r="R2736" s="84"/>
      <c r="S2736" s="84"/>
      <c r="T2736" s="84"/>
      <c r="U2736" s="84"/>
      <c r="V2736" s="84"/>
      <c r="W2736" s="84"/>
      <c r="X2736" s="84"/>
      <c r="Y2736" s="84"/>
      <c r="Z2736" s="84"/>
      <c r="AA2736" s="84"/>
      <c r="AB2736" s="84"/>
      <c r="AC2736" s="84"/>
      <c r="AD2736" s="84"/>
    </row>
    <row r="2737" spans="1:30">
      <c r="A2737" s="666">
        <v>43999</v>
      </c>
      <c r="B2737" s="115" t="s">
        <v>156</v>
      </c>
      <c r="C2737" s="37">
        <v>880694146</v>
      </c>
      <c r="D2737" s="115" t="s">
        <v>139</v>
      </c>
      <c r="E2737" s="115" t="s">
        <v>140</v>
      </c>
      <c r="F2737" s="666"/>
      <c r="G2737" s="486"/>
      <c r="H2737" s="486"/>
      <c r="I2737" s="84"/>
      <c r="J2737" s="666">
        <v>44012</v>
      </c>
      <c r="K2737" s="84"/>
      <c r="L2737" s="37"/>
      <c r="M2737" s="84"/>
      <c r="N2737" s="84"/>
      <c r="O2737" s="84"/>
      <c r="P2737" s="84"/>
      <c r="Q2737" s="84"/>
      <c r="R2737" s="84"/>
      <c r="S2737" s="84"/>
      <c r="T2737" s="84"/>
      <c r="U2737" s="84"/>
      <c r="V2737" s="84"/>
      <c r="W2737" s="84"/>
      <c r="X2737" s="84"/>
      <c r="Y2737" s="84"/>
      <c r="Z2737" s="84"/>
      <c r="AA2737" s="84"/>
      <c r="AB2737" s="84"/>
      <c r="AC2737" s="84"/>
      <c r="AD2737" s="84"/>
    </row>
    <row r="2738" spans="1:30">
      <c r="A2738" s="666">
        <v>43999</v>
      </c>
      <c r="B2738" s="115" t="s">
        <v>156</v>
      </c>
      <c r="C2738" s="486">
        <v>880475331</v>
      </c>
      <c r="D2738" s="115" t="s">
        <v>139</v>
      </c>
      <c r="E2738" s="115" t="s">
        <v>140</v>
      </c>
      <c r="F2738" s="666"/>
      <c r="G2738" s="486"/>
      <c r="H2738" s="486"/>
      <c r="I2738" s="84"/>
      <c r="J2738" s="666">
        <v>44015</v>
      </c>
      <c r="K2738" s="84"/>
      <c r="L2738" s="37"/>
      <c r="M2738" s="84"/>
      <c r="N2738" s="84"/>
      <c r="O2738" s="84"/>
      <c r="P2738" s="84"/>
      <c r="Q2738" s="84"/>
      <c r="R2738" s="84"/>
      <c r="S2738" s="84"/>
      <c r="T2738" s="84"/>
      <c r="U2738" s="84"/>
      <c r="V2738" s="84"/>
      <c r="W2738" s="84"/>
      <c r="X2738" s="84"/>
      <c r="Y2738" s="84"/>
      <c r="Z2738" s="84"/>
      <c r="AA2738" s="84"/>
      <c r="AB2738" s="84"/>
      <c r="AC2738" s="84"/>
      <c r="AD2738" s="84"/>
    </row>
    <row r="2739" spans="1:30">
      <c r="A2739" s="666">
        <v>43999</v>
      </c>
      <c r="B2739" s="115" t="s">
        <v>156</v>
      </c>
      <c r="C2739" s="486">
        <v>880696342</v>
      </c>
      <c r="D2739" s="115" t="s">
        <v>139</v>
      </c>
      <c r="E2739" s="115" t="s">
        <v>140</v>
      </c>
      <c r="F2739" s="666"/>
      <c r="G2739" s="486"/>
      <c r="H2739" s="486"/>
      <c r="I2739" s="84"/>
      <c r="J2739" s="666">
        <v>44012</v>
      </c>
      <c r="K2739" s="84"/>
      <c r="L2739" s="37"/>
      <c r="M2739" s="664"/>
      <c r="N2739" s="84"/>
      <c r="O2739" s="84"/>
      <c r="P2739" s="84"/>
      <c r="Q2739" s="84"/>
      <c r="R2739" s="84"/>
      <c r="S2739" s="84"/>
      <c r="T2739" s="84"/>
      <c r="U2739" s="84"/>
      <c r="V2739" s="84"/>
      <c r="W2739" s="84"/>
      <c r="X2739" s="84"/>
      <c r="Y2739" s="84"/>
      <c r="Z2739" s="84"/>
      <c r="AA2739" s="84"/>
      <c r="AB2739" s="84"/>
      <c r="AC2739" s="84"/>
      <c r="AD2739" s="84"/>
    </row>
    <row r="2740" spans="1:30">
      <c r="A2740" s="666">
        <v>43999</v>
      </c>
      <c r="B2740" s="115" t="s">
        <v>156</v>
      </c>
      <c r="C2740" s="486">
        <v>880643251</v>
      </c>
      <c r="D2740" s="115" t="s">
        <v>139</v>
      </c>
      <c r="E2740" s="115" t="s">
        <v>140</v>
      </c>
      <c r="F2740" s="666"/>
      <c r="G2740" s="486"/>
      <c r="H2740" s="486"/>
      <c r="I2740" s="84"/>
      <c r="J2740" s="666">
        <v>44012</v>
      </c>
      <c r="K2740" s="486"/>
      <c r="L2740" s="37"/>
      <c r="M2740" s="84"/>
      <c r="N2740" s="84"/>
      <c r="O2740" s="84"/>
      <c r="P2740" s="84"/>
      <c r="Q2740" s="84"/>
      <c r="R2740" s="84"/>
      <c r="S2740" s="84"/>
      <c r="T2740" s="84"/>
      <c r="U2740" s="84"/>
      <c r="V2740" s="84"/>
      <c r="W2740" s="84"/>
      <c r="X2740" s="84"/>
      <c r="Y2740" s="84"/>
      <c r="Z2740" s="84"/>
      <c r="AA2740" s="84"/>
      <c r="AB2740" s="84"/>
      <c r="AC2740" s="84"/>
      <c r="AD2740" s="84"/>
    </row>
    <row r="2741" spans="1:30">
      <c r="A2741" s="666">
        <v>43999</v>
      </c>
      <c r="B2741" s="115" t="s">
        <v>156</v>
      </c>
      <c r="C2741" s="486">
        <v>881986147</v>
      </c>
      <c r="D2741" s="115" t="s">
        <v>139</v>
      </c>
      <c r="E2741" s="115" t="s">
        <v>140</v>
      </c>
      <c r="F2741" s="666"/>
      <c r="G2741" s="486"/>
      <c r="H2741" s="486"/>
      <c r="I2741" s="84"/>
      <c r="J2741" s="666">
        <v>44012</v>
      </c>
      <c r="K2741" s="486"/>
      <c r="L2741" s="37"/>
      <c r="M2741" s="84"/>
      <c r="N2741" s="84"/>
      <c r="O2741" s="84"/>
      <c r="P2741" s="84"/>
      <c r="Q2741" s="84"/>
      <c r="R2741" s="84"/>
      <c r="S2741" s="84"/>
      <c r="T2741" s="84"/>
      <c r="U2741" s="84"/>
      <c r="V2741" s="84"/>
      <c r="W2741" s="84"/>
      <c r="X2741" s="84"/>
      <c r="Y2741" s="84"/>
      <c r="Z2741" s="84"/>
      <c r="AA2741" s="84"/>
      <c r="AB2741" s="84"/>
      <c r="AC2741" s="84"/>
      <c r="AD2741" s="84"/>
    </row>
    <row r="2742" spans="1:30">
      <c r="A2742" s="666">
        <v>44000</v>
      </c>
      <c r="B2742" s="115" t="s">
        <v>156</v>
      </c>
      <c r="C2742" s="37">
        <v>880298521</v>
      </c>
      <c r="D2742" s="115" t="s">
        <v>139</v>
      </c>
      <c r="E2742" s="115" t="s">
        <v>140</v>
      </c>
      <c r="F2742" s="666"/>
      <c r="G2742" s="486"/>
      <c r="H2742" s="486"/>
      <c r="I2742" s="84"/>
      <c r="J2742" s="666">
        <v>44012</v>
      </c>
      <c r="K2742" s="486"/>
      <c r="L2742" s="37"/>
      <c r="M2742" s="664"/>
      <c r="N2742" s="84"/>
      <c r="O2742" s="84"/>
      <c r="P2742" s="84"/>
      <c r="Q2742" s="84"/>
      <c r="R2742" s="84"/>
      <c r="S2742" s="84"/>
      <c r="T2742" s="84"/>
      <c r="U2742" s="84"/>
      <c r="V2742" s="84"/>
      <c r="W2742" s="84"/>
      <c r="X2742" s="84"/>
      <c r="Y2742" s="84"/>
      <c r="Z2742" s="84"/>
      <c r="AA2742" s="84"/>
      <c r="AB2742" s="84"/>
      <c r="AC2742" s="84"/>
      <c r="AD2742" s="84"/>
    </row>
    <row r="2743" spans="1:30">
      <c r="A2743" s="666">
        <v>44000</v>
      </c>
      <c r="B2743" s="115" t="s">
        <v>156</v>
      </c>
      <c r="C2743" s="37">
        <v>881639209</v>
      </c>
      <c r="D2743" s="115" t="s">
        <v>139</v>
      </c>
      <c r="E2743" s="115" t="s">
        <v>140</v>
      </c>
      <c r="F2743" s="666"/>
      <c r="G2743" s="486"/>
      <c r="H2743" s="486"/>
      <c r="I2743" s="84"/>
      <c r="J2743" s="666">
        <v>44013</v>
      </c>
      <c r="K2743" s="486"/>
      <c r="L2743" s="37"/>
      <c r="M2743" s="664"/>
      <c r="N2743" s="84"/>
      <c r="O2743" s="84"/>
      <c r="P2743" s="84"/>
      <c r="Q2743" s="84"/>
      <c r="R2743" s="84"/>
      <c r="S2743" s="84"/>
      <c r="T2743" s="84"/>
      <c r="U2743" s="84"/>
      <c r="V2743" s="84"/>
      <c r="W2743" s="84"/>
      <c r="X2743" s="84"/>
      <c r="Y2743" s="84"/>
      <c r="Z2743" s="84"/>
      <c r="AA2743" s="84"/>
      <c r="AB2743" s="84"/>
      <c r="AC2743" s="84"/>
      <c r="AD2743" s="84"/>
    </row>
    <row r="2744" spans="1:30">
      <c r="A2744" s="666">
        <v>44000</v>
      </c>
      <c r="B2744" s="115" t="s">
        <v>156</v>
      </c>
      <c r="C2744" s="37">
        <v>881848163</v>
      </c>
      <c r="D2744" s="115" t="s">
        <v>139</v>
      </c>
      <c r="E2744" s="115" t="s">
        <v>140</v>
      </c>
      <c r="F2744" s="666"/>
      <c r="G2744" s="486"/>
      <c r="H2744" s="486"/>
      <c r="I2744" s="84"/>
      <c r="J2744" s="666">
        <v>44015</v>
      </c>
      <c r="K2744" s="486"/>
      <c r="L2744" s="37"/>
      <c r="M2744" s="664"/>
      <c r="N2744" s="84"/>
      <c r="O2744" s="84"/>
      <c r="P2744" s="84"/>
      <c r="Q2744" s="84"/>
      <c r="R2744" s="84"/>
      <c r="S2744" s="84"/>
      <c r="T2744" s="84"/>
      <c r="U2744" s="84"/>
      <c r="V2744" s="84"/>
      <c r="W2744" s="84"/>
      <c r="X2744" s="84"/>
      <c r="Y2744" s="84"/>
      <c r="Z2744" s="84"/>
      <c r="AA2744" s="84"/>
      <c r="AB2744" s="84"/>
      <c r="AC2744" s="84"/>
      <c r="AD2744" s="84"/>
    </row>
    <row r="2745" spans="1:30">
      <c r="A2745" s="666">
        <v>44000</v>
      </c>
      <c r="B2745" s="115" t="s">
        <v>156</v>
      </c>
      <c r="C2745" s="37">
        <v>880262425</v>
      </c>
      <c r="D2745" s="115" t="s">
        <v>139</v>
      </c>
      <c r="E2745" s="115" t="s">
        <v>140</v>
      </c>
      <c r="F2745" s="666"/>
      <c r="G2745" s="486"/>
      <c r="H2745" s="486"/>
      <c r="I2745" s="84"/>
      <c r="J2745" s="666">
        <v>44019</v>
      </c>
      <c r="K2745" s="486"/>
      <c r="L2745" s="37"/>
      <c r="M2745" s="664"/>
      <c r="N2745" s="84"/>
      <c r="O2745" s="84"/>
      <c r="P2745" s="84"/>
      <c r="Q2745" s="84"/>
      <c r="R2745" s="84"/>
      <c r="S2745" s="84"/>
      <c r="T2745" s="84"/>
      <c r="U2745" s="84"/>
      <c r="V2745" s="84"/>
      <c r="W2745" s="84"/>
      <c r="X2745" s="84"/>
      <c r="Y2745" s="84"/>
      <c r="Z2745" s="84"/>
      <c r="AA2745" s="84"/>
      <c r="AB2745" s="84"/>
      <c r="AC2745" s="84"/>
      <c r="AD2745" s="84"/>
    </row>
    <row r="2746" spans="1:30">
      <c r="A2746" s="666">
        <v>44000</v>
      </c>
      <c r="B2746" s="115" t="s">
        <v>156</v>
      </c>
      <c r="C2746" s="37">
        <v>880670495</v>
      </c>
      <c r="D2746" s="115" t="s">
        <v>139</v>
      </c>
      <c r="E2746" s="115" t="s">
        <v>140</v>
      </c>
      <c r="F2746" s="666"/>
      <c r="G2746" s="486"/>
      <c r="H2746" s="486"/>
      <c r="I2746" s="84"/>
      <c r="J2746" s="666">
        <v>44026</v>
      </c>
      <c r="K2746" s="486"/>
      <c r="L2746" s="37"/>
      <c r="M2746" s="664"/>
      <c r="N2746" s="84"/>
      <c r="O2746" s="84"/>
      <c r="P2746" s="84"/>
      <c r="Q2746" s="84"/>
      <c r="R2746" s="84"/>
      <c r="S2746" s="84"/>
      <c r="T2746" s="84"/>
      <c r="U2746" s="84"/>
      <c r="V2746" s="84"/>
      <c r="W2746" s="84"/>
      <c r="X2746" s="84"/>
      <c r="Y2746" s="84"/>
      <c r="Z2746" s="84"/>
      <c r="AA2746" s="84"/>
      <c r="AB2746" s="84"/>
      <c r="AC2746" s="84"/>
      <c r="AD2746" s="84"/>
    </row>
    <row r="2747" spans="1:30">
      <c r="A2747" s="666">
        <v>44000</v>
      </c>
      <c r="B2747" s="115" t="s">
        <v>156</v>
      </c>
      <c r="C2747" s="37">
        <v>882022465</v>
      </c>
      <c r="D2747" s="115" t="s">
        <v>139</v>
      </c>
      <c r="E2747" s="115" t="s">
        <v>140</v>
      </c>
      <c r="F2747" s="666"/>
      <c r="G2747" s="486"/>
      <c r="H2747" s="486"/>
      <c r="I2747" s="84"/>
      <c r="J2747" s="666">
        <v>44012</v>
      </c>
      <c r="K2747" s="486"/>
      <c r="L2747" s="37"/>
      <c r="M2747" s="664"/>
      <c r="N2747" s="84"/>
      <c r="O2747" s="84"/>
      <c r="P2747" s="84"/>
      <c r="Q2747" s="84"/>
      <c r="R2747" s="84"/>
      <c r="S2747" s="84"/>
      <c r="T2747" s="84"/>
      <c r="U2747" s="84"/>
      <c r="V2747" s="84"/>
      <c r="W2747" s="84"/>
      <c r="X2747" s="84"/>
      <c r="Y2747" s="84"/>
      <c r="Z2747" s="84"/>
      <c r="AA2747" s="84"/>
      <c r="AB2747" s="84"/>
      <c r="AC2747" s="84"/>
      <c r="AD2747" s="84"/>
    </row>
    <row r="2748" spans="1:30">
      <c r="A2748" s="666">
        <v>44000</v>
      </c>
      <c r="B2748" s="115" t="s">
        <v>156</v>
      </c>
      <c r="C2748" s="37">
        <v>882022798</v>
      </c>
      <c r="D2748" s="115" t="s">
        <v>139</v>
      </c>
      <c r="E2748" s="115" t="s">
        <v>140</v>
      </c>
      <c r="F2748" s="666"/>
      <c r="G2748" s="486"/>
      <c r="H2748" s="486"/>
      <c r="I2748" s="84"/>
      <c r="J2748" s="666">
        <v>44015</v>
      </c>
      <c r="K2748" s="486"/>
      <c r="L2748" s="37"/>
      <c r="M2748" s="664"/>
      <c r="N2748" s="84"/>
      <c r="O2748" s="84"/>
      <c r="P2748" s="84"/>
      <c r="Q2748" s="84"/>
      <c r="R2748" s="84"/>
      <c r="S2748" s="84"/>
      <c r="T2748" s="84"/>
      <c r="U2748" s="84"/>
      <c r="V2748" s="84"/>
      <c r="W2748" s="84"/>
      <c r="X2748" s="84"/>
      <c r="Y2748" s="84"/>
      <c r="Z2748" s="84"/>
      <c r="AA2748" s="84"/>
      <c r="AB2748" s="84"/>
      <c r="AC2748" s="84"/>
      <c r="AD2748" s="84"/>
    </row>
    <row r="2749" spans="1:30">
      <c r="A2749" s="666">
        <v>44000</v>
      </c>
      <c r="B2749" s="115" t="s">
        <v>156</v>
      </c>
      <c r="C2749" s="37">
        <v>881785992</v>
      </c>
      <c r="D2749" s="115" t="s">
        <v>139</v>
      </c>
      <c r="E2749" s="115" t="s">
        <v>140</v>
      </c>
      <c r="F2749" s="666"/>
      <c r="G2749" s="486"/>
      <c r="H2749" s="486"/>
      <c r="I2749" s="84"/>
      <c r="J2749" s="666">
        <v>44015</v>
      </c>
      <c r="K2749" s="486"/>
      <c r="L2749" s="37"/>
      <c r="M2749" s="664"/>
      <c r="N2749" s="84"/>
      <c r="O2749" s="84"/>
      <c r="P2749" s="84"/>
      <c r="Q2749" s="84"/>
      <c r="R2749" s="84"/>
      <c r="S2749" s="84"/>
      <c r="T2749" s="84"/>
      <c r="U2749" s="84"/>
      <c r="V2749" s="84"/>
      <c r="W2749" s="84"/>
      <c r="X2749" s="84"/>
      <c r="Y2749" s="84"/>
      <c r="Z2749" s="84"/>
      <c r="AA2749" s="84"/>
      <c r="AB2749" s="84"/>
      <c r="AC2749" s="84"/>
      <c r="AD2749" s="84"/>
    </row>
    <row r="2750" spans="1:30">
      <c r="A2750" s="666">
        <v>44000</v>
      </c>
      <c r="B2750" s="115" t="s">
        <v>156</v>
      </c>
      <c r="C2750" s="37">
        <v>880516188</v>
      </c>
      <c r="D2750" s="115" t="s">
        <v>139</v>
      </c>
      <c r="E2750" s="115" t="s">
        <v>140</v>
      </c>
      <c r="F2750" s="666"/>
      <c r="G2750" s="486"/>
      <c r="H2750" s="486"/>
      <c r="I2750" s="84"/>
      <c r="J2750" s="666">
        <v>44012</v>
      </c>
      <c r="K2750" s="486"/>
      <c r="L2750" s="37"/>
      <c r="M2750" s="664"/>
      <c r="N2750" s="84"/>
      <c r="O2750" s="84"/>
      <c r="P2750" s="84"/>
      <c r="Q2750" s="84"/>
      <c r="R2750" s="84"/>
      <c r="S2750" s="84"/>
      <c r="T2750" s="84"/>
      <c r="U2750" s="84"/>
      <c r="V2750" s="84"/>
      <c r="W2750" s="84"/>
      <c r="X2750" s="84"/>
      <c r="Y2750" s="84"/>
      <c r="Z2750" s="84"/>
      <c r="AA2750" s="84"/>
      <c r="AB2750" s="84"/>
      <c r="AC2750" s="84"/>
      <c r="AD2750" s="84"/>
    </row>
    <row r="2751" spans="1:30">
      <c r="A2751" s="666">
        <v>44001</v>
      </c>
      <c r="B2751" s="486" t="s">
        <v>156</v>
      </c>
      <c r="C2751" s="486">
        <v>880883098</v>
      </c>
      <c r="D2751" s="486" t="s">
        <v>152</v>
      </c>
      <c r="E2751" s="486" t="s">
        <v>140</v>
      </c>
      <c r="F2751" s="486"/>
      <c r="G2751" s="84"/>
      <c r="H2751" s="666"/>
      <c r="I2751" s="37"/>
      <c r="J2751" s="666">
        <v>44015</v>
      </c>
      <c r="K2751" s="486"/>
      <c r="L2751" s="37"/>
      <c r="M2751" s="115"/>
      <c r="N2751" s="37"/>
      <c r="O2751" s="37"/>
      <c r="P2751" s="37"/>
      <c r="Q2751" s="37"/>
      <c r="R2751" s="84"/>
      <c r="S2751" s="84"/>
      <c r="T2751" s="84"/>
      <c r="U2751" s="84"/>
      <c r="V2751" s="84"/>
      <c r="W2751" s="84"/>
      <c r="X2751" s="84"/>
      <c r="Y2751" s="84"/>
      <c r="Z2751" s="84"/>
      <c r="AA2751" s="84"/>
      <c r="AB2751" s="84"/>
      <c r="AC2751" s="84"/>
      <c r="AD2751" s="84"/>
    </row>
    <row r="2752" spans="1:30">
      <c r="A2752" s="666">
        <v>44001</v>
      </c>
      <c r="B2752" s="486" t="s">
        <v>156</v>
      </c>
      <c r="C2752" s="486">
        <v>880768815</v>
      </c>
      <c r="D2752" s="486" t="s">
        <v>139</v>
      </c>
      <c r="E2752" s="486" t="s">
        <v>140</v>
      </c>
      <c r="F2752" s="486"/>
      <c r="G2752" s="84"/>
      <c r="H2752" s="666"/>
      <c r="I2752" s="37"/>
      <c r="J2752" s="666">
        <v>44015</v>
      </c>
      <c r="K2752" s="486"/>
      <c r="L2752" s="37"/>
      <c r="M2752" s="115"/>
      <c r="N2752" s="37"/>
      <c r="O2752" s="37"/>
      <c r="P2752" s="37"/>
      <c r="Q2752" s="37"/>
      <c r="R2752" s="84"/>
      <c r="S2752" s="84"/>
      <c r="T2752" s="84"/>
      <c r="U2752" s="84"/>
      <c r="V2752" s="84"/>
      <c r="W2752" s="84"/>
      <c r="X2752" s="84"/>
      <c r="Y2752" s="84"/>
      <c r="Z2752" s="84"/>
      <c r="AA2752" s="84"/>
      <c r="AB2752" s="84"/>
      <c r="AC2752" s="84"/>
      <c r="AD2752" s="84"/>
    </row>
    <row r="2753" spans="1:30">
      <c r="A2753" s="666">
        <v>44001</v>
      </c>
      <c r="B2753" s="486" t="s">
        <v>156</v>
      </c>
      <c r="C2753" s="486">
        <v>880008592</v>
      </c>
      <c r="D2753" s="486" t="s">
        <v>152</v>
      </c>
      <c r="E2753" s="486" t="s">
        <v>140</v>
      </c>
      <c r="F2753" s="486"/>
      <c r="G2753" s="84"/>
      <c r="H2753" s="666"/>
      <c r="I2753" s="37"/>
      <c r="J2753" s="666">
        <v>44015</v>
      </c>
      <c r="K2753" s="486"/>
      <c r="L2753" s="37"/>
      <c r="M2753" s="115"/>
      <c r="N2753" s="37"/>
      <c r="O2753" s="37"/>
      <c r="P2753" s="37"/>
      <c r="Q2753" s="37"/>
      <c r="R2753" s="84"/>
      <c r="S2753" s="84"/>
      <c r="T2753" s="84"/>
      <c r="U2753" s="84"/>
      <c r="V2753" s="84"/>
      <c r="W2753" s="84"/>
      <c r="X2753" s="84"/>
      <c r="Y2753" s="84"/>
      <c r="Z2753" s="84"/>
      <c r="AA2753" s="84"/>
      <c r="AB2753" s="84"/>
      <c r="AC2753" s="84"/>
      <c r="AD2753" s="84"/>
    </row>
    <row r="2754" spans="1:30">
      <c r="A2754" s="666">
        <v>44001</v>
      </c>
      <c r="B2754" s="486" t="s">
        <v>156</v>
      </c>
      <c r="C2754" s="486">
        <v>882164685</v>
      </c>
      <c r="D2754" s="486" t="s">
        <v>139</v>
      </c>
      <c r="E2754" s="486" t="s">
        <v>140</v>
      </c>
      <c r="F2754" s="486"/>
      <c r="G2754" s="84"/>
      <c r="H2754" s="666"/>
      <c r="I2754" s="37"/>
      <c r="J2754" s="666">
        <v>44019</v>
      </c>
      <c r="K2754" s="486"/>
      <c r="L2754" s="37"/>
      <c r="M2754" s="115"/>
      <c r="N2754" s="37"/>
      <c r="O2754" s="37"/>
      <c r="P2754" s="37"/>
      <c r="Q2754" s="37"/>
      <c r="R2754" s="84"/>
      <c r="S2754" s="84"/>
      <c r="T2754" s="84"/>
      <c r="U2754" s="84"/>
      <c r="V2754" s="84"/>
      <c r="W2754" s="84"/>
      <c r="X2754" s="84"/>
      <c r="Y2754" s="84"/>
      <c r="Z2754" s="84"/>
      <c r="AA2754" s="84"/>
      <c r="AB2754" s="84"/>
      <c r="AC2754" s="84"/>
      <c r="AD2754" s="84"/>
    </row>
    <row r="2755" spans="1:30">
      <c r="A2755" s="666">
        <v>44001</v>
      </c>
      <c r="B2755" s="486" t="s">
        <v>156</v>
      </c>
      <c r="C2755" s="486">
        <v>880272269</v>
      </c>
      <c r="D2755" s="486" t="s">
        <v>139</v>
      </c>
      <c r="E2755" s="486" t="s">
        <v>140</v>
      </c>
      <c r="F2755" s="486"/>
      <c r="G2755" s="84"/>
      <c r="H2755" s="666"/>
      <c r="I2755" s="84"/>
      <c r="J2755" s="666">
        <v>44015</v>
      </c>
      <c r="K2755" s="84"/>
      <c r="L2755" s="84"/>
      <c r="M2755" s="84"/>
      <c r="N2755" s="84"/>
      <c r="O2755" s="84"/>
      <c r="P2755" s="84"/>
      <c r="Q2755" s="84"/>
      <c r="R2755" s="84"/>
      <c r="S2755" s="84"/>
      <c r="T2755" s="84"/>
      <c r="U2755" s="84"/>
      <c r="V2755" s="84"/>
      <c r="W2755" s="84"/>
      <c r="X2755" s="84"/>
      <c r="Y2755" s="84"/>
      <c r="Z2755" s="84"/>
      <c r="AA2755" s="84"/>
      <c r="AB2755" s="84"/>
      <c r="AC2755" s="84"/>
      <c r="AD2755" s="84"/>
    </row>
    <row r="2756" spans="1:30">
      <c r="A2756" s="666">
        <v>44001</v>
      </c>
      <c r="B2756" s="486" t="s">
        <v>156</v>
      </c>
      <c r="C2756" s="486">
        <v>882061518</v>
      </c>
      <c r="D2756" s="486" t="s">
        <v>139</v>
      </c>
      <c r="E2756" s="486" t="s">
        <v>140</v>
      </c>
      <c r="F2756" s="486"/>
      <c r="G2756" s="84"/>
      <c r="H2756" s="666"/>
      <c r="I2756" s="84"/>
      <c r="J2756" s="666">
        <v>44015</v>
      </c>
      <c r="K2756" s="84"/>
      <c r="L2756" s="84"/>
      <c r="M2756" s="84"/>
      <c r="N2756" s="84"/>
      <c r="O2756" s="84"/>
      <c r="P2756" s="84"/>
      <c r="Q2756" s="84"/>
      <c r="R2756" s="84"/>
      <c r="S2756" s="84"/>
      <c r="T2756" s="84"/>
      <c r="U2756" s="84"/>
      <c r="V2756" s="84"/>
      <c r="W2756" s="84"/>
      <c r="X2756" s="84"/>
      <c r="Y2756" s="84"/>
      <c r="Z2756" s="84"/>
      <c r="AA2756" s="84"/>
      <c r="AB2756" s="84"/>
      <c r="AC2756" s="84"/>
      <c r="AD2756" s="84"/>
    </row>
    <row r="2757" spans="1:30">
      <c r="A2757" s="666">
        <v>44001</v>
      </c>
      <c r="B2757" s="486" t="s">
        <v>156</v>
      </c>
      <c r="C2757" s="486">
        <v>882257828</v>
      </c>
      <c r="D2757" s="486" t="s">
        <v>139</v>
      </c>
      <c r="E2757" s="486" t="s">
        <v>140</v>
      </c>
      <c r="F2757" s="486"/>
      <c r="G2757" s="84"/>
      <c r="H2757" s="666"/>
      <c r="I2757" s="84"/>
      <c r="J2757" s="666">
        <v>44015</v>
      </c>
      <c r="K2757" s="84"/>
      <c r="L2757" s="84"/>
      <c r="M2757" s="84"/>
      <c r="N2757" s="84"/>
      <c r="O2757" s="84"/>
      <c r="P2757" s="84"/>
      <c r="Q2757" s="84"/>
      <c r="R2757" s="84"/>
      <c r="S2757" s="84"/>
      <c r="T2757" s="84"/>
      <c r="U2757" s="84"/>
      <c r="V2757" s="84"/>
      <c r="W2757" s="84"/>
      <c r="X2757" s="84"/>
      <c r="Y2757" s="84"/>
      <c r="Z2757" s="84"/>
      <c r="AA2757" s="84"/>
      <c r="AB2757" s="84"/>
      <c r="AC2757" s="84"/>
      <c r="AD2757" s="84"/>
    </row>
    <row r="2758" spans="1:30">
      <c r="A2758" s="666">
        <v>44001</v>
      </c>
      <c r="B2758" s="486" t="s">
        <v>156</v>
      </c>
      <c r="C2758" s="486">
        <v>881974581</v>
      </c>
      <c r="D2758" s="486" t="s">
        <v>139</v>
      </c>
      <c r="E2758" s="486" t="s">
        <v>140</v>
      </c>
      <c r="F2758" s="486"/>
      <c r="G2758" s="84"/>
      <c r="H2758" s="666"/>
      <c r="I2758" s="84"/>
      <c r="J2758" s="666">
        <v>44020</v>
      </c>
      <c r="K2758" s="84"/>
      <c r="L2758" s="84"/>
      <c r="M2758" s="84"/>
      <c r="N2758" s="84"/>
      <c r="O2758" s="84"/>
      <c r="P2758" s="84"/>
      <c r="Q2758" s="84"/>
      <c r="R2758" s="84"/>
      <c r="S2758" s="84"/>
      <c r="T2758" s="84"/>
      <c r="U2758" s="84"/>
      <c r="V2758" s="84"/>
      <c r="W2758" s="84"/>
      <c r="X2758" s="84"/>
      <c r="Y2758" s="84"/>
      <c r="Z2758" s="84"/>
      <c r="AA2758" s="84"/>
      <c r="AB2758" s="84"/>
      <c r="AC2758" s="84"/>
      <c r="AD2758" s="84"/>
    </row>
    <row r="2759" spans="1:30">
      <c r="A2759" s="666">
        <v>44001</v>
      </c>
      <c r="B2759" s="486" t="s">
        <v>156</v>
      </c>
      <c r="C2759" s="486">
        <v>880663044</v>
      </c>
      <c r="D2759" s="486" t="s">
        <v>139</v>
      </c>
      <c r="E2759" s="486" t="s">
        <v>140</v>
      </c>
      <c r="F2759" s="486"/>
      <c r="G2759" s="84"/>
      <c r="H2759" s="666"/>
      <c r="I2759" s="84"/>
      <c r="J2759" s="666">
        <v>44020</v>
      </c>
      <c r="K2759" s="84"/>
      <c r="L2759" s="84"/>
      <c r="M2759" s="84"/>
      <c r="N2759" s="84"/>
      <c r="O2759" s="84"/>
      <c r="P2759" s="84"/>
      <c r="Q2759" s="84"/>
      <c r="R2759" s="84"/>
      <c r="S2759" s="84"/>
      <c r="T2759" s="84"/>
      <c r="U2759" s="84"/>
      <c r="V2759" s="84"/>
      <c r="W2759" s="84"/>
      <c r="X2759" s="84"/>
      <c r="Y2759" s="84"/>
      <c r="Z2759" s="84"/>
      <c r="AA2759" s="84"/>
      <c r="AB2759" s="84"/>
      <c r="AC2759" s="84"/>
      <c r="AD2759" s="84"/>
    </row>
    <row r="2760" spans="1:30">
      <c r="A2760" s="666">
        <v>44004</v>
      </c>
      <c r="B2760" s="486" t="s">
        <v>156</v>
      </c>
      <c r="C2760" s="486">
        <v>880710140</v>
      </c>
      <c r="D2760" s="486" t="s">
        <v>139</v>
      </c>
      <c r="E2760" s="486" t="s">
        <v>140</v>
      </c>
      <c r="F2760" s="669"/>
      <c r="G2760" s="669"/>
      <c r="H2760" s="666"/>
      <c r="I2760" s="669"/>
      <c r="J2760" s="666">
        <v>44020</v>
      </c>
      <c r="K2760" s="84"/>
      <c r="L2760" s="84"/>
      <c r="M2760" s="664"/>
      <c r="N2760" s="84"/>
      <c r="O2760" s="84"/>
      <c r="P2760" s="84"/>
      <c r="Q2760" s="84"/>
      <c r="R2760" s="84"/>
      <c r="S2760" s="84"/>
      <c r="T2760" s="84"/>
      <c r="U2760" s="84"/>
      <c r="V2760" s="84"/>
      <c r="W2760" s="84"/>
      <c r="X2760" s="84"/>
      <c r="Y2760" s="84"/>
      <c r="Z2760" s="84"/>
      <c r="AA2760" s="84"/>
      <c r="AB2760" s="84"/>
      <c r="AC2760" s="84"/>
      <c r="AD2760" s="84"/>
    </row>
    <row r="2761" spans="1:30">
      <c r="A2761" s="666">
        <v>44004</v>
      </c>
      <c r="B2761" s="486" t="s">
        <v>156</v>
      </c>
      <c r="C2761" s="486">
        <v>882084493</v>
      </c>
      <c r="D2761" s="486" t="s">
        <v>139</v>
      </c>
      <c r="E2761" s="486" t="s">
        <v>140</v>
      </c>
      <c r="F2761" s="669"/>
      <c r="G2761" s="669"/>
      <c r="H2761" s="666"/>
      <c r="I2761" s="669"/>
      <c r="J2761" s="666">
        <v>44015</v>
      </c>
      <c r="K2761" s="84"/>
      <c r="L2761" s="84"/>
      <c r="M2761" s="664"/>
      <c r="N2761" s="84"/>
      <c r="O2761" s="84"/>
      <c r="P2761" s="84"/>
      <c r="Q2761" s="84"/>
      <c r="R2761" s="84"/>
      <c r="S2761" s="84"/>
      <c r="T2761" s="84"/>
      <c r="U2761" s="84"/>
      <c r="V2761" s="84"/>
      <c r="W2761" s="84"/>
      <c r="X2761" s="84"/>
      <c r="Y2761" s="84"/>
      <c r="Z2761" s="84"/>
      <c r="AA2761" s="84"/>
      <c r="AB2761" s="84"/>
      <c r="AC2761" s="84"/>
      <c r="AD2761" s="84"/>
    </row>
    <row r="2762" spans="1:30">
      <c r="A2762" s="666">
        <v>44004</v>
      </c>
      <c r="B2762" s="486" t="s">
        <v>156</v>
      </c>
      <c r="C2762" s="486">
        <v>881941593</v>
      </c>
      <c r="D2762" s="486" t="s">
        <v>139</v>
      </c>
      <c r="E2762" s="486" t="s">
        <v>140</v>
      </c>
      <c r="F2762" s="669"/>
      <c r="G2762" s="669"/>
      <c r="H2762" s="666"/>
      <c r="I2762" s="669"/>
      <c r="J2762" s="666">
        <v>44012</v>
      </c>
      <c r="K2762" s="84"/>
      <c r="L2762" s="84"/>
      <c r="M2762" s="664"/>
      <c r="N2762" s="84"/>
      <c r="O2762" s="84"/>
      <c r="P2762" s="84"/>
      <c r="Q2762" s="84"/>
      <c r="R2762" s="84"/>
      <c r="S2762" s="84"/>
      <c r="T2762" s="84"/>
      <c r="U2762" s="84"/>
      <c r="V2762" s="84"/>
      <c r="W2762" s="84"/>
      <c r="X2762" s="84"/>
      <c r="Y2762" s="84"/>
      <c r="Z2762" s="84"/>
      <c r="AA2762" s="84"/>
      <c r="AB2762" s="84"/>
      <c r="AC2762" s="84"/>
      <c r="AD2762" s="84"/>
    </row>
    <row r="2763" spans="1:30">
      <c r="A2763" s="666">
        <v>44004</v>
      </c>
      <c r="B2763" s="486" t="s">
        <v>156</v>
      </c>
      <c r="C2763" s="486">
        <v>882252393</v>
      </c>
      <c r="D2763" s="486" t="s">
        <v>139</v>
      </c>
      <c r="E2763" s="486" t="s">
        <v>140</v>
      </c>
      <c r="F2763" s="669"/>
      <c r="G2763" s="669"/>
      <c r="H2763" s="666"/>
      <c r="I2763" s="669"/>
      <c r="J2763" s="666">
        <v>44015</v>
      </c>
      <c r="K2763" s="84"/>
      <c r="L2763" s="84"/>
      <c r="M2763" s="664"/>
      <c r="N2763" s="84"/>
      <c r="O2763" s="84"/>
      <c r="P2763" s="84"/>
      <c r="Q2763" s="84"/>
      <c r="R2763" s="84"/>
      <c r="S2763" s="84"/>
      <c r="T2763" s="84"/>
      <c r="U2763" s="84"/>
      <c r="V2763" s="84"/>
      <c r="W2763" s="84"/>
      <c r="X2763" s="84"/>
      <c r="Y2763" s="84"/>
      <c r="Z2763" s="84"/>
      <c r="AA2763" s="84"/>
      <c r="AB2763" s="84"/>
      <c r="AC2763" s="84"/>
      <c r="AD2763" s="84"/>
    </row>
    <row r="2764" spans="1:30">
      <c r="A2764" s="666">
        <v>44004</v>
      </c>
      <c r="B2764" s="486" t="s">
        <v>156</v>
      </c>
      <c r="C2764" s="486">
        <v>881853494</v>
      </c>
      <c r="D2764" s="486" t="s">
        <v>139</v>
      </c>
      <c r="E2764" s="486" t="s">
        <v>140</v>
      </c>
      <c r="F2764" s="669"/>
      <c r="G2764" s="669"/>
      <c r="H2764" s="666"/>
      <c r="I2764" s="669"/>
      <c r="J2764" s="666">
        <v>44015</v>
      </c>
      <c r="K2764" s="84"/>
      <c r="L2764" s="84"/>
      <c r="M2764" s="664"/>
      <c r="N2764" s="84"/>
      <c r="O2764" s="84"/>
      <c r="P2764" s="84"/>
      <c r="Q2764" s="84"/>
      <c r="R2764" s="84"/>
      <c r="S2764" s="84"/>
      <c r="T2764" s="84"/>
      <c r="U2764" s="84"/>
      <c r="V2764" s="84"/>
      <c r="W2764" s="84"/>
      <c r="X2764" s="84"/>
      <c r="Y2764" s="84"/>
      <c r="Z2764" s="84"/>
      <c r="AA2764" s="84"/>
      <c r="AB2764" s="84"/>
      <c r="AC2764" s="84"/>
      <c r="AD2764" s="84"/>
    </row>
    <row r="2765" spans="1:30">
      <c r="A2765" s="666">
        <v>44004</v>
      </c>
      <c r="B2765" s="486" t="s">
        <v>156</v>
      </c>
      <c r="C2765" s="486">
        <v>880984010</v>
      </c>
      <c r="D2765" s="486" t="s">
        <v>139</v>
      </c>
      <c r="E2765" s="486" t="s">
        <v>140</v>
      </c>
      <c r="F2765" s="669"/>
      <c r="G2765" s="669"/>
      <c r="H2765" s="666"/>
      <c r="I2765" s="669"/>
      <c r="J2765" s="666">
        <v>44015</v>
      </c>
      <c r="K2765" s="84"/>
      <c r="L2765" s="84"/>
      <c r="M2765" s="664"/>
      <c r="N2765" s="84"/>
      <c r="O2765" s="84"/>
      <c r="P2765" s="84"/>
      <c r="Q2765" s="84"/>
      <c r="R2765" s="84"/>
      <c r="S2765" s="84"/>
      <c r="T2765" s="84"/>
      <c r="U2765" s="84"/>
      <c r="V2765" s="84"/>
      <c r="W2765" s="84"/>
      <c r="X2765" s="84"/>
      <c r="Y2765" s="84"/>
      <c r="Z2765" s="84"/>
      <c r="AA2765" s="84"/>
      <c r="AB2765" s="84"/>
      <c r="AC2765" s="84"/>
      <c r="AD2765" s="84"/>
    </row>
    <row r="2766" spans="1:30">
      <c r="A2766" s="666">
        <v>44005</v>
      </c>
      <c r="B2766" s="486" t="s">
        <v>156</v>
      </c>
      <c r="C2766" s="715">
        <v>880179033</v>
      </c>
      <c r="D2766" s="486" t="s">
        <v>139</v>
      </c>
      <c r="E2766" s="486" t="s">
        <v>140</v>
      </c>
      <c r="F2766" s="669"/>
      <c r="G2766" s="669"/>
      <c r="H2766" s="666"/>
      <c r="I2766" s="669"/>
      <c r="J2766" s="666">
        <v>44017</v>
      </c>
      <c r="K2766" s="84"/>
      <c r="L2766" s="84"/>
      <c r="M2766" s="664"/>
      <c r="N2766" s="84"/>
      <c r="O2766" s="84"/>
      <c r="P2766" s="84"/>
      <c r="Q2766" s="84"/>
      <c r="R2766" s="84"/>
      <c r="S2766" s="84"/>
      <c r="T2766" s="84"/>
      <c r="U2766" s="84"/>
      <c r="V2766" s="84"/>
      <c r="W2766" s="84"/>
      <c r="X2766" s="84"/>
      <c r="Y2766" s="84"/>
      <c r="Z2766" s="84"/>
      <c r="AA2766" s="84"/>
      <c r="AB2766" s="84"/>
      <c r="AC2766" s="84"/>
      <c r="AD2766" s="84"/>
    </row>
    <row r="2767" spans="1:30">
      <c r="A2767" s="666">
        <v>44005</v>
      </c>
      <c r="B2767" s="486" t="s">
        <v>156</v>
      </c>
      <c r="C2767" s="715">
        <v>881426869</v>
      </c>
      <c r="D2767" s="486" t="s">
        <v>139</v>
      </c>
      <c r="E2767" s="486" t="s">
        <v>140</v>
      </c>
      <c r="F2767" s="669"/>
      <c r="G2767" s="669"/>
      <c r="H2767" s="666"/>
      <c r="I2767" s="669"/>
      <c r="J2767" s="666">
        <v>44017</v>
      </c>
      <c r="K2767" s="84"/>
      <c r="L2767" s="84"/>
      <c r="M2767" s="664"/>
      <c r="N2767" s="84"/>
      <c r="O2767" s="84"/>
      <c r="P2767" s="84"/>
      <c r="Q2767" s="84"/>
      <c r="R2767" s="84"/>
      <c r="S2767" s="84"/>
      <c r="T2767" s="84"/>
      <c r="U2767" s="84"/>
      <c r="V2767" s="84"/>
      <c r="W2767" s="84"/>
      <c r="X2767" s="84"/>
      <c r="Y2767" s="84"/>
      <c r="Z2767" s="84"/>
      <c r="AA2767" s="84"/>
      <c r="AB2767" s="84"/>
      <c r="AC2767" s="84"/>
      <c r="AD2767" s="84"/>
    </row>
    <row r="2768" spans="1:30">
      <c r="A2768" s="666">
        <v>44005</v>
      </c>
      <c r="B2768" s="486" t="s">
        <v>156</v>
      </c>
      <c r="C2768" s="715">
        <v>881378361</v>
      </c>
      <c r="D2768" s="486" t="s">
        <v>139</v>
      </c>
      <c r="E2768" s="486" t="s">
        <v>140</v>
      </c>
      <c r="F2768" s="669"/>
      <c r="G2768" s="669"/>
      <c r="H2768" s="666"/>
      <c r="I2768" s="669"/>
      <c r="J2768" s="666">
        <v>44017</v>
      </c>
      <c r="K2768" s="84"/>
      <c r="L2768" s="84"/>
      <c r="M2768" s="664"/>
      <c r="N2768" s="84"/>
      <c r="O2768" s="84"/>
      <c r="P2768" s="84"/>
      <c r="Q2768" s="84"/>
      <c r="R2768" s="84"/>
      <c r="S2768" s="84"/>
      <c r="T2768" s="84"/>
      <c r="U2768" s="84"/>
      <c r="V2768" s="84"/>
      <c r="W2768" s="84"/>
      <c r="X2768" s="84"/>
      <c r="Y2768" s="84"/>
      <c r="Z2768" s="84"/>
      <c r="AA2768" s="84"/>
      <c r="AB2768" s="84"/>
      <c r="AC2768" s="84"/>
      <c r="AD2768" s="84"/>
    </row>
    <row r="2769" spans="1:30">
      <c r="A2769" s="666">
        <v>44005</v>
      </c>
      <c r="B2769" s="486" t="s">
        <v>156</v>
      </c>
      <c r="C2769" s="715">
        <v>881068571</v>
      </c>
      <c r="D2769" s="486" t="s">
        <v>139</v>
      </c>
      <c r="E2769" s="486" t="s">
        <v>140</v>
      </c>
      <c r="F2769" s="669"/>
      <c r="G2769" s="669"/>
      <c r="H2769" s="666"/>
      <c r="I2769" s="669"/>
      <c r="J2769" s="666">
        <v>44018</v>
      </c>
      <c r="K2769" s="84"/>
      <c r="L2769" s="84"/>
      <c r="M2769" s="664"/>
      <c r="N2769" s="84"/>
      <c r="O2769" s="84"/>
      <c r="P2769" s="84"/>
      <c r="Q2769" s="84"/>
      <c r="R2769" s="84"/>
      <c r="S2769" s="84"/>
      <c r="T2769" s="84"/>
      <c r="U2769" s="84"/>
      <c r="V2769" s="84"/>
      <c r="W2769" s="84"/>
      <c r="X2769" s="84"/>
      <c r="Y2769" s="84"/>
      <c r="Z2769" s="84"/>
      <c r="AA2769" s="84"/>
      <c r="AB2769" s="84"/>
      <c r="AC2769" s="84"/>
      <c r="AD2769" s="84"/>
    </row>
    <row r="2770" spans="1:30">
      <c r="A2770" s="666">
        <v>44005</v>
      </c>
      <c r="B2770" s="486" t="s">
        <v>156</v>
      </c>
      <c r="C2770" s="715">
        <v>881557741</v>
      </c>
      <c r="D2770" s="486" t="s">
        <v>139</v>
      </c>
      <c r="E2770" s="486" t="s">
        <v>140</v>
      </c>
      <c r="F2770" s="669"/>
      <c r="G2770" s="669"/>
      <c r="H2770" s="666"/>
      <c r="I2770" s="669"/>
      <c r="J2770" s="666">
        <v>44019</v>
      </c>
      <c r="K2770" s="84"/>
      <c r="L2770" s="84"/>
      <c r="M2770" s="664"/>
      <c r="N2770" s="84"/>
      <c r="O2770" s="84"/>
      <c r="P2770" s="84"/>
      <c r="Q2770" s="84"/>
      <c r="R2770" s="84"/>
      <c r="S2770" s="84"/>
      <c r="T2770" s="84"/>
      <c r="U2770" s="84"/>
      <c r="V2770" s="84"/>
      <c r="W2770" s="84"/>
      <c r="X2770" s="84"/>
      <c r="Y2770" s="84"/>
      <c r="Z2770" s="84"/>
      <c r="AA2770" s="84"/>
      <c r="AB2770" s="84"/>
      <c r="AC2770" s="84"/>
      <c r="AD2770" s="84"/>
    </row>
    <row r="2771" spans="1:30">
      <c r="A2771" s="666">
        <v>44005</v>
      </c>
      <c r="B2771" s="486" t="s">
        <v>156</v>
      </c>
      <c r="C2771" s="715">
        <v>881404486</v>
      </c>
      <c r="D2771" s="486" t="s">
        <v>139</v>
      </c>
      <c r="E2771" s="486" t="s">
        <v>140</v>
      </c>
      <c r="F2771" s="669"/>
      <c r="G2771" s="669"/>
      <c r="H2771" s="666"/>
      <c r="I2771" s="669"/>
      <c r="J2771" s="666">
        <v>44019</v>
      </c>
      <c r="K2771" s="84"/>
      <c r="L2771" s="84"/>
      <c r="M2771" s="664"/>
      <c r="N2771" s="84"/>
      <c r="O2771" s="84"/>
      <c r="P2771" s="84"/>
      <c r="Q2771" s="84"/>
      <c r="R2771" s="84"/>
      <c r="S2771" s="84"/>
      <c r="T2771" s="84"/>
      <c r="U2771" s="84"/>
      <c r="V2771" s="84"/>
      <c r="W2771" s="84"/>
      <c r="X2771" s="84"/>
      <c r="Y2771" s="84"/>
      <c r="Z2771" s="84"/>
      <c r="AA2771" s="84"/>
      <c r="AB2771" s="84"/>
      <c r="AC2771" s="84"/>
      <c r="AD2771" s="84"/>
    </row>
    <row r="2772" spans="1:30">
      <c r="A2772" s="666">
        <v>44005</v>
      </c>
      <c r="B2772" s="486" t="s">
        <v>156</v>
      </c>
      <c r="C2772" s="715">
        <v>881457671</v>
      </c>
      <c r="D2772" s="486" t="s">
        <v>139</v>
      </c>
      <c r="E2772" s="486" t="s">
        <v>140</v>
      </c>
      <c r="F2772" s="669"/>
      <c r="G2772" s="669"/>
      <c r="H2772" s="666"/>
      <c r="I2772" s="669"/>
      <c r="J2772" s="666">
        <v>44011</v>
      </c>
      <c r="K2772" s="84"/>
      <c r="L2772" s="84"/>
      <c r="M2772" s="664"/>
      <c r="N2772" s="84"/>
      <c r="O2772" s="84"/>
      <c r="P2772" s="84"/>
      <c r="Q2772" s="84"/>
      <c r="R2772" s="84"/>
      <c r="S2772" s="84"/>
      <c r="T2772" s="84"/>
      <c r="U2772" s="84"/>
      <c r="V2772" s="84"/>
      <c r="W2772" s="84"/>
      <c r="X2772" s="84"/>
      <c r="Y2772" s="84"/>
      <c r="Z2772" s="84"/>
      <c r="AA2772" s="84"/>
      <c r="AB2772" s="84"/>
      <c r="AC2772" s="84"/>
      <c r="AD2772" s="84"/>
    </row>
    <row r="2773" spans="1:30">
      <c r="A2773" s="666">
        <v>44005</v>
      </c>
      <c r="B2773" s="486" t="s">
        <v>156</v>
      </c>
      <c r="C2773" s="715">
        <v>881310481</v>
      </c>
      <c r="D2773" s="486" t="s">
        <v>139</v>
      </c>
      <c r="E2773" s="486" t="s">
        <v>140</v>
      </c>
      <c r="F2773" s="669"/>
      <c r="G2773" s="669"/>
      <c r="H2773" s="666"/>
      <c r="I2773" s="84"/>
      <c r="J2773" s="666">
        <v>44019</v>
      </c>
      <c r="K2773" s="84"/>
      <c r="L2773" s="84"/>
      <c r="M2773" s="84"/>
      <c r="N2773" s="84"/>
      <c r="O2773" s="84"/>
      <c r="P2773" s="84"/>
      <c r="Q2773" s="84"/>
      <c r="R2773" s="84"/>
      <c r="S2773" s="84"/>
      <c r="T2773" s="84"/>
      <c r="U2773" s="84"/>
      <c r="V2773" s="84"/>
      <c r="W2773" s="84"/>
      <c r="X2773" s="84"/>
      <c r="Y2773" s="84"/>
      <c r="Z2773" s="84"/>
      <c r="AA2773" s="84"/>
      <c r="AB2773" s="84"/>
      <c r="AC2773" s="84"/>
      <c r="AD2773" s="84"/>
    </row>
    <row r="2774" spans="1:30">
      <c r="A2774" s="666">
        <v>44005</v>
      </c>
      <c r="B2774" s="486" t="s">
        <v>156</v>
      </c>
      <c r="C2774" s="715">
        <v>881498960</v>
      </c>
      <c r="D2774" s="486" t="s">
        <v>139</v>
      </c>
      <c r="E2774" s="486" t="s">
        <v>140</v>
      </c>
      <c r="F2774" s="669"/>
      <c r="G2774" s="669"/>
      <c r="H2774" s="666"/>
      <c r="I2774" s="84"/>
      <c r="J2774" s="666">
        <v>44022</v>
      </c>
      <c r="K2774" s="84"/>
      <c r="L2774" s="84"/>
      <c r="M2774" s="84"/>
      <c r="N2774" s="84"/>
      <c r="O2774" s="84"/>
      <c r="P2774" s="84"/>
      <c r="Q2774" s="84"/>
      <c r="R2774" s="84"/>
      <c r="S2774" s="84"/>
      <c r="T2774" s="84"/>
      <c r="U2774" s="84"/>
      <c r="V2774" s="84"/>
      <c r="W2774" s="84"/>
      <c r="X2774" s="84"/>
      <c r="Y2774" s="84"/>
      <c r="Z2774" s="84"/>
      <c r="AA2774" s="84"/>
      <c r="AB2774" s="84"/>
      <c r="AC2774" s="84"/>
      <c r="AD2774" s="84"/>
    </row>
    <row r="2775" spans="1:30">
      <c r="A2775" s="666">
        <v>44005</v>
      </c>
      <c r="B2775" s="486" t="s">
        <v>156</v>
      </c>
      <c r="C2775" s="715">
        <v>881408073</v>
      </c>
      <c r="D2775" s="486" t="s">
        <v>139</v>
      </c>
      <c r="E2775" s="486" t="s">
        <v>140</v>
      </c>
      <c r="F2775" s="669"/>
      <c r="G2775" s="669"/>
      <c r="H2775" s="666"/>
      <c r="I2775" s="84"/>
      <c r="J2775" s="666">
        <v>44032</v>
      </c>
      <c r="K2775" s="84"/>
      <c r="L2775" s="84"/>
      <c r="M2775" s="84"/>
      <c r="N2775" s="84"/>
      <c r="O2775" s="84"/>
      <c r="P2775" s="84"/>
      <c r="Q2775" s="84"/>
      <c r="R2775" s="84"/>
      <c r="S2775" s="84"/>
      <c r="T2775" s="84"/>
      <c r="U2775" s="84"/>
      <c r="V2775" s="84"/>
      <c r="W2775" s="84"/>
      <c r="X2775" s="84"/>
      <c r="Y2775" s="84"/>
      <c r="Z2775" s="84"/>
      <c r="AA2775" s="84"/>
      <c r="AB2775" s="84"/>
      <c r="AC2775" s="84"/>
      <c r="AD2775" s="84"/>
    </row>
    <row r="2776" spans="1:30">
      <c r="A2776" s="666">
        <v>44005</v>
      </c>
      <c r="B2776" s="486" t="s">
        <v>156</v>
      </c>
      <c r="C2776" s="715">
        <v>881292509</v>
      </c>
      <c r="D2776" s="486" t="s">
        <v>139</v>
      </c>
      <c r="E2776" s="486" t="s">
        <v>140</v>
      </c>
      <c r="F2776" s="669"/>
      <c r="G2776" s="669"/>
      <c r="H2776" s="666"/>
      <c r="I2776" s="84"/>
      <c r="J2776" s="666">
        <v>44022</v>
      </c>
      <c r="K2776" s="84"/>
      <c r="L2776" s="84"/>
      <c r="M2776" s="84"/>
      <c r="N2776" s="84"/>
      <c r="O2776" s="84"/>
      <c r="P2776" s="84"/>
      <c r="Q2776" s="84"/>
      <c r="R2776" s="84"/>
      <c r="S2776" s="84"/>
      <c r="T2776" s="84"/>
      <c r="U2776" s="84"/>
      <c r="V2776" s="84"/>
      <c r="W2776" s="84"/>
      <c r="X2776" s="84"/>
      <c r="Y2776" s="84"/>
      <c r="Z2776" s="84"/>
      <c r="AA2776" s="84"/>
      <c r="AB2776" s="84"/>
      <c r="AC2776" s="84"/>
      <c r="AD2776" s="84"/>
    </row>
    <row r="2777" spans="1:30">
      <c r="A2777" s="666">
        <v>44005</v>
      </c>
      <c r="B2777" s="486" t="s">
        <v>156</v>
      </c>
      <c r="C2777" s="715">
        <v>881367259</v>
      </c>
      <c r="D2777" s="486" t="s">
        <v>139</v>
      </c>
      <c r="E2777" s="486" t="s">
        <v>140</v>
      </c>
      <c r="F2777" s="669"/>
      <c r="G2777" s="669"/>
      <c r="H2777" s="666"/>
      <c r="I2777" s="84"/>
      <c r="J2777" s="666">
        <v>44022</v>
      </c>
      <c r="K2777" s="84"/>
      <c r="L2777" s="84"/>
      <c r="M2777" s="84"/>
      <c r="N2777" s="84"/>
      <c r="O2777" s="84"/>
      <c r="P2777" s="84"/>
      <c r="Q2777" s="84"/>
      <c r="R2777" s="84"/>
      <c r="S2777" s="84"/>
      <c r="T2777" s="84"/>
      <c r="U2777" s="84"/>
      <c r="V2777" s="84"/>
      <c r="W2777" s="84"/>
      <c r="X2777" s="84"/>
      <c r="Y2777" s="84"/>
      <c r="Z2777" s="84"/>
      <c r="AA2777" s="84"/>
      <c r="AB2777" s="84"/>
      <c r="AC2777" s="84"/>
      <c r="AD2777" s="84"/>
    </row>
    <row r="2778" spans="1:30">
      <c r="A2778" s="666">
        <v>44005</v>
      </c>
      <c r="B2778" s="486" t="s">
        <v>156</v>
      </c>
      <c r="C2778" s="715">
        <v>881900246</v>
      </c>
      <c r="D2778" s="486" t="s">
        <v>139</v>
      </c>
      <c r="E2778" s="486" t="s">
        <v>140</v>
      </c>
      <c r="F2778" s="669"/>
      <c r="G2778" s="669"/>
      <c r="H2778" s="666"/>
      <c r="I2778" s="84"/>
      <c r="J2778" s="666">
        <v>44022</v>
      </c>
      <c r="K2778" s="84"/>
      <c r="L2778" s="84"/>
      <c r="M2778" s="84"/>
      <c r="N2778" s="84"/>
      <c r="O2778" s="84"/>
      <c r="P2778" s="84"/>
      <c r="Q2778" s="84"/>
      <c r="R2778" s="84"/>
      <c r="S2778" s="84"/>
      <c r="T2778" s="84"/>
      <c r="U2778" s="84"/>
      <c r="V2778" s="84"/>
      <c r="W2778" s="84"/>
      <c r="X2778" s="84"/>
      <c r="Y2778" s="84"/>
      <c r="Z2778" s="84"/>
      <c r="AA2778" s="84"/>
      <c r="AB2778" s="84"/>
      <c r="AC2778" s="84"/>
      <c r="AD2778" s="84"/>
    </row>
    <row r="2779" spans="1:30">
      <c r="A2779" s="666">
        <v>44006</v>
      </c>
      <c r="B2779" s="486" t="s">
        <v>156</v>
      </c>
      <c r="C2779" s="715">
        <v>881629109</v>
      </c>
      <c r="D2779" s="486" t="s">
        <v>139</v>
      </c>
      <c r="E2779" s="486" t="s">
        <v>140</v>
      </c>
      <c r="F2779" s="669"/>
      <c r="G2779" s="669"/>
      <c r="H2779" s="666"/>
      <c r="I2779" s="84"/>
      <c r="J2779" s="666">
        <v>44022</v>
      </c>
      <c r="K2779" s="84"/>
      <c r="L2779" s="84"/>
      <c r="M2779" s="664"/>
      <c r="N2779" s="84"/>
      <c r="O2779" s="84"/>
      <c r="P2779" s="84"/>
      <c r="Q2779" s="84"/>
      <c r="R2779" s="84"/>
      <c r="S2779" s="84"/>
      <c r="T2779" s="84"/>
      <c r="U2779" s="84"/>
      <c r="V2779" s="84"/>
      <c r="W2779" s="84"/>
      <c r="X2779" s="84"/>
      <c r="Y2779" s="84"/>
      <c r="Z2779" s="84"/>
      <c r="AA2779" s="84"/>
      <c r="AB2779" s="84"/>
      <c r="AC2779" s="84"/>
      <c r="AD2779" s="84"/>
    </row>
    <row r="2780" spans="1:30">
      <c r="A2780" s="666">
        <v>44006</v>
      </c>
      <c r="B2780" s="486" t="s">
        <v>156</v>
      </c>
      <c r="C2780" s="715">
        <v>880965956</v>
      </c>
      <c r="D2780" s="486" t="s">
        <v>139</v>
      </c>
      <c r="E2780" s="486" t="s">
        <v>140</v>
      </c>
      <c r="F2780" s="669"/>
      <c r="G2780" s="669"/>
      <c r="H2780" s="666"/>
      <c r="I2780" s="84"/>
      <c r="J2780" s="666">
        <v>44020</v>
      </c>
      <c r="K2780" s="84"/>
      <c r="L2780" s="84"/>
      <c r="M2780" s="664"/>
      <c r="N2780" s="84"/>
      <c r="O2780" s="84"/>
      <c r="P2780" s="84"/>
      <c r="Q2780" s="84"/>
      <c r="R2780" s="84"/>
      <c r="S2780" s="84"/>
      <c r="T2780" s="84"/>
      <c r="U2780" s="84"/>
      <c r="V2780" s="84"/>
      <c r="W2780" s="84"/>
      <c r="X2780" s="84"/>
      <c r="Y2780" s="84"/>
      <c r="Z2780" s="84"/>
      <c r="AA2780" s="84"/>
      <c r="AB2780" s="84"/>
      <c r="AC2780" s="84"/>
      <c r="AD2780" s="84"/>
    </row>
    <row r="2781" spans="1:30">
      <c r="A2781" s="666">
        <v>44006</v>
      </c>
      <c r="B2781" s="486" t="s">
        <v>156</v>
      </c>
      <c r="C2781" s="715">
        <v>881619831</v>
      </c>
      <c r="D2781" s="486" t="s">
        <v>139</v>
      </c>
      <c r="E2781" s="486" t="s">
        <v>140</v>
      </c>
      <c r="F2781" s="669"/>
      <c r="G2781" s="669"/>
      <c r="H2781" s="666"/>
      <c r="I2781" s="84"/>
      <c r="J2781" s="666">
        <v>44019</v>
      </c>
      <c r="K2781" s="84"/>
      <c r="L2781" s="84"/>
      <c r="M2781" s="664"/>
      <c r="N2781" s="84"/>
      <c r="O2781" s="84"/>
      <c r="P2781" s="84"/>
      <c r="Q2781" s="84"/>
      <c r="R2781" s="84"/>
      <c r="S2781" s="84"/>
      <c r="T2781" s="84"/>
      <c r="U2781" s="84"/>
      <c r="V2781" s="84"/>
      <c r="W2781" s="84"/>
      <c r="X2781" s="84"/>
      <c r="Y2781" s="84"/>
      <c r="Z2781" s="84"/>
      <c r="AA2781" s="84"/>
      <c r="AB2781" s="84"/>
      <c r="AC2781" s="84"/>
      <c r="AD2781" s="84"/>
    </row>
    <row r="2782" spans="1:30">
      <c r="A2782" s="666">
        <v>44006</v>
      </c>
      <c r="B2782" s="486" t="s">
        <v>156</v>
      </c>
      <c r="C2782" s="715">
        <v>881766039</v>
      </c>
      <c r="D2782" s="486" t="s">
        <v>139</v>
      </c>
      <c r="E2782" s="486" t="s">
        <v>140</v>
      </c>
      <c r="F2782" s="84"/>
      <c r="G2782" s="84"/>
      <c r="H2782" s="84"/>
      <c r="I2782" s="84"/>
      <c r="J2782" s="666">
        <v>44019</v>
      </c>
      <c r="K2782" s="84"/>
      <c r="L2782" s="84"/>
      <c r="M2782" s="84"/>
      <c r="N2782" s="84"/>
      <c r="O2782" s="84"/>
      <c r="P2782" s="84"/>
      <c r="Q2782" s="84"/>
      <c r="R2782" s="84"/>
      <c r="S2782" s="84"/>
      <c r="T2782" s="84"/>
      <c r="U2782" s="84"/>
      <c r="V2782" s="84"/>
      <c r="W2782" s="84"/>
      <c r="X2782" s="84"/>
      <c r="Y2782" s="84"/>
      <c r="Z2782" s="84"/>
      <c r="AA2782" s="84"/>
      <c r="AB2782" s="84"/>
      <c r="AC2782" s="84"/>
      <c r="AD2782" s="84"/>
    </row>
    <row r="2783" spans="1:30">
      <c r="A2783" s="666">
        <v>44006</v>
      </c>
      <c r="B2783" s="486" t="s">
        <v>156</v>
      </c>
      <c r="C2783" s="715">
        <v>880569576</v>
      </c>
      <c r="D2783" s="486" t="s">
        <v>139</v>
      </c>
      <c r="E2783" s="486" t="s">
        <v>140</v>
      </c>
      <c r="F2783" s="84"/>
      <c r="G2783" s="84"/>
      <c r="H2783" s="84"/>
      <c r="I2783" s="84"/>
      <c r="J2783" s="666">
        <v>44028</v>
      </c>
      <c r="K2783" s="84"/>
      <c r="L2783" s="84"/>
      <c r="M2783" s="84"/>
      <c r="N2783" s="84"/>
      <c r="O2783" s="84"/>
      <c r="P2783" s="84"/>
      <c r="Q2783" s="84"/>
      <c r="R2783" s="84"/>
      <c r="S2783" s="84"/>
      <c r="T2783" s="84"/>
      <c r="U2783" s="84"/>
      <c r="V2783" s="84"/>
      <c r="W2783" s="84"/>
      <c r="X2783" s="84"/>
      <c r="Y2783" s="84"/>
      <c r="Z2783" s="84"/>
      <c r="AA2783" s="84"/>
      <c r="AB2783" s="84"/>
      <c r="AC2783" s="84"/>
      <c r="AD2783" s="84"/>
    </row>
    <row r="2784" spans="1:30">
      <c r="A2784" s="666">
        <v>44006</v>
      </c>
      <c r="B2784" s="486" t="s">
        <v>156</v>
      </c>
      <c r="C2784" s="715">
        <v>880335612</v>
      </c>
      <c r="D2784" s="486" t="s">
        <v>152</v>
      </c>
      <c r="E2784" s="486" t="s">
        <v>140</v>
      </c>
      <c r="F2784" s="84"/>
      <c r="G2784" s="84"/>
      <c r="H2784" s="84"/>
      <c r="I2784" s="84"/>
      <c r="J2784" s="666">
        <v>44026</v>
      </c>
      <c r="K2784" s="84"/>
      <c r="L2784" s="84"/>
      <c r="M2784" s="84"/>
      <c r="N2784" s="84"/>
      <c r="O2784" s="84"/>
      <c r="P2784" s="84"/>
      <c r="Q2784" s="84"/>
      <c r="R2784" s="84"/>
      <c r="S2784" s="84"/>
      <c r="T2784" s="84"/>
      <c r="U2784" s="84"/>
      <c r="V2784" s="84"/>
      <c r="W2784" s="84"/>
      <c r="X2784" s="84"/>
      <c r="Y2784" s="84"/>
      <c r="Z2784" s="84"/>
      <c r="AA2784" s="84"/>
      <c r="AB2784" s="84"/>
      <c r="AC2784" s="84"/>
      <c r="AD2784" s="84"/>
    </row>
    <row r="2785" spans="1:30">
      <c r="A2785" s="666">
        <v>44006</v>
      </c>
      <c r="B2785" s="486" t="s">
        <v>156</v>
      </c>
      <c r="C2785" s="715">
        <v>880696974</v>
      </c>
      <c r="D2785" s="486" t="s">
        <v>152</v>
      </c>
      <c r="E2785" s="486" t="s">
        <v>140</v>
      </c>
      <c r="F2785" s="84"/>
      <c r="G2785" s="84"/>
      <c r="H2785" s="84"/>
      <c r="I2785" s="84"/>
      <c r="J2785" s="666">
        <v>44019</v>
      </c>
      <c r="K2785" s="84"/>
      <c r="L2785" s="84"/>
      <c r="M2785" s="84"/>
      <c r="N2785" s="84"/>
      <c r="O2785" s="84"/>
      <c r="P2785" s="84"/>
      <c r="Q2785" s="84"/>
      <c r="R2785" s="84"/>
      <c r="S2785" s="84"/>
      <c r="T2785" s="84"/>
      <c r="U2785" s="84"/>
      <c r="V2785" s="84"/>
      <c r="W2785" s="84"/>
      <c r="X2785" s="84"/>
      <c r="Y2785" s="84"/>
      <c r="Z2785" s="84"/>
      <c r="AA2785" s="84"/>
      <c r="AB2785" s="84"/>
      <c r="AC2785" s="84"/>
      <c r="AD2785" s="84"/>
    </row>
    <row r="2786" spans="1:30">
      <c r="A2786" s="666">
        <v>44010</v>
      </c>
      <c r="B2786" s="115" t="s">
        <v>156</v>
      </c>
      <c r="C2786" s="486">
        <v>880649419</v>
      </c>
      <c r="D2786" s="115" t="s">
        <v>139</v>
      </c>
      <c r="E2786" s="115" t="s">
        <v>140</v>
      </c>
      <c r="F2786" s="666"/>
      <c r="G2786" s="115"/>
      <c r="H2786" s="486"/>
      <c r="I2786" s="84"/>
      <c r="J2786" s="666">
        <v>44021</v>
      </c>
      <c r="K2786" s="115"/>
      <c r="L2786" s="486"/>
      <c r="M2786" s="84"/>
      <c r="N2786" s="84"/>
      <c r="O2786" s="84"/>
      <c r="P2786" s="84"/>
      <c r="Q2786" s="84"/>
      <c r="R2786" s="84"/>
      <c r="S2786" s="84"/>
      <c r="T2786" s="84"/>
      <c r="U2786" s="84"/>
      <c r="V2786" s="84"/>
      <c r="W2786" s="84"/>
      <c r="X2786" s="84"/>
      <c r="Y2786" s="84"/>
      <c r="Z2786" s="84"/>
      <c r="AA2786" s="84"/>
      <c r="AB2786" s="84"/>
      <c r="AC2786" s="84"/>
      <c r="AD2786" s="84"/>
    </row>
    <row r="2787" spans="1:30">
      <c r="A2787" s="666">
        <v>44010</v>
      </c>
      <c r="B2787" s="115" t="s">
        <v>156</v>
      </c>
      <c r="C2787" s="486">
        <v>881727998</v>
      </c>
      <c r="D2787" s="115" t="s">
        <v>139</v>
      </c>
      <c r="E2787" s="115" t="s">
        <v>140</v>
      </c>
      <c r="F2787" s="666"/>
      <c r="G2787" s="115"/>
      <c r="H2787" s="486"/>
      <c r="I2787" s="84"/>
      <c r="J2787" s="666">
        <v>44026</v>
      </c>
      <c r="K2787" s="115"/>
      <c r="L2787" s="486"/>
      <c r="M2787" s="84"/>
      <c r="N2787" s="84"/>
      <c r="O2787" s="84"/>
      <c r="P2787" s="84"/>
      <c r="Q2787" s="84"/>
      <c r="R2787" s="84"/>
      <c r="S2787" s="84"/>
      <c r="T2787" s="84"/>
      <c r="U2787" s="84"/>
      <c r="V2787" s="84"/>
      <c r="W2787" s="84"/>
      <c r="X2787" s="84"/>
      <c r="Y2787" s="84"/>
      <c r="Z2787" s="84"/>
      <c r="AA2787" s="84"/>
      <c r="AB2787" s="84"/>
      <c r="AC2787" s="84"/>
      <c r="AD2787" s="84"/>
    </row>
    <row r="2788" spans="1:30">
      <c r="A2788" s="666">
        <v>44010</v>
      </c>
      <c r="B2788" s="115" t="s">
        <v>156</v>
      </c>
      <c r="C2788" s="486">
        <v>881465581</v>
      </c>
      <c r="D2788" s="115" t="s">
        <v>139</v>
      </c>
      <c r="E2788" s="115" t="s">
        <v>140</v>
      </c>
      <c r="F2788" s="666"/>
      <c r="G2788" s="115"/>
      <c r="H2788" s="486"/>
      <c r="I2788" s="84"/>
      <c r="J2788" s="666">
        <v>44027</v>
      </c>
      <c r="K2788" s="115"/>
      <c r="L2788" s="486"/>
      <c r="M2788" s="84"/>
      <c r="N2788" s="84"/>
      <c r="O2788" s="84"/>
      <c r="P2788" s="84"/>
      <c r="Q2788" s="84"/>
      <c r="R2788" s="84"/>
      <c r="S2788" s="84"/>
      <c r="T2788" s="84"/>
      <c r="U2788" s="84"/>
      <c r="V2788" s="84"/>
      <c r="W2788" s="84"/>
      <c r="X2788" s="84"/>
      <c r="Y2788" s="84"/>
      <c r="Z2788" s="84"/>
      <c r="AA2788" s="84"/>
      <c r="AB2788" s="84"/>
      <c r="AC2788" s="84"/>
      <c r="AD2788" s="84"/>
    </row>
    <row r="2789" spans="1:30">
      <c r="A2789" s="666">
        <v>44010</v>
      </c>
      <c r="B2789" s="115" t="s">
        <v>156</v>
      </c>
      <c r="C2789" s="486">
        <v>881654816</v>
      </c>
      <c r="D2789" s="115" t="s">
        <v>139</v>
      </c>
      <c r="E2789" s="115" t="s">
        <v>140</v>
      </c>
      <c r="F2789" s="666"/>
      <c r="G2789" s="115"/>
      <c r="H2789" s="486"/>
      <c r="I2789" s="84"/>
      <c r="J2789" s="666">
        <v>44029</v>
      </c>
      <c r="K2789" s="115"/>
      <c r="L2789" s="486"/>
      <c r="M2789" s="84"/>
      <c r="N2789" s="84"/>
      <c r="O2789" s="84"/>
      <c r="P2789" s="84"/>
      <c r="Q2789" s="84"/>
      <c r="R2789" s="84"/>
      <c r="S2789" s="84"/>
      <c r="T2789" s="84"/>
      <c r="U2789" s="84"/>
      <c r="V2789" s="84"/>
      <c r="W2789" s="84"/>
      <c r="X2789" s="84"/>
      <c r="Y2789" s="84"/>
      <c r="Z2789" s="84"/>
      <c r="AA2789" s="84"/>
      <c r="AB2789" s="84"/>
      <c r="AC2789" s="84"/>
      <c r="AD2789" s="84"/>
    </row>
    <row r="2790" spans="1:30">
      <c r="A2790" s="666">
        <v>44010</v>
      </c>
      <c r="B2790" s="115" t="s">
        <v>156</v>
      </c>
      <c r="C2790" s="486">
        <v>882172491</v>
      </c>
      <c r="D2790" s="115" t="s">
        <v>139</v>
      </c>
      <c r="E2790" s="115" t="s">
        <v>140</v>
      </c>
      <c r="F2790" s="666"/>
      <c r="G2790" s="115"/>
      <c r="H2790" s="486"/>
      <c r="I2790" s="84"/>
      <c r="J2790" s="666">
        <v>44035</v>
      </c>
      <c r="K2790" s="115"/>
      <c r="L2790" s="486"/>
      <c r="M2790" s="84"/>
      <c r="N2790" s="84"/>
      <c r="O2790" s="84"/>
      <c r="P2790" s="84"/>
      <c r="Q2790" s="84"/>
      <c r="R2790" s="84"/>
      <c r="S2790" s="84"/>
      <c r="T2790" s="84"/>
      <c r="U2790" s="84"/>
      <c r="V2790" s="84"/>
      <c r="W2790" s="84"/>
      <c r="X2790" s="84"/>
      <c r="Y2790" s="84"/>
      <c r="Z2790" s="84"/>
      <c r="AA2790" s="84"/>
      <c r="AB2790" s="84"/>
      <c r="AC2790" s="84"/>
      <c r="AD2790" s="84"/>
    </row>
    <row r="2791" spans="1:30">
      <c r="A2791" s="666">
        <v>44010</v>
      </c>
      <c r="B2791" s="115" t="s">
        <v>156</v>
      </c>
      <c r="C2791" s="486">
        <v>880560439</v>
      </c>
      <c r="D2791" s="115" t="s">
        <v>139</v>
      </c>
      <c r="E2791" s="115" t="s">
        <v>140</v>
      </c>
      <c r="F2791" s="666"/>
      <c r="G2791" s="115"/>
      <c r="H2791" s="486"/>
      <c r="I2791" s="84"/>
      <c r="J2791" s="666">
        <v>44034</v>
      </c>
      <c r="K2791" s="115"/>
      <c r="L2791" s="486"/>
      <c r="M2791" s="84"/>
      <c r="N2791" s="84"/>
      <c r="O2791" s="84"/>
      <c r="P2791" s="84"/>
      <c r="Q2791" s="84"/>
      <c r="R2791" s="84"/>
      <c r="S2791" s="84"/>
      <c r="T2791" s="84"/>
      <c r="U2791" s="84"/>
      <c r="V2791" s="84"/>
      <c r="W2791" s="84"/>
      <c r="X2791" s="84"/>
      <c r="Y2791" s="84"/>
      <c r="Z2791" s="84"/>
      <c r="AA2791" s="84"/>
      <c r="AB2791" s="84"/>
      <c r="AC2791" s="84"/>
      <c r="AD2791" s="84"/>
    </row>
    <row r="2792" spans="1:30">
      <c r="A2792" s="666">
        <v>44012</v>
      </c>
      <c r="B2792" s="486" t="s">
        <v>156</v>
      </c>
      <c r="C2792" s="375">
        <v>880038280</v>
      </c>
      <c r="D2792" s="486" t="s">
        <v>152</v>
      </c>
      <c r="E2792" s="486" t="s">
        <v>140</v>
      </c>
      <c r="F2792" s="375"/>
      <c r="G2792" s="375"/>
      <c r="H2792" s="486"/>
      <c r="I2792" s="37"/>
      <c r="J2792" s="717">
        <v>44022</v>
      </c>
      <c r="K2792" s="84"/>
      <c r="L2792" s="84"/>
      <c r="M2792" s="664"/>
      <c r="N2792" s="84"/>
      <c r="O2792" s="84"/>
      <c r="P2792" s="84"/>
      <c r="Q2792" s="84"/>
      <c r="R2792" s="84"/>
      <c r="S2792" s="84"/>
      <c r="T2792" s="84"/>
      <c r="U2792" s="84"/>
      <c r="V2792" s="84"/>
      <c r="W2792" s="84"/>
      <c r="X2792" s="84"/>
      <c r="Y2792" s="84"/>
      <c r="Z2792" s="84"/>
      <c r="AA2792" s="84"/>
      <c r="AB2792" s="84"/>
      <c r="AC2792" s="84"/>
      <c r="AD2792" s="84"/>
    </row>
    <row r="2793" spans="1:30">
      <c r="A2793" s="666">
        <v>44012</v>
      </c>
      <c r="B2793" s="486" t="s">
        <v>156</v>
      </c>
      <c r="C2793" s="375">
        <v>880268578</v>
      </c>
      <c r="D2793" s="486" t="s">
        <v>139</v>
      </c>
      <c r="E2793" s="486" t="s">
        <v>140</v>
      </c>
      <c r="F2793" s="375"/>
      <c r="G2793" s="375"/>
      <c r="H2793" s="486"/>
      <c r="I2793" s="37"/>
      <c r="J2793" s="717">
        <v>44022</v>
      </c>
      <c r="K2793" s="84"/>
      <c r="L2793" s="84"/>
      <c r="M2793" s="664"/>
      <c r="N2793" s="84"/>
      <c r="O2793" s="84"/>
      <c r="P2793" s="84"/>
      <c r="Q2793" s="84"/>
      <c r="R2793" s="84"/>
      <c r="S2793" s="84"/>
      <c r="T2793" s="84"/>
      <c r="U2793" s="84"/>
      <c r="V2793" s="84"/>
      <c r="W2793" s="84"/>
      <c r="X2793" s="84"/>
      <c r="Y2793" s="84"/>
      <c r="Z2793" s="84"/>
      <c r="AA2793" s="84"/>
      <c r="AB2793" s="84"/>
      <c r="AC2793" s="84"/>
      <c r="AD2793" s="84"/>
    </row>
    <row r="2794" spans="1:30">
      <c r="A2794" s="666">
        <v>44012</v>
      </c>
      <c r="B2794" s="486" t="s">
        <v>156</v>
      </c>
      <c r="C2794" s="375">
        <v>882262070</v>
      </c>
      <c r="D2794" s="486" t="s">
        <v>139</v>
      </c>
      <c r="E2794" s="486" t="s">
        <v>140</v>
      </c>
      <c r="F2794" s="375"/>
      <c r="G2794" s="375"/>
      <c r="H2794" s="486"/>
      <c r="I2794" s="37"/>
      <c r="J2794" s="717">
        <v>44028</v>
      </c>
      <c r="K2794" s="84"/>
      <c r="L2794" s="84"/>
      <c r="M2794" s="664"/>
      <c r="N2794" s="84"/>
      <c r="O2794" s="84"/>
      <c r="P2794" s="84"/>
      <c r="Q2794" s="84"/>
      <c r="R2794" s="84"/>
      <c r="S2794" s="84"/>
      <c r="T2794" s="84"/>
      <c r="U2794" s="84"/>
      <c r="V2794" s="84"/>
      <c r="W2794" s="84"/>
      <c r="X2794" s="84"/>
      <c r="Y2794" s="84"/>
      <c r="Z2794" s="84"/>
      <c r="AA2794" s="84"/>
      <c r="AB2794" s="84"/>
      <c r="AC2794" s="84"/>
      <c r="AD2794" s="84"/>
    </row>
    <row r="2795" spans="1:30">
      <c r="A2795" s="666">
        <v>44012</v>
      </c>
      <c r="B2795" s="486" t="s">
        <v>156</v>
      </c>
      <c r="C2795" s="375">
        <v>880928755</v>
      </c>
      <c r="D2795" s="486" t="s">
        <v>139</v>
      </c>
      <c r="E2795" s="486" t="s">
        <v>140</v>
      </c>
      <c r="F2795" s="375"/>
      <c r="G2795" s="375"/>
      <c r="H2795" s="486"/>
      <c r="I2795" s="37"/>
      <c r="J2795" s="717">
        <v>44026</v>
      </c>
      <c r="K2795" s="84"/>
      <c r="L2795" s="84"/>
      <c r="M2795" s="664"/>
      <c r="N2795" s="84"/>
      <c r="O2795" s="84"/>
      <c r="P2795" s="84"/>
      <c r="Q2795" s="84"/>
      <c r="R2795" s="84"/>
      <c r="S2795" s="84"/>
      <c r="T2795" s="84"/>
      <c r="U2795" s="84"/>
      <c r="V2795" s="84"/>
      <c r="W2795" s="84"/>
      <c r="X2795" s="84"/>
      <c r="Y2795" s="84"/>
      <c r="Z2795" s="84"/>
      <c r="AA2795" s="84"/>
      <c r="AB2795" s="84"/>
      <c r="AC2795" s="84"/>
      <c r="AD2795" s="84"/>
    </row>
    <row r="2796" spans="1:30">
      <c r="A2796" s="666">
        <v>44012</v>
      </c>
      <c r="B2796" s="486" t="s">
        <v>156</v>
      </c>
      <c r="C2796" s="375">
        <v>880558909</v>
      </c>
      <c r="D2796" s="486" t="s">
        <v>139</v>
      </c>
      <c r="E2796" s="486" t="s">
        <v>140</v>
      </c>
      <c r="F2796" s="375"/>
      <c r="G2796" s="375"/>
      <c r="H2796" s="486"/>
      <c r="I2796" s="37"/>
      <c r="J2796" s="717">
        <v>44026</v>
      </c>
      <c r="K2796" s="84"/>
      <c r="L2796" s="84"/>
      <c r="M2796" s="664"/>
      <c r="N2796" s="84"/>
      <c r="O2796" s="84"/>
      <c r="P2796" s="84"/>
      <c r="Q2796" s="84"/>
      <c r="R2796" s="84"/>
      <c r="S2796" s="84"/>
      <c r="T2796" s="84"/>
      <c r="U2796" s="84"/>
      <c r="V2796" s="84"/>
      <c r="W2796" s="84"/>
      <c r="X2796" s="84"/>
      <c r="Y2796" s="84"/>
      <c r="Z2796" s="84"/>
      <c r="AA2796" s="84"/>
      <c r="AB2796" s="84"/>
      <c r="AC2796" s="84"/>
      <c r="AD2796" s="84"/>
    </row>
    <row r="2797" spans="1:30">
      <c r="A2797" s="666">
        <v>44012</v>
      </c>
      <c r="B2797" s="486" t="s">
        <v>156</v>
      </c>
      <c r="C2797" s="375">
        <v>880555694</v>
      </c>
      <c r="D2797" s="486" t="s">
        <v>139</v>
      </c>
      <c r="E2797" s="486" t="s">
        <v>140</v>
      </c>
      <c r="F2797" s="375"/>
      <c r="G2797" s="375"/>
      <c r="H2797" s="486"/>
      <c r="I2797" s="37"/>
      <c r="J2797" s="717">
        <v>44029</v>
      </c>
      <c r="K2797" s="84"/>
      <c r="L2797" s="84"/>
      <c r="M2797" s="664"/>
      <c r="N2797" s="84"/>
      <c r="O2797" s="84"/>
      <c r="P2797" s="84"/>
      <c r="Q2797" s="84"/>
      <c r="R2797" s="84"/>
      <c r="S2797" s="84"/>
      <c r="T2797" s="84"/>
      <c r="U2797" s="84"/>
      <c r="V2797" s="84"/>
      <c r="W2797" s="84"/>
      <c r="X2797" s="84"/>
      <c r="Y2797" s="84"/>
      <c r="Z2797" s="84"/>
      <c r="AA2797" s="84"/>
      <c r="AB2797" s="84"/>
      <c r="AC2797" s="84"/>
      <c r="AD2797" s="84"/>
    </row>
    <row r="2798" spans="1:30">
      <c r="A2798" s="666">
        <v>44012</v>
      </c>
      <c r="B2798" s="486" t="s">
        <v>156</v>
      </c>
      <c r="C2798" s="375">
        <v>880567734</v>
      </c>
      <c r="D2798" s="486" t="s">
        <v>152</v>
      </c>
      <c r="E2798" s="486" t="s">
        <v>140</v>
      </c>
      <c r="F2798" s="375"/>
      <c r="G2798" s="375"/>
      <c r="H2798" s="37"/>
      <c r="I2798" s="37"/>
      <c r="J2798" s="717">
        <v>44025</v>
      </c>
      <c r="K2798" s="84"/>
      <c r="L2798" s="84"/>
      <c r="M2798" s="84"/>
      <c r="N2798" s="84"/>
      <c r="O2798" s="84"/>
      <c r="P2798" s="84"/>
      <c r="Q2798" s="84"/>
      <c r="R2798" s="84"/>
      <c r="S2798" s="84"/>
      <c r="T2798" s="84"/>
      <c r="U2798" s="84"/>
      <c r="V2798" s="84"/>
      <c r="W2798" s="84"/>
      <c r="X2798" s="84"/>
      <c r="Y2798" s="84"/>
      <c r="Z2798" s="84"/>
      <c r="AA2798" s="84"/>
      <c r="AB2798" s="84"/>
      <c r="AC2798" s="84"/>
      <c r="AD2798" s="84"/>
    </row>
    <row r="2799" spans="1:30">
      <c r="A2799" s="666">
        <v>44012</v>
      </c>
      <c r="B2799" s="486" t="s">
        <v>156</v>
      </c>
      <c r="C2799" s="375">
        <v>880389168</v>
      </c>
      <c r="D2799" s="486" t="s">
        <v>152</v>
      </c>
      <c r="E2799" s="486" t="s">
        <v>140</v>
      </c>
      <c r="F2799" s="375"/>
      <c r="G2799" s="375"/>
      <c r="H2799" s="37"/>
      <c r="I2799" s="37"/>
      <c r="J2799" s="717">
        <v>44026</v>
      </c>
      <c r="K2799" s="84"/>
      <c r="L2799" s="84"/>
      <c r="M2799" s="84"/>
      <c r="N2799" s="84"/>
      <c r="O2799" s="84"/>
      <c r="P2799" s="84"/>
      <c r="Q2799" s="84"/>
      <c r="R2799" s="84"/>
      <c r="S2799" s="84"/>
      <c r="T2799" s="84"/>
      <c r="U2799" s="84"/>
      <c r="V2799" s="84"/>
      <c r="W2799" s="84"/>
      <c r="X2799" s="84"/>
      <c r="Y2799" s="84"/>
      <c r="Z2799" s="84"/>
      <c r="AA2799" s="84"/>
      <c r="AB2799" s="84"/>
      <c r="AC2799" s="84"/>
      <c r="AD2799" s="84"/>
    </row>
    <row r="2800" spans="1:30">
      <c r="A2800" s="666">
        <v>44012</v>
      </c>
      <c r="B2800" s="486" t="s">
        <v>156</v>
      </c>
      <c r="C2800" s="375">
        <v>880500034</v>
      </c>
      <c r="D2800" s="486" t="s">
        <v>152</v>
      </c>
      <c r="E2800" s="486" t="s">
        <v>140</v>
      </c>
      <c r="F2800" s="375"/>
      <c r="G2800" s="375"/>
      <c r="H2800" s="37"/>
      <c r="I2800" s="37"/>
      <c r="J2800" s="717">
        <v>44027</v>
      </c>
      <c r="K2800" s="84"/>
      <c r="L2800" s="84"/>
      <c r="M2800" s="84"/>
      <c r="N2800" s="84"/>
      <c r="O2800" s="84"/>
      <c r="P2800" s="84"/>
      <c r="Q2800" s="84"/>
      <c r="R2800" s="84"/>
      <c r="S2800" s="84"/>
      <c r="T2800" s="84"/>
      <c r="U2800" s="84"/>
      <c r="V2800" s="84"/>
      <c r="W2800" s="84"/>
      <c r="X2800" s="84"/>
      <c r="Y2800" s="84"/>
      <c r="Z2800" s="84"/>
      <c r="AA2800" s="84"/>
      <c r="AB2800" s="84"/>
      <c r="AC2800" s="84"/>
      <c r="AD2800" s="84"/>
    </row>
    <row r="2801" spans="1:30">
      <c r="A2801" s="666">
        <v>44012</v>
      </c>
      <c r="B2801" s="486" t="s">
        <v>156</v>
      </c>
      <c r="C2801" s="375">
        <v>880000938</v>
      </c>
      <c r="D2801" s="486" t="s">
        <v>152</v>
      </c>
      <c r="E2801" s="486" t="s">
        <v>140</v>
      </c>
      <c r="F2801" s="375"/>
      <c r="G2801" s="375"/>
      <c r="H2801" s="37"/>
      <c r="I2801" s="37"/>
      <c r="J2801" s="717">
        <v>44027</v>
      </c>
      <c r="K2801" s="84"/>
      <c r="L2801" s="84"/>
      <c r="M2801" s="84"/>
      <c r="N2801" s="84"/>
      <c r="O2801" s="84"/>
      <c r="P2801" s="84"/>
      <c r="Q2801" s="84"/>
      <c r="R2801" s="84"/>
      <c r="S2801" s="84"/>
      <c r="T2801" s="84"/>
      <c r="U2801" s="84"/>
      <c r="V2801" s="84"/>
      <c r="W2801" s="84"/>
      <c r="X2801" s="84"/>
      <c r="Y2801" s="84"/>
      <c r="Z2801" s="84"/>
      <c r="AA2801" s="84"/>
      <c r="AB2801" s="84"/>
      <c r="AC2801" s="84"/>
      <c r="AD2801" s="84"/>
    </row>
    <row r="2802" spans="1:30">
      <c r="A2802" s="666">
        <v>44012</v>
      </c>
      <c r="B2802" s="486" t="s">
        <v>156</v>
      </c>
      <c r="C2802" s="375">
        <v>880282828</v>
      </c>
      <c r="D2802" s="486" t="s">
        <v>139</v>
      </c>
      <c r="E2802" s="486" t="s">
        <v>140</v>
      </c>
      <c r="F2802" s="375"/>
      <c r="G2802" s="375"/>
      <c r="H2802" s="37"/>
      <c r="I2802" s="37"/>
      <c r="J2802" s="717">
        <v>44028</v>
      </c>
      <c r="K2802" s="84"/>
      <c r="L2802" s="84"/>
      <c r="M2802" s="84"/>
      <c r="N2802" s="84"/>
      <c r="O2802" s="84"/>
      <c r="P2802" s="84"/>
      <c r="Q2802" s="84"/>
      <c r="R2802" s="84"/>
      <c r="S2802" s="84"/>
      <c r="T2802" s="84"/>
      <c r="U2802" s="84"/>
      <c r="V2802" s="84"/>
      <c r="W2802" s="84"/>
      <c r="X2802" s="84"/>
      <c r="Y2802" s="84"/>
      <c r="Z2802" s="84"/>
      <c r="AA2802" s="84"/>
      <c r="AB2802" s="84"/>
      <c r="AC2802" s="84"/>
      <c r="AD2802" s="84"/>
    </row>
    <row r="2803" spans="1:30">
      <c r="A2803" s="666">
        <v>44012</v>
      </c>
      <c r="B2803" s="486" t="s">
        <v>156</v>
      </c>
      <c r="C2803" s="375">
        <v>880641884</v>
      </c>
      <c r="D2803" s="486" t="s">
        <v>139</v>
      </c>
      <c r="E2803" s="486" t="s">
        <v>140</v>
      </c>
      <c r="F2803" s="375"/>
      <c r="G2803" s="375"/>
      <c r="H2803" s="37"/>
      <c r="I2803" s="37"/>
      <c r="J2803" s="717">
        <v>44028</v>
      </c>
      <c r="K2803" s="84"/>
      <c r="L2803" s="84"/>
      <c r="M2803" s="84"/>
      <c r="N2803" s="84"/>
      <c r="O2803" s="84"/>
      <c r="P2803" s="84"/>
      <c r="Q2803" s="84"/>
      <c r="R2803" s="84"/>
      <c r="S2803" s="84"/>
      <c r="T2803" s="84"/>
      <c r="U2803" s="84"/>
      <c r="V2803" s="84"/>
      <c r="W2803" s="84"/>
      <c r="X2803" s="84"/>
      <c r="Y2803" s="84"/>
      <c r="Z2803" s="84"/>
      <c r="AA2803" s="84"/>
      <c r="AB2803" s="84"/>
      <c r="AC2803" s="84"/>
      <c r="AD2803" s="84"/>
    </row>
    <row r="2804" spans="1:30">
      <c r="A2804" s="717"/>
      <c r="B2804" s="375"/>
      <c r="C2804" s="84"/>
      <c r="D2804" s="604"/>
      <c r="E2804" s="604"/>
      <c r="F2804" s="375"/>
      <c r="G2804" s="375"/>
      <c r="H2804" s="37"/>
      <c r="I2804" s="37"/>
      <c r="J2804" s="717"/>
      <c r="K2804" s="84"/>
      <c r="L2804" s="84"/>
      <c r="M2804" s="84"/>
      <c r="N2804" s="84"/>
      <c r="O2804" s="84"/>
      <c r="P2804" s="84"/>
      <c r="Q2804" s="84"/>
      <c r="R2804" s="84"/>
      <c r="S2804" s="84"/>
      <c r="T2804" s="84"/>
      <c r="U2804" s="84"/>
      <c r="V2804" s="84"/>
      <c r="W2804" s="84"/>
      <c r="X2804" s="84"/>
      <c r="Y2804" s="84"/>
      <c r="Z2804" s="84"/>
      <c r="AA2804" s="84"/>
      <c r="AB2804" s="84"/>
      <c r="AC2804" s="84"/>
      <c r="AD2804" s="84"/>
    </row>
    <row r="2805" spans="1:30">
      <c r="A2805" s="717"/>
      <c r="B2805" s="375"/>
      <c r="C2805" s="375"/>
      <c r="D2805" s="375"/>
      <c r="E2805" s="375"/>
      <c r="F2805" s="375"/>
      <c r="G2805" s="375"/>
      <c r="H2805" s="37"/>
      <c r="I2805" s="37"/>
      <c r="J2805" s="717"/>
      <c r="K2805" s="84"/>
      <c r="L2805" s="84"/>
      <c r="M2805" s="84"/>
      <c r="N2805" s="84"/>
      <c r="O2805" s="84"/>
      <c r="P2805" s="84"/>
      <c r="Q2805" s="84"/>
      <c r="R2805" s="84"/>
      <c r="S2805" s="84"/>
      <c r="T2805" s="84"/>
      <c r="U2805" s="84"/>
      <c r="V2805" s="84"/>
      <c r="W2805" s="84"/>
      <c r="X2805" s="84"/>
      <c r="Y2805" s="84"/>
      <c r="Z2805" s="84"/>
      <c r="AA2805" s="84"/>
      <c r="AB2805" s="84"/>
      <c r="AC2805" s="84"/>
      <c r="AD2805" s="84"/>
    </row>
    <row r="2806" spans="1:30">
      <c r="A2806" s="717"/>
      <c r="B2806" s="375"/>
      <c r="C2806" s="375"/>
      <c r="D2806" s="375"/>
      <c r="E2806" s="375"/>
      <c r="F2806" s="375"/>
      <c r="G2806" s="375"/>
      <c r="H2806" s="37"/>
      <c r="I2806" s="37"/>
      <c r="J2806" s="717"/>
      <c r="K2806" s="84"/>
      <c r="L2806" s="84"/>
      <c r="M2806" s="84"/>
      <c r="N2806" s="84"/>
      <c r="O2806" s="84"/>
      <c r="P2806" s="84"/>
      <c r="Q2806" s="84"/>
      <c r="R2806" s="84"/>
      <c r="S2806" s="84"/>
      <c r="T2806" s="84"/>
      <c r="U2806" s="84"/>
      <c r="V2806" s="84"/>
      <c r="W2806" s="84"/>
      <c r="X2806" s="84"/>
      <c r="Y2806" s="84"/>
      <c r="Z2806" s="84"/>
      <c r="AA2806" s="84"/>
      <c r="AB2806" s="84"/>
      <c r="AC2806" s="84"/>
      <c r="AD2806" s="84"/>
    </row>
    <row r="2807" spans="1:30">
      <c r="A2807" s="717"/>
      <c r="B2807" s="375"/>
      <c r="C2807" s="375"/>
      <c r="D2807" s="375"/>
      <c r="E2807" s="375"/>
      <c r="F2807" s="375"/>
      <c r="G2807" s="375"/>
      <c r="H2807" s="37"/>
      <c r="I2807" s="37"/>
      <c r="J2807" s="717"/>
      <c r="K2807" s="84"/>
      <c r="L2807" s="84"/>
      <c r="M2807" s="84"/>
      <c r="N2807" s="84"/>
      <c r="O2807" s="84"/>
      <c r="P2807" s="84"/>
      <c r="Q2807" s="84"/>
      <c r="R2807" s="84"/>
      <c r="S2807" s="84"/>
      <c r="T2807" s="84"/>
      <c r="U2807" s="84"/>
      <c r="V2807" s="84"/>
      <c r="W2807" s="84"/>
      <c r="X2807" s="84"/>
      <c r="Y2807" s="84"/>
      <c r="Z2807" s="84"/>
      <c r="AA2807" s="84"/>
      <c r="AB2807" s="84"/>
      <c r="AC2807" s="84"/>
      <c r="AD2807" s="84"/>
    </row>
    <row r="2808" spans="1:30">
      <c r="A2808" s="717"/>
      <c r="B2808" s="375"/>
      <c r="C2808" s="375"/>
      <c r="D2808" s="375"/>
      <c r="E2808" s="375"/>
      <c r="F2808" s="375"/>
      <c r="G2808" s="375"/>
      <c r="H2808" s="37"/>
      <c r="I2808" s="37"/>
      <c r="J2808" s="717"/>
      <c r="K2808" s="84"/>
      <c r="L2808" s="84"/>
      <c r="M2808" s="84"/>
      <c r="N2808" s="84"/>
      <c r="O2808" s="84"/>
      <c r="P2808" s="84"/>
      <c r="Q2808" s="84"/>
      <c r="R2808" s="84"/>
      <c r="S2808" s="84"/>
      <c r="T2808" s="84"/>
      <c r="U2808" s="84"/>
      <c r="V2808" s="84"/>
      <c r="W2808" s="84"/>
      <c r="X2808" s="84"/>
      <c r="Y2808" s="84"/>
      <c r="Z2808" s="84"/>
      <c r="AA2808" s="84"/>
      <c r="AB2808" s="84"/>
      <c r="AC2808" s="84"/>
      <c r="AD2808" s="84"/>
    </row>
    <row r="2809" spans="1:30">
      <c r="A2809" s="717"/>
      <c r="B2809" s="375"/>
      <c r="C2809" s="375"/>
      <c r="D2809" s="375"/>
      <c r="E2809" s="375"/>
      <c r="F2809" s="375"/>
      <c r="G2809" s="375"/>
      <c r="H2809" s="37"/>
      <c r="I2809" s="37"/>
      <c r="J2809" s="717"/>
      <c r="K2809" s="84"/>
      <c r="L2809" s="84"/>
      <c r="M2809" s="84"/>
      <c r="N2809" s="84"/>
      <c r="O2809" s="84"/>
      <c r="P2809" s="84"/>
      <c r="Q2809" s="84"/>
      <c r="R2809" s="84"/>
      <c r="S2809" s="84"/>
      <c r="T2809" s="84"/>
      <c r="U2809" s="84"/>
      <c r="V2809" s="84"/>
      <c r="W2809" s="84"/>
      <c r="X2809" s="84"/>
      <c r="Y2809" s="84"/>
      <c r="Z2809" s="84"/>
      <c r="AA2809" s="84"/>
      <c r="AB2809" s="84"/>
      <c r="AC2809" s="84"/>
      <c r="AD2809" s="84"/>
    </row>
    <row r="2810" spans="1:30">
      <c r="A2810" s="717"/>
      <c r="B2810" s="375"/>
      <c r="C2810" s="375"/>
      <c r="D2810" s="375"/>
      <c r="E2810" s="375"/>
      <c r="F2810" s="375"/>
      <c r="G2810" s="375"/>
      <c r="H2810" s="37"/>
      <c r="I2810" s="37"/>
      <c r="J2810" s="717"/>
      <c r="K2810" s="84"/>
      <c r="L2810" s="84"/>
      <c r="M2810" s="84"/>
      <c r="N2810" s="84"/>
      <c r="O2810" s="84"/>
      <c r="P2810" s="84"/>
      <c r="Q2810" s="84"/>
      <c r="R2810" s="84"/>
      <c r="S2810" s="84"/>
      <c r="T2810" s="84"/>
      <c r="U2810" s="84"/>
      <c r="V2810" s="84"/>
      <c r="W2810" s="84"/>
      <c r="X2810" s="84"/>
      <c r="Y2810" s="84"/>
      <c r="Z2810" s="84"/>
      <c r="AA2810" s="84"/>
      <c r="AB2810" s="84"/>
      <c r="AC2810" s="84"/>
      <c r="AD2810" s="84"/>
    </row>
    <row r="2811" spans="1:30">
      <c r="A2811" s="717"/>
      <c r="B2811" s="375"/>
      <c r="C2811" s="375"/>
      <c r="D2811" s="375"/>
      <c r="E2811" s="375"/>
      <c r="F2811" s="375"/>
      <c r="G2811" s="375"/>
      <c r="H2811" s="37"/>
      <c r="I2811" s="37"/>
      <c r="J2811" s="717"/>
      <c r="K2811" s="84"/>
      <c r="L2811" s="84"/>
      <c r="M2811" s="84"/>
      <c r="N2811" s="84"/>
      <c r="O2811" s="84"/>
      <c r="P2811" s="84"/>
      <c r="Q2811" s="84"/>
      <c r="R2811" s="84"/>
      <c r="S2811" s="84"/>
      <c r="T2811" s="84"/>
      <c r="U2811" s="84"/>
      <c r="V2811" s="84"/>
      <c r="W2811" s="84"/>
      <c r="X2811" s="84"/>
      <c r="Y2811" s="84"/>
      <c r="Z2811" s="84"/>
      <c r="AA2811" s="84"/>
      <c r="AB2811" s="84"/>
      <c r="AC2811" s="84"/>
      <c r="AD2811" s="84"/>
    </row>
    <row r="2812" spans="1:30">
      <c r="A2812" s="717"/>
      <c r="B2812" s="375"/>
      <c r="C2812" s="375"/>
      <c r="D2812" s="375"/>
      <c r="E2812" s="375"/>
      <c r="F2812" s="375"/>
      <c r="G2812" s="375"/>
      <c r="H2812" s="37"/>
      <c r="I2812" s="37"/>
      <c r="J2812" s="717"/>
      <c r="K2812" s="84"/>
      <c r="L2812" s="84"/>
      <c r="M2812" s="84"/>
      <c r="N2812" s="84"/>
      <c r="O2812" s="84"/>
      <c r="P2812" s="84"/>
      <c r="Q2812" s="84"/>
      <c r="R2812" s="84"/>
      <c r="S2812" s="84"/>
      <c r="T2812" s="84"/>
      <c r="U2812" s="84"/>
      <c r="V2812" s="84"/>
      <c r="W2812" s="84"/>
      <c r="X2812" s="84"/>
      <c r="Y2812" s="84"/>
      <c r="Z2812" s="84"/>
      <c r="AA2812" s="84"/>
      <c r="AB2812" s="84"/>
      <c r="AC2812" s="84"/>
      <c r="AD2812" s="84"/>
    </row>
    <row r="2813" spans="1:30">
      <c r="A2813" s="717"/>
      <c r="B2813" s="375"/>
      <c r="C2813" s="375"/>
      <c r="D2813" s="375"/>
      <c r="E2813" s="375"/>
      <c r="F2813" s="375"/>
      <c r="G2813" s="375"/>
      <c r="H2813" s="37"/>
      <c r="I2813" s="37"/>
      <c r="J2813" s="717"/>
      <c r="K2813" s="84"/>
      <c r="L2813" s="84"/>
      <c r="M2813" s="84"/>
      <c r="N2813" s="84"/>
      <c r="O2813" s="84"/>
      <c r="P2813" s="84"/>
      <c r="Q2813" s="84"/>
      <c r="R2813" s="84"/>
      <c r="S2813" s="84"/>
      <c r="T2813" s="84"/>
      <c r="U2813" s="84"/>
      <c r="V2813" s="84"/>
      <c r="W2813" s="84"/>
      <c r="X2813" s="84"/>
      <c r="Y2813" s="84"/>
      <c r="Z2813" s="84"/>
      <c r="AA2813" s="84"/>
      <c r="AB2813" s="84"/>
      <c r="AC2813" s="84"/>
      <c r="AD2813" s="84"/>
    </row>
    <row r="2814" spans="1:30">
      <c r="A2814" s="717"/>
      <c r="B2814" s="375"/>
      <c r="C2814" s="375"/>
      <c r="D2814" s="375"/>
      <c r="E2814" s="375"/>
      <c r="F2814" s="375"/>
      <c r="G2814" s="375"/>
      <c r="H2814" s="37"/>
      <c r="I2814" s="37"/>
      <c r="J2814" s="717"/>
      <c r="K2814" s="84"/>
      <c r="L2814" s="84"/>
      <c r="M2814" s="84"/>
      <c r="N2814" s="84"/>
      <c r="O2814" s="84"/>
      <c r="P2814" s="84"/>
      <c r="Q2814" s="84"/>
      <c r="R2814" s="84"/>
      <c r="S2814" s="84"/>
      <c r="T2814" s="84"/>
      <c r="U2814" s="84"/>
      <c r="V2814" s="84"/>
      <c r="W2814" s="84"/>
      <c r="X2814" s="84"/>
      <c r="Y2814" s="84"/>
      <c r="Z2814" s="84"/>
      <c r="AA2814" s="84"/>
      <c r="AB2814" s="84"/>
      <c r="AC2814" s="84"/>
      <c r="AD2814" s="84"/>
    </row>
    <row r="2815" spans="1:30">
      <c r="A2815" s="717"/>
      <c r="B2815" s="375"/>
      <c r="C2815" s="375"/>
      <c r="D2815" s="375"/>
      <c r="E2815" s="375"/>
      <c r="F2815" s="375"/>
      <c r="G2815" s="375"/>
      <c r="H2815" s="37"/>
      <c r="I2815" s="37"/>
      <c r="J2815" s="717"/>
      <c r="K2815" s="84"/>
      <c r="L2815" s="84"/>
      <c r="M2815" s="84"/>
      <c r="N2815" s="84"/>
      <c r="O2815" s="84"/>
      <c r="P2815" s="84"/>
      <c r="Q2815" s="84"/>
      <c r="R2815" s="84"/>
      <c r="S2815" s="84"/>
      <c r="T2815" s="84"/>
      <c r="U2815" s="84"/>
      <c r="V2815" s="84"/>
      <c r="W2815" s="84"/>
      <c r="X2815" s="84"/>
      <c r="Y2815" s="84"/>
      <c r="Z2815" s="84"/>
      <c r="AA2815" s="84"/>
      <c r="AB2815" s="84"/>
      <c r="AC2815" s="84"/>
      <c r="AD2815" s="84"/>
    </row>
    <row r="2816" spans="1:30">
      <c r="A2816" s="717"/>
      <c r="B2816" s="375"/>
      <c r="C2816" s="375"/>
      <c r="D2816" s="375"/>
      <c r="E2816" s="375"/>
      <c r="F2816" s="375"/>
      <c r="G2816" s="375"/>
      <c r="H2816" s="37"/>
      <c r="I2816" s="37"/>
      <c r="J2816" s="717"/>
      <c r="K2816" s="84"/>
      <c r="L2816" s="84"/>
      <c r="M2816" s="84"/>
      <c r="N2816" s="84"/>
      <c r="O2816" s="84"/>
      <c r="P2816" s="84"/>
      <c r="Q2816" s="84"/>
      <c r="R2816" s="84"/>
      <c r="S2816" s="84"/>
      <c r="T2816" s="84"/>
      <c r="U2816" s="84"/>
      <c r="V2816" s="84"/>
      <c r="W2816" s="84"/>
      <c r="X2816" s="84"/>
      <c r="Y2816" s="84"/>
      <c r="Z2816" s="84"/>
      <c r="AA2816" s="84"/>
      <c r="AB2816" s="84"/>
      <c r="AC2816" s="84"/>
      <c r="AD2816" s="84"/>
    </row>
    <row r="2817" spans="1:30">
      <c r="A2817" s="717"/>
      <c r="B2817" s="375"/>
      <c r="C2817" s="375"/>
      <c r="D2817" s="375"/>
      <c r="E2817" s="375"/>
      <c r="F2817" s="375"/>
      <c r="G2817" s="375"/>
      <c r="H2817" s="37"/>
      <c r="I2817" s="37"/>
      <c r="J2817" s="717"/>
      <c r="K2817" s="84"/>
      <c r="L2817" s="84"/>
      <c r="M2817" s="84"/>
      <c r="N2817" s="84"/>
      <c r="O2817" s="84"/>
      <c r="P2817" s="84"/>
      <c r="Q2817" s="84"/>
      <c r="R2817" s="84"/>
      <c r="S2817" s="84"/>
      <c r="T2817" s="84"/>
      <c r="U2817" s="84"/>
      <c r="V2817" s="84"/>
      <c r="W2817" s="84"/>
      <c r="X2817" s="84"/>
      <c r="Y2817" s="84"/>
      <c r="Z2817" s="84"/>
      <c r="AA2817" s="84"/>
      <c r="AB2817" s="84"/>
      <c r="AC2817" s="84"/>
      <c r="AD2817" s="84"/>
    </row>
    <row r="2818" spans="1:30">
      <c r="A2818" s="717"/>
      <c r="B2818" s="375"/>
      <c r="C2818" s="375"/>
      <c r="D2818" s="375"/>
      <c r="E2818" s="375"/>
      <c r="F2818" s="375"/>
      <c r="G2818" s="375"/>
      <c r="H2818" s="37"/>
      <c r="I2818" s="37"/>
      <c r="J2818" s="717"/>
      <c r="K2818" s="84"/>
      <c r="L2818" s="84"/>
      <c r="M2818" s="84"/>
      <c r="N2818" s="84"/>
      <c r="O2818" s="84"/>
      <c r="P2818" s="84"/>
      <c r="Q2818" s="84"/>
      <c r="R2818" s="84"/>
      <c r="S2818" s="84"/>
      <c r="T2818" s="84"/>
      <c r="U2818" s="84"/>
      <c r="V2818" s="84"/>
      <c r="W2818" s="84"/>
      <c r="X2818" s="84"/>
      <c r="Y2818" s="84"/>
      <c r="Z2818" s="84"/>
      <c r="AA2818" s="84"/>
      <c r="AB2818" s="84"/>
      <c r="AC2818" s="84"/>
      <c r="AD2818" s="84"/>
    </row>
    <row r="2819" spans="1:30">
      <c r="A2819" s="717"/>
      <c r="B2819" s="375"/>
      <c r="C2819" s="375"/>
      <c r="D2819" s="375"/>
      <c r="E2819" s="375"/>
      <c r="F2819" s="375"/>
      <c r="G2819" s="375"/>
      <c r="H2819" s="37"/>
      <c r="I2819" s="37"/>
      <c r="J2819" s="717"/>
      <c r="K2819" s="84"/>
      <c r="L2819" s="84"/>
      <c r="M2819" s="84"/>
      <c r="N2819" s="84"/>
      <c r="O2819" s="84"/>
      <c r="P2819" s="84"/>
      <c r="Q2819" s="84"/>
      <c r="R2819" s="84"/>
      <c r="S2819" s="84"/>
      <c r="T2819" s="84"/>
      <c r="U2819" s="84"/>
      <c r="V2819" s="84"/>
      <c r="W2819" s="84"/>
      <c r="X2819" s="84"/>
      <c r="Y2819" s="84"/>
      <c r="Z2819" s="84"/>
      <c r="AA2819" s="84"/>
      <c r="AB2819" s="84"/>
      <c r="AC2819" s="84"/>
      <c r="AD2819" s="84"/>
    </row>
  </sheetData>
  <autoFilter ref="A1:Q2804" xr:uid="{00000000-0009-0000-0000-00001A000000}"/>
  <phoneticPr fontId="163" type="noConversion"/>
  <dataValidations count="2">
    <dataValidation type="list" errorStyle="warning" allowBlank="1" showErrorMessage="1" promptTitle="提示" prompt="$下拉选择" sqref="L352" xr:uid="{00000000-0002-0000-1A00-000000000000}">
      <formula1>"成单,失败,继续跟踪"</formula1>
    </dataValidation>
    <dataValidation type="list" errorStyle="warning" allowBlank="1" showErrorMessage="1" sqref="E8 E11 E14:E15 E20 E22:E23 E30 E34 E40 E42 E54:E56 E67 E71 E79 E81 E90 E97 E99 E102 E115 E118 E120 E122:E123 E132:E133 E136:E137 E140 E143 E167 E176 E185:E186 E191 E199:E200 E202 E229 E237 E242:E243 E262 E266:E268 E276 E278 E282 E288 E295 E299 E308 E316 E322 E326:E328 E338 E341 E344 E352 E364 E369 E376 E392 E395 E400:E401 E403 E412 E415:E423 E447:E462 E766:E775 E790:E799 E995:E1007 E1029:E1049 E1225:E1231 E1248:E1253 E1332:E1335 E1340:E1346 E1365:E1372 E1499:E1503 E1514:E1519 E1628:E1635 E1664:E1670 E1686:E1689 E1838:E1841 E1848 E1854:E1858 E1860:E1862 E1866:E1930 E1932:E1934 E1938:E1943 E1959:E1962 E2111:E2117 E2124:E2129 E2259:E2273 E2439:E2444 E2460:E2470 E2585:E2598 E2613:E2628" xr:uid="{00000000-0002-0000-1A00-000001000000}">
      <formula1>"新购,续费"</formula1>
    </dataValidation>
  </dataValidations>
  <pageMargins left="0.7" right="0.7" top="0.75" bottom="0.75" header="0.3" footer="0.3"/>
  <legacy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dimension ref="A1:AJ613"/>
  <sheetViews>
    <sheetView workbookViewId="0">
      <pane ySplit="1" topLeftCell="A2" activePane="bottomLeft" state="frozen"/>
      <selection pane="bottomLeft"/>
    </sheetView>
  </sheetViews>
  <sheetFormatPr baseColWidth="10" defaultRowHeight="16"/>
  <cols>
    <col min="1" max="2" width="9.5" customWidth="1"/>
    <col min="3" max="3" width="11.33203125" customWidth="1"/>
    <col min="4" max="4" width="11.6640625" customWidth="1"/>
    <col min="5" max="5" width="10.1640625" customWidth="1"/>
    <col min="6" max="6" width="10.33203125" customWidth="1"/>
    <col min="7" max="7" width="11.6640625" customWidth="1"/>
    <col min="8" max="8" width="10.5" customWidth="1"/>
    <col min="9" max="10" width="11.6640625" customWidth="1"/>
    <col min="11" max="11" width="11.1640625" customWidth="1"/>
    <col min="12" max="12" width="11.6640625" customWidth="1"/>
    <col min="13" max="13" width="9.1640625" customWidth="1"/>
    <col min="14" max="14" width="9.5" customWidth="1"/>
    <col min="15" max="15" width="16.83203125" customWidth="1"/>
    <col min="16" max="36" width="8"/>
  </cols>
  <sheetData>
    <row r="1" spans="1:36" ht="54">
      <c r="A1" s="496" t="s">
        <v>121</v>
      </c>
      <c r="B1" s="497" t="s">
        <v>2222</v>
      </c>
      <c r="C1" s="497" t="s">
        <v>123</v>
      </c>
      <c r="D1" s="498" t="s">
        <v>2223</v>
      </c>
      <c r="E1" s="499" t="s">
        <v>124</v>
      </c>
      <c r="F1" s="499" t="s">
        <v>125</v>
      </c>
      <c r="G1" s="499" t="s">
        <v>126</v>
      </c>
      <c r="H1" s="501" t="s">
        <v>127</v>
      </c>
      <c r="I1" s="501" t="s">
        <v>128</v>
      </c>
      <c r="J1" s="499" t="s">
        <v>129</v>
      </c>
      <c r="K1" s="502" t="s">
        <v>131</v>
      </c>
      <c r="L1" s="499" t="s">
        <v>130</v>
      </c>
      <c r="M1" s="499" t="s">
        <v>132</v>
      </c>
      <c r="N1" s="498" t="s">
        <v>2224</v>
      </c>
      <c r="O1" s="499" t="s">
        <v>31</v>
      </c>
      <c r="P1" s="502" t="s">
        <v>133</v>
      </c>
      <c r="Q1" s="501" t="s">
        <v>134</v>
      </c>
      <c r="R1" s="499" t="s">
        <v>135</v>
      </c>
      <c r="S1" s="503" t="s">
        <v>136</v>
      </c>
      <c r="T1" s="503" t="s">
        <v>137</v>
      </c>
      <c r="U1" s="115"/>
      <c r="V1" s="115"/>
      <c r="W1" s="115"/>
      <c r="X1" s="115"/>
      <c r="Y1" s="115"/>
      <c r="Z1" s="115"/>
      <c r="AA1" s="115"/>
      <c r="AB1" s="115"/>
      <c r="AC1" s="115"/>
      <c r="AD1" s="115"/>
      <c r="AE1" s="115"/>
      <c r="AF1" s="115"/>
      <c r="AG1" s="115"/>
      <c r="AH1" s="115"/>
      <c r="AI1" s="486"/>
      <c r="AJ1" s="486"/>
    </row>
    <row r="2" spans="1:36">
      <c r="A2" s="265">
        <v>44125</v>
      </c>
      <c r="B2" s="375" t="s">
        <v>178</v>
      </c>
      <c r="C2" s="521">
        <v>882873481</v>
      </c>
      <c r="D2" s="523"/>
      <c r="E2" s="278" t="s">
        <v>152</v>
      </c>
      <c r="F2" s="278" t="s">
        <v>140</v>
      </c>
      <c r="G2" s="278" t="s">
        <v>287</v>
      </c>
      <c r="H2" s="37"/>
      <c r="I2" s="716">
        <v>44125</v>
      </c>
      <c r="J2" s="37"/>
      <c r="K2" s="37"/>
      <c r="L2" s="278" t="s">
        <v>287</v>
      </c>
      <c r="M2" s="37">
        <v>221000</v>
      </c>
      <c r="N2" s="37"/>
      <c r="O2" s="278"/>
      <c r="P2" s="37"/>
      <c r="Q2" s="37"/>
      <c r="R2" s="37"/>
      <c r="S2" s="37"/>
      <c r="T2" s="37"/>
      <c r="U2" s="37"/>
      <c r="V2" s="37"/>
      <c r="W2" s="37"/>
      <c r="X2" s="37"/>
      <c r="Y2" s="37"/>
      <c r="Z2" s="37"/>
      <c r="AA2" s="37"/>
      <c r="AB2" s="37"/>
      <c r="AC2" s="37"/>
      <c r="AD2" s="37"/>
      <c r="AE2" s="37"/>
      <c r="AF2" s="37"/>
      <c r="AG2" s="37"/>
      <c r="AH2" s="37"/>
      <c r="AI2" s="37"/>
      <c r="AJ2" s="37"/>
    </row>
    <row r="3" spans="1:36">
      <c r="A3" s="265">
        <v>44113</v>
      </c>
      <c r="B3" s="278" t="s">
        <v>194</v>
      </c>
      <c r="C3" s="37">
        <v>881548220</v>
      </c>
      <c r="D3" s="504" t="s">
        <v>2874</v>
      </c>
      <c r="E3" s="278" t="s">
        <v>152</v>
      </c>
      <c r="F3" s="278" t="s">
        <v>140</v>
      </c>
      <c r="G3" s="278" t="s">
        <v>391</v>
      </c>
      <c r="H3" s="265">
        <v>44104</v>
      </c>
      <c r="I3" s="265">
        <v>44113</v>
      </c>
      <c r="J3" s="265">
        <v>44117</v>
      </c>
      <c r="K3" s="37"/>
      <c r="L3" s="278" t="s">
        <v>4454</v>
      </c>
      <c r="M3" s="37">
        <v>68723.600000000006</v>
      </c>
      <c r="N3" s="37"/>
      <c r="O3" s="278" t="s">
        <v>4455</v>
      </c>
      <c r="P3" s="37"/>
      <c r="Q3" s="37"/>
      <c r="R3" s="37"/>
      <c r="S3" s="37"/>
      <c r="T3" s="37"/>
      <c r="U3" s="37"/>
      <c r="V3" s="37"/>
      <c r="W3" s="37"/>
      <c r="X3" s="37"/>
      <c r="Y3" s="37"/>
      <c r="Z3" s="37"/>
      <c r="AA3" s="37"/>
      <c r="AB3" s="37"/>
      <c r="AC3" s="37"/>
      <c r="AD3" s="37"/>
      <c r="AE3" s="37"/>
      <c r="AF3" s="37"/>
      <c r="AG3" s="37"/>
      <c r="AH3" s="37"/>
      <c r="AI3" s="37"/>
      <c r="AJ3" s="37"/>
    </row>
    <row r="4" spans="1:36">
      <c r="A4" s="265">
        <v>44116</v>
      </c>
      <c r="B4" s="278" t="s">
        <v>194</v>
      </c>
      <c r="C4" s="37">
        <v>881548220</v>
      </c>
      <c r="D4" s="504" t="s">
        <v>2874</v>
      </c>
      <c r="E4" s="278" t="s">
        <v>152</v>
      </c>
      <c r="F4" s="278" t="s">
        <v>140</v>
      </c>
      <c r="G4" s="278" t="s">
        <v>200</v>
      </c>
      <c r="H4" s="265">
        <v>44114</v>
      </c>
      <c r="I4" s="265">
        <v>44116</v>
      </c>
      <c r="J4" s="265">
        <v>44124</v>
      </c>
      <c r="K4" s="37"/>
      <c r="L4" s="278" t="s">
        <v>200</v>
      </c>
      <c r="M4" s="37">
        <v>65228.6</v>
      </c>
      <c r="N4" s="37"/>
      <c r="O4" s="278" t="s">
        <v>4456</v>
      </c>
      <c r="P4" s="37"/>
      <c r="Q4" s="37"/>
      <c r="R4" s="37"/>
      <c r="S4" s="37"/>
      <c r="T4" s="37"/>
      <c r="U4" s="37"/>
      <c r="V4" s="37"/>
      <c r="W4" s="37"/>
      <c r="X4" s="37"/>
      <c r="Y4" s="37"/>
      <c r="Z4" s="37"/>
      <c r="AA4" s="37"/>
      <c r="AB4" s="37"/>
      <c r="AC4" s="37"/>
      <c r="AD4" s="37"/>
      <c r="AE4" s="37"/>
      <c r="AF4" s="37"/>
      <c r="AG4" s="37"/>
      <c r="AH4" s="37"/>
      <c r="AI4" s="37"/>
      <c r="AJ4" s="37"/>
    </row>
    <row r="5" spans="1:36">
      <c r="A5" s="265">
        <v>44127</v>
      </c>
      <c r="B5" s="604" t="s">
        <v>194</v>
      </c>
      <c r="C5" s="521">
        <v>881548220</v>
      </c>
      <c r="D5" s="263" t="s">
        <v>2874</v>
      </c>
      <c r="E5" s="278" t="s">
        <v>152</v>
      </c>
      <c r="F5" s="278" t="s">
        <v>140</v>
      </c>
      <c r="G5" s="278" t="s">
        <v>200</v>
      </c>
      <c r="H5" s="265">
        <v>44127</v>
      </c>
      <c r="I5" s="716">
        <v>44127</v>
      </c>
      <c r="J5" s="265"/>
      <c r="K5" s="37"/>
      <c r="L5" s="278" t="s">
        <v>200</v>
      </c>
      <c r="M5" s="37">
        <v>65228.6</v>
      </c>
      <c r="N5" s="37"/>
      <c r="O5" s="278" t="s">
        <v>4457</v>
      </c>
      <c r="P5" s="37"/>
      <c r="Q5" s="265">
        <v>44133</v>
      </c>
      <c r="R5" s="37">
        <v>11169</v>
      </c>
      <c r="S5" s="37"/>
      <c r="T5" s="37"/>
      <c r="U5" s="37"/>
      <c r="V5" s="37"/>
      <c r="W5" s="37"/>
      <c r="X5" s="37"/>
      <c r="Y5" s="37"/>
      <c r="Z5" s="37"/>
      <c r="AA5" s="37"/>
      <c r="AB5" s="37"/>
      <c r="AC5" s="37"/>
      <c r="AD5" s="37"/>
      <c r="AE5" s="37"/>
      <c r="AF5" s="37"/>
      <c r="AG5" s="37"/>
      <c r="AH5" s="37"/>
      <c r="AI5" s="37"/>
      <c r="AJ5" s="37"/>
    </row>
    <row r="6" spans="1:36">
      <c r="A6" s="265">
        <v>44130</v>
      </c>
      <c r="B6" s="604" t="s">
        <v>154</v>
      </c>
      <c r="C6" s="521">
        <v>880027697</v>
      </c>
      <c r="D6" s="263" t="s">
        <v>2725</v>
      </c>
      <c r="E6" s="278" t="s">
        <v>139</v>
      </c>
      <c r="F6" s="278" t="s">
        <v>140</v>
      </c>
      <c r="G6" s="278"/>
      <c r="H6" s="37"/>
      <c r="I6" s="716">
        <v>44133</v>
      </c>
      <c r="J6" s="37"/>
      <c r="K6" s="37"/>
      <c r="L6" s="278" t="s">
        <v>181</v>
      </c>
      <c r="M6" s="37">
        <v>36331.5</v>
      </c>
      <c r="N6" s="37"/>
      <c r="O6" s="278"/>
      <c r="P6" s="37"/>
      <c r="Q6" s="37"/>
      <c r="R6" s="37"/>
      <c r="S6" s="37"/>
      <c r="T6" s="37"/>
      <c r="U6" s="37"/>
      <c r="V6" s="37"/>
      <c r="W6" s="37"/>
      <c r="X6" s="37"/>
      <c r="Y6" s="37"/>
      <c r="Z6" s="37"/>
      <c r="AA6" s="37"/>
      <c r="AB6" s="37"/>
      <c r="AC6" s="37"/>
      <c r="AD6" s="37"/>
      <c r="AE6" s="37"/>
      <c r="AF6" s="37"/>
      <c r="AG6" s="37"/>
      <c r="AH6" s="37"/>
      <c r="AI6" s="37"/>
      <c r="AJ6" s="37"/>
    </row>
    <row r="7" spans="1:36">
      <c r="A7" s="265">
        <v>44114</v>
      </c>
      <c r="B7" s="278" t="s">
        <v>178</v>
      </c>
      <c r="C7" s="37">
        <v>882646314</v>
      </c>
      <c r="D7" s="37"/>
      <c r="E7" s="278" t="s">
        <v>152</v>
      </c>
      <c r="F7" s="278" t="s">
        <v>140</v>
      </c>
      <c r="G7" s="278" t="s">
        <v>287</v>
      </c>
      <c r="H7" s="37"/>
      <c r="I7" s="505">
        <v>44114</v>
      </c>
      <c r="J7" s="37"/>
      <c r="K7" s="37"/>
      <c r="L7" s="278" t="s">
        <v>287</v>
      </c>
      <c r="M7" s="37">
        <v>23400</v>
      </c>
      <c r="N7" s="37"/>
      <c r="O7" s="37"/>
      <c r="P7" s="37"/>
      <c r="Q7" s="37"/>
      <c r="R7" s="37"/>
      <c r="S7" s="37"/>
      <c r="T7" s="37"/>
      <c r="U7" s="37"/>
      <c r="V7" s="37"/>
      <c r="W7" s="37"/>
      <c r="X7" s="37"/>
      <c r="Y7" s="37"/>
      <c r="Z7" s="37"/>
      <c r="AA7" s="37"/>
      <c r="AB7" s="37"/>
      <c r="AC7" s="37"/>
      <c r="AD7" s="37"/>
      <c r="AE7" s="37"/>
      <c r="AF7" s="37"/>
      <c r="AG7" s="37"/>
      <c r="AH7" s="37"/>
      <c r="AI7" s="37"/>
      <c r="AJ7" s="37"/>
    </row>
    <row r="8" spans="1:36">
      <c r="A8" s="265">
        <v>44117</v>
      </c>
      <c r="B8" s="278" t="s">
        <v>178</v>
      </c>
      <c r="C8" s="37">
        <v>882835745</v>
      </c>
      <c r="D8" s="37"/>
      <c r="E8" s="278" t="s">
        <v>152</v>
      </c>
      <c r="F8" s="278" t="s">
        <v>140</v>
      </c>
      <c r="G8" s="278" t="s">
        <v>287</v>
      </c>
      <c r="H8" s="37"/>
      <c r="I8" s="265">
        <v>44117</v>
      </c>
      <c r="J8" s="37"/>
      <c r="K8" s="37"/>
      <c r="L8" s="278" t="s">
        <v>287</v>
      </c>
      <c r="M8" s="37">
        <v>23400</v>
      </c>
      <c r="N8" s="37"/>
      <c r="O8" s="278" t="s">
        <v>4458</v>
      </c>
      <c r="P8" s="37"/>
      <c r="Q8" s="37"/>
      <c r="R8" s="37"/>
      <c r="S8" s="37"/>
      <c r="T8" s="37"/>
      <c r="U8" s="37"/>
      <c r="V8" s="37"/>
      <c r="W8" s="37"/>
      <c r="X8" s="37"/>
      <c r="Y8" s="37"/>
      <c r="Z8" s="37"/>
      <c r="AA8" s="37"/>
      <c r="AB8" s="37"/>
      <c r="AC8" s="37"/>
      <c r="AD8" s="37"/>
      <c r="AE8" s="37"/>
      <c r="AF8" s="37"/>
      <c r="AG8" s="37"/>
      <c r="AH8" s="37"/>
      <c r="AI8" s="37"/>
      <c r="AJ8" s="37"/>
    </row>
    <row r="9" spans="1:36">
      <c r="A9" s="265">
        <v>44124</v>
      </c>
      <c r="B9" s="375" t="s">
        <v>178</v>
      </c>
      <c r="C9" s="521">
        <v>882876237</v>
      </c>
      <c r="D9" s="523"/>
      <c r="E9" s="278" t="s">
        <v>152</v>
      </c>
      <c r="F9" s="278" t="s">
        <v>140</v>
      </c>
      <c r="G9" s="278" t="s">
        <v>287</v>
      </c>
      <c r="H9" s="37"/>
      <c r="I9" s="716">
        <v>44124</v>
      </c>
      <c r="J9" s="37"/>
      <c r="K9" s="37"/>
      <c r="L9" s="278" t="s">
        <v>287</v>
      </c>
      <c r="M9" s="37">
        <v>23400</v>
      </c>
      <c r="N9" s="37"/>
      <c r="O9" s="278"/>
      <c r="P9" s="37"/>
      <c r="Q9" s="37"/>
      <c r="R9" s="37"/>
      <c r="S9" s="37"/>
      <c r="T9" s="37"/>
      <c r="U9" s="37"/>
      <c r="V9" s="37"/>
      <c r="W9" s="37"/>
      <c r="X9" s="37"/>
      <c r="Y9" s="37"/>
      <c r="Z9" s="37"/>
      <c r="AA9" s="37"/>
      <c r="AB9" s="37"/>
      <c r="AC9" s="37"/>
      <c r="AD9" s="37"/>
      <c r="AE9" s="37"/>
      <c r="AF9" s="37"/>
      <c r="AG9" s="37"/>
      <c r="AH9" s="37"/>
      <c r="AI9" s="37"/>
      <c r="AJ9" s="37"/>
    </row>
    <row r="10" spans="1:36">
      <c r="A10" s="265">
        <v>44130</v>
      </c>
      <c r="B10" s="505" t="s">
        <v>138</v>
      </c>
      <c r="C10" s="521">
        <v>881889441</v>
      </c>
      <c r="D10" s="263"/>
      <c r="E10" s="278" t="s">
        <v>152</v>
      </c>
      <c r="F10" s="278" t="s">
        <v>140</v>
      </c>
      <c r="G10" s="278" t="s">
        <v>340</v>
      </c>
      <c r="H10" s="37"/>
      <c r="I10" s="716">
        <v>44130</v>
      </c>
      <c r="J10" s="37"/>
      <c r="K10" s="37"/>
      <c r="L10" s="278" t="s">
        <v>340</v>
      </c>
      <c r="M10" s="37">
        <v>21595.200000000001</v>
      </c>
      <c r="N10" s="278" t="s">
        <v>37</v>
      </c>
      <c r="O10" s="278" t="s">
        <v>4459</v>
      </c>
      <c r="P10" s="37"/>
      <c r="Q10" s="37"/>
      <c r="R10" s="37"/>
      <c r="S10" s="37"/>
      <c r="T10" s="37"/>
      <c r="U10" s="37"/>
      <c r="V10" s="37"/>
      <c r="W10" s="37"/>
      <c r="X10" s="37"/>
      <c r="Y10" s="37"/>
      <c r="Z10" s="37"/>
      <c r="AA10" s="37"/>
      <c r="AB10" s="37"/>
      <c r="AC10" s="37"/>
      <c r="AD10" s="37"/>
      <c r="AE10" s="37"/>
      <c r="AF10" s="37"/>
      <c r="AG10" s="37"/>
      <c r="AH10" s="37"/>
      <c r="AI10" s="37"/>
      <c r="AJ10" s="37"/>
    </row>
    <row r="11" spans="1:36">
      <c r="A11" s="265">
        <v>44126</v>
      </c>
      <c r="B11" s="604" t="s">
        <v>154</v>
      </c>
      <c r="C11" s="521">
        <v>881083743</v>
      </c>
      <c r="D11" s="523" t="s">
        <v>2788</v>
      </c>
      <c r="E11" s="278" t="s">
        <v>139</v>
      </c>
      <c r="F11" s="278" t="s">
        <v>140</v>
      </c>
      <c r="G11" s="278" t="s">
        <v>176</v>
      </c>
      <c r="H11" s="37"/>
      <c r="I11" s="716">
        <v>44126</v>
      </c>
      <c r="J11" s="37"/>
      <c r="K11" s="37"/>
      <c r="L11" s="278" t="s">
        <v>176</v>
      </c>
      <c r="M11" s="37">
        <v>2888.3</v>
      </c>
      <c r="N11" s="37"/>
      <c r="O11" s="278" t="s">
        <v>4460</v>
      </c>
      <c r="P11" s="37"/>
      <c r="Q11" s="37"/>
      <c r="R11" s="37"/>
      <c r="S11" s="37"/>
      <c r="T11" s="37"/>
      <c r="U11" s="37"/>
      <c r="V11" s="37"/>
      <c r="W11" s="37"/>
      <c r="X11" s="37"/>
      <c r="Y11" s="37"/>
      <c r="Z11" s="37"/>
      <c r="AA11" s="37"/>
      <c r="AB11" s="37"/>
      <c r="AC11" s="37"/>
      <c r="AD11" s="37"/>
      <c r="AE11" s="37"/>
      <c r="AF11" s="37"/>
      <c r="AG11" s="37"/>
      <c r="AH11" s="37"/>
      <c r="AI11" s="37"/>
      <c r="AJ11" s="37"/>
    </row>
    <row r="12" spans="1:36">
      <c r="A12" s="265">
        <v>44117</v>
      </c>
      <c r="B12" s="278" t="s">
        <v>194</v>
      </c>
      <c r="C12" s="37">
        <v>880003241</v>
      </c>
      <c r="D12" s="504" t="s">
        <v>4461</v>
      </c>
      <c r="E12" s="278" t="s">
        <v>139</v>
      </c>
      <c r="F12" s="278" t="s">
        <v>140</v>
      </c>
      <c r="G12" s="278" t="s">
        <v>4462</v>
      </c>
      <c r="H12" s="265">
        <v>44119</v>
      </c>
      <c r="I12" s="265">
        <v>44120</v>
      </c>
      <c r="J12" s="505">
        <v>44124</v>
      </c>
      <c r="K12" s="37"/>
      <c r="L12" s="278" t="s">
        <v>4463</v>
      </c>
      <c r="M12" s="37">
        <v>12763</v>
      </c>
      <c r="N12" s="37"/>
      <c r="O12" s="278" t="s">
        <v>4464</v>
      </c>
      <c r="P12" s="37"/>
      <c r="Q12" s="37"/>
      <c r="R12" s="37"/>
      <c r="S12" s="37"/>
      <c r="T12" s="37"/>
      <c r="U12" s="37"/>
      <c r="V12" s="37"/>
      <c r="W12" s="37"/>
      <c r="X12" s="37"/>
      <c r="Y12" s="37"/>
      <c r="Z12" s="37"/>
      <c r="AA12" s="37"/>
      <c r="AB12" s="37"/>
      <c r="AC12" s="37"/>
      <c r="AD12" s="37"/>
      <c r="AE12" s="37"/>
      <c r="AF12" s="37"/>
      <c r="AG12" s="37"/>
      <c r="AH12" s="37"/>
      <c r="AI12" s="37"/>
      <c r="AJ12" s="37"/>
    </row>
    <row r="13" spans="1:36">
      <c r="A13" s="265">
        <v>44119</v>
      </c>
      <c r="B13" s="278" t="s">
        <v>149</v>
      </c>
      <c r="C13" s="37">
        <v>880286207</v>
      </c>
      <c r="D13" s="504" t="s">
        <v>2695</v>
      </c>
      <c r="E13" s="278" t="s">
        <v>139</v>
      </c>
      <c r="F13" s="278" t="s">
        <v>140</v>
      </c>
      <c r="G13" s="278" t="s">
        <v>176</v>
      </c>
      <c r="H13" s="37"/>
      <c r="I13" s="265">
        <v>44123</v>
      </c>
      <c r="J13" s="265">
        <v>44131</v>
      </c>
      <c r="K13" s="37"/>
      <c r="L13" s="278" t="s">
        <v>176</v>
      </c>
      <c r="M13" s="37">
        <v>11906.44</v>
      </c>
      <c r="N13" s="37"/>
      <c r="O13" s="278" t="s">
        <v>4465</v>
      </c>
      <c r="P13" s="37">
        <v>11906</v>
      </c>
      <c r="Q13" s="37"/>
      <c r="R13" s="37"/>
      <c r="S13" s="37"/>
      <c r="T13" s="37"/>
      <c r="U13" s="37"/>
      <c r="V13" s="37"/>
      <c r="W13" s="37"/>
      <c r="X13" s="37"/>
      <c r="Y13" s="37"/>
      <c r="Z13" s="37"/>
      <c r="AA13" s="37"/>
      <c r="AB13" s="37"/>
      <c r="AC13" s="37"/>
      <c r="AD13" s="37"/>
      <c r="AE13" s="37"/>
      <c r="AF13" s="37"/>
      <c r="AG13" s="37"/>
      <c r="AH13" s="37"/>
      <c r="AI13" s="37"/>
      <c r="AJ13" s="37"/>
    </row>
    <row r="14" spans="1:36">
      <c r="A14" s="265">
        <v>44132</v>
      </c>
      <c r="B14" s="604" t="s">
        <v>175</v>
      </c>
      <c r="C14" s="521">
        <v>881543491</v>
      </c>
      <c r="D14" s="263"/>
      <c r="E14" s="278" t="s">
        <v>139</v>
      </c>
      <c r="F14" s="278" t="s">
        <v>140</v>
      </c>
      <c r="G14" s="278" t="s">
        <v>1010</v>
      </c>
      <c r="H14" s="265"/>
      <c r="I14" s="265">
        <v>44132</v>
      </c>
      <c r="J14" s="37"/>
      <c r="K14" s="37"/>
      <c r="L14" s="278"/>
      <c r="M14" s="37">
        <v>11090.8</v>
      </c>
      <c r="N14" s="37"/>
      <c r="O14" s="618" t="s">
        <v>4466</v>
      </c>
      <c r="P14" s="37"/>
      <c r="Q14" s="37"/>
      <c r="R14" s="37"/>
      <c r="S14" s="37"/>
      <c r="T14" s="37"/>
      <c r="U14" s="37"/>
      <c r="V14" s="37"/>
      <c r="W14" s="37"/>
      <c r="X14" s="37"/>
      <c r="Y14" s="37"/>
      <c r="Z14" s="37"/>
      <c r="AA14" s="37"/>
      <c r="AB14" s="37"/>
      <c r="AC14" s="37"/>
      <c r="AD14" s="37"/>
      <c r="AE14" s="37"/>
      <c r="AF14" s="37"/>
      <c r="AG14" s="37"/>
      <c r="AH14" s="37"/>
      <c r="AI14" s="37"/>
      <c r="AJ14" s="37"/>
    </row>
    <row r="15" spans="1:36">
      <c r="A15" s="265">
        <v>44126</v>
      </c>
      <c r="B15" s="604" t="s">
        <v>156</v>
      </c>
      <c r="C15" s="521">
        <v>880384245</v>
      </c>
      <c r="D15" s="510" t="s">
        <v>4467</v>
      </c>
      <c r="E15" s="278" t="s">
        <v>139</v>
      </c>
      <c r="F15" s="278" t="s">
        <v>140</v>
      </c>
      <c r="G15" s="278"/>
      <c r="H15" s="37"/>
      <c r="I15" s="716">
        <v>44126</v>
      </c>
      <c r="J15" s="265">
        <v>44132</v>
      </c>
      <c r="K15" s="37"/>
      <c r="L15" s="278" t="s">
        <v>181</v>
      </c>
      <c r="M15" s="37">
        <v>9684.49</v>
      </c>
      <c r="N15" s="37"/>
      <c r="O15" s="278"/>
      <c r="P15" s="37"/>
      <c r="Q15" s="37"/>
      <c r="R15" s="37"/>
      <c r="S15" s="37"/>
      <c r="T15" s="37"/>
      <c r="U15" s="37"/>
      <c r="V15" s="37"/>
      <c r="W15" s="37"/>
      <c r="X15" s="37"/>
      <c r="Y15" s="37"/>
      <c r="Z15" s="37"/>
      <c r="AA15" s="37"/>
      <c r="AB15" s="37"/>
      <c r="AC15" s="37"/>
      <c r="AD15" s="37"/>
      <c r="AE15" s="37"/>
      <c r="AF15" s="37"/>
      <c r="AG15" s="37"/>
      <c r="AH15" s="37"/>
      <c r="AI15" s="37"/>
      <c r="AJ15" s="37"/>
    </row>
    <row r="16" spans="1:36">
      <c r="A16" s="265">
        <v>44126</v>
      </c>
      <c r="B16" s="604" t="s">
        <v>154</v>
      </c>
      <c r="C16" s="521">
        <v>881433677</v>
      </c>
      <c r="D16" s="523" t="s">
        <v>4468</v>
      </c>
      <c r="E16" s="278" t="s">
        <v>152</v>
      </c>
      <c r="F16" s="278" t="s">
        <v>200</v>
      </c>
      <c r="G16" s="278"/>
      <c r="H16" s="37"/>
      <c r="I16" s="716">
        <v>44126</v>
      </c>
      <c r="J16" s="37"/>
      <c r="K16" s="37"/>
      <c r="L16" s="278" t="s">
        <v>200</v>
      </c>
      <c r="M16" s="37">
        <v>1759.8</v>
      </c>
      <c r="N16" s="37"/>
      <c r="O16" s="278"/>
      <c r="P16" s="37"/>
      <c r="Q16" s="37"/>
      <c r="R16" s="37"/>
      <c r="S16" s="37"/>
      <c r="T16" s="37"/>
      <c r="U16" s="37"/>
      <c r="V16" s="37"/>
      <c r="W16" s="37"/>
      <c r="X16" s="37"/>
      <c r="Y16" s="37"/>
      <c r="Z16" s="37"/>
      <c r="AA16" s="37"/>
      <c r="AB16" s="37"/>
      <c r="AC16" s="37"/>
      <c r="AD16" s="37"/>
      <c r="AE16" s="37"/>
      <c r="AF16" s="37"/>
      <c r="AG16" s="37"/>
      <c r="AH16" s="37"/>
      <c r="AI16" s="37"/>
      <c r="AJ16" s="37"/>
    </row>
    <row r="17" spans="1:36">
      <c r="A17" s="265">
        <v>44130</v>
      </c>
      <c r="B17" s="604" t="s">
        <v>154</v>
      </c>
      <c r="C17" s="521">
        <v>880027697</v>
      </c>
      <c r="D17" s="263" t="s">
        <v>2725</v>
      </c>
      <c r="E17" s="278" t="s">
        <v>139</v>
      </c>
      <c r="F17" s="278" t="s">
        <v>140</v>
      </c>
      <c r="G17" s="278"/>
      <c r="H17" s="37"/>
      <c r="I17" s="716">
        <v>44134</v>
      </c>
      <c r="J17" s="37"/>
      <c r="K17" s="37"/>
      <c r="L17" s="278" t="s">
        <v>200</v>
      </c>
      <c r="M17" s="37">
        <v>1086</v>
      </c>
      <c r="N17" s="37"/>
      <c r="O17" s="278" t="s">
        <v>4469</v>
      </c>
      <c r="P17" s="37"/>
      <c r="Q17" s="37"/>
      <c r="R17" s="37"/>
      <c r="S17" s="37"/>
      <c r="T17" s="37"/>
      <c r="U17" s="37"/>
      <c r="V17" s="37"/>
      <c r="W17" s="37"/>
      <c r="X17" s="37"/>
      <c r="Y17" s="37"/>
      <c r="Z17" s="37"/>
      <c r="AA17" s="37"/>
      <c r="AB17" s="37"/>
      <c r="AC17" s="37"/>
      <c r="AD17" s="37"/>
      <c r="AE17" s="37"/>
      <c r="AF17" s="37"/>
      <c r="AG17" s="37"/>
      <c r="AH17" s="37"/>
      <c r="AI17" s="37"/>
      <c r="AJ17" s="37"/>
    </row>
    <row r="18" spans="1:36">
      <c r="A18" s="265">
        <v>44137</v>
      </c>
      <c r="B18" s="604" t="s">
        <v>154</v>
      </c>
      <c r="C18" s="521">
        <v>881431791</v>
      </c>
      <c r="D18" s="263" t="s">
        <v>2961</v>
      </c>
      <c r="E18" s="278" t="s">
        <v>139</v>
      </c>
      <c r="F18" s="278" t="s">
        <v>140</v>
      </c>
      <c r="G18" s="278"/>
      <c r="H18" s="265"/>
      <c r="I18" s="265">
        <v>44135</v>
      </c>
      <c r="J18" s="37"/>
      <c r="K18" s="37"/>
      <c r="L18" s="278" t="s">
        <v>200</v>
      </c>
      <c r="M18" s="37">
        <v>118</v>
      </c>
      <c r="N18" s="37"/>
      <c r="O18" s="278"/>
      <c r="P18" s="37"/>
      <c r="Q18" s="37"/>
      <c r="R18" s="37"/>
      <c r="S18" s="37"/>
      <c r="T18" s="37"/>
      <c r="U18" s="37"/>
      <c r="V18" s="37"/>
      <c r="W18" s="37"/>
      <c r="X18" s="37"/>
      <c r="Y18" s="37"/>
      <c r="Z18" s="37"/>
      <c r="AA18" s="37"/>
      <c r="AB18" s="37"/>
      <c r="AC18" s="37"/>
      <c r="AD18" s="37"/>
      <c r="AE18" s="37"/>
      <c r="AF18" s="37"/>
      <c r="AG18" s="37"/>
      <c r="AH18" s="37"/>
      <c r="AI18" s="37"/>
      <c r="AJ18" s="37"/>
    </row>
    <row r="19" spans="1:36">
      <c r="A19" s="265">
        <v>44137</v>
      </c>
      <c r="B19" s="604" t="s">
        <v>194</v>
      </c>
      <c r="C19" s="521">
        <v>881380616</v>
      </c>
      <c r="D19" s="263" t="s">
        <v>4470</v>
      </c>
      <c r="E19" s="278" t="s">
        <v>139</v>
      </c>
      <c r="F19" s="278" t="s">
        <v>140</v>
      </c>
      <c r="G19" s="278" t="s">
        <v>1969</v>
      </c>
      <c r="H19" s="265"/>
      <c r="I19" s="265">
        <v>44135</v>
      </c>
      <c r="J19" s="37"/>
      <c r="K19" s="37"/>
      <c r="L19" s="278" t="s">
        <v>4471</v>
      </c>
      <c r="M19" s="37">
        <v>7593</v>
      </c>
      <c r="N19" s="37"/>
      <c r="O19" s="278"/>
      <c r="P19" s="37"/>
      <c r="Q19" s="37"/>
      <c r="R19" s="37"/>
      <c r="S19" s="37"/>
      <c r="T19" s="37"/>
      <c r="U19" s="37"/>
      <c r="V19" s="37"/>
      <c r="W19" s="37"/>
      <c r="X19" s="37"/>
      <c r="Y19" s="37"/>
      <c r="Z19" s="37"/>
      <c r="AA19" s="37"/>
      <c r="AB19" s="37"/>
      <c r="AC19" s="37"/>
      <c r="AD19" s="37"/>
      <c r="AE19" s="37"/>
      <c r="AF19" s="37"/>
      <c r="AG19" s="37"/>
      <c r="AH19" s="37"/>
      <c r="AI19" s="37"/>
      <c r="AJ19" s="37"/>
    </row>
    <row r="20" spans="1:36">
      <c r="A20" s="265">
        <v>44131</v>
      </c>
      <c r="B20" s="604" t="s">
        <v>227</v>
      </c>
      <c r="C20" s="521">
        <v>881560281</v>
      </c>
      <c r="D20" s="263">
        <v>743869423</v>
      </c>
      <c r="E20" s="278" t="s">
        <v>139</v>
      </c>
      <c r="F20" s="278" t="s">
        <v>140</v>
      </c>
      <c r="G20" s="278" t="s">
        <v>199</v>
      </c>
      <c r="H20" s="265">
        <v>44131</v>
      </c>
      <c r="I20" s="265">
        <v>44131</v>
      </c>
      <c r="J20" s="37"/>
      <c r="K20" s="37"/>
      <c r="L20" s="278" t="s">
        <v>142</v>
      </c>
      <c r="M20" s="37">
        <v>7205.15</v>
      </c>
      <c r="N20" s="37"/>
      <c r="O20" s="278" t="s">
        <v>4466</v>
      </c>
      <c r="P20" s="37"/>
      <c r="Q20" s="37"/>
      <c r="R20" s="37"/>
      <c r="S20" s="37"/>
      <c r="T20" s="37"/>
      <c r="U20" s="37"/>
      <c r="V20" s="37"/>
      <c r="W20" s="37"/>
      <c r="X20" s="37"/>
      <c r="Y20" s="37"/>
      <c r="Z20" s="37"/>
      <c r="AA20" s="37"/>
      <c r="AB20" s="37"/>
      <c r="AC20" s="37"/>
      <c r="AD20" s="37"/>
      <c r="AE20" s="37"/>
      <c r="AF20" s="37"/>
      <c r="AG20" s="37"/>
      <c r="AH20" s="37"/>
      <c r="AI20" s="37"/>
      <c r="AJ20" s="37"/>
    </row>
    <row r="21" spans="1:36">
      <c r="A21" s="265">
        <v>44130</v>
      </c>
      <c r="B21" s="604" t="s">
        <v>154</v>
      </c>
      <c r="C21" s="521">
        <v>880027697</v>
      </c>
      <c r="D21" s="263" t="s">
        <v>2725</v>
      </c>
      <c r="E21" s="278" t="s">
        <v>139</v>
      </c>
      <c r="F21" s="278" t="s">
        <v>140</v>
      </c>
      <c r="G21" s="278"/>
      <c r="H21" s="37"/>
      <c r="I21" s="716">
        <v>44130</v>
      </c>
      <c r="J21" s="37"/>
      <c r="K21" s="37"/>
      <c r="L21" s="278" t="s">
        <v>181</v>
      </c>
      <c r="M21" s="37">
        <v>7073.54</v>
      </c>
      <c r="N21" s="37"/>
      <c r="O21" s="278"/>
      <c r="P21" s="37"/>
      <c r="Q21" s="37"/>
      <c r="R21" s="37"/>
      <c r="S21" s="37"/>
      <c r="T21" s="37"/>
      <c r="U21" s="37"/>
      <c r="V21" s="37"/>
      <c r="W21" s="37"/>
      <c r="X21" s="37"/>
      <c r="Y21" s="37"/>
      <c r="Z21" s="37"/>
      <c r="AA21" s="37"/>
      <c r="AB21" s="37"/>
      <c r="AC21" s="37"/>
      <c r="AD21" s="37"/>
      <c r="AE21" s="37"/>
      <c r="AF21" s="37"/>
      <c r="AG21" s="37"/>
      <c r="AH21" s="37"/>
      <c r="AI21" s="37"/>
      <c r="AJ21" s="37"/>
    </row>
    <row r="22" spans="1:36">
      <c r="A22" s="265">
        <v>44114</v>
      </c>
      <c r="B22" s="278" t="s">
        <v>138</v>
      </c>
      <c r="C22" s="331">
        <v>882259710</v>
      </c>
      <c r="D22" s="37"/>
      <c r="E22" s="278" t="s">
        <v>139</v>
      </c>
      <c r="F22" s="278" t="s">
        <v>140</v>
      </c>
      <c r="G22" s="278" t="s">
        <v>294</v>
      </c>
      <c r="H22" s="37"/>
      <c r="I22" s="265">
        <v>44114</v>
      </c>
      <c r="J22" s="37"/>
      <c r="K22" s="37"/>
      <c r="L22" s="278" t="s">
        <v>294</v>
      </c>
      <c r="M22" s="37">
        <v>7060</v>
      </c>
      <c r="N22" s="37"/>
      <c r="O22" s="278" t="s">
        <v>4472</v>
      </c>
      <c r="P22" s="37"/>
      <c r="Q22" s="37"/>
      <c r="R22" s="37"/>
      <c r="S22" s="37"/>
      <c r="T22" s="37"/>
      <c r="U22" s="37"/>
      <c r="V22" s="37"/>
      <c r="W22" s="37"/>
      <c r="X22" s="37"/>
      <c r="Y22" s="37"/>
      <c r="Z22" s="37"/>
      <c r="AA22" s="37"/>
      <c r="AB22" s="37"/>
      <c r="AC22" s="37"/>
      <c r="AD22" s="37"/>
      <c r="AE22" s="37"/>
      <c r="AF22" s="37"/>
      <c r="AG22" s="37"/>
      <c r="AH22" s="37"/>
      <c r="AI22" s="37"/>
      <c r="AJ22" s="37"/>
    </row>
    <row r="23" spans="1:36">
      <c r="A23" s="265">
        <v>44120</v>
      </c>
      <c r="B23" s="375" t="s">
        <v>138</v>
      </c>
      <c r="C23" s="331">
        <v>882259710</v>
      </c>
      <c r="D23" s="263" t="s">
        <v>4473</v>
      </c>
      <c r="E23" s="278" t="s">
        <v>139</v>
      </c>
      <c r="F23" s="278" t="s">
        <v>140</v>
      </c>
      <c r="G23" s="278" t="s">
        <v>294</v>
      </c>
      <c r="H23" s="37"/>
      <c r="I23" s="716">
        <v>44120</v>
      </c>
      <c r="J23" s="37"/>
      <c r="K23" s="37"/>
      <c r="L23" s="278" t="s">
        <v>294</v>
      </c>
      <c r="M23" s="37">
        <v>7060</v>
      </c>
      <c r="N23" s="37"/>
      <c r="O23" s="278" t="s">
        <v>4474</v>
      </c>
      <c r="P23" s="37"/>
      <c r="Q23" s="37"/>
      <c r="R23" s="37"/>
      <c r="S23" s="37"/>
      <c r="T23" s="37"/>
      <c r="U23" s="37"/>
      <c r="V23" s="37"/>
      <c r="W23" s="37"/>
      <c r="X23" s="37"/>
      <c r="Y23" s="37"/>
      <c r="Z23" s="37"/>
      <c r="AA23" s="37"/>
      <c r="AB23" s="37"/>
      <c r="AC23" s="37"/>
      <c r="AD23" s="37"/>
      <c r="AE23" s="37"/>
      <c r="AF23" s="37"/>
      <c r="AG23" s="37"/>
      <c r="AH23" s="37"/>
      <c r="AI23" s="37"/>
      <c r="AJ23" s="37"/>
    </row>
    <row r="24" spans="1:36">
      <c r="A24" s="265">
        <v>44126</v>
      </c>
      <c r="B24" s="604" t="s">
        <v>227</v>
      </c>
      <c r="C24" s="521">
        <v>882047837</v>
      </c>
      <c r="D24" s="510" t="s">
        <v>4475</v>
      </c>
      <c r="E24" s="278" t="s">
        <v>139</v>
      </c>
      <c r="F24" s="278" t="s">
        <v>140</v>
      </c>
      <c r="G24" s="278" t="s">
        <v>142</v>
      </c>
      <c r="H24" s="265">
        <v>44124</v>
      </c>
      <c r="I24" s="716">
        <v>44126</v>
      </c>
      <c r="J24" s="37"/>
      <c r="K24" s="37"/>
      <c r="L24" s="278" t="s">
        <v>4476</v>
      </c>
      <c r="M24" s="37">
        <v>7010</v>
      </c>
      <c r="N24" s="37"/>
      <c r="O24" s="278" t="s">
        <v>4477</v>
      </c>
      <c r="P24" s="37"/>
      <c r="Q24" s="37"/>
      <c r="R24" s="37"/>
      <c r="S24" s="37"/>
      <c r="T24" s="37"/>
      <c r="U24" s="37"/>
      <c r="V24" s="37"/>
      <c r="W24" s="37"/>
      <c r="X24" s="37"/>
      <c r="Y24" s="37"/>
      <c r="Z24" s="37"/>
      <c r="AA24" s="37"/>
      <c r="AB24" s="37"/>
      <c r="AC24" s="37"/>
      <c r="AD24" s="37"/>
      <c r="AE24" s="37"/>
      <c r="AF24" s="37"/>
      <c r="AG24" s="37"/>
      <c r="AH24" s="37"/>
      <c r="AI24" s="37"/>
      <c r="AJ24" s="37"/>
    </row>
    <row r="25" spans="1:36">
      <c r="A25" s="265">
        <v>44130</v>
      </c>
      <c r="B25" s="604" t="s">
        <v>156</v>
      </c>
      <c r="C25" s="521">
        <v>880965956</v>
      </c>
      <c r="D25" s="263"/>
      <c r="E25" s="278" t="s">
        <v>139</v>
      </c>
      <c r="F25" s="278" t="s">
        <v>140</v>
      </c>
      <c r="G25" s="278" t="s">
        <v>142</v>
      </c>
      <c r="H25" s="37"/>
      <c r="I25" s="716">
        <v>44130</v>
      </c>
      <c r="J25" s="37"/>
      <c r="K25" s="37"/>
      <c r="L25" s="278"/>
      <c r="M25" s="37">
        <v>6988.68</v>
      </c>
      <c r="N25" s="37"/>
      <c r="O25" s="278"/>
      <c r="P25" s="37"/>
      <c r="Q25" s="37"/>
      <c r="R25" s="37"/>
      <c r="S25" s="37"/>
      <c r="T25" s="37"/>
      <c r="U25" s="37"/>
      <c r="V25" s="37"/>
      <c r="W25" s="37"/>
      <c r="X25" s="37"/>
      <c r="Y25" s="37"/>
      <c r="Z25" s="37"/>
      <c r="AA25" s="37"/>
      <c r="AB25" s="37"/>
      <c r="AC25" s="37"/>
      <c r="AD25" s="37"/>
      <c r="AE25" s="37"/>
      <c r="AF25" s="37"/>
      <c r="AG25" s="37"/>
      <c r="AH25" s="37"/>
      <c r="AI25" s="37"/>
      <c r="AJ25" s="37"/>
    </row>
    <row r="26" spans="1:36">
      <c r="A26" s="84"/>
      <c r="B26" s="331" t="s">
        <v>178</v>
      </c>
      <c r="C26" s="331">
        <v>882641644</v>
      </c>
      <c r="D26" s="84"/>
      <c r="E26" s="84"/>
      <c r="F26" s="84"/>
      <c r="G26" s="84"/>
      <c r="H26" s="84"/>
      <c r="I26" s="84"/>
      <c r="J26" s="84"/>
      <c r="K26" s="84"/>
      <c r="L26" s="84"/>
      <c r="M26" s="331">
        <v>6980</v>
      </c>
      <c r="N26" s="84"/>
      <c r="O26" s="84"/>
      <c r="P26" s="84"/>
      <c r="Q26" s="84"/>
      <c r="R26" s="84"/>
      <c r="S26" s="84"/>
      <c r="T26" s="84"/>
      <c r="U26" s="37"/>
      <c r="V26" s="37"/>
      <c r="W26" s="37"/>
      <c r="X26" s="37"/>
      <c r="Y26" s="37"/>
      <c r="Z26" s="37"/>
      <c r="AA26" s="37"/>
      <c r="AB26" s="37"/>
      <c r="AC26" s="37"/>
      <c r="AD26" s="37"/>
      <c r="AE26" s="37"/>
      <c r="AF26" s="37"/>
      <c r="AG26" s="37"/>
      <c r="AH26" s="37"/>
      <c r="AI26" s="37"/>
      <c r="AJ26" s="37"/>
    </row>
    <row r="27" spans="1:36">
      <c r="A27" s="265">
        <v>44114</v>
      </c>
      <c r="B27" s="278" t="s">
        <v>149</v>
      </c>
      <c r="C27" s="37">
        <v>880042777</v>
      </c>
      <c r="D27" s="504" t="s">
        <v>4478</v>
      </c>
      <c r="E27" s="278" t="s">
        <v>139</v>
      </c>
      <c r="F27" s="278" t="s">
        <v>140</v>
      </c>
      <c r="G27" s="278" t="s">
        <v>518</v>
      </c>
      <c r="H27" s="37"/>
      <c r="I27" s="265">
        <v>44114</v>
      </c>
      <c r="J27" s="37"/>
      <c r="K27" s="37"/>
      <c r="L27" s="278" t="s">
        <v>518</v>
      </c>
      <c r="M27" s="37">
        <v>5822.5</v>
      </c>
      <c r="N27" s="37"/>
      <c r="O27" s="278" t="s">
        <v>4479</v>
      </c>
      <c r="P27" s="37"/>
      <c r="Q27" s="37"/>
      <c r="R27" s="37"/>
      <c r="S27" s="37"/>
      <c r="T27" s="37"/>
      <c r="U27" s="37"/>
      <c r="V27" s="37"/>
      <c r="W27" s="37"/>
      <c r="X27" s="37"/>
      <c r="Y27" s="37"/>
      <c r="Z27" s="37"/>
      <c r="AA27" s="37"/>
      <c r="AB27" s="37"/>
      <c r="AC27" s="37"/>
      <c r="AD27" s="37"/>
      <c r="AE27" s="37"/>
      <c r="AF27" s="37"/>
      <c r="AG27" s="37"/>
      <c r="AH27" s="37"/>
      <c r="AI27" s="37"/>
      <c r="AJ27" s="37"/>
    </row>
    <row r="28" spans="1:36">
      <c r="A28" s="265">
        <v>44116</v>
      </c>
      <c r="B28" s="278" t="s">
        <v>154</v>
      </c>
      <c r="C28" s="37">
        <v>881083743</v>
      </c>
      <c r="D28" s="504" t="s">
        <v>2788</v>
      </c>
      <c r="E28" s="278" t="s">
        <v>139</v>
      </c>
      <c r="F28" s="278" t="s">
        <v>140</v>
      </c>
      <c r="G28" s="278" t="s">
        <v>176</v>
      </c>
      <c r="H28" s="37"/>
      <c r="I28" s="265">
        <v>44116</v>
      </c>
      <c r="J28" s="265">
        <v>44127</v>
      </c>
      <c r="K28" s="37"/>
      <c r="L28" s="278" t="s">
        <v>176</v>
      </c>
      <c r="M28" s="37">
        <v>1444.15</v>
      </c>
      <c r="N28" s="37"/>
      <c r="O28" s="278" t="s">
        <v>4480</v>
      </c>
      <c r="P28" s="37"/>
      <c r="Q28" s="37"/>
      <c r="R28" s="37"/>
      <c r="S28" s="37"/>
      <c r="T28" s="37"/>
      <c r="U28" s="37"/>
      <c r="V28" s="37"/>
      <c r="W28" s="37"/>
      <c r="X28" s="37"/>
      <c r="Y28" s="37"/>
      <c r="Z28" s="37"/>
      <c r="AA28" s="37"/>
      <c r="AB28" s="37"/>
      <c r="AC28" s="37"/>
      <c r="AD28" s="37"/>
      <c r="AE28" s="37"/>
      <c r="AF28" s="37"/>
      <c r="AG28" s="37"/>
      <c r="AH28" s="37"/>
      <c r="AI28" s="37"/>
      <c r="AJ28" s="37"/>
    </row>
    <row r="29" spans="1:36">
      <c r="A29" s="265">
        <v>44124</v>
      </c>
      <c r="B29" s="278" t="s">
        <v>146</v>
      </c>
      <c r="C29" s="37">
        <v>881152620</v>
      </c>
      <c r="D29" s="504" t="s">
        <v>4481</v>
      </c>
      <c r="E29" s="278" t="s">
        <v>139</v>
      </c>
      <c r="F29" s="278" t="s">
        <v>140</v>
      </c>
      <c r="G29" s="278" t="s">
        <v>163</v>
      </c>
      <c r="H29" s="37"/>
      <c r="I29" s="265">
        <v>44124</v>
      </c>
      <c r="J29" s="265"/>
      <c r="K29" s="37"/>
      <c r="L29" s="278" t="s">
        <v>163</v>
      </c>
      <c r="M29" s="37">
        <v>5717.2</v>
      </c>
      <c r="N29" s="37"/>
      <c r="O29" s="618" t="s">
        <v>4465</v>
      </c>
      <c r="P29" s="37"/>
      <c r="Q29" s="37"/>
      <c r="R29" s="37"/>
      <c r="S29" s="37"/>
      <c r="T29" s="37"/>
      <c r="U29" s="37"/>
      <c r="V29" s="37"/>
      <c r="W29" s="37"/>
      <c r="X29" s="37"/>
      <c r="Y29" s="37"/>
      <c r="Z29" s="37"/>
      <c r="AA29" s="37"/>
      <c r="AB29" s="37"/>
      <c r="AC29" s="37"/>
      <c r="AD29" s="37"/>
      <c r="AE29" s="37"/>
      <c r="AF29" s="37"/>
      <c r="AG29" s="37"/>
      <c r="AH29" s="37"/>
      <c r="AI29" s="37"/>
      <c r="AJ29" s="37"/>
    </row>
    <row r="30" spans="1:36">
      <c r="A30" s="265">
        <v>44133</v>
      </c>
      <c r="B30" s="604" t="s">
        <v>156</v>
      </c>
      <c r="C30" s="521">
        <v>882974431</v>
      </c>
      <c r="D30" s="515" t="s">
        <v>4482</v>
      </c>
      <c r="E30" s="278" t="s">
        <v>139</v>
      </c>
      <c r="F30" s="278" t="s">
        <v>140</v>
      </c>
      <c r="G30" s="278" t="s">
        <v>142</v>
      </c>
      <c r="H30" s="265"/>
      <c r="I30" s="265">
        <v>44133</v>
      </c>
      <c r="J30" s="37"/>
      <c r="K30" s="37"/>
      <c r="L30" s="278"/>
      <c r="M30" s="37">
        <v>5530</v>
      </c>
      <c r="N30" s="37"/>
      <c r="O30" s="278" t="s">
        <v>4483</v>
      </c>
      <c r="P30" s="37"/>
      <c r="Q30" s="37"/>
      <c r="R30" s="37"/>
      <c r="S30" s="37"/>
      <c r="T30" s="37"/>
      <c r="U30" s="37"/>
      <c r="V30" s="37"/>
      <c r="W30" s="37"/>
      <c r="X30" s="37"/>
      <c r="Y30" s="37"/>
      <c r="Z30" s="37"/>
      <c r="AA30" s="37"/>
      <c r="AB30" s="37"/>
      <c r="AC30" s="37"/>
      <c r="AD30" s="37"/>
      <c r="AE30" s="37"/>
      <c r="AF30" s="37"/>
      <c r="AG30" s="37"/>
      <c r="AH30" s="37"/>
      <c r="AI30" s="37"/>
      <c r="AJ30" s="37"/>
    </row>
    <row r="31" spans="1:36">
      <c r="A31" s="265">
        <v>44131</v>
      </c>
      <c r="B31" s="604" t="s">
        <v>178</v>
      </c>
      <c r="C31" s="521" t="s">
        <v>4484</v>
      </c>
      <c r="D31" s="263"/>
      <c r="E31" s="278" t="s">
        <v>139</v>
      </c>
      <c r="F31" s="278" t="s">
        <v>140</v>
      </c>
      <c r="G31" s="278" t="s">
        <v>282</v>
      </c>
      <c r="H31" s="265"/>
      <c r="I31" s="265">
        <v>44131</v>
      </c>
      <c r="J31" s="37"/>
      <c r="K31" s="37"/>
      <c r="L31" s="278" t="s">
        <v>282</v>
      </c>
      <c r="M31" s="37">
        <v>5006</v>
      </c>
      <c r="N31" s="37"/>
      <c r="O31" s="278" t="s">
        <v>4485</v>
      </c>
      <c r="P31" s="37"/>
      <c r="Q31" s="37"/>
      <c r="R31" s="37"/>
      <c r="S31" s="37"/>
      <c r="T31" s="37"/>
      <c r="U31" s="37"/>
      <c r="V31" s="37"/>
      <c r="W31" s="37"/>
      <c r="X31" s="37"/>
      <c r="Y31" s="37"/>
      <c r="Z31" s="37"/>
      <c r="AA31" s="37"/>
      <c r="AB31" s="37"/>
      <c r="AC31" s="37"/>
      <c r="AD31" s="37"/>
      <c r="AE31" s="37"/>
      <c r="AF31" s="37"/>
      <c r="AG31" s="37"/>
      <c r="AH31" s="37"/>
      <c r="AI31" s="37"/>
      <c r="AJ31" s="37"/>
    </row>
    <row r="32" spans="1:36">
      <c r="A32" s="265">
        <v>44127</v>
      </c>
      <c r="B32" s="604" t="s">
        <v>194</v>
      </c>
      <c r="C32" s="521">
        <v>880446376</v>
      </c>
      <c r="D32" s="263" t="s">
        <v>4486</v>
      </c>
      <c r="E32" s="278" t="s">
        <v>139</v>
      </c>
      <c r="F32" s="278" t="s">
        <v>140</v>
      </c>
      <c r="G32" s="278" t="s">
        <v>142</v>
      </c>
      <c r="H32" s="265">
        <v>44124</v>
      </c>
      <c r="I32" s="716">
        <v>44127</v>
      </c>
      <c r="J32" s="265">
        <v>44134</v>
      </c>
      <c r="K32" s="37"/>
      <c r="L32" s="278" t="s">
        <v>142</v>
      </c>
      <c r="M32" s="37">
        <v>4894.2</v>
      </c>
      <c r="N32" s="37"/>
      <c r="O32" s="278" t="s">
        <v>4487</v>
      </c>
      <c r="P32" s="37"/>
      <c r="Q32" s="37"/>
      <c r="R32" s="37"/>
      <c r="S32" s="37"/>
      <c r="T32" s="37"/>
      <c r="U32" s="37"/>
      <c r="V32" s="37"/>
      <c r="W32" s="37"/>
      <c r="X32" s="37"/>
      <c r="Y32" s="37"/>
      <c r="Z32" s="37"/>
      <c r="AA32" s="37"/>
      <c r="AB32" s="37"/>
      <c r="AC32" s="37"/>
      <c r="AD32" s="37"/>
      <c r="AE32" s="37"/>
      <c r="AF32" s="37"/>
      <c r="AG32" s="37"/>
      <c r="AH32" s="37"/>
      <c r="AI32" s="37"/>
      <c r="AJ32" s="37"/>
    </row>
    <row r="33" spans="1:36">
      <c r="A33" s="265">
        <v>44127</v>
      </c>
      <c r="B33" s="604" t="s">
        <v>154</v>
      </c>
      <c r="C33" s="521">
        <v>880023831</v>
      </c>
      <c r="D33" s="263" t="s">
        <v>4488</v>
      </c>
      <c r="E33" s="278" t="s">
        <v>139</v>
      </c>
      <c r="F33" s="278" t="s">
        <v>140</v>
      </c>
      <c r="G33" s="278" t="s">
        <v>946</v>
      </c>
      <c r="H33" s="37"/>
      <c r="I33" s="265">
        <v>44127</v>
      </c>
      <c r="J33" s="23"/>
      <c r="K33" s="37"/>
      <c r="L33" s="278" t="s">
        <v>946</v>
      </c>
      <c r="M33" s="37">
        <v>4722.5</v>
      </c>
      <c r="N33" s="37"/>
      <c r="O33" s="278" t="s">
        <v>4487</v>
      </c>
      <c r="P33" s="37"/>
      <c r="Q33" s="37"/>
      <c r="R33" s="37"/>
      <c r="S33" s="37"/>
      <c r="T33" s="37"/>
      <c r="U33" s="37"/>
      <c r="V33" s="37"/>
      <c r="W33" s="37"/>
      <c r="X33" s="37"/>
      <c r="Y33" s="37"/>
      <c r="Z33" s="37"/>
      <c r="AA33" s="37"/>
      <c r="AB33" s="37"/>
      <c r="AC33" s="37"/>
      <c r="AD33" s="37"/>
      <c r="AE33" s="37"/>
      <c r="AF33" s="37"/>
      <c r="AG33" s="37"/>
      <c r="AH33" s="37"/>
      <c r="AI33" s="37"/>
      <c r="AJ33" s="37"/>
    </row>
    <row r="34" spans="1:36">
      <c r="A34" s="265">
        <v>44131</v>
      </c>
      <c r="B34" s="604" t="s">
        <v>149</v>
      </c>
      <c r="C34" s="521">
        <v>882085571</v>
      </c>
      <c r="D34" s="263"/>
      <c r="E34" s="278" t="s">
        <v>139</v>
      </c>
      <c r="F34" s="278" t="s">
        <v>140</v>
      </c>
      <c r="G34" s="278" t="s">
        <v>142</v>
      </c>
      <c r="H34" s="265">
        <v>44131</v>
      </c>
      <c r="I34" s="265">
        <v>44131</v>
      </c>
      <c r="J34" s="37"/>
      <c r="K34" s="37"/>
      <c r="L34" s="278" t="s">
        <v>142</v>
      </c>
      <c r="M34" s="37">
        <v>4277</v>
      </c>
      <c r="N34" s="37"/>
      <c r="O34" s="278" t="s">
        <v>4489</v>
      </c>
      <c r="P34" s="37"/>
      <c r="Q34" s="37"/>
      <c r="R34" s="37"/>
      <c r="S34" s="37"/>
      <c r="T34" s="37"/>
      <c r="U34" s="37"/>
      <c r="V34" s="37"/>
      <c r="W34" s="37"/>
      <c r="X34" s="37"/>
      <c r="Y34" s="37"/>
      <c r="Z34" s="37"/>
      <c r="AA34" s="37"/>
      <c r="AB34" s="37"/>
      <c r="AC34" s="37"/>
      <c r="AD34" s="37"/>
      <c r="AE34" s="37"/>
      <c r="AF34" s="37"/>
      <c r="AG34" s="37"/>
      <c r="AH34" s="37"/>
      <c r="AI34" s="37"/>
      <c r="AJ34" s="37"/>
    </row>
    <row r="35" spans="1:36">
      <c r="A35" s="265">
        <v>44132</v>
      </c>
      <c r="B35" s="604" t="s">
        <v>154</v>
      </c>
      <c r="C35" s="521">
        <v>882856101</v>
      </c>
      <c r="D35" s="263" t="s">
        <v>3199</v>
      </c>
      <c r="E35" s="278" t="s">
        <v>139</v>
      </c>
      <c r="F35" s="278" t="s">
        <v>140</v>
      </c>
      <c r="G35" s="278"/>
      <c r="H35" s="265"/>
      <c r="I35" s="265">
        <v>44132</v>
      </c>
      <c r="J35" s="37"/>
      <c r="K35" s="37"/>
      <c r="L35" s="278" t="s">
        <v>176</v>
      </c>
      <c r="M35" s="37">
        <v>149</v>
      </c>
      <c r="N35" s="37"/>
      <c r="O35" s="278" t="s">
        <v>4466</v>
      </c>
      <c r="P35" s="37"/>
      <c r="Q35" s="37"/>
      <c r="R35" s="37"/>
      <c r="S35" s="37"/>
      <c r="T35" s="37"/>
      <c r="U35" s="37"/>
      <c r="V35" s="37"/>
      <c r="W35" s="37"/>
      <c r="X35" s="37"/>
      <c r="Y35" s="37"/>
      <c r="Z35" s="37"/>
      <c r="AA35" s="37"/>
      <c r="AB35" s="37"/>
      <c r="AC35" s="37"/>
      <c r="AD35" s="37"/>
      <c r="AE35" s="37"/>
      <c r="AF35" s="37"/>
      <c r="AG35" s="37"/>
      <c r="AH35" s="37"/>
      <c r="AI35" s="37"/>
      <c r="AJ35" s="37"/>
    </row>
    <row r="36" spans="1:36">
      <c r="A36" s="265">
        <v>44131</v>
      </c>
      <c r="B36" s="604" t="s">
        <v>281</v>
      </c>
      <c r="C36" s="521">
        <v>882703324</v>
      </c>
      <c r="D36" s="263" t="s">
        <v>4490</v>
      </c>
      <c r="E36" s="278" t="s">
        <v>152</v>
      </c>
      <c r="F36" s="278" t="s">
        <v>140</v>
      </c>
      <c r="G36" s="278" t="s">
        <v>200</v>
      </c>
      <c r="H36" s="265"/>
      <c r="I36" s="265">
        <v>44131</v>
      </c>
      <c r="J36" s="37"/>
      <c r="K36" s="37"/>
      <c r="L36" s="278" t="s">
        <v>200</v>
      </c>
      <c r="M36" s="37">
        <v>472</v>
      </c>
      <c r="N36" s="37"/>
      <c r="O36" s="278" t="s">
        <v>4491</v>
      </c>
      <c r="P36" s="37"/>
      <c r="Q36" s="37"/>
      <c r="R36" s="37"/>
      <c r="S36" s="37"/>
      <c r="T36" s="37"/>
      <c r="U36" s="37"/>
      <c r="V36" s="37"/>
      <c r="W36" s="37"/>
      <c r="X36" s="37"/>
      <c r="Y36" s="37"/>
      <c r="Z36" s="37"/>
      <c r="AA36" s="37"/>
      <c r="AB36" s="37"/>
      <c r="AC36" s="37"/>
      <c r="AD36" s="37"/>
      <c r="AE36" s="37"/>
      <c r="AF36" s="37"/>
      <c r="AG36" s="37"/>
      <c r="AH36" s="37"/>
      <c r="AI36" s="37"/>
      <c r="AJ36" s="37"/>
    </row>
    <row r="37" spans="1:36">
      <c r="A37" s="265">
        <v>44114</v>
      </c>
      <c r="B37" s="278" t="s">
        <v>154</v>
      </c>
      <c r="C37" s="37">
        <v>880020813</v>
      </c>
      <c r="D37" s="37">
        <v>170740299</v>
      </c>
      <c r="E37" s="278" t="s">
        <v>139</v>
      </c>
      <c r="F37" s="278" t="s">
        <v>140</v>
      </c>
      <c r="G37" s="278" t="s">
        <v>190</v>
      </c>
      <c r="H37" s="37"/>
      <c r="I37" s="265">
        <v>44134</v>
      </c>
      <c r="J37" s="265"/>
      <c r="K37" s="37"/>
      <c r="L37" s="278" t="s">
        <v>190</v>
      </c>
      <c r="M37" s="37">
        <v>4204</v>
      </c>
      <c r="N37" s="37"/>
      <c r="O37" s="278" t="s">
        <v>4492</v>
      </c>
      <c r="P37" s="37"/>
      <c r="Q37" s="37"/>
      <c r="R37" s="37"/>
      <c r="S37" s="37"/>
      <c r="T37" s="37"/>
      <c r="U37" s="37"/>
      <c r="V37" s="37"/>
      <c r="W37" s="37"/>
      <c r="X37" s="37"/>
      <c r="Y37" s="37"/>
      <c r="Z37" s="37"/>
      <c r="AA37" s="37"/>
      <c r="AB37" s="37"/>
      <c r="AC37" s="37"/>
      <c r="AD37" s="37"/>
      <c r="AE37" s="37"/>
      <c r="AF37" s="37"/>
      <c r="AG37" s="37"/>
      <c r="AH37" s="37"/>
      <c r="AI37" s="37"/>
      <c r="AJ37" s="37"/>
    </row>
    <row r="38" spans="1:36">
      <c r="A38" s="265">
        <v>44114</v>
      </c>
      <c r="B38" s="278" t="s">
        <v>175</v>
      </c>
      <c r="C38" s="37">
        <v>881433542</v>
      </c>
      <c r="D38" s="37"/>
      <c r="E38" s="278" t="s">
        <v>139</v>
      </c>
      <c r="F38" s="278" t="s">
        <v>140</v>
      </c>
      <c r="G38" s="278" t="s">
        <v>168</v>
      </c>
      <c r="H38" s="37"/>
      <c r="I38" s="265">
        <v>44114</v>
      </c>
      <c r="J38" s="37"/>
      <c r="K38" s="37"/>
      <c r="L38" s="278" t="s">
        <v>168</v>
      </c>
      <c r="M38" s="37">
        <v>4200</v>
      </c>
      <c r="N38" s="37"/>
      <c r="O38" s="278" t="s">
        <v>4493</v>
      </c>
      <c r="P38" s="37"/>
      <c r="Q38" s="37"/>
      <c r="R38" s="37"/>
      <c r="S38" s="37"/>
      <c r="T38" s="37"/>
      <c r="U38" s="37"/>
      <c r="V38" s="37"/>
      <c r="W38" s="37"/>
      <c r="X38" s="37"/>
      <c r="Y38" s="37"/>
      <c r="Z38" s="37"/>
      <c r="AA38" s="37"/>
      <c r="AB38" s="37"/>
      <c r="AC38" s="37"/>
      <c r="AD38" s="37"/>
      <c r="AE38" s="37"/>
      <c r="AF38" s="37"/>
      <c r="AG38" s="37"/>
      <c r="AH38" s="37"/>
      <c r="AI38" s="37"/>
      <c r="AJ38" s="37"/>
    </row>
    <row r="39" spans="1:36">
      <c r="A39" s="265">
        <v>44120</v>
      </c>
      <c r="B39" s="604" t="s">
        <v>149</v>
      </c>
      <c r="C39" s="331">
        <v>881031533</v>
      </c>
      <c r="D39" s="263" t="s">
        <v>4494</v>
      </c>
      <c r="E39" s="278" t="s">
        <v>139</v>
      </c>
      <c r="F39" s="278" t="s">
        <v>140</v>
      </c>
      <c r="G39" s="278" t="s">
        <v>168</v>
      </c>
      <c r="H39" s="37"/>
      <c r="I39" s="716">
        <v>44120</v>
      </c>
      <c r="J39" s="37"/>
      <c r="K39" s="37"/>
      <c r="L39" s="278" t="s">
        <v>168</v>
      </c>
      <c r="M39" s="37">
        <v>4100</v>
      </c>
      <c r="N39" s="37"/>
      <c r="O39" s="278" t="s">
        <v>4474</v>
      </c>
      <c r="P39" s="37"/>
      <c r="Q39" s="37"/>
      <c r="R39" s="37"/>
      <c r="S39" s="37"/>
      <c r="T39" s="37"/>
      <c r="U39" s="37"/>
      <c r="V39" s="37"/>
      <c r="W39" s="37"/>
      <c r="X39" s="37"/>
      <c r="Y39" s="37"/>
      <c r="Z39" s="37"/>
      <c r="AA39" s="37"/>
      <c r="AB39" s="37"/>
      <c r="AC39" s="37"/>
      <c r="AD39" s="37"/>
      <c r="AE39" s="37"/>
      <c r="AF39" s="37"/>
      <c r="AG39" s="37"/>
      <c r="AH39" s="37"/>
      <c r="AI39" s="37"/>
      <c r="AJ39" s="37"/>
    </row>
    <row r="40" spans="1:36">
      <c r="A40" s="265">
        <v>44113</v>
      </c>
      <c r="B40" s="278" t="s">
        <v>194</v>
      </c>
      <c r="C40" s="37">
        <v>881957439</v>
      </c>
      <c r="D40" s="504" t="s">
        <v>4495</v>
      </c>
      <c r="E40" s="278" t="s">
        <v>152</v>
      </c>
      <c r="F40" s="278" t="s">
        <v>140</v>
      </c>
      <c r="G40" s="278" t="s">
        <v>142</v>
      </c>
      <c r="H40" s="265">
        <v>44110</v>
      </c>
      <c r="I40" s="265">
        <v>44113</v>
      </c>
      <c r="J40" s="265">
        <v>44124</v>
      </c>
      <c r="K40" s="37"/>
      <c r="L40" s="278" t="s">
        <v>142</v>
      </c>
      <c r="M40" s="37">
        <v>4055</v>
      </c>
      <c r="N40" s="37"/>
      <c r="O40" s="278" t="s">
        <v>4496</v>
      </c>
      <c r="P40" s="37"/>
      <c r="Q40" s="37"/>
      <c r="R40" s="37"/>
      <c r="S40" s="37"/>
      <c r="T40" s="37"/>
      <c r="U40" s="37"/>
      <c r="V40" s="37"/>
      <c r="W40" s="37"/>
      <c r="X40" s="37"/>
      <c r="Y40" s="37"/>
      <c r="Z40" s="37"/>
      <c r="AA40" s="37"/>
      <c r="AB40" s="37"/>
      <c r="AC40" s="37"/>
      <c r="AD40" s="37"/>
      <c r="AE40" s="37"/>
      <c r="AF40" s="37"/>
      <c r="AG40" s="37"/>
      <c r="AH40" s="37"/>
      <c r="AI40" s="37"/>
      <c r="AJ40" s="37"/>
    </row>
    <row r="41" spans="1:36">
      <c r="A41" s="265">
        <v>44114</v>
      </c>
      <c r="B41" s="278" t="s">
        <v>146</v>
      </c>
      <c r="C41" s="37">
        <v>881152620</v>
      </c>
      <c r="D41" s="504" t="s">
        <v>4481</v>
      </c>
      <c r="E41" s="278" t="s">
        <v>139</v>
      </c>
      <c r="F41" s="278" t="s">
        <v>140</v>
      </c>
      <c r="G41" s="278" t="s">
        <v>4497</v>
      </c>
      <c r="H41" s="37"/>
      <c r="I41" s="265">
        <v>44114</v>
      </c>
      <c r="J41" s="265">
        <v>44118</v>
      </c>
      <c r="K41" s="37"/>
      <c r="L41" s="278" t="s">
        <v>168</v>
      </c>
      <c r="M41" s="37">
        <v>4000</v>
      </c>
      <c r="N41" s="37"/>
      <c r="O41" s="618" t="s">
        <v>4479</v>
      </c>
      <c r="P41" s="37"/>
      <c r="Q41" s="37"/>
      <c r="R41" s="37"/>
      <c r="S41" s="37"/>
      <c r="T41" s="37"/>
      <c r="U41" s="37"/>
      <c r="V41" s="37"/>
      <c r="W41" s="37"/>
      <c r="X41" s="37"/>
      <c r="Y41" s="37"/>
      <c r="Z41" s="37"/>
      <c r="AA41" s="37"/>
      <c r="AB41" s="37"/>
      <c r="AC41" s="37"/>
      <c r="AD41" s="37"/>
      <c r="AE41" s="37"/>
      <c r="AF41" s="37"/>
      <c r="AG41" s="37"/>
      <c r="AH41" s="37"/>
      <c r="AI41" s="37"/>
      <c r="AJ41" s="37"/>
    </row>
    <row r="42" spans="1:36">
      <c r="A42" s="265">
        <v>44126</v>
      </c>
      <c r="B42" s="604" t="s">
        <v>157</v>
      </c>
      <c r="C42" s="521">
        <v>882499131</v>
      </c>
      <c r="D42" s="263" t="s">
        <v>4498</v>
      </c>
      <c r="E42" s="278" t="s">
        <v>139</v>
      </c>
      <c r="F42" s="278" t="s">
        <v>140</v>
      </c>
      <c r="G42" s="278" t="s">
        <v>142</v>
      </c>
      <c r="H42" s="37"/>
      <c r="I42" s="716">
        <v>44126</v>
      </c>
      <c r="J42" s="37"/>
      <c r="K42" s="37"/>
      <c r="L42" s="278" t="s">
        <v>142</v>
      </c>
      <c r="M42" s="37">
        <v>3962</v>
      </c>
      <c r="N42" s="37"/>
      <c r="O42" s="278"/>
      <c r="P42" s="37"/>
      <c r="Q42" s="37"/>
      <c r="R42" s="37"/>
      <c r="S42" s="37"/>
      <c r="T42" s="37"/>
      <c r="U42" s="37"/>
      <c r="V42" s="37"/>
      <c r="W42" s="37"/>
      <c r="X42" s="37"/>
      <c r="Y42" s="37"/>
      <c r="Z42" s="37"/>
      <c r="AA42" s="37"/>
      <c r="AB42" s="37"/>
      <c r="AC42" s="37"/>
      <c r="AD42" s="37"/>
      <c r="AE42" s="37"/>
      <c r="AF42" s="37"/>
      <c r="AG42" s="37"/>
      <c r="AH42" s="37"/>
      <c r="AI42" s="37"/>
      <c r="AJ42" s="37"/>
    </row>
    <row r="43" spans="1:36">
      <c r="A43" s="265">
        <v>44130</v>
      </c>
      <c r="B43" s="604" t="s">
        <v>281</v>
      </c>
      <c r="C43" s="521">
        <v>882259231</v>
      </c>
      <c r="D43" s="263" t="s">
        <v>4499</v>
      </c>
      <c r="E43" s="278" t="s">
        <v>139</v>
      </c>
      <c r="F43" s="278" t="s">
        <v>140</v>
      </c>
      <c r="G43" s="278" t="s">
        <v>142</v>
      </c>
      <c r="H43" s="265">
        <v>44130</v>
      </c>
      <c r="I43" s="716">
        <v>44130</v>
      </c>
      <c r="J43" s="37"/>
      <c r="K43" s="37"/>
      <c r="L43" s="278"/>
      <c r="M43" s="37">
        <v>3962</v>
      </c>
      <c r="N43" s="37"/>
      <c r="O43" s="278"/>
      <c r="P43" s="37"/>
      <c r="Q43" s="37"/>
      <c r="R43" s="37"/>
      <c r="S43" s="37"/>
      <c r="T43" s="37"/>
      <c r="U43" s="37"/>
      <c r="V43" s="37"/>
      <c r="W43" s="37"/>
      <c r="X43" s="37"/>
      <c r="Y43" s="37"/>
      <c r="Z43" s="37"/>
      <c r="AA43" s="37"/>
      <c r="AB43" s="37"/>
      <c r="AC43" s="37"/>
      <c r="AD43" s="37"/>
      <c r="AE43" s="37"/>
      <c r="AF43" s="37"/>
      <c r="AG43" s="37"/>
      <c r="AH43" s="37"/>
      <c r="AI43" s="37"/>
      <c r="AJ43" s="37"/>
    </row>
    <row r="44" spans="1:36">
      <c r="A44" s="265">
        <v>44123</v>
      </c>
      <c r="B44" s="604" t="s">
        <v>154</v>
      </c>
      <c r="C44" s="521">
        <v>880489603</v>
      </c>
      <c r="D44" s="523" t="s">
        <v>4500</v>
      </c>
      <c r="E44" s="278" t="s">
        <v>139</v>
      </c>
      <c r="F44" s="278" t="s">
        <v>140</v>
      </c>
      <c r="G44" s="278" t="s">
        <v>168</v>
      </c>
      <c r="H44" s="37"/>
      <c r="I44" s="716">
        <v>44123</v>
      </c>
      <c r="J44" s="37"/>
      <c r="K44" s="37"/>
      <c r="L44" s="278" t="s">
        <v>168</v>
      </c>
      <c r="M44" s="37">
        <v>3780</v>
      </c>
      <c r="N44" s="37"/>
      <c r="O44" s="278" t="s">
        <v>4501</v>
      </c>
      <c r="P44" s="37"/>
      <c r="Q44" s="37"/>
      <c r="R44" s="37"/>
      <c r="S44" s="37"/>
      <c r="T44" s="37"/>
      <c r="U44" s="37"/>
      <c r="V44" s="37"/>
      <c r="W44" s="37"/>
      <c r="X44" s="37"/>
      <c r="Y44" s="37"/>
      <c r="Z44" s="37"/>
      <c r="AA44" s="37"/>
      <c r="AB44" s="37"/>
      <c r="AC44" s="37"/>
      <c r="AD44" s="37"/>
      <c r="AE44" s="37"/>
      <c r="AF44" s="37"/>
      <c r="AG44" s="37"/>
      <c r="AH44" s="37"/>
      <c r="AI44" s="37"/>
      <c r="AJ44" s="37"/>
    </row>
    <row r="45" spans="1:36">
      <c r="A45" s="265">
        <v>44114</v>
      </c>
      <c r="B45" s="278" t="s">
        <v>154</v>
      </c>
      <c r="C45" s="431">
        <v>880434781</v>
      </c>
      <c r="D45" s="37">
        <v>7504522</v>
      </c>
      <c r="E45" s="278" t="s">
        <v>152</v>
      </c>
      <c r="F45" s="278" t="s">
        <v>140</v>
      </c>
      <c r="G45" s="278" t="s">
        <v>148</v>
      </c>
      <c r="H45" s="37"/>
      <c r="I45" s="265">
        <v>44114</v>
      </c>
      <c r="J45" s="265">
        <v>44116</v>
      </c>
      <c r="K45" s="37"/>
      <c r="L45" s="278" t="s">
        <v>148</v>
      </c>
      <c r="M45" s="37">
        <v>3411.8</v>
      </c>
      <c r="N45" s="37"/>
      <c r="O45" s="278" t="s">
        <v>4502</v>
      </c>
      <c r="P45" s="37"/>
      <c r="Q45" s="37"/>
      <c r="R45" s="37"/>
      <c r="S45" s="37"/>
      <c r="T45" s="37"/>
      <c r="U45" s="37"/>
      <c r="V45" s="37"/>
      <c r="W45" s="37"/>
      <c r="X45" s="37"/>
      <c r="Y45" s="37"/>
      <c r="Z45" s="37"/>
      <c r="AA45" s="37"/>
      <c r="AB45" s="37"/>
      <c r="AC45" s="37"/>
      <c r="AD45" s="37"/>
      <c r="AE45" s="37"/>
      <c r="AF45" s="37"/>
      <c r="AG45" s="37"/>
      <c r="AH45" s="37"/>
      <c r="AI45" s="37"/>
      <c r="AJ45" s="37"/>
    </row>
    <row r="46" spans="1:36">
      <c r="A46" s="265">
        <v>44120</v>
      </c>
      <c r="B46" s="604" t="s">
        <v>149</v>
      </c>
      <c r="C46" s="331">
        <v>881031533</v>
      </c>
      <c r="D46" s="263" t="s">
        <v>4494</v>
      </c>
      <c r="E46" s="278" t="s">
        <v>139</v>
      </c>
      <c r="F46" s="278" t="s">
        <v>140</v>
      </c>
      <c r="G46" s="278" t="s">
        <v>168</v>
      </c>
      <c r="H46" s="37"/>
      <c r="I46" s="265">
        <v>44134</v>
      </c>
      <c r="J46" s="37"/>
      <c r="K46" s="37"/>
      <c r="L46" s="278" t="s">
        <v>168</v>
      </c>
      <c r="M46" s="37">
        <v>3400</v>
      </c>
      <c r="N46" s="37"/>
      <c r="O46" s="278" t="s">
        <v>4469</v>
      </c>
      <c r="P46" s="37"/>
      <c r="Q46" s="37"/>
      <c r="R46" s="37"/>
      <c r="S46" s="37"/>
      <c r="T46" s="37"/>
      <c r="U46" s="37"/>
      <c r="V46" s="37"/>
      <c r="W46" s="37"/>
      <c r="X46" s="37"/>
      <c r="Y46" s="37"/>
      <c r="Z46" s="37"/>
      <c r="AA46" s="37"/>
      <c r="AB46" s="37"/>
      <c r="AC46" s="37"/>
      <c r="AD46" s="37"/>
      <c r="AE46" s="37"/>
      <c r="AF46" s="37"/>
      <c r="AG46" s="37"/>
      <c r="AH46" s="37"/>
      <c r="AI46" s="37"/>
      <c r="AJ46" s="37"/>
    </row>
    <row r="47" spans="1:36">
      <c r="A47" s="265">
        <v>44124</v>
      </c>
      <c r="B47" s="278" t="s">
        <v>146</v>
      </c>
      <c r="C47" s="37">
        <v>881152620</v>
      </c>
      <c r="D47" s="504" t="s">
        <v>4481</v>
      </c>
      <c r="E47" s="278" t="s">
        <v>139</v>
      </c>
      <c r="F47" s="278" t="s">
        <v>140</v>
      </c>
      <c r="G47" s="278" t="s">
        <v>168</v>
      </c>
      <c r="H47" s="37"/>
      <c r="I47" s="265">
        <v>44124</v>
      </c>
      <c r="J47" s="265"/>
      <c r="K47" s="37"/>
      <c r="L47" s="278" t="s">
        <v>168</v>
      </c>
      <c r="M47" s="37">
        <v>3400</v>
      </c>
      <c r="N47" s="37"/>
      <c r="O47" s="278"/>
      <c r="P47" s="37"/>
      <c r="Q47" s="37"/>
      <c r="R47" s="37"/>
      <c r="S47" s="37"/>
      <c r="T47" s="37"/>
      <c r="U47" s="37"/>
      <c r="V47" s="37"/>
      <c r="W47" s="37"/>
      <c r="X47" s="37"/>
      <c r="Y47" s="37"/>
      <c r="Z47" s="37"/>
      <c r="AA47" s="37"/>
      <c r="AB47" s="37"/>
      <c r="AC47" s="37"/>
      <c r="AD47" s="37"/>
      <c r="AE47" s="37"/>
      <c r="AF47" s="37"/>
      <c r="AG47" s="37"/>
      <c r="AH47" s="37"/>
      <c r="AI47" s="37"/>
      <c r="AJ47" s="37"/>
    </row>
    <row r="48" spans="1:36">
      <c r="A48" s="265">
        <v>44114</v>
      </c>
      <c r="B48" s="278" t="s">
        <v>281</v>
      </c>
      <c r="C48" s="37">
        <v>881892691</v>
      </c>
      <c r="D48" s="504" t="s">
        <v>4503</v>
      </c>
      <c r="E48" s="278" t="s">
        <v>152</v>
      </c>
      <c r="F48" s="278" t="s">
        <v>140</v>
      </c>
      <c r="G48" s="278" t="s">
        <v>168</v>
      </c>
      <c r="H48" s="265">
        <v>44114</v>
      </c>
      <c r="I48" s="265">
        <v>44116</v>
      </c>
      <c r="J48" s="37"/>
      <c r="K48" s="37"/>
      <c r="L48" s="278" t="s">
        <v>168</v>
      </c>
      <c r="M48" s="37">
        <v>3400</v>
      </c>
      <c r="N48" s="37"/>
      <c r="O48" s="278" t="s">
        <v>4456</v>
      </c>
      <c r="P48" s="37"/>
      <c r="Q48" s="37"/>
      <c r="R48" s="37"/>
      <c r="S48" s="37"/>
      <c r="T48" s="37"/>
      <c r="U48" s="37"/>
      <c r="V48" s="37"/>
      <c r="W48" s="37"/>
      <c r="X48" s="37"/>
      <c r="Y48" s="37"/>
      <c r="Z48" s="37"/>
      <c r="AA48" s="37"/>
      <c r="AB48" s="37"/>
      <c r="AC48" s="37"/>
      <c r="AD48" s="37"/>
      <c r="AE48" s="37"/>
      <c r="AF48" s="37"/>
      <c r="AG48" s="37"/>
      <c r="AH48" s="37"/>
      <c r="AI48" s="37"/>
      <c r="AJ48" s="37"/>
    </row>
    <row r="49" spans="1:36">
      <c r="A49" s="265">
        <v>44126</v>
      </c>
      <c r="B49" s="604" t="s">
        <v>157</v>
      </c>
      <c r="C49" s="521">
        <v>880003793</v>
      </c>
      <c r="D49" s="263" t="s">
        <v>4504</v>
      </c>
      <c r="E49" s="278" t="s">
        <v>139</v>
      </c>
      <c r="F49" s="278" t="s">
        <v>140</v>
      </c>
      <c r="G49" s="278" t="s">
        <v>168</v>
      </c>
      <c r="H49" s="37"/>
      <c r="I49" s="716">
        <v>44126</v>
      </c>
      <c r="J49" s="37"/>
      <c r="K49" s="37"/>
      <c r="L49" s="278" t="s">
        <v>168</v>
      </c>
      <c r="M49" s="37">
        <v>3400</v>
      </c>
      <c r="N49" s="37"/>
      <c r="O49" s="278"/>
      <c r="P49" s="37"/>
      <c r="Q49" s="37"/>
      <c r="R49" s="37"/>
      <c r="S49" s="37"/>
      <c r="T49" s="37"/>
      <c r="U49" s="37"/>
      <c r="V49" s="37"/>
      <c r="W49" s="37"/>
      <c r="X49" s="37"/>
      <c r="Y49" s="37"/>
      <c r="Z49" s="37"/>
      <c r="AA49" s="37"/>
      <c r="AB49" s="37"/>
      <c r="AC49" s="37"/>
      <c r="AD49" s="37"/>
      <c r="AE49" s="37"/>
      <c r="AF49" s="37"/>
      <c r="AG49" s="37"/>
      <c r="AH49" s="37"/>
      <c r="AI49" s="37"/>
      <c r="AJ49" s="37"/>
    </row>
    <row r="50" spans="1:36">
      <c r="A50" s="265">
        <v>44133</v>
      </c>
      <c r="B50" s="604" t="s">
        <v>149</v>
      </c>
      <c r="C50" s="521">
        <v>880737673</v>
      </c>
      <c r="D50" s="263"/>
      <c r="E50" s="278" t="s">
        <v>139</v>
      </c>
      <c r="F50" s="278" t="s">
        <v>140</v>
      </c>
      <c r="G50" s="278" t="s">
        <v>168</v>
      </c>
      <c r="H50" s="265"/>
      <c r="I50" s="265">
        <v>44133</v>
      </c>
      <c r="J50" s="37"/>
      <c r="K50" s="37"/>
      <c r="L50" s="278" t="s">
        <v>168</v>
      </c>
      <c r="M50" s="37">
        <v>3400</v>
      </c>
      <c r="N50" s="37"/>
      <c r="O50" s="278" t="s">
        <v>2191</v>
      </c>
      <c r="P50" s="37"/>
      <c r="Q50" s="37"/>
      <c r="R50" s="37"/>
      <c r="S50" s="37"/>
      <c r="T50" s="37"/>
      <c r="U50" s="37"/>
      <c r="V50" s="37"/>
      <c r="W50" s="37"/>
      <c r="X50" s="37"/>
      <c r="Y50" s="37"/>
      <c r="Z50" s="37"/>
      <c r="AA50" s="37"/>
      <c r="AB50" s="37"/>
      <c r="AC50" s="37"/>
      <c r="AD50" s="37"/>
      <c r="AE50" s="37"/>
      <c r="AF50" s="37"/>
      <c r="AG50" s="37"/>
      <c r="AH50" s="37"/>
      <c r="AI50" s="37"/>
      <c r="AJ50" s="37"/>
    </row>
    <row r="51" spans="1:36">
      <c r="A51" s="265">
        <v>44130</v>
      </c>
      <c r="B51" s="604" t="s">
        <v>167</v>
      </c>
      <c r="C51" s="521">
        <v>881487024</v>
      </c>
      <c r="D51" s="263" t="s">
        <v>4505</v>
      </c>
      <c r="E51" s="278" t="s">
        <v>139</v>
      </c>
      <c r="F51" s="278" t="s">
        <v>140</v>
      </c>
      <c r="G51" s="278" t="s">
        <v>142</v>
      </c>
      <c r="H51" s="265">
        <v>44130</v>
      </c>
      <c r="I51" s="716">
        <v>44130</v>
      </c>
      <c r="J51" s="37"/>
      <c r="K51" s="37"/>
      <c r="L51" s="278" t="s">
        <v>4506</v>
      </c>
      <c r="M51" s="37">
        <v>3392</v>
      </c>
      <c r="N51" s="37"/>
      <c r="O51" s="278"/>
      <c r="P51" s="37"/>
      <c r="Q51" s="37"/>
      <c r="R51" s="37"/>
      <c r="S51" s="37"/>
      <c r="T51" s="37"/>
      <c r="U51" s="37"/>
      <c r="V51" s="37"/>
      <c r="W51" s="37"/>
      <c r="X51" s="37"/>
      <c r="Y51" s="37"/>
      <c r="Z51" s="37"/>
      <c r="AA51" s="37"/>
      <c r="AB51" s="37"/>
      <c r="AC51" s="37"/>
      <c r="AD51" s="37"/>
      <c r="AE51" s="37"/>
      <c r="AF51" s="37"/>
      <c r="AG51" s="37"/>
      <c r="AH51" s="37"/>
      <c r="AI51" s="37"/>
      <c r="AJ51" s="37"/>
    </row>
    <row r="52" spans="1:36">
      <c r="A52" s="265">
        <v>44118</v>
      </c>
      <c r="B52" s="278" t="s">
        <v>175</v>
      </c>
      <c r="C52" s="37">
        <v>880047580</v>
      </c>
      <c r="D52" s="37"/>
      <c r="E52" s="278" t="s">
        <v>139</v>
      </c>
      <c r="F52" s="278" t="s">
        <v>100</v>
      </c>
      <c r="G52" s="278" t="s">
        <v>1072</v>
      </c>
      <c r="H52" s="37"/>
      <c r="I52" s="265">
        <v>44118</v>
      </c>
      <c r="J52" s="37"/>
      <c r="K52" s="37"/>
      <c r="L52" s="278" t="s">
        <v>1072</v>
      </c>
      <c r="M52" s="37">
        <v>3190</v>
      </c>
      <c r="N52" s="37"/>
      <c r="O52" s="278" t="s">
        <v>4507</v>
      </c>
      <c r="P52" s="37"/>
      <c r="Q52" s="37"/>
      <c r="R52" s="37"/>
      <c r="S52" s="37"/>
      <c r="T52" s="37"/>
      <c r="U52" s="37"/>
      <c r="V52" s="37"/>
      <c r="W52" s="37"/>
      <c r="X52" s="37"/>
      <c r="Y52" s="37"/>
      <c r="Z52" s="37"/>
      <c r="AA52" s="37"/>
      <c r="AB52" s="37"/>
      <c r="AC52" s="37"/>
      <c r="AD52" s="37"/>
      <c r="AE52" s="37"/>
      <c r="AF52" s="37"/>
      <c r="AG52" s="37"/>
      <c r="AH52" s="37"/>
      <c r="AI52" s="37"/>
      <c r="AJ52" s="37"/>
    </row>
    <row r="53" spans="1:36">
      <c r="A53" s="265">
        <v>44132</v>
      </c>
      <c r="B53" s="604" t="s">
        <v>154</v>
      </c>
      <c r="C53" s="521">
        <v>882856101</v>
      </c>
      <c r="D53" s="263" t="s">
        <v>3199</v>
      </c>
      <c r="E53" s="278" t="s">
        <v>139</v>
      </c>
      <c r="F53" s="278" t="s">
        <v>140</v>
      </c>
      <c r="G53" s="278"/>
      <c r="H53" s="265"/>
      <c r="I53" s="265">
        <v>44133</v>
      </c>
      <c r="J53" s="37"/>
      <c r="K53" s="37"/>
      <c r="L53" s="278" t="s">
        <v>176</v>
      </c>
      <c r="M53" s="37">
        <v>111.75</v>
      </c>
      <c r="N53" s="37"/>
      <c r="O53" s="278" t="s">
        <v>4508</v>
      </c>
      <c r="P53" s="37"/>
      <c r="Q53" s="37"/>
      <c r="R53" s="37"/>
      <c r="S53" s="37"/>
      <c r="T53" s="37"/>
      <c r="U53" s="37"/>
      <c r="V53" s="37"/>
      <c r="W53" s="37"/>
      <c r="X53" s="37"/>
      <c r="Y53" s="37"/>
      <c r="Z53" s="37"/>
      <c r="AA53" s="37"/>
      <c r="AB53" s="37"/>
      <c r="AC53" s="37"/>
      <c r="AD53" s="37"/>
      <c r="AE53" s="37"/>
      <c r="AF53" s="37"/>
      <c r="AG53" s="37"/>
      <c r="AH53" s="37"/>
      <c r="AI53" s="37"/>
      <c r="AJ53" s="37"/>
    </row>
    <row r="54" spans="1:36">
      <c r="A54" s="265">
        <v>44126</v>
      </c>
      <c r="B54" s="604" t="s">
        <v>281</v>
      </c>
      <c r="C54" s="521">
        <v>880046222</v>
      </c>
      <c r="D54" s="263" t="s">
        <v>4509</v>
      </c>
      <c r="E54" s="278" t="s">
        <v>152</v>
      </c>
      <c r="F54" s="278" t="s">
        <v>140</v>
      </c>
      <c r="G54" s="278" t="s">
        <v>142</v>
      </c>
      <c r="H54" s="37"/>
      <c r="I54" s="716">
        <v>44126</v>
      </c>
      <c r="J54" s="37"/>
      <c r="K54" s="37"/>
      <c r="L54" s="278" t="s">
        <v>142</v>
      </c>
      <c r="M54" s="37">
        <v>3043</v>
      </c>
      <c r="N54" s="37"/>
      <c r="O54" s="278" t="s">
        <v>4460</v>
      </c>
      <c r="P54" s="37"/>
      <c r="Q54" s="37"/>
      <c r="R54" s="37"/>
      <c r="S54" s="37"/>
      <c r="T54" s="37"/>
      <c r="U54" s="37"/>
      <c r="V54" s="37"/>
      <c r="W54" s="37"/>
      <c r="X54" s="37"/>
      <c r="Y54" s="37"/>
      <c r="Z54" s="37"/>
      <c r="AA54" s="37"/>
      <c r="AB54" s="37"/>
      <c r="AC54" s="37"/>
      <c r="AD54" s="37"/>
      <c r="AE54" s="37"/>
      <c r="AF54" s="37"/>
      <c r="AG54" s="37"/>
      <c r="AH54" s="37"/>
      <c r="AI54" s="37"/>
      <c r="AJ54" s="37"/>
    </row>
    <row r="55" spans="1:36">
      <c r="A55" s="265">
        <v>44133</v>
      </c>
      <c r="B55" s="604" t="s">
        <v>138</v>
      </c>
      <c r="C55" s="521">
        <v>880597582</v>
      </c>
      <c r="D55" s="263"/>
      <c r="E55" s="278" t="s">
        <v>139</v>
      </c>
      <c r="F55" s="278" t="s">
        <v>140</v>
      </c>
      <c r="G55" s="278" t="s">
        <v>416</v>
      </c>
      <c r="H55" s="265"/>
      <c r="I55" s="265">
        <v>44133</v>
      </c>
      <c r="J55" s="37"/>
      <c r="K55" s="37"/>
      <c r="L55" s="278" t="s">
        <v>416</v>
      </c>
      <c r="M55" s="37">
        <v>3025</v>
      </c>
      <c r="N55" s="37"/>
      <c r="O55" s="278" t="s">
        <v>4508</v>
      </c>
      <c r="P55" s="37"/>
      <c r="Q55" s="37"/>
      <c r="R55" s="37"/>
      <c r="S55" s="37"/>
      <c r="T55" s="37"/>
      <c r="U55" s="37"/>
      <c r="V55" s="37"/>
      <c r="W55" s="37"/>
      <c r="X55" s="37"/>
      <c r="Y55" s="37"/>
      <c r="Z55" s="37"/>
      <c r="AA55" s="37"/>
      <c r="AB55" s="37"/>
      <c r="AC55" s="37"/>
      <c r="AD55" s="37"/>
      <c r="AE55" s="37"/>
      <c r="AF55" s="37"/>
      <c r="AG55" s="37"/>
      <c r="AH55" s="37"/>
      <c r="AI55" s="37"/>
      <c r="AJ55" s="37"/>
    </row>
    <row r="56" spans="1:36">
      <c r="A56" s="265">
        <v>44120</v>
      </c>
      <c r="B56" s="604" t="s">
        <v>156</v>
      </c>
      <c r="C56" s="331">
        <v>882096000</v>
      </c>
      <c r="D56" s="523"/>
      <c r="E56" s="278" t="s">
        <v>139</v>
      </c>
      <c r="F56" s="278" t="s">
        <v>140</v>
      </c>
      <c r="G56" s="278" t="s">
        <v>168</v>
      </c>
      <c r="H56" s="37"/>
      <c r="I56" s="265">
        <v>44120</v>
      </c>
      <c r="J56" s="37"/>
      <c r="K56" s="37"/>
      <c r="L56" s="278" t="s">
        <v>168</v>
      </c>
      <c r="M56" s="37">
        <v>3007</v>
      </c>
      <c r="N56" s="37"/>
      <c r="O56" s="278"/>
      <c r="P56" s="37"/>
      <c r="Q56" s="37"/>
      <c r="R56" s="37"/>
      <c r="S56" s="37"/>
      <c r="T56" s="37"/>
      <c r="U56" s="37"/>
      <c r="V56" s="37"/>
      <c r="W56" s="37"/>
      <c r="X56" s="37"/>
      <c r="Y56" s="37"/>
      <c r="Z56" s="37"/>
      <c r="AA56" s="37"/>
      <c r="AB56" s="37"/>
      <c r="AC56" s="37"/>
      <c r="AD56" s="37"/>
      <c r="AE56" s="37"/>
      <c r="AF56" s="37"/>
      <c r="AG56" s="37"/>
      <c r="AH56" s="37"/>
      <c r="AI56" s="37"/>
      <c r="AJ56" s="37"/>
    </row>
    <row r="57" spans="1:36">
      <c r="A57" s="265">
        <v>44113</v>
      </c>
      <c r="B57" s="278" t="s">
        <v>175</v>
      </c>
      <c r="C57" s="37">
        <v>882195297</v>
      </c>
      <c r="D57" s="37"/>
      <c r="E57" s="278" t="s">
        <v>139</v>
      </c>
      <c r="F57" s="278" t="s">
        <v>140</v>
      </c>
      <c r="G57" s="278" t="s">
        <v>704</v>
      </c>
      <c r="H57" s="265">
        <v>44113</v>
      </c>
      <c r="I57" s="265">
        <v>44114</v>
      </c>
      <c r="J57" s="37"/>
      <c r="K57" s="37"/>
      <c r="L57" s="278" t="s">
        <v>704</v>
      </c>
      <c r="M57" s="37">
        <v>3000</v>
      </c>
      <c r="N57" s="37"/>
      <c r="O57" s="278" t="s">
        <v>4479</v>
      </c>
      <c r="P57" s="37"/>
      <c r="Q57" s="37"/>
      <c r="R57" s="37"/>
      <c r="S57" s="37"/>
      <c r="T57" s="37"/>
      <c r="U57" s="37"/>
      <c r="V57" s="37"/>
      <c r="W57" s="37"/>
      <c r="X57" s="37"/>
      <c r="Y57" s="37"/>
      <c r="Z57" s="37"/>
      <c r="AA57" s="37"/>
      <c r="AB57" s="37"/>
      <c r="AC57" s="37"/>
      <c r="AD57" s="37"/>
      <c r="AE57" s="37"/>
      <c r="AF57" s="37"/>
      <c r="AG57" s="37"/>
      <c r="AH57" s="37"/>
      <c r="AI57" s="37"/>
      <c r="AJ57" s="37"/>
    </row>
    <row r="58" spans="1:36">
      <c r="A58" s="505">
        <v>44123</v>
      </c>
      <c r="B58" s="604" t="s">
        <v>175</v>
      </c>
      <c r="C58" s="521">
        <v>881747344</v>
      </c>
      <c r="D58" s="523"/>
      <c r="E58" s="278" t="s">
        <v>139</v>
      </c>
      <c r="F58" s="278" t="s">
        <v>100</v>
      </c>
      <c r="G58" s="278" t="s">
        <v>704</v>
      </c>
      <c r="H58" s="37"/>
      <c r="I58" s="716">
        <v>44123</v>
      </c>
      <c r="J58" s="37"/>
      <c r="K58" s="37"/>
      <c r="L58" s="278" t="s">
        <v>704</v>
      </c>
      <c r="M58" s="37">
        <v>3000</v>
      </c>
      <c r="N58" s="37"/>
      <c r="O58" s="278" t="s">
        <v>4510</v>
      </c>
      <c r="P58" s="37"/>
      <c r="Q58" s="37"/>
      <c r="R58" s="37"/>
      <c r="S58" s="37"/>
      <c r="T58" s="37"/>
      <c r="U58" s="37"/>
      <c r="V58" s="37"/>
      <c r="W58" s="37"/>
      <c r="X58" s="37"/>
      <c r="Y58" s="37"/>
      <c r="Z58" s="37"/>
      <c r="AA58" s="37"/>
      <c r="AB58" s="37"/>
      <c r="AC58" s="37"/>
      <c r="AD58" s="37"/>
      <c r="AE58" s="37"/>
      <c r="AF58" s="37"/>
      <c r="AG58" s="37"/>
      <c r="AH58" s="37"/>
      <c r="AI58" s="37"/>
      <c r="AJ58" s="37"/>
    </row>
    <row r="59" spans="1:36">
      <c r="A59" s="265">
        <v>44118</v>
      </c>
      <c r="B59" s="278" t="s">
        <v>138</v>
      </c>
      <c r="C59" s="37">
        <v>880225762</v>
      </c>
      <c r="D59" s="37">
        <v>1828015994</v>
      </c>
      <c r="E59" s="278" t="s">
        <v>139</v>
      </c>
      <c r="F59" s="278" t="s">
        <v>140</v>
      </c>
      <c r="G59" s="278" t="s">
        <v>294</v>
      </c>
      <c r="H59" s="37"/>
      <c r="I59" s="265">
        <v>44124</v>
      </c>
      <c r="J59" s="265"/>
      <c r="K59" s="37"/>
      <c r="L59" s="278" t="s">
        <v>294</v>
      </c>
      <c r="M59" s="37">
        <v>2997</v>
      </c>
      <c r="N59" s="37"/>
      <c r="O59" s="278" t="s">
        <v>4465</v>
      </c>
      <c r="P59" s="37"/>
      <c r="Q59" s="37"/>
      <c r="R59" s="37"/>
      <c r="S59" s="37"/>
      <c r="T59" s="37"/>
      <c r="U59" s="37"/>
      <c r="V59" s="37"/>
      <c r="W59" s="37"/>
      <c r="X59" s="37"/>
      <c r="Y59" s="37"/>
      <c r="Z59" s="37"/>
      <c r="AA59" s="37"/>
      <c r="AB59" s="37"/>
      <c r="AC59" s="37"/>
      <c r="AD59" s="37"/>
      <c r="AE59" s="37"/>
      <c r="AF59" s="37"/>
      <c r="AG59" s="37"/>
      <c r="AH59" s="37"/>
      <c r="AI59" s="37"/>
      <c r="AJ59" s="37"/>
    </row>
    <row r="60" spans="1:36">
      <c r="A60" s="265">
        <v>44114</v>
      </c>
      <c r="B60" s="278" t="s">
        <v>154</v>
      </c>
      <c r="C60" s="37">
        <v>880020813</v>
      </c>
      <c r="D60" s="37">
        <v>170740299</v>
      </c>
      <c r="E60" s="278" t="s">
        <v>139</v>
      </c>
      <c r="F60" s="278" t="s">
        <v>140</v>
      </c>
      <c r="G60" s="278" t="s">
        <v>190</v>
      </c>
      <c r="H60" s="37"/>
      <c r="I60" s="265">
        <v>44130</v>
      </c>
      <c r="J60" s="265"/>
      <c r="K60" s="37"/>
      <c r="L60" s="278" t="s">
        <v>190</v>
      </c>
      <c r="M60" s="37">
        <v>2997</v>
      </c>
      <c r="N60" s="37"/>
      <c r="O60" s="278" t="s">
        <v>4511</v>
      </c>
      <c r="P60" s="37"/>
      <c r="Q60" s="37"/>
      <c r="R60" s="37"/>
      <c r="S60" s="37"/>
      <c r="T60" s="37"/>
      <c r="U60" s="37"/>
      <c r="V60" s="37"/>
      <c r="W60" s="37"/>
      <c r="X60" s="37"/>
      <c r="Y60" s="37"/>
      <c r="Z60" s="37"/>
      <c r="AA60" s="37"/>
      <c r="AB60" s="37"/>
      <c r="AC60" s="37"/>
      <c r="AD60" s="37"/>
      <c r="AE60" s="37"/>
      <c r="AF60" s="37"/>
      <c r="AG60" s="37"/>
      <c r="AH60" s="37"/>
      <c r="AI60" s="37"/>
      <c r="AJ60" s="37"/>
    </row>
    <row r="61" spans="1:36">
      <c r="A61" s="265">
        <v>44117</v>
      </c>
      <c r="B61" s="278" t="s">
        <v>194</v>
      </c>
      <c r="C61" s="37">
        <v>881833496</v>
      </c>
      <c r="D61" s="504" t="s">
        <v>4512</v>
      </c>
      <c r="E61" s="278" t="s">
        <v>152</v>
      </c>
      <c r="F61" s="278" t="s">
        <v>140</v>
      </c>
      <c r="G61" s="278" t="s">
        <v>142</v>
      </c>
      <c r="H61" s="265">
        <v>44116</v>
      </c>
      <c r="I61" s="265">
        <v>44117</v>
      </c>
      <c r="J61" s="265">
        <v>44130</v>
      </c>
      <c r="K61" s="37"/>
      <c r="L61" s="278" t="s">
        <v>142</v>
      </c>
      <c r="M61" s="37">
        <v>2956.12</v>
      </c>
      <c r="N61" s="37"/>
      <c r="O61" s="278" t="s">
        <v>4458</v>
      </c>
      <c r="P61" s="37"/>
      <c r="Q61" s="37"/>
      <c r="R61" s="37"/>
      <c r="S61" s="37"/>
      <c r="T61" s="37"/>
      <c r="U61" s="37"/>
      <c r="V61" s="37"/>
      <c r="W61" s="37"/>
      <c r="X61" s="37"/>
      <c r="Y61" s="37"/>
      <c r="Z61" s="37"/>
      <c r="AA61" s="37"/>
      <c r="AB61" s="37"/>
      <c r="AC61" s="37"/>
      <c r="AD61" s="37"/>
      <c r="AE61" s="37"/>
      <c r="AF61" s="37"/>
      <c r="AG61" s="37"/>
      <c r="AH61" s="37"/>
      <c r="AI61" s="37"/>
      <c r="AJ61" s="37"/>
    </row>
    <row r="62" spans="1:36" ht="17" customHeight="1">
      <c r="A62" s="265">
        <v>44114</v>
      </c>
      <c r="B62" s="278" t="s">
        <v>178</v>
      </c>
      <c r="C62" s="37">
        <v>880206463</v>
      </c>
      <c r="D62" s="37"/>
      <c r="E62" s="278" t="s">
        <v>139</v>
      </c>
      <c r="F62" s="278" t="s">
        <v>140</v>
      </c>
      <c r="G62" s="37"/>
      <c r="H62" s="37"/>
      <c r="I62" s="265">
        <v>44114</v>
      </c>
      <c r="J62" s="37"/>
      <c r="K62" s="37"/>
      <c r="L62" s="278" t="s">
        <v>142</v>
      </c>
      <c r="M62" s="37">
        <v>2890</v>
      </c>
      <c r="N62" s="37"/>
      <c r="O62" s="37"/>
      <c r="P62" s="37"/>
      <c r="Q62" s="37"/>
      <c r="R62" s="37"/>
      <c r="S62" s="37"/>
      <c r="T62" s="37"/>
      <c r="U62" s="37"/>
      <c r="V62" s="37"/>
      <c r="W62" s="37"/>
      <c r="X62" s="37"/>
      <c r="Y62" s="37"/>
      <c r="Z62" s="37"/>
      <c r="AA62" s="37"/>
      <c r="AB62" s="37"/>
      <c r="AC62" s="37"/>
      <c r="AD62" s="37"/>
      <c r="AE62" s="37"/>
      <c r="AF62" s="37"/>
      <c r="AG62" s="37"/>
      <c r="AH62" s="37"/>
      <c r="AI62" s="37"/>
      <c r="AJ62" s="37"/>
    </row>
    <row r="63" spans="1:36" ht="17" customHeight="1">
      <c r="A63" s="265">
        <v>44123</v>
      </c>
      <c r="B63" s="604" t="s">
        <v>154</v>
      </c>
      <c r="C63" s="521">
        <v>881789463</v>
      </c>
      <c r="D63" s="523" t="s">
        <v>2740</v>
      </c>
      <c r="E63" s="278" t="s">
        <v>139</v>
      </c>
      <c r="F63" s="278" t="s">
        <v>140</v>
      </c>
      <c r="G63" s="278"/>
      <c r="H63" s="37"/>
      <c r="I63" s="716">
        <v>44123</v>
      </c>
      <c r="J63" s="37"/>
      <c r="K63" s="37"/>
      <c r="L63" s="278" t="s">
        <v>176</v>
      </c>
      <c r="M63" s="37">
        <v>9.9</v>
      </c>
      <c r="N63" s="37"/>
      <c r="O63" s="278" t="s">
        <v>4510</v>
      </c>
      <c r="P63" s="37"/>
      <c r="Q63" s="37"/>
      <c r="R63" s="37"/>
      <c r="S63" s="37"/>
      <c r="T63" s="37"/>
      <c r="U63" s="37"/>
      <c r="V63" s="37"/>
      <c r="W63" s="37"/>
      <c r="X63" s="37"/>
      <c r="Y63" s="37"/>
      <c r="Z63" s="37"/>
      <c r="AA63" s="37"/>
      <c r="AB63" s="37"/>
      <c r="AC63" s="37"/>
      <c r="AD63" s="37"/>
      <c r="AE63" s="37"/>
      <c r="AF63" s="37"/>
      <c r="AG63" s="37"/>
      <c r="AH63" s="37"/>
      <c r="AI63" s="37"/>
      <c r="AJ63" s="37"/>
    </row>
    <row r="64" spans="1:36" ht="17" customHeight="1">
      <c r="A64" s="265">
        <v>44133</v>
      </c>
      <c r="B64" s="604" t="s">
        <v>156</v>
      </c>
      <c r="C64" s="521">
        <v>882978133</v>
      </c>
      <c r="D64" s="263"/>
      <c r="E64" s="278" t="s">
        <v>139</v>
      </c>
      <c r="F64" s="278" t="s">
        <v>140</v>
      </c>
      <c r="G64" s="278" t="s">
        <v>142</v>
      </c>
      <c r="H64" s="265"/>
      <c r="I64" s="265">
        <v>44134</v>
      </c>
      <c r="J64" s="37"/>
      <c r="K64" s="37"/>
      <c r="L64" s="278"/>
      <c r="M64" s="37">
        <v>2880</v>
      </c>
      <c r="N64" s="37"/>
      <c r="O64" s="278"/>
      <c r="P64" s="37"/>
      <c r="Q64" s="37"/>
      <c r="R64" s="37"/>
      <c r="S64" s="37"/>
      <c r="T64" s="37"/>
      <c r="U64" s="37"/>
      <c r="V64" s="37"/>
      <c r="W64" s="37"/>
      <c r="X64" s="37"/>
      <c r="Y64" s="37"/>
      <c r="Z64" s="37"/>
      <c r="AA64" s="37"/>
      <c r="AB64" s="37"/>
      <c r="AC64" s="37"/>
      <c r="AD64" s="37"/>
      <c r="AE64" s="37"/>
      <c r="AF64" s="37"/>
      <c r="AG64" s="37"/>
      <c r="AH64" s="37"/>
      <c r="AI64" s="37"/>
      <c r="AJ64" s="37"/>
    </row>
    <row r="65" spans="1:36" ht="17" customHeight="1">
      <c r="A65" s="265">
        <v>44127</v>
      </c>
      <c r="B65" s="604" t="s">
        <v>194</v>
      </c>
      <c r="C65" s="521">
        <v>880433054</v>
      </c>
      <c r="D65" s="263" t="s">
        <v>4513</v>
      </c>
      <c r="E65" s="278" t="s">
        <v>139</v>
      </c>
      <c r="F65" s="278" t="s">
        <v>140</v>
      </c>
      <c r="G65" s="278" t="s">
        <v>142</v>
      </c>
      <c r="H65" s="265">
        <v>44119</v>
      </c>
      <c r="I65" s="716">
        <v>44127</v>
      </c>
      <c r="J65" s="265">
        <v>44134</v>
      </c>
      <c r="K65" s="37"/>
      <c r="L65" s="278" t="s">
        <v>168</v>
      </c>
      <c r="M65" s="37">
        <v>2820</v>
      </c>
      <c r="N65" s="37"/>
      <c r="O65" s="278" t="s">
        <v>4487</v>
      </c>
      <c r="P65" s="37"/>
      <c r="Q65" s="37"/>
      <c r="R65" s="37"/>
      <c r="S65" s="37"/>
      <c r="T65" s="37"/>
      <c r="U65" s="37"/>
      <c r="V65" s="37"/>
      <c r="W65" s="37"/>
      <c r="X65" s="37"/>
      <c r="Y65" s="37"/>
      <c r="Z65" s="37"/>
      <c r="AA65" s="37"/>
      <c r="AB65" s="37"/>
      <c r="AC65" s="37"/>
      <c r="AD65" s="37"/>
      <c r="AE65" s="37"/>
      <c r="AF65" s="37"/>
      <c r="AG65" s="37"/>
      <c r="AH65" s="37"/>
      <c r="AI65" s="37"/>
      <c r="AJ65" s="37"/>
    </row>
    <row r="66" spans="1:36" ht="17" customHeight="1">
      <c r="A66" s="265">
        <v>44131</v>
      </c>
      <c r="B66" s="604" t="s">
        <v>178</v>
      </c>
      <c r="C66" s="521">
        <v>880765824</v>
      </c>
      <c r="D66" s="263"/>
      <c r="E66" s="278" t="s">
        <v>152</v>
      </c>
      <c r="F66" s="278" t="s">
        <v>140</v>
      </c>
      <c r="G66" s="278" t="s">
        <v>168</v>
      </c>
      <c r="H66" s="265"/>
      <c r="I66" s="265">
        <v>44131</v>
      </c>
      <c r="J66" s="37"/>
      <c r="K66" s="37"/>
      <c r="L66" s="278" t="s">
        <v>168</v>
      </c>
      <c r="M66" s="37">
        <v>2115</v>
      </c>
      <c r="N66" s="37"/>
      <c r="O66" s="278"/>
      <c r="P66" s="37"/>
      <c r="Q66" s="37"/>
      <c r="R66" s="37"/>
      <c r="S66" s="37"/>
      <c r="T66" s="37"/>
      <c r="U66" s="37"/>
      <c r="V66" s="37"/>
      <c r="W66" s="37"/>
      <c r="X66" s="37"/>
      <c r="Y66" s="37"/>
      <c r="Z66" s="37"/>
      <c r="AA66" s="37"/>
      <c r="AB66" s="37"/>
      <c r="AC66" s="37"/>
      <c r="AD66" s="37"/>
      <c r="AE66" s="37"/>
      <c r="AF66" s="37"/>
      <c r="AG66" s="37"/>
      <c r="AH66" s="37"/>
      <c r="AI66" s="37"/>
      <c r="AJ66" s="37"/>
    </row>
    <row r="67" spans="1:36" ht="17" customHeight="1">
      <c r="A67" s="265">
        <v>44114</v>
      </c>
      <c r="B67" s="278" t="s">
        <v>175</v>
      </c>
      <c r="C67" s="37">
        <v>881428867</v>
      </c>
      <c r="D67" s="37"/>
      <c r="E67" s="278" t="s">
        <v>139</v>
      </c>
      <c r="F67" s="278" t="s">
        <v>181</v>
      </c>
      <c r="G67" s="278" t="s">
        <v>142</v>
      </c>
      <c r="H67" s="37"/>
      <c r="I67" s="265">
        <v>44114</v>
      </c>
      <c r="J67" s="37"/>
      <c r="K67" s="37"/>
      <c r="L67" s="278" t="s">
        <v>274</v>
      </c>
      <c r="M67" s="37">
        <v>2104.64</v>
      </c>
      <c r="N67" s="37"/>
      <c r="O67" s="278" t="s">
        <v>4514</v>
      </c>
      <c r="P67" s="37"/>
      <c r="Q67" s="37"/>
      <c r="R67" s="37"/>
      <c r="S67" s="37"/>
      <c r="T67" s="37"/>
      <c r="U67" s="37"/>
      <c r="V67" s="37"/>
      <c r="W67" s="37"/>
      <c r="X67" s="37"/>
      <c r="Y67" s="37"/>
      <c r="Z67" s="37"/>
      <c r="AA67" s="37"/>
      <c r="AB67" s="37"/>
      <c r="AC67" s="37"/>
      <c r="AD67" s="37"/>
      <c r="AE67" s="37"/>
      <c r="AF67" s="37"/>
      <c r="AG67" s="37"/>
      <c r="AH67" s="37"/>
      <c r="AI67" s="37"/>
      <c r="AJ67" s="37"/>
    </row>
    <row r="68" spans="1:36">
      <c r="A68" s="265">
        <v>44114</v>
      </c>
      <c r="B68" s="278" t="s">
        <v>194</v>
      </c>
      <c r="C68" s="37">
        <v>880031862</v>
      </c>
      <c r="D68" s="37">
        <v>1831628283</v>
      </c>
      <c r="E68" s="278" t="s">
        <v>139</v>
      </c>
      <c r="F68" s="278" t="s">
        <v>140</v>
      </c>
      <c r="G68" s="278" t="s">
        <v>142</v>
      </c>
      <c r="H68" s="265">
        <v>44102</v>
      </c>
      <c r="I68" s="265">
        <v>44114</v>
      </c>
      <c r="J68" s="37"/>
      <c r="K68" s="37"/>
      <c r="L68" s="278" t="s">
        <v>142</v>
      </c>
      <c r="M68" s="37">
        <v>2071</v>
      </c>
      <c r="N68" s="37"/>
      <c r="O68" s="278" t="s">
        <v>4479</v>
      </c>
      <c r="P68" s="37"/>
      <c r="Q68" s="37"/>
      <c r="R68" s="37"/>
      <c r="S68" s="37"/>
      <c r="T68" s="37"/>
      <c r="U68" s="37"/>
      <c r="V68" s="37"/>
      <c r="W68" s="37"/>
      <c r="X68" s="37"/>
      <c r="Y68" s="37"/>
      <c r="Z68" s="37"/>
      <c r="AA68" s="37"/>
      <c r="AB68" s="37"/>
      <c r="AC68" s="37"/>
      <c r="AD68" s="37"/>
      <c r="AE68" s="37"/>
      <c r="AF68" s="37"/>
      <c r="AG68" s="37"/>
      <c r="AH68" s="37"/>
      <c r="AI68" s="37"/>
      <c r="AJ68" s="37"/>
    </row>
    <row r="69" spans="1:36">
      <c r="A69" s="265">
        <v>44126</v>
      </c>
      <c r="B69" s="604" t="s">
        <v>138</v>
      </c>
      <c r="C69" s="23">
        <v>881009636</v>
      </c>
      <c r="D69" s="523"/>
      <c r="E69" s="278" t="s">
        <v>139</v>
      </c>
      <c r="F69" s="278" t="s">
        <v>140</v>
      </c>
      <c r="G69" s="278" t="s">
        <v>182</v>
      </c>
      <c r="H69" s="37"/>
      <c r="I69" s="716">
        <v>44127</v>
      </c>
      <c r="J69" s="37"/>
      <c r="K69" s="37"/>
      <c r="L69" s="278" t="s">
        <v>182</v>
      </c>
      <c r="M69" s="37">
        <v>2004</v>
      </c>
      <c r="N69" s="37"/>
      <c r="O69" s="278"/>
      <c r="P69" s="37"/>
      <c r="Q69" s="37"/>
      <c r="R69" s="37"/>
      <c r="S69" s="37"/>
      <c r="T69" s="37"/>
      <c r="U69" s="37"/>
      <c r="V69" s="37"/>
      <c r="W69" s="37"/>
      <c r="X69" s="37"/>
      <c r="Y69" s="37"/>
      <c r="Z69" s="37"/>
      <c r="AA69" s="37"/>
      <c r="AB69" s="37"/>
      <c r="AC69" s="37"/>
      <c r="AD69" s="37"/>
      <c r="AE69" s="37"/>
      <c r="AF69" s="37"/>
      <c r="AG69" s="37"/>
      <c r="AH69" s="37"/>
      <c r="AI69" s="37"/>
      <c r="AJ69" s="37"/>
    </row>
    <row r="70" spans="1:36">
      <c r="A70" s="265">
        <v>44126</v>
      </c>
      <c r="B70" s="604" t="s">
        <v>175</v>
      </c>
      <c r="C70" s="521">
        <v>881296429</v>
      </c>
      <c r="D70" s="523"/>
      <c r="E70" s="278" t="s">
        <v>152</v>
      </c>
      <c r="F70" s="278" t="s">
        <v>140</v>
      </c>
      <c r="G70" s="278" t="s">
        <v>200</v>
      </c>
      <c r="H70" s="37"/>
      <c r="I70" s="716">
        <v>44126</v>
      </c>
      <c r="J70" s="37"/>
      <c r="K70" s="37"/>
      <c r="L70" s="278" t="s">
        <v>200</v>
      </c>
      <c r="M70" s="37">
        <v>1954.8</v>
      </c>
      <c r="N70" s="37"/>
      <c r="O70" s="278" t="s">
        <v>4460</v>
      </c>
      <c r="P70" s="37"/>
      <c r="Q70" s="37"/>
      <c r="R70" s="37"/>
      <c r="S70" s="37"/>
      <c r="T70" s="37"/>
      <c r="U70" s="37"/>
      <c r="V70" s="37"/>
      <c r="W70" s="37"/>
      <c r="X70" s="37"/>
      <c r="Y70" s="37"/>
      <c r="Z70" s="37"/>
      <c r="AA70" s="37"/>
      <c r="AB70" s="37"/>
      <c r="AC70" s="37"/>
      <c r="AD70" s="37"/>
      <c r="AE70" s="37"/>
      <c r="AF70" s="37"/>
      <c r="AG70" s="37"/>
      <c r="AH70" s="37"/>
      <c r="AI70" s="37"/>
      <c r="AJ70" s="37"/>
    </row>
    <row r="71" spans="1:36">
      <c r="A71" s="265">
        <v>44113</v>
      </c>
      <c r="B71" s="278" t="s">
        <v>149</v>
      </c>
      <c r="C71" s="37">
        <v>880005338</v>
      </c>
      <c r="D71" s="37"/>
      <c r="E71" s="278" t="s">
        <v>139</v>
      </c>
      <c r="F71" s="278" t="s">
        <v>140</v>
      </c>
      <c r="G71" s="278" t="s">
        <v>190</v>
      </c>
      <c r="H71" s="37"/>
      <c r="I71" s="265">
        <v>44113</v>
      </c>
      <c r="J71" s="37"/>
      <c r="K71" s="37"/>
      <c r="L71" s="278" t="s">
        <v>190</v>
      </c>
      <c r="M71" s="37">
        <v>1938</v>
      </c>
      <c r="N71" s="37"/>
      <c r="O71" s="278" t="s">
        <v>4515</v>
      </c>
      <c r="P71" s="37"/>
      <c r="Q71" s="37"/>
      <c r="R71" s="37"/>
      <c r="S71" s="37"/>
      <c r="T71" s="37"/>
      <c r="U71" s="37"/>
      <c r="V71" s="37"/>
      <c r="W71" s="37"/>
      <c r="X71" s="37"/>
      <c r="Y71" s="37"/>
      <c r="Z71" s="37"/>
      <c r="AA71" s="37"/>
      <c r="AB71" s="37"/>
      <c r="AC71" s="37"/>
      <c r="AD71" s="37"/>
      <c r="AE71" s="37"/>
      <c r="AF71" s="37"/>
      <c r="AG71" s="37"/>
      <c r="AH71" s="37"/>
      <c r="AI71" s="37"/>
      <c r="AJ71" s="37"/>
    </row>
    <row r="72" spans="1:36">
      <c r="A72" s="265">
        <v>44137</v>
      </c>
      <c r="B72" s="604" t="s">
        <v>194</v>
      </c>
      <c r="C72" s="521">
        <v>880385479</v>
      </c>
      <c r="D72" s="263" t="s">
        <v>4516</v>
      </c>
      <c r="E72" s="278" t="s">
        <v>139</v>
      </c>
      <c r="F72" s="278" t="s">
        <v>140</v>
      </c>
      <c r="G72" s="278" t="s">
        <v>340</v>
      </c>
      <c r="H72" s="265"/>
      <c r="I72" s="265">
        <v>44134</v>
      </c>
      <c r="J72" s="37"/>
      <c r="K72" s="37"/>
      <c r="L72" s="278" t="s">
        <v>4517</v>
      </c>
      <c r="M72" s="37">
        <v>1850</v>
      </c>
      <c r="N72" s="37"/>
      <c r="O72" s="278"/>
      <c r="P72" s="37"/>
      <c r="Q72" s="37"/>
      <c r="R72" s="37"/>
      <c r="S72" s="37"/>
      <c r="T72" s="37"/>
      <c r="U72" s="37"/>
      <c r="V72" s="37"/>
      <c r="W72" s="37"/>
      <c r="X72" s="37"/>
      <c r="Y72" s="37"/>
      <c r="Z72" s="37"/>
      <c r="AA72" s="37"/>
      <c r="AB72" s="37"/>
      <c r="AC72" s="37"/>
      <c r="AD72" s="37"/>
      <c r="AE72" s="37"/>
      <c r="AF72" s="37"/>
      <c r="AG72" s="37"/>
      <c r="AH72" s="37"/>
      <c r="AI72" s="37"/>
      <c r="AJ72" s="37"/>
    </row>
    <row r="73" spans="1:36">
      <c r="A73" s="265">
        <v>44126</v>
      </c>
      <c r="B73" s="604" t="s">
        <v>138</v>
      </c>
      <c r="C73" s="521">
        <v>881009636</v>
      </c>
      <c r="D73" s="523"/>
      <c r="E73" s="278" t="s">
        <v>139</v>
      </c>
      <c r="F73" s="278" t="s">
        <v>140</v>
      </c>
      <c r="G73" s="278" t="s">
        <v>182</v>
      </c>
      <c r="H73" s="37"/>
      <c r="I73" s="716">
        <v>44126</v>
      </c>
      <c r="J73" s="37"/>
      <c r="K73" s="37"/>
      <c r="L73" s="278" t="s">
        <v>182</v>
      </c>
      <c r="M73" s="37">
        <v>1843</v>
      </c>
      <c r="N73" s="37"/>
      <c r="O73" s="278"/>
      <c r="P73" s="37"/>
      <c r="Q73" s="37"/>
      <c r="R73" s="37"/>
      <c r="S73" s="37"/>
      <c r="T73" s="37"/>
      <c r="U73" s="37"/>
      <c r="V73" s="37"/>
      <c r="W73" s="37"/>
      <c r="X73" s="37"/>
      <c r="Y73" s="37"/>
      <c r="Z73" s="37"/>
      <c r="AA73" s="37"/>
      <c r="AB73" s="37"/>
      <c r="AC73" s="37"/>
      <c r="AD73" s="37"/>
      <c r="AE73" s="37"/>
      <c r="AF73" s="37"/>
      <c r="AG73" s="37"/>
      <c r="AH73" s="37"/>
      <c r="AI73" s="37"/>
      <c r="AJ73" s="37"/>
    </row>
    <row r="74" spans="1:36">
      <c r="A74" s="265">
        <v>44137</v>
      </c>
      <c r="B74" s="604" t="s">
        <v>227</v>
      </c>
      <c r="C74" s="521">
        <v>880307012</v>
      </c>
      <c r="D74" s="510" t="s">
        <v>4518</v>
      </c>
      <c r="E74" s="278" t="s">
        <v>139</v>
      </c>
      <c r="F74" s="278" t="s">
        <v>424</v>
      </c>
      <c r="G74" s="278" t="s">
        <v>142</v>
      </c>
      <c r="H74" s="505">
        <v>44133</v>
      </c>
      <c r="I74" s="265">
        <v>44134</v>
      </c>
      <c r="J74" s="37"/>
      <c r="K74" s="37"/>
      <c r="L74" s="278" t="s">
        <v>199</v>
      </c>
      <c r="M74" s="37">
        <v>1833.31</v>
      </c>
      <c r="N74" s="37"/>
      <c r="O74" s="278" t="s">
        <v>4519</v>
      </c>
      <c r="P74" s="37"/>
      <c r="Q74" s="37"/>
      <c r="R74" s="37"/>
      <c r="S74" s="37"/>
      <c r="T74" s="37"/>
      <c r="U74" s="37"/>
      <c r="V74" s="37"/>
      <c r="W74" s="37"/>
      <c r="X74" s="37"/>
      <c r="Y74" s="37"/>
      <c r="Z74" s="37"/>
      <c r="AA74" s="37"/>
      <c r="AB74" s="37"/>
      <c r="AC74" s="37"/>
      <c r="AD74" s="37"/>
      <c r="AE74" s="37"/>
      <c r="AF74" s="37"/>
      <c r="AG74" s="37"/>
      <c r="AH74" s="37"/>
      <c r="AI74" s="37"/>
      <c r="AJ74" s="37"/>
    </row>
    <row r="75" spans="1:36">
      <c r="A75" s="265">
        <v>44137</v>
      </c>
      <c r="B75" s="604" t="s">
        <v>156</v>
      </c>
      <c r="C75" s="521">
        <v>880024576</v>
      </c>
      <c r="D75" s="263"/>
      <c r="E75" s="278" t="s">
        <v>152</v>
      </c>
      <c r="F75" s="278" t="s">
        <v>140</v>
      </c>
      <c r="G75" s="278"/>
      <c r="H75" s="265"/>
      <c r="I75" s="265">
        <v>44134</v>
      </c>
      <c r="J75" s="37"/>
      <c r="K75" s="37"/>
      <c r="L75" s="278"/>
      <c r="M75" s="37">
        <v>1820.86</v>
      </c>
      <c r="N75" s="37"/>
      <c r="O75" s="278"/>
      <c r="P75" s="37"/>
      <c r="Q75" s="37"/>
      <c r="R75" s="37"/>
      <c r="S75" s="37"/>
      <c r="T75" s="37"/>
      <c r="U75" s="37"/>
      <c r="V75" s="37"/>
      <c r="W75" s="37"/>
      <c r="X75" s="37"/>
      <c r="Y75" s="37"/>
      <c r="Z75" s="37"/>
      <c r="AA75" s="37"/>
      <c r="AB75" s="37"/>
      <c r="AC75" s="37"/>
      <c r="AD75" s="37"/>
      <c r="AE75" s="37"/>
      <c r="AF75" s="37"/>
      <c r="AG75" s="37"/>
      <c r="AH75" s="37"/>
      <c r="AI75" s="37"/>
      <c r="AJ75" s="37"/>
    </row>
    <row r="76" spans="1:36">
      <c r="A76" s="265">
        <v>44119</v>
      </c>
      <c r="B76" s="278" t="s">
        <v>175</v>
      </c>
      <c r="C76" s="37">
        <v>880043341</v>
      </c>
      <c r="D76" s="37"/>
      <c r="E76" s="278" t="s">
        <v>139</v>
      </c>
      <c r="F76" s="278" t="s">
        <v>140</v>
      </c>
      <c r="G76" s="278" t="s">
        <v>168</v>
      </c>
      <c r="H76" s="37"/>
      <c r="I76" s="265">
        <v>44119</v>
      </c>
      <c r="J76" s="265">
        <v>44133</v>
      </c>
      <c r="K76" s="278"/>
      <c r="L76" s="278" t="s">
        <v>168</v>
      </c>
      <c r="M76" s="37">
        <v>1800</v>
      </c>
      <c r="N76" s="37"/>
      <c r="O76" s="278" t="s">
        <v>4520</v>
      </c>
      <c r="P76" s="37"/>
      <c r="Q76" s="37"/>
      <c r="R76" s="37"/>
      <c r="S76" s="37"/>
      <c r="T76" s="37"/>
      <c r="U76" s="37"/>
      <c r="V76" s="37"/>
      <c r="W76" s="37"/>
      <c r="X76" s="37"/>
      <c r="Y76" s="37"/>
      <c r="Z76" s="37"/>
      <c r="AA76" s="37"/>
      <c r="AB76" s="37"/>
      <c r="AC76" s="37"/>
      <c r="AD76" s="37"/>
      <c r="AE76" s="37"/>
      <c r="AF76" s="37"/>
      <c r="AG76" s="37"/>
      <c r="AH76" s="37"/>
      <c r="AI76" s="37"/>
      <c r="AJ76" s="37"/>
    </row>
    <row r="77" spans="1:36">
      <c r="A77" s="265">
        <v>44114</v>
      </c>
      <c r="B77" s="278" t="s">
        <v>178</v>
      </c>
      <c r="C77" s="37">
        <v>880031824</v>
      </c>
      <c r="D77" s="37"/>
      <c r="E77" s="278" t="s">
        <v>139</v>
      </c>
      <c r="F77" s="278" t="s">
        <v>140</v>
      </c>
      <c r="G77" s="37"/>
      <c r="H77" s="37"/>
      <c r="I77" s="505">
        <v>44114</v>
      </c>
      <c r="J77" s="37"/>
      <c r="K77" s="37"/>
      <c r="L77" s="278" t="s">
        <v>142</v>
      </c>
      <c r="M77" s="37">
        <v>1793</v>
      </c>
      <c r="N77" s="37"/>
      <c r="O77" s="37"/>
      <c r="P77" s="37"/>
      <c r="Q77" s="37"/>
      <c r="R77" s="37"/>
      <c r="S77" s="37"/>
      <c r="T77" s="37"/>
      <c r="U77" s="37"/>
      <c r="V77" s="37"/>
      <c r="W77" s="37"/>
      <c r="X77" s="37"/>
      <c r="Y77" s="37"/>
      <c r="Z77" s="37"/>
      <c r="AA77" s="37"/>
      <c r="AB77" s="37"/>
      <c r="AC77" s="37"/>
      <c r="AD77" s="37"/>
      <c r="AE77" s="37"/>
      <c r="AF77" s="37"/>
      <c r="AG77" s="37"/>
      <c r="AH77" s="37"/>
      <c r="AI77" s="37"/>
      <c r="AJ77" s="37"/>
    </row>
    <row r="78" spans="1:36">
      <c r="A78" s="265">
        <v>44131</v>
      </c>
      <c r="B78" s="604" t="s">
        <v>175</v>
      </c>
      <c r="C78" s="521">
        <v>880498869</v>
      </c>
      <c r="D78" s="263"/>
      <c r="E78" s="278" t="s">
        <v>139</v>
      </c>
      <c r="F78" s="278" t="s">
        <v>140</v>
      </c>
      <c r="G78" s="278" t="s">
        <v>200</v>
      </c>
      <c r="H78" s="265"/>
      <c r="I78" s="265">
        <v>44131</v>
      </c>
      <c r="J78" s="37"/>
      <c r="K78" s="37"/>
      <c r="L78" s="278" t="s">
        <v>200</v>
      </c>
      <c r="M78" s="37">
        <v>20</v>
      </c>
      <c r="N78" s="37"/>
      <c r="O78" s="278"/>
      <c r="P78" s="37"/>
      <c r="Q78" s="37"/>
      <c r="R78" s="37"/>
      <c r="S78" s="37"/>
      <c r="T78" s="37"/>
      <c r="U78" s="37"/>
      <c r="V78" s="37"/>
      <c r="W78" s="37"/>
      <c r="X78" s="37"/>
      <c r="Y78" s="37"/>
      <c r="Z78" s="37"/>
      <c r="AA78" s="37"/>
      <c r="AB78" s="37"/>
      <c r="AC78" s="37"/>
      <c r="AD78" s="37"/>
      <c r="AE78" s="37"/>
      <c r="AF78" s="37"/>
      <c r="AG78" s="37"/>
      <c r="AH78" s="37"/>
      <c r="AI78" s="37"/>
      <c r="AJ78" s="37"/>
    </row>
    <row r="79" spans="1:36">
      <c r="A79" s="265">
        <v>44127</v>
      </c>
      <c r="B79" s="604" t="s">
        <v>146</v>
      </c>
      <c r="C79" s="521">
        <v>881942374</v>
      </c>
      <c r="D79" s="263"/>
      <c r="E79" s="278" t="s">
        <v>152</v>
      </c>
      <c r="F79" s="278" t="s">
        <v>140</v>
      </c>
      <c r="G79" s="278" t="s">
        <v>142</v>
      </c>
      <c r="H79" s="37"/>
      <c r="I79" s="716">
        <v>44127</v>
      </c>
      <c r="J79" s="37"/>
      <c r="K79" s="37"/>
      <c r="L79" s="278" t="s">
        <v>142</v>
      </c>
      <c r="M79" s="37">
        <v>1747</v>
      </c>
      <c r="N79" s="37"/>
      <c r="O79" s="618" t="s">
        <v>4521</v>
      </c>
      <c r="P79" s="37"/>
      <c r="Q79" s="265">
        <v>44131</v>
      </c>
      <c r="R79" s="37">
        <v>133</v>
      </c>
      <c r="S79" s="37"/>
      <c r="T79" s="37"/>
      <c r="U79" s="37"/>
      <c r="V79" s="37"/>
      <c r="W79" s="37"/>
      <c r="X79" s="37"/>
      <c r="Y79" s="37"/>
      <c r="Z79" s="37"/>
      <c r="AA79" s="37"/>
      <c r="AB79" s="37"/>
      <c r="AC79" s="37"/>
      <c r="AD79" s="37"/>
      <c r="AE79" s="37"/>
      <c r="AF79" s="37"/>
      <c r="AG79" s="37"/>
      <c r="AH79" s="37"/>
      <c r="AI79" s="37"/>
      <c r="AJ79" s="37"/>
    </row>
    <row r="80" spans="1:36">
      <c r="A80" s="265">
        <v>44114</v>
      </c>
      <c r="B80" s="278" t="s">
        <v>149</v>
      </c>
      <c r="C80" s="37">
        <v>880029196</v>
      </c>
      <c r="D80" s="504">
        <v>1612557884</v>
      </c>
      <c r="E80" s="278" t="s">
        <v>139</v>
      </c>
      <c r="F80" s="278" t="s">
        <v>140</v>
      </c>
      <c r="G80" s="278" t="s">
        <v>602</v>
      </c>
      <c r="H80" s="37"/>
      <c r="I80" s="265">
        <v>44114</v>
      </c>
      <c r="J80" s="37"/>
      <c r="K80" s="37"/>
      <c r="L80" s="278" t="s">
        <v>602</v>
      </c>
      <c r="M80" s="37">
        <v>1716.65</v>
      </c>
      <c r="N80" s="37"/>
      <c r="O80" s="278" t="s">
        <v>4455</v>
      </c>
      <c r="P80" s="37"/>
      <c r="Q80" s="37"/>
      <c r="R80" s="37"/>
      <c r="S80" s="37"/>
      <c r="T80" s="37"/>
      <c r="U80" s="37"/>
      <c r="V80" s="37"/>
      <c r="W80" s="37"/>
      <c r="X80" s="37"/>
      <c r="Y80" s="37"/>
      <c r="Z80" s="37"/>
      <c r="AA80" s="37"/>
      <c r="AB80" s="37"/>
      <c r="AC80" s="37"/>
      <c r="AD80" s="37"/>
      <c r="AE80" s="37"/>
      <c r="AF80" s="37"/>
      <c r="AG80" s="37"/>
      <c r="AH80" s="37"/>
      <c r="AI80" s="37"/>
      <c r="AJ80" s="37"/>
    </row>
    <row r="81" spans="1:36">
      <c r="A81" s="265">
        <v>44123</v>
      </c>
      <c r="B81" s="604" t="s">
        <v>175</v>
      </c>
      <c r="C81" s="521">
        <v>880215675</v>
      </c>
      <c r="D81" s="523"/>
      <c r="E81" s="278" t="s">
        <v>139</v>
      </c>
      <c r="F81" s="278" t="s">
        <v>100</v>
      </c>
      <c r="G81" s="278" t="s">
        <v>168</v>
      </c>
      <c r="H81" s="265">
        <v>44130</v>
      </c>
      <c r="I81" s="716">
        <v>44133</v>
      </c>
      <c r="J81" s="37"/>
      <c r="K81" s="37"/>
      <c r="L81" s="278" t="s">
        <v>168</v>
      </c>
      <c r="M81" s="37">
        <v>1700</v>
      </c>
      <c r="N81" s="37"/>
      <c r="O81" s="278" t="s">
        <v>4508</v>
      </c>
      <c r="P81" s="37"/>
      <c r="Q81" s="37"/>
      <c r="R81" s="37"/>
      <c r="S81" s="37"/>
      <c r="T81" s="37"/>
      <c r="U81" s="37"/>
      <c r="V81" s="37"/>
      <c r="W81" s="37"/>
      <c r="X81" s="37"/>
      <c r="Y81" s="37"/>
      <c r="Z81" s="37"/>
      <c r="AA81" s="37"/>
      <c r="AB81" s="37"/>
      <c r="AC81" s="37"/>
      <c r="AD81" s="37"/>
      <c r="AE81" s="37"/>
      <c r="AF81" s="37"/>
      <c r="AG81" s="37"/>
      <c r="AH81" s="37"/>
      <c r="AI81" s="37"/>
      <c r="AJ81" s="37"/>
    </row>
    <row r="82" spans="1:36">
      <c r="A82" s="265">
        <v>44124</v>
      </c>
      <c r="B82" s="604" t="s">
        <v>178</v>
      </c>
      <c r="C82" s="521">
        <v>880009728</v>
      </c>
      <c r="D82" s="263"/>
      <c r="E82" s="278" t="s">
        <v>139</v>
      </c>
      <c r="F82" s="278" t="s">
        <v>140</v>
      </c>
      <c r="G82" s="278" t="s">
        <v>168</v>
      </c>
      <c r="H82" s="37"/>
      <c r="I82" s="265">
        <v>44124</v>
      </c>
      <c r="J82" s="37"/>
      <c r="K82" s="37"/>
      <c r="L82" s="278" t="s">
        <v>168</v>
      </c>
      <c r="M82" s="37">
        <v>1700</v>
      </c>
      <c r="N82" s="37"/>
      <c r="O82" s="278" t="s">
        <v>4465</v>
      </c>
      <c r="P82" s="37"/>
      <c r="Q82" s="37"/>
      <c r="R82" s="37"/>
      <c r="S82" s="37"/>
      <c r="T82" s="37"/>
      <c r="U82" s="37"/>
      <c r="V82" s="37"/>
      <c r="W82" s="37"/>
      <c r="X82" s="37"/>
      <c r="Y82" s="37"/>
      <c r="Z82" s="37"/>
      <c r="AA82" s="37"/>
      <c r="AB82" s="37"/>
      <c r="AC82" s="37"/>
      <c r="AD82" s="37"/>
      <c r="AE82" s="37"/>
      <c r="AF82" s="37"/>
      <c r="AG82" s="37"/>
      <c r="AH82" s="37"/>
      <c r="AI82" s="37"/>
      <c r="AJ82" s="37"/>
    </row>
    <row r="83" spans="1:36">
      <c r="A83" s="265">
        <v>44130</v>
      </c>
      <c r="B83" s="604" t="s">
        <v>156</v>
      </c>
      <c r="C83" s="521">
        <v>881745466</v>
      </c>
      <c r="D83" s="263"/>
      <c r="E83" s="278" t="s">
        <v>139</v>
      </c>
      <c r="F83" s="278" t="s">
        <v>140</v>
      </c>
      <c r="G83" s="278" t="s">
        <v>168</v>
      </c>
      <c r="H83" s="37"/>
      <c r="I83" s="716">
        <v>44130</v>
      </c>
      <c r="J83" s="37"/>
      <c r="K83" s="37"/>
      <c r="L83" s="278"/>
      <c r="M83" s="37">
        <v>1700</v>
      </c>
      <c r="N83" s="37"/>
      <c r="O83" s="278"/>
      <c r="P83" s="37"/>
      <c r="Q83" s="37"/>
      <c r="R83" s="37"/>
      <c r="S83" s="37"/>
      <c r="T83" s="37"/>
      <c r="U83" s="37"/>
      <c r="V83" s="37"/>
      <c r="W83" s="37"/>
      <c r="X83" s="37"/>
      <c r="Y83" s="37"/>
      <c r="Z83" s="37"/>
      <c r="AA83" s="37"/>
      <c r="AB83" s="37"/>
      <c r="AC83" s="37"/>
      <c r="AD83" s="37"/>
      <c r="AE83" s="37"/>
      <c r="AF83" s="37"/>
      <c r="AG83" s="37"/>
      <c r="AH83" s="37"/>
      <c r="AI83" s="37"/>
      <c r="AJ83" s="37"/>
    </row>
    <row r="84" spans="1:36">
      <c r="A84" s="265">
        <v>44113</v>
      </c>
      <c r="B84" s="278" t="s">
        <v>146</v>
      </c>
      <c r="C84" s="37">
        <v>880011826</v>
      </c>
      <c r="D84" s="504" t="s">
        <v>4522</v>
      </c>
      <c r="E84" s="278" t="s">
        <v>139</v>
      </c>
      <c r="F84" s="278" t="s">
        <v>140</v>
      </c>
      <c r="G84" s="278" t="s">
        <v>946</v>
      </c>
      <c r="H84" s="37"/>
      <c r="I84" s="265">
        <v>44127</v>
      </c>
      <c r="J84" s="37"/>
      <c r="K84" s="37"/>
      <c r="L84" s="278" t="s">
        <v>946</v>
      </c>
      <c r="M84" s="37">
        <v>1699.15</v>
      </c>
      <c r="N84" s="37"/>
      <c r="O84" s="618" t="s">
        <v>4487</v>
      </c>
      <c r="P84" s="37"/>
      <c r="Q84" s="37"/>
      <c r="R84" s="37"/>
      <c r="S84" s="37"/>
      <c r="T84" s="37"/>
      <c r="U84" s="37"/>
      <c r="V84" s="37"/>
      <c r="W84" s="37"/>
      <c r="X84" s="37"/>
      <c r="Y84" s="37"/>
      <c r="Z84" s="37"/>
      <c r="AA84" s="37"/>
      <c r="AB84" s="37"/>
      <c r="AC84" s="37"/>
      <c r="AD84" s="37"/>
      <c r="AE84" s="37"/>
      <c r="AF84" s="37"/>
      <c r="AG84" s="37"/>
      <c r="AH84" s="37"/>
      <c r="AI84" s="37"/>
      <c r="AJ84" s="37"/>
    </row>
    <row r="85" spans="1:36">
      <c r="A85" s="265">
        <v>44126</v>
      </c>
      <c r="B85" s="604" t="s">
        <v>175</v>
      </c>
      <c r="C85" s="521">
        <v>881784764</v>
      </c>
      <c r="D85" s="523"/>
      <c r="E85" s="278" t="s">
        <v>139</v>
      </c>
      <c r="F85" s="278" t="s">
        <v>181</v>
      </c>
      <c r="G85" s="278" t="s">
        <v>142</v>
      </c>
      <c r="H85" s="37"/>
      <c r="I85" s="716">
        <v>44126</v>
      </c>
      <c r="J85" s="37"/>
      <c r="K85" s="37"/>
      <c r="L85" s="278" t="s">
        <v>142</v>
      </c>
      <c r="M85" s="37">
        <v>1649.61</v>
      </c>
      <c r="N85" s="37"/>
      <c r="O85" s="278" t="s">
        <v>4460</v>
      </c>
      <c r="P85" s="37"/>
      <c r="Q85" s="37"/>
      <c r="R85" s="37"/>
      <c r="S85" s="37"/>
      <c r="T85" s="37"/>
      <c r="U85" s="37"/>
      <c r="V85" s="37"/>
      <c r="W85" s="37"/>
      <c r="X85" s="37"/>
      <c r="Y85" s="37"/>
      <c r="Z85" s="37"/>
      <c r="AA85" s="37"/>
      <c r="AB85" s="37"/>
      <c r="AC85" s="37"/>
      <c r="AD85" s="37"/>
      <c r="AE85" s="37"/>
      <c r="AF85" s="37"/>
      <c r="AG85" s="37"/>
      <c r="AH85" s="37"/>
      <c r="AI85" s="37"/>
      <c r="AJ85" s="37"/>
    </row>
    <row r="86" spans="1:36">
      <c r="A86" s="265">
        <v>44117</v>
      </c>
      <c r="B86" s="278" t="s">
        <v>281</v>
      </c>
      <c r="C86" s="37">
        <v>880627175</v>
      </c>
      <c r="D86" s="510" t="s">
        <v>4523</v>
      </c>
      <c r="E86" s="278" t="s">
        <v>152</v>
      </c>
      <c r="F86" s="278" t="s">
        <v>140</v>
      </c>
      <c r="G86" s="278" t="s">
        <v>1706</v>
      </c>
      <c r="H86" s="265">
        <v>44115</v>
      </c>
      <c r="I86" s="265">
        <v>44117</v>
      </c>
      <c r="J86" s="37"/>
      <c r="K86" s="37"/>
      <c r="L86" s="278" t="s">
        <v>1706</v>
      </c>
      <c r="M86" s="37">
        <v>1648.6</v>
      </c>
      <c r="N86" s="37"/>
      <c r="O86" s="278" t="s">
        <v>4456</v>
      </c>
      <c r="P86" s="37"/>
      <c r="Q86" s="37"/>
      <c r="R86" s="37"/>
      <c r="S86" s="37"/>
      <c r="T86" s="37"/>
      <c r="U86" s="37"/>
      <c r="V86" s="37"/>
      <c r="W86" s="37"/>
      <c r="X86" s="37"/>
      <c r="Y86" s="37"/>
      <c r="Z86" s="37"/>
      <c r="AA86" s="37"/>
      <c r="AB86" s="37"/>
      <c r="AC86" s="37"/>
      <c r="AD86" s="37"/>
      <c r="AE86" s="37"/>
      <c r="AF86" s="37"/>
      <c r="AG86" s="37"/>
      <c r="AH86" s="37"/>
      <c r="AI86" s="37"/>
      <c r="AJ86" s="37"/>
    </row>
    <row r="87" spans="1:36">
      <c r="A87" s="265">
        <v>44133</v>
      </c>
      <c r="B87" s="604" t="s">
        <v>227</v>
      </c>
      <c r="C87" s="521">
        <v>880532833</v>
      </c>
      <c r="D87" s="534">
        <v>343258566</v>
      </c>
      <c r="E87" s="278" t="s">
        <v>139</v>
      </c>
      <c r="F87" s="278" t="s">
        <v>140</v>
      </c>
      <c r="G87" s="278" t="s">
        <v>294</v>
      </c>
      <c r="H87" s="265">
        <v>44119</v>
      </c>
      <c r="I87" s="265">
        <v>44133</v>
      </c>
      <c r="J87" s="37"/>
      <c r="K87" s="37"/>
      <c r="L87" s="278" t="s">
        <v>294</v>
      </c>
      <c r="M87" s="37">
        <v>1599</v>
      </c>
      <c r="N87" s="37"/>
      <c r="O87" s="278" t="s">
        <v>4469</v>
      </c>
      <c r="P87" s="37"/>
      <c r="Q87" s="37"/>
      <c r="R87" s="37"/>
      <c r="S87" s="37"/>
      <c r="T87" s="37"/>
      <c r="U87" s="37"/>
      <c r="V87" s="37"/>
      <c r="W87" s="37"/>
      <c r="X87" s="37"/>
      <c r="Y87" s="37"/>
      <c r="Z87" s="37"/>
      <c r="AA87" s="37"/>
      <c r="AB87" s="37"/>
      <c r="AC87" s="37"/>
      <c r="AD87" s="37"/>
      <c r="AE87" s="37"/>
      <c r="AF87" s="37"/>
      <c r="AG87" s="37"/>
      <c r="AH87" s="37"/>
      <c r="AI87" s="37"/>
      <c r="AJ87" s="37"/>
    </row>
    <row r="88" spans="1:36">
      <c r="A88" s="265">
        <v>44133</v>
      </c>
      <c r="B88" s="604" t="s">
        <v>178</v>
      </c>
      <c r="C88" s="604" t="s">
        <v>4484</v>
      </c>
      <c r="D88" s="263"/>
      <c r="E88" s="278" t="s">
        <v>139</v>
      </c>
      <c r="F88" s="278" t="s">
        <v>140</v>
      </c>
      <c r="G88" s="278" t="s">
        <v>142</v>
      </c>
      <c r="H88" s="265"/>
      <c r="I88" s="265">
        <v>44133</v>
      </c>
      <c r="J88" s="37"/>
      <c r="K88" s="37"/>
      <c r="L88" s="278" t="s">
        <v>142</v>
      </c>
      <c r="M88" s="37">
        <v>1538</v>
      </c>
      <c r="N88" s="37"/>
      <c r="O88" s="278"/>
      <c r="P88" s="37"/>
      <c r="Q88" s="37"/>
      <c r="R88" s="37"/>
      <c r="S88" s="37"/>
      <c r="T88" s="37"/>
      <c r="U88" s="37"/>
      <c r="V88" s="37"/>
      <c r="W88" s="37"/>
      <c r="X88" s="37"/>
      <c r="Y88" s="37"/>
      <c r="Z88" s="37"/>
      <c r="AA88" s="37"/>
      <c r="AB88" s="37"/>
      <c r="AC88" s="37"/>
      <c r="AD88" s="37"/>
      <c r="AE88" s="37"/>
      <c r="AF88" s="37"/>
      <c r="AG88" s="37"/>
      <c r="AH88" s="37"/>
      <c r="AI88" s="37"/>
      <c r="AJ88" s="37"/>
    </row>
    <row r="89" spans="1:36">
      <c r="A89" s="265">
        <v>44133</v>
      </c>
      <c r="B89" s="604" t="s">
        <v>178</v>
      </c>
      <c r="C89" s="521">
        <v>882193212</v>
      </c>
      <c r="D89" s="263"/>
      <c r="E89" s="278" t="s">
        <v>139</v>
      </c>
      <c r="F89" s="278" t="s">
        <v>140</v>
      </c>
      <c r="G89" s="278" t="s">
        <v>142</v>
      </c>
      <c r="H89" s="265"/>
      <c r="I89" s="265">
        <v>44133</v>
      </c>
      <c r="J89" s="37"/>
      <c r="K89" s="37"/>
      <c r="L89" s="278" t="s">
        <v>142</v>
      </c>
      <c r="M89" s="37">
        <v>1538</v>
      </c>
      <c r="N89" s="37"/>
      <c r="O89" s="278"/>
      <c r="P89" s="37"/>
      <c r="Q89" s="37"/>
      <c r="R89" s="37"/>
      <c r="S89" s="37"/>
      <c r="T89" s="37"/>
      <c r="U89" s="37"/>
      <c r="V89" s="37"/>
      <c r="W89" s="37"/>
      <c r="X89" s="37"/>
      <c r="Y89" s="37"/>
      <c r="Z89" s="37"/>
      <c r="AA89" s="37"/>
      <c r="AB89" s="37"/>
      <c r="AC89" s="37"/>
      <c r="AD89" s="37"/>
      <c r="AE89" s="37"/>
      <c r="AF89" s="37"/>
      <c r="AG89" s="37"/>
      <c r="AH89" s="37"/>
      <c r="AI89" s="37"/>
      <c r="AJ89" s="37"/>
    </row>
    <row r="90" spans="1:36">
      <c r="A90" s="265">
        <v>44124</v>
      </c>
      <c r="B90" s="604" t="s">
        <v>178</v>
      </c>
      <c r="C90" s="521">
        <v>882193212</v>
      </c>
      <c r="D90" s="523"/>
      <c r="E90" s="278" t="s">
        <v>139</v>
      </c>
      <c r="F90" s="278" t="s">
        <v>140</v>
      </c>
      <c r="G90" s="278" t="s">
        <v>142</v>
      </c>
      <c r="H90" s="37"/>
      <c r="I90" s="265">
        <v>44124</v>
      </c>
      <c r="J90" s="37"/>
      <c r="K90" s="37"/>
      <c r="L90" s="278" t="s">
        <v>142</v>
      </c>
      <c r="M90" s="37">
        <v>1535</v>
      </c>
      <c r="N90" s="37"/>
      <c r="O90" s="278"/>
      <c r="P90" s="37"/>
      <c r="Q90" s="37"/>
      <c r="R90" s="37"/>
      <c r="S90" s="37"/>
      <c r="T90" s="37"/>
      <c r="U90" s="37"/>
      <c r="V90" s="37"/>
      <c r="W90" s="37"/>
      <c r="X90" s="37"/>
      <c r="Y90" s="37"/>
      <c r="Z90" s="37"/>
      <c r="AA90" s="37"/>
      <c r="AB90" s="37"/>
      <c r="AC90" s="37"/>
      <c r="AD90" s="37"/>
      <c r="AE90" s="37"/>
      <c r="AF90" s="37"/>
      <c r="AG90" s="37"/>
      <c r="AH90" s="37"/>
      <c r="AI90" s="37"/>
      <c r="AJ90" s="37"/>
    </row>
    <row r="91" spans="1:36">
      <c r="A91" s="265">
        <v>44134</v>
      </c>
      <c r="B91" s="604" t="s">
        <v>175</v>
      </c>
      <c r="C91" s="521">
        <v>882799048</v>
      </c>
      <c r="D91" s="263"/>
      <c r="E91" s="278" t="s">
        <v>139</v>
      </c>
      <c r="F91" s="278" t="s">
        <v>140</v>
      </c>
      <c r="G91" s="278" t="s">
        <v>176</v>
      </c>
      <c r="H91" s="265"/>
      <c r="I91" s="265"/>
      <c r="J91" s="37"/>
      <c r="K91" s="37"/>
      <c r="L91" s="278" t="s">
        <v>176</v>
      </c>
      <c r="M91" s="37">
        <v>19359.12</v>
      </c>
      <c r="N91" s="37"/>
      <c r="O91" s="278" t="s">
        <v>2191</v>
      </c>
      <c r="P91" s="37"/>
      <c r="Q91" s="37"/>
      <c r="R91" s="37"/>
      <c r="S91" s="37"/>
      <c r="T91" s="37"/>
      <c r="U91" s="37"/>
      <c r="V91" s="37"/>
      <c r="W91" s="37"/>
      <c r="X91" s="37"/>
      <c r="Y91" s="37"/>
      <c r="Z91" s="37"/>
      <c r="AA91" s="37"/>
      <c r="AB91" s="37"/>
      <c r="AC91" s="37"/>
      <c r="AD91" s="37"/>
      <c r="AE91" s="37"/>
      <c r="AF91" s="37"/>
      <c r="AG91" s="37"/>
      <c r="AH91" s="37"/>
      <c r="AI91" s="37"/>
      <c r="AJ91" s="37"/>
    </row>
    <row r="92" spans="1:36">
      <c r="A92" s="265">
        <v>44118</v>
      </c>
      <c r="B92" s="278" t="s">
        <v>178</v>
      </c>
      <c r="C92" s="37">
        <v>882253506</v>
      </c>
      <c r="D92" s="37"/>
      <c r="E92" s="278" t="s">
        <v>139</v>
      </c>
      <c r="F92" s="278" t="s">
        <v>140</v>
      </c>
      <c r="G92" s="278" t="s">
        <v>142</v>
      </c>
      <c r="H92" s="37"/>
      <c r="I92" s="265">
        <v>44118</v>
      </c>
      <c r="J92" s="37"/>
      <c r="K92" s="37"/>
      <c r="L92" s="278" t="s">
        <v>142</v>
      </c>
      <c r="M92" s="37">
        <v>1514.5</v>
      </c>
      <c r="N92" s="37"/>
      <c r="O92" s="278" t="s">
        <v>4507</v>
      </c>
      <c r="P92" s="37"/>
      <c r="Q92" s="265"/>
      <c r="R92" s="37"/>
      <c r="S92" s="37"/>
      <c r="T92" s="37"/>
      <c r="U92" s="37"/>
      <c r="V92" s="37"/>
      <c r="W92" s="37"/>
      <c r="X92" s="37"/>
      <c r="Y92" s="37"/>
      <c r="Z92" s="37"/>
      <c r="AA92" s="37"/>
      <c r="AB92" s="37"/>
      <c r="AC92" s="37"/>
      <c r="AD92" s="37"/>
      <c r="AE92" s="37"/>
      <c r="AF92" s="37"/>
      <c r="AG92" s="37"/>
      <c r="AH92" s="37"/>
      <c r="AI92" s="37"/>
      <c r="AJ92" s="37"/>
    </row>
    <row r="93" spans="1:36">
      <c r="A93" s="265">
        <v>44117</v>
      </c>
      <c r="B93" s="278" t="s">
        <v>138</v>
      </c>
      <c r="C93" s="37">
        <v>880225762</v>
      </c>
      <c r="D93" s="37">
        <v>1828015994</v>
      </c>
      <c r="E93" s="278" t="s">
        <v>139</v>
      </c>
      <c r="F93" s="278" t="s">
        <v>140</v>
      </c>
      <c r="G93" s="278" t="s">
        <v>294</v>
      </c>
      <c r="H93" s="37"/>
      <c r="I93" s="265">
        <v>44117</v>
      </c>
      <c r="J93" s="265">
        <v>44117</v>
      </c>
      <c r="K93" s="37"/>
      <c r="L93" s="278" t="s">
        <v>294</v>
      </c>
      <c r="M93" s="37">
        <v>1512</v>
      </c>
      <c r="N93" s="37"/>
      <c r="O93" s="37"/>
      <c r="P93" s="37"/>
      <c r="Q93" s="37"/>
      <c r="R93" s="37"/>
      <c r="S93" s="37"/>
      <c r="T93" s="37"/>
      <c r="U93" s="37"/>
      <c r="V93" s="37"/>
      <c r="W93" s="37"/>
      <c r="X93" s="37"/>
      <c r="Y93" s="37"/>
      <c r="Z93" s="37"/>
      <c r="AA93" s="37"/>
      <c r="AB93" s="37"/>
      <c r="AC93" s="37"/>
      <c r="AD93" s="37"/>
      <c r="AE93" s="37"/>
      <c r="AF93" s="37"/>
      <c r="AG93" s="37"/>
      <c r="AH93" s="37"/>
      <c r="AI93" s="37"/>
      <c r="AJ93" s="37"/>
    </row>
    <row r="94" spans="1:36">
      <c r="A94" s="265">
        <v>44114</v>
      </c>
      <c r="B94" s="278" t="s">
        <v>138</v>
      </c>
      <c r="C94" s="331">
        <v>881530739</v>
      </c>
      <c r="D94" s="37"/>
      <c r="E94" s="278" t="s">
        <v>139</v>
      </c>
      <c r="F94" s="278" t="s">
        <v>140</v>
      </c>
      <c r="G94" s="278" t="s">
        <v>294</v>
      </c>
      <c r="H94" s="37"/>
      <c r="I94" s="265">
        <v>44114</v>
      </c>
      <c r="J94" s="37"/>
      <c r="K94" s="37"/>
      <c r="L94" s="278" t="s">
        <v>294</v>
      </c>
      <c r="M94" s="37">
        <v>1512</v>
      </c>
      <c r="N94" s="37"/>
      <c r="O94" s="278"/>
      <c r="P94" s="37"/>
      <c r="Q94" s="37"/>
      <c r="R94" s="37"/>
      <c r="S94" s="37"/>
      <c r="T94" s="37"/>
      <c r="U94" s="37"/>
      <c r="V94" s="37"/>
      <c r="W94" s="37"/>
      <c r="X94" s="37"/>
      <c r="Y94" s="37"/>
      <c r="Z94" s="37"/>
      <c r="AA94" s="37"/>
      <c r="AB94" s="37"/>
      <c r="AC94" s="37"/>
      <c r="AD94" s="37"/>
      <c r="AE94" s="37"/>
      <c r="AF94" s="37"/>
      <c r="AG94" s="37"/>
      <c r="AH94" s="37"/>
      <c r="AI94" s="37"/>
      <c r="AJ94" s="37"/>
    </row>
    <row r="95" spans="1:36">
      <c r="A95" s="265">
        <v>44115</v>
      </c>
      <c r="B95" s="278" t="s">
        <v>138</v>
      </c>
      <c r="C95" s="331">
        <v>881530739</v>
      </c>
      <c r="D95" s="37"/>
      <c r="E95" s="278" t="s">
        <v>139</v>
      </c>
      <c r="F95" s="278" t="s">
        <v>140</v>
      </c>
      <c r="G95" s="278" t="s">
        <v>294</v>
      </c>
      <c r="H95" s="37"/>
      <c r="I95" s="265">
        <v>44126</v>
      </c>
      <c r="J95" s="37"/>
      <c r="K95" s="37"/>
      <c r="L95" s="278" t="s">
        <v>294</v>
      </c>
      <c r="M95" s="37">
        <v>1512</v>
      </c>
      <c r="N95" s="37"/>
      <c r="O95" s="278" t="s">
        <v>4460</v>
      </c>
      <c r="P95" s="37"/>
      <c r="Q95" s="37"/>
      <c r="R95" s="37"/>
      <c r="S95" s="37"/>
      <c r="T95" s="37"/>
      <c r="U95" s="37"/>
      <c r="V95" s="37"/>
      <c r="W95" s="37"/>
      <c r="X95" s="37"/>
      <c r="Y95" s="37"/>
      <c r="Z95" s="37"/>
      <c r="AA95" s="37"/>
      <c r="AB95" s="37"/>
      <c r="AC95" s="37"/>
      <c r="AD95" s="37"/>
      <c r="AE95" s="37"/>
      <c r="AF95" s="37"/>
      <c r="AG95" s="37"/>
      <c r="AH95" s="37"/>
      <c r="AI95" s="37"/>
      <c r="AJ95" s="37"/>
    </row>
    <row r="96" spans="1:36">
      <c r="A96" s="265">
        <v>44115</v>
      </c>
      <c r="B96" s="278" t="s">
        <v>138</v>
      </c>
      <c r="C96" s="331">
        <v>881530739</v>
      </c>
      <c r="D96" s="37"/>
      <c r="E96" s="278" t="s">
        <v>139</v>
      </c>
      <c r="F96" s="278" t="s">
        <v>140</v>
      </c>
      <c r="G96" s="278" t="s">
        <v>294</v>
      </c>
      <c r="H96" s="37"/>
      <c r="I96" s="265">
        <v>44134</v>
      </c>
      <c r="J96" s="37"/>
      <c r="K96" s="37"/>
      <c r="L96" s="278" t="s">
        <v>294</v>
      </c>
      <c r="M96" s="37">
        <v>1512</v>
      </c>
      <c r="N96" s="37"/>
      <c r="O96" s="278" t="s">
        <v>4524</v>
      </c>
      <c r="P96" s="37"/>
      <c r="Q96" s="37"/>
      <c r="R96" s="37"/>
      <c r="S96" s="37"/>
      <c r="T96" s="37"/>
      <c r="U96" s="37"/>
      <c r="V96" s="37"/>
      <c r="W96" s="37"/>
      <c r="X96" s="37"/>
      <c r="Y96" s="37"/>
      <c r="Z96" s="37"/>
      <c r="AA96" s="37"/>
      <c r="AB96" s="37"/>
      <c r="AC96" s="37"/>
      <c r="AD96" s="37"/>
      <c r="AE96" s="37"/>
      <c r="AF96" s="37"/>
      <c r="AG96" s="37"/>
      <c r="AH96" s="37"/>
      <c r="AI96" s="37"/>
      <c r="AJ96" s="37"/>
    </row>
    <row r="97" spans="1:36">
      <c r="A97" s="265">
        <v>44130</v>
      </c>
      <c r="B97" s="604" t="s">
        <v>227</v>
      </c>
      <c r="C97" s="521">
        <v>880532833</v>
      </c>
      <c r="D97" s="534">
        <v>343258566</v>
      </c>
      <c r="E97" s="278" t="s">
        <v>139</v>
      </c>
      <c r="F97" s="278" t="s">
        <v>140</v>
      </c>
      <c r="G97" s="278" t="s">
        <v>294</v>
      </c>
      <c r="H97" s="265">
        <v>44119</v>
      </c>
      <c r="I97" s="716">
        <v>44130</v>
      </c>
      <c r="J97" s="37"/>
      <c r="K97" s="37"/>
      <c r="L97" s="278"/>
      <c r="M97" s="37">
        <v>1512</v>
      </c>
      <c r="N97" s="37"/>
      <c r="O97" s="278" t="s">
        <v>4511</v>
      </c>
      <c r="P97" s="37"/>
      <c r="Q97" s="37"/>
      <c r="R97" s="37"/>
      <c r="S97" s="37"/>
      <c r="T97" s="37"/>
      <c r="U97" s="37"/>
      <c r="V97" s="37"/>
      <c r="W97" s="37"/>
      <c r="X97" s="37"/>
      <c r="Y97" s="37"/>
      <c r="Z97" s="37"/>
      <c r="AA97" s="37"/>
      <c r="AB97" s="37"/>
      <c r="AC97" s="37"/>
      <c r="AD97" s="37"/>
      <c r="AE97" s="37"/>
      <c r="AF97" s="37"/>
      <c r="AG97" s="37"/>
      <c r="AH97" s="37"/>
      <c r="AI97" s="37"/>
      <c r="AJ97" s="37"/>
    </row>
    <row r="98" spans="1:36">
      <c r="A98" s="265">
        <v>44125</v>
      </c>
      <c r="B98" s="604" t="s">
        <v>154</v>
      </c>
      <c r="C98" s="521">
        <v>880606672</v>
      </c>
      <c r="D98" s="523" t="s">
        <v>4525</v>
      </c>
      <c r="E98" s="278" t="s">
        <v>139</v>
      </c>
      <c r="F98" s="278" t="s">
        <v>140</v>
      </c>
      <c r="G98" s="278" t="s">
        <v>142</v>
      </c>
      <c r="H98" s="37"/>
      <c r="I98" s="716">
        <v>44125</v>
      </c>
      <c r="J98" s="37"/>
      <c r="K98" s="37"/>
      <c r="L98" s="278" t="s">
        <v>142</v>
      </c>
      <c r="M98" s="37">
        <v>1501</v>
      </c>
      <c r="N98" s="37"/>
      <c r="O98" s="278"/>
      <c r="P98" s="37"/>
      <c r="Q98" s="37"/>
      <c r="R98" s="37"/>
      <c r="S98" s="37"/>
      <c r="T98" s="37"/>
      <c r="U98" s="37"/>
      <c r="V98" s="37"/>
      <c r="W98" s="37"/>
      <c r="X98" s="37"/>
      <c r="Y98" s="37"/>
      <c r="Z98" s="37"/>
      <c r="AA98" s="37"/>
      <c r="AB98" s="37"/>
      <c r="AC98" s="37"/>
      <c r="AD98" s="37"/>
      <c r="AE98" s="37"/>
      <c r="AF98" s="37"/>
      <c r="AG98" s="37"/>
      <c r="AH98" s="37"/>
      <c r="AI98" s="37"/>
      <c r="AJ98" s="37"/>
    </row>
    <row r="99" spans="1:36">
      <c r="A99" s="265">
        <v>44127</v>
      </c>
      <c r="B99" s="604" t="s">
        <v>194</v>
      </c>
      <c r="C99" s="521">
        <v>880385479</v>
      </c>
      <c r="D99" s="263" t="s">
        <v>4516</v>
      </c>
      <c r="E99" s="278" t="s">
        <v>139</v>
      </c>
      <c r="F99" s="278" t="s">
        <v>140</v>
      </c>
      <c r="G99" s="278" t="s">
        <v>340</v>
      </c>
      <c r="H99" s="37"/>
      <c r="I99" s="716">
        <v>44127</v>
      </c>
      <c r="J99" s="37"/>
      <c r="K99" s="37"/>
      <c r="L99" s="278" t="s">
        <v>142</v>
      </c>
      <c r="M99" s="37">
        <v>1501</v>
      </c>
      <c r="N99" s="37"/>
      <c r="O99" s="278" t="s">
        <v>4487</v>
      </c>
      <c r="P99" s="37"/>
      <c r="Q99" s="37"/>
      <c r="R99" s="37"/>
      <c r="S99" s="37"/>
      <c r="T99" s="37"/>
      <c r="U99" s="37"/>
      <c r="V99" s="37"/>
      <c r="W99" s="37"/>
      <c r="X99" s="37"/>
      <c r="Y99" s="37"/>
      <c r="Z99" s="37"/>
      <c r="AA99" s="37"/>
      <c r="AB99" s="37"/>
      <c r="AC99" s="37"/>
      <c r="AD99" s="37"/>
      <c r="AE99" s="37"/>
      <c r="AF99" s="37"/>
      <c r="AG99" s="37"/>
      <c r="AH99" s="37"/>
      <c r="AI99" s="37"/>
      <c r="AJ99" s="37"/>
    </row>
    <row r="100" spans="1:36">
      <c r="A100" s="265">
        <v>44117</v>
      </c>
      <c r="B100" s="278" t="s">
        <v>146</v>
      </c>
      <c r="C100" s="37">
        <v>880658645</v>
      </c>
      <c r="D100" s="504" t="s">
        <v>3120</v>
      </c>
      <c r="E100" s="278" t="s">
        <v>139</v>
      </c>
      <c r="F100" s="278" t="s">
        <v>140</v>
      </c>
      <c r="G100" s="278" t="s">
        <v>327</v>
      </c>
      <c r="H100" s="37"/>
      <c r="I100" s="265">
        <v>44117</v>
      </c>
      <c r="J100" s="505">
        <v>44132</v>
      </c>
      <c r="K100" s="37"/>
      <c r="L100" s="278" t="s">
        <v>327</v>
      </c>
      <c r="M100" s="37">
        <v>1445.56</v>
      </c>
      <c r="N100" s="37"/>
      <c r="O100" s="37"/>
      <c r="P100" s="37"/>
      <c r="Q100" s="37"/>
      <c r="R100" s="37"/>
      <c r="S100" s="37"/>
      <c r="T100" s="37"/>
      <c r="U100" s="37"/>
      <c r="V100" s="37"/>
      <c r="W100" s="37"/>
      <c r="X100" s="37"/>
      <c r="Y100" s="37"/>
      <c r="Z100" s="37"/>
      <c r="AA100" s="37"/>
      <c r="AB100" s="37"/>
      <c r="AC100" s="37"/>
      <c r="AD100" s="37"/>
      <c r="AE100" s="37"/>
      <c r="AF100" s="37"/>
      <c r="AG100" s="37"/>
      <c r="AH100" s="37"/>
      <c r="AI100" s="37"/>
      <c r="AJ100" s="37"/>
    </row>
    <row r="101" spans="1:36">
      <c r="A101" s="265">
        <v>44133</v>
      </c>
      <c r="B101" s="604" t="s">
        <v>175</v>
      </c>
      <c r="C101" s="521">
        <v>880004814</v>
      </c>
      <c r="D101" s="263"/>
      <c r="E101" s="278" t="s">
        <v>139</v>
      </c>
      <c r="F101" s="278" t="s">
        <v>140</v>
      </c>
      <c r="G101" s="278" t="s">
        <v>176</v>
      </c>
      <c r="H101" s="265"/>
      <c r="I101" s="265">
        <v>44133</v>
      </c>
      <c r="J101" s="37"/>
      <c r="K101" s="37"/>
      <c r="L101" s="278" t="s">
        <v>176</v>
      </c>
      <c r="M101" s="37">
        <v>131.25</v>
      </c>
      <c r="N101" s="37"/>
      <c r="O101" s="278" t="s">
        <v>2191</v>
      </c>
      <c r="P101" s="37"/>
      <c r="Q101" s="37"/>
      <c r="R101" s="37"/>
      <c r="S101" s="37"/>
      <c r="T101" s="37"/>
      <c r="U101" s="37"/>
      <c r="V101" s="37"/>
      <c r="W101" s="37"/>
      <c r="X101" s="37"/>
      <c r="Y101" s="37"/>
      <c r="Z101" s="37"/>
      <c r="AA101" s="37"/>
      <c r="AB101" s="37"/>
      <c r="AC101" s="37"/>
      <c r="AD101" s="37"/>
      <c r="AE101" s="37"/>
      <c r="AF101" s="37"/>
      <c r="AG101" s="37"/>
      <c r="AH101" s="37"/>
      <c r="AI101" s="37"/>
      <c r="AJ101" s="37"/>
    </row>
    <row r="102" spans="1:36">
      <c r="A102" s="265">
        <v>44127</v>
      </c>
      <c r="B102" s="604" t="s">
        <v>178</v>
      </c>
      <c r="C102" s="521">
        <v>881886144</v>
      </c>
      <c r="D102" s="263"/>
      <c r="E102" s="278" t="s">
        <v>139</v>
      </c>
      <c r="F102" s="278" t="s">
        <v>140</v>
      </c>
      <c r="G102" s="278" t="s">
        <v>602</v>
      </c>
      <c r="H102" s="37"/>
      <c r="I102" s="265">
        <v>44127</v>
      </c>
      <c r="J102" s="37"/>
      <c r="K102" s="37"/>
      <c r="L102" s="278" t="s">
        <v>602</v>
      </c>
      <c r="M102" s="37">
        <v>5725</v>
      </c>
      <c r="N102" s="37"/>
      <c r="O102" s="278" t="s">
        <v>4487</v>
      </c>
      <c r="P102" s="37"/>
      <c r="Q102" s="37"/>
      <c r="R102" s="37"/>
      <c r="S102" s="37"/>
      <c r="T102" s="37"/>
      <c r="U102" s="37"/>
      <c r="V102" s="37"/>
      <c r="W102" s="37"/>
      <c r="X102" s="37"/>
      <c r="Y102" s="37"/>
      <c r="Z102" s="37"/>
      <c r="AA102" s="37"/>
      <c r="AB102" s="37"/>
      <c r="AC102" s="37"/>
      <c r="AD102" s="37"/>
      <c r="AE102" s="37"/>
      <c r="AF102" s="37"/>
      <c r="AG102" s="37"/>
      <c r="AH102" s="37"/>
      <c r="AI102" s="37"/>
      <c r="AJ102" s="37"/>
    </row>
    <row r="103" spans="1:36">
      <c r="A103" s="265">
        <v>44117</v>
      </c>
      <c r="B103" s="278" t="s">
        <v>178</v>
      </c>
      <c r="C103" s="37">
        <v>881901279</v>
      </c>
      <c r="D103" s="37"/>
      <c r="E103" s="278" t="s">
        <v>139</v>
      </c>
      <c r="F103" s="278" t="s">
        <v>140</v>
      </c>
      <c r="G103" s="278" t="s">
        <v>442</v>
      </c>
      <c r="H103" s="37"/>
      <c r="I103" s="265">
        <v>44117</v>
      </c>
      <c r="J103" s="265">
        <v>44117</v>
      </c>
      <c r="K103" s="37"/>
      <c r="L103" s="278" t="s">
        <v>442</v>
      </c>
      <c r="M103" s="37">
        <v>1440</v>
      </c>
      <c r="N103" s="37"/>
      <c r="O103" s="278" t="s">
        <v>4458</v>
      </c>
      <c r="P103" s="37"/>
      <c r="Q103" s="37"/>
      <c r="R103" s="37"/>
      <c r="S103" s="37"/>
      <c r="T103" s="37"/>
      <c r="U103" s="37"/>
      <c r="V103" s="37"/>
      <c r="W103" s="37"/>
      <c r="X103" s="37"/>
      <c r="Y103" s="37"/>
      <c r="Z103" s="37"/>
      <c r="AA103" s="37"/>
      <c r="AB103" s="37"/>
      <c r="AC103" s="37"/>
      <c r="AD103" s="37"/>
      <c r="AE103" s="37"/>
      <c r="AF103" s="37"/>
      <c r="AG103" s="37"/>
      <c r="AH103" s="37"/>
      <c r="AI103" s="37"/>
      <c r="AJ103" s="37"/>
    </row>
    <row r="104" spans="1:36">
      <c r="A104" s="265">
        <v>44113</v>
      </c>
      <c r="B104" s="278" t="s">
        <v>227</v>
      </c>
      <c r="C104" s="37">
        <v>882354140</v>
      </c>
      <c r="D104" s="504" t="s">
        <v>4526</v>
      </c>
      <c r="E104" s="278" t="s">
        <v>152</v>
      </c>
      <c r="F104" s="278" t="s">
        <v>140</v>
      </c>
      <c r="G104" s="278" t="s">
        <v>142</v>
      </c>
      <c r="H104" s="265">
        <v>44097</v>
      </c>
      <c r="I104" s="265">
        <v>44113</v>
      </c>
      <c r="J104" s="37"/>
      <c r="K104" s="37"/>
      <c r="L104" s="278" t="s">
        <v>142</v>
      </c>
      <c r="M104" s="37">
        <v>1394</v>
      </c>
      <c r="N104" s="37"/>
      <c r="O104" s="278" t="s">
        <v>4527</v>
      </c>
      <c r="P104" s="37"/>
      <c r="Q104" s="265">
        <v>44113</v>
      </c>
      <c r="R104" s="37">
        <v>944</v>
      </c>
      <c r="S104" s="37"/>
      <c r="T104" s="37"/>
      <c r="U104" s="37"/>
      <c r="V104" s="37"/>
      <c r="W104" s="37"/>
      <c r="X104" s="37"/>
      <c r="Y104" s="37"/>
      <c r="Z104" s="37"/>
      <c r="AA104" s="37"/>
      <c r="AB104" s="37"/>
      <c r="AC104" s="37"/>
      <c r="AD104" s="37"/>
      <c r="AE104" s="37"/>
      <c r="AF104" s="37"/>
      <c r="AG104" s="37"/>
      <c r="AH104" s="37"/>
      <c r="AI104" s="37"/>
      <c r="AJ104" s="37"/>
    </row>
    <row r="105" spans="1:36">
      <c r="A105" s="265">
        <v>44113</v>
      </c>
      <c r="B105" s="278" t="s">
        <v>178</v>
      </c>
      <c r="C105" s="37">
        <v>882253506</v>
      </c>
      <c r="D105" s="37"/>
      <c r="E105" s="278" t="s">
        <v>139</v>
      </c>
      <c r="F105" s="278" t="s">
        <v>140</v>
      </c>
      <c r="G105" s="278" t="s">
        <v>282</v>
      </c>
      <c r="H105" s="265">
        <v>44113</v>
      </c>
      <c r="I105" s="265">
        <v>44113</v>
      </c>
      <c r="J105" s="37"/>
      <c r="K105" s="37"/>
      <c r="L105" s="278" t="s">
        <v>282</v>
      </c>
      <c r="M105" s="37">
        <v>1382.5</v>
      </c>
      <c r="N105" s="37"/>
      <c r="O105" s="37"/>
      <c r="P105" s="37"/>
      <c r="Q105" s="37"/>
      <c r="R105" s="37"/>
      <c r="S105" s="37"/>
      <c r="T105" s="37"/>
      <c r="U105" s="37"/>
      <c r="V105" s="37"/>
      <c r="W105" s="37"/>
      <c r="X105" s="37"/>
      <c r="Y105" s="37"/>
      <c r="Z105" s="37"/>
      <c r="AA105" s="37"/>
      <c r="AB105" s="37"/>
      <c r="AC105" s="37"/>
      <c r="AD105" s="37"/>
      <c r="AE105" s="37"/>
      <c r="AF105" s="37"/>
      <c r="AG105" s="37"/>
      <c r="AH105" s="37"/>
      <c r="AI105" s="37"/>
      <c r="AJ105" s="37"/>
    </row>
    <row r="106" spans="1:36">
      <c r="A106" s="265">
        <v>44117</v>
      </c>
      <c r="B106" s="278" t="s">
        <v>227</v>
      </c>
      <c r="C106" s="37">
        <v>880616050</v>
      </c>
      <c r="D106" s="504" t="s">
        <v>2981</v>
      </c>
      <c r="E106" s="278" t="s">
        <v>139</v>
      </c>
      <c r="F106" s="278" t="s">
        <v>140</v>
      </c>
      <c r="G106" s="278" t="s">
        <v>319</v>
      </c>
      <c r="H106" s="265">
        <v>44116</v>
      </c>
      <c r="I106" s="265">
        <v>44117</v>
      </c>
      <c r="J106" s="37"/>
      <c r="K106" s="37"/>
      <c r="L106" s="278" t="s">
        <v>319</v>
      </c>
      <c r="M106" s="37">
        <v>1358</v>
      </c>
      <c r="N106" s="37"/>
      <c r="O106" s="278" t="s">
        <v>4528</v>
      </c>
      <c r="P106" s="37"/>
      <c r="Q106" s="37"/>
      <c r="R106" s="37"/>
      <c r="S106" s="37"/>
      <c r="T106" s="37"/>
      <c r="U106" s="37"/>
      <c r="V106" s="37"/>
      <c r="W106" s="37"/>
      <c r="X106" s="37"/>
      <c r="Y106" s="37"/>
      <c r="Z106" s="37"/>
      <c r="AA106" s="37"/>
      <c r="AB106" s="37"/>
      <c r="AC106" s="37"/>
      <c r="AD106" s="37"/>
      <c r="AE106" s="37"/>
      <c r="AF106" s="37"/>
      <c r="AG106" s="37"/>
      <c r="AH106" s="37"/>
      <c r="AI106" s="37"/>
      <c r="AJ106" s="37"/>
    </row>
    <row r="107" spans="1:36">
      <c r="A107" s="265">
        <v>44117</v>
      </c>
      <c r="B107" s="278" t="s">
        <v>149</v>
      </c>
      <c r="C107" s="37">
        <v>881598134</v>
      </c>
      <c r="D107" s="504" t="s">
        <v>4529</v>
      </c>
      <c r="E107" s="278" t="s">
        <v>139</v>
      </c>
      <c r="F107" s="278" t="s">
        <v>140</v>
      </c>
      <c r="G107" s="278" t="s">
        <v>200</v>
      </c>
      <c r="H107" s="37"/>
      <c r="I107" s="265">
        <v>44117</v>
      </c>
      <c r="J107" s="37"/>
      <c r="K107" s="37"/>
      <c r="L107" s="278" t="s">
        <v>200</v>
      </c>
      <c r="M107" s="37">
        <v>8972</v>
      </c>
      <c r="N107" s="37"/>
      <c r="O107" s="278" t="s">
        <v>4458</v>
      </c>
      <c r="P107" s="37"/>
      <c r="Q107" s="37"/>
      <c r="R107" s="37"/>
      <c r="S107" s="37"/>
      <c r="T107" s="37"/>
      <c r="U107" s="37"/>
      <c r="V107" s="37"/>
      <c r="W107" s="37"/>
      <c r="X107" s="37"/>
      <c r="Y107" s="37"/>
      <c r="Z107" s="37"/>
      <c r="AA107" s="37"/>
      <c r="AB107" s="37"/>
      <c r="AC107" s="37"/>
      <c r="AD107" s="37"/>
      <c r="AE107" s="37"/>
      <c r="AF107" s="37"/>
      <c r="AG107" s="37"/>
      <c r="AH107" s="37"/>
      <c r="AI107" s="37"/>
      <c r="AJ107" s="37"/>
    </row>
    <row r="108" spans="1:36">
      <c r="A108" s="265">
        <v>44116</v>
      </c>
      <c r="B108" s="278" t="s">
        <v>146</v>
      </c>
      <c r="C108" s="37">
        <v>881596044</v>
      </c>
      <c r="D108" s="504" t="s">
        <v>4530</v>
      </c>
      <c r="E108" s="278" t="s">
        <v>139</v>
      </c>
      <c r="F108" s="278" t="s">
        <v>100</v>
      </c>
      <c r="G108" s="278" t="s">
        <v>142</v>
      </c>
      <c r="H108" s="37"/>
      <c r="I108" s="265">
        <v>44116</v>
      </c>
      <c r="J108" s="37"/>
      <c r="K108" s="37"/>
      <c r="L108" s="278" t="s">
        <v>4531</v>
      </c>
      <c r="M108" s="37">
        <v>1336.86</v>
      </c>
      <c r="N108" s="37"/>
      <c r="O108" s="618" t="s">
        <v>4532</v>
      </c>
      <c r="P108" s="37"/>
      <c r="Q108" s="37"/>
      <c r="R108" s="37"/>
      <c r="S108" s="37"/>
      <c r="T108" s="37"/>
      <c r="U108" s="37"/>
      <c r="V108" s="37"/>
      <c r="W108" s="37"/>
      <c r="X108" s="37"/>
      <c r="Y108" s="37"/>
      <c r="Z108" s="37"/>
      <c r="AA108" s="37"/>
      <c r="AB108" s="37"/>
      <c r="AC108" s="37"/>
      <c r="AD108" s="37"/>
      <c r="AE108" s="37"/>
      <c r="AF108" s="37"/>
      <c r="AG108" s="37"/>
      <c r="AH108" s="37"/>
      <c r="AI108" s="37"/>
      <c r="AJ108" s="37"/>
    </row>
    <row r="109" spans="1:36">
      <c r="A109" s="265">
        <v>44124</v>
      </c>
      <c r="B109" s="604" t="s">
        <v>157</v>
      </c>
      <c r="C109" s="521">
        <v>880002170</v>
      </c>
      <c r="D109" s="263" t="s">
        <v>4533</v>
      </c>
      <c r="E109" s="278" t="s">
        <v>139</v>
      </c>
      <c r="F109" s="278" t="s">
        <v>140</v>
      </c>
      <c r="G109" s="278" t="s">
        <v>142</v>
      </c>
      <c r="H109" s="37"/>
      <c r="I109" s="716">
        <v>44124</v>
      </c>
      <c r="J109" s="37"/>
      <c r="K109" s="37"/>
      <c r="L109" s="278" t="s">
        <v>142</v>
      </c>
      <c r="M109" s="37">
        <f>55+651+184.64+360+55</f>
        <v>1305.6399999999999</v>
      </c>
      <c r="N109" s="37"/>
      <c r="O109" s="278"/>
      <c r="P109" s="37"/>
      <c r="Q109" s="37"/>
      <c r="R109" s="37"/>
      <c r="S109" s="37"/>
      <c r="T109" s="37"/>
      <c r="U109" s="37"/>
      <c r="V109" s="37"/>
      <c r="W109" s="37"/>
      <c r="X109" s="37"/>
      <c r="Y109" s="37"/>
      <c r="Z109" s="37"/>
      <c r="AA109" s="37"/>
      <c r="AB109" s="37"/>
      <c r="AC109" s="37"/>
      <c r="AD109" s="37"/>
      <c r="AE109" s="37"/>
      <c r="AF109" s="37"/>
      <c r="AG109" s="37"/>
      <c r="AH109" s="37"/>
      <c r="AI109" s="37"/>
      <c r="AJ109" s="37"/>
    </row>
    <row r="110" spans="1:36">
      <c r="A110" s="265">
        <v>44113</v>
      </c>
      <c r="B110" s="278" t="s">
        <v>178</v>
      </c>
      <c r="C110" s="37">
        <v>880076358</v>
      </c>
      <c r="D110" s="37"/>
      <c r="E110" s="278" t="s">
        <v>139</v>
      </c>
      <c r="F110" s="278" t="s">
        <v>140</v>
      </c>
      <c r="G110" s="278" t="s">
        <v>168</v>
      </c>
      <c r="H110" s="265">
        <v>44113</v>
      </c>
      <c r="I110" s="265">
        <v>44113</v>
      </c>
      <c r="J110" s="37"/>
      <c r="K110" s="37"/>
      <c r="L110" s="278" t="s">
        <v>168</v>
      </c>
      <c r="M110" s="37">
        <v>1260</v>
      </c>
      <c r="N110" s="37"/>
      <c r="O110" s="278" t="s">
        <v>4514</v>
      </c>
      <c r="P110" s="37"/>
      <c r="Q110" s="37"/>
      <c r="R110" s="37"/>
      <c r="S110" s="37"/>
      <c r="T110" s="37"/>
      <c r="U110" s="37"/>
      <c r="V110" s="37"/>
      <c r="W110" s="37"/>
      <c r="X110" s="37"/>
      <c r="Y110" s="37"/>
      <c r="Z110" s="37"/>
      <c r="AA110" s="37"/>
      <c r="AB110" s="37"/>
      <c r="AC110" s="37"/>
      <c r="AD110" s="37"/>
      <c r="AE110" s="37"/>
      <c r="AF110" s="37"/>
      <c r="AG110" s="37"/>
      <c r="AH110" s="37"/>
      <c r="AI110" s="37"/>
      <c r="AJ110" s="37"/>
    </row>
    <row r="111" spans="1:36">
      <c r="A111" s="265">
        <v>44131</v>
      </c>
      <c r="B111" s="604" t="s">
        <v>194</v>
      </c>
      <c r="C111" s="521">
        <v>881833496</v>
      </c>
      <c r="D111" s="263" t="s">
        <v>4512</v>
      </c>
      <c r="E111" s="278" t="s">
        <v>152</v>
      </c>
      <c r="F111" s="278" t="s">
        <v>140</v>
      </c>
      <c r="G111" s="278" t="s">
        <v>142</v>
      </c>
      <c r="H111" s="265">
        <v>44126</v>
      </c>
      <c r="I111" s="265">
        <v>44131</v>
      </c>
      <c r="J111" s="37"/>
      <c r="K111" s="37"/>
      <c r="L111" s="278" t="s">
        <v>142</v>
      </c>
      <c r="M111" s="37">
        <v>1228.06</v>
      </c>
      <c r="N111" s="37"/>
      <c r="O111" s="278" t="s">
        <v>4485</v>
      </c>
      <c r="P111" s="37"/>
      <c r="Q111" s="37"/>
      <c r="R111" s="37"/>
      <c r="S111" s="37"/>
      <c r="T111" s="37"/>
      <c r="U111" s="37"/>
      <c r="V111" s="37"/>
      <c r="W111" s="37"/>
      <c r="X111" s="37"/>
      <c r="Y111" s="37"/>
      <c r="Z111" s="37"/>
      <c r="AA111" s="37"/>
      <c r="AB111" s="37"/>
      <c r="AC111" s="37"/>
      <c r="AD111" s="37"/>
      <c r="AE111" s="37"/>
      <c r="AF111" s="37"/>
      <c r="AG111" s="37"/>
      <c r="AH111" s="37"/>
      <c r="AI111" s="37"/>
      <c r="AJ111" s="37"/>
    </row>
    <row r="112" spans="1:36">
      <c r="A112" s="265">
        <v>44114</v>
      </c>
      <c r="B112" s="278" t="s">
        <v>146</v>
      </c>
      <c r="C112" s="37">
        <v>882281959</v>
      </c>
      <c r="D112" s="504" t="s">
        <v>2808</v>
      </c>
      <c r="E112" s="278" t="s">
        <v>139</v>
      </c>
      <c r="F112" s="278" t="s">
        <v>100</v>
      </c>
      <c r="G112" s="37"/>
      <c r="H112" s="37"/>
      <c r="I112" s="505">
        <v>44114</v>
      </c>
      <c r="J112" s="37"/>
      <c r="K112" s="37"/>
      <c r="L112" s="278" t="s">
        <v>1223</v>
      </c>
      <c r="M112" s="37">
        <v>1166.32</v>
      </c>
      <c r="N112" s="37"/>
      <c r="O112" s="618" t="s">
        <v>4514</v>
      </c>
      <c r="P112" s="37"/>
      <c r="Q112" s="37"/>
      <c r="R112" s="37"/>
      <c r="S112" s="37"/>
      <c r="T112" s="37"/>
      <c r="U112" s="37"/>
      <c r="V112" s="37"/>
      <c r="W112" s="37"/>
      <c r="X112" s="37"/>
      <c r="Y112" s="37"/>
      <c r="Z112" s="37"/>
      <c r="AA112" s="37"/>
      <c r="AB112" s="37"/>
      <c r="AC112" s="37"/>
      <c r="AD112" s="37"/>
      <c r="AE112" s="37"/>
      <c r="AF112" s="37"/>
      <c r="AG112" s="37"/>
      <c r="AH112" s="37"/>
      <c r="AI112" s="37"/>
      <c r="AJ112" s="37"/>
    </row>
    <row r="113" spans="1:36">
      <c r="A113" s="265">
        <v>44126</v>
      </c>
      <c r="B113" s="604" t="s">
        <v>194</v>
      </c>
      <c r="C113" s="521">
        <v>880384981</v>
      </c>
      <c r="D113" s="263" t="s">
        <v>4534</v>
      </c>
      <c r="E113" s="278" t="s">
        <v>139</v>
      </c>
      <c r="F113" s="278" t="s">
        <v>140</v>
      </c>
      <c r="G113" s="278" t="s">
        <v>142</v>
      </c>
      <c r="H113" s="265">
        <v>44116</v>
      </c>
      <c r="I113" s="716">
        <v>44126</v>
      </c>
      <c r="J113" s="37"/>
      <c r="K113" s="37"/>
      <c r="L113" s="278" t="s">
        <v>142</v>
      </c>
      <c r="M113" s="37">
        <v>1163</v>
      </c>
      <c r="N113" s="37"/>
      <c r="O113" s="278" t="s">
        <v>4487</v>
      </c>
      <c r="P113" s="37"/>
      <c r="Q113" s="37"/>
      <c r="R113" s="37"/>
      <c r="S113" s="37"/>
      <c r="T113" s="37"/>
      <c r="U113" s="37"/>
      <c r="V113" s="37"/>
      <c r="W113" s="37"/>
      <c r="X113" s="37"/>
      <c r="Y113" s="37"/>
      <c r="Z113" s="37"/>
      <c r="AA113" s="37"/>
      <c r="AB113" s="37"/>
      <c r="AC113" s="37"/>
      <c r="AD113" s="37"/>
      <c r="AE113" s="37"/>
      <c r="AF113" s="37"/>
      <c r="AG113" s="37"/>
      <c r="AH113" s="37"/>
      <c r="AI113" s="37"/>
      <c r="AJ113" s="37"/>
    </row>
    <row r="114" spans="1:36">
      <c r="A114" s="265">
        <v>44123</v>
      </c>
      <c r="B114" s="604" t="s">
        <v>156</v>
      </c>
      <c r="C114" s="521">
        <v>880018227</v>
      </c>
      <c r="D114" s="523"/>
      <c r="E114" s="278" t="s">
        <v>139</v>
      </c>
      <c r="F114" s="278" t="s">
        <v>140</v>
      </c>
      <c r="G114" s="278" t="s">
        <v>142</v>
      </c>
      <c r="H114" s="37"/>
      <c r="I114" s="716">
        <v>44123</v>
      </c>
      <c r="J114" s="265">
        <v>44134</v>
      </c>
      <c r="K114" s="37"/>
      <c r="L114" s="278" t="s">
        <v>142</v>
      </c>
      <c r="M114" s="37">
        <v>1155</v>
      </c>
      <c r="N114" s="37"/>
      <c r="O114" s="278" t="s">
        <v>4535</v>
      </c>
      <c r="P114" s="37"/>
      <c r="Q114" s="37"/>
      <c r="R114" s="37"/>
      <c r="S114" s="37"/>
      <c r="T114" s="37"/>
      <c r="U114" s="37"/>
      <c r="V114" s="37"/>
      <c r="W114" s="37"/>
      <c r="X114" s="37"/>
      <c r="Y114" s="37"/>
      <c r="Z114" s="37"/>
      <c r="AA114" s="37"/>
      <c r="AB114" s="37"/>
      <c r="AC114" s="37"/>
      <c r="AD114" s="37"/>
      <c r="AE114" s="37"/>
      <c r="AF114" s="37"/>
      <c r="AG114" s="37"/>
      <c r="AH114" s="37"/>
      <c r="AI114" s="37"/>
      <c r="AJ114" s="37"/>
    </row>
    <row r="115" spans="1:36">
      <c r="A115" s="265">
        <v>44123</v>
      </c>
      <c r="B115" s="278" t="s">
        <v>157</v>
      </c>
      <c r="C115" s="521">
        <v>880559628</v>
      </c>
      <c r="D115" s="263" t="s">
        <v>4536</v>
      </c>
      <c r="E115" s="278" t="s">
        <v>152</v>
      </c>
      <c r="F115" s="278" t="s">
        <v>140</v>
      </c>
      <c r="G115" s="278" t="s">
        <v>142</v>
      </c>
      <c r="H115" s="37"/>
      <c r="I115" s="716">
        <v>44123</v>
      </c>
      <c r="J115" s="37"/>
      <c r="K115" s="37"/>
      <c r="L115" s="278" t="s">
        <v>142</v>
      </c>
      <c r="M115" s="37">
        <v>1112.4000000000001</v>
      </c>
      <c r="N115" s="37"/>
      <c r="O115" s="278"/>
      <c r="P115" s="37"/>
      <c r="Q115" s="37"/>
      <c r="R115" s="37"/>
      <c r="S115" s="37"/>
      <c r="T115" s="37"/>
      <c r="U115" s="37"/>
      <c r="V115" s="37"/>
      <c r="W115" s="37"/>
      <c r="X115" s="37"/>
      <c r="Y115" s="37"/>
      <c r="Z115" s="37"/>
      <c r="AA115" s="37"/>
      <c r="AB115" s="37"/>
      <c r="AC115" s="37"/>
      <c r="AD115" s="37"/>
      <c r="AE115" s="37"/>
      <c r="AF115" s="37"/>
      <c r="AG115" s="37"/>
      <c r="AH115" s="37"/>
      <c r="AI115" s="37"/>
      <c r="AJ115" s="37"/>
    </row>
    <row r="116" spans="1:36">
      <c r="A116" s="265">
        <v>44127</v>
      </c>
      <c r="B116" s="604" t="s">
        <v>178</v>
      </c>
      <c r="C116" s="521">
        <v>882253506</v>
      </c>
      <c r="D116" s="263"/>
      <c r="E116" s="278" t="s">
        <v>139</v>
      </c>
      <c r="F116" s="278" t="s">
        <v>140</v>
      </c>
      <c r="G116" s="278" t="s">
        <v>142</v>
      </c>
      <c r="H116" s="37"/>
      <c r="I116" s="265">
        <v>44127</v>
      </c>
      <c r="J116" s="37"/>
      <c r="K116" s="37"/>
      <c r="L116" s="278" t="s">
        <v>142</v>
      </c>
      <c r="M116" s="37">
        <v>1112</v>
      </c>
      <c r="N116" s="37"/>
      <c r="O116" s="278" t="s">
        <v>4487</v>
      </c>
      <c r="P116" s="37"/>
      <c r="Q116" s="37"/>
      <c r="R116" s="37"/>
      <c r="S116" s="37"/>
      <c r="T116" s="37"/>
      <c r="U116" s="37"/>
      <c r="V116" s="37"/>
      <c r="W116" s="37"/>
      <c r="X116" s="37"/>
      <c r="Y116" s="37"/>
      <c r="Z116" s="37"/>
      <c r="AA116" s="37"/>
      <c r="AB116" s="37"/>
      <c r="AC116" s="37"/>
      <c r="AD116" s="37"/>
      <c r="AE116" s="37"/>
      <c r="AF116" s="37"/>
      <c r="AG116" s="37"/>
      <c r="AH116" s="37"/>
      <c r="AI116" s="37"/>
      <c r="AJ116" s="37"/>
    </row>
    <row r="117" spans="1:36">
      <c r="A117" s="265">
        <v>44126</v>
      </c>
      <c r="B117" s="604" t="s">
        <v>146</v>
      </c>
      <c r="C117" s="331">
        <v>881790970</v>
      </c>
      <c r="D117" s="509" t="s">
        <v>4537</v>
      </c>
      <c r="E117" s="278" t="s">
        <v>139</v>
      </c>
      <c r="F117" s="278" t="s">
        <v>140</v>
      </c>
      <c r="G117" s="278"/>
      <c r="H117" s="37"/>
      <c r="I117" s="265">
        <v>44126</v>
      </c>
      <c r="J117" s="37"/>
      <c r="K117" s="37"/>
      <c r="L117" s="278" t="s">
        <v>163</v>
      </c>
      <c r="M117" s="37">
        <v>1090</v>
      </c>
      <c r="N117" s="37"/>
      <c r="O117" s="618" t="s">
        <v>4538</v>
      </c>
      <c r="P117" s="37"/>
      <c r="Q117" s="37"/>
      <c r="R117" s="37"/>
      <c r="S117" s="37"/>
      <c r="T117" s="37"/>
      <c r="U117" s="37"/>
      <c r="V117" s="37"/>
      <c r="W117" s="37"/>
      <c r="X117" s="37"/>
      <c r="Y117" s="37"/>
      <c r="Z117" s="37"/>
      <c r="AA117" s="37"/>
      <c r="AB117" s="37"/>
      <c r="AC117" s="37"/>
      <c r="AD117" s="37"/>
      <c r="AE117" s="37"/>
      <c r="AF117" s="37"/>
      <c r="AG117" s="37"/>
      <c r="AH117" s="37"/>
      <c r="AI117" s="37"/>
      <c r="AJ117" s="37"/>
    </row>
    <row r="118" spans="1:36">
      <c r="A118" s="265">
        <v>44133</v>
      </c>
      <c r="B118" s="604" t="s">
        <v>178</v>
      </c>
      <c r="C118" s="521">
        <v>882500179</v>
      </c>
      <c r="D118" s="263"/>
      <c r="E118" s="278" t="s">
        <v>139</v>
      </c>
      <c r="F118" s="278" t="s">
        <v>140</v>
      </c>
      <c r="G118" s="278" t="s">
        <v>200</v>
      </c>
      <c r="H118" s="265"/>
      <c r="I118" s="265">
        <v>44133</v>
      </c>
      <c r="J118" s="37"/>
      <c r="K118" s="37"/>
      <c r="L118" s="278" t="s">
        <v>200</v>
      </c>
      <c r="M118" s="37">
        <v>25</v>
      </c>
      <c r="N118" s="37"/>
      <c r="O118" s="278"/>
      <c r="P118" s="37"/>
      <c r="Q118" s="37"/>
      <c r="R118" s="37"/>
      <c r="S118" s="37"/>
      <c r="T118" s="37"/>
      <c r="U118" s="37"/>
      <c r="V118" s="37"/>
      <c r="W118" s="37"/>
      <c r="X118" s="37"/>
      <c r="Y118" s="37"/>
      <c r="Z118" s="37"/>
      <c r="AA118" s="37"/>
      <c r="AB118" s="37"/>
      <c r="AC118" s="37"/>
      <c r="AD118" s="37"/>
      <c r="AE118" s="37"/>
      <c r="AF118" s="37"/>
      <c r="AG118" s="37"/>
      <c r="AH118" s="37"/>
      <c r="AI118" s="37"/>
      <c r="AJ118" s="37"/>
    </row>
    <row r="119" spans="1:36">
      <c r="A119" s="265">
        <v>44113</v>
      </c>
      <c r="B119" s="278" t="s">
        <v>281</v>
      </c>
      <c r="C119" s="37">
        <v>880897850</v>
      </c>
      <c r="D119" s="37">
        <v>289326467</v>
      </c>
      <c r="E119" s="278" t="s">
        <v>152</v>
      </c>
      <c r="F119" s="278" t="s">
        <v>140</v>
      </c>
      <c r="G119" s="278" t="s">
        <v>142</v>
      </c>
      <c r="H119" s="37"/>
      <c r="I119" s="265">
        <v>44113</v>
      </c>
      <c r="J119" s="37"/>
      <c r="K119" s="37"/>
      <c r="L119" s="278" t="s">
        <v>142</v>
      </c>
      <c r="M119" s="37">
        <v>1034</v>
      </c>
      <c r="N119" s="37"/>
      <c r="O119" s="278" t="s">
        <v>4539</v>
      </c>
      <c r="P119" s="37"/>
      <c r="Q119" s="37"/>
      <c r="R119" s="37"/>
      <c r="S119" s="37"/>
      <c r="T119" s="37"/>
      <c r="U119" s="37"/>
      <c r="V119" s="37"/>
      <c r="W119" s="37"/>
      <c r="X119" s="37"/>
      <c r="Y119" s="37"/>
      <c r="Z119" s="37"/>
      <c r="AA119" s="37"/>
      <c r="AB119" s="37"/>
      <c r="AC119" s="37"/>
      <c r="AD119" s="37"/>
      <c r="AE119" s="37"/>
      <c r="AF119" s="37"/>
      <c r="AG119" s="37"/>
      <c r="AH119" s="37"/>
      <c r="AI119" s="37"/>
      <c r="AJ119" s="37"/>
    </row>
    <row r="120" spans="1:36">
      <c r="A120" s="265">
        <v>44126</v>
      </c>
      <c r="B120" s="604" t="s">
        <v>146</v>
      </c>
      <c r="C120" s="521">
        <v>881889749</v>
      </c>
      <c r="D120" s="263" t="s">
        <v>4540</v>
      </c>
      <c r="E120" s="278" t="s">
        <v>139</v>
      </c>
      <c r="F120" s="278" t="s">
        <v>100</v>
      </c>
      <c r="G120" s="278"/>
      <c r="H120" s="37"/>
      <c r="I120" s="716">
        <v>44126</v>
      </c>
      <c r="J120" s="37"/>
      <c r="K120" s="37"/>
      <c r="L120" s="278" t="s">
        <v>142</v>
      </c>
      <c r="M120" s="37">
        <v>1029.42</v>
      </c>
      <c r="N120" s="37"/>
      <c r="O120" s="618" t="s">
        <v>4541</v>
      </c>
      <c r="P120" s="37"/>
      <c r="Q120" s="37"/>
      <c r="R120" s="37"/>
      <c r="S120" s="37"/>
      <c r="T120" s="37"/>
      <c r="U120" s="37"/>
      <c r="V120" s="37"/>
      <c r="W120" s="37"/>
      <c r="X120" s="37"/>
      <c r="Y120" s="37"/>
      <c r="Z120" s="37"/>
      <c r="AA120" s="37"/>
      <c r="AB120" s="37"/>
      <c r="AC120" s="37"/>
      <c r="AD120" s="37"/>
      <c r="AE120" s="37"/>
      <c r="AF120" s="37"/>
      <c r="AG120" s="37"/>
      <c r="AH120" s="37"/>
      <c r="AI120" s="37"/>
      <c r="AJ120" s="37"/>
    </row>
    <row r="121" spans="1:36">
      <c r="A121" s="265">
        <v>44137</v>
      </c>
      <c r="B121" s="604" t="s">
        <v>167</v>
      </c>
      <c r="C121" s="521">
        <v>880016858</v>
      </c>
      <c r="D121" s="263"/>
      <c r="E121" s="278" t="s">
        <v>152</v>
      </c>
      <c r="F121" s="278" t="s">
        <v>140</v>
      </c>
      <c r="G121" s="278" t="s">
        <v>142</v>
      </c>
      <c r="H121" s="265"/>
      <c r="I121" s="265">
        <v>44135</v>
      </c>
      <c r="J121" s="37"/>
      <c r="K121" s="37"/>
      <c r="L121" s="278" t="s">
        <v>142</v>
      </c>
      <c r="M121" s="37">
        <v>1016.4</v>
      </c>
      <c r="N121" s="37"/>
      <c r="O121" s="278" t="s">
        <v>4542</v>
      </c>
      <c r="P121" s="37"/>
      <c r="Q121" s="37"/>
      <c r="R121" s="37"/>
      <c r="S121" s="37"/>
      <c r="T121" s="37"/>
      <c r="U121" s="37"/>
      <c r="V121" s="37"/>
      <c r="W121" s="37"/>
      <c r="X121" s="37"/>
      <c r="Y121" s="37"/>
      <c r="Z121" s="37"/>
      <c r="AA121" s="37"/>
      <c r="AB121" s="37"/>
      <c r="AC121" s="37"/>
      <c r="AD121" s="37"/>
      <c r="AE121" s="37"/>
      <c r="AF121" s="37"/>
      <c r="AG121" s="37"/>
      <c r="AH121" s="37"/>
      <c r="AI121" s="37"/>
      <c r="AJ121" s="37"/>
    </row>
    <row r="122" spans="1:36">
      <c r="A122" s="265">
        <v>44133</v>
      </c>
      <c r="B122" s="604" t="s">
        <v>146</v>
      </c>
      <c r="C122" s="521">
        <v>881472692</v>
      </c>
      <c r="D122" s="263" t="s">
        <v>3141</v>
      </c>
      <c r="E122" s="278" t="s">
        <v>139</v>
      </c>
      <c r="F122" s="278" t="s">
        <v>140</v>
      </c>
      <c r="G122" s="278"/>
      <c r="H122" s="265"/>
      <c r="I122" s="265">
        <v>44133</v>
      </c>
      <c r="J122" s="37"/>
      <c r="K122" s="37"/>
      <c r="L122" s="278" t="s">
        <v>142</v>
      </c>
      <c r="M122" s="37">
        <v>1015</v>
      </c>
      <c r="N122" s="37"/>
      <c r="O122" s="618" t="s">
        <v>4508</v>
      </c>
      <c r="P122" s="37"/>
      <c r="Q122" s="37"/>
      <c r="R122" s="37"/>
      <c r="S122" s="37"/>
      <c r="T122" s="37"/>
      <c r="U122" s="37"/>
      <c r="V122" s="37"/>
      <c r="W122" s="37"/>
      <c r="X122" s="37"/>
      <c r="Y122" s="37"/>
      <c r="Z122" s="37"/>
      <c r="AA122" s="37"/>
      <c r="AB122" s="37"/>
      <c r="AC122" s="37"/>
      <c r="AD122" s="37"/>
      <c r="AE122" s="37"/>
      <c r="AF122" s="37"/>
      <c r="AG122" s="37"/>
      <c r="AH122" s="37"/>
      <c r="AI122" s="37"/>
      <c r="AJ122" s="37"/>
    </row>
    <row r="123" spans="1:36">
      <c r="A123" s="265">
        <v>44114</v>
      </c>
      <c r="B123" s="278" t="s">
        <v>154</v>
      </c>
      <c r="C123" s="431">
        <v>880434781</v>
      </c>
      <c r="D123" s="37">
        <v>7504522</v>
      </c>
      <c r="E123" s="278" t="s">
        <v>152</v>
      </c>
      <c r="F123" s="278" t="s">
        <v>140</v>
      </c>
      <c r="G123" s="278" t="s">
        <v>148</v>
      </c>
      <c r="H123" s="37"/>
      <c r="I123" s="265">
        <v>44123</v>
      </c>
      <c r="J123" s="265"/>
      <c r="K123" s="37"/>
      <c r="L123" s="278" t="s">
        <v>148</v>
      </c>
      <c r="M123" s="37">
        <v>1008</v>
      </c>
      <c r="N123" s="37"/>
      <c r="O123" s="278" t="s">
        <v>4543</v>
      </c>
      <c r="P123" s="37"/>
      <c r="Q123" s="37"/>
      <c r="R123" s="37"/>
      <c r="S123" s="37"/>
      <c r="T123" s="37"/>
      <c r="U123" s="37"/>
      <c r="V123" s="37"/>
      <c r="W123" s="37"/>
      <c r="X123" s="37"/>
      <c r="Y123" s="37"/>
      <c r="Z123" s="37"/>
      <c r="AA123" s="37"/>
      <c r="AB123" s="37"/>
      <c r="AC123" s="37"/>
      <c r="AD123" s="37"/>
      <c r="AE123" s="37"/>
      <c r="AF123" s="37"/>
      <c r="AG123" s="37"/>
      <c r="AH123" s="37"/>
      <c r="AI123" s="37"/>
      <c r="AJ123" s="37"/>
    </row>
    <row r="124" spans="1:36" ht="28">
      <c r="A124" s="265">
        <v>44119</v>
      </c>
      <c r="B124" s="278" t="s">
        <v>157</v>
      </c>
      <c r="C124" s="278">
        <v>882203043</v>
      </c>
      <c r="D124" s="508" t="s">
        <v>4544</v>
      </c>
      <c r="E124" s="278" t="s">
        <v>139</v>
      </c>
      <c r="F124" s="278" t="s">
        <v>140</v>
      </c>
      <c r="G124" s="278" t="s">
        <v>622</v>
      </c>
      <c r="H124" s="37"/>
      <c r="I124" s="265">
        <v>44119</v>
      </c>
      <c r="J124" s="37"/>
      <c r="K124" s="37"/>
      <c r="L124" s="278" t="s">
        <v>622</v>
      </c>
      <c r="M124" s="37">
        <v>999</v>
      </c>
      <c r="N124" s="37"/>
      <c r="O124" s="37"/>
      <c r="P124" s="37"/>
      <c r="Q124" s="37"/>
      <c r="R124" s="37"/>
      <c r="S124" s="37"/>
      <c r="T124" s="37"/>
      <c r="U124" s="37"/>
      <c r="V124" s="37"/>
      <c r="W124" s="37"/>
      <c r="X124" s="37"/>
      <c r="Y124" s="37"/>
      <c r="Z124" s="37"/>
      <c r="AA124" s="37"/>
      <c r="AB124" s="37"/>
      <c r="AC124" s="37"/>
      <c r="AD124" s="37"/>
      <c r="AE124" s="37"/>
      <c r="AF124" s="37"/>
      <c r="AG124" s="37"/>
      <c r="AH124" s="37"/>
      <c r="AI124" s="37"/>
      <c r="AJ124" s="37"/>
    </row>
    <row r="125" spans="1:36">
      <c r="A125" s="265">
        <v>44114</v>
      </c>
      <c r="B125" s="278" t="s">
        <v>154</v>
      </c>
      <c r="C125" s="37">
        <v>880020813</v>
      </c>
      <c r="D125" s="37">
        <v>170740299</v>
      </c>
      <c r="E125" s="278" t="s">
        <v>139</v>
      </c>
      <c r="F125" s="278" t="s">
        <v>140</v>
      </c>
      <c r="G125" s="278" t="s">
        <v>190</v>
      </c>
      <c r="H125" s="37"/>
      <c r="I125" s="265">
        <v>44123</v>
      </c>
      <c r="J125" s="265">
        <v>44127</v>
      </c>
      <c r="K125" s="37"/>
      <c r="L125" s="278" t="s">
        <v>190</v>
      </c>
      <c r="M125" s="37">
        <v>999</v>
      </c>
      <c r="N125" s="37"/>
      <c r="O125" s="278"/>
      <c r="P125" s="37"/>
      <c r="Q125" s="37"/>
      <c r="R125" s="37"/>
      <c r="S125" s="37"/>
      <c r="T125" s="37"/>
      <c r="U125" s="37"/>
      <c r="V125" s="37"/>
      <c r="W125" s="37"/>
      <c r="X125" s="37"/>
      <c r="Y125" s="37"/>
      <c r="Z125" s="37"/>
      <c r="AA125" s="37"/>
      <c r="AB125" s="37"/>
      <c r="AC125" s="37"/>
      <c r="AD125" s="37"/>
      <c r="AE125" s="37"/>
      <c r="AF125" s="37"/>
      <c r="AG125" s="37"/>
      <c r="AH125" s="37"/>
      <c r="AI125" s="37"/>
      <c r="AJ125" s="37"/>
    </row>
    <row r="126" spans="1:36">
      <c r="A126" s="265">
        <v>44114</v>
      </c>
      <c r="B126" s="278" t="s">
        <v>154</v>
      </c>
      <c r="C126" s="37">
        <v>880020813</v>
      </c>
      <c r="D126" s="37">
        <v>170740299</v>
      </c>
      <c r="E126" s="278" t="s">
        <v>139</v>
      </c>
      <c r="F126" s="278" t="s">
        <v>140</v>
      </c>
      <c r="G126" s="278" t="s">
        <v>190</v>
      </c>
      <c r="H126" s="37"/>
      <c r="I126" s="265">
        <v>44127</v>
      </c>
      <c r="J126" s="265"/>
      <c r="K126" s="37"/>
      <c r="L126" s="278" t="s">
        <v>190</v>
      </c>
      <c r="M126" s="37">
        <v>999</v>
      </c>
      <c r="N126" s="37"/>
      <c r="O126" s="278" t="s">
        <v>4487</v>
      </c>
      <c r="P126" s="37"/>
      <c r="Q126" s="37"/>
      <c r="R126" s="37"/>
      <c r="S126" s="37"/>
      <c r="T126" s="37"/>
      <c r="U126" s="37"/>
      <c r="V126" s="37"/>
      <c r="W126" s="37"/>
      <c r="X126" s="37"/>
      <c r="Y126" s="37"/>
      <c r="Z126" s="37"/>
      <c r="AA126" s="37"/>
      <c r="AB126" s="37"/>
      <c r="AC126" s="37"/>
      <c r="AD126" s="37"/>
      <c r="AE126" s="37"/>
      <c r="AF126" s="37"/>
      <c r="AG126" s="37"/>
      <c r="AH126" s="37"/>
      <c r="AI126" s="37"/>
      <c r="AJ126" s="37"/>
    </row>
    <row r="127" spans="1:36">
      <c r="A127" s="265">
        <v>44120</v>
      </c>
      <c r="B127" s="375" t="s">
        <v>175</v>
      </c>
      <c r="C127" s="331">
        <v>880046536</v>
      </c>
      <c r="D127" s="523"/>
      <c r="E127" s="278" t="s">
        <v>139</v>
      </c>
      <c r="F127" s="278" t="s">
        <v>140</v>
      </c>
      <c r="G127" s="278" t="s">
        <v>294</v>
      </c>
      <c r="H127" s="37"/>
      <c r="I127" s="716">
        <v>44120</v>
      </c>
      <c r="J127" s="37"/>
      <c r="K127" s="37"/>
      <c r="L127" s="278" t="s">
        <v>294</v>
      </c>
      <c r="M127" s="37">
        <v>999</v>
      </c>
      <c r="N127" s="37"/>
      <c r="O127" s="278"/>
      <c r="P127" s="37"/>
      <c r="Q127" s="37"/>
      <c r="R127" s="37"/>
      <c r="S127" s="37"/>
      <c r="T127" s="37"/>
      <c r="U127" s="37"/>
      <c r="V127" s="37"/>
      <c r="W127" s="37"/>
      <c r="X127" s="37"/>
      <c r="Y127" s="37"/>
      <c r="Z127" s="37"/>
      <c r="AA127" s="37"/>
      <c r="AB127" s="37"/>
      <c r="AC127" s="37"/>
      <c r="AD127" s="37"/>
      <c r="AE127" s="37"/>
      <c r="AF127" s="37"/>
      <c r="AG127" s="37"/>
      <c r="AH127" s="37"/>
      <c r="AI127" s="37"/>
      <c r="AJ127" s="37"/>
    </row>
    <row r="128" spans="1:36">
      <c r="A128" s="265">
        <v>44119</v>
      </c>
      <c r="B128" s="278" t="s">
        <v>156</v>
      </c>
      <c r="C128" s="37">
        <v>880416594</v>
      </c>
      <c r="D128" s="534">
        <v>22817037</v>
      </c>
      <c r="E128" s="278" t="s">
        <v>152</v>
      </c>
      <c r="F128" s="278" t="s">
        <v>140</v>
      </c>
      <c r="G128" s="37"/>
      <c r="H128" s="37"/>
      <c r="I128" s="265">
        <v>44119</v>
      </c>
      <c r="J128" s="265">
        <v>44129</v>
      </c>
      <c r="K128" s="37"/>
      <c r="L128" s="278" t="s">
        <v>190</v>
      </c>
      <c r="M128" s="37">
        <v>999</v>
      </c>
      <c r="N128" s="37"/>
      <c r="O128" s="37"/>
      <c r="P128" s="37"/>
      <c r="Q128" s="37"/>
      <c r="R128" s="37"/>
      <c r="S128" s="37"/>
      <c r="T128" s="37"/>
      <c r="U128" s="37"/>
      <c r="V128" s="37"/>
      <c r="W128" s="37"/>
      <c r="X128" s="37"/>
      <c r="Y128" s="37"/>
      <c r="Z128" s="37"/>
      <c r="AA128" s="37"/>
      <c r="AB128" s="37"/>
      <c r="AC128" s="37"/>
      <c r="AD128" s="37"/>
      <c r="AE128" s="37"/>
      <c r="AF128" s="37"/>
      <c r="AG128" s="37"/>
      <c r="AH128" s="37"/>
      <c r="AI128" s="37"/>
      <c r="AJ128" s="37"/>
    </row>
    <row r="129" spans="1:36">
      <c r="A129" s="265">
        <v>44132</v>
      </c>
      <c r="B129" s="604" t="s">
        <v>178</v>
      </c>
      <c r="C129" s="521">
        <v>882253506</v>
      </c>
      <c r="D129" s="263"/>
      <c r="E129" s="278" t="s">
        <v>139</v>
      </c>
      <c r="F129" s="278" t="s">
        <v>140</v>
      </c>
      <c r="G129" s="278" t="s">
        <v>294</v>
      </c>
      <c r="H129" s="265"/>
      <c r="I129" s="265">
        <v>44132</v>
      </c>
      <c r="J129" s="37"/>
      <c r="K129" s="37"/>
      <c r="L129" s="278" t="s">
        <v>294</v>
      </c>
      <c r="M129" s="37">
        <v>999</v>
      </c>
      <c r="N129" s="37"/>
      <c r="O129" s="278"/>
      <c r="P129" s="37"/>
      <c r="Q129" s="37"/>
      <c r="R129" s="37"/>
      <c r="S129" s="37"/>
      <c r="T129" s="37"/>
      <c r="U129" s="37"/>
      <c r="V129" s="37"/>
      <c r="W129" s="37"/>
      <c r="X129" s="37"/>
      <c r="Y129" s="37"/>
      <c r="Z129" s="37"/>
      <c r="AA129" s="37"/>
      <c r="AB129" s="37"/>
      <c r="AC129" s="37"/>
      <c r="AD129" s="37"/>
      <c r="AE129" s="37"/>
      <c r="AF129" s="37"/>
      <c r="AG129" s="37"/>
      <c r="AH129" s="37"/>
      <c r="AI129" s="37"/>
      <c r="AJ129" s="37"/>
    </row>
    <row r="130" spans="1:36">
      <c r="A130" s="265">
        <v>44133</v>
      </c>
      <c r="B130" s="604" t="s">
        <v>156</v>
      </c>
      <c r="C130" s="521">
        <v>881915442</v>
      </c>
      <c r="D130" s="263"/>
      <c r="E130" s="278" t="s">
        <v>139</v>
      </c>
      <c r="F130" s="278" t="s">
        <v>140</v>
      </c>
      <c r="G130" s="278"/>
      <c r="H130" s="265"/>
      <c r="I130" s="265">
        <v>44133</v>
      </c>
      <c r="J130" s="37"/>
      <c r="K130" s="37"/>
      <c r="L130" s="278" t="s">
        <v>213</v>
      </c>
      <c r="M130" s="37">
        <v>999</v>
      </c>
      <c r="N130" s="37"/>
      <c r="O130" s="618" t="s">
        <v>4508</v>
      </c>
      <c r="P130" s="37"/>
      <c r="Q130" s="37"/>
      <c r="R130" s="37"/>
      <c r="S130" s="37"/>
      <c r="T130" s="37"/>
      <c r="U130" s="37"/>
      <c r="V130" s="37"/>
      <c r="W130" s="37"/>
      <c r="X130" s="37"/>
      <c r="Y130" s="37"/>
      <c r="Z130" s="37"/>
      <c r="AA130" s="37"/>
      <c r="AB130" s="37"/>
      <c r="AC130" s="37"/>
      <c r="AD130" s="37"/>
      <c r="AE130" s="37"/>
      <c r="AF130" s="37"/>
      <c r="AG130" s="37"/>
      <c r="AH130" s="37"/>
      <c r="AI130" s="37"/>
      <c r="AJ130" s="37"/>
    </row>
    <row r="131" spans="1:36">
      <c r="A131" s="265">
        <v>44118</v>
      </c>
      <c r="B131" s="278" t="s">
        <v>146</v>
      </c>
      <c r="C131" s="37">
        <v>882245856</v>
      </c>
      <c r="D131" s="504" t="s">
        <v>2896</v>
      </c>
      <c r="E131" s="278" t="s">
        <v>139</v>
      </c>
      <c r="F131" s="278" t="s">
        <v>100</v>
      </c>
      <c r="G131" s="278"/>
      <c r="H131" s="37"/>
      <c r="I131" s="265">
        <v>44118</v>
      </c>
      <c r="J131" s="37"/>
      <c r="K131" s="37"/>
      <c r="L131" s="278" t="s">
        <v>142</v>
      </c>
      <c r="M131" s="37">
        <v>986.04</v>
      </c>
      <c r="N131" s="37"/>
      <c r="O131" s="618" t="s">
        <v>4507</v>
      </c>
      <c r="P131" s="37"/>
      <c r="Q131" s="37"/>
      <c r="R131" s="37"/>
      <c r="S131" s="37"/>
      <c r="T131" s="37"/>
      <c r="U131" s="37"/>
      <c r="V131" s="37"/>
      <c r="W131" s="37"/>
      <c r="X131" s="37"/>
      <c r="Y131" s="37"/>
      <c r="Z131" s="37"/>
      <c r="AA131" s="37"/>
      <c r="AB131" s="37"/>
      <c r="AC131" s="37"/>
      <c r="AD131" s="37"/>
      <c r="AE131" s="37"/>
      <c r="AF131" s="37"/>
      <c r="AG131" s="37"/>
      <c r="AH131" s="37"/>
      <c r="AI131" s="37"/>
      <c r="AJ131" s="37"/>
    </row>
    <row r="132" spans="1:36">
      <c r="A132" s="265">
        <v>44127</v>
      </c>
      <c r="B132" s="604" t="s">
        <v>138</v>
      </c>
      <c r="C132" s="521">
        <v>881597896</v>
      </c>
      <c r="D132" s="263"/>
      <c r="E132" s="278" t="s">
        <v>152</v>
      </c>
      <c r="F132" s="278" t="s">
        <v>140</v>
      </c>
      <c r="G132" s="278" t="s">
        <v>287</v>
      </c>
      <c r="H132" s="37"/>
      <c r="I132" s="716">
        <v>44127</v>
      </c>
      <c r="J132" s="37"/>
      <c r="K132" s="37"/>
      <c r="L132" s="278" t="s">
        <v>287</v>
      </c>
      <c r="M132" s="37">
        <v>972</v>
      </c>
      <c r="N132" s="37"/>
      <c r="O132" s="278" t="s">
        <v>4487</v>
      </c>
      <c r="P132" s="37"/>
      <c r="Q132" s="37"/>
      <c r="R132" s="37"/>
      <c r="S132" s="37"/>
      <c r="T132" s="37"/>
      <c r="U132" s="37"/>
      <c r="V132" s="37"/>
      <c r="W132" s="37"/>
      <c r="X132" s="37"/>
      <c r="Y132" s="37"/>
      <c r="Z132" s="37"/>
      <c r="AA132" s="37"/>
      <c r="AB132" s="37"/>
      <c r="AC132" s="37"/>
      <c r="AD132" s="37"/>
      <c r="AE132" s="37"/>
      <c r="AF132" s="37"/>
      <c r="AG132" s="37"/>
      <c r="AH132" s="37"/>
      <c r="AI132" s="37"/>
      <c r="AJ132" s="37"/>
    </row>
    <row r="133" spans="1:36">
      <c r="A133" s="265">
        <v>44124</v>
      </c>
      <c r="B133" s="604" t="s">
        <v>138</v>
      </c>
      <c r="C133" s="521">
        <v>880179149</v>
      </c>
      <c r="D133" s="523"/>
      <c r="E133" s="278" t="s">
        <v>139</v>
      </c>
      <c r="F133" s="278" t="s">
        <v>140</v>
      </c>
      <c r="G133" s="278" t="s">
        <v>168</v>
      </c>
      <c r="H133" s="37"/>
      <c r="I133" s="716">
        <v>44124</v>
      </c>
      <c r="J133" s="37"/>
      <c r="K133" s="37"/>
      <c r="L133" s="278" t="s">
        <v>168</v>
      </c>
      <c r="M133" s="37">
        <v>940</v>
      </c>
      <c r="N133" s="37"/>
      <c r="O133" s="278" t="s">
        <v>4465</v>
      </c>
      <c r="P133" s="37"/>
      <c r="Q133" s="37"/>
      <c r="R133" s="37"/>
      <c r="S133" s="37"/>
      <c r="T133" s="37"/>
      <c r="U133" s="37"/>
      <c r="V133" s="37"/>
      <c r="W133" s="37"/>
      <c r="X133" s="37"/>
      <c r="Y133" s="37"/>
      <c r="Z133" s="37"/>
      <c r="AA133" s="37"/>
      <c r="AB133" s="37"/>
      <c r="AC133" s="37"/>
      <c r="AD133" s="37"/>
      <c r="AE133" s="37"/>
      <c r="AF133" s="37"/>
      <c r="AG133" s="37"/>
      <c r="AH133" s="37"/>
      <c r="AI133" s="37"/>
      <c r="AJ133" s="37"/>
    </row>
    <row r="134" spans="1:36">
      <c r="A134" s="265">
        <v>44133</v>
      </c>
      <c r="B134" s="278" t="s">
        <v>138</v>
      </c>
      <c r="C134" s="331">
        <v>880519428</v>
      </c>
      <c r="D134" s="37"/>
      <c r="E134" s="278" t="s">
        <v>152</v>
      </c>
      <c r="F134" s="278" t="s">
        <v>140</v>
      </c>
      <c r="G134" s="278" t="s">
        <v>142</v>
      </c>
      <c r="H134" s="265"/>
      <c r="I134" s="265">
        <v>44133</v>
      </c>
      <c r="J134" s="37"/>
      <c r="K134" s="37"/>
      <c r="L134" s="278" t="s">
        <v>142</v>
      </c>
      <c r="M134" s="37">
        <v>937.5</v>
      </c>
      <c r="N134" s="37"/>
      <c r="O134" s="278" t="s">
        <v>4545</v>
      </c>
      <c r="P134" s="37"/>
      <c r="Q134" s="37"/>
      <c r="R134" s="37"/>
      <c r="S134" s="37"/>
      <c r="T134" s="37"/>
      <c r="U134" s="37"/>
      <c r="V134" s="37"/>
      <c r="W134" s="37"/>
      <c r="X134" s="37"/>
      <c r="Y134" s="37"/>
      <c r="Z134" s="37"/>
      <c r="AA134" s="37"/>
      <c r="AB134" s="37"/>
      <c r="AC134" s="37"/>
      <c r="AD134" s="37"/>
      <c r="AE134" s="37"/>
      <c r="AF134" s="37"/>
      <c r="AG134" s="37"/>
      <c r="AH134" s="37"/>
      <c r="AI134" s="37"/>
      <c r="AJ134" s="37"/>
    </row>
    <row r="135" spans="1:36">
      <c r="A135" s="505">
        <v>44123</v>
      </c>
      <c r="B135" s="604" t="s">
        <v>149</v>
      </c>
      <c r="C135" s="331">
        <v>880024611</v>
      </c>
      <c r="D135" s="523"/>
      <c r="E135" s="278" t="s">
        <v>139</v>
      </c>
      <c r="F135" s="278" t="s">
        <v>100</v>
      </c>
      <c r="G135" s="278" t="s">
        <v>681</v>
      </c>
      <c r="H135" s="37"/>
      <c r="I135" s="716">
        <v>44125</v>
      </c>
      <c r="J135" s="37"/>
      <c r="K135" s="37"/>
      <c r="L135" s="278" t="s">
        <v>681</v>
      </c>
      <c r="M135" s="37">
        <v>924.64</v>
      </c>
      <c r="N135" s="37"/>
      <c r="O135" s="278" t="s">
        <v>4501</v>
      </c>
      <c r="P135" s="37"/>
      <c r="Q135" s="37"/>
      <c r="R135" s="37"/>
      <c r="S135" s="37"/>
      <c r="T135" s="37"/>
      <c r="U135" s="37"/>
      <c r="V135" s="37"/>
      <c r="W135" s="37"/>
      <c r="X135" s="37"/>
      <c r="Y135" s="37"/>
      <c r="Z135" s="37"/>
      <c r="AA135" s="37"/>
      <c r="AB135" s="37"/>
      <c r="AC135" s="37"/>
      <c r="AD135" s="37"/>
      <c r="AE135" s="37"/>
      <c r="AF135" s="37"/>
      <c r="AG135" s="37"/>
      <c r="AH135" s="37"/>
      <c r="AI135" s="37"/>
      <c r="AJ135" s="37"/>
    </row>
    <row r="136" spans="1:36">
      <c r="A136" s="265">
        <v>44137</v>
      </c>
      <c r="B136" s="604" t="s">
        <v>146</v>
      </c>
      <c r="C136" s="521">
        <v>881942374</v>
      </c>
      <c r="D136" s="263" t="s">
        <v>2985</v>
      </c>
      <c r="E136" s="278" t="s">
        <v>152</v>
      </c>
      <c r="F136" s="278" t="s">
        <v>140</v>
      </c>
      <c r="G136" s="278"/>
      <c r="H136" s="37"/>
      <c r="I136" s="754" t="s">
        <v>4546</v>
      </c>
      <c r="J136" s="265"/>
      <c r="K136" s="37"/>
      <c r="L136" s="278" t="s">
        <v>142</v>
      </c>
      <c r="M136" s="37">
        <v>873.5</v>
      </c>
      <c r="N136" s="37"/>
      <c r="O136" s="278"/>
      <c r="P136" s="37"/>
      <c r="Q136" s="37"/>
      <c r="R136" s="37"/>
      <c r="S136" s="37"/>
      <c r="T136" s="37"/>
      <c r="U136" s="37"/>
      <c r="V136" s="37"/>
      <c r="W136" s="37"/>
      <c r="X136" s="37"/>
      <c r="Y136" s="37"/>
      <c r="Z136" s="37"/>
      <c r="AA136" s="37"/>
      <c r="AB136" s="37"/>
      <c r="AC136" s="37"/>
      <c r="AD136" s="37"/>
      <c r="AE136" s="37"/>
      <c r="AF136" s="37"/>
      <c r="AG136" s="37"/>
      <c r="AH136" s="37"/>
      <c r="AI136" s="37"/>
      <c r="AJ136" s="37"/>
    </row>
    <row r="137" spans="1:36">
      <c r="A137" s="265">
        <v>44113</v>
      </c>
      <c r="B137" s="278" t="s">
        <v>178</v>
      </c>
      <c r="C137" s="37">
        <v>880765824</v>
      </c>
      <c r="D137" s="37"/>
      <c r="E137" s="278" t="s">
        <v>152</v>
      </c>
      <c r="F137" s="278" t="s">
        <v>140</v>
      </c>
      <c r="G137" s="278" t="s">
        <v>168</v>
      </c>
      <c r="H137" s="265">
        <v>44113</v>
      </c>
      <c r="I137" s="265">
        <v>44113</v>
      </c>
      <c r="J137" s="37"/>
      <c r="K137" s="37"/>
      <c r="L137" s="278" t="s">
        <v>168</v>
      </c>
      <c r="M137" s="37">
        <v>840</v>
      </c>
      <c r="N137" s="37"/>
      <c r="O137" s="278" t="s">
        <v>4493</v>
      </c>
      <c r="P137" s="37"/>
      <c r="Q137" s="37"/>
      <c r="R137" s="37"/>
      <c r="S137" s="37"/>
      <c r="T137" s="37"/>
      <c r="U137" s="37"/>
      <c r="V137" s="37"/>
      <c r="W137" s="37"/>
      <c r="X137" s="37"/>
      <c r="Y137" s="37"/>
      <c r="Z137" s="37"/>
      <c r="AA137" s="37"/>
      <c r="AB137" s="37"/>
      <c r="AC137" s="37"/>
      <c r="AD137" s="37"/>
      <c r="AE137" s="37"/>
      <c r="AF137" s="37"/>
      <c r="AG137" s="37"/>
      <c r="AH137" s="37"/>
      <c r="AI137" s="37"/>
      <c r="AJ137" s="37"/>
    </row>
    <row r="138" spans="1:36">
      <c r="A138" s="265">
        <v>44117</v>
      </c>
      <c r="B138" s="278" t="s">
        <v>149</v>
      </c>
      <c r="C138" s="37">
        <v>881335474</v>
      </c>
      <c r="D138" s="504" t="s">
        <v>4547</v>
      </c>
      <c r="E138" s="278" t="s">
        <v>139</v>
      </c>
      <c r="F138" s="278" t="s">
        <v>140</v>
      </c>
      <c r="G138" s="278" t="s">
        <v>4548</v>
      </c>
      <c r="H138" s="37"/>
      <c r="I138" s="265">
        <v>44123</v>
      </c>
      <c r="J138" s="265">
        <v>44118</v>
      </c>
      <c r="K138" s="37"/>
      <c r="L138" s="278" t="s">
        <v>4549</v>
      </c>
      <c r="M138" s="37">
        <v>837</v>
      </c>
      <c r="N138" s="37"/>
      <c r="O138" s="278" t="s">
        <v>4501</v>
      </c>
      <c r="P138" s="37"/>
      <c r="Q138" s="37"/>
      <c r="R138" s="37"/>
      <c r="S138" s="37"/>
      <c r="T138" s="37"/>
      <c r="U138" s="37"/>
      <c r="V138" s="37"/>
      <c r="W138" s="37"/>
      <c r="X138" s="37"/>
      <c r="Y138" s="37"/>
      <c r="Z138" s="37"/>
      <c r="AA138" s="37"/>
      <c r="AB138" s="37"/>
      <c r="AC138" s="37"/>
      <c r="AD138" s="37"/>
      <c r="AE138" s="37"/>
      <c r="AF138" s="37"/>
      <c r="AG138" s="37"/>
      <c r="AH138" s="37"/>
      <c r="AI138" s="37"/>
      <c r="AJ138" s="37"/>
    </row>
    <row r="139" spans="1:36">
      <c r="A139" s="265">
        <v>44137</v>
      </c>
      <c r="B139" s="604" t="s">
        <v>281</v>
      </c>
      <c r="C139" s="521">
        <v>882848380</v>
      </c>
      <c r="D139" s="263"/>
      <c r="E139" s="278" t="s">
        <v>139</v>
      </c>
      <c r="F139" s="278" t="s">
        <v>140</v>
      </c>
      <c r="G139" s="278" t="s">
        <v>142</v>
      </c>
      <c r="H139" s="265"/>
      <c r="I139" s="265">
        <v>44134</v>
      </c>
      <c r="J139" s="37"/>
      <c r="K139" s="37"/>
      <c r="L139" s="278" t="s">
        <v>142</v>
      </c>
      <c r="M139" s="37">
        <v>831</v>
      </c>
      <c r="N139" s="37"/>
      <c r="O139" s="278" t="s">
        <v>4469</v>
      </c>
      <c r="P139" s="37"/>
      <c r="Q139" s="37"/>
      <c r="R139" s="37"/>
      <c r="S139" s="37"/>
      <c r="T139" s="37"/>
      <c r="U139" s="37"/>
      <c r="V139" s="37"/>
      <c r="W139" s="37"/>
      <c r="X139" s="37"/>
      <c r="Y139" s="37"/>
      <c r="Z139" s="37"/>
      <c r="AA139" s="37"/>
      <c r="AB139" s="37"/>
      <c r="AC139" s="37"/>
      <c r="AD139" s="37"/>
      <c r="AE139" s="37"/>
      <c r="AF139" s="37"/>
      <c r="AG139" s="37"/>
      <c r="AH139" s="37"/>
      <c r="AI139" s="37"/>
      <c r="AJ139" s="37"/>
    </row>
    <row r="140" spans="1:36">
      <c r="A140" s="265">
        <v>44130</v>
      </c>
      <c r="B140" s="604" t="s">
        <v>227</v>
      </c>
      <c r="C140" s="521">
        <v>881456860</v>
      </c>
      <c r="D140" s="510" t="s">
        <v>4550</v>
      </c>
      <c r="E140" s="278" t="s">
        <v>152</v>
      </c>
      <c r="F140" s="278" t="s">
        <v>140</v>
      </c>
      <c r="G140" s="278" t="s">
        <v>142</v>
      </c>
      <c r="H140" s="265">
        <v>44124</v>
      </c>
      <c r="I140" s="716">
        <v>44130</v>
      </c>
      <c r="J140" s="37"/>
      <c r="K140" s="37"/>
      <c r="L140" s="278"/>
      <c r="M140" s="37">
        <v>824</v>
      </c>
      <c r="N140" s="37"/>
      <c r="O140" s="278" t="s">
        <v>4511</v>
      </c>
      <c r="P140" s="37"/>
      <c r="Q140" s="37"/>
      <c r="R140" s="37"/>
      <c r="S140" s="37"/>
      <c r="T140" s="37"/>
      <c r="U140" s="37"/>
      <c r="V140" s="37"/>
      <c r="W140" s="37"/>
      <c r="X140" s="37"/>
      <c r="Y140" s="37"/>
      <c r="Z140" s="37"/>
      <c r="AA140" s="37"/>
      <c r="AB140" s="37"/>
      <c r="AC140" s="37"/>
      <c r="AD140" s="37"/>
      <c r="AE140" s="37"/>
      <c r="AF140" s="37"/>
      <c r="AG140" s="37"/>
      <c r="AH140" s="37"/>
      <c r="AI140" s="37"/>
      <c r="AJ140" s="37"/>
    </row>
    <row r="141" spans="1:36">
      <c r="A141" s="265">
        <v>44118</v>
      </c>
      <c r="B141" s="278" t="s">
        <v>154</v>
      </c>
      <c r="C141" s="37">
        <v>882177758</v>
      </c>
      <c r="D141" s="523" t="s">
        <v>4551</v>
      </c>
      <c r="E141" s="278" t="s">
        <v>139</v>
      </c>
      <c r="F141" s="278" t="s">
        <v>140</v>
      </c>
      <c r="G141" s="37"/>
      <c r="H141" s="37"/>
      <c r="I141" s="265">
        <v>44118</v>
      </c>
      <c r="J141" s="37"/>
      <c r="K141" s="37"/>
      <c r="L141" s="278" t="s">
        <v>287</v>
      </c>
      <c r="M141" s="37">
        <v>810</v>
      </c>
      <c r="N141" s="37"/>
      <c r="O141" s="278" t="s">
        <v>4479</v>
      </c>
      <c r="P141" s="37"/>
      <c r="Q141" s="37"/>
      <c r="R141" s="37"/>
      <c r="S141" s="37"/>
      <c r="T141" s="37"/>
      <c r="U141" s="37"/>
      <c r="V141" s="37"/>
      <c r="W141" s="37"/>
      <c r="X141" s="37"/>
      <c r="Y141" s="37"/>
      <c r="Z141" s="37"/>
      <c r="AA141" s="37"/>
      <c r="AB141" s="37"/>
      <c r="AC141" s="37"/>
      <c r="AD141" s="37"/>
      <c r="AE141" s="37"/>
      <c r="AF141" s="37"/>
      <c r="AG141" s="37"/>
      <c r="AH141" s="37"/>
      <c r="AI141" s="37"/>
      <c r="AJ141" s="37"/>
    </row>
    <row r="142" spans="1:36" ht="30">
      <c r="A142" s="265">
        <v>44127</v>
      </c>
      <c r="B142" s="604" t="s">
        <v>175</v>
      </c>
      <c r="C142" s="675" t="s">
        <v>4552</v>
      </c>
      <c r="D142" s="263" t="s">
        <v>4553</v>
      </c>
      <c r="E142" s="278" t="s">
        <v>139</v>
      </c>
      <c r="F142" s="278" t="s">
        <v>140</v>
      </c>
      <c r="G142" s="278"/>
      <c r="H142" s="37"/>
      <c r="I142" s="716">
        <v>44127</v>
      </c>
      <c r="J142" s="37"/>
      <c r="K142" s="37"/>
      <c r="L142" s="278" t="s">
        <v>287</v>
      </c>
      <c r="M142" s="37">
        <v>810</v>
      </c>
      <c r="N142" s="37"/>
      <c r="O142" s="278" t="s">
        <v>4487</v>
      </c>
      <c r="P142" s="37"/>
      <c r="Q142" s="37"/>
      <c r="R142" s="37"/>
      <c r="S142" s="37"/>
      <c r="T142" s="37"/>
      <c r="U142" s="37"/>
      <c r="V142" s="37"/>
      <c r="W142" s="37"/>
      <c r="X142" s="37"/>
      <c r="Y142" s="37"/>
      <c r="Z142" s="37"/>
      <c r="AA142" s="37"/>
      <c r="AB142" s="37"/>
      <c r="AC142" s="37"/>
      <c r="AD142" s="37"/>
      <c r="AE142" s="37"/>
      <c r="AF142" s="37"/>
      <c r="AG142" s="37"/>
      <c r="AH142" s="37"/>
      <c r="AI142" s="37"/>
      <c r="AJ142" s="37"/>
    </row>
    <row r="143" spans="1:36">
      <c r="A143" s="84"/>
      <c r="B143" s="331" t="s">
        <v>175</v>
      </c>
      <c r="C143" s="331">
        <v>882715897</v>
      </c>
      <c r="D143" s="84"/>
      <c r="E143" s="84"/>
      <c r="F143" s="84"/>
      <c r="G143" s="84"/>
      <c r="H143" s="84"/>
      <c r="I143" s="84"/>
      <c r="J143" s="84"/>
      <c r="K143" s="84"/>
      <c r="L143" s="84"/>
      <c r="M143" s="331">
        <v>810</v>
      </c>
      <c r="N143" s="84"/>
      <c r="O143" s="84"/>
      <c r="P143" s="84"/>
      <c r="Q143" s="84"/>
      <c r="R143" s="84"/>
      <c r="S143" s="84"/>
      <c r="T143" s="84"/>
      <c r="U143" s="37"/>
      <c r="V143" s="37"/>
      <c r="W143" s="37"/>
      <c r="X143" s="37"/>
      <c r="Y143" s="37"/>
      <c r="Z143" s="37"/>
      <c r="AA143" s="37"/>
      <c r="AB143" s="37"/>
      <c r="AC143" s="37"/>
      <c r="AD143" s="37"/>
      <c r="AE143" s="37"/>
      <c r="AF143" s="37"/>
      <c r="AG143" s="37"/>
      <c r="AH143" s="37"/>
      <c r="AI143" s="37"/>
      <c r="AJ143" s="37"/>
    </row>
    <row r="144" spans="1:36">
      <c r="A144" s="265">
        <v>44119</v>
      </c>
      <c r="B144" s="278" t="s">
        <v>156</v>
      </c>
      <c r="C144" s="37">
        <v>881486826</v>
      </c>
      <c r="D144" s="37"/>
      <c r="E144" s="278" t="s">
        <v>152</v>
      </c>
      <c r="F144" s="278" t="s">
        <v>140</v>
      </c>
      <c r="G144" s="37"/>
      <c r="H144" s="37"/>
      <c r="I144" s="265">
        <v>44119</v>
      </c>
      <c r="J144" s="37"/>
      <c r="K144" s="37"/>
      <c r="L144" s="37"/>
      <c r="M144" s="37">
        <v>804.75</v>
      </c>
      <c r="N144" s="37"/>
      <c r="O144" s="37"/>
      <c r="P144" s="37"/>
      <c r="Q144" s="37"/>
      <c r="R144" s="37"/>
      <c r="S144" s="37"/>
      <c r="T144" s="37"/>
      <c r="U144" s="37"/>
      <c r="V144" s="37"/>
      <c r="W144" s="37"/>
      <c r="X144" s="37"/>
      <c r="Y144" s="37"/>
      <c r="Z144" s="37"/>
      <c r="AA144" s="37"/>
      <c r="AB144" s="37"/>
      <c r="AC144" s="37"/>
      <c r="AD144" s="37"/>
      <c r="AE144" s="37"/>
      <c r="AF144" s="37"/>
      <c r="AG144" s="37"/>
      <c r="AH144" s="37"/>
      <c r="AI144" s="37"/>
      <c r="AJ144" s="37"/>
    </row>
    <row r="145" spans="1:36">
      <c r="A145" s="265">
        <v>44125</v>
      </c>
      <c r="B145" s="604" t="s">
        <v>154</v>
      </c>
      <c r="C145" s="521">
        <v>880152667</v>
      </c>
      <c r="D145" s="523" t="s">
        <v>4554</v>
      </c>
      <c r="E145" s="278" t="s">
        <v>139</v>
      </c>
      <c r="F145" s="278" t="s">
        <v>140</v>
      </c>
      <c r="G145" s="278" t="s">
        <v>142</v>
      </c>
      <c r="H145" s="37"/>
      <c r="I145" s="716">
        <v>44125</v>
      </c>
      <c r="J145" s="37"/>
      <c r="K145" s="37"/>
      <c r="L145" s="278" t="s">
        <v>142</v>
      </c>
      <c r="M145" s="37">
        <v>797</v>
      </c>
      <c r="N145" s="37"/>
      <c r="O145" s="278" t="s">
        <v>4541</v>
      </c>
      <c r="P145" s="37"/>
      <c r="Q145" s="37"/>
      <c r="R145" s="37"/>
      <c r="S145" s="37"/>
      <c r="T145" s="37"/>
      <c r="U145" s="37"/>
      <c r="V145" s="37"/>
      <c r="W145" s="37"/>
      <c r="X145" s="37"/>
      <c r="Y145" s="37"/>
      <c r="Z145" s="37"/>
      <c r="AA145" s="37"/>
      <c r="AB145" s="37"/>
      <c r="AC145" s="37"/>
      <c r="AD145" s="37"/>
      <c r="AE145" s="37"/>
      <c r="AF145" s="37"/>
      <c r="AG145" s="37"/>
      <c r="AH145" s="37"/>
      <c r="AI145" s="37"/>
      <c r="AJ145" s="37"/>
    </row>
    <row r="146" spans="1:36">
      <c r="A146" s="265">
        <v>44114</v>
      </c>
      <c r="B146" s="278" t="s">
        <v>146</v>
      </c>
      <c r="C146" s="37">
        <v>882301854</v>
      </c>
      <c r="D146" s="504" t="s">
        <v>2953</v>
      </c>
      <c r="E146" s="278" t="s">
        <v>345</v>
      </c>
      <c r="F146" s="278" t="s">
        <v>140</v>
      </c>
      <c r="G146" s="278" t="s">
        <v>187</v>
      </c>
      <c r="H146" s="37"/>
      <c r="I146" s="505">
        <v>44125</v>
      </c>
      <c r="J146" s="265"/>
      <c r="K146" s="37"/>
      <c r="L146" s="278" t="s">
        <v>187</v>
      </c>
      <c r="M146" s="37">
        <v>794</v>
      </c>
      <c r="N146" s="37"/>
      <c r="O146" s="37"/>
      <c r="P146" s="37"/>
      <c r="Q146" s="37"/>
      <c r="R146" s="37"/>
      <c r="S146" s="37"/>
      <c r="T146" s="37"/>
      <c r="U146" s="37"/>
      <c r="V146" s="37"/>
      <c r="W146" s="37"/>
      <c r="X146" s="37"/>
      <c r="Y146" s="37"/>
      <c r="Z146" s="37"/>
      <c r="AA146" s="37"/>
      <c r="AB146" s="37"/>
      <c r="AC146" s="37"/>
      <c r="AD146" s="37"/>
      <c r="AE146" s="37"/>
      <c r="AF146" s="37"/>
      <c r="AG146" s="37"/>
      <c r="AH146" s="37"/>
      <c r="AI146" s="37"/>
      <c r="AJ146" s="37"/>
    </row>
    <row r="147" spans="1:36">
      <c r="A147" s="265">
        <v>44118</v>
      </c>
      <c r="B147" s="278" t="s">
        <v>2691</v>
      </c>
      <c r="C147" s="37">
        <v>881530739</v>
      </c>
      <c r="D147" s="523" t="s">
        <v>4555</v>
      </c>
      <c r="E147" s="278" t="s">
        <v>139</v>
      </c>
      <c r="F147" s="278" t="s">
        <v>140</v>
      </c>
      <c r="G147" s="37"/>
      <c r="H147" s="37"/>
      <c r="I147" s="265">
        <v>44118</v>
      </c>
      <c r="J147" s="37"/>
      <c r="K147" s="37"/>
      <c r="L147" s="278" t="s">
        <v>4556</v>
      </c>
      <c r="M147" s="37">
        <v>792.67</v>
      </c>
      <c r="N147" s="37"/>
      <c r="O147" s="278" t="s">
        <v>4480</v>
      </c>
      <c r="P147" s="37"/>
      <c r="Q147" s="37"/>
      <c r="R147" s="37"/>
      <c r="S147" s="37"/>
      <c r="T147" s="37"/>
      <c r="U147" s="37"/>
      <c r="V147" s="37"/>
      <c r="W147" s="37"/>
      <c r="X147" s="37"/>
      <c r="Y147" s="37"/>
      <c r="Z147" s="37"/>
      <c r="AA147" s="37"/>
      <c r="AB147" s="37"/>
      <c r="AC147" s="37"/>
      <c r="AD147" s="37"/>
      <c r="AE147" s="37"/>
      <c r="AF147" s="37"/>
      <c r="AG147" s="37"/>
      <c r="AH147" s="37"/>
      <c r="AI147" s="37"/>
      <c r="AJ147" s="37"/>
    </row>
    <row r="148" spans="1:36">
      <c r="A148" s="84"/>
      <c r="B148" s="331" t="s">
        <v>2691</v>
      </c>
      <c r="C148" s="331">
        <v>881651770</v>
      </c>
      <c r="D148" s="84"/>
      <c r="E148" s="84"/>
      <c r="F148" s="84"/>
      <c r="G148" s="84"/>
      <c r="H148" s="84"/>
      <c r="I148" s="84"/>
      <c r="J148" s="84"/>
      <c r="K148" s="84"/>
      <c r="L148" s="84"/>
      <c r="M148" s="331">
        <v>792.67</v>
      </c>
      <c r="N148" s="84"/>
      <c r="O148" s="84"/>
      <c r="P148" s="84"/>
      <c r="Q148" s="84"/>
      <c r="R148" s="84"/>
      <c r="S148" s="84"/>
      <c r="T148" s="84"/>
      <c r="U148" s="37"/>
      <c r="V148" s="37"/>
      <c r="W148" s="37"/>
      <c r="X148" s="37"/>
      <c r="Y148" s="37"/>
      <c r="Z148" s="37"/>
      <c r="AA148" s="37"/>
      <c r="AB148" s="37"/>
      <c r="AC148" s="37"/>
      <c r="AD148" s="37"/>
      <c r="AE148" s="37"/>
      <c r="AF148" s="37"/>
      <c r="AG148" s="37"/>
      <c r="AH148" s="37"/>
      <c r="AI148" s="37"/>
      <c r="AJ148" s="37"/>
    </row>
    <row r="149" spans="1:36">
      <c r="A149" s="265">
        <v>44114</v>
      </c>
      <c r="B149" s="278" t="s">
        <v>138</v>
      </c>
      <c r="C149" s="331">
        <v>881530739</v>
      </c>
      <c r="D149" s="37"/>
      <c r="E149" s="278" t="s">
        <v>139</v>
      </c>
      <c r="F149" s="278" t="s">
        <v>140</v>
      </c>
      <c r="G149" s="37"/>
      <c r="H149" s="37"/>
      <c r="I149" s="265">
        <v>44114</v>
      </c>
      <c r="J149" s="37"/>
      <c r="K149" s="37"/>
      <c r="L149" s="278" t="s">
        <v>384</v>
      </c>
      <c r="M149" s="37">
        <v>792</v>
      </c>
      <c r="N149" s="37"/>
      <c r="O149" s="278" t="s">
        <v>4557</v>
      </c>
      <c r="P149" s="37"/>
      <c r="Q149" s="37"/>
      <c r="R149" s="37"/>
      <c r="S149" s="37"/>
      <c r="T149" s="37"/>
      <c r="U149" s="37"/>
      <c r="V149" s="37"/>
      <c r="W149" s="37"/>
      <c r="X149" s="37"/>
      <c r="Y149" s="37"/>
      <c r="Z149" s="37"/>
      <c r="AA149" s="37"/>
      <c r="AB149" s="37"/>
      <c r="AC149" s="37"/>
      <c r="AD149" s="37"/>
      <c r="AE149" s="37"/>
      <c r="AF149" s="37"/>
      <c r="AG149" s="37"/>
      <c r="AH149" s="37"/>
      <c r="AI149" s="37"/>
      <c r="AJ149" s="37"/>
    </row>
    <row r="150" spans="1:36">
      <c r="A150" s="265">
        <v>44115</v>
      </c>
      <c r="B150" s="278" t="s">
        <v>138</v>
      </c>
      <c r="C150" s="331">
        <v>880519428</v>
      </c>
      <c r="D150" s="37"/>
      <c r="E150" s="278" t="s">
        <v>152</v>
      </c>
      <c r="F150" s="278" t="s">
        <v>140</v>
      </c>
      <c r="G150" s="278" t="s">
        <v>142</v>
      </c>
      <c r="H150" s="265"/>
      <c r="I150" s="265">
        <v>44125</v>
      </c>
      <c r="J150" s="37"/>
      <c r="K150" s="37"/>
      <c r="L150" s="278" t="s">
        <v>142</v>
      </c>
      <c r="M150" s="37">
        <v>787.5</v>
      </c>
      <c r="N150" s="37"/>
      <c r="O150" s="278" t="s">
        <v>4460</v>
      </c>
      <c r="P150" s="37"/>
      <c r="Q150" s="37"/>
      <c r="R150" s="37"/>
      <c r="S150" s="37"/>
      <c r="T150" s="37"/>
      <c r="U150" s="37"/>
      <c r="V150" s="37"/>
      <c r="W150" s="37"/>
      <c r="X150" s="37"/>
      <c r="Y150" s="37"/>
      <c r="Z150" s="37"/>
      <c r="AA150" s="37"/>
      <c r="AB150" s="37"/>
      <c r="AC150" s="37"/>
      <c r="AD150" s="37"/>
      <c r="AE150" s="37"/>
      <c r="AF150" s="37"/>
      <c r="AG150" s="37"/>
      <c r="AH150" s="37"/>
      <c r="AI150" s="37"/>
      <c r="AJ150" s="37"/>
    </row>
    <row r="151" spans="1:36">
      <c r="A151" s="265">
        <v>44116</v>
      </c>
      <c r="B151" s="278" t="s">
        <v>149</v>
      </c>
      <c r="C151" s="37">
        <v>882479064</v>
      </c>
      <c r="D151" s="37"/>
      <c r="E151" s="278" t="s">
        <v>152</v>
      </c>
      <c r="F151" s="278" t="s">
        <v>140</v>
      </c>
      <c r="G151" s="278" t="s">
        <v>384</v>
      </c>
      <c r="H151" s="37"/>
      <c r="I151" s="265">
        <v>44116</v>
      </c>
      <c r="J151" s="37"/>
      <c r="K151" s="37"/>
      <c r="L151" s="278" t="s">
        <v>384</v>
      </c>
      <c r="M151" s="37">
        <v>772.6</v>
      </c>
      <c r="N151" s="37"/>
      <c r="O151" s="278" t="s">
        <v>4558</v>
      </c>
      <c r="P151" s="37"/>
      <c r="Q151" s="37"/>
      <c r="R151" s="37"/>
      <c r="S151" s="37"/>
      <c r="T151" s="37"/>
      <c r="U151" s="37"/>
      <c r="V151" s="37"/>
      <c r="W151" s="37"/>
      <c r="X151" s="37"/>
      <c r="Y151" s="37"/>
      <c r="Z151" s="37"/>
      <c r="AA151" s="37"/>
      <c r="AB151" s="37"/>
      <c r="AC151" s="37"/>
      <c r="AD151" s="37"/>
      <c r="AE151" s="37"/>
      <c r="AF151" s="37"/>
      <c r="AG151" s="37"/>
      <c r="AH151" s="37"/>
      <c r="AI151" s="37"/>
      <c r="AJ151" s="37"/>
    </row>
    <row r="152" spans="1:36">
      <c r="A152" s="265">
        <v>44124</v>
      </c>
      <c r="B152" s="278" t="s">
        <v>138</v>
      </c>
      <c r="C152" s="331">
        <v>880519428</v>
      </c>
      <c r="D152" s="37"/>
      <c r="E152" s="278" t="s">
        <v>152</v>
      </c>
      <c r="F152" s="278" t="s">
        <v>140</v>
      </c>
      <c r="G152" s="278" t="s">
        <v>142</v>
      </c>
      <c r="H152" s="265"/>
      <c r="I152" s="265">
        <v>44126</v>
      </c>
      <c r="J152" s="37"/>
      <c r="K152" s="37"/>
      <c r="L152" s="278" t="s">
        <v>142</v>
      </c>
      <c r="M152" s="37">
        <v>745.5</v>
      </c>
      <c r="N152" s="37"/>
      <c r="O152" s="278" t="s">
        <v>4559</v>
      </c>
      <c r="P152" s="37"/>
      <c r="Q152" s="37"/>
      <c r="R152" s="37"/>
      <c r="S152" s="37"/>
      <c r="T152" s="37"/>
      <c r="U152" s="37"/>
      <c r="V152" s="37"/>
      <c r="W152" s="37"/>
      <c r="X152" s="37"/>
      <c r="Y152" s="37"/>
      <c r="Z152" s="37"/>
      <c r="AA152" s="37"/>
      <c r="AB152" s="37"/>
      <c r="AC152" s="37"/>
      <c r="AD152" s="37"/>
      <c r="AE152" s="37"/>
      <c r="AF152" s="37"/>
      <c r="AG152" s="37"/>
      <c r="AH152" s="37"/>
      <c r="AI152" s="37"/>
      <c r="AJ152" s="37"/>
    </row>
    <row r="153" spans="1:36">
      <c r="A153" s="265">
        <v>44132</v>
      </c>
      <c r="B153" s="604" t="s">
        <v>156</v>
      </c>
      <c r="C153" s="521">
        <v>880965956</v>
      </c>
      <c r="D153" s="263"/>
      <c r="E153" s="278" t="s">
        <v>139</v>
      </c>
      <c r="F153" s="278" t="s">
        <v>140</v>
      </c>
      <c r="G153" s="278" t="s">
        <v>148</v>
      </c>
      <c r="H153" s="265"/>
      <c r="I153" s="265">
        <v>44132</v>
      </c>
      <c r="J153" s="37"/>
      <c r="K153" s="37"/>
      <c r="L153" s="278"/>
      <c r="M153" s="37">
        <v>744.92</v>
      </c>
      <c r="N153" s="37"/>
      <c r="O153" s="278"/>
      <c r="P153" s="37"/>
      <c r="Q153" s="37"/>
      <c r="R153" s="37"/>
      <c r="S153" s="37"/>
      <c r="T153" s="37"/>
      <c r="U153" s="37"/>
      <c r="V153" s="37"/>
      <c r="W153" s="37"/>
      <c r="X153" s="37"/>
      <c r="Y153" s="37"/>
      <c r="Z153" s="37"/>
      <c r="AA153" s="37"/>
      <c r="AB153" s="37"/>
      <c r="AC153" s="37"/>
      <c r="AD153" s="37"/>
      <c r="AE153" s="37"/>
      <c r="AF153" s="37"/>
      <c r="AG153" s="37"/>
      <c r="AH153" s="37"/>
      <c r="AI153" s="37"/>
      <c r="AJ153" s="37"/>
    </row>
    <row r="154" spans="1:36">
      <c r="A154" s="265">
        <v>44114</v>
      </c>
      <c r="B154" s="278" t="s">
        <v>156</v>
      </c>
      <c r="C154" s="37">
        <v>880906909</v>
      </c>
      <c r="D154" s="510" t="s">
        <v>4560</v>
      </c>
      <c r="E154" s="278" t="s">
        <v>139</v>
      </c>
      <c r="F154" s="278" t="s">
        <v>140</v>
      </c>
      <c r="G154" s="37"/>
      <c r="H154" s="37"/>
      <c r="I154" s="265">
        <v>44114</v>
      </c>
      <c r="J154" s="37"/>
      <c r="K154" s="37"/>
      <c r="L154" s="37"/>
      <c r="M154" s="37">
        <v>730.74</v>
      </c>
      <c r="N154" s="37"/>
      <c r="O154" s="37"/>
      <c r="P154" s="37"/>
      <c r="Q154" s="37"/>
      <c r="R154" s="37"/>
      <c r="S154" s="37"/>
      <c r="T154" s="37"/>
      <c r="U154" s="37"/>
      <c r="V154" s="37"/>
      <c r="W154" s="37"/>
      <c r="X154" s="37"/>
      <c r="Y154" s="37"/>
      <c r="Z154" s="37"/>
      <c r="AA154" s="37"/>
      <c r="AB154" s="37"/>
      <c r="AC154" s="37"/>
      <c r="AD154" s="37"/>
      <c r="AE154" s="37"/>
      <c r="AF154" s="37"/>
      <c r="AG154" s="37"/>
      <c r="AH154" s="37"/>
      <c r="AI154" s="37"/>
      <c r="AJ154" s="37"/>
    </row>
    <row r="155" spans="1:36">
      <c r="A155" s="265">
        <v>44120</v>
      </c>
      <c r="B155" s="278" t="s">
        <v>157</v>
      </c>
      <c r="C155" s="331">
        <v>880002170</v>
      </c>
      <c r="D155" s="263" t="s">
        <v>4533</v>
      </c>
      <c r="E155" s="278" t="s">
        <v>139</v>
      </c>
      <c r="F155" s="278" t="s">
        <v>140</v>
      </c>
      <c r="G155" s="278" t="s">
        <v>142</v>
      </c>
      <c r="H155" s="37"/>
      <c r="I155" s="265">
        <v>44120</v>
      </c>
      <c r="J155" s="37"/>
      <c r="K155" s="37"/>
      <c r="L155" s="278" t="s">
        <v>142</v>
      </c>
      <c r="M155" s="37">
        <f>360+55+89.5+103.5+109</f>
        <v>717</v>
      </c>
      <c r="N155" s="37"/>
      <c r="O155" s="278"/>
      <c r="P155" s="37"/>
      <c r="Q155" s="37"/>
      <c r="R155" s="37"/>
      <c r="S155" s="37"/>
      <c r="T155" s="37"/>
      <c r="U155" s="37"/>
      <c r="V155" s="37"/>
      <c r="W155" s="37"/>
      <c r="X155" s="37"/>
      <c r="Y155" s="37"/>
      <c r="Z155" s="37"/>
      <c r="AA155" s="37"/>
      <c r="AB155" s="37"/>
      <c r="AC155" s="37"/>
      <c r="AD155" s="37"/>
      <c r="AE155" s="37"/>
      <c r="AF155" s="37"/>
      <c r="AG155" s="37"/>
      <c r="AH155" s="37"/>
      <c r="AI155" s="37"/>
      <c r="AJ155" s="37"/>
    </row>
    <row r="156" spans="1:36">
      <c r="A156" s="265">
        <v>44130</v>
      </c>
      <c r="B156" s="604" t="s">
        <v>281</v>
      </c>
      <c r="C156" s="521">
        <v>881099882</v>
      </c>
      <c r="D156" s="263"/>
      <c r="E156" s="278" t="s">
        <v>152</v>
      </c>
      <c r="F156" s="278" t="s">
        <v>100</v>
      </c>
      <c r="G156" s="278"/>
      <c r="H156" s="37"/>
      <c r="I156" s="716">
        <v>44135</v>
      </c>
      <c r="J156" s="37"/>
      <c r="K156" s="37"/>
      <c r="L156" s="278" t="s">
        <v>4476</v>
      </c>
      <c r="M156" s="37">
        <v>700</v>
      </c>
      <c r="N156" s="37"/>
      <c r="O156" s="278" t="s">
        <v>4561</v>
      </c>
      <c r="P156" s="37"/>
      <c r="Q156" s="37"/>
      <c r="R156" s="37"/>
      <c r="S156" s="37"/>
      <c r="T156" s="37"/>
      <c r="U156" s="37"/>
      <c r="V156" s="37"/>
      <c r="W156" s="37"/>
      <c r="X156" s="37"/>
      <c r="Y156" s="37"/>
      <c r="Z156" s="37"/>
      <c r="AA156" s="37"/>
      <c r="AB156" s="37"/>
      <c r="AC156" s="37"/>
      <c r="AD156" s="37"/>
      <c r="AE156" s="37"/>
      <c r="AF156" s="37"/>
      <c r="AG156" s="37"/>
      <c r="AH156" s="37"/>
      <c r="AI156" s="37"/>
      <c r="AJ156" s="37"/>
    </row>
    <row r="157" spans="1:36">
      <c r="A157" s="265">
        <v>44119</v>
      </c>
      <c r="B157" s="278" t="s">
        <v>281</v>
      </c>
      <c r="C157" s="37">
        <v>882860010</v>
      </c>
      <c r="D157" s="504" t="s">
        <v>4562</v>
      </c>
      <c r="E157" s="278" t="s">
        <v>152</v>
      </c>
      <c r="F157" s="278" t="s">
        <v>140</v>
      </c>
      <c r="G157" s="278" t="s">
        <v>142</v>
      </c>
      <c r="H157" s="37"/>
      <c r="I157" s="265">
        <v>44119</v>
      </c>
      <c r="J157" s="37"/>
      <c r="K157" s="37"/>
      <c r="L157" s="278" t="s">
        <v>142</v>
      </c>
      <c r="M157" s="37">
        <v>698</v>
      </c>
      <c r="N157" s="37"/>
      <c r="O157" s="278"/>
      <c r="P157" s="37"/>
      <c r="Q157" s="37"/>
      <c r="R157" s="37"/>
      <c r="S157" s="37"/>
      <c r="T157" s="37"/>
      <c r="U157" s="37"/>
      <c r="V157" s="37"/>
      <c r="W157" s="37"/>
      <c r="X157" s="37"/>
      <c r="Y157" s="37"/>
      <c r="Z157" s="37"/>
      <c r="AA157" s="37"/>
      <c r="AB157" s="37"/>
      <c r="AC157" s="37"/>
      <c r="AD157" s="37"/>
      <c r="AE157" s="37"/>
      <c r="AF157" s="37"/>
      <c r="AG157" s="37"/>
      <c r="AH157" s="37"/>
      <c r="AI157" s="37"/>
      <c r="AJ157" s="37"/>
    </row>
    <row r="158" spans="1:36">
      <c r="A158" s="265">
        <v>44130</v>
      </c>
      <c r="B158" s="604" t="s">
        <v>281</v>
      </c>
      <c r="C158" s="521">
        <v>882921796</v>
      </c>
      <c r="D158" s="263" t="s">
        <v>4563</v>
      </c>
      <c r="E158" s="278" t="s">
        <v>152</v>
      </c>
      <c r="F158" s="278" t="s">
        <v>140</v>
      </c>
      <c r="G158" s="278" t="s">
        <v>142</v>
      </c>
      <c r="H158" s="37"/>
      <c r="I158" s="716">
        <v>44130</v>
      </c>
      <c r="J158" s="37"/>
      <c r="K158" s="37"/>
      <c r="L158" s="278" t="s">
        <v>142</v>
      </c>
      <c r="M158" s="37">
        <v>698</v>
      </c>
      <c r="N158" s="37"/>
      <c r="O158" s="278"/>
      <c r="P158" s="37"/>
      <c r="Q158" s="37"/>
      <c r="R158" s="37"/>
      <c r="S158" s="37"/>
      <c r="T158" s="37"/>
      <c r="U158" s="37"/>
      <c r="V158" s="37"/>
      <c r="W158" s="37"/>
      <c r="X158" s="37"/>
      <c r="Y158" s="37"/>
      <c r="Z158" s="37"/>
      <c r="AA158" s="37"/>
      <c r="AB158" s="37"/>
      <c r="AC158" s="37"/>
      <c r="AD158" s="37"/>
      <c r="AE158" s="37"/>
      <c r="AF158" s="37"/>
      <c r="AG158" s="37"/>
      <c r="AH158" s="37"/>
      <c r="AI158" s="37"/>
      <c r="AJ158" s="37"/>
    </row>
    <row r="159" spans="1:36">
      <c r="A159" s="265">
        <v>44120</v>
      </c>
      <c r="B159" s="375" t="s">
        <v>138</v>
      </c>
      <c r="C159" s="331">
        <v>882259710</v>
      </c>
      <c r="D159" s="523"/>
      <c r="E159" s="278" t="s">
        <v>139</v>
      </c>
      <c r="F159" s="278" t="s">
        <v>140</v>
      </c>
      <c r="G159" s="278" t="s">
        <v>182</v>
      </c>
      <c r="H159" s="37"/>
      <c r="I159" s="716">
        <v>44120</v>
      </c>
      <c r="J159" s="37"/>
      <c r="K159" s="37"/>
      <c r="L159" s="278" t="s">
        <v>327</v>
      </c>
      <c r="M159" s="37">
        <v>697.51</v>
      </c>
      <c r="N159" s="37"/>
      <c r="O159" s="278" t="s">
        <v>4474</v>
      </c>
      <c r="P159" s="37"/>
      <c r="Q159" s="37"/>
      <c r="R159" s="37"/>
      <c r="S159" s="37"/>
      <c r="T159" s="37"/>
      <c r="U159" s="37"/>
      <c r="V159" s="37"/>
      <c r="W159" s="37"/>
      <c r="X159" s="37"/>
      <c r="Y159" s="37"/>
      <c r="Z159" s="37"/>
      <c r="AA159" s="37"/>
      <c r="AB159" s="37"/>
      <c r="AC159" s="37"/>
      <c r="AD159" s="37"/>
      <c r="AE159" s="37"/>
      <c r="AF159" s="37"/>
      <c r="AG159" s="37"/>
      <c r="AH159" s="37"/>
      <c r="AI159" s="37"/>
      <c r="AJ159" s="37"/>
    </row>
    <row r="160" spans="1:36">
      <c r="A160" s="265">
        <v>44114</v>
      </c>
      <c r="B160" s="278" t="s">
        <v>138</v>
      </c>
      <c r="C160" s="331">
        <v>882259710</v>
      </c>
      <c r="D160" s="37"/>
      <c r="E160" s="278" t="s">
        <v>139</v>
      </c>
      <c r="F160" s="278" t="s">
        <v>140</v>
      </c>
      <c r="G160" s="278" t="s">
        <v>294</v>
      </c>
      <c r="H160" s="37"/>
      <c r="I160" s="265">
        <v>44119</v>
      </c>
      <c r="J160" s="37"/>
      <c r="K160" s="37"/>
      <c r="L160" s="278" t="s">
        <v>294</v>
      </c>
      <c r="M160" s="37">
        <v>697.51</v>
      </c>
      <c r="N160" s="37"/>
      <c r="O160" s="278" t="s">
        <v>4564</v>
      </c>
      <c r="P160" s="37"/>
      <c r="Q160" s="37"/>
      <c r="R160" s="37"/>
      <c r="S160" s="37"/>
      <c r="T160" s="37"/>
      <c r="U160" s="37"/>
      <c r="V160" s="37"/>
      <c r="W160" s="37"/>
      <c r="X160" s="37"/>
      <c r="Y160" s="37"/>
      <c r="Z160" s="37"/>
      <c r="AA160" s="37"/>
      <c r="AB160" s="37"/>
      <c r="AC160" s="37"/>
      <c r="AD160" s="37"/>
      <c r="AE160" s="37"/>
      <c r="AF160" s="37"/>
      <c r="AG160" s="37"/>
      <c r="AH160" s="37"/>
      <c r="AI160" s="37"/>
      <c r="AJ160" s="37"/>
    </row>
    <row r="161" spans="1:36">
      <c r="A161" s="265">
        <v>44114</v>
      </c>
      <c r="B161" s="278" t="s">
        <v>154</v>
      </c>
      <c r="C161" s="431">
        <v>880434781</v>
      </c>
      <c r="D161" s="37">
        <v>7504522</v>
      </c>
      <c r="E161" s="278" t="s">
        <v>152</v>
      </c>
      <c r="F161" s="278" t="s">
        <v>140</v>
      </c>
      <c r="G161" s="278" t="s">
        <v>148</v>
      </c>
      <c r="H161" s="37"/>
      <c r="I161" s="265">
        <v>44135</v>
      </c>
      <c r="J161" s="265"/>
      <c r="K161" s="37"/>
      <c r="L161" s="278" t="s">
        <v>148</v>
      </c>
      <c r="M161" s="37">
        <v>659</v>
      </c>
      <c r="N161" s="37"/>
      <c r="O161" s="278"/>
      <c r="P161" s="37"/>
      <c r="Q161" s="37"/>
      <c r="R161" s="37"/>
      <c r="S161" s="37"/>
      <c r="T161" s="37"/>
      <c r="U161" s="37"/>
      <c r="V161" s="37"/>
      <c r="W161" s="37"/>
      <c r="X161" s="37"/>
      <c r="Y161" s="37"/>
      <c r="Z161" s="37"/>
      <c r="AA161" s="37"/>
      <c r="AB161" s="37"/>
      <c r="AC161" s="37"/>
      <c r="AD161" s="37"/>
      <c r="AE161" s="37"/>
      <c r="AF161" s="37"/>
      <c r="AG161" s="37"/>
      <c r="AH161" s="37"/>
      <c r="AI161" s="37"/>
      <c r="AJ161" s="37"/>
    </row>
    <row r="162" spans="1:36">
      <c r="A162" s="265">
        <v>44134</v>
      </c>
      <c r="B162" s="604" t="s">
        <v>157</v>
      </c>
      <c r="C162" s="521">
        <v>882609526</v>
      </c>
      <c r="D162" s="263" t="s">
        <v>4565</v>
      </c>
      <c r="E162" s="278" t="s">
        <v>139</v>
      </c>
      <c r="F162" s="278" t="s">
        <v>140</v>
      </c>
      <c r="G162" s="278" t="s">
        <v>142</v>
      </c>
      <c r="H162" s="265"/>
      <c r="I162" s="265">
        <v>44134</v>
      </c>
      <c r="J162" s="37"/>
      <c r="K162" s="37"/>
      <c r="L162" s="278" t="s">
        <v>142</v>
      </c>
      <c r="M162" s="37">
        <f>218.5+218.5+218.5</f>
        <v>655.5</v>
      </c>
      <c r="N162" s="37"/>
      <c r="O162" s="278"/>
      <c r="P162" s="37"/>
      <c r="Q162" s="37"/>
      <c r="R162" s="37"/>
      <c r="S162" s="37"/>
      <c r="T162" s="37"/>
      <c r="U162" s="37"/>
      <c r="V162" s="37"/>
      <c r="W162" s="37"/>
      <c r="X162" s="37"/>
      <c r="Y162" s="37"/>
      <c r="Z162" s="37"/>
      <c r="AA162" s="37"/>
      <c r="AB162" s="37"/>
      <c r="AC162" s="37"/>
      <c r="AD162" s="37"/>
      <c r="AE162" s="37"/>
      <c r="AF162" s="37"/>
      <c r="AG162" s="37"/>
      <c r="AH162" s="37"/>
      <c r="AI162" s="37"/>
      <c r="AJ162" s="37"/>
    </row>
    <row r="163" spans="1:36">
      <c r="A163" s="265">
        <v>44118</v>
      </c>
      <c r="B163" s="278" t="s">
        <v>175</v>
      </c>
      <c r="C163" s="37">
        <v>881269146</v>
      </c>
      <c r="D163" s="37"/>
      <c r="E163" s="278" t="s">
        <v>139</v>
      </c>
      <c r="F163" s="278" t="s">
        <v>100</v>
      </c>
      <c r="G163" s="278" t="s">
        <v>172</v>
      </c>
      <c r="H163" s="37"/>
      <c r="I163" s="265">
        <v>44118</v>
      </c>
      <c r="J163" s="37"/>
      <c r="K163" s="37"/>
      <c r="L163" s="278" t="s">
        <v>172</v>
      </c>
      <c r="M163" s="37">
        <v>650</v>
      </c>
      <c r="N163" s="37"/>
      <c r="O163" s="278" t="s">
        <v>4507</v>
      </c>
      <c r="P163" s="37"/>
      <c r="Q163" s="37"/>
      <c r="R163" s="37"/>
      <c r="S163" s="37"/>
      <c r="T163" s="37"/>
      <c r="U163" s="37"/>
      <c r="V163" s="37"/>
      <c r="W163" s="37"/>
      <c r="X163" s="37"/>
      <c r="Y163" s="37"/>
      <c r="Z163" s="37"/>
      <c r="AA163" s="37"/>
      <c r="AB163" s="37"/>
      <c r="AC163" s="37"/>
      <c r="AD163" s="37"/>
      <c r="AE163" s="37"/>
      <c r="AF163" s="37"/>
      <c r="AG163" s="37"/>
      <c r="AH163" s="37"/>
      <c r="AI163" s="37"/>
      <c r="AJ163" s="37"/>
    </row>
    <row r="164" spans="1:36">
      <c r="A164" s="265">
        <v>44134</v>
      </c>
      <c r="B164" s="604" t="s">
        <v>157</v>
      </c>
      <c r="C164" s="521">
        <v>880912036</v>
      </c>
      <c r="D164" s="263" t="s">
        <v>2792</v>
      </c>
      <c r="E164" s="278" t="s">
        <v>139</v>
      </c>
      <c r="F164" s="278" t="s">
        <v>140</v>
      </c>
      <c r="G164" s="278" t="s">
        <v>4566</v>
      </c>
      <c r="H164" s="265"/>
      <c r="I164" s="265">
        <v>44134</v>
      </c>
      <c r="J164" s="37"/>
      <c r="K164" s="37"/>
      <c r="L164" s="278" t="s">
        <v>4566</v>
      </c>
      <c r="M164" s="37">
        <v>610.4</v>
      </c>
      <c r="N164" s="37"/>
      <c r="O164" s="278"/>
      <c r="P164" s="37"/>
      <c r="Q164" s="37"/>
      <c r="R164" s="37"/>
      <c r="S164" s="37"/>
      <c r="T164" s="37"/>
      <c r="U164" s="37"/>
      <c r="V164" s="37"/>
      <c r="W164" s="37"/>
      <c r="X164" s="37"/>
      <c r="Y164" s="37"/>
      <c r="Z164" s="37"/>
      <c r="AA164" s="37"/>
      <c r="AB164" s="37"/>
      <c r="AC164" s="37"/>
      <c r="AD164" s="37"/>
      <c r="AE164" s="37"/>
      <c r="AF164" s="37"/>
      <c r="AG164" s="37"/>
      <c r="AH164" s="37"/>
      <c r="AI164" s="37"/>
      <c r="AJ164" s="37"/>
    </row>
    <row r="165" spans="1:36">
      <c r="A165" s="265">
        <v>44114</v>
      </c>
      <c r="B165" s="278" t="s">
        <v>154</v>
      </c>
      <c r="C165" s="37">
        <v>880020813</v>
      </c>
      <c r="D165" s="37">
        <v>170740299</v>
      </c>
      <c r="E165" s="278" t="s">
        <v>139</v>
      </c>
      <c r="F165" s="278" t="s">
        <v>140</v>
      </c>
      <c r="G165" s="278" t="s">
        <v>190</v>
      </c>
      <c r="H165" s="37"/>
      <c r="I165" s="265">
        <v>44126</v>
      </c>
      <c r="J165" s="265"/>
      <c r="K165" s="37"/>
      <c r="L165" s="278" t="s">
        <v>190</v>
      </c>
      <c r="M165" s="37">
        <v>600</v>
      </c>
      <c r="N165" s="37"/>
      <c r="O165" s="278"/>
      <c r="P165" s="37"/>
      <c r="Q165" s="37"/>
      <c r="R165" s="37"/>
      <c r="S165" s="37"/>
      <c r="T165" s="37"/>
      <c r="U165" s="37"/>
      <c r="V165" s="37"/>
      <c r="W165" s="37"/>
      <c r="X165" s="37"/>
      <c r="Y165" s="37"/>
      <c r="Z165" s="37"/>
      <c r="AA165" s="37"/>
      <c r="AB165" s="37"/>
      <c r="AC165" s="37"/>
      <c r="AD165" s="37"/>
      <c r="AE165" s="37"/>
      <c r="AF165" s="37"/>
      <c r="AG165" s="37"/>
      <c r="AH165" s="37"/>
      <c r="AI165" s="37"/>
      <c r="AJ165" s="37"/>
    </row>
    <row r="166" spans="1:36">
      <c r="A166" s="265">
        <v>44124</v>
      </c>
      <c r="B166" s="604" t="s">
        <v>146</v>
      </c>
      <c r="C166" s="521">
        <v>880216716</v>
      </c>
      <c r="D166" s="263" t="s">
        <v>4567</v>
      </c>
      <c r="E166" s="278" t="s">
        <v>139</v>
      </c>
      <c r="F166" s="278" t="s">
        <v>140</v>
      </c>
      <c r="G166" s="278" t="s">
        <v>190</v>
      </c>
      <c r="H166" s="37"/>
      <c r="I166" s="716">
        <v>44124</v>
      </c>
      <c r="J166" s="37"/>
      <c r="K166" s="37"/>
      <c r="L166" s="278" t="s">
        <v>190</v>
      </c>
      <c r="M166" s="37">
        <v>600</v>
      </c>
      <c r="N166" s="37"/>
      <c r="O166" s="278"/>
      <c r="P166" s="37"/>
      <c r="Q166" s="37"/>
      <c r="R166" s="37"/>
      <c r="S166" s="37"/>
      <c r="T166" s="37"/>
      <c r="U166" s="37"/>
      <c r="V166" s="37"/>
      <c r="W166" s="37"/>
      <c r="X166" s="37"/>
      <c r="Y166" s="37"/>
      <c r="Z166" s="37"/>
      <c r="AA166" s="37"/>
      <c r="AB166" s="37"/>
      <c r="AC166" s="37"/>
      <c r="AD166" s="37"/>
      <c r="AE166" s="37"/>
      <c r="AF166" s="37"/>
      <c r="AG166" s="37"/>
      <c r="AH166" s="37"/>
      <c r="AI166" s="37"/>
      <c r="AJ166" s="37"/>
    </row>
    <row r="167" spans="1:36">
      <c r="A167" s="265">
        <v>44125</v>
      </c>
      <c r="B167" s="604" t="s">
        <v>146</v>
      </c>
      <c r="C167" s="521">
        <v>880059335</v>
      </c>
      <c r="D167" s="263" t="s">
        <v>4568</v>
      </c>
      <c r="E167" s="278" t="s">
        <v>139</v>
      </c>
      <c r="F167" s="278" t="s">
        <v>140</v>
      </c>
      <c r="G167" s="278" t="s">
        <v>190</v>
      </c>
      <c r="H167" s="37"/>
      <c r="I167" s="716">
        <v>44125</v>
      </c>
      <c r="J167" s="37"/>
      <c r="K167" s="37"/>
      <c r="L167" s="278" t="s">
        <v>190</v>
      </c>
      <c r="M167" s="37">
        <v>600</v>
      </c>
      <c r="N167" s="37"/>
      <c r="O167" s="278"/>
      <c r="P167" s="37"/>
      <c r="Q167" s="37"/>
      <c r="R167" s="37"/>
      <c r="S167" s="37"/>
      <c r="T167" s="37"/>
      <c r="U167" s="37"/>
      <c r="V167" s="37"/>
      <c r="W167" s="37"/>
      <c r="X167" s="37"/>
      <c r="Y167" s="37"/>
      <c r="Z167" s="37"/>
      <c r="AA167" s="37"/>
      <c r="AB167" s="37"/>
      <c r="AC167" s="37"/>
      <c r="AD167" s="37"/>
      <c r="AE167" s="37"/>
      <c r="AF167" s="37"/>
      <c r="AG167" s="37"/>
      <c r="AH167" s="37"/>
      <c r="AI167" s="37"/>
      <c r="AJ167" s="37"/>
    </row>
    <row r="168" spans="1:36">
      <c r="A168" s="265">
        <v>44130</v>
      </c>
      <c r="B168" s="604" t="s">
        <v>194</v>
      </c>
      <c r="C168" s="521">
        <v>882743336</v>
      </c>
      <c r="D168" s="263" t="s">
        <v>4569</v>
      </c>
      <c r="E168" s="278" t="s">
        <v>139</v>
      </c>
      <c r="F168" s="278" t="s">
        <v>140</v>
      </c>
      <c r="G168" s="278" t="s">
        <v>190</v>
      </c>
      <c r="H168" s="265">
        <v>44127</v>
      </c>
      <c r="I168" s="716">
        <v>44130</v>
      </c>
      <c r="J168" s="620">
        <v>44139</v>
      </c>
      <c r="K168" s="37"/>
      <c r="L168" s="278" t="s">
        <v>294</v>
      </c>
      <c r="M168" s="37">
        <v>600</v>
      </c>
      <c r="N168" s="37"/>
      <c r="O168" s="278" t="s">
        <v>4570</v>
      </c>
      <c r="P168" s="37"/>
      <c r="Q168" s="37"/>
      <c r="R168" s="37"/>
      <c r="S168" s="37"/>
      <c r="T168" s="37"/>
      <c r="U168" s="37"/>
      <c r="V168" s="37"/>
      <c r="W168" s="37"/>
      <c r="X168" s="37"/>
      <c r="Y168" s="37"/>
      <c r="Z168" s="37"/>
      <c r="AA168" s="37"/>
      <c r="AB168" s="37"/>
      <c r="AC168" s="37"/>
      <c r="AD168" s="37"/>
      <c r="AE168" s="37"/>
      <c r="AF168" s="37"/>
      <c r="AG168" s="37"/>
      <c r="AH168" s="37"/>
      <c r="AI168" s="37"/>
      <c r="AJ168" s="37"/>
    </row>
    <row r="169" spans="1:36">
      <c r="A169" s="265"/>
      <c r="B169" s="331" t="s">
        <v>154</v>
      </c>
      <c r="C169" s="331">
        <v>880565372</v>
      </c>
      <c r="D169" s="263"/>
      <c r="E169" s="278"/>
      <c r="F169" s="278"/>
      <c r="G169" s="278"/>
      <c r="H169" s="265"/>
      <c r="I169" s="265"/>
      <c r="J169" s="37"/>
      <c r="K169" s="37"/>
      <c r="L169" s="278"/>
      <c r="M169" s="331">
        <v>588</v>
      </c>
      <c r="N169" s="37"/>
      <c r="O169" s="278"/>
      <c r="P169" s="37"/>
      <c r="Q169" s="37"/>
      <c r="R169" s="37"/>
      <c r="S169" s="37"/>
      <c r="T169" s="37"/>
      <c r="U169" s="37"/>
      <c r="V169" s="37"/>
      <c r="W169" s="37"/>
      <c r="X169" s="37"/>
      <c r="Y169" s="37"/>
      <c r="Z169" s="37"/>
      <c r="AA169" s="37"/>
      <c r="AB169" s="37"/>
      <c r="AC169" s="37"/>
      <c r="AD169" s="37"/>
      <c r="AE169" s="37"/>
      <c r="AF169" s="37"/>
      <c r="AG169" s="37"/>
      <c r="AH169" s="37"/>
      <c r="AI169" s="37"/>
      <c r="AJ169" s="37"/>
    </row>
    <row r="170" spans="1:36">
      <c r="A170" s="84"/>
      <c r="B170" s="331" t="s">
        <v>194</v>
      </c>
      <c r="C170" s="331">
        <v>881433699</v>
      </c>
      <c r="D170" s="84"/>
      <c r="E170" s="84"/>
      <c r="F170" s="84"/>
      <c r="G170" s="84"/>
      <c r="H170" s="84"/>
      <c r="I170" s="84"/>
      <c r="J170" s="84"/>
      <c r="K170" s="84"/>
      <c r="L170" s="84"/>
      <c r="M170" s="331">
        <v>588</v>
      </c>
      <c r="N170" s="84"/>
      <c r="O170" s="84"/>
      <c r="P170" s="84"/>
      <c r="Q170" s="84"/>
      <c r="R170" s="84"/>
      <c r="S170" s="84"/>
      <c r="T170" s="84"/>
      <c r="U170" s="37"/>
      <c r="V170" s="37"/>
      <c r="W170" s="37"/>
      <c r="X170" s="37"/>
      <c r="Y170" s="37"/>
      <c r="Z170" s="37"/>
      <c r="AA170" s="37"/>
      <c r="AB170" s="37"/>
      <c r="AC170" s="37"/>
      <c r="AD170" s="37"/>
      <c r="AE170" s="37"/>
      <c r="AF170" s="37"/>
      <c r="AG170" s="37"/>
      <c r="AH170" s="37"/>
      <c r="AI170" s="37"/>
      <c r="AJ170" s="37"/>
    </row>
    <row r="171" spans="1:36">
      <c r="A171" s="84"/>
      <c r="B171" s="331" t="s">
        <v>146</v>
      </c>
      <c r="C171" s="331">
        <v>881244203</v>
      </c>
      <c r="D171" s="84"/>
      <c r="E171" s="84"/>
      <c r="F171" s="84"/>
      <c r="G171" s="84"/>
      <c r="H171" s="84"/>
      <c r="I171" s="84"/>
      <c r="J171" s="84"/>
      <c r="K171" s="84"/>
      <c r="L171" s="84"/>
      <c r="M171" s="331">
        <v>587</v>
      </c>
      <c r="N171" s="84"/>
      <c r="O171" s="84"/>
      <c r="P171" s="84"/>
      <c r="Q171" s="84"/>
      <c r="R171" s="84"/>
      <c r="S171" s="84"/>
      <c r="T171" s="84"/>
      <c r="U171" s="37"/>
      <c r="V171" s="37"/>
      <c r="W171" s="37"/>
      <c r="X171" s="37"/>
      <c r="Y171" s="37"/>
      <c r="Z171" s="37"/>
      <c r="AA171" s="37"/>
      <c r="AB171" s="37"/>
      <c r="AC171" s="37"/>
      <c r="AD171" s="37"/>
      <c r="AE171" s="37"/>
      <c r="AF171" s="37"/>
      <c r="AG171" s="37"/>
      <c r="AH171" s="37"/>
      <c r="AI171" s="37"/>
      <c r="AJ171" s="37"/>
    </row>
    <row r="172" spans="1:36">
      <c r="A172" s="265">
        <v>44131</v>
      </c>
      <c r="B172" s="604" t="s">
        <v>157</v>
      </c>
      <c r="C172" s="521">
        <v>882609526</v>
      </c>
      <c r="D172" s="263" t="s">
        <v>4565</v>
      </c>
      <c r="E172" s="278" t="s">
        <v>139</v>
      </c>
      <c r="F172" s="278" t="s">
        <v>140</v>
      </c>
      <c r="G172" s="278" t="s">
        <v>142</v>
      </c>
      <c r="H172" s="265"/>
      <c r="I172" s="265">
        <v>44131</v>
      </c>
      <c r="J172" s="37"/>
      <c r="K172" s="37"/>
      <c r="L172" s="278" t="s">
        <v>142</v>
      </c>
      <c r="M172" s="37">
        <f>218.5+218.5+143.5</f>
        <v>580.5</v>
      </c>
      <c r="N172" s="37"/>
      <c r="O172" s="278"/>
      <c r="P172" s="37"/>
      <c r="Q172" s="37"/>
      <c r="R172" s="37"/>
      <c r="S172" s="37"/>
      <c r="T172" s="37"/>
      <c r="U172" s="37"/>
      <c r="V172" s="37"/>
      <c r="W172" s="37"/>
      <c r="X172" s="37"/>
      <c r="Y172" s="37"/>
      <c r="Z172" s="37"/>
      <c r="AA172" s="37"/>
      <c r="AB172" s="37"/>
      <c r="AC172" s="37"/>
      <c r="AD172" s="37"/>
      <c r="AE172" s="37"/>
      <c r="AF172" s="37"/>
      <c r="AG172" s="37"/>
      <c r="AH172" s="37"/>
      <c r="AI172" s="37"/>
      <c r="AJ172" s="37"/>
    </row>
    <row r="173" spans="1:36">
      <c r="A173" s="265">
        <v>44117</v>
      </c>
      <c r="B173" s="278" t="s">
        <v>154</v>
      </c>
      <c r="C173" s="37">
        <v>881747781</v>
      </c>
      <c r="D173" s="504" t="s">
        <v>2292</v>
      </c>
      <c r="E173" s="278" t="s">
        <v>139</v>
      </c>
      <c r="F173" s="278" t="s">
        <v>140</v>
      </c>
      <c r="G173" s="278" t="s">
        <v>287</v>
      </c>
      <c r="H173" s="37"/>
      <c r="I173" s="265">
        <v>44117</v>
      </c>
      <c r="J173" s="265">
        <v>44131</v>
      </c>
      <c r="K173" s="37"/>
      <c r="L173" s="278" t="s">
        <v>287</v>
      </c>
      <c r="M173" s="37">
        <v>580</v>
      </c>
      <c r="N173" s="37"/>
      <c r="O173" s="278" t="s">
        <v>280</v>
      </c>
      <c r="P173" s="37"/>
      <c r="Q173" s="37"/>
      <c r="R173" s="37"/>
      <c r="S173" s="37"/>
      <c r="T173" s="37"/>
      <c r="U173" s="37"/>
      <c r="V173" s="37"/>
      <c r="W173" s="37"/>
      <c r="X173" s="37"/>
      <c r="Y173" s="37"/>
      <c r="Z173" s="37"/>
      <c r="AA173" s="37"/>
      <c r="AB173" s="37"/>
      <c r="AC173" s="37"/>
      <c r="AD173" s="37"/>
      <c r="AE173" s="37"/>
      <c r="AF173" s="37"/>
      <c r="AG173" s="37"/>
      <c r="AH173" s="37"/>
      <c r="AI173" s="37"/>
      <c r="AJ173" s="37"/>
    </row>
    <row r="174" spans="1:36">
      <c r="A174" s="265">
        <v>44114</v>
      </c>
      <c r="B174" s="278" t="s">
        <v>154</v>
      </c>
      <c r="C174" s="431">
        <v>880434781</v>
      </c>
      <c r="D174" s="37">
        <v>7504522</v>
      </c>
      <c r="E174" s="278" t="s">
        <v>152</v>
      </c>
      <c r="F174" s="278" t="s">
        <v>140</v>
      </c>
      <c r="G174" s="278" t="s">
        <v>148</v>
      </c>
      <c r="H174" s="37"/>
      <c r="I174" s="265">
        <v>44118</v>
      </c>
      <c r="J174" s="265"/>
      <c r="K174" s="37"/>
      <c r="L174" s="278" t="s">
        <v>148</v>
      </c>
      <c r="M174" s="37">
        <v>563.34</v>
      </c>
      <c r="N174" s="37"/>
      <c r="O174" s="278" t="s">
        <v>4507</v>
      </c>
      <c r="P174" s="37"/>
      <c r="Q174" s="37"/>
      <c r="R174" s="37"/>
      <c r="S174" s="37"/>
      <c r="T174" s="37"/>
      <c r="U174" s="37"/>
      <c r="V174" s="37"/>
      <c r="W174" s="37"/>
      <c r="X174" s="37"/>
      <c r="Y174" s="37"/>
      <c r="Z174" s="37"/>
      <c r="AA174" s="37"/>
      <c r="AB174" s="37"/>
      <c r="AC174" s="37"/>
      <c r="AD174" s="37"/>
      <c r="AE174" s="37"/>
      <c r="AF174" s="37"/>
      <c r="AG174" s="37"/>
      <c r="AH174" s="37"/>
      <c r="AI174" s="37"/>
      <c r="AJ174" s="37"/>
    </row>
    <row r="175" spans="1:36">
      <c r="A175" s="265">
        <v>44114</v>
      </c>
      <c r="B175" s="278" t="s">
        <v>175</v>
      </c>
      <c r="C175" s="37">
        <v>880554155</v>
      </c>
      <c r="D175" s="37"/>
      <c r="E175" s="278" t="s">
        <v>139</v>
      </c>
      <c r="F175" s="278" t="s">
        <v>100</v>
      </c>
      <c r="G175" s="278" t="s">
        <v>2196</v>
      </c>
      <c r="H175" s="37"/>
      <c r="I175" s="265">
        <v>44114</v>
      </c>
      <c r="J175" s="37"/>
      <c r="K175" s="37"/>
      <c r="L175" s="278" t="s">
        <v>2196</v>
      </c>
      <c r="M175" s="37">
        <v>560</v>
      </c>
      <c r="N175" s="37"/>
      <c r="O175" s="278" t="s">
        <v>4571</v>
      </c>
      <c r="P175" s="37"/>
      <c r="Q175" s="37"/>
      <c r="R175" s="37"/>
      <c r="S175" s="37"/>
      <c r="T175" s="37"/>
      <c r="U175" s="37"/>
      <c r="V175" s="37"/>
      <c r="W175" s="37"/>
      <c r="X175" s="37"/>
      <c r="Y175" s="37"/>
      <c r="Z175" s="37"/>
      <c r="AA175" s="37"/>
      <c r="AB175" s="37"/>
      <c r="AC175" s="37"/>
      <c r="AD175" s="37"/>
      <c r="AE175" s="37"/>
      <c r="AF175" s="37"/>
      <c r="AG175" s="37"/>
      <c r="AH175" s="37"/>
      <c r="AI175" s="37"/>
      <c r="AJ175" s="37"/>
    </row>
    <row r="176" spans="1:36">
      <c r="A176" s="265">
        <v>44114</v>
      </c>
      <c r="B176" s="278" t="s">
        <v>154</v>
      </c>
      <c r="C176" s="431">
        <v>880434781</v>
      </c>
      <c r="D176" s="37">
        <v>7504522</v>
      </c>
      <c r="E176" s="278" t="s">
        <v>152</v>
      </c>
      <c r="F176" s="278" t="s">
        <v>140</v>
      </c>
      <c r="G176" s="278" t="s">
        <v>148</v>
      </c>
      <c r="H176" s="37"/>
      <c r="I176" s="265">
        <v>44127</v>
      </c>
      <c r="J176" s="265"/>
      <c r="K176" s="37"/>
      <c r="L176" s="278"/>
      <c r="M176" s="37">
        <v>556.59</v>
      </c>
      <c r="N176" s="37"/>
      <c r="O176" s="278" t="s">
        <v>4487</v>
      </c>
      <c r="P176" s="37"/>
      <c r="Q176" s="37"/>
      <c r="R176" s="37"/>
      <c r="S176" s="37"/>
      <c r="T176" s="37"/>
      <c r="U176" s="37"/>
      <c r="V176" s="37"/>
      <c r="W176" s="37"/>
      <c r="X176" s="37"/>
      <c r="Y176" s="37"/>
      <c r="Z176" s="37"/>
      <c r="AA176" s="37"/>
      <c r="AB176" s="37"/>
      <c r="AC176" s="37"/>
      <c r="AD176" s="37"/>
      <c r="AE176" s="37"/>
      <c r="AF176" s="37"/>
      <c r="AG176" s="37"/>
      <c r="AH176" s="37"/>
      <c r="AI176" s="37"/>
      <c r="AJ176" s="37"/>
    </row>
    <row r="177" spans="1:36">
      <c r="A177" s="265">
        <v>44113</v>
      </c>
      <c r="B177" s="278" t="s">
        <v>146</v>
      </c>
      <c r="C177" s="37">
        <v>882281959</v>
      </c>
      <c r="D177" s="504" t="s">
        <v>2808</v>
      </c>
      <c r="E177" s="278" t="s">
        <v>139</v>
      </c>
      <c r="F177" s="278" t="s">
        <v>100</v>
      </c>
      <c r="G177" s="37"/>
      <c r="H177" s="37"/>
      <c r="I177" s="265">
        <v>44113</v>
      </c>
      <c r="J177" s="37"/>
      <c r="K177" s="37"/>
      <c r="L177" s="278" t="s">
        <v>1223</v>
      </c>
      <c r="M177" s="37">
        <v>548.32000000000005</v>
      </c>
      <c r="N177" s="37"/>
      <c r="O177" s="618" t="s">
        <v>4514</v>
      </c>
      <c r="P177" s="37"/>
      <c r="Q177" s="37"/>
      <c r="R177" s="37"/>
      <c r="S177" s="37"/>
      <c r="T177" s="37"/>
      <c r="U177" s="37"/>
      <c r="V177" s="37"/>
      <c r="W177" s="37"/>
      <c r="X177" s="37"/>
      <c r="Y177" s="37"/>
      <c r="Z177" s="37"/>
      <c r="AA177" s="37"/>
      <c r="AB177" s="37"/>
      <c r="AC177" s="37"/>
      <c r="AD177" s="37"/>
      <c r="AE177" s="37"/>
      <c r="AF177" s="37"/>
      <c r="AG177" s="37"/>
      <c r="AH177" s="37"/>
      <c r="AI177" s="37"/>
      <c r="AJ177" s="37"/>
    </row>
    <row r="178" spans="1:36">
      <c r="A178" s="265">
        <v>44114</v>
      </c>
      <c r="B178" s="278" t="s">
        <v>154</v>
      </c>
      <c r="C178" s="431">
        <v>880434781</v>
      </c>
      <c r="D178" s="37">
        <v>7504522</v>
      </c>
      <c r="E178" s="278" t="s">
        <v>152</v>
      </c>
      <c r="F178" s="278" t="s">
        <v>140</v>
      </c>
      <c r="G178" s="278" t="s">
        <v>148</v>
      </c>
      <c r="H178" s="37"/>
      <c r="I178" s="265">
        <v>44120</v>
      </c>
      <c r="J178" s="265"/>
      <c r="K178" s="37"/>
      <c r="L178" s="278" t="s">
        <v>148</v>
      </c>
      <c r="M178" s="37">
        <v>540.66</v>
      </c>
      <c r="N178" s="37"/>
      <c r="O178" s="278" t="s">
        <v>4572</v>
      </c>
      <c r="P178" s="37"/>
      <c r="Q178" s="37"/>
      <c r="R178" s="37"/>
      <c r="S178" s="37"/>
      <c r="T178" s="37"/>
      <c r="U178" s="37"/>
      <c r="V178" s="37"/>
      <c r="W178" s="37"/>
      <c r="X178" s="37"/>
      <c r="Y178" s="37"/>
      <c r="Z178" s="37"/>
      <c r="AA178" s="37"/>
      <c r="AB178" s="37"/>
      <c r="AC178" s="37"/>
      <c r="AD178" s="37"/>
      <c r="AE178" s="37"/>
      <c r="AF178" s="37"/>
      <c r="AG178" s="37"/>
      <c r="AH178" s="37"/>
      <c r="AI178" s="37"/>
      <c r="AJ178" s="37"/>
    </row>
    <row r="179" spans="1:36">
      <c r="A179" s="265">
        <v>44132</v>
      </c>
      <c r="B179" s="604" t="s">
        <v>146</v>
      </c>
      <c r="C179" s="331">
        <v>881790970</v>
      </c>
      <c r="D179" s="263" t="s">
        <v>3008</v>
      </c>
      <c r="E179" s="278" t="s">
        <v>139</v>
      </c>
      <c r="F179" s="278" t="s">
        <v>140</v>
      </c>
      <c r="G179" s="278"/>
      <c r="H179" s="37"/>
      <c r="I179" s="265">
        <v>44132</v>
      </c>
      <c r="J179" s="37"/>
      <c r="K179" s="37"/>
      <c r="L179" s="278" t="s">
        <v>163</v>
      </c>
      <c r="M179" s="37">
        <v>540</v>
      </c>
      <c r="N179" s="37"/>
      <c r="O179" s="618" t="s">
        <v>4573</v>
      </c>
      <c r="P179" s="37"/>
      <c r="Q179" s="37"/>
      <c r="R179" s="37"/>
      <c r="S179" s="37"/>
      <c r="T179" s="37"/>
      <c r="U179" s="37"/>
      <c r="V179" s="37"/>
      <c r="W179" s="37"/>
      <c r="X179" s="37"/>
      <c r="Y179" s="37"/>
      <c r="Z179" s="37"/>
      <c r="AA179" s="37"/>
      <c r="AB179" s="37"/>
      <c r="AC179" s="37"/>
      <c r="AD179" s="37"/>
      <c r="AE179" s="37"/>
      <c r="AF179" s="37"/>
      <c r="AG179" s="37"/>
      <c r="AH179" s="37"/>
      <c r="AI179" s="37"/>
      <c r="AJ179" s="37"/>
    </row>
    <row r="180" spans="1:36">
      <c r="A180" s="265">
        <v>44117</v>
      </c>
      <c r="B180" s="278" t="s">
        <v>194</v>
      </c>
      <c r="C180" s="37">
        <v>882390848</v>
      </c>
      <c r="D180" s="504" t="s">
        <v>4574</v>
      </c>
      <c r="E180" s="278" t="s">
        <v>152</v>
      </c>
      <c r="F180" s="278" t="s">
        <v>140</v>
      </c>
      <c r="G180" s="278" t="s">
        <v>142</v>
      </c>
      <c r="H180" s="265">
        <v>44104</v>
      </c>
      <c r="I180" s="265">
        <v>44117</v>
      </c>
      <c r="J180" s="265">
        <v>44119</v>
      </c>
      <c r="K180" s="37"/>
      <c r="L180" s="278" t="s">
        <v>142</v>
      </c>
      <c r="M180" s="37">
        <v>533</v>
      </c>
      <c r="N180" s="37"/>
      <c r="O180" s="278" t="s">
        <v>4575</v>
      </c>
      <c r="P180" s="37"/>
      <c r="Q180" s="37"/>
      <c r="R180" s="37"/>
      <c r="S180" s="37"/>
      <c r="T180" s="37"/>
      <c r="U180" s="37"/>
      <c r="V180" s="37"/>
      <c r="W180" s="37"/>
      <c r="X180" s="37"/>
      <c r="Y180" s="37"/>
      <c r="Z180" s="37"/>
      <c r="AA180" s="37"/>
      <c r="AB180" s="37"/>
      <c r="AC180" s="37"/>
      <c r="AD180" s="37"/>
      <c r="AE180" s="37"/>
      <c r="AF180" s="37"/>
      <c r="AG180" s="37"/>
      <c r="AH180" s="37"/>
      <c r="AI180" s="37"/>
      <c r="AJ180" s="37"/>
    </row>
    <row r="181" spans="1:36">
      <c r="A181" s="265">
        <v>44114</v>
      </c>
      <c r="B181" s="278" t="s">
        <v>154</v>
      </c>
      <c r="C181" s="431">
        <v>880434781</v>
      </c>
      <c r="D181" s="37">
        <v>7504522</v>
      </c>
      <c r="E181" s="278" t="s">
        <v>152</v>
      </c>
      <c r="F181" s="278" t="s">
        <v>140</v>
      </c>
      <c r="G181" s="278" t="s">
        <v>148</v>
      </c>
      <c r="H181" s="37"/>
      <c r="I181" s="265">
        <v>44130</v>
      </c>
      <c r="J181" s="265"/>
      <c r="K181" s="37"/>
      <c r="L181" s="278" t="s">
        <v>148</v>
      </c>
      <c r="M181" s="37">
        <v>524.11</v>
      </c>
      <c r="N181" s="37"/>
      <c r="O181" s="278" t="s">
        <v>4576</v>
      </c>
      <c r="P181" s="37"/>
      <c r="Q181" s="37"/>
      <c r="R181" s="37"/>
      <c r="S181" s="37"/>
      <c r="T181" s="37"/>
      <c r="U181" s="37"/>
      <c r="V181" s="37"/>
      <c r="W181" s="37"/>
      <c r="X181" s="37"/>
      <c r="Y181" s="37"/>
      <c r="Z181" s="37"/>
      <c r="AA181" s="37"/>
      <c r="AB181" s="37"/>
      <c r="AC181" s="37"/>
      <c r="AD181" s="37"/>
      <c r="AE181" s="37"/>
      <c r="AF181" s="37"/>
      <c r="AG181" s="37"/>
      <c r="AH181" s="37"/>
      <c r="AI181" s="37"/>
      <c r="AJ181" s="37"/>
    </row>
    <row r="182" spans="1:36">
      <c r="A182" s="265">
        <v>44132</v>
      </c>
      <c r="B182" s="604" t="s">
        <v>154</v>
      </c>
      <c r="C182" s="521">
        <v>880222152</v>
      </c>
      <c r="D182" s="263" t="s">
        <v>2260</v>
      </c>
      <c r="E182" s="278" t="s">
        <v>139</v>
      </c>
      <c r="F182" s="278" t="s">
        <v>140</v>
      </c>
      <c r="G182" s="278"/>
      <c r="H182" s="265"/>
      <c r="I182" s="265">
        <v>44132</v>
      </c>
      <c r="J182" s="37"/>
      <c r="K182" s="37"/>
      <c r="L182" s="278" t="s">
        <v>213</v>
      </c>
      <c r="M182" s="37">
        <v>500</v>
      </c>
      <c r="N182" s="37"/>
      <c r="O182" s="278" t="s">
        <v>4466</v>
      </c>
      <c r="P182" s="37"/>
      <c r="Q182" s="37"/>
      <c r="R182" s="37"/>
      <c r="S182" s="37"/>
      <c r="T182" s="37"/>
      <c r="U182" s="37"/>
      <c r="V182" s="37"/>
      <c r="W182" s="37"/>
      <c r="X182" s="37"/>
      <c r="Y182" s="37"/>
      <c r="Z182" s="37"/>
      <c r="AA182" s="37"/>
      <c r="AB182" s="37"/>
      <c r="AC182" s="37"/>
      <c r="AD182" s="37"/>
      <c r="AE182" s="37"/>
      <c r="AF182" s="37"/>
      <c r="AG182" s="37"/>
      <c r="AH182" s="37"/>
      <c r="AI182" s="37"/>
      <c r="AJ182" s="37"/>
    </row>
    <row r="183" spans="1:36">
      <c r="A183" s="265">
        <v>44117</v>
      </c>
      <c r="B183" s="278" t="s">
        <v>194</v>
      </c>
      <c r="C183" s="37">
        <v>880514801</v>
      </c>
      <c r="D183" s="37">
        <v>553571688</v>
      </c>
      <c r="E183" s="278" t="s">
        <v>139</v>
      </c>
      <c r="F183" s="278" t="s">
        <v>100</v>
      </c>
      <c r="G183" s="278" t="s">
        <v>142</v>
      </c>
      <c r="H183" s="265">
        <v>44113</v>
      </c>
      <c r="I183" s="265">
        <v>44117</v>
      </c>
      <c r="J183" s="265">
        <v>44124</v>
      </c>
      <c r="K183" s="37"/>
      <c r="L183" s="278" t="s">
        <v>142</v>
      </c>
      <c r="M183" s="37">
        <v>498.4</v>
      </c>
      <c r="N183" s="37"/>
      <c r="O183" s="278" t="s">
        <v>4458</v>
      </c>
      <c r="P183" s="37"/>
      <c r="Q183" s="37"/>
      <c r="R183" s="37"/>
      <c r="S183" s="37"/>
      <c r="T183" s="37"/>
      <c r="U183" s="37"/>
      <c r="V183" s="37"/>
      <c r="W183" s="37"/>
      <c r="X183" s="37"/>
      <c r="Y183" s="37"/>
      <c r="Z183" s="37"/>
      <c r="AA183" s="37"/>
      <c r="AB183" s="37"/>
      <c r="AC183" s="37"/>
      <c r="AD183" s="37"/>
      <c r="AE183" s="37"/>
      <c r="AF183" s="37"/>
      <c r="AG183" s="37"/>
      <c r="AH183" s="37"/>
      <c r="AI183" s="37"/>
      <c r="AJ183" s="37"/>
    </row>
    <row r="184" spans="1:36">
      <c r="A184" s="265">
        <v>44113</v>
      </c>
      <c r="B184" s="278" t="s">
        <v>149</v>
      </c>
      <c r="C184" s="37">
        <v>880005338</v>
      </c>
      <c r="D184" s="37"/>
      <c r="E184" s="278" t="s">
        <v>139</v>
      </c>
      <c r="F184" s="278" t="s">
        <v>140</v>
      </c>
      <c r="G184" s="278" t="s">
        <v>190</v>
      </c>
      <c r="H184" s="37"/>
      <c r="I184" s="265">
        <v>44132</v>
      </c>
      <c r="J184" s="37"/>
      <c r="K184" s="37"/>
      <c r="L184" s="278" t="s">
        <v>190</v>
      </c>
      <c r="M184" s="37">
        <v>495</v>
      </c>
      <c r="N184" s="37"/>
      <c r="O184" s="278" t="s">
        <v>4466</v>
      </c>
      <c r="P184" s="37"/>
      <c r="Q184" s="37"/>
      <c r="R184" s="37"/>
      <c r="S184" s="37"/>
      <c r="T184" s="37"/>
      <c r="U184" s="37"/>
      <c r="V184" s="37"/>
      <c r="W184" s="37"/>
      <c r="X184" s="37"/>
      <c r="Y184" s="37"/>
      <c r="Z184" s="37"/>
      <c r="AA184" s="37"/>
      <c r="AB184" s="37"/>
      <c r="AC184" s="37"/>
      <c r="AD184" s="37"/>
      <c r="AE184" s="37"/>
      <c r="AF184" s="37"/>
      <c r="AG184" s="37"/>
      <c r="AH184" s="37"/>
      <c r="AI184" s="37"/>
      <c r="AJ184" s="37"/>
    </row>
    <row r="185" spans="1:36">
      <c r="A185" s="265">
        <v>44114</v>
      </c>
      <c r="B185" s="278" t="s">
        <v>154</v>
      </c>
      <c r="C185" s="37">
        <v>880020813</v>
      </c>
      <c r="D185" s="37">
        <v>170740299</v>
      </c>
      <c r="E185" s="278" t="s">
        <v>139</v>
      </c>
      <c r="F185" s="278" t="s">
        <v>140</v>
      </c>
      <c r="G185" s="278" t="s">
        <v>190</v>
      </c>
      <c r="H185" s="37"/>
      <c r="I185" s="265">
        <v>44132</v>
      </c>
      <c r="J185" s="265"/>
      <c r="K185" s="37"/>
      <c r="L185" s="278" t="s">
        <v>190</v>
      </c>
      <c r="M185" s="37">
        <v>495</v>
      </c>
      <c r="N185" s="37"/>
      <c r="O185" s="278" t="s">
        <v>4466</v>
      </c>
      <c r="P185" s="37"/>
      <c r="Q185" s="37"/>
      <c r="R185" s="37"/>
      <c r="S185" s="37"/>
      <c r="T185" s="37"/>
      <c r="U185" s="37"/>
      <c r="V185" s="37"/>
      <c r="W185" s="37"/>
      <c r="X185" s="37"/>
      <c r="Y185" s="37"/>
      <c r="Z185" s="37"/>
      <c r="AA185" s="37"/>
      <c r="AB185" s="37"/>
      <c r="AC185" s="37"/>
      <c r="AD185" s="37"/>
      <c r="AE185" s="37"/>
      <c r="AF185" s="37"/>
      <c r="AG185" s="37"/>
      <c r="AH185" s="37"/>
      <c r="AI185" s="37"/>
      <c r="AJ185" s="37"/>
    </row>
    <row r="186" spans="1:36">
      <c r="A186" s="265">
        <v>44123</v>
      </c>
      <c r="B186" s="375" t="s">
        <v>149</v>
      </c>
      <c r="C186" s="521">
        <v>882144736</v>
      </c>
      <c r="D186" s="523" t="s">
        <v>4577</v>
      </c>
      <c r="E186" s="278" t="s">
        <v>139</v>
      </c>
      <c r="F186" s="278" t="s">
        <v>140</v>
      </c>
      <c r="G186" s="278" t="s">
        <v>1010</v>
      </c>
      <c r="H186" s="37"/>
      <c r="I186" s="716">
        <v>44123</v>
      </c>
      <c r="J186" s="37"/>
      <c r="K186" s="37"/>
      <c r="L186" s="278" t="s">
        <v>1010</v>
      </c>
      <c r="M186" s="37">
        <v>488</v>
      </c>
      <c r="N186" s="37"/>
      <c r="O186" s="278" t="s">
        <v>466</v>
      </c>
      <c r="P186" s="37"/>
      <c r="Q186" s="37"/>
      <c r="R186" s="37"/>
      <c r="S186" s="37"/>
      <c r="T186" s="37"/>
      <c r="U186" s="37"/>
      <c r="V186" s="37"/>
      <c r="W186" s="37"/>
      <c r="X186" s="37"/>
      <c r="Y186" s="37"/>
      <c r="Z186" s="37"/>
      <c r="AA186" s="37"/>
      <c r="AB186" s="37"/>
      <c r="AC186" s="37"/>
      <c r="AD186" s="37"/>
      <c r="AE186" s="37"/>
      <c r="AF186" s="37"/>
      <c r="AG186" s="37"/>
      <c r="AH186" s="37"/>
      <c r="AI186" s="37"/>
      <c r="AJ186" s="37"/>
    </row>
    <row r="187" spans="1:36">
      <c r="A187" s="265">
        <v>44120</v>
      </c>
      <c r="B187" s="604" t="s">
        <v>178</v>
      </c>
      <c r="C187" s="331">
        <v>881615175</v>
      </c>
      <c r="D187" s="523"/>
      <c r="E187" s="278" t="s">
        <v>152</v>
      </c>
      <c r="F187" s="278" t="s">
        <v>140</v>
      </c>
      <c r="G187" s="278"/>
      <c r="H187" s="37"/>
      <c r="I187" s="716">
        <v>44120</v>
      </c>
      <c r="J187" s="37"/>
      <c r="K187" s="37"/>
      <c r="L187" s="278" t="s">
        <v>176</v>
      </c>
      <c r="M187" s="37">
        <v>480</v>
      </c>
      <c r="N187" s="37"/>
      <c r="O187" s="278" t="s">
        <v>4474</v>
      </c>
      <c r="P187" s="37"/>
      <c r="Q187" s="37"/>
      <c r="R187" s="37"/>
      <c r="S187" s="37"/>
      <c r="T187" s="37"/>
      <c r="U187" s="37"/>
      <c r="V187" s="37"/>
      <c r="W187" s="37"/>
      <c r="X187" s="37"/>
      <c r="Y187" s="37"/>
      <c r="Z187" s="37"/>
      <c r="AA187" s="37"/>
      <c r="AB187" s="37"/>
      <c r="AC187" s="37"/>
      <c r="AD187" s="37"/>
      <c r="AE187" s="37"/>
      <c r="AF187" s="37"/>
      <c r="AG187" s="37"/>
      <c r="AH187" s="37"/>
      <c r="AI187" s="37"/>
      <c r="AJ187" s="37"/>
    </row>
    <row r="188" spans="1:36">
      <c r="A188" s="265">
        <v>44114</v>
      </c>
      <c r="B188" s="278" t="s">
        <v>154</v>
      </c>
      <c r="C188" s="431">
        <v>880434781</v>
      </c>
      <c r="D188" s="37">
        <v>7504522</v>
      </c>
      <c r="E188" s="278" t="s">
        <v>152</v>
      </c>
      <c r="F188" s="278" t="s">
        <v>140</v>
      </c>
      <c r="G188" s="278" t="s">
        <v>148</v>
      </c>
      <c r="H188" s="37"/>
      <c r="I188" s="265">
        <v>44132</v>
      </c>
      <c r="J188" s="265"/>
      <c r="K188" s="37"/>
      <c r="L188" s="278" t="s">
        <v>148</v>
      </c>
      <c r="M188" s="37">
        <v>478</v>
      </c>
      <c r="N188" s="37"/>
      <c r="O188" s="278" t="s">
        <v>4466</v>
      </c>
      <c r="P188" s="37"/>
      <c r="Q188" s="37"/>
      <c r="R188" s="37"/>
      <c r="S188" s="37"/>
      <c r="T188" s="37"/>
      <c r="U188" s="37"/>
      <c r="V188" s="37"/>
      <c r="W188" s="37"/>
      <c r="X188" s="37"/>
      <c r="Y188" s="37"/>
      <c r="Z188" s="37"/>
      <c r="AA188" s="37"/>
      <c r="AB188" s="37"/>
      <c r="AC188" s="37"/>
      <c r="AD188" s="37"/>
      <c r="AE188" s="37"/>
      <c r="AF188" s="37"/>
      <c r="AG188" s="37"/>
      <c r="AH188" s="37"/>
      <c r="AI188" s="37"/>
      <c r="AJ188" s="37"/>
    </row>
    <row r="189" spans="1:36">
      <c r="A189" s="265">
        <v>44131</v>
      </c>
      <c r="B189" s="604" t="s">
        <v>157</v>
      </c>
      <c r="C189" s="521">
        <v>881431510</v>
      </c>
      <c r="D189" s="263" t="s">
        <v>3146</v>
      </c>
      <c r="E189" s="278" t="s">
        <v>152</v>
      </c>
      <c r="F189" s="278" t="s">
        <v>140</v>
      </c>
      <c r="G189" s="278" t="s">
        <v>200</v>
      </c>
      <c r="H189" s="265"/>
      <c r="I189" s="265">
        <v>44131</v>
      </c>
      <c r="J189" s="37"/>
      <c r="K189" s="37"/>
      <c r="L189" s="278" t="s">
        <v>200</v>
      </c>
      <c r="M189" s="37">
        <v>40</v>
      </c>
      <c r="N189" s="37"/>
      <c r="O189" s="278"/>
      <c r="P189" s="37"/>
      <c r="Q189" s="37"/>
      <c r="R189" s="37"/>
      <c r="S189" s="37"/>
      <c r="T189" s="37"/>
      <c r="U189" s="37"/>
      <c r="V189" s="37"/>
      <c r="W189" s="37"/>
      <c r="X189" s="37"/>
      <c r="Y189" s="37"/>
      <c r="Z189" s="37"/>
      <c r="AA189" s="37"/>
      <c r="AB189" s="37"/>
      <c r="AC189" s="37"/>
      <c r="AD189" s="37"/>
      <c r="AE189" s="37"/>
      <c r="AF189" s="37"/>
      <c r="AG189" s="37"/>
      <c r="AH189" s="37"/>
      <c r="AI189" s="37"/>
      <c r="AJ189" s="37"/>
    </row>
    <row r="190" spans="1:36">
      <c r="A190" s="265">
        <v>44120</v>
      </c>
      <c r="B190" s="375" t="s">
        <v>178</v>
      </c>
      <c r="C190" s="331">
        <v>882302691</v>
      </c>
      <c r="D190" s="523"/>
      <c r="E190" s="278" t="s">
        <v>139</v>
      </c>
      <c r="F190" s="278" t="s">
        <v>140</v>
      </c>
      <c r="G190" s="278" t="s">
        <v>168</v>
      </c>
      <c r="H190" s="37"/>
      <c r="I190" s="716">
        <v>44120</v>
      </c>
      <c r="J190" s="37"/>
      <c r="K190" s="37"/>
      <c r="L190" s="278" t="s">
        <v>168</v>
      </c>
      <c r="M190" s="37">
        <v>470</v>
      </c>
      <c r="N190" s="37"/>
      <c r="O190" s="278" t="s">
        <v>4474</v>
      </c>
      <c r="P190" s="37"/>
      <c r="Q190" s="37"/>
      <c r="R190" s="37"/>
      <c r="S190" s="37"/>
      <c r="T190" s="37"/>
      <c r="U190" s="37"/>
      <c r="V190" s="37"/>
      <c r="W190" s="37"/>
      <c r="X190" s="37"/>
      <c r="Y190" s="37"/>
      <c r="Z190" s="37"/>
      <c r="AA190" s="37"/>
      <c r="AB190" s="37"/>
      <c r="AC190" s="37"/>
      <c r="AD190" s="37"/>
      <c r="AE190" s="37"/>
      <c r="AF190" s="37"/>
      <c r="AG190" s="37"/>
      <c r="AH190" s="37"/>
      <c r="AI190" s="37"/>
      <c r="AJ190" s="37"/>
    </row>
    <row r="191" spans="1:36">
      <c r="A191" s="265">
        <v>44120</v>
      </c>
      <c r="B191" s="604" t="s">
        <v>146</v>
      </c>
      <c r="C191" s="331">
        <v>880031116</v>
      </c>
      <c r="D191" s="263" t="s">
        <v>4578</v>
      </c>
      <c r="E191" s="278" t="s">
        <v>139</v>
      </c>
      <c r="F191" s="278" t="s">
        <v>140</v>
      </c>
      <c r="G191" s="278" t="s">
        <v>4579</v>
      </c>
      <c r="H191" s="37"/>
      <c r="I191" s="716">
        <v>44120</v>
      </c>
      <c r="J191" s="37"/>
      <c r="K191" s="37"/>
      <c r="L191" s="278" t="s">
        <v>168</v>
      </c>
      <c r="M191" s="37">
        <v>470</v>
      </c>
      <c r="N191" s="37"/>
      <c r="O191" s="278" t="s">
        <v>280</v>
      </c>
      <c r="P191" s="37"/>
      <c r="Q191" s="37"/>
      <c r="R191" s="37"/>
      <c r="S191" s="37"/>
      <c r="T191" s="37"/>
      <c r="U191" s="37"/>
      <c r="V191" s="37"/>
      <c r="W191" s="37"/>
      <c r="X191" s="37"/>
      <c r="Y191" s="37"/>
      <c r="Z191" s="37"/>
      <c r="AA191" s="37"/>
      <c r="AB191" s="37"/>
      <c r="AC191" s="37"/>
      <c r="AD191" s="37"/>
      <c r="AE191" s="37"/>
      <c r="AF191" s="37"/>
      <c r="AG191" s="37"/>
      <c r="AH191" s="37"/>
      <c r="AI191" s="37"/>
      <c r="AJ191" s="37"/>
    </row>
    <row r="192" spans="1:36">
      <c r="A192" s="265">
        <v>44134</v>
      </c>
      <c r="B192" s="604" t="s">
        <v>146</v>
      </c>
      <c r="C192" s="331">
        <v>880031116</v>
      </c>
      <c r="D192" s="263" t="s">
        <v>4578</v>
      </c>
      <c r="E192" s="278" t="s">
        <v>139</v>
      </c>
      <c r="F192" s="278" t="s">
        <v>140</v>
      </c>
      <c r="G192" s="278" t="s">
        <v>4579</v>
      </c>
      <c r="H192" s="37"/>
      <c r="I192" s="716">
        <v>44134</v>
      </c>
      <c r="J192" s="37"/>
      <c r="K192" s="37"/>
      <c r="L192" s="278" t="s">
        <v>168</v>
      </c>
      <c r="M192" s="37">
        <v>470</v>
      </c>
      <c r="N192" s="37"/>
      <c r="O192" s="278"/>
      <c r="P192" s="37"/>
      <c r="Q192" s="37"/>
      <c r="R192" s="37"/>
      <c r="S192" s="37"/>
      <c r="T192" s="37"/>
      <c r="U192" s="37"/>
      <c r="V192" s="37"/>
      <c r="W192" s="37"/>
      <c r="X192" s="37"/>
      <c r="Y192" s="37"/>
      <c r="Z192" s="37"/>
      <c r="AA192" s="37"/>
      <c r="AB192" s="37"/>
      <c r="AC192" s="37"/>
      <c r="AD192" s="37"/>
      <c r="AE192" s="37"/>
      <c r="AF192" s="37"/>
      <c r="AG192" s="37"/>
      <c r="AH192" s="37"/>
      <c r="AI192" s="37"/>
      <c r="AJ192" s="37"/>
    </row>
    <row r="193" spans="1:36">
      <c r="A193" s="265">
        <v>44123</v>
      </c>
      <c r="B193" s="604" t="s">
        <v>175</v>
      </c>
      <c r="C193" s="521">
        <v>880215675</v>
      </c>
      <c r="D193" s="523"/>
      <c r="E193" s="278" t="s">
        <v>139</v>
      </c>
      <c r="F193" s="278" t="s">
        <v>100</v>
      </c>
      <c r="G193" s="278" t="s">
        <v>168</v>
      </c>
      <c r="H193" s="37"/>
      <c r="I193" s="716">
        <v>44123</v>
      </c>
      <c r="J193" s="37"/>
      <c r="K193" s="37"/>
      <c r="L193" s="278" t="s">
        <v>168</v>
      </c>
      <c r="M193" s="37">
        <v>470</v>
      </c>
      <c r="N193" s="37"/>
      <c r="O193" s="278" t="s">
        <v>4580</v>
      </c>
      <c r="P193" s="37"/>
      <c r="Q193" s="37"/>
      <c r="R193" s="37"/>
      <c r="S193" s="37"/>
      <c r="T193" s="37"/>
      <c r="U193" s="37"/>
      <c r="V193" s="37"/>
      <c r="W193" s="37"/>
      <c r="X193" s="37"/>
      <c r="Y193" s="37"/>
      <c r="Z193" s="37"/>
      <c r="AA193" s="37"/>
      <c r="AB193" s="37"/>
      <c r="AC193" s="37"/>
      <c r="AD193" s="37"/>
      <c r="AE193" s="37"/>
      <c r="AF193" s="37"/>
      <c r="AG193" s="37"/>
      <c r="AH193" s="37"/>
      <c r="AI193" s="37"/>
      <c r="AJ193" s="37"/>
    </row>
    <row r="194" spans="1:36">
      <c r="A194" s="265">
        <v>44125</v>
      </c>
      <c r="B194" s="604" t="s">
        <v>157</v>
      </c>
      <c r="C194" s="521">
        <v>880928232</v>
      </c>
      <c r="D194" s="263" t="s">
        <v>4581</v>
      </c>
      <c r="E194" s="278" t="s">
        <v>139</v>
      </c>
      <c r="F194" s="278" t="s">
        <v>140</v>
      </c>
      <c r="G194" s="278" t="s">
        <v>168</v>
      </c>
      <c r="H194" s="37"/>
      <c r="I194" s="716">
        <v>44125</v>
      </c>
      <c r="J194" s="37"/>
      <c r="K194" s="37"/>
      <c r="L194" s="278" t="s">
        <v>168</v>
      </c>
      <c r="M194" s="37">
        <v>470</v>
      </c>
      <c r="N194" s="37"/>
      <c r="O194" s="278"/>
      <c r="P194" s="37"/>
      <c r="Q194" s="37"/>
      <c r="R194" s="37"/>
      <c r="S194" s="37"/>
      <c r="T194" s="37"/>
      <c r="U194" s="37"/>
      <c r="V194" s="37"/>
      <c r="W194" s="37"/>
      <c r="X194" s="37"/>
      <c r="Y194" s="37"/>
      <c r="Z194" s="37"/>
      <c r="AA194" s="37"/>
      <c r="AB194" s="37"/>
      <c r="AC194" s="37"/>
      <c r="AD194" s="37"/>
      <c r="AE194" s="37"/>
      <c r="AF194" s="37"/>
      <c r="AG194" s="37"/>
      <c r="AH194" s="37"/>
      <c r="AI194" s="37"/>
      <c r="AJ194" s="37"/>
    </row>
    <row r="195" spans="1:36">
      <c r="A195" s="265">
        <v>44130</v>
      </c>
      <c r="B195" s="604" t="s">
        <v>175</v>
      </c>
      <c r="C195" s="521">
        <v>880014102</v>
      </c>
      <c r="D195" s="263"/>
      <c r="E195" s="278" t="s">
        <v>139</v>
      </c>
      <c r="F195" s="278" t="s">
        <v>140</v>
      </c>
      <c r="G195" s="278" t="s">
        <v>168</v>
      </c>
      <c r="H195" s="37"/>
      <c r="I195" s="716">
        <v>44130</v>
      </c>
      <c r="J195" s="265"/>
      <c r="K195" s="37"/>
      <c r="L195" s="278" t="s">
        <v>168</v>
      </c>
      <c r="M195" s="37">
        <v>470</v>
      </c>
      <c r="N195" s="37"/>
      <c r="O195" s="278" t="s">
        <v>4570</v>
      </c>
      <c r="P195" s="37"/>
      <c r="Q195" s="37"/>
      <c r="R195" s="37"/>
      <c r="S195" s="37"/>
      <c r="T195" s="37"/>
      <c r="U195" s="37"/>
      <c r="V195" s="37"/>
      <c r="W195" s="37"/>
      <c r="X195" s="37"/>
      <c r="Y195" s="37"/>
      <c r="Z195" s="37"/>
      <c r="AA195" s="37"/>
      <c r="AB195" s="37"/>
      <c r="AC195" s="37"/>
      <c r="AD195" s="37"/>
      <c r="AE195" s="37"/>
      <c r="AF195" s="37"/>
      <c r="AG195" s="37"/>
      <c r="AH195" s="37"/>
      <c r="AI195" s="37"/>
      <c r="AJ195" s="37"/>
    </row>
    <row r="196" spans="1:36">
      <c r="A196" s="265">
        <v>44130</v>
      </c>
      <c r="B196" s="604" t="s">
        <v>157</v>
      </c>
      <c r="C196" s="521">
        <v>880385619</v>
      </c>
      <c r="D196" s="263" t="s">
        <v>3002</v>
      </c>
      <c r="E196" s="278" t="s">
        <v>139</v>
      </c>
      <c r="F196" s="278" t="s">
        <v>140</v>
      </c>
      <c r="G196" s="278" t="s">
        <v>168</v>
      </c>
      <c r="H196" s="37"/>
      <c r="I196" s="716">
        <v>44130</v>
      </c>
      <c r="J196" s="37"/>
      <c r="K196" s="37"/>
      <c r="L196" s="278" t="s">
        <v>168</v>
      </c>
      <c r="M196" s="37">
        <v>470</v>
      </c>
      <c r="N196" s="37"/>
      <c r="O196" s="278"/>
      <c r="P196" s="37"/>
      <c r="Q196" s="37"/>
      <c r="R196" s="37"/>
      <c r="S196" s="37"/>
      <c r="T196" s="37"/>
      <c r="U196" s="37"/>
      <c r="V196" s="37"/>
      <c r="W196" s="37"/>
      <c r="X196" s="37"/>
      <c r="Y196" s="37"/>
      <c r="Z196" s="37"/>
      <c r="AA196" s="37"/>
      <c r="AB196" s="37"/>
      <c r="AC196" s="37"/>
      <c r="AD196" s="37"/>
      <c r="AE196" s="37"/>
      <c r="AF196" s="37"/>
      <c r="AG196" s="37"/>
      <c r="AH196" s="37"/>
      <c r="AI196" s="37"/>
      <c r="AJ196" s="37"/>
    </row>
    <row r="197" spans="1:36">
      <c r="A197" s="265">
        <v>44130</v>
      </c>
      <c r="B197" s="604" t="s">
        <v>154</v>
      </c>
      <c r="C197" s="521">
        <v>882854255</v>
      </c>
      <c r="D197" s="263" t="s">
        <v>4582</v>
      </c>
      <c r="E197" s="278" t="s">
        <v>139</v>
      </c>
      <c r="F197" s="278" t="s">
        <v>140</v>
      </c>
      <c r="G197" s="278" t="s">
        <v>168</v>
      </c>
      <c r="H197" s="37"/>
      <c r="I197" s="716">
        <v>44130</v>
      </c>
      <c r="J197" s="37"/>
      <c r="K197" s="37"/>
      <c r="L197" s="278" t="s">
        <v>168</v>
      </c>
      <c r="M197" s="37">
        <v>470</v>
      </c>
      <c r="N197" s="37"/>
      <c r="O197" s="278" t="s">
        <v>4511</v>
      </c>
      <c r="P197" s="37"/>
      <c r="Q197" s="37"/>
      <c r="R197" s="37"/>
      <c r="S197" s="37"/>
      <c r="T197" s="37"/>
      <c r="U197" s="37"/>
      <c r="V197" s="37"/>
      <c r="W197" s="37"/>
      <c r="X197" s="37"/>
      <c r="Y197" s="37"/>
      <c r="Z197" s="37"/>
      <c r="AA197" s="37"/>
      <c r="AB197" s="37"/>
      <c r="AC197" s="37"/>
      <c r="AD197" s="37"/>
      <c r="AE197" s="37"/>
      <c r="AF197" s="37"/>
      <c r="AG197" s="37"/>
      <c r="AH197" s="37"/>
      <c r="AI197" s="37"/>
      <c r="AJ197" s="37"/>
    </row>
    <row r="198" spans="1:36">
      <c r="A198" s="265">
        <v>44132</v>
      </c>
      <c r="B198" s="604" t="s">
        <v>194</v>
      </c>
      <c r="C198" s="521">
        <v>882853337</v>
      </c>
      <c r="D198" s="263" t="s">
        <v>4583</v>
      </c>
      <c r="E198" s="278" t="s">
        <v>139</v>
      </c>
      <c r="F198" s="278" t="s">
        <v>100</v>
      </c>
      <c r="G198" s="278" t="s">
        <v>340</v>
      </c>
      <c r="H198" s="265">
        <v>44126</v>
      </c>
      <c r="I198" s="265">
        <v>44132</v>
      </c>
      <c r="J198" s="37"/>
      <c r="K198" s="37"/>
      <c r="L198" s="278" t="s">
        <v>168</v>
      </c>
      <c r="M198" s="37">
        <v>470</v>
      </c>
      <c r="N198" s="37"/>
      <c r="O198" s="278" t="s">
        <v>4466</v>
      </c>
      <c r="P198" s="37"/>
      <c r="Q198" s="37"/>
      <c r="R198" s="37"/>
      <c r="S198" s="37"/>
      <c r="T198" s="37"/>
      <c r="U198" s="37"/>
      <c r="V198" s="37"/>
      <c r="W198" s="37"/>
      <c r="X198" s="37"/>
      <c r="Y198" s="37"/>
      <c r="Z198" s="37"/>
      <c r="AA198" s="37"/>
      <c r="AB198" s="37"/>
      <c r="AC198" s="37"/>
      <c r="AD198" s="37"/>
      <c r="AE198" s="37"/>
      <c r="AF198" s="37"/>
      <c r="AG198" s="37"/>
      <c r="AH198" s="37"/>
      <c r="AI198" s="37"/>
      <c r="AJ198" s="37"/>
    </row>
    <row r="199" spans="1:36">
      <c r="A199" s="265">
        <v>44133</v>
      </c>
      <c r="B199" s="604" t="s">
        <v>227</v>
      </c>
      <c r="C199" s="521">
        <v>880449855</v>
      </c>
      <c r="D199" s="510" t="s">
        <v>4584</v>
      </c>
      <c r="E199" s="278" t="s">
        <v>168</v>
      </c>
      <c r="F199" s="278" t="s">
        <v>140</v>
      </c>
      <c r="G199" s="278" t="s">
        <v>168</v>
      </c>
      <c r="H199" s="265">
        <v>44132</v>
      </c>
      <c r="I199" s="265">
        <v>44133</v>
      </c>
      <c r="J199" s="37"/>
      <c r="K199" s="37"/>
      <c r="L199" s="278" t="s">
        <v>168</v>
      </c>
      <c r="M199" s="37">
        <v>470</v>
      </c>
      <c r="N199" s="37"/>
      <c r="O199" s="278" t="s">
        <v>4508</v>
      </c>
      <c r="P199" s="37"/>
      <c r="Q199" s="37"/>
      <c r="R199" s="37"/>
      <c r="S199" s="37"/>
      <c r="T199" s="37"/>
      <c r="U199" s="37"/>
      <c r="V199" s="37"/>
      <c r="W199" s="37"/>
      <c r="X199" s="37"/>
      <c r="Y199" s="37"/>
      <c r="Z199" s="37"/>
      <c r="AA199" s="37"/>
      <c r="AB199" s="37"/>
      <c r="AC199" s="37"/>
      <c r="AD199" s="37"/>
      <c r="AE199" s="37"/>
      <c r="AF199" s="37"/>
      <c r="AG199" s="37"/>
      <c r="AH199" s="37"/>
      <c r="AI199" s="37"/>
      <c r="AJ199" s="37"/>
    </row>
    <row r="200" spans="1:36">
      <c r="A200" s="265">
        <v>44137</v>
      </c>
      <c r="B200" s="604" t="s">
        <v>194</v>
      </c>
      <c r="C200" s="521">
        <v>882190309</v>
      </c>
      <c r="D200" s="263" t="s">
        <v>4585</v>
      </c>
      <c r="E200" s="278" t="s">
        <v>139</v>
      </c>
      <c r="F200" s="278" t="s">
        <v>140</v>
      </c>
      <c r="G200" s="278" t="s">
        <v>168</v>
      </c>
      <c r="H200" s="265"/>
      <c r="I200" s="265">
        <v>44134</v>
      </c>
      <c r="J200" s="37"/>
      <c r="K200" s="37"/>
      <c r="L200" s="278" t="s">
        <v>168</v>
      </c>
      <c r="M200" s="37">
        <v>470</v>
      </c>
      <c r="N200" s="37"/>
      <c r="O200" s="278"/>
      <c r="P200" s="37"/>
      <c r="Q200" s="37"/>
      <c r="R200" s="37"/>
      <c r="S200" s="37"/>
      <c r="T200" s="37"/>
      <c r="U200" s="37"/>
      <c r="V200" s="37"/>
      <c r="W200" s="37"/>
      <c r="X200" s="37"/>
      <c r="Y200" s="37"/>
      <c r="Z200" s="37"/>
      <c r="AA200" s="37"/>
      <c r="AB200" s="37"/>
      <c r="AC200" s="37"/>
      <c r="AD200" s="37"/>
      <c r="AE200" s="37"/>
      <c r="AF200" s="37"/>
      <c r="AG200" s="37"/>
      <c r="AH200" s="37"/>
      <c r="AI200" s="37"/>
      <c r="AJ200" s="37"/>
    </row>
    <row r="201" spans="1:36">
      <c r="A201" s="84"/>
      <c r="B201" s="331" t="s">
        <v>2691</v>
      </c>
      <c r="C201" s="331">
        <v>881031168</v>
      </c>
      <c r="D201" s="84"/>
      <c r="E201" s="84"/>
      <c r="F201" s="84"/>
      <c r="G201" s="84"/>
      <c r="H201" s="84"/>
      <c r="I201" s="84"/>
      <c r="J201" s="84"/>
      <c r="K201" s="84"/>
      <c r="L201" s="84"/>
      <c r="M201" s="331">
        <v>470</v>
      </c>
      <c r="N201" s="84"/>
      <c r="O201" s="84"/>
      <c r="P201" s="84"/>
      <c r="Q201" s="84"/>
      <c r="R201" s="84"/>
      <c r="S201" s="84"/>
      <c r="T201" s="84"/>
      <c r="U201" s="37"/>
      <c r="V201" s="37"/>
      <c r="W201" s="37"/>
      <c r="X201" s="37"/>
      <c r="Y201" s="37"/>
      <c r="Z201" s="37"/>
      <c r="AA201" s="37"/>
      <c r="AB201" s="37"/>
      <c r="AC201" s="37"/>
      <c r="AD201" s="37"/>
      <c r="AE201" s="37"/>
      <c r="AF201" s="37"/>
      <c r="AG201" s="37"/>
      <c r="AH201" s="37"/>
      <c r="AI201" s="37"/>
      <c r="AJ201" s="37"/>
    </row>
    <row r="202" spans="1:36">
      <c r="A202" s="505">
        <v>44114</v>
      </c>
      <c r="B202" s="278" t="s">
        <v>154</v>
      </c>
      <c r="C202" s="37">
        <v>882090815</v>
      </c>
      <c r="D202" s="504" t="s">
        <v>4586</v>
      </c>
      <c r="E202" s="278" t="s">
        <v>139</v>
      </c>
      <c r="F202" s="278" t="s">
        <v>140</v>
      </c>
      <c r="G202" s="37"/>
      <c r="H202" s="37"/>
      <c r="I202" s="265">
        <v>44114</v>
      </c>
      <c r="J202" s="37"/>
      <c r="K202" s="37"/>
      <c r="L202" s="278" t="s">
        <v>181</v>
      </c>
      <c r="M202" s="37">
        <v>465.48</v>
      </c>
      <c r="N202" s="37"/>
      <c r="O202" s="278" t="s">
        <v>4587</v>
      </c>
      <c r="P202" s="37"/>
      <c r="Q202" s="37"/>
      <c r="R202" s="37"/>
      <c r="S202" s="37"/>
      <c r="T202" s="37"/>
      <c r="U202" s="37"/>
      <c r="V202" s="37"/>
      <c r="W202" s="37"/>
      <c r="X202" s="37"/>
      <c r="Y202" s="37"/>
      <c r="Z202" s="37"/>
      <c r="AA202" s="37"/>
      <c r="AB202" s="37"/>
      <c r="AC202" s="37"/>
      <c r="AD202" s="37"/>
      <c r="AE202" s="37"/>
      <c r="AF202" s="37"/>
      <c r="AG202" s="37"/>
      <c r="AH202" s="37"/>
      <c r="AI202" s="37"/>
      <c r="AJ202" s="37"/>
    </row>
    <row r="203" spans="1:36">
      <c r="A203" s="265">
        <v>44137</v>
      </c>
      <c r="B203" s="604" t="s">
        <v>149</v>
      </c>
      <c r="C203" s="521">
        <v>880204158</v>
      </c>
      <c r="D203" s="263" t="s">
        <v>4588</v>
      </c>
      <c r="E203" s="278" t="s">
        <v>139</v>
      </c>
      <c r="F203" s="278" t="s">
        <v>140</v>
      </c>
      <c r="G203" s="278" t="s">
        <v>142</v>
      </c>
      <c r="H203" s="265"/>
      <c r="I203" s="265">
        <v>44135</v>
      </c>
      <c r="J203" s="37"/>
      <c r="K203" s="37"/>
      <c r="L203" s="278" t="s">
        <v>142</v>
      </c>
      <c r="M203" s="37">
        <v>465</v>
      </c>
      <c r="N203" s="37"/>
      <c r="O203" s="278"/>
      <c r="P203" s="37"/>
      <c r="Q203" s="37"/>
      <c r="R203" s="37"/>
      <c r="S203" s="37"/>
      <c r="T203" s="37"/>
      <c r="U203" s="37"/>
      <c r="V203" s="37"/>
      <c r="W203" s="37"/>
      <c r="X203" s="37"/>
      <c r="Y203" s="37"/>
      <c r="Z203" s="37"/>
      <c r="AA203" s="37"/>
      <c r="AB203" s="37"/>
      <c r="AC203" s="37"/>
      <c r="AD203" s="37"/>
      <c r="AE203" s="37"/>
      <c r="AF203" s="37"/>
      <c r="AG203" s="37"/>
      <c r="AH203" s="37"/>
      <c r="AI203" s="37"/>
      <c r="AJ203" s="37"/>
    </row>
    <row r="204" spans="1:36">
      <c r="A204" s="265">
        <v>44126</v>
      </c>
      <c r="B204" s="604" t="s">
        <v>154</v>
      </c>
      <c r="C204" s="521">
        <v>881635545</v>
      </c>
      <c r="D204" s="523" t="s">
        <v>4589</v>
      </c>
      <c r="E204" s="278" t="s">
        <v>152</v>
      </c>
      <c r="F204" s="278" t="s">
        <v>181</v>
      </c>
      <c r="G204" s="278"/>
      <c r="H204" s="37"/>
      <c r="I204" s="716">
        <v>44126</v>
      </c>
      <c r="J204" s="37"/>
      <c r="K204" s="37"/>
      <c r="L204" s="278" t="s">
        <v>181</v>
      </c>
      <c r="M204" s="37">
        <v>454.48</v>
      </c>
      <c r="N204" s="37"/>
      <c r="O204" s="278" t="s">
        <v>4460</v>
      </c>
      <c r="P204" s="37"/>
      <c r="Q204" s="37"/>
      <c r="R204" s="37"/>
      <c r="S204" s="37"/>
      <c r="T204" s="37"/>
      <c r="U204" s="37"/>
      <c r="V204" s="37"/>
      <c r="W204" s="37"/>
      <c r="X204" s="37"/>
      <c r="Y204" s="37"/>
      <c r="Z204" s="37"/>
      <c r="AA204" s="37"/>
      <c r="AB204" s="37"/>
      <c r="AC204" s="37"/>
      <c r="AD204" s="37"/>
      <c r="AE204" s="37"/>
      <c r="AF204" s="37"/>
      <c r="AG204" s="37"/>
      <c r="AH204" s="37"/>
      <c r="AI204" s="37"/>
      <c r="AJ204" s="37"/>
    </row>
    <row r="205" spans="1:36">
      <c r="A205" s="265">
        <v>44114</v>
      </c>
      <c r="B205" s="278" t="s">
        <v>178</v>
      </c>
      <c r="C205" s="331">
        <v>880842753</v>
      </c>
      <c r="D205" s="37"/>
      <c r="E205" s="278" t="s">
        <v>139</v>
      </c>
      <c r="F205" s="278" t="s">
        <v>140</v>
      </c>
      <c r="G205" s="278" t="s">
        <v>142</v>
      </c>
      <c r="H205" s="37"/>
      <c r="I205" s="265">
        <v>44114</v>
      </c>
      <c r="J205" s="37"/>
      <c r="K205" s="37"/>
      <c r="L205" s="278" t="s">
        <v>142</v>
      </c>
      <c r="M205" s="37">
        <v>454</v>
      </c>
      <c r="N205" s="37"/>
      <c r="O205" s="618" t="s">
        <v>4479</v>
      </c>
      <c r="P205" s="37"/>
      <c r="Q205" s="37"/>
      <c r="R205" s="37"/>
      <c r="S205" s="37"/>
      <c r="T205" s="37"/>
      <c r="U205" s="37"/>
      <c r="V205" s="37"/>
      <c r="W205" s="37"/>
      <c r="X205" s="37"/>
      <c r="Y205" s="37"/>
      <c r="Z205" s="37"/>
      <c r="AA205" s="37"/>
      <c r="AB205" s="37"/>
      <c r="AC205" s="37"/>
      <c r="AD205" s="37"/>
      <c r="AE205" s="37"/>
      <c r="AF205" s="37"/>
      <c r="AG205" s="37"/>
      <c r="AH205" s="37"/>
      <c r="AI205" s="37"/>
      <c r="AJ205" s="37"/>
    </row>
    <row r="206" spans="1:36">
      <c r="A206" s="265">
        <v>44130</v>
      </c>
      <c r="B206" s="604" t="s">
        <v>146</v>
      </c>
      <c r="C206" s="521">
        <v>882016943</v>
      </c>
      <c r="D206" s="263" t="s">
        <v>4590</v>
      </c>
      <c r="E206" s="278" t="s">
        <v>139</v>
      </c>
      <c r="F206" s="278" t="s">
        <v>150</v>
      </c>
      <c r="G206" s="278"/>
      <c r="H206" s="37"/>
      <c r="I206" s="716">
        <v>44132</v>
      </c>
      <c r="J206" s="37"/>
      <c r="K206" s="37"/>
      <c r="L206" s="278" t="s">
        <v>233</v>
      </c>
      <c r="M206" s="37">
        <v>445.8</v>
      </c>
      <c r="N206" s="37"/>
      <c r="O206" s="618" t="s">
        <v>4591</v>
      </c>
      <c r="P206" s="37"/>
      <c r="Q206" s="265">
        <v>44130</v>
      </c>
      <c r="R206" s="37">
        <v>3036.6</v>
      </c>
      <c r="S206" s="37"/>
      <c r="T206" s="37"/>
      <c r="U206" s="37"/>
      <c r="V206" s="37"/>
      <c r="W206" s="37"/>
      <c r="X206" s="37"/>
      <c r="Y206" s="37"/>
      <c r="Z206" s="37"/>
      <c r="AA206" s="37"/>
      <c r="AB206" s="37"/>
      <c r="AC206" s="37"/>
      <c r="AD206" s="37"/>
      <c r="AE206" s="37"/>
      <c r="AF206" s="37"/>
      <c r="AG206" s="37"/>
      <c r="AH206" s="37"/>
      <c r="AI206" s="37"/>
      <c r="AJ206" s="37"/>
    </row>
    <row r="207" spans="1:36">
      <c r="A207" s="265">
        <v>44123</v>
      </c>
      <c r="B207" s="604" t="s">
        <v>194</v>
      </c>
      <c r="C207" s="521">
        <v>881352797</v>
      </c>
      <c r="D207" s="263" t="s">
        <v>3034</v>
      </c>
      <c r="E207" s="278" t="s">
        <v>152</v>
      </c>
      <c r="F207" s="278" t="s">
        <v>140</v>
      </c>
      <c r="G207" s="278" t="s">
        <v>142</v>
      </c>
      <c r="H207" s="265">
        <v>44119</v>
      </c>
      <c r="I207" s="716">
        <v>44123</v>
      </c>
      <c r="J207" s="265">
        <v>44134</v>
      </c>
      <c r="K207" s="37"/>
      <c r="L207" s="278" t="s">
        <v>142</v>
      </c>
      <c r="M207" s="37">
        <v>439</v>
      </c>
      <c r="N207" s="37"/>
      <c r="O207" s="278" t="s">
        <v>4474</v>
      </c>
      <c r="P207" s="37"/>
      <c r="Q207" s="37"/>
      <c r="R207" s="37"/>
      <c r="S207" s="37"/>
      <c r="T207" s="37"/>
      <c r="U207" s="37"/>
      <c r="V207" s="37"/>
      <c r="W207" s="37"/>
      <c r="X207" s="37"/>
      <c r="Y207" s="37"/>
      <c r="Z207" s="37"/>
      <c r="AA207" s="37"/>
      <c r="AB207" s="37"/>
      <c r="AC207" s="37"/>
      <c r="AD207" s="37"/>
      <c r="AE207" s="37"/>
      <c r="AF207" s="37"/>
      <c r="AG207" s="37"/>
      <c r="AH207" s="37"/>
      <c r="AI207" s="37"/>
      <c r="AJ207" s="37"/>
    </row>
    <row r="208" spans="1:36">
      <c r="A208" s="265">
        <v>44133</v>
      </c>
      <c r="B208" s="604" t="s">
        <v>194</v>
      </c>
      <c r="C208" s="521">
        <v>882132944</v>
      </c>
      <c r="D208" s="263" t="s">
        <v>4592</v>
      </c>
      <c r="E208" s="278" t="s">
        <v>139</v>
      </c>
      <c r="F208" s="278" t="s">
        <v>140</v>
      </c>
      <c r="G208" s="278" t="s">
        <v>142</v>
      </c>
      <c r="H208" s="265"/>
      <c r="I208" s="265">
        <v>44133</v>
      </c>
      <c r="J208" s="37"/>
      <c r="K208" s="37"/>
      <c r="L208" s="278" t="s">
        <v>233</v>
      </c>
      <c r="M208" s="37">
        <v>430</v>
      </c>
      <c r="N208" s="37"/>
      <c r="O208" s="278" t="s">
        <v>4508</v>
      </c>
      <c r="P208" s="37"/>
      <c r="Q208" s="37"/>
      <c r="R208" s="37"/>
      <c r="S208" s="37"/>
      <c r="T208" s="37"/>
      <c r="U208" s="37"/>
      <c r="V208" s="37"/>
      <c r="W208" s="37"/>
      <c r="X208" s="37"/>
      <c r="Y208" s="37"/>
      <c r="Z208" s="37"/>
      <c r="AA208" s="37"/>
      <c r="AB208" s="37"/>
      <c r="AC208" s="37"/>
      <c r="AD208" s="37"/>
      <c r="AE208" s="37"/>
      <c r="AF208" s="37"/>
      <c r="AG208" s="37"/>
      <c r="AH208" s="37"/>
      <c r="AI208" s="37"/>
      <c r="AJ208" s="37"/>
    </row>
    <row r="209" spans="1:36">
      <c r="A209" s="265">
        <v>44131</v>
      </c>
      <c r="B209" s="604" t="s">
        <v>194</v>
      </c>
      <c r="C209" s="521">
        <v>882455320</v>
      </c>
      <c r="D209" s="263" t="s">
        <v>4593</v>
      </c>
      <c r="E209" s="278" t="s">
        <v>152</v>
      </c>
      <c r="F209" s="278" t="s">
        <v>140</v>
      </c>
      <c r="G209" s="278" t="s">
        <v>1730</v>
      </c>
      <c r="H209" s="265">
        <v>44130</v>
      </c>
      <c r="I209" s="265">
        <v>44131</v>
      </c>
      <c r="J209" s="37"/>
      <c r="K209" s="37"/>
      <c r="L209" s="278" t="s">
        <v>1730</v>
      </c>
      <c r="M209" s="37">
        <v>426</v>
      </c>
      <c r="N209" s="37"/>
      <c r="O209" s="278" t="s">
        <v>4591</v>
      </c>
      <c r="P209" s="37"/>
      <c r="Q209" s="37"/>
      <c r="R209" s="37"/>
      <c r="S209" s="37"/>
      <c r="T209" s="37"/>
      <c r="U209" s="37"/>
      <c r="V209" s="37"/>
      <c r="W209" s="37"/>
      <c r="X209" s="37"/>
      <c r="Y209" s="37"/>
      <c r="Z209" s="37"/>
      <c r="AA209" s="37"/>
      <c r="AB209" s="37"/>
      <c r="AC209" s="37"/>
      <c r="AD209" s="37"/>
      <c r="AE209" s="37"/>
      <c r="AF209" s="37"/>
      <c r="AG209" s="37"/>
      <c r="AH209" s="37"/>
      <c r="AI209" s="37"/>
      <c r="AJ209" s="37"/>
    </row>
    <row r="210" spans="1:36">
      <c r="A210" s="265">
        <v>44117</v>
      </c>
      <c r="B210" s="278" t="s">
        <v>175</v>
      </c>
      <c r="C210" s="37">
        <v>880023992</v>
      </c>
      <c r="D210" s="37"/>
      <c r="E210" s="278" t="s">
        <v>152</v>
      </c>
      <c r="F210" s="278" t="s">
        <v>140</v>
      </c>
      <c r="G210" s="278" t="s">
        <v>142</v>
      </c>
      <c r="H210" s="37"/>
      <c r="I210" s="265">
        <v>44117</v>
      </c>
      <c r="J210" s="37"/>
      <c r="K210" s="37"/>
      <c r="L210" s="278" t="s">
        <v>142</v>
      </c>
      <c r="M210" s="37">
        <v>425.56</v>
      </c>
      <c r="N210" s="37"/>
      <c r="O210" s="278" t="s">
        <v>4458</v>
      </c>
      <c r="P210" s="37"/>
      <c r="Q210" s="37"/>
      <c r="R210" s="37"/>
      <c r="S210" s="37"/>
      <c r="T210" s="37"/>
      <c r="U210" s="37"/>
      <c r="V210" s="37"/>
      <c r="W210" s="37"/>
      <c r="X210" s="37"/>
      <c r="Y210" s="37"/>
      <c r="Z210" s="37"/>
      <c r="AA210" s="37"/>
      <c r="AB210" s="37"/>
      <c r="AC210" s="37"/>
      <c r="AD210" s="37"/>
      <c r="AE210" s="37"/>
      <c r="AF210" s="37"/>
      <c r="AG210" s="37"/>
      <c r="AH210" s="37"/>
      <c r="AI210" s="37"/>
      <c r="AJ210" s="37"/>
    </row>
    <row r="211" spans="1:36">
      <c r="A211" s="265">
        <v>44116</v>
      </c>
      <c r="B211" s="278" t="s">
        <v>178</v>
      </c>
      <c r="C211" s="37">
        <v>880076358</v>
      </c>
      <c r="D211" s="37"/>
      <c r="E211" s="278" t="s">
        <v>139</v>
      </c>
      <c r="F211" s="278" t="s">
        <v>140</v>
      </c>
      <c r="G211" s="278" t="s">
        <v>168</v>
      </c>
      <c r="H211" s="37"/>
      <c r="I211" s="265">
        <v>44116</v>
      </c>
      <c r="J211" s="37"/>
      <c r="K211" s="37"/>
      <c r="L211" s="278" t="s">
        <v>168</v>
      </c>
      <c r="M211" s="37">
        <v>420</v>
      </c>
      <c r="N211" s="37"/>
      <c r="O211" s="37"/>
      <c r="P211" s="37"/>
      <c r="Q211" s="37"/>
      <c r="R211" s="37"/>
      <c r="S211" s="37"/>
      <c r="T211" s="37"/>
      <c r="U211" s="37"/>
      <c r="V211" s="37"/>
      <c r="W211" s="37"/>
      <c r="X211" s="37"/>
      <c r="Y211" s="37"/>
      <c r="Z211" s="37"/>
      <c r="AA211" s="37"/>
      <c r="AB211" s="37"/>
      <c r="AC211" s="37"/>
      <c r="AD211" s="37"/>
      <c r="AE211" s="37"/>
      <c r="AF211" s="37"/>
      <c r="AG211" s="37"/>
      <c r="AH211" s="37"/>
      <c r="AI211" s="37"/>
      <c r="AJ211" s="37"/>
    </row>
    <row r="212" spans="1:36">
      <c r="A212" s="265">
        <v>44117</v>
      </c>
      <c r="B212" s="278" t="s">
        <v>157</v>
      </c>
      <c r="C212" s="37">
        <v>880385619</v>
      </c>
      <c r="D212" s="504" t="s">
        <v>3002</v>
      </c>
      <c r="E212" s="278" t="s">
        <v>139</v>
      </c>
      <c r="F212" s="278" t="s">
        <v>140</v>
      </c>
      <c r="G212" s="278" t="s">
        <v>168</v>
      </c>
      <c r="H212" s="37"/>
      <c r="I212" s="265">
        <v>44117</v>
      </c>
      <c r="J212" s="37"/>
      <c r="K212" s="37"/>
      <c r="L212" s="278" t="s">
        <v>168</v>
      </c>
      <c r="M212" s="37">
        <v>420</v>
      </c>
      <c r="N212" s="37"/>
      <c r="O212" s="37"/>
      <c r="P212" s="37"/>
      <c r="Q212" s="37"/>
      <c r="R212" s="37"/>
      <c r="S212" s="37"/>
      <c r="T212" s="37"/>
      <c r="U212" s="37"/>
      <c r="V212" s="37"/>
      <c r="W212" s="37"/>
      <c r="X212" s="37"/>
      <c r="Y212" s="37"/>
      <c r="Z212" s="37"/>
      <c r="AA212" s="37"/>
      <c r="AB212" s="37"/>
      <c r="AC212" s="37"/>
      <c r="AD212" s="37"/>
      <c r="AE212" s="37"/>
      <c r="AF212" s="37"/>
      <c r="AG212" s="37"/>
      <c r="AH212" s="37"/>
      <c r="AI212" s="37"/>
      <c r="AJ212" s="37"/>
    </row>
    <row r="213" spans="1:36">
      <c r="A213" s="265">
        <v>44125</v>
      </c>
      <c r="B213" s="604" t="s">
        <v>154</v>
      </c>
      <c r="C213" s="521">
        <v>882164552</v>
      </c>
      <c r="D213" s="523" t="s">
        <v>4594</v>
      </c>
      <c r="E213" s="278" t="s">
        <v>139</v>
      </c>
      <c r="F213" s="278" t="s">
        <v>140</v>
      </c>
      <c r="G213" s="278" t="s">
        <v>168</v>
      </c>
      <c r="H213" s="37"/>
      <c r="I213" s="716">
        <v>44125</v>
      </c>
      <c r="J213" s="37"/>
      <c r="K213" s="37"/>
      <c r="L213" s="278" t="s">
        <v>168</v>
      </c>
      <c r="M213" s="37">
        <v>420</v>
      </c>
      <c r="N213" s="37"/>
      <c r="O213" s="278" t="s">
        <v>4541</v>
      </c>
      <c r="P213" s="37"/>
      <c r="Q213" s="37"/>
      <c r="R213" s="37"/>
      <c r="S213" s="37"/>
      <c r="T213" s="37"/>
      <c r="U213" s="37"/>
      <c r="V213" s="37"/>
      <c r="W213" s="37"/>
      <c r="X213" s="37"/>
      <c r="Y213" s="37"/>
      <c r="Z213" s="37"/>
      <c r="AA213" s="37"/>
      <c r="AB213" s="37"/>
      <c r="AC213" s="37"/>
      <c r="AD213" s="37"/>
      <c r="AE213" s="37"/>
      <c r="AF213" s="37"/>
      <c r="AG213" s="37"/>
      <c r="AH213" s="37"/>
      <c r="AI213" s="37"/>
      <c r="AJ213" s="37"/>
    </row>
    <row r="214" spans="1:36">
      <c r="A214" s="265">
        <v>44130</v>
      </c>
      <c r="B214" s="604" t="s">
        <v>227</v>
      </c>
      <c r="C214" s="521">
        <v>880798387</v>
      </c>
      <c r="D214" s="510" t="s">
        <v>4595</v>
      </c>
      <c r="E214" s="278" t="s">
        <v>139</v>
      </c>
      <c r="F214" s="278" t="s">
        <v>140</v>
      </c>
      <c r="G214" s="278" t="s">
        <v>287</v>
      </c>
      <c r="H214" s="265">
        <v>44125</v>
      </c>
      <c r="I214" s="716">
        <v>44130</v>
      </c>
      <c r="J214" s="37"/>
      <c r="K214" s="37"/>
      <c r="L214" s="278"/>
      <c r="M214" s="37">
        <v>420</v>
      </c>
      <c r="N214" s="37"/>
      <c r="O214" s="278" t="s">
        <v>4457</v>
      </c>
      <c r="P214" s="37"/>
      <c r="Q214" s="37"/>
      <c r="R214" s="37"/>
      <c r="S214" s="37"/>
      <c r="T214" s="37"/>
      <c r="U214" s="37"/>
      <c r="V214" s="37"/>
      <c r="W214" s="37"/>
      <c r="X214" s="37"/>
      <c r="Y214" s="37"/>
      <c r="Z214" s="37"/>
      <c r="AA214" s="37"/>
      <c r="AB214" s="37"/>
      <c r="AC214" s="37"/>
      <c r="AD214" s="37"/>
      <c r="AE214" s="37"/>
      <c r="AF214" s="37"/>
      <c r="AG214" s="37"/>
      <c r="AH214" s="37"/>
      <c r="AI214" s="37"/>
      <c r="AJ214" s="37"/>
    </row>
    <row r="215" spans="1:36">
      <c r="A215" s="265">
        <v>44137</v>
      </c>
      <c r="B215" s="604" t="s">
        <v>157</v>
      </c>
      <c r="C215" s="521">
        <v>880385619</v>
      </c>
      <c r="D215" s="263" t="s">
        <v>3002</v>
      </c>
      <c r="E215" s="278" t="s">
        <v>139</v>
      </c>
      <c r="F215" s="278" t="s">
        <v>140</v>
      </c>
      <c r="G215" s="278" t="s">
        <v>168</v>
      </c>
      <c r="H215" s="265"/>
      <c r="I215" s="265">
        <v>44134</v>
      </c>
      <c r="J215" s="37"/>
      <c r="K215" s="37"/>
      <c r="L215" s="278" t="s">
        <v>168</v>
      </c>
      <c r="M215" s="37">
        <v>420</v>
      </c>
      <c r="N215" s="37"/>
      <c r="O215" s="278"/>
      <c r="P215" s="37"/>
      <c r="Q215" s="37"/>
      <c r="R215" s="37"/>
      <c r="S215" s="37"/>
      <c r="T215" s="37"/>
      <c r="U215" s="37"/>
      <c r="V215" s="37"/>
      <c r="W215" s="37"/>
      <c r="X215" s="37"/>
      <c r="Y215" s="37"/>
      <c r="Z215" s="37"/>
      <c r="AA215" s="37"/>
      <c r="AB215" s="37"/>
      <c r="AC215" s="37"/>
      <c r="AD215" s="37"/>
      <c r="AE215" s="37"/>
      <c r="AF215" s="37"/>
      <c r="AG215" s="37"/>
      <c r="AH215" s="37"/>
      <c r="AI215" s="37"/>
      <c r="AJ215" s="37"/>
    </row>
    <row r="216" spans="1:36">
      <c r="A216" s="265">
        <v>44116</v>
      </c>
      <c r="B216" s="278" t="s">
        <v>149</v>
      </c>
      <c r="C216" s="37">
        <v>882479064</v>
      </c>
      <c r="D216" s="37"/>
      <c r="E216" s="278" t="s">
        <v>152</v>
      </c>
      <c r="F216" s="278" t="s">
        <v>140</v>
      </c>
      <c r="G216" s="278" t="s">
        <v>384</v>
      </c>
      <c r="H216" s="37"/>
      <c r="I216" s="265">
        <v>44126</v>
      </c>
      <c r="J216" s="37"/>
      <c r="K216" s="37"/>
      <c r="L216" s="278" t="s">
        <v>384</v>
      </c>
      <c r="M216" s="37">
        <v>415.1</v>
      </c>
      <c r="N216" s="37"/>
      <c r="O216" s="278" t="s">
        <v>4596</v>
      </c>
      <c r="P216" s="37"/>
      <c r="Q216" s="37"/>
      <c r="R216" s="37"/>
      <c r="S216" s="37"/>
      <c r="T216" s="37"/>
      <c r="U216" s="37"/>
      <c r="V216" s="37"/>
      <c r="W216" s="37"/>
      <c r="X216" s="37"/>
      <c r="Y216" s="37"/>
      <c r="Z216" s="37"/>
      <c r="AA216" s="37"/>
      <c r="AB216" s="37"/>
      <c r="AC216" s="37"/>
      <c r="AD216" s="37"/>
      <c r="AE216" s="37"/>
      <c r="AF216" s="37"/>
      <c r="AG216" s="37"/>
      <c r="AH216" s="37"/>
      <c r="AI216" s="37"/>
      <c r="AJ216" s="37"/>
    </row>
    <row r="217" spans="1:36">
      <c r="A217" s="265">
        <v>44124</v>
      </c>
      <c r="B217" s="604" t="s">
        <v>175</v>
      </c>
      <c r="C217" s="521">
        <v>880491010</v>
      </c>
      <c r="D217" s="523"/>
      <c r="E217" s="278" t="s">
        <v>152</v>
      </c>
      <c r="F217" s="278" t="s">
        <v>140</v>
      </c>
      <c r="G217" s="278" t="s">
        <v>142</v>
      </c>
      <c r="H217" s="265">
        <v>44124</v>
      </c>
      <c r="I217" s="716">
        <v>44131</v>
      </c>
      <c r="J217" s="37"/>
      <c r="K217" s="37"/>
      <c r="L217" s="278" t="s">
        <v>142</v>
      </c>
      <c r="M217" s="37">
        <v>409.5</v>
      </c>
      <c r="N217" s="37"/>
      <c r="O217" s="278" t="s">
        <v>4591</v>
      </c>
      <c r="P217" s="37"/>
      <c r="Q217" s="37"/>
      <c r="R217" s="37"/>
      <c r="S217" s="37"/>
      <c r="T217" s="37"/>
      <c r="U217" s="37"/>
      <c r="V217" s="37"/>
      <c r="W217" s="37"/>
      <c r="X217" s="37"/>
      <c r="Y217" s="37"/>
      <c r="Z217" s="37"/>
      <c r="AA217" s="37"/>
      <c r="AB217" s="37"/>
      <c r="AC217" s="37"/>
      <c r="AD217" s="37"/>
      <c r="AE217" s="37"/>
      <c r="AF217" s="37"/>
      <c r="AG217" s="37"/>
      <c r="AH217" s="37"/>
      <c r="AI217" s="37"/>
      <c r="AJ217" s="37"/>
    </row>
    <row r="218" spans="1:36">
      <c r="A218" s="265">
        <v>44117</v>
      </c>
      <c r="B218" s="278" t="s">
        <v>227</v>
      </c>
      <c r="C218" s="37">
        <v>881560281</v>
      </c>
      <c r="D218" s="37">
        <v>743869423</v>
      </c>
      <c r="E218" s="278" t="s">
        <v>139</v>
      </c>
      <c r="F218" s="278" t="s">
        <v>140</v>
      </c>
      <c r="G218" s="278" t="s">
        <v>2263</v>
      </c>
      <c r="H218" s="265">
        <v>44097</v>
      </c>
      <c r="I218" s="265">
        <v>44117</v>
      </c>
      <c r="J218" s="37"/>
      <c r="K218" s="37"/>
      <c r="L218" s="278" t="s">
        <v>2263</v>
      </c>
      <c r="M218" s="37">
        <v>400</v>
      </c>
      <c r="N218" s="37"/>
      <c r="O218" s="278" t="s">
        <v>4496</v>
      </c>
      <c r="P218" s="37"/>
      <c r="Q218" s="37"/>
      <c r="R218" s="37"/>
      <c r="S218" s="37"/>
      <c r="T218" s="37"/>
      <c r="U218" s="37"/>
      <c r="V218" s="37"/>
      <c r="W218" s="37"/>
      <c r="X218" s="37"/>
      <c r="Y218" s="37"/>
      <c r="Z218" s="37"/>
      <c r="AA218" s="37"/>
      <c r="AB218" s="37"/>
      <c r="AC218" s="37"/>
      <c r="AD218" s="37"/>
      <c r="AE218" s="37"/>
      <c r="AF218" s="37"/>
      <c r="AG218" s="37"/>
      <c r="AH218" s="37"/>
      <c r="AI218" s="37"/>
      <c r="AJ218" s="37"/>
    </row>
    <row r="219" spans="1:36">
      <c r="A219" s="505" t="s">
        <v>4597</v>
      </c>
      <c r="B219" s="278" t="s">
        <v>138</v>
      </c>
      <c r="C219" s="331">
        <v>882259710</v>
      </c>
      <c r="D219" s="37"/>
      <c r="E219" s="278" t="s">
        <v>139</v>
      </c>
      <c r="F219" s="278" t="s">
        <v>140</v>
      </c>
      <c r="G219" s="278" t="s">
        <v>181</v>
      </c>
      <c r="H219" s="37"/>
      <c r="I219" s="265">
        <v>44134</v>
      </c>
      <c r="J219" s="37"/>
      <c r="K219" s="37"/>
      <c r="L219" s="278" t="s">
        <v>181</v>
      </c>
      <c r="M219" s="37">
        <v>387.04</v>
      </c>
      <c r="N219" s="37"/>
      <c r="O219" s="278" t="s">
        <v>4524</v>
      </c>
      <c r="P219" s="37"/>
      <c r="Q219" s="37"/>
      <c r="R219" s="37"/>
      <c r="S219" s="37"/>
      <c r="T219" s="37"/>
      <c r="U219" s="37"/>
      <c r="V219" s="37"/>
      <c r="W219" s="37"/>
      <c r="X219" s="37"/>
      <c r="Y219" s="37"/>
      <c r="Z219" s="37"/>
      <c r="AA219" s="37"/>
      <c r="AB219" s="37"/>
      <c r="AC219" s="37"/>
      <c r="AD219" s="37"/>
      <c r="AE219" s="37"/>
      <c r="AF219" s="37"/>
      <c r="AG219" s="37"/>
      <c r="AH219" s="37"/>
      <c r="AI219" s="37"/>
      <c r="AJ219" s="37"/>
    </row>
    <row r="220" spans="1:36">
      <c r="A220" s="265">
        <v>44113</v>
      </c>
      <c r="B220" s="278" t="s">
        <v>149</v>
      </c>
      <c r="C220" s="37">
        <v>881711503</v>
      </c>
      <c r="D220" s="510" t="s">
        <v>3140</v>
      </c>
      <c r="E220" s="278" t="s">
        <v>152</v>
      </c>
      <c r="F220" s="278" t="s">
        <v>140</v>
      </c>
      <c r="G220" s="278" t="s">
        <v>142</v>
      </c>
      <c r="H220" s="37"/>
      <c r="I220" s="265">
        <v>44118</v>
      </c>
      <c r="J220" s="37"/>
      <c r="K220" s="37"/>
      <c r="L220" s="278" t="s">
        <v>142</v>
      </c>
      <c r="M220" s="37">
        <v>375</v>
      </c>
      <c r="N220" s="37"/>
      <c r="O220" s="278" t="s">
        <v>4598</v>
      </c>
      <c r="P220" s="37"/>
      <c r="Q220" s="37"/>
      <c r="R220" s="37"/>
      <c r="S220" s="37"/>
      <c r="T220" s="37"/>
      <c r="U220" s="37"/>
      <c r="V220" s="37"/>
      <c r="W220" s="37"/>
      <c r="X220" s="37"/>
      <c r="Y220" s="37"/>
      <c r="Z220" s="37"/>
      <c r="AA220" s="37"/>
      <c r="AB220" s="37"/>
      <c r="AC220" s="37"/>
      <c r="AD220" s="37"/>
      <c r="AE220" s="37"/>
      <c r="AF220" s="37"/>
      <c r="AG220" s="37"/>
      <c r="AH220" s="37"/>
      <c r="AI220" s="37"/>
      <c r="AJ220" s="37"/>
    </row>
    <row r="221" spans="1:36">
      <c r="A221" s="265">
        <v>44118</v>
      </c>
      <c r="B221" s="278" t="s">
        <v>281</v>
      </c>
      <c r="C221" s="37">
        <v>882032661</v>
      </c>
      <c r="D221" s="504" t="s">
        <v>4599</v>
      </c>
      <c r="E221" s="278" t="s">
        <v>139</v>
      </c>
      <c r="F221" s="278" t="s">
        <v>140</v>
      </c>
      <c r="G221" s="278" t="s">
        <v>142</v>
      </c>
      <c r="H221" s="37"/>
      <c r="I221" s="265">
        <v>44118</v>
      </c>
      <c r="J221" s="37"/>
      <c r="K221" s="37"/>
      <c r="L221" s="278" t="s">
        <v>142</v>
      </c>
      <c r="M221" s="37">
        <v>375</v>
      </c>
      <c r="N221" s="37"/>
      <c r="O221" s="278" t="s">
        <v>4458</v>
      </c>
      <c r="P221" s="37"/>
      <c r="Q221" s="37"/>
      <c r="R221" s="37"/>
      <c r="S221" s="37"/>
      <c r="T221" s="37"/>
      <c r="U221" s="37"/>
      <c r="V221" s="37"/>
      <c r="W221" s="37"/>
      <c r="X221" s="37"/>
      <c r="Y221" s="37"/>
      <c r="Z221" s="37"/>
      <c r="AA221" s="37"/>
      <c r="AB221" s="37"/>
      <c r="AC221" s="37"/>
      <c r="AD221" s="37"/>
      <c r="AE221" s="37"/>
      <c r="AF221" s="37"/>
      <c r="AG221" s="37"/>
      <c r="AH221" s="37"/>
      <c r="AI221" s="37"/>
      <c r="AJ221" s="37"/>
    </row>
    <row r="222" spans="1:36">
      <c r="A222" s="265">
        <v>44120</v>
      </c>
      <c r="B222" s="604" t="s">
        <v>281</v>
      </c>
      <c r="C222" s="331">
        <v>882032661</v>
      </c>
      <c r="D222" s="263" t="s">
        <v>4599</v>
      </c>
      <c r="E222" s="278" t="s">
        <v>139</v>
      </c>
      <c r="F222" s="278" t="s">
        <v>140</v>
      </c>
      <c r="G222" s="278" t="s">
        <v>142</v>
      </c>
      <c r="H222" s="37"/>
      <c r="I222" s="716">
        <v>44120</v>
      </c>
      <c r="J222" s="37"/>
      <c r="K222" s="37"/>
      <c r="L222" s="278" t="s">
        <v>142</v>
      </c>
      <c r="M222" s="37">
        <v>375</v>
      </c>
      <c r="N222" s="37"/>
      <c r="O222" s="278" t="s">
        <v>4474</v>
      </c>
      <c r="P222" s="37"/>
      <c r="Q222" s="37"/>
      <c r="R222" s="37"/>
      <c r="S222" s="37"/>
      <c r="T222" s="37"/>
      <c r="U222" s="37"/>
      <c r="V222" s="37"/>
      <c r="W222" s="37"/>
      <c r="X222" s="37"/>
      <c r="Y222" s="37"/>
      <c r="Z222" s="37"/>
      <c r="AA222" s="37"/>
      <c r="AB222" s="37"/>
      <c r="AC222" s="37"/>
      <c r="AD222" s="37"/>
      <c r="AE222" s="37"/>
      <c r="AF222" s="37"/>
      <c r="AG222" s="37"/>
      <c r="AH222" s="37"/>
      <c r="AI222" s="37"/>
      <c r="AJ222" s="37"/>
    </row>
    <row r="223" spans="1:36">
      <c r="A223" s="265">
        <v>44132</v>
      </c>
      <c r="B223" s="604" t="s">
        <v>281</v>
      </c>
      <c r="C223" s="521">
        <v>882032661</v>
      </c>
      <c r="D223" s="263" t="s">
        <v>4599</v>
      </c>
      <c r="E223" s="278" t="s">
        <v>139</v>
      </c>
      <c r="F223" s="278" t="s">
        <v>140</v>
      </c>
      <c r="G223" s="278" t="s">
        <v>499</v>
      </c>
      <c r="H223" s="265"/>
      <c r="I223" s="265">
        <v>44132</v>
      </c>
      <c r="J223" s="37"/>
      <c r="K223" s="37"/>
      <c r="L223" s="278" t="s">
        <v>499</v>
      </c>
      <c r="M223" s="37">
        <v>375</v>
      </c>
      <c r="N223" s="37"/>
      <c r="O223" s="278" t="s">
        <v>4510</v>
      </c>
      <c r="P223" s="37"/>
      <c r="Q223" s="37"/>
      <c r="R223" s="37"/>
      <c r="S223" s="37"/>
      <c r="T223" s="37"/>
      <c r="U223" s="37"/>
      <c r="V223" s="37"/>
      <c r="W223" s="37"/>
      <c r="X223" s="37"/>
      <c r="Y223" s="37"/>
      <c r="Z223" s="37"/>
      <c r="AA223" s="37"/>
      <c r="AB223" s="37"/>
      <c r="AC223" s="37"/>
      <c r="AD223" s="37"/>
      <c r="AE223" s="37"/>
      <c r="AF223" s="37"/>
      <c r="AG223" s="37"/>
      <c r="AH223" s="37"/>
      <c r="AI223" s="37"/>
      <c r="AJ223" s="37"/>
    </row>
    <row r="224" spans="1:36">
      <c r="A224" s="265">
        <v>44130</v>
      </c>
      <c r="B224" s="604" t="s">
        <v>138</v>
      </c>
      <c r="C224" s="521">
        <v>880040817</v>
      </c>
      <c r="D224" s="263"/>
      <c r="E224" s="278" t="s">
        <v>139</v>
      </c>
      <c r="F224" s="278" t="s">
        <v>140</v>
      </c>
      <c r="G224" s="278" t="s">
        <v>181</v>
      </c>
      <c r="H224" s="37"/>
      <c r="I224" s="716">
        <v>44130</v>
      </c>
      <c r="J224" s="37"/>
      <c r="K224" s="37"/>
      <c r="L224" s="278"/>
      <c r="M224" s="37">
        <v>360</v>
      </c>
      <c r="N224" s="37"/>
      <c r="O224" s="278" t="s">
        <v>4457</v>
      </c>
      <c r="P224" s="37"/>
      <c r="Q224" s="37"/>
      <c r="R224" s="37"/>
      <c r="S224" s="37"/>
      <c r="T224" s="37"/>
      <c r="U224" s="37"/>
      <c r="V224" s="37"/>
      <c r="W224" s="37"/>
      <c r="X224" s="37"/>
      <c r="Y224" s="37"/>
      <c r="Z224" s="37"/>
      <c r="AA224" s="37"/>
      <c r="AB224" s="37"/>
      <c r="AC224" s="37"/>
      <c r="AD224" s="37"/>
      <c r="AE224" s="37"/>
      <c r="AF224" s="37"/>
      <c r="AG224" s="37"/>
      <c r="AH224" s="37"/>
      <c r="AI224" s="37"/>
      <c r="AJ224" s="37"/>
    </row>
    <row r="225" spans="1:36">
      <c r="A225" s="265">
        <v>44137</v>
      </c>
      <c r="B225" s="604" t="s">
        <v>146</v>
      </c>
      <c r="C225" s="521">
        <v>880072106</v>
      </c>
      <c r="D225" s="263" t="s">
        <v>4600</v>
      </c>
      <c r="E225" s="278" t="s">
        <v>139</v>
      </c>
      <c r="F225" s="278" t="s">
        <v>140</v>
      </c>
      <c r="G225" s="278"/>
      <c r="H225" s="265"/>
      <c r="I225" s="265">
        <v>44134</v>
      </c>
      <c r="J225" s="37"/>
      <c r="K225" s="37"/>
      <c r="L225" s="278" t="s">
        <v>142</v>
      </c>
      <c r="M225" s="37">
        <v>351.12</v>
      </c>
      <c r="N225" s="37"/>
      <c r="O225" s="278"/>
      <c r="P225" s="37"/>
      <c r="Q225" s="37"/>
      <c r="R225" s="37"/>
      <c r="S225" s="37"/>
      <c r="T225" s="37"/>
      <c r="U225" s="37"/>
      <c r="V225" s="37"/>
      <c r="W225" s="37"/>
      <c r="X225" s="37"/>
      <c r="Y225" s="37"/>
      <c r="Z225" s="37"/>
      <c r="AA225" s="37"/>
      <c r="AB225" s="37"/>
      <c r="AC225" s="37"/>
      <c r="AD225" s="37"/>
      <c r="AE225" s="37"/>
      <c r="AF225" s="37"/>
      <c r="AG225" s="37"/>
      <c r="AH225" s="37"/>
      <c r="AI225" s="37"/>
      <c r="AJ225" s="37"/>
    </row>
    <row r="226" spans="1:36">
      <c r="A226" s="265">
        <v>44124</v>
      </c>
      <c r="B226" s="604" t="s">
        <v>175</v>
      </c>
      <c r="C226" s="521">
        <v>880263056</v>
      </c>
      <c r="D226" s="523"/>
      <c r="E226" s="278" t="s">
        <v>139</v>
      </c>
      <c r="F226" s="278" t="s">
        <v>181</v>
      </c>
      <c r="G226" s="278" t="s">
        <v>663</v>
      </c>
      <c r="H226" s="37"/>
      <c r="I226" s="716">
        <v>44124</v>
      </c>
      <c r="J226" s="37"/>
      <c r="K226" s="37"/>
      <c r="L226" s="278" t="s">
        <v>181</v>
      </c>
      <c r="M226" s="37">
        <v>349</v>
      </c>
      <c r="N226" s="37"/>
      <c r="O226" s="278"/>
      <c r="P226" s="37"/>
      <c r="Q226" s="37"/>
      <c r="R226" s="37"/>
      <c r="S226" s="37"/>
      <c r="T226" s="37"/>
      <c r="U226" s="37"/>
      <c r="V226" s="37"/>
      <c r="W226" s="37"/>
      <c r="X226" s="37"/>
      <c r="Y226" s="37"/>
      <c r="Z226" s="37"/>
      <c r="AA226" s="37"/>
      <c r="AB226" s="37"/>
      <c r="AC226" s="37"/>
      <c r="AD226" s="37"/>
      <c r="AE226" s="37"/>
      <c r="AF226" s="37"/>
      <c r="AG226" s="37"/>
      <c r="AH226" s="37"/>
      <c r="AI226" s="37"/>
      <c r="AJ226" s="37"/>
    </row>
    <row r="227" spans="1:36">
      <c r="A227" s="84"/>
      <c r="B227" s="331" t="s">
        <v>2691</v>
      </c>
      <c r="C227" s="331">
        <v>881433685</v>
      </c>
      <c r="D227" s="84"/>
      <c r="E227" s="84"/>
      <c r="F227" s="84"/>
      <c r="G227" s="84"/>
      <c r="H227" s="84"/>
      <c r="I227" s="84"/>
      <c r="J227" s="84"/>
      <c r="K227" s="84"/>
      <c r="L227" s="84"/>
      <c r="M227" s="331">
        <v>343.7</v>
      </c>
      <c r="N227" s="84"/>
      <c r="O227" s="84"/>
      <c r="P227" s="84"/>
      <c r="Q227" s="84"/>
      <c r="R227" s="84"/>
      <c r="S227" s="84"/>
      <c r="T227" s="84"/>
      <c r="U227" s="37"/>
      <c r="V227" s="37"/>
      <c r="W227" s="37"/>
      <c r="X227" s="37"/>
      <c r="Y227" s="37"/>
      <c r="Z227" s="37"/>
      <c r="AA227" s="37"/>
      <c r="AB227" s="37"/>
      <c r="AC227" s="37"/>
      <c r="AD227" s="37"/>
      <c r="AE227" s="37"/>
      <c r="AF227" s="37"/>
      <c r="AG227" s="37"/>
      <c r="AH227" s="37"/>
      <c r="AI227" s="37"/>
      <c r="AJ227" s="37"/>
    </row>
    <row r="228" spans="1:36">
      <c r="A228" s="265">
        <v>44126</v>
      </c>
      <c r="B228" s="604" t="s">
        <v>146</v>
      </c>
      <c r="C228" s="521">
        <v>880026345</v>
      </c>
      <c r="D228" s="263" t="s">
        <v>4601</v>
      </c>
      <c r="E228" s="278" t="s">
        <v>139</v>
      </c>
      <c r="F228" s="278" t="s">
        <v>100</v>
      </c>
      <c r="G228" s="278"/>
      <c r="H228" s="37"/>
      <c r="I228" s="716">
        <v>44126</v>
      </c>
      <c r="J228" s="37"/>
      <c r="K228" s="37"/>
      <c r="L228" s="278" t="s">
        <v>142</v>
      </c>
      <c r="M228" s="37">
        <v>332.86</v>
      </c>
      <c r="N228" s="37"/>
      <c r="O228" s="618" t="s">
        <v>4541</v>
      </c>
      <c r="P228" s="37"/>
      <c r="Q228" s="37"/>
      <c r="R228" s="37"/>
      <c r="S228" s="37"/>
      <c r="T228" s="37"/>
      <c r="U228" s="37"/>
      <c r="V228" s="37"/>
      <c r="W228" s="37"/>
      <c r="X228" s="37"/>
      <c r="Y228" s="37"/>
      <c r="Z228" s="37"/>
      <c r="AA228" s="37"/>
      <c r="AB228" s="37"/>
      <c r="AC228" s="37"/>
      <c r="AD228" s="37"/>
      <c r="AE228" s="37"/>
      <c r="AF228" s="37"/>
      <c r="AG228" s="37"/>
      <c r="AH228" s="37"/>
      <c r="AI228" s="37"/>
      <c r="AJ228" s="37"/>
    </row>
    <row r="229" spans="1:36">
      <c r="A229" s="265">
        <v>44133</v>
      </c>
      <c r="B229" s="604" t="s">
        <v>138</v>
      </c>
      <c r="C229" s="521">
        <v>881477752</v>
      </c>
      <c r="D229" s="263"/>
      <c r="E229" s="278" t="s">
        <v>139</v>
      </c>
      <c r="F229" s="278" t="s">
        <v>140</v>
      </c>
      <c r="G229" s="278" t="s">
        <v>142</v>
      </c>
      <c r="H229" s="265"/>
      <c r="I229" s="265">
        <v>44135</v>
      </c>
      <c r="J229" s="37"/>
      <c r="K229" s="37"/>
      <c r="L229" s="278" t="s">
        <v>142</v>
      </c>
      <c r="M229" s="37">
        <v>332.86</v>
      </c>
      <c r="N229" s="37"/>
      <c r="O229" s="278"/>
      <c r="P229" s="37"/>
      <c r="Q229" s="37"/>
      <c r="R229" s="37"/>
      <c r="S229" s="37"/>
      <c r="T229" s="37"/>
      <c r="U229" s="37"/>
      <c r="V229" s="37"/>
      <c r="W229" s="37"/>
      <c r="X229" s="37"/>
      <c r="Y229" s="37"/>
      <c r="Z229" s="37"/>
      <c r="AA229" s="37"/>
      <c r="AB229" s="37"/>
      <c r="AC229" s="37"/>
      <c r="AD229" s="37"/>
      <c r="AE229" s="37"/>
      <c r="AF229" s="37"/>
      <c r="AG229" s="37"/>
      <c r="AH229" s="37"/>
      <c r="AI229" s="37"/>
      <c r="AJ229" s="37"/>
    </row>
    <row r="230" spans="1:36">
      <c r="A230" s="265">
        <v>44127</v>
      </c>
      <c r="B230" s="604" t="s">
        <v>149</v>
      </c>
      <c r="C230" s="521">
        <v>880978714</v>
      </c>
      <c r="D230" s="263" t="s">
        <v>4602</v>
      </c>
      <c r="E230" s="278" t="s">
        <v>139</v>
      </c>
      <c r="F230" s="278" t="s">
        <v>140</v>
      </c>
      <c r="G230" s="278" t="s">
        <v>225</v>
      </c>
      <c r="H230" s="37"/>
      <c r="I230" s="716">
        <v>44127</v>
      </c>
      <c r="J230" s="37"/>
      <c r="K230" s="37"/>
      <c r="L230" s="278" t="s">
        <v>225</v>
      </c>
      <c r="M230" s="37">
        <f>102+230.1</f>
        <v>332.1</v>
      </c>
      <c r="N230" s="37"/>
      <c r="O230" s="278"/>
      <c r="P230" s="37"/>
      <c r="Q230" s="37"/>
      <c r="R230" s="37"/>
      <c r="S230" s="37"/>
      <c r="T230" s="37"/>
      <c r="U230" s="37"/>
      <c r="V230" s="37"/>
      <c r="W230" s="37"/>
      <c r="X230" s="37"/>
      <c r="Y230" s="37"/>
      <c r="Z230" s="37"/>
      <c r="AA230" s="37"/>
      <c r="AB230" s="37"/>
      <c r="AC230" s="37"/>
      <c r="AD230" s="37"/>
      <c r="AE230" s="37"/>
      <c r="AF230" s="37"/>
      <c r="AG230" s="37"/>
      <c r="AH230" s="37"/>
      <c r="AI230" s="37"/>
      <c r="AJ230" s="37"/>
    </row>
    <row r="231" spans="1:36">
      <c r="A231" s="265">
        <v>44127</v>
      </c>
      <c r="B231" s="604" t="s">
        <v>227</v>
      </c>
      <c r="C231" s="521">
        <v>880798387</v>
      </c>
      <c r="D231" s="510" t="s">
        <v>4595</v>
      </c>
      <c r="E231" s="278" t="s">
        <v>139</v>
      </c>
      <c r="F231" s="278" t="s">
        <v>140</v>
      </c>
      <c r="G231" s="278" t="s">
        <v>287</v>
      </c>
      <c r="H231" s="265">
        <v>44125</v>
      </c>
      <c r="I231" s="716">
        <v>44127</v>
      </c>
      <c r="J231" s="37"/>
      <c r="K231" s="37"/>
      <c r="L231" s="278" t="s">
        <v>287</v>
      </c>
      <c r="M231" s="37">
        <v>330</v>
      </c>
      <c r="N231" s="37"/>
      <c r="O231" s="278" t="s">
        <v>4487</v>
      </c>
      <c r="P231" s="37"/>
      <c r="Q231" s="37"/>
      <c r="R231" s="37"/>
      <c r="S231" s="37"/>
      <c r="T231" s="37"/>
      <c r="U231" s="37"/>
      <c r="V231" s="37"/>
      <c r="W231" s="37"/>
      <c r="X231" s="37"/>
      <c r="Y231" s="37"/>
      <c r="Z231" s="37"/>
      <c r="AA231" s="37"/>
      <c r="AB231" s="37"/>
      <c r="AC231" s="37"/>
      <c r="AD231" s="37"/>
      <c r="AE231" s="37"/>
      <c r="AF231" s="37"/>
      <c r="AG231" s="37"/>
      <c r="AH231" s="37"/>
      <c r="AI231" s="37"/>
      <c r="AJ231" s="37"/>
    </row>
    <row r="232" spans="1:36">
      <c r="A232" s="265">
        <v>44125</v>
      </c>
      <c r="B232" s="604" t="s">
        <v>194</v>
      </c>
      <c r="C232" s="521">
        <v>881352797</v>
      </c>
      <c r="D232" s="263" t="s">
        <v>3034</v>
      </c>
      <c r="E232" s="278" t="s">
        <v>152</v>
      </c>
      <c r="F232" s="278" t="s">
        <v>140</v>
      </c>
      <c r="G232" s="278" t="s">
        <v>142</v>
      </c>
      <c r="H232" s="265">
        <v>44124</v>
      </c>
      <c r="I232" s="716">
        <v>44125</v>
      </c>
      <c r="J232" s="37"/>
      <c r="K232" s="37"/>
      <c r="L232" s="278" t="s">
        <v>142</v>
      </c>
      <c r="M232" s="37">
        <v>327</v>
      </c>
      <c r="N232" s="37"/>
      <c r="O232" s="278" t="s">
        <v>4603</v>
      </c>
      <c r="P232" s="37"/>
      <c r="Q232" s="37"/>
      <c r="R232" s="37"/>
      <c r="S232" s="37"/>
      <c r="T232" s="37"/>
      <c r="U232" s="37"/>
      <c r="V232" s="37"/>
      <c r="W232" s="37"/>
      <c r="X232" s="37"/>
      <c r="Y232" s="37"/>
      <c r="Z232" s="37"/>
      <c r="AA232" s="37"/>
      <c r="AB232" s="37"/>
      <c r="AC232" s="37"/>
      <c r="AD232" s="37"/>
      <c r="AE232" s="37"/>
      <c r="AF232" s="37"/>
      <c r="AG232" s="37"/>
      <c r="AH232" s="37"/>
      <c r="AI232" s="37"/>
      <c r="AJ232" s="37"/>
    </row>
    <row r="233" spans="1:36">
      <c r="A233" s="265">
        <v>44117</v>
      </c>
      <c r="B233" s="278" t="s">
        <v>156</v>
      </c>
      <c r="C233" s="37">
        <v>880906909</v>
      </c>
      <c r="D233" s="510" t="s">
        <v>4560</v>
      </c>
      <c r="E233" s="278" t="s">
        <v>139</v>
      </c>
      <c r="F233" s="278" t="s">
        <v>140</v>
      </c>
      <c r="G233" s="278" t="s">
        <v>384</v>
      </c>
      <c r="H233" s="37"/>
      <c r="I233" s="265">
        <v>44117</v>
      </c>
      <c r="J233" s="265">
        <v>44124</v>
      </c>
      <c r="K233" s="37"/>
      <c r="L233" s="37"/>
      <c r="M233" s="37">
        <v>320</v>
      </c>
      <c r="N233" s="37"/>
      <c r="O233" s="37"/>
      <c r="P233" s="37"/>
      <c r="Q233" s="37"/>
      <c r="R233" s="37"/>
      <c r="S233" s="37"/>
      <c r="T233" s="37"/>
      <c r="U233" s="37"/>
      <c r="V233" s="37"/>
      <c r="W233" s="37"/>
      <c r="X233" s="37"/>
      <c r="Y233" s="37"/>
      <c r="Z233" s="37"/>
      <c r="AA233" s="37"/>
      <c r="AB233" s="37"/>
      <c r="AC233" s="37"/>
      <c r="AD233" s="37"/>
      <c r="AE233" s="37"/>
      <c r="AF233" s="37"/>
      <c r="AG233" s="37"/>
      <c r="AH233" s="37"/>
      <c r="AI233" s="37"/>
      <c r="AJ233" s="37"/>
    </row>
    <row r="234" spans="1:36">
      <c r="A234" s="265">
        <v>44114</v>
      </c>
      <c r="B234" s="278" t="s">
        <v>178</v>
      </c>
      <c r="C234" s="37">
        <v>880200287</v>
      </c>
      <c r="D234" s="37"/>
      <c r="E234" s="278" t="s">
        <v>139</v>
      </c>
      <c r="F234" s="278" t="s">
        <v>140</v>
      </c>
      <c r="G234" s="278" t="s">
        <v>142</v>
      </c>
      <c r="H234" s="37"/>
      <c r="I234" s="265">
        <v>44114</v>
      </c>
      <c r="J234" s="37"/>
      <c r="K234" s="37"/>
      <c r="L234" s="278" t="s">
        <v>142</v>
      </c>
      <c r="M234" s="37">
        <v>313</v>
      </c>
      <c r="N234" s="37"/>
      <c r="O234" s="278" t="s">
        <v>4604</v>
      </c>
      <c r="P234" s="37"/>
      <c r="Q234" s="37"/>
      <c r="R234" s="37"/>
      <c r="S234" s="37"/>
      <c r="T234" s="37"/>
      <c r="U234" s="37"/>
      <c r="V234" s="37"/>
      <c r="W234" s="37"/>
      <c r="X234" s="37"/>
      <c r="Y234" s="37"/>
      <c r="Z234" s="37"/>
      <c r="AA234" s="37"/>
      <c r="AB234" s="37"/>
      <c r="AC234" s="37"/>
      <c r="AD234" s="37"/>
      <c r="AE234" s="37"/>
      <c r="AF234" s="37"/>
      <c r="AG234" s="37"/>
      <c r="AH234" s="37"/>
      <c r="AI234" s="37"/>
      <c r="AJ234" s="37"/>
    </row>
    <row r="235" spans="1:36">
      <c r="A235" s="265">
        <v>44134</v>
      </c>
      <c r="B235" s="604" t="s">
        <v>146</v>
      </c>
      <c r="C235" s="521">
        <v>881640234</v>
      </c>
      <c r="D235" s="263" t="s">
        <v>3089</v>
      </c>
      <c r="E235" s="278" t="s">
        <v>139</v>
      </c>
      <c r="F235" s="278" t="s">
        <v>140</v>
      </c>
      <c r="G235" s="278"/>
      <c r="H235" s="265"/>
      <c r="I235" s="265">
        <v>44134</v>
      </c>
      <c r="J235" s="37"/>
      <c r="K235" s="37"/>
      <c r="L235" s="278" t="s">
        <v>190</v>
      </c>
      <c r="M235" s="37">
        <v>297</v>
      </c>
      <c r="N235" s="37"/>
      <c r="O235" s="278"/>
      <c r="P235" s="37"/>
      <c r="Q235" s="37"/>
      <c r="R235" s="37"/>
      <c r="S235" s="37"/>
      <c r="T235" s="37"/>
      <c r="U235" s="37"/>
      <c r="V235" s="37"/>
      <c r="W235" s="37"/>
      <c r="X235" s="37"/>
      <c r="Y235" s="37"/>
      <c r="Z235" s="37"/>
      <c r="AA235" s="37"/>
      <c r="AB235" s="37"/>
      <c r="AC235" s="37"/>
      <c r="AD235" s="37"/>
      <c r="AE235" s="37"/>
      <c r="AF235" s="37"/>
      <c r="AG235" s="37"/>
      <c r="AH235" s="37"/>
      <c r="AI235" s="37"/>
      <c r="AJ235" s="37"/>
    </row>
    <row r="236" spans="1:36">
      <c r="A236" s="265">
        <v>44117</v>
      </c>
      <c r="B236" s="278" t="s">
        <v>156</v>
      </c>
      <c r="C236" s="37">
        <v>880080343</v>
      </c>
      <c r="D236" s="37"/>
      <c r="E236" s="278" t="s">
        <v>139</v>
      </c>
      <c r="F236" s="278" t="s">
        <v>140</v>
      </c>
      <c r="G236" s="278" t="s">
        <v>142</v>
      </c>
      <c r="H236" s="37"/>
      <c r="I236" s="265">
        <v>44117</v>
      </c>
      <c r="J236" s="37"/>
      <c r="K236" s="37"/>
      <c r="L236" s="37"/>
      <c r="M236" s="37">
        <v>279</v>
      </c>
      <c r="N236" s="37"/>
      <c r="O236" s="278" t="s">
        <v>4458</v>
      </c>
      <c r="P236" s="37"/>
      <c r="Q236" s="37"/>
      <c r="R236" s="37"/>
      <c r="S236" s="37"/>
      <c r="T236" s="37"/>
      <c r="U236" s="37"/>
      <c r="V236" s="37"/>
      <c r="W236" s="37"/>
      <c r="X236" s="37"/>
      <c r="Y236" s="37"/>
      <c r="Z236" s="37"/>
      <c r="AA236" s="37"/>
      <c r="AB236" s="37"/>
      <c r="AC236" s="37"/>
      <c r="AD236" s="37"/>
      <c r="AE236" s="37"/>
      <c r="AF236" s="37"/>
      <c r="AG236" s="37"/>
      <c r="AH236" s="37"/>
      <c r="AI236" s="37"/>
      <c r="AJ236" s="37"/>
    </row>
    <row r="237" spans="1:36">
      <c r="A237" s="265">
        <v>44125</v>
      </c>
      <c r="B237" s="604" t="s">
        <v>138</v>
      </c>
      <c r="C237" s="521">
        <v>881739324</v>
      </c>
      <c r="D237" s="523"/>
      <c r="E237" s="278" t="s">
        <v>152</v>
      </c>
      <c r="F237" s="278" t="s">
        <v>140</v>
      </c>
      <c r="G237" s="278" t="s">
        <v>181</v>
      </c>
      <c r="H237" s="37"/>
      <c r="I237" s="716">
        <v>44130</v>
      </c>
      <c r="J237" s="37"/>
      <c r="K237" s="37"/>
      <c r="L237" s="278" t="s">
        <v>181</v>
      </c>
      <c r="M237" s="37">
        <v>279</v>
      </c>
      <c r="N237" s="37"/>
      <c r="O237" s="278" t="s">
        <v>4457</v>
      </c>
      <c r="P237" s="37"/>
      <c r="Q237" s="37"/>
      <c r="R237" s="37"/>
      <c r="S237" s="37"/>
      <c r="T237" s="37"/>
      <c r="U237" s="37"/>
      <c r="V237" s="37"/>
      <c r="W237" s="37"/>
      <c r="X237" s="37"/>
      <c r="Y237" s="37"/>
      <c r="Z237" s="37"/>
      <c r="AA237" s="37"/>
      <c r="AB237" s="37"/>
      <c r="AC237" s="37"/>
      <c r="AD237" s="37"/>
      <c r="AE237" s="37"/>
      <c r="AF237" s="37"/>
      <c r="AG237" s="37"/>
      <c r="AH237" s="37"/>
      <c r="AI237" s="37"/>
      <c r="AJ237" s="37"/>
    </row>
    <row r="238" spans="1:36">
      <c r="A238" s="265">
        <v>44125</v>
      </c>
      <c r="B238" s="604" t="s">
        <v>194</v>
      </c>
      <c r="C238" s="521">
        <v>880457490</v>
      </c>
      <c r="D238" s="263" t="s">
        <v>4605</v>
      </c>
      <c r="E238" s="278" t="s">
        <v>139</v>
      </c>
      <c r="F238" s="278" t="s">
        <v>140</v>
      </c>
      <c r="G238" s="278" t="s">
        <v>142</v>
      </c>
      <c r="H238" s="265">
        <v>44114</v>
      </c>
      <c r="I238" s="716">
        <v>44125</v>
      </c>
      <c r="J238" s="37"/>
      <c r="K238" s="37"/>
      <c r="L238" s="278" t="s">
        <v>225</v>
      </c>
      <c r="M238" s="37">
        <v>277.5</v>
      </c>
      <c r="N238" s="37"/>
      <c r="O238" s="278" t="s">
        <v>4465</v>
      </c>
      <c r="P238" s="37"/>
      <c r="Q238" s="37"/>
      <c r="R238" s="37"/>
      <c r="S238" s="37"/>
      <c r="T238" s="37"/>
      <c r="U238" s="37"/>
      <c r="V238" s="37"/>
      <c r="W238" s="37"/>
      <c r="X238" s="37"/>
      <c r="Y238" s="37"/>
      <c r="Z238" s="37"/>
      <c r="AA238" s="37"/>
      <c r="AB238" s="37"/>
      <c r="AC238" s="37"/>
      <c r="AD238" s="37"/>
      <c r="AE238" s="37"/>
      <c r="AF238" s="37"/>
      <c r="AG238" s="37"/>
      <c r="AH238" s="37"/>
      <c r="AI238" s="37"/>
      <c r="AJ238" s="37"/>
    </row>
    <row r="239" spans="1:36">
      <c r="A239" s="505">
        <v>44114</v>
      </c>
      <c r="B239" s="278" t="s">
        <v>157</v>
      </c>
      <c r="C239" s="37">
        <v>880912036</v>
      </c>
      <c r="D239" s="504" t="s">
        <v>2792</v>
      </c>
      <c r="E239" s="278" t="s">
        <v>139</v>
      </c>
      <c r="F239" s="278" t="s">
        <v>140</v>
      </c>
      <c r="G239" s="278" t="s">
        <v>142</v>
      </c>
      <c r="H239" s="37"/>
      <c r="I239" s="265">
        <v>44114</v>
      </c>
      <c r="J239" s="37"/>
      <c r="K239" s="37"/>
      <c r="L239" s="278" t="s">
        <v>142</v>
      </c>
      <c r="M239" s="37">
        <v>275.39999999999998</v>
      </c>
      <c r="N239" s="37"/>
      <c r="O239" s="37"/>
      <c r="P239" s="37"/>
      <c r="Q239" s="37"/>
      <c r="R239" s="37"/>
      <c r="S239" s="37"/>
      <c r="T239" s="37"/>
      <c r="U239" s="37"/>
      <c r="V239" s="37"/>
      <c r="W239" s="37"/>
      <c r="X239" s="37"/>
      <c r="Y239" s="37"/>
      <c r="Z239" s="37"/>
      <c r="AA239" s="37"/>
      <c r="AB239" s="37"/>
      <c r="AC239" s="37"/>
      <c r="AD239" s="37"/>
      <c r="AE239" s="37"/>
      <c r="AF239" s="37"/>
      <c r="AG239" s="37"/>
      <c r="AH239" s="37"/>
      <c r="AI239" s="37"/>
      <c r="AJ239" s="37"/>
    </row>
    <row r="240" spans="1:36">
      <c r="A240" s="265">
        <v>44119</v>
      </c>
      <c r="B240" s="278" t="s">
        <v>156</v>
      </c>
      <c r="C240" s="37">
        <v>880906909</v>
      </c>
      <c r="D240" s="37"/>
      <c r="E240" s="278" t="s">
        <v>152</v>
      </c>
      <c r="F240" s="278" t="s">
        <v>140</v>
      </c>
      <c r="G240" s="278" t="s">
        <v>142</v>
      </c>
      <c r="H240" s="37"/>
      <c r="I240" s="265">
        <v>44119</v>
      </c>
      <c r="J240" s="265">
        <v>44129</v>
      </c>
      <c r="K240" s="37"/>
      <c r="L240" s="37"/>
      <c r="M240" s="37">
        <v>274.67</v>
      </c>
      <c r="N240" s="37"/>
      <c r="O240" s="37"/>
      <c r="P240" s="37"/>
      <c r="Q240" s="37"/>
      <c r="R240" s="37"/>
      <c r="S240" s="37"/>
      <c r="T240" s="37"/>
      <c r="U240" s="37"/>
      <c r="V240" s="37"/>
      <c r="W240" s="37"/>
      <c r="X240" s="37"/>
      <c r="Y240" s="37"/>
      <c r="Z240" s="37"/>
      <c r="AA240" s="37"/>
      <c r="AB240" s="37"/>
      <c r="AC240" s="37"/>
      <c r="AD240" s="37"/>
      <c r="AE240" s="37"/>
      <c r="AF240" s="37"/>
      <c r="AG240" s="37"/>
      <c r="AH240" s="37"/>
      <c r="AI240" s="37"/>
      <c r="AJ240" s="37"/>
    </row>
    <row r="241" spans="1:36">
      <c r="A241" s="265">
        <v>44137</v>
      </c>
      <c r="B241" s="604" t="s">
        <v>194</v>
      </c>
      <c r="C241" s="521">
        <v>880385479</v>
      </c>
      <c r="D241" s="263" t="s">
        <v>4606</v>
      </c>
      <c r="E241" s="278" t="s">
        <v>139</v>
      </c>
      <c r="F241" s="278" t="s">
        <v>140</v>
      </c>
      <c r="G241" s="278" t="s">
        <v>142</v>
      </c>
      <c r="H241" s="265"/>
      <c r="I241" s="265">
        <v>44135</v>
      </c>
      <c r="J241" s="37"/>
      <c r="K241" s="37"/>
      <c r="L241" s="278" t="s">
        <v>181</v>
      </c>
      <c r="M241" s="37">
        <v>274</v>
      </c>
      <c r="N241" s="37"/>
      <c r="O241" s="278"/>
      <c r="P241" s="37"/>
      <c r="Q241" s="37"/>
      <c r="R241" s="37"/>
      <c r="S241" s="37"/>
      <c r="T241" s="37"/>
      <c r="U241" s="37"/>
      <c r="V241" s="37"/>
      <c r="W241" s="37"/>
      <c r="X241" s="37"/>
      <c r="Y241" s="37"/>
      <c r="Z241" s="37"/>
      <c r="AA241" s="37"/>
      <c r="AB241" s="37"/>
      <c r="AC241" s="37"/>
      <c r="AD241" s="37"/>
      <c r="AE241" s="37"/>
      <c r="AF241" s="37"/>
      <c r="AG241" s="37"/>
      <c r="AH241" s="37"/>
      <c r="AI241" s="37"/>
      <c r="AJ241" s="37"/>
    </row>
    <row r="242" spans="1:36">
      <c r="A242" s="265">
        <v>44124</v>
      </c>
      <c r="B242" s="604" t="s">
        <v>175</v>
      </c>
      <c r="C242" s="521">
        <v>880491010</v>
      </c>
      <c r="D242" s="523"/>
      <c r="E242" s="278" t="s">
        <v>152</v>
      </c>
      <c r="F242" s="278" t="s">
        <v>140</v>
      </c>
      <c r="G242" s="278" t="s">
        <v>142</v>
      </c>
      <c r="H242" s="37"/>
      <c r="I242" s="716">
        <v>44124</v>
      </c>
      <c r="J242" s="37"/>
      <c r="K242" s="37"/>
      <c r="L242" s="278" t="s">
        <v>142</v>
      </c>
      <c r="M242" s="37">
        <v>273</v>
      </c>
      <c r="N242" s="37"/>
      <c r="O242" s="278" t="s">
        <v>4465</v>
      </c>
      <c r="P242" s="37"/>
      <c r="Q242" s="37"/>
      <c r="R242" s="37"/>
      <c r="S242" s="37"/>
      <c r="T242" s="37"/>
      <c r="U242" s="37"/>
      <c r="V242" s="37"/>
      <c r="W242" s="37"/>
      <c r="X242" s="37"/>
      <c r="Y242" s="37"/>
      <c r="Z242" s="37"/>
      <c r="AA242" s="37"/>
      <c r="AB242" s="37"/>
      <c r="AC242" s="37"/>
      <c r="AD242" s="37"/>
      <c r="AE242" s="37"/>
      <c r="AF242" s="37"/>
      <c r="AG242" s="37"/>
      <c r="AH242" s="37"/>
      <c r="AI242" s="37"/>
      <c r="AJ242" s="37"/>
    </row>
    <row r="243" spans="1:36">
      <c r="A243" s="265">
        <v>44124</v>
      </c>
      <c r="B243" s="604" t="s">
        <v>175</v>
      </c>
      <c r="C243" s="521">
        <v>880491010</v>
      </c>
      <c r="D243" s="523"/>
      <c r="E243" s="278" t="s">
        <v>152</v>
      </c>
      <c r="F243" s="278" t="s">
        <v>140</v>
      </c>
      <c r="G243" s="278" t="s">
        <v>142</v>
      </c>
      <c r="H243" s="265">
        <v>44124</v>
      </c>
      <c r="I243" s="716">
        <v>44133</v>
      </c>
      <c r="J243" s="37"/>
      <c r="K243" s="37"/>
      <c r="L243" s="278" t="s">
        <v>142</v>
      </c>
      <c r="M243" s="37">
        <v>273</v>
      </c>
      <c r="N243" s="37"/>
      <c r="O243" s="278" t="s">
        <v>4508</v>
      </c>
      <c r="P243" s="37"/>
      <c r="Q243" s="37"/>
      <c r="R243" s="37"/>
      <c r="S243" s="37"/>
      <c r="T243" s="37"/>
      <c r="U243" s="37"/>
      <c r="V243" s="37"/>
      <c r="W243" s="37"/>
      <c r="X243" s="37"/>
      <c r="Y243" s="37"/>
      <c r="Z243" s="37"/>
      <c r="AA243" s="37"/>
      <c r="AB243" s="37"/>
      <c r="AC243" s="37"/>
      <c r="AD243" s="37"/>
      <c r="AE243" s="37"/>
      <c r="AF243" s="37"/>
      <c r="AG243" s="37"/>
      <c r="AH243" s="37"/>
      <c r="AI243" s="37"/>
      <c r="AJ243" s="37"/>
    </row>
    <row r="244" spans="1:36">
      <c r="A244" s="265">
        <v>44134</v>
      </c>
      <c r="B244" s="604" t="s">
        <v>146</v>
      </c>
      <c r="C244" s="331">
        <v>881790970</v>
      </c>
      <c r="D244" s="263" t="s">
        <v>3008</v>
      </c>
      <c r="E244" s="278" t="s">
        <v>139</v>
      </c>
      <c r="F244" s="278" t="s">
        <v>140</v>
      </c>
      <c r="G244" s="278"/>
      <c r="H244" s="37"/>
      <c r="I244" s="265">
        <v>44134</v>
      </c>
      <c r="J244" s="37"/>
      <c r="K244" s="37"/>
      <c r="L244" s="278" t="s">
        <v>163</v>
      </c>
      <c r="M244" s="37">
        <v>270</v>
      </c>
      <c r="N244" s="37"/>
      <c r="O244" s="618" t="s">
        <v>4469</v>
      </c>
      <c r="P244" s="37"/>
      <c r="Q244" s="37"/>
      <c r="R244" s="37"/>
      <c r="S244" s="37"/>
      <c r="T244" s="37"/>
      <c r="U244" s="37"/>
      <c r="V244" s="37"/>
      <c r="W244" s="37"/>
      <c r="X244" s="37"/>
      <c r="Y244" s="37"/>
      <c r="Z244" s="37"/>
      <c r="AA244" s="37"/>
      <c r="AB244" s="37"/>
      <c r="AC244" s="37"/>
      <c r="AD244" s="37"/>
      <c r="AE244" s="37"/>
      <c r="AF244" s="37"/>
      <c r="AG244" s="37"/>
      <c r="AH244" s="37"/>
      <c r="AI244" s="37"/>
      <c r="AJ244" s="37"/>
    </row>
    <row r="245" spans="1:36">
      <c r="A245" s="265">
        <v>44117</v>
      </c>
      <c r="B245" s="278" t="s">
        <v>154</v>
      </c>
      <c r="C245" s="37">
        <v>881747781</v>
      </c>
      <c r="D245" s="504" t="s">
        <v>2292</v>
      </c>
      <c r="E245" s="278" t="s">
        <v>139</v>
      </c>
      <c r="F245" s="278" t="s">
        <v>140</v>
      </c>
      <c r="G245" s="278" t="s">
        <v>287</v>
      </c>
      <c r="H245" s="37"/>
      <c r="I245" s="265">
        <v>44130</v>
      </c>
      <c r="J245" s="265"/>
      <c r="K245" s="37"/>
      <c r="L245" s="278" t="s">
        <v>287</v>
      </c>
      <c r="M245" s="37">
        <v>270</v>
      </c>
      <c r="N245" s="37"/>
      <c r="O245" s="278" t="s">
        <v>4465</v>
      </c>
      <c r="P245" s="37"/>
      <c r="Q245" s="37"/>
      <c r="R245" s="37"/>
      <c r="S245" s="37"/>
      <c r="T245" s="37"/>
      <c r="U245" s="37"/>
      <c r="V245" s="37"/>
      <c r="W245" s="37"/>
      <c r="X245" s="37"/>
      <c r="Y245" s="37"/>
      <c r="Z245" s="37"/>
      <c r="AA245" s="37"/>
      <c r="AB245" s="37"/>
      <c r="AC245" s="37"/>
      <c r="AD245" s="37"/>
      <c r="AE245" s="37"/>
      <c r="AF245" s="37"/>
      <c r="AG245" s="37"/>
      <c r="AH245" s="37"/>
      <c r="AI245" s="37"/>
      <c r="AJ245" s="37"/>
    </row>
    <row r="246" spans="1:36">
      <c r="A246" s="265">
        <v>44117</v>
      </c>
      <c r="B246" s="278" t="s">
        <v>149</v>
      </c>
      <c r="C246" s="37">
        <v>881335474</v>
      </c>
      <c r="D246" s="504" t="s">
        <v>4547</v>
      </c>
      <c r="E246" s="278" t="s">
        <v>139</v>
      </c>
      <c r="F246" s="278" t="s">
        <v>140</v>
      </c>
      <c r="G246" s="278" t="s">
        <v>4548</v>
      </c>
      <c r="H246" s="37"/>
      <c r="I246" s="265">
        <v>44118</v>
      </c>
      <c r="J246" s="265">
        <v>44118</v>
      </c>
      <c r="K246" s="37"/>
      <c r="L246" s="278" t="s">
        <v>4549</v>
      </c>
      <c r="M246" s="37">
        <v>267.3</v>
      </c>
      <c r="N246" s="37"/>
      <c r="O246" s="278" t="s">
        <v>4607</v>
      </c>
      <c r="P246" s="37"/>
      <c r="Q246" s="37"/>
      <c r="R246" s="37"/>
      <c r="S246" s="37"/>
      <c r="T246" s="37"/>
      <c r="U246" s="37"/>
      <c r="V246" s="37"/>
      <c r="W246" s="37"/>
      <c r="X246" s="37"/>
      <c r="Y246" s="37"/>
      <c r="Z246" s="37"/>
      <c r="AA246" s="37"/>
      <c r="AB246" s="37"/>
      <c r="AC246" s="37"/>
      <c r="AD246" s="37"/>
      <c r="AE246" s="37"/>
      <c r="AF246" s="37"/>
      <c r="AG246" s="37"/>
      <c r="AH246" s="37"/>
      <c r="AI246" s="37"/>
      <c r="AJ246" s="37"/>
    </row>
    <row r="247" spans="1:36">
      <c r="A247" s="265"/>
      <c r="B247" s="331" t="s">
        <v>138</v>
      </c>
      <c r="C247" s="331">
        <v>880660443</v>
      </c>
      <c r="D247" s="263"/>
      <c r="E247" s="278"/>
      <c r="F247" s="278"/>
      <c r="G247" s="278"/>
      <c r="H247" s="265"/>
      <c r="I247" s="265"/>
      <c r="J247" s="37"/>
      <c r="K247" s="37"/>
      <c r="L247" s="278"/>
      <c r="M247" s="331">
        <v>263.27</v>
      </c>
      <c r="N247" s="37"/>
      <c r="O247" s="278"/>
      <c r="P247" s="37"/>
      <c r="Q247" s="37"/>
      <c r="R247" s="37"/>
      <c r="S247" s="37"/>
      <c r="T247" s="37"/>
      <c r="U247" s="37"/>
      <c r="V247" s="37"/>
      <c r="W247" s="37"/>
      <c r="X247" s="37"/>
      <c r="Y247" s="37"/>
      <c r="Z247" s="37"/>
      <c r="AA247" s="37"/>
      <c r="AB247" s="37"/>
      <c r="AC247" s="37"/>
      <c r="AD247" s="37"/>
      <c r="AE247" s="37"/>
      <c r="AF247" s="37"/>
      <c r="AG247" s="37"/>
      <c r="AH247" s="37"/>
      <c r="AI247" s="37"/>
      <c r="AJ247" s="37"/>
    </row>
    <row r="248" spans="1:36">
      <c r="A248" s="265">
        <v>44113</v>
      </c>
      <c r="B248" s="278" t="s">
        <v>146</v>
      </c>
      <c r="C248" s="37">
        <v>880550310</v>
      </c>
      <c r="D248" s="504" t="s">
        <v>4608</v>
      </c>
      <c r="E248" s="278" t="s">
        <v>139</v>
      </c>
      <c r="F248" s="278" t="s">
        <v>140</v>
      </c>
      <c r="G248" s="278" t="s">
        <v>142</v>
      </c>
      <c r="H248" s="37"/>
      <c r="I248" s="265">
        <v>44116</v>
      </c>
      <c r="J248" s="37"/>
      <c r="K248" s="37"/>
      <c r="L248" s="278" t="s">
        <v>142</v>
      </c>
      <c r="M248" s="37">
        <v>255.5</v>
      </c>
      <c r="N248" s="37"/>
      <c r="O248" s="618" t="s">
        <v>4480</v>
      </c>
      <c r="P248" s="37"/>
      <c r="Q248" s="37"/>
      <c r="R248" s="37"/>
      <c r="S248" s="37"/>
      <c r="T248" s="37"/>
      <c r="U248" s="37"/>
      <c r="V248" s="37"/>
      <c r="W248" s="37"/>
      <c r="X248" s="37"/>
      <c r="Y248" s="37"/>
      <c r="Z248" s="37"/>
      <c r="AA248" s="37"/>
      <c r="AB248" s="37"/>
      <c r="AC248" s="37"/>
      <c r="AD248" s="37"/>
      <c r="AE248" s="37"/>
      <c r="AF248" s="37"/>
      <c r="AG248" s="37"/>
      <c r="AH248" s="37"/>
      <c r="AI248" s="37"/>
      <c r="AJ248" s="37"/>
    </row>
    <row r="249" spans="1:36">
      <c r="A249" s="265">
        <v>44117</v>
      </c>
      <c r="B249" s="278" t="s">
        <v>194</v>
      </c>
      <c r="C249" s="37">
        <v>881472805</v>
      </c>
      <c r="D249" s="504" t="s">
        <v>4609</v>
      </c>
      <c r="E249" s="278" t="s">
        <v>152</v>
      </c>
      <c r="F249" s="278" t="s">
        <v>140</v>
      </c>
      <c r="G249" s="278" t="s">
        <v>142</v>
      </c>
      <c r="H249" s="37"/>
      <c r="I249" s="265">
        <v>44117</v>
      </c>
      <c r="J249" s="37"/>
      <c r="K249" s="37"/>
      <c r="L249" s="278" t="s">
        <v>142</v>
      </c>
      <c r="M249" s="37">
        <v>253</v>
      </c>
      <c r="N249" s="37"/>
      <c r="O249" s="278" t="s">
        <v>4610</v>
      </c>
      <c r="P249" s="37"/>
      <c r="Q249" s="37"/>
      <c r="R249" s="37"/>
      <c r="S249" s="37"/>
      <c r="T249" s="37"/>
      <c r="U249" s="37"/>
      <c r="V249" s="37"/>
      <c r="W249" s="37"/>
      <c r="X249" s="37"/>
      <c r="Y249" s="37"/>
      <c r="Z249" s="37"/>
      <c r="AA249" s="37"/>
      <c r="AB249" s="37"/>
      <c r="AC249" s="37"/>
      <c r="AD249" s="37"/>
      <c r="AE249" s="37"/>
      <c r="AF249" s="37"/>
      <c r="AG249" s="37"/>
      <c r="AH249" s="37"/>
      <c r="AI249" s="37"/>
      <c r="AJ249" s="37"/>
    </row>
    <row r="250" spans="1:36">
      <c r="A250" s="265">
        <v>44127</v>
      </c>
      <c r="B250" s="604" t="s">
        <v>138</v>
      </c>
      <c r="C250" s="521">
        <v>880894813</v>
      </c>
      <c r="D250" s="263"/>
      <c r="E250" s="278" t="s">
        <v>152</v>
      </c>
      <c r="F250" s="278" t="s">
        <v>140</v>
      </c>
      <c r="G250" s="278" t="s">
        <v>142</v>
      </c>
      <c r="H250" s="37"/>
      <c r="I250" s="716">
        <v>44127</v>
      </c>
      <c r="J250" s="37"/>
      <c r="K250" s="37"/>
      <c r="L250" s="278" t="s">
        <v>142</v>
      </c>
      <c r="M250" s="37">
        <v>252.4</v>
      </c>
      <c r="N250" s="37"/>
      <c r="O250" s="278" t="s">
        <v>4611</v>
      </c>
      <c r="P250" s="37"/>
      <c r="Q250" s="37"/>
      <c r="R250" s="37"/>
      <c r="S250" s="37"/>
      <c r="T250" s="37"/>
      <c r="U250" s="37"/>
      <c r="V250" s="37"/>
      <c r="W250" s="37"/>
      <c r="X250" s="37"/>
      <c r="Y250" s="37"/>
      <c r="Z250" s="37"/>
      <c r="AA250" s="37"/>
      <c r="AB250" s="37"/>
      <c r="AC250" s="37"/>
      <c r="AD250" s="37"/>
      <c r="AE250" s="37"/>
      <c r="AF250" s="37"/>
      <c r="AG250" s="37"/>
      <c r="AH250" s="37"/>
      <c r="AI250" s="37"/>
      <c r="AJ250" s="37"/>
    </row>
    <row r="251" spans="1:36">
      <c r="A251" s="265">
        <v>44117</v>
      </c>
      <c r="B251" s="278" t="s">
        <v>154</v>
      </c>
      <c r="C251" s="37">
        <v>881672480</v>
      </c>
      <c r="D251" s="504" t="s">
        <v>4612</v>
      </c>
      <c r="E251" s="278" t="s">
        <v>152</v>
      </c>
      <c r="F251" s="278" t="s">
        <v>150</v>
      </c>
      <c r="G251" s="278" t="s">
        <v>142</v>
      </c>
      <c r="H251" s="37"/>
      <c r="I251" s="265">
        <v>44117</v>
      </c>
      <c r="J251" s="265">
        <v>44131</v>
      </c>
      <c r="K251" s="37"/>
      <c r="L251" s="278" t="s">
        <v>142</v>
      </c>
      <c r="M251" s="37">
        <v>250.5</v>
      </c>
      <c r="N251" s="37"/>
      <c r="O251" s="278" t="s">
        <v>4458</v>
      </c>
      <c r="P251" s="37"/>
      <c r="Q251" s="37"/>
      <c r="R251" s="37"/>
      <c r="S251" s="37"/>
      <c r="T251" s="37"/>
      <c r="U251" s="37"/>
      <c r="V251" s="37"/>
      <c r="W251" s="37"/>
      <c r="X251" s="37"/>
      <c r="Y251" s="37"/>
      <c r="Z251" s="37"/>
      <c r="AA251" s="37"/>
      <c r="AB251" s="37"/>
      <c r="AC251" s="37"/>
      <c r="AD251" s="37"/>
      <c r="AE251" s="37"/>
      <c r="AF251" s="37"/>
      <c r="AG251" s="37"/>
      <c r="AH251" s="37"/>
      <c r="AI251" s="37"/>
      <c r="AJ251" s="37"/>
    </row>
    <row r="252" spans="1:36">
      <c r="A252" s="265">
        <v>44117</v>
      </c>
      <c r="B252" s="278" t="s">
        <v>154</v>
      </c>
      <c r="C252" s="37">
        <v>880247603</v>
      </c>
      <c r="D252" s="504" t="s">
        <v>4613</v>
      </c>
      <c r="E252" s="278" t="s">
        <v>139</v>
      </c>
      <c r="F252" s="278" t="s">
        <v>140</v>
      </c>
      <c r="G252" s="278" t="s">
        <v>168</v>
      </c>
      <c r="H252" s="37"/>
      <c r="I252" s="265">
        <v>44117</v>
      </c>
      <c r="J252" s="265">
        <v>44130</v>
      </c>
      <c r="K252" s="37"/>
      <c r="L252" s="278" t="s">
        <v>168</v>
      </c>
      <c r="M252" s="37">
        <v>250</v>
      </c>
      <c r="N252" s="37"/>
      <c r="O252" s="37"/>
      <c r="P252" s="37"/>
      <c r="Q252" s="37"/>
      <c r="R252" s="37"/>
      <c r="S252" s="37"/>
      <c r="T252" s="37"/>
      <c r="U252" s="37"/>
      <c r="V252" s="37"/>
      <c r="W252" s="37"/>
      <c r="X252" s="37"/>
      <c r="Y252" s="37"/>
      <c r="Z252" s="37"/>
      <c r="AA252" s="37"/>
      <c r="AB252" s="37"/>
      <c r="AC252" s="37"/>
      <c r="AD252" s="37"/>
      <c r="AE252" s="37"/>
      <c r="AF252" s="37"/>
      <c r="AG252" s="37"/>
      <c r="AH252" s="37"/>
      <c r="AI252" s="37"/>
      <c r="AJ252" s="37"/>
    </row>
    <row r="253" spans="1:36">
      <c r="A253" s="265">
        <v>44125</v>
      </c>
      <c r="B253" s="278" t="s">
        <v>138</v>
      </c>
      <c r="C253" s="331">
        <v>880519428</v>
      </c>
      <c r="D253" s="37"/>
      <c r="E253" s="278" t="s">
        <v>152</v>
      </c>
      <c r="F253" s="278" t="s">
        <v>140</v>
      </c>
      <c r="G253" s="278" t="s">
        <v>142</v>
      </c>
      <c r="H253" s="265"/>
      <c r="I253" s="265">
        <v>44130</v>
      </c>
      <c r="J253" s="37"/>
      <c r="K253" s="37"/>
      <c r="L253" s="278" t="s">
        <v>264</v>
      </c>
      <c r="M253" s="37">
        <v>246.5</v>
      </c>
      <c r="N253" s="37"/>
      <c r="O253" s="278" t="s">
        <v>4614</v>
      </c>
      <c r="P253" s="37"/>
      <c r="Q253" s="37"/>
      <c r="R253" s="37"/>
      <c r="S253" s="37"/>
      <c r="T253" s="37"/>
      <c r="U253" s="37"/>
      <c r="V253" s="37"/>
      <c r="W253" s="37"/>
      <c r="X253" s="37"/>
      <c r="Y253" s="37"/>
      <c r="Z253" s="37"/>
      <c r="AA253" s="37"/>
      <c r="AB253" s="37"/>
      <c r="AC253" s="37"/>
      <c r="AD253" s="37"/>
      <c r="AE253" s="37"/>
      <c r="AF253" s="37"/>
      <c r="AG253" s="37"/>
      <c r="AH253" s="37"/>
      <c r="AI253" s="37"/>
      <c r="AJ253" s="37"/>
    </row>
    <row r="254" spans="1:36">
      <c r="A254" s="265">
        <v>44117</v>
      </c>
      <c r="B254" s="278" t="s">
        <v>154</v>
      </c>
      <c r="C254" s="37">
        <v>881747781</v>
      </c>
      <c r="D254" s="504" t="s">
        <v>2292</v>
      </c>
      <c r="E254" s="278" t="s">
        <v>139</v>
      </c>
      <c r="F254" s="278" t="s">
        <v>140</v>
      </c>
      <c r="G254" s="278"/>
      <c r="H254" s="37"/>
      <c r="I254" s="265">
        <v>44130</v>
      </c>
      <c r="J254" s="265"/>
      <c r="K254" s="37"/>
      <c r="L254" s="278" t="s">
        <v>181</v>
      </c>
      <c r="M254" s="37">
        <v>244.5</v>
      </c>
      <c r="N254" s="37"/>
      <c r="O254" s="278" t="s">
        <v>4457</v>
      </c>
      <c r="P254" s="37"/>
      <c r="Q254" s="37"/>
      <c r="R254" s="37"/>
      <c r="S254" s="37"/>
      <c r="T254" s="37"/>
      <c r="U254" s="37"/>
      <c r="V254" s="37"/>
      <c r="W254" s="37"/>
      <c r="X254" s="37"/>
      <c r="Y254" s="37"/>
      <c r="Z254" s="37"/>
      <c r="AA254" s="37"/>
      <c r="AB254" s="37"/>
      <c r="AC254" s="37"/>
      <c r="AD254" s="37"/>
      <c r="AE254" s="37"/>
      <c r="AF254" s="37"/>
      <c r="AG254" s="37"/>
      <c r="AH254" s="37"/>
      <c r="AI254" s="37"/>
      <c r="AJ254" s="37"/>
    </row>
    <row r="255" spans="1:36">
      <c r="A255" s="265">
        <v>44132</v>
      </c>
      <c r="B255" s="604" t="s">
        <v>281</v>
      </c>
      <c r="C255" s="521">
        <v>882703324</v>
      </c>
      <c r="D255" s="263" t="s">
        <v>4490</v>
      </c>
      <c r="E255" s="278" t="s">
        <v>152</v>
      </c>
      <c r="F255" s="278" t="s">
        <v>140</v>
      </c>
      <c r="G255" s="278" t="s">
        <v>200</v>
      </c>
      <c r="H255" s="265"/>
      <c r="I255" s="265">
        <v>44132</v>
      </c>
      <c r="J255" s="37"/>
      <c r="K255" s="37"/>
      <c r="L255" s="278"/>
      <c r="M255" s="37">
        <v>236</v>
      </c>
      <c r="N255" s="37"/>
      <c r="O255" s="278"/>
      <c r="P255" s="37"/>
      <c r="Q255" s="37"/>
      <c r="R255" s="37"/>
      <c r="S255" s="37"/>
      <c r="T255" s="37"/>
      <c r="U255" s="37"/>
      <c r="V255" s="37"/>
      <c r="W255" s="37"/>
      <c r="X255" s="37"/>
      <c r="Y255" s="37"/>
      <c r="Z255" s="37"/>
      <c r="AA255" s="37"/>
      <c r="AB255" s="37"/>
      <c r="AC255" s="37"/>
      <c r="AD255" s="37"/>
      <c r="AE255" s="37"/>
      <c r="AF255" s="37"/>
      <c r="AG255" s="37"/>
      <c r="AH255" s="37"/>
      <c r="AI255" s="37"/>
      <c r="AJ255" s="37"/>
    </row>
    <row r="256" spans="1:36">
      <c r="A256" s="265">
        <v>44113</v>
      </c>
      <c r="B256" s="278" t="s">
        <v>157</v>
      </c>
      <c r="C256" s="37">
        <v>880001355</v>
      </c>
      <c r="D256" s="37">
        <v>776275279</v>
      </c>
      <c r="E256" s="278" t="s">
        <v>152</v>
      </c>
      <c r="F256" s="278" t="s">
        <v>140</v>
      </c>
      <c r="G256" s="278" t="s">
        <v>142</v>
      </c>
      <c r="H256" s="37"/>
      <c r="I256" s="265">
        <v>44113</v>
      </c>
      <c r="J256" s="37"/>
      <c r="K256" s="37"/>
      <c r="L256" s="278" t="s">
        <v>142</v>
      </c>
      <c r="M256" s="37">
        <f>46.5+46.5+46.5+46.5+46.5</f>
        <v>232.5</v>
      </c>
      <c r="N256" s="37"/>
      <c r="O256" s="278" t="s">
        <v>4615</v>
      </c>
      <c r="P256" s="37"/>
      <c r="Q256" s="37"/>
      <c r="R256" s="37"/>
      <c r="S256" s="37"/>
      <c r="T256" s="37"/>
      <c r="U256" s="37"/>
      <c r="V256" s="37"/>
      <c r="W256" s="37"/>
      <c r="X256" s="37"/>
      <c r="Y256" s="37"/>
      <c r="Z256" s="37"/>
      <c r="AA256" s="37"/>
      <c r="AB256" s="37"/>
      <c r="AC256" s="37"/>
      <c r="AD256" s="37"/>
      <c r="AE256" s="37"/>
      <c r="AF256" s="37"/>
      <c r="AG256" s="37"/>
      <c r="AH256" s="37"/>
      <c r="AI256" s="37"/>
      <c r="AJ256" s="37"/>
    </row>
    <row r="257" spans="1:36">
      <c r="A257" s="265">
        <v>44137</v>
      </c>
      <c r="B257" s="604" t="s">
        <v>154</v>
      </c>
      <c r="C257" s="521">
        <v>880013820</v>
      </c>
      <c r="D257" s="263" t="s">
        <v>4616</v>
      </c>
      <c r="E257" s="278" t="s">
        <v>152</v>
      </c>
      <c r="F257" s="278" t="s">
        <v>140</v>
      </c>
      <c r="G257" s="278"/>
      <c r="H257" s="265"/>
      <c r="I257" s="265">
        <v>44135</v>
      </c>
      <c r="J257" s="37"/>
      <c r="K257" s="37"/>
      <c r="L257" s="278" t="s">
        <v>142</v>
      </c>
      <c r="M257" s="37">
        <v>232.5</v>
      </c>
      <c r="N257" s="37"/>
      <c r="O257" s="278"/>
      <c r="P257" s="37"/>
      <c r="Q257" s="37"/>
      <c r="R257" s="37"/>
      <c r="S257" s="37"/>
      <c r="T257" s="37"/>
      <c r="U257" s="37"/>
      <c r="V257" s="37"/>
      <c r="W257" s="37"/>
      <c r="X257" s="37"/>
      <c r="Y257" s="37"/>
      <c r="Z257" s="37"/>
      <c r="AA257" s="37"/>
      <c r="AB257" s="37"/>
      <c r="AC257" s="37"/>
      <c r="AD257" s="37"/>
      <c r="AE257" s="37"/>
      <c r="AF257" s="37"/>
      <c r="AG257" s="37"/>
      <c r="AH257" s="37"/>
      <c r="AI257" s="37"/>
      <c r="AJ257" s="37"/>
    </row>
    <row r="258" spans="1:36">
      <c r="A258" s="84"/>
      <c r="B258" s="331" t="s">
        <v>167</v>
      </c>
      <c r="C258" s="331">
        <v>881973900</v>
      </c>
      <c r="D258" s="84"/>
      <c r="E258" s="84"/>
      <c r="F258" s="84"/>
      <c r="G258" s="84"/>
      <c r="H258" s="84"/>
      <c r="I258" s="84"/>
      <c r="J258" s="84"/>
      <c r="K258" s="84"/>
      <c r="L258" s="84"/>
      <c r="M258" s="331">
        <v>231</v>
      </c>
      <c r="N258" s="84"/>
      <c r="O258" s="84"/>
      <c r="P258" s="84"/>
      <c r="Q258" s="84"/>
      <c r="R258" s="84"/>
      <c r="S258" s="84"/>
      <c r="T258" s="84"/>
      <c r="U258" s="37"/>
      <c r="V258" s="37"/>
      <c r="W258" s="37"/>
      <c r="X258" s="37"/>
      <c r="Y258" s="37"/>
      <c r="Z258" s="37"/>
      <c r="AA258" s="37"/>
      <c r="AB258" s="37"/>
      <c r="AC258" s="37"/>
      <c r="AD258" s="37"/>
      <c r="AE258" s="37"/>
      <c r="AF258" s="37"/>
      <c r="AG258" s="37"/>
      <c r="AH258" s="37"/>
      <c r="AI258" s="37"/>
      <c r="AJ258" s="37"/>
    </row>
    <row r="259" spans="1:36">
      <c r="A259" s="265">
        <v>44117</v>
      </c>
      <c r="B259" s="278" t="s">
        <v>157</v>
      </c>
      <c r="C259" s="37">
        <v>881476449</v>
      </c>
      <c r="D259" s="504" t="s">
        <v>3012</v>
      </c>
      <c r="E259" s="278" t="s">
        <v>139</v>
      </c>
      <c r="F259" s="278" t="s">
        <v>140</v>
      </c>
      <c r="G259" s="278" t="s">
        <v>142</v>
      </c>
      <c r="H259" s="37"/>
      <c r="I259" s="265">
        <v>44117</v>
      </c>
      <c r="J259" s="37"/>
      <c r="K259" s="37"/>
      <c r="L259" s="278" t="s">
        <v>316</v>
      </c>
      <c r="M259" s="37">
        <v>228.06</v>
      </c>
      <c r="N259" s="37"/>
      <c r="O259" s="37"/>
      <c r="P259" s="37"/>
      <c r="Q259" s="37"/>
      <c r="R259" s="37"/>
      <c r="S259" s="37"/>
      <c r="T259" s="37"/>
      <c r="U259" s="37"/>
      <c r="V259" s="37"/>
      <c r="W259" s="37"/>
      <c r="X259" s="37"/>
      <c r="Y259" s="37"/>
      <c r="Z259" s="37"/>
      <c r="AA259" s="37"/>
      <c r="AB259" s="37"/>
      <c r="AC259" s="37"/>
      <c r="AD259" s="37"/>
      <c r="AE259" s="37"/>
      <c r="AF259" s="37"/>
      <c r="AG259" s="37"/>
      <c r="AH259" s="37"/>
      <c r="AI259" s="37"/>
      <c r="AJ259" s="37"/>
    </row>
    <row r="260" spans="1:36">
      <c r="A260" s="265">
        <v>44116</v>
      </c>
      <c r="B260" s="278" t="s">
        <v>138</v>
      </c>
      <c r="C260" s="37">
        <v>881252851</v>
      </c>
      <c r="D260" s="37"/>
      <c r="E260" s="278" t="s">
        <v>152</v>
      </c>
      <c r="F260" s="278" t="s">
        <v>140</v>
      </c>
      <c r="G260" s="278" t="s">
        <v>142</v>
      </c>
      <c r="H260" s="37"/>
      <c r="I260" s="265">
        <v>44116</v>
      </c>
      <c r="J260" s="37"/>
      <c r="K260" s="37"/>
      <c r="L260" s="278" t="s">
        <v>142</v>
      </c>
      <c r="M260" s="37">
        <v>224</v>
      </c>
      <c r="N260" s="37"/>
      <c r="O260" s="278" t="s">
        <v>4617</v>
      </c>
      <c r="P260" s="37"/>
      <c r="Q260" s="37"/>
      <c r="R260" s="37"/>
      <c r="S260" s="37"/>
      <c r="T260" s="37"/>
      <c r="U260" s="37"/>
      <c r="V260" s="37"/>
      <c r="W260" s="37"/>
      <c r="X260" s="37"/>
      <c r="Y260" s="37"/>
      <c r="Z260" s="37"/>
      <c r="AA260" s="37"/>
      <c r="AB260" s="37"/>
      <c r="AC260" s="37"/>
      <c r="AD260" s="37"/>
      <c r="AE260" s="37"/>
      <c r="AF260" s="37"/>
      <c r="AG260" s="37"/>
      <c r="AH260" s="37"/>
      <c r="AI260" s="37"/>
      <c r="AJ260" s="37"/>
    </row>
    <row r="261" spans="1:36">
      <c r="A261" s="265">
        <v>44127</v>
      </c>
      <c r="B261" s="604" t="s">
        <v>194</v>
      </c>
      <c r="C261" s="521">
        <v>881352797</v>
      </c>
      <c r="D261" s="263" t="s">
        <v>3034</v>
      </c>
      <c r="E261" s="278" t="s">
        <v>152</v>
      </c>
      <c r="F261" s="278" t="s">
        <v>140</v>
      </c>
      <c r="G261" s="278" t="s">
        <v>142</v>
      </c>
      <c r="H261" s="265">
        <v>44124</v>
      </c>
      <c r="I261" s="716">
        <v>44127</v>
      </c>
      <c r="J261" s="265">
        <v>44134</v>
      </c>
      <c r="K261" s="37"/>
      <c r="L261" s="278" t="s">
        <v>142</v>
      </c>
      <c r="M261" s="37">
        <v>224</v>
      </c>
      <c r="N261" s="37"/>
      <c r="O261" s="278" t="s">
        <v>4487</v>
      </c>
      <c r="P261" s="37"/>
      <c r="Q261" s="265">
        <v>44126</v>
      </c>
      <c r="R261" s="37">
        <v>23971.68</v>
      </c>
      <c r="S261" s="37"/>
      <c r="T261" s="37"/>
      <c r="U261" s="37"/>
      <c r="V261" s="37"/>
      <c r="W261" s="37"/>
      <c r="X261" s="37"/>
      <c r="Y261" s="37"/>
      <c r="Z261" s="37"/>
      <c r="AA261" s="37"/>
      <c r="AB261" s="37"/>
      <c r="AC261" s="37"/>
      <c r="AD261" s="37"/>
      <c r="AE261" s="37"/>
      <c r="AF261" s="37"/>
      <c r="AG261" s="37"/>
      <c r="AH261" s="37"/>
      <c r="AI261" s="37"/>
      <c r="AJ261" s="37"/>
    </row>
    <row r="262" spans="1:36">
      <c r="A262" s="265">
        <v>44134</v>
      </c>
      <c r="B262" s="604" t="s">
        <v>154</v>
      </c>
      <c r="C262" s="521">
        <v>881222218</v>
      </c>
      <c r="D262" s="263" t="s">
        <v>2706</v>
      </c>
      <c r="E262" s="278" t="s">
        <v>139</v>
      </c>
      <c r="F262" s="278" t="s">
        <v>140</v>
      </c>
      <c r="G262" s="278" t="s">
        <v>181</v>
      </c>
      <c r="H262" s="265"/>
      <c r="I262" s="265">
        <v>44134</v>
      </c>
      <c r="J262" s="37"/>
      <c r="K262" s="37"/>
      <c r="L262" s="278" t="s">
        <v>181</v>
      </c>
      <c r="M262" s="37">
        <v>223.98</v>
      </c>
      <c r="N262" s="37"/>
      <c r="O262" s="278" t="s">
        <v>4469</v>
      </c>
      <c r="P262" s="37"/>
      <c r="Q262" s="37"/>
      <c r="R262" s="37"/>
      <c r="S262" s="37"/>
      <c r="T262" s="37"/>
      <c r="U262" s="37"/>
      <c r="V262" s="37"/>
      <c r="W262" s="37"/>
      <c r="X262" s="37"/>
      <c r="Y262" s="37"/>
      <c r="Z262" s="37"/>
      <c r="AA262" s="37"/>
      <c r="AB262" s="37"/>
      <c r="AC262" s="37"/>
      <c r="AD262" s="37"/>
      <c r="AE262" s="37"/>
      <c r="AF262" s="37"/>
      <c r="AG262" s="37"/>
      <c r="AH262" s="37"/>
      <c r="AI262" s="37"/>
      <c r="AJ262" s="37"/>
    </row>
    <row r="263" spans="1:36">
      <c r="A263" s="265">
        <v>44116</v>
      </c>
      <c r="B263" s="278" t="s">
        <v>178</v>
      </c>
      <c r="C263" s="37">
        <v>882253506</v>
      </c>
      <c r="D263" s="37"/>
      <c r="E263" s="278" t="s">
        <v>139</v>
      </c>
      <c r="F263" s="278" t="s">
        <v>140</v>
      </c>
      <c r="G263" s="37"/>
      <c r="H263" s="37"/>
      <c r="I263" s="265">
        <v>44116</v>
      </c>
      <c r="J263" s="37"/>
      <c r="K263" s="37"/>
      <c r="L263" s="278" t="s">
        <v>142</v>
      </c>
      <c r="M263" s="37">
        <v>223.5</v>
      </c>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row>
    <row r="264" spans="1:36">
      <c r="A264" s="265">
        <v>44119</v>
      </c>
      <c r="B264" s="278" t="s">
        <v>194</v>
      </c>
      <c r="C264" s="37">
        <v>882390848</v>
      </c>
      <c r="D264" s="504" t="s">
        <v>4574</v>
      </c>
      <c r="E264" s="278" t="s">
        <v>152</v>
      </c>
      <c r="F264" s="278" t="s">
        <v>140</v>
      </c>
      <c r="G264" s="278" t="s">
        <v>142</v>
      </c>
      <c r="H264" s="37"/>
      <c r="I264" s="265">
        <v>44119</v>
      </c>
      <c r="J264" s="37"/>
      <c r="K264" s="37"/>
      <c r="L264" s="278" t="s">
        <v>142</v>
      </c>
      <c r="M264" s="37">
        <v>219</v>
      </c>
      <c r="N264" s="37"/>
      <c r="O264" s="278" t="s">
        <v>4618</v>
      </c>
      <c r="P264" s="37"/>
      <c r="Q264" s="37"/>
      <c r="R264" s="37"/>
      <c r="S264" s="37"/>
      <c r="T264" s="37"/>
      <c r="U264" s="37"/>
      <c r="V264" s="37"/>
      <c r="W264" s="37"/>
      <c r="X264" s="37"/>
      <c r="Y264" s="37"/>
      <c r="Z264" s="37"/>
      <c r="AA264" s="37"/>
      <c r="AB264" s="37"/>
      <c r="AC264" s="37"/>
      <c r="AD264" s="37"/>
      <c r="AE264" s="37"/>
      <c r="AF264" s="37"/>
      <c r="AG264" s="37"/>
      <c r="AH264" s="37"/>
      <c r="AI264" s="37"/>
      <c r="AJ264" s="37"/>
    </row>
    <row r="265" spans="1:36">
      <c r="A265" s="265">
        <v>44114</v>
      </c>
      <c r="B265" s="278" t="s">
        <v>149</v>
      </c>
      <c r="C265" s="594">
        <v>880022557</v>
      </c>
      <c r="D265" s="534">
        <v>292373656</v>
      </c>
      <c r="E265" s="278" t="s">
        <v>152</v>
      </c>
      <c r="F265" s="278" t="s">
        <v>140</v>
      </c>
      <c r="G265" s="278" t="s">
        <v>142</v>
      </c>
      <c r="H265" s="37"/>
      <c r="I265" s="265">
        <v>44114</v>
      </c>
      <c r="J265" s="37"/>
      <c r="K265" s="37"/>
      <c r="L265" s="278" t="s">
        <v>142</v>
      </c>
      <c r="M265" s="37">
        <v>209.3</v>
      </c>
      <c r="N265" s="37"/>
      <c r="O265" s="278" t="s">
        <v>4619</v>
      </c>
      <c r="P265" s="37"/>
      <c r="Q265" s="37"/>
      <c r="R265" s="37"/>
      <c r="S265" s="37"/>
      <c r="T265" s="37"/>
      <c r="U265" s="37"/>
      <c r="V265" s="37"/>
      <c r="W265" s="37"/>
      <c r="X265" s="37"/>
      <c r="Y265" s="37"/>
      <c r="Z265" s="37"/>
      <c r="AA265" s="37"/>
      <c r="AB265" s="37"/>
      <c r="AC265" s="37"/>
      <c r="AD265" s="37"/>
      <c r="AE265" s="37"/>
      <c r="AF265" s="37"/>
      <c r="AG265" s="37"/>
      <c r="AH265" s="37"/>
      <c r="AI265" s="37"/>
      <c r="AJ265" s="37"/>
    </row>
    <row r="266" spans="1:36">
      <c r="A266" s="265">
        <v>44137</v>
      </c>
      <c r="B266" s="604" t="s">
        <v>156</v>
      </c>
      <c r="C266" s="331">
        <v>880033006</v>
      </c>
      <c r="D266" s="263"/>
      <c r="E266" s="278" t="s">
        <v>152</v>
      </c>
      <c r="F266" s="278" t="s">
        <v>140</v>
      </c>
      <c r="G266" s="278"/>
      <c r="H266" s="265"/>
      <c r="I266" s="265">
        <v>44134</v>
      </c>
      <c r="J266" s="37"/>
      <c r="K266" s="37"/>
      <c r="L266" s="278" t="s">
        <v>142</v>
      </c>
      <c r="M266" s="37">
        <v>202.5</v>
      </c>
      <c r="N266" s="37"/>
      <c r="O266" s="278"/>
      <c r="P266" s="37"/>
      <c r="Q266" s="37"/>
      <c r="R266" s="37"/>
      <c r="S266" s="37"/>
      <c r="T266" s="37"/>
      <c r="U266" s="37"/>
      <c r="V266" s="37"/>
      <c r="W266" s="37"/>
      <c r="X266" s="37"/>
      <c r="Y266" s="37"/>
      <c r="Z266" s="37"/>
      <c r="AA266" s="37"/>
      <c r="AB266" s="37"/>
      <c r="AC266" s="37"/>
      <c r="AD266" s="37"/>
      <c r="AE266" s="37"/>
      <c r="AF266" s="37"/>
      <c r="AG266" s="37"/>
      <c r="AH266" s="37"/>
      <c r="AI266" s="37"/>
      <c r="AJ266" s="37"/>
    </row>
    <row r="267" spans="1:36">
      <c r="A267" s="265">
        <v>44126</v>
      </c>
      <c r="B267" s="604" t="s">
        <v>146</v>
      </c>
      <c r="C267" s="521">
        <v>882202658</v>
      </c>
      <c r="D267" s="263" t="s">
        <v>4620</v>
      </c>
      <c r="E267" s="278" t="s">
        <v>152</v>
      </c>
      <c r="F267" s="278" t="s">
        <v>100</v>
      </c>
      <c r="G267" s="278"/>
      <c r="H267" s="37"/>
      <c r="I267" s="716"/>
      <c r="J267" s="37"/>
      <c r="K267" s="37"/>
      <c r="L267" s="278" t="s">
        <v>338</v>
      </c>
      <c r="M267" s="37">
        <v>201</v>
      </c>
      <c r="N267" s="37"/>
      <c r="O267" s="618" t="s">
        <v>4474</v>
      </c>
      <c r="P267" s="37"/>
      <c r="Q267" s="37"/>
      <c r="R267" s="37"/>
      <c r="S267" s="37"/>
      <c r="T267" s="37"/>
      <c r="U267" s="37"/>
      <c r="V267" s="37"/>
      <c r="W267" s="37"/>
      <c r="X267" s="37"/>
      <c r="Y267" s="37"/>
      <c r="Z267" s="37"/>
      <c r="AA267" s="37"/>
      <c r="AB267" s="37"/>
      <c r="AC267" s="37"/>
      <c r="AD267" s="37"/>
      <c r="AE267" s="37"/>
      <c r="AF267" s="37"/>
      <c r="AG267" s="37"/>
      <c r="AH267" s="37"/>
      <c r="AI267" s="37"/>
      <c r="AJ267" s="37"/>
    </row>
    <row r="268" spans="1:36">
      <c r="A268" s="265">
        <v>44137</v>
      </c>
      <c r="B268" s="604" t="s">
        <v>156</v>
      </c>
      <c r="C268" s="521">
        <v>881488872</v>
      </c>
      <c r="D268" s="263"/>
      <c r="E268" s="278" t="s">
        <v>152</v>
      </c>
      <c r="F268" s="278" t="s">
        <v>140</v>
      </c>
      <c r="G268" s="278"/>
      <c r="H268" s="265"/>
      <c r="I268" s="265">
        <v>44134</v>
      </c>
      <c r="J268" s="37"/>
      <c r="K268" s="37"/>
      <c r="L268" s="278"/>
      <c r="M268" s="37">
        <v>199.5</v>
      </c>
      <c r="N268" s="37"/>
      <c r="O268" s="278"/>
      <c r="P268" s="37"/>
      <c r="Q268" s="37"/>
      <c r="R268" s="37"/>
      <c r="S268" s="37"/>
      <c r="T268" s="37"/>
      <c r="U268" s="37"/>
      <c r="V268" s="37"/>
      <c r="W268" s="37"/>
      <c r="X268" s="37"/>
      <c r="Y268" s="37"/>
      <c r="Z268" s="37"/>
      <c r="AA268" s="37"/>
      <c r="AB268" s="37"/>
      <c r="AC268" s="37"/>
      <c r="AD268" s="37"/>
      <c r="AE268" s="37"/>
      <c r="AF268" s="37"/>
      <c r="AG268" s="37"/>
      <c r="AH268" s="37"/>
      <c r="AI268" s="37"/>
      <c r="AJ268" s="37"/>
    </row>
    <row r="269" spans="1:36">
      <c r="A269" s="265">
        <v>44137</v>
      </c>
      <c r="B269" s="604" t="s">
        <v>149</v>
      </c>
      <c r="C269" s="521">
        <v>882479064</v>
      </c>
      <c r="D269" s="263" t="s">
        <v>2933</v>
      </c>
      <c r="E269" s="278" t="s">
        <v>152</v>
      </c>
      <c r="F269" s="278" t="s">
        <v>140</v>
      </c>
      <c r="G269" s="278" t="s">
        <v>142</v>
      </c>
      <c r="H269" s="265"/>
      <c r="I269" s="265">
        <v>44135</v>
      </c>
      <c r="J269" s="37"/>
      <c r="K269" s="37"/>
      <c r="L269" s="278" t="s">
        <v>181</v>
      </c>
      <c r="M269" s="37">
        <v>193.74</v>
      </c>
      <c r="N269" s="37"/>
      <c r="O269" s="278"/>
      <c r="P269" s="37"/>
      <c r="Q269" s="37"/>
      <c r="R269" s="37"/>
      <c r="S269" s="37"/>
      <c r="T269" s="37"/>
      <c r="U269" s="37"/>
      <c r="V269" s="37"/>
      <c r="W269" s="37"/>
      <c r="X269" s="37"/>
      <c r="Y269" s="37"/>
      <c r="Z269" s="37"/>
      <c r="AA269" s="37"/>
      <c r="AB269" s="37"/>
      <c r="AC269" s="37"/>
      <c r="AD269" s="37"/>
      <c r="AE269" s="37"/>
      <c r="AF269" s="37"/>
      <c r="AG269" s="37"/>
      <c r="AH269" s="37"/>
      <c r="AI269" s="37"/>
      <c r="AJ269" s="37"/>
    </row>
    <row r="270" spans="1:36">
      <c r="A270" s="265">
        <v>44114</v>
      </c>
      <c r="B270" s="278" t="s">
        <v>178</v>
      </c>
      <c r="C270" s="37">
        <v>882802259</v>
      </c>
      <c r="D270" s="37"/>
      <c r="E270" s="278" t="s">
        <v>139</v>
      </c>
      <c r="F270" s="278" t="s">
        <v>140</v>
      </c>
      <c r="G270" s="37"/>
      <c r="H270" s="37"/>
      <c r="I270" s="265">
        <v>44114</v>
      </c>
      <c r="J270" s="37"/>
      <c r="K270" s="37"/>
      <c r="L270" s="278" t="s">
        <v>182</v>
      </c>
      <c r="M270" s="37">
        <v>186</v>
      </c>
      <c r="N270" s="37"/>
      <c r="O270" s="37"/>
      <c r="P270" s="37"/>
      <c r="Q270" s="37"/>
      <c r="R270" s="37"/>
      <c r="S270" s="37"/>
      <c r="T270" s="37"/>
      <c r="U270" s="37"/>
      <c r="V270" s="37"/>
      <c r="W270" s="37"/>
      <c r="X270" s="37"/>
      <c r="Y270" s="37"/>
      <c r="Z270" s="37"/>
      <c r="AA270" s="37"/>
      <c r="AB270" s="37"/>
      <c r="AC270" s="37"/>
      <c r="AD270" s="37"/>
      <c r="AE270" s="37"/>
      <c r="AF270" s="37"/>
      <c r="AG270" s="37"/>
      <c r="AH270" s="37"/>
      <c r="AI270" s="37"/>
      <c r="AJ270" s="37"/>
    </row>
    <row r="271" spans="1:36">
      <c r="A271" s="265">
        <v>44114</v>
      </c>
      <c r="B271" s="278" t="s">
        <v>149</v>
      </c>
      <c r="C271" s="37">
        <v>881274608</v>
      </c>
      <c r="D271" s="37"/>
      <c r="E271" s="278" t="s">
        <v>139</v>
      </c>
      <c r="F271" s="278" t="s">
        <v>140</v>
      </c>
      <c r="G271" s="278" t="s">
        <v>4621</v>
      </c>
      <c r="H271" s="37"/>
      <c r="I271" s="265">
        <v>44114</v>
      </c>
      <c r="J271" s="37"/>
      <c r="K271" s="37"/>
      <c r="L271" s="278" t="s">
        <v>4621</v>
      </c>
      <c r="M271" s="37">
        <v>186</v>
      </c>
      <c r="N271" s="37"/>
      <c r="O271" s="278" t="s">
        <v>466</v>
      </c>
      <c r="P271" s="37"/>
      <c r="Q271" s="37"/>
      <c r="R271" s="37"/>
      <c r="S271" s="37"/>
      <c r="T271" s="37"/>
      <c r="U271" s="37"/>
      <c r="V271" s="37"/>
      <c r="W271" s="37"/>
      <c r="X271" s="37"/>
      <c r="Y271" s="37"/>
      <c r="Z271" s="37"/>
      <c r="AA271" s="37"/>
      <c r="AB271" s="37"/>
      <c r="AC271" s="37"/>
      <c r="AD271" s="37"/>
      <c r="AE271" s="37"/>
      <c r="AF271" s="37"/>
      <c r="AG271" s="37"/>
      <c r="AH271" s="37"/>
      <c r="AI271" s="37"/>
      <c r="AJ271" s="37"/>
    </row>
    <row r="272" spans="1:36">
      <c r="A272" s="265">
        <v>44126</v>
      </c>
      <c r="B272" s="604" t="s">
        <v>175</v>
      </c>
      <c r="C272" s="521">
        <v>880022494</v>
      </c>
      <c r="D272" s="523"/>
      <c r="E272" s="278" t="s">
        <v>139</v>
      </c>
      <c r="F272" s="278" t="s">
        <v>140</v>
      </c>
      <c r="G272" s="278" t="s">
        <v>142</v>
      </c>
      <c r="H272" s="37"/>
      <c r="I272" s="716">
        <v>44126</v>
      </c>
      <c r="J272" s="37"/>
      <c r="K272" s="37"/>
      <c r="L272" s="278" t="s">
        <v>142</v>
      </c>
      <c r="M272" s="37">
        <v>185.78</v>
      </c>
      <c r="N272" s="37"/>
      <c r="O272" s="278" t="s">
        <v>4460</v>
      </c>
      <c r="P272" s="37"/>
      <c r="Q272" s="37"/>
      <c r="R272" s="37"/>
      <c r="S272" s="37"/>
      <c r="T272" s="37"/>
      <c r="U272" s="37"/>
      <c r="V272" s="37"/>
      <c r="W272" s="37"/>
      <c r="X272" s="37"/>
      <c r="Y272" s="37"/>
      <c r="Z272" s="37"/>
      <c r="AA272" s="37"/>
      <c r="AB272" s="37"/>
      <c r="AC272" s="37"/>
      <c r="AD272" s="37"/>
      <c r="AE272" s="37"/>
      <c r="AF272" s="37"/>
      <c r="AG272" s="37"/>
      <c r="AH272" s="37"/>
      <c r="AI272" s="37"/>
      <c r="AJ272" s="37"/>
    </row>
    <row r="273" spans="1:36">
      <c r="A273" s="265">
        <v>44130</v>
      </c>
      <c r="B273" s="604" t="s">
        <v>227</v>
      </c>
      <c r="C273" s="521">
        <v>882366164</v>
      </c>
      <c r="D273" s="510" t="s">
        <v>4622</v>
      </c>
      <c r="E273" s="278" t="s">
        <v>139</v>
      </c>
      <c r="F273" s="278" t="s">
        <v>140</v>
      </c>
      <c r="G273" s="278" t="s">
        <v>148</v>
      </c>
      <c r="H273" s="265">
        <v>44118</v>
      </c>
      <c r="I273" s="716">
        <v>44130</v>
      </c>
      <c r="J273" s="37"/>
      <c r="K273" s="37"/>
      <c r="L273" s="278"/>
      <c r="M273" s="37">
        <v>185</v>
      </c>
      <c r="N273" s="37"/>
      <c r="O273" s="278" t="s">
        <v>4457</v>
      </c>
      <c r="P273" s="37"/>
      <c r="Q273" s="37"/>
      <c r="R273" s="37"/>
      <c r="S273" s="37"/>
      <c r="T273" s="37"/>
      <c r="U273" s="37"/>
      <c r="V273" s="37"/>
      <c r="W273" s="37"/>
      <c r="X273" s="37"/>
      <c r="Y273" s="37"/>
      <c r="Z273" s="37"/>
      <c r="AA273" s="37"/>
      <c r="AB273" s="37"/>
      <c r="AC273" s="37"/>
      <c r="AD273" s="37"/>
      <c r="AE273" s="37"/>
      <c r="AF273" s="37"/>
      <c r="AG273" s="37"/>
      <c r="AH273" s="37"/>
      <c r="AI273" s="37"/>
      <c r="AJ273" s="37"/>
    </row>
    <row r="274" spans="1:36">
      <c r="A274" s="265">
        <v>44137</v>
      </c>
      <c r="B274" s="604" t="s">
        <v>156</v>
      </c>
      <c r="C274" s="521">
        <v>881649535</v>
      </c>
      <c r="D274" s="263"/>
      <c r="E274" s="278" t="s">
        <v>139</v>
      </c>
      <c r="F274" s="278" t="s">
        <v>140</v>
      </c>
      <c r="G274" s="278"/>
      <c r="H274" s="265"/>
      <c r="I274" s="265"/>
      <c r="J274" s="37"/>
      <c r="K274" s="37"/>
      <c r="L274" s="278"/>
      <c r="M274" s="37">
        <v>182.16</v>
      </c>
      <c r="N274" s="37"/>
      <c r="O274" s="278"/>
      <c r="P274" s="37"/>
      <c r="Q274" s="37"/>
      <c r="R274" s="37"/>
      <c r="S274" s="37"/>
      <c r="T274" s="37"/>
      <c r="U274" s="37"/>
      <c r="V274" s="37"/>
      <c r="W274" s="37"/>
      <c r="X274" s="37"/>
      <c r="Y274" s="37"/>
      <c r="Z274" s="37"/>
      <c r="AA274" s="37"/>
      <c r="AB274" s="37"/>
      <c r="AC274" s="37"/>
      <c r="AD274" s="37"/>
      <c r="AE274" s="37"/>
      <c r="AF274" s="37"/>
      <c r="AG274" s="37"/>
      <c r="AH274" s="37"/>
      <c r="AI274" s="37"/>
      <c r="AJ274" s="37"/>
    </row>
    <row r="275" spans="1:36">
      <c r="A275" s="265">
        <v>44133</v>
      </c>
      <c r="B275" s="604" t="s">
        <v>227</v>
      </c>
      <c r="C275" s="521">
        <v>880816505</v>
      </c>
      <c r="D275" s="510" t="s">
        <v>2298</v>
      </c>
      <c r="E275" s="278" t="s">
        <v>152</v>
      </c>
      <c r="F275" s="278" t="s">
        <v>140</v>
      </c>
      <c r="G275" s="278" t="s">
        <v>148</v>
      </c>
      <c r="H275" s="265">
        <v>44119</v>
      </c>
      <c r="I275" s="265">
        <v>44133</v>
      </c>
      <c r="J275" s="37"/>
      <c r="K275" s="37"/>
      <c r="L275" s="278" t="s">
        <v>148</v>
      </c>
      <c r="M275" s="37">
        <v>182</v>
      </c>
      <c r="N275" s="37"/>
      <c r="O275" s="278" t="s">
        <v>4487</v>
      </c>
      <c r="P275" s="37"/>
      <c r="Q275" s="37"/>
      <c r="R275" s="37"/>
      <c r="S275" s="37"/>
      <c r="T275" s="37"/>
      <c r="U275" s="37"/>
      <c r="V275" s="37"/>
      <c r="W275" s="37"/>
      <c r="X275" s="37"/>
      <c r="Y275" s="37"/>
      <c r="Z275" s="37"/>
      <c r="AA275" s="37"/>
      <c r="AB275" s="37"/>
      <c r="AC275" s="37"/>
      <c r="AD275" s="37"/>
      <c r="AE275" s="37"/>
      <c r="AF275" s="37"/>
      <c r="AG275" s="37"/>
      <c r="AH275" s="37"/>
      <c r="AI275" s="37"/>
      <c r="AJ275" s="37"/>
    </row>
    <row r="276" spans="1:36">
      <c r="A276" s="265">
        <v>44114</v>
      </c>
      <c r="B276" s="278" t="s">
        <v>154</v>
      </c>
      <c r="C276" s="431">
        <v>880434781</v>
      </c>
      <c r="D276" s="37">
        <v>7504522</v>
      </c>
      <c r="E276" s="278" t="s">
        <v>152</v>
      </c>
      <c r="F276" s="278" t="s">
        <v>140</v>
      </c>
      <c r="G276" s="278" t="s">
        <v>148</v>
      </c>
      <c r="H276" s="37"/>
      <c r="I276" s="265">
        <v>44126</v>
      </c>
      <c r="J276" s="265"/>
      <c r="K276" s="37"/>
      <c r="L276" s="278" t="s">
        <v>148</v>
      </c>
      <c r="M276" s="37">
        <v>180</v>
      </c>
      <c r="N276" s="37"/>
      <c r="O276" s="278" t="s">
        <v>4460</v>
      </c>
      <c r="P276" s="37"/>
      <c r="Q276" s="37"/>
      <c r="R276" s="37"/>
      <c r="S276" s="37"/>
      <c r="T276" s="37"/>
      <c r="U276" s="37"/>
      <c r="V276" s="37"/>
      <c r="W276" s="37"/>
      <c r="X276" s="37"/>
      <c r="Y276" s="37"/>
      <c r="Z276" s="37"/>
      <c r="AA276" s="37"/>
      <c r="AB276" s="37"/>
      <c r="AC276" s="37"/>
      <c r="AD276" s="37"/>
      <c r="AE276" s="37"/>
      <c r="AF276" s="37"/>
      <c r="AG276" s="37"/>
      <c r="AH276" s="37"/>
      <c r="AI276" s="37"/>
      <c r="AJ276" s="37"/>
    </row>
    <row r="277" spans="1:36">
      <c r="A277" s="265">
        <v>44113</v>
      </c>
      <c r="B277" s="278" t="s">
        <v>175</v>
      </c>
      <c r="C277" s="37">
        <v>882195297</v>
      </c>
      <c r="D277" s="37"/>
      <c r="E277" s="278" t="s">
        <v>139</v>
      </c>
      <c r="F277" s="278" t="s">
        <v>140</v>
      </c>
      <c r="G277" s="278" t="s">
        <v>704</v>
      </c>
      <c r="H277" s="265">
        <v>44113</v>
      </c>
      <c r="I277" s="265">
        <v>44113</v>
      </c>
      <c r="J277" s="37"/>
      <c r="K277" s="37"/>
      <c r="L277" s="278" t="s">
        <v>704</v>
      </c>
      <c r="M277" s="37">
        <v>180</v>
      </c>
      <c r="N277" s="37"/>
      <c r="O277" s="278" t="s">
        <v>4604</v>
      </c>
      <c r="P277" s="37"/>
      <c r="Q277" s="37"/>
      <c r="R277" s="37"/>
      <c r="S277" s="37"/>
      <c r="T277" s="37"/>
      <c r="U277" s="37"/>
      <c r="V277" s="37"/>
      <c r="W277" s="37"/>
      <c r="X277" s="37"/>
      <c r="Y277" s="37"/>
      <c r="Z277" s="37"/>
      <c r="AA277" s="37"/>
      <c r="AB277" s="37"/>
      <c r="AC277" s="37"/>
      <c r="AD277" s="37"/>
      <c r="AE277" s="37"/>
      <c r="AF277" s="37"/>
      <c r="AG277" s="37"/>
      <c r="AH277" s="37"/>
      <c r="AI277" s="37"/>
      <c r="AJ277" s="37"/>
    </row>
    <row r="278" spans="1:36">
      <c r="A278" s="265">
        <v>44120</v>
      </c>
      <c r="B278" s="375" t="s">
        <v>138</v>
      </c>
      <c r="C278" s="331">
        <v>881584615</v>
      </c>
      <c r="D278" s="523"/>
      <c r="E278" s="278" t="s">
        <v>152</v>
      </c>
      <c r="F278" s="278" t="s">
        <v>140</v>
      </c>
      <c r="G278" s="278" t="s">
        <v>368</v>
      </c>
      <c r="H278" s="37"/>
      <c r="I278" s="716">
        <v>44120</v>
      </c>
      <c r="J278" s="37"/>
      <c r="K278" s="37"/>
      <c r="L278" s="278" t="s">
        <v>368</v>
      </c>
      <c r="M278" s="331">
        <v>178.88</v>
      </c>
      <c r="N278" s="37"/>
      <c r="O278" s="278" t="s">
        <v>4474</v>
      </c>
      <c r="P278" s="37"/>
      <c r="Q278" s="37"/>
      <c r="R278" s="37"/>
      <c r="S278" s="37"/>
      <c r="T278" s="37"/>
      <c r="U278" s="37"/>
      <c r="V278" s="37"/>
      <c r="W278" s="37"/>
      <c r="X278" s="37"/>
      <c r="Y278" s="37"/>
      <c r="Z278" s="37"/>
      <c r="AA278" s="37"/>
      <c r="AB278" s="37"/>
      <c r="AC278" s="37"/>
      <c r="AD278" s="37"/>
      <c r="AE278" s="37"/>
      <c r="AF278" s="37"/>
      <c r="AG278" s="37"/>
      <c r="AH278" s="37"/>
      <c r="AI278" s="37"/>
      <c r="AJ278" s="37"/>
    </row>
    <row r="279" spans="1:36">
      <c r="A279" s="265">
        <v>44131</v>
      </c>
      <c r="B279" s="604" t="s">
        <v>146</v>
      </c>
      <c r="C279" s="521">
        <v>881640234</v>
      </c>
      <c r="D279" s="263" t="s">
        <v>3089</v>
      </c>
      <c r="E279" s="278" t="s">
        <v>139</v>
      </c>
      <c r="F279" s="278" t="s">
        <v>140</v>
      </c>
      <c r="G279" s="278" t="s">
        <v>182</v>
      </c>
      <c r="H279" s="265"/>
      <c r="I279" s="265">
        <v>44131</v>
      </c>
      <c r="J279" s="37"/>
      <c r="K279" s="37"/>
      <c r="L279" s="278" t="s">
        <v>182</v>
      </c>
      <c r="M279" s="37">
        <v>174</v>
      </c>
      <c r="N279" s="37"/>
      <c r="O279" s="278"/>
      <c r="P279" s="37"/>
      <c r="Q279" s="278" t="s">
        <v>4623</v>
      </c>
      <c r="R279" s="37">
        <v>3526</v>
      </c>
      <c r="S279" s="37"/>
      <c r="T279" s="37"/>
      <c r="U279" s="37"/>
      <c r="V279" s="37"/>
      <c r="W279" s="37"/>
      <c r="X279" s="37"/>
      <c r="Y279" s="37"/>
      <c r="Z279" s="37"/>
      <c r="AA279" s="37"/>
      <c r="AB279" s="37"/>
      <c r="AC279" s="37"/>
      <c r="AD279" s="37"/>
      <c r="AE279" s="37"/>
      <c r="AF279" s="37"/>
      <c r="AG279" s="37"/>
      <c r="AH279" s="37"/>
      <c r="AI279" s="37"/>
      <c r="AJ279" s="37"/>
    </row>
    <row r="280" spans="1:36">
      <c r="A280" s="265">
        <v>44125</v>
      </c>
      <c r="B280" s="604" t="s">
        <v>138</v>
      </c>
      <c r="C280" s="521">
        <v>881739324</v>
      </c>
      <c r="D280" s="523"/>
      <c r="E280" s="278" t="s">
        <v>152</v>
      </c>
      <c r="F280" s="278" t="s">
        <v>140</v>
      </c>
      <c r="G280" s="278" t="s">
        <v>181</v>
      </c>
      <c r="H280" s="37"/>
      <c r="I280" s="716">
        <v>44125</v>
      </c>
      <c r="J280" s="37"/>
      <c r="K280" s="37"/>
      <c r="L280" s="278" t="s">
        <v>181</v>
      </c>
      <c r="M280" s="37">
        <v>173</v>
      </c>
      <c r="N280" s="37"/>
      <c r="O280" s="278" t="s">
        <v>4624</v>
      </c>
      <c r="P280" s="37"/>
      <c r="Q280" s="37"/>
      <c r="R280" s="37"/>
      <c r="S280" s="37"/>
      <c r="T280" s="37"/>
      <c r="U280" s="37"/>
      <c r="V280" s="37"/>
      <c r="W280" s="37"/>
      <c r="X280" s="37"/>
      <c r="Y280" s="37"/>
      <c r="Z280" s="37"/>
      <c r="AA280" s="37"/>
      <c r="AB280" s="37"/>
      <c r="AC280" s="37"/>
      <c r="AD280" s="37"/>
      <c r="AE280" s="37"/>
      <c r="AF280" s="37"/>
      <c r="AG280" s="37"/>
      <c r="AH280" s="37"/>
      <c r="AI280" s="37"/>
      <c r="AJ280" s="37"/>
    </row>
    <row r="281" spans="1:36">
      <c r="A281" s="265">
        <v>44137</v>
      </c>
      <c r="B281" s="604" t="s">
        <v>149</v>
      </c>
      <c r="C281" s="521">
        <v>880029196</v>
      </c>
      <c r="D281" s="263" t="s">
        <v>4625</v>
      </c>
      <c r="E281" s="278" t="s">
        <v>139</v>
      </c>
      <c r="F281" s="278" t="s">
        <v>140</v>
      </c>
      <c r="G281" s="278" t="s">
        <v>176</v>
      </c>
      <c r="H281" s="265"/>
      <c r="I281" s="265">
        <v>44134</v>
      </c>
      <c r="J281" s="37"/>
      <c r="K281" s="37"/>
      <c r="L281" s="278" t="s">
        <v>176</v>
      </c>
      <c r="M281" s="37">
        <f>4.8+149+19</f>
        <v>172.8</v>
      </c>
      <c r="N281" s="37"/>
      <c r="O281" s="278"/>
      <c r="P281" s="37"/>
      <c r="Q281" s="37"/>
      <c r="R281" s="37"/>
      <c r="S281" s="37"/>
      <c r="T281" s="37"/>
      <c r="U281" s="37"/>
      <c r="V281" s="37"/>
      <c r="W281" s="37"/>
      <c r="X281" s="37"/>
      <c r="Y281" s="37"/>
      <c r="Z281" s="37"/>
      <c r="AA281" s="37"/>
      <c r="AB281" s="37"/>
      <c r="AC281" s="37"/>
      <c r="AD281" s="37"/>
      <c r="AE281" s="37"/>
      <c r="AF281" s="37"/>
      <c r="AG281" s="37"/>
      <c r="AH281" s="37"/>
      <c r="AI281" s="37"/>
      <c r="AJ281" s="37"/>
    </row>
    <row r="282" spans="1:36">
      <c r="A282" s="265">
        <v>44114</v>
      </c>
      <c r="B282" s="278" t="s">
        <v>156</v>
      </c>
      <c r="C282" s="37">
        <v>881941412</v>
      </c>
      <c r="D282" s="37"/>
      <c r="E282" s="278" t="s">
        <v>139</v>
      </c>
      <c r="F282" s="278" t="s">
        <v>140</v>
      </c>
      <c r="G282" s="37"/>
      <c r="H282" s="37"/>
      <c r="I282" s="265">
        <v>44114</v>
      </c>
      <c r="J282" s="37"/>
      <c r="K282" s="37"/>
      <c r="L282" s="37"/>
      <c r="M282" s="37">
        <v>168</v>
      </c>
      <c r="N282" s="37"/>
      <c r="O282" s="37"/>
      <c r="P282" s="37"/>
      <c r="Q282" s="37"/>
      <c r="R282" s="37"/>
      <c r="S282" s="37"/>
      <c r="T282" s="37"/>
      <c r="U282" s="37"/>
      <c r="V282" s="37"/>
      <c r="W282" s="37"/>
      <c r="X282" s="37"/>
      <c r="Y282" s="37"/>
      <c r="Z282" s="37"/>
      <c r="AA282" s="37"/>
      <c r="AB282" s="37"/>
      <c r="AC282" s="37"/>
      <c r="AD282" s="37"/>
      <c r="AE282" s="37"/>
      <c r="AF282" s="37"/>
      <c r="AG282" s="37"/>
      <c r="AH282" s="37"/>
      <c r="AI282" s="37"/>
      <c r="AJ282" s="37"/>
    </row>
    <row r="283" spans="1:36">
      <c r="A283" s="265">
        <v>44114</v>
      </c>
      <c r="B283" s="278" t="s">
        <v>138</v>
      </c>
      <c r="C283" s="331">
        <v>880519428</v>
      </c>
      <c r="D283" s="37"/>
      <c r="E283" s="278" t="s">
        <v>152</v>
      </c>
      <c r="F283" s="278" t="s">
        <v>140</v>
      </c>
      <c r="G283" s="278" t="s">
        <v>142</v>
      </c>
      <c r="H283" s="265">
        <v>44114</v>
      </c>
      <c r="I283" s="265">
        <v>44114</v>
      </c>
      <c r="J283" s="37"/>
      <c r="K283" s="37"/>
      <c r="L283" s="278" t="s">
        <v>142</v>
      </c>
      <c r="M283" s="37">
        <v>163</v>
      </c>
      <c r="N283" s="37"/>
      <c r="O283" s="278" t="s">
        <v>4626</v>
      </c>
      <c r="P283" s="37"/>
      <c r="Q283" s="37"/>
      <c r="R283" s="37"/>
      <c r="S283" s="37"/>
      <c r="T283" s="37"/>
      <c r="U283" s="37"/>
      <c r="V283" s="37"/>
      <c r="W283" s="37"/>
      <c r="X283" s="37"/>
      <c r="Y283" s="37"/>
      <c r="Z283" s="37"/>
      <c r="AA283" s="37"/>
      <c r="AB283" s="37"/>
      <c r="AC283" s="37"/>
      <c r="AD283" s="37"/>
      <c r="AE283" s="37"/>
      <c r="AF283" s="37"/>
      <c r="AG283" s="37"/>
      <c r="AH283" s="37"/>
      <c r="AI283" s="37"/>
      <c r="AJ283" s="37"/>
    </row>
    <row r="284" spans="1:36">
      <c r="A284" s="265">
        <v>44137</v>
      </c>
      <c r="B284" s="604" t="s">
        <v>194</v>
      </c>
      <c r="C284" s="521">
        <v>881352797</v>
      </c>
      <c r="D284" s="263" t="s">
        <v>3034</v>
      </c>
      <c r="E284" s="278" t="s">
        <v>152</v>
      </c>
      <c r="F284" s="278" t="s">
        <v>140</v>
      </c>
      <c r="G284" s="278" t="s">
        <v>142</v>
      </c>
      <c r="H284" s="265"/>
      <c r="I284" s="265">
        <v>44135</v>
      </c>
      <c r="J284" s="37"/>
      <c r="K284" s="37"/>
      <c r="L284" s="278" t="s">
        <v>142</v>
      </c>
      <c r="M284" s="37">
        <v>161</v>
      </c>
      <c r="N284" s="37"/>
      <c r="O284" s="278"/>
      <c r="P284" s="37"/>
      <c r="Q284" s="37"/>
      <c r="R284" s="37"/>
      <c r="S284" s="37"/>
      <c r="T284" s="37"/>
      <c r="U284" s="37"/>
      <c r="V284" s="37"/>
      <c r="W284" s="37"/>
      <c r="X284" s="37"/>
      <c r="Y284" s="37"/>
      <c r="Z284" s="37"/>
      <c r="AA284" s="37"/>
      <c r="AB284" s="37"/>
      <c r="AC284" s="37"/>
      <c r="AD284" s="37"/>
      <c r="AE284" s="37"/>
      <c r="AF284" s="37"/>
      <c r="AG284" s="37"/>
      <c r="AH284" s="37"/>
      <c r="AI284" s="37"/>
      <c r="AJ284" s="37"/>
    </row>
    <row r="285" spans="1:36">
      <c r="A285" s="265">
        <v>44127</v>
      </c>
      <c r="B285" s="604" t="s">
        <v>194</v>
      </c>
      <c r="C285" s="521">
        <v>880017758</v>
      </c>
      <c r="D285" s="263" t="s">
        <v>4627</v>
      </c>
      <c r="E285" s="278" t="s">
        <v>152</v>
      </c>
      <c r="F285" s="278" t="s">
        <v>140</v>
      </c>
      <c r="G285" s="278" t="s">
        <v>142</v>
      </c>
      <c r="H285" s="265">
        <v>44123</v>
      </c>
      <c r="I285" s="716">
        <v>44127</v>
      </c>
      <c r="J285" s="37"/>
      <c r="K285" s="37"/>
      <c r="L285" s="278" t="s">
        <v>142</v>
      </c>
      <c r="M285" s="37">
        <v>160.5</v>
      </c>
      <c r="N285" s="37"/>
      <c r="O285" s="278" t="s">
        <v>4487</v>
      </c>
      <c r="P285" s="37"/>
      <c r="Q285" s="37"/>
      <c r="R285" s="37"/>
      <c r="S285" s="37"/>
      <c r="T285" s="37"/>
      <c r="U285" s="37"/>
      <c r="V285" s="37"/>
      <c r="W285" s="37"/>
      <c r="X285" s="37"/>
      <c r="Y285" s="37"/>
      <c r="Z285" s="37"/>
      <c r="AA285" s="37"/>
      <c r="AB285" s="37"/>
      <c r="AC285" s="37"/>
      <c r="AD285" s="37"/>
      <c r="AE285" s="37"/>
      <c r="AF285" s="37"/>
      <c r="AG285" s="37"/>
      <c r="AH285" s="37"/>
      <c r="AI285" s="37"/>
      <c r="AJ285" s="37"/>
    </row>
    <row r="286" spans="1:36">
      <c r="A286" s="265">
        <v>44123</v>
      </c>
      <c r="B286" s="604" t="s">
        <v>156</v>
      </c>
      <c r="C286" s="521">
        <v>881334077</v>
      </c>
      <c r="D286" s="523"/>
      <c r="E286" s="278" t="s">
        <v>139</v>
      </c>
      <c r="F286" s="278" t="s">
        <v>140</v>
      </c>
      <c r="G286" s="278"/>
      <c r="H286" s="37"/>
      <c r="I286" s="716">
        <v>44123</v>
      </c>
      <c r="J286" s="265">
        <v>44134</v>
      </c>
      <c r="K286" s="37"/>
      <c r="L286" s="278" t="s">
        <v>4628</v>
      </c>
      <c r="M286" s="37">
        <v>160</v>
      </c>
      <c r="N286" s="37"/>
      <c r="O286" s="278" t="s">
        <v>4535</v>
      </c>
      <c r="P286" s="37"/>
      <c r="Q286" s="37"/>
      <c r="R286" s="37"/>
      <c r="S286" s="37"/>
      <c r="T286" s="37"/>
      <c r="U286" s="37"/>
      <c r="V286" s="37"/>
      <c r="W286" s="37"/>
      <c r="X286" s="37"/>
      <c r="Y286" s="37"/>
      <c r="Z286" s="37"/>
      <c r="AA286" s="37"/>
      <c r="AB286" s="37"/>
      <c r="AC286" s="37"/>
      <c r="AD286" s="37"/>
      <c r="AE286" s="37"/>
      <c r="AF286" s="37"/>
      <c r="AG286" s="37"/>
      <c r="AH286" s="37"/>
      <c r="AI286" s="37"/>
      <c r="AJ286" s="37"/>
    </row>
    <row r="287" spans="1:36">
      <c r="A287" s="265">
        <v>44134</v>
      </c>
      <c r="B287" s="604" t="s">
        <v>146</v>
      </c>
      <c r="C287" s="604">
        <v>880042473</v>
      </c>
      <c r="D287" s="263" t="s">
        <v>4629</v>
      </c>
      <c r="E287" s="278" t="s">
        <v>139</v>
      </c>
      <c r="F287" s="278" t="s">
        <v>140</v>
      </c>
      <c r="G287" s="278"/>
      <c r="H287" s="265"/>
      <c r="I287" s="265">
        <v>44134</v>
      </c>
      <c r="J287" s="37"/>
      <c r="K287" s="37"/>
      <c r="L287" s="278" t="s">
        <v>273</v>
      </c>
      <c r="M287" s="37">
        <v>160</v>
      </c>
      <c r="N287" s="37"/>
      <c r="O287" s="278"/>
      <c r="P287" s="37"/>
      <c r="Q287" s="265">
        <v>44131</v>
      </c>
      <c r="R287" s="37">
        <v>471</v>
      </c>
      <c r="S287" s="37"/>
      <c r="T287" s="37"/>
      <c r="U287" s="37"/>
      <c r="V287" s="37"/>
      <c r="W287" s="37"/>
      <c r="X287" s="37"/>
      <c r="Y287" s="37"/>
      <c r="Z287" s="37"/>
      <c r="AA287" s="37"/>
      <c r="AB287" s="37"/>
      <c r="AC287" s="37"/>
      <c r="AD287" s="37"/>
      <c r="AE287" s="37"/>
      <c r="AF287" s="37"/>
      <c r="AG287" s="37"/>
      <c r="AH287" s="37"/>
      <c r="AI287" s="37"/>
      <c r="AJ287" s="37"/>
    </row>
    <row r="288" spans="1:36">
      <c r="A288" s="84"/>
      <c r="B288" s="331" t="s">
        <v>146</v>
      </c>
      <c r="C288" s="331">
        <v>880042473</v>
      </c>
      <c r="D288" s="84"/>
      <c r="E288" s="84"/>
      <c r="F288" s="84"/>
      <c r="G288" s="84"/>
      <c r="H288" s="84"/>
      <c r="I288" s="84"/>
      <c r="J288" s="84"/>
      <c r="K288" s="84"/>
      <c r="L288" s="84"/>
      <c r="M288" s="331">
        <v>160</v>
      </c>
      <c r="N288" s="84"/>
      <c r="O288" s="84"/>
      <c r="P288" s="84"/>
      <c r="Q288" s="84"/>
      <c r="R288" s="84"/>
      <c r="S288" s="84"/>
      <c r="T288" s="84"/>
      <c r="U288" s="37"/>
      <c r="V288" s="37"/>
      <c r="W288" s="37"/>
      <c r="X288" s="37"/>
      <c r="Y288" s="37"/>
      <c r="Z288" s="37"/>
      <c r="AA288" s="37"/>
      <c r="AB288" s="37"/>
      <c r="AC288" s="37"/>
      <c r="AD288" s="37"/>
      <c r="AE288" s="37"/>
      <c r="AF288" s="37"/>
      <c r="AG288" s="37"/>
      <c r="AH288" s="37"/>
      <c r="AI288" s="37"/>
      <c r="AJ288" s="37"/>
    </row>
    <row r="289" spans="1:36">
      <c r="A289" s="265">
        <v>44116</v>
      </c>
      <c r="B289" s="278" t="s">
        <v>175</v>
      </c>
      <c r="C289" s="37">
        <v>881059901</v>
      </c>
      <c r="D289" s="37"/>
      <c r="E289" s="278" t="s">
        <v>152</v>
      </c>
      <c r="F289" s="278" t="s">
        <v>140</v>
      </c>
      <c r="G289" s="278" t="s">
        <v>142</v>
      </c>
      <c r="H289" s="37"/>
      <c r="I289" s="265">
        <v>44116</v>
      </c>
      <c r="J289" s="37"/>
      <c r="K289" s="37"/>
      <c r="L289" s="278" t="s">
        <v>142</v>
      </c>
      <c r="M289" s="37">
        <v>157</v>
      </c>
      <c r="N289" s="37"/>
      <c r="O289" s="278" t="s">
        <v>4456</v>
      </c>
      <c r="P289" s="37"/>
      <c r="Q289" s="265">
        <v>44115</v>
      </c>
      <c r="R289" s="37">
        <v>69.5</v>
      </c>
      <c r="S289" s="37"/>
      <c r="T289" s="37"/>
      <c r="U289" s="37"/>
      <c r="V289" s="37"/>
      <c r="W289" s="37"/>
      <c r="X289" s="37"/>
      <c r="Y289" s="37"/>
      <c r="Z289" s="37"/>
      <c r="AA289" s="37"/>
      <c r="AB289" s="37"/>
      <c r="AC289" s="37"/>
      <c r="AD289" s="37"/>
      <c r="AE289" s="37"/>
      <c r="AF289" s="37"/>
      <c r="AG289" s="37"/>
      <c r="AH289" s="37"/>
      <c r="AI289" s="37"/>
      <c r="AJ289" s="37"/>
    </row>
    <row r="290" spans="1:36">
      <c r="A290" s="265">
        <v>44113</v>
      </c>
      <c r="B290" s="278" t="s">
        <v>175</v>
      </c>
      <c r="C290" s="37">
        <v>880228903</v>
      </c>
      <c r="D290" s="37"/>
      <c r="E290" s="278" t="s">
        <v>139</v>
      </c>
      <c r="F290" s="278" t="s">
        <v>140</v>
      </c>
      <c r="G290" s="278" t="s">
        <v>142</v>
      </c>
      <c r="H290" s="265">
        <v>44112</v>
      </c>
      <c r="I290" s="265">
        <v>44113</v>
      </c>
      <c r="J290" s="37"/>
      <c r="K290" s="37"/>
      <c r="L290" s="278" t="s">
        <v>142</v>
      </c>
      <c r="M290" s="37">
        <v>156</v>
      </c>
      <c r="N290" s="37"/>
      <c r="O290" s="278" t="s">
        <v>4630</v>
      </c>
      <c r="P290" s="37"/>
      <c r="Q290" s="37"/>
      <c r="R290" s="37"/>
      <c r="S290" s="37"/>
      <c r="T290" s="37"/>
      <c r="U290" s="37"/>
      <c r="V290" s="37"/>
      <c r="W290" s="37"/>
      <c r="X290" s="37"/>
      <c r="Y290" s="37"/>
      <c r="Z290" s="37"/>
      <c r="AA290" s="37"/>
      <c r="AB290" s="37"/>
      <c r="AC290" s="37"/>
      <c r="AD290" s="37"/>
      <c r="AE290" s="37"/>
      <c r="AF290" s="37"/>
      <c r="AG290" s="37"/>
      <c r="AH290" s="37"/>
      <c r="AI290" s="37"/>
      <c r="AJ290" s="37"/>
    </row>
    <row r="291" spans="1:36">
      <c r="A291" s="265">
        <v>44113</v>
      </c>
      <c r="B291" s="278" t="s">
        <v>175</v>
      </c>
      <c r="C291" s="37">
        <v>880317224</v>
      </c>
      <c r="D291" s="37"/>
      <c r="E291" s="278" t="s">
        <v>139</v>
      </c>
      <c r="F291" s="278" t="s">
        <v>140</v>
      </c>
      <c r="G291" s="278" t="s">
        <v>294</v>
      </c>
      <c r="H291" s="37"/>
      <c r="I291" s="265">
        <v>44113</v>
      </c>
      <c r="J291" s="37"/>
      <c r="K291" s="37"/>
      <c r="L291" s="278" t="s">
        <v>294</v>
      </c>
      <c r="M291" s="37">
        <v>156</v>
      </c>
      <c r="N291" s="37"/>
      <c r="O291" s="278" t="s">
        <v>4630</v>
      </c>
      <c r="P291" s="37"/>
      <c r="Q291" s="37"/>
      <c r="R291" s="37"/>
      <c r="S291" s="37"/>
      <c r="T291" s="37"/>
      <c r="U291" s="37"/>
      <c r="V291" s="37"/>
      <c r="W291" s="37"/>
      <c r="X291" s="37"/>
      <c r="Y291" s="37"/>
      <c r="Z291" s="37"/>
      <c r="AA291" s="37"/>
      <c r="AB291" s="37"/>
      <c r="AC291" s="37"/>
      <c r="AD291" s="37"/>
      <c r="AE291" s="37"/>
      <c r="AF291" s="37"/>
      <c r="AG291" s="37"/>
      <c r="AH291" s="37"/>
      <c r="AI291" s="37"/>
      <c r="AJ291" s="37"/>
    </row>
    <row r="292" spans="1:36">
      <c r="A292" s="265">
        <v>44133</v>
      </c>
      <c r="B292" s="604" t="s">
        <v>167</v>
      </c>
      <c r="C292" s="521">
        <v>881905798</v>
      </c>
      <c r="D292" s="263"/>
      <c r="E292" s="278" t="s">
        <v>152</v>
      </c>
      <c r="F292" s="278" t="s">
        <v>140</v>
      </c>
      <c r="G292" s="278" t="s">
        <v>190</v>
      </c>
      <c r="H292" s="265"/>
      <c r="I292" s="265">
        <v>44134</v>
      </c>
      <c r="J292" s="37"/>
      <c r="K292" s="37"/>
      <c r="L292" s="278" t="s">
        <v>190</v>
      </c>
      <c r="M292" s="37">
        <v>156</v>
      </c>
      <c r="N292" s="37"/>
      <c r="O292" s="278"/>
      <c r="P292" s="37"/>
      <c r="Q292" s="37"/>
      <c r="R292" s="37"/>
      <c r="S292" s="37"/>
      <c r="T292" s="37"/>
      <c r="U292" s="37"/>
      <c r="V292" s="37"/>
      <c r="W292" s="37"/>
      <c r="X292" s="37"/>
      <c r="Y292" s="37"/>
      <c r="Z292" s="37"/>
      <c r="AA292" s="37"/>
      <c r="AB292" s="37"/>
      <c r="AC292" s="37"/>
      <c r="AD292" s="37"/>
      <c r="AE292" s="37"/>
      <c r="AF292" s="37"/>
      <c r="AG292" s="37"/>
      <c r="AH292" s="37"/>
      <c r="AI292" s="37"/>
      <c r="AJ292" s="37"/>
    </row>
    <row r="293" spans="1:36">
      <c r="A293" s="265">
        <v>44137</v>
      </c>
      <c r="B293" s="604" t="s">
        <v>167</v>
      </c>
      <c r="C293" s="521">
        <v>881905798</v>
      </c>
      <c r="D293" s="263"/>
      <c r="E293" s="278" t="s">
        <v>152</v>
      </c>
      <c r="F293" s="278" t="s">
        <v>140</v>
      </c>
      <c r="G293" s="278" t="s">
        <v>190</v>
      </c>
      <c r="H293" s="265"/>
      <c r="I293" s="265">
        <v>44134</v>
      </c>
      <c r="J293" s="37"/>
      <c r="K293" s="37"/>
      <c r="L293" s="278" t="s">
        <v>190</v>
      </c>
      <c r="M293" s="37">
        <v>156</v>
      </c>
      <c r="N293" s="37"/>
      <c r="O293" s="278" t="s">
        <v>4631</v>
      </c>
      <c r="P293" s="37"/>
      <c r="Q293" s="37"/>
      <c r="R293" s="37"/>
      <c r="S293" s="37"/>
      <c r="T293" s="37"/>
      <c r="U293" s="37"/>
      <c r="V293" s="37"/>
      <c r="W293" s="37"/>
      <c r="X293" s="37"/>
      <c r="Y293" s="37"/>
      <c r="Z293" s="37"/>
      <c r="AA293" s="37"/>
      <c r="AB293" s="37"/>
      <c r="AC293" s="37"/>
      <c r="AD293" s="37"/>
      <c r="AE293" s="37"/>
      <c r="AF293" s="37"/>
      <c r="AG293" s="37"/>
      <c r="AH293" s="37"/>
      <c r="AI293" s="37"/>
      <c r="AJ293" s="37"/>
    </row>
    <row r="294" spans="1:36">
      <c r="A294" s="265">
        <v>44114</v>
      </c>
      <c r="B294" s="278" t="s">
        <v>146</v>
      </c>
      <c r="C294" s="37">
        <v>881900298</v>
      </c>
      <c r="D294" s="504" t="s">
        <v>4632</v>
      </c>
      <c r="E294" s="278" t="s">
        <v>139</v>
      </c>
      <c r="F294" s="278" t="s">
        <v>100</v>
      </c>
      <c r="G294" s="37"/>
      <c r="H294" s="37"/>
      <c r="I294" s="505">
        <v>44114</v>
      </c>
      <c r="J294" s="37"/>
      <c r="K294" s="37"/>
      <c r="L294" s="278" t="s">
        <v>163</v>
      </c>
      <c r="M294" s="37">
        <v>153.69</v>
      </c>
      <c r="N294" s="37"/>
      <c r="O294" s="618" t="s">
        <v>4479</v>
      </c>
      <c r="P294" s="37"/>
      <c r="Q294" s="37"/>
      <c r="R294" s="37"/>
      <c r="S294" s="37"/>
      <c r="T294" s="37"/>
      <c r="U294" s="37"/>
      <c r="V294" s="37"/>
      <c r="W294" s="37"/>
      <c r="X294" s="37"/>
      <c r="Y294" s="37"/>
      <c r="Z294" s="37"/>
      <c r="AA294" s="37"/>
      <c r="AB294" s="37"/>
      <c r="AC294" s="37"/>
      <c r="AD294" s="37"/>
      <c r="AE294" s="37"/>
      <c r="AF294" s="37"/>
      <c r="AG294" s="37"/>
      <c r="AH294" s="37"/>
      <c r="AI294" s="37"/>
      <c r="AJ294" s="37"/>
    </row>
    <row r="295" spans="1:36">
      <c r="A295" s="265">
        <v>44120</v>
      </c>
      <c r="B295" s="375" t="s">
        <v>138</v>
      </c>
      <c r="C295" s="331">
        <v>880201292</v>
      </c>
      <c r="D295" s="523"/>
      <c r="E295" s="278" t="s">
        <v>139</v>
      </c>
      <c r="F295" s="278" t="s">
        <v>140</v>
      </c>
      <c r="G295" s="278" t="s">
        <v>168</v>
      </c>
      <c r="H295" s="37"/>
      <c r="I295" s="716">
        <v>44120</v>
      </c>
      <c r="J295" s="37"/>
      <c r="K295" s="37"/>
      <c r="L295" s="278" t="s">
        <v>168</v>
      </c>
      <c r="M295" s="37">
        <v>150</v>
      </c>
      <c r="N295" s="37"/>
      <c r="O295" s="278" t="s">
        <v>4474</v>
      </c>
      <c r="P295" s="37"/>
      <c r="Q295" s="37"/>
      <c r="R295" s="37"/>
      <c r="S295" s="37"/>
      <c r="T295" s="37"/>
      <c r="U295" s="37"/>
      <c r="V295" s="37"/>
      <c r="W295" s="37"/>
      <c r="X295" s="37"/>
      <c r="Y295" s="37"/>
      <c r="Z295" s="37"/>
      <c r="AA295" s="37"/>
      <c r="AB295" s="37"/>
      <c r="AC295" s="37"/>
      <c r="AD295" s="37"/>
      <c r="AE295" s="37"/>
      <c r="AF295" s="37"/>
      <c r="AG295" s="37"/>
      <c r="AH295" s="37"/>
      <c r="AI295" s="37"/>
      <c r="AJ295" s="37"/>
    </row>
    <row r="296" spans="1:36" ht="30">
      <c r="A296" s="265">
        <v>44126</v>
      </c>
      <c r="B296" s="604" t="s">
        <v>138</v>
      </c>
      <c r="C296" s="677" t="s">
        <v>4633</v>
      </c>
      <c r="D296" s="263"/>
      <c r="E296" s="278" t="s">
        <v>152</v>
      </c>
      <c r="F296" s="278" t="s">
        <v>140</v>
      </c>
      <c r="G296" s="278" t="s">
        <v>148</v>
      </c>
      <c r="H296" s="37"/>
      <c r="I296" s="716">
        <v>44126</v>
      </c>
      <c r="J296" s="37"/>
      <c r="K296" s="37"/>
      <c r="L296" s="278" t="s">
        <v>148</v>
      </c>
      <c r="M296" s="37">
        <v>150</v>
      </c>
      <c r="N296" s="37"/>
      <c r="O296" s="278" t="s">
        <v>4634</v>
      </c>
      <c r="P296" s="37"/>
      <c r="Q296" s="37"/>
      <c r="R296" s="37"/>
      <c r="S296" s="37"/>
      <c r="T296" s="37"/>
      <c r="U296" s="37"/>
      <c r="V296" s="37"/>
      <c r="W296" s="37"/>
      <c r="X296" s="37"/>
      <c r="Y296" s="37"/>
      <c r="Z296" s="37"/>
      <c r="AA296" s="37"/>
      <c r="AB296" s="37"/>
      <c r="AC296" s="37"/>
      <c r="AD296" s="37"/>
      <c r="AE296" s="37"/>
      <c r="AF296" s="37"/>
      <c r="AG296" s="37"/>
      <c r="AH296" s="37"/>
      <c r="AI296" s="37"/>
      <c r="AJ296" s="37"/>
    </row>
    <row r="297" spans="1:36">
      <c r="A297" s="265"/>
      <c r="B297" s="331" t="s">
        <v>138</v>
      </c>
      <c r="C297" s="331">
        <v>881506735</v>
      </c>
      <c r="D297" s="263"/>
      <c r="E297" s="278"/>
      <c r="F297" s="278"/>
      <c r="G297" s="278"/>
      <c r="H297" s="265"/>
      <c r="I297" s="265"/>
      <c r="J297" s="37"/>
      <c r="K297" s="37"/>
      <c r="L297" s="278"/>
      <c r="M297" s="331">
        <v>150</v>
      </c>
      <c r="N297" s="37"/>
      <c r="O297" s="278"/>
      <c r="P297" s="37"/>
      <c r="Q297" s="37"/>
      <c r="R297" s="37"/>
      <c r="S297" s="37"/>
      <c r="T297" s="37"/>
      <c r="U297" s="37"/>
      <c r="V297" s="37"/>
      <c r="W297" s="37"/>
      <c r="X297" s="37"/>
      <c r="Y297" s="37"/>
      <c r="Z297" s="37"/>
      <c r="AA297" s="37"/>
      <c r="AB297" s="37"/>
      <c r="AC297" s="37"/>
      <c r="AD297" s="37"/>
      <c r="AE297" s="37"/>
      <c r="AF297" s="37"/>
      <c r="AG297" s="37"/>
      <c r="AH297" s="37"/>
      <c r="AI297" s="37"/>
      <c r="AJ297" s="37"/>
    </row>
    <row r="298" spans="1:36">
      <c r="A298" s="265">
        <v>44131</v>
      </c>
      <c r="B298" s="604" t="s">
        <v>149</v>
      </c>
      <c r="C298" s="521">
        <v>881859364</v>
      </c>
      <c r="D298" s="510" t="s">
        <v>4635</v>
      </c>
      <c r="E298" s="278" t="s">
        <v>139</v>
      </c>
      <c r="F298" s="278" t="s">
        <v>140</v>
      </c>
      <c r="G298" s="278" t="s">
        <v>199</v>
      </c>
      <c r="H298" s="265"/>
      <c r="I298" s="265">
        <v>44131</v>
      </c>
      <c r="J298" s="37"/>
      <c r="K298" s="37"/>
      <c r="L298" s="278" t="s">
        <v>199</v>
      </c>
      <c r="M298" s="37">
        <v>149</v>
      </c>
      <c r="N298" s="37"/>
      <c r="O298" s="278" t="s">
        <v>4591</v>
      </c>
      <c r="P298" s="37"/>
      <c r="Q298" s="37"/>
      <c r="R298" s="37"/>
      <c r="S298" s="37"/>
      <c r="T298" s="37"/>
      <c r="U298" s="37"/>
      <c r="V298" s="37"/>
      <c r="W298" s="37"/>
      <c r="X298" s="37"/>
      <c r="Y298" s="37"/>
      <c r="Z298" s="37"/>
      <c r="AA298" s="37"/>
      <c r="AB298" s="37"/>
      <c r="AC298" s="37"/>
      <c r="AD298" s="37"/>
      <c r="AE298" s="37"/>
      <c r="AF298" s="37"/>
      <c r="AG298" s="37"/>
      <c r="AH298" s="37"/>
      <c r="AI298" s="37"/>
      <c r="AJ298" s="37"/>
    </row>
    <row r="299" spans="1:36">
      <c r="A299" s="265">
        <v>44127</v>
      </c>
      <c r="B299" s="604" t="s">
        <v>157</v>
      </c>
      <c r="C299" s="521">
        <v>881611982</v>
      </c>
      <c r="D299" s="263" t="s">
        <v>4636</v>
      </c>
      <c r="E299" s="278" t="s">
        <v>139</v>
      </c>
      <c r="F299" s="278" t="s">
        <v>140</v>
      </c>
      <c r="G299" s="278" t="s">
        <v>176</v>
      </c>
      <c r="H299" s="37"/>
      <c r="I299" s="716">
        <v>44127</v>
      </c>
      <c r="J299" s="37"/>
      <c r="K299" s="37"/>
      <c r="L299" s="278" t="s">
        <v>176</v>
      </c>
      <c r="M299" s="37">
        <v>9.9</v>
      </c>
      <c r="N299" s="37"/>
      <c r="O299" s="278"/>
      <c r="P299" s="37"/>
      <c r="Q299" s="37"/>
      <c r="R299" s="37"/>
      <c r="S299" s="37"/>
      <c r="T299" s="37"/>
      <c r="U299" s="37"/>
      <c r="V299" s="37"/>
      <c r="W299" s="37"/>
      <c r="X299" s="37"/>
      <c r="Y299" s="37"/>
      <c r="Z299" s="37"/>
      <c r="AA299" s="37"/>
      <c r="AB299" s="37"/>
      <c r="AC299" s="37"/>
      <c r="AD299" s="37"/>
      <c r="AE299" s="37"/>
      <c r="AF299" s="37"/>
      <c r="AG299" s="37"/>
      <c r="AH299" s="37"/>
      <c r="AI299" s="37"/>
      <c r="AJ299" s="37"/>
    </row>
    <row r="300" spans="1:36">
      <c r="A300" s="265">
        <v>44127</v>
      </c>
      <c r="B300" s="604" t="s">
        <v>157</v>
      </c>
      <c r="C300" s="521">
        <v>880047790</v>
      </c>
      <c r="D300" s="263" t="s">
        <v>4637</v>
      </c>
      <c r="E300" s="278" t="s">
        <v>139</v>
      </c>
      <c r="F300" s="278" t="s">
        <v>140</v>
      </c>
      <c r="G300" s="278" t="s">
        <v>176</v>
      </c>
      <c r="H300" s="37"/>
      <c r="I300" s="716">
        <v>44127</v>
      </c>
      <c r="J300" s="37"/>
      <c r="K300" s="37"/>
      <c r="L300" s="278" t="s">
        <v>176</v>
      </c>
      <c r="M300" s="37">
        <v>9.6</v>
      </c>
      <c r="N300" s="37"/>
      <c r="O300" s="278"/>
      <c r="P300" s="37"/>
      <c r="Q300" s="37"/>
      <c r="R300" s="37"/>
      <c r="S300" s="37"/>
      <c r="T300" s="37"/>
      <c r="U300" s="37"/>
      <c r="V300" s="37"/>
      <c r="W300" s="37"/>
      <c r="X300" s="37"/>
      <c r="Y300" s="37"/>
      <c r="Z300" s="37"/>
      <c r="AA300" s="37"/>
      <c r="AB300" s="37"/>
      <c r="AC300" s="37"/>
      <c r="AD300" s="37"/>
      <c r="AE300" s="37"/>
      <c r="AF300" s="37"/>
      <c r="AG300" s="37"/>
      <c r="AH300" s="37"/>
      <c r="AI300" s="37"/>
      <c r="AJ300" s="37"/>
    </row>
    <row r="301" spans="1:36">
      <c r="A301" s="265">
        <v>44118</v>
      </c>
      <c r="B301" s="278" t="s">
        <v>138</v>
      </c>
      <c r="C301" s="37">
        <v>880041589</v>
      </c>
      <c r="D301" s="520" t="s">
        <v>4638</v>
      </c>
      <c r="E301" s="278" t="s">
        <v>139</v>
      </c>
      <c r="F301" s="278" t="s">
        <v>140</v>
      </c>
      <c r="G301" s="37"/>
      <c r="H301" s="37"/>
      <c r="I301" s="265">
        <v>44118</v>
      </c>
      <c r="J301" s="37"/>
      <c r="K301" s="37"/>
      <c r="L301" s="278" t="s">
        <v>4639</v>
      </c>
      <c r="M301" s="37">
        <v>148.12</v>
      </c>
      <c r="N301" s="37"/>
      <c r="O301" s="278" t="s">
        <v>4507</v>
      </c>
      <c r="P301" s="37"/>
      <c r="Q301" s="37"/>
      <c r="R301" s="37"/>
      <c r="S301" s="37"/>
      <c r="T301" s="37"/>
      <c r="U301" s="37"/>
      <c r="V301" s="37"/>
      <c r="W301" s="37"/>
      <c r="X301" s="37"/>
      <c r="Y301" s="37"/>
      <c r="Z301" s="37"/>
      <c r="AA301" s="37"/>
      <c r="AB301" s="37"/>
      <c r="AC301" s="37"/>
      <c r="AD301" s="37"/>
      <c r="AE301" s="37"/>
      <c r="AF301" s="37"/>
      <c r="AG301" s="37"/>
      <c r="AH301" s="37"/>
      <c r="AI301" s="37"/>
      <c r="AJ301" s="37"/>
    </row>
    <row r="302" spans="1:36">
      <c r="A302" s="265">
        <v>44130</v>
      </c>
      <c r="B302" s="604" t="s">
        <v>149</v>
      </c>
      <c r="C302" s="521">
        <v>882189292</v>
      </c>
      <c r="D302" s="263"/>
      <c r="E302" s="278" t="s">
        <v>152</v>
      </c>
      <c r="F302" s="278" t="s">
        <v>140</v>
      </c>
      <c r="G302" s="278" t="s">
        <v>148</v>
      </c>
      <c r="H302" s="37"/>
      <c r="I302" s="716">
        <v>44132</v>
      </c>
      <c r="J302" s="37"/>
      <c r="K302" s="37"/>
      <c r="L302" s="278" t="s">
        <v>148</v>
      </c>
      <c r="M302" s="37">
        <v>144</v>
      </c>
      <c r="N302" s="37"/>
      <c r="O302" s="278" t="s">
        <v>4466</v>
      </c>
      <c r="P302" s="37"/>
      <c r="Q302" s="37"/>
      <c r="R302" s="37"/>
      <c r="S302" s="37"/>
      <c r="T302" s="37"/>
      <c r="U302" s="37"/>
      <c r="V302" s="37"/>
      <c r="W302" s="37"/>
      <c r="X302" s="37"/>
      <c r="Y302" s="37"/>
      <c r="Z302" s="37"/>
      <c r="AA302" s="37"/>
      <c r="AB302" s="37"/>
      <c r="AC302" s="37"/>
      <c r="AD302" s="37"/>
      <c r="AE302" s="37"/>
      <c r="AF302" s="37"/>
      <c r="AG302" s="37"/>
      <c r="AH302" s="37"/>
      <c r="AI302" s="37"/>
      <c r="AJ302" s="37"/>
    </row>
    <row r="303" spans="1:36">
      <c r="A303" s="265">
        <v>44114</v>
      </c>
      <c r="B303" s="278" t="s">
        <v>156</v>
      </c>
      <c r="C303" s="37">
        <v>881649620</v>
      </c>
      <c r="D303" s="37"/>
      <c r="E303" s="278" t="s">
        <v>139</v>
      </c>
      <c r="F303" s="278" t="s">
        <v>140</v>
      </c>
      <c r="G303" s="37"/>
      <c r="H303" s="37"/>
      <c r="I303" s="265">
        <v>44114</v>
      </c>
      <c r="J303" s="37"/>
      <c r="K303" s="37"/>
      <c r="L303" s="37"/>
      <c r="M303" s="37">
        <v>139.1</v>
      </c>
      <c r="N303" s="37"/>
      <c r="O303" s="37"/>
      <c r="P303" s="37"/>
      <c r="Q303" s="37"/>
      <c r="R303" s="37"/>
      <c r="S303" s="37"/>
      <c r="T303" s="37"/>
      <c r="U303" s="37"/>
      <c r="V303" s="37"/>
      <c r="W303" s="37"/>
      <c r="X303" s="37"/>
      <c r="Y303" s="37"/>
      <c r="Z303" s="37"/>
      <c r="AA303" s="37"/>
      <c r="AB303" s="37"/>
      <c r="AC303" s="37"/>
      <c r="AD303" s="37"/>
      <c r="AE303" s="37"/>
      <c r="AF303" s="37"/>
      <c r="AG303" s="37"/>
      <c r="AH303" s="37"/>
      <c r="AI303" s="37"/>
      <c r="AJ303" s="37"/>
    </row>
    <row r="304" spans="1:36">
      <c r="A304" s="265">
        <v>44132</v>
      </c>
      <c r="B304" s="604" t="s">
        <v>156</v>
      </c>
      <c r="C304" s="521">
        <v>881476410</v>
      </c>
      <c r="D304" s="263"/>
      <c r="E304" s="278" t="s">
        <v>152</v>
      </c>
      <c r="F304" s="278" t="s">
        <v>140</v>
      </c>
      <c r="G304" s="278" t="s">
        <v>142</v>
      </c>
      <c r="H304" s="265"/>
      <c r="I304" s="265">
        <v>44132</v>
      </c>
      <c r="J304" s="37"/>
      <c r="K304" s="37"/>
      <c r="L304" s="278"/>
      <c r="M304" s="37">
        <v>139</v>
      </c>
      <c r="N304" s="37"/>
      <c r="O304" s="278"/>
      <c r="P304" s="37"/>
      <c r="Q304" s="37"/>
      <c r="R304" s="37"/>
      <c r="S304" s="37"/>
      <c r="T304" s="37"/>
      <c r="U304" s="37"/>
      <c r="V304" s="37"/>
      <c r="W304" s="37"/>
      <c r="X304" s="37"/>
      <c r="Y304" s="37"/>
      <c r="Z304" s="37"/>
      <c r="AA304" s="37"/>
      <c r="AB304" s="37"/>
      <c r="AC304" s="37"/>
      <c r="AD304" s="37"/>
      <c r="AE304" s="37"/>
      <c r="AF304" s="37"/>
      <c r="AG304" s="37"/>
      <c r="AH304" s="37"/>
      <c r="AI304" s="37"/>
      <c r="AJ304" s="37"/>
    </row>
    <row r="305" spans="1:36">
      <c r="A305" s="265">
        <v>44133</v>
      </c>
      <c r="B305" s="604" t="s">
        <v>138</v>
      </c>
      <c r="C305" s="521">
        <v>881523928</v>
      </c>
      <c r="D305" s="263"/>
      <c r="E305" s="278" t="s">
        <v>139</v>
      </c>
      <c r="F305" s="278" t="s">
        <v>140</v>
      </c>
      <c r="G305" s="278" t="s">
        <v>142</v>
      </c>
      <c r="H305" s="265"/>
      <c r="I305" s="265">
        <v>44133</v>
      </c>
      <c r="J305" s="37"/>
      <c r="K305" s="37"/>
      <c r="L305" s="278" t="s">
        <v>142</v>
      </c>
      <c r="M305" s="37">
        <v>139</v>
      </c>
      <c r="N305" s="37"/>
      <c r="O305" s="278" t="s">
        <v>4640</v>
      </c>
      <c r="P305" s="37"/>
      <c r="Q305" s="37"/>
      <c r="R305" s="37"/>
      <c r="S305" s="37"/>
      <c r="T305" s="37"/>
      <c r="U305" s="37"/>
      <c r="V305" s="37"/>
      <c r="W305" s="37"/>
      <c r="X305" s="37"/>
      <c r="Y305" s="37"/>
      <c r="Z305" s="37"/>
      <c r="AA305" s="37"/>
      <c r="AB305" s="37"/>
      <c r="AC305" s="37"/>
      <c r="AD305" s="37"/>
      <c r="AE305" s="37"/>
      <c r="AF305" s="37"/>
      <c r="AG305" s="37"/>
      <c r="AH305" s="37"/>
      <c r="AI305" s="37"/>
      <c r="AJ305" s="37"/>
    </row>
    <row r="306" spans="1:36">
      <c r="A306" s="265">
        <v>44114</v>
      </c>
      <c r="B306" s="278" t="s">
        <v>146</v>
      </c>
      <c r="C306" s="37">
        <v>880116877</v>
      </c>
      <c r="D306" s="37">
        <v>6347341</v>
      </c>
      <c r="E306" s="278" t="s">
        <v>139</v>
      </c>
      <c r="F306" s="278" t="s">
        <v>100</v>
      </c>
      <c r="G306" s="37"/>
      <c r="H306" s="37"/>
      <c r="I306" s="505">
        <v>44114</v>
      </c>
      <c r="J306" s="37"/>
      <c r="K306" s="37"/>
      <c r="L306" s="278" t="s">
        <v>163</v>
      </c>
      <c r="M306" s="37">
        <v>137.28</v>
      </c>
      <c r="N306" s="37"/>
      <c r="O306" s="618" t="s">
        <v>4496</v>
      </c>
      <c r="P306" s="37"/>
      <c r="Q306" s="37"/>
      <c r="R306" s="37"/>
      <c r="S306" s="37"/>
      <c r="T306" s="37"/>
      <c r="U306" s="37"/>
      <c r="V306" s="37"/>
      <c r="W306" s="37"/>
      <c r="X306" s="37"/>
      <c r="Y306" s="37"/>
      <c r="Z306" s="37"/>
      <c r="AA306" s="37"/>
      <c r="AB306" s="37"/>
      <c r="AC306" s="37"/>
      <c r="AD306" s="37"/>
      <c r="AE306" s="37"/>
      <c r="AF306" s="37"/>
      <c r="AG306" s="37"/>
      <c r="AH306" s="37"/>
      <c r="AI306" s="37"/>
      <c r="AJ306" s="37"/>
    </row>
    <row r="307" spans="1:36">
      <c r="A307" s="265">
        <v>44130</v>
      </c>
      <c r="B307" s="604" t="s">
        <v>156</v>
      </c>
      <c r="C307" s="521">
        <v>881877344</v>
      </c>
      <c r="D307" s="263"/>
      <c r="E307" s="278" t="s">
        <v>152</v>
      </c>
      <c r="F307" s="278" t="s">
        <v>140</v>
      </c>
      <c r="G307" s="278" t="s">
        <v>148</v>
      </c>
      <c r="H307" s="37"/>
      <c r="I307" s="716">
        <v>44130</v>
      </c>
      <c r="J307" s="37"/>
      <c r="K307" s="37"/>
      <c r="L307" s="278"/>
      <c r="M307" s="37">
        <v>135</v>
      </c>
      <c r="N307" s="37"/>
      <c r="O307" s="278"/>
      <c r="P307" s="37"/>
      <c r="Q307" s="37"/>
      <c r="R307" s="37"/>
      <c r="S307" s="37"/>
      <c r="T307" s="37"/>
      <c r="U307" s="37"/>
      <c r="V307" s="37"/>
      <c r="W307" s="37"/>
      <c r="X307" s="37"/>
      <c r="Y307" s="37"/>
      <c r="Z307" s="37"/>
      <c r="AA307" s="37"/>
      <c r="AB307" s="37"/>
      <c r="AC307" s="37"/>
      <c r="AD307" s="37"/>
      <c r="AE307" s="37"/>
      <c r="AF307" s="37"/>
      <c r="AG307" s="37"/>
      <c r="AH307" s="37"/>
      <c r="AI307" s="37"/>
      <c r="AJ307" s="37"/>
    </row>
    <row r="308" spans="1:36">
      <c r="A308" s="265">
        <v>44113</v>
      </c>
      <c r="B308" s="278" t="s">
        <v>227</v>
      </c>
      <c r="C308" s="37">
        <v>880694144</v>
      </c>
      <c r="D308" s="504" t="s">
        <v>4641</v>
      </c>
      <c r="E308" s="278" t="s">
        <v>139</v>
      </c>
      <c r="F308" s="278" t="s">
        <v>424</v>
      </c>
      <c r="G308" s="278" t="s">
        <v>199</v>
      </c>
      <c r="H308" s="265">
        <v>44096</v>
      </c>
      <c r="I308" s="265">
        <v>44113</v>
      </c>
      <c r="J308" s="37"/>
      <c r="K308" s="278" t="s">
        <v>199</v>
      </c>
      <c r="L308" s="37"/>
      <c r="M308" s="37">
        <v>133.34</v>
      </c>
      <c r="N308" s="37"/>
      <c r="O308" s="278" t="s">
        <v>2265</v>
      </c>
      <c r="P308" s="37"/>
      <c r="Q308" s="37"/>
      <c r="R308" s="37"/>
      <c r="S308" s="37"/>
      <c r="T308" s="37"/>
      <c r="U308" s="37"/>
      <c r="V308" s="37"/>
      <c r="W308" s="37"/>
      <c r="X308" s="37"/>
      <c r="Y308" s="37"/>
      <c r="Z308" s="37"/>
      <c r="AA308" s="37"/>
      <c r="AB308" s="37"/>
      <c r="AC308" s="37"/>
      <c r="AD308" s="37"/>
      <c r="AE308" s="37"/>
      <c r="AF308" s="37"/>
      <c r="AG308" s="37"/>
      <c r="AH308" s="37"/>
      <c r="AI308" s="37"/>
      <c r="AJ308" s="37"/>
    </row>
    <row r="309" spans="1:36">
      <c r="A309" s="265">
        <v>44133</v>
      </c>
      <c r="B309" s="604" t="s">
        <v>156</v>
      </c>
      <c r="C309" s="331">
        <v>881476410</v>
      </c>
      <c r="D309" s="263"/>
      <c r="E309" s="278" t="s">
        <v>152</v>
      </c>
      <c r="F309" s="278" t="s">
        <v>140</v>
      </c>
      <c r="G309" s="278" t="s">
        <v>142</v>
      </c>
      <c r="H309" s="265"/>
      <c r="I309" s="265">
        <v>44133</v>
      </c>
      <c r="J309" s="37"/>
      <c r="K309" s="37"/>
      <c r="L309" s="278" t="s">
        <v>142</v>
      </c>
      <c r="M309" s="37">
        <v>133.34</v>
      </c>
      <c r="N309" s="37"/>
      <c r="O309" s="278"/>
      <c r="P309" s="37"/>
      <c r="Q309" s="37"/>
      <c r="R309" s="37"/>
      <c r="S309" s="37"/>
      <c r="T309" s="37"/>
      <c r="U309" s="37"/>
      <c r="V309" s="37"/>
      <c r="W309" s="37"/>
      <c r="X309" s="37"/>
      <c r="Y309" s="37"/>
      <c r="Z309" s="37"/>
      <c r="AA309" s="37"/>
      <c r="AB309" s="37"/>
      <c r="AC309" s="37"/>
      <c r="AD309" s="37"/>
      <c r="AE309" s="37"/>
      <c r="AF309" s="37"/>
      <c r="AG309" s="37"/>
      <c r="AH309" s="37"/>
      <c r="AI309" s="37"/>
      <c r="AJ309" s="37"/>
    </row>
    <row r="310" spans="1:36">
      <c r="A310" s="265">
        <v>44116</v>
      </c>
      <c r="B310" s="278" t="s">
        <v>146</v>
      </c>
      <c r="C310" s="37">
        <v>882245856</v>
      </c>
      <c r="D310" s="504" t="s">
        <v>2896</v>
      </c>
      <c r="E310" s="278" t="s">
        <v>139</v>
      </c>
      <c r="F310" s="278" t="s">
        <v>100</v>
      </c>
      <c r="G310" s="278"/>
      <c r="H310" s="37"/>
      <c r="I310" s="265">
        <v>44123</v>
      </c>
      <c r="J310" s="265"/>
      <c r="K310" s="37"/>
      <c r="L310" s="278" t="s">
        <v>176</v>
      </c>
      <c r="M310" s="37">
        <v>4219.6000000000004</v>
      </c>
      <c r="N310" s="37"/>
      <c r="O310" s="618" t="s">
        <v>4580</v>
      </c>
      <c r="P310" s="37"/>
      <c r="Q310" s="37"/>
      <c r="R310" s="37"/>
      <c r="S310" s="37"/>
      <c r="T310" s="37"/>
      <c r="U310" s="37"/>
      <c r="V310" s="37"/>
      <c r="W310" s="37"/>
      <c r="X310" s="37"/>
      <c r="Y310" s="37"/>
      <c r="Z310" s="37"/>
      <c r="AA310" s="37"/>
      <c r="AB310" s="37"/>
      <c r="AC310" s="37"/>
      <c r="AD310" s="37"/>
      <c r="AE310" s="37"/>
      <c r="AF310" s="37"/>
      <c r="AG310" s="37"/>
      <c r="AH310" s="37"/>
      <c r="AI310" s="37"/>
      <c r="AJ310" s="37"/>
    </row>
    <row r="311" spans="1:36">
      <c r="A311" s="265">
        <v>44125</v>
      </c>
      <c r="B311" s="604" t="s">
        <v>157</v>
      </c>
      <c r="C311" s="521">
        <v>881031456</v>
      </c>
      <c r="D311" s="263" t="s">
        <v>4642</v>
      </c>
      <c r="E311" s="278" t="s">
        <v>139</v>
      </c>
      <c r="F311" s="278" t="s">
        <v>140</v>
      </c>
      <c r="G311" s="278" t="s">
        <v>148</v>
      </c>
      <c r="H311" s="37"/>
      <c r="I311" s="716">
        <v>44125</v>
      </c>
      <c r="J311" s="37"/>
      <c r="K311" s="37"/>
      <c r="L311" s="278" t="s">
        <v>148</v>
      </c>
      <c r="M311" s="37">
        <f>31+31+19+31+19</f>
        <v>131</v>
      </c>
      <c r="N311" s="37"/>
      <c r="O311" s="278"/>
      <c r="P311" s="37"/>
      <c r="Q311" s="37"/>
      <c r="R311" s="37"/>
      <c r="S311" s="37"/>
      <c r="T311" s="37"/>
      <c r="U311" s="37"/>
      <c r="V311" s="37"/>
      <c r="W311" s="37"/>
      <c r="X311" s="37"/>
      <c r="Y311" s="37"/>
      <c r="Z311" s="37"/>
      <c r="AA311" s="37"/>
      <c r="AB311" s="37"/>
      <c r="AC311" s="37"/>
      <c r="AD311" s="37"/>
      <c r="AE311" s="37"/>
      <c r="AF311" s="37"/>
      <c r="AG311" s="37"/>
      <c r="AH311" s="37"/>
      <c r="AI311" s="37"/>
      <c r="AJ311" s="37"/>
    </row>
    <row r="312" spans="1:36">
      <c r="A312" s="265">
        <v>44127</v>
      </c>
      <c r="B312" s="604" t="s">
        <v>149</v>
      </c>
      <c r="C312" s="521">
        <v>880769420</v>
      </c>
      <c r="D312" s="263" t="s">
        <v>4643</v>
      </c>
      <c r="E312" s="278" t="s">
        <v>152</v>
      </c>
      <c r="F312" s="278" t="s">
        <v>140</v>
      </c>
      <c r="G312" s="278" t="s">
        <v>148</v>
      </c>
      <c r="H312" s="37"/>
      <c r="I312" s="716">
        <v>44127</v>
      </c>
      <c r="J312" s="37"/>
      <c r="K312" s="37"/>
      <c r="L312" s="278" t="s">
        <v>148</v>
      </c>
      <c r="M312" s="37">
        <f>55+19+53</f>
        <v>127</v>
      </c>
      <c r="N312" s="37"/>
      <c r="O312" s="278"/>
      <c r="P312" s="37"/>
      <c r="Q312" s="37"/>
      <c r="R312" s="37"/>
      <c r="S312" s="37"/>
      <c r="T312" s="37"/>
      <c r="U312" s="37"/>
      <c r="V312" s="37"/>
      <c r="W312" s="37"/>
      <c r="X312" s="37"/>
      <c r="Y312" s="37"/>
      <c r="Z312" s="37"/>
      <c r="AA312" s="37"/>
      <c r="AB312" s="37"/>
      <c r="AC312" s="37"/>
      <c r="AD312" s="37"/>
      <c r="AE312" s="37"/>
      <c r="AF312" s="37"/>
      <c r="AG312" s="37"/>
      <c r="AH312" s="37"/>
      <c r="AI312" s="37"/>
      <c r="AJ312" s="37"/>
    </row>
    <row r="313" spans="1:36">
      <c r="A313" s="265">
        <v>44132</v>
      </c>
      <c r="B313" s="604" t="s">
        <v>146</v>
      </c>
      <c r="C313" s="521">
        <v>881942374</v>
      </c>
      <c r="D313" s="263" t="s">
        <v>2985</v>
      </c>
      <c r="E313" s="278" t="s">
        <v>152</v>
      </c>
      <c r="F313" s="278" t="s">
        <v>140</v>
      </c>
      <c r="G313" s="278"/>
      <c r="H313" s="37"/>
      <c r="I313" s="716">
        <v>44132</v>
      </c>
      <c r="J313" s="265"/>
      <c r="K313" s="37"/>
      <c r="L313" s="278" t="s">
        <v>142</v>
      </c>
      <c r="M313" s="37">
        <v>127</v>
      </c>
      <c r="N313" s="37"/>
      <c r="O313" s="618" t="s">
        <v>4457</v>
      </c>
      <c r="P313" s="37"/>
      <c r="Q313" s="37"/>
      <c r="R313" s="37"/>
      <c r="S313" s="37"/>
      <c r="T313" s="37"/>
      <c r="U313" s="37"/>
      <c r="V313" s="37"/>
      <c r="W313" s="37"/>
      <c r="X313" s="37"/>
      <c r="Y313" s="37"/>
      <c r="Z313" s="37"/>
      <c r="AA313" s="37"/>
      <c r="AB313" s="37"/>
      <c r="AC313" s="37"/>
      <c r="AD313" s="37"/>
      <c r="AE313" s="37"/>
      <c r="AF313" s="37"/>
      <c r="AG313" s="37"/>
      <c r="AH313" s="37"/>
      <c r="AI313" s="37"/>
      <c r="AJ313" s="37"/>
    </row>
    <row r="314" spans="1:36">
      <c r="A314" s="265">
        <v>44131</v>
      </c>
      <c r="B314" s="604" t="s">
        <v>175</v>
      </c>
      <c r="C314" s="521">
        <v>882382464</v>
      </c>
      <c r="D314" s="263"/>
      <c r="E314" s="278" t="s">
        <v>139</v>
      </c>
      <c r="F314" s="278" t="s">
        <v>140</v>
      </c>
      <c r="G314" s="278" t="s">
        <v>182</v>
      </c>
      <c r="H314" s="265"/>
      <c r="I314" s="265">
        <v>44131</v>
      </c>
      <c r="J314" s="37"/>
      <c r="K314" s="37"/>
      <c r="L314" s="278" t="s">
        <v>182</v>
      </c>
      <c r="M314" s="37">
        <v>127</v>
      </c>
      <c r="N314" s="37"/>
      <c r="O314" s="278" t="s">
        <v>4591</v>
      </c>
      <c r="P314" s="37"/>
      <c r="Q314" s="37"/>
      <c r="R314" s="37"/>
      <c r="S314" s="37"/>
      <c r="T314" s="37"/>
      <c r="U314" s="37"/>
      <c r="V314" s="37"/>
      <c r="W314" s="37"/>
      <c r="X314" s="37"/>
      <c r="Y314" s="37"/>
      <c r="Z314" s="37"/>
      <c r="AA314" s="37"/>
      <c r="AB314" s="37"/>
      <c r="AC314" s="37"/>
      <c r="AD314" s="37"/>
      <c r="AE314" s="37"/>
      <c r="AF314" s="37"/>
      <c r="AG314" s="37"/>
      <c r="AH314" s="37"/>
      <c r="AI314" s="37"/>
      <c r="AJ314" s="37"/>
    </row>
    <row r="315" spans="1:36">
      <c r="A315" s="265">
        <v>44132</v>
      </c>
      <c r="B315" s="604" t="s">
        <v>156</v>
      </c>
      <c r="C315" s="521">
        <v>881486826</v>
      </c>
      <c r="D315" s="263"/>
      <c r="E315" s="278" t="s">
        <v>152</v>
      </c>
      <c r="F315" s="278" t="s">
        <v>140</v>
      </c>
      <c r="G315" s="278" t="s">
        <v>142</v>
      </c>
      <c r="H315" s="265"/>
      <c r="I315" s="265">
        <v>44132</v>
      </c>
      <c r="J315" s="37"/>
      <c r="K315" s="37"/>
      <c r="L315" s="278"/>
      <c r="M315" s="37">
        <v>127</v>
      </c>
      <c r="N315" s="37"/>
      <c r="O315" s="278"/>
      <c r="P315" s="37"/>
      <c r="Q315" s="37"/>
      <c r="R315" s="37"/>
      <c r="S315" s="37"/>
      <c r="T315" s="37"/>
      <c r="U315" s="37"/>
      <c r="V315" s="37"/>
      <c r="W315" s="37"/>
      <c r="X315" s="37"/>
      <c r="Y315" s="37"/>
      <c r="Z315" s="37"/>
      <c r="AA315" s="37"/>
      <c r="AB315" s="37"/>
      <c r="AC315" s="37"/>
      <c r="AD315" s="37"/>
      <c r="AE315" s="37"/>
      <c r="AF315" s="37"/>
      <c r="AG315" s="37"/>
      <c r="AH315" s="37"/>
      <c r="AI315" s="37"/>
      <c r="AJ315" s="37"/>
    </row>
    <row r="316" spans="1:36">
      <c r="A316" s="265">
        <v>44125</v>
      </c>
      <c r="B316" s="604" t="s">
        <v>167</v>
      </c>
      <c r="C316" s="521">
        <v>881433759</v>
      </c>
      <c r="D316" s="263" t="s">
        <v>4644</v>
      </c>
      <c r="E316" s="278" t="s">
        <v>152</v>
      </c>
      <c r="F316" s="278" t="s">
        <v>181</v>
      </c>
      <c r="G316" s="278" t="s">
        <v>4645</v>
      </c>
      <c r="H316" s="265">
        <v>44125</v>
      </c>
      <c r="I316" s="716">
        <v>44125</v>
      </c>
      <c r="J316" s="37"/>
      <c r="K316" s="37"/>
      <c r="L316" s="278" t="s">
        <v>181</v>
      </c>
      <c r="M316" s="37">
        <v>126</v>
      </c>
      <c r="N316" s="37"/>
      <c r="O316" s="278"/>
      <c r="P316" s="37"/>
      <c r="Q316" s="37"/>
      <c r="R316" s="37"/>
      <c r="S316" s="37"/>
      <c r="T316" s="37"/>
      <c r="U316" s="37"/>
      <c r="V316" s="37"/>
      <c r="W316" s="37"/>
      <c r="X316" s="37"/>
      <c r="Y316" s="37"/>
      <c r="Z316" s="37"/>
      <c r="AA316" s="37"/>
      <c r="AB316" s="37"/>
      <c r="AC316" s="37"/>
      <c r="AD316" s="37"/>
      <c r="AE316" s="37"/>
      <c r="AF316" s="37"/>
      <c r="AG316" s="37"/>
      <c r="AH316" s="37"/>
      <c r="AI316" s="37"/>
      <c r="AJ316" s="37"/>
    </row>
    <row r="317" spans="1:36">
      <c r="A317" s="265"/>
      <c r="B317" s="331" t="s">
        <v>138</v>
      </c>
      <c r="C317" s="331">
        <v>880579271</v>
      </c>
      <c r="D317" s="263"/>
      <c r="E317" s="278"/>
      <c r="F317" s="278"/>
      <c r="G317" s="278"/>
      <c r="H317" s="265"/>
      <c r="I317" s="265"/>
      <c r="J317" s="37"/>
      <c r="K317" s="37"/>
      <c r="L317" s="278"/>
      <c r="M317" s="331">
        <v>125</v>
      </c>
      <c r="N317" s="37"/>
      <c r="O317" s="278"/>
      <c r="P317" s="37"/>
      <c r="Q317" s="37"/>
      <c r="R317" s="37"/>
      <c r="S317" s="37"/>
      <c r="T317" s="37"/>
      <c r="U317" s="37"/>
      <c r="V317" s="37"/>
      <c r="W317" s="37"/>
      <c r="X317" s="37"/>
      <c r="Y317" s="37"/>
      <c r="Z317" s="37"/>
      <c r="AA317" s="37"/>
      <c r="AB317" s="37"/>
      <c r="AC317" s="37"/>
      <c r="AD317" s="37"/>
      <c r="AE317" s="37"/>
      <c r="AF317" s="37"/>
      <c r="AG317" s="37"/>
      <c r="AH317" s="37"/>
      <c r="AI317" s="37"/>
      <c r="AJ317" s="37"/>
    </row>
    <row r="318" spans="1:36">
      <c r="A318" s="265">
        <v>44132</v>
      </c>
      <c r="B318" s="604" t="s">
        <v>146</v>
      </c>
      <c r="C318" s="521">
        <v>882180316</v>
      </c>
      <c r="D318" s="263" t="s">
        <v>4646</v>
      </c>
      <c r="E318" s="278" t="s">
        <v>139</v>
      </c>
      <c r="F318" s="278" t="s">
        <v>140</v>
      </c>
      <c r="G318" s="278" t="s">
        <v>187</v>
      </c>
      <c r="H318" s="265"/>
      <c r="I318" s="265">
        <v>44132</v>
      </c>
      <c r="J318" s="37"/>
      <c r="K318" s="37"/>
      <c r="L318" s="278"/>
      <c r="M318" s="37">
        <v>123.9</v>
      </c>
      <c r="N318" s="37"/>
      <c r="O318" s="618" t="s">
        <v>4466</v>
      </c>
      <c r="P318" s="37"/>
      <c r="Q318" s="37"/>
      <c r="R318" s="37"/>
      <c r="S318" s="37"/>
      <c r="T318" s="37"/>
      <c r="U318" s="37"/>
      <c r="V318" s="37"/>
      <c r="W318" s="37"/>
      <c r="X318" s="37"/>
      <c r="Y318" s="37"/>
      <c r="Z318" s="37"/>
      <c r="AA318" s="37"/>
      <c r="AB318" s="37"/>
      <c r="AC318" s="37"/>
      <c r="AD318" s="37"/>
      <c r="AE318" s="37"/>
      <c r="AF318" s="37"/>
      <c r="AG318" s="37"/>
      <c r="AH318" s="37"/>
      <c r="AI318" s="37"/>
      <c r="AJ318" s="37"/>
    </row>
    <row r="319" spans="1:36" ht="30">
      <c r="A319" s="265">
        <v>44127</v>
      </c>
      <c r="B319" s="604" t="s">
        <v>167</v>
      </c>
      <c r="C319" s="677" t="s">
        <v>4647</v>
      </c>
      <c r="D319" s="263"/>
      <c r="E319" s="278" t="s">
        <v>139</v>
      </c>
      <c r="F319" s="278" t="s">
        <v>140</v>
      </c>
      <c r="G319" s="278" t="s">
        <v>148</v>
      </c>
      <c r="H319" s="265">
        <v>44127</v>
      </c>
      <c r="I319" s="716">
        <v>44127</v>
      </c>
      <c r="J319" s="37"/>
      <c r="K319" s="37"/>
      <c r="L319" s="278" t="s">
        <v>148</v>
      </c>
      <c r="M319" s="37">
        <v>123</v>
      </c>
      <c r="N319" s="37"/>
      <c r="O319" s="278"/>
      <c r="P319" s="37"/>
      <c r="Q319" s="37"/>
      <c r="R319" s="37"/>
      <c r="S319" s="37"/>
      <c r="T319" s="37"/>
      <c r="U319" s="37"/>
      <c r="V319" s="37"/>
      <c r="W319" s="37"/>
      <c r="X319" s="37"/>
      <c r="Y319" s="37"/>
      <c r="Z319" s="37"/>
      <c r="AA319" s="37"/>
      <c r="AB319" s="37"/>
      <c r="AC319" s="37"/>
      <c r="AD319" s="37"/>
      <c r="AE319" s="37"/>
      <c r="AF319" s="37"/>
      <c r="AG319" s="37"/>
      <c r="AH319" s="37"/>
      <c r="AI319" s="37"/>
      <c r="AJ319" s="37"/>
    </row>
    <row r="320" spans="1:36">
      <c r="A320" s="265">
        <v>44114</v>
      </c>
      <c r="B320" s="278" t="s">
        <v>149</v>
      </c>
      <c r="C320" s="37">
        <v>881575390</v>
      </c>
      <c r="D320" s="37"/>
      <c r="E320" s="278" t="s">
        <v>152</v>
      </c>
      <c r="F320" s="278" t="s">
        <v>140</v>
      </c>
      <c r="G320" s="278" t="s">
        <v>142</v>
      </c>
      <c r="H320" s="37"/>
      <c r="I320" s="265">
        <v>44114</v>
      </c>
      <c r="J320" s="37"/>
      <c r="K320" s="37"/>
      <c r="L320" s="278" t="s">
        <v>142</v>
      </c>
      <c r="M320" s="37">
        <v>120</v>
      </c>
      <c r="N320" s="37"/>
      <c r="O320" s="278" t="s">
        <v>4514</v>
      </c>
      <c r="P320" s="37"/>
      <c r="Q320" s="37"/>
      <c r="R320" s="37"/>
      <c r="S320" s="37"/>
      <c r="T320" s="37"/>
      <c r="U320" s="37"/>
      <c r="V320" s="37"/>
      <c r="W320" s="37"/>
      <c r="X320" s="37"/>
      <c r="Y320" s="37"/>
      <c r="Z320" s="37"/>
      <c r="AA320" s="37"/>
      <c r="AB320" s="37"/>
      <c r="AC320" s="37"/>
      <c r="AD320" s="37"/>
      <c r="AE320" s="37"/>
      <c r="AF320" s="37"/>
      <c r="AG320" s="37"/>
      <c r="AH320" s="37"/>
      <c r="AI320" s="37"/>
      <c r="AJ320" s="37"/>
    </row>
    <row r="321" spans="1:36">
      <c r="A321" s="265">
        <v>44134</v>
      </c>
      <c r="B321" s="604" t="s">
        <v>157</v>
      </c>
      <c r="C321" s="521">
        <v>881431510</v>
      </c>
      <c r="D321" s="263" t="s">
        <v>3146</v>
      </c>
      <c r="E321" s="278" t="s">
        <v>152</v>
      </c>
      <c r="F321" s="278" t="s">
        <v>140</v>
      </c>
      <c r="G321" s="278" t="s">
        <v>200</v>
      </c>
      <c r="H321" s="265"/>
      <c r="I321" s="265">
        <v>44134</v>
      </c>
      <c r="J321" s="37"/>
      <c r="K321" s="37"/>
      <c r="L321" s="278" t="s">
        <v>200</v>
      </c>
      <c r="M321" s="37">
        <v>20</v>
      </c>
      <c r="N321" s="37"/>
      <c r="O321" s="278"/>
      <c r="P321" s="37"/>
      <c r="Q321" s="37"/>
      <c r="R321" s="37"/>
      <c r="S321" s="37"/>
      <c r="T321" s="37"/>
      <c r="U321" s="37"/>
      <c r="V321" s="37"/>
      <c r="W321" s="37"/>
      <c r="X321" s="37"/>
      <c r="Y321" s="37"/>
      <c r="Z321" s="37"/>
      <c r="AA321" s="37"/>
      <c r="AB321" s="37"/>
      <c r="AC321" s="37"/>
      <c r="AD321" s="37"/>
      <c r="AE321" s="37"/>
      <c r="AF321" s="37"/>
      <c r="AG321" s="37"/>
      <c r="AH321" s="37"/>
      <c r="AI321" s="37"/>
      <c r="AJ321" s="37"/>
    </row>
    <row r="322" spans="1:36">
      <c r="A322" s="265">
        <v>44116</v>
      </c>
      <c r="B322" s="278" t="s">
        <v>138</v>
      </c>
      <c r="C322" s="37">
        <v>881252851</v>
      </c>
      <c r="D322" s="37"/>
      <c r="E322" s="278" t="s">
        <v>152</v>
      </c>
      <c r="F322" s="278" t="s">
        <v>140</v>
      </c>
      <c r="G322" s="278" t="s">
        <v>142</v>
      </c>
      <c r="H322" s="37"/>
      <c r="I322" s="265">
        <v>44127</v>
      </c>
      <c r="J322" s="37"/>
      <c r="K322" s="37"/>
      <c r="L322" s="278" t="s">
        <v>142</v>
      </c>
      <c r="M322" s="37">
        <v>117.5</v>
      </c>
      <c r="N322" s="37"/>
      <c r="O322" s="278" t="s">
        <v>4648</v>
      </c>
      <c r="P322" s="37"/>
      <c r="Q322" s="37"/>
      <c r="R322" s="37"/>
      <c r="S322" s="37"/>
      <c r="T322" s="37"/>
      <c r="U322" s="37"/>
      <c r="V322" s="37"/>
      <c r="W322" s="37"/>
      <c r="X322" s="37"/>
      <c r="Y322" s="37"/>
      <c r="Z322" s="37"/>
      <c r="AA322" s="37"/>
      <c r="AB322" s="37"/>
      <c r="AC322" s="37"/>
      <c r="AD322" s="37"/>
      <c r="AE322" s="37"/>
      <c r="AF322" s="37"/>
      <c r="AG322" s="37"/>
      <c r="AH322" s="37"/>
      <c r="AI322" s="37"/>
      <c r="AJ322" s="37"/>
    </row>
    <row r="323" spans="1:36">
      <c r="A323" s="265">
        <v>44137</v>
      </c>
      <c r="B323" s="604" t="s">
        <v>194</v>
      </c>
      <c r="C323" s="331">
        <v>881352797</v>
      </c>
      <c r="D323" s="523" t="s">
        <v>3060</v>
      </c>
      <c r="E323" s="278" t="s">
        <v>152</v>
      </c>
      <c r="F323" s="278" t="s">
        <v>140</v>
      </c>
      <c r="G323" s="278" t="s">
        <v>142</v>
      </c>
      <c r="H323" s="265"/>
      <c r="I323" s="265">
        <v>44135</v>
      </c>
      <c r="J323" s="37"/>
      <c r="K323" s="37"/>
      <c r="L323" s="278" t="s">
        <v>142</v>
      </c>
      <c r="M323" s="37">
        <v>117.5</v>
      </c>
      <c r="N323" s="37"/>
      <c r="O323" s="278"/>
      <c r="P323" s="37"/>
      <c r="Q323" s="37"/>
      <c r="R323" s="37"/>
      <c r="S323" s="37"/>
      <c r="T323" s="37"/>
      <c r="U323" s="37"/>
      <c r="V323" s="37"/>
      <c r="W323" s="37"/>
      <c r="X323" s="37"/>
      <c r="Y323" s="37"/>
      <c r="Z323" s="37"/>
      <c r="AA323" s="37"/>
      <c r="AB323" s="37"/>
      <c r="AC323" s="37"/>
      <c r="AD323" s="37"/>
      <c r="AE323" s="37"/>
      <c r="AF323" s="37"/>
      <c r="AG323" s="37"/>
      <c r="AH323" s="37"/>
      <c r="AI323" s="37"/>
      <c r="AJ323" s="37"/>
    </row>
    <row r="324" spans="1:36">
      <c r="A324" s="265">
        <v>44119</v>
      </c>
      <c r="B324" s="278" t="s">
        <v>154</v>
      </c>
      <c r="C324" s="278">
        <v>880216216</v>
      </c>
      <c r="D324" s="504" t="s">
        <v>4649</v>
      </c>
      <c r="E324" s="278" t="s">
        <v>152</v>
      </c>
      <c r="F324" s="278" t="s">
        <v>140</v>
      </c>
      <c r="G324" s="278"/>
      <c r="H324" s="37"/>
      <c r="I324" s="265">
        <v>44119</v>
      </c>
      <c r="J324" s="37"/>
      <c r="K324" s="37"/>
      <c r="L324" s="278" t="s">
        <v>142</v>
      </c>
      <c r="M324" s="37">
        <v>116.5</v>
      </c>
      <c r="N324" s="37"/>
      <c r="O324" s="278"/>
      <c r="P324" s="37"/>
      <c r="Q324" s="37"/>
      <c r="R324" s="37"/>
      <c r="S324" s="37"/>
      <c r="T324" s="37"/>
      <c r="U324" s="37"/>
      <c r="V324" s="37"/>
      <c r="W324" s="37"/>
      <c r="X324" s="37"/>
      <c r="Y324" s="37"/>
      <c r="Z324" s="37"/>
      <c r="AA324" s="37"/>
      <c r="AB324" s="37"/>
      <c r="AC324" s="37"/>
      <c r="AD324" s="37"/>
      <c r="AE324" s="37"/>
      <c r="AF324" s="37"/>
      <c r="AG324" s="37"/>
      <c r="AH324" s="37"/>
      <c r="AI324" s="37"/>
      <c r="AJ324" s="37"/>
    </row>
    <row r="325" spans="1:36">
      <c r="A325" s="265">
        <v>44114</v>
      </c>
      <c r="B325" s="278" t="s">
        <v>146</v>
      </c>
      <c r="C325" s="37">
        <v>882245856</v>
      </c>
      <c r="D325" s="504" t="s">
        <v>2896</v>
      </c>
      <c r="E325" s="278" t="s">
        <v>139</v>
      </c>
      <c r="F325" s="278" t="s">
        <v>100</v>
      </c>
      <c r="G325" s="37"/>
      <c r="H325" s="37"/>
      <c r="I325" s="265">
        <v>44114</v>
      </c>
      <c r="J325" s="37"/>
      <c r="K325" s="37"/>
      <c r="L325" s="278" t="s">
        <v>200</v>
      </c>
      <c r="M325" s="37">
        <v>8972</v>
      </c>
      <c r="N325" s="37"/>
      <c r="O325" s="618" t="s">
        <v>4479</v>
      </c>
      <c r="P325" s="37"/>
      <c r="Q325" s="37"/>
      <c r="R325" s="37"/>
      <c r="S325" s="37"/>
      <c r="T325" s="37"/>
      <c r="U325" s="37"/>
      <c r="V325" s="37"/>
      <c r="W325" s="37"/>
      <c r="X325" s="37"/>
      <c r="Y325" s="37"/>
      <c r="Z325" s="37"/>
      <c r="AA325" s="37"/>
      <c r="AB325" s="37"/>
      <c r="AC325" s="37"/>
      <c r="AD325" s="37"/>
      <c r="AE325" s="37"/>
      <c r="AF325" s="37"/>
      <c r="AG325" s="37"/>
      <c r="AH325" s="37"/>
      <c r="AI325" s="37"/>
      <c r="AJ325" s="37"/>
    </row>
    <row r="326" spans="1:36">
      <c r="A326" s="265">
        <v>44133</v>
      </c>
      <c r="B326" s="604" t="s">
        <v>194</v>
      </c>
      <c r="C326" s="521">
        <v>881328962</v>
      </c>
      <c r="D326" s="263" t="s">
        <v>3191</v>
      </c>
      <c r="E326" s="278" t="s">
        <v>152</v>
      </c>
      <c r="F326" s="278" t="s">
        <v>140</v>
      </c>
      <c r="G326" s="278" t="s">
        <v>142</v>
      </c>
      <c r="H326" s="265"/>
      <c r="I326" s="265">
        <v>44133</v>
      </c>
      <c r="J326" s="37"/>
      <c r="K326" s="37"/>
      <c r="L326" s="278" t="s">
        <v>142</v>
      </c>
      <c r="M326" s="37">
        <v>112.5</v>
      </c>
      <c r="N326" s="37"/>
      <c r="O326" s="278" t="s">
        <v>4508</v>
      </c>
      <c r="P326" s="37"/>
      <c r="Q326" s="37"/>
      <c r="R326" s="37"/>
      <c r="S326" s="37"/>
      <c r="T326" s="37"/>
      <c r="U326" s="37"/>
      <c r="V326" s="37"/>
      <c r="W326" s="37"/>
      <c r="X326" s="37"/>
      <c r="Y326" s="37"/>
      <c r="Z326" s="37"/>
      <c r="AA326" s="37"/>
      <c r="AB326" s="37"/>
      <c r="AC326" s="37"/>
      <c r="AD326" s="37"/>
      <c r="AE326" s="37"/>
      <c r="AF326" s="37"/>
      <c r="AG326" s="37"/>
      <c r="AH326" s="37"/>
      <c r="AI326" s="37"/>
      <c r="AJ326" s="37"/>
    </row>
    <row r="327" spans="1:36">
      <c r="A327" s="265">
        <v>44116</v>
      </c>
      <c r="B327" s="278" t="s">
        <v>146</v>
      </c>
      <c r="C327" s="37">
        <v>882805333</v>
      </c>
      <c r="D327" s="504" t="s">
        <v>4650</v>
      </c>
      <c r="E327" s="278" t="s">
        <v>139</v>
      </c>
      <c r="F327" s="278" t="s">
        <v>140</v>
      </c>
      <c r="G327" s="278" t="s">
        <v>361</v>
      </c>
      <c r="H327" s="37"/>
      <c r="I327" s="265">
        <v>44132</v>
      </c>
      <c r="J327" s="265"/>
      <c r="K327" s="37"/>
      <c r="L327" s="278" t="s">
        <v>176</v>
      </c>
      <c r="M327" s="37">
        <v>3115.1</v>
      </c>
      <c r="N327" s="37"/>
      <c r="O327" s="618" t="s">
        <v>4466</v>
      </c>
      <c r="P327" s="37"/>
      <c r="Q327" s="37"/>
      <c r="R327" s="37"/>
      <c r="S327" s="37"/>
      <c r="T327" s="37"/>
      <c r="U327" s="37"/>
      <c r="V327" s="37"/>
      <c r="W327" s="37"/>
      <c r="X327" s="37"/>
      <c r="Y327" s="37"/>
      <c r="Z327" s="37"/>
      <c r="AA327" s="37"/>
      <c r="AB327" s="37"/>
      <c r="AC327" s="37"/>
      <c r="AD327" s="37"/>
      <c r="AE327" s="37"/>
      <c r="AF327" s="37"/>
      <c r="AG327" s="37"/>
      <c r="AH327" s="37"/>
      <c r="AI327" s="37"/>
      <c r="AJ327" s="37"/>
    </row>
    <row r="328" spans="1:36">
      <c r="A328" s="265">
        <v>44124</v>
      </c>
      <c r="B328" s="375" t="s">
        <v>227</v>
      </c>
      <c r="C328" s="521">
        <v>880023391</v>
      </c>
      <c r="D328" s="263" t="s">
        <v>4651</v>
      </c>
      <c r="E328" s="278" t="s">
        <v>152</v>
      </c>
      <c r="F328" s="278" t="s">
        <v>140</v>
      </c>
      <c r="G328" s="278" t="s">
        <v>499</v>
      </c>
      <c r="H328" s="265">
        <v>44116</v>
      </c>
      <c r="I328" s="716">
        <v>44124</v>
      </c>
      <c r="J328" s="37"/>
      <c r="K328" s="37"/>
      <c r="L328" s="278" t="s">
        <v>499</v>
      </c>
      <c r="M328" s="37">
        <v>108</v>
      </c>
      <c r="N328" s="37"/>
      <c r="O328" s="278" t="s">
        <v>4465</v>
      </c>
      <c r="P328" s="37"/>
      <c r="Q328" s="37"/>
      <c r="R328" s="37"/>
      <c r="S328" s="37"/>
      <c r="T328" s="37"/>
      <c r="U328" s="37"/>
      <c r="V328" s="37"/>
      <c r="W328" s="37"/>
      <c r="X328" s="37"/>
      <c r="Y328" s="37"/>
      <c r="Z328" s="37"/>
      <c r="AA328" s="37"/>
      <c r="AB328" s="37"/>
      <c r="AC328" s="37"/>
      <c r="AD328" s="37"/>
      <c r="AE328" s="37"/>
      <c r="AF328" s="37"/>
      <c r="AG328" s="37"/>
      <c r="AH328" s="37"/>
      <c r="AI328" s="37"/>
      <c r="AJ328" s="37"/>
    </row>
    <row r="329" spans="1:36">
      <c r="A329" s="265">
        <v>44126</v>
      </c>
      <c r="B329" s="604" t="s">
        <v>175</v>
      </c>
      <c r="C329" s="521">
        <v>880912230</v>
      </c>
      <c r="D329" s="523"/>
      <c r="E329" s="278" t="s">
        <v>152</v>
      </c>
      <c r="F329" s="278" t="s">
        <v>140</v>
      </c>
      <c r="G329" s="278" t="s">
        <v>142</v>
      </c>
      <c r="H329" s="37"/>
      <c r="I329" s="716">
        <v>44126</v>
      </c>
      <c r="J329" s="37"/>
      <c r="K329" s="37"/>
      <c r="L329" s="278" t="s">
        <v>142</v>
      </c>
      <c r="M329" s="37">
        <v>108</v>
      </c>
      <c r="N329" s="37"/>
      <c r="O329" s="278" t="s">
        <v>4460</v>
      </c>
      <c r="P329" s="37"/>
      <c r="Q329" s="37"/>
      <c r="R329" s="37"/>
      <c r="S329" s="37"/>
      <c r="T329" s="37"/>
      <c r="U329" s="37"/>
      <c r="V329" s="37"/>
      <c r="W329" s="37"/>
      <c r="X329" s="37"/>
      <c r="Y329" s="37"/>
      <c r="Z329" s="37"/>
      <c r="AA329" s="37"/>
      <c r="AB329" s="37"/>
      <c r="AC329" s="37"/>
      <c r="AD329" s="37"/>
      <c r="AE329" s="37"/>
      <c r="AF329" s="37"/>
      <c r="AG329" s="37"/>
      <c r="AH329" s="37"/>
      <c r="AI329" s="37"/>
      <c r="AJ329" s="37"/>
    </row>
    <row r="330" spans="1:36">
      <c r="A330" s="265">
        <v>44119</v>
      </c>
      <c r="B330" s="278" t="s">
        <v>194</v>
      </c>
      <c r="C330" s="37">
        <v>881352797</v>
      </c>
      <c r="D330" s="504" t="s">
        <v>3060</v>
      </c>
      <c r="E330" s="278" t="s">
        <v>152</v>
      </c>
      <c r="F330" s="278" t="s">
        <v>140</v>
      </c>
      <c r="G330" s="278" t="s">
        <v>142</v>
      </c>
      <c r="H330" s="265">
        <v>44117</v>
      </c>
      <c r="I330" s="265">
        <v>44119</v>
      </c>
      <c r="J330" s="265">
        <v>44132</v>
      </c>
      <c r="K330" s="37"/>
      <c r="L330" s="278" t="s">
        <v>142</v>
      </c>
      <c r="M330" s="37">
        <v>107.5</v>
      </c>
      <c r="N330" s="37"/>
      <c r="O330" s="278" t="s">
        <v>4607</v>
      </c>
      <c r="P330" s="37"/>
      <c r="Q330" s="37"/>
      <c r="R330" s="37"/>
      <c r="S330" s="37"/>
      <c r="T330" s="37"/>
      <c r="U330" s="37"/>
      <c r="V330" s="37"/>
      <c r="W330" s="37"/>
      <c r="X330" s="37"/>
      <c r="Y330" s="37"/>
      <c r="Z330" s="37"/>
      <c r="AA330" s="37"/>
      <c r="AB330" s="37"/>
      <c r="AC330" s="37"/>
      <c r="AD330" s="37"/>
      <c r="AE330" s="37"/>
      <c r="AF330" s="37"/>
      <c r="AG330" s="37"/>
      <c r="AH330" s="37"/>
      <c r="AI330" s="37"/>
      <c r="AJ330" s="37"/>
    </row>
    <row r="331" spans="1:36">
      <c r="A331" s="265">
        <v>44126</v>
      </c>
      <c r="B331" s="604" t="s">
        <v>154</v>
      </c>
      <c r="C331" s="521">
        <v>881683095</v>
      </c>
      <c r="D331" s="523" t="s">
        <v>4652</v>
      </c>
      <c r="E331" s="278" t="s">
        <v>152</v>
      </c>
      <c r="F331" s="278" t="s">
        <v>140</v>
      </c>
      <c r="G331" s="278" t="s">
        <v>142</v>
      </c>
      <c r="H331" s="37"/>
      <c r="I331" s="716">
        <v>44126</v>
      </c>
      <c r="J331" s="37"/>
      <c r="K331" s="37"/>
      <c r="L331" s="278" t="s">
        <v>142</v>
      </c>
      <c r="M331" s="37">
        <v>107.5</v>
      </c>
      <c r="N331" s="37"/>
      <c r="O331" s="278" t="s">
        <v>4460</v>
      </c>
      <c r="P331" s="37"/>
      <c r="Q331" s="37"/>
      <c r="R331" s="37"/>
      <c r="S331" s="37"/>
      <c r="T331" s="37"/>
      <c r="U331" s="37"/>
      <c r="V331" s="37"/>
      <c r="W331" s="37"/>
      <c r="X331" s="37"/>
      <c r="Y331" s="37"/>
      <c r="Z331" s="37"/>
      <c r="AA331" s="37"/>
      <c r="AB331" s="37"/>
      <c r="AC331" s="37"/>
      <c r="AD331" s="37"/>
      <c r="AE331" s="37"/>
      <c r="AF331" s="37"/>
      <c r="AG331" s="37"/>
      <c r="AH331" s="37"/>
      <c r="AI331" s="37"/>
      <c r="AJ331" s="37"/>
    </row>
    <row r="332" spans="1:36">
      <c r="A332" s="265">
        <v>44116</v>
      </c>
      <c r="B332" s="278" t="s">
        <v>138</v>
      </c>
      <c r="C332" s="37">
        <v>881252851</v>
      </c>
      <c r="D332" s="37"/>
      <c r="E332" s="278" t="s">
        <v>152</v>
      </c>
      <c r="F332" s="278" t="s">
        <v>140</v>
      </c>
      <c r="G332" s="278" t="s">
        <v>142</v>
      </c>
      <c r="H332" s="37"/>
      <c r="I332" s="265">
        <v>44130</v>
      </c>
      <c r="J332" s="37"/>
      <c r="K332" s="37"/>
      <c r="L332" s="278" t="s">
        <v>142</v>
      </c>
      <c r="M332" s="37">
        <v>106.5</v>
      </c>
      <c r="N332" s="37"/>
      <c r="O332" s="278" t="s">
        <v>4653</v>
      </c>
      <c r="P332" s="37"/>
      <c r="Q332" s="37"/>
      <c r="R332" s="37"/>
      <c r="S332" s="37"/>
      <c r="T332" s="37"/>
      <c r="U332" s="37"/>
      <c r="V332" s="37"/>
      <c r="W332" s="37"/>
      <c r="X332" s="37"/>
      <c r="Y332" s="37"/>
      <c r="Z332" s="37"/>
      <c r="AA332" s="37"/>
      <c r="AB332" s="37"/>
      <c r="AC332" s="37"/>
      <c r="AD332" s="37"/>
      <c r="AE332" s="37"/>
      <c r="AF332" s="37"/>
      <c r="AG332" s="37"/>
      <c r="AH332" s="37"/>
      <c r="AI332" s="37"/>
      <c r="AJ332" s="37"/>
    </row>
    <row r="333" spans="1:36">
      <c r="A333" s="265">
        <v>44127</v>
      </c>
      <c r="B333" s="604" t="s">
        <v>138</v>
      </c>
      <c r="C333" s="521">
        <v>881252851</v>
      </c>
      <c r="D333" s="263"/>
      <c r="E333" s="278" t="s">
        <v>152</v>
      </c>
      <c r="F333" s="278" t="s">
        <v>140</v>
      </c>
      <c r="G333" s="278" t="s">
        <v>142</v>
      </c>
      <c r="H333" s="37"/>
      <c r="I333" s="716">
        <v>44127</v>
      </c>
      <c r="J333" s="37"/>
      <c r="K333" s="37"/>
      <c r="L333" s="278" t="s">
        <v>326</v>
      </c>
      <c r="M333" s="37">
        <v>106.5</v>
      </c>
      <c r="N333" s="37"/>
      <c r="O333" s="278"/>
      <c r="P333" s="37"/>
      <c r="Q333" s="37"/>
      <c r="R333" s="37"/>
      <c r="S333" s="37"/>
      <c r="T333" s="37"/>
      <c r="U333" s="37"/>
      <c r="V333" s="37"/>
      <c r="W333" s="37"/>
      <c r="X333" s="37"/>
      <c r="Y333" s="37"/>
      <c r="Z333" s="37"/>
      <c r="AA333" s="37"/>
      <c r="AB333" s="37"/>
      <c r="AC333" s="37"/>
      <c r="AD333" s="37"/>
      <c r="AE333" s="37"/>
      <c r="AF333" s="37"/>
      <c r="AG333" s="37"/>
      <c r="AH333" s="37"/>
      <c r="AI333" s="37"/>
      <c r="AJ333" s="37"/>
    </row>
    <row r="334" spans="1:36">
      <c r="A334" s="265">
        <v>44126</v>
      </c>
      <c r="B334" s="604" t="s">
        <v>146</v>
      </c>
      <c r="C334" s="521">
        <v>882760054</v>
      </c>
      <c r="D334" s="263" t="s">
        <v>4654</v>
      </c>
      <c r="E334" s="278" t="s">
        <v>139</v>
      </c>
      <c r="F334" s="278" t="s">
        <v>100</v>
      </c>
      <c r="G334" s="278"/>
      <c r="H334" s="37"/>
      <c r="I334" s="716">
        <v>44126</v>
      </c>
      <c r="J334" s="37"/>
      <c r="K334" s="37"/>
      <c r="L334" s="278" t="s">
        <v>148</v>
      </c>
      <c r="M334" s="37">
        <v>101</v>
      </c>
      <c r="N334" s="37"/>
      <c r="O334" s="618" t="s">
        <v>4580</v>
      </c>
      <c r="P334" s="37"/>
      <c r="Q334" s="37"/>
      <c r="R334" s="37"/>
      <c r="S334" s="37"/>
      <c r="T334" s="37"/>
      <c r="U334" s="37"/>
      <c r="V334" s="37"/>
      <c r="W334" s="37"/>
      <c r="X334" s="37"/>
      <c r="Y334" s="37"/>
      <c r="Z334" s="37"/>
      <c r="AA334" s="37"/>
      <c r="AB334" s="37"/>
      <c r="AC334" s="37"/>
      <c r="AD334" s="37"/>
      <c r="AE334" s="37"/>
      <c r="AF334" s="37"/>
      <c r="AG334" s="37"/>
      <c r="AH334" s="37"/>
      <c r="AI334" s="37"/>
      <c r="AJ334" s="37"/>
    </row>
    <row r="335" spans="1:36">
      <c r="A335" s="265">
        <v>44127</v>
      </c>
      <c r="B335" s="604" t="s">
        <v>175</v>
      </c>
      <c r="C335" s="604" t="s">
        <v>4655</v>
      </c>
      <c r="D335" s="263"/>
      <c r="E335" s="278" t="s">
        <v>139</v>
      </c>
      <c r="F335" s="278" t="s">
        <v>140</v>
      </c>
      <c r="G335" s="278" t="s">
        <v>142</v>
      </c>
      <c r="H335" s="37"/>
      <c r="I335" s="716">
        <v>44127</v>
      </c>
      <c r="J335" s="37"/>
      <c r="K335" s="37"/>
      <c r="L335" s="278" t="s">
        <v>142</v>
      </c>
      <c r="M335" s="37">
        <v>101</v>
      </c>
      <c r="N335" s="37"/>
      <c r="O335" s="265" t="s">
        <v>4487</v>
      </c>
      <c r="P335" s="37"/>
      <c r="Q335" s="37"/>
      <c r="R335" s="37"/>
      <c r="S335" s="37"/>
      <c r="T335" s="37"/>
      <c r="U335" s="37"/>
      <c r="V335" s="37"/>
      <c r="W335" s="37"/>
      <c r="X335" s="37"/>
      <c r="Y335" s="37"/>
      <c r="Z335" s="37"/>
      <c r="AA335" s="37"/>
      <c r="AB335" s="37"/>
      <c r="AC335" s="37"/>
      <c r="AD335" s="37"/>
      <c r="AE335" s="37"/>
      <c r="AF335" s="37"/>
      <c r="AG335" s="37"/>
      <c r="AH335" s="37"/>
      <c r="AI335" s="37"/>
      <c r="AJ335" s="37"/>
    </row>
    <row r="336" spans="1:36">
      <c r="A336" s="84"/>
      <c r="B336" s="331" t="s">
        <v>175</v>
      </c>
      <c r="C336" s="331">
        <v>880415491</v>
      </c>
      <c r="D336" s="84"/>
      <c r="E336" s="84"/>
      <c r="F336" s="84"/>
      <c r="G336" s="84"/>
      <c r="H336" s="84"/>
      <c r="I336" s="84"/>
      <c r="J336" s="84"/>
      <c r="K336" s="84"/>
      <c r="L336" s="84"/>
      <c r="M336" s="331">
        <v>101</v>
      </c>
      <c r="N336" s="84"/>
      <c r="O336" s="84"/>
      <c r="P336" s="84"/>
      <c r="Q336" s="84"/>
      <c r="R336" s="84"/>
      <c r="S336" s="84"/>
      <c r="T336" s="84"/>
      <c r="U336" s="37"/>
      <c r="V336" s="37"/>
      <c r="W336" s="37"/>
      <c r="X336" s="37"/>
      <c r="Y336" s="37"/>
      <c r="Z336" s="37"/>
      <c r="AA336" s="37"/>
      <c r="AB336" s="37"/>
      <c r="AC336" s="37"/>
      <c r="AD336" s="37"/>
      <c r="AE336" s="37"/>
      <c r="AF336" s="37"/>
      <c r="AG336" s="37"/>
      <c r="AH336" s="37"/>
      <c r="AI336" s="37"/>
      <c r="AJ336" s="37"/>
    </row>
    <row r="337" spans="1:36">
      <c r="A337" s="265">
        <v>44120</v>
      </c>
      <c r="B337" s="604" t="s">
        <v>156</v>
      </c>
      <c r="C337" s="331">
        <v>880012075</v>
      </c>
      <c r="D337" s="523"/>
      <c r="E337" s="278" t="s">
        <v>139</v>
      </c>
      <c r="F337" s="278" t="s">
        <v>140</v>
      </c>
      <c r="G337" s="278"/>
      <c r="H337" s="37"/>
      <c r="I337" s="265">
        <v>44120</v>
      </c>
      <c r="J337" s="37"/>
      <c r="K337" s="37"/>
      <c r="L337" s="278" t="s">
        <v>168</v>
      </c>
      <c r="M337" s="37">
        <v>100</v>
      </c>
      <c r="N337" s="37"/>
      <c r="O337" s="278"/>
      <c r="P337" s="37"/>
      <c r="Q337" s="37"/>
      <c r="R337" s="37"/>
      <c r="S337" s="37"/>
      <c r="T337" s="37"/>
      <c r="U337" s="37"/>
      <c r="V337" s="37"/>
      <c r="W337" s="37"/>
      <c r="X337" s="37"/>
      <c r="Y337" s="37"/>
      <c r="Z337" s="37"/>
      <c r="AA337" s="37"/>
      <c r="AB337" s="37"/>
      <c r="AC337" s="37"/>
      <c r="AD337" s="37"/>
      <c r="AE337" s="37"/>
      <c r="AF337" s="37"/>
      <c r="AG337" s="37"/>
      <c r="AH337" s="37"/>
      <c r="AI337" s="37"/>
      <c r="AJ337" s="37"/>
    </row>
    <row r="338" spans="1:36">
      <c r="A338" s="265">
        <v>44114</v>
      </c>
      <c r="B338" s="278" t="s">
        <v>156</v>
      </c>
      <c r="C338" s="37">
        <v>881347716</v>
      </c>
      <c r="D338" s="37"/>
      <c r="E338" s="278" t="s">
        <v>139</v>
      </c>
      <c r="F338" s="278" t="s">
        <v>140</v>
      </c>
      <c r="G338" s="37"/>
      <c r="H338" s="37"/>
      <c r="I338" s="265">
        <v>44114</v>
      </c>
      <c r="J338" s="37"/>
      <c r="K338" s="37"/>
      <c r="L338" s="37"/>
      <c r="M338" s="37">
        <v>100</v>
      </c>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row>
    <row r="339" spans="1:36">
      <c r="A339" s="265">
        <v>44119</v>
      </c>
      <c r="B339" s="278" t="s">
        <v>156</v>
      </c>
      <c r="C339" s="37">
        <v>881164360</v>
      </c>
      <c r="D339" s="510" t="s">
        <v>4656</v>
      </c>
      <c r="E339" s="278" t="s">
        <v>139</v>
      </c>
      <c r="F339" s="278" t="s">
        <v>140</v>
      </c>
      <c r="G339" s="37"/>
      <c r="H339" s="37"/>
      <c r="I339" s="265">
        <v>44119</v>
      </c>
      <c r="J339" s="37"/>
      <c r="K339" s="37"/>
      <c r="L339" s="37"/>
      <c r="M339" s="37">
        <v>100</v>
      </c>
      <c r="N339" s="37"/>
      <c r="O339" s="37"/>
      <c r="P339" s="37"/>
      <c r="Q339" s="37"/>
      <c r="R339" s="37"/>
      <c r="S339" s="37"/>
      <c r="T339" s="37"/>
      <c r="U339" s="37"/>
      <c r="V339" s="37"/>
      <c r="W339" s="37"/>
      <c r="X339" s="37"/>
      <c r="Y339" s="37"/>
      <c r="Z339" s="37"/>
      <c r="AA339" s="37"/>
      <c r="AB339" s="37"/>
      <c r="AC339" s="37"/>
      <c r="AD339" s="37"/>
      <c r="AE339" s="37"/>
      <c r="AF339" s="37"/>
      <c r="AG339" s="37"/>
      <c r="AH339" s="37"/>
      <c r="AI339" s="37"/>
      <c r="AJ339" s="37"/>
    </row>
    <row r="340" spans="1:36">
      <c r="A340" s="265">
        <v>44133</v>
      </c>
      <c r="B340" s="604" t="s">
        <v>167</v>
      </c>
      <c r="C340" s="521">
        <v>880148303</v>
      </c>
      <c r="D340" s="263"/>
      <c r="E340" s="278" t="s">
        <v>139</v>
      </c>
      <c r="F340" s="278" t="s">
        <v>140</v>
      </c>
      <c r="G340" s="278" t="s">
        <v>168</v>
      </c>
      <c r="H340" s="265"/>
      <c r="I340" s="265">
        <v>44134</v>
      </c>
      <c r="J340" s="37"/>
      <c r="K340" s="37"/>
      <c r="L340" s="278" t="s">
        <v>168</v>
      </c>
      <c r="M340" s="37">
        <v>100</v>
      </c>
      <c r="N340" s="37"/>
      <c r="O340" s="278"/>
      <c r="P340" s="37"/>
      <c r="Q340" s="37"/>
      <c r="R340" s="37"/>
      <c r="S340" s="37"/>
      <c r="T340" s="37"/>
      <c r="U340" s="37"/>
      <c r="V340" s="37"/>
      <c r="W340" s="37"/>
      <c r="X340" s="37"/>
      <c r="Y340" s="37"/>
      <c r="Z340" s="37"/>
      <c r="AA340" s="37"/>
      <c r="AB340" s="37"/>
      <c r="AC340" s="37"/>
      <c r="AD340" s="37"/>
      <c r="AE340" s="37"/>
      <c r="AF340" s="37"/>
      <c r="AG340" s="37"/>
      <c r="AH340" s="37"/>
      <c r="AI340" s="37"/>
      <c r="AJ340" s="37"/>
    </row>
    <row r="341" spans="1:36">
      <c r="A341" s="265">
        <v>44114</v>
      </c>
      <c r="B341" s="278" t="s">
        <v>156</v>
      </c>
      <c r="C341" s="37">
        <v>881189706</v>
      </c>
      <c r="D341" s="37"/>
      <c r="E341" s="37"/>
      <c r="F341" s="37"/>
      <c r="G341" s="37"/>
      <c r="H341" s="37"/>
      <c r="I341" s="265">
        <v>44114</v>
      </c>
      <c r="J341" s="37"/>
      <c r="K341" s="37"/>
      <c r="L341" s="37"/>
      <c r="M341" s="37">
        <v>99</v>
      </c>
      <c r="N341" s="37"/>
      <c r="O341" s="37"/>
      <c r="P341" s="37"/>
      <c r="Q341" s="37"/>
      <c r="R341" s="37"/>
      <c r="S341" s="37"/>
      <c r="T341" s="37"/>
      <c r="U341" s="37"/>
      <c r="V341" s="37"/>
      <c r="W341" s="37"/>
      <c r="X341" s="37"/>
      <c r="Y341" s="37"/>
      <c r="Z341" s="37"/>
      <c r="AA341" s="37"/>
      <c r="AB341" s="37"/>
      <c r="AC341" s="37"/>
      <c r="AD341" s="37"/>
      <c r="AE341" s="37"/>
      <c r="AF341" s="37"/>
      <c r="AG341" s="37"/>
      <c r="AH341" s="37"/>
      <c r="AI341" s="37"/>
      <c r="AJ341" s="37"/>
    </row>
    <row r="342" spans="1:36">
      <c r="A342" s="265">
        <v>44114</v>
      </c>
      <c r="B342" s="278" t="s">
        <v>227</v>
      </c>
      <c r="C342" s="37">
        <v>880627763</v>
      </c>
      <c r="D342" s="504" t="s">
        <v>4657</v>
      </c>
      <c r="E342" s="278" t="s">
        <v>152</v>
      </c>
      <c r="F342" s="278" t="s">
        <v>140</v>
      </c>
      <c r="G342" s="278" t="s">
        <v>142</v>
      </c>
      <c r="H342" s="265">
        <v>44103</v>
      </c>
      <c r="I342" s="265">
        <v>44114</v>
      </c>
      <c r="J342" s="37"/>
      <c r="K342" s="37"/>
      <c r="L342" s="278" t="s">
        <v>142</v>
      </c>
      <c r="M342" s="37">
        <v>99</v>
      </c>
      <c r="N342" s="37"/>
      <c r="O342" s="278" t="s">
        <v>4479</v>
      </c>
      <c r="P342" s="37"/>
      <c r="Q342" s="37"/>
      <c r="R342" s="37"/>
      <c r="S342" s="37"/>
      <c r="T342" s="37"/>
      <c r="U342" s="37"/>
      <c r="V342" s="37"/>
      <c r="W342" s="37"/>
      <c r="X342" s="37"/>
      <c r="Y342" s="37"/>
      <c r="Z342" s="37"/>
      <c r="AA342" s="37"/>
      <c r="AB342" s="37"/>
      <c r="AC342" s="37"/>
      <c r="AD342" s="37"/>
      <c r="AE342" s="37"/>
      <c r="AF342" s="37"/>
      <c r="AG342" s="37"/>
      <c r="AH342" s="37"/>
      <c r="AI342" s="37"/>
      <c r="AJ342" s="37"/>
    </row>
    <row r="343" spans="1:36">
      <c r="A343" s="265">
        <v>44116</v>
      </c>
      <c r="B343" s="278" t="s">
        <v>154</v>
      </c>
      <c r="C343" s="37">
        <v>881658997</v>
      </c>
      <c r="D343" s="504" t="s">
        <v>4658</v>
      </c>
      <c r="E343" s="278" t="s">
        <v>152</v>
      </c>
      <c r="F343" s="278" t="s">
        <v>140</v>
      </c>
      <c r="G343" s="278" t="s">
        <v>142</v>
      </c>
      <c r="H343" s="37"/>
      <c r="I343" s="265">
        <v>44116</v>
      </c>
      <c r="J343" s="265">
        <v>44130</v>
      </c>
      <c r="K343" s="37"/>
      <c r="L343" s="278" t="s">
        <v>142</v>
      </c>
      <c r="M343" s="37">
        <v>99</v>
      </c>
      <c r="N343" s="37"/>
      <c r="O343" s="278" t="s">
        <v>4480</v>
      </c>
      <c r="P343" s="37"/>
      <c r="Q343" s="37"/>
      <c r="R343" s="37"/>
      <c r="S343" s="37"/>
      <c r="T343" s="37"/>
      <c r="U343" s="37"/>
      <c r="V343" s="37"/>
      <c r="W343" s="37"/>
      <c r="X343" s="37"/>
      <c r="Y343" s="37"/>
      <c r="Z343" s="37"/>
      <c r="AA343" s="37"/>
      <c r="AB343" s="37"/>
      <c r="AC343" s="37"/>
      <c r="AD343" s="37"/>
      <c r="AE343" s="37"/>
      <c r="AF343" s="37"/>
      <c r="AG343" s="37"/>
      <c r="AH343" s="37"/>
      <c r="AI343" s="37"/>
      <c r="AJ343" s="37"/>
    </row>
    <row r="344" spans="1:36">
      <c r="A344" s="265">
        <v>44114</v>
      </c>
      <c r="B344" s="278" t="s">
        <v>2235</v>
      </c>
      <c r="C344" s="37">
        <v>882646946</v>
      </c>
      <c r="D344" s="504" t="s">
        <v>4659</v>
      </c>
      <c r="E344" s="278" t="s">
        <v>139</v>
      </c>
      <c r="F344" s="278" t="s">
        <v>140</v>
      </c>
      <c r="G344" s="278" t="s">
        <v>142</v>
      </c>
      <c r="H344" s="37"/>
      <c r="I344" s="265">
        <v>44114</v>
      </c>
      <c r="J344" s="37"/>
      <c r="K344" s="37"/>
      <c r="L344" s="278" t="s">
        <v>142</v>
      </c>
      <c r="M344" s="37">
        <v>99</v>
      </c>
      <c r="N344" s="37"/>
      <c r="O344" s="278" t="s">
        <v>4480</v>
      </c>
      <c r="P344" s="37"/>
      <c r="Q344" s="37"/>
      <c r="R344" s="37"/>
      <c r="S344" s="37"/>
      <c r="T344" s="37"/>
      <c r="U344" s="37"/>
      <c r="V344" s="37"/>
      <c r="W344" s="37"/>
      <c r="X344" s="37"/>
      <c r="Y344" s="37"/>
      <c r="Z344" s="37"/>
      <c r="AA344" s="37"/>
      <c r="AB344" s="37"/>
      <c r="AC344" s="37"/>
      <c r="AD344" s="37"/>
      <c r="AE344" s="37"/>
      <c r="AF344" s="37"/>
      <c r="AG344" s="37"/>
      <c r="AH344" s="37"/>
      <c r="AI344" s="37"/>
      <c r="AJ344" s="37"/>
    </row>
    <row r="345" spans="1:36">
      <c r="A345" s="265">
        <v>44117</v>
      </c>
      <c r="B345" s="278" t="s">
        <v>175</v>
      </c>
      <c r="C345" s="37">
        <v>882195297</v>
      </c>
      <c r="D345" s="37"/>
      <c r="E345" s="278" t="s">
        <v>139</v>
      </c>
      <c r="F345" s="278" t="s">
        <v>140</v>
      </c>
      <c r="G345" s="278" t="s">
        <v>294</v>
      </c>
      <c r="H345" s="37"/>
      <c r="I345" s="265">
        <v>44117</v>
      </c>
      <c r="J345" s="37"/>
      <c r="K345" s="37"/>
      <c r="L345" s="278" t="s">
        <v>294</v>
      </c>
      <c r="M345" s="37">
        <v>99</v>
      </c>
      <c r="N345" s="37"/>
      <c r="O345" s="37"/>
      <c r="P345" s="37"/>
      <c r="Q345" s="37"/>
      <c r="R345" s="37"/>
      <c r="S345" s="37"/>
      <c r="T345" s="37"/>
      <c r="U345" s="37"/>
      <c r="V345" s="37"/>
      <c r="W345" s="37"/>
      <c r="X345" s="37"/>
      <c r="Y345" s="37"/>
      <c r="Z345" s="37"/>
      <c r="AA345" s="37"/>
      <c r="AB345" s="37"/>
      <c r="AC345" s="37"/>
      <c r="AD345" s="37"/>
      <c r="AE345" s="37"/>
      <c r="AF345" s="37"/>
      <c r="AG345" s="37"/>
      <c r="AH345" s="37"/>
      <c r="AI345" s="37"/>
      <c r="AJ345" s="37"/>
    </row>
    <row r="346" spans="1:36">
      <c r="A346" s="265">
        <v>44126</v>
      </c>
      <c r="B346" s="604" t="s">
        <v>156</v>
      </c>
      <c r="C346" s="331">
        <v>880004859</v>
      </c>
      <c r="D346" s="510" t="s">
        <v>4660</v>
      </c>
      <c r="E346" s="278" t="s">
        <v>139</v>
      </c>
      <c r="F346" s="278" t="s">
        <v>140</v>
      </c>
      <c r="G346" s="278"/>
      <c r="H346" s="37"/>
      <c r="I346" s="716">
        <v>44126</v>
      </c>
      <c r="J346" s="265">
        <v>44132</v>
      </c>
      <c r="K346" s="37"/>
      <c r="L346" s="278"/>
      <c r="M346" s="37">
        <v>95.31</v>
      </c>
      <c r="N346" s="37"/>
      <c r="O346" s="278" t="s">
        <v>4661</v>
      </c>
      <c r="P346" s="37"/>
      <c r="Q346" s="37"/>
      <c r="R346" s="37"/>
      <c r="S346" s="37"/>
      <c r="T346" s="37"/>
      <c r="U346" s="37"/>
      <c r="V346" s="37"/>
      <c r="W346" s="37"/>
      <c r="X346" s="37"/>
      <c r="Y346" s="37"/>
      <c r="Z346" s="37"/>
      <c r="AA346" s="37"/>
      <c r="AB346" s="37"/>
      <c r="AC346" s="37"/>
      <c r="AD346" s="37"/>
      <c r="AE346" s="37"/>
      <c r="AF346" s="37"/>
      <c r="AG346" s="37"/>
      <c r="AH346" s="37"/>
      <c r="AI346" s="37"/>
      <c r="AJ346" s="37"/>
    </row>
    <row r="347" spans="1:36">
      <c r="A347" s="84"/>
      <c r="B347" s="331" t="s">
        <v>4662</v>
      </c>
      <c r="C347" s="331">
        <v>882258049</v>
      </c>
      <c r="D347" s="84"/>
      <c r="E347" s="84"/>
      <c r="F347" s="84"/>
      <c r="G347" s="84"/>
      <c r="H347" s="84"/>
      <c r="I347" s="84"/>
      <c r="J347" s="84"/>
      <c r="K347" s="84"/>
      <c r="L347" s="84"/>
      <c r="M347" s="331">
        <v>95</v>
      </c>
      <c r="N347" s="84"/>
      <c r="O347" s="84"/>
      <c r="P347" s="84"/>
      <c r="Q347" s="84"/>
      <c r="R347" s="84"/>
      <c r="S347" s="84"/>
      <c r="T347" s="84"/>
      <c r="U347" s="37"/>
      <c r="V347" s="37"/>
      <c r="W347" s="37"/>
      <c r="X347" s="37"/>
      <c r="Y347" s="37"/>
      <c r="Z347" s="37"/>
      <c r="AA347" s="37"/>
      <c r="AB347" s="37"/>
      <c r="AC347" s="37"/>
      <c r="AD347" s="37"/>
      <c r="AE347" s="37"/>
      <c r="AF347" s="37"/>
      <c r="AG347" s="37"/>
      <c r="AH347" s="37"/>
      <c r="AI347" s="37"/>
      <c r="AJ347" s="37"/>
    </row>
    <row r="348" spans="1:36">
      <c r="A348" s="265">
        <v>44131</v>
      </c>
      <c r="B348" s="604" t="s">
        <v>156</v>
      </c>
      <c r="C348" s="331">
        <v>881486826</v>
      </c>
      <c r="D348" s="263"/>
      <c r="E348" s="278" t="s">
        <v>152</v>
      </c>
      <c r="F348" s="278" t="s">
        <v>140</v>
      </c>
      <c r="G348" s="278" t="s">
        <v>199</v>
      </c>
      <c r="H348" s="265"/>
      <c r="I348" s="265">
        <v>44131</v>
      </c>
      <c r="J348" s="37"/>
      <c r="K348" s="37"/>
      <c r="L348" s="278"/>
      <c r="M348" s="37">
        <v>93.1</v>
      </c>
      <c r="N348" s="37"/>
      <c r="O348" s="278"/>
      <c r="P348" s="37"/>
      <c r="Q348" s="37"/>
      <c r="R348" s="37"/>
      <c r="S348" s="37"/>
      <c r="T348" s="37"/>
      <c r="U348" s="37"/>
      <c r="V348" s="37"/>
      <c r="W348" s="37"/>
      <c r="X348" s="37"/>
      <c r="Y348" s="37"/>
      <c r="Z348" s="37"/>
      <c r="AA348" s="37"/>
      <c r="AB348" s="37"/>
      <c r="AC348" s="37"/>
      <c r="AD348" s="37"/>
      <c r="AE348" s="37"/>
      <c r="AF348" s="37"/>
      <c r="AG348" s="37"/>
      <c r="AH348" s="37"/>
      <c r="AI348" s="37"/>
      <c r="AJ348" s="37"/>
    </row>
    <row r="349" spans="1:36">
      <c r="A349" s="265">
        <v>44132</v>
      </c>
      <c r="B349" s="604" t="s">
        <v>156</v>
      </c>
      <c r="C349" s="521">
        <v>880010796</v>
      </c>
      <c r="D349" s="263"/>
      <c r="E349" s="278" t="s">
        <v>152</v>
      </c>
      <c r="F349" s="278" t="s">
        <v>140</v>
      </c>
      <c r="G349" s="278" t="s">
        <v>142</v>
      </c>
      <c r="H349" s="265"/>
      <c r="I349" s="265">
        <v>44132</v>
      </c>
      <c r="J349" s="37"/>
      <c r="K349" s="37"/>
      <c r="L349" s="278"/>
      <c r="M349" s="37">
        <v>93</v>
      </c>
      <c r="N349" s="37"/>
      <c r="O349" s="278"/>
      <c r="P349" s="37"/>
      <c r="Q349" s="37"/>
      <c r="R349" s="37"/>
      <c r="S349" s="37"/>
      <c r="T349" s="37"/>
      <c r="U349" s="37"/>
      <c r="V349" s="37"/>
      <c r="W349" s="37"/>
      <c r="X349" s="37"/>
      <c r="Y349" s="37"/>
      <c r="Z349" s="37"/>
      <c r="AA349" s="37"/>
      <c r="AB349" s="37"/>
      <c r="AC349" s="37"/>
      <c r="AD349" s="37"/>
      <c r="AE349" s="37"/>
      <c r="AF349" s="37"/>
      <c r="AG349" s="37"/>
      <c r="AH349" s="37"/>
      <c r="AI349" s="37"/>
      <c r="AJ349" s="37"/>
    </row>
    <row r="350" spans="1:36">
      <c r="A350" s="265">
        <v>44117</v>
      </c>
      <c r="B350" s="278" t="s">
        <v>149</v>
      </c>
      <c r="C350" s="37">
        <v>881335474</v>
      </c>
      <c r="D350" s="504" t="s">
        <v>4547</v>
      </c>
      <c r="E350" s="278" t="s">
        <v>139</v>
      </c>
      <c r="F350" s="278" t="s">
        <v>140</v>
      </c>
      <c r="G350" s="278" t="s">
        <v>4548</v>
      </c>
      <c r="H350" s="37"/>
      <c r="I350" s="265">
        <v>44117</v>
      </c>
      <c r="J350" s="265">
        <v>44118</v>
      </c>
      <c r="K350" s="37"/>
      <c r="L350" s="278" t="s">
        <v>4548</v>
      </c>
      <c r="M350" s="37">
        <v>90.33</v>
      </c>
      <c r="N350" s="37"/>
      <c r="O350" s="278" t="s">
        <v>4458</v>
      </c>
      <c r="P350" s="37"/>
      <c r="Q350" s="37"/>
      <c r="R350" s="37"/>
      <c r="S350" s="37"/>
      <c r="T350" s="37"/>
      <c r="U350" s="37"/>
      <c r="V350" s="37"/>
      <c r="W350" s="37"/>
      <c r="X350" s="37"/>
      <c r="Y350" s="37"/>
      <c r="Z350" s="37"/>
      <c r="AA350" s="37"/>
      <c r="AB350" s="37"/>
      <c r="AC350" s="37"/>
      <c r="AD350" s="37"/>
      <c r="AE350" s="37"/>
      <c r="AF350" s="37"/>
      <c r="AG350" s="37"/>
      <c r="AH350" s="37"/>
      <c r="AI350" s="37"/>
      <c r="AJ350" s="37"/>
    </row>
    <row r="351" spans="1:36">
      <c r="A351" s="265">
        <v>44114</v>
      </c>
      <c r="B351" s="278" t="s">
        <v>138</v>
      </c>
      <c r="C351" s="331">
        <v>881489027</v>
      </c>
      <c r="D351" s="37"/>
      <c r="E351" s="278" t="s">
        <v>152</v>
      </c>
      <c r="F351" s="278" t="s">
        <v>140</v>
      </c>
      <c r="G351" s="278" t="s">
        <v>142</v>
      </c>
      <c r="H351" s="37"/>
      <c r="I351" s="265">
        <v>44114</v>
      </c>
      <c r="J351" s="37"/>
      <c r="K351" s="37"/>
      <c r="L351" s="278" t="s">
        <v>142</v>
      </c>
      <c r="M351" s="37">
        <v>89.5</v>
      </c>
      <c r="N351" s="37"/>
      <c r="O351" s="278" t="s">
        <v>4663</v>
      </c>
      <c r="P351" s="37"/>
      <c r="Q351" s="37"/>
      <c r="R351" s="37"/>
      <c r="S351" s="37"/>
      <c r="T351" s="37"/>
      <c r="U351" s="37"/>
      <c r="V351" s="37"/>
      <c r="W351" s="37"/>
      <c r="X351" s="37"/>
      <c r="Y351" s="37"/>
      <c r="Z351" s="37"/>
      <c r="AA351" s="37"/>
      <c r="AB351" s="37"/>
      <c r="AC351" s="37"/>
      <c r="AD351" s="37"/>
      <c r="AE351" s="37"/>
      <c r="AF351" s="37"/>
      <c r="AG351" s="37"/>
      <c r="AH351" s="37"/>
      <c r="AI351" s="37"/>
      <c r="AJ351" s="37"/>
    </row>
    <row r="352" spans="1:36">
      <c r="A352" s="84"/>
      <c r="B352" s="331" t="s">
        <v>156</v>
      </c>
      <c r="C352" s="331">
        <v>880619508</v>
      </c>
      <c r="D352" s="84"/>
      <c r="E352" s="84"/>
      <c r="F352" s="84"/>
      <c r="G352" s="84"/>
      <c r="H352" s="84"/>
      <c r="I352" s="84"/>
      <c r="J352" s="84"/>
      <c r="K352" s="84"/>
      <c r="L352" s="84"/>
      <c r="M352" s="331">
        <v>85.36</v>
      </c>
      <c r="N352" s="84"/>
      <c r="O352" s="84"/>
      <c r="P352" s="84"/>
      <c r="Q352" s="84"/>
      <c r="R352" s="84"/>
      <c r="S352" s="84"/>
      <c r="T352" s="84"/>
      <c r="U352" s="37"/>
      <c r="V352" s="37"/>
      <c r="W352" s="37"/>
      <c r="X352" s="37"/>
      <c r="Y352" s="37"/>
      <c r="Z352" s="37"/>
      <c r="AA352" s="37"/>
      <c r="AB352" s="37"/>
      <c r="AC352" s="37"/>
      <c r="AD352" s="37"/>
      <c r="AE352" s="37"/>
      <c r="AF352" s="37"/>
      <c r="AG352" s="37"/>
      <c r="AH352" s="37"/>
      <c r="AI352" s="37"/>
      <c r="AJ352" s="37"/>
    </row>
    <row r="353" spans="1:36">
      <c r="A353" s="265">
        <v>44126</v>
      </c>
      <c r="B353" s="604" t="s">
        <v>156</v>
      </c>
      <c r="C353" s="521">
        <v>880906909</v>
      </c>
      <c r="D353" s="523"/>
      <c r="E353" s="278" t="s">
        <v>152</v>
      </c>
      <c r="F353" s="278" t="s">
        <v>140</v>
      </c>
      <c r="G353" s="278"/>
      <c r="H353" s="37"/>
      <c r="I353" s="716">
        <v>44126</v>
      </c>
      <c r="J353" s="37"/>
      <c r="K353" s="37"/>
      <c r="L353" s="278" t="s">
        <v>181</v>
      </c>
      <c r="M353" s="37">
        <v>85.33</v>
      </c>
      <c r="N353" s="37"/>
      <c r="O353" s="278" t="s">
        <v>4661</v>
      </c>
      <c r="P353" s="37"/>
      <c r="Q353" s="37"/>
      <c r="R353" s="37"/>
      <c r="S353" s="37"/>
      <c r="T353" s="37"/>
      <c r="U353" s="37"/>
      <c r="V353" s="37"/>
      <c r="W353" s="37"/>
      <c r="X353" s="37"/>
      <c r="Y353" s="37"/>
      <c r="Z353" s="37"/>
      <c r="AA353" s="37"/>
      <c r="AB353" s="37"/>
      <c r="AC353" s="37"/>
      <c r="AD353" s="37"/>
      <c r="AE353" s="37"/>
      <c r="AF353" s="37"/>
      <c r="AG353" s="37"/>
      <c r="AH353" s="37"/>
      <c r="AI353" s="37"/>
      <c r="AJ353" s="37"/>
    </row>
    <row r="354" spans="1:36">
      <c r="A354" s="265">
        <v>44133</v>
      </c>
      <c r="B354" s="604" t="s">
        <v>156</v>
      </c>
      <c r="C354" s="521">
        <v>880018227</v>
      </c>
      <c r="D354" s="263"/>
      <c r="E354" s="278" t="s">
        <v>139</v>
      </c>
      <c r="F354" s="278" t="s">
        <v>140</v>
      </c>
      <c r="G354" s="278"/>
      <c r="H354" s="265"/>
      <c r="I354" s="265">
        <v>44133</v>
      </c>
      <c r="J354" s="37"/>
      <c r="K354" s="37"/>
      <c r="L354" s="278"/>
      <c r="M354" s="37">
        <v>81</v>
      </c>
      <c r="N354" s="37"/>
      <c r="O354" s="278"/>
      <c r="P354" s="37"/>
      <c r="Q354" s="37"/>
      <c r="R354" s="37"/>
      <c r="S354" s="37"/>
      <c r="T354" s="37"/>
      <c r="U354" s="37"/>
      <c r="V354" s="37"/>
      <c r="W354" s="37"/>
      <c r="X354" s="37"/>
      <c r="Y354" s="37"/>
      <c r="Z354" s="37"/>
      <c r="AA354" s="37"/>
      <c r="AB354" s="37"/>
      <c r="AC354" s="37"/>
      <c r="AD354" s="37"/>
      <c r="AE354" s="37"/>
      <c r="AF354" s="37"/>
      <c r="AG354" s="37"/>
      <c r="AH354" s="37"/>
      <c r="AI354" s="37"/>
      <c r="AJ354" s="37"/>
    </row>
    <row r="355" spans="1:36">
      <c r="A355" s="265">
        <v>44114</v>
      </c>
      <c r="B355" s="278" t="s">
        <v>175</v>
      </c>
      <c r="C355" s="37">
        <v>880554155</v>
      </c>
      <c r="D355" s="37"/>
      <c r="E355" s="278" t="s">
        <v>139</v>
      </c>
      <c r="F355" s="278" t="s">
        <v>100</v>
      </c>
      <c r="G355" s="278" t="s">
        <v>294</v>
      </c>
      <c r="H355" s="265">
        <v>44120</v>
      </c>
      <c r="I355" s="265">
        <v>44132</v>
      </c>
      <c r="J355" s="37"/>
      <c r="K355" s="37"/>
      <c r="L355" s="278" t="s">
        <v>294</v>
      </c>
      <c r="M355" s="37">
        <v>80</v>
      </c>
      <c r="N355" s="37"/>
      <c r="O355" s="278" t="s">
        <v>4466</v>
      </c>
      <c r="P355" s="37"/>
      <c r="Q355" s="37"/>
      <c r="R355" s="37"/>
      <c r="S355" s="37"/>
      <c r="T355" s="37"/>
      <c r="U355" s="37"/>
      <c r="V355" s="37"/>
      <c r="W355" s="37"/>
      <c r="X355" s="37"/>
      <c r="Y355" s="37"/>
      <c r="Z355" s="37"/>
      <c r="AA355" s="37"/>
      <c r="AB355" s="37"/>
      <c r="AC355" s="37"/>
      <c r="AD355" s="37"/>
      <c r="AE355" s="37"/>
      <c r="AF355" s="37"/>
      <c r="AG355" s="37"/>
      <c r="AH355" s="37"/>
      <c r="AI355" s="37"/>
      <c r="AJ355" s="37"/>
    </row>
    <row r="356" spans="1:36">
      <c r="A356" s="265">
        <v>44114</v>
      </c>
      <c r="B356" s="278" t="s">
        <v>175</v>
      </c>
      <c r="C356" s="37">
        <v>880554155</v>
      </c>
      <c r="D356" s="37"/>
      <c r="E356" s="278" t="s">
        <v>139</v>
      </c>
      <c r="F356" s="278" t="s">
        <v>100</v>
      </c>
      <c r="G356" s="278" t="s">
        <v>294</v>
      </c>
      <c r="H356" s="37"/>
      <c r="I356" s="265">
        <v>44120</v>
      </c>
      <c r="J356" s="37"/>
      <c r="K356" s="37"/>
      <c r="L356" s="278" t="s">
        <v>294</v>
      </c>
      <c r="M356" s="37">
        <v>80</v>
      </c>
      <c r="N356" s="37"/>
      <c r="O356" s="278" t="s">
        <v>4474</v>
      </c>
      <c r="P356" s="37"/>
      <c r="Q356" s="37"/>
      <c r="R356" s="37"/>
      <c r="S356" s="37"/>
      <c r="T356" s="37"/>
      <c r="U356" s="37"/>
      <c r="V356" s="37"/>
      <c r="W356" s="37"/>
      <c r="X356" s="37"/>
      <c r="Y356" s="37"/>
      <c r="Z356" s="37"/>
      <c r="AA356" s="37"/>
      <c r="AB356" s="37"/>
      <c r="AC356" s="37"/>
      <c r="AD356" s="37"/>
      <c r="AE356" s="37"/>
      <c r="AF356" s="37"/>
      <c r="AG356" s="37"/>
      <c r="AH356" s="37"/>
      <c r="AI356" s="37"/>
      <c r="AJ356" s="37"/>
    </row>
    <row r="357" spans="1:36">
      <c r="A357" s="265">
        <v>44119</v>
      </c>
      <c r="B357" s="278" t="s">
        <v>194</v>
      </c>
      <c r="C357" s="37">
        <v>881233581</v>
      </c>
      <c r="D357" s="504" t="s">
        <v>4664</v>
      </c>
      <c r="E357" s="278" t="s">
        <v>139</v>
      </c>
      <c r="F357" s="278" t="s">
        <v>140</v>
      </c>
      <c r="G357" s="278" t="s">
        <v>142</v>
      </c>
      <c r="H357" s="265">
        <v>44104</v>
      </c>
      <c r="I357" s="265">
        <v>44119</v>
      </c>
      <c r="J357" s="37"/>
      <c r="K357" s="37"/>
      <c r="L357" s="278" t="s">
        <v>142</v>
      </c>
      <c r="M357" s="37">
        <v>79.86</v>
      </c>
      <c r="N357" s="37"/>
      <c r="O357" s="278" t="s">
        <v>4607</v>
      </c>
      <c r="P357" s="37"/>
      <c r="Q357" s="37"/>
      <c r="R357" s="37"/>
      <c r="S357" s="37"/>
      <c r="T357" s="37"/>
      <c r="U357" s="37"/>
      <c r="V357" s="37"/>
      <c r="W357" s="37"/>
      <c r="X357" s="37"/>
      <c r="Y357" s="37"/>
      <c r="Z357" s="37"/>
      <c r="AA357" s="37"/>
      <c r="AB357" s="37"/>
      <c r="AC357" s="37"/>
      <c r="AD357" s="37"/>
      <c r="AE357" s="37"/>
      <c r="AF357" s="37"/>
      <c r="AG357" s="37"/>
      <c r="AH357" s="37"/>
      <c r="AI357" s="37"/>
      <c r="AJ357" s="37"/>
    </row>
    <row r="358" spans="1:36">
      <c r="A358" s="265">
        <v>44123</v>
      </c>
      <c r="B358" s="604" t="s">
        <v>194</v>
      </c>
      <c r="C358" s="331">
        <v>880294339</v>
      </c>
      <c r="D358" s="263" t="s">
        <v>4665</v>
      </c>
      <c r="E358" s="278" t="s">
        <v>139</v>
      </c>
      <c r="F358" s="278" t="s">
        <v>140</v>
      </c>
      <c r="G358" s="278" t="s">
        <v>4666</v>
      </c>
      <c r="H358" s="265">
        <v>44120</v>
      </c>
      <c r="I358" s="716">
        <v>44125</v>
      </c>
      <c r="J358" s="265">
        <v>44134</v>
      </c>
      <c r="K358" s="37"/>
      <c r="L358" s="278" t="s">
        <v>4667</v>
      </c>
      <c r="M358" s="37">
        <v>79.599999999999994</v>
      </c>
      <c r="N358" s="37"/>
      <c r="O358" s="278" t="s">
        <v>4465</v>
      </c>
      <c r="P358" s="37"/>
      <c r="Q358" s="265">
        <v>44120</v>
      </c>
      <c r="R358" s="37">
        <v>10040</v>
      </c>
      <c r="S358" s="37"/>
      <c r="T358" s="37"/>
      <c r="U358" s="37"/>
      <c r="V358" s="37"/>
      <c r="W358" s="37"/>
      <c r="X358" s="37"/>
      <c r="Y358" s="37"/>
      <c r="Z358" s="37"/>
      <c r="AA358" s="37"/>
      <c r="AB358" s="37"/>
      <c r="AC358" s="37"/>
      <c r="AD358" s="37"/>
      <c r="AE358" s="37"/>
      <c r="AF358" s="37"/>
      <c r="AG358" s="37"/>
      <c r="AH358" s="37"/>
      <c r="AI358" s="37"/>
      <c r="AJ358" s="37"/>
    </row>
    <row r="359" spans="1:36">
      <c r="A359" s="265">
        <v>44131</v>
      </c>
      <c r="B359" s="604" t="s">
        <v>281</v>
      </c>
      <c r="C359" s="521">
        <v>880044664</v>
      </c>
      <c r="D359" s="263" t="s">
        <v>4668</v>
      </c>
      <c r="E359" s="278" t="s">
        <v>152</v>
      </c>
      <c r="F359" s="278" t="s">
        <v>140</v>
      </c>
      <c r="G359" s="278" t="s">
        <v>142</v>
      </c>
      <c r="H359" s="265"/>
      <c r="I359" s="265">
        <v>44131</v>
      </c>
      <c r="J359" s="37"/>
      <c r="K359" s="37"/>
      <c r="L359" s="278" t="s">
        <v>142</v>
      </c>
      <c r="M359" s="37">
        <v>79.5</v>
      </c>
      <c r="N359" s="37"/>
      <c r="O359" s="278" t="s">
        <v>4591</v>
      </c>
      <c r="P359" s="37"/>
      <c r="Q359" s="37"/>
      <c r="R359" s="37"/>
      <c r="S359" s="37"/>
      <c r="T359" s="37"/>
      <c r="U359" s="37"/>
      <c r="V359" s="37"/>
      <c r="W359" s="37"/>
      <c r="X359" s="37"/>
      <c r="Y359" s="37"/>
      <c r="Z359" s="37"/>
      <c r="AA359" s="37"/>
      <c r="AB359" s="37"/>
      <c r="AC359" s="37"/>
      <c r="AD359" s="37"/>
      <c r="AE359" s="37"/>
      <c r="AF359" s="37"/>
      <c r="AG359" s="37"/>
      <c r="AH359" s="37"/>
      <c r="AI359" s="37"/>
      <c r="AJ359" s="37"/>
    </row>
    <row r="360" spans="1:36">
      <c r="A360" s="265">
        <v>44117</v>
      </c>
      <c r="B360" s="278" t="s">
        <v>194</v>
      </c>
      <c r="C360" s="37">
        <v>881362370</v>
      </c>
      <c r="D360" s="504" t="s">
        <v>4669</v>
      </c>
      <c r="E360" s="278" t="s">
        <v>152</v>
      </c>
      <c r="F360" s="278" t="s">
        <v>140</v>
      </c>
      <c r="G360" s="278" t="s">
        <v>142</v>
      </c>
      <c r="H360" s="37"/>
      <c r="I360" s="265">
        <v>44117</v>
      </c>
      <c r="J360" s="37"/>
      <c r="K360" s="37"/>
      <c r="L360" s="278" t="s">
        <v>142</v>
      </c>
      <c r="M360" s="37">
        <v>76.5</v>
      </c>
      <c r="N360" s="37"/>
      <c r="O360" s="278" t="s">
        <v>4604</v>
      </c>
      <c r="P360" s="37"/>
      <c r="Q360" s="37"/>
      <c r="R360" s="37"/>
      <c r="S360" s="37"/>
      <c r="T360" s="37"/>
      <c r="U360" s="37"/>
      <c r="V360" s="37"/>
      <c r="W360" s="37"/>
      <c r="X360" s="37"/>
      <c r="Y360" s="37"/>
      <c r="Z360" s="37"/>
      <c r="AA360" s="37"/>
      <c r="AB360" s="37"/>
      <c r="AC360" s="37"/>
      <c r="AD360" s="37"/>
      <c r="AE360" s="37"/>
      <c r="AF360" s="37"/>
      <c r="AG360" s="37"/>
      <c r="AH360" s="37"/>
      <c r="AI360" s="37"/>
      <c r="AJ360" s="37"/>
    </row>
    <row r="361" spans="1:36">
      <c r="A361" s="265">
        <v>44116</v>
      </c>
      <c r="B361" s="278" t="s">
        <v>156</v>
      </c>
      <c r="C361" s="37">
        <v>880416594</v>
      </c>
      <c r="D361" s="37"/>
      <c r="E361" s="278" t="s">
        <v>152</v>
      </c>
      <c r="F361" s="278" t="s">
        <v>140</v>
      </c>
      <c r="G361" s="37"/>
      <c r="H361" s="37"/>
      <c r="I361" s="265">
        <v>44116</v>
      </c>
      <c r="J361" s="37"/>
      <c r="K361" s="37"/>
      <c r="L361" s="278" t="s">
        <v>142</v>
      </c>
      <c r="M361" s="37">
        <v>74.5</v>
      </c>
      <c r="N361" s="37"/>
      <c r="O361" s="37"/>
      <c r="P361" s="37"/>
      <c r="Q361" s="37"/>
      <c r="R361" s="37"/>
      <c r="S361" s="37"/>
      <c r="T361" s="37"/>
      <c r="U361" s="37"/>
      <c r="V361" s="37"/>
      <c r="W361" s="37"/>
      <c r="X361" s="37"/>
      <c r="Y361" s="37"/>
      <c r="Z361" s="37"/>
      <c r="AA361" s="37"/>
      <c r="AB361" s="37"/>
      <c r="AC361" s="37"/>
      <c r="AD361" s="37"/>
      <c r="AE361" s="37"/>
      <c r="AF361" s="37"/>
      <c r="AG361" s="37"/>
      <c r="AH361" s="37"/>
      <c r="AI361" s="37"/>
      <c r="AJ361" s="37"/>
    </row>
    <row r="362" spans="1:36">
      <c r="A362" s="265">
        <v>44118</v>
      </c>
      <c r="B362" s="278" t="s">
        <v>156</v>
      </c>
      <c r="C362" s="37">
        <v>880416594</v>
      </c>
      <c r="D362" s="37">
        <v>22817037</v>
      </c>
      <c r="E362" s="278" t="s">
        <v>152</v>
      </c>
      <c r="F362" s="278" t="s">
        <v>140</v>
      </c>
      <c r="G362" s="37"/>
      <c r="H362" s="37"/>
      <c r="I362" s="265">
        <v>44118</v>
      </c>
      <c r="J362" s="37"/>
      <c r="K362" s="37"/>
      <c r="L362" s="278" t="s">
        <v>142</v>
      </c>
      <c r="M362" s="37">
        <v>74.5</v>
      </c>
      <c r="N362" s="37"/>
      <c r="O362" s="278" t="s">
        <v>4480</v>
      </c>
      <c r="P362" s="37"/>
      <c r="Q362" s="37"/>
      <c r="R362" s="37"/>
      <c r="S362" s="37"/>
      <c r="T362" s="37"/>
      <c r="U362" s="37"/>
      <c r="V362" s="37"/>
      <c r="W362" s="37"/>
      <c r="X362" s="37"/>
      <c r="Y362" s="37"/>
      <c r="Z362" s="37"/>
      <c r="AA362" s="37"/>
      <c r="AB362" s="37"/>
      <c r="AC362" s="37"/>
      <c r="AD362" s="37"/>
      <c r="AE362" s="37"/>
      <c r="AF362" s="37"/>
      <c r="AG362" s="37"/>
      <c r="AH362" s="37"/>
      <c r="AI362" s="37"/>
      <c r="AJ362" s="37"/>
    </row>
    <row r="363" spans="1:36">
      <c r="A363" s="265">
        <v>44132</v>
      </c>
      <c r="B363" s="604" t="s">
        <v>281</v>
      </c>
      <c r="C363" s="521">
        <v>880046222</v>
      </c>
      <c r="D363" s="263" t="s">
        <v>4509</v>
      </c>
      <c r="E363" s="278" t="s">
        <v>152</v>
      </c>
      <c r="F363" s="278" t="s">
        <v>140</v>
      </c>
      <c r="G363" s="278" t="s">
        <v>317</v>
      </c>
      <c r="H363" s="265"/>
      <c r="I363" s="265">
        <v>44132</v>
      </c>
      <c r="J363" s="37"/>
      <c r="K363" s="37"/>
      <c r="L363" s="278" t="s">
        <v>317</v>
      </c>
      <c r="M363" s="37">
        <v>68.66</v>
      </c>
      <c r="N363" s="37"/>
      <c r="O363" s="278"/>
      <c r="P363" s="37"/>
      <c r="Q363" s="37"/>
      <c r="R363" s="37"/>
      <c r="S363" s="37"/>
      <c r="T363" s="37"/>
      <c r="U363" s="37"/>
      <c r="V363" s="37"/>
      <c r="W363" s="37"/>
      <c r="X363" s="37"/>
      <c r="Y363" s="37"/>
      <c r="Z363" s="37"/>
      <c r="AA363" s="37"/>
      <c r="AB363" s="37"/>
      <c r="AC363" s="37"/>
      <c r="AD363" s="37"/>
      <c r="AE363" s="37"/>
      <c r="AF363" s="37"/>
      <c r="AG363" s="37"/>
      <c r="AH363" s="37"/>
      <c r="AI363" s="37"/>
      <c r="AJ363" s="37"/>
    </row>
    <row r="364" spans="1:36">
      <c r="A364" s="265">
        <v>44137</v>
      </c>
      <c r="B364" s="604" t="s">
        <v>194</v>
      </c>
      <c r="C364" s="521">
        <v>880385145</v>
      </c>
      <c r="D364" s="263" t="s">
        <v>4670</v>
      </c>
      <c r="E364" s="278" t="s">
        <v>139</v>
      </c>
      <c r="F364" s="278" t="s">
        <v>140</v>
      </c>
      <c r="G364" s="278" t="s">
        <v>142</v>
      </c>
      <c r="H364" s="265"/>
      <c r="I364" s="265">
        <v>44134</v>
      </c>
      <c r="J364" s="37"/>
      <c r="K364" s="37"/>
      <c r="L364" s="278" t="s">
        <v>142</v>
      </c>
      <c r="M364" s="37">
        <v>67.5</v>
      </c>
      <c r="N364" s="37"/>
      <c r="O364" s="278"/>
      <c r="P364" s="37"/>
      <c r="Q364" s="37"/>
      <c r="R364" s="37"/>
      <c r="S364" s="37"/>
      <c r="T364" s="37"/>
      <c r="U364" s="37"/>
      <c r="V364" s="37"/>
      <c r="W364" s="37"/>
      <c r="X364" s="37"/>
      <c r="Y364" s="37"/>
      <c r="Z364" s="37"/>
      <c r="AA364" s="37"/>
      <c r="AB364" s="37"/>
      <c r="AC364" s="37"/>
      <c r="AD364" s="37"/>
      <c r="AE364" s="37"/>
      <c r="AF364" s="37"/>
      <c r="AG364" s="37"/>
      <c r="AH364" s="37"/>
      <c r="AI364" s="37"/>
      <c r="AJ364" s="37"/>
    </row>
    <row r="365" spans="1:36">
      <c r="A365" s="505">
        <v>44114</v>
      </c>
      <c r="B365" s="278" t="s">
        <v>175</v>
      </c>
      <c r="C365" s="37">
        <v>880455386</v>
      </c>
      <c r="D365" s="37"/>
      <c r="E365" s="278" t="s">
        <v>152</v>
      </c>
      <c r="F365" s="278" t="s">
        <v>140</v>
      </c>
      <c r="G365" s="278" t="s">
        <v>142</v>
      </c>
      <c r="H365" s="37"/>
      <c r="I365" s="265">
        <v>44114</v>
      </c>
      <c r="J365" s="37"/>
      <c r="K365" s="37"/>
      <c r="L365" s="278" t="s">
        <v>142</v>
      </c>
      <c r="M365" s="37">
        <v>66.5</v>
      </c>
      <c r="N365" s="37"/>
      <c r="O365" s="278" t="s">
        <v>4493</v>
      </c>
      <c r="P365" s="37"/>
      <c r="Q365" s="37"/>
      <c r="R365" s="37"/>
      <c r="S365" s="37"/>
      <c r="T365" s="37"/>
      <c r="U365" s="37"/>
      <c r="V365" s="37"/>
      <c r="W365" s="37"/>
      <c r="X365" s="37"/>
      <c r="Y365" s="37"/>
      <c r="Z365" s="37"/>
      <c r="AA365" s="37"/>
      <c r="AB365" s="37"/>
      <c r="AC365" s="37"/>
      <c r="AD365" s="37"/>
      <c r="AE365" s="37"/>
      <c r="AF365" s="37"/>
      <c r="AG365" s="37"/>
      <c r="AH365" s="37"/>
      <c r="AI365" s="37"/>
      <c r="AJ365" s="37"/>
    </row>
    <row r="366" spans="1:36">
      <c r="A366" s="265">
        <v>44116</v>
      </c>
      <c r="B366" s="278" t="s">
        <v>178</v>
      </c>
      <c r="C366" s="37">
        <v>881587749</v>
      </c>
      <c r="D366" s="37"/>
      <c r="E366" s="278" t="s">
        <v>152</v>
      </c>
      <c r="F366" s="278" t="s">
        <v>140</v>
      </c>
      <c r="G366" s="278" t="s">
        <v>142</v>
      </c>
      <c r="H366" s="37"/>
      <c r="I366" s="265">
        <v>44116</v>
      </c>
      <c r="J366" s="37"/>
      <c r="K366" s="37"/>
      <c r="L366" s="278" t="s">
        <v>142</v>
      </c>
      <c r="M366" s="37">
        <v>66.5</v>
      </c>
      <c r="N366" s="37"/>
      <c r="O366" s="278" t="s">
        <v>4456</v>
      </c>
      <c r="P366" s="37"/>
      <c r="Q366" s="37"/>
      <c r="R366" s="37"/>
      <c r="S366" s="37"/>
      <c r="T366" s="37"/>
      <c r="U366" s="37"/>
      <c r="V366" s="37"/>
      <c r="W366" s="37"/>
      <c r="X366" s="37"/>
      <c r="Y366" s="37"/>
      <c r="Z366" s="37"/>
      <c r="AA366" s="37"/>
      <c r="AB366" s="37"/>
      <c r="AC366" s="37"/>
      <c r="AD366" s="37"/>
      <c r="AE366" s="37"/>
      <c r="AF366" s="37"/>
      <c r="AG366" s="37"/>
      <c r="AH366" s="37"/>
      <c r="AI366" s="37"/>
      <c r="AJ366" s="37"/>
    </row>
    <row r="367" spans="1:36">
      <c r="A367" s="265">
        <v>44118</v>
      </c>
      <c r="B367" s="278" t="s">
        <v>281</v>
      </c>
      <c r="C367" s="37">
        <v>881530512</v>
      </c>
      <c r="D367" s="504" t="s">
        <v>4671</v>
      </c>
      <c r="E367" s="278" t="s">
        <v>152</v>
      </c>
      <c r="F367" s="278" t="s">
        <v>140</v>
      </c>
      <c r="G367" s="278" t="s">
        <v>142</v>
      </c>
      <c r="H367" s="37"/>
      <c r="I367" s="265">
        <v>44118</v>
      </c>
      <c r="J367" s="37"/>
      <c r="K367" s="37"/>
      <c r="L367" s="278" t="s">
        <v>142</v>
      </c>
      <c r="M367" s="37">
        <v>66.5</v>
      </c>
      <c r="N367" s="37"/>
      <c r="O367" s="278" t="s">
        <v>4507</v>
      </c>
      <c r="P367" s="37"/>
      <c r="Q367" s="37"/>
      <c r="R367" s="37"/>
      <c r="S367" s="37"/>
      <c r="T367" s="37"/>
      <c r="U367" s="37"/>
      <c r="V367" s="37"/>
      <c r="W367" s="37"/>
      <c r="X367" s="37"/>
      <c r="Y367" s="37"/>
      <c r="Z367" s="37"/>
      <c r="AA367" s="37"/>
      <c r="AB367" s="37"/>
      <c r="AC367" s="37"/>
      <c r="AD367" s="37"/>
      <c r="AE367" s="37"/>
      <c r="AF367" s="37"/>
      <c r="AG367" s="37"/>
      <c r="AH367" s="37"/>
      <c r="AI367" s="37"/>
      <c r="AJ367" s="37"/>
    </row>
    <row r="368" spans="1:36">
      <c r="A368" s="265">
        <v>44125</v>
      </c>
      <c r="B368" s="604" t="s">
        <v>175</v>
      </c>
      <c r="C368" s="521">
        <v>880027934</v>
      </c>
      <c r="D368" s="523"/>
      <c r="E368" s="278" t="s">
        <v>139</v>
      </c>
      <c r="F368" s="278" t="s">
        <v>140</v>
      </c>
      <c r="G368" s="278" t="s">
        <v>142</v>
      </c>
      <c r="H368" s="37"/>
      <c r="I368" s="716">
        <v>44125</v>
      </c>
      <c r="J368" s="37"/>
      <c r="K368" s="37"/>
      <c r="L368" s="278" t="s">
        <v>142</v>
      </c>
      <c r="M368" s="37">
        <v>66.5</v>
      </c>
      <c r="N368" s="37"/>
      <c r="O368" s="278" t="s">
        <v>4541</v>
      </c>
      <c r="P368" s="37"/>
      <c r="Q368" s="37"/>
      <c r="R368" s="37"/>
      <c r="S368" s="37"/>
      <c r="T368" s="37"/>
      <c r="U368" s="37"/>
      <c r="V368" s="37"/>
      <c r="W368" s="37"/>
      <c r="X368" s="37"/>
      <c r="Y368" s="37"/>
      <c r="Z368" s="37"/>
      <c r="AA368" s="37"/>
      <c r="AB368" s="37"/>
      <c r="AC368" s="37"/>
      <c r="AD368" s="37"/>
      <c r="AE368" s="37"/>
      <c r="AF368" s="37"/>
      <c r="AG368" s="37"/>
      <c r="AH368" s="37"/>
      <c r="AI368" s="37"/>
      <c r="AJ368" s="37"/>
    </row>
    <row r="369" spans="1:36">
      <c r="A369" s="265">
        <v>44130</v>
      </c>
      <c r="B369" s="604" t="s">
        <v>154</v>
      </c>
      <c r="C369" s="521">
        <v>880722936</v>
      </c>
      <c r="D369" s="263" t="s">
        <v>4672</v>
      </c>
      <c r="E369" s="278" t="s">
        <v>152</v>
      </c>
      <c r="F369" s="278" t="s">
        <v>140</v>
      </c>
      <c r="G369" s="278"/>
      <c r="H369" s="37"/>
      <c r="I369" s="716">
        <v>44130</v>
      </c>
      <c r="J369" s="37"/>
      <c r="K369" s="37"/>
      <c r="L369" s="278" t="s">
        <v>142</v>
      </c>
      <c r="M369" s="37">
        <v>66.5</v>
      </c>
      <c r="N369" s="37"/>
      <c r="O369" s="278" t="s">
        <v>4570</v>
      </c>
      <c r="P369" s="37"/>
      <c r="Q369" s="37"/>
      <c r="R369" s="37"/>
      <c r="S369" s="37"/>
      <c r="T369" s="37"/>
      <c r="U369" s="37"/>
      <c r="V369" s="37"/>
      <c r="W369" s="37"/>
      <c r="X369" s="37"/>
      <c r="Y369" s="37"/>
      <c r="Z369" s="37"/>
      <c r="AA369" s="37"/>
      <c r="AB369" s="37"/>
      <c r="AC369" s="37"/>
      <c r="AD369" s="37"/>
      <c r="AE369" s="37"/>
      <c r="AF369" s="37"/>
      <c r="AG369" s="37"/>
      <c r="AH369" s="37"/>
      <c r="AI369" s="37"/>
      <c r="AJ369" s="37"/>
    </row>
    <row r="370" spans="1:36">
      <c r="A370" s="265">
        <v>44133</v>
      </c>
      <c r="B370" s="604" t="s">
        <v>194</v>
      </c>
      <c r="C370" s="619">
        <v>881352797</v>
      </c>
      <c r="D370" s="263" t="s">
        <v>3034</v>
      </c>
      <c r="E370" s="278" t="s">
        <v>152</v>
      </c>
      <c r="F370" s="278" t="s">
        <v>140</v>
      </c>
      <c r="G370" s="278" t="s">
        <v>142</v>
      </c>
      <c r="H370" s="265"/>
      <c r="I370" s="265">
        <v>44133</v>
      </c>
      <c r="J370" s="37"/>
      <c r="K370" s="37"/>
      <c r="L370" s="278" t="s">
        <v>142</v>
      </c>
      <c r="M370" s="37">
        <v>66.5</v>
      </c>
      <c r="N370" s="37"/>
      <c r="O370" s="278" t="s">
        <v>4466</v>
      </c>
      <c r="P370" s="37"/>
      <c r="Q370" s="37"/>
      <c r="R370" s="37"/>
      <c r="S370" s="37"/>
      <c r="T370" s="37"/>
      <c r="U370" s="37"/>
      <c r="V370" s="37"/>
      <c r="W370" s="37"/>
      <c r="X370" s="37"/>
      <c r="Y370" s="37"/>
      <c r="Z370" s="37"/>
      <c r="AA370" s="37"/>
      <c r="AB370" s="37"/>
      <c r="AC370" s="37"/>
      <c r="AD370" s="37"/>
      <c r="AE370" s="37"/>
      <c r="AF370" s="37"/>
      <c r="AG370" s="37"/>
      <c r="AH370" s="37"/>
      <c r="AI370" s="37"/>
      <c r="AJ370" s="37"/>
    </row>
    <row r="371" spans="1:36">
      <c r="A371" s="265">
        <v>44137</v>
      </c>
      <c r="B371" s="604" t="s">
        <v>194</v>
      </c>
      <c r="C371" s="521">
        <v>881352797</v>
      </c>
      <c r="D371" s="263" t="s">
        <v>3034</v>
      </c>
      <c r="E371" s="278" t="s">
        <v>152</v>
      </c>
      <c r="F371" s="278" t="s">
        <v>140</v>
      </c>
      <c r="G371" s="278" t="s">
        <v>142</v>
      </c>
      <c r="H371" s="265"/>
      <c r="I371" s="265">
        <v>44133</v>
      </c>
      <c r="J371" s="37"/>
      <c r="K371" s="37"/>
      <c r="L371" s="278" t="s">
        <v>142</v>
      </c>
      <c r="M371" s="37">
        <v>66.5</v>
      </c>
      <c r="N371" s="37"/>
      <c r="O371" s="278"/>
      <c r="P371" s="37"/>
      <c r="Q371" s="37"/>
      <c r="R371" s="37"/>
      <c r="S371" s="37"/>
      <c r="T371" s="37"/>
      <c r="U371" s="37"/>
      <c r="V371" s="37"/>
      <c r="W371" s="37"/>
      <c r="X371" s="37"/>
      <c r="Y371" s="37"/>
      <c r="Z371" s="37"/>
      <c r="AA371" s="37"/>
      <c r="AB371" s="37"/>
      <c r="AC371" s="37"/>
      <c r="AD371" s="37"/>
      <c r="AE371" s="37"/>
      <c r="AF371" s="37"/>
      <c r="AG371" s="37"/>
      <c r="AH371" s="37"/>
      <c r="AI371" s="37"/>
      <c r="AJ371" s="37"/>
    </row>
    <row r="372" spans="1:36">
      <c r="A372" s="84"/>
      <c r="B372" s="331" t="s">
        <v>4662</v>
      </c>
      <c r="C372" s="331">
        <v>881718520</v>
      </c>
      <c r="D372" s="84"/>
      <c r="E372" s="84"/>
      <c r="F372" s="84"/>
      <c r="G372" s="84"/>
      <c r="H372" s="84"/>
      <c r="I372" s="84"/>
      <c r="J372" s="84"/>
      <c r="K372" s="84"/>
      <c r="L372" s="84"/>
      <c r="M372" s="331">
        <v>66.5</v>
      </c>
      <c r="N372" s="84"/>
      <c r="O372" s="84"/>
      <c r="P372" s="84"/>
      <c r="Q372" s="84"/>
      <c r="R372" s="84"/>
      <c r="S372" s="84"/>
      <c r="T372" s="84"/>
      <c r="U372" s="37"/>
      <c r="V372" s="37"/>
      <c r="W372" s="37"/>
      <c r="X372" s="37"/>
      <c r="Y372" s="37"/>
      <c r="Z372" s="37"/>
      <c r="AA372" s="37"/>
      <c r="AB372" s="37"/>
      <c r="AC372" s="37"/>
      <c r="AD372" s="37"/>
      <c r="AE372" s="37"/>
      <c r="AF372" s="37"/>
      <c r="AG372" s="37"/>
      <c r="AH372" s="37"/>
      <c r="AI372" s="37"/>
      <c r="AJ372" s="37"/>
    </row>
    <row r="373" spans="1:36">
      <c r="A373" s="265">
        <v>44120</v>
      </c>
      <c r="B373" s="604" t="s">
        <v>149</v>
      </c>
      <c r="C373" s="331">
        <v>880019517</v>
      </c>
      <c r="D373" s="510" t="s">
        <v>4673</v>
      </c>
      <c r="E373" s="278" t="s">
        <v>139</v>
      </c>
      <c r="F373" s="278" t="s">
        <v>140</v>
      </c>
      <c r="G373" s="278" t="s">
        <v>4674</v>
      </c>
      <c r="H373" s="37"/>
      <c r="I373" s="716">
        <v>44120</v>
      </c>
      <c r="J373" s="37"/>
      <c r="K373" s="37"/>
      <c r="L373" s="278" t="s">
        <v>4674</v>
      </c>
      <c r="M373" s="37">
        <v>64</v>
      </c>
      <c r="N373" s="37"/>
      <c r="O373" s="278" t="s">
        <v>4474</v>
      </c>
      <c r="P373" s="37"/>
      <c r="Q373" s="37"/>
      <c r="R373" s="37"/>
      <c r="S373" s="37"/>
      <c r="T373" s="37"/>
      <c r="U373" s="37"/>
      <c r="V373" s="37"/>
      <c r="W373" s="37"/>
      <c r="X373" s="37"/>
      <c r="Y373" s="37"/>
      <c r="Z373" s="37"/>
      <c r="AA373" s="37"/>
      <c r="AB373" s="37"/>
      <c r="AC373" s="37"/>
      <c r="AD373" s="37"/>
      <c r="AE373" s="37"/>
      <c r="AF373" s="37"/>
      <c r="AG373" s="37"/>
      <c r="AH373" s="37"/>
      <c r="AI373" s="37"/>
      <c r="AJ373" s="37"/>
    </row>
    <row r="374" spans="1:36">
      <c r="A374" s="265">
        <v>44117</v>
      </c>
      <c r="B374" s="278" t="s">
        <v>156</v>
      </c>
      <c r="C374" s="37">
        <v>881486826</v>
      </c>
      <c r="D374" s="510" t="s">
        <v>4675</v>
      </c>
      <c r="E374" s="278" t="s">
        <v>139</v>
      </c>
      <c r="F374" s="278" t="s">
        <v>140</v>
      </c>
      <c r="G374" s="278" t="s">
        <v>142</v>
      </c>
      <c r="H374" s="37"/>
      <c r="I374" s="265">
        <v>44117</v>
      </c>
      <c r="J374" s="265">
        <v>44124</v>
      </c>
      <c r="K374" s="37"/>
      <c r="L374" s="37"/>
      <c r="M374" s="37">
        <v>63.5</v>
      </c>
      <c r="N374" s="37"/>
      <c r="O374" s="37"/>
      <c r="P374" s="37"/>
      <c r="Q374" s="37"/>
      <c r="R374" s="37"/>
      <c r="S374" s="37"/>
      <c r="T374" s="37"/>
      <c r="U374" s="37"/>
      <c r="V374" s="37"/>
      <c r="W374" s="37"/>
      <c r="X374" s="37"/>
      <c r="Y374" s="37"/>
      <c r="Z374" s="37"/>
      <c r="AA374" s="37"/>
      <c r="AB374" s="37"/>
      <c r="AC374" s="37"/>
      <c r="AD374" s="37"/>
      <c r="AE374" s="37"/>
      <c r="AF374" s="37"/>
      <c r="AG374" s="37"/>
      <c r="AH374" s="37"/>
      <c r="AI374" s="37"/>
      <c r="AJ374" s="37"/>
    </row>
    <row r="375" spans="1:36">
      <c r="A375" s="265">
        <v>44134</v>
      </c>
      <c r="B375" s="604" t="s">
        <v>146</v>
      </c>
      <c r="C375" s="521">
        <v>881942374</v>
      </c>
      <c r="D375" s="263" t="s">
        <v>2985</v>
      </c>
      <c r="E375" s="278" t="s">
        <v>152</v>
      </c>
      <c r="F375" s="278" t="s">
        <v>140</v>
      </c>
      <c r="G375" s="278"/>
      <c r="H375" s="37"/>
      <c r="I375" s="716">
        <v>44133</v>
      </c>
      <c r="J375" s="265"/>
      <c r="K375" s="37"/>
      <c r="L375" s="278" t="s">
        <v>142</v>
      </c>
      <c r="M375" s="37">
        <v>63.5</v>
      </c>
      <c r="N375" s="37"/>
      <c r="O375" s="618"/>
      <c r="P375" s="37"/>
      <c r="Q375" s="37"/>
      <c r="R375" s="37"/>
      <c r="S375" s="37"/>
      <c r="T375" s="37"/>
      <c r="U375" s="37"/>
      <c r="V375" s="37"/>
      <c r="W375" s="37"/>
      <c r="X375" s="37"/>
      <c r="Y375" s="37"/>
      <c r="Z375" s="37"/>
      <c r="AA375" s="37"/>
      <c r="AB375" s="37"/>
      <c r="AC375" s="37"/>
      <c r="AD375" s="37"/>
      <c r="AE375" s="37"/>
      <c r="AF375" s="37"/>
      <c r="AG375" s="37"/>
      <c r="AH375" s="37"/>
      <c r="AI375" s="37"/>
      <c r="AJ375" s="37"/>
    </row>
    <row r="376" spans="1:36">
      <c r="A376" s="265">
        <v>44117</v>
      </c>
      <c r="B376" s="278" t="s">
        <v>227</v>
      </c>
      <c r="C376" s="37">
        <v>880388377</v>
      </c>
      <c r="D376" s="504" t="s">
        <v>4676</v>
      </c>
      <c r="E376" s="278" t="s">
        <v>139</v>
      </c>
      <c r="F376" s="278" t="s">
        <v>424</v>
      </c>
      <c r="G376" s="278" t="s">
        <v>142</v>
      </c>
      <c r="H376" s="265">
        <v>44113</v>
      </c>
      <c r="I376" s="265">
        <v>44117</v>
      </c>
      <c r="J376" s="37"/>
      <c r="K376" s="37"/>
      <c r="L376" s="278" t="s">
        <v>199</v>
      </c>
      <c r="M376" s="37">
        <v>63.33</v>
      </c>
      <c r="N376" s="37"/>
      <c r="O376" s="278" t="s">
        <v>4458</v>
      </c>
      <c r="P376" s="37"/>
      <c r="Q376" s="37"/>
      <c r="R376" s="37"/>
      <c r="S376" s="37"/>
      <c r="T376" s="37"/>
      <c r="U376" s="37"/>
      <c r="V376" s="37"/>
      <c r="W376" s="37"/>
      <c r="X376" s="37"/>
      <c r="Y376" s="37"/>
      <c r="Z376" s="37"/>
      <c r="AA376" s="37"/>
      <c r="AB376" s="37"/>
      <c r="AC376" s="37"/>
      <c r="AD376" s="37"/>
      <c r="AE376" s="37"/>
      <c r="AF376" s="37"/>
      <c r="AG376" s="37"/>
      <c r="AH376" s="37"/>
      <c r="AI376" s="37"/>
      <c r="AJ376" s="37"/>
    </row>
    <row r="377" spans="1:36">
      <c r="A377" s="265">
        <v>44113</v>
      </c>
      <c r="B377" s="278" t="s">
        <v>149</v>
      </c>
      <c r="C377" s="37">
        <v>881711503</v>
      </c>
      <c r="D377" s="510" t="s">
        <v>3140</v>
      </c>
      <c r="E377" s="278" t="s">
        <v>152</v>
      </c>
      <c r="F377" s="278" t="s">
        <v>140</v>
      </c>
      <c r="G377" s="278" t="s">
        <v>142</v>
      </c>
      <c r="H377" s="37"/>
      <c r="I377" s="265">
        <v>44113</v>
      </c>
      <c r="J377" s="37"/>
      <c r="K377" s="37"/>
      <c r="L377" s="278" t="s">
        <v>142</v>
      </c>
      <c r="M377" s="37">
        <v>62.5</v>
      </c>
      <c r="N377" s="37"/>
      <c r="O377" s="278" t="s">
        <v>4630</v>
      </c>
      <c r="P377" s="37"/>
      <c r="Q377" s="37"/>
      <c r="R377" s="37"/>
      <c r="S377" s="37"/>
      <c r="T377" s="37"/>
      <c r="U377" s="37"/>
      <c r="V377" s="37"/>
      <c r="W377" s="37"/>
      <c r="X377" s="37"/>
      <c r="Y377" s="37"/>
      <c r="Z377" s="37"/>
      <c r="AA377" s="37"/>
      <c r="AB377" s="37"/>
      <c r="AC377" s="37"/>
      <c r="AD377" s="37"/>
      <c r="AE377" s="37"/>
      <c r="AF377" s="37"/>
      <c r="AG377" s="37"/>
      <c r="AH377" s="37"/>
      <c r="AI377" s="37"/>
      <c r="AJ377" s="37"/>
    </row>
    <row r="378" spans="1:36">
      <c r="A378" s="265">
        <v>44123</v>
      </c>
      <c r="B378" s="278" t="s">
        <v>157</v>
      </c>
      <c r="C378" s="521">
        <v>881031456</v>
      </c>
      <c r="D378" s="263" t="s">
        <v>4642</v>
      </c>
      <c r="E378" s="278" t="s">
        <v>139</v>
      </c>
      <c r="F378" s="278" t="s">
        <v>100</v>
      </c>
      <c r="G378" s="278" t="s">
        <v>148</v>
      </c>
      <c r="H378" s="37"/>
      <c r="I378" s="716">
        <v>44123</v>
      </c>
      <c r="J378" s="37"/>
      <c r="K378" s="37"/>
      <c r="L378" s="278" t="s">
        <v>148</v>
      </c>
      <c r="M378" s="37">
        <v>62</v>
      </c>
      <c r="N378" s="37"/>
      <c r="O378" s="278"/>
      <c r="P378" s="37"/>
      <c r="Q378" s="37"/>
      <c r="R378" s="37"/>
      <c r="S378" s="37"/>
      <c r="T378" s="37"/>
      <c r="U378" s="37"/>
      <c r="V378" s="37"/>
      <c r="W378" s="37"/>
      <c r="X378" s="37"/>
      <c r="Y378" s="37"/>
      <c r="Z378" s="37"/>
      <c r="AA378" s="37"/>
      <c r="AB378" s="37"/>
      <c r="AC378" s="37"/>
      <c r="AD378" s="37"/>
      <c r="AE378" s="37"/>
      <c r="AF378" s="37"/>
      <c r="AG378" s="37"/>
      <c r="AH378" s="37"/>
      <c r="AI378" s="37"/>
      <c r="AJ378" s="37"/>
    </row>
    <row r="379" spans="1:36">
      <c r="A379" s="265">
        <v>44137</v>
      </c>
      <c r="B379" s="604" t="s">
        <v>281</v>
      </c>
      <c r="C379" s="331">
        <v>882258802</v>
      </c>
      <c r="D379" s="263"/>
      <c r="E379" s="278" t="s">
        <v>139</v>
      </c>
      <c r="F379" s="278" t="s">
        <v>424</v>
      </c>
      <c r="G379" s="278" t="s">
        <v>316</v>
      </c>
      <c r="H379" s="265"/>
      <c r="I379" s="265">
        <v>44135</v>
      </c>
      <c r="J379" s="37"/>
      <c r="K379" s="37"/>
      <c r="L379" s="278" t="s">
        <v>316</v>
      </c>
      <c r="M379" s="37">
        <v>60</v>
      </c>
      <c r="N379" s="37"/>
      <c r="O379" s="278" t="s">
        <v>4631</v>
      </c>
      <c r="P379" s="37"/>
      <c r="Q379" s="37"/>
      <c r="R379" s="37"/>
      <c r="S379" s="37"/>
      <c r="T379" s="37"/>
      <c r="U379" s="37"/>
      <c r="V379" s="37"/>
      <c r="W379" s="37"/>
      <c r="X379" s="37"/>
      <c r="Y379" s="37"/>
      <c r="Z379" s="37"/>
      <c r="AA379" s="37"/>
      <c r="AB379" s="37"/>
      <c r="AC379" s="37"/>
      <c r="AD379" s="37"/>
      <c r="AE379" s="37"/>
      <c r="AF379" s="37"/>
      <c r="AG379" s="37"/>
      <c r="AH379" s="37"/>
      <c r="AI379" s="37"/>
      <c r="AJ379" s="37"/>
    </row>
    <row r="380" spans="1:36">
      <c r="A380" s="265">
        <v>44131</v>
      </c>
      <c r="B380" s="604" t="s">
        <v>149</v>
      </c>
      <c r="C380" s="521">
        <v>882085571</v>
      </c>
      <c r="D380" s="263"/>
      <c r="E380" s="278" t="s">
        <v>139</v>
      </c>
      <c r="F380" s="278" t="s">
        <v>140</v>
      </c>
      <c r="G380" s="278" t="s">
        <v>148</v>
      </c>
      <c r="H380" s="265">
        <v>44131</v>
      </c>
      <c r="I380" s="265">
        <v>44131</v>
      </c>
      <c r="J380" s="37"/>
      <c r="K380" s="37"/>
      <c r="L380" s="278" t="s">
        <v>148</v>
      </c>
      <c r="M380" s="37">
        <v>59</v>
      </c>
      <c r="N380" s="37"/>
      <c r="O380" s="278" t="s">
        <v>4489</v>
      </c>
      <c r="P380" s="37"/>
      <c r="Q380" s="37"/>
      <c r="R380" s="37"/>
      <c r="S380" s="37"/>
      <c r="T380" s="37"/>
      <c r="U380" s="37"/>
      <c r="V380" s="37"/>
      <c r="W380" s="37"/>
      <c r="X380" s="37"/>
      <c r="Y380" s="37"/>
      <c r="Z380" s="37"/>
      <c r="AA380" s="37"/>
      <c r="AB380" s="37"/>
      <c r="AC380" s="37"/>
      <c r="AD380" s="37"/>
      <c r="AE380" s="37"/>
      <c r="AF380" s="37"/>
      <c r="AG380" s="37"/>
      <c r="AH380" s="37"/>
      <c r="AI380" s="37"/>
      <c r="AJ380" s="37"/>
    </row>
    <row r="381" spans="1:36">
      <c r="A381" s="265">
        <v>44116</v>
      </c>
      <c r="B381" s="278" t="s">
        <v>149</v>
      </c>
      <c r="C381" s="37">
        <v>880676526</v>
      </c>
      <c r="D381" s="510" t="s">
        <v>4677</v>
      </c>
      <c r="E381" s="278" t="s">
        <v>152</v>
      </c>
      <c r="F381" s="278" t="s">
        <v>140</v>
      </c>
      <c r="G381" s="278" t="s">
        <v>148</v>
      </c>
      <c r="H381" s="37"/>
      <c r="I381" s="265">
        <v>44116</v>
      </c>
      <c r="J381" s="37"/>
      <c r="K381" s="37"/>
      <c r="L381" s="278" t="s">
        <v>148</v>
      </c>
      <c r="M381" s="37">
        <v>55</v>
      </c>
      <c r="N381" s="37"/>
      <c r="O381" s="278" t="s">
        <v>4456</v>
      </c>
      <c r="P381" s="37"/>
      <c r="Q381" s="37"/>
      <c r="R381" s="37"/>
      <c r="S381" s="37"/>
      <c r="T381" s="37"/>
      <c r="U381" s="37"/>
      <c r="V381" s="37"/>
      <c r="W381" s="37"/>
      <c r="X381" s="37"/>
      <c r="Y381" s="37"/>
      <c r="Z381" s="37"/>
      <c r="AA381" s="37"/>
      <c r="AB381" s="37"/>
      <c r="AC381" s="37"/>
      <c r="AD381" s="37"/>
      <c r="AE381" s="37"/>
      <c r="AF381" s="37"/>
      <c r="AG381" s="37"/>
      <c r="AH381" s="37"/>
      <c r="AI381" s="37"/>
      <c r="AJ381" s="37"/>
    </row>
    <row r="382" spans="1:36">
      <c r="A382" s="265">
        <v>44116</v>
      </c>
      <c r="B382" s="278" t="s">
        <v>149</v>
      </c>
      <c r="C382" s="37">
        <v>880676526</v>
      </c>
      <c r="D382" s="510" t="s">
        <v>4677</v>
      </c>
      <c r="E382" s="278" t="s">
        <v>152</v>
      </c>
      <c r="F382" s="278" t="s">
        <v>140</v>
      </c>
      <c r="G382" s="278" t="s">
        <v>148</v>
      </c>
      <c r="H382" s="37"/>
      <c r="I382" s="265">
        <v>44118</v>
      </c>
      <c r="J382" s="37"/>
      <c r="K382" s="37"/>
      <c r="L382" s="278" t="s">
        <v>148</v>
      </c>
      <c r="M382" s="37">
        <v>55</v>
      </c>
      <c r="N382" s="37"/>
      <c r="O382" s="278" t="s">
        <v>4507</v>
      </c>
      <c r="P382" s="37"/>
      <c r="Q382" s="37"/>
      <c r="R382" s="37"/>
      <c r="S382" s="37"/>
      <c r="T382" s="37"/>
      <c r="U382" s="37"/>
      <c r="V382" s="37"/>
      <c r="W382" s="37"/>
      <c r="X382" s="37"/>
      <c r="Y382" s="37"/>
      <c r="Z382" s="37"/>
      <c r="AA382" s="37"/>
      <c r="AB382" s="37"/>
      <c r="AC382" s="37"/>
      <c r="AD382" s="37"/>
      <c r="AE382" s="37"/>
      <c r="AF382" s="37"/>
      <c r="AG382" s="37"/>
      <c r="AH382" s="37"/>
      <c r="AI382" s="37"/>
      <c r="AJ382" s="37"/>
    </row>
    <row r="383" spans="1:36">
      <c r="A383" s="265">
        <v>44123</v>
      </c>
      <c r="B383" s="604" t="s">
        <v>227</v>
      </c>
      <c r="C383" s="619" t="s">
        <v>4678</v>
      </c>
      <c r="D383" s="510" t="s">
        <v>4679</v>
      </c>
      <c r="E383" s="278" t="s">
        <v>139</v>
      </c>
      <c r="F383" s="278" t="s">
        <v>140</v>
      </c>
      <c r="G383" s="278" t="s">
        <v>148</v>
      </c>
      <c r="H383" s="265">
        <v>44119</v>
      </c>
      <c r="I383" s="716">
        <v>44123</v>
      </c>
      <c r="J383" s="37"/>
      <c r="K383" s="37"/>
      <c r="L383" s="278" t="s">
        <v>148</v>
      </c>
      <c r="M383" s="37">
        <v>55</v>
      </c>
      <c r="N383" s="37"/>
      <c r="O383" s="278" t="s">
        <v>4680</v>
      </c>
      <c r="P383" s="37"/>
      <c r="Q383" s="37"/>
      <c r="R383" s="37"/>
      <c r="S383" s="37"/>
      <c r="T383" s="37"/>
      <c r="U383" s="37"/>
      <c r="V383" s="37"/>
      <c r="W383" s="37"/>
      <c r="X383" s="37"/>
      <c r="Y383" s="37"/>
      <c r="Z383" s="37"/>
      <c r="AA383" s="37"/>
      <c r="AB383" s="37"/>
      <c r="AC383" s="37"/>
      <c r="AD383" s="37"/>
      <c r="AE383" s="37"/>
      <c r="AF383" s="37"/>
      <c r="AG383" s="37"/>
      <c r="AH383" s="37"/>
      <c r="AI383" s="37"/>
      <c r="AJ383" s="37"/>
    </row>
    <row r="384" spans="1:36">
      <c r="A384" s="265">
        <v>44114</v>
      </c>
      <c r="B384" s="278" t="s">
        <v>156</v>
      </c>
      <c r="C384" s="331">
        <v>880531071</v>
      </c>
      <c r="D384" s="510" t="s">
        <v>4681</v>
      </c>
      <c r="E384" s="278" t="s">
        <v>139</v>
      </c>
      <c r="F384" s="278" t="s">
        <v>140</v>
      </c>
      <c r="G384" s="37"/>
      <c r="H384" s="37"/>
      <c r="I384" s="265">
        <v>44114</v>
      </c>
      <c r="J384" s="37"/>
      <c r="K384" s="37"/>
      <c r="L384" s="37"/>
      <c r="M384" s="37">
        <v>55</v>
      </c>
      <c r="N384" s="37"/>
      <c r="O384" s="37"/>
      <c r="P384" s="37"/>
      <c r="Q384" s="37"/>
      <c r="R384" s="37"/>
      <c r="S384" s="37"/>
      <c r="T384" s="37"/>
      <c r="U384" s="37"/>
      <c r="V384" s="37"/>
      <c r="W384" s="37"/>
      <c r="X384" s="37"/>
      <c r="Y384" s="37"/>
      <c r="Z384" s="37"/>
      <c r="AA384" s="37"/>
      <c r="AB384" s="37"/>
      <c r="AC384" s="37"/>
      <c r="AD384" s="37"/>
      <c r="AE384" s="37"/>
      <c r="AF384" s="37"/>
      <c r="AG384" s="37"/>
      <c r="AH384" s="37"/>
      <c r="AI384" s="37"/>
      <c r="AJ384" s="37"/>
    </row>
    <row r="385" spans="1:36">
      <c r="A385" s="265">
        <v>44125</v>
      </c>
      <c r="B385" s="604" t="s">
        <v>175</v>
      </c>
      <c r="C385" s="521">
        <v>880038606</v>
      </c>
      <c r="D385" s="523"/>
      <c r="E385" s="278" t="s">
        <v>139</v>
      </c>
      <c r="F385" s="278" t="s">
        <v>140</v>
      </c>
      <c r="G385" s="278" t="s">
        <v>148</v>
      </c>
      <c r="H385" s="37"/>
      <c r="I385" s="716">
        <v>44125</v>
      </c>
      <c r="J385" s="37"/>
      <c r="K385" s="37"/>
      <c r="L385" s="278" t="s">
        <v>148</v>
      </c>
      <c r="M385" s="37">
        <v>55</v>
      </c>
      <c r="N385" s="37"/>
      <c r="O385" s="278" t="s">
        <v>4541</v>
      </c>
      <c r="P385" s="37"/>
      <c r="Q385" s="37"/>
      <c r="R385" s="37"/>
      <c r="S385" s="37"/>
      <c r="T385" s="37"/>
      <c r="U385" s="37"/>
      <c r="V385" s="37"/>
      <c r="W385" s="37"/>
      <c r="X385" s="37"/>
      <c r="Y385" s="37"/>
      <c r="Z385" s="37"/>
      <c r="AA385" s="37"/>
      <c r="AB385" s="37"/>
      <c r="AC385" s="37"/>
      <c r="AD385" s="37"/>
      <c r="AE385" s="37"/>
      <c r="AF385" s="37"/>
      <c r="AG385" s="37"/>
      <c r="AH385" s="37"/>
      <c r="AI385" s="37"/>
      <c r="AJ385" s="37"/>
    </row>
    <row r="386" spans="1:36">
      <c r="A386" s="265">
        <v>44125</v>
      </c>
      <c r="B386" s="604" t="s">
        <v>157</v>
      </c>
      <c r="C386" s="521">
        <v>882803895</v>
      </c>
      <c r="D386" s="263" t="s">
        <v>4682</v>
      </c>
      <c r="E386" s="278" t="s">
        <v>139</v>
      </c>
      <c r="F386" s="278" t="s">
        <v>140</v>
      </c>
      <c r="G386" s="278" t="s">
        <v>148</v>
      </c>
      <c r="H386" s="37"/>
      <c r="I386" s="716">
        <v>44125</v>
      </c>
      <c r="J386" s="37"/>
      <c r="K386" s="37"/>
      <c r="L386" s="278" t="s">
        <v>148</v>
      </c>
      <c r="M386" s="37">
        <f>19+28+8</f>
        <v>55</v>
      </c>
      <c r="N386" s="37"/>
      <c r="O386" s="278"/>
      <c r="P386" s="37"/>
      <c r="Q386" s="37"/>
      <c r="R386" s="37"/>
      <c r="S386" s="37"/>
      <c r="T386" s="37"/>
      <c r="U386" s="37"/>
      <c r="V386" s="37"/>
      <c r="W386" s="37"/>
      <c r="X386" s="37"/>
      <c r="Y386" s="37"/>
      <c r="Z386" s="37"/>
      <c r="AA386" s="37"/>
      <c r="AB386" s="37"/>
      <c r="AC386" s="37"/>
      <c r="AD386" s="37"/>
      <c r="AE386" s="37"/>
      <c r="AF386" s="37"/>
      <c r="AG386" s="37"/>
      <c r="AH386" s="37"/>
      <c r="AI386" s="37"/>
      <c r="AJ386" s="37"/>
    </row>
    <row r="387" spans="1:36">
      <c r="A387" s="265">
        <v>44126</v>
      </c>
      <c r="B387" s="604" t="s">
        <v>149</v>
      </c>
      <c r="C387" s="331">
        <v>881576547</v>
      </c>
      <c r="D387" s="523"/>
      <c r="E387" s="278" t="s">
        <v>152</v>
      </c>
      <c r="F387" s="278" t="s">
        <v>140</v>
      </c>
      <c r="G387" s="278" t="s">
        <v>140</v>
      </c>
      <c r="H387" s="37"/>
      <c r="I387" s="716">
        <v>44126</v>
      </c>
      <c r="J387" s="37"/>
      <c r="K387" s="37"/>
      <c r="L387" s="278" t="s">
        <v>140</v>
      </c>
      <c r="M387" s="37">
        <v>55</v>
      </c>
      <c r="N387" s="37"/>
      <c r="O387" s="278" t="s">
        <v>4596</v>
      </c>
      <c r="P387" s="37"/>
      <c r="Q387" s="37"/>
      <c r="R387" s="37"/>
      <c r="S387" s="37"/>
      <c r="T387" s="37"/>
      <c r="U387" s="37"/>
      <c r="V387" s="37"/>
      <c r="W387" s="37"/>
      <c r="X387" s="37"/>
      <c r="Y387" s="37"/>
      <c r="Z387" s="37"/>
      <c r="AA387" s="37"/>
      <c r="AB387" s="37"/>
      <c r="AC387" s="37"/>
      <c r="AD387" s="37"/>
      <c r="AE387" s="37"/>
      <c r="AF387" s="37"/>
      <c r="AG387" s="37"/>
      <c r="AH387" s="37"/>
      <c r="AI387" s="37"/>
      <c r="AJ387" s="37"/>
    </row>
    <row r="388" spans="1:36">
      <c r="A388" s="265">
        <v>44132</v>
      </c>
      <c r="B388" s="604" t="s">
        <v>146</v>
      </c>
      <c r="C388" s="521">
        <v>880072106</v>
      </c>
      <c r="D388" s="263" t="s">
        <v>4600</v>
      </c>
      <c r="E388" s="278" t="s">
        <v>139</v>
      </c>
      <c r="F388" s="278" t="s">
        <v>140</v>
      </c>
      <c r="G388" s="278"/>
      <c r="H388" s="265"/>
      <c r="I388" s="265">
        <v>44132</v>
      </c>
      <c r="J388" s="37"/>
      <c r="K388" s="37"/>
      <c r="L388" s="278" t="s">
        <v>148</v>
      </c>
      <c r="M388" s="37">
        <v>55</v>
      </c>
      <c r="N388" s="37"/>
      <c r="O388" s="618" t="s">
        <v>4570</v>
      </c>
      <c r="P388" s="37"/>
      <c r="Q388" s="37"/>
      <c r="R388" s="37"/>
      <c r="S388" s="37"/>
      <c r="T388" s="37"/>
      <c r="U388" s="37"/>
      <c r="V388" s="37"/>
      <c r="W388" s="37"/>
      <c r="X388" s="37"/>
      <c r="Y388" s="37"/>
      <c r="Z388" s="37"/>
      <c r="AA388" s="37"/>
      <c r="AB388" s="37"/>
      <c r="AC388" s="37"/>
      <c r="AD388" s="37"/>
      <c r="AE388" s="37"/>
      <c r="AF388" s="37"/>
      <c r="AG388" s="37"/>
      <c r="AH388" s="37"/>
      <c r="AI388" s="37"/>
      <c r="AJ388" s="37"/>
    </row>
    <row r="389" spans="1:36">
      <c r="A389" s="84"/>
      <c r="B389" s="331" t="s">
        <v>157</v>
      </c>
      <c r="C389" s="331">
        <v>880021503</v>
      </c>
      <c r="D389" s="84"/>
      <c r="E389" s="84"/>
      <c r="F389" s="84"/>
      <c r="G389" s="84"/>
      <c r="H389" s="84"/>
      <c r="I389" s="84"/>
      <c r="J389" s="84"/>
      <c r="K389" s="84"/>
      <c r="L389" s="84"/>
      <c r="M389" s="331">
        <v>55</v>
      </c>
      <c r="N389" s="84"/>
      <c r="O389" s="84"/>
      <c r="P389" s="84"/>
      <c r="Q389" s="84"/>
      <c r="R389" s="84"/>
      <c r="S389" s="84"/>
      <c r="T389" s="84"/>
      <c r="U389" s="37"/>
      <c r="V389" s="37"/>
      <c r="W389" s="37"/>
      <c r="X389" s="37"/>
      <c r="Y389" s="37"/>
      <c r="Z389" s="37"/>
      <c r="AA389" s="37"/>
      <c r="AB389" s="37"/>
      <c r="AC389" s="37"/>
      <c r="AD389" s="37"/>
      <c r="AE389" s="37"/>
      <c r="AF389" s="37"/>
      <c r="AG389" s="37"/>
      <c r="AH389" s="37"/>
      <c r="AI389" s="37"/>
      <c r="AJ389" s="37"/>
    </row>
    <row r="390" spans="1:36">
      <c r="A390" s="265">
        <v>44114</v>
      </c>
      <c r="B390" s="278" t="s">
        <v>194</v>
      </c>
      <c r="C390" s="37">
        <v>880495947</v>
      </c>
      <c r="D390" s="37">
        <v>418752510</v>
      </c>
      <c r="E390" s="278" t="s">
        <v>152</v>
      </c>
      <c r="F390" s="278" t="s">
        <v>140</v>
      </c>
      <c r="G390" s="278" t="s">
        <v>142</v>
      </c>
      <c r="H390" s="265">
        <v>44102</v>
      </c>
      <c r="I390" s="265">
        <v>44114</v>
      </c>
      <c r="J390" s="265">
        <v>44117</v>
      </c>
      <c r="K390" s="37"/>
      <c r="L390" s="278" t="s">
        <v>181</v>
      </c>
      <c r="M390" s="37">
        <v>54.7</v>
      </c>
      <c r="N390" s="37"/>
      <c r="O390" s="278" t="s">
        <v>4630</v>
      </c>
      <c r="P390" s="37"/>
      <c r="Q390" s="265">
        <v>44112</v>
      </c>
      <c r="R390" s="37">
        <v>749.5</v>
      </c>
      <c r="S390" s="37"/>
      <c r="T390" s="37"/>
      <c r="U390" s="37"/>
      <c r="V390" s="37"/>
      <c r="W390" s="37"/>
      <c r="X390" s="37"/>
      <c r="Y390" s="37"/>
      <c r="Z390" s="37"/>
      <c r="AA390" s="37"/>
      <c r="AB390" s="37"/>
      <c r="AC390" s="37"/>
      <c r="AD390" s="37"/>
      <c r="AE390" s="37"/>
      <c r="AF390" s="37"/>
      <c r="AG390" s="37"/>
      <c r="AH390" s="37"/>
      <c r="AI390" s="37"/>
      <c r="AJ390" s="37"/>
    </row>
    <row r="391" spans="1:36">
      <c r="A391" s="265">
        <v>44114</v>
      </c>
      <c r="B391" s="278" t="s">
        <v>154</v>
      </c>
      <c r="C391" s="431">
        <v>880434781</v>
      </c>
      <c r="D391" s="37">
        <v>7504522</v>
      </c>
      <c r="E391" s="278" t="s">
        <v>152</v>
      </c>
      <c r="F391" s="278" t="s">
        <v>140</v>
      </c>
      <c r="G391" s="278" t="s">
        <v>148</v>
      </c>
      <c r="H391" s="37"/>
      <c r="I391" s="265">
        <v>44116</v>
      </c>
      <c r="J391" s="265"/>
      <c r="K391" s="37"/>
      <c r="L391" s="278" t="s">
        <v>148</v>
      </c>
      <c r="M391" s="37">
        <v>54</v>
      </c>
      <c r="N391" s="37"/>
      <c r="O391" s="278" t="s">
        <v>4480</v>
      </c>
      <c r="P391" s="37"/>
      <c r="Q391" s="37"/>
      <c r="R391" s="37"/>
      <c r="S391" s="37"/>
      <c r="T391" s="37"/>
      <c r="U391" s="37"/>
      <c r="V391" s="37"/>
      <c r="W391" s="37"/>
      <c r="X391" s="37"/>
      <c r="Y391" s="37"/>
      <c r="Z391" s="37"/>
      <c r="AA391" s="37"/>
      <c r="AB391" s="37"/>
      <c r="AC391" s="37"/>
      <c r="AD391" s="37"/>
      <c r="AE391" s="37"/>
      <c r="AF391" s="37"/>
      <c r="AG391" s="37"/>
      <c r="AH391" s="37"/>
      <c r="AI391" s="37"/>
      <c r="AJ391" s="37"/>
    </row>
    <row r="392" spans="1:36">
      <c r="A392" s="84"/>
      <c r="B392" s="331" t="s">
        <v>4662</v>
      </c>
      <c r="C392" s="331">
        <v>882645989</v>
      </c>
      <c r="D392" s="84"/>
      <c r="E392" s="84"/>
      <c r="F392" s="84"/>
      <c r="G392" s="84"/>
      <c r="H392" s="84"/>
      <c r="I392" s="84"/>
      <c r="J392" s="84"/>
      <c r="K392" s="84"/>
      <c r="L392" s="84"/>
      <c r="M392" s="331">
        <v>54</v>
      </c>
      <c r="N392" s="84"/>
      <c r="O392" s="84"/>
      <c r="P392" s="84"/>
      <c r="Q392" s="84"/>
      <c r="R392" s="84"/>
      <c r="S392" s="84"/>
      <c r="T392" s="84"/>
      <c r="U392" s="37"/>
      <c r="V392" s="37"/>
      <c r="W392" s="37"/>
      <c r="X392" s="37"/>
      <c r="Y392" s="37"/>
      <c r="Z392" s="37"/>
      <c r="AA392" s="37"/>
      <c r="AB392" s="37"/>
      <c r="AC392" s="37"/>
      <c r="AD392" s="37"/>
      <c r="AE392" s="37"/>
      <c r="AF392" s="37"/>
      <c r="AG392" s="37"/>
      <c r="AH392" s="37"/>
      <c r="AI392" s="37"/>
      <c r="AJ392" s="37"/>
    </row>
    <row r="393" spans="1:36">
      <c r="A393" s="265">
        <v>44114</v>
      </c>
      <c r="B393" s="278" t="s">
        <v>149</v>
      </c>
      <c r="C393" s="37">
        <v>881184629</v>
      </c>
      <c r="D393" s="510" t="s">
        <v>4683</v>
      </c>
      <c r="E393" s="278" t="s">
        <v>152</v>
      </c>
      <c r="F393" s="278" t="s">
        <v>140</v>
      </c>
      <c r="G393" s="278" t="s">
        <v>142</v>
      </c>
      <c r="H393" s="37"/>
      <c r="I393" s="265">
        <v>44114</v>
      </c>
      <c r="J393" s="37"/>
      <c r="K393" s="37"/>
      <c r="L393" s="278" t="s">
        <v>142</v>
      </c>
      <c r="M393" s="37">
        <v>53.5</v>
      </c>
      <c r="N393" s="37"/>
      <c r="O393" s="278" t="s">
        <v>4604</v>
      </c>
      <c r="P393" s="37"/>
      <c r="Q393" s="37"/>
      <c r="R393" s="37"/>
      <c r="S393" s="37"/>
      <c r="T393" s="37"/>
      <c r="U393" s="37"/>
      <c r="V393" s="37"/>
      <c r="W393" s="37"/>
      <c r="X393" s="37"/>
      <c r="Y393" s="37"/>
      <c r="Z393" s="37"/>
      <c r="AA393" s="37"/>
      <c r="AB393" s="37"/>
      <c r="AC393" s="37"/>
      <c r="AD393" s="37"/>
      <c r="AE393" s="37"/>
      <c r="AF393" s="37"/>
      <c r="AG393" s="37"/>
      <c r="AH393" s="37"/>
      <c r="AI393" s="37"/>
      <c r="AJ393" s="37"/>
    </row>
    <row r="394" spans="1:36">
      <c r="A394" s="265">
        <v>44114</v>
      </c>
      <c r="B394" s="278" t="s">
        <v>146</v>
      </c>
      <c r="C394" s="37">
        <v>880043326</v>
      </c>
      <c r="D394" s="504" t="s">
        <v>4684</v>
      </c>
      <c r="E394" s="278" t="s">
        <v>152</v>
      </c>
      <c r="F394" s="278" t="s">
        <v>100</v>
      </c>
      <c r="G394" s="37"/>
      <c r="H394" s="37"/>
      <c r="I394" s="505">
        <v>44114</v>
      </c>
      <c r="J394" s="37"/>
      <c r="K394" s="37"/>
      <c r="L394" s="278" t="s">
        <v>142</v>
      </c>
      <c r="M394" s="37">
        <v>53.5</v>
      </c>
      <c r="N394" s="37"/>
      <c r="O394" s="618" t="s">
        <v>4455</v>
      </c>
      <c r="P394" s="37"/>
      <c r="Q394" s="37"/>
      <c r="R394" s="37"/>
      <c r="S394" s="37"/>
      <c r="T394" s="37"/>
      <c r="U394" s="37"/>
      <c r="V394" s="37"/>
      <c r="W394" s="37"/>
      <c r="X394" s="37"/>
      <c r="Y394" s="37"/>
      <c r="Z394" s="37"/>
      <c r="AA394" s="37"/>
      <c r="AB394" s="37"/>
      <c r="AC394" s="37"/>
      <c r="AD394" s="37"/>
      <c r="AE394" s="37"/>
      <c r="AF394" s="37"/>
      <c r="AG394" s="37"/>
      <c r="AH394" s="37"/>
      <c r="AI394" s="37"/>
      <c r="AJ394" s="37"/>
    </row>
    <row r="395" spans="1:36">
      <c r="A395" s="265">
        <v>44126</v>
      </c>
      <c r="B395" s="604" t="s">
        <v>154</v>
      </c>
      <c r="C395" s="521">
        <v>880692419</v>
      </c>
      <c r="D395" s="523" t="s">
        <v>2295</v>
      </c>
      <c r="E395" s="278" t="s">
        <v>152</v>
      </c>
      <c r="F395" s="278" t="s">
        <v>140</v>
      </c>
      <c r="G395" s="278" t="s">
        <v>142</v>
      </c>
      <c r="H395" s="37"/>
      <c r="I395" s="716">
        <v>44126</v>
      </c>
      <c r="J395" s="37"/>
      <c r="K395" s="37"/>
      <c r="L395" s="278" t="s">
        <v>142</v>
      </c>
      <c r="M395" s="37">
        <v>53.5</v>
      </c>
      <c r="N395" s="37"/>
      <c r="O395" s="278" t="s">
        <v>4460</v>
      </c>
      <c r="P395" s="37"/>
      <c r="Q395" s="37"/>
      <c r="R395" s="37"/>
      <c r="S395" s="37"/>
      <c r="T395" s="37"/>
      <c r="U395" s="37"/>
      <c r="V395" s="37"/>
      <c r="W395" s="37"/>
      <c r="X395" s="37"/>
      <c r="Y395" s="37"/>
      <c r="Z395" s="37"/>
      <c r="AA395" s="37"/>
      <c r="AB395" s="37"/>
      <c r="AC395" s="37"/>
      <c r="AD395" s="37"/>
      <c r="AE395" s="37"/>
      <c r="AF395" s="37"/>
      <c r="AG395" s="37"/>
      <c r="AH395" s="37"/>
      <c r="AI395" s="37"/>
      <c r="AJ395" s="37"/>
    </row>
    <row r="396" spans="1:36">
      <c r="A396" s="265">
        <v>44134</v>
      </c>
      <c r="B396" s="604" t="s">
        <v>154</v>
      </c>
      <c r="C396" s="521">
        <v>881139049</v>
      </c>
      <c r="D396" s="263" t="s">
        <v>2225</v>
      </c>
      <c r="E396" s="278" t="s">
        <v>152</v>
      </c>
      <c r="F396" s="278" t="s">
        <v>140</v>
      </c>
      <c r="G396" s="278" t="s">
        <v>142</v>
      </c>
      <c r="H396" s="265"/>
      <c r="I396" s="265">
        <v>44134</v>
      </c>
      <c r="J396" s="37"/>
      <c r="K396" s="37"/>
      <c r="L396" s="278" t="s">
        <v>142</v>
      </c>
      <c r="M396" s="37">
        <v>53.5</v>
      </c>
      <c r="N396" s="37"/>
      <c r="O396" s="278" t="s">
        <v>4469</v>
      </c>
      <c r="P396" s="37"/>
      <c r="Q396" s="37"/>
      <c r="R396" s="37"/>
      <c r="S396" s="37"/>
      <c r="T396" s="37"/>
      <c r="U396" s="37"/>
      <c r="V396" s="37"/>
      <c r="W396" s="37"/>
      <c r="X396" s="37"/>
      <c r="Y396" s="37"/>
      <c r="Z396" s="37"/>
      <c r="AA396" s="37"/>
      <c r="AB396" s="37"/>
      <c r="AC396" s="37"/>
      <c r="AD396" s="37"/>
      <c r="AE396" s="37"/>
      <c r="AF396" s="37"/>
      <c r="AG396" s="37"/>
      <c r="AH396" s="37"/>
      <c r="AI396" s="37"/>
      <c r="AJ396" s="37"/>
    </row>
    <row r="397" spans="1:36">
      <c r="A397" s="265"/>
      <c r="B397" s="331" t="s">
        <v>138</v>
      </c>
      <c r="C397" s="331">
        <v>880039117</v>
      </c>
      <c r="D397" s="263"/>
      <c r="E397" s="278"/>
      <c r="F397" s="278"/>
      <c r="G397" s="278"/>
      <c r="H397" s="265"/>
      <c r="I397" s="265"/>
      <c r="J397" s="37"/>
      <c r="K397" s="37"/>
      <c r="L397" s="278"/>
      <c r="M397" s="331">
        <v>53</v>
      </c>
      <c r="N397" s="37"/>
      <c r="O397" s="278"/>
      <c r="P397" s="37"/>
      <c r="Q397" s="37"/>
      <c r="R397" s="37"/>
      <c r="S397" s="37"/>
      <c r="T397" s="37"/>
      <c r="U397" s="37"/>
      <c r="V397" s="37"/>
      <c r="W397" s="37"/>
      <c r="X397" s="37"/>
      <c r="Y397" s="37"/>
      <c r="Z397" s="37"/>
      <c r="AA397" s="37"/>
      <c r="AB397" s="37"/>
      <c r="AC397" s="37"/>
      <c r="AD397" s="37"/>
      <c r="AE397" s="37"/>
      <c r="AF397" s="37"/>
      <c r="AG397" s="37"/>
      <c r="AH397" s="37"/>
      <c r="AI397" s="37"/>
      <c r="AJ397" s="37"/>
    </row>
    <row r="398" spans="1:36">
      <c r="A398" s="505">
        <v>44130</v>
      </c>
      <c r="B398" s="604" t="s">
        <v>138</v>
      </c>
      <c r="C398" s="521">
        <v>880975349</v>
      </c>
      <c r="D398" s="263"/>
      <c r="E398" s="278" t="s">
        <v>139</v>
      </c>
      <c r="F398" s="278" t="s">
        <v>140</v>
      </c>
      <c r="G398" s="278" t="s">
        <v>172</v>
      </c>
      <c r="H398" s="37"/>
      <c r="I398" s="716">
        <v>44130</v>
      </c>
      <c r="J398" s="265">
        <v>44131</v>
      </c>
      <c r="K398" s="37"/>
      <c r="L398" s="278" t="s">
        <v>172</v>
      </c>
      <c r="M398" s="37">
        <v>51.17</v>
      </c>
      <c r="N398" s="37"/>
      <c r="O398" s="278" t="s">
        <v>4457</v>
      </c>
      <c r="P398" s="37"/>
      <c r="Q398" s="37"/>
      <c r="R398" s="37"/>
      <c r="S398" s="37"/>
      <c r="T398" s="37"/>
      <c r="U398" s="37"/>
      <c r="V398" s="37"/>
      <c r="W398" s="37"/>
      <c r="X398" s="37"/>
      <c r="Y398" s="37"/>
      <c r="Z398" s="37"/>
      <c r="AA398" s="37"/>
      <c r="AB398" s="37"/>
      <c r="AC398" s="37"/>
      <c r="AD398" s="37"/>
      <c r="AE398" s="37"/>
      <c r="AF398" s="37"/>
      <c r="AG398" s="37"/>
      <c r="AH398" s="37"/>
      <c r="AI398" s="37"/>
      <c r="AJ398" s="37"/>
    </row>
    <row r="399" spans="1:36">
      <c r="A399" s="265">
        <v>44114</v>
      </c>
      <c r="B399" s="278" t="s">
        <v>146</v>
      </c>
      <c r="C399" s="37">
        <v>881871418</v>
      </c>
      <c r="D399" s="504" t="s">
        <v>4685</v>
      </c>
      <c r="E399" s="278" t="s">
        <v>139</v>
      </c>
      <c r="F399" s="278" t="s">
        <v>140</v>
      </c>
      <c r="G399" s="278" t="s">
        <v>4686</v>
      </c>
      <c r="H399" s="37"/>
      <c r="I399" s="265">
        <v>44117</v>
      </c>
      <c r="J399" s="37"/>
      <c r="K399" s="37"/>
      <c r="L399" s="278" t="s">
        <v>163</v>
      </c>
      <c r="M399" s="37">
        <v>50.83</v>
      </c>
      <c r="N399" s="37"/>
      <c r="O399" s="618" t="s">
        <v>4687</v>
      </c>
      <c r="P399" s="37"/>
      <c r="Q399" s="37"/>
      <c r="R399" s="37"/>
      <c r="S399" s="37"/>
      <c r="T399" s="37"/>
      <c r="U399" s="37"/>
      <c r="V399" s="37"/>
      <c r="W399" s="37"/>
      <c r="X399" s="37"/>
      <c r="Y399" s="37"/>
      <c r="Z399" s="37"/>
      <c r="AA399" s="37"/>
      <c r="AB399" s="37"/>
      <c r="AC399" s="37"/>
      <c r="AD399" s="37"/>
      <c r="AE399" s="37"/>
      <c r="AF399" s="37"/>
      <c r="AG399" s="37"/>
      <c r="AH399" s="37"/>
      <c r="AI399" s="37"/>
      <c r="AJ399" s="37"/>
    </row>
    <row r="400" spans="1:36">
      <c r="A400" s="265">
        <v>44114</v>
      </c>
      <c r="B400" s="278" t="s">
        <v>4688</v>
      </c>
      <c r="C400" s="331">
        <v>882586086</v>
      </c>
      <c r="D400" s="527" t="s">
        <v>4689</v>
      </c>
      <c r="E400" s="115" t="s">
        <v>139</v>
      </c>
      <c r="F400" s="115" t="s">
        <v>140</v>
      </c>
      <c r="G400" s="278" t="s">
        <v>168</v>
      </c>
      <c r="H400" s="265"/>
      <c r="I400" s="265">
        <v>44114</v>
      </c>
      <c r="J400" s="37"/>
      <c r="K400" s="23"/>
      <c r="L400" s="278" t="s">
        <v>168</v>
      </c>
      <c r="M400" s="37">
        <v>50</v>
      </c>
      <c r="N400" s="37"/>
      <c r="O400" s="680" t="s">
        <v>4690</v>
      </c>
      <c r="P400" s="37"/>
      <c r="Q400" s="265"/>
      <c r="R400" s="37"/>
      <c r="S400" s="37"/>
      <c r="T400" s="37"/>
      <c r="U400" s="37"/>
      <c r="V400" s="37"/>
      <c r="W400" s="37"/>
      <c r="X400" s="37"/>
      <c r="Y400" s="37"/>
      <c r="Z400" s="37"/>
      <c r="AA400" s="37"/>
      <c r="AB400" s="37"/>
      <c r="AC400" s="37"/>
      <c r="AD400" s="37"/>
      <c r="AE400" s="37"/>
      <c r="AF400" s="37"/>
      <c r="AG400" s="37"/>
      <c r="AH400" s="37"/>
      <c r="AI400" s="37"/>
      <c r="AJ400" s="37"/>
    </row>
    <row r="401" spans="1:36">
      <c r="A401" s="265">
        <v>44114</v>
      </c>
      <c r="B401" s="278" t="s">
        <v>149</v>
      </c>
      <c r="C401" s="37">
        <v>880855808</v>
      </c>
      <c r="D401" s="37"/>
      <c r="E401" s="278" t="s">
        <v>139</v>
      </c>
      <c r="F401" s="278" t="s">
        <v>140</v>
      </c>
      <c r="G401" s="278" t="s">
        <v>168</v>
      </c>
      <c r="H401" s="37"/>
      <c r="I401" s="265">
        <v>44114</v>
      </c>
      <c r="J401" s="37"/>
      <c r="K401" s="37"/>
      <c r="L401" s="278" t="s">
        <v>168</v>
      </c>
      <c r="M401" s="37">
        <v>50</v>
      </c>
      <c r="N401" s="37"/>
      <c r="O401" s="278" t="s">
        <v>4479</v>
      </c>
      <c r="P401" s="37"/>
      <c r="Q401" s="37"/>
      <c r="R401" s="37"/>
      <c r="S401" s="37"/>
      <c r="T401" s="37"/>
      <c r="U401" s="37"/>
      <c r="V401" s="37"/>
      <c r="W401" s="37"/>
      <c r="X401" s="37"/>
      <c r="Y401" s="37"/>
      <c r="Z401" s="37"/>
      <c r="AA401" s="37"/>
      <c r="AB401" s="37"/>
      <c r="AC401" s="37"/>
      <c r="AD401" s="37"/>
      <c r="AE401" s="37"/>
      <c r="AF401" s="37"/>
      <c r="AG401" s="37"/>
      <c r="AH401" s="37"/>
      <c r="AI401" s="37"/>
      <c r="AJ401" s="37"/>
    </row>
    <row r="402" spans="1:36">
      <c r="A402" s="265">
        <v>44118</v>
      </c>
      <c r="B402" s="278" t="s">
        <v>175</v>
      </c>
      <c r="C402" s="37">
        <v>881921819</v>
      </c>
      <c r="D402" s="37"/>
      <c r="E402" s="278" t="s">
        <v>139</v>
      </c>
      <c r="F402" s="278" t="s">
        <v>100</v>
      </c>
      <c r="G402" s="278" t="s">
        <v>168</v>
      </c>
      <c r="H402" s="37"/>
      <c r="I402" s="265">
        <v>44118</v>
      </c>
      <c r="J402" s="37"/>
      <c r="K402" s="37"/>
      <c r="L402" s="278" t="s">
        <v>168</v>
      </c>
      <c r="M402" s="37">
        <v>50</v>
      </c>
      <c r="N402" s="37"/>
      <c r="O402" s="278" t="s">
        <v>4507</v>
      </c>
      <c r="P402" s="37"/>
      <c r="Q402" s="37"/>
      <c r="R402" s="37"/>
      <c r="S402" s="37"/>
      <c r="T402" s="37"/>
      <c r="U402" s="37"/>
      <c r="V402" s="37"/>
      <c r="W402" s="37"/>
      <c r="X402" s="37"/>
      <c r="Y402" s="37"/>
      <c r="Z402" s="37"/>
      <c r="AA402" s="37"/>
      <c r="AB402" s="37"/>
      <c r="AC402" s="37"/>
      <c r="AD402" s="37"/>
      <c r="AE402" s="37"/>
      <c r="AF402" s="37"/>
      <c r="AG402" s="37"/>
      <c r="AH402" s="37"/>
      <c r="AI402" s="37"/>
      <c r="AJ402" s="37"/>
    </row>
    <row r="403" spans="1:36">
      <c r="A403" s="265">
        <v>44118</v>
      </c>
      <c r="B403" s="278" t="s">
        <v>156</v>
      </c>
      <c r="C403" s="37">
        <v>881649620</v>
      </c>
      <c r="D403" s="37"/>
      <c r="E403" s="278" t="s">
        <v>139</v>
      </c>
      <c r="F403" s="278" t="s">
        <v>140</v>
      </c>
      <c r="G403" s="37"/>
      <c r="H403" s="37"/>
      <c r="I403" s="265">
        <v>44118</v>
      </c>
      <c r="J403" s="37"/>
      <c r="K403" s="37"/>
      <c r="L403" s="278" t="s">
        <v>168</v>
      </c>
      <c r="M403" s="37">
        <v>50</v>
      </c>
      <c r="N403" s="37"/>
      <c r="O403" s="37"/>
      <c r="P403" s="37"/>
      <c r="Q403" s="37"/>
      <c r="R403" s="37"/>
      <c r="S403" s="37"/>
      <c r="T403" s="37"/>
      <c r="U403" s="37"/>
      <c r="V403" s="37"/>
      <c r="W403" s="37"/>
      <c r="X403" s="37"/>
      <c r="Y403" s="37"/>
      <c r="Z403" s="37"/>
      <c r="AA403" s="37"/>
      <c r="AB403" s="37"/>
      <c r="AC403" s="37"/>
      <c r="AD403" s="37"/>
      <c r="AE403" s="37"/>
      <c r="AF403" s="37"/>
      <c r="AG403" s="37"/>
      <c r="AH403" s="37"/>
      <c r="AI403" s="37"/>
      <c r="AJ403" s="37"/>
    </row>
    <row r="404" spans="1:36" ht="12" customHeight="1">
      <c r="A404" s="265">
        <v>44118</v>
      </c>
      <c r="B404" s="278" t="s">
        <v>2691</v>
      </c>
      <c r="C404" s="37">
        <v>880074951</v>
      </c>
      <c r="D404" s="504" t="s">
        <v>4691</v>
      </c>
      <c r="E404" s="278" t="s">
        <v>139</v>
      </c>
      <c r="F404" s="278" t="s">
        <v>140</v>
      </c>
      <c r="G404" s="37"/>
      <c r="H404" s="37"/>
      <c r="I404" s="265">
        <v>44118</v>
      </c>
      <c r="J404" s="37"/>
      <c r="K404" s="37"/>
      <c r="L404" s="278" t="s">
        <v>168</v>
      </c>
      <c r="M404" s="37">
        <v>50</v>
      </c>
      <c r="N404" s="37"/>
      <c r="O404" s="278" t="s">
        <v>4507</v>
      </c>
      <c r="P404" s="37"/>
      <c r="Q404" s="37"/>
      <c r="R404" s="37"/>
      <c r="S404" s="37"/>
      <c r="T404" s="37"/>
      <c r="U404" s="37"/>
      <c r="V404" s="37"/>
      <c r="W404" s="37"/>
      <c r="X404" s="37"/>
      <c r="Y404" s="37"/>
      <c r="Z404" s="37"/>
      <c r="AA404" s="37"/>
      <c r="AB404" s="37"/>
      <c r="AC404" s="37"/>
      <c r="AD404" s="37"/>
      <c r="AE404" s="37"/>
      <c r="AF404" s="37"/>
      <c r="AG404" s="37"/>
      <c r="AH404" s="37"/>
      <c r="AI404" s="37"/>
      <c r="AJ404" s="37"/>
    </row>
    <row r="405" spans="1:36">
      <c r="A405" s="265">
        <v>44118</v>
      </c>
      <c r="B405" s="278" t="s">
        <v>194</v>
      </c>
      <c r="C405" s="37">
        <v>880330456</v>
      </c>
      <c r="D405" s="504" t="s">
        <v>4692</v>
      </c>
      <c r="E405" s="278" t="s">
        <v>139</v>
      </c>
      <c r="F405" s="278" t="s">
        <v>140</v>
      </c>
      <c r="G405" s="37"/>
      <c r="H405" s="37"/>
      <c r="I405" s="265">
        <v>44118</v>
      </c>
      <c r="J405" s="37"/>
      <c r="K405" s="37"/>
      <c r="L405" s="278" t="s">
        <v>168</v>
      </c>
      <c r="M405" s="37">
        <v>50</v>
      </c>
      <c r="N405" s="37"/>
      <c r="O405" s="278" t="s">
        <v>4507</v>
      </c>
      <c r="P405" s="37"/>
      <c r="Q405" s="37"/>
      <c r="R405" s="37"/>
      <c r="S405" s="37"/>
      <c r="T405" s="37"/>
      <c r="U405" s="37"/>
      <c r="V405" s="37"/>
      <c r="W405" s="37"/>
      <c r="X405" s="37"/>
      <c r="Y405" s="37"/>
      <c r="Z405" s="37"/>
      <c r="AA405" s="37"/>
      <c r="AB405" s="37"/>
      <c r="AC405" s="37"/>
      <c r="AD405" s="37"/>
      <c r="AE405" s="37"/>
      <c r="AF405" s="37"/>
      <c r="AG405" s="37"/>
      <c r="AH405" s="37"/>
      <c r="AI405" s="37"/>
      <c r="AJ405" s="37"/>
    </row>
    <row r="406" spans="1:36" ht="11" customHeight="1">
      <c r="A406" s="265">
        <v>44119</v>
      </c>
      <c r="B406" s="278" t="s">
        <v>194</v>
      </c>
      <c r="C406" s="37">
        <v>880330456</v>
      </c>
      <c r="D406" s="504" t="s">
        <v>4692</v>
      </c>
      <c r="E406" s="278" t="s">
        <v>139</v>
      </c>
      <c r="F406" s="278" t="s">
        <v>140</v>
      </c>
      <c r="G406" s="278" t="s">
        <v>168</v>
      </c>
      <c r="H406" s="37"/>
      <c r="I406" s="265">
        <v>44119</v>
      </c>
      <c r="J406" s="37"/>
      <c r="K406" s="37"/>
      <c r="L406" s="278" t="s">
        <v>168</v>
      </c>
      <c r="M406" s="37">
        <v>50</v>
      </c>
      <c r="N406" s="37"/>
      <c r="O406" s="278" t="s">
        <v>4507</v>
      </c>
      <c r="P406" s="37"/>
      <c r="Q406" s="37"/>
      <c r="R406" s="37"/>
      <c r="S406" s="37"/>
      <c r="T406" s="37"/>
      <c r="U406" s="37"/>
      <c r="V406" s="37"/>
      <c r="W406" s="37"/>
      <c r="X406" s="37"/>
      <c r="Y406" s="37"/>
      <c r="Z406" s="37"/>
      <c r="AA406" s="37"/>
      <c r="AB406" s="37"/>
      <c r="AC406" s="37"/>
      <c r="AD406" s="37"/>
      <c r="AE406" s="37"/>
      <c r="AF406" s="37"/>
      <c r="AG406" s="37"/>
      <c r="AH406" s="37"/>
      <c r="AI406" s="37"/>
      <c r="AJ406" s="37"/>
    </row>
    <row r="407" spans="1:36">
      <c r="A407" s="265">
        <v>44120</v>
      </c>
      <c r="B407" s="375" t="s">
        <v>138</v>
      </c>
      <c r="C407" s="331">
        <v>880044483</v>
      </c>
      <c r="D407" s="523"/>
      <c r="E407" s="278" t="s">
        <v>139</v>
      </c>
      <c r="F407" s="278" t="s">
        <v>140</v>
      </c>
      <c r="G407" s="278" t="s">
        <v>168</v>
      </c>
      <c r="H407" s="37"/>
      <c r="I407" s="716">
        <v>44120</v>
      </c>
      <c r="J407" s="37"/>
      <c r="K407" s="37"/>
      <c r="L407" s="278" t="s">
        <v>168</v>
      </c>
      <c r="M407" s="37">
        <v>50</v>
      </c>
      <c r="N407" s="37"/>
      <c r="O407" s="278" t="s">
        <v>4474</v>
      </c>
      <c r="P407" s="37"/>
      <c r="Q407" s="37"/>
      <c r="R407" s="37"/>
      <c r="S407" s="37"/>
      <c r="T407" s="37"/>
      <c r="U407" s="37"/>
      <c r="V407" s="37"/>
      <c r="W407" s="37"/>
      <c r="X407" s="37"/>
      <c r="Y407" s="37"/>
      <c r="Z407" s="37"/>
      <c r="AA407" s="37"/>
      <c r="AB407" s="37"/>
      <c r="AC407" s="37"/>
      <c r="AD407" s="37"/>
      <c r="AE407" s="37"/>
      <c r="AF407" s="37"/>
      <c r="AG407" s="37"/>
      <c r="AH407" s="37"/>
      <c r="AI407" s="37"/>
      <c r="AJ407" s="37"/>
    </row>
    <row r="408" spans="1:36">
      <c r="A408" s="265">
        <v>44127</v>
      </c>
      <c r="B408" s="604" t="s">
        <v>149</v>
      </c>
      <c r="C408" s="521">
        <v>880855808</v>
      </c>
      <c r="D408" s="263" t="s">
        <v>2269</v>
      </c>
      <c r="E408" s="278" t="s">
        <v>139</v>
      </c>
      <c r="F408" s="278" t="s">
        <v>140</v>
      </c>
      <c r="G408" s="278" t="s">
        <v>168</v>
      </c>
      <c r="H408" s="37"/>
      <c r="I408" s="716">
        <v>44127</v>
      </c>
      <c r="J408" s="37"/>
      <c r="K408" s="37"/>
      <c r="L408" s="278" t="s">
        <v>168</v>
      </c>
      <c r="M408" s="37">
        <v>50</v>
      </c>
      <c r="N408" s="37"/>
      <c r="O408" s="278"/>
      <c r="P408" s="37"/>
      <c r="Q408" s="37"/>
      <c r="R408" s="37"/>
      <c r="S408" s="37"/>
      <c r="T408" s="37"/>
      <c r="U408" s="37"/>
      <c r="V408" s="37"/>
      <c r="W408" s="37"/>
      <c r="X408" s="37"/>
      <c r="Y408" s="37"/>
      <c r="Z408" s="37"/>
      <c r="AA408" s="37"/>
      <c r="AB408" s="37"/>
      <c r="AC408" s="37"/>
      <c r="AD408" s="37"/>
      <c r="AE408" s="37"/>
      <c r="AF408" s="37"/>
      <c r="AG408" s="37"/>
      <c r="AH408" s="37"/>
      <c r="AI408" s="37"/>
      <c r="AJ408" s="37"/>
    </row>
    <row r="409" spans="1:36">
      <c r="A409" s="265">
        <v>44130</v>
      </c>
      <c r="B409" s="604" t="s">
        <v>156</v>
      </c>
      <c r="C409" s="521">
        <v>881649620</v>
      </c>
      <c r="D409" s="263"/>
      <c r="E409" s="278" t="s">
        <v>139</v>
      </c>
      <c r="F409" s="278" t="s">
        <v>140</v>
      </c>
      <c r="G409" s="278" t="s">
        <v>168</v>
      </c>
      <c r="H409" s="37"/>
      <c r="I409" s="716">
        <v>44130</v>
      </c>
      <c r="J409" s="37"/>
      <c r="K409" s="37"/>
      <c r="L409" s="278"/>
      <c r="M409" s="37">
        <v>50</v>
      </c>
      <c r="N409" s="37"/>
      <c r="O409" s="278"/>
      <c r="P409" s="37"/>
      <c r="Q409" s="37"/>
      <c r="R409" s="37"/>
      <c r="S409" s="37"/>
      <c r="T409" s="37"/>
      <c r="U409" s="37"/>
      <c r="V409" s="37"/>
      <c r="W409" s="37"/>
      <c r="X409" s="37"/>
      <c r="Y409" s="37"/>
      <c r="Z409" s="37"/>
      <c r="AA409" s="37"/>
      <c r="AB409" s="37"/>
      <c r="AC409" s="37"/>
      <c r="AD409" s="37"/>
      <c r="AE409" s="37"/>
      <c r="AF409" s="37"/>
      <c r="AG409" s="37"/>
      <c r="AH409" s="37"/>
      <c r="AI409" s="37"/>
      <c r="AJ409" s="37"/>
    </row>
    <row r="410" spans="1:36">
      <c r="A410" s="84"/>
      <c r="B410" s="331" t="s">
        <v>2691</v>
      </c>
      <c r="C410" s="331">
        <v>880337683</v>
      </c>
      <c r="D410" s="84"/>
      <c r="E410" s="84"/>
      <c r="F410" s="84"/>
      <c r="G410" s="84"/>
      <c r="H410" s="84"/>
      <c r="I410" s="84"/>
      <c r="J410" s="84"/>
      <c r="K410" s="84"/>
      <c r="L410" s="84"/>
      <c r="M410" s="331">
        <v>50</v>
      </c>
      <c r="N410" s="84"/>
      <c r="O410" s="84"/>
      <c r="P410" s="84"/>
      <c r="Q410" s="84"/>
      <c r="R410" s="84"/>
      <c r="S410" s="84"/>
      <c r="T410" s="84"/>
      <c r="U410" s="37"/>
      <c r="V410" s="37"/>
      <c r="W410" s="37"/>
      <c r="X410" s="37"/>
      <c r="Y410" s="37"/>
      <c r="Z410" s="37"/>
      <c r="AA410" s="37"/>
      <c r="AB410" s="37"/>
      <c r="AC410" s="37"/>
      <c r="AD410" s="37"/>
      <c r="AE410" s="37"/>
      <c r="AF410" s="37"/>
      <c r="AG410" s="37"/>
      <c r="AH410" s="37"/>
      <c r="AI410" s="37"/>
      <c r="AJ410" s="37"/>
    </row>
    <row r="411" spans="1:36">
      <c r="A411" s="265">
        <v>44131</v>
      </c>
      <c r="B411" s="604" t="s">
        <v>175</v>
      </c>
      <c r="C411" s="677">
        <v>881845964</v>
      </c>
      <c r="D411" s="263"/>
      <c r="E411" s="278" t="s">
        <v>152</v>
      </c>
      <c r="F411" s="278" t="s">
        <v>140</v>
      </c>
      <c r="G411" s="278" t="s">
        <v>142</v>
      </c>
      <c r="H411" s="265"/>
      <c r="I411" s="265">
        <v>44131</v>
      </c>
      <c r="J411" s="37"/>
      <c r="K411" s="37"/>
      <c r="L411" s="278" t="s">
        <v>142</v>
      </c>
      <c r="M411" s="37">
        <v>49.5</v>
      </c>
      <c r="N411" s="37"/>
      <c r="O411" s="278" t="s">
        <v>4591</v>
      </c>
      <c r="P411" s="37"/>
      <c r="Q411" s="37"/>
      <c r="R411" s="37"/>
      <c r="S411" s="37"/>
      <c r="T411" s="37"/>
      <c r="U411" s="37"/>
      <c r="V411" s="37"/>
      <c r="W411" s="37"/>
      <c r="X411" s="37"/>
      <c r="Y411" s="37"/>
      <c r="Z411" s="37"/>
      <c r="AA411" s="37"/>
      <c r="AB411" s="37"/>
      <c r="AC411" s="37"/>
      <c r="AD411" s="37"/>
      <c r="AE411" s="37"/>
      <c r="AF411" s="37"/>
      <c r="AG411" s="37"/>
      <c r="AH411" s="37"/>
      <c r="AI411" s="37"/>
      <c r="AJ411" s="37"/>
    </row>
    <row r="412" spans="1:36">
      <c r="A412" s="265">
        <v>44126</v>
      </c>
      <c r="B412" s="278" t="s">
        <v>146</v>
      </c>
      <c r="C412" s="37">
        <v>881871418</v>
      </c>
      <c r="D412" s="504" t="s">
        <v>4685</v>
      </c>
      <c r="E412" s="278" t="s">
        <v>139</v>
      </c>
      <c r="F412" s="278" t="s">
        <v>140</v>
      </c>
      <c r="G412" s="278" t="s">
        <v>4686</v>
      </c>
      <c r="H412" s="37"/>
      <c r="I412" s="265">
        <v>44126</v>
      </c>
      <c r="J412" s="37"/>
      <c r="K412" s="37"/>
      <c r="L412" s="278" t="s">
        <v>163</v>
      </c>
      <c r="M412" s="37">
        <v>49.33</v>
      </c>
      <c r="N412" s="37"/>
      <c r="O412" s="618" t="s">
        <v>4541</v>
      </c>
      <c r="P412" s="37"/>
      <c r="Q412" s="37"/>
      <c r="R412" s="37"/>
      <c r="S412" s="37"/>
      <c r="T412" s="37"/>
      <c r="U412" s="37"/>
      <c r="V412" s="37"/>
      <c r="W412" s="37"/>
      <c r="X412" s="37"/>
      <c r="Y412" s="37"/>
      <c r="Z412" s="37"/>
      <c r="AA412" s="37"/>
      <c r="AB412" s="37"/>
      <c r="AC412" s="37"/>
      <c r="AD412" s="37"/>
      <c r="AE412" s="37"/>
      <c r="AF412" s="37"/>
      <c r="AG412" s="37"/>
      <c r="AH412" s="37"/>
      <c r="AI412" s="37"/>
      <c r="AJ412" s="37"/>
    </row>
    <row r="413" spans="1:36">
      <c r="A413" s="265">
        <v>44119</v>
      </c>
      <c r="B413" s="375" t="s">
        <v>167</v>
      </c>
      <c r="C413" s="331">
        <v>880402495</v>
      </c>
      <c r="D413" s="523" t="s">
        <v>4693</v>
      </c>
      <c r="E413" s="278" t="s">
        <v>152</v>
      </c>
      <c r="F413" s="278" t="s">
        <v>140</v>
      </c>
      <c r="G413" s="638"/>
      <c r="H413" s="375"/>
      <c r="I413" s="716">
        <v>44119</v>
      </c>
      <c r="J413" s="375"/>
      <c r="K413" s="375"/>
      <c r="L413" s="278" t="s">
        <v>148</v>
      </c>
      <c r="M413" s="375">
        <v>48</v>
      </c>
      <c r="N413" s="37"/>
      <c r="O413" s="278"/>
      <c r="P413" s="37"/>
      <c r="Q413" s="37"/>
      <c r="R413" s="37"/>
      <c r="S413" s="37"/>
      <c r="T413" s="37"/>
      <c r="U413" s="37"/>
      <c r="V413" s="37"/>
      <c r="W413" s="37"/>
      <c r="X413" s="37"/>
      <c r="Y413" s="37"/>
      <c r="Z413" s="37"/>
      <c r="AA413" s="37"/>
      <c r="AB413" s="37"/>
      <c r="AC413" s="37"/>
      <c r="AD413" s="37"/>
      <c r="AE413" s="37"/>
      <c r="AF413" s="37"/>
      <c r="AG413" s="37"/>
      <c r="AH413" s="37"/>
      <c r="AI413" s="37"/>
      <c r="AJ413" s="37"/>
    </row>
    <row r="414" spans="1:36">
      <c r="A414" s="265">
        <v>44113</v>
      </c>
      <c r="B414" s="115" t="s">
        <v>156</v>
      </c>
      <c r="C414" s="37">
        <v>881450380</v>
      </c>
      <c r="D414" s="109" t="s">
        <v>4694</v>
      </c>
      <c r="E414" s="115" t="s">
        <v>139</v>
      </c>
      <c r="F414" s="115" t="s">
        <v>140</v>
      </c>
      <c r="G414" s="115" t="s">
        <v>148</v>
      </c>
      <c r="H414" s="37"/>
      <c r="I414" s="265">
        <v>44113</v>
      </c>
      <c r="J414" s="37"/>
      <c r="K414" s="37"/>
      <c r="L414" s="278" t="s">
        <v>148</v>
      </c>
      <c r="M414" s="37">
        <v>48</v>
      </c>
      <c r="N414" s="37"/>
      <c r="O414" s="37"/>
      <c r="P414" s="37"/>
      <c r="Q414" s="37"/>
      <c r="R414" s="37"/>
      <c r="S414" s="37"/>
      <c r="T414" s="37"/>
      <c r="U414" s="37"/>
      <c r="V414" s="37"/>
      <c r="W414" s="37"/>
      <c r="X414" s="37"/>
      <c r="Y414" s="37"/>
      <c r="Z414" s="37"/>
      <c r="AA414" s="37"/>
      <c r="AB414" s="37"/>
      <c r="AC414" s="37"/>
      <c r="AD414" s="37"/>
      <c r="AE414" s="37"/>
      <c r="AF414" s="37"/>
      <c r="AG414" s="37"/>
      <c r="AH414" s="37"/>
      <c r="AI414" s="37"/>
      <c r="AJ414" s="37"/>
    </row>
    <row r="415" spans="1:36">
      <c r="A415" s="265">
        <v>44116</v>
      </c>
      <c r="B415" s="278" t="s">
        <v>2235</v>
      </c>
      <c r="C415" s="37">
        <v>882664735</v>
      </c>
      <c r="D415" s="515" t="s">
        <v>4695</v>
      </c>
      <c r="E415" s="278" t="s">
        <v>139</v>
      </c>
      <c r="F415" s="278" t="s">
        <v>140</v>
      </c>
      <c r="G415" s="278" t="s">
        <v>148</v>
      </c>
      <c r="H415" s="37"/>
      <c r="I415" s="265">
        <v>44116</v>
      </c>
      <c r="J415" s="37"/>
      <c r="K415" s="37"/>
      <c r="L415" s="278" t="s">
        <v>148</v>
      </c>
      <c r="M415" s="37">
        <v>48</v>
      </c>
      <c r="N415" s="37"/>
      <c r="O415" s="278" t="s">
        <v>4480</v>
      </c>
      <c r="P415" s="37"/>
      <c r="Q415" s="37"/>
      <c r="R415" s="37"/>
      <c r="S415" s="37"/>
      <c r="T415" s="37"/>
      <c r="U415" s="37"/>
      <c r="V415" s="37"/>
      <c r="W415" s="37"/>
      <c r="X415" s="37"/>
      <c r="Y415" s="37"/>
      <c r="Z415" s="37"/>
      <c r="AA415" s="37"/>
      <c r="AB415" s="37"/>
      <c r="AC415" s="37"/>
      <c r="AD415" s="37"/>
      <c r="AE415" s="37"/>
      <c r="AF415" s="37"/>
      <c r="AG415" s="37"/>
      <c r="AH415" s="37"/>
      <c r="AI415" s="37"/>
      <c r="AJ415" s="37"/>
    </row>
    <row r="416" spans="1:36" ht="30">
      <c r="A416" s="265">
        <v>44123</v>
      </c>
      <c r="B416" s="604" t="s">
        <v>227</v>
      </c>
      <c r="C416" s="521">
        <v>880486968</v>
      </c>
      <c r="D416" s="755" t="s">
        <v>4696</v>
      </c>
      <c r="E416" s="278" t="s">
        <v>139</v>
      </c>
      <c r="F416" s="278" t="s">
        <v>140</v>
      </c>
      <c r="G416" s="278" t="s">
        <v>148</v>
      </c>
      <c r="H416" s="265">
        <v>44118</v>
      </c>
      <c r="I416" s="716">
        <v>44123</v>
      </c>
      <c r="J416" s="37"/>
      <c r="K416" s="37"/>
      <c r="L416" s="278" t="s">
        <v>148</v>
      </c>
      <c r="M416" s="37">
        <v>48</v>
      </c>
      <c r="N416" s="37"/>
      <c r="O416" s="278" t="s">
        <v>4680</v>
      </c>
      <c r="P416" s="37"/>
      <c r="Q416" s="37"/>
      <c r="R416" s="37"/>
      <c r="S416" s="37"/>
      <c r="T416" s="37"/>
      <c r="U416" s="37"/>
      <c r="V416" s="37"/>
      <c r="W416" s="37"/>
      <c r="X416" s="37"/>
      <c r="Y416" s="37"/>
      <c r="Z416" s="37"/>
      <c r="AA416" s="37"/>
      <c r="AB416" s="37"/>
      <c r="AC416" s="37"/>
      <c r="AD416" s="37"/>
      <c r="AE416" s="37"/>
      <c r="AF416" s="37"/>
      <c r="AG416" s="37"/>
      <c r="AH416" s="37"/>
      <c r="AI416" s="37"/>
      <c r="AJ416" s="37"/>
    </row>
    <row r="417" spans="1:36">
      <c r="A417" s="265">
        <v>44119</v>
      </c>
      <c r="B417" s="278" t="s">
        <v>156</v>
      </c>
      <c r="C417" s="37">
        <v>881450380</v>
      </c>
      <c r="D417" s="37"/>
      <c r="E417" s="278" t="s">
        <v>139</v>
      </c>
      <c r="F417" s="278" t="s">
        <v>140</v>
      </c>
      <c r="G417" s="37"/>
      <c r="H417" s="37"/>
      <c r="I417" s="265">
        <v>44119</v>
      </c>
      <c r="J417" s="37"/>
      <c r="K417" s="37"/>
      <c r="L417" s="37"/>
      <c r="M417" s="37">
        <v>48</v>
      </c>
      <c r="N417" s="37"/>
      <c r="O417" s="37"/>
      <c r="P417" s="37"/>
      <c r="Q417" s="37"/>
      <c r="R417" s="37"/>
      <c r="S417" s="37"/>
      <c r="T417" s="37"/>
      <c r="U417" s="37"/>
      <c r="V417" s="37"/>
      <c r="W417" s="37"/>
      <c r="X417" s="37"/>
      <c r="Y417" s="37"/>
      <c r="Z417" s="37"/>
      <c r="AA417" s="37"/>
      <c r="AB417" s="37"/>
      <c r="AC417" s="37"/>
      <c r="AD417" s="37"/>
      <c r="AE417" s="37"/>
      <c r="AF417" s="37"/>
      <c r="AG417" s="37"/>
      <c r="AH417" s="37"/>
      <c r="AI417" s="37"/>
      <c r="AJ417" s="37"/>
    </row>
    <row r="418" spans="1:36">
      <c r="A418" s="265">
        <v>44130</v>
      </c>
      <c r="B418" s="604" t="s">
        <v>146</v>
      </c>
      <c r="C418" s="521">
        <v>882759212</v>
      </c>
      <c r="D418" s="263"/>
      <c r="E418" s="278" t="s">
        <v>139</v>
      </c>
      <c r="F418" s="278" t="s">
        <v>140</v>
      </c>
      <c r="G418" s="278"/>
      <c r="H418" s="37"/>
      <c r="I418" s="716">
        <v>44130</v>
      </c>
      <c r="J418" s="37"/>
      <c r="K418" s="37"/>
      <c r="L418" s="278" t="s">
        <v>148</v>
      </c>
      <c r="M418" s="37">
        <v>48</v>
      </c>
      <c r="N418" s="37"/>
      <c r="O418" s="618" t="s">
        <v>4457</v>
      </c>
      <c r="P418" s="37"/>
      <c r="Q418" s="37"/>
      <c r="R418" s="37"/>
      <c r="S418" s="37"/>
      <c r="T418" s="37"/>
      <c r="U418" s="37"/>
      <c r="V418" s="37"/>
      <c r="W418" s="37"/>
      <c r="X418" s="37"/>
      <c r="Y418" s="37"/>
      <c r="Z418" s="37"/>
      <c r="AA418" s="37"/>
      <c r="AB418" s="37"/>
      <c r="AC418" s="37"/>
      <c r="AD418" s="37"/>
      <c r="AE418" s="37"/>
      <c r="AF418" s="37"/>
      <c r="AG418" s="37"/>
      <c r="AH418" s="37"/>
      <c r="AI418" s="37"/>
      <c r="AJ418" s="37"/>
    </row>
    <row r="419" spans="1:36">
      <c r="A419" s="265"/>
      <c r="B419" s="331" t="s">
        <v>281</v>
      </c>
      <c r="C419" s="331">
        <v>881174026</v>
      </c>
      <c r="D419" s="263"/>
      <c r="E419" s="278"/>
      <c r="F419" s="278"/>
      <c r="G419" s="278"/>
      <c r="H419" s="265"/>
      <c r="I419" s="265"/>
      <c r="J419" s="37"/>
      <c r="K419" s="37"/>
      <c r="L419" s="278"/>
      <c r="M419" s="331">
        <v>48</v>
      </c>
      <c r="N419" s="37"/>
      <c r="O419" s="278"/>
      <c r="P419" s="37"/>
      <c r="Q419" s="37"/>
      <c r="R419" s="37"/>
      <c r="S419" s="37"/>
      <c r="T419" s="37"/>
      <c r="U419" s="37"/>
      <c r="V419" s="37"/>
      <c r="W419" s="37"/>
      <c r="X419" s="37"/>
      <c r="Y419" s="37"/>
      <c r="Z419" s="37"/>
      <c r="AA419" s="37"/>
      <c r="AB419" s="37"/>
      <c r="AC419" s="37"/>
      <c r="AD419" s="37"/>
      <c r="AE419" s="37"/>
      <c r="AF419" s="37"/>
      <c r="AG419" s="37"/>
      <c r="AH419" s="37"/>
      <c r="AI419" s="37"/>
      <c r="AJ419" s="37"/>
    </row>
    <row r="420" spans="1:36">
      <c r="A420" s="265">
        <v>44114</v>
      </c>
      <c r="B420" s="278" t="s">
        <v>156</v>
      </c>
      <c r="C420" s="23">
        <v>881153695</v>
      </c>
      <c r="D420" s="37"/>
      <c r="E420" s="278" t="s">
        <v>139</v>
      </c>
      <c r="F420" s="278" t="s">
        <v>140</v>
      </c>
      <c r="G420" s="37"/>
      <c r="H420" s="37"/>
      <c r="I420" s="265">
        <v>44114</v>
      </c>
      <c r="J420" s="37"/>
      <c r="K420" s="37"/>
      <c r="L420" s="278" t="s">
        <v>190</v>
      </c>
      <c r="M420" s="37">
        <v>47.6</v>
      </c>
      <c r="N420" s="37"/>
      <c r="O420" s="37"/>
      <c r="P420" s="37"/>
      <c r="Q420" s="37"/>
      <c r="R420" s="37"/>
      <c r="S420" s="37"/>
      <c r="T420" s="37"/>
      <c r="U420" s="37"/>
      <c r="V420" s="37"/>
      <c r="W420" s="37"/>
      <c r="X420" s="37"/>
      <c r="Y420" s="37"/>
      <c r="Z420" s="37"/>
      <c r="AA420" s="37"/>
      <c r="AB420" s="37"/>
      <c r="AC420" s="37"/>
      <c r="AD420" s="37"/>
      <c r="AE420" s="37"/>
      <c r="AF420" s="37"/>
      <c r="AG420" s="37"/>
      <c r="AH420" s="37"/>
      <c r="AI420" s="37"/>
      <c r="AJ420" s="37"/>
    </row>
    <row r="421" spans="1:36">
      <c r="A421" s="265">
        <v>44134</v>
      </c>
      <c r="B421" s="604" t="s">
        <v>146</v>
      </c>
      <c r="C421" s="521">
        <v>881798348</v>
      </c>
      <c r="D421" s="263" t="s">
        <v>3186</v>
      </c>
      <c r="E421" s="278" t="s">
        <v>139</v>
      </c>
      <c r="F421" s="278" t="s">
        <v>140</v>
      </c>
      <c r="G421" s="278"/>
      <c r="H421" s="265"/>
      <c r="I421" s="265">
        <v>44134</v>
      </c>
      <c r="J421" s="37"/>
      <c r="K421" s="37"/>
      <c r="L421" s="278" t="s">
        <v>225</v>
      </c>
      <c r="M421" s="37">
        <v>47.44</v>
      </c>
      <c r="N421" s="37"/>
      <c r="O421" s="618" t="s">
        <v>4469</v>
      </c>
      <c r="P421" s="37"/>
      <c r="Q421" s="37"/>
      <c r="R421" s="37"/>
      <c r="S421" s="37"/>
      <c r="T421" s="37"/>
      <c r="U421" s="37"/>
      <c r="V421" s="37"/>
      <c r="W421" s="37"/>
      <c r="X421" s="37"/>
      <c r="Y421" s="37"/>
      <c r="Z421" s="37"/>
      <c r="AA421" s="37"/>
      <c r="AB421" s="37"/>
      <c r="AC421" s="37"/>
      <c r="AD421" s="37"/>
      <c r="AE421" s="37"/>
      <c r="AF421" s="37"/>
      <c r="AG421" s="37"/>
      <c r="AH421" s="37"/>
      <c r="AI421" s="37"/>
      <c r="AJ421" s="37"/>
    </row>
    <row r="422" spans="1:36">
      <c r="A422" s="265">
        <v>44117</v>
      </c>
      <c r="B422" s="278" t="s">
        <v>157</v>
      </c>
      <c r="C422" s="37">
        <v>880001355</v>
      </c>
      <c r="D422" s="37">
        <v>776275279</v>
      </c>
      <c r="E422" s="278" t="s">
        <v>152</v>
      </c>
      <c r="F422" s="278" t="s">
        <v>140</v>
      </c>
      <c r="G422" s="278" t="s">
        <v>142</v>
      </c>
      <c r="H422" s="37"/>
      <c r="I422" s="265">
        <v>44117</v>
      </c>
      <c r="J422" s="37"/>
      <c r="K422" s="37"/>
      <c r="L422" s="278" t="s">
        <v>142</v>
      </c>
      <c r="M422" s="37">
        <v>46.5</v>
      </c>
      <c r="N422" s="37"/>
      <c r="O422" s="37"/>
      <c r="P422" s="37"/>
      <c r="Q422" s="37"/>
      <c r="R422" s="37"/>
      <c r="S422" s="37"/>
      <c r="T422" s="37"/>
      <c r="U422" s="37"/>
      <c r="V422" s="37"/>
      <c r="W422" s="37"/>
      <c r="X422" s="37"/>
      <c r="Y422" s="37"/>
      <c r="Z422" s="37"/>
      <c r="AA422" s="37"/>
      <c r="AB422" s="37"/>
      <c r="AC422" s="37"/>
      <c r="AD422" s="37"/>
      <c r="AE422" s="37"/>
      <c r="AF422" s="37"/>
      <c r="AG422" s="37"/>
      <c r="AH422" s="37"/>
      <c r="AI422" s="37"/>
      <c r="AJ422" s="37"/>
    </row>
    <row r="423" spans="1:36">
      <c r="A423" s="265">
        <v>44118</v>
      </c>
      <c r="B423" s="278" t="s">
        <v>157</v>
      </c>
      <c r="C423" s="37">
        <v>880001355</v>
      </c>
      <c r="D423" s="37">
        <v>776275279</v>
      </c>
      <c r="E423" s="278" t="s">
        <v>152</v>
      </c>
      <c r="F423" s="278" t="s">
        <v>140</v>
      </c>
      <c r="G423" s="278" t="s">
        <v>142</v>
      </c>
      <c r="H423" s="37"/>
      <c r="I423" s="265">
        <v>44118</v>
      </c>
      <c r="J423" s="37"/>
      <c r="K423" s="37"/>
      <c r="L423" s="278" t="s">
        <v>142</v>
      </c>
      <c r="M423" s="37">
        <v>46.5</v>
      </c>
      <c r="N423" s="37"/>
      <c r="O423" s="37"/>
      <c r="P423" s="37"/>
      <c r="Q423" s="37"/>
      <c r="R423" s="37"/>
      <c r="S423" s="37"/>
      <c r="T423" s="37"/>
      <c r="U423" s="37"/>
      <c r="V423" s="37"/>
      <c r="W423" s="37"/>
      <c r="X423" s="37"/>
      <c r="Y423" s="37"/>
      <c r="Z423" s="37"/>
      <c r="AA423" s="37"/>
      <c r="AB423" s="37"/>
      <c r="AC423" s="37"/>
      <c r="AD423" s="37"/>
      <c r="AE423" s="37"/>
      <c r="AF423" s="37"/>
      <c r="AG423" s="37"/>
      <c r="AH423" s="37"/>
      <c r="AI423" s="37"/>
      <c r="AJ423" s="37"/>
    </row>
    <row r="424" spans="1:36">
      <c r="A424" s="265">
        <v>44120</v>
      </c>
      <c r="B424" s="278" t="s">
        <v>157</v>
      </c>
      <c r="C424" s="331">
        <v>880029671</v>
      </c>
      <c r="D424" s="263" t="s">
        <v>4697</v>
      </c>
      <c r="E424" s="278" t="s">
        <v>152</v>
      </c>
      <c r="F424" s="278" t="s">
        <v>140</v>
      </c>
      <c r="G424" s="278" t="s">
        <v>142</v>
      </c>
      <c r="H424" s="37"/>
      <c r="I424" s="265">
        <v>44120</v>
      </c>
      <c r="J424" s="37"/>
      <c r="K424" s="37"/>
      <c r="L424" s="278" t="s">
        <v>142</v>
      </c>
      <c r="M424" s="37">
        <v>46.5</v>
      </c>
      <c r="N424" s="37"/>
      <c r="O424" s="278"/>
      <c r="P424" s="37"/>
      <c r="Q424" s="37"/>
      <c r="R424" s="37"/>
      <c r="S424" s="37"/>
      <c r="T424" s="37"/>
      <c r="U424" s="37"/>
      <c r="V424" s="37"/>
      <c r="W424" s="37"/>
      <c r="X424" s="37"/>
      <c r="Y424" s="37"/>
      <c r="Z424" s="37"/>
      <c r="AA424" s="37"/>
      <c r="AB424" s="37"/>
      <c r="AC424" s="37"/>
      <c r="AD424" s="37"/>
      <c r="AE424" s="37"/>
      <c r="AF424" s="37"/>
      <c r="AG424" s="37"/>
      <c r="AH424" s="37"/>
      <c r="AI424" s="37"/>
      <c r="AJ424" s="37"/>
    </row>
    <row r="425" spans="1:36">
      <c r="A425" s="265">
        <v>44116</v>
      </c>
      <c r="B425" s="278" t="s">
        <v>154</v>
      </c>
      <c r="C425" s="37">
        <v>880012493</v>
      </c>
      <c r="D425" s="37">
        <v>15531926</v>
      </c>
      <c r="E425" s="278" t="s">
        <v>139</v>
      </c>
      <c r="F425" s="278" t="s">
        <v>100</v>
      </c>
      <c r="G425" s="37"/>
      <c r="H425" s="37"/>
      <c r="I425" s="265">
        <v>44116</v>
      </c>
      <c r="J425" s="37"/>
      <c r="K425" s="37"/>
      <c r="L425" s="278" t="s">
        <v>142</v>
      </c>
      <c r="M425" s="37">
        <v>46.5</v>
      </c>
      <c r="N425" s="37"/>
      <c r="O425" s="278" t="s">
        <v>4480</v>
      </c>
      <c r="P425" s="37"/>
      <c r="Q425" s="37"/>
      <c r="R425" s="37"/>
      <c r="S425" s="37"/>
      <c r="T425" s="37"/>
      <c r="U425" s="37"/>
      <c r="V425" s="37"/>
      <c r="W425" s="37"/>
      <c r="X425" s="37"/>
      <c r="Y425" s="37"/>
      <c r="Z425" s="37"/>
      <c r="AA425" s="37"/>
      <c r="AB425" s="37"/>
      <c r="AC425" s="37"/>
      <c r="AD425" s="37"/>
      <c r="AE425" s="37"/>
      <c r="AF425" s="37"/>
      <c r="AG425" s="37"/>
      <c r="AH425" s="37"/>
      <c r="AI425" s="37"/>
      <c r="AJ425" s="37"/>
    </row>
    <row r="426" spans="1:36">
      <c r="A426" s="265">
        <v>44116</v>
      </c>
      <c r="B426" s="278" t="s">
        <v>154</v>
      </c>
      <c r="C426" s="37">
        <v>880012493</v>
      </c>
      <c r="D426" s="37">
        <v>15531926</v>
      </c>
      <c r="E426" s="278" t="s">
        <v>139</v>
      </c>
      <c r="F426" s="278" t="s">
        <v>100</v>
      </c>
      <c r="G426" s="37"/>
      <c r="H426" s="37"/>
      <c r="I426" s="265">
        <v>44130</v>
      </c>
      <c r="J426" s="37"/>
      <c r="K426" s="37"/>
      <c r="L426" s="278" t="s">
        <v>142</v>
      </c>
      <c r="M426" s="37">
        <v>46.5</v>
      </c>
      <c r="N426" s="37"/>
      <c r="O426" s="278" t="s">
        <v>4511</v>
      </c>
      <c r="P426" s="37"/>
      <c r="Q426" s="37"/>
      <c r="R426" s="37"/>
      <c r="S426" s="37"/>
      <c r="T426" s="37"/>
      <c r="U426" s="37"/>
      <c r="V426" s="37"/>
      <c r="W426" s="37"/>
      <c r="X426" s="37"/>
      <c r="Y426" s="37"/>
      <c r="Z426" s="37"/>
      <c r="AA426" s="37"/>
      <c r="AB426" s="37"/>
      <c r="AC426" s="37"/>
      <c r="AD426" s="37"/>
      <c r="AE426" s="37"/>
      <c r="AF426" s="37"/>
      <c r="AG426" s="37"/>
      <c r="AH426" s="37"/>
      <c r="AI426" s="37"/>
      <c r="AJ426" s="37"/>
    </row>
    <row r="427" spans="1:36">
      <c r="A427" s="265">
        <v>44117</v>
      </c>
      <c r="B427" s="278" t="s">
        <v>157</v>
      </c>
      <c r="C427" s="37">
        <v>880029671</v>
      </c>
      <c r="D427" s="504" t="s">
        <v>4698</v>
      </c>
      <c r="E427" s="278" t="s">
        <v>139</v>
      </c>
      <c r="F427" s="278" t="s">
        <v>140</v>
      </c>
      <c r="G427" s="278" t="s">
        <v>142</v>
      </c>
      <c r="H427" s="37"/>
      <c r="I427" s="265">
        <v>44117</v>
      </c>
      <c r="J427" s="37"/>
      <c r="K427" s="37"/>
      <c r="L427" s="278" t="s">
        <v>142</v>
      </c>
      <c r="M427" s="37">
        <v>46.5</v>
      </c>
      <c r="N427" s="37"/>
      <c r="O427" s="37"/>
      <c r="P427" s="37"/>
      <c r="Q427" s="37"/>
      <c r="R427" s="37"/>
      <c r="S427" s="37"/>
      <c r="T427" s="37"/>
      <c r="U427" s="37"/>
      <c r="V427" s="37"/>
      <c r="W427" s="37"/>
      <c r="X427" s="37"/>
      <c r="Y427" s="37"/>
      <c r="Z427" s="37"/>
      <c r="AA427" s="37"/>
      <c r="AB427" s="37"/>
      <c r="AC427" s="37"/>
      <c r="AD427" s="37"/>
      <c r="AE427" s="37"/>
      <c r="AF427" s="37"/>
      <c r="AG427" s="37"/>
      <c r="AH427" s="37"/>
      <c r="AI427" s="37"/>
      <c r="AJ427" s="37"/>
    </row>
    <row r="428" spans="1:36">
      <c r="A428" s="265">
        <v>44116</v>
      </c>
      <c r="B428" s="278" t="s">
        <v>156</v>
      </c>
      <c r="C428" s="37">
        <v>880510612</v>
      </c>
      <c r="D428" s="37"/>
      <c r="E428" s="278" t="s">
        <v>139</v>
      </c>
      <c r="F428" s="278" t="s">
        <v>140</v>
      </c>
      <c r="G428" s="278" t="s">
        <v>142</v>
      </c>
      <c r="H428" s="37"/>
      <c r="I428" s="265">
        <v>44116</v>
      </c>
      <c r="J428" s="37"/>
      <c r="K428" s="37"/>
      <c r="L428" s="37"/>
      <c r="M428" s="37">
        <v>46.5</v>
      </c>
      <c r="N428" s="37"/>
      <c r="O428" s="37"/>
      <c r="P428" s="37"/>
      <c r="Q428" s="37"/>
      <c r="R428" s="37"/>
      <c r="S428" s="37"/>
      <c r="T428" s="37"/>
      <c r="U428" s="37"/>
      <c r="V428" s="37"/>
      <c r="W428" s="37"/>
      <c r="X428" s="37"/>
      <c r="Y428" s="37"/>
      <c r="Z428" s="37"/>
      <c r="AA428" s="37"/>
      <c r="AB428" s="37"/>
      <c r="AC428" s="37"/>
      <c r="AD428" s="37"/>
      <c r="AE428" s="37"/>
      <c r="AF428" s="37"/>
      <c r="AG428" s="37"/>
      <c r="AH428" s="37"/>
      <c r="AI428" s="37"/>
      <c r="AJ428" s="37"/>
    </row>
    <row r="429" spans="1:36">
      <c r="A429" s="265">
        <v>44117</v>
      </c>
      <c r="B429" s="278" t="s">
        <v>156</v>
      </c>
      <c r="C429" s="37">
        <v>880510612</v>
      </c>
      <c r="D429" s="510" t="s">
        <v>4699</v>
      </c>
      <c r="E429" s="278" t="s">
        <v>139</v>
      </c>
      <c r="F429" s="278" t="s">
        <v>140</v>
      </c>
      <c r="G429" s="278" t="s">
        <v>142</v>
      </c>
      <c r="H429" s="37"/>
      <c r="I429" s="265">
        <v>44117</v>
      </c>
      <c r="J429" s="265">
        <v>44124</v>
      </c>
      <c r="K429" s="37"/>
      <c r="L429" s="37"/>
      <c r="M429" s="37">
        <v>46.5</v>
      </c>
      <c r="N429" s="37"/>
      <c r="O429" s="37"/>
      <c r="P429" s="37"/>
      <c r="Q429" s="37"/>
      <c r="R429" s="37"/>
      <c r="S429" s="37"/>
      <c r="T429" s="37"/>
      <c r="U429" s="37"/>
      <c r="V429" s="37"/>
      <c r="W429" s="37"/>
      <c r="X429" s="37"/>
      <c r="Y429" s="37"/>
      <c r="Z429" s="37"/>
      <c r="AA429" s="37"/>
      <c r="AB429" s="37"/>
      <c r="AC429" s="37"/>
      <c r="AD429" s="37"/>
      <c r="AE429" s="37"/>
      <c r="AF429" s="37"/>
      <c r="AG429" s="37"/>
      <c r="AH429" s="37"/>
      <c r="AI429" s="37"/>
      <c r="AJ429" s="37"/>
    </row>
    <row r="430" spans="1:36">
      <c r="A430" s="265">
        <v>44124</v>
      </c>
      <c r="B430" s="604" t="s">
        <v>175</v>
      </c>
      <c r="C430" s="521">
        <v>881504476</v>
      </c>
      <c r="D430" s="523"/>
      <c r="E430" s="278" t="s">
        <v>152</v>
      </c>
      <c r="F430" s="278" t="s">
        <v>140</v>
      </c>
      <c r="G430" s="278" t="s">
        <v>142</v>
      </c>
      <c r="H430" s="37"/>
      <c r="I430" s="716">
        <v>44124</v>
      </c>
      <c r="J430" s="37"/>
      <c r="K430" s="37"/>
      <c r="L430" s="278" t="s">
        <v>142</v>
      </c>
      <c r="M430" s="37">
        <v>46.5</v>
      </c>
      <c r="N430" s="37"/>
      <c r="O430" s="278" t="s">
        <v>4465</v>
      </c>
      <c r="P430" s="37"/>
      <c r="Q430" s="37"/>
      <c r="R430" s="37"/>
      <c r="S430" s="37"/>
      <c r="T430" s="37"/>
      <c r="U430" s="37"/>
      <c r="V430" s="37"/>
      <c r="W430" s="37"/>
      <c r="X430" s="37"/>
      <c r="Y430" s="37"/>
      <c r="Z430" s="37"/>
      <c r="AA430" s="37"/>
      <c r="AB430" s="37"/>
      <c r="AC430" s="37"/>
      <c r="AD430" s="37"/>
      <c r="AE430" s="37"/>
      <c r="AF430" s="37"/>
      <c r="AG430" s="37"/>
      <c r="AH430" s="37"/>
      <c r="AI430" s="37"/>
      <c r="AJ430" s="37"/>
    </row>
    <row r="431" spans="1:36">
      <c r="A431" s="265">
        <v>44125</v>
      </c>
      <c r="B431" s="604" t="s">
        <v>157</v>
      </c>
      <c r="C431" s="521">
        <v>880001355</v>
      </c>
      <c r="D431" s="263" t="s">
        <v>4700</v>
      </c>
      <c r="E431" s="278" t="s">
        <v>152</v>
      </c>
      <c r="F431" s="278" t="s">
        <v>140</v>
      </c>
      <c r="G431" s="278" t="s">
        <v>142</v>
      </c>
      <c r="H431" s="37"/>
      <c r="I431" s="716">
        <v>44125</v>
      </c>
      <c r="J431" s="37"/>
      <c r="K431" s="37"/>
      <c r="L431" s="278" t="s">
        <v>148</v>
      </c>
      <c r="M431" s="37">
        <v>46.5</v>
      </c>
      <c r="N431" s="37"/>
      <c r="O431" s="278"/>
      <c r="P431" s="37"/>
      <c r="Q431" s="37"/>
      <c r="R431" s="37"/>
      <c r="S431" s="37"/>
      <c r="T431" s="37"/>
      <c r="U431" s="37"/>
      <c r="V431" s="37"/>
      <c r="W431" s="37"/>
      <c r="X431" s="37"/>
      <c r="Y431" s="37"/>
      <c r="Z431" s="37"/>
      <c r="AA431" s="37"/>
      <c r="AB431" s="37"/>
      <c r="AC431" s="37"/>
      <c r="AD431" s="37"/>
      <c r="AE431" s="37"/>
      <c r="AF431" s="37"/>
      <c r="AG431" s="37"/>
      <c r="AH431" s="37"/>
      <c r="AI431" s="37"/>
      <c r="AJ431" s="37"/>
    </row>
    <row r="432" spans="1:36">
      <c r="A432" s="265">
        <v>44126</v>
      </c>
      <c r="B432" s="604" t="s">
        <v>157</v>
      </c>
      <c r="C432" s="521">
        <v>880001355</v>
      </c>
      <c r="D432" s="534">
        <v>776275279</v>
      </c>
      <c r="E432" s="278" t="s">
        <v>152</v>
      </c>
      <c r="F432" s="278" t="s">
        <v>140</v>
      </c>
      <c r="G432" s="278" t="s">
        <v>142</v>
      </c>
      <c r="H432" s="37"/>
      <c r="I432" s="716">
        <v>44126</v>
      </c>
      <c r="J432" s="37"/>
      <c r="K432" s="37"/>
      <c r="L432" s="278" t="s">
        <v>142</v>
      </c>
      <c r="M432" s="37">
        <v>46.5</v>
      </c>
      <c r="N432" s="37"/>
      <c r="O432" s="278"/>
      <c r="P432" s="37"/>
      <c r="Q432" s="37"/>
      <c r="R432" s="37"/>
      <c r="S432" s="37"/>
      <c r="T432" s="37"/>
      <c r="U432" s="37"/>
      <c r="V432" s="37"/>
      <c r="W432" s="37"/>
      <c r="X432" s="37"/>
      <c r="Y432" s="37"/>
      <c r="Z432" s="37"/>
      <c r="AA432" s="37"/>
      <c r="AB432" s="37"/>
      <c r="AC432" s="37"/>
      <c r="AD432" s="37"/>
      <c r="AE432" s="37"/>
      <c r="AF432" s="37"/>
      <c r="AG432" s="37"/>
      <c r="AH432" s="37"/>
      <c r="AI432" s="37"/>
      <c r="AJ432" s="37"/>
    </row>
    <row r="433" spans="1:36">
      <c r="A433" s="265">
        <v>44130</v>
      </c>
      <c r="B433" s="604" t="s">
        <v>157</v>
      </c>
      <c r="C433" s="521">
        <v>880001355</v>
      </c>
      <c r="D433" s="263" t="s">
        <v>4700</v>
      </c>
      <c r="E433" s="278" t="s">
        <v>152</v>
      </c>
      <c r="F433" s="278" t="s">
        <v>140</v>
      </c>
      <c r="G433" s="278" t="s">
        <v>142</v>
      </c>
      <c r="H433" s="37"/>
      <c r="I433" s="716">
        <v>44130</v>
      </c>
      <c r="J433" s="37"/>
      <c r="K433" s="37"/>
      <c r="L433" s="278" t="s">
        <v>142</v>
      </c>
      <c r="M433" s="37">
        <v>46.5</v>
      </c>
      <c r="N433" s="37"/>
      <c r="O433" s="278"/>
      <c r="P433" s="37"/>
      <c r="Q433" s="37"/>
      <c r="R433" s="37"/>
      <c r="S433" s="37"/>
      <c r="T433" s="37"/>
      <c r="U433" s="37"/>
      <c r="V433" s="37"/>
      <c r="W433" s="37"/>
      <c r="X433" s="37"/>
      <c r="Y433" s="37"/>
      <c r="Z433" s="37"/>
      <c r="AA433" s="37"/>
      <c r="AB433" s="37"/>
      <c r="AC433" s="37"/>
      <c r="AD433" s="37"/>
      <c r="AE433" s="37"/>
      <c r="AF433" s="37"/>
      <c r="AG433" s="37"/>
      <c r="AH433" s="37"/>
      <c r="AI433" s="37"/>
      <c r="AJ433" s="37"/>
    </row>
    <row r="434" spans="1:36">
      <c r="A434" s="265">
        <v>44137</v>
      </c>
      <c r="B434" s="604" t="s">
        <v>157</v>
      </c>
      <c r="C434" s="521">
        <v>880001355</v>
      </c>
      <c r="D434" s="263" t="s">
        <v>4700</v>
      </c>
      <c r="E434" s="278" t="s">
        <v>152</v>
      </c>
      <c r="F434" s="278" t="s">
        <v>140</v>
      </c>
      <c r="G434" s="278" t="s">
        <v>142</v>
      </c>
      <c r="H434" s="265"/>
      <c r="I434" s="265">
        <v>44134</v>
      </c>
      <c r="J434" s="37"/>
      <c r="K434" s="37"/>
      <c r="L434" s="278" t="s">
        <v>142</v>
      </c>
      <c r="M434" s="37">
        <v>46.5</v>
      </c>
      <c r="N434" s="37"/>
      <c r="O434" s="278"/>
      <c r="P434" s="37"/>
      <c r="Q434" s="37"/>
      <c r="R434" s="37"/>
      <c r="S434" s="37"/>
      <c r="T434" s="37"/>
      <c r="U434" s="37"/>
      <c r="V434" s="37"/>
      <c r="W434" s="37"/>
      <c r="X434" s="37"/>
      <c r="Y434" s="37"/>
      <c r="Z434" s="37"/>
      <c r="AA434" s="37"/>
      <c r="AB434" s="37"/>
      <c r="AC434" s="37"/>
      <c r="AD434" s="37"/>
      <c r="AE434" s="37"/>
      <c r="AF434" s="37"/>
      <c r="AG434" s="37"/>
      <c r="AH434" s="37"/>
      <c r="AI434" s="37"/>
      <c r="AJ434" s="37"/>
    </row>
    <row r="435" spans="1:36">
      <c r="A435" s="84"/>
      <c r="B435" s="331" t="s">
        <v>146</v>
      </c>
      <c r="C435" s="331">
        <v>880118105</v>
      </c>
      <c r="D435" s="84"/>
      <c r="E435" s="84"/>
      <c r="F435" s="84"/>
      <c r="G435" s="84"/>
      <c r="H435" s="84"/>
      <c r="I435" s="84"/>
      <c r="J435" s="84"/>
      <c r="K435" s="84"/>
      <c r="L435" s="84"/>
      <c r="M435" s="331">
        <v>45</v>
      </c>
      <c r="N435" s="84"/>
      <c r="O435" s="84"/>
      <c r="P435" s="84"/>
      <c r="Q435" s="84"/>
      <c r="R435" s="84"/>
      <c r="S435" s="84"/>
      <c r="T435" s="84"/>
      <c r="U435" s="37"/>
      <c r="V435" s="37"/>
      <c r="W435" s="37"/>
      <c r="X435" s="37"/>
      <c r="Y435" s="37"/>
      <c r="Z435" s="37"/>
      <c r="AA435" s="37"/>
      <c r="AB435" s="37"/>
      <c r="AC435" s="37"/>
      <c r="AD435" s="37"/>
      <c r="AE435" s="37"/>
      <c r="AF435" s="37"/>
      <c r="AG435" s="37"/>
      <c r="AH435" s="37"/>
      <c r="AI435" s="37"/>
      <c r="AJ435" s="37"/>
    </row>
    <row r="436" spans="1:36">
      <c r="A436" s="265">
        <v>44131</v>
      </c>
      <c r="B436" s="604" t="s">
        <v>149</v>
      </c>
      <c r="C436" s="521">
        <v>880047778</v>
      </c>
      <c r="D436" s="263"/>
      <c r="E436" s="278" t="s">
        <v>139</v>
      </c>
      <c r="F436" s="278" t="s">
        <v>140</v>
      </c>
      <c r="G436" s="278" t="s">
        <v>172</v>
      </c>
      <c r="H436" s="265"/>
      <c r="I436" s="265">
        <v>44131</v>
      </c>
      <c r="J436" s="37"/>
      <c r="K436" s="37"/>
      <c r="L436" s="278" t="s">
        <v>172</v>
      </c>
      <c r="M436" s="37">
        <v>41.4</v>
      </c>
      <c r="N436" s="37"/>
      <c r="O436" s="278" t="s">
        <v>4591</v>
      </c>
      <c r="P436" s="37"/>
      <c r="Q436" s="37"/>
      <c r="R436" s="37"/>
      <c r="S436" s="37"/>
      <c r="T436" s="37"/>
      <c r="U436" s="37"/>
      <c r="V436" s="37"/>
      <c r="W436" s="37"/>
      <c r="X436" s="37"/>
      <c r="Y436" s="37"/>
      <c r="Z436" s="37"/>
      <c r="AA436" s="37"/>
      <c r="AB436" s="37"/>
      <c r="AC436" s="37"/>
      <c r="AD436" s="37"/>
      <c r="AE436" s="37"/>
      <c r="AF436" s="37"/>
      <c r="AG436" s="37"/>
      <c r="AH436" s="37"/>
      <c r="AI436" s="37"/>
      <c r="AJ436" s="37"/>
    </row>
    <row r="437" spans="1:36">
      <c r="A437" s="265">
        <v>44114</v>
      </c>
      <c r="B437" s="278" t="s">
        <v>156</v>
      </c>
      <c r="C437" s="37">
        <v>882178820</v>
      </c>
      <c r="D437" s="37"/>
      <c r="E437" s="278" t="s">
        <v>139</v>
      </c>
      <c r="F437" s="278" t="s">
        <v>140</v>
      </c>
      <c r="G437" s="37"/>
      <c r="H437" s="37"/>
      <c r="I437" s="265">
        <v>44114</v>
      </c>
      <c r="J437" s="37"/>
      <c r="K437" s="37"/>
      <c r="L437" s="37"/>
      <c r="M437" s="37">
        <v>40</v>
      </c>
      <c r="N437" s="37"/>
      <c r="O437" s="37"/>
      <c r="P437" s="37"/>
      <c r="Q437" s="37"/>
      <c r="R437" s="37"/>
      <c r="S437" s="37"/>
      <c r="T437" s="37"/>
      <c r="U437" s="37"/>
      <c r="V437" s="37"/>
      <c r="W437" s="37"/>
      <c r="X437" s="37"/>
      <c r="Y437" s="37"/>
      <c r="Z437" s="37"/>
      <c r="AA437" s="37"/>
      <c r="AB437" s="37"/>
      <c r="AC437" s="37"/>
      <c r="AD437" s="37"/>
      <c r="AE437" s="37"/>
      <c r="AF437" s="37"/>
      <c r="AG437" s="37"/>
      <c r="AH437" s="37"/>
      <c r="AI437" s="37"/>
      <c r="AJ437" s="37"/>
    </row>
    <row r="438" spans="1:36">
      <c r="A438" s="265">
        <v>44116</v>
      </c>
      <c r="B438" s="278" t="s">
        <v>146</v>
      </c>
      <c r="C438" s="37">
        <v>882245856</v>
      </c>
      <c r="D438" s="504" t="s">
        <v>2896</v>
      </c>
      <c r="E438" s="278" t="s">
        <v>139</v>
      </c>
      <c r="F438" s="278" t="s">
        <v>100</v>
      </c>
      <c r="G438" s="278"/>
      <c r="H438" s="37"/>
      <c r="I438" s="265">
        <v>44116</v>
      </c>
      <c r="J438" s="37"/>
      <c r="K438" s="37"/>
      <c r="L438" s="278" t="s">
        <v>200</v>
      </c>
      <c r="M438" s="37">
        <v>7999</v>
      </c>
      <c r="N438" s="37"/>
      <c r="O438" s="618"/>
      <c r="P438" s="37"/>
      <c r="Q438" s="37"/>
      <c r="R438" s="37"/>
      <c r="S438" s="37"/>
      <c r="T438" s="37"/>
      <c r="U438" s="37"/>
      <c r="V438" s="37"/>
      <c r="W438" s="37"/>
      <c r="X438" s="37"/>
      <c r="Y438" s="37"/>
      <c r="Z438" s="37"/>
      <c r="AA438" s="37"/>
      <c r="AB438" s="37"/>
      <c r="AC438" s="37"/>
      <c r="AD438" s="37"/>
      <c r="AE438" s="37"/>
      <c r="AF438" s="37"/>
      <c r="AG438" s="37"/>
      <c r="AH438" s="37"/>
      <c r="AI438" s="37"/>
      <c r="AJ438" s="37"/>
    </row>
    <row r="439" spans="1:36">
      <c r="A439" s="265">
        <v>44120</v>
      </c>
      <c r="B439" s="375" t="s">
        <v>138</v>
      </c>
      <c r="C439" s="331">
        <v>881235753</v>
      </c>
      <c r="D439" s="523"/>
      <c r="E439" s="278" t="s">
        <v>152</v>
      </c>
      <c r="F439" s="278" t="s">
        <v>140</v>
      </c>
      <c r="G439" s="278" t="s">
        <v>142</v>
      </c>
      <c r="H439" s="37"/>
      <c r="I439" s="716">
        <v>44120</v>
      </c>
      <c r="J439" s="37"/>
      <c r="K439" s="37"/>
      <c r="L439" s="278" t="s">
        <v>142</v>
      </c>
      <c r="M439" s="331">
        <v>36.5</v>
      </c>
      <c r="N439" s="37"/>
      <c r="O439" s="278" t="s">
        <v>4474</v>
      </c>
      <c r="P439" s="37"/>
      <c r="Q439" s="37"/>
      <c r="R439" s="37"/>
      <c r="S439" s="37"/>
      <c r="T439" s="37"/>
      <c r="U439" s="37"/>
      <c r="V439" s="37"/>
      <c r="W439" s="37"/>
      <c r="X439" s="37"/>
      <c r="Y439" s="37"/>
      <c r="Z439" s="37"/>
      <c r="AA439" s="37"/>
      <c r="AB439" s="37"/>
      <c r="AC439" s="37"/>
      <c r="AD439" s="37"/>
      <c r="AE439" s="37"/>
      <c r="AF439" s="37"/>
      <c r="AG439" s="37"/>
      <c r="AH439" s="37"/>
      <c r="AI439" s="37"/>
      <c r="AJ439" s="37"/>
    </row>
    <row r="440" spans="1:36">
      <c r="A440" s="265">
        <v>44131</v>
      </c>
      <c r="B440" s="604" t="s">
        <v>154</v>
      </c>
      <c r="C440" s="521">
        <v>881723838</v>
      </c>
      <c r="D440" s="263" t="s">
        <v>4701</v>
      </c>
      <c r="E440" s="278" t="s">
        <v>152</v>
      </c>
      <c r="F440" s="278" t="s">
        <v>140</v>
      </c>
      <c r="G440" s="278" t="s">
        <v>148</v>
      </c>
      <c r="H440" s="265"/>
      <c r="I440" s="265">
        <v>44131</v>
      </c>
      <c r="J440" s="37"/>
      <c r="K440" s="37"/>
      <c r="L440" s="278" t="s">
        <v>148</v>
      </c>
      <c r="M440" s="37">
        <v>36</v>
      </c>
      <c r="N440" s="37"/>
      <c r="O440" s="278"/>
      <c r="P440" s="37"/>
      <c r="Q440" s="37"/>
      <c r="R440" s="37"/>
      <c r="S440" s="37"/>
      <c r="T440" s="37"/>
      <c r="U440" s="37"/>
      <c r="V440" s="37"/>
      <c r="W440" s="37"/>
      <c r="X440" s="37"/>
      <c r="Y440" s="37"/>
      <c r="Z440" s="37"/>
      <c r="AA440" s="37"/>
      <c r="AB440" s="37"/>
      <c r="AC440" s="37"/>
      <c r="AD440" s="37"/>
      <c r="AE440" s="37"/>
      <c r="AF440" s="37"/>
      <c r="AG440" s="37"/>
      <c r="AH440" s="37"/>
      <c r="AI440" s="37"/>
      <c r="AJ440" s="37"/>
    </row>
    <row r="441" spans="1:36">
      <c r="A441" s="84"/>
      <c r="B441" s="331" t="s">
        <v>157</v>
      </c>
      <c r="C441" s="331">
        <v>881429150</v>
      </c>
      <c r="D441" s="84"/>
      <c r="E441" s="84"/>
      <c r="F441" s="84"/>
      <c r="G441" s="84"/>
      <c r="H441" s="84"/>
      <c r="I441" s="84"/>
      <c r="J441" s="84"/>
      <c r="K441" s="84"/>
      <c r="L441" s="84"/>
      <c r="M441" s="331">
        <v>35.51</v>
      </c>
      <c r="N441" s="84"/>
      <c r="O441" s="84"/>
      <c r="P441" s="84"/>
      <c r="Q441" s="84"/>
      <c r="R441" s="84"/>
      <c r="S441" s="84"/>
      <c r="T441" s="84"/>
      <c r="U441" s="37"/>
      <c r="V441" s="37"/>
      <c r="W441" s="37"/>
      <c r="X441" s="37"/>
      <c r="Y441" s="37"/>
      <c r="Z441" s="37"/>
      <c r="AA441" s="37"/>
      <c r="AB441" s="37"/>
      <c r="AC441" s="37"/>
      <c r="AD441" s="37"/>
      <c r="AE441" s="37"/>
      <c r="AF441" s="37"/>
      <c r="AG441" s="37"/>
      <c r="AH441" s="37"/>
      <c r="AI441" s="37"/>
      <c r="AJ441" s="37"/>
    </row>
    <row r="442" spans="1:36" ht="30">
      <c r="A442" s="265">
        <v>44120</v>
      </c>
      <c r="B442" s="604" t="s">
        <v>154</v>
      </c>
      <c r="C442" s="756" t="s">
        <v>4702</v>
      </c>
      <c r="D442" s="523" t="s">
        <v>4703</v>
      </c>
      <c r="E442" s="278" t="s">
        <v>152</v>
      </c>
      <c r="F442" s="509" t="s">
        <v>140</v>
      </c>
      <c r="G442" s="278"/>
      <c r="H442" s="37"/>
      <c r="I442" s="716">
        <v>44120</v>
      </c>
      <c r="J442" s="37"/>
      <c r="K442" s="37"/>
      <c r="L442" s="278" t="s">
        <v>142</v>
      </c>
      <c r="M442" s="37">
        <v>35.5</v>
      </c>
      <c r="N442" s="37"/>
      <c r="O442" s="278" t="s">
        <v>4474</v>
      </c>
      <c r="P442" s="37"/>
      <c r="Q442" s="37"/>
      <c r="R442" s="37"/>
      <c r="S442" s="37"/>
      <c r="T442" s="37"/>
      <c r="U442" s="37"/>
      <c r="V442" s="37"/>
      <c r="W442" s="37"/>
      <c r="X442" s="37"/>
      <c r="Y442" s="37"/>
      <c r="Z442" s="37"/>
      <c r="AA442" s="37"/>
      <c r="AB442" s="37"/>
      <c r="AC442" s="37"/>
      <c r="AD442" s="37"/>
      <c r="AE442" s="37"/>
      <c r="AF442" s="37"/>
      <c r="AG442" s="37"/>
      <c r="AH442" s="37"/>
      <c r="AI442" s="37"/>
      <c r="AJ442" s="37"/>
    </row>
    <row r="443" spans="1:36">
      <c r="A443" s="265"/>
      <c r="B443" s="331" t="s">
        <v>154</v>
      </c>
      <c r="C443" s="331">
        <v>881704129</v>
      </c>
      <c r="D443" s="263"/>
      <c r="E443" s="278"/>
      <c r="F443" s="278"/>
      <c r="G443" s="278"/>
      <c r="H443" s="265"/>
      <c r="I443" s="265"/>
      <c r="J443" s="37"/>
      <c r="K443" s="37"/>
      <c r="L443" s="278"/>
      <c r="M443" s="331">
        <v>35.5</v>
      </c>
      <c r="N443" s="37"/>
      <c r="O443" s="278"/>
      <c r="P443" s="37"/>
      <c r="Q443" s="37"/>
      <c r="R443" s="37"/>
      <c r="S443" s="37"/>
      <c r="T443" s="37"/>
      <c r="U443" s="37"/>
      <c r="V443" s="37"/>
      <c r="W443" s="37"/>
      <c r="X443" s="37"/>
      <c r="Y443" s="37"/>
      <c r="Z443" s="37"/>
      <c r="AA443" s="37"/>
      <c r="AB443" s="37"/>
      <c r="AC443" s="37"/>
      <c r="AD443" s="37"/>
      <c r="AE443" s="37"/>
      <c r="AF443" s="37"/>
      <c r="AG443" s="37"/>
      <c r="AH443" s="37"/>
      <c r="AI443" s="37"/>
      <c r="AJ443" s="37"/>
    </row>
    <row r="444" spans="1:36">
      <c r="A444" s="265">
        <v>44127</v>
      </c>
      <c r="B444" s="604" t="s">
        <v>178</v>
      </c>
      <c r="C444" s="521">
        <v>880194339</v>
      </c>
      <c r="D444" s="263"/>
      <c r="E444" s="278" t="s">
        <v>139</v>
      </c>
      <c r="F444" s="278" t="s">
        <v>140</v>
      </c>
      <c r="G444" s="278" t="s">
        <v>172</v>
      </c>
      <c r="H444" s="37"/>
      <c r="I444" s="265">
        <v>44127</v>
      </c>
      <c r="J444" s="37"/>
      <c r="K444" s="37"/>
      <c r="L444" s="278" t="s">
        <v>172</v>
      </c>
      <c r="M444" s="37">
        <v>34.5</v>
      </c>
      <c r="N444" s="37"/>
      <c r="O444" s="278" t="s">
        <v>4541</v>
      </c>
      <c r="P444" s="37"/>
      <c r="Q444" s="37"/>
      <c r="R444" s="37"/>
      <c r="S444" s="37"/>
      <c r="T444" s="37"/>
      <c r="U444" s="37"/>
      <c r="V444" s="37"/>
      <c r="W444" s="37"/>
      <c r="X444" s="37"/>
      <c r="Y444" s="37"/>
      <c r="Z444" s="37"/>
      <c r="AA444" s="37"/>
      <c r="AB444" s="37"/>
      <c r="AC444" s="37"/>
      <c r="AD444" s="37"/>
      <c r="AE444" s="37"/>
      <c r="AF444" s="37"/>
      <c r="AG444" s="37"/>
      <c r="AH444" s="37"/>
      <c r="AI444" s="37"/>
      <c r="AJ444" s="37"/>
    </row>
    <row r="445" spans="1:36">
      <c r="A445" s="265">
        <v>44114</v>
      </c>
      <c r="B445" s="278" t="s">
        <v>138</v>
      </c>
      <c r="C445" s="331">
        <v>882322320</v>
      </c>
      <c r="D445" s="37"/>
      <c r="E445" s="278" t="s">
        <v>139</v>
      </c>
      <c r="F445" s="278" t="s">
        <v>140</v>
      </c>
      <c r="G445" s="278" t="s">
        <v>294</v>
      </c>
      <c r="H445" s="37"/>
      <c r="I445" s="265">
        <v>44114</v>
      </c>
      <c r="J445" s="37"/>
      <c r="K445" s="37"/>
      <c r="L445" s="278" t="s">
        <v>190</v>
      </c>
      <c r="M445" s="37">
        <v>32</v>
      </c>
      <c r="N445" s="37"/>
      <c r="O445" s="278" t="s">
        <v>4704</v>
      </c>
      <c r="P445" s="37"/>
      <c r="Q445" s="37"/>
      <c r="R445" s="37"/>
      <c r="S445" s="37"/>
      <c r="T445" s="37"/>
      <c r="U445" s="37"/>
      <c r="V445" s="37"/>
      <c r="W445" s="37"/>
      <c r="X445" s="37"/>
      <c r="Y445" s="37"/>
      <c r="Z445" s="37"/>
      <c r="AA445" s="37"/>
      <c r="AB445" s="37"/>
      <c r="AC445" s="37"/>
      <c r="AD445" s="37"/>
      <c r="AE445" s="37"/>
      <c r="AF445" s="37"/>
      <c r="AG445" s="37"/>
      <c r="AH445" s="37"/>
      <c r="AI445" s="37"/>
      <c r="AJ445" s="37"/>
    </row>
    <row r="446" spans="1:36">
      <c r="A446" s="265">
        <v>44114</v>
      </c>
      <c r="B446" s="278" t="s">
        <v>138</v>
      </c>
      <c r="C446" s="331">
        <v>882322320</v>
      </c>
      <c r="D446" s="37"/>
      <c r="E446" s="278" t="s">
        <v>139</v>
      </c>
      <c r="F446" s="278" t="s">
        <v>140</v>
      </c>
      <c r="G446" s="278" t="s">
        <v>294</v>
      </c>
      <c r="H446" s="37"/>
      <c r="I446" s="265">
        <v>44124</v>
      </c>
      <c r="J446" s="37"/>
      <c r="K446" s="37"/>
      <c r="L446" s="278" t="s">
        <v>294</v>
      </c>
      <c r="M446" s="37">
        <v>32</v>
      </c>
      <c r="N446" s="37"/>
      <c r="O446" s="278" t="s">
        <v>4705</v>
      </c>
      <c r="P446" s="37"/>
      <c r="Q446" s="37"/>
      <c r="R446" s="37"/>
      <c r="S446" s="37"/>
      <c r="T446" s="37"/>
      <c r="U446" s="37"/>
      <c r="V446" s="37"/>
      <c r="W446" s="37"/>
      <c r="X446" s="37"/>
      <c r="Y446" s="37"/>
      <c r="Z446" s="37"/>
      <c r="AA446" s="37"/>
      <c r="AB446" s="37"/>
      <c r="AC446" s="37"/>
      <c r="AD446" s="37"/>
      <c r="AE446" s="37"/>
      <c r="AF446" s="37"/>
      <c r="AG446" s="37"/>
      <c r="AH446" s="37"/>
      <c r="AI446" s="37"/>
      <c r="AJ446" s="37"/>
    </row>
    <row r="447" spans="1:36">
      <c r="A447" s="265">
        <v>44114</v>
      </c>
      <c r="B447" s="278" t="s">
        <v>157</v>
      </c>
      <c r="C447" s="37">
        <v>882803895</v>
      </c>
      <c r="D447" s="504" t="s">
        <v>4682</v>
      </c>
      <c r="E447" s="278" t="s">
        <v>139</v>
      </c>
      <c r="F447" s="278" t="s">
        <v>140</v>
      </c>
      <c r="G447" s="278" t="s">
        <v>142</v>
      </c>
      <c r="H447" s="37"/>
      <c r="I447" s="265">
        <v>44114</v>
      </c>
      <c r="J447" s="37"/>
      <c r="K447" s="37"/>
      <c r="L447" s="278" t="s">
        <v>148</v>
      </c>
      <c r="M447" s="37">
        <v>31</v>
      </c>
      <c r="N447" s="37"/>
      <c r="O447" s="37"/>
      <c r="P447" s="37"/>
      <c r="Q447" s="37"/>
      <c r="R447" s="37"/>
      <c r="S447" s="37"/>
      <c r="T447" s="37"/>
      <c r="U447" s="37"/>
      <c r="V447" s="37"/>
      <c r="W447" s="37"/>
      <c r="X447" s="37"/>
      <c r="Y447" s="37"/>
      <c r="Z447" s="37"/>
      <c r="AA447" s="37"/>
      <c r="AB447" s="37"/>
      <c r="AC447" s="37"/>
      <c r="AD447" s="37"/>
      <c r="AE447" s="37"/>
      <c r="AF447" s="37"/>
      <c r="AG447" s="37"/>
      <c r="AH447" s="37"/>
      <c r="AI447" s="37"/>
      <c r="AJ447" s="37"/>
    </row>
    <row r="448" spans="1:36">
      <c r="A448" s="265">
        <v>44134</v>
      </c>
      <c r="B448" s="604" t="s">
        <v>157</v>
      </c>
      <c r="C448" s="521">
        <v>880674703</v>
      </c>
      <c r="D448" s="263" t="s">
        <v>4706</v>
      </c>
      <c r="E448" s="278" t="s">
        <v>139</v>
      </c>
      <c r="F448" s="278" t="s">
        <v>140</v>
      </c>
      <c r="G448" s="278" t="s">
        <v>190</v>
      </c>
      <c r="H448" s="265"/>
      <c r="I448" s="265">
        <v>44134</v>
      </c>
      <c r="J448" s="37"/>
      <c r="K448" s="37"/>
      <c r="L448" s="278" t="s">
        <v>190</v>
      </c>
      <c r="M448" s="37">
        <v>29.7</v>
      </c>
      <c r="N448" s="37"/>
      <c r="O448" s="278"/>
      <c r="P448" s="37"/>
      <c r="Q448" s="37"/>
      <c r="R448" s="37"/>
      <c r="S448" s="37"/>
      <c r="T448" s="37"/>
      <c r="U448" s="37"/>
      <c r="V448" s="37"/>
      <c r="W448" s="37"/>
      <c r="X448" s="37"/>
      <c r="Y448" s="37"/>
      <c r="Z448" s="37"/>
      <c r="AA448" s="37"/>
      <c r="AB448" s="37"/>
      <c r="AC448" s="37"/>
      <c r="AD448" s="37"/>
      <c r="AE448" s="37"/>
      <c r="AF448" s="37"/>
      <c r="AG448" s="37"/>
      <c r="AH448" s="37"/>
      <c r="AI448" s="37"/>
      <c r="AJ448" s="37"/>
    </row>
    <row r="449" spans="1:36">
      <c r="A449" s="265">
        <v>44120</v>
      </c>
      <c r="B449" s="604" t="s">
        <v>156</v>
      </c>
      <c r="C449" s="331">
        <v>880906909</v>
      </c>
      <c r="D449" s="523"/>
      <c r="E449" s="278" t="s">
        <v>152</v>
      </c>
      <c r="F449" s="278" t="s">
        <v>140</v>
      </c>
      <c r="G449" s="278"/>
      <c r="H449" s="37"/>
      <c r="I449" s="265">
        <v>44120</v>
      </c>
      <c r="J449" s="37"/>
      <c r="K449" s="37"/>
      <c r="L449" s="278" t="s">
        <v>142</v>
      </c>
      <c r="M449" s="37">
        <v>26.67</v>
      </c>
      <c r="N449" s="37"/>
      <c r="O449" s="278"/>
      <c r="P449" s="37"/>
      <c r="Q449" s="37"/>
      <c r="R449" s="37"/>
      <c r="S449" s="37"/>
      <c r="T449" s="37"/>
      <c r="U449" s="37"/>
      <c r="V449" s="37"/>
      <c r="W449" s="37"/>
      <c r="X449" s="37"/>
      <c r="Y449" s="37"/>
      <c r="Z449" s="37"/>
      <c r="AA449" s="37"/>
      <c r="AB449" s="37"/>
      <c r="AC449" s="37"/>
      <c r="AD449" s="37"/>
      <c r="AE449" s="37"/>
      <c r="AF449" s="37"/>
      <c r="AG449" s="37"/>
      <c r="AH449" s="37"/>
      <c r="AI449" s="37"/>
      <c r="AJ449" s="37"/>
    </row>
    <row r="450" spans="1:36">
      <c r="A450" s="265">
        <v>44113</v>
      </c>
      <c r="B450" s="278" t="s">
        <v>227</v>
      </c>
      <c r="C450" s="37">
        <v>881560281</v>
      </c>
      <c r="D450" s="37">
        <v>743869423</v>
      </c>
      <c r="E450" s="278" t="s">
        <v>139</v>
      </c>
      <c r="F450" s="278" t="s">
        <v>150</v>
      </c>
      <c r="G450" s="278" t="s">
        <v>2263</v>
      </c>
      <c r="H450" s="265">
        <v>44097</v>
      </c>
      <c r="I450" s="265">
        <v>44113</v>
      </c>
      <c r="J450" s="37"/>
      <c r="K450" s="37"/>
      <c r="L450" s="278" t="s">
        <v>2263</v>
      </c>
      <c r="M450" s="37">
        <v>25</v>
      </c>
      <c r="N450" s="37"/>
      <c r="O450" s="278" t="s">
        <v>4707</v>
      </c>
      <c r="P450" s="37"/>
      <c r="Q450" s="265">
        <v>44113</v>
      </c>
      <c r="R450" s="37">
        <v>3184</v>
      </c>
      <c r="S450" s="37"/>
      <c r="T450" s="37"/>
      <c r="U450" s="37"/>
      <c r="V450" s="37"/>
      <c r="W450" s="37"/>
      <c r="X450" s="37"/>
      <c r="Y450" s="37"/>
      <c r="Z450" s="37"/>
      <c r="AA450" s="37"/>
      <c r="AB450" s="37"/>
      <c r="AC450" s="37"/>
      <c r="AD450" s="37"/>
      <c r="AE450" s="37"/>
      <c r="AF450" s="37"/>
      <c r="AG450" s="37"/>
      <c r="AH450" s="37"/>
      <c r="AI450" s="37"/>
      <c r="AJ450" s="37"/>
    </row>
    <row r="451" spans="1:36">
      <c r="A451" s="265">
        <v>44127</v>
      </c>
      <c r="B451" s="278" t="s">
        <v>146</v>
      </c>
      <c r="C451" s="37">
        <v>882245856</v>
      </c>
      <c r="D451" s="504" t="s">
        <v>2896</v>
      </c>
      <c r="E451" s="278" t="s">
        <v>139</v>
      </c>
      <c r="F451" s="278" t="s">
        <v>100</v>
      </c>
      <c r="G451" s="278"/>
      <c r="H451" s="37"/>
      <c r="I451" s="716">
        <v>44127</v>
      </c>
      <c r="J451" s="265"/>
      <c r="K451" s="37"/>
      <c r="L451" s="278" t="s">
        <v>176</v>
      </c>
      <c r="M451" s="37">
        <v>1444.15</v>
      </c>
      <c r="N451" s="37"/>
      <c r="O451" s="618" t="s">
        <v>4487</v>
      </c>
      <c r="P451" s="37"/>
      <c r="Q451" s="265">
        <v>44131</v>
      </c>
      <c r="R451" s="37">
        <v>137</v>
      </c>
      <c r="S451" s="37"/>
      <c r="T451" s="37"/>
      <c r="U451" s="37"/>
      <c r="V451" s="37"/>
      <c r="W451" s="37"/>
      <c r="X451" s="37"/>
      <c r="Y451" s="37"/>
      <c r="Z451" s="37"/>
      <c r="AA451" s="37"/>
      <c r="AB451" s="37"/>
      <c r="AC451" s="37"/>
      <c r="AD451" s="37"/>
      <c r="AE451" s="37"/>
      <c r="AF451" s="37"/>
      <c r="AG451" s="37"/>
      <c r="AH451" s="37"/>
      <c r="AI451" s="37"/>
      <c r="AJ451" s="37"/>
    </row>
    <row r="452" spans="1:36">
      <c r="A452" s="84"/>
      <c r="B452" s="331" t="s">
        <v>178</v>
      </c>
      <c r="C452" s="331">
        <v>882500179</v>
      </c>
      <c r="D452" s="84"/>
      <c r="E452" s="84"/>
      <c r="F452" s="84"/>
      <c r="G452" s="84"/>
      <c r="H452" s="84"/>
      <c r="I452" s="84"/>
      <c r="J452" s="84"/>
      <c r="K452" s="84"/>
      <c r="L452" s="84"/>
      <c r="M452" s="331">
        <v>25</v>
      </c>
      <c r="N452" s="84"/>
      <c r="O452" s="84"/>
      <c r="P452" s="84"/>
      <c r="Q452" s="84"/>
      <c r="R452" s="84"/>
      <c r="S452" s="84"/>
      <c r="T452" s="84"/>
      <c r="U452" s="37"/>
      <c r="V452" s="37"/>
      <c r="W452" s="37"/>
      <c r="X452" s="37"/>
      <c r="Y452" s="37"/>
      <c r="Z452" s="37"/>
      <c r="AA452" s="37"/>
      <c r="AB452" s="37"/>
      <c r="AC452" s="37"/>
      <c r="AD452" s="37"/>
      <c r="AE452" s="37"/>
      <c r="AF452" s="37"/>
      <c r="AG452" s="37"/>
      <c r="AH452" s="37"/>
      <c r="AI452" s="37"/>
      <c r="AJ452" s="37"/>
    </row>
    <row r="453" spans="1:36">
      <c r="A453" s="84"/>
      <c r="B453" s="331" t="s">
        <v>194</v>
      </c>
      <c r="C453" s="331">
        <v>882777899</v>
      </c>
      <c r="D453" s="84"/>
      <c r="E453" s="84"/>
      <c r="F453" s="84"/>
      <c r="G453" s="84"/>
      <c r="H453" s="84"/>
      <c r="I453" s="84"/>
      <c r="J453" s="84"/>
      <c r="K453" s="84"/>
      <c r="L453" s="84"/>
      <c r="M453" s="331">
        <v>25</v>
      </c>
      <c r="N453" s="84"/>
      <c r="O453" s="84"/>
      <c r="P453" s="84"/>
      <c r="Q453" s="84"/>
      <c r="R453" s="84"/>
      <c r="S453" s="84"/>
      <c r="T453" s="84"/>
      <c r="U453" s="37"/>
      <c r="V453" s="37"/>
      <c r="W453" s="37"/>
      <c r="X453" s="37"/>
      <c r="Y453" s="37"/>
      <c r="Z453" s="37"/>
      <c r="AA453" s="37"/>
      <c r="AB453" s="37"/>
      <c r="AC453" s="37"/>
      <c r="AD453" s="37"/>
      <c r="AE453" s="37"/>
      <c r="AF453" s="37"/>
      <c r="AG453" s="37"/>
      <c r="AH453" s="37"/>
      <c r="AI453" s="37"/>
      <c r="AJ453" s="37"/>
    </row>
    <row r="454" spans="1:36">
      <c r="A454" s="265">
        <v>44113</v>
      </c>
      <c r="B454" s="278" t="s">
        <v>149</v>
      </c>
      <c r="C454" s="37">
        <v>880148392</v>
      </c>
      <c r="D454" s="504">
        <v>357786844</v>
      </c>
      <c r="E454" s="278" t="s">
        <v>139</v>
      </c>
      <c r="F454" s="278" t="s">
        <v>140</v>
      </c>
      <c r="G454" s="278" t="s">
        <v>142</v>
      </c>
      <c r="H454" s="37"/>
      <c r="I454" s="265">
        <v>44113</v>
      </c>
      <c r="J454" s="37"/>
      <c r="K454" s="37"/>
      <c r="L454" s="278" t="s">
        <v>142</v>
      </c>
      <c r="M454" s="37">
        <v>24</v>
      </c>
      <c r="N454" s="37"/>
      <c r="O454" s="278" t="s">
        <v>4455</v>
      </c>
      <c r="P454" s="37"/>
      <c r="Q454" s="37"/>
      <c r="R454" s="37"/>
      <c r="S454" s="37"/>
      <c r="T454" s="37"/>
      <c r="U454" s="37"/>
      <c r="V454" s="37"/>
      <c r="W454" s="37"/>
      <c r="X454" s="37"/>
      <c r="Y454" s="37"/>
      <c r="Z454" s="37"/>
      <c r="AA454" s="37"/>
      <c r="AB454" s="37"/>
      <c r="AC454" s="37"/>
      <c r="AD454" s="37"/>
      <c r="AE454" s="37"/>
      <c r="AF454" s="37"/>
      <c r="AG454" s="37"/>
      <c r="AH454" s="37"/>
      <c r="AI454" s="37"/>
      <c r="AJ454" s="37"/>
    </row>
    <row r="455" spans="1:36">
      <c r="A455" s="265">
        <v>44116</v>
      </c>
      <c r="B455" s="278" t="s">
        <v>156</v>
      </c>
      <c r="C455" s="37">
        <v>880018227</v>
      </c>
      <c r="D455" s="37"/>
      <c r="E455" s="278" t="s">
        <v>139</v>
      </c>
      <c r="F455" s="278" t="s">
        <v>140</v>
      </c>
      <c r="G455" s="37"/>
      <c r="H455" s="37"/>
      <c r="I455" s="265">
        <v>44116</v>
      </c>
      <c r="J455" s="37"/>
      <c r="K455" s="37"/>
      <c r="L455" s="37"/>
      <c r="M455" s="37">
        <v>24</v>
      </c>
      <c r="N455" s="37"/>
      <c r="O455" s="37"/>
      <c r="P455" s="37"/>
      <c r="Q455" s="37"/>
      <c r="R455" s="37"/>
      <c r="S455" s="37"/>
      <c r="T455" s="37"/>
      <c r="U455" s="37"/>
      <c r="V455" s="37"/>
      <c r="W455" s="37"/>
      <c r="X455" s="37"/>
      <c r="Y455" s="37"/>
      <c r="Z455" s="37"/>
      <c r="AA455" s="37"/>
      <c r="AB455" s="37"/>
      <c r="AC455" s="37"/>
      <c r="AD455" s="37"/>
      <c r="AE455" s="37"/>
      <c r="AF455" s="37"/>
      <c r="AG455" s="37"/>
      <c r="AH455" s="37"/>
      <c r="AI455" s="37"/>
      <c r="AJ455" s="37"/>
    </row>
    <row r="456" spans="1:36">
      <c r="A456" s="265">
        <v>44130</v>
      </c>
      <c r="B456" s="604" t="s">
        <v>227</v>
      </c>
      <c r="C456" s="521">
        <v>880023391</v>
      </c>
      <c r="D456" s="510" t="s">
        <v>4708</v>
      </c>
      <c r="E456" s="278" t="s">
        <v>152</v>
      </c>
      <c r="F456" s="278" t="s">
        <v>140</v>
      </c>
      <c r="G456" s="278" t="s">
        <v>499</v>
      </c>
      <c r="H456" s="265">
        <v>44116</v>
      </c>
      <c r="I456" s="716">
        <v>44130</v>
      </c>
      <c r="J456" s="37"/>
      <c r="K456" s="37"/>
      <c r="L456" s="278"/>
      <c r="M456" s="37">
        <v>24</v>
      </c>
      <c r="N456" s="37"/>
      <c r="O456" s="278" t="s">
        <v>4457</v>
      </c>
      <c r="P456" s="37"/>
      <c r="Q456" s="37"/>
      <c r="R456" s="37"/>
      <c r="S456" s="37"/>
      <c r="T456" s="37"/>
      <c r="U456" s="37"/>
      <c r="V456" s="37"/>
      <c r="W456" s="37"/>
      <c r="X456" s="37"/>
      <c r="Y456" s="37"/>
      <c r="Z456" s="37"/>
      <c r="AA456" s="37"/>
      <c r="AB456" s="37"/>
      <c r="AC456" s="37"/>
      <c r="AD456" s="37"/>
      <c r="AE456" s="37"/>
      <c r="AF456" s="37"/>
      <c r="AG456" s="37"/>
      <c r="AH456" s="37"/>
      <c r="AI456" s="37"/>
      <c r="AJ456" s="37"/>
    </row>
    <row r="457" spans="1:36">
      <c r="A457" s="265"/>
      <c r="B457" s="331" t="s">
        <v>138</v>
      </c>
      <c r="C457" s="331">
        <v>880003446</v>
      </c>
      <c r="D457" s="263"/>
      <c r="E457" s="278"/>
      <c r="F457" s="278"/>
      <c r="G457" s="278"/>
      <c r="H457" s="265"/>
      <c r="I457" s="265"/>
      <c r="J457" s="37"/>
      <c r="K457" s="37"/>
      <c r="L457" s="278"/>
      <c r="M457" s="331">
        <v>20.010000000000002</v>
      </c>
      <c r="N457" s="37"/>
      <c r="O457" s="278"/>
      <c r="P457" s="37"/>
      <c r="Q457" s="37"/>
      <c r="R457" s="37"/>
      <c r="S457" s="37"/>
      <c r="T457" s="37"/>
      <c r="U457" s="37"/>
      <c r="V457" s="37"/>
      <c r="W457" s="37"/>
      <c r="X457" s="37"/>
      <c r="Y457" s="37"/>
      <c r="Z457" s="37"/>
      <c r="AA457" s="37"/>
      <c r="AB457" s="37"/>
      <c r="AC457" s="37"/>
      <c r="AD457" s="37"/>
      <c r="AE457" s="37"/>
      <c r="AF457" s="37"/>
      <c r="AG457" s="37"/>
      <c r="AH457" s="37"/>
      <c r="AI457" s="37"/>
      <c r="AJ457" s="37"/>
    </row>
    <row r="458" spans="1:36">
      <c r="A458" s="265">
        <v>44120</v>
      </c>
      <c r="B458" s="604" t="s">
        <v>146</v>
      </c>
      <c r="C458" s="331">
        <v>881790970</v>
      </c>
      <c r="D458" s="263" t="s">
        <v>3008</v>
      </c>
      <c r="E458" s="278" t="s">
        <v>139</v>
      </c>
      <c r="F458" s="278" t="s">
        <v>140</v>
      </c>
      <c r="G458" s="278"/>
      <c r="H458" s="37"/>
      <c r="I458" s="265">
        <v>44120</v>
      </c>
      <c r="J458" s="37"/>
      <c r="K458" s="37"/>
      <c r="L458" s="278" t="s">
        <v>4709</v>
      </c>
      <c r="M458" s="37">
        <v>1354</v>
      </c>
      <c r="N458" s="37"/>
      <c r="O458" s="278"/>
      <c r="P458" s="37"/>
      <c r="Q458" s="37"/>
      <c r="R458" s="37"/>
      <c r="S458" s="37"/>
      <c r="T458" s="37"/>
      <c r="U458" s="37"/>
      <c r="V458" s="37"/>
      <c r="W458" s="37"/>
      <c r="X458" s="37"/>
      <c r="Y458" s="37"/>
      <c r="Z458" s="37"/>
      <c r="AA458" s="37"/>
      <c r="AB458" s="37"/>
      <c r="AC458" s="37"/>
      <c r="AD458" s="37"/>
      <c r="AE458" s="37"/>
      <c r="AF458" s="37"/>
      <c r="AG458" s="37"/>
      <c r="AH458" s="37"/>
      <c r="AI458" s="37"/>
      <c r="AJ458" s="37"/>
    </row>
    <row r="459" spans="1:36">
      <c r="A459" s="265">
        <v>44123</v>
      </c>
      <c r="B459" s="604" t="s">
        <v>156</v>
      </c>
      <c r="C459" s="521">
        <v>880489928</v>
      </c>
      <c r="D459" s="523"/>
      <c r="E459" s="278" t="s">
        <v>152</v>
      </c>
      <c r="F459" s="278" t="s">
        <v>140</v>
      </c>
      <c r="G459" s="278" t="s">
        <v>200</v>
      </c>
      <c r="H459" s="37"/>
      <c r="I459" s="716">
        <v>44123</v>
      </c>
      <c r="J459" s="265">
        <v>44124</v>
      </c>
      <c r="K459" s="37"/>
      <c r="L459" s="278" t="s">
        <v>200</v>
      </c>
      <c r="M459" s="37">
        <v>115</v>
      </c>
      <c r="N459" s="37"/>
      <c r="O459" s="278" t="s">
        <v>4535</v>
      </c>
      <c r="P459" s="37"/>
      <c r="Q459" s="37"/>
      <c r="R459" s="37"/>
      <c r="S459" s="37"/>
      <c r="T459" s="37"/>
      <c r="U459" s="37"/>
      <c r="V459" s="37"/>
      <c r="W459" s="37"/>
      <c r="X459" s="37"/>
      <c r="Y459" s="37"/>
      <c r="Z459" s="37"/>
      <c r="AA459" s="37"/>
      <c r="AB459" s="37"/>
      <c r="AC459" s="37"/>
      <c r="AD459" s="37"/>
      <c r="AE459" s="37"/>
      <c r="AF459" s="37"/>
      <c r="AG459" s="37"/>
      <c r="AH459" s="37"/>
      <c r="AI459" s="37"/>
      <c r="AJ459" s="37"/>
    </row>
    <row r="460" spans="1:36">
      <c r="A460" s="265">
        <v>44123</v>
      </c>
      <c r="B460" s="375" t="s">
        <v>178</v>
      </c>
      <c r="C460" s="521">
        <v>880041401</v>
      </c>
      <c r="D460" s="523"/>
      <c r="E460" s="278" t="s">
        <v>152</v>
      </c>
      <c r="F460" s="278" t="s">
        <v>140</v>
      </c>
      <c r="G460" s="278" t="s">
        <v>190</v>
      </c>
      <c r="H460" s="37"/>
      <c r="I460" s="716">
        <v>44123</v>
      </c>
      <c r="J460" s="37"/>
      <c r="K460" s="37"/>
      <c r="L460" s="278" t="s">
        <v>232</v>
      </c>
      <c r="M460" s="37">
        <v>19</v>
      </c>
      <c r="N460" s="37"/>
      <c r="O460" s="278" t="s">
        <v>4680</v>
      </c>
      <c r="P460" s="37"/>
      <c r="Q460" s="37"/>
      <c r="R460" s="37"/>
      <c r="S460" s="37"/>
      <c r="T460" s="37"/>
      <c r="U460" s="37"/>
      <c r="V460" s="37"/>
      <c r="W460" s="37"/>
      <c r="X460" s="37"/>
      <c r="Y460" s="37"/>
      <c r="Z460" s="37"/>
      <c r="AA460" s="37"/>
      <c r="AB460" s="37"/>
      <c r="AC460" s="37"/>
      <c r="AD460" s="37"/>
      <c r="AE460" s="37"/>
      <c r="AF460" s="37"/>
      <c r="AG460" s="37"/>
      <c r="AH460" s="37"/>
      <c r="AI460" s="37"/>
      <c r="AJ460" s="37"/>
    </row>
    <row r="461" spans="1:36">
      <c r="A461" s="265">
        <v>44114</v>
      </c>
      <c r="B461" s="278" t="s">
        <v>2235</v>
      </c>
      <c r="C461" s="37">
        <v>882662784</v>
      </c>
      <c r="D461" s="37" t="s">
        <v>4710</v>
      </c>
      <c r="E461" s="278" t="s">
        <v>139</v>
      </c>
      <c r="F461" s="278" t="s">
        <v>100</v>
      </c>
      <c r="G461" s="278"/>
      <c r="H461" s="37"/>
      <c r="I461" s="265">
        <v>44114</v>
      </c>
      <c r="J461" s="37"/>
      <c r="K461" s="37"/>
      <c r="L461" s="278" t="s">
        <v>148</v>
      </c>
      <c r="M461" s="37">
        <v>19</v>
      </c>
      <c r="N461" s="37"/>
      <c r="O461" s="278" t="s">
        <v>4496</v>
      </c>
      <c r="P461" s="37"/>
      <c r="Q461" s="37"/>
      <c r="R461" s="37"/>
      <c r="S461" s="37"/>
      <c r="T461" s="37"/>
      <c r="U461" s="37"/>
      <c r="V461" s="37"/>
      <c r="W461" s="37"/>
      <c r="X461" s="37"/>
      <c r="Y461" s="37"/>
      <c r="Z461" s="37"/>
      <c r="AA461" s="37"/>
      <c r="AB461" s="37"/>
      <c r="AC461" s="37"/>
      <c r="AD461" s="37"/>
      <c r="AE461" s="37"/>
      <c r="AF461" s="37"/>
      <c r="AG461" s="37"/>
      <c r="AH461" s="37"/>
      <c r="AI461" s="37"/>
      <c r="AJ461" s="37"/>
    </row>
    <row r="462" spans="1:36">
      <c r="A462" s="265">
        <v>44117</v>
      </c>
      <c r="B462" s="278" t="s">
        <v>157</v>
      </c>
      <c r="C462" s="37">
        <v>881031456</v>
      </c>
      <c r="D462" s="504" t="s">
        <v>4642</v>
      </c>
      <c r="E462" s="278" t="s">
        <v>139</v>
      </c>
      <c r="F462" s="278" t="s">
        <v>140</v>
      </c>
      <c r="G462" s="278" t="s">
        <v>148</v>
      </c>
      <c r="H462" s="37"/>
      <c r="I462" s="265">
        <v>44117</v>
      </c>
      <c r="J462" s="37"/>
      <c r="K462" s="37"/>
      <c r="L462" s="278" t="s">
        <v>148</v>
      </c>
      <c r="M462" s="37">
        <v>19</v>
      </c>
      <c r="N462" s="37"/>
      <c r="O462" s="37"/>
      <c r="P462" s="37"/>
      <c r="Q462" s="37"/>
      <c r="R462" s="37"/>
      <c r="S462" s="37"/>
      <c r="T462" s="37"/>
      <c r="U462" s="37"/>
      <c r="V462" s="37"/>
      <c r="W462" s="37"/>
      <c r="X462" s="37"/>
      <c r="Y462" s="37"/>
      <c r="Z462" s="37"/>
      <c r="AA462" s="37"/>
      <c r="AB462" s="37"/>
      <c r="AC462" s="37"/>
      <c r="AD462" s="37"/>
      <c r="AE462" s="37"/>
      <c r="AF462" s="37"/>
      <c r="AG462" s="37"/>
      <c r="AH462" s="37"/>
      <c r="AI462" s="37"/>
      <c r="AJ462" s="37"/>
    </row>
    <row r="463" spans="1:36">
      <c r="A463" s="265">
        <v>44126</v>
      </c>
      <c r="B463" s="604" t="s">
        <v>194</v>
      </c>
      <c r="C463" s="521">
        <v>881878418</v>
      </c>
      <c r="D463" s="263" t="s">
        <v>4711</v>
      </c>
      <c r="E463" s="278" t="s">
        <v>139</v>
      </c>
      <c r="F463" s="278" t="s">
        <v>140</v>
      </c>
      <c r="G463" s="278" t="s">
        <v>148</v>
      </c>
      <c r="H463" s="37"/>
      <c r="I463" s="716">
        <v>44126</v>
      </c>
      <c r="J463" s="37"/>
      <c r="K463" s="37"/>
      <c r="L463" s="278" t="s">
        <v>148</v>
      </c>
      <c r="M463" s="37">
        <v>19</v>
      </c>
      <c r="N463" s="37"/>
      <c r="O463" s="278" t="s">
        <v>4460</v>
      </c>
      <c r="P463" s="37"/>
      <c r="Q463" s="37"/>
      <c r="R463" s="37"/>
      <c r="S463" s="37"/>
      <c r="T463" s="37"/>
      <c r="U463" s="37"/>
      <c r="V463" s="37"/>
      <c r="W463" s="37"/>
      <c r="X463" s="37"/>
      <c r="Y463" s="37"/>
      <c r="Z463" s="37"/>
      <c r="AA463" s="37"/>
      <c r="AB463" s="37"/>
      <c r="AC463" s="37"/>
      <c r="AD463" s="37"/>
      <c r="AE463" s="37"/>
      <c r="AF463" s="37"/>
      <c r="AG463" s="37"/>
      <c r="AH463" s="37"/>
      <c r="AI463" s="37"/>
      <c r="AJ463" s="37"/>
    </row>
    <row r="464" spans="1:36">
      <c r="A464" s="265">
        <v>44130</v>
      </c>
      <c r="B464" s="604" t="s">
        <v>149</v>
      </c>
      <c r="C464" s="521">
        <v>882189292</v>
      </c>
      <c r="D464" s="263"/>
      <c r="E464" s="278" t="s">
        <v>152</v>
      </c>
      <c r="F464" s="278" t="s">
        <v>140</v>
      </c>
      <c r="G464" s="278" t="s">
        <v>148</v>
      </c>
      <c r="H464" s="37"/>
      <c r="I464" s="716">
        <v>44130</v>
      </c>
      <c r="J464" s="37"/>
      <c r="K464" s="37"/>
      <c r="L464" s="278" t="s">
        <v>148</v>
      </c>
      <c r="M464" s="37">
        <v>19</v>
      </c>
      <c r="N464" s="37"/>
      <c r="O464" s="278" t="s">
        <v>4570</v>
      </c>
      <c r="P464" s="37"/>
      <c r="Q464" s="37"/>
      <c r="R464" s="37"/>
      <c r="S464" s="37"/>
      <c r="T464" s="37"/>
      <c r="U464" s="37"/>
      <c r="V464" s="37"/>
      <c r="W464" s="37"/>
      <c r="X464" s="37"/>
      <c r="Y464" s="37"/>
      <c r="Z464" s="37"/>
      <c r="AA464" s="37"/>
      <c r="AB464" s="37"/>
      <c r="AC464" s="37"/>
      <c r="AD464" s="37"/>
      <c r="AE464" s="37"/>
      <c r="AF464" s="37"/>
      <c r="AG464" s="37"/>
      <c r="AH464" s="37"/>
      <c r="AI464" s="37"/>
      <c r="AJ464" s="37"/>
    </row>
    <row r="465" spans="1:36">
      <c r="A465" s="265">
        <v>44132</v>
      </c>
      <c r="B465" s="604" t="s">
        <v>156</v>
      </c>
      <c r="C465" s="521">
        <v>881877344</v>
      </c>
      <c r="D465" s="263"/>
      <c r="E465" s="278" t="s">
        <v>139</v>
      </c>
      <c r="F465" s="278" t="s">
        <v>140</v>
      </c>
      <c r="G465" s="278"/>
      <c r="H465" s="265"/>
      <c r="I465" s="265">
        <v>44132</v>
      </c>
      <c r="J465" s="37"/>
      <c r="K465" s="37"/>
      <c r="L465" s="278"/>
      <c r="M465" s="37">
        <v>19</v>
      </c>
      <c r="N465" s="37"/>
      <c r="O465" s="278"/>
      <c r="P465" s="37"/>
      <c r="Q465" s="37"/>
      <c r="R465" s="37"/>
      <c r="S465" s="37"/>
      <c r="T465" s="37"/>
      <c r="U465" s="37"/>
      <c r="V465" s="37"/>
      <c r="W465" s="37"/>
      <c r="X465" s="37"/>
      <c r="Y465" s="37"/>
      <c r="Z465" s="37"/>
      <c r="AA465" s="37"/>
      <c r="AB465" s="37"/>
      <c r="AC465" s="37"/>
      <c r="AD465" s="37"/>
      <c r="AE465" s="37"/>
      <c r="AF465" s="37"/>
      <c r="AG465" s="37"/>
      <c r="AH465" s="37"/>
      <c r="AI465" s="37"/>
      <c r="AJ465" s="37"/>
    </row>
    <row r="466" spans="1:36">
      <c r="A466" s="265">
        <v>44133</v>
      </c>
      <c r="B466" s="604" t="s">
        <v>138</v>
      </c>
      <c r="C466" s="521">
        <v>880083441</v>
      </c>
      <c r="D466" s="263"/>
      <c r="E466" s="278" t="s">
        <v>139</v>
      </c>
      <c r="F466" s="278" t="s">
        <v>140</v>
      </c>
      <c r="G466" s="278" t="s">
        <v>142</v>
      </c>
      <c r="H466" s="265"/>
      <c r="I466" s="265">
        <v>44133</v>
      </c>
      <c r="J466" s="37"/>
      <c r="K466" s="37"/>
      <c r="L466" s="278" t="s">
        <v>294</v>
      </c>
      <c r="M466" s="37">
        <v>19</v>
      </c>
      <c r="N466" s="37"/>
      <c r="O466" s="278" t="s">
        <v>4466</v>
      </c>
      <c r="P466" s="37"/>
      <c r="Q466" s="37"/>
      <c r="R466" s="37"/>
      <c r="S466" s="37"/>
      <c r="T466" s="37"/>
      <c r="U466" s="37"/>
      <c r="V466" s="37"/>
      <c r="W466" s="37"/>
      <c r="X466" s="37"/>
      <c r="Y466" s="37"/>
      <c r="Z466" s="37"/>
      <c r="AA466" s="37"/>
      <c r="AB466" s="37"/>
      <c r="AC466" s="37"/>
      <c r="AD466" s="37"/>
      <c r="AE466" s="37"/>
      <c r="AF466" s="37"/>
      <c r="AG466" s="37"/>
      <c r="AH466" s="37"/>
      <c r="AI466" s="37"/>
      <c r="AJ466" s="37"/>
    </row>
    <row r="467" spans="1:36">
      <c r="A467" s="265">
        <v>44117</v>
      </c>
      <c r="B467" s="278" t="s">
        <v>154</v>
      </c>
      <c r="C467" s="37">
        <v>881747781</v>
      </c>
      <c r="D467" s="504" t="s">
        <v>2292</v>
      </c>
      <c r="E467" s="278" t="s">
        <v>139</v>
      </c>
      <c r="F467" s="278" t="s">
        <v>140</v>
      </c>
      <c r="G467" s="278"/>
      <c r="H467" s="37"/>
      <c r="I467" s="265">
        <v>44134</v>
      </c>
      <c r="J467" s="265"/>
      <c r="K467" s="37"/>
      <c r="L467" s="278" t="s">
        <v>225</v>
      </c>
      <c r="M467" s="37">
        <v>17.5</v>
      </c>
      <c r="N467" s="37"/>
      <c r="O467" s="278" t="s">
        <v>4469</v>
      </c>
      <c r="P467" s="37"/>
      <c r="Q467" s="37"/>
      <c r="R467" s="37"/>
      <c r="S467" s="37"/>
      <c r="T467" s="37"/>
      <c r="U467" s="37"/>
      <c r="V467" s="37"/>
      <c r="W467" s="37"/>
      <c r="X467" s="37"/>
      <c r="Y467" s="37"/>
      <c r="Z467" s="37"/>
      <c r="AA467" s="37"/>
      <c r="AB467" s="37"/>
      <c r="AC467" s="37"/>
      <c r="AD467" s="37"/>
      <c r="AE467" s="37"/>
      <c r="AF467" s="37"/>
      <c r="AG467" s="37"/>
      <c r="AH467" s="37"/>
      <c r="AI467" s="37"/>
      <c r="AJ467" s="37"/>
    </row>
    <row r="468" spans="1:36">
      <c r="A468" s="265">
        <v>44134</v>
      </c>
      <c r="B468" s="604" t="s">
        <v>149</v>
      </c>
      <c r="C468" s="521">
        <v>880532962</v>
      </c>
      <c r="D468" s="534">
        <v>40859388</v>
      </c>
      <c r="E468" s="278" t="s">
        <v>152</v>
      </c>
      <c r="F468" s="278" t="s">
        <v>140</v>
      </c>
      <c r="G468" s="278" t="s">
        <v>190</v>
      </c>
      <c r="H468" s="265"/>
      <c r="I468" s="265">
        <v>44134</v>
      </c>
      <c r="J468" s="37"/>
      <c r="K468" s="37"/>
      <c r="L468" s="278" t="s">
        <v>190</v>
      </c>
      <c r="M468" s="37">
        <v>16</v>
      </c>
      <c r="N468" s="37"/>
      <c r="O468" s="278" t="s">
        <v>4469</v>
      </c>
      <c r="P468" s="37"/>
      <c r="Q468" s="37"/>
      <c r="R468" s="37"/>
      <c r="S468" s="37"/>
      <c r="T468" s="37"/>
      <c r="U468" s="37"/>
      <c r="V468" s="37"/>
      <c r="W468" s="37"/>
      <c r="X468" s="37"/>
      <c r="Y468" s="37"/>
      <c r="Z468" s="37"/>
      <c r="AA468" s="37"/>
      <c r="AB468" s="37"/>
      <c r="AC468" s="37"/>
      <c r="AD468" s="37"/>
      <c r="AE468" s="37"/>
      <c r="AF468" s="37"/>
      <c r="AG468" s="37"/>
      <c r="AH468" s="37"/>
      <c r="AI468" s="37"/>
      <c r="AJ468" s="37"/>
    </row>
    <row r="469" spans="1:36">
      <c r="A469" s="265">
        <v>44134</v>
      </c>
      <c r="B469" s="278" t="s">
        <v>146</v>
      </c>
      <c r="C469" s="37">
        <v>880658645</v>
      </c>
      <c r="D469" s="504" t="s">
        <v>3120</v>
      </c>
      <c r="E469" s="278" t="s">
        <v>139</v>
      </c>
      <c r="F469" s="278" t="s">
        <v>140</v>
      </c>
      <c r="G469" s="278" t="s">
        <v>142</v>
      </c>
      <c r="H469" s="265"/>
      <c r="I469" s="265">
        <v>44134</v>
      </c>
      <c r="J469" s="265"/>
      <c r="K469" s="37"/>
      <c r="L469" s="278" t="s">
        <v>163</v>
      </c>
      <c r="M469" s="37">
        <v>15.47</v>
      </c>
      <c r="N469" s="37"/>
      <c r="O469" s="278"/>
      <c r="P469" s="37"/>
      <c r="Q469" s="265">
        <v>44134</v>
      </c>
      <c r="R469" s="37">
        <v>963</v>
      </c>
      <c r="S469" s="37"/>
      <c r="T469" s="37"/>
      <c r="U469" s="37"/>
      <c r="V469" s="37"/>
      <c r="W469" s="37"/>
      <c r="X469" s="37"/>
      <c r="Y469" s="37"/>
      <c r="Z469" s="37"/>
      <c r="AA469" s="37"/>
      <c r="AB469" s="37"/>
      <c r="AC469" s="37"/>
      <c r="AD469" s="37"/>
      <c r="AE469" s="37"/>
      <c r="AF469" s="37"/>
      <c r="AG469" s="37"/>
      <c r="AH469" s="37"/>
      <c r="AI469" s="37"/>
      <c r="AJ469" s="37"/>
    </row>
    <row r="470" spans="1:36">
      <c r="A470" s="265">
        <v>44126</v>
      </c>
      <c r="B470" s="604" t="s">
        <v>175</v>
      </c>
      <c r="C470" s="521">
        <v>882376503</v>
      </c>
      <c r="D470" s="523"/>
      <c r="E470" s="278" t="s">
        <v>152</v>
      </c>
      <c r="F470" s="278" t="s">
        <v>181</v>
      </c>
      <c r="G470" s="278" t="s">
        <v>142</v>
      </c>
      <c r="H470" s="37"/>
      <c r="I470" s="716">
        <v>44126</v>
      </c>
      <c r="J470" s="37"/>
      <c r="K470" s="37"/>
      <c r="L470" s="278" t="s">
        <v>142</v>
      </c>
      <c r="M470" s="37">
        <v>15.4</v>
      </c>
      <c r="N470" s="37"/>
      <c r="O470" s="278" t="s">
        <v>4460</v>
      </c>
      <c r="P470" s="37"/>
      <c r="Q470" s="37"/>
      <c r="R470" s="37"/>
      <c r="S470" s="37"/>
      <c r="T470" s="37"/>
      <c r="U470" s="37"/>
      <c r="V470" s="37"/>
      <c r="W470" s="37"/>
      <c r="X470" s="37"/>
      <c r="Y470" s="37"/>
      <c r="Z470" s="37"/>
      <c r="AA470" s="37"/>
      <c r="AB470" s="37"/>
      <c r="AC470" s="37"/>
      <c r="AD470" s="37"/>
      <c r="AE470" s="37"/>
      <c r="AF470" s="37"/>
      <c r="AG470" s="37"/>
      <c r="AH470" s="37"/>
      <c r="AI470" s="37"/>
      <c r="AJ470" s="37"/>
    </row>
    <row r="471" spans="1:36">
      <c r="A471" s="265">
        <v>44124</v>
      </c>
      <c r="B471" s="604" t="s">
        <v>156</v>
      </c>
      <c r="C471" s="521">
        <v>880384245</v>
      </c>
      <c r="D471" s="523"/>
      <c r="E471" s="278" t="s">
        <v>139</v>
      </c>
      <c r="F471" s="278" t="s">
        <v>140</v>
      </c>
      <c r="G471" s="278"/>
      <c r="H471" s="37"/>
      <c r="I471" s="716">
        <v>44124</v>
      </c>
      <c r="J471" s="37"/>
      <c r="K471" s="37"/>
      <c r="L471" s="278"/>
      <c r="M471" s="37">
        <v>15.35</v>
      </c>
      <c r="N471" s="37"/>
      <c r="O471" s="278"/>
      <c r="P471" s="37"/>
      <c r="Q471" s="37"/>
      <c r="R471" s="37"/>
      <c r="S471" s="37"/>
      <c r="T471" s="37"/>
      <c r="U471" s="37"/>
      <c r="V471" s="37"/>
      <c r="W471" s="37"/>
      <c r="X471" s="37"/>
      <c r="Y471" s="37"/>
      <c r="Z471" s="37"/>
      <c r="AA471" s="37"/>
      <c r="AB471" s="37"/>
      <c r="AC471" s="37"/>
      <c r="AD471" s="37"/>
      <c r="AE471" s="37"/>
      <c r="AF471" s="37"/>
      <c r="AG471" s="37"/>
      <c r="AH471" s="37"/>
      <c r="AI471" s="37"/>
      <c r="AJ471" s="37"/>
    </row>
    <row r="472" spans="1:36">
      <c r="A472" s="265">
        <v>44123</v>
      </c>
      <c r="B472" s="604" t="s">
        <v>146</v>
      </c>
      <c r="C472" s="331">
        <v>881790970</v>
      </c>
      <c r="D472" s="509" t="s">
        <v>4537</v>
      </c>
      <c r="E472" s="278" t="s">
        <v>139</v>
      </c>
      <c r="F472" s="278" t="s">
        <v>140</v>
      </c>
      <c r="G472" s="278"/>
      <c r="H472" s="37"/>
      <c r="I472" s="265">
        <v>44123</v>
      </c>
      <c r="J472" s="37"/>
      <c r="K472" s="37"/>
      <c r="L472" s="278" t="s">
        <v>709</v>
      </c>
      <c r="M472" s="37">
        <v>4213.55</v>
      </c>
      <c r="N472" s="37"/>
      <c r="O472" s="618" t="s">
        <v>4712</v>
      </c>
      <c r="P472" s="37"/>
      <c r="Q472" s="37"/>
      <c r="R472" s="37"/>
      <c r="S472" s="37"/>
      <c r="T472" s="37"/>
      <c r="U472" s="37"/>
      <c r="V472" s="37"/>
      <c r="W472" s="37"/>
      <c r="X472" s="37"/>
      <c r="Y472" s="37"/>
      <c r="Z472" s="37"/>
      <c r="AA472" s="37"/>
      <c r="AB472" s="37"/>
      <c r="AC472" s="37"/>
      <c r="AD472" s="37"/>
      <c r="AE472" s="37"/>
      <c r="AF472" s="37"/>
      <c r="AG472" s="37"/>
      <c r="AH472" s="37"/>
      <c r="AI472" s="37"/>
      <c r="AJ472" s="37"/>
    </row>
    <row r="473" spans="1:36">
      <c r="A473" s="265">
        <v>44137</v>
      </c>
      <c r="B473" s="604" t="s">
        <v>146</v>
      </c>
      <c r="C473" s="521">
        <v>881001607</v>
      </c>
      <c r="D473" s="263" t="s">
        <v>4713</v>
      </c>
      <c r="E473" s="278" t="s">
        <v>139</v>
      </c>
      <c r="F473" s="278" t="s">
        <v>140</v>
      </c>
      <c r="G473" s="278"/>
      <c r="H473" s="265"/>
      <c r="I473" s="265">
        <v>44135</v>
      </c>
      <c r="J473" s="37"/>
      <c r="K473" s="37"/>
      <c r="L473" s="278" t="s">
        <v>459</v>
      </c>
      <c r="M473" s="37">
        <v>15</v>
      </c>
      <c r="N473" s="37"/>
      <c r="O473" s="278"/>
      <c r="P473" s="37"/>
      <c r="Q473" s="37"/>
      <c r="R473" s="37"/>
      <c r="S473" s="37"/>
      <c r="T473" s="37"/>
      <c r="U473" s="37"/>
      <c r="V473" s="37"/>
      <c r="W473" s="37"/>
      <c r="X473" s="37"/>
      <c r="Y473" s="37"/>
      <c r="Z473" s="37"/>
      <c r="AA473" s="37"/>
      <c r="AB473" s="37"/>
      <c r="AC473" s="37"/>
      <c r="AD473" s="37"/>
      <c r="AE473" s="37"/>
      <c r="AF473" s="37"/>
      <c r="AG473" s="37"/>
      <c r="AH473" s="37"/>
      <c r="AI473" s="37"/>
      <c r="AJ473" s="37"/>
    </row>
    <row r="474" spans="1:36">
      <c r="A474" s="265">
        <v>44137</v>
      </c>
      <c r="B474" s="604" t="s">
        <v>157</v>
      </c>
      <c r="C474" s="521">
        <v>882257707</v>
      </c>
      <c r="D474" s="263" t="s">
        <v>4714</v>
      </c>
      <c r="E474" s="278" t="s">
        <v>139</v>
      </c>
      <c r="F474" s="278" t="s">
        <v>140</v>
      </c>
      <c r="G474" s="278" t="s">
        <v>258</v>
      </c>
      <c r="H474" s="265"/>
      <c r="I474" s="265">
        <v>44134</v>
      </c>
      <c r="J474" s="37"/>
      <c r="K474" s="37"/>
      <c r="L474" s="278" t="s">
        <v>258</v>
      </c>
      <c r="M474" s="37">
        <v>15</v>
      </c>
      <c r="N474" s="37"/>
      <c r="O474" s="278"/>
      <c r="P474" s="37"/>
      <c r="Q474" s="37"/>
      <c r="R474" s="37"/>
      <c r="S474" s="37"/>
      <c r="T474" s="37"/>
      <c r="U474" s="37"/>
      <c r="V474" s="37"/>
      <c r="W474" s="37"/>
      <c r="X474" s="37"/>
      <c r="Y474" s="37"/>
      <c r="Z474" s="37"/>
      <c r="AA474" s="37"/>
      <c r="AB474" s="37"/>
      <c r="AC474" s="37"/>
      <c r="AD474" s="37"/>
      <c r="AE474" s="37"/>
      <c r="AF474" s="37"/>
      <c r="AG474" s="37"/>
      <c r="AH474" s="37"/>
      <c r="AI474" s="37"/>
      <c r="AJ474" s="37"/>
    </row>
    <row r="475" spans="1:36">
      <c r="A475" s="84"/>
      <c r="B475" s="331" t="s">
        <v>178</v>
      </c>
      <c r="C475" s="331">
        <v>882685076</v>
      </c>
      <c r="D475" s="84"/>
      <c r="E475" s="84"/>
      <c r="F475" s="84"/>
      <c r="G475" s="84"/>
      <c r="H475" s="84"/>
      <c r="I475" s="84"/>
      <c r="J475" s="84"/>
      <c r="K475" s="84"/>
      <c r="L475" s="84"/>
      <c r="M475" s="331">
        <v>15</v>
      </c>
      <c r="N475" s="84"/>
      <c r="O475" s="84"/>
      <c r="P475" s="84"/>
      <c r="Q475" s="84"/>
      <c r="R475" s="84"/>
      <c r="S475" s="84"/>
      <c r="T475" s="84"/>
      <c r="U475" s="37"/>
      <c r="V475" s="37"/>
      <c r="W475" s="37"/>
      <c r="X475" s="37"/>
      <c r="Y475" s="37"/>
      <c r="Z475" s="37"/>
      <c r="AA475" s="37"/>
      <c r="AB475" s="37"/>
      <c r="AC475" s="37"/>
      <c r="AD475" s="37"/>
      <c r="AE475" s="37"/>
      <c r="AF475" s="37"/>
      <c r="AG475" s="37"/>
      <c r="AH475" s="37"/>
      <c r="AI475" s="37"/>
      <c r="AJ475" s="37"/>
    </row>
    <row r="476" spans="1:36">
      <c r="A476" s="265">
        <v>44113</v>
      </c>
      <c r="B476" s="278" t="s">
        <v>178</v>
      </c>
      <c r="C476" s="37">
        <v>882193212</v>
      </c>
      <c r="D476" s="37"/>
      <c r="E476" s="278" t="s">
        <v>139</v>
      </c>
      <c r="F476" s="278" t="s">
        <v>140</v>
      </c>
      <c r="G476" s="278" t="s">
        <v>148</v>
      </c>
      <c r="H476" s="37"/>
      <c r="I476" s="265">
        <v>44113</v>
      </c>
      <c r="J476" s="37"/>
      <c r="K476" s="37"/>
      <c r="L476" s="278" t="s">
        <v>148</v>
      </c>
      <c r="M476" s="37">
        <v>14</v>
      </c>
      <c r="N476" s="37"/>
      <c r="O476" s="278" t="s">
        <v>4604</v>
      </c>
      <c r="P476" s="37"/>
      <c r="Q476" s="37"/>
      <c r="R476" s="37"/>
      <c r="S476" s="37"/>
      <c r="T476" s="37"/>
      <c r="U476" s="37"/>
      <c r="V476" s="37"/>
      <c r="W476" s="37"/>
      <c r="X476" s="37"/>
      <c r="Y476" s="37"/>
      <c r="Z476" s="37"/>
      <c r="AA476" s="37"/>
      <c r="AB476" s="37"/>
      <c r="AC476" s="37"/>
      <c r="AD476" s="37"/>
      <c r="AE476" s="37"/>
      <c r="AF476" s="37"/>
      <c r="AG476" s="37"/>
      <c r="AH476" s="37"/>
      <c r="AI476" s="37"/>
      <c r="AJ476" s="37"/>
    </row>
    <row r="477" spans="1:36">
      <c r="A477" s="265">
        <v>44114</v>
      </c>
      <c r="B477" s="278" t="s">
        <v>227</v>
      </c>
      <c r="C477" s="37">
        <v>882319631</v>
      </c>
      <c r="D477" s="504" t="s">
        <v>2994</v>
      </c>
      <c r="E477" s="278" t="s">
        <v>139</v>
      </c>
      <c r="F477" s="278" t="s">
        <v>424</v>
      </c>
      <c r="G477" s="278" t="s">
        <v>142</v>
      </c>
      <c r="H477" s="265">
        <v>44095</v>
      </c>
      <c r="I477" s="265">
        <v>44114</v>
      </c>
      <c r="J477" s="37"/>
      <c r="K477" s="37"/>
      <c r="L477" s="278" t="s">
        <v>142</v>
      </c>
      <c r="M477" s="37">
        <v>13.33</v>
      </c>
      <c r="N477" s="37"/>
      <c r="O477" s="278" t="s">
        <v>4455</v>
      </c>
      <c r="P477" s="37"/>
      <c r="Q477" s="37"/>
      <c r="R477" s="37"/>
      <c r="S477" s="37"/>
      <c r="T477" s="37"/>
      <c r="U477" s="37"/>
      <c r="V477" s="37"/>
      <c r="W477" s="37"/>
      <c r="X477" s="37"/>
      <c r="Y477" s="37"/>
      <c r="Z477" s="37"/>
      <c r="AA477" s="37"/>
      <c r="AB477" s="37"/>
      <c r="AC477" s="37"/>
      <c r="AD477" s="37"/>
      <c r="AE477" s="37"/>
      <c r="AF477" s="37"/>
      <c r="AG477" s="37"/>
      <c r="AH477" s="37"/>
      <c r="AI477" s="37"/>
      <c r="AJ477" s="37"/>
    </row>
    <row r="478" spans="1:36">
      <c r="A478" s="265">
        <v>44114</v>
      </c>
      <c r="B478" s="278" t="s">
        <v>178</v>
      </c>
      <c r="C478" s="331">
        <v>882193212</v>
      </c>
      <c r="D478" s="37"/>
      <c r="E478" s="278" t="s">
        <v>139</v>
      </c>
      <c r="F478" s="278" t="s">
        <v>140</v>
      </c>
      <c r="G478" s="278" t="s">
        <v>148</v>
      </c>
      <c r="H478" s="37"/>
      <c r="I478" s="265">
        <v>44114</v>
      </c>
      <c r="J478" s="37"/>
      <c r="K478" s="37"/>
      <c r="L478" s="278" t="s">
        <v>148</v>
      </c>
      <c r="M478" s="37">
        <v>13</v>
      </c>
      <c r="N478" s="37"/>
      <c r="O478" s="278" t="s">
        <v>4604</v>
      </c>
      <c r="P478" s="37"/>
      <c r="Q478" s="37"/>
      <c r="R478" s="37"/>
      <c r="S478" s="37"/>
      <c r="T478" s="37"/>
      <c r="U478" s="37"/>
      <c r="V478" s="37"/>
      <c r="W478" s="37"/>
      <c r="X478" s="37"/>
      <c r="Y478" s="37"/>
      <c r="Z478" s="37"/>
      <c r="AA478" s="37"/>
      <c r="AB478" s="37"/>
      <c r="AC478" s="37"/>
      <c r="AD478" s="37"/>
      <c r="AE478" s="37"/>
      <c r="AF478" s="37"/>
      <c r="AG478" s="37"/>
      <c r="AH478" s="37"/>
      <c r="AI478" s="37"/>
      <c r="AJ478" s="37"/>
    </row>
    <row r="479" spans="1:36">
      <c r="A479" s="84"/>
      <c r="B479" s="331" t="s">
        <v>178</v>
      </c>
      <c r="C479" s="331">
        <v>880951225</v>
      </c>
      <c r="D479" s="84"/>
      <c r="E479" s="84"/>
      <c r="F479" s="84"/>
      <c r="G479" s="84"/>
      <c r="H479" s="84"/>
      <c r="I479" s="84"/>
      <c r="J479" s="84"/>
      <c r="K479" s="84"/>
      <c r="L479" s="84"/>
      <c r="M479" s="331">
        <v>13</v>
      </c>
      <c r="N479" s="84"/>
      <c r="O479" s="84"/>
      <c r="P479" s="84"/>
      <c r="Q479" s="84"/>
      <c r="R479" s="84"/>
      <c r="S479" s="84"/>
      <c r="T479" s="84"/>
      <c r="U479" s="37"/>
      <c r="V479" s="37"/>
      <c r="W479" s="37"/>
      <c r="X479" s="37"/>
      <c r="Y479" s="37"/>
      <c r="Z479" s="37"/>
      <c r="AA479" s="37"/>
      <c r="AB479" s="37"/>
      <c r="AC479" s="37"/>
      <c r="AD479" s="37"/>
      <c r="AE479" s="37"/>
      <c r="AF479" s="37"/>
      <c r="AG479" s="37"/>
      <c r="AH479" s="37"/>
      <c r="AI479" s="37"/>
      <c r="AJ479" s="37"/>
    </row>
    <row r="480" spans="1:36">
      <c r="A480" s="265">
        <v>44137</v>
      </c>
      <c r="B480" s="604" t="s">
        <v>154</v>
      </c>
      <c r="C480" s="521">
        <v>880026091</v>
      </c>
      <c r="D480" s="263" t="s">
        <v>4715</v>
      </c>
      <c r="E480" s="278" t="s">
        <v>139</v>
      </c>
      <c r="F480" s="278" t="s">
        <v>140</v>
      </c>
      <c r="G480" s="278"/>
      <c r="H480" s="265"/>
      <c r="I480" s="265">
        <v>44134</v>
      </c>
      <c r="J480" s="37"/>
      <c r="K480" s="37"/>
      <c r="L480" s="278" t="s">
        <v>273</v>
      </c>
      <c r="M480" s="37">
        <v>12</v>
      </c>
      <c r="N480" s="37"/>
      <c r="O480" s="278" t="s">
        <v>4631</v>
      </c>
      <c r="P480" s="37"/>
      <c r="Q480" s="37"/>
      <c r="R480" s="37"/>
      <c r="S480" s="37"/>
      <c r="T480" s="37"/>
      <c r="U480" s="37"/>
      <c r="V480" s="37"/>
      <c r="W480" s="37"/>
      <c r="X480" s="37"/>
      <c r="Y480" s="37"/>
      <c r="Z480" s="37"/>
      <c r="AA480" s="37"/>
      <c r="AB480" s="37"/>
      <c r="AC480" s="37"/>
      <c r="AD480" s="37"/>
      <c r="AE480" s="37"/>
      <c r="AF480" s="37"/>
      <c r="AG480" s="37"/>
      <c r="AH480" s="37"/>
      <c r="AI480" s="37"/>
      <c r="AJ480" s="37"/>
    </row>
    <row r="481" spans="1:36" ht="30">
      <c r="A481" s="265">
        <v>44127</v>
      </c>
      <c r="B481" s="604" t="s">
        <v>175</v>
      </c>
      <c r="C481" s="675" t="s">
        <v>4716</v>
      </c>
      <c r="D481" s="263" t="s">
        <v>4717</v>
      </c>
      <c r="E481" s="278" t="s">
        <v>139</v>
      </c>
      <c r="F481" s="278" t="s">
        <v>140</v>
      </c>
      <c r="G481" s="278"/>
      <c r="H481" s="37"/>
      <c r="I481" s="716">
        <v>44127</v>
      </c>
      <c r="J481" s="37"/>
      <c r="K481" s="37"/>
      <c r="L481" s="278" t="s">
        <v>181</v>
      </c>
      <c r="M481" s="37">
        <v>10.97</v>
      </c>
      <c r="N481" s="37"/>
      <c r="O481" s="265" t="s">
        <v>4487</v>
      </c>
      <c r="P481" s="37"/>
      <c r="Q481" s="37"/>
      <c r="R481" s="37"/>
      <c r="S481" s="37"/>
      <c r="T481" s="37"/>
      <c r="U481" s="37"/>
      <c r="V481" s="37"/>
      <c r="W481" s="37"/>
      <c r="X481" s="37"/>
      <c r="Y481" s="37"/>
      <c r="Z481" s="37"/>
      <c r="AA481" s="37"/>
      <c r="AB481" s="37"/>
      <c r="AC481" s="37"/>
      <c r="AD481" s="37"/>
      <c r="AE481" s="37"/>
      <c r="AF481" s="37"/>
      <c r="AG481" s="37"/>
      <c r="AH481" s="37"/>
      <c r="AI481" s="37"/>
      <c r="AJ481" s="37"/>
    </row>
    <row r="482" spans="1:36">
      <c r="A482" s="265">
        <v>44126</v>
      </c>
      <c r="B482" s="604" t="s">
        <v>157</v>
      </c>
      <c r="C482" s="521">
        <v>880053543</v>
      </c>
      <c r="D482" s="534">
        <v>757746</v>
      </c>
      <c r="E482" s="278" t="s">
        <v>152</v>
      </c>
      <c r="F482" s="278" t="s">
        <v>140</v>
      </c>
      <c r="G482" s="278" t="s">
        <v>181</v>
      </c>
      <c r="H482" s="37"/>
      <c r="I482" s="716">
        <v>44126</v>
      </c>
      <c r="J482" s="37"/>
      <c r="K482" s="37"/>
      <c r="L482" s="278" t="s">
        <v>181</v>
      </c>
      <c r="M482" s="37">
        <f>4.5+4.5+1.5</f>
        <v>10.5</v>
      </c>
      <c r="N482" s="37"/>
      <c r="O482" s="278"/>
      <c r="P482" s="37"/>
      <c r="Q482" s="37"/>
      <c r="R482" s="37"/>
      <c r="S482" s="37"/>
      <c r="T482" s="37"/>
      <c r="U482" s="37"/>
      <c r="V482" s="37"/>
      <c r="W482" s="37"/>
      <c r="X482" s="37"/>
      <c r="Y482" s="37"/>
      <c r="Z482" s="37"/>
      <c r="AA482" s="37"/>
      <c r="AB482" s="37"/>
      <c r="AC482" s="37"/>
      <c r="AD482" s="37"/>
      <c r="AE482" s="37"/>
      <c r="AF482" s="37"/>
      <c r="AG482" s="37"/>
      <c r="AH482" s="37"/>
      <c r="AI482" s="37"/>
      <c r="AJ482" s="37"/>
    </row>
    <row r="483" spans="1:36">
      <c r="A483" s="265">
        <v>44123</v>
      </c>
      <c r="B483" s="604" t="s">
        <v>146</v>
      </c>
      <c r="C483" s="331">
        <v>881817616</v>
      </c>
      <c r="D483" s="263" t="s">
        <v>4718</v>
      </c>
      <c r="E483" s="278" t="s">
        <v>139</v>
      </c>
      <c r="F483" s="278" t="s">
        <v>140</v>
      </c>
      <c r="G483" s="278" t="s">
        <v>168</v>
      </c>
      <c r="H483" s="37"/>
      <c r="I483" s="716">
        <v>44133</v>
      </c>
      <c r="J483" s="37"/>
      <c r="K483" s="37"/>
      <c r="L483" s="278" t="s">
        <v>4719</v>
      </c>
      <c r="M483" s="37">
        <v>9.9</v>
      </c>
      <c r="N483" s="37"/>
      <c r="O483" s="618" t="s">
        <v>4508</v>
      </c>
      <c r="P483" s="37"/>
      <c r="Q483" s="37"/>
      <c r="R483" s="37"/>
      <c r="S483" s="37"/>
      <c r="T483" s="37"/>
      <c r="U483" s="37"/>
      <c r="V483" s="37"/>
      <c r="W483" s="37"/>
      <c r="X483" s="37"/>
      <c r="Y483" s="37"/>
      <c r="Z483" s="37"/>
      <c r="AA483" s="37"/>
      <c r="AB483" s="37"/>
      <c r="AC483" s="37"/>
      <c r="AD483" s="37"/>
      <c r="AE483" s="37"/>
      <c r="AF483" s="37"/>
      <c r="AG483" s="37"/>
      <c r="AH483" s="37"/>
      <c r="AI483" s="37"/>
      <c r="AJ483" s="37"/>
    </row>
    <row r="484" spans="1:36">
      <c r="A484" s="265">
        <v>44114</v>
      </c>
      <c r="B484" s="278" t="s">
        <v>146</v>
      </c>
      <c r="C484" s="37">
        <v>882301854</v>
      </c>
      <c r="D484" s="504" t="s">
        <v>2953</v>
      </c>
      <c r="E484" s="278" t="s">
        <v>345</v>
      </c>
      <c r="F484" s="278" t="s">
        <v>100</v>
      </c>
      <c r="G484" s="278" t="s">
        <v>187</v>
      </c>
      <c r="H484" s="37"/>
      <c r="I484" s="505">
        <v>44114</v>
      </c>
      <c r="J484" s="37"/>
      <c r="K484" s="37"/>
      <c r="L484" s="278" t="s">
        <v>187</v>
      </c>
      <c r="M484" s="37">
        <v>9.9</v>
      </c>
      <c r="N484" s="37"/>
      <c r="O484" s="618" t="s">
        <v>4630</v>
      </c>
      <c r="P484" s="37"/>
      <c r="Q484" s="37"/>
      <c r="R484" s="37"/>
      <c r="S484" s="37"/>
      <c r="T484" s="37"/>
      <c r="U484" s="37"/>
      <c r="V484" s="37"/>
      <c r="W484" s="37"/>
      <c r="X484" s="37"/>
      <c r="Y484" s="37"/>
      <c r="Z484" s="37"/>
      <c r="AA484" s="37"/>
      <c r="AB484" s="37"/>
      <c r="AC484" s="37"/>
      <c r="AD484" s="37"/>
      <c r="AE484" s="37"/>
      <c r="AF484" s="37"/>
      <c r="AG484" s="37"/>
      <c r="AH484" s="37"/>
      <c r="AI484" s="37"/>
      <c r="AJ484" s="37"/>
    </row>
    <row r="485" spans="1:36">
      <c r="A485" s="265">
        <v>44119</v>
      </c>
      <c r="B485" s="278" t="s">
        <v>146</v>
      </c>
      <c r="C485" s="37">
        <v>880029873</v>
      </c>
      <c r="D485" s="504" t="s">
        <v>2972</v>
      </c>
      <c r="E485" s="278" t="s">
        <v>139</v>
      </c>
      <c r="F485" s="278" t="s">
        <v>100</v>
      </c>
      <c r="G485" s="37"/>
      <c r="H485" s="37"/>
      <c r="I485" s="265">
        <v>44119</v>
      </c>
      <c r="J485" s="37"/>
      <c r="K485" s="37"/>
      <c r="L485" s="278" t="s">
        <v>176</v>
      </c>
      <c r="M485" s="37">
        <v>15.01</v>
      </c>
      <c r="N485" s="37"/>
      <c r="O485" s="618" t="s">
        <v>4607</v>
      </c>
      <c r="P485" s="37"/>
      <c r="Q485" s="37"/>
      <c r="R485" s="37"/>
      <c r="S485" s="37"/>
      <c r="T485" s="37"/>
      <c r="U485" s="37"/>
      <c r="V485" s="37"/>
      <c r="W485" s="37"/>
      <c r="X485" s="37"/>
      <c r="Y485" s="37"/>
      <c r="Z485" s="37"/>
      <c r="AA485" s="37"/>
      <c r="AB485" s="37"/>
      <c r="AC485" s="37"/>
      <c r="AD485" s="37"/>
      <c r="AE485" s="37"/>
      <c r="AF485" s="37"/>
      <c r="AG485" s="37"/>
      <c r="AH485" s="37"/>
      <c r="AI485" s="37"/>
      <c r="AJ485" s="37"/>
    </row>
    <row r="486" spans="1:36">
      <c r="A486" s="265">
        <v>44124</v>
      </c>
      <c r="B486" s="604" t="s">
        <v>156</v>
      </c>
      <c r="C486" s="521">
        <v>881284538</v>
      </c>
      <c r="D486" s="510" t="s">
        <v>4720</v>
      </c>
      <c r="E486" s="278" t="s">
        <v>139</v>
      </c>
      <c r="F486" s="278" t="s">
        <v>140</v>
      </c>
      <c r="G486" s="278"/>
      <c r="H486" s="37"/>
      <c r="I486" s="716">
        <v>44124</v>
      </c>
      <c r="J486" s="37"/>
      <c r="K486" s="37"/>
      <c r="L486" s="278" t="s">
        <v>176</v>
      </c>
      <c r="M486" s="37">
        <v>1520.66</v>
      </c>
      <c r="N486" s="37"/>
      <c r="O486" s="278"/>
      <c r="P486" s="37"/>
      <c r="Q486" s="37"/>
      <c r="R486" s="37"/>
      <c r="S486" s="37"/>
      <c r="T486" s="37"/>
      <c r="U486" s="37"/>
      <c r="V486" s="37"/>
      <c r="W486" s="37"/>
      <c r="X486" s="37"/>
      <c r="Y486" s="37"/>
      <c r="Z486" s="37"/>
      <c r="AA486" s="37"/>
      <c r="AB486" s="37"/>
      <c r="AC486" s="37"/>
      <c r="AD486" s="37"/>
      <c r="AE486" s="37"/>
      <c r="AF486" s="37"/>
      <c r="AG486" s="37"/>
      <c r="AH486" s="37"/>
      <c r="AI486" s="37"/>
      <c r="AJ486" s="37"/>
    </row>
    <row r="487" spans="1:36">
      <c r="A487" s="265">
        <v>44137</v>
      </c>
      <c r="B487" s="604" t="s">
        <v>227</v>
      </c>
      <c r="C487" s="331">
        <v>880722633</v>
      </c>
      <c r="D487" s="534">
        <v>790484603</v>
      </c>
      <c r="E487" s="278" t="s">
        <v>139</v>
      </c>
      <c r="F487" s="278" t="s">
        <v>140</v>
      </c>
      <c r="G487" s="278" t="s">
        <v>148</v>
      </c>
      <c r="H487" s="265">
        <v>44120</v>
      </c>
      <c r="I487" s="265">
        <v>44134</v>
      </c>
      <c r="J487" s="37"/>
      <c r="K487" s="37"/>
      <c r="L487" s="278" t="s">
        <v>148</v>
      </c>
      <c r="M487" s="37">
        <v>9.9</v>
      </c>
      <c r="N487" s="37"/>
      <c r="O487" s="278"/>
      <c r="P487" s="37"/>
      <c r="Q487" s="37"/>
      <c r="R487" s="37"/>
      <c r="S487" s="37"/>
      <c r="T487" s="37"/>
      <c r="U487" s="37"/>
      <c r="V487" s="37"/>
      <c r="W487" s="37"/>
      <c r="X487" s="37"/>
      <c r="Y487" s="37"/>
      <c r="Z487" s="37"/>
      <c r="AA487" s="37"/>
      <c r="AB487" s="37"/>
      <c r="AC487" s="37"/>
      <c r="AD487" s="37"/>
      <c r="AE487" s="37"/>
      <c r="AF487" s="37"/>
      <c r="AG487" s="37"/>
      <c r="AH487" s="37"/>
      <c r="AI487" s="37"/>
      <c r="AJ487" s="37"/>
    </row>
    <row r="488" spans="1:36">
      <c r="A488" s="265"/>
      <c r="B488" s="331" t="s">
        <v>281</v>
      </c>
      <c r="C488" s="331">
        <v>880887946</v>
      </c>
      <c r="D488" s="263"/>
      <c r="E488" s="278"/>
      <c r="F488" s="278"/>
      <c r="G488" s="278"/>
      <c r="H488" s="265"/>
      <c r="I488" s="265"/>
      <c r="J488" s="37"/>
      <c r="K488" s="37"/>
      <c r="L488" s="278"/>
      <c r="M488" s="331">
        <v>9.9</v>
      </c>
      <c r="N488" s="37"/>
      <c r="O488" s="278"/>
      <c r="P488" s="37"/>
      <c r="Q488" s="37"/>
      <c r="R488" s="37"/>
      <c r="S488" s="37"/>
      <c r="T488" s="37"/>
      <c r="U488" s="37"/>
      <c r="V488" s="37"/>
      <c r="W488" s="37"/>
      <c r="X488" s="37"/>
      <c r="Y488" s="37"/>
      <c r="Z488" s="37"/>
      <c r="AA488" s="37"/>
      <c r="AB488" s="37"/>
      <c r="AC488" s="37"/>
      <c r="AD488" s="37"/>
      <c r="AE488" s="37"/>
      <c r="AF488" s="37"/>
      <c r="AG488" s="37"/>
      <c r="AH488" s="37"/>
      <c r="AI488" s="37"/>
      <c r="AJ488" s="37"/>
    </row>
    <row r="489" spans="1:36">
      <c r="A489" s="265">
        <v>44120</v>
      </c>
      <c r="B489" s="604" t="s">
        <v>156</v>
      </c>
      <c r="C489" s="331">
        <v>881137301</v>
      </c>
      <c r="D489" s="510" t="s">
        <v>4721</v>
      </c>
      <c r="E489" s="278" t="s">
        <v>139</v>
      </c>
      <c r="F489" s="278" t="s">
        <v>140</v>
      </c>
      <c r="G489" s="278"/>
      <c r="H489" s="37"/>
      <c r="I489" s="265">
        <v>44120</v>
      </c>
      <c r="J489" s="37"/>
      <c r="K489" s="37"/>
      <c r="L489" s="278" t="s">
        <v>176</v>
      </c>
      <c r="M489" s="37">
        <v>148.75</v>
      </c>
      <c r="N489" s="37"/>
      <c r="O489" s="278"/>
      <c r="P489" s="37"/>
      <c r="Q489" s="37"/>
      <c r="R489" s="37"/>
      <c r="S489" s="37"/>
      <c r="T489" s="37"/>
      <c r="U489" s="37"/>
      <c r="V489" s="37"/>
      <c r="W489" s="37"/>
      <c r="X489" s="37"/>
      <c r="Y489" s="37"/>
      <c r="Z489" s="37"/>
      <c r="AA489" s="37"/>
      <c r="AB489" s="37"/>
      <c r="AC489" s="37"/>
      <c r="AD489" s="37"/>
      <c r="AE489" s="37"/>
      <c r="AF489" s="37"/>
      <c r="AG489" s="37"/>
      <c r="AH489" s="37"/>
      <c r="AI489" s="37"/>
      <c r="AJ489" s="37"/>
    </row>
    <row r="490" spans="1:36">
      <c r="A490" s="265"/>
      <c r="B490" s="331" t="s">
        <v>167</v>
      </c>
      <c r="C490" s="331">
        <v>880009887</v>
      </c>
      <c r="D490" s="263"/>
      <c r="E490" s="278"/>
      <c r="F490" s="278"/>
      <c r="G490" s="278"/>
      <c r="H490" s="265"/>
      <c r="I490" s="265"/>
      <c r="J490" s="37"/>
      <c r="K490" s="37"/>
      <c r="L490" s="278"/>
      <c r="M490" s="331">
        <v>9.42</v>
      </c>
      <c r="N490" s="37"/>
      <c r="O490" s="278"/>
      <c r="P490" s="37"/>
      <c r="Q490" s="37"/>
      <c r="R490" s="37"/>
      <c r="S490" s="37"/>
      <c r="T490" s="37"/>
      <c r="U490" s="37"/>
      <c r="V490" s="37"/>
      <c r="W490" s="37"/>
      <c r="X490" s="37"/>
      <c r="Y490" s="37"/>
      <c r="Z490" s="37"/>
      <c r="AA490" s="37"/>
      <c r="AB490" s="37"/>
      <c r="AC490" s="37"/>
      <c r="AD490" s="37"/>
      <c r="AE490" s="37"/>
      <c r="AF490" s="37"/>
      <c r="AG490" s="37"/>
      <c r="AH490" s="37"/>
      <c r="AI490" s="37"/>
      <c r="AJ490" s="37"/>
    </row>
    <row r="491" spans="1:36">
      <c r="A491" s="265">
        <v>44137</v>
      </c>
      <c r="B491" s="604" t="s">
        <v>149</v>
      </c>
      <c r="C491" s="521">
        <v>881696966</v>
      </c>
      <c r="D491" s="263" t="s">
        <v>4722</v>
      </c>
      <c r="E491" s="278" t="s">
        <v>152</v>
      </c>
      <c r="F491" s="278" t="s">
        <v>140</v>
      </c>
      <c r="G491" s="278" t="s">
        <v>142</v>
      </c>
      <c r="H491" s="265"/>
      <c r="I491" s="265">
        <v>44134</v>
      </c>
      <c r="J491" s="37"/>
      <c r="K491" s="37"/>
      <c r="L491" s="278" t="s">
        <v>181</v>
      </c>
      <c r="M491" s="37">
        <v>9.26</v>
      </c>
      <c r="N491" s="37"/>
      <c r="O491" s="278"/>
      <c r="P491" s="37"/>
      <c r="Q491" s="37"/>
      <c r="R491" s="37"/>
      <c r="S491" s="37"/>
      <c r="T491" s="37"/>
      <c r="U491" s="37"/>
      <c r="V491" s="37"/>
      <c r="W491" s="37"/>
      <c r="X491" s="37"/>
      <c r="Y491" s="37"/>
      <c r="Z491" s="37"/>
      <c r="AA491" s="37"/>
      <c r="AB491" s="37"/>
      <c r="AC491" s="37"/>
      <c r="AD491" s="37"/>
      <c r="AE491" s="37"/>
      <c r="AF491" s="37"/>
      <c r="AG491" s="37"/>
      <c r="AH491" s="37"/>
      <c r="AI491" s="37"/>
      <c r="AJ491" s="37"/>
    </row>
    <row r="492" spans="1:36">
      <c r="A492" s="265">
        <v>44113</v>
      </c>
      <c r="B492" s="278" t="s">
        <v>157</v>
      </c>
      <c r="C492" s="37">
        <v>880053543</v>
      </c>
      <c r="D492" s="37">
        <v>757746</v>
      </c>
      <c r="E492" s="278" t="s">
        <v>152</v>
      </c>
      <c r="F492" s="278" t="s">
        <v>140</v>
      </c>
      <c r="G492" s="278" t="s">
        <v>181</v>
      </c>
      <c r="H492" s="37"/>
      <c r="I492" s="265">
        <v>44113</v>
      </c>
      <c r="J492" s="37"/>
      <c r="K492" s="37"/>
      <c r="L492" s="278" t="s">
        <v>316</v>
      </c>
      <c r="M492" s="37">
        <f>1.5+3+4.5</f>
        <v>9</v>
      </c>
      <c r="N492" s="37"/>
      <c r="O492" s="37"/>
      <c r="P492" s="37"/>
      <c r="Q492" s="37"/>
      <c r="R492" s="37"/>
      <c r="S492" s="37"/>
      <c r="T492" s="37"/>
      <c r="U492" s="37"/>
      <c r="V492" s="37"/>
      <c r="W492" s="37"/>
      <c r="X492" s="37"/>
      <c r="Y492" s="37"/>
      <c r="Z492" s="37"/>
      <c r="AA492" s="37"/>
      <c r="AB492" s="37"/>
      <c r="AC492" s="37"/>
      <c r="AD492" s="37"/>
      <c r="AE492" s="37"/>
      <c r="AF492" s="37"/>
      <c r="AG492" s="37"/>
      <c r="AH492" s="37"/>
      <c r="AI492" s="37"/>
      <c r="AJ492" s="37"/>
    </row>
    <row r="493" spans="1:36">
      <c r="A493" s="265">
        <v>44131</v>
      </c>
      <c r="B493" s="604" t="s">
        <v>157</v>
      </c>
      <c r="C493" s="521">
        <v>880053543</v>
      </c>
      <c r="D493" s="263" t="s">
        <v>2240</v>
      </c>
      <c r="E493" s="278" t="s">
        <v>152</v>
      </c>
      <c r="F493" s="278" t="s">
        <v>140</v>
      </c>
      <c r="G493" s="278" t="s">
        <v>181</v>
      </c>
      <c r="H493" s="265"/>
      <c r="I493" s="265">
        <v>44131</v>
      </c>
      <c r="J493" s="37"/>
      <c r="K493" s="37"/>
      <c r="L493" s="278" t="s">
        <v>181</v>
      </c>
      <c r="M493" s="37">
        <f>9</f>
        <v>9</v>
      </c>
      <c r="N493" s="37"/>
      <c r="O493" s="278"/>
      <c r="P493" s="37"/>
      <c r="Q493" s="37"/>
      <c r="R493" s="37"/>
      <c r="S493" s="37"/>
      <c r="T493" s="37"/>
      <c r="U493" s="37"/>
      <c r="V493" s="37"/>
      <c r="W493" s="37"/>
      <c r="X493" s="37"/>
      <c r="Y493" s="37"/>
      <c r="Z493" s="37"/>
      <c r="AA493" s="37"/>
      <c r="AB493" s="37"/>
      <c r="AC493" s="37"/>
      <c r="AD493" s="37"/>
      <c r="AE493" s="37"/>
      <c r="AF493" s="37"/>
      <c r="AG493" s="37"/>
      <c r="AH493" s="37"/>
      <c r="AI493" s="37"/>
      <c r="AJ493" s="37"/>
    </row>
    <row r="494" spans="1:36">
      <c r="A494" s="265">
        <v>44137</v>
      </c>
      <c r="B494" s="604" t="s">
        <v>154</v>
      </c>
      <c r="C494" s="521">
        <v>882257579</v>
      </c>
      <c r="D494" s="263" t="s">
        <v>4723</v>
      </c>
      <c r="E494" s="278" t="s">
        <v>139</v>
      </c>
      <c r="F494" s="278" t="s">
        <v>140</v>
      </c>
      <c r="G494" s="278"/>
      <c r="H494" s="265"/>
      <c r="I494" s="265">
        <v>44135</v>
      </c>
      <c r="J494" s="37"/>
      <c r="K494" s="37"/>
      <c r="L494" s="278" t="s">
        <v>4724</v>
      </c>
      <c r="M494" s="37">
        <v>9</v>
      </c>
      <c r="N494" s="37"/>
      <c r="O494" s="278"/>
      <c r="P494" s="37"/>
      <c r="Q494" s="37"/>
      <c r="R494" s="37"/>
      <c r="S494" s="37"/>
      <c r="T494" s="37"/>
      <c r="U494" s="37"/>
      <c r="V494" s="37"/>
      <c r="W494" s="37"/>
      <c r="X494" s="37"/>
      <c r="Y494" s="37"/>
      <c r="Z494" s="37"/>
      <c r="AA494" s="37"/>
      <c r="AB494" s="37"/>
      <c r="AC494" s="37"/>
      <c r="AD494" s="37"/>
      <c r="AE494" s="37"/>
      <c r="AF494" s="37"/>
      <c r="AG494" s="37"/>
      <c r="AH494" s="37"/>
      <c r="AI494" s="37"/>
      <c r="AJ494" s="37"/>
    </row>
    <row r="495" spans="1:36">
      <c r="A495" s="265">
        <v>44117</v>
      </c>
      <c r="B495" s="278" t="s">
        <v>157</v>
      </c>
      <c r="C495" s="37">
        <v>880053543</v>
      </c>
      <c r="D495" s="37">
        <v>757746</v>
      </c>
      <c r="E495" s="278" t="s">
        <v>152</v>
      </c>
      <c r="F495" s="278" t="s">
        <v>140</v>
      </c>
      <c r="G495" s="278" t="s">
        <v>663</v>
      </c>
      <c r="H495" s="37"/>
      <c r="I495" s="265">
        <v>44117</v>
      </c>
      <c r="J495" s="37"/>
      <c r="K495" s="37"/>
      <c r="L495" s="278" t="s">
        <v>316</v>
      </c>
      <c r="M495" s="37">
        <v>6</v>
      </c>
      <c r="N495" s="37"/>
      <c r="O495" s="37"/>
      <c r="P495" s="37"/>
      <c r="Q495" s="37"/>
      <c r="R495" s="37"/>
      <c r="S495" s="37"/>
      <c r="T495" s="37"/>
      <c r="U495" s="37"/>
      <c r="V495" s="37"/>
      <c r="W495" s="37"/>
      <c r="X495" s="37"/>
      <c r="Y495" s="37"/>
      <c r="Z495" s="37"/>
      <c r="AA495" s="37"/>
      <c r="AB495" s="37"/>
      <c r="AC495" s="37"/>
      <c r="AD495" s="37"/>
      <c r="AE495" s="37"/>
      <c r="AF495" s="37"/>
      <c r="AG495" s="37"/>
      <c r="AH495" s="37"/>
      <c r="AI495" s="37"/>
      <c r="AJ495" s="37"/>
    </row>
    <row r="496" spans="1:36">
      <c r="A496" s="265"/>
      <c r="B496" s="331" t="s">
        <v>154</v>
      </c>
      <c r="C496" s="331">
        <v>881262014</v>
      </c>
      <c r="D496" s="263"/>
      <c r="E496" s="278"/>
      <c r="F496" s="278"/>
      <c r="G496" s="278"/>
      <c r="H496" s="265"/>
      <c r="I496" s="265"/>
      <c r="J496" s="37"/>
      <c r="K496" s="37"/>
      <c r="L496" s="278"/>
      <c r="M496" s="331">
        <v>6</v>
      </c>
      <c r="N496" s="37"/>
      <c r="O496" s="278"/>
      <c r="P496" s="37"/>
      <c r="Q496" s="37"/>
      <c r="R496" s="37"/>
      <c r="S496" s="37"/>
      <c r="T496" s="37"/>
      <c r="U496" s="37"/>
      <c r="V496" s="37"/>
      <c r="W496" s="37"/>
      <c r="X496" s="37"/>
      <c r="Y496" s="37"/>
      <c r="Z496" s="37"/>
      <c r="AA496" s="37"/>
      <c r="AB496" s="37"/>
      <c r="AC496" s="37"/>
      <c r="AD496" s="37"/>
      <c r="AE496" s="37"/>
      <c r="AF496" s="37"/>
      <c r="AG496" s="37"/>
      <c r="AH496" s="37"/>
      <c r="AI496" s="37"/>
      <c r="AJ496" s="37"/>
    </row>
    <row r="497" spans="1:36">
      <c r="A497" s="265">
        <v>44114</v>
      </c>
      <c r="B497" s="278" t="s">
        <v>227</v>
      </c>
      <c r="C497" s="37">
        <v>880013883</v>
      </c>
      <c r="D497" s="37">
        <v>123652709</v>
      </c>
      <c r="E497" s="278" t="s">
        <v>152</v>
      </c>
      <c r="F497" s="278" t="s">
        <v>140</v>
      </c>
      <c r="G497" s="278" t="s">
        <v>148</v>
      </c>
      <c r="H497" s="265">
        <v>44095</v>
      </c>
      <c r="I497" s="265">
        <v>44114</v>
      </c>
      <c r="J497" s="37"/>
      <c r="K497" s="37"/>
      <c r="L497" s="278" t="s">
        <v>148</v>
      </c>
      <c r="M497" s="37">
        <v>5</v>
      </c>
      <c r="N497" s="37"/>
      <c r="O497" s="278" t="s">
        <v>4604</v>
      </c>
      <c r="P497" s="37"/>
      <c r="Q497" s="37"/>
      <c r="R497" s="37"/>
      <c r="S497" s="37"/>
      <c r="T497" s="37"/>
      <c r="U497" s="37"/>
      <c r="V497" s="37"/>
      <c r="W497" s="37"/>
      <c r="X497" s="37"/>
      <c r="Y497" s="37"/>
      <c r="Z497" s="37"/>
      <c r="AA497" s="37"/>
      <c r="AB497" s="37"/>
      <c r="AC497" s="37"/>
      <c r="AD497" s="37"/>
      <c r="AE497" s="37"/>
      <c r="AF497" s="37"/>
      <c r="AG497" s="37"/>
      <c r="AH497" s="37"/>
      <c r="AI497" s="37"/>
      <c r="AJ497" s="37"/>
    </row>
    <row r="498" spans="1:36">
      <c r="A498" s="265">
        <v>44119</v>
      </c>
      <c r="B498" s="375" t="s">
        <v>167</v>
      </c>
      <c r="C498" s="331">
        <v>880685031</v>
      </c>
      <c r="D498" s="523" t="s">
        <v>2997</v>
      </c>
      <c r="E498" s="278" t="s">
        <v>139</v>
      </c>
      <c r="F498" s="278" t="s">
        <v>140</v>
      </c>
      <c r="G498" s="278"/>
      <c r="H498" s="37"/>
      <c r="I498" s="716">
        <v>44119</v>
      </c>
      <c r="J498" s="37"/>
      <c r="K498" s="37"/>
      <c r="L498" s="278" t="s">
        <v>172</v>
      </c>
      <c r="M498" s="37">
        <v>3.6</v>
      </c>
      <c r="N498" s="37"/>
      <c r="O498" s="278"/>
      <c r="P498" s="37"/>
      <c r="Q498" s="37"/>
      <c r="R498" s="37"/>
      <c r="S498" s="37"/>
      <c r="T498" s="37"/>
      <c r="U498" s="37"/>
      <c r="V498" s="37"/>
      <c r="W498" s="37"/>
      <c r="X498" s="37"/>
      <c r="Y498" s="37"/>
      <c r="Z498" s="37"/>
      <c r="AA498" s="37"/>
      <c r="AB498" s="37"/>
      <c r="AC498" s="37"/>
      <c r="AD498" s="37"/>
      <c r="AE498" s="37"/>
      <c r="AF498" s="37"/>
      <c r="AG498" s="37"/>
      <c r="AH498" s="37"/>
      <c r="AI498" s="37"/>
      <c r="AJ498" s="37"/>
    </row>
    <row r="499" spans="1:36">
      <c r="A499" s="84"/>
      <c r="B499" s="331" t="s">
        <v>149</v>
      </c>
      <c r="C499" s="331">
        <v>881195716</v>
      </c>
      <c r="D499" s="84"/>
      <c r="E499" s="84"/>
      <c r="F499" s="84"/>
      <c r="G499" s="84"/>
      <c r="H499" s="84"/>
      <c r="I499" s="84"/>
      <c r="J499" s="84"/>
      <c r="K499" s="84"/>
      <c r="L499" s="84"/>
      <c r="M499" s="331">
        <v>2</v>
      </c>
      <c r="N499" s="84"/>
      <c r="O499" s="84"/>
      <c r="P499" s="84"/>
      <c r="Q499" s="84"/>
      <c r="R499" s="84"/>
      <c r="S499" s="84"/>
      <c r="T499" s="84"/>
      <c r="U499" s="37"/>
      <c r="V499" s="37"/>
      <c r="W499" s="37"/>
      <c r="X499" s="37"/>
      <c r="Y499" s="37"/>
      <c r="Z499" s="37"/>
      <c r="AA499" s="37"/>
      <c r="AB499" s="37"/>
      <c r="AC499" s="37"/>
      <c r="AD499" s="37"/>
      <c r="AE499" s="37"/>
      <c r="AF499" s="37"/>
      <c r="AG499" s="37"/>
      <c r="AH499" s="37"/>
      <c r="AI499" s="37"/>
      <c r="AJ499" s="37"/>
    </row>
    <row r="500" spans="1:36">
      <c r="A500" s="265"/>
      <c r="B500" s="331" t="s">
        <v>154</v>
      </c>
      <c r="C500" s="331">
        <v>880022196</v>
      </c>
      <c r="D500" s="263"/>
      <c r="E500" s="278"/>
      <c r="F500" s="278"/>
      <c r="G500" s="278"/>
      <c r="H500" s="265"/>
      <c r="I500" s="265"/>
      <c r="J500" s="37"/>
      <c r="K500" s="37"/>
      <c r="L500" s="278"/>
      <c r="M500" s="331">
        <v>1.32</v>
      </c>
      <c r="N500" s="37"/>
      <c r="O500" s="278"/>
      <c r="P500" s="37"/>
      <c r="Q500" s="37"/>
      <c r="R500" s="37"/>
      <c r="S500" s="37"/>
      <c r="T500" s="37"/>
      <c r="U500" s="37"/>
      <c r="V500" s="37"/>
      <c r="W500" s="37"/>
      <c r="X500" s="37"/>
      <c r="Y500" s="37"/>
      <c r="Z500" s="37"/>
      <c r="AA500" s="37"/>
      <c r="AB500" s="37"/>
      <c r="AC500" s="37"/>
      <c r="AD500" s="37"/>
      <c r="AE500" s="37"/>
      <c r="AF500" s="37"/>
      <c r="AG500" s="37"/>
      <c r="AH500" s="37"/>
      <c r="AI500" s="37"/>
      <c r="AJ500" s="37"/>
    </row>
    <row r="501" spans="1:36">
      <c r="A501" s="84"/>
      <c r="B501" s="331" t="s">
        <v>157</v>
      </c>
      <c r="C501" s="331">
        <v>880388254</v>
      </c>
      <c r="D501" s="84"/>
      <c r="E501" s="84"/>
      <c r="F501" s="84"/>
      <c r="G501" s="84"/>
      <c r="H501" s="84"/>
      <c r="I501" s="84"/>
      <c r="J501" s="84"/>
      <c r="K501" s="84"/>
      <c r="L501" s="84"/>
      <c r="M501" s="331">
        <v>1</v>
      </c>
      <c r="N501" s="84"/>
      <c r="O501" s="84"/>
      <c r="P501" s="84"/>
      <c r="Q501" s="84"/>
      <c r="R501" s="84"/>
      <c r="S501" s="84"/>
      <c r="T501" s="84"/>
      <c r="U501" s="37"/>
      <c r="V501" s="37"/>
      <c r="W501" s="37"/>
      <c r="X501" s="37"/>
      <c r="Y501" s="37"/>
      <c r="Z501" s="37"/>
      <c r="AA501" s="37"/>
      <c r="AB501" s="37"/>
      <c r="AC501" s="37"/>
      <c r="AD501" s="37"/>
      <c r="AE501" s="37"/>
      <c r="AF501" s="37"/>
      <c r="AG501" s="37"/>
      <c r="AH501" s="37"/>
      <c r="AI501" s="37"/>
      <c r="AJ501" s="37"/>
    </row>
    <row r="502" spans="1:36">
      <c r="A502" s="84"/>
      <c r="B502" s="331" t="s">
        <v>2691</v>
      </c>
      <c r="C502" s="331">
        <v>881399485</v>
      </c>
      <c r="D502" s="84"/>
      <c r="E502" s="84"/>
      <c r="F502" s="84"/>
      <c r="G502" s="84"/>
      <c r="H502" s="84"/>
      <c r="I502" s="84"/>
      <c r="J502" s="84"/>
      <c r="K502" s="84"/>
      <c r="L502" s="84"/>
      <c r="M502" s="331">
        <v>1</v>
      </c>
      <c r="N502" s="84"/>
      <c r="O502" s="84"/>
      <c r="P502" s="84"/>
      <c r="Q502" s="84"/>
      <c r="R502" s="84"/>
      <c r="S502" s="84"/>
      <c r="T502" s="84"/>
      <c r="U502" s="37"/>
      <c r="V502" s="37"/>
      <c r="W502" s="37"/>
      <c r="X502" s="37"/>
      <c r="Y502" s="37"/>
      <c r="Z502" s="37"/>
      <c r="AA502" s="37"/>
      <c r="AB502" s="37"/>
      <c r="AC502" s="37"/>
      <c r="AD502" s="37"/>
      <c r="AE502" s="37"/>
      <c r="AF502" s="37"/>
      <c r="AG502" s="37"/>
      <c r="AH502" s="37"/>
      <c r="AI502" s="37"/>
      <c r="AJ502" s="37"/>
    </row>
    <row r="503" spans="1:36">
      <c r="A503" s="84"/>
      <c r="B503" s="331" t="s">
        <v>146</v>
      </c>
      <c r="C503" s="331">
        <v>882376424</v>
      </c>
      <c r="D503" s="84"/>
      <c r="E503" s="84"/>
      <c r="F503" s="84"/>
      <c r="G503" s="84"/>
      <c r="H503" s="84"/>
      <c r="I503" s="84"/>
      <c r="J503" s="84"/>
      <c r="K503" s="84"/>
      <c r="L503" s="84"/>
      <c r="M503" s="331">
        <v>1</v>
      </c>
      <c r="N503" s="84"/>
      <c r="O503" s="84"/>
      <c r="P503" s="84"/>
      <c r="Q503" s="84"/>
      <c r="R503" s="84"/>
      <c r="S503" s="84"/>
      <c r="T503" s="84"/>
      <c r="U503" s="37"/>
      <c r="V503" s="37"/>
      <c r="W503" s="37"/>
      <c r="X503" s="37"/>
      <c r="Y503" s="37"/>
      <c r="Z503" s="37"/>
      <c r="AA503" s="37"/>
      <c r="AB503" s="37"/>
      <c r="AC503" s="37"/>
      <c r="AD503" s="37"/>
      <c r="AE503" s="37"/>
      <c r="AF503" s="37"/>
      <c r="AG503" s="37"/>
      <c r="AH503" s="37"/>
      <c r="AI503" s="37"/>
      <c r="AJ503" s="37"/>
    </row>
    <row r="504" spans="1:36">
      <c r="A504" s="265">
        <v>44113</v>
      </c>
      <c r="B504" s="278" t="s">
        <v>146</v>
      </c>
      <c r="C504" s="37">
        <v>880059335</v>
      </c>
      <c r="D504" s="504" t="s">
        <v>4568</v>
      </c>
      <c r="E504" s="278" t="s">
        <v>152</v>
      </c>
      <c r="F504" s="278" t="s">
        <v>147</v>
      </c>
      <c r="G504" s="278" t="s">
        <v>4725</v>
      </c>
      <c r="H504" s="37"/>
      <c r="I504" s="37"/>
      <c r="J504" s="37"/>
      <c r="K504" s="37"/>
      <c r="L504" s="37"/>
      <c r="M504" s="37"/>
      <c r="N504" s="37"/>
      <c r="O504" s="37"/>
      <c r="P504" s="37"/>
      <c r="Q504" s="265">
        <v>44113</v>
      </c>
      <c r="R504" s="37">
        <v>4398.96</v>
      </c>
      <c r="S504" s="37"/>
      <c r="T504" s="37"/>
      <c r="U504" s="37"/>
      <c r="V504" s="37"/>
      <c r="W504" s="37"/>
      <c r="X504" s="37"/>
      <c r="Y504" s="37"/>
      <c r="Z504" s="37"/>
      <c r="AA504" s="37"/>
      <c r="AB504" s="37"/>
      <c r="AC504" s="37"/>
      <c r="AD504" s="37"/>
      <c r="AE504" s="37"/>
      <c r="AF504" s="37"/>
      <c r="AG504" s="37"/>
      <c r="AH504" s="37"/>
      <c r="AI504" s="37"/>
      <c r="AJ504" s="37"/>
    </row>
    <row r="505" spans="1:36">
      <c r="A505" s="265">
        <v>44113</v>
      </c>
      <c r="B505" s="278" t="s">
        <v>227</v>
      </c>
      <c r="C505" s="37">
        <v>882248117</v>
      </c>
      <c r="D505" s="504" t="s">
        <v>4726</v>
      </c>
      <c r="E505" s="278" t="s">
        <v>152</v>
      </c>
      <c r="F505" s="278" t="s">
        <v>147</v>
      </c>
      <c r="G505" s="278" t="s">
        <v>142</v>
      </c>
      <c r="H505" s="265">
        <v>44113</v>
      </c>
      <c r="I505" s="37"/>
      <c r="J505" s="37"/>
      <c r="K505" s="37"/>
      <c r="L505" s="37"/>
      <c r="M505" s="37"/>
      <c r="N505" s="37"/>
      <c r="O505" s="37"/>
      <c r="P505" s="37"/>
      <c r="Q505" s="265">
        <v>44113</v>
      </c>
      <c r="R505" s="37">
        <v>902.5</v>
      </c>
      <c r="S505" s="37"/>
      <c r="T505" s="37"/>
      <c r="U505" s="37"/>
      <c r="V505" s="37"/>
      <c r="W505" s="37"/>
      <c r="X505" s="37"/>
      <c r="Y505" s="37"/>
      <c r="Z505" s="37"/>
      <c r="AA505" s="37"/>
      <c r="AB505" s="37"/>
      <c r="AC505" s="37"/>
      <c r="AD505" s="37"/>
      <c r="AE505" s="37"/>
      <c r="AF505" s="37"/>
      <c r="AG505" s="37"/>
      <c r="AH505" s="37"/>
      <c r="AI505" s="37"/>
      <c r="AJ505" s="37"/>
    </row>
    <row r="506" spans="1:36">
      <c r="A506" s="265">
        <v>44113</v>
      </c>
      <c r="B506" s="278" t="s">
        <v>146</v>
      </c>
      <c r="C506" s="37">
        <v>881474901</v>
      </c>
      <c r="D506" s="504" t="s">
        <v>4727</v>
      </c>
      <c r="E506" s="278" t="s">
        <v>345</v>
      </c>
      <c r="F506" s="278" t="s">
        <v>147</v>
      </c>
      <c r="G506" s="37"/>
      <c r="H506" s="37"/>
      <c r="I506" s="37"/>
      <c r="J506" s="37"/>
      <c r="K506" s="37"/>
      <c r="L506" s="37"/>
      <c r="M506" s="37"/>
      <c r="N506" s="37"/>
      <c r="O506" s="37"/>
      <c r="P506" s="37"/>
      <c r="Q506" s="505" t="s">
        <v>4728</v>
      </c>
      <c r="R506" s="37">
        <v>369.15</v>
      </c>
      <c r="S506" s="37"/>
      <c r="T506" s="37"/>
      <c r="U506" s="37"/>
      <c r="V506" s="37"/>
      <c r="W506" s="37"/>
      <c r="X506" s="37"/>
      <c r="Y506" s="37"/>
      <c r="Z506" s="37"/>
      <c r="AA506" s="37"/>
      <c r="AB506" s="37"/>
      <c r="AC506" s="37"/>
      <c r="AD506" s="37"/>
      <c r="AE506" s="37"/>
      <c r="AF506" s="37"/>
      <c r="AG506" s="37"/>
      <c r="AH506" s="37"/>
      <c r="AI506" s="37"/>
      <c r="AJ506" s="37"/>
    </row>
    <row r="507" spans="1:36">
      <c r="A507" s="265">
        <v>44113</v>
      </c>
      <c r="B507" s="278" t="s">
        <v>227</v>
      </c>
      <c r="C507" s="37">
        <v>880553449</v>
      </c>
      <c r="D507" s="504" t="s">
        <v>4729</v>
      </c>
      <c r="E507" s="278" t="s">
        <v>139</v>
      </c>
      <c r="F507" s="278" t="s">
        <v>147</v>
      </c>
      <c r="G507" s="278" t="s">
        <v>142</v>
      </c>
      <c r="H507" s="37"/>
      <c r="I507" s="37"/>
      <c r="J507" s="37"/>
      <c r="K507" s="37"/>
      <c r="L507" s="37"/>
      <c r="M507" s="37"/>
      <c r="N507" s="37"/>
      <c r="O507" s="37"/>
      <c r="P507" s="278"/>
      <c r="Q507" s="265">
        <v>44115</v>
      </c>
      <c r="R507" s="37">
        <v>1426.5</v>
      </c>
      <c r="S507" s="37"/>
      <c r="T507" s="37"/>
      <c r="U507" s="37"/>
      <c r="V507" s="37"/>
      <c r="W507" s="37"/>
      <c r="X507" s="37"/>
      <c r="Y507" s="37"/>
      <c r="Z507" s="37"/>
      <c r="AA507" s="37"/>
      <c r="AB507" s="37"/>
      <c r="AC507" s="37"/>
      <c r="AD507" s="37"/>
      <c r="AE507" s="37"/>
      <c r="AF507" s="37"/>
      <c r="AG507" s="37"/>
      <c r="AH507" s="37"/>
      <c r="AI507" s="37"/>
      <c r="AJ507" s="37"/>
    </row>
    <row r="508" spans="1:36">
      <c r="A508" s="265">
        <v>44113</v>
      </c>
      <c r="B508" s="278" t="s">
        <v>146</v>
      </c>
      <c r="C508" s="37">
        <v>880107560</v>
      </c>
      <c r="D508" s="504" t="s">
        <v>4730</v>
      </c>
      <c r="E508" s="278" t="s">
        <v>139</v>
      </c>
      <c r="F508" s="278" t="s">
        <v>181</v>
      </c>
      <c r="G508" s="278" t="s">
        <v>163</v>
      </c>
      <c r="H508" s="37"/>
      <c r="I508" s="37"/>
      <c r="J508" s="37"/>
      <c r="K508" s="37"/>
      <c r="L508" s="37"/>
      <c r="M508" s="37"/>
      <c r="N508" s="37"/>
      <c r="O508" s="278" t="s">
        <v>195</v>
      </c>
      <c r="P508" s="37"/>
      <c r="Q508" s="37"/>
      <c r="R508" s="37"/>
      <c r="S508" s="37"/>
      <c r="T508" s="37"/>
      <c r="U508" s="37"/>
      <c r="V508" s="37"/>
      <c r="W508" s="37"/>
      <c r="X508" s="37"/>
      <c r="Y508" s="37"/>
      <c r="Z508" s="37"/>
      <c r="AA508" s="37"/>
      <c r="AB508" s="37"/>
      <c r="AC508" s="37"/>
      <c r="AD508" s="37"/>
      <c r="AE508" s="37"/>
      <c r="AF508" s="37"/>
      <c r="AG508" s="37"/>
      <c r="AH508" s="37"/>
      <c r="AI508" s="37"/>
      <c r="AJ508" s="37"/>
    </row>
    <row r="509" spans="1:36">
      <c r="A509" s="265">
        <v>44113</v>
      </c>
      <c r="B509" s="278" t="s">
        <v>146</v>
      </c>
      <c r="C509" s="37">
        <v>880046225</v>
      </c>
      <c r="D509" s="37"/>
      <c r="E509" s="278" t="s">
        <v>139</v>
      </c>
      <c r="F509" s="278" t="s">
        <v>140</v>
      </c>
      <c r="G509" s="278" t="s">
        <v>190</v>
      </c>
      <c r="H509" s="37"/>
      <c r="I509" s="37"/>
      <c r="J509" s="37"/>
      <c r="K509" s="37"/>
      <c r="L509" s="37"/>
      <c r="M509" s="37"/>
      <c r="N509" s="37"/>
      <c r="O509" s="278" t="s">
        <v>280</v>
      </c>
      <c r="P509" s="37"/>
      <c r="Q509" s="37"/>
      <c r="R509" s="37"/>
      <c r="S509" s="37"/>
      <c r="T509" s="37"/>
      <c r="U509" s="37"/>
      <c r="V509" s="37"/>
      <c r="W509" s="37"/>
      <c r="X509" s="37"/>
      <c r="Y509" s="37"/>
      <c r="Z509" s="37"/>
      <c r="AA509" s="37"/>
      <c r="AB509" s="37"/>
      <c r="AC509" s="37"/>
      <c r="AD509" s="37"/>
      <c r="AE509" s="37"/>
      <c r="AF509" s="37"/>
      <c r="AG509" s="37"/>
      <c r="AH509" s="37"/>
      <c r="AI509" s="37"/>
      <c r="AJ509" s="37"/>
    </row>
    <row r="510" spans="1:36">
      <c r="A510" s="265">
        <v>44113</v>
      </c>
      <c r="B510" s="115" t="s">
        <v>156</v>
      </c>
      <c r="C510" s="37">
        <v>882664956</v>
      </c>
      <c r="D510" s="37"/>
      <c r="E510" s="278" t="s">
        <v>139</v>
      </c>
      <c r="F510" s="278" t="s">
        <v>140</v>
      </c>
      <c r="G510" s="278" t="s">
        <v>4731</v>
      </c>
      <c r="H510" s="37"/>
      <c r="I510" s="37"/>
      <c r="J510" s="265">
        <v>44119</v>
      </c>
      <c r="K510" s="37"/>
      <c r="L510" s="37"/>
      <c r="M510" s="37"/>
      <c r="N510" s="37"/>
      <c r="O510" s="278" t="s">
        <v>4732</v>
      </c>
      <c r="P510" s="37"/>
      <c r="Q510" s="37"/>
      <c r="R510" s="37"/>
      <c r="S510" s="37"/>
      <c r="T510" s="37"/>
      <c r="U510" s="37"/>
      <c r="V510" s="37"/>
      <c r="W510" s="37"/>
      <c r="X510" s="37"/>
      <c r="Y510" s="37"/>
      <c r="Z510" s="37"/>
      <c r="AA510" s="37"/>
      <c r="AB510" s="37"/>
      <c r="AC510" s="37"/>
      <c r="AD510" s="37"/>
      <c r="AE510" s="37"/>
      <c r="AF510" s="37"/>
      <c r="AG510" s="37"/>
      <c r="AH510" s="37"/>
      <c r="AI510" s="37"/>
      <c r="AJ510" s="37"/>
    </row>
    <row r="511" spans="1:36">
      <c r="A511" s="265">
        <v>44113</v>
      </c>
      <c r="B511" s="278" t="s">
        <v>138</v>
      </c>
      <c r="C511" s="37">
        <v>880706121</v>
      </c>
      <c r="D511" s="37"/>
      <c r="E511" s="278" t="s">
        <v>139</v>
      </c>
      <c r="F511" s="278" t="s">
        <v>140</v>
      </c>
      <c r="G511" s="278" t="s">
        <v>176</v>
      </c>
      <c r="H511" s="37"/>
      <c r="I511" s="37"/>
      <c r="J511" s="265">
        <v>44124</v>
      </c>
      <c r="K511" s="37"/>
      <c r="L511" s="37"/>
      <c r="M511" s="37"/>
      <c r="N511" s="37"/>
      <c r="O511" s="278" t="s">
        <v>372</v>
      </c>
      <c r="P511" s="37"/>
      <c r="Q511" s="37"/>
      <c r="R511" s="37"/>
      <c r="S511" s="37"/>
      <c r="T511" s="37"/>
      <c r="U511" s="37"/>
      <c r="V511" s="37"/>
      <c r="W511" s="37"/>
      <c r="X511" s="37"/>
      <c r="Y511" s="37"/>
      <c r="Z511" s="37"/>
      <c r="AA511" s="37"/>
      <c r="AB511" s="37"/>
      <c r="AC511" s="37"/>
      <c r="AD511" s="37"/>
      <c r="AE511" s="37"/>
      <c r="AF511" s="37"/>
      <c r="AG511" s="37"/>
      <c r="AH511" s="37"/>
      <c r="AI511" s="37"/>
      <c r="AJ511" s="37"/>
    </row>
    <row r="512" spans="1:36">
      <c r="A512" s="265">
        <v>44113</v>
      </c>
      <c r="B512" s="278" t="s">
        <v>194</v>
      </c>
      <c r="C512" s="37">
        <v>882087123</v>
      </c>
      <c r="D512" s="37"/>
      <c r="E512" s="278" t="s">
        <v>139</v>
      </c>
      <c r="F512" s="278" t="s">
        <v>140</v>
      </c>
      <c r="G512" s="278" t="s">
        <v>168</v>
      </c>
      <c r="H512" s="37"/>
      <c r="I512" s="37"/>
      <c r="J512" s="265">
        <v>44127</v>
      </c>
      <c r="K512" s="37"/>
      <c r="L512" s="37"/>
      <c r="M512" s="37"/>
      <c r="N512" s="37"/>
      <c r="O512" s="278" t="s">
        <v>195</v>
      </c>
      <c r="P512" s="37"/>
      <c r="Q512" s="37"/>
      <c r="R512" s="37"/>
      <c r="S512" s="37"/>
      <c r="T512" s="37"/>
      <c r="U512" s="37"/>
      <c r="V512" s="37"/>
      <c r="W512" s="37"/>
      <c r="X512" s="37"/>
      <c r="Y512" s="37"/>
      <c r="Z512" s="37"/>
      <c r="AA512" s="37"/>
      <c r="AB512" s="37"/>
      <c r="AC512" s="37"/>
      <c r="AD512" s="37"/>
      <c r="AE512" s="37"/>
      <c r="AF512" s="37"/>
      <c r="AG512" s="37"/>
      <c r="AH512" s="37"/>
      <c r="AI512" s="37"/>
      <c r="AJ512" s="37"/>
    </row>
    <row r="513" spans="1:36">
      <c r="A513" s="265">
        <v>44114</v>
      </c>
      <c r="B513" s="278" t="s">
        <v>227</v>
      </c>
      <c r="C513" s="37">
        <v>880030578</v>
      </c>
      <c r="D513" s="504" t="s">
        <v>4733</v>
      </c>
      <c r="E513" s="278" t="s">
        <v>139</v>
      </c>
      <c r="F513" s="278" t="s">
        <v>147</v>
      </c>
      <c r="G513" s="278" t="s">
        <v>142</v>
      </c>
      <c r="H513" s="265">
        <v>44103</v>
      </c>
      <c r="I513" s="37"/>
      <c r="J513" s="37"/>
      <c r="K513" s="37"/>
      <c r="L513" s="37"/>
      <c r="M513" s="37"/>
      <c r="N513" s="37"/>
      <c r="O513" s="37"/>
      <c r="P513" s="37"/>
      <c r="Q513" s="265">
        <v>44105</v>
      </c>
      <c r="R513" s="37">
        <v>113.8</v>
      </c>
      <c r="S513" s="37"/>
      <c r="T513" s="37"/>
      <c r="U513" s="37"/>
      <c r="V513" s="37"/>
      <c r="W513" s="37"/>
      <c r="X513" s="37"/>
      <c r="Y513" s="37"/>
      <c r="Z513" s="37"/>
      <c r="AA513" s="37"/>
      <c r="AB513" s="37"/>
      <c r="AC513" s="37"/>
      <c r="AD513" s="37"/>
      <c r="AE513" s="37"/>
      <c r="AF513" s="37"/>
      <c r="AG513" s="37"/>
      <c r="AH513" s="37"/>
      <c r="AI513" s="37"/>
      <c r="AJ513" s="37"/>
    </row>
    <row r="514" spans="1:36">
      <c r="A514" s="265">
        <v>44114</v>
      </c>
      <c r="B514" s="278" t="s">
        <v>227</v>
      </c>
      <c r="C514" s="37">
        <v>880669988</v>
      </c>
      <c r="D514" s="504" t="s">
        <v>4734</v>
      </c>
      <c r="E514" s="278" t="s">
        <v>139</v>
      </c>
      <c r="F514" s="278" t="s">
        <v>147</v>
      </c>
      <c r="G514" s="278" t="s">
        <v>142</v>
      </c>
      <c r="H514" s="265">
        <v>44113</v>
      </c>
      <c r="I514" s="37"/>
      <c r="J514" s="37"/>
      <c r="K514" s="37"/>
      <c r="L514" s="37"/>
      <c r="M514" s="37"/>
      <c r="N514" s="37"/>
      <c r="O514" s="37"/>
      <c r="P514" s="37"/>
      <c r="Q514" s="265">
        <v>44114</v>
      </c>
      <c r="R514" s="37">
        <v>6419</v>
      </c>
      <c r="S514" s="37"/>
      <c r="T514" s="37"/>
      <c r="U514" s="37"/>
      <c r="V514" s="37"/>
      <c r="W514" s="37"/>
      <c r="X514" s="37"/>
      <c r="Y514" s="37"/>
      <c r="Z514" s="37"/>
      <c r="AA514" s="37"/>
      <c r="AB514" s="37"/>
      <c r="AC514" s="37"/>
      <c r="AD514" s="37"/>
      <c r="AE514" s="37"/>
      <c r="AF514" s="37"/>
      <c r="AG514" s="37"/>
      <c r="AH514" s="37"/>
      <c r="AI514" s="37"/>
      <c r="AJ514" s="37"/>
    </row>
    <row r="515" spans="1:36">
      <c r="A515" s="265">
        <v>44114</v>
      </c>
      <c r="B515" s="278" t="s">
        <v>281</v>
      </c>
      <c r="C515" s="37">
        <v>880627175</v>
      </c>
      <c r="D515" s="510" t="s">
        <v>4523</v>
      </c>
      <c r="E515" s="278" t="s">
        <v>152</v>
      </c>
      <c r="F515" s="278" t="s">
        <v>140</v>
      </c>
      <c r="G515" s="278" t="s">
        <v>142</v>
      </c>
      <c r="H515" s="37"/>
      <c r="I515" s="37"/>
      <c r="J515" s="37"/>
      <c r="K515" s="37"/>
      <c r="L515" s="37"/>
      <c r="M515" s="37"/>
      <c r="N515" s="37"/>
      <c r="O515" s="278" t="s">
        <v>1897</v>
      </c>
      <c r="P515" s="37"/>
      <c r="Q515" s="37"/>
      <c r="R515" s="37"/>
      <c r="S515" s="37"/>
      <c r="T515" s="37"/>
      <c r="U515" s="37"/>
      <c r="V515" s="37"/>
      <c r="W515" s="37"/>
      <c r="X515" s="37"/>
      <c r="Y515" s="37"/>
      <c r="Z515" s="37"/>
      <c r="AA515" s="37"/>
      <c r="AB515" s="37"/>
      <c r="AC515" s="37"/>
      <c r="AD515" s="37"/>
      <c r="AE515" s="37"/>
      <c r="AF515" s="37"/>
      <c r="AG515" s="37"/>
      <c r="AH515" s="37"/>
      <c r="AI515" s="37"/>
      <c r="AJ515" s="37"/>
    </row>
    <row r="516" spans="1:36">
      <c r="A516" s="265">
        <v>44114</v>
      </c>
      <c r="B516" s="278" t="s">
        <v>146</v>
      </c>
      <c r="C516" s="37">
        <v>882017249</v>
      </c>
      <c r="D516" s="504" t="s">
        <v>4735</v>
      </c>
      <c r="E516" s="278" t="s">
        <v>139</v>
      </c>
      <c r="F516" s="278" t="s">
        <v>140</v>
      </c>
      <c r="G516" s="278" t="s">
        <v>1867</v>
      </c>
      <c r="H516" s="37"/>
      <c r="I516" s="37"/>
      <c r="J516" s="265">
        <v>44118</v>
      </c>
      <c r="K516" s="37"/>
      <c r="L516" s="37"/>
      <c r="M516" s="37"/>
      <c r="N516" s="37"/>
      <c r="O516" s="278" t="s">
        <v>195</v>
      </c>
      <c r="P516" s="37"/>
      <c r="Q516" s="37"/>
      <c r="R516" s="37"/>
      <c r="S516" s="37"/>
      <c r="T516" s="37"/>
      <c r="U516" s="37"/>
      <c r="V516" s="37"/>
      <c r="W516" s="37"/>
      <c r="X516" s="37"/>
      <c r="Y516" s="37"/>
      <c r="Z516" s="37"/>
      <c r="AA516" s="37"/>
      <c r="AB516" s="37"/>
      <c r="AC516" s="37"/>
      <c r="AD516" s="37"/>
      <c r="AE516" s="37"/>
      <c r="AF516" s="37"/>
      <c r="AG516" s="37"/>
      <c r="AH516" s="37"/>
      <c r="AI516" s="37"/>
      <c r="AJ516" s="37"/>
    </row>
    <row r="517" spans="1:36">
      <c r="A517" s="265">
        <v>44114</v>
      </c>
      <c r="B517" s="278" t="s">
        <v>194</v>
      </c>
      <c r="C517" s="37">
        <v>881833496</v>
      </c>
      <c r="D517" s="504" t="s">
        <v>4512</v>
      </c>
      <c r="E517" s="278" t="s">
        <v>152</v>
      </c>
      <c r="F517" s="278" t="s">
        <v>140</v>
      </c>
      <c r="G517" s="278" t="s">
        <v>481</v>
      </c>
      <c r="H517" s="265">
        <v>44113</v>
      </c>
      <c r="I517" s="37"/>
      <c r="J517" s="265">
        <v>44120</v>
      </c>
      <c r="K517" s="37"/>
      <c r="L517" s="37"/>
      <c r="M517" s="37"/>
      <c r="N517" s="37"/>
      <c r="O517" s="278" t="s">
        <v>280</v>
      </c>
      <c r="P517" s="37"/>
      <c r="Q517" s="37"/>
      <c r="R517" s="37"/>
      <c r="S517" s="37"/>
      <c r="T517" s="37"/>
      <c r="U517" s="37"/>
      <c r="V517" s="37"/>
      <c r="W517" s="37"/>
      <c r="X517" s="37"/>
      <c r="Y517" s="37"/>
      <c r="Z517" s="37"/>
      <c r="AA517" s="37"/>
      <c r="AB517" s="37"/>
      <c r="AC517" s="37"/>
      <c r="AD517" s="37"/>
      <c r="AE517" s="37"/>
      <c r="AF517" s="37"/>
      <c r="AG517" s="37"/>
      <c r="AH517" s="37"/>
      <c r="AI517" s="37"/>
      <c r="AJ517" s="37"/>
    </row>
    <row r="518" spans="1:36">
      <c r="A518" s="265">
        <v>44114</v>
      </c>
      <c r="B518" s="278" t="s">
        <v>146</v>
      </c>
      <c r="C518" s="37">
        <v>880279089</v>
      </c>
      <c r="D518" s="37"/>
      <c r="E518" s="278" t="s">
        <v>139</v>
      </c>
      <c r="F518" s="278" t="s">
        <v>140</v>
      </c>
      <c r="G518" s="278" t="s">
        <v>315</v>
      </c>
      <c r="H518" s="37"/>
      <c r="I518" s="37"/>
      <c r="J518" s="265">
        <v>44118</v>
      </c>
      <c r="K518" s="37"/>
      <c r="L518" s="37"/>
      <c r="M518" s="37"/>
      <c r="N518" s="37"/>
      <c r="O518" s="278" t="s">
        <v>195</v>
      </c>
      <c r="P518" s="37"/>
      <c r="Q518" s="37"/>
      <c r="R518" s="37"/>
      <c r="S518" s="37"/>
      <c r="T518" s="37"/>
      <c r="U518" s="37"/>
      <c r="V518" s="37"/>
      <c r="W518" s="37"/>
      <c r="X518" s="37"/>
      <c r="Y518" s="37"/>
      <c r="Z518" s="37"/>
      <c r="AA518" s="37"/>
      <c r="AB518" s="37"/>
      <c r="AC518" s="37"/>
      <c r="AD518" s="37"/>
      <c r="AE518" s="37"/>
      <c r="AF518" s="37"/>
      <c r="AG518" s="37"/>
      <c r="AH518" s="37"/>
      <c r="AI518" s="37"/>
      <c r="AJ518" s="37"/>
    </row>
    <row r="519" spans="1:36">
      <c r="A519" s="265">
        <v>44114</v>
      </c>
      <c r="B519" s="278" t="s">
        <v>281</v>
      </c>
      <c r="C519" s="37">
        <v>881344754</v>
      </c>
      <c r="D519" s="504" t="s">
        <v>4736</v>
      </c>
      <c r="E519" s="278" t="s">
        <v>139</v>
      </c>
      <c r="F519" s="278" t="s">
        <v>140</v>
      </c>
      <c r="G519" s="278" t="s">
        <v>142</v>
      </c>
      <c r="H519" s="37"/>
      <c r="I519" s="37"/>
      <c r="J519" s="37"/>
      <c r="K519" s="37"/>
      <c r="L519" s="37"/>
      <c r="M519" s="37"/>
      <c r="N519" s="37"/>
      <c r="O519" s="278" t="s">
        <v>195</v>
      </c>
      <c r="P519" s="37"/>
      <c r="Q519" s="37"/>
      <c r="R519" s="37"/>
      <c r="S519" s="37"/>
      <c r="T519" s="37"/>
      <c r="U519" s="37"/>
      <c r="V519" s="37"/>
      <c r="W519" s="37"/>
      <c r="X519" s="37"/>
      <c r="Y519" s="37"/>
      <c r="Z519" s="37"/>
      <c r="AA519" s="37"/>
      <c r="AB519" s="37"/>
      <c r="AC519" s="37"/>
      <c r="AD519" s="37"/>
      <c r="AE519" s="37"/>
      <c r="AF519" s="37"/>
      <c r="AG519" s="37"/>
      <c r="AH519" s="37"/>
      <c r="AI519" s="37"/>
      <c r="AJ519" s="37"/>
    </row>
    <row r="520" spans="1:36">
      <c r="A520" s="265">
        <v>44114</v>
      </c>
      <c r="B520" s="278" t="s">
        <v>146</v>
      </c>
      <c r="C520" s="37">
        <v>880111356</v>
      </c>
      <c r="D520" s="37"/>
      <c r="E520" s="278" t="s">
        <v>139</v>
      </c>
      <c r="F520" s="278" t="s">
        <v>140</v>
      </c>
      <c r="G520" s="278" t="s">
        <v>142</v>
      </c>
      <c r="H520" s="37"/>
      <c r="I520" s="37"/>
      <c r="J520" s="265">
        <v>44118</v>
      </c>
      <c r="K520" s="37"/>
      <c r="L520" s="37"/>
      <c r="M520" s="37"/>
      <c r="N520" s="37"/>
      <c r="O520" s="278" t="s">
        <v>195</v>
      </c>
      <c r="P520" s="37"/>
      <c r="Q520" s="37"/>
      <c r="R520" s="37"/>
      <c r="S520" s="37"/>
      <c r="T520" s="37"/>
      <c r="U520" s="37"/>
      <c r="V520" s="37"/>
      <c r="W520" s="37"/>
      <c r="X520" s="37"/>
      <c r="Y520" s="37"/>
      <c r="Z520" s="37"/>
      <c r="AA520" s="37"/>
      <c r="AB520" s="37"/>
      <c r="AC520" s="37"/>
      <c r="AD520" s="37"/>
      <c r="AE520" s="37"/>
      <c r="AF520" s="37"/>
      <c r="AG520" s="37"/>
      <c r="AH520" s="37"/>
      <c r="AI520" s="37"/>
      <c r="AJ520" s="37"/>
    </row>
    <row r="521" spans="1:36">
      <c r="A521" s="265">
        <v>44114</v>
      </c>
      <c r="B521" s="278" t="s">
        <v>175</v>
      </c>
      <c r="C521" s="37">
        <v>882190387</v>
      </c>
      <c r="D521" s="37"/>
      <c r="E521" s="278" t="s">
        <v>139</v>
      </c>
      <c r="F521" s="278" t="s">
        <v>140</v>
      </c>
      <c r="G521" s="278" t="s">
        <v>142</v>
      </c>
      <c r="H521" s="37"/>
      <c r="I521" s="37"/>
      <c r="J521" s="265">
        <v>44130</v>
      </c>
      <c r="K521" s="37"/>
      <c r="L521" s="37"/>
      <c r="M521" s="37"/>
      <c r="N521" s="37"/>
      <c r="O521" s="278" t="s">
        <v>4737</v>
      </c>
      <c r="P521" s="37"/>
      <c r="Q521" s="37"/>
      <c r="R521" s="37"/>
      <c r="S521" s="37"/>
      <c r="T521" s="37"/>
      <c r="U521" s="37"/>
      <c r="V521" s="37"/>
      <c r="W521" s="37"/>
      <c r="X521" s="37"/>
      <c r="Y521" s="37"/>
      <c r="Z521" s="37"/>
      <c r="AA521" s="37"/>
      <c r="AB521" s="37"/>
      <c r="AC521" s="37"/>
      <c r="AD521" s="37"/>
      <c r="AE521" s="37"/>
      <c r="AF521" s="37"/>
      <c r="AG521" s="37"/>
      <c r="AH521" s="37"/>
      <c r="AI521" s="37"/>
      <c r="AJ521" s="37"/>
    </row>
    <row r="522" spans="1:36">
      <c r="A522" s="265">
        <v>44114</v>
      </c>
      <c r="B522" s="278" t="s">
        <v>194</v>
      </c>
      <c r="C522" s="37">
        <v>880504501</v>
      </c>
      <c r="D522" s="37"/>
      <c r="E522" s="278" t="s">
        <v>139</v>
      </c>
      <c r="F522" s="278" t="s">
        <v>140</v>
      </c>
      <c r="G522" s="278" t="s">
        <v>142</v>
      </c>
      <c r="H522" s="265">
        <v>44114</v>
      </c>
      <c r="I522" s="37"/>
      <c r="J522" s="265">
        <v>44120</v>
      </c>
      <c r="K522" s="37"/>
      <c r="L522" s="37"/>
      <c r="M522" s="37"/>
      <c r="N522" s="37"/>
      <c r="O522" s="278" t="s">
        <v>280</v>
      </c>
      <c r="P522" s="37"/>
      <c r="Q522" s="37"/>
      <c r="R522" s="37"/>
      <c r="S522" s="37"/>
      <c r="T522" s="37"/>
      <c r="U522" s="37"/>
      <c r="V522" s="37"/>
      <c r="W522" s="37"/>
      <c r="X522" s="37"/>
      <c r="Y522" s="37"/>
      <c r="Z522" s="37"/>
      <c r="AA522" s="37"/>
      <c r="AB522" s="37"/>
      <c r="AC522" s="37"/>
      <c r="AD522" s="37"/>
      <c r="AE522" s="37"/>
      <c r="AF522" s="37"/>
      <c r="AG522" s="37"/>
      <c r="AH522" s="37"/>
      <c r="AI522" s="37"/>
      <c r="AJ522" s="37"/>
    </row>
    <row r="523" spans="1:36">
      <c r="A523" s="265">
        <v>44114</v>
      </c>
      <c r="B523" s="278" t="s">
        <v>227</v>
      </c>
      <c r="C523" s="37">
        <v>882259574</v>
      </c>
      <c r="D523" s="37"/>
      <c r="E523" s="278" t="s">
        <v>139</v>
      </c>
      <c r="F523" s="278" t="s">
        <v>140</v>
      </c>
      <c r="G523" s="278" t="s">
        <v>142</v>
      </c>
      <c r="H523" s="37"/>
      <c r="I523" s="37"/>
      <c r="J523" s="37"/>
      <c r="K523" s="37"/>
      <c r="L523" s="37"/>
      <c r="M523" s="37"/>
      <c r="N523" s="37"/>
      <c r="O523" s="278" t="s">
        <v>4738</v>
      </c>
      <c r="P523" s="37"/>
      <c r="Q523" s="37"/>
      <c r="R523" s="37"/>
      <c r="S523" s="37"/>
      <c r="T523" s="37"/>
      <c r="U523" s="37"/>
      <c r="V523" s="37"/>
      <c r="W523" s="37"/>
      <c r="X523" s="37"/>
      <c r="Y523" s="37"/>
      <c r="Z523" s="37"/>
      <c r="AA523" s="37"/>
      <c r="AB523" s="37"/>
      <c r="AC523" s="37"/>
      <c r="AD523" s="37"/>
      <c r="AE523" s="37"/>
      <c r="AF523" s="37"/>
      <c r="AG523" s="37"/>
      <c r="AH523" s="37"/>
      <c r="AI523" s="37"/>
      <c r="AJ523" s="37"/>
    </row>
    <row r="524" spans="1:36">
      <c r="A524" s="265">
        <v>44114</v>
      </c>
      <c r="B524" s="278" t="s">
        <v>227</v>
      </c>
      <c r="C524" s="37">
        <v>881476403</v>
      </c>
      <c r="D524" s="37"/>
      <c r="E524" s="278" t="s">
        <v>139</v>
      </c>
      <c r="F524" s="278" t="s">
        <v>140</v>
      </c>
      <c r="G524" s="278" t="s">
        <v>200</v>
      </c>
      <c r="H524" s="37"/>
      <c r="I524" s="37"/>
      <c r="J524" s="37"/>
      <c r="K524" s="37"/>
      <c r="L524" s="37"/>
      <c r="M524" s="37"/>
      <c r="N524" s="37"/>
      <c r="O524" s="278" t="s">
        <v>2947</v>
      </c>
      <c r="P524" s="37"/>
      <c r="Q524" s="37"/>
      <c r="R524" s="37"/>
      <c r="S524" s="37"/>
      <c r="T524" s="37"/>
      <c r="U524" s="37"/>
      <c r="V524" s="37"/>
      <c r="W524" s="37"/>
      <c r="X524" s="37"/>
      <c r="Y524" s="37"/>
      <c r="Z524" s="37"/>
      <c r="AA524" s="37"/>
      <c r="AB524" s="37"/>
      <c r="AC524" s="37"/>
      <c r="AD524" s="37"/>
      <c r="AE524" s="37"/>
      <c r="AF524" s="37"/>
      <c r="AG524" s="37"/>
      <c r="AH524" s="37"/>
      <c r="AI524" s="37"/>
      <c r="AJ524" s="37"/>
    </row>
    <row r="525" spans="1:36">
      <c r="A525" s="265">
        <v>44114</v>
      </c>
      <c r="B525" s="278" t="s">
        <v>227</v>
      </c>
      <c r="C525" s="37">
        <v>880816505</v>
      </c>
      <c r="D525" s="37"/>
      <c r="E525" s="278" t="s">
        <v>139</v>
      </c>
      <c r="F525" s="278" t="s">
        <v>140</v>
      </c>
      <c r="G525" s="278" t="s">
        <v>4739</v>
      </c>
      <c r="H525" s="37"/>
      <c r="I525" s="37"/>
      <c r="J525" s="37"/>
      <c r="K525" s="37"/>
      <c r="L525" s="37"/>
      <c r="M525" s="37"/>
      <c r="N525" s="37"/>
      <c r="O525" s="278" t="s">
        <v>4740</v>
      </c>
      <c r="P525" s="37"/>
      <c r="Q525" s="37"/>
      <c r="R525" s="37"/>
      <c r="S525" s="37"/>
      <c r="T525" s="37"/>
      <c r="U525" s="37"/>
      <c r="V525" s="37"/>
      <c r="W525" s="37"/>
      <c r="X525" s="37"/>
      <c r="Y525" s="37"/>
      <c r="Z525" s="37"/>
      <c r="AA525" s="37"/>
      <c r="AB525" s="37"/>
      <c r="AC525" s="37"/>
      <c r="AD525" s="37"/>
      <c r="AE525" s="37"/>
      <c r="AF525" s="37"/>
      <c r="AG525" s="37"/>
      <c r="AH525" s="37"/>
      <c r="AI525" s="37"/>
      <c r="AJ525" s="37"/>
    </row>
    <row r="526" spans="1:36">
      <c r="A526" s="265">
        <v>44126</v>
      </c>
      <c r="B526" s="278" t="s">
        <v>2691</v>
      </c>
      <c r="C526" s="37">
        <v>880045916</v>
      </c>
      <c r="D526" s="527" t="s">
        <v>4741</v>
      </c>
      <c r="E526" s="115" t="s">
        <v>139</v>
      </c>
      <c r="F526" s="115" t="s">
        <v>147</v>
      </c>
      <c r="G526" s="278" t="s">
        <v>4742</v>
      </c>
      <c r="H526" s="265">
        <v>44116</v>
      </c>
      <c r="I526" s="265"/>
      <c r="J526" s="37"/>
      <c r="K526" s="278"/>
      <c r="L526" s="37"/>
      <c r="M526" s="37"/>
      <c r="N526" s="37"/>
      <c r="O526" s="680"/>
      <c r="P526" s="37"/>
      <c r="Q526" s="265">
        <v>44116</v>
      </c>
      <c r="R526" s="37">
        <v>2281.4</v>
      </c>
      <c r="S526" s="37"/>
      <c r="T526" s="37"/>
      <c r="U526" s="37"/>
      <c r="V526" s="37"/>
      <c r="W526" s="37"/>
      <c r="X526" s="37"/>
      <c r="Y526" s="37"/>
      <c r="Z526" s="37"/>
      <c r="AA526" s="37"/>
      <c r="AB526" s="37"/>
      <c r="AC526" s="37"/>
      <c r="AD526" s="37"/>
      <c r="AE526" s="37"/>
      <c r="AF526" s="37"/>
      <c r="AG526" s="37"/>
      <c r="AH526" s="37"/>
      <c r="AI526" s="37"/>
      <c r="AJ526" s="37"/>
    </row>
    <row r="527" spans="1:36">
      <c r="A527" s="265">
        <v>44116</v>
      </c>
      <c r="B527" s="278" t="s">
        <v>146</v>
      </c>
      <c r="C527" s="37">
        <v>882805365</v>
      </c>
      <c r="D527" s="504" t="s">
        <v>4743</v>
      </c>
      <c r="E527" s="278" t="s">
        <v>139</v>
      </c>
      <c r="F527" s="278" t="s">
        <v>140</v>
      </c>
      <c r="G527" s="278" t="s">
        <v>200</v>
      </c>
      <c r="H527" s="281">
        <v>44130</v>
      </c>
      <c r="I527" s="37"/>
      <c r="J527" s="265">
        <v>44137</v>
      </c>
      <c r="K527" s="37"/>
      <c r="L527" s="37"/>
      <c r="M527" s="37"/>
      <c r="N527" s="37"/>
      <c r="O527" s="278" t="s">
        <v>195</v>
      </c>
      <c r="P527" s="37"/>
      <c r="Q527" s="37"/>
      <c r="R527" s="37"/>
      <c r="S527" s="37"/>
      <c r="T527" s="37"/>
      <c r="U527" s="37"/>
      <c r="V527" s="37"/>
      <c r="W527" s="37"/>
      <c r="X527" s="37"/>
      <c r="Y527" s="37"/>
      <c r="Z527" s="37"/>
      <c r="AA527" s="37"/>
      <c r="AB527" s="37"/>
      <c r="AC527" s="37"/>
      <c r="AD527" s="37"/>
      <c r="AE527" s="37"/>
      <c r="AF527" s="37"/>
      <c r="AG527" s="37"/>
      <c r="AH527" s="37"/>
      <c r="AI527" s="37"/>
      <c r="AJ527" s="37"/>
    </row>
    <row r="528" spans="1:36">
      <c r="A528" s="265">
        <v>44116</v>
      </c>
      <c r="B528" s="278" t="s">
        <v>154</v>
      </c>
      <c r="C528" s="37">
        <v>882255071</v>
      </c>
      <c r="D528" s="504" t="s">
        <v>3208</v>
      </c>
      <c r="E528" s="278" t="s">
        <v>139</v>
      </c>
      <c r="F528" s="278" t="s">
        <v>140</v>
      </c>
      <c r="G528" s="278" t="s">
        <v>751</v>
      </c>
      <c r="H528" s="37"/>
      <c r="I528" s="37"/>
      <c r="J528" s="265">
        <v>44127</v>
      </c>
      <c r="K528" s="37"/>
      <c r="L528" s="37"/>
      <c r="M528" s="37"/>
      <c r="N528" s="37"/>
      <c r="O528" s="278" t="s">
        <v>4744</v>
      </c>
      <c r="P528" s="37"/>
      <c r="Q528" s="37"/>
      <c r="R528" s="37"/>
      <c r="S528" s="37"/>
      <c r="T528" s="37"/>
      <c r="U528" s="37"/>
      <c r="V528" s="37"/>
      <c r="W528" s="37"/>
      <c r="X528" s="37"/>
      <c r="Y528" s="37"/>
      <c r="Z528" s="37"/>
      <c r="AA528" s="37"/>
      <c r="AB528" s="37"/>
      <c r="AC528" s="37"/>
      <c r="AD528" s="37"/>
      <c r="AE528" s="37"/>
      <c r="AF528" s="37"/>
      <c r="AG528" s="37"/>
      <c r="AH528" s="37"/>
      <c r="AI528" s="37"/>
      <c r="AJ528" s="37"/>
    </row>
    <row r="529" spans="1:36">
      <c r="A529" s="265">
        <v>44116</v>
      </c>
      <c r="B529" s="278" t="s">
        <v>227</v>
      </c>
      <c r="C529" s="37">
        <v>881901770</v>
      </c>
      <c r="D529" s="37"/>
      <c r="E529" s="278" t="s">
        <v>139</v>
      </c>
      <c r="F529" s="278" t="s">
        <v>140</v>
      </c>
      <c r="G529" s="278" t="s">
        <v>142</v>
      </c>
      <c r="H529" s="265">
        <v>44116</v>
      </c>
      <c r="I529" s="37"/>
      <c r="J529" s="265">
        <v>44127</v>
      </c>
      <c r="K529" s="37"/>
      <c r="L529" s="37"/>
      <c r="M529" s="37"/>
      <c r="N529" s="37"/>
      <c r="O529" s="278" t="s">
        <v>4745</v>
      </c>
      <c r="P529" s="37">
        <v>700</v>
      </c>
      <c r="Q529" s="278" t="s">
        <v>4746</v>
      </c>
      <c r="R529" s="37"/>
      <c r="S529" s="37"/>
      <c r="T529" s="37"/>
      <c r="U529" s="37"/>
      <c r="V529" s="37"/>
      <c r="W529" s="37"/>
      <c r="X529" s="37"/>
      <c r="Y529" s="37"/>
      <c r="Z529" s="37"/>
      <c r="AA529" s="37"/>
      <c r="AB529" s="37"/>
      <c r="AC529" s="37"/>
      <c r="AD529" s="37"/>
      <c r="AE529" s="37"/>
      <c r="AF529" s="37"/>
      <c r="AG529" s="37"/>
      <c r="AH529" s="37"/>
      <c r="AI529" s="37"/>
      <c r="AJ529" s="37"/>
    </row>
    <row r="530" spans="1:36">
      <c r="A530" s="265">
        <v>44117</v>
      </c>
      <c r="B530" s="278" t="s">
        <v>154</v>
      </c>
      <c r="C530" s="37">
        <v>881633782</v>
      </c>
      <c r="D530" s="504" t="s">
        <v>4747</v>
      </c>
      <c r="E530" s="278" t="s">
        <v>152</v>
      </c>
      <c r="F530" s="278" t="s">
        <v>140</v>
      </c>
      <c r="G530" s="278" t="s">
        <v>142</v>
      </c>
      <c r="H530" s="37"/>
      <c r="I530" s="37"/>
      <c r="J530" s="505">
        <v>44120</v>
      </c>
      <c r="K530" s="37"/>
      <c r="L530" s="37"/>
      <c r="M530" s="37"/>
      <c r="N530" s="37"/>
      <c r="O530" s="278" t="s">
        <v>1764</v>
      </c>
      <c r="P530" s="37"/>
      <c r="Q530" s="37"/>
      <c r="R530" s="37"/>
      <c r="S530" s="37"/>
      <c r="T530" s="37"/>
      <c r="U530" s="37"/>
      <c r="V530" s="37"/>
      <c r="W530" s="37"/>
      <c r="X530" s="37"/>
      <c r="Y530" s="37"/>
      <c r="Z530" s="37"/>
      <c r="AA530" s="37"/>
      <c r="AB530" s="37"/>
      <c r="AC530" s="37"/>
      <c r="AD530" s="37"/>
      <c r="AE530" s="37"/>
      <c r="AF530" s="37"/>
      <c r="AG530" s="37"/>
      <c r="AH530" s="37"/>
      <c r="AI530" s="37"/>
      <c r="AJ530" s="37"/>
    </row>
    <row r="531" spans="1:36">
      <c r="A531" s="265">
        <v>44117</v>
      </c>
      <c r="B531" s="278" t="s">
        <v>138</v>
      </c>
      <c r="C531" s="37">
        <v>882428984</v>
      </c>
      <c r="D531" s="37"/>
      <c r="E531" s="278" t="s">
        <v>139</v>
      </c>
      <c r="F531" s="278" t="s">
        <v>140</v>
      </c>
      <c r="G531" s="278" t="s">
        <v>1049</v>
      </c>
      <c r="H531" s="37"/>
      <c r="I531" s="37"/>
      <c r="J531" s="265">
        <v>44132</v>
      </c>
      <c r="K531" s="37"/>
      <c r="L531" s="37"/>
      <c r="M531" s="37"/>
      <c r="N531" s="37"/>
      <c r="O531" s="278" t="s">
        <v>145</v>
      </c>
      <c r="P531" s="37"/>
      <c r="Q531" s="37"/>
      <c r="R531" s="37"/>
      <c r="S531" s="37"/>
      <c r="T531" s="37"/>
      <c r="U531" s="37"/>
      <c r="V531" s="37"/>
      <c r="W531" s="37"/>
      <c r="X531" s="37"/>
      <c r="Y531" s="37"/>
      <c r="Z531" s="37"/>
      <c r="AA531" s="37"/>
      <c r="AB531" s="37"/>
      <c r="AC531" s="37"/>
      <c r="AD531" s="37"/>
      <c r="AE531" s="37"/>
      <c r="AF531" s="37"/>
      <c r="AG531" s="37"/>
      <c r="AH531" s="37"/>
      <c r="AI531" s="37"/>
      <c r="AJ531" s="37"/>
    </row>
    <row r="532" spans="1:36">
      <c r="A532" s="265">
        <v>44117</v>
      </c>
      <c r="B532" s="278" t="s">
        <v>227</v>
      </c>
      <c r="C532" s="676">
        <v>880612892</v>
      </c>
      <c r="D532" s="510" t="s">
        <v>4748</v>
      </c>
      <c r="E532" s="278" t="s">
        <v>139</v>
      </c>
      <c r="F532" s="278" t="s">
        <v>147</v>
      </c>
      <c r="G532" s="278" t="s">
        <v>1731</v>
      </c>
      <c r="H532" s="265">
        <v>44117</v>
      </c>
      <c r="I532" s="37"/>
      <c r="J532" s="37"/>
      <c r="K532" s="37"/>
      <c r="L532" s="37"/>
      <c r="M532" s="37"/>
      <c r="N532" s="37"/>
      <c r="O532" s="278" t="s">
        <v>4749</v>
      </c>
      <c r="P532" s="37"/>
      <c r="Q532" s="265">
        <v>44120</v>
      </c>
      <c r="R532" s="37">
        <v>5390</v>
      </c>
      <c r="S532" s="37"/>
      <c r="T532" s="37"/>
      <c r="U532" s="37"/>
      <c r="V532" s="37"/>
      <c r="W532" s="37"/>
      <c r="X532" s="37"/>
      <c r="Y532" s="37"/>
      <c r="Z532" s="37"/>
      <c r="AA532" s="37"/>
      <c r="AB532" s="37"/>
      <c r="AC532" s="37"/>
      <c r="AD532" s="37"/>
      <c r="AE532" s="37"/>
      <c r="AF532" s="37"/>
      <c r="AG532" s="37"/>
      <c r="AH532" s="37"/>
      <c r="AI532" s="37"/>
      <c r="AJ532" s="37"/>
    </row>
    <row r="533" spans="1:36">
      <c r="A533" s="265">
        <v>44117</v>
      </c>
      <c r="B533" s="278" t="s">
        <v>281</v>
      </c>
      <c r="C533" s="37">
        <v>881401052</v>
      </c>
      <c r="D533" s="37"/>
      <c r="E533" s="278" t="s">
        <v>152</v>
      </c>
      <c r="F533" s="278" t="s">
        <v>150</v>
      </c>
      <c r="G533" s="278" t="s">
        <v>142</v>
      </c>
      <c r="H533" s="37"/>
      <c r="I533" s="37"/>
      <c r="J533" s="265">
        <v>44133</v>
      </c>
      <c r="K533" s="37"/>
      <c r="L533" s="37"/>
      <c r="M533" s="37"/>
      <c r="N533" s="37"/>
      <c r="O533" s="278" t="s">
        <v>4750</v>
      </c>
      <c r="P533" s="37"/>
      <c r="Q533" s="37"/>
      <c r="R533" s="37"/>
      <c r="S533" s="37"/>
      <c r="T533" s="37"/>
      <c r="U533" s="37"/>
      <c r="V533" s="37"/>
      <c r="W533" s="37"/>
      <c r="X533" s="37"/>
      <c r="Y533" s="37"/>
      <c r="Z533" s="37"/>
      <c r="AA533" s="37"/>
      <c r="AB533" s="37"/>
      <c r="AC533" s="37"/>
      <c r="AD533" s="37"/>
      <c r="AE533" s="37"/>
      <c r="AF533" s="37"/>
      <c r="AG533" s="37"/>
      <c r="AH533" s="37"/>
      <c r="AI533" s="37"/>
      <c r="AJ533" s="37"/>
    </row>
    <row r="534" spans="1:36">
      <c r="A534" s="265">
        <v>44118</v>
      </c>
      <c r="B534" s="278" t="s">
        <v>138</v>
      </c>
      <c r="C534" s="37">
        <v>880830277</v>
      </c>
      <c r="D534" s="37"/>
      <c r="E534" s="278" t="s">
        <v>139</v>
      </c>
      <c r="F534" s="278" t="s">
        <v>100</v>
      </c>
      <c r="G534" s="37"/>
      <c r="H534" s="37"/>
      <c r="I534" s="37"/>
      <c r="J534" s="37"/>
      <c r="K534" s="37"/>
      <c r="L534" s="37"/>
      <c r="M534" s="37"/>
      <c r="N534" s="37"/>
      <c r="O534" s="37"/>
      <c r="P534" s="37"/>
      <c r="Q534" s="37"/>
      <c r="R534" s="37"/>
      <c r="S534" s="37"/>
      <c r="T534" s="37"/>
      <c r="U534" s="37"/>
      <c r="V534" s="37"/>
      <c r="W534" s="37"/>
      <c r="X534" s="37"/>
      <c r="Y534" s="37"/>
      <c r="Z534" s="37"/>
      <c r="AA534" s="37"/>
      <c r="AB534" s="37"/>
      <c r="AC534" s="37"/>
      <c r="AD534" s="37"/>
      <c r="AE534" s="37"/>
      <c r="AF534" s="37"/>
      <c r="AG534" s="37"/>
      <c r="AH534" s="37"/>
      <c r="AI534" s="37"/>
      <c r="AJ534" s="37"/>
    </row>
    <row r="535" spans="1:36">
      <c r="A535" s="265">
        <v>44118</v>
      </c>
      <c r="B535" s="278" t="s">
        <v>146</v>
      </c>
      <c r="C535" s="278" t="s">
        <v>4751</v>
      </c>
      <c r="D535" s="37"/>
      <c r="E535" s="278" t="s">
        <v>139</v>
      </c>
      <c r="F535" s="278" t="s">
        <v>140</v>
      </c>
      <c r="G535" s="278" t="s">
        <v>4752</v>
      </c>
      <c r="H535" s="37"/>
      <c r="I535" s="37"/>
      <c r="J535" s="265">
        <v>44133</v>
      </c>
      <c r="K535" s="37"/>
      <c r="L535" s="37"/>
      <c r="M535" s="37"/>
      <c r="N535" s="37"/>
      <c r="O535" s="278" t="s">
        <v>195</v>
      </c>
      <c r="P535" s="37"/>
      <c r="Q535" s="37"/>
      <c r="R535" s="37"/>
      <c r="S535" s="37"/>
      <c r="T535" s="37"/>
      <c r="U535" s="37"/>
      <c r="V535" s="37"/>
      <c r="W535" s="37"/>
      <c r="X535" s="37"/>
      <c r="Y535" s="37"/>
      <c r="Z535" s="37"/>
      <c r="AA535" s="37"/>
      <c r="AB535" s="37"/>
      <c r="AC535" s="37"/>
      <c r="AD535" s="37"/>
      <c r="AE535" s="37"/>
      <c r="AF535" s="37"/>
      <c r="AG535" s="37"/>
      <c r="AH535" s="37"/>
      <c r="AI535" s="37"/>
      <c r="AJ535" s="37"/>
    </row>
    <row r="536" spans="1:36">
      <c r="A536" s="265">
        <v>44118</v>
      </c>
      <c r="B536" s="278" t="s">
        <v>281</v>
      </c>
      <c r="C536" s="37">
        <v>882259231</v>
      </c>
      <c r="D536" s="37"/>
      <c r="E536" s="278" t="s">
        <v>139</v>
      </c>
      <c r="F536" s="278" t="s">
        <v>100</v>
      </c>
      <c r="G536" s="37"/>
      <c r="H536" s="37"/>
      <c r="I536" s="37"/>
      <c r="J536" s="37"/>
      <c r="K536" s="37"/>
      <c r="L536" s="37"/>
      <c r="M536" s="37"/>
      <c r="N536" s="37"/>
      <c r="O536" s="37"/>
      <c r="P536" s="37"/>
      <c r="Q536" s="37"/>
      <c r="R536" s="37"/>
      <c r="S536" s="37"/>
      <c r="T536" s="37"/>
      <c r="U536" s="37"/>
      <c r="V536" s="37"/>
      <c r="W536" s="37"/>
      <c r="X536" s="37"/>
      <c r="Y536" s="37"/>
      <c r="Z536" s="37"/>
      <c r="AA536" s="37"/>
      <c r="AB536" s="37"/>
      <c r="AC536" s="37"/>
      <c r="AD536" s="37"/>
      <c r="AE536" s="37"/>
      <c r="AF536" s="37"/>
      <c r="AG536" s="37"/>
      <c r="AH536" s="37"/>
      <c r="AI536" s="37"/>
      <c r="AJ536" s="37"/>
    </row>
    <row r="537" spans="1:36">
      <c r="A537" s="265">
        <v>44118</v>
      </c>
      <c r="B537" s="278" t="s">
        <v>146</v>
      </c>
      <c r="C537" s="37">
        <v>882002920</v>
      </c>
      <c r="D537" s="37"/>
      <c r="E537" s="278" t="s">
        <v>139</v>
      </c>
      <c r="F537" s="278" t="s">
        <v>140</v>
      </c>
      <c r="G537" s="278" t="s">
        <v>4753</v>
      </c>
      <c r="H537" s="37"/>
      <c r="I537" s="37"/>
      <c r="J537" s="265">
        <v>44133</v>
      </c>
      <c r="K537" s="37"/>
      <c r="L537" s="37"/>
      <c r="M537" s="37"/>
      <c r="N537" s="37"/>
      <c r="O537" s="278" t="s">
        <v>4754</v>
      </c>
      <c r="P537" s="37"/>
      <c r="Q537" s="37"/>
      <c r="R537" s="37"/>
      <c r="S537" s="37"/>
      <c r="T537" s="37"/>
      <c r="U537" s="37"/>
      <c r="V537" s="37"/>
      <c r="W537" s="37"/>
      <c r="X537" s="37"/>
      <c r="Y537" s="37"/>
      <c r="Z537" s="37"/>
      <c r="AA537" s="37"/>
      <c r="AB537" s="37"/>
      <c r="AC537" s="37"/>
      <c r="AD537" s="37"/>
      <c r="AE537" s="37"/>
      <c r="AF537" s="37"/>
      <c r="AG537" s="37"/>
      <c r="AH537" s="37"/>
      <c r="AI537" s="37"/>
      <c r="AJ537" s="37"/>
    </row>
    <row r="538" spans="1:36">
      <c r="A538" s="265">
        <v>44118</v>
      </c>
      <c r="B538" s="278" t="s">
        <v>146</v>
      </c>
      <c r="C538" s="37">
        <v>881823705</v>
      </c>
      <c r="D538" s="37">
        <v>56740806</v>
      </c>
      <c r="E538" s="278" t="s">
        <v>139</v>
      </c>
      <c r="F538" s="278" t="s">
        <v>147</v>
      </c>
      <c r="G538" s="37"/>
      <c r="H538" s="37"/>
      <c r="I538" s="37"/>
      <c r="J538" s="37"/>
      <c r="K538" s="37"/>
      <c r="L538" s="37"/>
      <c r="M538" s="37"/>
      <c r="N538" s="37"/>
      <c r="O538" s="37"/>
      <c r="P538" s="37"/>
      <c r="Q538" s="265">
        <v>44115</v>
      </c>
      <c r="R538" s="37">
        <v>6060.84</v>
      </c>
      <c r="S538" s="37"/>
      <c r="T538" s="37"/>
      <c r="U538" s="37"/>
      <c r="V538" s="37"/>
      <c r="W538" s="37"/>
      <c r="X538" s="37"/>
      <c r="Y538" s="37"/>
      <c r="Z538" s="37"/>
      <c r="AA538" s="37"/>
      <c r="AB538" s="37"/>
      <c r="AC538" s="37"/>
      <c r="AD538" s="37"/>
      <c r="AE538" s="37"/>
      <c r="AF538" s="37"/>
      <c r="AG538" s="37"/>
      <c r="AH538" s="37"/>
      <c r="AI538" s="37"/>
      <c r="AJ538" s="37"/>
    </row>
    <row r="539" spans="1:36">
      <c r="A539" s="265">
        <v>44118</v>
      </c>
      <c r="B539" s="278" t="s">
        <v>146</v>
      </c>
      <c r="C539" s="37">
        <v>882173784</v>
      </c>
      <c r="D539" s="504" t="s">
        <v>4755</v>
      </c>
      <c r="E539" s="278" t="s">
        <v>139</v>
      </c>
      <c r="F539" s="278" t="s">
        <v>147</v>
      </c>
      <c r="G539" s="278" t="s">
        <v>213</v>
      </c>
      <c r="H539" s="37"/>
      <c r="I539" s="37"/>
      <c r="J539" s="37"/>
      <c r="K539" s="37"/>
      <c r="L539" s="37"/>
      <c r="M539" s="37"/>
      <c r="N539" s="37"/>
      <c r="O539" s="37"/>
      <c r="P539" s="37"/>
      <c r="Q539" s="37"/>
      <c r="R539" s="37"/>
      <c r="S539" s="37"/>
      <c r="T539" s="37"/>
      <c r="U539" s="37"/>
      <c r="V539" s="37"/>
      <c r="W539" s="37"/>
      <c r="X539" s="37"/>
      <c r="Y539" s="37"/>
      <c r="Z539" s="37"/>
      <c r="AA539" s="37"/>
      <c r="AB539" s="37"/>
      <c r="AC539" s="37"/>
      <c r="AD539" s="37"/>
      <c r="AE539" s="37"/>
      <c r="AF539" s="37"/>
      <c r="AG539" s="37"/>
      <c r="AH539" s="37"/>
      <c r="AI539" s="37"/>
      <c r="AJ539" s="37"/>
    </row>
    <row r="540" spans="1:36">
      <c r="A540" s="265">
        <v>44118</v>
      </c>
      <c r="B540" s="278" t="s">
        <v>146</v>
      </c>
      <c r="C540" s="37">
        <v>880163140</v>
      </c>
      <c r="D540" s="37">
        <v>569105664</v>
      </c>
      <c r="E540" s="278" t="s">
        <v>152</v>
      </c>
      <c r="F540" s="278" t="s">
        <v>147</v>
      </c>
      <c r="G540" s="37"/>
      <c r="H540" s="37"/>
      <c r="I540" s="37"/>
      <c r="J540" s="37"/>
      <c r="K540" s="37"/>
      <c r="L540" s="37"/>
      <c r="M540" s="37"/>
      <c r="N540" s="37"/>
      <c r="O540" s="37"/>
      <c r="P540" s="37"/>
      <c r="Q540" s="505" t="s">
        <v>4756</v>
      </c>
      <c r="R540" s="37">
        <v>526.5</v>
      </c>
      <c r="S540" s="37"/>
      <c r="T540" s="37"/>
      <c r="U540" s="37"/>
      <c r="V540" s="37"/>
      <c r="W540" s="37"/>
      <c r="X540" s="37"/>
      <c r="Y540" s="37"/>
      <c r="Z540" s="37"/>
      <c r="AA540" s="37"/>
      <c r="AB540" s="37"/>
      <c r="AC540" s="37"/>
      <c r="AD540" s="37"/>
      <c r="AE540" s="37"/>
      <c r="AF540" s="37"/>
      <c r="AG540" s="37"/>
      <c r="AH540" s="37"/>
      <c r="AI540" s="37"/>
      <c r="AJ540" s="37"/>
    </row>
    <row r="541" spans="1:36">
      <c r="A541" s="265">
        <v>44119</v>
      </c>
      <c r="B541" s="278" t="s">
        <v>281</v>
      </c>
      <c r="C541" s="37">
        <v>880010928</v>
      </c>
      <c r="D541" s="37"/>
      <c r="E541" s="278" t="s">
        <v>139</v>
      </c>
      <c r="F541" s="278" t="s">
        <v>100</v>
      </c>
      <c r="G541" s="37"/>
      <c r="H541" s="37"/>
      <c r="I541" s="37"/>
      <c r="J541" s="265">
        <v>44137</v>
      </c>
      <c r="K541" s="37"/>
      <c r="L541" s="37"/>
      <c r="M541" s="37"/>
      <c r="N541" s="37"/>
      <c r="O541" s="37"/>
      <c r="P541" s="37"/>
      <c r="Q541" s="37"/>
      <c r="R541" s="37"/>
      <c r="S541" s="37"/>
      <c r="T541" s="37"/>
      <c r="U541" s="37"/>
      <c r="V541" s="37"/>
      <c r="W541" s="37"/>
      <c r="X541" s="37"/>
      <c r="Y541" s="37"/>
      <c r="Z541" s="37"/>
      <c r="AA541" s="37"/>
      <c r="AB541" s="37"/>
      <c r="AC541" s="37"/>
      <c r="AD541" s="37"/>
      <c r="AE541" s="37"/>
      <c r="AF541" s="37"/>
      <c r="AG541" s="37"/>
      <c r="AH541" s="37"/>
      <c r="AI541" s="37"/>
      <c r="AJ541" s="37"/>
    </row>
    <row r="542" spans="1:36">
      <c r="A542" s="265">
        <v>44119</v>
      </c>
      <c r="B542" s="278" t="s">
        <v>146</v>
      </c>
      <c r="C542" s="37">
        <v>882759445</v>
      </c>
      <c r="D542" s="504" t="s">
        <v>4757</v>
      </c>
      <c r="E542" s="278" t="s">
        <v>139</v>
      </c>
      <c r="F542" s="278" t="s">
        <v>140</v>
      </c>
      <c r="G542" s="37"/>
      <c r="H542" s="37"/>
      <c r="I542" s="37"/>
      <c r="J542" s="37"/>
      <c r="K542" s="37"/>
      <c r="L542" s="37"/>
      <c r="M542" s="37"/>
      <c r="N542" s="37"/>
      <c r="O542" s="278" t="s">
        <v>195</v>
      </c>
      <c r="P542" s="37"/>
      <c r="Q542" s="37"/>
      <c r="R542" s="37"/>
      <c r="S542" s="37"/>
      <c r="T542" s="37"/>
      <c r="U542" s="37"/>
      <c r="V542" s="37"/>
      <c r="W542" s="37"/>
      <c r="X542" s="37"/>
      <c r="Y542" s="37"/>
      <c r="Z542" s="37"/>
      <c r="AA542" s="37"/>
      <c r="AB542" s="37"/>
      <c r="AC542" s="37"/>
      <c r="AD542" s="37"/>
      <c r="AE542" s="37"/>
      <c r="AF542" s="37"/>
      <c r="AG542" s="37"/>
      <c r="AH542" s="37"/>
      <c r="AI542" s="37"/>
      <c r="AJ542" s="37"/>
    </row>
    <row r="543" spans="1:36">
      <c r="A543" s="265">
        <v>44119</v>
      </c>
      <c r="B543" s="278" t="s">
        <v>146</v>
      </c>
      <c r="C543" s="37">
        <v>882045429</v>
      </c>
      <c r="D543" s="504" t="s">
        <v>3004</v>
      </c>
      <c r="E543" s="278" t="s">
        <v>139</v>
      </c>
      <c r="F543" s="278" t="s">
        <v>140</v>
      </c>
      <c r="G543" s="278" t="s">
        <v>4758</v>
      </c>
      <c r="H543" s="37"/>
      <c r="I543" s="37"/>
      <c r="J543" s="37"/>
      <c r="K543" s="37"/>
      <c r="L543" s="37"/>
      <c r="M543" s="37"/>
      <c r="N543" s="37"/>
      <c r="O543" s="278" t="s">
        <v>4759</v>
      </c>
      <c r="P543" s="37"/>
      <c r="Q543" s="37"/>
      <c r="R543" s="37"/>
      <c r="S543" s="37"/>
      <c r="T543" s="37"/>
      <c r="U543" s="37"/>
      <c r="V543" s="37"/>
      <c r="W543" s="37"/>
      <c r="X543" s="37"/>
      <c r="Y543" s="37"/>
      <c r="Z543" s="37"/>
      <c r="AA543" s="37"/>
      <c r="AB543" s="37"/>
      <c r="AC543" s="37"/>
      <c r="AD543" s="37"/>
      <c r="AE543" s="37"/>
      <c r="AF543" s="37"/>
      <c r="AG543" s="37"/>
      <c r="AH543" s="37"/>
      <c r="AI543" s="37"/>
      <c r="AJ543" s="37"/>
    </row>
    <row r="544" spans="1:36">
      <c r="A544" s="265">
        <v>44119</v>
      </c>
      <c r="B544" s="278" t="s">
        <v>281</v>
      </c>
      <c r="C544" s="37">
        <v>882099872</v>
      </c>
      <c r="D544" s="37"/>
      <c r="E544" s="278" t="s">
        <v>139</v>
      </c>
      <c r="F544" s="278" t="s">
        <v>140</v>
      </c>
      <c r="G544" s="278" t="s">
        <v>142</v>
      </c>
      <c r="H544" s="37"/>
      <c r="I544" s="37"/>
      <c r="J544" s="37"/>
      <c r="K544" s="37"/>
      <c r="L544" s="37"/>
      <c r="M544" s="37"/>
      <c r="N544" s="37"/>
      <c r="O544" s="278" t="s">
        <v>4760</v>
      </c>
      <c r="P544" s="37"/>
      <c r="Q544" s="37"/>
      <c r="R544" s="37"/>
      <c r="S544" s="37"/>
      <c r="T544" s="37"/>
      <c r="U544" s="37"/>
      <c r="V544" s="37"/>
      <c r="W544" s="37"/>
      <c r="X544" s="37"/>
      <c r="Y544" s="37"/>
      <c r="Z544" s="37"/>
      <c r="AA544" s="37"/>
      <c r="AB544" s="37"/>
      <c r="AC544" s="37"/>
      <c r="AD544" s="37"/>
      <c r="AE544" s="37"/>
      <c r="AF544" s="37"/>
      <c r="AG544" s="37"/>
      <c r="AH544" s="37"/>
      <c r="AI544" s="37"/>
      <c r="AJ544" s="37"/>
    </row>
    <row r="545" spans="1:36">
      <c r="A545" s="265">
        <v>44119</v>
      </c>
      <c r="B545" s="278" t="s">
        <v>146</v>
      </c>
      <c r="C545" s="37">
        <v>882345715</v>
      </c>
      <c r="D545" s="504" t="s">
        <v>4761</v>
      </c>
      <c r="E545" s="278" t="s">
        <v>139</v>
      </c>
      <c r="F545" s="278" t="s">
        <v>140</v>
      </c>
      <c r="G545" s="278" t="s">
        <v>2110</v>
      </c>
      <c r="H545" s="37"/>
      <c r="I545" s="37"/>
      <c r="J545" s="265">
        <v>44134</v>
      </c>
      <c r="K545" s="37"/>
      <c r="L545" s="37"/>
      <c r="M545" s="37"/>
      <c r="N545" s="37"/>
      <c r="O545" s="278" t="s">
        <v>4762</v>
      </c>
      <c r="P545" s="37"/>
      <c r="Q545" s="37"/>
      <c r="R545" s="37"/>
      <c r="S545" s="37"/>
      <c r="T545" s="37"/>
      <c r="U545" s="37"/>
      <c r="V545" s="37"/>
      <c r="W545" s="37"/>
      <c r="X545" s="37"/>
      <c r="Y545" s="37"/>
      <c r="Z545" s="37"/>
      <c r="AA545" s="37"/>
      <c r="AB545" s="37"/>
      <c r="AC545" s="37"/>
      <c r="AD545" s="37"/>
      <c r="AE545" s="37"/>
      <c r="AF545" s="37"/>
      <c r="AG545" s="37"/>
      <c r="AH545" s="37"/>
      <c r="AI545" s="37"/>
      <c r="AJ545" s="37"/>
    </row>
    <row r="546" spans="1:36">
      <c r="A546" s="265">
        <v>44119</v>
      </c>
      <c r="B546" s="278" t="s">
        <v>146</v>
      </c>
      <c r="C546" s="37">
        <v>880691924</v>
      </c>
      <c r="D546" s="504" t="s">
        <v>4763</v>
      </c>
      <c r="E546" s="278" t="s">
        <v>152</v>
      </c>
      <c r="F546" s="278" t="s">
        <v>147</v>
      </c>
      <c r="G546" s="37"/>
      <c r="H546" s="37"/>
      <c r="I546" s="37"/>
      <c r="J546" s="37"/>
      <c r="K546" s="37"/>
      <c r="L546" s="37"/>
      <c r="M546" s="37"/>
      <c r="N546" s="37"/>
      <c r="O546" s="37"/>
      <c r="P546" s="37"/>
      <c r="Q546" s="37"/>
      <c r="R546" s="37"/>
      <c r="S546" s="37"/>
      <c r="T546" s="37"/>
      <c r="U546" s="37"/>
      <c r="V546" s="37"/>
      <c r="W546" s="37"/>
      <c r="X546" s="37"/>
      <c r="Y546" s="37"/>
      <c r="Z546" s="37"/>
      <c r="AA546" s="37"/>
      <c r="AB546" s="37"/>
      <c r="AC546" s="37"/>
      <c r="AD546" s="37"/>
      <c r="AE546" s="37"/>
      <c r="AF546" s="37"/>
      <c r="AG546" s="37"/>
      <c r="AH546" s="37"/>
      <c r="AI546" s="37"/>
      <c r="AJ546" s="37"/>
    </row>
    <row r="547" spans="1:36">
      <c r="A547" s="265">
        <v>44119</v>
      </c>
      <c r="B547" s="278" t="s">
        <v>2691</v>
      </c>
      <c r="C547" s="37">
        <v>880000312</v>
      </c>
      <c r="D547" s="504" t="s">
        <v>4764</v>
      </c>
      <c r="E547" s="278" t="s">
        <v>139</v>
      </c>
      <c r="F547" s="278" t="s">
        <v>140</v>
      </c>
      <c r="G547" s="278" t="s">
        <v>4765</v>
      </c>
      <c r="H547" s="37"/>
      <c r="I547" s="37"/>
      <c r="J547" s="37"/>
      <c r="K547" s="37"/>
      <c r="L547" s="37"/>
      <c r="M547" s="37"/>
      <c r="N547" s="37"/>
      <c r="O547" s="278" t="s">
        <v>4766</v>
      </c>
      <c r="P547" s="37">
        <v>999</v>
      </c>
      <c r="Q547" s="37"/>
      <c r="R547" s="37"/>
      <c r="S547" s="37"/>
      <c r="T547" s="37"/>
      <c r="U547" s="37"/>
      <c r="V547" s="37"/>
      <c r="W547" s="37"/>
      <c r="X547" s="37"/>
      <c r="Y547" s="37"/>
      <c r="Z547" s="37"/>
      <c r="AA547" s="37"/>
      <c r="AB547" s="37"/>
      <c r="AC547" s="37"/>
      <c r="AD547" s="37"/>
      <c r="AE547" s="37"/>
      <c r="AF547" s="37"/>
      <c r="AG547" s="37"/>
      <c r="AH547" s="37"/>
      <c r="AI547" s="37"/>
      <c r="AJ547" s="37"/>
    </row>
    <row r="548" spans="1:36">
      <c r="A548" s="265">
        <v>44119</v>
      </c>
      <c r="B548" s="278" t="s">
        <v>146</v>
      </c>
      <c r="C548" s="37">
        <v>880029873</v>
      </c>
      <c r="D548" s="504" t="s">
        <v>2972</v>
      </c>
      <c r="E548" s="278" t="s">
        <v>139</v>
      </c>
      <c r="F548" s="278" t="s">
        <v>140</v>
      </c>
      <c r="G548" s="278" t="s">
        <v>176</v>
      </c>
      <c r="H548" s="37"/>
      <c r="I548" s="37"/>
      <c r="J548" s="265">
        <v>44134</v>
      </c>
      <c r="K548" s="37"/>
      <c r="L548" s="37"/>
      <c r="M548" s="37"/>
      <c r="N548" s="37"/>
      <c r="O548" s="278" t="s">
        <v>195</v>
      </c>
      <c r="P548" s="37"/>
      <c r="Q548" s="37"/>
      <c r="R548" s="37"/>
      <c r="S548" s="37"/>
      <c r="T548" s="37"/>
      <c r="U548" s="37"/>
      <c r="V548" s="37"/>
      <c r="W548" s="37"/>
      <c r="X548" s="37"/>
      <c r="Y548" s="37"/>
      <c r="Z548" s="37"/>
      <c r="AA548" s="37"/>
      <c r="AB548" s="37"/>
      <c r="AC548" s="37"/>
      <c r="AD548" s="37"/>
      <c r="AE548" s="37"/>
      <c r="AF548" s="37"/>
      <c r="AG548" s="37"/>
      <c r="AH548" s="37"/>
      <c r="AI548" s="37"/>
      <c r="AJ548" s="37"/>
    </row>
    <row r="549" spans="1:36">
      <c r="A549" s="265">
        <v>44119</v>
      </c>
      <c r="B549" s="278" t="s">
        <v>154</v>
      </c>
      <c r="C549" s="37">
        <v>880024818</v>
      </c>
      <c r="D549" s="504"/>
      <c r="E549" s="278" t="s">
        <v>139</v>
      </c>
      <c r="F549" s="278" t="s">
        <v>140</v>
      </c>
      <c r="G549" s="278" t="s">
        <v>246</v>
      </c>
      <c r="H549" s="37"/>
      <c r="I549" s="265"/>
      <c r="J549" s="265">
        <v>44133</v>
      </c>
      <c r="K549" s="37"/>
      <c r="L549" s="278"/>
      <c r="M549" s="37"/>
      <c r="N549" s="37"/>
      <c r="O549" s="278" t="s">
        <v>638</v>
      </c>
      <c r="P549" s="278" t="s">
        <v>4767</v>
      </c>
      <c r="Q549" s="37"/>
      <c r="R549" s="37"/>
      <c r="S549" s="37"/>
      <c r="T549" s="37"/>
      <c r="U549" s="37"/>
      <c r="V549" s="37"/>
      <c r="W549" s="37"/>
      <c r="X549" s="37"/>
      <c r="Y549" s="37"/>
      <c r="Z549" s="37"/>
      <c r="AA549" s="37"/>
      <c r="AB549" s="37"/>
      <c r="AC549" s="37"/>
      <c r="AD549" s="37"/>
      <c r="AE549" s="37"/>
      <c r="AF549" s="37"/>
      <c r="AG549" s="37"/>
      <c r="AH549" s="37"/>
      <c r="AI549" s="37"/>
      <c r="AJ549" s="37"/>
    </row>
    <row r="550" spans="1:36">
      <c r="A550" s="265">
        <v>44119</v>
      </c>
      <c r="B550" s="278" t="s">
        <v>194</v>
      </c>
      <c r="C550" s="37">
        <v>880293025</v>
      </c>
      <c r="D550" s="504"/>
      <c r="E550" s="278" t="s">
        <v>139</v>
      </c>
      <c r="F550" s="278" t="s">
        <v>140</v>
      </c>
      <c r="G550" s="278" t="s">
        <v>142</v>
      </c>
      <c r="H550" s="265">
        <v>44119</v>
      </c>
      <c r="I550" s="265"/>
      <c r="J550" s="265">
        <v>44126</v>
      </c>
      <c r="K550" s="37"/>
      <c r="L550" s="278"/>
      <c r="M550" s="37"/>
      <c r="N550" s="37"/>
      <c r="O550" s="278" t="s">
        <v>280</v>
      </c>
      <c r="P550" s="37"/>
      <c r="Q550" s="37"/>
      <c r="R550" s="37"/>
      <c r="S550" s="37"/>
      <c r="T550" s="37"/>
      <c r="U550" s="37"/>
      <c r="V550" s="37"/>
      <c r="W550" s="37"/>
      <c r="X550" s="37"/>
      <c r="Y550" s="37"/>
      <c r="Z550" s="37"/>
      <c r="AA550" s="37"/>
      <c r="AB550" s="37"/>
      <c r="AC550" s="37"/>
      <c r="AD550" s="37"/>
      <c r="AE550" s="37"/>
      <c r="AF550" s="37"/>
      <c r="AG550" s="37"/>
      <c r="AH550" s="37"/>
      <c r="AI550" s="37"/>
      <c r="AJ550" s="37"/>
    </row>
    <row r="551" spans="1:36">
      <c r="A551" s="265">
        <v>44119</v>
      </c>
      <c r="B551" s="278" t="s">
        <v>281</v>
      </c>
      <c r="C551" s="37">
        <v>880888141</v>
      </c>
      <c r="D551" s="504"/>
      <c r="E551" s="278" t="s">
        <v>139</v>
      </c>
      <c r="F551" s="278" t="s">
        <v>140</v>
      </c>
      <c r="G551" s="278" t="s">
        <v>142</v>
      </c>
      <c r="H551" s="37"/>
      <c r="I551" s="265"/>
      <c r="J551" s="37"/>
      <c r="K551" s="37"/>
      <c r="L551" s="278"/>
      <c r="M551" s="37"/>
      <c r="N551" s="37"/>
      <c r="O551" s="278"/>
      <c r="P551" s="37"/>
      <c r="Q551" s="37"/>
      <c r="R551" s="37"/>
      <c r="S551" s="37"/>
      <c r="T551" s="37"/>
      <c r="U551" s="37"/>
      <c r="V551" s="37"/>
      <c r="W551" s="37"/>
      <c r="X551" s="37"/>
      <c r="Y551" s="37"/>
      <c r="Z551" s="37"/>
      <c r="AA551" s="37"/>
      <c r="AB551" s="37"/>
      <c r="AC551" s="37"/>
      <c r="AD551" s="37"/>
      <c r="AE551" s="37"/>
      <c r="AF551" s="37"/>
      <c r="AG551" s="37"/>
      <c r="AH551" s="37"/>
      <c r="AI551" s="37"/>
      <c r="AJ551" s="37"/>
    </row>
    <row r="552" spans="1:36">
      <c r="A552" s="265">
        <v>44120</v>
      </c>
      <c r="B552" s="604" t="s">
        <v>146</v>
      </c>
      <c r="C552" s="331">
        <v>882237348</v>
      </c>
      <c r="D552" s="523"/>
      <c r="E552" s="278" t="s">
        <v>139</v>
      </c>
      <c r="F552" s="278" t="s">
        <v>140</v>
      </c>
      <c r="G552" s="278" t="s">
        <v>142</v>
      </c>
      <c r="H552" s="265"/>
      <c r="I552" s="716"/>
      <c r="J552" s="281">
        <v>44134</v>
      </c>
      <c r="K552" s="37"/>
      <c r="L552" s="278"/>
      <c r="M552" s="37"/>
      <c r="N552" s="37"/>
      <c r="O552" s="278" t="s">
        <v>4768</v>
      </c>
      <c r="P552" s="37"/>
      <c r="Q552" s="37"/>
      <c r="R552" s="37"/>
      <c r="S552" s="37"/>
      <c r="T552" s="37"/>
      <c r="U552" s="37"/>
      <c r="V552" s="37"/>
      <c r="W552" s="37"/>
      <c r="X552" s="37"/>
      <c r="Y552" s="37"/>
      <c r="Z552" s="37"/>
      <c r="AA552" s="37"/>
      <c r="AB552" s="37"/>
      <c r="AC552" s="37"/>
      <c r="AD552" s="37"/>
      <c r="AE552" s="37"/>
      <c r="AF552" s="37"/>
      <c r="AG552" s="37"/>
      <c r="AH552" s="37"/>
      <c r="AI552" s="37"/>
      <c r="AJ552" s="37"/>
    </row>
    <row r="553" spans="1:36">
      <c r="A553" s="265">
        <v>44120</v>
      </c>
      <c r="B553" s="604" t="s">
        <v>154</v>
      </c>
      <c r="C553" s="331">
        <v>880074556</v>
      </c>
      <c r="D553" s="523"/>
      <c r="E553" s="278" t="s">
        <v>139</v>
      </c>
      <c r="F553" s="278" t="s">
        <v>140</v>
      </c>
      <c r="G553" s="278" t="s">
        <v>142</v>
      </c>
      <c r="H553" s="37"/>
      <c r="I553" s="716"/>
      <c r="J553" s="265">
        <v>44134</v>
      </c>
      <c r="K553" s="37"/>
      <c r="L553" s="278"/>
      <c r="M553" s="37"/>
      <c r="N553" s="37"/>
      <c r="O553" s="278" t="s">
        <v>4769</v>
      </c>
      <c r="P553" s="37"/>
      <c r="Q553" s="37"/>
      <c r="R553" s="37"/>
      <c r="S553" s="37"/>
      <c r="T553" s="37"/>
      <c r="U553" s="37"/>
      <c r="V553" s="37"/>
      <c r="W553" s="37"/>
      <c r="X553" s="37"/>
      <c r="Y553" s="37"/>
      <c r="Z553" s="37"/>
      <c r="AA553" s="37"/>
      <c r="AB553" s="37"/>
      <c r="AC553" s="37"/>
      <c r="AD553" s="37"/>
      <c r="AE553" s="37"/>
      <c r="AF553" s="37"/>
      <c r="AG553" s="37"/>
      <c r="AH553" s="37"/>
      <c r="AI553" s="37"/>
      <c r="AJ553" s="37"/>
    </row>
    <row r="554" spans="1:36">
      <c r="A554" s="265">
        <v>44120</v>
      </c>
      <c r="B554" s="604" t="s">
        <v>281</v>
      </c>
      <c r="C554" s="331">
        <v>882850107</v>
      </c>
      <c r="D554" s="523"/>
      <c r="E554" s="278" t="s">
        <v>139</v>
      </c>
      <c r="F554" s="278" t="s">
        <v>140</v>
      </c>
      <c r="G554" s="278" t="s">
        <v>142</v>
      </c>
      <c r="H554" s="37"/>
      <c r="I554" s="716"/>
      <c r="J554" s="37"/>
      <c r="K554" s="37"/>
      <c r="L554" s="278"/>
      <c r="M554" s="37"/>
      <c r="N554" s="37"/>
      <c r="O554" s="278" t="s">
        <v>567</v>
      </c>
      <c r="P554" s="37"/>
      <c r="Q554" s="37"/>
      <c r="R554" s="37"/>
      <c r="S554" s="37"/>
      <c r="T554" s="37"/>
      <c r="U554" s="37"/>
      <c r="V554" s="37"/>
      <c r="W554" s="37"/>
      <c r="X554" s="37"/>
      <c r="Y554" s="37"/>
      <c r="Z554" s="37"/>
      <c r="AA554" s="37"/>
      <c r="AB554" s="37"/>
      <c r="AC554" s="37"/>
      <c r="AD554" s="37"/>
      <c r="AE554" s="37"/>
      <c r="AF554" s="37"/>
      <c r="AG554" s="37"/>
      <c r="AH554" s="37"/>
      <c r="AI554" s="37"/>
      <c r="AJ554" s="37"/>
    </row>
    <row r="555" spans="1:36">
      <c r="A555" s="265">
        <v>44120</v>
      </c>
      <c r="B555" s="604" t="s">
        <v>146</v>
      </c>
      <c r="C555" s="331">
        <v>882178370</v>
      </c>
      <c r="D555" s="510" t="s">
        <v>4770</v>
      </c>
      <c r="E555" s="278" t="s">
        <v>139</v>
      </c>
      <c r="F555" s="278" t="s">
        <v>140</v>
      </c>
      <c r="G555" s="278" t="s">
        <v>142</v>
      </c>
      <c r="H555" s="37"/>
      <c r="I555" s="716"/>
      <c r="J555" s="37"/>
      <c r="K555" s="37"/>
      <c r="L555" s="278"/>
      <c r="M555" s="37"/>
      <c r="N555" s="37"/>
      <c r="O555" s="278" t="s">
        <v>4771</v>
      </c>
      <c r="P555" s="37"/>
      <c r="Q555" s="37"/>
      <c r="R555" s="37"/>
      <c r="S555" s="37"/>
      <c r="T555" s="37"/>
      <c r="U555" s="37"/>
      <c r="V555" s="37"/>
      <c r="W555" s="37"/>
      <c r="X555" s="37"/>
      <c r="Y555" s="37"/>
      <c r="Z555" s="37"/>
      <c r="AA555" s="37"/>
      <c r="AB555" s="37"/>
      <c r="AC555" s="37"/>
      <c r="AD555" s="37"/>
      <c r="AE555" s="37"/>
      <c r="AF555" s="37"/>
      <c r="AG555" s="37"/>
      <c r="AH555" s="37"/>
      <c r="AI555" s="37"/>
      <c r="AJ555" s="37"/>
    </row>
    <row r="556" spans="1:36">
      <c r="A556" s="265">
        <v>44120</v>
      </c>
      <c r="B556" s="604" t="s">
        <v>146</v>
      </c>
      <c r="C556" s="331">
        <v>881947388</v>
      </c>
      <c r="D556" s="263" t="s">
        <v>4772</v>
      </c>
      <c r="E556" s="278" t="s">
        <v>139</v>
      </c>
      <c r="F556" s="278" t="s">
        <v>140</v>
      </c>
      <c r="G556" s="278" t="s">
        <v>199</v>
      </c>
      <c r="H556" s="37"/>
      <c r="I556" s="716"/>
      <c r="J556" s="37"/>
      <c r="K556" s="37"/>
      <c r="L556" s="278"/>
      <c r="M556" s="37"/>
      <c r="N556" s="37"/>
      <c r="O556" s="278" t="s">
        <v>195</v>
      </c>
      <c r="P556" s="37"/>
      <c r="Q556" s="37"/>
      <c r="R556" s="37"/>
      <c r="S556" s="37"/>
      <c r="T556" s="37"/>
      <c r="U556" s="37"/>
      <c r="V556" s="37"/>
      <c r="W556" s="37"/>
      <c r="X556" s="37"/>
      <c r="Y556" s="37"/>
      <c r="Z556" s="37"/>
      <c r="AA556" s="37"/>
      <c r="AB556" s="37"/>
      <c r="AC556" s="37"/>
      <c r="AD556" s="37"/>
      <c r="AE556" s="37"/>
      <c r="AF556" s="37"/>
      <c r="AG556" s="37"/>
      <c r="AH556" s="37"/>
      <c r="AI556" s="37"/>
      <c r="AJ556" s="37"/>
    </row>
    <row r="557" spans="1:36">
      <c r="A557" s="265">
        <v>44120</v>
      </c>
      <c r="B557" s="375" t="s">
        <v>138</v>
      </c>
      <c r="C557" s="331">
        <v>881372865</v>
      </c>
      <c r="D557" s="523"/>
      <c r="E557" s="278" t="s">
        <v>139</v>
      </c>
      <c r="F557" s="278" t="s">
        <v>140</v>
      </c>
      <c r="G557" s="278" t="s">
        <v>142</v>
      </c>
      <c r="H557" s="37"/>
      <c r="I557" s="716"/>
      <c r="J557" s="265">
        <v>44125</v>
      </c>
      <c r="K557" s="37"/>
      <c r="L557" s="278" t="s">
        <v>142</v>
      </c>
      <c r="M557" s="37"/>
      <c r="N557" s="37"/>
      <c r="O557" s="278" t="s">
        <v>4773</v>
      </c>
      <c r="P557" s="37"/>
      <c r="Q557" s="37"/>
      <c r="R557" s="37"/>
      <c r="S557" s="37"/>
      <c r="T557" s="37"/>
      <c r="U557" s="37"/>
      <c r="V557" s="37"/>
      <c r="W557" s="37"/>
      <c r="X557" s="37"/>
      <c r="Y557" s="37"/>
      <c r="Z557" s="37"/>
      <c r="AA557" s="37"/>
      <c r="AB557" s="37"/>
      <c r="AC557" s="37"/>
      <c r="AD557" s="37"/>
      <c r="AE557" s="37"/>
      <c r="AF557" s="37"/>
      <c r="AG557" s="37"/>
      <c r="AH557" s="37"/>
      <c r="AI557" s="37"/>
      <c r="AJ557" s="37"/>
    </row>
    <row r="558" spans="1:36">
      <c r="A558" s="265">
        <v>44120</v>
      </c>
      <c r="B558" s="375" t="s">
        <v>138</v>
      </c>
      <c r="C558" s="331">
        <v>882777704</v>
      </c>
      <c r="D558" s="523"/>
      <c r="E558" s="278" t="s">
        <v>139</v>
      </c>
      <c r="F558" s="278" t="s">
        <v>140</v>
      </c>
      <c r="G558" s="278"/>
      <c r="H558" s="37"/>
      <c r="I558" s="716"/>
      <c r="J558" s="37"/>
      <c r="K558" s="37"/>
      <c r="L558" s="278"/>
      <c r="M558" s="37"/>
      <c r="N558" s="37"/>
      <c r="O558" s="278" t="s">
        <v>145</v>
      </c>
      <c r="P558" s="37"/>
      <c r="Q558" s="37"/>
      <c r="R558" s="37"/>
      <c r="S558" s="37"/>
      <c r="T558" s="37"/>
      <c r="U558" s="37"/>
      <c r="V558" s="37"/>
      <c r="W558" s="37"/>
      <c r="X558" s="37"/>
      <c r="Y558" s="37"/>
      <c r="Z558" s="37"/>
      <c r="AA558" s="37"/>
      <c r="AB558" s="37"/>
      <c r="AC558" s="37"/>
      <c r="AD558" s="37"/>
      <c r="AE558" s="37"/>
      <c r="AF558" s="37"/>
      <c r="AG558" s="37"/>
      <c r="AH558" s="37"/>
      <c r="AI558" s="37"/>
      <c r="AJ558" s="37"/>
    </row>
    <row r="559" spans="1:36">
      <c r="A559" s="265">
        <v>44123</v>
      </c>
      <c r="B559" s="604" t="s">
        <v>146</v>
      </c>
      <c r="C559" s="331">
        <v>880014106</v>
      </c>
      <c r="D559" s="523"/>
      <c r="E559" s="278" t="s">
        <v>152</v>
      </c>
      <c r="F559" s="278" t="s">
        <v>147</v>
      </c>
      <c r="G559" s="278"/>
      <c r="H559" s="37"/>
      <c r="I559" s="716"/>
      <c r="J559" s="37"/>
      <c r="K559" s="37"/>
      <c r="L559" s="278"/>
      <c r="M559" s="37"/>
      <c r="N559" s="37"/>
      <c r="O559" s="278"/>
      <c r="P559" s="37"/>
      <c r="Q559" s="37"/>
      <c r="R559" s="37"/>
      <c r="S559" s="37"/>
      <c r="T559" s="37"/>
      <c r="U559" s="37"/>
      <c r="V559" s="37"/>
      <c r="W559" s="37"/>
      <c r="X559" s="37"/>
      <c r="Y559" s="37"/>
      <c r="Z559" s="37"/>
      <c r="AA559" s="37"/>
      <c r="AB559" s="37"/>
      <c r="AC559" s="37"/>
      <c r="AD559" s="37"/>
      <c r="AE559" s="37"/>
      <c r="AF559" s="37"/>
      <c r="AG559" s="37"/>
      <c r="AH559" s="37"/>
      <c r="AI559" s="37"/>
      <c r="AJ559" s="37"/>
    </row>
    <row r="560" spans="1:36">
      <c r="A560" s="265">
        <v>44123</v>
      </c>
      <c r="B560" s="604" t="s">
        <v>146</v>
      </c>
      <c r="C560" s="521">
        <v>881708842</v>
      </c>
      <c r="D560" s="263" t="s">
        <v>4774</v>
      </c>
      <c r="E560" s="278" t="s">
        <v>345</v>
      </c>
      <c r="F560" s="278" t="s">
        <v>140</v>
      </c>
      <c r="G560" s="278" t="s">
        <v>727</v>
      </c>
      <c r="H560" s="37"/>
      <c r="I560" s="716"/>
      <c r="J560" s="37"/>
      <c r="K560" s="37"/>
      <c r="L560" s="278"/>
      <c r="M560" s="37"/>
      <c r="N560" s="37"/>
      <c r="O560" s="278" t="s">
        <v>195</v>
      </c>
      <c r="P560" s="37"/>
      <c r="Q560" s="37"/>
      <c r="R560" s="37"/>
      <c r="S560" s="37"/>
      <c r="T560" s="37"/>
      <c r="U560" s="37"/>
      <c r="V560" s="37"/>
      <c r="W560" s="37"/>
      <c r="X560" s="37"/>
      <c r="Y560" s="37"/>
      <c r="Z560" s="37"/>
      <c r="AA560" s="37"/>
      <c r="AB560" s="37"/>
      <c r="AC560" s="37"/>
      <c r="AD560" s="37"/>
      <c r="AE560" s="37"/>
      <c r="AF560" s="37"/>
      <c r="AG560" s="37"/>
      <c r="AH560" s="37"/>
      <c r="AI560" s="37"/>
      <c r="AJ560" s="37"/>
    </row>
    <row r="561" spans="1:36">
      <c r="A561" s="265">
        <v>44124</v>
      </c>
      <c r="B561" s="604" t="s">
        <v>281</v>
      </c>
      <c r="C561" s="521">
        <v>880081672</v>
      </c>
      <c r="D561" s="523"/>
      <c r="E561" s="278" t="s">
        <v>139</v>
      </c>
      <c r="F561" s="278" t="s">
        <v>140</v>
      </c>
      <c r="G561" s="278" t="s">
        <v>142</v>
      </c>
      <c r="H561" s="37"/>
      <c r="I561" s="716"/>
      <c r="J561" s="37"/>
      <c r="K561" s="37"/>
      <c r="L561" s="278"/>
      <c r="M561" s="37"/>
      <c r="N561" s="37"/>
      <c r="O561" s="278" t="s">
        <v>492</v>
      </c>
      <c r="P561" s="37"/>
      <c r="Q561" s="37"/>
      <c r="R561" s="37"/>
      <c r="S561" s="37"/>
      <c r="T561" s="37"/>
      <c r="U561" s="37"/>
      <c r="V561" s="37"/>
      <c r="W561" s="37"/>
      <c r="X561" s="37"/>
      <c r="Y561" s="37"/>
      <c r="Z561" s="37"/>
      <c r="AA561" s="37"/>
      <c r="AB561" s="37"/>
      <c r="AC561" s="37"/>
      <c r="AD561" s="37"/>
      <c r="AE561" s="37"/>
      <c r="AF561" s="37"/>
      <c r="AG561" s="37"/>
      <c r="AH561" s="37"/>
      <c r="AI561" s="37"/>
      <c r="AJ561" s="37"/>
    </row>
    <row r="562" spans="1:36">
      <c r="A562" s="265">
        <v>44124</v>
      </c>
      <c r="B562" s="604" t="s">
        <v>227</v>
      </c>
      <c r="C562" s="521">
        <v>882248117</v>
      </c>
      <c r="D562" s="510" t="s">
        <v>4726</v>
      </c>
      <c r="E562" s="278" t="s">
        <v>152</v>
      </c>
      <c r="F562" s="278" t="s">
        <v>147</v>
      </c>
      <c r="G562" s="278" t="s">
        <v>142</v>
      </c>
      <c r="H562" s="505">
        <v>44123</v>
      </c>
      <c r="I562" s="716"/>
      <c r="J562" s="37"/>
      <c r="K562" s="37"/>
      <c r="L562" s="278"/>
      <c r="M562" s="37"/>
      <c r="N562" s="37"/>
      <c r="O562" s="278"/>
      <c r="P562" s="37"/>
      <c r="Q562" s="265">
        <v>44123</v>
      </c>
      <c r="R562" s="37">
        <v>180.5</v>
      </c>
      <c r="S562" s="37"/>
      <c r="T562" s="37"/>
      <c r="U562" s="37"/>
      <c r="V562" s="37"/>
      <c r="W562" s="37"/>
      <c r="X562" s="37"/>
      <c r="Y562" s="37"/>
      <c r="Z562" s="37"/>
      <c r="AA562" s="37"/>
      <c r="AB562" s="37"/>
      <c r="AC562" s="37"/>
      <c r="AD562" s="37"/>
      <c r="AE562" s="37"/>
      <c r="AF562" s="37"/>
      <c r="AG562" s="37"/>
      <c r="AH562" s="37"/>
      <c r="AI562" s="37"/>
      <c r="AJ562" s="37"/>
    </row>
    <row r="563" spans="1:36">
      <c r="A563" s="265">
        <v>44124</v>
      </c>
      <c r="B563" s="604" t="s">
        <v>146</v>
      </c>
      <c r="C563" s="521">
        <v>882780673</v>
      </c>
      <c r="D563" s="263" t="s">
        <v>2850</v>
      </c>
      <c r="E563" s="278" t="s">
        <v>139</v>
      </c>
      <c r="F563" s="278" t="s">
        <v>140</v>
      </c>
      <c r="G563" s="278" t="s">
        <v>168</v>
      </c>
      <c r="H563" s="37"/>
      <c r="I563" s="716"/>
      <c r="J563" s="37"/>
      <c r="K563" s="37"/>
      <c r="L563" s="278"/>
      <c r="M563" s="37"/>
      <c r="N563" s="37"/>
      <c r="O563" s="278" t="s">
        <v>195</v>
      </c>
      <c r="P563" s="37"/>
      <c r="Q563" s="37"/>
      <c r="R563" s="37"/>
      <c r="S563" s="37"/>
      <c r="T563" s="37"/>
      <c r="U563" s="37"/>
      <c r="V563" s="37"/>
      <c r="W563" s="37"/>
      <c r="X563" s="37"/>
      <c r="Y563" s="37"/>
      <c r="Z563" s="37"/>
      <c r="AA563" s="37"/>
      <c r="AB563" s="37"/>
      <c r="AC563" s="37"/>
      <c r="AD563" s="37"/>
      <c r="AE563" s="37"/>
      <c r="AF563" s="37"/>
      <c r="AG563" s="37"/>
      <c r="AH563" s="37"/>
      <c r="AI563" s="37"/>
      <c r="AJ563" s="37"/>
    </row>
    <row r="564" spans="1:36">
      <c r="A564" s="265">
        <v>44124</v>
      </c>
      <c r="B564" s="604" t="s">
        <v>146</v>
      </c>
      <c r="C564" s="521">
        <v>881456476</v>
      </c>
      <c r="D564" s="263" t="s">
        <v>4775</v>
      </c>
      <c r="E564" s="278" t="s">
        <v>139</v>
      </c>
      <c r="F564" s="278" t="s">
        <v>140</v>
      </c>
      <c r="G564" s="278" t="s">
        <v>142</v>
      </c>
      <c r="H564" s="37"/>
      <c r="I564" s="716"/>
      <c r="J564" s="37"/>
      <c r="K564" s="37"/>
      <c r="L564" s="278"/>
      <c r="M564" s="37"/>
      <c r="N564" s="37"/>
      <c r="O564" s="278" t="s">
        <v>195</v>
      </c>
      <c r="P564" s="37"/>
      <c r="Q564" s="37"/>
      <c r="R564" s="37"/>
      <c r="S564" s="37"/>
      <c r="T564" s="37"/>
      <c r="U564" s="37"/>
      <c r="V564" s="37"/>
      <c r="W564" s="37"/>
      <c r="X564" s="37"/>
      <c r="Y564" s="37"/>
      <c r="Z564" s="37"/>
      <c r="AA564" s="37"/>
      <c r="AB564" s="37"/>
      <c r="AC564" s="37"/>
      <c r="AD564" s="37"/>
      <c r="AE564" s="37"/>
      <c r="AF564" s="37"/>
      <c r="AG564" s="37"/>
      <c r="AH564" s="37"/>
      <c r="AI564" s="37"/>
      <c r="AJ564" s="37"/>
    </row>
    <row r="565" spans="1:36">
      <c r="A565" s="265">
        <v>44124</v>
      </c>
      <c r="B565" s="604" t="s">
        <v>146</v>
      </c>
      <c r="C565" s="521">
        <v>880095667</v>
      </c>
      <c r="D565" s="263" t="s">
        <v>4776</v>
      </c>
      <c r="E565" s="278" t="s">
        <v>139</v>
      </c>
      <c r="F565" s="278" t="s">
        <v>140</v>
      </c>
      <c r="G565" s="278" t="s">
        <v>142</v>
      </c>
      <c r="H565" s="37"/>
      <c r="I565" s="716"/>
      <c r="J565" s="37"/>
      <c r="K565" s="37"/>
      <c r="L565" s="278"/>
      <c r="M565" s="37"/>
      <c r="N565" s="37"/>
      <c r="O565" s="278" t="s">
        <v>4777</v>
      </c>
      <c r="P565" s="37"/>
      <c r="Q565" s="37"/>
      <c r="R565" s="37"/>
      <c r="S565" s="37"/>
      <c r="T565" s="37"/>
      <c r="U565" s="37"/>
      <c r="V565" s="37"/>
      <c r="W565" s="37"/>
      <c r="X565" s="37"/>
      <c r="Y565" s="37"/>
      <c r="Z565" s="37"/>
      <c r="AA565" s="37"/>
      <c r="AB565" s="37"/>
      <c r="AC565" s="37"/>
      <c r="AD565" s="37"/>
      <c r="AE565" s="37"/>
      <c r="AF565" s="37"/>
      <c r="AG565" s="37"/>
      <c r="AH565" s="37"/>
      <c r="AI565" s="37"/>
      <c r="AJ565" s="37"/>
    </row>
    <row r="566" spans="1:36">
      <c r="A566" s="265">
        <v>44125</v>
      </c>
      <c r="B566" s="604" t="s">
        <v>146</v>
      </c>
      <c r="C566" s="521">
        <v>880318159</v>
      </c>
      <c r="D566" s="263" t="s">
        <v>4778</v>
      </c>
      <c r="E566" s="278" t="s">
        <v>139</v>
      </c>
      <c r="F566" s="278" t="s">
        <v>147</v>
      </c>
      <c r="G566" s="278"/>
      <c r="H566" s="37"/>
      <c r="I566" s="716"/>
      <c r="J566" s="37"/>
      <c r="K566" s="37"/>
      <c r="L566" s="278"/>
      <c r="M566" s="37"/>
      <c r="N566" s="37"/>
      <c r="O566" s="278"/>
      <c r="P566" s="37"/>
      <c r="Q566" s="265">
        <v>44113</v>
      </c>
      <c r="R566" s="37">
        <v>5848.08</v>
      </c>
      <c r="S566" s="37"/>
      <c r="T566" s="37"/>
      <c r="U566" s="37"/>
      <c r="V566" s="37"/>
      <c r="W566" s="37"/>
      <c r="X566" s="37"/>
      <c r="Y566" s="37"/>
      <c r="Z566" s="37"/>
      <c r="AA566" s="37"/>
      <c r="AB566" s="37"/>
      <c r="AC566" s="37"/>
      <c r="AD566" s="37"/>
      <c r="AE566" s="37"/>
      <c r="AF566" s="37"/>
      <c r="AG566" s="37"/>
      <c r="AH566" s="37"/>
      <c r="AI566" s="37"/>
      <c r="AJ566" s="37"/>
    </row>
    <row r="567" spans="1:36">
      <c r="A567" s="265">
        <v>44125</v>
      </c>
      <c r="B567" s="604" t="s">
        <v>146</v>
      </c>
      <c r="C567" s="521">
        <v>881311855</v>
      </c>
      <c r="D567" s="523"/>
      <c r="E567" s="278" t="s">
        <v>139</v>
      </c>
      <c r="F567" s="278" t="s">
        <v>140</v>
      </c>
      <c r="G567" s="278" t="s">
        <v>4779</v>
      </c>
      <c r="H567" s="37"/>
      <c r="I567" s="716"/>
      <c r="J567" s="37"/>
      <c r="K567" s="37"/>
      <c r="L567" s="278"/>
      <c r="M567" s="37"/>
      <c r="N567" s="37"/>
      <c r="O567" s="278" t="s">
        <v>195</v>
      </c>
      <c r="P567" s="37"/>
      <c r="Q567" s="37"/>
      <c r="R567" s="37"/>
      <c r="S567" s="37"/>
      <c r="T567" s="37"/>
      <c r="U567" s="37"/>
      <c r="V567" s="37"/>
      <c r="W567" s="37"/>
      <c r="X567" s="37"/>
      <c r="Y567" s="37"/>
      <c r="Z567" s="37"/>
      <c r="AA567" s="37"/>
      <c r="AB567" s="37"/>
      <c r="AC567" s="37"/>
      <c r="AD567" s="37"/>
      <c r="AE567" s="37"/>
      <c r="AF567" s="37"/>
      <c r="AG567" s="37"/>
      <c r="AH567" s="37"/>
      <c r="AI567" s="37"/>
      <c r="AJ567" s="37"/>
    </row>
    <row r="568" spans="1:36">
      <c r="A568" s="265">
        <v>44126</v>
      </c>
      <c r="B568" s="604" t="s">
        <v>138</v>
      </c>
      <c r="C568" s="521">
        <v>880013750</v>
      </c>
      <c r="D568" s="523"/>
      <c r="E568" s="278" t="s">
        <v>139</v>
      </c>
      <c r="F568" s="278" t="s">
        <v>140</v>
      </c>
      <c r="G568" s="278" t="s">
        <v>142</v>
      </c>
      <c r="H568" s="37"/>
      <c r="I568" s="716"/>
      <c r="J568" s="265">
        <v>44132</v>
      </c>
      <c r="K568" s="37"/>
      <c r="L568" s="278"/>
      <c r="M568" s="37"/>
      <c r="N568" s="37"/>
      <c r="O568" s="278" t="s">
        <v>4780</v>
      </c>
      <c r="P568" s="37"/>
      <c r="Q568" s="37"/>
      <c r="R568" s="37"/>
      <c r="S568" s="37"/>
      <c r="T568" s="37"/>
      <c r="U568" s="37"/>
      <c r="V568" s="37"/>
      <c r="W568" s="37"/>
      <c r="X568" s="37"/>
      <c r="Y568" s="37"/>
      <c r="Z568" s="37"/>
      <c r="AA568" s="37"/>
      <c r="AB568" s="37"/>
      <c r="AC568" s="37"/>
      <c r="AD568" s="37"/>
      <c r="AE568" s="37"/>
      <c r="AF568" s="37"/>
      <c r="AG568" s="37"/>
      <c r="AH568" s="37"/>
      <c r="AI568" s="37"/>
      <c r="AJ568" s="37"/>
    </row>
    <row r="569" spans="1:36">
      <c r="A569" s="265">
        <v>44126</v>
      </c>
      <c r="B569" s="604" t="s">
        <v>146</v>
      </c>
      <c r="C569" s="521">
        <v>880229829</v>
      </c>
      <c r="D569" s="523"/>
      <c r="E569" s="278" t="s">
        <v>139</v>
      </c>
      <c r="F569" s="278" t="s">
        <v>140</v>
      </c>
      <c r="G569" s="278" t="s">
        <v>200</v>
      </c>
      <c r="H569" s="37"/>
      <c r="I569" s="716"/>
      <c r="J569" s="37"/>
      <c r="K569" s="37"/>
      <c r="L569" s="278"/>
      <c r="M569" s="37"/>
      <c r="N569" s="37"/>
      <c r="O569" s="278" t="s">
        <v>195</v>
      </c>
      <c r="P569" s="37"/>
      <c r="Q569" s="37"/>
      <c r="R569" s="37"/>
      <c r="S569" s="37"/>
      <c r="T569" s="37"/>
      <c r="U569" s="37"/>
      <c r="V569" s="37"/>
      <c r="W569" s="37"/>
      <c r="X569" s="37"/>
      <c r="Y569" s="37"/>
      <c r="Z569" s="37"/>
      <c r="AA569" s="37"/>
      <c r="AB569" s="37"/>
      <c r="AC569" s="37"/>
      <c r="AD569" s="37"/>
      <c r="AE569" s="37"/>
      <c r="AF569" s="37"/>
      <c r="AG569" s="37"/>
      <c r="AH569" s="37"/>
      <c r="AI569" s="37"/>
      <c r="AJ569" s="37"/>
    </row>
    <row r="570" spans="1:36">
      <c r="A570" s="265">
        <v>44126</v>
      </c>
      <c r="B570" s="375" t="s">
        <v>138</v>
      </c>
      <c r="C570" s="521">
        <v>881245284</v>
      </c>
      <c r="D570" s="523"/>
      <c r="E570" s="278" t="s">
        <v>139</v>
      </c>
      <c r="F570" s="278" t="s">
        <v>140</v>
      </c>
      <c r="G570" s="278" t="s">
        <v>142</v>
      </c>
      <c r="H570" s="37"/>
      <c r="I570" s="716"/>
      <c r="J570" s="265">
        <v>44132</v>
      </c>
      <c r="K570" s="37"/>
      <c r="L570" s="278"/>
      <c r="M570" s="37"/>
      <c r="N570" s="37"/>
      <c r="O570" s="278" t="s">
        <v>280</v>
      </c>
      <c r="P570" s="37"/>
      <c r="Q570" s="37"/>
      <c r="R570" s="37"/>
      <c r="S570" s="37"/>
      <c r="T570" s="37"/>
      <c r="U570" s="37"/>
      <c r="V570" s="37"/>
      <c r="W570" s="37"/>
      <c r="X570" s="37"/>
      <c r="Y570" s="37"/>
      <c r="Z570" s="37"/>
      <c r="AA570" s="37"/>
      <c r="AB570" s="37"/>
      <c r="AC570" s="37"/>
      <c r="AD570" s="37"/>
      <c r="AE570" s="37"/>
      <c r="AF570" s="37"/>
      <c r="AG570" s="37"/>
      <c r="AH570" s="37"/>
      <c r="AI570" s="37"/>
      <c r="AJ570" s="37"/>
    </row>
    <row r="571" spans="1:36">
      <c r="A571" s="265">
        <v>44126</v>
      </c>
      <c r="B571" s="505" t="s">
        <v>146</v>
      </c>
      <c r="C571" s="521">
        <v>881100057</v>
      </c>
      <c r="D571" s="523"/>
      <c r="E571" s="278" t="s">
        <v>139</v>
      </c>
      <c r="F571" s="278" t="s">
        <v>140</v>
      </c>
      <c r="G571" s="278" t="s">
        <v>168</v>
      </c>
      <c r="H571" s="37"/>
      <c r="I571" s="716"/>
      <c r="J571" s="37"/>
      <c r="K571" s="37"/>
      <c r="L571" s="278"/>
      <c r="M571" s="37"/>
      <c r="N571" s="37"/>
      <c r="O571" s="278" t="s">
        <v>195</v>
      </c>
      <c r="P571" s="37"/>
      <c r="Q571" s="37"/>
      <c r="R571" s="37"/>
      <c r="S571" s="37"/>
      <c r="T571" s="37"/>
      <c r="U571" s="37"/>
      <c r="V571" s="37"/>
      <c r="W571" s="37"/>
      <c r="X571" s="37"/>
      <c r="Y571" s="37"/>
      <c r="Z571" s="37"/>
      <c r="AA571" s="37"/>
      <c r="AB571" s="37"/>
      <c r="AC571" s="37"/>
      <c r="AD571" s="37"/>
      <c r="AE571" s="37"/>
      <c r="AF571" s="37"/>
      <c r="AG571" s="37"/>
      <c r="AH571" s="37"/>
      <c r="AI571" s="37"/>
      <c r="AJ571" s="37"/>
    </row>
    <row r="572" spans="1:36">
      <c r="A572" s="265">
        <v>44126</v>
      </c>
      <c r="B572" s="604" t="s">
        <v>146</v>
      </c>
      <c r="C572" s="521">
        <v>881539722</v>
      </c>
      <c r="D572" s="263" t="s">
        <v>4781</v>
      </c>
      <c r="E572" s="278" t="s">
        <v>139</v>
      </c>
      <c r="F572" s="278" t="s">
        <v>147</v>
      </c>
      <c r="G572" s="278"/>
      <c r="H572" s="37"/>
      <c r="I572" s="716"/>
      <c r="J572" s="37"/>
      <c r="K572" s="37"/>
      <c r="L572" s="278"/>
      <c r="M572" s="37"/>
      <c r="N572" s="37"/>
      <c r="O572" s="278"/>
      <c r="P572" s="37"/>
      <c r="Q572" s="37"/>
      <c r="R572" s="37"/>
      <c r="S572" s="37"/>
      <c r="T572" s="37"/>
      <c r="U572" s="37"/>
      <c r="V572" s="37"/>
      <c r="W572" s="37"/>
      <c r="X572" s="37"/>
      <c r="Y572" s="37"/>
      <c r="Z572" s="37"/>
      <c r="AA572" s="37"/>
      <c r="AB572" s="37"/>
      <c r="AC572" s="37"/>
      <c r="AD572" s="37"/>
      <c r="AE572" s="37"/>
      <c r="AF572" s="37"/>
      <c r="AG572" s="37"/>
      <c r="AH572" s="37"/>
      <c r="AI572" s="37"/>
      <c r="AJ572" s="37"/>
    </row>
    <row r="573" spans="1:36">
      <c r="A573" s="265">
        <v>44126</v>
      </c>
      <c r="B573" s="604" t="s">
        <v>281</v>
      </c>
      <c r="C573" s="521">
        <v>882716813</v>
      </c>
      <c r="D573" s="263"/>
      <c r="E573" s="278" t="s">
        <v>139</v>
      </c>
      <c r="F573" s="278" t="s">
        <v>140</v>
      </c>
      <c r="G573" s="278" t="s">
        <v>142</v>
      </c>
      <c r="H573" s="37"/>
      <c r="I573" s="716"/>
      <c r="J573" s="37"/>
      <c r="K573" s="37"/>
      <c r="L573" s="278"/>
      <c r="M573" s="37"/>
      <c r="N573" s="37"/>
      <c r="O573" s="278" t="s">
        <v>195</v>
      </c>
      <c r="P573" s="37"/>
      <c r="Q573" s="37"/>
      <c r="R573" s="37"/>
      <c r="S573" s="37"/>
      <c r="T573" s="37"/>
      <c r="U573" s="37"/>
      <c r="V573" s="37"/>
      <c r="W573" s="37"/>
      <c r="X573" s="37"/>
      <c r="Y573" s="37"/>
      <c r="Z573" s="37"/>
      <c r="AA573" s="37"/>
      <c r="AB573" s="37"/>
      <c r="AC573" s="37"/>
      <c r="AD573" s="37"/>
      <c r="AE573" s="37"/>
      <c r="AF573" s="37"/>
      <c r="AG573" s="37"/>
      <c r="AH573" s="37"/>
      <c r="AI573" s="37"/>
      <c r="AJ573" s="37"/>
    </row>
    <row r="574" spans="1:36">
      <c r="A574" s="265">
        <v>44126</v>
      </c>
      <c r="B574" s="604" t="s">
        <v>146</v>
      </c>
      <c r="C574" s="521">
        <v>880094536</v>
      </c>
      <c r="D574" s="263"/>
      <c r="E574" s="278" t="s">
        <v>139</v>
      </c>
      <c r="F574" s="278" t="s">
        <v>140</v>
      </c>
      <c r="G574" s="278" t="s">
        <v>142</v>
      </c>
      <c r="H574" s="37"/>
      <c r="I574" s="716"/>
      <c r="J574" s="37"/>
      <c r="K574" s="37"/>
      <c r="L574" s="278"/>
      <c r="M574" s="37"/>
      <c r="N574" s="37"/>
      <c r="O574" s="278" t="s">
        <v>195</v>
      </c>
      <c r="P574" s="37"/>
      <c r="Q574" s="37"/>
      <c r="R574" s="37"/>
      <c r="S574" s="37"/>
      <c r="T574" s="37"/>
      <c r="U574" s="37"/>
      <c r="V574" s="37"/>
      <c r="W574" s="37"/>
      <c r="X574" s="37"/>
      <c r="Y574" s="37"/>
      <c r="Z574" s="37"/>
      <c r="AA574" s="37"/>
      <c r="AB574" s="37"/>
      <c r="AC574" s="37"/>
      <c r="AD574" s="37"/>
      <c r="AE574" s="37"/>
      <c r="AF574" s="37"/>
      <c r="AG574" s="37"/>
      <c r="AH574" s="37"/>
      <c r="AI574" s="37"/>
      <c r="AJ574" s="37"/>
    </row>
    <row r="575" spans="1:36">
      <c r="A575" s="265">
        <v>44126</v>
      </c>
      <c r="B575" s="604" t="s">
        <v>227</v>
      </c>
      <c r="C575" s="521">
        <v>880045868</v>
      </c>
      <c r="D575" s="263"/>
      <c r="E575" s="278" t="s">
        <v>139</v>
      </c>
      <c r="F575" s="278" t="s">
        <v>140</v>
      </c>
      <c r="G575" s="278" t="s">
        <v>168</v>
      </c>
      <c r="H575" s="265">
        <v>44126</v>
      </c>
      <c r="I575" s="716"/>
      <c r="J575" s="37"/>
      <c r="K575" s="37"/>
      <c r="L575" s="278"/>
      <c r="M575" s="37"/>
      <c r="N575" s="37"/>
      <c r="O575" s="278" t="s">
        <v>4782</v>
      </c>
      <c r="P575" s="278" t="s">
        <v>4783</v>
      </c>
      <c r="Q575" s="37"/>
      <c r="R575" s="37"/>
      <c r="S575" s="37"/>
      <c r="T575" s="37"/>
      <c r="U575" s="37"/>
      <c r="V575" s="37"/>
      <c r="W575" s="37"/>
      <c r="X575" s="37"/>
      <c r="Y575" s="37"/>
      <c r="Z575" s="37"/>
      <c r="AA575" s="37"/>
      <c r="AB575" s="37"/>
      <c r="AC575" s="37"/>
      <c r="AD575" s="37"/>
      <c r="AE575" s="37"/>
      <c r="AF575" s="37"/>
      <c r="AG575" s="37"/>
      <c r="AH575" s="37"/>
      <c r="AI575" s="37"/>
      <c r="AJ575" s="37"/>
    </row>
    <row r="576" spans="1:36">
      <c r="A576" s="265">
        <v>44126</v>
      </c>
      <c r="B576" s="604" t="s">
        <v>138</v>
      </c>
      <c r="C576" s="521">
        <v>880457710</v>
      </c>
      <c r="D576" s="263"/>
      <c r="E576" s="278" t="s">
        <v>139</v>
      </c>
      <c r="F576" s="278" t="s">
        <v>140</v>
      </c>
      <c r="G576" s="278" t="s">
        <v>181</v>
      </c>
      <c r="H576" s="37"/>
      <c r="I576" s="716"/>
      <c r="J576" s="265">
        <v>44127</v>
      </c>
      <c r="K576" s="37"/>
      <c r="L576" s="278"/>
      <c r="M576" s="37"/>
      <c r="N576" s="37"/>
      <c r="O576" s="278" t="s">
        <v>4784</v>
      </c>
      <c r="P576" s="37"/>
      <c r="Q576" s="37"/>
      <c r="R576" s="37"/>
      <c r="S576" s="37"/>
      <c r="T576" s="37"/>
      <c r="U576" s="37"/>
      <c r="V576" s="37"/>
      <c r="W576" s="37"/>
      <c r="X576" s="37"/>
      <c r="Y576" s="37"/>
      <c r="Z576" s="37"/>
      <c r="AA576" s="37"/>
      <c r="AB576" s="37"/>
      <c r="AC576" s="37"/>
      <c r="AD576" s="37"/>
      <c r="AE576" s="37"/>
      <c r="AF576" s="37"/>
      <c r="AG576" s="37"/>
      <c r="AH576" s="37"/>
      <c r="AI576" s="37"/>
      <c r="AJ576" s="37"/>
    </row>
    <row r="577" spans="1:36">
      <c r="A577" s="265">
        <v>44127</v>
      </c>
      <c r="B577" s="604" t="s">
        <v>194</v>
      </c>
      <c r="C577" s="521">
        <v>882743336</v>
      </c>
      <c r="D577" s="263"/>
      <c r="E577" s="278" t="s">
        <v>139</v>
      </c>
      <c r="F577" s="278" t="s">
        <v>140</v>
      </c>
      <c r="G577" s="278" t="s">
        <v>4785</v>
      </c>
      <c r="H577" s="265">
        <v>44127</v>
      </c>
      <c r="I577" s="716"/>
      <c r="J577" s="265">
        <v>44138</v>
      </c>
      <c r="K577" s="37"/>
      <c r="L577" s="278"/>
      <c r="M577" s="37"/>
      <c r="N577" s="37"/>
      <c r="O577" s="278" t="s">
        <v>280</v>
      </c>
      <c r="P577" s="37"/>
      <c r="Q577" s="37"/>
      <c r="R577" s="37"/>
      <c r="S577" s="37"/>
      <c r="T577" s="37"/>
      <c r="U577" s="37"/>
      <c r="V577" s="37"/>
      <c r="W577" s="37"/>
      <c r="X577" s="37"/>
      <c r="Y577" s="37"/>
      <c r="Z577" s="37"/>
      <c r="AA577" s="37"/>
      <c r="AB577" s="37"/>
      <c r="AC577" s="37"/>
      <c r="AD577" s="37"/>
      <c r="AE577" s="37"/>
      <c r="AF577" s="37"/>
      <c r="AG577" s="37"/>
      <c r="AH577" s="37"/>
      <c r="AI577" s="37"/>
      <c r="AJ577" s="37"/>
    </row>
    <row r="578" spans="1:36">
      <c r="A578" s="265">
        <v>44127</v>
      </c>
      <c r="B578" s="604" t="s">
        <v>138</v>
      </c>
      <c r="C578" s="521">
        <v>882878207</v>
      </c>
      <c r="D578" s="263"/>
      <c r="E578" s="278" t="s">
        <v>139</v>
      </c>
      <c r="F578" s="278" t="s">
        <v>140</v>
      </c>
      <c r="G578" s="278" t="s">
        <v>142</v>
      </c>
      <c r="H578" s="37"/>
      <c r="I578" s="716"/>
      <c r="J578" s="265">
        <v>44129</v>
      </c>
      <c r="K578" s="37"/>
      <c r="L578" s="278"/>
      <c r="M578" s="37"/>
      <c r="N578" s="37"/>
      <c r="O578" s="278" t="s">
        <v>195</v>
      </c>
      <c r="P578" s="37"/>
      <c r="Q578" s="37"/>
      <c r="R578" s="37"/>
      <c r="S578" s="37"/>
      <c r="T578" s="37"/>
      <c r="U578" s="84"/>
      <c r="V578" s="84"/>
      <c r="W578" s="84"/>
      <c r="X578" s="84"/>
      <c r="Y578" s="84"/>
      <c r="Z578" s="84"/>
      <c r="AA578" s="84"/>
      <c r="AB578" s="84"/>
      <c r="AC578" s="84"/>
      <c r="AD578" s="84"/>
      <c r="AE578" s="84"/>
      <c r="AF578" s="84"/>
      <c r="AG578" s="84"/>
      <c r="AH578" s="84"/>
      <c r="AI578" s="84"/>
      <c r="AJ578" s="84"/>
    </row>
    <row r="579" spans="1:36">
      <c r="A579" s="265">
        <v>44127</v>
      </c>
      <c r="B579" s="604" t="s">
        <v>194</v>
      </c>
      <c r="C579" s="521">
        <v>880921281</v>
      </c>
      <c r="D579" s="263"/>
      <c r="E579" s="278" t="s">
        <v>152</v>
      </c>
      <c r="F579" s="278" t="s">
        <v>140</v>
      </c>
      <c r="G579" s="278" t="s">
        <v>181</v>
      </c>
      <c r="H579" s="265">
        <v>44127</v>
      </c>
      <c r="I579" s="716"/>
      <c r="J579" s="265">
        <v>44134</v>
      </c>
      <c r="K579" s="37"/>
      <c r="L579" s="278"/>
      <c r="M579" s="37"/>
      <c r="N579" s="37"/>
      <c r="O579" s="278" t="s">
        <v>280</v>
      </c>
      <c r="P579" s="37"/>
      <c r="Q579" s="37"/>
      <c r="R579" s="37"/>
      <c r="S579" s="37"/>
      <c r="T579" s="37"/>
      <c r="U579" s="84"/>
      <c r="V579" s="84"/>
      <c r="W579" s="84"/>
      <c r="X579" s="84"/>
      <c r="Y579" s="84"/>
      <c r="Z579" s="84"/>
      <c r="AA579" s="84"/>
      <c r="AB579" s="84"/>
      <c r="AC579" s="84"/>
      <c r="AD579" s="84"/>
      <c r="AE579" s="84"/>
      <c r="AF579" s="84"/>
      <c r="AG579" s="84"/>
      <c r="AH579" s="84"/>
      <c r="AI579" s="84"/>
      <c r="AJ579" s="84"/>
    </row>
    <row r="580" spans="1:36">
      <c r="A580" s="265">
        <v>44127</v>
      </c>
      <c r="B580" s="604" t="s">
        <v>146</v>
      </c>
      <c r="C580" s="521">
        <v>882848337</v>
      </c>
      <c r="D580" s="263" t="s">
        <v>4786</v>
      </c>
      <c r="E580" s="278" t="s">
        <v>139</v>
      </c>
      <c r="F580" s="278" t="s">
        <v>140</v>
      </c>
      <c r="G580" s="278" t="s">
        <v>142</v>
      </c>
      <c r="H580" s="37"/>
      <c r="I580" s="716"/>
      <c r="J580" s="37"/>
      <c r="K580" s="37"/>
      <c r="L580" s="278"/>
      <c r="M580" s="37"/>
      <c r="N580" s="37"/>
      <c r="O580" s="278" t="s">
        <v>4787</v>
      </c>
      <c r="P580" s="37"/>
      <c r="Q580" s="37"/>
      <c r="R580" s="37"/>
      <c r="S580" s="37"/>
      <c r="T580" s="37"/>
      <c r="U580" s="84"/>
      <c r="V580" s="84"/>
      <c r="W580" s="84"/>
      <c r="X580" s="84"/>
      <c r="Y580" s="84"/>
      <c r="Z580" s="84"/>
      <c r="AA580" s="84"/>
      <c r="AB580" s="84"/>
      <c r="AC580" s="84"/>
      <c r="AD580" s="84"/>
      <c r="AE580" s="84"/>
      <c r="AF580" s="84"/>
      <c r="AG580" s="84"/>
      <c r="AH580" s="84"/>
      <c r="AI580" s="84"/>
      <c r="AJ580" s="84"/>
    </row>
    <row r="581" spans="1:36">
      <c r="A581" s="265">
        <v>44127</v>
      </c>
      <c r="B581" s="604" t="s">
        <v>146</v>
      </c>
      <c r="C581" s="521">
        <v>882285132</v>
      </c>
      <c r="D581" s="263" t="s">
        <v>4788</v>
      </c>
      <c r="E581" s="278" t="s">
        <v>139</v>
      </c>
      <c r="F581" s="278" t="s">
        <v>140</v>
      </c>
      <c r="G581" s="278" t="s">
        <v>142</v>
      </c>
      <c r="H581" s="37"/>
      <c r="I581" s="716"/>
      <c r="J581" s="37"/>
      <c r="K581" s="37"/>
      <c r="L581" s="278"/>
      <c r="M581" s="37"/>
      <c r="N581" s="37"/>
      <c r="O581" s="278" t="s">
        <v>280</v>
      </c>
      <c r="P581" s="37"/>
      <c r="Q581" s="37"/>
      <c r="R581" s="37"/>
      <c r="S581" s="37"/>
      <c r="T581" s="37"/>
      <c r="U581" s="84"/>
      <c r="V581" s="84"/>
      <c r="W581" s="84"/>
      <c r="X581" s="84"/>
      <c r="Y581" s="84"/>
      <c r="Z581" s="84"/>
      <c r="AA581" s="84"/>
      <c r="AB581" s="84"/>
      <c r="AC581" s="84"/>
      <c r="AD581" s="84"/>
      <c r="AE581" s="84"/>
      <c r="AF581" s="84"/>
      <c r="AG581" s="84"/>
      <c r="AH581" s="84"/>
      <c r="AI581" s="84"/>
      <c r="AJ581" s="84"/>
    </row>
    <row r="582" spans="1:36">
      <c r="A582" s="265">
        <v>44127</v>
      </c>
      <c r="B582" s="604" t="s">
        <v>146</v>
      </c>
      <c r="C582" s="521">
        <v>880192305</v>
      </c>
      <c r="D582" s="263" t="s">
        <v>2858</v>
      </c>
      <c r="E582" s="278" t="s">
        <v>139</v>
      </c>
      <c r="F582" s="278" t="s">
        <v>147</v>
      </c>
      <c r="G582" s="278"/>
      <c r="H582" s="37"/>
      <c r="I582" s="716"/>
      <c r="J582" s="37"/>
      <c r="K582" s="37"/>
      <c r="L582" s="278"/>
      <c r="M582" s="37"/>
      <c r="N582" s="37"/>
      <c r="O582" s="278"/>
      <c r="P582" s="37"/>
      <c r="Q582" s="265">
        <v>44119</v>
      </c>
      <c r="R582" s="37">
        <v>418.5</v>
      </c>
      <c r="S582" s="37"/>
      <c r="T582" s="37"/>
      <c r="U582" s="84"/>
      <c r="V582" s="84"/>
      <c r="W582" s="84"/>
      <c r="X582" s="84"/>
      <c r="Y582" s="84"/>
      <c r="Z582" s="84"/>
      <c r="AA582" s="84"/>
      <c r="AB582" s="84"/>
      <c r="AC582" s="84"/>
      <c r="AD582" s="84"/>
      <c r="AE582" s="84"/>
      <c r="AF582" s="84"/>
      <c r="AG582" s="84"/>
      <c r="AH582" s="84"/>
      <c r="AI582" s="84"/>
      <c r="AJ582" s="84"/>
    </row>
    <row r="583" spans="1:36">
      <c r="A583" s="265">
        <v>44127</v>
      </c>
      <c r="B583" s="604" t="s">
        <v>281</v>
      </c>
      <c r="C583" s="521">
        <v>882259206</v>
      </c>
      <c r="D583" s="263"/>
      <c r="E583" s="278" t="s">
        <v>139</v>
      </c>
      <c r="F583" s="278" t="s">
        <v>140</v>
      </c>
      <c r="G583" s="278" t="s">
        <v>142</v>
      </c>
      <c r="H583" s="37"/>
      <c r="I583" s="716"/>
      <c r="J583" s="265">
        <v>44130</v>
      </c>
      <c r="K583" s="37"/>
      <c r="L583" s="278"/>
      <c r="M583" s="37"/>
      <c r="N583" s="37"/>
      <c r="O583" s="278" t="s">
        <v>4789</v>
      </c>
      <c r="P583" s="37"/>
      <c r="Q583" s="37"/>
      <c r="R583" s="37"/>
      <c r="S583" s="37"/>
      <c r="T583" s="37"/>
      <c r="U583" s="84"/>
      <c r="V583" s="84"/>
      <c r="W583" s="84"/>
      <c r="X583" s="84"/>
      <c r="Y583" s="84"/>
      <c r="Z583" s="84"/>
      <c r="AA583" s="84"/>
      <c r="AB583" s="84"/>
      <c r="AC583" s="84"/>
      <c r="AD583" s="84"/>
      <c r="AE583" s="84"/>
      <c r="AF583" s="84"/>
      <c r="AG583" s="84"/>
      <c r="AH583" s="84"/>
      <c r="AI583" s="84"/>
      <c r="AJ583" s="84"/>
    </row>
    <row r="584" spans="1:36">
      <c r="A584" s="265">
        <v>44128</v>
      </c>
      <c r="B584" s="604" t="s">
        <v>227</v>
      </c>
      <c r="C584" s="521">
        <v>881543452</v>
      </c>
      <c r="D584" s="510" t="s">
        <v>4790</v>
      </c>
      <c r="E584" s="278" t="s">
        <v>139</v>
      </c>
      <c r="F584" s="278" t="s">
        <v>147</v>
      </c>
      <c r="G584" s="278" t="s">
        <v>1329</v>
      </c>
      <c r="H584" s="265">
        <v>44120</v>
      </c>
      <c r="I584" s="716"/>
      <c r="J584" s="37"/>
      <c r="K584" s="37"/>
      <c r="L584" s="278"/>
      <c r="M584" s="37"/>
      <c r="N584" s="37"/>
      <c r="O584" s="278"/>
      <c r="P584" s="37"/>
      <c r="Q584" s="265">
        <v>44130</v>
      </c>
      <c r="R584" s="37">
        <v>900</v>
      </c>
      <c r="S584" s="37"/>
      <c r="T584" s="37"/>
      <c r="U584" s="84"/>
      <c r="V584" s="84"/>
      <c r="W584" s="84"/>
      <c r="X584" s="84"/>
      <c r="Y584" s="84"/>
      <c r="Z584" s="84"/>
      <c r="AA584" s="84"/>
      <c r="AB584" s="84"/>
      <c r="AC584" s="84"/>
      <c r="AD584" s="84"/>
      <c r="AE584" s="84"/>
      <c r="AF584" s="84"/>
      <c r="AG584" s="84"/>
      <c r="AH584" s="84"/>
      <c r="AI584" s="84"/>
      <c r="AJ584" s="84"/>
    </row>
    <row r="585" spans="1:36">
      <c r="A585" s="265">
        <v>44130</v>
      </c>
      <c r="B585" s="604" t="s">
        <v>146</v>
      </c>
      <c r="C585" s="521">
        <v>880027843</v>
      </c>
      <c r="D585" s="534">
        <v>1036205015</v>
      </c>
      <c r="E585" s="278" t="s">
        <v>139</v>
      </c>
      <c r="F585" s="278" t="s">
        <v>140</v>
      </c>
      <c r="G585" s="278" t="s">
        <v>4791</v>
      </c>
      <c r="H585" s="37"/>
      <c r="I585" s="716"/>
      <c r="J585" s="37"/>
      <c r="K585" s="37"/>
      <c r="L585" s="278"/>
      <c r="M585" s="37"/>
      <c r="N585" s="37"/>
      <c r="O585" s="278" t="s">
        <v>195</v>
      </c>
      <c r="P585" s="37"/>
      <c r="Q585" s="37"/>
      <c r="R585" s="37"/>
      <c r="S585" s="37"/>
      <c r="T585" s="37"/>
      <c r="U585" s="84"/>
      <c r="V585" s="84"/>
      <c r="W585" s="84"/>
      <c r="X585" s="84"/>
      <c r="Y585" s="84"/>
      <c r="Z585" s="84"/>
      <c r="AA585" s="84"/>
      <c r="AB585" s="84"/>
      <c r="AC585" s="84"/>
      <c r="AD585" s="84"/>
      <c r="AE585" s="84"/>
      <c r="AF585" s="84"/>
      <c r="AG585" s="84"/>
      <c r="AH585" s="84"/>
      <c r="AI585" s="84"/>
      <c r="AJ585" s="84"/>
    </row>
    <row r="586" spans="1:36">
      <c r="A586" s="265">
        <v>44130</v>
      </c>
      <c r="B586" s="604" t="s">
        <v>138</v>
      </c>
      <c r="C586" s="521">
        <v>880619260</v>
      </c>
      <c r="D586" s="263"/>
      <c r="E586" s="278" t="s">
        <v>139</v>
      </c>
      <c r="F586" s="278" t="s">
        <v>140</v>
      </c>
      <c r="G586" s="278" t="s">
        <v>246</v>
      </c>
      <c r="H586" s="37"/>
      <c r="I586" s="716"/>
      <c r="J586" s="265">
        <v>44133</v>
      </c>
      <c r="K586" s="37"/>
      <c r="L586" s="278"/>
      <c r="M586" s="37"/>
      <c r="N586" s="37"/>
      <c r="O586" s="278" t="s">
        <v>160</v>
      </c>
      <c r="P586" s="37"/>
      <c r="Q586" s="37"/>
      <c r="R586" s="37"/>
      <c r="S586" s="37"/>
      <c r="T586" s="37"/>
      <c r="U586" s="84"/>
      <c r="V586" s="84"/>
      <c r="W586" s="84"/>
      <c r="X586" s="84"/>
      <c r="Y586" s="84"/>
      <c r="Z586" s="84"/>
      <c r="AA586" s="84"/>
      <c r="AB586" s="84"/>
      <c r="AC586" s="84"/>
      <c r="AD586" s="84"/>
      <c r="AE586" s="84"/>
      <c r="AF586" s="84"/>
      <c r="AG586" s="84"/>
      <c r="AH586" s="84"/>
      <c r="AI586" s="84"/>
      <c r="AJ586" s="84"/>
    </row>
    <row r="587" spans="1:36">
      <c r="A587" s="265">
        <v>44130</v>
      </c>
      <c r="B587" s="604" t="s">
        <v>227</v>
      </c>
      <c r="C587" s="521">
        <v>880685452</v>
      </c>
      <c r="D587" s="510" t="s">
        <v>4792</v>
      </c>
      <c r="E587" s="278" t="s">
        <v>139</v>
      </c>
      <c r="F587" s="278" t="s">
        <v>147</v>
      </c>
      <c r="G587" s="278" t="s">
        <v>142</v>
      </c>
      <c r="H587" s="37"/>
      <c r="I587" s="716"/>
      <c r="J587" s="37"/>
      <c r="K587" s="37"/>
      <c r="L587" s="278"/>
      <c r="M587" s="37"/>
      <c r="N587" s="37"/>
      <c r="O587" s="278"/>
      <c r="P587" s="37"/>
      <c r="Q587" s="265">
        <v>44130</v>
      </c>
      <c r="R587" s="37">
        <v>586.5</v>
      </c>
      <c r="S587" s="37"/>
      <c r="T587" s="37"/>
      <c r="U587" s="84"/>
      <c r="V587" s="84"/>
      <c r="W587" s="84"/>
      <c r="X587" s="84"/>
      <c r="Y587" s="84"/>
      <c r="Z587" s="84"/>
      <c r="AA587" s="84"/>
      <c r="AB587" s="84"/>
      <c r="AC587" s="84"/>
      <c r="AD587" s="84"/>
      <c r="AE587" s="84"/>
      <c r="AF587" s="84"/>
      <c r="AG587" s="84"/>
      <c r="AH587" s="84"/>
      <c r="AI587" s="84"/>
      <c r="AJ587" s="84"/>
    </row>
    <row r="588" spans="1:36">
      <c r="A588" s="265">
        <v>44130</v>
      </c>
      <c r="B588" s="604" t="s">
        <v>146</v>
      </c>
      <c r="C588" s="521">
        <v>881604843</v>
      </c>
      <c r="D588" s="263" t="s">
        <v>3210</v>
      </c>
      <c r="E588" s="278" t="s">
        <v>139</v>
      </c>
      <c r="F588" s="278" t="s">
        <v>140</v>
      </c>
      <c r="G588" s="278" t="s">
        <v>168</v>
      </c>
      <c r="H588" s="37"/>
      <c r="I588" s="716"/>
      <c r="J588" s="265">
        <v>44137</v>
      </c>
      <c r="K588" s="37"/>
      <c r="L588" s="278"/>
      <c r="M588" s="37"/>
      <c r="N588" s="37"/>
      <c r="O588" s="278" t="s">
        <v>195</v>
      </c>
      <c r="P588" s="37"/>
      <c r="Q588" s="37"/>
      <c r="R588" s="37"/>
      <c r="S588" s="37"/>
      <c r="T588" s="37"/>
      <c r="U588" s="84"/>
      <c r="V588" s="84"/>
      <c r="W588" s="84"/>
      <c r="X588" s="84"/>
      <c r="Y588" s="84"/>
      <c r="Z588" s="84"/>
      <c r="AA588" s="84"/>
      <c r="AB588" s="84"/>
      <c r="AC588" s="84"/>
      <c r="AD588" s="84"/>
      <c r="AE588" s="84"/>
      <c r="AF588" s="84"/>
      <c r="AG588" s="84"/>
      <c r="AH588" s="84"/>
      <c r="AI588" s="84"/>
      <c r="AJ588" s="84"/>
    </row>
    <row r="589" spans="1:36">
      <c r="A589" s="265">
        <v>44130</v>
      </c>
      <c r="B589" s="604" t="s">
        <v>194</v>
      </c>
      <c r="C589" s="521">
        <v>882593141</v>
      </c>
      <c r="D589" s="263"/>
      <c r="E589" s="278" t="s">
        <v>139</v>
      </c>
      <c r="F589" s="278" t="s">
        <v>140</v>
      </c>
      <c r="G589" s="278" t="s">
        <v>168</v>
      </c>
      <c r="H589" s="265">
        <v>44130</v>
      </c>
      <c r="I589" s="716"/>
      <c r="J589" s="265">
        <v>44136</v>
      </c>
      <c r="K589" s="37"/>
      <c r="L589" s="278"/>
      <c r="M589" s="37"/>
      <c r="N589" s="37"/>
      <c r="O589" s="278" t="s">
        <v>280</v>
      </c>
      <c r="P589" s="37"/>
      <c r="Q589" s="37"/>
      <c r="R589" s="37"/>
      <c r="S589" s="37"/>
      <c r="T589" s="37"/>
      <c r="U589" s="84"/>
      <c r="V589" s="84"/>
      <c r="W589" s="84"/>
      <c r="X589" s="84"/>
      <c r="Y589" s="84"/>
      <c r="Z589" s="84"/>
      <c r="AA589" s="84"/>
      <c r="AB589" s="84"/>
      <c r="AC589" s="84"/>
      <c r="AD589" s="84"/>
      <c r="AE589" s="84"/>
      <c r="AF589" s="84"/>
      <c r="AG589" s="84"/>
      <c r="AH589" s="84"/>
      <c r="AI589" s="84"/>
      <c r="AJ589" s="84"/>
    </row>
    <row r="590" spans="1:36">
      <c r="A590" s="265">
        <v>44130</v>
      </c>
      <c r="B590" s="604" t="s">
        <v>146</v>
      </c>
      <c r="C590" s="521">
        <v>882263559</v>
      </c>
      <c r="D590" s="263" t="s">
        <v>4793</v>
      </c>
      <c r="E590" s="278" t="s">
        <v>139</v>
      </c>
      <c r="F590" s="278" t="s">
        <v>140</v>
      </c>
      <c r="G590" s="278" t="s">
        <v>142</v>
      </c>
      <c r="H590" s="37"/>
      <c r="I590" s="716"/>
      <c r="J590" s="37"/>
      <c r="K590" s="37"/>
      <c r="L590" s="278"/>
      <c r="M590" s="37"/>
      <c r="N590" s="37"/>
      <c r="O590" s="278" t="s">
        <v>4794</v>
      </c>
      <c r="P590" s="37"/>
      <c r="Q590" s="37"/>
      <c r="R590" s="37"/>
      <c r="S590" s="37"/>
      <c r="T590" s="37"/>
      <c r="U590" s="84"/>
      <c r="V590" s="84"/>
      <c r="W590" s="84"/>
      <c r="X590" s="84"/>
      <c r="Y590" s="84"/>
      <c r="Z590" s="84"/>
      <c r="AA590" s="84"/>
      <c r="AB590" s="84"/>
      <c r="AC590" s="84"/>
      <c r="AD590" s="84"/>
      <c r="AE590" s="84"/>
      <c r="AF590" s="84"/>
      <c r="AG590" s="84"/>
      <c r="AH590" s="84"/>
      <c r="AI590" s="84"/>
      <c r="AJ590" s="84"/>
    </row>
    <row r="591" spans="1:36">
      <c r="A591" s="265">
        <v>44131</v>
      </c>
      <c r="B591" s="604" t="s">
        <v>194</v>
      </c>
      <c r="C591" s="521">
        <v>881984423</v>
      </c>
      <c r="D591" s="263" t="s">
        <v>4795</v>
      </c>
      <c r="E591" s="278" t="s">
        <v>139</v>
      </c>
      <c r="F591" s="278" t="s">
        <v>140</v>
      </c>
      <c r="G591" s="278" t="s">
        <v>181</v>
      </c>
      <c r="H591" s="265">
        <v>44131</v>
      </c>
      <c r="I591" s="265"/>
      <c r="J591" s="505">
        <v>44138</v>
      </c>
      <c r="K591" s="37"/>
      <c r="L591" s="278"/>
      <c r="M591" s="37"/>
      <c r="N591" s="37"/>
      <c r="O591" s="278" t="s">
        <v>280</v>
      </c>
      <c r="P591" s="37"/>
      <c r="Q591" s="37"/>
      <c r="R591" s="37"/>
      <c r="S591" s="37"/>
      <c r="T591" s="37"/>
      <c r="U591" s="84"/>
      <c r="V591" s="84"/>
      <c r="W591" s="84"/>
      <c r="X591" s="84"/>
      <c r="Y591" s="84"/>
      <c r="Z591" s="84"/>
      <c r="AA591" s="84"/>
      <c r="AB591" s="84"/>
      <c r="AC591" s="84"/>
      <c r="AD591" s="84"/>
      <c r="AE591" s="84"/>
      <c r="AF591" s="84"/>
      <c r="AG591" s="84"/>
      <c r="AH591" s="84"/>
      <c r="AI591" s="84"/>
      <c r="AJ591" s="84"/>
    </row>
    <row r="592" spans="1:36">
      <c r="A592" s="265">
        <v>44131</v>
      </c>
      <c r="B592" s="604" t="s">
        <v>138</v>
      </c>
      <c r="C592" s="521">
        <v>882114159</v>
      </c>
      <c r="D592" s="263"/>
      <c r="E592" s="278" t="s">
        <v>139</v>
      </c>
      <c r="F592" s="278" t="s">
        <v>140</v>
      </c>
      <c r="G592" s="278" t="s">
        <v>142</v>
      </c>
      <c r="H592" s="265"/>
      <c r="I592" s="265"/>
      <c r="J592" s="37"/>
      <c r="K592" s="37"/>
      <c r="L592" s="278"/>
      <c r="M592" s="37"/>
      <c r="N592" s="37"/>
      <c r="O592" s="278" t="s">
        <v>4796</v>
      </c>
      <c r="P592" s="37"/>
      <c r="Q592" s="37"/>
      <c r="R592" s="37"/>
      <c r="S592" s="37"/>
      <c r="T592" s="37"/>
      <c r="U592" s="84"/>
      <c r="V592" s="84"/>
      <c r="W592" s="84"/>
      <c r="X592" s="84"/>
      <c r="Y592" s="84"/>
      <c r="Z592" s="84"/>
      <c r="AA592" s="84"/>
      <c r="AB592" s="84"/>
      <c r="AC592" s="84"/>
      <c r="AD592" s="84"/>
      <c r="AE592" s="84"/>
      <c r="AF592" s="84"/>
      <c r="AG592" s="84"/>
      <c r="AH592" s="84"/>
      <c r="AI592" s="84"/>
      <c r="AJ592" s="84"/>
    </row>
    <row r="593" spans="1:36">
      <c r="A593" s="265">
        <v>44131</v>
      </c>
      <c r="B593" s="604" t="s">
        <v>227</v>
      </c>
      <c r="C593" s="521">
        <v>880443332</v>
      </c>
      <c r="D593" s="263">
        <v>254494410</v>
      </c>
      <c r="E593" s="278" t="s">
        <v>139</v>
      </c>
      <c r="F593" s="278" t="s">
        <v>147</v>
      </c>
      <c r="G593" s="278" t="s">
        <v>142</v>
      </c>
      <c r="H593" s="265">
        <v>44131</v>
      </c>
      <c r="I593" s="265"/>
      <c r="J593" s="37"/>
      <c r="K593" s="37"/>
      <c r="L593" s="278"/>
      <c r="M593" s="37"/>
      <c r="N593" s="37"/>
      <c r="O593" s="278"/>
      <c r="P593" s="37"/>
      <c r="Q593" s="265">
        <v>44105</v>
      </c>
      <c r="R593" s="37">
        <v>349</v>
      </c>
      <c r="S593" s="37"/>
      <c r="T593" s="37"/>
      <c r="U593" s="84"/>
      <c r="V593" s="84"/>
      <c r="W593" s="84"/>
      <c r="X593" s="84"/>
      <c r="Y593" s="84"/>
      <c r="Z593" s="84"/>
      <c r="AA593" s="84"/>
      <c r="AB593" s="84"/>
      <c r="AC593" s="84"/>
      <c r="AD593" s="84"/>
      <c r="AE593" s="84"/>
      <c r="AF593" s="84"/>
      <c r="AG593" s="84"/>
      <c r="AH593" s="84"/>
      <c r="AI593" s="84"/>
      <c r="AJ593" s="84"/>
    </row>
    <row r="594" spans="1:36">
      <c r="A594" s="265">
        <v>44131</v>
      </c>
      <c r="B594" s="604" t="s">
        <v>138</v>
      </c>
      <c r="C594" s="521">
        <v>881486273</v>
      </c>
      <c r="D594" s="263"/>
      <c r="E594" s="278" t="s">
        <v>139</v>
      </c>
      <c r="F594" s="278" t="s">
        <v>140</v>
      </c>
      <c r="G594" s="278" t="s">
        <v>142</v>
      </c>
      <c r="H594" s="265"/>
      <c r="I594" s="265"/>
      <c r="J594" s="265">
        <v>44147</v>
      </c>
      <c r="K594" s="37"/>
      <c r="L594" s="278"/>
      <c r="M594" s="37"/>
      <c r="N594" s="37"/>
      <c r="O594" s="278" t="s">
        <v>746</v>
      </c>
      <c r="P594" s="37"/>
      <c r="Q594" s="37"/>
      <c r="R594" s="37"/>
      <c r="S594" s="37"/>
      <c r="T594" s="37"/>
      <c r="U594" s="84"/>
      <c r="V594" s="84"/>
      <c r="W594" s="84"/>
      <c r="X594" s="84"/>
      <c r="Y594" s="84"/>
      <c r="Z594" s="84"/>
      <c r="AA594" s="84"/>
      <c r="AB594" s="84"/>
      <c r="AC594" s="84"/>
      <c r="AD594" s="84"/>
      <c r="AE594" s="84"/>
      <c r="AF594" s="84"/>
      <c r="AG594" s="84"/>
      <c r="AH594" s="84"/>
      <c r="AI594" s="84"/>
      <c r="AJ594" s="84"/>
    </row>
    <row r="595" spans="1:36">
      <c r="A595" s="265">
        <v>44132</v>
      </c>
      <c r="B595" s="604" t="s">
        <v>227</v>
      </c>
      <c r="C595" s="521">
        <v>880030578</v>
      </c>
      <c r="D595" s="510" t="s">
        <v>4733</v>
      </c>
      <c r="E595" s="278" t="s">
        <v>139</v>
      </c>
      <c r="F595" s="278" t="s">
        <v>147</v>
      </c>
      <c r="G595" s="278" t="s">
        <v>142</v>
      </c>
      <c r="H595" s="265">
        <v>44132</v>
      </c>
      <c r="I595" s="265"/>
      <c r="J595" s="37"/>
      <c r="K595" s="37"/>
      <c r="L595" s="278"/>
      <c r="M595" s="37"/>
      <c r="N595" s="37"/>
      <c r="O595" s="278"/>
      <c r="P595" s="37"/>
      <c r="Q595" s="265">
        <v>44132</v>
      </c>
      <c r="R595" s="37">
        <v>555</v>
      </c>
      <c r="S595" s="37"/>
      <c r="T595" s="37"/>
      <c r="U595" s="84"/>
      <c r="V595" s="84"/>
      <c r="W595" s="84"/>
      <c r="X595" s="84"/>
      <c r="Y595" s="84"/>
      <c r="Z595" s="84"/>
      <c r="AA595" s="84"/>
      <c r="AB595" s="84"/>
      <c r="AC595" s="84"/>
      <c r="AD595" s="84"/>
      <c r="AE595" s="84"/>
      <c r="AF595" s="84"/>
      <c r="AG595" s="84"/>
      <c r="AH595" s="84"/>
      <c r="AI595" s="84"/>
      <c r="AJ595" s="84"/>
    </row>
    <row r="596" spans="1:36">
      <c r="A596" s="265">
        <v>44133</v>
      </c>
      <c r="B596" s="604" t="s">
        <v>138</v>
      </c>
      <c r="C596" s="521">
        <v>881846150</v>
      </c>
      <c r="D596" s="263"/>
      <c r="E596" s="278" t="s">
        <v>139</v>
      </c>
      <c r="F596" s="278" t="s">
        <v>140</v>
      </c>
      <c r="G596" s="278" t="s">
        <v>142</v>
      </c>
      <c r="H596" s="265"/>
      <c r="I596" s="265"/>
      <c r="J596" s="265">
        <v>44140</v>
      </c>
      <c r="K596" s="37"/>
      <c r="L596" s="278"/>
      <c r="M596" s="37"/>
      <c r="N596" s="37"/>
      <c r="O596" s="278" t="s">
        <v>160</v>
      </c>
      <c r="P596" s="37"/>
      <c r="Q596" s="37"/>
      <c r="R596" s="37"/>
      <c r="S596" s="37"/>
      <c r="T596" s="37"/>
      <c r="U596" s="84"/>
      <c r="V596" s="84"/>
      <c r="W596" s="84"/>
      <c r="X596" s="84"/>
      <c r="Y596" s="84"/>
      <c r="Z596" s="84"/>
      <c r="AA596" s="84"/>
      <c r="AB596" s="84"/>
      <c r="AC596" s="84"/>
      <c r="AD596" s="84"/>
      <c r="AE596" s="84"/>
      <c r="AF596" s="84"/>
      <c r="AG596" s="84"/>
      <c r="AH596" s="84"/>
      <c r="AI596" s="84"/>
      <c r="AJ596" s="84"/>
    </row>
    <row r="597" spans="1:36">
      <c r="A597" s="265">
        <v>44133</v>
      </c>
      <c r="B597" s="604" t="s">
        <v>146</v>
      </c>
      <c r="C597" s="521">
        <v>880042750</v>
      </c>
      <c r="D597" s="263"/>
      <c r="E597" s="278" t="s">
        <v>139</v>
      </c>
      <c r="F597" s="278" t="s">
        <v>140</v>
      </c>
      <c r="G597" s="278" t="s">
        <v>4797</v>
      </c>
      <c r="H597" s="265"/>
      <c r="I597" s="265">
        <v>44133</v>
      </c>
      <c r="J597" s="37"/>
      <c r="K597" s="37"/>
      <c r="L597" s="278"/>
      <c r="M597" s="37"/>
      <c r="N597" s="37"/>
      <c r="O597" s="278" t="s">
        <v>195</v>
      </c>
      <c r="P597" s="37"/>
      <c r="Q597" s="37"/>
      <c r="R597" s="37"/>
      <c r="S597" s="37"/>
      <c r="T597" s="37"/>
      <c r="U597" s="84"/>
      <c r="V597" s="84"/>
      <c r="W597" s="84"/>
      <c r="X597" s="84"/>
      <c r="Y597" s="84"/>
      <c r="Z597" s="84"/>
      <c r="AA597" s="84"/>
      <c r="AB597" s="84"/>
      <c r="AC597" s="84"/>
      <c r="AD597" s="84"/>
      <c r="AE597" s="84"/>
      <c r="AF597" s="84"/>
      <c r="AG597" s="84"/>
      <c r="AH597" s="84"/>
      <c r="AI597" s="84"/>
      <c r="AJ597" s="84"/>
    </row>
    <row r="598" spans="1:36">
      <c r="A598" s="265"/>
      <c r="B598" s="604" t="s">
        <v>154</v>
      </c>
      <c r="C598" s="521">
        <v>880027697</v>
      </c>
      <c r="D598" s="263" t="s">
        <v>2725</v>
      </c>
      <c r="E598" s="278" t="s">
        <v>139</v>
      </c>
      <c r="F598" s="278"/>
      <c r="G598" s="278"/>
      <c r="H598" s="265"/>
      <c r="I598" s="265"/>
      <c r="J598" s="37"/>
      <c r="K598" s="37"/>
      <c r="L598" s="278"/>
      <c r="M598" s="37"/>
      <c r="N598" s="37"/>
      <c r="O598" s="278"/>
      <c r="P598" s="37"/>
      <c r="Q598" s="37"/>
      <c r="R598" s="37"/>
      <c r="S598" s="37"/>
      <c r="T598" s="37"/>
      <c r="U598" s="84"/>
      <c r="V598" s="84"/>
      <c r="W598" s="84"/>
      <c r="X598" s="84"/>
      <c r="Y598" s="84"/>
      <c r="Z598" s="84"/>
      <c r="AA598" s="84"/>
      <c r="AB598" s="84"/>
      <c r="AC598" s="84"/>
      <c r="AD598" s="84"/>
      <c r="AE598" s="84"/>
      <c r="AF598" s="84"/>
      <c r="AG598" s="84"/>
      <c r="AH598" s="84"/>
      <c r="AI598" s="84"/>
      <c r="AJ598" s="84"/>
    </row>
    <row r="599" spans="1:36">
      <c r="A599" s="265">
        <v>44133</v>
      </c>
      <c r="B599" s="604" t="s">
        <v>227</v>
      </c>
      <c r="C599" s="521">
        <v>880126057</v>
      </c>
      <c r="D599" s="510" t="s">
        <v>4798</v>
      </c>
      <c r="E599" s="278" t="s">
        <v>139</v>
      </c>
      <c r="F599" s="278" t="s">
        <v>147</v>
      </c>
      <c r="G599" s="278" t="s">
        <v>142</v>
      </c>
      <c r="H599" s="265">
        <v>44133</v>
      </c>
      <c r="I599" s="265"/>
      <c r="J599" s="37"/>
      <c r="K599" s="37"/>
      <c r="L599" s="278"/>
      <c r="M599" s="37"/>
      <c r="N599" s="37"/>
      <c r="O599" s="278"/>
      <c r="P599" s="37"/>
      <c r="Q599" s="265">
        <v>44133</v>
      </c>
      <c r="R599" s="37">
        <v>347</v>
      </c>
      <c r="S599" s="37"/>
      <c r="T599" s="37"/>
      <c r="U599" s="84"/>
      <c r="V599" s="84"/>
      <c r="W599" s="84"/>
      <c r="X599" s="84"/>
      <c r="Y599" s="84"/>
      <c r="Z599" s="84"/>
      <c r="AA599" s="84"/>
      <c r="AB599" s="84"/>
      <c r="AC599" s="84"/>
      <c r="AD599" s="84"/>
      <c r="AE599" s="84"/>
      <c r="AF599" s="84"/>
      <c r="AG599" s="84"/>
      <c r="AH599" s="84"/>
      <c r="AI599" s="84"/>
      <c r="AJ599" s="84"/>
    </row>
    <row r="600" spans="1:36">
      <c r="A600" s="265">
        <v>44133</v>
      </c>
      <c r="B600" s="604" t="s">
        <v>194</v>
      </c>
      <c r="C600" s="521">
        <v>880308217</v>
      </c>
      <c r="D600" s="263"/>
      <c r="E600" s="278" t="s">
        <v>139</v>
      </c>
      <c r="F600" s="278" t="s">
        <v>140</v>
      </c>
      <c r="G600" s="278" t="s">
        <v>168</v>
      </c>
      <c r="H600" s="265">
        <v>44133</v>
      </c>
      <c r="I600" s="265"/>
      <c r="J600" s="37"/>
      <c r="K600" s="37"/>
      <c r="L600" s="278"/>
      <c r="M600" s="37"/>
      <c r="N600" s="37"/>
      <c r="O600" s="278" t="s">
        <v>195</v>
      </c>
      <c r="P600" s="37"/>
      <c r="Q600" s="37"/>
      <c r="R600" s="37"/>
      <c r="S600" s="37"/>
      <c r="T600" s="37"/>
      <c r="U600" s="84"/>
      <c r="V600" s="84"/>
      <c r="W600" s="84"/>
      <c r="X600" s="84"/>
      <c r="Y600" s="84"/>
      <c r="Z600" s="84"/>
      <c r="AA600" s="84"/>
      <c r="AB600" s="84"/>
      <c r="AC600" s="84"/>
      <c r="AD600" s="84"/>
      <c r="AE600" s="84"/>
      <c r="AF600" s="84"/>
      <c r="AG600" s="84"/>
      <c r="AH600" s="84"/>
      <c r="AI600" s="84"/>
      <c r="AJ600" s="84"/>
    </row>
    <row r="601" spans="1:36">
      <c r="A601" s="265">
        <v>44133</v>
      </c>
      <c r="B601" s="604" t="s">
        <v>194</v>
      </c>
      <c r="C601" s="521">
        <v>881411009</v>
      </c>
      <c r="D601" s="263" t="s">
        <v>4799</v>
      </c>
      <c r="E601" s="278" t="s">
        <v>139</v>
      </c>
      <c r="F601" s="278" t="s">
        <v>140</v>
      </c>
      <c r="G601" s="278" t="s">
        <v>142</v>
      </c>
      <c r="H601" s="265">
        <v>44133</v>
      </c>
      <c r="I601" s="265"/>
      <c r="J601" s="37"/>
      <c r="K601" s="37"/>
      <c r="L601" s="278"/>
      <c r="M601" s="37"/>
      <c r="N601" s="37"/>
      <c r="O601" s="278" t="s">
        <v>280</v>
      </c>
      <c r="P601" s="37"/>
      <c r="Q601" s="37"/>
      <c r="R601" s="37"/>
      <c r="S601" s="37"/>
      <c r="T601" s="37"/>
      <c r="U601" s="84"/>
      <c r="V601" s="84"/>
      <c r="W601" s="84"/>
      <c r="X601" s="84"/>
      <c r="Y601" s="84"/>
      <c r="Z601" s="84"/>
      <c r="AA601" s="84"/>
      <c r="AB601" s="84"/>
      <c r="AC601" s="84"/>
      <c r="AD601" s="84"/>
      <c r="AE601" s="84"/>
      <c r="AF601" s="84"/>
      <c r="AG601" s="84"/>
      <c r="AH601" s="84"/>
      <c r="AI601" s="84"/>
      <c r="AJ601" s="84"/>
    </row>
    <row r="602" spans="1:36">
      <c r="A602" s="265">
        <v>44134</v>
      </c>
      <c r="B602" s="604" t="s">
        <v>175</v>
      </c>
      <c r="C602" s="521">
        <v>882098672</v>
      </c>
      <c r="D602" s="263"/>
      <c r="E602" s="278" t="s">
        <v>139</v>
      </c>
      <c r="F602" s="278" t="s">
        <v>140</v>
      </c>
      <c r="G602" s="278" t="s">
        <v>142</v>
      </c>
      <c r="H602" s="265"/>
      <c r="I602" s="265"/>
      <c r="J602" s="37"/>
      <c r="K602" s="37"/>
      <c r="L602" s="278"/>
      <c r="M602" s="37"/>
      <c r="N602" s="37"/>
      <c r="O602" s="278" t="s">
        <v>2191</v>
      </c>
      <c r="P602" s="37"/>
      <c r="Q602" s="37"/>
      <c r="R602" s="37"/>
      <c r="S602" s="37"/>
      <c r="T602" s="37"/>
      <c r="U602" s="84"/>
      <c r="V602" s="84"/>
      <c r="W602" s="84"/>
      <c r="X602" s="84"/>
      <c r="Y602" s="84"/>
      <c r="Z602" s="84"/>
      <c r="AA602" s="84"/>
      <c r="AB602" s="84"/>
      <c r="AC602" s="84"/>
      <c r="AD602" s="84"/>
      <c r="AE602" s="84"/>
      <c r="AF602" s="84"/>
      <c r="AG602" s="84"/>
      <c r="AH602" s="84"/>
      <c r="AI602" s="84"/>
      <c r="AJ602" s="84"/>
    </row>
    <row r="603" spans="1:36">
      <c r="A603" s="265">
        <v>44134</v>
      </c>
      <c r="B603" s="604" t="s">
        <v>146</v>
      </c>
      <c r="C603" s="521">
        <v>880652438</v>
      </c>
      <c r="D603" s="263" t="s">
        <v>4800</v>
      </c>
      <c r="E603" s="278" t="s">
        <v>139</v>
      </c>
      <c r="F603" s="278" t="s">
        <v>147</v>
      </c>
      <c r="G603" s="278"/>
      <c r="H603" s="265"/>
      <c r="I603" s="265"/>
      <c r="J603" s="37"/>
      <c r="K603" s="37"/>
      <c r="L603" s="278"/>
      <c r="M603" s="37"/>
      <c r="N603" s="37"/>
      <c r="O603" s="278"/>
      <c r="P603" s="37"/>
      <c r="Q603" s="265">
        <v>44115</v>
      </c>
      <c r="R603" s="37">
        <v>46751.94</v>
      </c>
      <c r="S603" s="37"/>
      <c r="T603" s="37"/>
      <c r="U603" s="84"/>
      <c r="V603" s="84"/>
      <c r="W603" s="84"/>
      <c r="X603" s="84"/>
      <c r="Y603" s="84"/>
      <c r="Z603" s="84"/>
      <c r="AA603" s="84"/>
      <c r="AB603" s="84"/>
      <c r="AC603" s="84"/>
      <c r="AD603" s="84"/>
      <c r="AE603" s="84"/>
      <c r="AF603" s="84"/>
      <c r="AG603" s="84"/>
      <c r="AH603" s="84"/>
      <c r="AI603" s="84"/>
      <c r="AJ603" s="84"/>
    </row>
    <row r="604" spans="1:36">
      <c r="A604" s="265"/>
      <c r="B604" s="23"/>
      <c r="C604" s="23"/>
      <c r="D604" s="23"/>
      <c r="E604" s="23"/>
      <c r="F604" s="278"/>
      <c r="G604" s="278"/>
      <c r="H604" s="265"/>
      <c r="I604" s="265"/>
      <c r="J604" s="37"/>
      <c r="K604" s="37"/>
      <c r="L604" s="278"/>
      <c r="M604" s="37"/>
      <c r="N604" s="37"/>
      <c r="O604" s="278"/>
      <c r="P604" s="37"/>
      <c r="Q604" s="265"/>
      <c r="R604" s="37"/>
      <c r="S604" s="37"/>
      <c r="T604" s="37"/>
      <c r="U604" s="84"/>
      <c r="V604" s="84"/>
      <c r="W604" s="84"/>
      <c r="X604" s="84"/>
      <c r="Y604" s="84"/>
      <c r="Z604" s="84"/>
      <c r="AA604" s="84"/>
      <c r="AB604" s="84"/>
      <c r="AC604" s="84"/>
      <c r="AD604" s="84"/>
      <c r="AE604" s="84"/>
      <c r="AF604" s="84"/>
      <c r="AG604" s="84"/>
      <c r="AH604" s="84"/>
      <c r="AI604" s="84"/>
      <c r="AJ604" s="84"/>
    </row>
    <row r="605" spans="1:36">
      <c r="A605" s="265"/>
      <c r="B605" s="604"/>
      <c r="C605" s="521"/>
      <c r="D605" s="263"/>
      <c r="E605" s="278"/>
      <c r="F605" s="278"/>
      <c r="G605" s="278"/>
      <c r="H605" s="265"/>
      <c r="I605" s="265"/>
      <c r="J605" s="37"/>
      <c r="K605" s="37"/>
      <c r="L605" s="278"/>
      <c r="M605" s="37"/>
      <c r="N605" s="37"/>
      <c r="O605" s="278"/>
      <c r="P605" s="37"/>
      <c r="Q605" s="265"/>
      <c r="R605" s="37"/>
      <c r="S605" s="37"/>
      <c r="T605" s="37"/>
      <c r="U605" s="84"/>
      <c r="V605" s="84"/>
      <c r="W605" s="84"/>
      <c r="X605" s="84"/>
      <c r="Y605" s="84"/>
      <c r="Z605" s="84"/>
      <c r="AA605" s="84"/>
      <c r="AB605" s="84"/>
      <c r="AC605" s="84"/>
      <c r="AD605" s="84"/>
      <c r="AE605" s="84"/>
      <c r="AF605" s="84"/>
      <c r="AG605" s="84"/>
      <c r="AH605" s="84"/>
      <c r="AI605" s="84"/>
      <c r="AJ605" s="84"/>
    </row>
    <row r="606" spans="1:36">
      <c r="A606" s="265"/>
      <c r="B606" s="604"/>
      <c r="C606" s="521"/>
      <c r="D606" s="263"/>
      <c r="E606" s="278"/>
      <c r="F606" s="278"/>
      <c r="G606" s="278"/>
      <c r="H606" s="265"/>
      <c r="I606" s="265"/>
      <c r="J606" s="37"/>
      <c r="K606" s="37"/>
      <c r="L606" s="278"/>
      <c r="M606" s="37"/>
      <c r="N606" s="37"/>
      <c r="O606" s="278"/>
      <c r="P606" s="37"/>
      <c r="Q606" s="265"/>
      <c r="R606" s="37"/>
      <c r="S606" s="37"/>
      <c r="T606" s="37"/>
      <c r="U606" s="84"/>
      <c r="V606" s="84"/>
      <c r="W606" s="84"/>
      <c r="X606" s="84"/>
      <c r="Y606" s="84"/>
      <c r="Z606" s="84"/>
      <c r="AA606" s="84"/>
      <c r="AB606" s="84"/>
      <c r="AC606" s="84"/>
      <c r="AD606" s="84"/>
      <c r="AE606" s="84"/>
      <c r="AF606" s="84"/>
      <c r="AG606" s="84"/>
      <c r="AH606" s="84"/>
      <c r="AI606" s="84"/>
      <c r="AJ606" s="84"/>
    </row>
    <row r="607" spans="1:36">
      <c r="A607" s="265"/>
      <c r="B607" s="604"/>
      <c r="C607" s="521"/>
      <c r="D607" s="263"/>
      <c r="E607" s="278"/>
      <c r="F607" s="278"/>
      <c r="G607" s="278"/>
      <c r="H607" s="265"/>
      <c r="I607" s="265"/>
      <c r="J607" s="37"/>
      <c r="K607" s="37"/>
      <c r="L607" s="278"/>
      <c r="M607" s="37"/>
      <c r="N607" s="37"/>
      <c r="O607" s="278"/>
      <c r="P607" s="37"/>
      <c r="Q607" s="265"/>
      <c r="R607" s="37"/>
      <c r="S607" s="37"/>
      <c r="T607" s="37"/>
      <c r="U607" s="84"/>
      <c r="V607" s="84"/>
      <c r="W607" s="84"/>
      <c r="X607" s="84"/>
      <c r="Y607" s="84"/>
      <c r="Z607" s="84"/>
      <c r="AA607" s="84"/>
      <c r="AB607" s="84"/>
      <c r="AC607" s="84"/>
      <c r="AD607" s="84"/>
      <c r="AE607" s="84"/>
      <c r="AF607" s="84"/>
      <c r="AG607" s="84"/>
      <c r="AH607" s="84"/>
      <c r="AI607" s="84"/>
      <c r="AJ607" s="84"/>
    </row>
    <row r="608" spans="1:36">
      <c r="A608" s="265"/>
      <c r="B608" s="604"/>
      <c r="C608" s="521"/>
      <c r="D608" s="263"/>
      <c r="E608" s="278"/>
      <c r="F608" s="278"/>
      <c r="G608" s="278"/>
      <c r="H608" s="265"/>
      <c r="I608" s="265"/>
      <c r="J608" s="37"/>
      <c r="K608" s="37"/>
      <c r="L608" s="278"/>
      <c r="M608" s="37"/>
      <c r="N608" s="37"/>
      <c r="O608" s="278"/>
      <c r="P608" s="37"/>
      <c r="Q608" s="265"/>
      <c r="R608" s="37"/>
      <c r="S608" s="37"/>
      <c r="T608" s="37"/>
      <c r="U608" s="84"/>
      <c r="V608" s="84"/>
      <c r="W608" s="84"/>
      <c r="X608" s="84"/>
      <c r="Y608" s="84"/>
      <c r="Z608" s="84"/>
      <c r="AA608" s="84"/>
      <c r="AB608" s="84"/>
      <c r="AC608" s="84"/>
      <c r="AD608" s="84"/>
      <c r="AE608" s="84"/>
      <c r="AF608" s="84"/>
      <c r="AG608" s="84"/>
      <c r="AH608" s="84"/>
      <c r="AI608" s="84"/>
      <c r="AJ608" s="84"/>
    </row>
    <row r="609" spans="1:36">
      <c r="A609" s="265"/>
      <c r="B609" s="604"/>
      <c r="C609" s="521"/>
      <c r="D609" s="263"/>
      <c r="E609" s="278"/>
      <c r="F609" s="278"/>
      <c r="G609" s="278"/>
      <c r="H609" s="265"/>
      <c r="I609" s="265"/>
      <c r="J609" s="37"/>
      <c r="K609" s="37"/>
      <c r="L609" s="278"/>
      <c r="M609" s="37"/>
      <c r="N609" s="37"/>
      <c r="O609" s="278"/>
      <c r="P609" s="37"/>
      <c r="Q609" s="265"/>
      <c r="R609" s="37"/>
      <c r="S609" s="37"/>
      <c r="T609" s="37"/>
      <c r="U609" s="84"/>
      <c r="V609" s="84"/>
      <c r="W609" s="84"/>
      <c r="X609" s="84"/>
      <c r="Y609" s="84"/>
      <c r="Z609" s="84"/>
      <c r="AA609" s="84"/>
      <c r="AB609" s="84"/>
      <c r="AC609" s="84"/>
      <c r="AD609" s="84"/>
      <c r="AE609" s="84"/>
      <c r="AF609" s="84"/>
      <c r="AG609" s="84"/>
      <c r="AH609" s="84"/>
      <c r="AI609" s="84"/>
      <c r="AJ609" s="84"/>
    </row>
    <row r="610" spans="1:36">
      <c r="A610" s="265"/>
      <c r="B610" s="604"/>
      <c r="C610" s="521"/>
      <c r="D610" s="263"/>
      <c r="E610" s="278"/>
      <c r="F610" s="278"/>
      <c r="G610" s="278"/>
      <c r="H610" s="265"/>
      <c r="I610" s="265"/>
      <c r="J610" s="37"/>
      <c r="K610" s="37"/>
      <c r="L610" s="278"/>
      <c r="M610" s="37"/>
      <c r="N610" s="37"/>
      <c r="O610" s="278"/>
      <c r="P610" s="37"/>
      <c r="Q610" s="265"/>
      <c r="R610" s="37"/>
      <c r="S610" s="37"/>
      <c r="T610" s="37"/>
      <c r="U610" s="84"/>
      <c r="V610" s="84"/>
      <c r="W610" s="84"/>
      <c r="X610" s="84"/>
      <c r="Y610" s="84"/>
      <c r="Z610" s="84"/>
      <c r="AA610" s="84"/>
      <c r="AB610" s="84"/>
      <c r="AC610" s="84"/>
      <c r="AD610" s="84"/>
      <c r="AE610" s="84"/>
      <c r="AF610" s="84"/>
      <c r="AG610" s="84"/>
      <c r="AH610" s="84"/>
      <c r="AI610" s="84"/>
      <c r="AJ610" s="84"/>
    </row>
    <row r="611" spans="1:36">
      <c r="A611" s="265"/>
      <c r="B611" s="604"/>
      <c r="C611" s="521"/>
      <c r="D611" s="263"/>
      <c r="E611" s="278"/>
      <c r="F611" s="278"/>
      <c r="G611" s="278"/>
      <c r="H611" s="265"/>
      <c r="I611" s="265"/>
      <c r="J611" s="37"/>
      <c r="K611" s="37"/>
      <c r="L611" s="278"/>
      <c r="M611" s="37"/>
      <c r="N611" s="37"/>
      <c r="O611" s="278"/>
      <c r="P611" s="37"/>
      <c r="Q611" s="265"/>
      <c r="R611" s="37"/>
      <c r="S611" s="37"/>
      <c r="T611" s="37"/>
      <c r="U611" s="84"/>
      <c r="V611" s="84"/>
      <c r="W611" s="84"/>
      <c r="X611" s="84"/>
      <c r="Y611" s="84"/>
      <c r="Z611" s="84"/>
      <c r="AA611" s="84"/>
      <c r="AB611" s="84"/>
      <c r="AC611" s="84"/>
      <c r="AD611" s="84"/>
      <c r="AE611" s="84"/>
      <c r="AF611" s="84"/>
      <c r="AG611" s="84"/>
      <c r="AH611" s="84"/>
      <c r="AI611" s="84"/>
      <c r="AJ611" s="84"/>
    </row>
    <row r="612" spans="1:36">
      <c r="A612" s="265"/>
      <c r="B612" s="604"/>
      <c r="C612" s="521"/>
      <c r="D612" s="263"/>
      <c r="E612" s="278"/>
      <c r="F612" s="278"/>
      <c r="G612" s="278"/>
      <c r="H612" s="265"/>
      <c r="I612" s="265"/>
      <c r="J612" s="37"/>
      <c r="K612" s="37"/>
      <c r="L612" s="278"/>
      <c r="M612" s="37"/>
      <c r="N612" s="37"/>
      <c r="O612" s="278"/>
      <c r="P612" s="37"/>
      <c r="Q612" s="265"/>
      <c r="R612" s="37"/>
      <c r="S612" s="37"/>
      <c r="T612" s="37"/>
      <c r="U612" s="84"/>
      <c r="V612" s="84"/>
      <c r="W612" s="84"/>
      <c r="X612" s="84"/>
      <c r="Y612" s="84"/>
      <c r="Z612" s="84"/>
      <c r="AA612" s="84"/>
      <c r="AB612" s="84"/>
      <c r="AC612" s="84"/>
      <c r="AD612" s="84"/>
      <c r="AE612" s="84"/>
      <c r="AF612" s="84"/>
      <c r="AG612" s="84"/>
      <c r="AH612" s="84"/>
      <c r="AI612" s="84"/>
      <c r="AJ612" s="84"/>
    </row>
    <row r="613" spans="1:36">
      <c r="A613" s="265"/>
      <c r="B613" s="604"/>
      <c r="C613" s="521"/>
      <c r="D613" s="263"/>
      <c r="E613" s="278"/>
      <c r="F613" s="278"/>
      <c r="G613" s="278"/>
      <c r="H613" s="265"/>
      <c r="I613" s="265"/>
      <c r="J613" s="37"/>
      <c r="K613" s="37"/>
      <c r="L613" s="278"/>
      <c r="M613" s="37"/>
      <c r="N613" s="37"/>
      <c r="O613" s="278"/>
      <c r="P613" s="37"/>
      <c r="Q613" s="265"/>
      <c r="R613" s="37"/>
      <c r="S613" s="37"/>
      <c r="T613" s="37"/>
      <c r="U613" s="84"/>
      <c r="V613" s="84"/>
      <c r="W613" s="84"/>
      <c r="X613" s="84"/>
      <c r="Y613" s="84"/>
      <c r="Z613" s="84"/>
      <c r="AA613" s="84"/>
      <c r="AB613" s="84"/>
      <c r="AC613" s="84"/>
      <c r="AD613" s="84"/>
      <c r="AE613" s="84"/>
      <c r="AF613" s="84"/>
      <c r="AG613" s="84"/>
      <c r="AH613" s="84"/>
      <c r="AI613" s="84"/>
      <c r="AJ613" s="84"/>
    </row>
  </sheetData>
  <autoFilter ref="A1:T604" xr:uid="{00000000-0009-0000-0000-00001B000000}"/>
  <phoneticPr fontId="163" type="noConversion"/>
  <dataValidations count="2">
    <dataValidation type="date" errorStyle="warning" allowBlank="1" showErrorMessage="1" promptTitle="提示" prompt="请输入介于7月1日和7月31日之间的日期。" sqref="I1" xr:uid="{00000000-0002-0000-1B00-000000000000}">
      <formula1>44378</formula1>
      <formula2>44378</formula2>
    </dataValidation>
    <dataValidation type="date" errorStyle="warning" allowBlank="1" showErrorMessage="1" promptTitle="提示" prompt="请输入介于7月1日和8月31日之间的日期。" sqref="J1" xr:uid="{00000000-0002-0000-1B00-000001000000}">
      <formula1>44378</formula1>
      <formula2>44378</formula2>
    </dataValidation>
  </dataValidations>
  <pageMargins left="0.7" right="0.7" top="0.75" bottom="0.75" header="0.3" footer="0.3"/>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dimension ref="A1:AG2229"/>
  <sheetViews>
    <sheetView workbookViewId="0">
      <pane ySplit="1" topLeftCell="A2" activePane="bottomLeft" state="frozen"/>
      <selection pane="bottomLeft"/>
    </sheetView>
  </sheetViews>
  <sheetFormatPr baseColWidth="10" defaultRowHeight="16"/>
  <cols>
    <col min="1" max="1" width="9.1640625" customWidth="1"/>
    <col min="2" max="2" width="10.33203125" customWidth="1"/>
    <col min="3" max="3" width="13.1640625" customWidth="1"/>
    <col min="4" max="4" width="9.1640625" customWidth="1"/>
    <col min="5" max="5" width="11.83203125" customWidth="1"/>
    <col min="6" max="6" width="23.5" customWidth="1"/>
    <col min="7" max="7" width="12" customWidth="1"/>
    <col min="8" max="8" width="9.1640625" customWidth="1"/>
    <col min="9" max="9" width="11.33203125" customWidth="1"/>
    <col min="10" max="10" width="12.6640625" customWidth="1"/>
    <col min="11" max="11" width="10" customWidth="1"/>
    <col min="12" max="12" width="43" customWidth="1"/>
    <col min="13" max="13" width="13.33203125" customWidth="1"/>
    <col min="14" max="14" width="9.5" customWidth="1"/>
    <col min="15" max="15" width="19.5" customWidth="1"/>
    <col min="16" max="16" width="31.83203125" customWidth="1"/>
    <col min="17" max="17" width="29.33203125" customWidth="1"/>
    <col min="18" max="33" width="9.1640625" customWidth="1"/>
  </cols>
  <sheetData>
    <row r="1" spans="1:33" ht="36">
      <c r="A1" s="757" t="s">
        <v>121</v>
      </c>
      <c r="B1" s="758" t="s">
        <v>122</v>
      </c>
      <c r="C1" s="759" t="s">
        <v>123</v>
      </c>
      <c r="D1" s="499" t="s">
        <v>124</v>
      </c>
      <c r="E1" s="499" t="s">
        <v>125</v>
      </c>
      <c r="F1" s="499" t="s">
        <v>126</v>
      </c>
      <c r="G1" s="501" t="s">
        <v>127</v>
      </c>
      <c r="H1" s="501" t="s">
        <v>128</v>
      </c>
      <c r="I1" s="499" t="s">
        <v>129</v>
      </c>
      <c r="J1" s="499" t="s">
        <v>130</v>
      </c>
      <c r="K1" s="499" t="s">
        <v>780</v>
      </c>
      <c r="L1" s="499" t="s">
        <v>31</v>
      </c>
      <c r="M1" s="502" t="s">
        <v>133</v>
      </c>
      <c r="N1" s="501" t="s">
        <v>134</v>
      </c>
      <c r="O1" s="499" t="s">
        <v>135</v>
      </c>
      <c r="P1" s="503" t="s">
        <v>136</v>
      </c>
      <c r="Q1" s="503" t="s">
        <v>137</v>
      </c>
      <c r="R1" s="115"/>
      <c r="S1" s="115"/>
      <c r="T1" s="115"/>
      <c r="U1" s="115"/>
      <c r="V1" s="115"/>
      <c r="W1" s="115"/>
      <c r="X1" s="115"/>
      <c r="Y1" s="115"/>
      <c r="Z1" s="115"/>
      <c r="AA1" s="115"/>
      <c r="AB1" s="115"/>
      <c r="AC1" s="115"/>
      <c r="AD1" s="115"/>
      <c r="AE1" s="115"/>
      <c r="AF1" s="486"/>
      <c r="AG1" s="486"/>
    </row>
    <row r="2" spans="1:33" ht="27" customHeight="1">
      <c r="A2" s="645">
        <v>44013</v>
      </c>
      <c r="B2" s="115" t="s">
        <v>144</v>
      </c>
      <c r="C2" s="262">
        <v>882311860</v>
      </c>
      <c r="D2" s="115" t="s">
        <v>139</v>
      </c>
      <c r="E2" s="115" t="s">
        <v>140</v>
      </c>
      <c r="F2" s="115"/>
      <c r="G2" s="645">
        <v>44027</v>
      </c>
      <c r="H2" s="645"/>
      <c r="I2" s="645">
        <v>44046</v>
      </c>
      <c r="J2" s="262"/>
      <c r="K2" s="262"/>
      <c r="L2" s="115" t="s">
        <v>1750</v>
      </c>
      <c r="M2" s="642"/>
      <c r="N2" s="645"/>
      <c r="O2" s="262"/>
      <c r="P2" s="680" t="s">
        <v>1751</v>
      </c>
      <c r="Q2" s="262"/>
      <c r="R2" s="262"/>
      <c r="S2" s="262"/>
      <c r="T2" s="262"/>
      <c r="U2" s="262"/>
      <c r="V2" s="262"/>
      <c r="W2" s="262"/>
      <c r="X2" s="262"/>
      <c r="Y2" s="262"/>
      <c r="Z2" s="262"/>
      <c r="AA2" s="262"/>
      <c r="AB2" s="262"/>
      <c r="AC2" s="262"/>
      <c r="AD2" s="262"/>
      <c r="AE2" s="262"/>
      <c r="AF2" s="37"/>
      <c r="AG2" s="37"/>
    </row>
    <row r="3" spans="1:33">
      <c r="A3" s="645">
        <v>44013</v>
      </c>
      <c r="B3" s="115" t="s">
        <v>149</v>
      </c>
      <c r="C3" s="262">
        <v>882282577</v>
      </c>
      <c r="D3" s="115" t="s">
        <v>139</v>
      </c>
      <c r="E3" s="115" t="s">
        <v>140</v>
      </c>
      <c r="F3" s="115"/>
      <c r="G3" s="645">
        <v>44013</v>
      </c>
      <c r="H3" s="645"/>
      <c r="I3" s="645">
        <v>44056</v>
      </c>
      <c r="J3" s="262"/>
      <c r="K3" s="262"/>
      <c r="L3" s="262"/>
      <c r="M3" s="642"/>
      <c r="N3" s="645"/>
      <c r="O3" s="262"/>
      <c r="P3" s="680" t="s">
        <v>1752</v>
      </c>
      <c r="Q3" s="115" t="s">
        <v>1753</v>
      </c>
      <c r="R3" s="262"/>
      <c r="S3" s="262"/>
      <c r="T3" s="262"/>
      <c r="U3" s="262"/>
      <c r="V3" s="262"/>
      <c r="W3" s="262"/>
      <c r="X3" s="262"/>
      <c r="Y3" s="262"/>
      <c r="Z3" s="262"/>
      <c r="AA3" s="262"/>
      <c r="AB3" s="262"/>
      <c r="AC3" s="262"/>
      <c r="AD3" s="262"/>
      <c r="AE3" s="262"/>
      <c r="AF3" s="37"/>
      <c r="AG3" s="37"/>
    </row>
    <row r="4" spans="1:33" ht="17" customHeight="1">
      <c r="A4" s="645">
        <v>44013</v>
      </c>
      <c r="B4" s="115" t="s">
        <v>154</v>
      </c>
      <c r="C4" s="262">
        <v>881141707</v>
      </c>
      <c r="D4" s="115" t="s">
        <v>139</v>
      </c>
      <c r="E4" s="115" t="s">
        <v>140</v>
      </c>
      <c r="F4" s="115" t="s">
        <v>142</v>
      </c>
      <c r="G4" s="645">
        <v>44013</v>
      </c>
      <c r="H4" s="645"/>
      <c r="I4" s="645">
        <v>44026</v>
      </c>
      <c r="J4" s="262"/>
      <c r="K4" s="262"/>
      <c r="L4" s="262"/>
      <c r="M4" s="642"/>
      <c r="N4" s="645"/>
      <c r="O4" s="262"/>
      <c r="P4" s="680" t="s">
        <v>1754</v>
      </c>
      <c r="Q4" s="262"/>
      <c r="R4" s="262"/>
      <c r="S4" s="262"/>
      <c r="T4" s="262"/>
      <c r="U4" s="262"/>
      <c r="V4" s="262"/>
      <c r="W4" s="262"/>
      <c r="X4" s="262"/>
      <c r="Y4" s="262"/>
      <c r="Z4" s="262"/>
      <c r="AA4" s="262"/>
      <c r="AB4" s="262"/>
      <c r="AC4" s="262"/>
      <c r="AD4" s="262"/>
      <c r="AE4" s="262"/>
      <c r="AF4" s="37"/>
      <c r="AG4" s="37"/>
    </row>
    <row r="5" spans="1:33">
      <c r="A5" s="645">
        <v>44013</v>
      </c>
      <c r="B5" s="115" t="s">
        <v>156</v>
      </c>
      <c r="C5" s="262">
        <v>880562870</v>
      </c>
      <c r="D5" s="115" t="s">
        <v>139</v>
      </c>
      <c r="E5" s="115" t="s">
        <v>140</v>
      </c>
      <c r="F5" s="115" t="s">
        <v>142</v>
      </c>
      <c r="G5" s="645">
        <v>44013</v>
      </c>
      <c r="H5" s="265">
        <v>44035</v>
      </c>
      <c r="I5" s="645">
        <v>44028</v>
      </c>
      <c r="J5" s="262" t="s">
        <v>181</v>
      </c>
      <c r="K5" s="262">
        <v>1168.3599999999999</v>
      </c>
      <c r="L5" s="262"/>
      <c r="M5" s="642"/>
      <c r="N5" s="645"/>
      <c r="O5" s="262"/>
      <c r="P5" s="680" t="s">
        <v>1755</v>
      </c>
      <c r="Q5" s="262"/>
      <c r="R5" s="262"/>
      <c r="S5" s="262"/>
      <c r="T5" s="262"/>
      <c r="U5" s="262"/>
      <c r="V5" s="262"/>
      <c r="W5" s="262"/>
      <c r="X5" s="262"/>
      <c r="Y5" s="262"/>
      <c r="Z5" s="262"/>
      <c r="AA5" s="262"/>
      <c r="AB5" s="262"/>
      <c r="AC5" s="262"/>
      <c r="AD5" s="262"/>
      <c r="AE5" s="262"/>
      <c r="AF5" s="37"/>
      <c r="AG5" s="37"/>
    </row>
    <row r="6" spans="1:33">
      <c r="A6" s="645">
        <v>44013</v>
      </c>
      <c r="B6" s="115" t="s">
        <v>149</v>
      </c>
      <c r="C6" s="262">
        <v>881727284</v>
      </c>
      <c r="D6" s="115" t="s">
        <v>139</v>
      </c>
      <c r="E6" s="115" t="s">
        <v>140</v>
      </c>
      <c r="F6" s="262"/>
      <c r="G6" s="645">
        <v>44013</v>
      </c>
      <c r="H6" s="645"/>
      <c r="I6" s="645">
        <v>44043</v>
      </c>
      <c r="J6" s="262"/>
      <c r="K6" s="262"/>
      <c r="L6" s="262"/>
      <c r="M6" s="642"/>
      <c r="N6" s="645"/>
      <c r="O6" s="262"/>
      <c r="P6" s="680" t="s">
        <v>1756</v>
      </c>
      <c r="Q6" s="115" t="s">
        <v>1757</v>
      </c>
      <c r="R6" s="262"/>
      <c r="S6" s="262"/>
      <c r="T6" s="262"/>
      <c r="U6" s="262"/>
      <c r="V6" s="262"/>
      <c r="W6" s="262"/>
      <c r="X6" s="262"/>
      <c r="Y6" s="262"/>
      <c r="Z6" s="262"/>
      <c r="AA6" s="262"/>
      <c r="AB6" s="262"/>
      <c r="AC6" s="262"/>
      <c r="AD6" s="262"/>
      <c r="AE6" s="262"/>
      <c r="AF6" s="37"/>
      <c r="AG6" s="37"/>
    </row>
    <row r="7" spans="1:33">
      <c r="A7" s="645">
        <v>44013</v>
      </c>
      <c r="B7" s="115" t="s">
        <v>154</v>
      </c>
      <c r="C7" s="262">
        <v>880889551</v>
      </c>
      <c r="D7" s="115" t="s">
        <v>139</v>
      </c>
      <c r="E7" s="115" t="s">
        <v>140</v>
      </c>
      <c r="F7" s="262"/>
      <c r="G7" s="645">
        <v>44013</v>
      </c>
      <c r="H7" s="645"/>
      <c r="I7" s="645">
        <v>44028</v>
      </c>
      <c r="J7" s="262"/>
      <c r="K7" s="262"/>
      <c r="L7" s="262"/>
      <c r="M7" s="642"/>
      <c r="N7" s="645"/>
      <c r="O7" s="262"/>
      <c r="P7" s="629"/>
      <c r="Q7" s="262"/>
      <c r="R7" s="262"/>
      <c r="S7" s="262"/>
      <c r="T7" s="262"/>
      <c r="U7" s="262"/>
      <c r="V7" s="262"/>
      <c r="W7" s="262"/>
      <c r="X7" s="262"/>
      <c r="Y7" s="262"/>
      <c r="Z7" s="262"/>
      <c r="AA7" s="262"/>
      <c r="AB7" s="262"/>
      <c r="AC7" s="262"/>
      <c r="AD7" s="262"/>
      <c r="AE7" s="262"/>
      <c r="AF7" s="37"/>
      <c r="AG7" s="37"/>
    </row>
    <row r="8" spans="1:33">
      <c r="A8" s="645">
        <v>44013</v>
      </c>
      <c r="B8" s="115" t="s">
        <v>146</v>
      </c>
      <c r="C8" s="262">
        <v>882237348</v>
      </c>
      <c r="D8" s="115" t="s">
        <v>139</v>
      </c>
      <c r="E8" s="115" t="s">
        <v>140</v>
      </c>
      <c r="F8" s="115" t="s">
        <v>1758</v>
      </c>
      <c r="G8" s="645">
        <v>44036</v>
      </c>
      <c r="H8" s="645"/>
      <c r="I8" s="645">
        <v>44048</v>
      </c>
      <c r="J8" s="262"/>
      <c r="K8" s="262"/>
      <c r="L8" s="262"/>
      <c r="M8" s="642"/>
      <c r="N8" s="645"/>
      <c r="O8" s="262"/>
      <c r="P8" s="629"/>
      <c r="Q8" s="262"/>
      <c r="R8" s="262"/>
      <c r="S8" s="262"/>
      <c r="T8" s="262"/>
      <c r="U8" s="262"/>
      <c r="V8" s="262"/>
      <c r="W8" s="262"/>
      <c r="X8" s="262"/>
      <c r="Y8" s="262"/>
      <c r="Z8" s="262"/>
      <c r="AA8" s="262"/>
      <c r="AB8" s="262"/>
      <c r="AC8" s="262"/>
      <c r="AD8" s="262"/>
      <c r="AE8" s="262"/>
      <c r="AF8" s="37"/>
      <c r="AG8" s="37"/>
    </row>
    <row r="9" spans="1:33">
      <c r="A9" s="645">
        <v>44013</v>
      </c>
      <c r="B9" s="262" t="s">
        <v>156</v>
      </c>
      <c r="C9" s="262">
        <v>882074399</v>
      </c>
      <c r="D9" s="115" t="s">
        <v>139</v>
      </c>
      <c r="E9" s="115" t="s">
        <v>140</v>
      </c>
      <c r="F9" s="115" t="s">
        <v>200</v>
      </c>
      <c r="G9" s="645">
        <v>44013</v>
      </c>
      <c r="H9" s="645">
        <v>44018</v>
      </c>
      <c r="I9" s="645">
        <v>44027</v>
      </c>
      <c r="J9" s="115" t="s">
        <v>1759</v>
      </c>
      <c r="K9" s="262">
        <v>85</v>
      </c>
      <c r="L9" s="115" t="s">
        <v>1760</v>
      </c>
      <c r="M9" s="642"/>
      <c r="N9" s="645"/>
      <c r="O9" s="262"/>
      <c r="P9" s="680" t="s">
        <v>1761</v>
      </c>
      <c r="Q9" s="262"/>
      <c r="R9" s="262"/>
      <c r="S9" s="262"/>
      <c r="T9" s="262"/>
      <c r="U9" s="262"/>
      <c r="V9" s="262"/>
      <c r="W9" s="262"/>
      <c r="X9" s="262"/>
      <c r="Y9" s="262"/>
      <c r="Z9" s="262"/>
      <c r="AA9" s="262"/>
      <c r="AB9" s="262"/>
      <c r="AC9" s="262"/>
      <c r="AD9" s="262"/>
      <c r="AE9" s="262"/>
      <c r="AF9" s="37"/>
      <c r="AG9" s="37"/>
    </row>
    <row r="10" spans="1:33">
      <c r="A10" s="645">
        <v>44013</v>
      </c>
      <c r="B10" s="115" t="s">
        <v>194</v>
      </c>
      <c r="C10" s="262">
        <v>881751837</v>
      </c>
      <c r="D10" s="115" t="s">
        <v>139</v>
      </c>
      <c r="E10" s="115" t="s">
        <v>140</v>
      </c>
      <c r="F10" s="115" t="s">
        <v>391</v>
      </c>
      <c r="G10" s="645">
        <v>44034</v>
      </c>
      <c r="H10" s="645"/>
      <c r="I10" s="645">
        <v>44049</v>
      </c>
      <c r="J10" s="262"/>
      <c r="K10" s="262"/>
      <c r="L10" s="262"/>
      <c r="M10" s="642"/>
      <c r="N10" s="645"/>
      <c r="O10" s="262"/>
      <c r="P10" s="629"/>
      <c r="Q10" s="262"/>
      <c r="R10" s="262"/>
      <c r="S10" s="262"/>
      <c r="T10" s="262"/>
      <c r="U10" s="262"/>
      <c r="V10" s="262"/>
      <c r="W10" s="262"/>
      <c r="X10" s="262"/>
      <c r="Y10" s="262"/>
      <c r="Z10" s="262"/>
      <c r="AA10" s="262"/>
      <c r="AB10" s="262"/>
      <c r="AC10" s="262"/>
      <c r="AD10" s="262"/>
      <c r="AE10" s="262"/>
      <c r="AF10" s="37"/>
      <c r="AG10" s="37"/>
    </row>
    <row r="11" spans="1:33">
      <c r="A11" s="645">
        <v>44013</v>
      </c>
      <c r="B11" s="115" t="s">
        <v>194</v>
      </c>
      <c r="C11" s="262">
        <v>880425636</v>
      </c>
      <c r="D11" s="115" t="s">
        <v>139</v>
      </c>
      <c r="E11" s="115" t="s">
        <v>140</v>
      </c>
      <c r="F11" s="115" t="s">
        <v>391</v>
      </c>
      <c r="G11" s="645">
        <v>44028</v>
      </c>
      <c r="H11" s="645"/>
      <c r="I11" s="645">
        <v>44043</v>
      </c>
      <c r="J11" s="262"/>
      <c r="K11" s="262"/>
      <c r="L11" s="262"/>
      <c r="M11" s="642"/>
      <c r="N11" s="645"/>
      <c r="O11" s="262"/>
      <c r="P11" s="629"/>
      <c r="Q11" s="262"/>
      <c r="R11" s="262"/>
      <c r="S11" s="262"/>
      <c r="T11" s="262"/>
      <c r="U11" s="262"/>
      <c r="V11" s="262"/>
      <c r="W11" s="262"/>
      <c r="X11" s="262"/>
      <c r="Y11" s="262"/>
      <c r="Z11" s="262"/>
      <c r="AA11" s="262"/>
      <c r="AB11" s="262"/>
      <c r="AC11" s="262"/>
      <c r="AD11" s="262"/>
      <c r="AE11" s="262"/>
      <c r="AF11" s="37"/>
      <c r="AG11" s="37"/>
    </row>
    <row r="12" spans="1:33">
      <c r="A12" s="645">
        <v>44013</v>
      </c>
      <c r="B12" s="115" t="s">
        <v>175</v>
      </c>
      <c r="C12" s="262">
        <v>880022622</v>
      </c>
      <c r="D12" s="115" t="s">
        <v>139</v>
      </c>
      <c r="E12" s="115" t="s">
        <v>150</v>
      </c>
      <c r="F12" s="115" t="s">
        <v>168</v>
      </c>
      <c r="G12" s="645">
        <v>44041</v>
      </c>
      <c r="H12" s="645"/>
      <c r="I12" s="645">
        <v>44028</v>
      </c>
      <c r="J12" s="262"/>
      <c r="K12" s="262"/>
      <c r="L12" s="262"/>
      <c r="M12" s="642"/>
      <c r="N12" s="645">
        <v>44041</v>
      </c>
      <c r="O12" s="262">
        <v>277</v>
      </c>
      <c r="P12" s="629"/>
      <c r="Q12" s="262"/>
      <c r="R12" s="262"/>
      <c r="S12" s="262"/>
      <c r="T12" s="262"/>
      <c r="U12" s="262"/>
      <c r="V12" s="262"/>
      <c r="W12" s="262"/>
      <c r="X12" s="262"/>
      <c r="Y12" s="262"/>
      <c r="Z12" s="262"/>
      <c r="AA12" s="262"/>
      <c r="AB12" s="262"/>
      <c r="AC12" s="262"/>
      <c r="AD12" s="262"/>
      <c r="AE12" s="262"/>
      <c r="AF12" s="37"/>
      <c r="AG12" s="37"/>
    </row>
    <row r="13" spans="1:33">
      <c r="A13" s="645">
        <v>44013</v>
      </c>
      <c r="B13" s="115" t="s">
        <v>149</v>
      </c>
      <c r="C13" s="262">
        <v>881594876</v>
      </c>
      <c r="D13" s="115" t="s">
        <v>139</v>
      </c>
      <c r="E13" s="115" t="s">
        <v>140</v>
      </c>
      <c r="F13" s="115" t="s">
        <v>142</v>
      </c>
      <c r="G13" s="645">
        <v>44013</v>
      </c>
      <c r="H13" s="645"/>
      <c r="I13" s="645">
        <v>44054</v>
      </c>
      <c r="J13" s="262"/>
      <c r="K13" s="262"/>
      <c r="L13" s="262"/>
      <c r="M13" s="642"/>
      <c r="N13" s="645"/>
      <c r="O13" s="262"/>
      <c r="P13" s="680" t="s">
        <v>1762</v>
      </c>
      <c r="Q13" s="115" t="s">
        <v>1763</v>
      </c>
      <c r="R13" s="262"/>
      <c r="S13" s="262"/>
      <c r="T13" s="262"/>
      <c r="U13" s="262"/>
      <c r="V13" s="262"/>
      <c r="W13" s="262"/>
      <c r="X13" s="262"/>
      <c r="Y13" s="262"/>
      <c r="Z13" s="262"/>
      <c r="AA13" s="262"/>
      <c r="AB13" s="262"/>
      <c r="AC13" s="262"/>
      <c r="AD13" s="262"/>
      <c r="AE13" s="262"/>
      <c r="AF13" s="37"/>
      <c r="AG13" s="37"/>
    </row>
    <row r="14" spans="1:33">
      <c r="A14" s="645">
        <v>44013</v>
      </c>
      <c r="B14" s="115" t="s">
        <v>138</v>
      </c>
      <c r="C14" s="262">
        <v>881424918</v>
      </c>
      <c r="D14" s="115" t="s">
        <v>139</v>
      </c>
      <c r="E14" s="115" t="s">
        <v>140</v>
      </c>
      <c r="F14" s="115" t="s">
        <v>176</v>
      </c>
      <c r="G14" s="645">
        <v>44013</v>
      </c>
      <c r="H14" s="645"/>
      <c r="I14" s="645">
        <v>44028</v>
      </c>
      <c r="J14" s="262"/>
      <c r="K14" s="262"/>
      <c r="L14" s="262"/>
      <c r="M14" s="642"/>
      <c r="N14" s="645"/>
      <c r="O14" s="262"/>
      <c r="P14" s="629"/>
      <c r="Q14" s="262"/>
      <c r="R14" s="262"/>
      <c r="S14" s="262"/>
      <c r="T14" s="262"/>
      <c r="U14" s="262"/>
      <c r="V14" s="262"/>
      <c r="W14" s="262"/>
      <c r="X14" s="262"/>
      <c r="Y14" s="262"/>
      <c r="Z14" s="262"/>
      <c r="AA14" s="262"/>
      <c r="AB14" s="262"/>
      <c r="AC14" s="262"/>
      <c r="AD14" s="262"/>
      <c r="AE14" s="262"/>
      <c r="AF14" s="37"/>
      <c r="AG14" s="37"/>
    </row>
    <row r="15" spans="1:33">
      <c r="A15" s="645">
        <v>44013</v>
      </c>
      <c r="B15" s="115" t="s">
        <v>194</v>
      </c>
      <c r="C15" s="262">
        <v>880238085</v>
      </c>
      <c r="D15" s="115" t="s">
        <v>139</v>
      </c>
      <c r="E15" s="115" t="s">
        <v>140</v>
      </c>
      <c r="F15" s="115" t="s">
        <v>200</v>
      </c>
      <c r="G15" s="645">
        <v>44032</v>
      </c>
      <c r="H15" s="645">
        <v>44029</v>
      </c>
      <c r="I15" s="645">
        <v>44047</v>
      </c>
      <c r="J15" s="115" t="s">
        <v>200</v>
      </c>
      <c r="K15" s="262">
        <v>1974.8</v>
      </c>
      <c r="L15" s="262" t="s">
        <v>1764</v>
      </c>
      <c r="M15" s="642"/>
      <c r="N15" s="645"/>
      <c r="O15" s="262"/>
      <c r="P15" s="629"/>
      <c r="Q15" s="262"/>
      <c r="R15" s="262"/>
      <c r="S15" s="262"/>
      <c r="T15" s="262"/>
      <c r="U15" s="262"/>
      <c r="V15" s="262"/>
      <c r="W15" s="262"/>
      <c r="X15" s="262"/>
      <c r="Y15" s="262"/>
      <c r="Z15" s="262"/>
      <c r="AA15" s="262"/>
      <c r="AB15" s="262"/>
      <c r="AC15" s="262"/>
      <c r="AD15" s="262"/>
      <c r="AE15" s="262"/>
      <c r="AF15" s="37"/>
      <c r="AG15" s="37"/>
    </row>
    <row r="16" spans="1:33">
      <c r="A16" s="645">
        <v>44013</v>
      </c>
      <c r="B16" s="115" t="s">
        <v>194</v>
      </c>
      <c r="C16" s="262">
        <v>880238085</v>
      </c>
      <c r="D16" s="115" t="s">
        <v>139</v>
      </c>
      <c r="E16" s="115" t="s">
        <v>140</v>
      </c>
      <c r="F16" s="115"/>
      <c r="G16" s="645">
        <v>44032</v>
      </c>
      <c r="H16" s="645">
        <v>44032</v>
      </c>
      <c r="I16" s="645">
        <v>44047</v>
      </c>
      <c r="J16" s="115" t="s">
        <v>213</v>
      </c>
      <c r="K16" s="262">
        <v>299.89999999999998</v>
      </c>
      <c r="L16" s="262"/>
      <c r="M16" s="642"/>
      <c r="N16" s="645"/>
      <c r="O16" s="262"/>
      <c r="P16" s="629"/>
      <c r="Q16" s="262"/>
      <c r="R16" s="262"/>
      <c r="S16" s="262"/>
      <c r="T16" s="262"/>
      <c r="U16" s="262"/>
      <c r="V16" s="262"/>
      <c r="W16" s="262"/>
      <c r="X16" s="262"/>
      <c r="Y16" s="262"/>
      <c r="Z16" s="262"/>
      <c r="AA16" s="262"/>
      <c r="AB16" s="262"/>
      <c r="AC16" s="262"/>
      <c r="AD16" s="262"/>
      <c r="AE16" s="262"/>
      <c r="AF16" s="37"/>
      <c r="AG16" s="37"/>
    </row>
    <row r="17" spans="1:33">
      <c r="A17" s="645">
        <v>44013</v>
      </c>
      <c r="B17" s="115" t="s">
        <v>144</v>
      </c>
      <c r="C17" s="262">
        <v>881375637</v>
      </c>
      <c r="D17" s="115" t="s">
        <v>139</v>
      </c>
      <c r="E17" s="115" t="s">
        <v>147</v>
      </c>
      <c r="F17" s="262"/>
      <c r="G17" s="645"/>
      <c r="H17" s="645"/>
      <c r="I17" s="645">
        <v>44027</v>
      </c>
      <c r="J17" s="262"/>
      <c r="K17" s="262"/>
      <c r="L17" s="262"/>
      <c r="M17" s="642"/>
      <c r="N17" s="645">
        <v>44036</v>
      </c>
      <c r="O17" s="262">
        <v>44</v>
      </c>
      <c r="P17" s="629"/>
      <c r="Q17" s="262"/>
      <c r="R17" s="262"/>
      <c r="S17" s="262"/>
      <c r="T17" s="262"/>
      <c r="U17" s="262"/>
      <c r="V17" s="262"/>
      <c r="W17" s="262"/>
      <c r="X17" s="262"/>
      <c r="Y17" s="262"/>
      <c r="Z17" s="262"/>
      <c r="AA17" s="262"/>
      <c r="AB17" s="262"/>
      <c r="AC17" s="262"/>
      <c r="AD17" s="262"/>
      <c r="AE17" s="262"/>
      <c r="AF17" s="37"/>
      <c r="AG17" s="37"/>
    </row>
    <row r="18" spans="1:33">
      <c r="A18" s="645">
        <v>44013</v>
      </c>
      <c r="B18" s="115" t="s">
        <v>175</v>
      </c>
      <c r="C18" s="262">
        <v>880204523</v>
      </c>
      <c r="D18" s="115" t="s">
        <v>139</v>
      </c>
      <c r="E18" s="115" t="s">
        <v>140</v>
      </c>
      <c r="F18" s="115" t="s">
        <v>142</v>
      </c>
      <c r="G18" s="645">
        <v>44039</v>
      </c>
      <c r="H18" s="645"/>
      <c r="I18" s="645">
        <v>44028</v>
      </c>
      <c r="J18" s="262"/>
      <c r="K18" s="262"/>
      <c r="L18" s="115" t="s">
        <v>1765</v>
      </c>
      <c r="M18" s="642"/>
      <c r="N18" s="645"/>
      <c r="O18" s="262"/>
      <c r="P18" s="629"/>
      <c r="Q18" s="262"/>
      <c r="R18" s="262"/>
      <c r="S18" s="262"/>
      <c r="T18" s="262"/>
      <c r="U18" s="262"/>
      <c r="V18" s="262"/>
      <c r="W18" s="262"/>
      <c r="X18" s="262"/>
      <c r="Y18" s="262"/>
      <c r="Z18" s="262"/>
      <c r="AA18" s="262"/>
      <c r="AB18" s="262"/>
      <c r="AC18" s="262"/>
      <c r="AD18" s="262"/>
      <c r="AE18" s="262"/>
      <c r="AF18" s="37"/>
      <c r="AG18" s="37"/>
    </row>
    <row r="19" spans="1:33">
      <c r="A19" s="645">
        <v>44013</v>
      </c>
      <c r="B19" s="115" t="s">
        <v>178</v>
      </c>
      <c r="C19" s="262">
        <v>882135648</v>
      </c>
      <c r="D19" s="115" t="s">
        <v>139</v>
      </c>
      <c r="E19" s="115" t="s">
        <v>140</v>
      </c>
      <c r="F19" s="262"/>
      <c r="G19" s="645">
        <v>44013</v>
      </c>
      <c r="H19" s="645"/>
      <c r="I19" s="645">
        <v>44027</v>
      </c>
      <c r="J19" s="262"/>
      <c r="K19" s="262"/>
      <c r="L19" s="262"/>
      <c r="M19" s="642"/>
      <c r="N19" s="645"/>
      <c r="O19" s="262"/>
      <c r="P19" s="629"/>
      <c r="Q19" s="262"/>
      <c r="R19" s="262"/>
      <c r="S19" s="262"/>
      <c r="T19" s="262"/>
      <c r="U19" s="262"/>
      <c r="V19" s="262"/>
      <c r="W19" s="262"/>
      <c r="X19" s="262"/>
      <c r="Y19" s="262"/>
      <c r="Z19" s="262"/>
      <c r="AA19" s="262"/>
      <c r="AB19" s="262"/>
      <c r="AC19" s="262"/>
      <c r="AD19" s="262"/>
      <c r="AE19" s="262"/>
      <c r="AF19" s="37"/>
      <c r="AG19" s="37"/>
    </row>
    <row r="20" spans="1:33">
      <c r="A20" s="645">
        <v>44013</v>
      </c>
      <c r="B20" s="115" t="s">
        <v>178</v>
      </c>
      <c r="C20" s="262">
        <v>882030804</v>
      </c>
      <c r="D20" s="115" t="s">
        <v>139</v>
      </c>
      <c r="E20" s="115" t="s">
        <v>140</v>
      </c>
      <c r="F20" s="262"/>
      <c r="G20" s="645">
        <v>44013</v>
      </c>
      <c r="H20" s="645">
        <v>44018</v>
      </c>
      <c r="I20" s="645">
        <v>44027</v>
      </c>
      <c r="J20" s="115" t="s">
        <v>148</v>
      </c>
      <c r="K20" s="115">
        <v>18</v>
      </c>
      <c r="L20" s="115" t="s">
        <v>1766</v>
      </c>
      <c r="M20" s="642"/>
      <c r="N20" s="645"/>
      <c r="O20" s="262"/>
      <c r="P20" s="629"/>
      <c r="Q20" s="262"/>
      <c r="R20" s="262"/>
      <c r="S20" s="262"/>
      <c r="T20" s="262"/>
      <c r="U20" s="262"/>
      <c r="V20" s="262"/>
      <c r="W20" s="262"/>
      <c r="X20" s="262"/>
      <c r="Y20" s="262"/>
      <c r="Z20" s="262"/>
      <c r="AA20" s="262"/>
      <c r="AB20" s="262"/>
      <c r="AC20" s="262"/>
      <c r="AD20" s="262"/>
      <c r="AE20" s="262"/>
      <c r="AF20" s="37"/>
      <c r="AG20" s="37"/>
    </row>
    <row r="21" spans="1:33">
      <c r="A21" s="645">
        <v>44013</v>
      </c>
      <c r="B21" s="115" t="s">
        <v>146</v>
      </c>
      <c r="C21" s="262">
        <v>882197969</v>
      </c>
      <c r="D21" s="115" t="s">
        <v>139</v>
      </c>
      <c r="E21" s="115" t="s">
        <v>140</v>
      </c>
      <c r="F21" s="137"/>
      <c r="G21" s="645">
        <v>44013</v>
      </c>
      <c r="H21" s="645"/>
      <c r="I21" s="665">
        <v>44039</v>
      </c>
      <c r="J21" s="665"/>
      <c r="K21" s="262"/>
      <c r="L21" s="262"/>
      <c r="M21" s="642"/>
      <c r="N21" s="645"/>
      <c r="O21" s="262"/>
      <c r="P21" s="629"/>
      <c r="Q21" s="262"/>
      <c r="R21" s="262"/>
      <c r="S21" s="262"/>
      <c r="T21" s="262"/>
      <c r="U21" s="262"/>
      <c r="V21" s="262"/>
      <c r="W21" s="262"/>
      <c r="X21" s="262"/>
      <c r="Y21" s="262"/>
      <c r="Z21" s="262"/>
      <c r="AA21" s="262"/>
      <c r="AB21" s="262"/>
      <c r="AC21" s="262"/>
      <c r="AD21" s="262"/>
      <c r="AE21" s="262"/>
      <c r="AF21" s="37"/>
      <c r="AG21" s="37"/>
    </row>
    <row r="22" spans="1:33">
      <c r="A22" s="665">
        <v>44013</v>
      </c>
      <c r="B22" s="115" t="s">
        <v>146</v>
      </c>
      <c r="C22" s="115">
        <v>882173094</v>
      </c>
      <c r="D22" s="115" t="s">
        <v>139</v>
      </c>
      <c r="E22" s="115" t="s">
        <v>140</v>
      </c>
      <c r="F22" s="665"/>
      <c r="G22" s="645">
        <v>44013</v>
      </c>
      <c r="H22" s="665"/>
      <c r="I22" s="645">
        <v>44028</v>
      </c>
      <c r="J22" s="665"/>
      <c r="K22" s="262"/>
      <c r="L22" s="262"/>
      <c r="M22" s="642"/>
      <c r="N22" s="645"/>
      <c r="O22" s="262"/>
      <c r="P22" s="629"/>
      <c r="Q22" s="262"/>
      <c r="R22" s="262"/>
      <c r="S22" s="262"/>
      <c r="T22" s="262"/>
      <c r="U22" s="262"/>
      <c r="V22" s="262"/>
      <c r="W22" s="262"/>
      <c r="X22" s="262"/>
      <c r="Y22" s="262"/>
      <c r="Z22" s="262"/>
      <c r="AA22" s="262"/>
      <c r="AB22" s="262"/>
      <c r="AC22" s="262"/>
      <c r="AD22" s="262"/>
      <c r="AE22" s="262"/>
      <c r="AF22" s="37"/>
      <c r="AG22" s="37"/>
    </row>
    <row r="23" spans="1:33">
      <c r="A23" s="645">
        <v>44013</v>
      </c>
      <c r="B23" s="115" t="s">
        <v>194</v>
      </c>
      <c r="C23" s="262">
        <v>882031641</v>
      </c>
      <c r="D23" s="115" t="s">
        <v>139</v>
      </c>
      <c r="E23" s="115" t="s">
        <v>140</v>
      </c>
      <c r="F23" s="262"/>
      <c r="G23" s="645">
        <v>44013</v>
      </c>
      <c r="H23" s="645"/>
      <c r="I23" s="645">
        <v>44028</v>
      </c>
      <c r="J23" s="262"/>
      <c r="K23" s="262"/>
      <c r="L23" s="262"/>
      <c r="M23" s="642"/>
      <c r="N23" s="645">
        <v>44017</v>
      </c>
      <c r="O23" s="262">
        <v>5900.58</v>
      </c>
      <c r="P23" s="629"/>
      <c r="Q23" s="262"/>
      <c r="R23" s="262"/>
      <c r="S23" s="262"/>
      <c r="T23" s="262"/>
      <c r="U23" s="262"/>
      <c r="V23" s="262"/>
      <c r="W23" s="262"/>
      <c r="X23" s="262"/>
      <c r="Y23" s="262"/>
      <c r="Z23" s="262"/>
      <c r="AA23" s="262"/>
      <c r="AB23" s="262"/>
      <c r="AC23" s="262"/>
      <c r="AD23" s="262"/>
      <c r="AE23" s="262"/>
      <c r="AF23" s="37"/>
      <c r="AG23" s="37"/>
    </row>
    <row r="24" spans="1:33">
      <c r="A24" s="645">
        <v>44013</v>
      </c>
      <c r="B24" s="115" t="s">
        <v>154</v>
      </c>
      <c r="C24" s="262">
        <v>880314625</v>
      </c>
      <c r="D24" s="115" t="s">
        <v>152</v>
      </c>
      <c r="E24" s="115" t="s">
        <v>140</v>
      </c>
      <c r="F24" s="262"/>
      <c r="G24" s="645">
        <v>44033</v>
      </c>
      <c r="H24" s="645"/>
      <c r="I24" s="645">
        <v>44028</v>
      </c>
      <c r="J24" s="262"/>
      <c r="K24" s="262"/>
      <c r="L24" s="262"/>
      <c r="M24" s="642"/>
      <c r="N24" s="645"/>
      <c r="O24" s="262"/>
      <c r="P24" s="629"/>
      <c r="Q24" s="262"/>
      <c r="R24" s="262"/>
      <c r="S24" s="262"/>
      <c r="T24" s="262"/>
      <c r="U24" s="262"/>
      <c r="V24" s="262"/>
      <c r="W24" s="262"/>
      <c r="X24" s="262"/>
      <c r="Y24" s="262"/>
      <c r="Z24" s="262"/>
      <c r="AA24" s="262"/>
      <c r="AB24" s="262"/>
      <c r="AC24" s="262"/>
      <c r="AD24" s="262"/>
      <c r="AE24" s="262"/>
      <c r="AF24" s="37"/>
      <c r="AG24" s="37"/>
    </row>
    <row r="25" spans="1:33">
      <c r="A25" s="665">
        <v>44013</v>
      </c>
      <c r="B25" s="115" t="s">
        <v>146</v>
      </c>
      <c r="C25" s="115">
        <v>882004217</v>
      </c>
      <c r="D25" s="115" t="s">
        <v>139</v>
      </c>
      <c r="E25" s="115" t="s">
        <v>140</v>
      </c>
      <c r="F25" s="665" t="s">
        <v>168</v>
      </c>
      <c r="G25" s="645">
        <v>44013</v>
      </c>
      <c r="H25" s="665"/>
      <c r="I25" s="665">
        <v>44027</v>
      </c>
      <c r="J25" s="645"/>
      <c r="K25" s="262"/>
      <c r="L25" s="262"/>
      <c r="M25" s="642"/>
      <c r="N25" s="645"/>
      <c r="O25" s="262"/>
      <c r="P25" s="629"/>
      <c r="Q25" s="262"/>
      <c r="R25" s="262"/>
      <c r="S25" s="262"/>
      <c r="T25" s="262"/>
      <c r="U25" s="262"/>
      <c r="V25" s="262"/>
      <c r="W25" s="262"/>
      <c r="X25" s="262"/>
      <c r="Y25" s="262"/>
      <c r="Z25" s="262"/>
      <c r="AA25" s="262"/>
      <c r="AB25" s="262"/>
      <c r="AC25" s="262"/>
      <c r="AD25" s="262"/>
      <c r="AE25" s="262"/>
      <c r="AF25" s="37"/>
      <c r="AG25" s="37"/>
    </row>
    <row r="26" spans="1:33">
      <c r="A26" s="645">
        <v>44013</v>
      </c>
      <c r="B26" s="115" t="s">
        <v>154</v>
      </c>
      <c r="C26" s="262">
        <v>882193622</v>
      </c>
      <c r="D26" s="115" t="s">
        <v>139</v>
      </c>
      <c r="E26" s="115" t="s">
        <v>140</v>
      </c>
      <c r="F26" s="115" t="s">
        <v>182</v>
      </c>
      <c r="G26" s="645">
        <v>44013</v>
      </c>
      <c r="H26" s="645"/>
      <c r="I26" s="645">
        <v>44026</v>
      </c>
      <c r="J26" s="262"/>
      <c r="K26" s="262"/>
      <c r="L26" s="262"/>
      <c r="M26" s="642"/>
      <c r="N26" s="645"/>
      <c r="O26" s="262"/>
      <c r="P26" s="629"/>
      <c r="Q26" s="262"/>
      <c r="R26" s="115" t="s">
        <v>1726</v>
      </c>
      <c r="S26" s="262"/>
      <c r="T26" s="262"/>
      <c r="U26" s="262"/>
      <c r="V26" s="262"/>
      <c r="W26" s="262"/>
      <c r="X26" s="262"/>
      <c r="Y26" s="262"/>
      <c r="Z26" s="262"/>
      <c r="AA26" s="262"/>
      <c r="AB26" s="262"/>
      <c r="AC26" s="262"/>
      <c r="AD26" s="262"/>
      <c r="AE26" s="262"/>
      <c r="AF26" s="37"/>
      <c r="AG26" s="37"/>
    </row>
    <row r="27" spans="1:33">
      <c r="A27" s="645">
        <v>44013</v>
      </c>
      <c r="B27" s="115" t="s">
        <v>146</v>
      </c>
      <c r="C27" s="115">
        <v>882107366</v>
      </c>
      <c r="D27" s="115" t="s">
        <v>139</v>
      </c>
      <c r="E27" s="115" t="s">
        <v>140</v>
      </c>
      <c r="F27" s="115"/>
      <c r="G27" s="645">
        <v>44013</v>
      </c>
      <c r="H27" s="645"/>
      <c r="I27" s="645">
        <v>44028</v>
      </c>
      <c r="J27" s="115"/>
      <c r="K27" s="115"/>
      <c r="L27" s="115"/>
      <c r="M27" s="642"/>
      <c r="N27" s="645"/>
      <c r="O27" s="262"/>
      <c r="P27" s="629"/>
      <c r="Q27" s="262"/>
      <c r="R27" s="262"/>
      <c r="S27" s="262"/>
      <c r="T27" s="262"/>
      <c r="U27" s="262"/>
      <c r="V27" s="262"/>
      <c r="W27" s="262"/>
      <c r="X27" s="262"/>
      <c r="Y27" s="262"/>
      <c r="Z27" s="262"/>
      <c r="AA27" s="262"/>
      <c r="AB27" s="262"/>
      <c r="AC27" s="262"/>
      <c r="AD27" s="262"/>
      <c r="AE27" s="262"/>
      <c r="AF27" s="37"/>
      <c r="AG27" s="37"/>
    </row>
    <row r="28" spans="1:33">
      <c r="A28" s="645">
        <v>44013</v>
      </c>
      <c r="B28" s="115" t="s">
        <v>154</v>
      </c>
      <c r="C28" s="262">
        <v>881573547</v>
      </c>
      <c r="D28" s="115" t="s">
        <v>139</v>
      </c>
      <c r="E28" s="115" t="s">
        <v>147</v>
      </c>
      <c r="F28" s="262"/>
      <c r="G28" s="645"/>
      <c r="H28" s="645"/>
      <c r="I28" s="262"/>
      <c r="J28" s="262"/>
      <c r="K28" s="262"/>
      <c r="L28" s="262"/>
      <c r="M28" s="642"/>
      <c r="N28" s="645"/>
      <c r="O28" s="262"/>
      <c r="P28" s="629"/>
      <c r="Q28" s="262"/>
      <c r="R28" s="262"/>
      <c r="S28" s="262"/>
      <c r="T28" s="262"/>
      <c r="U28" s="262"/>
      <c r="V28" s="262"/>
      <c r="W28" s="262"/>
      <c r="X28" s="262"/>
      <c r="Y28" s="262"/>
      <c r="Z28" s="262"/>
      <c r="AA28" s="262"/>
      <c r="AB28" s="262"/>
      <c r="AC28" s="262"/>
      <c r="AD28" s="262"/>
      <c r="AE28" s="262"/>
      <c r="AF28" s="37"/>
      <c r="AG28" s="37"/>
    </row>
    <row r="29" spans="1:33">
      <c r="A29" s="645">
        <v>44013</v>
      </c>
      <c r="B29" s="115" t="s">
        <v>138</v>
      </c>
      <c r="C29" s="262">
        <v>881092985</v>
      </c>
      <c r="D29" s="115" t="s">
        <v>139</v>
      </c>
      <c r="E29" s="115" t="s">
        <v>140</v>
      </c>
      <c r="F29" s="262"/>
      <c r="G29" s="645">
        <v>44013</v>
      </c>
      <c r="H29" s="645"/>
      <c r="I29" s="645">
        <v>44028</v>
      </c>
      <c r="J29" s="262"/>
      <c r="K29" s="262"/>
      <c r="L29" s="262"/>
      <c r="M29" s="642"/>
      <c r="N29" s="645"/>
      <c r="O29" s="37"/>
      <c r="P29" s="629"/>
      <c r="Q29" s="262"/>
      <c r="R29" s="262"/>
      <c r="S29" s="262"/>
      <c r="T29" s="262"/>
      <c r="U29" s="262"/>
      <c r="V29" s="262"/>
      <c r="W29" s="262"/>
      <c r="X29" s="262"/>
      <c r="Y29" s="262"/>
      <c r="Z29" s="262"/>
      <c r="AA29" s="262"/>
      <c r="AB29" s="262"/>
      <c r="AC29" s="262"/>
      <c r="AD29" s="262"/>
      <c r="AE29" s="262"/>
      <c r="AF29" s="37"/>
      <c r="AG29" s="37"/>
    </row>
    <row r="30" spans="1:33">
      <c r="A30" s="645">
        <v>44013</v>
      </c>
      <c r="B30" s="115" t="s">
        <v>175</v>
      </c>
      <c r="C30" s="262">
        <v>880417062</v>
      </c>
      <c r="D30" s="115" t="s">
        <v>139</v>
      </c>
      <c r="E30" s="115" t="s">
        <v>140</v>
      </c>
      <c r="F30" s="115" t="s">
        <v>176</v>
      </c>
      <c r="G30" s="645">
        <v>44013</v>
      </c>
      <c r="H30" s="645"/>
      <c r="I30" s="645">
        <v>44029</v>
      </c>
      <c r="J30" s="645"/>
      <c r="K30" s="262"/>
      <c r="L30" s="262"/>
      <c r="M30" s="642"/>
      <c r="N30" s="645"/>
      <c r="O30" s="262"/>
      <c r="P30" s="629"/>
      <c r="Q30" s="262"/>
      <c r="R30" s="262"/>
      <c r="S30" s="262"/>
      <c r="T30" s="262"/>
      <c r="U30" s="262"/>
      <c r="V30" s="262"/>
      <c r="W30" s="262"/>
      <c r="X30" s="262"/>
      <c r="Y30" s="262"/>
      <c r="Z30" s="262"/>
      <c r="AA30" s="262"/>
      <c r="AB30" s="262"/>
      <c r="AC30" s="262"/>
      <c r="AD30" s="262"/>
      <c r="AE30" s="262"/>
      <c r="AF30" s="37"/>
      <c r="AG30" s="37"/>
    </row>
    <row r="31" spans="1:33">
      <c r="A31" s="645">
        <v>44013</v>
      </c>
      <c r="B31" s="115" t="s">
        <v>146</v>
      </c>
      <c r="C31" s="262">
        <v>882104703</v>
      </c>
      <c r="D31" s="115" t="s">
        <v>139</v>
      </c>
      <c r="E31" s="115" t="s">
        <v>140</v>
      </c>
      <c r="F31" s="137"/>
      <c r="G31" s="645">
        <v>44013</v>
      </c>
      <c r="H31" s="645"/>
      <c r="I31" s="665">
        <v>44035</v>
      </c>
      <c r="J31" s="665"/>
      <c r="K31" s="262"/>
      <c r="L31" s="262"/>
      <c r="M31" s="642"/>
      <c r="N31" s="645"/>
      <c r="O31" s="262"/>
      <c r="P31" s="629"/>
      <c r="Q31" s="262"/>
      <c r="R31" s="262"/>
      <c r="S31" s="262"/>
      <c r="T31" s="262"/>
      <c r="U31" s="262"/>
      <c r="V31" s="262"/>
      <c r="W31" s="262"/>
      <c r="X31" s="262"/>
      <c r="Y31" s="262"/>
      <c r="Z31" s="262"/>
      <c r="AA31" s="262"/>
      <c r="AB31" s="262"/>
      <c r="AC31" s="262"/>
      <c r="AD31" s="262"/>
      <c r="AE31" s="262"/>
      <c r="AF31" s="37"/>
      <c r="AG31" s="37"/>
    </row>
    <row r="32" spans="1:33">
      <c r="A32" s="645">
        <v>44013</v>
      </c>
      <c r="B32" s="115" t="s">
        <v>154</v>
      </c>
      <c r="C32" s="262">
        <v>881460446</v>
      </c>
      <c r="D32" s="115" t="s">
        <v>139</v>
      </c>
      <c r="E32" s="115" t="s">
        <v>140</v>
      </c>
      <c r="F32" s="262"/>
      <c r="G32" s="645">
        <v>44033</v>
      </c>
      <c r="H32" s="645"/>
      <c r="I32" s="645">
        <v>44028</v>
      </c>
      <c r="J32" s="262"/>
      <c r="K32" s="262"/>
      <c r="L32" s="262"/>
      <c r="M32" s="642"/>
      <c r="N32" s="645"/>
      <c r="O32" s="262"/>
      <c r="P32" s="629"/>
      <c r="Q32" s="262"/>
      <c r="R32" s="262"/>
      <c r="S32" s="262"/>
      <c r="T32" s="262"/>
      <c r="U32" s="262"/>
      <c r="V32" s="262"/>
      <c r="W32" s="262"/>
      <c r="X32" s="262"/>
      <c r="Y32" s="262"/>
      <c r="Z32" s="262"/>
      <c r="AA32" s="262"/>
      <c r="AB32" s="262"/>
      <c r="AC32" s="262"/>
      <c r="AD32" s="262"/>
      <c r="AE32" s="262"/>
      <c r="AF32" s="37"/>
      <c r="AG32" s="37"/>
    </row>
    <row r="33" spans="1:33">
      <c r="A33" s="645">
        <v>44013</v>
      </c>
      <c r="B33" s="115" t="s">
        <v>144</v>
      </c>
      <c r="C33" s="262">
        <v>881628590</v>
      </c>
      <c r="D33" s="115" t="s">
        <v>152</v>
      </c>
      <c r="E33" s="115" t="s">
        <v>140</v>
      </c>
      <c r="F33" s="115" t="s">
        <v>172</v>
      </c>
      <c r="G33" s="645">
        <v>44013</v>
      </c>
      <c r="H33" s="645"/>
      <c r="I33" s="645">
        <v>44029</v>
      </c>
      <c r="J33" s="262"/>
      <c r="K33" s="262"/>
      <c r="L33" s="262"/>
      <c r="M33" s="642"/>
      <c r="N33" s="645"/>
      <c r="O33" s="262"/>
      <c r="P33" s="629"/>
      <c r="Q33" s="262"/>
      <c r="R33" s="262"/>
      <c r="S33" s="262"/>
      <c r="T33" s="262"/>
      <c r="U33" s="262"/>
      <c r="V33" s="262"/>
      <c r="W33" s="262"/>
      <c r="X33" s="262"/>
      <c r="Y33" s="262"/>
      <c r="Z33" s="262"/>
      <c r="AA33" s="262"/>
      <c r="AB33" s="262"/>
      <c r="AC33" s="262"/>
      <c r="AD33" s="262"/>
      <c r="AE33" s="262"/>
      <c r="AF33" s="37"/>
      <c r="AG33" s="37"/>
    </row>
    <row r="34" spans="1:33">
      <c r="A34" s="645">
        <v>44013</v>
      </c>
      <c r="B34" s="115" t="s">
        <v>146</v>
      </c>
      <c r="C34" s="115">
        <v>882201431</v>
      </c>
      <c r="D34" s="115" t="s">
        <v>139</v>
      </c>
      <c r="E34" s="115" t="s">
        <v>140</v>
      </c>
      <c r="F34" s="115" t="s">
        <v>614</v>
      </c>
      <c r="G34" s="645">
        <v>44035</v>
      </c>
      <c r="H34" s="665"/>
      <c r="I34" s="645">
        <v>44047</v>
      </c>
      <c r="J34" s="665"/>
      <c r="K34" s="262"/>
      <c r="L34" s="115" t="s">
        <v>1767</v>
      </c>
      <c r="M34" s="642"/>
      <c r="N34" s="645"/>
      <c r="O34" s="262"/>
      <c r="P34" s="680" t="s">
        <v>1768</v>
      </c>
      <c r="Q34" s="262"/>
      <c r="R34" s="262"/>
      <c r="S34" s="262"/>
      <c r="T34" s="262"/>
      <c r="U34" s="262"/>
      <c r="V34" s="262"/>
      <c r="W34" s="262"/>
      <c r="X34" s="262"/>
      <c r="Y34" s="262"/>
      <c r="Z34" s="262"/>
      <c r="AA34" s="262"/>
      <c r="AB34" s="262"/>
      <c r="AC34" s="262"/>
      <c r="AD34" s="262"/>
      <c r="AE34" s="262"/>
      <c r="AF34" s="37"/>
      <c r="AG34" s="37"/>
    </row>
    <row r="35" spans="1:33">
      <c r="A35" s="645">
        <v>44013</v>
      </c>
      <c r="B35" s="115" t="s">
        <v>154</v>
      </c>
      <c r="C35" s="262">
        <v>880243205</v>
      </c>
      <c r="D35" s="115" t="s">
        <v>139</v>
      </c>
      <c r="E35" s="115" t="s">
        <v>147</v>
      </c>
      <c r="F35" s="262"/>
      <c r="G35" s="645"/>
      <c r="H35" s="645"/>
      <c r="I35" s="645"/>
      <c r="J35" s="262"/>
      <c r="K35" s="262"/>
      <c r="L35" s="262"/>
      <c r="M35" s="642"/>
      <c r="N35" s="645"/>
      <c r="O35" s="262"/>
      <c r="P35" s="629"/>
      <c r="Q35" s="262"/>
      <c r="R35" s="262"/>
      <c r="S35" s="262"/>
      <c r="T35" s="262"/>
      <c r="U35" s="262"/>
      <c r="V35" s="262"/>
      <c r="W35" s="262"/>
      <c r="X35" s="262"/>
      <c r="Y35" s="262"/>
      <c r="Z35" s="262"/>
      <c r="AA35" s="262"/>
      <c r="AB35" s="262"/>
      <c r="AC35" s="262"/>
      <c r="AD35" s="262"/>
      <c r="AE35" s="262"/>
      <c r="AF35" s="37"/>
      <c r="AG35" s="37"/>
    </row>
    <row r="36" spans="1:33">
      <c r="A36" s="645">
        <v>44013</v>
      </c>
      <c r="B36" s="262" t="s">
        <v>156</v>
      </c>
      <c r="C36" s="262">
        <v>880491042</v>
      </c>
      <c r="D36" s="115" t="s">
        <v>139</v>
      </c>
      <c r="E36" s="115" t="s">
        <v>140</v>
      </c>
      <c r="F36" s="262"/>
      <c r="G36" s="645">
        <v>44013</v>
      </c>
      <c r="H36" s="645"/>
      <c r="I36" s="645">
        <v>44026</v>
      </c>
      <c r="J36" s="262"/>
      <c r="K36" s="262"/>
      <c r="L36" s="262"/>
      <c r="M36" s="642"/>
      <c r="N36" s="645"/>
      <c r="O36" s="262"/>
      <c r="P36" s="629"/>
      <c r="Q36" s="262"/>
      <c r="R36" s="262"/>
      <c r="S36" s="262"/>
      <c r="T36" s="262"/>
      <c r="U36" s="262"/>
      <c r="V36" s="262"/>
      <c r="W36" s="262"/>
      <c r="X36" s="262"/>
      <c r="Y36" s="262"/>
      <c r="Z36" s="262"/>
      <c r="AA36" s="262"/>
      <c r="AB36" s="262"/>
      <c r="AC36" s="262"/>
      <c r="AD36" s="262"/>
      <c r="AE36" s="262"/>
      <c r="AF36" s="37"/>
      <c r="AG36" s="37"/>
    </row>
    <row r="37" spans="1:33">
      <c r="A37" s="645">
        <v>44013</v>
      </c>
      <c r="B37" s="115" t="s">
        <v>194</v>
      </c>
      <c r="C37" s="262">
        <v>880009854</v>
      </c>
      <c r="D37" s="115" t="s">
        <v>139</v>
      </c>
      <c r="E37" s="115" t="s">
        <v>140</v>
      </c>
      <c r="F37" s="262"/>
      <c r="G37" s="645">
        <v>44013</v>
      </c>
      <c r="H37" s="645"/>
      <c r="I37" s="645">
        <v>44028</v>
      </c>
      <c r="J37" s="262"/>
      <c r="K37" s="262"/>
      <c r="L37" s="262"/>
      <c r="M37" s="681"/>
      <c r="N37" s="665" t="s">
        <v>1769</v>
      </c>
      <c r="O37" s="262">
        <v>1787</v>
      </c>
      <c r="P37" s="629"/>
      <c r="Q37" s="262"/>
      <c r="R37" s="262"/>
      <c r="S37" s="262"/>
      <c r="T37" s="262"/>
      <c r="U37" s="262"/>
      <c r="V37" s="262"/>
      <c r="W37" s="262"/>
      <c r="X37" s="262"/>
      <c r="Y37" s="262"/>
      <c r="Z37" s="262"/>
      <c r="AA37" s="262"/>
      <c r="AB37" s="262"/>
      <c r="AC37" s="262"/>
      <c r="AD37" s="262"/>
      <c r="AE37" s="262"/>
      <c r="AF37" s="37"/>
      <c r="AG37" s="37"/>
    </row>
    <row r="38" spans="1:33">
      <c r="A38" s="645">
        <v>44013</v>
      </c>
      <c r="B38" s="115" t="s">
        <v>144</v>
      </c>
      <c r="C38" s="262">
        <v>882058087</v>
      </c>
      <c r="D38" s="115" t="s">
        <v>139</v>
      </c>
      <c r="E38" s="115" t="s">
        <v>140</v>
      </c>
      <c r="F38" s="115" t="s">
        <v>142</v>
      </c>
      <c r="G38" s="645">
        <v>44032</v>
      </c>
      <c r="H38" s="645"/>
      <c r="I38" s="645">
        <v>44062</v>
      </c>
      <c r="J38" s="262"/>
      <c r="K38" s="262"/>
      <c r="L38" s="115" t="s">
        <v>1770</v>
      </c>
      <c r="M38" s="642"/>
      <c r="N38" s="645"/>
      <c r="O38" s="262"/>
      <c r="P38" s="629"/>
      <c r="Q38" s="262"/>
      <c r="R38" s="262"/>
      <c r="S38" s="262"/>
      <c r="T38" s="262"/>
      <c r="U38" s="262"/>
      <c r="V38" s="262"/>
      <c r="W38" s="262"/>
      <c r="X38" s="262"/>
      <c r="Y38" s="262"/>
      <c r="Z38" s="262"/>
      <c r="AA38" s="262"/>
      <c r="AB38" s="262"/>
      <c r="AC38" s="262"/>
      <c r="AD38" s="262"/>
      <c r="AE38" s="262"/>
      <c r="AF38" s="37"/>
      <c r="AG38" s="37"/>
    </row>
    <row r="39" spans="1:33">
      <c r="A39" s="645">
        <v>44013</v>
      </c>
      <c r="B39" s="115" t="s">
        <v>149</v>
      </c>
      <c r="C39" s="262">
        <v>882091592</v>
      </c>
      <c r="D39" s="115" t="s">
        <v>139</v>
      </c>
      <c r="E39" s="115" t="s">
        <v>140</v>
      </c>
      <c r="F39" s="115" t="s">
        <v>142</v>
      </c>
      <c r="G39" s="645">
        <v>44013</v>
      </c>
      <c r="H39" s="645"/>
      <c r="I39" s="645">
        <v>44042</v>
      </c>
      <c r="J39" s="262"/>
      <c r="K39" s="262"/>
      <c r="L39" s="262"/>
      <c r="M39" s="642"/>
      <c r="N39" s="645"/>
      <c r="O39" s="262"/>
      <c r="P39" s="680" t="s">
        <v>1771</v>
      </c>
      <c r="Q39" s="262"/>
      <c r="R39" s="262"/>
      <c r="S39" s="262"/>
      <c r="T39" s="262"/>
      <c r="U39" s="262"/>
      <c r="V39" s="262"/>
      <c r="W39" s="262"/>
      <c r="X39" s="262"/>
      <c r="Y39" s="262"/>
      <c r="Z39" s="262"/>
      <c r="AA39" s="262"/>
      <c r="AB39" s="262"/>
      <c r="AC39" s="262"/>
      <c r="AD39" s="262"/>
      <c r="AE39" s="262"/>
      <c r="AF39" s="37"/>
      <c r="AG39" s="37"/>
    </row>
    <row r="40" spans="1:33">
      <c r="A40" s="645">
        <v>44013</v>
      </c>
      <c r="B40" s="262" t="s">
        <v>156</v>
      </c>
      <c r="C40" s="262">
        <v>880515440</v>
      </c>
      <c r="D40" s="115" t="s">
        <v>139</v>
      </c>
      <c r="E40" s="115" t="s">
        <v>140</v>
      </c>
      <c r="F40" s="262"/>
      <c r="G40" s="645">
        <v>44013</v>
      </c>
      <c r="H40" s="645"/>
      <c r="I40" s="645">
        <v>44026</v>
      </c>
      <c r="J40" s="262"/>
      <c r="K40" s="262"/>
      <c r="L40" s="262"/>
      <c r="M40" s="642"/>
      <c r="N40" s="645"/>
      <c r="O40" s="262"/>
      <c r="P40" s="629"/>
      <c r="Q40" s="262"/>
      <c r="R40" s="262"/>
      <c r="S40" s="262"/>
      <c r="T40" s="262"/>
      <c r="U40" s="262"/>
      <c r="V40" s="262"/>
      <c r="W40" s="262"/>
      <c r="X40" s="262"/>
      <c r="Y40" s="262"/>
      <c r="Z40" s="262"/>
      <c r="AA40" s="262"/>
      <c r="AB40" s="262"/>
      <c r="AC40" s="262"/>
      <c r="AD40" s="262"/>
      <c r="AE40" s="262"/>
      <c r="AF40" s="37"/>
      <c r="AG40" s="37"/>
    </row>
    <row r="41" spans="1:33">
      <c r="A41" s="645">
        <v>44013</v>
      </c>
      <c r="B41" s="115" t="s">
        <v>149</v>
      </c>
      <c r="C41" s="262">
        <v>880034856</v>
      </c>
      <c r="D41" s="115" t="s">
        <v>139</v>
      </c>
      <c r="E41" s="115" t="s">
        <v>140</v>
      </c>
      <c r="F41" s="115" t="s">
        <v>1772</v>
      </c>
      <c r="G41" s="645">
        <v>44013</v>
      </c>
      <c r="H41" s="645"/>
      <c r="I41" s="645">
        <v>44043</v>
      </c>
      <c r="J41" s="262"/>
      <c r="K41" s="262"/>
      <c r="L41" s="262"/>
      <c r="M41" s="642"/>
      <c r="N41" s="645"/>
      <c r="O41" s="262"/>
      <c r="P41" s="680" t="s">
        <v>1773</v>
      </c>
      <c r="Q41" s="262"/>
      <c r="R41" s="262"/>
      <c r="S41" s="262"/>
      <c r="T41" s="262"/>
      <c r="U41" s="262"/>
      <c r="V41" s="262"/>
      <c r="W41" s="262"/>
      <c r="X41" s="262"/>
      <c r="Y41" s="262"/>
      <c r="Z41" s="262"/>
      <c r="AA41" s="262"/>
      <c r="AB41" s="262"/>
      <c r="AC41" s="262"/>
      <c r="AD41" s="262"/>
      <c r="AE41" s="262"/>
      <c r="AF41" s="37"/>
      <c r="AG41" s="37"/>
    </row>
    <row r="42" spans="1:33">
      <c r="A42" s="645">
        <v>44013</v>
      </c>
      <c r="B42" s="262" t="s">
        <v>156</v>
      </c>
      <c r="C42" s="262">
        <v>881235595</v>
      </c>
      <c r="D42" s="115" t="s">
        <v>152</v>
      </c>
      <c r="E42" s="115" t="s">
        <v>140</v>
      </c>
      <c r="F42" s="115" t="s">
        <v>225</v>
      </c>
      <c r="G42" s="645">
        <v>44013</v>
      </c>
      <c r="H42" s="645">
        <v>44013</v>
      </c>
      <c r="I42" s="645">
        <v>44028</v>
      </c>
      <c r="J42" s="262"/>
      <c r="K42" s="262">
        <v>975</v>
      </c>
      <c r="L42" s="262"/>
      <c r="M42" s="642"/>
      <c r="N42" s="645"/>
      <c r="O42" s="262"/>
      <c r="P42" s="629"/>
      <c r="Q42" s="262"/>
      <c r="R42" s="262"/>
      <c r="S42" s="262"/>
      <c r="T42" s="262"/>
      <c r="U42" s="262"/>
      <c r="V42" s="262"/>
      <c r="W42" s="262"/>
      <c r="X42" s="262"/>
      <c r="Y42" s="262"/>
      <c r="Z42" s="262"/>
      <c r="AA42" s="262"/>
      <c r="AB42" s="262"/>
      <c r="AC42" s="262"/>
      <c r="AD42" s="262"/>
      <c r="AE42" s="262"/>
      <c r="AF42" s="37"/>
      <c r="AG42" s="37"/>
    </row>
    <row r="43" spans="1:33">
      <c r="A43" s="645">
        <v>44013</v>
      </c>
      <c r="B43" s="262" t="s">
        <v>156</v>
      </c>
      <c r="C43" s="262">
        <v>881235595</v>
      </c>
      <c r="D43" s="115" t="s">
        <v>152</v>
      </c>
      <c r="E43" s="115" t="s">
        <v>140</v>
      </c>
      <c r="F43" s="665" t="s">
        <v>1774</v>
      </c>
      <c r="G43" s="645">
        <v>44014</v>
      </c>
      <c r="H43" s="665">
        <v>44014</v>
      </c>
      <c r="I43" s="645">
        <v>44028</v>
      </c>
      <c r="J43" s="665"/>
      <c r="K43" s="262">
        <v>1463.46</v>
      </c>
      <c r="L43" s="262"/>
      <c r="M43" s="681"/>
      <c r="N43" s="665"/>
      <c r="O43" s="262"/>
      <c r="P43" s="262"/>
      <c r="Q43" s="262"/>
      <c r="R43" s="262"/>
      <c r="S43" s="262"/>
      <c r="T43" s="262"/>
      <c r="U43" s="262"/>
      <c r="V43" s="262"/>
      <c r="W43" s="262"/>
      <c r="X43" s="262"/>
      <c r="Y43" s="262"/>
      <c r="Z43" s="262"/>
      <c r="AA43" s="262"/>
      <c r="AB43" s="262"/>
      <c r="AC43" s="262"/>
      <c r="AD43" s="262"/>
      <c r="AE43" s="262"/>
      <c r="AF43" s="262"/>
      <c r="AG43" s="262"/>
    </row>
    <row r="44" spans="1:33">
      <c r="A44" s="645">
        <v>44013</v>
      </c>
      <c r="B44" s="115" t="s">
        <v>146</v>
      </c>
      <c r="C44" s="115">
        <v>881900298</v>
      </c>
      <c r="D44" s="115" t="s">
        <v>139</v>
      </c>
      <c r="E44" s="115" t="s">
        <v>150</v>
      </c>
      <c r="F44" s="665" t="s">
        <v>590</v>
      </c>
      <c r="G44" s="645">
        <v>44013</v>
      </c>
      <c r="H44" s="665">
        <v>44020</v>
      </c>
      <c r="I44" s="645">
        <v>44028</v>
      </c>
      <c r="J44" s="665" t="s">
        <v>590</v>
      </c>
      <c r="K44" s="262">
        <v>40</v>
      </c>
      <c r="L44" s="680" t="s">
        <v>1775</v>
      </c>
      <c r="M44" s="681"/>
      <c r="N44" s="665"/>
      <c r="O44" s="262"/>
      <c r="P44" s="629"/>
      <c r="Q44" s="262"/>
      <c r="R44" s="262"/>
      <c r="S44" s="262"/>
      <c r="T44" s="262"/>
      <c r="U44" s="262"/>
      <c r="V44" s="262"/>
      <c r="W44" s="262"/>
      <c r="X44" s="262"/>
      <c r="Y44" s="262"/>
      <c r="Z44" s="262"/>
      <c r="AA44" s="262"/>
      <c r="AB44" s="262"/>
      <c r="AC44" s="262"/>
      <c r="AD44" s="262"/>
      <c r="AE44" s="262"/>
      <c r="AF44" s="37"/>
      <c r="AG44" s="37"/>
    </row>
    <row r="45" spans="1:33">
      <c r="A45" s="645">
        <v>44013</v>
      </c>
      <c r="B45" s="115" t="s">
        <v>154</v>
      </c>
      <c r="C45" s="262">
        <v>881704129</v>
      </c>
      <c r="D45" s="115" t="s">
        <v>152</v>
      </c>
      <c r="E45" s="115" t="s">
        <v>140</v>
      </c>
      <c r="F45" s="262"/>
      <c r="G45" s="645">
        <v>44013</v>
      </c>
      <c r="H45" s="645"/>
      <c r="I45" s="645">
        <v>44028</v>
      </c>
      <c r="J45" s="262"/>
      <c r="K45" s="262"/>
      <c r="L45" s="262"/>
      <c r="M45" s="642"/>
      <c r="N45" s="645"/>
      <c r="O45" s="262"/>
      <c r="P45" s="629"/>
      <c r="Q45" s="262"/>
      <c r="R45" s="262"/>
      <c r="S45" s="262"/>
      <c r="T45" s="262"/>
      <c r="U45" s="262"/>
      <c r="V45" s="262"/>
      <c r="W45" s="262"/>
      <c r="X45" s="262"/>
      <c r="Y45" s="262"/>
      <c r="Z45" s="262"/>
      <c r="AA45" s="262"/>
      <c r="AB45" s="262"/>
      <c r="AC45" s="262"/>
      <c r="AD45" s="262"/>
      <c r="AE45" s="262"/>
      <c r="AF45" s="37"/>
      <c r="AG45" s="37"/>
    </row>
    <row r="46" spans="1:33">
      <c r="A46" s="645">
        <v>44013</v>
      </c>
      <c r="B46" s="115" t="s">
        <v>144</v>
      </c>
      <c r="C46" s="262">
        <v>882095967</v>
      </c>
      <c r="D46" s="115" t="s">
        <v>152</v>
      </c>
      <c r="E46" s="115" t="s">
        <v>140</v>
      </c>
      <c r="F46" s="262"/>
      <c r="G46" s="645">
        <v>44013</v>
      </c>
      <c r="H46" s="645"/>
      <c r="I46" s="645">
        <v>44041</v>
      </c>
      <c r="J46" s="262"/>
      <c r="K46" s="262"/>
      <c r="L46" s="262"/>
      <c r="M46" s="642"/>
      <c r="N46" s="645"/>
      <c r="O46" s="262"/>
      <c r="P46" s="629"/>
      <c r="Q46" s="262"/>
      <c r="R46" s="262"/>
      <c r="S46" s="262"/>
      <c r="T46" s="262"/>
      <c r="U46" s="262"/>
      <c r="V46" s="262"/>
      <c r="W46" s="262"/>
      <c r="X46" s="262"/>
      <c r="Y46" s="262"/>
      <c r="Z46" s="262"/>
      <c r="AA46" s="262"/>
      <c r="AB46" s="262"/>
      <c r="AC46" s="262"/>
      <c r="AD46" s="262"/>
      <c r="AE46" s="262"/>
      <c r="AF46" s="37"/>
      <c r="AG46" s="37"/>
    </row>
    <row r="47" spans="1:33">
      <c r="A47" s="645">
        <v>44013</v>
      </c>
      <c r="B47" s="262" t="s">
        <v>156</v>
      </c>
      <c r="C47" s="262">
        <v>880384112</v>
      </c>
      <c r="D47" s="115" t="s">
        <v>152</v>
      </c>
      <c r="E47" s="115" t="s">
        <v>140</v>
      </c>
      <c r="F47" s="262"/>
      <c r="G47" s="645">
        <v>44013</v>
      </c>
      <c r="H47" s="645">
        <v>44025</v>
      </c>
      <c r="I47" s="645">
        <v>44027</v>
      </c>
      <c r="J47" s="262"/>
      <c r="K47" s="629">
        <v>318</v>
      </c>
      <c r="L47" s="680" t="s">
        <v>1776</v>
      </c>
      <c r="M47" s="642"/>
      <c r="N47" s="645"/>
      <c r="O47" s="262"/>
      <c r="P47" s="629"/>
      <c r="Q47" s="262"/>
      <c r="R47" s="262"/>
      <c r="S47" s="262"/>
      <c r="T47" s="262"/>
      <c r="U47" s="262"/>
      <c r="V47" s="262"/>
      <c r="W47" s="262"/>
      <c r="X47" s="262"/>
      <c r="Y47" s="262"/>
      <c r="Z47" s="262"/>
      <c r="AA47" s="262"/>
      <c r="AB47" s="262"/>
      <c r="AC47" s="262"/>
      <c r="AD47" s="262"/>
      <c r="AE47" s="262"/>
      <c r="AF47" s="37"/>
      <c r="AG47" s="37"/>
    </row>
    <row r="48" spans="1:33">
      <c r="A48" s="645">
        <v>44013</v>
      </c>
      <c r="B48" s="115" t="s">
        <v>178</v>
      </c>
      <c r="C48" s="262">
        <v>880035479</v>
      </c>
      <c r="D48" s="115" t="s">
        <v>139</v>
      </c>
      <c r="E48" s="115" t="s">
        <v>140</v>
      </c>
      <c r="F48" s="262"/>
      <c r="G48" s="645">
        <v>44013</v>
      </c>
      <c r="H48" s="645"/>
      <c r="I48" s="645">
        <v>44039</v>
      </c>
      <c r="J48" s="262"/>
      <c r="K48" s="262"/>
      <c r="L48" s="262"/>
      <c r="M48" s="642"/>
      <c r="N48" s="645"/>
      <c r="O48" s="262"/>
      <c r="P48" s="629"/>
      <c r="Q48" s="262"/>
      <c r="R48" s="262"/>
      <c r="S48" s="262"/>
      <c r="T48" s="262"/>
      <c r="U48" s="262"/>
      <c r="V48" s="262"/>
      <c r="W48" s="262"/>
      <c r="X48" s="262"/>
      <c r="Y48" s="262"/>
      <c r="Z48" s="262"/>
      <c r="AA48" s="262"/>
      <c r="AB48" s="262"/>
      <c r="AC48" s="262"/>
      <c r="AD48" s="262"/>
      <c r="AE48" s="262"/>
      <c r="AF48" s="37"/>
      <c r="AG48" s="37"/>
    </row>
    <row r="49" spans="1:33">
      <c r="A49" s="645">
        <v>44013</v>
      </c>
      <c r="B49" s="115" t="s">
        <v>149</v>
      </c>
      <c r="C49" s="262">
        <v>880619825</v>
      </c>
      <c r="D49" s="115" t="s">
        <v>139</v>
      </c>
      <c r="E49" s="115" t="s">
        <v>140</v>
      </c>
      <c r="F49" s="262"/>
      <c r="G49" s="645">
        <v>44013</v>
      </c>
      <c r="H49" s="645"/>
      <c r="I49" s="645">
        <v>44028</v>
      </c>
      <c r="J49" s="262"/>
      <c r="K49" s="262"/>
      <c r="L49" s="262"/>
      <c r="M49" s="642"/>
      <c r="N49" s="645"/>
      <c r="O49" s="262"/>
      <c r="P49" s="680" t="s">
        <v>1777</v>
      </c>
      <c r="Q49" s="262"/>
      <c r="R49" s="262"/>
      <c r="S49" s="262"/>
      <c r="T49" s="262"/>
      <c r="U49" s="262"/>
      <c r="V49" s="262"/>
      <c r="W49" s="262"/>
      <c r="X49" s="262"/>
      <c r="Y49" s="262"/>
      <c r="Z49" s="262"/>
      <c r="AA49" s="262"/>
      <c r="AB49" s="262"/>
      <c r="AC49" s="262"/>
      <c r="AD49" s="262"/>
      <c r="AE49" s="262"/>
      <c r="AF49" s="37"/>
      <c r="AG49" s="37"/>
    </row>
    <row r="50" spans="1:33">
      <c r="A50" s="645">
        <v>44013</v>
      </c>
      <c r="B50" s="115" t="s">
        <v>154</v>
      </c>
      <c r="C50" s="262">
        <v>881750906</v>
      </c>
      <c r="D50" s="115" t="s">
        <v>152</v>
      </c>
      <c r="E50" s="115" t="s">
        <v>140</v>
      </c>
      <c r="F50" s="115" t="s">
        <v>142</v>
      </c>
      <c r="G50" s="645">
        <v>44024</v>
      </c>
      <c r="H50" s="645">
        <v>44025</v>
      </c>
      <c r="I50" s="645">
        <v>44027</v>
      </c>
      <c r="J50" s="115" t="s">
        <v>142</v>
      </c>
      <c r="K50" s="262">
        <v>579</v>
      </c>
      <c r="L50" s="680" t="s">
        <v>1778</v>
      </c>
      <c r="M50" s="642"/>
      <c r="N50" s="645"/>
      <c r="O50" s="262"/>
      <c r="P50" s="629"/>
      <c r="Q50" s="262"/>
      <c r="R50" s="262"/>
      <c r="S50" s="262"/>
      <c r="T50" s="262"/>
      <c r="U50" s="262"/>
      <c r="V50" s="262"/>
      <c r="W50" s="262"/>
      <c r="X50" s="262"/>
      <c r="Y50" s="262"/>
      <c r="Z50" s="262"/>
      <c r="AA50" s="262"/>
      <c r="AB50" s="262"/>
      <c r="AC50" s="262"/>
      <c r="AD50" s="262"/>
      <c r="AE50" s="262"/>
      <c r="AF50" s="37"/>
      <c r="AG50" s="37"/>
    </row>
    <row r="51" spans="1:33">
      <c r="A51" s="645">
        <v>44013</v>
      </c>
      <c r="B51" s="115" t="s">
        <v>138</v>
      </c>
      <c r="C51" s="262">
        <v>882160488</v>
      </c>
      <c r="D51" s="115" t="s">
        <v>139</v>
      </c>
      <c r="E51" s="115" t="s">
        <v>140</v>
      </c>
      <c r="F51" s="262"/>
      <c r="G51" s="645">
        <v>44013</v>
      </c>
      <c r="H51" s="645"/>
      <c r="I51" s="645">
        <v>44027</v>
      </c>
      <c r="J51" s="262"/>
      <c r="K51" s="262"/>
      <c r="L51" s="262"/>
      <c r="M51" s="642"/>
      <c r="N51" s="645"/>
      <c r="O51" s="262"/>
      <c r="P51" s="629"/>
      <c r="Q51" s="262"/>
      <c r="R51" s="262"/>
      <c r="S51" s="262"/>
      <c r="T51" s="262"/>
      <c r="U51" s="262"/>
      <c r="V51" s="262"/>
      <c r="W51" s="262"/>
      <c r="X51" s="262"/>
      <c r="Y51" s="262"/>
      <c r="Z51" s="262"/>
      <c r="AA51" s="262"/>
      <c r="AB51" s="262"/>
      <c r="AC51" s="262"/>
      <c r="AD51" s="262"/>
      <c r="AE51" s="262"/>
      <c r="AF51" s="37"/>
      <c r="AG51" s="37"/>
    </row>
    <row r="52" spans="1:33">
      <c r="A52" s="645">
        <v>44013</v>
      </c>
      <c r="B52" s="115" t="s">
        <v>146</v>
      </c>
      <c r="C52" s="262">
        <v>881580684</v>
      </c>
      <c r="D52" s="115" t="s">
        <v>139</v>
      </c>
      <c r="E52" s="115" t="s">
        <v>140</v>
      </c>
      <c r="F52" s="115" t="s">
        <v>361</v>
      </c>
      <c r="G52" s="645">
        <v>44013</v>
      </c>
      <c r="H52" s="645"/>
      <c r="I52" s="645">
        <v>44020</v>
      </c>
      <c r="J52" s="262"/>
      <c r="K52" s="262"/>
      <c r="L52" s="262"/>
      <c r="M52" s="642"/>
      <c r="N52" s="645"/>
      <c r="O52" s="262"/>
      <c r="P52" s="680" t="s">
        <v>1779</v>
      </c>
      <c r="Q52" s="262"/>
      <c r="R52" s="262"/>
      <c r="S52" s="262"/>
      <c r="T52" s="262"/>
      <c r="U52" s="262"/>
      <c r="V52" s="262"/>
      <c r="W52" s="262"/>
      <c r="X52" s="262"/>
      <c r="Y52" s="262"/>
      <c r="Z52" s="262"/>
      <c r="AA52" s="262"/>
      <c r="AB52" s="262"/>
      <c r="AC52" s="262"/>
      <c r="AD52" s="262"/>
      <c r="AE52" s="262"/>
      <c r="AF52" s="37"/>
      <c r="AG52" s="37"/>
    </row>
    <row r="53" spans="1:33">
      <c r="A53" s="645">
        <v>44013</v>
      </c>
      <c r="B53" s="262" t="s">
        <v>156</v>
      </c>
      <c r="C53" s="262">
        <v>881808189</v>
      </c>
      <c r="D53" s="115" t="s">
        <v>139</v>
      </c>
      <c r="E53" s="115" t="s">
        <v>140</v>
      </c>
      <c r="F53" s="262"/>
      <c r="G53" s="645">
        <v>44013</v>
      </c>
      <c r="H53" s="645"/>
      <c r="I53" s="645">
        <v>44026</v>
      </c>
      <c r="J53" s="262"/>
      <c r="K53" s="262"/>
      <c r="L53" s="262"/>
      <c r="M53" s="642"/>
      <c r="N53" s="645"/>
      <c r="O53" s="262"/>
      <c r="P53" s="629"/>
      <c r="Q53" s="262"/>
      <c r="R53" s="262"/>
      <c r="S53" s="262"/>
      <c r="T53" s="262"/>
      <c r="U53" s="262"/>
      <c r="V53" s="262"/>
      <c r="W53" s="262"/>
      <c r="X53" s="262"/>
      <c r="Y53" s="262"/>
      <c r="Z53" s="262"/>
      <c r="AA53" s="262"/>
      <c r="AB53" s="262"/>
      <c r="AC53" s="262"/>
      <c r="AD53" s="262"/>
      <c r="AE53" s="262"/>
      <c r="AF53" s="37"/>
      <c r="AG53" s="37"/>
    </row>
    <row r="54" spans="1:33">
      <c r="A54" s="645">
        <v>44013</v>
      </c>
      <c r="B54" s="115" t="s">
        <v>144</v>
      </c>
      <c r="C54" s="262">
        <v>882102170</v>
      </c>
      <c r="D54" s="115" t="s">
        <v>139</v>
      </c>
      <c r="E54" s="115" t="s">
        <v>140</v>
      </c>
      <c r="F54" s="262"/>
      <c r="G54" s="645">
        <v>44013</v>
      </c>
      <c r="H54" s="645"/>
      <c r="I54" s="645">
        <v>44037</v>
      </c>
      <c r="J54" s="262"/>
      <c r="K54" s="262"/>
      <c r="L54" s="262"/>
      <c r="M54" s="642"/>
      <c r="N54" s="645"/>
      <c r="O54" s="262"/>
      <c r="P54" s="629"/>
      <c r="Q54" s="262"/>
      <c r="R54" s="262"/>
      <c r="S54" s="262"/>
      <c r="T54" s="262"/>
      <c r="U54" s="262"/>
      <c r="V54" s="262"/>
      <c r="W54" s="262"/>
      <c r="X54" s="262"/>
      <c r="Y54" s="262"/>
      <c r="Z54" s="262"/>
      <c r="AA54" s="262"/>
      <c r="AB54" s="262"/>
      <c r="AC54" s="262"/>
      <c r="AD54" s="262"/>
      <c r="AE54" s="262"/>
      <c r="AF54" s="37"/>
      <c r="AG54" s="37"/>
    </row>
    <row r="55" spans="1:33">
      <c r="A55" s="645">
        <v>44013</v>
      </c>
      <c r="B55" s="115" t="s">
        <v>154</v>
      </c>
      <c r="C55" s="262">
        <v>881712631</v>
      </c>
      <c r="D55" s="115" t="s">
        <v>345</v>
      </c>
      <c r="E55" s="115" t="s">
        <v>140</v>
      </c>
      <c r="F55" s="262"/>
      <c r="G55" s="645">
        <v>44013</v>
      </c>
      <c r="H55" s="645"/>
      <c r="I55" s="645">
        <v>44026</v>
      </c>
      <c r="J55" s="262"/>
      <c r="K55" s="262"/>
      <c r="L55" s="262"/>
      <c r="M55" s="642"/>
      <c r="N55" s="645"/>
      <c r="O55" s="262"/>
      <c r="P55" s="629"/>
      <c r="Q55" s="262"/>
      <c r="R55" s="262"/>
      <c r="S55" s="262"/>
      <c r="T55" s="262"/>
      <c r="U55" s="262"/>
      <c r="V55" s="262"/>
      <c r="W55" s="262"/>
      <c r="X55" s="262"/>
      <c r="Y55" s="262"/>
      <c r="Z55" s="262"/>
      <c r="AA55" s="262"/>
      <c r="AB55" s="262"/>
      <c r="AC55" s="262"/>
      <c r="AD55" s="262"/>
      <c r="AE55" s="262"/>
      <c r="AF55" s="37"/>
      <c r="AG55" s="37"/>
    </row>
    <row r="56" spans="1:33">
      <c r="A56" s="645">
        <v>44013</v>
      </c>
      <c r="B56" s="115" t="s">
        <v>144</v>
      </c>
      <c r="C56" s="262">
        <v>882100579</v>
      </c>
      <c r="D56" s="115" t="s">
        <v>152</v>
      </c>
      <c r="E56" s="115" t="s">
        <v>150</v>
      </c>
      <c r="F56" s="262"/>
      <c r="G56" s="645">
        <v>44020</v>
      </c>
      <c r="H56" s="645"/>
      <c r="I56" s="645">
        <v>44030</v>
      </c>
      <c r="J56" s="262"/>
      <c r="K56" s="262"/>
      <c r="L56" s="262"/>
      <c r="M56" s="642"/>
      <c r="N56" s="645"/>
      <c r="O56" s="262"/>
      <c r="P56" s="629"/>
      <c r="Q56" s="262"/>
      <c r="R56" s="262"/>
      <c r="S56" s="262"/>
      <c r="T56" s="262"/>
      <c r="U56" s="262"/>
      <c r="V56" s="262"/>
      <c r="W56" s="262"/>
      <c r="X56" s="262"/>
      <c r="Y56" s="262"/>
      <c r="Z56" s="262"/>
      <c r="AA56" s="262"/>
      <c r="AB56" s="262"/>
      <c r="AC56" s="262"/>
      <c r="AD56" s="262"/>
      <c r="AE56" s="262"/>
      <c r="AF56" s="37"/>
      <c r="AG56" s="37"/>
    </row>
    <row r="57" spans="1:33">
      <c r="A57" s="645">
        <v>44013</v>
      </c>
      <c r="B57" s="115" t="s">
        <v>178</v>
      </c>
      <c r="C57" s="262">
        <v>881294409</v>
      </c>
      <c r="D57" s="115" t="s">
        <v>152</v>
      </c>
      <c r="E57" s="115" t="s">
        <v>140</v>
      </c>
      <c r="F57" s="262"/>
      <c r="G57" s="645">
        <v>44013</v>
      </c>
      <c r="H57" s="645"/>
      <c r="I57" s="645">
        <v>44043</v>
      </c>
      <c r="J57" s="262"/>
      <c r="K57" s="262"/>
      <c r="L57" s="115" t="s">
        <v>1780</v>
      </c>
      <c r="M57" s="642"/>
      <c r="N57" s="645"/>
      <c r="O57" s="262"/>
      <c r="P57" s="629"/>
      <c r="Q57" s="262"/>
      <c r="R57" s="262"/>
      <c r="S57" s="262"/>
      <c r="T57" s="262"/>
      <c r="U57" s="262"/>
      <c r="V57" s="262"/>
      <c r="W57" s="262"/>
      <c r="X57" s="262"/>
      <c r="Y57" s="262"/>
      <c r="Z57" s="262"/>
      <c r="AA57" s="262"/>
      <c r="AB57" s="262"/>
      <c r="AC57" s="262"/>
      <c r="AD57" s="262"/>
      <c r="AE57" s="262"/>
      <c r="AF57" s="37"/>
      <c r="AG57" s="37"/>
    </row>
    <row r="58" spans="1:33">
      <c r="A58" s="645">
        <v>44013</v>
      </c>
      <c r="B58" s="115" t="s">
        <v>144</v>
      </c>
      <c r="C58" s="262">
        <v>881593019</v>
      </c>
      <c r="D58" s="115" t="s">
        <v>152</v>
      </c>
      <c r="E58" s="115" t="s">
        <v>393</v>
      </c>
      <c r="F58" s="115" t="s">
        <v>142</v>
      </c>
      <c r="G58" s="645">
        <v>44039</v>
      </c>
      <c r="H58" s="645">
        <v>44039</v>
      </c>
      <c r="I58" s="645">
        <v>44069</v>
      </c>
      <c r="J58" s="262" t="s">
        <v>142</v>
      </c>
      <c r="K58" s="262">
        <v>350.28</v>
      </c>
      <c r="L58" s="262"/>
      <c r="M58" s="642"/>
      <c r="N58" s="645"/>
      <c r="O58" s="262"/>
      <c r="P58" s="629"/>
      <c r="Q58" s="262"/>
      <c r="R58" s="262"/>
      <c r="S58" s="262"/>
      <c r="T58" s="262"/>
      <c r="U58" s="262"/>
      <c r="V58" s="262"/>
      <c r="W58" s="262"/>
      <c r="X58" s="262"/>
      <c r="Y58" s="262"/>
      <c r="Z58" s="262"/>
      <c r="AA58" s="262"/>
      <c r="AB58" s="262"/>
      <c r="AC58" s="262"/>
      <c r="AD58" s="262"/>
      <c r="AE58" s="262"/>
      <c r="AF58" s="37"/>
      <c r="AG58" s="37"/>
    </row>
    <row r="59" spans="1:33">
      <c r="A59" s="645">
        <v>44013</v>
      </c>
      <c r="B59" s="115" t="s">
        <v>138</v>
      </c>
      <c r="C59" s="262">
        <v>881530739</v>
      </c>
      <c r="D59" s="115" t="s">
        <v>139</v>
      </c>
      <c r="E59" s="115" t="s">
        <v>140</v>
      </c>
      <c r="F59" s="115" t="s">
        <v>176</v>
      </c>
      <c r="G59" s="645">
        <v>44020</v>
      </c>
      <c r="H59" s="645">
        <v>44018</v>
      </c>
      <c r="I59" s="645">
        <v>44028</v>
      </c>
      <c r="J59" s="115" t="s">
        <v>563</v>
      </c>
      <c r="K59" s="262">
        <v>7392</v>
      </c>
      <c r="L59" s="115" t="s">
        <v>1781</v>
      </c>
      <c r="M59" s="642"/>
      <c r="N59" s="645"/>
      <c r="O59" s="262"/>
      <c r="P59" s="629"/>
      <c r="Q59" s="262"/>
      <c r="R59" s="262"/>
      <c r="S59" s="262"/>
      <c r="T59" s="262"/>
      <c r="U59" s="262"/>
      <c r="V59" s="262"/>
      <c r="W59" s="262"/>
      <c r="X59" s="262"/>
      <c r="Y59" s="262"/>
      <c r="Z59" s="262"/>
      <c r="AA59" s="262"/>
      <c r="AB59" s="262"/>
      <c r="AC59" s="262"/>
      <c r="AD59" s="262"/>
      <c r="AE59" s="262"/>
      <c r="AF59" s="37"/>
      <c r="AG59" s="37"/>
    </row>
    <row r="60" spans="1:33">
      <c r="A60" s="645">
        <v>44036</v>
      </c>
      <c r="B60" s="115" t="s">
        <v>138</v>
      </c>
      <c r="C60" s="262">
        <v>881530739</v>
      </c>
      <c r="D60" s="115" t="s">
        <v>139</v>
      </c>
      <c r="E60" s="115" t="s">
        <v>140</v>
      </c>
      <c r="F60" s="115" t="s">
        <v>1782</v>
      </c>
      <c r="G60" s="645">
        <v>44036</v>
      </c>
      <c r="H60" s="645">
        <v>44034</v>
      </c>
      <c r="I60" s="645">
        <v>44051</v>
      </c>
      <c r="J60" s="115" t="s">
        <v>163</v>
      </c>
      <c r="K60" s="262">
        <v>300</v>
      </c>
      <c r="L60" s="115" t="s">
        <v>1783</v>
      </c>
      <c r="M60" s="642"/>
      <c r="N60" s="645"/>
      <c r="O60" s="262"/>
      <c r="P60" s="629"/>
      <c r="Q60" s="262"/>
      <c r="R60" s="262"/>
      <c r="S60" s="262"/>
      <c r="T60" s="262"/>
      <c r="U60" s="262"/>
      <c r="V60" s="262"/>
      <c r="W60" s="262"/>
      <c r="X60" s="262"/>
      <c r="Y60" s="262"/>
      <c r="Z60" s="262"/>
      <c r="AA60" s="262"/>
      <c r="AB60" s="262"/>
      <c r="AC60" s="262"/>
      <c r="AD60" s="262"/>
      <c r="AE60" s="262"/>
      <c r="AF60" s="37"/>
      <c r="AG60" s="37"/>
    </row>
    <row r="61" spans="1:33">
      <c r="A61" s="645">
        <v>44013</v>
      </c>
      <c r="B61" s="115" t="s">
        <v>144</v>
      </c>
      <c r="C61" s="262">
        <v>882104052</v>
      </c>
      <c r="D61" s="115" t="s">
        <v>139</v>
      </c>
      <c r="E61" s="115" t="s">
        <v>140</v>
      </c>
      <c r="F61" s="262"/>
      <c r="G61" s="645">
        <v>44039</v>
      </c>
      <c r="H61" s="645"/>
      <c r="I61" s="645">
        <v>44064</v>
      </c>
      <c r="J61" s="262"/>
      <c r="K61" s="262"/>
      <c r="L61" s="262"/>
      <c r="M61" s="642"/>
      <c r="N61" s="645"/>
      <c r="O61" s="262"/>
      <c r="P61" s="629"/>
      <c r="Q61" s="262"/>
      <c r="R61" s="262"/>
      <c r="S61" s="262"/>
      <c r="T61" s="262"/>
      <c r="U61" s="262"/>
      <c r="V61" s="262"/>
      <c r="W61" s="262"/>
      <c r="X61" s="262"/>
      <c r="Y61" s="262"/>
      <c r="Z61" s="262"/>
      <c r="AA61" s="262"/>
      <c r="AB61" s="262"/>
      <c r="AC61" s="262"/>
      <c r="AD61" s="262"/>
      <c r="AE61" s="262"/>
      <c r="AF61" s="37"/>
      <c r="AG61" s="37"/>
    </row>
    <row r="62" spans="1:33">
      <c r="A62" s="645">
        <v>44013</v>
      </c>
      <c r="B62" s="115" t="s">
        <v>144</v>
      </c>
      <c r="C62" s="262">
        <v>881937418</v>
      </c>
      <c r="D62" s="115" t="s">
        <v>152</v>
      </c>
      <c r="E62" s="115" t="s">
        <v>150</v>
      </c>
      <c r="F62" s="115" t="s">
        <v>142</v>
      </c>
      <c r="G62" s="645">
        <v>44043</v>
      </c>
      <c r="H62" s="645"/>
      <c r="I62" s="645">
        <v>44049</v>
      </c>
      <c r="J62" s="262"/>
      <c r="K62" s="262"/>
      <c r="L62" s="262"/>
      <c r="M62" s="642"/>
      <c r="N62" s="645">
        <v>44020</v>
      </c>
      <c r="O62" s="262">
        <v>139</v>
      </c>
      <c r="P62" s="629"/>
      <c r="Q62" s="262"/>
      <c r="R62" s="262"/>
      <c r="S62" s="262"/>
      <c r="T62" s="262"/>
      <c r="U62" s="262"/>
      <c r="V62" s="262"/>
      <c r="W62" s="262"/>
      <c r="X62" s="262"/>
      <c r="Y62" s="262"/>
      <c r="Z62" s="262"/>
      <c r="AA62" s="262"/>
      <c r="AB62" s="262"/>
      <c r="AC62" s="262"/>
      <c r="AD62" s="262"/>
      <c r="AE62" s="262"/>
      <c r="AF62" s="37"/>
      <c r="AG62" s="37"/>
    </row>
    <row r="63" spans="1:33">
      <c r="A63" s="645">
        <v>44013</v>
      </c>
      <c r="B63" s="115" t="s">
        <v>154</v>
      </c>
      <c r="C63" s="262">
        <v>880208722</v>
      </c>
      <c r="D63" s="115" t="s">
        <v>139</v>
      </c>
      <c r="E63" s="115" t="s">
        <v>140</v>
      </c>
      <c r="F63" s="115" t="s">
        <v>168</v>
      </c>
      <c r="G63" s="645">
        <v>44013</v>
      </c>
      <c r="H63" s="645">
        <v>44022</v>
      </c>
      <c r="I63" s="645">
        <v>44027</v>
      </c>
      <c r="J63" s="115" t="s">
        <v>168</v>
      </c>
      <c r="K63" s="262">
        <v>50</v>
      </c>
      <c r="L63" s="115" t="s">
        <v>1784</v>
      </c>
      <c r="M63" s="642"/>
      <c r="N63" s="645"/>
      <c r="O63" s="262"/>
      <c r="P63" s="629"/>
      <c r="Q63" s="262"/>
      <c r="R63" s="262"/>
      <c r="S63" s="262"/>
      <c r="T63" s="262"/>
      <c r="U63" s="262"/>
      <c r="V63" s="262"/>
      <c r="W63" s="262"/>
      <c r="X63" s="262"/>
      <c r="Y63" s="262"/>
      <c r="Z63" s="262"/>
      <c r="AA63" s="262"/>
      <c r="AB63" s="262"/>
      <c r="AC63" s="262"/>
      <c r="AD63" s="262"/>
      <c r="AE63" s="262"/>
      <c r="AF63" s="37"/>
      <c r="AG63" s="37"/>
    </row>
    <row r="64" spans="1:33">
      <c r="A64" s="645">
        <v>44013</v>
      </c>
      <c r="B64" s="115" t="s">
        <v>138</v>
      </c>
      <c r="C64" s="262">
        <v>880202675</v>
      </c>
      <c r="D64" s="115" t="s">
        <v>139</v>
      </c>
      <c r="E64" s="115" t="s">
        <v>140</v>
      </c>
      <c r="F64" s="115" t="s">
        <v>142</v>
      </c>
      <c r="G64" s="645">
        <v>44013</v>
      </c>
      <c r="H64" s="645"/>
      <c r="I64" s="645">
        <v>44028</v>
      </c>
      <c r="J64" s="262"/>
      <c r="K64" s="262"/>
      <c r="L64" s="262"/>
      <c r="M64" s="642"/>
      <c r="N64" s="645"/>
      <c r="O64" s="262"/>
      <c r="P64" s="629"/>
      <c r="Q64" s="262"/>
      <c r="R64" s="262"/>
      <c r="S64" s="262"/>
      <c r="T64" s="262"/>
      <c r="U64" s="262"/>
      <c r="V64" s="262"/>
      <c r="W64" s="262"/>
      <c r="X64" s="262"/>
      <c r="Y64" s="262"/>
      <c r="Z64" s="262"/>
      <c r="AA64" s="262"/>
      <c r="AB64" s="262"/>
      <c r="AC64" s="262"/>
      <c r="AD64" s="262"/>
      <c r="AE64" s="262"/>
      <c r="AF64" s="37"/>
      <c r="AG64" s="37"/>
    </row>
    <row r="65" spans="1:33">
      <c r="A65" s="645">
        <v>44013</v>
      </c>
      <c r="B65" s="115" t="s">
        <v>144</v>
      </c>
      <c r="C65" s="262">
        <v>881875057</v>
      </c>
      <c r="D65" s="115" t="s">
        <v>152</v>
      </c>
      <c r="E65" s="115" t="s">
        <v>140</v>
      </c>
      <c r="F65" s="262"/>
      <c r="G65" s="645">
        <v>44026</v>
      </c>
      <c r="H65" s="645"/>
      <c r="I65" s="645">
        <v>44043</v>
      </c>
      <c r="J65" s="262"/>
      <c r="K65" s="262"/>
      <c r="L65" s="115" t="s">
        <v>1785</v>
      </c>
      <c r="M65" s="681" t="s">
        <v>353</v>
      </c>
      <c r="N65" s="645"/>
      <c r="O65" s="262"/>
      <c r="P65" s="629"/>
      <c r="Q65" s="262"/>
      <c r="R65" s="262"/>
      <c r="S65" s="262"/>
      <c r="T65" s="262"/>
      <c r="U65" s="262"/>
      <c r="V65" s="262"/>
      <c r="W65" s="262"/>
      <c r="X65" s="262"/>
      <c r="Y65" s="262"/>
      <c r="Z65" s="262"/>
      <c r="AA65" s="262"/>
      <c r="AB65" s="262"/>
      <c r="AC65" s="262"/>
      <c r="AD65" s="262"/>
      <c r="AE65" s="262"/>
      <c r="AF65" s="37"/>
      <c r="AG65" s="37"/>
    </row>
    <row r="66" spans="1:33">
      <c r="A66" s="645">
        <v>44013</v>
      </c>
      <c r="B66" s="115" t="s">
        <v>144</v>
      </c>
      <c r="C66" s="262">
        <v>881922915</v>
      </c>
      <c r="D66" s="115" t="s">
        <v>139</v>
      </c>
      <c r="E66" s="115" t="s">
        <v>140</v>
      </c>
      <c r="F66" s="262"/>
      <c r="G66" s="645">
        <v>44013</v>
      </c>
      <c r="H66" s="645"/>
      <c r="I66" s="665">
        <v>44029</v>
      </c>
      <c r="J66" s="262"/>
      <c r="K66" s="262"/>
      <c r="L66" s="262"/>
      <c r="M66" s="642"/>
      <c r="N66" s="645"/>
      <c r="O66" s="262"/>
      <c r="P66" s="629"/>
      <c r="Q66" s="262"/>
      <c r="R66" s="262"/>
      <c r="S66" s="262"/>
      <c r="T66" s="262"/>
      <c r="U66" s="262"/>
      <c r="V66" s="262"/>
      <c r="W66" s="262"/>
      <c r="X66" s="262"/>
      <c r="Y66" s="262"/>
      <c r="Z66" s="262"/>
      <c r="AA66" s="262"/>
      <c r="AB66" s="262"/>
      <c r="AC66" s="262"/>
      <c r="AD66" s="262"/>
      <c r="AE66" s="262"/>
      <c r="AF66" s="37"/>
      <c r="AG66" s="37"/>
    </row>
    <row r="67" spans="1:33">
      <c r="A67" s="645">
        <v>44013</v>
      </c>
      <c r="B67" s="115" t="s">
        <v>178</v>
      </c>
      <c r="C67" s="115">
        <v>881452901</v>
      </c>
      <c r="D67" s="115" t="s">
        <v>139</v>
      </c>
      <c r="E67" s="115" t="s">
        <v>140</v>
      </c>
      <c r="F67" s="262"/>
      <c r="G67" s="645">
        <v>44013</v>
      </c>
      <c r="H67" s="645"/>
      <c r="I67" s="645">
        <v>44063</v>
      </c>
      <c r="J67" s="262"/>
      <c r="K67" s="262"/>
      <c r="L67" s="262"/>
      <c r="M67" s="642"/>
      <c r="N67" s="645"/>
      <c r="O67" s="262"/>
      <c r="P67" s="629"/>
      <c r="Q67" s="262"/>
      <c r="R67" s="262"/>
      <c r="S67" s="262"/>
      <c r="T67" s="262"/>
      <c r="U67" s="262"/>
      <c r="V67" s="262"/>
      <c r="W67" s="262"/>
      <c r="X67" s="262"/>
      <c r="Y67" s="262"/>
      <c r="Z67" s="262"/>
      <c r="AA67" s="262"/>
      <c r="AB67" s="262"/>
      <c r="AC67" s="262"/>
      <c r="AD67" s="262"/>
      <c r="AE67" s="262"/>
      <c r="AF67" s="37"/>
      <c r="AG67" s="37"/>
    </row>
    <row r="68" spans="1:33">
      <c r="A68" s="645">
        <v>44013</v>
      </c>
      <c r="B68" s="115" t="s">
        <v>194</v>
      </c>
      <c r="C68" s="262">
        <v>882145437</v>
      </c>
      <c r="D68" s="115" t="s">
        <v>139</v>
      </c>
      <c r="E68" s="115" t="s">
        <v>140</v>
      </c>
      <c r="F68" s="115" t="s">
        <v>200</v>
      </c>
      <c r="G68" s="645">
        <v>44042</v>
      </c>
      <c r="H68" s="645">
        <v>44026</v>
      </c>
      <c r="I68" s="645">
        <v>44057</v>
      </c>
      <c r="J68" s="115" t="s">
        <v>1329</v>
      </c>
      <c r="K68" s="262">
        <v>999</v>
      </c>
      <c r="L68" s="115" t="s">
        <v>1786</v>
      </c>
      <c r="M68" s="642"/>
      <c r="N68" s="645"/>
      <c r="O68" s="262"/>
      <c r="P68" s="629"/>
      <c r="Q68" s="262"/>
      <c r="R68" s="262"/>
      <c r="S68" s="262"/>
      <c r="T68" s="262"/>
      <c r="U68" s="262"/>
      <c r="V68" s="262"/>
      <c r="W68" s="262"/>
      <c r="X68" s="262"/>
      <c r="Y68" s="262"/>
      <c r="Z68" s="262"/>
      <c r="AA68" s="262"/>
      <c r="AB68" s="262"/>
      <c r="AC68" s="262"/>
      <c r="AD68" s="262"/>
      <c r="AE68" s="262"/>
      <c r="AF68" s="37"/>
      <c r="AG68" s="37"/>
    </row>
    <row r="69" spans="1:33">
      <c r="A69" s="265">
        <v>44013</v>
      </c>
      <c r="B69" s="486" t="s">
        <v>144</v>
      </c>
      <c r="C69" s="37">
        <v>881331414</v>
      </c>
      <c r="D69" s="486" t="s">
        <v>139</v>
      </c>
      <c r="E69" s="486" t="s">
        <v>140</v>
      </c>
      <c r="F69" s="37"/>
      <c r="G69" s="265">
        <v>44026</v>
      </c>
      <c r="H69" s="265">
        <v>44025</v>
      </c>
      <c r="I69" s="265">
        <v>44055</v>
      </c>
      <c r="J69" s="486" t="s">
        <v>1787</v>
      </c>
      <c r="K69" s="37">
        <v>23693</v>
      </c>
      <c r="L69" s="37" t="s">
        <v>1788</v>
      </c>
      <c r="M69" s="642"/>
      <c r="N69" s="265"/>
      <c r="O69" s="37"/>
      <c r="P69" s="629"/>
      <c r="Q69" s="37"/>
      <c r="R69" s="37"/>
      <c r="S69" s="37"/>
      <c r="T69" s="37"/>
      <c r="U69" s="37"/>
      <c r="V69" s="37"/>
      <c r="W69" s="37"/>
      <c r="X69" s="37"/>
      <c r="Y69" s="37"/>
      <c r="Z69" s="37"/>
      <c r="AA69" s="37"/>
      <c r="AB69" s="37"/>
      <c r="AC69" s="37"/>
      <c r="AD69" s="37"/>
      <c r="AE69" s="37"/>
      <c r="AF69" s="37"/>
      <c r="AG69" s="37"/>
    </row>
    <row r="70" spans="1:33">
      <c r="A70" s="645">
        <v>44013</v>
      </c>
      <c r="B70" s="262" t="s">
        <v>156</v>
      </c>
      <c r="C70" s="262">
        <v>880227342</v>
      </c>
      <c r="D70" s="115" t="s">
        <v>139</v>
      </c>
      <c r="E70" s="115" t="s">
        <v>140</v>
      </c>
      <c r="F70" s="262"/>
      <c r="G70" s="645">
        <v>44013</v>
      </c>
      <c r="H70" s="645">
        <v>44033</v>
      </c>
      <c r="I70" s="645">
        <v>44022</v>
      </c>
      <c r="J70" s="262"/>
      <c r="K70" s="262">
        <v>50</v>
      </c>
      <c r="L70" s="115" t="s">
        <v>1789</v>
      </c>
      <c r="M70" s="642"/>
      <c r="N70" s="645"/>
      <c r="O70" s="262"/>
      <c r="P70" s="629"/>
      <c r="Q70" s="262"/>
      <c r="R70" s="262"/>
      <c r="S70" s="262"/>
      <c r="T70" s="262"/>
      <c r="U70" s="262"/>
      <c r="V70" s="262"/>
      <c r="W70" s="262"/>
      <c r="X70" s="262"/>
      <c r="Y70" s="262"/>
      <c r="Z70" s="262"/>
      <c r="AA70" s="262"/>
      <c r="AB70" s="262"/>
      <c r="AC70" s="262"/>
      <c r="AD70" s="262"/>
      <c r="AE70" s="262"/>
      <c r="AF70" s="37"/>
      <c r="AG70" s="37"/>
    </row>
    <row r="71" spans="1:33">
      <c r="A71" s="645">
        <v>44013</v>
      </c>
      <c r="B71" s="115" t="s">
        <v>138</v>
      </c>
      <c r="C71" s="262">
        <v>882134606</v>
      </c>
      <c r="D71" s="115" t="s">
        <v>345</v>
      </c>
      <c r="E71" s="115" t="s">
        <v>140</v>
      </c>
      <c r="F71" s="115" t="s">
        <v>148</v>
      </c>
      <c r="G71" s="645">
        <v>44013</v>
      </c>
      <c r="H71" s="645"/>
      <c r="I71" s="645">
        <v>44028</v>
      </c>
      <c r="J71" s="262"/>
      <c r="K71" s="262"/>
      <c r="L71" s="262"/>
      <c r="M71" s="642"/>
      <c r="N71" s="645"/>
      <c r="O71" s="262"/>
      <c r="P71" s="629"/>
      <c r="Q71" s="262"/>
      <c r="R71" s="262"/>
      <c r="S71" s="262"/>
      <c r="T71" s="262"/>
      <c r="U71" s="262"/>
      <c r="V71" s="262"/>
      <c r="W71" s="262"/>
      <c r="X71" s="262"/>
      <c r="Y71" s="262"/>
      <c r="Z71" s="262"/>
      <c r="AA71" s="262"/>
      <c r="AB71" s="262"/>
      <c r="AC71" s="262"/>
      <c r="AD71" s="262"/>
      <c r="AE71" s="262"/>
      <c r="AF71" s="37"/>
      <c r="AG71" s="37"/>
    </row>
    <row r="72" spans="1:33">
      <c r="A72" s="645">
        <v>44013</v>
      </c>
      <c r="B72" s="115" t="s">
        <v>175</v>
      </c>
      <c r="C72" s="262">
        <v>880456542</v>
      </c>
      <c r="D72" s="115" t="s">
        <v>139</v>
      </c>
      <c r="E72" s="115" t="s">
        <v>140</v>
      </c>
      <c r="F72" s="115" t="s">
        <v>176</v>
      </c>
      <c r="G72" s="645">
        <v>44013</v>
      </c>
      <c r="H72" s="645"/>
      <c r="I72" s="645">
        <v>44029</v>
      </c>
      <c r="J72" s="262"/>
      <c r="K72" s="262"/>
      <c r="L72" s="262"/>
      <c r="M72" s="642"/>
      <c r="N72" s="645"/>
      <c r="O72" s="262"/>
      <c r="P72" s="629"/>
      <c r="Q72" s="262"/>
      <c r="R72" s="262"/>
      <c r="S72" s="262"/>
      <c r="T72" s="262"/>
      <c r="U72" s="262"/>
      <c r="V72" s="262"/>
      <c r="W72" s="262"/>
      <c r="X72" s="262"/>
      <c r="Y72" s="262"/>
      <c r="Z72" s="262"/>
      <c r="AA72" s="262"/>
      <c r="AB72" s="262"/>
      <c r="AC72" s="262"/>
      <c r="AD72" s="262"/>
      <c r="AE72" s="262"/>
      <c r="AF72" s="37"/>
      <c r="AG72" s="37"/>
    </row>
    <row r="73" spans="1:33">
      <c r="A73" s="645">
        <v>44013</v>
      </c>
      <c r="B73" s="115" t="s">
        <v>154</v>
      </c>
      <c r="C73" s="262">
        <v>880873089</v>
      </c>
      <c r="D73" s="115" t="s">
        <v>139</v>
      </c>
      <c r="E73" s="115" t="s">
        <v>140</v>
      </c>
      <c r="F73" s="115" t="s">
        <v>142</v>
      </c>
      <c r="G73" s="645">
        <v>44013</v>
      </c>
      <c r="H73" s="645">
        <v>44013</v>
      </c>
      <c r="I73" s="645">
        <v>44026</v>
      </c>
      <c r="J73" s="115" t="s">
        <v>142</v>
      </c>
      <c r="K73" s="262">
        <v>4170</v>
      </c>
      <c r="L73" s="262"/>
      <c r="M73" s="642"/>
      <c r="N73" s="645"/>
      <c r="O73" s="262"/>
      <c r="P73" s="629"/>
      <c r="Q73" s="262"/>
      <c r="R73" s="262"/>
      <c r="S73" s="262"/>
      <c r="T73" s="262"/>
      <c r="U73" s="262"/>
      <c r="V73" s="262"/>
      <c r="W73" s="262"/>
      <c r="X73" s="262"/>
      <c r="Y73" s="262"/>
      <c r="Z73" s="262"/>
      <c r="AA73" s="262"/>
      <c r="AB73" s="262"/>
      <c r="AC73" s="262"/>
      <c r="AD73" s="262"/>
      <c r="AE73" s="262"/>
      <c r="AF73" s="37"/>
      <c r="AG73" s="37"/>
    </row>
    <row r="74" spans="1:33">
      <c r="A74" s="645">
        <v>44013</v>
      </c>
      <c r="B74" s="115" t="s">
        <v>154</v>
      </c>
      <c r="C74" s="262">
        <v>880873089</v>
      </c>
      <c r="D74" s="115" t="s">
        <v>139</v>
      </c>
      <c r="E74" s="115" t="s">
        <v>140</v>
      </c>
      <c r="F74" s="115" t="s">
        <v>142</v>
      </c>
      <c r="G74" s="645"/>
      <c r="H74" s="645">
        <v>44027</v>
      </c>
      <c r="I74" s="645">
        <v>44027</v>
      </c>
      <c r="J74" s="115" t="s">
        <v>142</v>
      </c>
      <c r="K74" s="262">
        <v>1776</v>
      </c>
      <c r="L74" s="680" t="s">
        <v>1790</v>
      </c>
      <c r="M74" s="642"/>
      <c r="N74" s="645"/>
      <c r="O74" s="262"/>
      <c r="P74" s="629"/>
      <c r="Q74" s="262"/>
      <c r="R74" s="262"/>
      <c r="S74" s="262"/>
      <c r="T74" s="262"/>
      <c r="U74" s="262"/>
      <c r="V74" s="262"/>
      <c r="W74" s="262"/>
      <c r="X74" s="262"/>
      <c r="Y74" s="262"/>
      <c r="Z74" s="262"/>
      <c r="AA74" s="262"/>
      <c r="AB74" s="262"/>
      <c r="AC74" s="262"/>
      <c r="AD74" s="262"/>
      <c r="AE74" s="262"/>
      <c r="AF74" s="37"/>
      <c r="AG74" s="37"/>
    </row>
    <row r="75" spans="1:33">
      <c r="A75" s="645">
        <v>44013</v>
      </c>
      <c r="B75" s="115" t="s">
        <v>154</v>
      </c>
      <c r="C75" s="262">
        <v>880873089</v>
      </c>
      <c r="D75" s="115" t="s">
        <v>139</v>
      </c>
      <c r="E75" s="115" t="s">
        <v>140</v>
      </c>
      <c r="F75" s="115" t="s">
        <v>142</v>
      </c>
      <c r="G75" s="645"/>
      <c r="H75" s="645">
        <v>44035</v>
      </c>
      <c r="I75" s="645">
        <v>44042</v>
      </c>
      <c r="J75" s="115" t="s">
        <v>142</v>
      </c>
      <c r="K75" s="262">
        <v>745</v>
      </c>
      <c r="L75" s="680" t="s">
        <v>1791</v>
      </c>
      <c r="M75" s="642"/>
      <c r="N75" s="645"/>
      <c r="O75" s="262"/>
      <c r="P75" s="629"/>
      <c r="Q75" s="262"/>
      <c r="R75" s="262"/>
      <c r="S75" s="262"/>
      <c r="T75" s="262"/>
      <c r="U75" s="262"/>
      <c r="V75" s="262"/>
      <c r="W75" s="262"/>
      <c r="X75" s="262"/>
      <c r="Y75" s="262"/>
      <c r="Z75" s="262"/>
      <c r="AA75" s="262"/>
      <c r="AB75" s="262"/>
      <c r="AC75" s="262"/>
      <c r="AD75" s="262"/>
      <c r="AE75" s="262"/>
      <c r="AF75" s="37"/>
      <c r="AG75" s="37"/>
    </row>
    <row r="76" spans="1:33">
      <c r="A76" s="645">
        <v>44013</v>
      </c>
      <c r="B76" s="115" t="s">
        <v>154</v>
      </c>
      <c r="C76" s="262">
        <v>880873089</v>
      </c>
      <c r="D76" s="115" t="s">
        <v>139</v>
      </c>
      <c r="E76" s="115" t="s">
        <v>140</v>
      </c>
      <c r="F76" s="115" t="s">
        <v>142</v>
      </c>
      <c r="G76" s="645"/>
      <c r="H76" s="645">
        <v>44039</v>
      </c>
      <c r="I76" s="645"/>
      <c r="J76" s="115" t="s">
        <v>142</v>
      </c>
      <c r="K76" s="262">
        <v>328</v>
      </c>
      <c r="L76" s="680" t="s">
        <v>1792</v>
      </c>
      <c r="M76" s="642"/>
      <c r="N76" s="645"/>
      <c r="O76" s="262"/>
      <c r="P76" s="629"/>
      <c r="Q76" s="262"/>
      <c r="R76" s="262"/>
      <c r="S76" s="262"/>
      <c r="T76" s="262"/>
      <c r="U76" s="262"/>
      <c r="V76" s="262"/>
      <c r="W76" s="262"/>
      <c r="X76" s="262"/>
      <c r="Y76" s="262"/>
      <c r="Z76" s="262"/>
      <c r="AA76" s="262"/>
      <c r="AB76" s="262"/>
      <c r="AC76" s="262"/>
      <c r="AD76" s="262"/>
      <c r="AE76" s="262"/>
      <c r="AF76" s="37"/>
      <c r="AG76" s="37"/>
    </row>
    <row r="77" spans="1:33">
      <c r="A77" s="645">
        <v>44013</v>
      </c>
      <c r="B77" s="115" t="s">
        <v>154</v>
      </c>
      <c r="C77" s="262">
        <v>880873089</v>
      </c>
      <c r="D77" s="115" t="s">
        <v>139</v>
      </c>
      <c r="E77" s="115" t="s">
        <v>140</v>
      </c>
      <c r="F77" s="115" t="s">
        <v>142</v>
      </c>
      <c r="G77" s="645"/>
      <c r="H77" s="645">
        <v>44043</v>
      </c>
      <c r="I77" s="645"/>
      <c r="J77" s="115" t="s">
        <v>142</v>
      </c>
      <c r="K77" s="262">
        <v>832.8</v>
      </c>
      <c r="L77" s="680"/>
      <c r="M77" s="642"/>
      <c r="N77" s="645"/>
      <c r="O77" s="262"/>
      <c r="P77" s="629"/>
      <c r="Q77" s="262"/>
      <c r="R77" s="262"/>
      <c r="S77" s="262"/>
      <c r="T77" s="262"/>
      <c r="U77" s="262"/>
      <c r="V77" s="262"/>
      <c r="W77" s="262"/>
      <c r="X77" s="262"/>
      <c r="Y77" s="262"/>
      <c r="Z77" s="262"/>
      <c r="AA77" s="262"/>
      <c r="AB77" s="262"/>
      <c r="AC77" s="262"/>
      <c r="AD77" s="262"/>
      <c r="AE77" s="262"/>
      <c r="AF77" s="37"/>
      <c r="AG77" s="37"/>
    </row>
    <row r="78" spans="1:33">
      <c r="A78" s="645">
        <v>44013</v>
      </c>
      <c r="B78" s="115" t="s">
        <v>154</v>
      </c>
      <c r="C78" s="262">
        <v>880476482</v>
      </c>
      <c r="D78" s="115" t="s">
        <v>139</v>
      </c>
      <c r="E78" s="115" t="s">
        <v>140</v>
      </c>
      <c r="F78" s="115" t="s">
        <v>168</v>
      </c>
      <c r="G78" s="645">
        <v>44013</v>
      </c>
      <c r="H78" s="645">
        <v>44026</v>
      </c>
      <c r="I78" s="645">
        <v>44028</v>
      </c>
      <c r="J78" s="115" t="s">
        <v>168</v>
      </c>
      <c r="K78" s="262">
        <v>5670</v>
      </c>
      <c r="L78" s="262"/>
      <c r="M78" s="642"/>
      <c r="N78" s="645"/>
      <c r="O78" s="262"/>
      <c r="P78" s="629"/>
      <c r="Q78" s="262"/>
      <c r="R78" s="262"/>
      <c r="S78" s="262"/>
      <c r="T78" s="262"/>
      <c r="U78" s="262"/>
      <c r="V78" s="262"/>
      <c r="W78" s="262"/>
      <c r="X78" s="262"/>
      <c r="Y78" s="262"/>
      <c r="Z78" s="262"/>
      <c r="AA78" s="262"/>
      <c r="AB78" s="262"/>
      <c r="AC78" s="262"/>
      <c r="AD78" s="262"/>
      <c r="AE78" s="262"/>
      <c r="AF78" s="37"/>
      <c r="AG78" s="37"/>
    </row>
    <row r="79" spans="1:33">
      <c r="A79" s="645">
        <v>44013</v>
      </c>
      <c r="B79" s="115" t="s">
        <v>146</v>
      </c>
      <c r="C79" s="262">
        <v>880499733</v>
      </c>
      <c r="D79" s="115" t="s">
        <v>345</v>
      </c>
      <c r="E79" s="115" t="s">
        <v>140</v>
      </c>
      <c r="F79" s="115" t="s">
        <v>153</v>
      </c>
      <c r="G79" s="645">
        <v>44013</v>
      </c>
      <c r="H79" s="645"/>
      <c r="I79" s="645">
        <v>44020</v>
      </c>
      <c r="J79" s="262"/>
      <c r="K79" s="262"/>
      <c r="L79" s="262"/>
      <c r="M79" s="642"/>
      <c r="N79" s="645"/>
      <c r="O79" s="262"/>
      <c r="P79" s="629"/>
      <c r="Q79" s="262"/>
      <c r="R79" s="262"/>
      <c r="S79" s="262"/>
      <c r="T79" s="262"/>
      <c r="U79" s="262"/>
      <c r="V79" s="262"/>
      <c r="W79" s="262"/>
      <c r="X79" s="262"/>
      <c r="Y79" s="262"/>
      <c r="Z79" s="262"/>
      <c r="AA79" s="262"/>
      <c r="AB79" s="262"/>
      <c r="AC79" s="262"/>
      <c r="AD79" s="262"/>
      <c r="AE79" s="262"/>
      <c r="AF79" s="37"/>
      <c r="AG79" s="37"/>
    </row>
    <row r="80" spans="1:33">
      <c r="A80" s="645">
        <v>44013</v>
      </c>
      <c r="B80" s="115" t="s">
        <v>156</v>
      </c>
      <c r="C80" s="262">
        <v>880668988</v>
      </c>
      <c r="D80" s="115" t="s">
        <v>152</v>
      </c>
      <c r="E80" s="115" t="s">
        <v>140</v>
      </c>
      <c r="F80" s="115"/>
      <c r="G80" s="645">
        <v>44013</v>
      </c>
      <c r="H80" s="645"/>
      <c r="I80" s="645">
        <v>44026</v>
      </c>
      <c r="J80" s="262"/>
      <c r="K80" s="262"/>
      <c r="L80" s="262"/>
      <c r="M80" s="642"/>
      <c r="N80" s="645"/>
      <c r="O80" s="262"/>
      <c r="P80" s="629"/>
      <c r="Q80" s="262"/>
      <c r="R80" s="262"/>
      <c r="S80" s="262"/>
      <c r="T80" s="262"/>
      <c r="U80" s="262"/>
      <c r="V80" s="262"/>
      <c r="W80" s="262"/>
      <c r="X80" s="262"/>
      <c r="Y80" s="262"/>
      <c r="Z80" s="262"/>
      <c r="AA80" s="262"/>
      <c r="AB80" s="262"/>
      <c r="AC80" s="262"/>
      <c r="AD80" s="262"/>
      <c r="AE80" s="262"/>
      <c r="AF80" s="37"/>
      <c r="AG80" s="37"/>
    </row>
    <row r="81" spans="1:33">
      <c r="A81" s="645">
        <v>44013</v>
      </c>
      <c r="B81" s="115" t="s">
        <v>194</v>
      </c>
      <c r="C81" s="262">
        <v>880301717</v>
      </c>
      <c r="D81" s="115" t="s">
        <v>139</v>
      </c>
      <c r="E81" s="115" t="s">
        <v>140</v>
      </c>
      <c r="F81" s="115" t="s">
        <v>1793</v>
      </c>
      <c r="G81" s="645">
        <v>44039</v>
      </c>
      <c r="H81" s="645"/>
      <c r="I81" s="645">
        <v>44053</v>
      </c>
      <c r="J81" s="262"/>
      <c r="K81" s="262"/>
      <c r="L81" s="262"/>
      <c r="M81" s="642"/>
      <c r="N81" s="645"/>
      <c r="O81" s="262"/>
      <c r="P81" s="629"/>
      <c r="Q81" s="262"/>
      <c r="R81" s="262"/>
      <c r="S81" s="262"/>
      <c r="T81" s="262"/>
      <c r="U81" s="262"/>
      <c r="V81" s="262"/>
      <c r="W81" s="262"/>
      <c r="X81" s="262"/>
      <c r="Y81" s="262"/>
      <c r="Z81" s="262"/>
      <c r="AA81" s="262"/>
      <c r="AB81" s="262"/>
      <c r="AC81" s="262"/>
      <c r="AD81" s="262"/>
      <c r="AE81" s="262"/>
      <c r="AF81" s="37"/>
      <c r="AG81" s="37"/>
    </row>
    <row r="82" spans="1:33">
      <c r="A82" s="645">
        <v>44013</v>
      </c>
      <c r="B82" s="115" t="s">
        <v>154</v>
      </c>
      <c r="C82" s="262">
        <v>880222068</v>
      </c>
      <c r="D82" s="115" t="s">
        <v>139</v>
      </c>
      <c r="E82" s="115" t="s">
        <v>147</v>
      </c>
      <c r="F82" s="115"/>
      <c r="G82" s="645"/>
      <c r="H82" s="645"/>
      <c r="I82" s="645"/>
      <c r="J82" s="262"/>
      <c r="K82" s="262"/>
      <c r="L82" s="262"/>
      <c r="M82" s="642"/>
      <c r="N82" s="645"/>
      <c r="O82" s="262"/>
      <c r="P82" s="629"/>
      <c r="Q82" s="262"/>
      <c r="R82" s="262"/>
      <c r="S82" s="262"/>
      <c r="T82" s="262"/>
      <c r="U82" s="262"/>
      <c r="V82" s="262"/>
      <c r="W82" s="262"/>
      <c r="X82" s="262"/>
      <c r="Y82" s="262"/>
      <c r="Z82" s="262"/>
      <c r="AA82" s="262"/>
      <c r="AB82" s="262"/>
      <c r="AC82" s="262"/>
      <c r="AD82" s="262"/>
      <c r="AE82" s="262"/>
      <c r="AF82" s="37"/>
      <c r="AG82" s="37"/>
    </row>
    <row r="83" spans="1:33">
      <c r="A83" s="645">
        <v>44013</v>
      </c>
      <c r="B83" s="115" t="s">
        <v>144</v>
      </c>
      <c r="C83" s="262">
        <v>880325315</v>
      </c>
      <c r="D83" s="115" t="s">
        <v>139</v>
      </c>
      <c r="E83" s="115" t="s">
        <v>140</v>
      </c>
      <c r="F83" s="115"/>
      <c r="G83" s="645">
        <v>44013</v>
      </c>
      <c r="H83" s="645"/>
      <c r="I83" s="645">
        <v>44030</v>
      </c>
      <c r="J83" s="262"/>
      <c r="K83" s="262"/>
      <c r="L83" s="262"/>
      <c r="M83" s="642"/>
      <c r="N83" s="645"/>
      <c r="O83" s="262"/>
      <c r="P83" s="629"/>
      <c r="Q83" s="262"/>
      <c r="R83" s="262"/>
      <c r="S83" s="262"/>
      <c r="T83" s="262"/>
      <c r="U83" s="262"/>
      <c r="V83" s="262"/>
      <c r="W83" s="262"/>
      <c r="X83" s="262"/>
      <c r="Y83" s="262"/>
      <c r="Z83" s="262"/>
      <c r="AA83" s="262"/>
      <c r="AB83" s="262"/>
      <c r="AC83" s="262"/>
      <c r="AD83" s="262"/>
      <c r="AE83" s="262"/>
      <c r="AF83" s="37"/>
      <c r="AG83" s="37"/>
    </row>
    <row r="84" spans="1:33">
      <c r="A84" s="645">
        <v>44013</v>
      </c>
      <c r="B84" s="115" t="s">
        <v>156</v>
      </c>
      <c r="C84" s="262">
        <v>880531071</v>
      </c>
      <c r="D84" s="115" t="s">
        <v>152</v>
      </c>
      <c r="E84" s="115" t="s">
        <v>140</v>
      </c>
      <c r="F84" s="115"/>
      <c r="G84" s="645">
        <v>44013</v>
      </c>
      <c r="H84" s="645">
        <v>44029</v>
      </c>
      <c r="I84" s="645">
        <v>44022</v>
      </c>
      <c r="J84" s="262" t="s">
        <v>148</v>
      </c>
      <c r="K84" s="262">
        <v>222</v>
      </c>
      <c r="L84" s="262"/>
      <c r="M84" s="642"/>
      <c r="N84" s="645"/>
      <c r="O84" s="262"/>
      <c r="P84" s="629"/>
      <c r="Q84" s="262"/>
      <c r="R84" s="262"/>
      <c r="S84" s="262"/>
      <c r="T84" s="262"/>
      <c r="U84" s="262"/>
      <c r="V84" s="262"/>
      <c r="W84" s="262"/>
      <c r="X84" s="262"/>
      <c r="Y84" s="262"/>
      <c r="Z84" s="262"/>
      <c r="AA84" s="262"/>
      <c r="AB84" s="262"/>
      <c r="AC84" s="262"/>
      <c r="AD84" s="262"/>
      <c r="AE84" s="262"/>
      <c r="AF84" s="37"/>
      <c r="AG84" s="37"/>
    </row>
    <row r="85" spans="1:33">
      <c r="A85" s="645">
        <v>44013</v>
      </c>
      <c r="B85" s="115" t="s">
        <v>146</v>
      </c>
      <c r="C85" s="262">
        <v>882289084</v>
      </c>
      <c r="D85" s="115" t="s">
        <v>152</v>
      </c>
      <c r="E85" s="115" t="s">
        <v>140</v>
      </c>
      <c r="F85" s="115"/>
      <c r="G85" s="645">
        <v>44013</v>
      </c>
      <c r="H85" s="645"/>
      <c r="I85" s="645">
        <v>44028</v>
      </c>
      <c r="J85" s="262"/>
      <c r="K85" s="262"/>
      <c r="L85" s="262"/>
      <c r="M85" s="642"/>
      <c r="N85" s="645"/>
      <c r="O85" s="262"/>
      <c r="P85" s="629"/>
      <c r="Q85" s="262"/>
      <c r="R85" s="262"/>
      <c r="S85" s="262"/>
      <c r="T85" s="262"/>
      <c r="U85" s="262"/>
      <c r="V85" s="262"/>
      <c r="W85" s="262"/>
      <c r="X85" s="262"/>
      <c r="Y85" s="262"/>
      <c r="Z85" s="262"/>
      <c r="AA85" s="262"/>
      <c r="AB85" s="262"/>
      <c r="AC85" s="262"/>
      <c r="AD85" s="262"/>
      <c r="AE85" s="262"/>
      <c r="AF85" s="37"/>
      <c r="AG85" s="37"/>
    </row>
    <row r="86" spans="1:33">
      <c r="A86" s="645">
        <v>44013</v>
      </c>
      <c r="B86" s="115" t="s">
        <v>144</v>
      </c>
      <c r="C86" s="262">
        <v>880484529</v>
      </c>
      <c r="D86" s="115" t="s">
        <v>152</v>
      </c>
      <c r="E86" s="115" t="s">
        <v>150</v>
      </c>
      <c r="F86" s="115"/>
      <c r="G86" s="645">
        <v>44040</v>
      </c>
      <c r="H86" s="645">
        <v>44015</v>
      </c>
      <c r="I86" s="645">
        <v>44063</v>
      </c>
      <c r="J86" s="115" t="s">
        <v>142</v>
      </c>
      <c r="K86" s="262">
        <v>572.24</v>
      </c>
      <c r="L86" s="115" t="s">
        <v>1794</v>
      </c>
      <c r="M86" s="642"/>
      <c r="N86" s="645">
        <v>44013</v>
      </c>
      <c r="O86" s="262">
        <v>1676.98</v>
      </c>
      <c r="P86" s="629"/>
      <c r="Q86" s="262"/>
      <c r="R86" s="262"/>
      <c r="S86" s="262"/>
      <c r="T86" s="262"/>
      <c r="U86" s="262"/>
      <c r="V86" s="262"/>
      <c r="W86" s="262"/>
      <c r="X86" s="262"/>
      <c r="Y86" s="262"/>
      <c r="Z86" s="262"/>
      <c r="AA86" s="262"/>
      <c r="AB86" s="262"/>
      <c r="AC86" s="262"/>
      <c r="AD86" s="262"/>
      <c r="AE86" s="262"/>
      <c r="AF86" s="37"/>
      <c r="AG86" s="37"/>
    </row>
    <row r="87" spans="1:33">
      <c r="A87" s="645">
        <v>44013</v>
      </c>
      <c r="B87" s="115" t="s">
        <v>194</v>
      </c>
      <c r="C87" s="262">
        <v>882085492</v>
      </c>
      <c r="D87" s="115" t="s">
        <v>139</v>
      </c>
      <c r="E87" s="115" t="s">
        <v>140</v>
      </c>
      <c r="F87" s="262"/>
      <c r="G87" s="645">
        <v>44034</v>
      </c>
      <c r="H87" s="645">
        <v>44019</v>
      </c>
      <c r="I87" s="645">
        <v>44047</v>
      </c>
      <c r="J87" s="115" t="s">
        <v>148</v>
      </c>
      <c r="K87" s="262">
        <v>19</v>
      </c>
      <c r="L87" s="115" t="s">
        <v>1795</v>
      </c>
      <c r="M87" s="642"/>
      <c r="N87" s="645"/>
      <c r="O87" s="262"/>
      <c r="P87" s="629"/>
      <c r="Q87" s="262"/>
      <c r="R87" s="262"/>
      <c r="S87" s="262"/>
      <c r="T87" s="262"/>
      <c r="U87" s="262"/>
      <c r="V87" s="262"/>
      <c r="W87" s="262"/>
      <c r="X87" s="262"/>
      <c r="Y87" s="262"/>
      <c r="Z87" s="262"/>
      <c r="AA87" s="262"/>
      <c r="AB87" s="262"/>
      <c r="AC87" s="262"/>
      <c r="AD87" s="262"/>
      <c r="AE87" s="262"/>
      <c r="AF87" s="37"/>
      <c r="AG87" s="37"/>
    </row>
    <row r="88" spans="1:33">
      <c r="A88" s="645">
        <v>44013</v>
      </c>
      <c r="B88" s="115" t="s">
        <v>146</v>
      </c>
      <c r="C88" s="262">
        <v>881640234</v>
      </c>
      <c r="D88" s="115" t="s">
        <v>139</v>
      </c>
      <c r="E88" s="115" t="s">
        <v>150</v>
      </c>
      <c r="F88" s="262"/>
      <c r="G88" s="645"/>
      <c r="H88" s="645">
        <v>44027</v>
      </c>
      <c r="I88" s="262"/>
      <c r="J88" s="115" t="s">
        <v>142</v>
      </c>
      <c r="K88" s="262">
        <v>454</v>
      </c>
      <c r="L88" s="262"/>
      <c r="M88" s="642"/>
      <c r="N88" s="645">
        <v>44014</v>
      </c>
      <c r="O88" s="262">
        <v>2850.8</v>
      </c>
      <c r="P88" s="629"/>
      <c r="Q88" s="262"/>
      <c r="R88" s="262"/>
      <c r="S88" s="262"/>
      <c r="T88" s="262"/>
      <c r="U88" s="262"/>
      <c r="V88" s="262"/>
      <c r="W88" s="262"/>
      <c r="X88" s="262"/>
      <c r="Y88" s="262"/>
      <c r="Z88" s="262"/>
      <c r="AA88" s="262"/>
      <c r="AB88" s="262"/>
      <c r="AC88" s="262"/>
      <c r="AD88" s="262"/>
      <c r="AE88" s="262"/>
      <c r="AF88" s="37"/>
      <c r="AG88" s="37"/>
    </row>
    <row r="89" spans="1:33">
      <c r="A89" s="645">
        <v>44013</v>
      </c>
      <c r="B89" s="115" t="s">
        <v>146</v>
      </c>
      <c r="C89" s="262">
        <v>881640234</v>
      </c>
      <c r="D89" s="115" t="s">
        <v>139</v>
      </c>
      <c r="E89" s="115" t="s">
        <v>150</v>
      </c>
      <c r="F89" s="262"/>
      <c r="G89" s="645"/>
      <c r="H89" s="645">
        <v>44027</v>
      </c>
      <c r="I89" s="645"/>
      <c r="J89" s="115" t="s">
        <v>182</v>
      </c>
      <c r="K89" s="262">
        <v>552</v>
      </c>
      <c r="L89" s="262"/>
      <c r="M89" s="642"/>
      <c r="N89" s="645">
        <v>44015</v>
      </c>
      <c r="O89" s="262">
        <v>263</v>
      </c>
      <c r="P89" s="629"/>
      <c r="Q89" s="262"/>
      <c r="R89" s="262"/>
      <c r="S89" s="262"/>
      <c r="T89" s="262"/>
      <c r="U89" s="262"/>
      <c r="V89" s="262"/>
      <c r="W89" s="262"/>
      <c r="X89" s="262"/>
      <c r="Y89" s="262"/>
      <c r="Z89" s="262"/>
      <c r="AA89" s="262"/>
      <c r="AB89" s="262"/>
      <c r="AC89" s="262"/>
      <c r="AD89" s="262"/>
      <c r="AE89" s="262"/>
      <c r="AF89" s="37"/>
      <c r="AG89" s="37"/>
    </row>
    <row r="90" spans="1:33">
      <c r="A90" s="645">
        <v>44013</v>
      </c>
      <c r="B90" s="262" t="s">
        <v>156</v>
      </c>
      <c r="C90" s="262">
        <v>880565559</v>
      </c>
      <c r="D90" s="115" t="s">
        <v>139</v>
      </c>
      <c r="E90" s="115" t="s">
        <v>140</v>
      </c>
      <c r="F90" s="262"/>
      <c r="G90" s="645">
        <v>44013</v>
      </c>
      <c r="H90" s="645"/>
      <c r="I90" s="645">
        <v>44028</v>
      </c>
      <c r="J90" s="262"/>
      <c r="K90" s="262"/>
      <c r="L90" s="262"/>
      <c r="M90" s="642"/>
      <c r="N90" s="645"/>
      <c r="O90" s="262"/>
      <c r="P90" s="629"/>
      <c r="Q90" s="262"/>
      <c r="R90" s="262"/>
      <c r="S90" s="262"/>
      <c r="T90" s="262"/>
      <c r="U90" s="262"/>
      <c r="V90" s="262"/>
      <c r="W90" s="262"/>
      <c r="X90" s="262"/>
      <c r="Y90" s="262"/>
      <c r="Z90" s="262"/>
      <c r="AA90" s="262"/>
      <c r="AB90" s="262"/>
      <c r="AC90" s="262"/>
      <c r="AD90" s="262"/>
      <c r="AE90" s="262"/>
      <c r="AF90" s="37"/>
      <c r="AG90" s="37"/>
    </row>
    <row r="91" spans="1:33">
      <c r="A91" s="645">
        <v>44013</v>
      </c>
      <c r="B91" s="115" t="s">
        <v>146</v>
      </c>
      <c r="C91" s="262">
        <v>881640234</v>
      </c>
      <c r="D91" s="115" t="s">
        <v>139</v>
      </c>
      <c r="E91" s="115" t="s">
        <v>150</v>
      </c>
      <c r="F91" s="262"/>
      <c r="G91" s="645"/>
      <c r="H91" s="645"/>
      <c r="I91" s="262"/>
      <c r="J91" s="115" t="s">
        <v>908</v>
      </c>
      <c r="K91" s="629"/>
      <c r="L91" s="115" t="s">
        <v>1796</v>
      </c>
      <c r="M91" s="642"/>
      <c r="N91" s="645">
        <v>44025</v>
      </c>
      <c r="O91" s="262">
        <v>670.5</v>
      </c>
      <c r="P91" s="629"/>
      <c r="Q91" s="262"/>
      <c r="R91" s="262"/>
      <c r="S91" s="262"/>
      <c r="T91" s="262"/>
      <c r="U91" s="262"/>
      <c r="V91" s="262"/>
      <c r="W91" s="262"/>
      <c r="X91" s="262"/>
      <c r="Y91" s="262"/>
      <c r="Z91" s="262"/>
      <c r="AA91" s="262"/>
      <c r="AB91" s="262"/>
      <c r="AC91" s="262"/>
      <c r="AD91" s="262"/>
      <c r="AE91" s="262"/>
      <c r="AF91" s="37"/>
      <c r="AG91" s="37"/>
    </row>
    <row r="92" spans="1:33">
      <c r="A92" s="645">
        <v>44013</v>
      </c>
      <c r="B92" s="115" t="s">
        <v>146</v>
      </c>
      <c r="C92" s="262">
        <v>881640234</v>
      </c>
      <c r="D92" s="115" t="s">
        <v>139</v>
      </c>
      <c r="E92" s="115" t="s">
        <v>150</v>
      </c>
      <c r="F92" s="262"/>
      <c r="G92" s="645"/>
      <c r="H92" s="645">
        <v>44027</v>
      </c>
      <c r="I92" s="262"/>
      <c r="J92" s="115" t="s">
        <v>233</v>
      </c>
      <c r="K92" s="262">
        <v>70</v>
      </c>
      <c r="L92" s="262"/>
      <c r="M92" s="642"/>
      <c r="N92" s="645">
        <v>44029</v>
      </c>
      <c r="O92" s="262">
        <v>1384</v>
      </c>
      <c r="P92" s="629"/>
      <c r="Q92" s="262"/>
      <c r="R92" s="262"/>
      <c r="S92" s="262"/>
      <c r="T92" s="262"/>
      <c r="U92" s="262"/>
      <c r="V92" s="262"/>
      <c r="W92" s="262"/>
      <c r="X92" s="262"/>
      <c r="Y92" s="262"/>
      <c r="Z92" s="262"/>
      <c r="AA92" s="262"/>
      <c r="AB92" s="262"/>
      <c r="AC92" s="262"/>
      <c r="AD92" s="262"/>
      <c r="AE92" s="262"/>
      <c r="AF92" s="37"/>
      <c r="AG92" s="37"/>
    </row>
    <row r="93" spans="1:33">
      <c r="A93" s="645">
        <v>44013</v>
      </c>
      <c r="B93" s="115" t="s">
        <v>146</v>
      </c>
      <c r="C93" s="262">
        <v>881640234</v>
      </c>
      <c r="D93" s="115" t="s">
        <v>139</v>
      </c>
      <c r="E93" s="115" t="s">
        <v>150</v>
      </c>
      <c r="F93" s="262"/>
      <c r="G93" s="645"/>
      <c r="H93" s="645"/>
      <c r="I93" s="262"/>
      <c r="J93" s="115"/>
      <c r="K93" s="262"/>
      <c r="L93" s="115"/>
      <c r="M93" s="642"/>
      <c r="N93" s="645">
        <v>44030</v>
      </c>
      <c r="O93" s="262">
        <v>303.5</v>
      </c>
      <c r="P93" s="629"/>
      <c r="Q93" s="262"/>
      <c r="R93" s="262"/>
      <c r="S93" s="262"/>
      <c r="T93" s="262"/>
      <c r="U93" s="262"/>
      <c r="V93" s="262"/>
      <c r="W93" s="262"/>
      <c r="X93" s="262"/>
      <c r="Y93" s="262"/>
      <c r="Z93" s="262"/>
      <c r="AA93" s="262"/>
      <c r="AB93" s="262"/>
      <c r="AC93" s="262"/>
      <c r="AD93" s="262"/>
      <c r="AE93" s="262"/>
      <c r="AF93" s="37"/>
      <c r="AG93" s="37"/>
    </row>
    <row r="94" spans="1:33">
      <c r="A94" s="645">
        <v>44013</v>
      </c>
      <c r="B94" s="115" t="s">
        <v>146</v>
      </c>
      <c r="C94" s="262">
        <v>881640234</v>
      </c>
      <c r="D94" s="115" t="s">
        <v>139</v>
      </c>
      <c r="E94" s="115" t="s">
        <v>150</v>
      </c>
      <c r="F94" s="262"/>
      <c r="G94" s="645"/>
      <c r="H94" s="645">
        <v>44035</v>
      </c>
      <c r="I94" s="262"/>
      <c r="J94" s="115" t="s">
        <v>199</v>
      </c>
      <c r="K94" s="262">
        <v>11.66</v>
      </c>
      <c r="L94" s="680" t="s">
        <v>1797</v>
      </c>
      <c r="M94" s="642"/>
      <c r="N94" s="645">
        <v>44034</v>
      </c>
      <c r="O94" s="262">
        <v>683</v>
      </c>
      <c r="P94" s="629"/>
      <c r="Q94" s="262"/>
      <c r="R94" s="262"/>
      <c r="S94" s="262"/>
      <c r="T94" s="262"/>
      <c r="U94" s="262"/>
      <c r="V94" s="262"/>
      <c r="W94" s="262"/>
      <c r="X94" s="262"/>
      <c r="Y94" s="262"/>
      <c r="Z94" s="262"/>
      <c r="AA94" s="262"/>
      <c r="AB94" s="262"/>
      <c r="AC94" s="262"/>
      <c r="AD94" s="262"/>
      <c r="AE94" s="262"/>
      <c r="AF94" s="37"/>
      <c r="AG94" s="37"/>
    </row>
    <row r="95" spans="1:33">
      <c r="A95" s="645">
        <v>44013</v>
      </c>
      <c r="B95" s="115" t="s">
        <v>146</v>
      </c>
      <c r="C95" s="262">
        <v>881640234</v>
      </c>
      <c r="D95" s="115" t="s">
        <v>139</v>
      </c>
      <c r="E95" s="115" t="s">
        <v>150</v>
      </c>
      <c r="F95" s="262"/>
      <c r="G95" s="645"/>
      <c r="H95" s="645">
        <v>44035</v>
      </c>
      <c r="I95" s="262"/>
      <c r="J95" s="115" t="s">
        <v>1798</v>
      </c>
      <c r="K95" s="262">
        <v>815.04</v>
      </c>
      <c r="L95" s="262"/>
      <c r="M95" s="642"/>
      <c r="N95" s="645"/>
      <c r="O95" s="262"/>
      <c r="P95" s="629"/>
      <c r="Q95" s="262"/>
      <c r="R95" s="262"/>
      <c r="S95" s="262"/>
      <c r="T95" s="262"/>
      <c r="U95" s="262"/>
      <c r="V95" s="262"/>
      <c r="W95" s="262"/>
      <c r="X95" s="262"/>
      <c r="Y95" s="262"/>
      <c r="Z95" s="262"/>
      <c r="AA95" s="262"/>
      <c r="AB95" s="262"/>
      <c r="AC95" s="262"/>
      <c r="AD95" s="262"/>
      <c r="AE95" s="262"/>
      <c r="AF95" s="37"/>
      <c r="AG95" s="37"/>
    </row>
    <row r="96" spans="1:33">
      <c r="A96" s="645">
        <v>44013</v>
      </c>
      <c r="B96" s="115" t="s">
        <v>146</v>
      </c>
      <c r="C96" s="262">
        <v>880082520</v>
      </c>
      <c r="D96" s="115" t="s">
        <v>139</v>
      </c>
      <c r="E96" s="115" t="s">
        <v>147</v>
      </c>
      <c r="F96" s="262"/>
      <c r="G96" s="645"/>
      <c r="H96" s="645"/>
      <c r="I96" s="262"/>
      <c r="J96" s="262"/>
      <c r="K96" s="262"/>
      <c r="L96" s="262"/>
      <c r="M96" s="642"/>
      <c r="N96" s="645">
        <v>44023</v>
      </c>
      <c r="O96" s="262">
        <v>324</v>
      </c>
      <c r="P96" s="629"/>
      <c r="Q96" s="262"/>
      <c r="R96" s="262"/>
      <c r="S96" s="262"/>
      <c r="T96" s="262"/>
      <c r="U96" s="262"/>
      <c r="V96" s="262"/>
      <c r="W96" s="262"/>
      <c r="X96" s="262"/>
      <c r="Y96" s="262"/>
      <c r="Z96" s="262"/>
      <c r="AA96" s="262"/>
      <c r="AB96" s="262"/>
      <c r="AC96" s="262"/>
      <c r="AD96" s="262"/>
      <c r="AE96" s="262"/>
      <c r="AF96" s="37"/>
      <c r="AG96" s="37"/>
    </row>
    <row r="97" spans="1:33">
      <c r="A97" s="645">
        <v>44013</v>
      </c>
      <c r="B97" s="115" t="s">
        <v>194</v>
      </c>
      <c r="C97" s="262">
        <v>882073481</v>
      </c>
      <c r="D97" s="115" t="s">
        <v>139</v>
      </c>
      <c r="E97" s="115" t="s">
        <v>140</v>
      </c>
      <c r="F97" s="115" t="s">
        <v>1799</v>
      </c>
      <c r="G97" s="645">
        <v>44028</v>
      </c>
      <c r="H97" s="645"/>
      <c r="I97" s="645">
        <v>44043</v>
      </c>
      <c r="J97" s="262" t="s">
        <v>1800</v>
      </c>
      <c r="K97" s="262"/>
      <c r="L97" s="262"/>
      <c r="M97" s="642"/>
      <c r="N97" s="645"/>
      <c r="O97" s="262"/>
      <c r="P97" s="629"/>
      <c r="Q97" s="262"/>
      <c r="R97" s="262"/>
      <c r="S97" s="262"/>
      <c r="T97" s="262"/>
      <c r="U97" s="262"/>
      <c r="V97" s="262"/>
      <c r="W97" s="262"/>
      <c r="X97" s="262"/>
      <c r="Y97" s="262"/>
      <c r="Z97" s="262"/>
      <c r="AA97" s="262"/>
      <c r="AB97" s="262"/>
      <c r="AC97" s="262"/>
      <c r="AD97" s="262"/>
      <c r="AE97" s="262"/>
      <c r="AF97" s="37"/>
      <c r="AG97" s="37"/>
    </row>
    <row r="98" spans="1:33">
      <c r="A98" s="645">
        <v>44013</v>
      </c>
      <c r="B98" s="115" t="s">
        <v>194</v>
      </c>
      <c r="C98" s="262">
        <v>880289110</v>
      </c>
      <c r="D98" s="115" t="s">
        <v>139</v>
      </c>
      <c r="E98" s="115" t="s">
        <v>140</v>
      </c>
      <c r="F98" s="262"/>
      <c r="G98" s="645">
        <v>44013</v>
      </c>
      <c r="H98" s="645"/>
      <c r="I98" s="645">
        <v>44027</v>
      </c>
      <c r="J98" s="262"/>
      <c r="K98" s="262"/>
      <c r="L98" s="262"/>
      <c r="M98" s="642"/>
      <c r="N98" s="645"/>
      <c r="O98" s="262"/>
      <c r="P98" s="629"/>
      <c r="Q98" s="262"/>
      <c r="R98" s="262"/>
      <c r="S98" s="262"/>
      <c r="T98" s="262"/>
      <c r="U98" s="262"/>
      <c r="V98" s="262"/>
      <c r="W98" s="262"/>
      <c r="X98" s="262"/>
      <c r="Y98" s="262"/>
      <c r="Z98" s="262"/>
      <c r="AA98" s="262"/>
      <c r="AB98" s="262"/>
      <c r="AC98" s="262"/>
      <c r="AD98" s="262"/>
      <c r="AE98" s="262"/>
      <c r="AF98" s="37"/>
      <c r="AG98" s="37"/>
    </row>
    <row r="99" spans="1:33">
      <c r="A99" s="645">
        <v>44013</v>
      </c>
      <c r="B99" s="115" t="s">
        <v>146</v>
      </c>
      <c r="C99" s="262">
        <v>880000703</v>
      </c>
      <c r="D99" s="115" t="s">
        <v>139</v>
      </c>
      <c r="E99" s="115" t="s">
        <v>147</v>
      </c>
      <c r="F99" s="262"/>
      <c r="G99" s="645"/>
      <c r="H99" s="645"/>
      <c r="I99" s="262"/>
      <c r="J99" s="262"/>
      <c r="K99" s="262"/>
      <c r="L99" s="262"/>
      <c r="M99" s="642"/>
      <c r="N99" s="645">
        <v>44020</v>
      </c>
      <c r="O99" s="262">
        <v>179.5</v>
      </c>
      <c r="P99" s="629"/>
      <c r="Q99" s="262"/>
      <c r="R99" s="262"/>
      <c r="S99" s="262"/>
      <c r="T99" s="262"/>
      <c r="U99" s="262"/>
      <c r="V99" s="262"/>
      <c r="W99" s="262"/>
      <c r="X99" s="262"/>
      <c r="Y99" s="262"/>
      <c r="Z99" s="262"/>
      <c r="AA99" s="262"/>
      <c r="AB99" s="262"/>
      <c r="AC99" s="262"/>
      <c r="AD99" s="262"/>
      <c r="AE99" s="262"/>
      <c r="AF99" s="37"/>
      <c r="AG99" s="37"/>
    </row>
    <row r="100" spans="1:33">
      <c r="A100" s="645">
        <v>44013</v>
      </c>
      <c r="B100" s="115" t="s">
        <v>175</v>
      </c>
      <c r="C100" s="262">
        <v>880040682</v>
      </c>
      <c r="D100" s="115" t="s">
        <v>152</v>
      </c>
      <c r="E100" s="115" t="s">
        <v>140</v>
      </c>
      <c r="F100" s="262"/>
      <c r="G100" s="645">
        <v>44013</v>
      </c>
      <c r="H100" s="645">
        <v>44042</v>
      </c>
      <c r="I100" s="645">
        <v>44029</v>
      </c>
      <c r="J100" s="115" t="s">
        <v>142</v>
      </c>
      <c r="K100" s="262">
        <v>147.5</v>
      </c>
      <c r="L100" s="115" t="s">
        <v>1801</v>
      </c>
      <c r="M100" s="681"/>
      <c r="N100" s="665" t="s">
        <v>1802</v>
      </c>
      <c r="O100" s="262">
        <v>140</v>
      </c>
      <c r="P100" s="629"/>
      <c r="Q100" s="262"/>
      <c r="R100" s="262"/>
      <c r="S100" s="262"/>
      <c r="T100" s="262"/>
      <c r="U100" s="262"/>
      <c r="V100" s="262"/>
      <c r="W100" s="262"/>
      <c r="X100" s="262"/>
      <c r="Y100" s="262"/>
      <c r="Z100" s="262"/>
      <c r="AA100" s="262"/>
      <c r="AB100" s="262"/>
      <c r="AC100" s="262"/>
      <c r="AD100" s="262"/>
      <c r="AE100" s="262"/>
      <c r="AF100" s="37"/>
      <c r="AG100" s="37"/>
    </row>
    <row r="101" spans="1:33">
      <c r="A101" s="645">
        <v>44013</v>
      </c>
      <c r="B101" s="115" t="s">
        <v>138</v>
      </c>
      <c r="C101" s="262">
        <v>882274792</v>
      </c>
      <c r="D101" s="115" t="s">
        <v>139</v>
      </c>
      <c r="E101" s="115" t="s">
        <v>140</v>
      </c>
      <c r="F101" s="115" t="s">
        <v>142</v>
      </c>
      <c r="G101" s="645">
        <v>44013</v>
      </c>
      <c r="H101" s="645"/>
      <c r="I101" s="645">
        <v>44028</v>
      </c>
      <c r="J101" s="262"/>
      <c r="K101" s="262"/>
      <c r="L101" s="262"/>
      <c r="M101" s="642"/>
      <c r="N101" s="645"/>
      <c r="O101" s="262"/>
      <c r="P101" s="629"/>
      <c r="Q101" s="262"/>
      <c r="R101" s="262"/>
      <c r="S101" s="262"/>
      <c r="T101" s="262"/>
      <c r="U101" s="262"/>
      <c r="V101" s="262"/>
      <c r="W101" s="262"/>
      <c r="X101" s="262"/>
      <c r="Y101" s="262"/>
      <c r="Z101" s="262"/>
      <c r="AA101" s="262"/>
      <c r="AB101" s="262"/>
      <c r="AC101" s="262"/>
      <c r="AD101" s="262"/>
      <c r="AE101" s="262"/>
      <c r="AF101" s="37"/>
      <c r="AG101" s="37"/>
    </row>
    <row r="102" spans="1:33">
      <c r="A102" s="645">
        <v>44013</v>
      </c>
      <c r="B102" s="115" t="s">
        <v>178</v>
      </c>
      <c r="C102" s="262">
        <v>881179932</v>
      </c>
      <c r="D102" s="115" t="s">
        <v>139</v>
      </c>
      <c r="E102" s="115" t="s">
        <v>140</v>
      </c>
      <c r="F102" s="262"/>
      <c r="G102" s="645">
        <v>44013</v>
      </c>
      <c r="H102" s="645"/>
      <c r="I102" s="645">
        <v>44042</v>
      </c>
      <c r="J102" s="262"/>
      <c r="K102" s="262"/>
      <c r="L102" s="262"/>
      <c r="M102" s="642"/>
      <c r="N102" s="645"/>
      <c r="O102" s="262"/>
      <c r="P102" s="629"/>
      <c r="Q102" s="262"/>
      <c r="R102" s="262"/>
      <c r="S102" s="262"/>
      <c r="T102" s="262"/>
      <c r="U102" s="262"/>
      <c r="V102" s="262"/>
      <c r="W102" s="262"/>
      <c r="X102" s="262"/>
      <c r="Y102" s="262"/>
      <c r="Z102" s="262"/>
      <c r="AA102" s="262"/>
      <c r="AB102" s="262"/>
      <c r="AC102" s="262"/>
      <c r="AD102" s="262"/>
      <c r="AE102" s="262"/>
      <c r="AF102" s="37"/>
      <c r="AG102" s="37"/>
    </row>
    <row r="103" spans="1:33">
      <c r="A103" s="645">
        <v>44013</v>
      </c>
      <c r="B103" s="115" t="s">
        <v>154</v>
      </c>
      <c r="C103" s="262">
        <v>880249206</v>
      </c>
      <c r="D103" s="115" t="s">
        <v>139</v>
      </c>
      <c r="E103" s="115" t="s">
        <v>140</v>
      </c>
      <c r="F103" s="262"/>
      <c r="G103" s="645">
        <v>44013</v>
      </c>
      <c r="H103" s="645"/>
      <c r="I103" s="645">
        <v>44027</v>
      </c>
      <c r="J103" s="262"/>
      <c r="K103" s="262"/>
      <c r="L103" s="262"/>
      <c r="M103" s="642"/>
      <c r="N103" s="645"/>
      <c r="O103" s="262"/>
      <c r="P103" s="629"/>
      <c r="Q103" s="262"/>
      <c r="R103" s="262"/>
      <c r="S103" s="262"/>
      <c r="T103" s="262"/>
      <c r="U103" s="262"/>
      <c r="V103" s="262"/>
      <c r="W103" s="262"/>
      <c r="X103" s="262"/>
      <c r="Y103" s="262"/>
      <c r="Z103" s="262"/>
      <c r="AA103" s="262"/>
      <c r="AB103" s="262"/>
      <c r="AC103" s="262"/>
      <c r="AD103" s="262"/>
      <c r="AE103" s="262"/>
      <c r="AF103" s="37"/>
      <c r="AG103" s="37"/>
    </row>
    <row r="104" spans="1:33">
      <c r="A104" s="645">
        <v>44013</v>
      </c>
      <c r="B104" s="262" t="s">
        <v>156</v>
      </c>
      <c r="C104" s="262">
        <v>880192421</v>
      </c>
      <c r="D104" s="115" t="s">
        <v>152</v>
      </c>
      <c r="E104" s="115" t="s">
        <v>140</v>
      </c>
      <c r="F104" s="262"/>
      <c r="G104" s="645">
        <v>44013</v>
      </c>
      <c r="H104" s="645">
        <v>44013</v>
      </c>
      <c r="I104" s="645">
        <v>44027</v>
      </c>
      <c r="J104" s="262"/>
      <c r="K104" s="262">
        <v>82.5</v>
      </c>
      <c r="L104" s="262"/>
      <c r="M104" s="642"/>
      <c r="N104" s="645"/>
      <c r="O104" s="262"/>
      <c r="P104" s="629"/>
      <c r="Q104" s="262"/>
      <c r="R104" s="262"/>
      <c r="S104" s="262"/>
      <c r="T104" s="262"/>
      <c r="U104" s="262"/>
      <c r="V104" s="262"/>
      <c r="W104" s="262"/>
      <c r="X104" s="262"/>
      <c r="Y104" s="262"/>
      <c r="Z104" s="262"/>
      <c r="AA104" s="262"/>
      <c r="AB104" s="262"/>
      <c r="AC104" s="262"/>
      <c r="AD104" s="262"/>
      <c r="AE104" s="262"/>
      <c r="AF104" s="37"/>
      <c r="AG104" s="37"/>
    </row>
    <row r="105" spans="1:33">
      <c r="A105" s="645">
        <v>44013</v>
      </c>
      <c r="B105" s="115" t="s">
        <v>149</v>
      </c>
      <c r="C105" s="262">
        <v>881335474</v>
      </c>
      <c r="D105" s="115" t="s">
        <v>139</v>
      </c>
      <c r="E105" s="115" t="s">
        <v>140</v>
      </c>
      <c r="F105" s="115" t="s">
        <v>621</v>
      </c>
      <c r="G105" s="645">
        <v>44013</v>
      </c>
      <c r="H105" s="645">
        <v>44035</v>
      </c>
      <c r="I105" s="645">
        <v>44043</v>
      </c>
      <c r="J105" s="115" t="s">
        <v>168</v>
      </c>
      <c r="K105" s="262">
        <v>420</v>
      </c>
      <c r="L105" s="262"/>
      <c r="M105" s="642"/>
      <c r="N105" s="645"/>
      <c r="O105" s="262"/>
      <c r="P105" s="629"/>
      <c r="Q105" s="262"/>
      <c r="R105" s="262"/>
      <c r="S105" s="262"/>
      <c r="T105" s="262"/>
      <c r="U105" s="262"/>
      <c r="V105" s="262"/>
      <c r="W105" s="262"/>
      <c r="X105" s="262"/>
      <c r="Y105" s="262"/>
      <c r="Z105" s="262"/>
      <c r="AA105" s="262"/>
      <c r="AB105" s="262"/>
      <c r="AC105" s="262"/>
      <c r="AD105" s="262"/>
      <c r="AE105" s="262"/>
      <c r="AF105" s="37"/>
      <c r="AG105" s="37"/>
    </row>
    <row r="106" spans="1:33">
      <c r="A106" s="645">
        <v>44013</v>
      </c>
      <c r="B106" s="115" t="s">
        <v>149</v>
      </c>
      <c r="C106" s="262">
        <v>881335474</v>
      </c>
      <c r="D106" s="115" t="s">
        <v>139</v>
      </c>
      <c r="E106" s="115" t="s">
        <v>140</v>
      </c>
      <c r="F106" s="115" t="s">
        <v>1803</v>
      </c>
      <c r="G106" s="645"/>
      <c r="H106" s="645">
        <v>44041</v>
      </c>
      <c r="I106" s="645">
        <v>44043</v>
      </c>
      <c r="J106" s="115" t="s">
        <v>1803</v>
      </c>
      <c r="K106" s="262">
        <v>560</v>
      </c>
      <c r="L106" s="262"/>
      <c r="M106" s="642"/>
      <c r="N106" s="645"/>
      <c r="O106" s="262"/>
      <c r="P106" s="629"/>
      <c r="Q106" s="262"/>
      <c r="R106" s="262"/>
      <c r="S106" s="262"/>
      <c r="T106" s="262"/>
      <c r="U106" s="262"/>
      <c r="V106" s="262"/>
      <c r="W106" s="262"/>
      <c r="X106" s="262"/>
      <c r="Y106" s="262"/>
      <c r="Z106" s="262"/>
      <c r="AA106" s="262"/>
      <c r="AB106" s="262"/>
      <c r="AC106" s="262"/>
      <c r="AD106" s="262"/>
      <c r="AE106" s="262"/>
      <c r="AF106" s="37"/>
      <c r="AG106" s="37"/>
    </row>
    <row r="107" spans="1:33">
      <c r="A107" s="645">
        <v>44013</v>
      </c>
      <c r="B107" s="115" t="s">
        <v>144</v>
      </c>
      <c r="C107" s="262">
        <v>881399485</v>
      </c>
      <c r="D107" s="115" t="s">
        <v>152</v>
      </c>
      <c r="E107" s="115" t="s">
        <v>140</v>
      </c>
      <c r="F107" s="262"/>
      <c r="G107" s="645">
        <v>44013</v>
      </c>
      <c r="H107" s="645"/>
      <c r="I107" s="645">
        <v>44027</v>
      </c>
      <c r="J107" s="262"/>
      <c r="K107" s="262"/>
      <c r="L107" s="262"/>
      <c r="M107" s="642"/>
      <c r="N107" s="645"/>
      <c r="O107" s="262"/>
      <c r="P107" s="629"/>
      <c r="Q107" s="262"/>
      <c r="R107" s="262"/>
      <c r="S107" s="262"/>
      <c r="T107" s="262"/>
      <c r="U107" s="262"/>
      <c r="V107" s="262"/>
      <c r="W107" s="262"/>
      <c r="X107" s="262"/>
      <c r="Y107" s="262"/>
      <c r="Z107" s="262"/>
      <c r="AA107" s="262"/>
      <c r="AB107" s="262"/>
      <c r="AC107" s="262"/>
      <c r="AD107" s="262"/>
      <c r="AE107" s="262"/>
      <c r="AF107" s="37"/>
      <c r="AG107" s="37"/>
    </row>
    <row r="108" spans="1:33">
      <c r="A108" s="645">
        <v>44013</v>
      </c>
      <c r="B108" s="115" t="s">
        <v>194</v>
      </c>
      <c r="C108" s="262">
        <v>882037556</v>
      </c>
      <c r="D108" s="115" t="s">
        <v>139</v>
      </c>
      <c r="E108" s="115" t="s">
        <v>140</v>
      </c>
      <c r="F108" s="115" t="s">
        <v>187</v>
      </c>
      <c r="G108" s="645">
        <v>44027</v>
      </c>
      <c r="H108" s="645"/>
      <c r="I108" s="645">
        <v>44042</v>
      </c>
      <c r="J108" s="262"/>
      <c r="K108" s="262"/>
      <c r="L108" s="262"/>
      <c r="M108" s="642"/>
      <c r="N108" s="645"/>
      <c r="O108" s="262"/>
      <c r="P108" s="629"/>
      <c r="Q108" s="262"/>
      <c r="R108" s="262"/>
      <c r="S108" s="262"/>
      <c r="T108" s="262"/>
      <c r="U108" s="262"/>
      <c r="V108" s="262"/>
      <c r="W108" s="262"/>
      <c r="X108" s="262"/>
      <c r="Y108" s="262"/>
      <c r="Z108" s="262"/>
      <c r="AA108" s="262"/>
      <c r="AB108" s="262"/>
      <c r="AC108" s="262"/>
      <c r="AD108" s="262"/>
      <c r="AE108" s="262"/>
      <c r="AF108" s="37"/>
      <c r="AG108" s="37"/>
    </row>
    <row r="109" spans="1:33">
      <c r="A109" s="645">
        <v>44013</v>
      </c>
      <c r="B109" s="262" t="s">
        <v>156</v>
      </c>
      <c r="C109" s="262">
        <v>880713761</v>
      </c>
      <c r="D109" s="115" t="s">
        <v>139</v>
      </c>
      <c r="E109" s="115" t="s">
        <v>140</v>
      </c>
      <c r="F109" s="262"/>
      <c r="G109" s="645">
        <v>44013</v>
      </c>
      <c r="H109" s="645">
        <v>44033</v>
      </c>
      <c r="I109" s="645">
        <v>44026</v>
      </c>
      <c r="J109" s="262"/>
      <c r="K109" s="262">
        <v>50</v>
      </c>
      <c r="L109" s="115" t="s">
        <v>1804</v>
      </c>
      <c r="M109" s="642"/>
      <c r="N109" s="645"/>
      <c r="O109" s="262"/>
      <c r="P109" s="629"/>
      <c r="Q109" s="262"/>
      <c r="R109" s="262"/>
      <c r="S109" s="262"/>
      <c r="T109" s="262"/>
      <c r="U109" s="262"/>
      <c r="V109" s="262"/>
      <c r="W109" s="262"/>
      <c r="X109" s="262"/>
      <c r="Y109" s="262"/>
      <c r="Z109" s="262"/>
      <c r="AA109" s="262"/>
      <c r="AB109" s="262"/>
      <c r="AC109" s="262"/>
      <c r="AD109" s="262"/>
      <c r="AE109" s="262"/>
      <c r="AF109" s="37"/>
      <c r="AG109" s="37"/>
    </row>
    <row r="110" spans="1:33">
      <c r="A110" s="665">
        <v>44013</v>
      </c>
      <c r="B110" s="115" t="s">
        <v>909</v>
      </c>
      <c r="C110" s="115">
        <v>882288797</v>
      </c>
      <c r="D110" s="115" t="s">
        <v>139</v>
      </c>
      <c r="E110" s="115" t="s">
        <v>140</v>
      </c>
      <c r="F110" s="262"/>
      <c r="G110" s="645">
        <v>44013</v>
      </c>
      <c r="H110" s="665"/>
      <c r="I110" s="665">
        <v>44032</v>
      </c>
      <c r="J110" s="665"/>
      <c r="K110" s="262"/>
      <c r="L110" s="262"/>
      <c r="M110" s="642"/>
      <c r="N110" s="645"/>
      <c r="O110" s="262"/>
      <c r="P110" s="629"/>
      <c r="Q110" s="262"/>
      <c r="R110" s="262"/>
      <c r="S110" s="262"/>
      <c r="T110" s="262"/>
      <c r="U110" s="262"/>
      <c r="V110" s="262"/>
      <c r="W110" s="262"/>
      <c r="X110" s="262"/>
      <c r="Y110" s="262"/>
      <c r="Z110" s="262"/>
      <c r="AA110" s="262"/>
      <c r="AB110" s="262"/>
      <c r="AC110" s="262"/>
      <c r="AD110" s="262"/>
      <c r="AE110" s="262"/>
      <c r="AF110" s="37"/>
      <c r="AG110" s="37"/>
    </row>
    <row r="111" spans="1:33">
      <c r="A111" s="665">
        <v>44013</v>
      </c>
      <c r="B111" s="115" t="s">
        <v>909</v>
      </c>
      <c r="C111" s="115">
        <v>882174964</v>
      </c>
      <c r="D111" s="115" t="s">
        <v>139</v>
      </c>
      <c r="E111" s="115" t="s">
        <v>140</v>
      </c>
      <c r="F111" s="262"/>
      <c r="G111" s="645">
        <v>44013</v>
      </c>
      <c r="H111" s="665"/>
      <c r="I111" s="665">
        <v>44068</v>
      </c>
      <c r="J111" s="665"/>
      <c r="K111" s="262"/>
      <c r="L111" s="262"/>
      <c r="M111" s="642"/>
      <c r="N111" s="645"/>
      <c r="O111" s="262"/>
      <c r="P111" s="629"/>
      <c r="Q111" s="262"/>
      <c r="R111" s="262"/>
      <c r="S111" s="262"/>
      <c r="T111" s="262"/>
      <c r="U111" s="262"/>
      <c r="V111" s="262"/>
      <c r="W111" s="262"/>
      <c r="X111" s="262"/>
      <c r="Y111" s="262"/>
      <c r="Z111" s="262"/>
      <c r="AA111" s="262"/>
      <c r="AB111" s="262"/>
      <c r="AC111" s="262"/>
      <c r="AD111" s="262"/>
      <c r="AE111" s="262"/>
      <c r="AF111" s="37"/>
      <c r="AG111" s="37"/>
    </row>
    <row r="112" spans="1:33">
      <c r="A112" s="665">
        <v>44013</v>
      </c>
      <c r="B112" s="115" t="s">
        <v>909</v>
      </c>
      <c r="C112" s="115">
        <v>882257952</v>
      </c>
      <c r="D112" s="115" t="s">
        <v>139</v>
      </c>
      <c r="E112" s="115" t="s">
        <v>140</v>
      </c>
      <c r="F112" s="262"/>
      <c r="G112" s="645">
        <v>44013</v>
      </c>
      <c r="H112" s="665"/>
      <c r="I112" s="665">
        <v>44019</v>
      </c>
      <c r="J112" s="665"/>
      <c r="K112" s="262"/>
      <c r="L112" s="262"/>
      <c r="M112" s="642"/>
      <c r="N112" s="645"/>
      <c r="O112" s="262"/>
      <c r="P112" s="629"/>
      <c r="Q112" s="262"/>
      <c r="R112" s="262"/>
      <c r="S112" s="262"/>
      <c r="T112" s="262"/>
      <c r="U112" s="262"/>
      <c r="V112" s="262"/>
      <c r="W112" s="262"/>
      <c r="X112" s="262"/>
      <c r="Y112" s="262"/>
      <c r="Z112" s="262"/>
      <c r="AA112" s="262"/>
      <c r="AB112" s="262"/>
      <c r="AC112" s="262"/>
      <c r="AD112" s="262"/>
      <c r="AE112" s="262"/>
      <c r="AF112" s="37"/>
      <c r="AG112" s="37"/>
    </row>
    <row r="113" spans="1:33">
      <c r="A113" s="665">
        <v>44013</v>
      </c>
      <c r="B113" s="115" t="s">
        <v>909</v>
      </c>
      <c r="C113" s="115">
        <v>880435000</v>
      </c>
      <c r="D113" s="115" t="s">
        <v>139</v>
      </c>
      <c r="E113" s="115" t="s">
        <v>140</v>
      </c>
      <c r="F113" s="262"/>
      <c r="G113" s="645">
        <v>44013</v>
      </c>
      <c r="H113" s="665"/>
      <c r="I113" s="665">
        <v>44036</v>
      </c>
      <c r="J113" s="665"/>
      <c r="K113" s="262"/>
      <c r="L113" s="37"/>
      <c r="M113" s="642"/>
      <c r="N113" s="645"/>
      <c r="O113" s="262"/>
      <c r="P113" s="629"/>
      <c r="Q113" s="262"/>
      <c r="R113" s="262"/>
      <c r="S113" s="262"/>
      <c r="T113" s="262"/>
      <c r="U113" s="262"/>
      <c r="V113" s="262"/>
      <c r="W113" s="262"/>
      <c r="X113" s="262"/>
      <c r="Y113" s="262"/>
      <c r="Z113" s="262"/>
      <c r="AA113" s="262"/>
      <c r="AB113" s="262"/>
      <c r="AC113" s="262"/>
      <c r="AD113" s="262"/>
      <c r="AE113" s="262"/>
      <c r="AF113" s="37"/>
      <c r="AG113" s="37"/>
    </row>
    <row r="114" spans="1:33">
      <c r="A114" s="665">
        <v>44013</v>
      </c>
      <c r="B114" s="115" t="s">
        <v>909</v>
      </c>
      <c r="C114" s="115">
        <v>881427669</v>
      </c>
      <c r="D114" s="115" t="s">
        <v>139</v>
      </c>
      <c r="E114" s="115" t="s">
        <v>140</v>
      </c>
      <c r="F114" s="262"/>
      <c r="G114" s="645">
        <v>44013</v>
      </c>
      <c r="H114" s="665"/>
      <c r="I114" s="665">
        <v>44035</v>
      </c>
      <c r="J114" s="665"/>
      <c r="K114" s="262"/>
      <c r="L114" s="262"/>
      <c r="M114" s="642"/>
      <c r="N114" s="645"/>
      <c r="O114" s="262"/>
      <c r="P114" s="629"/>
      <c r="Q114" s="262"/>
      <c r="R114" s="262"/>
      <c r="S114" s="262"/>
      <c r="T114" s="262"/>
      <c r="U114" s="262"/>
      <c r="V114" s="262"/>
      <c r="W114" s="262"/>
      <c r="X114" s="262"/>
      <c r="Y114" s="262"/>
      <c r="Z114" s="262"/>
      <c r="AA114" s="262"/>
      <c r="AB114" s="262"/>
      <c r="AC114" s="262"/>
      <c r="AD114" s="262"/>
      <c r="AE114" s="262"/>
      <c r="AF114" s="37"/>
      <c r="AG114" s="37"/>
    </row>
    <row r="115" spans="1:33">
      <c r="A115" s="665">
        <v>44013</v>
      </c>
      <c r="B115" s="115" t="s">
        <v>909</v>
      </c>
      <c r="C115" s="115">
        <v>880691507</v>
      </c>
      <c r="D115" s="115" t="s">
        <v>152</v>
      </c>
      <c r="E115" s="115" t="s">
        <v>140</v>
      </c>
      <c r="F115" s="262"/>
      <c r="G115" s="645">
        <v>44013</v>
      </c>
      <c r="H115" s="665"/>
      <c r="I115" s="665">
        <v>44053</v>
      </c>
      <c r="J115" s="665"/>
      <c r="K115" s="262"/>
      <c r="L115" s="262"/>
      <c r="M115" s="642"/>
      <c r="N115" s="645"/>
      <c r="O115" s="262"/>
      <c r="P115" s="629"/>
      <c r="Q115" s="262"/>
      <c r="R115" s="262"/>
      <c r="S115" s="262"/>
      <c r="T115" s="262"/>
      <c r="U115" s="262"/>
      <c r="V115" s="262"/>
      <c r="W115" s="262"/>
      <c r="X115" s="262"/>
      <c r="Y115" s="262"/>
      <c r="Z115" s="262"/>
      <c r="AA115" s="262"/>
      <c r="AB115" s="262"/>
      <c r="AC115" s="262"/>
      <c r="AD115" s="262"/>
      <c r="AE115" s="262"/>
      <c r="AF115" s="37"/>
      <c r="AG115" s="37"/>
    </row>
    <row r="116" spans="1:33">
      <c r="A116" s="665">
        <v>44013</v>
      </c>
      <c r="B116" s="115" t="s">
        <v>909</v>
      </c>
      <c r="C116" s="115">
        <v>881822303</v>
      </c>
      <c r="D116" s="115" t="s">
        <v>345</v>
      </c>
      <c r="E116" s="115" t="s">
        <v>140</v>
      </c>
      <c r="F116" s="262"/>
      <c r="G116" s="645">
        <v>44013</v>
      </c>
      <c r="H116" s="665"/>
      <c r="I116" s="665">
        <v>44054</v>
      </c>
      <c r="J116" s="665"/>
      <c r="K116" s="262"/>
      <c r="L116" s="262"/>
      <c r="M116" s="642"/>
      <c r="N116" s="645"/>
      <c r="O116" s="262"/>
      <c r="P116" s="629"/>
      <c r="Q116" s="262"/>
      <c r="R116" s="262"/>
      <c r="S116" s="262"/>
      <c r="T116" s="262"/>
      <c r="U116" s="262"/>
      <c r="V116" s="262"/>
      <c r="W116" s="262"/>
      <c r="X116" s="262"/>
      <c r="Y116" s="262"/>
      <c r="Z116" s="262"/>
      <c r="AA116" s="262"/>
      <c r="AB116" s="262"/>
      <c r="AC116" s="262"/>
      <c r="AD116" s="262"/>
      <c r="AE116" s="262"/>
      <c r="AF116" s="37"/>
      <c r="AG116" s="37"/>
    </row>
    <row r="117" spans="1:33">
      <c r="A117" s="665">
        <v>44013</v>
      </c>
      <c r="B117" s="115" t="s">
        <v>909</v>
      </c>
      <c r="C117" s="115">
        <v>880629987</v>
      </c>
      <c r="D117" s="115" t="s">
        <v>345</v>
      </c>
      <c r="E117" s="115" t="s">
        <v>140</v>
      </c>
      <c r="F117" s="262"/>
      <c r="G117" s="645">
        <v>44013</v>
      </c>
      <c r="H117" s="665"/>
      <c r="I117" s="665">
        <v>44032</v>
      </c>
      <c r="J117" s="665"/>
      <c r="K117" s="262"/>
      <c r="L117" s="262"/>
      <c r="M117" s="642"/>
      <c r="N117" s="645"/>
      <c r="O117" s="262"/>
      <c r="P117" s="629"/>
      <c r="Q117" s="262"/>
      <c r="R117" s="262"/>
      <c r="S117" s="262"/>
      <c r="T117" s="262"/>
      <c r="U117" s="262"/>
      <c r="V117" s="262"/>
      <c r="W117" s="262"/>
      <c r="X117" s="262"/>
      <c r="Y117" s="262"/>
      <c r="Z117" s="262"/>
      <c r="AA117" s="262"/>
      <c r="AB117" s="262"/>
      <c r="AC117" s="262"/>
      <c r="AD117" s="262"/>
      <c r="AE117" s="262"/>
      <c r="AF117" s="37"/>
      <c r="AG117" s="37"/>
    </row>
    <row r="118" spans="1:33">
      <c r="A118" s="665">
        <v>44013</v>
      </c>
      <c r="B118" s="115" t="s">
        <v>909</v>
      </c>
      <c r="C118" s="115">
        <v>880012298</v>
      </c>
      <c r="D118" s="115" t="s">
        <v>152</v>
      </c>
      <c r="E118" s="115" t="s">
        <v>140</v>
      </c>
      <c r="F118" s="262"/>
      <c r="G118" s="645">
        <v>44013</v>
      </c>
      <c r="H118" s="665"/>
      <c r="I118" s="665">
        <v>44033</v>
      </c>
      <c r="J118" s="665"/>
      <c r="K118" s="262"/>
      <c r="L118" s="262"/>
      <c r="M118" s="642"/>
      <c r="N118" s="645"/>
      <c r="O118" s="262"/>
      <c r="P118" s="629"/>
      <c r="Q118" s="262"/>
      <c r="R118" s="262"/>
      <c r="S118" s="262"/>
      <c r="T118" s="262"/>
      <c r="U118" s="262"/>
      <c r="V118" s="262"/>
      <c r="W118" s="262"/>
      <c r="X118" s="262"/>
      <c r="Y118" s="262"/>
      <c r="Z118" s="262"/>
      <c r="AA118" s="262"/>
      <c r="AB118" s="262"/>
      <c r="AC118" s="262"/>
      <c r="AD118" s="262"/>
      <c r="AE118" s="262"/>
      <c r="AF118" s="37"/>
      <c r="AG118" s="37"/>
    </row>
    <row r="119" spans="1:33">
      <c r="A119" s="665">
        <v>44013</v>
      </c>
      <c r="B119" s="115" t="s">
        <v>909</v>
      </c>
      <c r="C119" s="115">
        <v>881007186</v>
      </c>
      <c r="D119" s="115" t="s">
        <v>152</v>
      </c>
      <c r="E119" s="115" t="s">
        <v>140</v>
      </c>
      <c r="F119" s="262"/>
      <c r="G119" s="645">
        <v>44013</v>
      </c>
      <c r="H119" s="665"/>
      <c r="I119" s="665">
        <v>44026</v>
      </c>
      <c r="J119" s="665"/>
      <c r="K119" s="262"/>
      <c r="L119" s="262"/>
      <c r="M119" s="642"/>
      <c r="N119" s="645"/>
      <c r="O119" s="262"/>
      <c r="P119" s="629"/>
      <c r="Q119" s="262"/>
      <c r="R119" s="262"/>
      <c r="S119" s="262"/>
      <c r="T119" s="262"/>
      <c r="U119" s="262"/>
      <c r="V119" s="262"/>
      <c r="W119" s="262"/>
      <c r="X119" s="262"/>
      <c r="Y119" s="262"/>
      <c r="Z119" s="262"/>
      <c r="AA119" s="262"/>
      <c r="AB119" s="262"/>
      <c r="AC119" s="262"/>
      <c r="AD119" s="262"/>
      <c r="AE119" s="262"/>
      <c r="AF119" s="37"/>
      <c r="AG119" s="37"/>
    </row>
    <row r="120" spans="1:33">
      <c r="A120" s="645">
        <v>44013</v>
      </c>
      <c r="B120" s="115" t="s">
        <v>149</v>
      </c>
      <c r="C120" s="262">
        <v>881608197</v>
      </c>
      <c r="D120" s="115" t="s">
        <v>139</v>
      </c>
      <c r="E120" s="115" t="s">
        <v>140</v>
      </c>
      <c r="F120" s="115" t="s">
        <v>142</v>
      </c>
      <c r="G120" s="645">
        <v>44013</v>
      </c>
      <c r="H120" s="645"/>
      <c r="I120" s="645">
        <v>44043</v>
      </c>
      <c r="J120" s="262"/>
      <c r="K120" s="262"/>
      <c r="L120" s="262"/>
      <c r="M120" s="642"/>
      <c r="N120" s="645"/>
      <c r="O120" s="262"/>
      <c r="P120" s="629"/>
      <c r="Q120" s="262"/>
      <c r="R120" s="262"/>
      <c r="S120" s="262"/>
      <c r="T120" s="262"/>
      <c r="U120" s="262"/>
      <c r="V120" s="262"/>
      <c r="W120" s="262"/>
      <c r="X120" s="262"/>
      <c r="Y120" s="262"/>
      <c r="Z120" s="262"/>
      <c r="AA120" s="262"/>
      <c r="AB120" s="262"/>
      <c r="AC120" s="262"/>
      <c r="AD120" s="262"/>
      <c r="AE120" s="262"/>
      <c r="AF120" s="37"/>
      <c r="AG120" s="37"/>
    </row>
    <row r="121" spans="1:33">
      <c r="A121" s="645">
        <v>44013</v>
      </c>
      <c r="B121" s="115" t="s">
        <v>175</v>
      </c>
      <c r="C121" s="262">
        <v>880318839</v>
      </c>
      <c r="D121" s="115" t="s">
        <v>139</v>
      </c>
      <c r="E121" s="115" t="s">
        <v>393</v>
      </c>
      <c r="F121" s="115" t="s">
        <v>182</v>
      </c>
      <c r="G121" s="645">
        <v>44040</v>
      </c>
      <c r="H121" s="645"/>
      <c r="I121" s="645">
        <v>44046</v>
      </c>
      <c r="J121" s="262"/>
      <c r="K121" s="262"/>
      <c r="L121" s="115" t="s">
        <v>1805</v>
      </c>
      <c r="M121" s="642"/>
      <c r="N121" s="645">
        <v>44040</v>
      </c>
      <c r="O121" s="262">
        <v>4144.46</v>
      </c>
      <c r="P121" s="629"/>
      <c r="Q121" s="262"/>
      <c r="R121" s="262"/>
      <c r="S121" s="262"/>
      <c r="T121" s="262"/>
      <c r="U121" s="262"/>
      <c r="V121" s="262"/>
      <c r="W121" s="262"/>
      <c r="X121" s="262"/>
      <c r="Y121" s="262"/>
      <c r="Z121" s="262"/>
      <c r="AA121" s="262"/>
      <c r="AB121" s="262"/>
      <c r="AC121" s="262"/>
      <c r="AD121" s="262"/>
      <c r="AE121" s="262"/>
      <c r="AF121" s="37"/>
      <c r="AG121" s="37"/>
    </row>
    <row r="122" spans="1:33">
      <c r="A122" s="645">
        <v>44013</v>
      </c>
      <c r="B122" s="115" t="s">
        <v>144</v>
      </c>
      <c r="C122" s="262">
        <v>880040866</v>
      </c>
      <c r="D122" s="115" t="s">
        <v>152</v>
      </c>
      <c r="E122" s="115" t="s">
        <v>147</v>
      </c>
      <c r="F122" s="262"/>
      <c r="G122" s="645"/>
      <c r="H122" s="645"/>
      <c r="I122" s="645">
        <v>44016</v>
      </c>
      <c r="J122" s="262"/>
      <c r="K122" s="262"/>
      <c r="L122" s="262"/>
      <c r="M122" s="642"/>
      <c r="N122" s="645">
        <v>44016</v>
      </c>
      <c r="O122" s="262">
        <v>283</v>
      </c>
      <c r="P122" s="629"/>
      <c r="Q122" s="262"/>
      <c r="R122" s="262"/>
      <c r="S122" s="262"/>
      <c r="T122" s="262"/>
      <c r="U122" s="262"/>
      <c r="V122" s="262"/>
      <c r="W122" s="262"/>
      <c r="X122" s="262"/>
      <c r="Y122" s="262"/>
      <c r="Z122" s="262"/>
      <c r="AA122" s="262"/>
      <c r="AB122" s="262"/>
      <c r="AC122" s="262"/>
      <c r="AD122" s="262"/>
      <c r="AE122" s="262"/>
      <c r="AF122" s="37"/>
      <c r="AG122" s="37"/>
    </row>
    <row r="123" spans="1:33">
      <c r="A123" s="645">
        <v>44013</v>
      </c>
      <c r="B123" s="262" t="s">
        <v>156</v>
      </c>
      <c r="C123" s="262">
        <v>882262070</v>
      </c>
      <c r="D123" s="115" t="s">
        <v>139</v>
      </c>
      <c r="E123" s="115" t="s">
        <v>140</v>
      </c>
      <c r="F123" s="262"/>
      <c r="G123" s="645">
        <v>44013</v>
      </c>
      <c r="H123" s="645"/>
      <c r="I123" s="665">
        <v>44027</v>
      </c>
      <c r="J123" s="262"/>
      <c r="K123" s="262"/>
      <c r="L123" s="262"/>
      <c r="M123" s="642"/>
      <c r="N123" s="645"/>
      <c r="O123" s="262"/>
      <c r="P123" s="629"/>
      <c r="Q123" s="262"/>
      <c r="R123" s="262"/>
      <c r="S123" s="262"/>
      <c r="T123" s="262"/>
      <c r="U123" s="262"/>
      <c r="V123" s="262"/>
      <c r="W123" s="262"/>
      <c r="X123" s="262"/>
      <c r="Y123" s="262"/>
      <c r="Z123" s="262"/>
      <c r="AA123" s="262"/>
      <c r="AB123" s="262"/>
      <c r="AC123" s="262"/>
      <c r="AD123" s="262"/>
      <c r="AE123" s="262"/>
      <c r="AF123" s="37"/>
      <c r="AG123" s="37"/>
    </row>
    <row r="124" spans="1:33">
      <c r="A124" s="645">
        <v>44013</v>
      </c>
      <c r="B124" s="115" t="s">
        <v>194</v>
      </c>
      <c r="C124" s="262">
        <v>881949551</v>
      </c>
      <c r="D124" s="115" t="s">
        <v>139</v>
      </c>
      <c r="E124" s="115" t="s">
        <v>140</v>
      </c>
      <c r="F124" s="115" t="s">
        <v>168</v>
      </c>
      <c r="G124" s="645">
        <v>44028</v>
      </c>
      <c r="H124" s="645">
        <v>44028</v>
      </c>
      <c r="I124" s="645">
        <v>44043</v>
      </c>
      <c r="J124" s="115" t="s">
        <v>168</v>
      </c>
      <c r="K124" s="262">
        <v>360</v>
      </c>
      <c r="L124" s="262" t="s">
        <v>1806</v>
      </c>
      <c r="M124" s="642"/>
      <c r="N124" s="645"/>
      <c r="O124" s="262"/>
      <c r="P124" s="629"/>
      <c r="Q124" s="262"/>
      <c r="R124" s="262"/>
      <c r="S124" s="262"/>
      <c r="T124" s="262"/>
      <c r="U124" s="262"/>
      <c r="V124" s="262"/>
      <c r="W124" s="262"/>
      <c r="X124" s="262"/>
      <c r="Y124" s="262"/>
      <c r="Z124" s="262"/>
      <c r="AA124" s="262"/>
      <c r="AB124" s="262"/>
      <c r="AC124" s="262"/>
      <c r="AD124" s="262"/>
      <c r="AE124" s="262"/>
      <c r="AF124" s="37"/>
      <c r="AG124" s="37"/>
    </row>
    <row r="125" spans="1:33">
      <c r="A125" s="645">
        <v>44013</v>
      </c>
      <c r="B125" s="115" t="s">
        <v>154</v>
      </c>
      <c r="C125" s="262">
        <v>880684016</v>
      </c>
      <c r="D125" s="115" t="s">
        <v>152</v>
      </c>
      <c r="E125" s="115" t="s">
        <v>140</v>
      </c>
      <c r="F125" s="262"/>
      <c r="G125" s="645">
        <v>44013</v>
      </c>
      <c r="H125" s="645"/>
      <c r="I125" s="645">
        <v>44028</v>
      </c>
      <c r="J125" s="262"/>
      <c r="K125" s="262"/>
      <c r="L125" s="262"/>
      <c r="M125" s="642"/>
      <c r="N125" s="645"/>
      <c r="O125" s="262"/>
      <c r="P125" s="629"/>
      <c r="Q125" s="262"/>
      <c r="R125" s="262"/>
      <c r="S125" s="262"/>
      <c r="T125" s="262"/>
      <c r="U125" s="262"/>
      <c r="V125" s="262"/>
      <c r="W125" s="262"/>
      <c r="X125" s="262"/>
      <c r="Y125" s="262"/>
      <c r="Z125" s="262"/>
      <c r="AA125" s="262"/>
      <c r="AB125" s="262"/>
      <c r="AC125" s="262"/>
      <c r="AD125" s="262"/>
      <c r="AE125" s="262"/>
      <c r="AF125" s="37"/>
      <c r="AG125" s="37"/>
    </row>
    <row r="126" spans="1:33">
      <c r="A126" s="665">
        <v>44013</v>
      </c>
      <c r="B126" s="115" t="s">
        <v>206</v>
      </c>
      <c r="C126" s="115">
        <v>882189631</v>
      </c>
      <c r="D126" s="115" t="s">
        <v>139</v>
      </c>
      <c r="E126" s="115" t="s">
        <v>140</v>
      </c>
      <c r="F126" s="262" t="s">
        <v>176</v>
      </c>
      <c r="G126" s="645">
        <v>44013</v>
      </c>
      <c r="H126" s="645">
        <v>44013</v>
      </c>
      <c r="I126" s="665">
        <v>44028</v>
      </c>
      <c r="J126" s="665" t="s">
        <v>176</v>
      </c>
      <c r="K126" s="262">
        <v>9.9</v>
      </c>
      <c r="L126" s="262"/>
      <c r="M126" s="642"/>
      <c r="N126" s="645"/>
      <c r="O126" s="262"/>
      <c r="P126" s="760" t="s">
        <v>1807</v>
      </c>
      <c r="Q126" s="262"/>
      <c r="R126" s="262"/>
      <c r="S126" s="262"/>
      <c r="T126" s="262"/>
      <c r="U126" s="262"/>
      <c r="V126" s="262"/>
      <c r="W126" s="262"/>
      <c r="X126" s="262"/>
      <c r="Y126" s="262"/>
      <c r="Z126" s="262"/>
      <c r="AA126" s="262"/>
      <c r="AB126" s="262"/>
      <c r="AC126" s="262"/>
      <c r="AD126" s="262"/>
      <c r="AE126" s="262"/>
      <c r="AF126" s="37"/>
      <c r="AG126" s="37"/>
    </row>
    <row r="127" spans="1:33">
      <c r="A127" s="665">
        <v>44013</v>
      </c>
      <c r="B127" s="115" t="s">
        <v>206</v>
      </c>
      <c r="C127" s="115">
        <v>881033949</v>
      </c>
      <c r="D127" s="115" t="s">
        <v>139</v>
      </c>
      <c r="E127" s="115" t="s">
        <v>140</v>
      </c>
      <c r="F127" s="262" t="s">
        <v>225</v>
      </c>
      <c r="G127" s="645">
        <v>44013</v>
      </c>
      <c r="H127" s="681">
        <v>44020</v>
      </c>
      <c r="I127" s="665">
        <v>44026</v>
      </c>
      <c r="J127" s="665" t="s">
        <v>225</v>
      </c>
      <c r="K127" s="262">
        <v>330</v>
      </c>
      <c r="L127" s="680" t="s">
        <v>1766</v>
      </c>
      <c r="M127" s="642"/>
      <c r="N127" s="645"/>
      <c r="O127" s="262"/>
      <c r="P127" s="760" t="s">
        <v>1808</v>
      </c>
      <c r="Q127" s="115" t="s">
        <v>1809</v>
      </c>
      <c r="R127" s="262"/>
      <c r="S127" s="262"/>
      <c r="T127" s="262"/>
      <c r="U127" s="262"/>
      <c r="V127" s="262"/>
      <c r="W127" s="262"/>
      <c r="X127" s="262"/>
      <c r="Y127" s="262"/>
      <c r="Z127" s="262"/>
      <c r="AA127" s="262"/>
      <c r="AB127" s="262"/>
      <c r="AC127" s="262"/>
      <c r="AD127" s="262"/>
      <c r="AE127" s="262"/>
      <c r="AF127" s="37"/>
      <c r="AG127" s="37"/>
    </row>
    <row r="128" spans="1:33">
      <c r="A128" s="665">
        <v>44013</v>
      </c>
      <c r="B128" s="115" t="s">
        <v>206</v>
      </c>
      <c r="C128" s="115">
        <v>882066010</v>
      </c>
      <c r="D128" s="115" t="s">
        <v>139</v>
      </c>
      <c r="E128" s="115" t="s">
        <v>140</v>
      </c>
      <c r="F128" s="262" t="s">
        <v>142</v>
      </c>
      <c r="G128" s="645">
        <v>44013</v>
      </c>
      <c r="H128" s="645">
        <v>44013</v>
      </c>
      <c r="I128" s="665">
        <v>44026</v>
      </c>
      <c r="J128" s="665" t="s">
        <v>142</v>
      </c>
      <c r="K128" s="262">
        <v>324.5</v>
      </c>
      <c r="L128" s="262"/>
      <c r="M128" s="642"/>
      <c r="N128" s="645"/>
      <c r="O128" s="262"/>
      <c r="P128" s="680" t="s">
        <v>1810</v>
      </c>
      <c r="Q128" s="262"/>
      <c r="R128" s="262"/>
      <c r="S128" s="262"/>
      <c r="T128" s="262"/>
      <c r="U128" s="262"/>
      <c r="V128" s="262"/>
      <c r="W128" s="262"/>
      <c r="X128" s="262"/>
      <c r="Y128" s="262"/>
      <c r="Z128" s="262"/>
      <c r="AA128" s="262"/>
      <c r="AB128" s="262"/>
      <c r="AC128" s="262"/>
      <c r="AD128" s="262"/>
      <c r="AE128" s="262"/>
      <c r="AF128" s="37"/>
      <c r="AG128" s="37"/>
    </row>
    <row r="129" spans="1:33">
      <c r="A129" s="665">
        <v>44013</v>
      </c>
      <c r="B129" s="115" t="s">
        <v>206</v>
      </c>
      <c r="C129" s="115">
        <v>882248672</v>
      </c>
      <c r="D129" s="115" t="s">
        <v>139</v>
      </c>
      <c r="E129" s="115" t="s">
        <v>140</v>
      </c>
      <c r="F129" s="262" t="s">
        <v>142</v>
      </c>
      <c r="G129" s="645">
        <v>44013</v>
      </c>
      <c r="H129" s="665"/>
      <c r="I129" s="665">
        <v>44032</v>
      </c>
      <c r="J129" s="665" t="s">
        <v>142</v>
      </c>
      <c r="K129" s="262"/>
      <c r="L129" s="262"/>
      <c r="M129" s="642"/>
      <c r="N129" s="645"/>
      <c r="O129" s="262"/>
      <c r="P129" s="680" t="s">
        <v>1811</v>
      </c>
      <c r="Q129" s="115" t="s">
        <v>1812</v>
      </c>
      <c r="R129" s="262"/>
      <c r="S129" s="262"/>
      <c r="T129" s="262"/>
      <c r="U129" s="262"/>
      <c r="V129" s="262"/>
      <c r="W129" s="262"/>
      <c r="X129" s="262"/>
      <c r="Y129" s="262"/>
      <c r="Z129" s="262"/>
      <c r="AA129" s="262"/>
      <c r="AB129" s="262"/>
      <c r="AC129" s="262"/>
      <c r="AD129" s="262"/>
      <c r="AE129" s="262"/>
      <c r="AF129" s="37"/>
      <c r="AG129" s="37"/>
    </row>
    <row r="130" spans="1:33">
      <c r="A130" s="665">
        <v>44013</v>
      </c>
      <c r="B130" s="115" t="s">
        <v>206</v>
      </c>
      <c r="C130" s="115">
        <v>880435386</v>
      </c>
      <c r="D130" s="115" t="s">
        <v>152</v>
      </c>
      <c r="E130" s="115" t="s">
        <v>140</v>
      </c>
      <c r="F130" s="262" t="s">
        <v>142</v>
      </c>
      <c r="G130" s="645">
        <v>44013</v>
      </c>
      <c r="H130" s="665"/>
      <c r="I130" s="665">
        <v>44025</v>
      </c>
      <c r="J130" s="665" t="s">
        <v>142</v>
      </c>
      <c r="K130" s="262"/>
      <c r="L130" s="115" t="s">
        <v>1813</v>
      </c>
      <c r="M130" s="645"/>
      <c r="N130" s="645"/>
      <c r="O130" s="262"/>
      <c r="P130" s="262"/>
      <c r="Q130" s="262"/>
      <c r="R130" s="262"/>
      <c r="S130" s="262"/>
      <c r="T130" s="262"/>
      <c r="U130" s="262"/>
      <c r="V130" s="262"/>
      <c r="W130" s="262"/>
      <c r="X130" s="262"/>
      <c r="Y130" s="262"/>
      <c r="Z130" s="262"/>
      <c r="AA130" s="262"/>
      <c r="AB130" s="262"/>
      <c r="AC130" s="262"/>
      <c r="AD130" s="262"/>
      <c r="AE130" s="262"/>
      <c r="AF130" s="262"/>
      <c r="AG130" s="262"/>
    </row>
    <row r="131" spans="1:33">
      <c r="A131" s="665">
        <v>44013</v>
      </c>
      <c r="B131" s="115" t="s">
        <v>206</v>
      </c>
      <c r="C131" s="115">
        <v>882155515</v>
      </c>
      <c r="D131" s="115" t="s">
        <v>152</v>
      </c>
      <c r="E131" s="115" t="s">
        <v>140</v>
      </c>
      <c r="F131" s="262"/>
      <c r="G131" s="645">
        <v>44013</v>
      </c>
      <c r="H131" s="681">
        <v>44020</v>
      </c>
      <c r="I131" s="681">
        <v>44025</v>
      </c>
      <c r="J131" s="681" t="s">
        <v>1814</v>
      </c>
      <c r="K131" s="629">
        <v>16</v>
      </c>
      <c r="L131" s="680" t="s">
        <v>1815</v>
      </c>
      <c r="M131" s="642"/>
      <c r="N131" s="645">
        <v>44018</v>
      </c>
      <c r="O131" s="262">
        <v>44665</v>
      </c>
      <c r="P131" s="629"/>
      <c r="Q131" s="262"/>
      <c r="R131" s="262"/>
      <c r="S131" s="262"/>
      <c r="T131" s="262"/>
      <c r="U131" s="262"/>
      <c r="V131" s="262"/>
      <c r="W131" s="262"/>
      <c r="X131" s="262"/>
      <c r="Y131" s="262"/>
      <c r="Z131" s="262"/>
      <c r="AA131" s="262"/>
      <c r="AB131" s="262"/>
      <c r="AC131" s="262"/>
      <c r="AD131" s="262"/>
      <c r="AE131" s="262"/>
      <c r="AF131" s="37"/>
      <c r="AG131" s="37"/>
    </row>
    <row r="132" spans="1:33">
      <c r="A132" s="665">
        <v>44013</v>
      </c>
      <c r="B132" s="115" t="s">
        <v>206</v>
      </c>
      <c r="C132" s="115">
        <v>880037776</v>
      </c>
      <c r="D132" s="115" t="s">
        <v>139</v>
      </c>
      <c r="E132" s="115" t="s">
        <v>140</v>
      </c>
      <c r="F132" s="262"/>
      <c r="G132" s="642">
        <v>44021</v>
      </c>
      <c r="H132" s="681"/>
      <c r="I132" s="681">
        <v>44020</v>
      </c>
      <c r="J132" s="681" t="s">
        <v>148</v>
      </c>
      <c r="K132" s="629">
        <v>5</v>
      </c>
      <c r="L132" s="680"/>
      <c r="M132" s="642"/>
      <c r="N132" s="645"/>
      <c r="O132" s="262"/>
      <c r="P132" s="680" t="s">
        <v>1816</v>
      </c>
      <c r="Q132" s="262"/>
      <c r="R132" s="262"/>
      <c r="S132" s="262"/>
      <c r="T132" s="262"/>
      <c r="U132" s="262"/>
      <c r="V132" s="262"/>
      <c r="W132" s="262"/>
      <c r="X132" s="262"/>
      <c r="Y132" s="262"/>
      <c r="Z132" s="262"/>
      <c r="AA132" s="262"/>
      <c r="AB132" s="262"/>
      <c r="AC132" s="262"/>
      <c r="AD132" s="262"/>
      <c r="AE132" s="262"/>
      <c r="AF132" s="37"/>
      <c r="AG132" s="37"/>
    </row>
    <row r="133" spans="1:33">
      <c r="A133" s="665">
        <v>44013</v>
      </c>
      <c r="B133" s="115" t="s">
        <v>206</v>
      </c>
      <c r="C133" s="115">
        <v>880289828</v>
      </c>
      <c r="D133" s="115" t="s">
        <v>139</v>
      </c>
      <c r="E133" s="115" t="s">
        <v>140</v>
      </c>
      <c r="F133" s="262"/>
      <c r="G133" s="645">
        <v>44013</v>
      </c>
      <c r="H133" s="665"/>
      <c r="I133" s="665">
        <v>44032</v>
      </c>
      <c r="J133" s="665"/>
      <c r="K133" s="262"/>
      <c r="L133" s="262"/>
      <c r="M133" s="642"/>
      <c r="N133" s="645"/>
      <c r="O133" s="262"/>
      <c r="P133" s="760" t="s">
        <v>1817</v>
      </c>
      <c r="Q133" s="115" t="s">
        <v>1818</v>
      </c>
      <c r="R133" s="262"/>
      <c r="S133" s="262"/>
      <c r="T133" s="262"/>
      <c r="U133" s="262"/>
      <c r="V133" s="262"/>
      <c r="W133" s="262"/>
      <c r="X133" s="262"/>
      <c r="Y133" s="262"/>
      <c r="Z133" s="262"/>
      <c r="AA133" s="262"/>
      <c r="AB133" s="262"/>
      <c r="AC133" s="262"/>
      <c r="AD133" s="262"/>
      <c r="AE133" s="262"/>
      <c r="AF133" s="37"/>
      <c r="AG133" s="37"/>
    </row>
    <row r="134" spans="1:33">
      <c r="A134" s="665">
        <v>44013</v>
      </c>
      <c r="B134" s="115" t="s">
        <v>206</v>
      </c>
      <c r="C134" s="115">
        <v>882084586</v>
      </c>
      <c r="D134" s="115" t="s">
        <v>139</v>
      </c>
      <c r="E134" s="115" t="s">
        <v>140</v>
      </c>
      <c r="F134" s="262"/>
      <c r="G134" s="642">
        <v>44021</v>
      </c>
      <c r="H134" s="681">
        <v>44021</v>
      </c>
      <c r="I134" s="681">
        <v>44029</v>
      </c>
      <c r="J134" s="681"/>
      <c r="K134" s="629">
        <v>197</v>
      </c>
      <c r="L134" s="680" t="s">
        <v>1819</v>
      </c>
      <c r="M134" s="642"/>
      <c r="N134" s="645">
        <v>44020</v>
      </c>
      <c r="O134" s="262">
        <v>4245.6400000000003</v>
      </c>
      <c r="P134" s="680" t="s">
        <v>1820</v>
      </c>
      <c r="Q134" s="262"/>
      <c r="R134" s="262"/>
      <c r="S134" s="262"/>
      <c r="T134" s="262"/>
      <c r="U134" s="262"/>
      <c r="V134" s="262"/>
      <c r="W134" s="262"/>
      <c r="X134" s="262"/>
      <c r="Y134" s="262"/>
      <c r="Z134" s="262"/>
      <c r="AA134" s="262"/>
      <c r="AB134" s="262"/>
      <c r="AC134" s="262"/>
      <c r="AD134" s="262"/>
      <c r="AE134" s="262"/>
      <c r="AF134" s="37"/>
      <c r="AG134" s="37"/>
    </row>
    <row r="135" spans="1:33">
      <c r="A135" s="665">
        <v>44013</v>
      </c>
      <c r="B135" s="115" t="s">
        <v>149</v>
      </c>
      <c r="C135" s="115">
        <v>880140170</v>
      </c>
      <c r="D135" s="115" t="s">
        <v>139</v>
      </c>
      <c r="E135" s="115" t="s">
        <v>140</v>
      </c>
      <c r="F135" s="180" t="s">
        <v>12381</v>
      </c>
      <c r="G135" s="645">
        <v>44013</v>
      </c>
      <c r="H135" s="665"/>
      <c r="I135" s="665">
        <v>44033</v>
      </c>
      <c r="J135" s="665"/>
      <c r="K135" s="262"/>
      <c r="L135" s="262"/>
      <c r="M135" s="642"/>
      <c r="N135" s="645"/>
      <c r="O135" s="262"/>
      <c r="P135" s="629" t="s">
        <v>1821</v>
      </c>
      <c r="Q135" s="262"/>
      <c r="R135" s="262"/>
      <c r="S135" s="262"/>
      <c r="T135" s="262"/>
      <c r="U135" s="262"/>
      <c r="V135" s="262"/>
      <c r="W135" s="262"/>
      <c r="X135" s="262"/>
      <c r="Y135" s="262"/>
      <c r="Z135" s="262"/>
      <c r="AA135" s="262"/>
      <c r="AB135" s="262"/>
      <c r="AC135" s="262"/>
      <c r="AD135" s="262"/>
      <c r="AE135" s="262"/>
      <c r="AF135" s="37"/>
      <c r="AG135" s="37"/>
    </row>
    <row r="136" spans="1:33">
      <c r="A136" s="665">
        <v>44013</v>
      </c>
      <c r="B136" s="115" t="s">
        <v>144</v>
      </c>
      <c r="C136" s="115">
        <v>880068140</v>
      </c>
      <c r="D136" s="115" t="s">
        <v>152</v>
      </c>
      <c r="E136" s="115" t="s">
        <v>147</v>
      </c>
      <c r="F136" s="262"/>
      <c r="G136" s="665"/>
      <c r="H136" s="115"/>
      <c r="I136" s="665">
        <v>44029</v>
      </c>
      <c r="J136" s="665"/>
      <c r="K136" s="262"/>
      <c r="L136" s="262"/>
      <c r="M136" s="642"/>
      <c r="N136" s="645"/>
      <c r="O136" s="262"/>
      <c r="P136" s="629"/>
      <c r="Q136" s="262"/>
      <c r="R136" s="262"/>
      <c r="S136" s="262"/>
      <c r="T136" s="262"/>
      <c r="U136" s="262"/>
      <c r="V136" s="262"/>
      <c r="W136" s="262"/>
      <c r="X136" s="262"/>
      <c r="Y136" s="262"/>
      <c r="Z136" s="262"/>
      <c r="AA136" s="262"/>
      <c r="AB136" s="262"/>
      <c r="AC136" s="262"/>
      <c r="AD136" s="262"/>
      <c r="AE136" s="262"/>
      <c r="AF136" s="37"/>
      <c r="AG136" s="37"/>
    </row>
    <row r="137" spans="1:33">
      <c r="A137" s="665">
        <v>44013</v>
      </c>
      <c r="B137" s="115" t="s">
        <v>144</v>
      </c>
      <c r="C137" s="115">
        <v>881510418</v>
      </c>
      <c r="D137" s="115" t="s">
        <v>152</v>
      </c>
      <c r="E137" s="115" t="s">
        <v>140</v>
      </c>
      <c r="F137" s="262"/>
      <c r="G137" s="645">
        <v>44013</v>
      </c>
      <c r="H137" s="665"/>
      <c r="I137" s="665">
        <v>44015</v>
      </c>
      <c r="J137" s="665"/>
      <c r="K137" s="262"/>
      <c r="L137" s="262"/>
      <c r="M137" s="642"/>
      <c r="N137" s="645"/>
      <c r="O137" s="262"/>
      <c r="P137" s="629"/>
      <c r="Q137" s="262"/>
      <c r="R137" s="262"/>
      <c r="S137" s="262"/>
      <c r="T137" s="262"/>
      <c r="U137" s="262"/>
      <c r="V137" s="262"/>
      <c r="W137" s="262"/>
      <c r="X137" s="262"/>
      <c r="Y137" s="262"/>
      <c r="Z137" s="262"/>
      <c r="AA137" s="262"/>
      <c r="AB137" s="262"/>
      <c r="AC137" s="262"/>
      <c r="AD137" s="262"/>
      <c r="AE137" s="262"/>
      <c r="AF137" s="37"/>
      <c r="AG137" s="37"/>
    </row>
    <row r="138" spans="1:33">
      <c r="A138" s="665">
        <v>44013</v>
      </c>
      <c r="B138" s="115" t="s">
        <v>144</v>
      </c>
      <c r="C138" s="115">
        <v>881505560</v>
      </c>
      <c r="D138" s="115" t="s">
        <v>152</v>
      </c>
      <c r="E138" s="115" t="s">
        <v>140</v>
      </c>
      <c r="F138" s="262"/>
      <c r="G138" s="645">
        <v>44034</v>
      </c>
      <c r="H138" s="665"/>
      <c r="I138" s="665">
        <v>44053</v>
      </c>
      <c r="J138" s="665"/>
      <c r="K138" s="262"/>
      <c r="L138" s="115" t="s">
        <v>1822</v>
      </c>
      <c r="M138" s="642"/>
      <c r="N138" s="645"/>
      <c r="O138" s="262"/>
      <c r="P138" s="629"/>
      <c r="Q138" s="262"/>
      <c r="R138" s="262"/>
      <c r="S138" s="262"/>
      <c r="T138" s="262"/>
      <c r="U138" s="262"/>
      <c r="V138" s="262"/>
      <c r="W138" s="262"/>
      <c r="X138" s="262"/>
      <c r="Y138" s="262"/>
      <c r="Z138" s="262"/>
      <c r="AA138" s="262"/>
      <c r="AB138" s="262"/>
      <c r="AC138" s="262"/>
      <c r="AD138" s="262"/>
      <c r="AE138" s="262"/>
      <c r="AF138" s="37"/>
      <c r="AG138" s="37"/>
    </row>
    <row r="139" spans="1:33">
      <c r="A139" s="665">
        <v>44012</v>
      </c>
      <c r="B139" s="115" t="s">
        <v>154</v>
      </c>
      <c r="C139" s="115">
        <v>882314025</v>
      </c>
      <c r="D139" s="115" t="s">
        <v>139</v>
      </c>
      <c r="E139" s="115" t="s">
        <v>140</v>
      </c>
      <c r="F139" s="665"/>
      <c r="G139" s="645">
        <v>44025</v>
      </c>
      <c r="H139" s="645">
        <v>44013</v>
      </c>
      <c r="I139" s="645">
        <v>44027</v>
      </c>
      <c r="J139" s="115" t="s">
        <v>148</v>
      </c>
      <c r="K139" s="262">
        <v>23</v>
      </c>
      <c r="L139" s="262"/>
      <c r="M139" s="681"/>
      <c r="N139" s="665"/>
      <c r="O139" s="262"/>
      <c r="P139" s="629"/>
      <c r="Q139" s="262"/>
      <c r="R139" s="262"/>
      <c r="S139" s="262"/>
      <c r="T139" s="262"/>
      <c r="U139" s="262"/>
      <c r="V139" s="262"/>
      <c r="W139" s="262"/>
      <c r="X139" s="262"/>
      <c r="Y139" s="262"/>
      <c r="Z139" s="262"/>
      <c r="AA139" s="262"/>
      <c r="AB139" s="262"/>
      <c r="AC139" s="262"/>
      <c r="AD139" s="262"/>
      <c r="AE139" s="262"/>
      <c r="AF139" s="37"/>
      <c r="AG139" s="37"/>
    </row>
    <row r="140" spans="1:33">
      <c r="A140" s="645">
        <v>43992</v>
      </c>
      <c r="B140" s="115" t="s">
        <v>175</v>
      </c>
      <c r="C140" s="115">
        <v>882001710</v>
      </c>
      <c r="D140" s="115" t="s">
        <v>139</v>
      </c>
      <c r="E140" s="115" t="s">
        <v>140</v>
      </c>
      <c r="F140" s="137"/>
      <c r="G140" s="645">
        <v>44013</v>
      </c>
      <c r="H140" s="645">
        <v>44013</v>
      </c>
      <c r="I140" s="665">
        <v>43999</v>
      </c>
      <c r="J140" s="115" t="s">
        <v>1823</v>
      </c>
      <c r="K140" s="115">
        <v>9.9</v>
      </c>
      <c r="L140" s="115"/>
      <c r="M140" s="642"/>
      <c r="N140" s="645"/>
      <c r="O140" s="262"/>
      <c r="P140" s="629"/>
      <c r="Q140" s="262"/>
      <c r="R140" s="262"/>
      <c r="S140" s="262"/>
      <c r="T140" s="262"/>
      <c r="U140" s="262"/>
      <c r="V140" s="262"/>
      <c r="W140" s="262"/>
      <c r="X140" s="262"/>
      <c r="Y140" s="262"/>
      <c r="Z140" s="262"/>
      <c r="AA140" s="262"/>
      <c r="AB140" s="262"/>
      <c r="AC140" s="262"/>
      <c r="AD140" s="262"/>
      <c r="AE140" s="262"/>
      <c r="AF140" s="37"/>
      <c r="AG140" s="37"/>
    </row>
    <row r="141" spans="1:33">
      <c r="A141" s="665">
        <v>44014</v>
      </c>
      <c r="B141" s="115" t="s">
        <v>149</v>
      </c>
      <c r="C141" s="115">
        <v>881598134</v>
      </c>
      <c r="D141" s="115" t="s">
        <v>139</v>
      </c>
      <c r="E141" s="115" t="s">
        <v>140</v>
      </c>
      <c r="F141" s="115" t="s">
        <v>200</v>
      </c>
      <c r="G141" s="645">
        <v>44014</v>
      </c>
      <c r="H141" s="645">
        <v>44014</v>
      </c>
      <c r="I141" s="645">
        <v>44047</v>
      </c>
      <c r="J141" s="262"/>
      <c r="K141" s="262">
        <v>8254</v>
      </c>
      <c r="L141" s="262"/>
      <c r="M141" s="642"/>
      <c r="N141" s="645"/>
      <c r="O141" s="262"/>
      <c r="P141" s="629"/>
      <c r="Q141" s="262"/>
      <c r="R141" s="262"/>
      <c r="S141" s="262"/>
      <c r="T141" s="262"/>
      <c r="U141" s="262"/>
      <c r="V141" s="262"/>
      <c r="W141" s="262"/>
      <c r="X141" s="262"/>
      <c r="Y141" s="262"/>
      <c r="Z141" s="262"/>
      <c r="AA141" s="262"/>
      <c r="AB141" s="262"/>
      <c r="AC141" s="262"/>
      <c r="AD141" s="262"/>
      <c r="AE141" s="262"/>
      <c r="AF141" s="37"/>
      <c r="AG141" s="37"/>
    </row>
    <row r="142" spans="1:33">
      <c r="A142" s="645">
        <v>44014</v>
      </c>
      <c r="B142" s="115" t="s">
        <v>138</v>
      </c>
      <c r="C142" s="262">
        <v>882230143</v>
      </c>
      <c r="D142" s="115" t="s">
        <v>139</v>
      </c>
      <c r="E142" s="115" t="s">
        <v>140</v>
      </c>
      <c r="F142" s="115" t="s">
        <v>200</v>
      </c>
      <c r="G142" s="645">
        <v>44014</v>
      </c>
      <c r="H142" s="645"/>
      <c r="I142" s="645">
        <v>44029</v>
      </c>
      <c r="J142" s="262"/>
      <c r="K142" s="262"/>
      <c r="L142" s="262"/>
      <c r="M142" s="642"/>
      <c r="N142" s="645"/>
      <c r="O142" s="262"/>
      <c r="P142" s="629"/>
      <c r="Q142" s="262"/>
      <c r="R142" s="262"/>
      <c r="S142" s="262"/>
      <c r="T142" s="262"/>
      <c r="U142" s="262"/>
      <c r="V142" s="262"/>
      <c r="W142" s="262"/>
      <c r="X142" s="262"/>
      <c r="Y142" s="262"/>
      <c r="Z142" s="262"/>
      <c r="AA142" s="262"/>
      <c r="AB142" s="262"/>
      <c r="AC142" s="262"/>
      <c r="AD142" s="262"/>
      <c r="AE142" s="262"/>
      <c r="AF142" s="37"/>
      <c r="AG142" s="37"/>
    </row>
    <row r="143" spans="1:33">
      <c r="A143" s="645">
        <v>44014</v>
      </c>
      <c r="B143" s="115" t="s">
        <v>909</v>
      </c>
      <c r="C143" s="262">
        <v>880029873</v>
      </c>
      <c r="D143" s="115" t="s">
        <v>139</v>
      </c>
      <c r="E143" s="115" t="s">
        <v>140</v>
      </c>
      <c r="F143" s="115"/>
      <c r="G143" s="645">
        <v>44014</v>
      </c>
      <c r="H143" s="761">
        <v>44014</v>
      </c>
      <c r="I143" s="645">
        <v>44020</v>
      </c>
      <c r="J143" s="115" t="s">
        <v>168</v>
      </c>
      <c r="K143" s="262">
        <v>50</v>
      </c>
      <c r="L143" s="115" t="s">
        <v>1824</v>
      </c>
      <c r="M143" s="642"/>
      <c r="N143" s="645"/>
      <c r="O143" s="262"/>
      <c r="P143" s="629"/>
      <c r="Q143" s="262"/>
      <c r="R143" s="262"/>
      <c r="S143" s="262"/>
      <c r="T143" s="262"/>
      <c r="U143" s="262"/>
      <c r="V143" s="262"/>
      <c r="W143" s="262"/>
      <c r="X143" s="262"/>
      <c r="Y143" s="262"/>
      <c r="Z143" s="262"/>
      <c r="AA143" s="262"/>
      <c r="AB143" s="262"/>
      <c r="AC143" s="262"/>
      <c r="AD143" s="262"/>
      <c r="AE143" s="262"/>
      <c r="AF143" s="37"/>
      <c r="AG143" s="37"/>
    </row>
    <row r="144" spans="1:33">
      <c r="A144" s="645">
        <v>44014</v>
      </c>
      <c r="B144" s="115" t="s">
        <v>154</v>
      </c>
      <c r="C144" s="262">
        <v>882262439</v>
      </c>
      <c r="D144" s="115" t="s">
        <v>152</v>
      </c>
      <c r="E144" s="115" t="s">
        <v>140</v>
      </c>
      <c r="F144" s="115" t="s">
        <v>142</v>
      </c>
      <c r="G144" s="645">
        <v>44014</v>
      </c>
      <c r="H144" s="645"/>
      <c r="I144" s="645">
        <v>44025</v>
      </c>
      <c r="J144" s="262"/>
      <c r="K144" s="262"/>
      <c r="L144" s="262"/>
      <c r="M144" s="642"/>
      <c r="N144" s="645"/>
      <c r="O144" s="262"/>
      <c r="P144" s="629"/>
      <c r="Q144" s="262"/>
      <c r="R144" s="262"/>
      <c r="S144" s="262"/>
      <c r="T144" s="262"/>
      <c r="U144" s="262"/>
      <c r="V144" s="262"/>
      <c r="W144" s="262"/>
      <c r="X144" s="262"/>
      <c r="Y144" s="262"/>
      <c r="Z144" s="262"/>
      <c r="AA144" s="262"/>
      <c r="AB144" s="262"/>
      <c r="AC144" s="262"/>
      <c r="AD144" s="262"/>
      <c r="AE144" s="262"/>
      <c r="AF144" s="37"/>
      <c r="AG144" s="37"/>
    </row>
    <row r="145" spans="1:33">
      <c r="A145" s="645">
        <v>44014</v>
      </c>
      <c r="B145" s="115" t="s">
        <v>144</v>
      </c>
      <c r="C145" s="262">
        <v>881923928</v>
      </c>
      <c r="D145" s="115" t="s">
        <v>139</v>
      </c>
      <c r="E145" s="115" t="s">
        <v>150</v>
      </c>
      <c r="F145" s="665" t="s">
        <v>172</v>
      </c>
      <c r="G145" s="666">
        <v>44022</v>
      </c>
      <c r="H145" s="665">
        <v>44035</v>
      </c>
      <c r="I145" s="666">
        <v>44040</v>
      </c>
      <c r="J145" s="665" t="s">
        <v>142</v>
      </c>
      <c r="K145" s="486">
        <v>3283.5</v>
      </c>
      <c r="L145" s="727" t="s">
        <v>1825</v>
      </c>
      <c r="M145" s="642"/>
      <c r="N145" s="645"/>
      <c r="O145" s="262"/>
      <c r="P145" s="629"/>
      <c r="Q145" s="262"/>
      <c r="R145" s="262"/>
      <c r="S145" s="262"/>
      <c r="T145" s="262"/>
      <c r="U145" s="262"/>
      <c r="V145" s="262"/>
      <c r="W145" s="262"/>
      <c r="X145" s="262"/>
      <c r="Y145" s="262"/>
      <c r="Z145" s="262"/>
      <c r="AA145" s="262"/>
      <c r="AB145" s="262"/>
      <c r="AC145" s="262"/>
      <c r="AD145" s="262"/>
      <c r="AE145" s="262"/>
      <c r="AF145" s="37"/>
      <c r="AG145" s="37"/>
    </row>
    <row r="146" spans="1:33">
      <c r="A146" s="645">
        <v>44014</v>
      </c>
      <c r="B146" s="115" t="s">
        <v>149</v>
      </c>
      <c r="C146" s="262">
        <v>880895284</v>
      </c>
      <c r="D146" s="115" t="s">
        <v>139</v>
      </c>
      <c r="E146" s="115" t="s">
        <v>140</v>
      </c>
      <c r="F146" s="262"/>
      <c r="G146" s="645">
        <v>44014</v>
      </c>
      <c r="H146" s="645"/>
      <c r="I146" s="645">
        <v>44029</v>
      </c>
      <c r="J146" s="262"/>
      <c r="K146" s="262"/>
      <c r="L146" s="262"/>
      <c r="M146" s="642"/>
      <c r="N146" s="645"/>
      <c r="O146" s="262"/>
      <c r="P146" s="680" t="s">
        <v>1826</v>
      </c>
      <c r="Q146" s="262"/>
      <c r="R146" s="262"/>
      <c r="S146" s="262"/>
      <c r="T146" s="262"/>
      <c r="U146" s="262"/>
      <c r="V146" s="262"/>
      <c r="W146" s="262"/>
      <c r="X146" s="262"/>
      <c r="Y146" s="262"/>
      <c r="Z146" s="262"/>
      <c r="AA146" s="262"/>
      <c r="AB146" s="262"/>
      <c r="AC146" s="262"/>
      <c r="AD146" s="262"/>
      <c r="AE146" s="262"/>
      <c r="AF146" s="37"/>
      <c r="AG146" s="37"/>
    </row>
    <row r="147" spans="1:33">
      <c r="A147" s="645">
        <v>44014</v>
      </c>
      <c r="B147" s="115" t="s">
        <v>154</v>
      </c>
      <c r="C147" s="262">
        <v>882208377</v>
      </c>
      <c r="D147" s="115" t="s">
        <v>139</v>
      </c>
      <c r="E147" s="115" t="s">
        <v>140</v>
      </c>
      <c r="F147" s="262"/>
      <c r="G147" s="645">
        <v>44028</v>
      </c>
      <c r="H147" s="645"/>
      <c r="I147" s="645">
        <v>44029</v>
      </c>
      <c r="J147" s="262"/>
      <c r="K147" s="262"/>
      <c r="L147" s="262"/>
      <c r="M147" s="642"/>
      <c r="N147" s="645"/>
      <c r="O147" s="262"/>
      <c r="P147" s="629"/>
      <c r="Q147" s="262"/>
      <c r="R147" s="262"/>
      <c r="S147" s="262"/>
      <c r="T147" s="262"/>
      <c r="U147" s="262"/>
      <c r="V147" s="262"/>
      <c r="W147" s="262"/>
      <c r="X147" s="262"/>
      <c r="Y147" s="262"/>
      <c r="Z147" s="262"/>
      <c r="AA147" s="262"/>
      <c r="AB147" s="262"/>
      <c r="AC147" s="262"/>
      <c r="AD147" s="262"/>
      <c r="AE147" s="262"/>
      <c r="AF147" s="37"/>
      <c r="AG147" s="37"/>
    </row>
    <row r="148" spans="1:33">
      <c r="A148" s="645">
        <v>44014</v>
      </c>
      <c r="B148" s="115" t="s">
        <v>154</v>
      </c>
      <c r="C148" s="262">
        <v>880011514</v>
      </c>
      <c r="D148" s="115" t="s">
        <v>139</v>
      </c>
      <c r="E148" s="115" t="s">
        <v>150</v>
      </c>
      <c r="F148" s="262"/>
      <c r="G148" s="645">
        <v>44014</v>
      </c>
      <c r="H148" s="645"/>
      <c r="I148" s="645">
        <v>44029</v>
      </c>
      <c r="J148" s="262"/>
      <c r="K148" s="262"/>
      <c r="L148" s="262"/>
      <c r="M148" s="642"/>
      <c r="N148" s="645"/>
      <c r="O148" s="262"/>
      <c r="P148" s="629"/>
      <c r="Q148" s="262"/>
      <c r="R148" s="262"/>
      <c r="S148" s="262"/>
      <c r="T148" s="262"/>
      <c r="U148" s="262"/>
      <c r="V148" s="262"/>
      <c r="W148" s="262"/>
      <c r="X148" s="262"/>
      <c r="Y148" s="262"/>
      <c r="Z148" s="262"/>
      <c r="AA148" s="262"/>
      <c r="AB148" s="262"/>
      <c r="AC148" s="262"/>
      <c r="AD148" s="262"/>
      <c r="AE148" s="262"/>
      <c r="AF148" s="37"/>
      <c r="AG148" s="37"/>
    </row>
    <row r="149" spans="1:33">
      <c r="A149" s="645">
        <v>44014</v>
      </c>
      <c r="B149" s="115" t="s">
        <v>178</v>
      </c>
      <c r="C149" s="262">
        <v>881987137</v>
      </c>
      <c r="D149" s="115" t="s">
        <v>139</v>
      </c>
      <c r="E149" s="115" t="s">
        <v>140</v>
      </c>
      <c r="F149" s="262"/>
      <c r="G149" s="645">
        <v>44014</v>
      </c>
      <c r="H149" s="645"/>
      <c r="I149" s="645">
        <v>44040</v>
      </c>
      <c r="J149" s="262"/>
      <c r="K149" s="262"/>
      <c r="L149" s="262"/>
      <c r="M149" s="642"/>
      <c r="N149" s="645"/>
      <c r="O149" s="262"/>
      <c r="P149" s="629"/>
      <c r="Q149" s="262"/>
      <c r="R149" s="262"/>
      <c r="S149" s="262"/>
      <c r="T149" s="262"/>
      <c r="U149" s="262"/>
      <c r="V149" s="262"/>
      <c r="W149" s="262"/>
      <c r="X149" s="262"/>
      <c r="Y149" s="262"/>
      <c r="Z149" s="262"/>
      <c r="AA149" s="262"/>
      <c r="AB149" s="262"/>
      <c r="AC149" s="262"/>
      <c r="AD149" s="262"/>
      <c r="AE149" s="262"/>
      <c r="AF149" s="37"/>
      <c r="AG149" s="37"/>
    </row>
    <row r="150" spans="1:33">
      <c r="A150" s="645">
        <v>44014</v>
      </c>
      <c r="B150" s="115" t="s">
        <v>146</v>
      </c>
      <c r="C150" s="262">
        <v>882099152</v>
      </c>
      <c r="D150" s="115" t="s">
        <v>139</v>
      </c>
      <c r="E150" s="115" t="s">
        <v>140</v>
      </c>
      <c r="F150" s="262"/>
      <c r="G150" s="645">
        <v>44014</v>
      </c>
      <c r="H150" s="645"/>
      <c r="I150" s="645">
        <v>44029</v>
      </c>
      <c r="J150" s="262"/>
      <c r="K150" s="262"/>
      <c r="L150" s="262"/>
      <c r="M150" s="642"/>
      <c r="N150" s="645"/>
      <c r="O150" s="262"/>
      <c r="P150" s="629"/>
      <c r="Q150" s="262"/>
      <c r="R150" s="262"/>
      <c r="S150" s="262"/>
      <c r="T150" s="262"/>
      <c r="U150" s="262"/>
      <c r="V150" s="262"/>
      <c r="W150" s="262"/>
      <c r="X150" s="262"/>
      <c r="Y150" s="262"/>
      <c r="Z150" s="262"/>
      <c r="AA150" s="262"/>
      <c r="AB150" s="262"/>
      <c r="AC150" s="262"/>
      <c r="AD150" s="262"/>
      <c r="AE150" s="262"/>
      <c r="AF150" s="37"/>
      <c r="AG150" s="37"/>
    </row>
    <row r="151" spans="1:33">
      <c r="A151" s="645">
        <v>44014</v>
      </c>
      <c r="B151" s="115" t="s">
        <v>149</v>
      </c>
      <c r="C151" s="262">
        <v>880277757</v>
      </c>
      <c r="D151" s="115" t="s">
        <v>139</v>
      </c>
      <c r="E151" s="115" t="s">
        <v>140</v>
      </c>
      <c r="F151" s="115" t="s">
        <v>1668</v>
      </c>
      <c r="G151" s="645">
        <v>44014</v>
      </c>
      <c r="H151" s="645"/>
      <c r="I151" s="645">
        <v>44036</v>
      </c>
      <c r="J151" s="262"/>
      <c r="K151" s="262"/>
      <c r="L151" s="115" t="s">
        <v>1827</v>
      </c>
      <c r="M151" s="642"/>
      <c r="N151" s="645"/>
      <c r="O151" s="262"/>
      <c r="P151" s="629"/>
      <c r="Q151" s="262"/>
      <c r="R151" s="262"/>
      <c r="S151" s="262"/>
      <c r="T151" s="262"/>
      <c r="U151" s="262"/>
      <c r="V151" s="262"/>
      <c r="W151" s="262"/>
      <c r="X151" s="262"/>
      <c r="Y151" s="262"/>
      <c r="Z151" s="262"/>
      <c r="AA151" s="262"/>
      <c r="AB151" s="262"/>
      <c r="AC151" s="262"/>
      <c r="AD151" s="262"/>
      <c r="AE151" s="262"/>
      <c r="AF151" s="37"/>
      <c r="AG151" s="37"/>
    </row>
    <row r="152" spans="1:33">
      <c r="A152" s="645">
        <v>44014</v>
      </c>
      <c r="B152" s="115" t="s">
        <v>156</v>
      </c>
      <c r="C152" s="262">
        <v>881789033</v>
      </c>
      <c r="D152" s="115" t="s">
        <v>139</v>
      </c>
      <c r="E152" s="115" t="s">
        <v>140</v>
      </c>
      <c r="F152" s="262"/>
      <c r="G152" s="645">
        <v>44014</v>
      </c>
      <c r="H152" s="645"/>
      <c r="I152" s="645">
        <v>44027</v>
      </c>
      <c r="J152" s="262"/>
      <c r="K152" s="262"/>
      <c r="L152" s="262"/>
      <c r="M152" s="642"/>
      <c r="N152" s="645"/>
      <c r="O152" s="262"/>
      <c r="P152" s="629"/>
      <c r="Q152" s="262"/>
      <c r="R152" s="262"/>
      <c r="S152" s="262"/>
      <c r="T152" s="262"/>
      <c r="U152" s="262"/>
      <c r="V152" s="262"/>
      <c r="W152" s="262"/>
      <c r="X152" s="262"/>
      <c r="Y152" s="262"/>
      <c r="Z152" s="262"/>
      <c r="AA152" s="262"/>
      <c r="AB152" s="262"/>
      <c r="AC152" s="262"/>
      <c r="AD152" s="262"/>
      <c r="AE152" s="262"/>
      <c r="AF152" s="37"/>
      <c r="AG152" s="37"/>
    </row>
    <row r="153" spans="1:33">
      <c r="A153" s="645">
        <v>44014</v>
      </c>
      <c r="B153" s="115" t="s">
        <v>144</v>
      </c>
      <c r="C153" s="262">
        <v>881853652</v>
      </c>
      <c r="D153" s="115" t="s">
        <v>139</v>
      </c>
      <c r="E153" s="115" t="s">
        <v>150</v>
      </c>
      <c r="F153" s="262"/>
      <c r="G153" s="645">
        <v>44014</v>
      </c>
      <c r="H153" s="645"/>
      <c r="I153" s="645">
        <v>44037</v>
      </c>
      <c r="J153" s="262"/>
      <c r="K153" s="262"/>
      <c r="L153" s="262"/>
      <c r="M153" s="642"/>
      <c r="N153" s="645"/>
      <c r="O153" s="262"/>
      <c r="P153" s="629"/>
      <c r="Q153" s="262"/>
      <c r="R153" s="262"/>
      <c r="S153" s="262"/>
      <c r="T153" s="262"/>
      <c r="U153" s="262"/>
      <c r="V153" s="262"/>
      <c r="W153" s="262"/>
      <c r="X153" s="262"/>
      <c r="Y153" s="262"/>
      <c r="Z153" s="262"/>
      <c r="AA153" s="262"/>
      <c r="AB153" s="262"/>
      <c r="AC153" s="262"/>
      <c r="AD153" s="262"/>
      <c r="AE153" s="262"/>
      <c r="AF153" s="37"/>
      <c r="AG153" s="37"/>
    </row>
    <row r="154" spans="1:33">
      <c r="A154" s="265">
        <v>44014</v>
      </c>
      <c r="B154" s="115" t="s">
        <v>154</v>
      </c>
      <c r="C154" s="37">
        <v>882316802</v>
      </c>
      <c r="D154" s="115" t="s">
        <v>152</v>
      </c>
      <c r="E154" s="115" t="s">
        <v>140</v>
      </c>
      <c r="F154" s="37"/>
      <c r="G154" s="265">
        <v>44014</v>
      </c>
      <c r="H154" s="265"/>
      <c r="I154" s="265">
        <v>44025</v>
      </c>
      <c r="J154" s="37"/>
      <c r="K154" s="37"/>
      <c r="L154" s="680" t="s">
        <v>1828</v>
      </c>
      <c r="M154" s="642"/>
      <c r="N154" s="265"/>
      <c r="O154" s="37"/>
      <c r="P154" s="629"/>
      <c r="Q154" s="37"/>
      <c r="R154" s="37"/>
      <c r="S154" s="37"/>
      <c r="T154" s="37"/>
      <c r="U154" s="37"/>
      <c r="V154" s="37"/>
      <c r="W154" s="37"/>
      <c r="X154" s="37"/>
      <c r="Y154" s="37"/>
      <c r="Z154" s="37"/>
      <c r="AA154" s="37"/>
      <c r="AB154" s="37"/>
      <c r="AC154" s="37"/>
      <c r="AD154" s="37"/>
      <c r="AE154" s="37"/>
      <c r="AF154" s="37"/>
      <c r="AG154" s="37"/>
    </row>
    <row r="155" spans="1:33">
      <c r="A155" s="645">
        <v>44014</v>
      </c>
      <c r="B155" s="115" t="s">
        <v>156</v>
      </c>
      <c r="C155" s="262">
        <v>881204649</v>
      </c>
      <c r="D155" s="115" t="s">
        <v>139</v>
      </c>
      <c r="E155" s="115" t="s">
        <v>140</v>
      </c>
      <c r="F155" s="262"/>
      <c r="G155" s="645">
        <v>44014</v>
      </c>
      <c r="H155" s="645"/>
      <c r="I155" s="645">
        <v>44027</v>
      </c>
      <c r="J155" s="262"/>
      <c r="K155" s="262"/>
      <c r="L155" s="115" t="s">
        <v>1829</v>
      </c>
      <c r="M155" s="642"/>
      <c r="N155" s="645"/>
      <c r="O155" s="262"/>
      <c r="P155" s="629"/>
      <c r="Q155" s="262"/>
      <c r="R155" s="262"/>
      <c r="S155" s="262"/>
      <c r="T155" s="262"/>
      <c r="U155" s="262"/>
      <c r="V155" s="262"/>
      <c r="W155" s="262"/>
      <c r="X155" s="262"/>
      <c r="Y155" s="262"/>
      <c r="Z155" s="262"/>
      <c r="AA155" s="262"/>
      <c r="AB155" s="262"/>
      <c r="AC155" s="262"/>
      <c r="AD155" s="262"/>
      <c r="AE155" s="262"/>
      <c r="AF155" s="37"/>
      <c r="AG155" s="37"/>
    </row>
    <row r="156" spans="1:33">
      <c r="A156" s="645">
        <v>44014</v>
      </c>
      <c r="B156" s="115" t="s">
        <v>154</v>
      </c>
      <c r="C156" s="262">
        <v>880387471</v>
      </c>
      <c r="D156" s="115" t="s">
        <v>152</v>
      </c>
      <c r="E156" s="115" t="s">
        <v>140</v>
      </c>
      <c r="F156" s="262"/>
      <c r="G156" s="645">
        <v>44014</v>
      </c>
      <c r="H156" s="645"/>
      <c r="I156" s="645">
        <v>44027</v>
      </c>
      <c r="J156" s="262"/>
      <c r="K156" s="262"/>
      <c r="L156" s="262"/>
      <c r="M156" s="642"/>
      <c r="N156" s="645"/>
      <c r="O156" s="262"/>
      <c r="P156" s="629"/>
      <c r="Q156" s="262"/>
      <c r="R156" s="262"/>
      <c r="S156" s="262"/>
      <c r="T156" s="262"/>
      <c r="U156" s="262"/>
      <c r="V156" s="262"/>
      <c r="W156" s="262"/>
      <c r="X156" s="262"/>
      <c r="Y156" s="262"/>
      <c r="Z156" s="262"/>
      <c r="AA156" s="262"/>
      <c r="AB156" s="262"/>
      <c r="AC156" s="262"/>
      <c r="AD156" s="262"/>
      <c r="AE156" s="262"/>
      <c r="AF156" s="37"/>
      <c r="AG156" s="37"/>
    </row>
    <row r="157" spans="1:33">
      <c r="A157" s="645">
        <v>44014</v>
      </c>
      <c r="B157" s="115" t="s">
        <v>149</v>
      </c>
      <c r="C157" s="262">
        <v>881816508</v>
      </c>
      <c r="D157" s="115" t="s">
        <v>139</v>
      </c>
      <c r="E157" s="115" t="s">
        <v>140</v>
      </c>
      <c r="F157" s="262"/>
      <c r="G157" s="645">
        <v>44014</v>
      </c>
      <c r="H157" s="645"/>
      <c r="I157" s="645">
        <v>44036</v>
      </c>
      <c r="J157" s="262"/>
      <c r="K157" s="262"/>
      <c r="L157" s="262"/>
      <c r="M157" s="642"/>
      <c r="N157" s="645"/>
      <c r="O157" s="262"/>
      <c r="P157" s="629"/>
      <c r="Q157" s="262"/>
      <c r="R157" s="262"/>
      <c r="S157" s="262"/>
      <c r="T157" s="262"/>
      <c r="U157" s="262"/>
      <c r="V157" s="262"/>
      <c r="W157" s="262"/>
      <c r="X157" s="262"/>
      <c r="Y157" s="262"/>
      <c r="Z157" s="262"/>
      <c r="AA157" s="262"/>
      <c r="AB157" s="262"/>
      <c r="AC157" s="262"/>
      <c r="AD157" s="262"/>
      <c r="AE157" s="262"/>
      <c r="AF157" s="37"/>
      <c r="AG157" s="37"/>
    </row>
    <row r="158" spans="1:33">
      <c r="A158" s="645">
        <v>44014</v>
      </c>
      <c r="B158" s="115" t="s">
        <v>149</v>
      </c>
      <c r="C158" s="262">
        <v>880204158</v>
      </c>
      <c r="D158" s="115" t="s">
        <v>139</v>
      </c>
      <c r="E158" s="115" t="s">
        <v>140</v>
      </c>
      <c r="F158" s="262"/>
      <c r="G158" s="645">
        <v>44014</v>
      </c>
      <c r="H158" s="645"/>
      <c r="I158" s="645">
        <v>44029</v>
      </c>
      <c r="J158" s="262"/>
      <c r="K158" s="262"/>
      <c r="L158" s="262"/>
      <c r="M158" s="642"/>
      <c r="N158" s="645"/>
      <c r="O158" s="262"/>
      <c r="P158" s="629"/>
      <c r="Q158" s="262"/>
      <c r="R158" s="262"/>
      <c r="S158" s="262"/>
      <c r="T158" s="262"/>
      <c r="U158" s="262"/>
      <c r="V158" s="262"/>
      <c r="W158" s="262"/>
      <c r="X158" s="262"/>
      <c r="Y158" s="262"/>
      <c r="Z158" s="262"/>
      <c r="AA158" s="262"/>
      <c r="AB158" s="262"/>
      <c r="AC158" s="262"/>
      <c r="AD158" s="262"/>
      <c r="AE158" s="262"/>
      <c r="AF158" s="37"/>
      <c r="AG158" s="37"/>
    </row>
    <row r="159" spans="1:33">
      <c r="A159" s="645">
        <v>44014</v>
      </c>
      <c r="B159" s="115" t="s">
        <v>154</v>
      </c>
      <c r="C159" s="262">
        <v>880020017</v>
      </c>
      <c r="D159" s="115" t="s">
        <v>152</v>
      </c>
      <c r="E159" s="115" t="s">
        <v>140</v>
      </c>
      <c r="F159" s="262"/>
      <c r="G159" s="645">
        <v>44027</v>
      </c>
      <c r="H159" s="645">
        <v>44032</v>
      </c>
      <c r="I159" s="645">
        <v>44029</v>
      </c>
      <c r="J159" s="115" t="s">
        <v>1481</v>
      </c>
      <c r="K159" s="262">
        <v>752.21</v>
      </c>
      <c r="L159" s="115" t="s">
        <v>1830</v>
      </c>
      <c r="M159" s="642"/>
      <c r="N159" s="645"/>
      <c r="O159" s="262"/>
      <c r="P159" s="629"/>
      <c r="Q159" s="262"/>
      <c r="R159" s="262"/>
      <c r="S159" s="262"/>
      <c r="T159" s="262"/>
      <c r="U159" s="262"/>
      <c r="V159" s="262"/>
      <c r="W159" s="262"/>
      <c r="X159" s="262"/>
      <c r="Y159" s="262"/>
      <c r="Z159" s="262"/>
      <c r="AA159" s="262"/>
      <c r="AB159" s="262"/>
      <c r="AC159" s="262"/>
      <c r="AD159" s="262"/>
      <c r="AE159" s="262"/>
      <c r="AF159" s="37"/>
      <c r="AG159" s="37"/>
    </row>
    <row r="160" spans="1:33">
      <c r="A160" s="645">
        <v>44014</v>
      </c>
      <c r="B160" s="115" t="s">
        <v>156</v>
      </c>
      <c r="C160" s="262">
        <v>880710140</v>
      </c>
      <c r="D160" s="115" t="s">
        <v>139</v>
      </c>
      <c r="E160" s="115" t="s">
        <v>140</v>
      </c>
      <c r="F160" s="262"/>
      <c r="G160" s="645">
        <v>44014</v>
      </c>
      <c r="H160" s="645"/>
      <c r="I160" s="645">
        <v>44027</v>
      </c>
      <c r="J160" s="262"/>
      <c r="K160" s="262"/>
      <c r="L160" s="262"/>
      <c r="M160" s="642"/>
      <c r="N160" s="645"/>
      <c r="O160" s="262"/>
      <c r="P160" s="629"/>
      <c r="Q160" s="262"/>
      <c r="R160" s="262"/>
      <c r="S160" s="262"/>
      <c r="T160" s="262"/>
      <c r="U160" s="262"/>
      <c r="V160" s="262"/>
      <c r="W160" s="262"/>
      <c r="X160" s="262"/>
      <c r="Y160" s="262"/>
      <c r="Z160" s="262"/>
      <c r="AA160" s="262"/>
      <c r="AB160" s="262"/>
      <c r="AC160" s="262"/>
      <c r="AD160" s="262"/>
      <c r="AE160" s="262"/>
      <c r="AF160" s="37"/>
      <c r="AG160" s="37"/>
    </row>
    <row r="161" spans="1:33">
      <c r="A161" s="645">
        <v>44014</v>
      </c>
      <c r="B161" s="115" t="s">
        <v>175</v>
      </c>
      <c r="C161" s="262">
        <v>881839802</v>
      </c>
      <c r="D161" s="115" t="s">
        <v>139</v>
      </c>
      <c r="E161" s="115" t="s">
        <v>140</v>
      </c>
      <c r="F161" s="115" t="s">
        <v>361</v>
      </c>
      <c r="G161" s="645">
        <v>44026</v>
      </c>
      <c r="H161" s="645"/>
      <c r="I161" s="645">
        <v>44028</v>
      </c>
      <c r="J161" s="262" t="s">
        <v>200</v>
      </c>
      <c r="K161" s="262">
        <v>1629</v>
      </c>
      <c r="L161" s="262"/>
      <c r="M161" s="642"/>
      <c r="N161" s="645"/>
      <c r="O161" s="262"/>
      <c r="P161" s="629"/>
      <c r="Q161" s="262"/>
      <c r="R161" s="262"/>
      <c r="S161" s="262"/>
      <c r="T161" s="262"/>
      <c r="U161" s="262"/>
      <c r="V161" s="262"/>
      <c r="W161" s="262"/>
      <c r="X161" s="262"/>
      <c r="Y161" s="262"/>
      <c r="Z161" s="262"/>
      <c r="AA161" s="262"/>
      <c r="AB161" s="262"/>
      <c r="AC161" s="262"/>
      <c r="AD161" s="262"/>
      <c r="AE161" s="262"/>
      <c r="AF161" s="37"/>
      <c r="AG161" s="37"/>
    </row>
    <row r="162" spans="1:33">
      <c r="A162" s="645">
        <v>44014</v>
      </c>
      <c r="B162" s="115" t="s">
        <v>144</v>
      </c>
      <c r="C162" s="262">
        <v>882062622</v>
      </c>
      <c r="D162" s="115" t="s">
        <v>139</v>
      </c>
      <c r="E162" s="115" t="s">
        <v>140</v>
      </c>
      <c r="F162" s="262"/>
      <c r="G162" s="645">
        <v>44042</v>
      </c>
      <c r="H162" s="645">
        <v>44014</v>
      </c>
      <c r="I162" s="645">
        <v>44060</v>
      </c>
      <c r="J162" s="115" t="s">
        <v>622</v>
      </c>
      <c r="K162" s="262">
        <v>5395</v>
      </c>
      <c r="L162" s="115" t="s">
        <v>1831</v>
      </c>
      <c r="M162" s="642"/>
      <c r="N162" s="645"/>
      <c r="O162" s="262"/>
      <c r="P162" s="629"/>
      <c r="Q162" s="262"/>
      <c r="R162" s="262"/>
      <c r="S162" s="262"/>
      <c r="T162" s="262"/>
      <c r="U162" s="262"/>
      <c r="V162" s="262"/>
      <c r="W162" s="262"/>
      <c r="X162" s="262"/>
      <c r="Y162" s="262"/>
      <c r="Z162" s="262"/>
      <c r="AA162" s="262"/>
      <c r="AB162" s="262"/>
      <c r="AC162" s="262"/>
      <c r="AD162" s="262"/>
      <c r="AE162" s="262"/>
      <c r="AF162" s="37"/>
      <c r="AG162" s="37"/>
    </row>
    <row r="163" spans="1:33">
      <c r="A163" s="645">
        <v>44014</v>
      </c>
      <c r="B163" s="115" t="s">
        <v>178</v>
      </c>
      <c r="C163" s="262">
        <v>881886144</v>
      </c>
      <c r="D163" s="115" t="s">
        <v>139</v>
      </c>
      <c r="E163" s="115" t="s">
        <v>140</v>
      </c>
      <c r="F163" s="262"/>
      <c r="G163" s="645">
        <v>44014</v>
      </c>
      <c r="H163" s="645"/>
      <c r="I163" s="645">
        <v>44027</v>
      </c>
      <c r="J163" s="262"/>
      <c r="K163" s="262"/>
      <c r="L163" s="262"/>
      <c r="M163" s="642"/>
      <c r="N163" s="645"/>
      <c r="O163" s="262"/>
      <c r="P163" s="629"/>
      <c r="Q163" s="262"/>
      <c r="R163" s="262"/>
      <c r="S163" s="262"/>
      <c r="T163" s="262"/>
      <c r="U163" s="262"/>
      <c r="V163" s="262"/>
      <c r="W163" s="262"/>
      <c r="X163" s="262"/>
      <c r="Y163" s="262"/>
      <c r="Z163" s="262"/>
      <c r="AA163" s="262"/>
      <c r="AB163" s="262"/>
      <c r="AC163" s="262"/>
      <c r="AD163" s="262"/>
      <c r="AE163" s="262"/>
      <c r="AF163" s="37"/>
      <c r="AG163" s="37"/>
    </row>
    <row r="164" spans="1:33">
      <c r="A164" s="645">
        <v>44014</v>
      </c>
      <c r="B164" s="115" t="s">
        <v>154</v>
      </c>
      <c r="C164" s="262">
        <v>880018527</v>
      </c>
      <c r="D164" s="115" t="s">
        <v>139</v>
      </c>
      <c r="E164" s="115" t="s">
        <v>147</v>
      </c>
      <c r="F164" s="262"/>
      <c r="G164" s="645"/>
      <c r="H164" s="645"/>
      <c r="I164" s="262"/>
      <c r="J164" s="262"/>
      <c r="K164" s="262"/>
      <c r="L164" s="262"/>
      <c r="M164" s="642"/>
      <c r="N164" s="645">
        <v>44015</v>
      </c>
      <c r="O164" s="262">
        <v>35</v>
      </c>
      <c r="P164" s="629"/>
      <c r="Q164" s="262"/>
      <c r="R164" s="262"/>
      <c r="S164" s="262"/>
      <c r="T164" s="262"/>
      <c r="U164" s="262"/>
      <c r="V164" s="262"/>
      <c r="W164" s="262"/>
      <c r="X164" s="262"/>
      <c r="Y164" s="262"/>
      <c r="Z164" s="262"/>
      <c r="AA164" s="262"/>
      <c r="AB164" s="262"/>
      <c r="AC164" s="262"/>
      <c r="AD164" s="262"/>
      <c r="AE164" s="262"/>
      <c r="AF164" s="37"/>
      <c r="AG164" s="37"/>
    </row>
    <row r="165" spans="1:33">
      <c r="A165" s="645">
        <v>44014</v>
      </c>
      <c r="B165" s="115" t="s">
        <v>146</v>
      </c>
      <c r="C165" s="262">
        <v>881877328</v>
      </c>
      <c r="D165" s="115" t="s">
        <v>139</v>
      </c>
      <c r="E165" s="115" t="s">
        <v>140</v>
      </c>
      <c r="F165" s="115" t="s">
        <v>1031</v>
      </c>
      <c r="G165" s="645">
        <v>44014</v>
      </c>
      <c r="H165" s="645"/>
      <c r="I165" s="645">
        <v>44029</v>
      </c>
      <c r="J165" s="262"/>
      <c r="K165" s="262"/>
      <c r="L165" s="262"/>
      <c r="M165" s="642"/>
      <c r="N165" s="645"/>
      <c r="O165" s="262"/>
      <c r="P165" s="629"/>
      <c r="Q165" s="262"/>
      <c r="R165" s="262"/>
      <c r="S165" s="262"/>
      <c r="T165" s="262"/>
      <c r="U165" s="262"/>
      <c r="V165" s="262"/>
      <c r="W165" s="262"/>
      <c r="X165" s="262"/>
      <c r="Y165" s="262"/>
      <c r="Z165" s="262"/>
      <c r="AA165" s="262"/>
      <c r="AB165" s="262"/>
      <c r="AC165" s="262"/>
      <c r="AD165" s="262"/>
      <c r="AE165" s="262"/>
      <c r="AF165" s="37"/>
      <c r="AG165" s="37"/>
    </row>
    <row r="166" spans="1:33">
      <c r="A166" s="645">
        <v>44014</v>
      </c>
      <c r="B166" s="115" t="s">
        <v>156</v>
      </c>
      <c r="C166" s="262">
        <v>882084493</v>
      </c>
      <c r="D166" s="115" t="s">
        <v>139</v>
      </c>
      <c r="E166" s="115" t="s">
        <v>140</v>
      </c>
      <c r="F166" s="262"/>
      <c r="G166" s="645">
        <v>44014</v>
      </c>
      <c r="H166" s="645"/>
      <c r="I166" s="645">
        <v>44020</v>
      </c>
      <c r="J166" s="262"/>
      <c r="K166" s="262"/>
      <c r="L166" s="262"/>
      <c r="M166" s="642"/>
      <c r="N166" s="645"/>
      <c r="O166" s="262"/>
      <c r="P166" s="629"/>
      <c r="Q166" s="262"/>
      <c r="R166" s="262"/>
      <c r="S166" s="262"/>
      <c r="T166" s="262"/>
      <c r="U166" s="262"/>
      <c r="V166" s="262"/>
      <c r="W166" s="262"/>
      <c r="X166" s="262"/>
      <c r="Y166" s="262"/>
      <c r="Z166" s="262"/>
      <c r="AA166" s="262"/>
      <c r="AB166" s="262"/>
      <c r="AC166" s="262"/>
      <c r="AD166" s="262"/>
      <c r="AE166" s="262"/>
      <c r="AF166" s="37"/>
      <c r="AG166" s="37"/>
    </row>
    <row r="167" spans="1:33">
      <c r="A167" s="645">
        <v>44014</v>
      </c>
      <c r="B167" s="115" t="s">
        <v>144</v>
      </c>
      <c r="C167" s="262">
        <v>880008546</v>
      </c>
      <c r="D167" s="115" t="s">
        <v>139</v>
      </c>
      <c r="E167" s="115" t="s">
        <v>147</v>
      </c>
      <c r="F167" s="262"/>
      <c r="G167" s="645">
        <v>44014</v>
      </c>
      <c r="H167" s="645"/>
      <c r="I167" s="645">
        <v>44037</v>
      </c>
      <c r="J167" s="262"/>
      <c r="K167" s="262"/>
      <c r="L167" s="262"/>
      <c r="M167" s="642"/>
      <c r="N167" s="645">
        <v>44014</v>
      </c>
      <c r="O167" s="262">
        <v>159.5</v>
      </c>
      <c r="P167" s="629"/>
      <c r="Q167" s="262"/>
      <c r="R167" s="262"/>
      <c r="S167" s="262"/>
      <c r="T167" s="262"/>
      <c r="U167" s="262"/>
      <c r="V167" s="262"/>
      <c r="W167" s="262"/>
      <c r="X167" s="262"/>
      <c r="Y167" s="262"/>
      <c r="Z167" s="262"/>
      <c r="AA167" s="262"/>
      <c r="AB167" s="262"/>
      <c r="AC167" s="262"/>
      <c r="AD167" s="262"/>
      <c r="AE167" s="262"/>
      <c r="AF167" s="37"/>
      <c r="AG167" s="37"/>
    </row>
    <row r="168" spans="1:33">
      <c r="A168" s="645">
        <v>44014</v>
      </c>
      <c r="B168" s="115" t="s">
        <v>178</v>
      </c>
      <c r="C168" s="262">
        <v>881327835</v>
      </c>
      <c r="D168" s="115" t="s">
        <v>139</v>
      </c>
      <c r="E168" s="115" t="s">
        <v>140</v>
      </c>
      <c r="F168" s="262"/>
      <c r="G168" s="645">
        <v>44014</v>
      </c>
      <c r="H168" s="645">
        <v>44021</v>
      </c>
      <c r="I168" s="645">
        <v>44026</v>
      </c>
      <c r="J168" s="115" t="s">
        <v>142</v>
      </c>
      <c r="K168" s="262">
        <v>5032</v>
      </c>
      <c r="L168" s="115" t="s">
        <v>1832</v>
      </c>
      <c r="M168" s="642"/>
      <c r="N168" s="645"/>
      <c r="O168" s="262"/>
      <c r="P168" s="629"/>
      <c r="Q168" s="262"/>
      <c r="R168" s="262"/>
      <c r="S168" s="262"/>
      <c r="T168" s="262"/>
      <c r="U168" s="262"/>
      <c r="V168" s="262"/>
      <c r="W168" s="262"/>
      <c r="X168" s="262"/>
      <c r="Y168" s="262"/>
      <c r="Z168" s="262"/>
      <c r="AA168" s="262"/>
      <c r="AB168" s="262"/>
      <c r="AC168" s="262"/>
      <c r="AD168" s="262"/>
      <c r="AE168" s="262"/>
      <c r="AF168" s="37"/>
      <c r="AG168" s="37"/>
    </row>
    <row r="169" spans="1:33">
      <c r="A169" s="645">
        <v>44014</v>
      </c>
      <c r="B169" s="115" t="s">
        <v>175</v>
      </c>
      <c r="C169" s="262">
        <v>882044787</v>
      </c>
      <c r="D169" s="115" t="s">
        <v>139</v>
      </c>
      <c r="E169" s="115" t="s">
        <v>150</v>
      </c>
      <c r="F169" s="115" t="s">
        <v>142</v>
      </c>
      <c r="G169" s="645">
        <v>44014</v>
      </c>
      <c r="H169" s="645"/>
      <c r="I169" s="645">
        <v>44043</v>
      </c>
      <c r="J169" s="262"/>
      <c r="K169" s="262"/>
      <c r="L169" s="262"/>
      <c r="M169" s="642"/>
      <c r="N169" s="645">
        <v>44018</v>
      </c>
      <c r="O169" s="262">
        <v>359</v>
      </c>
      <c r="P169" s="629"/>
      <c r="Q169" s="262"/>
      <c r="R169" s="262"/>
      <c r="S169" s="262"/>
      <c r="T169" s="262"/>
      <c r="U169" s="262"/>
      <c r="V169" s="262"/>
      <c r="W169" s="262"/>
      <c r="X169" s="262"/>
      <c r="Y169" s="262"/>
      <c r="Z169" s="262"/>
      <c r="AA169" s="262"/>
      <c r="AB169" s="262"/>
      <c r="AC169" s="262"/>
      <c r="AD169" s="262"/>
      <c r="AE169" s="262"/>
      <c r="AF169" s="37"/>
      <c r="AG169" s="37"/>
    </row>
    <row r="170" spans="1:33">
      <c r="A170" s="645">
        <v>44014</v>
      </c>
      <c r="B170" s="115" t="s">
        <v>175</v>
      </c>
      <c r="C170" s="262">
        <v>882044787</v>
      </c>
      <c r="D170" s="115" t="s">
        <v>139</v>
      </c>
      <c r="E170" s="115" t="s">
        <v>150</v>
      </c>
      <c r="F170" s="115" t="s">
        <v>142</v>
      </c>
      <c r="G170" s="645">
        <v>44040</v>
      </c>
      <c r="H170" s="645"/>
      <c r="I170" s="645"/>
      <c r="J170" s="262"/>
      <c r="K170" s="262"/>
      <c r="L170" s="262"/>
      <c r="M170" s="642"/>
      <c r="N170" s="645">
        <v>44041</v>
      </c>
      <c r="O170" s="262">
        <v>268.5</v>
      </c>
      <c r="P170" s="629"/>
      <c r="Q170" s="262"/>
      <c r="R170" s="262"/>
      <c r="S170" s="262"/>
      <c r="T170" s="262"/>
      <c r="U170" s="262"/>
      <c r="V170" s="262"/>
      <c r="W170" s="262"/>
      <c r="X170" s="262"/>
      <c r="Y170" s="262"/>
      <c r="Z170" s="262"/>
      <c r="AA170" s="262"/>
      <c r="AB170" s="262"/>
      <c r="AC170" s="262"/>
      <c r="AD170" s="262"/>
      <c r="AE170" s="262"/>
      <c r="AF170" s="37"/>
      <c r="AG170" s="37"/>
    </row>
    <row r="171" spans="1:33">
      <c r="A171" s="645">
        <v>44014</v>
      </c>
      <c r="B171" s="115" t="s">
        <v>178</v>
      </c>
      <c r="C171" s="262">
        <v>882236410</v>
      </c>
      <c r="D171" s="115" t="s">
        <v>139</v>
      </c>
      <c r="E171" s="115" t="s">
        <v>140</v>
      </c>
      <c r="F171" s="262"/>
      <c r="G171" s="645">
        <v>44014</v>
      </c>
      <c r="H171" s="645"/>
      <c r="I171" s="645">
        <v>44033</v>
      </c>
      <c r="J171" s="262"/>
      <c r="K171" s="262"/>
      <c r="L171" s="262"/>
      <c r="M171" s="642"/>
      <c r="N171" s="645"/>
      <c r="O171" s="262"/>
      <c r="P171" s="629"/>
      <c r="Q171" s="262"/>
      <c r="R171" s="262"/>
      <c r="S171" s="262"/>
      <c r="T171" s="262"/>
      <c r="U171" s="262"/>
      <c r="V171" s="262"/>
      <c r="W171" s="262"/>
      <c r="X171" s="262"/>
      <c r="Y171" s="262"/>
      <c r="Z171" s="262"/>
      <c r="AA171" s="262"/>
      <c r="AB171" s="262"/>
      <c r="AC171" s="262"/>
      <c r="AD171" s="262"/>
      <c r="AE171" s="262"/>
      <c r="AF171" s="37"/>
      <c r="AG171" s="37"/>
    </row>
    <row r="172" spans="1:33">
      <c r="A172" s="645">
        <v>44014</v>
      </c>
      <c r="B172" s="115" t="s">
        <v>156</v>
      </c>
      <c r="C172" s="262">
        <v>880532102</v>
      </c>
      <c r="D172" s="115" t="s">
        <v>139</v>
      </c>
      <c r="E172" s="115" t="s">
        <v>140</v>
      </c>
      <c r="F172" s="262"/>
      <c r="G172" s="645">
        <v>44014</v>
      </c>
      <c r="H172" s="645"/>
      <c r="I172" s="645">
        <v>44028</v>
      </c>
      <c r="J172" s="262"/>
      <c r="K172" s="262"/>
      <c r="L172" s="262"/>
      <c r="M172" s="642"/>
      <c r="N172" s="645"/>
      <c r="O172" s="262"/>
      <c r="P172" s="629"/>
      <c r="Q172" s="262"/>
      <c r="R172" s="262"/>
      <c r="S172" s="262"/>
      <c r="T172" s="262"/>
      <c r="U172" s="262"/>
      <c r="V172" s="262"/>
      <c r="W172" s="262"/>
      <c r="X172" s="262"/>
      <c r="Y172" s="262"/>
      <c r="Z172" s="262"/>
      <c r="AA172" s="262"/>
      <c r="AB172" s="262"/>
      <c r="AC172" s="262"/>
      <c r="AD172" s="262"/>
      <c r="AE172" s="262"/>
      <c r="AF172" s="37"/>
      <c r="AG172" s="37"/>
    </row>
    <row r="173" spans="1:33">
      <c r="A173" s="645">
        <v>44014</v>
      </c>
      <c r="B173" s="115" t="s">
        <v>138</v>
      </c>
      <c r="C173" s="262">
        <v>881982406</v>
      </c>
      <c r="D173" s="115" t="s">
        <v>139</v>
      </c>
      <c r="E173" s="115" t="s">
        <v>140</v>
      </c>
      <c r="F173" s="115" t="s">
        <v>142</v>
      </c>
      <c r="G173" s="645">
        <v>44014</v>
      </c>
      <c r="H173" s="645"/>
      <c r="I173" s="645">
        <v>44027</v>
      </c>
      <c r="J173" s="262"/>
      <c r="K173" s="262"/>
      <c r="L173" s="262"/>
      <c r="M173" s="642"/>
      <c r="N173" s="645"/>
      <c r="O173" s="262"/>
      <c r="P173" s="629"/>
      <c r="Q173" s="262"/>
      <c r="R173" s="262"/>
      <c r="S173" s="262"/>
      <c r="T173" s="262"/>
      <c r="U173" s="262"/>
      <c r="V173" s="262"/>
      <c r="W173" s="262"/>
      <c r="X173" s="262"/>
      <c r="Y173" s="262"/>
      <c r="Z173" s="262"/>
      <c r="AA173" s="262"/>
      <c r="AB173" s="262"/>
      <c r="AC173" s="262"/>
      <c r="AD173" s="262"/>
      <c r="AE173" s="262"/>
      <c r="AF173" s="37"/>
      <c r="AG173" s="37"/>
    </row>
    <row r="174" spans="1:33">
      <c r="A174" s="645">
        <v>44014</v>
      </c>
      <c r="B174" s="115" t="s">
        <v>146</v>
      </c>
      <c r="C174" s="262">
        <v>881704307</v>
      </c>
      <c r="D174" s="115" t="s">
        <v>139</v>
      </c>
      <c r="E174" s="115" t="s">
        <v>140</v>
      </c>
      <c r="F174" s="115" t="s">
        <v>1833</v>
      </c>
      <c r="G174" s="645">
        <v>44014</v>
      </c>
      <c r="H174" s="645"/>
      <c r="I174" s="645">
        <v>44029</v>
      </c>
      <c r="J174" s="262"/>
      <c r="K174" s="262"/>
      <c r="L174" s="262"/>
      <c r="M174" s="642"/>
      <c r="N174" s="645"/>
      <c r="O174" s="262"/>
      <c r="P174" s="629"/>
      <c r="Q174" s="262"/>
      <c r="R174" s="262"/>
      <c r="S174" s="262"/>
      <c r="T174" s="262"/>
      <c r="U174" s="262"/>
      <c r="V174" s="262"/>
      <c r="W174" s="262"/>
      <c r="X174" s="262"/>
      <c r="Y174" s="262"/>
      <c r="Z174" s="262"/>
      <c r="AA174" s="262"/>
      <c r="AB174" s="262"/>
      <c r="AC174" s="262"/>
      <c r="AD174" s="262"/>
      <c r="AE174" s="262"/>
      <c r="AF174" s="37"/>
      <c r="AG174" s="37"/>
    </row>
    <row r="175" spans="1:33">
      <c r="A175" s="645">
        <v>44014</v>
      </c>
      <c r="B175" s="115" t="s">
        <v>144</v>
      </c>
      <c r="C175" s="262">
        <v>880445707</v>
      </c>
      <c r="D175" s="115" t="s">
        <v>345</v>
      </c>
      <c r="E175" s="115" t="s">
        <v>140</v>
      </c>
      <c r="F175" s="262"/>
      <c r="G175" s="645">
        <v>44014</v>
      </c>
      <c r="H175" s="645"/>
      <c r="I175" s="645">
        <v>44041</v>
      </c>
      <c r="J175" s="262"/>
      <c r="K175" s="262"/>
      <c r="L175" s="115" t="s">
        <v>1834</v>
      </c>
      <c r="M175" s="642"/>
      <c r="N175" s="645"/>
      <c r="O175" s="262"/>
      <c r="P175" s="629"/>
      <c r="Q175" s="262"/>
      <c r="R175" s="262"/>
      <c r="S175" s="262"/>
      <c r="T175" s="262"/>
      <c r="U175" s="262"/>
      <c r="V175" s="262"/>
      <c r="W175" s="262"/>
      <c r="X175" s="262"/>
      <c r="Y175" s="262"/>
      <c r="Z175" s="262"/>
      <c r="AA175" s="262"/>
      <c r="AB175" s="262"/>
      <c r="AC175" s="262"/>
      <c r="AD175" s="262"/>
      <c r="AE175" s="262"/>
      <c r="AF175" s="37"/>
      <c r="AG175" s="37"/>
    </row>
    <row r="176" spans="1:33">
      <c r="A176" s="645">
        <v>44014</v>
      </c>
      <c r="B176" s="115" t="s">
        <v>156</v>
      </c>
      <c r="C176" s="262">
        <v>881844651</v>
      </c>
      <c r="D176" s="115" t="s">
        <v>139</v>
      </c>
      <c r="E176" s="115" t="s">
        <v>140</v>
      </c>
      <c r="F176" s="262"/>
      <c r="G176" s="645">
        <v>44014</v>
      </c>
      <c r="H176" s="645"/>
      <c r="I176" s="645">
        <v>44025</v>
      </c>
      <c r="J176" s="262"/>
      <c r="K176" s="262"/>
      <c r="L176" s="262"/>
      <c r="M176" s="642"/>
      <c r="N176" s="645"/>
      <c r="O176" s="262"/>
      <c r="P176" s="629"/>
      <c r="Q176" s="262"/>
      <c r="R176" s="262"/>
      <c r="S176" s="262"/>
      <c r="T176" s="262"/>
      <c r="U176" s="262"/>
      <c r="V176" s="262"/>
      <c r="W176" s="262"/>
      <c r="X176" s="262"/>
      <c r="Y176" s="262"/>
      <c r="Z176" s="262"/>
      <c r="AA176" s="262"/>
      <c r="AB176" s="262"/>
      <c r="AC176" s="262"/>
      <c r="AD176" s="262"/>
      <c r="AE176" s="262"/>
      <c r="AF176" s="37"/>
      <c r="AG176" s="37"/>
    </row>
    <row r="177" spans="1:33">
      <c r="A177" s="645">
        <v>44014</v>
      </c>
      <c r="B177" s="115" t="s">
        <v>146</v>
      </c>
      <c r="C177" s="262">
        <v>881441484</v>
      </c>
      <c r="D177" s="115" t="s">
        <v>139</v>
      </c>
      <c r="E177" s="115" t="s">
        <v>140</v>
      </c>
      <c r="F177" s="115" t="s">
        <v>168</v>
      </c>
      <c r="G177" s="645">
        <v>44014</v>
      </c>
      <c r="H177" s="645"/>
      <c r="I177" s="645">
        <v>44029</v>
      </c>
      <c r="J177" s="262"/>
      <c r="K177" s="262"/>
      <c r="L177" s="262"/>
      <c r="M177" s="642"/>
      <c r="N177" s="645"/>
      <c r="O177" s="262"/>
      <c r="P177" s="629"/>
      <c r="Q177" s="262"/>
      <c r="R177" s="262"/>
      <c r="S177" s="262"/>
      <c r="T177" s="262"/>
      <c r="U177" s="262"/>
      <c r="V177" s="262"/>
      <c r="W177" s="262"/>
      <c r="X177" s="262"/>
      <c r="Y177" s="262"/>
      <c r="Z177" s="262"/>
      <c r="AA177" s="262"/>
      <c r="AB177" s="262"/>
      <c r="AC177" s="262"/>
      <c r="AD177" s="262"/>
      <c r="AE177" s="262"/>
      <c r="AF177" s="37"/>
      <c r="AG177" s="37"/>
    </row>
    <row r="178" spans="1:33">
      <c r="A178" s="645">
        <v>44014</v>
      </c>
      <c r="B178" s="115" t="s">
        <v>178</v>
      </c>
      <c r="C178" s="262">
        <v>881613237</v>
      </c>
      <c r="D178" s="115" t="s">
        <v>152</v>
      </c>
      <c r="E178" s="115" t="s">
        <v>140</v>
      </c>
      <c r="F178" s="262"/>
      <c r="G178" s="645">
        <v>44014</v>
      </c>
      <c r="H178" s="645"/>
      <c r="I178" s="645">
        <v>44046</v>
      </c>
      <c r="J178" s="262"/>
      <c r="K178" s="262"/>
      <c r="L178" s="262"/>
      <c r="M178" s="642"/>
      <c r="N178" s="645"/>
      <c r="O178" s="262"/>
      <c r="P178" s="629"/>
      <c r="Q178" s="262"/>
      <c r="R178" s="262"/>
      <c r="S178" s="262"/>
      <c r="T178" s="262"/>
      <c r="U178" s="262"/>
      <c r="V178" s="262"/>
      <c r="W178" s="262"/>
      <c r="X178" s="262"/>
      <c r="Y178" s="262"/>
      <c r="Z178" s="262"/>
      <c r="AA178" s="262"/>
      <c r="AB178" s="262"/>
      <c r="AC178" s="262"/>
      <c r="AD178" s="262"/>
      <c r="AE178" s="262"/>
      <c r="AF178" s="37"/>
      <c r="AG178" s="37"/>
    </row>
    <row r="179" spans="1:33">
      <c r="A179" s="645">
        <v>44014</v>
      </c>
      <c r="B179" s="115" t="s">
        <v>138</v>
      </c>
      <c r="C179" s="262">
        <v>881981472</v>
      </c>
      <c r="D179" s="115" t="s">
        <v>152</v>
      </c>
      <c r="E179" s="115" t="s">
        <v>140</v>
      </c>
      <c r="F179" s="115" t="s">
        <v>142</v>
      </c>
      <c r="G179" s="645">
        <v>44014</v>
      </c>
      <c r="H179" s="645"/>
      <c r="I179" s="645">
        <v>44043</v>
      </c>
      <c r="J179" s="262"/>
      <c r="K179" s="262"/>
      <c r="L179" s="115" t="s">
        <v>160</v>
      </c>
      <c r="M179" s="642"/>
      <c r="N179" s="645"/>
      <c r="O179" s="262"/>
      <c r="P179" s="629"/>
      <c r="Q179" s="262"/>
      <c r="R179" s="262"/>
      <c r="S179" s="262"/>
      <c r="T179" s="262"/>
      <c r="U179" s="262"/>
      <c r="V179" s="262"/>
      <c r="W179" s="262"/>
      <c r="X179" s="262"/>
      <c r="Y179" s="262"/>
      <c r="Z179" s="262"/>
      <c r="AA179" s="262"/>
      <c r="AB179" s="262"/>
      <c r="AC179" s="262"/>
      <c r="AD179" s="262"/>
      <c r="AE179" s="262"/>
      <c r="AF179" s="37"/>
      <c r="AG179" s="37"/>
    </row>
    <row r="180" spans="1:33">
      <c r="A180" s="645">
        <v>44014</v>
      </c>
      <c r="B180" s="115" t="s">
        <v>175</v>
      </c>
      <c r="C180" s="262">
        <v>880023435</v>
      </c>
      <c r="D180" s="115" t="s">
        <v>152</v>
      </c>
      <c r="E180" s="115" t="s">
        <v>147</v>
      </c>
      <c r="F180" s="262"/>
      <c r="G180" s="645"/>
      <c r="H180" s="645"/>
      <c r="I180" s="262"/>
      <c r="J180" s="262"/>
      <c r="K180" s="262"/>
      <c r="L180" s="262"/>
      <c r="M180" s="642"/>
      <c r="N180" s="645"/>
      <c r="O180" s="262"/>
      <c r="P180" s="629"/>
      <c r="Q180" s="262"/>
      <c r="R180" s="262"/>
      <c r="S180" s="262"/>
      <c r="T180" s="262"/>
      <c r="U180" s="262"/>
      <c r="V180" s="262"/>
      <c r="W180" s="262"/>
      <c r="X180" s="262"/>
      <c r="Y180" s="262"/>
      <c r="Z180" s="262"/>
      <c r="AA180" s="262"/>
      <c r="AB180" s="262"/>
      <c r="AC180" s="262"/>
      <c r="AD180" s="262"/>
      <c r="AE180" s="262"/>
      <c r="AF180" s="37"/>
      <c r="AG180" s="37"/>
    </row>
    <row r="181" spans="1:33">
      <c r="A181" s="645">
        <v>44014</v>
      </c>
      <c r="B181" s="115" t="s">
        <v>156</v>
      </c>
      <c r="C181" s="262">
        <v>880641884</v>
      </c>
      <c r="D181" s="115" t="s">
        <v>139</v>
      </c>
      <c r="E181" s="115" t="s">
        <v>140</v>
      </c>
      <c r="F181" s="262"/>
      <c r="G181" s="645">
        <v>44014</v>
      </c>
      <c r="H181" s="645"/>
      <c r="I181" s="645">
        <v>44028</v>
      </c>
      <c r="J181" s="262"/>
      <c r="K181" s="262"/>
      <c r="L181" s="262" t="s">
        <v>1835</v>
      </c>
      <c r="M181" s="642"/>
      <c r="N181" s="645"/>
      <c r="O181" s="262"/>
      <c r="P181" s="629"/>
      <c r="Q181" s="262"/>
      <c r="R181" s="262"/>
      <c r="S181" s="262"/>
      <c r="T181" s="262"/>
      <c r="U181" s="262"/>
      <c r="V181" s="262"/>
      <c r="W181" s="262"/>
      <c r="X181" s="262"/>
      <c r="Y181" s="262"/>
      <c r="Z181" s="262"/>
      <c r="AA181" s="262"/>
      <c r="AB181" s="262"/>
      <c r="AC181" s="262"/>
      <c r="AD181" s="262"/>
      <c r="AE181" s="262"/>
      <c r="AF181" s="37"/>
      <c r="AG181" s="37"/>
    </row>
    <row r="182" spans="1:33">
      <c r="A182" s="645">
        <v>44014</v>
      </c>
      <c r="B182" s="115" t="s">
        <v>154</v>
      </c>
      <c r="C182" s="262">
        <v>882189732</v>
      </c>
      <c r="D182" s="115" t="s">
        <v>139</v>
      </c>
      <c r="E182" s="115" t="s">
        <v>140</v>
      </c>
      <c r="F182" s="262"/>
      <c r="G182" s="645">
        <v>44028</v>
      </c>
      <c r="H182" s="645"/>
      <c r="I182" s="645">
        <v>44028</v>
      </c>
      <c r="J182" s="262"/>
      <c r="K182" s="262"/>
      <c r="L182" s="262"/>
      <c r="M182" s="642"/>
      <c r="N182" s="645"/>
      <c r="O182" s="262"/>
      <c r="P182" s="629"/>
      <c r="Q182" s="262"/>
      <c r="R182" s="262"/>
      <c r="S182" s="262"/>
      <c r="T182" s="262"/>
      <c r="U182" s="262"/>
      <c r="V182" s="262"/>
      <c r="W182" s="262"/>
      <c r="X182" s="262"/>
      <c r="Y182" s="262"/>
      <c r="Z182" s="262"/>
      <c r="AA182" s="262"/>
      <c r="AB182" s="262"/>
      <c r="AC182" s="262"/>
      <c r="AD182" s="262"/>
      <c r="AE182" s="262"/>
      <c r="AF182" s="37"/>
      <c r="AG182" s="37"/>
    </row>
    <row r="183" spans="1:33">
      <c r="A183" s="645">
        <v>44014</v>
      </c>
      <c r="B183" s="115" t="s">
        <v>144</v>
      </c>
      <c r="C183" s="262">
        <v>881423972</v>
      </c>
      <c r="D183" s="115" t="s">
        <v>152</v>
      </c>
      <c r="E183" s="115" t="s">
        <v>140</v>
      </c>
      <c r="F183" s="262"/>
      <c r="G183" s="645">
        <v>44014</v>
      </c>
      <c r="H183" s="645"/>
      <c r="I183" s="645">
        <v>44037</v>
      </c>
      <c r="J183" s="262"/>
      <c r="K183" s="262"/>
      <c r="L183" s="115" t="s">
        <v>1834</v>
      </c>
      <c r="M183" s="642"/>
      <c r="N183" s="645"/>
      <c r="O183" s="262"/>
      <c r="P183" s="629"/>
      <c r="Q183" s="262"/>
      <c r="R183" s="262"/>
      <c r="S183" s="262"/>
      <c r="T183" s="262"/>
      <c r="U183" s="262"/>
      <c r="V183" s="262"/>
      <c r="W183" s="262"/>
      <c r="X183" s="262"/>
      <c r="Y183" s="262"/>
      <c r="Z183" s="262"/>
      <c r="AA183" s="262"/>
      <c r="AB183" s="262"/>
      <c r="AC183" s="262"/>
      <c r="AD183" s="262"/>
      <c r="AE183" s="262"/>
      <c r="AF183" s="37"/>
      <c r="AG183" s="37"/>
    </row>
    <row r="184" spans="1:33">
      <c r="A184" s="645">
        <v>44014</v>
      </c>
      <c r="B184" s="115" t="s">
        <v>175</v>
      </c>
      <c r="C184" s="262">
        <v>880018797</v>
      </c>
      <c r="D184" s="115" t="s">
        <v>152</v>
      </c>
      <c r="E184" s="115" t="s">
        <v>147</v>
      </c>
      <c r="F184" s="262"/>
      <c r="G184" s="645"/>
      <c r="H184" s="645"/>
      <c r="I184" s="262"/>
      <c r="J184" s="262"/>
      <c r="K184" s="262"/>
      <c r="L184" s="262"/>
      <c r="M184" s="642"/>
      <c r="N184" s="645">
        <v>44020</v>
      </c>
      <c r="O184" s="262">
        <v>365</v>
      </c>
      <c r="P184" s="629"/>
      <c r="Q184" s="262"/>
      <c r="R184" s="262"/>
      <c r="S184" s="262"/>
      <c r="T184" s="262"/>
      <c r="U184" s="262"/>
      <c r="V184" s="262"/>
      <c r="W184" s="262"/>
      <c r="X184" s="262"/>
      <c r="Y184" s="262"/>
      <c r="Z184" s="262"/>
      <c r="AA184" s="262"/>
      <c r="AB184" s="262"/>
      <c r="AC184" s="262"/>
      <c r="AD184" s="262"/>
      <c r="AE184" s="262"/>
      <c r="AF184" s="37"/>
      <c r="AG184" s="37"/>
    </row>
    <row r="185" spans="1:33">
      <c r="A185" s="665">
        <v>44014</v>
      </c>
      <c r="B185" s="115" t="s">
        <v>146</v>
      </c>
      <c r="C185" s="115">
        <v>880550310</v>
      </c>
      <c r="D185" s="115" t="s">
        <v>139</v>
      </c>
      <c r="E185" s="115" t="s">
        <v>140</v>
      </c>
      <c r="F185" s="115" t="s">
        <v>1836</v>
      </c>
      <c r="G185" s="665">
        <v>44036</v>
      </c>
      <c r="H185" s="665">
        <v>44040</v>
      </c>
      <c r="I185" s="665">
        <v>44041</v>
      </c>
      <c r="J185" s="115" t="s">
        <v>142</v>
      </c>
      <c r="K185" s="115">
        <v>165.4</v>
      </c>
      <c r="L185" s="680" t="s">
        <v>1837</v>
      </c>
      <c r="M185" s="681"/>
      <c r="N185" s="665"/>
      <c r="O185" s="115"/>
      <c r="P185" s="680"/>
      <c r="Q185" s="115"/>
      <c r="R185" s="115"/>
      <c r="S185" s="115"/>
      <c r="T185" s="115"/>
      <c r="U185" s="115"/>
      <c r="V185" s="115"/>
      <c r="W185" s="115"/>
      <c r="X185" s="115"/>
      <c r="Y185" s="115"/>
      <c r="Z185" s="115"/>
      <c r="AA185" s="115"/>
      <c r="AB185" s="115"/>
      <c r="AC185" s="115"/>
      <c r="AD185" s="115"/>
      <c r="AE185" s="115"/>
      <c r="AF185" s="486"/>
      <c r="AG185" s="486"/>
    </row>
    <row r="186" spans="1:33">
      <c r="A186" s="665">
        <v>44011</v>
      </c>
      <c r="B186" s="115" t="s">
        <v>154</v>
      </c>
      <c r="C186" s="262">
        <v>880019200</v>
      </c>
      <c r="D186" s="115" t="s">
        <v>139</v>
      </c>
      <c r="E186" s="115" t="s">
        <v>150</v>
      </c>
      <c r="F186" s="262"/>
      <c r="G186" s="645">
        <v>44027</v>
      </c>
      <c r="H186" s="645"/>
      <c r="I186" s="262"/>
      <c r="J186" s="262"/>
      <c r="K186" s="262"/>
      <c r="L186" s="262"/>
      <c r="M186" s="642"/>
      <c r="N186" s="645">
        <v>44013</v>
      </c>
      <c r="O186" s="262">
        <v>812</v>
      </c>
      <c r="P186" s="629"/>
      <c r="Q186" s="262"/>
      <c r="R186" s="262"/>
      <c r="S186" s="262"/>
      <c r="T186" s="262"/>
      <c r="U186" s="262"/>
      <c r="V186" s="262"/>
      <c r="W186" s="262"/>
      <c r="X186" s="262"/>
      <c r="Y186" s="262"/>
      <c r="Z186" s="262"/>
      <c r="AA186" s="262"/>
      <c r="AB186" s="262"/>
      <c r="AC186" s="262"/>
      <c r="AD186" s="262"/>
      <c r="AE186" s="262"/>
      <c r="AF186" s="37"/>
      <c r="AG186" s="37"/>
    </row>
    <row r="187" spans="1:33">
      <c r="A187" s="645">
        <v>44014</v>
      </c>
      <c r="B187" s="115" t="s">
        <v>154</v>
      </c>
      <c r="C187" s="262">
        <v>882168981</v>
      </c>
      <c r="D187" s="115" t="s">
        <v>139</v>
      </c>
      <c r="E187" s="115" t="s">
        <v>140</v>
      </c>
      <c r="F187" s="115" t="s">
        <v>1838</v>
      </c>
      <c r="G187" s="645">
        <v>44027</v>
      </c>
      <c r="H187" s="645"/>
      <c r="I187" s="645">
        <v>44025</v>
      </c>
      <c r="J187" s="262"/>
      <c r="K187" s="262"/>
      <c r="L187" s="115" t="s">
        <v>1839</v>
      </c>
      <c r="M187" s="681" t="s">
        <v>353</v>
      </c>
      <c r="N187" s="645"/>
      <c r="O187" s="262"/>
      <c r="P187" s="629"/>
      <c r="Q187" s="262"/>
      <c r="R187" s="262"/>
      <c r="S187" s="262"/>
      <c r="T187" s="262"/>
      <c r="U187" s="262"/>
      <c r="V187" s="262"/>
      <c r="W187" s="262"/>
      <c r="X187" s="262"/>
      <c r="Y187" s="262"/>
      <c r="Z187" s="262"/>
      <c r="AA187" s="262"/>
      <c r="AB187" s="262"/>
      <c r="AC187" s="262"/>
      <c r="AD187" s="262"/>
      <c r="AE187" s="262"/>
      <c r="AF187" s="37"/>
      <c r="AG187" s="37"/>
    </row>
    <row r="188" spans="1:33">
      <c r="A188" s="645">
        <v>44014</v>
      </c>
      <c r="B188" s="115" t="s">
        <v>138</v>
      </c>
      <c r="C188" s="262">
        <v>881485913</v>
      </c>
      <c r="D188" s="115" t="s">
        <v>139</v>
      </c>
      <c r="E188" s="115" t="s">
        <v>140</v>
      </c>
      <c r="F188" s="115" t="s">
        <v>1840</v>
      </c>
      <c r="G188" s="645">
        <v>44027</v>
      </c>
      <c r="H188" s="645">
        <v>44027</v>
      </c>
      <c r="I188" s="645">
        <v>44028</v>
      </c>
      <c r="J188" s="115" t="s">
        <v>148</v>
      </c>
      <c r="K188" s="262">
        <v>72</v>
      </c>
      <c r="L188" s="115" t="s">
        <v>1841</v>
      </c>
      <c r="M188" s="642"/>
      <c r="N188" s="645"/>
      <c r="O188" s="262"/>
      <c r="P188" s="629"/>
      <c r="Q188" s="262"/>
      <c r="R188" s="262"/>
      <c r="S188" s="262"/>
      <c r="T188" s="262"/>
      <c r="U188" s="262"/>
      <c r="V188" s="262"/>
      <c r="W188" s="262"/>
      <c r="X188" s="262"/>
      <c r="Y188" s="262"/>
      <c r="Z188" s="262"/>
      <c r="AA188" s="262"/>
      <c r="AB188" s="262"/>
      <c r="AC188" s="262"/>
      <c r="AD188" s="262"/>
      <c r="AE188" s="262"/>
      <c r="AF188" s="37"/>
      <c r="AG188" s="37"/>
    </row>
    <row r="189" spans="1:33">
      <c r="A189" s="645">
        <v>44014</v>
      </c>
      <c r="B189" s="115" t="s">
        <v>144</v>
      </c>
      <c r="C189" s="262">
        <v>882265863</v>
      </c>
      <c r="D189" s="115" t="s">
        <v>139</v>
      </c>
      <c r="E189" s="115" t="s">
        <v>140</v>
      </c>
      <c r="F189" s="262"/>
      <c r="G189" s="645">
        <v>44014</v>
      </c>
      <c r="H189" s="645"/>
      <c r="I189" s="645">
        <v>44034</v>
      </c>
      <c r="J189" s="262"/>
      <c r="K189" s="262"/>
      <c r="L189" s="115" t="s">
        <v>195</v>
      </c>
      <c r="M189" s="642"/>
      <c r="N189" s="645"/>
      <c r="O189" s="262"/>
      <c r="P189" s="629"/>
      <c r="Q189" s="262"/>
      <c r="R189" s="262"/>
      <c r="S189" s="262"/>
      <c r="T189" s="262"/>
      <c r="U189" s="262"/>
      <c r="V189" s="262"/>
      <c r="W189" s="262"/>
      <c r="X189" s="262"/>
      <c r="Y189" s="262"/>
      <c r="Z189" s="262"/>
      <c r="AA189" s="262"/>
      <c r="AB189" s="262"/>
      <c r="AC189" s="262"/>
      <c r="AD189" s="262"/>
      <c r="AE189" s="262"/>
      <c r="AF189" s="37"/>
      <c r="AG189" s="37"/>
    </row>
    <row r="190" spans="1:33">
      <c r="A190" s="645">
        <v>44014</v>
      </c>
      <c r="B190" s="115" t="s">
        <v>156</v>
      </c>
      <c r="C190" s="262">
        <v>880000938</v>
      </c>
      <c r="D190" s="115" t="s">
        <v>152</v>
      </c>
      <c r="E190" s="115" t="s">
        <v>140</v>
      </c>
      <c r="F190" s="262"/>
      <c r="G190" s="645">
        <v>44014</v>
      </c>
      <c r="H190" s="645"/>
      <c r="I190" s="645">
        <v>44028</v>
      </c>
      <c r="J190" s="262"/>
      <c r="K190" s="262"/>
      <c r="L190" s="262"/>
      <c r="M190" s="642"/>
      <c r="N190" s="645"/>
      <c r="O190" s="262"/>
      <c r="P190" s="629"/>
      <c r="Q190" s="262"/>
      <c r="R190" s="262"/>
      <c r="S190" s="262"/>
      <c r="T190" s="262"/>
      <c r="U190" s="262"/>
      <c r="V190" s="262"/>
      <c r="W190" s="262"/>
      <c r="X190" s="262"/>
      <c r="Y190" s="262"/>
      <c r="Z190" s="262"/>
      <c r="AA190" s="262"/>
      <c r="AB190" s="262"/>
      <c r="AC190" s="262"/>
      <c r="AD190" s="262"/>
      <c r="AE190" s="262"/>
      <c r="AF190" s="37"/>
      <c r="AG190" s="37"/>
    </row>
    <row r="191" spans="1:33">
      <c r="A191" s="645">
        <v>44014</v>
      </c>
      <c r="B191" s="115" t="s">
        <v>154</v>
      </c>
      <c r="C191" s="262">
        <v>881433560</v>
      </c>
      <c r="D191" s="115" t="s">
        <v>139</v>
      </c>
      <c r="E191" s="115" t="s">
        <v>147</v>
      </c>
      <c r="F191" s="262"/>
      <c r="G191" s="645"/>
      <c r="H191" s="645"/>
      <c r="I191" s="262"/>
      <c r="J191" s="262"/>
      <c r="K191" s="262"/>
      <c r="L191" s="262"/>
      <c r="M191" s="642"/>
      <c r="N191" s="645"/>
      <c r="O191" s="262"/>
      <c r="P191" s="629"/>
      <c r="Q191" s="262"/>
      <c r="R191" s="262"/>
      <c r="S191" s="262"/>
      <c r="T191" s="262"/>
      <c r="U191" s="262"/>
      <c r="V191" s="262"/>
      <c r="W191" s="262"/>
      <c r="X191" s="262"/>
      <c r="Y191" s="262"/>
      <c r="Z191" s="262"/>
      <c r="AA191" s="262"/>
      <c r="AB191" s="262"/>
      <c r="AC191" s="262"/>
      <c r="AD191" s="262"/>
      <c r="AE191" s="262"/>
      <c r="AF191" s="37"/>
      <c r="AG191" s="37"/>
    </row>
    <row r="192" spans="1:33">
      <c r="A192" s="645">
        <v>44014</v>
      </c>
      <c r="B192" s="115" t="s">
        <v>178</v>
      </c>
      <c r="C192" s="262">
        <v>881583005</v>
      </c>
      <c r="D192" s="115" t="s">
        <v>139</v>
      </c>
      <c r="E192" s="115" t="s">
        <v>140</v>
      </c>
      <c r="F192" s="262"/>
      <c r="G192" s="645">
        <v>44014</v>
      </c>
      <c r="H192" s="645"/>
      <c r="I192" s="645">
        <v>44062</v>
      </c>
      <c r="J192" s="262"/>
      <c r="K192" s="262"/>
      <c r="L192" s="262"/>
      <c r="M192" s="642"/>
      <c r="N192" s="645"/>
      <c r="O192" s="262"/>
      <c r="P192" s="629"/>
      <c r="Q192" s="262"/>
      <c r="R192" s="262"/>
      <c r="S192" s="262"/>
      <c r="T192" s="262"/>
      <c r="U192" s="262"/>
      <c r="V192" s="262"/>
      <c r="W192" s="262"/>
      <c r="X192" s="262"/>
      <c r="Y192" s="262"/>
      <c r="Z192" s="262"/>
      <c r="AA192" s="262"/>
      <c r="AB192" s="262"/>
      <c r="AC192" s="262"/>
      <c r="AD192" s="262"/>
      <c r="AE192" s="262"/>
      <c r="AF192" s="37"/>
      <c r="AG192" s="37"/>
    </row>
    <row r="193" spans="1:33">
      <c r="A193" s="645">
        <v>44014</v>
      </c>
      <c r="B193" s="115" t="s">
        <v>175</v>
      </c>
      <c r="C193" s="262">
        <v>880007097</v>
      </c>
      <c r="D193" s="115" t="s">
        <v>139</v>
      </c>
      <c r="E193" s="115" t="s">
        <v>150</v>
      </c>
      <c r="F193" s="262"/>
      <c r="G193" s="645">
        <v>44014</v>
      </c>
      <c r="H193" s="645"/>
      <c r="I193" s="645">
        <v>44028</v>
      </c>
      <c r="J193" s="262"/>
      <c r="K193" s="262"/>
      <c r="L193" s="262"/>
      <c r="M193" s="642"/>
      <c r="N193" s="645">
        <v>44014</v>
      </c>
      <c r="O193" s="262">
        <v>105</v>
      </c>
      <c r="P193" s="629"/>
      <c r="Q193" s="262"/>
      <c r="R193" s="262"/>
      <c r="S193" s="262"/>
      <c r="T193" s="262"/>
      <c r="U193" s="262"/>
      <c r="V193" s="262"/>
      <c r="W193" s="262"/>
      <c r="X193" s="262"/>
      <c r="Y193" s="262"/>
      <c r="Z193" s="262"/>
      <c r="AA193" s="262"/>
      <c r="AB193" s="262"/>
      <c r="AC193" s="262"/>
      <c r="AD193" s="262"/>
      <c r="AE193" s="262"/>
      <c r="AF193" s="37"/>
      <c r="AG193" s="37"/>
    </row>
    <row r="194" spans="1:33">
      <c r="A194" s="645">
        <v>44014</v>
      </c>
      <c r="B194" s="115" t="s">
        <v>146</v>
      </c>
      <c r="C194" s="262">
        <v>881209246</v>
      </c>
      <c r="D194" s="115" t="s">
        <v>139</v>
      </c>
      <c r="E194" s="115" t="s">
        <v>147</v>
      </c>
      <c r="F194" s="115" t="s">
        <v>148</v>
      </c>
      <c r="G194" s="645"/>
      <c r="H194" s="645"/>
      <c r="I194" s="262"/>
      <c r="J194" s="262"/>
      <c r="K194" s="262"/>
      <c r="L194" s="262"/>
      <c r="M194" s="642"/>
      <c r="N194" s="645">
        <v>44014</v>
      </c>
      <c r="O194" s="262">
        <v>69</v>
      </c>
      <c r="P194" s="629"/>
      <c r="Q194" s="262"/>
      <c r="R194" s="262"/>
      <c r="S194" s="262"/>
      <c r="T194" s="262"/>
      <c r="U194" s="262"/>
      <c r="V194" s="262"/>
      <c r="W194" s="262"/>
      <c r="X194" s="262"/>
      <c r="Y194" s="262"/>
      <c r="Z194" s="262"/>
      <c r="AA194" s="262"/>
      <c r="AB194" s="262"/>
      <c r="AC194" s="262"/>
      <c r="AD194" s="262"/>
      <c r="AE194" s="262"/>
      <c r="AF194" s="37"/>
      <c r="AG194" s="37"/>
    </row>
    <row r="195" spans="1:33">
      <c r="A195" s="645">
        <v>44014</v>
      </c>
      <c r="B195" s="115" t="s">
        <v>144</v>
      </c>
      <c r="C195" s="262">
        <v>881639780</v>
      </c>
      <c r="D195" s="115" t="s">
        <v>139</v>
      </c>
      <c r="E195" s="115" t="s">
        <v>140</v>
      </c>
      <c r="F195" s="262"/>
      <c r="G195" s="645">
        <v>44040</v>
      </c>
      <c r="H195" s="645"/>
      <c r="I195" s="645">
        <v>44063</v>
      </c>
      <c r="J195" s="262"/>
      <c r="K195" s="262"/>
      <c r="L195" s="115" t="s">
        <v>195</v>
      </c>
      <c r="M195" s="642"/>
      <c r="N195" s="645"/>
      <c r="O195" s="262"/>
      <c r="P195" s="629"/>
      <c r="Q195" s="262"/>
      <c r="R195" s="262"/>
      <c r="S195" s="262"/>
      <c r="T195" s="262"/>
      <c r="U195" s="262"/>
      <c r="V195" s="262"/>
      <c r="W195" s="262"/>
      <c r="X195" s="262"/>
      <c r="Y195" s="262"/>
      <c r="Z195" s="262"/>
      <c r="AA195" s="262"/>
      <c r="AB195" s="262"/>
      <c r="AC195" s="262"/>
      <c r="AD195" s="262"/>
      <c r="AE195" s="262"/>
      <c r="AF195" s="37"/>
      <c r="AG195" s="37"/>
    </row>
    <row r="196" spans="1:33">
      <c r="A196" s="645">
        <v>44014</v>
      </c>
      <c r="B196" s="115" t="s">
        <v>146</v>
      </c>
      <c r="C196" s="262">
        <v>880691906</v>
      </c>
      <c r="D196" s="115" t="s">
        <v>139</v>
      </c>
      <c r="E196" s="115" t="s">
        <v>393</v>
      </c>
      <c r="F196" s="115" t="s">
        <v>1842</v>
      </c>
      <c r="G196" s="645">
        <v>44032</v>
      </c>
      <c r="H196" s="645"/>
      <c r="I196" s="262"/>
      <c r="J196" s="115"/>
      <c r="K196" s="262"/>
      <c r="L196" s="115"/>
      <c r="M196" s="642"/>
      <c r="N196" s="645">
        <v>44014</v>
      </c>
      <c r="O196" s="262">
        <v>125.5</v>
      </c>
      <c r="P196" s="629"/>
      <c r="Q196" s="262"/>
      <c r="R196" s="262"/>
      <c r="S196" s="262"/>
      <c r="T196" s="262"/>
      <c r="U196" s="262"/>
      <c r="V196" s="262"/>
      <c r="W196" s="262"/>
      <c r="X196" s="262"/>
      <c r="Y196" s="262"/>
      <c r="Z196" s="262"/>
      <c r="AA196" s="262"/>
      <c r="AB196" s="262"/>
      <c r="AC196" s="262"/>
      <c r="AD196" s="262"/>
      <c r="AE196" s="262"/>
      <c r="AF196" s="37"/>
      <c r="AG196" s="37"/>
    </row>
    <row r="197" spans="1:33">
      <c r="A197" s="645">
        <v>44014</v>
      </c>
      <c r="B197" s="115" t="s">
        <v>146</v>
      </c>
      <c r="C197" s="262">
        <v>880691906</v>
      </c>
      <c r="D197" s="115" t="s">
        <v>139</v>
      </c>
      <c r="E197" s="115" t="s">
        <v>393</v>
      </c>
      <c r="F197" s="115" t="s">
        <v>1842</v>
      </c>
      <c r="G197" s="645">
        <v>44032</v>
      </c>
      <c r="H197" s="645"/>
      <c r="I197" s="262"/>
      <c r="J197" s="262"/>
      <c r="K197" s="262"/>
      <c r="L197" s="262"/>
      <c r="M197" s="642"/>
      <c r="N197" s="645">
        <v>44020</v>
      </c>
      <c r="O197" s="262">
        <v>74</v>
      </c>
      <c r="P197" s="629"/>
      <c r="Q197" s="262"/>
      <c r="R197" s="262"/>
      <c r="S197" s="262"/>
      <c r="T197" s="262"/>
      <c r="U197" s="262"/>
      <c r="V197" s="262"/>
      <c r="W197" s="262"/>
      <c r="X197" s="262"/>
      <c r="Y197" s="262"/>
      <c r="Z197" s="262"/>
      <c r="AA197" s="262"/>
      <c r="AB197" s="262"/>
      <c r="AC197" s="262"/>
      <c r="AD197" s="262"/>
      <c r="AE197" s="262"/>
      <c r="AF197" s="37"/>
      <c r="AG197" s="37"/>
    </row>
    <row r="198" spans="1:33">
      <c r="A198" s="645">
        <v>44014</v>
      </c>
      <c r="B198" s="115" t="s">
        <v>146</v>
      </c>
      <c r="C198" s="262">
        <v>880691906</v>
      </c>
      <c r="D198" s="115" t="s">
        <v>139</v>
      </c>
      <c r="E198" s="115" t="s">
        <v>393</v>
      </c>
      <c r="F198" s="115" t="s">
        <v>1842</v>
      </c>
      <c r="G198" s="645">
        <v>44032</v>
      </c>
      <c r="H198" s="645">
        <v>44026</v>
      </c>
      <c r="I198" s="645"/>
      <c r="J198" s="115" t="s">
        <v>142</v>
      </c>
      <c r="K198" s="262">
        <v>76.5</v>
      </c>
      <c r="L198" s="680" t="s">
        <v>1843</v>
      </c>
      <c r="M198" s="642"/>
      <c r="N198" s="645">
        <v>44022</v>
      </c>
      <c r="O198" s="262">
        <v>77.5</v>
      </c>
      <c r="P198" s="629"/>
      <c r="Q198" s="262"/>
      <c r="R198" s="262"/>
      <c r="S198" s="262"/>
      <c r="T198" s="262"/>
      <c r="U198" s="262"/>
      <c r="V198" s="262"/>
      <c r="W198" s="262"/>
      <c r="X198" s="262"/>
      <c r="Y198" s="262"/>
      <c r="Z198" s="262"/>
      <c r="AA198" s="262"/>
      <c r="AB198" s="262"/>
      <c r="AC198" s="262"/>
      <c r="AD198" s="262"/>
      <c r="AE198" s="262"/>
      <c r="AF198" s="37"/>
      <c r="AG198" s="37"/>
    </row>
    <row r="199" spans="1:33">
      <c r="A199" s="645">
        <v>44014</v>
      </c>
      <c r="B199" s="115" t="s">
        <v>146</v>
      </c>
      <c r="C199" s="262">
        <v>880691906</v>
      </c>
      <c r="D199" s="115" t="s">
        <v>139</v>
      </c>
      <c r="E199" s="115" t="s">
        <v>393</v>
      </c>
      <c r="F199" s="115" t="s">
        <v>1842</v>
      </c>
      <c r="G199" s="645">
        <v>44032</v>
      </c>
      <c r="H199" s="645"/>
      <c r="I199" s="645"/>
      <c r="J199" s="115"/>
      <c r="K199" s="262"/>
      <c r="L199" s="115" t="s">
        <v>1844</v>
      </c>
      <c r="M199" s="642"/>
      <c r="N199" s="645">
        <v>44027</v>
      </c>
      <c r="O199" s="262">
        <v>188</v>
      </c>
      <c r="P199" s="629"/>
      <c r="Q199" s="262"/>
      <c r="R199" s="262"/>
      <c r="S199" s="262"/>
      <c r="T199" s="262"/>
      <c r="U199" s="262"/>
      <c r="V199" s="262"/>
      <c r="W199" s="262"/>
      <c r="X199" s="262"/>
      <c r="Y199" s="262"/>
      <c r="Z199" s="262"/>
      <c r="AA199" s="262"/>
      <c r="AB199" s="262"/>
      <c r="AC199" s="262"/>
      <c r="AD199" s="262"/>
      <c r="AE199" s="262"/>
      <c r="AF199" s="37"/>
      <c r="AG199" s="37"/>
    </row>
    <row r="200" spans="1:33">
      <c r="A200" s="645">
        <v>44014</v>
      </c>
      <c r="B200" s="115" t="s">
        <v>146</v>
      </c>
      <c r="C200" s="262">
        <v>880691906</v>
      </c>
      <c r="D200" s="115" t="s">
        <v>139</v>
      </c>
      <c r="E200" s="115" t="s">
        <v>393</v>
      </c>
      <c r="F200" s="115" t="s">
        <v>1842</v>
      </c>
      <c r="G200" s="645">
        <v>44032</v>
      </c>
      <c r="H200" s="645"/>
      <c r="I200" s="645"/>
      <c r="J200" s="115"/>
      <c r="K200" s="262"/>
      <c r="L200" s="115" t="s">
        <v>811</v>
      </c>
      <c r="M200" s="642"/>
      <c r="N200" s="645">
        <v>44028</v>
      </c>
      <c r="O200" s="262">
        <v>46.15</v>
      </c>
      <c r="P200" s="629"/>
      <c r="Q200" s="262"/>
      <c r="R200" s="262"/>
      <c r="S200" s="262"/>
      <c r="T200" s="262"/>
      <c r="U200" s="262"/>
      <c r="V200" s="262"/>
      <c r="W200" s="262"/>
      <c r="X200" s="262"/>
      <c r="Y200" s="262"/>
      <c r="Z200" s="262"/>
      <c r="AA200" s="262"/>
      <c r="AB200" s="262"/>
      <c r="AC200" s="262"/>
      <c r="AD200" s="262"/>
      <c r="AE200" s="262"/>
      <c r="AF200" s="37"/>
      <c r="AG200" s="37"/>
    </row>
    <row r="201" spans="1:33">
      <c r="A201" s="645">
        <v>44014</v>
      </c>
      <c r="B201" s="115" t="s">
        <v>146</v>
      </c>
      <c r="C201" s="262">
        <v>880691906</v>
      </c>
      <c r="D201" s="115" t="s">
        <v>139</v>
      </c>
      <c r="E201" s="115" t="s">
        <v>393</v>
      </c>
      <c r="F201" s="115" t="s">
        <v>1842</v>
      </c>
      <c r="G201" s="645">
        <v>44032</v>
      </c>
      <c r="H201" s="645"/>
      <c r="I201" s="645"/>
      <c r="J201" s="115"/>
      <c r="K201" s="262"/>
      <c r="L201" s="115"/>
      <c r="M201" s="642"/>
      <c r="N201" s="645">
        <v>44032</v>
      </c>
      <c r="O201" s="262">
        <v>456</v>
      </c>
      <c r="P201" s="629"/>
      <c r="Q201" s="262"/>
      <c r="R201" s="262"/>
      <c r="S201" s="262"/>
      <c r="T201" s="262"/>
      <c r="U201" s="262"/>
      <c r="V201" s="262"/>
      <c r="W201" s="262"/>
      <c r="X201" s="262"/>
      <c r="Y201" s="262"/>
      <c r="Z201" s="262"/>
      <c r="AA201" s="262"/>
      <c r="AB201" s="262"/>
      <c r="AC201" s="262"/>
      <c r="AD201" s="262"/>
      <c r="AE201" s="262"/>
      <c r="AF201" s="37"/>
      <c r="AG201" s="37"/>
    </row>
    <row r="202" spans="1:33">
      <c r="A202" s="645">
        <v>44014</v>
      </c>
      <c r="B202" s="115" t="s">
        <v>154</v>
      </c>
      <c r="C202" s="262">
        <v>881123793</v>
      </c>
      <c r="D202" s="115" t="s">
        <v>139</v>
      </c>
      <c r="E202" s="115" t="s">
        <v>140</v>
      </c>
      <c r="F202" s="115" t="s">
        <v>142</v>
      </c>
      <c r="G202" s="645">
        <v>44014</v>
      </c>
      <c r="H202" s="645">
        <v>44018</v>
      </c>
      <c r="I202" s="645">
        <v>44027</v>
      </c>
      <c r="J202" s="115" t="s">
        <v>142</v>
      </c>
      <c r="K202" s="262">
        <v>1304.1600000000001</v>
      </c>
      <c r="L202" s="115" t="s">
        <v>1845</v>
      </c>
      <c r="M202" s="642"/>
      <c r="N202" s="645"/>
      <c r="O202" s="262"/>
      <c r="P202" s="629"/>
      <c r="Q202" s="262"/>
      <c r="R202" s="262"/>
      <c r="S202" s="262"/>
      <c r="T202" s="262"/>
      <c r="U202" s="262"/>
      <c r="V202" s="262"/>
      <c r="W202" s="262"/>
      <c r="X202" s="262"/>
      <c r="Y202" s="262"/>
      <c r="Z202" s="262"/>
      <c r="AA202" s="262"/>
      <c r="AB202" s="262"/>
      <c r="AC202" s="262"/>
      <c r="AD202" s="262"/>
      <c r="AE202" s="262"/>
      <c r="AF202" s="37"/>
      <c r="AG202" s="37"/>
    </row>
    <row r="203" spans="1:33">
      <c r="A203" s="645">
        <v>44014</v>
      </c>
      <c r="B203" s="115" t="s">
        <v>138</v>
      </c>
      <c r="C203" s="262">
        <v>880214041</v>
      </c>
      <c r="D203" s="115" t="s">
        <v>139</v>
      </c>
      <c r="E203" s="115" t="s">
        <v>140</v>
      </c>
      <c r="F203" s="115" t="s">
        <v>617</v>
      </c>
      <c r="G203" s="645">
        <v>44025</v>
      </c>
      <c r="H203" s="645"/>
      <c r="I203" s="645">
        <v>44029</v>
      </c>
      <c r="J203" s="262"/>
      <c r="K203" s="262"/>
      <c r="L203" s="115" t="s">
        <v>1846</v>
      </c>
      <c r="M203" s="642"/>
      <c r="N203" s="645"/>
      <c r="O203" s="262"/>
      <c r="P203" s="629"/>
      <c r="Q203" s="262"/>
      <c r="R203" s="262"/>
      <c r="S203" s="262"/>
      <c r="T203" s="262"/>
      <c r="U203" s="262"/>
      <c r="V203" s="262"/>
      <c r="W203" s="262"/>
      <c r="X203" s="262"/>
      <c r="Y203" s="262"/>
      <c r="Z203" s="262"/>
      <c r="AA203" s="262"/>
      <c r="AB203" s="262"/>
      <c r="AC203" s="262"/>
      <c r="AD203" s="262"/>
      <c r="AE203" s="262"/>
      <c r="AF203" s="37"/>
      <c r="AG203" s="37"/>
    </row>
    <row r="204" spans="1:33">
      <c r="A204" s="665">
        <v>44013</v>
      </c>
      <c r="B204" s="115" t="s">
        <v>206</v>
      </c>
      <c r="C204" s="115">
        <v>882066010</v>
      </c>
      <c r="D204" s="115" t="s">
        <v>139</v>
      </c>
      <c r="E204" s="115" t="s">
        <v>140</v>
      </c>
      <c r="F204" s="262" t="s">
        <v>142</v>
      </c>
      <c r="G204" s="645">
        <v>44014</v>
      </c>
      <c r="H204" s="645">
        <v>44014</v>
      </c>
      <c r="I204" s="665">
        <v>44026</v>
      </c>
      <c r="J204" s="665" t="s">
        <v>142</v>
      </c>
      <c r="K204" s="262">
        <v>973.5</v>
      </c>
      <c r="L204" s="115" t="s">
        <v>251</v>
      </c>
      <c r="M204" s="642"/>
      <c r="N204" s="645"/>
      <c r="O204" s="262"/>
      <c r="P204" s="680" t="s">
        <v>1847</v>
      </c>
      <c r="Q204" s="262"/>
      <c r="R204" s="262"/>
      <c r="S204" s="262"/>
      <c r="T204" s="262"/>
      <c r="U204" s="262"/>
      <c r="V204" s="262"/>
      <c r="W204" s="262"/>
      <c r="X204" s="262"/>
      <c r="Y204" s="262"/>
      <c r="Z204" s="262"/>
      <c r="AA204" s="262"/>
      <c r="AB204" s="262"/>
      <c r="AC204" s="262"/>
      <c r="AD204" s="262"/>
      <c r="AE204" s="262"/>
      <c r="AF204" s="37"/>
      <c r="AG204" s="37"/>
    </row>
    <row r="205" spans="1:33">
      <c r="A205" s="666">
        <v>44014</v>
      </c>
      <c r="B205" s="486" t="s">
        <v>154</v>
      </c>
      <c r="C205" s="486">
        <v>880434781</v>
      </c>
      <c r="D205" s="486" t="s">
        <v>152</v>
      </c>
      <c r="E205" s="486" t="s">
        <v>140</v>
      </c>
      <c r="F205" s="486" t="s">
        <v>148</v>
      </c>
      <c r="G205" s="666">
        <v>44014</v>
      </c>
      <c r="H205" s="666">
        <v>44020</v>
      </c>
      <c r="I205" s="666">
        <v>44028</v>
      </c>
      <c r="J205" s="486" t="s">
        <v>148</v>
      </c>
      <c r="K205" s="486">
        <v>1377.06</v>
      </c>
      <c r="L205" s="486" t="s">
        <v>1794</v>
      </c>
      <c r="M205" s="37"/>
      <c r="N205" s="681">
        <v>44020</v>
      </c>
      <c r="O205" s="486">
        <v>260</v>
      </c>
      <c r="P205" s="629"/>
      <c r="Q205" s="262"/>
      <c r="R205" s="262"/>
      <c r="S205" s="262"/>
      <c r="T205" s="262"/>
      <c r="U205" s="262"/>
      <c r="V205" s="262"/>
      <c r="W205" s="262"/>
      <c r="X205" s="262"/>
      <c r="Y205" s="262"/>
      <c r="Z205" s="262"/>
      <c r="AA205" s="262"/>
      <c r="AB205" s="262"/>
      <c r="AC205" s="262"/>
      <c r="AD205" s="262"/>
      <c r="AE205" s="262"/>
      <c r="AF205" s="37"/>
      <c r="AG205" s="37"/>
    </row>
    <row r="206" spans="1:33">
      <c r="A206" s="666">
        <v>44014</v>
      </c>
      <c r="B206" s="486" t="s">
        <v>154</v>
      </c>
      <c r="C206" s="486">
        <v>880434781</v>
      </c>
      <c r="D206" s="486" t="s">
        <v>152</v>
      </c>
      <c r="E206" s="486" t="s">
        <v>140</v>
      </c>
      <c r="F206" s="486" t="s">
        <v>148</v>
      </c>
      <c r="G206" s="666"/>
      <c r="H206" s="666">
        <v>44018</v>
      </c>
      <c r="I206" s="666">
        <v>44028</v>
      </c>
      <c r="J206" s="486" t="s">
        <v>148</v>
      </c>
      <c r="K206" s="486">
        <v>260.39999999999998</v>
      </c>
      <c r="L206" s="486" t="s">
        <v>1766</v>
      </c>
      <c r="M206" s="681"/>
      <c r="N206" s="486"/>
      <c r="O206" s="680"/>
      <c r="P206" s="629"/>
      <c r="Q206" s="262"/>
      <c r="R206" s="262"/>
      <c r="S206" s="262"/>
      <c r="T206" s="262"/>
      <c r="U206" s="262"/>
      <c r="V206" s="262"/>
      <c r="W206" s="262"/>
      <c r="X206" s="262"/>
      <c r="Y206" s="262"/>
      <c r="Z206" s="262"/>
      <c r="AA206" s="262"/>
      <c r="AB206" s="262"/>
      <c r="AC206" s="262"/>
      <c r="AD206" s="262"/>
      <c r="AE206" s="262"/>
      <c r="AF206" s="37"/>
      <c r="AG206" s="37"/>
    </row>
    <row r="207" spans="1:33">
      <c r="A207" s="666">
        <v>44014</v>
      </c>
      <c r="B207" s="486" t="s">
        <v>154</v>
      </c>
      <c r="C207" s="486">
        <v>880434781</v>
      </c>
      <c r="D207" s="486" t="s">
        <v>152</v>
      </c>
      <c r="E207" s="486" t="s">
        <v>140</v>
      </c>
      <c r="F207" s="486" t="s">
        <v>148</v>
      </c>
      <c r="G207" s="666"/>
      <c r="H207" s="666">
        <v>44021</v>
      </c>
      <c r="I207" s="666">
        <v>44028</v>
      </c>
      <c r="J207" s="486" t="s">
        <v>148</v>
      </c>
      <c r="K207" s="486">
        <v>43.2</v>
      </c>
      <c r="L207" s="486"/>
      <c r="M207" s="681"/>
      <c r="N207" s="486"/>
      <c r="O207" s="680"/>
      <c r="P207" s="629"/>
      <c r="Q207" s="262"/>
      <c r="R207" s="262"/>
      <c r="S207" s="262"/>
      <c r="T207" s="262"/>
      <c r="U207" s="262"/>
      <c r="V207" s="262"/>
      <c r="W207" s="262"/>
      <c r="X207" s="262"/>
      <c r="Y207" s="262"/>
      <c r="Z207" s="262"/>
      <c r="AA207" s="262"/>
      <c r="AB207" s="262"/>
      <c r="AC207" s="262"/>
      <c r="AD207" s="262"/>
      <c r="AE207" s="262"/>
      <c r="AF207" s="37"/>
      <c r="AG207" s="37"/>
    </row>
    <row r="208" spans="1:33">
      <c r="A208" s="666">
        <v>44014</v>
      </c>
      <c r="B208" s="486" t="s">
        <v>154</v>
      </c>
      <c r="C208" s="486">
        <v>880434781</v>
      </c>
      <c r="D208" s="486" t="s">
        <v>152</v>
      </c>
      <c r="E208" s="486" t="s">
        <v>140</v>
      </c>
      <c r="F208" s="486" t="s">
        <v>148</v>
      </c>
      <c r="G208" s="666"/>
      <c r="H208" s="666">
        <v>44027</v>
      </c>
      <c r="I208" s="666"/>
      <c r="J208" s="486" t="s">
        <v>148</v>
      </c>
      <c r="K208" s="486">
        <v>6042.97</v>
      </c>
      <c r="L208" s="115" t="s">
        <v>1848</v>
      </c>
      <c r="M208" s="681"/>
      <c r="N208" s="486"/>
      <c r="O208" s="680"/>
      <c r="P208" s="629"/>
      <c r="Q208" s="262"/>
      <c r="R208" s="262"/>
      <c r="S208" s="262"/>
      <c r="T208" s="262"/>
      <c r="U208" s="262"/>
      <c r="V208" s="262"/>
      <c r="W208" s="262"/>
      <c r="X208" s="262"/>
      <c r="Y208" s="262"/>
      <c r="Z208" s="262"/>
      <c r="AA208" s="262"/>
      <c r="AB208" s="262"/>
      <c r="AC208" s="262"/>
      <c r="AD208" s="262"/>
      <c r="AE208" s="262"/>
      <c r="AF208" s="37"/>
      <c r="AG208" s="37"/>
    </row>
    <row r="209" spans="1:33">
      <c r="A209" s="666">
        <v>44014</v>
      </c>
      <c r="B209" s="486" t="s">
        <v>154</v>
      </c>
      <c r="C209" s="486">
        <v>880434781</v>
      </c>
      <c r="D209" s="486" t="s">
        <v>152</v>
      </c>
      <c r="E209" s="486" t="s">
        <v>140</v>
      </c>
      <c r="F209" s="486" t="s">
        <v>148</v>
      </c>
      <c r="G209" s="666"/>
      <c r="H209" s="666">
        <v>44028</v>
      </c>
      <c r="I209" s="666"/>
      <c r="J209" s="115" t="s">
        <v>148</v>
      </c>
      <c r="K209" s="486">
        <v>576.87</v>
      </c>
      <c r="L209" s="115" t="s">
        <v>1849</v>
      </c>
      <c r="M209" s="681"/>
      <c r="N209" s="486"/>
      <c r="O209" s="680"/>
      <c r="P209" s="629"/>
      <c r="Q209" s="262"/>
      <c r="R209" s="262"/>
      <c r="S209" s="262"/>
      <c r="T209" s="262"/>
      <c r="U209" s="262"/>
      <c r="V209" s="262"/>
      <c r="W209" s="262"/>
      <c r="X209" s="262"/>
      <c r="Y209" s="262"/>
      <c r="Z209" s="262"/>
      <c r="AA209" s="262"/>
      <c r="AB209" s="262"/>
      <c r="AC209" s="262"/>
      <c r="AD209" s="262"/>
      <c r="AE209" s="262"/>
      <c r="AF209" s="37"/>
      <c r="AG209" s="37"/>
    </row>
    <row r="210" spans="1:33">
      <c r="A210" s="666">
        <v>44014</v>
      </c>
      <c r="B210" s="486" t="s">
        <v>154</v>
      </c>
      <c r="C210" s="486">
        <v>880434781</v>
      </c>
      <c r="D210" s="486" t="s">
        <v>152</v>
      </c>
      <c r="E210" s="486" t="s">
        <v>140</v>
      </c>
      <c r="F210" s="486" t="s">
        <v>148</v>
      </c>
      <c r="G210" s="666"/>
      <c r="H210" s="666">
        <v>44029</v>
      </c>
      <c r="I210" s="666"/>
      <c r="J210" s="115"/>
      <c r="K210" s="486">
        <v>282.5</v>
      </c>
      <c r="L210" s="115" t="s">
        <v>1788</v>
      </c>
      <c r="M210" s="681"/>
      <c r="N210" s="486"/>
      <c r="O210" s="680"/>
      <c r="P210" s="629"/>
      <c r="Q210" s="262"/>
      <c r="R210" s="262"/>
      <c r="S210" s="262"/>
      <c r="T210" s="262"/>
      <c r="U210" s="262"/>
      <c r="V210" s="262"/>
      <c r="W210" s="262"/>
      <c r="X210" s="262"/>
      <c r="Y210" s="262"/>
      <c r="Z210" s="262"/>
      <c r="AA210" s="262"/>
      <c r="AB210" s="262"/>
      <c r="AC210" s="262"/>
      <c r="AD210" s="262"/>
      <c r="AE210" s="262"/>
      <c r="AF210" s="37"/>
      <c r="AG210" s="37"/>
    </row>
    <row r="211" spans="1:33">
      <c r="A211" s="645">
        <v>44014</v>
      </c>
      <c r="B211" s="115" t="s">
        <v>138</v>
      </c>
      <c r="C211" s="262">
        <v>881327947</v>
      </c>
      <c r="D211" s="115" t="s">
        <v>139</v>
      </c>
      <c r="E211" s="115" t="s">
        <v>140</v>
      </c>
      <c r="F211" s="115" t="s">
        <v>361</v>
      </c>
      <c r="G211" s="645">
        <v>44014</v>
      </c>
      <c r="H211" s="645"/>
      <c r="I211" s="645">
        <v>44029</v>
      </c>
      <c r="J211" s="262"/>
      <c r="K211" s="262"/>
      <c r="L211" s="115" t="s">
        <v>1850</v>
      </c>
      <c r="M211" s="642"/>
      <c r="N211" s="645"/>
      <c r="O211" s="262"/>
      <c r="P211" s="629"/>
      <c r="Q211" s="262"/>
      <c r="R211" s="262"/>
      <c r="S211" s="262"/>
      <c r="T211" s="262"/>
      <c r="U211" s="262"/>
      <c r="V211" s="262"/>
      <c r="W211" s="262"/>
      <c r="X211" s="262"/>
      <c r="Y211" s="262"/>
      <c r="Z211" s="262"/>
      <c r="AA211" s="262"/>
      <c r="AB211" s="262"/>
      <c r="AC211" s="262"/>
      <c r="AD211" s="262"/>
      <c r="AE211" s="262"/>
      <c r="AF211" s="37"/>
      <c r="AG211" s="37"/>
    </row>
    <row r="212" spans="1:33">
      <c r="A212" s="645">
        <v>44014</v>
      </c>
      <c r="B212" s="115" t="s">
        <v>146</v>
      </c>
      <c r="C212" s="262">
        <v>880106806</v>
      </c>
      <c r="D212" s="115" t="s">
        <v>139</v>
      </c>
      <c r="E212" s="115" t="s">
        <v>140</v>
      </c>
      <c r="F212" s="115" t="s">
        <v>213</v>
      </c>
      <c r="G212" s="645">
        <v>44014</v>
      </c>
      <c r="H212" s="645"/>
      <c r="I212" s="645">
        <v>44039</v>
      </c>
      <c r="J212" s="262"/>
      <c r="K212" s="262"/>
      <c r="L212" s="115" t="s">
        <v>1851</v>
      </c>
      <c r="M212" s="642"/>
      <c r="N212" s="645"/>
      <c r="O212" s="262"/>
      <c r="P212" s="629"/>
      <c r="Q212" s="262"/>
      <c r="R212" s="262"/>
      <c r="S212" s="262"/>
      <c r="T212" s="262"/>
      <c r="U212" s="262"/>
      <c r="V212" s="262"/>
      <c r="W212" s="262"/>
      <c r="X212" s="262"/>
      <c r="Y212" s="262"/>
      <c r="Z212" s="262"/>
      <c r="AA212" s="262"/>
      <c r="AB212" s="262"/>
      <c r="AC212" s="262"/>
      <c r="AD212" s="262"/>
      <c r="AE212" s="262"/>
      <c r="AF212" s="37"/>
      <c r="AG212" s="37"/>
    </row>
    <row r="213" spans="1:33">
      <c r="A213" s="645">
        <v>44014</v>
      </c>
      <c r="B213" s="115" t="s">
        <v>156</v>
      </c>
      <c r="C213" s="262">
        <v>881659139</v>
      </c>
      <c r="D213" s="115" t="s">
        <v>139</v>
      </c>
      <c r="E213" s="115" t="s">
        <v>140</v>
      </c>
      <c r="F213" s="115" t="s">
        <v>142</v>
      </c>
      <c r="G213" s="645">
        <v>44014</v>
      </c>
      <c r="H213" s="645">
        <v>44018</v>
      </c>
      <c r="I213" s="645">
        <v>44020</v>
      </c>
      <c r="J213" s="115" t="s">
        <v>142</v>
      </c>
      <c r="K213" s="262">
        <v>551.5</v>
      </c>
      <c r="L213" s="115" t="s">
        <v>1852</v>
      </c>
      <c r="M213" s="642"/>
      <c r="N213" s="645"/>
      <c r="O213" s="262"/>
      <c r="P213" s="680" t="s">
        <v>1853</v>
      </c>
      <c r="Q213" s="262"/>
      <c r="R213" s="262"/>
      <c r="S213" s="262"/>
      <c r="T213" s="262"/>
      <c r="U213" s="262"/>
      <c r="V213" s="262"/>
      <c r="W213" s="262"/>
      <c r="X213" s="262"/>
      <c r="Y213" s="262"/>
      <c r="Z213" s="262"/>
      <c r="AA213" s="262"/>
      <c r="AB213" s="262"/>
      <c r="AC213" s="262"/>
      <c r="AD213" s="262"/>
      <c r="AE213" s="262"/>
      <c r="AF213" s="37"/>
      <c r="AG213" s="37"/>
    </row>
    <row r="214" spans="1:33">
      <c r="A214" s="645">
        <v>44014</v>
      </c>
      <c r="B214" s="115" t="s">
        <v>154</v>
      </c>
      <c r="C214" s="262">
        <v>882294711</v>
      </c>
      <c r="D214" s="115" t="s">
        <v>139</v>
      </c>
      <c r="E214" s="115" t="s">
        <v>140</v>
      </c>
      <c r="F214" s="115" t="s">
        <v>1854</v>
      </c>
      <c r="G214" s="645">
        <v>44032</v>
      </c>
      <c r="H214" s="645">
        <v>44034</v>
      </c>
      <c r="I214" s="645">
        <v>44025</v>
      </c>
      <c r="J214" s="115" t="s">
        <v>148</v>
      </c>
      <c r="K214" s="262">
        <v>127</v>
      </c>
      <c r="L214" s="115" t="s">
        <v>1855</v>
      </c>
      <c r="M214" s="642"/>
      <c r="N214" s="645"/>
      <c r="O214" s="262"/>
      <c r="P214" s="629"/>
      <c r="Q214" s="262"/>
      <c r="R214" s="262"/>
      <c r="S214" s="262"/>
      <c r="T214" s="262"/>
      <c r="U214" s="262"/>
      <c r="V214" s="262"/>
      <c r="W214" s="262"/>
      <c r="X214" s="262"/>
      <c r="Y214" s="262"/>
      <c r="Z214" s="262"/>
      <c r="AA214" s="262"/>
      <c r="AB214" s="262"/>
      <c r="AC214" s="262"/>
      <c r="AD214" s="262"/>
      <c r="AE214" s="262"/>
      <c r="AF214" s="37"/>
      <c r="AG214" s="37"/>
    </row>
    <row r="215" spans="1:33">
      <c r="A215" s="645">
        <v>44014</v>
      </c>
      <c r="B215" s="115" t="s">
        <v>144</v>
      </c>
      <c r="C215" s="262">
        <v>882142036</v>
      </c>
      <c r="D215" s="115" t="s">
        <v>139</v>
      </c>
      <c r="E215" s="115" t="s">
        <v>140</v>
      </c>
      <c r="F215" s="262"/>
      <c r="G215" s="645">
        <v>44014</v>
      </c>
      <c r="H215" s="645"/>
      <c r="I215" s="645">
        <v>44035</v>
      </c>
      <c r="J215" s="262"/>
      <c r="K215" s="262"/>
      <c r="L215" s="115" t="s">
        <v>195</v>
      </c>
      <c r="M215" s="642"/>
      <c r="N215" s="645"/>
      <c r="O215" s="262"/>
      <c r="P215" s="629"/>
      <c r="Q215" s="262"/>
      <c r="R215" s="262"/>
      <c r="S215" s="262"/>
      <c r="T215" s="262"/>
      <c r="U215" s="262"/>
      <c r="V215" s="262"/>
      <c r="W215" s="262"/>
      <c r="X215" s="262"/>
      <c r="Y215" s="262"/>
      <c r="Z215" s="262"/>
      <c r="AA215" s="262"/>
      <c r="AB215" s="262"/>
      <c r="AC215" s="262"/>
      <c r="AD215" s="262"/>
      <c r="AE215" s="262"/>
      <c r="AF215" s="37"/>
      <c r="AG215" s="37"/>
    </row>
    <row r="216" spans="1:33">
      <c r="A216" s="645">
        <v>44014</v>
      </c>
      <c r="B216" s="115" t="s">
        <v>156</v>
      </c>
      <c r="C216" s="262">
        <v>881198058</v>
      </c>
      <c r="D216" s="115" t="s">
        <v>139</v>
      </c>
      <c r="E216" s="115" t="s">
        <v>140</v>
      </c>
      <c r="F216" s="262"/>
      <c r="G216" s="645">
        <v>44014</v>
      </c>
      <c r="H216" s="645"/>
      <c r="I216" s="645">
        <v>44021</v>
      </c>
      <c r="J216" s="262"/>
      <c r="K216" s="262"/>
      <c r="L216" s="262"/>
      <c r="M216" s="642"/>
      <c r="N216" s="645"/>
      <c r="O216" s="262"/>
      <c r="P216" s="629"/>
      <c r="Q216" s="262"/>
      <c r="R216" s="262"/>
      <c r="S216" s="262"/>
      <c r="T216" s="262"/>
      <c r="U216" s="262"/>
      <c r="V216" s="262"/>
      <c r="W216" s="262"/>
      <c r="X216" s="262"/>
      <c r="Y216" s="262"/>
      <c r="Z216" s="262"/>
      <c r="AA216" s="262"/>
      <c r="AB216" s="262"/>
      <c r="AC216" s="262"/>
      <c r="AD216" s="262"/>
      <c r="AE216" s="262"/>
      <c r="AF216" s="37"/>
      <c r="AG216" s="37"/>
    </row>
    <row r="217" spans="1:33">
      <c r="A217" s="645">
        <v>44014</v>
      </c>
      <c r="B217" s="115" t="s">
        <v>178</v>
      </c>
      <c r="C217" s="262">
        <v>880302454</v>
      </c>
      <c r="D217" s="115" t="s">
        <v>139</v>
      </c>
      <c r="E217" s="115" t="s">
        <v>140</v>
      </c>
      <c r="F217" s="262"/>
      <c r="G217" s="645">
        <v>44014</v>
      </c>
      <c r="H217" s="645"/>
      <c r="I217" s="645">
        <v>44028</v>
      </c>
      <c r="J217" s="262"/>
      <c r="K217" s="262"/>
      <c r="L217" s="262"/>
      <c r="M217" s="681" t="s">
        <v>1856</v>
      </c>
      <c r="N217" s="645"/>
      <c r="O217" s="262"/>
      <c r="P217" s="629"/>
      <c r="Q217" s="262"/>
      <c r="R217" s="262"/>
      <c r="S217" s="262"/>
      <c r="T217" s="262"/>
      <c r="U217" s="262"/>
      <c r="V217" s="262"/>
      <c r="W217" s="262"/>
      <c r="X217" s="262"/>
      <c r="Y217" s="262"/>
      <c r="Z217" s="262"/>
      <c r="AA217" s="262"/>
      <c r="AB217" s="262"/>
      <c r="AC217" s="262"/>
      <c r="AD217" s="262"/>
      <c r="AE217" s="262"/>
      <c r="AF217" s="37"/>
      <c r="AG217" s="37"/>
    </row>
    <row r="218" spans="1:33">
      <c r="A218" s="645">
        <v>44014</v>
      </c>
      <c r="B218" s="115" t="s">
        <v>154</v>
      </c>
      <c r="C218" s="262">
        <v>881551615</v>
      </c>
      <c r="D218" s="115" t="s">
        <v>152</v>
      </c>
      <c r="E218" s="115" t="s">
        <v>147</v>
      </c>
      <c r="F218" s="262"/>
      <c r="G218" s="645"/>
      <c r="H218" s="645"/>
      <c r="I218" s="262"/>
      <c r="J218" s="262"/>
      <c r="K218" s="262"/>
      <c r="L218" s="262"/>
      <c r="M218" s="642"/>
      <c r="N218" s="645"/>
      <c r="O218" s="262"/>
      <c r="P218" s="629"/>
      <c r="Q218" s="262"/>
      <c r="R218" s="262"/>
      <c r="S218" s="262"/>
      <c r="T218" s="262"/>
      <c r="U218" s="262"/>
      <c r="V218" s="262"/>
      <c r="W218" s="262"/>
      <c r="X218" s="262"/>
      <c r="Y218" s="262"/>
      <c r="Z218" s="262"/>
      <c r="AA218" s="262"/>
      <c r="AB218" s="262"/>
      <c r="AC218" s="262"/>
      <c r="AD218" s="262"/>
      <c r="AE218" s="262"/>
      <c r="AF218" s="37"/>
      <c r="AG218" s="37"/>
    </row>
    <row r="219" spans="1:33">
      <c r="A219" s="645">
        <v>44014</v>
      </c>
      <c r="B219" s="115" t="s">
        <v>138</v>
      </c>
      <c r="C219" s="262">
        <v>881930382</v>
      </c>
      <c r="D219" s="115" t="s">
        <v>139</v>
      </c>
      <c r="E219" s="115" t="s">
        <v>140</v>
      </c>
      <c r="F219" s="115" t="s">
        <v>142</v>
      </c>
      <c r="G219" s="645">
        <v>44028</v>
      </c>
      <c r="H219" s="645">
        <v>44028</v>
      </c>
      <c r="I219" s="645">
        <v>44042</v>
      </c>
      <c r="J219" s="262" t="s">
        <v>283</v>
      </c>
      <c r="K219" s="262">
        <v>3500</v>
      </c>
      <c r="L219" s="680" t="s">
        <v>1857</v>
      </c>
      <c r="M219" s="642"/>
      <c r="N219" s="645"/>
      <c r="O219" s="262"/>
      <c r="P219" s="629"/>
      <c r="Q219" s="262"/>
      <c r="R219" s="262"/>
      <c r="S219" s="262"/>
      <c r="T219" s="262"/>
      <c r="U219" s="262"/>
      <c r="V219" s="262"/>
      <c r="W219" s="262"/>
      <c r="X219" s="262"/>
      <c r="Y219" s="262"/>
      <c r="Z219" s="262"/>
      <c r="AA219" s="262"/>
      <c r="AB219" s="262"/>
      <c r="AC219" s="262"/>
      <c r="AD219" s="262"/>
      <c r="AE219" s="262"/>
      <c r="AF219" s="37"/>
      <c r="AG219" s="37"/>
    </row>
    <row r="220" spans="1:33">
      <c r="A220" s="645">
        <v>44014</v>
      </c>
      <c r="B220" s="115" t="s">
        <v>156</v>
      </c>
      <c r="C220" s="262">
        <v>880466081</v>
      </c>
      <c r="D220" s="115" t="s">
        <v>139</v>
      </c>
      <c r="E220" s="115" t="s">
        <v>140</v>
      </c>
      <c r="F220" s="262"/>
      <c r="G220" s="645">
        <v>44014</v>
      </c>
      <c r="H220" s="645">
        <v>44014</v>
      </c>
      <c r="I220" s="645">
        <v>44027</v>
      </c>
      <c r="J220" s="262"/>
      <c r="K220" s="262">
        <v>1811.47</v>
      </c>
      <c r="L220" s="262"/>
      <c r="M220" s="642"/>
      <c r="N220" s="645"/>
      <c r="O220" s="262"/>
      <c r="P220" s="629"/>
      <c r="Q220" s="262"/>
      <c r="R220" s="262"/>
      <c r="S220" s="262"/>
      <c r="T220" s="262"/>
      <c r="U220" s="262"/>
      <c r="V220" s="262"/>
      <c r="W220" s="262"/>
      <c r="X220" s="262"/>
      <c r="Y220" s="262"/>
      <c r="Z220" s="262"/>
      <c r="AA220" s="262"/>
      <c r="AB220" s="262"/>
      <c r="AC220" s="262"/>
      <c r="AD220" s="262"/>
      <c r="AE220" s="262"/>
      <c r="AF220" s="37"/>
      <c r="AG220" s="37"/>
    </row>
    <row r="221" spans="1:33">
      <c r="A221" s="645">
        <v>44014</v>
      </c>
      <c r="B221" s="115" t="s">
        <v>144</v>
      </c>
      <c r="C221" s="262">
        <v>882124357</v>
      </c>
      <c r="D221" s="115" t="s">
        <v>139</v>
      </c>
      <c r="E221" s="115" t="s">
        <v>150</v>
      </c>
      <c r="F221" s="115" t="s">
        <v>168</v>
      </c>
      <c r="G221" s="645">
        <v>44032</v>
      </c>
      <c r="H221" s="645"/>
      <c r="I221" s="645">
        <v>44048</v>
      </c>
      <c r="J221" s="262"/>
      <c r="K221" s="262"/>
      <c r="L221" s="115" t="s">
        <v>195</v>
      </c>
      <c r="M221" s="642"/>
      <c r="N221" s="645">
        <v>44014</v>
      </c>
      <c r="O221" s="262">
        <v>4910.28</v>
      </c>
      <c r="P221" s="629"/>
      <c r="Q221" s="262"/>
      <c r="R221" s="262"/>
      <c r="S221" s="262"/>
      <c r="T221" s="262"/>
      <c r="U221" s="262"/>
      <c r="V221" s="262"/>
      <c r="W221" s="262"/>
      <c r="X221" s="262"/>
      <c r="Y221" s="262"/>
      <c r="Z221" s="262"/>
      <c r="AA221" s="262"/>
      <c r="AB221" s="262"/>
      <c r="AC221" s="262"/>
      <c r="AD221" s="262"/>
      <c r="AE221" s="262"/>
      <c r="AF221" s="37"/>
      <c r="AG221" s="37"/>
    </row>
    <row r="222" spans="1:33">
      <c r="A222" s="645">
        <v>44014</v>
      </c>
      <c r="B222" s="115" t="s">
        <v>154</v>
      </c>
      <c r="C222" s="262">
        <v>881773670</v>
      </c>
      <c r="D222" s="115" t="s">
        <v>152</v>
      </c>
      <c r="E222" s="115" t="s">
        <v>150</v>
      </c>
      <c r="F222" s="115" t="s">
        <v>1858</v>
      </c>
      <c r="G222" s="645">
        <v>44014</v>
      </c>
      <c r="H222" s="645"/>
      <c r="I222" s="645">
        <v>44032</v>
      </c>
      <c r="J222" s="262"/>
      <c r="K222" s="262"/>
      <c r="L222" s="115" t="s">
        <v>195</v>
      </c>
      <c r="M222" s="642"/>
      <c r="N222" s="645"/>
      <c r="O222" s="262"/>
      <c r="P222" s="629"/>
      <c r="Q222" s="262"/>
      <c r="R222" s="262"/>
      <c r="S222" s="262"/>
      <c r="T222" s="262"/>
      <c r="U222" s="262"/>
      <c r="V222" s="262"/>
      <c r="W222" s="262"/>
      <c r="X222" s="262"/>
      <c r="Y222" s="262"/>
      <c r="Z222" s="262"/>
      <c r="AA222" s="262"/>
      <c r="AB222" s="262"/>
      <c r="AC222" s="262"/>
      <c r="AD222" s="262"/>
      <c r="AE222" s="262"/>
      <c r="AF222" s="37"/>
      <c r="AG222" s="37"/>
    </row>
    <row r="223" spans="1:33">
      <c r="A223" s="645">
        <v>44014</v>
      </c>
      <c r="B223" s="115" t="s">
        <v>178</v>
      </c>
      <c r="C223" s="262">
        <v>880290530</v>
      </c>
      <c r="D223" s="115" t="s">
        <v>139</v>
      </c>
      <c r="E223" s="115" t="s">
        <v>140</v>
      </c>
      <c r="F223" s="262"/>
      <c r="G223" s="645">
        <v>44014</v>
      </c>
      <c r="H223" s="645"/>
      <c r="I223" s="645">
        <v>44034</v>
      </c>
      <c r="J223" s="262"/>
      <c r="K223" s="262"/>
      <c r="L223" s="262"/>
      <c r="M223" s="642"/>
      <c r="N223" s="645"/>
      <c r="O223" s="262"/>
      <c r="P223" s="629"/>
      <c r="Q223" s="262"/>
      <c r="R223" s="262"/>
      <c r="S223" s="262"/>
      <c r="T223" s="262"/>
      <c r="U223" s="262"/>
      <c r="V223" s="262"/>
      <c r="W223" s="262"/>
      <c r="X223" s="262"/>
      <c r="Y223" s="262"/>
      <c r="Z223" s="262"/>
      <c r="AA223" s="262"/>
      <c r="AB223" s="262"/>
      <c r="AC223" s="262"/>
      <c r="AD223" s="262"/>
      <c r="AE223" s="262"/>
      <c r="AF223" s="37"/>
      <c r="AG223" s="37"/>
    </row>
    <row r="224" spans="1:33">
      <c r="A224" s="645">
        <v>44014</v>
      </c>
      <c r="B224" s="115" t="s">
        <v>149</v>
      </c>
      <c r="C224" s="262">
        <v>880419733</v>
      </c>
      <c r="D224" s="115" t="s">
        <v>139</v>
      </c>
      <c r="E224" s="115" t="s">
        <v>140</v>
      </c>
      <c r="F224" s="262"/>
      <c r="G224" s="645">
        <v>44014</v>
      </c>
      <c r="H224" s="645"/>
      <c r="I224" s="645">
        <v>44029</v>
      </c>
      <c r="J224" s="262"/>
      <c r="K224" s="262"/>
      <c r="L224" s="115" t="s">
        <v>1859</v>
      </c>
      <c r="M224" s="642"/>
      <c r="N224" s="645"/>
      <c r="O224" s="262"/>
      <c r="P224" s="629"/>
      <c r="Q224" s="262"/>
      <c r="R224" s="262"/>
      <c r="S224" s="262"/>
      <c r="T224" s="262"/>
      <c r="U224" s="262"/>
      <c r="V224" s="262"/>
      <c r="W224" s="262"/>
      <c r="X224" s="262"/>
      <c r="Y224" s="262"/>
      <c r="Z224" s="262"/>
      <c r="AA224" s="262"/>
      <c r="AB224" s="262"/>
      <c r="AC224" s="262"/>
      <c r="AD224" s="262"/>
      <c r="AE224" s="262"/>
      <c r="AF224" s="37"/>
      <c r="AG224" s="37"/>
    </row>
    <row r="225" spans="1:33">
      <c r="A225" s="645">
        <v>44014</v>
      </c>
      <c r="B225" s="115" t="s">
        <v>154</v>
      </c>
      <c r="C225" s="262">
        <v>881754680</v>
      </c>
      <c r="D225" s="115" t="s">
        <v>152</v>
      </c>
      <c r="E225" s="115" t="s">
        <v>147</v>
      </c>
      <c r="F225" s="262"/>
      <c r="G225" s="645"/>
      <c r="H225" s="645"/>
      <c r="I225" s="262"/>
      <c r="J225" s="262"/>
      <c r="K225" s="262"/>
      <c r="L225" s="262"/>
      <c r="M225" s="642"/>
      <c r="N225" s="645">
        <v>44016</v>
      </c>
      <c r="O225" s="262">
        <v>170.8</v>
      </c>
      <c r="P225" s="629"/>
      <c r="Q225" s="262"/>
      <c r="R225" s="262"/>
      <c r="S225" s="262"/>
      <c r="T225" s="262"/>
      <c r="U225" s="262"/>
      <c r="V225" s="262"/>
      <c r="W225" s="262"/>
      <c r="X225" s="262"/>
      <c r="Y225" s="262"/>
      <c r="Z225" s="262"/>
      <c r="AA225" s="262"/>
      <c r="AB225" s="262"/>
      <c r="AC225" s="262"/>
      <c r="AD225" s="262"/>
      <c r="AE225" s="262"/>
      <c r="AF225" s="37"/>
      <c r="AG225" s="37"/>
    </row>
    <row r="226" spans="1:33">
      <c r="A226" s="645">
        <v>44014</v>
      </c>
      <c r="B226" s="115" t="s">
        <v>156</v>
      </c>
      <c r="C226" s="115">
        <v>881476410</v>
      </c>
      <c r="D226" s="115" t="s">
        <v>152</v>
      </c>
      <c r="E226" s="115" t="s">
        <v>140</v>
      </c>
      <c r="F226" s="262"/>
      <c r="G226" s="645">
        <v>44014</v>
      </c>
      <c r="H226" s="761">
        <v>44014</v>
      </c>
      <c r="I226" s="645">
        <v>44027</v>
      </c>
      <c r="J226" s="115" t="s">
        <v>142</v>
      </c>
      <c r="K226" s="262">
        <v>53.5</v>
      </c>
      <c r="L226" s="115" t="s">
        <v>1824</v>
      </c>
      <c r="M226" s="642"/>
      <c r="N226" s="645"/>
      <c r="O226" s="262"/>
      <c r="P226" s="629"/>
      <c r="Q226" s="262"/>
      <c r="R226" s="262"/>
      <c r="S226" s="262"/>
      <c r="T226" s="262"/>
      <c r="U226" s="262"/>
      <c r="V226" s="262"/>
      <c r="W226" s="262"/>
      <c r="X226" s="262"/>
      <c r="Y226" s="262"/>
      <c r="Z226" s="262"/>
      <c r="AA226" s="262"/>
      <c r="AB226" s="262"/>
      <c r="AC226" s="262"/>
      <c r="AD226" s="262"/>
      <c r="AE226" s="262"/>
      <c r="AF226" s="37"/>
      <c r="AG226" s="37"/>
    </row>
    <row r="227" spans="1:33">
      <c r="A227" s="645">
        <v>44014</v>
      </c>
      <c r="B227" s="115" t="s">
        <v>154</v>
      </c>
      <c r="C227" s="262">
        <v>881861280</v>
      </c>
      <c r="D227" s="115" t="s">
        <v>152</v>
      </c>
      <c r="E227" s="115" t="s">
        <v>150</v>
      </c>
      <c r="F227" s="115" t="s">
        <v>142</v>
      </c>
      <c r="G227" s="645">
        <v>44014</v>
      </c>
      <c r="H227" s="645"/>
      <c r="I227" s="645">
        <v>44032</v>
      </c>
      <c r="J227" s="262"/>
      <c r="K227" s="262"/>
      <c r="L227" s="115" t="s">
        <v>195</v>
      </c>
      <c r="M227" s="642"/>
      <c r="N227" s="645">
        <v>44018</v>
      </c>
      <c r="O227" s="262">
        <v>139</v>
      </c>
      <c r="P227" s="629"/>
      <c r="Q227" s="262"/>
      <c r="R227" s="262"/>
      <c r="S227" s="262"/>
      <c r="T227" s="262"/>
      <c r="U227" s="262"/>
      <c r="V227" s="262"/>
      <c r="W227" s="262"/>
      <c r="X227" s="262"/>
      <c r="Y227" s="262"/>
      <c r="Z227" s="262"/>
      <c r="AA227" s="262"/>
      <c r="AB227" s="262"/>
      <c r="AC227" s="262"/>
      <c r="AD227" s="262"/>
      <c r="AE227" s="262"/>
      <c r="AF227" s="37"/>
      <c r="AG227" s="37"/>
    </row>
    <row r="228" spans="1:33">
      <c r="A228" s="645">
        <v>44014</v>
      </c>
      <c r="B228" s="115" t="s">
        <v>144</v>
      </c>
      <c r="C228" s="262">
        <v>882053365</v>
      </c>
      <c r="D228" s="115" t="s">
        <v>139</v>
      </c>
      <c r="E228" s="115" t="s">
        <v>150</v>
      </c>
      <c r="F228" s="262"/>
      <c r="G228" s="645">
        <v>44014</v>
      </c>
      <c r="H228" s="645"/>
      <c r="I228" s="645">
        <v>44041</v>
      </c>
      <c r="J228" s="262"/>
      <c r="K228" s="262"/>
      <c r="L228" s="115" t="s">
        <v>195</v>
      </c>
      <c r="M228" s="642"/>
      <c r="N228" s="645"/>
      <c r="O228" s="262"/>
      <c r="P228" s="629"/>
      <c r="Q228" s="262"/>
      <c r="R228" s="262"/>
      <c r="S228" s="262"/>
      <c r="T228" s="262"/>
      <c r="U228" s="262"/>
      <c r="V228" s="262"/>
      <c r="W228" s="262"/>
      <c r="X228" s="262"/>
      <c r="Y228" s="262"/>
      <c r="Z228" s="262"/>
      <c r="AA228" s="262"/>
      <c r="AB228" s="262"/>
      <c r="AC228" s="262"/>
      <c r="AD228" s="262"/>
      <c r="AE228" s="262"/>
      <c r="AF228" s="37"/>
      <c r="AG228" s="37"/>
    </row>
    <row r="229" spans="1:33">
      <c r="A229" s="645">
        <v>44014</v>
      </c>
      <c r="B229" s="115" t="s">
        <v>149</v>
      </c>
      <c r="C229" s="262">
        <v>882037731</v>
      </c>
      <c r="D229" s="115" t="s">
        <v>139</v>
      </c>
      <c r="E229" s="115" t="s">
        <v>140</v>
      </c>
      <c r="F229" s="115" t="s">
        <v>1860</v>
      </c>
      <c r="G229" s="645">
        <v>44014</v>
      </c>
      <c r="H229" s="645"/>
      <c r="I229" s="645">
        <v>44057</v>
      </c>
      <c r="J229" s="262"/>
      <c r="K229" s="262"/>
      <c r="L229" s="115" t="s">
        <v>195</v>
      </c>
      <c r="M229" s="642"/>
      <c r="N229" s="645"/>
      <c r="O229" s="262"/>
      <c r="P229" s="629"/>
      <c r="Q229" s="262"/>
      <c r="R229" s="262"/>
      <c r="S229" s="262"/>
      <c r="T229" s="262"/>
      <c r="U229" s="262"/>
      <c r="V229" s="262"/>
      <c r="W229" s="262"/>
      <c r="X229" s="262"/>
      <c r="Y229" s="262"/>
      <c r="Z229" s="262"/>
      <c r="AA229" s="262"/>
      <c r="AB229" s="262"/>
      <c r="AC229" s="262"/>
      <c r="AD229" s="262"/>
      <c r="AE229" s="262"/>
      <c r="AF229" s="37"/>
      <c r="AG229" s="37"/>
    </row>
    <row r="230" spans="1:33">
      <c r="A230" s="645">
        <v>44014</v>
      </c>
      <c r="B230" s="115" t="s">
        <v>144</v>
      </c>
      <c r="C230" s="262">
        <v>880045916</v>
      </c>
      <c r="D230" s="115" t="s">
        <v>139</v>
      </c>
      <c r="E230" s="115" t="s">
        <v>140</v>
      </c>
      <c r="F230" s="115" t="s">
        <v>142</v>
      </c>
      <c r="G230" s="645">
        <v>44014</v>
      </c>
      <c r="H230" s="645"/>
      <c r="I230" s="645">
        <v>44032</v>
      </c>
      <c r="J230" s="115"/>
      <c r="K230" s="262"/>
      <c r="L230" s="115" t="s">
        <v>195</v>
      </c>
      <c r="M230" s="642"/>
      <c r="N230" s="645"/>
      <c r="O230" s="262"/>
      <c r="P230" s="629"/>
      <c r="Q230" s="262"/>
      <c r="R230" s="262"/>
      <c r="S230" s="262"/>
      <c r="T230" s="262"/>
      <c r="U230" s="262"/>
      <c r="V230" s="262"/>
      <c r="W230" s="262"/>
      <c r="X230" s="262"/>
      <c r="Y230" s="262"/>
      <c r="Z230" s="262"/>
      <c r="AA230" s="262"/>
      <c r="AB230" s="262"/>
      <c r="AC230" s="262"/>
      <c r="AD230" s="262"/>
      <c r="AE230" s="262"/>
      <c r="AF230" s="37"/>
      <c r="AG230" s="37"/>
    </row>
    <row r="231" spans="1:33">
      <c r="A231" s="645">
        <v>44014</v>
      </c>
      <c r="B231" s="115" t="s">
        <v>156</v>
      </c>
      <c r="C231" s="115">
        <v>881476410</v>
      </c>
      <c r="D231" s="115" t="s">
        <v>152</v>
      </c>
      <c r="E231" s="115" t="s">
        <v>140</v>
      </c>
      <c r="F231" s="115"/>
      <c r="G231" s="645">
        <v>44018</v>
      </c>
      <c r="H231" s="645">
        <v>44018</v>
      </c>
      <c r="I231" s="645">
        <v>44027</v>
      </c>
      <c r="J231" s="262"/>
      <c r="K231" s="262">
        <v>53.5</v>
      </c>
      <c r="L231" s="115" t="s">
        <v>1861</v>
      </c>
      <c r="M231" s="642"/>
      <c r="N231" s="645"/>
      <c r="O231" s="262"/>
      <c r="P231" s="629"/>
      <c r="Q231" s="262"/>
      <c r="R231" s="262"/>
      <c r="S231" s="262"/>
      <c r="T231" s="262"/>
      <c r="U231" s="262"/>
      <c r="V231" s="262"/>
      <c r="W231" s="262"/>
      <c r="X231" s="262"/>
      <c r="Y231" s="262"/>
      <c r="Z231" s="262"/>
      <c r="AA231" s="262"/>
      <c r="AB231" s="262"/>
      <c r="AC231" s="262"/>
      <c r="AD231" s="262"/>
      <c r="AE231" s="262"/>
      <c r="AF231" s="37"/>
      <c r="AG231" s="37"/>
    </row>
    <row r="232" spans="1:33">
      <c r="A232" s="645">
        <v>44014</v>
      </c>
      <c r="B232" s="115" t="s">
        <v>156</v>
      </c>
      <c r="C232" s="115">
        <v>881476410</v>
      </c>
      <c r="D232" s="115" t="s">
        <v>152</v>
      </c>
      <c r="E232" s="115" t="s">
        <v>140</v>
      </c>
      <c r="F232" s="115"/>
      <c r="G232" s="645">
        <v>44018</v>
      </c>
      <c r="H232" s="645">
        <v>44033</v>
      </c>
      <c r="I232" s="645">
        <v>44042</v>
      </c>
      <c r="J232" s="262"/>
      <c r="K232" s="262">
        <v>71.5</v>
      </c>
      <c r="L232" s="115" t="s">
        <v>1862</v>
      </c>
      <c r="M232" s="642"/>
      <c r="N232" s="645"/>
      <c r="O232" s="262"/>
      <c r="P232" s="629"/>
      <c r="Q232" s="262"/>
      <c r="R232" s="262"/>
      <c r="S232" s="262"/>
      <c r="T232" s="262"/>
      <c r="U232" s="262"/>
      <c r="V232" s="262"/>
      <c r="W232" s="262"/>
      <c r="X232" s="262"/>
      <c r="Y232" s="262"/>
      <c r="Z232" s="262"/>
      <c r="AA232" s="262"/>
      <c r="AB232" s="262"/>
      <c r="AC232" s="262"/>
      <c r="AD232" s="262"/>
      <c r="AE232" s="262"/>
      <c r="AF232" s="37"/>
      <c r="AG232" s="37"/>
    </row>
    <row r="233" spans="1:33">
      <c r="A233" s="645">
        <v>44014</v>
      </c>
      <c r="B233" s="115" t="s">
        <v>156</v>
      </c>
      <c r="C233" s="262">
        <v>880532042</v>
      </c>
      <c r="D233" s="115" t="s">
        <v>152</v>
      </c>
      <c r="E233" s="115" t="s">
        <v>140</v>
      </c>
      <c r="F233" s="115" t="s">
        <v>181</v>
      </c>
      <c r="G233" s="645">
        <v>44014</v>
      </c>
      <c r="H233" s="645"/>
      <c r="I233" s="645">
        <v>44032</v>
      </c>
      <c r="J233" s="262"/>
      <c r="K233" s="262"/>
      <c r="L233" s="262"/>
      <c r="M233" s="642"/>
      <c r="N233" s="645"/>
      <c r="O233" s="262"/>
      <c r="P233" s="629"/>
      <c r="Q233" s="262"/>
      <c r="R233" s="262"/>
      <c r="S233" s="262"/>
      <c r="T233" s="262"/>
      <c r="U233" s="262"/>
      <c r="V233" s="262"/>
      <c r="W233" s="262"/>
      <c r="X233" s="262"/>
      <c r="Y233" s="262"/>
      <c r="Z233" s="262"/>
      <c r="AA233" s="262"/>
      <c r="AB233" s="262"/>
      <c r="AC233" s="262"/>
      <c r="AD233" s="262"/>
      <c r="AE233" s="262"/>
      <c r="AF233" s="37"/>
      <c r="AG233" s="37"/>
    </row>
    <row r="234" spans="1:33">
      <c r="A234" s="645">
        <v>44014</v>
      </c>
      <c r="B234" s="115" t="s">
        <v>156</v>
      </c>
      <c r="C234" s="115">
        <v>881476410</v>
      </c>
      <c r="D234" s="115" t="s">
        <v>152</v>
      </c>
      <c r="E234" s="115" t="s">
        <v>140</v>
      </c>
      <c r="F234" s="115"/>
      <c r="G234" s="642">
        <v>44021</v>
      </c>
      <c r="H234" s="642">
        <v>44021</v>
      </c>
      <c r="I234" s="642">
        <v>44035</v>
      </c>
      <c r="J234" s="629"/>
      <c r="K234" s="629">
        <v>321</v>
      </c>
      <c r="L234" s="680" t="s">
        <v>1819</v>
      </c>
      <c r="M234" s="642"/>
      <c r="N234" s="645"/>
      <c r="O234" s="262"/>
      <c r="P234" s="629"/>
      <c r="Q234" s="262"/>
      <c r="R234" s="262"/>
      <c r="S234" s="262"/>
      <c r="T234" s="262"/>
      <c r="U234" s="262"/>
      <c r="V234" s="262"/>
      <c r="W234" s="262"/>
      <c r="X234" s="262"/>
      <c r="Y234" s="262"/>
      <c r="Z234" s="262"/>
      <c r="AA234" s="262"/>
      <c r="AB234" s="262"/>
      <c r="AC234" s="262"/>
      <c r="AD234" s="262"/>
      <c r="AE234" s="262"/>
      <c r="AF234" s="37"/>
      <c r="AG234" s="37"/>
    </row>
    <row r="235" spans="1:33">
      <c r="A235" s="645">
        <v>44014</v>
      </c>
      <c r="B235" s="115" t="s">
        <v>156</v>
      </c>
      <c r="C235" s="115">
        <v>881476410</v>
      </c>
      <c r="D235" s="115" t="s">
        <v>152</v>
      </c>
      <c r="E235" s="115" t="s">
        <v>140</v>
      </c>
      <c r="F235" s="115"/>
      <c r="G235" s="645"/>
      <c r="H235" s="645">
        <v>44035</v>
      </c>
      <c r="I235" s="645">
        <v>44046</v>
      </c>
      <c r="J235" s="262"/>
      <c r="K235" s="262">
        <v>69.5</v>
      </c>
      <c r="L235" s="115" t="s">
        <v>1863</v>
      </c>
      <c r="M235" s="642"/>
      <c r="N235" s="645"/>
      <c r="O235" s="262"/>
      <c r="P235" s="629"/>
      <c r="Q235" s="262"/>
      <c r="R235" s="262"/>
      <c r="S235" s="262"/>
      <c r="T235" s="262"/>
      <c r="U235" s="262"/>
      <c r="V235" s="262"/>
      <c r="W235" s="262"/>
      <c r="X235" s="262"/>
      <c r="Y235" s="262"/>
      <c r="Z235" s="262"/>
      <c r="AA235" s="262"/>
      <c r="AB235" s="262"/>
      <c r="AC235" s="262"/>
      <c r="AD235" s="262"/>
      <c r="AE235" s="262"/>
      <c r="AF235" s="37"/>
      <c r="AG235" s="37"/>
    </row>
    <row r="236" spans="1:33">
      <c r="A236" s="645">
        <v>44014</v>
      </c>
      <c r="B236" s="115" t="s">
        <v>149</v>
      </c>
      <c r="C236" s="262">
        <v>881014712</v>
      </c>
      <c r="D236" s="115" t="s">
        <v>139</v>
      </c>
      <c r="E236" s="115" t="s">
        <v>140</v>
      </c>
      <c r="F236" s="115" t="s">
        <v>187</v>
      </c>
      <c r="G236" s="645">
        <v>44014</v>
      </c>
      <c r="H236" s="645"/>
      <c r="I236" s="645">
        <v>44029</v>
      </c>
      <c r="J236" s="262"/>
      <c r="K236" s="262"/>
      <c r="L236" s="115" t="s">
        <v>195</v>
      </c>
      <c r="M236" s="642"/>
      <c r="N236" s="645"/>
      <c r="O236" s="262"/>
      <c r="P236" s="629"/>
      <c r="Q236" s="262"/>
      <c r="R236" s="262"/>
      <c r="S236" s="262"/>
      <c r="T236" s="262"/>
      <c r="U236" s="262"/>
      <c r="V236" s="262"/>
      <c r="W236" s="262"/>
      <c r="X236" s="262"/>
      <c r="Y236" s="262"/>
      <c r="Z236" s="262"/>
      <c r="AA236" s="262"/>
      <c r="AB236" s="262"/>
      <c r="AC236" s="262"/>
      <c r="AD236" s="262"/>
      <c r="AE236" s="262"/>
      <c r="AF236" s="37"/>
      <c r="AG236" s="37"/>
    </row>
    <row r="237" spans="1:33">
      <c r="A237" s="645">
        <v>44014</v>
      </c>
      <c r="B237" s="115" t="s">
        <v>154</v>
      </c>
      <c r="C237" s="262">
        <v>881662013</v>
      </c>
      <c r="D237" s="115" t="s">
        <v>139</v>
      </c>
      <c r="E237" s="115" t="s">
        <v>140</v>
      </c>
      <c r="F237" s="115" t="s">
        <v>436</v>
      </c>
      <c r="G237" s="645">
        <v>44014</v>
      </c>
      <c r="H237" s="645"/>
      <c r="I237" s="645">
        <v>44027</v>
      </c>
      <c r="J237" s="262"/>
      <c r="K237" s="262"/>
      <c r="L237" s="115" t="s">
        <v>195</v>
      </c>
      <c r="M237" s="642"/>
      <c r="N237" s="645"/>
      <c r="O237" s="262"/>
      <c r="P237" s="629"/>
      <c r="Q237" s="262"/>
      <c r="R237" s="262"/>
      <c r="S237" s="262"/>
      <c r="T237" s="262"/>
      <c r="U237" s="262"/>
      <c r="V237" s="262"/>
      <c r="W237" s="262"/>
      <c r="X237" s="262"/>
      <c r="Y237" s="262"/>
      <c r="Z237" s="262"/>
      <c r="AA237" s="262"/>
      <c r="AB237" s="262"/>
      <c r="AC237" s="262"/>
      <c r="AD237" s="262"/>
      <c r="AE237" s="262"/>
      <c r="AF237" s="37"/>
      <c r="AG237" s="37"/>
    </row>
    <row r="238" spans="1:33">
      <c r="A238" s="645">
        <v>44014</v>
      </c>
      <c r="B238" s="115" t="s">
        <v>138</v>
      </c>
      <c r="C238" s="262">
        <v>881523946</v>
      </c>
      <c r="D238" s="115" t="s">
        <v>345</v>
      </c>
      <c r="E238" s="115" t="s">
        <v>140</v>
      </c>
      <c r="F238" s="115" t="s">
        <v>142</v>
      </c>
      <c r="G238" s="645">
        <v>44014</v>
      </c>
      <c r="H238" s="645"/>
      <c r="I238" s="645">
        <v>44043</v>
      </c>
      <c r="J238" s="262"/>
      <c r="K238" s="262"/>
      <c r="L238" s="115" t="s">
        <v>1864</v>
      </c>
      <c r="M238" s="642"/>
      <c r="N238" s="645"/>
      <c r="O238" s="262"/>
      <c r="P238" s="629"/>
      <c r="Q238" s="262"/>
      <c r="R238" s="262"/>
      <c r="S238" s="262"/>
      <c r="T238" s="262"/>
      <c r="U238" s="262"/>
      <c r="V238" s="262"/>
      <c r="W238" s="262"/>
      <c r="X238" s="262"/>
      <c r="Y238" s="262"/>
      <c r="Z238" s="262"/>
      <c r="AA238" s="262"/>
      <c r="AB238" s="262"/>
      <c r="AC238" s="262"/>
      <c r="AD238" s="262"/>
      <c r="AE238" s="262"/>
      <c r="AF238" s="37"/>
      <c r="AG238" s="37"/>
    </row>
    <row r="239" spans="1:33">
      <c r="A239" s="645">
        <v>44014</v>
      </c>
      <c r="B239" s="115" t="s">
        <v>154</v>
      </c>
      <c r="C239" s="262">
        <v>882123473</v>
      </c>
      <c r="D239" s="115" t="s">
        <v>139</v>
      </c>
      <c r="E239" s="115" t="s">
        <v>140</v>
      </c>
      <c r="F239" s="115" t="s">
        <v>168</v>
      </c>
      <c r="G239" s="645">
        <v>44028</v>
      </c>
      <c r="H239" s="645">
        <v>44034</v>
      </c>
      <c r="I239" s="645">
        <v>44029</v>
      </c>
      <c r="J239" s="115" t="s">
        <v>168</v>
      </c>
      <c r="K239" s="262">
        <v>952</v>
      </c>
      <c r="L239" s="115" t="s">
        <v>1865</v>
      </c>
      <c r="M239" s="642"/>
      <c r="N239" s="665" t="s">
        <v>1866</v>
      </c>
      <c r="O239" s="262">
        <v>840</v>
      </c>
      <c r="P239" s="629"/>
      <c r="Q239" s="262"/>
      <c r="R239" s="262"/>
      <c r="S239" s="262"/>
      <c r="T239" s="262"/>
      <c r="U239" s="262"/>
      <c r="V239" s="262"/>
      <c r="W239" s="262"/>
      <c r="X239" s="262"/>
      <c r="Y239" s="262"/>
      <c r="Z239" s="262"/>
      <c r="AA239" s="262"/>
      <c r="AB239" s="262"/>
      <c r="AC239" s="262"/>
      <c r="AD239" s="262"/>
      <c r="AE239" s="262"/>
      <c r="AF239" s="37"/>
      <c r="AG239" s="37"/>
    </row>
    <row r="240" spans="1:33">
      <c r="A240" s="645">
        <v>44014</v>
      </c>
      <c r="B240" s="115" t="s">
        <v>156</v>
      </c>
      <c r="C240" s="262">
        <v>880568709</v>
      </c>
      <c r="D240" s="115" t="s">
        <v>152</v>
      </c>
      <c r="E240" s="115" t="s">
        <v>140</v>
      </c>
      <c r="F240" s="115" t="s">
        <v>1867</v>
      </c>
      <c r="G240" s="645">
        <v>44014</v>
      </c>
      <c r="H240" s="645"/>
      <c r="I240" s="645">
        <v>44027</v>
      </c>
      <c r="J240" s="262"/>
      <c r="K240" s="262"/>
      <c r="L240" s="262"/>
      <c r="M240" s="642"/>
      <c r="N240" s="645"/>
      <c r="O240" s="262"/>
      <c r="P240" s="629"/>
      <c r="Q240" s="262"/>
      <c r="R240" s="262"/>
      <c r="S240" s="262"/>
      <c r="T240" s="262"/>
      <c r="U240" s="262"/>
      <c r="V240" s="262"/>
      <c r="W240" s="262"/>
      <c r="X240" s="262"/>
      <c r="Y240" s="262"/>
      <c r="Z240" s="262"/>
      <c r="AA240" s="262"/>
      <c r="AB240" s="262"/>
      <c r="AC240" s="262"/>
      <c r="AD240" s="262"/>
      <c r="AE240" s="262"/>
      <c r="AF240" s="37"/>
      <c r="AG240" s="37"/>
    </row>
    <row r="241" spans="1:33">
      <c r="A241" s="645">
        <v>44014</v>
      </c>
      <c r="B241" s="115" t="s">
        <v>154</v>
      </c>
      <c r="C241" s="262">
        <v>881888084</v>
      </c>
      <c r="D241" s="115" t="s">
        <v>139</v>
      </c>
      <c r="E241" s="115" t="s">
        <v>140</v>
      </c>
      <c r="F241" s="262"/>
      <c r="G241" s="645">
        <v>44027</v>
      </c>
      <c r="H241" s="645"/>
      <c r="I241" s="645">
        <v>44032</v>
      </c>
      <c r="J241" s="262"/>
      <c r="K241" s="262"/>
      <c r="L241" s="262"/>
      <c r="M241" s="642"/>
      <c r="N241" s="645"/>
      <c r="O241" s="262"/>
      <c r="P241" s="629"/>
      <c r="Q241" s="262"/>
      <c r="R241" s="262"/>
      <c r="S241" s="262"/>
      <c r="T241" s="262"/>
      <c r="U241" s="262"/>
      <c r="V241" s="262"/>
      <c r="W241" s="262"/>
      <c r="X241" s="262"/>
      <c r="Y241" s="262"/>
      <c r="Z241" s="262"/>
      <c r="AA241" s="262"/>
      <c r="AB241" s="262"/>
      <c r="AC241" s="262"/>
      <c r="AD241" s="262"/>
      <c r="AE241" s="262"/>
      <c r="AF241" s="37"/>
      <c r="AG241" s="37"/>
    </row>
    <row r="242" spans="1:33">
      <c r="A242" s="645">
        <v>44014</v>
      </c>
      <c r="B242" s="115" t="s">
        <v>144</v>
      </c>
      <c r="C242" s="262">
        <v>881158924</v>
      </c>
      <c r="D242" s="115" t="s">
        <v>152</v>
      </c>
      <c r="E242" s="115" t="s">
        <v>150</v>
      </c>
      <c r="F242" s="115" t="s">
        <v>142</v>
      </c>
      <c r="G242" s="645">
        <v>44014</v>
      </c>
      <c r="H242" s="645"/>
      <c r="I242" s="645">
        <v>44034</v>
      </c>
      <c r="J242" s="262"/>
      <c r="K242" s="262"/>
      <c r="L242" s="115" t="s">
        <v>195</v>
      </c>
      <c r="M242" s="642"/>
      <c r="N242" s="645"/>
      <c r="O242" s="262"/>
      <c r="P242" s="629"/>
      <c r="Q242" s="262"/>
      <c r="R242" s="262"/>
      <c r="S242" s="262"/>
      <c r="T242" s="262"/>
      <c r="U242" s="262"/>
      <c r="V242" s="262"/>
      <c r="W242" s="262"/>
      <c r="X242" s="262"/>
      <c r="Y242" s="262"/>
      <c r="Z242" s="262"/>
      <c r="AA242" s="262"/>
      <c r="AB242" s="262"/>
      <c r="AC242" s="262"/>
      <c r="AD242" s="262"/>
      <c r="AE242" s="262"/>
      <c r="AF242" s="37"/>
      <c r="AG242" s="37"/>
    </row>
    <row r="243" spans="1:33">
      <c r="A243" s="645">
        <v>44014</v>
      </c>
      <c r="B243" s="115" t="s">
        <v>138</v>
      </c>
      <c r="C243" s="262">
        <v>881577372</v>
      </c>
      <c r="D243" s="115" t="s">
        <v>139</v>
      </c>
      <c r="E243" s="115" t="s">
        <v>140</v>
      </c>
      <c r="F243" s="115" t="s">
        <v>200</v>
      </c>
      <c r="G243" s="645">
        <v>44014</v>
      </c>
      <c r="H243" s="645"/>
      <c r="I243" s="645">
        <v>44029</v>
      </c>
      <c r="J243" s="262"/>
      <c r="K243" s="262"/>
      <c r="L243" s="115" t="s">
        <v>195</v>
      </c>
      <c r="M243" s="642"/>
      <c r="N243" s="645"/>
      <c r="O243" s="262"/>
      <c r="P243" s="629"/>
      <c r="Q243" s="262"/>
      <c r="R243" s="262"/>
      <c r="S243" s="262"/>
      <c r="T243" s="262"/>
      <c r="U243" s="262"/>
      <c r="V243" s="262"/>
      <c r="W243" s="262"/>
      <c r="X243" s="262"/>
      <c r="Y243" s="262"/>
      <c r="Z243" s="262"/>
      <c r="AA243" s="262"/>
      <c r="AB243" s="262"/>
      <c r="AC243" s="262"/>
      <c r="AD243" s="262"/>
      <c r="AE243" s="262"/>
      <c r="AF243" s="37"/>
      <c r="AG243" s="37"/>
    </row>
    <row r="244" spans="1:33">
      <c r="A244" s="645">
        <v>44014</v>
      </c>
      <c r="B244" s="115" t="s">
        <v>149</v>
      </c>
      <c r="C244" s="115">
        <v>882037837</v>
      </c>
      <c r="D244" s="115" t="s">
        <v>139</v>
      </c>
      <c r="E244" s="115" t="s">
        <v>140</v>
      </c>
      <c r="F244" s="115" t="s">
        <v>168</v>
      </c>
      <c r="G244" s="645">
        <v>44014</v>
      </c>
      <c r="H244" s="645">
        <v>44043</v>
      </c>
      <c r="I244" s="645">
        <v>44036</v>
      </c>
      <c r="J244" s="115" t="s">
        <v>168</v>
      </c>
      <c r="K244" s="262">
        <v>50</v>
      </c>
      <c r="L244" s="115" t="s">
        <v>1868</v>
      </c>
      <c r="M244" s="642"/>
      <c r="N244" s="645"/>
      <c r="O244" s="262"/>
      <c r="P244" s="629"/>
      <c r="Q244" s="262"/>
      <c r="R244" s="262"/>
      <c r="S244" s="262"/>
      <c r="T244" s="262"/>
      <c r="U244" s="262"/>
      <c r="V244" s="262"/>
      <c r="W244" s="262"/>
      <c r="X244" s="262"/>
      <c r="Y244" s="262"/>
      <c r="Z244" s="262"/>
      <c r="AA244" s="262"/>
      <c r="AB244" s="262"/>
      <c r="AC244" s="262"/>
      <c r="AD244" s="262"/>
      <c r="AE244" s="262"/>
      <c r="AF244" s="37"/>
      <c r="AG244" s="37"/>
    </row>
    <row r="245" spans="1:33">
      <c r="A245" s="645">
        <v>44014</v>
      </c>
      <c r="B245" s="115" t="s">
        <v>178</v>
      </c>
      <c r="C245" s="115">
        <v>882253271</v>
      </c>
      <c r="D245" s="115" t="s">
        <v>139</v>
      </c>
      <c r="E245" s="115" t="s">
        <v>140</v>
      </c>
      <c r="F245" s="262"/>
      <c r="G245" s="645">
        <v>44014</v>
      </c>
      <c r="H245" s="645"/>
      <c r="I245" s="645">
        <v>44029</v>
      </c>
      <c r="J245" s="262"/>
      <c r="K245" s="262"/>
      <c r="L245" s="262"/>
      <c r="M245" s="642"/>
      <c r="N245" s="645"/>
      <c r="O245" s="262"/>
      <c r="P245" s="629"/>
      <c r="Q245" s="262"/>
      <c r="R245" s="262"/>
      <c r="S245" s="262"/>
      <c r="T245" s="262"/>
      <c r="U245" s="262"/>
      <c r="V245" s="262"/>
      <c r="W245" s="262"/>
      <c r="X245" s="262"/>
      <c r="Y245" s="262"/>
      <c r="Z245" s="262"/>
      <c r="AA245" s="262"/>
      <c r="AB245" s="262"/>
      <c r="AC245" s="262"/>
      <c r="AD245" s="262"/>
      <c r="AE245" s="262"/>
      <c r="AF245" s="37"/>
      <c r="AG245" s="37"/>
    </row>
    <row r="246" spans="1:33">
      <c r="A246" s="645">
        <v>44014</v>
      </c>
      <c r="B246" s="115" t="s">
        <v>138</v>
      </c>
      <c r="C246" s="262">
        <v>881501671</v>
      </c>
      <c r="D246" s="115" t="s">
        <v>139</v>
      </c>
      <c r="E246" s="115" t="s">
        <v>140</v>
      </c>
      <c r="F246" s="115" t="s">
        <v>148</v>
      </c>
      <c r="G246" s="645">
        <v>44014</v>
      </c>
      <c r="H246" s="645"/>
      <c r="I246" s="645">
        <v>44029</v>
      </c>
      <c r="J246" s="262"/>
      <c r="K246" s="262"/>
      <c r="L246" s="115" t="s">
        <v>39</v>
      </c>
      <c r="M246" s="642"/>
      <c r="N246" s="645"/>
      <c r="O246" s="262"/>
      <c r="P246" s="629"/>
      <c r="Q246" s="262"/>
      <c r="R246" s="262"/>
      <c r="S246" s="262"/>
      <c r="T246" s="262"/>
      <c r="U246" s="262"/>
      <c r="V246" s="262"/>
      <c r="W246" s="262"/>
      <c r="X246" s="262"/>
      <c r="Y246" s="262"/>
      <c r="Z246" s="262"/>
      <c r="AA246" s="262"/>
      <c r="AB246" s="262"/>
      <c r="AC246" s="262"/>
      <c r="AD246" s="262"/>
      <c r="AE246" s="262"/>
      <c r="AF246" s="37"/>
      <c r="AG246" s="37"/>
    </row>
    <row r="247" spans="1:33">
      <c r="A247" s="645">
        <v>44014</v>
      </c>
      <c r="B247" s="115" t="s">
        <v>154</v>
      </c>
      <c r="C247" s="262">
        <v>881683095</v>
      </c>
      <c r="D247" s="115" t="s">
        <v>152</v>
      </c>
      <c r="E247" s="115" t="s">
        <v>150</v>
      </c>
      <c r="F247" s="262"/>
      <c r="G247" s="645">
        <v>44034</v>
      </c>
      <c r="H247" s="645">
        <v>44035</v>
      </c>
      <c r="I247" s="645">
        <v>44029</v>
      </c>
      <c r="J247" s="115" t="s">
        <v>142</v>
      </c>
      <c r="K247" s="262">
        <v>184.5</v>
      </c>
      <c r="L247" s="262"/>
      <c r="M247" s="642"/>
      <c r="N247" s="645"/>
      <c r="O247" s="262"/>
      <c r="P247" s="629"/>
      <c r="Q247" s="262"/>
      <c r="R247" s="262"/>
      <c r="S247" s="262"/>
      <c r="T247" s="262"/>
      <c r="U247" s="262"/>
      <c r="V247" s="262"/>
      <c r="W247" s="262"/>
      <c r="X247" s="262"/>
      <c r="Y247" s="262"/>
      <c r="Z247" s="262"/>
      <c r="AA247" s="262"/>
      <c r="AB247" s="262"/>
      <c r="AC247" s="262"/>
      <c r="AD247" s="262"/>
      <c r="AE247" s="262"/>
      <c r="AF247" s="37"/>
      <c r="AG247" s="37"/>
    </row>
    <row r="248" spans="1:33">
      <c r="A248" s="645">
        <v>44014</v>
      </c>
      <c r="B248" s="115" t="s">
        <v>149</v>
      </c>
      <c r="C248" s="115">
        <v>881813763</v>
      </c>
      <c r="D248" s="115" t="s">
        <v>139</v>
      </c>
      <c r="E248" s="115" t="s">
        <v>140</v>
      </c>
      <c r="F248" s="115" t="s">
        <v>168</v>
      </c>
      <c r="G248" s="645">
        <v>44014</v>
      </c>
      <c r="H248" s="645"/>
      <c r="I248" s="645">
        <v>44036</v>
      </c>
      <c r="J248" s="262"/>
      <c r="K248" s="262"/>
      <c r="L248" s="115" t="s">
        <v>195</v>
      </c>
      <c r="M248" s="642"/>
      <c r="N248" s="645"/>
      <c r="O248" s="262"/>
      <c r="P248" s="629"/>
      <c r="Q248" s="262"/>
      <c r="R248" s="262"/>
      <c r="S248" s="262"/>
      <c r="T248" s="262"/>
      <c r="U248" s="262"/>
      <c r="V248" s="262"/>
      <c r="W248" s="262"/>
      <c r="X248" s="262"/>
      <c r="Y248" s="262"/>
      <c r="Z248" s="262"/>
      <c r="AA248" s="262"/>
      <c r="AB248" s="262"/>
      <c r="AC248" s="262"/>
      <c r="AD248" s="262"/>
      <c r="AE248" s="262"/>
      <c r="AF248" s="37"/>
      <c r="AG248" s="37"/>
    </row>
    <row r="249" spans="1:33">
      <c r="A249" s="645">
        <v>44014</v>
      </c>
      <c r="B249" s="115" t="s">
        <v>178</v>
      </c>
      <c r="C249" s="115">
        <v>881166624</v>
      </c>
      <c r="D249" s="115" t="s">
        <v>152</v>
      </c>
      <c r="E249" s="115" t="s">
        <v>140</v>
      </c>
      <c r="F249" s="262"/>
      <c r="G249" s="645">
        <v>44014</v>
      </c>
      <c r="H249" s="645">
        <v>44021</v>
      </c>
      <c r="I249" s="645">
        <v>44046</v>
      </c>
      <c r="J249" s="115" t="s">
        <v>142</v>
      </c>
      <c r="K249" s="262">
        <v>46.5</v>
      </c>
      <c r="L249" s="727" t="s">
        <v>1869</v>
      </c>
      <c r="M249" s="642"/>
      <c r="N249" s="645"/>
      <c r="O249" s="262"/>
      <c r="P249" s="629"/>
      <c r="Q249" s="262"/>
      <c r="R249" s="262"/>
      <c r="S249" s="262"/>
      <c r="T249" s="262"/>
      <c r="U249" s="262"/>
      <c r="V249" s="262"/>
      <c r="W249" s="262"/>
      <c r="X249" s="262"/>
      <c r="Y249" s="262"/>
      <c r="Z249" s="262"/>
      <c r="AA249" s="262"/>
      <c r="AB249" s="262"/>
      <c r="AC249" s="262"/>
      <c r="AD249" s="262"/>
      <c r="AE249" s="262"/>
      <c r="AF249" s="37"/>
      <c r="AG249" s="37"/>
    </row>
    <row r="250" spans="1:33">
      <c r="A250" s="645">
        <v>44014</v>
      </c>
      <c r="B250" s="115" t="s">
        <v>144</v>
      </c>
      <c r="C250" s="262">
        <v>880089140</v>
      </c>
      <c r="D250" s="115" t="s">
        <v>152</v>
      </c>
      <c r="E250" s="115" t="s">
        <v>140</v>
      </c>
      <c r="F250" s="115" t="s">
        <v>1870</v>
      </c>
      <c r="G250" s="645">
        <v>44014</v>
      </c>
      <c r="H250" s="645"/>
      <c r="I250" s="645">
        <v>44040</v>
      </c>
      <c r="J250" s="262"/>
      <c r="K250" s="262"/>
      <c r="L250" s="115" t="s">
        <v>195</v>
      </c>
      <c r="M250" s="642"/>
      <c r="N250" s="645"/>
      <c r="O250" s="262"/>
      <c r="P250" s="629"/>
      <c r="Q250" s="262"/>
      <c r="R250" s="262"/>
      <c r="S250" s="262"/>
      <c r="T250" s="262"/>
      <c r="U250" s="262"/>
      <c r="V250" s="262"/>
      <c r="W250" s="262"/>
      <c r="X250" s="262"/>
      <c r="Y250" s="262"/>
      <c r="Z250" s="262"/>
      <c r="AA250" s="262"/>
      <c r="AB250" s="262"/>
      <c r="AC250" s="262"/>
      <c r="AD250" s="262"/>
      <c r="AE250" s="262"/>
      <c r="AF250" s="37"/>
      <c r="AG250" s="37"/>
    </row>
    <row r="251" spans="1:33">
      <c r="A251" s="645">
        <v>44014</v>
      </c>
      <c r="B251" s="115" t="s">
        <v>154</v>
      </c>
      <c r="C251" s="262">
        <v>881630232</v>
      </c>
      <c r="D251" s="115" t="s">
        <v>152</v>
      </c>
      <c r="E251" s="115" t="s">
        <v>147</v>
      </c>
      <c r="F251" s="262"/>
      <c r="G251" s="645"/>
      <c r="H251" s="645"/>
      <c r="I251" s="262"/>
      <c r="J251" s="262"/>
      <c r="K251" s="262"/>
      <c r="L251" s="262"/>
      <c r="M251" s="642"/>
      <c r="N251" s="645"/>
      <c r="O251" s="262"/>
      <c r="P251" s="629"/>
      <c r="Q251" s="262"/>
      <c r="R251" s="262"/>
      <c r="S251" s="262"/>
      <c r="T251" s="262"/>
      <c r="U251" s="262"/>
      <c r="V251" s="262"/>
      <c r="W251" s="262"/>
      <c r="X251" s="262"/>
      <c r="Y251" s="262"/>
      <c r="Z251" s="262"/>
      <c r="AA251" s="262"/>
      <c r="AB251" s="262"/>
      <c r="AC251" s="262"/>
      <c r="AD251" s="262"/>
      <c r="AE251" s="262"/>
      <c r="AF251" s="37"/>
      <c r="AG251" s="37"/>
    </row>
    <row r="252" spans="1:33">
      <c r="A252" s="645">
        <v>44014</v>
      </c>
      <c r="B252" s="115" t="s">
        <v>149</v>
      </c>
      <c r="C252" s="262">
        <v>880641005</v>
      </c>
      <c r="D252" s="115" t="s">
        <v>139</v>
      </c>
      <c r="E252" s="115" t="s">
        <v>140</v>
      </c>
      <c r="F252" s="115" t="s">
        <v>190</v>
      </c>
      <c r="G252" s="645">
        <v>44014</v>
      </c>
      <c r="H252" s="645"/>
      <c r="I252" s="645">
        <v>44029</v>
      </c>
      <c r="J252" s="115" t="s">
        <v>564</v>
      </c>
      <c r="K252" s="262"/>
      <c r="L252" s="115" t="s">
        <v>1871</v>
      </c>
      <c r="M252" s="642"/>
      <c r="N252" s="645">
        <v>44014</v>
      </c>
      <c r="O252" s="115" t="s">
        <v>1872</v>
      </c>
      <c r="P252" s="629"/>
      <c r="Q252" s="262"/>
      <c r="R252" s="262"/>
      <c r="S252" s="262"/>
      <c r="T252" s="262"/>
      <c r="U252" s="262"/>
      <c r="V252" s="262"/>
      <c r="W252" s="262"/>
      <c r="X252" s="262"/>
      <c r="Y252" s="262"/>
      <c r="Z252" s="262"/>
      <c r="AA252" s="262"/>
      <c r="AB252" s="262"/>
      <c r="AC252" s="262"/>
      <c r="AD252" s="262"/>
      <c r="AE252" s="262"/>
      <c r="AF252" s="37"/>
      <c r="AG252" s="37"/>
    </row>
    <row r="253" spans="1:33">
      <c r="A253" s="645">
        <v>44014</v>
      </c>
      <c r="B253" s="115" t="s">
        <v>154</v>
      </c>
      <c r="C253" s="262">
        <v>881771825</v>
      </c>
      <c r="D253" s="115" t="s">
        <v>152</v>
      </c>
      <c r="E253" s="115" t="s">
        <v>147</v>
      </c>
      <c r="F253" s="262"/>
      <c r="G253" s="645"/>
      <c r="H253" s="645"/>
      <c r="I253" s="262"/>
      <c r="J253" s="262"/>
      <c r="K253" s="262"/>
      <c r="L253" s="262"/>
      <c r="M253" s="642"/>
      <c r="N253" s="645">
        <v>44026</v>
      </c>
      <c r="O253" s="262">
        <v>283.5</v>
      </c>
      <c r="P253" s="629"/>
      <c r="Q253" s="262"/>
      <c r="R253" s="262"/>
      <c r="S253" s="262"/>
      <c r="T253" s="262"/>
      <c r="U253" s="262"/>
      <c r="V253" s="262"/>
      <c r="W253" s="262"/>
      <c r="X253" s="262"/>
      <c r="Y253" s="262"/>
      <c r="Z253" s="262"/>
      <c r="AA253" s="262"/>
      <c r="AB253" s="262"/>
      <c r="AC253" s="262"/>
      <c r="AD253" s="262"/>
      <c r="AE253" s="262"/>
      <c r="AF253" s="37"/>
      <c r="AG253" s="37"/>
    </row>
    <row r="254" spans="1:33">
      <c r="A254" s="645">
        <v>44014</v>
      </c>
      <c r="B254" s="115" t="s">
        <v>175</v>
      </c>
      <c r="C254" s="115">
        <v>881872047</v>
      </c>
      <c r="D254" s="115" t="s">
        <v>139</v>
      </c>
      <c r="E254" s="115" t="s">
        <v>140</v>
      </c>
      <c r="F254" s="115" t="s">
        <v>168</v>
      </c>
      <c r="G254" s="645">
        <v>44022</v>
      </c>
      <c r="H254" s="645"/>
      <c r="I254" s="645">
        <v>44029</v>
      </c>
      <c r="J254" s="262"/>
      <c r="K254" s="262"/>
      <c r="L254" s="262"/>
      <c r="M254" s="642"/>
      <c r="N254" s="645"/>
      <c r="O254" s="262"/>
      <c r="P254" s="629"/>
      <c r="Q254" s="262"/>
      <c r="R254" s="262"/>
      <c r="S254" s="262"/>
      <c r="T254" s="262"/>
      <c r="U254" s="262"/>
      <c r="V254" s="262"/>
      <c r="W254" s="262"/>
      <c r="X254" s="262"/>
      <c r="Y254" s="262"/>
      <c r="Z254" s="262"/>
      <c r="AA254" s="262"/>
      <c r="AB254" s="262"/>
      <c r="AC254" s="262"/>
      <c r="AD254" s="262"/>
      <c r="AE254" s="262"/>
      <c r="AF254" s="37"/>
      <c r="AG254" s="37"/>
    </row>
    <row r="255" spans="1:33">
      <c r="A255" s="645">
        <v>44014</v>
      </c>
      <c r="B255" s="115" t="s">
        <v>138</v>
      </c>
      <c r="C255" s="262">
        <v>880214454</v>
      </c>
      <c r="D255" s="115" t="s">
        <v>345</v>
      </c>
      <c r="E255" s="115" t="s">
        <v>140</v>
      </c>
      <c r="F255" s="115" t="s">
        <v>142</v>
      </c>
      <c r="G255" s="645">
        <v>44014</v>
      </c>
      <c r="H255" s="645"/>
      <c r="I255" s="645">
        <v>44029</v>
      </c>
      <c r="J255" s="262"/>
      <c r="K255" s="262"/>
      <c r="L255" s="115" t="s">
        <v>1873</v>
      </c>
      <c r="M255" s="642"/>
      <c r="N255" s="645"/>
      <c r="O255" s="262"/>
      <c r="P255" s="629"/>
      <c r="Q255" s="262"/>
      <c r="R255" s="262"/>
      <c r="S255" s="262"/>
      <c r="T255" s="262"/>
      <c r="U255" s="262"/>
      <c r="V255" s="262"/>
      <c r="W255" s="262"/>
      <c r="X255" s="262"/>
      <c r="Y255" s="262"/>
      <c r="Z255" s="262"/>
      <c r="AA255" s="262"/>
      <c r="AB255" s="262"/>
      <c r="AC255" s="262"/>
      <c r="AD255" s="262"/>
      <c r="AE255" s="262"/>
      <c r="AF255" s="37"/>
      <c r="AG255" s="37"/>
    </row>
    <row r="256" spans="1:33">
      <c r="A256" s="645">
        <v>44014</v>
      </c>
      <c r="B256" s="115" t="s">
        <v>144</v>
      </c>
      <c r="C256" s="262">
        <v>880007120</v>
      </c>
      <c r="D256" s="115" t="s">
        <v>139</v>
      </c>
      <c r="E256" s="115" t="s">
        <v>140</v>
      </c>
      <c r="F256" s="115" t="s">
        <v>142</v>
      </c>
      <c r="G256" s="645">
        <v>44014</v>
      </c>
      <c r="H256" s="645"/>
      <c r="I256" s="645">
        <v>44028</v>
      </c>
      <c r="J256" s="262"/>
      <c r="K256" s="262"/>
      <c r="L256" s="115" t="s">
        <v>1874</v>
      </c>
      <c r="M256" s="642"/>
      <c r="N256" s="645"/>
      <c r="O256" s="262"/>
      <c r="P256" s="629"/>
      <c r="Q256" s="262"/>
      <c r="R256" s="262"/>
      <c r="S256" s="262"/>
      <c r="T256" s="262"/>
      <c r="U256" s="262"/>
      <c r="V256" s="262"/>
      <c r="W256" s="262"/>
      <c r="X256" s="262"/>
      <c r="Y256" s="262"/>
      <c r="Z256" s="262"/>
      <c r="AA256" s="262"/>
      <c r="AB256" s="262"/>
      <c r="AC256" s="262"/>
      <c r="AD256" s="262"/>
      <c r="AE256" s="262"/>
      <c r="AF256" s="37"/>
      <c r="AG256" s="37"/>
    </row>
    <row r="257" spans="1:33">
      <c r="A257" s="645">
        <v>44014</v>
      </c>
      <c r="B257" s="115" t="s">
        <v>149</v>
      </c>
      <c r="C257" s="262">
        <v>881622318</v>
      </c>
      <c r="D257" s="115" t="s">
        <v>139</v>
      </c>
      <c r="E257" s="115" t="s">
        <v>150</v>
      </c>
      <c r="F257" s="115" t="s">
        <v>142</v>
      </c>
      <c r="G257" s="645">
        <v>44014</v>
      </c>
      <c r="H257" s="645">
        <v>44014</v>
      </c>
      <c r="I257" s="645">
        <v>44015</v>
      </c>
      <c r="J257" s="262"/>
      <c r="K257" s="262">
        <v>79.2</v>
      </c>
      <c r="L257" s="262"/>
      <c r="M257" s="642"/>
      <c r="N257" s="645"/>
      <c r="O257" s="262"/>
      <c r="P257" s="629"/>
      <c r="Q257" s="262"/>
      <c r="R257" s="262"/>
      <c r="S257" s="262"/>
      <c r="T257" s="262"/>
      <c r="U257" s="262"/>
      <c r="V257" s="262"/>
      <c r="W257" s="262"/>
      <c r="X257" s="262"/>
      <c r="Y257" s="262"/>
      <c r="Z257" s="262"/>
      <c r="AA257" s="262"/>
      <c r="AB257" s="262"/>
      <c r="AC257" s="262"/>
      <c r="AD257" s="262"/>
      <c r="AE257" s="262"/>
      <c r="AF257" s="37"/>
      <c r="AG257" s="37"/>
    </row>
    <row r="258" spans="1:33">
      <c r="A258" s="642">
        <v>44014</v>
      </c>
      <c r="B258" s="680" t="s">
        <v>149</v>
      </c>
      <c r="C258" s="629">
        <v>880022795</v>
      </c>
      <c r="D258" s="680" t="s">
        <v>139</v>
      </c>
      <c r="E258" s="680" t="s">
        <v>140</v>
      </c>
      <c r="F258" s="680" t="s">
        <v>199</v>
      </c>
      <c r="G258" s="642"/>
      <c r="H258" s="642">
        <v>44014</v>
      </c>
      <c r="I258" s="642">
        <v>44025</v>
      </c>
      <c r="J258" s="629"/>
      <c r="K258" s="629">
        <v>208.09</v>
      </c>
      <c r="L258" s="680"/>
      <c r="M258" s="642"/>
      <c r="N258" s="642"/>
      <c r="O258" s="629"/>
      <c r="P258" s="629"/>
      <c r="Q258" s="629"/>
      <c r="R258" s="629"/>
      <c r="S258" s="629"/>
      <c r="T258" s="629"/>
      <c r="U258" s="629"/>
      <c r="V258" s="629"/>
      <c r="W258" s="629"/>
      <c r="X258" s="629"/>
      <c r="Y258" s="629"/>
      <c r="Z258" s="629"/>
      <c r="AA258" s="629"/>
      <c r="AB258" s="629"/>
      <c r="AC258" s="629"/>
      <c r="AD258" s="629"/>
      <c r="AE258" s="629"/>
      <c r="AF258" s="37"/>
      <c r="AG258" s="37"/>
    </row>
    <row r="259" spans="1:33">
      <c r="A259" s="645">
        <v>44014</v>
      </c>
      <c r="B259" s="115" t="s">
        <v>154</v>
      </c>
      <c r="C259" s="262">
        <v>880385015</v>
      </c>
      <c r="D259" s="115" t="s">
        <v>139</v>
      </c>
      <c r="E259" s="115" t="s">
        <v>140</v>
      </c>
      <c r="F259" s="262"/>
      <c r="G259" s="645">
        <v>44014</v>
      </c>
      <c r="H259" s="645"/>
      <c r="I259" s="645">
        <v>44027</v>
      </c>
      <c r="J259" s="262"/>
      <c r="K259" s="262"/>
      <c r="L259" s="115" t="s">
        <v>1875</v>
      </c>
      <c r="M259" s="642"/>
      <c r="N259" s="645"/>
      <c r="O259" s="262">
        <v>940</v>
      </c>
      <c r="P259" s="629"/>
      <c r="Q259" s="262"/>
      <c r="R259" s="262"/>
      <c r="S259" s="262"/>
      <c r="T259" s="262"/>
      <c r="U259" s="262"/>
      <c r="V259" s="262"/>
      <c r="W259" s="262"/>
      <c r="X259" s="262"/>
      <c r="Y259" s="262"/>
      <c r="Z259" s="262"/>
      <c r="AA259" s="262"/>
      <c r="AB259" s="262"/>
      <c r="AC259" s="262"/>
      <c r="AD259" s="262"/>
      <c r="AE259" s="262"/>
      <c r="AF259" s="37"/>
      <c r="AG259" s="37"/>
    </row>
    <row r="260" spans="1:33">
      <c r="A260" s="645">
        <v>44014</v>
      </c>
      <c r="B260" s="115" t="s">
        <v>144</v>
      </c>
      <c r="C260" s="262">
        <v>880028661</v>
      </c>
      <c r="D260" s="115" t="s">
        <v>139</v>
      </c>
      <c r="E260" s="115" t="s">
        <v>140</v>
      </c>
      <c r="F260" s="262"/>
      <c r="G260" s="645">
        <v>44014</v>
      </c>
      <c r="H260" s="645"/>
      <c r="I260" s="645">
        <v>44027</v>
      </c>
      <c r="J260" s="262"/>
      <c r="K260" s="262"/>
      <c r="L260" s="115" t="s">
        <v>195</v>
      </c>
      <c r="M260" s="642"/>
      <c r="N260" s="645"/>
      <c r="O260" s="262"/>
      <c r="P260" s="629"/>
      <c r="Q260" s="262"/>
      <c r="R260" s="262"/>
      <c r="S260" s="262"/>
      <c r="T260" s="262"/>
      <c r="U260" s="262"/>
      <c r="V260" s="262"/>
      <c r="W260" s="262"/>
      <c r="X260" s="262"/>
      <c r="Y260" s="262"/>
      <c r="Z260" s="262"/>
      <c r="AA260" s="262"/>
      <c r="AB260" s="262"/>
      <c r="AC260" s="262"/>
      <c r="AD260" s="262"/>
      <c r="AE260" s="262"/>
      <c r="AF260" s="37"/>
      <c r="AG260" s="37"/>
    </row>
    <row r="261" spans="1:33">
      <c r="A261" s="645">
        <v>44014</v>
      </c>
      <c r="B261" s="115" t="s">
        <v>156</v>
      </c>
      <c r="C261" s="262">
        <v>880551969</v>
      </c>
      <c r="D261" s="115" t="s">
        <v>139</v>
      </c>
      <c r="E261" s="115" t="s">
        <v>140</v>
      </c>
      <c r="F261" s="262"/>
      <c r="G261" s="645">
        <v>44014</v>
      </c>
      <c r="H261" s="645"/>
      <c r="I261" s="645">
        <v>44027</v>
      </c>
      <c r="J261" s="262"/>
      <c r="K261" s="262"/>
      <c r="L261" s="262"/>
      <c r="M261" s="642"/>
      <c r="N261" s="645"/>
      <c r="O261" s="262"/>
      <c r="P261" s="629"/>
      <c r="Q261" s="262"/>
      <c r="R261" s="262"/>
      <c r="S261" s="262"/>
      <c r="T261" s="262"/>
      <c r="U261" s="262"/>
      <c r="V261" s="262"/>
      <c r="W261" s="262"/>
      <c r="X261" s="262"/>
      <c r="Y261" s="262"/>
      <c r="Z261" s="262"/>
      <c r="AA261" s="262"/>
      <c r="AB261" s="262"/>
      <c r="AC261" s="262"/>
      <c r="AD261" s="262"/>
      <c r="AE261" s="262"/>
      <c r="AF261" s="37"/>
      <c r="AG261" s="37"/>
    </row>
    <row r="262" spans="1:33">
      <c r="A262" s="645">
        <v>44014</v>
      </c>
      <c r="B262" s="115" t="s">
        <v>178</v>
      </c>
      <c r="C262" s="262">
        <v>881128981</v>
      </c>
      <c r="D262" s="115" t="s">
        <v>152</v>
      </c>
      <c r="E262" s="115" t="s">
        <v>140</v>
      </c>
      <c r="F262" s="262"/>
      <c r="G262" s="645">
        <v>44014</v>
      </c>
      <c r="H262" s="645"/>
      <c r="I262" s="645">
        <v>44041</v>
      </c>
      <c r="J262" s="262"/>
      <c r="K262" s="262"/>
      <c r="L262" s="262"/>
      <c r="M262" s="642"/>
      <c r="N262" s="645"/>
      <c r="O262" s="262"/>
      <c r="P262" s="629"/>
      <c r="Q262" s="262"/>
      <c r="R262" s="262"/>
      <c r="S262" s="262"/>
      <c r="T262" s="262"/>
      <c r="U262" s="262"/>
      <c r="V262" s="262"/>
      <c r="W262" s="262"/>
      <c r="X262" s="262"/>
      <c r="Y262" s="262"/>
      <c r="Z262" s="262"/>
      <c r="AA262" s="262"/>
      <c r="AB262" s="262"/>
      <c r="AC262" s="262"/>
      <c r="AD262" s="262"/>
      <c r="AE262" s="262"/>
      <c r="AF262" s="37"/>
      <c r="AG262" s="37"/>
    </row>
    <row r="263" spans="1:33">
      <c r="A263" s="645">
        <v>44014</v>
      </c>
      <c r="B263" s="115" t="s">
        <v>154</v>
      </c>
      <c r="C263" s="262">
        <v>881631982</v>
      </c>
      <c r="D263" s="115" t="s">
        <v>152</v>
      </c>
      <c r="E263" s="115" t="s">
        <v>150</v>
      </c>
      <c r="F263" s="115" t="s">
        <v>148</v>
      </c>
      <c r="G263" s="645">
        <v>44014</v>
      </c>
      <c r="H263" s="645">
        <v>44043</v>
      </c>
      <c r="I263" s="645">
        <v>44029</v>
      </c>
      <c r="J263" s="115" t="s">
        <v>148</v>
      </c>
      <c r="K263" s="262">
        <v>48</v>
      </c>
      <c r="L263" s="262" t="s">
        <v>1876</v>
      </c>
      <c r="M263" s="642"/>
      <c r="N263" s="645"/>
      <c r="O263" s="262"/>
      <c r="P263" s="629"/>
      <c r="Q263" s="262"/>
      <c r="R263" s="262"/>
      <c r="S263" s="262"/>
      <c r="T263" s="262"/>
      <c r="U263" s="262"/>
      <c r="V263" s="262"/>
      <c r="W263" s="262"/>
      <c r="X263" s="262"/>
      <c r="Y263" s="262"/>
      <c r="Z263" s="262"/>
      <c r="AA263" s="262"/>
      <c r="AB263" s="262"/>
      <c r="AC263" s="262"/>
      <c r="AD263" s="262"/>
      <c r="AE263" s="262"/>
      <c r="AF263" s="37"/>
      <c r="AG263" s="37"/>
    </row>
    <row r="264" spans="1:33">
      <c r="A264" s="645">
        <v>44014</v>
      </c>
      <c r="B264" s="115" t="s">
        <v>144</v>
      </c>
      <c r="C264" s="262">
        <v>881433775</v>
      </c>
      <c r="D264" s="115" t="s">
        <v>152</v>
      </c>
      <c r="E264" s="115" t="s">
        <v>150</v>
      </c>
      <c r="F264" s="115" t="s">
        <v>148</v>
      </c>
      <c r="G264" s="645">
        <v>44040</v>
      </c>
      <c r="H264" s="645"/>
      <c r="I264" s="645">
        <v>44068</v>
      </c>
      <c r="J264" s="262"/>
      <c r="K264" s="262"/>
      <c r="L264" s="115" t="s">
        <v>195</v>
      </c>
      <c r="M264" s="642"/>
      <c r="N264" s="645"/>
      <c r="O264" s="262"/>
      <c r="P264" s="629"/>
      <c r="Q264" s="262"/>
      <c r="R264" s="262"/>
      <c r="S264" s="262"/>
      <c r="T264" s="262"/>
      <c r="U264" s="262"/>
      <c r="V264" s="262"/>
      <c r="W264" s="262"/>
      <c r="X264" s="262"/>
      <c r="Y264" s="262"/>
      <c r="Z264" s="262"/>
      <c r="AA264" s="262"/>
      <c r="AB264" s="262"/>
      <c r="AC264" s="262"/>
      <c r="AD264" s="262"/>
      <c r="AE264" s="262"/>
      <c r="AF264" s="37"/>
      <c r="AG264" s="37"/>
    </row>
    <row r="265" spans="1:33">
      <c r="A265" s="645">
        <v>44014</v>
      </c>
      <c r="B265" s="115" t="s">
        <v>175</v>
      </c>
      <c r="C265" s="262">
        <v>882208038</v>
      </c>
      <c r="D265" s="115" t="s">
        <v>152</v>
      </c>
      <c r="E265" s="115" t="s">
        <v>140</v>
      </c>
      <c r="F265" s="115" t="s">
        <v>142</v>
      </c>
      <c r="G265" s="645">
        <v>44041</v>
      </c>
      <c r="H265" s="645"/>
      <c r="I265" s="645">
        <v>44029</v>
      </c>
      <c r="J265" s="262"/>
      <c r="K265" s="262"/>
      <c r="L265" s="115" t="s">
        <v>280</v>
      </c>
      <c r="M265" s="642"/>
      <c r="N265" s="645"/>
      <c r="O265" s="262"/>
      <c r="P265" s="629"/>
      <c r="Q265" s="262"/>
      <c r="R265" s="262"/>
      <c r="S265" s="262"/>
      <c r="T265" s="262"/>
      <c r="U265" s="262"/>
      <c r="V265" s="262"/>
      <c r="W265" s="262"/>
      <c r="X265" s="262"/>
      <c r="Y265" s="262"/>
      <c r="Z265" s="262"/>
      <c r="AA265" s="262"/>
      <c r="AB265" s="262"/>
      <c r="AC265" s="262"/>
      <c r="AD265" s="262"/>
      <c r="AE265" s="262"/>
      <c r="AF265" s="37"/>
      <c r="AG265" s="37"/>
    </row>
    <row r="266" spans="1:33">
      <c r="A266" s="645">
        <v>44011</v>
      </c>
      <c r="B266" s="115" t="s">
        <v>154</v>
      </c>
      <c r="C266" s="262">
        <v>881723838</v>
      </c>
      <c r="D266" s="115" t="s">
        <v>152</v>
      </c>
      <c r="E266" s="115" t="s">
        <v>147</v>
      </c>
      <c r="F266" s="115"/>
      <c r="G266" s="645"/>
      <c r="H266" s="645"/>
      <c r="I266" s="645"/>
      <c r="J266" s="262"/>
      <c r="K266" s="262"/>
      <c r="L266" s="115"/>
      <c r="M266" s="642"/>
      <c r="N266" s="645">
        <v>44014</v>
      </c>
      <c r="O266" s="262">
        <v>114</v>
      </c>
      <c r="P266" s="629"/>
      <c r="Q266" s="262"/>
      <c r="R266" s="262"/>
      <c r="S266" s="262"/>
      <c r="T266" s="262"/>
      <c r="U266" s="262"/>
      <c r="V266" s="262"/>
      <c r="W266" s="262"/>
      <c r="X266" s="262"/>
      <c r="Y266" s="262"/>
      <c r="Z266" s="262"/>
      <c r="AA266" s="262"/>
      <c r="AB266" s="262"/>
      <c r="AC266" s="262"/>
      <c r="AD266" s="262"/>
      <c r="AE266" s="262"/>
      <c r="AF266" s="37"/>
      <c r="AG266" s="37"/>
    </row>
    <row r="267" spans="1:33">
      <c r="A267" s="645">
        <v>44014</v>
      </c>
      <c r="B267" s="115" t="s">
        <v>206</v>
      </c>
      <c r="C267" s="262">
        <v>882320403</v>
      </c>
      <c r="D267" s="115" t="s">
        <v>345</v>
      </c>
      <c r="E267" s="115" t="s">
        <v>140</v>
      </c>
      <c r="F267" s="115"/>
      <c r="G267" s="645">
        <v>44014</v>
      </c>
      <c r="H267" s="645">
        <v>44015</v>
      </c>
      <c r="I267" s="645">
        <v>44028</v>
      </c>
      <c r="J267" s="115" t="s">
        <v>176</v>
      </c>
      <c r="K267" s="262">
        <v>68</v>
      </c>
      <c r="L267" s="115"/>
      <c r="M267" s="642"/>
      <c r="N267" s="645"/>
      <c r="O267" s="262"/>
      <c r="P267" s="629"/>
      <c r="Q267" s="262"/>
      <c r="R267" s="262"/>
      <c r="S267" s="262"/>
      <c r="T267" s="262"/>
      <c r="U267" s="262"/>
      <c r="V267" s="262"/>
      <c r="W267" s="262"/>
      <c r="X267" s="262"/>
      <c r="Y267" s="262"/>
      <c r="Z267" s="262"/>
      <c r="AA267" s="262"/>
      <c r="AB267" s="262"/>
      <c r="AC267" s="262"/>
      <c r="AD267" s="262"/>
      <c r="AE267" s="262"/>
      <c r="AF267" s="37"/>
      <c r="AG267" s="37"/>
    </row>
    <row r="268" spans="1:33">
      <c r="A268" s="645">
        <v>44014</v>
      </c>
      <c r="B268" s="115" t="s">
        <v>206</v>
      </c>
      <c r="C268" s="262">
        <v>880003040</v>
      </c>
      <c r="D268" s="115" t="s">
        <v>139</v>
      </c>
      <c r="E268" s="115" t="s">
        <v>147</v>
      </c>
      <c r="F268" s="115"/>
      <c r="G268" s="645">
        <v>44024</v>
      </c>
      <c r="H268" s="645">
        <v>44024</v>
      </c>
      <c r="I268" s="645">
        <v>44032</v>
      </c>
      <c r="J268" s="115" t="s">
        <v>258</v>
      </c>
      <c r="K268" s="262">
        <v>63</v>
      </c>
      <c r="L268" s="115" t="s">
        <v>1877</v>
      </c>
      <c r="M268" s="642"/>
      <c r="N268" s="645"/>
      <c r="O268" s="262"/>
      <c r="P268" s="680" t="s">
        <v>1751</v>
      </c>
      <c r="Q268" s="262"/>
      <c r="R268" s="262"/>
      <c r="S268" s="262"/>
      <c r="T268" s="262"/>
      <c r="U268" s="262"/>
      <c r="V268" s="262"/>
      <c r="W268" s="262"/>
      <c r="X268" s="262"/>
      <c r="Y268" s="262"/>
      <c r="Z268" s="262"/>
      <c r="AA268" s="262"/>
      <c r="AB268" s="262"/>
      <c r="AC268" s="262"/>
      <c r="AD268" s="262"/>
      <c r="AE268" s="262"/>
      <c r="AF268" s="37"/>
      <c r="AG268" s="37"/>
    </row>
    <row r="269" spans="1:33">
      <c r="A269" s="645">
        <v>44014</v>
      </c>
      <c r="B269" s="115" t="s">
        <v>206</v>
      </c>
      <c r="C269" s="262">
        <v>881904181</v>
      </c>
      <c r="D269" s="115" t="s">
        <v>139</v>
      </c>
      <c r="E269" s="115" t="s">
        <v>140</v>
      </c>
      <c r="F269" s="115"/>
      <c r="G269" s="645">
        <v>44014</v>
      </c>
      <c r="H269" s="645"/>
      <c r="I269" s="645">
        <v>44035</v>
      </c>
      <c r="J269" s="262"/>
      <c r="K269" s="262"/>
      <c r="L269" s="115"/>
      <c r="M269" s="642"/>
      <c r="N269" s="645">
        <v>44014</v>
      </c>
      <c r="O269" s="262">
        <v>2997</v>
      </c>
      <c r="P269" s="680" t="s">
        <v>1878</v>
      </c>
      <c r="Q269" s="262"/>
      <c r="R269" s="262"/>
      <c r="S269" s="262"/>
      <c r="T269" s="262"/>
      <c r="U269" s="262"/>
      <c r="V269" s="262"/>
      <c r="W269" s="262"/>
      <c r="X269" s="262"/>
      <c r="Y269" s="262"/>
      <c r="Z269" s="262"/>
      <c r="AA269" s="262"/>
      <c r="AB269" s="262"/>
      <c r="AC269" s="262"/>
      <c r="AD269" s="262"/>
      <c r="AE269" s="262"/>
      <c r="AF269" s="37"/>
      <c r="AG269" s="37"/>
    </row>
    <row r="270" spans="1:33">
      <c r="A270" s="645">
        <v>44014</v>
      </c>
      <c r="B270" s="115" t="s">
        <v>206</v>
      </c>
      <c r="C270" s="262">
        <v>880041578</v>
      </c>
      <c r="D270" s="115" t="s">
        <v>139</v>
      </c>
      <c r="E270" s="115" t="s">
        <v>147</v>
      </c>
      <c r="F270" s="115"/>
      <c r="G270" s="645"/>
      <c r="H270" s="645"/>
      <c r="I270" s="645">
        <v>44039</v>
      </c>
      <c r="J270" s="262"/>
      <c r="K270" s="262"/>
      <c r="L270" s="115"/>
      <c r="M270" s="642"/>
      <c r="N270" s="645">
        <v>44019</v>
      </c>
      <c r="O270" s="262">
        <v>43020</v>
      </c>
      <c r="P270" s="629"/>
      <c r="Q270" s="262"/>
      <c r="R270" s="262"/>
      <c r="S270" s="262"/>
      <c r="T270" s="262"/>
      <c r="U270" s="262"/>
      <c r="V270" s="262"/>
      <c r="W270" s="262"/>
      <c r="X270" s="262"/>
      <c r="Y270" s="262"/>
      <c r="Z270" s="262"/>
      <c r="AA270" s="262"/>
      <c r="AB270" s="262"/>
      <c r="AC270" s="262"/>
      <c r="AD270" s="262"/>
      <c r="AE270" s="262"/>
      <c r="AF270" s="37"/>
      <c r="AG270" s="37"/>
    </row>
    <row r="271" spans="1:33">
      <c r="A271" s="645">
        <v>44014</v>
      </c>
      <c r="B271" s="115" t="s">
        <v>206</v>
      </c>
      <c r="C271" s="262">
        <v>880364287</v>
      </c>
      <c r="D271" s="115" t="s">
        <v>139</v>
      </c>
      <c r="E271" s="115" t="s">
        <v>140</v>
      </c>
      <c r="F271" s="115"/>
      <c r="G271" s="645">
        <v>44014</v>
      </c>
      <c r="H271" s="645"/>
      <c r="I271" s="645">
        <v>44035</v>
      </c>
      <c r="J271" s="262"/>
      <c r="K271" s="262"/>
      <c r="L271" s="115"/>
      <c r="M271" s="642"/>
      <c r="N271" s="645">
        <v>44016</v>
      </c>
      <c r="O271" s="262">
        <v>339.76900000000001</v>
      </c>
      <c r="P271" s="629"/>
      <c r="Q271" s="262"/>
      <c r="R271" s="262"/>
      <c r="S271" s="262"/>
      <c r="T271" s="262"/>
      <c r="U271" s="262"/>
      <c r="V271" s="262"/>
      <c r="W271" s="262"/>
      <c r="X271" s="262"/>
      <c r="Y271" s="262"/>
      <c r="Z271" s="262"/>
      <c r="AA271" s="262"/>
      <c r="AB271" s="262"/>
      <c r="AC271" s="262"/>
      <c r="AD271" s="262"/>
      <c r="AE271" s="262"/>
      <c r="AF271" s="37"/>
      <c r="AG271" s="37"/>
    </row>
    <row r="272" spans="1:33">
      <c r="A272" s="645">
        <v>44014</v>
      </c>
      <c r="B272" s="115" t="s">
        <v>206</v>
      </c>
      <c r="C272" s="262">
        <v>880875695</v>
      </c>
      <c r="D272" s="115" t="s">
        <v>139</v>
      </c>
      <c r="E272" s="115" t="s">
        <v>140</v>
      </c>
      <c r="F272" s="115"/>
      <c r="G272" s="645">
        <v>44014</v>
      </c>
      <c r="H272" s="645">
        <v>44030</v>
      </c>
      <c r="I272" s="645">
        <v>44035</v>
      </c>
      <c r="J272" s="645">
        <v>44030</v>
      </c>
      <c r="K272" s="262">
        <v>0.28999999999999998</v>
      </c>
      <c r="L272" s="115"/>
      <c r="M272" s="642"/>
      <c r="N272" s="645">
        <v>44024</v>
      </c>
      <c r="O272" s="262">
        <v>77</v>
      </c>
      <c r="P272" s="629"/>
      <c r="Q272" s="262"/>
      <c r="R272" s="262"/>
      <c r="S272" s="262"/>
      <c r="T272" s="262"/>
      <c r="U272" s="262"/>
      <c r="V272" s="262"/>
      <c r="W272" s="262"/>
      <c r="X272" s="262"/>
      <c r="Y272" s="262"/>
      <c r="Z272" s="262"/>
      <c r="AA272" s="262"/>
      <c r="AB272" s="262"/>
      <c r="AC272" s="262"/>
      <c r="AD272" s="262"/>
      <c r="AE272" s="262"/>
      <c r="AF272" s="37"/>
      <c r="AG272" s="37"/>
    </row>
    <row r="273" spans="1:33">
      <c r="A273" s="645">
        <v>44014</v>
      </c>
      <c r="B273" s="115" t="s">
        <v>206</v>
      </c>
      <c r="C273" s="262">
        <v>881011650</v>
      </c>
      <c r="D273" s="115" t="s">
        <v>139</v>
      </c>
      <c r="E273" s="115" t="s">
        <v>140</v>
      </c>
      <c r="F273" s="115"/>
      <c r="G273" s="642">
        <v>44043</v>
      </c>
      <c r="H273" s="642">
        <v>44043</v>
      </c>
      <c r="I273" s="642">
        <v>44046</v>
      </c>
      <c r="J273" s="680" t="s">
        <v>148</v>
      </c>
      <c r="K273" s="629">
        <v>55</v>
      </c>
      <c r="L273" s="680" t="s">
        <v>1868</v>
      </c>
      <c r="M273" s="642"/>
      <c r="N273" s="645">
        <v>44014</v>
      </c>
      <c r="O273" s="262">
        <v>4978</v>
      </c>
      <c r="P273" s="629"/>
      <c r="Q273" s="262"/>
      <c r="R273" s="262"/>
      <c r="S273" s="262"/>
      <c r="T273" s="262"/>
      <c r="U273" s="262"/>
      <c r="V273" s="262"/>
      <c r="W273" s="262"/>
      <c r="X273" s="262"/>
      <c r="Y273" s="262"/>
      <c r="Z273" s="262"/>
      <c r="AA273" s="262"/>
      <c r="AB273" s="262"/>
      <c r="AC273" s="262"/>
      <c r="AD273" s="262"/>
      <c r="AE273" s="262"/>
      <c r="AF273" s="37"/>
      <c r="AG273" s="37"/>
    </row>
    <row r="274" spans="1:33">
      <c r="A274" s="645">
        <v>44014</v>
      </c>
      <c r="B274" s="115" t="s">
        <v>206</v>
      </c>
      <c r="C274" s="262">
        <v>881088269</v>
      </c>
      <c r="D274" s="115" t="s">
        <v>139</v>
      </c>
      <c r="E274" s="115" t="s">
        <v>140</v>
      </c>
      <c r="F274" s="115"/>
      <c r="G274" s="645">
        <v>44014</v>
      </c>
      <c r="H274" s="645">
        <v>44014</v>
      </c>
      <c r="I274" s="645">
        <v>44029</v>
      </c>
      <c r="J274" s="262"/>
      <c r="K274" s="262">
        <v>1050</v>
      </c>
      <c r="L274" s="115"/>
      <c r="M274" s="642"/>
      <c r="N274" s="645">
        <v>44029</v>
      </c>
      <c r="O274" s="262">
        <v>999</v>
      </c>
      <c r="P274" s="629"/>
      <c r="Q274" s="262"/>
      <c r="R274" s="262"/>
      <c r="S274" s="262"/>
      <c r="T274" s="262"/>
      <c r="U274" s="262"/>
      <c r="V274" s="262"/>
      <c r="W274" s="262"/>
      <c r="X274" s="262"/>
      <c r="Y274" s="262"/>
      <c r="Z274" s="262"/>
      <c r="AA274" s="262"/>
      <c r="AB274" s="262"/>
      <c r="AC274" s="262"/>
      <c r="AD274" s="262"/>
      <c r="AE274" s="262"/>
      <c r="AF274" s="37"/>
      <c r="AG274" s="37"/>
    </row>
    <row r="275" spans="1:33">
      <c r="A275" s="645">
        <v>44014</v>
      </c>
      <c r="B275" s="115" t="s">
        <v>206</v>
      </c>
      <c r="C275" s="262">
        <v>881929462</v>
      </c>
      <c r="D275" s="115" t="s">
        <v>139</v>
      </c>
      <c r="E275" s="115" t="s">
        <v>140</v>
      </c>
      <c r="F275" s="115"/>
      <c r="G275" s="645">
        <v>44014</v>
      </c>
      <c r="H275" s="645">
        <v>44014</v>
      </c>
      <c r="I275" s="645">
        <v>44035</v>
      </c>
      <c r="J275" s="262"/>
      <c r="K275" s="262">
        <v>9.9</v>
      </c>
      <c r="L275" s="115"/>
      <c r="M275" s="642"/>
      <c r="N275" s="645">
        <v>44021</v>
      </c>
      <c r="O275" s="262">
        <v>1000</v>
      </c>
      <c r="P275" s="629"/>
      <c r="Q275" s="262"/>
      <c r="R275" s="262"/>
      <c r="S275" s="262"/>
      <c r="T275" s="262"/>
      <c r="U275" s="262"/>
      <c r="V275" s="262"/>
      <c r="W275" s="262"/>
      <c r="X275" s="262"/>
      <c r="Y275" s="262"/>
      <c r="Z275" s="262"/>
      <c r="AA275" s="262"/>
      <c r="AB275" s="262"/>
      <c r="AC275" s="262"/>
      <c r="AD275" s="262"/>
      <c r="AE275" s="262"/>
      <c r="AF275" s="37"/>
      <c r="AG275" s="37"/>
    </row>
    <row r="276" spans="1:33">
      <c r="A276" s="645">
        <v>44014</v>
      </c>
      <c r="B276" s="115" t="s">
        <v>206</v>
      </c>
      <c r="C276" s="262">
        <v>880791882</v>
      </c>
      <c r="D276" s="115" t="s">
        <v>152</v>
      </c>
      <c r="E276" s="115" t="s">
        <v>140</v>
      </c>
      <c r="F276" s="115"/>
      <c r="G276" s="645">
        <v>44014</v>
      </c>
      <c r="H276" s="645">
        <v>44013</v>
      </c>
      <c r="I276" s="645">
        <v>44029</v>
      </c>
      <c r="J276" s="262"/>
      <c r="K276" s="262">
        <v>650</v>
      </c>
      <c r="L276" s="115"/>
      <c r="M276" s="642"/>
      <c r="N276" s="645"/>
      <c r="O276" s="262"/>
      <c r="P276" s="629"/>
      <c r="Q276" s="262"/>
      <c r="R276" s="262"/>
      <c r="S276" s="262"/>
      <c r="T276" s="262"/>
      <c r="U276" s="262"/>
      <c r="V276" s="262"/>
      <c r="W276" s="262"/>
      <c r="X276" s="262"/>
      <c r="Y276" s="262"/>
      <c r="Z276" s="262"/>
      <c r="AA276" s="262"/>
      <c r="AB276" s="262"/>
      <c r="AC276" s="262"/>
      <c r="AD276" s="262"/>
      <c r="AE276" s="262"/>
      <c r="AF276" s="37"/>
      <c r="AG276" s="37"/>
    </row>
    <row r="277" spans="1:33">
      <c r="A277" s="645">
        <v>44014</v>
      </c>
      <c r="B277" s="115" t="s">
        <v>206</v>
      </c>
      <c r="C277" s="262">
        <v>881621878</v>
      </c>
      <c r="D277" s="115" t="s">
        <v>152</v>
      </c>
      <c r="E277" s="115" t="s">
        <v>140</v>
      </c>
      <c r="F277" s="115"/>
      <c r="G277" s="645">
        <v>44014</v>
      </c>
      <c r="H277" s="645"/>
      <c r="I277" s="645">
        <v>44029</v>
      </c>
      <c r="J277" s="262"/>
      <c r="K277" s="262"/>
      <c r="L277" s="115"/>
      <c r="M277" s="642"/>
      <c r="N277" s="645"/>
      <c r="O277" s="262"/>
      <c r="P277" s="629"/>
      <c r="Q277" s="262"/>
      <c r="R277" s="262"/>
      <c r="S277" s="262"/>
      <c r="T277" s="262"/>
      <c r="U277" s="262"/>
      <c r="V277" s="262"/>
      <c r="W277" s="262"/>
      <c r="X277" s="262"/>
      <c r="Y277" s="262"/>
      <c r="Z277" s="262"/>
      <c r="AA277" s="262"/>
      <c r="AB277" s="262"/>
      <c r="AC277" s="262"/>
      <c r="AD277" s="262"/>
      <c r="AE277" s="262"/>
      <c r="AF277" s="37"/>
      <c r="AG277" s="37"/>
    </row>
    <row r="278" spans="1:33">
      <c r="A278" s="645">
        <v>44014</v>
      </c>
      <c r="B278" s="115" t="s">
        <v>206</v>
      </c>
      <c r="C278" s="262">
        <v>880596188</v>
      </c>
      <c r="D278" s="115" t="s">
        <v>139</v>
      </c>
      <c r="E278" s="115" t="s">
        <v>140</v>
      </c>
      <c r="F278" s="115"/>
      <c r="G278" s="645">
        <v>44014</v>
      </c>
      <c r="H278" s="645"/>
      <c r="I278" s="645">
        <v>44029</v>
      </c>
      <c r="J278" s="262"/>
      <c r="K278" s="262"/>
      <c r="L278" s="115"/>
      <c r="M278" s="642"/>
      <c r="N278" s="645"/>
      <c r="O278" s="262"/>
      <c r="P278" s="629"/>
      <c r="Q278" s="262"/>
      <c r="R278" s="262"/>
      <c r="S278" s="262"/>
      <c r="T278" s="262"/>
      <c r="U278" s="262"/>
      <c r="V278" s="262"/>
      <c r="W278" s="262"/>
      <c r="X278" s="262"/>
      <c r="Y278" s="262"/>
      <c r="Z278" s="262"/>
      <c r="AA278" s="262"/>
      <c r="AB278" s="262"/>
      <c r="AC278" s="262"/>
      <c r="AD278" s="262"/>
      <c r="AE278" s="262"/>
      <c r="AF278" s="37"/>
      <c r="AG278" s="37"/>
    </row>
    <row r="279" spans="1:33">
      <c r="A279" s="645">
        <v>44014</v>
      </c>
      <c r="B279" s="115" t="s">
        <v>206</v>
      </c>
      <c r="C279" s="262">
        <v>881358717</v>
      </c>
      <c r="D279" s="115" t="s">
        <v>152</v>
      </c>
      <c r="E279" s="115" t="s">
        <v>140</v>
      </c>
      <c r="F279" s="115"/>
      <c r="G279" s="645">
        <v>44014</v>
      </c>
      <c r="H279" s="645">
        <v>44035</v>
      </c>
      <c r="I279" s="645">
        <v>44029</v>
      </c>
      <c r="J279" s="262" t="s">
        <v>176</v>
      </c>
      <c r="K279" s="262">
        <v>1444.15</v>
      </c>
      <c r="L279" s="115"/>
      <c r="M279" s="642"/>
      <c r="N279" s="645"/>
      <c r="O279" s="262"/>
      <c r="P279" s="629"/>
      <c r="Q279" s="262"/>
      <c r="R279" s="262"/>
      <c r="S279" s="262"/>
      <c r="T279" s="262"/>
      <c r="U279" s="262"/>
      <c r="V279" s="262"/>
      <c r="W279" s="262"/>
      <c r="X279" s="262"/>
      <c r="Y279" s="262"/>
      <c r="Z279" s="262"/>
      <c r="AA279" s="262"/>
      <c r="AB279" s="262"/>
      <c r="AC279" s="262"/>
      <c r="AD279" s="262"/>
      <c r="AE279" s="262"/>
      <c r="AF279" s="37"/>
      <c r="AG279" s="37"/>
    </row>
    <row r="280" spans="1:33">
      <c r="A280" s="645">
        <v>44014</v>
      </c>
      <c r="B280" s="115" t="s">
        <v>206</v>
      </c>
      <c r="C280" s="262">
        <v>880028930</v>
      </c>
      <c r="D280" s="115" t="s">
        <v>152</v>
      </c>
      <c r="E280" s="115" t="s">
        <v>140</v>
      </c>
      <c r="F280" s="115" t="s">
        <v>176</v>
      </c>
      <c r="G280" s="645">
        <v>44014</v>
      </c>
      <c r="H280" s="645"/>
      <c r="I280" s="645">
        <v>44029</v>
      </c>
      <c r="J280" s="262"/>
      <c r="K280" s="262"/>
      <c r="L280" s="115"/>
      <c r="M280" s="642"/>
      <c r="N280" s="645"/>
      <c r="O280" s="262"/>
      <c r="P280" s="629"/>
      <c r="Q280" s="262"/>
      <c r="R280" s="262"/>
      <c r="S280" s="262"/>
      <c r="T280" s="262"/>
      <c r="U280" s="262"/>
      <c r="V280" s="262"/>
      <c r="W280" s="262"/>
      <c r="X280" s="262"/>
      <c r="Y280" s="262"/>
      <c r="Z280" s="262"/>
      <c r="AA280" s="262"/>
      <c r="AB280" s="262"/>
      <c r="AC280" s="262"/>
      <c r="AD280" s="262"/>
      <c r="AE280" s="262"/>
      <c r="AF280" s="37"/>
      <c r="AG280" s="37"/>
    </row>
    <row r="281" spans="1:33">
      <c r="A281" s="645">
        <v>44014</v>
      </c>
      <c r="B281" s="115" t="s">
        <v>146</v>
      </c>
      <c r="C281" s="262">
        <v>882105880</v>
      </c>
      <c r="D281" s="115" t="s">
        <v>139</v>
      </c>
      <c r="E281" s="115" t="s">
        <v>140</v>
      </c>
      <c r="F281" s="115" t="s">
        <v>142</v>
      </c>
      <c r="G281" s="645">
        <v>44014</v>
      </c>
      <c r="H281" s="645"/>
      <c r="I281" s="645">
        <v>44029</v>
      </c>
      <c r="J281" s="262"/>
      <c r="K281" s="262"/>
      <c r="L281" s="115" t="s">
        <v>209</v>
      </c>
      <c r="M281" s="642"/>
      <c r="N281" s="645"/>
      <c r="O281" s="262"/>
      <c r="P281" s="629"/>
      <c r="Q281" s="262"/>
      <c r="R281" s="262"/>
      <c r="S281" s="262"/>
      <c r="T281" s="262"/>
      <c r="U281" s="262"/>
      <c r="V281" s="262"/>
      <c r="W281" s="262"/>
      <c r="X281" s="262"/>
      <c r="Y281" s="262"/>
      <c r="Z281" s="262"/>
      <c r="AA281" s="262"/>
      <c r="AB281" s="262"/>
      <c r="AC281" s="262"/>
      <c r="AD281" s="262"/>
      <c r="AE281" s="262"/>
      <c r="AF281" s="37"/>
      <c r="AG281" s="37"/>
    </row>
    <row r="282" spans="1:33">
      <c r="A282" s="645">
        <v>44014</v>
      </c>
      <c r="B282" s="115" t="s">
        <v>154</v>
      </c>
      <c r="C282" s="262">
        <v>881730137</v>
      </c>
      <c r="D282" s="115" t="s">
        <v>139</v>
      </c>
      <c r="E282" s="115" t="s">
        <v>140</v>
      </c>
      <c r="F282" s="115"/>
      <c r="G282" s="645">
        <v>44014</v>
      </c>
      <c r="H282" s="645">
        <v>44029</v>
      </c>
      <c r="I282" s="645">
        <v>44029</v>
      </c>
      <c r="J282" s="115" t="s">
        <v>148</v>
      </c>
      <c r="K282" s="262">
        <v>55</v>
      </c>
      <c r="L282" s="680" t="s">
        <v>1879</v>
      </c>
      <c r="M282" s="642"/>
      <c r="N282" s="645"/>
      <c r="O282" s="262"/>
      <c r="P282" s="629"/>
      <c r="Q282" s="262"/>
      <c r="R282" s="262"/>
      <c r="S282" s="262"/>
      <c r="T282" s="262"/>
      <c r="U282" s="262"/>
      <c r="V282" s="262"/>
      <c r="W282" s="262"/>
      <c r="X282" s="262"/>
      <c r="Y282" s="262"/>
      <c r="Z282" s="262"/>
      <c r="AA282" s="262"/>
      <c r="AB282" s="262"/>
      <c r="AC282" s="262"/>
      <c r="AD282" s="262"/>
      <c r="AE282" s="262"/>
      <c r="AF282" s="37"/>
      <c r="AG282" s="37"/>
    </row>
    <row r="283" spans="1:33">
      <c r="A283" s="645">
        <v>44014</v>
      </c>
      <c r="B283" s="115" t="s">
        <v>138</v>
      </c>
      <c r="C283" s="262">
        <v>880480779</v>
      </c>
      <c r="D283" s="115" t="s">
        <v>152</v>
      </c>
      <c r="E283" s="115" t="s">
        <v>140</v>
      </c>
      <c r="F283" s="115" t="s">
        <v>142</v>
      </c>
      <c r="G283" s="645">
        <v>44014</v>
      </c>
      <c r="H283" s="645"/>
      <c r="I283" s="645">
        <v>44029</v>
      </c>
      <c r="J283" s="262"/>
      <c r="K283" s="262"/>
      <c r="L283" s="115" t="s">
        <v>160</v>
      </c>
      <c r="M283" s="642"/>
      <c r="N283" s="645"/>
      <c r="O283" s="262"/>
      <c r="P283" s="629"/>
      <c r="Q283" s="262"/>
      <c r="R283" s="262"/>
      <c r="S283" s="262"/>
      <c r="T283" s="262"/>
      <c r="U283" s="262"/>
      <c r="V283" s="262"/>
      <c r="W283" s="262"/>
      <c r="X283" s="262"/>
      <c r="Y283" s="262"/>
      <c r="Z283" s="262"/>
      <c r="AA283" s="262"/>
      <c r="AB283" s="262"/>
      <c r="AC283" s="262"/>
      <c r="AD283" s="262"/>
      <c r="AE283" s="262"/>
      <c r="AF283" s="37"/>
      <c r="AG283" s="37"/>
    </row>
    <row r="284" spans="1:33">
      <c r="A284" s="645">
        <v>44014</v>
      </c>
      <c r="B284" s="115" t="s">
        <v>144</v>
      </c>
      <c r="C284" s="262">
        <v>880090210</v>
      </c>
      <c r="D284" s="115" t="s">
        <v>152</v>
      </c>
      <c r="E284" s="115" t="s">
        <v>150</v>
      </c>
      <c r="F284" s="115"/>
      <c r="G284" s="645">
        <v>44014</v>
      </c>
      <c r="H284" s="645"/>
      <c r="I284" s="645">
        <v>44036</v>
      </c>
      <c r="J284" s="262"/>
      <c r="K284" s="262"/>
      <c r="L284" s="115" t="s">
        <v>209</v>
      </c>
      <c r="M284" s="642"/>
      <c r="N284" s="645"/>
      <c r="O284" s="262"/>
      <c r="P284" s="629"/>
      <c r="Q284" s="262"/>
      <c r="R284" s="262"/>
      <c r="S284" s="262"/>
      <c r="T284" s="262"/>
      <c r="U284" s="262"/>
      <c r="V284" s="262"/>
      <c r="W284" s="262"/>
      <c r="X284" s="262"/>
      <c r="Y284" s="262"/>
      <c r="Z284" s="262"/>
      <c r="AA284" s="262"/>
      <c r="AB284" s="262"/>
      <c r="AC284" s="262"/>
      <c r="AD284" s="262"/>
      <c r="AE284" s="262"/>
      <c r="AF284" s="37"/>
      <c r="AG284" s="37"/>
    </row>
    <row r="285" spans="1:33">
      <c r="A285" s="645">
        <v>44014</v>
      </c>
      <c r="B285" s="115" t="s">
        <v>144</v>
      </c>
      <c r="C285" s="262">
        <v>880013333</v>
      </c>
      <c r="D285" s="115" t="s">
        <v>152</v>
      </c>
      <c r="E285" s="115" t="s">
        <v>150</v>
      </c>
      <c r="F285" s="115"/>
      <c r="G285" s="645">
        <v>44032</v>
      </c>
      <c r="H285" s="645"/>
      <c r="I285" s="645">
        <v>44046</v>
      </c>
      <c r="J285" s="262"/>
      <c r="K285" s="262"/>
      <c r="L285" s="115" t="s">
        <v>1880</v>
      </c>
      <c r="M285" s="642"/>
      <c r="N285" s="645">
        <v>44033</v>
      </c>
      <c r="O285" s="262">
        <v>124</v>
      </c>
      <c r="P285" s="629"/>
      <c r="Q285" s="262"/>
      <c r="R285" s="262"/>
      <c r="S285" s="262"/>
      <c r="T285" s="262"/>
      <c r="U285" s="262"/>
      <c r="V285" s="262"/>
      <c r="W285" s="262"/>
      <c r="X285" s="262"/>
      <c r="Y285" s="262"/>
      <c r="Z285" s="262"/>
      <c r="AA285" s="262"/>
      <c r="AB285" s="262"/>
      <c r="AC285" s="262"/>
      <c r="AD285" s="262"/>
      <c r="AE285" s="262"/>
      <c r="AF285" s="37"/>
      <c r="AG285" s="37"/>
    </row>
    <row r="286" spans="1:33">
      <c r="A286" s="645">
        <v>44014</v>
      </c>
      <c r="B286" s="115" t="s">
        <v>146</v>
      </c>
      <c r="C286" s="262">
        <v>882101723</v>
      </c>
      <c r="D286" s="115" t="s">
        <v>139</v>
      </c>
      <c r="E286" s="115" t="s">
        <v>140</v>
      </c>
      <c r="F286" s="115" t="s">
        <v>1881</v>
      </c>
      <c r="G286" s="645">
        <v>44014</v>
      </c>
      <c r="H286" s="645"/>
      <c r="I286" s="645">
        <v>44029</v>
      </c>
      <c r="J286" s="262"/>
      <c r="K286" s="262"/>
      <c r="L286" s="115" t="s">
        <v>1882</v>
      </c>
      <c r="M286" s="642"/>
      <c r="N286" s="645"/>
      <c r="O286" s="262"/>
      <c r="P286" s="629"/>
      <c r="Q286" s="262"/>
      <c r="R286" s="262"/>
      <c r="S286" s="262"/>
      <c r="T286" s="262"/>
      <c r="U286" s="262"/>
      <c r="V286" s="262"/>
      <c r="W286" s="262"/>
      <c r="X286" s="262"/>
      <c r="Y286" s="262"/>
      <c r="Z286" s="262"/>
      <c r="AA286" s="262"/>
      <c r="AB286" s="262"/>
      <c r="AC286" s="262"/>
      <c r="AD286" s="262"/>
      <c r="AE286" s="262"/>
      <c r="AF286" s="37"/>
      <c r="AG286" s="37"/>
    </row>
    <row r="287" spans="1:33">
      <c r="A287" s="645">
        <v>44014</v>
      </c>
      <c r="B287" s="115" t="s">
        <v>178</v>
      </c>
      <c r="C287" s="262">
        <v>881998937</v>
      </c>
      <c r="D287" s="115" t="s">
        <v>139</v>
      </c>
      <c r="E287" s="115" t="s">
        <v>140</v>
      </c>
      <c r="F287" s="115"/>
      <c r="G287" s="645">
        <v>44014</v>
      </c>
      <c r="H287" s="645"/>
      <c r="I287" s="645">
        <v>44027</v>
      </c>
      <c r="J287" s="262"/>
      <c r="K287" s="262"/>
      <c r="L287" s="115"/>
      <c r="M287" s="642"/>
      <c r="N287" s="645"/>
      <c r="O287" s="262"/>
      <c r="P287" s="629"/>
      <c r="Q287" s="262"/>
      <c r="R287" s="262"/>
      <c r="S287" s="262"/>
      <c r="T287" s="262"/>
      <c r="U287" s="262"/>
      <c r="V287" s="262"/>
      <c r="W287" s="262"/>
      <c r="X287" s="262"/>
      <c r="Y287" s="262"/>
      <c r="Z287" s="262"/>
      <c r="AA287" s="262"/>
      <c r="AB287" s="262"/>
      <c r="AC287" s="262"/>
      <c r="AD287" s="262"/>
      <c r="AE287" s="262"/>
      <c r="AF287" s="37"/>
      <c r="AG287" s="37"/>
    </row>
    <row r="288" spans="1:33">
      <c r="A288" s="645">
        <v>44014</v>
      </c>
      <c r="B288" s="115" t="s">
        <v>154</v>
      </c>
      <c r="C288" s="262">
        <v>880096465</v>
      </c>
      <c r="D288" s="115" t="s">
        <v>139</v>
      </c>
      <c r="E288" s="115" t="s">
        <v>140</v>
      </c>
      <c r="F288" s="115"/>
      <c r="G288" s="645">
        <v>44014</v>
      </c>
      <c r="H288" s="645"/>
      <c r="I288" s="645">
        <v>44029</v>
      </c>
      <c r="J288" s="262"/>
      <c r="K288" s="262"/>
      <c r="L288" s="115" t="s">
        <v>1883</v>
      </c>
      <c r="M288" s="642"/>
      <c r="N288" s="645"/>
      <c r="O288" s="262"/>
      <c r="P288" s="629"/>
      <c r="Q288" s="262"/>
      <c r="R288" s="262"/>
      <c r="S288" s="262"/>
      <c r="T288" s="262"/>
      <c r="U288" s="262"/>
      <c r="V288" s="262"/>
      <c r="W288" s="262"/>
      <c r="X288" s="262"/>
      <c r="Y288" s="262"/>
      <c r="Z288" s="262"/>
      <c r="AA288" s="262"/>
      <c r="AB288" s="262"/>
      <c r="AC288" s="262"/>
      <c r="AD288" s="262"/>
      <c r="AE288" s="262"/>
      <c r="AF288" s="37"/>
      <c r="AG288" s="37"/>
    </row>
    <row r="289" spans="1:33">
      <c r="A289" s="645">
        <v>44014</v>
      </c>
      <c r="B289" s="115" t="s">
        <v>138</v>
      </c>
      <c r="C289" s="262">
        <v>881787965</v>
      </c>
      <c r="D289" s="115" t="s">
        <v>139</v>
      </c>
      <c r="E289" s="115" t="s">
        <v>140</v>
      </c>
      <c r="F289" s="115" t="s">
        <v>142</v>
      </c>
      <c r="G289" s="645">
        <v>44014</v>
      </c>
      <c r="H289" s="645"/>
      <c r="I289" s="645">
        <v>44029</v>
      </c>
      <c r="J289" s="262"/>
      <c r="K289" s="262"/>
      <c r="L289" s="115" t="s">
        <v>1884</v>
      </c>
      <c r="M289" s="642"/>
      <c r="N289" s="645"/>
      <c r="O289" s="262"/>
      <c r="P289" s="629"/>
      <c r="Q289" s="262"/>
      <c r="R289" s="262"/>
      <c r="S289" s="262"/>
      <c r="T289" s="262"/>
      <c r="U289" s="262"/>
      <c r="V289" s="262"/>
      <c r="W289" s="262"/>
      <c r="X289" s="262"/>
      <c r="Y289" s="262"/>
      <c r="Z289" s="262"/>
      <c r="AA289" s="262"/>
      <c r="AB289" s="262"/>
      <c r="AC289" s="262"/>
      <c r="AD289" s="262"/>
      <c r="AE289" s="262"/>
      <c r="AF289" s="37"/>
      <c r="AG289" s="37"/>
    </row>
    <row r="290" spans="1:33">
      <c r="A290" s="645">
        <v>44014</v>
      </c>
      <c r="B290" s="115" t="s">
        <v>156</v>
      </c>
      <c r="C290" s="262">
        <v>882154434</v>
      </c>
      <c r="D290" s="115" t="s">
        <v>139</v>
      </c>
      <c r="E290" s="115" t="s">
        <v>140</v>
      </c>
      <c r="F290" s="115"/>
      <c r="G290" s="645">
        <v>44014</v>
      </c>
      <c r="H290" s="645"/>
      <c r="I290" s="645">
        <v>44029</v>
      </c>
      <c r="J290" s="262"/>
      <c r="K290" s="262"/>
      <c r="L290" s="115"/>
      <c r="M290" s="642"/>
      <c r="N290" s="645"/>
      <c r="O290" s="262"/>
      <c r="P290" s="629"/>
      <c r="Q290" s="262"/>
      <c r="R290" s="262"/>
      <c r="S290" s="262"/>
      <c r="T290" s="262"/>
      <c r="U290" s="262"/>
      <c r="V290" s="262"/>
      <c r="W290" s="262"/>
      <c r="X290" s="262"/>
      <c r="Y290" s="262"/>
      <c r="Z290" s="262"/>
      <c r="AA290" s="262"/>
      <c r="AB290" s="262"/>
      <c r="AC290" s="262"/>
      <c r="AD290" s="262"/>
      <c r="AE290" s="262"/>
      <c r="AF290" s="37"/>
      <c r="AG290" s="37"/>
    </row>
    <row r="291" spans="1:33">
      <c r="A291" s="645">
        <v>44014</v>
      </c>
      <c r="B291" s="115" t="s">
        <v>154</v>
      </c>
      <c r="C291" s="262">
        <v>881747781</v>
      </c>
      <c r="D291" s="115" t="s">
        <v>139</v>
      </c>
      <c r="E291" s="115" t="s">
        <v>140</v>
      </c>
      <c r="F291" s="115"/>
      <c r="G291" s="645">
        <v>44014</v>
      </c>
      <c r="H291" s="645">
        <v>44015</v>
      </c>
      <c r="I291" s="645">
        <v>44029</v>
      </c>
      <c r="J291" s="115" t="s">
        <v>225</v>
      </c>
      <c r="K291" s="262">
        <v>201.58</v>
      </c>
      <c r="L291" s="115"/>
      <c r="M291" s="642"/>
      <c r="N291" s="645"/>
      <c r="O291" s="262"/>
      <c r="P291" s="629"/>
      <c r="Q291" s="262"/>
      <c r="R291" s="262"/>
      <c r="S291" s="262"/>
      <c r="T291" s="262"/>
      <c r="U291" s="262"/>
      <c r="V291" s="262"/>
      <c r="W291" s="262"/>
      <c r="X291" s="262"/>
      <c r="Y291" s="262"/>
      <c r="Z291" s="262"/>
      <c r="AA291" s="262"/>
      <c r="AB291" s="262"/>
      <c r="AC291" s="262"/>
      <c r="AD291" s="262"/>
      <c r="AE291" s="262"/>
      <c r="AF291" s="37"/>
      <c r="AG291" s="37"/>
    </row>
    <row r="292" spans="1:33">
      <c r="A292" s="645">
        <v>44014</v>
      </c>
      <c r="B292" s="115" t="s">
        <v>154</v>
      </c>
      <c r="C292" s="262">
        <v>881747781</v>
      </c>
      <c r="D292" s="115" t="s">
        <v>139</v>
      </c>
      <c r="E292" s="115" t="s">
        <v>140</v>
      </c>
      <c r="F292" s="115"/>
      <c r="G292" s="645"/>
      <c r="H292" s="645">
        <v>44022</v>
      </c>
      <c r="I292" s="645">
        <v>44029</v>
      </c>
      <c r="J292" s="115" t="s">
        <v>225</v>
      </c>
      <c r="K292" s="262">
        <v>17.5</v>
      </c>
      <c r="L292" s="115"/>
      <c r="M292" s="642"/>
      <c r="N292" s="645"/>
      <c r="O292" s="262"/>
      <c r="P292" s="629"/>
      <c r="Q292" s="262"/>
      <c r="R292" s="262"/>
      <c r="S292" s="262"/>
      <c r="T292" s="262"/>
      <c r="U292" s="262"/>
      <c r="V292" s="262"/>
      <c r="W292" s="262"/>
      <c r="X292" s="262"/>
      <c r="Y292" s="262"/>
      <c r="Z292" s="262"/>
      <c r="AA292" s="262"/>
      <c r="AB292" s="262"/>
      <c r="AC292" s="262"/>
      <c r="AD292" s="262"/>
      <c r="AE292" s="262"/>
      <c r="AF292" s="37"/>
      <c r="AG292" s="37"/>
    </row>
    <row r="293" spans="1:33">
      <c r="A293" s="645">
        <v>44014</v>
      </c>
      <c r="B293" s="115" t="s">
        <v>154</v>
      </c>
      <c r="C293" s="262">
        <v>881747781</v>
      </c>
      <c r="D293" s="115" t="s">
        <v>139</v>
      </c>
      <c r="E293" s="115" t="s">
        <v>140</v>
      </c>
      <c r="F293" s="115"/>
      <c r="G293" s="645"/>
      <c r="H293" s="645">
        <v>44041</v>
      </c>
      <c r="I293" s="645">
        <v>44029</v>
      </c>
      <c r="J293" s="115" t="s">
        <v>225</v>
      </c>
      <c r="K293" s="262">
        <v>17.5</v>
      </c>
      <c r="L293" s="115" t="s">
        <v>1885</v>
      </c>
      <c r="M293" s="642"/>
      <c r="N293" s="645"/>
      <c r="O293" s="262"/>
      <c r="P293" s="629"/>
      <c r="Q293" s="262"/>
      <c r="R293" s="262"/>
      <c r="S293" s="262"/>
      <c r="T293" s="262"/>
      <c r="U293" s="262"/>
      <c r="V293" s="262"/>
      <c r="W293" s="262"/>
      <c r="X293" s="262"/>
      <c r="Y293" s="262"/>
      <c r="Z293" s="262"/>
      <c r="AA293" s="262"/>
      <c r="AB293" s="262"/>
      <c r="AC293" s="262"/>
      <c r="AD293" s="262"/>
      <c r="AE293" s="262"/>
      <c r="AF293" s="37"/>
      <c r="AG293" s="37"/>
    </row>
    <row r="294" spans="1:33">
      <c r="A294" s="645">
        <v>44014</v>
      </c>
      <c r="B294" s="115" t="s">
        <v>146</v>
      </c>
      <c r="C294" s="262">
        <v>880199284</v>
      </c>
      <c r="D294" s="115" t="s">
        <v>139</v>
      </c>
      <c r="E294" s="115" t="s">
        <v>147</v>
      </c>
      <c r="F294" s="115"/>
      <c r="G294" s="645"/>
      <c r="H294" s="645"/>
      <c r="I294" s="645"/>
      <c r="J294" s="262"/>
      <c r="K294" s="262"/>
      <c r="L294" s="115"/>
      <c r="M294" s="642"/>
      <c r="N294" s="645">
        <v>44014</v>
      </c>
      <c r="O294" s="262">
        <v>364</v>
      </c>
      <c r="P294" s="629"/>
      <c r="Q294" s="262"/>
      <c r="R294" s="262"/>
      <c r="S294" s="262"/>
      <c r="T294" s="262"/>
      <c r="U294" s="262"/>
      <c r="V294" s="262"/>
      <c r="W294" s="262"/>
      <c r="X294" s="262"/>
      <c r="Y294" s="262"/>
      <c r="Z294" s="262"/>
      <c r="AA294" s="262"/>
      <c r="AB294" s="262"/>
      <c r="AC294" s="262"/>
      <c r="AD294" s="262"/>
      <c r="AE294" s="262"/>
      <c r="AF294" s="37"/>
      <c r="AG294" s="37"/>
    </row>
    <row r="295" spans="1:33">
      <c r="A295" s="645">
        <v>44014</v>
      </c>
      <c r="B295" s="115" t="s">
        <v>909</v>
      </c>
      <c r="C295" s="262">
        <v>882075440</v>
      </c>
      <c r="D295" s="115" t="s">
        <v>139</v>
      </c>
      <c r="E295" s="115" t="s">
        <v>140</v>
      </c>
      <c r="F295" s="115"/>
      <c r="G295" s="645">
        <v>44014</v>
      </c>
      <c r="H295" s="645"/>
      <c r="I295" s="645">
        <v>44063</v>
      </c>
      <c r="J295" s="262"/>
      <c r="K295" s="262"/>
      <c r="L295" s="115"/>
      <c r="M295" s="642"/>
      <c r="N295" s="645"/>
      <c r="O295" s="262"/>
      <c r="P295" s="629"/>
      <c r="Q295" s="262"/>
      <c r="R295" s="262"/>
      <c r="S295" s="262"/>
      <c r="T295" s="262"/>
      <c r="U295" s="262"/>
      <c r="V295" s="262"/>
      <c r="W295" s="262"/>
      <c r="X295" s="262"/>
      <c r="Y295" s="262"/>
      <c r="Z295" s="262"/>
      <c r="AA295" s="262"/>
      <c r="AB295" s="262"/>
      <c r="AC295" s="262"/>
      <c r="AD295" s="262"/>
      <c r="AE295" s="262"/>
      <c r="AF295" s="37"/>
      <c r="AG295" s="37"/>
    </row>
    <row r="296" spans="1:33">
      <c r="A296" s="645">
        <v>44014</v>
      </c>
      <c r="B296" s="115" t="s">
        <v>909</v>
      </c>
      <c r="C296" s="262">
        <v>882227837</v>
      </c>
      <c r="D296" s="115" t="s">
        <v>139</v>
      </c>
      <c r="E296" s="115" t="s">
        <v>140</v>
      </c>
      <c r="F296" s="115"/>
      <c r="G296" s="645">
        <v>44014</v>
      </c>
      <c r="H296" s="645"/>
      <c r="I296" s="645">
        <v>44048</v>
      </c>
      <c r="J296" s="262"/>
      <c r="K296" s="262"/>
      <c r="L296" s="115"/>
      <c r="M296" s="642"/>
      <c r="N296" s="645"/>
      <c r="O296" s="262"/>
      <c r="P296" s="629"/>
      <c r="Q296" s="262"/>
      <c r="R296" s="262"/>
      <c r="S296" s="262"/>
      <c r="T296" s="262"/>
      <c r="U296" s="262"/>
      <c r="V296" s="262"/>
      <c r="W296" s="262"/>
      <c r="X296" s="262"/>
      <c r="Y296" s="262"/>
      <c r="Z296" s="262"/>
      <c r="AA296" s="262"/>
      <c r="AB296" s="262"/>
      <c r="AC296" s="262"/>
      <c r="AD296" s="262"/>
      <c r="AE296" s="262"/>
      <c r="AF296" s="37"/>
      <c r="AG296" s="37"/>
    </row>
    <row r="297" spans="1:33">
      <c r="A297" s="645">
        <v>44014</v>
      </c>
      <c r="B297" s="115" t="s">
        <v>909</v>
      </c>
      <c r="C297" s="262">
        <v>880126023</v>
      </c>
      <c r="D297" s="115" t="s">
        <v>139</v>
      </c>
      <c r="E297" s="115" t="s">
        <v>140</v>
      </c>
      <c r="F297" s="115"/>
      <c r="G297" s="645">
        <v>44014</v>
      </c>
      <c r="H297" s="645"/>
      <c r="I297" s="645">
        <v>44062</v>
      </c>
      <c r="J297" s="262"/>
      <c r="K297" s="262"/>
      <c r="L297" s="115"/>
      <c r="M297" s="642"/>
      <c r="N297" s="645"/>
      <c r="O297" s="262"/>
      <c r="P297" s="629"/>
      <c r="Q297" s="262"/>
      <c r="R297" s="262"/>
      <c r="S297" s="262"/>
      <c r="T297" s="262"/>
      <c r="U297" s="262"/>
      <c r="V297" s="262"/>
      <c r="W297" s="262"/>
      <c r="X297" s="262"/>
      <c r="Y297" s="262"/>
      <c r="Z297" s="262"/>
      <c r="AA297" s="262"/>
      <c r="AB297" s="262"/>
      <c r="AC297" s="262"/>
      <c r="AD297" s="262"/>
      <c r="AE297" s="262"/>
      <c r="AF297" s="37"/>
      <c r="AG297" s="37"/>
    </row>
    <row r="298" spans="1:33">
      <c r="A298" s="645">
        <v>44014</v>
      </c>
      <c r="B298" s="115" t="s">
        <v>909</v>
      </c>
      <c r="C298" s="262">
        <v>880188560</v>
      </c>
      <c r="D298" s="115" t="s">
        <v>139</v>
      </c>
      <c r="E298" s="115" t="s">
        <v>140</v>
      </c>
      <c r="F298" s="115"/>
      <c r="G298" s="645">
        <v>44014</v>
      </c>
      <c r="H298" s="645"/>
      <c r="I298" s="645">
        <v>44040</v>
      </c>
      <c r="J298" s="262"/>
      <c r="K298" s="262"/>
      <c r="L298" s="115"/>
      <c r="M298" s="642"/>
      <c r="N298" s="645"/>
      <c r="O298" s="262"/>
      <c r="P298" s="629"/>
      <c r="Q298" s="262"/>
      <c r="R298" s="262"/>
      <c r="S298" s="262"/>
      <c r="T298" s="262"/>
      <c r="U298" s="262"/>
      <c r="V298" s="262"/>
      <c r="W298" s="262"/>
      <c r="X298" s="262"/>
      <c r="Y298" s="262"/>
      <c r="Z298" s="262"/>
      <c r="AA298" s="262"/>
      <c r="AB298" s="262"/>
      <c r="AC298" s="262"/>
      <c r="AD298" s="262"/>
      <c r="AE298" s="262"/>
      <c r="AF298" s="37"/>
      <c r="AG298" s="37"/>
    </row>
    <row r="299" spans="1:33">
      <c r="A299" s="645">
        <v>44014</v>
      </c>
      <c r="B299" s="115" t="s">
        <v>909</v>
      </c>
      <c r="C299" s="262">
        <v>881139049</v>
      </c>
      <c r="D299" s="115" t="s">
        <v>139</v>
      </c>
      <c r="E299" s="115" t="s">
        <v>140</v>
      </c>
      <c r="F299" s="115"/>
      <c r="G299" s="645">
        <v>44014</v>
      </c>
      <c r="H299" s="645"/>
      <c r="I299" s="645">
        <v>44034</v>
      </c>
      <c r="J299" s="262"/>
      <c r="K299" s="262"/>
      <c r="L299" s="115"/>
      <c r="M299" s="642"/>
      <c r="N299" s="645"/>
      <c r="O299" s="262"/>
      <c r="P299" s="629"/>
      <c r="Q299" s="262"/>
      <c r="R299" s="262"/>
      <c r="S299" s="262"/>
      <c r="T299" s="262"/>
      <c r="U299" s="262"/>
      <c r="V299" s="262"/>
      <c r="W299" s="262"/>
      <c r="X299" s="262"/>
      <c r="Y299" s="262"/>
      <c r="Z299" s="262"/>
      <c r="AA299" s="262"/>
      <c r="AB299" s="262"/>
      <c r="AC299" s="262"/>
      <c r="AD299" s="262"/>
      <c r="AE299" s="262"/>
      <c r="AF299" s="37"/>
      <c r="AG299" s="37"/>
    </row>
    <row r="300" spans="1:33">
      <c r="A300" s="645">
        <v>44014</v>
      </c>
      <c r="B300" s="115" t="s">
        <v>909</v>
      </c>
      <c r="C300" s="262">
        <v>881342395</v>
      </c>
      <c r="D300" s="115" t="s">
        <v>139</v>
      </c>
      <c r="E300" s="115" t="s">
        <v>140</v>
      </c>
      <c r="F300" s="115"/>
      <c r="G300" s="645">
        <v>44014</v>
      </c>
      <c r="H300" s="645"/>
      <c r="I300" s="645">
        <v>44035</v>
      </c>
      <c r="J300" s="262"/>
      <c r="K300" s="262"/>
      <c r="L300" s="37"/>
      <c r="M300" s="642"/>
      <c r="N300" s="645"/>
      <c r="O300" s="262"/>
      <c r="P300" s="629"/>
      <c r="Q300" s="262"/>
      <c r="R300" s="262"/>
      <c r="S300" s="262"/>
      <c r="T300" s="262"/>
      <c r="U300" s="262"/>
      <c r="V300" s="262"/>
      <c r="W300" s="262"/>
      <c r="X300" s="262"/>
      <c r="Y300" s="262"/>
      <c r="Z300" s="262"/>
      <c r="AA300" s="262"/>
      <c r="AB300" s="262"/>
      <c r="AC300" s="262"/>
      <c r="AD300" s="262"/>
      <c r="AE300" s="262"/>
      <c r="AF300" s="37"/>
      <c r="AG300" s="37"/>
    </row>
    <row r="301" spans="1:33">
      <c r="A301" s="645">
        <v>44014</v>
      </c>
      <c r="B301" s="115" t="s">
        <v>909</v>
      </c>
      <c r="C301" s="262">
        <v>881766335</v>
      </c>
      <c r="D301" s="115" t="s">
        <v>139</v>
      </c>
      <c r="E301" s="115" t="s">
        <v>140</v>
      </c>
      <c r="F301" s="115"/>
      <c r="G301" s="645">
        <v>44014</v>
      </c>
      <c r="H301" s="645"/>
      <c r="I301" s="645">
        <v>44048</v>
      </c>
      <c r="J301" s="262"/>
      <c r="K301" s="262"/>
      <c r="L301" s="115"/>
      <c r="M301" s="642"/>
      <c r="N301" s="645"/>
      <c r="O301" s="262"/>
      <c r="P301" s="629"/>
      <c r="Q301" s="262"/>
      <c r="R301" s="262"/>
      <c r="S301" s="262"/>
      <c r="T301" s="262"/>
      <c r="U301" s="262"/>
      <c r="V301" s="262"/>
      <c r="W301" s="262"/>
      <c r="X301" s="262"/>
      <c r="Y301" s="262"/>
      <c r="Z301" s="262"/>
      <c r="AA301" s="262"/>
      <c r="AB301" s="262"/>
      <c r="AC301" s="262"/>
      <c r="AD301" s="262"/>
      <c r="AE301" s="262"/>
      <c r="AF301" s="37"/>
      <c r="AG301" s="37"/>
    </row>
    <row r="302" spans="1:33">
      <c r="A302" s="645">
        <v>44014</v>
      </c>
      <c r="B302" s="115" t="s">
        <v>909</v>
      </c>
      <c r="C302" s="262">
        <v>880212087</v>
      </c>
      <c r="D302" s="115" t="s">
        <v>139</v>
      </c>
      <c r="E302" s="115" t="s">
        <v>140</v>
      </c>
      <c r="F302" s="115"/>
      <c r="G302" s="645">
        <v>44014</v>
      </c>
      <c r="H302" s="645"/>
      <c r="I302" s="645">
        <v>44020</v>
      </c>
      <c r="J302" s="262"/>
      <c r="K302" s="262"/>
      <c r="L302" s="115"/>
      <c r="M302" s="642"/>
      <c r="N302" s="645"/>
      <c r="O302" s="262"/>
      <c r="P302" s="629"/>
      <c r="Q302" s="262"/>
      <c r="R302" s="262"/>
      <c r="S302" s="262"/>
      <c r="T302" s="262"/>
      <c r="U302" s="262"/>
      <c r="V302" s="262"/>
      <c r="W302" s="262"/>
      <c r="X302" s="262"/>
      <c r="Y302" s="262"/>
      <c r="Z302" s="262"/>
      <c r="AA302" s="262"/>
      <c r="AB302" s="262"/>
      <c r="AC302" s="262"/>
      <c r="AD302" s="262"/>
      <c r="AE302" s="262"/>
      <c r="AF302" s="37"/>
      <c r="AG302" s="37"/>
    </row>
    <row r="303" spans="1:33">
      <c r="A303" s="645">
        <v>44014</v>
      </c>
      <c r="B303" s="115" t="s">
        <v>909</v>
      </c>
      <c r="C303" s="262">
        <v>880350415</v>
      </c>
      <c r="D303" s="115" t="s">
        <v>139</v>
      </c>
      <c r="E303" s="115" t="s">
        <v>140</v>
      </c>
      <c r="F303" s="115"/>
      <c r="G303" s="645">
        <v>44014</v>
      </c>
      <c r="H303" s="645"/>
      <c r="I303" s="645">
        <v>44018</v>
      </c>
      <c r="J303" s="262"/>
      <c r="K303" s="262"/>
      <c r="L303" s="115"/>
      <c r="M303" s="642"/>
      <c r="N303" s="645"/>
      <c r="O303" s="262"/>
      <c r="P303" s="629"/>
      <c r="Q303" s="262"/>
      <c r="R303" s="262"/>
      <c r="S303" s="262"/>
      <c r="T303" s="262"/>
      <c r="U303" s="262"/>
      <c r="V303" s="262"/>
      <c r="W303" s="262"/>
      <c r="X303" s="262"/>
      <c r="Y303" s="262"/>
      <c r="Z303" s="262"/>
      <c r="AA303" s="262"/>
      <c r="AB303" s="262"/>
      <c r="AC303" s="262"/>
      <c r="AD303" s="262"/>
      <c r="AE303" s="262"/>
      <c r="AF303" s="37"/>
      <c r="AG303" s="37"/>
    </row>
    <row r="304" spans="1:33">
      <c r="A304" s="645">
        <v>44014</v>
      </c>
      <c r="B304" s="115" t="s">
        <v>144</v>
      </c>
      <c r="C304" s="262">
        <v>882142035</v>
      </c>
      <c r="D304" s="115" t="s">
        <v>139</v>
      </c>
      <c r="E304" s="115" t="s">
        <v>147</v>
      </c>
      <c r="F304" s="115"/>
      <c r="G304" s="645"/>
      <c r="H304" s="645"/>
      <c r="I304" s="645">
        <v>44034</v>
      </c>
      <c r="J304" s="262"/>
      <c r="K304" s="262"/>
      <c r="L304" s="115"/>
      <c r="M304" s="642"/>
      <c r="N304" s="645"/>
      <c r="O304" s="262"/>
      <c r="P304" s="629"/>
      <c r="Q304" s="262"/>
      <c r="R304" s="262"/>
      <c r="S304" s="262"/>
      <c r="T304" s="262"/>
      <c r="U304" s="262"/>
      <c r="V304" s="262"/>
      <c r="W304" s="262"/>
      <c r="X304" s="262"/>
      <c r="Y304" s="262"/>
      <c r="Z304" s="262"/>
      <c r="AA304" s="262"/>
      <c r="AB304" s="262"/>
      <c r="AC304" s="262"/>
      <c r="AD304" s="262"/>
      <c r="AE304" s="262"/>
      <c r="AF304" s="37"/>
      <c r="AG304" s="37"/>
    </row>
    <row r="305" spans="1:33">
      <c r="A305" s="665">
        <v>44014</v>
      </c>
      <c r="B305" s="115" t="s">
        <v>156</v>
      </c>
      <c r="C305" s="262">
        <v>880018227</v>
      </c>
      <c r="D305" s="115" t="s">
        <v>139</v>
      </c>
      <c r="E305" s="115" t="s">
        <v>140</v>
      </c>
      <c r="F305" s="665" t="s">
        <v>181</v>
      </c>
      <c r="G305" s="645">
        <v>44014</v>
      </c>
      <c r="H305" s="761">
        <v>44014</v>
      </c>
      <c r="I305" s="665">
        <v>44027</v>
      </c>
      <c r="J305" s="262"/>
      <c r="K305" s="262">
        <v>51</v>
      </c>
      <c r="L305" s="115" t="s">
        <v>1824</v>
      </c>
      <c r="M305" s="642"/>
      <c r="N305" s="645"/>
      <c r="O305" s="262"/>
      <c r="P305" s="629"/>
      <c r="Q305" s="262"/>
      <c r="R305" s="262"/>
      <c r="S305" s="262"/>
      <c r="T305" s="262"/>
      <c r="U305" s="262"/>
      <c r="V305" s="262"/>
      <c r="W305" s="262"/>
      <c r="X305" s="262"/>
      <c r="Y305" s="262"/>
      <c r="Z305" s="262"/>
      <c r="AA305" s="262"/>
      <c r="AB305" s="262"/>
      <c r="AC305" s="262"/>
      <c r="AD305" s="262"/>
      <c r="AE305" s="262"/>
      <c r="AF305" s="37"/>
      <c r="AG305" s="37"/>
    </row>
    <row r="306" spans="1:33">
      <c r="A306" s="665">
        <v>44014</v>
      </c>
      <c r="B306" s="115" t="s">
        <v>156</v>
      </c>
      <c r="C306" s="262">
        <v>880511616</v>
      </c>
      <c r="D306" s="115" t="s">
        <v>152</v>
      </c>
      <c r="E306" s="115" t="s">
        <v>140</v>
      </c>
      <c r="F306" s="665"/>
      <c r="G306" s="645">
        <v>44014</v>
      </c>
      <c r="H306" s="665"/>
      <c r="I306" s="665">
        <v>44020</v>
      </c>
      <c r="J306" s="262"/>
      <c r="K306" s="262"/>
      <c r="L306" s="262"/>
      <c r="M306" s="642"/>
      <c r="N306" s="645"/>
      <c r="O306" s="262"/>
      <c r="P306" s="629"/>
      <c r="Q306" s="262"/>
      <c r="R306" s="262"/>
      <c r="S306" s="262"/>
      <c r="T306" s="262"/>
      <c r="U306" s="262"/>
      <c r="V306" s="262"/>
      <c r="W306" s="262"/>
      <c r="X306" s="262"/>
      <c r="Y306" s="262"/>
      <c r="Z306" s="262"/>
      <c r="AA306" s="262"/>
      <c r="AB306" s="262"/>
      <c r="AC306" s="262"/>
      <c r="AD306" s="262"/>
      <c r="AE306" s="262"/>
      <c r="AF306" s="37"/>
      <c r="AG306" s="37"/>
    </row>
    <row r="307" spans="1:33">
      <c r="A307" s="665">
        <v>44014</v>
      </c>
      <c r="B307" s="115" t="s">
        <v>156</v>
      </c>
      <c r="C307" s="262">
        <v>880018227</v>
      </c>
      <c r="D307" s="115" t="s">
        <v>139</v>
      </c>
      <c r="E307" s="115" t="s">
        <v>140</v>
      </c>
      <c r="F307" s="665" t="s">
        <v>181</v>
      </c>
      <c r="G307" s="645">
        <v>44014</v>
      </c>
      <c r="H307" s="665">
        <v>44033</v>
      </c>
      <c r="I307" s="665">
        <v>44040</v>
      </c>
      <c r="J307" s="262"/>
      <c r="K307" s="262">
        <v>15</v>
      </c>
      <c r="L307" s="115"/>
      <c r="M307" s="642"/>
      <c r="N307" s="265"/>
      <c r="O307" s="37"/>
      <c r="P307" s="629"/>
      <c r="Q307" s="37"/>
      <c r="R307" s="37"/>
      <c r="S307" s="37"/>
      <c r="T307" s="37"/>
      <c r="U307" s="37"/>
      <c r="V307" s="37"/>
      <c r="W307" s="37"/>
      <c r="X307" s="37"/>
      <c r="Y307" s="37"/>
      <c r="Z307" s="37"/>
      <c r="AA307" s="37"/>
      <c r="AB307" s="37"/>
      <c r="AC307" s="37"/>
      <c r="AD307" s="37"/>
      <c r="AE307" s="37"/>
      <c r="AF307" s="37"/>
      <c r="AG307" s="37"/>
    </row>
    <row r="308" spans="1:33">
      <c r="A308" s="665">
        <v>44014</v>
      </c>
      <c r="B308" s="115" t="s">
        <v>156</v>
      </c>
      <c r="C308" s="262">
        <v>880018227</v>
      </c>
      <c r="D308" s="115" t="s">
        <v>139</v>
      </c>
      <c r="E308" s="115" t="s">
        <v>140</v>
      </c>
      <c r="F308" s="665" t="s">
        <v>181</v>
      </c>
      <c r="G308" s="645"/>
      <c r="H308" s="665">
        <v>44018</v>
      </c>
      <c r="I308" s="665">
        <v>44027</v>
      </c>
      <c r="J308" s="262"/>
      <c r="K308" s="262">
        <v>30</v>
      </c>
      <c r="L308" s="115" t="s">
        <v>1886</v>
      </c>
      <c r="M308" s="642"/>
      <c r="N308" s="265"/>
      <c r="O308" s="37"/>
      <c r="P308" s="629"/>
      <c r="Q308" s="37"/>
      <c r="R308" s="37"/>
      <c r="S308" s="37"/>
      <c r="T308" s="37"/>
      <c r="U308" s="37"/>
      <c r="V308" s="37"/>
      <c r="W308" s="37"/>
      <c r="X308" s="37"/>
      <c r="Y308" s="37"/>
      <c r="Z308" s="37"/>
      <c r="AA308" s="37"/>
      <c r="AB308" s="37"/>
      <c r="AC308" s="37"/>
      <c r="AD308" s="37"/>
      <c r="AE308" s="37"/>
      <c r="AF308" s="37"/>
      <c r="AG308" s="37"/>
    </row>
    <row r="309" spans="1:33">
      <c r="A309" s="665">
        <v>44014</v>
      </c>
      <c r="B309" s="115" t="s">
        <v>154</v>
      </c>
      <c r="C309" s="115">
        <v>880087305</v>
      </c>
      <c r="D309" s="115" t="s">
        <v>139</v>
      </c>
      <c r="E309" s="115" t="s">
        <v>150</v>
      </c>
      <c r="F309" s="665"/>
      <c r="G309" s="645">
        <v>44014</v>
      </c>
      <c r="H309" s="665"/>
      <c r="I309" s="665">
        <v>44029</v>
      </c>
      <c r="J309" s="262"/>
      <c r="K309" s="262"/>
      <c r="L309" s="262"/>
      <c r="M309" s="642"/>
      <c r="N309" s="645"/>
      <c r="O309" s="262"/>
      <c r="P309" s="629"/>
      <c r="Q309" s="262"/>
      <c r="R309" s="262"/>
      <c r="S309" s="262"/>
      <c r="T309" s="262"/>
      <c r="U309" s="262"/>
      <c r="V309" s="262"/>
      <c r="W309" s="262"/>
      <c r="X309" s="262"/>
      <c r="Y309" s="262"/>
      <c r="Z309" s="262"/>
      <c r="AA309" s="262"/>
      <c r="AB309" s="262"/>
      <c r="AC309" s="262"/>
      <c r="AD309" s="262"/>
      <c r="AE309" s="262"/>
      <c r="AF309" s="37"/>
      <c r="AG309" s="37"/>
    </row>
    <row r="310" spans="1:33">
      <c r="A310" s="665">
        <v>44014</v>
      </c>
      <c r="B310" s="115" t="s">
        <v>154</v>
      </c>
      <c r="C310" s="262">
        <v>882202415</v>
      </c>
      <c r="D310" s="115" t="s">
        <v>139</v>
      </c>
      <c r="E310" s="115" t="s">
        <v>140</v>
      </c>
      <c r="F310" s="665"/>
      <c r="G310" s="645">
        <v>44014</v>
      </c>
      <c r="H310" s="665"/>
      <c r="I310" s="665">
        <v>44029</v>
      </c>
      <c r="J310" s="262"/>
      <c r="K310" s="262"/>
      <c r="L310" s="262"/>
      <c r="M310" s="642"/>
      <c r="N310" s="645"/>
      <c r="O310" s="262"/>
      <c r="P310" s="629"/>
      <c r="Q310" s="262"/>
      <c r="R310" s="262"/>
      <c r="S310" s="262"/>
      <c r="T310" s="262"/>
      <c r="U310" s="262"/>
      <c r="V310" s="262"/>
      <c r="W310" s="262"/>
      <c r="X310" s="262"/>
      <c r="Y310" s="262"/>
      <c r="Z310" s="262"/>
      <c r="AA310" s="262"/>
      <c r="AB310" s="262"/>
      <c r="AC310" s="262"/>
      <c r="AD310" s="262"/>
      <c r="AE310" s="262"/>
      <c r="AF310" s="37"/>
      <c r="AG310" s="37"/>
    </row>
    <row r="311" spans="1:33">
      <c r="A311" s="665">
        <v>44014</v>
      </c>
      <c r="B311" s="115" t="s">
        <v>144</v>
      </c>
      <c r="C311" s="115">
        <v>881601842</v>
      </c>
      <c r="D311" s="115" t="s">
        <v>152</v>
      </c>
      <c r="E311" s="115" t="s">
        <v>140</v>
      </c>
      <c r="F311" s="665"/>
      <c r="G311" s="645">
        <v>44014</v>
      </c>
      <c r="H311" s="665"/>
      <c r="I311" s="665">
        <v>44034</v>
      </c>
      <c r="J311" s="262"/>
      <c r="K311" s="262"/>
      <c r="L311" s="115" t="s">
        <v>209</v>
      </c>
      <c r="M311" s="642"/>
      <c r="N311" s="645"/>
      <c r="O311" s="262"/>
      <c r="P311" s="629"/>
      <c r="Q311" s="262"/>
      <c r="R311" s="262"/>
      <c r="S311" s="262"/>
      <c r="T311" s="262"/>
      <c r="U311" s="262"/>
      <c r="V311" s="262"/>
      <c r="W311" s="262"/>
      <c r="X311" s="262"/>
      <c r="Y311" s="262"/>
      <c r="Z311" s="262"/>
      <c r="AA311" s="262"/>
      <c r="AB311" s="262"/>
      <c r="AC311" s="262"/>
      <c r="AD311" s="262"/>
      <c r="AE311" s="262"/>
      <c r="AF311" s="37"/>
      <c r="AG311" s="37"/>
    </row>
    <row r="312" spans="1:33">
      <c r="A312" s="665">
        <v>44014</v>
      </c>
      <c r="B312" s="115" t="s">
        <v>144</v>
      </c>
      <c r="C312" s="115">
        <v>882093151</v>
      </c>
      <c r="D312" s="115" t="s">
        <v>152</v>
      </c>
      <c r="E312" s="115" t="s">
        <v>140</v>
      </c>
      <c r="F312" s="665"/>
      <c r="G312" s="645">
        <v>44014</v>
      </c>
      <c r="H312" s="665"/>
      <c r="I312" s="665">
        <v>44034</v>
      </c>
      <c r="J312" s="262"/>
      <c r="K312" s="262"/>
      <c r="L312" s="262"/>
      <c r="M312" s="642"/>
      <c r="N312" s="645"/>
      <c r="O312" s="262"/>
      <c r="P312" s="629"/>
      <c r="Q312" s="262"/>
      <c r="R312" s="262"/>
      <c r="S312" s="262"/>
      <c r="T312" s="262"/>
      <c r="U312" s="262"/>
      <c r="V312" s="262"/>
      <c r="W312" s="262"/>
      <c r="X312" s="262"/>
      <c r="Y312" s="262"/>
      <c r="Z312" s="262"/>
      <c r="AA312" s="262"/>
      <c r="AB312" s="262"/>
      <c r="AC312" s="262"/>
      <c r="AD312" s="262"/>
      <c r="AE312" s="262"/>
      <c r="AF312" s="37"/>
      <c r="AG312" s="37"/>
    </row>
    <row r="313" spans="1:33">
      <c r="A313" s="645">
        <v>44014</v>
      </c>
      <c r="B313" s="115" t="s">
        <v>175</v>
      </c>
      <c r="C313" s="262">
        <v>880004602</v>
      </c>
      <c r="D313" s="115" t="s">
        <v>139</v>
      </c>
      <c r="E313" s="115" t="s">
        <v>140</v>
      </c>
      <c r="F313" s="665"/>
      <c r="G313" s="645">
        <v>44015</v>
      </c>
      <c r="H313" s="665">
        <v>44014</v>
      </c>
      <c r="I313" s="665">
        <v>44022</v>
      </c>
      <c r="J313" s="115" t="s">
        <v>200</v>
      </c>
      <c r="K313" s="115">
        <v>8972</v>
      </c>
      <c r="L313" s="262"/>
      <c r="M313" s="642"/>
      <c r="N313" s="645"/>
      <c r="O313" s="262"/>
      <c r="P313" s="629"/>
      <c r="Q313" s="262"/>
      <c r="R313" s="262"/>
      <c r="S313" s="262"/>
      <c r="T313" s="262"/>
      <c r="U313" s="262"/>
      <c r="V313" s="262"/>
      <c r="W313" s="262"/>
      <c r="X313" s="262"/>
      <c r="Y313" s="262"/>
      <c r="Z313" s="262"/>
      <c r="AA313" s="262"/>
      <c r="AB313" s="262"/>
      <c r="AC313" s="262"/>
      <c r="AD313" s="262"/>
      <c r="AE313" s="262"/>
      <c r="AF313" s="37"/>
      <c r="AG313" s="37"/>
    </row>
    <row r="314" spans="1:33">
      <c r="A314" s="645">
        <v>44014</v>
      </c>
      <c r="B314" s="115" t="s">
        <v>175</v>
      </c>
      <c r="C314" s="262">
        <v>880004602</v>
      </c>
      <c r="D314" s="115" t="s">
        <v>139</v>
      </c>
      <c r="E314" s="115" t="s">
        <v>140</v>
      </c>
      <c r="F314" s="665"/>
      <c r="G314" s="645">
        <v>44041</v>
      </c>
      <c r="H314" s="665">
        <v>44028</v>
      </c>
      <c r="I314" s="665">
        <v>44022</v>
      </c>
      <c r="J314" s="680" t="s">
        <v>200</v>
      </c>
      <c r="K314" s="680">
        <v>2637</v>
      </c>
      <c r="L314" s="680" t="s">
        <v>1848</v>
      </c>
      <c r="M314" s="642"/>
      <c r="N314" s="645"/>
      <c r="O314" s="262"/>
      <c r="P314" s="629"/>
      <c r="Q314" s="262"/>
      <c r="R314" s="262"/>
      <c r="S314" s="262"/>
      <c r="T314" s="262"/>
      <c r="U314" s="262"/>
      <c r="V314" s="262"/>
      <c r="W314" s="262"/>
      <c r="X314" s="262"/>
      <c r="Y314" s="262"/>
      <c r="Z314" s="262"/>
      <c r="AA314" s="262"/>
      <c r="AB314" s="262"/>
      <c r="AC314" s="262"/>
      <c r="AD314" s="262"/>
      <c r="AE314" s="262"/>
      <c r="AF314" s="37"/>
      <c r="AG314" s="37"/>
    </row>
    <row r="315" spans="1:33">
      <c r="A315" s="645">
        <v>44018</v>
      </c>
      <c r="B315" s="115" t="s">
        <v>194</v>
      </c>
      <c r="C315" s="262">
        <v>881128917</v>
      </c>
      <c r="D315" s="115" t="s">
        <v>139</v>
      </c>
      <c r="E315" s="115" t="s">
        <v>140</v>
      </c>
      <c r="F315" s="665" t="s">
        <v>361</v>
      </c>
      <c r="G315" s="665">
        <v>44039</v>
      </c>
      <c r="H315" s="665">
        <v>44014</v>
      </c>
      <c r="I315" s="665">
        <v>44053</v>
      </c>
      <c r="J315" s="115" t="s">
        <v>200</v>
      </c>
      <c r="K315" s="262">
        <v>90</v>
      </c>
      <c r="L315" s="115" t="s">
        <v>1824</v>
      </c>
      <c r="M315" s="642"/>
      <c r="N315" s="645"/>
      <c r="O315" s="262"/>
      <c r="P315" s="629"/>
      <c r="Q315" s="262"/>
      <c r="R315" s="262"/>
      <c r="S315" s="262"/>
      <c r="T315" s="262"/>
      <c r="U315" s="262"/>
      <c r="V315" s="262"/>
      <c r="W315" s="262"/>
      <c r="X315" s="262"/>
      <c r="Y315" s="262"/>
      <c r="Z315" s="262"/>
      <c r="AA315" s="262"/>
      <c r="AB315" s="262"/>
      <c r="AC315" s="262"/>
      <c r="AD315" s="262"/>
      <c r="AE315" s="262"/>
      <c r="AF315" s="37"/>
      <c r="AG315" s="37"/>
    </row>
    <row r="316" spans="1:33">
      <c r="A316" s="645">
        <v>44018</v>
      </c>
      <c r="B316" s="115" t="s">
        <v>194</v>
      </c>
      <c r="C316" s="262">
        <v>881128917</v>
      </c>
      <c r="D316" s="115" t="s">
        <v>139</v>
      </c>
      <c r="E316" s="115" t="s">
        <v>140</v>
      </c>
      <c r="F316" s="665" t="s">
        <v>361</v>
      </c>
      <c r="G316" s="665">
        <v>44039</v>
      </c>
      <c r="H316" s="665">
        <v>44022</v>
      </c>
      <c r="I316" s="665">
        <v>44053</v>
      </c>
      <c r="J316" s="115" t="s">
        <v>1887</v>
      </c>
      <c r="K316" s="262">
        <f>97+1000</f>
        <v>1097</v>
      </c>
      <c r="L316" s="115" t="s">
        <v>1888</v>
      </c>
      <c r="M316" s="629"/>
      <c r="N316" s="262">
        <v>7.13</v>
      </c>
      <c r="O316" s="262">
        <v>999</v>
      </c>
      <c r="P316" s="629"/>
      <c r="Q316" s="262"/>
      <c r="R316" s="262"/>
      <c r="S316" s="262"/>
      <c r="T316" s="262"/>
      <c r="U316" s="262"/>
      <c r="V316" s="262"/>
      <c r="W316" s="262"/>
      <c r="X316" s="262"/>
      <c r="Y316" s="262"/>
      <c r="Z316" s="262"/>
      <c r="AA316" s="262"/>
      <c r="AB316" s="262"/>
      <c r="AC316" s="262"/>
      <c r="AD316" s="262"/>
      <c r="AE316" s="262"/>
      <c r="AF316" s="37"/>
      <c r="AG316" s="37"/>
    </row>
    <row r="317" spans="1:33">
      <c r="A317" s="645">
        <v>44018</v>
      </c>
      <c r="B317" s="115" t="s">
        <v>194</v>
      </c>
      <c r="C317" s="262">
        <v>881128917</v>
      </c>
      <c r="D317" s="115" t="s">
        <v>139</v>
      </c>
      <c r="E317" s="115" t="s">
        <v>140</v>
      </c>
      <c r="F317" s="115" t="s">
        <v>361</v>
      </c>
      <c r="G317" s="665">
        <v>44039</v>
      </c>
      <c r="H317" s="665">
        <v>44032</v>
      </c>
      <c r="I317" s="665">
        <v>44053</v>
      </c>
      <c r="J317" s="115" t="s">
        <v>273</v>
      </c>
      <c r="K317" s="262">
        <v>216</v>
      </c>
      <c r="L317" s="262"/>
      <c r="M317" s="642"/>
      <c r="N317" s="645"/>
      <c r="O317" s="262"/>
      <c r="P317" s="629"/>
      <c r="Q317" s="262"/>
      <c r="R317" s="262"/>
      <c r="S317" s="262"/>
      <c r="T317" s="262"/>
      <c r="U317" s="262"/>
      <c r="V317" s="262"/>
      <c r="W317" s="262"/>
      <c r="X317" s="262"/>
      <c r="Y317" s="262"/>
      <c r="Z317" s="262"/>
      <c r="AA317" s="262"/>
      <c r="AB317" s="262"/>
      <c r="AC317" s="262"/>
      <c r="AD317" s="262"/>
      <c r="AE317" s="262"/>
      <c r="AF317" s="37"/>
      <c r="AG317" s="37"/>
    </row>
    <row r="318" spans="1:33">
      <c r="A318" s="665">
        <v>44018</v>
      </c>
      <c r="B318" s="115" t="s">
        <v>194</v>
      </c>
      <c r="C318" s="37">
        <v>881128917</v>
      </c>
      <c r="D318" s="115" t="s">
        <v>139</v>
      </c>
      <c r="E318" s="115" t="s">
        <v>140</v>
      </c>
      <c r="F318" s="115" t="s">
        <v>361</v>
      </c>
      <c r="G318" s="665">
        <v>44039</v>
      </c>
      <c r="H318" s="665">
        <v>44034</v>
      </c>
      <c r="I318" s="665">
        <v>44053</v>
      </c>
      <c r="J318" s="115" t="s">
        <v>584</v>
      </c>
      <c r="K318" s="262">
        <v>582</v>
      </c>
      <c r="L318" s="115" t="s">
        <v>1889</v>
      </c>
      <c r="M318" s="642"/>
      <c r="N318" s="645"/>
      <c r="O318" s="262"/>
      <c r="P318" s="629"/>
      <c r="Q318" s="262"/>
      <c r="R318" s="262"/>
      <c r="S318" s="262"/>
      <c r="T318" s="262"/>
      <c r="U318" s="262"/>
      <c r="V318" s="262"/>
      <c r="W318" s="262"/>
      <c r="X318" s="262"/>
      <c r="Y318" s="262"/>
      <c r="Z318" s="262"/>
      <c r="AA318" s="262"/>
      <c r="AB318" s="262"/>
      <c r="AC318" s="262"/>
      <c r="AD318" s="262"/>
      <c r="AE318" s="262"/>
      <c r="AF318" s="37"/>
      <c r="AG318" s="37"/>
    </row>
    <row r="319" spans="1:33">
      <c r="A319" s="665">
        <v>44018</v>
      </c>
      <c r="B319" s="115" t="s">
        <v>194</v>
      </c>
      <c r="C319" s="115">
        <v>881128917</v>
      </c>
      <c r="D319" s="115" t="s">
        <v>139</v>
      </c>
      <c r="E319" s="115" t="s">
        <v>140</v>
      </c>
      <c r="F319" s="665" t="s">
        <v>1890</v>
      </c>
      <c r="G319" s="665">
        <v>44039</v>
      </c>
      <c r="H319" s="665">
        <v>44039</v>
      </c>
      <c r="I319" s="665">
        <v>44053</v>
      </c>
      <c r="J319" s="115" t="s">
        <v>187</v>
      </c>
      <c r="K319" s="262">
        <v>14</v>
      </c>
      <c r="L319" s="262" t="s">
        <v>1876</v>
      </c>
      <c r="M319" s="642"/>
      <c r="N319" s="645"/>
      <c r="O319" s="262"/>
      <c r="P319" s="629"/>
      <c r="Q319" s="262"/>
      <c r="R319" s="262"/>
      <c r="S319" s="262"/>
      <c r="T319" s="262"/>
      <c r="U319" s="262"/>
      <c r="V319" s="262"/>
      <c r="W319" s="262"/>
      <c r="X319" s="262"/>
      <c r="Y319" s="262"/>
      <c r="Z319" s="262"/>
      <c r="AA319" s="262"/>
      <c r="AB319" s="262"/>
      <c r="AC319" s="262"/>
      <c r="AD319" s="262"/>
      <c r="AE319" s="262"/>
      <c r="AF319" s="37"/>
      <c r="AG319" s="37"/>
    </row>
    <row r="320" spans="1:33">
      <c r="A320" s="665">
        <v>44015</v>
      </c>
      <c r="B320" s="115" t="s">
        <v>175</v>
      </c>
      <c r="C320" s="115">
        <v>880042913</v>
      </c>
      <c r="D320" s="115" t="s">
        <v>139</v>
      </c>
      <c r="E320" s="115" t="s">
        <v>140</v>
      </c>
      <c r="F320" s="665" t="s">
        <v>1891</v>
      </c>
      <c r="G320" s="665">
        <v>44041</v>
      </c>
      <c r="H320" s="665">
        <v>44015</v>
      </c>
      <c r="I320" s="665">
        <v>44022</v>
      </c>
      <c r="J320" s="115" t="s">
        <v>148</v>
      </c>
      <c r="K320" s="262">
        <v>74</v>
      </c>
      <c r="L320" s="262"/>
      <c r="M320" s="642"/>
      <c r="N320" s="645"/>
      <c r="O320" s="262"/>
      <c r="P320" s="629"/>
      <c r="Q320" s="262"/>
      <c r="R320" s="262"/>
      <c r="S320" s="262"/>
      <c r="T320" s="262"/>
      <c r="U320" s="262"/>
      <c r="V320" s="262"/>
      <c r="W320" s="262"/>
      <c r="X320" s="262"/>
      <c r="Y320" s="262"/>
      <c r="Z320" s="262"/>
      <c r="AA320" s="262"/>
      <c r="AB320" s="262"/>
      <c r="AC320" s="262"/>
      <c r="AD320" s="262"/>
      <c r="AE320" s="262"/>
      <c r="AF320" s="37"/>
      <c r="AG320" s="37"/>
    </row>
    <row r="321" spans="1:33">
      <c r="A321" s="665">
        <v>44015</v>
      </c>
      <c r="B321" s="115" t="s">
        <v>154</v>
      </c>
      <c r="C321" s="115">
        <v>881939326</v>
      </c>
      <c r="D321" s="115" t="s">
        <v>139</v>
      </c>
      <c r="E321" s="115" t="s">
        <v>140</v>
      </c>
      <c r="F321" s="665" t="s">
        <v>142</v>
      </c>
      <c r="G321" s="665">
        <v>44015</v>
      </c>
      <c r="H321" s="665"/>
      <c r="I321" s="665">
        <v>44029</v>
      </c>
      <c r="J321" s="115"/>
      <c r="K321" s="262"/>
      <c r="L321" s="115"/>
      <c r="M321" s="642"/>
      <c r="N321" s="645"/>
      <c r="O321" s="262"/>
      <c r="P321" s="629"/>
      <c r="Q321" s="262"/>
      <c r="R321" s="262"/>
      <c r="S321" s="262"/>
      <c r="T321" s="262"/>
      <c r="U321" s="262"/>
      <c r="V321" s="262"/>
      <c r="W321" s="262"/>
      <c r="X321" s="262"/>
      <c r="Y321" s="262"/>
      <c r="Z321" s="262"/>
      <c r="AA321" s="262"/>
      <c r="AB321" s="262"/>
      <c r="AC321" s="262"/>
      <c r="AD321" s="262"/>
      <c r="AE321" s="262"/>
      <c r="AF321" s="37"/>
      <c r="AG321" s="37"/>
    </row>
    <row r="322" spans="1:33">
      <c r="A322" s="665">
        <v>44015</v>
      </c>
      <c r="B322" s="115" t="s">
        <v>146</v>
      </c>
      <c r="C322" s="115">
        <v>882045429</v>
      </c>
      <c r="D322" s="115" t="s">
        <v>139</v>
      </c>
      <c r="E322" s="115" t="s">
        <v>140</v>
      </c>
      <c r="F322" s="665" t="s">
        <v>168</v>
      </c>
      <c r="G322" s="665">
        <v>44015</v>
      </c>
      <c r="H322" s="665"/>
      <c r="I322" s="665">
        <v>44029</v>
      </c>
      <c r="J322" s="262"/>
      <c r="K322" s="262"/>
      <c r="L322" s="115" t="s">
        <v>1892</v>
      </c>
      <c r="M322" s="642"/>
      <c r="N322" s="645"/>
      <c r="O322" s="262"/>
      <c r="P322" s="629"/>
      <c r="Q322" s="262"/>
      <c r="R322" s="262"/>
      <c r="S322" s="262"/>
      <c r="T322" s="262"/>
      <c r="U322" s="262"/>
      <c r="V322" s="262"/>
      <c r="W322" s="262"/>
      <c r="X322" s="262"/>
      <c r="Y322" s="262"/>
      <c r="Z322" s="262"/>
      <c r="AA322" s="262"/>
      <c r="AB322" s="262"/>
      <c r="AC322" s="262"/>
      <c r="AD322" s="262"/>
      <c r="AE322" s="262"/>
      <c r="AF322" s="37"/>
      <c r="AG322" s="37"/>
    </row>
    <row r="323" spans="1:33">
      <c r="A323" s="665">
        <v>44015</v>
      </c>
      <c r="B323" s="115" t="s">
        <v>149</v>
      </c>
      <c r="C323" s="115">
        <v>882072814</v>
      </c>
      <c r="D323" s="115" t="s">
        <v>152</v>
      </c>
      <c r="E323" s="115" t="s">
        <v>140</v>
      </c>
      <c r="F323" s="665" t="s">
        <v>200</v>
      </c>
      <c r="G323" s="665">
        <v>44015</v>
      </c>
      <c r="H323" s="665"/>
      <c r="I323" s="665">
        <v>44036</v>
      </c>
      <c r="J323" s="262"/>
      <c r="K323" s="262"/>
      <c r="L323" s="115" t="s">
        <v>1893</v>
      </c>
      <c r="M323" s="642"/>
      <c r="N323" s="645"/>
      <c r="O323" s="262"/>
      <c r="P323" s="629"/>
      <c r="Q323" s="262"/>
      <c r="R323" s="262"/>
      <c r="S323" s="262"/>
      <c r="T323" s="262"/>
      <c r="U323" s="262"/>
      <c r="V323" s="262"/>
      <c r="W323" s="262"/>
      <c r="X323" s="262"/>
      <c r="Y323" s="262"/>
      <c r="Z323" s="262"/>
      <c r="AA323" s="262"/>
      <c r="AB323" s="262"/>
      <c r="AC323" s="262"/>
      <c r="AD323" s="262"/>
      <c r="AE323" s="262"/>
      <c r="AF323" s="37"/>
      <c r="AG323" s="37"/>
    </row>
    <row r="324" spans="1:33">
      <c r="A324" s="665">
        <v>44011</v>
      </c>
      <c r="B324" s="115" t="s">
        <v>138</v>
      </c>
      <c r="C324" s="115">
        <v>881476407</v>
      </c>
      <c r="D324" s="115" t="s">
        <v>152</v>
      </c>
      <c r="E324" s="115" t="s">
        <v>140</v>
      </c>
      <c r="F324" s="665" t="s">
        <v>142</v>
      </c>
      <c r="G324" s="665"/>
      <c r="H324" s="665">
        <v>44015</v>
      </c>
      <c r="I324" s="665"/>
      <c r="J324" s="115" t="s">
        <v>142</v>
      </c>
      <c r="K324" s="262">
        <v>190.5</v>
      </c>
      <c r="L324" s="115" t="s">
        <v>1894</v>
      </c>
      <c r="M324" s="642"/>
      <c r="N324" s="645"/>
      <c r="O324" s="262"/>
      <c r="P324" s="629"/>
      <c r="Q324" s="262"/>
      <c r="R324" s="262"/>
      <c r="S324" s="262"/>
      <c r="T324" s="262"/>
      <c r="U324" s="262"/>
      <c r="V324" s="262"/>
      <c r="W324" s="262"/>
      <c r="X324" s="262"/>
      <c r="Y324" s="262"/>
      <c r="Z324" s="262"/>
      <c r="AA324" s="262"/>
      <c r="AB324" s="262"/>
      <c r="AC324" s="262"/>
      <c r="AD324" s="262"/>
      <c r="AE324" s="262"/>
      <c r="AF324" s="37"/>
      <c r="AG324" s="37"/>
    </row>
    <row r="325" spans="1:33">
      <c r="A325" s="665">
        <v>44015</v>
      </c>
      <c r="B325" s="115" t="s">
        <v>144</v>
      </c>
      <c r="C325" s="115">
        <v>881426960</v>
      </c>
      <c r="D325" s="115" t="s">
        <v>139</v>
      </c>
      <c r="E325" s="115" t="s">
        <v>140</v>
      </c>
      <c r="F325" s="665"/>
      <c r="G325" s="665">
        <v>44015</v>
      </c>
      <c r="H325" s="665"/>
      <c r="I325" s="665">
        <v>44041</v>
      </c>
      <c r="J325" s="262"/>
      <c r="K325" s="262"/>
      <c r="L325" s="115" t="s">
        <v>1895</v>
      </c>
      <c r="M325" s="642"/>
      <c r="N325" s="645"/>
      <c r="O325" s="262"/>
      <c r="P325" s="629"/>
      <c r="Q325" s="262"/>
      <c r="R325" s="262"/>
      <c r="S325" s="262"/>
      <c r="T325" s="262"/>
      <c r="U325" s="262"/>
      <c r="V325" s="262"/>
      <c r="W325" s="262"/>
      <c r="X325" s="262"/>
      <c r="Y325" s="262"/>
      <c r="Z325" s="262"/>
      <c r="AA325" s="262"/>
      <c r="AB325" s="262"/>
      <c r="AC325" s="262"/>
      <c r="AD325" s="262"/>
      <c r="AE325" s="262"/>
      <c r="AF325" s="37"/>
      <c r="AG325" s="37"/>
    </row>
    <row r="326" spans="1:33">
      <c r="A326" s="665">
        <v>44015</v>
      </c>
      <c r="B326" s="115" t="s">
        <v>154</v>
      </c>
      <c r="C326" s="115">
        <v>880865824</v>
      </c>
      <c r="D326" s="115" t="s">
        <v>139</v>
      </c>
      <c r="E326" s="115" t="s">
        <v>140</v>
      </c>
      <c r="F326" s="665"/>
      <c r="G326" s="665">
        <v>44015</v>
      </c>
      <c r="H326" s="665"/>
      <c r="I326" s="665">
        <v>44032</v>
      </c>
      <c r="J326" s="262"/>
      <c r="K326" s="262"/>
      <c r="L326" s="115" t="s">
        <v>1896</v>
      </c>
      <c r="M326" s="642"/>
      <c r="N326" s="645"/>
      <c r="O326" s="262"/>
      <c r="P326" s="629"/>
      <c r="Q326" s="262"/>
      <c r="R326" s="262"/>
      <c r="S326" s="262"/>
      <c r="T326" s="262"/>
      <c r="U326" s="262"/>
      <c r="V326" s="262"/>
      <c r="W326" s="262"/>
      <c r="X326" s="262"/>
      <c r="Y326" s="262"/>
      <c r="Z326" s="262"/>
      <c r="AA326" s="262"/>
      <c r="AB326" s="262"/>
      <c r="AC326" s="262"/>
      <c r="AD326" s="262"/>
      <c r="AE326" s="262"/>
      <c r="AF326" s="37"/>
      <c r="AG326" s="37"/>
    </row>
    <row r="327" spans="1:33">
      <c r="A327" s="665">
        <v>44015</v>
      </c>
      <c r="B327" s="115" t="s">
        <v>194</v>
      </c>
      <c r="C327" s="262">
        <v>882259069</v>
      </c>
      <c r="D327" s="115" t="s">
        <v>139</v>
      </c>
      <c r="E327" s="115" t="s">
        <v>140</v>
      </c>
      <c r="F327" s="665" t="s">
        <v>182</v>
      </c>
      <c r="G327" s="665">
        <v>44042</v>
      </c>
      <c r="H327" s="665"/>
      <c r="I327" s="665">
        <v>44057</v>
      </c>
      <c r="J327" s="262"/>
      <c r="K327" s="262"/>
      <c r="L327" s="115" t="s">
        <v>209</v>
      </c>
      <c r="M327" s="642"/>
      <c r="N327" s="645"/>
      <c r="O327" s="262"/>
      <c r="P327" s="629"/>
      <c r="Q327" s="262"/>
      <c r="R327" s="262"/>
      <c r="S327" s="262"/>
      <c r="T327" s="262"/>
      <c r="U327" s="262"/>
      <c r="V327" s="262"/>
      <c r="W327" s="262"/>
      <c r="X327" s="262"/>
      <c r="Y327" s="262"/>
      <c r="Z327" s="262"/>
      <c r="AA327" s="262"/>
      <c r="AB327" s="262"/>
      <c r="AC327" s="262"/>
      <c r="AD327" s="262"/>
      <c r="AE327" s="262"/>
      <c r="AF327" s="37"/>
      <c r="AG327" s="37"/>
    </row>
    <row r="328" spans="1:33">
      <c r="A328" s="665">
        <v>44015</v>
      </c>
      <c r="B328" s="115" t="s">
        <v>175</v>
      </c>
      <c r="C328" s="115">
        <v>881117476</v>
      </c>
      <c r="D328" s="115" t="s">
        <v>139</v>
      </c>
      <c r="E328" s="115" t="s">
        <v>140</v>
      </c>
      <c r="F328" s="665" t="s">
        <v>172</v>
      </c>
      <c r="G328" s="665">
        <v>44042</v>
      </c>
      <c r="H328" s="665"/>
      <c r="I328" s="665">
        <v>44027</v>
      </c>
      <c r="J328" s="262"/>
      <c r="K328" s="262"/>
      <c r="L328" s="115" t="s">
        <v>1897</v>
      </c>
      <c r="M328" s="642"/>
      <c r="N328" s="645"/>
      <c r="O328" s="262"/>
      <c r="P328" s="629"/>
      <c r="Q328" s="262"/>
      <c r="R328" s="262"/>
      <c r="S328" s="262"/>
      <c r="T328" s="262"/>
      <c r="U328" s="262"/>
      <c r="V328" s="262"/>
      <c r="W328" s="262"/>
      <c r="X328" s="262"/>
      <c r="Y328" s="262"/>
      <c r="Z328" s="262"/>
      <c r="AA328" s="262"/>
      <c r="AB328" s="262"/>
      <c r="AC328" s="262"/>
      <c r="AD328" s="262"/>
      <c r="AE328" s="262"/>
      <c r="AF328" s="37"/>
      <c r="AG328" s="37"/>
    </row>
    <row r="329" spans="1:33">
      <c r="A329" s="665">
        <v>44015</v>
      </c>
      <c r="B329" s="115" t="s">
        <v>175</v>
      </c>
      <c r="C329" s="115">
        <v>882322162</v>
      </c>
      <c r="D329" s="115" t="s">
        <v>139</v>
      </c>
      <c r="E329" s="115" t="s">
        <v>140</v>
      </c>
      <c r="F329" s="665" t="s">
        <v>340</v>
      </c>
      <c r="G329" s="665">
        <v>44020</v>
      </c>
      <c r="H329" s="665">
        <v>44043</v>
      </c>
      <c r="I329" s="665"/>
      <c r="J329" s="115" t="s">
        <v>340</v>
      </c>
      <c r="K329" s="262">
        <v>2231</v>
      </c>
      <c r="L329" s="115"/>
      <c r="M329" s="642"/>
      <c r="N329" s="645"/>
      <c r="O329" s="262"/>
      <c r="P329" s="629"/>
      <c r="Q329" s="262"/>
      <c r="R329" s="262"/>
      <c r="S329" s="262"/>
      <c r="T329" s="262"/>
      <c r="U329" s="262"/>
      <c r="V329" s="262"/>
      <c r="W329" s="262"/>
      <c r="X329" s="262"/>
      <c r="Y329" s="262"/>
      <c r="Z329" s="262"/>
      <c r="AA329" s="262"/>
      <c r="AB329" s="262"/>
      <c r="AC329" s="262"/>
      <c r="AD329" s="262"/>
      <c r="AE329" s="262"/>
      <c r="AF329" s="37"/>
      <c r="AG329" s="37"/>
    </row>
    <row r="330" spans="1:33">
      <c r="A330" s="665">
        <v>44015</v>
      </c>
      <c r="B330" s="115" t="s">
        <v>144</v>
      </c>
      <c r="C330" s="115">
        <v>880201703</v>
      </c>
      <c r="D330" s="115" t="s">
        <v>139</v>
      </c>
      <c r="E330" s="115" t="s">
        <v>147</v>
      </c>
      <c r="F330" s="665"/>
      <c r="G330" s="665">
        <v>44041</v>
      </c>
      <c r="H330" s="115"/>
      <c r="I330" s="665">
        <v>44063</v>
      </c>
      <c r="J330" s="262"/>
      <c r="K330" s="262"/>
      <c r="L330" s="262"/>
      <c r="M330" s="642"/>
      <c r="N330" s="645">
        <v>44043</v>
      </c>
      <c r="O330" s="262">
        <v>1600</v>
      </c>
      <c r="P330" s="629"/>
      <c r="Q330" s="262"/>
      <c r="R330" s="262"/>
      <c r="S330" s="262"/>
      <c r="T330" s="262"/>
      <c r="U330" s="262"/>
      <c r="V330" s="262"/>
      <c r="W330" s="262"/>
      <c r="X330" s="262"/>
      <c r="Y330" s="262"/>
      <c r="Z330" s="262"/>
      <c r="AA330" s="262"/>
      <c r="AB330" s="262"/>
      <c r="AC330" s="262"/>
      <c r="AD330" s="262"/>
      <c r="AE330" s="262"/>
      <c r="AF330" s="37"/>
      <c r="AG330" s="37"/>
    </row>
    <row r="331" spans="1:33">
      <c r="A331" s="665">
        <v>44015</v>
      </c>
      <c r="B331" s="115" t="s">
        <v>146</v>
      </c>
      <c r="C331" s="115">
        <v>882008857</v>
      </c>
      <c r="D331" s="115" t="s">
        <v>139</v>
      </c>
      <c r="E331" s="115" t="s">
        <v>140</v>
      </c>
      <c r="F331" s="665" t="s">
        <v>168</v>
      </c>
      <c r="G331" s="665">
        <v>44040</v>
      </c>
      <c r="H331" s="665">
        <v>44040</v>
      </c>
      <c r="I331" s="665">
        <v>44025</v>
      </c>
      <c r="J331" s="115" t="s">
        <v>168</v>
      </c>
      <c r="K331" s="262">
        <v>360</v>
      </c>
      <c r="L331" s="115" t="s">
        <v>1898</v>
      </c>
      <c r="M331" s="642"/>
      <c r="N331" s="645"/>
      <c r="O331" s="262"/>
      <c r="P331" s="629"/>
      <c r="Q331" s="262"/>
      <c r="R331" s="262"/>
      <c r="S331" s="262"/>
      <c r="T331" s="262"/>
      <c r="U331" s="262"/>
      <c r="V331" s="262"/>
      <c r="W331" s="262"/>
      <c r="X331" s="262"/>
      <c r="Y331" s="262"/>
      <c r="Z331" s="262"/>
      <c r="AA331" s="262"/>
      <c r="AB331" s="262"/>
      <c r="AC331" s="262"/>
      <c r="AD331" s="262"/>
      <c r="AE331" s="262"/>
      <c r="AF331" s="37"/>
      <c r="AG331" s="37"/>
    </row>
    <row r="332" spans="1:33">
      <c r="A332" s="665">
        <v>44015</v>
      </c>
      <c r="B332" s="115" t="s">
        <v>146</v>
      </c>
      <c r="C332" s="115">
        <v>881762353</v>
      </c>
      <c r="D332" s="115" t="s">
        <v>139</v>
      </c>
      <c r="E332" s="115" t="s">
        <v>140</v>
      </c>
      <c r="F332" s="665" t="s">
        <v>1899</v>
      </c>
      <c r="G332" s="665">
        <v>44015</v>
      </c>
      <c r="H332" s="665"/>
      <c r="I332" s="665">
        <v>44036</v>
      </c>
      <c r="J332" s="262"/>
      <c r="K332" s="262"/>
      <c r="L332" s="115" t="s">
        <v>1900</v>
      </c>
      <c r="M332" s="642"/>
      <c r="N332" s="645"/>
      <c r="O332" s="262"/>
      <c r="P332" s="629"/>
      <c r="Q332" s="262"/>
      <c r="R332" s="262"/>
      <c r="S332" s="262"/>
      <c r="T332" s="262"/>
      <c r="U332" s="262"/>
      <c r="V332" s="262"/>
      <c r="W332" s="262"/>
      <c r="X332" s="262"/>
      <c r="Y332" s="262"/>
      <c r="Z332" s="262"/>
      <c r="AA332" s="262"/>
      <c r="AB332" s="262"/>
      <c r="AC332" s="262"/>
      <c r="AD332" s="262"/>
      <c r="AE332" s="262"/>
      <c r="AF332" s="37"/>
      <c r="AG332" s="37"/>
    </row>
    <row r="333" spans="1:33">
      <c r="A333" s="665">
        <v>44015</v>
      </c>
      <c r="B333" s="115" t="s">
        <v>149</v>
      </c>
      <c r="C333" s="115">
        <v>880007782</v>
      </c>
      <c r="D333" s="115" t="s">
        <v>152</v>
      </c>
      <c r="E333" s="115" t="s">
        <v>140</v>
      </c>
      <c r="F333" s="665" t="s">
        <v>1407</v>
      </c>
      <c r="G333" s="665">
        <v>44015</v>
      </c>
      <c r="H333" s="665"/>
      <c r="I333" s="665">
        <v>44029</v>
      </c>
      <c r="J333" s="262"/>
      <c r="K333" s="262"/>
      <c r="L333" s="115" t="s">
        <v>209</v>
      </c>
      <c r="M333" s="642"/>
      <c r="N333" s="645"/>
      <c r="O333" s="262"/>
      <c r="P333" s="629"/>
      <c r="Q333" s="262"/>
      <c r="R333" s="262"/>
      <c r="S333" s="262"/>
      <c r="T333" s="262"/>
      <c r="U333" s="262"/>
      <c r="V333" s="262"/>
      <c r="W333" s="262"/>
      <c r="X333" s="262"/>
      <c r="Y333" s="262"/>
      <c r="Z333" s="262"/>
      <c r="AA333" s="262"/>
      <c r="AB333" s="262"/>
      <c r="AC333" s="262"/>
      <c r="AD333" s="262"/>
      <c r="AE333" s="262"/>
      <c r="AF333" s="37"/>
      <c r="AG333" s="37"/>
    </row>
    <row r="334" spans="1:33">
      <c r="A334" s="665">
        <v>44014</v>
      </c>
      <c r="B334" s="115" t="s">
        <v>156</v>
      </c>
      <c r="C334" s="262">
        <v>880018227</v>
      </c>
      <c r="D334" s="115" t="s">
        <v>139</v>
      </c>
      <c r="E334" s="115" t="s">
        <v>140</v>
      </c>
      <c r="F334" s="665" t="s">
        <v>181</v>
      </c>
      <c r="G334" s="665">
        <v>44028</v>
      </c>
      <c r="H334" s="665">
        <v>44028</v>
      </c>
      <c r="I334" s="665">
        <v>44037</v>
      </c>
      <c r="J334" s="262"/>
      <c r="K334" s="262">
        <v>84</v>
      </c>
      <c r="L334" s="262"/>
      <c r="M334" s="642"/>
      <c r="N334" s="645"/>
      <c r="O334" s="262"/>
      <c r="P334" s="629"/>
      <c r="Q334" s="262"/>
      <c r="R334" s="262"/>
      <c r="S334" s="262"/>
      <c r="T334" s="262"/>
      <c r="U334" s="262"/>
      <c r="V334" s="262"/>
      <c r="W334" s="262"/>
      <c r="X334" s="262"/>
      <c r="Y334" s="262"/>
      <c r="Z334" s="262"/>
      <c r="AA334" s="262"/>
      <c r="AB334" s="262"/>
      <c r="AC334" s="262"/>
      <c r="AD334" s="262"/>
      <c r="AE334" s="262"/>
      <c r="AF334" s="37"/>
      <c r="AG334" s="37"/>
    </row>
    <row r="335" spans="1:33">
      <c r="A335" s="665">
        <v>44014</v>
      </c>
      <c r="B335" s="115" t="s">
        <v>156</v>
      </c>
      <c r="C335" s="262">
        <v>880018227</v>
      </c>
      <c r="D335" s="115" t="s">
        <v>139</v>
      </c>
      <c r="E335" s="115" t="s">
        <v>140</v>
      </c>
      <c r="F335" s="665" t="s">
        <v>181</v>
      </c>
      <c r="G335" s="665"/>
      <c r="H335" s="665">
        <v>44029</v>
      </c>
      <c r="I335" s="665">
        <v>44037</v>
      </c>
      <c r="J335" s="262"/>
      <c r="K335" s="262">
        <v>45</v>
      </c>
      <c r="L335" s="262"/>
      <c r="M335" s="642"/>
      <c r="N335" s="645"/>
      <c r="O335" s="262"/>
      <c r="P335" s="629"/>
      <c r="Q335" s="262"/>
      <c r="R335" s="262"/>
      <c r="S335" s="262"/>
      <c r="T335" s="262"/>
      <c r="U335" s="262"/>
      <c r="V335" s="262"/>
      <c r="W335" s="262"/>
      <c r="X335" s="262"/>
      <c r="Y335" s="262"/>
      <c r="Z335" s="262"/>
      <c r="AA335" s="262"/>
      <c r="AB335" s="262"/>
      <c r="AC335" s="262"/>
      <c r="AD335" s="262"/>
      <c r="AE335" s="262"/>
      <c r="AF335" s="37"/>
      <c r="AG335" s="37"/>
    </row>
    <row r="336" spans="1:33">
      <c r="A336" s="665">
        <v>44014</v>
      </c>
      <c r="B336" s="115" t="s">
        <v>156</v>
      </c>
      <c r="C336" s="262">
        <v>880018227</v>
      </c>
      <c r="D336" s="115" t="s">
        <v>139</v>
      </c>
      <c r="E336" s="115" t="s">
        <v>140</v>
      </c>
      <c r="F336" s="665" t="s">
        <v>181</v>
      </c>
      <c r="G336" s="665"/>
      <c r="H336" s="665">
        <v>44036</v>
      </c>
      <c r="I336" s="665"/>
      <c r="J336" s="262"/>
      <c r="K336" s="262">
        <v>30</v>
      </c>
      <c r="L336" s="262"/>
      <c r="M336" s="642"/>
      <c r="N336" s="645"/>
      <c r="O336" s="262"/>
      <c r="P336" s="629"/>
      <c r="Q336" s="262"/>
      <c r="R336" s="262"/>
      <c r="S336" s="262"/>
      <c r="T336" s="262"/>
      <c r="U336" s="262"/>
      <c r="V336" s="262"/>
      <c r="W336" s="262"/>
      <c r="X336" s="262"/>
      <c r="Y336" s="262"/>
      <c r="Z336" s="262"/>
      <c r="AA336" s="262"/>
      <c r="AB336" s="262"/>
      <c r="AC336" s="262"/>
      <c r="AD336" s="262"/>
      <c r="AE336" s="262"/>
      <c r="AF336" s="37"/>
      <c r="AG336" s="37"/>
    </row>
    <row r="337" spans="1:33">
      <c r="A337" s="665">
        <v>44015</v>
      </c>
      <c r="B337" s="115" t="s">
        <v>156</v>
      </c>
      <c r="C337" s="262">
        <v>880013841</v>
      </c>
      <c r="D337" s="115" t="s">
        <v>139</v>
      </c>
      <c r="E337" s="115" t="s">
        <v>140</v>
      </c>
      <c r="F337" s="665"/>
      <c r="G337" s="665">
        <v>44015</v>
      </c>
      <c r="H337" s="665"/>
      <c r="I337" s="665">
        <v>44027</v>
      </c>
      <c r="J337" s="262"/>
      <c r="K337" s="262"/>
      <c r="L337" s="262"/>
      <c r="M337" s="642"/>
      <c r="N337" s="645"/>
      <c r="O337" s="262"/>
      <c r="P337" s="629"/>
      <c r="Q337" s="262"/>
      <c r="R337" s="262"/>
      <c r="S337" s="262"/>
      <c r="T337" s="262"/>
      <c r="U337" s="262"/>
      <c r="V337" s="262"/>
      <c r="W337" s="262"/>
      <c r="X337" s="262"/>
      <c r="Y337" s="262"/>
      <c r="Z337" s="262"/>
      <c r="AA337" s="262"/>
      <c r="AB337" s="262"/>
      <c r="AC337" s="262"/>
      <c r="AD337" s="262"/>
      <c r="AE337" s="262"/>
      <c r="AF337" s="37"/>
      <c r="AG337" s="37"/>
    </row>
    <row r="338" spans="1:33">
      <c r="A338" s="665">
        <v>44015</v>
      </c>
      <c r="B338" s="115" t="s">
        <v>149</v>
      </c>
      <c r="C338" s="262">
        <v>880017735</v>
      </c>
      <c r="D338" s="115" t="s">
        <v>139</v>
      </c>
      <c r="E338" s="115" t="s">
        <v>140</v>
      </c>
      <c r="F338" s="665" t="s">
        <v>190</v>
      </c>
      <c r="G338" s="665">
        <v>44015</v>
      </c>
      <c r="H338" s="665"/>
      <c r="I338" s="665">
        <v>44029</v>
      </c>
      <c r="J338" s="262"/>
      <c r="K338" s="262"/>
      <c r="L338" s="115" t="s">
        <v>1901</v>
      </c>
      <c r="M338" s="642"/>
      <c r="N338" s="645"/>
      <c r="O338" s="262"/>
      <c r="P338" s="629"/>
      <c r="Q338" s="262"/>
      <c r="R338" s="262"/>
      <c r="S338" s="262"/>
      <c r="T338" s="262"/>
      <c r="U338" s="262"/>
      <c r="V338" s="262"/>
      <c r="W338" s="262"/>
      <c r="X338" s="262"/>
      <c r="Y338" s="262"/>
      <c r="Z338" s="262"/>
      <c r="AA338" s="262"/>
      <c r="AB338" s="262"/>
      <c r="AC338" s="262"/>
      <c r="AD338" s="262"/>
      <c r="AE338" s="262"/>
      <c r="AF338" s="37"/>
      <c r="AG338" s="37"/>
    </row>
    <row r="339" spans="1:33">
      <c r="A339" s="665">
        <v>44015</v>
      </c>
      <c r="B339" s="115" t="s">
        <v>144</v>
      </c>
      <c r="C339" s="115">
        <v>880868797</v>
      </c>
      <c r="D339" s="115" t="s">
        <v>139</v>
      </c>
      <c r="E339" s="115" t="s">
        <v>140</v>
      </c>
      <c r="F339" s="665" t="s">
        <v>190</v>
      </c>
      <c r="G339" s="665">
        <v>44015</v>
      </c>
      <c r="H339" s="665">
        <v>44034</v>
      </c>
      <c r="I339" s="665">
        <v>44030</v>
      </c>
      <c r="J339" s="115" t="s">
        <v>172</v>
      </c>
      <c r="K339" s="262">
        <v>34.5</v>
      </c>
      <c r="L339" s="680" t="s">
        <v>1902</v>
      </c>
      <c r="M339" s="642"/>
      <c r="N339" s="645"/>
      <c r="O339" s="262"/>
      <c r="P339" s="629"/>
      <c r="Q339" s="262"/>
      <c r="R339" s="262"/>
      <c r="S339" s="262"/>
      <c r="T339" s="262"/>
      <c r="U339" s="262"/>
      <c r="V339" s="262"/>
      <c r="W339" s="262"/>
      <c r="X339" s="262"/>
      <c r="Y339" s="262"/>
      <c r="Z339" s="262"/>
      <c r="AA339" s="262"/>
      <c r="AB339" s="262"/>
      <c r="AC339" s="262"/>
      <c r="AD339" s="262"/>
      <c r="AE339" s="262"/>
      <c r="AF339" s="37"/>
      <c r="AG339" s="37"/>
    </row>
    <row r="340" spans="1:33">
      <c r="A340" s="665">
        <v>44015</v>
      </c>
      <c r="B340" s="115" t="s">
        <v>175</v>
      </c>
      <c r="C340" s="115">
        <v>880224649</v>
      </c>
      <c r="D340" s="115" t="s">
        <v>139</v>
      </c>
      <c r="E340" s="115" t="s">
        <v>150</v>
      </c>
      <c r="F340" s="665" t="s">
        <v>176</v>
      </c>
      <c r="G340" s="665">
        <v>44034</v>
      </c>
      <c r="H340" s="665">
        <v>44042</v>
      </c>
      <c r="I340" s="665">
        <v>44027</v>
      </c>
      <c r="J340" s="115" t="s">
        <v>168</v>
      </c>
      <c r="K340" s="262">
        <v>100</v>
      </c>
      <c r="L340" s="115" t="s">
        <v>209</v>
      </c>
      <c r="M340" s="642"/>
      <c r="N340" s="645">
        <v>44034</v>
      </c>
      <c r="O340" s="262">
        <v>2278</v>
      </c>
      <c r="P340" s="629"/>
      <c r="Q340" s="262"/>
      <c r="R340" s="262"/>
      <c r="S340" s="262"/>
      <c r="T340" s="262"/>
      <c r="U340" s="262"/>
      <c r="V340" s="262"/>
      <c r="W340" s="262"/>
      <c r="X340" s="262"/>
      <c r="Y340" s="262"/>
      <c r="Z340" s="262"/>
      <c r="AA340" s="262"/>
      <c r="AB340" s="262"/>
      <c r="AC340" s="262"/>
      <c r="AD340" s="262"/>
      <c r="AE340" s="262"/>
      <c r="AF340" s="37"/>
      <c r="AG340" s="37"/>
    </row>
    <row r="341" spans="1:33">
      <c r="A341" s="665">
        <v>44015</v>
      </c>
      <c r="B341" s="115" t="s">
        <v>149</v>
      </c>
      <c r="C341" s="115">
        <v>880005338</v>
      </c>
      <c r="D341" s="115" t="s">
        <v>139</v>
      </c>
      <c r="E341" s="115" t="s">
        <v>140</v>
      </c>
      <c r="F341" s="665" t="s">
        <v>142</v>
      </c>
      <c r="G341" s="665">
        <v>44015</v>
      </c>
      <c r="H341" s="665"/>
      <c r="I341" s="665">
        <v>44029</v>
      </c>
      <c r="J341" s="262"/>
      <c r="K341" s="262"/>
      <c r="L341" s="115" t="s">
        <v>1903</v>
      </c>
      <c r="M341" s="642"/>
      <c r="N341" s="645"/>
      <c r="O341" s="262"/>
      <c r="P341" s="629"/>
      <c r="Q341" s="262"/>
      <c r="R341" s="262"/>
      <c r="S341" s="262"/>
      <c r="T341" s="262"/>
      <c r="U341" s="262"/>
      <c r="V341" s="262"/>
      <c r="W341" s="262"/>
      <c r="X341" s="262"/>
      <c r="Y341" s="262"/>
      <c r="Z341" s="262"/>
      <c r="AA341" s="262"/>
      <c r="AB341" s="262"/>
      <c r="AC341" s="262"/>
      <c r="AD341" s="262"/>
      <c r="AE341" s="262"/>
      <c r="AF341" s="37"/>
      <c r="AG341" s="37"/>
    </row>
    <row r="342" spans="1:33">
      <c r="A342" s="665">
        <v>44015</v>
      </c>
      <c r="B342" s="115" t="s">
        <v>144</v>
      </c>
      <c r="C342" s="115">
        <v>881455719</v>
      </c>
      <c r="D342" s="115" t="s">
        <v>139</v>
      </c>
      <c r="E342" s="115" t="s">
        <v>140</v>
      </c>
      <c r="F342" s="665" t="s">
        <v>1904</v>
      </c>
      <c r="G342" s="665">
        <v>44041</v>
      </c>
      <c r="H342" s="665"/>
      <c r="I342" s="665">
        <v>44064</v>
      </c>
      <c r="J342" s="262"/>
      <c r="K342" s="262"/>
      <c r="L342" s="115" t="s">
        <v>1905</v>
      </c>
      <c r="M342" s="642"/>
      <c r="N342" s="645"/>
      <c r="O342" s="262"/>
      <c r="P342" s="629"/>
      <c r="Q342" s="262"/>
      <c r="R342" s="262"/>
      <c r="S342" s="262"/>
      <c r="T342" s="262"/>
      <c r="U342" s="262"/>
      <c r="V342" s="262"/>
      <c r="W342" s="262"/>
      <c r="X342" s="262"/>
      <c r="Y342" s="262"/>
      <c r="Z342" s="262"/>
      <c r="AA342" s="262"/>
      <c r="AB342" s="262"/>
      <c r="AC342" s="262"/>
      <c r="AD342" s="262"/>
      <c r="AE342" s="262"/>
      <c r="AF342" s="37"/>
      <c r="AG342" s="37"/>
    </row>
    <row r="343" spans="1:33">
      <c r="A343" s="665">
        <v>44015</v>
      </c>
      <c r="B343" s="115" t="s">
        <v>178</v>
      </c>
      <c r="C343" s="262">
        <v>880034488</v>
      </c>
      <c r="D343" s="115" t="s">
        <v>139</v>
      </c>
      <c r="E343" s="115" t="s">
        <v>140</v>
      </c>
      <c r="F343" s="665" t="s">
        <v>142</v>
      </c>
      <c r="G343" s="665">
        <v>44015</v>
      </c>
      <c r="H343" s="665">
        <v>44015</v>
      </c>
      <c r="I343" s="665">
        <v>44043</v>
      </c>
      <c r="J343" s="115" t="s">
        <v>258</v>
      </c>
      <c r="K343" s="262">
        <v>645.79999999999995</v>
      </c>
      <c r="L343" s="115" t="s">
        <v>1794</v>
      </c>
      <c r="M343" s="642"/>
      <c r="N343" s="645"/>
      <c r="O343" s="262"/>
      <c r="P343" s="629"/>
      <c r="Q343" s="262"/>
      <c r="R343" s="262"/>
      <c r="S343" s="262"/>
      <c r="T343" s="262"/>
      <c r="U343" s="262"/>
      <c r="V343" s="262"/>
      <c r="W343" s="262"/>
      <c r="X343" s="262"/>
      <c r="Y343" s="262"/>
      <c r="Z343" s="262"/>
      <c r="AA343" s="262"/>
      <c r="AB343" s="262"/>
      <c r="AC343" s="262"/>
      <c r="AD343" s="262"/>
      <c r="AE343" s="262"/>
      <c r="AF343" s="37"/>
      <c r="AG343" s="37"/>
    </row>
    <row r="344" spans="1:33">
      <c r="A344" s="665">
        <v>44015</v>
      </c>
      <c r="B344" s="115" t="s">
        <v>146</v>
      </c>
      <c r="C344" s="115">
        <v>880763930</v>
      </c>
      <c r="D344" s="115" t="s">
        <v>139</v>
      </c>
      <c r="E344" s="115" t="s">
        <v>140</v>
      </c>
      <c r="F344" s="665" t="s">
        <v>163</v>
      </c>
      <c r="G344" s="665">
        <v>44041</v>
      </c>
      <c r="H344" s="665"/>
      <c r="I344" s="665">
        <v>44056</v>
      </c>
      <c r="J344" s="262"/>
      <c r="K344" s="262"/>
      <c r="L344" s="115" t="s">
        <v>654</v>
      </c>
      <c r="M344" s="642"/>
      <c r="N344" s="645"/>
      <c r="O344" s="262"/>
      <c r="P344" s="629"/>
      <c r="Q344" s="262"/>
      <c r="R344" s="262"/>
      <c r="S344" s="262"/>
      <c r="T344" s="262"/>
      <c r="U344" s="262"/>
      <c r="V344" s="262"/>
      <c r="W344" s="262"/>
      <c r="X344" s="262"/>
      <c r="Y344" s="262"/>
      <c r="Z344" s="262"/>
      <c r="AA344" s="262"/>
      <c r="AB344" s="262"/>
      <c r="AC344" s="262"/>
      <c r="AD344" s="262"/>
      <c r="AE344" s="262"/>
      <c r="AF344" s="37"/>
      <c r="AG344" s="37"/>
    </row>
    <row r="345" spans="1:33">
      <c r="A345" s="665">
        <v>44015</v>
      </c>
      <c r="B345" s="115" t="s">
        <v>194</v>
      </c>
      <c r="C345" s="115">
        <v>882190600</v>
      </c>
      <c r="D345" s="115" t="s">
        <v>139</v>
      </c>
      <c r="E345" s="115" t="s">
        <v>140</v>
      </c>
      <c r="F345" s="665" t="s">
        <v>187</v>
      </c>
      <c r="G345" s="665">
        <v>44043</v>
      </c>
      <c r="H345" s="665"/>
      <c r="I345" s="665">
        <v>44057</v>
      </c>
      <c r="J345" s="262"/>
      <c r="K345" s="262"/>
      <c r="L345" s="115" t="s">
        <v>209</v>
      </c>
      <c r="M345" s="642"/>
      <c r="N345" s="645"/>
      <c r="O345" s="262"/>
      <c r="P345" s="629"/>
      <c r="Q345" s="262"/>
      <c r="R345" s="262"/>
      <c r="S345" s="262"/>
      <c r="T345" s="262"/>
      <c r="U345" s="262"/>
      <c r="V345" s="262"/>
      <c r="W345" s="262"/>
      <c r="X345" s="262"/>
      <c r="Y345" s="262"/>
      <c r="Z345" s="262"/>
      <c r="AA345" s="262"/>
      <c r="AB345" s="262"/>
      <c r="AC345" s="262"/>
      <c r="AD345" s="262"/>
      <c r="AE345" s="262"/>
      <c r="AF345" s="37"/>
      <c r="AG345" s="37"/>
    </row>
    <row r="346" spans="1:33">
      <c r="A346" s="665">
        <v>44015</v>
      </c>
      <c r="B346" s="115" t="s">
        <v>144</v>
      </c>
      <c r="C346" s="115">
        <v>880249869</v>
      </c>
      <c r="D346" s="115" t="s">
        <v>139</v>
      </c>
      <c r="E346" s="115" t="s">
        <v>393</v>
      </c>
      <c r="F346" s="665"/>
      <c r="G346" s="665">
        <v>44036</v>
      </c>
      <c r="H346" s="665"/>
      <c r="I346" s="665">
        <v>44066</v>
      </c>
      <c r="J346" s="262"/>
      <c r="K346" s="262"/>
      <c r="L346" s="115" t="s">
        <v>1906</v>
      </c>
      <c r="M346" s="642"/>
      <c r="N346" s="645">
        <v>44038</v>
      </c>
      <c r="O346" s="262">
        <v>375.66</v>
      </c>
      <c r="P346" s="629"/>
      <c r="Q346" s="262"/>
      <c r="R346" s="262"/>
      <c r="S346" s="262"/>
      <c r="T346" s="262"/>
      <c r="U346" s="262"/>
      <c r="V346" s="262"/>
      <c r="W346" s="262"/>
      <c r="X346" s="262"/>
      <c r="Y346" s="262"/>
      <c r="Z346" s="262"/>
      <c r="AA346" s="262"/>
      <c r="AB346" s="262"/>
      <c r="AC346" s="262"/>
      <c r="AD346" s="262"/>
      <c r="AE346" s="262"/>
      <c r="AF346" s="37"/>
      <c r="AG346" s="37"/>
    </row>
    <row r="347" spans="1:33">
      <c r="A347" s="665">
        <v>44015</v>
      </c>
      <c r="B347" s="115" t="s">
        <v>154</v>
      </c>
      <c r="C347" s="115">
        <v>881935869</v>
      </c>
      <c r="D347" s="115" t="s">
        <v>139</v>
      </c>
      <c r="E347" s="115" t="s">
        <v>140</v>
      </c>
      <c r="F347" s="665" t="s">
        <v>142</v>
      </c>
      <c r="G347" s="665">
        <v>44015</v>
      </c>
      <c r="H347" s="665"/>
      <c r="I347" s="665">
        <v>44032</v>
      </c>
      <c r="J347" s="262"/>
      <c r="K347" s="262"/>
      <c r="L347" s="115" t="s">
        <v>1907</v>
      </c>
      <c r="M347" s="642"/>
      <c r="N347" s="645"/>
      <c r="O347" s="262"/>
      <c r="P347" s="629"/>
      <c r="Q347" s="262"/>
      <c r="R347" s="262"/>
      <c r="S347" s="262"/>
      <c r="T347" s="262"/>
      <c r="U347" s="262"/>
      <c r="V347" s="262"/>
      <c r="W347" s="262"/>
      <c r="X347" s="262"/>
      <c r="Y347" s="262"/>
      <c r="Z347" s="262"/>
      <c r="AA347" s="262"/>
      <c r="AB347" s="262"/>
      <c r="AC347" s="262"/>
      <c r="AD347" s="262"/>
      <c r="AE347" s="262"/>
      <c r="AF347" s="37"/>
      <c r="AG347" s="37"/>
    </row>
    <row r="348" spans="1:33">
      <c r="A348" s="665">
        <v>44015</v>
      </c>
      <c r="B348" s="115" t="s">
        <v>194</v>
      </c>
      <c r="C348" s="115">
        <v>881897345</v>
      </c>
      <c r="D348" s="115" t="s">
        <v>139</v>
      </c>
      <c r="E348" s="115" t="s">
        <v>140</v>
      </c>
      <c r="F348" s="665"/>
      <c r="G348" s="665">
        <v>44015</v>
      </c>
      <c r="H348" s="665"/>
      <c r="I348" s="665">
        <v>44029</v>
      </c>
      <c r="J348" s="262"/>
      <c r="K348" s="262"/>
      <c r="L348" s="115" t="s">
        <v>209</v>
      </c>
      <c r="M348" s="642"/>
      <c r="N348" s="645"/>
      <c r="O348" s="262"/>
      <c r="P348" s="629"/>
      <c r="Q348" s="262"/>
      <c r="R348" s="262"/>
      <c r="S348" s="262"/>
      <c r="T348" s="262"/>
      <c r="U348" s="262"/>
      <c r="V348" s="262"/>
      <c r="W348" s="262"/>
      <c r="X348" s="262"/>
      <c r="Y348" s="262"/>
      <c r="Z348" s="262"/>
      <c r="AA348" s="262"/>
      <c r="AB348" s="262"/>
      <c r="AC348" s="262"/>
      <c r="AD348" s="262"/>
      <c r="AE348" s="262"/>
      <c r="AF348" s="37"/>
      <c r="AG348" s="37"/>
    </row>
    <row r="349" spans="1:33">
      <c r="A349" s="665">
        <v>44015</v>
      </c>
      <c r="B349" s="115" t="s">
        <v>146</v>
      </c>
      <c r="C349" s="115">
        <v>880652438</v>
      </c>
      <c r="D349" s="115" t="s">
        <v>139</v>
      </c>
      <c r="E349" s="115" t="s">
        <v>147</v>
      </c>
      <c r="F349" s="665"/>
      <c r="G349" s="665">
        <v>44022</v>
      </c>
      <c r="H349" s="665"/>
      <c r="I349" s="665"/>
      <c r="J349" s="262"/>
      <c r="K349" s="262"/>
      <c r="L349" s="262"/>
      <c r="M349" s="642"/>
      <c r="N349" s="645">
        <v>44025</v>
      </c>
      <c r="O349" s="262">
        <v>28340.7</v>
      </c>
      <c r="P349" s="629"/>
      <c r="Q349" s="262"/>
      <c r="R349" s="262"/>
      <c r="S349" s="262"/>
      <c r="T349" s="262"/>
      <c r="U349" s="262"/>
      <c r="V349" s="262"/>
      <c r="W349" s="262"/>
      <c r="X349" s="262"/>
      <c r="Y349" s="262"/>
      <c r="Z349" s="262"/>
      <c r="AA349" s="262"/>
      <c r="AB349" s="262"/>
      <c r="AC349" s="262"/>
      <c r="AD349" s="262"/>
      <c r="AE349" s="262"/>
      <c r="AF349" s="37"/>
      <c r="AG349" s="37"/>
    </row>
    <row r="350" spans="1:33">
      <c r="A350" s="665">
        <v>44015</v>
      </c>
      <c r="B350" s="115" t="s">
        <v>146</v>
      </c>
      <c r="C350" s="115">
        <v>880652438</v>
      </c>
      <c r="D350" s="115" t="s">
        <v>139</v>
      </c>
      <c r="E350" s="115" t="s">
        <v>147</v>
      </c>
      <c r="F350" s="665"/>
      <c r="G350" s="665"/>
      <c r="H350" s="665"/>
      <c r="I350" s="665"/>
      <c r="J350" s="262"/>
      <c r="K350" s="262"/>
      <c r="L350" s="115"/>
      <c r="M350" s="642"/>
      <c r="N350" s="645">
        <v>44029</v>
      </c>
      <c r="O350" s="262">
        <v>13889.3</v>
      </c>
      <c r="P350" s="629"/>
      <c r="Q350" s="262"/>
      <c r="R350" s="262"/>
      <c r="S350" s="262"/>
      <c r="T350" s="262"/>
      <c r="U350" s="262"/>
      <c r="V350" s="262"/>
      <c r="W350" s="262"/>
      <c r="X350" s="262"/>
      <c r="Y350" s="262"/>
      <c r="Z350" s="262"/>
      <c r="AA350" s="262"/>
      <c r="AB350" s="262"/>
      <c r="AC350" s="262"/>
      <c r="AD350" s="262"/>
      <c r="AE350" s="262"/>
      <c r="AF350" s="37"/>
      <c r="AG350" s="37"/>
    </row>
    <row r="351" spans="1:33">
      <c r="A351" s="665">
        <v>44015</v>
      </c>
      <c r="B351" s="115" t="s">
        <v>154</v>
      </c>
      <c r="C351" s="115">
        <v>881799806</v>
      </c>
      <c r="D351" s="115" t="s">
        <v>152</v>
      </c>
      <c r="E351" s="115" t="s">
        <v>140</v>
      </c>
      <c r="F351" s="665" t="s">
        <v>225</v>
      </c>
      <c r="G351" s="665">
        <v>44015</v>
      </c>
      <c r="H351" s="665"/>
      <c r="I351" s="665" t="s">
        <v>1908</v>
      </c>
      <c r="J351" s="262"/>
      <c r="K351" s="262"/>
      <c r="L351" s="115" t="s">
        <v>1909</v>
      </c>
      <c r="M351" s="642"/>
      <c r="N351" s="645"/>
      <c r="O351" s="262"/>
      <c r="P351" s="629"/>
      <c r="Q351" s="262"/>
      <c r="R351" s="262"/>
      <c r="S351" s="262"/>
      <c r="T351" s="262"/>
      <c r="U351" s="262"/>
      <c r="V351" s="262"/>
      <c r="W351" s="262"/>
      <c r="X351" s="262"/>
      <c r="Y351" s="262"/>
      <c r="Z351" s="262"/>
      <c r="AA351" s="262"/>
      <c r="AB351" s="262"/>
      <c r="AC351" s="262"/>
      <c r="AD351" s="262"/>
      <c r="AE351" s="262"/>
      <c r="AF351" s="37"/>
      <c r="AG351" s="37"/>
    </row>
    <row r="352" spans="1:33">
      <c r="A352" s="665">
        <v>44015</v>
      </c>
      <c r="B352" s="115" t="s">
        <v>194</v>
      </c>
      <c r="C352" s="115">
        <v>882258047</v>
      </c>
      <c r="D352" s="115" t="s">
        <v>139</v>
      </c>
      <c r="E352" s="115" t="s">
        <v>140</v>
      </c>
      <c r="F352" s="665" t="s">
        <v>168</v>
      </c>
      <c r="G352" s="665">
        <v>44043</v>
      </c>
      <c r="H352" s="665"/>
      <c r="I352" s="665">
        <v>44057</v>
      </c>
      <c r="J352" s="262"/>
      <c r="K352" s="262"/>
      <c r="L352" s="115" t="s">
        <v>209</v>
      </c>
      <c r="M352" s="642"/>
      <c r="N352" s="645"/>
      <c r="O352" s="262"/>
      <c r="P352" s="629"/>
      <c r="Q352" s="262"/>
      <c r="R352" s="262"/>
      <c r="S352" s="262"/>
      <c r="T352" s="262"/>
      <c r="U352" s="262"/>
      <c r="V352" s="262"/>
      <c r="W352" s="262"/>
      <c r="X352" s="262"/>
      <c r="Y352" s="262"/>
      <c r="Z352" s="262"/>
      <c r="AA352" s="262"/>
      <c r="AB352" s="262"/>
      <c r="AC352" s="262"/>
      <c r="AD352" s="262"/>
      <c r="AE352" s="262"/>
      <c r="AF352" s="37"/>
      <c r="AG352" s="37"/>
    </row>
    <row r="353" spans="1:33">
      <c r="A353" s="665">
        <v>44015</v>
      </c>
      <c r="B353" s="115" t="s">
        <v>138</v>
      </c>
      <c r="C353" s="115">
        <v>881909471</v>
      </c>
      <c r="D353" s="115" t="s">
        <v>139</v>
      </c>
      <c r="E353" s="115" t="s">
        <v>140</v>
      </c>
      <c r="F353" s="665"/>
      <c r="G353" s="665">
        <v>44015</v>
      </c>
      <c r="H353" s="665"/>
      <c r="I353" s="665">
        <v>44032</v>
      </c>
      <c r="J353" s="262"/>
      <c r="K353" s="262"/>
      <c r="L353" s="115" t="s">
        <v>1910</v>
      </c>
      <c r="M353" s="642"/>
      <c r="N353" s="645"/>
      <c r="O353" s="262"/>
      <c r="P353" s="629"/>
      <c r="Q353" s="262"/>
      <c r="R353" s="262"/>
      <c r="S353" s="262"/>
      <c r="T353" s="262"/>
      <c r="U353" s="262"/>
      <c r="V353" s="262"/>
      <c r="W353" s="262"/>
      <c r="X353" s="262"/>
      <c r="Y353" s="262"/>
      <c r="Z353" s="262"/>
      <c r="AA353" s="262"/>
      <c r="AB353" s="262"/>
      <c r="AC353" s="262"/>
      <c r="AD353" s="262"/>
      <c r="AE353" s="262"/>
      <c r="AF353" s="37"/>
      <c r="AG353" s="37"/>
    </row>
    <row r="354" spans="1:33">
      <c r="A354" s="665">
        <v>44015</v>
      </c>
      <c r="B354" s="115" t="s">
        <v>156</v>
      </c>
      <c r="C354" s="262">
        <v>880019821</v>
      </c>
      <c r="D354" s="115" t="s">
        <v>139</v>
      </c>
      <c r="E354" s="115" t="s">
        <v>140</v>
      </c>
      <c r="F354" s="665"/>
      <c r="G354" s="665">
        <v>44015</v>
      </c>
      <c r="H354" s="665">
        <v>44018</v>
      </c>
      <c r="I354" s="665">
        <v>44030</v>
      </c>
      <c r="J354" s="115" t="s">
        <v>148</v>
      </c>
      <c r="K354" s="262">
        <v>19</v>
      </c>
      <c r="L354" s="115" t="s">
        <v>1911</v>
      </c>
      <c r="M354" s="642"/>
      <c r="N354" s="645"/>
      <c r="O354" s="262"/>
      <c r="P354" s="629"/>
      <c r="Q354" s="262"/>
      <c r="R354" s="262"/>
      <c r="S354" s="262"/>
      <c r="T354" s="262"/>
      <c r="U354" s="262"/>
      <c r="V354" s="262"/>
      <c r="W354" s="262"/>
      <c r="X354" s="262"/>
      <c r="Y354" s="262"/>
      <c r="Z354" s="262"/>
      <c r="AA354" s="262"/>
      <c r="AB354" s="262"/>
      <c r="AC354" s="262"/>
      <c r="AD354" s="262"/>
      <c r="AE354" s="262"/>
      <c r="AF354" s="37"/>
      <c r="AG354" s="37"/>
    </row>
    <row r="355" spans="1:33">
      <c r="A355" s="665">
        <v>44015</v>
      </c>
      <c r="B355" s="115" t="s">
        <v>154</v>
      </c>
      <c r="C355" s="115">
        <v>881669224</v>
      </c>
      <c r="D355" s="115" t="s">
        <v>139</v>
      </c>
      <c r="E355" s="115" t="s">
        <v>140</v>
      </c>
      <c r="F355" s="665"/>
      <c r="G355" s="665">
        <v>44015</v>
      </c>
      <c r="H355" s="665"/>
      <c r="I355" s="665">
        <v>44032</v>
      </c>
      <c r="J355" s="262"/>
      <c r="K355" s="262"/>
      <c r="L355" s="262"/>
      <c r="M355" s="642"/>
      <c r="N355" s="645"/>
      <c r="O355" s="262"/>
      <c r="P355" s="629"/>
      <c r="Q355" s="262"/>
      <c r="R355" s="262"/>
      <c r="S355" s="262"/>
      <c r="T355" s="262"/>
      <c r="U355" s="262"/>
      <c r="V355" s="262"/>
      <c r="W355" s="262"/>
      <c r="X355" s="262"/>
      <c r="Y355" s="262"/>
      <c r="Z355" s="262"/>
      <c r="AA355" s="262"/>
      <c r="AB355" s="262"/>
      <c r="AC355" s="262"/>
      <c r="AD355" s="262"/>
      <c r="AE355" s="262"/>
      <c r="AF355" s="37"/>
      <c r="AG355" s="37"/>
    </row>
    <row r="356" spans="1:33">
      <c r="A356" s="665">
        <v>44015</v>
      </c>
      <c r="B356" s="115" t="s">
        <v>149</v>
      </c>
      <c r="C356" s="115">
        <v>882272931</v>
      </c>
      <c r="D356" s="115" t="s">
        <v>152</v>
      </c>
      <c r="E356" s="115" t="s">
        <v>140</v>
      </c>
      <c r="F356" s="665" t="s">
        <v>142</v>
      </c>
      <c r="G356" s="665">
        <v>44015</v>
      </c>
      <c r="H356" s="665">
        <v>44029</v>
      </c>
      <c r="I356" s="665">
        <v>44027</v>
      </c>
      <c r="J356" s="262" t="s">
        <v>142</v>
      </c>
      <c r="K356" s="262">
        <v>10</v>
      </c>
      <c r="L356" s="115" t="s">
        <v>1912</v>
      </c>
      <c r="M356" s="642"/>
      <c r="N356" s="645"/>
      <c r="O356" s="262"/>
      <c r="P356" s="629"/>
      <c r="Q356" s="262"/>
      <c r="R356" s="262"/>
      <c r="S356" s="262"/>
      <c r="T356" s="262"/>
      <c r="U356" s="262"/>
      <c r="V356" s="262"/>
      <c r="W356" s="262"/>
      <c r="X356" s="262"/>
      <c r="Y356" s="262"/>
      <c r="Z356" s="262"/>
      <c r="AA356" s="262"/>
      <c r="AB356" s="262"/>
      <c r="AC356" s="262"/>
      <c r="AD356" s="262"/>
      <c r="AE356" s="262"/>
      <c r="AF356" s="37"/>
      <c r="AG356" s="37"/>
    </row>
    <row r="357" spans="1:33">
      <c r="A357" s="665">
        <v>44015</v>
      </c>
      <c r="B357" s="115" t="s">
        <v>146</v>
      </c>
      <c r="C357" s="115">
        <v>881933499</v>
      </c>
      <c r="D357" s="115" t="s">
        <v>139</v>
      </c>
      <c r="E357" s="115" t="s">
        <v>140</v>
      </c>
      <c r="F357" s="665" t="s">
        <v>200</v>
      </c>
      <c r="G357" s="665">
        <v>44028</v>
      </c>
      <c r="H357" s="665"/>
      <c r="I357" s="665">
        <v>44043</v>
      </c>
      <c r="J357" s="262"/>
      <c r="K357" s="262"/>
      <c r="L357" s="115" t="s">
        <v>1913</v>
      </c>
      <c r="M357" s="642"/>
      <c r="N357" s="645">
        <v>44041</v>
      </c>
      <c r="O357" s="262">
        <v>1999</v>
      </c>
      <c r="P357" s="629"/>
      <c r="Q357" s="262"/>
      <c r="R357" s="262"/>
      <c r="S357" s="262"/>
      <c r="T357" s="262"/>
      <c r="U357" s="262"/>
      <c r="V357" s="262"/>
      <c r="W357" s="262"/>
      <c r="X357" s="262"/>
      <c r="Y357" s="262"/>
      <c r="Z357" s="262"/>
      <c r="AA357" s="262"/>
      <c r="AB357" s="262"/>
      <c r="AC357" s="262"/>
      <c r="AD357" s="262"/>
      <c r="AE357" s="262"/>
      <c r="AF357" s="37"/>
      <c r="AG357" s="37"/>
    </row>
    <row r="358" spans="1:33">
      <c r="A358" s="665">
        <v>44015</v>
      </c>
      <c r="B358" s="115" t="s">
        <v>194</v>
      </c>
      <c r="C358" s="115">
        <v>881885703</v>
      </c>
      <c r="D358" s="115" t="s">
        <v>139</v>
      </c>
      <c r="E358" s="115" t="s">
        <v>140</v>
      </c>
      <c r="F358" s="665" t="s">
        <v>1914</v>
      </c>
      <c r="G358" s="665">
        <v>44033</v>
      </c>
      <c r="H358" s="665"/>
      <c r="I358" s="665">
        <v>44048</v>
      </c>
      <c r="J358" s="262"/>
      <c r="K358" s="262"/>
      <c r="L358" s="262"/>
      <c r="M358" s="642"/>
      <c r="N358" s="645">
        <v>44030</v>
      </c>
      <c r="O358" s="262">
        <v>766.6</v>
      </c>
      <c r="P358" s="629"/>
      <c r="Q358" s="262"/>
      <c r="R358" s="262"/>
      <c r="S358" s="262"/>
      <c r="T358" s="262"/>
      <c r="U358" s="262"/>
      <c r="V358" s="262"/>
      <c r="W358" s="262"/>
      <c r="X358" s="262"/>
      <c r="Y358" s="262"/>
      <c r="Z358" s="262"/>
      <c r="AA358" s="262"/>
      <c r="AB358" s="262"/>
      <c r="AC358" s="262"/>
      <c r="AD358" s="262"/>
      <c r="AE358" s="262"/>
      <c r="AF358" s="37"/>
      <c r="AG358" s="37"/>
    </row>
    <row r="359" spans="1:33">
      <c r="A359" s="665">
        <v>44015</v>
      </c>
      <c r="B359" s="115" t="s">
        <v>154</v>
      </c>
      <c r="C359" s="115">
        <v>880012493</v>
      </c>
      <c r="D359" s="115" t="s">
        <v>139</v>
      </c>
      <c r="E359" s="115" t="s">
        <v>150</v>
      </c>
      <c r="F359" s="665"/>
      <c r="G359" s="665">
        <v>44015</v>
      </c>
      <c r="H359" s="665">
        <v>44025</v>
      </c>
      <c r="I359" s="665">
        <v>44029</v>
      </c>
      <c r="J359" s="115" t="s">
        <v>1481</v>
      </c>
      <c r="K359" s="262">
        <v>350.23</v>
      </c>
      <c r="L359" s="262" t="s">
        <v>1902</v>
      </c>
      <c r="M359" s="642"/>
      <c r="N359" s="645">
        <v>44022</v>
      </c>
      <c r="O359" s="262">
        <v>56.65</v>
      </c>
      <c r="P359" s="629"/>
      <c r="Q359" s="262"/>
      <c r="R359" s="262"/>
      <c r="S359" s="262"/>
      <c r="T359" s="262"/>
      <c r="U359" s="262"/>
      <c r="V359" s="262"/>
      <c r="W359" s="262"/>
      <c r="X359" s="262"/>
      <c r="Y359" s="262"/>
      <c r="Z359" s="262"/>
      <c r="AA359" s="262"/>
      <c r="AB359" s="262"/>
      <c r="AC359" s="262"/>
      <c r="AD359" s="262"/>
      <c r="AE359" s="262"/>
      <c r="AF359" s="37"/>
      <c r="AG359" s="37"/>
    </row>
    <row r="360" spans="1:33">
      <c r="A360" s="665">
        <v>44015</v>
      </c>
      <c r="B360" s="115" t="s">
        <v>154</v>
      </c>
      <c r="C360" s="115">
        <v>880012493</v>
      </c>
      <c r="D360" s="115" t="s">
        <v>139</v>
      </c>
      <c r="E360" s="115" t="s">
        <v>150</v>
      </c>
      <c r="F360" s="665"/>
      <c r="G360" s="665"/>
      <c r="H360" s="665">
        <v>44025</v>
      </c>
      <c r="I360" s="665">
        <v>44037</v>
      </c>
      <c r="J360" s="115" t="s">
        <v>142</v>
      </c>
      <c r="K360" s="262">
        <v>46.5</v>
      </c>
      <c r="L360" s="262"/>
      <c r="M360" s="642"/>
      <c r="N360" s="645"/>
      <c r="O360" s="262"/>
      <c r="P360" s="629"/>
      <c r="Q360" s="262"/>
      <c r="R360" s="262"/>
      <c r="S360" s="262"/>
      <c r="T360" s="262"/>
      <c r="U360" s="262"/>
      <c r="V360" s="262"/>
      <c r="W360" s="262"/>
      <c r="X360" s="262"/>
      <c r="Y360" s="262"/>
      <c r="Z360" s="262"/>
      <c r="AA360" s="262"/>
      <c r="AB360" s="262"/>
      <c r="AC360" s="262"/>
      <c r="AD360" s="262"/>
      <c r="AE360" s="262"/>
      <c r="AF360" s="37"/>
      <c r="AG360" s="37"/>
    </row>
    <row r="361" spans="1:33">
      <c r="A361" s="665">
        <v>44015</v>
      </c>
      <c r="B361" s="115" t="s">
        <v>154</v>
      </c>
      <c r="C361" s="115">
        <v>880012493</v>
      </c>
      <c r="D361" s="115" t="s">
        <v>139</v>
      </c>
      <c r="E361" s="115" t="s">
        <v>150</v>
      </c>
      <c r="F361" s="665"/>
      <c r="G361" s="665"/>
      <c r="H361" s="665">
        <v>44035</v>
      </c>
      <c r="I361" s="665">
        <v>44037</v>
      </c>
      <c r="J361" s="115" t="s">
        <v>142</v>
      </c>
      <c r="K361" s="262">
        <v>106</v>
      </c>
      <c r="L361" s="115" t="s">
        <v>1806</v>
      </c>
      <c r="M361" s="642"/>
      <c r="N361" s="645"/>
      <c r="O361" s="262"/>
      <c r="P361" s="629"/>
      <c r="Q361" s="262"/>
      <c r="R361" s="262"/>
      <c r="S361" s="262"/>
      <c r="T361" s="262"/>
      <c r="U361" s="262"/>
      <c r="V361" s="262"/>
      <c r="W361" s="262"/>
      <c r="X361" s="262"/>
      <c r="Y361" s="262"/>
      <c r="Z361" s="262"/>
      <c r="AA361" s="262"/>
      <c r="AB361" s="262"/>
      <c r="AC361" s="262"/>
      <c r="AD361" s="262"/>
      <c r="AE361" s="262"/>
      <c r="AF361" s="37"/>
      <c r="AG361" s="37"/>
    </row>
    <row r="362" spans="1:33">
      <c r="A362" s="665">
        <v>44015</v>
      </c>
      <c r="B362" s="115" t="s">
        <v>154</v>
      </c>
      <c r="C362" s="115">
        <v>880012493</v>
      </c>
      <c r="D362" s="115" t="s">
        <v>139</v>
      </c>
      <c r="E362" s="115" t="s">
        <v>150</v>
      </c>
      <c r="F362" s="665"/>
      <c r="G362" s="665">
        <v>44040</v>
      </c>
      <c r="H362" s="665">
        <v>44042</v>
      </c>
      <c r="I362" s="665">
        <v>44053</v>
      </c>
      <c r="J362" s="115" t="s">
        <v>181</v>
      </c>
      <c r="K362" s="262">
        <v>586.96</v>
      </c>
      <c r="L362" s="115" t="s">
        <v>1915</v>
      </c>
      <c r="M362" s="642"/>
      <c r="N362" s="645"/>
      <c r="O362" s="262"/>
      <c r="P362" s="629"/>
      <c r="Q362" s="262"/>
      <c r="R362" s="262"/>
      <c r="S362" s="262"/>
      <c r="T362" s="262"/>
      <c r="U362" s="262"/>
      <c r="V362" s="262"/>
      <c r="W362" s="262"/>
      <c r="X362" s="262"/>
      <c r="Y362" s="262"/>
      <c r="Z362" s="262"/>
      <c r="AA362" s="262"/>
      <c r="AB362" s="262"/>
      <c r="AC362" s="262"/>
      <c r="AD362" s="262"/>
      <c r="AE362" s="262"/>
      <c r="AF362" s="37"/>
      <c r="AG362" s="37"/>
    </row>
    <row r="363" spans="1:33">
      <c r="A363" s="665">
        <v>44015</v>
      </c>
      <c r="B363" s="115" t="s">
        <v>154</v>
      </c>
      <c r="C363" s="115">
        <v>880012493</v>
      </c>
      <c r="D363" s="115" t="s">
        <v>139</v>
      </c>
      <c r="E363" s="115" t="s">
        <v>150</v>
      </c>
      <c r="F363" s="665"/>
      <c r="G363" s="665"/>
      <c r="H363" s="665">
        <v>44043</v>
      </c>
      <c r="I363" s="665"/>
      <c r="J363" s="115" t="s">
        <v>181</v>
      </c>
      <c r="K363" s="262">
        <v>69.569999999999993</v>
      </c>
      <c r="L363" s="115"/>
      <c r="M363" s="642"/>
      <c r="N363" s="645"/>
      <c r="O363" s="262"/>
      <c r="P363" s="629"/>
      <c r="Q363" s="262"/>
      <c r="R363" s="262"/>
      <c r="S363" s="262"/>
      <c r="T363" s="262"/>
      <c r="U363" s="262"/>
      <c r="V363" s="262"/>
      <c r="W363" s="262"/>
      <c r="X363" s="262"/>
      <c r="Y363" s="262"/>
      <c r="Z363" s="262"/>
      <c r="AA363" s="262"/>
      <c r="AB363" s="262"/>
      <c r="AC363" s="262"/>
      <c r="AD363" s="262"/>
      <c r="AE363" s="262"/>
      <c r="AF363" s="37"/>
      <c r="AG363" s="37"/>
    </row>
    <row r="364" spans="1:33">
      <c r="A364" s="665">
        <v>44015</v>
      </c>
      <c r="B364" s="115" t="s">
        <v>156</v>
      </c>
      <c r="C364" s="262">
        <v>881745956</v>
      </c>
      <c r="D364" s="115" t="s">
        <v>152</v>
      </c>
      <c r="E364" s="115" t="s">
        <v>140</v>
      </c>
      <c r="F364" s="665"/>
      <c r="G364" s="665">
        <v>44015</v>
      </c>
      <c r="H364" s="665"/>
      <c r="I364" s="665">
        <v>44027</v>
      </c>
      <c r="J364" s="262"/>
      <c r="K364" s="262"/>
      <c r="L364" s="262"/>
      <c r="M364" s="642"/>
      <c r="N364" s="645"/>
      <c r="O364" s="262"/>
      <c r="P364" s="629"/>
      <c r="Q364" s="262"/>
      <c r="R364" s="262"/>
      <c r="S364" s="262"/>
      <c r="T364" s="262"/>
      <c r="U364" s="262"/>
      <c r="V364" s="262"/>
      <c r="W364" s="262"/>
      <c r="X364" s="262"/>
      <c r="Y364" s="262"/>
      <c r="Z364" s="262"/>
      <c r="AA364" s="262"/>
      <c r="AB364" s="262"/>
      <c r="AC364" s="262"/>
      <c r="AD364" s="262"/>
      <c r="AE364" s="262"/>
      <c r="AF364" s="37"/>
      <c r="AG364" s="37"/>
    </row>
    <row r="365" spans="1:33">
      <c r="A365" s="665">
        <v>44015</v>
      </c>
      <c r="B365" s="115" t="s">
        <v>138</v>
      </c>
      <c r="C365" s="115">
        <v>880036353</v>
      </c>
      <c r="D365" s="115" t="s">
        <v>139</v>
      </c>
      <c r="E365" s="115" t="s">
        <v>140</v>
      </c>
      <c r="F365" s="665" t="s">
        <v>168</v>
      </c>
      <c r="G365" s="665">
        <v>44015</v>
      </c>
      <c r="H365" s="665"/>
      <c r="I365" s="665">
        <v>44029</v>
      </c>
      <c r="J365" s="262"/>
      <c r="K365" s="262"/>
      <c r="L365" s="115" t="s">
        <v>1916</v>
      </c>
      <c r="M365" s="642"/>
      <c r="N365" s="645"/>
      <c r="O365" s="262"/>
      <c r="P365" s="629"/>
      <c r="Q365" s="262"/>
      <c r="R365" s="262"/>
      <c r="S365" s="262"/>
      <c r="T365" s="262"/>
      <c r="U365" s="262"/>
      <c r="V365" s="262"/>
      <c r="W365" s="262"/>
      <c r="X365" s="262"/>
      <c r="Y365" s="262"/>
      <c r="Z365" s="262"/>
      <c r="AA365" s="262"/>
      <c r="AB365" s="262"/>
      <c r="AC365" s="262"/>
      <c r="AD365" s="262"/>
      <c r="AE365" s="262"/>
      <c r="AF365" s="37"/>
      <c r="AG365" s="37"/>
    </row>
    <row r="366" spans="1:33">
      <c r="A366" s="665">
        <v>44015</v>
      </c>
      <c r="B366" s="115" t="s">
        <v>156</v>
      </c>
      <c r="C366" s="262">
        <v>881923247</v>
      </c>
      <c r="D366" s="115" t="s">
        <v>139</v>
      </c>
      <c r="E366" s="115" t="s">
        <v>140</v>
      </c>
      <c r="F366" s="665"/>
      <c r="G366" s="665">
        <v>44015</v>
      </c>
      <c r="H366" s="665"/>
      <c r="I366" s="665">
        <v>44029</v>
      </c>
      <c r="J366" s="262"/>
      <c r="K366" s="262"/>
      <c r="L366" s="262"/>
      <c r="M366" s="642"/>
      <c r="N366" s="645"/>
      <c r="O366" s="262"/>
      <c r="P366" s="629"/>
      <c r="Q366" s="262"/>
      <c r="R366" s="262"/>
      <c r="S366" s="262"/>
      <c r="T366" s="262"/>
      <c r="U366" s="262"/>
      <c r="V366" s="262"/>
      <c r="W366" s="262"/>
      <c r="X366" s="262"/>
      <c r="Y366" s="262"/>
      <c r="Z366" s="262"/>
      <c r="AA366" s="262"/>
      <c r="AB366" s="262"/>
      <c r="AC366" s="262"/>
      <c r="AD366" s="262"/>
      <c r="AE366" s="262"/>
      <c r="AF366" s="37"/>
      <c r="AG366" s="37"/>
    </row>
    <row r="367" spans="1:33">
      <c r="A367" s="645">
        <v>44015</v>
      </c>
      <c r="B367" s="115" t="s">
        <v>144</v>
      </c>
      <c r="C367" s="115">
        <v>881624742</v>
      </c>
      <c r="D367" s="115" t="s">
        <v>139</v>
      </c>
      <c r="E367" s="115" t="s">
        <v>150</v>
      </c>
      <c r="F367" s="665" t="s">
        <v>1917</v>
      </c>
      <c r="G367" s="665">
        <v>44032</v>
      </c>
      <c r="H367" s="665"/>
      <c r="I367" s="665">
        <v>44048</v>
      </c>
      <c r="J367" s="262"/>
      <c r="K367" s="262"/>
      <c r="L367" s="115" t="s">
        <v>1918</v>
      </c>
      <c r="M367" s="642"/>
      <c r="N367" s="645"/>
      <c r="O367" s="262"/>
      <c r="P367" s="629"/>
      <c r="Q367" s="262"/>
      <c r="R367" s="262"/>
      <c r="S367" s="262"/>
      <c r="T367" s="262"/>
      <c r="U367" s="262"/>
      <c r="V367" s="262"/>
      <c r="W367" s="262"/>
      <c r="X367" s="262"/>
      <c r="Y367" s="262"/>
      <c r="Z367" s="262"/>
      <c r="AA367" s="262"/>
      <c r="AB367" s="262"/>
      <c r="AC367" s="262"/>
      <c r="AD367" s="262"/>
      <c r="AE367" s="262"/>
      <c r="AF367" s="37"/>
      <c r="AG367" s="37"/>
    </row>
    <row r="368" spans="1:33">
      <c r="A368" s="665">
        <v>44005</v>
      </c>
      <c r="B368" s="115" t="s">
        <v>178</v>
      </c>
      <c r="C368" s="262">
        <v>880565236</v>
      </c>
      <c r="D368" s="115" t="s">
        <v>152</v>
      </c>
      <c r="E368" s="115" t="s">
        <v>140</v>
      </c>
      <c r="F368" s="665"/>
      <c r="G368" s="665">
        <v>44015</v>
      </c>
      <c r="H368" s="665">
        <v>44015</v>
      </c>
      <c r="I368" s="665"/>
      <c r="J368" s="115" t="s">
        <v>148</v>
      </c>
      <c r="K368" s="262">
        <v>55</v>
      </c>
      <c r="L368" s="115" t="s">
        <v>1794</v>
      </c>
      <c r="M368" s="642"/>
      <c r="N368" s="645"/>
      <c r="O368" s="262"/>
      <c r="P368" s="262"/>
      <c r="Q368" s="262"/>
      <c r="R368" s="262"/>
      <c r="S368" s="262"/>
      <c r="T368" s="262"/>
      <c r="U368" s="262"/>
      <c r="V368" s="262"/>
      <c r="W368" s="262"/>
      <c r="X368" s="262"/>
      <c r="Y368" s="262"/>
      <c r="Z368" s="262"/>
      <c r="AA368" s="262"/>
      <c r="AB368" s="262"/>
      <c r="AC368" s="262"/>
      <c r="AD368" s="262"/>
      <c r="AE368" s="262"/>
      <c r="AF368" s="262"/>
      <c r="AG368" s="262"/>
    </row>
    <row r="369" spans="1:33">
      <c r="A369" s="665">
        <v>44015</v>
      </c>
      <c r="B369" s="115" t="s">
        <v>194</v>
      </c>
      <c r="C369" s="262">
        <v>881833496</v>
      </c>
      <c r="D369" s="115" t="s">
        <v>152</v>
      </c>
      <c r="E369" s="115" t="s">
        <v>140</v>
      </c>
      <c r="F369" s="665" t="s">
        <v>1066</v>
      </c>
      <c r="G369" s="665">
        <v>44034</v>
      </c>
      <c r="H369" s="665">
        <v>44029</v>
      </c>
      <c r="I369" s="665">
        <v>44049</v>
      </c>
      <c r="J369" s="262" t="s">
        <v>142</v>
      </c>
      <c r="K369" s="262">
        <v>1128.06</v>
      </c>
      <c r="L369" s="115" t="s">
        <v>1919</v>
      </c>
      <c r="M369" s="642"/>
      <c r="N369" s="645">
        <v>44042</v>
      </c>
      <c r="O369" s="262">
        <v>561</v>
      </c>
      <c r="P369" s="629"/>
      <c r="Q369" s="262"/>
      <c r="R369" s="262"/>
      <c r="S369" s="262"/>
      <c r="T369" s="262"/>
      <c r="U369" s="262"/>
      <c r="V369" s="262"/>
      <c r="W369" s="262"/>
      <c r="X369" s="262"/>
      <c r="Y369" s="262"/>
      <c r="Z369" s="262"/>
      <c r="AA369" s="262"/>
      <c r="AB369" s="262"/>
      <c r="AC369" s="262"/>
      <c r="AD369" s="262"/>
      <c r="AE369" s="262"/>
      <c r="AF369" s="37"/>
      <c r="AG369" s="37"/>
    </row>
    <row r="370" spans="1:33">
      <c r="A370" s="665">
        <v>44015</v>
      </c>
      <c r="B370" s="115" t="s">
        <v>154</v>
      </c>
      <c r="C370" s="115">
        <v>881167036</v>
      </c>
      <c r="D370" s="115" t="s">
        <v>139</v>
      </c>
      <c r="E370" s="115" t="s">
        <v>140</v>
      </c>
      <c r="F370" s="665"/>
      <c r="G370" s="665">
        <v>44015</v>
      </c>
      <c r="H370" s="665"/>
      <c r="I370" s="665">
        <v>44029</v>
      </c>
      <c r="J370" s="262"/>
      <c r="K370" s="262"/>
      <c r="L370" s="262"/>
      <c r="M370" s="642"/>
      <c r="N370" s="645"/>
      <c r="O370" s="262"/>
      <c r="P370" s="629"/>
      <c r="Q370" s="262"/>
      <c r="R370" s="262"/>
      <c r="S370" s="262"/>
      <c r="T370" s="262"/>
      <c r="U370" s="262"/>
      <c r="V370" s="262"/>
      <c r="W370" s="262"/>
      <c r="X370" s="262"/>
      <c r="Y370" s="262"/>
      <c r="Z370" s="262"/>
      <c r="AA370" s="262"/>
      <c r="AB370" s="262"/>
      <c r="AC370" s="262"/>
      <c r="AD370" s="262"/>
      <c r="AE370" s="262"/>
      <c r="AF370" s="37"/>
      <c r="AG370" s="37"/>
    </row>
    <row r="371" spans="1:33">
      <c r="A371" s="665">
        <v>44015</v>
      </c>
      <c r="B371" s="115" t="s">
        <v>144</v>
      </c>
      <c r="C371" s="115">
        <v>880031546</v>
      </c>
      <c r="D371" s="115" t="s">
        <v>152</v>
      </c>
      <c r="E371" s="115" t="s">
        <v>140</v>
      </c>
      <c r="F371" s="665"/>
      <c r="G371" s="665">
        <v>44015</v>
      </c>
      <c r="H371" s="665"/>
      <c r="I371" s="665">
        <v>44037</v>
      </c>
      <c r="J371" s="262"/>
      <c r="K371" s="262"/>
      <c r="L371" s="262"/>
      <c r="M371" s="642"/>
      <c r="N371" s="645"/>
      <c r="O371" s="262"/>
      <c r="P371" s="629"/>
      <c r="Q371" s="262"/>
      <c r="R371" s="262"/>
      <c r="S371" s="262"/>
      <c r="T371" s="262"/>
      <c r="U371" s="262"/>
      <c r="V371" s="262"/>
      <c r="W371" s="262"/>
      <c r="X371" s="262"/>
      <c r="Y371" s="262"/>
      <c r="Z371" s="262"/>
      <c r="AA371" s="262"/>
      <c r="AB371" s="262"/>
      <c r="AC371" s="262"/>
      <c r="AD371" s="262"/>
      <c r="AE371" s="262"/>
      <c r="AF371" s="37"/>
      <c r="AG371" s="37"/>
    </row>
    <row r="372" spans="1:33">
      <c r="A372" s="665">
        <v>44011</v>
      </c>
      <c r="B372" s="115" t="s">
        <v>154</v>
      </c>
      <c r="C372" s="115">
        <v>882142390</v>
      </c>
      <c r="D372" s="115" t="s">
        <v>139</v>
      </c>
      <c r="E372" s="115" t="s">
        <v>140</v>
      </c>
      <c r="F372" s="665"/>
      <c r="G372" s="665">
        <v>44011</v>
      </c>
      <c r="H372" s="665">
        <v>44015</v>
      </c>
      <c r="I372" s="665">
        <v>44022</v>
      </c>
      <c r="J372" s="115" t="s">
        <v>142</v>
      </c>
      <c r="K372" s="262">
        <v>2311</v>
      </c>
      <c r="L372" s="115" t="s">
        <v>1794</v>
      </c>
      <c r="M372" s="642"/>
      <c r="N372" s="645"/>
      <c r="O372" s="262"/>
      <c r="P372" s="629"/>
      <c r="Q372" s="262"/>
      <c r="R372" s="262"/>
      <c r="S372" s="262"/>
      <c r="T372" s="262"/>
      <c r="U372" s="262"/>
      <c r="V372" s="262"/>
      <c r="W372" s="262"/>
      <c r="X372" s="262"/>
      <c r="Y372" s="262"/>
      <c r="Z372" s="262"/>
      <c r="AA372" s="262"/>
      <c r="AB372" s="262"/>
      <c r="AC372" s="262"/>
      <c r="AD372" s="262"/>
      <c r="AE372" s="262"/>
      <c r="AF372" s="37"/>
      <c r="AG372" s="37"/>
    </row>
    <row r="373" spans="1:33">
      <c r="A373" s="665">
        <v>44015</v>
      </c>
      <c r="B373" s="115" t="s">
        <v>138</v>
      </c>
      <c r="C373" s="115">
        <v>882325031</v>
      </c>
      <c r="D373" s="115" t="s">
        <v>139</v>
      </c>
      <c r="E373" s="115" t="s">
        <v>140</v>
      </c>
      <c r="F373" s="665" t="s">
        <v>142</v>
      </c>
      <c r="G373" s="665">
        <v>44015</v>
      </c>
      <c r="H373" s="665"/>
      <c r="I373" s="665">
        <v>44029</v>
      </c>
      <c r="J373" s="262"/>
      <c r="K373" s="262"/>
      <c r="L373" s="115" t="s">
        <v>1920</v>
      </c>
      <c r="M373" s="642"/>
      <c r="N373" s="645"/>
      <c r="O373" s="262"/>
      <c r="P373" s="629"/>
      <c r="Q373" s="262"/>
      <c r="R373" s="262"/>
      <c r="S373" s="262"/>
      <c r="T373" s="262"/>
      <c r="U373" s="262"/>
      <c r="V373" s="262"/>
      <c r="W373" s="262"/>
      <c r="X373" s="262"/>
      <c r="Y373" s="262"/>
      <c r="Z373" s="262"/>
      <c r="AA373" s="262"/>
      <c r="AB373" s="262"/>
      <c r="AC373" s="262"/>
      <c r="AD373" s="262"/>
      <c r="AE373" s="262"/>
      <c r="AF373" s="37"/>
      <c r="AG373" s="37"/>
    </row>
    <row r="374" spans="1:33">
      <c r="A374" s="665">
        <v>44015</v>
      </c>
      <c r="B374" s="115" t="s">
        <v>175</v>
      </c>
      <c r="C374" s="115">
        <v>880076475</v>
      </c>
      <c r="D374" s="115" t="s">
        <v>139</v>
      </c>
      <c r="E374" s="115" t="s">
        <v>150</v>
      </c>
      <c r="F374" s="665" t="s">
        <v>142</v>
      </c>
      <c r="G374" s="665">
        <v>44041</v>
      </c>
      <c r="H374" s="665"/>
      <c r="I374" s="665">
        <v>44042</v>
      </c>
      <c r="J374" s="262"/>
      <c r="K374" s="262"/>
      <c r="L374" s="115" t="s">
        <v>39</v>
      </c>
      <c r="M374" s="642"/>
      <c r="N374" s="645">
        <v>44026</v>
      </c>
      <c r="O374" s="262"/>
      <c r="P374" s="629"/>
      <c r="Q374" s="262"/>
      <c r="R374" s="262"/>
      <c r="S374" s="262"/>
      <c r="T374" s="262"/>
      <c r="U374" s="262"/>
      <c r="V374" s="262"/>
      <c r="W374" s="262"/>
      <c r="X374" s="262"/>
      <c r="Y374" s="262"/>
      <c r="Z374" s="262"/>
      <c r="AA374" s="262"/>
      <c r="AB374" s="262"/>
      <c r="AC374" s="262"/>
      <c r="AD374" s="262"/>
      <c r="AE374" s="262"/>
      <c r="AF374" s="37"/>
      <c r="AG374" s="37"/>
    </row>
    <row r="375" spans="1:33">
      <c r="A375" s="665">
        <v>44012</v>
      </c>
      <c r="B375" s="115" t="s">
        <v>144</v>
      </c>
      <c r="C375" s="115">
        <v>880003241</v>
      </c>
      <c r="D375" s="115" t="s">
        <v>139</v>
      </c>
      <c r="E375" s="115" t="s">
        <v>150</v>
      </c>
      <c r="F375" s="665" t="s">
        <v>1921</v>
      </c>
      <c r="G375" s="665">
        <v>44022</v>
      </c>
      <c r="H375" s="665"/>
      <c r="I375" s="665">
        <v>44030</v>
      </c>
      <c r="J375" s="262"/>
      <c r="K375" s="262"/>
      <c r="L375" s="115" t="s">
        <v>811</v>
      </c>
      <c r="M375" s="681" t="s">
        <v>353</v>
      </c>
      <c r="N375" s="665">
        <v>44014</v>
      </c>
      <c r="O375" s="115">
        <v>342</v>
      </c>
      <c r="P375" s="629"/>
      <c r="Q375" s="262"/>
      <c r="R375" s="262"/>
      <c r="S375" s="262"/>
      <c r="T375" s="262"/>
      <c r="U375" s="262"/>
      <c r="V375" s="262"/>
      <c r="W375" s="262"/>
      <c r="X375" s="262"/>
      <c r="Y375" s="262"/>
      <c r="Z375" s="262"/>
      <c r="AA375" s="262"/>
      <c r="AB375" s="262"/>
      <c r="AC375" s="262"/>
      <c r="AD375" s="262"/>
      <c r="AE375" s="262"/>
      <c r="AF375" s="37"/>
      <c r="AG375" s="37"/>
    </row>
    <row r="376" spans="1:33">
      <c r="A376" s="665">
        <v>44015</v>
      </c>
      <c r="B376" s="115" t="s">
        <v>138</v>
      </c>
      <c r="C376" s="115">
        <v>880038196</v>
      </c>
      <c r="D376" s="115" t="s">
        <v>152</v>
      </c>
      <c r="E376" s="115" t="s">
        <v>140</v>
      </c>
      <c r="F376" s="665" t="s">
        <v>142</v>
      </c>
      <c r="G376" s="665">
        <v>44028</v>
      </c>
      <c r="H376" s="665">
        <v>44027</v>
      </c>
      <c r="I376" s="665">
        <v>44028</v>
      </c>
      <c r="J376" s="115" t="s">
        <v>142</v>
      </c>
      <c r="K376" s="262">
        <v>1480.03</v>
      </c>
      <c r="L376" s="115" t="s">
        <v>1922</v>
      </c>
      <c r="M376" s="642"/>
      <c r="N376" s="645">
        <v>44027</v>
      </c>
      <c r="O376" s="262">
        <v>420</v>
      </c>
      <c r="P376" s="629"/>
      <c r="Q376" s="262"/>
      <c r="R376" s="262"/>
      <c r="S376" s="262"/>
      <c r="T376" s="262"/>
      <c r="U376" s="262"/>
      <c r="V376" s="262"/>
      <c r="W376" s="262"/>
      <c r="X376" s="262"/>
      <c r="Y376" s="262"/>
      <c r="Z376" s="262"/>
      <c r="AA376" s="262"/>
      <c r="AB376" s="262"/>
      <c r="AC376" s="262"/>
      <c r="AD376" s="262"/>
      <c r="AE376" s="262"/>
      <c r="AF376" s="37"/>
      <c r="AG376" s="37"/>
    </row>
    <row r="377" spans="1:33">
      <c r="A377" s="665">
        <v>44015</v>
      </c>
      <c r="B377" s="115" t="s">
        <v>156</v>
      </c>
      <c r="C377" s="262">
        <v>880038280</v>
      </c>
      <c r="D377" s="115" t="s">
        <v>152</v>
      </c>
      <c r="E377" s="115" t="s">
        <v>140</v>
      </c>
      <c r="F377" s="665"/>
      <c r="G377" s="665">
        <v>44015</v>
      </c>
      <c r="H377" s="665">
        <v>44015</v>
      </c>
      <c r="I377" s="665">
        <v>44031</v>
      </c>
      <c r="J377" s="262"/>
      <c r="K377" s="262">
        <v>62.5</v>
      </c>
      <c r="L377" s="115" t="s">
        <v>1794</v>
      </c>
      <c r="M377" s="642"/>
      <c r="N377" s="645"/>
      <c r="O377" s="262"/>
      <c r="P377" s="629"/>
      <c r="Q377" s="262"/>
      <c r="R377" s="262"/>
      <c r="S377" s="262"/>
      <c r="T377" s="262"/>
      <c r="U377" s="262"/>
      <c r="V377" s="262"/>
      <c r="W377" s="262"/>
      <c r="X377" s="262"/>
      <c r="Y377" s="262"/>
      <c r="Z377" s="262"/>
      <c r="AA377" s="262"/>
      <c r="AB377" s="262"/>
      <c r="AC377" s="262"/>
      <c r="AD377" s="262"/>
      <c r="AE377" s="262"/>
      <c r="AF377" s="37"/>
      <c r="AG377" s="37"/>
    </row>
    <row r="378" spans="1:33">
      <c r="A378" s="665">
        <v>44015</v>
      </c>
      <c r="B378" s="115" t="s">
        <v>156</v>
      </c>
      <c r="C378" s="262">
        <v>880038280</v>
      </c>
      <c r="D378" s="115" t="s">
        <v>152</v>
      </c>
      <c r="E378" s="115" t="s">
        <v>140</v>
      </c>
      <c r="F378" s="665"/>
      <c r="G378" s="665">
        <v>44027</v>
      </c>
      <c r="H378" s="665">
        <v>44027</v>
      </c>
      <c r="I378" s="665">
        <v>44038</v>
      </c>
      <c r="J378" s="115"/>
      <c r="K378" s="262">
        <v>62.5</v>
      </c>
      <c r="L378" s="115" t="s">
        <v>1923</v>
      </c>
      <c r="M378" s="642"/>
      <c r="N378" s="645"/>
      <c r="O378" s="262"/>
      <c r="P378" s="629"/>
      <c r="Q378" s="262"/>
      <c r="R378" s="262"/>
      <c r="S378" s="262"/>
      <c r="T378" s="262"/>
      <c r="U378" s="262"/>
      <c r="V378" s="262"/>
      <c r="W378" s="262"/>
      <c r="X378" s="262"/>
      <c r="Y378" s="262"/>
      <c r="Z378" s="262"/>
      <c r="AA378" s="262"/>
      <c r="AB378" s="262"/>
      <c r="AC378" s="262"/>
      <c r="AD378" s="262"/>
      <c r="AE378" s="262"/>
      <c r="AF378" s="37"/>
      <c r="AG378" s="37"/>
    </row>
    <row r="379" spans="1:33">
      <c r="A379" s="665">
        <v>44015</v>
      </c>
      <c r="B379" s="115" t="s">
        <v>138</v>
      </c>
      <c r="C379" s="115">
        <v>880225762</v>
      </c>
      <c r="D379" s="115" t="s">
        <v>139</v>
      </c>
      <c r="E379" s="115" t="s">
        <v>140</v>
      </c>
      <c r="F379" s="665" t="s">
        <v>142</v>
      </c>
      <c r="G379" s="665">
        <v>44015</v>
      </c>
      <c r="H379" s="665"/>
      <c r="I379" s="665">
        <v>44015</v>
      </c>
      <c r="J379" s="115" t="s">
        <v>1924</v>
      </c>
      <c r="K379" s="262"/>
      <c r="L379" s="115" t="s">
        <v>1925</v>
      </c>
      <c r="M379" s="642"/>
      <c r="N379" s="645"/>
      <c r="O379" s="262"/>
      <c r="P379" s="629"/>
      <c r="Q379" s="262"/>
      <c r="R379" s="262"/>
      <c r="S379" s="262"/>
      <c r="T379" s="262"/>
      <c r="U379" s="262"/>
      <c r="V379" s="262"/>
      <c r="W379" s="262"/>
      <c r="X379" s="262"/>
      <c r="Y379" s="262"/>
      <c r="Z379" s="262"/>
      <c r="AA379" s="262"/>
      <c r="AB379" s="262"/>
      <c r="AC379" s="262"/>
      <c r="AD379" s="262"/>
      <c r="AE379" s="262"/>
      <c r="AF379" s="37"/>
      <c r="AG379" s="37"/>
    </row>
    <row r="380" spans="1:33">
      <c r="A380" s="665">
        <v>44021</v>
      </c>
      <c r="B380" s="115" t="s">
        <v>175</v>
      </c>
      <c r="C380" s="115">
        <v>880491010</v>
      </c>
      <c r="D380" s="115" t="s">
        <v>152</v>
      </c>
      <c r="E380" s="115" t="s">
        <v>140</v>
      </c>
      <c r="F380" s="665" t="s">
        <v>142</v>
      </c>
      <c r="G380" s="665">
        <v>44025</v>
      </c>
      <c r="H380" s="665">
        <v>44015</v>
      </c>
      <c r="I380" s="665"/>
      <c r="J380" s="115" t="s">
        <v>142</v>
      </c>
      <c r="K380" s="115">
        <v>1253</v>
      </c>
      <c r="L380" s="115" t="s">
        <v>1926</v>
      </c>
      <c r="M380" s="645"/>
      <c r="N380" s="645"/>
      <c r="O380" s="262"/>
      <c r="P380" s="262"/>
      <c r="Q380" s="262"/>
      <c r="R380" s="262"/>
      <c r="S380" s="262"/>
      <c r="T380" s="262"/>
      <c r="U380" s="262"/>
      <c r="V380" s="262"/>
      <c r="W380" s="262"/>
      <c r="X380" s="262"/>
      <c r="Y380" s="262"/>
      <c r="Z380" s="262"/>
      <c r="AA380" s="262"/>
      <c r="AB380" s="262"/>
      <c r="AC380" s="262"/>
      <c r="AD380" s="262"/>
      <c r="AE380" s="262"/>
      <c r="AF380" s="262"/>
      <c r="AG380" s="262"/>
    </row>
    <row r="381" spans="1:33">
      <c r="A381" s="665">
        <v>44021</v>
      </c>
      <c r="B381" s="115" t="s">
        <v>175</v>
      </c>
      <c r="C381" s="115">
        <v>880491010</v>
      </c>
      <c r="D381" s="115" t="s">
        <v>152</v>
      </c>
      <c r="E381" s="115" t="s">
        <v>140</v>
      </c>
      <c r="F381" s="665" t="s">
        <v>142</v>
      </c>
      <c r="G381" s="665">
        <v>44025</v>
      </c>
      <c r="H381" s="665">
        <v>44035</v>
      </c>
      <c r="I381" s="665"/>
      <c r="J381" s="115" t="s">
        <v>142</v>
      </c>
      <c r="K381" s="115">
        <v>1228.5</v>
      </c>
      <c r="L381" s="115" t="s">
        <v>1927</v>
      </c>
      <c r="M381" s="645"/>
      <c r="N381" s="645"/>
      <c r="O381" s="262"/>
      <c r="P381" s="262"/>
      <c r="Q381" s="262"/>
      <c r="R381" s="262"/>
      <c r="S381" s="262"/>
      <c r="T381" s="262"/>
      <c r="U381" s="262"/>
      <c r="V381" s="262"/>
      <c r="W381" s="262"/>
      <c r="X381" s="262"/>
      <c r="Y381" s="262"/>
      <c r="Z381" s="262"/>
      <c r="AA381" s="262"/>
      <c r="AB381" s="262"/>
      <c r="AC381" s="262"/>
      <c r="AD381" s="262"/>
      <c r="AE381" s="262"/>
      <c r="AF381" s="262"/>
      <c r="AG381" s="262"/>
    </row>
    <row r="382" spans="1:33">
      <c r="A382" s="665">
        <v>44021</v>
      </c>
      <c r="B382" s="115" t="s">
        <v>175</v>
      </c>
      <c r="C382" s="115">
        <v>880491010</v>
      </c>
      <c r="D382" s="115" t="s">
        <v>152</v>
      </c>
      <c r="E382" s="115" t="s">
        <v>140</v>
      </c>
      <c r="F382" s="665"/>
      <c r="G382" s="665">
        <v>44040</v>
      </c>
      <c r="H382" s="665">
        <v>44040</v>
      </c>
      <c r="I382" s="665"/>
      <c r="J382" s="115" t="s">
        <v>142</v>
      </c>
      <c r="K382" s="115">
        <v>546</v>
      </c>
      <c r="L382" s="115"/>
      <c r="M382" s="665"/>
      <c r="N382" s="665"/>
      <c r="O382" s="115"/>
      <c r="P382" s="115"/>
      <c r="Q382" s="115"/>
      <c r="R382" s="115"/>
      <c r="S382" s="115"/>
      <c r="T382" s="115"/>
      <c r="U382" s="115"/>
      <c r="V382" s="115"/>
      <c r="W382" s="115"/>
      <c r="X382" s="115"/>
      <c r="Y382" s="115"/>
      <c r="Z382" s="115"/>
      <c r="AA382" s="115"/>
      <c r="AB382" s="115"/>
      <c r="AC382" s="115"/>
      <c r="AD382" s="115"/>
      <c r="AE382" s="115"/>
      <c r="AF382" s="115"/>
      <c r="AG382" s="115"/>
    </row>
    <row r="383" spans="1:33">
      <c r="A383" s="665">
        <v>44021</v>
      </c>
      <c r="B383" s="115" t="s">
        <v>175</v>
      </c>
      <c r="C383" s="115">
        <v>880491010</v>
      </c>
      <c r="D383" s="115" t="s">
        <v>152</v>
      </c>
      <c r="E383" s="115" t="s">
        <v>140</v>
      </c>
      <c r="F383" s="665"/>
      <c r="G383" s="665">
        <v>44040</v>
      </c>
      <c r="H383" s="665">
        <v>44042</v>
      </c>
      <c r="I383" s="665"/>
      <c r="J383" s="115" t="s">
        <v>142</v>
      </c>
      <c r="K383" s="115">
        <v>136.5</v>
      </c>
      <c r="L383" s="115" t="s">
        <v>1868</v>
      </c>
      <c r="M383" s="665"/>
      <c r="N383" s="665"/>
      <c r="O383" s="115"/>
      <c r="P383" s="115"/>
      <c r="Q383" s="115"/>
      <c r="R383" s="115"/>
      <c r="S383" s="115"/>
      <c r="T383" s="115"/>
      <c r="U383" s="115"/>
      <c r="V383" s="115"/>
      <c r="W383" s="115"/>
      <c r="X383" s="115"/>
      <c r="Y383" s="115"/>
      <c r="Z383" s="115"/>
      <c r="AA383" s="115"/>
      <c r="AB383" s="115"/>
      <c r="AC383" s="115"/>
      <c r="AD383" s="115"/>
      <c r="AE383" s="115"/>
      <c r="AF383" s="115"/>
      <c r="AG383" s="115"/>
    </row>
    <row r="384" spans="1:33">
      <c r="A384" s="665">
        <v>44015</v>
      </c>
      <c r="B384" s="115" t="s">
        <v>194</v>
      </c>
      <c r="C384" s="115">
        <v>881548220</v>
      </c>
      <c r="D384" s="115" t="s">
        <v>152</v>
      </c>
      <c r="E384" s="115" t="s">
        <v>140</v>
      </c>
      <c r="F384" s="665" t="s">
        <v>200</v>
      </c>
      <c r="G384" s="665">
        <v>44035</v>
      </c>
      <c r="H384" s="665">
        <v>44025</v>
      </c>
      <c r="I384" s="665">
        <v>44043</v>
      </c>
      <c r="J384" s="262" t="s">
        <v>1928</v>
      </c>
      <c r="K384" s="262">
        <v>1632.33</v>
      </c>
      <c r="L384" s="115" t="s">
        <v>1841</v>
      </c>
      <c r="M384" s="642"/>
      <c r="N384" s="645">
        <v>44015</v>
      </c>
      <c r="O384" s="262">
        <v>5461</v>
      </c>
      <c r="P384" s="629"/>
      <c r="Q384" s="262"/>
      <c r="R384" s="262"/>
      <c r="S384" s="262"/>
      <c r="T384" s="262"/>
      <c r="U384" s="262"/>
      <c r="V384" s="262"/>
      <c r="W384" s="262"/>
      <c r="X384" s="262"/>
      <c r="Y384" s="262"/>
      <c r="Z384" s="262"/>
      <c r="AA384" s="262"/>
      <c r="AB384" s="262"/>
      <c r="AC384" s="262"/>
      <c r="AD384" s="262"/>
      <c r="AE384" s="262"/>
      <c r="AF384" s="37"/>
      <c r="AG384" s="37"/>
    </row>
    <row r="385" spans="1:33">
      <c r="A385" s="665">
        <v>44015</v>
      </c>
      <c r="B385" s="115" t="s">
        <v>194</v>
      </c>
      <c r="C385" s="115">
        <v>881548220</v>
      </c>
      <c r="D385" s="115" t="s">
        <v>152</v>
      </c>
      <c r="E385" s="115" t="s">
        <v>140</v>
      </c>
      <c r="F385" s="665" t="s">
        <v>200</v>
      </c>
      <c r="G385" s="665">
        <v>44035</v>
      </c>
      <c r="H385" s="665">
        <v>44029</v>
      </c>
      <c r="I385" s="665">
        <v>44043</v>
      </c>
      <c r="J385" s="115" t="s">
        <v>200</v>
      </c>
      <c r="K385" s="262">
        <v>51095.4</v>
      </c>
      <c r="L385" s="115"/>
      <c r="M385" s="642"/>
      <c r="N385" s="645">
        <v>44015</v>
      </c>
      <c r="O385" s="262">
        <v>5461</v>
      </c>
      <c r="P385" s="629"/>
      <c r="Q385" s="262"/>
      <c r="R385" s="262"/>
      <c r="S385" s="262"/>
      <c r="T385" s="262"/>
      <c r="U385" s="262"/>
      <c r="V385" s="262"/>
      <c r="W385" s="262"/>
      <c r="X385" s="262"/>
      <c r="Y385" s="262"/>
      <c r="Z385" s="262"/>
      <c r="AA385" s="262"/>
      <c r="AB385" s="262"/>
      <c r="AC385" s="262"/>
      <c r="AD385" s="262"/>
      <c r="AE385" s="262"/>
      <c r="AF385" s="37"/>
      <c r="AG385" s="37"/>
    </row>
    <row r="386" spans="1:33">
      <c r="A386" s="665">
        <v>44015</v>
      </c>
      <c r="B386" s="115" t="s">
        <v>194</v>
      </c>
      <c r="C386" s="262">
        <v>881548220</v>
      </c>
      <c r="D386" s="115" t="s">
        <v>152</v>
      </c>
      <c r="E386" s="115" t="s">
        <v>140</v>
      </c>
      <c r="F386" s="665" t="s">
        <v>200</v>
      </c>
      <c r="G386" s="665">
        <v>44035</v>
      </c>
      <c r="H386" s="665">
        <v>44036</v>
      </c>
      <c r="I386" s="665">
        <v>44050</v>
      </c>
      <c r="J386" s="115" t="s">
        <v>233</v>
      </c>
      <c r="K386" s="262">
        <v>231</v>
      </c>
      <c r="L386" s="115"/>
      <c r="M386" s="642"/>
      <c r="N386" s="645"/>
      <c r="O386" s="262"/>
      <c r="P386" s="629"/>
      <c r="Q386" s="262"/>
      <c r="R386" s="262"/>
      <c r="S386" s="262"/>
      <c r="T386" s="262"/>
      <c r="U386" s="262"/>
      <c r="V386" s="262"/>
      <c r="W386" s="262"/>
      <c r="X386" s="262"/>
      <c r="Y386" s="262"/>
      <c r="Z386" s="262"/>
      <c r="AA386" s="262"/>
      <c r="AB386" s="262"/>
      <c r="AC386" s="262"/>
      <c r="AD386" s="262"/>
      <c r="AE386" s="262"/>
      <c r="AF386" s="37"/>
      <c r="AG386" s="37"/>
    </row>
    <row r="387" spans="1:33">
      <c r="A387" s="665">
        <v>44015</v>
      </c>
      <c r="B387" s="115" t="s">
        <v>156</v>
      </c>
      <c r="C387" s="262">
        <v>880038280</v>
      </c>
      <c r="D387" s="115" t="s">
        <v>152</v>
      </c>
      <c r="E387" s="115" t="s">
        <v>140</v>
      </c>
      <c r="F387" s="665"/>
      <c r="G387" s="665"/>
      <c r="H387" s="665">
        <v>44018</v>
      </c>
      <c r="I387" s="665">
        <v>44027</v>
      </c>
      <c r="J387" s="262"/>
      <c r="K387" s="262">
        <v>187.5</v>
      </c>
      <c r="L387" s="115" t="s">
        <v>1886</v>
      </c>
      <c r="M387" s="642"/>
      <c r="N387" s="645"/>
      <c r="O387" s="262"/>
      <c r="P387" s="629"/>
      <c r="Q387" s="262"/>
      <c r="R387" s="262"/>
      <c r="S387" s="262"/>
      <c r="T387" s="262"/>
      <c r="U387" s="262"/>
      <c r="V387" s="262"/>
      <c r="W387" s="262"/>
      <c r="X387" s="262"/>
      <c r="Y387" s="262"/>
      <c r="Z387" s="262"/>
      <c r="AA387" s="262"/>
      <c r="AB387" s="262"/>
      <c r="AC387" s="262"/>
      <c r="AD387" s="262"/>
      <c r="AE387" s="262"/>
      <c r="AF387" s="37"/>
      <c r="AG387" s="37"/>
    </row>
    <row r="388" spans="1:33">
      <c r="A388" s="665">
        <v>44015</v>
      </c>
      <c r="B388" s="115" t="s">
        <v>156</v>
      </c>
      <c r="C388" s="262">
        <v>880038280</v>
      </c>
      <c r="D388" s="115" t="s">
        <v>152</v>
      </c>
      <c r="E388" s="115" t="s">
        <v>140</v>
      </c>
      <c r="F388" s="665"/>
      <c r="G388" s="681">
        <v>44021</v>
      </c>
      <c r="H388" s="681">
        <v>44021</v>
      </c>
      <c r="I388" s="681">
        <v>44027</v>
      </c>
      <c r="J388" s="629"/>
      <c r="K388" s="629">
        <v>250</v>
      </c>
      <c r="L388" s="680" t="s">
        <v>1929</v>
      </c>
      <c r="M388" s="642"/>
      <c r="N388" s="645"/>
      <c r="O388" s="262"/>
      <c r="P388" s="629"/>
      <c r="Q388" s="262"/>
      <c r="R388" s="262"/>
      <c r="S388" s="262"/>
      <c r="T388" s="262"/>
      <c r="U388" s="262"/>
      <c r="V388" s="262"/>
      <c r="W388" s="262"/>
      <c r="X388" s="262"/>
      <c r="Y388" s="262"/>
      <c r="Z388" s="262"/>
      <c r="AA388" s="262"/>
      <c r="AB388" s="262"/>
      <c r="AC388" s="262"/>
      <c r="AD388" s="262"/>
      <c r="AE388" s="262"/>
      <c r="AF388" s="37"/>
      <c r="AG388" s="37"/>
    </row>
    <row r="389" spans="1:33">
      <c r="A389" s="665">
        <v>44015</v>
      </c>
      <c r="B389" s="115" t="s">
        <v>156</v>
      </c>
      <c r="C389" s="262">
        <v>880038280</v>
      </c>
      <c r="D389" s="115" t="s">
        <v>152</v>
      </c>
      <c r="E389" s="115" t="s">
        <v>140</v>
      </c>
      <c r="F389" s="665"/>
      <c r="G389" s="665">
        <v>44021</v>
      </c>
      <c r="H389" s="665">
        <v>44022</v>
      </c>
      <c r="I389" s="665">
        <v>44027</v>
      </c>
      <c r="J389" s="262"/>
      <c r="K389" s="262">
        <v>62.5</v>
      </c>
      <c r="L389" s="115"/>
      <c r="M389" s="642"/>
      <c r="N389" s="645"/>
      <c r="O389" s="262"/>
      <c r="P389" s="629"/>
      <c r="Q389" s="262"/>
      <c r="R389" s="262"/>
      <c r="S389" s="262"/>
      <c r="T389" s="262"/>
      <c r="U389" s="262"/>
      <c r="V389" s="262"/>
      <c r="W389" s="262"/>
      <c r="X389" s="262"/>
      <c r="Y389" s="262"/>
      <c r="Z389" s="262"/>
      <c r="AA389" s="262"/>
      <c r="AB389" s="262"/>
      <c r="AC389" s="262"/>
      <c r="AD389" s="262"/>
      <c r="AE389" s="262"/>
      <c r="AF389" s="37"/>
      <c r="AG389" s="37"/>
    </row>
    <row r="390" spans="1:33">
      <c r="A390" s="665">
        <v>44015</v>
      </c>
      <c r="B390" s="115" t="s">
        <v>156</v>
      </c>
      <c r="C390" s="262">
        <v>880038280</v>
      </c>
      <c r="D390" s="115" t="s">
        <v>152</v>
      </c>
      <c r="E390" s="115" t="s">
        <v>140</v>
      </c>
      <c r="F390" s="665"/>
      <c r="G390" s="665">
        <v>44018</v>
      </c>
      <c r="H390" s="665">
        <v>44025</v>
      </c>
      <c r="I390" s="665">
        <v>44027</v>
      </c>
      <c r="J390" s="262"/>
      <c r="K390" s="262">
        <v>250</v>
      </c>
      <c r="L390" s="680" t="s">
        <v>1930</v>
      </c>
      <c r="M390" s="642"/>
      <c r="N390" s="645"/>
      <c r="O390" s="262"/>
      <c r="P390" s="629"/>
      <c r="Q390" s="262"/>
      <c r="R390" s="262"/>
      <c r="S390" s="262"/>
      <c r="T390" s="262"/>
      <c r="U390" s="262"/>
      <c r="V390" s="262"/>
      <c r="W390" s="262"/>
      <c r="X390" s="262"/>
      <c r="Y390" s="262"/>
      <c r="Z390" s="262"/>
      <c r="AA390" s="262"/>
      <c r="AB390" s="262"/>
      <c r="AC390" s="262"/>
      <c r="AD390" s="262"/>
      <c r="AE390" s="262"/>
      <c r="AF390" s="37"/>
      <c r="AG390" s="37"/>
    </row>
    <row r="391" spans="1:33">
      <c r="A391" s="665">
        <v>44015</v>
      </c>
      <c r="B391" s="115" t="s">
        <v>156</v>
      </c>
      <c r="C391" s="262">
        <v>880038280</v>
      </c>
      <c r="D391" s="115" t="s">
        <v>152</v>
      </c>
      <c r="E391" s="115" t="s">
        <v>140</v>
      </c>
      <c r="F391" s="665"/>
      <c r="G391" s="665"/>
      <c r="H391" s="665">
        <v>44028</v>
      </c>
      <c r="I391" s="665">
        <v>44038</v>
      </c>
      <c r="J391" s="262"/>
      <c r="K391" s="262">
        <v>62.5</v>
      </c>
      <c r="L391" s="115" t="s">
        <v>1931</v>
      </c>
      <c r="M391" s="642"/>
      <c r="N391" s="645"/>
      <c r="O391" s="262"/>
      <c r="P391" s="629"/>
      <c r="Q391" s="262"/>
      <c r="R391" s="262"/>
      <c r="S391" s="262"/>
      <c r="T391" s="262"/>
      <c r="U391" s="262"/>
      <c r="V391" s="262"/>
      <c r="W391" s="262"/>
      <c r="X391" s="262"/>
      <c r="Y391" s="262"/>
      <c r="Z391" s="262"/>
      <c r="AA391" s="262"/>
      <c r="AB391" s="262"/>
      <c r="AC391" s="262"/>
      <c r="AD391" s="262"/>
      <c r="AE391" s="262"/>
      <c r="AF391" s="37"/>
      <c r="AG391" s="37"/>
    </row>
    <row r="392" spans="1:33">
      <c r="A392" s="665">
        <v>44015</v>
      </c>
      <c r="B392" s="115" t="s">
        <v>156</v>
      </c>
      <c r="C392" s="262">
        <v>880038280</v>
      </c>
      <c r="D392" s="115" t="s">
        <v>152</v>
      </c>
      <c r="E392" s="115" t="s">
        <v>140</v>
      </c>
      <c r="F392" s="665"/>
      <c r="G392" s="665"/>
      <c r="H392" s="665">
        <v>44035</v>
      </c>
      <c r="I392" s="665">
        <v>44038</v>
      </c>
      <c r="J392" s="262"/>
      <c r="K392" s="262">
        <v>62.5</v>
      </c>
      <c r="L392" s="115"/>
      <c r="M392" s="642"/>
      <c r="N392" s="645"/>
      <c r="O392" s="262"/>
      <c r="P392" s="629"/>
      <c r="Q392" s="262"/>
      <c r="R392" s="262"/>
      <c r="S392" s="262"/>
      <c r="T392" s="262"/>
      <c r="U392" s="262"/>
      <c r="V392" s="262"/>
      <c r="W392" s="262"/>
      <c r="X392" s="262"/>
      <c r="Y392" s="262"/>
      <c r="Z392" s="262"/>
      <c r="AA392" s="262"/>
      <c r="AB392" s="262"/>
      <c r="AC392" s="262"/>
      <c r="AD392" s="262"/>
      <c r="AE392" s="262"/>
      <c r="AF392" s="37"/>
      <c r="AG392" s="37"/>
    </row>
    <row r="393" spans="1:33">
      <c r="A393" s="665">
        <v>44015</v>
      </c>
      <c r="B393" s="115" t="s">
        <v>156</v>
      </c>
      <c r="C393" s="115">
        <v>880038280</v>
      </c>
      <c r="D393" s="115" t="s">
        <v>152</v>
      </c>
      <c r="E393" s="115" t="s">
        <v>140</v>
      </c>
      <c r="F393" s="665"/>
      <c r="G393" s="665"/>
      <c r="H393" s="665">
        <v>44040</v>
      </c>
      <c r="I393" s="665">
        <v>44042</v>
      </c>
      <c r="J393" s="115"/>
      <c r="K393" s="115">
        <v>187.5</v>
      </c>
      <c r="L393" s="115"/>
      <c r="M393" s="681"/>
      <c r="N393" s="665"/>
      <c r="O393" s="115"/>
      <c r="P393" s="680"/>
      <c r="Q393" s="115"/>
      <c r="R393" s="115"/>
      <c r="S393" s="115"/>
      <c r="T393" s="115"/>
      <c r="U393" s="115"/>
      <c r="V393" s="115"/>
      <c r="W393" s="115"/>
      <c r="X393" s="115"/>
      <c r="Y393" s="115"/>
      <c r="Z393" s="115"/>
      <c r="AA393" s="115"/>
      <c r="AB393" s="115"/>
      <c r="AC393" s="115"/>
      <c r="AD393" s="115"/>
      <c r="AE393" s="115"/>
      <c r="AF393" s="486"/>
      <c r="AG393" s="486"/>
    </row>
    <row r="394" spans="1:33">
      <c r="A394" s="665">
        <v>44015</v>
      </c>
      <c r="B394" s="115" t="s">
        <v>156</v>
      </c>
      <c r="C394" s="115">
        <v>880038280</v>
      </c>
      <c r="D394" s="115" t="s">
        <v>152</v>
      </c>
      <c r="E394" s="115" t="s">
        <v>140</v>
      </c>
      <c r="F394" s="665"/>
      <c r="G394" s="665"/>
      <c r="H394" s="665">
        <v>44043</v>
      </c>
      <c r="I394" s="665"/>
      <c r="J394" s="262"/>
      <c r="K394" s="262">
        <v>282.5</v>
      </c>
      <c r="L394" s="115"/>
      <c r="M394" s="642"/>
      <c r="N394" s="645"/>
      <c r="O394" s="262"/>
      <c r="P394" s="629"/>
      <c r="Q394" s="262"/>
      <c r="R394" s="262"/>
      <c r="S394" s="262"/>
      <c r="T394" s="262"/>
      <c r="U394" s="262"/>
      <c r="V394" s="262"/>
      <c r="W394" s="262"/>
      <c r="X394" s="262"/>
      <c r="Y394" s="262"/>
      <c r="Z394" s="262"/>
      <c r="AA394" s="262"/>
      <c r="AB394" s="262"/>
      <c r="AC394" s="262"/>
      <c r="AD394" s="262"/>
      <c r="AE394" s="262"/>
      <c r="AF394" s="37"/>
      <c r="AG394" s="37"/>
    </row>
    <row r="395" spans="1:33">
      <c r="A395" s="665">
        <v>44014</v>
      </c>
      <c r="B395" s="115" t="s">
        <v>156</v>
      </c>
      <c r="C395" s="262">
        <v>880723122</v>
      </c>
      <c r="D395" s="115" t="s">
        <v>139</v>
      </c>
      <c r="E395" s="115" t="s">
        <v>140</v>
      </c>
      <c r="F395" s="665" t="s">
        <v>1932</v>
      </c>
      <c r="G395" s="665">
        <v>44015</v>
      </c>
      <c r="H395" s="665">
        <v>44015</v>
      </c>
      <c r="I395" s="665">
        <v>44021</v>
      </c>
      <c r="J395" s="262"/>
      <c r="K395" s="262">
        <v>42722.04</v>
      </c>
      <c r="L395" s="115" t="s">
        <v>1933</v>
      </c>
      <c r="M395" s="642"/>
      <c r="N395" s="645"/>
      <c r="O395" s="262"/>
      <c r="P395" s="629"/>
      <c r="Q395" s="262"/>
      <c r="R395" s="262"/>
      <c r="S395" s="262"/>
      <c r="T395" s="262"/>
      <c r="U395" s="262"/>
      <c r="V395" s="262"/>
      <c r="W395" s="262"/>
      <c r="X395" s="262"/>
      <c r="Y395" s="262"/>
      <c r="Z395" s="262"/>
      <c r="AA395" s="262"/>
      <c r="AB395" s="262"/>
      <c r="AC395" s="262"/>
      <c r="AD395" s="262"/>
      <c r="AE395" s="262"/>
      <c r="AF395" s="37"/>
      <c r="AG395" s="37"/>
    </row>
    <row r="396" spans="1:33">
      <c r="A396" s="665">
        <v>44012</v>
      </c>
      <c r="B396" s="115" t="s">
        <v>175</v>
      </c>
      <c r="C396" s="115">
        <v>880036449</v>
      </c>
      <c r="D396" s="115" t="s">
        <v>152</v>
      </c>
      <c r="E396" s="115" t="s">
        <v>150</v>
      </c>
      <c r="F396" s="665" t="s">
        <v>142</v>
      </c>
      <c r="G396" s="665">
        <v>44015</v>
      </c>
      <c r="H396" s="665">
        <v>44018</v>
      </c>
      <c r="I396" s="665"/>
      <c r="J396" s="115" t="s">
        <v>142</v>
      </c>
      <c r="K396" s="262">
        <v>107.5</v>
      </c>
      <c r="L396" s="262"/>
      <c r="M396" s="642"/>
      <c r="N396" s="645">
        <v>44013</v>
      </c>
      <c r="O396" s="262">
        <v>276.45</v>
      </c>
      <c r="P396" s="629"/>
      <c r="Q396" s="262"/>
      <c r="R396" s="262"/>
      <c r="S396" s="262"/>
      <c r="T396" s="262"/>
      <c r="U396" s="262"/>
      <c r="V396" s="262"/>
      <c r="W396" s="262"/>
      <c r="X396" s="262"/>
      <c r="Y396" s="262"/>
      <c r="Z396" s="262"/>
      <c r="AA396" s="262"/>
      <c r="AB396" s="262"/>
      <c r="AC396" s="262"/>
      <c r="AD396" s="262"/>
      <c r="AE396" s="262"/>
      <c r="AF396" s="37"/>
      <c r="AG396" s="37"/>
    </row>
    <row r="397" spans="1:33">
      <c r="A397" s="665">
        <v>44012</v>
      </c>
      <c r="B397" s="115" t="s">
        <v>175</v>
      </c>
      <c r="C397" s="115">
        <v>880036449</v>
      </c>
      <c r="D397" s="115" t="s">
        <v>152</v>
      </c>
      <c r="E397" s="115" t="s">
        <v>150</v>
      </c>
      <c r="F397" s="665" t="s">
        <v>142</v>
      </c>
      <c r="G397" s="665">
        <v>44032</v>
      </c>
      <c r="H397" s="665">
        <v>44042</v>
      </c>
      <c r="I397" s="665"/>
      <c r="J397" s="115" t="s">
        <v>142</v>
      </c>
      <c r="K397" s="262">
        <v>184</v>
      </c>
      <c r="L397" s="115" t="s">
        <v>1934</v>
      </c>
      <c r="M397" s="642"/>
      <c r="N397" s="645">
        <v>44033</v>
      </c>
      <c r="O397" s="262">
        <v>236</v>
      </c>
      <c r="P397" s="629"/>
      <c r="Q397" s="262"/>
      <c r="R397" s="262"/>
      <c r="S397" s="262"/>
      <c r="T397" s="262"/>
      <c r="U397" s="262"/>
      <c r="V397" s="262"/>
      <c r="W397" s="262"/>
      <c r="X397" s="262"/>
      <c r="Y397" s="262"/>
      <c r="Z397" s="262"/>
      <c r="AA397" s="262"/>
      <c r="AB397" s="262"/>
      <c r="AC397" s="262"/>
      <c r="AD397" s="262"/>
      <c r="AE397" s="262"/>
      <c r="AF397" s="37"/>
      <c r="AG397" s="37"/>
    </row>
    <row r="398" spans="1:33">
      <c r="A398" s="665">
        <v>44012</v>
      </c>
      <c r="B398" s="115" t="s">
        <v>154</v>
      </c>
      <c r="C398" s="115">
        <v>880440157</v>
      </c>
      <c r="D398" s="115" t="s">
        <v>139</v>
      </c>
      <c r="E398" s="115" t="s">
        <v>140</v>
      </c>
      <c r="F398" s="665"/>
      <c r="G398" s="665">
        <v>44027</v>
      </c>
      <c r="H398" s="665">
        <v>44015</v>
      </c>
      <c r="I398" s="665">
        <v>44026</v>
      </c>
      <c r="J398" s="115" t="s">
        <v>1407</v>
      </c>
      <c r="K398" s="262">
        <v>1350</v>
      </c>
      <c r="L398" s="680" t="s">
        <v>1794</v>
      </c>
      <c r="M398" s="642"/>
      <c r="N398" s="642"/>
      <c r="O398" s="629"/>
      <c r="P398" s="629"/>
      <c r="Q398" s="629"/>
      <c r="R398" s="629"/>
      <c r="S398" s="629"/>
      <c r="T398" s="629"/>
      <c r="U398" s="629"/>
      <c r="V398" s="629"/>
      <c r="W398" s="629"/>
      <c r="X398" s="629"/>
      <c r="Y398" s="629"/>
      <c r="Z398" s="629"/>
      <c r="AA398" s="629"/>
      <c r="AB398" s="629"/>
      <c r="AC398" s="629"/>
      <c r="AD398" s="629"/>
      <c r="AE398" s="629"/>
      <c r="AF398" s="37"/>
      <c r="AG398" s="37"/>
    </row>
    <row r="399" spans="1:33">
      <c r="A399" s="665">
        <v>44012</v>
      </c>
      <c r="B399" s="115" t="s">
        <v>154</v>
      </c>
      <c r="C399" s="115">
        <v>880440157</v>
      </c>
      <c r="D399" s="115" t="s">
        <v>139</v>
      </c>
      <c r="E399" s="115" t="s">
        <v>140</v>
      </c>
      <c r="F399" s="665"/>
      <c r="G399" s="115"/>
      <c r="H399" s="665">
        <v>44040</v>
      </c>
      <c r="I399" s="665">
        <v>44040</v>
      </c>
      <c r="J399" s="115" t="s">
        <v>181</v>
      </c>
      <c r="K399" s="115">
        <v>1350</v>
      </c>
      <c r="L399" s="680" t="s">
        <v>1935</v>
      </c>
      <c r="M399" s="681"/>
      <c r="N399" s="681"/>
      <c r="O399" s="680"/>
      <c r="P399" s="680"/>
      <c r="Q399" s="680"/>
      <c r="R399" s="680"/>
      <c r="S399" s="680"/>
      <c r="T399" s="680"/>
      <c r="U399" s="680"/>
      <c r="V399" s="680"/>
      <c r="W399" s="680"/>
      <c r="X399" s="680"/>
      <c r="Y399" s="680"/>
      <c r="Z399" s="680"/>
      <c r="AA399" s="680"/>
      <c r="AB399" s="680"/>
      <c r="AC399" s="680"/>
      <c r="AD399" s="680"/>
      <c r="AE399" s="680"/>
      <c r="AF399" s="486"/>
      <c r="AG399" s="486"/>
    </row>
    <row r="400" spans="1:33">
      <c r="A400" s="665">
        <v>44012</v>
      </c>
      <c r="B400" s="115" t="s">
        <v>154</v>
      </c>
      <c r="C400" s="115">
        <v>880440157</v>
      </c>
      <c r="D400" s="115" t="s">
        <v>139</v>
      </c>
      <c r="E400" s="115" t="s">
        <v>140</v>
      </c>
      <c r="F400" s="665"/>
      <c r="G400" s="115"/>
      <c r="H400" s="665">
        <v>44043</v>
      </c>
      <c r="I400" s="665">
        <v>44054</v>
      </c>
      <c r="J400" s="115" t="s">
        <v>168</v>
      </c>
      <c r="K400" s="115">
        <v>720</v>
      </c>
      <c r="L400" s="680" t="s">
        <v>1936</v>
      </c>
      <c r="M400" s="681"/>
      <c r="N400" s="681"/>
      <c r="O400" s="680"/>
      <c r="P400" s="680"/>
      <c r="Q400" s="680"/>
      <c r="R400" s="680"/>
      <c r="S400" s="680"/>
      <c r="T400" s="680"/>
      <c r="U400" s="680"/>
      <c r="V400" s="680"/>
      <c r="W400" s="680"/>
      <c r="X400" s="680"/>
      <c r="Y400" s="680"/>
      <c r="Z400" s="680"/>
      <c r="AA400" s="680"/>
      <c r="AB400" s="680"/>
      <c r="AC400" s="680"/>
      <c r="AD400" s="680"/>
      <c r="AE400" s="680"/>
      <c r="AF400" s="486"/>
      <c r="AG400" s="486"/>
    </row>
    <row r="401" spans="1:33">
      <c r="A401" s="665">
        <v>44015</v>
      </c>
      <c r="B401" s="115" t="s">
        <v>156</v>
      </c>
      <c r="C401" s="262">
        <v>880942467</v>
      </c>
      <c r="D401" s="115" t="s">
        <v>152</v>
      </c>
      <c r="E401" s="115" t="s">
        <v>140</v>
      </c>
      <c r="F401" s="665"/>
      <c r="G401" s="665">
        <v>44015</v>
      </c>
      <c r="H401" s="665">
        <v>44015</v>
      </c>
      <c r="I401" s="665">
        <v>44027</v>
      </c>
      <c r="J401" s="115" t="s">
        <v>181</v>
      </c>
      <c r="K401" s="262">
        <v>72.66</v>
      </c>
      <c r="L401" s="115" t="s">
        <v>1937</v>
      </c>
      <c r="M401" s="642"/>
      <c r="N401" s="645"/>
      <c r="O401" s="262"/>
      <c r="P401" s="629"/>
      <c r="Q401" s="262"/>
      <c r="R401" s="262"/>
      <c r="S401" s="262"/>
      <c r="T401" s="262"/>
      <c r="U401" s="262"/>
      <c r="V401" s="262"/>
      <c r="W401" s="262"/>
      <c r="X401" s="262"/>
      <c r="Y401" s="262"/>
      <c r="Z401" s="262"/>
      <c r="AA401" s="262"/>
      <c r="AB401" s="262"/>
      <c r="AC401" s="262"/>
      <c r="AD401" s="262"/>
      <c r="AE401" s="262"/>
      <c r="AF401" s="37"/>
      <c r="AG401" s="37"/>
    </row>
    <row r="402" spans="1:33">
      <c r="A402" s="665">
        <v>44015</v>
      </c>
      <c r="B402" s="115" t="s">
        <v>156</v>
      </c>
      <c r="C402" s="37">
        <v>880942467</v>
      </c>
      <c r="D402" s="115" t="s">
        <v>152</v>
      </c>
      <c r="E402" s="115" t="s">
        <v>140</v>
      </c>
      <c r="F402" s="665"/>
      <c r="G402" s="665">
        <v>44021</v>
      </c>
      <c r="H402" s="681">
        <v>44021</v>
      </c>
      <c r="I402" s="681">
        <v>44028</v>
      </c>
      <c r="J402" s="680" t="s">
        <v>181</v>
      </c>
      <c r="K402" s="629">
        <v>922.45</v>
      </c>
      <c r="L402" s="629" t="s">
        <v>1786</v>
      </c>
      <c r="M402" s="642"/>
      <c r="N402" s="645"/>
      <c r="O402" s="262"/>
      <c r="P402" s="629"/>
      <c r="Q402" s="262"/>
      <c r="R402" s="262"/>
      <c r="S402" s="262"/>
      <c r="T402" s="262"/>
      <c r="U402" s="262"/>
      <c r="V402" s="262"/>
      <c r="W402" s="262"/>
      <c r="X402" s="262"/>
      <c r="Y402" s="262"/>
      <c r="Z402" s="262"/>
      <c r="AA402" s="262"/>
      <c r="AB402" s="262"/>
      <c r="AC402" s="262"/>
      <c r="AD402" s="262"/>
      <c r="AE402" s="262"/>
      <c r="AF402" s="37"/>
      <c r="AG402" s="37"/>
    </row>
    <row r="403" spans="1:33">
      <c r="A403" s="665">
        <v>44015</v>
      </c>
      <c r="B403" s="115" t="s">
        <v>194</v>
      </c>
      <c r="C403" s="262">
        <v>880619515</v>
      </c>
      <c r="D403" s="115" t="s">
        <v>139</v>
      </c>
      <c r="E403" s="115" t="s">
        <v>140</v>
      </c>
      <c r="F403" s="665" t="s">
        <v>168</v>
      </c>
      <c r="G403" s="665">
        <v>44032</v>
      </c>
      <c r="H403" s="665"/>
      <c r="I403" s="665">
        <v>44047</v>
      </c>
      <c r="J403" s="262"/>
      <c r="K403" s="262"/>
      <c r="L403" s="262"/>
      <c r="M403" s="681"/>
      <c r="N403" s="665" t="s">
        <v>1938</v>
      </c>
      <c r="O403" s="262">
        <v>7501</v>
      </c>
      <c r="P403" s="629"/>
      <c r="Q403" s="262"/>
      <c r="R403" s="262"/>
      <c r="S403" s="262"/>
      <c r="T403" s="262"/>
      <c r="U403" s="262"/>
      <c r="V403" s="262"/>
      <c r="W403" s="262"/>
      <c r="X403" s="262"/>
      <c r="Y403" s="262"/>
      <c r="Z403" s="262"/>
      <c r="AA403" s="262"/>
      <c r="AB403" s="262"/>
      <c r="AC403" s="262"/>
      <c r="AD403" s="262"/>
      <c r="AE403" s="262"/>
      <c r="AF403" s="37"/>
      <c r="AG403" s="37"/>
    </row>
    <row r="404" spans="1:33">
      <c r="A404" s="681">
        <v>44011</v>
      </c>
      <c r="B404" s="680" t="s">
        <v>149</v>
      </c>
      <c r="C404" s="629">
        <v>880687732</v>
      </c>
      <c r="D404" s="680" t="s">
        <v>152</v>
      </c>
      <c r="E404" s="680" t="s">
        <v>140</v>
      </c>
      <c r="F404" s="681"/>
      <c r="G404" s="681">
        <v>44011</v>
      </c>
      <c r="H404" s="665">
        <v>44026</v>
      </c>
      <c r="I404" s="681">
        <v>44032</v>
      </c>
      <c r="J404" s="629"/>
      <c r="K404" s="629">
        <v>524.96</v>
      </c>
      <c r="L404" s="680" t="s">
        <v>929</v>
      </c>
      <c r="M404" s="642"/>
      <c r="N404" s="642"/>
      <c r="O404" s="629"/>
      <c r="P404" s="629"/>
      <c r="Q404" s="629"/>
      <c r="R404" s="629"/>
      <c r="S404" s="629"/>
      <c r="T404" s="629"/>
      <c r="U404" s="629"/>
      <c r="V404" s="629"/>
      <c r="W404" s="629"/>
      <c r="X404" s="629"/>
      <c r="Y404" s="629"/>
      <c r="Z404" s="629"/>
      <c r="AA404" s="629"/>
      <c r="AB404" s="629"/>
      <c r="AC404" s="629"/>
      <c r="AD404" s="629"/>
      <c r="AE404" s="629"/>
      <c r="AF404" s="37"/>
      <c r="AG404" s="37"/>
    </row>
    <row r="405" spans="1:33">
      <c r="A405" s="665">
        <v>44004</v>
      </c>
      <c r="B405" s="115" t="s">
        <v>149</v>
      </c>
      <c r="C405" s="262">
        <v>882143691</v>
      </c>
      <c r="D405" s="115" t="s">
        <v>152</v>
      </c>
      <c r="E405" s="115" t="s">
        <v>140</v>
      </c>
      <c r="F405" s="665"/>
      <c r="G405" s="665">
        <v>44004</v>
      </c>
      <c r="H405" s="665">
        <v>44015</v>
      </c>
      <c r="I405" s="665">
        <v>44033</v>
      </c>
      <c r="J405" s="262"/>
      <c r="K405" s="262">
        <v>55</v>
      </c>
      <c r="L405" s="115" t="s">
        <v>1131</v>
      </c>
      <c r="M405" s="642"/>
      <c r="N405" s="645"/>
      <c r="O405" s="262"/>
      <c r="P405" s="629"/>
      <c r="Q405" s="262"/>
      <c r="R405" s="262"/>
      <c r="S405" s="262"/>
      <c r="T405" s="262"/>
      <c r="U405" s="262"/>
      <c r="V405" s="262"/>
      <c r="W405" s="262"/>
      <c r="X405" s="262"/>
      <c r="Y405" s="262"/>
      <c r="Z405" s="262"/>
      <c r="AA405" s="262"/>
      <c r="AB405" s="262"/>
      <c r="AC405" s="262"/>
      <c r="AD405" s="262"/>
      <c r="AE405" s="262"/>
      <c r="AF405" s="37"/>
      <c r="AG405" s="37"/>
    </row>
    <row r="406" spans="1:33">
      <c r="A406" s="665">
        <v>44015</v>
      </c>
      <c r="B406" s="115" t="s">
        <v>154</v>
      </c>
      <c r="C406" s="115">
        <v>880541542</v>
      </c>
      <c r="D406" s="115" t="s">
        <v>139</v>
      </c>
      <c r="E406" s="115" t="s">
        <v>150</v>
      </c>
      <c r="F406" s="665"/>
      <c r="G406" s="665">
        <v>44015</v>
      </c>
      <c r="H406" s="665"/>
      <c r="I406" s="665">
        <v>44029</v>
      </c>
      <c r="J406" s="262"/>
      <c r="K406" s="262"/>
      <c r="L406" s="115" t="s">
        <v>1939</v>
      </c>
      <c r="M406" s="642"/>
      <c r="N406" s="645"/>
      <c r="O406" s="262"/>
      <c r="P406" s="629"/>
      <c r="Q406" s="262"/>
      <c r="R406" s="262"/>
      <c r="S406" s="262"/>
      <c r="T406" s="262"/>
      <c r="U406" s="262"/>
      <c r="V406" s="262"/>
      <c r="W406" s="262"/>
      <c r="X406" s="262"/>
      <c r="Y406" s="262"/>
      <c r="Z406" s="262"/>
      <c r="AA406" s="262"/>
      <c r="AB406" s="262"/>
      <c r="AC406" s="262"/>
      <c r="AD406" s="262"/>
      <c r="AE406" s="262"/>
      <c r="AF406" s="37"/>
      <c r="AG406" s="37"/>
    </row>
    <row r="407" spans="1:33">
      <c r="A407" s="665">
        <v>44015</v>
      </c>
      <c r="B407" s="115" t="s">
        <v>138</v>
      </c>
      <c r="C407" s="115">
        <v>882172524</v>
      </c>
      <c r="D407" s="115" t="s">
        <v>139</v>
      </c>
      <c r="E407" s="115" t="s">
        <v>140</v>
      </c>
      <c r="F407" s="665" t="s">
        <v>1326</v>
      </c>
      <c r="G407" s="665">
        <v>44032</v>
      </c>
      <c r="H407" s="665">
        <v>44029</v>
      </c>
      <c r="I407" s="665">
        <v>44029</v>
      </c>
      <c r="J407" s="115" t="s">
        <v>1049</v>
      </c>
      <c r="K407" s="262">
        <v>1737.05</v>
      </c>
      <c r="L407" s="115" t="s">
        <v>1940</v>
      </c>
      <c r="M407" s="642"/>
      <c r="N407" s="645"/>
      <c r="O407" s="262"/>
      <c r="P407" s="629"/>
      <c r="Q407" s="262"/>
      <c r="R407" s="262"/>
      <c r="S407" s="262"/>
      <c r="T407" s="262"/>
      <c r="U407" s="262"/>
      <c r="V407" s="262"/>
      <c r="W407" s="262"/>
      <c r="X407" s="262"/>
      <c r="Y407" s="262"/>
      <c r="Z407" s="262"/>
      <c r="AA407" s="262"/>
      <c r="AB407" s="262"/>
      <c r="AC407" s="262"/>
      <c r="AD407" s="262"/>
      <c r="AE407" s="262"/>
      <c r="AF407" s="37"/>
      <c r="AG407" s="37"/>
    </row>
    <row r="408" spans="1:33">
      <c r="A408" s="665">
        <v>44015</v>
      </c>
      <c r="B408" s="115" t="s">
        <v>138</v>
      </c>
      <c r="C408" s="115">
        <v>882172524</v>
      </c>
      <c r="D408" s="115" t="s">
        <v>139</v>
      </c>
      <c r="E408" s="115" t="s">
        <v>140</v>
      </c>
      <c r="F408" s="665" t="s">
        <v>1326</v>
      </c>
      <c r="G408" s="665">
        <v>44032</v>
      </c>
      <c r="H408" s="665">
        <v>44032</v>
      </c>
      <c r="I408" s="665">
        <v>44029</v>
      </c>
      <c r="J408" s="680" t="s">
        <v>1941</v>
      </c>
      <c r="K408" s="629">
        <v>600</v>
      </c>
      <c r="L408" s="680" t="s">
        <v>1942</v>
      </c>
      <c r="M408" s="642"/>
      <c r="N408" s="645"/>
      <c r="O408" s="262"/>
      <c r="P408" s="629"/>
      <c r="Q408" s="262"/>
      <c r="R408" s="262"/>
      <c r="S408" s="262"/>
      <c r="T408" s="262"/>
      <c r="U408" s="262"/>
      <c r="V408" s="262"/>
      <c r="W408" s="262"/>
      <c r="X408" s="262"/>
      <c r="Y408" s="262"/>
      <c r="Z408" s="262"/>
      <c r="AA408" s="262"/>
      <c r="AB408" s="262"/>
      <c r="AC408" s="262"/>
      <c r="AD408" s="262"/>
      <c r="AE408" s="262"/>
      <c r="AF408" s="37"/>
      <c r="AG408" s="37"/>
    </row>
    <row r="409" spans="1:33">
      <c r="A409" s="665">
        <v>44015</v>
      </c>
      <c r="B409" s="115" t="s">
        <v>149</v>
      </c>
      <c r="C409" s="262">
        <v>880022844</v>
      </c>
      <c r="D409" s="115" t="s">
        <v>139</v>
      </c>
      <c r="E409" s="115" t="s">
        <v>140</v>
      </c>
      <c r="F409" s="665" t="s">
        <v>361</v>
      </c>
      <c r="G409" s="665">
        <v>44015</v>
      </c>
      <c r="H409" s="665"/>
      <c r="I409" s="665">
        <v>44029</v>
      </c>
      <c r="J409" s="262"/>
      <c r="K409" s="262"/>
      <c r="L409" s="115" t="s">
        <v>1943</v>
      </c>
      <c r="M409" s="642"/>
      <c r="N409" s="645"/>
      <c r="O409" s="262"/>
      <c r="P409" s="629"/>
      <c r="Q409" s="262"/>
      <c r="R409" s="262"/>
      <c r="S409" s="262"/>
      <c r="T409" s="262"/>
      <c r="U409" s="262"/>
      <c r="V409" s="262"/>
      <c r="W409" s="262"/>
      <c r="X409" s="262"/>
      <c r="Y409" s="262"/>
      <c r="Z409" s="262"/>
      <c r="AA409" s="262"/>
      <c r="AB409" s="262"/>
      <c r="AC409" s="262"/>
      <c r="AD409" s="262"/>
      <c r="AE409" s="262"/>
      <c r="AF409" s="37"/>
      <c r="AG409" s="37"/>
    </row>
    <row r="410" spans="1:33">
      <c r="A410" s="665">
        <v>44015</v>
      </c>
      <c r="B410" s="115" t="s">
        <v>144</v>
      </c>
      <c r="C410" s="115">
        <v>880004539</v>
      </c>
      <c r="D410" s="115" t="s">
        <v>139</v>
      </c>
      <c r="E410" s="115" t="s">
        <v>140</v>
      </c>
      <c r="F410" s="665" t="s">
        <v>622</v>
      </c>
      <c r="G410" s="665">
        <v>44015</v>
      </c>
      <c r="H410" s="665"/>
      <c r="I410" s="665">
        <v>44040</v>
      </c>
      <c r="J410" s="262"/>
      <c r="K410" s="262"/>
      <c r="L410" s="115" t="s">
        <v>1944</v>
      </c>
      <c r="M410" s="642"/>
      <c r="N410" s="645"/>
      <c r="O410" s="262"/>
      <c r="P410" s="629"/>
      <c r="Q410" s="262"/>
      <c r="R410" s="262"/>
      <c r="S410" s="262"/>
      <c r="T410" s="262"/>
      <c r="U410" s="262"/>
      <c r="V410" s="262"/>
      <c r="W410" s="262"/>
      <c r="X410" s="262"/>
      <c r="Y410" s="262"/>
      <c r="Z410" s="262"/>
      <c r="AA410" s="262"/>
      <c r="AB410" s="262"/>
      <c r="AC410" s="262"/>
      <c r="AD410" s="262"/>
      <c r="AE410" s="262"/>
      <c r="AF410" s="37"/>
      <c r="AG410" s="37"/>
    </row>
    <row r="411" spans="1:33">
      <c r="A411" s="665">
        <v>44015</v>
      </c>
      <c r="B411" s="115" t="s">
        <v>149</v>
      </c>
      <c r="C411" s="262">
        <v>881920503</v>
      </c>
      <c r="D411" s="115" t="s">
        <v>139</v>
      </c>
      <c r="E411" s="115" t="s">
        <v>140</v>
      </c>
      <c r="F411" s="665" t="s">
        <v>142</v>
      </c>
      <c r="G411" s="665">
        <v>44015</v>
      </c>
      <c r="H411" s="665">
        <v>44015</v>
      </c>
      <c r="I411" s="665">
        <v>44029</v>
      </c>
      <c r="J411" s="262"/>
      <c r="K411" s="262">
        <v>1967.1</v>
      </c>
      <c r="L411" s="262"/>
      <c r="M411" s="642"/>
      <c r="N411" s="645"/>
      <c r="O411" s="262"/>
      <c r="P411" s="629"/>
      <c r="Q411" s="262"/>
      <c r="R411" s="262"/>
      <c r="S411" s="262"/>
      <c r="T411" s="262"/>
      <c r="U411" s="262"/>
      <c r="V411" s="262"/>
      <c r="W411" s="262"/>
      <c r="X411" s="262"/>
      <c r="Y411" s="262"/>
      <c r="Z411" s="262"/>
      <c r="AA411" s="262"/>
      <c r="AB411" s="262"/>
      <c r="AC411" s="262"/>
      <c r="AD411" s="262"/>
      <c r="AE411" s="262"/>
      <c r="AF411" s="37"/>
      <c r="AG411" s="37"/>
    </row>
    <row r="412" spans="1:33">
      <c r="A412" s="665">
        <v>44015</v>
      </c>
      <c r="B412" s="115" t="s">
        <v>138</v>
      </c>
      <c r="C412" s="115">
        <v>882199381</v>
      </c>
      <c r="D412" s="115" t="s">
        <v>139</v>
      </c>
      <c r="E412" s="115" t="s">
        <v>140</v>
      </c>
      <c r="F412" s="665" t="s">
        <v>182</v>
      </c>
      <c r="G412" s="665">
        <v>44026</v>
      </c>
      <c r="H412" s="665">
        <v>44026</v>
      </c>
      <c r="I412" s="665">
        <v>44029</v>
      </c>
      <c r="J412" s="115" t="s">
        <v>1945</v>
      </c>
      <c r="K412" s="262">
        <v>1601.98</v>
      </c>
      <c r="L412" s="115" t="s">
        <v>1946</v>
      </c>
      <c r="M412" s="642"/>
      <c r="N412" s="645"/>
      <c r="O412" s="262"/>
      <c r="P412" s="629"/>
      <c r="Q412" s="262"/>
      <c r="R412" s="262"/>
      <c r="S412" s="262"/>
      <c r="T412" s="262"/>
      <c r="U412" s="262"/>
      <c r="V412" s="262"/>
      <c r="W412" s="262"/>
      <c r="X412" s="262"/>
      <c r="Y412" s="262"/>
      <c r="Z412" s="262"/>
      <c r="AA412" s="262"/>
      <c r="AB412" s="262"/>
      <c r="AC412" s="262"/>
      <c r="AD412" s="262"/>
      <c r="AE412" s="262"/>
      <c r="AF412" s="37"/>
      <c r="AG412" s="37"/>
    </row>
    <row r="413" spans="1:33">
      <c r="A413" s="665">
        <v>44015</v>
      </c>
      <c r="B413" s="115" t="s">
        <v>146</v>
      </c>
      <c r="C413" s="115">
        <v>880116877</v>
      </c>
      <c r="D413" s="115" t="s">
        <v>139</v>
      </c>
      <c r="E413" s="115" t="s">
        <v>150</v>
      </c>
      <c r="F413" s="665" t="s">
        <v>200</v>
      </c>
      <c r="G413" s="665">
        <v>44015</v>
      </c>
      <c r="H413" s="665"/>
      <c r="I413" s="665">
        <v>44022</v>
      </c>
      <c r="J413" s="262"/>
      <c r="K413" s="262"/>
      <c r="L413" s="115" t="s">
        <v>1947</v>
      </c>
      <c r="M413" s="642"/>
      <c r="N413" s="645">
        <v>44024</v>
      </c>
      <c r="O413" s="262">
        <v>41</v>
      </c>
      <c r="P413" s="629"/>
      <c r="Q413" s="262"/>
      <c r="R413" s="262"/>
      <c r="S413" s="262"/>
      <c r="T413" s="262"/>
      <c r="U413" s="262"/>
      <c r="V413" s="262"/>
      <c r="W413" s="262"/>
      <c r="X413" s="262"/>
      <c r="Y413" s="262"/>
      <c r="Z413" s="262"/>
      <c r="AA413" s="262"/>
      <c r="AB413" s="262"/>
      <c r="AC413" s="262"/>
      <c r="AD413" s="262"/>
      <c r="AE413" s="262"/>
      <c r="AF413" s="37"/>
      <c r="AG413" s="37"/>
    </row>
    <row r="414" spans="1:33">
      <c r="A414" s="665">
        <v>44015</v>
      </c>
      <c r="B414" s="115" t="s">
        <v>194</v>
      </c>
      <c r="C414" s="115">
        <v>881794609</v>
      </c>
      <c r="D414" s="115" t="s">
        <v>139</v>
      </c>
      <c r="E414" s="115" t="s">
        <v>140</v>
      </c>
      <c r="F414" s="665" t="s">
        <v>200</v>
      </c>
      <c r="G414" s="665">
        <v>44042</v>
      </c>
      <c r="H414" s="665"/>
      <c r="I414" s="665">
        <v>44049</v>
      </c>
      <c r="J414" s="262"/>
      <c r="K414" s="262"/>
      <c r="L414" s="115" t="s">
        <v>717</v>
      </c>
      <c r="M414" s="642"/>
      <c r="N414" s="645"/>
      <c r="O414" s="262"/>
      <c r="P414" s="629"/>
      <c r="Q414" s="262"/>
      <c r="R414" s="262"/>
      <c r="S414" s="262"/>
      <c r="T414" s="262"/>
      <c r="U414" s="262"/>
      <c r="V414" s="262"/>
      <c r="W414" s="262"/>
      <c r="X414" s="262"/>
      <c r="Y414" s="262"/>
      <c r="Z414" s="262"/>
      <c r="AA414" s="262"/>
      <c r="AB414" s="262"/>
      <c r="AC414" s="262"/>
      <c r="AD414" s="262"/>
      <c r="AE414" s="262"/>
      <c r="AF414" s="37"/>
      <c r="AG414" s="37"/>
    </row>
    <row r="415" spans="1:33">
      <c r="A415" s="665">
        <v>44015</v>
      </c>
      <c r="B415" s="115" t="s">
        <v>194</v>
      </c>
      <c r="C415" s="115">
        <v>881783534</v>
      </c>
      <c r="D415" s="115" t="s">
        <v>139</v>
      </c>
      <c r="E415" s="115" t="s">
        <v>140</v>
      </c>
      <c r="F415" s="665" t="s">
        <v>1626</v>
      </c>
      <c r="G415" s="665">
        <v>44034</v>
      </c>
      <c r="H415" s="665"/>
      <c r="I415" s="665">
        <v>44049</v>
      </c>
      <c r="J415" s="262"/>
      <c r="K415" s="262"/>
      <c r="L415" s="115" t="s">
        <v>1948</v>
      </c>
      <c r="M415" s="642"/>
      <c r="N415" s="645"/>
      <c r="O415" s="262"/>
      <c r="P415" s="629"/>
      <c r="Q415" s="262"/>
      <c r="R415" s="262"/>
      <c r="S415" s="262"/>
      <c r="T415" s="262"/>
      <c r="U415" s="262"/>
      <c r="V415" s="262"/>
      <c r="W415" s="262"/>
      <c r="X415" s="262"/>
      <c r="Y415" s="262"/>
      <c r="Z415" s="262"/>
      <c r="AA415" s="262"/>
      <c r="AB415" s="262"/>
      <c r="AC415" s="262"/>
      <c r="AD415" s="262"/>
      <c r="AE415" s="262"/>
      <c r="AF415" s="37"/>
      <c r="AG415" s="37"/>
    </row>
    <row r="416" spans="1:33">
      <c r="A416" s="665">
        <v>43999</v>
      </c>
      <c r="B416" s="115" t="s">
        <v>154</v>
      </c>
      <c r="C416" s="115">
        <v>881492768</v>
      </c>
      <c r="D416" s="115" t="s">
        <v>152</v>
      </c>
      <c r="E416" s="115" t="s">
        <v>147</v>
      </c>
      <c r="F416" s="665"/>
      <c r="G416" s="115"/>
      <c r="H416" s="665"/>
      <c r="I416" s="665"/>
      <c r="J416" s="262"/>
      <c r="K416" s="262"/>
      <c r="L416" s="262"/>
      <c r="M416" s="642"/>
      <c r="N416" s="645">
        <v>44014</v>
      </c>
      <c r="O416" s="262">
        <v>750.32</v>
      </c>
      <c r="P416" s="629"/>
      <c r="Q416" s="262"/>
      <c r="R416" s="262"/>
      <c r="S416" s="262"/>
      <c r="T416" s="262"/>
      <c r="U416" s="262"/>
      <c r="V416" s="262"/>
      <c r="W416" s="262"/>
      <c r="X416" s="262"/>
      <c r="Y416" s="262"/>
      <c r="Z416" s="262"/>
      <c r="AA416" s="262"/>
      <c r="AB416" s="262"/>
      <c r="AC416" s="262"/>
      <c r="AD416" s="262"/>
      <c r="AE416" s="262"/>
      <c r="AF416" s="37"/>
      <c r="AG416" s="37"/>
    </row>
    <row r="417" spans="1:33">
      <c r="A417" s="665">
        <v>44015</v>
      </c>
      <c r="B417" s="115" t="s">
        <v>175</v>
      </c>
      <c r="C417" s="115">
        <v>881118227</v>
      </c>
      <c r="D417" s="115" t="s">
        <v>139</v>
      </c>
      <c r="E417" s="115" t="s">
        <v>140</v>
      </c>
      <c r="F417" s="665" t="s">
        <v>176</v>
      </c>
      <c r="G417" s="665">
        <v>44015</v>
      </c>
      <c r="H417" s="665">
        <v>44015</v>
      </c>
      <c r="I417" s="665"/>
      <c r="J417" s="115" t="s">
        <v>176</v>
      </c>
      <c r="K417" s="115">
        <v>157.9</v>
      </c>
      <c r="L417" s="262"/>
      <c r="M417" s="642"/>
      <c r="N417" s="645">
        <v>44022</v>
      </c>
      <c r="O417" s="262">
        <v>999</v>
      </c>
      <c r="P417" s="629"/>
      <c r="Q417" s="262"/>
      <c r="R417" s="262"/>
      <c r="S417" s="262"/>
      <c r="T417" s="262"/>
      <c r="U417" s="262"/>
      <c r="V417" s="262"/>
      <c r="W417" s="262"/>
      <c r="X417" s="262"/>
      <c r="Y417" s="262"/>
      <c r="Z417" s="262"/>
      <c r="AA417" s="262"/>
      <c r="AB417" s="262"/>
      <c r="AC417" s="262"/>
      <c r="AD417" s="262"/>
      <c r="AE417" s="262"/>
      <c r="AF417" s="37"/>
      <c r="AG417" s="37"/>
    </row>
    <row r="418" spans="1:33">
      <c r="A418" s="665">
        <v>44015</v>
      </c>
      <c r="B418" s="115" t="s">
        <v>156</v>
      </c>
      <c r="C418" s="37">
        <v>880942467</v>
      </c>
      <c r="D418" s="115" t="s">
        <v>152</v>
      </c>
      <c r="E418" s="115" t="s">
        <v>140</v>
      </c>
      <c r="F418" s="665"/>
      <c r="G418" s="665"/>
      <c r="H418" s="665">
        <v>44033</v>
      </c>
      <c r="I418" s="665">
        <v>44041</v>
      </c>
      <c r="J418" s="115" t="s">
        <v>181</v>
      </c>
      <c r="K418" s="680">
        <v>36.64</v>
      </c>
      <c r="L418" s="115" t="s">
        <v>1862</v>
      </c>
      <c r="M418" s="642"/>
      <c r="N418" s="645"/>
      <c r="O418" s="262"/>
      <c r="P418" s="629"/>
      <c r="Q418" s="262"/>
      <c r="R418" s="262"/>
      <c r="S418" s="262"/>
      <c r="T418" s="262"/>
      <c r="U418" s="262"/>
      <c r="V418" s="262"/>
      <c r="W418" s="262"/>
      <c r="X418" s="262"/>
      <c r="Y418" s="262"/>
      <c r="Z418" s="262"/>
      <c r="AA418" s="262"/>
      <c r="AB418" s="262"/>
      <c r="AC418" s="262"/>
      <c r="AD418" s="262"/>
      <c r="AE418" s="262"/>
      <c r="AF418" s="37"/>
      <c r="AG418" s="37"/>
    </row>
    <row r="419" spans="1:33">
      <c r="A419" s="665">
        <v>44015</v>
      </c>
      <c r="B419" s="115" t="s">
        <v>156</v>
      </c>
      <c r="C419" s="262">
        <v>880510612</v>
      </c>
      <c r="D419" s="115" t="s">
        <v>139</v>
      </c>
      <c r="E419" s="115" t="s">
        <v>140</v>
      </c>
      <c r="F419" s="665" t="s">
        <v>1949</v>
      </c>
      <c r="G419" s="665">
        <v>44015</v>
      </c>
      <c r="H419" s="665">
        <v>44015</v>
      </c>
      <c r="I419" s="665"/>
      <c r="J419" s="115" t="s">
        <v>182</v>
      </c>
      <c r="K419" s="262">
        <v>120</v>
      </c>
      <c r="L419" s="262"/>
      <c r="M419" s="642"/>
      <c r="N419" s="645"/>
      <c r="O419" s="262"/>
      <c r="P419" s="629"/>
      <c r="Q419" s="262"/>
      <c r="R419" s="262"/>
      <c r="S419" s="262"/>
      <c r="T419" s="262"/>
      <c r="U419" s="262"/>
      <c r="V419" s="262"/>
      <c r="W419" s="262"/>
      <c r="X419" s="262"/>
      <c r="Y419" s="262"/>
      <c r="Z419" s="262"/>
      <c r="AA419" s="262"/>
      <c r="AB419" s="262"/>
      <c r="AC419" s="262"/>
      <c r="AD419" s="262"/>
      <c r="AE419" s="262"/>
      <c r="AF419" s="37"/>
      <c r="AG419" s="37"/>
    </row>
    <row r="420" spans="1:33">
      <c r="A420" s="665">
        <v>44015</v>
      </c>
      <c r="B420" s="115" t="s">
        <v>156</v>
      </c>
      <c r="C420" s="762">
        <v>880416594</v>
      </c>
      <c r="D420" s="115" t="s">
        <v>152</v>
      </c>
      <c r="E420" s="115" t="s">
        <v>140</v>
      </c>
      <c r="F420" s="665"/>
      <c r="G420" s="665">
        <v>44015</v>
      </c>
      <c r="H420" s="665">
        <v>44015</v>
      </c>
      <c r="I420" s="665">
        <v>44026</v>
      </c>
      <c r="J420" s="262"/>
      <c r="K420" s="262">
        <v>66.5</v>
      </c>
      <c r="L420" s="115" t="s">
        <v>1950</v>
      </c>
      <c r="M420" s="642"/>
      <c r="N420" s="645"/>
      <c r="O420" s="262"/>
      <c r="P420" s="262"/>
      <c r="Q420" s="262"/>
      <c r="R420" s="262"/>
      <c r="S420" s="262"/>
      <c r="T420" s="262"/>
      <c r="U420" s="262"/>
      <c r="V420" s="262"/>
      <c r="W420" s="262"/>
      <c r="X420" s="262"/>
      <c r="Y420" s="262"/>
      <c r="Z420" s="262"/>
      <c r="AA420" s="262"/>
      <c r="AB420" s="262"/>
      <c r="AC420" s="262"/>
      <c r="AD420" s="262"/>
      <c r="AE420" s="262"/>
      <c r="AF420" s="262"/>
      <c r="AG420" s="262"/>
    </row>
    <row r="421" spans="1:33">
      <c r="A421" s="665">
        <v>44014</v>
      </c>
      <c r="B421" s="115" t="s">
        <v>156</v>
      </c>
      <c r="C421" s="262">
        <v>880384707</v>
      </c>
      <c r="D421" s="115" t="s">
        <v>152</v>
      </c>
      <c r="E421" s="115" t="s">
        <v>140</v>
      </c>
      <c r="F421" s="665"/>
      <c r="G421" s="665">
        <v>44015</v>
      </c>
      <c r="H421" s="665">
        <v>44015</v>
      </c>
      <c r="I421" s="665">
        <v>44021</v>
      </c>
      <c r="J421" s="262"/>
      <c r="K421" s="262">
        <v>198</v>
      </c>
      <c r="L421" s="262"/>
      <c r="M421" s="642"/>
      <c r="N421" s="645"/>
      <c r="O421" s="262"/>
      <c r="P421" s="629"/>
      <c r="Q421" s="262"/>
      <c r="R421" s="262"/>
      <c r="S421" s="262"/>
      <c r="T421" s="262"/>
      <c r="U421" s="262"/>
      <c r="V421" s="262"/>
      <c r="W421" s="262"/>
      <c r="X421" s="262"/>
      <c r="Y421" s="262"/>
      <c r="Z421" s="262"/>
      <c r="AA421" s="262"/>
      <c r="AB421" s="262"/>
      <c r="AC421" s="262"/>
      <c r="AD421" s="262"/>
      <c r="AE421" s="262"/>
      <c r="AF421" s="37"/>
      <c r="AG421" s="37"/>
    </row>
    <row r="422" spans="1:33">
      <c r="A422" s="665">
        <v>44015</v>
      </c>
      <c r="B422" s="115" t="s">
        <v>154</v>
      </c>
      <c r="C422" s="262">
        <v>880385588</v>
      </c>
      <c r="D422" s="115" t="s">
        <v>152</v>
      </c>
      <c r="E422" s="115" t="s">
        <v>147</v>
      </c>
      <c r="F422" s="665"/>
      <c r="G422" s="665">
        <v>44015</v>
      </c>
      <c r="H422" s="665"/>
      <c r="I422" s="665"/>
      <c r="J422" s="262"/>
      <c r="K422" s="262"/>
      <c r="L422" s="262"/>
      <c r="M422" s="642"/>
      <c r="N422" s="645"/>
      <c r="O422" s="262"/>
      <c r="P422" s="629"/>
      <c r="Q422" s="262"/>
      <c r="R422" s="262"/>
      <c r="S422" s="262"/>
      <c r="T422" s="262"/>
      <c r="U422" s="262"/>
      <c r="V422" s="262"/>
      <c r="W422" s="262"/>
      <c r="X422" s="262"/>
      <c r="Y422" s="262"/>
      <c r="Z422" s="262"/>
      <c r="AA422" s="262"/>
      <c r="AB422" s="262"/>
      <c r="AC422" s="262"/>
      <c r="AD422" s="262"/>
      <c r="AE422" s="262"/>
      <c r="AF422" s="37"/>
      <c r="AG422" s="37"/>
    </row>
    <row r="423" spans="1:33">
      <c r="A423" s="665">
        <v>44015</v>
      </c>
      <c r="B423" s="115" t="s">
        <v>156</v>
      </c>
      <c r="C423" s="262">
        <v>880004859</v>
      </c>
      <c r="D423" s="115" t="s">
        <v>139</v>
      </c>
      <c r="E423" s="115" t="s">
        <v>140</v>
      </c>
      <c r="F423" s="665"/>
      <c r="G423" s="665">
        <v>44015</v>
      </c>
      <c r="H423" s="665">
        <v>44015</v>
      </c>
      <c r="I423" s="665">
        <v>44026</v>
      </c>
      <c r="J423" s="262"/>
      <c r="K423" s="262">
        <v>117.61</v>
      </c>
      <c r="L423" s="115" t="s">
        <v>1951</v>
      </c>
      <c r="M423" s="642"/>
      <c r="N423" s="642"/>
      <c r="O423" s="629"/>
      <c r="P423" s="629"/>
      <c r="Q423" s="629"/>
      <c r="R423" s="629"/>
      <c r="S423" s="629"/>
      <c r="T423" s="629"/>
      <c r="U423" s="629"/>
      <c r="V423" s="629"/>
      <c r="W423" s="629"/>
      <c r="X423" s="629"/>
      <c r="Y423" s="629"/>
      <c r="Z423" s="629"/>
      <c r="AA423" s="629"/>
      <c r="AB423" s="629"/>
      <c r="AC423" s="629"/>
      <c r="AD423" s="629"/>
      <c r="AE423" s="629"/>
      <c r="AF423" s="37"/>
      <c r="AG423" s="37"/>
    </row>
    <row r="424" spans="1:33">
      <c r="A424" s="665">
        <v>44006</v>
      </c>
      <c r="B424" s="115" t="s">
        <v>154</v>
      </c>
      <c r="C424" s="262">
        <v>881730106</v>
      </c>
      <c r="D424" s="115" t="s">
        <v>152</v>
      </c>
      <c r="E424" s="115" t="s">
        <v>147</v>
      </c>
      <c r="F424" s="665"/>
      <c r="G424" s="665">
        <v>44033</v>
      </c>
      <c r="H424" s="665"/>
      <c r="I424" s="665"/>
      <c r="J424" s="262"/>
      <c r="K424" s="262"/>
      <c r="L424" s="262"/>
      <c r="M424" s="642"/>
      <c r="N424" s="645">
        <v>44014</v>
      </c>
      <c r="O424" s="262">
        <v>577.5</v>
      </c>
      <c r="P424" s="629"/>
      <c r="Q424" s="262"/>
      <c r="R424" s="262"/>
      <c r="S424" s="262"/>
      <c r="T424" s="262"/>
      <c r="U424" s="262"/>
      <c r="V424" s="262"/>
      <c r="W424" s="262"/>
      <c r="X424" s="262"/>
      <c r="Y424" s="262"/>
      <c r="Z424" s="262"/>
      <c r="AA424" s="262"/>
      <c r="AB424" s="262"/>
      <c r="AC424" s="262"/>
      <c r="AD424" s="262"/>
      <c r="AE424" s="262"/>
      <c r="AF424" s="37"/>
      <c r="AG424" s="37"/>
    </row>
    <row r="425" spans="1:33">
      <c r="A425" s="665">
        <v>44015</v>
      </c>
      <c r="B425" s="115" t="s">
        <v>144</v>
      </c>
      <c r="C425" s="262">
        <v>881623882</v>
      </c>
      <c r="D425" s="115" t="s">
        <v>152</v>
      </c>
      <c r="E425" s="115" t="s">
        <v>140</v>
      </c>
      <c r="F425" s="665"/>
      <c r="G425" s="665">
        <v>44027</v>
      </c>
      <c r="H425" s="665">
        <v>44015</v>
      </c>
      <c r="I425" s="665">
        <v>44042</v>
      </c>
      <c r="J425" s="262" t="s">
        <v>163</v>
      </c>
      <c r="K425" s="262">
        <v>2533.37</v>
      </c>
      <c r="L425" s="262" t="s">
        <v>1794</v>
      </c>
      <c r="M425" s="642"/>
      <c r="N425" s="645"/>
      <c r="O425" s="262"/>
      <c r="P425" s="629"/>
      <c r="Q425" s="262"/>
      <c r="R425" s="262"/>
      <c r="S425" s="262"/>
      <c r="T425" s="262"/>
      <c r="U425" s="262"/>
      <c r="V425" s="262"/>
      <c r="W425" s="262"/>
      <c r="X425" s="262"/>
      <c r="Y425" s="262"/>
      <c r="Z425" s="262"/>
      <c r="AA425" s="262"/>
      <c r="AB425" s="262"/>
      <c r="AC425" s="262"/>
      <c r="AD425" s="262"/>
      <c r="AE425" s="262"/>
      <c r="AF425" s="37"/>
      <c r="AG425" s="37"/>
    </row>
    <row r="426" spans="1:33">
      <c r="A426" s="665">
        <v>44012</v>
      </c>
      <c r="B426" s="115" t="s">
        <v>154</v>
      </c>
      <c r="C426" s="262">
        <v>881488906</v>
      </c>
      <c r="D426" s="115" t="s">
        <v>152</v>
      </c>
      <c r="E426" s="115" t="s">
        <v>150</v>
      </c>
      <c r="F426" s="665"/>
      <c r="G426" s="665">
        <v>44027</v>
      </c>
      <c r="H426" s="665">
        <v>44032</v>
      </c>
      <c r="I426" s="665">
        <v>44042</v>
      </c>
      <c r="J426" s="115" t="s">
        <v>142</v>
      </c>
      <c r="K426" s="262">
        <v>333</v>
      </c>
      <c r="L426" s="680" t="s">
        <v>1801</v>
      </c>
      <c r="M426" s="642"/>
      <c r="N426" s="645">
        <v>44015</v>
      </c>
      <c r="O426" s="262">
        <v>833.5</v>
      </c>
      <c r="P426" s="629"/>
      <c r="Q426" s="262"/>
      <c r="R426" s="262"/>
      <c r="S426" s="262"/>
      <c r="T426" s="262"/>
      <c r="U426" s="262"/>
      <c r="V426" s="262"/>
      <c r="W426" s="262"/>
      <c r="X426" s="262"/>
      <c r="Y426" s="262"/>
      <c r="Z426" s="262"/>
      <c r="AA426" s="262"/>
      <c r="AB426" s="262"/>
      <c r="AC426" s="262"/>
      <c r="AD426" s="262"/>
      <c r="AE426" s="262"/>
      <c r="AF426" s="37"/>
      <c r="AG426" s="37"/>
    </row>
    <row r="427" spans="1:33">
      <c r="A427" s="665">
        <v>44015</v>
      </c>
      <c r="B427" s="115" t="s">
        <v>154</v>
      </c>
      <c r="C427" s="262">
        <v>880935064</v>
      </c>
      <c r="D427" s="115" t="s">
        <v>152</v>
      </c>
      <c r="E427" s="115" t="s">
        <v>140</v>
      </c>
      <c r="F427" s="665"/>
      <c r="G427" s="665">
        <v>44015</v>
      </c>
      <c r="H427" s="665"/>
      <c r="I427" s="665">
        <v>44026</v>
      </c>
      <c r="J427" s="262"/>
      <c r="K427" s="262"/>
      <c r="L427" s="262"/>
      <c r="M427" s="642"/>
      <c r="N427" s="645"/>
      <c r="O427" s="262"/>
      <c r="P427" s="629"/>
      <c r="Q427" s="262"/>
      <c r="R427" s="262"/>
      <c r="S427" s="262"/>
      <c r="T427" s="262"/>
      <c r="U427" s="262"/>
      <c r="V427" s="262"/>
      <c r="W427" s="262"/>
      <c r="X427" s="262"/>
      <c r="Y427" s="262"/>
      <c r="Z427" s="262"/>
      <c r="AA427" s="262"/>
      <c r="AB427" s="262"/>
      <c r="AC427" s="262"/>
      <c r="AD427" s="262"/>
      <c r="AE427" s="262"/>
      <c r="AF427" s="37"/>
      <c r="AG427" s="37"/>
    </row>
    <row r="428" spans="1:33">
      <c r="A428" s="681">
        <v>44004</v>
      </c>
      <c r="B428" s="680" t="s">
        <v>154</v>
      </c>
      <c r="C428" s="629">
        <v>880753072</v>
      </c>
      <c r="D428" s="680" t="s">
        <v>139</v>
      </c>
      <c r="E428" s="680" t="s">
        <v>140</v>
      </c>
      <c r="F428" s="681"/>
      <c r="G428" s="680"/>
      <c r="H428" s="681">
        <v>44015</v>
      </c>
      <c r="I428" s="681">
        <v>44018</v>
      </c>
      <c r="J428" s="680" t="s">
        <v>168</v>
      </c>
      <c r="K428" s="629">
        <v>40</v>
      </c>
      <c r="L428" s="680" t="s">
        <v>1824</v>
      </c>
      <c r="M428" s="642"/>
      <c r="N428" s="642"/>
      <c r="O428" s="629"/>
      <c r="P428" s="629"/>
      <c r="Q428" s="629"/>
      <c r="R428" s="629"/>
      <c r="S428" s="629"/>
      <c r="T428" s="629"/>
      <c r="U428" s="629"/>
      <c r="V428" s="629"/>
      <c r="W428" s="629"/>
      <c r="X428" s="629"/>
      <c r="Y428" s="629"/>
      <c r="Z428" s="629"/>
      <c r="AA428" s="629"/>
      <c r="AB428" s="629"/>
      <c r="AC428" s="629"/>
      <c r="AD428" s="629"/>
      <c r="AE428" s="629"/>
      <c r="AF428" s="37"/>
      <c r="AG428" s="37"/>
    </row>
    <row r="429" spans="1:33">
      <c r="A429" s="666">
        <v>44015</v>
      </c>
      <c r="B429" s="115" t="s">
        <v>156</v>
      </c>
      <c r="C429" s="262">
        <v>881785992</v>
      </c>
      <c r="D429" s="115" t="s">
        <v>139</v>
      </c>
      <c r="E429" s="115" t="s">
        <v>140</v>
      </c>
      <c r="F429" s="666"/>
      <c r="G429" s="666">
        <v>44015</v>
      </c>
      <c r="H429" s="665"/>
      <c r="I429" s="665">
        <v>44030</v>
      </c>
      <c r="J429" s="115"/>
      <c r="K429" s="262"/>
      <c r="L429" s="680"/>
      <c r="M429" s="642"/>
      <c r="N429" s="265"/>
      <c r="O429" s="37"/>
      <c r="P429" s="629"/>
      <c r="Q429" s="37"/>
      <c r="R429" s="37"/>
      <c r="S429" s="37"/>
      <c r="T429" s="37"/>
      <c r="U429" s="37"/>
      <c r="V429" s="37"/>
      <c r="W429" s="37"/>
      <c r="X429" s="37"/>
      <c r="Y429" s="37"/>
      <c r="Z429" s="37"/>
      <c r="AA429" s="37"/>
      <c r="AB429" s="37"/>
      <c r="AC429" s="37"/>
      <c r="AD429" s="37"/>
      <c r="AE429" s="37"/>
      <c r="AF429" s="37"/>
      <c r="AG429" s="37"/>
    </row>
    <row r="430" spans="1:33">
      <c r="A430" s="665">
        <v>44012</v>
      </c>
      <c r="B430" s="115" t="s">
        <v>154</v>
      </c>
      <c r="C430" s="262">
        <v>880745733</v>
      </c>
      <c r="D430" s="115" t="s">
        <v>139</v>
      </c>
      <c r="E430" s="115" t="s">
        <v>140</v>
      </c>
      <c r="F430" s="665"/>
      <c r="G430" s="115"/>
      <c r="H430" s="665">
        <v>44015</v>
      </c>
      <c r="I430" s="665">
        <v>44026</v>
      </c>
      <c r="J430" s="115" t="s">
        <v>200</v>
      </c>
      <c r="K430" s="262">
        <v>9.9</v>
      </c>
      <c r="L430" s="262"/>
      <c r="M430" s="642"/>
      <c r="N430" s="645"/>
      <c r="O430" s="262"/>
      <c r="P430" s="629"/>
      <c r="Q430" s="262"/>
      <c r="R430" s="262"/>
      <c r="S430" s="262"/>
      <c r="T430" s="262"/>
      <c r="U430" s="262"/>
      <c r="V430" s="262"/>
      <c r="W430" s="262"/>
      <c r="X430" s="262"/>
      <c r="Y430" s="262"/>
      <c r="Z430" s="262"/>
      <c r="AA430" s="262"/>
      <c r="AB430" s="262"/>
      <c r="AC430" s="262"/>
      <c r="AD430" s="262"/>
      <c r="AE430" s="262"/>
      <c r="AF430" s="37"/>
      <c r="AG430" s="37"/>
    </row>
    <row r="431" spans="1:33">
      <c r="A431" s="665">
        <v>44012</v>
      </c>
      <c r="B431" s="115" t="s">
        <v>154</v>
      </c>
      <c r="C431" s="262">
        <v>880745733</v>
      </c>
      <c r="D431" s="115" t="s">
        <v>139</v>
      </c>
      <c r="E431" s="115" t="s">
        <v>140</v>
      </c>
      <c r="F431" s="665"/>
      <c r="G431" s="115"/>
      <c r="H431" s="665">
        <v>44032</v>
      </c>
      <c r="I431" s="665">
        <v>44032</v>
      </c>
      <c r="J431" s="115" t="s">
        <v>176</v>
      </c>
      <c r="K431" s="262">
        <v>1529.51</v>
      </c>
      <c r="L431" s="680" t="s">
        <v>1952</v>
      </c>
      <c r="M431" s="642"/>
      <c r="N431" s="645"/>
      <c r="O431" s="262"/>
      <c r="P431" s="629"/>
      <c r="Q431" s="262"/>
      <c r="R431" s="262"/>
      <c r="S431" s="262"/>
      <c r="T431" s="262"/>
      <c r="U431" s="262"/>
      <c r="V431" s="262"/>
      <c r="W431" s="262"/>
      <c r="X431" s="262"/>
      <c r="Y431" s="262"/>
      <c r="Z431" s="262"/>
      <c r="AA431" s="262"/>
      <c r="AB431" s="262"/>
      <c r="AC431" s="262"/>
      <c r="AD431" s="262"/>
      <c r="AE431" s="262"/>
      <c r="AF431" s="37"/>
      <c r="AG431" s="37"/>
    </row>
    <row r="432" spans="1:33">
      <c r="A432" s="665">
        <v>44015</v>
      </c>
      <c r="B432" s="115" t="s">
        <v>206</v>
      </c>
      <c r="C432" s="262">
        <v>880218361</v>
      </c>
      <c r="D432" s="115" t="s">
        <v>139</v>
      </c>
      <c r="E432" s="115" t="s">
        <v>140</v>
      </c>
      <c r="F432" s="665" t="s">
        <v>176</v>
      </c>
      <c r="G432" s="665">
        <v>44039</v>
      </c>
      <c r="H432" s="665">
        <v>44039</v>
      </c>
      <c r="I432" s="665">
        <v>44035</v>
      </c>
      <c r="J432" s="115" t="s">
        <v>200</v>
      </c>
      <c r="K432" s="262">
        <v>24478.2</v>
      </c>
      <c r="L432" s="262"/>
      <c r="M432" s="642"/>
      <c r="N432" s="645"/>
      <c r="O432" s="262"/>
      <c r="P432" s="629"/>
      <c r="Q432" s="262"/>
      <c r="R432" s="262"/>
      <c r="S432" s="262"/>
      <c r="T432" s="262"/>
      <c r="U432" s="262"/>
      <c r="V432" s="262"/>
      <c r="W432" s="262"/>
      <c r="X432" s="262"/>
      <c r="Y432" s="262"/>
      <c r="Z432" s="262"/>
      <c r="AA432" s="262"/>
      <c r="AB432" s="262"/>
      <c r="AC432" s="262"/>
      <c r="AD432" s="262"/>
      <c r="AE432" s="262"/>
      <c r="AF432" s="37"/>
      <c r="AG432" s="37"/>
    </row>
    <row r="433" spans="1:33">
      <c r="A433" s="665">
        <v>44015</v>
      </c>
      <c r="B433" s="115" t="s">
        <v>206</v>
      </c>
      <c r="C433" s="262">
        <v>880449530</v>
      </c>
      <c r="D433" s="115" t="s">
        <v>139</v>
      </c>
      <c r="E433" s="115" t="s">
        <v>140</v>
      </c>
      <c r="F433" s="665" t="s">
        <v>142</v>
      </c>
      <c r="G433" s="665">
        <v>44015</v>
      </c>
      <c r="H433" s="665">
        <v>44015</v>
      </c>
      <c r="I433" s="665">
        <v>44035</v>
      </c>
      <c r="J433" s="115"/>
      <c r="K433" s="262">
        <v>4246</v>
      </c>
      <c r="L433" s="262"/>
      <c r="M433" s="642"/>
      <c r="N433" s="645"/>
      <c r="O433" s="262"/>
      <c r="P433" s="629"/>
      <c r="Q433" s="262"/>
      <c r="R433" s="262"/>
      <c r="S433" s="262"/>
      <c r="T433" s="262"/>
      <c r="U433" s="262"/>
      <c r="V433" s="262"/>
      <c r="W433" s="262"/>
      <c r="X433" s="262"/>
      <c r="Y433" s="262"/>
      <c r="Z433" s="262"/>
      <c r="AA433" s="262"/>
      <c r="AB433" s="262"/>
      <c r="AC433" s="262"/>
      <c r="AD433" s="262"/>
      <c r="AE433" s="262"/>
      <c r="AF433" s="37"/>
      <c r="AG433" s="37"/>
    </row>
    <row r="434" spans="1:33">
      <c r="A434" s="665">
        <v>44015</v>
      </c>
      <c r="B434" s="115" t="s">
        <v>206</v>
      </c>
      <c r="C434" s="262">
        <v>881670709</v>
      </c>
      <c r="D434" s="115" t="s">
        <v>152</v>
      </c>
      <c r="E434" s="115" t="s">
        <v>140</v>
      </c>
      <c r="F434" s="665" t="s">
        <v>142</v>
      </c>
      <c r="G434" s="681">
        <v>44032</v>
      </c>
      <c r="H434" s="681">
        <v>44029</v>
      </c>
      <c r="I434" s="681">
        <v>44032</v>
      </c>
      <c r="J434" s="680" t="s">
        <v>142</v>
      </c>
      <c r="K434" s="629">
        <v>67.5</v>
      </c>
      <c r="L434" s="262"/>
      <c r="M434" s="642"/>
      <c r="N434" s="645"/>
      <c r="O434" s="262"/>
      <c r="P434" s="629"/>
      <c r="Q434" s="262"/>
      <c r="R434" s="262"/>
      <c r="S434" s="262"/>
      <c r="T434" s="262"/>
      <c r="U434" s="262"/>
      <c r="V434" s="262"/>
      <c r="W434" s="262"/>
      <c r="X434" s="262"/>
      <c r="Y434" s="262"/>
      <c r="Z434" s="262"/>
      <c r="AA434" s="262"/>
      <c r="AB434" s="262"/>
      <c r="AC434" s="262"/>
      <c r="AD434" s="262"/>
      <c r="AE434" s="262"/>
      <c r="AF434" s="37"/>
      <c r="AG434" s="37"/>
    </row>
    <row r="435" spans="1:33">
      <c r="A435" s="665">
        <v>44015</v>
      </c>
      <c r="B435" s="115" t="s">
        <v>206</v>
      </c>
      <c r="C435" s="262">
        <v>882238513</v>
      </c>
      <c r="D435" s="115" t="s">
        <v>139</v>
      </c>
      <c r="E435" s="115" t="s">
        <v>140</v>
      </c>
      <c r="F435" s="665" t="s">
        <v>168</v>
      </c>
      <c r="G435" s="665">
        <v>44015</v>
      </c>
      <c r="H435" s="665">
        <v>44019</v>
      </c>
      <c r="I435" s="665">
        <v>44028</v>
      </c>
      <c r="J435" s="115" t="s">
        <v>168</v>
      </c>
      <c r="K435" s="262">
        <v>4100</v>
      </c>
      <c r="L435" s="262"/>
      <c r="M435" s="642"/>
      <c r="N435" s="645"/>
      <c r="O435" s="262"/>
      <c r="P435" s="629"/>
      <c r="Q435" s="262"/>
      <c r="R435" s="262"/>
      <c r="S435" s="262"/>
      <c r="T435" s="262"/>
      <c r="U435" s="262"/>
      <c r="V435" s="262"/>
      <c r="W435" s="262"/>
      <c r="X435" s="262"/>
      <c r="Y435" s="262"/>
      <c r="Z435" s="262"/>
      <c r="AA435" s="262"/>
      <c r="AB435" s="262"/>
      <c r="AC435" s="262"/>
      <c r="AD435" s="262"/>
      <c r="AE435" s="262"/>
      <c r="AF435" s="37"/>
      <c r="AG435" s="37"/>
    </row>
    <row r="436" spans="1:33">
      <c r="A436" s="665">
        <v>44015</v>
      </c>
      <c r="B436" s="115" t="s">
        <v>206</v>
      </c>
      <c r="C436" s="262">
        <v>882270916</v>
      </c>
      <c r="D436" s="115" t="s">
        <v>139</v>
      </c>
      <c r="E436" s="115" t="s">
        <v>140</v>
      </c>
      <c r="F436" s="665" t="s">
        <v>142</v>
      </c>
      <c r="G436" s="665">
        <v>44015</v>
      </c>
      <c r="H436" s="665">
        <v>44025</v>
      </c>
      <c r="I436" s="665">
        <v>44029</v>
      </c>
      <c r="J436" s="115" t="s">
        <v>142</v>
      </c>
      <c r="K436" s="262">
        <v>4515.8599999999997</v>
      </c>
      <c r="L436" s="262"/>
      <c r="M436" s="642"/>
      <c r="N436" s="645"/>
      <c r="O436" s="262"/>
      <c r="P436" s="629"/>
      <c r="Q436" s="262"/>
      <c r="R436" s="262"/>
      <c r="S436" s="262"/>
      <c r="T436" s="262"/>
      <c r="U436" s="262"/>
      <c r="V436" s="262"/>
      <c r="W436" s="262"/>
      <c r="X436" s="262"/>
      <c r="Y436" s="262"/>
      <c r="Z436" s="262"/>
      <c r="AA436" s="262"/>
      <c r="AB436" s="262"/>
      <c r="AC436" s="262"/>
      <c r="AD436" s="262"/>
      <c r="AE436" s="262"/>
      <c r="AF436" s="37"/>
      <c r="AG436" s="37"/>
    </row>
    <row r="437" spans="1:33">
      <c r="A437" s="681">
        <v>44015</v>
      </c>
      <c r="B437" s="680" t="s">
        <v>206</v>
      </c>
      <c r="C437" s="629">
        <v>881628622</v>
      </c>
      <c r="D437" s="680" t="s">
        <v>139</v>
      </c>
      <c r="E437" s="680" t="s">
        <v>140</v>
      </c>
      <c r="F437" s="681"/>
      <c r="G437" s="681">
        <v>44014</v>
      </c>
      <c r="H437" s="681">
        <v>44015</v>
      </c>
      <c r="I437" s="681">
        <v>44030</v>
      </c>
      <c r="J437" s="680"/>
      <c r="K437" s="629">
        <v>629.41</v>
      </c>
      <c r="L437" s="629"/>
      <c r="M437" s="642"/>
      <c r="N437" s="642"/>
      <c r="O437" s="629"/>
      <c r="P437" s="629"/>
      <c r="Q437" s="629"/>
      <c r="R437" s="629"/>
      <c r="S437" s="629"/>
      <c r="T437" s="629"/>
      <c r="U437" s="629"/>
      <c r="V437" s="629"/>
      <c r="W437" s="629"/>
      <c r="X437" s="629"/>
      <c r="Y437" s="629"/>
      <c r="Z437" s="629"/>
      <c r="AA437" s="629"/>
      <c r="AB437" s="629"/>
      <c r="AC437" s="629"/>
      <c r="AD437" s="629"/>
      <c r="AE437" s="629"/>
      <c r="AF437" s="37"/>
      <c r="AG437" s="37"/>
    </row>
    <row r="438" spans="1:33">
      <c r="A438" s="665">
        <v>44004</v>
      </c>
      <c r="B438" s="115" t="s">
        <v>206</v>
      </c>
      <c r="C438" s="262">
        <v>881332479</v>
      </c>
      <c r="D438" s="115" t="s">
        <v>139</v>
      </c>
      <c r="E438" s="115" t="s">
        <v>140</v>
      </c>
      <c r="F438" s="665"/>
      <c r="G438" s="665">
        <v>44025</v>
      </c>
      <c r="H438" s="665">
        <v>44015</v>
      </c>
      <c r="I438" s="665">
        <v>44032</v>
      </c>
      <c r="J438" s="115"/>
      <c r="K438" s="262">
        <v>466.4</v>
      </c>
      <c r="L438" s="115" t="s">
        <v>1824</v>
      </c>
      <c r="M438" s="642"/>
      <c r="N438" s="645">
        <v>44036</v>
      </c>
      <c r="O438" s="262">
        <v>150</v>
      </c>
      <c r="P438" s="629"/>
      <c r="Q438" s="262"/>
      <c r="R438" s="262"/>
      <c r="S438" s="262"/>
      <c r="T438" s="262"/>
      <c r="U438" s="262"/>
      <c r="V438" s="262"/>
      <c r="W438" s="262"/>
      <c r="X438" s="262"/>
      <c r="Y438" s="262"/>
      <c r="Z438" s="262"/>
      <c r="AA438" s="262"/>
      <c r="AB438" s="262"/>
      <c r="AC438" s="262"/>
      <c r="AD438" s="262"/>
      <c r="AE438" s="262"/>
      <c r="AF438" s="37"/>
      <c r="AG438" s="37"/>
    </row>
    <row r="439" spans="1:33">
      <c r="A439" s="681">
        <v>44012</v>
      </c>
      <c r="B439" s="680" t="s">
        <v>154</v>
      </c>
      <c r="C439" s="629">
        <v>880032527</v>
      </c>
      <c r="D439" s="680" t="s">
        <v>152</v>
      </c>
      <c r="E439" s="680" t="s">
        <v>140</v>
      </c>
      <c r="F439" s="681"/>
      <c r="G439" s="681">
        <v>44022</v>
      </c>
      <c r="H439" s="681">
        <v>44015</v>
      </c>
      <c r="I439" s="681">
        <v>44026</v>
      </c>
      <c r="J439" s="680" t="s">
        <v>142</v>
      </c>
      <c r="K439" s="629">
        <v>69.5</v>
      </c>
      <c r="L439" s="680" t="s">
        <v>1824</v>
      </c>
      <c r="M439" s="642"/>
      <c r="N439" s="642"/>
      <c r="O439" s="629"/>
      <c r="P439" s="629"/>
      <c r="Q439" s="629"/>
      <c r="R439" s="629"/>
      <c r="S439" s="629"/>
      <c r="T439" s="629"/>
      <c r="U439" s="629"/>
      <c r="V439" s="629"/>
      <c r="W439" s="629"/>
      <c r="X439" s="629"/>
      <c r="Y439" s="629"/>
      <c r="Z439" s="629"/>
      <c r="AA439" s="629"/>
      <c r="AB439" s="629"/>
      <c r="AC439" s="629"/>
      <c r="AD439" s="629"/>
      <c r="AE439" s="629"/>
      <c r="AF439" s="37"/>
      <c r="AG439" s="37"/>
    </row>
    <row r="440" spans="1:33">
      <c r="A440" s="665">
        <v>44015</v>
      </c>
      <c r="B440" s="115" t="s">
        <v>156</v>
      </c>
      <c r="C440" s="262">
        <v>880489928</v>
      </c>
      <c r="D440" s="115" t="s">
        <v>152</v>
      </c>
      <c r="E440" s="115" t="s">
        <v>140</v>
      </c>
      <c r="F440" s="665"/>
      <c r="G440" s="665">
        <v>44018</v>
      </c>
      <c r="H440" s="665">
        <v>44018</v>
      </c>
      <c r="I440" s="665">
        <v>44028</v>
      </c>
      <c r="J440" s="115" t="s">
        <v>200</v>
      </c>
      <c r="K440" s="262">
        <v>118</v>
      </c>
      <c r="L440" s="115" t="s">
        <v>1953</v>
      </c>
      <c r="M440" s="642"/>
      <c r="N440" s="645"/>
      <c r="O440" s="262"/>
      <c r="P440" s="629"/>
      <c r="Q440" s="262"/>
      <c r="R440" s="262"/>
      <c r="S440" s="262"/>
      <c r="T440" s="262"/>
      <c r="U440" s="262"/>
      <c r="V440" s="262"/>
      <c r="W440" s="262"/>
      <c r="X440" s="262"/>
      <c r="Y440" s="262"/>
      <c r="Z440" s="262"/>
      <c r="AA440" s="262"/>
      <c r="AB440" s="262"/>
      <c r="AC440" s="262"/>
      <c r="AD440" s="262"/>
      <c r="AE440" s="262"/>
      <c r="AF440" s="37"/>
      <c r="AG440" s="37"/>
    </row>
    <row r="441" spans="1:33">
      <c r="A441" s="665">
        <v>44015</v>
      </c>
      <c r="B441" s="115" t="s">
        <v>156</v>
      </c>
      <c r="C441" s="262">
        <v>880475331</v>
      </c>
      <c r="D441" s="115" t="s">
        <v>139</v>
      </c>
      <c r="E441" s="115" t="s">
        <v>140</v>
      </c>
      <c r="F441" s="665"/>
      <c r="G441" s="665">
        <v>44015</v>
      </c>
      <c r="H441" s="665"/>
      <c r="I441" s="665">
        <v>44028</v>
      </c>
      <c r="J441" s="115"/>
      <c r="K441" s="262"/>
      <c r="L441" s="262"/>
      <c r="M441" s="642"/>
      <c r="N441" s="645"/>
      <c r="O441" s="262"/>
      <c r="P441" s="629"/>
      <c r="Q441" s="262"/>
      <c r="R441" s="262"/>
      <c r="S441" s="262"/>
      <c r="T441" s="262"/>
      <c r="U441" s="262"/>
      <c r="V441" s="262"/>
      <c r="W441" s="262"/>
      <c r="X441" s="262"/>
      <c r="Y441" s="262"/>
      <c r="Z441" s="262"/>
      <c r="AA441" s="262"/>
      <c r="AB441" s="262"/>
      <c r="AC441" s="262"/>
      <c r="AD441" s="262"/>
      <c r="AE441" s="262"/>
      <c r="AF441" s="37"/>
      <c r="AG441" s="37"/>
    </row>
    <row r="442" spans="1:33">
      <c r="A442" s="665">
        <v>44015</v>
      </c>
      <c r="B442" s="115" t="s">
        <v>156</v>
      </c>
      <c r="C442" s="262">
        <v>880585435</v>
      </c>
      <c r="D442" s="115" t="s">
        <v>139</v>
      </c>
      <c r="E442" s="115" t="s">
        <v>140</v>
      </c>
      <c r="F442" s="665"/>
      <c r="G442" s="665">
        <v>44015</v>
      </c>
      <c r="H442" s="665">
        <v>44015</v>
      </c>
      <c r="I442" s="665">
        <v>44026</v>
      </c>
      <c r="J442" s="115" t="s">
        <v>182</v>
      </c>
      <c r="K442" s="262">
        <v>828</v>
      </c>
      <c r="L442" s="262"/>
      <c r="M442" s="642"/>
      <c r="N442" s="645"/>
      <c r="O442" s="262"/>
      <c r="P442" s="629"/>
      <c r="Q442" s="262"/>
      <c r="R442" s="262"/>
      <c r="S442" s="262"/>
      <c r="T442" s="262"/>
      <c r="U442" s="262"/>
      <c r="V442" s="262"/>
      <c r="W442" s="262"/>
      <c r="X442" s="262"/>
      <c r="Y442" s="262"/>
      <c r="Z442" s="262"/>
      <c r="AA442" s="262"/>
      <c r="AB442" s="262"/>
      <c r="AC442" s="262"/>
      <c r="AD442" s="262"/>
      <c r="AE442" s="262"/>
      <c r="AF442" s="37"/>
      <c r="AG442" s="37"/>
    </row>
    <row r="443" spans="1:33">
      <c r="A443" s="665">
        <v>44015</v>
      </c>
      <c r="B443" s="115" t="s">
        <v>156</v>
      </c>
      <c r="C443" s="262">
        <v>880585435</v>
      </c>
      <c r="D443" s="115" t="s">
        <v>139</v>
      </c>
      <c r="E443" s="115" t="s">
        <v>140</v>
      </c>
      <c r="F443" s="665"/>
      <c r="G443" s="665">
        <v>44019</v>
      </c>
      <c r="H443" s="665">
        <v>44019</v>
      </c>
      <c r="I443" s="665">
        <v>44033</v>
      </c>
      <c r="J443" s="115" t="s">
        <v>168</v>
      </c>
      <c r="K443" s="262">
        <v>111540</v>
      </c>
      <c r="L443" s="115"/>
      <c r="M443" s="642"/>
      <c r="N443" s="645"/>
      <c r="O443" s="262"/>
      <c r="P443" s="629"/>
      <c r="Q443" s="262"/>
      <c r="R443" s="262"/>
      <c r="S443" s="262"/>
      <c r="T443" s="262"/>
      <c r="U443" s="262"/>
      <c r="V443" s="262"/>
      <c r="W443" s="262"/>
      <c r="X443" s="262"/>
      <c r="Y443" s="262"/>
      <c r="Z443" s="262"/>
      <c r="AA443" s="262"/>
      <c r="AB443" s="262"/>
      <c r="AC443" s="262"/>
      <c r="AD443" s="262"/>
      <c r="AE443" s="262"/>
      <c r="AF443" s="37"/>
      <c r="AG443" s="37"/>
    </row>
    <row r="444" spans="1:33">
      <c r="A444" s="665">
        <v>44015</v>
      </c>
      <c r="B444" s="115" t="s">
        <v>156</v>
      </c>
      <c r="C444" s="262">
        <v>880585435</v>
      </c>
      <c r="D444" s="115" t="s">
        <v>139</v>
      </c>
      <c r="E444" s="115" t="s">
        <v>140</v>
      </c>
      <c r="F444" s="665"/>
      <c r="G444" s="665">
        <v>44024</v>
      </c>
      <c r="H444" s="665">
        <v>44026</v>
      </c>
      <c r="I444" s="665">
        <v>44036</v>
      </c>
      <c r="J444" s="115" t="s">
        <v>168</v>
      </c>
      <c r="K444" s="262">
        <v>111904</v>
      </c>
      <c r="L444" s="115" t="s">
        <v>1930</v>
      </c>
      <c r="M444" s="642"/>
      <c r="N444" s="645"/>
      <c r="O444" s="262"/>
      <c r="P444" s="629"/>
      <c r="Q444" s="262"/>
      <c r="R444" s="262"/>
      <c r="S444" s="262"/>
      <c r="T444" s="262"/>
      <c r="U444" s="262"/>
      <c r="V444" s="262"/>
      <c r="W444" s="262"/>
      <c r="X444" s="262"/>
      <c r="Y444" s="262"/>
      <c r="Z444" s="262"/>
      <c r="AA444" s="262"/>
      <c r="AB444" s="262"/>
      <c r="AC444" s="262"/>
      <c r="AD444" s="262"/>
      <c r="AE444" s="262"/>
      <c r="AF444" s="37"/>
      <c r="AG444" s="37"/>
    </row>
    <row r="445" spans="1:33">
      <c r="A445" s="665">
        <v>44018</v>
      </c>
      <c r="B445" s="115" t="s">
        <v>154</v>
      </c>
      <c r="C445" s="262">
        <v>882293415</v>
      </c>
      <c r="D445" s="115" t="s">
        <v>139</v>
      </c>
      <c r="E445" s="115" t="s">
        <v>140</v>
      </c>
      <c r="F445" s="665" t="s">
        <v>182</v>
      </c>
      <c r="G445" s="115"/>
      <c r="H445" s="665"/>
      <c r="I445" s="665">
        <v>44032</v>
      </c>
      <c r="J445" s="262"/>
      <c r="K445" s="262"/>
      <c r="L445" s="115" t="s">
        <v>638</v>
      </c>
      <c r="M445" s="642"/>
      <c r="N445" s="645"/>
      <c r="O445" s="262"/>
      <c r="P445" s="629"/>
      <c r="Q445" s="262"/>
      <c r="R445" s="262"/>
      <c r="S445" s="262"/>
      <c r="T445" s="262"/>
      <c r="U445" s="262"/>
      <c r="V445" s="262"/>
      <c r="W445" s="262"/>
      <c r="X445" s="262"/>
      <c r="Y445" s="262"/>
      <c r="Z445" s="262"/>
      <c r="AA445" s="262"/>
      <c r="AB445" s="262"/>
      <c r="AC445" s="262"/>
      <c r="AD445" s="262"/>
      <c r="AE445" s="262"/>
      <c r="AF445" s="37"/>
      <c r="AG445" s="37"/>
    </row>
    <row r="446" spans="1:33">
      <c r="A446" s="665">
        <v>44018</v>
      </c>
      <c r="B446" s="115" t="s">
        <v>154</v>
      </c>
      <c r="C446" s="262">
        <v>881854024</v>
      </c>
      <c r="D446" s="115" t="s">
        <v>139</v>
      </c>
      <c r="E446" s="115" t="s">
        <v>140</v>
      </c>
      <c r="F446" s="665" t="s">
        <v>213</v>
      </c>
      <c r="G446" s="115"/>
      <c r="H446" s="665"/>
      <c r="I446" s="665">
        <v>44032</v>
      </c>
      <c r="J446" s="262"/>
      <c r="K446" s="262"/>
      <c r="L446" s="115" t="s">
        <v>1954</v>
      </c>
      <c r="M446" s="642"/>
      <c r="N446" s="645"/>
      <c r="O446" s="262"/>
      <c r="P446" s="629"/>
      <c r="Q446" s="262"/>
      <c r="R446" s="262"/>
      <c r="S446" s="262"/>
      <c r="T446" s="262"/>
      <c r="U446" s="262"/>
      <c r="V446" s="262"/>
      <c r="W446" s="262"/>
      <c r="X446" s="262"/>
      <c r="Y446" s="262"/>
      <c r="Z446" s="262"/>
      <c r="AA446" s="262"/>
      <c r="AB446" s="262"/>
      <c r="AC446" s="262"/>
      <c r="AD446" s="262"/>
      <c r="AE446" s="262"/>
      <c r="AF446" s="37"/>
      <c r="AG446" s="37"/>
    </row>
    <row r="447" spans="1:33">
      <c r="A447" s="665">
        <v>44018</v>
      </c>
      <c r="B447" s="115" t="s">
        <v>146</v>
      </c>
      <c r="C447" s="262">
        <v>882211139</v>
      </c>
      <c r="D447" s="115" t="s">
        <v>139</v>
      </c>
      <c r="E447" s="115" t="s">
        <v>140</v>
      </c>
      <c r="F447" s="665"/>
      <c r="G447" s="115"/>
      <c r="H447" s="665"/>
      <c r="I447" s="665">
        <v>44033</v>
      </c>
      <c r="J447" s="262"/>
      <c r="K447" s="262"/>
      <c r="L447" s="262"/>
      <c r="M447" s="642"/>
      <c r="N447" s="645"/>
      <c r="O447" s="262"/>
      <c r="P447" s="629"/>
      <c r="Q447" s="262"/>
      <c r="R447" s="262"/>
      <c r="S447" s="262"/>
      <c r="T447" s="262"/>
      <c r="U447" s="262"/>
      <c r="V447" s="262"/>
      <c r="W447" s="262"/>
      <c r="X447" s="262"/>
      <c r="Y447" s="262"/>
      <c r="Z447" s="262"/>
      <c r="AA447" s="262"/>
      <c r="AB447" s="262"/>
      <c r="AC447" s="262"/>
      <c r="AD447" s="262"/>
      <c r="AE447" s="262"/>
      <c r="AF447" s="37"/>
      <c r="AG447" s="37"/>
    </row>
    <row r="448" spans="1:33">
      <c r="A448" s="665">
        <v>44018</v>
      </c>
      <c r="B448" s="115" t="s">
        <v>156</v>
      </c>
      <c r="C448" s="262">
        <v>882308322</v>
      </c>
      <c r="D448" s="115" t="s">
        <v>139</v>
      </c>
      <c r="E448" s="115" t="s">
        <v>140</v>
      </c>
      <c r="F448" s="665" t="s">
        <v>142</v>
      </c>
      <c r="G448" s="115"/>
      <c r="H448" s="665"/>
      <c r="I448" s="665">
        <v>44026</v>
      </c>
      <c r="J448" s="262"/>
      <c r="K448" s="262"/>
      <c r="L448" s="262"/>
      <c r="M448" s="642"/>
      <c r="N448" s="645"/>
      <c r="O448" s="262"/>
      <c r="P448" s="629"/>
      <c r="Q448" s="262"/>
      <c r="R448" s="262"/>
      <c r="S448" s="262"/>
      <c r="T448" s="262"/>
      <c r="U448" s="262"/>
      <c r="V448" s="262"/>
      <c r="W448" s="262"/>
      <c r="X448" s="262"/>
      <c r="Y448" s="262"/>
      <c r="Z448" s="262"/>
      <c r="AA448" s="262"/>
      <c r="AB448" s="262"/>
      <c r="AC448" s="262"/>
      <c r="AD448" s="262"/>
      <c r="AE448" s="262"/>
      <c r="AF448" s="37"/>
      <c r="AG448" s="37"/>
    </row>
    <row r="449" spans="1:33">
      <c r="A449" s="665">
        <v>44018</v>
      </c>
      <c r="B449" s="115" t="s">
        <v>194</v>
      </c>
      <c r="C449" s="262">
        <v>882261923</v>
      </c>
      <c r="D449" s="115" t="s">
        <v>139</v>
      </c>
      <c r="E449" s="115" t="s">
        <v>140</v>
      </c>
      <c r="F449" s="665" t="s">
        <v>1066</v>
      </c>
      <c r="G449" s="665">
        <v>44025</v>
      </c>
      <c r="H449" s="665">
        <v>44019</v>
      </c>
      <c r="I449" s="665">
        <v>44040</v>
      </c>
      <c r="J449" s="115" t="s">
        <v>1066</v>
      </c>
      <c r="K449" s="262">
        <v>366.96</v>
      </c>
      <c r="L449" s="115" t="s">
        <v>1764</v>
      </c>
      <c r="M449" s="642"/>
      <c r="N449" s="645">
        <v>44020</v>
      </c>
      <c r="O449" s="262">
        <v>480.64</v>
      </c>
      <c r="P449" s="629"/>
      <c r="Q449" s="262"/>
      <c r="R449" s="262"/>
      <c r="S449" s="262"/>
      <c r="T449" s="262"/>
      <c r="U449" s="262"/>
      <c r="V449" s="262"/>
      <c r="W449" s="262"/>
      <c r="X449" s="262"/>
      <c r="Y449" s="262"/>
      <c r="Z449" s="262"/>
      <c r="AA449" s="262"/>
      <c r="AB449" s="262"/>
      <c r="AC449" s="262"/>
      <c r="AD449" s="262"/>
      <c r="AE449" s="262"/>
      <c r="AF449" s="37"/>
      <c r="AG449" s="37"/>
    </row>
    <row r="450" spans="1:33">
      <c r="A450" s="665">
        <v>44018</v>
      </c>
      <c r="B450" s="115" t="s">
        <v>206</v>
      </c>
      <c r="C450" s="262">
        <v>882306250</v>
      </c>
      <c r="D450" s="115" t="s">
        <v>139</v>
      </c>
      <c r="E450" s="115" t="s">
        <v>140</v>
      </c>
      <c r="F450" s="665" t="s">
        <v>200</v>
      </c>
      <c r="G450" s="115"/>
      <c r="H450" s="665"/>
      <c r="I450" s="665">
        <v>44032</v>
      </c>
      <c r="J450" s="262"/>
      <c r="K450" s="262"/>
      <c r="L450" s="115" t="s">
        <v>1955</v>
      </c>
      <c r="M450" s="642"/>
      <c r="N450" s="645"/>
      <c r="O450" s="262"/>
      <c r="P450" s="629"/>
      <c r="Q450" s="262"/>
      <c r="R450" s="262"/>
      <c r="S450" s="262"/>
      <c r="T450" s="262"/>
      <c r="U450" s="262"/>
      <c r="V450" s="262"/>
      <c r="W450" s="262"/>
      <c r="X450" s="262"/>
      <c r="Y450" s="262"/>
      <c r="Z450" s="262"/>
      <c r="AA450" s="262"/>
      <c r="AB450" s="262"/>
      <c r="AC450" s="262"/>
      <c r="AD450" s="262"/>
      <c r="AE450" s="262"/>
      <c r="AF450" s="37"/>
      <c r="AG450" s="37"/>
    </row>
    <row r="451" spans="1:33">
      <c r="A451" s="665">
        <v>44018</v>
      </c>
      <c r="B451" s="115" t="s">
        <v>149</v>
      </c>
      <c r="C451" s="262">
        <v>882219663</v>
      </c>
      <c r="D451" s="115" t="s">
        <v>139</v>
      </c>
      <c r="E451" s="115" t="s">
        <v>140</v>
      </c>
      <c r="F451" s="665" t="s">
        <v>200</v>
      </c>
      <c r="G451" s="115"/>
      <c r="H451" s="665">
        <v>44041</v>
      </c>
      <c r="I451" s="665">
        <v>44043</v>
      </c>
      <c r="J451" s="115" t="s">
        <v>622</v>
      </c>
      <c r="K451" s="262">
        <v>100.9</v>
      </c>
      <c r="L451" s="115" t="s">
        <v>1956</v>
      </c>
      <c r="M451" s="642"/>
      <c r="N451" s="645"/>
      <c r="O451" s="262"/>
      <c r="P451" s="629"/>
      <c r="Q451" s="262"/>
      <c r="R451" s="262"/>
      <c r="S451" s="262"/>
      <c r="T451" s="262"/>
      <c r="U451" s="262"/>
      <c r="V451" s="262"/>
      <c r="W451" s="262"/>
      <c r="X451" s="262"/>
      <c r="Y451" s="262"/>
      <c r="Z451" s="262"/>
      <c r="AA451" s="262"/>
      <c r="AB451" s="262"/>
      <c r="AC451" s="262"/>
      <c r="AD451" s="262"/>
      <c r="AE451" s="262"/>
      <c r="AF451" s="37"/>
      <c r="AG451" s="37"/>
    </row>
    <row r="452" spans="1:33">
      <c r="A452" s="665">
        <v>44018</v>
      </c>
      <c r="B452" s="115" t="s">
        <v>175</v>
      </c>
      <c r="C452" s="262">
        <v>880016668</v>
      </c>
      <c r="D452" s="115" t="s">
        <v>139</v>
      </c>
      <c r="E452" s="115" t="s">
        <v>147</v>
      </c>
      <c r="F452" s="665"/>
      <c r="G452" s="115"/>
      <c r="H452" s="665"/>
      <c r="I452" s="665"/>
      <c r="J452" s="262"/>
      <c r="K452" s="262"/>
      <c r="L452" s="262"/>
      <c r="M452" s="642"/>
      <c r="N452" s="645">
        <v>44018</v>
      </c>
      <c r="O452" s="262">
        <v>148.5</v>
      </c>
      <c r="P452" s="629"/>
      <c r="Q452" s="262"/>
      <c r="R452" s="262"/>
      <c r="S452" s="262"/>
      <c r="T452" s="262"/>
      <c r="U452" s="262"/>
      <c r="V452" s="262"/>
      <c r="W452" s="262"/>
      <c r="X452" s="262"/>
      <c r="Y452" s="262"/>
      <c r="Z452" s="262"/>
      <c r="AA452" s="262"/>
      <c r="AB452" s="262"/>
      <c r="AC452" s="262"/>
      <c r="AD452" s="262"/>
      <c r="AE452" s="262"/>
      <c r="AF452" s="37"/>
      <c r="AG452" s="37"/>
    </row>
    <row r="453" spans="1:33">
      <c r="A453" s="665">
        <v>44018</v>
      </c>
      <c r="B453" s="115" t="s">
        <v>154</v>
      </c>
      <c r="C453" s="262">
        <v>881501762</v>
      </c>
      <c r="D453" s="115" t="s">
        <v>139</v>
      </c>
      <c r="E453" s="115" t="s">
        <v>150</v>
      </c>
      <c r="F453" s="665" t="s">
        <v>213</v>
      </c>
      <c r="G453" s="115"/>
      <c r="H453" s="665"/>
      <c r="I453" s="665">
        <v>44032</v>
      </c>
      <c r="J453" s="262"/>
      <c r="K453" s="262"/>
      <c r="L453" s="262"/>
      <c r="M453" s="642"/>
      <c r="N453" s="645"/>
      <c r="O453" s="262">
        <v>647.24</v>
      </c>
      <c r="P453" s="629"/>
      <c r="Q453" s="262"/>
      <c r="R453" s="262"/>
      <c r="S453" s="262"/>
      <c r="T453" s="262"/>
      <c r="U453" s="262"/>
      <c r="V453" s="262"/>
      <c r="W453" s="262"/>
      <c r="X453" s="262"/>
      <c r="Y453" s="262"/>
      <c r="Z453" s="262"/>
      <c r="AA453" s="262"/>
      <c r="AB453" s="262"/>
      <c r="AC453" s="262"/>
      <c r="AD453" s="262"/>
      <c r="AE453" s="262"/>
      <c r="AF453" s="37"/>
      <c r="AG453" s="37"/>
    </row>
    <row r="454" spans="1:33">
      <c r="A454" s="665">
        <v>44018</v>
      </c>
      <c r="B454" s="115" t="s">
        <v>156</v>
      </c>
      <c r="C454" s="262">
        <v>882174102</v>
      </c>
      <c r="D454" s="115" t="s">
        <v>139</v>
      </c>
      <c r="E454" s="115" t="s">
        <v>140</v>
      </c>
      <c r="F454" s="665"/>
      <c r="G454" s="115"/>
      <c r="H454" s="665"/>
      <c r="I454" s="665">
        <v>44028</v>
      </c>
      <c r="J454" s="262"/>
      <c r="K454" s="262"/>
      <c r="L454" s="262"/>
      <c r="M454" s="642"/>
      <c r="N454" s="645"/>
      <c r="O454" s="262"/>
      <c r="P454" s="629"/>
      <c r="Q454" s="262"/>
      <c r="R454" s="262"/>
      <c r="S454" s="262"/>
      <c r="T454" s="262"/>
      <c r="U454" s="262"/>
      <c r="V454" s="262"/>
      <c r="W454" s="262"/>
      <c r="X454" s="262"/>
      <c r="Y454" s="262"/>
      <c r="Z454" s="262"/>
      <c r="AA454" s="262"/>
      <c r="AB454" s="262"/>
      <c r="AC454" s="262"/>
      <c r="AD454" s="262"/>
      <c r="AE454" s="262"/>
      <c r="AF454" s="37"/>
      <c r="AG454" s="37"/>
    </row>
    <row r="455" spans="1:33">
      <c r="A455" s="665">
        <v>44018</v>
      </c>
      <c r="B455" s="115" t="s">
        <v>146</v>
      </c>
      <c r="C455" s="262">
        <v>880191359</v>
      </c>
      <c r="D455" s="115" t="s">
        <v>139</v>
      </c>
      <c r="E455" s="115" t="s">
        <v>140</v>
      </c>
      <c r="F455" s="665" t="s">
        <v>168</v>
      </c>
      <c r="G455" s="115"/>
      <c r="H455" s="665"/>
      <c r="I455" s="665">
        <v>44033</v>
      </c>
      <c r="J455" s="262"/>
      <c r="K455" s="262"/>
      <c r="L455" s="115" t="s">
        <v>1957</v>
      </c>
      <c r="M455" s="642"/>
      <c r="N455" s="645"/>
      <c r="O455" s="262"/>
      <c r="P455" s="629"/>
      <c r="Q455" s="262"/>
      <c r="R455" s="262"/>
      <c r="S455" s="262"/>
      <c r="T455" s="262"/>
      <c r="U455" s="262"/>
      <c r="V455" s="262"/>
      <c r="W455" s="262"/>
      <c r="X455" s="262"/>
      <c r="Y455" s="262"/>
      <c r="Z455" s="262"/>
      <c r="AA455" s="262"/>
      <c r="AB455" s="262"/>
      <c r="AC455" s="262"/>
      <c r="AD455" s="262"/>
      <c r="AE455" s="262"/>
      <c r="AF455" s="37"/>
      <c r="AG455" s="37"/>
    </row>
    <row r="456" spans="1:33">
      <c r="A456" s="665">
        <v>44018</v>
      </c>
      <c r="B456" s="115" t="s">
        <v>154</v>
      </c>
      <c r="C456" s="262">
        <v>882299942</v>
      </c>
      <c r="D456" s="115" t="s">
        <v>139</v>
      </c>
      <c r="E456" s="115" t="s">
        <v>140</v>
      </c>
      <c r="F456" s="665" t="s">
        <v>142</v>
      </c>
      <c r="G456" s="115"/>
      <c r="H456" s="665"/>
      <c r="I456" s="665">
        <v>44025</v>
      </c>
      <c r="J456" s="262"/>
      <c r="K456" s="262"/>
      <c r="L456" s="115" t="s">
        <v>1958</v>
      </c>
      <c r="M456" s="642"/>
      <c r="N456" s="645"/>
      <c r="O456" s="262"/>
      <c r="P456" s="629"/>
      <c r="Q456" s="262"/>
      <c r="R456" s="262"/>
      <c r="S456" s="262"/>
      <c r="T456" s="262"/>
      <c r="U456" s="262"/>
      <c r="V456" s="262"/>
      <c r="W456" s="262"/>
      <c r="X456" s="262"/>
      <c r="Y456" s="262"/>
      <c r="Z456" s="262"/>
      <c r="AA456" s="262"/>
      <c r="AB456" s="262"/>
      <c r="AC456" s="262"/>
      <c r="AD456" s="262"/>
      <c r="AE456" s="262"/>
      <c r="AF456" s="37"/>
      <c r="AG456" s="37"/>
    </row>
    <row r="457" spans="1:33">
      <c r="A457" s="665">
        <v>44018</v>
      </c>
      <c r="B457" s="115" t="s">
        <v>909</v>
      </c>
      <c r="C457" s="262">
        <v>880311711</v>
      </c>
      <c r="D457" s="115" t="s">
        <v>139</v>
      </c>
      <c r="E457" s="115" t="s">
        <v>140</v>
      </c>
      <c r="F457" s="665" t="s">
        <v>1959</v>
      </c>
      <c r="G457" s="115"/>
      <c r="H457" s="665"/>
      <c r="I457" s="665">
        <v>44021</v>
      </c>
      <c r="J457" s="262"/>
      <c r="K457" s="262"/>
      <c r="L457" s="115" t="s">
        <v>638</v>
      </c>
      <c r="M457" s="642"/>
      <c r="N457" s="645"/>
      <c r="O457" s="262"/>
      <c r="P457" s="629"/>
      <c r="Q457" s="262"/>
      <c r="R457" s="262"/>
      <c r="S457" s="262"/>
      <c r="T457" s="262"/>
      <c r="U457" s="262"/>
      <c r="V457" s="262"/>
      <c r="W457" s="262"/>
      <c r="X457" s="262"/>
      <c r="Y457" s="262"/>
      <c r="Z457" s="262"/>
      <c r="AA457" s="262"/>
      <c r="AB457" s="262"/>
      <c r="AC457" s="262"/>
      <c r="AD457" s="262"/>
      <c r="AE457" s="262"/>
      <c r="AF457" s="37"/>
      <c r="AG457" s="37"/>
    </row>
    <row r="458" spans="1:33">
      <c r="A458" s="665">
        <v>44018</v>
      </c>
      <c r="B458" s="115" t="s">
        <v>149</v>
      </c>
      <c r="C458" s="262">
        <v>880690116</v>
      </c>
      <c r="D458" s="115" t="s">
        <v>139</v>
      </c>
      <c r="E458" s="115" t="s">
        <v>140</v>
      </c>
      <c r="F458" s="665" t="s">
        <v>200</v>
      </c>
      <c r="G458" s="115"/>
      <c r="H458" s="665">
        <v>44018</v>
      </c>
      <c r="I458" s="665">
        <v>44033</v>
      </c>
      <c r="J458" s="115" t="s">
        <v>182</v>
      </c>
      <c r="K458" s="262">
        <v>3168</v>
      </c>
      <c r="L458" s="115" t="s">
        <v>1960</v>
      </c>
      <c r="M458" s="642"/>
      <c r="N458" s="645"/>
      <c r="O458" s="262"/>
      <c r="P458" s="629"/>
      <c r="Q458" s="262"/>
      <c r="R458" s="262"/>
      <c r="S458" s="262"/>
      <c r="T458" s="262"/>
      <c r="U458" s="262"/>
      <c r="V458" s="262"/>
      <c r="W458" s="262"/>
      <c r="X458" s="262"/>
      <c r="Y458" s="262"/>
      <c r="Z458" s="262"/>
      <c r="AA458" s="262"/>
      <c r="AB458" s="262"/>
      <c r="AC458" s="262"/>
      <c r="AD458" s="262"/>
      <c r="AE458" s="262"/>
      <c r="AF458" s="37"/>
      <c r="AG458" s="37"/>
    </row>
    <row r="459" spans="1:33">
      <c r="A459" s="665">
        <v>44018</v>
      </c>
      <c r="B459" s="115" t="s">
        <v>194</v>
      </c>
      <c r="C459" s="262">
        <v>882210470</v>
      </c>
      <c r="D459" s="115" t="s">
        <v>139</v>
      </c>
      <c r="E459" s="115" t="s">
        <v>140</v>
      </c>
      <c r="F459" s="665"/>
      <c r="G459" s="115"/>
      <c r="H459" s="665"/>
      <c r="I459" s="665">
        <v>44033</v>
      </c>
      <c r="J459" s="262"/>
      <c r="K459" s="262"/>
      <c r="L459" s="262"/>
      <c r="M459" s="642"/>
      <c r="N459" s="645"/>
      <c r="O459" s="262"/>
      <c r="P459" s="629"/>
      <c r="Q459" s="262"/>
      <c r="R459" s="262"/>
      <c r="S459" s="262"/>
      <c r="T459" s="262"/>
      <c r="U459" s="262"/>
      <c r="V459" s="262"/>
      <c r="W459" s="262"/>
      <c r="X459" s="262"/>
      <c r="Y459" s="262"/>
      <c r="Z459" s="262"/>
      <c r="AA459" s="262"/>
      <c r="AB459" s="262"/>
      <c r="AC459" s="262"/>
      <c r="AD459" s="262"/>
      <c r="AE459" s="262"/>
      <c r="AF459" s="37"/>
      <c r="AG459" s="37"/>
    </row>
    <row r="460" spans="1:33">
      <c r="A460" s="665">
        <v>44018</v>
      </c>
      <c r="B460" s="115" t="s">
        <v>154</v>
      </c>
      <c r="C460" s="262">
        <v>882289958</v>
      </c>
      <c r="D460" s="115" t="s">
        <v>139</v>
      </c>
      <c r="E460" s="115" t="s">
        <v>140</v>
      </c>
      <c r="F460" s="665"/>
      <c r="G460" s="115"/>
      <c r="H460" s="665"/>
      <c r="I460" s="665">
        <v>44032</v>
      </c>
      <c r="J460" s="262"/>
      <c r="K460" s="262"/>
      <c r="L460" s="115" t="s">
        <v>638</v>
      </c>
      <c r="M460" s="642"/>
      <c r="N460" s="645"/>
      <c r="O460" s="262"/>
      <c r="P460" s="629"/>
      <c r="Q460" s="262"/>
      <c r="R460" s="262"/>
      <c r="S460" s="262"/>
      <c r="T460" s="262"/>
      <c r="U460" s="262"/>
      <c r="V460" s="262"/>
      <c r="W460" s="262"/>
      <c r="X460" s="262"/>
      <c r="Y460" s="262"/>
      <c r="Z460" s="262"/>
      <c r="AA460" s="262"/>
      <c r="AB460" s="262"/>
      <c r="AC460" s="262"/>
      <c r="AD460" s="262"/>
      <c r="AE460" s="262"/>
      <c r="AF460" s="37"/>
      <c r="AG460" s="37"/>
    </row>
    <row r="461" spans="1:33">
      <c r="A461" s="665">
        <v>44018</v>
      </c>
      <c r="B461" s="115" t="s">
        <v>138</v>
      </c>
      <c r="C461" s="262">
        <v>882277932</v>
      </c>
      <c r="D461" s="115" t="s">
        <v>139</v>
      </c>
      <c r="E461" s="115" t="s">
        <v>140</v>
      </c>
      <c r="F461" s="665" t="s">
        <v>168</v>
      </c>
      <c r="G461" s="115"/>
      <c r="H461" s="665">
        <v>44023</v>
      </c>
      <c r="I461" s="665">
        <v>44033</v>
      </c>
      <c r="J461" s="115" t="s">
        <v>172</v>
      </c>
      <c r="K461" s="262">
        <v>1</v>
      </c>
      <c r="L461" s="115" t="s">
        <v>195</v>
      </c>
      <c r="M461" s="642"/>
      <c r="N461" s="645"/>
      <c r="O461" s="262"/>
      <c r="P461" s="629"/>
      <c r="Q461" s="262"/>
      <c r="R461" s="262"/>
      <c r="S461" s="262"/>
      <c r="T461" s="262"/>
      <c r="U461" s="262"/>
      <c r="V461" s="262"/>
      <c r="W461" s="262"/>
      <c r="X461" s="262"/>
      <c r="Y461" s="262"/>
      <c r="Z461" s="262"/>
      <c r="AA461" s="262"/>
      <c r="AB461" s="262"/>
      <c r="AC461" s="262"/>
      <c r="AD461" s="262"/>
      <c r="AE461" s="262"/>
      <c r="AF461" s="37"/>
      <c r="AG461" s="37"/>
    </row>
    <row r="462" spans="1:33">
      <c r="A462" s="665">
        <v>44018</v>
      </c>
      <c r="B462" s="115" t="s">
        <v>154</v>
      </c>
      <c r="C462" s="262">
        <v>882288806</v>
      </c>
      <c r="D462" s="115" t="s">
        <v>139</v>
      </c>
      <c r="E462" s="115" t="s">
        <v>140</v>
      </c>
      <c r="F462" s="665"/>
      <c r="G462" s="115"/>
      <c r="H462" s="665"/>
      <c r="I462" s="665">
        <v>44032</v>
      </c>
      <c r="J462" s="262"/>
      <c r="K462" s="262"/>
      <c r="L462" s="115" t="s">
        <v>195</v>
      </c>
      <c r="M462" s="642"/>
      <c r="N462" s="645"/>
      <c r="O462" s="262"/>
      <c r="P462" s="629"/>
      <c r="Q462" s="262"/>
      <c r="R462" s="262"/>
      <c r="S462" s="262"/>
      <c r="T462" s="262"/>
      <c r="U462" s="262"/>
      <c r="V462" s="262"/>
      <c r="W462" s="262"/>
      <c r="X462" s="262"/>
      <c r="Y462" s="262"/>
      <c r="Z462" s="262"/>
      <c r="AA462" s="262"/>
      <c r="AB462" s="262"/>
      <c r="AC462" s="262"/>
      <c r="AD462" s="262"/>
      <c r="AE462" s="262"/>
      <c r="AF462" s="37"/>
      <c r="AG462" s="37"/>
    </row>
    <row r="463" spans="1:33">
      <c r="A463" s="665">
        <v>44018</v>
      </c>
      <c r="B463" s="115" t="s">
        <v>146</v>
      </c>
      <c r="C463" s="262">
        <v>880009386</v>
      </c>
      <c r="D463" s="115" t="s">
        <v>139</v>
      </c>
      <c r="E463" s="115" t="s">
        <v>147</v>
      </c>
      <c r="F463" s="665"/>
      <c r="G463" s="115"/>
      <c r="H463" s="665"/>
      <c r="I463" s="665"/>
      <c r="J463" s="262"/>
      <c r="K463" s="262"/>
      <c r="L463" s="262"/>
      <c r="M463" s="642"/>
      <c r="N463" s="645">
        <v>44023</v>
      </c>
      <c r="O463" s="262">
        <v>35</v>
      </c>
      <c r="P463" s="629"/>
      <c r="Q463" s="262"/>
      <c r="R463" s="262"/>
      <c r="S463" s="262"/>
      <c r="T463" s="262"/>
      <c r="U463" s="262"/>
      <c r="V463" s="262"/>
      <c r="W463" s="262"/>
      <c r="X463" s="262"/>
      <c r="Y463" s="262"/>
      <c r="Z463" s="262"/>
      <c r="AA463" s="262"/>
      <c r="AB463" s="262"/>
      <c r="AC463" s="262"/>
      <c r="AD463" s="262"/>
      <c r="AE463" s="262"/>
      <c r="AF463" s="37"/>
      <c r="AG463" s="37"/>
    </row>
    <row r="464" spans="1:33">
      <c r="A464" s="665">
        <v>44018</v>
      </c>
      <c r="B464" s="115" t="s">
        <v>138</v>
      </c>
      <c r="C464" s="262">
        <v>882177429</v>
      </c>
      <c r="D464" s="115" t="s">
        <v>139</v>
      </c>
      <c r="E464" s="115" t="s">
        <v>140</v>
      </c>
      <c r="F464" s="665" t="s">
        <v>168</v>
      </c>
      <c r="G464" s="115"/>
      <c r="H464" s="665"/>
      <c r="I464" s="665">
        <v>44033</v>
      </c>
      <c r="J464" s="262"/>
      <c r="K464" s="262"/>
      <c r="L464" s="115" t="s">
        <v>210</v>
      </c>
      <c r="M464" s="642"/>
      <c r="N464" s="645"/>
      <c r="O464" s="262"/>
      <c r="P464" s="629"/>
      <c r="Q464" s="262"/>
      <c r="R464" s="262"/>
      <c r="S464" s="262"/>
      <c r="T464" s="262"/>
      <c r="U464" s="262"/>
      <c r="V464" s="262"/>
      <c r="W464" s="262"/>
      <c r="X464" s="262"/>
      <c r="Y464" s="262"/>
      <c r="Z464" s="262"/>
      <c r="AA464" s="262"/>
      <c r="AB464" s="262"/>
      <c r="AC464" s="262"/>
      <c r="AD464" s="262"/>
      <c r="AE464" s="262"/>
      <c r="AF464" s="37"/>
      <c r="AG464" s="37"/>
    </row>
    <row r="465" spans="1:33">
      <c r="A465" s="665">
        <v>44018</v>
      </c>
      <c r="B465" s="115" t="s">
        <v>154</v>
      </c>
      <c r="C465" s="262">
        <v>882286912</v>
      </c>
      <c r="D465" s="115" t="s">
        <v>139</v>
      </c>
      <c r="E465" s="115" t="s">
        <v>140</v>
      </c>
      <c r="F465" s="665"/>
      <c r="G465" s="115"/>
      <c r="H465" s="665"/>
      <c r="I465" s="665">
        <v>44033</v>
      </c>
      <c r="J465" s="262"/>
      <c r="K465" s="262"/>
      <c r="L465" s="262"/>
      <c r="M465" s="642"/>
      <c r="N465" s="645"/>
      <c r="O465" s="262"/>
      <c r="P465" s="629"/>
      <c r="Q465" s="262"/>
      <c r="R465" s="262"/>
      <c r="S465" s="262"/>
      <c r="T465" s="262"/>
      <c r="U465" s="262"/>
      <c r="V465" s="262"/>
      <c r="W465" s="262"/>
      <c r="X465" s="262"/>
      <c r="Y465" s="262"/>
      <c r="Z465" s="262"/>
      <c r="AA465" s="262"/>
      <c r="AB465" s="262"/>
      <c r="AC465" s="262"/>
      <c r="AD465" s="262"/>
      <c r="AE465" s="262"/>
      <c r="AF465" s="37"/>
      <c r="AG465" s="37"/>
    </row>
    <row r="466" spans="1:33">
      <c r="A466" s="665">
        <v>44018</v>
      </c>
      <c r="B466" s="115" t="s">
        <v>144</v>
      </c>
      <c r="C466" s="262">
        <v>882148176</v>
      </c>
      <c r="D466" s="115" t="s">
        <v>139</v>
      </c>
      <c r="E466" s="115" t="s">
        <v>140</v>
      </c>
      <c r="F466" s="665" t="s">
        <v>1961</v>
      </c>
      <c r="G466" s="665">
        <v>44029</v>
      </c>
      <c r="H466" s="665">
        <v>44019</v>
      </c>
      <c r="I466" s="665">
        <v>44046</v>
      </c>
      <c r="J466" s="115" t="s">
        <v>168</v>
      </c>
      <c r="K466" s="262">
        <v>840</v>
      </c>
      <c r="L466" s="115" t="s">
        <v>1962</v>
      </c>
      <c r="M466" s="642"/>
      <c r="N466" s="645"/>
      <c r="O466" s="262"/>
      <c r="P466" s="629"/>
      <c r="Q466" s="262"/>
      <c r="R466" s="262"/>
      <c r="S466" s="262"/>
      <c r="T466" s="262"/>
      <c r="U466" s="262"/>
      <c r="V466" s="262"/>
      <c r="W466" s="262"/>
      <c r="X466" s="262"/>
      <c r="Y466" s="262"/>
      <c r="Z466" s="262"/>
      <c r="AA466" s="262"/>
      <c r="AB466" s="262"/>
      <c r="AC466" s="262"/>
      <c r="AD466" s="262"/>
      <c r="AE466" s="262"/>
      <c r="AF466" s="37"/>
      <c r="AG466" s="37"/>
    </row>
    <row r="467" spans="1:33">
      <c r="A467" s="665">
        <v>44011</v>
      </c>
      <c r="B467" s="115" t="s">
        <v>206</v>
      </c>
      <c r="C467" s="262">
        <v>880032957</v>
      </c>
      <c r="D467" s="115" t="s">
        <v>139</v>
      </c>
      <c r="E467" s="115" t="s">
        <v>140</v>
      </c>
      <c r="F467" s="665" t="s">
        <v>142</v>
      </c>
      <c r="G467" s="115"/>
      <c r="H467" s="665">
        <v>44018</v>
      </c>
      <c r="I467" s="665">
        <v>44021</v>
      </c>
      <c r="J467" s="262"/>
      <c r="K467" s="262">
        <v>1809.04</v>
      </c>
      <c r="L467" s="115" t="s">
        <v>1766</v>
      </c>
      <c r="M467" s="642"/>
      <c r="N467" s="645"/>
      <c r="O467" s="262"/>
      <c r="P467" s="629"/>
      <c r="Q467" s="262"/>
      <c r="R467" s="262"/>
      <c r="S467" s="262"/>
      <c r="T467" s="262"/>
      <c r="U467" s="262"/>
      <c r="V467" s="262"/>
      <c r="W467" s="262"/>
      <c r="X467" s="262"/>
      <c r="Y467" s="262"/>
      <c r="Z467" s="262"/>
      <c r="AA467" s="262"/>
      <c r="AB467" s="262"/>
      <c r="AC467" s="262"/>
      <c r="AD467" s="262"/>
      <c r="AE467" s="262"/>
      <c r="AF467" s="37"/>
      <c r="AG467" s="37"/>
    </row>
    <row r="468" spans="1:33">
      <c r="A468" s="665">
        <v>44018</v>
      </c>
      <c r="B468" s="115" t="s">
        <v>194</v>
      </c>
      <c r="C468" s="262">
        <v>882087123</v>
      </c>
      <c r="D468" s="115" t="s">
        <v>139</v>
      </c>
      <c r="E468" s="115" t="s">
        <v>140</v>
      </c>
      <c r="F468" s="665" t="s">
        <v>168</v>
      </c>
      <c r="G468" s="115" t="s">
        <v>1963</v>
      </c>
      <c r="H468" s="665"/>
      <c r="I468" s="665">
        <v>44047</v>
      </c>
      <c r="J468" s="262"/>
      <c r="K468" s="262"/>
      <c r="L468" s="115" t="s">
        <v>210</v>
      </c>
      <c r="M468" s="642"/>
      <c r="N468" s="645"/>
      <c r="O468" s="262"/>
      <c r="P468" s="629"/>
      <c r="Q468" s="262"/>
      <c r="R468" s="262"/>
      <c r="S468" s="262"/>
      <c r="T468" s="262"/>
      <c r="U468" s="262"/>
      <c r="V468" s="262"/>
      <c r="W468" s="262"/>
      <c r="X468" s="262"/>
      <c r="Y468" s="262"/>
      <c r="Z468" s="262"/>
      <c r="AA468" s="262"/>
      <c r="AB468" s="262"/>
      <c r="AC468" s="262"/>
      <c r="AD468" s="262"/>
      <c r="AE468" s="262"/>
      <c r="AF468" s="37"/>
      <c r="AG468" s="37"/>
    </row>
    <row r="469" spans="1:33">
      <c r="A469" s="665">
        <v>44018</v>
      </c>
      <c r="B469" s="115" t="s">
        <v>138</v>
      </c>
      <c r="C469" s="262">
        <v>882087015</v>
      </c>
      <c r="D469" s="115" t="s">
        <v>139</v>
      </c>
      <c r="E469" s="115" t="s">
        <v>140</v>
      </c>
      <c r="F469" s="665" t="s">
        <v>1329</v>
      </c>
      <c r="G469" s="115"/>
      <c r="H469" s="665"/>
      <c r="I469" s="665">
        <v>44033</v>
      </c>
      <c r="J469" s="262"/>
      <c r="K469" s="262"/>
      <c r="L469" s="115" t="s">
        <v>1964</v>
      </c>
      <c r="M469" s="642"/>
      <c r="N469" s="645"/>
      <c r="O469" s="262"/>
      <c r="P469" s="629"/>
      <c r="Q469" s="262"/>
      <c r="R469" s="262"/>
      <c r="S469" s="262"/>
      <c r="T469" s="262"/>
      <c r="U469" s="262"/>
      <c r="V469" s="262"/>
      <c r="W469" s="262"/>
      <c r="X469" s="262"/>
      <c r="Y469" s="262"/>
      <c r="Z469" s="262"/>
      <c r="AA469" s="262"/>
      <c r="AB469" s="262"/>
      <c r="AC469" s="262"/>
      <c r="AD469" s="262"/>
      <c r="AE469" s="262"/>
      <c r="AF469" s="37"/>
      <c r="AG469" s="37"/>
    </row>
    <row r="470" spans="1:33">
      <c r="A470" s="665">
        <v>44018</v>
      </c>
      <c r="B470" s="115" t="s">
        <v>156</v>
      </c>
      <c r="C470" s="262">
        <v>880906909</v>
      </c>
      <c r="D470" s="115" t="s">
        <v>152</v>
      </c>
      <c r="E470" s="115" t="s">
        <v>140</v>
      </c>
      <c r="F470" s="665"/>
      <c r="G470" s="115"/>
      <c r="H470" s="665">
        <v>44033</v>
      </c>
      <c r="I470" s="665">
        <v>44022</v>
      </c>
      <c r="J470" s="262"/>
      <c r="K470" s="262">
        <v>234.68</v>
      </c>
      <c r="L470" s="115" t="s">
        <v>1965</v>
      </c>
      <c r="M470" s="642"/>
      <c r="N470" s="645"/>
      <c r="O470" s="262"/>
      <c r="P470" s="629"/>
      <c r="Q470" s="262"/>
      <c r="R470" s="262"/>
      <c r="S470" s="262"/>
      <c r="T470" s="262"/>
      <c r="U470" s="262"/>
      <c r="V470" s="262"/>
      <c r="W470" s="262"/>
      <c r="X470" s="262"/>
      <c r="Y470" s="262"/>
      <c r="Z470" s="262"/>
      <c r="AA470" s="262"/>
      <c r="AB470" s="262"/>
      <c r="AC470" s="262"/>
      <c r="AD470" s="262"/>
      <c r="AE470" s="262"/>
      <c r="AF470" s="37"/>
      <c r="AG470" s="37"/>
    </row>
    <row r="471" spans="1:33">
      <c r="A471" s="665">
        <v>44018</v>
      </c>
      <c r="B471" s="115" t="s">
        <v>144</v>
      </c>
      <c r="C471" s="262">
        <v>882334220</v>
      </c>
      <c r="D471" s="115" t="s">
        <v>139</v>
      </c>
      <c r="E471" s="115" t="s">
        <v>147</v>
      </c>
      <c r="F471" s="665" t="s">
        <v>182</v>
      </c>
      <c r="G471" s="665">
        <v>44036</v>
      </c>
      <c r="H471" s="665"/>
      <c r="I471" s="665">
        <v>44064</v>
      </c>
      <c r="J471" s="262"/>
      <c r="K471" s="262"/>
      <c r="L471" s="262"/>
      <c r="M471" s="642"/>
      <c r="N471" s="645">
        <v>44033</v>
      </c>
      <c r="O471" s="262">
        <v>2238.3200000000002</v>
      </c>
      <c r="P471" s="629"/>
      <c r="Q471" s="262"/>
      <c r="R471" s="262"/>
      <c r="S471" s="262"/>
      <c r="T471" s="262"/>
      <c r="U471" s="262"/>
      <c r="V471" s="262"/>
      <c r="W471" s="262"/>
      <c r="X471" s="262"/>
      <c r="Y471" s="262"/>
      <c r="Z471" s="262"/>
      <c r="AA471" s="262"/>
      <c r="AB471" s="262"/>
      <c r="AC471" s="262"/>
      <c r="AD471" s="262"/>
      <c r="AE471" s="262"/>
      <c r="AF471" s="37"/>
      <c r="AG471" s="37"/>
    </row>
    <row r="472" spans="1:33">
      <c r="A472" s="665">
        <v>44018</v>
      </c>
      <c r="B472" s="115" t="s">
        <v>154</v>
      </c>
      <c r="C472" s="262">
        <v>881935243</v>
      </c>
      <c r="D472" s="115" t="s">
        <v>139</v>
      </c>
      <c r="E472" s="115" t="s">
        <v>140</v>
      </c>
      <c r="F472" s="665" t="s">
        <v>1966</v>
      </c>
      <c r="G472" s="115"/>
      <c r="H472" s="665"/>
      <c r="I472" s="665">
        <v>44032</v>
      </c>
      <c r="J472" s="262"/>
      <c r="K472" s="262"/>
      <c r="L472" s="115" t="s">
        <v>638</v>
      </c>
      <c r="M472" s="642"/>
      <c r="N472" s="645"/>
      <c r="O472" s="262"/>
      <c r="P472" s="629"/>
      <c r="Q472" s="262"/>
      <c r="R472" s="262"/>
      <c r="S472" s="262"/>
      <c r="T472" s="262"/>
      <c r="U472" s="262"/>
      <c r="V472" s="262"/>
      <c r="W472" s="262"/>
      <c r="X472" s="262"/>
      <c r="Y472" s="262"/>
      <c r="Z472" s="262"/>
      <c r="AA472" s="262"/>
      <c r="AB472" s="262"/>
      <c r="AC472" s="262"/>
      <c r="AD472" s="262"/>
      <c r="AE472" s="262"/>
      <c r="AF472" s="37"/>
      <c r="AG472" s="37"/>
    </row>
    <row r="473" spans="1:33">
      <c r="A473" s="665">
        <v>44018</v>
      </c>
      <c r="B473" s="115" t="s">
        <v>144</v>
      </c>
      <c r="C473" s="262">
        <v>881314138</v>
      </c>
      <c r="D473" s="115" t="s">
        <v>139</v>
      </c>
      <c r="E473" s="115" t="s">
        <v>147</v>
      </c>
      <c r="F473" s="665"/>
      <c r="G473" s="115"/>
      <c r="H473" s="665"/>
      <c r="I473" s="665">
        <v>44040</v>
      </c>
      <c r="J473" s="262"/>
      <c r="K473" s="262"/>
      <c r="L473" s="262"/>
      <c r="M473" s="642"/>
      <c r="N473" s="645"/>
      <c r="O473" s="262"/>
      <c r="P473" s="629"/>
      <c r="Q473" s="262"/>
      <c r="R473" s="262"/>
      <c r="S473" s="262"/>
      <c r="T473" s="262"/>
      <c r="U473" s="262"/>
      <c r="V473" s="262"/>
      <c r="W473" s="262"/>
      <c r="X473" s="262"/>
      <c r="Y473" s="262"/>
      <c r="Z473" s="262"/>
      <c r="AA473" s="262"/>
      <c r="AB473" s="262"/>
      <c r="AC473" s="262"/>
      <c r="AD473" s="262"/>
      <c r="AE473" s="262"/>
      <c r="AF473" s="37"/>
      <c r="AG473" s="37"/>
    </row>
    <row r="474" spans="1:33">
      <c r="A474" s="665">
        <v>44018</v>
      </c>
      <c r="B474" s="115" t="s">
        <v>194</v>
      </c>
      <c r="C474" s="262">
        <v>881884722</v>
      </c>
      <c r="D474" s="115" t="s">
        <v>139</v>
      </c>
      <c r="E474" s="115" t="s">
        <v>140</v>
      </c>
      <c r="F474" s="665" t="s">
        <v>168</v>
      </c>
      <c r="G474" s="665">
        <v>44034</v>
      </c>
      <c r="H474" s="665"/>
      <c r="I474" s="665">
        <v>44049</v>
      </c>
      <c r="J474" s="262"/>
      <c r="K474" s="262"/>
      <c r="L474" s="115" t="s">
        <v>638</v>
      </c>
      <c r="M474" s="642"/>
      <c r="N474" s="645"/>
      <c r="O474" s="262"/>
      <c r="P474" s="629"/>
      <c r="Q474" s="262"/>
      <c r="R474" s="262"/>
      <c r="S474" s="262"/>
      <c r="T474" s="262"/>
      <c r="U474" s="262"/>
      <c r="V474" s="262"/>
      <c r="W474" s="262"/>
      <c r="X474" s="262"/>
      <c r="Y474" s="262"/>
      <c r="Z474" s="262"/>
      <c r="AA474" s="262"/>
      <c r="AB474" s="262"/>
      <c r="AC474" s="262"/>
      <c r="AD474" s="262"/>
      <c r="AE474" s="262"/>
      <c r="AF474" s="37"/>
      <c r="AG474" s="37"/>
    </row>
    <row r="475" spans="1:33">
      <c r="A475" s="665">
        <v>44018</v>
      </c>
      <c r="B475" s="115" t="s">
        <v>146</v>
      </c>
      <c r="C475" s="262">
        <v>881938093</v>
      </c>
      <c r="D475" s="115" t="s">
        <v>139</v>
      </c>
      <c r="E475" s="115" t="s">
        <v>140</v>
      </c>
      <c r="F475" s="665" t="s">
        <v>1967</v>
      </c>
      <c r="G475" s="665">
        <v>44035</v>
      </c>
      <c r="H475" s="665">
        <v>44035</v>
      </c>
      <c r="I475" s="665">
        <v>44033</v>
      </c>
      <c r="J475" s="115" t="s">
        <v>233</v>
      </c>
      <c r="K475" s="262">
        <v>315</v>
      </c>
      <c r="L475" s="115" t="s">
        <v>1968</v>
      </c>
      <c r="M475" s="642"/>
      <c r="N475" s="645"/>
      <c r="O475" s="262"/>
      <c r="P475" s="629"/>
      <c r="Q475" s="262"/>
      <c r="R475" s="262"/>
      <c r="S475" s="262"/>
      <c r="T475" s="262"/>
      <c r="U475" s="262"/>
      <c r="V475" s="262"/>
      <c r="W475" s="262"/>
      <c r="X475" s="262"/>
      <c r="Y475" s="262"/>
      <c r="Z475" s="262"/>
      <c r="AA475" s="262"/>
      <c r="AB475" s="262"/>
      <c r="AC475" s="262"/>
      <c r="AD475" s="262"/>
      <c r="AE475" s="262"/>
      <c r="AF475" s="37"/>
      <c r="AG475" s="37"/>
    </row>
    <row r="476" spans="1:33">
      <c r="A476" s="665">
        <v>44018</v>
      </c>
      <c r="B476" s="115" t="s">
        <v>144</v>
      </c>
      <c r="C476" s="262">
        <v>881283575</v>
      </c>
      <c r="D476" s="115" t="s">
        <v>139</v>
      </c>
      <c r="E476" s="115" t="s">
        <v>393</v>
      </c>
      <c r="F476" s="665" t="s">
        <v>282</v>
      </c>
      <c r="G476" s="665">
        <v>44022</v>
      </c>
      <c r="H476" s="665">
        <v>44027</v>
      </c>
      <c r="I476" s="665">
        <v>44043</v>
      </c>
      <c r="J476" s="115" t="s">
        <v>183</v>
      </c>
      <c r="K476" s="262">
        <v>4028.53</v>
      </c>
      <c r="L476" s="727" t="s">
        <v>1952</v>
      </c>
      <c r="M476" s="642"/>
      <c r="N476" s="645">
        <v>44033</v>
      </c>
      <c r="O476" s="262">
        <v>1840.1</v>
      </c>
      <c r="P476" s="629"/>
      <c r="Q476" s="262"/>
      <c r="R476" s="262"/>
      <c r="S476" s="262"/>
      <c r="T476" s="262"/>
      <c r="U476" s="262"/>
      <c r="V476" s="262"/>
      <c r="W476" s="262"/>
      <c r="X476" s="262"/>
      <c r="Y476" s="262"/>
      <c r="Z476" s="262"/>
      <c r="AA476" s="262"/>
      <c r="AB476" s="262"/>
      <c r="AC476" s="262"/>
      <c r="AD476" s="262"/>
      <c r="AE476" s="262"/>
      <c r="AF476" s="37"/>
      <c r="AG476" s="37"/>
    </row>
    <row r="477" spans="1:33">
      <c r="A477" s="665">
        <v>44018</v>
      </c>
      <c r="B477" s="115" t="s">
        <v>138</v>
      </c>
      <c r="C477" s="262">
        <v>881951147</v>
      </c>
      <c r="D477" s="115" t="s">
        <v>139</v>
      </c>
      <c r="E477" s="115" t="s">
        <v>140</v>
      </c>
      <c r="F477" s="665" t="s">
        <v>176</v>
      </c>
      <c r="G477" s="115"/>
      <c r="H477" s="665"/>
      <c r="I477" s="665">
        <v>44042</v>
      </c>
      <c r="J477" s="262"/>
      <c r="K477" s="262"/>
      <c r="L477" s="115" t="s">
        <v>195</v>
      </c>
      <c r="M477" s="642"/>
      <c r="N477" s="645"/>
      <c r="O477" s="262"/>
      <c r="P477" s="629"/>
      <c r="Q477" s="262"/>
      <c r="R477" s="262"/>
      <c r="S477" s="262"/>
      <c r="T477" s="262"/>
      <c r="U477" s="262"/>
      <c r="V477" s="262"/>
      <c r="W477" s="262"/>
      <c r="X477" s="262"/>
      <c r="Y477" s="262"/>
      <c r="Z477" s="262"/>
      <c r="AA477" s="262"/>
      <c r="AB477" s="262"/>
      <c r="AC477" s="262"/>
      <c r="AD477" s="262"/>
      <c r="AE477" s="262"/>
      <c r="AF477" s="37"/>
      <c r="AG477" s="37"/>
    </row>
    <row r="478" spans="1:33">
      <c r="A478" s="665">
        <v>44018</v>
      </c>
      <c r="B478" s="115" t="s">
        <v>175</v>
      </c>
      <c r="C478" s="262">
        <v>880035648</v>
      </c>
      <c r="D478" s="115" t="s">
        <v>139</v>
      </c>
      <c r="E478" s="115" t="s">
        <v>140</v>
      </c>
      <c r="F478" s="665" t="s">
        <v>1969</v>
      </c>
      <c r="G478" s="115"/>
      <c r="H478" s="665"/>
      <c r="I478" s="665">
        <v>44034</v>
      </c>
      <c r="J478" s="262"/>
      <c r="K478" s="262"/>
      <c r="L478" s="115" t="s">
        <v>195</v>
      </c>
      <c r="M478" s="642"/>
      <c r="N478" s="645">
        <v>44028</v>
      </c>
      <c r="O478" s="262">
        <v>288</v>
      </c>
      <c r="P478" s="629"/>
      <c r="Q478" s="262"/>
      <c r="R478" s="262"/>
      <c r="S478" s="262"/>
      <c r="T478" s="262"/>
      <c r="U478" s="262"/>
      <c r="V478" s="262"/>
      <c r="W478" s="262"/>
      <c r="X478" s="262"/>
      <c r="Y478" s="262"/>
      <c r="Z478" s="262"/>
      <c r="AA478" s="262"/>
      <c r="AB478" s="262"/>
      <c r="AC478" s="262"/>
      <c r="AD478" s="262"/>
      <c r="AE478" s="262"/>
      <c r="AF478" s="37"/>
      <c r="AG478" s="37"/>
    </row>
    <row r="479" spans="1:33">
      <c r="A479" s="665">
        <v>44018</v>
      </c>
      <c r="B479" s="115" t="s">
        <v>144</v>
      </c>
      <c r="C479" s="262">
        <v>880892647</v>
      </c>
      <c r="D479" s="115" t="s">
        <v>139</v>
      </c>
      <c r="E479" s="115" t="s">
        <v>147</v>
      </c>
      <c r="F479" s="665" t="s">
        <v>811</v>
      </c>
      <c r="G479" s="115"/>
      <c r="H479" s="665"/>
      <c r="I479" s="665">
        <v>44020</v>
      </c>
      <c r="J479" s="262"/>
      <c r="K479" s="262"/>
      <c r="L479" s="262"/>
      <c r="M479" s="642"/>
      <c r="N479" s="645"/>
      <c r="O479" s="262"/>
      <c r="P479" s="629"/>
      <c r="Q479" s="262"/>
      <c r="R479" s="262"/>
      <c r="S479" s="262"/>
      <c r="T479" s="262"/>
      <c r="U479" s="262"/>
      <c r="V479" s="262"/>
      <c r="W479" s="262"/>
      <c r="X479" s="262"/>
      <c r="Y479" s="262"/>
      <c r="Z479" s="262"/>
      <c r="AA479" s="262"/>
      <c r="AB479" s="262"/>
      <c r="AC479" s="262"/>
      <c r="AD479" s="262"/>
      <c r="AE479" s="262"/>
      <c r="AF479" s="37"/>
      <c r="AG479" s="37"/>
    </row>
    <row r="480" spans="1:33">
      <c r="A480" s="665">
        <v>44012</v>
      </c>
      <c r="B480" s="115" t="s">
        <v>154</v>
      </c>
      <c r="C480" s="262">
        <v>881433355</v>
      </c>
      <c r="D480" s="115" t="s">
        <v>139</v>
      </c>
      <c r="E480" s="115" t="s">
        <v>140</v>
      </c>
      <c r="F480" s="665" t="s">
        <v>1970</v>
      </c>
      <c r="G480" s="115"/>
      <c r="H480" s="665">
        <v>44018</v>
      </c>
      <c r="I480" s="665">
        <v>44025</v>
      </c>
      <c r="J480" s="115" t="s">
        <v>148</v>
      </c>
      <c r="K480" s="262">
        <v>127</v>
      </c>
      <c r="L480" s="115" t="s">
        <v>1766</v>
      </c>
      <c r="M480" s="642"/>
      <c r="N480" s="645"/>
      <c r="O480" s="262"/>
      <c r="P480" s="629"/>
      <c r="Q480" s="262"/>
      <c r="R480" s="262"/>
      <c r="S480" s="262"/>
      <c r="T480" s="262"/>
      <c r="U480" s="262"/>
      <c r="V480" s="262"/>
      <c r="W480" s="262"/>
      <c r="X480" s="262"/>
      <c r="Y480" s="262"/>
      <c r="Z480" s="262"/>
      <c r="AA480" s="262"/>
      <c r="AB480" s="262"/>
      <c r="AC480" s="262"/>
      <c r="AD480" s="262"/>
      <c r="AE480" s="262"/>
      <c r="AF480" s="37"/>
      <c r="AG480" s="37"/>
    </row>
    <row r="481" spans="1:33">
      <c r="A481" s="665">
        <v>44012</v>
      </c>
      <c r="B481" s="115" t="s">
        <v>154</v>
      </c>
      <c r="C481" s="262">
        <v>881433355</v>
      </c>
      <c r="D481" s="115" t="s">
        <v>139</v>
      </c>
      <c r="E481" s="115" t="s">
        <v>140</v>
      </c>
      <c r="F481" s="665" t="s">
        <v>1970</v>
      </c>
      <c r="G481" s="115"/>
      <c r="H481" s="665">
        <v>44025</v>
      </c>
      <c r="I481" s="665">
        <v>44025</v>
      </c>
      <c r="J481" s="115" t="s">
        <v>190</v>
      </c>
      <c r="K481" s="262">
        <v>32</v>
      </c>
      <c r="L481" s="680" t="s">
        <v>1848</v>
      </c>
      <c r="M481" s="642"/>
      <c r="N481" s="645"/>
      <c r="O481" s="262"/>
      <c r="P481" s="629"/>
      <c r="Q481" s="262"/>
      <c r="R481" s="262"/>
      <c r="S481" s="262"/>
      <c r="T481" s="262"/>
      <c r="U481" s="262"/>
      <c r="V481" s="262"/>
      <c r="W481" s="262"/>
      <c r="X481" s="262"/>
      <c r="Y481" s="262"/>
      <c r="Z481" s="262"/>
      <c r="AA481" s="262"/>
      <c r="AB481" s="262"/>
      <c r="AC481" s="262"/>
      <c r="AD481" s="262"/>
      <c r="AE481" s="262"/>
      <c r="AF481" s="37"/>
      <c r="AG481" s="37"/>
    </row>
    <row r="482" spans="1:33">
      <c r="A482" s="665">
        <v>44018</v>
      </c>
      <c r="B482" s="115" t="s">
        <v>178</v>
      </c>
      <c r="C482" s="262">
        <v>880765824</v>
      </c>
      <c r="D482" s="115" t="s">
        <v>152</v>
      </c>
      <c r="E482" s="115" t="s">
        <v>140</v>
      </c>
      <c r="F482" s="665" t="s">
        <v>168</v>
      </c>
      <c r="G482" s="115"/>
      <c r="H482" s="665">
        <v>44018</v>
      </c>
      <c r="I482" s="665"/>
      <c r="J482" s="115" t="s">
        <v>168</v>
      </c>
      <c r="K482" s="262">
        <v>840</v>
      </c>
      <c r="L482" s="115"/>
      <c r="M482" s="642"/>
      <c r="N482" s="645"/>
      <c r="O482" s="262"/>
      <c r="P482" s="629"/>
      <c r="Q482" s="262"/>
      <c r="R482" s="262"/>
      <c r="S482" s="262"/>
      <c r="T482" s="262"/>
      <c r="U482" s="262"/>
      <c r="V482" s="262"/>
      <c r="W482" s="262"/>
      <c r="X482" s="262"/>
      <c r="Y482" s="262"/>
      <c r="Z482" s="262"/>
      <c r="AA482" s="262"/>
      <c r="AB482" s="262"/>
      <c r="AC482" s="262"/>
      <c r="AD482" s="262"/>
      <c r="AE482" s="262"/>
      <c r="AF482" s="37"/>
      <c r="AG482" s="37"/>
    </row>
    <row r="483" spans="1:33">
      <c r="A483" s="665">
        <v>44018</v>
      </c>
      <c r="B483" s="115" t="s">
        <v>175</v>
      </c>
      <c r="C483" s="262">
        <v>880814432</v>
      </c>
      <c r="D483" s="115" t="s">
        <v>139</v>
      </c>
      <c r="E483" s="115" t="s">
        <v>140</v>
      </c>
      <c r="F483" s="665" t="s">
        <v>172</v>
      </c>
      <c r="G483" s="665">
        <v>44022</v>
      </c>
      <c r="H483" s="665"/>
      <c r="I483" s="665">
        <v>44022</v>
      </c>
      <c r="J483" s="262"/>
      <c r="K483" s="262"/>
      <c r="L483" s="115" t="s">
        <v>195</v>
      </c>
      <c r="M483" s="642"/>
      <c r="N483" s="645"/>
      <c r="O483" s="262"/>
      <c r="P483" s="629"/>
      <c r="Q483" s="262"/>
      <c r="R483" s="262"/>
      <c r="S483" s="262"/>
      <c r="T483" s="262"/>
      <c r="U483" s="262"/>
      <c r="V483" s="262"/>
      <c r="W483" s="262"/>
      <c r="X483" s="262"/>
      <c r="Y483" s="262"/>
      <c r="Z483" s="262"/>
      <c r="AA483" s="262"/>
      <c r="AB483" s="262"/>
      <c r="AC483" s="262"/>
      <c r="AD483" s="262"/>
      <c r="AE483" s="262"/>
      <c r="AF483" s="37"/>
      <c r="AG483" s="37"/>
    </row>
    <row r="484" spans="1:33">
      <c r="A484" s="665">
        <v>44018</v>
      </c>
      <c r="B484" s="115" t="s">
        <v>144</v>
      </c>
      <c r="C484" s="262">
        <v>880831327</v>
      </c>
      <c r="D484" s="115" t="s">
        <v>139</v>
      </c>
      <c r="E484" s="115" t="s">
        <v>147</v>
      </c>
      <c r="F484" s="665"/>
      <c r="G484" s="665">
        <v>44041</v>
      </c>
      <c r="H484" s="665"/>
      <c r="I484" s="665">
        <v>44069</v>
      </c>
      <c r="J484" s="262"/>
      <c r="K484" s="262"/>
      <c r="L484" s="262"/>
      <c r="M484" s="642"/>
      <c r="N484" s="645">
        <v>44018</v>
      </c>
      <c r="O484" s="262">
        <v>312.60000000000002</v>
      </c>
      <c r="P484" s="629"/>
      <c r="Q484" s="262"/>
      <c r="R484" s="262"/>
      <c r="S484" s="262"/>
      <c r="T484" s="262"/>
      <c r="U484" s="262"/>
      <c r="V484" s="262"/>
      <c r="W484" s="262"/>
      <c r="X484" s="262"/>
      <c r="Y484" s="262"/>
      <c r="Z484" s="262"/>
      <c r="AA484" s="262"/>
      <c r="AB484" s="262"/>
      <c r="AC484" s="262"/>
      <c r="AD484" s="262"/>
      <c r="AE484" s="262"/>
      <c r="AF484" s="37"/>
      <c r="AG484" s="37"/>
    </row>
    <row r="485" spans="1:33">
      <c r="A485" s="665">
        <v>44018</v>
      </c>
      <c r="B485" s="115" t="s">
        <v>154</v>
      </c>
      <c r="C485" s="262">
        <v>882236514</v>
      </c>
      <c r="D485" s="115" t="s">
        <v>139</v>
      </c>
      <c r="E485" s="115" t="s">
        <v>140</v>
      </c>
      <c r="F485" s="665" t="s">
        <v>142</v>
      </c>
      <c r="G485" s="115"/>
      <c r="H485" s="665"/>
      <c r="I485" s="665">
        <v>44033</v>
      </c>
      <c r="J485" s="262"/>
      <c r="K485" s="262"/>
      <c r="L485" s="115" t="s">
        <v>195</v>
      </c>
      <c r="M485" s="642"/>
      <c r="N485" s="645"/>
      <c r="O485" s="262"/>
      <c r="P485" s="629"/>
      <c r="Q485" s="262"/>
      <c r="R485" s="262"/>
      <c r="S485" s="262"/>
      <c r="T485" s="262"/>
      <c r="U485" s="262"/>
      <c r="V485" s="262"/>
      <c r="W485" s="262"/>
      <c r="X485" s="262"/>
      <c r="Y485" s="262"/>
      <c r="Z485" s="262"/>
      <c r="AA485" s="262"/>
      <c r="AB485" s="262"/>
      <c r="AC485" s="262"/>
      <c r="AD485" s="262"/>
      <c r="AE485" s="262"/>
      <c r="AF485" s="37"/>
      <c r="AG485" s="37"/>
    </row>
    <row r="486" spans="1:33">
      <c r="A486" s="665">
        <v>44018</v>
      </c>
      <c r="B486" s="115" t="s">
        <v>175</v>
      </c>
      <c r="C486" s="262">
        <v>881576528</v>
      </c>
      <c r="D486" s="115" t="s">
        <v>139</v>
      </c>
      <c r="E486" s="115" t="s">
        <v>140</v>
      </c>
      <c r="F486" s="665" t="s">
        <v>172</v>
      </c>
      <c r="G486" s="115"/>
      <c r="H486" s="665"/>
      <c r="I486" s="665">
        <v>44044</v>
      </c>
      <c r="J486" s="262"/>
      <c r="K486" s="262"/>
      <c r="L486" s="115" t="s">
        <v>195</v>
      </c>
      <c r="M486" s="642"/>
      <c r="N486" s="645">
        <v>44034</v>
      </c>
      <c r="O486" s="262">
        <v>999</v>
      </c>
      <c r="P486" s="629"/>
      <c r="Q486" s="262"/>
      <c r="R486" s="262"/>
      <c r="S486" s="262"/>
      <c r="T486" s="262"/>
      <c r="U486" s="262"/>
      <c r="V486" s="262"/>
      <c r="W486" s="262"/>
      <c r="X486" s="262"/>
      <c r="Y486" s="262"/>
      <c r="Z486" s="262"/>
      <c r="AA486" s="262"/>
      <c r="AB486" s="262"/>
      <c r="AC486" s="262"/>
      <c r="AD486" s="262"/>
      <c r="AE486" s="262"/>
      <c r="AF486" s="37"/>
      <c r="AG486" s="37"/>
    </row>
    <row r="487" spans="1:33">
      <c r="A487" s="665">
        <v>44018</v>
      </c>
      <c r="B487" s="115" t="s">
        <v>144</v>
      </c>
      <c r="C487" s="262">
        <v>880059704</v>
      </c>
      <c r="D487" s="115" t="s">
        <v>139</v>
      </c>
      <c r="E487" s="115" t="s">
        <v>140</v>
      </c>
      <c r="F487" s="665" t="s">
        <v>1971</v>
      </c>
      <c r="G487" s="665">
        <v>44036</v>
      </c>
      <c r="H487" s="665"/>
      <c r="I487" s="665">
        <v>44064</v>
      </c>
      <c r="J487" s="262"/>
      <c r="K487" s="262"/>
      <c r="L487" s="115" t="s">
        <v>1972</v>
      </c>
      <c r="M487" s="642"/>
      <c r="N487" s="645"/>
      <c r="O487" s="262"/>
      <c r="P487" s="629"/>
      <c r="Q487" s="262"/>
      <c r="R487" s="262"/>
      <c r="S487" s="262"/>
      <c r="T487" s="262"/>
      <c r="U487" s="262"/>
      <c r="V487" s="262"/>
      <c r="W487" s="262"/>
      <c r="X487" s="262"/>
      <c r="Y487" s="262"/>
      <c r="Z487" s="262"/>
      <c r="AA487" s="262"/>
      <c r="AB487" s="262"/>
      <c r="AC487" s="262"/>
      <c r="AD487" s="262"/>
      <c r="AE487" s="262"/>
      <c r="AF487" s="37"/>
      <c r="AG487" s="37"/>
    </row>
    <row r="488" spans="1:33">
      <c r="A488" s="665">
        <v>44018</v>
      </c>
      <c r="B488" s="115" t="s">
        <v>154</v>
      </c>
      <c r="C488" s="262">
        <v>882216082</v>
      </c>
      <c r="D488" s="115" t="s">
        <v>139</v>
      </c>
      <c r="E488" s="115" t="s">
        <v>140</v>
      </c>
      <c r="F488" s="665"/>
      <c r="G488" s="115"/>
      <c r="H488" s="665">
        <v>44022</v>
      </c>
      <c r="I488" s="665">
        <v>44033</v>
      </c>
      <c r="J488" s="115" t="s">
        <v>1224</v>
      </c>
      <c r="K488" s="262">
        <v>280</v>
      </c>
      <c r="L488" s="680" t="s">
        <v>1973</v>
      </c>
      <c r="M488" s="642"/>
      <c r="N488" s="645"/>
      <c r="O488" s="262"/>
      <c r="P488" s="629"/>
      <c r="Q488" s="262"/>
      <c r="R488" s="262"/>
      <c r="S488" s="262"/>
      <c r="T488" s="262"/>
      <c r="U488" s="262"/>
      <c r="V488" s="262"/>
      <c r="W488" s="262"/>
      <c r="X488" s="262"/>
      <c r="Y488" s="262"/>
      <c r="Z488" s="262"/>
      <c r="AA488" s="262"/>
      <c r="AB488" s="262"/>
      <c r="AC488" s="262"/>
      <c r="AD488" s="262"/>
      <c r="AE488" s="262"/>
      <c r="AF488" s="37"/>
      <c r="AG488" s="37"/>
    </row>
    <row r="489" spans="1:33">
      <c r="A489" s="665">
        <v>44018</v>
      </c>
      <c r="B489" s="115" t="s">
        <v>156</v>
      </c>
      <c r="C489" s="115">
        <v>880906909</v>
      </c>
      <c r="D489" s="115" t="s">
        <v>152</v>
      </c>
      <c r="E489" s="115" t="s">
        <v>140</v>
      </c>
      <c r="F489" s="665"/>
      <c r="G489" s="115"/>
      <c r="H489" s="665">
        <v>44040</v>
      </c>
      <c r="I489" s="665">
        <v>44046</v>
      </c>
      <c r="J489" s="115"/>
      <c r="K489" s="486">
        <v>363.8</v>
      </c>
      <c r="L489" s="115" t="s">
        <v>1974</v>
      </c>
      <c r="M489" s="681"/>
      <c r="N489" s="665"/>
      <c r="O489" s="115"/>
      <c r="P489" s="680"/>
      <c r="Q489" s="115"/>
      <c r="R489" s="115"/>
      <c r="S489" s="115"/>
      <c r="T489" s="115"/>
      <c r="U489" s="115"/>
      <c r="V489" s="115"/>
      <c r="W489" s="115"/>
      <c r="X489" s="115"/>
      <c r="Y489" s="115"/>
      <c r="Z489" s="115"/>
      <c r="AA489" s="115"/>
      <c r="AB489" s="115"/>
      <c r="AC489" s="115"/>
      <c r="AD489" s="115"/>
      <c r="AE489" s="115"/>
      <c r="AF489" s="486"/>
      <c r="AG489" s="486"/>
    </row>
    <row r="490" spans="1:33">
      <c r="A490" s="665">
        <v>44018</v>
      </c>
      <c r="B490" s="115" t="s">
        <v>156</v>
      </c>
      <c r="C490" s="115">
        <v>880906909</v>
      </c>
      <c r="D490" s="115" t="s">
        <v>152</v>
      </c>
      <c r="E490" s="115" t="s">
        <v>140</v>
      </c>
      <c r="F490" s="665"/>
      <c r="G490" s="115"/>
      <c r="H490" s="665">
        <v>44043</v>
      </c>
      <c r="I490" s="665"/>
      <c r="J490" s="262"/>
      <c r="K490" s="262">
        <v>384</v>
      </c>
      <c r="L490" s="262"/>
      <c r="M490" s="642"/>
      <c r="N490" s="645"/>
      <c r="O490" s="262"/>
      <c r="P490" s="629"/>
      <c r="Q490" s="262"/>
      <c r="R490" s="262"/>
      <c r="S490" s="262"/>
      <c r="T490" s="262"/>
      <c r="U490" s="262"/>
      <c r="V490" s="262"/>
      <c r="W490" s="262"/>
      <c r="X490" s="262"/>
      <c r="Y490" s="262"/>
      <c r="Z490" s="262"/>
      <c r="AA490" s="262"/>
      <c r="AB490" s="262"/>
      <c r="AC490" s="262"/>
      <c r="AD490" s="262"/>
      <c r="AE490" s="262"/>
      <c r="AF490" s="37"/>
      <c r="AG490" s="37"/>
    </row>
    <row r="491" spans="1:33">
      <c r="A491" s="665">
        <v>44018</v>
      </c>
      <c r="B491" s="115" t="s">
        <v>156</v>
      </c>
      <c r="C491" s="262">
        <v>881979907</v>
      </c>
      <c r="D491" s="115" t="s">
        <v>139</v>
      </c>
      <c r="E491" s="115" t="s">
        <v>140</v>
      </c>
      <c r="F491" s="665"/>
      <c r="G491" s="115"/>
      <c r="H491" s="665"/>
      <c r="I491" s="665">
        <v>44033</v>
      </c>
      <c r="J491" s="262"/>
      <c r="K491" s="262"/>
      <c r="L491" s="262"/>
      <c r="M491" s="642"/>
      <c r="N491" s="645"/>
      <c r="O491" s="262"/>
      <c r="P491" s="629"/>
      <c r="Q491" s="262"/>
      <c r="R491" s="262"/>
      <c r="S491" s="262"/>
      <c r="T491" s="262"/>
      <c r="U491" s="262"/>
      <c r="V491" s="262"/>
      <c r="W491" s="262"/>
      <c r="X491" s="262"/>
      <c r="Y491" s="262"/>
      <c r="Z491" s="262"/>
      <c r="AA491" s="262"/>
      <c r="AB491" s="262"/>
      <c r="AC491" s="262"/>
      <c r="AD491" s="262"/>
      <c r="AE491" s="262"/>
      <c r="AF491" s="37"/>
      <c r="AG491" s="37"/>
    </row>
    <row r="492" spans="1:33">
      <c r="A492" s="665">
        <v>44018</v>
      </c>
      <c r="B492" s="115" t="s">
        <v>146</v>
      </c>
      <c r="C492" s="262">
        <v>882274429</v>
      </c>
      <c r="D492" s="115" t="s">
        <v>139</v>
      </c>
      <c r="E492" s="115" t="s">
        <v>140</v>
      </c>
      <c r="F492" s="665" t="s">
        <v>1975</v>
      </c>
      <c r="G492" s="115"/>
      <c r="H492" s="665"/>
      <c r="I492" s="665">
        <v>44033</v>
      </c>
      <c r="J492" s="262"/>
      <c r="K492" s="262"/>
      <c r="L492" s="115" t="s">
        <v>195</v>
      </c>
      <c r="M492" s="642"/>
      <c r="N492" s="645"/>
      <c r="O492" s="262"/>
      <c r="P492" s="629"/>
      <c r="Q492" s="262"/>
      <c r="R492" s="262"/>
      <c r="S492" s="262"/>
      <c r="T492" s="262"/>
      <c r="U492" s="262"/>
      <c r="V492" s="262"/>
      <c r="W492" s="262"/>
      <c r="X492" s="262"/>
      <c r="Y492" s="262"/>
      <c r="Z492" s="262"/>
      <c r="AA492" s="262"/>
      <c r="AB492" s="262"/>
      <c r="AC492" s="262"/>
      <c r="AD492" s="262"/>
      <c r="AE492" s="262"/>
      <c r="AF492" s="37"/>
      <c r="AG492" s="37"/>
    </row>
    <row r="493" spans="1:33">
      <c r="A493" s="665">
        <v>44018</v>
      </c>
      <c r="B493" s="115" t="s">
        <v>138</v>
      </c>
      <c r="C493" s="262">
        <v>881668230</v>
      </c>
      <c r="D493" s="115" t="s">
        <v>139</v>
      </c>
      <c r="E493" s="115" t="s">
        <v>140</v>
      </c>
      <c r="F493" s="665" t="s">
        <v>142</v>
      </c>
      <c r="G493" s="115"/>
      <c r="H493" s="665"/>
      <c r="I493" s="665">
        <v>44041</v>
      </c>
      <c r="J493" s="262"/>
      <c r="K493" s="262"/>
      <c r="L493" s="115" t="s">
        <v>195</v>
      </c>
      <c r="M493" s="642"/>
      <c r="N493" s="645"/>
      <c r="O493" s="262"/>
      <c r="P493" s="629"/>
      <c r="Q493" s="262"/>
      <c r="R493" s="262"/>
      <c r="S493" s="262"/>
      <c r="T493" s="262"/>
      <c r="U493" s="262"/>
      <c r="V493" s="262"/>
      <c r="W493" s="262"/>
      <c r="X493" s="262"/>
      <c r="Y493" s="262"/>
      <c r="Z493" s="262"/>
      <c r="AA493" s="262"/>
      <c r="AB493" s="262"/>
      <c r="AC493" s="262"/>
      <c r="AD493" s="262"/>
      <c r="AE493" s="262"/>
      <c r="AF493" s="37"/>
      <c r="AG493" s="37"/>
    </row>
    <row r="494" spans="1:33">
      <c r="A494" s="665">
        <v>44018</v>
      </c>
      <c r="B494" s="115" t="s">
        <v>154</v>
      </c>
      <c r="C494" s="262">
        <v>882166713</v>
      </c>
      <c r="D494" s="115" t="s">
        <v>139</v>
      </c>
      <c r="E494" s="115" t="s">
        <v>140</v>
      </c>
      <c r="F494" s="665"/>
      <c r="G494" s="115"/>
      <c r="H494" s="665"/>
      <c r="I494" s="665">
        <v>44033</v>
      </c>
      <c r="J494" s="262"/>
      <c r="K494" s="262"/>
      <c r="L494" s="262"/>
      <c r="M494" s="642"/>
      <c r="N494" s="645"/>
      <c r="O494" s="262"/>
      <c r="P494" s="629"/>
      <c r="Q494" s="262"/>
      <c r="R494" s="262"/>
      <c r="S494" s="262"/>
      <c r="T494" s="262"/>
      <c r="U494" s="262"/>
      <c r="V494" s="262"/>
      <c r="W494" s="262"/>
      <c r="X494" s="262"/>
      <c r="Y494" s="262"/>
      <c r="Z494" s="262"/>
      <c r="AA494" s="262"/>
      <c r="AB494" s="262"/>
      <c r="AC494" s="262"/>
      <c r="AD494" s="262"/>
      <c r="AE494" s="262"/>
      <c r="AF494" s="37"/>
      <c r="AG494" s="37"/>
    </row>
    <row r="495" spans="1:33">
      <c r="A495" s="665">
        <v>44018</v>
      </c>
      <c r="B495" s="115" t="s">
        <v>146</v>
      </c>
      <c r="C495" s="262">
        <v>882268854</v>
      </c>
      <c r="D495" s="115" t="s">
        <v>139</v>
      </c>
      <c r="E495" s="115" t="s">
        <v>140</v>
      </c>
      <c r="F495" s="665" t="s">
        <v>168</v>
      </c>
      <c r="G495" s="115"/>
      <c r="H495" s="665">
        <v>44020</v>
      </c>
      <c r="I495" s="665">
        <v>44033</v>
      </c>
      <c r="J495" s="115" t="s">
        <v>148</v>
      </c>
      <c r="K495" s="262">
        <v>55</v>
      </c>
      <c r="L495" s="680" t="s">
        <v>1784</v>
      </c>
      <c r="M495" s="642"/>
      <c r="N495" s="645"/>
      <c r="O495" s="262"/>
      <c r="P495" s="629"/>
      <c r="Q495" s="262"/>
      <c r="R495" s="262"/>
      <c r="S495" s="262"/>
      <c r="T495" s="262"/>
      <c r="U495" s="262"/>
      <c r="V495" s="262"/>
      <c r="W495" s="262"/>
      <c r="X495" s="262"/>
      <c r="Y495" s="262"/>
      <c r="Z495" s="262"/>
      <c r="AA495" s="262"/>
      <c r="AB495" s="262"/>
      <c r="AC495" s="262"/>
      <c r="AD495" s="262"/>
      <c r="AE495" s="262"/>
      <c r="AF495" s="37"/>
      <c r="AG495" s="37"/>
    </row>
    <row r="496" spans="1:33">
      <c r="A496" s="665">
        <v>44018</v>
      </c>
      <c r="B496" s="115" t="s">
        <v>156</v>
      </c>
      <c r="C496" s="262">
        <v>881576279</v>
      </c>
      <c r="D496" s="115" t="s">
        <v>139</v>
      </c>
      <c r="E496" s="115" t="s">
        <v>140</v>
      </c>
      <c r="F496" s="665"/>
      <c r="G496" s="115"/>
      <c r="H496" s="665"/>
      <c r="I496" s="665">
        <v>44029</v>
      </c>
      <c r="J496" s="262"/>
      <c r="K496" s="262"/>
      <c r="L496" s="262"/>
      <c r="M496" s="642"/>
      <c r="N496" s="645"/>
      <c r="O496" s="262"/>
      <c r="P496" s="629"/>
      <c r="Q496" s="262"/>
      <c r="R496" s="262"/>
      <c r="S496" s="262"/>
      <c r="T496" s="262"/>
      <c r="U496" s="262"/>
      <c r="V496" s="262"/>
      <c r="W496" s="262"/>
      <c r="X496" s="262"/>
      <c r="Y496" s="262"/>
      <c r="Z496" s="262"/>
      <c r="AA496" s="262"/>
      <c r="AB496" s="262"/>
      <c r="AC496" s="262"/>
      <c r="AD496" s="262"/>
      <c r="AE496" s="262"/>
      <c r="AF496" s="37"/>
      <c r="AG496" s="37"/>
    </row>
    <row r="497" spans="1:33">
      <c r="A497" s="665">
        <v>44018</v>
      </c>
      <c r="B497" s="115" t="s">
        <v>138</v>
      </c>
      <c r="C497" s="262">
        <v>881658385</v>
      </c>
      <c r="D497" s="115" t="s">
        <v>139</v>
      </c>
      <c r="E497" s="115" t="s">
        <v>140</v>
      </c>
      <c r="F497" s="665" t="s">
        <v>176</v>
      </c>
      <c r="G497" s="115"/>
      <c r="H497" s="665"/>
      <c r="I497" s="665">
        <v>44033</v>
      </c>
      <c r="J497" s="262"/>
      <c r="K497" s="262"/>
      <c r="L497" s="262"/>
      <c r="M497" s="642"/>
      <c r="N497" s="645"/>
      <c r="O497" s="262"/>
      <c r="P497" s="629"/>
      <c r="Q497" s="262"/>
      <c r="R497" s="262"/>
      <c r="S497" s="262"/>
      <c r="T497" s="262"/>
      <c r="U497" s="262"/>
      <c r="V497" s="262"/>
      <c r="W497" s="262"/>
      <c r="X497" s="262"/>
      <c r="Y497" s="262"/>
      <c r="Z497" s="262"/>
      <c r="AA497" s="262"/>
      <c r="AB497" s="262"/>
      <c r="AC497" s="262"/>
      <c r="AD497" s="262"/>
      <c r="AE497" s="262"/>
      <c r="AF497" s="37"/>
      <c r="AG497" s="37"/>
    </row>
    <row r="498" spans="1:33">
      <c r="A498" s="665">
        <v>44018</v>
      </c>
      <c r="B498" s="115" t="s">
        <v>144</v>
      </c>
      <c r="C498" s="262">
        <v>882319472</v>
      </c>
      <c r="D498" s="115" t="s">
        <v>139</v>
      </c>
      <c r="E498" s="115" t="s">
        <v>140</v>
      </c>
      <c r="F498" s="665" t="s">
        <v>190</v>
      </c>
      <c r="G498" s="115"/>
      <c r="H498" s="665">
        <v>44041</v>
      </c>
      <c r="I498" s="665">
        <v>44035</v>
      </c>
      <c r="J498" s="115" t="s">
        <v>148</v>
      </c>
      <c r="K498" s="262">
        <v>23</v>
      </c>
      <c r="L498" s="115" t="s">
        <v>195</v>
      </c>
      <c r="M498" s="642"/>
      <c r="N498" s="645"/>
      <c r="O498" s="262"/>
      <c r="P498" s="629"/>
      <c r="Q498" s="262"/>
      <c r="R498" s="262"/>
      <c r="S498" s="262"/>
      <c r="T498" s="262"/>
      <c r="U498" s="262"/>
      <c r="V498" s="262"/>
      <c r="W498" s="262"/>
      <c r="X498" s="262"/>
      <c r="Y498" s="262"/>
      <c r="Z498" s="262"/>
      <c r="AA498" s="262"/>
      <c r="AB498" s="262"/>
      <c r="AC498" s="262"/>
      <c r="AD498" s="262"/>
      <c r="AE498" s="262"/>
      <c r="AF498" s="37"/>
      <c r="AG498" s="37"/>
    </row>
    <row r="499" spans="1:33">
      <c r="A499" s="665">
        <v>44018</v>
      </c>
      <c r="B499" s="115" t="s">
        <v>146</v>
      </c>
      <c r="C499" s="262">
        <v>882228300</v>
      </c>
      <c r="D499" s="115" t="s">
        <v>139</v>
      </c>
      <c r="E499" s="115" t="s">
        <v>140</v>
      </c>
      <c r="F499" s="665" t="s">
        <v>142</v>
      </c>
      <c r="G499" s="115"/>
      <c r="H499" s="665">
        <v>44018</v>
      </c>
      <c r="I499" s="665">
        <v>44033</v>
      </c>
      <c r="J499" s="115" t="s">
        <v>142</v>
      </c>
      <c r="K499" s="262">
        <v>1137.5999999999999</v>
      </c>
      <c r="L499" s="115" t="s">
        <v>1976</v>
      </c>
      <c r="M499" s="642"/>
      <c r="N499" s="645"/>
      <c r="O499" s="262"/>
      <c r="P499" s="629"/>
      <c r="Q499" s="262"/>
      <c r="R499" s="262"/>
      <c r="S499" s="262"/>
      <c r="T499" s="262"/>
      <c r="U499" s="262"/>
      <c r="V499" s="262"/>
      <c r="W499" s="262"/>
      <c r="X499" s="262"/>
      <c r="Y499" s="262"/>
      <c r="Z499" s="262"/>
      <c r="AA499" s="262"/>
      <c r="AB499" s="262"/>
      <c r="AC499" s="262"/>
      <c r="AD499" s="262"/>
      <c r="AE499" s="262"/>
      <c r="AF499" s="37"/>
      <c r="AG499" s="37"/>
    </row>
    <row r="500" spans="1:33">
      <c r="A500" s="665">
        <v>44018</v>
      </c>
      <c r="B500" s="115" t="s">
        <v>175</v>
      </c>
      <c r="C500" s="262">
        <v>881506569</v>
      </c>
      <c r="D500" s="115" t="s">
        <v>139</v>
      </c>
      <c r="E500" s="115" t="s">
        <v>150</v>
      </c>
      <c r="F500" s="665" t="s">
        <v>246</v>
      </c>
      <c r="G500" s="115"/>
      <c r="H500" s="665">
        <v>44021</v>
      </c>
      <c r="I500" s="665">
        <v>44025</v>
      </c>
      <c r="J500" s="680" t="s">
        <v>246</v>
      </c>
      <c r="K500" s="629">
        <v>155</v>
      </c>
      <c r="L500" s="680" t="s">
        <v>1973</v>
      </c>
      <c r="M500" s="642"/>
      <c r="N500" s="645"/>
      <c r="O500" s="262"/>
      <c r="P500" s="629"/>
      <c r="Q500" s="262"/>
      <c r="R500" s="262"/>
      <c r="S500" s="262"/>
      <c r="T500" s="262"/>
      <c r="U500" s="262"/>
      <c r="V500" s="262"/>
      <c r="W500" s="262"/>
      <c r="X500" s="262"/>
      <c r="Y500" s="262"/>
      <c r="Z500" s="262"/>
      <c r="AA500" s="262"/>
      <c r="AB500" s="262"/>
      <c r="AC500" s="262"/>
      <c r="AD500" s="262"/>
      <c r="AE500" s="262"/>
      <c r="AF500" s="37"/>
      <c r="AG500" s="37"/>
    </row>
    <row r="501" spans="1:33">
      <c r="A501" s="665">
        <v>44018</v>
      </c>
      <c r="B501" s="115" t="s">
        <v>144</v>
      </c>
      <c r="C501" s="262">
        <v>880039252</v>
      </c>
      <c r="D501" s="115" t="s">
        <v>139</v>
      </c>
      <c r="E501" s="115" t="s">
        <v>147</v>
      </c>
      <c r="F501" s="665" t="s">
        <v>142</v>
      </c>
      <c r="G501" s="665">
        <v>44022</v>
      </c>
      <c r="H501" s="665"/>
      <c r="I501" s="665">
        <v>44035</v>
      </c>
      <c r="J501" s="262"/>
      <c r="K501" s="262"/>
      <c r="L501" s="262"/>
      <c r="M501" s="681"/>
      <c r="N501" s="665">
        <v>44018</v>
      </c>
      <c r="O501" s="115">
        <v>40242</v>
      </c>
      <c r="P501" s="629"/>
      <c r="Q501" s="262"/>
      <c r="R501" s="262"/>
      <c r="S501" s="262"/>
      <c r="T501" s="262"/>
      <c r="U501" s="262"/>
      <c r="V501" s="262"/>
      <c r="W501" s="262"/>
      <c r="X501" s="262"/>
      <c r="Y501" s="262"/>
      <c r="Z501" s="262"/>
      <c r="AA501" s="262"/>
      <c r="AB501" s="262"/>
      <c r="AC501" s="262"/>
      <c r="AD501" s="262"/>
      <c r="AE501" s="262"/>
      <c r="AF501" s="37"/>
      <c r="AG501" s="37"/>
    </row>
    <row r="502" spans="1:33">
      <c r="A502" s="665">
        <v>44018</v>
      </c>
      <c r="B502" s="115" t="s">
        <v>154</v>
      </c>
      <c r="C502" s="262">
        <v>881978055</v>
      </c>
      <c r="D502" s="115" t="s">
        <v>139</v>
      </c>
      <c r="E502" s="115" t="s">
        <v>150</v>
      </c>
      <c r="F502" s="665" t="s">
        <v>190</v>
      </c>
      <c r="G502" s="665">
        <v>44025</v>
      </c>
      <c r="H502" s="665"/>
      <c r="I502" s="665">
        <v>44033</v>
      </c>
      <c r="J502" s="262"/>
      <c r="K502" s="262"/>
      <c r="L502" s="262"/>
      <c r="M502" s="642"/>
      <c r="N502" s="645">
        <v>44026</v>
      </c>
      <c r="O502" s="262">
        <v>266</v>
      </c>
      <c r="P502" s="629"/>
      <c r="Q502" s="262"/>
      <c r="R502" s="262"/>
      <c r="S502" s="262"/>
      <c r="T502" s="262"/>
      <c r="U502" s="262"/>
      <c r="V502" s="262"/>
      <c r="W502" s="262"/>
      <c r="X502" s="262"/>
      <c r="Y502" s="262"/>
      <c r="Z502" s="262"/>
      <c r="AA502" s="262"/>
      <c r="AB502" s="262"/>
      <c r="AC502" s="262"/>
      <c r="AD502" s="262"/>
      <c r="AE502" s="262"/>
      <c r="AF502" s="37"/>
      <c r="AG502" s="37"/>
    </row>
    <row r="503" spans="1:33">
      <c r="A503" s="665">
        <v>44018</v>
      </c>
      <c r="B503" s="115" t="s">
        <v>194</v>
      </c>
      <c r="C503" s="262">
        <v>881389668</v>
      </c>
      <c r="D503" s="115" t="s">
        <v>152</v>
      </c>
      <c r="E503" s="115" t="s">
        <v>140</v>
      </c>
      <c r="F503" s="665" t="s">
        <v>1977</v>
      </c>
      <c r="G503" s="115"/>
      <c r="H503" s="665"/>
      <c r="I503" s="665">
        <v>44033</v>
      </c>
      <c r="J503" s="262"/>
      <c r="K503" s="262"/>
      <c r="L503" s="115" t="s">
        <v>1978</v>
      </c>
      <c r="M503" s="642"/>
      <c r="N503" s="645"/>
      <c r="O503" s="262"/>
      <c r="P503" s="629"/>
      <c r="Q503" s="262"/>
      <c r="R503" s="262"/>
      <c r="S503" s="262"/>
      <c r="T503" s="262"/>
      <c r="U503" s="262"/>
      <c r="V503" s="262"/>
      <c r="W503" s="262"/>
      <c r="X503" s="262"/>
      <c r="Y503" s="262"/>
      <c r="Z503" s="262"/>
      <c r="AA503" s="262"/>
      <c r="AB503" s="262"/>
      <c r="AC503" s="262"/>
      <c r="AD503" s="262"/>
      <c r="AE503" s="262"/>
      <c r="AF503" s="37"/>
      <c r="AG503" s="37"/>
    </row>
    <row r="504" spans="1:33">
      <c r="A504" s="665">
        <v>44018</v>
      </c>
      <c r="B504" s="115" t="s">
        <v>144</v>
      </c>
      <c r="C504" s="262">
        <v>882257958</v>
      </c>
      <c r="D504" s="115" t="s">
        <v>139</v>
      </c>
      <c r="E504" s="115" t="s">
        <v>140</v>
      </c>
      <c r="F504" s="665" t="s">
        <v>168</v>
      </c>
      <c r="G504" s="115"/>
      <c r="H504" s="665"/>
      <c r="I504" s="665">
        <v>44037</v>
      </c>
      <c r="J504" s="262"/>
      <c r="K504" s="262"/>
      <c r="L504" s="115" t="s">
        <v>195</v>
      </c>
      <c r="M504" s="642"/>
      <c r="N504" s="645"/>
      <c r="O504" s="262"/>
      <c r="P504" s="629"/>
      <c r="Q504" s="262"/>
      <c r="R504" s="262"/>
      <c r="S504" s="262"/>
      <c r="T504" s="262"/>
      <c r="U504" s="262"/>
      <c r="V504" s="262"/>
      <c r="W504" s="262"/>
      <c r="X504" s="262"/>
      <c r="Y504" s="262"/>
      <c r="Z504" s="262"/>
      <c r="AA504" s="262"/>
      <c r="AB504" s="262"/>
      <c r="AC504" s="262"/>
      <c r="AD504" s="262"/>
      <c r="AE504" s="262"/>
      <c r="AF504" s="37"/>
      <c r="AG504" s="37"/>
    </row>
    <row r="505" spans="1:33">
      <c r="A505" s="666">
        <v>44018</v>
      </c>
      <c r="B505" s="115" t="s">
        <v>138</v>
      </c>
      <c r="C505" s="262">
        <v>882257357</v>
      </c>
      <c r="D505" s="115" t="s">
        <v>139</v>
      </c>
      <c r="E505" s="115" t="s">
        <v>140</v>
      </c>
      <c r="F505" s="665" t="s">
        <v>168</v>
      </c>
      <c r="G505" s="486"/>
      <c r="H505" s="666"/>
      <c r="I505" s="666">
        <v>44043</v>
      </c>
      <c r="J505" s="37"/>
      <c r="K505" s="37"/>
      <c r="L505" s="115" t="s">
        <v>195</v>
      </c>
      <c r="M505" s="642"/>
      <c r="N505" s="265"/>
      <c r="O505" s="37"/>
      <c r="P505" s="629"/>
      <c r="Q505" s="37"/>
      <c r="R505" s="37"/>
      <c r="S505" s="37"/>
      <c r="T505" s="37"/>
      <c r="U505" s="37"/>
      <c r="V505" s="37"/>
      <c r="W505" s="37"/>
      <c r="X505" s="37"/>
      <c r="Y505" s="37"/>
      <c r="Z505" s="37"/>
      <c r="AA505" s="37"/>
      <c r="AB505" s="37"/>
      <c r="AC505" s="37"/>
      <c r="AD505" s="37"/>
      <c r="AE505" s="37"/>
      <c r="AF505" s="37"/>
      <c r="AG505" s="37"/>
    </row>
    <row r="506" spans="1:33">
      <c r="A506" s="665">
        <v>44018</v>
      </c>
      <c r="B506" s="115" t="s">
        <v>149</v>
      </c>
      <c r="C506" s="262">
        <v>880859280</v>
      </c>
      <c r="D506" s="115" t="s">
        <v>139</v>
      </c>
      <c r="E506" s="115" t="s">
        <v>140</v>
      </c>
      <c r="F506" s="665" t="s">
        <v>200</v>
      </c>
      <c r="G506" s="115"/>
      <c r="H506" s="665"/>
      <c r="I506" s="665">
        <v>44033</v>
      </c>
      <c r="J506" s="262"/>
      <c r="K506" s="262"/>
      <c r="L506" s="115" t="s">
        <v>1979</v>
      </c>
      <c r="M506" s="642"/>
      <c r="N506" s="645"/>
      <c r="O506" s="262"/>
      <c r="P506" s="629"/>
      <c r="Q506" s="262"/>
      <c r="R506" s="262"/>
      <c r="S506" s="262"/>
      <c r="T506" s="262"/>
      <c r="U506" s="262"/>
      <c r="V506" s="262"/>
      <c r="W506" s="262"/>
      <c r="X506" s="262"/>
      <c r="Y506" s="262"/>
      <c r="Z506" s="262"/>
      <c r="AA506" s="262"/>
      <c r="AB506" s="262"/>
      <c r="AC506" s="262"/>
      <c r="AD506" s="262"/>
      <c r="AE506" s="262"/>
      <c r="AF506" s="37"/>
      <c r="AG506" s="37"/>
    </row>
    <row r="507" spans="1:33">
      <c r="A507" s="665">
        <v>44018</v>
      </c>
      <c r="B507" s="115" t="s">
        <v>154</v>
      </c>
      <c r="C507" s="262">
        <v>881469298</v>
      </c>
      <c r="D507" s="115" t="s">
        <v>139</v>
      </c>
      <c r="E507" s="115" t="s">
        <v>140</v>
      </c>
      <c r="F507" s="665"/>
      <c r="G507" s="115"/>
      <c r="H507" s="665"/>
      <c r="I507" s="665">
        <v>44033</v>
      </c>
      <c r="J507" s="262"/>
      <c r="K507" s="262"/>
      <c r="L507" s="262"/>
      <c r="M507" s="642"/>
      <c r="N507" s="645"/>
      <c r="O507" s="262"/>
      <c r="P507" s="629"/>
      <c r="Q507" s="262"/>
      <c r="R507" s="262"/>
      <c r="S507" s="262"/>
      <c r="T507" s="262"/>
      <c r="U507" s="262"/>
      <c r="V507" s="262"/>
      <c r="W507" s="262"/>
      <c r="X507" s="262"/>
      <c r="Y507" s="262"/>
      <c r="Z507" s="262"/>
      <c r="AA507" s="262"/>
      <c r="AB507" s="262"/>
      <c r="AC507" s="262"/>
      <c r="AD507" s="262"/>
      <c r="AE507" s="262"/>
      <c r="AF507" s="37"/>
      <c r="AG507" s="37"/>
    </row>
    <row r="508" spans="1:33">
      <c r="A508" s="665">
        <v>44018</v>
      </c>
      <c r="B508" s="115" t="s">
        <v>156</v>
      </c>
      <c r="C508" s="262">
        <v>881890680</v>
      </c>
      <c r="D508" s="115" t="s">
        <v>139</v>
      </c>
      <c r="E508" s="115" t="s">
        <v>140</v>
      </c>
      <c r="F508" s="665"/>
      <c r="G508" s="115"/>
      <c r="H508" s="665"/>
      <c r="I508" s="665">
        <v>44027</v>
      </c>
      <c r="J508" s="262"/>
      <c r="K508" s="262"/>
      <c r="L508" s="262"/>
      <c r="M508" s="642"/>
      <c r="N508" s="645"/>
      <c r="O508" s="262"/>
      <c r="P508" s="629"/>
      <c r="Q508" s="262"/>
      <c r="R508" s="262"/>
      <c r="S508" s="262"/>
      <c r="T508" s="262"/>
      <c r="U508" s="262"/>
      <c r="V508" s="262"/>
      <c r="W508" s="262"/>
      <c r="X508" s="262"/>
      <c r="Y508" s="262"/>
      <c r="Z508" s="262"/>
      <c r="AA508" s="262"/>
      <c r="AB508" s="262"/>
      <c r="AC508" s="262"/>
      <c r="AD508" s="262"/>
      <c r="AE508" s="262"/>
      <c r="AF508" s="37"/>
      <c r="AG508" s="37"/>
    </row>
    <row r="509" spans="1:33">
      <c r="A509" s="665">
        <v>44018</v>
      </c>
      <c r="B509" s="115" t="s">
        <v>178</v>
      </c>
      <c r="C509" s="262">
        <v>881344030</v>
      </c>
      <c r="D509" s="115" t="s">
        <v>139</v>
      </c>
      <c r="E509" s="115" t="s">
        <v>140</v>
      </c>
      <c r="F509" s="665"/>
      <c r="G509" s="115"/>
      <c r="H509" s="665"/>
      <c r="I509" s="665">
        <v>44033</v>
      </c>
      <c r="J509" s="262"/>
      <c r="K509" s="262"/>
      <c r="L509" s="262"/>
      <c r="M509" s="642"/>
      <c r="N509" s="645"/>
      <c r="O509" s="262"/>
      <c r="P509" s="629"/>
      <c r="Q509" s="262"/>
      <c r="R509" s="262"/>
      <c r="S509" s="262"/>
      <c r="T509" s="262"/>
      <c r="U509" s="262"/>
      <c r="V509" s="262"/>
      <c r="W509" s="262"/>
      <c r="X509" s="262"/>
      <c r="Y509" s="262"/>
      <c r="Z509" s="262"/>
      <c r="AA509" s="262"/>
      <c r="AB509" s="262"/>
      <c r="AC509" s="262"/>
      <c r="AD509" s="262"/>
      <c r="AE509" s="262"/>
      <c r="AF509" s="37"/>
      <c r="AG509" s="37"/>
    </row>
    <row r="510" spans="1:33">
      <c r="A510" s="665">
        <v>44018</v>
      </c>
      <c r="B510" s="115" t="s">
        <v>194</v>
      </c>
      <c r="C510" s="262">
        <v>881791821</v>
      </c>
      <c r="D510" s="115" t="s">
        <v>139</v>
      </c>
      <c r="E510" s="115" t="s">
        <v>140</v>
      </c>
      <c r="F510" s="665" t="s">
        <v>200</v>
      </c>
      <c r="G510" s="665">
        <v>44034</v>
      </c>
      <c r="H510" s="665"/>
      <c r="I510" s="665">
        <v>44049</v>
      </c>
      <c r="J510" s="262"/>
      <c r="K510" s="262"/>
      <c r="L510" s="115" t="s">
        <v>195</v>
      </c>
      <c r="M510" s="642"/>
      <c r="N510" s="645"/>
      <c r="O510" s="262"/>
      <c r="P510" s="629"/>
      <c r="Q510" s="262"/>
      <c r="R510" s="262"/>
      <c r="S510" s="262"/>
      <c r="T510" s="262"/>
      <c r="U510" s="262"/>
      <c r="V510" s="262"/>
      <c r="W510" s="262"/>
      <c r="X510" s="262"/>
      <c r="Y510" s="262"/>
      <c r="Z510" s="262"/>
      <c r="AA510" s="262"/>
      <c r="AB510" s="262"/>
      <c r="AC510" s="262"/>
      <c r="AD510" s="262"/>
      <c r="AE510" s="262"/>
      <c r="AF510" s="37"/>
      <c r="AG510" s="37"/>
    </row>
    <row r="511" spans="1:33">
      <c r="A511" s="665">
        <v>44018</v>
      </c>
      <c r="B511" s="115" t="s">
        <v>144</v>
      </c>
      <c r="C511" s="262">
        <v>882178114</v>
      </c>
      <c r="D511" s="115" t="s">
        <v>139</v>
      </c>
      <c r="E511" s="115" t="s">
        <v>140</v>
      </c>
      <c r="F511" s="665" t="s">
        <v>190</v>
      </c>
      <c r="G511" s="115"/>
      <c r="H511" s="665"/>
      <c r="I511" s="665">
        <v>44034</v>
      </c>
      <c r="J511" s="262"/>
      <c r="K511" s="262"/>
      <c r="L511" s="115" t="s">
        <v>195</v>
      </c>
      <c r="M511" s="642"/>
      <c r="N511" s="645"/>
      <c r="O511" s="262"/>
      <c r="P511" s="629"/>
      <c r="Q511" s="262"/>
      <c r="R511" s="262"/>
      <c r="S511" s="262"/>
      <c r="T511" s="262"/>
      <c r="U511" s="262"/>
      <c r="V511" s="262"/>
      <c r="W511" s="262"/>
      <c r="X511" s="262"/>
      <c r="Y511" s="262"/>
      <c r="Z511" s="262"/>
      <c r="AA511" s="262"/>
      <c r="AB511" s="262"/>
      <c r="AC511" s="262"/>
      <c r="AD511" s="262"/>
      <c r="AE511" s="262"/>
      <c r="AF511" s="37"/>
      <c r="AG511" s="37"/>
    </row>
    <row r="512" spans="1:33">
      <c r="A512" s="665">
        <v>44018</v>
      </c>
      <c r="B512" s="115" t="s">
        <v>149</v>
      </c>
      <c r="C512" s="262">
        <v>881860785</v>
      </c>
      <c r="D512" s="115" t="s">
        <v>139</v>
      </c>
      <c r="E512" s="115" t="s">
        <v>140</v>
      </c>
      <c r="F512" s="665" t="s">
        <v>200</v>
      </c>
      <c r="G512" s="115"/>
      <c r="H512" s="665"/>
      <c r="I512" s="665">
        <v>44033</v>
      </c>
      <c r="J512" s="262"/>
      <c r="K512" s="262"/>
      <c r="L512" s="115" t="s">
        <v>1980</v>
      </c>
      <c r="M512" s="642"/>
      <c r="N512" s="645"/>
      <c r="O512" s="262"/>
      <c r="P512" s="629"/>
      <c r="Q512" s="262"/>
      <c r="R512" s="262"/>
      <c r="S512" s="262"/>
      <c r="T512" s="262"/>
      <c r="U512" s="262"/>
      <c r="V512" s="262"/>
      <c r="W512" s="262"/>
      <c r="X512" s="262"/>
      <c r="Y512" s="262"/>
      <c r="Z512" s="262"/>
      <c r="AA512" s="262"/>
      <c r="AB512" s="262"/>
      <c r="AC512" s="262"/>
      <c r="AD512" s="262"/>
      <c r="AE512" s="262"/>
      <c r="AF512" s="37"/>
      <c r="AG512" s="37"/>
    </row>
    <row r="513" spans="1:33">
      <c r="A513" s="665">
        <v>44018</v>
      </c>
      <c r="B513" s="115" t="s">
        <v>154</v>
      </c>
      <c r="C513" s="262">
        <v>880039857</v>
      </c>
      <c r="D513" s="115" t="s">
        <v>139</v>
      </c>
      <c r="E513" s="115" t="s">
        <v>140</v>
      </c>
      <c r="F513" s="665" t="s">
        <v>1981</v>
      </c>
      <c r="G513" s="115"/>
      <c r="H513" s="665"/>
      <c r="I513" s="665">
        <v>44032</v>
      </c>
      <c r="J513" s="262"/>
      <c r="K513" s="262"/>
      <c r="L513" s="115" t="s">
        <v>1978</v>
      </c>
      <c r="M513" s="642"/>
      <c r="N513" s="645"/>
      <c r="O513" s="262"/>
      <c r="P513" s="629"/>
      <c r="Q513" s="262"/>
      <c r="R513" s="262"/>
      <c r="S513" s="262"/>
      <c r="T513" s="262"/>
      <c r="U513" s="262"/>
      <c r="V513" s="262"/>
      <c r="W513" s="262"/>
      <c r="X513" s="262"/>
      <c r="Y513" s="262"/>
      <c r="Z513" s="262"/>
      <c r="AA513" s="262"/>
      <c r="AB513" s="262"/>
      <c r="AC513" s="262"/>
      <c r="AD513" s="262"/>
      <c r="AE513" s="262"/>
      <c r="AF513" s="37"/>
      <c r="AG513" s="37"/>
    </row>
    <row r="514" spans="1:33">
      <c r="A514" s="665">
        <v>44018</v>
      </c>
      <c r="B514" s="115" t="s">
        <v>156</v>
      </c>
      <c r="C514" s="262">
        <v>881805435</v>
      </c>
      <c r="D514" s="115" t="s">
        <v>139</v>
      </c>
      <c r="E514" s="115" t="s">
        <v>140</v>
      </c>
      <c r="F514" s="665"/>
      <c r="G514" s="115"/>
      <c r="H514" s="665"/>
      <c r="I514" s="665">
        <v>44029</v>
      </c>
      <c r="J514" s="262"/>
      <c r="K514" s="262"/>
      <c r="L514" s="262"/>
      <c r="M514" s="642"/>
      <c r="N514" s="645"/>
      <c r="O514" s="262"/>
      <c r="P514" s="629"/>
      <c r="Q514" s="262"/>
      <c r="R514" s="262"/>
      <c r="S514" s="262"/>
      <c r="T514" s="262"/>
      <c r="U514" s="262"/>
      <c r="V514" s="262"/>
      <c r="W514" s="262"/>
      <c r="X514" s="262"/>
      <c r="Y514" s="262"/>
      <c r="Z514" s="262"/>
      <c r="AA514" s="262"/>
      <c r="AB514" s="262"/>
      <c r="AC514" s="262"/>
      <c r="AD514" s="262"/>
      <c r="AE514" s="262"/>
      <c r="AF514" s="37"/>
      <c r="AG514" s="37"/>
    </row>
    <row r="515" spans="1:33">
      <c r="A515" s="665">
        <v>44018</v>
      </c>
      <c r="B515" s="115" t="s">
        <v>175</v>
      </c>
      <c r="C515" s="262">
        <v>881659563</v>
      </c>
      <c r="D515" s="115" t="s">
        <v>139</v>
      </c>
      <c r="E515" s="115" t="s">
        <v>140</v>
      </c>
      <c r="F515" s="665" t="s">
        <v>1982</v>
      </c>
      <c r="G515" s="665"/>
      <c r="H515" s="665">
        <v>44020</v>
      </c>
      <c r="I515" s="665"/>
      <c r="J515" s="115" t="s">
        <v>1983</v>
      </c>
      <c r="K515" s="262">
        <v>758</v>
      </c>
      <c r="L515" s="115"/>
      <c r="M515" s="642"/>
      <c r="N515" s="645"/>
      <c r="O515" s="262"/>
      <c r="P515" s="629"/>
      <c r="Q515" s="262"/>
      <c r="R515" s="262"/>
      <c r="S515" s="262"/>
      <c r="T515" s="262"/>
      <c r="U515" s="262"/>
      <c r="V515" s="262"/>
      <c r="W515" s="262"/>
      <c r="X515" s="262"/>
      <c r="Y515" s="262"/>
      <c r="Z515" s="262"/>
      <c r="AA515" s="262"/>
      <c r="AB515" s="262"/>
      <c r="AC515" s="262"/>
      <c r="AD515" s="262"/>
      <c r="AE515" s="262"/>
      <c r="AF515" s="37"/>
      <c r="AG515" s="37"/>
    </row>
    <row r="516" spans="1:33">
      <c r="A516" s="665">
        <v>44018</v>
      </c>
      <c r="B516" s="115" t="s">
        <v>175</v>
      </c>
      <c r="C516" s="262">
        <v>880492599</v>
      </c>
      <c r="D516" s="115" t="s">
        <v>152</v>
      </c>
      <c r="E516" s="115" t="s">
        <v>140</v>
      </c>
      <c r="F516" s="665" t="s">
        <v>258</v>
      </c>
      <c r="G516" s="665">
        <v>44018</v>
      </c>
      <c r="H516" s="665">
        <v>44020</v>
      </c>
      <c r="I516" s="665"/>
      <c r="J516" s="115" t="s">
        <v>258</v>
      </c>
      <c r="K516" s="262">
        <v>17.5</v>
      </c>
      <c r="L516" s="115" t="s">
        <v>1984</v>
      </c>
      <c r="M516" s="642"/>
      <c r="N516" s="645">
        <v>44016</v>
      </c>
      <c r="O516" s="262">
        <v>562.51</v>
      </c>
      <c r="P516" s="629"/>
      <c r="Q516" s="262"/>
      <c r="R516" s="262"/>
      <c r="S516" s="262"/>
      <c r="T516" s="262"/>
      <c r="U516" s="262"/>
      <c r="V516" s="262"/>
      <c r="W516" s="262"/>
      <c r="X516" s="262"/>
      <c r="Y516" s="262"/>
      <c r="Z516" s="262"/>
      <c r="AA516" s="262"/>
      <c r="AB516" s="262"/>
      <c r="AC516" s="262"/>
      <c r="AD516" s="262"/>
      <c r="AE516" s="262"/>
      <c r="AF516" s="37"/>
      <c r="AG516" s="37"/>
    </row>
    <row r="517" spans="1:33">
      <c r="A517" s="665">
        <v>44018</v>
      </c>
      <c r="B517" s="115" t="s">
        <v>175</v>
      </c>
      <c r="C517" s="262">
        <v>880492599</v>
      </c>
      <c r="D517" s="115" t="s">
        <v>152</v>
      </c>
      <c r="E517" s="115" t="s">
        <v>140</v>
      </c>
      <c r="F517" s="665"/>
      <c r="G517" s="665">
        <v>44032</v>
      </c>
      <c r="H517" s="665">
        <v>44032</v>
      </c>
      <c r="I517" s="665"/>
      <c r="J517" s="115" t="s">
        <v>142</v>
      </c>
      <c r="K517" s="262">
        <v>370.53</v>
      </c>
      <c r="L517" s="115" t="s">
        <v>1985</v>
      </c>
      <c r="M517" s="642"/>
      <c r="N517" s="645"/>
      <c r="O517" s="262"/>
      <c r="P517" s="629"/>
      <c r="Q517" s="262"/>
      <c r="R517" s="262"/>
      <c r="S517" s="262"/>
      <c r="T517" s="262"/>
      <c r="U517" s="262"/>
      <c r="V517" s="262"/>
      <c r="W517" s="262"/>
      <c r="X517" s="262"/>
      <c r="Y517" s="262"/>
      <c r="Z517" s="262"/>
      <c r="AA517" s="262"/>
      <c r="AB517" s="262"/>
      <c r="AC517" s="262"/>
      <c r="AD517" s="262"/>
      <c r="AE517" s="262"/>
      <c r="AF517" s="37"/>
      <c r="AG517" s="37"/>
    </row>
    <row r="518" spans="1:33">
      <c r="A518" s="665">
        <v>44018</v>
      </c>
      <c r="B518" s="115" t="s">
        <v>175</v>
      </c>
      <c r="C518" s="262">
        <v>880492599</v>
      </c>
      <c r="D518" s="115" t="s">
        <v>152</v>
      </c>
      <c r="E518" s="115" t="s">
        <v>140</v>
      </c>
      <c r="F518" s="665" t="s">
        <v>142</v>
      </c>
      <c r="G518" s="665"/>
      <c r="H518" s="665">
        <v>44039</v>
      </c>
      <c r="I518" s="665"/>
      <c r="J518" s="115" t="s">
        <v>1072</v>
      </c>
      <c r="K518" s="262">
        <v>230</v>
      </c>
      <c r="L518" s="115" t="s">
        <v>1876</v>
      </c>
      <c r="M518" s="642"/>
      <c r="N518" s="645"/>
      <c r="O518" s="262"/>
      <c r="P518" s="629"/>
      <c r="Q518" s="262"/>
      <c r="R518" s="262"/>
      <c r="S518" s="262"/>
      <c r="T518" s="262"/>
      <c r="U518" s="262"/>
      <c r="V518" s="262"/>
      <c r="W518" s="262"/>
      <c r="X518" s="262"/>
      <c r="Y518" s="262"/>
      <c r="Z518" s="262"/>
      <c r="AA518" s="262"/>
      <c r="AB518" s="262"/>
      <c r="AC518" s="262"/>
      <c r="AD518" s="262"/>
      <c r="AE518" s="262"/>
      <c r="AF518" s="37"/>
      <c r="AG518" s="37"/>
    </row>
    <row r="519" spans="1:33">
      <c r="A519" s="665">
        <v>44018</v>
      </c>
      <c r="B519" s="115" t="s">
        <v>194</v>
      </c>
      <c r="C519" s="262">
        <v>881352797</v>
      </c>
      <c r="D519" s="115" t="s">
        <v>152</v>
      </c>
      <c r="E519" s="115" t="s">
        <v>150</v>
      </c>
      <c r="F519" s="665" t="s">
        <v>1066</v>
      </c>
      <c r="G519" s="665">
        <v>44034</v>
      </c>
      <c r="H519" s="665">
        <v>44034</v>
      </c>
      <c r="I519" s="665">
        <v>44049</v>
      </c>
      <c r="J519" s="115" t="s">
        <v>142</v>
      </c>
      <c r="K519" s="262">
        <v>215.5</v>
      </c>
      <c r="L519" s="115" t="s">
        <v>1986</v>
      </c>
      <c r="M519" s="642"/>
      <c r="N519" s="645">
        <v>44014</v>
      </c>
      <c r="O519" s="262">
        <v>912.5</v>
      </c>
      <c r="P519" s="629"/>
      <c r="Q519" s="262"/>
      <c r="R519" s="262"/>
      <c r="S519" s="262"/>
      <c r="T519" s="262"/>
      <c r="U519" s="262"/>
      <c r="V519" s="262"/>
      <c r="W519" s="262"/>
      <c r="X519" s="262"/>
      <c r="Y519" s="262"/>
      <c r="Z519" s="262"/>
      <c r="AA519" s="262"/>
      <c r="AB519" s="262"/>
      <c r="AC519" s="262"/>
      <c r="AD519" s="262"/>
      <c r="AE519" s="262"/>
      <c r="AF519" s="37"/>
      <c r="AG519" s="37"/>
    </row>
    <row r="520" spans="1:33">
      <c r="A520" s="665">
        <v>44018</v>
      </c>
      <c r="B520" s="115" t="s">
        <v>144</v>
      </c>
      <c r="C520" s="262">
        <v>881499870</v>
      </c>
      <c r="D520" s="115" t="s">
        <v>139</v>
      </c>
      <c r="E520" s="115" t="s">
        <v>393</v>
      </c>
      <c r="F520" s="665" t="s">
        <v>1787</v>
      </c>
      <c r="G520" s="665">
        <v>44041</v>
      </c>
      <c r="H520" s="665">
        <v>44041</v>
      </c>
      <c r="I520" s="665">
        <v>44040</v>
      </c>
      <c r="J520" s="115" t="s">
        <v>148</v>
      </c>
      <c r="K520" s="262">
        <v>25</v>
      </c>
      <c r="L520" s="727" t="s">
        <v>1784</v>
      </c>
      <c r="M520" s="642"/>
      <c r="N520" s="645"/>
      <c r="O520" s="262"/>
      <c r="P520" s="629"/>
      <c r="Q520" s="262"/>
      <c r="R520" s="262"/>
      <c r="S520" s="262"/>
      <c r="T520" s="262"/>
      <c r="U520" s="262"/>
      <c r="V520" s="262"/>
      <c r="W520" s="262"/>
      <c r="X520" s="262"/>
      <c r="Y520" s="262"/>
      <c r="Z520" s="262"/>
      <c r="AA520" s="262"/>
      <c r="AB520" s="262"/>
      <c r="AC520" s="262"/>
      <c r="AD520" s="262"/>
      <c r="AE520" s="262"/>
      <c r="AF520" s="37"/>
      <c r="AG520" s="37"/>
    </row>
    <row r="521" spans="1:33">
      <c r="A521" s="665">
        <v>44018</v>
      </c>
      <c r="B521" s="115" t="s">
        <v>149</v>
      </c>
      <c r="C521" s="262">
        <v>881881420</v>
      </c>
      <c r="D521" s="115" t="s">
        <v>139</v>
      </c>
      <c r="E521" s="115" t="s">
        <v>140</v>
      </c>
      <c r="F521" s="665" t="s">
        <v>200</v>
      </c>
      <c r="G521" s="115"/>
      <c r="H521" s="665"/>
      <c r="I521" s="665">
        <v>44033</v>
      </c>
      <c r="J521" s="262"/>
      <c r="K521" s="262"/>
      <c r="L521" s="115" t="s">
        <v>1987</v>
      </c>
      <c r="M521" s="642"/>
      <c r="N521" s="645"/>
      <c r="O521" s="262"/>
      <c r="P521" s="629"/>
      <c r="Q521" s="262"/>
      <c r="R521" s="262"/>
      <c r="S521" s="262"/>
      <c r="T521" s="262"/>
      <c r="U521" s="262"/>
      <c r="V521" s="262"/>
      <c r="W521" s="262"/>
      <c r="X521" s="262"/>
      <c r="Y521" s="262"/>
      <c r="Z521" s="262"/>
      <c r="AA521" s="262"/>
      <c r="AB521" s="262"/>
      <c r="AC521" s="262"/>
      <c r="AD521" s="262"/>
      <c r="AE521" s="262"/>
      <c r="AF521" s="37"/>
      <c r="AG521" s="37"/>
    </row>
    <row r="522" spans="1:33">
      <c r="A522" s="665">
        <v>44018</v>
      </c>
      <c r="B522" s="115" t="s">
        <v>154</v>
      </c>
      <c r="C522" s="262">
        <v>880521251</v>
      </c>
      <c r="D522" s="115" t="s">
        <v>152</v>
      </c>
      <c r="E522" s="115" t="s">
        <v>150</v>
      </c>
      <c r="F522" s="665"/>
      <c r="G522" s="665">
        <v>44034</v>
      </c>
      <c r="H522" s="665"/>
      <c r="I522" s="665">
        <v>44033</v>
      </c>
      <c r="J522" s="115"/>
      <c r="K522" s="262"/>
      <c r="L522" s="115"/>
      <c r="M522" s="642"/>
      <c r="N522" s="645">
        <v>44021</v>
      </c>
      <c r="O522" s="262">
        <v>125.5</v>
      </c>
      <c r="P522" s="629"/>
      <c r="Q522" s="262"/>
      <c r="R522" s="262"/>
      <c r="S522" s="262"/>
      <c r="T522" s="262"/>
      <c r="U522" s="262"/>
      <c r="V522" s="262"/>
      <c r="W522" s="262"/>
      <c r="X522" s="262"/>
      <c r="Y522" s="262"/>
      <c r="Z522" s="262"/>
      <c r="AA522" s="262"/>
      <c r="AB522" s="262"/>
      <c r="AC522" s="262"/>
      <c r="AD522" s="262"/>
      <c r="AE522" s="262"/>
      <c r="AF522" s="37"/>
      <c r="AG522" s="37"/>
    </row>
    <row r="523" spans="1:33">
      <c r="A523" s="665">
        <v>44018</v>
      </c>
      <c r="B523" s="115" t="s">
        <v>149</v>
      </c>
      <c r="C523" s="262">
        <v>881859281</v>
      </c>
      <c r="D523" s="115" t="s">
        <v>152</v>
      </c>
      <c r="E523" s="115" t="s">
        <v>140</v>
      </c>
      <c r="F523" s="665" t="s">
        <v>142</v>
      </c>
      <c r="G523" s="115"/>
      <c r="H523" s="665"/>
      <c r="I523" s="665">
        <v>44032</v>
      </c>
      <c r="J523" s="262"/>
      <c r="K523" s="262"/>
      <c r="L523" s="115" t="s">
        <v>1988</v>
      </c>
      <c r="M523" s="642"/>
      <c r="N523" s="645"/>
      <c r="O523" s="262"/>
      <c r="P523" s="629"/>
      <c r="Q523" s="262"/>
      <c r="R523" s="262"/>
      <c r="S523" s="262"/>
      <c r="T523" s="262"/>
      <c r="U523" s="262"/>
      <c r="V523" s="262"/>
      <c r="W523" s="262"/>
      <c r="X523" s="262"/>
      <c r="Y523" s="262"/>
      <c r="Z523" s="262"/>
      <c r="AA523" s="262"/>
      <c r="AB523" s="262"/>
      <c r="AC523" s="262"/>
      <c r="AD523" s="262"/>
      <c r="AE523" s="262"/>
      <c r="AF523" s="37"/>
      <c r="AG523" s="37"/>
    </row>
    <row r="524" spans="1:33">
      <c r="A524" s="665">
        <v>44018</v>
      </c>
      <c r="B524" s="115" t="s">
        <v>206</v>
      </c>
      <c r="C524" s="262">
        <v>880007699</v>
      </c>
      <c r="D524" s="115" t="s">
        <v>152</v>
      </c>
      <c r="E524" s="115" t="s">
        <v>150</v>
      </c>
      <c r="F524" s="665"/>
      <c r="G524" s="681">
        <v>44036</v>
      </c>
      <c r="H524" s="681">
        <v>44036</v>
      </c>
      <c r="I524" s="681">
        <v>44042</v>
      </c>
      <c r="J524" s="629"/>
      <c r="K524" s="629">
        <v>248.5</v>
      </c>
      <c r="L524" s="680" t="s">
        <v>1792</v>
      </c>
      <c r="M524" s="642"/>
      <c r="N524" s="645"/>
      <c r="O524" s="262"/>
      <c r="P524" s="629"/>
      <c r="Q524" s="262"/>
      <c r="R524" s="262"/>
      <c r="S524" s="262"/>
      <c r="T524" s="262"/>
      <c r="U524" s="262"/>
      <c r="V524" s="262"/>
      <c r="W524" s="262"/>
      <c r="X524" s="262"/>
      <c r="Y524" s="262"/>
      <c r="Z524" s="262"/>
      <c r="AA524" s="262"/>
      <c r="AB524" s="262"/>
      <c r="AC524" s="262"/>
      <c r="AD524" s="262"/>
      <c r="AE524" s="262"/>
      <c r="AF524" s="37"/>
      <c r="AG524" s="37"/>
    </row>
    <row r="525" spans="1:33">
      <c r="A525" s="665">
        <v>44018</v>
      </c>
      <c r="B525" s="115" t="s">
        <v>156</v>
      </c>
      <c r="C525" s="262">
        <v>881480134</v>
      </c>
      <c r="D525" s="115" t="s">
        <v>139</v>
      </c>
      <c r="E525" s="115" t="s">
        <v>140</v>
      </c>
      <c r="F525" s="665"/>
      <c r="G525" s="115"/>
      <c r="H525" s="665"/>
      <c r="I525" s="665">
        <v>44032</v>
      </c>
      <c r="J525" s="262"/>
      <c r="K525" s="262"/>
      <c r="L525" s="262"/>
      <c r="M525" s="642"/>
      <c r="N525" s="645"/>
      <c r="O525" s="262"/>
      <c r="P525" s="629"/>
      <c r="Q525" s="262"/>
      <c r="R525" s="262"/>
      <c r="S525" s="262"/>
      <c r="T525" s="262"/>
      <c r="U525" s="262"/>
      <c r="V525" s="262"/>
      <c r="W525" s="262"/>
      <c r="X525" s="262"/>
      <c r="Y525" s="262"/>
      <c r="Z525" s="262"/>
      <c r="AA525" s="262"/>
      <c r="AB525" s="262"/>
      <c r="AC525" s="262"/>
      <c r="AD525" s="262"/>
      <c r="AE525" s="262"/>
      <c r="AF525" s="37"/>
      <c r="AG525" s="37"/>
    </row>
    <row r="526" spans="1:33">
      <c r="A526" s="665">
        <v>44018</v>
      </c>
      <c r="B526" s="115" t="s">
        <v>154</v>
      </c>
      <c r="C526" s="262">
        <v>880444637</v>
      </c>
      <c r="D526" s="115" t="s">
        <v>139</v>
      </c>
      <c r="E526" s="115" t="s">
        <v>150</v>
      </c>
      <c r="F526" s="665" t="s">
        <v>182</v>
      </c>
      <c r="G526" s="115"/>
      <c r="H526" s="665"/>
      <c r="I526" s="665">
        <v>44033</v>
      </c>
      <c r="J526" s="262"/>
      <c r="K526" s="262"/>
      <c r="L526" s="262"/>
      <c r="M526" s="642"/>
      <c r="N526" s="645"/>
      <c r="O526" s="262"/>
      <c r="P526" s="629"/>
      <c r="Q526" s="262"/>
      <c r="R526" s="262"/>
      <c r="S526" s="262"/>
      <c r="T526" s="262"/>
      <c r="U526" s="262"/>
      <c r="V526" s="262"/>
      <c r="W526" s="262"/>
      <c r="X526" s="262"/>
      <c r="Y526" s="262"/>
      <c r="Z526" s="262"/>
      <c r="AA526" s="262"/>
      <c r="AB526" s="262"/>
      <c r="AC526" s="262"/>
      <c r="AD526" s="262"/>
      <c r="AE526" s="262"/>
      <c r="AF526" s="37"/>
      <c r="AG526" s="37"/>
    </row>
    <row r="527" spans="1:33">
      <c r="A527" s="665">
        <v>44006</v>
      </c>
      <c r="B527" s="115" t="s">
        <v>206</v>
      </c>
      <c r="C527" s="262">
        <v>881793873</v>
      </c>
      <c r="D527" s="115" t="s">
        <v>139</v>
      </c>
      <c r="E527" s="115" t="s">
        <v>140</v>
      </c>
      <c r="F527" s="665" t="s">
        <v>168</v>
      </c>
      <c r="G527" s="665">
        <v>44018</v>
      </c>
      <c r="H527" s="665">
        <v>44018</v>
      </c>
      <c r="I527" s="665">
        <v>44032</v>
      </c>
      <c r="J527" s="115" t="s">
        <v>168</v>
      </c>
      <c r="K527" s="262">
        <v>470</v>
      </c>
      <c r="L527" s="115" t="s">
        <v>1989</v>
      </c>
      <c r="M527" s="642"/>
      <c r="N527" s="645"/>
      <c r="O527" s="262"/>
      <c r="P527" s="629"/>
      <c r="Q527" s="262"/>
      <c r="R527" s="262"/>
      <c r="S527" s="262"/>
      <c r="T527" s="262"/>
      <c r="U527" s="262"/>
      <c r="V527" s="262"/>
      <c r="W527" s="262"/>
      <c r="X527" s="262"/>
      <c r="Y527" s="262"/>
      <c r="Z527" s="262"/>
      <c r="AA527" s="262"/>
      <c r="AB527" s="262"/>
      <c r="AC527" s="262"/>
      <c r="AD527" s="262"/>
      <c r="AE527" s="262"/>
      <c r="AF527" s="37"/>
      <c r="AG527" s="37"/>
    </row>
    <row r="528" spans="1:33">
      <c r="A528" s="665">
        <v>44018</v>
      </c>
      <c r="B528" s="115" t="s">
        <v>144</v>
      </c>
      <c r="C528" s="262">
        <v>881537393</v>
      </c>
      <c r="D528" s="115" t="s">
        <v>139</v>
      </c>
      <c r="E528" s="115" t="s">
        <v>140</v>
      </c>
      <c r="F528" s="665" t="s">
        <v>168</v>
      </c>
      <c r="G528" s="115"/>
      <c r="H528" s="665"/>
      <c r="I528" s="665">
        <v>44035</v>
      </c>
      <c r="J528" s="262"/>
      <c r="K528" s="262"/>
      <c r="L528" s="115" t="s">
        <v>195</v>
      </c>
      <c r="M528" s="642"/>
      <c r="N528" s="645"/>
      <c r="O528" s="262"/>
      <c r="P528" s="629"/>
      <c r="Q528" s="262"/>
      <c r="R528" s="262"/>
      <c r="S528" s="262"/>
      <c r="T528" s="262"/>
      <c r="U528" s="262"/>
      <c r="V528" s="262"/>
      <c r="W528" s="262"/>
      <c r="X528" s="262"/>
      <c r="Y528" s="262"/>
      <c r="Z528" s="262"/>
      <c r="AA528" s="262"/>
      <c r="AB528" s="262"/>
      <c r="AC528" s="262"/>
      <c r="AD528" s="262"/>
      <c r="AE528" s="262"/>
      <c r="AF528" s="37"/>
      <c r="AG528" s="37"/>
    </row>
    <row r="529" spans="1:33">
      <c r="A529" s="665">
        <v>44018</v>
      </c>
      <c r="B529" s="115" t="s">
        <v>146</v>
      </c>
      <c r="C529" s="262">
        <v>881864800</v>
      </c>
      <c r="D529" s="115" t="s">
        <v>152</v>
      </c>
      <c r="E529" s="115" t="s">
        <v>140</v>
      </c>
      <c r="F529" s="665" t="s">
        <v>225</v>
      </c>
      <c r="G529" s="115"/>
      <c r="H529" s="665"/>
      <c r="I529" s="665">
        <v>44033</v>
      </c>
      <c r="J529" s="262"/>
      <c r="K529" s="262"/>
      <c r="L529" s="115" t="s">
        <v>1990</v>
      </c>
      <c r="M529" s="642"/>
      <c r="N529" s="645"/>
      <c r="O529" s="262"/>
      <c r="P529" s="629"/>
      <c r="Q529" s="262"/>
      <c r="R529" s="262"/>
      <c r="S529" s="262"/>
      <c r="T529" s="262"/>
      <c r="U529" s="262"/>
      <c r="V529" s="262"/>
      <c r="W529" s="262"/>
      <c r="X529" s="262"/>
      <c r="Y529" s="262"/>
      <c r="Z529" s="262"/>
      <c r="AA529" s="262"/>
      <c r="AB529" s="262"/>
      <c r="AC529" s="262"/>
      <c r="AD529" s="262"/>
      <c r="AE529" s="262"/>
      <c r="AF529" s="37"/>
      <c r="AG529" s="37"/>
    </row>
    <row r="530" spans="1:33">
      <c r="A530" s="665">
        <v>44013</v>
      </c>
      <c r="B530" s="115" t="s">
        <v>206</v>
      </c>
      <c r="C530" s="262">
        <v>882066010</v>
      </c>
      <c r="D530" s="115" t="s">
        <v>139</v>
      </c>
      <c r="E530" s="115" t="s">
        <v>140</v>
      </c>
      <c r="F530" s="665" t="s">
        <v>142</v>
      </c>
      <c r="G530" s="665">
        <v>44018</v>
      </c>
      <c r="H530" s="665">
        <v>44018</v>
      </c>
      <c r="I530" s="665">
        <v>44027</v>
      </c>
      <c r="J530" s="115" t="s">
        <v>142</v>
      </c>
      <c r="K530" s="262">
        <v>3232.02</v>
      </c>
      <c r="L530" s="115" t="s">
        <v>1991</v>
      </c>
      <c r="M530" s="642"/>
      <c r="N530" s="645"/>
      <c r="O530" s="262"/>
      <c r="P530" s="629"/>
      <c r="Q530" s="262"/>
      <c r="R530" s="262"/>
      <c r="S530" s="262"/>
      <c r="T530" s="262"/>
      <c r="U530" s="262"/>
      <c r="V530" s="262"/>
      <c r="W530" s="262"/>
      <c r="X530" s="262"/>
      <c r="Y530" s="262"/>
      <c r="Z530" s="262"/>
      <c r="AA530" s="262"/>
      <c r="AB530" s="262"/>
      <c r="AC530" s="262"/>
      <c r="AD530" s="262"/>
      <c r="AE530" s="262"/>
      <c r="AF530" s="37"/>
      <c r="AG530" s="37"/>
    </row>
    <row r="531" spans="1:33">
      <c r="A531" s="665">
        <v>44006</v>
      </c>
      <c r="B531" s="115" t="s">
        <v>175</v>
      </c>
      <c r="C531" s="262">
        <v>880008660</v>
      </c>
      <c r="D531" s="115" t="s">
        <v>152</v>
      </c>
      <c r="E531" s="115" t="s">
        <v>147</v>
      </c>
      <c r="F531" s="665"/>
      <c r="G531" s="665">
        <v>44020</v>
      </c>
      <c r="H531" s="665"/>
      <c r="I531" s="665"/>
      <c r="J531" s="262"/>
      <c r="K531" s="262"/>
      <c r="L531" s="115"/>
      <c r="M531" s="642"/>
      <c r="N531" s="645">
        <v>44018</v>
      </c>
      <c r="O531" s="262">
        <v>465.9</v>
      </c>
      <c r="P531" s="629"/>
      <c r="Q531" s="262"/>
      <c r="R531" s="262"/>
      <c r="S531" s="262"/>
      <c r="T531" s="262"/>
      <c r="U531" s="262"/>
      <c r="V531" s="262"/>
      <c r="W531" s="262"/>
      <c r="X531" s="262"/>
      <c r="Y531" s="262"/>
      <c r="Z531" s="262"/>
      <c r="AA531" s="262"/>
      <c r="AB531" s="262"/>
      <c r="AC531" s="262"/>
      <c r="AD531" s="262"/>
      <c r="AE531" s="262"/>
      <c r="AF531" s="37"/>
      <c r="AG531" s="37"/>
    </row>
    <row r="532" spans="1:33">
      <c r="A532" s="665">
        <v>44018</v>
      </c>
      <c r="B532" s="115" t="s">
        <v>146</v>
      </c>
      <c r="C532" s="262">
        <v>880029873</v>
      </c>
      <c r="D532" s="115" t="s">
        <v>139</v>
      </c>
      <c r="E532" s="115" t="s">
        <v>140</v>
      </c>
      <c r="F532" s="665" t="s">
        <v>1992</v>
      </c>
      <c r="G532" s="115"/>
      <c r="H532" s="665">
        <v>44033</v>
      </c>
      <c r="I532" s="665">
        <v>44033</v>
      </c>
      <c r="J532" s="115" t="s">
        <v>225</v>
      </c>
      <c r="K532" s="262">
        <v>1507.17</v>
      </c>
      <c r="L532" s="180" t="s">
        <v>12382</v>
      </c>
      <c r="M532" s="642"/>
      <c r="N532" s="763">
        <v>44043</v>
      </c>
      <c r="O532" s="764">
        <v>125</v>
      </c>
      <c r="P532" s="629"/>
      <c r="Q532" s="262"/>
      <c r="R532" s="262"/>
      <c r="S532" s="262"/>
      <c r="T532" s="262"/>
      <c r="U532" s="262"/>
      <c r="V532" s="262"/>
      <c r="W532" s="262"/>
      <c r="X532" s="262"/>
      <c r="Y532" s="262"/>
      <c r="Z532" s="262"/>
      <c r="AA532" s="262"/>
      <c r="AB532" s="262"/>
      <c r="AC532" s="262"/>
      <c r="AD532" s="262"/>
      <c r="AE532" s="262"/>
      <c r="AF532" s="37"/>
      <c r="AG532" s="37"/>
    </row>
    <row r="533" spans="1:33">
      <c r="A533" s="665">
        <v>44018</v>
      </c>
      <c r="B533" s="115" t="s">
        <v>175</v>
      </c>
      <c r="C533" s="262">
        <v>882312510</v>
      </c>
      <c r="D533" s="115" t="s">
        <v>139</v>
      </c>
      <c r="E533" s="115" t="s">
        <v>140</v>
      </c>
      <c r="F533" s="665" t="s">
        <v>168</v>
      </c>
      <c r="G533" s="665">
        <v>44043</v>
      </c>
      <c r="H533" s="665"/>
      <c r="I533" s="665">
        <v>44044</v>
      </c>
      <c r="J533" s="262"/>
      <c r="K533" s="262"/>
      <c r="L533" s="115" t="s">
        <v>1993</v>
      </c>
      <c r="M533" s="642"/>
      <c r="N533" s="645"/>
      <c r="O533" s="262"/>
      <c r="P533" s="629"/>
      <c r="Q533" s="262"/>
      <c r="R533" s="262"/>
      <c r="S533" s="262"/>
      <c r="T533" s="262"/>
      <c r="U533" s="262"/>
      <c r="V533" s="262"/>
      <c r="W533" s="262"/>
      <c r="X533" s="262"/>
      <c r="Y533" s="262"/>
      <c r="Z533" s="262"/>
      <c r="AA533" s="262"/>
      <c r="AB533" s="262"/>
      <c r="AC533" s="262"/>
      <c r="AD533" s="262"/>
      <c r="AE533" s="262"/>
      <c r="AF533" s="37"/>
      <c r="AG533" s="37"/>
    </row>
    <row r="534" spans="1:33">
      <c r="A534" s="665">
        <v>44018</v>
      </c>
      <c r="B534" s="115" t="s">
        <v>144</v>
      </c>
      <c r="C534" s="262">
        <v>881464977</v>
      </c>
      <c r="D534" s="115" t="s">
        <v>139</v>
      </c>
      <c r="E534" s="115" t="s">
        <v>140</v>
      </c>
      <c r="F534" s="665" t="s">
        <v>1994</v>
      </c>
      <c r="G534" s="665">
        <v>44036</v>
      </c>
      <c r="H534" s="665"/>
      <c r="I534" s="665">
        <v>44064</v>
      </c>
      <c r="J534" s="262"/>
      <c r="K534" s="262"/>
      <c r="L534" s="115" t="s">
        <v>195</v>
      </c>
      <c r="M534" s="642"/>
      <c r="N534" s="645"/>
      <c r="O534" s="262"/>
      <c r="P534" s="629"/>
      <c r="Q534" s="262"/>
      <c r="R534" s="262"/>
      <c r="S534" s="262"/>
      <c r="T534" s="262"/>
      <c r="U534" s="262"/>
      <c r="V534" s="262"/>
      <c r="W534" s="262"/>
      <c r="X534" s="262"/>
      <c r="Y534" s="262"/>
      <c r="Z534" s="262"/>
      <c r="AA534" s="262"/>
      <c r="AB534" s="262"/>
      <c r="AC534" s="262"/>
      <c r="AD534" s="262"/>
      <c r="AE534" s="262"/>
      <c r="AF534" s="37"/>
      <c r="AG534" s="37"/>
    </row>
    <row r="535" spans="1:33">
      <c r="A535" s="665">
        <v>44018</v>
      </c>
      <c r="B535" s="115" t="s">
        <v>149</v>
      </c>
      <c r="C535" s="262">
        <v>882237661</v>
      </c>
      <c r="D535" s="115" t="s">
        <v>139</v>
      </c>
      <c r="E535" s="115" t="s">
        <v>140</v>
      </c>
      <c r="F535" s="665" t="s">
        <v>168</v>
      </c>
      <c r="G535" s="115"/>
      <c r="H535" s="665"/>
      <c r="I535" s="665">
        <v>44049</v>
      </c>
      <c r="J535" s="262"/>
      <c r="K535" s="262"/>
      <c r="L535" s="115" t="s">
        <v>195</v>
      </c>
      <c r="M535" s="642"/>
      <c r="N535" s="645"/>
      <c r="O535" s="262"/>
      <c r="P535" s="629"/>
      <c r="Q535" s="262"/>
      <c r="R535" s="262"/>
      <c r="S535" s="262"/>
      <c r="T535" s="262"/>
      <c r="U535" s="262"/>
      <c r="V535" s="262"/>
      <c r="W535" s="262"/>
      <c r="X535" s="262"/>
      <c r="Y535" s="262"/>
      <c r="Z535" s="262"/>
      <c r="AA535" s="262"/>
      <c r="AB535" s="262"/>
      <c r="AC535" s="262"/>
      <c r="AD535" s="262"/>
      <c r="AE535" s="262"/>
      <c r="AF535" s="37"/>
      <c r="AG535" s="37"/>
    </row>
    <row r="536" spans="1:33">
      <c r="A536" s="665">
        <v>44018</v>
      </c>
      <c r="B536" s="115" t="s">
        <v>146</v>
      </c>
      <c r="C536" s="262">
        <v>881834116</v>
      </c>
      <c r="D536" s="115" t="s">
        <v>345</v>
      </c>
      <c r="E536" s="115" t="s">
        <v>147</v>
      </c>
      <c r="F536" s="665"/>
      <c r="G536" s="115"/>
      <c r="H536" s="665"/>
      <c r="I536" s="665"/>
      <c r="J536" s="262"/>
      <c r="K536" s="262"/>
      <c r="L536" s="680" t="s">
        <v>564</v>
      </c>
      <c r="M536" s="642"/>
      <c r="N536" s="645">
        <v>44033</v>
      </c>
      <c r="O536" s="262">
        <v>44.5</v>
      </c>
      <c r="P536" s="629"/>
      <c r="Q536" s="262"/>
      <c r="R536" s="262"/>
      <c r="S536" s="262"/>
      <c r="T536" s="262"/>
      <c r="U536" s="262"/>
      <c r="V536" s="262"/>
      <c r="W536" s="262"/>
      <c r="X536" s="262"/>
      <c r="Y536" s="262"/>
      <c r="Z536" s="262"/>
      <c r="AA536" s="262"/>
      <c r="AB536" s="262"/>
      <c r="AC536" s="262"/>
      <c r="AD536" s="262"/>
      <c r="AE536" s="262"/>
      <c r="AF536" s="37"/>
      <c r="AG536" s="37"/>
    </row>
    <row r="537" spans="1:33">
      <c r="A537" s="666">
        <v>44018</v>
      </c>
      <c r="B537" s="115" t="s">
        <v>138</v>
      </c>
      <c r="C537" s="262">
        <v>881760659</v>
      </c>
      <c r="D537" s="115" t="s">
        <v>139</v>
      </c>
      <c r="E537" s="115" t="s">
        <v>140</v>
      </c>
      <c r="F537" s="665" t="s">
        <v>142</v>
      </c>
      <c r="G537" s="486"/>
      <c r="H537" s="666"/>
      <c r="I537" s="666">
        <v>44025</v>
      </c>
      <c r="J537" s="37"/>
      <c r="K537" s="37"/>
      <c r="L537" s="115" t="s">
        <v>1995</v>
      </c>
      <c r="M537" s="642"/>
      <c r="N537" s="265"/>
      <c r="O537" s="37"/>
      <c r="P537" s="629"/>
      <c r="Q537" s="37"/>
      <c r="R537" s="37"/>
      <c r="S537" s="37"/>
      <c r="T537" s="37"/>
      <c r="U537" s="37"/>
      <c r="V537" s="37"/>
      <c r="W537" s="37"/>
      <c r="X537" s="37"/>
      <c r="Y537" s="37"/>
      <c r="Z537" s="37"/>
      <c r="AA537" s="37"/>
      <c r="AB537" s="37"/>
      <c r="AC537" s="37"/>
      <c r="AD537" s="37"/>
      <c r="AE537" s="37"/>
      <c r="AF537" s="37"/>
      <c r="AG537" s="37"/>
    </row>
    <row r="538" spans="1:33">
      <c r="A538" s="665">
        <v>44010</v>
      </c>
      <c r="B538" s="115" t="s">
        <v>206</v>
      </c>
      <c r="C538" s="262">
        <v>882157821</v>
      </c>
      <c r="D538" s="115" t="s">
        <v>152</v>
      </c>
      <c r="E538" s="115" t="s">
        <v>147</v>
      </c>
      <c r="F538" s="665"/>
      <c r="G538" s="115"/>
      <c r="H538" s="665"/>
      <c r="I538" s="665"/>
      <c r="J538" s="262"/>
      <c r="K538" s="262"/>
      <c r="L538" s="262"/>
      <c r="M538" s="642"/>
      <c r="N538" s="645">
        <v>44014</v>
      </c>
      <c r="O538" s="262">
        <v>4415</v>
      </c>
      <c r="P538" s="629"/>
      <c r="Q538" s="262"/>
      <c r="R538" s="262"/>
      <c r="S538" s="262"/>
      <c r="T538" s="262"/>
      <c r="U538" s="262"/>
      <c r="V538" s="262"/>
      <c r="W538" s="262"/>
      <c r="X538" s="262"/>
      <c r="Y538" s="262"/>
      <c r="Z538" s="262"/>
      <c r="AA538" s="262"/>
      <c r="AB538" s="262"/>
      <c r="AC538" s="262"/>
      <c r="AD538" s="262"/>
      <c r="AE538" s="262"/>
      <c r="AF538" s="37"/>
      <c r="AG538" s="37"/>
    </row>
    <row r="539" spans="1:33">
      <c r="A539" s="665">
        <v>44018</v>
      </c>
      <c r="B539" s="115" t="s">
        <v>156</v>
      </c>
      <c r="C539" s="262">
        <v>881488847</v>
      </c>
      <c r="D539" s="115" t="s">
        <v>152</v>
      </c>
      <c r="E539" s="115" t="s">
        <v>140</v>
      </c>
      <c r="F539" s="665" t="s">
        <v>142</v>
      </c>
      <c r="G539" s="115"/>
      <c r="H539" s="665"/>
      <c r="I539" s="665">
        <v>44032</v>
      </c>
      <c r="J539" s="262"/>
      <c r="K539" s="262"/>
      <c r="L539" s="262"/>
      <c r="M539" s="642"/>
      <c r="N539" s="645"/>
      <c r="O539" s="262"/>
      <c r="P539" s="629"/>
      <c r="Q539" s="262"/>
      <c r="R539" s="262"/>
      <c r="S539" s="262"/>
      <c r="T539" s="262"/>
      <c r="U539" s="262"/>
      <c r="V539" s="262"/>
      <c r="W539" s="262"/>
      <c r="X539" s="262"/>
      <c r="Y539" s="262"/>
      <c r="Z539" s="262"/>
      <c r="AA539" s="262"/>
      <c r="AB539" s="262"/>
      <c r="AC539" s="262"/>
      <c r="AD539" s="262"/>
      <c r="AE539" s="262"/>
      <c r="AF539" s="37"/>
      <c r="AG539" s="37"/>
    </row>
    <row r="540" spans="1:33">
      <c r="A540" s="665">
        <v>44018</v>
      </c>
      <c r="B540" s="115" t="s">
        <v>156</v>
      </c>
      <c r="C540" s="262">
        <v>880002256</v>
      </c>
      <c r="D540" s="115" t="s">
        <v>139</v>
      </c>
      <c r="E540" s="115" t="s">
        <v>140</v>
      </c>
      <c r="F540" s="665"/>
      <c r="G540" s="115"/>
      <c r="H540" s="665"/>
      <c r="I540" s="665">
        <v>44032</v>
      </c>
      <c r="J540" s="262"/>
      <c r="K540" s="262"/>
      <c r="L540" s="262"/>
      <c r="M540" s="642"/>
      <c r="N540" s="645"/>
      <c r="O540" s="262"/>
      <c r="P540" s="629"/>
      <c r="Q540" s="262"/>
      <c r="R540" s="262"/>
      <c r="S540" s="262"/>
      <c r="T540" s="262"/>
      <c r="U540" s="262"/>
      <c r="V540" s="262"/>
      <c r="W540" s="262"/>
      <c r="X540" s="262"/>
      <c r="Y540" s="262"/>
      <c r="Z540" s="262"/>
      <c r="AA540" s="262"/>
      <c r="AB540" s="262"/>
      <c r="AC540" s="262"/>
      <c r="AD540" s="262"/>
      <c r="AE540" s="262"/>
      <c r="AF540" s="37"/>
      <c r="AG540" s="37"/>
    </row>
    <row r="541" spans="1:33">
      <c r="A541" s="665">
        <v>44018</v>
      </c>
      <c r="B541" s="115" t="s">
        <v>144</v>
      </c>
      <c r="C541" s="262">
        <v>880893201</v>
      </c>
      <c r="D541" s="115" t="s">
        <v>139</v>
      </c>
      <c r="E541" s="115" t="s">
        <v>140</v>
      </c>
      <c r="F541" s="665" t="s">
        <v>142</v>
      </c>
      <c r="G541" s="115"/>
      <c r="H541" s="665"/>
      <c r="I541" s="665">
        <v>44020</v>
      </c>
      <c r="J541" s="262"/>
      <c r="K541" s="262"/>
      <c r="L541" s="115" t="s">
        <v>210</v>
      </c>
      <c r="M541" s="642"/>
      <c r="N541" s="645"/>
      <c r="O541" s="262"/>
      <c r="P541" s="629"/>
      <c r="Q541" s="262"/>
      <c r="R541" s="262"/>
      <c r="S541" s="262"/>
      <c r="T541" s="262"/>
      <c r="U541" s="262"/>
      <c r="V541" s="262"/>
      <c r="W541" s="262"/>
      <c r="X541" s="262"/>
      <c r="Y541" s="262"/>
      <c r="Z541" s="262"/>
      <c r="AA541" s="262"/>
      <c r="AB541" s="262"/>
      <c r="AC541" s="262"/>
      <c r="AD541" s="262"/>
      <c r="AE541" s="262"/>
      <c r="AF541" s="37"/>
      <c r="AG541" s="37"/>
    </row>
    <row r="542" spans="1:33">
      <c r="A542" s="665">
        <v>44018</v>
      </c>
      <c r="B542" s="115" t="s">
        <v>156</v>
      </c>
      <c r="C542" s="262">
        <v>880749125</v>
      </c>
      <c r="D542" s="115" t="s">
        <v>152</v>
      </c>
      <c r="E542" s="115" t="s">
        <v>140</v>
      </c>
      <c r="F542" s="665"/>
      <c r="G542" s="115"/>
      <c r="H542" s="665"/>
      <c r="I542" s="665">
        <v>44032</v>
      </c>
      <c r="J542" s="262"/>
      <c r="K542" s="262"/>
      <c r="L542" s="262"/>
      <c r="M542" s="642"/>
      <c r="N542" s="645"/>
      <c r="O542" s="262"/>
      <c r="P542" s="629"/>
      <c r="Q542" s="262"/>
      <c r="R542" s="262"/>
      <c r="S542" s="262"/>
      <c r="T542" s="262"/>
      <c r="U542" s="262"/>
      <c r="V542" s="262"/>
      <c r="W542" s="262"/>
      <c r="X542" s="262"/>
      <c r="Y542" s="262"/>
      <c r="Z542" s="262"/>
      <c r="AA542" s="262"/>
      <c r="AB542" s="262"/>
      <c r="AC542" s="262"/>
      <c r="AD542" s="262"/>
      <c r="AE542" s="262"/>
      <c r="AF542" s="37"/>
      <c r="AG542" s="37"/>
    </row>
    <row r="543" spans="1:33">
      <c r="A543" s="665">
        <v>44018</v>
      </c>
      <c r="B543" s="115" t="s">
        <v>194</v>
      </c>
      <c r="C543" s="262">
        <v>881082119</v>
      </c>
      <c r="D543" s="115" t="s">
        <v>139</v>
      </c>
      <c r="E543" s="115" t="s">
        <v>140</v>
      </c>
      <c r="F543" s="665" t="s">
        <v>569</v>
      </c>
      <c r="G543" s="665">
        <v>44034</v>
      </c>
      <c r="H543" s="665">
        <v>44042</v>
      </c>
      <c r="I543" s="665">
        <v>44049</v>
      </c>
      <c r="J543" s="115" t="s">
        <v>571</v>
      </c>
      <c r="K543" s="262">
        <v>131</v>
      </c>
      <c r="L543" s="262" t="s">
        <v>1996</v>
      </c>
      <c r="M543" s="642"/>
      <c r="N543" s="645"/>
      <c r="O543" s="262"/>
      <c r="P543" s="629"/>
      <c r="Q543" s="262"/>
      <c r="R543" s="262"/>
      <c r="S543" s="262"/>
      <c r="T543" s="262"/>
      <c r="U543" s="262"/>
      <c r="V543" s="262"/>
      <c r="W543" s="262"/>
      <c r="X543" s="262"/>
      <c r="Y543" s="262"/>
      <c r="Z543" s="262"/>
      <c r="AA543" s="262"/>
      <c r="AB543" s="262"/>
      <c r="AC543" s="262"/>
      <c r="AD543" s="262"/>
      <c r="AE543" s="262"/>
      <c r="AF543" s="37"/>
      <c r="AG543" s="37"/>
    </row>
    <row r="544" spans="1:33">
      <c r="A544" s="665">
        <v>44018</v>
      </c>
      <c r="B544" s="115" t="s">
        <v>206</v>
      </c>
      <c r="C544" s="262">
        <v>881553693</v>
      </c>
      <c r="D544" s="115" t="s">
        <v>152</v>
      </c>
      <c r="E544" s="115" t="s">
        <v>140</v>
      </c>
      <c r="F544" s="665" t="s">
        <v>142</v>
      </c>
      <c r="G544" s="115"/>
      <c r="H544" s="665"/>
      <c r="I544" s="665">
        <v>44033</v>
      </c>
      <c r="J544" s="262"/>
      <c r="K544" s="262"/>
      <c r="L544" s="262"/>
      <c r="M544" s="642"/>
      <c r="N544" s="645"/>
      <c r="O544" s="262"/>
      <c r="P544" s="629"/>
      <c r="Q544" s="262"/>
      <c r="R544" s="262"/>
      <c r="S544" s="262"/>
      <c r="T544" s="262"/>
      <c r="U544" s="262"/>
      <c r="V544" s="262"/>
      <c r="W544" s="262"/>
      <c r="X544" s="262"/>
      <c r="Y544" s="262"/>
      <c r="Z544" s="262"/>
      <c r="AA544" s="262"/>
      <c r="AB544" s="262"/>
      <c r="AC544" s="262"/>
      <c r="AD544" s="262"/>
      <c r="AE544" s="262"/>
      <c r="AF544" s="37"/>
      <c r="AG544" s="37"/>
    </row>
    <row r="545" spans="1:33">
      <c r="A545" s="665">
        <v>44018</v>
      </c>
      <c r="B545" s="115" t="s">
        <v>206</v>
      </c>
      <c r="C545" s="262">
        <v>882183554</v>
      </c>
      <c r="D545" s="115" t="s">
        <v>139</v>
      </c>
      <c r="E545" s="115" t="s">
        <v>140</v>
      </c>
      <c r="F545" s="665"/>
      <c r="G545" s="115"/>
      <c r="H545" s="665"/>
      <c r="I545" s="665">
        <v>44033</v>
      </c>
      <c r="J545" s="262"/>
      <c r="K545" s="262"/>
      <c r="L545" s="262" t="s">
        <v>195</v>
      </c>
      <c r="M545" s="642"/>
      <c r="N545" s="645"/>
      <c r="O545" s="262"/>
      <c r="P545" s="629"/>
      <c r="Q545" s="262"/>
      <c r="R545" s="262"/>
      <c r="S545" s="262"/>
      <c r="T545" s="262"/>
      <c r="U545" s="262"/>
      <c r="V545" s="262"/>
      <c r="W545" s="262"/>
      <c r="X545" s="262"/>
      <c r="Y545" s="262"/>
      <c r="Z545" s="262"/>
      <c r="AA545" s="262"/>
      <c r="AB545" s="262"/>
      <c r="AC545" s="262"/>
      <c r="AD545" s="262"/>
      <c r="AE545" s="262"/>
      <c r="AF545" s="37"/>
      <c r="AG545" s="37"/>
    </row>
    <row r="546" spans="1:33">
      <c r="A546" s="665">
        <v>44018</v>
      </c>
      <c r="B546" s="115" t="s">
        <v>206</v>
      </c>
      <c r="C546" s="262">
        <v>882220743</v>
      </c>
      <c r="D546" s="115" t="s">
        <v>139</v>
      </c>
      <c r="E546" s="115" t="s">
        <v>140</v>
      </c>
      <c r="F546" s="665"/>
      <c r="G546" s="115"/>
      <c r="H546" s="665"/>
      <c r="I546" s="665">
        <v>44032</v>
      </c>
      <c r="J546" s="262"/>
      <c r="K546" s="262"/>
      <c r="L546" s="262" t="s">
        <v>195</v>
      </c>
      <c r="M546" s="642"/>
      <c r="N546" s="645"/>
      <c r="O546" s="262"/>
      <c r="P546" s="629"/>
      <c r="Q546" s="262"/>
      <c r="R546" s="262"/>
      <c r="S546" s="262"/>
      <c r="T546" s="262"/>
      <c r="U546" s="262"/>
      <c r="V546" s="262"/>
      <c r="W546" s="262"/>
      <c r="X546" s="262"/>
      <c r="Y546" s="262"/>
      <c r="Z546" s="262"/>
      <c r="AA546" s="262"/>
      <c r="AB546" s="262"/>
      <c r="AC546" s="262"/>
      <c r="AD546" s="262"/>
      <c r="AE546" s="262"/>
      <c r="AF546" s="37"/>
      <c r="AG546" s="37"/>
    </row>
    <row r="547" spans="1:33">
      <c r="A547" s="665">
        <v>44018</v>
      </c>
      <c r="B547" s="115" t="s">
        <v>206</v>
      </c>
      <c r="C547" s="262">
        <v>881256907</v>
      </c>
      <c r="D547" s="115" t="s">
        <v>152</v>
      </c>
      <c r="E547" s="115" t="s">
        <v>140</v>
      </c>
      <c r="F547" s="665"/>
      <c r="G547" s="681">
        <v>44032</v>
      </c>
      <c r="H547" s="681">
        <v>44032</v>
      </c>
      <c r="I547" s="681">
        <v>44032</v>
      </c>
      <c r="J547" s="629" t="s">
        <v>142</v>
      </c>
      <c r="K547" s="629">
        <v>433.98</v>
      </c>
      <c r="L547" s="629" t="s">
        <v>1985</v>
      </c>
      <c r="M547" s="642"/>
      <c r="N547" s="645"/>
      <c r="O547" s="262"/>
      <c r="P547" s="629"/>
      <c r="Q547" s="262"/>
      <c r="R547" s="262"/>
      <c r="S547" s="262"/>
      <c r="T547" s="262"/>
      <c r="U547" s="262"/>
      <c r="V547" s="262"/>
      <c r="W547" s="262"/>
      <c r="X547" s="262"/>
      <c r="Y547" s="262"/>
      <c r="Z547" s="262"/>
      <c r="AA547" s="262"/>
      <c r="AB547" s="262"/>
      <c r="AC547" s="262"/>
      <c r="AD547" s="262"/>
      <c r="AE547" s="262"/>
      <c r="AF547" s="37"/>
      <c r="AG547" s="37"/>
    </row>
    <row r="548" spans="1:33">
      <c r="A548" s="665">
        <v>44018</v>
      </c>
      <c r="B548" s="115" t="s">
        <v>206</v>
      </c>
      <c r="C548" s="262">
        <v>881939320</v>
      </c>
      <c r="D548" s="115" t="s">
        <v>152</v>
      </c>
      <c r="E548" s="115" t="s">
        <v>140</v>
      </c>
      <c r="F548" s="665"/>
      <c r="G548" s="115"/>
      <c r="H548" s="665"/>
      <c r="I548" s="665">
        <v>44033</v>
      </c>
      <c r="J548" s="262"/>
      <c r="K548" s="262"/>
      <c r="L548" s="262" t="s">
        <v>195</v>
      </c>
      <c r="M548" s="642"/>
      <c r="N548" s="645"/>
      <c r="O548" s="262"/>
      <c r="P548" s="629"/>
      <c r="Q548" s="262"/>
      <c r="R548" s="262"/>
      <c r="S548" s="262"/>
      <c r="T548" s="262"/>
      <c r="U548" s="262"/>
      <c r="V548" s="262"/>
      <c r="W548" s="262"/>
      <c r="X548" s="262"/>
      <c r="Y548" s="262"/>
      <c r="Z548" s="262"/>
      <c r="AA548" s="262"/>
      <c r="AB548" s="262"/>
      <c r="AC548" s="262"/>
      <c r="AD548" s="262"/>
      <c r="AE548" s="262"/>
      <c r="AF548" s="37"/>
      <c r="AG548" s="37"/>
    </row>
    <row r="549" spans="1:33">
      <c r="A549" s="666">
        <v>44018</v>
      </c>
      <c r="B549" s="115" t="s">
        <v>206</v>
      </c>
      <c r="C549" s="262">
        <v>881411928</v>
      </c>
      <c r="D549" s="115" t="s">
        <v>345</v>
      </c>
      <c r="E549" s="115" t="s">
        <v>140</v>
      </c>
      <c r="F549" s="665"/>
      <c r="G549" s="486"/>
      <c r="H549" s="666"/>
      <c r="I549" s="666">
        <v>44032</v>
      </c>
      <c r="J549" s="37"/>
      <c r="K549" s="37"/>
      <c r="L549" s="115" t="s">
        <v>195</v>
      </c>
      <c r="M549" s="642"/>
      <c r="N549" s="265"/>
      <c r="O549" s="37"/>
      <c r="P549" s="629"/>
      <c r="Q549" s="37"/>
      <c r="R549" s="37"/>
      <c r="S549" s="37"/>
      <c r="T549" s="37"/>
      <c r="U549" s="37"/>
      <c r="V549" s="37"/>
      <c r="W549" s="37"/>
      <c r="X549" s="37"/>
      <c r="Y549" s="37"/>
      <c r="Z549" s="37"/>
      <c r="AA549" s="37"/>
      <c r="AB549" s="37"/>
      <c r="AC549" s="37"/>
      <c r="AD549" s="37"/>
      <c r="AE549" s="37"/>
      <c r="AF549" s="37"/>
      <c r="AG549" s="37"/>
    </row>
    <row r="550" spans="1:33">
      <c r="A550" s="665">
        <v>44018</v>
      </c>
      <c r="B550" s="115" t="s">
        <v>178</v>
      </c>
      <c r="C550" s="115">
        <v>882342848</v>
      </c>
      <c r="D550" s="115" t="s">
        <v>139</v>
      </c>
      <c r="E550" s="115" t="s">
        <v>140</v>
      </c>
      <c r="F550" s="665" t="s">
        <v>1997</v>
      </c>
      <c r="G550" s="115"/>
      <c r="H550" s="665">
        <v>44040</v>
      </c>
      <c r="I550" s="665"/>
      <c r="J550" s="115" t="s">
        <v>1998</v>
      </c>
      <c r="K550" s="115">
        <v>100027.56</v>
      </c>
      <c r="L550" s="115"/>
      <c r="M550" s="681"/>
      <c r="N550" s="665"/>
      <c r="O550" s="115"/>
      <c r="P550" s="680"/>
      <c r="Q550" s="115"/>
      <c r="R550" s="115"/>
      <c r="S550" s="115"/>
      <c r="T550" s="115"/>
      <c r="U550" s="115"/>
      <c r="V550" s="115"/>
      <c r="W550" s="115"/>
      <c r="X550" s="115"/>
      <c r="Y550" s="115"/>
      <c r="Z550" s="115"/>
      <c r="AA550" s="115"/>
      <c r="AB550" s="115"/>
      <c r="AC550" s="115"/>
      <c r="AD550" s="115"/>
      <c r="AE550" s="115"/>
      <c r="AF550" s="486"/>
      <c r="AG550" s="486"/>
    </row>
    <row r="551" spans="1:33">
      <c r="A551" s="665">
        <v>44018</v>
      </c>
      <c r="B551" s="115" t="s">
        <v>178</v>
      </c>
      <c r="C551" s="262">
        <v>882342848</v>
      </c>
      <c r="D551" s="115" t="s">
        <v>139</v>
      </c>
      <c r="E551" s="115" t="s">
        <v>140</v>
      </c>
      <c r="F551" s="665" t="s">
        <v>1997</v>
      </c>
      <c r="G551" s="115"/>
      <c r="H551" s="665">
        <v>44034</v>
      </c>
      <c r="I551" s="665"/>
      <c r="J551" s="115" t="s">
        <v>148</v>
      </c>
      <c r="K551" s="262">
        <v>449</v>
      </c>
      <c r="L551" s="262"/>
      <c r="M551" s="642"/>
      <c r="N551" s="645"/>
      <c r="O551" s="262"/>
      <c r="P551" s="629"/>
      <c r="Q551" s="262"/>
      <c r="R551" s="262"/>
      <c r="S551" s="262"/>
      <c r="T551" s="262"/>
      <c r="U551" s="262"/>
      <c r="V551" s="262"/>
      <c r="W551" s="262"/>
      <c r="X551" s="262"/>
      <c r="Y551" s="262"/>
      <c r="Z551" s="262"/>
      <c r="AA551" s="262"/>
      <c r="AB551" s="262"/>
      <c r="AC551" s="262"/>
      <c r="AD551" s="262"/>
      <c r="AE551" s="262"/>
      <c r="AF551" s="37"/>
      <c r="AG551" s="37"/>
    </row>
    <row r="552" spans="1:33">
      <c r="A552" s="665">
        <v>44019</v>
      </c>
      <c r="B552" s="115" t="s">
        <v>206</v>
      </c>
      <c r="C552" s="262">
        <v>882194048</v>
      </c>
      <c r="D552" s="115" t="s">
        <v>152</v>
      </c>
      <c r="E552" s="115" t="s">
        <v>140</v>
      </c>
      <c r="F552" s="665" t="s">
        <v>142</v>
      </c>
      <c r="G552" s="665">
        <v>44019</v>
      </c>
      <c r="H552" s="665">
        <v>44019</v>
      </c>
      <c r="I552" s="665"/>
      <c r="J552" s="115" t="s">
        <v>142</v>
      </c>
      <c r="K552" s="262">
        <v>198</v>
      </c>
      <c r="L552" s="115" t="s">
        <v>1991</v>
      </c>
      <c r="M552" s="642"/>
      <c r="N552" s="645"/>
      <c r="O552" s="262"/>
      <c r="P552" s="629"/>
      <c r="Q552" s="262"/>
      <c r="R552" s="262"/>
      <c r="S552" s="262"/>
      <c r="T552" s="262"/>
      <c r="U552" s="262"/>
      <c r="V552" s="262"/>
      <c r="W552" s="262"/>
      <c r="X552" s="262"/>
      <c r="Y552" s="262"/>
      <c r="Z552" s="262"/>
      <c r="AA552" s="262"/>
      <c r="AB552" s="262"/>
      <c r="AC552" s="262"/>
      <c r="AD552" s="262"/>
      <c r="AE552" s="262"/>
      <c r="AF552" s="37"/>
      <c r="AG552" s="37"/>
    </row>
    <row r="553" spans="1:33">
      <c r="A553" s="665">
        <v>44019</v>
      </c>
      <c r="B553" s="115" t="s">
        <v>144</v>
      </c>
      <c r="C553" s="262">
        <v>880841051</v>
      </c>
      <c r="D553" s="115" t="s">
        <v>152</v>
      </c>
      <c r="E553" s="115" t="s">
        <v>140</v>
      </c>
      <c r="F553" s="665"/>
      <c r="G553" s="665">
        <v>44042</v>
      </c>
      <c r="H553" s="665"/>
      <c r="I553" s="665">
        <v>44067</v>
      </c>
      <c r="J553" s="262"/>
      <c r="K553" s="262"/>
      <c r="L553" s="115" t="s">
        <v>195</v>
      </c>
      <c r="M553" s="642"/>
      <c r="N553" s="645"/>
      <c r="O553" s="262"/>
      <c r="P553" s="629"/>
      <c r="Q553" s="262"/>
      <c r="R553" s="262"/>
      <c r="S553" s="262"/>
      <c r="T553" s="262"/>
      <c r="U553" s="262"/>
      <c r="V553" s="262"/>
      <c r="W553" s="262"/>
      <c r="X553" s="262"/>
      <c r="Y553" s="262"/>
      <c r="Z553" s="262"/>
      <c r="AA553" s="262"/>
      <c r="AB553" s="262"/>
      <c r="AC553" s="262"/>
      <c r="AD553" s="262"/>
      <c r="AE553" s="262"/>
      <c r="AF553" s="37"/>
      <c r="AG553" s="37"/>
    </row>
    <row r="554" spans="1:33">
      <c r="A554" s="665">
        <v>44019</v>
      </c>
      <c r="B554" s="115" t="s">
        <v>146</v>
      </c>
      <c r="C554" s="262">
        <v>880558010</v>
      </c>
      <c r="D554" s="115" t="s">
        <v>139</v>
      </c>
      <c r="E554" s="115" t="s">
        <v>140</v>
      </c>
      <c r="F554" s="665" t="s">
        <v>168</v>
      </c>
      <c r="G554" s="665">
        <v>44043</v>
      </c>
      <c r="H554" s="665">
        <v>44041</v>
      </c>
      <c r="I554" s="665">
        <v>44049</v>
      </c>
      <c r="J554" s="115" t="s">
        <v>168</v>
      </c>
      <c r="K554" s="262">
        <v>19570</v>
      </c>
      <c r="L554" s="681" t="s">
        <v>1837</v>
      </c>
      <c r="M554" s="642"/>
      <c r="N554" s="645"/>
      <c r="O554" s="262"/>
      <c r="P554" s="629"/>
      <c r="Q554" s="262"/>
      <c r="R554" s="262"/>
      <c r="S554" s="262"/>
      <c r="T554" s="262"/>
      <c r="U554" s="262"/>
      <c r="V554" s="262"/>
      <c r="W554" s="262"/>
      <c r="X554" s="262"/>
      <c r="Y554" s="262"/>
      <c r="Z554" s="262"/>
      <c r="AA554" s="262"/>
      <c r="AB554" s="262"/>
      <c r="AC554" s="262"/>
      <c r="AD554" s="262"/>
      <c r="AE554" s="262"/>
      <c r="AF554" s="37"/>
      <c r="AG554" s="37"/>
    </row>
    <row r="555" spans="1:33">
      <c r="A555" s="665">
        <v>44019</v>
      </c>
      <c r="B555" s="115" t="s">
        <v>146</v>
      </c>
      <c r="C555" s="262">
        <v>880558010</v>
      </c>
      <c r="D555" s="115" t="s">
        <v>139</v>
      </c>
      <c r="E555" s="115" t="s">
        <v>140</v>
      </c>
      <c r="F555" s="665" t="s">
        <v>168</v>
      </c>
      <c r="G555" s="665">
        <v>44043</v>
      </c>
      <c r="H555" s="665">
        <v>44043</v>
      </c>
      <c r="I555" s="665">
        <v>44049</v>
      </c>
      <c r="J555" s="115" t="s">
        <v>168</v>
      </c>
      <c r="K555" s="262">
        <v>470</v>
      </c>
      <c r="L555" s="681" t="s">
        <v>1934</v>
      </c>
      <c r="M555" s="642"/>
      <c r="N555" s="645"/>
      <c r="O555" s="262"/>
      <c r="P555" s="629"/>
      <c r="Q555" s="262"/>
      <c r="R555" s="262"/>
      <c r="S555" s="262"/>
      <c r="T555" s="262"/>
      <c r="U555" s="262"/>
      <c r="V555" s="262"/>
      <c r="W555" s="262"/>
      <c r="X555" s="262"/>
      <c r="Y555" s="262"/>
      <c r="Z555" s="262"/>
      <c r="AA555" s="262"/>
      <c r="AB555" s="262"/>
      <c r="AC555" s="262"/>
      <c r="AD555" s="262"/>
      <c r="AE555" s="262"/>
      <c r="AF555" s="37"/>
      <c r="AG555" s="37"/>
    </row>
    <row r="556" spans="1:33">
      <c r="A556" s="665">
        <v>44019</v>
      </c>
      <c r="B556" s="115" t="s">
        <v>146</v>
      </c>
      <c r="C556" s="262">
        <v>880558010</v>
      </c>
      <c r="D556" s="115" t="s">
        <v>139</v>
      </c>
      <c r="E556" s="115" t="s">
        <v>140</v>
      </c>
      <c r="F556" s="665" t="s">
        <v>168</v>
      </c>
      <c r="G556" s="665">
        <v>44043</v>
      </c>
      <c r="H556" s="665">
        <v>44043</v>
      </c>
      <c r="I556" s="665">
        <v>44049</v>
      </c>
      <c r="J556" s="115" t="s">
        <v>168</v>
      </c>
      <c r="K556" s="262">
        <v>470</v>
      </c>
      <c r="L556" s="681" t="s">
        <v>1999</v>
      </c>
      <c r="M556" s="642"/>
      <c r="N556" s="645"/>
      <c r="O556" s="262"/>
      <c r="P556" s="629"/>
      <c r="Q556" s="262"/>
      <c r="R556" s="262"/>
      <c r="S556" s="262"/>
      <c r="T556" s="262"/>
      <c r="U556" s="262"/>
      <c r="V556" s="262"/>
      <c r="W556" s="262"/>
      <c r="X556" s="262"/>
      <c r="Y556" s="262"/>
      <c r="Z556" s="262"/>
      <c r="AA556" s="262"/>
      <c r="AB556" s="262"/>
      <c r="AC556" s="262"/>
      <c r="AD556" s="262"/>
      <c r="AE556" s="262"/>
      <c r="AF556" s="37"/>
      <c r="AG556" s="37"/>
    </row>
    <row r="557" spans="1:33">
      <c r="A557" s="665">
        <v>44019</v>
      </c>
      <c r="B557" s="115" t="s">
        <v>146</v>
      </c>
      <c r="C557" s="262">
        <v>880558010</v>
      </c>
      <c r="D557" s="115" t="s">
        <v>139</v>
      </c>
      <c r="E557" s="115" t="s">
        <v>140</v>
      </c>
      <c r="F557" s="665" t="s">
        <v>168</v>
      </c>
      <c r="G557" s="665">
        <v>44043</v>
      </c>
      <c r="H557" s="665">
        <v>44043</v>
      </c>
      <c r="I557" s="665">
        <v>44052</v>
      </c>
      <c r="J557" s="115" t="s">
        <v>168</v>
      </c>
      <c r="K557" s="262">
        <v>36940</v>
      </c>
      <c r="L557" s="665"/>
      <c r="M557" s="642"/>
      <c r="N557" s="645"/>
      <c r="O557" s="262"/>
      <c r="P557" s="629"/>
      <c r="Q557" s="262"/>
      <c r="R557" s="262"/>
      <c r="S557" s="262"/>
      <c r="T557" s="262"/>
      <c r="U557" s="262"/>
      <c r="V557" s="262"/>
      <c r="W557" s="262"/>
      <c r="X557" s="262"/>
      <c r="Y557" s="262"/>
      <c r="Z557" s="262"/>
      <c r="AA557" s="262"/>
      <c r="AB557" s="262"/>
      <c r="AC557" s="262"/>
      <c r="AD557" s="262"/>
      <c r="AE557" s="262"/>
      <c r="AF557" s="37"/>
      <c r="AG557" s="37"/>
    </row>
    <row r="558" spans="1:33">
      <c r="A558" s="665">
        <v>44019</v>
      </c>
      <c r="B558" s="115" t="s">
        <v>146</v>
      </c>
      <c r="C558" s="262">
        <v>880616070</v>
      </c>
      <c r="D558" s="115" t="s">
        <v>139</v>
      </c>
      <c r="E558" s="115" t="s">
        <v>393</v>
      </c>
      <c r="F558" s="665"/>
      <c r="G558" s="115"/>
      <c r="H558" s="665">
        <v>44028</v>
      </c>
      <c r="I558" s="665"/>
      <c r="J558" s="115" t="s">
        <v>148</v>
      </c>
      <c r="K558" s="262">
        <v>31</v>
      </c>
      <c r="L558" s="680" t="s">
        <v>2000</v>
      </c>
      <c r="M558" s="642"/>
      <c r="N558" s="645"/>
      <c r="O558" s="262"/>
      <c r="P558" s="629"/>
      <c r="Q558" s="262"/>
      <c r="R558" s="262"/>
      <c r="S558" s="262"/>
      <c r="T558" s="262"/>
      <c r="U558" s="262"/>
      <c r="V558" s="262"/>
      <c r="W558" s="262"/>
      <c r="X558" s="262"/>
      <c r="Y558" s="262"/>
      <c r="Z558" s="262"/>
      <c r="AA558" s="262"/>
      <c r="AB558" s="262"/>
      <c r="AC558" s="262"/>
      <c r="AD558" s="262"/>
      <c r="AE558" s="262"/>
      <c r="AF558" s="37"/>
      <c r="AG558" s="37"/>
    </row>
    <row r="559" spans="1:33">
      <c r="A559" s="665">
        <v>44020</v>
      </c>
      <c r="B559" s="115" t="s">
        <v>146</v>
      </c>
      <c r="C559" s="262">
        <v>880616070</v>
      </c>
      <c r="D559" s="115" t="s">
        <v>139</v>
      </c>
      <c r="E559" s="115" t="s">
        <v>393</v>
      </c>
      <c r="F559" s="665"/>
      <c r="G559" s="115"/>
      <c r="H559" s="665">
        <v>44035</v>
      </c>
      <c r="I559" s="665"/>
      <c r="J559" s="115" t="s">
        <v>148</v>
      </c>
      <c r="K559" s="262">
        <v>38</v>
      </c>
      <c r="L559" s="680"/>
      <c r="M559" s="642"/>
      <c r="N559" s="645"/>
      <c r="O559" s="262"/>
      <c r="P559" s="629"/>
      <c r="Q559" s="262"/>
      <c r="R559" s="262"/>
      <c r="S559" s="262"/>
      <c r="T559" s="262"/>
      <c r="U559" s="262"/>
      <c r="V559" s="262"/>
      <c r="W559" s="262"/>
      <c r="X559" s="262"/>
      <c r="Y559" s="262"/>
      <c r="Z559" s="262"/>
      <c r="AA559" s="262"/>
      <c r="AB559" s="262"/>
      <c r="AC559" s="262"/>
      <c r="AD559" s="262"/>
      <c r="AE559" s="262"/>
      <c r="AF559" s="37"/>
      <c r="AG559" s="37"/>
    </row>
    <row r="560" spans="1:33">
      <c r="A560" s="665">
        <v>44019</v>
      </c>
      <c r="B560" s="115" t="s">
        <v>156</v>
      </c>
      <c r="C560" s="262">
        <v>880567734</v>
      </c>
      <c r="D560" s="115" t="s">
        <v>152</v>
      </c>
      <c r="E560" s="115" t="s">
        <v>140</v>
      </c>
      <c r="F560" s="665"/>
      <c r="G560" s="115"/>
      <c r="H560" s="665"/>
      <c r="I560" s="665">
        <v>44026</v>
      </c>
      <c r="J560" s="262"/>
      <c r="K560" s="262"/>
      <c r="L560" s="262"/>
      <c r="M560" s="642"/>
      <c r="N560" s="645"/>
      <c r="O560" s="262"/>
      <c r="P560" s="629"/>
      <c r="Q560" s="262"/>
      <c r="R560" s="262"/>
      <c r="S560" s="262"/>
      <c r="T560" s="262"/>
      <c r="U560" s="262"/>
      <c r="V560" s="262"/>
      <c r="W560" s="262"/>
      <c r="X560" s="262"/>
      <c r="Y560" s="262"/>
      <c r="Z560" s="262"/>
      <c r="AA560" s="262"/>
      <c r="AB560" s="262"/>
      <c r="AC560" s="262"/>
      <c r="AD560" s="262"/>
      <c r="AE560" s="262"/>
      <c r="AF560" s="37"/>
      <c r="AG560" s="37"/>
    </row>
    <row r="561" spans="1:33">
      <c r="A561" s="665">
        <v>44019</v>
      </c>
      <c r="B561" s="115" t="s">
        <v>154</v>
      </c>
      <c r="C561" s="262">
        <v>881680386</v>
      </c>
      <c r="D561" s="115" t="s">
        <v>139</v>
      </c>
      <c r="E561" s="115" t="s">
        <v>140</v>
      </c>
      <c r="F561" s="262"/>
      <c r="G561" s="115"/>
      <c r="H561" s="665"/>
      <c r="I561" s="665">
        <v>44033</v>
      </c>
      <c r="J561" s="262"/>
      <c r="K561" s="262"/>
      <c r="L561" s="262"/>
      <c r="M561" s="642"/>
      <c r="N561" s="645"/>
      <c r="O561" s="262"/>
      <c r="P561" s="629"/>
      <c r="Q561" s="262"/>
      <c r="R561" s="262"/>
      <c r="S561" s="262"/>
      <c r="T561" s="262"/>
      <c r="U561" s="262"/>
      <c r="V561" s="262"/>
      <c r="W561" s="262"/>
      <c r="X561" s="262"/>
      <c r="Y561" s="262"/>
      <c r="Z561" s="262"/>
      <c r="AA561" s="262"/>
      <c r="AB561" s="262"/>
      <c r="AC561" s="262"/>
      <c r="AD561" s="262"/>
      <c r="AE561" s="262"/>
      <c r="AF561" s="37"/>
      <c r="AG561" s="37"/>
    </row>
    <row r="562" spans="1:33">
      <c r="A562" s="665">
        <v>44019</v>
      </c>
      <c r="B562" s="115" t="s">
        <v>144</v>
      </c>
      <c r="C562" s="262">
        <v>880619338</v>
      </c>
      <c r="D562" s="115" t="s">
        <v>345</v>
      </c>
      <c r="E562" s="115" t="s">
        <v>150</v>
      </c>
      <c r="F562" s="665"/>
      <c r="G562" s="665">
        <v>44035</v>
      </c>
      <c r="H562" s="665"/>
      <c r="I562" s="665">
        <v>44036</v>
      </c>
      <c r="J562" s="262"/>
      <c r="K562" s="262"/>
      <c r="L562" s="115" t="s">
        <v>195</v>
      </c>
      <c r="M562" s="642"/>
      <c r="N562" s="645">
        <v>44036</v>
      </c>
      <c r="O562" s="262">
        <v>718.5</v>
      </c>
      <c r="P562" s="629"/>
      <c r="Q562" s="262"/>
      <c r="R562" s="262"/>
      <c r="S562" s="262"/>
      <c r="T562" s="262"/>
      <c r="U562" s="262"/>
      <c r="V562" s="262"/>
      <c r="W562" s="262"/>
      <c r="X562" s="262"/>
      <c r="Y562" s="262"/>
      <c r="Z562" s="262"/>
      <c r="AA562" s="262"/>
      <c r="AB562" s="262"/>
      <c r="AC562" s="262"/>
      <c r="AD562" s="262"/>
      <c r="AE562" s="262"/>
      <c r="AF562" s="37"/>
      <c r="AG562" s="37"/>
    </row>
    <row r="563" spans="1:33">
      <c r="A563" s="665">
        <v>44019</v>
      </c>
      <c r="B563" s="115" t="s">
        <v>138</v>
      </c>
      <c r="C563" s="262">
        <v>882028498</v>
      </c>
      <c r="D563" s="115" t="s">
        <v>139</v>
      </c>
      <c r="E563" s="115" t="s">
        <v>140</v>
      </c>
      <c r="F563" s="665" t="s">
        <v>142</v>
      </c>
      <c r="G563" s="665">
        <v>44019</v>
      </c>
      <c r="H563" s="665"/>
      <c r="I563" s="665">
        <v>44036</v>
      </c>
      <c r="J563" s="262"/>
      <c r="K563" s="262"/>
      <c r="L563" s="115" t="s">
        <v>195</v>
      </c>
      <c r="M563" s="642"/>
      <c r="N563" s="645"/>
      <c r="O563" s="262"/>
      <c r="P563" s="629"/>
      <c r="Q563" s="262"/>
      <c r="R563" s="262"/>
      <c r="S563" s="262"/>
      <c r="T563" s="262"/>
      <c r="U563" s="262"/>
      <c r="V563" s="262"/>
      <c r="W563" s="262"/>
      <c r="X563" s="262"/>
      <c r="Y563" s="262"/>
      <c r="Z563" s="262"/>
      <c r="AA563" s="262"/>
      <c r="AB563" s="262"/>
      <c r="AC563" s="262"/>
      <c r="AD563" s="262"/>
      <c r="AE563" s="262"/>
      <c r="AF563" s="37"/>
      <c r="AG563" s="37"/>
    </row>
    <row r="564" spans="1:33">
      <c r="A564" s="665">
        <v>44019</v>
      </c>
      <c r="B564" s="115" t="s">
        <v>156</v>
      </c>
      <c r="C564" s="262">
        <v>880004859</v>
      </c>
      <c r="D564" s="115" t="s">
        <v>139</v>
      </c>
      <c r="E564" s="115" t="s">
        <v>140</v>
      </c>
      <c r="F564" s="665"/>
      <c r="G564" s="665">
        <v>44024</v>
      </c>
      <c r="H564" s="665">
        <v>44025</v>
      </c>
      <c r="I564" s="665">
        <v>44026</v>
      </c>
      <c r="J564" s="115" t="s">
        <v>142</v>
      </c>
      <c r="K564" s="262">
        <v>66.5</v>
      </c>
      <c r="L564" s="629"/>
      <c r="M564" s="642"/>
      <c r="N564" s="642"/>
      <c r="O564" s="629"/>
      <c r="P564" s="629"/>
      <c r="Q564" s="629"/>
      <c r="R564" s="629"/>
      <c r="S564" s="629"/>
      <c r="T564" s="629"/>
      <c r="U564" s="629"/>
      <c r="V564" s="629"/>
      <c r="W564" s="629"/>
      <c r="X564" s="629"/>
      <c r="Y564" s="629"/>
      <c r="Z564" s="629"/>
      <c r="AA564" s="629"/>
      <c r="AB564" s="629"/>
      <c r="AC564" s="629"/>
      <c r="AD564" s="629"/>
      <c r="AE564" s="629"/>
      <c r="AF564" s="629"/>
      <c r="AG564" s="629"/>
    </row>
    <row r="565" spans="1:33">
      <c r="A565" s="665">
        <v>44019</v>
      </c>
      <c r="B565" s="115" t="s">
        <v>156</v>
      </c>
      <c r="C565" s="262">
        <v>880004859</v>
      </c>
      <c r="D565" s="115" t="s">
        <v>139</v>
      </c>
      <c r="E565" s="115" t="s">
        <v>140</v>
      </c>
      <c r="F565" s="665"/>
      <c r="G565" s="665">
        <v>44024</v>
      </c>
      <c r="H565" s="665">
        <v>44029</v>
      </c>
      <c r="I565" s="665">
        <v>44038</v>
      </c>
      <c r="J565" s="262"/>
      <c r="K565" s="262">
        <v>270</v>
      </c>
      <c r="L565" s="680"/>
      <c r="M565" s="642"/>
      <c r="N565" s="645"/>
      <c r="O565" s="262"/>
      <c r="P565" s="629"/>
      <c r="Q565" s="262"/>
      <c r="R565" s="262"/>
      <c r="S565" s="262"/>
      <c r="T565" s="262"/>
      <c r="U565" s="262"/>
      <c r="V565" s="262"/>
      <c r="W565" s="262"/>
      <c r="X565" s="262"/>
      <c r="Y565" s="262"/>
      <c r="Z565" s="262"/>
      <c r="AA565" s="262"/>
      <c r="AB565" s="262"/>
      <c r="AC565" s="262"/>
      <c r="AD565" s="262"/>
      <c r="AE565" s="262"/>
      <c r="AF565" s="37"/>
      <c r="AG565" s="37"/>
    </row>
    <row r="566" spans="1:33">
      <c r="A566" s="665">
        <v>44019</v>
      </c>
      <c r="B566" s="115" t="s">
        <v>144</v>
      </c>
      <c r="C566" s="262">
        <v>880190501</v>
      </c>
      <c r="D566" s="115" t="s">
        <v>139</v>
      </c>
      <c r="E566" s="115" t="s">
        <v>147</v>
      </c>
      <c r="F566" s="665"/>
      <c r="G566" s="665">
        <v>44042</v>
      </c>
      <c r="H566" s="665"/>
      <c r="I566" s="665">
        <v>44071</v>
      </c>
      <c r="J566" s="262"/>
      <c r="K566" s="262"/>
      <c r="L566" s="262"/>
      <c r="M566" s="642"/>
      <c r="N566" s="645">
        <v>44019</v>
      </c>
      <c r="O566" s="262">
        <v>1497.2</v>
      </c>
      <c r="P566" s="629"/>
      <c r="Q566" s="262"/>
      <c r="R566" s="262"/>
      <c r="S566" s="262"/>
      <c r="T566" s="262"/>
      <c r="U566" s="262"/>
      <c r="V566" s="262"/>
      <c r="W566" s="262"/>
      <c r="X566" s="262"/>
      <c r="Y566" s="262"/>
      <c r="Z566" s="262"/>
      <c r="AA566" s="262"/>
      <c r="AB566" s="262"/>
      <c r="AC566" s="262"/>
      <c r="AD566" s="262"/>
      <c r="AE566" s="262"/>
      <c r="AF566" s="37"/>
      <c r="AG566" s="37"/>
    </row>
    <row r="567" spans="1:33">
      <c r="A567" s="665">
        <v>44019</v>
      </c>
      <c r="B567" s="115" t="s">
        <v>146</v>
      </c>
      <c r="C567" s="262">
        <v>881947747</v>
      </c>
      <c r="D567" s="115" t="s">
        <v>139</v>
      </c>
      <c r="E567" s="115" t="s">
        <v>140</v>
      </c>
      <c r="F567" s="665" t="s">
        <v>2001</v>
      </c>
      <c r="G567" s="665">
        <v>44032</v>
      </c>
      <c r="H567" s="665">
        <v>44028</v>
      </c>
      <c r="I567" s="665">
        <v>44047</v>
      </c>
      <c r="J567" s="115" t="s">
        <v>2002</v>
      </c>
      <c r="K567" s="262">
        <v>9.8000000000000007</v>
      </c>
      <c r="L567" s="680" t="s">
        <v>1786</v>
      </c>
      <c r="M567" s="642"/>
      <c r="N567" s="645"/>
      <c r="O567" s="262"/>
      <c r="P567" s="629"/>
      <c r="Q567" s="262"/>
      <c r="R567" s="262"/>
      <c r="S567" s="262"/>
      <c r="T567" s="262"/>
      <c r="U567" s="262"/>
      <c r="V567" s="262"/>
      <c r="W567" s="262"/>
      <c r="X567" s="262"/>
      <c r="Y567" s="262"/>
      <c r="Z567" s="262"/>
      <c r="AA567" s="262"/>
      <c r="AB567" s="262"/>
      <c r="AC567" s="262"/>
      <c r="AD567" s="262"/>
      <c r="AE567" s="262"/>
      <c r="AF567" s="37"/>
      <c r="AG567" s="37"/>
    </row>
    <row r="568" spans="1:33">
      <c r="A568" s="665">
        <v>44020</v>
      </c>
      <c r="B568" s="115" t="s">
        <v>146</v>
      </c>
      <c r="C568" s="262">
        <v>881947747</v>
      </c>
      <c r="D568" s="115" t="s">
        <v>139</v>
      </c>
      <c r="E568" s="115" t="s">
        <v>140</v>
      </c>
      <c r="F568" s="665" t="s">
        <v>2001</v>
      </c>
      <c r="G568" s="665">
        <v>44032</v>
      </c>
      <c r="H568" s="665">
        <v>44028</v>
      </c>
      <c r="I568" s="665">
        <v>44047</v>
      </c>
      <c r="J568" s="115" t="s">
        <v>142</v>
      </c>
      <c r="K568" s="262">
        <v>86.5</v>
      </c>
      <c r="L568" s="680" t="s">
        <v>2003</v>
      </c>
      <c r="M568" s="642"/>
      <c r="N568" s="645"/>
      <c r="O568" s="262"/>
      <c r="P568" s="629"/>
      <c r="Q568" s="262"/>
      <c r="R568" s="262"/>
      <c r="S568" s="262"/>
      <c r="T568" s="262"/>
      <c r="U568" s="262"/>
      <c r="V568" s="262"/>
      <c r="W568" s="262"/>
      <c r="X568" s="262"/>
      <c r="Y568" s="262"/>
      <c r="Z568" s="262"/>
      <c r="AA568" s="262"/>
      <c r="AB568" s="262"/>
      <c r="AC568" s="262"/>
      <c r="AD568" s="262"/>
      <c r="AE568" s="262"/>
      <c r="AF568" s="37"/>
      <c r="AG568" s="37"/>
    </row>
    <row r="569" spans="1:33">
      <c r="A569" s="665">
        <v>44019</v>
      </c>
      <c r="B569" s="115" t="s">
        <v>144</v>
      </c>
      <c r="C569" s="262">
        <v>881648846</v>
      </c>
      <c r="D569" s="115" t="s">
        <v>139</v>
      </c>
      <c r="E569" s="115" t="s">
        <v>147</v>
      </c>
      <c r="F569" s="665"/>
      <c r="G569" s="115"/>
      <c r="H569" s="665"/>
      <c r="I569" s="665">
        <v>44043</v>
      </c>
      <c r="J569" s="262"/>
      <c r="K569" s="262"/>
      <c r="L569" s="262"/>
      <c r="M569" s="642"/>
      <c r="N569" s="645"/>
      <c r="O569" s="262"/>
      <c r="P569" s="629"/>
      <c r="Q569" s="262"/>
      <c r="R569" s="262"/>
      <c r="S569" s="262"/>
      <c r="T569" s="262"/>
      <c r="U569" s="262"/>
      <c r="V569" s="262"/>
      <c r="W569" s="262"/>
      <c r="X569" s="262"/>
      <c r="Y569" s="262"/>
      <c r="Z569" s="262"/>
      <c r="AA569" s="262"/>
      <c r="AB569" s="262"/>
      <c r="AC569" s="262"/>
      <c r="AD569" s="262"/>
      <c r="AE569" s="262"/>
      <c r="AF569" s="37"/>
      <c r="AG569" s="37"/>
    </row>
    <row r="570" spans="1:33">
      <c r="A570" s="665">
        <v>44019</v>
      </c>
      <c r="B570" s="115" t="s">
        <v>156</v>
      </c>
      <c r="C570" s="262">
        <v>880004859</v>
      </c>
      <c r="D570" s="115" t="s">
        <v>139</v>
      </c>
      <c r="E570" s="115" t="s">
        <v>140</v>
      </c>
      <c r="F570" s="665"/>
      <c r="G570" s="115"/>
      <c r="H570" s="665">
        <v>44033</v>
      </c>
      <c r="I570" s="665">
        <v>44042</v>
      </c>
      <c r="J570" s="262"/>
      <c r="K570" s="262">
        <v>66.599999999999994</v>
      </c>
      <c r="L570" s="262"/>
      <c r="M570" s="642"/>
      <c r="N570" s="645"/>
      <c r="O570" s="262"/>
      <c r="P570" s="629"/>
      <c r="Q570" s="262"/>
      <c r="R570" s="262"/>
      <c r="S570" s="262"/>
      <c r="T570" s="262"/>
      <c r="U570" s="262"/>
      <c r="V570" s="262"/>
      <c r="W570" s="262"/>
      <c r="X570" s="262"/>
      <c r="Y570" s="262"/>
      <c r="Z570" s="262"/>
      <c r="AA570" s="262"/>
      <c r="AB570" s="262"/>
      <c r="AC570" s="262"/>
      <c r="AD570" s="262"/>
      <c r="AE570" s="262"/>
      <c r="AF570" s="37"/>
      <c r="AG570" s="37"/>
    </row>
    <row r="571" spans="1:33">
      <c r="A571" s="665">
        <v>44019</v>
      </c>
      <c r="B571" s="115" t="s">
        <v>156</v>
      </c>
      <c r="C571" s="262">
        <v>880268578</v>
      </c>
      <c r="D571" s="115" t="s">
        <v>139</v>
      </c>
      <c r="E571" s="115" t="s">
        <v>140</v>
      </c>
      <c r="F571" s="665"/>
      <c r="G571" s="115"/>
      <c r="H571" s="665"/>
      <c r="I571" s="665">
        <v>44032</v>
      </c>
      <c r="J571" s="262"/>
      <c r="K571" s="262"/>
      <c r="L571" s="262"/>
      <c r="M571" s="642"/>
      <c r="N571" s="645"/>
      <c r="O571" s="262"/>
      <c r="P571" s="629"/>
      <c r="Q571" s="262"/>
      <c r="R571" s="262"/>
      <c r="S571" s="262"/>
      <c r="T571" s="262"/>
      <c r="U571" s="262"/>
      <c r="V571" s="262"/>
      <c r="W571" s="262"/>
      <c r="X571" s="262"/>
      <c r="Y571" s="262"/>
      <c r="Z571" s="262"/>
      <c r="AA571" s="262"/>
      <c r="AB571" s="262"/>
      <c r="AC571" s="262"/>
      <c r="AD571" s="262"/>
      <c r="AE571" s="262"/>
      <c r="AF571" s="37"/>
      <c r="AG571" s="37"/>
    </row>
    <row r="572" spans="1:33">
      <c r="A572" s="665">
        <v>44019</v>
      </c>
      <c r="B572" s="115" t="s">
        <v>1159</v>
      </c>
      <c r="C572" s="262">
        <v>881065976</v>
      </c>
      <c r="D572" s="115" t="s">
        <v>139</v>
      </c>
      <c r="E572" s="115" t="s">
        <v>140</v>
      </c>
      <c r="F572" s="665" t="s">
        <v>142</v>
      </c>
      <c r="G572" s="115"/>
      <c r="H572" s="665"/>
      <c r="I572" s="665">
        <v>44033</v>
      </c>
      <c r="J572" s="262"/>
      <c r="K572" s="262"/>
      <c r="L572" s="262"/>
      <c r="M572" s="642"/>
      <c r="N572" s="645"/>
      <c r="O572" s="262"/>
      <c r="P572" s="629"/>
      <c r="Q572" s="262"/>
      <c r="R572" s="262"/>
      <c r="S572" s="262"/>
      <c r="T572" s="262"/>
      <c r="U572" s="262"/>
      <c r="V572" s="262"/>
      <c r="W572" s="262"/>
      <c r="X572" s="262"/>
      <c r="Y572" s="262"/>
      <c r="Z572" s="262"/>
      <c r="AA572" s="262"/>
      <c r="AB572" s="262"/>
      <c r="AC572" s="262"/>
      <c r="AD572" s="262"/>
      <c r="AE572" s="262"/>
      <c r="AF572" s="37"/>
      <c r="AG572" s="37"/>
    </row>
    <row r="573" spans="1:33">
      <c r="A573" s="665">
        <v>44019</v>
      </c>
      <c r="B573" s="115" t="s">
        <v>146</v>
      </c>
      <c r="C573" s="262">
        <v>882178370</v>
      </c>
      <c r="D573" s="115" t="s">
        <v>139</v>
      </c>
      <c r="E573" s="115" t="s">
        <v>140</v>
      </c>
      <c r="F573" s="665" t="s">
        <v>225</v>
      </c>
      <c r="G573" s="115"/>
      <c r="H573" s="665"/>
      <c r="I573" s="665">
        <v>44033</v>
      </c>
      <c r="J573" s="262"/>
      <c r="K573" s="262"/>
      <c r="L573" s="115" t="s">
        <v>195</v>
      </c>
      <c r="M573" s="642"/>
      <c r="N573" s="645"/>
      <c r="O573" s="262"/>
      <c r="P573" s="629"/>
      <c r="Q573" s="262"/>
      <c r="R573" s="262"/>
      <c r="S573" s="262"/>
      <c r="T573" s="262"/>
      <c r="U573" s="262"/>
      <c r="V573" s="262"/>
      <c r="W573" s="262"/>
      <c r="X573" s="262"/>
      <c r="Y573" s="262"/>
      <c r="Z573" s="262"/>
      <c r="AA573" s="262"/>
      <c r="AB573" s="262"/>
      <c r="AC573" s="262"/>
      <c r="AD573" s="262"/>
      <c r="AE573" s="262"/>
      <c r="AF573" s="37"/>
      <c r="AG573" s="37"/>
    </row>
    <row r="574" spans="1:33">
      <c r="A574" s="665">
        <v>44019</v>
      </c>
      <c r="B574" s="115" t="s">
        <v>178</v>
      </c>
      <c r="C574" s="262">
        <v>881752764</v>
      </c>
      <c r="D574" s="115" t="s">
        <v>139</v>
      </c>
      <c r="E574" s="115" t="s">
        <v>140</v>
      </c>
      <c r="F574" s="665" t="s">
        <v>2004</v>
      </c>
      <c r="G574" s="115"/>
      <c r="H574" s="665"/>
      <c r="I574" s="665">
        <v>44050</v>
      </c>
      <c r="J574" s="262"/>
      <c r="K574" s="262"/>
      <c r="L574" s="115" t="s">
        <v>654</v>
      </c>
      <c r="M574" s="642"/>
      <c r="N574" s="645"/>
      <c r="O574" s="262"/>
      <c r="P574" s="629"/>
      <c r="Q574" s="262"/>
      <c r="R574" s="262"/>
      <c r="S574" s="262"/>
      <c r="T574" s="262"/>
      <c r="U574" s="262"/>
      <c r="V574" s="262"/>
      <c r="W574" s="262"/>
      <c r="X574" s="262"/>
      <c r="Y574" s="262"/>
      <c r="Z574" s="262"/>
      <c r="AA574" s="262"/>
      <c r="AB574" s="262"/>
      <c r="AC574" s="262"/>
      <c r="AD574" s="262"/>
      <c r="AE574" s="262"/>
      <c r="AF574" s="37"/>
      <c r="AG574" s="37"/>
    </row>
    <row r="575" spans="1:33">
      <c r="A575" s="665">
        <v>44019</v>
      </c>
      <c r="B575" s="115" t="s">
        <v>156</v>
      </c>
      <c r="C575" s="262">
        <v>881492693</v>
      </c>
      <c r="D575" s="115" t="s">
        <v>152</v>
      </c>
      <c r="E575" s="115" t="s">
        <v>140</v>
      </c>
      <c r="F575" s="665"/>
      <c r="G575" s="115"/>
      <c r="H575" s="665"/>
      <c r="I575" s="665">
        <v>44032</v>
      </c>
      <c r="J575" s="262"/>
      <c r="K575" s="262"/>
      <c r="L575" s="262"/>
      <c r="M575" s="642"/>
      <c r="N575" s="645"/>
      <c r="O575" s="262"/>
      <c r="P575" s="629"/>
      <c r="Q575" s="262"/>
      <c r="R575" s="262"/>
      <c r="S575" s="262"/>
      <c r="T575" s="262"/>
      <c r="U575" s="262"/>
      <c r="V575" s="262"/>
      <c r="W575" s="262"/>
      <c r="X575" s="262"/>
      <c r="Y575" s="262"/>
      <c r="Z575" s="262"/>
      <c r="AA575" s="262"/>
      <c r="AB575" s="262"/>
      <c r="AC575" s="262"/>
      <c r="AD575" s="262"/>
      <c r="AE575" s="262"/>
      <c r="AF575" s="37"/>
      <c r="AG575" s="37"/>
    </row>
    <row r="576" spans="1:33">
      <c r="A576" s="665">
        <v>44019</v>
      </c>
      <c r="B576" s="115" t="s">
        <v>194</v>
      </c>
      <c r="C576" s="262">
        <v>881887764</v>
      </c>
      <c r="D576" s="115" t="s">
        <v>139</v>
      </c>
      <c r="E576" s="115" t="s">
        <v>140</v>
      </c>
      <c r="F576" s="665" t="s">
        <v>1977</v>
      </c>
      <c r="G576" s="115"/>
      <c r="H576" s="665"/>
      <c r="I576" s="665">
        <v>44034</v>
      </c>
      <c r="J576" s="262"/>
      <c r="K576" s="262"/>
      <c r="L576" s="262"/>
      <c r="M576" s="642"/>
      <c r="N576" s="645"/>
      <c r="O576" s="262"/>
      <c r="P576" s="629"/>
      <c r="Q576" s="262"/>
      <c r="R576" s="262"/>
      <c r="S576" s="262"/>
      <c r="T576" s="262"/>
      <c r="U576" s="262"/>
      <c r="V576" s="262"/>
      <c r="W576" s="262"/>
      <c r="X576" s="262"/>
      <c r="Y576" s="262"/>
      <c r="Z576" s="262"/>
      <c r="AA576" s="262"/>
      <c r="AB576" s="262"/>
      <c r="AC576" s="262"/>
      <c r="AD576" s="262"/>
      <c r="AE576" s="262"/>
      <c r="AF576" s="37"/>
      <c r="AG576" s="37"/>
    </row>
    <row r="577" spans="1:33">
      <c r="A577" s="665">
        <v>44019</v>
      </c>
      <c r="B577" s="115" t="s">
        <v>144</v>
      </c>
      <c r="C577" s="262">
        <v>880619697</v>
      </c>
      <c r="D577" s="115" t="s">
        <v>139</v>
      </c>
      <c r="E577" s="115" t="s">
        <v>147</v>
      </c>
      <c r="F577" s="665"/>
      <c r="G577" s="115"/>
      <c r="H577" s="665"/>
      <c r="I577" s="665">
        <v>44043</v>
      </c>
      <c r="J577" s="262"/>
      <c r="K577" s="262"/>
      <c r="L577" s="262"/>
      <c r="M577" s="642"/>
      <c r="N577" s="645">
        <v>44021</v>
      </c>
      <c r="O577" s="262">
        <v>69</v>
      </c>
      <c r="P577" s="629"/>
      <c r="Q577" s="262"/>
      <c r="R577" s="262"/>
      <c r="S577" s="262"/>
      <c r="T577" s="262"/>
      <c r="U577" s="262"/>
      <c r="V577" s="262"/>
      <c r="W577" s="262"/>
      <c r="X577" s="262"/>
      <c r="Y577" s="262"/>
      <c r="Z577" s="262"/>
      <c r="AA577" s="262"/>
      <c r="AB577" s="262"/>
      <c r="AC577" s="262"/>
      <c r="AD577" s="262"/>
      <c r="AE577" s="262"/>
      <c r="AF577" s="37"/>
      <c r="AG577" s="37"/>
    </row>
    <row r="578" spans="1:33">
      <c r="A578" s="665">
        <v>44019</v>
      </c>
      <c r="B578" s="115" t="s">
        <v>144</v>
      </c>
      <c r="C578" s="262">
        <v>880160649</v>
      </c>
      <c r="D578" s="115" t="s">
        <v>139</v>
      </c>
      <c r="E578" s="115" t="s">
        <v>147</v>
      </c>
      <c r="F578" s="665" t="s">
        <v>148</v>
      </c>
      <c r="G578" s="115"/>
      <c r="H578" s="665"/>
      <c r="I578" s="665">
        <v>44043</v>
      </c>
      <c r="J578" s="262"/>
      <c r="K578" s="262"/>
      <c r="L578" s="262"/>
      <c r="M578" s="642"/>
      <c r="N578" s="645"/>
      <c r="O578" s="262"/>
      <c r="P578" s="629"/>
      <c r="Q578" s="262"/>
      <c r="R578" s="262"/>
      <c r="S578" s="262"/>
      <c r="T578" s="262"/>
      <c r="U578" s="262"/>
      <c r="V578" s="262"/>
      <c r="W578" s="262"/>
      <c r="X578" s="262"/>
      <c r="Y578" s="262"/>
      <c r="Z578" s="262"/>
      <c r="AA578" s="262"/>
      <c r="AB578" s="262"/>
      <c r="AC578" s="262"/>
      <c r="AD578" s="262"/>
      <c r="AE578" s="262"/>
      <c r="AF578" s="37"/>
      <c r="AG578" s="37"/>
    </row>
    <row r="579" spans="1:33">
      <c r="A579" s="665">
        <v>44019</v>
      </c>
      <c r="B579" s="115" t="s">
        <v>138</v>
      </c>
      <c r="C579" s="262">
        <v>881257422</v>
      </c>
      <c r="D579" s="115" t="s">
        <v>139</v>
      </c>
      <c r="E579" s="115" t="s">
        <v>140</v>
      </c>
      <c r="F579" s="665"/>
      <c r="G579" s="115"/>
      <c r="H579" s="665"/>
      <c r="I579" s="665">
        <v>44043</v>
      </c>
      <c r="J579" s="262"/>
      <c r="K579" s="262"/>
      <c r="L579" s="115" t="s">
        <v>195</v>
      </c>
      <c r="M579" s="642"/>
      <c r="N579" s="645"/>
      <c r="O579" s="262"/>
      <c r="P579" s="629"/>
      <c r="Q579" s="262"/>
      <c r="R579" s="262"/>
      <c r="S579" s="262"/>
      <c r="T579" s="262"/>
      <c r="U579" s="262"/>
      <c r="V579" s="262"/>
      <c r="W579" s="262"/>
      <c r="X579" s="262"/>
      <c r="Y579" s="262"/>
      <c r="Z579" s="262"/>
      <c r="AA579" s="262"/>
      <c r="AB579" s="262"/>
      <c r="AC579" s="262"/>
      <c r="AD579" s="262"/>
      <c r="AE579" s="262"/>
      <c r="AF579" s="37"/>
      <c r="AG579" s="37"/>
    </row>
    <row r="580" spans="1:33">
      <c r="A580" s="665">
        <v>44019</v>
      </c>
      <c r="B580" s="115" t="s">
        <v>194</v>
      </c>
      <c r="C580" s="262">
        <v>881937770</v>
      </c>
      <c r="D580" s="115" t="s">
        <v>139</v>
      </c>
      <c r="E580" s="115" t="s">
        <v>140</v>
      </c>
      <c r="F580" s="665"/>
      <c r="G580" s="665">
        <v>44027</v>
      </c>
      <c r="H580" s="665"/>
      <c r="I580" s="665">
        <v>44042</v>
      </c>
      <c r="J580" s="262"/>
      <c r="K580" s="262"/>
      <c r="L580" s="115" t="s">
        <v>195</v>
      </c>
      <c r="M580" s="642"/>
      <c r="N580" s="645"/>
      <c r="O580" s="262"/>
      <c r="P580" s="629"/>
      <c r="Q580" s="262"/>
      <c r="R580" s="262"/>
      <c r="S580" s="262"/>
      <c r="T580" s="262"/>
      <c r="U580" s="262"/>
      <c r="V580" s="262"/>
      <c r="W580" s="262"/>
      <c r="X580" s="262"/>
      <c r="Y580" s="262"/>
      <c r="Z580" s="262"/>
      <c r="AA580" s="262"/>
      <c r="AB580" s="262"/>
      <c r="AC580" s="262"/>
      <c r="AD580" s="262"/>
      <c r="AE580" s="262"/>
      <c r="AF580" s="37"/>
      <c r="AG580" s="37"/>
    </row>
    <row r="581" spans="1:33">
      <c r="A581" s="665">
        <v>44019</v>
      </c>
      <c r="B581" s="115" t="s">
        <v>178</v>
      </c>
      <c r="C581" s="262">
        <v>882265021</v>
      </c>
      <c r="D581" s="115" t="s">
        <v>139</v>
      </c>
      <c r="E581" s="115" t="s">
        <v>140</v>
      </c>
      <c r="F581" s="665"/>
      <c r="G581" s="115"/>
      <c r="H581" s="665"/>
      <c r="I581" s="665">
        <v>44034</v>
      </c>
      <c r="J581" s="262"/>
      <c r="K581" s="262"/>
      <c r="L581" s="262"/>
      <c r="M581" s="642"/>
      <c r="N581" s="645"/>
      <c r="O581" s="262"/>
      <c r="P581" s="629"/>
      <c r="Q581" s="262"/>
      <c r="R581" s="262"/>
      <c r="S581" s="262"/>
      <c r="T581" s="262"/>
      <c r="U581" s="262"/>
      <c r="V581" s="262"/>
      <c r="W581" s="262"/>
      <c r="X581" s="262"/>
      <c r="Y581" s="262"/>
      <c r="Z581" s="262"/>
      <c r="AA581" s="262"/>
      <c r="AB581" s="262"/>
      <c r="AC581" s="262"/>
      <c r="AD581" s="262"/>
      <c r="AE581" s="262"/>
      <c r="AF581" s="37"/>
      <c r="AG581" s="37"/>
    </row>
    <row r="582" spans="1:33">
      <c r="A582" s="665">
        <v>44019</v>
      </c>
      <c r="B582" s="115" t="s">
        <v>175</v>
      </c>
      <c r="C582" s="262">
        <v>882022388</v>
      </c>
      <c r="D582" s="115" t="s">
        <v>139</v>
      </c>
      <c r="E582" s="115" t="s">
        <v>140</v>
      </c>
      <c r="F582" s="665"/>
      <c r="G582" s="665">
        <v>44035</v>
      </c>
      <c r="H582" s="665"/>
      <c r="I582" s="665">
        <v>44068</v>
      </c>
      <c r="J582" s="262"/>
      <c r="K582" s="262"/>
      <c r="L582" s="115" t="s">
        <v>195</v>
      </c>
      <c r="M582" s="642"/>
      <c r="N582" s="645"/>
      <c r="O582" s="262"/>
      <c r="P582" s="629"/>
      <c r="Q582" s="262"/>
      <c r="R582" s="262"/>
      <c r="S582" s="262"/>
      <c r="T582" s="262"/>
      <c r="U582" s="262"/>
      <c r="V582" s="262"/>
      <c r="W582" s="262"/>
      <c r="X582" s="262"/>
      <c r="Y582" s="262"/>
      <c r="Z582" s="262"/>
      <c r="AA582" s="262"/>
      <c r="AB582" s="262"/>
      <c r="AC582" s="262"/>
      <c r="AD582" s="262"/>
      <c r="AE582" s="262"/>
      <c r="AF582" s="37"/>
      <c r="AG582" s="37"/>
    </row>
    <row r="583" spans="1:33">
      <c r="A583" s="665">
        <v>44019</v>
      </c>
      <c r="B583" s="115" t="s">
        <v>138</v>
      </c>
      <c r="C583" s="262">
        <v>882220053</v>
      </c>
      <c r="D583" s="115" t="s">
        <v>139</v>
      </c>
      <c r="E583" s="115" t="s">
        <v>140</v>
      </c>
      <c r="F583" s="665" t="s">
        <v>142</v>
      </c>
      <c r="G583" s="115"/>
      <c r="H583" s="665"/>
      <c r="I583" s="665">
        <v>44050</v>
      </c>
      <c r="J583" s="262"/>
      <c r="K583" s="262"/>
      <c r="L583" s="115" t="s">
        <v>2005</v>
      </c>
      <c r="M583" s="642"/>
      <c r="N583" s="645"/>
      <c r="O583" s="262"/>
      <c r="P583" s="629"/>
      <c r="Q583" s="262"/>
      <c r="R583" s="262"/>
      <c r="S583" s="262"/>
      <c r="T583" s="262"/>
      <c r="U583" s="262"/>
      <c r="V583" s="262"/>
      <c r="W583" s="262"/>
      <c r="X583" s="262"/>
      <c r="Y583" s="262"/>
      <c r="Z583" s="262"/>
      <c r="AA583" s="262"/>
      <c r="AB583" s="262"/>
      <c r="AC583" s="262"/>
      <c r="AD583" s="262"/>
      <c r="AE583" s="262"/>
      <c r="AF583" s="37"/>
      <c r="AG583" s="37"/>
    </row>
    <row r="584" spans="1:33">
      <c r="A584" s="665">
        <v>44019</v>
      </c>
      <c r="B584" s="115" t="s">
        <v>194</v>
      </c>
      <c r="C584" s="262">
        <v>882250302</v>
      </c>
      <c r="D584" s="115" t="s">
        <v>139</v>
      </c>
      <c r="E584" s="115" t="s">
        <v>140</v>
      </c>
      <c r="F584" s="115" t="s">
        <v>2006</v>
      </c>
      <c r="G584" s="645">
        <v>44034</v>
      </c>
      <c r="H584" s="665">
        <v>44019</v>
      </c>
      <c r="I584" s="665">
        <v>44042</v>
      </c>
      <c r="J584" s="115" t="s">
        <v>2007</v>
      </c>
      <c r="K584" s="262">
        <v>3742.45</v>
      </c>
      <c r="L584" s="115" t="s">
        <v>2008</v>
      </c>
      <c r="M584" s="629"/>
      <c r="N584" s="262"/>
      <c r="O584" s="262"/>
      <c r="P584" s="629"/>
      <c r="Q584" s="262"/>
      <c r="R584" s="262"/>
      <c r="S584" s="262"/>
      <c r="T584" s="262"/>
      <c r="U584" s="262"/>
      <c r="V584" s="262"/>
      <c r="W584" s="262"/>
      <c r="X584" s="262"/>
      <c r="Y584" s="262"/>
      <c r="Z584" s="262"/>
      <c r="AA584" s="262"/>
      <c r="AB584" s="262"/>
      <c r="AC584" s="262"/>
      <c r="AD584" s="262"/>
      <c r="AE584" s="262"/>
      <c r="AF584" s="37"/>
      <c r="AG584" s="37"/>
    </row>
    <row r="585" spans="1:33">
      <c r="A585" s="665">
        <v>44019</v>
      </c>
      <c r="B585" s="115" t="s">
        <v>194</v>
      </c>
      <c r="C585" s="262">
        <v>882250302</v>
      </c>
      <c r="D585" s="115" t="s">
        <v>139</v>
      </c>
      <c r="E585" s="115" t="s">
        <v>140</v>
      </c>
      <c r="F585" s="115"/>
      <c r="G585" s="645">
        <v>44034</v>
      </c>
      <c r="H585" s="665">
        <v>44035</v>
      </c>
      <c r="I585" s="665">
        <v>44042</v>
      </c>
      <c r="J585" s="115" t="s">
        <v>1066</v>
      </c>
      <c r="K585" s="262">
        <v>1735</v>
      </c>
      <c r="L585" s="115" t="s">
        <v>1801</v>
      </c>
      <c r="M585" s="629"/>
      <c r="N585" s="262"/>
      <c r="O585" s="262"/>
      <c r="P585" s="629"/>
      <c r="Q585" s="262"/>
      <c r="R585" s="262"/>
      <c r="S585" s="262"/>
      <c r="T585" s="262"/>
      <c r="U585" s="262"/>
      <c r="V585" s="262"/>
      <c r="W585" s="262"/>
      <c r="X585" s="262"/>
      <c r="Y585" s="262"/>
      <c r="Z585" s="262"/>
      <c r="AA585" s="262"/>
      <c r="AB585" s="262"/>
      <c r="AC585" s="262"/>
      <c r="AD585" s="262"/>
      <c r="AE585" s="262"/>
      <c r="AF585" s="37"/>
      <c r="AG585" s="37"/>
    </row>
    <row r="586" spans="1:33">
      <c r="A586" s="665">
        <v>44019</v>
      </c>
      <c r="B586" s="115" t="s">
        <v>144</v>
      </c>
      <c r="C586" s="262">
        <v>880989372</v>
      </c>
      <c r="D586" s="115" t="s">
        <v>152</v>
      </c>
      <c r="E586" s="115" t="s">
        <v>140</v>
      </c>
      <c r="F586" s="665"/>
      <c r="G586" s="665">
        <v>44040</v>
      </c>
      <c r="H586" s="665">
        <v>44041</v>
      </c>
      <c r="I586" s="665">
        <v>44070</v>
      </c>
      <c r="J586" s="115" t="s">
        <v>368</v>
      </c>
      <c r="K586" s="262">
        <v>697.2</v>
      </c>
      <c r="L586" s="115" t="s">
        <v>195</v>
      </c>
      <c r="M586" s="642"/>
      <c r="N586" s="645"/>
      <c r="O586" s="262"/>
      <c r="P586" s="629"/>
      <c r="Q586" s="262"/>
      <c r="R586" s="262"/>
      <c r="S586" s="262"/>
      <c r="T586" s="262"/>
      <c r="U586" s="262"/>
      <c r="V586" s="262"/>
      <c r="W586" s="262"/>
      <c r="X586" s="262"/>
      <c r="Y586" s="262"/>
      <c r="Z586" s="262"/>
      <c r="AA586" s="262"/>
      <c r="AB586" s="262"/>
      <c r="AC586" s="262"/>
      <c r="AD586" s="262"/>
      <c r="AE586" s="262"/>
      <c r="AF586" s="37"/>
      <c r="AG586" s="37"/>
    </row>
    <row r="587" spans="1:33">
      <c r="A587" s="665">
        <v>44019</v>
      </c>
      <c r="B587" s="115" t="s">
        <v>149</v>
      </c>
      <c r="C587" s="262">
        <v>881327710</v>
      </c>
      <c r="D587" s="115" t="s">
        <v>139</v>
      </c>
      <c r="E587" s="115" t="s">
        <v>140</v>
      </c>
      <c r="F587" s="665" t="s">
        <v>361</v>
      </c>
      <c r="G587" s="115"/>
      <c r="H587" s="665"/>
      <c r="I587" s="665">
        <v>44034</v>
      </c>
      <c r="J587" s="262"/>
      <c r="K587" s="262"/>
      <c r="L587" s="115" t="s">
        <v>195</v>
      </c>
      <c r="M587" s="642"/>
      <c r="N587" s="645"/>
      <c r="O587" s="262"/>
      <c r="P587" s="629"/>
      <c r="Q587" s="262"/>
      <c r="R587" s="262"/>
      <c r="S587" s="262"/>
      <c r="T587" s="262"/>
      <c r="U587" s="262"/>
      <c r="V587" s="262"/>
      <c r="W587" s="262"/>
      <c r="X587" s="262"/>
      <c r="Y587" s="262"/>
      <c r="Z587" s="262"/>
      <c r="AA587" s="262"/>
      <c r="AB587" s="262"/>
      <c r="AC587" s="262"/>
      <c r="AD587" s="262"/>
      <c r="AE587" s="262"/>
      <c r="AF587" s="37"/>
      <c r="AG587" s="37"/>
    </row>
    <row r="588" spans="1:33">
      <c r="A588" s="665">
        <v>44019</v>
      </c>
      <c r="B588" s="115" t="s">
        <v>175</v>
      </c>
      <c r="C588" s="262">
        <v>881278347</v>
      </c>
      <c r="D588" s="115" t="s">
        <v>139</v>
      </c>
      <c r="E588" s="115" t="s">
        <v>140</v>
      </c>
      <c r="F588" s="665" t="s">
        <v>168</v>
      </c>
      <c r="G588" s="115"/>
      <c r="H588" s="665"/>
      <c r="I588" s="665">
        <v>44035</v>
      </c>
      <c r="J588" s="262"/>
      <c r="K588" s="262"/>
      <c r="L588" s="115" t="s">
        <v>195</v>
      </c>
      <c r="M588" s="642"/>
      <c r="N588" s="645"/>
      <c r="O588" s="262"/>
      <c r="P588" s="629"/>
      <c r="Q588" s="262"/>
      <c r="R588" s="262"/>
      <c r="S588" s="262"/>
      <c r="T588" s="262"/>
      <c r="U588" s="262"/>
      <c r="V588" s="262"/>
      <c r="W588" s="262"/>
      <c r="X588" s="262"/>
      <c r="Y588" s="262"/>
      <c r="Z588" s="262"/>
      <c r="AA588" s="262"/>
      <c r="AB588" s="262"/>
      <c r="AC588" s="262"/>
      <c r="AD588" s="262"/>
      <c r="AE588" s="262"/>
      <c r="AF588" s="37"/>
      <c r="AG588" s="37"/>
    </row>
    <row r="589" spans="1:33">
      <c r="A589" s="665">
        <v>44019</v>
      </c>
      <c r="B589" s="115" t="s">
        <v>175</v>
      </c>
      <c r="C589" s="262">
        <v>881059901</v>
      </c>
      <c r="D589" s="115" t="s">
        <v>152</v>
      </c>
      <c r="E589" s="115" t="s">
        <v>150</v>
      </c>
      <c r="F589" s="665" t="s">
        <v>142</v>
      </c>
      <c r="G589" s="115"/>
      <c r="H589" s="665"/>
      <c r="I589" s="665">
        <v>44044</v>
      </c>
      <c r="J589" s="262"/>
      <c r="K589" s="262"/>
      <c r="L589" s="115" t="s">
        <v>195</v>
      </c>
      <c r="M589" s="642"/>
      <c r="N589" s="645"/>
      <c r="O589" s="262"/>
      <c r="P589" s="629"/>
      <c r="Q589" s="262"/>
      <c r="R589" s="262"/>
      <c r="S589" s="262"/>
      <c r="T589" s="262"/>
      <c r="U589" s="262"/>
      <c r="V589" s="262"/>
      <c r="W589" s="262"/>
      <c r="X589" s="262"/>
      <c r="Y589" s="262"/>
      <c r="Z589" s="262"/>
      <c r="AA589" s="262"/>
      <c r="AB589" s="262"/>
      <c r="AC589" s="262"/>
      <c r="AD589" s="262"/>
      <c r="AE589" s="262"/>
      <c r="AF589" s="37"/>
      <c r="AG589" s="37"/>
    </row>
    <row r="590" spans="1:33">
      <c r="A590" s="665">
        <v>44019</v>
      </c>
      <c r="B590" s="115" t="s">
        <v>146</v>
      </c>
      <c r="C590" s="262">
        <v>880318159</v>
      </c>
      <c r="D590" s="115" t="s">
        <v>139</v>
      </c>
      <c r="E590" s="115" t="s">
        <v>140</v>
      </c>
      <c r="F590" s="665" t="s">
        <v>142</v>
      </c>
      <c r="G590" s="115"/>
      <c r="H590" s="665"/>
      <c r="I590" s="665">
        <v>44021</v>
      </c>
      <c r="J590" s="262"/>
      <c r="K590" s="262"/>
      <c r="L590" s="115" t="s">
        <v>195</v>
      </c>
      <c r="M590" s="642"/>
      <c r="N590" s="645"/>
      <c r="O590" s="262"/>
      <c r="P590" s="629"/>
      <c r="Q590" s="262"/>
      <c r="R590" s="262"/>
      <c r="S590" s="262"/>
      <c r="T590" s="262"/>
      <c r="U590" s="262"/>
      <c r="V590" s="262"/>
      <c r="W590" s="262"/>
      <c r="X590" s="262"/>
      <c r="Y590" s="262"/>
      <c r="Z590" s="262"/>
      <c r="AA590" s="262"/>
      <c r="AB590" s="262"/>
      <c r="AC590" s="262"/>
      <c r="AD590" s="262"/>
      <c r="AE590" s="262"/>
      <c r="AF590" s="37"/>
      <c r="AG590" s="37"/>
    </row>
    <row r="591" spans="1:33">
      <c r="A591" s="665">
        <v>44019</v>
      </c>
      <c r="B591" s="115" t="s">
        <v>194</v>
      </c>
      <c r="C591" s="262">
        <v>880031491</v>
      </c>
      <c r="D591" s="115" t="s">
        <v>139</v>
      </c>
      <c r="E591" s="115" t="s">
        <v>140</v>
      </c>
      <c r="F591" s="665"/>
      <c r="G591" s="115"/>
      <c r="H591" s="665"/>
      <c r="I591" s="665">
        <v>44034</v>
      </c>
      <c r="J591" s="262"/>
      <c r="K591" s="262"/>
      <c r="L591" s="115" t="s">
        <v>195</v>
      </c>
      <c r="M591" s="642"/>
      <c r="N591" s="645"/>
      <c r="O591" s="262"/>
      <c r="P591" s="629"/>
      <c r="Q591" s="262"/>
      <c r="R591" s="262"/>
      <c r="S591" s="262"/>
      <c r="T591" s="262"/>
      <c r="U591" s="262"/>
      <c r="V591" s="262"/>
      <c r="W591" s="262"/>
      <c r="X591" s="262"/>
      <c r="Y591" s="262"/>
      <c r="Z591" s="262"/>
      <c r="AA591" s="262"/>
      <c r="AB591" s="262"/>
      <c r="AC591" s="262"/>
      <c r="AD591" s="262"/>
      <c r="AE591" s="262"/>
      <c r="AF591" s="37"/>
      <c r="AG591" s="37"/>
    </row>
    <row r="592" spans="1:33">
      <c r="A592" s="665">
        <v>44019</v>
      </c>
      <c r="B592" s="115" t="s">
        <v>154</v>
      </c>
      <c r="C592" s="262">
        <v>882259089</v>
      </c>
      <c r="D592" s="115" t="s">
        <v>139</v>
      </c>
      <c r="E592" s="115" t="s">
        <v>140</v>
      </c>
      <c r="F592" s="665"/>
      <c r="G592" s="115"/>
      <c r="H592" s="665"/>
      <c r="I592" s="665">
        <v>44034</v>
      </c>
      <c r="J592" s="262"/>
      <c r="K592" s="262"/>
      <c r="L592" s="262"/>
      <c r="M592" s="642"/>
      <c r="N592" s="645"/>
      <c r="O592" s="262"/>
      <c r="P592" s="629"/>
      <c r="Q592" s="262"/>
      <c r="R592" s="262"/>
      <c r="S592" s="262"/>
      <c r="T592" s="262"/>
      <c r="U592" s="262"/>
      <c r="V592" s="262"/>
      <c r="W592" s="262"/>
      <c r="X592" s="262"/>
      <c r="Y592" s="262"/>
      <c r="Z592" s="262"/>
      <c r="AA592" s="262"/>
      <c r="AB592" s="262"/>
      <c r="AC592" s="262"/>
      <c r="AD592" s="262"/>
      <c r="AE592" s="262"/>
      <c r="AF592" s="37"/>
      <c r="AG592" s="37"/>
    </row>
    <row r="593" spans="1:33">
      <c r="A593" s="665">
        <v>44019</v>
      </c>
      <c r="B593" s="115" t="s">
        <v>144</v>
      </c>
      <c r="C593" s="262">
        <v>880200056</v>
      </c>
      <c r="D593" s="115" t="s">
        <v>139</v>
      </c>
      <c r="E593" s="115" t="s">
        <v>140</v>
      </c>
      <c r="F593" s="665" t="s">
        <v>142</v>
      </c>
      <c r="G593" s="665">
        <v>44025</v>
      </c>
      <c r="H593" s="665"/>
      <c r="I593" s="665">
        <v>44047</v>
      </c>
      <c r="J593" s="262"/>
      <c r="K593" s="262"/>
      <c r="L593" s="115" t="s">
        <v>195</v>
      </c>
      <c r="M593" s="642"/>
      <c r="N593" s="645"/>
      <c r="O593" s="262"/>
      <c r="P593" s="629"/>
      <c r="Q593" s="262"/>
      <c r="R593" s="262"/>
      <c r="S593" s="262"/>
      <c r="T593" s="262"/>
      <c r="U593" s="262"/>
      <c r="V593" s="262"/>
      <c r="W593" s="262"/>
      <c r="X593" s="262"/>
      <c r="Y593" s="262"/>
      <c r="Z593" s="262"/>
      <c r="AA593" s="262"/>
      <c r="AB593" s="262"/>
      <c r="AC593" s="262"/>
      <c r="AD593" s="262"/>
      <c r="AE593" s="262"/>
      <c r="AF593" s="37"/>
      <c r="AG593" s="37"/>
    </row>
    <row r="594" spans="1:33">
      <c r="A594" s="665">
        <v>44019</v>
      </c>
      <c r="B594" s="115" t="s">
        <v>138</v>
      </c>
      <c r="C594" s="262">
        <v>880504432</v>
      </c>
      <c r="D594" s="115" t="s">
        <v>139</v>
      </c>
      <c r="E594" s="115" t="s">
        <v>140</v>
      </c>
      <c r="F594" s="665" t="s">
        <v>142</v>
      </c>
      <c r="G594" s="115"/>
      <c r="H594" s="665"/>
      <c r="I594" s="665">
        <v>44032</v>
      </c>
      <c r="J594" s="262"/>
      <c r="K594" s="262"/>
      <c r="L594" s="115" t="s">
        <v>2009</v>
      </c>
      <c r="M594" s="642"/>
      <c r="N594" s="645"/>
      <c r="O594" s="262"/>
      <c r="P594" s="629"/>
      <c r="Q594" s="262"/>
      <c r="R594" s="262"/>
      <c r="S594" s="262"/>
      <c r="T594" s="262"/>
      <c r="U594" s="262"/>
      <c r="V594" s="262"/>
      <c r="W594" s="262"/>
      <c r="X594" s="262"/>
      <c r="Y594" s="262"/>
      <c r="Z594" s="262"/>
      <c r="AA594" s="262"/>
      <c r="AB594" s="262"/>
      <c r="AC594" s="262"/>
      <c r="AD594" s="262"/>
      <c r="AE594" s="262"/>
      <c r="AF594" s="37"/>
      <c r="AG594" s="37"/>
    </row>
    <row r="595" spans="1:33">
      <c r="A595" s="665">
        <v>44019</v>
      </c>
      <c r="B595" s="115" t="s">
        <v>154</v>
      </c>
      <c r="C595" s="262">
        <v>882260752</v>
      </c>
      <c r="D595" s="115" t="s">
        <v>139</v>
      </c>
      <c r="E595" s="115" t="s">
        <v>140</v>
      </c>
      <c r="F595" s="665"/>
      <c r="G595" s="115"/>
      <c r="H595" s="665"/>
      <c r="I595" s="665">
        <v>44033</v>
      </c>
      <c r="J595" s="262"/>
      <c r="K595" s="262"/>
      <c r="L595" s="115" t="s">
        <v>195</v>
      </c>
      <c r="M595" s="642"/>
      <c r="N595" s="645"/>
      <c r="O595" s="262"/>
      <c r="P595" s="629"/>
      <c r="Q595" s="262"/>
      <c r="R595" s="262"/>
      <c r="S595" s="262"/>
      <c r="T595" s="262"/>
      <c r="U595" s="262"/>
      <c r="V595" s="262"/>
      <c r="W595" s="262"/>
      <c r="X595" s="262"/>
      <c r="Y595" s="262"/>
      <c r="Z595" s="262"/>
      <c r="AA595" s="262"/>
      <c r="AB595" s="262"/>
      <c r="AC595" s="262"/>
      <c r="AD595" s="262"/>
      <c r="AE595" s="262"/>
      <c r="AF595" s="37"/>
      <c r="AG595" s="37"/>
    </row>
    <row r="596" spans="1:33">
      <c r="A596" s="665">
        <v>44019</v>
      </c>
      <c r="B596" s="115" t="s">
        <v>149</v>
      </c>
      <c r="C596" s="115">
        <v>882189292</v>
      </c>
      <c r="D596" s="115" t="s">
        <v>152</v>
      </c>
      <c r="E596" s="115" t="s">
        <v>140</v>
      </c>
      <c r="F596" s="665"/>
      <c r="G596" s="115"/>
      <c r="H596" s="665">
        <v>44029</v>
      </c>
      <c r="I596" s="665">
        <v>44049</v>
      </c>
      <c r="J596" s="115" t="s">
        <v>499</v>
      </c>
      <c r="K596" s="262">
        <v>102</v>
      </c>
      <c r="L596" s="115" t="s">
        <v>195</v>
      </c>
      <c r="M596" s="642"/>
      <c r="N596" s="645"/>
      <c r="O596" s="262"/>
      <c r="P596" s="629"/>
      <c r="Q596" s="262"/>
      <c r="R596" s="262"/>
      <c r="S596" s="262"/>
      <c r="T596" s="262"/>
      <c r="U596" s="262"/>
      <c r="V596" s="262"/>
      <c r="W596" s="262"/>
      <c r="X596" s="262"/>
      <c r="Y596" s="262"/>
      <c r="Z596" s="262"/>
      <c r="AA596" s="262"/>
      <c r="AB596" s="262"/>
      <c r="AC596" s="262"/>
      <c r="AD596" s="262"/>
      <c r="AE596" s="262"/>
      <c r="AF596" s="37"/>
      <c r="AG596" s="37"/>
    </row>
    <row r="597" spans="1:33">
      <c r="A597" s="665">
        <v>44019</v>
      </c>
      <c r="B597" s="115" t="s">
        <v>156</v>
      </c>
      <c r="C597" s="115">
        <v>881476338</v>
      </c>
      <c r="D597" s="115" t="s">
        <v>139</v>
      </c>
      <c r="E597" s="115" t="s">
        <v>140</v>
      </c>
      <c r="F597" s="665"/>
      <c r="G597" s="115"/>
      <c r="H597" s="665"/>
      <c r="I597" s="665">
        <v>44025</v>
      </c>
      <c r="J597" s="262"/>
      <c r="K597" s="262"/>
      <c r="L597" s="262"/>
      <c r="M597" s="642"/>
      <c r="N597" s="645"/>
      <c r="O597" s="262"/>
      <c r="P597" s="629"/>
      <c r="Q597" s="262"/>
      <c r="R597" s="262"/>
      <c r="S597" s="262"/>
      <c r="T597" s="262"/>
      <c r="U597" s="262"/>
      <c r="V597" s="262"/>
      <c r="W597" s="262"/>
      <c r="X597" s="262"/>
      <c r="Y597" s="262"/>
      <c r="Z597" s="262"/>
      <c r="AA597" s="262"/>
      <c r="AB597" s="262"/>
      <c r="AC597" s="262"/>
      <c r="AD597" s="262"/>
      <c r="AE597" s="262"/>
      <c r="AF597" s="37"/>
      <c r="AG597" s="37"/>
    </row>
    <row r="598" spans="1:33">
      <c r="A598" s="665">
        <v>44010</v>
      </c>
      <c r="B598" s="115" t="s">
        <v>154</v>
      </c>
      <c r="C598" s="262">
        <v>882123566</v>
      </c>
      <c r="D598" s="115" t="s">
        <v>139</v>
      </c>
      <c r="E598" s="115" t="s">
        <v>140</v>
      </c>
      <c r="F598" s="665" t="s">
        <v>142</v>
      </c>
      <c r="G598" s="665">
        <v>44029</v>
      </c>
      <c r="H598" s="665"/>
      <c r="I598" s="665">
        <v>44025</v>
      </c>
      <c r="J598" s="262"/>
      <c r="K598" s="262"/>
      <c r="L598" s="115" t="s">
        <v>195</v>
      </c>
      <c r="M598" s="642"/>
      <c r="N598" s="645"/>
      <c r="O598" s="262"/>
      <c r="P598" s="629"/>
      <c r="Q598" s="262"/>
      <c r="R598" s="262"/>
      <c r="S598" s="262"/>
      <c r="T598" s="262"/>
      <c r="U598" s="262"/>
      <c r="V598" s="262"/>
      <c r="W598" s="262"/>
      <c r="X598" s="262"/>
      <c r="Y598" s="262"/>
      <c r="Z598" s="262"/>
      <c r="AA598" s="262"/>
      <c r="AB598" s="262"/>
      <c r="AC598" s="262"/>
      <c r="AD598" s="262"/>
      <c r="AE598" s="262"/>
      <c r="AF598" s="37"/>
      <c r="AG598" s="37"/>
    </row>
    <row r="599" spans="1:33">
      <c r="A599" s="665">
        <v>44019</v>
      </c>
      <c r="B599" s="115" t="s">
        <v>149</v>
      </c>
      <c r="C599" s="262">
        <v>881235675</v>
      </c>
      <c r="D599" s="115" t="s">
        <v>152</v>
      </c>
      <c r="E599" s="115" t="s">
        <v>140</v>
      </c>
      <c r="F599" s="665" t="s">
        <v>142</v>
      </c>
      <c r="G599" s="115"/>
      <c r="H599" s="665"/>
      <c r="I599" s="665">
        <v>44034</v>
      </c>
      <c r="J599" s="262"/>
      <c r="K599" s="262"/>
      <c r="L599" s="115" t="s">
        <v>195</v>
      </c>
      <c r="M599" s="642"/>
      <c r="N599" s="645"/>
      <c r="O599" s="262"/>
      <c r="P599" s="629"/>
      <c r="Q599" s="262"/>
      <c r="R599" s="262"/>
      <c r="S599" s="262"/>
      <c r="T599" s="262"/>
      <c r="U599" s="262"/>
      <c r="V599" s="262"/>
      <c r="W599" s="262"/>
      <c r="X599" s="262"/>
      <c r="Y599" s="262"/>
      <c r="Z599" s="262"/>
      <c r="AA599" s="262"/>
      <c r="AB599" s="262"/>
      <c r="AC599" s="262"/>
      <c r="AD599" s="262"/>
      <c r="AE599" s="262"/>
      <c r="AF599" s="37"/>
      <c r="AG599" s="37"/>
    </row>
    <row r="600" spans="1:33">
      <c r="A600" s="665">
        <v>44006</v>
      </c>
      <c r="B600" s="115" t="s">
        <v>154</v>
      </c>
      <c r="C600" s="262">
        <v>882101253</v>
      </c>
      <c r="D600" s="115" t="s">
        <v>139</v>
      </c>
      <c r="E600" s="115" t="s">
        <v>140</v>
      </c>
      <c r="F600" s="665"/>
      <c r="G600" s="115"/>
      <c r="H600" s="665"/>
      <c r="I600" s="665">
        <v>44021</v>
      </c>
      <c r="J600" s="262"/>
      <c r="K600" s="262"/>
      <c r="L600" s="262"/>
      <c r="M600" s="642"/>
      <c r="N600" s="645"/>
      <c r="O600" s="262"/>
      <c r="P600" s="629"/>
      <c r="Q600" s="262"/>
      <c r="R600" s="262"/>
      <c r="S600" s="262"/>
      <c r="T600" s="262"/>
      <c r="U600" s="262"/>
      <c r="V600" s="262"/>
      <c r="W600" s="262"/>
      <c r="X600" s="262"/>
      <c r="Y600" s="262"/>
      <c r="Z600" s="262"/>
      <c r="AA600" s="262"/>
      <c r="AB600" s="262"/>
      <c r="AC600" s="262"/>
      <c r="AD600" s="262"/>
      <c r="AE600" s="262"/>
      <c r="AF600" s="37"/>
      <c r="AG600" s="37"/>
    </row>
    <row r="601" spans="1:33">
      <c r="A601" s="665">
        <v>44019</v>
      </c>
      <c r="B601" s="115" t="s">
        <v>154</v>
      </c>
      <c r="C601" s="262">
        <v>882282146</v>
      </c>
      <c r="D601" s="115" t="s">
        <v>139</v>
      </c>
      <c r="E601" s="115" t="s">
        <v>140</v>
      </c>
      <c r="F601" s="665"/>
      <c r="G601" s="115"/>
      <c r="H601" s="665"/>
      <c r="I601" s="665">
        <v>44033</v>
      </c>
      <c r="J601" s="262"/>
      <c r="K601" s="262"/>
      <c r="L601" s="115" t="s">
        <v>372</v>
      </c>
      <c r="M601" s="642"/>
      <c r="N601" s="645"/>
      <c r="O601" s="262"/>
      <c r="P601" s="629"/>
      <c r="Q601" s="262"/>
      <c r="R601" s="262"/>
      <c r="S601" s="262"/>
      <c r="T601" s="262"/>
      <c r="U601" s="262"/>
      <c r="V601" s="262"/>
      <c r="W601" s="262"/>
      <c r="X601" s="262"/>
      <c r="Y601" s="262"/>
      <c r="Z601" s="262"/>
      <c r="AA601" s="262"/>
      <c r="AB601" s="262"/>
      <c r="AC601" s="262"/>
      <c r="AD601" s="262"/>
      <c r="AE601" s="262"/>
      <c r="AF601" s="37"/>
      <c r="AG601" s="37"/>
    </row>
    <row r="602" spans="1:33">
      <c r="A602" s="665">
        <v>44019</v>
      </c>
      <c r="B602" s="115" t="s">
        <v>175</v>
      </c>
      <c r="C602" s="262">
        <v>881980000</v>
      </c>
      <c r="D602" s="115" t="s">
        <v>139</v>
      </c>
      <c r="E602" s="115" t="s">
        <v>140</v>
      </c>
      <c r="F602" s="665" t="s">
        <v>213</v>
      </c>
      <c r="G602" s="115"/>
      <c r="H602" s="665"/>
      <c r="I602" s="665">
        <v>44042</v>
      </c>
      <c r="J602" s="262"/>
      <c r="K602" s="262"/>
      <c r="L602" s="115" t="s">
        <v>280</v>
      </c>
      <c r="M602" s="642"/>
      <c r="N602" s="645"/>
      <c r="O602" s="262"/>
      <c r="P602" s="629"/>
      <c r="Q602" s="262"/>
      <c r="R602" s="262"/>
      <c r="S602" s="262"/>
      <c r="T602" s="262"/>
      <c r="U602" s="262"/>
      <c r="V602" s="262"/>
      <c r="W602" s="262"/>
      <c r="X602" s="262"/>
      <c r="Y602" s="262"/>
      <c r="Z602" s="262"/>
      <c r="AA602" s="262"/>
      <c r="AB602" s="262"/>
      <c r="AC602" s="262"/>
      <c r="AD602" s="262"/>
      <c r="AE602" s="262"/>
      <c r="AF602" s="37"/>
      <c r="AG602" s="37"/>
    </row>
    <row r="603" spans="1:33">
      <c r="A603" s="665">
        <v>44019</v>
      </c>
      <c r="B603" s="115" t="s">
        <v>154</v>
      </c>
      <c r="C603" s="262">
        <v>880680799</v>
      </c>
      <c r="D603" s="115" t="s">
        <v>139</v>
      </c>
      <c r="E603" s="115" t="s">
        <v>140</v>
      </c>
      <c r="F603" s="665"/>
      <c r="G603" s="115"/>
      <c r="H603" s="665"/>
      <c r="I603" s="665">
        <v>44033</v>
      </c>
      <c r="J603" s="262"/>
      <c r="K603" s="262"/>
      <c r="L603" s="262"/>
      <c r="M603" s="642"/>
      <c r="N603" s="645"/>
      <c r="O603" s="262"/>
      <c r="P603" s="629"/>
      <c r="Q603" s="262"/>
      <c r="R603" s="262"/>
      <c r="S603" s="262"/>
      <c r="T603" s="262"/>
      <c r="U603" s="262"/>
      <c r="V603" s="262"/>
      <c r="W603" s="262"/>
      <c r="X603" s="262"/>
      <c r="Y603" s="262"/>
      <c r="Z603" s="262"/>
      <c r="AA603" s="262"/>
      <c r="AB603" s="262"/>
      <c r="AC603" s="262"/>
      <c r="AD603" s="262"/>
      <c r="AE603" s="262"/>
      <c r="AF603" s="37"/>
      <c r="AG603" s="37"/>
    </row>
    <row r="604" spans="1:33">
      <c r="A604" s="665">
        <v>44019</v>
      </c>
      <c r="B604" s="115" t="s">
        <v>138</v>
      </c>
      <c r="C604" s="262">
        <v>880519428</v>
      </c>
      <c r="D604" s="115" t="s">
        <v>152</v>
      </c>
      <c r="E604" s="115" t="s">
        <v>150</v>
      </c>
      <c r="F604" s="665" t="s">
        <v>142</v>
      </c>
      <c r="G604" s="665">
        <v>44020</v>
      </c>
      <c r="H604" s="665">
        <v>44020</v>
      </c>
      <c r="I604" s="665">
        <v>44034</v>
      </c>
      <c r="J604" s="115" t="s">
        <v>1066</v>
      </c>
      <c r="K604" s="262">
        <v>3230</v>
      </c>
      <c r="L604" s="115" t="s">
        <v>280</v>
      </c>
      <c r="M604" s="681"/>
      <c r="N604" s="665" t="s">
        <v>2010</v>
      </c>
      <c r="O604" s="115" t="s">
        <v>2011</v>
      </c>
      <c r="P604" s="629"/>
      <c r="Q604" s="262"/>
      <c r="R604" s="262"/>
      <c r="S604" s="262"/>
      <c r="T604" s="262"/>
      <c r="U604" s="262"/>
      <c r="V604" s="262"/>
      <c r="W604" s="262"/>
      <c r="X604" s="262"/>
      <c r="Y604" s="262"/>
      <c r="Z604" s="262"/>
      <c r="AA604" s="262"/>
      <c r="AB604" s="262"/>
      <c r="AC604" s="262"/>
      <c r="AD604" s="262"/>
      <c r="AE604" s="262"/>
      <c r="AF604" s="37"/>
      <c r="AG604" s="37"/>
    </row>
    <row r="605" spans="1:33">
      <c r="A605" s="665">
        <v>44019</v>
      </c>
      <c r="B605" s="115" t="s">
        <v>138</v>
      </c>
      <c r="C605" s="37">
        <v>880519428</v>
      </c>
      <c r="D605" s="115" t="s">
        <v>152</v>
      </c>
      <c r="E605" s="115" t="s">
        <v>150</v>
      </c>
      <c r="F605" s="665" t="s">
        <v>142</v>
      </c>
      <c r="G605" s="665"/>
      <c r="H605" s="665">
        <v>44043</v>
      </c>
      <c r="I605" s="665">
        <v>44053</v>
      </c>
      <c r="J605" s="115" t="s">
        <v>148</v>
      </c>
      <c r="K605" s="629">
        <v>220</v>
      </c>
      <c r="L605" s="115"/>
      <c r="M605" s="681"/>
      <c r="N605" s="665"/>
      <c r="O605" s="115"/>
      <c r="P605" s="629"/>
      <c r="Q605" s="262"/>
      <c r="R605" s="262"/>
      <c r="S605" s="262"/>
      <c r="T605" s="262"/>
      <c r="U605" s="262"/>
      <c r="V605" s="262"/>
      <c r="W605" s="262"/>
      <c r="X605" s="262"/>
      <c r="Y605" s="262"/>
      <c r="Z605" s="262"/>
      <c r="AA605" s="262"/>
      <c r="AB605" s="262"/>
      <c r="AC605" s="262"/>
      <c r="AD605" s="262"/>
      <c r="AE605" s="262"/>
      <c r="AF605" s="37"/>
      <c r="AG605" s="37"/>
    </row>
    <row r="606" spans="1:33">
      <c r="A606" s="665">
        <v>44006</v>
      </c>
      <c r="B606" s="115" t="s">
        <v>146</v>
      </c>
      <c r="C606" s="262">
        <v>882204589</v>
      </c>
      <c r="D606" s="115" t="s">
        <v>139</v>
      </c>
      <c r="E606" s="115" t="s">
        <v>150</v>
      </c>
      <c r="F606" s="665" t="s">
        <v>2012</v>
      </c>
      <c r="G606" s="115"/>
      <c r="H606" s="665"/>
      <c r="I606" s="665">
        <v>44034</v>
      </c>
      <c r="J606" s="262"/>
      <c r="K606" s="262"/>
      <c r="L606" s="115" t="s">
        <v>195</v>
      </c>
      <c r="M606" s="642"/>
      <c r="N606" s="645">
        <v>44021</v>
      </c>
      <c r="O606" s="262">
        <v>388.5</v>
      </c>
      <c r="P606" s="629"/>
      <c r="Q606" s="262"/>
      <c r="R606" s="262"/>
      <c r="S606" s="262"/>
      <c r="T606" s="262"/>
      <c r="U606" s="262"/>
      <c r="V606" s="262"/>
      <c r="W606" s="262"/>
      <c r="X606" s="262"/>
      <c r="Y606" s="262"/>
      <c r="Z606" s="262"/>
      <c r="AA606" s="262"/>
      <c r="AB606" s="262"/>
      <c r="AC606" s="262"/>
      <c r="AD606" s="262"/>
      <c r="AE606" s="262"/>
      <c r="AF606" s="37"/>
      <c r="AG606" s="37"/>
    </row>
    <row r="607" spans="1:33">
      <c r="A607" s="665">
        <v>44006</v>
      </c>
      <c r="B607" s="115" t="s">
        <v>146</v>
      </c>
      <c r="C607" s="262">
        <v>882204589</v>
      </c>
      <c r="D607" s="115" t="s">
        <v>139</v>
      </c>
      <c r="E607" s="115" t="s">
        <v>150</v>
      </c>
      <c r="F607" s="665" t="s">
        <v>2012</v>
      </c>
      <c r="G607" s="115"/>
      <c r="H607" s="665"/>
      <c r="I607" s="665"/>
      <c r="J607" s="262"/>
      <c r="K607" s="262"/>
      <c r="L607" s="115" t="s">
        <v>195</v>
      </c>
      <c r="M607" s="642"/>
      <c r="N607" s="645">
        <v>44022</v>
      </c>
      <c r="O607" s="262">
        <v>388.5</v>
      </c>
      <c r="P607" s="629"/>
      <c r="Q607" s="262"/>
      <c r="R607" s="262"/>
      <c r="S607" s="262"/>
      <c r="T607" s="262"/>
      <c r="U607" s="262"/>
      <c r="V607" s="262"/>
      <c r="W607" s="262"/>
      <c r="X607" s="262"/>
      <c r="Y607" s="262"/>
      <c r="Z607" s="262"/>
      <c r="AA607" s="262"/>
      <c r="AB607" s="262"/>
      <c r="AC607" s="262"/>
      <c r="AD607" s="262"/>
      <c r="AE607" s="262"/>
      <c r="AF607" s="37"/>
      <c r="AG607" s="37"/>
    </row>
    <row r="608" spans="1:33">
      <c r="A608" s="665">
        <v>44019</v>
      </c>
      <c r="B608" s="115" t="s">
        <v>175</v>
      </c>
      <c r="C608" s="262">
        <v>880385598</v>
      </c>
      <c r="D608" s="115" t="s">
        <v>139</v>
      </c>
      <c r="E608" s="115" t="s">
        <v>147</v>
      </c>
      <c r="F608" s="665" t="s">
        <v>142</v>
      </c>
      <c r="G608" s="115"/>
      <c r="H608" s="665"/>
      <c r="I608" s="665">
        <v>44019</v>
      </c>
      <c r="J608" s="262"/>
      <c r="K608" s="262"/>
      <c r="L608" s="115" t="s">
        <v>2013</v>
      </c>
      <c r="M608" s="642"/>
      <c r="N608" s="645">
        <v>44019</v>
      </c>
      <c r="O608" s="262">
        <v>2503.34</v>
      </c>
      <c r="P608" s="629"/>
      <c r="Q608" s="262"/>
      <c r="R608" s="262"/>
      <c r="S608" s="262"/>
      <c r="T608" s="262"/>
      <c r="U608" s="262"/>
      <c r="V608" s="262"/>
      <c r="W608" s="262"/>
      <c r="X608" s="262"/>
      <c r="Y608" s="262"/>
      <c r="Z608" s="262"/>
      <c r="AA608" s="262"/>
      <c r="AB608" s="262"/>
      <c r="AC608" s="262"/>
      <c r="AD608" s="262"/>
      <c r="AE608" s="262"/>
      <c r="AF608" s="37"/>
      <c r="AG608" s="37"/>
    </row>
    <row r="609" spans="1:33">
      <c r="A609" s="665">
        <v>44019</v>
      </c>
      <c r="B609" s="115" t="s">
        <v>149</v>
      </c>
      <c r="C609" s="262">
        <v>882064417</v>
      </c>
      <c r="D609" s="115" t="s">
        <v>139</v>
      </c>
      <c r="E609" s="115" t="s">
        <v>140</v>
      </c>
      <c r="F609" s="665"/>
      <c r="G609" s="115"/>
      <c r="H609" s="665"/>
      <c r="I609" s="665">
        <v>44034</v>
      </c>
      <c r="J609" s="262"/>
      <c r="K609" s="262"/>
      <c r="L609" s="115" t="s">
        <v>195</v>
      </c>
      <c r="M609" s="642"/>
      <c r="N609" s="645"/>
      <c r="O609" s="262"/>
      <c r="P609" s="629"/>
      <c r="Q609" s="262"/>
      <c r="R609" s="262"/>
      <c r="S609" s="262"/>
      <c r="T609" s="262"/>
      <c r="U609" s="262"/>
      <c r="V609" s="262"/>
      <c r="W609" s="262"/>
      <c r="X609" s="262"/>
      <c r="Y609" s="262"/>
      <c r="Z609" s="262"/>
      <c r="AA609" s="262"/>
      <c r="AB609" s="262"/>
      <c r="AC609" s="262"/>
      <c r="AD609" s="262"/>
      <c r="AE609" s="262"/>
      <c r="AF609" s="37"/>
      <c r="AG609" s="37"/>
    </row>
    <row r="610" spans="1:33">
      <c r="A610" s="665">
        <v>44001</v>
      </c>
      <c r="B610" s="115" t="s">
        <v>154</v>
      </c>
      <c r="C610" s="262">
        <v>881996780</v>
      </c>
      <c r="D610" s="115" t="s">
        <v>139</v>
      </c>
      <c r="E610" s="115" t="s">
        <v>140</v>
      </c>
      <c r="F610" s="665" t="s">
        <v>142</v>
      </c>
      <c r="G610" s="115"/>
      <c r="H610" s="665">
        <v>44019</v>
      </c>
      <c r="I610" s="665">
        <v>44019</v>
      </c>
      <c r="J610" s="115" t="s">
        <v>142</v>
      </c>
      <c r="K610" s="262">
        <v>3299</v>
      </c>
      <c r="L610" s="115" t="s">
        <v>1991</v>
      </c>
      <c r="M610" s="642"/>
      <c r="N610" s="645"/>
      <c r="O610" s="262"/>
      <c r="P610" s="629"/>
      <c r="Q610" s="262"/>
      <c r="R610" s="262"/>
      <c r="S610" s="262"/>
      <c r="T610" s="262"/>
      <c r="U610" s="262"/>
      <c r="V610" s="262"/>
      <c r="W610" s="262"/>
      <c r="X610" s="262"/>
      <c r="Y610" s="262"/>
      <c r="Z610" s="262"/>
      <c r="AA610" s="262"/>
      <c r="AB610" s="262"/>
      <c r="AC610" s="262"/>
      <c r="AD610" s="262"/>
      <c r="AE610" s="262"/>
      <c r="AF610" s="37"/>
      <c r="AG610" s="37"/>
    </row>
    <row r="611" spans="1:33">
      <c r="A611" s="665">
        <v>44019</v>
      </c>
      <c r="B611" s="115" t="s">
        <v>138</v>
      </c>
      <c r="C611" s="262">
        <v>880216733</v>
      </c>
      <c r="D611" s="115" t="s">
        <v>139</v>
      </c>
      <c r="E611" s="115" t="s">
        <v>140</v>
      </c>
      <c r="F611" s="665" t="s">
        <v>142</v>
      </c>
      <c r="G611" s="115"/>
      <c r="H611" s="665"/>
      <c r="I611" s="665">
        <v>44035</v>
      </c>
      <c r="J611" s="262"/>
      <c r="K611" s="262"/>
      <c r="L611" s="115" t="s">
        <v>2014</v>
      </c>
      <c r="M611" s="642"/>
      <c r="N611" s="645"/>
      <c r="O611" s="262"/>
      <c r="P611" s="629"/>
      <c r="Q611" s="262"/>
      <c r="R611" s="262"/>
      <c r="S611" s="262"/>
      <c r="T611" s="262"/>
      <c r="U611" s="262"/>
      <c r="V611" s="262"/>
      <c r="W611" s="262"/>
      <c r="X611" s="262"/>
      <c r="Y611" s="262"/>
      <c r="Z611" s="262"/>
      <c r="AA611" s="262"/>
      <c r="AB611" s="262"/>
      <c r="AC611" s="262"/>
      <c r="AD611" s="262"/>
      <c r="AE611" s="262"/>
      <c r="AF611" s="37"/>
      <c r="AG611" s="37"/>
    </row>
    <row r="612" spans="1:33">
      <c r="A612" s="665">
        <v>44019</v>
      </c>
      <c r="B612" s="115" t="s">
        <v>156</v>
      </c>
      <c r="C612" s="262">
        <v>882037583</v>
      </c>
      <c r="D612" s="115" t="s">
        <v>139</v>
      </c>
      <c r="E612" s="115" t="s">
        <v>140</v>
      </c>
      <c r="F612" s="665"/>
      <c r="G612" s="115"/>
      <c r="H612" s="665"/>
      <c r="I612" s="665">
        <v>44031</v>
      </c>
      <c r="J612" s="262"/>
      <c r="K612" s="262"/>
      <c r="L612" s="262"/>
      <c r="M612" s="642"/>
      <c r="N612" s="645"/>
      <c r="O612" s="262"/>
      <c r="P612" s="629"/>
      <c r="Q612" s="262"/>
      <c r="R612" s="262"/>
      <c r="S612" s="262"/>
      <c r="T612" s="262"/>
      <c r="U612" s="262"/>
      <c r="V612" s="262"/>
      <c r="W612" s="262"/>
      <c r="X612" s="262"/>
      <c r="Y612" s="262"/>
      <c r="Z612" s="262"/>
      <c r="AA612" s="262"/>
      <c r="AB612" s="262"/>
      <c r="AC612" s="262"/>
      <c r="AD612" s="262"/>
      <c r="AE612" s="262"/>
      <c r="AF612" s="37"/>
      <c r="AG612" s="37"/>
    </row>
    <row r="613" spans="1:33">
      <c r="A613" s="665">
        <v>44019</v>
      </c>
      <c r="B613" s="115" t="s">
        <v>138</v>
      </c>
      <c r="C613" s="262">
        <v>882204309</v>
      </c>
      <c r="D613" s="115" t="s">
        <v>152</v>
      </c>
      <c r="E613" s="115" t="s">
        <v>140</v>
      </c>
      <c r="F613" s="665" t="s">
        <v>142</v>
      </c>
      <c r="G613" s="665">
        <v>44020</v>
      </c>
      <c r="H613" s="665">
        <v>44019</v>
      </c>
      <c r="I613" s="665">
        <v>44035</v>
      </c>
      <c r="J613" s="115" t="s">
        <v>1066</v>
      </c>
      <c r="K613" s="262">
        <v>299</v>
      </c>
      <c r="L613" s="115" t="s">
        <v>195</v>
      </c>
      <c r="M613" s="642"/>
      <c r="N613" s="645"/>
      <c r="O613" s="262"/>
      <c r="P613" s="629"/>
      <c r="Q613" s="262"/>
      <c r="R613" s="262"/>
      <c r="S613" s="262"/>
      <c r="T613" s="262"/>
      <c r="U613" s="262"/>
      <c r="V613" s="262"/>
      <c r="W613" s="262"/>
      <c r="X613" s="262"/>
      <c r="Y613" s="262"/>
      <c r="Z613" s="262"/>
      <c r="AA613" s="262"/>
      <c r="AB613" s="262"/>
      <c r="AC613" s="262"/>
      <c r="AD613" s="262"/>
      <c r="AE613" s="262"/>
      <c r="AF613" s="37"/>
      <c r="AG613" s="37"/>
    </row>
    <row r="614" spans="1:33">
      <c r="A614" s="665">
        <v>44019</v>
      </c>
      <c r="B614" s="115" t="s">
        <v>156</v>
      </c>
      <c r="C614" s="262">
        <v>881343137</v>
      </c>
      <c r="D614" s="115" t="s">
        <v>139</v>
      </c>
      <c r="E614" s="115" t="s">
        <v>140</v>
      </c>
      <c r="F614" s="665"/>
      <c r="G614" s="115"/>
      <c r="H614" s="665"/>
      <c r="I614" s="665">
        <v>44033</v>
      </c>
      <c r="J614" s="262"/>
      <c r="K614" s="262"/>
      <c r="L614" s="115"/>
      <c r="M614" s="642"/>
      <c r="N614" s="645"/>
      <c r="O614" s="262"/>
      <c r="P614" s="629"/>
      <c r="Q614" s="262"/>
      <c r="R614" s="262"/>
      <c r="S614" s="262"/>
      <c r="T614" s="262"/>
      <c r="U614" s="262"/>
      <c r="V614" s="262"/>
      <c r="W614" s="262"/>
      <c r="X614" s="262"/>
      <c r="Y614" s="262"/>
      <c r="Z614" s="262"/>
      <c r="AA614" s="262"/>
      <c r="AB614" s="262"/>
      <c r="AC614" s="262"/>
      <c r="AD614" s="262"/>
      <c r="AE614" s="262"/>
      <c r="AF614" s="37"/>
      <c r="AG614" s="37"/>
    </row>
    <row r="615" spans="1:33">
      <c r="A615" s="665">
        <v>44019</v>
      </c>
      <c r="B615" s="115" t="s">
        <v>149</v>
      </c>
      <c r="C615" s="262">
        <v>880044584</v>
      </c>
      <c r="D615" s="115" t="s">
        <v>139</v>
      </c>
      <c r="E615" s="115" t="s">
        <v>140</v>
      </c>
      <c r="F615" s="665" t="s">
        <v>142</v>
      </c>
      <c r="G615" s="115"/>
      <c r="H615" s="665"/>
      <c r="I615" s="665">
        <v>44027</v>
      </c>
      <c r="J615" s="262"/>
      <c r="K615" s="262"/>
      <c r="L615" s="115" t="s">
        <v>2015</v>
      </c>
      <c r="M615" s="642"/>
      <c r="N615" s="645"/>
      <c r="O615" s="262"/>
      <c r="P615" s="629"/>
      <c r="Q615" s="262"/>
      <c r="R615" s="262"/>
      <c r="S615" s="262"/>
      <c r="T615" s="262"/>
      <c r="U615" s="262"/>
      <c r="V615" s="262"/>
      <c r="W615" s="262"/>
      <c r="X615" s="262"/>
      <c r="Y615" s="262"/>
      <c r="Z615" s="262"/>
      <c r="AA615" s="262"/>
      <c r="AB615" s="262"/>
      <c r="AC615" s="262"/>
      <c r="AD615" s="262"/>
      <c r="AE615" s="262"/>
      <c r="AF615" s="37"/>
      <c r="AG615" s="37"/>
    </row>
    <row r="616" spans="1:33">
      <c r="A616" s="665">
        <v>44019</v>
      </c>
      <c r="B616" s="115" t="s">
        <v>156</v>
      </c>
      <c r="C616" s="262">
        <v>882086033</v>
      </c>
      <c r="D616" s="115" t="s">
        <v>139</v>
      </c>
      <c r="E616" s="115" t="s">
        <v>140</v>
      </c>
      <c r="F616" s="665" t="s">
        <v>361</v>
      </c>
      <c r="G616" s="115"/>
      <c r="H616" s="665"/>
      <c r="I616" s="665">
        <v>44032</v>
      </c>
      <c r="J616" s="262"/>
      <c r="K616" s="262"/>
      <c r="L616" s="115"/>
      <c r="M616" s="642"/>
      <c r="N616" s="645"/>
      <c r="O616" s="262"/>
      <c r="P616" s="629"/>
      <c r="Q616" s="262"/>
      <c r="R616" s="262"/>
      <c r="S616" s="262"/>
      <c r="T616" s="262"/>
      <c r="U616" s="262"/>
      <c r="V616" s="262"/>
      <c r="W616" s="262"/>
      <c r="X616" s="262"/>
      <c r="Y616" s="262"/>
      <c r="Z616" s="262"/>
      <c r="AA616" s="262"/>
      <c r="AB616" s="262"/>
      <c r="AC616" s="262"/>
      <c r="AD616" s="262"/>
      <c r="AE616" s="262"/>
      <c r="AF616" s="37"/>
      <c r="AG616" s="37"/>
    </row>
    <row r="617" spans="1:33">
      <c r="A617" s="665">
        <v>44019</v>
      </c>
      <c r="B617" s="115" t="s">
        <v>178</v>
      </c>
      <c r="C617" s="262">
        <v>880966438</v>
      </c>
      <c r="D617" s="115" t="s">
        <v>345</v>
      </c>
      <c r="E617" s="115" t="s">
        <v>140</v>
      </c>
      <c r="F617" s="665" t="s">
        <v>142</v>
      </c>
      <c r="G617" s="115"/>
      <c r="H617" s="665"/>
      <c r="I617" s="665">
        <v>44041</v>
      </c>
      <c r="J617" s="262"/>
      <c r="K617" s="262"/>
      <c r="L617" s="115"/>
      <c r="M617" s="642"/>
      <c r="N617" s="645"/>
      <c r="O617" s="262"/>
      <c r="P617" s="629"/>
      <c r="Q617" s="262"/>
      <c r="R617" s="262"/>
      <c r="S617" s="262"/>
      <c r="T617" s="262"/>
      <c r="U617" s="262"/>
      <c r="V617" s="262"/>
      <c r="W617" s="262"/>
      <c r="X617" s="262"/>
      <c r="Y617" s="262"/>
      <c r="Z617" s="262"/>
      <c r="AA617" s="262"/>
      <c r="AB617" s="262"/>
      <c r="AC617" s="262"/>
      <c r="AD617" s="262"/>
      <c r="AE617" s="262"/>
      <c r="AF617" s="37"/>
      <c r="AG617" s="37"/>
    </row>
    <row r="618" spans="1:33">
      <c r="A618" s="665">
        <v>44019</v>
      </c>
      <c r="B618" s="115" t="s">
        <v>154</v>
      </c>
      <c r="C618" s="262">
        <v>882011703</v>
      </c>
      <c r="D618" s="115" t="s">
        <v>139</v>
      </c>
      <c r="E618" s="115" t="s">
        <v>140</v>
      </c>
      <c r="F618" s="665" t="s">
        <v>315</v>
      </c>
      <c r="G618" s="115"/>
      <c r="H618" s="665">
        <v>44029</v>
      </c>
      <c r="I618" s="665">
        <v>44033</v>
      </c>
      <c r="J618" s="115" t="s">
        <v>315</v>
      </c>
      <c r="K618" s="262">
        <v>1440</v>
      </c>
      <c r="L618" s="115" t="s">
        <v>280</v>
      </c>
      <c r="M618" s="642"/>
      <c r="N618" s="645"/>
      <c r="O618" s="262"/>
      <c r="P618" s="629"/>
      <c r="Q618" s="262"/>
      <c r="R618" s="262"/>
      <c r="S618" s="262"/>
      <c r="T618" s="262"/>
      <c r="U618" s="262"/>
      <c r="V618" s="262"/>
      <c r="W618" s="262"/>
      <c r="X618" s="262"/>
      <c r="Y618" s="262"/>
      <c r="Z618" s="262"/>
      <c r="AA618" s="262"/>
      <c r="AB618" s="262"/>
      <c r="AC618" s="262"/>
      <c r="AD618" s="262"/>
      <c r="AE618" s="262"/>
      <c r="AF618" s="37"/>
      <c r="AG618" s="37"/>
    </row>
    <row r="619" spans="1:33">
      <c r="A619" s="665">
        <v>44019</v>
      </c>
      <c r="B619" s="115" t="s">
        <v>154</v>
      </c>
      <c r="C619" s="262">
        <v>881926085</v>
      </c>
      <c r="D619" s="115" t="s">
        <v>139</v>
      </c>
      <c r="E619" s="115" t="s">
        <v>140</v>
      </c>
      <c r="F619" s="665"/>
      <c r="G619" s="115"/>
      <c r="H619" s="665"/>
      <c r="I619" s="665">
        <v>44033</v>
      </c>
      <c r="J619" s="262"/>
      <c r="K619" s="262"/>
      <c r="L619" s="115"/>
      <c r="M619" s="642"/>
      <c r="N619" s="645"/>
      <c r="O619" s="262"/>
      <c r="P619" s="629"/>
      <c r="Q619" s="262"/>
      <c r="R619" s="262"/>
      <c r="S619" s="262"/>
      <c r="T619" s="262"/>
      <c r="U619" s="262"/>
      <c r="V619" s="262"/>
      <c r="W619" s="262"/>
      <c r="X619" s="262"/>
      <c r="Y619" s="262"/>
      <c r="Z619" s="262"/>
      <c r="AA619" s="262"/>
      <c r="AB619" s="262"/>
      <c r="AC619" s="262"/>
      <c r="AD619" s="262"/>
      <c r="AE619" s="262"/>
      <c r="AF619" s="37"/>
      <c r="AG619" s="37"/>
    </row>
    <row r="620" spans="1:33">
      <c r="A620" s="665">
        <v>44019</v>
      </c>
      <c r="B620" s="115" t="s">
        <v>154</v>
      </c>
      <c r="C620" s="262">
        <v>881635545</v>
      </c>
      <c r="D620" s="115" t="s">
        <v>152</v>
      </c>
      <c r="E620" s="115" t="s">
        <v>140</v>
      </c>
      <c r="F620" s="665"/>
      <c r="G620" s="115"/>
      <c r="H620" s="665">
        <v>44019</v>
      </c>
      <c r="I620" s="665">
        <v>44020</v>
      </c>
      <c r="J620" s="115" t="s">
        <v>1481</v>
      </c>
      <c r="K620" s="262">
        <v>1391.9</v>
      </c>
      <c r="L620" s="115" t="s">
        <v>2016</v>
      </c>
      <c r="M620" s="642"/>
      <c r="N620" s="265"/>
      <c r="O620" s="37"/>
      <c r="P620" s="629"/>
      <c r="Q620" s="37"/>
      <c r="R620" s="37"/>
      <c r="S620" s="37"/>
      <c r="T620" s="37"/>
      <c r="U620" s="37"/>
      <c r="V620" s="37"/>
      <c r="W620" s="37"/>
      <c r="X620" s="37"/>
      <c r="Y620" s="37"/>
      <c r="Z620" s="37"/>
      <c r="AA620" s="37"/>
      <c r="AB620" s="37"/>
      <c r="AC620" s="37"/>
      <c r="AD620" s="37"/>
      <c r="AE620" s="37"/>
      <c r="AF620" s="37"/>
      <c r="AG620" s="37"/>
    </row>
    <row r="621" spans="1:33">
      <c r="A621" s="665">
        <v>44019</v>
      </c>
      <c r="B621" s="115" t="s">
        <v>154</v>
      </c>
      <c r="C621" s="262">
        <v>881635545</v>
      </c>
      <c r="D621" s="115" t="s">
        <v>152</v>
      </c>
      <c r="E621" s="115" t="s">
        <v>140</v>
      </c>
      <c r="F621" s="665"/>
      <c r="G621" s="665">
        <v>44025</v>
      </c>
      <c r="H621" s="665">
        <v>44025</v>
      </c>
      <c r="I621" s="665">
        <v>44039</v>
      </c>
      <c r="J621" s="115" t="s">
        <v>1481</v>
      </c>
      <c r="K621" s="262">
        <v>180.14</v>
      </c>
      <c r="L621" s="115"/>
      <c r="M621" s="642"/>
      <c r="N621" s="265"/>
      <c r="O621" s="37"/>
      <c r="P621" s="629"/>
      <c r="Q621" s="37"/>
      <c r="R621" s="37"/>
      <c r="S621" s="37"/>
      <c r="T621" s="37"/>
      <c r="U621" s="37"/>
      <c r="V621" s="37"/>
      <c r="W621" s="37"/>
      <c r="X621" s="37"/>
      <c r="Y621" s="37"/>
      <c r="Z621" s="37"/>
      <c r="AA621" s="37"/>
      <c r="AB621" s="37"/>
      <c r="AC621" s="37"/>
      <c r="AD621" s="37"/>
      <c r="AE621" s="37"/>
      <c r="AF621" s="37"/>
      <c r="AG621" s="37"/>
    </row>
    <row r="622" spans="1:33">
      <c r="A622" s="665">
        <v>44019</v>
      </c>
      <c r="B622" s="115" t="s">
        <v>178</v>
      </c>
      <c r="C622" s="262">
        <v>880949181</v>
      </c>
      <c r="D622" s="115" t="s">
        <v>152</v>
      </c>
      <c r="E622" s="115" t="s">
        <v>140</v>
      </c>
      <c r="F622" s="665"/>
      <c r="G622" s="115"/>
      <c r="H622" s="665"/>
      <c r="I622" s="665">
        <v>44050</v>
      </c>
      <c r="J622" s="262"/>
      <c r="K622" s="262"/>
      <c r="L622" s="115"/>
      <c r="M622" s="642"/>
      <c r="N622" s="645"/>
      <c r="O622" s="262"/>
      <c r="P622" s="629"/>
      <c r="Q622" s="262"/>
      <c r="R622" s="262"/>
      <c r="S622" s="262"/>
      <c r="T622" s="262"/>
      <c r="U622" s="262"/>
      <c r="V622" s="262"/>
      <c r="W622" s="262"/>
      <c r="X622" s="262"/>
      <c r="Y622" s="262"/>
      <c r="Z622" s="262"/>
      <c r="AA622" s="262"/>
      <c r="AB622" s="262"/>
      <c r="AC622" s="262"/>
      <c r="AD622" s="262"/>
      <c r="AE622" s="262"/>
      <c r="AF622" s="37"/>
      <c r="AG622" s="37"/>
    </row>
    <row r="623" spans="1:33">
      <c r="A623" s="665">
        <v>44006</v>
      </c>
      <c r="B623" s="115" t="s">
        <v>175</v>
      </c>
      <c r="C623" s="262">
        <v>880009196</v>
      </c>
      <c r="D623" s="115" t="s">
        <v>139</v>
      </c>
      <c r="E623" s="115" t="s">
        <v>140</v>
      </c>
      <c r="F623" s="665" t="s">
        <v>168</v>
      </c>
      <c r="G623" s="665">
        <v>44019</v>
      </c>
      <c r="H623" s="665">
        <v>44019</v>
      </c>
      <c r="I623" s="665"/>
      <c r="J623" s="262"/>
      <c r="K623" s="262">
        <v>420</v>
      </c>
      <c r="L623" s="115"/>
      <c r="M623" s="642"/>
      <c r="N623" s="645"/>
      <c r="O623" s="262"/>
      <c r="P623" s="629"/>
      <c r="Q623" s="262"/>
      <c r="R623" s="262"/>
      <c r="S623" s="262"/>
      <c r="T623" s="262"/>
      <c r="U623" s="262"/>
      <c r="V623" s="262"/>
      <c r="W623" s="262"/>
      <c r="X623" s="262"/>
      <c r="Y623" s="262"/>
      <c r="Z623" s="262"/>
      <c r="AA623" s="262"/>
      <c r="AB623" s="262"/>
      <c r="AC623" s="262"/>
      <c r="AD623" s="262"/>
      <c r="AE623" s="262"/>
      <c r="AF623" s="37"/>
      <c r="AG623" s="37"/>
    </row>
    <row r="624" spans="1:33">
      <c r="A624" s="665">
        <v>44019</v>
      </c>
      <c r="B624" s="115" t="s">
        <v>194</v>
      </c>
      <c r="C624" s="262">
        <v>880308217</v>
      </c>
      <c r="D624" s="115" t="s">
        <v>139</v>
      </c>
      <c r="E624" s="115" t="s">
        <v>140</v>
      </c>
      <c r="F624" s="665" t="s">
        <v>168</v>
      </c>
      <c r="G624" s="665">
        <v>44019</v>
      </c>
      <c r="H624" s="665"/>
      <c r="I624" s="665">
        <v>44034</v>
      </c>
      <c r="J624" s="262"/>
      <c r="K624" s="262"/>
      <c r="L624" s="115"/>
      <c r="M624" s="642"/>
      <c r="N624" s="645"/>
      <c r="O624" s="262"/>
      <c r="P624" s="629"/>
      <c r="Q624" s="262"/>
      <c r="R624" s="262"/>
      <c r="S624" s="262"/>
      <c r="T624" s="262"/>
      <c r="U624" s="262"/>
      <c r="V624" s="262"/>
      <c r="W624" s="262"/>
      <c r="X624" s="262"/>
      <c r="Y624" s="262"/>
      <c r="Z624" s="262"/>
      <c r="AA624" s="262"/>
      <c r="AB624" s="262"/>
      <c r="AC624" s="262"/>
      <c r="AD624" s="262"/>
      <c r="AE624" s="262"/>
      <c r="AF624" s="37"/>
      <c r="AG624" s="37"/>
    </row>
    <row r="625" spans="1:33">
      <c r="A625" s="665">
        <v>44019</v>
      </c>
      <c r="B625" s="115" t="s">
        <v>154</v>
      </c>
      <c r="C625" s="262">
        <v>881630263</v>
      </c>
      <c r="D625" s="115" t="s">
        <v>139</v>
      </c>
      <c r="E625" s="115" t="s">
        <v>150</v>
      </c>
      <c r="F625" s="665" t="s">
        <v>686</v>
      </c>
      <c r="G625" s="115"/>
      <c r="H625" s="665"/>
      <c r="I625" s="665">
        <v>44033</v>
      </c>
      <c r="J625" s="262"/>
      <c r="K625" s="262"/>
      <c r="L625" s="115" t="s">
        <v>2017</v>
      </c>
      <c r="M625" s="642"/>
      <c r="N625" s="645"/>
      <c r="O625" s="262"/>
      <c r="P625" s="629"/>
      <c r="Q625" s="262"/>
      <c r="R625" s="262"/>
      <c r="S625" s="262"/>
      <c r="T625" s="262"/>
      <c r="U625" s="262"/>
      <c r="V625" s="262"/>
      <c r="W625" s="262"/>
      <c r="X625" s="262"/>
      <c r="Y625" s="262"/>
      <c r="Z625" s="262"/>
      <c r="AA625" s="262"/>
      <c r="AB625" s="262"/>
      <c r="AC625" s="262"/>
      <c r="AD625" s="262"/>
      <c r="AE625" s="262"/>
      <c r="AF625" s="37"/>
      <c r="AG625" s="37"/>
    </row>
    <row r="626" spans="1:33">
      <c r="A626" s="665">
        <v>44019</v>
      </c>
      <c r="B626" s="115" t="s">
        <v>156</v>
      </c>
      <c r="C626" s="262">
        <v>881468483</v>
      </c>
      <c r="D626" s="115" t="s">
        <v>139</v>
      </c>
      <c r="E626" s="115" t="s">
        <v>140</v>
      </c>
      <c r="F626" s="665"/>
      <c r="G626" s="115"/>
      <c r="H626" s="665"/>
      <c r="I626" s="665">
        <v>44029</v>
      </c>
      <c r="J626" s="262"/>
      <c r="K626" s="262"/>
      <c r="L626" s="115"/>
      <c r="M626" s="642"/>
      <c r="N626" s="645"/>
      <c r="O626" s="262"/>
      <c r="P626" s="629"/>
      <c r="Q626" s="262"/>
      <c r="R626" s="262"/>
      <c r="S626" s="262"/>
      <c r="T626" s="262"/>
      <c r="U626" s="262"/>
      <c r="V626" s="262"/>
      <c r="W626" s="262"/>
      <c r="X626" s="262"/>
      <c r="Y626" s="262"/>
      <c r="Z626" s="262"/>
      <c r="AA626" s="262"/>
      <c r="AB626" s="262"/>
      <c r="AC626" s="262"/>
      <c r="AD626" s="262"/>
      <c r="AE626" s="262"/>
      <c r="AF626" s="37"/>
      <c r="AG626" s="37"/>
    </row>
    <row r="627" spans="1:33">
      <c r="A627" s="665">
        <v>44019</v>
      </c>
      <c r="B627" s="115" t="s">
        <v>194</v>
      </c>
      <c r="C627" s="262">
        <v>880286132</v>
      </c>
      <c r="D627" s="115" t="s">
        <v>139</v>
      </c>
      <c r="E627" s="115" t="s">
        <v>140</v>
      </c>
      <c r="F627" s="665" t="s">
        <v>2018</v>
      </c>
      <c r="G627" s="665">
        <v>44019</v>
      </c>
      <c r="H627" s="665"/>
      <c r="I627" s="665">
        <v>44034</v>
      </c>
      <c r="J627" s="262"/>
      <c r="K627" s="262"/>
      <c r="L627" s="115" t="s">
        <v>251</v>
      </c>
      <c r="M627" s="642"/>
      <c r="N627" s="645"/>
      <c r="O627" s="262"/>
      <c r="P627" s="629"/>
      <c r="Q627" s="262"/>
      <c r="R627" s="262"/>
      <c r="S627" s="262"/>
      <c r="T627" s="262"/>
      <c r="U627" s="262"/>
      <c r="V627" s="262"/>
      <c r="W627" s="262"/>
      <c r="X627" s="262"/>
      <c r="Y627" s="262"/>
      <c r="Z627" s="262"/>
      <c r="AA627" s="262"/>
      <c r="AB627" s="262"/>
      <c r="AC627" s="262"/>
      <c r="AD627" s="262"/>
      <c r="AE627" s="262"/>
      <c r="AF627" s="37"/>
      <c r="AG627" s="37"/>
    </row>
    <row r="628" spans="1:33">
      <c r="A628" s="665">
        <v>44019</v>
      </c>
      <c r="B628" s="115" t="s">
        <v>154</v>
      </c>
      <c r="C628" s="262">
        <v>881616569</v>
      </c>
      <c r="D628" s="115" t="s">
        <v>139</v>
      </c>
      <c r="E628" s="115" t="s">
        <v>140</v>
      </c>
      <c r="F628" s="665" t="s">
        <v>168</v>
      </c>
      <c r="G628" s="115"/>
      <c r="H628" s="665"/>
      <c r="I628" s="665">
        <v>44033</v>
      </c>
      <c r="J628" s="262"/>
      <c r="K628" s="262"/>
      <c r="L628" s="115" t="s">
        <v>195</v>
      </c>
      <c r="M628" s="642"/>
      <c r="N628" s="645"/>
      <c r="O628" s="262"/>
      <c r="P628" s="629"/>
      <c r="Q628" s="262"/>
      <c r="R628" s="262"/>
      <c r="S628" s="262"/>
      <c r="T628" s="262"/>
      <c r="U628" s="262"/>
      <c r="V628" s="262"/>
      <c r="W628" s="262"/>
      <c r="X628" s="262"/>
      <c r="Y628" s="262"/>
      <c r="Z628" s="262"/>
      <c r="AA628" s="262"/>
      <c r="AB628" s="262"/>
      <c r="AC628" s="262"/>
      <c r="AD628" s="262"/>
      <c r="AE628" s="262"/>
      <c r="AF628" s="37"/>
      <c r="AG628" s="37"/>
    </row>
    <row r="629" spans="1:33">
      <c r="A629" s="665">
        <v>44005</v>
      </c>
      <c r="B629" s="115" t="s">
        <v>175</v>
      </c>
      <c r="C629" s="262">
        <v>881635437</v>
      </c>
      <c r="D629" s="115" t="s">
        <v>139</v>
      </c>
      <c r="E629" s="115" t="s">
        <v>150</v>
      </c>
      <c r="F629" s="665" t="s">
        <v>2019</v>
      </c>
      <c r="G629" s="665">
        <v>44041</v>
      </c>
      <c r="H629" s="665">
        <v>44019</v>
      </c>
      <c r="I629" s="665"/>
      <c r="J629" s="262"/>
      <c r="K629" s="262">
        <v>76</v>
      </c>
      <c r="L629" s="115" t="s">
        <v>2020</v>
      </c>
      <c r="M629" s="642"/>
      <c r="N629" s="265"/>
      <c r="O629" s="37"/>
      <c r="P629" s="629"/>
      <c r="Q629" s="37"/>
      <c r="R629" s="37"/>
      <c r="S629" s="37"/>
      <c r="T629" s="37"/>
      <c r="U629" s="37"/>
      <c r="V629" s="37"/>
      <c r="W629" s="37"/>
      <c r="X629" s="37"/>
      <c r="Y629" s="37"/>
      <c r="Z629" s="37"/>
      <c r="AA629" s="37"/>
      <c r="AB629" s="37"/>
      <c r="AC629" s="37"/>
      <c r="AD629" s="37"/>
      <c r="AE629" s="37"/>
      <c r="AF629" s="37"/>
      <c r="AG629" s="37"/>
    </row>
    <row r="630" spans="1:33">
      <c r="A630" s="665">
        <v>44011</v>
      </c>
      <c r="B630" s="115" t="s">
        <v>154</v>
      </c>
      <c r="C630" s="262">
        <v>881607817</v>
      </c>
      <c r="D630" s="115" t="s">
        <v>139</v>
      </c>
      <c r="E630" s="115" t="s">
        <v>140</v>
      </c>
      <c r="F630" s="665" t="s">
        <v>142</v>
      </c>
      <c r="G630" s="665">
        <v>44020</v>
      </c>
      <c r="H630" s="665"/>
      <c r="I630" s="665">
        <v>44033</v>
      </c>
      <c r="J630" s="262"/>
      <c r="K630" s="262"/>
      <c r="L630" s="115"/>
      <c r="M630" s="642"/>
      <c r="N630" s="645"/>
      <c r="O630" s="262"/>
      <c r="P630" s="629"/>
      <c r="Q630" s="262"/>
      <c r="R630" s="262"/>
      <c r="S630" s="262"/>
      <c r="T630" s="262"/>
      <c r="U630" s="262"/>
      <c r="V630" s="262"/>
      <c r="W630" s="262"/>
      <c r="X630" s="262"/>
      <c r="Y630" s="262"/>
      <c r="Z630" s="262"/>
      <c r="AA630" s="262"/>
      <c r="AB630" s="262"/>
      <c r="AC630" s="262"/>
      <c r="AD630" s="262"/>
      <c r="AE630" s="262"/>
      <c r="AF630" s="37"/>
      <c r="AG630" s="37"/>
    </row>
    <row r="631" spans="1:33">
      <c r="A631" s="665">
        <v>44011</v>
      </c>
      <c r="B631" s="115" t="s">
        <v>154</v>
      </c>
      <c r="C631" s="262">
        <v>881564070</v>
      </c>
      <c r="D631" s="115" t="s">
        <v>139</v>
      </c>
      <c r="E631" s="115" t="s">
        <v>147</v>
      </c>
      <c r="F631" s="665"/>
      <c r="G631" s="115"/>
      <c r="H631" s="665"/>
      <c r="I631" s="665"/>
      <c r="J631" s="262"/>
      <c r="K631" s="262"/>
      <c r="L631" s="115"/>
      <c r="M631" s="642"/>
      <c r="N631" s="645">
        <v>44016</v>
      </c>
      <c r="O631" s="262">
        <v>999</v>
      </c>
      <c r="P631" s="629"/>
      <c r="Q631" s="262"/>
      <c r="R631" s="262"/>
      <c r="S631" s="262"/>
      <c r="T631" s="262"/>
      <c r="U631" s="262"/>
      <c r="V631" s="262"/>
      <c r="W631" s="262"/>
      <c r="X631" s="262"/>
      <c r="Y631" s="262"/>
      <c r="Z631" s="262"/>
      <c r="AA631" s="262"/>
      <c r="AB631" s="262"/>
      <c r="AC631" s="262"/>
      <c r="AD631" s="262"/>
      <c r="AE631" s="262"/>
      <c r="AF631" s="37"/>
      <c r="AG631" s="37"/>
    </row>
    <row r="632" spans="1:33">
      <c r="A632" s="665">
        <v>44012</v>
      </c>
      <c r="B632" s="115" t="s">
        <v>154</v>
      </c>
      <c r="C632" s="262">
        <v>881550709</v>
      </c>
      <c r="D632" s="115" t="s">
        <v>139</v>
      </c>
      <c r="E632" s="115" t="s">
        <v>147</v>
      </c>
      <c r="F632" s="665"/>
      <c r="G632" s="115"/>
      <c r="H632" s="665"/>
      <c r="I632" s="665"/>
      <c r="J632" s="262"/>
      <c r="K632" s="262"/>
      <c r="L632" s="115"/>
      <c r="M632" s="642"/>
      <c r="N632" s="645"/>
      <c r="O632" s="262"/>
      <c r="P632" s="629"/>
      <c r="Q632" s="262"/>
      <c r="R632" s="262"/>
      <c r="S632" s="262"/>
      <c r="T632" s="262"/>
      <c r="U632" s="262"/>
      <c r="V632" s="262"/>
      <c r="W632" s="262"/>
      <c r="X632" s="262"/>
      <c r="Y632" s="262"/>
      <c r="Z632" s="262"/>
      <c r="AA632" s="262"/>
      <c r="AB632" s="262"/>
      <c r="AC632" s="262"/>
      <c r="AD632" s="262"/>
      <c r="AE632" s="262"/>
      <c r="AF632" s="37"/>
      <c r="AG632" s="37"/>
    </row>
    <row r="633" spans="1:33">
      <c r="A633" s="665">
        <v>44019</v>
      </c>
      <c r="B633" s="115" t="s">
        <v>154</v>
      </c>
      <c r="C633" s="262">
        <v>881549295</v>
      </c>
      <c r="D633" s="115" t="s">
        <v>139</v>
      </c>
      <c r="E633" s="115" t="s">
        <v>140</v>
      </c>
      <c r="F633" s="665"/>
      <c r="G633" s="115"/>
      <c r="H633" s="665"/>
      <c r="I633" s="665">
        <v>44033</v>
      </c>
      <c r="J633" s="262"/>
      <c r="K633" s="262"/>
      <c r="L633" s="115" t="s">
        <v>195</v>
      </c>
      <c r="M633" s="642"/>
      <c r="N633" s="645"/>
      <c r="O633" s="262"/>
      <c r="P633" s="629"/>
      <c r="Q633" s="262"/>
      <c r="R633" s="262"/>
      <c r="S633" s="262"/>
      <c r="T633" s="262"/>
      <c r="U633" s="262"/>
      <c r="V633" s="262"/>
      <c r="W633" s="262"/>
      <c r="X633" s="262"/>
      <c r="Y633" s="262"/>
      <c r="Z633" s="262"/>
      <c r="AA633" s="262"/>
      <c r="AB633" s="262"/>
      <c r="AC633" s="262"/>
      <c r="AD633" s="262"/>
      <c r="AE633" s="262"/>
      <c r="AF633" s="37"/>
      <c r="AG633" s="37"/>
    </row>
    <row r="634" spans="1:33">
      <c r="A634" s="665">
        <v>44019</v>
      </c>
      <c r="B634" s="115" t="s">
        <v>175</v>
      </c>
      <c r="C634" s="262">
        <v>880361164</v>
      </c>
      <c r="D634" s="115" t="s">
        <v>152</v>
      </c>
      <c r="E634" s="115" t="s">
        <v>147</v>
      </c>
      <c r="F634" s="665"/>
      <c r="G634" s="665">
        <v>44035</v>
      </c>
      <c r="H634" s="665"/>
      <c r="I634" s="665">
        <v>44042</v>
      </c>
      <c r="J634" s="115" t="s">
        <v>142</v>
      </c>
      <c r="K634" s="262">
        <v>184</v>
      </c>
      <c r="L634" s="115" t="s">
        <v>1791</v>
      </c>
      <c r="M634" s="642"/>
      <c r="N634" s="645">
        <v>44030</v>
      </c>
      <c r="O634" s="262">
        <v>238.5</v>
      </c>
      <c r="P634" s="629"/>
      <c r="Q634" s="262"/>
      <c r="R634" s="262"/>
      <c r="S634" s="262"/>
      <c r="T634" s="262"/>
      <c r="U634" s="262"/>
      <c r="V634" s="262"/>
      <c r="W634" s="262"/>
      <c r="X634" s="262"/>
      <c r="Y634" s="262"/>
      <c r="Z634" s="262"/>
      <c r="AA634" s="262"/>
      <c r="AB634" s="262"/>
      <c r="AC634" s="262"/>
      <c r="AD634" s="262"/>
      <c r="AE634" s="262"/>
      <c r="AF634" s="37"/>
      <c r="AG634" s="37"/>
    </row>
    <row r="635" spans="1:33">
      <c r="A635" s="665">
        <v>44019</v>
      </c>
      <c r="B635" s="115" t="s">
        <v>144</v>
      </c>
      <c r="C635" s="262">
        <v>881557230</v>
      </c>
      <c r="D635" s="115" t="s">
        <v>139</v>
      </c>
      <c r="E635" s="115" t="s">
        <v>140</v>
      </c>
      <c r="F635" s="665"/>
      <c r="G635" s="665">
        <v>44042</v>
      </c>
      <c r="H635" s="665"/>
      <c r="I635" s="665">
        <v>44057</v>
      </c>
      <c r="J635" s="262"/>
      <c r="K635" s="262"/>
      <c r="L635" s="115" t="s">
        <v>195</v>
      </c>
      <c r="M635" s="642"/>
      <c r="N635" s="645"/>
      <c r="O635" s="262"/>
      <c r="P635" s="629"/>
      <c r="Q635" s="262"/>
      <c r="R635" s="262"/>
      <c r="S635" s="262"/>
      <c r="T635" s="262"/>
      <c r="U635" s="262"/>
      <c r="V635" s="262"/>
      <c r="W635" s="262"/>
      <c r="X635" s="262"/>
      <c r="Y635" s="262"/>
      <c r="Z635" s="262"/>
      <c r="AA635" s="262"/>
      <c r="AB635" s="262"/>
      <c r="AC635" s="262"/>
      <c r="AD635" s="262"/>
      <c r="AE635" s="262"/>
      <c r="AF635" s="37"/>
      <c r="AG635" s="37"/>
    </row>
    <row r="636" spans="1:33">
      <c r="A636" s="665">
        <v>44019</v>
      </c>
      <c r="B636" s="115" t="s">
        <v>149</v>
      </c>
      <c r="C636" s="262">
        <v>880870609</v>
      </c>
      <c r="D636" s="115" t="s">
        <v>139</v>
      </c>
      <c r="E636" s="115" t="s">
        <v>140</v>
      </c>
      <c r="F636" s="665" t="s">
        <v>2021</v>
      </c>
      <c r="G636" s="115"/>
      <c r="H636" s="665"/>
      <c r="I636" s="665">
        <v>44034</v>
      </c>
      <c r="J636" s="262"/>
      <c r="K636" s="262"/>
      <c r="L636" s="115" t="s">
        <v>195</v>
      </c>
      <c r="M636" s="642"/>
      <c r="N636" s="645"/>
      <c r="O636" s="262"/>
      <c r="P636" s="629"/>
      <c r="Q636" s="262"/>
      <c r="R636" s="262"/>
      <c r="S636" s="262"/>
      <c r="T636" s="262"/>
      <c r="U636" s="262"/>
      <c r="V636" s="262"/>
      <c r="W636" s="262"/>
      <c r="X636" s="262"/>
      <c r="Y636" s="262"/>
      <c r="Z636" s="262"/>
      <c r="AA636" s="262"/>
      <c r="AB636" s="262"/>
      <c r="AC636" s="262"/>
      <c r="AD636" s="262"/>
      <c r="AE636" s="262"/>
      <c r="AF636" s="37"/>
      <c r="AG636" s="37"/>
    </row>
    <row r="637" spans="1:33">
      <c r="A637" s="665">
        <v>44019</v>
      </c>
      <c r="B637" s="115" t="s">
        <v>156</v>
      </c>
      <c r="C637" s="262">
        <v>881450380</v>
      </c>
      <c r="D637" s="115" t="s">
        <v>139</v>
      </c>
      <c r="E637" s="115" t="s">
        <v>140</v>
      </c>
      <c r="F637" s="665"/>
      <c r="G637" s="115"/>
      <c r="H637" s="665">
        <v>44033</v>
      </c>
      <c r="I637" s="665">
        <v>44035</v>
      </c>
      <c r="J637" s="115" t="s">
        <v>148</v>
      </c>
      <c r="K637" s="262">
        <v>96</v>
      </c>
      <c r="L637" s="115" t="s">
        <v>2022</v>
      </c>
      <c r="M637" s="642"/>
      <c r="N637" s="645"/>
      <c r="O637" s="262"/>
      <c r="P637" s="629"/>
      <c r="Q637" s="262"/>
      <c r="R637" s="262"/>
      <c r="S637" s="262"/>
      <c r="T637" s="262"/>
      <c r="U637" s="262"/>
      <c r="V637" s="262"/>
      <c r="W637" s="262"/>
      <c r="X637" s="262"/>
      <c r="Y637" s="262"/>
      <c r="Z637" s="262"/>
      <c r="AA637" s="262"/>
      <c r="AB637" s="262"/>
      <c r="AC637" s="262"/>
      <c r="AD637" s="262"/>
      <c r="AE637" s="262"/>
      <c r="AF637" s="37"/>
      <c r="AG637" s="37"/>
    </row>
    <row r="638" spans="1:33">
      <c r="A638" s="665">
        <v>44019</v>
      </c>
      <c r="B638" s="115" t="s">
        <v>154</v>
      </c>
      <c r="C638" s="262">
        <v>881411899</v>
      </c>
      <c r="D638" s="115" t="s">
        <v>152</v>
      </c>
      <c r="E638" s="115" t="s">
        <v>140</v>
      </c>
      <c r="F638" s="665"/>
      <c r="G638" s="115"/>
      <c r="H638" s="665"/>
      <c r="I638" s="665">
        <v>44033</v>
      </c>
      <c r="J638" s="262"/>
      <c r="K638" s="262"/>
      <c r="L638" s="115"/>
      <c r="M638" s="642"/>
      <c r="N638" s="645"/>
      <c r="O638" s="262"/>
      <c r="P638" s="629"/>
      <c r="Q638" s="262"/>
      <c r="R638" s="262"/>
      <c r="S638" s="262"/>
      <c r="T638" s="262"/>
      <c r="U638" s="262"/>
      <c r="V638" s="262"/>
      <c r="W638" s="262"/>
      <c r="X638" s="262"/>
      <c r="Y638" s="262"/>
      <c r="Z638" s="262"/>
      <c r="AA638" s="262"/>
      <c r="AB638" s="262"/>
      <c r="AC638" s="262"/>
      <c r="AD638" s="262"/>
      <c r="AE638" s="262"/>
      <c r="AF638" s="37"/>
      <c r="AG638" s="37"/>
    </row>
    <row r="639" spans="1:33">
      <c r="A639" s="665">
        <v>44019</v>
      </c>
      <c r="B639" s="115" t="s">
        <v>138</v>
      </c>
      <c r="C639" s="262">
        <v>881954154</v>
      </c>
      <c r="D639" s="115" t="s">
        <v>139</v>
      </c>
      <c r="E639" s="115" t="s">
        <v>150</v>
      </c>
      <c r="F639" s="665" t="s">
        <v>168</v>
      </c>
      <c r="G639" s="115"/>
      <c r="H639" s="665"/>
      <c r="I639" s="665">
        <v>44050</v>
      </c>
      <c r="J639" s="262"/>
      <c r="K639" s="262"/>
      <c r="L639" s="115" t="s">
        <v>195</v>
      </c>
      <c r="M639" s="642"/>
      <c r="N639" s="645"/>
      <c r="O639" s="262"/>
      <c r="P639" s="629"/>
      <c r="Q639" s="262"/>
      <c r="R639" s="262"/>
      <c r="S639" s="262"/>
      <c r="T639" s="262"/>
      <c r="U639" s="262"/>
      <c r="V639" s="262"/>
      <c r="W639" s="262"/>
      <c r="X639" s="262"/>
      <c r="Y639" s="262"/>
      <c r="Z639" s="262"/>
      <c r="AA639" s="262"/>
      <c r="AB639" s="262"/>
      <c r="AC639" s="262"/>
      <c r="AD639" s="262"/>
      <c r="AE639" s="262"/>
      <c r="AF639" s="37"/>
      <c r="AG639" s="37"/>
    </row>
    <row r="640" spans="1:33">
      <c r="A640" s="665">
        <v>44019</v>
      </c>
      <c r="B640" s="115" t="s">
        <v>194</v>
      </c>
      <c r="C640" s="262">
        <v>880031688</v>
      </c>
      <c r="D640" s="115" t="s">
        <v>139</v>
      </c>
      <c r="E640" s="115" t="s">
        <v>140</v>
      </c>
      <c r="F640" s="665" t="s">
        <v>168</v>
      </c>
      <c r="G640" s="115"/>
      <c r="H640" s="665"/>
      <c r="I640" s="665">
        <v>44034</v>
      </c>
      <c r="J640" s="262"/>
      <c r="K640" s="262"/>
      <c r="L640" s="115" t="s">
        <v>195</v>
      </c>
      <c r="M640" s="642"/>
      <c r="N640" s="645"/>
      <c r="O640" s="262"/>
      <c r="P640" s="629"/>
      <c r="Q640" s="262"/>
      <c r="R640" s="262"/>
      <c r="S640" s="262"/>
      <c r="T640" s="262"/>
      <c r="U640" s="262"/>
      <c r="V640" s="262"/>
      <c r="W640" s="262"/>
      <c r="X640" s="262"/>
      <c r="Y640" s="262"/>
      <c r="Z640" s="262"/>
      <c r="AA640" s="262"/>
      <c r="AB640" s="262"/>
      <c r="AC640" s="262"/>
      <c r="AD640" s="262"/>
      <c r="AE640" s="262"/>
      <c r="AF640" s="37"/>
      <c r="AG640" s="37"/>
    </row>
    <row r="641" spans="1:33">
      <c r="A641" s="665">
        <v>44019</v>
      </c>
      <c r="B641" s="115" t="s">
        <v>175</v>
      </c>
      <c r="C641" s="262">
        <v>880318853</v>
      </c>
      <c r="D641" s="115" t="s">
        <v>152</v>
      </c>
      <c r="E641" s="115" t="s">
        <v>147</v>
      </c>
      <c r="F641" s="665"/>
      <c r="G641" s="115"/>
      <c r="H641" s="665"/>
      <c r="I641" s="665">
        <v>44033</v>
      </c>
      <c r="J641" s="262"/>
      <c r="K641" s="262"/>
      <c r="L641" s="115"/>
      <c r="M641" s="642"/>
      <c r="N641" s="645">
        <v>44025</v>
      </c>
      <c r="O641" s="262">
        <v>5369.52</v>
      </c>
      <c r="P641" s="629"/>
      <c r="Q641" s="262"/>
      <c r="R641" s="262"/>
      <c r="S641" s="262"/>
      <c r="T641" s="262"/>
      <c r="U641" s="262"/>
      <c r="V641" s="262"/>
      <c r="W641" s="262"/>
      <c r="X641" s="262"/>
      <c r="Y641" s="262"/>
      <c r="Z641" s="262"/>
      <c r="AA641" s="262"/>
      <c r="AB641" s="262"/>
      <c r="AC641" s="262"/>
      <c r="AD641" s="262"/>
      <c r="AE641" s="262"/>
      <c r="AF641" s="37"/>
      <c r="AG641" s="37"/>
    </row>
    <row r="642" spans="1:33">
      <c r="A642" s="665">
        <v>44019</v>
      </c>
      <c r="B642" s="115" t="s">
        <v>154</v>
      </c>
      <c r="C642" s="262">
        <v>881206782</v>
      </c>
      <c r="D642" s="115" t="s">
        <v>139</v>
      </c>
      <c r="E642" s="115" t="s">
        <v>140</v>
      </c>
      <c r="F642" s="665" t="s">
        <v>168</v>
      </c>
      <c r="G642" s="115"/>
      <c r="H642" s="665"/>
      <c r="I642" s="665">
        <v>44033</v>
      </c>
      <c r="J642" s="262"/>
      <c r="K642" s="262"/>
      <c r="L642" s="115"/>
      <c r="M642" s="642"/>
      <c r="N642" s="645"/>
      <c r="O642" s="262"/>
      <c r="P642" s="629"/>
      <c r="Q642" s="262"/>
      <c r="R642" s="262"/>
      <c r="S642" s="262"/>
      <c r="T642" s="262"/>
      <c r="U642" s="262"/>
      <c r="V642" s="262"/>
      <c r="W642" s="262"/>
      <c r="X642" s="262"/>
      <c r="Y642" s="262"/>
      <c r="Z642" s="262"/>
      <c r="AA642" s="262"/>
      <c r="AB642" s="262"/>
      <c r="AC642" s="262"/>
      <c r="AD642" s="262"/>
      <c r="AE642" s="262"/>
      <c r="AF642" s="37"/>
      <c r="AG642" s="37"/>
    </row>
    <row r="643" spans="1:33">
      <c r="A643" s="665">
        <v>44019</v>
      </c>
      <c r="B643" s="115" t="s">
        <v>156</v>
      </c>
      <c r="C643" s="262">
        <v>881491608</v>
      </c>
      <c r="D643" s="115" t="s">
        <v>152</v>
      </c>
      <c r="E643" s="115" t="s">
        <v>140</v>
      </c>
      <c r="F643" s="665"/>
      <c r="G643" s="115"/>
      <c r="H643" s="665"/>
      <c r="I643" s="665">
        <v>44035</v>
      </c>
      <c r="J643" s="262"/>
      <c r="K643" s="262"/>
      <c r="L643" s="115"/>
      <c r="M643" s="642"/>
      <c r="N643" s="645"/>
      <c r="O643" s="262"/>
      <c r="P643" s="629"/>
      <c r="Q643" s="262"/>
      <c r="R643" s="262"/>
      <c r="S643" s="262"/>
      <c r="T643" s="262"/>
      <c r="U643" s="262"/>
      <c r="V643" s="262"/>
      <c r="W643" s="262"/>
      <c r="X643" s="262"/>
      <c r="Y643" s="262"/>
      <c r="Z643" s="262"/>
      <c r="AA643" s="262"/>
      <c r="AB643" s="262"/>
      <c r="AC643" s="262"/>
      <c r="AD643" s="262"/>
      <c r="AE643" s="262"/>
      <c r="AF643" s="37"/>
      <c r="AG643" s="37"/>
    </row>
    <row r="644" spans="1:33">
      <c r="A644" s="665">
        <v>44006</v>
      </c>
      <c r="B644" s="115" t="s">
        <v>146</v>
      </c>
      <c r="C644" s="262">
        <v>882204589</v>
      </c>
      <c r="D644" s="115" t="s">
        <v>139</v>
      </c>
      <c r="E644" s="115" t="s">
        <v>150</v>
      </c>
      <c r="F644" s="665" t="s">
        <v>2012</v>
      </c>
      <c r="G644" s="115"/>
      <c r="H644" s="665"/>
      <c r="I644" s="665">
        <v>44034</v>
      </c>
      <c r="J644" s="262"/>
      <c r="K644" s="262"/>
      <c r="L644" s="115" t="s">
        <v>195</v>
      </c>
      <c r="M644" s="642"/>
      <c r="N644" s="645">
        <v>44022</v>
      </c>
      <c r="O644" s="262">
        <v>388.5</v>
      </c>
      <c r="P644" s="629"/>
      <c r="Q644" s="262"/>
      <c r="R644" s="262"/>
      <c r="S644" s="262"/>
      <c r="T644" s="262"/>
      <c r="U644" s="262"/>
      <c r="V644" s="262"/>
      <c r="W644" s="262"/>
      <c r="X644" s="262"/>
      <c r="Y644" s="262"/>
      <c r="Z644" s="262"/>
      <c r="AA644" s="262"/>
      <c r="AB644" s="262"/>
      <c r="AC644" s="262"/>
      <c r="AD644" s="262"/>
      <c r="AE644" s="262"/>
      <c r="AF644" s="37"/>
      <c r="AG644" s="37"/>
    </row>
    <row r="645" spans="1:33">
      <c r="A645" s="665">
        <v>44019</v>
      </c>
      <c r="B645" s="115" t="s">
        <v>146</v>
      </c>
      <c r="C645" s="262">
        <v>880107560</v>
      </c>
      <c r="D645" s="115" t="s">
        <v>139</v>
      </c>
      <c r="E645" s="115" t="s">
        <v>140</v>
      </c>
      <c r="F645" s="665" t="s">
        <v>163</v>
      </c>
      <c r="G645" s="115"/>
      <c r="H645" s="665"/>
      <c r="I645" s="665">
        <v>44020</v>
      </c>
      <c r="J645" s="262"/>
      <c r="K645" s="262"/>
      <c r="L645" s="115" t="s">
        <v>195</v>
      </c>
      <c r="M645" s="642"/>
      <c r="N645" s="645"/>
      <c r="O645" s="262"/>
      <c r="P645" s="629"/>
      <c r="Q645" s="262"/>
      <c r="R645" s="262"/>
      <c r="S645" s="262"/>
      <c r="T645" s="262"/>
      <c r="U645" s="262"/>
      <c r="V645" s="262"/>
      <c r="W645" s="262"/>
      <c r="X645" s="262"/>
      <c r="Y645" s="262"/>
      <c r="Z645" s="262"/>
      <c r="AA645" s="262"/>
      <c r="AB645" s="262"/>
      <c r="AC645" s="262"/>
      <c r="AD645" s="262"/>
      <c r="AE645" s="262"/>
      <c r="AF645" s="37"/>
      <c r="AG645" s="37"/>
    </row>
    <row r="646" spans="1:33">
      <c r="A646" s="665">
        <v>44019</v>
      </c>
      <c r="B646" s="115" t="s">
        <v>154</v>
      </c>
      <c r="C646" s="262">
        <v>880565372</v>
      </c>
      <c r="D646" s="115" t="s">
        <v>139</v>
      </c>
      <c r="E646" s="115" t="s">
        <v>150</v>
      </c>
      <c r="F646" s="665"/>
      <c r="G646" s="115"/>
      <c r="H646" s="665"/>
      <c r="I646" s="665">
        <v>44033</v>
      </c>
      <c r="J646" s="262"/>
      <c r="K646" s="262"/>
      <c r="L646" s="115"/>
      <c r="M646" s="642"/>
      <c r="N646" s="645"/>
      <c r="O646" s="262"/>
      <c r="P646" s="629"/>
      <c r="Q646" s="262"/>
      <c r="R646" s="262"/>
      <c r="S646" s="262"/>
      <c r="T646" s="262"/>
      <c r="U646" s="262"/>
      <c r="V646" s="262"/>
      <c r="W646" s="262"/>
      <c r="X646" s="262"/>
      <c r="Y646" s="262"/>
      <c r="Z646" s="262"/>
      <c r="AA646" s="262"/>
      <c r="AB646" s="262"/>
      <c r="AC646" s="262"/>
      <c r="AD646" s="262"/>
      <c r="AE646" s="262"/>
      <c r="AF646" s="37"/>
      <c r="AG646" s="37"/>
    </row>
    <row r="647" spans="1:33">
      <c r="A647" s="665">
        <v>44019</v>
      </c>
      <c r="B647" s="115" t="s">
        <v>154</v>
      </c>
      <c r="C647" s="262">
        <v>880445066</v>
      </c>
      <c r="D647" s="115" t="s">
        <v>139</v>
      </c>
      <c r="E647" s="115" t="s">
        <v>150</v>
      </c>
      <c r="F647" s="665"/>
      <c r="G647" s="115"/>
      <c r="H647" s="665">
        <v>44039</v>
      </c>
      <c r="I647" s="665">
        <v>44033</v>
      </c>
      <c r="J647" s="115" t="s">
        <v>1481</v>
      </c>
      <c r="K647" s="262">
        <v>23.29</v>
      </c>
      <c r="L647" s="680" t="s">
        <v>1876</v>
      </c>
      <c r="M647" s="642"/>
      <c r="N647" s="645"/>
      <c r="O647" s="262"/>
      <c r="P647" s="629"/>
      <c r="Q647" s="262"/>
      <c r="R647" s="262"/>
      <c r="S647" s="262"/>
      <c r="T647" s="262"/>
      <c r="U647" s="262"/>
      <c r="V647" s="262"/>
      <c r="W647" s="262"/>
      <c r="X647" s="262"/>
      <c r="Y647" s="262"/>
      <c r="Z647" s="262"/>
      <c r="AA647" s="262"/>
      <c r="AB647" s="262"/>
      <c r="AC647" s="262"/>
      <c r="AD647" s="262"/>
      <c r="AE647" s="262"/>
      <c r="AF647" s="37"/>
      <c r="AG647" s="37"/>
    </row>
    <row r="648" spans="1:33">
      <c r="A648" s="665">
        <v>44019</v>
      </c>
      <c r="B648" s="115" t="s">
        <v>178</v>
      </c>
      <c r="C648" s="262">
        <v>880043518</v>
      </c>
      <c r="D648" s="115" t="s">
        <v>139</v>
      </c>
      <c r="E648" s="115" t="s">
        <v>140</v>
      </c>
      <c r="F648" s="665"/>
      <c r="G648" s="115"/>
      <c r="H648" s="665">
        <v>44033</v>
      </c>
      <c r="I648" s="665">
        <v>44050</v>
      </c>
      <c r="J648" s="115" t="s">
        <v>148</v>
      </c>
      <c r="K648" s="262">
        <v>55</v>
      </c>
      <c r="L648" s="115"/>
      <c r="M648" s="642"/>
      <c r="N648" s="645"/>
      <c r="O648" s="262"/>
      <c r="P648" s="629"/>
      <c r="Q648" s="262"/>
      <c r="R648" s="262"/>
      <c r="S648" s="262"/>
      <c r="T648" s="262"/>
      <c r="U648" s="262"/>
      <c r="V648" s="262"/>
      <c r="W648" s="262"/>
      <c r="X648" s="262"/>
      <c r="Y648" s="262"/>
      <c r="Z648" s="262"/>
      <c r="AA648" s="262"/>
      <c r="AB648" s="262"/>
      <c r="AC648" s="262"/>
      <c r="AD648" s="262"/>
      <c r="AE648" s="262"/>
      <c r="AF648" s="37"/>
      <c r="AG648" s="37"/>
    </row>
    <row r="649" spans="1:33">
      <c r="A649" s="665">
        <v>44019</v>
      </c>
      <c r="B649" s="115" t="s">
        <v>178</v>
      </c>
      <c r="C649" s="262">
        <v>880043518</v>
      </c>
      <c r="D649" s="115" t="s">
        <v>139</v>
      </c>
      <c r="E649" s="115" t="s">
        <v>140</v>
      </c>
      <c r="F649" s="665"/>
      <c r="G649" s="115"/>
      <c r="H649" s="665">
        <v>44043</v>
      </c>
      <c r="I649" s="665">
        <v>44050</v>
      </c>
      <c r="J649" s="115" t="s">
        <v>148</v>
      </c>
      <c r="K649" s="262">
        <v>56</v>
      </c>
      <c r="L649" s="680" t="s">
        <v>1934</v>
      </c>
      <c r="M649" s="642"/>
      <c r="N649" s="645"/>
      <c r="O649" s="262"/>
      <c r="P649" s="629"/>
      <c r="Q649" s="262"/>
      <c r="R649" s="262"/>
      <c r="S649" s="262"/>
      <c r="T649" s="262"/>
      <c r="U649" s="262"/>
      <c r="V649" s="262"/>
      <c r="W649" s="262"/>
      <c r="X649" s="262"/>
      <c r="Y649" s="262"/>
      <c r="Z649" s="262"/>
      <c r="AA649" s="262"/>
      <c r="AB649" s="262"/>
      <c r="AC649" s="262"/>
      <c r="AD649" s="262"/>
      <c r="AE649" s="262"/>
      <c r="AF649" s="37"/>
      <c r="AG649" s="37"/>
    </row>
    <row r="650" spans="1:33">
      <c r="A650" s="665">
        <v>44019</v>
      </c>
      <c r="B650" s="115" t="s">
        <v>146</v>
      </c>
      <c r="C650" s="262">
        <v>882211396</v>
      </c>
      <c r="D650" s="115" t="s">
        <v>139</v>
      </c>
      <c r="E650" s="115" t="s">
        <v>140</v>
      </c>
      <c r="F650" s="665" t="s">
        <v>225</v>
      </c>
      <c r="G650" s="115"/>
      <c r="H650" s="665">
        <v>44021</v>
      </c>
      <c r="I650" s="665">
        <v>44026</v>
      </c>
      <c r="J650" s="115" t="s">
        <v>225</v>
      </c>
      <c r="K650" s="262">
        <v>47.44</v>
      </c>
      <c r="L650" s="680" t="s">
        <v>1973</v>
      </c>
      <c r="M650" s="642"/>
      <c r="N650" s="645"/>
      <c r="O650" s="262"/>
      <c r="P650" s="629"/>
      <c r="Q650" s="262"/>
      <c r="R650" s="262"/>
      <c r="S650" s="262"/>
      <c r="T650" s="262"/>
      <c r="U650" s="262"/>
      <c r="V650" s="262"/>
      <c r="W650" s="262"/>
      <c r="X650" s="262"/>
      <c r="Y650" s="262"/>
      <c r="Z650" s="262"/>
      <c r="AA650" s="262"/>
      <c r="AB650" s="262"/>
      <c r="AC650" s="262"/>
      <c r="AD650" s="262"/>
      <c r="AE650" s="262"/>
      <c r="AF650" s="37"/>
      <c r="AG650" s="37"/>
    </row>
    <row r="651" spans="1:33">
      <c r="A651" s="665">
        <v>44019</v>
      </c>
      <c r="B651" s="115" t="s">
        <v>154</v>
      </c>
      <c r="C651" s="262">
        <v>880278892</v>
      </c>
      <c r="D651" s="115" t="s">
        <v>139</v>
      </c>
      <c r="E651" s="115" t="s">
        <v>140</v>
      </c>
      <c r="F651" s="665" t="s">
        <v>168</v>
      </c>
      <c r="G651" s="115"/>
      <c r="H651" s="665"/>
      <c r="I651" s="665">
        <v>44033</v>
      </c>
      <c r="J651" s="262"/>
      <c r="K651" s="262"/>
      <c r="L651" s="115" t="s">
        <v>195</v>
      </c>
      <c r="M651" s="642"/>
      <c r="N651" s="645"/>
      <c r="O651" s="262"/>
      <c r="P651" s="629"/>
      <c r="Q651" s="262"/>
      <c r="R651" s="262"/>
      <c r="S651" s="262"/>
      <c r="T651" s="262"/>
      <c r="U651" s="262"/>
      <c r="V651" s="262"/>
      <c r="W651" s="262"/>
      <c r="X651" s="262"/>
      <c r="Y651" s="262"/>
      <c r="Z651" s="262"/>
      <c r="AA651" s="262"/>
      <c r="AB651" s="262"/>
      <c r="AC651" s="262"/>
      <c r="AD651" s="262"/>
      <c r="AE651" s="262"/>
      <c r="AF651" s="37"/>
      <c r="AG651" s="37"/>
    </row>
    <row r="652" spans="1:33">
      <c r="A652" s="665">
        <v>44019</v>
      </c>
      <c r="B652" s="115" t="s">
        <v>206</v>
      </c>
      <c r="C652" s="262">
        <v>880246082</v>
      </c>
      <c r="D652" s="115" t="s">
        <v>139</v>
      </c>
      <c r="E652" s="115" t="s">
        <v>140</v>
      </c>
      <c r="F652" s="665"/>
      <c r="G652" s="115"/>
      <c r="H652" s="681">
        <v>44027</v>
      </c>
      <c r="I652" s="681">
        <v>44029</v>
      </c>
      <c r="J652" s="629"/>
      <c r="K652" s="629">
        <v>139.44</v>
      </c>
      <c r="L652" s="680" t="s">
        <v>2023</v>
      </c>
      <c r="M652" s="642"/>
      <c r="N652" s="645"/>
      <c r="O652" s="262"/>
      <c r="P652" s="629"/>
      <c r="Q652" s="262"/>
      <c r="R652" s="262"/>
      <c r="S652" s="262"/>
      <c r="T652" s="262"/>
      <c r="U652" s="262"/>
      <c r="V652" s="262"/>
      <c r="W652" s="262"/>
      <c r="X652" s="262"/>
      <c r="Y652" s="262"/>
      <c r="Z652" s="262"/>
      <c r="AA652" s="262"/>
      <c r="AB652" s="262"/>
      <c r="AC652" s="262"/>
      <c r="AD652" s="262"/>
      <c r="AE652" s="262"/>
      <c r="AF652" s="37"/>
      <c r="AG652" s="37"/>
    </row>
    <row r="653" spans="1:33">
      <c r="A653" s="665">
        <v>44019</v>
      </c>
      <c r="B653" s="115" t="s">
        <v>206</v>
      </c>
      <c r="C653" s="262">
        <v>881775856</v>
      </c>
      <c r="D653" s="115" t="s">
        <v>139</v>
      </c>
      <c r="E653" s="115" t="s">
        <v>140</v>
      </c>
      <c r="F653" s="665"/>
      <c r="G653" s="115"/>
      <c r="H653" s="665">
        <v>44019</v>
      </c>
      <c r="I653" s="665">
        <v>44040</v>
      </c>
      <c r="J653" s="37"/>
      <c r="K653" s="262">
        <v>4000</v>
      </c>
      <c r="L653" s="115"/>
      <c r="M653" s="642"/>
      <c r="N653" s="645"/>
      <c r="O653" s="262"/>
      <c r="P653" s="629"/>
      <c r="Q653" s="262"/>
      <c r="R653" s="262"/>
      <c r="S653" s="262"/>
      <c r="T653" s="262"/>
      <c r="U653" s="262"/>
      <c r="V653" s="262"/>
      <c r="W653" s="262"/>
      <c r="X653" s="262"/>
      <c r="Y653" s="262"/>
      <c r="Z653" s="262"/>
      <c r="AA653" s="262"/>
      <c r="AB653" s="262"/>
      <c r="AC653" s="262"/>
      <c r="AD653" s="262"/>
      <c r="AE653" s="262"/>
      <c r="AF653" s="37"/>
      <c r="AG653" s="37"/>
    </row>
    <row r="654" spans="1:33">
      <c r="A654" s="665">
        <v>44019</v>
      </c>
      <c r="B654" s="115" t="s">
        <v>206</v>
      </c>
      <c r="C654" s="262">
        <v>881928798</v>
      </c>
      <c r="D654" s="115" t="s">
        <v>139</v>
      </c>
      <c r="E654" s="115" t="s">
        <v>140</v>
      </c>
      <c r="F654" s="681"/>
      <c r="G654" s="681">
        <v>44019</v>
      </c>
      <c r="H654" s="681">
        <v>44020</v>
      </c>
      <c r="I654" s="681">
        <v>44039</v>
      </c>
      <c r="J654" s="629"/>
      <c r="K654" s="629">
        <v>560</v>
      </c>
      <c r="L654" s="680" t="s">
        <v>2024</v>
      </c>
      <c r="M654" s="642"/>
      <c r="N654" s="642"/>
      <c r="O654" s="629"/>
      <c r="P654" s="629"/>
      <c r="Q654" s="629"/>
      <c r="R654" s="629"/>
      <c r="S654" s="629"/>
      <c r="T654" s="629"/>
      <c r="U654" s="629"/>
      <c r="V654" s="629"/>
      <c r="W654" s="629"/>
      <c r="X654" s="629"/>
      <c r="Y654" s="629"/>
      <c r="Z654" s="629"/>
      <c r="AA654" s="629"/>
      <c r="AB654" s="629"/>
      <c r="AC654" s="629"/>
      <c r="AD654" s="629"/>
      <c r="AE654" s="629"/>
      <c r="AF654" s="37"/>
      <c r="AG654" s="37"/>
    </row>
    <row r="655" spans="1:33">
      <c r="A655" s="665">
        <v>44019</v>
      </c>
      <c r="B655" s="115" t="s">
        <v>206</v>
      </c>
      <c r="C655" s="262">
        <v>881767566</v>
      </c>
      <c r="D655" s="115" t="s">
        <v>139</v>
      </c>
      <c r="E655" s="115" t="s">
        <v>140</v>
      </c>
      <c r="F655" s="665"/>
      <c r="G655" s="115"/>
      <c r="H655" s="665"/>
      <c r="I655" s="665">
        <v>44034</v>
      </c>
      <c r="J655" s="262"/>
      <c r="K655" s="262"/>
      <c r="L655" s="115"/>
      <c r="M655" s="642"/>
      <c r="N655" s="645"/>
      <c r="O655" s="262"/>
      <c r="P655" s="262"/>
      <c r="Q655" s="262"/>
      <c r="R655" s="262"/>
      <c r="S655" s="262"/>
      <c r="T655" s="262"/>
      <c r="U655" s="262"/>
      <c r="V655" s="262"/>
      <c r="W655" s="262"/>
      <c r="X655" s="262"/>
      <c r="Y655" s="262"/>
      <c r="Z655" s="262"/>
      <c r="AA655" s="262"/>
      <c r="AB655" s="262"/>
      <c r="AC655" s="262"/>
      <c r="AD655" s="262"/>
      <c r="AE655" s="262"/>
      <c r="AF655" s="262"/>
      <c r="AG655" s="262"/>
    </row>
    <row r="656" spans="1:33">
      <c r="A656" s="665">
        <v>44019</v>
      </c>
      <c r="B656" s="115" t="s">
        <v>206</v>
      </c>
      <c r="C656" s="262">
        <v>880508686</v>
      </c>
      <c r="D656" s="115" t="s">
        <v>152</v>
      </c>
      <c r="E656" s="115" t="s">
        <v>140</v>
      </c>
      <c r="F656" s="665"/>
      <c r="G656" s="115"/>
      <c r="H656" s="665"/>
      <c r="I656" s="665">
        <v>44034</v>
      </c>
      <c r="J656" s="262"/>
      <c r="K656" s="262"/>
      <c r="L656" s="115"/>
      <c r="M656" s="642"/>
      <c r="N656" s="645"/>
      <c r="O656" s="262"/>
      <c r="P656" s="629"/>
      <c r="Q656" s="262"/>
      <c r="R656" s="262"/>
      <c r="S656" s="262"/>
      <c r="T656" s="262"/>
      <c r="U656" s="262"/>
      <c r="V656" s="262"/>
      <c r="W656" s="262"/>
      <c r="X656" s="262"/>
      <c r="Y656" s="262"/>
      <c r="Z656" s="262"/>
      <c r="AA656" s="262"/>
      <c r="AB656" s="262"/>
      <c r="AC656" s="262"/>
      <c r="AD656" s="262"/>
      <c r="AE656" s="262"/>
      <c r="AF656" s="37"/>
      <c r="AG656" s="37"/>
    </row>
    <row r="657" spans="1:33">
      <c r="A657" s="665">
        <v>44019</v>
      </c>
      <c r="B657" s="115" t="s">
        <v>206</v>
      </c>
      <c r="C657" s="262">
        <v>880012988</v>
      </c>
      <c r="D657" s="115" t="s">
        <v>139</v>
      </c>
      <c r="E657" s="115" t="s">
        <v>140</v>
      </c>
      <c r="F657" s="665"/>
      <c r="G657" s="115"/>
      <c r="H657" s="665">
        <v>44019</v>
      </c>
      <c r="I657" s="665">
        <v>44034</v>
      </c>
      <c r="J657" s="37"/>
      <c r="K657" s="262">
        <v>78</v>
      </c>
      <c r="L657" s="115"/>
      <c r="M657" s="642"/>
      <c r="N657" s="645">
        <v>44022</v>
      </c>
      <c r="O657" s="262">
        <v>246.5</v>
      </c>
      <c r="P657" s="629"/>
      <c r="Q657" s="262"/>
      <c r="R657" s="262"/>
      <c r="S657" s="262"/>
      <c r="T657" s="262"/>
      <c r="U657" s="262"/>
      <c r="V657" s="262"/>
      <c r="W657" s="262"/>
      <c r="X657" s="262"/>
      <c r="Y657" s="262"/>
      <c r="Z657" s="262"/>
      <c r="AA657" s="262"/>
      <c r="AB657" s="262"/>
      <c r="AC657" s="262"/>
      <c r="AD657" s="262"/>
      <c r="AE657" s="262"/>
      <c r="AF657" s="37"/>
      <c r="AG657" s="37"/>
    </row>
    <row r="658" spans="1:33">
      <c r="A658" s="665">
        <v>44019</v>
      </c>
      <c r="B658" s="115" t="s">
        <v>206</v>
      </c>
      <c r="C658" s="262">
        <v>882347456</v>
      </c>
      <c r="D658" s="115" t="s">
        <v>152</v>
      </c>
      <c r="E658" s="115" t="s">
        <v>140</v>
      </c>
      <c r="F658" s="665"/>
      <c r="G658" s="115"/>
      <c r="H658" s="665"/>
      <c r="I658" s="665">
        <v>44036</v>
      </c>
      <c r="J658" s="262"/>
      <c r="K658" s="262"/>
      <c r="L658" s="115"/>
      <c r="M658" s="642"/>
      <c r="N658" s="645"/>
      <c r="O658" s="262"/>
      <c r="P658" s="629"/>
      <c r="Q658" s="262"/>
      <c r="R658" s="262"/>
      <c r="S658" s="262"/>
      <c r="T658" s="262"/>
      <c r="U658" s="262"/>
      <c r="V658" s="262"/>
      <c r="W658" s="262"/>
      <c r="X658" s="262"/>
      <c r="Y658" s="262"/>
      <c r="Z658" s="262"/>
      <c r="AA658" s="262"/>
      <c r="AB658" s="262"/>
      <c r="AC658" s="262"/>
      <c r="AD658" s="262"/>
      <c r="AE658" s="262"/>
      <c r="AF658" s="37"/>
      <c r="AG658" s="37"/>
    </row>
    <row r="659" spans="1:33">
      <c r="A659" s="665">
        <v>44019</v>
      </c>
      <c r="B659" s="115" t="s">
        <v>206</v>
      </c>
      <c r="C659" s="262">
        <v>882301682</v>
      </c>
      <c r="D659" s="115" t="s">
        <v>139</v>
      </c>
      <c r="E659" s="115" t="s">
        <v>140</v>
      </c>
      <c r="F659" s="665"/>
      <c r="G659" s="115"/>
      <c r="H659" s="665"/>
      <c r="I659" s="665">
        <v>44036</v>
      </c>
      <c r="J659" s="262"/>
      <c r="K659" s="262"/>
      <c r="L659" s="115"/>
      <c r="M659" s="642"/>
      <c r="N659" s="645"/>
      <c r="O659" s="262"/>
      <c r="P659" s="629"/>
      <c r="Q659" s="262"/>
      <c r="R659" s="262"/>
      <c r="S659" s="262"/>
      <c r="T659" s="262"/>
      <c r="U659" s="262"/>
      <c r="V659" s="262"/>
      <c r="W659" s="262"/>
      <c r="X659" s="262"/>
      <c r="Y659" s="262"/>
      <c r="Z659" s="262"/>
      <c r="AA659" s="262"/>
      <c r="AB659" s="262"/>
      <c r="AC659" s="262"/>
      <c r="AD659" s="262"/>
      <c r="AE659" s="262"/>
      <c r="AF659" s="37"/>
      <c r="AG659" s="37"/>
    </row>
    <row r="660" spans="1:33">
      <c r="A660" s="665">
        <v>44019</v>
      </c>
      <c r="B660" s="115" t="s">
        <v>146</v>
      </c>
      <c r="C660" s="262">
        <v>881299544</v>
      </c>
      <c r="D660" s="115" t="s">
        <v>139</v>
      </c>
      <c r="E660" s="115" t="s">
        <v>140</v>
      </c>
      <c r="F660" s="665" t="s">
        <v>176</v>
      </c>
      <c r="G660" s="115"/>
      <c r="H660" s="665">
        <v>44029</v>
      </c>
      <c r="I660" s="665">
        <v>44034</v>
      </c>
      <c r="J660" s="115" t="s">
        <v>176</v>
      </c>
      <c r="K660" s="262">
        <v>64.010000000000005</v>
      </c>
      <c r="L660" s="180" t="s">
        <v>12383</v>
      </c>
      <c r="M660" s="642"/>
      <c r="N660" s="645"/>
      <c r="O660" s="262"/>
      <c r="P660" s="629"/>
      <c r="Q660" s="262"/>
      <c r="R660" s="262"/>
      <c r="S660" s="262"/>
      <c r="T660" s="262"/>
      <c r="U660" s="262"/>
      <c r="V660" s="262"/>
      <c r="W660" s="262"/>
      <c r="X660" s="262"/>
      <c r="Y660" s="262"/>
      <c r="Z660" s="262"/>
      <c r="AA660" s="262"/>
      <c r="AB660" s="262"/>
      <c r="AC660" s="262"/>
      <c r="AD660" s="262"/>
      <c r="AE660" s="262"/>
      <c r="AF660" s="37"/>
      <c r="AG660" s="37"/>
    </row>
    <row r="661" spans="1:33">
      <c r="A661" s="665">
        <v>44004</v>
      </c>
      <c r="B661" s="115" t="s">
        <v>206</v>
      </c>
      <c r="C661" s="262">
        <v>881332479</v>
      </c>
      <c r="D661" s="115" t="s">
        <v>139</v>
      </c>
      <c r="E661" s="115" t="s">
        <v>140</v>
      </c>
      <c r="F661" s="665"/>
      <c r="G661" s="665">
        <v>44004</v>
      </c>
      <c r="H661" s="665">
        <v>44018</v>
      </c>
      <c r="I661" s="665">
        <v>44032</v>
      </c>
      <c r="J661" s="115"/>
      <c r="K661" s="262">
        <v>178.2</v>
      </c>
      <c r="L661" s="115" t="s">
        <v>1766</v>
      </c>
      <c r="M661" s="642"/>
      <c r="N661" s="645"/>
      <c r="O661" s="262"/>
      <c r="P661" s="629"/>
      <c r="Q661" s="262"/>
      <c r="R661" s="262"/>
      <c r="S661" s="262"/>
      <c r="T661" s="262"/>
      <c r="U661" s="262"/>
      <c r="V661" s="262"/>
      <c r="W661" s="262"/>
      <c r="X661" s="262"/>
      <c r="Y661" s="262"/>
      <c r="Z661" s="262"/>
      <c r="AA661" s="262"/>
      <c r="AB661" s="262"/>
      <c r="AC661" s="262"/>
      <c r="AD661" s="262"/>
      <c r="AE661" s="262"/>
      <c r="AF661" s="37"/>
      <c r="AG661" s="37"/>
    </row>
    <row r="662" spans="1:33">
      <c r="A662" s="665">
        <v>44025</v>
      </c>
      <c r="B662" s="115" t="s">
        <v>206</v>
      </c>
      <c r="C662" s="262">
        <v>881332479</v>
      </c>
      <c r="D662" s="115" t="s">
        <v>139</v>
      </c>
      <c r="E662" s="115" t="s">
        <v>140</v>
      </c>
      <c r="F662" s="665"/>
      <c r="G662" s="665">
        <v>44025</v>
      </c>
      <c r="H662" s="665">
        <v>44029</v>
      </c>
      <c r="I662" s="665">
        <v>44032</v>
      </c>
      <c r="J662" s="115"/>
      <c r="K662" s="262">
        <v>178.2</v>
      </c>
      <c r="L662" s="115" t="s">
        <v>1766</v>
      </c>
      <c r="M662" s="642"/>
      <c r="N662" s="645"/>
      <c r="O662" s="262"/>
      <c r="P662" s="629"/>
      <c r="Q662" s="262"/>
      <c r="R662" s="262"/>
      <c r="S662" s="262"/>
      <c r="T662" s="262"/>
      <c r="U662" s="262"/>
      <c r="V662" s="262"/>
      <c r="W662" s="262"/>
      <c r="X662" s="262"/>
      <c r="Y662" s="262"/>
      <c r="Z662" s="262"/>
      <c r="AA662" s="262"/>
      <c r="AB662" s="262"/>
      <c r="AC662" s="262"/>
      <c r="AD662" s="262"/>
      <c r="AE662" s="262"/>
      <c r="AF662" s="37"/>
      <c r="AG662" s="37"/>
    </row>
    <row r="663" spans="1:33">
      <c r="A663" s="666">
        <v>44004</v>
      </c>
      <c r="B663" s="115" t="s">
        <v>154</v>
      </c>
      <c r="C663" s="37">
        <v>882269296</v>
      </c>
      <c r="D663" s="115" t="s">
        <v>139</v>
      </c>
      <c r="E663" s="115" t="s">
        <v>140</v>
      </c>
      <c r="F663" s="665" t="s">
        <v>2019</v>
      </c>
      <c r="G663" s="666">
        <v>44020</v>
      </c>
      <c r="H663" s="666"/>
      <c r="I663" s="666">
        <v>44034</v>
      </c>
      <c r="J663" s="37"/>
      <c r="K663" s="37"/>
      <c r="L663" s="115" t="s">
        <v>195</v>
      </c>
      <c r="M663" s="642"/>
      <c r="N663" s="265"/>
      <c r="O663" s="37"/>
      <c r="P663" s="629"/>
      <c r="Q663" s="37"/>
      <c r="R663" s="37"/>
      <c r="S663" s="37"/>
      <c r="T663" s="37"/>
      <c r="U663" s="37"/>
      <c r="V663" s="37"/>
      <c r="W663" s="37"/>
      <c r="X663" s="37"/>
      <c r="Y663" s="37"/>
      <c r="Z663" s="37"/>
      <c r="AA663" s="37"/>
      <c r="AB663" s="37"/>
      <c r="AC663" s="37"/>
      <c r="AD663" s="37"/>
      <c r="AE663" s="37"/>
      <c r="AF663" s="37"/>
      <c r="AG663" s="37"/>
    </row>
    <row r="664" spans="1:33">
      <c r="A664" s="666">
        <v>44020</v>
      </c>
      <c r="B664" s="115" t="s">
        <v>144</v>
      </c>
      <c r="C664" s="37">
        <v>881178450</v>
      </c>
      <c r="D664" s="115" t="s">
        <v>139</v>
      </c>
      <c r="E664" s="115" t="s">
        <v>393</v>
      </c>
      <c r="F664" s="665" t="s">
        <v>2025</v>
      </c>
      <c r="G664" s="666">
        <v>44036</v>
      </c>
      <c r="H664" s="666"/>
      <c r="I664" s="666">
        <v>44064</v>
      </c>
      <c r="J664" s="37"/>
      <c r="K664" s="37"/>
      <c r="L664" s="115"/>
      <c r="M664" s="642"/>
      <c r="N664" s="265">
        <v>44038</v>
      </c>
      <c r="O664" s="37">
        <v>5321</v>
      </c>
      <c r="P664" s="629"/>
      <c r="Q664" s="37"/>
      <c r="R664" s="37"/>
      <c r="S664" s="37"/>
      <c r="T664" s="37"/>
      <c r="U664" s="37"/>
      <c r="V664" s="37"/>
      <c r="W664" s="37"/>
      <c r="X664" s="37"/>
      <c r="Y664" s="37"/>
      <c r="Z664" s="37"/>
      <c r="AA664" s="37"/>
      <c r="AB664" s="37"/>
      <c r="AC664" s="37"/>
      <c r="AD664" s="37"/>
      <c r="AE664" s="37"/>
      <c r="AF664" s="37"/>
      <c r="AG664" s="37"/>
    </row>
    <row r="665" spans="1:33">
      <c r="A665" s="666">
        <v>44020</v>
      </c>
      <c r="B665" s="115" t="s">
        <v>175</v>
      </c>
      <c r="C665" s="37">
        <v>880018246</v>
      </c>
      <c r="D665" s="115" t="s">
        <v>139</v>
      </c>
      <c r="E665" s="115" t="s">
        <v>140</v>
      </c>
      <c r="F665" s="665" t="s">
        <v>294</v>
      </c>
      <c r="G665" s="486"/>
      <c r="H665" s="666">
        <v>44026</v>
      </c>
      <c r="I665" s="666">
        <v>44043</v>
      </c>
      <c r="J665" s="115" t="s">
        <v>190</v>
      </c>
      <c r="K665" s="37">
        <v>95</v>
      </c>
      <c r="L665" s="115" t="s">
        <v>195</v>
      </c>
      <c r="M665" s="642"/>
      <c r="N665" s="265"/>
      <c r="O665" s="37"/>
      <c r="P665" s="629"/>
      <c r="Q665" s="37"/>
      <c r="R665" s="37"/>
      <c r="S665" s="37"/>
      <c r="T665" s="37"/>
      <c r="U665" s="37"/>
      <c r="V665" s="37"/>
      <c r="W665" s="37"/>
      <c r="X665" s="37"/>
      <c r="Y665" s="37"/>
      <c r="Z665" s="37"/>
      <c r="AA665" s="37"/>
      <c r="AB665" s="37"/>
      <c r="AC665" s="37"/>
      <c r="AD665" s="37"/>
      <c r="AE665" s="37"/>
      <c r="AF665" s="37"/>
      <c r="AG665" s="37"/>
    </row>
    <row r="666" spans="1:33">
      <c r="A666" s="666">
        <v>44020</v>
      </c>
      <c r="B666" s="115" t="s">
        <v>154</v>
      </c>
      <c r="C666" s="486">
        <v>881536971</v>
      </c>
      <c r="D666" s="115" t="s">
        <v>139</v>
      </c>
      <c r="E666" s="115" t="s">
        <v>140</v>
      </c>
      <c r="F666" s="665" t="s">
        <v>2026</v>
      </c>
      <c r="G666" s="486"/>
      <c r="H666" s="666">
        <v>44040</v>
      </c>
      <c r="I666" s="666">
        <v>44034</v>
      </c>
      <c r="J666" s="115" t="s">
        <v>181</v>
      </c>
      <c r="K666" s="486">
        <v>1065.1400000000001</v>
      </c>
      <c r="L666" s="680" t="s">
        <v>2027</v>
      </c>
      <c r="M666" s="681"/>
      <c r="N666" s="666"/>
      <c r="O666" s="486"/>
      <c r="P666" s="680"/>
      <c r="Q666" s="486"/>
      <c r="R666" s="486"/>
      <c r="S666" s="486"/>
      <c r="T666" s="486"/>
      <c r="U666" s="486"/>
      <c r="V666" s="486"/>
      <c r="W666" s="486"/>
      <c r="X666" s="486"/>
      <c r="Y666" s="486"/>
      <c r="Z666" s="486"/>
      <c r="AA666" s="486"/>
      <c r="AB666" s="486"/>
      <c r="AC666" s="486"/>
      <c r="AD666" s="486"/>
      <c r="AE666" s="486"/>
      <c r="AF666" s="486"/>
      <c r="AG666" s="486"/>
    </row>
    <row r="667" spans="1:33">
      <c r="A667" s="666">
        <v>44020</v>
      </c>
      <c r="B667" s="115" t="s">
        <v>149</v>
      </c>
      <c r="C667" s="37">
        <v>882011298</v>
      </c>
      <c r="D667" s="115" t="s">
        <v>139</v>
      </c>
      <c r="E667" s="115" t="s">
        <v>140</v>
      </c>
      <c r="F667" s="665" t="s">
        <v>176</v>
      </c>
      <c r="G667" s="486"/>
      <c r="H667" s="666"/>
      <c r="I667" s="666">
        <v>44035</v>
      </c>
      <c r="J667" s="37"/>
      <c r="K667" s="37"/>
      <c r="L667" s="115" t="s">
        <v>195</v>
      </c>
      <c r="M667" s="642"/>
      <c r="N667" s="265"/>
      <c r="O667" s="37"/>
      <c r="P667" s="629"/>
      <c r="Q667" s="37"/>
      <c r="R667" s="37"/>
      <c r="S667" s="37"/>
      <c r="T667" s="37"/>
      <c r="U667" s="37"/>
      <c r="V667" s="37"/>
      <c r="W667" s="37"/>
      <c r="X667" s="37"/>
      <c r="Y667" s="37"/>
      <c r="Z667" s="37"/>
      <c r="AA667" s="37"/>
      <c r="AB667" s="37"/>
      <c r="AC667" s="37"/>
      <c r="AD667" s="37"/>
      <c r="AE667" s="37"/>
      <c r="AF667" s="37"/>
      <c r="AG667" s="37"/>
    </row>
    <row r="668" spans="1:33">
      <c r="A668" s="666">
        <v>43992</v>
      </c>
      <c r="B668" s="115" t="s">
        <v>154</v>
      </c>
      <c r="C668" s="37">
        <v>881727864</v>
      </c>
      <c r="D668" s="115" t="s">
        <v>139</v>
      </c>
      <c r="E668" s="115" t="s">
        <v>140</v>
      </c>
      <c r="F668" s="665" t="s">
        <v>142</v>
      </c>
      <c r="G668" s="666">
        <v>44020</v>
      </c>
      <c r="H668" s="666"/>
      <c r="I668" s="666">
        <v>44034</v>
      </c>
      <c r="J668" s="37"/>
      <c r="K668" s="37"/>
      <c r="L668" s="115"/>
      <c r="M668" s="642"/>
      <c r="N668" s="265"/>
      <c r="O668" s="37"/>
      <c r="P668" s="629"/>
      <c r="Q668" s="37"/>
      <c r="R668" s="37"/>
      <c r="S668" s="37"/>
      <c r="T668" s="37"/>
      <c r="U668" s="37"/>
      <c r="V668" s="37"/>
      <c r="W668" s="37"/>
      <c r="X668" s="37"/>
      <c r="Y668" s="37"/>
      <c r="Z668" s="37"/>
      <c r="AA668" s="37"/>
      <c r="AB668" s="37"/>
      <c r="AC668" s="37"/>
      <c r="AD668" s="37"/>
      <c r="AE668" s="37"/>
      <c r="AF668" s="37"/>
      <c r="AG668" s="37"/>
    </row>
    <row r="669" spans="1:33">
      <c r="A669" s="666">
        <v>44020</v>
      </c>
      <c r="B669" s="115" t="s">
        <v>156</v>
      </c>
      <c r="C669" s="37">
        <v>881462487</v>
      </c>
      <c r="D669" s="115" t="s">
        <v>139</v>
      </c>
      <c r="E669" s="115" t="s">
        <v>140</v>
      </c>
      <c r="F669" s="665"/>
      <c r="G669" s="486"/>
      <c r="H669" s="666"/>
      <c r="I669" s="666">
        <v>44033</v>
      </c>
      <c r="J669" s="37"/>
      <c r="K669" s="37"/>
      <c r="L669" s="115"/>
      <c r="M669" s="642"/>
      <c r="N669" s="265"/>
      <c r="O669" s="37"/>
      <c r="P669" s="629"/>
      <c r="Q669" s="37"/>
      <c r="R669" s="37"/>
      <c r="S669" s="37"/>
      <c r="T669" s="37"/>
      <c r="U669" s="37"/>
      <c r="V669" s="37"/>
      <c r="W669" s="37"/>
      <c r="X669" s="37"/>
      <c r="Y669" s="37"/>
      <c r="Z669" s="37"/>
      <c r="AA669" s="37"/>
      <c r="AB669" s="37"/>
      <c r="AC669" s="37"/>
      <c r="AD669" s="37"/>
      <c r="AE669" s="37"/>
      <c r="AF669" s="37"/>
      <c r="AG669" s="37"/>
    </row>
    <row r="670" spans="1:33">
      <c r="A670" s="666">
        <v>44020</v>
      </c>
      <c r="B670" s="115" t="s">
        <v>144</v>
      </c>
      <c r="C670" s="37">
        <v>881505562</v>
      </c>
      <c r="D670" s="115" t="s">
        <v>139</v>
      </c>
      <c r="E670" s="115" t="s">
        <v>147</v>
      </c>
      <c r="F670" s="665" t="s">
        <v>811</v>
      </c>
      <c r="G670" s="486"/>
      <c r="H670" s="666"/>
      <c r="I670" s="666">
        <v>44043</v>
      </c>
      <c r="J670" s="37"/>
      <c r="K670" s="37"/>
      <c r="L670" s="115"/>
      <c r="M670" s="642"/>
      <c r="N670" s="265">
        <v>44023</v>
      </c>
      <c r="O670" s="37">
        <v>101.4</v>
      </c>
      <c r="P670" s="629"/>
      <c r="Q670" s="37"/>
      <c r="R670" s="37"/>
      <c r="S670" s="37"/>
      <c r="T670" s="37"/>
      <c r="U670" s="37"/>
      <c r="V670" s="37"/>
      <c r="W670" s="37"/>
      <c r="X670" s="37"/>
      <c r="Y670" s="37"/>
      <c r="Z670" s="37"/>
      <c r="AA670" s="37"/>
      <c r="AB670" s="37"/>
      <c r="AC670" s="37"/>
      <c r="AD670" s="37"/>
      <c r="AE670" s="37"/>
      <c r="AF670" s="37"/>
      <c r="AG670" s="37"/>
    </row>
    <row r="671" spans="1:33">
      <c r="A671" s="666">
        <v>43994</v>
      </c>
      <c r="B671" s="115" t="s">
        <v>178</v>
      </c>
      <c r="C671" s="37">
        <v>881374863</v>
      </c>
      <c r="D671" s="115" t="s">
        <v>139</v>
      </c>
      <c r="E671" s="115" t="s">
        <v>140</v>
      </c>
      <c r="F671" s="665" t="s">
        <v>2028</v>
      </c>
      <c r="G671" s="665">
        <v>44020</v>
      </c>
      <c r="H671" s="666">
        <v>44020</v>
      </c>
      <c r="I671" s="666">
        <v>44050</v>
      </c>
      <c r="J671" s="115" t="s">
        <v>2028</v>
      </c>
      <c r="K671" s="37">
        <v>3750</v>
      </c>
      <c r="L671" s="115" t="s">
        <v>2016</v>
      </c>
      <c r="M671" s="642"/>
      <c r="N671" s="265"/>
      <c r="O671" s="37"/>
      <c r="P671" s="629"/>
      <c r="Q671" s="37"/>
      <c r="R671" s="37"/>
      <c r="S671" s="37"/>
      <c r="T671" s="37"/>
      <c r="U671" s="37"/>
      <c r="V671" s="37"/>
      <c r="W671" s="37"/>
      <c r="X671" s="37"/>
      <c r="Y671" s="37"/>
      <c r="Z671" s="37"/>
      <c r="AA671" s="37"/>
      <c r="AB671" s="37"/>
      <c r="AC671" s="37"/>
      <c r="AD671" s="37"/>
      <c r="AE671" s="37"/>
      <c r="AF671" s="37"/>
      <c r="AG671" s="37"/>
    </row>
    <row r="672" spans="1:33">
      <c r="A672" s="666">
        <v>44020</v>
      </c>
      <c r="B672" s="115" t="s">
        <v>138</v>
      </c>
      <c r="C672" s="37">
        <v>882084493</v>
      </c>
      <c r="D672" s="115" t="s">
        <v>139</v>
      </c>
      <c r="E672" s="115" t="s">
        <v>140</v>
      </c>
      <c r="F672" s="665" t="s">
        <v>142</v>
      </c>
      <c r="G672" s="486"/>
      <c r="H672" s="666"/>
      <c r="I672" s="666">
        <v>44039</v>
      </c>
      <c r="J672" s="37"/>
      <c r="K672" s="37"/>
      <c r="L672" s="115" t="s">
        <v>195</v>
      </c>
      <c r="M672" s="642"/>
      <c r="N672" s="265"/>
      <c r="O672" s="37"/>
      <c r="P672" s="629"/>
      <c r="Q672" s="37"/>
      <c r="R672" s="37"/>
      <c r="S672" s="37"/>
      <c r="T672" s="37"/>
      <c r="U672" s="37"/>
      <c r="V672" s="37"/>
      <c r="W672" s="37"/>
      <c r="X672" s="37"/>
      <c r="Y672" s="37"/>
      <c r="Z672" s="37"/>
      <c r="AA672" s="37"/>
      <c r="AB672" s="37"/>
      <c r="AC672" s="37"/>
      <c r="AD672" s="37"/>
      <c r="AE672" s="37"/>
      <c r="AF672" s="37"/>
      <c r="AG672" s="37"/>
    </row>
    <row r="673" spans="1:33">
      <c r="A673" s="666">
        <v>44020</v>
      </c>
      <c r="B673" s="115" t="s">
        <v>149</v>
      </c>
      <c r="C673" s="37">
        <v>881184629</v>
      </c>
      <c r="D673" s="115" t="s">
        <v>152</v>
      </c>
      <c r="E673" s="115" t="s">
        <v>140</v>
      </c>
      <c r="F673" s="665" t="s">
        <v>142</v>
      </c>
      <c r="G673" s="486"/>
      <c r="H673" s="666">
        <v>44022</v>
      </c>
      <c r="I673" s="666">
        <v>44035</v>
      </c>
      <c r="J673" s="37"/>
      <c r="K673" s="37">
        <v>53.5</v>
      </c>
      <c r="L673" s="115" t="s">
        <v>2029</v>
      </c>
      <c r="M673" s="642"/>
      <c r="N673" s="265"/>
      <c r="O673" s="37"/>
      <c r="P673" s="629"/>
      <c r="Q673" s="37"/>
      <c r="R673" s="37"/>
      <c r="S673" s="37"/>
      <c r="T673" s="37"/>
      <c r="U673" s="37"/>
      <c r="V673" s="37"/>
      <c r="W673" s="37"/>
      <c r="X673" s="37"/>
      <c r="Y673" s="37"/>
      <c r="Z673" s="37"/>
      <c r="AA673" s="37"/>
      <c r="AB673" s="37"/>
      <c r="AC673" s="37"/>
      <c r="AD673" s="37"/>
      <c r="AE673" s="37"/>
      <c r="AF673" s="37"/>
      <c r="AG673" s="37"/>
    </row>
    <row r="674" spans="1:33">
      <c r="A674" s="666">
        <v>44020</v>
      </c>
      <c r="B674" s="115" t="s">
        <v>146</v>
      </c>
      <c r="C674" s="37">
        <v>880099805</v>
      </c>
      <c r="D674" s="115" t="s">
        <v>139</v>
      </c>
      <c r="E674" s="115" t="s">
        <v>140</v>
      </c>
      <c r="F674" s="665" t="s">
        <v>168</v>
      </c>
      <c r="G674" s="486"/>
      <c r="H674" s="666"/>
      <c r="I674" s="666">
        <v>44027</v>
      </c>
      <c r="J674" s="37"/>
      <c r="K674" s="37"/>
      <c r="L674" s="115" t="s">
        <v>462</v>
      </c>
      <c r="M674" s="642"/>
      <c r="N674" s="265"/>
      <c r="O674" s="37"/>
      <c r="P674" s="629"/>
      <c r="Q674" s="37"/>
      <c r="R674" s="37"/>
      <c r="S674" s="37"/>
      <c r="T674" s="37"/>
      <c r="U674" s="37"/>
      <c r="V674" s="37"/>
      <c r="W674" s="37"/>
      <c r="X674" s="37"/>
      <c r="Y674" s="37"/>
      <c r="Z674" s="37"/>
      <c r="AA674" s="37"/>
      <c r="AB674" s="37"/>
      <c r="AC674" s="37"/>
      <c r="AD674" s="37"/>
      <c r="AE674" s="37"/>
      <c r="AF674" s="37"/>
      <c r="AG674" s="37"/>
    </row>
    <row r="675" spans="1:33">
      <c r="A675" s="666">
        <v>44020</v>
      </c>
      <c r="B675" s="115" t="s">
        <v>175</v>
      </c>
      <c r="C675" s="37">
        <v>880045984</v>
      </c>
      <c r="D675" s="115" t="s">
        <v>139</v>
      </c>
      <c r="E675" s="115" t="s">
        <v>147</v>
      </c>
      <c r="F675" s="665" t="s">
        <v>182</v>
      </c>
      <c r="G675" s="486"/>
      <c r="H675" s="666"/>
      <c r="I675" s="666"/>
      <c r="J675" s="37"/>
      <c r="K675" s="37"/>
      <c r="L675" s="115"/>
      <c r="M675" s="642"/>
      <c r="N675" s="265">
        <v>44020</v>
      </c>
      <c r="O675" s="37">
        <v>2348.96</v>
      </c>
      <c r="P675" s="629"/>
      <c r="Q675" s="37"/>
      <c r="R675" s="37"/>
      <c r="S675" s="37"/>
      <c r="T675" s="37"/>
      <c r="U675" s="37"/>
      <c r="V675" s="37"/>
      <c r="W675" s="37"/>
      <c r="X675" s="37"/>
      <c r="Y675" s="37"/>
      <c r="Z675" s="37"/>
      <c r="AA675" s="37"/>
      <c r="AB675" s="37"/>
      <c r="AC675" s="37"/>
      <c r="AD675" s="37"/>
      <c r="AE675" s="37"/>
      <c r="AF675" s="37"/>
      <c r="AG675" s="37"/>
    </row>
    <row r="676" spans="1:33">
      <c r="A676" s="666">
        <v>44020</v>
      </c>
      <c r="B676" s="115" t="s">
        <v>138</v>
      </c>
      <c r="C676" s="37">
        <v>881890033</v>
      </c>
      <c r="D676" s="115" t="s">
        <v>139</v>
      </c>
      <c r="E676" s="115" t="s">
        <v>140</v>
      </c>
      <c r="F676" s="665" t="s">
        <v>163</v>
      </c>
      <c r="G676" s="486"/>
      <c r="H676" s="666"/>
      <c r="I676" s="666">
        <v>44050</v>
      </c>
      <c r="J676" s="37"/>
      <c r="K676" s="37"/>
      <c r="L676" s="115" t="s">
        <v>462</v>
      </c>
      <c r="M676" s="642"/>
      <c r="N676" s="265"/>
      <c r="O676" s="37"/>
      <c r="P676" s="629"/>
      <c r="Q676" s="37"/>
      <c r="R676" s="37"/>
      <c r="S676" s="37"/>
      <c r="T676" s="37"/>
      <c r="U676" s="37"/>
      <c r="V676" s="37"/>
      <c r="W676" s="37"/>
      <c r="X676" s="37"/>
      <c r="Y676" s="37"/>
      <c r="Z676" s="37"/>
      <c r="AA676" s="37"/>
      <c r="AB676" s="37"/>
      <c r="AC676" s="37"/>
      <c r="AD676" s="37"/>
      <c r="AE676" s="37"/>
      <c r="AF676" s="37"/>
      <c r="AG676" s="37"/>
    </row>
    <row r="677" spans="1:33">
      <c r="A677" s="666">
        <v>44020</v>
      </c>
      <c r="B677" s="115" t="s">
        <v>154</v>
      </c>
      <c r="C677" s="37">
        <v>881479088</v>
      </c>
      <c r="D677" s="115" t="s">
        <v>139</v>
      </c>
      <c r="E677" s="115" t="s">
        <v>147</v>
      </c>
      <c r="F677" s="665"/>
      <c r="G677" s="486"/>
      <c r="H677" s="666"/>
      <c r="I677" s="666"/>
      <c r="J677" s="37"/>
      <c r="K677" s="37"/>
      <c r="L677" s="115"/>
      <c r="M677" s="642"/>
      <c r="N677" s="265"/>
      <c r="O677" s="37"/>
      <c r="P677" s="629"/>
      <c r="Q677" s="37"/>
      <c r="R677" s="37"/>
      <c r="S677" s="37"/>
      <c r="T677" s="37"/>
      <c r="U677" s="37"/>
      <c r="V677" s="37"/>
      <c r="W677" s="37"/>
      <c r="X677" s="37"/>
      <c r="Y677" s="37"/>
      <c r="Z677" s="37"/>
      <c r="AA677" s="37"/>
      <c r="AB677" s="37"/>
      <c r="AC677" s="37"/>
      <c r="AD677" s="37"/>
      <c r="AE677" s="37"/>
      <c r="AF677" s="37"/>
      <c r="AG677" s="37"/>
    </row>
    <row r="678" spans="1:33">
      <c r="A678" s="666">
        <v>44020</v>
      </c>
      <c r="B678" s="115" t="s">
        <v>178</v>
      </c>
      <c r="C678" s="37">
        <v>882253506</v>
      </c>
      <c r="D678" s="115" t="s">
        <v>139</v>
      </c>
      <c r="E678" s="115" t="s">
        <v>140</v>
      </c>
      <c r="F678" s="665" t="s">
        <v>142</v>
      </c>
      <c r="G678" s="486"/>
      <c r="H678" s="666"/>
      <c r="I678" s="666">
        <v>44053</v>
      </c>
      <c r="J678" s="37"/>
      <c r="K678" s="37"/>
      <c r="L678" s="115" t="s">
        <v>2030</v>
      </c>
      <c r="M678" s="642"/>
      <c r="N678" s="265"/>
      <c r="O678" s="37"/>
      <c r="P678" s="629"/>
      <c r="Q678" s="37"/>
      <c r="R678" s="37"/>
      <c r="S678" s="37"/>
      <c r="T678" s="37"/>
      <c r="U678" s="37"/>
      <c r="V678" s="37"/>
      <c r="W678" s="37"/>
      <c r="X678" s="37"/>
      <c r="Y678" s="37"/>
      <c r="Z678" s="37"/>
      <c r="AA678" s="37"/>
      <c r="AB678" s="37"/>
      <c r="AC678" s="37"/>
      <c r="AD678" s="37"/>
      <c r="AE678" s="37"/>
      <c r="AF678" s="37"/>
      <c r="AG678" s="37"/>
    </row>
    <row r="679" spans="1:33">
      <c r="A679" s="666">
        <v>44020</v>
      </c>
      <c r="B679" s="115" t="s">
        <v>175</v>
      </c>
      <c r="C679" s="37">
        <v>881747344</v>
      </c>
      <c r="D679" s="115" t="s">
        <v>139</v>
      </c>
      <c r="E679" s="115" t="s">
        <v>140</v>
      </c>
      <c r="F679" s="665" t="s">
        <v>361</v>
      </c>
      <c r="G679" s="666">
        <v>44035</v>
      </c>
      <c r="H679" s="666">
        <v>44035</v>
      </c>
      <c r="I679" s="666">
        <v>44035</v>
      </c>
      <c r="J679" s="115" t="s">
        <v>187</v>
      </c>
      <c r="K679" s="37">
        <v>9.9</v>
      </c>
      <c r="L679" s="115" t="s">
        <v>2031</v>
      </c>
      <c r="M679" s="642"/>
      <c r="N679" s="265"/>
      <c r="O679" s="37"/>
      <c r="P679" s="629"/>
      <c r="Q679" s="37"/>
      <c r="R679" s="37"/>
      <c r="S679" s="37"/>
      <c r="T679" s="37"/>
      <c r="U679" s="37"/>
      <c r="V679" s="37"/>
      <c r="W679" s="37"/>
      <c r="X679" s="37"/>
      <c r="Y679" s="37"/>
      <c r="Z679" s="37"/>
      <c r="AA679" s="37"/>
      <c r="AB679" s="37"/>
      <c r="AC679" s="37"/>
      <c r="AD679" s="37"/>
      <c r="AE679" s="37"/>
      <c r="AF679" s="37"/>
      <c r="AG679" s="37"/>
    </row>
    <row r="680" spans="1:33">
      <c r="A680" s="666">
        <v>44020</v>
      </c>
      <c r="B680" s="115" t="s">
        <v>146</v>
      </c>
      <c r="C680" s="37">
        <v>880028509</v>
      </c>
      <c r="D680" s="115" t="s">
        <v>139</v>
      </c>
      <c r="E680" s="115" t="s">
        <v>147</v>
      </c>
      <c r="F680" s="665"/>
      <c r="G680" s="486"/>
      <c r="H680" s="666"/>
      <c r="I680" s="666"/>
      <c r="J680" s="37"/>
      <c r="K680" s="37"/>
      <c r="L680" s="115"/>
      <c r="M680" s="642"/>
      <c r="N680" s="265">
        <v>44018</v>
      </c>
      <c r="O680" s="37">
        <v>2693</v>
      </c>
      <c r="P680" s="629"/>
      <c r="Q680" s="37"/>
      <c r="R680" s="37"/>
      <c r="S680" s="37"/>
      <c r="T680" s="37"/>
      <c r="U680" s="37"/>
      <c r="V680" s="37"/>
      <c r="W680" s="37"/>
      <c r="X680" s="37"/>
      <c r="Y680" s="37"/>
      <c r="Z680" s="37"/>
      <c r="AA680" s="37"/>
      <c r="AB680" s="37"/>
      <c r="AC680" s="37"/>
      <c r="AD680" s="37"/>
      <c r="AE680" s="37"/>
      <c r="AF680" s="37"/>
      <c r="AG680" s="37"/>
    </row>
    <row r="681" spans="1:33">
      <c r="A681" s="666">
        <v>44020</v>
      </c>
      <c r="B681" s="115" t="s">
        <v>146</v>
      </c>
      <c r="C681" s="37">
        <v>880028509</v>
      </c>
      <c r="D681" s="115" t="s">
        <v>139</v>
      </c>
      <c r="E681" s="115" t="s">
        <v>147</v>
      </c>
      <c r="F681" s="665"/>
      <c r="G681" s="486"/>
      <c r="H681" s="666"/>
      <c r="I681" s="665"/>
      <c r="J681" s="37"/>
      <c r="K681" s="37"/>
      <c r="L681" s="115"/>
      <c r="M681" s="642"/>
      <c r="N681" s="265">
        <v>44025</v>
      </c>
      <c r="O681" s="37">
        <v>318</v>
      </c>
      <c r="P681" s="629"/>
      <c r="Q681" s="37"/>
      <c r="R681" s="37"/>
      <c r="S681" s="37"/>
      <c r="T681" s="37"/>
      <c r="U681" s="37"/>
      <c r="V681" s="37"/>
      <c r="W681" s="37"/>
      <c r="X681" s="37"/>
      <c r="Y681" s="37"/>
      <c r="Z681" s="37"/>
      <c r="AA681" s="37"/>
      <c r="AB681" s="37"/>
      <c r="AC681" s="37"/>
      <c r="AD681" s="37"/>
      <c r="AE681" s="37"/>
      <c r="AF681" s="37"/>
      <c r="AG681" s="37"/>
    </row>
    <row r="682" spans="1:33">
      <c r="A682" s="666">
        <v>44020</v>
      </c>
      <c r="B682" s="115" t="s">
        <v>146</v>
      </c>
      <c r="C682" s="37">
        <v>880028509</v>
      </c>
      <c r="D682" s="115" t="s">
        <v>139</v>
      </c>
      <c r="E682" s="115" t="s">
        <v>147</v>
      </c>
      <c r="F682" s="665"/>
      <c r="G682" s="666"/>
      <c r="H682" s="666"/>
      <c r="I682" s="665"/>
      <c r="J682" s="37"/>
      <c r="K682" s="37"/>
      <c r="L682" s="115"/>
      <c r="M682" s="642"/>
      <c r="N682" s="265">
        <v>44029</v>
      </c>
      <c r="O682" s="37">
        <v>47</v>
      </c>
      <c r="P682" s="629"/>
      <c r="Q682" s="37"/>
      <c r="R682" s="37"/>
      <c r="S682" s="37"/>
      <c r="T682" s="37"/>
      <c r="U682" s="37"/>
      <c r="V682" s="37"/>
      <c r="W682" s="37"/>
      <c r="X682" s="37"/>
      <c r="Y682" s="37"/>
      <c r="Z682" s="37"/>
      <c r="AA682" s="37"/>
      <c r="AB682" s="37"/>
      <c r="AC682" s="37"/>
      <c r="AD682" s="37"/>
      <c r="AE682" s="37"/>
      <c r="AF682" s="37"/>
      <c r="AG682" s="37"/>
    </row>
    <row r="683" spans="1:33">
      <c r="A683" s="666">
        <v>44020</v>
      </c>
      <c r="B683" s="115" t="s">
        <v>194</v>
      </c>
      <c r="C683" s="37">
        <v>881669295</v>
      </c>
      <c r="D683" s="115" t="s">
        <v>139</v>
      </c>
      <c r="E683" s="115" t="s">
        <v>140</v>
      </c>
      <c r="F683" s="665" t="s">
        <v>1066</v>
      </c>
      <c r="G683" s="666">
        <v>44034</v>
      </c>
      <c r="H683" s="666"/>
      <c r="I683" s="665">
        <v>44049</v>
      </c>
      <c r="J683" s="37"/>
      <c r="K683" s="37"/>
      <c r="L683" s="115" t="s">
        <v>2032</v>
      </c>
      <c r="M683" s="642"/>
      <c r="N683" s="265"/>
      <c r="O683" s="37"/>
      <c r="P683" s="629"/>
      <c r="Q683" s="37"/>
      <c r="R683" s="37"/>
      <c r="S683" s="37"/>
      <c r="T683" s="37"/>
      <c r="U683" s="37"/>
      <c r="V683" s="37"/>
      <c r="W683" s="37"/>
      <c r="X683" s="37"/>
      <c r="Y683" s="37"/>
      <c r="Z683" s="37"/>
      <c r="AA683" s="37"/>
      <c r="AB683" s="37"/>
      <c r="AC683" s="37"/>
      <c r="AD683" s="37"/>
      <c r="AE683" s="37"/>
      <c r="AF683" s="37"/>
      <c r="AG683" s="37"/>
    </row>
    <row r="684" spans="1:33">
      <c r="A684" s="666">
        <v>44020</v>
      </c>
      <c r="B684" s="115" t="s">
        <v>144</v>
      </c>
      <c r="C684" s="37">
        <v>881123978</v>
      </c>
      <c r="D684" s="115" t="s">
        <v>139</v>
      </c>
      <c r="E684" s="115" t="s">
        <v>140</v>
      </c>
      <c r="F684" s="665" t="s">
        <v>168</v>
      </c>
      <c r="G684" s="486"/>
      <c r="H684" s="666"/>
      <c r="I684" s="666">
        <v>44042</v>
      </c>
      <c r="J684" s="37"/>
      <c r="K684" s="37"/>
      <c r="L684" s="115" t="s">
        <v>195</v>
      </c>
      <c r="M684" s="642"/>
      <c r="N684" s="265"/>
      <c r="O684" s="37"/>
      <c r="P684" s="629"/>
      <c r="Q684" s="37"/>
      <c r="R684" s="37"/>
      <c r="S684" s="37"/>
      <c r="T684" s="37"/>
      <c r="U684" s="37"/>
      <c r="V684" s="37"/>
      <c r="W684" s="37"/>
      <c r="X684" s="37"/>
      <c r="Y684" s="37"/>
      <c r="Z684" s="37"/>
      <c r="AA684" s="37"/>
      <c r="AB684" s="37"/>
      <c r="AC684" s="37"/>
      <c r="AD684" s="37"/>
      <c r="AE684" s="37"/>
      <c r="AF684" s="37"/>
      <c r="AG684" s="37"/>
    </row>
    <row r="685" spans="1:33">
      <c r="A685" s="666">
        <v>44020</v>
      </c>
      <c r="B685" s="115" t="s">
        <v>154</v>
      </c>
      <c r="C685" s="37">
        <v>881590330</v>
      </c>
      <c r="D685" s="115" t="s">
        <v>139</v>
      </c>
      <c r="E685" s="115" t="s">
        <v>140</v>
      </c>
      <c r="F685" s="665"/>
      <c r="G685" s="486"/>
      <c r="H685" s="666"/>
      <c r="I685" s="666">
        <v>44035</v>
      </c>
      <c r="J685" s="37"/>
      <c r="K685" s="37"/>
      <c r="L685" s="115"/>
      <c r="M685" s="642"/>
      <c r="N685" s="265"/>
      <c r="O685" s="37"/>
      <c r="P685" s="629"/>
      <c r="Q685" s="37"/>
      <c r="R685" s="37"/>
      <c r="S685" s="37"/>
      <c r="T685" s="37"/>
      <c r="U685" s="37"/>
      <c r="V685" s="37"/>
      <c r="W685" s="37"/>
      <c r="X685" s="37"/>
      <c r="Y685" s="37"/>
      <c r="Z685" s="37"/>
      <c r="AA685" s="37"/>
      <c r="AB685" s="37"/>
      <c r="AC685" s="37"/>
      <c r="AD685" s="37"/>
      <c r="AE685" s="37"/>
      <c r="AF685" s="37"/>
      <c r="AG685" s="37"/>
    </row>
    <row r="686" spans="1:33">
      <c r="A686" s="666">
        <v>44020</v>
      </c>
      <c r="B686" s="115" t="s">
        <v>194</v>
      </c>
      <c r="C686" s="37">
        <v>881578498</v>
      </c>
      <c r="D686" s="115" t="s">
        <v>139</v>
      </c>
      <c r="E686" s="115" t="s">
        <v>140</v>
      </c>
      <c r="F686" s="665" t="s">
        <v>1066</v>
      </c>
      <c r="G686" s="486"/>
      <c r="H686" s="666"/>
      <c r="I686" s="666">
        <v>44035</v>
      </c>
      <c r="J686" s="37"/>
      <c r="K686" s="37"/>
      <c r="L686" s="115"/>
      <c r="M686" s="642"/>
      <c r="N686" s="265"/>
      <c r="O686" s="37"/>
      <c r="P686" s="629"/>
      <c r="Q686" s="37"/>
      <c r="R686" s="37"/>
      <c r="S686" s="37"/>
      <c r="T686" s="37"/>
      <c r="U686" s="37"/>
      <c r="V686" s="37"/>
      <c r="W686" s="37"/>
      <c r="X686" s="37"/>
      <c r="Y686" s="37"/>
      <c r="Z686" s="37"/>
      <c r="AA686" s="37"/>
      <c r="AB686" s="37"/>
      <c r="AC686" s="37"/>
      <c r="AD686" s="37"/>
      <c r="AE686" s="37"/>
      <c r="AF686" s="37"/>
      <c r="AG686" s="37"/>
    </row>
    <row r="687" spans="1:33">
      <c r="A687" s="666">
        <v>44020</v>
      </c>
      <c r="B687" s="115" t="s">
        <v>138</v>
      </c>
      <c r="C687" s="37">
        <v>881554440</v>
      </c>
      <c r="D687" s="115" t="s">
        <v>139</v>
      </c>
      <c r="E687" s="115" t="s">
        <v>140</v>
      </c>
      <c r="F687" s="665"/>
      <c r="G687" s="486"/>
      <c r="H687" s="666"/>
      <c r="I687" s="666">
        <v>44050</v>
      </c>
      <c r="J687" s="37"/>
      <c r="K687" s="37"/>
      <c r="L687" s="115"/>
      <c r="M687" s="642"/>
      <c r="N687" s="265"/>
      <c r="O687" s="37"/>
      <c r="P687" s="629"/>
      <c r="Q687" s="37"/>
      <c r="R687" s="37"/>
      <c r="S687" s="37"/>
      <c r="T687" s="37"/>
      <c r="U687" s="37"/>
      <c r="V687" s="37"/>
      <c r="W687" s="37"/>
      <c r="X687" s="37"/>
      <c r="Y687" s="37"/>
      <c r="Z687" s="37"/>
      <c r="AA687" s="37"/>
      <c r="AB687" s="37"/>
      <c r="AC687" s="37"/>
      <c r="AD687" s="37"/>
      <c r="AE687" s="37"/>
      <c r="AF687" s="37"/>
      <c r="AG687" s="37"/>
    </row>
    <row r="688" spans="1:33">
      <c r="A688" s="666">
        <v>44013</v>
      </c>
      <c r="B688" s="115" t="s">
        <v>138</v>
      </c>
      <c r="C688" s="37">
        <v>881739324</v>
      </c>
      <c r="D688" s="115" t="s">
        <v>152</v>
      </c>
      <c r="E688" s="115" t="s">
        <v>140</v>
      </c>
      <c r="F688" s="665" t="s">
        <v>384</v>
      </c>
      <c r="G688" s="666">
        <v>44013</v>
      </c>
      <c r="H688" s="666">
        <v>44013</v>
      </c>
      <c r="I688" s="666">
        <v>44027</v>
      </c>
      <c r="J688" s="115" t="s">
        <v>384</v>
      </c>
      <c r="K688" s="37">
        <v>408</v>
      </c>
      <c r="L688" s="115"/>
      <c r="M688" s="642"/>
      <c r="N688" s="265"/>
      <c r="O688" s="37"/>
      <c r="P688" s="629"/>
      <c r="Q688" s="37"/>
      <c r="R688" s="37"/>
      <c r="S688" s="37"/>
      <c r="T688" s="37"/>
      <c r="U688" s="37"/>
      <c r="V688" s="37"/>
      <c r="W688" s="37"/>
      <c r="X688" s="37"/>
      <c r="Y688" s="37"/>
      <c r="Z688" s="37"/>
      <c r="AA688" s="37"/>
      <c r="AB688" s="37"/>
      <c r="AC688" s="37"/>
      <c r="AD688" s="37"/>
      <c r="AE688" s="37"/>
      <c r="AF688" s="37"/>
      <c r="AG688" s="37"/>
    </row>
    <row r="689" spans="1:33">
      <c r="A689" s="666">
        <v>44043</v>
      </c>
      <c r="B689" s="115" t="s">
        <v>138</v>
      </c>
      <c r="C689" s="37">
        <v>881739324</v>
      </c>
      <c r="D689" s="115" t="s">
        <v>152</v>
      </c>
      <c r="E689" s="115" t="s">
        <v>140</v>
      </c>
      <c r="F689" s="665" t="s">
        <v>384</v>
      </c>
      <c r="G689" s="666">
        <v>44043</v>
      </c>
      <c r="H689" s="666">
        <v>44043</v>
      </c>
      <c r="I689" s="666">
        <v>44057</v>
      </c>
      <c r="J689" s="115" t="s">
        <v>384</v>
      </c>
      <c r="K689" s="765">
        <v>78</v>
      </c>
      <c r="L689" s="115"/>
      <c r="M689" s="642"/>
      <c r="N689" s="265">
        <v>44043</v>
      </c>
      <c r="O689" s="37">
        <v>69.5</v>
      </c>
      <c r="P689" s="629"/>
      <c r="Q689" s="37"/>
      <c r="R689" s="37"/>
      <c r="S689" s="37"/>
      <c r="T689" s="37"/>
      <c r="U689" s="37"/>
      <c r="V689" s="37"/>
      <c r="W689" s="37"/>
      <c r="X689" s="37"/>
      <c r="Y689" s="37"/>
      <c r="Z689" s="37"/>
      <c r="AA689" s="37"/>
      <c r="AB689" s="37"/>
      <c r="AC689" s="37"/>
      <c r="AD689" s="37"/>
      <c r="AE689" s="37"/>
      <c r="AF689" s="37"/>
      <c r="AG689" s="37"/>
    </row>
    <row r="690" spans="1:33">
      <c r="A690" s="666">
        <v>44015</v>
      </c>
      <c r="B690" s="115" t="s">
        <v>138</v>
      </c>
      <c r="C690" s="37">
        <v>880038196</v>
      </c>
      <c r="D690" s="115" t="s">
        <v>152</v>
      </c>
      <c r="E690" s="115" t="s">
        <v>140</v>
      </c>
      <c r="F690" s="665" t="s">
        <v>142</v>
      </c>
      <c r="G690" s="666">
        <v>44020</v>
      </c>
      <c r="H690" s="666">
        <v>44020</v>
      </c>
      <c r="I690" s="666">
        <v>44022</v>
      </c>
      <c r="J690" s="115" t="s">
        <v>142</v>
      </c>
      <c r="K690" s="37">
        <v>649.76</v>
      </c>
      <c r="L690" s="115"/>
      <c r="M690" s="642"/>
      <c r="N690" s="265"/>
      <c r="O690" s="37"/>
      <c r="P690" s="629"/>
      <c r="Q690" s="37"/>
      <c r="R690" s="37"/>
      <c r="S690" s="37"/>
      <c r="T690" s="37"/>
      <c r="U690" s="37"/>
      <c r="V690" s="37"/>
      <c r="W690" s="37"/>
      <c r="X690" s="37"/>
      <c r="Y690" s="37"/>
      <c r="Z690" s="37"/>
      <c r="AA690" s="37"/>
      <c r="AB690" s="37"/>
      <c r="AC690" s="37"/>
      <c r="AD690" s="37"/>
      <c r="AE690" s="37"/>
      <c r="AF690" s="37"/>
      <c r="AG690" s="37"/>
    </row>
    <row r="691" spans="1:33">
      <c r="A691" s="666">
        <v>44020</v>
      </c>
      <c r="B691" s="115" t="s">
        <v>146</v>
      </c>
      <c r="C691" s="37">
        <v>880028509</v>
      </c>
      <c r="D691" s="115" t="s">
        <v>139</v>
      </c>
      <c r="E691" s="115" t="s">
        <v>147</v>
      </c>
      <c r="F691" s="665"/>
      <c r="G691" s="666"/>
      <c r="H691" s="666"/>
      <c r="I691" s="666"/>
      <c r="J691" s="115"/>
      <c r="K691" s="37"/>
      <c r="L691" s="115"/>
      <c r="M691" s="642"/>
      <c r="N691" s="265">
        <v>44029</v>
      </c>
      <c r="O691" s="37">
        <v>47</v>
      </c>
      <c r="P691" s="629"/>
      <c r="Q691" s="37"/>
      <c r="R691" s="37"/>
      <c r="S691" s="37"/>
      <c r="T691" s="37"/>
      <c r="U691" s="37"/>
      <c r="V691" s="37"/>
      <c r="W691" s="37"/>
      <c r="X691" s="37"/>
      <c r="Y691" s="37"/>
      <c r="Z691" s="37"/>
      <c r="AA691" s="37"/>
      <c r="AB691" s="37"/>
      <c r="AC691" s="37"/>
      <c r="AD691" s="37"/>
      <c r="AE691" s="37"/>
      <c r="AF691" s="37"/>
      <c r="AG691" s="37"/>
    </row>
    <row r="692" spans="1:33">
      <c r="A692" s="666">
        <v>44020</v>
      </c>
      <c r="B692" s="115" t="s">
        <v>146</v>
      </c>
      <c r="C692" s="37">
        <v>881798348</v>
      </c>
      <c r="D692" s="115" t="s">
        <v>139</v>
      </c>
      <c r="E692" s="115" t="s">
        <v>150</v>
      </c>
      <c r="F692" s="665"/>
      <c r="G692" s="666">
        <v>44035</v>
      </c>
      <c r="H692" s="666">
        <v>44035</v>
      </c>
      <c r="I692" s="666">
        <v>44050</v>
      </c>
      <c r="J692" s="115" t="s">
        <v>190</v>
      </c>
      <c r="K692" s="37">
        <v>220</v>
      </c>
      <c r="L692" s="115" t="s">
        <v>2033</v>
      </c>
      <c r="M692" s="642"/>
      <c r="N692" s="265">
        <v>44013</v>
      </c>
      <c r="O692" s="37">
        <v>32</v>
      </c>
      <c r="P692" s="629"/>
      <c r="Q692" s="37"/>
      <c r="R692" s="37"/>
      <c r="S692" s="37"/>
      <c r="T692" s="37"/>
      <c r="U692" s="37"/>
      <c r="V692" s="37"/>
      <c r="W692" s="37"/>
      <c r="X692" s="37"/>
      <c r="Y692" s="37"/>
      <c r="Z692" s="37"/>
      <c r="AA692" s="37"/>
      <c r="AB692" s="37"/>
      <c r="AC692" s="37"/>
      <c r="AD692" s="37"/>
      <c r="AE692" s="37"/>
      <c r="AF692" s="37"/>
      <c r="AG692" s="37"/>
    </row>
    <row r="693" spans="1:33">
      <c r="A693" s="666">
        <v>44020</v>
      </c>
      <c r="B693" s="115" t="s">
        <v>146</v>
      </c>
      <c r="C693" s="37">
        <v>881798348</v>
      </c>
      <c r="D693" s="115" t="s">
        <v>139</v>
      </c>
      <c r="E693" s="115" t="s">
        <v>150</v>
      </c>
      <c r="F693" s="665"/>
      <c r="G693" s="666">
        <v>44035</v>
      </c>
      <c r="H693" s="666">
        <v>44020</v>
      </c>
      <c r="I693" s="666">
        <v>44050</v>
      </c>
      <c r="J693" s="115" t="s">
        <v>183</v>
      </c>
      <c r="K693" s="37">
        <v>543.67999999999995</v>
      </c>
      <c r="L693" s="180" t="s">
        <v>12384</v>
      </c>
      <c r="M693" s="642"/>
      <c r="N693" s="265">
        <v>44018</v>
      </c>
      <c r="O693" s="37">
        <v>32</v>
      </c>
      <c r="P693" s="629"/>
      <c r="Q693" s="37"/>
      <c r="R693" s="37"/>
      <c r="S693" s="37"/>
      <c r="T693" s="37"/>
      <c r="U693" s="37"/>
      <c r="V693" s="37"/>
      <c r="W693" s="37"/>
      <c r="X693" s="37"/>
      <c r="Y693" s="37"/>
      <c r="Z693" s="37"/>
      <c r="AA693" s="37"/>
      <c r="AB693" s="37"/>
      <c r="AC693" s="37"/>
      <c r="AD693" s="37"/>
      <c r="AE693" s="37"/>
      <c r="AF693" s="37"/>
      <c r="AG693" s="37"/>
    </row>
    <row r="694" spans="1:33">
      <c r="A694" s="666">
        <v>44020</v>
      </c>
      <c r="B694" s="115" t="s">
        <v>146</v>
      </c>
      <c r="C694" s="37">
        <v>881798348</v>
      </c>
      <c r="D694" s="115" t="s">
        <v>139</v>
      </c>
      <c r="E694" s="115" t="s">
        <v>150</v>
      </c>
      <c r="F694" s="665"/>
      <c r="G694" s="666">
        <v>44035</v>
      </c>
      <c r="H694" s="666"/>
      <c r="I694" s="666">
        <v>44050</v>
      </c>
      <c r="J694" s="115"/>
      <c r="K694" s="37"/>
      <c r="L694" s="115" t="s">
        <v>2033</v>
      </c>
      <c r="M694" s="642"/>
      <c r="N694" s="265">
        <v>44021</v>
      </c>
      <c r="O694" s="37">
        <v>32</v>
      </c>
      <c r="P694" s="629"/>
      <c r="Q694" s="37"/>
      <c r="R694" s="37"/>
      <c r="S694" s="37"/>
      <c r="T694" s="37"/>
      <c r="U694" s="37"/>
      <c r="V694" s="37"/>
      <c r="W694" s="37"/>
      <c r="X694" s="37"/>
      <c r="Y694" s="37"/>
      <c r="Z694" s="37"/>
      <c r="AA694" s="37"/>
      <c r="AB694" s="37"/>
      <c r="AC694" s="37"/>
      <c r="AD694" s="37"/>
      <c r="AE694" s="37"/>
      <c r="AF694" s="37"/>
      <c r="AG694" s="37"/>
    </row>
    <row r="695" spans="1:33">
      <c r="A695" s="666">
        <v>44020</v>
      </c>
      <c r="B695" s="115" t="s">
        <v>146</v>
      </c>
      <c r="C695" s="37">
        <v>881798348</v>
      </c>
      <c r="D695" s="115" t="s">
        <v>139</v>
      </c>
      <c r="E695" s="115" t="s">
        <v>150</v>
      </c>
      <c r="F695" s="604"/>
      <c r="G695" s="666">
        <v>44035</v>
      </c>
      <c r="H695" s="666"/>
      <c r="I695" s="716"/>
      <c r="J695" s="666"/>
      <c r="K695" s="37"/>
      <c r="L695" s="115" t="s">
        <v>2033</v>
      </c>
      <c r="M695" s="680"/>
      <c r="N695" s="665">
        <v>44026</v>
      </c>
      <c r="O695" s="37">
        <v>32</v>
      </c>
      <c r="P695" s="37"/>
      <c r="Q695" s="37"/>
      <c r="R695" s="37"/>
      <c r="S695" s="37"/>
      <c r="T695" s="37"/>
      <c r="U695" s="37"/>
      <c r="V695" s="37"/>
      <c r="W695" s="37"/>
      <c r="X695" s="37"/>
      <c r="Y695" s="37"/>
      <c r="Z695" s="37"/>
      <c r="AA695" s="37"/>
      <c r="AB695" s="37"/>
      <c r="AC695" s="37"/>
      <c r="AD695" s="37"/>
      <c r="AE695" s="37"/>
      <c r="AF695" s="37"/>
      <c r="AG695" s="37"/>
    </row>
    <row r="696" spans="1:33">
      <c r="A696" s="666">
        <v>44020</v>
      </c>
      <c r="B696" s="115" t="s">
        <v>146</v>
      </c>
      <c r="C696" s="37">
        <v>881798348</v>
      </c>
      <c r="D696" s="115" t="s">
        <v>139</v>
      </c>
      <c r="E696" s="115" t="s">
        <v>150</v>
      </c>
      <c r="F696" s="604"/>
      <c r="G696" s="666">
        <v>44035</v>
      </c>
      <c r="H696" s="666"/>
      <c r="I696" s="716"/>
      <c r="J696" s="666"/>
      <c r="K696" s="37"/>
      <c r="L696" s="115" t="s">
        <v>2033</v>
      </c>
      <c r="M696" s="680"/>
      <c r="N696" s="665">
        <v>44033</v>
      </c>
      <c r="O696" s="37">
        <v>32</v>
      </c>
      <c r="P696" s="37"/>
      <c r="Q696" s="37"/>
      <c r="R696" s="37"/>
      <c r="S696" s="37"/>
      <c r="T696" s="37"/>
      <c r="U696" s="37"/>
      <c r="V696" s="37"/>
      <c r="W696" s="37"/>
      <c r="X696" s="37"/>
      <c r="Y696" s="37"/>
      <c r="Z696" s="37"/>
      <c r="AA696" s="37"/>
      <c r="AB696" s="37"/>
      <c r="AC696" s="37"/>
      <c r="AD696" s="37"/>
      <c r="AE696" s="37"/>
      <c r="AF696" s="37"/>
      <c r="AG696" s="37"/>
    </row>
    <row r="697" spans="1:33">
      <c r="A697" s="666">
        <v>44020</v>
      </c>
      <c r="B697" s="115" t="s">
        <v>194</v>
      </c>
      <c r="C697" s="486">
        <v>882257346</v>
      </c>
      <c r="D697" s="115" t="s">
        <v>139</v>
      </c>
      <c r="E697" s="115" t="s">
        <v>140</v>
      </c>
      <c r="F697" s="604" t="s">
        <v>2034</v>
      </c>
      <c r="G697" s="754">
        <v>44043</v>
      </c>
      <c r="H697" s="666"/>
      <c r="I697" s="716">
        <v>44057</v>
      </c>
      <c r="J697" s="666"/>
      <c r="K697" s="37"/>
      <c r="L697" s="37"/>
      <c r="M697" s="680"/>
      <c r="N697" s="115"/>
      <c r="O697" s="37"/>
      <c r="P697" s="37"/>
      <c r="Q697" s="37"/>
      <c r="R697" s="37"/>
      <c r="S697" s="37"/>
      <c r="T697" s="37"/>
      <c r="U697" s="37"/>
      <c r="V697" s="37"/>
      <c r="W697" s="37"/>
      <c r="X697" s="37"/>
      <c r="Y697" s="37"/>
      <c r="Z697" s="37"/>
      <c r="AA697" s="37"/>
      <c r="AB697" s="37"/>
      <c r="AC697" s="37"/>
      <c r="AD697" s="37"/>
      <c r="AE697" s="37"/>
      <c r="AF697" s="37"/>
      <c r="AG697" s="37"/>
    </row>
    <row r="698" spans="1:33">
      <c r="A698" s="666">
        <v>44020</v>
      </c>
      <c r="B698" s="115" t="s">
        <v>144</v>
      </c>
      <c r="C698" s="37">
        <v>880046796</v>
      </c>
      <c r="D698" s="115" t="s">
        <v>139</v>
      </c>
      <c r="E698" s="115" t="s">
        <v>147</v>
      </c>
      <c r="F698" s="665" t="s">
        <v>142</v>
      </c>
      <c r="G698" s="666">
        <v>44020</v>
      </c>
      <c r="H698" s="666"/>
      <c r="I698" s="666">
        <v>44068</v>
      </c>
      <c r="J698" s="37"/>
      <c r="K698" s="37"/>
      <c r="L698" s="115"/>
      <c r="M698" s="642"/>
      <c r="N698" s="265">
        <v>44022</v>
      </c>
      <c r="O698" s="37">
        <v>23704.36</v>
      </c>
      <c r="P698" s="629"/>
      <c r="Q698" s="37"/>
      <c r="R698" s="37"/>
      <c r="S698" s="37"/>
      <c r="T698" s="37"/>
      <c r="U698" s="37"/>
      <c r="V698" s="37"/>
      <c r="W698" s="37"/>
      <c r="X698" s="37"/>
      <c r="Y698" s="37"/>
      <c r="Z698" s="37"/>
      <c r="AA698" s="37"/>
      <c r="AB698" s="37"/>
      <c r="AC698" s="37"/>
      <c r="AD698" s="37"/>
      <c r="AE698" s="37"/>
      <c r="AF698" s="37"/>
      <c r="AG698" s="37"/>
    </row>
    <row r="699" spans="1:33">
      <c r="A699" s="265">
        <v>44020</v>
      </c>
      <c r="B699" s="486" t="s">
        <v>194</v>
      </c>
      <c r="C699" s="37">
        <v>881063944</v>
      </c>
      <c r="D699" s="486" t="s">
        <v>139</v>
      </c>
      <c r="E699" s="37" t="s">
        <v>140</v>
      </c>
      <c r="F699" s="115" t="s">
        <v>142</v>
      </c>
      <c r="G699" s="666">
        <v>44020</v>
      </c>
      <c r="H699" s="620"/>
      <c r="I699" s="109" t="s">
        <v>2035</v>
      </c>
      <c r="J699" s="265"/>
      <c r="K699" s="37"/>
      <c r="L699" s="37"/>
      <c r="M699" s="680"/>
      <c r="N699" s="115"/>
      <c r="O699" s="37"/>
      <c r="P699" s="37"/>
      <c r="Q699" s="37"/>
      <c r="R699" s="37"/>
      <c r="S699" s="37"/>
      <c r="T699" s="37"/>
      <c r="U699" s="37"/>
      <c r="V699" s="37"/>
      <c r="W699" s="37"/>
      <c r="X699" s="37"/>
      <c r="Y699" s="37"/>
      <c r="Z699" s="37"/>
      <c r="AA699" s="37"/>
      <c r="AB699" s="37"/>
      <c r="AC699" s="37"/>
      <c r="AD699" s="37"/>
      <c r="AE699" s="37"/>
      <c r="AF699" s="37"/>
      <c r="AG699" s="37"/>
    </row>
    <row r="700" spans="1:33">
      <c r="A700" s="666">
        <v>44020</v>
      </c>
      <c r="B700" s="115" t="s">
        <v>156</v>
      </c>
      <c r="C700" s="37">
        <v>880510974</v>
      </c>
      <c r="D700" s="486" t="s">
        <v>139</v>
      </c>
      <c r="E700" s="37" t="s">
        <v>140</v>
      </c>
      <c r="F700" s="665"/>
      <c r="G700" s="486"/>
      <c r="H700" s="666">
        <v>44027</v>
      </c>
      <c r="I700" s="666">
        <v>44035</v>
      </c>
      <c r="J700" s="37"/>
      <c r="K700" s="37">
        <v>174</v>
      </c>
      <c r="L700" s="115"/>
      <c r="M700" s="642"/>
      <c r="N700" s="265"/>
      <c r="O700" s="37"/>
      <c r="P700" s="629"/>
      <c r="Q700" s="37"/>
      <c r="R700" s="37"/>
      <c r="S700" s="37"/>
      <c r="T700" s="37"/>
      <c r="U700" s="37"/>
      <c r="V700" s="37"/>
      <c r="W700" s="37"/>
      <c r="X700" s="37"/>
      <c r="Y700" s="37"/>
      <c r="Z700" s="37"/>
      <c r="AA700" s="37"/>
      <c r="AB700" s="37"/>
      <c r="AC700" s="37"/>
      <c r="AD700" s="37"/>
      <c r="AE700" s="37"/>
      <c r="AF700" s="37"/>
      <c r="AG700" s="37"/>
    </row>
    <row r="701" spans="1:33">
      <c r="A701" s="666">
        <v>44020</v>
      </c>
      <c r="B701" s="115" t="s">
        <v>154</v>
      </c>
      <c r="C701" s="37">
        <v>881274539</v>
      </c>
      <c r="D701" s="115" t="s">
        <v>139</v>
      </c>
      <c r="E701" s="115" t="s">
        <v>140</v>
      </c>
      <c r="F701" s="665"/>
      <c r="G701" s="486"/>
      <c r="H701" s="666"/>
      <c r="I701" s="666">
        <v>44035</v>
      </c>
      <c r="J701" s="37"/>
      <c r="K701" s="37"/>
      <c r="L701" s="115"/>
      <c r="M701" s="642"/>
      <c r="N701" s="265"/>
      <c r="O701" s="37"/>
      <c r="P701" s="629"/>
      <c r="Q701" s="37"/>
      <c r="R701" s="37"/>
      <c r="S701" s="37"/>
      <c r="T701" s="37"/>
      <c r="U701" s="37"/>
      <c r="V701" s="37"/>
      <c r="W701" s="37"/>
      <c r="X701" s="37"/>
      <c r="Y701" s="37"/>
      <c r="Z701" s="37"/>
      <c r="AA701" s="37"/>
      <c r="AB701" s="37"/>
      <c r="AC701" s="37"/>
      <c r="AD701" s="37"/>
      <c r="AE701" s="37"/>
      <c r="AF701" s="37"/>
      <c r="AG701" s="37"/>
    </row>
    <row r="702" spans="1:33">
      <c r="A702" s="666">
        <v>44020</v>
      </c>
      <c r="B702" s="115" t="s">
        <v>138</v>
      </c>
      <c r="C702" s="37">
        <v>880576658</v>
      </c>
      <c r="D702" s="115" t="s">
        <v>139</v>
      </c>
      <c r="E702" s="115" t="s">
        <v>140</v>
      </c>
      <c r="F702" s="665" t="s">
        <v>391</v>
      </c>
      <c r="G702" s="666">
        <v>44020</v>
      </c>
      <c r="H702" s="666"/>
      <c r="I702" s="666">
        <v>44035</v>
      </c>
      <c r="J702" s="37"/>
      <c r="K702" s="37"/>
      <c r="L702" s="115"/>
      <c r="M702" s="642"/>
      <c r="N702" s="265"/>
      <c r="O702" s="37"/>
      <c r="P702" s="629"/>
      <c r="Q702" s="37"/>
      <c r="R702" s="37"/>
      <c r="S702" s="37"/>
      <c r="T702" s="37"/>
      <c r="U702" s="37"/>
      <c r="V702" s="37"/>
      <c r="W702" s="37"/>
      <c r="X702" s="37"/>
      <c r="Y702" s="37"/>
      <c r="Z702" s="37"/>
      <c r="AA702" s="37"/>
      <c r="AB702" s="37"/>
      <c r="AC702" s="37"/>
      <c r="AD702" s="37"/>
      <c r="AE702" s="37"/>
      <c r="AF702" s="37"/>
      <c r="AG702" s="37"/>
    </row>
    <row r="703" spans="1:33">
      <c r="A703" s="666">
        <v>44020</v>
      </c>
      <c r="B703" s="115" t="s">
        <v>154</v>
      </c>
      <c r="C703" s="37">
        <v>880677894</v>
      </c>
      <c r="D703" s="115" t="s">
        <v>139</v>
      </c>
      <c r="E703" s="115" t="s">
        <v>140</v>
      </c>
      <c r="F703" s="665"/>
      <c r="G703" s="486"/>
      <c r="H703" s="666"/>
      <c r="I703" s="666">
        <v>44035</v>
      </c>
      <c r="J703" s="37"/>
      <c r="K703" s="37"/>
      <c r="L703" s="115"/>
      <c r="M703" s="642"/>
      <c r="N703" s="265"/>
      <c r="O703" s="37"/>
      <c r="P703" s="629"/>
      <c r="Q703" s="37"/>
      <c r="R703" s="37"/>
      <c r="S703" s="37"/>
      <c r="T703" s="37"/>
      <c r="U703" s="37"/>
      <c r="V703" s="37"/>
      <c r="W703" s="37"/>
      <c r="X703" s="37"/>
      <c r="Y703" s="37"/>
      <c r="Z703" s="37"/>
      <c r="AA703" s="37"/>
      <c r="AB703" s="37"/>
      <c r="AC703" s="37"/>
      <c r="AD703" s="37"/>
      <c r="AE703" s="37"/>
      <c r="AF703" s="37"/>
      <c r="AG703" s="37"/>
    </row>
    <row r="704" spans="1:33">
      <c r="A704" s="666">
        <v>44020</v>
      </c>
      <c r="B704" s="115" t="s">
        <v>154</v>
      </c>
      <c r="C704" s="37">
        <v>881987889</v>
      </c>
      <c r="D704" s="115" t="s">
        <v>139</v>
      </c>
      <c r="E704" s="115" t="s">
        <v>140</v>
      </c>
      <c r="F704" s="665"/>
      <c r="G704" s="486"/>
      <c r="H704" s="666"/>
      <c r="I704" s="666">
        <v>44035</v>
      </c>
      <c r="J704" s="37"/>
      <c r="K704" s="37"/>
      <c r="L704" s="115"/>
      <c r="M704" s="642"/>
      <c r="N704" s="265"/>
      <c r="O704" s="37"/>
      <c r="P704" s="629"/>
      <c r="Q704" s="37"/>
      <c r="R704" s="37"/>
      <c r="S704" s="37"/>
      <c r="T704" s="37"/>
      <c r="U704" s="37"/>
      <c r="V704" s="37"/>
      <c r="W704" s="37"/>
      <c r="X704" s="37"/>
      <c r="Y704" s="37"/>
      <c r="Z704" s="37"/>
      <c r="AA704" s="37"/>
      <c r="AB704" s="37"/>
      <c r="AC704" s="37"/>
      <c r="AD704" s="37"/>
      <c r="AE704" s="37"/>
      <c r="AF704" s="37"/>
      <c r="AG704" s="37"/>
    </row>
    <row r="705" spans="1:33">
      <c r="A705" s="666">
        <v>44020</v>
      </c>
      <c r="B705" s="115" t="s">
        <v>149</v>
      </c>
      <c r="C705" s="37">
        <v>881335697</v>
      </c>
      <c r="D705" s="115" t="s">
        <v>139</v>
      </c>
      <c r="E705" s="115" t="s">
        <v>140</v>
      </c>
      <c r="F705" s="665" t="s">
        <v>705</v>
      </c>
      <c r="G705" s="486"/>
      <c r="H705" s="666"/>
      <c r="I705" s="666">
        <v>44035</v>
      </c>
      <c r="J705" s="37"/>
      <c r="K705" s="37"/>
      <c r="L705" s="115"/>
      <c r="M705" s="642"/>
      <c r="N705" s="265"/>
      <c r="O705" s="37"/>
      <c r="P705" s="629"/>
      <c r="Q705" s="37"/>
      <c r="R705" s="37"/>
      <c r="S705" s="37"/>
      <c r="T705" s="37"/>
      <c r="U705" s="37"/>
      <c r="V705" s="37"/>
      <c r="W705" s="37"/>
      <c r="X705" s="37"/>
      <c r="Y705" s="37"/>
      <c r="Z705" s="37"/>
      <c r="AA705" s="37"/>
      <c r="AB705" s="37"/>
      <c r="AC705" s="37"/>
      <c r="AD705" s="37"/>
      <c r="AE705" s="37"/>
      <c r="AF705" s="37"/>
      <c r="AG705" s="37"/>
    </row>
    <row r="706" spans="1:33">
      <c r="A706" s="666">
        <v>44018</v>
      </c>
      <c r="B706" s="115" t="s">
        <v>149</v>
      </c>
      <c r="C706" s="37">
        <v>880855808</v>
      </c>
      <c r="D706" s="115" t="s">
        <v>139</v>
      </c>
      <c r="E706" s="115" t="s">
        <v>140</v>
      </c>
      <c r="F706" s="665"/>
      <c r="G706" s="486"/>
      <c r="H706" s="666">
        <v>44033</v>
      </c>
      <c r="I706" s="666">
        <v>44033</v>
      </c>
      <c r="J706" s="115" t="s">
        <v>2036</v>
      </c>
      <c r="K706" s="37">
        <v>837.19</v>
      </c>
      <c r="L706" s="115" t="s">
        <v>1985</v>
      </c>
      <c r="M706" s="642"/>
      <c r="N706" s="265"/>
      <c r="O706" s="37"/>
      <c r="P706" s="629"/>
      <c r="Q706" s="37"/>
      <c r="R706" s="37"/>
      <c r="S706" s="37"/>
      <c r="T706" s="37"/>
      <c r="U706" s="37"/>
      <c r="V706" s="37"/>
      <c r="W706" s="37"/>
      <c r="X706" s="37"/>
      <c r="Y706" s="37"/>
      <c r="Z706" s="37"/>
      <c r="AA706" s="37"/>
      <c r="AB706" s="37"/>
      <c r="AC706" s="37"/>
      <c r="AD706" s="37"/>
      <c r="AE706" s="37"/>
      <c r="AF706" s="37"/>
      <c r="AG706" s="37"/>
    </row>
    <row r="707" spans="1:33">
      <c r="A707" s="665">
        <v>44014</v>
      </c>
      <c r="B707" s="115" t="s">
        <v>156</v>
      </c>
      <c r="C707" s="37">
        <v>880018227</v>
      </c>
      <c r="D707" s="115" t="s">
        <v>139</v>
      </c>
      <c r="E707" s="115" t="s">
        <v>140</v>
      </c>
      <c r="F707" s="665"/>
      <c r="G707" s="486"/>
      <c r="H707" s="666"/>
      <c r="I707" s="666">
        <v>44035</v>
      </c>
      <c r="J707" s="37"/>
      <c r="K707" s="37"/>
      <c r="L707" s="115"/>
      <c r="M707" s="642"/>
      <c r="N707" s="265"/>
      <c r="O707" s="37"/>
      <c r="P707" s="629"/>
      <c r="Q707" s="37"/>
      <c r="R707" s="37"/>
      <c r="S707" s="37"/>
      <c r="T707" s="37"/>
      <c r="U707" s="37"/>
      <c r="V707" s="37"/>
      <c r="W707" s="37"/>
      <c r="X707" s="37"/>
      <c r="Y707" s="37"/>
      <c r="Z707" s="37"/>
      <c r="AA707" s="37"/>
      <c r="AB707" s="37"/>
      <c r="AC707" s="37"/>
      <c r="AD707" s="37"/>
      <c r="AE707" s="37"/>
      <c r="AF707" s="37"/>
      <c r="AG707" s="37"/>
    </row>
    <row r="708" spans="1:33">
      <c r="A708" s="666">
        <v>44010</v>
      </c>
      <c r="B708" s="115" t="s">
        <v>178</v>
      </c>
      <c r="C708" s="37">
        <v>880004655</v>
      </c>
      <c r="D708" s="115" t="s">
        <v>152</v>
      </c>
      <c r="E708" s="115" t="s">
        <v>140</v>
      </c>
      <c r="F708" s="665" t="s">
        <v>142</v>
      </c>
      <c r="G708" s="666">
        <v>44025</v>
      </c>
      <c r="H708" s="666">
        <v>44020</v>
      </c>
      <c r="I708" s="666">
        <v>44032</v>
      </c>
      <c r="J708" s="115" t="s">
        <v>142</v>
      </c>
      <c r="K708" s="115">
        <v>515.78</v>
      </c>
      <c r="L708" s="727" t="s">
        <v>2037</v>
      </c>
      <c r="M708" s="642"/>
      <c r="N708" s="265"/>
      <c r="O708" s="37"/>
      <c r="P708" s="629"/>
      <c r="Q708" s="37"/>
      <c r="R708" s="37"/>
      <c r="S708" s="37"/>
      <c r="T708" s="37"/>
      <c r="U708" s="37"/>
      <c r="V708" s="37"/>
      <c r="W708" s="37"/>
      <c r="X708" s="37"/>
      <c r="Y708" s="37"/>
      <c r="Z708" s="37"/>
      <c r="AA708" s="37"/>
      <c r="AB708" s="37"/>
      <c r="AC708" s="37"/>
      <c r="AD708" s="37"/>
      <c r="AE708" s="37"/>
      <c r="AF708" s="37"/>
      <c r="AG708" s="37"/>
    </row>
    <row r="709" spans="1:33">
      <c r="A709" s="666">
        <v>44010</v>
      </c>
      <c r="B709" s="115" t="s">
        <v>178</v>
      </c>
      <c r="C709" s="37">
        <v>880004655</v>
      </c>
      <c r="D709" s="115" t="s">
        <v>152</v>
      </c>
      <c r="E709" s="115" t="s">
        <v>140</v>
      </c>
      <c r="F709" s="665" t="s">
        <v>142</v>
      </c>
      <c r="G709" s="666">
        <v>44025</v>
      </c>
      <c r="H709" s="666">
        <v>44025</v>
      </c>
      <c r="I709" s="666">
        <v>44032</v>
      </c>
      <c r="J709" s="115" t="s">
        <v>142</v>
      </c>
      <c r="K709" s="115">
        <v>190</v>
      </c>
      <c r="L709" s="727" t="s">
        <v>2037</v>
      </c>
      <c r="M709" s="642"/>
      <c r="N709" s="265"/>
      <c r="O709" s="37"/>
      <c r="P709" s="629"/>
      <c r="Q709" s="37"/>
      <c r="R709" s="37"/>
      <c r="S709" s="37"/>
      <c r="T709" s="37"/>
      <c r="U709" s="37"/>
      <c r="V709" s="37"/>
      <c r="W709" s="37"/>
      <c r="X709" s="37"/>
      <c r="Y709" s="37"/>
      <c r="Z709" s="37"/>
      <c r="AA709" s="37"/>
      <c r="AB709" s="37"/>
      <c r="AC709" s="37"/>
      <c r="AD709" s="37"/>
      <c r="AE709" s="37"/>
      <c r="AF709" s="37"/>
      <c r="AG709" s="37"/>
    </row>
    <row r="710" spans="1:33">
      <c r="A710" s="666">
        <v>44010</v>
      </c>
      <c r="B710" s="115" t="s">
        <v>178</v>
      </c>
      <c r="C710" s="37">
        <v>880004655</v>
      </c>
      <c r="D710" s="115" t="s">
        <v>152</v>
      </c>
      <c r="E710" s="115" t="s">
        <v>140</v>
      </c>
      <c r="F710" s="665" t="s">
        <v>142</v>
      </c>
      <c r="G710" s="666">
        <v>44025</v>
      </c>
      <c r="H710" s="666">
        <v>44029</v>
      </c>
      <c r="I710" s="666">
        <v>44032</v>
      </c>
      <c r="J710" s="115" t="s">
        <v>142</v>
      </c>
      <c r="K710" s="115">
        <v>154</v>
      </c>
      <c r="L710" s="727" t="s">
        <v>2038</v>
      </c>
      <c r="M710" s="642"/>
      <c r="N710" s="265"/>
      <c r="O710" s="37"/>
      <c r="P710" s="629"/>
      <c r="Q710" s="37"/>
      <c r="R710" s="37"/>
      <c r="S710" s="37"/>
      <c r="T710" s="37"/>
      <c r="U710" s="37"/>
      <c r="V710" s="37"/>
      <c r="W710" s="37"/>
      <c r="X710" s="37"/>
      <c r="Y710" s="37"/>
      <c r="Z710" s="37"/>
      <c r="AA710" s="37"/>
      <c r="AB710" s="37"/>
      <c r="AC710" s="37"/>
      <c r="AD710" s="37"/>
      <c r="AE710" s="37"/>
      <c r="AF710" s="37"/>
      <c r="AG710" s="37"/>
    </row>
    <row r="711" spans="1:33">
      <c r="A711" s="666">
        <v>44010</v>
      </c>
      <c r="B711" s="115" t="s">
        <v>178</v>
      </c>
      <c r="C711" s="37">
        <v>880004655</v>
      </c>
      <c r="D711" s="115" t="s">
        <v>152</v>
      </c>
      <c r="E711" s="115" t="s">
        <v>140</v>
      </c>
      <c r="F711" s="665" t="s">
        <v>142</v>
      </c>
      <c r="G711" s="666">
        <v>44039</v>
      </c>
      <c r="H711" s="666">
        <v>44039</v>
      </c>
      <c r="I711" s="666">
        <v>44032</v>
      </c>
      <c r="J711" s="115" t="s">
        <v>142</v>
      </c>
      <c r="K711" s="115">
        <v>231</v>
      </c>
      <c r="L711" s="727" t="s">
        <v>2039</v>
      </c>
      <c r="M711" s="642"/>
      <c r="N711" s="265"/>
      <c r="O711" s="37"/>
      <c r="P711" s="629"/>
      <c r="Q711" s="37"/>
      <c r="R711" s="37"/>
      <c r="S711" s="37"/>
      <c r="T711" s="37"/>
      <c r="U711" s="37"/>
      <c r="V711" s="37"/>
      <c r="W711" s="37"/>
      <c r="X711" s="37"/>
      <c r="Y711" s="37"/>
      <c r="Z711" s="37"/>
      <c r="AA711" s="37"/>
      <c r="AB711" s="37"/>
      <c r="AC711" s="37"/>
      <c r="AD711" s="37"/>
      <c r="AE711" s="37"/>
      <c r="AF711" s="37"/>
      <c r="AG711" s="37"/>
    </row>
    <row r="712" spans="1:33">
      <c r="A712" s="666">
        <v>44010</v>
      </c>
      <c r="B712" s="115" t="s">
        <v>178</v>
      </c>
      <c r="C712" s="37">
        <v>880004655</v>
      </c>
      <c r="D712" s="115" t="s">
        <v>152</v>
      </c>
      <c r="E712" s="115" t="s">
        <v>140</v>
      </c>
      <c r="F712" s="665" t="s">
        <v>142</v>
      </c>
      <c r="G712" s="666">
        <v>44025</v>
      </c>
      <c r="H712" s="666">
        <v>44032</v>
      </c>
      <c r="I712" s="666">
        <v>44032</v>
      </c>
      <c r="J712" s="115" t="s">
        <v>142</v>
      </c>
      <c r="K712" s="115">
        <v>154</v>
      </c>
      <c r="L712" s="727" t="s">
        <v>2040</v>
      </c>
      <c r="M712" s="642"/>
      <c r="N712" s="265"/>
      <c r="O712" s="37"/>
      <c r="P712" s="629"/>
      <c r="Q712" s="37"/>
      <c r="R712" s="37"/>
      <c r="S712" s="37"/>
      <c r="T712" s="37"/>
      <c r="U712" s="37"/>
      <c r="V712" s="37"/>
      <c r="W712" s="37"/>
      <c r="X712" s="37"/>
      <c r="Y712" s="37"/>
      <c r="Z712" s="37"/>
      <c r="AA712" s="37"/>
      <c r="AB712" s="37"/>
      <c r="AC712" s="37"/>
      <c r="AD712" s="37"/>
      <c r="AE712" s="37"/>
      <c r="AF712" s="37"/>
      <c r="AG712" s="37"/>
    </row>
    <row r="713" spans="1:33">
      <c r="A713" s="666">
        <v>44012</v>
      </c>
      <c r="B713" s="115" t="s">
        <v>138</v>
      </c>
      <c r="C713" s="37">
        <v>881415583</v>
      </c>
      <c r="D713" s="115" t="s">
        <v>139</v>
      </c>
      <c r="E713" s="115" t="s">
        <v>140</v>
      </c>
      <c r="F713" s="665" t="s">
        <v>176</v>
      </c>
      <c r="G713" s="666">
        <v>44027</v>
      </c>
      <c r="H713" s="666">
        <v>44018</v>
      </c>
      <c r="I713" s="666">
        <v>44027</v>
      </c>
      <c r="J713" s="115" t="s">
        <v>176</v>
      </c>
      <c r="K713" s="728">
        <v>4887.3</v>
      </c>
      <c r="L713" s="680" t="s">
        <v>2041</v>
      </c>
      <c r="M713" s="642"/>
      <c r="N713" s="265"/>
      <c r="O713" s="37"/>
      <c r="P713" s="629"/>
      <c r="Q713" s="37"/>
      <c r="R713" s="37"/>
      <c r="S713" s="37"/>
      <c r="T713" s="37"/>
      <c r="U713" s="37"/>
      <c r="V713" s="37"/>
      <c r="W713" s="37"/>
      <c r="X713" s="37"/>
      <c r="Y713" s="37"/>
      <c r="Z713" s="37"/>
      <c r="AA713" s="37"/>
      <c r="AB713" s="37"/>
      <c r="AC713" s="37"/>
      <c r="AD713" s="37"/>
      <c r="AE713" s="37"/>
      <c r="AF713" s="37"/>
      <c r="AG713" s="37"/>
    </row>
    <row r="714" spans="1:33">
      <c r="A714" s="666">
        <v>44032</v>
      </c>
      <c r="B714" s="115" t="s">
        <v>138</v>
      </c>
      <c r="C714" s="37">
        <v>881415583</v>
      </c>
      <c r="D714" s="115" t="s">
        <v>139</v>
      </c>
      <c r="E714" s="115" t="s">
        <v>140</v>
      </c>
      <c r="F714" s="665" t="s">
        <v>176</v>
      </c>
      <c r="G714" s="666">
        <v>44032</v>
      </c>
      <c r="H714" s="666">
        <v>44032</v>
      </c>
      <c r="I714" s="666">
        <v>44041</v>
      </c>
      <c r="J714" s="115" t="s">
        <v>176</v>
      </c>
      <c r="K714" s="728">
        <v>2888.3</v>
      </c>
      <c r="L714" s="680" t="s">
        <v>2042</v>
      </c>
      <c r="M714" s="642"/>
      <c r="N714" s="265"/>
      <c r="O714" s="37"/>
      <c r="P714" s="629"/>
      <c r="Q714" s="37"/>
      <c r="R714" s="37"/>
      <c r="S714" s="37"/>
      <c r="T714" s="37"/>
      <c r="U714" s="37"/>
      <c r="V714" s="37"/>
      <c r="W714" s="37"/>
      <c r="X714" s="37"/>
      <c r="Y714" s="37"/>
      <c r="Z714" s="37"/>
      <c r="AA714" s="37"/>
      <c r="AB714" s="37"/>
      <c r="AC714" s="37"/>
      <c r="AD714" s="37"/>
      <c r="AE714" s="37"/>
      <c r="AF714" s="37"/>
      <c r="AG714" s="37"/>
    </row>
    <row r="715" spans="1:33">
      <c r="A715" s="666">
        <v>44039</v>
      </c>
      <c r="B715" s="115" t="s">
        <v>138</v>
      </c>
      <c r="C715" s="37">
        <v>881415583</v>
      </c>
      <c r="D715" s="115" t="s">
        <v>139</v>
      </c>
      <c r="E715" s="115" t="s">
        <v>140</v>
      </c>
      <c r="F715" s="665" t="s">
        <v>176</v>
      </c>
      <c r="G715" s="666">
        <v>44039</v>
      </c>
      <c r="H715" s="666">
        <v>44039</v>
      </c>
      <c r="I715" s="665" t="s">
        <v>2043</v>
      </c>
      <c r="J715" s="115" t="s">
        <v>176</v>
      </c>
      <c r="K715" s="728">
        <v>7391.12</v>
      </c>
      <c r="L715" s="680" t="s">
        <v>2044</v>
      </c>
      <c r="M715" s="642"/>
      <c r="N715" s="265"/>
      <c r="O715" s="37"/>
      <c r="P715" s="629"/>
      <c r="Q715" s="37"/>
      <c r="R715" s="37"/>
      <c r="S715" s="37"/>
      <c r="T715" s="37"/>
      <c r="U715" s="37"/>
      <c r="V715" s="37"/>
      <c r="W715" s="37"/>
      <c r="X715" s="37"/>
      <c r="Y715" s="37"/>
      <c r="Z715" s="37"/>
      <c r="AA715" s="37"/>
      <c r="AB715" s="37"/>
      <c r="AC715" s="37"/>
      <c r="AD715" s="37"/>
      <c r="AE715" s="37"/>
      <c r="AF715" s="37"/>
      <c r="AG715" s="37"/>
    </row>
    <row r="716" spans="1:33">
      <c r="A716" s="666">
        <v>43990</v>
      </c>
      <c r="B716" s="115" t="s">
        <v>154</v>
      </c>
      <c r="C716" s="37">
        <v>881747458</v>
      </c>
      <c r="D716" s="115" t="s">
        <v>139</v>
      </c>
      <c r="E716" s="115" t="s">
        <v>150</v>
      </c>
      <c r="F716" s="665"/>
      <c r="G716" s="666">
        <v>44020</v>
      </c>
      <c r="H716" s="666"/>
      <c r="I716" s="666">
        <v>44034</v>
      </c>
      <c r="J716" s="37"/>
      <c r="K716" s="37"/>
      <c r="L716" s="115"/>
      <c r="M716" s="642"/>
      <c r="N716" s="265">
        <v>44022</v>
      </c>
      <c r="O716" s="37">
        <v>999</v>
      </c>
      <c r="P716" s="629"/>
      <c r="Q716" s="37"/>
      <c r="R716" s="37"/>
      <c r="S716" s="37"/>
      <c r="T716" s="37"/>
      <c r="U716" s="37"/>
      <c r="V716" s="37"/>
      <c r="W716" s="37"/>
      <c r="X716" s="37"/>
      <c r="Y716" s="37"/>
      <c r="Z716" s="37"/>
      <c r="AA716" s="37"/>
      <c r="AB716" s="37"/>
      <c r="AC716" s="37"/>
      <c r="AD716" s="37"/>
      <c r="AE716" s="37"/>
      <c r="AF716" s="37"/>
      <c r="AG716" s="37"/>
    </row>
    <row r="717" spans="1:33">
      <c r="A717" s="666">
        <v>44020</v>
      </c>
      <c r="B717" s="115" t="s">
        <v>146</v>
      </c>
      <c r="C717" s="37">
        <v>881798348</v>
      </c>
      <c r="D717" s="115" t="s">
        <v>139</v>
      </c>
      <c r="E717" s="115" t="s">
        <v>150</v>
      </c>
      <c r="F717" s="665"/>
      <c r="G717" s="666"/>
      <c r="H717" s="666"/>
      <c r="I717" s="666">
        <v>44035</v>
      </c>
      <c r="J717" s="115"/>
      <c r="K717" s="37"/>
      <c r="L717" s="680"/>
      <c r="M717" s="642"/>
      <c r="N717" s="265">
        <v>44026</v>
      </c>
      <c r="O717" s="37">
        <v>32</v>
      </c>
      <c r="P717" s="629"/>
      <c r="Q717" s="37"/>
      <c r="R717" s="37"/>
      <c r="S717" s="37"/>
      <c r="T717" s="37"/>
      <c r="U717" s="37"/>
      <c r="V717" s="37"/>
      <c r="W717" s="37"/>
      <c r="X717" s="37"/>
      <c r="Y717" s="37"/>
      <c r="Z717" s="37"/>
      <c r="AA717" s="37"/>
      <c r="AB717" s="37"/>
      <c r="AC717" s="37"/>
      <c r="AD717" s="37"/>
      <c r="AE717" s="37"/>
      <c r="AF717" s="37"/>
      <c r="AG717" s="37"/>
    </row>
    <row r="718" spans="1:33">
      <c r="A718" s="666">
        <v>44020</v>
      </c>
      <c r="B718" s="115" t="s">
        <v>146</v>
      </c>
      <c r="C718" s="37">
        <v>882065307</v>
      </c>
      <c r="D718" s="115" t="s">
        <v>139</v>
      </c>
      <c r="E718" s="115" t="s">
        <v>140</v>
      </c>
      <c r="F718" s="665"/>
      <c r="G718" s="666">
        <v>44015</v>
      </c>
      <c r="H718" s="666">
        <v>44020</v>
      </c>
      <c r="I718" s="666"/>
      <c r="J718" s="115" t="s">
        <v>148</v>
      </c>
      <c r="K718" s="37">
        <v>55</v>
      </c>
      <c r="L718" s="680" t="s">
        <v>1984</v>
      </c>
      <c r="M718" s="642"/>
      <c r="N718" s="265"/>
      <c r="O718" s="37"/>
      <c r="P718" s="629"/>
      <c r="Q718" s="37"/>
      <c r="R718" s="37"/>
      <c r="S718" s="37"/>
      <c r="T718" s="37"/>
      <c r="U718" s="37"/>
      <c r="V718" s="37"/>
      <c r="W718" s="37"/>
      <c r="X718" s="37"/>
      <c r="Y718" s="37"/>
      <c r="Z718" s="37"/>
      <c r="AA718" s="37"/>
      <c r="AB718" s="37"/>
      <c r="AC718" s="37"/>
      <c r="AD718" s="37"/>
      <c r="AE718" s="37"/>
      <c r="AF718" s="37"/>
      <c r="AG718" s="37"/>
    </row>
    <row r="719" spans="1:33">
      <c r="A719" s="666">
        <v>44020</v>
      </c>
      <c r="B719" s="115" t="s">
        <v>154</v>
      </c>
      <c r="C719" s="37">
        <v>880037565</v>
      </c>
      <c r="D719" s="115" t="s">
        <v>152</v>
      </c>
      <c r="E719" s="115" t="s">
        <v>147</v>
      </c>
      <c r="F719" s="665"/>
      <c r="G719" s="486"/>
      <c r="H719" s="666"/>
      <c r="I719" s="666"/>
      <c r="J719" s="37"/>
      <c r="K719" s="37"/>
      <c r="L719" s="115"/>
      <c r="M719" s="642"/>
      <c r="N719" s="265"/>
      <c r="O719" s="37"/>
      <c r="P719" s="629"/>
      <c r="Q719" s="37"/>
      <c r="R719" s="37"/>
      <c r="S719" s="37"/>
      <c r="T719" s="37"/>
      <c r="U719" s="37"/>
      <c r="V719" s="37"/>
      <c r="W719" s="37"/>
      <c r="X719" s="37"/>
      <c r="Y719" s="37"/>
      <c r="Z719" s="37"/>
      <c r="AA719" s="37"/>
      <c r="AB719" s="37"/>
      <c r="AC719" s="37"/>
      <c r="AD719" s="37"/>
      <c r="AE719" s="37"/>
      <c r="AF719" s="37"/>
      <c r="AG719" s="37"/>
    </row>
    <row r="720" spans="1:33">
      <c r="A720" s="666">
        <v>44020</v>
      </c>
      <c r="B720" s="115" t="s">
        <v>146</v>
      </c>
      <c r="C720" s="37">
        <v>882052175</v>
      </c>
      <c r="D720" s="115" t="s">
        <v>139</v>
      </c>
      <c r="E720" s="115" t="s">
        <v>140</v>
      </c>
      <c r="F720" s="665" t="s">
        <v>142</v>
      </c>
      <c r="G720" s="486"/>
      <c r="H720" s="666"/>
      <c r="I720" s="666">
        <v>44035</v>
      </c>
      <c r="J720" s="37"/>
      <c r="K720" s="37"/>
      <c r="L720" s="115" t="s">
        <v>2045</v>
      </c>
      <c r="M720" s="642"/>
      <c r="N720" s="265"/>
      <c r="O720" s="37"/>
      <c r="P720" s="629"/>
      <c r="Q720" s="37"/>
      <c r="R720" s="37"/>
      <c r="S720" s="37"/>
      <c r="T720" s="37"/>
      <c r="U720" s="37"/>
      <c r="V720" s="37"/>
      <c r="W720" s="37"/>
      <c r="X720" s="37"/>
      <c r="Y720" s="37"/>
      <c r="Z720" s="37"/>
      <c r="AA720" s="37"/>
      <c r="AB720" s="37"/>
      <c r="AC720" s="37"/>
      <c r="AD720" s="37"/>
      <c r="AE720" s="37"/>
      <c r="AF720" s="37"/>
      <c r="AG720" s="37"/>
    </row>
    <row r="721" spans="1:33">
      <c r="A721" s="666">
        <v>44020</v>
      </c>
      <c r="B721" s="115" t="s">
        <v>146</v>
      </c>
      <c r="C721" s="37">
        <v>880015890</v>
      </c>
      <c r="D721" s="115" t="s">
        <v>345</v>
      </c>
      <c r="E721" s="115" t="s">
        <v>150</v>
      </c>
      <c r="F721" s="665" t="s">
        <v>142</v>
      </c>
      <c r="G721" s="486"/>
      <c r="H721" s="666">
        <v>44028</v>
      </c>
      <c r="I721" s="666">
        <v>44035</v>
      </c>
      <c r="J721" s="115" t="s">
        <v>148</v>
      </c>
      <c r="K721" s="37">
        <v>55</v>
      </c>
      <c r="L721" s="680" t="s">
        <v>2003</v>
      </c>
      <c r="M721" s="642"/>
      <c r="N721" s="265">
        <v>44017</v>
      </c>
      <c r="O721" s="37">
        <v>345</v>
      </c>
      <c r="P721" s="629"/>
      <c r="Q721" s="37"/>
      <c r="R721" s="37"/>
      <c r="S721" s="37"/>
      <c r="T721" s="37"/>
      <c r="U721" s="37"/>
      <c r="V721" s="37"/>
      <c r="W721" s="37"/>
      <c r="X721" s="37"/>
      <c r="Y721" s="37"/>
      <c r="Z721" s="37"/>
      <c r="AA721" s="37"/>
      <c r="AB721" s="37"/>
      <c r="AC721" s="37"/>
      <c r="AD721" s="37"/>
      <c r="AE721" s="37"/>
      <c r="AF721" s="37"/>
      <c r="AG721" s="37"/>
    </row>
    <row r="722" spans="1:33">
      <c r="A722" s="666">
        <v>44020</v>
      </c>
      <c r="B722" s="115" t="s">
        <v>146</v>
      </c>
      <c r="C722" s="37">
        <v>880015890</v>
      </c>
      <c r="D722" s="115" t="s">
        <v>345</v>
      </c>
      <c r="E722" s="115" t="s">
        <v>150</v>
      </c>
      <c r="F722" s="665"/>
      <c r="G722" s="486"/>
      <c r="H722" s="666"/>
      <c r="I722" s="666"/>
      <c r="J722" s="37"/>
      <c r="K722" s="37"/>
      <c r="L722" s="115"/>
      <c r="M722" s="642"/>
      <c r="N722" s="265">
        <v>44019</v>
      </c>
      <c r="O722" s="37">
        <v>293.5</v>
      </c>
      <c r="P722" s="629"/>
      <c r="Q722" s="37"/>
      <c r="R722" s="37"/>
      <c r="S722" s="37"/>
      <c r="T722" s="37"/>
      <c r="U722" s="37"/>
      <c r="V722" s="37"/>
      <c r="W722" s="37"/>
      <c r="X722" s="37"/>
      <c r="Y722" s="37"/>
      <c r="Z722" s="37"/>
      <c r="AA722" s="37"/>
      <c r="AB722" s="37"/>
      <c r="AC722" s="37"/>
      <c r="AD722" s="37"/>
      <c r="AE722" s="37"/>
      <c r="AF722" s="37"/>
      <c r="AG722" s="37"/>
    </row>
    <row r="723" spans="1:33">
      <c r="A723" s="666">
        <v>44020</v>
      </c>
      <c r="B723" s="115" t="s">
        <v>154</v>
      </c>
      <c r="C723" s="37">
        <v>880438646</v>
      </c>
      <c r="D723" s="115" t="s">
        <v>139</v>
      </c>
      <c r="E723" s="115" t="s">
        <v>147</v>
      </c>
      <c r="F723" s="665"/>
      <c r="G723" s="486"/>
      <c r="H723" s="666"/>
      <c r="I723" s="666"/>
      <c r="J723" s="37"/>
      <c r="K723" s="37"/>
      <c r="L723" s="115"/>
      <c r="M723" s="642"/>
      <c r="N723" s="265"/>
      <c r="O723" s="37"/>
      <c r="P723" s="629"/>
      <c r="Q723" s="37"/>
      <c r="R723" s="37"/>
      <c r="S723" s="37"/>
      <c r="T723" s="37"/>
      <c r="U723" s="37"/>
      <c r="V723" s="37"/>
      <c r="W723" s="37"/>
      <c r="X723" s="37"/>
      <c r="Y723" s="37"/>
      <c r="Z723" s="37"/>
      <c r="AA723" s="37"/>
      <c r="AB723" s="37"/>
      <c r="AC723" s="37"/>
      <c r="AD723" s="37"/>
      <c r="AE723" s="37"/>
      <c r="AF723" s="37"/>
      <c r="AG723" s="37"/>
    </row>
    <row r="724" spans="1:33">
      <c r="A724" s="666">
        <v>44020</v>
      </c>
      <c r="B724" s="115" t="s">
        <v>156</v>
      </c>
      <c r="C724" s="37">
        <v>881426553</v>
      </c>
      <c r="D724" s="115" t="s">
        <v>139</v>
      </c>
      <c r="E724" s="115" t="s">
        <v>140</v>
      </c>
      <c r="F724" s="665"/>
      <c r="G724" s="486"/>
      <c r="H724" s="666"/>
      <c r="I724" s="666">
        <v>44032</v>
      </c>
      <c r="J724" s="37"/>
      <c r="K724" s="37"/>
      <c r="L724" s="115"/>
      <c r="M724" s="642"/>
      <c r="N724" s="265"/>
      <c r="O724" s="37"/>
      <c r="P724" s="629"/>
      <c r="Q724" s="37"/>
      <c r="R724" s="37"/>
      <c r="S724" s="37"/>
      <c r="T724" s="37"/>
      <c r="U724" s="37"/>
      <c r="V724" s="37"/>
      <c r="W724" s="37"/>
      <c r="X724" s="37"/>
      <c r="Y724" s="37"/>
      <c r="Z724" s="37"/>
      <c r="AA724" s="37"/>
      <c r="AB724" s="37"/>
      <c r="AC724" s="37"/>
      <c r="AD724" s="37"/>
      <c r="AE724" s="37"/>
      <c r="AF724" s="37"/>
      <c r="AG724" s="37"/>
    </row>
    <row r="725" spans="1:33">
      <c r="A725" s="666">
        <v>44020</v>
      </c>
      <c r="B725" s="115" t="s">
        <v>144</v>
      </c>
      <c r="C725" s="37">
        <v>882073321</v>
      </c>
      <c r="D725" s="115" t="s">
        <v>139</v>
      </c>
      <c r="E725" s="115" t="s">
        <v>140</v>
      </c>
      <c r="F725" s="665" t="s">
        <v>142</v>
      </c>
      <c r="G725" s="666">
        <v>44040</v>
      </c>
      <c r="H725" s="666">
        <v>44020</v>
      </c>
      <c r="I725" s="666">
        <v>44070</v>
      </c>
      <c r="J725" s="115" t="s">
        <v>142</v>
      </c>
      <c r="K725" s="37">
        <v>1258.56</v>
      </c>
      <c r="L725" s="115"/>
      <c r="M725" s="642"/>
      <c r="N725" s="265"/>
      <c r="O725" s="37"/>
      <c r="P725" s="629"/>
      <c r="Q725" s="37"/>
      <c r="R725" s="37"/>
      <c r="S725" s="37"/>
      <c r="T725" s="37"/>
      <c r="U725" s="37"/>
      <c r="V725" s="37"/>
      <c r="W725" s="37"/>
      <c r="X725" s="37"/>
      <c r="Y725" s="37"/>
      <c r="Z725" s="37"/>
      <c r="AA725" s="37"/>
      <c r="AB725" s="37"/>
      <c r="AC725" s="37"/>
      <c r="AD725" s="37"/>
      <c r="AE725" s="37"/>
      <c r="AF725" s="37"/>
      <c r="AG725" s="37"/>
    </row>
    <row r="726" spans="1:33">
      <c r="A726" s="666">
        <v>44020</v>
      </c>
      <c r="B726" s="115" t="s">
        <v>138</v>
      </c>
      <c r="C726" s="37">
        <v>881497176</v>
      </c>
      <c r="D726" s="115" t="s">
        <v>139</v>
      </c>
      <c r="E726" s="115" t="s">
        <v>150</v>
      </c>
      <c r="F726" s="665" t="s">
        <v>142</v>
      </c>
      <c r="G726" s="486"/>
      <c r="H726" s="666"/>
      <c r="I726" s="666">
        <v>44034</v>
      </c>
      <c r="J726" s="37"/>
      <c r="K726" s="37"/>
      <c r="L726" s="115" t="s">
        <v>280</v>
      </c>
      <c r="M726" s="642"/>
      <c r="N726" s="265"/>
      <c r="O726" s="37"/>
      <c r="P726" s="629"/>
      <c r="Q726" s="37"/>
      <c r="R726" s="37"/>
      <c r="S726" s="37"/>
      <c r="T726" s="37"/>
      <c r="U726" s="37"/>
      <c r="V726" s="37"/>
      <c r="W726" s="37"/>
      <c r="X726" s="37"/>
      <c r="Y726" s="37"/>
      <c r="Z726" s="37"/>
      <c r="AA726" s="37"/>
      <c r="AB726" s="37"/>
      <c r="AC726" s="37"/>
      <c r="AD726" s="37"/>
      <c r="AE726" s="37"/>
      <c r="AF726" s="37"/>
      <c r="AG726" s="37"/>
    </row>
    <row r="727" spans="1:33">
      <c r="A727" s="681">
        <v>44020</v>
      </c>
      <c r="B727" s="680" t="s">
        <v>154</v>
      </c>
      <c r="C727" s="629">
        <v>880028598</v>
      </c>
      <c r="D727" s="680" t="s">
        <v>139</v>
      </c>
      <c r="E727" s="680" t="s">
        <v>147</v>
      </c>
      <c r="F727" s="681"/>
      <c r="G727" s="680"/>
      <c r="H727" s="681"/>
      <c r="I727" s="681"/>
      <c r="J727" s="629"/>
      <c r="K727" s="629"/>
      <c r="L727" s="680"/>
      <c r="M727" s="642"/>
      <c r="N727" s="642"/>
      <c r="O727" s="629"/>
      <c r="P727" s="629"/>
      <c r="Q727" s="629"/>
      <c r="R727" s="629"/>
      <c r="S727" s="629"/>
      <c r="T727" s="629"/>
      <c r="U727" s="629"/>
      <c r="V727" s="629"/>
      <c r="W727" s="629"/>
      <c r="X727" s="629"/>
      <c r="Y727" s="629"/>
      <c r="Z727" s="629"/>
      <c r="AA727" s="629"/>
      <c r="AB727" s="629"/>
      <c r="AC727" s="629"/>
      <c r="AD727" s="629"/>
      <c r="AE727" s="629"/>
      <c r="AF727" s="629"/>
      <c r="AG727" s="629"/>
    </row>
    <row r="728" spans="1:33">
      <c r="A728" s="666">
        <v>44020</v>
      </c>
      <c r="B728" s="115" t="s">
        <v>144</v>
      </c>
      <c r="C728" s="37">
        <v>881929312</v>
      </c>
      <c r="D728" s="115" t="s">
        <v>139</v>
      </c>
      <c r="E728" s="115" t="s">
        <v>147</v>
      </c>
      <c r="F728" s="665"/>
      <c r="G728" s="666">
        <v>44040</v>
      </c>
      <c r="H728" s="666"/>
      <c r="I728" s="666">
        <v>44070</v>
      </c>
      <c r="J728" s="37"/>
      <c r="K728" s="37"/>
      <c r="L728" s="115"/>
      <c r="M728" s="642"/>
      <c r="N728" s="265"/>
      <c r="O728" s="37"/>
      <c r="P728" s="629"/>
      <c r="Q728" s="37"/>
      <c r="R728" s="37"/>
      <c r="S728" s="37"/>
      <c r="T728" s="37"/>
      <c r="U728" s="37"/>
      <c r="V728" s="37"/>
      <c r="W728" s="37"/>
      <c r="X728" s="37"/>
      <c r="Y728" s="37"/>
      <c r="Z728" s="37"/>
      <c r="AA728" s="37"/>
      <c r="AB728" s="37"/>
      <c r="AC728" s="37"/>
      <c r="AD728" s="37"/>
      <c r="AE728" s="37"/>
      <c r="AF728" s="37"/>
      <c r="AG728" s="37"/>
    </row>
    <row r="729" spans="1:33">
      <c r="A729" s="666">
        <v>44020</v>
      </c>
      <c r="B729" s="115" t="s">
        <v>156</v>
      </c>
      <c r="C729" s="37">
        <v>881488872</v>
      </c>
      <c r="D729" s="115" t="s">
        <v>152</v>
      </c>
      <c r="E729" s="115" t="s">
        <v>140</v>
      </c>
      <c r="F729" s="665"/>
      <c r="G729" s="486"/>
      <c r="H729" s="666"/>
      <c r="I729" s="666">
        <v>44034</v>
      </c>
      <c r="J729" s="37"/>
      <c r="K729" s="37"/>
      <c r="L729" s="115"/>
      <c r="M729" s="642"/>
      <c r="N729" s="265"/>
      <c r="O729" s="37"/>
      <c r="P729" s="629"/>
      <c r="Q729" s="37"/>
      <c r="R729" s="37"/>
      <c r="S729" s="37"/>
      <c r="T729" s="37"/>
      <c r="U729" s="37"/>
      <c r="V729" s="37"/>
      <c r="W729" s="37"/>
      <c r="X729" s="37"/>
      <c r="Y729" s="37"/>
      <c r="Z729" s="37"/>
      <c r="AA729" s="37"/>
      <c r="AB729" s="37"/>
      <c r="AC729" s="37"/>
      <c r="AD729" s="37"/>
      <c r="AE729" s="37"/>
      <c r="AF729" s="37"/>
      <c r="AG729" s="37"/>
    </row>
    <row r="730" spans="1:33">
      <c r="A730" s="666">
        <v>44020</v>
      </c>
      <c r="B730" s="115" t="s">
        <v>154</v>
      </c>
      <c r="C730" s="37">
        <v>880444350</v>
      </c>
      <c r="D730" s="115" t="s">
        <v>152</v>
      </c>
      <c r="E730" s="115" t="s">
        <v>140</v>
      </c>
      <c r="F730" s="665" t="s">
        <v>142</v>
      </c>
      <c r="G730" s="486"/>
      <c r="H730" s="666"/>
      <c r="I730" s="666">
        <v>44035</v>
      </c>
      <c r="J730" s="37"/>
      <c r="K730" s="37"/>
      <c r="L730" s="115"/>
      <c r="M730" s="642"/>
      <c r="N730" s="265"/>
      <c r="O730" s="37"/>
      <c r="P730" s="629"/>
      <c r="Q730" s="37"/>
      <c r="R730" s="37"/>
      <c r="S730" s="37"/>
      <c r="T730" s="37"/>
      <c r="U730" s="37"/>
      <c r="V730" s="37"/>
      <c r="W730" s="37"/>
      <c r="X730" s="37"/>
      <c r="Y730" s="37"/>
      <c r="Z730" s="37"/>
      <c r="AA730" s="37"/>
      <c r="AB730" s="37"/>
      <c r="AC730" s="37"/>
      <c r="AD730" s="37"/>
      <c r="AE730" s="37"/>
      <c r="AF730" s="37"/>
      <c r="AG730" s="37"/>
    </row>
    <row r="731" spans="1:33">
      <c r="A731" s="666">
        <v>44020</v>
      </c>
      <c r="B731" s="115" t="s">
        <v>146</v>
      </c>
      <c r="C731" s="37">
        <v>882302612</v>
      </c>
      <c r="D731" s="115" t="s">
        <v>139</v>
      </c>
      <c r="E731" s="115" t="s">
        <v>140</v>
      </c>
      <c r="F731" s="665" t="s">
        <v>2046</v>
      </c>
      <c r="G731" s="486"/>
      <c r="H731" s="666">
        <v>44035</v>
      </c>
      <c r="I731" s="666">
        <v>44035</v>
      </c>
      <c r="J731" s="115" t="s">
        <v>148</v>
      </c>
      <c r="K731" s="37">
        <v>70</v>
      </c>
      <c r="L731" s="180" t="s">
        <v>12385</v>
      </c>
      <c r="M731" s="642"/>
      <c r="N731" s="265"/>
      <c r="O731" s="37"/>
      <c r="P731" s="629"/>
      <c r="Q731" s="37"/>
      <c r="R731" s="37"/>
      <c r="S731" s="37"/>
      <c r="T731" s="37"/>
      <c r="U731" s="37"/>
      <c r="V731" s="37"/>
      <c r="W731" s="37"/>
      <c r="X731" s="37"/>
      <c r="Y731" s="37"/>
      <c r="Z731" s="37"/>
      <c r="AA731" s="37"/>
      <c r="AB731" s="37"/>
      <c r="AC731" s="37"/>
      <c r="AD731" s="37"/>
      <c r="AE731" s="37"/>
      <c r="AF731" s="37"/>
      <c r="AG731" s="37"/>
    </row>
    <row r="732" spans="1:33">
      <c r="A732" s="666">
        <v>44020</v>
      </c>
      <c r="B732" s="115" t="s">
        <v>156</v>
      </c>
      <c r="C732" s="37">
        <v>881438090</v>
      </c>
      <c r="D732" s="115" t="s">
        <v>152</v>
      </c>
      <c r="E732" s="115" t="s">
        <v>140</v>
      </c>
      <c r="F732" s="665" t="s">
        <v>148</v>
      </c>
      <c r="G732" s="486"/>
      <c r="H732" s="666"/>
      <c r="I732" s="666">
        <v>44034</v>
      </c>
      <c r="J732" s="37"/>
      <c r="K732" s="37"/>
      <c r="L732" s="115"/>
      <c r="M732" s="642"/>
      <c r="N732" s="265"/>
      <c r="O732" s="37"/>
      <c r="P732" s="629"/>
      <c r="Q732" s="37"/>
      <c r="R732" s="37"/>
      <c r="S732" s="37"/>
      <c r="T732" s="37"/>
      <c r="U732" s="37"/>
      <c r="V732" s="37"/>
      <c r="W732" s="37"/>
      <c r="X732" s="37"/>
      <c r="Y732" s="37"/>
      <c r="Z732" s="37"/>
      <c r="AA732" s="37"/>
      <c r="AB732" s="37"/>
      <c r="AC732" s="37"/>
      <c r="AD732" s="37"/>
      <c r="AE732" s="37"/>
      <c r="AF732" s="37"/>
      <c r="AG732" s="37"/>
    </row>
    <row r="733" spans="1:33">
      <c r="A733" s="666">
        <v>44020</v>
      </c>
      <c r="B733" s="115" t="s">
        <v>154</v>
      </c>
      <c r="C733" s="37">
        <v>881703539</v>
      </c>
      <c r="D733" s="115" t="s">
        <v>139</v>
      </c>
      <c r="E733" s="115" t="s">
        <v>150</v>
      </c>
      <c r="F733" s="665"/>
      <c r="G733" s="486"/>
      <c r="H733" s="666">
        <v>44032</v>
      </c>
      <c r="I733" s="666">
        <v>44034</v>
      </c>
      <c r="J733" s="115" t="s">
        <v>2047</v>
      </c>
      <c r="K733" s="37">
        <v>100</v>
      </c>
      <c r="L733" s="680" t="s">
        <v>2048</v>
      </c>
      <c r="M733" s="642"/>
      <c r="N733" s="265"/>
      <c r="O733" s="37"/>
      <c r="P733" s="629"/>
      <c r="Q733" s="37"/>
      <c r="R733" s="37"/>
      <c r="S733" s="37"/>
      <c r="T733" s="37"/>
      <c r="U733" s="37"/>
      <c r="V733" s="37"/>
      <c r="W733" s="37"/>
      <c r="X733" s="37"/>
      <c r="Y733" s="37"/>
      <c r="Z733" s="37"/>
      <c r="AA733" s="37"/>
      <c r="AB733" s="37"/>
      <c r="AC733" s="37"/>
      <c r="AD733" s="37"/>
      <c r="AE733" s="37"/>
      <c r="AF733" s="37"/>
      <c r="AG733" s="37"/>
    </row>
    <row r="734" spans="1:33">
      <c r="A734" s="666">
        <v>44020</v>
      </c>
      <c r="B734" s="115" t="s">
        <v>156</v>
      </c>
      <c r="C734" s="37">
        <v>881948582</v>
      </c>
      <c r="D734" s="115" t="s">
        <v>139</v>
      </c>
      <c r="E734" s="115" t="s">
        <v>140</v>
      </c>
      <c r="F734" s="665"/>
      <c r="G734" s="486"/>
      <c r="H734" s="666"/>
      <c r="I734" s="666">
        <v>44039</v>
      </c>
      <c r="J734" s="37"/>
      <c r="K734" s="37"/>
      <c r="L734" s="115"/>
      <c r="M734" s="642"/>
      <c r="N734" s="265"/>
      <c r="O734" s="37"/>
      <c r="P734" s="629"/>
      <c r="Q734" s="37"/>
      <c r="R734" s="37"/>
      <c r="S734" s="37"/>
      <c r="T734" s="37"/>
      <c r="U734" s="37"/>
      <c r="V734" s="37"/>
      <c r="W734" s="37"/>
      <c r="X734" s="37"/>
      <c r="Y734" s="37"/>
      <c r="Z734" s="37"/>
      <c r="AA734" s="37"/>
      <c r="AB734" s="37"/>
      <c r="AC734" s="37"/>
      <c r="AD734" s="37"/>
      <c r="AE734" s="37"/>
      <c r="AF734" s="37"/>
      <c r="AG734" s="37"/>
    </row>
    <row r="735" spans="1:33">
      <c r="A735" s="666">
        <v>44020</v>
      </c>
      <c r="B735" s="115" t="s">
        <v>154</v>
      </c>
      <c r="C735" s="37">
        <v>880030586</v>
      </c>
      <c r="D735" s="115" t="s">
        <v>139</v>
      </c>
      <c r="E735" s="115" t="s">
        <v>140</v>
      </c>
      <c r="F735" s="665" t="s">
        <v>225</v>
      </c>
      <c r="G735" s="486"/>
      <c r="H735" s="666"/>
      <c r="I735" s="666">
        <v>44035</v>
      </c>
      <c r="J735" s="37"/>
      <c r="K735" s="37"/>
      <c r="L735" s="115"/>
      <c r="M735" s="642"/>
      <c r="N735" s="265">
        <v>44032</v>
      </c>
      <c r="O735" s="37">
        <v>251</v>
      </c>
      <c r="P735" s="629"/>
      <c r="Q735" s="37"/>
      <c r="R735" s="37"/>
      <c r="S735" s="37"/>
      <c r="T735" s="37"/>
      <c r="U735" s="37"/>
      <c r="V735" s="37"/>
      <c r="W735" s="37"/>
      <c r="X735" s="37"/>
      <c r="Y735" s="37"/>
      <c r="Z735" s="37"/>
      <c r="AA735" s="37"/>
      <c r="AB735" s="37"/>
      <c r="AC735" s="37"/>
      <c r="AD735" s="37"/>
      <c r="AE735" s="37"/>
      <c r="AF735" s="37"/>
      <c r="AG735" s="37"/>
    </row>
    <row r="736" spans="1:33">
      <c r="A736" s="666">
        <v>44020</v>
      </c>
      <c r="B736" s="115" t="s">
        <v>144</v>
      </c>
      <c r="C736" s="37">
        <v>881314405</v>
      </c>
      <c r="D736" s="115" t="s">
        <v>139</v>
      </c>
      <c r="E736" s="115" t="s">
        <v>140</v>
      </c>
      <c r="F736" s="665" t="s">
        <v>168</v>
      </c>
      <c r="G736" s="666">
        <v>44042</v>
      </c>
      <c r="H736" s="666"/>
      <c r="I736" s="666">
        <v>44070</v>
      </c>
      <c r="J736" s="37"/>
      <c r="K736" s="37"/>
      <c r="L736" s="115" t="s">
        <v>2049</v>
      </c>
      <c r="M736" s="642"/>
      <c r="N736" s="265"/>
      <c r="O736" s="37"/>
      <c r="P736" s="629"/>
      <c r="Q736" s="37"/>
      <c r="R736" s="37"/>
      <c r="S736" s="37"/>
      <c r="T736" s="37"/>
      <c r="U736" s="37"/>
      <c r="V736" s="37"/>
      <c r="W736" s="37"/>
      <c r="X736" s="37"/>
      <c r="Y736" s="37"/>
      <c r="Z736" s="37"/>
      <c r="AA736" s="37"/>
      <c r="AB736" s="37"/>
      <c r="AC736" s="37"/>
      <c r="AD736" s="37"/>
      <c r="AE736" s="37"/>
      <c r="AF736" s="37"/>
      <c r="AG736" s="37"/>
    </row>
    <row r="737" spans="1:33">
      <c r="A737" s="265">
        <v>44020</v>
      </c>
      <c r="B737" s="115" t="s">
        <v>194</v>
      </c>
      <c r="C737" s="486">
        <v>881346121</v>
      </c>
      <c r="D737" s="115" t="s">
        <v>139</v>
      </c>
      <c r="E737" s="115" t="s">
        <v>140</v>
      </c>
      <c r="F737" s="665" t="s">
        <v>142</v>
      </c>
      <c r="G737" s="666">
        <v>44034</v>
      </c>
      <c r="H737" s="666">
        <v>44020</v>
      </c>
      <c r="I737" s="665">
        <v>44049</v>
      </c>
      <c r="J737" s="115" t="s">
        <v>1066</v>
      </c>
      <c r="K737" s="486">
        <v>139</v>
      </c>
      <c r="L737" s="115" t="s">
        <v>2050</v>
      </c>
      <c r="M737" s="680"/>
      <c r="N737" s="115"/>
      <c r="O737" s="37"/>
      <c r="P737" s="37"/>
      <c r="Q737" s="37"/>
      <c r="R737" s="37"/>
      <c r="S737" s="37"/>
      <c r="T737" s="37"/>
      <c r="U737" s="37"/>
      <c r="V737" s="37"/>
      <c r="W737" s="37"/>
      <c r="X737" s="37"/>
      <c r="Y737" s="37"/>
      <c r="Z737" s="37"/>
      <c r="AA737" s="37"/>
      <c r="AB737" s="37"/>
      <c r="AC737" s="37"/>
      <c r="AD737" s="37"/>
      <c r="AE737" s="37"/>
      <c r="AF737" s="37"/>
      <c r="AG737" s="37"/>
    </row>
    <row r="738" spans="1:33">
      <c r="A738" s="265">
        <v>44020</v>
      </c>
      <c r="B738" s="115" t="s">
        <v>194</v>
      </c>
      <c r="C738" s="486">
        <v>881346121</v>
      </c>
      <c r="D738" s="115" t="s">
        <v>139</v>
      </c>
      <c r="E738" s="115" t="s">
        <v>140</v>
      </c>
      <c r="F738" s="665" t="s">
        <v>142</v>
      </c>
      <c r="G738" s="666">
        <v>44034</v>
      </c>
      <c r="H738" s="666">
        <v>44034</v>
      </c>
      <c r="I738" s="665">
        <v>44049</v>
      </c>
      <c r="J738" s="115" t="s">
        <v>1066</v>
      </c>
      <c r="K738" s="486">
        <v>63.5</v>
      </c>
      <c r="L738" s="115" t="s">
        <v>1797</v>
      </c>
      <c r="M738" s="680"/>
      <c r="N738" s="115" t="s">
        <v>2051</v>
      </c>
      <c r="O738" s="37">
        <v>781</v>
      </c>
      <c r="P738" s="37"/>
      <c r="Q738" s="37"/>
      <c r="R738" s="37"/>
      <c r="S738" s="37"/>
      <c r="T738" s="37"/>
      <c r="U738" s="37"/>
      <c r="V738" s="37"/>
      <c r="W738" s="37"/>
      <c r="X738" s="37"/>
      <c r="Y738" s="37"/>
      <c r="Z738" s="37"/>
      <c r="AA738" s="37"/>
      <c r="AB738" s="37"/>
      <c r="AC738" s="37"/>
      <c r="AD738" s="37"/>
      <c r="AE738" s="37"/>
      <c r="AF738" s="37"/>
      <c r="AG738" s="37"/>
    </row>
    <row r="739" spans="1:33">
      <c r="A739" s="666">
        <v>44020</v>
      </c>
      <c r="B739" s="115" t="s">
        <v>154</v>
      </c>
      <c r="C739" s="37">
        <v>881658997</v>
      </c>
      <c r="D739" s="115" t="s">
        <v>152</v>
      </c>
      <c r="E739" s="115" t="s">
        <v>150</v>
      </c>
      <c r="F739" s="665" t="s">
        <v>142</v>
      </c>
      <c r="G739" s="486"/>
      <c r="H739" s="666">
        <v>44021</v>
      </c>
      <c r="I739" s="666">
        <v>44035</v>
      </c>
      <c r="J739" s="115" t="s">
        <v>142</v>
      </c>
      <c r="K739" s="37">
        <v>107</v>
      </c>
      <c r="L739" s="115"/>
      <c r="M739" s="642"/>
      <c r="N739" s="265"/>
      <c r="O739" s="37"/>
      <c r="P739" s="629"/>
      <c r="Q739" s="37"/>
      <c r="R739" s="37"/>
      <c r="S739" s="37"/>
      <c r="T739" s="37"/>
      <c r="U739" s="37"/>
      <c r="V739" s="37"/>
      <c r="W739" s="37"/>
      <c r="X739" s="37"/>
      <c r="Y739" s="37"/>
      <c r="Z739" s="37"/>
      <c r="AA739" s="37"/>
      <c r="AB739" s="37"/>
      <c r="AC739" s="37"/>
      <c r="AD739" s="37"/>
      <c r="AE739" s="37"/>
      <c r="AF739" s="37"/>
      <c r="AG739" s="37"/>
    </row>
    <row r="740" spans="1:33">
      <c r="A740" s="666">
        <v>44020</v>
      </c>
      <c r="B740" s="115" t="s">
        <v>154</v>
      </c>
      <c r="C740" s="37">
        <v>882200267</v>
      </c>
      <c r="D740" s="115" t="s">
        <v>139</v>
      </c>
      <c r="E740" s="115" t="s">
        <v>140</v>
      </c>
      <c r="F740" s="665"/>
      <c r="G740" s="486"/>
      <c r="H740" s="666"/>
      <c r="I740" s="666">
        <v>44035</v>
      </c>
      <c r="J740" s="37"/>
      <c r="K740" s="37"/>
      <c r="L740" s="115"/>
      <c r="M740" s="642"/>
      <c r="N740" s="265"/>
      <c r="O740" s="37"/>
      <c r="P740" s="629"/>
      <c r="Q740" s="37"/>
      <c r="R740" s="37"/>
      <c r="S740" s="37"/>
      <c r="T740" s="37"/>
      <c r="U740" s="37"/>
      <c r="V740" s="37"/>
      <c r="W740" s="37"/>
      <c r="X740" s="37"/>
      <c r="Y740" s="37"/>
      <c r="Z740" s="37"/>
      <c r="AA740" s="37"/>
      <c r="AB740" s="37"/>
      <c r="AC740" s="37"/>
      <c r="AD740" s="37"/>
      <c r="AE740" s="37"/>
      <c r="AF740" s="37"/>
      <c r="AG740" s="37"/>
    </row>
    <row r="741" spans="1:33">
      <c r="A741" s="666">
        <v>44020</v>
      </c>
      <c r="B741" s="115" t="s">
        <v>144</v>
      </c>
      <c r="C741" s="37">
        <v>882133451</v>
      </c>
      <c r="D741" s="115" t="s">
        <v>139</v>
      </c>
      <c r="E741" s="115" t="s">
        <v>140</v>
      </c>
      <c r="F741" s="665" t="s">
        <v>2052</v>
      </c>
      <c r="G741" s="666">
        <v>44027</v>
      </c>
      <c r="H741" s="666"/>
      <c r="I741" s="666">
        <v>44042</v>
      </c>
      <c r="J741" s="37"/>
      <c r="K741" s="37"/>
      <c r="L741" s="115" t="s">
        <v>195</v>
      </c>
      <c r="M741" s="642"/>
      <c r="N741" s="265"/>
      <c r="O741" s="37"/>
      <c r="P741" s="629"/>
      <c r="Q741" s="37"/>
      <c r="R741" s="37"/>
      <c r="S741" s="37"/>
      <c r="T741" s="37"/>
      <c r="U741" s="37"/>
      <c r="V741" s="37"/>
      <c r="W741" s="37"/>
      <c r="X741" s="37"/>
      <c r="Y741" s="37"/>
      <c r="Z741" s="37"/>
      <c r="AA741" s="37"/>
      <c r="AB741" s="37"/>
      <c r="AC741" s="37"/>
      <c r="AD741" s="37"/>
      <c r="AE741" s="37"/>
      <c r="AF741" s="37"/>
      <c r="AG741" s="37"/>
    </row>
    <row r="742" spans="1:33">
      <c r="A742" s="666">
        <v>44006</v>
      </c>
      <c r="B742" s="115" t="s">
        <v>154</v>
      </c>
      <c r="C742" s="37">
        <v>881755347</v>
      </c>
      <c r="D742" s="115" t="s">
        <v>152</v>
      </c>
      <c r="E742" s="115" t="s">
        <v>140</v>
      </c>
      <c r="F742" s="665" t="s">
        <v>142</v>
      </c>
      <c r="G742" s="666">
        <v>44022</v>
      </c>
      <c r="H742" s="666"/>
      <c r="I742" s="666">
        <v>44035</v>
      </c>
      <c r="J742" s="37"/>
      <c r="K742" s="37"/>
      <c r="L742" s="115"/>
      <c r="M742" s="642"/>
      <c r="N742" s="265"/>
      <c r="O742" s="37"/>
      <c r="P742" s="629"/>
      <c r="Q742" s="37"/>
      <c r="R742" s="37"/>
      <c r="S742" s="37"/>
      <c r="T742" s="37"/>
      <c r="U742" s="37"/>
      <c r="V742" s="37"/>
      <c r="W742" s="37"/>
      <c r="X742" s="37"/>
      <c r="Y742" s="37"/>
      <c r="Z742" s="37"/>
      <c r="AA742" s="37"/>
      <c r="AB742" s="37"/>
      <c r="AC742" s="37"/>
      <c r="AD742" s="37"/>
      <c r="AE742" s="37"/>
      <c r="AF742" s="37"/>
      <c r="AG742" s="37"/>
    </row>
    <row r="743" spans="1:33">
      <c r="A743" s="666">
        <v>44020</v>
      </c>
      <c r="B743" s="115" t="s">
        <v>138</v>
      </c>
      <c r="C743" s="37">
        <v>881622344</v>
      </c>
      <c r="D743" s="115" t="s">
        <v>139</v>
      </c>
      <c r="E743" s="115" t="s">
        <v>140</v>
      </c>
      <c r="F743" s="665" t="s">
        <v>142</v>
      </c>
      <c r="G743" s="486"/>
      <c r="H743" s="666"/>
      <c r="I743" s="666">
        <v>44041</v>
      </c>
      <c r="J743" s="37"/>
      <c r="K743" s="37"/>
      <c r="L743" s="115" t="s">
        <v>2053</v>
      </c>
      <c r="M743" s="642"/>
      <c r="N743" s="265"/>
      <c r="O743" s="37"/>
      <c r="P743" s="629"/>
      <c r="Q743" s="37"/>
      <c r="R743" s="37"/>
      <c r="S743" s="37"/>
      <c r="T743" s="37"/>
      <c r="U743" s="37"/>
      <c r="V743" s="37"/>
      <c r="W743" s="37"/>
      <c r="X743" s="37"/>
      <c r="Y743" s="37"/>
      <c r="Z743" s="37"/>
      <c r="AA743" s="37"/>
      <c r="AB743" s="37"/>
      <c r="AC743" s="37"/>
      <c r="AD743" s="37"/>
      <c r="AE743" s="37"/>
      <c r="AF743" s="37"/>
      <c r="AG743" s="37"/>
    </row>
    <row r="744" spans="1:33">
      <c r="A744" s="666">
        <v>44020</v>
      </c>
      <c r="B744" s="115" t="s">
        <v>144</v>
      </c>
      <c r="C744" s="37">
        <v>881133900</v>
      </c>
      <c r="D744" s="115" t="s">
        <v>139</v>
      </c>
      <c r="E744" s="115" t="s">
        <v>140</v>
      </c>
      <c r="F744" s="665" t="s">
        <v>622</v>
      </c>
      <c r="G744" s="666">
        <v>44020</v>
      </c>
      <c r="H744" s="666"/>
      <c r="I744" s="666">
        <v>44042</v>
      </c>
      <c r="J744" s="37"/>
      <c r="K744" s="37"/>
      <c r="L744" s="115" t="s">
        <v>2054</v>
      </c>
      <c r="M744" s="642"/>
      <c r="N744" s="265"/>
      <c r="O744" s="37"/>
      <c r="P744" s="629"/>
      <c r="Q744" s="37"/>
      <c r="R744" s="37"/>
      <c r="S744" s="37"/>
      <c r="T744" s="37"/>
      <c r="U744" s="37"/>
      <c r="V744" s="37"/>
      <c r="W744" s="37"/>
      <c r="X744" s="37"/>
      <c r="Y744" s="37"/>
      <c r="Z744" s="37"/>
      <c r="AA744" s="37"/>
      <c r="AB744" s="37"/>
      <c r="AC744" s="37"/>
      <c r="AD744" s="37"/>
      <c r="AE744" s="37"/>
      <c r="AF744" s="37"/>
      <c r="AG744" s="37"/>
    </row>
    <row r="745" spans="1:33">
      <c r="A745" s="666">
        <v>44020</v>
      </c>
      <c r="B745" s="115" t="s">
        <v>154</v>
      </c>
      <c r="C745" s="37">
        <v>882141266</v>
      </c>
      <c r="D745" s="115" t="s">
        <v>139</v>
      </c>
      <c r="E745" s="115" t="s">
        <v>140</v>
      </c>
      <c r="F745" s="665"/>
      <c r="G745" s="486"/>
      <c r="H745" s="666"/>
      <c r="I745" s="666">
        <v>44035</v>
      </c>
      <c r="J745" s="37"/>
      <c r="K745" s="37"/>
      <c r="L745" s="115"/>
      <c r="M745" s="642"/>
      <c r="N745" s="265"/>
      <c r="O745" s="37"/>
      <c r="P745" s="629"/>
      <c r="Q745" s="37"/>
      <c r="R745" s="37"/>
      <c r="S745" s="37"/>
      <c r="T745" s="37"/>
      <c r="U745" s="37"/>
      <c r="V745" s="37"/>
      <c r="W745" s="37"/>
      <c r="X745" s="37"/>
      <c r="Y745" s="37"/>
      <c r="Z745" s="37"/>
      <c r="AA745" s="37"/>
      <c r="AB745" s="37"/>
      <c r="AC745" s="37"/>
      <c r="AD745" s="37"/>
      <c r="AE745" s="37"/>
      <c r="AF745" s="37"/>
      <c r="AG745" s="37"/>
    </row>
    <row r="746" spans="1:33">
      <c r="A746" s="666">
        <v>44006</v>
      </c>
      <c r="B746" s="115" t="s">
        <v>154</v>
      </c>
      <c r="C746" s="37">
        <v>881697308</v>
      </c>
      <c r="D746" s="115" t="s">
        <v>152</v>
      </c>
      <c r="E746" s="115" t="s">
        <v>147</v>
      </c>
      <c r="F746" s="665"/>
      <c r="G746" s="666">
        <v>44020</v>
      </c>
      <c r="H746" s="666"/>
      <c r="I746" s="666"/>
      <c r="J746" s="37"/>
      <c r="K746" s="37"/>
      <c r="L746" s="115"/>
      <c r="M746" s="642"/>
      <c r="N746" s="265">
        <v>44019</v>
      </c>
      <c r="O746" s="37">
        <v>161</v>
      </c>
      <c r="P746" s="629"/>
      <c r="Q746" s="37"/>
      <c r="R746" s="37"/>
      <c r="S746" s="37"/>
      <c r="T746" s="37"/>
      <c r="U746" s="37"/>
      <c r="V746" s="37"/>
      <c r="W746" s="37"/>
      <c r="X746" s="37"/>
      <c r="Y746" s="37"/>
      <c r="Z746" s="37"/>
      <c r="AA746" s="37"/>
      <c r="AB746" s="37"/>
      <c r="AC746" s="37"/>
      <c r="AD746" s="37"/>
      <c r="AE746" s="37"/>
      <c r="AF746" s="37"/>
      <c r="AG746" s="37"/>
    </row>
    <row r="747" spans="1:33">
      <c r="A747" s="666">
        <v>43992</v>
      </c>
      <c r="B747" s="115" t="s">
        <v>154</v>
      </c>
      <c r="C747" s="37">
        <v>882194311</v>
      </c>
      <c r="D747" s="115" t="s">
        <v>139</v>
      </c>
      <c r="E747" s="115" t="s">
        <v>140</v>
      </c>
      <c r="F747" s="665"/>
      <c r="G747" s="666">
        <v>44020</v>
      </c>
      <c r="H747" s="666"/>
      <c r="I747" s="666">
        <v>44042</v>
      </c>
      <c r="J747" s="37"/>
      <c r="K747" s="37"/>
      <c r="L747" s="115"/>
      <c r="M747" s="642"/>
      <c r="N747" s="265"/>
      <c r="O747" s="37"/>
      <c r="P747" s="629"/>
      <c r="Q747" s="37"/>
      <c r="R747" s="37"/>
      <c r="S747" s="37"/>
      <c r="T747" s="37"/>
      <c r="U747" s="37"/>
      <c r="V747" s="37"/>
      <c r="W747" s="37"/>
      <c r="X747" s="37"/>
      <c r="Y747" s="37"/>
      <c r="Z747" s="37"/>
      <c r="AA747" s="37"/>
      <c r="AB747" s="37"/>
      <c r="AC747" s="37"/>
      <c r="AD747" s="37"/>
      <c r="AE747" s="37"/>
      <c r="AF747" s="37"/>
      <c r="AG747" s="37"/>
    </row>
    <row r="748" spans="1:33">
      <c r="A748" s="666">
        <v>44020</v>
      </c>
      <c r="B748" s="115" t="s">
        <v>156</v>
      </c>
      <c r="C748" s="37">
        <v>880427232</v>
      </c>
      <c r="D748" s="115" t="s">
        <v>152</v>
      </c>
      <c r="E748" s="115" t="s">
        <v>140</v>
      </c>
      <c r="F748" s="665"/>
      <c r="G748" s="486"/>
      <c r="H748" s="666">
        <v>44033</v>
      </c>
      <c r="I748" s="666">
        <v>44032</v>
      </c>
      <c r="J748" s="115" t="s">
        <v>181</v>
      </c>
      <c r="K748" s="37">
        <v>67.069999999999993</v>
      </c>
      <c r="L748" s="115"/>
      <c r="M748" s="642"/>
      <c r="N748" s="265"/>
      <c r="O748" s="37"/>
      <c r="P748" s="629"/>
      <c r="Q748" s="37"/>
      <c r="R748" s="37"/>
      <c r="S748" s="37"/>
      <c r="T748" s="37"/>
      <c r="U748" s="37"/>
      <c r="V748" s="37"/>
      <c r="W748" s="37"/>
      <c r="X748" s="37"/>
      <c r="Y748" s="37"/>
      <c r="Z748" s="37"/>
      <c r="AA748" s="37"/>
      <c r="AB748" s="37"/>
      <c r="AC748" s="37"/>
      <c r="AD748" s="37"/>
      <c r="AE748" s="37"/>
      <c r="AF748" s="37"/>
      <c r="AG748" s="37"/>
    </row>
    <row r="749" spans="1:33">
      <c r="A749" s="666">
        <v>44020</v>
      </c>
      <c r="B749" s="115" t="s">
        <v>144</v>
      </c>
      <c r="C749" s="37">
        <v>882110124</v>
      </c>
      <c r="D749" s="115" t="s">
        <v>139</v>
      </c>
      <c r="E749" s="115" t="s">
        <v>140</v>
      </c>
      <c r="F749" s="665" t="s">
        <v>1740</v>
      </c>
      <c r="G749" s="666">
        <v>44020</v>
      </c>
      <c r="H749" s="666"/>
      <c r="I749" s="666">
        <v>44021</v>
      </c>
      <c r="J749" s="37"/>
      <c r="K749" s="37"/>
      <c r="L749" s="115" t="s">
        <v>195</v>
      </c>
      <c r="M749" s="642"/>
      <c r="N749" s="265"/>
      <c r="O749" s="37"/>
      <c r="P749" s="629"/>
      <c r="Q749" s="37"/>
      <c r="R749" s="37"/>
      <c r="S749" s="37"/>
      <c r="T749" s="37"/>
      <c r="U749" s="37"/>
      <c r="V749" s="37"/>
      <c r="W749" s="37"/>
      <c r="X749" s="37"/>
      <c r="Y749" s="37"/>
      <c r="Z749" s="37"/>
      <c r="AA749" s="37"/>
      <c r="AB749" s="37"/>
      <c r="AC749" s="37"/>
      <c r="AD749" s="37"/>
      <c r="AE749" s="37"/>
      <c r="AF749" s="37"/>
      <c r="AG749" s="37"/>
    </row>
    <row r="750" spans="1:33">
      <c r="A750" s="665">
        <v>44020</v>
      </c>
      <c r="B750" s="115" t="s">
        <v>154</v>
      </c>
      <c r="C750" s="37">
        <v>882044541</v>
      </c>
      <c r="D750" s="115" t="s">
        <v>139</v>
      </c>
      <c r="E750" s="115" t="s">
        <v>140</v>
      </c>
      <c r="F750" s="115"/>
      <c r="G750" s="486"/>
      <c r="H750" s="666"/>
      <c r="I750" s="666">
        <v>44035</v>
      </c>
      <c r="J750" s="37"/>
      <c r="K750" s="37"/>
      <c r="L750" s="115"/>
      <c r="M750" s="642"/>
      <c r="N750" s="265"/>
      <c r="O750" s="37"/>
      <c r="P750" s="629"/>
      <c r="Q750" s="37"/>
      <c r="R750" s="37"/>
      <c r="S750" s="37"/>
      <c r="T750" s="37"/>
      <c r="U750" s="37"/>
      <c r="V750" s="37"/>
      <c r="W750" s="37"/>
      <c r="X750" s="37"/>
      <c r="Y750" s="37"/>
      <c r="Z750" s="37"/>
      <c r="AA750" s="37"/>
      <c r="AB750" s="37"/>
      <c r="AC750" s="37"/>
      <c r="AD750" s="37"/>
      <c r="AE750" s="37"/>
      <c r="AF750" s="37"/>
      <c r="AG750" s="37"/>
    </row>
    <row r="751" spans="1:33">
      <c r="A751" s="666">
        <v>44014</v>
      </c>
      <c r="B751" s="115" t="s">
        <v>156</v>
      </c>
      <c r="C751" s="37">
        <v>880664670</v>
      </c>
      <c r="D751" s="115" t="s">
        <v>152</v>
      </c>
      <c r="E751" s="115" t="s">
        <v>140</v>
      </c>
      <c r="F751" s="665"/>
      <c r="G751" s="681">
        <v>44020</v>
      </c>
      <c r="H751" s="681">
        <v>44020</v>
      </c>
      <c r="I751" s="681">
        <v>44033</v>
      </c>
      <c r="J751" s="37"/>
      <c r="K751" s="629">
        <v>417</v>
      </c>
      <c r="L751" s="680" t="s">
        <v>2055</v>
      </c>
      <c r="M751" s="642"/>
      <c r="N751" s="265"/>
      <c r="O751" s="37"/>
      <c r="P751" s="629"/>
      <c r="Q751" s="37"/>
      <c r="R751" s="37"/>
      <c r="S751" s="37"/>
      <c r="T751" s="37"/>
      <c r="U751" s="37"/>
      <c r="V751" s="37"/>
      <c r="W751" s="37"/>
      <c r="X751" s="37"/>
      <c r="Y751" s="37"/>
      <c r="Z751" s="37"/>
      <c r="AA751" s="37"/>
      <c r="AB751" s="37"/>
      <c r="AC751" s="37"/>
      <c r="AD751" s="37"/>
      <c r="AE751" s="37"/>
      <c r="AF751" s="37"/>
      <c r="AG751" s="37"/>
    </row>
    <row r="752" spans="1:33">
      <c r="A752" s="666">
        <v>44020</v>
      </c>
      <c r="B752" s="115" t="s">
        <v>146</v>
      </c>
      <c r="C752" s="37">
        <v>880203253</v>
      </c>
      <c r="D752" s="115" t="s">
        <v>345</v>
      </c>
      <c r="E752" s="115" t="s">
        <v>150</v>
      </c>
      <c r="F752" s="665" t="s">
        <v>338</v>
      </c>
      <c r="G752" s="486"/>
      <c r="H752" s="666">
        <v>44020</v>
      </c>
      <c r="I752" s="666">
        <v>44035</v>
      </c>
      <c r="J752" s="115" t="s">
        <v>148</v>
      </c>
      <c r="K752" s="37">
        <v>55</v>
      </c>
      <c r="L752" s="680" t="s">
        <v>2056</v>
      </c>
      <c r="M752" s="642"/>
      <c r="N752" s="265">
        <v>44014</v>
      </c>
      <c r="O752" s="37">
        <v>66.5</v>
      </c>
      <c r="P752" s="629"/>
      <c r="Q752" s="37"/>
      <c r="R752" s="37"/>
      <c r="S752" s="37"/>
      <c r="T752" s="37"/>
      <c r="U752" s="37"/>
      <c r="V752" s="37"/>
      <c r="W752" s="37"/>
      <c r="X752" s="37"/>
      <c r="Y752" s="37"/>
      <c r="Z752" s="37"/>
      <c r="AA752" s="37"/>
      <c r="AB752" s="37"/>
      <c r="AC752" s="37"/>
      <c r="AD752" s="37"/>
      <c r="AE752" s="37"/>
      <c r="AF752" s="37"/>
      <c r="AG752" s="37"/>
    </row>
    <row r="753" spans="1:33">
      <c r="A753" s="666">
        <v>44020</v>
      </c>
      <c r="B753" s="115" t="s">
        <v>146</v>
      </c>
      <c r="C753" s="37">
        <v>880203253</v>
      </c>
      <c r="D753" s="115" t="s">
        <v>345</v>
      </c>
      <c r="E753" s="115" t="s">
        <v>150</v>
      </c>
      <c r="F753" s="665" t="s">
        <v>338</v>
      </c>
      <c r="G753" s="486"/>
      <c r="H753" s="666"/>
      <c r="I753" s="666"/>
      <c r="J753" s="37"/>
      <c r="K753" s="37"/>
      <c r="L753" s="115"/>
      <c r="M753" s="642"/>
      <c r="N753" s="265">
        <v>44028</v>
      </c>
      <c r="O753" s="37">
        <v>429.5</v>
      </c>
      <c r="P753" s="629"/>
      <c r="Q753" s="37"/>
      <c r="R753" s="37"/>
      <c r="S753" s="37"/>
      <c r="T753" s="37"/>
      <c r="U753" s="37"/>
      <c r="V753" s="37"/>
      <c r="W753" s="37"/>
      <c r="X753" s="37"/>
      <c r="Y753" s="37"/>
      <c r="Z753" s="37"/>
      <c r="AA753" s="37"/>
      <c r="AB753" s="37"/>
      <c r="AC753" s="37"/>
      <c r="AD753" s="37"/>
      <c r="AE753" s="37"/>
      <c r="AF753" s="37"/>
      <c r="AG753" s="37"/>
    </row>
    <row r="754" spans="1:33">
      <c r="A754" s="666">
        <v>44020</v>
      </c>
      <c r="B754" s="115" t="s">
        <v>154</v>
      </c>
      <c r="C754" s="37">
        <v>881871714</v>
      </c>
      <c r="D754" s="115" t="s">
        <v>152</v>
      </c>
      <c r="E754" s="115" t="s">
        <v>147</v>
      </c>
      <c r="F754" s="665"/>
      <c r="G754" s="486"/>
      <c r="H754" s="666"/>
      <c r="I754" s="666"/>
      <c r="J754" s="37"/>
      <c r="K754" s="37"/>
      <c r="L754" s="115"/>
      <c r="M754" s="642"/>
      <c r="N754" s="265"/>
      <c r="O754" s="37"/>
      <c r="P754" s="629"/>
      <c r="Q754" s="37"/>
      <c r="R754" s="37"/>
      <c r="S754" s="37"/>
      <c r="T754" s="37"/>
      <c r="U754" s="37"/>
      <c r="V754" s="37"/>
      <c r="W754" s="37"/>
      <c r="X754" s="37"/>
      <c r="Y754" s="37"/>
      <c r="Z754" s="37"/>
      <c r="AA754" s="37"/>
      <c r="AB754" s="37"/>
      <c r="AC754" s="37"/>
      <c r="AD754" s="37"/>
      <c r="AE754" s="37"/>
      <c r="AF754" s="37"/>
      <c r="AG754" s="37"/>
    </row>
    <row r="755" spans="1:33">
      <c r="A755" s="666">
        <v>44020</v>
      </c>
      <c r="B755" s="115" t="s">
        <v>178</v>
      </c>
      <c r="C755" s="37">
        <v>880854433</v>
      </c>
      <c r="D755" s="115" t="s">
        <v>139</v>
      </c>
      <c r="E755" s="115" t="s">
        <v>140</v>
      </c>
      <c r="F755" s="665" t="s">
        <v>200</v>
      </c>
      <c r="G755" s="666">
        <v>44020</v>
      </c>
      <c r="H755" s="666"/>
      <c r="I755" s="666">
        <v>44050</v>
      </c>
      <c r="J755" s="37"/>
      <c r="K755" s="37"/>
      <c r="L755" s="115"/>
      <c r="M755" s="642"/>
      <c r="N755" s="265"/>
      <c r="O755" s="37"/>
      <c r="P755" s="629"/>
      <c r="Q755" s="37"/>
      <c r="R755" s="37"/>
      <c r="S755" s="37"/>
      <c r="T755" s="37"/>
      <c r="U755" s="37"/>
      <c r="V755" s="37"/>
      <c r="W755" s="37"/>
      <c r="X755" s="37"/>
      <c r="Y755" s="37"/>
      <c r="Z755" s="37"/>
      <c r="AA755" s="37"/>
      <c r="AB755" s="37"/>
      <c r="AC755" s="37"/>
      <c r="AD755" s="37"/>
      <c r="AE755" s="37"/>
      <c r="AF755" s="37"/>
      <c r="AG755" s="37"/>
    </row>
    <row r="756" spans="1:33">
      <c r="A756" s="666">
        <v>44020</v>
      </c>
      <c r="B756" s="115" t="s">
        <v>175</v>
      </c>
      <c r="C756" s="37">
        <v>880412590</v>
      </c>
      <c r="D756" s="115" t="s">
        <v>139</v>
      </c>
      <c r="E756" s="115" t="s">
        <v>140</v>
      </c>
      <c r="F756" s="665" t="s">
        <v>142</v>
      </c>
      <c r="G756" s="666">
        <v>44035</v>
      </c>
      <c r="H756" s="666"/>
      <c r="I756" s="666">
        <v>44046</v>
      </c>
      <c r="J756" s="37"/>
      <c r="K756" s="37"/>
      <c r="L756" s="115" t="s">
        <v>195</v>
      </c>
      <c r="M756" s="642"/>
      <c r="N756" s="265">
        <v>44035</v>
      </c>
      <c r="O756" s="37">
        <v>68</v>
      </c>
      <c r="P756" s="629"/>
      <c r="Q756" s="37"/>
      <c r="R756" s="37"/>
      <c r="S756" s="37"/>
      <c r="T756" s="37"/>
      <c r="U756" s="37"/>
      <c r="V756" s="37"/>
      <c r="W756" s="37"/>
      <c r="X756" s="37"/>
      <c r="Y756" s="37"/>
      <c r="Z756" s="37"/>
      <c r="AA756" s="37"/>
      <c r="AB756" s="37"/>
      <c r="AC756" s="37"/>
      <c r="AD756" s="37"/>
      <c r="AE756" s="37"/>
      <c r="AF756" s="37"/>
      <c r="AG756" s="37"/>
    </row>
    <row r="757" spans="1:33">
      <c r="A757" s="666">
        <v>44020</v>
      </c>
      <c r="B757" s="115" t="s">
        <v>194</v>
      </c>
      <c r="C757" s="37">
        <v>881195458</v>
      </c>
      <c r="D757" s="115" t="s">
        <v>139</v>
      </c>
      <c r="E757" s="115" t="s">
        <v>140</v>
      </c>
      <c r="F757" s="665"/>
      <c r="G757" s="486"/>
      <c r="H757" s="666"/>
      <c r="I757" s="666">
        <v>44035</v>
      </c>
      <c r="J757" s="37"/>
      <c r="K757" s="37"/>
      <c r="L757" s="115"/>
      <c r="M757" s="642"/>
      <c r="N757" s="265"/>
      <c r="O757" s="37"/>
      <c r="P757" s="629"/>
      <c r="Q757" s="37"/>
      <c r="R757" s="37"/>
      <c r="S757" s="37"/>
      <c r="T757" s="37"/>
      <c r="U757" s="37"/>
      <c r="V757" s="37"/>
      <c r="W757" s="37"/>
      <c r="X757" s="37"/>
      <c r="Y757" s="37"/>
      <c r="Z757" s="37"/>
      <c r="AA757" s="37"/>
      <c r="AB757" s="37"/>
      <c r="AC757" s="37"/>
      <c r="AD757" s="37"/>
      <c r="AE757" s="37"/>
      <c r="AF757" s="37"/>
      <c r="AG757" s="37"/>
    </row>
    <row r="758" spans="1:33">
      <c r="A758" s="666">
        <v>44020</v>
      </c>
      <c r="B758" s="115" t="s">
        <v>156</v>
      </c>
      <c r="C758" s="37">
        <v>882258901</v>
      </c>
      <c r="D758" s="115" t="s">
        <v>139</v>
      </c>
      <c r="E758" s="115" t="s">
        <v>140</v>
      </c>
      <c r="F758" s="665"/>
      <c r="G758" s="486"/>
      <c r="H758" s="666"/>
      <c r="I758" s="666">
        <v>44039</v>
      </c>
      <c r="J758" s="37"/>
      <c r="K758" s="37"/>
      <c r="L758" s="115"/>
      <c r="M758" s="642"/>
      <c r="N758" s="265"/>
      <c r="O758" s="37"/>
      <c r="P758" s="629"/>
      <c r="Q758" s="37"/>
      <c r="R758" s="37"/>
      <c r="S758" s="37"/>
      <c r="T758" s="37"/>
      <c r="U758" s="37"/>
      <c r="V758" s="37"/>
      <c r="W758" s="37"/>
      <c r="X758" s="37"/>
      <c r="Y758" s="37"/>
      <c r="Z758" s="37"/>
      <c r="AA758" s="37"/>
      <c r="AB758" s="37"/>
      <c r="AC758" s="37"/>
      <c r="AD758" s="37"/>
      <c r="AE758" s="37"/>
      <c r="AF758" s="37"/>
      <c r="AG758" s="37"/>
    </row>
    <row r="759" spans="1:33">
      <c r="A759" s="666">
        <v>44020</v>
      </c>
      <c r="B759" s="115" t="s">
        <v>194</v>
      </c>
      <c r="C759" s="37">
        <v>882124355</v>
      </c>
      <c r="D759" s="115" t="s">
        <v>139</v>
      </c>
      <c r="E759" s="115" t="s">
        <v>140</v>
      </c>
      <c r="F759" s="665" t="s">
        <v>2057</v>
      </c>
      <c r="G759" s="486"/>
      <c r="H759" s="666"/>
      <c r="I759" s="666">
        <v>44035</v>
      </c>
      <c r="J759" s="37"/>
      <c r="K759" s="37"/>
      <c r="L759" s="115" t="s">
        <v>251</v>
      </c>
      <c r="M759" s="642"/>
      <c r="N759" s="265"/>
      <c r="O759" s="37"/>
      <c r="P759" s="629"/>
      <c r="Q759" s="37"/>
      <c r="R759" s="37"/>
      <c r="S759" s="37"/>
      <c r="T759" s="37"/>
      <c r="U759" s="37"/>
      <c r="V759" s="37"/>
      <c r="W759" s="37"/>
      <c r="X759" s="37"/>
      <c r="Y759" s="37"/>
      <c r="Z759" s="37"/>
      <c r="AA759" s="37"/>
      <c r="AB759" s="37"/>
      <c r="AC759" s="37"/>
      <c r="AD759" s="37"/>
      <c r="AE759" s="37"/>
      <c r="AF759" s="37"/>
      <c r="AG759" s="37"/>
    </row>
    <row r="760" spans="1:33">
      <c r="A760" s="666">
        <v>44020</v>
      </c>
      <c r="B760" s="115" t="s">
        <v>154</v>
      </c>
      <c r="C760" s="37">
        <v>881783243</v>
      </c>
      <c r="D760" s="115" t="s">
        <v>152</v>
      </c>
      <c r="E760" s="115" t="s">
        <v>140</v>
      </c>
      <c r="F760" s="665" t="s">
        <v>176</v>
      </c>
      <c r="G760" s="486"/>
      <c r="H760" s="666"/>
      <c r="I760" s="666">
        <v>44035</v>
      </c>
      <c r="J760" s="37"/>
      <c r="K760" s="37"/>
      <c r="L760" s="115"/>
      <c r="M760" s="642"/>
      <c r="N760" s="265"/>
      <c r="O760" s="37"/>
      <c r="P760" s="629"/>
      <c r="Q760" s="37"/>
      <c r="R760" s="37"/>
      <c r="S760" s="37"/>
      <c r="T760" s="37"/>
      <c r="U760" s="37"/>
      <c r="V760" s="37"/>
      <c r="W760" s="37"/>
      <c r="X760" s="37"/>
      <c r="Y760" s="37"/>
      <c r="Z760" s="37"/>
      <c r="AA760" s="37"/>
      <c r="AB760" s="37"/>
      <c r="AC760" s="37"/>
      <c r="AD760" s="37"/>
      <c r="AE760" s="37"/>
      <c r="AF760" s="37"/>
      <c r="AG760" s="37"/>
    </row>
    <row r="761" spans="1:33">
      <c r="A761" s="666">
        <v>44020</v>
      </c>
      <c r="B761" s="115" t="s">
        <v>144</v>
      </c>
      <c r="C761" s="37">
        <v>881223371</v>
      </c>
      <c r="D761" s="115" t="s">
        <v>139</v>
      </c>
      <c r="E761" s="115" t="s">
        <v>140</v>
      </c>
      <c r="F761" s="665" t="s">
        <v>282</v>
      </c>
      <c r="G761" s="666">
        <v>44041</v>
      </c>
      <c r="H761" s="666"/>
      <c r="I761" s="666">
        <v>44069</v>
      </c>
      <c r="J761" s="37"/>
      <c r="K761" s="37"/>
      <c r="L761" s="115" t="s">
        <v>2058</v>
      </c>
      <c r="M761" s="642"/>
      <c r="N761" s="265"/>
      <c r="O761" s="37"/>
      <c r="P761" s="629"/>
      <c r="Q761" s="37"/>
      <c r="R761" s="37"/>
      <c r="S761" s="37"/>
      <c r="T761" s="37"/>
      <c r="U761" s="37"/>
      <c r="V761" s="37"/>
      <c r="W761" s="37"/>
      <c r="X761" s="37"/>
      <c r="Y761" s="37"/>
      <c r="Z761" s="37"/>
      <c r="AA761" s="37"/>
      <c r="AB761" s="37"/>
      <c r="AC761" s="37"/>
      <c r="AD761" s="37"/>
      <c r="AE761" s="37"/>
      <c r="AF761" s="37"/>
      <c r="AG761" s="37"/>
    </row>
    <row r="762" spans="1:33">
      <c r="A762" s="666">
        <v>44020</v>
      </c>
      <c r="B762" s="115" t="s">
        <v>206</v>
      </c>
      <c r="C762" s="115">
        <v>882258616</v>
      </c>
      <c r="D762" s="115" t="s">
        <v>139</v>
      </c>
      <c r="E762" s="115" t="s">
        <v>140</v>
      </c>
      <c r="F762" s="115"/>
      <c r="G762" s="665">
        <v>44027</v>
      </c>
      <c r="H762" s="681">
        <v>44027</v>
      </c>
      <c r="I762" s="766">
        <v>44028</v>
      </c>
      <c r="J762" s="681"/>
      <c r="K762" s="680">
        <v>398.96</v>
      </c>
      <c r="L762" s="680" t="s">
        <v>1843</v>
      </c>
      <c r="M762" s="629"/>
      <c r="N762" s="262"/>
      <c r="O762" s="115"/>
      <c r="P762" s="645"/>
      <c r="Q762" s="262"/>
      <c r="R762" s="629"/>
      <c r="S762" s="262"/>
      <c r="T762" s="262"/>
      <c r="U762" s="262"/>
      <c r="V762" s="262"/>
      <c r="W762" s="262"/>
      <c r="X762" s="262"/>
      <c r="Y762" s="262"/>
      <c r="Z762" s="262"/>
      <c r="AA762" s="262"/>
      <c r="AB762" s="262"/>
      <c r="AC762" s="262"/>
      <c r="AD762" s="262"/>
      <c r="AE762" s="262"/>
      <c r="AF762" s="262"/>
      <c r="AG762" s="262"/>
    </row>
    <row r="763" spans="1:33">
      <c r="A763" s="666">
        <v>44020</v>
      </c>
      <c r="B763" s="115" t="s">
        <v>206</v>
      </c>
      <c r="C763" s="37">
        <v>880788515</v>
      </c>
      <c r="D763" s="115" t="s">
        <v>139</v>
      </c>
      <c r="E763" s="115" t="s">
        <v>140</v>
      </c>
      <c r="F763" s="665"/>
      <c r="G763" s="486"/>
      <c r="H763" s="666"/>
      <c r="I763" s="767">
        <v>44028</v>
      </c>
      <c r="J763" s="37"/>
      <c r="K763" s="37"/>
      <c r="L763" s="115"/>
      <c r="M763" s="642"/>
      <c r="N763" s="265"/>
      <c r="O763" s="37"/>
      <c r="P763" s="629"/>
      <c r="Q763" s="37"/>
      <c r="R763" s="37"/>
      <c r="S763" s="37"/>
      <c r="T763" s="37"/>
      <c r="U763" s="37"/>
      <c r="V763" s="37"/>
      <c r="W763" s="37"/>
      <c r="X763" s="37"/>
      <c r="Y763" s="37"/>
      <c r="Z763" s="37"/>
      <c r="AA763" s="37"/>
      <c r="AB763" s="37"/>
      <c r="AC763" s="37"/>
      <c r="AD763" s="37"/>
      <c r="AE763" s="37"/>
      <c r="AF763" s="37"/>
      <c r="AG763" s="37"/>
    </row>
    <row r="764" spans="1:33">
      <c r="A764" s="666">
        <v>44020</v>
      </c>
      <c r="B764" s="115" t="s">
        <v>206</v>
      </c>
      <c r="C764" s="37">
        <v>881505579</v>
      </c>
      <c r="D764" s="115" t="s">
        <v>139</v>
      </c>
      <c r="E764" s="115" t="s">
        <v>140</v>
      </c>
      <c r="F764" s="665"/>
      <c r="G764" s="486"/>
      <c r="H764" s="666"/>
      <c r="I764" s="767">
        <v>44034</v>
      </c>
      <c r="J764" s="37"/>
      <c r="K764" s="37"/>
      <c r="L764" s="115"/>
      <c r="M764" s="642"/>
      <c r="N764" s="265"/>
      <c r="O764" s="37"/>
      <c r="P764" s="629"/>
      <c r="Q764" s="37"/>
      <c r="R764" s="37"/>
      <c r="S764" s="37"/>
      <c r="T764" s="37"/>
      <c r="U764" s="37"/>
      <c r="V764" s="37"/>
      <c r="W764" s="37"/>
      <c r="X764" s="37"/>
      <c r="Y764" s="37"/>
      <c r="Z764" s="37"/>
      <c r="AA764" s="37"/>
      <c r="AB764" s="37"/>
      <c r="AC764" s="37"/>
      <c r="AD764" s="37"/>
      <c r="AE764" s="37"/>
      <c r="AF764" s="37"/>
      <c r="AG764" s="37"/>
    </row>
    <row r="765" spans="1:33">
      <c r="A765" s="666">
        <v>44020</v>
      </c>
      <c r="B765" s="115" t="s">
        <v>206</v>
      </c>
      <c r="C765" s="37">
        <v>881342392</v>
      </c>
      <c r="D765" s="115" t="s">
        <v>139</v>
      </c>
      <c r="E765" s="115" t="s">
        <v>140</v>
      </c>
      <c r="F765" s="665"/>
      <c r="G765" s="486"/>
      <c r="H765" s="666"/>
      <c r="I765" s="767">
        <v>44034</v>
      </c>
      <c r="J765" s="37"/>
      <c r="K765" s="37"/>
      <c r="L765" s="115"/>
      <c r="M765" s="642"/>
      <c r="N765" s="265"/>
      <c r="O765" s="37"/>
      <c r="P765" s="629"/>
      <c r="Q765" s="37"/>
      <c r="R765" s="37"/>
      <c r="S765" s="37"/>
      <c r="T765" s="37"/>
      <c r="U765" s="37"/>
      <c r="V765" s="37"/>
      <c r="W765" s="37"/>
      <c r="X765" s="37"/>
      <c r="Y765" s="37"/>
      <c r="Z765" s="37"/>
      <c r="AA765" s="37"/>
      <c r="AB765" s="37"/>
      <c r="AC765" s="37"/>
      <c r="AD765" s="37"/>
      <c r="AE765" s="37"/>
      <c r="AF765" s="37"/>
      <c r="AG765" s="37"/>
    </row>
    <row r="766" spans="1:33">
      <c r="A766" s="666">
        <v>44020</v>
      </c>
      <c r="B766" s="115" t="s">
        <v>206</v>
      </c>
      <c r="C766" s="37">
        <v>880641099</v>
      </c>
      <c r="D766" s="115" t="s">
        <v>139</v>
      </c>
      <c r="E766" s="115" t="s">
        <v>140</v>
      </c>
      <c r="F766" s="665"/>
      <c r="G766" s="486"/>
      <c r="H766" s="666"/>
      <c r="I766" s="767">
        <v>44034</v>
      </c>
      <c r="J766" s="37"/>
      <c r="K766" s="37"/>
      <c r="L766" s="115"/>
      <c r="M766" s="642"/>
      <c r="N766" s="265"/>
      <c r="O766" s="37"/>
      <c r="P766" s="629"/>
      <c r="Q766" s="37"/>
      <c r="R766" s="37"/>
      <c r="S766" s="37"/>
      <c r="T766" s="37"/>
      <c r="U766" s="37"/>
      <c r="V766" s="37"/>
      <c r="W766" s="37"/>
      <c r="X766" s="37"/>
      <c r="Y766" s="37"/>
      <c r="Z766" s="37"/>
      <c r="AA766" s="37"/>
      <c r="AB766" s="37"/>
      <c r="AC766" s="37"/>
      <c r="AD766" s="37"/>
      <c r="AE766" s="37"/>
      <c r="AF766" s="37"/>
      <c r="AG766" s="37"/>
    </row>
    <row r="767" spans="1:33">
      <c r="A767" s="666">
        <v>44020</v>
      </c>
      <c r="B767" s="115" t="s">
        <v>206</v>
      </c>
      <c r="C767" s="37">
        <v>881422407</v>
      </c>
      <c r="D767" s="115" t="s">
        <v>139</v>
      </c>
      <c r="E767" s="115" t="s">
        <v>140</v>
      </c>
      <c r="F767" s="665"/>
      <c r="G767" s="486"/>
      <c r="H767" s="666"/>
      <c r="I767" s="767">
        <v>44034</v>
      </c>
      <c r="J767" s="37"/>
      <c r="K767" s="37"/>
      <c r="L767" s="115"/>
      <c r="M767" s="642"/>
      <c r="N767" s="265"/>
      <c r="O767" s="37"/>
      <c r="P767" s="629"/>
      <c r="Q767" s="37"/>
      <c r="R767" s="37"/>
      <c r="S767" s="37"/>
      <c r="T767" s="37"/>
      <c r="U767" s="37"/>
      <c r="V767" s="37"/>
      <c r="W767" s="37"/>
      <c r="X767" s="37"/>
      <c r="Y767" s="37"/>
      <c r="Z767" s="37"/>
      <c r="AA767" s="37"/>
      <c r="AB767" s="37"/>
      <c r="AC767" s="37"/>
      <c r="AD767" s="37"/>
      <c r="AE767" s="37"/>
      <c r="AF767" s="37"/>
      <c r="AG767" s="37"/>
    </row>
    <row r="768" spans="1:33">
      <c r="A768" s="666">
        <v>44020</v>
      </c>
      <c r="B768" s="115" t="s">
        <v>206</v>
      </c>
      <c r="C768" s="37">
        <v>880901327</v>
      </c>
      <c r="D768" s="115" t="s">
        <v>139</v>
      </c>
      <c r="E768" s="115" t="s">
        <v>140</v>
      </c>
      <c r="F768" s="665"/>
      <c r="G768" s="681">
        <v>44020</v>
      </c>
      <c r="H768" s="681">
        <v>44020</v>
      </c>
      <c r="I768" s="766">
        <v>44034</v>
      </c>
      <c r="J768" s="629"/>
      <c r="K768" s="629">
        <v>800</v>
      </c>
      <c r="L768" s="680" t="s">
        <v>1786</v>
      </c>
      <c r="M768" s="642"/>
      <c r="N768" s="265"/>
      <c r="O768" s="37"/>
      <c r="P768" s="629"/>
      <c r="Q768" s="37"/>
      <c r="R768" s="37"/>
      <c r="S768" s="37"/>
      <c r="T768" s="37"/>
      <c r="U768" s="37"/>
      <c r="V768" s="37"/>
      <c r="W768" s="37"/>
      <c r="X768" s="37"/>
      <c r="Y768" s="37"/>
      <c r="Z768" s="37"/>
      <c r="AA768" s="37"/>
      <c r="AB768" s="37"/>
      <c r="AC768" s="37"/>
      <c r="AD768" s="37"/>
      <c r="AE768" s="37"/>
      <c r="AF768" s="37"/>
      <c r="AG768" s="37"/>
    </row>
    <row r="769" spans="1:33">
      <c r="A769" s="666">
        <v>44021</v>
      </c>
      <c r="B769" s="115" t="s">
        <v>138</v>
      </c>
      <c r="C769" s="37">
        <v>881124161</v>
      </c>
      <c r="D769" s="115" t="s">
        <v>139</v>
      </c>
      <c r="E769" s="115" t="s">
        <v>140</v>
      </c>
      <c r="F769" s="665" t="s">
        <v>168</v>
      </c>
      <c r="G769" s="486"/>
      <c r="H769" s="666"/>
      <c r="I769" s="666">
        <v>44040</v>
      </c>
      <c r="J769" s="37"/>
      <c r="K769" s="37"/>
      <c r="L769" s="115" t="s">
        <v>2059</v>
      </c>
      <c r="M769" s="642"/>
      <c r="N769" s="265"/>
      <c r="O769" s="37"/>
      <c r="P769" s="629"/>
      <c r="Q769" s="37"/>
      <c r="R769" s="37"/>
      <c r="S769" s="37"/>
      <c r="T769" s="37"/>
      <c r="U769" s="37"/>
      <c r="V769" s="37"/>
      <c r="W769" s="37"/>
      <c r="X769" s="37"/>
      <c r="Y769" s="37"/>
      <c r="Z769" s="37"/>
      <c r="AA769" s="37"/>
      <c r="AB769" s="37"/>
      <c r="AC769" s="37"/>
      <c r="AD769" s="37"/>
      <c r="AE769" s="37"/>
      <c r="AF769" s="37"/>
      <c r="AG769" s="37"/>
    </row>
    <row r="770" spans="1:33">
      <c r="A770" s="666">
        <v>44021</v>
      </c>
      <c r="B770" s="115" t="s">
        <v>178</v>
      </c>
      <c r="C770" s="37">
        <v>881175804</v>
      </c>
      <c r="D770" s="115" t="s">
        <v>152</v>
      </c>
      <c r="E770" s="115" t="s">
        <v>140</v>
      </c>
      <c r="F770" s="665"/>
      <c r="G770" s="486"/>
      <c r="H770" s="666"/>
      <c r="I770" s="666"/>
      <c r="J770" s="37"/>
      <c r="K770" s="37"/>
      <c r="L770" s="115"/>
      <c r="M770" s="642"/>
      <c r="N770" s="265"/>
      <c r="O770" s="37"/>
      <c r="P770" s="629"/>
      <c r="Q770" s="37"/>
      <c r="R770" s="37"/>
      <c r="S770" s="37"/>
      <c r="T770" s="37"/>
      <c r="U770" s="37"/>
      <c r="V770" s="37"/>
      <c r="W770" s="37"/>
      <c r="X770" s="37"/>
      <c r="Y770" s="37"/>
      <c r="Z770" s="37"/>
      <c r="AA770" s="37"/>
      <c r="AB770" s="37"/>
      <c r="AC770" s="37"/>
      <c r="AD770" s="37"/>
      <c r="AE770" s="37"/>
      <c r="AF770" s="37"/>
      <c r="AG770" s="37"/>
    </row>
    <row r="771" spans="1:33">
      <c r="A771" s="666">
        <v>44021</v>
      </c>
      <c r="B771" s="115" t="s">
        <v>156</v>
      </c>
      <c r="C771" s="37">
        <v>881486826</v>
      </c>
      <c r="D771" s="115" t="s">
        <v>152</v>
      </c>
      <c r="E771" s="115" t="s">
        <v>140</v>
      </c>
      <c r="F771" s="665" t="s">
        <v>142</v>
      </c>
      <c r="G771" s="486"/>
      <c r="H771" s="666"/>
      <c r="I771" s="666">
        <v>44027</v>
      </c>
      <c r="J771" s="37"/>
      <c r="K771" s="37"/>
      <c r="L771" s="115"/>
      <c r="M771" s="642"/>
      <c r="N771" s="265"/>
      <c r="O771" s="37"/>
      <c r="P771" s="629"/>
      <c r="Q771" s="37"/>
      <c r="R771" s="37"/>
      <c r="S771" s="37"/>
      <c r="T771" s="37"/>
      <c r="U771" s="37"/>
      <c r="V771" s="37"/>
      <c r="W771" s="37"/>
      <c r="X771" s="37"/>
      <c r="Y771" s="37"/>
      <c r="Z771" s="37"/>
      <c r="AA771" s="37"/>
      <c r="AB771" s="37"/>
      <c r="AC771" s="37"/>
      <c r="AD771" s="37"/>
      <c r="AE771" s="37"/>
      <c r="AF771" s="37"/>
      <c r="AG771" s="37"/>
    </row>
    <row r="772" spans="1:33">
      <c r="A772" s="666">
        <v>44021</v>
      </c>
      <c r="B772" s="115" t="s">
        <v>149</v>
      </c>
      <c r="C772" s="37">
        <v>881711889</v>
      </c>
      <c r="D772" s="115" t="s">
        <v>139</v>
      </c>
      <c r="E772" s="115" t="s">
        <v>140</v>
      </c>
      <c r="F772" s="665" t="s">
        <v>908</v>
      </c>
      <c r="G772" s="486"/>
      <c r="H772" s="666">
        <v>44028</v>
      </c>
      <c r="I772" s="666">
        <v>44035</v>
      </c>
      <c r="J772" s="115" t="s">
        <v>142</v>
      </c>
      <c r="K772" s="37">
        <v>198</v>
      </c>
      <c r="L772" s="115"/>
      <c r="M772" s="642"/>
      <c r="N772" s="265"/>
      <c r="O772" s="37"/>
      <c r="P772" s="629"/>
      <c r="Q772" s="37"/>
      <c r="R772" s="37"/>
      <c r="S772" s="37"/>
      <c r="T772" s="37"/>
      <c r="U772" s="37"/>
      <c r="V772" s="37"/>
      <c r="W772" s="37"/>
      <c r="X772" s="37"/>
      <c r="Y772" s="37"/>
      <c r="Z772" s="37"/>
      <c r="AA772" s="37"/>
      <c r="AB772" s="37"/>
      <c r="AC772" s="37"/>
      <c r="AD772" s="37"/>
      <c r="AE772" s="37"/>
      <c r="AF772" s="37"/>
      <c r="AG772" s="37"/>
    </row>
    <row r="773" spans="1:33">
      <c r="A773" s="666">
        <v>44021</v>
      </c>
      <c r="B773" s="115" t="s">
        <v>149</v>
      </c>
      <c r="C773" s="37">
        <v>881711889</v>
      </c>
      <c r="D773" s="115" t="s">
        <v>139</v>
      </c>
      <c r="E773" s="115" t="s">
        <v>140</v>
      </c>
      <c r="F773" s="665" t="s">
        <v>1536</v>
      </c>
      <c r="G773" s="486"/>
      <c r="H773" s="666">
        <v>44041</v>
      </c>
      <c r="I773" s="666">
        <v>44043</v>
      </c>
      <c r="J773" s="665" t="s">
        <v>1536</v>
      </c>
      <c r="K773" s="37">
        <v>670</v>
      </c>
      <c r="L773" s="115"/>
      <c r="M773" s="642"/>
      <c r="N773" s="265"/>
      <c r="O773" s="37"/>
      <c r="P773" s="629"/>
      <c r="Q773" s="37"/>
      <c r="R773" s="37"/>
      <c r="S773" s="37"/>
      <c r="T773" s="37"/>
      <c r="U773" s="37"/>
      <c r="V773" s="37"/>
      <c r="W773" s="37"/>
      <c r="X773" s="37"/>
      <c r="Y773" s="37"/>
      <c r="Z773" s="37"/>
      <c r="AA773" s="37"/>
      <c r="AB773" s="37"/>
      <c r="AC773" s="37"/>
      <c r="AD773" s="37"/>
      <c r="AE773" s="37"/>
      <c r="AF773" s="37"/>
      <c r="AG773" s="37"/>
    </row>
    <row r="774" spans="1:33">
      <c r="A774" s="666">
        <v>44021</v>
      </c>
      <c r="B774" s="115" t="s">
        <v>154</v>
      </c>
      <c r="C774" s="37">
        <v>881766152</v>
      </c>
      <c r="D774" s="115" t="s">
        <v>139</v>
      </c>
      <c r="E774" s="115" t="s">
        <v>140</v>
      </c>
      <c r="F774" s="665" t="s">
        <v>2060</v>
      </c>
      <c r="G774" s="486"/>
      <c r="H774" s="666"/>
      <c r="I774" s="666">
        <v>44035</v>
      </c>
      <c r="J774" s="37"/>
      <c r="K774" s="37"/>
      <c r="L774" s="115" t="s">
        <v>638</v>
      </c>
      <c r="M774" s="642"/>
      <c r="N774" s="265"/>
      <c r="O774" s="37"/>
      <c r="P774" s="629"/>
      <c r="Q774" s="37"/>
      <c r="R774" s="37"/>
      <c r="S774" s="37"/>
      <c r="T774" s="37"/>
      <c r="U774" s="37"/>
      <c r="V774" s="37"/>
      <c r="W774" s="37"/>
      <c r="X774" s="37"/>
      <c r="Y774" s="37"/>
      <c r="Z774" s="37"/>
      <c r="AA774" s="37"/>
      <c r="AB774" s="37"/>
      <c r="AC774" s="37"/>
      <c r="AD774" s="37"/>
      <c r="AE774" s="37"/>
      <c r="AF774" s="37"/>
      <c r="AG774" s="37"/>
    </row>
    <row r="775" spans="1:33">
      <c r="A775" s="666">
        <v>44021</v>
      </c>
      <c r="B775" s="115" t="s">
        <v>194</v>
      </c>
      <c r="C775" s="486">
        <v>881957439</v>
      </c>
      <c r="D775" s="115" t="s">
        <v>139</v>
      </c>
      <c r="E775" s="115" t="s">
        <v>140</v>
      </c>
      <c r="F775" s="665" t="s">
        <v>2061</v>
      </c>
      <c r="G775" s="666">
        <v>44042</v>
      </c>
      <c r="H775" s="265"/>
      <c r="I775" s="666">
        <v>44057</v>
      </c>
      <c r="J775" s="666"/>
      <c r="K775" s="486"/>
      <c r="L775" s="115" t="s">
        <v>638</v>
      </c>
      <c r="M775" s="680"/>
      <c r="N775" s="115"/>
      <c r="O775" s="486"/>
      <c r="P775" s="486"/>
      <c r="Q775" s="486"/>
      <c r="R775" s="486"/>
      <c r="S775" s="37"/>
      <c r="T775" s="37"/>
      <c r="U775" s="37"/>
      <c r="V775" s="37"/>
      <c r="W775" s="37"/>
      <c r="X775" s="37"/>
      <c r="Y775" s="37"/>
      <c r="Z775" s="37"/>
      <c r="AA775" s="37"/>
      <c r="AB775" s="37"/>
      <c r="AC775" s="37"/>
      <c r="AD775" s="37"/>
      <c r="AE775" s="37"/>
      <c r="AF775" s="37"/>
      <c r="AG775" s="37"/>
    </row>
    <row r="776" spans="1:33">
      <c r="A776" s="666">
        <v>44021</v>
      </c>
      <c r="B776" s="115" t="s">
        <v>194</v>
      </c>
      <c r="C776" s="37">
        <v>882189038</v>
      </c>
      <c r="D776" s="115" t="s">
        <v>139</v>
      </c>
      <c r="E776" s="115" t="s">
        <v>140</v>
      </c>
      <c r="F776" s="665"/>
      <c r="G776" s="486"/>
      <c r="H776" s="666"/>
      <c r="I776" s="666">
        <v>44040</v>
      </c>
      <c r="J776" s="37"/>
      <c r="K776" s="37"/>
      <c r="L776" s="115"/>
      <c r="M776" s="642"/>
      <c r="N776" s="265"/>
      <c r="O776" s="37"/>
      <c r="P776" s="629"/>
      <c r="Q776" s="37"/>
      <c r="R776" s="37"/>
      <c r="S776" s="37"/>
      <c r="T776" s="37"/>
      <c r="U776" s="37"/>
      <c r="V776" s="37"/>
      <c r="W776" s="37"/>
      <c r="X776" s="37"/>
      <c r="Y776" s="37"/>
      <c r="Z776" s="37"/>
      <c r="AA776" s="37"/>
      <c r="AB776" s="37"/>
      <c r="AC776" s="37"/>
      <c r="AD776" s="37"/>
      <c r="AE776" s="37"/>
      <c r="AF776" s="37"/>
      <c r="AG776" s="37"/>
    </row>
    <row r="777" spans="1:33">
      <c r="A777" s="666">
        <v>44021</v>
      </c>
      <c r="B777" s="115" t="s">
        <v>156</v>
      </c>
      <c r="C777" s="37">
        <v>880005260</v>
      </c>
      <c r="D777" s="115" t="s">
        <v>139</v>
      </c>
      <c r="E777" s="115" t="s">
        <v>140</v>
      </c>
      <c r="F777" s="665"/>
      <c r="G777" s="486"/>
      <c r="H777" s="666"/>
      <c r="I777" s="666">
        <v>44035</v>
      </c>
      <c r="J777" s="37"/>
      <c r="K777" s="37"/>
      <c r="L777" s="115"/>
      <c r="M777" s="642"/>
      <c r="N777" s="265"/>
      <c r="O777" s="37"/>
      <c r="P777" s="629"/>
      <c r="Q777" s="37"/>
      <c r="R777" s="37"/>
      <c r="S777" s="37"/>
      <c r="T777" s="37"/>
      <c r="U777" s="37"/>
      <c r="V777" s="37"/>
      <c r="W777" s="37"/>
      <c r="X777" s="37"/>
      <c r="Y777" s="37"/>
      <c r="Z777" s="37"/>
      <c r="AA777" s="37"/>
      <c r="AB777" s="37"/>
      <c r="AC777" s="37"/>
      <c r="AD777" s="37"/>
      <c r="AE777" s="37"/>
      <c r="AF777" s="37"/>
      <c r="AG777" s="37"/>
    </row>
    <row r="778" spans="1:33">
      <c r="A778" s="666">
        <v>44021</v>
      </c>
      <c r="B778" s="115" t="s">
        <v>175</v>
      </c>
      <c r="C778" s="37">
        <v>882268196</v>
      </c>
      <c r="D778" s="115" t="s">
        <v>139</v>
      </c>
      <c r="E778" s="115" t="s">
        <v>140</v>
      </c>
      <c r="F778" s="665" t="s">
        <v>213</v>
      </c>
      <c r="G778" s="666">
        <v>44042</v>
      </c>
      <c r="H778" s="666"/>
      <c r="I778" s="666">
        <v>44043</v>
      </c>
      <c r="J778" s="37"/>
      <c r="K778" s="37"/>
      <c r="L778" s="115"/>
      <c r="M778" s="642"/>
      <c r="N778" s="265"/>
      <c r="O778" s="37"/>
      <c r="P778" s="629"/>
      <c r="Q778" s="37"/>
      <c r="R778" s="37"/>
      <c r="S778" s="37"/>
      <c r="T778" s="37"/>
      <c r="U778" s="37"/>
      <c r="V778" s="37"/>
      <c r="W778" s="37"/>
      <c r="X778" s="37"/>
      <c r="Y778" s="37"/>
      <c r="Z778" s="37"/>
      <c r="AA778" s="37"/>
      <c r="AB778" s="37"/>
      <c r="AC778" s="37"/>
      <c r="AD778" s="37"/>
      <c r="AE778" s="37"/>
      <c r="AF778" s="37"/>
      <c r="AG778" s="37"/>
    </row>
    <row r="779" spans="1:33">
      <c r="A779" s="666">
        <v>44021</v>
      </c>
      <c r="B779" s="115" t="s">
        <v>146</v>
      </c>
      <c r="C779" s="37">
        <v>882204419</v>
      </c>
      <c r="D779" s="115" t="s">
        <v>139</v>
      </c>
      <c r="E779" s="115" t="s">
        <v>140</v>
      </c>
      <c r="F779" s="665" t="s">
        <v>168</v>
      </c>
      <c r="G779" s="486"/>
      <c r="H779" s="666"/>
      <c r="I779" s="666">
        <v>44036</v>
      </c>
      <c r="J779" s="37"/>
      <c r="K779" s="37"/>
      <c r="L779" s="115" t="s">
        <v>2062</v>
      </c>
      <c r="M779" s="642"/>
      <c r="N779" s="265"/>
      <c r="O779" s="37"/>
      <c r="P779" s="629"/>
      <c r="Q779" s="37"/>
      <c r="R779" s="37"/>
      <c r="S779" s="37"/>
      <c r="T779" s="37"/>
      <c r="U779" s="37"/>
      <c r="V779" s="37"/>
      <c r="W779" s="37"/>
      <c r="X779" s="37"/>
      <c r="Y779" s="37"/>
      <c r="Z779" s="37"/>
      <c r="AA779" s="37"/>
      <c r="AB779" s="37"/>
      <c r="AC779" s="37"/>
      <c r="AD779" s="37"/>
      <c r="AE779" s="37"/>
      <c r="AF779" s="37"/>
      <c r="AG779" s="37"/>
    </row>
    <row r="780" spans="1:33">
      <c r="A780" s="666">
        <v>44021</v>
      </c>
      <c r="B780" s="115" t="s">
        <v>144</v>
      </c>
      <c r="C780" s="37">
        <v>880428713</v>
      </c>
      <c r="D780" s="115" t="s">
        <v>139</v>
      </c>
      <c r="E780" s="115" t="s">
        <v>140</v>
      </c>
      <c r="F780" s="665" t="s">
        <v>168</v>
      </c>
      <c r="G780" s="486"/>
      <c r="H780" s="666"/>
      <c r="I780" s="666">
        <v>44036</v>
      </c>
      <c r="J780" s="37"/>
      <c r="K780" s="37"/>
      <c r="L780" s="115" t="s">
        <v>638</v>
      </c>
      <c r="M780" s="642"/>
      <c r="N780" s="265"/>
      <c r="O780" s="37"/>
      <c r="P780" s="629"/>
      <c r="Q780" s="37"/>
      <c r="R780" s="37"/>
      <c r="S780" s="37"/>
      <c r="T780" s="37"/>
      <c r="U780" s="37"/>
      <c r="V780" s="37"/>
      <c r="W780" s="37"/>
      <c r="X780" s="37"/>
      <c r="Y780" s="37"/>
      <c r="Z780" s="37"/>
      <c r="AA780" s="37"/>
      <c r="AB780" s="37"/>
      <c r="AC780" s="37"/>
      <c r="AD780" s="37"/>
      <c r="AE780" s="37"/>
      <c r="AF780" s="37"/>
      <c r="AG780" s="37"/>
    </row>
    <row r="781" spans="1:33">
      <c r="A781" s="666">
        <v>44021</v>
      </c>
      <c r="B781" s="115" t="s">
        <v>149</v>
      </c>
      <c r="C781" s="37">
        <v>880233389</v>
      </c>
      <c r="D781" s="115" t="s">
        <v>139</v>
      </c>
      <c r="E781" s="115" t="s">
        <v>140</v>
      </c>
      <c r="F781" s="665" t="s">
        <v>190</v>
      </c>
      <c r="G781" s="486"/>
      <c r="H781" s="666"/>
      <c r="I781" s="666">
        <v>44036</v>
      </c>
      <c r="J781" s="37"/>
      <c r="K781" s="37"/>
      <c r="L781" s="115" t="s">
        <v>638</v>
      </c>
      <c r="M781" s="642"/>
      <c r="N781" s="265"/>
      <c r="O781" s="37"/>
      <c r="P781" s="629"/>
      <c r="Q781" s="37"/>
      <c r="R781" s="37"/>
      <c r="S781" s="37"/>
      <c r="T781" s="37"/>
      <c r="U781" s="37"/>
      <c r="V781" s="37"/>
      <c r="W781" s="37"/>
      <c r="X781" s="37"/>
      <c r="Y781" s="37"/>
      <c r="Z781" s="37"/>
      <c r="AA781" s="37"/>
      <c r="AB781" s="37"/>
      <c r="AC781" s="37"/>
      <c r="AD781" s="37"/>
      <c r="AE781" s="37"/>
      <c r="AF781" s="37"/>
      <c r="AG781" s="37"/>
    </row>
    <row r="782" spans="1:33">
      <c r="A782" s="666">
        <v>44021</v>
      </c>
      <c r="B782" s="115" t="s">
        <v>154</v>
      </c>
      <c r="C782" s="37">
        <v>881830775</v>
      </c>
      <c r="D782" s="115" t="s">
        <v>152</v>
      </c>
      <c r="E782" s="115" t="s">
        <v>150</v>
      </c>
      <c r="F782" s="665" t="s">
        <v>142</v>
      </c>
      <c r="G782" s="486"/>
      <c r="H782" s="666">
        <v>44022</v>
      </c>
      <c r="I782" s="666">
        <v>44036</v>
      </c>
      <c r="J782" s="115" t="s">
        <v>142</v>
      </c>
      <c r="K782" s="37">
        <v>888</v>
      </c>
      <c r="L782" s="115" t="s">
        <v>2063</v>
      </c>
      <c r="M782" s="642"/>
      <c r="N782" s="265"/>
      <c r="O782" s="37"/>
      <c r="P782" s="629"/>
      <c r="Q782" s="37"/>
      <c r="R782" s="37"/>
      <c r="S782" s="37"/>
      <c r="T782" s="37"/>
      <c r="U782" s="37"/>
      <c r="V782" s="37"/>
      <c r="W782" s="37"/>
      <c r="X782" s="37"/>
      <c r="Y782" s="37"/>
      <c r="Z782" s="37"/>
      <c r="AA782" s="37"/>
      <c r="AB782" s="37"/>
      <c r="AC782" s="37"/>
      <c r="AD782" s="37"/>
      <c r="AE782" s="37"/>
      <c r="AF782" s="37"/>
      <c r="AG782" s="37"/>
    </row>
    <row r="783" spans="1:33">
      <c r="A783" s="666">
        <v>44021</v>
      </c>
      <c r="B783" s="115" t="s">
        <v>154</v>
      </c>
      <c r="C783" s="37">
        <v>881830775</v>
      </c>
      <c r="D783" s="115" t="s">
        <v>152</v>
      </c>
      <c r="E783" s="115" t="s">
        <v>150</v>
      </c>
      <c r="F783" s="665" t="s">
        <v>142</v>
      </c>
      <c r="G783" s="486"/>
      <c r="H783" s="666">
        <v>44041</v>
      </c>
      <c r="I783" s="666">
        <v>44036</v>
      </c>
      <c r="J783" s="115" t="s">
        <v>142</v>
      </c>
      <c r="K783" s="37">
        <v>107</v>
      </c>
      <c r="L783" s="115" t="s">
        <v>1837</v>
      </c>
      <c r="M783" s="642"/>
      <c r="N783" s="265"/>
      <c r="O783" s="37"/>
      <c r="P783" s="629"/>
      <c r="Q783" s="37"/>
      <c r="R783" s="37"/>
      <c r="S783" s="37"/>
      <c r="T783" s="37"/>
      <c r="U783" s="37"/>
      <c r="V783" s="37"/>
      <c r="W783" s="37"/>
      <c r="X783" s="37"/>
      <c r="Y783" s="37"/>
      <c r="Z783" s="37"/>
      <c r="AA783" s="37"/>
      <c r="AB783" s="37"/>
      <c r="AC783" s="37"/>
      <c r="AD783" s="37"/>
      <c r="AE783" s="37"/>
      <c r="AF783" s="37"/>
      <c r="AG783" s="37"/>
    </row>
    <row r="784" spans="1:33">
      <c r="A784" s="666">
        <v>44021</v>
      </c>
      <c r="B784" s="115" t="s">
        <v>144</v>
      </c>
      <c r="C784" s="37">
        <v>880220096</v>
      </c>
      <c r="D784" s="115" t="s">
        <v>152</v>
      </c>
      <c r="E784" s="115" t="s">
        <v>140</v>
      </c>
      <c r="F784" s="665"/>
      <c r="G784" s="666">
        <v>44021</v>
      </c>
      <c r="H784" s="666"/>
      <c r="I784" s="666">
        <v>44043</v>
      </c>
      <c r="J784" s="37"/>
      <c r="K784" s="37"/>
      <c r="L784" s="115" t="s">
        <v>638</v>
      </c>
      <c r="M784" s="642"/>
      <c r="N784" s="265"/>
      <c r="O784" s="37"/>
      <c r="P784" s="629"/>
      <c r="Q784" s="37"/>
      <c r="R784" s="37"/>
      <c r="S784" s="37"/>
      <c r="T784" s="37"/>
      <c r="U784" s="37"/>
      <c r="V784" s="37"/>
      <c r="W784" s="37"/>
      <c r="X784" s="37"/>
      <c r="Y784" s="37"/>
      <c r="Z784" s="37"/>
      <c r="AA784" s="37"/>
      <c r="AB784" s="37"/>
      <c r="AC784" s="37"/>
      <c r="AD784" s="37"/>
      <c r="AE784" s="37"/>
      <c r="AF784" s="37"/>
      <c r="AG784" s="37"/>
    </row>
    <row r="785" spans="1:33">
      <c r="A785" s="666">
        <v>44021</v>
      </c>
      <c r="B785" s="115" t="s">
        <v>138</v>
      </c>
      <c r="C785" s="37">
        <v>881245284</v>
      </c>
      <c r="D785" s="115" t="s">
        <v>139</v>
      </c>
      <c r="E785" s="115" t="s">
        <v>140</v>
      </c>
      <c r="F785" s="665" t="s">
        <v>142</v>
      </c>
      <c r="G785" s="486"/>
      <c r="H785" s="666"/>
      <c r="I785" s="666">
        <v>44052</v>
      </c>
      <c r="J785" s="37"/>
      <c r="K785" s="37"/>
      <c r="L785" s="115" t="s">
        <v>195</v>
      </c>
      <c r="M785" s="642"/>
      <c r="N785" s="265"/>
      <c r="O785" s="37"/>
      <c r="P785" s="629"/>
      <c r="Q785" s="37"/>
      <c r="R785" s="37"/>
      <c r="S785" s="37"/>
      <c r="T785" s="37"/>
      <c r="U785" s="37"/>
      <c r="V785" s="37"/>
      <c r="W785" s="37"/>
      <c r="X785" s="37"/>
      <c r="Y785" s="37"/>
      <c r="Z785" s="37"/>
      <c r="AA785" s="37"/>
      <c r="AB785" s="37"/>
      <c r="AC785" s="37"/>
      <c r="AD785" s="37"/>
      <c r="AE785" s="37"/>
      <c r="AF785" s="37"/>
      <c r="AG785" s="37"/>
    </row>
    <row r="786" spans="1:33">
      <c r="A786" s="666">
        <v>43997</v>
      </c>
      <c r="B786" s="115" t="s">
        <v>175</v>
      </c>
      <c r="C786" s="486">
        <v>880021227</v>
      </c>
      <c r="D786" s="115" t="s">
        <v>139</v>
      </c>
      <c r="E786" s="115" t="s">
        <v>140</v>
      </c>
      <c r="F786" s="665" t="s">
        <v>294</v>
      </c>
      <c r="G786" s="666">
        <v>44010</v>
      </c>
      <c r="H786" s="666">
        <v>44021</v>
      </c>
      <c r="I786" s="666"/>
      <c r="J786" s="680" t="s">
        <v>294</v>
      </c>
      <c r="K786" s="629">
        <v>1579</v>
      </c>
      <c r="L786" s="680" t="s">
        <v>2064</v>
      </c>
      <c r="M786" s="642"/>
      <c r="N786" s="265"/>
      <c r="O786" s="37"/>
      <c r="P786" s="629"/>
      <c r="Q786" s="37"/>
      <c r="R786" s="37"/>
      <c r="S786" s="37"/>
      <c r="T786" s="37"/>
      <c r="U786" s="37"/>
      <c r="V786" s="37"/>
      <c r="W786" s="37"/>
      <c r="X786" s="37"/>
      <c r="Y786" s="37"/>
      <c r="Z786" s="37"/>
      <c r="AA786" s="37"/>
      <c r="AB786" s="37"/>
      <c r="AC786" s="37"/>
      <c r="AD786" s="37"/>
      <c r="AE786" s="37"/>
      <c r="AF786" s="37"/>
      <c r="AG786" s="37"/>
    </row>
    <row r="787" spans="1:33">
      <c r="A787" s="666">
        <v>44021</v>
      </c>
      <c r="B787" s="115" t="s">
        <v>149</v>
      </c>
      <c r="C787" s="486">
        <v>881600653</v>
      </c>
      <c r="D787" s="115" t="s">
        <v>139</v>
      </c>
      <c r="E787" s="115" t="s">
        <v>140</v>
      </c>
      <c r="F787" s="665" t="s">
        <v>342</v>
      </c>
      <c r="G787" s="486"/>
      <c r="H787" s="666">
        <v>44036</v>
      </c>
      <c r="I787" s="666">
        <v>44050</v>
      </c>
      <c r="J787" s="115" t="s">
        <v>621</v>
      </c>
      <c r="K787" s="37">
        <v>7450</v>
      </c>
      <c r="L787" s="115" t="s">
        <v>2065</v>
      </c>
      <c r="M787" s="642"/>
      <c r="N787" s="265"/>
      <c r="O787" s="37"/>
      <c r="P787" s="629"/>
      <c r="Q787" s="37"/>
      <c r="R787" s="37"/>
      <c r="S787" s="37"/>
      <c r="T787" s="37"/>
      <c r="U787" s="37"/>
      <c r="V787" s="37"/>
      <c r="W787" s="37"/>
      <c r="X787" s="37"/>
      <c r="Y787" s="37"/>
      <c r="Z787" s="37"/>
      <c r="AA787" s="37"/>
      <c r="AB787" s="37"/>
      <c r="AC787" s="37"/>
      <c r="AD787" s="37"/>
      <c r="AE787" s="37"/>
      <c r="AF787" s="37"/>
      <c r="AG787" s="37"/>
    </row>
    <row r="788" spans="1:33">
      <c r="A788" s="666">
        <v>44021</v>
      </c>
      <c r="B788" s="115" t="s">
        <v>146</v>
      </c>
      <c r="C788" s="37">
        <v>882100766</v>
      </c>
      <c r="D788" s="115" t="s">
        <v>139</v>
      </c>
      <c r="E788" s="115" t="s">
        <v>140</v>
      </c>
      <c r="F788" s="665" t="s">
        <v>142</v>
      </c>
      <c r="G788" s="486"/>
      <c r="H788" s="666"/>
      <c r="I788" s="666">
        <v>44036</v>
      </c>
      <c r="J788" s="37"/>
      <c r="K788" s="37"/>
      <c r="L788" s="115" t="s">
        <v>638</v>
      </c>
      <c r="M788" s="642"/>
      <c r="N788" s="265"/>
      <c r="O788" s="37"/>
      <c r="P788" s="629"/>
      <c r="Q788" s="37"/>
      <c r="R788" s="37"/>
      <c r="S788" s="37"/>
      <c r="T788" s="37"/>
      <c r="U788" s="37"/>
      <c r="V788" s="37"/>
      <c r="W788" s="37"/>
      <c r="X788" s="37"/>
      <c r="Y788" s="37"/>
      <c r="Z788" s="37"/>
      <c r="AA788" s="37"/>
      <c r="AB788" s="37"/>
      <c r="AC788" s="37"/>
      <c r="AD788" s="37"/>
      <c r="AE788" s="37"/>
      <c r="AF788" s="37"/>
      <c r="AG788" s="37"/>
    </row>
    <row r="789" spans="1:33">
      <c r="A789" s="666">
        <v>44021</v>
      </c>
      <c r="B789" s="115" t="s">
        <v>156</v>
      </c>
      <c r="C789" s="37">
        <v>881482542</v>
      </c>
      <c r="D789" s="115" t="s">
        <v>152</v>
      </c>
      <c r="E789" s="115" t="s">
        <v>140</v>
      </c>
      <c r="F789" s="665" t="s">
        <v>142</v>
      </c>
      <c r="G789" s="486"/>
      <c r="H789" s="666"/>
      <c r="I789" s="666">
        <v>44040</v>
      </c>
      <c r="J789" s="37"/>
      <c r="K789" s="37"/>
      <c r="L789" s="115" t="s">
        <v>2066</v>
      </c>
      <c r="M789" s="642"/>
      <c r="N789" s="265"/>
      <c r="O789" s="37"/>
      <c r="P789" s="629"/>
      <c r="Q789" s="37"/>
      <c r="R789" s="37"/>
      <c r="S789" s="37"/>
      <c r="T789" s="37"/>
      <c r="U789" s="37"/>
      <c r="V789" s="37"/>
      <c r="W789" s="37"/>
      <c r="X789" s="37"/>
      <c r="Y789" s="37"/>
      <c r="Z789" s="37"/>
      <c r="AA789" s="37"/>
      <c r="AB789" s="37"/>
      <c r="AC789" s="37"/>
      <c r="AD789" s="37"/>
      <c r="AE789" s="37"/>
      <c r="AF789" s="37"/>
      <c r="AG789" s="37"/>
    </row>
    <row r="790" spans="1:33">
      <c r="A790" s="666">
        <v>44021</v>
      </c>
      <c r="B790" s="115" t="s">
        <v>154</v>
      </c>
      <c r="C790" s="37">
        <v>881672480</v>
      </c>
      <c r="D790" s="115" t="s">
        <v>152</v>
      </c>
      <c r="E790" s="115" t="s">
        <v>150</v>
      </c>
      <c r="F790" s="665" t="s">
        <v>142</v>
      </c>
      <c r="G790" s="486"/>
      <c r="H790" s="666"/>
      <c r="I790" s="666">
        <v>44036</v>
      </c>
      <c r="J790" s="37"/>
      <c r="K790" s="37"/>
      <c r="L790" s="115" t="s">
        <v>638</v>
      </c>
      <c r="M790" s="642"/>
      <c r="N790" s="265"/>
      <c r="O790" s="37"/>
      <c r="P790" s="629"/>
      <c r="Q790" s="37"/>
      <c r="R790" s="37"/>
      <c r="S790" s="37"/>
      <c r="T790" s="37"/>
      <c r="U790" s="37"/>
      <c r="V790" s="37"/>
      <c r="W790" s="37"/>
      <c r="X790" s="37"/>
      <c r="Y790" s="37"/>
      <c r="Z790" s="37"/>
      <c r="AA790" s="37"/>
      <c r="AB790" s="37"/>
      <c r="AC790" s="37"/>
      <c r="AD790" s="37"/>
      <c r="AE790" s="37"/>
      <c r="AF790" s="37"/>
      <c r="AG790" s="37"/>
    </row>
    <row r="791" spans="1:33">
      <c r="A791" s="666">
        <v>44021</v>
      </c>
      <c r="B791" s="115" t="s">
        <v>149</v>
      </c>
      <c r="C791" s="37">
        <v>880286207</v>
      </c>
      <c r="D791" s="115" t="s">
        <v>139</v>
      </c>
      <c r="E791" s="115" t="s">
        <v>140</v>
      </c>
      <c r="F791" s="665" t="s">
        <v>200</v>
      </c>
      <c r="G791" s="486"/>
      <c r="H791" s="666"/>
      <c r="I791" s="666">
        <v>44036</v>
      </c>
      <c r="J791" s="37"/>
      <c r="K791" s="37"/>
      <c r="L791" s="115" t="s">
        <v>638</v>
      </c>
      <c r="M791" s="642"/>
      <c r="N791" s="265"/>
      <c r="O791" s="37"/>
      <c r="P791" s="629"/>
      <c r="Q791" s="37"/>
      <c r="R791" s="37"/>
      <c r="S791" s="37"/>
      <c r="T791" s="37"/>
      <c r="U791" s="37"/>
      <c r="V791" s="37"/>
      <c r="W791" s="37"/>
      <c r="X791" s="37"/>
      <c r="Y791" s="37"/>
      <c r="Z791" s="37"/>
      <c r="AA791" s="37"/>
      <c r="AB791" s="37"/>
      <c r="AC791" s="37"/>
      <c r="AD791" s="37"/>
      <c r="AE791" s="37"/>
      <c r="AF791" s="37"/>
      <c r="AG791" s="37"/>
    </row>
    <row r="792" spans="1:33">
      <c r="A792" s="666">
        <v>44021</v>
      </c>
      <c r="B792" s="115" t="s">
        <v>154</v>
      </c>
      <c r="C792" s="37">
        <v>881832452</v>
      </c>
      <c r="D792" s="115" t="s">
        <v>139</v>
      </c>
      <c r="E792" s="115" t="s">
        <v>140</v>
      </c>
      <c r="F792" s="665"/>
      <c r="G792" s="486"/>
      <c r="H792" s="666"/>
      <c r="I792" s="666">
        <v>44036</v>
      </c>
      <c r="J792" s="37"/>
      <c r="K792" s="37"/>
      <c r="L792" s="115"/>
      <c r="M792" s="642"/>
      <c r="N792" s="265"/>
      <c r="O792" s="37"/>
      <c r="P792" s="629"/>
      <c r="Q792" s="37"/>
      <c r="R792" s="37"/>
      <c r="S792" s="37"/>
      <c r="T792" s="37"/>
      <c r="U792" s="37"/>
      <c r="V792" s="37"/>
      <c r="W792" s="37"/>
      <c r="X792" s="37"/>
      <c r="Y792" s="37"/>
      <c r="Z792" s="37"/>
      <c r="AA792" s="37"/>
      <c r="AB792" s="37"/>
      <c r="AC792" s="37"/>
      <c r="AD792" s="37"/>
      <c r="AE792" s="37"/>
      <c r="AF792" s="37"/>
      <c r="AG792" s="37"/>
    </row>
    <row r="793" spans="1:33">
      <c r="A793" s="666">
        <v>44021</v>
      </c>
      <c r="B793" s="115" t="s">
        <v>146</v>
      </c>
      <c r="C793" s="37">
        <v>882281959</v>
      </c>
      <c r="D793" s="115" t="s">
        <v>139</v>
      </c>
      <c r="E793" s="115" t="s">
        <v>140</v>
      </c>
      <c r="F793" s="665" t="s">
        <v>2067</v>
      </c>
      <c r="G793" s="486"/>
      <c r="H793" s="666"/>
      <c r="I793" s="666">
        <v>44036</v>
      </c>
      <c r="J793" s="37"/>
      <c r="K793" s="37"/>
      <c r="L793" s="115" t="s">
        <v>638</v>
      </c>
      <c r="M793" s="642"/>
      <c r="N793" s="265"/>
      <c r="O793" s="37"/>
      <c r="P793" s="629"/>
      <c r="Q793" s="37"/>
      <c r="R793" s="37"/>
      <c r="S793" s="37"/>
      <c r="T793" s="37"/>
      <c r="U793" s="37"/>
      <c r="V793" s="37"/>
      <c r="W793" s="37"/>
      <c r="X793" s="37"/>
      <c r="Y793" s="37"/>
      <c r="Z793" s="37"/>
      <c r="AA793" s="37"/>
      <c r="AB793" s="37"/>
      <c r="AC793" s="37"/>
      <c r="AD793" s="37"/>
      <c r="AE793" s="37"/>
      <c r="AF793" s="37"/>
      <c r="AG793" s="37"/>
    </row>
    <row r="794" spans="1:33">
      <c r="A794" s="666">
        <v>44021</v>
      </c>
      <c r="B794" s="115" t="s">
        <v>156</v>
      </c>
      <c r="C794" s="37">
        <v>880522112</v>
      </c>
      <c r="D794" s="115" t="s">
        <v>139</v>
      </c>
      <c r="E794" s="115" t="s">
        <v>140</v>
      </c>
      <c r="F794" s="665" t="s">
        <v>168</v>
      </c>
      <c r="G794" s="486"/>
      <c r="H794" s="666"/>
      <c r="I794" s="666">
        <v>44027</v>
      </c>
      <c r="J794" s="37"/>
      <c r="K794" s="37"/>
      <c r="L794" s="115" t="s">
        <v>168</v>
      </c>
      <c r="M794" s="642"/>
      <c r="N794" s="265">
        <v>44025</v>
      </c>
      <c r="O794" s="37">
        <v>470</v>
      </c>
      <c r="P794" s="629"/>
      <c r="Q794" s="37"/>
      <c r="R794" s="37"/>
      <c r="S794" s="37"/>
      <c r="T794" s="37"/>
      <c r="U794" s="37"/>
      <c r="V794" s="37"/>
      <c r="W794" s="37"/>
      <c r="X794" s="37"/>
      <c r="Y794" s="37"/>
      <c r="Z794" s="37"/>
      <c r="AA794" s="37"/>
      <c r="AB794" s="37"/>
      <c r="AC794" s="37"/>
      <c r="AD794" s="37"/>
      <c r="AE794" s="37"/>
      <c r="AF794" s="37"/>
      <c r="AG794" s="37"/>
    </row>
    <row r="795" spans="1:33">
      <c r="A795" s="666">
        <v>44021</v>
      </c>
      <c r="B795" s="115" t="s">
        <v>175</v>
      </c>
      <c r="C795" s="37">
        <v>880331946</v>
      </c>
      <c r="D795" s="115" t="s">
        <v>152</v>
      </c>
      <c r="E795" s="115" t="s">
        <v>140</v>
      </c>
      <c r="F795" s="665" t="s">
        <v>142</v>
      </c>
      <c r="G795" s="666">
        <v>44043</v>
      </c>
      <c r="H795" s="666"/>
      <c r="I795" s="666">
        <v>44040</v>
      </c>
      <c r="J795" s="37"/>
      <c r="K795" s="37"/>
      <c r="L795" s="115" t="s">
        <v>2068</v>
      </c>
      <c r="M795" s="642"/>
      <c r="N795" s="265"/>
      <c r="O795" s="37"/>
      <c r="P795" s="629"/>
      <c r="Q795" s="37"/>
      <c r="R795" s="37"/>
      <c r="S795" s="37"/>
      <c r="T795" s="37"/>
      <c r="U795" s="37"/>
      <c r="V795" s="37"/>
      <c r="W795" s="37"/>
      <c r="X795" s="37"/>
      <c r="Y795" s="37"/>
      <c r="Z795" s="37"/>
      <c r="AA795" s="37"/>
      <c r="AB795" s="37"/>
      <c r="AC795" s="37"/>
      <c r="AD795" s="37"/>
      <c r="AE795" s="37"/>
      <c r="AF795" s="37"/>
      <c r="AG795" s="37"/>
    </row>
    <row r="796" spans="1:33">
      <c r="A796" s="666">
        <v>44021</v>
      </c>
      <c r="B796" s="115" t="s">
        <v>154</v>
      </c>
      <c r="C796" s="37">
        <v>882218253</v>
      </c>
      <c r="D796" s="115" t="s">
        <v>139</v>
      </c>
      <c r="E796" s="115" t="s">
        <v>140</v>
      </c>
      <c r="F796" s="665"/>
      <c r="G796" s="486"/>
      <c r="H796" s="666"/>
      <c r="I796" s="666">
        <v>44036</v>
      </c>
      <c r="J796" s="37"/>
      <c r="K796" s="37"/>
      <c r="L796" s="115"/>
      <c r="M796" s="642"/>
      <c r="N796" s="265"/>
      <c r="O796" s="37"/>
      <c r="P796" s="629"/>
      <c r="Q796" s="37"/>
      <c r="R796" s="37"/>
      <c r="S796" s="37"/>
      <c r="T796" s="37"/>
      <c r="U796" s="37"/>
      <c r="V796" s="37"/>
      <c r="W796" s="37"/>
      <c r="X796" s="37"/>
      <c r="Y796" s="37"/>
      <c r="Z796" s="37"/>
      <c r="AA796" s="37"/>
      <c r="AB796" s="37"/>
      <c r="AC796" s="37"/>
      <c r="AD796" s="37"/>
      <c r="AE796" s="37"/>
      <c r="AF796" s="37"/>
      <c r="AG796" s="37"/>
    </row>
    <row r="797" spans="1:33">
      <c r="A797" s="666">
        <v>44021</v>
      </c>
      <c r="B797" s="115" t="s">
        <v>156</v>
      </c>
      <c r="C797" s="37">
        <v>882208912</v>
      </c>
      <c r="D797" s="115" t="s">
        <v>139</v>
      </c>
      <c r="E797" s="115" t="s">
        <v>140</v>
      </c>
      <c r="F797" s="665"/>
      <c r="G797" s="486"/>
      <c r="H797" s="666">
        <v>44032</v>
      </c>
      <c r="I797" s="666">
        <v>44039</v>
      </c>
      <c r="J797" s="115" t="s">
        <v>142</v>
      </c>
      <c r="K797" s="37">
        <v>1528.86</v>
      </c>
      <c r="L797" s="115" t="s">
        <v>2069</v>
      </c>
      <c r="M797" s="642"/>
      <c r="N797" s="265"/>
      <c r="O797" s="37"/>
      <c r="P797" s="629"/>
      <c r="Q797" s="37"/>
      <c r="R797" s="37"/>
      <c r="S797" s="37"/>
      <c r="T797" s="37"/>
      <c r="U797" s="37"/>
      <c r="V797" s="37"/>
      <c r="W797" s="37"/>
      <c r="X797" s="37"/>
      <c r="Y797" s="37"/>
      <c r="Z797" s="37"/>
      <c r="AA797" s="37"/>
      <c r="AB797" s="37"/>
      <c r="AC797" s="37"/>
      <c r="AD797" s="37"/>
      <c r="AE797" s="37"/>
      <c r="AF797" s="37"/>
      <c r="AG797" s="37"/>
    </row>
    <row r="798" spans="1:33">
      <c r="A798" s="666">
        <v>44021</v>
      </c>
      <c r="B798" s="115" t="s">
        <v>156</v>
      </c>
      <c r="C798" s="486">
        <v>882208912</v>
      </c>
      <c r="D798" s="115" t="s">
        <v>139</v>
      </c>
      <c r="E798" s="115" t="s">
        <v>140</v>
      </c>
      <c r="F798" s="665"/>
      <c r="G798" s="486"/>
      <c r="H798" s="666">
        <v>44040</v>
      </c>
      <c r="I798" s="666">
        <v>44049</v>
      </c>
      <c r="J798" s="115" t="s">
        <v>148</v>
      </c>
      <c r="K798" s="486">
        <v>110</v>
      </c>
      <c r="L798" s="115" t="s">
        <v>1974</v>
      </c>
      <c r="M798" s="681"/>
      <c r="N798" s="666"/>
      <c r="O798" s="486"/>
      <c r="P798" s="680"/>
      <c r="Q798" s="486"/>
      <c r="R798" s="486"/>
      <c r="S798" s="486"/>
      <c r="T798" s="486"/>
      <c r="U798" s="486"/>
      <c r="V798" s="486"/>
      <c r="W798" s="486"/>
      <c r="X798" s="486"/>
      <c r="Y798" s="486"/>
      <c r="Z798" s="486"/>
      <c r="AA798" s="486"/>
      <c r="AB798" s="486"/>
      <c r="AC798" s="486"/>
      <c r="AD798" s="486"/>
      <c r="AE798" s="486"/>
      <c r="AF798" s="486"/>
      <c r="AG798" s="486"/>
    </row>
    <row r="799" spans="1:33">
      <c r="A799" s="666">
        <v>44021</v>
      </c>
      <c r="B799" s="115" t="s">
        <v>156</v>
      </c>
      <c r="C799" s="37">
        <v>880294915</v>
      </c>
      <c r="D799" s="115" t="s">
        <v>139</v>
      </c>
      <c r="E799" s="115" t="s">
        <v>140</v>
      </c>
      <c r="F799" s="665"/>
      <c r="G799" s="486"/>
      <c r="H799" s="666"/>
      <c r="I799" s="666">
        <v>44035</v>
      </c>
      <c r="J799" s="37"/>
      <c r="K799" s="37"/>
      <c r="L799" s="115"/>
      <c r="M799" s="642"/>
      <c r="N799" s="265"/>
      <c r="O799" s="37"/>
      <c r="P799" s="629"/>
      <c r="Q799" s="37"/>
      <c r="R799" s="37"/>
      <c r="S799" s="37"/>
      <c r="T799" s="37"/>
      <c r="U799" s="37"/>
      <c r="V799" s="37"/>
      <c r="W799" s="37"/>
      <c r="X799" s="37"/>
      <c r="Y799" s="37"/>
      <c r="Z799" s="37"/>
      <c r="AA799" s="37"/>
      <c r="AB799" s="37"/>
      <c r="AC799" s="37"/>
      <c r="AD799" s="37"/>
      <c r="AE799" s="37"/>
      <c r="AF799" s="37"/>
      <c r="AG799" s="37"/>
    </row>
    <row r="800" spans="1:33">
      <c r="A800" s="666">
        <v>44021</v>
      </c>
      <c r="B800" s="115" t="s">
        <v>154</v>
      </c>
      <c r="C800" s="37">
        <v>880016257</v>
      </c>
      <c r="D800" s="115" t="s">
        <v>152</v>
      </c>
      <c r="E800" s="115" t="s">
        <v>147</v>
      </c>
      <c r="F800" s="665"/>
      <c r="G800" s="486"/>
      <c r="H800" s="666"/>
      <c r="I800" s="666"/>
      <c r="J800" s="37"/>
      <c r="K800" s="37"/>
      <c r="L800" s="115"/>
      <c r="M800" s="642"/>
      <c r="N800" s="265"/>
      <c r="O800" s="37"/>
      <c r="P800" s="629"/>
      <c r="Q800" s="37"/>
      <c r="R800" s="37"/>
      <c r="S800" s="37"/>
      <c r="T800" s="37"/>
      <c r="U800" s="37"/>
      <c r="V800" s="37"/>
      <c r="W800" s="37"/>
      <c r="X800" s="37"/>
      <c r="Y800" s="37"/>
      <c r="Z800" s="37"/>
      <c r="AA800" s="37"/>
      <c r="AB800" s="37"/>
      <c r="AC800" s="37"/>
      <c r="AD800" s="37"/>
      <c r="AE800" s="37"/>
      <c r="AF800" s="37"/>
      <c r="AG800" s="37"/>
    </row>
    <row r="801" spans="1:33">
      <c r="A801" s="666">
        <v>44021</v>
      </c>
      <c r="B801" s="115" t="s">
        <v>175</v>
      </c>
      <c r="C801" s="262">
        <v>880395851</v>
      </c>
      <c r="D801" s="115" t="s">
        <v>139</v>
      </c>
      <c r="E801" s="115" t="s">
        <v>140</v>
      </c>
      <c r="F801" s="665" t="s">
        <v>294</v>
      </c>
      <c r="G801" s="486"/>
      <c r="H801" s="666">
        <v>44035</v>
      </c>
      <c r="I801" s="666">
        <v>44036</v>
      </c>
      <c r="J801" s="115" t="s">
        <v>294</v>
      </c>
      <c r="K801" s="37">
        <v>194</v>
      </c>
      <c r="L801" s="115" t="s">
        <v>1801</v>
      </c>
      <c r="M801" s="642"/>
      <c r="N801" s="265"/>
      <c r="O801" s="37"/>
      <c r="P801" s="629"/>
      <c r="Q801" s="37"/>
      <c r="R801" s="37"/>
      <c r="S801" s="37"/>
      <c r="T801" s="37"/>
      <c r="U801" s="37"/>
      <c r="V801" s="37"/>
      <c r="W801" s="37"/>
      <c r="X801" s="37"/>
      <c r="Y801" s="37"/>
      <c r="Z801" s="37"/>
      <c r="AA801" s="37"/>
      <c r="AB801" s="37"/>
      <c r="AC801" s="37"/>
      <c r="AD801" s="37"/>
      <c r="AE801" s="37"/>
      <c r="AF801" s="37"/>
      <c r="AG801" s="37"/>
    </row>
    <row r="802" spans="1:33">
      <c r="A802" s="666">
        <v>44021</v>
      </c>
      <c r="B802" s="115" t="s">
        <v>144</v>
      </c>
      <c r="C802" s="37">
        <v>882144313</v>
      </c>
      <c r="D802" s="115" t="s">
        <v>139</v>
      </c>
      <c r="E802" s="115" t="s">
        <v>140</v>
      </c>
      <c r="F802" s="665" t="s">
        <v>1741</v>
      </c>
      <c r="G802" s="666">
        <v>44042</v>
      </c>
      <c r="H802" s="666"/>
      <c r="I802" s="666">
        <v>44057</v>
      </c>
      <c r="J802" s="37"/>
      <c r="K802" s="37"/>
      <c r="L802" s="115" t="s">
        <v>2070</v>
      </c>
      <c r="M802" s="642"/>
      <c r="N802" s="265"/>
      <c r="O802" s="37"/>
      <c r="P802" s="629"/>
      <c r="Q802" s="37"/>
      <c r="R802" s="37"/>
      <c r="S802" s="37"/>
      <c r="T802" s="37"/>
      <c r="U802" s="37"/>
      <c r="V802" s="37"/>
      <c r="W802" s="37"/>
      <c r="X802" s="37"/>
      <c r="Y802" s="37"/>
      <c r="Z802" s="37"/>
      <c r="AA802" s="37"/>
      <c r="AB802" s="37"/>
      <c r="AC802" s="37"/>
      <c r="AD802" s="37"/>
      <c r="AE802" s="37"/>
      <c r="AF802" s="37"/>
      <c r="AG802" s="37"/>
    </row>
    <row r="803" spans="1:33">
      <c r="A803" s="666">
        <v>44021</v>
      </c>
      <c r="B803" s="115" t="s">
        <v>156</v>
      </c>
      <c r="C803" s="37">
        <v>881753148</v>
      </c>
      <c r="D803" s="115" t="s">
        <v>139</v>
      </c>
      <c r="E803" s="115" t="s">
        <v>140</v>
      </c>
      <c r="F803" s="665"/>
      <c r="G803" s="486"/>
      <c r="H803" s="666"/>
      <c r="I803" s="666"/>
      <c r="J803" s="37"/>
      <c r="K803" s="37"/>
      <c r="L803" s="115"/>
      <c r="M803" s="642"/>
      <c r="N803" s="265"/>
      <c r="O803" s="37"/>
      <c r="P803" s="629"/>
      <c r="Q803" s="37"/>
      <c r="R803" s="37"/>
      <c r="S803" s="37"/>
      <c r="T803" s="37"/>
      <c r="U803" s="37"/>
      <c r="V803" s="37"/>
      <c r="W803" s="37"/>
      <c r="X803" s="37"/>
      <c r="Y803" s="37"/>
      <c r="Z803" s="37"/>
      <c r="AA803" s="37"/>
      <c r="AB803" s="37"/>
      <c r="AC803" s="37"/>
      <c r="AD803" s="37"/>
      <c r="AE803" s="37"/>
      <c r="AF803" s="37"/>
      <c r="AG803" s="37"/>
    </row>
    <row r="804" spans="1:33">
      <c r="A804" s="666">
        <v>44021</v>
      </c>
      <c r="B804" s="115" t="s">
        <v>194</v>
      </c>
      <c r="C804" s="37">
        <v>880266597</v>
      </c>
      <c r="D804" s="115" t="s">
        <v>139</v>
      </c>
      <c r="E804" s="115" t="s">
        <v>140</v>
      </c>
      <c r="F804" s="665" t="s">
        <v>1066</v>
      </c>
      <c r="G804" s="486"/>
      <c r="H804" s="666"/>
      <c r="I804" s="666">
        <v>44036</v>
      </c>
      <c r="J804" s="37"/>
      <c r="K804" s="37"/>
      <c r="L804" s="115" t="s">
        <v>2071</v>
      </c>
      <c r="M804" s="642"/>
      <c r="N804" s="265"/>
      <c r="O804" s="37"/>
      <c r="P804" s="629"/>
      <c r="Q804" s="37"/>
      <c r="R804" s="37"/>
      <c r="S804" s="37"/>
      <c r="T804" s="37"/>
      <c r="U804" s="37"/>
      <c r="V804" s="37"/>
      <c r="W804" s="37"/>
      <c r="X804" s="37"/>
      <c r="Y804" s="37"/>
      <c r="Z804" s="37"/>
      <c r="AA804" s="37"/>
      <c r="AB804" s="37"/>
      <c r="AC804" s="37"/>
      <c r="AD804" s="37"/>
      <c r="AE804" s="37"/>
      <c r="AF804" s="37"/>
      <c r="AG804" s="37"/>
    </row>
    <row r="805" spans="1:33">
      <c r="A805" s="666">
        <v>44021</v>
      </c>
      <c r="B805" s="115" t="s">
        <v>175</v>
      </c>
      <c r="C805" s="37">
        <v>880728420</v>
      </c>
      <c r="D805" s="115" t="s">
        <v>139</v>
      </c>
      <c r="E805" s="115" t="s">
        <v>140</v>
      </c>
      <c r="F805" s="665" t="s">
        <v>246</v>
      </c>
      <c r="G805" s="666">
        <v>44035</v>
      </c>
      <c r="H805" s="666"/>
      <c r="I805" s="666">
        <v>44067</v>
      </c>
      <c r="J805" s="37"/>
      <c r="K805" s="37"/>
      <c r="L805" s="115"/>
      <c r="M805" s="642"/>
      <c r="N805" s="265"/>
      <c r="O805" s="37"/>
      <c r="P805" s="629"/>
      <c r="Q805" s="37"/>
      <c r="R805" s="37"/>
      <c r="S805" s="37"/>
      <c r="T805" s="37"/>
      <c r="U805" s="37"/>
      <c r="V805" s="37"/>
      <c r="W805" s="37"/>
      <c r="X805" s="37"/>
      <c r="Y805" s="37"/>
      <c r="Z805" s="37"/>
      <c r="AA805" s="37"/>
      <c r="AB805" s="37"/>
      <c r="AC805" s="37"/>
      <c r="AD805" s="37"/>
      <c r="AE805" s="37"/>
      <c r="AF805" s="37"/>
      <c r="AG805" s="37"/>
    </row>
    <row r="806" spans="1:33">
      <c r="A806" s="666">
        <v>44021</v>
      </c>
      <c r="B806" s="115" t="s">
        <v>156</v>
      </c>
      <c r="C806" s="37">
        <v>881688837</v>
      </c>
      <c r="D806" s="115" t="s">
        <v>139</v>
      </c>
      <c r="E806" s="115" t="s">
        <v>140</v>
      </c>
      <c r="F806" s="665"/>
      <c r="G806" s="681">
        <v>44022</v>
      </c>
      <c r="H806" s="681">
        <v>44022</v>
      </c>
      <c r="I806" s="681">
        <v>44035</v>
      </c>
      <c r="J806" s="680" t="s">
        <v>181</v>
      </c>
      <c r="K806" s="680">
        <v>29.58</v>
      </c>
      <c r="L806" s="680" t="s">
        <v>2072</v>
      </c>
      <c r="M806" s="642"/>
      <c r="N806" s="265"/>
      <c r="O806" s="37"/>
      <c r="P806" s="629"/>
      <c r="Q806" s="37"/>
      <c r="R806" s="37"/>
      <c r="S806" s="37"/>
      <c r="T806" s="37"/>
      <c r="U806" s="37"/>
      <c r="V806" s="37"/>
      <c r="W806" s="37"/>
      <c r="X806" s="37"/>
      <c r="Y806" s="37"/>
      <c r="Z806" s="37"/>
      <c r="AA806" s="37"/>
      <c r="AB806" s="37"/>
      <c r="AC806" s="37"/>
      <c r="AD806" s="37"/>
      <c r="AE806" s="37"/>
      <c r="AF806" s="37"/>
      <c r="AG806" s="37"/>
    </row>
    <row r="807" spans="1:33">
      <c r="A807" s="666">
        <v>44021</v>
      </c>
      <c r="B807" s="115" t="s">
        <v>156</v>
      </c>
      <c r="C807" s="37">
        <v>881688837</v>
      </c>
      <c r="D807" s="115" t="s">
        <v>139</v>
      </c>
      <c r="E807" s="115" t="s">
        <v>140</v>
      </c>
      <c r="F807" s="665"/>
      <c r="G807" s="666">
        <v>44022</v>
      </c>
      <c r="H807" s="666">
        <v>44027</v>
      </c>
      <c r="I807" s="666">
        <v>44035</v>
      </c>
      <c r="J807" s="115" t="s">
        <v>181</v>
      </c>
      <c r="K807" s="37">
        <v>893.83</v>
      </c>
      <c r="L807" s="115" t="s">
        <v>2073</v>
      </c>
      <c r="M807" s="642"/>
      <c r="N807" s="265"/>
      <c r="O807" s="37"/>
      <c r="P807" s="629"/>
      <c r="Q807" s="37"/>
      <c r="R807" s="37"/>
      <c r="S807" s="37"/>
      <c r="T807" s="37"/>
      <c r="U807" s="37"/>
      <c r="V807" s="37"/>
      <c r="W807" s="37"/>
      <c r="X807" s="37"/>
      <c r="Y807" s="37"/>
      <c r="Z807" s="37"/>
      <c r="AA807" s="37"/>
      <c r="AB807" s="37"/>
      <c r="AC807" s="37"/>
      <c r="AD807" s="37"/>
      <c r="AE807" s="37"/>
      <c r="AF807" s="37"/>
      <c r="AG807" s="37"/>
    </row>
    <row r="808" spans="1:33">
      <c r="A808" s="666">
        <v>44021</v>
      </c>
      <c r="B808" s="115" t="s">
        <v>156</v>
      </c>
      <c r="C808" s="37">
        <v>881688837</v>
      </c>
      <c r="D808" s="115" t="s">
        <v>139</v>
      </c>
      <c r="E808" s="115" t="s">
        <v>140</v>
      </c>
      <c r="F808" s="665"/>
      <c r="G808" s="666">
        <v>44022</v>
      </c>
      <c r="H808" s="666">
        <v>44029</v>
      </c>
      <c r="I808" s="666">
        <v>44035</v>
      </c>
      <c r="J808" s="115" t="s">
        <v>181</v>
      </c>
      <c r="K808" s="37">
        <v>1239.45</v>
      </c>
      <c r="L808" s="115" t="s">
        <v>2074</v>
      </c>
      <c r="M808" s="642"/>
      <c r="N808" s="265"/>
      <c r="O808" s="37"/>
      <c r="P808" s="629"/>
      <c r="Q808" s="37"/>
      <c r="R808" s="37"/>
      <c r="S808" s="37"/>
      <c r="T808" s="37"/>
      <c r="U808" s="37"/>
      <c r="V808" s="37"/>
      <c r="W808" s="37"/>
      <c r="X808" s="37"/>
      <c r="Y808" s="37"/>
      <c r="Z808" s="37"/>
      <c r="AA808" s="37"/>
      <c r="AB808" s="37"/>
      <c r="AC808" s="37"/>
      <c r="AD808" s="37"/>
      <c r="AE808" s="37"/>
      <c r="AF808" s="37"/>
      <c r="AG808" s="37"/>
    </row>
    <row r="809" spans="1:33">
      <c r="A809" s="666">
        <v>44021</v>
      </c>
      <c r="B809" s="115" t="s">
        <v>156</v>
      </c>
      <c r="C809" s="37">
        <v>881688837</v>
      </c>
      <c r="D809" s="115" t="s">
        <v>139</v>
      </c>
      <c r="E809" s="115" t="s">
        <v>140</v>
      </c>
      <c r="F809" s="665"/>
      <c r="G809" s="666">
        <v>44033</v>
      </c>
      <c r="H809" s="666">
        <v>44033</v>
      </c>
      <c r="I809" s="666">
        <v>44041</v>
      </c>
      <c r="J809" s="115" t="s">
        <v>181</v>
      </c>
      <c r="K809" s="37">
        <v>559.07000000000005</v>
      </c>
      <c r="L809" s="115"/>
      <c r="M809" s="642"/>
      <c r="N809" s="265"/>
      <c r="O809" s="37"/>
      <c r="P809" s="629"/>
      <c r="Q809" s="37"/>
      <c r="R809" s="37"/>
      <c r="S809" s="37"/>
      <c r="T809" s="37"/>
      <c r="U809" s="37"/>
      <c r="V809" s="37"/>
      <c r="W809" s="37"/>
      <c r="X809" s="37"/>
      <c r="Y809" s="37"/>
      <c r="Z809" s="37"/>
      <c r="AA809" s="37"/>
      <c r="AB809" s="37"/>
      <c r="AC809" s="37"/>
      <c r="AD809" s="37"/>
      <c r="AE809" s="37"/>
      <c r="AF809" s="37"/>
      <c r="AG809" s="37"/>
    </row>
    <row r="810" spans="1:33">
      <c r="A810" s="666">
        <v>44021</v>
      </c>
      <c r="B810" s="115" t="s">
        <v>194</v>
      </c>
      <c r="C810" s="37">
        <v>880266617</v>
      </c>
      <c r="D810" s="115" t="s">
        <v>139</v>
      </c>
      <c r="E810" s="115" t="s">
        <v>140</v>
      </c>
      <c r="F810" s="665" t="s">
        <v>1066</v>
      </c>
      <c r="G810" s="486"/>
      <c r="H810" s="666"/>
      <c r="I810" s="666">
        <v>44035</v>
      </c>
      <c r="J810" s="37"/>
      <c r="K810" s="37"/>
      <c r="L810" s="115"/>
      <c r="M810" s="642"/>
      <c r="N810" s="265"/>
      <c r="O810" s="37"/>
      <c r="P810" s="629"/>
      <c r="Q810" s="37"/>
      <c r="R810" s="37"/>
      <c r="S810" s="37"/>
      <c r="T810" s="37"/>
      <c r="U810" s="37"/>
      <c r="V810" s="37"/>
      <c r="W810" s="37"/>
      <c r="X810" s="37"/>
      <c r="Y810" s="37"/>
      <c r="Z810" s="37"/>
      <c r="AA810" s="37"/>
      <c r="AB810" s="37"/>
      <c r="AC810" s="37"/>
      <c r="AD810" s="37"/>
      <c r="AE810" s="37"/>
      <c r="AF810" s="37"/>
      <c r="AG810" s="37"/>
    </row>
    <row r="811" spans="1:33">
      <c r="A811" s="666">
        <v>44021</v>
      </c>
      <c r="B811" s="115" t="s">
        <v>156</v>
      </c>
      <c r="C811" s="37">
        <v>881126093</v>
      </c>
      <c r="D811" s="115" t="s">
        <v>139</v>
      </c>
      <c r="E811" s="115" t="s">
        <v>140</v>
      </c>
      <c r="F811" s="665"/>
      <c r="G811" s="486"/>
      <c r="H811" s="666"/>
      <c r="I811" s="666">
        <v>44036</v>
      </c>
      <c r="J811" s="37"/>
      <c r="K811" s="37"/>
      <c r="L811" s="115"/>
      <c r="M811" s="642"/>
      <c r="N811" s="265"/>
      <c r="O811" s="37"/>
      <c r="P811" s="629"/>
      <c r="Q811" s="37"/>
      <c r="R811" s="37"/>
      <c r="S811" s="37"/>
      <c r="T811" s="37"/>
      <c r="U811" s="37"/>
      <c r="V811" s="37"/>
      <c r="W811" s="37"/>
      <c r="X811" s="37"/>
      <c r="Y811" s="37"/>
      <c r="Z811" s="37"/>
      <c r="AA811" s="37"/>
      <c r="AB811" s="37"/>
      <c r="AC811" s="37"/>
      <c r="AD811" s="37"/>
      <c r="AE811" s="37"/>
      <c r="AF811" s="37"/>
      <c r="AG811" s="37"/>
    </row>
    <row r="812" spans="1:33">
      <c r="A812" s="666">
        <v>44021</v>
      </c>
      <c r="B812" s="115" t="s">
        <v>146</v>
      </c>
      <c r="C812" s="37">
        <v>881417808</v>
      </c>
      <c r="D812" s="115" t="s">
        <v>345</v>
      </c>
      <c r="E812" s="115" t="s">
        <v>140</v>
      </c>
      <c r="F812" s="665" t="s">
        <v>2075</v>
      </c>
      <c r="G812" s="486"/>
      <c r="H812" s="666"/>
      <c r="I812" s="666">
        <v>44036</v>
      </c>
      <c r="J812" s="37"/>
      <c r="K812" s="37"/>
      <c r="L812" s="115" t="s">
        <v>195</v>
      </c>
      <c r="M812" s="642"/>
      <c r="N812" s="265"/>
      <c r="O812" s="37"/>
      <c r="P812" s="629"/>
      <c r="Q812" s="37"/>
      <c r="R812" s="37"/>
      <c r="S812" s="37"/>
      <c r="T812" s="37"/>
      <c r="U812" s="37"/>
      <c r="V812" s="37"/>
      <c r="W812" s="37"/>
      <c r="X812" s="37"/>
      <c r="Y812" s="37"/>
      <c r="Z812" s="37"/>
      <c r="AA812" s="37"/>
      <c r="AB812" s="37"/>
      <c r="AC812" s="37"/>
      <c r="AD812" s="37"/>
      <c r="AE812" s="37"/>
      <c r="AF812" s="37"/>
      <c r="AG812" s="37"/>
    </row>
    <row r="813" spans="1:33">
      <c r="A813" s="666">
        <v>44021</v>
      </c>
      <c r="B813" s="115" t="s">
        <v>149</v>
      </c>
      <c r="C813" s="37">
        <v>882193567</v>
      </c>
      <c r="D813" s="115" t="s">
        <v>139</v>
      </c>
      <c r="E813" s="115" t="s">
        <v>140</v>
      </c>
      <c r="F813" s="665" t="s">
        <v>168</v>
      </c>
      <c r="G813" s="486"/>
      <c r="H813" s="666"/>
      <c r="I813" s="666">
        <v>44036</v>
      </c>
      <c r="J813" s="37"/>
      <c r="K813" s="37"/>
      <c r="L813" s="115" t="s">
        <v>195</v>
      </c>
      <c r="M813" s="642"/>
      <c r="N813" s="265"/>
      <c r="O813" s="37"/>
      <c r="P813" s="629"/>
      <c r="Q813" s="37"/>
      <c r="R813" s="37"/>
      <c r="S813" s="37"/>
      <c r="T813" s="37"/>
      <c r="U813" s="37"/>
      <c r="V813" s="37"/>
      <c r="W813" s="37"/>
      <c r="X813" s="37"/>
      <c r="Y813" s="37"/>
      <c r="Z813" s="37"/>
      <c r="AA813" s="37"/>
      <c r="AB813" s="37"/>
      <c r="AC813" s="37"/>
      <c r="AD813" s="37"/>
      <c r="AE813" s="37"/>
      <c r="AF813" s="37"/>
      <c r="AG813" s="37"/>
    </row>
    <row r="814" spans="1:33">
      <c r="A814" s="666">
        <v>44021</v>
      </c>
      <c r="B814" s="115" t="s">
        <v>138</v>
      </c>
      <c r="C814" s="37">
        <v>880044483</v>
      </c>
      <c r="D814" s="115" t="s">
        <v>139</v>
      </c>
      <c r="E814" s="115" t="s">
        <v>140</v>
      </c>
      <c r="F814" s="665" t="s">
        <v>176</v>
      </c>
      <c r="G814" s="486"/>
      <c r="H814" s="666"/>
      <c r="I814" s="666">
        <v>44037</v>
      </c>
      <c r="J814" s="37"/>
      <c r="K814" s="37"/>
      <c r="L814" s="115" t="s">
        <v>2076</v>
      </c>
      <c r="M814" s="642"/>
      <c r="N814" s="265"/>
      <c r="O814" s="37"/>
      <c r="P814" s="629"/>
      <c r="Q814" s="37"/>
      <c r="R814" s="37"/>
      <c r="S814" s="37"/>
      <c r="T814" s="37"/>
      <c r="U814" s="37"/>
      <c r="V814" s="37"/>
      <c r="W814" s="37"/>
      <c r="X814" s="37"/>
      <c r="Y814" s="37"/>
      <c r="Z814" s="37"/>
      <c r="AA814" s="37"/>
      <c r="AB814" s="37"/>
      <c r="AC814" s="37"/>
      <c r="AD814" s="37"/>
      <c r="AE814" s="37"/>
      <c r="AF814" s="37"/>
      <c r="AG814" s="37"/>
    </row>
    <row r="815" spans="1:33">
      <c r="A815" s="666">
        <v>44021</v>
      </c>
      <c r="B815" s="115" t="s">
        <v>154</v>
      </c>
      <c r="C815" s="37">
        <v>882469032</v>
      </c>
      <c r="D815" s="115" t="s">
        <v>139</v>
      </c>
      <c r="E815" s="115" t="s">
        <v>140</v>
      </c>
      <c r="F815" s="665" t="s">
        <v>361</v>
      </c>
      <c r="G815" s="486"/>
      <c r="H815" s="666"/>
      <c r="I815" s="666">
        <v>44035</v>
      </c>
      <c r="J815" s="37"/>
      <c r="K815" s="37"/>
      <c r="L815" s="115"/>
      <c r="M815" s="642"/>
      <c r="N815" s="265"/>
      <c r="O815" s="37"/>
      <c r="P815" s="629"/>
      <c r="Q815" s="37"/>
      <c r="R815" s="37"/>
      <c r="S815" s="37"/>
      <c r="T815" s="37"/>
      <c r="U815" s="37"/>
      <c r="V815" s="37"/>
      <c r="W815" s="37"/>
      <c r="X815" s="37"/>
      <c r="Y815" s="37"/>
      <c r="Z815" s="37"/>
      <c r="AA815" s="37"/>
      <c r="AB815" s="37"/>
      <c r="AC815" s="37"/>
      <c r="AD815" s="37"/>
      <c r="AE815" s="37"/>
      <c r="AF815" s="37"/>
      <c r="AG815" s="37"/>
    </row>
    <row r="816" spans="1:33">
      <c r="A816" s="666">
        <v>44021</v>
      </c>
      <c r="B816" s="115" t="s">
        <v>156</v>
      </c>
      <c r="C816" s="37">
        <v>881242113</v>
      </c>
      <c r="D816" s="115" t="s">
        <v>152</v>
      </c>
      <c r="E816" s="115" t="s">
        <v>140</v>
      </c>
      <c r="F816" s="665"/>
      <c r="G816" s="486"/>
      <c r="H816" s="666"/>
      <c r="I816" s="666">
        <v>44039</v>
      </c>
      <c r="J816" s="37"/>
      <c r="K816" s="37"/>
      <c r="L816" s="115"/>
      <c r="M816" s="642"/>
      <c r="N816" s="265"/>
      <c r="O816" s="37"/>
      <c r="P816" s="629"/>
      <c r="Q816" s="37"/>
      <c r="R816" s="37"/>
      <c r="S816" s="37"/>
      <c r="T816" s="37"/>
      <c r="U816" s="37"/>
      <c r="V816" s="37"/>
      <c r="W816" s="37"/>
      <c r="X816" s="37"/>
      <c r="Y816" s="37"/>
      <c r="Z816" s="37"/>
      <c r="AA816" s="37"/>
      <c r="AB816" s="37"/>
      <c r="AC816" s="37"/>
      <c r="AD816" s="37"/>
      <c r="AE816" s="37"/>
      <c r="AF816" s="37"/>
      <c r="AG816" s="37"/>
    </row>
    <row r="817" spans="1:33">
      <c r="A817" s="666">
        <v>44021</v>
      </c>
      <c r="B817" s="115" t="s">
        <v>175</v>
      </c>
      <c r="C817" s="37">
        <v>880986661</v>
      </c>
      <c r="D817" s="115" t="s">
        <v>139</v>
      </c>
      <c r="E817" s="115" t="s">
        <v>150</v>
      </c>
      <c r="F817" s="665" t="s">
        <v>148</v>
      </c>
      <c r="G817" s="666">
        <v>44028</v>
      </c>
      <c r="H817" s="666">
        <v>44043</v>
      </c>
      <c r="I817" s="666">
        <v>44042</v>
      </c>
      <c r="J817" s="115" t="s">
        <v>148</v>
      </c>
      <c r="K817" s="262">
        <v>308</v>
      </c>
      <c r="L817" s="680" t="s">
        <v>2077</v>
      </c>
      <c r="M817" s="642"/>
      <c r="N817" s="265"/>
      <c r="O817" s="37"/>
      <c r="P817" s="629"/>
      <c r="Q817" s="37"/>
      <c r="R817" s="37"/>
      <c r="S817" s="37"/>
      <c r="T817" s="37"/>
      <c r="U817" s="37"/>
      <c r="V817" s="37"/>
      <c r="W817" s="37"/>
      <c r="X817" s="37"/>
      <c r="Y817" s="37"/>
      <c r="Z817" s="37"/>
      <c r="AA817" s="37"/>
      <c r="AB817" s="37"/>
      <c r="AC817" s="37"/>
      <c r="AD817" s="37"/>
      <c r="AE817" s="37"/>
      <c r="AF817" s="37"/>
      <c r="AG817" s="37"/>
    </row>
    <row r="818" spans="1:33">
      <c r="A818" s="666">
        <v>44021</v>
      </c>
      <c r="B818" s="115" t="s">
        <v>149</v>
      </c>
      <c r="C818" s="37">
        <v>882031647</v>
      </c>
      <c r="D818" s="115" t="s">
        <v>139</v>
      </c>
      <c r="E818" s="115" t="s">
        <v>140</v>
      </c>
      <c r="F818" s="665" t="s">
        <v>2078</v>
      </c>
      <c r="G818" s="486"/>
      <c r="H818" s="666"/>
      <c r="I818" s="666">
        <v>44054</v>
      </c>
      <c r="J818" s="37"/>
      <c r="K818" s="37"/>
      <c r="L818" s="115" t="s">
        <v>2079</v>
      </c>
      <c r="M818" s="642"/>
      <c r="N818" s="265"/>
      <c r="O818" s="37"/>
      <c r="P818" s="629"/>
      <c r="Q818" s="37"/>
      <c r="R818" s="37"/>
      <c r="S818" s="37"/>
      <c r="T818" s="37"/>
      <c r="U818" s="37"/>
      <c r="V818" s="37"/>
      <c r="W818" s="37"/>
      <c r="X818" s="37"/>
      <c r="Y818" s="37"/>
      <c r="Z818" s="37"/>
      <c r="AA818" s="37"/>
      <c r="AB818" s="37"/>
      <c r="AC818" s="37"/>
      <c r="AD818" s="37"/>
      <c r="AE818" s="37"/>
      <c r="AF818" s="37"/>
      <c r="AG818" s="37"/>
    </row>
    <row r="819" spans="1:33">
      <c r="A819" s="666">
        <v>44021</v>
      </c>
      <c r="B819" s="115" t="s">
        <v>138</v>
      </c>
      <c r="C819" s="37">
        <v>880648642</v>
      </c>
      <c r="D819" s="115" t="s">
        <v>139</v>
      </c>
      <c r="E819" s="115" t="s">
        <v>140</v>
      </c>
      <c r="F819" s="665"/>
      <c r="G819" s="486"/>
      <c r="H819" s="666"/>
      <c r="I819" s="665">
        <v>44052</v>
      </c>
      <c r="J819" s="37"/>
      <c r="K819" s="37"/>
      <c r="L819" s="115"/>
      <c r="M819" s="642"/>
      <c r="N819" s="265"/>
      <c r="O819" s="37"/>
      <c r="P819" s="629"/>
      <c r="Q819" s="37"/>
      <c r="R819" s="37"/>
      <c r="S819" s="37"/>
      <c r="T819" s="37"/>
      <c r="U819" s="37"/>
      <c r="V819" s="37"/>
      <c r="W819" s="37"/>
      <c r="X819" s="37"/>
      <c r="Y819" s="37"/>
      <c r="Z819" s="37"/>
      <c r="AA819" s="37"/>
      <c r="AB819" s="37"/>
      <c r="AC819" s="37"/>
      <c r="AD819" s="37"/>
      <c r="AE819" s="37"/>
      <c r="AF819" s="37"/>
      <c r="AG819" s="37"/>
    </row>
    <row r="820" spans="1:33">
      <c r="A820" s="666">
        <v>44021</v>
      </c>
      <c r="B820" s="115" t="s">
        <v>149</v>
      </c>
      <c r="C820" s="37">
        <v>882169338</v>
      </c>
      <c r="D820" s="115" t="s">
        <v>139</v>
      </c>
      <c r="E820" s="115" t="s">
        <v>140</v>
      </c>
      <c r="F820" s="665"/>
      <c r="G820" s="486"/>
      <c r="H820" s="666"/>
      <c r="I820" s="666">
        <v>44036</v>
      </c>
      <c r="J820" s="37"/>
      <c r="K820" s="37"/>
      <c r="L820" s="115" t="s">
        <v>195</v>
      </c>
      <c r="M820" s="642"/>
      <c r="N820" s="265"/>
      <c r="O820" s="37"/>
      <c r="P820" s="629"/>
      <c r="Q820" s="37"/>
      <c r="R820" s="37"/>
      <c r="S820" s="37"/>
      <c r="T820" s="37"/>
      <c r="U820" s="37"/>
      <c r="V820" s="37"/>
      <c r="W820" s="37"/>
      <c r="X820" s="37"/>
      <c r="Y820" s="37"/>
      <c r="Z820" s="37"/>
      <c r="AA820" s="37"/>
      <c r="AB820" s="37"/>
      <c r="AC820" s="37"/>
      <c r="AD820" s="37"/>
      <c r="AE820" s="37"/>
      <c r="AF820" s="37"/>
      <c r="AG820" s="37"/>
    </row>
    <row r="821" spans="1:33">
      <c r="A821" s="666">
        <v>44021</v>
      </c>
      <c r="B821" s="115" t="s">
        <v>175</v>
      </c>
      <c r="C821" s="37">
        <v>880444323</v>
      </c>
      <c r="D821" s="115" t="s">
        <v>152</v>
      </c>
      <c r="E821" s="115" t="s">
        <v>140</v>
      </c>
      <c r="F821" s="665" t="s">
        <v>142</v>
      </c>
      <c r="G821" s="666">
        <v>44040</v>
      </c>
      <c r="H821" s="666">
        <v>44041</v>
      </c>
      <c r="I821" s="666">
        <v>44056</v>
      </c>
      <c r="J821" s="115" t="s">
        <v>142</v>
      </c>
      <c r="K821" s="37">
        <v>3916</v>
      </c>
      <c r="L821" s="115" t="s">
        <v>2080</v>
      </c>
      <c r="M821" s="642"/>
      <c r="N821" s="265"/>
      <c r="O821" s="37"/>
      <c r="P821" s="629"/>
      <c r="Q821" s="37"/>
      <c r="R821" s="37"/>
      <c r="S821" s="37"/>
      <c r="T821" s="37"/>
      <c r="U821" s="37"/>
      <c r="V821" s="37"/>
      <c r="W821" s="37"/>
      <c r="X821" s="37"/>
      <c r="Y821" s="37"/>
      <c r="Z821" s="37"/>
      <c r="AA821" s="37"/>
      <c r="AB821" s="37"/>
      <c r="AC821" s="37"/>
      <c r="AD821" s="37"/>
      <c r="AE821" s="37"/>
      <c r="AF821" s="37"/>
      <c r="AG821" s="37"/>
    </row>
    <row r="822" spans="1:33">
      <c r="A822" s="666">
        <v>44021</v>
      </c>
      <c r="B822" s="115" t="s">
        <v>175</v>
      </c>
      <c r="C822" s="37">
        <v>880444323</v>
      </c>
      <c r="D822" s="115" t="s">
        <v>152</v>
      </c>
      <c r="E822" s="115" t="s">
        <v>140</v>
      </c>
      <c r="F822" s="665" t="s">
        <v>258</v>
      </c>
      <c r="G822" s="666">
        <v>44042</v>
      </c>
      <c r="H822" s="666">
        <v>44042</v>
      </c>
      <c r="I822" s="666"/>
      <c r="J822" s="115" t="s">
        <v>368</v>
      </c>
      <c r="K822" s="37">
        <v>570</v>
      </c>
      <c r="L822" s="115"/>
      <c r="M822" s="642"/>
      <c r="N822" s="265"/>
      <c r="O822" s="37"/>
      <c r="P822" s="629"/>
      <c r="Q822" s="37"/>
      <c r="R822" s="37"/>
      <c r="S822" s="37"/>
      <c r="T822" s="37"/>
      <c r="U822" s="37"/>
      <c r="V822" s="37"/>
      <c r="W822" s="37"/>
      <c r="X822" s="37"/>
      <c r="Y822" s="37"/>
      <c r="Z822" s="37"/>
      <c r="AA822" s="37"/>
      <c r="AB822" s="37"/>
      <c r="AC822" s="37"/>
      <c r="AD822" s="37"/>
      <c r="AE822" s="37"/>
      <c r="AF822" s="37"/>
      <c r="AG822" s="37"/>
    </row>
    <row r="823" spans="1:33">
      <c r="A823" s="666">
        <v>44021</v>
      </c>
      <c r="B823" s="115" t="s">
        <v>194</v>
      </c>
      <c r="C823" s="37">
        <v>880215264</v>
      </c>
      <c r="D823" s="115" t="s">
        <v>139</v>
      </c>
      <c r="E823" s="115" t="s">
        <v>140</v>
      </c>
      <c r="F823" s="665" t="s">
        <v>142</v>
      </c>
      <c r="G823" s="486"/>
      <c r="H823" s="666"/>
      <c r="I823" s="666">
        <v>44036</v>
      </c>
      <c r="J823" s="37"/>
      <c r="K823" s="37"/>
      <c r="L823" s="115"/>
      <c r="M823" s="642"/>
      <c r="N823" s="265"/>
      <c r="O823" s="37"/>
      <c r="P823" s="629"/>
      <c r="Q823" s="37"/>
      <c r="R823" s="37"/>
      <c r="S823" s="37"/>
      <c r="T823" s="37"/>
      <c r="U823" s="37"/>
      <c r="V823" s="37"/>
      <c r="W823" s="37"/>
      <c r="X823" s="37"/>
      <c r="Y823" s="37"/>
      <c r="Z823" s="37"/>
      <c r="AA823" s="37"/>
      <c r="AB823" s="37"/>
      <c r="AC823" s="37"/>
      <c r="AD823" s="37"/>
      <c r="AE823" s="37"/>
      <c r="AF823" s="37"/>
      <c r="AG823" s="37"/>
    </row>
    <row r="824" spans="1:33">
      <c r="A824" s="666">
        <v>44021</v>
      </c>
      <c r="B824" s="115" t="s">
        <v>138</v>
      </c>
      <c r="C824" s="37">
        <v>881523928</v>
      </c>
      <c r="D824" s="115" t="s">
        <v>152</v>
      </c>
      <c r="E824" s="115" t="s">
        <v>140</v>
      </c>
      <c r="F824" s="665" t="s">
        <v>384</v>
      </c>
      <c r="G824" s="486"/>
      <c r="H824" s="666">
        <v>44021</v>
      </c>
      <c r="I824" s="666">
        <v>44036</v>
      </c>
      <c r="J824" s="115" t="s">
        <v>384</v>
      </c>
      <c r="K824" s="37">
        <v>132.65</v>
      </c>
      <c r="L824" s="115" t="s">
        <v>2081</v>
      </c>
      <c r="M824" s="642"/>
      <c r="N824" s="265"/>
      <c r="O824" s="37"/>
      <c r="P824" s="629"/>
      <c r="Q824" s="37"/>
      <c r="R824" s="37"/>
      <c r="S824" s="37"/>
      <c r="T824" s="37"/>
      <c r="U824" s="37"/>
      <c r="V824" s="37"/>
      <c r="W824" s="37"/>
      <c r="X824" s="37"/>
      <c r="Y824" s="37"/>
      <c r="Z824" s="37"/>
      <c r="AA824" s="37"/>
      <c r="AB824" s="37"/>
      <c r="AC824" s="37"/>
      <c r="AD824" s="37"/>
      <c r="AE824" s="37"/>
      <c r="AF824" s="37"/>
      <c r="AG824" s="37"/>
    </row>
    <row r="825" spans="1:33">
      <c r="A825" s="666">
        <v>44021</v>
      </c>
      <c r="B825" s="115" t="s">
        <v>144</v>
      </c>
      <c r="C825" s="37">
        <v>880159471</v>
      </c>
      <c r="D825" s="115" t="s">
        <v>139</v>
      </c>
      <c r="E825" s="115" t="s">
        <v>140</v>
      </c>
      <c r="F825" s="665" t="s">
        <v>1959</v>
      </c>
      <c r="G825" s="666">
        <v>44040</v>
      </c>
      <c r="H825" s="666"/>
      <c r="I825" s="666">
        <v>44069</v>
      </c>
      <c r="J825" s="37"/>
      <c r="K825" s="37"/>
      <c r="L825" s="115" t="s">
        <v>195</v>
      </c>
      <c r="M825" s="642"/>
      <c r="N825" s="265"/>
      <c r="O825" s="37"/>
      <c r="P825" s="629"/>
      <c r="Q825" s="37"/>
      <c r="R825" s="37"/>
      <c r="S825" s="37"/>
      <c r="T825" s="37"/>
      <c r="U825" s="37"/>
      <c r="V825" s="37"/>
      <c r="W825" s="37"/>
      <c r="X825" s="37"/>
      <c r="Y825" s="37"/>
      <c r="Z825" s="37"/>
      <c r="AA825" s="37"/>
      <c r="AB825" s="37"/>
      <c r="AC825" s="37"/>
      <c r="AD825" s="37"/>
      <c r="AE825" s="37"/>
      <c r="AF825" s="37"/>
      <c r="AG825" s="37"/>
    </row>
    <row r="826" spans="1:33">
      <c r="A826" s="666">
        <v>44021</v>
      </c>
      <c r="B826" s="115" t="s">
        <v>146</v>
      </c>
      <c r="C826" s="37">
        <v>881822365</v>
      </c>
      <c r="D826" s="115" t="s">
        <v>139</v>
      </c>
      <c r="E826" s="115" t="s">
        <v>140</v>
      </c>
      <c r="F826" s="665" t="s">
        <v>163</v>
      </c>
      <c r="G826" s="486"/>
      <c r="H826" s="666"/>
      <c r="I826" s="666">
        <v>44035</v>
      </c>
      <c r="J826" s="37"/>
      <c r="K826" s="37"/>
      <c r="L826" s="115" t="s">
        <v>195</v>
      </c>
      <c r="M826" s="642"/>
      <c r="N826" s="265"/>
      <c r="O826" s="37"/>
      <c r="P826" s="629"/>
      <c r="Q826" s="37"/>
      <c r="R826" s="37"/>
      <c r="S826" s="37"/>
      <c r="T826" s="37"/>
      <c r="U826" s="37"/>
      <c r="V826" s="37"/>
      <c r="W826" s="37"/>
      <c r="X826" s="37"/>
      <c r="Y826" s="37"/>
      <c r="Z826" s="37"/>
      <c r="AA826" s="37"/>
      <c r="AB826" s="37"/>
      <c r="AC826" s="37"/>
      <c r="AD826" s="37"/>
      <c r="AE826" s="37"/>
      <c r="AF826" s="37"/>
      <c r="AG826" s="37"/>
    </row>
    <row r="827" spans="1:33">
      <c r="A827" s="666">
        <v>44021</v>
      </c>
      <c r="B827" s="115" t="s">
        <v>194</v>
      </c>
      <c r="C827" s="37">
        <v>880227681</v>
      </c>
      <c r="D827" s="115" t="s">
        <v>152</v>
      </c>
      <c r="E827" s="115" t="s">
        <v>140</v>
      </c>
      <c r="F827" s="665" t="s">
        <v>142</v>
      </c>
      <c r="G827" s="486"/>
      <c r="H827" s="666"/>
      <c r="I827" s="666">
        <v>44036</v>
      </c>
      <c r="J827" s="37"/>
      <c r="K827" s="37"/>
      <c r="L827" s="115"/>
      <c r="M827" s="642"/>
      <c r="N827" s="265"/>
      <c r="O827" s="37"/>
      <c r="P827" s="629"/>
      <c r="Q827" s="37"/>
      <c r="R827" s="37"/>
      <c r="S827" s="37"/>
      <c r="T827" s="37"/>
      <c r="U827" s="37"/>
      <c r="V827" s="37"/>
      <c r="W827" s="37"/>
      <c r="X827" s="37"/>
      <c r="Y827" s="37"/>
      <c r="Z827" s="37"/>
      <c r="AA827" s="37"/>
      <c r="AB827" s="37"/>
      <c r="AC827" s="37"/>
      <c r="AD827" s="37"/>
      <c r="AE827" s="37"/>
      <c r="AF827" s="37"/>
      <c r="AG827" s="37"/>
    </row>
    <row r="828" spans="1:33">
      <c r="A828" s="666">
        <v>44021</v>
      </c>
      <c r="B828" s="115" t="s">
        <v>156</v>
      </c>
      <c r="C828" s="37">
        <v>880035158</v>
      </c>
      <c r="D828" s="115" t="s">
        <v>139</v>
      </c>
      <c r="E828" s="115" t="s">
        <v>140</v>
      </c>
      <c r="F828" s="665"/>
      <c r="G828" s="486"/>
      <c r="H828" s="666"/>
      <c r="I828" s="666">
        <v>44035</v>
      </c>
      <c r="J828" s="37"/>
      <c r="K828" s="37"/>
      <c r="L828" s="115"/>
      <c r="M828" s="642"/>
      <c r="N828" s="265"/>
      <c r="O828" s="37"/>
      <c r="P828" s="629"/>
      <c r="Q828" s="37"/>
      <c r="R828" s="37"/>
      <c r="S828" s="37"/>
      <c r="T828" s="37"/>
      <c r="U828" s="37"/>
      <c r="V828" s="37"/>
      <c r="W828" s="37"/>
      <c r="X828" s="37"/>
      <c r="Y828" s="37"/>
      <c r="Z828" s="37"/>
      <c r="AA828" s="37"/>
      <c r="AB828" s="37"/>
      <c r="AC828" s="37"/>
      <c r="AD828" s="37"/>
      <c r="AE828" s="37"/>
      <c r="AF828" s="37"/>
      <c r="AG828" s="37"/>
    </row>
    <row r="829" spans="1:33">
      <c r="A829" s="666">
        <v>44021</v>
      </c>
      <c r="B829" s="115" t="s">
        <v>138</v>
      </c>
      <c r="C829" s="37">
        <v>882096473</v>
      </c>
      <c r="D829" s="115" t="s">
        <v>139</v>
      </c>
      <c r="E829" s="115" t="s">
        <v>140</v>
      </c>
      <c r="F829" s="665" t="s">
        <v>168</v>
      </c>
      <c r="G829" s="486"/>
      <c r="H829" s="666"/>
      <c r="I829" s="666">
        <v>44052</v>
      </c>
      <c r="J829" s="37"/>
      <c r="K829" s="37"/>
      <c r="L829" s="115" t="s">
        <v>195</v>
      </c>
      <c r="M829" s="642"/>
      <c r="N829" s="265"/>
      <c r="O829" s="37"/>
      <c r="P829" s="629"/>
      <c r="Q829" s="37"/>
      <c r="R829" s="37"/>
      <c r="S829" s="37"/>
      <c r="T829" s="37"/>
      <c r="U829" s="37"/>
      <c r="V829" s="37"/>
      <c r="W829" s="37"/>
      <c r="X829" s="37"/>
      <c r="Y829" s="37"/>
      <c r="Z829" s="37"/>
      <c r="AA829" s="37"/>
      <c r="AB829" s="37"/>
      <c r="AC829" s="37"/>
      <c r="AD829" s="37"/>
      <c r="AE829" s="37"/>
      <c r="AF829" s="37"/>
      <c r="AG829" s="37"/>
    </row>
    <row r="830" spans="1:33">
      <c r="A830" s="666">
        <v>44021</v>
      </c>
      <c r="B830" s="115" t="s">
        <v>194</v>
      </c>
      <c r="C830" s="37">
        <v>880204295</v>
      </c>
      <c r="D830" s="115" t="s">
        <v>139</v>
      </c>
      <c r="E830" s="115" t="s">
        <v>140</v>
      </c>
      <c r="F830" s="665" t="s">
        <v>168</v>
      </c>
      <c r="G830" s="666">
        <v>44034</v>
      </c>
      <c r="H830" s="666">
        <v>44036</v>
      </c>
      <c r="I830" s="666">
        <v>44049</v>
      </c>
      <c r="J830" s="115" t="s">
        <v>168</v>
      </c>
      <c r="K830" s="37">
        <v>1410</v>
      </c>
      <c r="L830" s="115"/>
      <c r="M830" s="642"/>
      <c r="N830" s="265"/>
      <c r="O830" s="37"/>
      <c r="P830" s="629"/>
      <c r="Q830" s="37"/>
      <c r="R830" s="37"/>
      <c r="S830" s="37"/>
      <c r="T830" s="37"/>
      <c r="U830" s="37"/>
      <c r="V830" s="37"/>
      <c r="W830" s="37"/>
      <c r="X830" s="37"/>
      <c r="Y830" s="37"/>
      <c r="Z830" s="37"/>
      <c r="AA830" s="37"/>
      <c r="AB830" s="37"/>
      <c r="AC830" s="37"/>
      <c r="AD830" s="37"/>
      <c r="AE830" s="37"/>
      <c r="AF830" s="37"/>
      <c r="AG830" s="37"/>
    </row>
    <row r="831" spans="1:33">
      <c r="A831" s="666">
        <v>44021</v>
      </c>
      <c r="B831" s="115" t="s">
        <v>154</v>
      </c>
      <c r="C831" s="37">
        <v>881749454</v>
      </c>
      <c r="D831" s="115" t="s">
        <v>139</v>
      </c>
      <c r="E831" s="115" t="s">
        <v>140</v>
      </c>
      <c r="F831" s="665" t="s">
        <v>176</v>
      </c>
      <c r="G831" s="486"/>
      <c r="H831" s="666"/>
      <c r="I831" s="666">
        <v>44036</v>
      </c>
      <c r="J831" s="37"/>
      <c r="K831" s="37"/>
      <c r="L831" s="115"/>
      <c r="M831" s="642"/>
      <c r="N831" s="265"/>
      <c r="O831" s="37"/>
      <c r="P831" s="629"/>
      <c r="Q831" s="37"/>
      <c r="R831" s="37"/>
      <c r="S831" s="37"/>
      <c r="T831" s="37"/>
      <c r="U831" s="37"/>
      <c r="V831" s="37"/>
      <c r="W831" s="37"/>
      <c r="X831" s="37"/>
      <c r="Y831" s="37"/>
      <c r="Z831" s="37"/>
      <c r="AA831" s="37"/>
      <c r="AB831" s="37"/>
      <c r="AC831" s="37"/>
      <c r="AD831" s="37"/>
      <c r="AE831" s="37"/>
      <c r="AF831" s="37"/>
      <c r="AG831" s="37"/>
    </row>
    <row r="832" spans="1:33">
      <c r="A832" s="666">
        <v>44021</v>
      </c>
      <c r="B832" s="115" t="s">
        <v>194</v>
      </c>
      <c r="C832" s="37">
        <v>880151726</v>
      </c>
      <c r="D832" s="115" t="s">
        <v>139</v>
      </c>
      <c r="E832" s="115" t="s">
        <v>140</v>
      </c>
      <c r="F832" s="665" t="s">
        <v>142</v>
      </c>
      <c r="G832" s="486"/>
      <c r="H832" s="666"/>
      <c r="I832" s="666">
        <v>44036</v>
      </c>
      <c r="J832" s="37"/>
      <c r="K832" s="37"/>
      <c r="L832" s="115"/>
      <c r="M832" s="642"/>
      <c r="N832" s="265"/>
      <c r="O832" s="37"/>
      <c r="P832" s="629"/>
      <c r="Q832" s="37"/>
      <c r="R832" s="37"/>
      <c r="S832" s="37"/>
      <c r="T832" s="37"/>
      <c r="U832" s="37"/>
      <c r="V832" s="37"/>
      <c r="W832" s="37"/>
      <c r="X832" s="37"/>
      <c r="Y832" s="37"/>
      <c r="Z832" s="37"/>
      <c r="AA832" s="37"/>
      <c r="AB832" s="37"/>
      <c r="AC832" s="37"/>
      <c r="AD832" s="37"/>
      <c r="AE832" s="37"/>
      <c r="AF832" s="37"/>
      <c r="AG832" s="37"/>
    </row>
    <row r="833" spans="1:33">
      <c r="A833" s="666">
        <v>44021</v>
      </c>
      <c r="B833" s="115" t="s">
        <v>146</v>
      </c>
      <c r="C833" s="37">
        <v>880057139</v>
      </c>
      <c r="D833" s="115" t="s">
        <v>152</v>
      </c>
      <c r="E833" s="115" t="s">
        <v>150</v>
      </c>
      <c r="F833" s="665" t="s">
        <v>142</v>
      </c>
      <c r="G833" s="486"/>
      <c r="H833" s="666"/>
      <c r="I833" s="666">
        <v>44036</v>
      </c>
      <c r="J833" s="37"/>
      <c r="K833" s="37"/>
      <c r="L833" s="115" t="s">
        <v>2082</v>
      </c>
      <c r="M833" s="642"/>
      <c r="N833" s="763">
        <v>44043</v>
      </c>
      <c r="O833" s="764">
        <v>35</v>
      </c>
      <c r="P833" s="629"/>
      <c r="Q833" s="37"/>
      <c r="R833" s="37"/>
      <c r="S833" s="37"/>
      <c r="T833" s="37"/>
      <c r="U833" s="37"/>
      <c r="V833" s="37"/>
      <c r="W833" s="37"/>
      <c r="X833" s="37"/>
      <c r="Y833" s="37"/>
      <c r="Z833" s="37"/>
      <c r="AA833" s="37"/>
      <c r="AB833" s="37"/>
      <c r="AC833" s="37"/>
      <c r="AD833" s="37"/>
      <c r="AE833" s="37"/>
      <c r="AF833" s="37"/>
      <c r="AG833" s="37"/>
    </row>
    <row r="834" spans="1:33">
      <c r="A834" s="666">
        <v>44021</v>
      </c>
      <c r="B834" s="115" t="s">
        <v>178</v>
      </c>
      <c r="C834" s="37">
        <v>880905518</v>
      </c>
      <c r="D834" s="115" t="s">
        <v>152</v>
      </c>
      <c r="E834" s="115" t="s">
        <v>140</v>
      </c>
      <c r="F834" s="665"/>
      <c r="G834" s="486"/>
      <c r="H834" s="666"/>
      <c r="I834" s="666">
        <v>44053</v>
      </c>
      <c r="J834" s="37"/>
      <c r="K834" s="37"/>
      <c r="L834" s="115"/>
      <c r="M834" s="642"/>
      <c r="N834" s="265"/>
      <c r="O834" s="37"/>
      <c r="P834" s="629"/>
      <c r="Q834" s="37"/>
      <c r="R834" s="37"/>
      <c r="S834" s="37"/>
      <c r="T834" s="37"/>
      <c r="U834" s="37"/>
      <c r="V834" s="37"/>
      <c r="W834" s="37"/>
      <c r="X834" s="37"/>
      <c r="Y834" s="37"/>
      <c r="Z834" s="37"/>
      <c r="AA834" s="37"/>
      <c r="AB834" s="37"/>
      <c r="AC834" s="37"/>
      <c r="AD834" s="37"/>
      <c r="AE834" s="37"/>
      <c r="AF834" s="37"/>
      <c r="AG834" s="37"/>
    </row>
    <row r="835" spans="1:33">
      <c r="A835" s="666">
        <v>44021</v>
      </c>
      <c r="B835" s="115" t="s">
        <v>156</v>
      </c>
      <c r="C835" s="37">
        <v>881666715</v>
      </c>
      <c r="D835" s="115" t="s">
        <v>139</v>
      </c>
      <c r="E835" s="115" t="s">
        <v>140</v>
      </c>
      <c r="F835" s="665"/>
      <c r="G835" s="486"/>
      <c r="H835" s="666">
        <v>44025</v>
      </c>
      <c r="I835" s="666">
        <v>44039</v>
      </c>
      <c r="J835" s="115" t="s">
        <v>142</v>
      </c>
      <c r="K835" s="37">
        <v>215.5</v>
      </c>
      <c r="L835" s="115"/>
      <c r="M835" s="642"/>
      <c r="N835" s="265"/>
      <c r="O835" s="37"/>
      <c r="P835" s="629"/>
      <c r="Q835" s="37"/>
      <c r="R835" s="37"/>
      <c r="S835" s="37"/>
      <c r="T835" s="37"/>
      <c r="U835" s="37"/>
      <c r="V835" s="37"/>
      <c r="W835" s="37"/>
      <c r="X835" s="37"/>
      <c r="Y835" s="37"/>
      <c r="Z835" s="37"/>
      <c r="AA835" s="37"/>
      <c r="AB835" s="37"/>
      <c r="AC835" s="37"/>
      <c r="AD835" s="37"/>
      <c r="AE835" s="37"/>
      <c r="AF835" s="37"/>
      <c r="AG835" s="37"/>
    </row>
    <row r="836" spans="1:33">
      <c r="A836" s="666">
        <v>44021</v>
      </c>
      <c r="B836" s="115" t="s">
        <v>194</v>
      </c>
      <c r="C836" s="486">
        <v>880292425</v>
      </c>
      <c r="D836" s="115" t="s">
        <v>139</v>
      </c>
      <c r="E836" s="115" t="s">
        <v>140</v>
      </c>
      <c r="F836" s="666" t="s">
        <v>142</v>
      </c>
      <c r="G836" s="666">
        <v>44021</v>
      </c>
      <c r="H836" s="265"/>
      <c r="I836" s="666">
        <v>44036</v>
      </c>
      <c r="J836" s="666"/>
      <c r="K836" s="486"/>
      <c r="L836" s="486"/>
      <c r="M836" s="680"/>
      <c r="N836" s="486"/>
      <c r="O836" s="683"/>
      <c r="P836" s="486"/>
      <c r="Q836" s="486"/>
      <c r="R836" s="486"/>
      <c r="S836" s="37"/>
      <c r="T836" s="37"/>
      <c r="U836" s="37"/>
      <c r="V836" s="37"/>
      <c r="W836" s="37"/>
      <c r="X836" s="37"/>
      <c r="Y836" s="37"/>
      <c r="Z836" s="37"/>
      <c r="AA836" s="37"/>
      <c r="AB836" s="37"/>
      <c r="AC836" s="37"/>
      <c r="AD836" s="37"/>
      <c r="AE836" s="37"/>
      <c r="AF836" s="37"/>
      <c r="AG836" s="37"/>
    </row>
    <row r="837" spans="1:33">
      <c r="A837" s="666">
        <v>44021</v>
      </c>
      <c r="B837" s="115" t="s">
        <v>154</v>
      </c>
      <c r="C837" s="486">
        <v>881666677</v>
      </c>
      <c r="D837" s="115" t="s">
        <v>152</v>
      </c>
      <c r="E837" s="115" t="s">
        <v>140</v>
      </c>
      <c r="F837" s="666"/>
      <c r="G837" s="486"/>
      <c r="H837" s="265"/>
      <c r="I837" s="666">
        <v>44036</v>
      </c>
      <c r="J837" s="666"/>
      <c r="K837" s="486"/>
      <c r="L837" s="486"/>
      <c r="M837" s="680"/>
      <c r="N837" s="486"/>
      <c r="O837" s="683"/>
      <c r="P837" s="486"/>
      <c r="Q837" s="486"/>
      <c r="R837" s="486"/>
      <c r="S837" s="37"/>
      <c r="T837" s="37"/>
      <c r="U837" s="37"/>
      <c r="V837" s="37"/>
      <c r="W837" s="37"/>
      <c r="X837" s="37"/>
      <c r="Y837" s="37"/>
      <c r="Z837" s="37"/>
      <c r="AA837" s="37"/>
      <c r="AB837" s="37"/>
      <c r="AC837" s="37"/>
      <c r="AD837" s="37"/>
      <c r="AE837" s="37"/>
      <c r="AF837" s="37"/>
      <c r="AG837" s="37"/>
    </row>
    <row r="838" spans="1:33">
      <c r="A838" s="666">
        <v>44021</v>
      </c>
      <c r="B838" s="115" t="s">
        <v>194</v>
      </c>
      <c r="C838" s="37">
        <v>880899481</v>
      </c>
      <c r="D838" s="486" t="s">
        <v>139</v>
      </c>
      <c r="E838" s="115" t="s">
        <v>140</v>
      </c>
      <c r="F838" s="115" t="s">
        <v>1484</v>
      </c>
      <c r="G838" s="666">
        <v>44022</v>
      </c>
      <c r="H838" s="666"/>
      <c r="I838" s="666">
        <v>44036</v>
      </c>
      <c r="J838" s="666"/>
      <c r="K838" s="37"/>
      <c r="L838" s="37"/>
      <c r="M838" s="681"/>
      <c r="N838" s="665">
        <v>44021</v>
      </c>
      <c r="O838" s="37">
        <v>840</v>
      </c>
      <c r="P838" s="37"/>
      <c r="Q838" s="37"/>
      <c r="R838" s="37"/>
      <c r="S838" s="37"/>
      <c r="T838" s="37"/>
      <c r="U838" s="37"/>
      <c r="V838" s="37"/>
      <c r="W838" s="37"/>
      <c r="X838" s="37"/>
      <c r="Y838" s="37"/>
      <c r="Z838" s="37"/>
      <c r="AA838" s="37"/>
      <c r="AB838" s="37"/>
      <c r="AC838" s="37"/>
      <c r="AD838" s="37"/>
      <c r="AE838" s="37"/>
      <c r="AF838" s="37"/>
      <c r="AG838" s="37"/>
    </row>
    <row r="839" spans="1:33">
      <c r="A839" s="666">
        <v>44021</v>
      </c>
      <c r="B839" s="115" t="s">
        <v>156</v>
      </c>
      <c r="C839" s="37">
        <v>881095219</v>
      </c>
      <c r="D839" s="486" t="s">
        <v>139</v>
      </c>
      <c r="E839" s="115" t="s">
        <v>140</v>
      </c>
      <c r="F839" s="666"/>
      <c r="G839" s="486"/>
      <c r="H839" s="265"/>
      <c r="I839" s="666">
        <v>44035</v>
      </c>
      <c r="J839" s="666"/>
      <c r="K839" s="486"/>
      <c r="L839" s="486"/>
      <c r="M839" s="680"/>
      <c r="N839" s="486"/>
      <c r="O839" s="683"/>
      <c r="P839" s="486"/>
      <c r="Q839" s="486"/>
      <c r="R839" s="486"/>
      <c r="S839" s="37"/>
      <c r="T839" s="37"/>
      <c r="U839" s="37"/>
      <c r="V839" s="37"/>
      <c r="W839" s="37"/>
      <c r="X839" s="37"/>
      <c r="Y839" s="37"/>
      <c r="Z839" s="37"/>
      <c r="AA839" s="37"/>
      <c r="AB839" s="37"/>
      <c r="AC839" s="37"/>
      <c r="AD839" s="37"/>
      <c r="AE839" s="37"/>
      <c r="AF839" s="37"/>
      <c r="AG839" s="37"/>
    </row>
    <row r="840" spans="1:33">
      <c r="A840" s="665">
        <v>44021</v>
      </c>
      <c r="B840" s="115" t="s">
        <v>194</v>
      </c>
      <c r="C840" s="37">
        <v>880442501</v>
      </c>
      <c r="D840" s="115" t="s">
        <v>139</v>
      </c>
      <c r="E840" s="115" t="s">
        <v>150</v>
      </c>
      <c r="F840" s="715"/>
      <c r="G840" s="666">
        <v>44021</v>
      </c>
      <c r="H840" s="666"/>
      <c r="I840" s="666">
        <v>44036</v>
      </c>
      <c r="J840" s="666"/>
      <c r="K840" s="37"/>
      <c r="L840" s="37"/>
      <c r="M840" s="680"/>
      <c r="N840" s="115"/>
      <c r="O840" s="37"/>
      <c r="P840" s="37"/>
      <c r="Q840" s="37"/>
      <c r="R840" s="37"/>
      <c r="S840" s="37"/>
      <c r="T840" s="37"/>
      <c r="U840" s="37"/>
      <c r="V840" s="37"/>
      <c r="W840" s="37"/>
      <c r="X840" s="37"/>
      <c r="Y840" s="37"/>
      <c r="Z840" s="37"/>
      <c r="AA840" s="37"/>
      <c r="AB840" s="37"/>
      <c r="AC840" s="37"/>
      <c r="AD840" s="37"/>
      <c r="AE840" s="37"/>
      <c r="AF840" s="37"/>
      <c r="AG840" s="37"/>
    </row>
    <row r="841" spans="1:33">
      <c r="A841" s="666">
        <v>44021</v>
      </c>
      <c r="B841" s="115" t="s">
        <v>175</v>
      </c>
      <c r="C841" s="37">
        <v>881337893</v>
      </c>
      <c r="D841" s="115" t="s">
        <v>139</v>
      </c>
      <c r="E841" s="115" t="s">
        <v>147</v>
      </c>
      <c r="F841" s="665" t="s">
        <v>311</v>
      </c>
      <c r="G841" s="666">
        <v>44041</v>
      </c>
      <c r="H841" s="265"/>
      <c r="I841" s="666">
        <v>44042</v>
      </c>
      <c r="J841" s="666"/>
      <c r="K841" s="486"/>
      <c r="L841" s="115" t="s">
        <v>2083</v>
      </c>
      <c r="M841" s="681"/>
      <c r="N841" s="666">
        <v>44045</v>
      </c>
      <c r="O841" s="486">
        <v>90</v>
      </c>
      <c r="P841" s="486"/>
      <c r="Q841" s="486"/>
      <c r="R841" s="486"/>
      <c r="S841" s="37"/>
      <c r="T841" s="37"/>
      <c r="U841" s="37"/>
      <c r="V841" s="37"/>
      <c r="W841" s="37"/>
      <c r="X841" s="37"/>
      <c r="Y841" s="37"/>
      <c r="Z841" s="37"/>
      <c r="AA841" s="37"/>
      <c r="AB841" s="37"/>
      <c r="AC841" s="37"/>
      <c r="AD841" s="37"/>
      <c r="AE841" s="37"/>
      <c r="AF841" s="37"/>
      <c r="AG841" s="37"/>
    </row>
    <row r="842" spans="1:33">
      <c r="A842" s="666">
        <v>44021</v>
      </c>
      <c r="B842" s="115" t="s">
        <v>146</v>
      </c>
      <c r="C842" s="486">
        <v>880036763</v>
      </c>
      <c r="D842" s="115" t="s">
        <v>139</v>
      </c>
      <c r="E842" s="115" t="s">
        <v>140</v>
      </c>
      <c r="F842" s="665" t="s">
        <v>518</v>
      </c>
      <c r="G842" s="486"/>
      <c r="H842" s="265">
        <v>44028</v>
      </c>
      <c r="I842" s="666">
        <v>44027</v>
      </c>
      <c r="J842" s="665" t="s">
        <v>518</v>
      </c>
      <c r="K842" s="486">
        <v>4845</v>
      </c>
      <c r="L842" s="115" t="s">
        <v>2084</v>
      </c>
      <c r="M842" s="680"/>
      <c r="N842" s="486"/>
      <c r="O842" s="683"/>
      <c r="P842" s="486"/>
      <c r="Q842" s="486"/>
      <c r="R842" s="486"/>
      <c r="S842" s="37"/>
      <c r="T842" s="37"/>
      <c r="U842" s="37"/>
      <c r="V842" s="37"/>
      <c r="W842" s="37"/>
      <c r="X842" s="37"/>
      <c r="Y842" s="37"/>
      <c r="Z842" s="37"/>
      <c r="AA842" s="37"/>
      <c r="AB842" s="37"/>
      <c r="AC842" s="37"/>
      <c r="AD842" s="37"/>
      <c r="AE842" s="37"/>
      <c r="AF842" s="37"/>
      <c r="AG842" s="37"/>
    </row>
    <row r="843" spans="1:33">
      <c r="A843" s="666">
        <v>44021</v>
      </c>
      <c r="B843" s="115" t="s">
        <v>138</v>
      </c>
      <c r="C843" s="37">
        <v>881597896</v>
      </c>
      <c r="D843" s="115" t="s">
        <v>152</v>
      </c>
      <c r="E843" s="115" t="s">
        <v>140</v>
      </c>
      <c r="F843" s="665" t="s">
        <v>2085</v>
      </c>
      <c r="G843" s="666">
        <v>44026</v>
      </c>
      <c r="H843" s="265">
        <v>44026</v>
      </c>
      <c r="I843" s="665">
        <v>44040</v>
      </c>
      <c r="J843" s="665" t="s">
        <v>148</v>
      </c>
      <c r="K843" s="486">
        <v>950.84</v>
      </c>
      <c r="L843" s="115" t="s">
        <v>195</v>
      </c>
      <c r="M843" s="680"/>
      <c r="N843" s="486"/>
      <c r="O843" s="683"/>
      <c r="P843" s="486"/>
      <c r="Q843" s="486"/>
      <c r="R843" s="486"/>
      <c r="S843" s="37"/>
      <c r="T843" s="37"/>
      <c r="U843" s="37"/>
      <c r="V843" s="37"/>
      <c r="W843" s="37"/>
      <c r="X843" s="37"/>
      <c r="Y843" s="37"/>
      <c r="Z843" s="37"/>
      <c r="AA843" s="37"/>
      <c r="AB843" s="37"/>
      <c r="AC843" s="37"/>
      <c r="AD843" s="37"/>
      <c r="AE843" s="37"/>
      <c r="AF843" s="37"/>
      <c r="AG843" s="37"/>
    </row>
    <row r="844" spans="1:33">
      <c r="A844" s="666">
        <v>44021</v>
      </c>
      <c r="B844" s="115" t="s">
        <v>144</v>
      </c>
      <c r="C844" s="486">
        <v>882218067</v>
      </c>
      <c r="D844" s="115" t="s">
        <v>139</v>
      </c>
      <c r="E844" s="115" t="s">
        <v>140</v>
      </c>
      <c r="F844" s="665" t="s">
        <v>142</v>
      </c>
      <c r="G844" s="486"/>
      <c r="H844" s="265"/>
      <c r="I844" s="666">
        <v>44042</v>
      </c>
      <c r="J844" s="666"/>
      <c r="K844" s="486"/>
      <c r="L844" s="115" t="s">
        <v>195</v>
      </c>
      <c r="M844" s="680"/>
      <c r="N844" s="486"/>
      <c r="O844" s="683"/>
      <c r="P844" s="486"/>
      <c r="Q844" s="486"/>
      <c r="R844" s="486"/>
      <c r="S844" s="37"/>
      <c r="T844" s="37"/>
      <c r="U844" s="37"/>
      <c r="V844" s="37"/>
      <c r="W844" s="37"/>
      <c r="X844" s="37"/>
      <c r="Y844" s="37"/>
      <c r="Z844" s="37"/>
      <c r="AA844" s="37"/>
      <c r="AB844" s="37"/>
      <c r="AC844" s="37"/>
      <c r="AD844" s="37"/>
      <c r="AE844" s="37"/>
      <c r="AF844" s="37"/>
      <c r="AG844" s="37"/>
    </row>
    <row r="845" spans="1:33">
      <c r="A845" s="666">
        <v>44021</v>
      </c>
      <c r="B845" s="115" t="s">
        <v>194</v>
      </c>
      <c r="C845" s="486">
        <v>882257240</v>
      </c>
      <c r="D845" s="115" t="s">
        <v>139</v>
      </c>
      <c r="E845" s="115" t="s">
        <v>140</v>
      </c>
      <c r="F845" s="115" t="s">
        <v>340</v>
      </c>
      <c r="G845" s="666">
        <v>44043</v>
      </c>
      <c r="H845" s="666"/>
      <c r="I845" s="665">
        <v>44057</v>
      </c>
      <c r="J845" s="666"/>
      <c r="K845" s="37"/>
      <c r="L845" s="115" t="s">
        <v>492</v>
      </c>
      <c r="M845" s="680"/>
      <c r="N845" s="115"/>
      <c r="O845" s="37"/>
      <c r="P845" s="37"/>
      <c r="Q845" s="37"/>
      <c r="R845" s="37"/>
      <c r="S845" s="37"/>
      <c r="T845" s="37"/>
      <c r="U845" s="37"/>
      <c r="V845" s="37"/>
      <c r="W845" s="37"/>
      <c r="X845" s="37"/>
      <c r="Y845" s="37"/>
      <c r="Z845" s="37"/>
      <c r="AA845" s="37"/>
      <c r="AB845" s="37"/>
      <c r="AC845" s="37"/>
      <c r="AD845" s="37"/>
      <c r="AE845" s="37"/>
      <c r="AF845" s="37"/>
      <c r="AG845" s="37"/>
    </row>
    <row r="846" spans="1:33">
      <c r="A846" s="666">
        <v>44021</v>
      </c>
      <c r="B846" s="115" t="s">
        <v>154</v>
      </c>
      <c r="C846" s="486">
        <v>880643214</v>
      </c>
      <c r="D846" s="115" t="s">
        <v>139</v>
      </c>
      <c r="E846" s="115" t="s">
        <v>147</v>
      </c>
      <c r="F846" s="666"/>
      <c r="G846" s="486"/>
      <c r="H846" s="265"/>
      <c r="I846" s="666"/>
      <c r="J846" s="666"/>
      <c r="K846" s="486"/>
      <c r="L846" s="486"/>
      <c r="M846" s="680"/>
      <c r="N846" s="486"/>
      <c r="O846" s="683"/>
      <c r="P846" s="486"/>
      <c r="Q846" s="486"/>
      <c r="R846" s="486"/>
      <c r="S846" s="37"/>
      <c r="T846" s="37"/>
      <c r="U846" s="37"/>
      <c r="V846" s="37"/>
      <c r="W846" s="37"/>
      <c r="X846" s="37"/>
      <c r="Y846" s="37"/>
      <c r="Z846" s="37"/>
      <c r="AA846" s="37"/>
      <c r="AB846" s="37"/>
      <c r="AC846" s="37"/>
      <c r="AD846" s="37"/>
      <c r="AE846" s="37"/>
      <c r="AF846" s="37"/>
      <c r="AG846" s="37"/>
    </row>
    <row r="847" spans="1:33">
      <c r="A847" s="666">
        <v>44021</v>
      </c>
      <c r="B847" s="115" t="s">
        <v>156</v>
      </c>
      <c r="C847" s="37">
        <v>881050400</v>
      </c>
      <c r="D847" s="115" t="s">
        <v>139</v>
      </c>
      <c r="E847" s="115" t="s">
        <v>140</v>
      </c>
      <c r="F847" s="666"/>
      <c r="G847" s="486"/>
      <c r="H847" s="265"/>
      <c r="I847" s="666">
        <v>44035</v>
      </c>
      <c r="J847" s="666"/>
      <c r="K847" s="486"/>
      <c r="L847" s="486"/>
      <c r="M847" s="680"/>
      <c r="N847" s="486"/>
      <c r="O847" s="683"/>
      <c r="P847" s="486"/>
      <c r="Q847" s="486"/>
      <c r="R847" s="486"/>
      <c r="S847" s="37"/>
      <c r="T847" s="37"/>
      <c r="U847" s="37"/>
      <c r="V847" s="37"/>
      <c r="W847" s="37"/>
      <c r="X847" s="37"/>
      <c r="Y847" s="37"/>
      <c r="Z847" s="37"/>
      <c r="AA847" s="37"/>
      <c r="AB847" s="37"/>
      <c r="AC847" s="37"/>
      <c r="AD847" s="37"/>
      <c r="AE847" s="37"/>
      <c r="AF847" s="37"/>
      <c r="AG847" s="37"/>
    </row>
    <row r="848" spans="1:33">
      <c r="A848" s="666">
        <v>44021</v>
      </c>
      <c r="B848" s="115" t="s">
        <v>154</v>
      </c>
      <c r="C848" s="486">
        <v>880408104</v>
      </c>
      <c r="D848" s="115" t="s">
        <v>139</v>
      </c>
      <c r="E848" s="115" t="s">
        <v>147</v>
      </c>
      <c r="F848" s="666"/>
      <c r="G848" s="486"/>
      <c r="H848" s="265"/>
      <c r="I848" s="666"/>
      <c r="J848" s="666"/>
      <c r="K848" s="486"/>
      <c r="L848" s="486"/>
      <c r="M848" s="681"/>
      <c r="N848" s="666">
        <v>44021</v>
      </c>
      <c r="O848" s="486">
        <v>2170.1999999999998</v>
      </c>
      <c r="P848" s="486"/>
      <c r="Q848" s="486"/>
      <c r="R848" s="486"/>
      <c r="S848" s="37"/>
      <c r="T848" s="37"/>
      <c r="U848" s="37"/>
      <c r="V848" s="37"/>
      <c r="W848" s="37"/>
      <c r="X848" s="37"/>
      <c r="Y848" s="37"/>
      <c r="Z848" s="37"/>
      <c r="AA848" s="37"/>
      <c r="AB848" s="37"/>
      <c r="AC848" s="37"/>
      <c r="AD848" s="37"/>
      <c r="AE848" s="37"/>
      <c r="AF848" s="37"/>
      <c r="AG848" s="37"/>
    </row>
    <row r="849" spans="1:33">
      <c r="A849" s="666">
        <v>44021</v>
      </c>
      <c r="B849" s="115" t="s">
        <v>138</v>
      </c>
      <c r="C849" s="37">
        <v>880958425</v>
      </c>
      <c r="D849" s="115" t="s">
        <v>139</v>
      </c>
      <c r="E849" s="115" t="s">
        <v>140</v>
      </c>
      <c r="F849" s="666" t="s">
        <v>2086</v>
      </c>
      <c r="G849" s="486"/>
      <c r="H849" s="265"/>
      <c r="I849" s="666">
        <v>44042</v>
      </c>
      <c r="J849" s="666"/>
      <c r="K849" s="486"/>
      <c r="L849" s="115" t="s">
        <v>195</v>
      </c>
      <c r="M849" s="680"/>
      <c r="N849" s="486"/>
      <c r="O849" s="683"/>
      <c r="P849" s="486"/>
      <c r="Q849" s="486"/>
      <c r="R849" s="486"/>
      <c r="S849" s="37"/>
      <c r="T849" s="37"/>
      <c r="U849" s="37"/>
      <c r="V849" s="37"/>
      <c r="W849" s="37"/>
      <c r="X849" s="37"/>
      <c r="Y849" s="37"/>
      <c r="Z849" s="37"/>
      <c r="AA849" s="37"/>
      <c r="AB849" s="37"/>
      <c r="AC849" s="37"/>
      <c r="AD849" s="37"/>
      <c r="AE849" s="37"/>
      <c r="AF849" s="37"/>
      <c r="AG849" s="37"/>
    </row>
    <row r="850" spans="1:33">
      <c r="A850" s="666">
        <v>44021</v>
      </c>
      <c r="B850" s="115" t="s">
        <v>154</v>
      </c>
      <c r="C850" s="486">
        <v>880000880</v>
      </c>
      <c r="D850" s="115" t="s">
        <v>139</v>
      </c>
      <c r="E850" s="115" t="s">
        <v>140</v>
      </c>
      <c r="F850" s="666" t="s">
        <v>908</v>
      </c>
      <c r="G850" s="486"/>
      <c r="H850" s="265"/>
      <c r="I850" s="666">
        <v>44036</v>
      </c>
      <c r="J850" s="666"/>
      <c r="K850" s="486"/>
      <c r="L850" s="486"/>
      <c r="M850" s="680"/>
      <c r="N850" s="486"/>
      <c r="O850" s="683"/>
      <c r="P850" s="486"/>
      <c r="Q850" s="486"/>
      <c r="R850" s="486"/>
      <c r="S850" s="37"/>
      <c r="T850" s="37"/>
      <c r="U850" s="37"/>
      <c r="V850" s="37"/>
      <c r="W850" s="37"/>
      <c r="X850" s="37"/>
      <c r="Y850" s="37"/>
      <c r="Z850" s="37"/>
      <c r="AA850" s="37"/>
      <c r="AB850" s="37"/>
      <c r="AC850" s="37"/>
      <c r="AD850" s="37"/>
      <c r="AE850" s="37"/>
      <c r="AF850" s="37"/>
      <c r="AG850" s="37"/>
    </row>
    <row r="851" spans="1:33">
      <c r="A851" s="666">
        <v>44021</v>
      </c>
      <c r="B851" s="115" t="s">
        <v>175</v>
      </c>
      <c r="C851" s="486">
        <v>880003168</v>
      </c>
      <c r="D851" s="115" t="s">
        <v>139</v>
      </c>
      <c r="E851" s="115" t="s">
        <v>147</v>
      </c>
      <c r="F851" s="665" t="s">
        <v>142</v>
      </c>
      <c r="G851" s="666">
        <v>44032</v>
      </c>
      <c r="H851" s="265"/>
      <c r="I851" s="666"/>
      <c r="J851" s="666"/>
      <c r="K851" s="486"/>
      <c r="L851" s="486"/>
      <c r="M851" s="681"/>
      <c r="N851" s="666">
        <v>44021</v>
      </c>
      <c r="O851" s="486">
        <v>1368</v>
      </c>
      <c r="P851" s="486"/>
      <c r="Q851" s="486"/>
      <c r="R851" s="486"/>
      <c r="S851" s="37"/>
      <c r="T851" s="37"/>
      <c r="U851" s="37"/>
      <c r="V851" s="37"/>
      <c r="W851" s="37"/>
      <c r="X851" s="37"/>
      <c r="Y851" s="37"/>
      <c r="Z851" s="37"/>
      <c r="AA851" s="37"/>
      <c r="AB851" s="37"/>
      <c r="AC851" s="37"/>
      <c r="AD851" s="37"/>
      <c r="AE851" s="37"/>
      <c r="AF851" s="37"/>
      <c r="AG851" s="37"/>
    </row>
    <row r="852" spans="1:33">
      <c r="A852" s="666">
        <v>44021</v>
      </c>
      <c r="B852" s="115" t="s">
        <v>154</v>
      </c>
      <c r="C852" s="486">
        <v>880509372</v>
      </c>
      <c r="D852" s="115" t="s">
        <v>139</v>
      </c>
      <c r="E852" s="115" t="s">
        <v>140</v>
      </c>
      <c r="F852" s="666"/>
      <c r="G852" s="486"/>
      <c r="H852" s="265"/>
      <c r="I852" s="666">
        <v>44036</v>
      </c>
      <c r="J852" s="666"/>
      <c r="K852" s="486"/>
      <c r="L852" s="486"/>
      <c r="M852" s="680"/>
      <c r="N852" s="486"/>
      <c r="O852" s="683"/>
      <c r="P852" s="486"/>
      <c r="Q852" s="486"/>
      <c r="R852" s="486"/>
      <c r="S852" s="37"/>
      <c r="T852" s="37"/>
      <c r="U852" s="37"/>
      <c r="V852" s="37"/>
      <c r="W852" s="37"/>
      <c r="X852" s="37"/>
      <c r="Y852" s="37"/>
      <c r="Z852" s="37"/>
      <c r="AA852" s="37"/>
      <c r="AB852" s="37"/>
      <c r="AC852" s="37"/>
      <c r="AD852" s="37"/>
      <c r="AE852" s="37"/>
      <c r="AF852" s="37"/>
      <c r="AG852" s="37"/>
    </row>
    <row r="853" spans="1:33">
      <c r="A853" s="666">
        <v>44021</v>
      </c>
      <c r="B853" s="115" t="s">
        <v>154</v>
      </c>
      <c r="C853" s="486">
        <v>882033103</v>
      </c>
      <c r="D853" s="115" t="s">
        <v>139</v>
      </c>
      <c r="E853" s="115" t="s">
        <v>150</v>
      </c>
      <c r="F853" s="666"/>
      <c r="G853" s="486"/>
      <c r="H853" s="265"/>
      <c r="I853" s="666">
        <v>44036</v>
      </c>
      <c r="J853" s="666"/>
      <c r="K853" s="486"/>
      <c r="L853" s="486"/>
      <c r="M853" s="680"/>
      <c r="N853" s="486"/>
      <c r="O853" s="683"/>
      <c r="P853" s="486"/>
      <c r="Q853" s="486"/>
      <c r="R853" s="486"/>
      <c r="S853" s="37"/>
      <c r="T853" s="37"/>
      <c r="U853" s="37"/>
      <c r="V853" s="37"/>
      <c r="W853" s="37"/>
      <c r="X853" s="37"/>
      <c r="Y853" s="37"/>
      <c r="Z853" s="37"/>
      <c r="AA853" s="37"/>
      <c r="AB853" s="37"/>
      <c r="AC853" s="37"/>
      <c r="AD853" s="37"/>
      <c r="AE853" s="37"/>
      <c r="AF853" s="37"/>
      <c r="AG853" s="37"/>
    </row>
    <row r="854" spans="1:33">
      <c r="A854" s="666">
        <v>44021</v>
      </c>
      <c r="B854" s="115" t="s">
        <v>138</v>
      </c>
      <c r="C854" s="486">
        <v>881959153</v>
      </c>
      <c r="D854" s="115" t="s">
        <v>139</v>
      </c>
      <c r="E854" s="115" t="s">
        <v>140</v>
      </c>
      <c r="F854" s="665" t="s">
        <v>142</v>
      </c>
      <c r="G854" s="666">
        <v>44042</v>
      </c>
      <c r="H854" s="665">
        <v>44039</v>
      </c>
      <c r="I854" s="666">
        <v>44053</v>
      </c>
      <c r="J854" s="665" t="s">
        <v>148</v>
      </c>
      <c r="K854" s="486">
        <v>55</v>
      </c>
      <c r="L854" s="115" t="s">
        <v>160</v>
      </c>
      <c r="M854" s="680"/>
      <c r="N854" s="486"/>
      <c r="O854" s="683"/>
      <c r="P854" s="486"/>
      <c r="Q854" s="486"/>
      <c r="R854" s="486"/>
      <c r="S854" s="37"/>
      <c r="T854" s="37"/>
      <c r="U854" s="37"/>
      <c r="V854" s="37"/>
      <c r="W854" s="37"/>
      <c r="X854" s="37"/>
      <c r="Y854" s="37"/>
      <c r="Z854" s="37"/>
      <c r="AA854" s="37"/>
      <c r="AB854" s="37"/>
      <c r="AC854" s="37"/>
      <c r="AD854" s="37"/>
      <c r="AE854" s="37"/>
      <c r="AF854" s="37"/>
      <c r="AG854" s="37"/>
    </row>
    <row r="855" spans="1:33">
      <c r="A855" s="666">
        <v>44021</v>
      </c>
      <c r="B855" s="115" t="s">
        <v>154</v>
      </c>
      <c r="C855" s="486">
        <v>880749754</v>
      </c>
      <c r="D855" s="115" t="s">
        <v>139</v>
      </c>
      <c r="E855" s="115" t="s">
        <v>147</v>
      </c>
      <c r="F855" s="666"/>
      <c r="G855" s="486"/>
      <c r="H855" s="265"/>
      <c r="I855" s="666"/>
      <c r="J855" s="666"/>
      <c r="K855" s="486"/>
      <c r="L855" s="486"/>
      <c r="M855" s="680"/>
      <c r="N855" s="486"/>
      <c r="O855" s="683"/>
      <c r="P855" s="486"/>
      <c r="Q855" s="486"/>
      <c r="R855" s="486"/>
      <c r="S855" s="37"/>
      <c r="T855" s="37"/>
      <c r="U855" s="37"/>
      <c r="V855" s="37"/>
      <c r="W855" s="37"/>
      <c r="X855" s="37"/>
      <c r="Y855" s="37"/>
      <c r="Z855" s="37"/>
      <c r="AA855" s="37"/>
      <c r="AB855" s="37"/>
      <c r="AC855" s="37"/>
      <c r="AD855" s="37"/>
      <c r="AE855" s="37"/>
      <c r="AF855" s="37"/>
      <c r="AG855" s="37"/>
    </row>
    <row r="856" spans="1:33">
      <c r="A856" s="666">
        <v>44021</v>
      </c>
      <c r="B856" s="115" t="s">
        <v>194</v>
      </c>
      <c r="C856" s="486">
        <v>880022835</v>
      </c>
      <c r="D856" s="115" t="s">
        <v>139</v>
      </c>
      <c r="E856" s="115" t="s">
        <v>140</v>
      </c>
      <c r="F856" s="666"/>
      <c r="G856" s="486"/>
      <c r="H856" s="265"/>
      <c r="I856" s="666">
        <v>44036</v>
      </c>
      <c r="J856" s="666"/>
      <c r="K856" s="486"/>
      <c r="L856" s="486" t="s">
        <v>195</v>
      </c>
      <c r="M856" s="680"/>
      <c r="N856" s="486"/>
      <c r="O856" s="683"/>
      <c r="P856" s="486"/>
      <c r="Q856" s="486"/>
      <c r="R856" s="486"/>
      <c r="S856" s="37"/>
      <c r="T856" s="37"/>
      <c r="U856" s="37"/>
      <c r="V856" s="37"/>
      <c r="W856" s="37"/>
      <c r="X856" s="37"/>
      <c r="Y856" s="37"/>
      <c r="Z856" s="37"/>
      <c r="AA856" s="37"/>
      <c r="AB856" s="37"/>
      <c r="AC856" s="37"/>
      <c r="AD856" s="37"/>
      <c r="AE856" s="37"/>
      <c r="AF856" s="37"/>
      <c r="AG856" s="37"/>
    </row>
    <row r="857" spans="1:33">
      <c r="A857" s="666">
        <v>44021</v>
      </c>
      <c r="B857" s="115" t="s">
        <v>194</v>
      </c>
      <c r="C857" s="486">
        <v>880001490</v>
      </c>
      <c r="D857" s="115" t="s">
        <v>139</v>
      </c>
      <c r="E857" s="115" t="s">
        <v>140</v>
      </c>
      <c r="F857" s="666"/>
      <c r="G857" s="115"/>
      <c r="H857" s="486"/>
      <c r="I857" s="265">
        <v>44036</v>
      </c>
      <c r="J857" s="665"/>
      <c r="K857" s="115"/>
      <c r="L857" s="486"/>
      <c r="M857" s="629"/>
      <c r="N857" s="37"/>
      <c r="O857" s="37"/>
      <c r="P857" s="37"/>
      <c r="Q857" s="37"/>
      <c r="R857" s="37"/>
      <c r="S857" s="37"/>
      <c r="T857" s="37"/>
      <c r="U857" s="37"/>
      <c r="V857" s="37"/>
      <c r="W857" s="37"/>
      <c r="X857" s="37"/>
      <c r="Y857" s="37"/>
      <c r="Z857" s="37"/>
      <c r="AA857" s="37"/>
      <c r="AB857" s="37"/>
      <c r="AC857" s="37"/>
      <c r="AD857" s="37"/>
      <c r="AE857" s="37"/>
      <c r="AF857" s="37"/>
      <c r="AG857" s="37"/>
    </row>
    <row r="858" spans="1:33">
      <c r="A858" s="666">
        <v>44021</v>
      </c>
      <c r="B858" s="115" t="s">
        <v>144</v>
      </c>
      <c r="C858" s="486">
        <v>881621160</v>
      </c>
      <c r="D858" s="115" t="s">
        <v>139</v>
      </c>
      <c r="E858" s="115" t="s">
        <v>147</v>
      </c>
      <c r="F858" s="666"/>
      <c r="G858" s="486"/>
      <c r="H858" s="265"/>
      <c r="I858" s="666">
        <v>44046</v>
      </c>
      <c r="J858" s="666"/>
      <c r="K858" s="486"/>
      <c r="L858" s="486"/>
      <c r="M858" s="680"/>
      <c r="N858" s="486"/>
      <c r="O858" s="683"/>
      <c r="P858" s="486"/>
      <c r="Q858" s="486"/>
      <c r="R858" s="486"/>
      <c r="S858" s="37"/>
      <c r="T858" s="37"/>
      <c r="U858" s="37"/>
      <c r="V858" s="37"/>
      <c r="W858" s="37"/>
      <c r="X858" s="37"/>
      <c r="Y858" s="37"/>
      <c r="Z858" s="37"/>
      <c r="AA858" s="37"/>
      <c r="AB858" s="37"/>
      <c r="AC858" s="37"/>
      <c r="AD858" s="37"/>
      <c r="AE858" s="37"/>
      <c r="AF858" s="37"/>
      <c r="AG858" s="37"/>
    </row>
    <row r="859" spans="1:33">
      <c r="A859" s="666">
        <v>44013</v>
      </c>
      <c r="B859" s="115" t="s">
        <v>206</v>
      </c>
      <c r="C859" s="486">
        <v>882066010</v>
      </c>
      <c r="D859" s="115" t="s">
        <v>139</v>
      </c>
      <c r="E859" s="115" t="s">
        <v>140</v>
      </c>
      <c r="F859" s="666"/>
      <c r="G859" s="486"/>
      <c r="H859" s="265">
        <v>44021</v>
      </c>
      <c r="I859" s="666">
        <v>44027</v>
      </c>
      <c r="J859" s="115" t="s">
        <v>142</v>
      </c>
      <c r="K859" s="486">
        <v>4661.6400000000003</v>
      </c>
      <c r="L859" s="486"/>
      <c r="M859" s="680"/>
      <c r="N859" s="486"/>
      <c r="O859" s="683"/>
      <c r="P859" s="486"/>
      <c r="Q859" s="486"/>
      <c r="R859" s="486"/>
      <c r="S859" s="37"/>
      <c r="T859" s="37"/>
      <c r="U859" s="37"/>
      <c r="V859" s="37"/>
      <c r="W859" s="37"/>
      <c r="X859" s="37"/>
      <c r="Y859" s="37"/>
      <c r="Z859" s="37"/>
      <c r="AA859" s="37"/>
      <c r="AB859" s="37"/>
      <c r="AC859" s="37"/>
      <c r="AD859" s="37"/>
      <c r="AE859" s="37"/>
      <c r="AF859" s="37"/>
      <c r="AG859" s="37"/>
    </row>
    <row r="860" spans="1:33">
      <c r="A860" s="767">
        <v>44021</v>
      </c>
      <c r="B860" s="486" t="s">
        <v>206</v>
      </c>
      <c r="C860" s="486">
        <v>882233672</v>
      </c>
      <c r="D860" s="486" t="s">
        <v>139</v>
      </c>
      <c r="E860" s="486" t="s">
        <v>140</v>
      </c>
      <c r="F860" s="486" t="s">
        <v>176</v>
      </c>
      <c r="G860" s="486"/>
      <c r="H860" s="666">
        <v>44022</v>
      </c>
      <c r="I860" s="767">
        <v>44036</v>
      </c>
      <c r="J860" s="665" t="s">
        <v>176</v>
      </c>
      <c r="K860" s="486">
        <v>66.599999999999994</v>
      </c>
      <c r="L860" s="486"/>
      <c r="M860" s="680"/>
      <c r="N860" s="486"/>
      <c r="O860" s="683"/>
      <c r="P860" s="486"/>
      <c r="Q860" s="486"/>
      <c r="R860" s="486"/>
      <c r="S860" s="37"/>
      <c r="T860" s="37"/>
      <c r="U860" s="37"/>
      <c r="V860" s="37"/>
      <c r="W860" s="37"/>
      <c r="X860" s="37"/>
      <c r="Y860" s="37"/>
      <c r="Z860" s="37"/>
      <c r="AA860" s="37"/>
      <c r="AB860" s="37"/>
      <c r="AC860" s="37"/>
      <c r="AD860" s="37"/>
      <c r="AE860" s="37"/>
      <c r="AF860" s="37"/>
      <c r="AG860" s="37"/>
    </row>
    <row r="861" spans="1:33">
      <c r="A861" s="767">
        <v>44021</v>
      </c>
      <c r="B861" s="486" t="s">
        <v>206</v>
      </c>
      <c r="C861" s="486">
        <v>880199459</v>
      </c>
      <c r="D861" s="486" t="s">
        <v>139</v>
      </c>
      <c r="E861" s="486" t="s">
        <v>140</v>
      </c>
      <c r="F861" s="486" t="s">
        <v>200</v>
      </c>
      <c r="G861" s="486"/>
      <c r="H861" s="666"/>
      <c r="I861" s="767">
        <v>44036</v>
      </c>
      <c r="J861" s="666"/>
      <c r="K861" s="486"/>
      <c r="L861" s="486"/>
      <c r="M861" s="680"/>
      <c r="N861" s="486"/>
      <c r="O861" s="683"/>
      <c r="P861" s="486"/>
      <c r="Q861" s="486"/>
      <c r="R861" s="486"/>
      <c r="S861" s="37"/>
      <c r="T861" s="37"/>
      <c r="U861" s="37"/>
      <c r="V861" s="37"/>
      <c r="W861" s="37"/>
      <c r="X861" s="37"/>
      <c r="Y861" s="37"/>
      <c r="Z861" s="37"/>
      <c r="AA861" s="37"/>
      <c r="AB861" s="37"/>
      <c r="AC861" s="37"/>
      <c r="AD861" s="37"/>
      <c r="AE861" s="37"/>
      <c r="AF861" s="37"/>
      <c r="AG861" s="37"/>
    </row>
    <row r="862" spans="1:33">
      <c r="A862" s="767">
        <v>44021</v>
      </c>
      <c r="B862" s="486" t="s">
        <v>206</v>
      </c>
      <c r="C862" s="486">
        <v>882227857</v>
      </c>
      <c r="D862" s="486" t="s">
        <v>139</v>
      </c>
      <c r="E862" s="486" t="s">
        <v>140</v>
      </c>
      <c r="F862" s="486"/>
      <c r="G862" s="486"/>
      <c r="H862" s="666"/>
      <c r="I862" s="767">
        <v>44036</v>
      </c>
      <c r="J862" s="666"/>
      <c r="K862" s="486"/>
      <c r="L862" s="486"/>
      <c r="M862" s="680"/>
      <c r="N862" s="486"/>
      <c r="O862" s="683"/>
      <c r="P862" s="486"/>
      <c r="Q862" s="486"/>
      <c r="R862" s="486"/>
      <c r="S862" s="37"/>
      <c r="T862" s="37"/>
      <c r="U862" s="37"/>
      <c r="V862" s="37"/>
      <c r="W862" s="37"/>
      <c r="X862" s="37"/>
      <c r="Y862" s="37"/>
      <c r="Z862" s="37"/>
      <c r="AA862" s="37"/>
      <c r="AB862" s="37"/>
      <c r="AC862" s="37"/>
      <c r="AD862" s="37"/>
      <c r="AE862" s="37"/>
      <c r="AF862" s="37"/>
      <c r="AG862" s="37"/>
    </row>
    <row r="863" spans="1:33">
      <c r="A863" s="767">
        <v>44021</v>
      </c>
      <c r="B863" s="486" t="s">
        <v>206</v>
      </c>
      <c r="C863" s="486">
        <v>882218722</v>
      </c>
      <c r="D863" s="486" t="s">
        <v>139</v>
      </c>
      <c r="E863" s="486" t="s">
        <v>140</v>
      </c>
      <c r="F863" s="486" t="s">
        <v>168</v>
      </c>
      <c r="G863" s="486"/>
      <c r="H863" s="666"/>
      <c r="I863" s="767">
        <v>44039</v>
      </c>
      <c r="J863" s="666"/>
      <c r="K863" s="486"/>
      <c r="L863" s="486"/>
      <c r="M863" s="680"/>
      <c r="N863" s="486"/>
      <c r="O863" s="683"/>
      <c r="P863" s="486"/>
      <c r="Q863" s="486"/>
      <c r="R863" s="486"/>
      <c r="S863" s="37"/>
      <c r="T863" s="37"/>
      <c r="U863" s="37"/>
      <c r="V863" s="37"/>
      <c r="W863" s="37"/>
      <c r="X863" s="37"/>
      <c r="Y863" s="37"/>
      <c r="Z863" s="37"/>
      <c r="AA863" s="37"/>
      <c r="AB863" s="37"/>
      <c r="AC863" s="37"/>
      <c r="AD863" s="37"/>
      <c r="AE863" s="37"/>
      <c r="AF863" s="37"/>
      <c r="AG863" s="37"/>
    </row>
    <row r="864" spans="1:33">
      <c r="A864" s="767">
        <v>44021</v>
      </c>
      <c r="B864" s="486" t="s">
        <v>206</v>
      </c>
      <c r="C864" s="486">
        <v>881818915</v>
      </c>
      <c r="D864" s="486" t="s">
        <v>139</v>
      </c>
      <c r="E864" s="486" t="s">
        <v>140</v>
      </c>
      <c r="F864" s="486"/>
      <c r="G864" s="486"/>
      <c r="H864" s="666"/>
      <c r="I864" s="767">
        <v>44039</v>
      </c>
      <c r="J864" s="666"/>
      <c r="K864" s="486"/>
      <c r="L864" s="486"/>
      <c r="M864" s="680"/>
      <c r="N864" s="486"/>
      <c r="O864" s="683"/>
      <c r="P864" s="486"/>
      <c r="Q864" s="486"/>
      <c r="R864" s="486"/>
      <c r="S864" s="37"/>
      <c r="T864" s="37"/>
      <c r="U864" s="37"/>
      <c r="V864" s="37"/>
      <c r="W864" s="37"/>
      <c r="X864" s="37"/>
      <c r="Y864" s="37"/>
      <c r="Z864" s="37"/>
      <c r="AA864" s="37"/>
      <c r="AB864" s="37"/>
      <c r="AC864" s="37"/>
      <c r="AD864" s="37"/>
      <c r="AE864" s="37"/>
      <c r="AF864" s="37"/>
      <c r="AG864" s="37"/>
    </row>
    <row r="865" spans="1:33">
      <c r="A865" s="767">
        <v>44018</v>
      </c>
      <c r="B865" s="486" t="s">
        <v>206</v>
      </c>
      <c r="C865" s="486">
        <v>881793873</v>
      </c>
      <c r="D865" s="115" t="s">
        <v>139</v>
      </c>
      <c r="E865" s="115" t="s">
        <v>140</v>
      </c>
      <c r="F865" s="666"/>
      <c r="G865" s="486"/>
      <c r="H865" s="265">
        <v>44021</v>
      </c>
      <c r="I865" s="767">
        <v>44039</v>
      </c>
      <c r="J865" s="666"/>
      <c r="K865" s="486">
        <v>470</v>
      </c>
      <c r="L865" s="486"/>
      <c r="M865" s="680"/>
      <c r="N865" s="486"/>
      <c r="O865" s="683"/>
      <c r="P865" s="486"/>
      <c r="Q865" s="486"/>
      <c r="R865" s="486"/>
      <c r="S865" s="37"/>
      <c r="T865" s="37"/>
      <c r="U865" s="37"/>
      <c r="V865" s="37"/>
      <c r="W865" s="37"/>
      <c r="X865" s="37"/>
      <c r="Y865" s="37"/>
      <c r="Z865" s="37"/>
      <c r="AA865" s="37"/>
      <c r="AB865" s="37"/>
      <c r="AC865" s="37"/>
      <c r="AD865" s="37"/>
      <c r="AE865" s="37"/>
      <c r="AF865" s="37"/>
      <c r="AG865" s="37"/>
    </row>
    <row r="866" spans="1:33">
      <c r="A866" s="666">
        <v>44021</v>
      </c>
      <c r="B866" s="115" t="s">
        <v>144</v>
      </c>
      <c r="C866" s="486">
        <v>881547499</v>
      </c>
      <c r="D866" s="115" t="s">
        <v>152</v>
      </c>
      <c r="E866" s="115" t="s">
        <v>147</v>
      </c>
      <c r="F866" s="665" t="s">
        <v>811</v>
      </c>
      <c r="G866" s="666">
        <v>44032</v>
      </c>
      <c r="H866" s="265"/>
      <c r="I866" s="666">
        <v>44061</v>
      </c>
      <c r="J866" s="666"/>
      <c r="K866" s="486"/>
      <c r="L866" s="486"/>
      <c r="M866" s="680"/>
      <c r="N866" s="666">
        <v>44034</v>
      </c>
      <c r="O866" s="486">
        <v>132</v>
      </c>
      <c r="P866" s="486"/>
      <c r="Q866" s="486"/>
      <c r="R866" s="486"/>
      <c r="S866" s="37"/>
      <c r="T866" s="37"/>
      <c r="U866" s="37"/>
      <c r="V866" s="37"/>
      <c r="W866" s="37"/>
      <c r="X866" s="37"/>
      <c r="Y866" s="37"/>
      <c r="Z866" s="37"/>
      <c r="AA866" s="37"/>
      <c r="AB866" s="37"/>
      <c r="AC866" s="37"/>
      <c r="AD866" s="37"/>
      <c r="AE866" s="37"/>
      <c r="AF866" s="37"/>
      <c r="AG866" s="37"/>
    </row>
    <row r="867" spans="1:33">
      <c r="A867" s="666">
        <v>44021</v>
      </c>
      <c r="B867" s="115" t="s">
        <v>144</v>
      </c>
      <c r="C867" s="486">
        <v>881484866</v>
      </c>
      <c r="D867" s="115" t="s">
        <v>152</v>
      </c>
      <c r="E867" s="115" t="s">
        <v>147</v>
      </c>
      <c r="F867" s="666"/>
      <c r="G867" s="666">
        <v>44021</v>
      </c>
      <c r="H867" s="265"/>
      <c r="I867" s="666">
        <v>44042</v>
      </c>
      <c r="J867" s="666"/>
      <c r="K867" s="486"/>
      <c r="L867" s="486"/>
      <c r="M867" s="680"/>
      <c r="N867" s="486"/>
      <c r="O867" s="683"/>
      <c r="P867" s="486"/>
      <c r="Q867" s="486"/>
      <c r="R867" s="486"/>
      <c r="S867" s="37"/>
      <c r="T867" s="37"/>
      <c r="U867" s="37"/>
      <c r="V867" s="37"/>
      <c r="W867" s="37"/>
      <c r="X867" s="37"/>
      <c r="Y867" s="37"/>
      <c r="Z867" s="37"/>
      <c r="AA867" s="37"/>
      <c r="AB867" s="37"/>
      <c r="AC867" s="37"/>
      <c r="AD867" s="37"/>
      <c r="AE867" s="37"/>
      <c r="AF867" s="37"/>
      <c r="AG867" s="37"/>
    </row>
    <row r="868" spans="1:33">
      <c r="A868" s="666">
        <v>44022</v>
      </c>
      <c r="B868" s="115" t="s">
        <v>175</v>
      </c>
      <c r="C868" s="486">
        <v>882282152</v>
      </c>
      <c r="D868" s="115" t="s">
        <v>139</v>
      </c>
      <c r="E868" s="115" t="s">
        <v>140</v>
      </c>
      <c r="F868" s="665" t="s">
        <v>142</v>
      </c>
      <c r="G868" s="666">
        <v>44043</v>
      </c>
      <c r="H868" s="265"/>
      <c r="I868" s="666">
        <v>44053</v>
      </c>
      <c r="J868" s="666"/>
      <c r="K868" s="486"/>
      <c r="L868" s="486"/>
      <c r="M868" s="680"/>
      <c r="N868" s="486"/>
      <c r="O868" s="683"/>
      <c r="P868" s="486"/>
      <c r="Q868" s="486"/>
      <c r="R868" s="486"/>
      <c r="S868" s="37"/>
      <c r="T868" s="37"/>
      <c r="U868" s="37"/>
      <c r="V868" s="37"/>
      <c r="W868" s="37"/>
      <c r="X868" s="37"/>
      <c r="Y868" s="37"/>
      <c r="Z868" s="37"/>
      <c r="AA868" s="37"/>
      <c r="AB868" s="37"/>
      <c r="AC868" s="37"/>
      <c r="AD868" s="37"/>
      <c r="AE868" s="37"/>
      <c r="AF868" s="37"/>
      <c r="AG868" s="37"/>
    </row>
    <row r="869" spans="1:33">
      <c r="A869" s="666">
        <v>44022</v>
      </c>
      <c r="B869" s="115" t="s">
        <v>146</v>
      </c>
      <c r="C869" s="486">
        <v>880010610</v>
      </c>
      <c r="D869" s="115" t="s">
        <v>152</v>
      </c>
      <c r="E869" s="115" t="s">
        <v>147</v>
      </c>
      <c r="F869" s="666"/>
      <c r="G869" s="486"/>
      <c r="H869" s="265"/>
      <c r="I869" s="666"/>
      <c r="J869" s="666"/>
      <c r="K869" s="486"/>
      <c r="L869" s="486"/>
      <c r="M869" s="680"/>
      <c r="N869" s="666">
        <v>44019</v>
      </c>
      <c r="O869" s="486">
        <v>1771.2</v>
      </c>
      <c r="P869" s="486"/>
      <c r="Q869" s="486"/>
      <c r="R869" s="486"/>
      <c r="S869" s="37"/>
      <c r="T869" s="37"/>
      <c r="U869" s="37"/>
      <c r="V869" s="37"/>
      <c r="W869" s="37"/>
      <c r="X869" s="37"/>
      <c r="Y869" s="37"/>
      <c r="Z869" s="37"/>
      <c r="AA869" s="37"/>
      <c r="AB869" s="37"/>
      <c r="AC869" s="37"/>
      <c r="AD869" s="37"/>
      <c r="AE869" s="37"/>
      <c r="AF869" s="37"/>
      <c r="AG869" s="37"/>
    </row>
    <row r="870" spans="1:33">
      <c r="A870" s="666">
        <v>44022</v>
      </c>
      <c r="B870" s="115" t="s">
        <v>138</v>
      </c>
      <c r="C870" s="37">
        <v>882121141</v>
      </c>
      <c r="D870" s="115" t="s">
        <v>139</v>
      </c>
      <c r="E870" s="115" t="s">
        <v>140</v>
      </c>
      <c r="F870" s="665" t="s">
        <v>142</v>
      </c>
      <c r="G870" s="486"/>
      <c r="H870" s="265"/>
      <c r="I870" s="666">
        <v>44053</v>
      </c>
      <c r="J870" s="666"/>
      <c r="K870" s="486"/>
      <c r="L870" s="115" t="s">
        <v>195</v>
      </c>
      <c r="M870" s="680"/>
      <c r="N870" s="486"/>
      <c r="O870" s="683"/>
      <c r="P870" s="486"/>
      <c r="Q870" s="486"/>
      <c r="R870" s="486"/>
      <c r="S870" s="37"/>
      <c r="T870" s="37"/>
      <c r="U870" s="37"/>
      <c r="V870" s="37"/>
      <c r="W870" s="37"/>
      <c r="X870" s="37"/>
      <c r="Y870" s="37"/>
      <c r="Z870" s="37"/>
      <c r="AA870" s="37"/>
      <c r="AB870" s="37"/>
      <c r="AC870" s="37"/>
      <c r="AD870" s="37"/>
      <c r="AE870" s="37"/>
      <c r="AF870" s="37"/>
      <c r="AG870" s="37"/>
    </row>
    <row r="871" spans="1:33">
      <c r="A871" s="666">
        <v>44022</v>
      </c>
      <c r="B871" s="115" t="s">
        <v>144</v>
      </c>
      <c r="C871" s="486">
        <v>881617526</v>
      </c>
      <c r="D871" s="115" t="s">
        <v>139</v>
      </c>
      <c r="E871" s="115" t="s">
        <v>147</v>
      </c>
      <c r="F871" s="665" t="s">
        <v>2087</v>
      </c>
      <c r="G871" s="666">
        <v>44042</v>
      </c>
      <c r="H871" s="265"/>
      <c r="I871" s="666">
        <v>44060</v>
      </c>
      <c r="J871" s="666"/>
      <c r="K871" s="486"/>
      <c r="L871" s="486"/>
      <c r="M871" s="680"/>
      <c r="N871" s="666">
        <v>44024</v>
      </c>
      <c r="O871" s="486">
        <v>416</v>
      </c>
      <c r="P871" s="486"/>
      <c r="Q871" s="486"/>
      <c r="R871" s="486"/>
      <c r="S871" s="37"/>
      <c r="T871" s="37"/>
      <c r="U871" s="37"/>
      <c r="V871" s="37"/>
      <c r="W871" s="37"/>
      <c r="X871" s="37"/>
      <c r="Y871" s="37"/>
      <c r="Z871" s="37"/>
      <c r="AA871" s="37"/>
      <c r="AB871" s="37"/>
      <c r="AC871" s="37"/>
      <c r="AD871" s="37"/>
      <c r="AE871" s="37"/>
      <c r="AF871" s="37"/>
      <c r="AG871" s="37"/>
    </row>
    <row r="872" spans="1:33">
      <c r="A872" s="666">
        <v>44022</v>
      </c>
      <c r="B872" s="115" t="s">
        <v>144</v>
      </c>
      <c r="C872" s="486">
        <v>880936003</v>
      </c>
      <c r="D872" s="115" t="s">
        <v>139</v>
      </c>
      <c r="E872" s="115" t="s">
        <v>140</v>
      </c>
      <c r="F872" s="666"/>
      <c r="G872" s="666">
        <v>44040</v>
      </c>
      <c r="H872" s="265"/>
      <c r="I872" s="666">
        <v>44063</v>
      </c>
      <c r="J872" s="666"/>
      <c r="K872" s="486"/>
      <c r="L872" s="115" t="s">
        <v>195</v>
      </c>
      <c r="M872" s="680"/>
      <c r="N872" s="486"/>
      <c r="O872" s="683"/>
      <c r="P872" s="486"/>
      <c r="Q872" s="486"/>
      <c r="R872" s="486"/>
      <c r="S872" s="37"/>
      <c r="T872" s="37"/>
      <c r="U872" s="37"/>
      <c r="V872" s="37"/>
      <c r="W872" s="37"/>
      <c r="X872" s="37"/>
      <c r="Y872" s="37"/>
      <c r="Z872" s="37"/>
      <c r="AA872" s="37"/>
      <c r="AB872" s="37"/>
      <c r="AC872" s="37"/>
      <c r="AD872" s="37"/>
      <c r="AE872" s="37"/>
      <c r="AF872" s="37"/>
      <c r="AG872" s="37"/>
    </row>
    <row r="873" spans="1:33">
      <c r="A873" s="666">
        <v>44022</v>
      </c>
      <c r="B873" s="115" t="s">
        <v>175</v>
      </c>
      <c r="C873" s="486">
        <v>882267895</v>
      </c>
      <c r="D873" s="115" t="s">
        <v>139</v>
      </c>
      <c r="E873" s="115" t="s">
        <v>140</v>
      </c>
      <c r="F873" s="665" t="s">
        <v>142</v>
      </c>
      <c r="G873" s="486"/>
      <c r="H873" s="265"/>
      <c r="I873" s="666">
        <v>44026</v>
      </c>
      <c r="J873" s="666"/>
      <c r="K873" s="486"/>
      <c r="L873" s="486"/>
      <c r="M873" s="680"/>
      <c r="N873" s="486"/>
      <c r="O873" s="683"/>
      <c r="P873" s="486"/>
      <c r="Q873" s="486"/>
      <c r="R873" s="486"/>
      <c r="S873" s="37"/>
      <c r="T873" s="37"/>
      <c r="U873" s="37"/>
      <c r="V873" s="37"/>
      <c r="W873" s="37"/>
      <c r="X873" s="37"/>
      <c r="Y873" s="37"/>
      <c r="Z873" s="37"/>
      <c r="AA873" s="37"/>
      <c r="AB873" s="37"/>
      <c r="AC873" s="37"/>
      <c r="AD873" s="37"/>
      <c r="AE873" s="37"/>
      <c r="AF873" s="37"/>
      <c r="AG873" s="37"/>
    </row>
    <row r="874" spans="1:33">
      <c r="A874" s="666">
        <v>44022</v>
      </c>
      <c r="B874" s="115" t="s">
        <v>144</v>
      </c>
      <c r="C874" s="486">
        <v>881206132</v>
      </c>
      <c r="D874" s="115" t="s">
        <v>139</v>
      </c>
      <c r="E874" s="115" t="s">
        <v>393</v>
      </c>
      <c r="F874" s="665" t="s">
        <v>2088</v>
      </c>
      <c r="G874" s="666">
        <v>44040</v>
      </c>
      <c r="H874" s="265"/>
      <c r="I874" s="666">
        <v>44070</v>
      </c>
      <c r="J874" s="666"/>
      <c r="K874" s="486"/>
      <c r="L874" s="486"/>
      <c r="M874" s="680"/>
      <c r="N874" s="486"/>
      <c r="O874" s="683"/>
      <c r="P874" s="486"/>
      <c r="Q874" s="486"/>
      <c r="R874" s="486"/>
      <c r="S874" s="37"/>
      <c r="T874" s="37"/>
      <c r="U874" s="37"/>
      <c r="V874" s="37"/>
      <c r="W874" s="37"/>
      <c r="X874" s="37"/>
      <c r="Y874" s="37"/>
      <c r="Z874" s="37"/>
      <c r="AA874" s="37"/>
      <c r="AB874" s="37"/>
      <c r="AC874" s="37"/>
      <c r="AD874" s="37"/>
      <c r="AE874" s="37"/>
      <c r="AF874" s="37"/>
      <c r="AG874" s="37"/>
    </row>
    <row r="875" spans="1:33">
      <c r="A875" s="666">
        <v>44022</v>
      </c>
      <c r="B875" s="115" t="s">
        <v>194</v>
      </c>
      <c r="C875" s="715">
        <v>882103937</v>
      </c>
      <c r="D875" s="115" t="s">
        <v>139</v>
      </c>
      <c r="E875" s="115" t="s">
        <v>140</v>
      </c>
      <c r="F875" s="715"/>
      <c r="G875" s="666">
        <v>44022</v>
      </c>
      <c r="H875" s="666"/>
      <c r="I875" s="265">
        <v>44036</v>
      </c>
      <c r="J875" s="666"/>
      <c r="K875" s="37"/>
      <c r="L875" s="37"/>
      <c r="M875" s="629"/>
      <c r="N875" s="37"/>
      <c r="O875" s="37"/>
      <c r="P875" s="37"/>
      <c r="Q875" s="37"/>
      <c r="R875" s="37"/>
      <c r="S875" s="37"/>
      <c r="T875" s="37"/>
      <c r="U875" s="37"/>
      <c r="V875" s="37"/>
      <c r="W875" s="37"/>
      <c r="X875" s="37"/>
      <c r="Y875" s="37"/>
      <c r="Z875" s="37"/>
      <c r="AA875" s="37"/>
      <c r="AB875" s="37"/>
      <c r="AC875" s="37"/>
      <c r="AD875" s="37"/>
      <c r="AE875" s="37"/>
      <c r="AF875" s="37"/>
      <c r="AG875" s="37"/>
    </row>
    <row r="876" spans="1:33">
      <c r="A876" s="666">
        <v>44022</v>
      </c>
      <c r="B876" s="115" t="s">
        <v>146</v>
      </c>
      <c r="C876" s="486">
        <v>880038693</v>
      </c>
      <c r="D876" s="115" t="s">
        <v>139</v>
      </c>
      <c r="E876" s="115" t="s">
        <v>140</v>
      </c>
      <c r="F876" s="665" t="s">
        <v>142</v>
      </c>
      <c r="G876" s="666">
        <v>44036</v>
      </c>
      <c r="H876" s="265"/>
      <c r="I876" s="666">
        <v>44061</v>
      </c>
      <c r="J876" s="666"/>
      <c r="K876" s="486"/>
      <c r="L876" s="115" t="s">
        <v>2089</v>
      </c>
      <c r="M876" s="680"/>
      <c r="N876" s="486"/>
      <c r="O876" s="683"/>
      <c r="P876" s="486"/>
      <c r="Q876" s="486"/>
      <c r="R876" s="486"/>
      <c r="S876" s="37"/>
      <c r="T876" s="37"/>
      <c r="U876" s="37"/>
      <c r="V876" s="37"/>
      <c r="W876" s="37"/>
      <c r="X876" s="37"/>
      <c r="Y876" s="37"/>
      <c r="Z876" s="37"/>
      <c r="AA876" s="37"/>
      <c r="AB876" s="37"/>
      <c r="AC876" s="37"/>
      <c r="AD876" s="37"/>
      <c r="AE876" s="37"/>
      <c r="AF876" s="37"/>
      <c r="AG876" s="37"/>
    </row>
    <row r="877" spans="1:33">
      <c r="A877" s="666">
        <v>44022</v>
      </c>
      <c r="B877" s="115" t="s">
        <v>144</v>
      </c>
      <c r="C877" s="486">
        <v>881120745</v>
      </c>
      <c r="D877" s="115" t="s">
        <v>152</v>
      </c>
      <c r="E877" s="115" t="s">
        <v>147</v>
      </c>
      <c r="F877" s="666"/>
      <c r="G877" s="666">
        <v>44022</v>
      </c>
      <c r="H877" s="265"/>
      <c r="I877" s="666">
        <v>44046</v>
      </c>
      <c r="J877" s="666"/>
      <c r="K877" s="486"/>
      <c r="L877" s="486"/>
      <c r="M877" s="680"/>
      <c r="N877" s="486"/>
      <c r="O877" s="683"/>
      <c r="P877" s="486"/>
      <c r="Q877" s="486"/>
      <c r="R877" s="486"/>
      <c r="S877" s="37"/>
      <c r="T877" s="37"/>
      <c r="U877" s="37"/>
      <c r="V877" s="37"/>
      <c r="W877" s="37"/>
      <c r="X877" s="37"/>
      <c r="Y877" s="37"/>
      <c r="Z877" s="37"/>
      <c r="AA877" s="37"/>
      <c r="AB877" s="37"/>
      <c r="AC877" s="37"/>
      <c r="AD877" s="37"/>
      <c r="AE877" s="37"/>
      <c r="AF877" s="37"/>
      <c r="AG877" s="37"/>
    </row>
    <row r="878" spans="1:33">
      <c r="A878" s="666">
        <v>44028</v>
      </c>
      <c r="B878" s="115" t="s">
        <v>175</v>
      </c>
      <c r="C878" s="486">
        <v>882390676</v>
      </c>
      <c r="D878" s="115" t="s">
        <v>139</v>
      </c>
      <c r="E878" s="115" t="s">
        <v>140</v>
      </c>
      <c r="F878" s="665" t="s">
        <v>153</v>
      </c>
      <c r="G878" s="666">
        <v>44028</v>
      </c>
      <c r="H878" s="265">
        <v>44028</v>
      </c>
      <c r="I878" s="666">
        <v>44050</v>
      </c>
      <c r="J878" s="665" t="s">
        <v>142</v>
      </c>
      <c r="K878" s="486">
        <v>299</v>
      </c>
      <c r="L878" s="486"/>
      <c r="M878" s="680"/>
      <c r="N878" s="486"/>
      <c r="O878" s="683"/>
      <c r="P878" s="486"/>
      <c r="Q878" s="486"/>
      <c r="R878" s="486"/>
      <c r="S878" s="37"/>
      <c r="T878" s="37"/>
      <c r="U878" s="37"/>
      <c r="V878" s="37"/>
      <c r="W878" s="37"/>
      <c r="X878" s="37"/>
      <c r="Y878" s="37"/>
      <c r="Z878" s="37"/>
      <c r="AA878" s="37"/>
      <c r="AB878" s="37"/>
      <c r="AC878" s="37"/>
      <c r="AD878" s="37"/>
      <c r="AE878" s="37"/>
      <c r="AF878" s="37"/>
      <c r="AG878" s="37"/>
    </row>
    <row r="879" spans="1:33">
      <c r="A879" s="666">
        <v>44022</v>
      </c>
      <c r="B879" s="115" t="s">
        <v>175</v>
      </c>
      <c r="C879" s="486">
        <v>882266948</v>
      </c>
      <c r="D879" s="115" t="s">
        <v>139</v>
      </c>
      <c r="E879" s="115" t="s">
        <v>140</v>
      </c>
      <c r="F879" s="665"/>
      <c r="G879" s="486"/>
      <c r="H879" s="265"/>
      <c r="I879" s="666"/>
      <c r="J879" s="666"/>
      <c r="K879" s="486"/>
      <c r="L879" s="486"/>
      <c r="M879" s="680"/>
      <c r="N879" s="486"/>
      <c r="O879" s="683"/>
      <c r="P879" s="486"/>
      <c r="Q879" s="486"/>
      <c r="R879" s="486"/>
      <c r="S879" s="37"/>
      <c r="T879" s="37"/>
      <c r="U879" s="37"/>
      <c r="V879" s="37"/>
      <c r="W879" s="37"/>
      <c r="X879" s="37"/>
      <c r="Y879" s="37"/>
      <c r="Z879" s="37"/>
      <c r="AA879" s="37"/>
      <c r="AB879" s="37"/>
      <c r="AC879" s="37"/>
      <c r="AD879" s="37"/>
      <c r="AE879" s="37"/>
      <c r="AF879" s="37"/>
      <c r="AG879" s="37"/>
    </row>
    <row r="880" spans="1:33">
      <c r="A880" s="666">
        <v>44022</v>
      </c>
      <c r="B880" s="115" t="s">
        <v>156</v>
      </c>
      <c r="C880" s="768">
        <v>881240639</v>
      </c>
      <c r="D880" s="115" t="s">
        <v>139</v>
      </c>
      <c r="E880" s="115" t="s">
        <v>140</v>
      </c>
      <c r="F880" s="666"/>
      <c r="G880" s="486"/>
      <c r="H880" s="265"/>
      <c r="I880" s="666">
        <v>44039</v>
      </c>
      <c r="J880" s="666"/>
      <c r="K880" s="486"/>
      <c r="L880" s="486"/>
      <c r="M880" s="680"/>
      <c r="N880" s="486"/>
      <c r="O880" s="683"/>
      <c r="P880" s="486"/>
      <c r="Q880" s="486"/>
      <c r="R880" s="486"/>
      <c r="S880" s="37"/>
      <c r="T880" s="37"/>
      <c r="U880" s="37"/>
      <c r="V880" s="37"/>
      <c r="W880" s="37"/>
      <c r="X880" s="37"/>
      <c r="Y880" s="37"/>
      <c r="Z880" s="37"/>
      <c r="AA880" s="37"/>
      <c r="AB880" s="37"/>
      <c r="AC880" s="37"/>
      <c r="AD880" s="37"/>
      <c r="AE880" s="37"/>
      <c r="AF880" s="37"/>
      <c r="AG880" s="37"/>
    </row>
    <row r="881" spans="1:33">
      <c r="A881" s="666">
        <v>44022</v>
      </c>
      <c r="B881" s="115" t="s">
        <v>146</v>
      </c>
      <c r="C881" s="486">
        <v>880198471</v>
      </c>
      <c r="D881" s="115" t="s">
        <v>139</v>
      </c>
      <c r="E881" s="115" t="s">
        <v>140</v>
      </c>
      <c r="F881" s="665" t="s">
        <v>361</v>
      </c>
      <c r="G881" s="486"/>
      <c r="H881" s="265"/>
      <c r="I881" s="666">
        <v>44028</v>
      </c>
      <c r="J881" s="666"/>
      <c r="K881" s="486"/>
      <c r="L881" s="680" t="s">
        <v>564</v>
      </c>
      <c r="M881" s="680"/>
      <c r="N881" s="486"/>
      <c r="O881" s="683"/>
      <c r="P881" s="486"/>
      <c r="Q881" s="486"/>
      <c r="R881" s="486"/>
      <c r="S881" s="37"/>
      <c r="T881" s="37"/>
      <c r="U881" s="37"/>
      <c r="V881" s="37"/>
      <c r="W881" s="37"/>
      <c r="X881" s="37"/>
      <c r="Y881" s="37"/>
      <c r="Z881" s="37"/>
      <c r="AA881" s="37"/>
      <c r="AB881" s="37"/>
      <c r="AC881" s="37"/>
      <c r="AD881" s="37"/>
      <c r="AE881" s="37"/>
      <c r="AF881" s="37"/>
      <c r="AG881" s="37"/>
    </row>
    <row r="882" spans="1:33">
      <c r="A882" s="666">
        <v>44022</v>
      </c>
      <c r="B882" s="115" t="s">
        <v>194</v>
      </c>
      <c r="C882" s="37">
        <v>880408586</v>
      </c>
      <c r="D882" s="115" t="s">
        <v>139</v>
      </c>
      <c r="E882" s="115" t="s">
        <v>140</v>
      </c>
      <c r="F882" s="115" t="s">
        <v>2090</v>
      </c>
      <c r="G882" s="665">
        <v>44022</v>
      </c>
      <c r="H882" s="666"/>
      <c r="I882" s="666">
        <v>44036</v>
      </c>
      <c r="J882" s="666"/>
      <c r="K882" s="37"/>
      <c r="L882" s="37"/>
      <c r="M882" s="680"/>
      <c r="N882" s="115"/>
      <c r="O882" s="37"/>
      <c r="P882" s="37"/>
      <c r="Q882" s="37"/>
      <c r="R882" s="37"/>
      <c r="S882" s="37"/>
      <c r="T882" s="37"/>
      <c r="U882" s="37"/>
      <c r="V882" s="37"/>
      <c r="W882" s="37"/>
      <c r="X882" s="37"/>
      <c r="Y882" s="37"/>
      <c r="Z882" s="37"/>
      <c r="AA882" s="37"/>
      <c r="AB882" s="37"/>
      <c r="AC882" s="37"/>
      <c r="AD882" s="37"/>
      <c r="AE882" s="37"/>
      <c r="AF882" s="37"/>
      <c r="AG882" s="37"/>
    </row>
    <row r="883" spans="1:33">
      <c r="A883" s="666">
        <v>44022</v>
      </c>
      <c r="B883" s="115" t="s">
        <v>138</v>
      </c>
      <c r="C883" s="115">
        <v>881604429</v>
      </c>
      <c r="D883" s="115" t="s">
        <v>152</v>
      </c>
      <c r="E883" s="115" t="s">
        <v>140</v>
      </c>
      <c r="F883" s="665" t="s">
        <v>142</v>
      </c>
      <c r="G883" s="486"/>
      <c r="H883" s="265"/>
      <c r="I883" s="666">
        <v>44026</v>
      </c>
      <c r="J883" s="666"/>
      <c r="K883" s="486"/>
      <c r="L883" s="115" t="s">
        <v>280</v>
      </c>
      <c r="M883" s="680"/>
      <c r="N883" s="486"/>
      <c r="O883" s="683"/>
      <c r="P883" s="486"/>
      <c r="Q883" s="486"/>
      <c r="R883" s="486"/>
      <c r="S883" s="37"/>
      <c r="T883" s="37"/>
      <c r="U883" s="37"/>
      <c r="V883" s="37"/>
      <c r="W883" s="37"/>
      <c r="X883" s="37"/>
      <c r="Y883" s="37"/>
      <c r="Z883" s="37"/>
      <c r="AA883" s="37"/>
      <c r="AB883" s="37"/>
      <c r="AC883" s="37"/>
      <c r="AD883" s="37"/>
      <c r="AE883" s="37"/>
      <c r="AF883" s="37"/>
      <c r="AG883" s="37"/>
    </row>
    <row r="884" spans="1:33">
      <c r="A884" s="666">
        <v>44022</v>
      </c>
      <c r="B884" s="115" t="s">
        <v>149</v>
      </c>
      <c r="C884" s="37">
        <v>880356988</v>
      </c>
      <c r="D884" s="115" t="s">
        <v>139</v>
      </c>
      <c r="E884" s="115" t="s">
        <v>140</v>
      </c>
      <c r="F884" s="665" t="s">
        <v>142</v>
      </c>
      <c r="G884" s="666">
        <v>44022</v>
      </c>
      <c r="H884" s="666">
        <v>44022</v>
      </c>
      <c r="I884" s="666">
        <v>44025</v>
      </c>
      <c r="J884" s="666"/>
      <c r="K884" s="486">
        <v>6757.8</v>
      </c>
      <c r="L884" s="486"/>
      <c r="M884" s="680"/>
      <c r="N884" s="486"/>
      <c r="O884" s="683"/>
      <c r="P884" s="486"/>
      <c r="Q884" s="486"/>
      <c r="R884" s="486"/>
      <c r="S884" s="37"/>
      <c r="T884" s="37"/>
      <c r="U884" s="37"/>
      <c r="V884" s="37"/>
      <c r="W884" s="37"/>
      <c r="X884" s="37"/>
      <c r="Y884" s="37"/>
      <c r="Z884" s="37"/>
      <c r="AA884" s="37"/>
      <c r="AB884" s="37"/>
      <c r="AC884" s="37"/>
      <c r="AD884" s="37"/>
      <c r="AE884" s="37"/>
      <c r="AF884" s="37"/>
      <c r="AG884" s="37"/>
    </row>
    <row r="885" spans="1:33">
      <c r="A885" s="645">
        <v>44014</v>
      </c>
      <c r="B885" s="115" t="s">
        <v>149</v>
      </c>
      <c r="C885" s="115">
        <v>881906205</v>
      </c>
      <c r="D885" s="115" t="s">
        <v>139</v>
      </c>
      <c r="E885" s="115" t="s">
        <v>140</v>
      </c>
      <c r="F885" s="115" t="s">
        <v>142</v>
      </c>
      <c r="G885" s="666">
        <v>44022</v>
      </c>
      <c r="H885" s="645">
        <v>44022</v>
      </c>
      <c r="I885" s="645">
        <v>44025</v>
      </c>
      <c r="J885" s="115" t="s">
        <v>142</v>
      </c>
      <c r="K885" s="115">
        <v>1546.64</v>
      </c>
      <c r="L885" s="680"/>
      <c r="M885" s="642"/>
      <c r="N885" s="642"/>
      <c r="O885" s="629"/>
      <c r="P885" s="629"/>
      <c r="Q885" s="629"/>
      <c r="R885" s="629"/>
      <c r="S885" s="629"/>
      <c r="T885" s="629"/>
      <c r="U885" s="629"/>
      <c r="V885" s="629"/>
      <c r="W885" s="629"/>
      <c r="X885" s="629"/>
      <c r="Y885" s="629"/>
      <c r="Z885" s="629"/>
      <c r="AA885" s="629"/>
      <c r="AB885" s="629"/>
      <c r="AC885" s="629"/>
      <c r="AD885" s="629"/>
      <c r="AE885" s="629"/>
      <c r="AF885" s="37"/>
      <c r="AG885" s="37"/>
    </row>
    <row r="886" spans="1:33">
      <c r="A886" s="666">
        <v>44022</v>
      </c>
      <c r="B886" s="115" t="s">
        <v>154</v>
      </c>
      <c r="C886" s="486">
        <v>880126476</v>
      </c>
      <c r="D886" s="115" t="s">
        <v>152</v>
      </c>
      <c r="E886" s="115" t="s">
        <v>140</v>
      </c>
      <c r="F886" s="665" t="s">
        <v>2091</v>
      </c>
      <c r="G886" s="486"/>
      <c r="H886" s="265"/>
      <c r="I886" s="666">
        <v>44036</v>
      </c>
      <c r="J886" s="666"/>
      <c r="K886" s="486"/>
      <c r="L886" s="486"/>
      <c r="M886" s="680"/>
      <c r="N886" s="486"/>
      <c r="O886" s="683"/>
      <c r="P886" s="486"/>
      <c r="Q886" s="486"/>
      <c r="R886" s="486"/>
      <c r="S886" s="37"/>
      <c r="T886" s="37"/>
      <c r="U886" s="37"/>
      <c r="V886" s="37"/>
      <c r="W886" s="37"/>
      <c r="X886" s="37"/>
      <c r="Y886" s="37"/>
      <c r="Z886" s="37"/>
      <c r="AA886" s="37"/>
      <c r="AB886" s="37"/>
      <c r="AC886" s="37"/>
      <c r="AD886" s="37"/>
      <c r="AE886" s="37"/>
      <c r="AF886" s="37"/>
      <c r="AG886" s="37"/>
    </row>
    <row r="887" spans="1:33">
      <c r="A887" s="666">
        <v>44004</v>
      </c>
      <c r="B887" s="115" t="s">
        <v>175</v>
      </c>
      <c r="C887" s="486">
        <v>880075548</v>
      </c>
      <c r="D887" s="115" t="s">
        <v>139</v>
      </c>
      <c r="E887" s="115" t="s">
        <v>150</v>
      </c>
      <c r="F887" s="665" t="s">
        <v>258</v>
      </c>
      <c r="G887" s="666">
        <v>44039</v>
      </c>
      <c r="H887" s="265">
        <v>44022</v>
      </c>
      <c r="I887" s="666">
        <v>44039</v>
      </c>
      <c r="J887" s="665" t="s">
        <v>200</v>
      </c>
      <c r="K887" s="680">
        <v>9.9</v>
      </c>
      <c r="L887" s="680" t="s">
        <v>2056</v>
      </c>
      <c r="M887" s="680"/>
      <c r="N887" s="666">
        <v>44039</v>
      </c>
      <c r="O887" s="486">
        <v>100</v>
      </c>
      <c r="P887" s="486"/>
      <c r="Q887" s="486"/>
      <c r="R887" s="486"/>
      <c r="S887" s="37"/>
      <c r="T887" s="37"/>
      <c r="U887" s="37"/>
      <c r="V887" s="37"/>
      <c r="W887" s="37"/>
      <c r="X887" s="37"/>
      <c r="Y887" s="37"/>
      <c r="Z887" s="37"/>
      <c r="AA887" s="37"/>
      <c r="AB887" s="37"/>
      <c r="AC887" s="37"/>
      <c r="AD887" s="37"/>
      <c r="AE887" s="37"/>
      <c r="AF887" s="37"/>
      <c r="AG887" s="37"/>
    </row>
    <row r="888" spans="1:33">
      <c r="A888" s="666">
        <v>44022</v>
      </c>
      <c r="B888" s="115" t="s">
        <v>194</v>
      </c>
      <c r="C888" s="37">
        <v>882028533</v>
      </c>
      <c r="D888" s="115" t="s">
        <v>139</v>
      </c>
      <c r="E888" s="115" t="s">
        <v>140</v>
      </c>
      <c r="F888" s="666" t="s">
        <v>142</v>
      </c>
      <c r="G888" s="666">
        <v>44042</v>
      </c>
      <c r="H888" s="265">
        <v>44022</v>
      </c>
      <c r="I888" s="666">
        <v>44056</v>
      </c>
      <c r="J888" s="665" t="s">
        <v>1066</v>
      </c>
      <c r="K888" s="486">
        <v>4651</v>
      </c>
      <c r="L888" s="115" t="s">
        <v>1902</v>
      </c>
      <c r="M888" s="680"/>
      <c r="N888" s="486"/>
      <c r="O888" s="683"/>
      <c r="P888" s="486"/>
      <c r="Q888" s="486"/>
      <c r="R888" s="486"/>
      <c r="S888" s="37"/>
      <c r="T888" s="37"/>
      <c r="U888" s="37"/>
      <c r="V888" s="37"/>
      <c r="W888" s="37"/>
      <c r="X888" s="37"/>
      <c r="Y888" s="37"/>
      <c r="Z888" s="37"/>
      <c r="AA888" s="37"/>
      <c r="AB888" s="37"/>
      <c r="AC888" s="37"/>
      <c r="AD888" s="37"/>
      <c r="AE888" s="37"/>
      <c r="AF888" s="37"/>
      <c r="AG888" s="37"/>
    </row>
    <row r="889" spans="1:33">
      <c r="A889" s="666">
        <v>43992</v>
      </c>
      <c r="B889" s="115" t="s">
        <v>178</v>
      </c>
      <c r="C889" s="37">
        <v>880727952</v>
      </c>
      <c r="D889" s="115" t="s">
        <v>152</v>
      </c>
      <c r="E889" s="115" t="s">
        <v>140</v>
      </c>
      <c r="F889" s="665" t="s">
        <v>142</v>
      </c>
      <c r="G889" s="666">
        <v>44022</v>
      </c>
      <c r="H889" s="265"/>
      <c r="I889" s="666">
        <v>44054</v>
      </c>
      <c r="J889" s="666"/>
      <c r="K889" s="486"/>
      <c r="L889" s="486"/>
      <c r="M889" s="680"/>
      <c r="N889" s="486"/>
      <c r="O889" s="683"/>
      <c r="P889" s="486"/>
      <c r="Q889" s="486"/>
      <c r="R889" s="486"/>
      <c r="S889" s="37"/>
      <c r="T889" s="37"/>
      <c r="U889" s="37"/>
      <c r="V889" s="37"/>
      <c r="W889" s="37"/>
      <c r="X889" s="37"/>
      <c r="Y889" s="37"/>
      <c r="Z889" s="37"/>
      <c r="AA889" s="37"/>
      <c r="AB889" s="37"/>
      <c r="AC889" s="37"/>
      <c r="AD889" s="37"/>
      <c r="AE889" s="37"/>
      <c r="AF889" s="37"/>
      <c r="AG889" s="37"/>
    </row>
    <row r="890" spans="1:33">
      <c r="A890" s="666">
        <v>44022</v>
      </c>
      <c r="B890" s="115" t="s">
        <v>144</v>
      </c>
      <c r="C890" s="486">
        <v>880107199</v>
      </c>
      <c r="D890" s="115" t="s">
        <v>152</v>
      </c>
      <c r="E890" s="115" t="s">
        <v>393</v>
      </c>
      <c r="F890" s="666"/>
      <c r="G890" s="666">
        <v>44042</v>
      </c>
      <c r="H890" s="265">
        <v>44041</v>
      </c>
      <c r="I890" s="666">
        <v>44067</v>
      </c>
      <c r="J890" s="665" t="s">
        <v>176</v>
      </c>
      <c r="K890" s="486">
        <v>182</v>
      </c>
      <c r="L890" s="727" t="s">
        <v>1985</v>
      </c>
      <c r="M890" s="680"/>
      <c r="N890" s="486"/>
      <c r="O890" s="683"/>
      <c r="P890" s="486"/>
      <c r="Q890" s="486"/>
      <c r="R890" s="486"/>
      <c r="S890" s="37"/>
      <c r="T890" s="37"/>
      <c r="U890" s="37"/>
      <c r="V890" s="37"/>
      <c r="W890" s="37"/>
      <c r="X890" s="37"/>
      <c r="Y890" s="37"/>
      <c r="Z890" s="37"/>
      <c r="AA890" s="37"/>
      <c r="AB890" s="37"/>
      <c r="AC890" s="37"/>
      <c r="AD890" s="37"/>
      <c r="AE890" s="37"/>
      <c r="AF890" s="37"/>
      <c r="AG890" s="37"/>
    </row>
    <row r="891" spans="1:33">
      <c r="A891" s="666">
        <v>44022</v>
      </c>
      <c r="B891" s="115" t="s">
        <v>156</v>
      </c>
      <c r="C891" s="37">
        <v>880867290</v>
      </c>
      <c r="D891" s="115" t="s">
        <v>139</v>
      </c>
      <c r="E891" s="115" t="s">
        <v>140</v>
      </c>
      <c r="F891" s="666"/>
      <c r="G891" s="666"/>
      <c r="H891" s="265"/>
      <c r="I891" s="665">
        <v>44032</v>
      </c>
      <c r="J891" s="666"/>
      <c r="K891" s="486"/>
      <c r="L891" s="486"/>
      <c r="M891" s="680"/>
      <c r="N891" s="486"/>
      <c r="O891" s="683"/>
      <c r="P891" s="486"/>
      <c r="Q891" s="486"/>
      <c r="R891" s="486"/>
      <c r="S891" s="37"/>
      <c r="T891" s="37"/>
      <c r="U891" s="37"/>
      <c r="V891" s="37"/>
      <c r="W891" s="37"/>
      <c r="X891" s="37"/>
      <c r="Y891" s="37"/>
      <c r="Z891" s="37"/>
      <c r="AA891" s="37"/>
      <c r="AB891" s="37"/>
      <c r="AC891" s="37"/>
      <c r="AD891" s="37"/>
      <c r="AE891" s="37"/>
      <c r="AF891" s="37"/>
      <c r="AG891" s="37"/>
    </row>
    <row r="892" spans="1:33">
      <c r="A892" s="666">
        <v>44022</v>
      </c>
      <c r="B892" s="115" t="s">
        <v>175</v>
      </c>
      <c r="C892" s="486">
        <v>880317224</v>
      </c>
      <c r="D892" s="115" t="s">
        <v>139</v>
      </c>
      <c r="E892" s="115" t="s">
        <v>147</v>
      </c>
      <c r="F892" s="666"/>
      <c r="G892" s="486"/>
      <c r="H892" s="265"/>
      <c r="I892" s="666">
        <v>44026</v>
      </c>
      <c r="J892" s="666"/>
      <c r="K892" s="486"/>
      <c r="L892" s="486"/>
      <c r="M892" s="680"/>
      <c r="N892" s="115" t="s">
        <v>2092</v>
      </c>
      <c r="O892" s="115" t="s">
        <v>2093</v>
      </c>
      <c r="P892" s="486"/>
      <c r="Q892" s="486"/>
      <c r="R892" s="486"/>
      <c r="S892" s="37"/>
      <c r="T892" s="37"/>
      <c r="U892" s="37"/>
      <c r="V892" s="37"/>
      <c r="W892" s="37"/>
      <c r="X892" s="37"/>
      <c r="Y892" s="37"/>
      <c r="Z892" s="37"/>
      <c r="AA892" s="37"/>
      <c r="AB892" s="37"/>
      <c r="AC892" s="37"/>
      <c r="AD892" s="37"/>
      <c r="AE892" s="37"/>
      <c r="AF892" s="37"/>
      <c r="AG892" s="37"/>
    </row>
    <row r="893" spans="1:33">
      <c r="A893" s="666">
        <v>44022</v>
      </c>
      <c r="B893" s="115" t="s">
        <v>175</v>
      </c>
      <c r="C893" s="486">
        <v>880493558</v>
      </c>
      <c r="D893" s="115" t="s">
        <v>139</v>
      </c>
      <c r="E893" s="115" t="s">
        <v>140</v>
      </c>
      <c r="F893" s="665" t="s">
        <v>182</v>
      </c>
      <c r="G893" s="486"/>
      <c r="H893" s="265"/>
      <c r="I893" s="666">
        <v>44046</v>
      </c>
      <c r="J893" s="666"/>
      <c r="K893" s="486"/>
      <c r="L893" s="115" t="s">
        <v>195</v>
      </c>
      <c r="M893" s="680"/>
      <c r="N893" s="486"/>
      <c r="O893" s="683"/>
      <c r="P893" s="486"/>
      <c r="Q893" s="486"/>
      <c r="R893" s="486"/>
      <c r="S893" s="37"/>
      <c r="T893" s="37"/>
      <c r="U893" s="37"/>
      <c r="V893" s="37"/>
      <c r="W893" s="37"/>
      <c r="X893" s="37"/>
      <c r="Y893" s="37"/>
      <c r="Z893" s="37"/>
      <c r="AA893" s="37"/>
      <c r="AB893" s="37"/>
      <c r="AC893" s="37"/>
      <c r="AD893" s="37"/>
      <c r="AE893" s="37"/>
      <c r="AF893" s="37"/>
      <c r="AG893" s="37"/>
    </row>
    <row r="894" spans="1:33">
      <c r="A894" s="666">
        <v>44022</v>
      </c>
      <c r="B894" s="115" t="s">
        <v>194</v>
      </c>
      <c r="C894" s="486">
        <v>882255320</v>
      </c>
      <c r="D894" s="115" t="s">
        <v>139</v>
      </c>
      <c r="E894" s="115" t="s">
        <v>140</v>
      </c>
      <c r="F894" s="665" t="s">
        <v>168</v>
      </c>
      <c r="G894" s="666">
        <v>44043</v>
      </c>
      <c r="H894" s="265"/>
      <c r="I894" s="666">
        <v>44057</v>
      </c>
      <c r="J894" s="666"/>
      <c r="K894" s="486"/>
      <c r="L894" s="486"/>
      <c r="M894" s="680"/>
      <c r="N894" s="486"/>
      <c r="O894" s="683"/>
      <c r="P894" s="486"/>
      <c r="Q894" s="486"/>
      <c r="R894" s="486"/>
      <c r="S894" s="37"/>
      <c r="T894" s="37"/>
      <c r="U894" s="37"/>
      <c r="V894" s="37"/>
      <c r="W894" s="37"/>
      <c r="X894" s="37"/>
      <c r="Y894" s="37"/>
      <c r="Z894" s="37"/>
      <c r="AA894" s="37"/>
      <c r="AB894" s="37"/>
      <c r="AC894" s="37"/>
      <c r="AD894" s="37"/>
      <c r="AE894" s="37"/>
      <c r="AF894" s="37"/>
      <c r="AG894" s="37"/>
    </row>
    <row r="895" spans="1:33">
      <c r="A895" s="666">
        <v>44022</v>
      </c>
      <c r="B895" s="115" t="s">
        <v>154</v>
      </c>
      <c r="C895" s="486">
        <v>880026091</v>
      </c>
      <c r="D895" s="115" t="s">
        <v>139</v>
      </c>
      <c r="E895" s="115" t="s">
        <v>140</v>
      </c>
      <c r="F895" s="666"/>
      <c r="G895" s="486"/>
      <c r="H895" s="265"/>
      <c r="I895" s="666">
        <v>44036</v>
      </c>
      <c r="J895" s="666"/>
      <c r="K895" s="486"/>
      <c r="L895" s="486"/>
      <c r="M895" s="680"/>
      <c r="N895" s="486"/>
      <c r="O895" s="683"/>
      <c r="P895" s="486"/>
      <c r="Q895" s="486"/>
      <c r="R895" s="486"/>
      <c r="S895" s="37"/>
      <c r="T895" s="37"/>
      <c r="U895" s="37"/>
      <c r="V895" s="37"/>
      <c r="W895" s="37"/>
      <c r="X895" s="37"/>
      <c r="Y895" s="37"/>
      <c r="Z895" s="37"/>
      <c r="AA895" s="37"/>
      <c r="AB895" s="37"/>
      <c r="AC895" s="37"/>
      <c r="AD895" s="37"/>
      <c r="AE895" s="37"/>
      <c r="AF895" s="37"/>
      <c r="AG895" s="37"/>
    </row>
    <row r="896" spans="1:33">
      <c r="A896" s="666">
        <v>44022</v>
      </c>
      <c r="B896" s="115" t="s">
        <v>154</v>
      </c>
      <c r="C896" s="486">
        <v>882305512</v>
      </c>
      <c r="D896" s="115" t="s">
        <v>139</v>
      </c>
      <c r="E896" s="115" t="s">
        <v>140</v>
      </c>
      <c r="F896" s="666"/>
      <c r="G896" s="486"/>
      <c r="H896" s="265"/>
      <c r="I896" s="666">
        <v>44036</v>
      </c>
      <c r="J896" s="666"/>
      <c r="K896" s="486"/>
      <c r="L896" s="486"/>
      <c r="M896" s="680"/>
      <c r="N896" s="486"/>
      <c r="O896" s="683"/>
      <c r="P896" s="486"/>
      <c r="Q896" s="486"/>
      <c r="R896" s="486"/>
      <c r="S896" s="37"/>
      <c r="T896" s="37"/>
      <c r="U896" s="37"/>
      <c r="V896" s="37"/>
      <c r="W896" s="37"/>
      <c r="X896" s="37"/>
      <c r="Y896" s="37"/>
      <c r="Z896" s="37"/>
      <c r="AA896" s="37"/>
      <c r="AB896" s="37"/>
      <c r="AC896" s="37"/>
      <c r="AD896" s="37"/>
      <c r="AE896" s="37"/>
      <c r="AF896" s="37"/>
      <c r="AG896" s="37"/>
    </row>
    <row r="897" spans="1:33">
      <c r="A897" s="666">
        <v>44022</v>
      </c>
      <c r="B897" s="115" t="s">
        <v>175</v>
      </c>
      <c r="C897" s="486">
        <v>880336440</v>
      </c>
      <c r="D897" s="115" t="s">
        <v>139</v>
      </c>
      <c r="E897" s="115" t="s">
        <v>147</v>
      </c>
      <c r="F897" s="666"/>
      <c r="G897" s="486"/>
      <c r="H897" s="265"/>
      <c r="I897" s="666"/>
      <c r="J897" s="666"/>
      <c r="K897" s="486"/>
      <c r="L897" s="486"/>
      <c r="M897" s="680"/>
      <c r="N897" s="666">
        <v>44036</v>
      </c>
      <c r="O897" s="486">
        <v>60</v>
      </c>
      <c r="P897" s="486"/>
      <c r="Q897" s="486"/>
      <c r="R897" s="486"/>
      <c r="S897" s="37"/>
      <c r="T897" s="37"/>
      <c r="U897" s="37"/>
      <c r="V897" s="37"/>
      <c r="W897" s="37"/>
      <c r="X897" s="37"/>
      <c r="Y897" s="37"/>
      <c r="Z897" s="37"/>
      <c r="AA897" s="37"/>
      <c r="AB897" s="37"/>
      <c r="AC897" s="37"/>
      <c r="AD897" s="37"/>
      <c r="AE897" s="37"/>
      <c r="AF897" s="37"/>
      <c r="AG897" s="37"/>
    </row>
    <row r="898" spans="1:33">
      <c r="A898" s="666">
        <v>44022</v>
      </c>
      <c r="B898" s="115" t="s">
        <v>154</v>
      </c>
      <c r="C898" s="486">
        <v>880764734</v>
      </c>
      <c r="D898" s="115" t="s">
        <v>139</v>
      </c>
      <c r="E898" s="115" t="s">
        <v>140</v>
      </c>
      <c r="F898" s="665" t="s">
        <v>142</v>
      </c>
      <c r="G898" s="666">
        <v>44041</v>
      </c>
      <c r="H898" s="265">
        <v>44041</v>
      </c>
      <c r="I898" s="666">
        <v>44036</v>
      </c>
      <c r="J898" s="665" t="s">
        <v>142</v>
      </c>
      <c r="K898" s="486">
        <v>1137.5999999999999</v>
      </c>
      <c r="L898" s="486" t="s">
        <v>2094</v>
      </c>
      <c r="M898" s="680"/>
      <c r="N898" s="486"/>
      <c r="O898" s="741" t="s">
        <v>2095</v>
      </c>
      <c r="P898" s="486"/>
      <c r="Q898" s="486"/>
      <c r="R898" s="486"/>
      <c r="S898" s="37"/>
      <c r="T898" s="37"/>
      <c r="U898" s="37"/>
      <c r="V898" s="37"/>
      <c r="W898" s="37"/>
      <c r="X898" s="37"/>
      <c r="Y898" s="37"/>
      <c r="Z898" s="37"/>
      <c r="AA898" s="37"/>
      <c r="AB898" s="37"/>
      <c r="AC898" s="37"/>
      <c r="AD898" s="37"/>
      <c r="AE898" s="37"/>
      <c r="AF898" s="37"/>
      <c r="AG898" s="37"/>
    </row>
    <row r="899" spans="1:33">
      <c r="A899" s="666">
        <v>44022</v>
      </c>
      <c r="B899" s="115" t="s">
        <v>146</v>
      </c>
      <c r="C899" s="486">
        <v>880254971</v>
      </c>
      <c r="D899" s="115" t="s">
        <v>139</v>
      </c>
      <c r="E899" s="115" t="s">
        <v>147</v>
      </c>
      <c r="F899" s="665" t="s">
        <v>2096</v>
      </c>
      <c r="G899" s="486"/>
      <c r="H899" s="265"/>
      <c r="I899" s="666"/>
      <c r="J899" s="666"/>
      <c r="K899" s="486"/>
      <c r="L899" s="486"/>
      <c r="M899" s="680"/>
      <c r="N899" s="666">
        <v>44027</v>
      </c>
      <c r="O899" s="486">
        <v>8792</v>
      </c>
      <c r="P899" s="486"/>
      <c r="Q899" s="486"/>
      <c r="R899" s="486"/>
      <c r="S899" s="37"/>
      <c r="T899" s="37"/>
      <c r="U899" s="37"/>
      <c r="V899" s="37"/>
      <c r="W899" s="37"/>
      <c r="X899" s="37"/>
      <c r="Y899" s="37"/>
      <c r="Z899" s="37"/>
      <c r="AA899" s="37"/>
      <c r="AB899" s="37"/>
      <c r="AC899" s="37"/>
      <c r="AD899" s="37"/>
      <c r="AE899" s="37"/>
      <c r="AF899" s="37"/>
      <c r="AG899" s="37"/>
    </row>
    <row r="900" spans="1:33">
      <c r="A900" s="666">
        <v>44022</v>
      </c>
      <c r="B900" s="115" t="s">
        <v>149</v>
      </c>
      <c r="C900" s="486">
        <v>880003750</v>
      </c>
      <c r="D900" s="115" t="s">
        <v>139</v>
      </c>
      <c r="E900" s="115" t="s">
        <v>140</v>
      </c>
      <c r="F900" s="665" t="s">
        <v>142</v>
      </c>
      <c r="G900" s="486"/>
      <c r="H900" s="265"/>
      <c r="I900" s="666">
        <v>44043</v>
      </c>
      <c r="J900" s="666"/>
      <c r="K900" s="486"/>
      <c r="L900" s="115" t="s">
        <v>2097</v>
      </c>
      <c r="M900" s="680"/>
      <c r="N900" s="486"/>
      <c r="O900" s="683"/>
      <c r="P900" s="486"/>
      <c r="Q900" s="486"/>
      <c r="R900" s="486"/>
      <c r="S900" s="37"/>
      <c r="T900" s="37"/>
      <c r="U900" s="37"/>
      <c r="V900" s="37"/>
      <c r="W900" s="37"/>
      <c r="X900" s="37"/>
      <c r="Y900" s="37"/>
      <c r="Z900" s="37"/>
      <c r="AA900" s="37"/>
      <c r="AB900" s="37"/>
      <c r="AC900" s="37"/>
      <c r="AD900" s="37"/>
      <c r="AE900" s="37"/>
      <c r="AF900" s="37"/>
      <c r="AG900" s="37"/>
    </row>
    <row r="901" spans="1:33">
      <c r="A901" s="666">
        <v>44022</v>
      </c>
      <c r="B901" s="115" t="s">
        <v>149</v>
      </c>
      <c r="C901" s="486">
        <v>881062482</v>
      </c>
      <c r="D901" s="115" t="s">
        <v>139</v>
      </c>
      <c r="E901" s="115" t="s">
        <v>140</v>
      </c>
      <c r="F901" s="665" t="s">
        <v>142</v>
      </c>
      <c r="G901" s="486"/>
      <c r="H901" s="265"/>
      <c r="I901" s="666">
        <v>44036</v>
      </c>
      <c r="J901" s="666"/>
      <c r="K901" s="486"/>
      <c r="L901" s="115" t="s">
        <v>195</v>
      </c>
      <c r="M901" s="680"/>
      <c r="N901" s="486"/>
      <c r="O901" s="683"/>
      <c r="P901" s="486"/>
      <c r="Q901" s="486"/>
      <c r="R901" s="486"/>
      <c r="S901" s="37"/>
      <c r="T901" s="37"/>
      <c r="U901" s="37"/>
      <c r="V901" s="37"/>
      <c r="W901" s="37"/>
      <c r="X901" s="37"/>
      <c r="Y901" s="37"/>
      <c r="Z901" s="37"/>
      <c r="AA901" s="37"/>
      <c r="AB901" s="37"/>
      <c r="AC901" s="37"/>
      <c r="AD901" s="37"/>
      <c r="AE901" s="37"/>
      <c r="AF901" s="37"/>
      <c r="AG901" s="37"/>
    </row>
    <row r="902" spans="1:33">
      <c r="A902" s="666">
        <v>44022</v>
      </c>
      <c r="B902" s="115" t="s">
        <v>144</v>
      </c>
      <c r="C902" s="486">
        <v>880001561</v>
      </c>
      <c r="D902" s="115" t="s">
        <v>139</v>
      </c>
      <c r="E902" s="115" t="s">
        <v>140</v>
      </c>
      <c r="F902" s="665" t="s">
        <v>2098</v>
      </c>
      <c r="G902" s="666">
        <v>44022</v>
      </c>
      <c r="H902" s="265"/>
      <c r="I902" s="666">
        <v>44042</v>
      </c>
      <c r="J902" s="666"/>
      <c r="K902" s="486"/>
      <c r="L902" s="115" t="s">
        <v>2099</v>
      </c>
      <c r="M902" s="680"/>
      <c r="N902" s="486"/>
      <c r="O902" s="683"/>
      <c r="P902" s="486"/>
      <c r="Q902" s="486"/>
      <c r="R902" s="486"/>
      <c r="S902" s="37"/>
      <c r="T902" s="37"/>
      <c r="U902" s="37"/>
      <c r="V902" s="37"/>
      <c r="W902" s="37"/>
      <c r="X902" s="37"/>
      <c r="Y902" s="37"/>
      <c r="Z902" s="37"/>
      <c r="AA902" s="37"/>
      <c r="AB902" s="37"/>
      <c r="AC902" s="37"/>
      <c r="AD902" s="37"/>
      <c r="AE902" s="37"/>
      <c r="AF902" s="37"/>
      <c r="AG902" s="37"/>
    </row>
    <row r="903" spans="1:33">
      <c r="A903" s="666">
        <v>44022</v>
      </c>
      <c r="B903" s="115" t="s">
        <v>194</v>
      </c>
      <c r="C903" s="37">
        <v>880599049</v>
      </c>
      <c r="D903" s="115" t="s">
        <v>139</v>
      </c>
      <c r="E903" s="115" t="s">
        <v>140</v>
      </c>
      <c r="F903" s="665" t="s">
        <v>176</v>
      </c>
      <c r="G903" s="486"/>
      <c r="H903" s="265"/>
      <c r="I903" s="666">
        <v>44036</v>
      </c>
      <c r="J903" s="666"/>
      <c r="K903" s="486"/>
      <c r="L903" s="115" t="s">
        <v>251</v>
      </c>
      <c r="M903" s="680"/>
      <c r="N903" s="486"/>
      <c r="O903" s="683"/>
      <c r="P903" s="486"/>
      <c r="Q903" s="486"/>
      <c r="R903" s="486"/>
      <c r="S903" s="37"/>
      <c r="T903" s="37"/>
      <c r="U903" s="37"/>
      <c r="V903" s="37"/>
      <c r="W903" s="37"/>
      <c r="X903" s="37"/>
      <c r="Y903" s="37"/>
      <c r="Z903" s="37"/>
      <c r="AA903" s="37"/>
      <c r="AB903" s="37"/>
      <c r="AC903" s="37"/>
      <c r="AD903" s="37"/>
      <c r="AE903" s="37"/>
      <c r="AF903" s="37"/>
      <c r="AG903" s="37"/>
    </row>
    <row r="904" spans="1:33">
      <c r="A904" s="666">
        <v>44022</v>
      </c>
      <c r="B904" s="115" t="s">
        <v>149</v>
      </c>
      <c r="C904" s="37">
        <v>881117768</v>
      </c>
      <c r="D904" s="115" t="s">
        <v>139</v>
      </c>
      <c r="E904" s="115" t="s">
        <v>150</v>
      </c>
      <c r="F904" s="665" t="s">
        <v>142</v>
      </c>
      <c r="G904" s="486"/>
      <c r="H904" s="265"/>
      <c r="I904" s="666">
        <v>44025</v>
      </c>
      <c r="J904" s="666"/>
      <c r="K904" s="486"/>
      <c r="L904" s="115" t="s">
        <v>2100</v>
      </c>
      <c r="M904" s="680"/>
      <c r="N904" s="486"/>
      <c r="O904" s="683"/>
      <c r="P904" s="486"/>
      <c r="Q904" s="486"/>
      <c r="R904" s="486"/>
      <c r="S904" s="37"/>
      <c r="T904" s="37"/>
      <c r="U904" s="37"/>
      <c r="V904" s="37"/>
      <c r="W904" s="37"/>
      <c r="X904" s="37"/>
      <c r="Y904" s="37"/>
      <c r="Z904" s="37"/>
      <c r="AA904" s="37"/>
      <c r="AB904" s="37"/>
      <c r="AC904" s="37"/>
      <c r="AD904" s="37"/>
      <c r="AE904" s="37"/>
      <c r="AF904" s="37"/>
      <c r="AG904" s="37"/>
    </row>
    <row r="905" spans="1:33">
      <c r="A905" s="666">
        <v>44022</v>
      </c>
      <c r="B905" s="115" t="s">
        <v>154</v>
      </c>
      <c r="C905" s="486">
        <v>880023831</v>
      </c>
      <c r="D905" s="115" t="s">
        <v>139</v>
      </c>
      <c r="E905" s="115" t="s">
        <v>150</v>
      </c>
      <c r="F905" s="665" t="s">
        <v>946</v>
      </c>
      <c r="G905" s="486"/>
      <c r="H905" s="265"/>
      <c r="I905" s="666">
        <v>44036</v>
      </c>
      <c r="J905" s="666"/>
      <c r="K905" s="486"/>
      <c r="L905" s="115"/>
      <c r="M905" s="680"/>
      <c r="N905" s="486"/>
      <c r="O905" s="683"/>
      <c r="P905" s="486"/>
      <c r="Q905" s="486"/>
      <c r="R905" s="486"/>
      <c r="S905" s="37"/>
      <c r="T905" s="37"/>
      <c r="U905" s="37"/>
      <c r="V905" s="37"/>
      <c r="W905" s="37"/>
      <c r="X905" s="37"/>
      <c r="Y905" s="37"/>
      <c r="Z905" s="37"/>
      <c r="AA905" s="37"/>
      <c r="AB905" s="37"/>
      <c r="AC905" s="37"/>
      <c r="AD905" s="37"/>
      <c r="AE905" s="37"/>
      <c r="AF905" s="37"/>
      <c r="AG905" s="37"/>
    </row>
    <row r="906" spans="1:33">
      <c r="A906" s="666">
        <v>44022</v>
      </c>
      <c r="B906" s="115" t="s">
        <v>175</v>
      </c>
      <c r="C906" s="486">
        <v>882358155</v>
      </c>
      <c r="D906" s="115" t="s">
        <v>139</v>
      </c>
      <c r="E906" s="115" t="s">
        <v>140</v>
      </c>
      <c r="F906" s="665" t="s">
        <v>142</v>
      </c>
      <c r="G906" s="486"/>
      <c r="H906" s="265">
        <v>44025</v>
      </c>
      <c r="I906" s="666">
        <v>44035</v>
      </c>
      <c r="J906" s="665" t="s">
        <v>142</v>
      </c>
      <c r="K906" s="486">
        <v>1144</v>
      </c>
      <c r="L906" s="115" t="s">
        <v>2101</v>
      </c>
      <c r="M906" s="680"/>
      <c r="N906" s="486"/>
      <c r="O906" s="683"/>
      <c r="P906" s="486"/>
      <c r="Q906" s="486"/>
      <c r="R906" s="486"/>
      <c r="S906" s="37"/>
      <c r="T906" s="37"/>
      <c r="U906" s="37"/>
      <c r="V906" s="37"/>
      <c r="W906" s="37"/>
      <c r="X906" s="37"/>
      <c r="Y906" s="37"/>
      <c r="Z906" s="37"/>
      <c r="AA906" s="37"/>
      <c r="AB906" s="37"/>
      <c r="AC906" s="37"/>
      <c r="AD906" s="37"/>
      <c r="AE906" s="37"/>
      <c r="AF906" s="37"/>
      <c r="AG906" s="37"/>
    </row>
    <row r="907" spans="1:33">
      <c r="A907" s="666">
        <v>44022</v>
      </c>
      <c r="B907" s="115" t="s">
        <v>138</v>
      </c>
      <c r="C907" s="37">
        <v>881435694</v>
      </c>
      <c r="D907" s="115" t="s">
        <v>139</v>
      </c>
      <c r="E907" s="115" t="s">
        <v>140</v>
      </c>
      <c r="F907" s="665" t="s">
        <v>368</v>
      </c>
      <c r="G907" s="486"/>
      <c r="H907" s="265"/>
      <c r="I907" s="666">
        <v>44053</v>
      </c>
      <c r="J907" s="666"/>
      <c r="K907" s="486"/>
      <c r="L907" s="115" t="s">
        <v>195</v>
      </c>
      <c r="M907" s="680"/>
      <c r="N907" s="486"/>
      <c r="O907" s="683"/>
      <c r="P907" s="486"/>
      <c r="Q907" s="486"/>
      <c r="R907" s="486"/>
      <c r="S907" s="37"/>
      <c r="T907" s="37"/>
      <c r="U907" s="37"/>
      <c r="V907" s="37"/>
      <c r="W907" s="37"/>
      <c r="X907" s="37"/>
      <c r="Y907" s="37"/>
      <c r="Z907" s="37"/>
      <c r="AA907" s="37"/>
      <c r="AB907" s="37"/>
      <c r="AC907" s="37"/>
      <c r="AD907" s="37"/>
      <c r="AE907" s="37"/>
      <c r="AF907" s="37"/>
      <c r="AG907" s="37"/>
    </row>
    <row r="908" spans="1:33">
      <c r="A908" s="666">
        <v>44022</v>
      </c>
      <c r="B908" s="115" t="s">
        <v>154</v>
      </c>
      <c r="C908" s="486">
        <v>881661550</v>
      </c>
      <c r="D908" s="115" t="s">
        <v>152</v>
      </c>
      <c r="E908" s="115" t="s">
        <v>147</v>
      </c>
      <c r="F908" s="665"/>
      <c r="G908" s="486"/>
      <c r="H908" s="265"/>
      <c r="I908" s="666">
        <v>44036</v>
      </c>
      <c r="J908" s="666"/>
      <c r="K908" s="486"/>
      <c r="L908" s="115"/>
      <c r="M908" s="681"/>
      <c r="N908" s="666">
        <v>44016</v>
      </c>
      <c r="O908" s="486">
        <v>1377</v>
      </c>
      <c r="P908" s="486"/>
      <c r="Q908" s="486"/>
      <c r="R908" s="486"/>
      <c r="S908" s="37"/>
      <c r="T908" s="37"/>
      <c r="U908" s="37"/>
      <c r="V908" s="37"/>
      <c r="W908" s="37"/>
      <c r="X908" s="37"/>
      <c r="Y908" s="37"/>
      <c r="Z908" s="37"/>
      <c r="AA908" s="37"/>
      <c r="AB908" s="37"/>
      <c r="AC908" s="37"/>
      <c r="AD908" s="37"/>
      <c r="AE908" s="37"/>
      <c r="AF908" s="37"/>
      <c r="AG908" s="37"/>
    </row>
    <row r="909" spans="1:33">
      <c r="A909" s="666">
        <v>44022</v>
      </c>
      <c r="B909" s="115" t="s">
        <v>206</v>
      </c>
      <c r="C909" s="37">
        <v>880532811</v>
      </c>
      <c r="D909" s="115" t="s">
        <v>139</v>
      </c>
      <c r="E909" s="115" t="s">
        <v>140</v>
      </c>
      <c r="F909" s="665"/>
      <c r="G909" s="486"/>
      <c r="H909" s="642">
        <v>44022</v>
      </c>
      <c r="I909" s="681">
        <v>44036</v>
      </c>
      <c r="J909" s="680" t="s">
        <v>142</v>
      </c>
      <c r="K909" s="680">
        <v>919</v>
      </c>
      <c r="L909" s="680" t="s">
        <v>2102</v>
      </c>
      <c r="M909" s="680"/>
      <c r="N909" s="486"/>
      <c r="O909" s="683"/>
      <c r="P909" s="486"/>
      <c r="Q909" s="486"/>
      <c r="R909" s="486"/>
      <c r="S909" s="37"/>
      <c r="T909" s="37"/>
      <c r="U909" s="37"/>
      <c r="V909" s="37"/>
      <c r="W909" s="37"/>
      <c r="X909" s="37"/>
      <c r="Y909" s="37"/>
      <c r="Z909" s="37"/>
      <c r="AA909" s="37"/>
      <c r="AB909" s="37"/>
      <c r="AC909" s="37"/>
      <c r="AD909" s="37"/>
      <c r="AE909" s="37"/>
      <c r="AF909" s="37"/>
      <c r="AG909" s="37"/>
    </row>
    <row r="910" spans="1:33">
      <c r="A910" s="666">
        <v>44022</v>
      </c>
      <c r="B910" s="115" t="s">
        <v>149</v>
      </c>
      <c r="C910" s="486">
        <v>880801199</v>
      </c>
      <c r="D910" s="115" t="s">
        <v>152</v>
      </c>
      <c r="E910" s="115" t="s">
        <v>147</v>
      </c>
      <c r="F910" s="665"/>
      <c r="G910" s="486"/>
      <c r="H910" s="265">
        <v>44026</v>
      </c>
      <c r="I910" s="666">
        <v>44036</v>
      </c>
      <c r="J910" s="665" t="s">
        <v>142</v>
      </c>
      <c r="K910" s="486">
        <v>2542.3200000000002</v>
      </c>
      <c r="L910" s="115"/>
      <c r="M910" s="680"/>
      <c r="N910" s="486"/>
      <c r="O910" s="683"/>
      <c r="P910" s="486"/>
      <c r="Q910" s="486"/>
      <c r="R910" s="486"/>
      <c r="S910" s="37"/>
      <c r="T910" s="37"/>
      <c r="U910" s="37"/>
      <c r="V910" s="37"/>
      <c r="W910" s="37"/>
      <c r="X910" s="37"/>
      <c r="Y910" s="37"/>
      <c r="Z910" s="37"/>
      <c r="AA910" s="37"/>
      <c r="AB910" s="37"/>
      <c r="AC910" s="37"/>
      <c r="AD910" s="37"/>
      <c r="AE910" s="37"/>
      <c r="AF910" s="37"/>
      <c r="AG910" s="37"/>
    </row>
    <row r="911" spans="1:33">
      <c r="A911" s="666">
        <v>44022</v>
      </c>
      <c r="B911" s="115" t="s">
        <v>149</v>
      </c>
      <c r="C911" s="486">
        <v>880022557</v>
      </c>
      <c r="D911" s="115" t="s">
        <v>152</v>
      </c>
      <c r="E911" s="115" t="s">
        <v>140</v>
      </c>
      <c r="F911" s="665"/>
      <c r="G911" s="486"/>
      <c r="H911" s="265">
        <v>44022</v>
      </c>
      <c r="I911" s="666">
        <v>44027</v>
      </c>
      <c r="J911" s="666"/>
      <c r="K911" s="486">
        <v>113.3</v>
      </c>
      <c r="L911" s="680" t="s">
        <v>2103</v>
      </c>
      <c r="M911" s="680"/>
      <c r="N911" s="486"/>
      <c r="O911" s="683"/>
      <c r="P911" s="486"/>
      <c r="Q911" s="486"/>
      <c r="R911" s="486"/>
      <c r="S911" s="37"/>
      <c r="T911" s="37"/>
      <c r="U911" s="37"/>
      <c r="V911" s="37"/>
      <c r="W911" s="37"/>
      <c r="X911" s="37"/>
      <c r="Y911" s="37"/>
      <c r="Z911" s="37"/>
      <c r="AA911" s="37"/>
      <c r="AB911" s="37"/>
      <c r="AC911" s="37"/>
      <c r="AD911" s="37"/>
      <c r="AE911" s="37"/>
      <c r="AF911" s="37"/>
      <c r="AG911" s="37"/>
    </row>
    <row r="912" spans="1:33">
      <c r="A912" s="666">
        <v>44022</v>
      </c>
      <c r="B912" s="115" t="s">
        <v>175</v>
      </c>
      <c r="C912" s="486">
        <v>880550856</v>
      </c>
      <c r="D912" s="115" t="s">
        <v>139</v>
      </c>
      <c r="E912" s="115" t="s">
        <v>140</v>
      </c>
      <c r="F912" s="665" t="s">
        <v>176</v>
      </c>
      <c r="G912" s="666">
        <v>44035</v>
      </c>
      <c r="H912" s="265"/>
      <c r="I912" s="666">
        <v>44049</v>
      </c>
      <c r="J912" s="666"/>
      <c r="K912" s="486"/>
      <c r="L912" s="115"/>
      <c r="M912" s="680"/>
      <c r="N912" s="486"/>
      <c r="O912" s="683"/>
      <c r="P912" s="486"/>
      <c r="Q912" s="486"/>
      <c r="R912" s="486"/>
      <c r="S912" s="37"/>
      <c r="T912" s="37"/>
      <c r="U912" s="37"/>
      <c r="V912" s="37"/>
      <c r="W912" s="37"/>
      <c r="X912" s="37"/>
      <c r="Y912" s="37"/>
      <c r="Z912" s="37"/>
      <c r="AA912" s="37"/>
      <c r="AB912" s="37"/>
      <c r="AC912" s="37"/>
      <c r="AD912" s="37"/>
      <c r="AE912" s="37"/>
      <c r="AF912" s="37"/>
      <c r="AG912" s="37"/>
    </row>
    <row r="913" spans="1:33">
      <c r="A913" s="666">
        <v>44022</v>
      </c>
      <c r="B913" s="115" t="s">
        <v>178</v>
      </c>
      <c r="C913" s="37">
        <v>882064218</v>
      </c>
      <c r="D913" s="115" t="s">
        <v>139</v>
      </c>
      <c r="E913" s="115" t="s">
        <v>140</v>
      </c>
      <c r="F913" s="665" t="s">
        <v>142</v>
      </c>
      <c r="G913" s="666">
        <v>44022</v>
      </c>
      <c r="H913" s="265"/>
      <c r="I913" s="666">
        <v>44048</v>
      </c>
      <c r="J913" s="666"/>
      <c r="K913" s="486"/>
      <c r="L913" s="115" t="s">
        <v>2104</v>
      </c>
      <c r="M913" s="680"/>
      <c r="N913" s="486"/>
      <c r="O913" s="683"/>
      <c r="P913" s="486"/>
      <c r="Q913" s="486"/>
      <c r="R913" s="486"/>
      <c r="S913" s="37"/>
      <c r="T913" s="37"/>
      <c r="U913" s="37"/>
      <c r="V913" s="37"/>
      <c r="W913" s="37"/>
      <c r="X913" s="37"/>
      <c r="Y913" s="37"/>
      <c r="Z913" s="37"/>
      <c r="AA913" s="37"/>
      <c r="AB913" s="37"/>
      <c r="AC913" s="37"/>
      <c r="AD913" s="37"/>
      <c r="AE913" s="37"/>
      <c r="AF913" s="37"/>
      <c r="AG913" s="37"/>
    </row>
    <row r="914" spans="1:33">
      <c r="A914" s="666">
        <v>44022</v>
      </c>
      <c r="B914" s="115" t="s">
        <v>144</v>
      </c>
      <c r="C914" s="486">
        <v>882039968</v>
      </c>
      <c r="D914" s="115" t="s">
        <v>139</v>
      </c>
      <c r="E914" s="115" t="s">
        <v>140</v>
      </c>
      <c r="F914" s="665" t="s">
        <v>168</v>
      </c>
      <c r="G914" s="666">
        <v>44040</v>
      </c>
      <c r="H914" s="265"/>
      <c r="I914" s="666">
        <v>44057</v>
      </c>
      <c r="J914" s="666"/>
      <c r="K914" s="486"/>
      <c r="L914" s="115" t="s">
        <v>492</v>
      </c>
      <c r="M914" s="680"/>
      <c r="N914" s="486"/>
      <c r="O914" s="683"/>
      <c r="P914" s="486"/>
      <c r="Q914" s="486"/>
      <c r="R914" s="486"/>
      <c r="S914" s="37"/>
      <c r="T914" s="37"/>
      <c r="U914" s="37"/>
      <c r="V914" s="37"/>
      <c r="W914" s="37"/>
      <c r="X914" s="37"/>
      <c r="Y914" s="37"/>
      <c r="Z914" s="37"/>
      <c r="AA914" s="37"/>
      <c r="AB914" s="37"/>
      <c r="AC914" s="37"/>
      <c r="AD914" s="37"/>
      <c r="AE914" s="37"/>
      <c r="AF914" s="37"/>
      <c r="AG914" s="37"/>
    </row>
    <row r="915" spans="1:33">
      <c r="A915" s="666">
        <v>44022</v>
      </c>
      <c r="B915" s="115" t="s">
        <v>146</v>
      </c>
      <c r="C915" s="486">
        <v>881319129</v>
      </c>
      <c r="D915" s="115" t="s">
        <v>139</v>
      </c>
      <c r="E915" s="115" t="s">
        <v>140</v>
      </c>
      <c r="F915" s="665" t="s">
        <v>2105</v>
      </c>
      <c r="G915" s="486"/>
      <c r="H915" s="265"/>
      <c r="I915" s="666">
        <v>44036</v>
      </c>
      <c r="J915" s="665" t="s">
        <v>338</v>
      </c>
      <c r="K915" s="680"/>
      <c r="L915" s="680" t="s">
        <v>1796</v>
      </c>
      <c r="M915" s="680"/>
      <c r="N915" s="486"/>
      <c r="O915" s="683"/>
      <c r="P915" s="486"/>
      <c r="Q915" s="486"/>
      <c r="R915" s="486"/>
      <c r="S915" s="37"/>
      <c r="T915" s="37"/>
      <c r="U915" s="37"/>
      <c r="V915" s="37"/>
      <c r="W915" s="37"/>
      <c r="X915" s="37"/>
      <c r="Y915" s="37"/>
      <c r="Z915" s="37"/>
      <c r="AA915" s="37"/>
      <c r="AB915" s="37"/>
      <c r="AC915" s="37"/>
      <c r="AD915" s="37"/>
      <c r="AE915" s="37"/>
      <c r="AF915" s="37"/>
      <c r="AG915" s="37"/>
    </row>
    <row r="916" spans="1:33">
      <c r="A916" s="666">
        <v>44022</v>
      </c>
      <c r="B916" s="115" t="s">
        <v>144</v>
      </c>
      <c r="C916" s="486">
        <v>881433685</v>
      </c>
      <c r="D916" s="115" t="s">
        <v>152</v>
      </c>
      <c r="E916" s="115" t="s">
        <v>147</v>
      </c>
      <c r="F916" s="665" t="s">
        <v>1108</v>
      </c>
      <c r="G916" s="666">
        <v>44022</v>
      </c>
      <c r="H916" s="265"/>
      <c r="I916" s="666">
        <v>44046</v>
      </c>
      <c r="J916" s="666"/>
      <c r="K916" s="486"/>
      <c r="L916" s="115"/>
      <c r="M916" s="681"/>
      <c r="N916" s="666">
        <v>44032</v>
      </c>
      <c r="O916" s="486">
        <v>235</v>
      </c>
      <c r="P916" s="486"/>
      <c r="Q916" s="486"/>
      <c r="R916" s="486"/>
      <c r="S916" s="37"/>
      <c r="T916" s="37"/>
      <c r="U916" s="37"/>
      <c r="V916" s="37"/>
      <c r="W916" s="37"/>
      <c r="X916" s="37"/>
      <c r="Y916" s="37"/>
      <c r="Z916" s="37"/>
      <c r="AA916" s="37"/>
      <c r="AB916" s="37"/>
      <c r="AC916" s="37"/>
      <c r="AD916" s="37"/>
      <c r="AE916" s="37"/>
      <c r="AF916" s="37"/>
      <c r="AG916" s="37"/>
    </row>
    <row r="917" spans="1:33">
      <c r="A917" s="666">
        <v>44022</v>
      </c>
      <c r="B917" s="115" t="s">
        <v>156</v>
      </c>
      <c r="C917" s="37">
        <v>881272630</v>
      </c>
      <c r="D917" s="115" t="s">
        <v>139</v>
      </c>
      <c r="E917" s="115" t="s">
        <v>140</v>
      </c>
      <c r="F917" s="665"/>
      <c r="G917" s="486"/>
      <c r="H917" s="265"/>
      <c r="I917" s="666">
        <v>44036</v>
      </c>
      <c r="J917" s="666"/>
      <c r="K917" s="486"/>
      <c r="L917" s="115"/>
      <c r="M917" s="680"/>
      <c r="N917" s="486"/>
      <c r="O917" s="683"/>
      <c r="P917" s="486"/>
      <c r="Q917" s="486"/>
      <c r="R917" s="486"/>
      <c r="S917" s="37"/>
      <c r="T917" s="37"/>
      <c r="U917" s="37"/>
      <c r="V917" s="37"/>
      <c r="W917" s="37"/>
      <c r="X917" s="37"/>
      <c r="Y917" s="37"/>
      <c r="Z917" s="37"/>
      <c r="AA917" s="37"/>
      <c r="AB917" s="37"/>
      <c r="AC917" s="37"/>
      <c r="AD917" s="37"/>
      <c r="AE917" s="37"/>
      <c r="AF917" s="37"/>
      <c r="AG917" s="37"/>
    </row>
    <row r="918" spans="1:33">
      <c r="A918" s="666">
        <v>44022</v>
      </c>
      <c r="B918" s="115" t="s">
        <v>194</v>
      </c>
      <c r="C918" s="486">
        <v>880036881</v>
      </c>
      <c r="D918" s="115" t="s">
        <v>139</v>
      </c>
      <c r="E918" s="115" t="s">
        <v>140</v>
      </c>
      <c r="F918" s="665" t="s">
        <v>2106</v>
      </c>
      <c r="G918" s="486"/>
      <c r="H918" s="265"/>
      <c r="I918" s="666">
        <v>44035</v>
      </c>
      <c r="J918" s="666"/>
      <c r="K918" s="486"/>
      <c r="L918" s="115"/>
      <c r="M918" s="680"/>
      <c r="N918" s="486"/>
      <c r="O918" s="683"/>
      <c r="P918" s="486"/>
      <c r="Q918" s="486"/>
      <c r="R918" s="486"/>
      <c r="S918" s="37"/>
      <c r="T918" s="37"/>
      <c r="U918" s="37"/>
      <c r="V918" s="37"/>
      <c r="W918" s="37"/>
      <c r="X918" s="37"/>
      <c r="Y918" s="37"/>
      <c r="Z918" s="37"/>
      <c r="AA918" s="37"/>
      <c r="AB918" s="37"/>
      <c r="AC918" s="37"/>
      <c r="AD918" s="37"/>
      <c r="AE918" s="37"/>
      <c r="AF918" s="37"/>
      <c r="AG918" s="37"/>
    </row>
    <row r="919" spans="1:33">
      <c r="A919" s="666">
        <v>44022</v>
      </c>
      <c r="B919" s="115" t="s">
        <v>149</v>
      </c>
      <c r="C919" s="486">
        <v>880042777</v>
      </c>
      <c r="D919" s="115" t="s">
        <v>139</v>
      </c>
      <c r="E919" s="115" t="s">
        <v>140</v>
      </c>
      <c r="F919" s="665" t="s">
        <v>2107</v>
      </c>
      <c r="G919" s="486"/>
      <c r="H919" s="265">
        <v>44032</v>
      </c>
      <c r="I919" s="666">
        <v>44029</v>
      </c>
      <c r="J919" s="665" t="s">
        <v>258</v>
      </c>
      <c r="K919" s="486">
        <v>2034.29</v>
      </c>
      <c r="L919" s="115" t="s">
        <v>195</v>
      </c>
      <c r="M919" s="680"/>
      <c r="N919" s="486"/>
      <c r="O919" s="683"/>
      <c r="P919" s="486"/>
      <c r="Q919" s="486"/>
      <c r="R919" s="486"/>
      <c r="S919" s="37"/>
      <c r="T919" s="37"/>
      <c r="U919" s="37"/>
      <c r="V919" s="37"/>
      <c r="W919" s="37"/>
      <c r="X919" s="37"/>
      <c r="Y919" s="37"/>
      <c r="Z919" s="37"/>
      <c r="AA919" s="37"/>
      <c r="AB919" s="37"/>
      <c r="AC919" s="37"/>
      <c r="AD919" s="37"/>
      <c r="AE919" s="37"/>
      <c r="AF919" s="37"/>
      <c r="AG919" s="37"/>
    </row>
    <row r="920" spans="1:33">
      <c r="A920" s="666">
        <v>44022</v>
      </c>
      <c r="B920" s="115" t="s">
        <v>144</v>
      </c>
      <c r="C920" s="486">
        <v>882231872</v>
      </c>
      <c r="D920" s="115" t="s">
        <v>139</v>
      </c>
      <c r="E920" s="115" t="s">
        <v>140</v>
      </c>
      <c r="F920" s="665" t="s">
        <v>2108</v>
      </c>
      <c r="G920" s="486"/>
      <c r="H920" s="265"/>
      <c r="I920" s="666">
        <v>44046</v>
      </c>
      <c r="J920" s="666"/>
      <c r="K920" s="486"/>
      <c r="L920" s="115" t="s">
        <v>195</v>
      </c>
      <c r="M920" s="680"/>
      <c r="N920" s="666">
        <v>44026</v>
      </c>
      <c r="O920" s="486">
        <v>94</v>
      </c>
      <c r="P920" s="486"/>
      <c r="Q920" s="486"/>
      <c r="R920" s="486"/>
      <c r="S920" s="37"/>
      <c r="T920" s="37"/>
      <c r="U920" s="37"/>
      <c r="V920" s="37"/>
      <c r="W920" s="37"/>
      <c r="X920" s="37"/>
      <c r="Y920" s="37"/>
      <c r="Z920" s="37"/>
      <c r="AA920" s="37"/>
      <c r="AB920" s="37"/>
      <c r="AC920" s="37"/>
      <c r="AD920" s="37"/>
      <c r="AE920" s="37"/>
      <c r="AF920" s="37"/>
      <c r="AG920" s="37"/>
    </row>
    <row r="921" spans="1:33">
      <c r="A921" s="666">
        <v>44022</v>
      </c>
      <c r="B921" s="115" t="s">
        <v>206</v>
      </c>
      <c r="C921" s="486">
        <v>880041944</v>
      </c>
      <c r="D921" s="115" t="s">
        <v>139</v>
      </c>
      <c r="E921" s="115" t="s">
        <v>140</v>
      </c>
      <c r="F921" s="665" t="s">
        <v>225</v>
      </c>
      <c r="G921" s="486"/>
      <c r="H921" s="265">
        <v>44022</v>
      </c>
      <c r="I921" s="666">
        <v>44040</v>
      </c>
      <c r="J921" s="665" t="s">
        <v>225</v>
      </c>
      <c r="K921" s="486">
        <v>34.5</v>
      </c>
      <c r="L921" s="115"/>
      <c r="M921" s="680"/>
      <c r="N921" s="486"/>
      <c r="O921" s="683"/>
      <c r="P921" s="486"/>
      <c r="Q921" s="486"/>
      <c r="R921" s="486"/>
      <c r="S921" s="37"/>
      <c r="T921" s="37"/>
      <c r="U921" s="37"/>
      <c r="V921" s="37"/>
      <c r="W921" s="37"/>
      <c r="X921" s="37"/>
      <c r="Y921" s="37"/>
      <c r="Z921" s="37"/>
      <c r="AA921" s="37"/>
      <c r="AB921" s="37"/>
      <c r="AC921" s="37"/>
      <c r="AD921" s="37"/>
      <c r="AE921" s="37"/>
      <c r="AF921" s="37"/>
      <c r="AG921" s="37"/>
    </row>
    <row r="922" spans="1:33">
      <c r="A922" s="666">
        <v>44022</v>
      </c>
      <c r="B922" s="115" t="s">
        <v>206</v>
      </c>
      <c r="C922" s="486">
        <v>882066010</v>
      </c>
      <c r="D922" s="115" t="s">
        <v>139</v>
      </c>
      <c r="E922" s="115" t="s">
        <v>140</v>
      </c>
      <c r="F922" s="665"/>
      <c r="G922" s="486"/>
      <c r="H922" s="265">
        <v>44022</v>
      </c>
      <c r="I922" s="666">
        <v>44027</v>
      </c>
      <c r="J922" s="665" t="s">
        <v>142</v>
      </c>
      <c r="K922" s="486">
        <v>8412.06</v>
      </c>
      <c r="L922" s="115"/>
      <c r="M922" s="680"/>
      <c r="N922" s="486"/>
      <c r="O922" s="683"/>
      <c r="P922" s="486"/>
      <c r="Q922" s="486"/>
      <c r="R922" s="486"/>
      <c r="S922" s="37"/>
      <c r="T922" s="37"/>
      <c r="U922" s="37"/>
      <c r="V922" s="37"/>
      <c r="W922" s="37"/>
      <c r="X922" s="37"/>
      <c r="Y922" s="37"/>
      <c r="Z922" s="37"/>
      <c r="AA922" s="37"/>
      <c r="AB922" s="37"/>
      <c r="AC922" s="37"/>
      <c r="AD922" s="37"/>
      <c r="AE922" s="37"/>
      <c r="AF922" s="37"/>
      <c r="AG922" s="37"/>
    </row>
    <row r="923" spans="1:33">
      <c r="A923" s="666">
        <v>44022</v>
      </c>
      <c r="B923" s="115" t="s">
        <v>154</v>
      </c>
      <c r="C923" s="486">
        <v>882027567</v>
      </c>
      <c r="D923" s="115" t="s">
        <v>139</v>
      </c>
      <c r="E923" s="115" t="s">
        <v>140</v>
      </c>
      <c r="F923" s="665" t="s">
        <v>2109</v>
      </c>
      <c r="G923" s="486"/>
      <c r="H923" s="265"/>
      <c r="I923" s="666">
        <v>44036</v>
      </c>
      <c r="J923" s="666"/>
      <c r="K923" s="486"/>
      <c r="L923" s="115" t="s">
        <v>638</v>
      </c>
      <c r="M923" s="680"/>
      <c r="N923" s="486"/>
      <c r="O923" s="683"/>
      <c r="P923" s="486"/>
      <c r="Q923" s="486"/>
      <c r="R923" s="486"/>
      <c r="S923" s="37"/>
      <c r="T923" s="37"/>
      <c r="U923" s="37"/>
      <c r="V923" s="37"/>
      <c r="W923" s="37"/>
      <c r="X923" s="37"/>
      <c r="Y923" s="37"/>
      <c r="Z923" s="37"/>
      <c r="AA923" s="37"/>
      <c r="AB923" s="37"/>
      <c r="AC923" s="37"/>
      <c r="AD923" s="37"/>
      <c r="AE923" s="37"/>
      <c r="AF923" s="37"/>
      <c r="AG923" s="37"/>
    </row>
    <row r="924" spans="1:33">
      <c r="A924" s="666">
        <v>44022</v>
      </c>
      <c r="B924" s="115" t="s">
        <v>156</v>
      </c>
      <c r="C924" s="262">
        <v>880438051</v>
      </c>
      <c r="D924" s="115" t="s">
        <v>139</v>
      </c>
      <c r="E924" s="115" t="s">
        <v>140</v>
      </c>
      <c r="F924" s="665"/>
      <c r="G924" s="486"/>
      <c r="H924" s="265">
        <v>44041</v>
      </c>
      <c r="I924" s="666">
        <v>44040</v>
      </c>
      <c r="J924" s="665" t="s">
        <v>181</v>
      </c>
      <c r="K924" s="486">
        <v>504.46</v>
      </c>
      <c r="L924" s="115" t="s">
        <v>1974</v>
      </c>
      <c r="M924" s="680"/>
      <c r="N924" s="486"/>
      <c r="O924" s="683"/>
      <c r="P924" s="486"/>
      <c r="Q924" s="486"/>
      <c r="R924" s="486"/>
      <c r="S924" s="37"/>
      <c r="T924" s="37"/>
      <c r="U924" s="37"/>
      <c r="V924" s="37"/>
      <c r="W924" s="37"/>
      <c r="X924" s="37"/>
      <c r="Y924" s="37"/>
      <c r="Z924" s="37"/>
      <c r="AA924" s="37"/>
      <c r="AB924" s="37"/>
      <c r="AC924" s="37"/>
      <c r="AD924" s="37"/>
      <c r="AE924" s="37"/>
      <c r="AF924" s="37"/>
      <c r="AG924" s="37"/>
    </row>
    <row r="925" spans="1:33">
      <c r="A925" s="666">
        <v>44022</v>
      </c>
      <c r="B925" s="115" t="s">
        <v>146</v>
      </c>
      <c r="C925" s="486">
        <v>881796770</v>
      </c>
      <c r="D925" s="115" t="s">
        <v>139</v>
      </c>
      <c r="E925" s="115" t="s">
        <v>140</v>
      </c>
      <c r="F925" s="665" t="s">
        <v>342</v>
      </c>
      <c r="G925" s="486"/>
      <c r="H925" s="265"/>
      <c r="I925" s="666">
        <v>44036</v>
      </c>
      <c r="J925" s="666"/>
      <c r="K925" s="486"/>
      <c r="L925" s="115" t="s">
        <v>638</v>
      </c>
      <c r="M925" s="680"/>
      <c r="N925" s="486"/>
      <c r="O925" s="683"/>
      <c r="P925" s="486"/>
      <c r="Q925" s="486"/>
      <c r="R925" s="486"/>
      <c r="S925" s="37"/>
      <c r="T925" s="37"/>
      <c r="U925" s="37"/>
      <c r="V925" s="37"/>
      <c r="W925" s="37"/>
      <c r="X925" s="37"/>
      <c r="Y925" s="37"/>
      <c r="Z925" s="37"/>
      <c r="AA925" s="37"/>
      <c r="AB925" s="37"/>
      <c r="AC925" s="37"/>
      <c r="AD925" s="37"/>
      <c r="AE925" s="37"/>
      <c r="AF925" s="37"/>
      <c r="AG925" s="37"/>
    </row>
    <row r="926" spans="1:33">
      <c r="A926" s="666">
        <v>44022</v>
      </c>
      <c r="B926" s="115" t="s">
        <v>154</v>
      </c>
      <c r="C926" s="486">
        <v>882200820</v>
      </c>
      <c r="D926" s="115" t="s">
        <v>139</v>
      </c>
      <c r="E926" s="115" t="s">
        <v>140</v>
      </c>
      <c r="F926" s="665" t="s">
        <v>142</v>
      </c>
      <c r="G926" s="486"/>
      <c r="H926" s="265"/>
      <c r="I926" s="666">
        <v>44036</v>
      </c>
      <c r="J926" s="666"/>
      <c r="K926" s="486"/>
      <c r="L926" s="115"/>
      <c r="M926" s="680"/>
      <c r="N926" s="486"/>
      <c r="O926" s="683"/>
      <c r="P926" s="486"/>
      <c r="Q926" s="486"/>
      <c r="R926" s="486"/>
      <c r="S926" s="37"/>
      <c r="T926" s="37"/>
      <c r="U926" s="37"/>
      <c r="V926" s="37"/>
      <c r="W926" s="37"/>
      <c r="X926" s="37"/>
      <c r="Y926" s="37"/>
      <c r="Z926" s="37"/>
      <c r="AA926" s="37"/>
      <c r="AB926" s="37"/>
      <c r="AC926" s="37"/>
      <c r="AD926" s="37"/>
      <c r="AE926" s="37"/>
      <c r="AF926" s="37"/>
      <c r="AG926" s="37"/>
    </row>
    <row r="927" spans="1:33">
      <c r="A927" s="666">
        <v>44022</v>
      </c>
      <c r="B927" s="115" t="s">
        <v>175</v>
      </c>
      <c r="C927" s="486">
        <v>881502463</v>
      </c>
      <c r="D927" s="115" t="s">
        <v>139</v>
      </c>
      <c r="E927" s="115" t="s">
        <v>140</v>
      </c>
      <c r="F927" s="665" t="s">
        <v>142</v>
      </c>
      <c r="G927" s="666">
        <v>44043</v>
      </c>
      <c r="H927" s="265"/>
      <c r="I927" s="666">
        <v>44042</v>
      </c>
      <c r="J927" s="666"/>
      <c r="K927" s="486"/>
      <c r="L927" s="115" t="s">
        <v>638</v>
      </c>
      <c r="M927" s="680"/>
      <c r="N927" s="486"/>
      <c r="O927" s="683"/>
      <c r="P927" s="486"/>
      <c r="Q927" s="486"/>
      <c r="R927" s="486"/>
      <c r="S927" s="37"/>
      <c r="T927" s="37"/>
      <c r="U927" s="37"/>
      <c r="V927" s="37"/>
      <c r="W927" s="37"/>
      <c r="X927" s="37"/>
      <c r="Y927" s="37"/>
      <c r="Z927" s="37"/>
      <c r="AA927" s="37"/>
      <c r="AB927" s="37"/>
      <c r="AC927" s="37"/>
      <c r="AD927" s="37"/>
      <c r="AE927" s="37"/>
      <c r="AF927" s="37"/>
      <c r="AG927" s="37"/>
    </row>
    <row r="928" spans="1:33">
      <c r="A928" s="666">
        <v>44022</v>
      </c>
      <c r="B928" s="115" t="s">
        <v>146</v>
      </c>
      <c r="C928" s="486">
        <v>882245856</v>
      </c>
      <c r="D928" s="115" t="s">
        <v>139</v>
      </c>
      <c r="E928" s="115" t="s">
        <v>140</v>
      </c>
      <c r="F928" s="665" t="s">
        <v>2110</v>
      </c>
      <c r="G928" s="666">
        <v>44040</v>
      </c>
      <c r="H928" s="265">
        <v>44039</v>
      </c>
      <c r="I928" s="666">
        <v>44054</v>
      </c>
      <c r="J928" s="665" t="s">
        <v>200</v>
      </c>
      <c r="K928" s="486">
        <v>26363.200000000001</v>
      </c>
      <c r="L928" s="115" t="s">
        <v>638</v>
      </c>
      <c r="M928" s="680"/>
      <c r="N928" s="486"/>
      <c r="O928" s="683"/>
      <c r="P928" s="486"/>
      <c r="Q928" s="486"/>
      <c r="R928" s="486"/>
      <c r="S928" s="37"/>
      <c r="T928" s="37"/>
      <c r="U928" s="37"/>
      <c r="V928" s="37"/>
      <c r="W928" s="37"/>
      <c r="X928" s="37"/>
      <c r="Y928" s="37"/>
      <c r="Z928" s="37"/>
      <c r="AA928" s="37"/>
      <c r="AB928" s="37"/>
      <c r="AC928" s="37"/>
      <c r="AD928" s="37"/>
      <c r="AE928" s="37"/>
      <c r="AF928" s="37"/>
      <c r="AG928" s="37"/>
    </row>
    <row r="929" spans="1:33">
      <c r="A929" s="666">
        <v>44022</v>
      </c>
      <c r="B929" s="115" t="s">
        <v>146</v>
      </c>
      <c r="C929" s="486">
        <v>882245856</v>
      </c>
      <c r="D929" s="115" t="s">
        <v>139</v>
      </c>
      <c r="E929" s="115" t="s">
        <v>140</v>
      </c>
      <c r="F929" s="665" t="s">
        <v>2110</v>
      </c>
      <c r="G929" s="666">
        <v>44040</v>
      </c>
      <c r="H929" s="265">
        <v>44041</v>
      </c>
      <c r="I929" s="666">
        <v>44054</v>
      </c>
      <c r="J929" s="665" t="s">
        <v>200</v>
      </c>
      <c r="K929" s="486">
        <v>899</v>
      </c>
      <c r="L929" s="680" t="s">
        <v>1934</v>
      </c>
      <c r="M929" s="680"/>
      <c r="N929" s="486"/>
      <c r="O929" s="683"/>
      <c r="P929" s="486"/>
      <c r="Q929" s="486"/>
      <c r="R929" s="486"/>
      <c r="S929" s="37"/>
      <c r="T929" s="37"/>
      <c r="U929" s="37"/>
      <c r="V929" s="37"/>
      <c r="W929" s="37"/>
      <c r="X929" s="37"/>
      <c r="Y929" s="37"/>
      <c r="Z929" s="37"/>
      <c r="AA929" s="37"/>
      <c r="AB929" s="37"/>
      <c r="AC929" s="37"/>
      <c r="AD929" s="37"/>
      <c r="AE929" s="37"/>
      <c r="AF929" s="37"/>
      <c r="AG929" s="37"/>
    </row>
    <row r="930" spans="1:33">
      <c r="A930" s="666">
        <v>44022</v>
      </c>
      <c r="B930" s="115" t="s">
        <v>154</v>
      </c>
      <c r="C930" s="486">
        <v>881723838</v>
      </c>
      <c r="D930" s="115" t="s">
        <v>152</v>
      </c>
      <c r="E930" s="115" t="s">
        <v>150</v>
      </c>
      <c r="F930" s="665"/>
      <c r="G930" s="486"/>
      <c r="H930" s="265"/>
      <c r="I930" s="666">
        <v>44036</v>
      </c>
      <c r="J930" s="666"/>
      <c r="K930" s="486"/>
      <c r="L930" s="115"/>
      <c r="M930" s="680"/>
      <c r="N930" s="486"/>
      <c r="O930" s="683"/>
      <c r="P930" s="486"/>
      <c r="Q930" s="486"/>
      <c r="R930" s="486"/>
      <c r="S930" s="37"/>
      <c r="T930" s="37"/>
      <c r="U930" s="37"/>
      <c r="V930" s="37"/>
      <c r="W930" s="37"/>
      <c r="X930" s="37"/>
      <c r="Y930" s="37"/>
      <c r="Z930" s="37"/>
      <c r="AA930" s="37"/>
      <c r="AB930" s="37"/>
      <c r="AC930" s="37"/>
      <c r="AD930" s="37"/>
      <c r="AE930" s="37"/>
      <c r="AF930" s="37"/>
      <c r="AG930" s="37"/>
    </row>
    <row r="931" spans="1:33">
      <c r="A931" s="666">
        <v>44022</v>
      </c>
      <c r="B931" s="115" t="s">
        <v>175</v>
      </c>
      <c r="C931" s="486">
        <v>880064656</v>
      </c>
      <c r="D931" s="115" t="s">
        <v>139</v>
      </c>
      <c r="E931" s="115" t="s">
        <v>140</v>
      </c>
      <c r="F931" s="665" t="s">
        <v>294</v>
      </c>
      <c r="G931" s="666">
        <v>44035</v>
      </c>
      <c r="H931" s="265"/>
      <c r="I931" s="666">
        <v>44063</v>
      </c>
      <c r="J931" s="666"/>
      <c r="K931" s="486"/>
      <c r="L931" s="115"/>
      <c r="M931" s="680"/>
      <c r="N931" s="486"/>
      <c r="O931" s="683"/>
      <c r="P931" s="486"/>
      <c r="Q931" s="486"/>
      <c r="R931" s="486"/>
      <c r="S931" s="37"/>
      <c r="T931" s="37"/>
      <c r="U931" s="37"/>
      <c r="V931" s="37"/>
      <c r="W931" s="37"/>
      <c r="X931" s="37"/>
      <c r="Y931" s="37"/>
      <c r="Z931" s="37"/>
      <c r="AA931" s="37"/>
      <c r="AB931" s="37"/>
      <c r="AC931" s="37"/>
      <c r="AD931" s="37"/>
      <c r="AE931" s="37"/>
      <c r="AF931" s="37"/>
      <c r="AG931" s="37"/>
    </row>
    <row r="932" spans="1:33">
      <c r="A932" s="666">
        <v>44022</v>
      </c>
      <c r="B932" s="115" t="s">
        <v>156</v>
      </c>
      <c r="C932" s="37">
        <v>880202406</v>
      </c>
      <c r="D932" s="115" t="s">
        <v>139</v>
      </c>
      <c r="E932" s="115" t="s">
        <v>140</v>
      </c>
      <c r="F932" s="665"/>
      <c r="G932" s="486"/>
      <c r="H932" s="265"/>
      <c r="I932" s="666">
        <v>44038</v>
      </c>
      <c r="J932" s="666"/>
      <c r="K932" s="486"/>
      <c r="L932" s="115"/>
      <c r="M932" s="680"/>
      <c r="N932" s="486"/>
      <c r="O932" s="683"/>
      <c r="P932" s="486"/>
      <c r="Q932" s="486"/>
      <c r="R932" s="486"/>
      <c r="S932" s="37"/>
      <c r="T932" s="37"/>
      <c r="U932" s="37"/>
      <c r="V932" s="37"/>
      <c r="W932" s="37"/>
      <c r="X932" s="37"/>
      <c r="Y932" s="37"/>
      <c r="Z932" s="37"/>
      <c r="AA932" s="37"/>
      <c r="AB932" s="37"/>
      <c r="AC932" s="37"/>
      <c r="AD932" s="37"/>
      <c r="AE932" s="37"/>
      <c r="AF932" s="37"/>
      <c r="AG932" s="37"/>
    </row>
    <row r="933" spans="1:33">
      <c r="A933" s="665">
        <v>44012</v>
      </c>
      <c r="B933" s="115" t="s">
        <v>144</v>
      </c>
      <c r="C933" s="115">
        <v>880003241</v>
      </c>
      <c r="D933" s="115" t="s">
        <v>139</v>
      </c>
      <c r="E933" s="115" t="s">
        <v>140</v>
      </c>
      <c r="F933" s="665" t="s">
        <v>2111</v>
      </c>
      <c r="G933" s="666">
        <v>44022</v>
      </c>
      <c r="H933" s="265"/>
      <c r="I933" s="666">
        <v>44040</v>
      </c>
      <c r="J933" s="666"/>
      <c r="K933" s="486"/>
      <c r="L933" s="115" t="s">
        <v>2112</v>
      </c>
      <c r="M933" s="681"/>
      <c r="N933" s="666">
        <v>44015</v>
      </c>
      <c r="O933" s="486">
        <v>1562</v>
      </c>
      <c r="P933" s="486"/>
      <c r="Q933" s="486"/>
      <c r="R933" s="486"/>
      <c r="S933" s="37"/>
      <c r="T933" s="37"/>
      <c r="U933" s="37"/>
      <c r="V933" s="37"/>
      <c r="W933" s="37"/>
      <c r="X933" s="37"/>
      <c r="Y933" s="37"/>
      <c r="Z933" s="37"/>
      <c r="AA933" s="37"/>
      <c r="AB933" s="37"/>
      <c r="AC933" s="37"/>
      <c r="AD933" s="37"/>
      <c r="AE933" s="37"/>
      <c r="AF933" s="37"/>
      <c r="AG933" s="37"/>
    </row>
    <row r="934" spans="1:33">
      <c r="A934" s="665">
        <v>44012</v>
      </c>
      <c r="B934" s="115" t="s">
        <v>144</v>
      </c>
      <c r="C934" s="115">
        <v>880003241</v>
      </c>
      <c r="D934" s="115" t="s">
        <v>139</v>
      </c>
      <c r="E934" s="115" t="s">
        <v>140</v>
      </c>
      <c r="F934" s="665" t="s">
        <v>2111</v>
      </c>
      <c r="G934" s="666">
        <v>44022</v>
      </c>
      <c r="H934" s="265"/>
      <c r="I934" s="666">
        <v>44040</v>
      </c>
      <c r="J934" s="666"/>
      <c r="K934" s="486"/>
      <c r="L934" s="115" t="s">
        <v>2112</v>
      </c>
      <c r="M934" s="681"/>
      <c r="N934" s="666">
        <v>44017</v>
      </c>
      <c r="O934" s="486">
        <v>3024</v>
      </c>
      <c r="P934" s="486"/>
      <c r="Q934" s="486"/>
      <c r="R934" s="486"/>
      <c r="S934" s="37"/>
      <c r="T934" s="37"/>
      <c r="U934" s="37"/>
      <c r="V934" s="37"/>
      <c r="W934" s="37"/>
      <c r="X934" s="37"/>
      <c r="Y934" s="37"/>
      <c r="Z934" s="37"/>
      <c r="AA934" s="37"/>
      <c r="AB934" s="37"/>
      <c r="AC934" s="37"/>
      <c r="AD934" s="37"/>
      <c r="AE934" s="37"/>
      <c r="AF934" s="37"/>
      <c r="AG934" s="37"/>
    </row>
    <row r="935" spans="1:33">
      <c r="A935" s="666">
        <v>44022</v>
      </c>
      <c r="B935" s="115" t="s">
        <v>194</v>
      </c>
      <c r="C935" s="486">
        <v>880021697</v>
      </c>
      <c r="D935" s="115" t="s">
        <v>139</v>
      </c>
      <c r="E935" s="115" t="s">
        <v>140</v>
      </c>
      <c r="F935" s="665" t="s">
        <v>142</v>
      </c>
      <c r="G935" s="666">
        <v>44036</v>
      </c>
      <c r="H935" s="265"/>
      <c r="I935" s="666">
        <v>44050</v>
      </c>
      <c r="J935" s="666"/>
      <c r="K935" s="486"/>
      <c r="L935" s="115"/>
      <c r="M935" s="680"/>
      <c r="N935" s="486"/>
      <c r="O935" s="683"/>
      <c r="P935" s="486"/>
      <c r="Q935" s="486"/>
      <c r="R935" s="486"/>
      <c r="S935" s="37"/>
      <c r="T935" s="37"/>
      <c r="U935" s="37"/>
      <c r="V935" s="37"/>
      <c r="W935" s="37"/>
      <c r="X935" s="37"/>
      <c r="Y935" s="37"/>
      <c r="Z935" s="37"/>
      <c r="AA935" s="37"/>
      <c r="AB935" s="37"/>
      <c r="AC935" s="37"/>
      <c r="AD935" s="37"/>
      <c r="AE935" s="37"/>
      <c r="AF935" s="37"/>
      <c r="AG935" s="37"/>
    </row>
    <row r="936" spans="1:33">
      <c r="A936" s="666">
        <v>44022</v>
      </c>
      <c r="B936" s="115" t="s">
        <v>154</v>
      </c>
      <c r="C936" s="486">
        <v>881474853</v>
      </c>
      <c r="D936" s="115" t="s">
        <v>152</v>
      </c>
      <c r="E936" s="115" t="s">
        <v>147</v>
      </c>
      <c r="F936" s="665"/>
      <c r="G936" s="486"/>
      <c r="H936" s="265"/>
      <c r="I936" s="666"/>
      <c r="J936" s="666"/>
      <c r="K936" s="486"/>
      <c r="L936" s="115"/>
      <c r="M936" s="681"/>
      <c r="N936" s="666">
        <v>44015</v>
      </c>
      <c r="O936" s="486">
        <v>62.5</v>
      </c>
      <c r="P936" s="486"/>
      <c r="Q936" s="486"/>
      <c r="R936" s="486"/>
      <c r="S936" s="37"/>
      <c r="T936" s="37"/>
      <c r="U936" s="37"/>
      <c r="V936" s="37"/>
      <c r="W936" s="37"/>
      <c r="X936" s="37"/>
      <c r="Y936" s="37"/>
      <c r="Z936" s="37"/>
      <c r="AA936" s="37"/>
      <c r="AB936" s="37"/>
      <c r="AC936" s="37"/>
      <c r="AD936" s="37"/>
      <c r="AE936" s="37"/>
      <c r="AF936" s="37"/>
      <c r="AG936" s="37"/>
    </row>
    <row r="937" spans="1:33">
      <c r="A937" s="666">
        <v>44022</v>
      </c>
      <c r="B937" s="115" t="s">
        <v>144</v>
      </c>
      <c r="C937" s="486">
        <v>880035115</v>
      </c>
      <c r="D937" s="115" t="s">
        <v>139</v>
      </c>
      <c r="E937" s="115" t="s">
        <v>147</v>
      </c>
      <c r="F937" s="665"/>
      <c r="G937" s="666">
        <v>44029</v>
      </c>
      <c r="H937" s="265"/>
      <c r="I937" s="666">
        <v>44057</v>
      </c>
      <c r="J937" s="666"/>
      <c r="K937" s="486"/>
      <c r="L937" s="115"/>
      <c r="M937" s="680"/>
      <c r="N937" s="115" t="s">
        <v>2113</v>
      </c>
      <c r="O937" s="486">
        <v>356.65</v>
      </c>
      <c r="P937" s="486"/>
      <c r="Q937" s="486"/>
      <c r="R937" s="486"/>
      <c r="S937" s="37"/>
      <c r="T937" s="37"/>
      <c r="U937" s="37"/>
      <c r="V937" s="37"/>
      <c r="W937" s="37"/>
      <c r="X937" s="37"/>
      <c r="Y937" s="37"/>
      <c r="Z937" s="37"/>
      <c r="AA937" s="37"/>
      <c r="AB937" s="37"/>
      <c r="AC937" s="37"/>
      <c r="AD937" s="37"/>
      <c r="AE937" s="37"/>
      <c r="AF937" s="37"/>
      <c r="AG937" s="37"/>
    </row>
    <row r="938" spans="1:33">
      <c r="A938" s="666">
        <v>44022</v>
      </c>
      <c r="B938" s="115" t="s">
        <v>178</v>
      </c>
      <c r="C938" s="262">
        <v>882319875</v>
      </c>
      <c r="D938" s="115" t="s">
        <v>139</v>
      </c>
      <c r="E938" s="115" t="s">
        <v>140</v>
      </c>
      <c r="F938" s="665"/>
      <c r="G938" s="486"/>
      <c r="H938" s="265"/>
      <c r="I938" s="666">
        <v>44047</v>
      </c>
      <c r="J938" s="666"/>
      <c r="K938" s="486"/>
      <c r="L938" s="115"/>
      <c r="M938" s="680"/>
      <c r="N938" s="486"/>
      <c r="O938" s="683"/>
      <c r="P938" s="486"/>
      <c r="Q938" s="486"/>
      <c r="R938" s="486"/>
      <c r="S938" s="37"/>
      <c r="T938" s="37"/>
      <c r="U938" s="37"/>
      <c r="V938" s="37"/>
      <c r="W938" s="37"/>
      <c r="X938" s="37"/>
      <c r="Y938" s="37"/>
      <c r="Z938" s="37"/>
      <c r="AA938" s="37"/>
      <c r="AB938" s="37"/>
      <c r="AC938" s="37"/>
      <c r="AD938" s="37"/>
      <c r="AE938" s="37"/>
      <c r="AF938" s="37"/>
      <c r="AG938" s="37"/>
    </row>
    <row r="939" spans="1:33">
      <c r="A939" s="666">
        <v>44020</v>
      </c>
      <c r="B939" s="115" t="s">
        <v>144</v>
      </c>
      <c r="C939" s="486">
        <v>882073321</v>
      </c>
      <c r="D939" s="115" t="s">
        <v>139</v>
      </c>
      <c r="E939" s="115" t="s">
        <v>140</v>
      </c>
      <c r="F939" s="665"/>
      <c r="G939" s="666">
        <v>44040</v>
      </c>
      <c r="H939" s="265">
        <v>44022</v>
      </c>
      <c r="I939" s="666">
        <v>44070</v>
      </c>
      <c r="J939" s="665" t="s">
        <v>142</v>
      </c>
      <c r="K939" s="486">
        <v>3093.12</v>
      </c>
      <c r="L939" s="115"/>
      <c r="M939" s="680"/>
      <c r="N939" s="486"/>
      <c r="O939" s="683"/>
      <c r="P939" s="486"/>
      <c r="Q939" s="486"/>
      <c r="R939" s="486"/>
      <c r="S939" s="37"/>
      <c r="T939" s="37"/>
      <c r="U939" s="37"/>
      <c r="V939" s="37"/>
      <c r="W939" s="37"/>
      <c r="X939" s="37"/>
      <c r="Y939" s="37"/>
      <c r="Z939" s="37"/>
      <c r="AA939" s="37"/>
      <c r="AB939" s="37"/>
      <c r="AC939" s="37"/>
      <c r="AD939" s="37"/>
      <c r="AE939" s="37"/>
      <c r="AF939" s="37"/>
      <c r="AG939" s="37"/>
    </row>
    <row r="940" spans="1:33">
      <c r="A940" s="666">
        <v>44022</v>
      </c>
      <c r="B940" s="115" t="s">
        <v>154</v>
      </c>
      <c r="C940" s="486">
        <v>880034443</v>
      </c>
      <c r="D940" s="115" t="s">
        <v>139</v>
      </c>
      <c r="E940" s="115" t="s">
        <v>150</v>
      </c>
      <c r="F940" s="665" t="s">
        <v>2114</v>
      </c>
      <c r="G940" s="486"/>
      <c r="H940" s="265"/>
      <c r="I940" s="666">
        <v>44036</v>
      </c>
      <c r="J940" s="666"/>
      <c r="K940" s="486"/>
      <c r="L940" s="115"/>
      <c r="M940" s="680"/>
      <c r="N940" s="666">
        <v>44030</v>
      </c>
      <c r="O940" s="486">
        <v>165</v>
      </c>
      <c r="P940" s="486"/>
      <c r="Q940" s="486"/>
      <c r="R940" s="486"/>
      <c r="S940" s="37"/>
      <c r="T940" s="37"/>
      <c r="U940" s="37"/>
      <c r="V940" s="37"/>
      <c r="W940" s="37"/>
      <c r="X940" s="37"/>
      <c r="Y940" s="37"/>
      <c r="Z940" s="37"/>
      <c r="AA940" s="37"/>
      <c r="AB940" s="37"/>
      <c r="AC940" s="37"/>
      <c r="AD940" s="37"/>
      <c r="AE940" s="37"/>
      <c r="AF940" s="37"/>
      <c r="AG940" s="37"/>
    </row>
    <row r="941" spans="1:33">
      <c r="A941" s="666">
        <v>44022</v>
      </c>
      <c r="B941" s="115" t="s">
        <v>156</v>
      </c>
      <c r="C941" s="37">
        <v>880590210</v>
      </c>
      <c r="D941" s="115" t="s">
        <v>139</v>
      </c>
      <c r="E941" s="115" t="s">
        <v>140</v>
      </c>
      <c r="F941" s="665"/>
      <c r="G941" s="486"/>
      <c r="H941" s="265"/>
      <c r="I941" s="666">
        <v>44040</v>
      </c>
      <c r="J941" s="666"/>
      <c r="K941" s="486"/>
      <c r="L941" s="115"/>
      <c r="M941" s="680"/>
      <c r="N941" s="486"/>
      <c r="O941" s="683"/>
      <c r="P941" s="486"/>
      <c r="Q941" s="486"/>
      <c r="R941" s="486"/>
      <c r="S941" s="37"/>
      <c r="T941" s="37"/>
      <c r="U941" s="37"/>
      <c r="V941" s="37"/>
      <c r="W941" s="37"/>
      <c r="X941" s="37"/>
      <c r="Y941" s="37"/>
      <c r="Z941" s="37"/>
      <c r="AA941" s="37"/>
      <c r="AB941" s="37"/>
      <c r="AC941" s="37"/>
      <c r="AD941" s="37"/>
      <c r="AE941" s="37"/>
      <c r="AF941" s="37"/>
      <c r="AG941" s="37"/>
    </row>
    <row r="942" spans="1:33">
      <c r="A942" s="666">
        <v>44022</v>
      </c>
      <c r="B942" s="115" t="s">
        <v>178</v>
      </c>
      <c r="C942" s="37">
        <v>880199071</v>
      </c>
      <c r="D942" s="115" t="s">
        <v>139</v>
      </c>
      <c r="E942" s="115" t="s">
        <v>140</v>
      </c>
      <c r="F942" s="665" t="s">
        <v>261</v>
      </c>
      <c r="G942" s="486"/>
      <c r="H942" s="265"/>
      <c r="I942" s="666">
        <v>44050</v>
      </c>
      <c r="J942" s="666"/>
      <c r="K942" s="486"/>
      <c r="L942" s="115"/>
      <c r="M942" s="680"/>
      <c r="N942" s="486"/>
      <c r="O942" s="683"/>
      <c r="P942" s="486"/>
      <c r="Q942" s="486"/>
      <c r="R942" s="486"/>
      <c r="S942" s="37"/>
      <c r="T942" s="37"/>
      <c r="U942" s="37"/>
      <c r="V942" s="37"/>
      <c r="W942" s="37"/>
      <c r="X942" s="37"/>
      <c r="Y942" s="37"/>
      <c r="Z942" s="37"/>
      <c r="AA942" s="37"/>
      <c r="AB942" s="37"/>
      <c r="AC942" s="37"/>
      <c r="AD942" s="37"/>
      <c r="AE942" s="37"/>
      <c r="AF942" s="37"/>
      <c r="AG942" s="37"/>
    </row>
    <row r="943" spans="1:33">
      <c r="A943" s="666">
        <v>44022</v>
      </c>
      <c r="B943" s="115" t="s">
        <v>138</v>
      </c>
      <c r="C943" s="486">
        <v>880215642</v>
      </c>
      <c r="D943" s="115" t="s">
        <v>139</v>
      </c>
      <c r="E943" s="115" t="s">
        <v>140</v>
      </c>
      <c r="F943" s="665" t="s">
        <v>142</v>
      </c>
      <c r="G943" s="486"/>
      <c r="H943" s="265">
        <v>44029</v>
      </c>
      <c r="I943" s="666">
        <v>44050</v>
      </c>
      <c r="J943" s="666"/>
      <c r="K943" s="486">
        <v>232.5</v>
      </c>
      <c r="L943" s="115" t="s">
        <v>195</v>
      </c>
      <c r="M943" s="680"/>
      <c r="N943" s="486"/>
      <c r="O943" s="683"/>
      <c r="P943" s="486"/>
      <c r="Q943" s="486"/>
      <c r="R943" s="486"/>
      <c r="S943" s="37"/>
      <c r="T943" s="37"/>
      <c r="U943" s="37"/>
      <c r="V943" s="37"/>
      <c r="W943" s="37"/>
      <c r="X943" s="37"/>
      <c r="Y943" s="37"/>
      <c r="Z943" s="37"/>
      <c r="AA943" s="37"/>
      <c r="AB943" s="37"/>
      <c r="AC943" s="37"/>
      <c r="AD943" s="37"/>
      <c r="AE943" s="37"/>
      <c r="AF943" s="37"/>
      <c r="AG943" s="37"/>
    </row>
    <row r="944" spans="1:33">
      <c r="A944" s="666">
        <v>44022</v>
      </c>
      <c r="B944" s="115" t="s">
        <v>154</v>
      </c>
      <c r="C944" s="486">
        <v>880596676</v>
      </c>
      <c r="D944" s="115" t="s">
        <v>139</v>
      </c>
      <c r="E944" s="115" t="s">
        <v>147</v>
      </c>
      <c r="F944" s="665"/>
      <c r="G944" s="486"/>
      <c r="H944" s="265"/>
      <c r="I944" s="666"/>
      <c r="J944" s="666"/>
      <c r="K944" s="486"/>
      <c r="L944" s="115"/>
      <c r="M944" s="680"/>
      <c r="N944" s="486"/>
      <c r="O944" s="683"/>
      <c r="P944" s="486"/>
      <c r="Q944" s="486"/>
      <c r="R944" s="486"/>
      <c r="S944" s="37"/>
      <c r="T944" s="37"/>
      <c r="U944" s="37"/>
      <c r="V944" s="37"/>
      <c r="W944" s="37"/>
      <c r="X944" s="37"/>
      <c r="Y944" s="37"/>
      <c r="Z944" s="37"/>
      <c r="AA944" s="37"/>
      <c r="AB944" s="37"/>
      <c r="AC944" s="37"/>
      <c r="AD944" s="37"/>
      <c r="AE944" s="37"/>
      <c r="AF944" s="37"/>
      <c r="AG944" s="37"/>
    </row>
    <row r="945" spans="1:33">
      <c r="A945" s="666">
        <v>44022</v>
      </c>
      <c r="B945" s="115" t="s">
        <v>144</v>
      </c>
      <c r="C945" s="486">
        <v>880901822</v>
      </c>
      <c r="D945" s="115" t="s">
        <v>139</v>
      </c>
      <c r="E945" s="115" t="s">
        <v>147</v>
      </c>
      <c r="F945" s="665"/>
      <c r="G945" s="486"/>
      <c r="H945" s="265"/>
      <c r="I945" s="666">
        <v>44046</v>
      </c>
      <c r="J945" s="666"/>
      <c r="K945" s="486"/>
      <c r="L945" s="115"/>
      <c r="M945" s="680"/>
      <c r="N945" s="486"/>
      <c r="O945" s="683"/>
      <c r="P945" s="486"/>
      <c r="Q945" s="486"/>
      <c r="R945" s="486"/>
      <c r="S945" s="37"/>
      <c r="T945" s="37"/>
      <c r="U945" s="37"/>
      <c r="V945" s="37"/>
      <c r="W945" s="37"/>
      <c r="X945" s="37"/>
      <c r="Y945" s="37"/>
      <c r="Z945" s="37"/>
      <c r="AA945" s="37"/>
      <c r="AB945" s="37"/>
      <c r="AC945" s="37"/>
      <c r="AD945" s="37"/>
      <c r="AE945" s="37"/>
      <c r="AF945" s="37"/>
      <c r="AG945" s="37"/>
    </row>
    <row r="946" spans="1:33">
      <c r="A946" s="666">
        <v>44022</v>
      </c>
      <c r="B946" s="115" t="s">
        <v>156</v>
      </c>
      <c r="C946" s="37">
        <v>880221396</v>
      </c>
      <c r="D946" s="115" t="s">
        <v>139</v>
      </c>
      <c r="E946" s="115" t="s">
        <v>140</v>
      </c>
      <c r="F946" s="665"/>
      <c r="G946" s="486"/>
      <c r="H946" s="265"/>
      <c r="I946" s="666">
        <v>44035</v>
      </c>
      <c r="J946" s="666"/>
      <c r="K946" s="486"/>
      <c r="L946" s="115"/>
      <c r="M946" s="680"/>
      <c r="N946" s="486"/>
      <c r="O946" s="683"/>
      <c r="P946" s="486"/>
      <c r="Q946" s="486"/>
      <c r="R946" s="486"/>
      <c r="S946" s="37"/>
      <c r="T946" s="37"/>
      <c r="U946" s="37"/>
      <c r="V946" s="37"/>
      <c r="W946" s="37"/>
      <c r="X946" s="37"/>
      <c r="Y946" s="37"/>
      <c r="Z946" s="37"/>
      <c r="AA946" s="37"/>
      <c r="AB946" s="37"/>
      <c r="AC946" s="37"/>
      <c r="AD946" s="37"/>
      <c r="AE946" s="37"/>
      <c r="AF946" s="37"/>
      <c r="AG946" s="37"/>
    </row>
    <row r="947" spans="1:33">
      <c r="A947" s="666">
        <v>44022</v>
      </c>
      <c r="B947" s="115" t="s">
        <v>144</v>
      </c>
      <c r="C947" s="486">
        <v>880043438</v>
      </c>
      <c r="D947" s="115" t="s">
        <v>139</v>
      </c>
      <c r="E947" s="115" t="s">
        <v>147</v>
      </c>
      <c r="F947" s="665"/>
      <c r="G947" s="486"/>
      <c r="H947" s="265"/>
      <c r="I947" s="666">
        <v>44048</v>
      </c>
      <c r="J947" s="666"/>
      <c r="K947" s="486"/>
      <c r="L947" s="115"/>
      <c r="M947" s="680"/>
      <c r="N947" s="486"/>
      <c r="O947" s="683"/>
      <c r="P947" s="486"/>
      <c r="Q947" s="486"/>
      <c r="R947" s="486"/>
      <c r="S947" s="37"/>
      <c r="T947" s="37"/>
      <c r="U947" s="37"/>
      <c r="V947" s="37"/>
      <c r="W947" s="37"/>
      <c r="X947" s="37"/>
      <c r="Y947" s="37"/>
      <c r="Z947" s="37"/>
      <c r="AA947" s="37"/>
      <c r="AB947" s="37"/>
      <c r="AC947" s="37"/>
      <c r="AD947" s="37"/>
      <c r="AE947" s="37"/>
      <c r="AF947" s="37"/>
      <c r="AG947" s="37"/>
    </row>
    <row r="948" spans="1:33">
      <c r="A948" s="666">
        <v>44022</v>
      </c>
      <c r="B948" s="115" t="s">
        <v>146</v>
      </c>
      <c r="C948" s="486">
        <v>882298386</v>
      </c>
      <c r="D948" s="115" t="s">
        <v>139</v>
      </c>
      <c r="E948" s="115" t="s">
        <v>140</v>
      </c>
      <c r="F948" s="665" t="s">
        <v>142</v>
      </c>
      <c r="G948" s="666">
        <v>44036</v>
      </c>
      <c r="H948" s="265"/>
      <c r="I948" s="666">
        <v>44053</v>
      </c>
      <c r="J948" s="666"/>
      <c r="K948" s="486"/>
      <c r="L948" s="115" t="s">
        <v>2115</v>
      </c>
      <c r="M948" s="680"/>
      <c r="N948" s="486"/>
      <c r="O948" s="683"/>
      <c r="P948" s="486"/>
      <c r="Q948" s="486"/>
      <c r="R948" s="486"/>
      <c r="S948" s="37"/>
      <c r="T948" s="37"/>
      <c r="U948" s="37"/>
      <c r="V948" s="37"/>
      <c r="W948" s="37"/>
      <c r="X948" s="37"/>
      <c r="Y948" s="37"/>
      <c r="Z948" s="37"/>
      <c r="AA948" s="37"/>
      <c r="AB948" s="37"/>
      <c r="AC948" s="37"/>
      <c r="AD948" s="37"/>
      <c r="AE948" s="37"/>
      <c r="AF948" s="37"/>
      <c r="AG948" s="37"/>
    </row>
    <row r="949" spans="1:33">
      <c r="A949" s="666">
        <v>44022</v>
      </c>
      <c r="B949" s="115" t="s">
        <v>178</v>
      </c>
      <c r="C949" s="37">
        <v>880523896</v>
      </c>
      <c r="D949" s="115" t="s">
        <v>139</v>
      </c>
      <c r="E949" s="115" t="s">
        <v>140</v>
      </c>
      <c r="F949" s="665"/>
      <c r="G949" s="486"/>
      <c r="H949" s="265"/>
      <c r="I949" s="666">
        <v>44048</v>
      </c>
      <c r="J949" s="666"/>
      <c r="K949" s="486"/>
      <c r="L949" s="115"/>
      <c r="M949" s="680"/>
      <c r="N949" s="486"/>
      <c r="O949" s="683"/>
      <c r="P949" s="486"/>
      <c r="Q949" s="486"/>
      <c r="R949" s="486"/>
      <c r="S949" s="37"/>
      <c r="T949" s="37"/>
      <c r="U949" s="37"/>
      <c r="V949" s="37"/>
      <c r="W949" s="37"/>
      <c r="X949" s="37"/>
      <c r="Y949" s="37"/>
      <c r="Z949" s="37"/>
      <c r="AA949" s="37"/>
      <c r="AB949" s="37"/>
      <c r="AC949" s="37"/>
      <c r="AD949" s="37"/>
      <c r="AE949" s="37"/>
      <c r="AF949" s="37"/>
      <c r="AG949" s="37"/>
    </row>
    <row r="950" spans="1:33">
      <c r="A950" s="666">
        <v>44022</v>
      </c>
      <c r="B950" s="115" t="s">
        <v>146</v>
      </c>
      <c r="C950" s="486">
        <v>882127146</v>
      </c>
      <c r="D950" s="115" t="s">
        <v>139</v>
      </c>
      <c r="E950" s="115" t="s">
        <v>140</v>
      </c>
      <c r="F950" s="665" t="s">
        <v>142</v>
      </c>
      <c r="G950" s="486"/>
      <c r="H950" s="265"/>
      <c r="I950" s="666">
        <v>44035</v>
      </c>
      <c r="J950" s="666"/>
      <c r="K950" s="486"/>
      <c r="L950" s="115" t="s">
        <v>195</v>
      </c>
      <c r="M950" s="680"/>
      <c r="N950" s="486"/>
      <c r="O950" s="683"/>
      <c r="P950" s="486"/>
      <c r="Q950" s="486"/>
      <c r="R950" s="486"/>
      <c r="S950" s="37"/>
      <c r="T950" s="37"/>
      <c r="U950" s="37"/>
      <c r="V950" s="37"/>
      <c r="W950" s="37"/>
      <c r="X950" s="37"/>
      <c r="Y950" s="37"/>
      <c r="Z950" s="37"/>
      <c r="AA950" s="37"/>
      <c r="AB950" s="37"/>
      <c r="AC950" s="37"/>
      <c r="AD950" s="37"/>
      <c r="AE950" s="37"/>
      <c r="AF950" s="37"/>
      <c r="AG950" s="37"/>
    </row>
    <row r="951" spans="1:33">
      <c r="A951" s="666">
        <v>44022</v>
      </c>
      <c r="B951" s="115" t="s">
        <v>194</v>
      </c>
      <c r="C951" s="486">
        <v>882190309</v>
      </c>
      <c r="D951" s="115" t="s">
        <v>139</v>
      </c>
      <c r="E951" s="115" t="s">
        <v>140</v>
      </c>
      <c r="F951" s="115" t="s">
        <v>361</v>
      </c>
      <c r="G951" s="666">
        <v>44042</v>
      </c>
      <c r="H951" s="666"/>
      <c r="I951" s="265">
        <v>44057</v>
      </c>
      <c r="J951" s="666"/>
      <c r="K951" s="37"/>
      <c r="L951" s="115" t="s">
        <v>492</v>
      </c>
      <c r="M951" s="629"/>
      <c r="N951" s="37"/>
      <c r="O951" s="37"/>
      <c r="P951" s="37"/>
      <c r="Q951" s="37"/>
      <c r="R951" s="37"/>
      <c r="S951" s="37"/>
      <c r="T951" s="37"/>
      <c r="U951" s="37"/>
      <c r="V951" s="37"/>
      <c r="W951" s="37"/>
      <c r="X951" s="37"/>
      <c r="Y951" s="37"/>
      <c r="Z951" s="37"/>
      <c r="AA951" s="37"/>
      <c r="AB951" s="37"/>
      <c r="AC951" s="37"/>
      <c r="AD951" s="37"/>
      <c r="AE951" s="37"/>
      <c r="AF951" s="37"/>
      <c r="AG951" s="37"/>
    </row>
    <row r="952" spans="1:33">
      <c r="A952" s="666">
        <v>44022</v>
      </c>
      <c r="B952" s="115" t="s">
        <v>154</v>
      </c>
      <c r="C952" s="486">
        <v>880606672</v>
      </c>
      <c r="D952" s="115" t="s">
        <v>139</v>
      </c>
      <c r="E952" s="115" t="s">
        <v>140</v>
      </c>
      <c r="F952" s="665" t="s">
        <v>142</v>
      </c>
      <c r="G952" s="666">
        <v>44032</v>
      </c>
      <c r="H952" s="265">
        <v>44032</v>
      </c>
      <c r="I952" s="666">
        <v>44036</v>
      </c>
      <c r="J952" s="665" t="s">
        <v>142</v>
      </c>
      <c r="K952" s="486">
        <v>2007.3</v>
      </c>
      <c r="L952" s="115"/>
      <c r="M952" s="680"/>
      <c r="N952" s="486"/>
      <c r="O952" s="683"/>
      <c r="P952" s="486"/>
      <c r="Q952" s="486"/>
      <c r="R952" s="486"/>
      <c r="S952" s="37"/>
      <c r="T952" s="37"/>
      <c r="U952" s="37"/>
      <c r="V952" s="37"/>
      <c r="W952" s="37"/>
      <c r="X952" s="37"/>
      <c r="Y952" s="37"/>
      <c r="Z952" s="37"/>
      <c r="AA952" s="37"/>
      <c r="AB952" s="37"/>
      <c r="AC952" s="37"/>
      <c r="AD952" s="37"/>
      <c r="AE952" s="37"/>
      <c r="AF952" s="37"/>
      <c r="AG952" s="37"/>
    </row>
    <row r="953" spans="1:33">
      <c r="A953" s="666">
        <v>44022</v>
      </c>
      <c r="B953" s="115" t="s">
        <v>144</v>
      </c>
      <c r="C953" s="486">
        <v>880864025</v>
      </c>
      <c r="D953" s="115" t="s">
        <v>139</v>
      </c>
      <c r="E953" s="115" t="s">
        <v>147</v>
      </c>
      <c r="F953" s="665"/>
      <c r="G953" s="486"/>
      <c r="H953" s="265"/>
      <c r="I953" s="666">
        <v>44046</v>
      </c>
      <c r="J953" s="666"/>
      <c r="K953" s="486"/>
      <c r="L953" s="115"/>
      <c r="M953" s="680"/>
      <c r="N953" s="486"/>
      <c r="O953" s="683"/>
      <c r="P953" s="486"/>
      <c r="Q953" s="486"/>
      <c r="R953" s="486"/>
      <c r="S953" s="37"/>
      <c r="T953" s="37"/>
      <c r="U953" s="37"/>
      <c r="V953" s="37"/>
      <c r="W953" s="37"/>
      <c r="X953" s="37"/>
      <c r="Y953" s="37"/>
      <c r="Z953" s="37"/>
      <c r="AA953" s="37"/>
      <c r="AB953" s="37"/>
      <c r="AC953" s="37"/>
      <c r="AD953" s="37"/>
      <c r="AE953" s="37"/>
      <c r="AF953" s="37"/>
      <c r="AG953" s="37"/>
    </row>
    <row r="954" spans="1:33">
      <c r="A954" s="666">
        <v>44022</v>
      </c>
      <c r="B954" s="115" t="s">
        <v>138</v>
      </c>
      <c r="C954" s="37">
        <v>882013597</v>
      </c>
      <c r="D954" s="115" t="s">
        <v>139</v>
      </c>
      <c r="E954" s="115" t="s">
        <v>140</v>
      </c>
      <c r="F954" s="665"/>
      <c r="G954" s="486"/>
      <c r="H954" s="265"/>
      <c r="I954" s="666">
        <v>44049</v>
      </c>
      <c r="J954" s="666"/>
      <c r="K954" s="486"/>
      <c r="L954" s="115" t="s">
        <v>2116</v>
      </c>
      <c r="M954" s="680"/>
      <c r="N954" s="486"/>
      <c r="O954" s="683"/>
      <c r="P954" s="486"/>
      <c r="Q954" s="486"/>
      <c r="R954" s="486"/>
      <c r="S954" s="37"/>
      <c r="T954" s="37"/>
      <c r="U954" s="37"/>
      <c r="V954" s="37"/>
      <c r="W954" s="37"/>
      <c r="X954" s="37"/>
      <c r="Y954" s="37"/>
      <c r="Z954" s="37"/>
      <c r="AA954" s="37"/>
      <c r="AB954" s="37"/>
      <c r="AC954" s="37"/>
      <c r="AD954" s="37"/>
      <c r="AE954" s="37"/>
      <c r="AF954" s="37"/>
      <c r="AG954" s="37"/>
    </row>
    <row r="955" spans="1:33">
      <c r="A955" s="666">
        <v>44022</v>
      </c>
      <c r="B955" s="115" t="s">
        <v>154</v>
      </c>
      <c r="C955" s="486">
        <v>880531774</v>
      </c>
      <c r="D955" s="115" t="s">
        <v>139</v>
      </c>
      <c r="E955" s="115" t="s">
        <v>150</v>
      </c>
      <c r="F955" s="665"/>
      <c r="G955" s="486"/>
      <c r="H955" s="666">
        <v>44040</v>
      </c>
      <c r="I955" s="666">
        <v>44055</v>
      </c>
      <c r="J955" s="665" t="s">
        <v>168</v>
      </c>
      <c r="K955" s="486">
        <v>50</v>
      </c>
      <c r="L955" s="115"/>
      <c r="M955" s="680"/>
      <c r="N955" s="486"/>
      <c r="O955" s="683"/>
      <c r="P955" s="486"/>
      <c r="Q955" s="486"/>
      <c r="R955" s="486"/>
      <c r="S955" s="486"/>
      <c r="T955" s="486"/>
      <c r="U955" s="486"/>
      <c r="V955" s="486"/>
      <c r="W955" s="486"/>
      <c r="X955" s="486"/>
      <c r="Y955" s="486"/>
      <c r="Z955" s="486"/>
      <c r="AA955" s="486"/>
      <c r="AB955" s="486"/>
      <c r="AC955" s="486"/>
      <c r="AD955" s="486"/>
      <c r="AE955" s="486"/>
      <c r="AF955" s="486"/>
      <c r="AG955" s="486"/>
    </row>
    <row r="956" spans="1:33">
      <c r="A956" s="666">
        <v>44022</v>
      </c>
      <c r="B956" s="115" t="s">
        <v>146</v>
      </c>
      <c r="C956" s="486">
        <v>881851288</v>
      </c>
      <c r="D956" s="115" t="s">
        <v>139</v>
      </c>
      <c r="E956" s="115" t="s">
        <v>140</v>
      </c>
      <c r="F956" s="665" t="s">
        <v>2117</v>
      </c>
      <c r="G956" s="486"/>
      <c r="H956" s="265"/>
      <c r="I956" s="666">
        <v>44027</v>
      </c>
      <c r="J956" s="666"/>
      <c r="K956" s="486"/>
      <c r="L956" s="115" t="s">
        <v>2118</v>
      </c>
      <c r="M956" s="680"/>
      <c r="N956" s="486"/>
      <c r="O956" s="683"/>
      <c r="P956" s="486"/>
      <c r="Q956" s="486"/>
      <c r="R956" s="486"/>
      <c r="S956" s="37"/>
      <c r="T956" s="37"/>
      <c r="U956" s="37"/>
      <c r="V956" s="37"/>
      <c r="W956" s="37"/>
      <c r="X956" s="37"/>
      <c r="Y956" s="37"/>
      <c r="Z956" s="37"/>
      <c r="AA956" s="37"/>
      <c r="AB956" s="37"/>
      <c r="AC956" s="37"/>
      <c r="AD956" s="37"/>
      <c r="AE956" s="37"/>
      <c r="AF956" s="37"/>
      <c r="AG956" s="37"/>
    </row>
    <row r="957" spans="1:33">
      <c r="A957" s="666">
        <v>44022</v>
      </c>
      <c r="B957" s="115" t="s">
        <v>178</v>
      </c>
      <c r="C957" s="37">
        <v>882259606</v>
      </c>
      <c r="D957" s="115" t="s">
        <v>139</v>
      </c>
      <c r="E957" s="115" t="s">
        <v>140</v>
      </c>
      <c r="F957" s="665"/>
      <c r="G957" s="486"/>
      <c r="H957" s="265"/>
      <c r="I957" s="666">
        <v>44050</v>
      </c>
      <c r="J957" s="666"/>
      <c r="K957" s="486"/>
      <c r="L957" s="115"/>
      <c r="M957" s="680"/>
      <c r="N957" s="486"/>
      <c r="O957" s="683"/>
      <c r="P957" s="486"/>
      <c r="Q957" s="486"/>
      <c r="R957" s="486"/>
      <c r="S957" s="37"/>
      <c r="T957" s="37"/>
      <c r="U957" s="37"/>
      <c r="V957" s="37"/>
      <c r="W957" s="37"/>
      <c r="X957" s="37"/>
      <c r="Y957" s="37"/>
      <c r="Z957" s="37"/>
      <c r="AA957" s="37"/>
      <c r="AB957" s="37"/>
      <c r="AC957" s="37"/>
      <c r="AD957" s="37"/>
      <c r="AE957" s="37"/>
      <c r="AF957" s="37"/>
      <c r="AG957" s="37"/>
    </row>
    <row r="958" spans="1:33">
      <c r="A958" s="666">
        <v>44022</v>
      </c>
      <c r="B958" s="115" t="s">
        <v>154</v>
      </c>
      <c r="C958" s="486">
        <v>880004534</v>
      </c>
      <c r="D958" s="115" t="s">
        <v>139</v>
      </c>
      <c r="E958" s="115" t="s">
        <v>150</v>
      </c>
      <c r="F958" s="665"/>
      <c r="G958" s="486"/>
      <c r="H958" s="265"/>
      <c r="I958" s="666">
        <v>44036</v>
      </c>
      <c r="J958" s="666"/>
      <c r="K958" s="486"/>
      <c r="L958" s="115"/>
      <c r="M958" s="680"/>
      <c r="N958" s="486"/>
      <c r="O958" s="683"/>
      <c r="P958" s="486"/>
      <c r="Q958" s="486"/>
      <c r="R958" s="486"/>
      <c r="S958" s="37"/>
      <c r="T958" s="37"/>
      <c r="U958" s="37"/>
      <c r="V958" s="37"/>
      <c r="W958" s="37"/>
      <c r="X958" s="37"/>
      <c r="Y958" s="37"/>
      <c r="Z958" s="37"/>
      <c r="AA958" s="37"/>
      <c r="AB958" s="37"/>
      <c r="AC958" s="37"/>
      <c r="AD958" s="37"/>
      <c r="AE958" s="37"/>
      <c r="AF958" s="37"/>
      <c r="AG958" s="37"/>
    </row>
    <row r="959" spans="1:33">
      <c r="A959" s="666">
        <v>44022</v>
      </c>
      <c r="B959" s="115" t="s">
        <v>154</v>
      </c>
      <c r="C959" s="486">
        <v>880029890</v>
      </c>
      <c r="D959" s="115" t="s">
        <v>139</v>
      </c>
      <c r="E959" s="115" t="s">
        <v>147</v>
      </c>
      <c r="F959" s="665"/>
      <c r="G959" s="486"/>
      <c r="H959" s="265"/>
      <c r="I959" s="666"/>
      <c r="J959" s="666"/>
      <c r="K959" s="486"/>
      <c r="L959" s="115"/>
      <c r="M959" s="680"/>
      <c r="N959" s="486"/>
      <c r="O959" s="683"/>
      <c r="P959" s="486"/>
      <c r="Q959" s="486"/>
      <c r="R959" s="486"/>
      <c r="S959" s="37"/>
      <c r="T959" s="37"/>
      <c r="U959" s="37"/>
      <c r="V959" s="37"/>
      <c r="W959" s="37"/>
      <c r="X959" s="37"/>
      <c r="Y959" s="37"/>
      <c r="Z959" s="37"/>
      <c r="AA959" s="37"/>
      <c r="AB959" s="37"/>
      <c r="AC959" s="37"/>
      <c r="AD959" s="37"/>
      <c r="AE959" s="37"/>
      <c r="AF959" s="37"/>
      <c r="AG959" s="37"/>
    </row>
    <row r="960" spans="1:33">
      <c r="A960" s="666">
        <v>44022</v>
      </c>
      <c r="B960" s="115" t="s">
        <v>146</v>
      </c>
      <c r="C960" s="486">
        <v>881790970</v>
      </c>
      <c r="D960" s="115" t="s">
        <v>139</v>
      </c>
      <c r="E960" s="115" t="s">
        <v>140</v>
      </c>
      <c r="F960" s="665" t="s">
        <v>168</v>
      </c>
      <c r="G960" s="486"/>
      <c r="H960" s="265">
        <v>44027</v>
      </c>
      <c r="I960" s="666">
        <v>44036</v>
      </c>
      <c r="J960" s="665" t="s">
        <v>199</v>
      </c>
      <c r="K960" s="486">
        <v>138.16</v>
      </c>
      <c r="L960" s="680" t="s">
        <v>2119</v>
      </c>
      <c r="M960" s="680"/>
      <c r="N960" s="486"/>
      <c r="O960" s="683"/>
      <c r="P960" s="486"/>
      <c r="Q960" s="486"/>
      <c r="R960" s="486"/>
      <c r="S960" s="37"/>
      <c r="T960" s="37"/>
      <c r="U960" s="37"/>
      <c r="V960" s="37"/>
      <c r="W960" s="37"/>
      <c r="X960" s="37"/>
      <c r="Y960" s="37"/>
      <c r="Z960" s="37"/>
      <c r="AA960" s="37"/>
      <c r="AB960" s="37"/>
      <c r="AC960" s="37"/>
      <c r="AD960" s="37"/>
      <c r="AE960" s="37"/>
      <c r="AF960" s="37"/>
      <c r="AG960" s="37"/>
    </row>
    <row r="961" spans="1:33">
      <c r="A961" s="666">
        <v>44022</v>
      </c>
      <c r="B961" s="115" t="s">
        <v>146</v>
      </c>
      <c r="C961" s="486">
        <v>881790970</v>
      </c>
      <c r="D961" s="115" t="s">
        <v>139</v>
      </c>
      <c r="E961" s="115" t="s">
        <v>140</v>
      </c>
      <c r="F961" s="665" t="s">
        <v>168</v>
      </c>
      <c r="G961" s="486"/>
      <c r="H961" s="265">
        <v>44027</v>
      </c>
      <c r="I961" s="666">
        <v>44036</v>
      </c>
      <c r="J961" s="665" t="s">
        <v>142</v>
      </c>
      <c r="K961" s="486">
        <v>4206.3999999999996</v>
      </c>
      <c r="L961" s="680" t="s">
        <v>1843</v>
      </c>
      <c r="M961" s="680"/>
      <c r="N961" s="486"/>
      <c r="O961" s="683"/>
      <c r="P961" s="486"/>
      <c r="Q961" s="486"/>
      <c r="R961" s="486"/>
      <c r="S961" s="37"/>
      <c r="T961" s="37"/>
      <c r="U961" s="37"/>
      <c r="V961" s="37"/>
      <c r="W961" s="37"/>
      <c r="X961" s="37"/>
      <c r="Y961" s="37"/>
      <c r="Z961" s="37"/>
      <c r="AA961" s="37"/>
      <c r="AB961" s="37"/>
      <c r="AC961" s="37"/>
      <c r="AD961" s="37"/>
      <c r="AE961" s="37"/>
      <c r="AF961" s="37"/>
      <c r="AG961" s="37"/>
    </row>
    <row r="962" spans="1:33">
      <c r="A962" s="666">
        <v>44022</v>
      </c>
      <c r="B962" s="115" t="s">
        <v>146</v>
      </c>
      <c r="C962" s="486">
        <v>881790970</v>
      </c>
      <c r="D962" s="115" t="s">
        <v>139</v>
      </c>
      <c r="E962" s="115" t="s">
        <v>140</v>
      </c>
      <c r="F962" s="665"/>
      <c r="G962" s="486"/>
      <c r="H962" s="265">
        <v>44035</v>
      </c>
      <c r="I962" s="666">
        <v>44036</v>
      </c>
      <c r="J962" s="665" t="s">
        <v>199</v>
      </c>
      <c r="K962" s="486">
        <v>156.32</v>
      </c>
      <c r="L962" s="680" t="s">
        <v>1801</v>
      </c>
      <c r="M962" s="680"/>
      <c r="N962" s="486"/>
      <c r="O962" s="683"/>
      <c r="P962" s="486"/>
      <c r="Q962" s="486"/>
      <c r="R962" s="486"/>
      <c r="S962" s="37"/>
      <c r="T962" s="37"/>
      <c r="U962" s="37"/>
      <c r="V962" s="37"/>
      <c r="W962" s="37"/>
      <c r="X962" s="37"/>
      <c r="Y962" s="37"/>
      <c r="Z962" s="37"/>
      <c r="AA962" s="37"/>
      <c r="AB962" s="37"/>
      <c r="AC962" s="37"/>
      <c r="AD962" s="37"/>
      <c r="AE962" s="37"/>
      <c r="AF962" s="37"/>
      <c r="AG962" s="37"/>
    </row>
    <row r="963" spans="1:33">
      <c r="A963" s="666">
        <v>44022</v>
      </c>
      <c r="B963" s="115" t="s">
        <v>146</v>
      </c>
      <c r="C963" s="486">
        <v>881790970</v>
      </c>
      <c r="D963" s="115" t="s">
        <v>139</v>
      </c>
      <c r="E963" s="115" t="s">
        <v>140</v>
      </c>
      <c r="F963" s="665"/>
      <c r="G963" s="486"/>
      <c r="H963" s="265">
        <v>44035</v>
      </c>
      <c r="I963" s="666">
        <v>44036</v>
      </c>
      <c r="J963" s="665" t="s">
        <v>199</v>
      </c>
      <c r="K963" s="486">
        <v>288.16000000000003</v>
      </c>
      <c r="L963" s="680" t="s">
        <v>1797</v>
      </c>
      <c r="M963" s="680"/>
      <c r="N963" s="486"/>
      <c r="O963" s="683"/>
      <c r="P963" s="486"/>
      <c r="Q963" s="486"/>
      <c r="R963" s="486"/>
      <c r="S963" s="37"/>
      <c r="T963" s="37"/>
      <c r="U963" s="37"/>
      <c r="V963" s="37"/>
      <c r="W963" s="37"/>
      <c r="X963" s="37"/>
      <c r="Y963" s="37"/>
      <c r="Z963" s="37"/>
      <c r="AA963" s="37"/>
      <c r="AB963" s="37"/>
      <c r="AC963" s="37"/>
      <c r="AD963" s="37"/>
      <c r="AE963" s="37"/>
      <c r="AF963" s="37"/>
      <c r="AG963" s="37"/>
    </row>
    <row r="964" spans="1:33">
      <c r="A964" s="666">
        <v>44022</v>
      </c>
      <c r="B964" s="115" t="s">
        <v>146</v>
      </c>
      <c r="C964" s="486">
        <v>881790970</v>
      </c>
      <c r="D964" s="115" t="s">
        <v>139</v>
      </c>
      <c r="E964" s="115" t="s">
        <v>140</v>
      </c>
      <c r="F964" s="665"/>
      <c r="G964" s="486"/>
      <c r="H964" s="265">
        <v>44035</v>
      </c>
      <c r="I964" s="666">
        <v>44036</v>
      </c>
      <c r="J964" s="666" t="s">
        <v>2120</v>
      </c>
      <c r="K964" s="486">
        <v>868.2</v>
      </c>
      <c r="L964" s="115"/>
      <c r="M964" s="680"/>
      <c r="N964" s="486"/>
      <c r="O964" s="683"/>
      <c r="P964" s="486"/>
      <c r="Q964" s="486"/>
      <c r="R964" s="486"/>
      <c r="S964" s="37"/>
      <c r="T964" s="37"/>
      <c r="U964" s="37"/>
      <c r="V964" s="37"/>
      <c r="W964" s="37"/>
      <c r="X964" s="37"/>
      <c r="Y964" s="37"/>
      <c r="Z964" s="37"/>
      <c r="AA964" s="37"/>
      <c r="AB964" s="37"/>
      <c r="AC964" s="37"/>
      <c r="AD964" s="37"/>
      <c r="AE964" s="37"/>
      <c r="AF964" s="37"/>
      <c r="AG964" s="37"/>
    </row>
    <row r="965" spans="1:33">
      <c r="A965" s="666">
        <v>44022</v>
      </c>
      <c r="B965" s="115" t="s">
        <v>146</v>
      </c>
      <c r="C965" s="486">
        <v>881790970</v>
      </c>
      <c r="D965" s="115" t="s">
        <v>139</v>
      </c>
      <c r="E965" s="115" t="s">
        <v>140</v>
      </c>
      <c r="F965" s="665"/>
      <c r="G965" s="486"/>
      <c r="H965" s="265">
        <v>44036</v>
      </c>
      <c r="I965" s="666"/>
      <c r="J965" s="665" t="s">
        <v>199</v>
      </c>
      <c r="K965" s="486">
        <v>138.16</v>
      </c>
      <c r="L965" s="115"/>
      <c r="M965" s="680"/>
      <c r="N965" s="486"/>
      <c r="O965" s="683"/>
      <c r="P965" s="486"/>
      <c r="Q965" s="486"/>
      <c r="R965" s="486"/>
      <c r="S965" s="37"/>
      <c r="T965" s="37"/>
      <c r="U965" s="37"/>
      <c r="V965" s="37"/>
      <c r="W965" s="37"/>
      <c r="X965" s="37"/>
      <c r="Y965" s="37"/>
      <c r="Z965" s="37"/>
      <c r="AA965" s="37"/>
      <c r="AB965" s="37"/>
      <c r="AC965" s="37"/>
      <c r="AD965" s="37"/>
      <c r="AE965" s="37"/>
      <c r="AF965" s="37"/>
      <c r="AG965" s="37"/>
    </row>
    <row r="966" spans="1:33">
      <c r="A966" s="666">
        <v>44022</v>
      </c>
      <c r="B966" s="115" t="s">
        <v>206</v>
      </c>
      <c r="C966" s="486">
        <v>880026961</v>
      </c>
      <c r="D966" s="115" t="s">
        <v>152</v>
      </c>
      <c r="E966" s="115" t="s">
        <v>140</v>
      </c>
      <c r="F966" s="665"/>
      <c r="G966" s="486"/>
      <c r="H966" s="265"/>
      <c r="I966" s="666">
        <v>44036</v>
      </c>
      <c r="J966" s="666"/>
      <c r="K966" s="486"/>
      <c r="L966" s="115"/>
      <c r="M966" s="680"/>
      <c r="N966" s="486"/>
      <c r="O966" s="683"/>
      <c r="P966" s="486"/>
      <c r="Q966" s="486"/>
      <c r="R966" s="486"/>
      <c r="S966" s="37"/>
      <c r="T966" s="37"/>
      <c r="U966" s="37"/>
      <c r="V966" s="37"/>
      <c r="W966" s="37"/>
      <c r="X966" s="37"/>
      <c r="Y966" s="37"/>
      <c r="Z966" s="37"/>
      <c r="AA966" s="37"/>
      <c r="AB966" s="37"/>
      <c r="AC966" s="37"/>
      <c r="AD966" s="37"/>
      <c r="AE966" s="37"/>
      <c r="AF966" s="37"/>
      <c r="AG966" s="37"/>
    </row>
    <row r="967" spans="1:33">
      <c r="A967" s="666">
        <v>44022</v>
      </c>
      <c r="B967" s="115" t="s">
        <v>206</v>
      </c>
      <c r="C967" s="486">
        <v>880047138</v>
      </c>
      <c r="D967" s="115" t="s">
        <v>139</v>
      </c>
      <c r="E967" s="115" t="s">
        <v>140</v>
      </c>
      <c r="F967" s="665"/>
      <c r="G967" s="486"/>
      <c r="H967" s="265"/>
      <c r="I967" s="666">
        <v>44036</v>
      </c>
      <c r="J967" s="666"/>
      <c r="K967" s="486"/>
      <c r="L967" s="115"/>
      <c r="M967" s="680"/>
      <c r="N967" s="486"/>
      <c r="O967" s="683"/>
      <c r="P967" s="486"/>
      <c r="Q967" s="486"/>
      <c r="R967" s="486"/>
      <c r="S967" s="37"/>
      <c r="T967" s="37"/>
      <c r="U967" s="37"/>
      <c r="V967" s="37"/>
      <c r="W967" s="37"/>
      <c r="X967" s="37"/>
      <c r="Y967" s="37"/>
      <c r="Z967" s="37"/>
      <c r="AA967" s="37"/>
      <c r="AB967" s="37"/>
      <c r="AC967" s="37"/>
      <c r="AD967" s="37"/>
      <c r="AE967" s="37"/>
      <c r="AF967" s="37"/>
      <c r="AG967" s="37"/>
    </row>
    <row r="968" spans="1:33">
      <c r="A968" s="666">
        <v>44022</v>
      </c>
      <c r="B968" s="115" t="s">
        <v>206</v>
      </c>
      <c r="C968" s="486">
        <v>881274659</v>
      </c>
      <c r="D968" s="115" t="s">
        <v>139</v>
      </c>
      <c r="E968" s="115" t="s">
        <v>140</v>
      </c>
      <c r="F968" s="665"/>
      <c r="G968" s="486"/>
      <c r="H968" s="265"/>
      <c r="I968" s="666">
        <v>44036</v>
      </c>
      <c r="J968" s="666"/>
      <c r="K968" s="486"/>
      <c r="L968" s="115"/>
      <c r="M968" s="680"/>
      <c r="N968" s="486"/>
      <c r="O968" s="683"/>
      <c r="P968" s="486"/>
      <c r="Q968" s="486"/>
      <c r="R968" s="486"/>
      <c r="S968" s="37"/>
      <c r="T968" s="37"/>
      <c r="U968" s="37"/>
      <c r="V968" s="37"/>
      <c r="W968" s="37"/>
      <c r="X968" s="37"/>
      <c r="Y968" s="37"/>
      <c r="Z968" s="37"/>
      <c r="AA968" s="37"/>
      <c r="AB968" s="37"/>
      <c r="AC968" s="37"/>
      <c r="AD968" s="37"/>
      <c r="AE968" s="37"/>
      <c r="AF968" s="37"/>
      <c r="AG968" s="37"/>
    </row>
    <row r="969" spans="1:33">
      <c r="A969" s="666">
        <v>44022</v>
      </c>
      <c r="B969" s="115" t="s">
        <v>206</v>
      </c>
      <c r="C969" s="486">
        <v>881542125</v>
      </c>
      <c r="D969" s="115" t="s">
        <v>139</v>
      </c>
      <c r="E969" s="115" t="s">
        <v>140</v>
      </c>
      <c r="F969" s="665"/>
      <c r="G969" s="486"/>
      <c r="H969" s="265"/>
      <c r="I969" s="666">
        <v>44036</v>
      </c>
      <c r="J969" s="666"/>
      <c r="K969" s="486"/>
      <c r="L969" s="115"/>
      <c r="M969" s="680"/>
      <c r="N969" s="486"/>
      <c r="O969" s="683"/>
      <c r="P969" s="486"/>
      <c r="Q969" s="486"/>
      <c r="R969" s="486"/>
      <c r="S969" s="37"/>
      <c r="T969" s="37"/>
      <c r="U969" s="37"/>
      <c r="V969" s="37"/>
      <c r="W969" s="37"/>
      <c r="X969" s="37"/>
      <c r="Y969" s="37"/>
      <c r="Z969" s="37"/>
      <c r="AA969" s="37"/>
      <c r="AB969" s="37"/>
      <c r="AC969" s="37"/>
      <c r="AD969" s="37"/>
      <c r="AE969" s="37"/>
      <c r="AF969" s="37"/>
      <c r="AG969" s="37"/>
    </row>
    <row r="970" spans="1:33">
      <c r="A970" s="666">
        <v>44022</v>
      </c>
      <c r="B970" s="115" t="s">
        <v>206</v>
      </c>
      <c r="C970" s="486">
        <v>881220478</v>
      </c>
      <c r="D970" s="115" t="s">
        <v>139</v>
      </c>
      <c r="E970" s="115" t="s">
        <v>140</v>
      </c>
      <c r="F970" s="665"/>
      <c r="G970" s="486"/>
      <c r="H970" s="265"/>
      <c r="I970" s="666">
        <v>44036</v>
      </c>
      <c r="J970" s="666"/>
      <c r="K970" s="486"/>
      <c r="L970" s="115"/>
      <c r="M970" s="680"/>
      <c r="N970" s="486"/>
      <c r="O970" s="683"/>
      <c r="P970" s="486"/>
      <c r="Q970" s="486"/>
      <c r="R970" s="486"/>
      <c r="S970" s="37"/>
      <c r="T970" s="37"/>
      <c r="U970" s="37"/>
      <c r="V970" s="37"/>
      <c r="W970" s="37"/>
      <c r="X970" s="37"/>
      <c r="Y970" s="37"/>
      <c r="Z970" s="37"/>
      <c r="AA970" s="37"/>
      <c r="AB970" s="37"/>
      <c r="AC970" s="37"/>
      <c r="AD970" s="37"/>
      <c r="AE970" s="37"/>
      <c r="AF970" s="37"/>
      <c r="AG970" s="37"/>
    </row>
    <row r="971" spans="1:33">
      <c r="A971" s="666">
        <v>44022</v>
      </c>
      <c r="B971" s="115" t="s">
        <v>206</v>
      </c>
      <c r="C971" s="486">
        <v>882121994</v>
      </c>
      <c r="D971" s="115" t="s">
        <v>139</v>
      </c>
      <c r="E971" s="115" t="s">
        <v>140</v>
      </c>
      <c r="F971" s="665"/>
      <c r="G971" s="486"/>
      <c r="H971" s="265"/>
      <c r="I971" s="666">
        <v>44040</v>
      </c>
      <c r="J971" s="666"/>
      <c r="K971" s="486"/>
      <c r="L971" s="115"/>
      <c r="M971" s="680"/>
      <c r="N971" s="486"/>
      <c r="O971" s="683"/>
      <c r="P971" s="486"/>
      <c r="Q971" s="486"/>
      <c r="R971" s="486"/>
      <c r="S971" s="37"/>
      <c r="T971" s="37"/>
      <c r="U971" s="37"/>
      <c r="V971" s="37"/>
      <c r="W971" s="37"/>
      <c r="X971" s="37"/>
      <c r="Y971" s="37"/>
      <c r="Z971" s="37"/>
      <c r="AA971" s="37"/>
      <c r="AB971" s="37"/>
      <c r="AC971" s="37"/>
      <c r="AD971" s="37"/>
      <c r="AE971" s="37"/>
      <c r="AF971" s="37"/>
      <c r="AG971" s="37"/>
    </row>
    <row r="972" spans="1:33">
      <c r="A972" s="666">
        <v>44022</v>
      </c>
      <c r="B972" s="115" t="s">
        <v>206</v>
      </c>
      <c r="C972" s="486">
        <v>881919982</v>
      </c>
      <c r="D972" s="115" t="s">
        <v>152</v>
      </c>
      <c r="E972" s="115" t="s">
        <v>140</v>
      </c>
      <c r="F972" s="665"/>
      <c r="G972" s="486"/>
      <c r="H972" s="265"/>
      <c r="I972" s="666">
        <v>44040</v>
      </c>
      <c r="J972" s="666"/>
      <c r="K972" s="486"/>
      <c r="L972" s="115"/>
      <c r="M972" s="680"/>
      <c r="N972" s="486"/>
      <c r="O972" s="683"/>
      <c r="P972" s="486"/>
      <c r="Q972" s="486"/>
      <c r="R972" s="486"/>
      <c r="S972" s="37"/>
      <c r="T972" s="37"/>
      <c r="U972" s="37"/>
      <c r="V972" s="37"/>
      <c r="W972" s="37"/>
      <c r="X972" s="37"/>
      <c r="Y972" s="37"/>
      <c r="Z972" s="37"/>
      <c r="AA972" s="37"/>
      <c r="AB972" s="37"/>
      <c r="AC972" s="37"/>
      <c r="AD972" s="37"/>
      <c r="AE972" s="37"/>
      <c r="AF972" s="37"/>
      <c r="AG972" s="37"/>
    </row>
    <row r="973" spans="1:33">
      <c r="A973" s="666">
        <v>44025</v>
      </c>
      <c r="B973" s="115" t="s">
        <v>146</v>
      </c>
      <c r="C973" s="486">
        <v>882367105</v>
      </c>
      <c r="D973" s="115" t="s">
        <v>139</v>
      </c>
      <c r="E973" s="115" t="s">
        <v>147</v>
      </c>
      <c r="F973" s="665"/>
      <c r="G973" s="486"/>
      <c r="H973" s="265"/>
      <c r="I973" s="666"/>
      <c r="J973" s="666"/>
      <c r="K973" s="486"/>
      <c r="L973" s="115"/>
      <c r="M973" s="680"/>
      <c r="N973" s="486"/>
      <c r="O973" s="683"/>
      <c r="P973" s="486"/>
      <c r="Q973" s="486"/>
      <c r="R973" s="486"/>
      <c r="S973" s="37"/>
      <c r="T973" s="37"/>
      <c r="U973" s="37"/>
      <c r="V973" s="37"/>
      <c r="W973" s="37"/>
      <c r="X973" s="37"/>
      <c r="Y973" s="37"/>
      <c r="Z973" s="37"/>
      <c r="AA973" s="37"/>
      <c r="AB973" s="37"/>
      <c r="AC973" s="37"/>
      <c r="AD973" s="37"/>
      <c r="AE973" s="37"/>
      <c r="AF973" s="37"/>
      <c r="AG973" s="37"/>
    </row>
    <row r="974" spans="1:33">
      <c r="A974" s="666">
        <v>44025</v>
      </c>
      <c r="B974" s="115" t="s">
        <v>146</v>
      </c>
      <c r="C974" s="486">
        <v>882041642</v>
      </c>
      <c r="D974" s="115" t="s">
        <v>139</v>
      </c>
      <c r="E974" s="115" t="s">
        <v>147</v>
      </c>
      <c r="F974" s="665"/>
      <c r="G974" s="486"/>
      <c r="H974" s="265"/>
      <c r="I974" s="666"/>
      <c r="J974" s="666"/>
      <c r="K974" s="486"/>
      <c r="L974" s="115"/>
      <c r="M974" s="680"/>
      <c r="N974" s="486"/>
      <c r="O974" s="683"/>
      <c r="P974" s="486"/>
      <c r="Q974" s="486"/>
      <c r="R974" s="486"/>
      <c r="S974" s="37"/>
      <c r="T974" s="37"/>
      <c r="U974" s="37"/>
      <c r="V974" s="37"/>
      <c r="W974" s="37"/>
      <c r="X974" s="37"/>
      <c r="Y974" s="37"/>
      <c r="Z974" s="37"/>
      <c r="AA974" s="37"/>
      <c r="AB974" s="37"/>
      <c r="AC974" s="37"/>
      <c r="AD974" s="37"/>
      <c r="AE974" s="37"/>
      <c r="AF974" s="37"/>
      <c r="AG974" s="37"/>
    </row>
    <row r="975" spans="1:33">
      <c r="A975" s="666">
        <v>44025</v>
      </c>
      <c r="B975" s="115" t="s">
        <v>144</v>
      </c>
      <c r="C975" s="486">
        <v>881498712</v>
      </c>
      <c r="D975" s="115" t="s">
        <v>152</v>
      </c>
      <c r="E975" s="115" t="s">
        <v>140</v>
      </c>
      <c r="F975" s="665" t="s">
        <v>190</v>
      </c>
      <c r="G975" s="486"/>
      <c r="H975" s="265"/>
      <c r="I975" s="666">
        <v>44046</v>
      </c>
      <c r="J975" s="666"/>
      <c r="K975" s="486"/>
      <c r="L975" s="115" t="s">
        <v>2121</v>
      </c>
      <c r="M975" s="680"/>
      <c r="N975" s="486"/>
      <c r="O975" s="683"/>
      <c r="P975" s="486"/>
      <c r="Q975" s="486"/>
      <c r="R975" s="486"/>
      <c r="S975" s="37"/>
      <c r="T975" s="37"/>
      <c r="U975" s="37"/>
      <c r="V975" s="37"/>
      <c r="W975" s="37"/>
      <c r="X975" s="37"/>
      <c r="Y975" s="37"/>
      <c r="Z975" s="37"/>
      <c r="AA975" s="37"/>
      <c r="AB975" s="37"/>
      <c r="AC975" s="37"/>
      <c r="AD975" s="37"/>
      <c r="AE975" s="37"/>
      <c r="AF975" s="37"/>
      <c r="AG975" s="37"/>
    </row>
    <row r="976" spans="1:33">
      <c r="A976" s="666">
        <v>44025</v>
      </c>
      <c r="B976" s="115" t="s">
        <v>194</v>
      </c>
      <c r="C976" s="486">
        <v>882268176</v>
      </c>
      <c r="D976" s="115" t="s">
        <v>139</v>
      </c>
      <c r="E976" s="115" t="s">
        <v>140</v>
      </c>
      <c r="F976" s="665" t="s">
        <v>1066</v>
      </c>
      <c r="G976" s="666">
        <v>44039</v>
      </c>
      <c r="H976" s="666">
        <v>44025</v>
      </c>
      <c r="I976" s="666">
        <v>44053</v>
      </c>
      <c r="J976" s="665" t="s">
        <v>148</v>
      </c>
      <c r="K976" s="37">
        <v>9.9</v>
      </c>
      <c r="L976" s="115" t="s">
        <v>2000</v>
      </c>
      <c r="M976" s="680"/>
      <c r="N976" s="115"/>
      <c r="O976" s="37"/>
      <c r="P976" s="37"/>
      <c r="Q976" s="37"/>
      <c r="R976" s="37"/>
      <c r="S976" s="37"/>
      <c r="T976" s="37"/>
      <c r="U976" s="37"/>
      <c r="V976" s="37"/>
      <c r="W976" s="37"/>
      <c r="X976" s="37"/>
      <c r="Y976" s="37"/>
      <c r="Z976" s="37"/>
      <c r="AA976" s="37"/>
      <c r="AB976" s="37"/>
      <c r="AC976" s="37"/>
      <c r="AD976" s="37"/>
      <c r="AE976" s="37"/>
      <c r="AF976" s="37"/>
      <c r="AG976" s="37"/>
    </row>
    <row r="977" spans="1:33">
      <c r="A977" s="666">
        <v>44025</v>
      </c>
      <c r="B977" s="115" t="s">
        <v>194</v>
      </c>
      <c r="C977" s="486">
        <v>882268176</v>
      </c>
      <c r="D977" s="115" t="s">
        <v>139</v>
      </c>
      <c r="E977" s="115" t="s">
        <v>140</v>
      </c>
      <c r="F977" s="665"/>
      <c r="G977" s="666">
        <v>44039</v>
      </c>
      <c r="H977" s="666">
        <v>44040</v>
      </c>
      <c r="I977" s="666">
        <v>44053</v>
      </c>
      <c r="J977" s="665" t="s">
        <v>163</v>
      </c>
      <c r="K977" s="486">
        <v>1360.93</v>
      </c>
      <c r="L977" s="115" t="s">
        <v>1837</v>
      </c>
      <c r="M977" s="680"/>
      <c r="N977" s="115"/>
      <c r="O977" s="486"/>
      <c r="P977" s="486"/>
      <c r="Q977" s="486"/>
      <c r="R977" s="486"/>
      <c r="S977" s="486"/>
      <c r="T977" s="486"/>
      <c r="U977" s="486"/>
      <c r="V977" s="486"/>
      <c r="W977" s="486"/>
      <c r="X977" s="486"/>
      <c r="Y977" s="486"/>
      <c r="Z977" s="486"/>
      <c r="AA977" s="486"/>
      <c r="AB977" s="486"/>
      <c r="AC977" s="486"/>
      <c r="AD977" s="486"/>
      <c r="AE977" s="486"/>
      <c r="AF977" s="486"/>
      <c r="AG977" s="486"/>
    </row>
    <row r="978" spans="1:33">
      <c r="A978" s="666">
        <v>44025</v>
      </c>
      <c r="B978" s="115" t="s">
        <v>138</v>
      </c>
      <c r="C978" s="37">
        <v>880032719</v>
      </c>
      <c r="D978" s="115" t="s">
        <v>139</v>
      </c>
      <c r="E978" s="115" t="s">
        <v>140</v>
      </c>
      <c r="F978" s="665" t="s">
        <v>142</v>
      </c>
      <c r="G978" s="486"/>
      <c r="H978" s="265"/>
      <c r="I978" s="666">
        <v>44054</v>
      </c>
      <c r="J978" s="666"/>
      <c r="K978" s="486"/>
      <c r="L978" s="115" t="s">
        <v>195</v>
      </c>
      <c r="M978" s="680"/>
      <c r="N978" s="486"/>
      <c r="O978" s="683"/>
      <c r="P978" s="486"/>
      <c r="Q978" s="486"/>
      <c r="R978" s="486"/>
      <c r="S978" s="37"/>
      <c r="T978" s="37"/>
      <c r="U978" s="37"/>
      <c r="V978" s="37"/>
      <c r="W978" s="37"/>
      <c r="X978" s="37"/>
      <c r="Y978" s="37"/>
      <c r="Z978" s="37"/>
      <c r="AA978" s="37"/>
      <c r="AB978" s="37"/>
      <c r="AC978" s="37"/>
      <c r="AD978" s="37"/>
      <c r="AE978" s="37"/>
      <c r="AF978" s="37"/>
      <c r="AG978" s="37"/>
    </row>
    <row r="979" spans="1:33">
      <c r="A979" s="666">
        <v>44025</v>
      </c>
      <c r="B979" s="115" t="s">
        <v>144</v>
      </c>
      <c r="C979" s="486">
        <v>880222152</v>
      </c>
      <c r="D979" s="115" t="s">
        <v>139</v>
      </c>
      <c r="E979" s="115" t="s">
        <v>140</v>
      </c>
      <c r="F979" s="665" t="s">
        <v>2122</v>
      </c>
      <c r="G979" s="486"/>
      <c r="H979" s="265"/>
      <c r="I979" s="666">
        <v>44046</v>
      </c>
      <c r="J979" s="666"/>
      <c r="K979" s="486"/>
      <c r="L979" s="115" t="s">
        <v>2123</v>
      </c>
      <c r="M979" s="680" t="s">
        <v>474</v>
      </c>
      <c r="N979" s="486"/>
      <c r="O979" s="683"/>
      <c r="P979" s="486"/>
      <c r="Q979" s="486"/>
      <c r="R979" s="486"/>
      <c r="S979" s="37"/>
      <c r="T979" s="37"/>
      <c r="U979" s="37"/>
      <c r="V979" s="37"/>
      <c r="W979" s="37"/>
      <c r="X979" s="37"/>
      <c r="Y979" s="37"/>
      <c r="Z979" s="37"/>
      <c r="AA979" s="37"/>
      <c r="AB979" s="37"/>
      <c r="AC979" s="37"/>
      <c r="AD979" s="37"/>
      <c r="AE979" s="37"/>
      <c r="AF979" s="37"/>
      <c r="AG979" s="37"/>
    </row>
    <row r="980" spans="1:33">
      <c r="A980" s="666">
        <v>44025</v>
      </c>
      <c r="B980" s="115" t="s">
        <v>146</v>
      </c>
      <c r="C980" s="486">
        <v>882263559</v>
      </c>
      <c r="D980" s="115" t="s">
        <v>139</v>
      </c>
      <c r="E980" s="115" t="s">
        <v>140</v>
      </c>
      <c r="F980" s="665" t="s">
        <v>2124</v>
      </c>
      <c r="G980" s="486"/>
      <c r="H980" s="265"/>
      <c r="I980" s="666">
        <v>44040</v>
      </c>
      <c r="J980" s="666"/>
      <c r="K980" s="486"/>
      <c r="L980" s="115" t="s">
        <v>2125</v>
      </c>
      <c r="M980" s="680"/>
      <c r="N980" s="486"/>
      <c r="O980" s="683"/>
      <c r="P980" s="486"/>
      <c r="Q980" s="486"/>
      <c r="R980" s="486"/>
      <c r="S980" s="37"/>
      <c r="T980" s="37"/>
      <c r="U980" s="37"/>
      <c r="V980" s="37"/>
      <c r="W980" s="37"/>
      <c r="X980" s="37"/>
      <c r="Y980" s="37"/>
      <c r="Z980" s="37"/>
      <c r="AA980" s="37"/>
      <c r="AB980" s="37"/>
      <c r="AC980" s="37"/>
      <c r="AD980" s="37"/>
      <c r="AE980" s="37"/>
      <c r="AF980" s="37"/>
      <c r="AG980" s="37"/>
    </row>
    <row r="981" spans="1:33">
      <c r="A981" s="666">
        <v>44025</v>
      </c>
      <c r="B981" s="115" t="s">
        <v>154</v>
      </c>
      <c r="C981" s="115">
        <v>881538725</v>
      </c>
      <c r="D981" s="115" t="s">
        <v>139</v>
      </c>
      <c r="E981" s="115" t="s">
        <v>140</v>
      </c>
      <c r="F981" s="665" t="s">
        <v>142</v>
      </c>
      <c r="G981" s="486"/>
      <c r="H981" s="265">
        <v>44025</v>
      </c>
      <c r="I981" s="666">
        <v>44039</v>
      </c>
      <c r="J981" s="665" t="s">
        <v>142</v>
      </c>
      <c r="K981" s="486">
        <v>376</v>
      </c>
      <c r="L981" s="680" t="s">
        <v>2119</v>
      </c>
      <c r="M981" s="680"/>
      <c r="N981" s="486"/>
      <c r="O981" s="683"/>
      <c r="P981" s="486"/>
      <c r="Q981" s="486"/>
      <c r="R981" s="486"/>
      <c r="S981" s="37"/>
      <c r="T981" s="37"/>
      <c r="U981" s="37"/>
      <c r="V981" s="37"/>
      <c r="W981" s="37"/>
      <c r="X981" s="37"/>
      <c r="Y981" s="37"/>
      <c r="Z981" s="37"/>
      <c r="AA981" s="37"/>
      <c r="AB981" s="37"/>
      <c r="AC981" s="37"/>
      <c r="AD981" s="37"/>
      <c r="AE981" s="37"/>
      <c r="AF981" s="37"/>
      <c r="AG981" s="37"/>
    </row>
    <row r="982" spans="1:33">
      <c r="A982" s="666">
        <v>44025</v>
      </c>
      <c r="B982" s="115" t="s">
        <v>138</v>
      </c>
      <c r="C982" s="37">
        <v>881510452</v>
      </c>
      <c r="D982" s="115" t="s">
        <v>152</v>
      </c>
      <c r="E982" s="115" t="s">
        <v>140</v>
      </c>
      <c r="F982" s="665" t="s">
        <v>142</v>
      </c>
      <c r="G982" s="666">
        <v>44032</v>
      </c>
      <c r="H982" s="265">
        <v>44032</v>
      </c>
      <c r="I982" s="666">
        <v>44030</v>
      </c>
      <c r="J982" s="665" t="s">
        <v>142</v>
      </c>
      <c r="K982" s="486">
        <v>144.5</v>
      </c>
      <c r="L982" s="680" t="s">
        <v>2126</v>
      </c>
      <c r="M982" s="680"/>
      <c r="N982" s="486"/>
      <c r="O982" s="683"/>
      <c r="P982" s="486"/>
      <c r="Q982" s="486"/>
      <c r="R982" s="486"/>
      <c r="S982" s="37"/>
      <c r="T982" s="37"/>
      <c r="U982" s="37"/>
      <c r="V982" s="37"/>
      <c r="W982" s="37"/>
      <c r="X982" s="37"/>
      <c r="Y982" s="37"/>
      <c r="Z982" s="37"/>
      <c r="AA982" s="37"/>
      <c r="AB982" s="37"/>
      <c r="AC982" s="37"/>
      <c r="AD982" s="37"/>
      <c r="AE982" s="37"/>
      <c r="AF982" s="37"/>
      <c r="AG982" s="37"/>
    </row>
    <row r="983" spans="1:33">
      <c r="A983" s="666">
        <v>44025</v>
      </c>
      <c r="B983" s="115" t="s">
        <v>178</v>
      </c>
      <c r="C983" s="486">
        <v>882302691</v>
      </c>
      <c r="D983" s="115" t="s">
        <v>139</v>
      </c>
      <c r="E983" s="115" t="s">
        <v>140</v>
      </c>
      <c r="F983" s="665"/>
      <c r="G983" s="486"/>
      <c r="H983" s="265"/>
      <c r="I983" s="666">
        <v>44054</v>
      </c>
      <c r="J983" s="666"/>
      <c r="K983" s="486"/>
      <c r="L983" s="115"/>
      <c r="M983" s="680"/>
      <c r="N983" s="486"/>
      <c r="O983" s="683"/>
      <c r="P983" s="486"/>
      <c r="Q983" s="486"/>
      <c r="R983" s="486"/>
      <c r="S983" s="37"/>
      <c r="T983" s="37"/>
      <c r="U983" s="37"/>
      <c r="V983" s="37"/>
      <c r="W983" s="37"/>
      <c r="X983" s="37"/>
      <c r="Y983" s="37"/>
      <c r="Z983" s="37"/>
      <c r="AA983" s="37"/>
      <c r="AB983" s="37"/>
      <c r="AC983" s="37"/>
      <c r="AD983" s="37"/>
      <c r="AE983" s="37"/>
      <c r="AF983" s="37"/>
      <c r="AG983" s="37"/>
    </row>
    <row r="984" spans="1:33">
      <c r="A984" s="666">
        <v>44025</v>
      </c>
      <c r="B984" s="115" t="s">
        <v>194</v>
      </c>
      <c r="C984" s="486">
        <v>881958513</v>
      </c>
      <c r="D984" s="115" t="s">
        <v>139</v>
      </c>
      <c r="E984" s="115" t="s">
        <v>140</v>
      </c>
      <c r="F984" s="486" t="s">
        <v>142</v>
      </c>
      <c r="G984" s="37"/>
      <c r="H984" s="666"/>
      <c r="I984" s="265">
        <v>44040</v>
      </c>
      <c r="J984" s="666"/>
      <c r="K984" s="37"/>
      <c r="L984" s="37"/>
      <c r="M984" s="680"/>
      <c r="N984" s="115"/>
      <c r="O984" s="37"/>
      <c r="P984" s="37"/>
      <c r="Q984" s="37"/>
      <c r="R984" s="37"/>
      <c r="S984" s="37"/>
      <c r="T984" s="37"/>
      <c r="U984" s="37"/>
      <c r="V984" s="37"/>
      <c r="W984" s="37"/>
      <c r="X984" s="37"/>
      <c r="Y984" s="37"/>
      <c r="Z984" s="37"/>
      <c r="AA984" s="37"/>
      <c r="AB984" s="37"/>
      <c r="AC984" s="37"/>
      <c r="AD984" s="37"/>
      <c r="AE984" s="37"/>
      <c r="AF984" s="37"/>
      <c r="AG984" s="37"/>
    </row>
    <row r="985" spans="1:33">
      <c r="A985" s="666">
        <v>44025</v>
      </c>
      <c r="B985" s="115" t="s">
        <v>149</v>
      </c>
      <c r="C985" s="486">
        <v>881616830</v>
      </c>
      <c r="D985" s="115" t="s">
        <v>139</v>
      </c>
      <c r="E985" s="115" t="s">
        <v>140</v>
      </c>
      <c r="F985" s="665" t="s">
        <v>2127</v>
      </c>
      <c r="G985" s="486"/>
      <c r="H985" s="265"/>
      <c r="I985" s="666">
        <v>44040</v>
      </c>
      <c r="J985" s="666"/>
      <c r="K985" s="486"/>
      <c r="L985" s="115" t="s">
        <v>195</v>
      </c>
      <c r="M985" s="680"/>
      <c r="N985" s="486"/>
      <c r="O985" s="683"/>
      <c r="P985" s="486"/>
      <c r="Q985" s="486"/>
      <c r="R985" s="486"/>
      <c r="S985" s="37"/>
      <c r="T985" s="37"/>
      <c r="U985" s="37"/>
      <c r="V985" s="37"/>
      <c r="W985" s="37"/>
      <c r="X985" s="37"/>
      <c r="Y985" s="37"/>
      <c r="Z985" s="37"/>
      <c r="AA985" s="37"/>
      <c r="AB985" s="37"/>
      <c r="AC985" s="37"/>
      <c r="AD985" s="37"/>
      <c r="AE985" s="37"/>
      <c r="AF985" s="37"/>
      <c r="AG985" s="37"/>
    </row>
    <row r="986" spans="1:33">
      <c r="A986" s="666">
        <v>44025</v>
      </c>
      <c r="B986" s="115" t="s">
        <v>178</v>
      </c>
      <c r="C986" s="37">
        <v>882145885</v>
      </c>
      <c r="D986" s="115" t="s">
        <v>139</v>
      </c>
      <c r="E986" s="115" t="s">
        <v>140</v>
      </c>
      <c r="F986" s="665"/>
      <c r="G986" s="680"/>
      <c r="H986" s="265"/>
      <c r="I986" s="666">
        <v>44039</v>
      </c>
      <c r="J986" s="666"/>
      <c r="K986" s="486"/>
      <c r="L986" s="115"/>
      <c r="M986" s="680"/>
      <c r="N986" s="486"/>
      <c r="O986" s="683"/>
      <c r="P986" s="486"/>
      <c r="Q986" s="486"/>
      <c r="R986" s="486"/>
      <c r="S986" s="37"/>
      <c r="T986" s="37"/>
      <c r="U986" s="37"/>
      <c r="V986" s="37"/>
      <c r="W986" s="37"/>
      <c r="X986" s="37"/>
      <c r="Y986" s="37"/>
      <c r="Z986" s="37"/>
      <c r="AA986" s="37"/>
      <c r="AB986" s="37"/>
      <c r="AC986" s="37"/>
      <c r="AD986" s="37"/>
      <c r="AE986" s="37"/>
      <c r="AF986" s="37"/>
      <c r="AG986" s="37"/>
    </row>
    <row r="987" spans="1:33">
      <c r="A987" s="666">
        <v>44025</v>
      </c>
      <c r="B987" s="115" t="s">
        <v>154</v>
      </c>
      <c r="C987" s="486">
        <v>881606924</v>
      </c>
      <c r="D987" s="115" t="s">
        <v>139</v>
      </c>
      <c r="E987" s="115" t="s">
        <v>150</v>
      </c>
      <c r="F987" s="665" t="s">
        <v>142</v>
      </c>
      <c r="G987" s="486"/>
      <c r="H987" s="265"/>
      <c r="I987" s="666">
        <v>44039</v>
      </c>
      <c r="J987" s="666"/>
      <c r="K987" s="486"/>
      <c r="L987" s="115"/>
      <c r="M987" s="680"/>
      <c r="N987" s="486"/>
      <c r="O987" s="683"/>
      <c r="P987" s="486"/>
      <c r="Q987" s="486"/>
      <c r="R987" s="486"/>
      <c r="S987" s="37"/>
      <c r="T987" s="37"/>
      <c r="U987" s="37"/>
      <c r="V987" s="37"/>
      <c r="W987" s="37"/>
      <c r="X987" s="37"/>
      <c r="Y987" s="37"/>
      <c r="Z987" s="37"/>
      <c r="AA987" s="37"/>
      <c r="AB987" s="37"/>
      <c r="AC987" s="37"/>
      <c r="AD987" s="37"/>
      <c r="AE987" s="37"/>
      <c r="AF987" s="37"/>
      <c r="AG987" s="37"/>
    </row>
    <row r="988" spans="1:33">
      <c r="A988" s="666">
        <v>44025</v>
      </c>
      <c r="B988" s="115" t="s">
        <v>144</v>
      </c>
      <c r="C988" s="486">
        <v>880041078</v>
      </c>
      <c r="D988" s="115" t="s">
        <v>139</v>
      </c>
      <c r="E988" s="115" t="s">
        <v>150</v>
      </c>
      <c r="F988" s="665"/>
      <c r="G988" s="666">
        <v>44026</v>
      </c>
      <c r="H988" s="265">
        <v>44027</v>
      </c>
      <c r="I988" s="666">
        <v>44047</v>
      </c>
      <c r="J988" s="665" t="s">
        <v>327</v>
      </c>
      <c r="K988" s="486">
        <v>89.98</v>
      </c>
      <c r="L988" s="115"/>
      <c r="M988" s="680"/>
      <c r="N988" s="486"/>
      <c r="O988" s="683"/>
      <c r="P988" s="486"/>
      <c r="Q988" s="486"/>
      <c r="R988" s="486"/>
      <c r="S988" s="37"/>
      <c r="T988" s="37"/>
      <c r="U988" s="37"/>
      <c r="V988" s="37"/>
      <c r="W988" s="37"/>
      <c r="X988" s="37"/>
      <c r="Y988" s="37"/>
      <c r="Z988" s="37"/>
      <c r="AA988" s="37"/>
      <c r="AB988" s="37"/>
      <c r="AC988" s="37"/>
      <c r="AD988" s="37"/>
      <c r="AE988" s="37"/>
      <c r="AF988" s="37"/>
      <c r="AG988" s="37"/>
    </row>
    <row r="989" spans="1:33">
      <c r="A989" s="666">
        <v>44025</v>
      </c>
      <c r="B989" s="115" t="s">
        <v>178</v>
      </c>
      <c r="C989" s="37">
        <v>880842753</v>
      </c>
      <c r="D989" s="115" t="s">
        <v>139</v>
      </c>
      <c r="E989" s="115" t="s">
        <v>140</v>
      </c>
      <c r="F989" s="665"/>
      <c r="G989" s="486"/>
      <c r="H989" s="265"/>
      <c r="I989" s="666">
        <v>44054</v>
      </c>
      <c r="J989" s="666"/>
      <c r="K989" s="486"/>
      <c r="L989" s="115"/>
      <c r="M989" s="680"/>
      <c r="N989" s="486"/>
      <c r="O989" s="683"/>
      <c r="P989" s="486"/>
      <c r="Q989" s="486"/>
      <c r="R989" s="486"/>
      <c r="S989" s="37"/>
      <c r="T989" s="37"/>
      <c r="U989" s="37"/>
      <c r="V989" s="37"/>
      <c r="W989" s="37"/>
      <c r="X989" s="37"/>
      <c r="Y989" s="37"/>
      <c r="Z989" s="37"/>
      <c r="AA989" s="37"/>
      <c r="AB989" s="37"/>
      <c r="AC989" s="37"/>
      <c r="AD989" s="37"/>
      <c r="AE989" s="37"/>
      <c r="AF989" s="37"/>
      <c r="AG989" s="37"/>
    </row>
    <row r="990" spans="1:33">
      <c r="A990" s="666">
        <v>44025</v>
      </c>
      <c r="B990" s="115" t="s">
        <v>175</v>
      </c>
      <c r="C990" s="486">
        <v>882098672</v>
      </c>
      <c r="D990" s="115" t="s">
        <v>139</v>
      </c>
      <c r="E990" s="115" t="s">
        <v>140</v>
      </c>
      <c r="F990" s="665" t="s">
        <v>2128</v>
      </c>
      <c r="G990" s="486"/>
      <c r="H990" s="265">
        <v>44043</v>
      </c>
      <c r="I990" s="666">
        <v>44042</v>
      </c>
      <c r="J990" s="665" t="s">
        <v>258</v>
      </c>
      <c r="K990" s="486">
        <v>348.6</v>
      </c>
      <c r="L990" s="115" t="s">
        <v>195</v>
      </c>
      <c r="M990" s="680"/>
      <c r="N990" s="486"/>
      <c r="O990" s="683"/>
      <c r="P990" s="486"/>
      <c r="Q990" s="486"/>
      <c r="R990" s="486"/>
      <c r="S990" s="37"/>
      <c r="T990" s="37"/>
      <c r="U990" s="37"/>
      <c r="V990" s="37"/>
      <c r="W990" s="37"/>
      <c r="X990" s="37"/>
      <c r="Y990" s="37"/>
      <c r="Z990" s="37"/>
      <c r="AA990" s="37"/>
      <c r="AB990" s="37"/>
      <c r="AC990" s="37"/>
      <c r="AD990" s="37"/>
      <c r="AE990" s="37"/>
      <c r="AF990" s="37"/>
      <c r="AG990" s="37"/>
    </row>
    <row r="991" spans="1:33">
      <c r="A991" s="666">
        <v>44025</v>
      </c>
      <c r="B991" s="115" t="s">
        <v>154</v>
      </c>
      <c r="C991" s="486">
        <v>880039189</v>
      </c>
      <c r="D991" s="115" t="s">
        <v>139</v>
      </c>
      <c r="E991" s="115" t="s">
        <v>147</v>
      </c>
      <c r="F991" s="665"/>
      <c r="G991" s="486"/>
      <c r="H991" s="265"/>
      <c r="I991" s="666"/>
      <c r="J991" s="666"/>
      <c r="K991" s="486"/>
      <c r="L991" s="115"/>
      <c r="M991" s="680"/>
      <c r="N991" s="486"/>
      <c r="O991" s="683"/>
      <c r="P991" s="486"/>
      <c r="Q991" s="486"/>
      <c r="R991" s="486"/>
      <c r="S991" s="37"/>
      <c r="T991" s="37"/>
      <c r="U991" s="37"/>
      <c r="V991" s="37"/>
      <c r="W991" s="37"/>
      <c r="X991" s="37"/>
      <c r="Y991" s="37"/>
      <c r="Z991" s="37"/>
      <c r="AA991" s="37"/>
      <c r="AB991" s="37"/>
      <c r="AC991" s="37"/>
      <c r="AD991" s="37"/>
      <c r="AE991" s="37"/>
      <c r="AF991" s="37"/>
      <c r="AG991" s="37"/>
    </row>
    <row r="992" spans="1:33">
      <c r="A992" s="666">
        <v>44025</v>
      </c>
      <c r="B992" s="115" t="s">
        <v>175</v>
      </c>
      <c r="C992" s="486">
        <v>881278347</v>
      </c>
      <c r="D992" s="115" t="s">
        <v>139</v>
      </c>
      <c r="E992" s="115" t="s">
        <v>140</v>
      </c>
      <c r="F992" s="665" t="s">
        <v>142</v>
      </c>
      <c r="G992" s="666">
        <v>44041</v>
      </c>
      <c r="H992" s="265"/>
      <c r="I992" s="666"/>
      <c r="J992" s="666"/>
      <c r="K992" s="486"/>
      <c r="L992" s="115"/>
      <c r="M992" s="680"/>
      <c r="N992" s="486"/>
      <c r="O992" s="683"/>
      <c r="P992" s="486"/>
      <c r="Q992" s="486"/>
      <c r="R992" s="486"/>
      <c r="S992" s="37"/>
      <c r="T992" s="37"/>
      <c r="U992" s="37"/>
      <c r="V992" s="37"/>
      <c r="W992" s="37"/>
      <c r="X992" s="37"/>
      <c r="Y992" s="37"/>
      <c r="Z992" s="37"/>
      <c r="AA992" s="37"/>
      <c r="AB992" s="37"/>
      <c r="AC992" s="37"/>
      <c r="AD992" s="37"/>
      <c r="AE992" s="37"/>
      <c r="AF992" s="37"/>
      <c r="AG992" s="37"/>
    </row>
    <row r="993" spans="1:33">
      <c r="A993" s="666">
        <v>44025</v>
      </c>
      <c r="B993" s="115" t="s">
        <v>194</v>
      </c>
      <c r="C993" s="486">
        <v>881124797</v>
      </c>
      <c r="D993" s="115" t="s">
        <v>139</v>
      </c>
      <c r="E993" s="115" t="s">
        <v>140</v>
      </c>
      <c r="F993" s="665" t="s">
        <v>582</v>
      </c>
      <c r="G993" s="486"/>
      <c r="H993" s="265"/>
      <c r="I993" s="666">
        <v>44040</v>
      </c>
      <c r="J993" s="666"/>
      <c r="K993" s="486"/>
      <c r="L993" s="115"/>
      <c r="M993" s="680"/>
      <c r="N993" s="486"/>
      <c r="O993" s="683"/>
      <c r="P993" s="486"/>
      <c r="Q993" s="486"/>
      <c r="R993" s="486"/>
      <c r="S993" s="37"/>
      <c r="T993" s="37"/>
      <c r="U993" s="37"/>
      <c r="V993" s="37"/>
      <c r="W993" s="37"/>
      <c r="X993" s="37"/>
      <c r="Y993" s="37"/>
      <c r="Z993" s="37"/>
      <c r="AA993" s="37"/>
      <c r="AB993" s="37"/>
      <c r="AC993" s="37"/>
      <c r="AD993" s="37"/>
      <c r="AE993" s="37"/>
      <c r="AF993" s="37"/>
      <c r="AG993" s="37"/>
    </row>
    <row r="994" spans="1:33">
      <c r="A994" s="666">
        <v>44025</v>
      </c>
      <c r="B994" s="115" t="s">
        <v>146</v>
      </c>
      <c r="C994" s="486">
        <v>882260500</v>
      </c>
      <c r="D994" s="115" t="s">
        <v>139</v>
      </c>
      <c r="E994" s="115" t="s">
        <v>140</v>
      </c>
      <c r="F994" s="665" t="s">
        <v>200</v>
      </c>
      <c r="G994" s="486"/>
      <c r="H994" s="265"/>
      <c r="I994" s="666">
        <v>44040</v>
      </c>
      <c r="J994" s="666"/>
      <c r="K994" s="486"/>
      <c r="L994" s="115" t="s">
        <v>654</v>
      </c>
      <c r="M994" s="680"/>
      <c r="N994" s="486"/>
      <c r="O994" s="683"/>
      <c r="P994" s="486"/>
      <c r="Q994" s="486"/>
      <c r="R994" s="486"/>
      <c r="S994" s="37"/>
      <c r="T994" s="37"/>
      <c r="U994" s="37"/>
      <c r="V994" s="37"/>
      <c r="W994" s="37"/>
      <c r="X994" s="37"/>
      <c r="Y994" s="37"/>
      <c r="Z994" s="37"/>
      <c r="AA994" s="37"/>
      <c r="AB994" s="37"/>
      <c r="AC994" s="37"/>
      <c r="AD994" s="37"/>
      <c r="AE994" s="37"/>
      <c r="AF994" s="37"/>
      <c r="AG994" s="37"/>
    </row>
    <row r="995" spans="1:33">
      <c r="A995" s="666">
        <v>44025</v>
      </c>
      <c r="B995" s="115" t="s">
        <v>154</v>
      </c>
      <c r="C995" s="486">
        <v>880031458</v>
      </c>
      <c r="D995" s="115" t="s">
        <v>139</v>
      </c>
      <c r="E995" s="115" t="s">
        <v>147</v>
      </c>
      <c r="F995" s="665"/>
      <c r="G995" s="486"/>
      <c r="H995" s="265"/>
      <c r="I995" s="666"/>
      <c r="J995" s="666"/>
      <c r="K995" s="486"/>
      <c r="L995" s="115"/>
      <c r="M995" s="680"/>
      <c r="N995" s="486"/>
      <c r="O995" s="683"/>
      <c r="P995" s="486"/>
      <c r="Q995" s="486"/>
      <c r="R995" s="486"/>
      <c r="S995" s="37"/>
      <c r="T995" s="37"/>
      <c r="U995" s="37"/>
      <c r="V995" s="37"/>
      <c r="W995" s="37"/>
      <c r="X995" s="37"/>
      <c r="Y995" s="37"/>
      <c r="Z995" s="37"/>
      <c r="AA995" s="37"/>
      <c r="AB995" s="37"/>
      <c r="AC995" s="37"/>
      <c r="AD995" s="37"/>
      <c r="AE995" s="37"/>
      <c r="AF995" s="37"/>
      <c r="AG995" s="37"/>
    </row>
    <row r="996" spans="1:33">
      <c r="A996" s="666">
        <v>44025</v>
      </c>
      <c r="B996" s="115" t="s">
        <v>175</v>
      </c>
      <c r="C996" s="486">
        <v>880615840</v>
      </c>
      <c r="D996" s="115" t="s">
        <v>139</v>
      </c>
      <c r="E996" s="115" t="s">
        <v>147</v>
      </c>
      <c r="F996" s="665"/>
      <c r="G996" s="486"/>
      <c r="H996" s="265"/>
      <c r="I996" s="666">
        <v>44033</v>
      </c>
      <c r="J996" s="666"/>
      <c r="K996" s="486"/>
      <c r="L996" s="115"/>
      <c r="M996" s="680"/>
      <c r="N996" s="666">
        <v>44032</v>
      </c>
      <c r="O996" s="486">
        <v>1298</v>
      </c>
      <c r="P996" s="486"/>
      <c r="Q996" s="486"/>
      <c r="R996" s="486"/>
      <c r="S996" s="37"/>
      <c r="T996" s="37"/>
      <c r="U996" s="37"/>
      <c r="V996" s="37"/>
      <c r="W996" s="37"/>
      <c r="X996" s="37"/>
      <c r="Y996" s="37"/>
      <c r="Z996" s="37"/>
      <c r="AA996" s="37"/>
      <c r="AB996" s="37"/>
      <c r="AC996" s="37"/>
      <c r="AD996" s="37"/>
      <c r="AE996" s="37"/>
      <c r="AF996" s="37"/>
      <c r="AG996" s="37"/>
    </row>
    <row r="997" spans="1:33" ht="17">
      <c r="A997" s="665">
        <v>44025</v>
      </c>
      <c r="B997" s="115" t="s">
        <v>194</v>
      </c>
      <c r="C997" s="37">
        <v>880297764</v>
      </c>
      <c r="D997" s="115" t="s">
        <v>139</v>
      </c>
      <c r="E997" s="115" t="s">
        <v>150</v>
      </c>
      <c r="F997" s="137" t="s">
        <v>142</v>
      </c>
      <c r="G997" s="665">
        <v>44034</v>
      </c>
      <c r="H997" s="265"/>
      <c r="I997" s="666">
        <v>44048</v>
      </c>
      <c r="J997" s="665"/>
      <c r="K997" s="486"/>
      <c r="L997" s="115" t="s">
        <v>251</v>
      </c>
      <c r="M997" s="680"/>
      <c r="N997" s="665">
        <v>44034</v>
      </c>
      <c r="O997" s="115">
        <v>315</v>
      </c>
      <c r="P997" s="486"/>
      <c r="Q997" s="486"/>
      <c r="R997" s="486"/>
      <c r="S997" s="37"/>
      <c r="T997" s="37"/>
      <c r="U997" s="37"/>
      <c r="V997" s="37"/>
      <c r="W997" s="37"/>
      <c r="X997" s="37"/>
      <c r="Y997" s="37"/>
      <c r="Z997" s="37"/>
      <c r="AA997" s="37"/>
      <c r="AB997" s="37"/>
      <c r="AC997" s="37"/>
      <c r="AD997" s="37"/>
      <c r="AE997" s="37"/>
      <c r="AF997" s="37"/>
      <c r="AG997" s="37"/>
    </row>
    <row r="998" spans="1:33">
      <c r="A998" s="665">
        <v>44025</v>
      </c>
      <c r="B998" s="115" t="s">
        <v>178</v>
      </c>
      <c r="C998" s="37">
        <v>882283701</v>
      </c>
      <c r="D998" s="115" t="s">
        <v>139</v>
      </c>
      <c r="E998" s="115" t="s">
        <v>140</v>
      </c>
      <c r="F998" s="665" t="s">
        <v>142</v>
      </c>
      <c r="G998" s="666">
        <v>44025</v>
      </c>
      <c r="H998" s="265">
        <v>44025</v>
      </c>
      <c r="I998" s="666">
        <v>44025</v>
      </c>
      <c r="J998" s="665" t="s">
        <v>142</v>
      </c>
      <c r="K998" s="486">
        <v>349</v>
      </c>
      <c r="L998" s="115" t="s">
        <v>1843</v>
      </c>
      <c r="M998" s="680"/>
      <c r="N998" s="486"/>
      <c r="O998" s="683"/>
      <c r="P998" s="486"/>
      <c r="Q998" s="486"/>
      <c r="R998" s="486"/>
      <c r="S998" s="37"/>
      <c r="T998" s="37"/>
      <c r="U998" s="37"/>
      <c r="V998" s="37"/>
      <c r="W998" s="37"/>
      <c r="X998" s="37"/>
      <c r="Y998" s="37"/>
      <c r="Z998" s="37"/>
      <c r="AA998" s="37"/>
      <c r="AB998" s="37"/>
      <c r="AC998" s="37"/>
      <c r="AD998" s="37"/>
      <c r="AE998" s="37"/>
      <c r="AF998" s="37"/>
      <c r="AG998" s="37"/>
    </row>
    <row r="999" spans="1:33">
      <c r="A999" s="665">
        <v>44025</v>
      </c>
      <c r="B999" s="115" t="s">
        <v>149</v>
      </c>
      <c r="C999" s="486">
        <v>880940325</v>
      </c>
      <c r="D999" s="115" t="s">
        <v>152</v>
      </c>
      <c r="E999" s="115" t="s">
        <v>140</v>
      </c>
      <c r="F999" s="665" t="s">
        <v>172</v>
      </c>
      <c r="G999" s="486"/>
      <c r="H999" s="666">
        <v>44040</v>
      </c>
      <c r="I999" s="666">
        <v>44040</v>
      </c>
      <c r="J999" s="665" t="s">
        <v>148</v>
      </c>
      <c r="K999" s="486">
        <v>55</v>
      </c>
      <c r="L999" s="115" t="s">
        <v>2129</v>
      </c>
      <c r="M999" s="680"/>
      <c r="N999" s="486"/>
      <c r="O999" s="683"/>
      <c r="P999" s="486"/>
      <c r="Q999" s="486"/>
      <c r="R999" s="486"/>
      <c r="S999" s="486"/>
      <c r="T999" s="486"/>
      <c r="U999" s="486"/>
      <c r="V999" s="486"/>
      <c r="W999" s="486"/>
      <c r="X999" s="486"/>
      <c r="Y999" s="486"/>
      <c r="Z999" s="486"/>
      <c r="AA999" s="486"/>
      <c r="AB999" s="486"/>
      <c r="AC999" s="486"/>
      <c r="AD999" s="486"/>
      <c r="AE999" s="486"/>
      <c r="AF999" s="486"/>
      <c r="AG999" s="486"/>
    </row>
    <row r="1000" spans="1:33">
      <c r="A1000" s="665">
        <v>44025</v>
      </c>
      <c r="B1000" s="115" t="s">
        <v>149</v>
      </c>
      <c r="C1000" s="486">
        <v>880806213</v>
      </c>
      <c r="D1000" s="115" t="s">
        <v>139</v>
      </c>
      <c r="E1000" s="115" t="s">
        <v>140</v>
      </c>
      <c r="F1000" s="665" t="s">
        <v>200</v>
      </c>
      <c r="G1000" s="486"/>
      <c r="H1000" s="265">
        <v>44025</v>
      </c>
      <c r="I1000" s="666">
        <v>44040</v>
      </c>
      <c r="J1000" s="666"/>
      <c r="K1000" s="486">
        <v>1954.8</v>
      </c>
      <c r="L1000" s="115" t="s">
        <v>2130</v>
      </c>
      <c r="M1000" s="680"/>
      <c r="N1000" s="486"/>
      <c r="O1000" s="683"/>
      <c r="P1000" s="486"/>
      <c r="Q1000" s="486"/>
      <c r="R1000" s="486"/>
      <c r="S1000" s="37"/>
      <c r="T1000" s="37"/>
      <c r="U1000" s="37"/>
      <c r="V1000" s="37"/>
      <c r="W1000" s="37"/>
      <c r="X1000" s="37"/>
      <c r="Y1000" s="37"/>
      <c r="Z1000" s="37"/>
      <c r="AA1000" s="37"/>
      <c r="AB1000" s="37"/>
      <c r="AC1000" s="37"/>
      <c r="AD1000" s="37"/>
      <c r="AE1000" s="37"/>
      <c r="AF1000" s="37"/>
      <c r="AG1000" s="37"/>
    </row>
    <row r="1001" spans="1:33">
      <c r="A1001" s="666">
        <v>44025</v>
      </c>
      <c r="B1001" s="115" t="s">
        <v>175</v>
      </c>
      <c r="C1001" s="486">
        <v>880215675</v>
      </c>
      <c r="D1001" s="115" t="s">
        <v>139</v>
      </c>
      <c r="E1001" s="115" t="s">
        <v>140</v>
      </c>
      <c r="F1001" s="665" t="s">
        <v>182</v>
      </c>
      <c r="G1001" s="666">
        <v>44041</v>
      </c>
      <c r="H1001" s="265"/>
      <c r="I1001" s="666">
        <v>44050</v>
      </c>
      <c r="J1001" s="666"/>
      <c r="K1001" s="486"/>
      <c r="L1001" s="115" t="s">
        <v>195</v>
      </c>
      <c r="M1001" s="680"/>
      <c r="N1001" s="486"/>
      <c r="O1001" s="683"/>
      <c r="P1001" s="486"/>
      <c r="Q1001" s="486"/>
      <c r="R1001" s="486"/>
      <c r="S1001" s="37"/>
      <c r="T1001" s="37"/>
      <c r="U1001" s="37"/>
      <c r="V1001" s="37"/>
      <c r="W1001" s="37"/>
      <c r="X1001" s="37"/>
      <c r="Y1001" s="37"/>
      <c r="Z1001" s="37"/>
      <c r="AA1001" s="37"/>
      <c r="AB1001" s="37"/>
      <c r="AC1001" s="37"/>
      <c r="AD1001" s="37"/>
      <c r="AE1001" s="37"/>
      <c r="AF1001" s="37"/>
      <c r="AG1001" s="37"/>
    </row>
    <row r="1002" spans="1:33">
      <c r="A1002" s="666">
        <v>44025</v>
      </c>
      <c r="B1002" s="115" t="s">
        <v>146</v>
      </c>
      <c r="C1002" s="486">
        <v>881385730</v>
      </c>
      <c r="D1002" s="115" t="s">
        <v>139</v>
      </c>
      <c r="E1002" s="115" t="s">
        <v>140</v>
      </c>
      <c r="F1002" s="665" t="s">
        <v>2131</v>
      </c>
      <c r="G1002" s="486"/>
      <c r="H1002" s="265"/>
      <c r="I1002" s="666">
        <v>44040</v>
      </c>
      <c r="J1002" s="666"/>
      <c r="K1002" s="486"/>
      <c r="L1002" s="115" t="s">
        <v>195</v>
      </c>
      <c r="M1002" s="680"/>
      <c r="N1002" s="486"/>
      <c r="O1002" s="683"/>
      <c r="P1002" s="486"/>
      <c r="Q1002" s="486"/>
      <c r="R1002" s="486"/>
      <c r="S1002" s="37"/>
      <c r="T1002" s="37"/>
      <c r="U1002" s="37"/>
      <c r="V1002" s="37"/>
      <c r="W1002" s="37"/>
      <c r="X1002" s="37"/>
      <c r="Y1002" s="37"/>
      <c r="Z1002" s="37"/>
      <c r="AA1002" s="37"/>
      <c r="AB1002" s="37"/>
      <c r="AC1002" s="37"/>
      <c r="AD1002" s="37"/>
      <c r="AE1002" s="37"/>
      <c r="AF1002" s="37"/>
      <c r="AG1002" s="37"/>
    </row>
    <row r="1003" spans="1:33">
      <c r="A1003" s="666">
        <v>44025</v>
      </c>
      <c r="B1003" s="115" t="s">
        <v>156</v>
      </c>
      <c r="C1003" s="37">
        <v>880272269</v>
      </c>
      <c r="D1003" s="115" t="s">
        <v>139</v>
      </c>
      <c r="E1003" s="115" t="s">
        <v>140</v>
      </c>
      <c r="F1003" s="665"/>
      <c r="G1003" s="486"/>
      <c r="H1003" s="265"/>
      <c r="I1003" s="666">
        <v>44034</v>
      </c>
      <c r="J1003" s="666"/>
      <c r="K1003" s="486"/>
      <c r="L1003" s="115"/>
      <c r="M1003" s="680"/>
      <c r="N1003" s="486"/>
      <c r="O1003" s="683"/>
      <c r="P1003" s="486"/>
      <c r="Q1003" s="486"/>
      <c r="R1003" s="486"/>
      <c r="S1003" s="37"/>
      <c r="T1003" s="37"/>
      <c r="U1003" s="37"/>
      <c r="V1003" s="37"/>
      <c r="W1003" s="37"/>
      <c r="X1003" s="37"/>
      <c r="Y1003" s="37"/>
      <c r="Z1003" s="37"/>
      <c r="AA1003" s="37"/>
      <c r="AB1003" s="37"/>
      <c r="AC1003" s="37"/>
      <c r="AD1003" s="37"/>
      <c r="AE1003" s="37"/>
      <c r="AF1003" s="37"/>
      <c r="AG1003" s="37"/>
    </row>
    <row r="1004" spans="1:33">
      <c r="A1004" s="666">
        <v>44025</v>
      </c>
      <c r="B1004" s="115" t="s">
        <v>146</v>
      </c>
      <c r="C1004" s="486">
        <v>881274275</v>
      </c>
      <c r="D1004" s="115" t="s">
        <v>139</v>
      </c>
      <c r="E1004" s="115" t="s">
        <v>140</v>
      </c>
      <c r="F1004" s="665" t="s">
        <v>142</v>
      </c>
      <c r="G1004" s="486"/>
      <c r="H1004" s="265">
        <v>44029</v>
      </c>
      <c r="I1004" s="666">
        <v>44040</v>
      </c>
      <c r="J1004" s="665" t="s">
        <v>1223</v>
      </c>
      <c r="K1004" s="486">
        <v>6131.59</v>
      </c>
      <c r="L1004" s="115" t="s">
        <v>195</v>
      </c>
      <c r="M1004" s="680"/>
      <c r="N1004" s="666">
        <v>44028</v>
      </c>
      <c r="O1004" s="486">
        <v>44.5</v>
      </c>
      <c r="P1004" s="486"/>
      <c r="Q1004" s="486"/>
      <c r="R1004" s="486"/>
      <c r="S1004" s="37"/>
      <c r="T1004" s="37"/>
      <c r="U1004" s="37"/>
      <c r="V1004" s="37"/>
      <c r="W1004" s="37"/>
      <c r="X1004" s="37"/>
      <c r="Y1004" s="37"/>
      <c r="Z1004" s="37"/>
      <c r="AA1004" s="37"/>
      <c r="AB1004" s="37"/>
      <c r="AC1004" s="37"/>
      <c r="AD1004" s="37"/>
      <c r="AE1004" s="37"/>
      <c r="AF1004" s="37"/>
      <c r="AG1004" s="37"/>
    </row>
    <row r="1005" spans="1:33">
      <c r="A1005" s="666">
        <v>44025</v>
      </c>
      <c r="B1005" s="115" t="s">
        <v>146</v>
      </c>
      <c r="C1005" s="486">
        <v>881274275</v>
      </c>
      <c r="D1005" s="115" t="s">
        <v>139</v>
      </c>
      <c r="E1005" s="115" t="s">
        <v>140</v>
      </c>
      <c r="F1005" s="665" t="s">
        <v>142</v>
      </c>
      <c r="G1005" s="486"/>
      <c r="H1005" s="666">
        <v>44040</v>
      </c>
      <c r="I1005" s="666"/>
      <c r="J1005" s="665" t="s">
        <v>2132</v>
      </c>
      <c r="K1005" s="486">
        <v>87.47</v>
      </c>
      <c r="L1005" s="680" t="s">
        <v>2133</v>
      </c>
      <c r="M1005" s="680"/>
      <c r="N1005" s="486"/>
      <c r="O1005" s="683"/>
      <c r="P1005" s="486"/>
      <c r="Q1005" s="486"/>
      <c r="R1005" s="486"/>
      <c r="S1005" s="486"/>
      <c r="T1005" s="486"/>
      <c r="U1005" s="486"/>
      <c r="V1005" s="486"/>
      <c r="W1005" s="486"/>
      <c r="X1005" s="486"/>
      <c r="Y1005" s="486"/>
      <c r="Z1005" s="486"/>
      <c r="AA1005" s="486"/>
      <c r="AB1005" s="486"/>
      <c r="AC1005" s="486"/>
      <c r="AD1005" s="486"/>
      <c r="AE1005" s="486"/>
      <c r="AF1005" s="486"/>
      <c r="AG1005" s="486"/>
    </row>
    <row r="1006" spans="1:33">
      <c r="A1006" s="666">
        <v>44025</v>
      </c>
      <c r="B1006" s="115" t="s">
        <v>138</v>
      </c>
      <c r="C1006" s="37">
        <v>880201292</v>
      </c>
      <c r="D1006" s="115" t="s">
        <v>139</v>
      </c>
      <c r="E1006" s="115" t="s">
        <v>140</v>
      </c>
      <c r="F1006" s="665" t="s">
        <v>142</v>
      </c>
      <c r="G1006" s="486"/>
      <c r="H1006" s="265"/>
      <c r="I1006" s="666">
        <v>44042</v>
      </c>
      <c r="J1006" s="666"/>
      <c r="K1006" s="486"/>
      <c r="L1006" s="115" t="s">
        <v>195</v>
      </c>
      <c r="M1006" s="680"/>
      <c r="N1006" s="486"/>
      <c r="O1006" s="683"/>
      <c r="P1006" s="486"/>
      <c r="Q1006" s="486"/>
      <c r="R1006" s="486"/>
      <c r="S1006" s="37"/>
      <c r="T1006" s="37"/>
      <c r="U1006" s="37"/>
      <c r="V1006" s="37"/>
      <c r="W1006" s="37"/>
      <c r="X1006" s="37"/>
      <c r="Y1006" s="37"/>
      <c r="Z1006" s="37"/>
      <c r="AA1006" s="37"/>
      <c r="AB1006" s="37"/>
      <c r="AC1006" s="37"/>
      <c r="AD1006" s="37"/>
      <c r="AE1006" s="37"/>
      <c r="AF1006" s="37"/>
      <c r="AG1006" s="37"/>
    </row>
    <row r="1007" spans="1:33">
      <c r="A1007" s="666">
        <v>44025</v>
      </c>
      <c r="B1007" s="115" t="s">
        <v>138</v>
      </c>
      <c r="C1007" s="37">
        <v>880830277</v>
      </c>
      <c r="D1007" s="115" t="s">
        <v>139</v>
      </c>
      <c r="E1007" s="115" t="s">
        <v>140</v>
      </c>
      <c r="F1007" s="665" t="s">
        <v>2086</v>
      </c>
      <c r="G1007" s="486"/>
      <c r="H1007" s="265"/>
      <c r="I1007" s="666">
        <v>44047</v>
      </c>
      <c r="J1007" s="666"/>
      <c r="K1007" s="486"/>
      <c r="L1007" s="115" t="s">
        <v>2134</v>
      </c>
      <c r="M1007" s="680"/>
      <c r="N1007" s="486"/>
      <c r="O1007" s="683"/>
      <c r="P1007" s="486"/>
      <c r="Q1007" s="486"/>
      <c r="R1007" s="486"/>
      <c r="S1007" s="37"/>
      <c r="T1007" s="37"/>
      <c r="U1007" s="37"/>
      <c r="V1007" s="37"/>
      <c r="W1007" s="37"/>
      <c r="X1007" s="37"/>
      <c r="Y1007" s="37"/>
      <c r="Z1007" s="37"/>
      <c r="AA1007" s="37"/>
      <c r="AB1007" s="37"/>
      <c r="AC1007" s="37"/>
      <c r="AD1007" s="37"/>
      <c r="AE1007" s="37"/>
      <c r="AF1007" s="37"/>
      <c r="AG1007" s="37"/>
    </row>
    <row r="1008" spans="1:33">
      <c r="A1008" s="666">
        <v>44025</v>
      </c>
      <c r="B1008" s="115" t="s">
        <v>138</v>
      </c>
      <c r="C1008" s="486">
        <v>881262651</v>
      </c>
      <c r="D1008" s="115" t="s">
        <v>139</v>
      </c>
      <c r="E1008" s="115" t="s">
        <v>140</v>
      </c>
      <c r="F1008" s="665" t="s">
        <v>142</v>
      </c>
      <c r="G1008" s="486"/>
      <c r="H1008" s="265"/>
      <c r="I1008" s="666">
        <v>44028</v>
      </c>
      <c r="J1008" s="666"/>
      <c r="K1008" s="486"/>
      <c r="L1008" s="115" t="s">
        <v>2094</v>
      </c>
      <c r="M1008" s="680"/>
      <c r="N1008" s="486"/>
      <c r="O1008" s="683"/>
      <c r="P1008" s="486"/>
      <c r="Q1008" s="486"/>
      <c r="R1008" s="486"/>
      <c r="S1008" s="37"/>
      <c r="T1008" s="37"/>
      <c r="U1008" s="37"/>
      <c r="V1008" s="37"/>
      <c r="W1008" s="37"/>
      <c r="X1008" s="37"/>
      <c r="Y1008" s="37"/>
      <c r="Z1008" s="37"/>
      <c r="AA1008" s="37"/>
      <c r="AB1008" s="37"/>
      <c r="AC1008" s="37"/>
      <c r="AD1008" s="37"/>
      <c r="AE1008" s="37"/>
      <c r="AF1008" s="37"/>
      <c r="AG1008" s="37"/>
    </row>
    <row r="1009" spans="1:33">
      <c r="A1009" s="666">
        <v>44025</v>
      </c>
      <c r="B1009" s="115" t="s">
        <v>194</v>
      </c>
      <c r="C1009" s="486">
        <v>881296286</v>
      </c>
      <c r="D1009" s="115" t="s">
        <v>139</v>
      </c>
      <c r="E1009" s="115" t="s">
        <v>140</v>
      </c>
      <c r="F1009" s="715"/>
      <c r="G1009" s="666">
        <v>44025</v>
      </c>
      <c r="H1009" s="666">
        <v>44025</v>
      </c>
      <c r="I1009" s="666">
        <v>44040</v>
      </c>
      <c r="J1009" s="666" t="s">
        <v>1174</v>
      </c>
      <c r="K1009" s="37">
        <v>19</v>
      </c>
      <c r="L1009" s="115" t="s">
        <v>2000</v>
      </c>
      <c r="M1009" s="680"/>
      <c r="N1009" s="115"/>
      <c r="O1009" s="37"/>
      <c r="P1009" s="37"/>
      <c r="Q1009" s="37"/>
      <c r="R1009" s="37"/>
      <c r="S1009" s="37"/>
      <c r="T1009" s="37"/>
      <c r="U1009" s="37"/>
      <c r="V1009" s="37"/>
      <c r="W1009" s="37"/>
      <c r="X1009" s="37"/>
      <c r="Y1009" s="37"/>
      <c r="Z1009" s="37"/>
      <c r="AA1009" s="37"/>
      <c r="AB1009" s="37"/>
      <c r="AC1009" s="37"/>
      <c r="AD1009" s="37"/>
      <c r="AE1009" s="37"/>
      <c r="AF1009" s="37"/>
      <c r="AG1009" s="37"/>
    </row>
    <row r="1010" spans="1:33">
      <c r="A1010" s="666">
        <v>44025</v>
      </c>
      <c r="B1010" s="115" t="s">
        <v>178</v>
      </c>
      <c r="C1010" s="37">
        <v>880263511</v>
      </c>
      <c r="D1010" s="115" t="s">
        <v>139</v>
      </c>
      <c r="E1010" s="115" t="s">
        <v>140</v>
      </c>
      <c r="F1010" s="665"/>
      <c r="G1010" s="486"/>
      <c r="H1010" s="265">
        <v>44033</v>
      </c>
      <c r="I1010" s="666">
        <v>44034</v>
      </c>
      <c r="J1010" s="666"/>
      <c r="K1010" s="486">
        <v>50</v>
      </c>
      <c r="L1010" s="769" t="s">
        <v>2135</v>
      </c>
      <c r="M1010" s="680"/>
      <c r="N1010" s="486"/>
      <c r="O1010" s="683"/>
      <c r="P1010" s="486"/>
      <c r="Q1010" s="486"/>
      <c r="R1010" s="486"/>
      <c r="S1010" s="37"/>
      <c r="T1010" s="37"/>
      <c r="U1010" s="37"/>
      <c r="V1010" s="37"/>
      <c r="W1010" s="37"/>
      <c r="X1010" s="37"/>
      <c r="Y1010" s="37"/>
      <c r="Z1010" s="37"/>
      <c r="AA1010" s="37"/>
      <c r="AB1010" s="37"/>
      <c r="AC1010" s="37"/>
      <c r="AD1010" s="37"/>
      <c r="AE1010" s="37"/>
      <c r="AF1010" s="37"/>
      <c r="AG1010" s="37"/>
    </row>
    <row r="1011" spans="1:33">
      <c r="A1011" s="666">
        <v>44025</v>
      </c>
      <c r="B1011" s="115" t="s">
        <v>178</v>
      </c>
      <c r="C1011" s="37">
        <v>880263511</v>
      </c>
      <c r="D1011" s="115" t="s">
        <v>139</v>
      </c>
      <c r="E1011" s="115" t="s">
        <v>140</v>
      </c>
      <c r="F1011" s="665"/>
      <c r="G1011" s="486"/>
      <c r="H1011" s="265">
        <v>44041</v>
      </c>
      <c r="I1011" s="666">
        <v>44034</v>
      </c>
      <c r="J1011" s="665" t="s">
        <v>2136</v>
      </c>
      <c r="K1011" s="486">
        <v>1050</v>
      </c>
      <c r="L1011" s="769" t="s">
        <v>1934</v>
      </c>
      <c r="M1011" s="680"/>
      <c r="N1011" s="486"/>
      <c r="O1011" s="683"/>
      <c r="P1011" s="486"/>
      <c r="Q1011" s="486"/>
      <c r="R1011" s="486"/>
      <c r="S1011" s="37"/>
      <c r="T1011" s="37"/>
      <c r="U1011" s="37"/>
      <c r="V1011" s="37"/>
      <c r="W1011" s="37"/>
      <c r="X1011" s="37"/>
      <c r="Y1011" s="37"/>
      <c r="Z1011" s="37"/>
      <c r="AA1011" s="37"/>
      <c r="AB1011" s="37"/>
      <c r="AC1011" s="37"/>
      <c r="AD1011" s="37"/>
      <c r="AE1011" s="37"/>
      <c r="AF1011" s="37"/>
      <c r="AG1011" s="37"/>
    </row>
    <row r="1012" spans="1:33">
      <c r="A1012" s="666">
        <v>44025</v>
      </c>
      <c r="B1012" s="115" t="s">
        <v>178</v>
      </c>
      <c r="C1012" s="37">
        <v>880263511</v>
      </c>
      <c r="D1012" s="115" t="s">
        <v>139</v>
      </c>
      <c r="E1012" s="115" t="s">
        <v>140</v>
      </c>
      <c r="F1012" s="665"/>
      <c r="G1012" s="486"/>
      <c r="H1012" s="265">
        <v>44043</v>
      </c>
      <c r="I1012" s="666">
        <v>44034</v>
      </c>
      <c r="J1012" s="666"/>
      <c r="K1012" s="486">
        <v>50</v>
      </c>
      <c r="L1012" s="769" t="s">
        <v>1996</v>
      </c>
      <c r="M1012" s="680"/>
      <c r="N1012" s="486"/>
      <c r="O1012" s="683"/>
      <c r="P1012" s="486"/>
      <c r="Q1012" s="486"/>
      <c r="R1012" s="486"/>
      <c r="S1012" s="37"/>
      <c r="T1012" s="37"/>
      <c r="U1012" s="37"/>
      <c r="V1012" s="37"/>
      <c r="W1012" s="37"/>
      <c r="X1012" s="37"/>
      <c r="Y1012" s="37"/>
      <c r="Z1012" s="37"/>
      <c r="AA1012" s="37"/>
      <c r="AB1012" s="37"/>
      <c r="AC1012" s="37"/>
      <c r="AD1012" s="37"/>
      <c r="AE1012" s="37"/>
      <c r="AF1012" s="37"/>
      <c r="AG1012" s="37"/>
    </row>
    <row r="1013" spans="1:33">
      <c r="A1013" s="666">
        <v>44025</v>
      </c>
      <c r="B1013" s="115" t="s">
        <v>154</v>
      </c>
      <c r="C1013" s="486">
        <v>881085914</v>
      </c>
      <c r="D1013" s="115" t="s">
        <v>139</v>
      </c>
      <c r="E1013" s="115" t="s">
        <v>140</v>
      </c>
      <c r="F1013" s="665" t="s">
        <v>168</v>
      </c>
      <c r="G1013" s="486"/>
      <c r="H1013" s="265">
        <v>44035</v>
      </c>
      <c r="I1013" s="666">
        <v>44039</v>
      </c>
      <c r="J1013" s="665" t="s">
        <v>168</v>
      </c>
      <c r="K1013" s="486">
        <v>50</v>
      </c>
      <c r="L1013" s="115"/>
      <c r="M1013" s="680"/>
      <c r="N1013" s="486"/>
      <c r="O1013" s="683"/>
      <c r="P1013" s="486"/>
      <c r="Q1013" s="486"/>
      <c r="R1013" s="486"/>
      <c r="S1013" s="37"/>
      <c r="T1013" s="37"/>
      <c r="U1013" s="37"/>
      <c r="V1013" s="37"/>
      <c r="W1013" s="37"/>
      <c r="X1013" s="37"/>
      <c r="Y1013" s="37"/>
      <c r="Z1013" s="37"/>
      <c r="AA1013" s="37"/>
      <c r="AB1013" s="37"/>
      <c r="AC1013" s="37"/>
      <c r="AD1013" s="37"/>
      <c r="AE1013" s="37"/>
      <c r="AF1013" s="37"/>
      <c r="AG1013" s="37"/>
    </row>
    <row r="1014" spans="1:33">
      <c r="A1014" s="666">
        <v>44025</v>
      </c>
      <c r="B1014" s="115" t="s">
        <v>194</v>
      </c>
      <c r="C1014" s="486">
        <v>880532807</v>
      </c>
      <c r="D1014" s="115" t="s">
        <v>139</v>
      </c>
      <c r="E1014" s="115" t="s">
        <v>140</v>
      </c>
      <c r="F1014" s="665" t="s">
        <v>168</v>
      </c>
      <c r="G1014" s="666">
        <v>44025</v>
      </c>
      <c r="H1014" s="265"/>
      <c r="I1014" s="666">
        <v>44040</v>
      </c>
      <c r="J1014" s="666"/>
      <c r="K1014" s="486"/>
      <c r="L1014" s="486"/>
      <c r="M1014" s="680"/>
      <c r="N1014" s="115"/>
      <c r="O1014" s="486"/>
      <c r="P1014" s="486"/>
      <c r="Q1014" s="486"/>
      <c r="R1014" s="486"/>
      <c r="S1014" s="37"/>
      <c r="T1014" s="37"/>
      <c r="U1014" s="37"/>
      <c r="V1014" s="37"/>
      <c r="W1014" s="37"/>
      <c r="X1014" s="37"/>
      <c r="Y1014" s="37"/>
      <c r="Z1014" s="37"/>
      <c r="AA1014" s="37"/>
      <c r="AB1014" s="37"/>
      <c r="AC1014" s="37"/>
      <c r="AD1014" s="37"/>
      <c r="AE1014" s="37"/>
      <c r="AF1014" s="37"/>
      <c r="AG1014" s="37"/>
    </row>
    <row r="1015" spans="1:33">
      <c r="A1015" s="666">
        <v>44025</v>
      </c>
      <c r="B1015" s="115" t="s">
        <v>194</v>
      </c>
      <c r="C1015" s="486">
        <v>880319623</v>
      </c>
      <c r="D1015" s="115" t="s">
        <v>139</v>
      </c>
      <c r="E1015" s="115" t="s">
        <v>140</v>
      </c>
      <c r="F1015" s="666"/>
      <c r="G1015" s="665">
        <v>44025</v>
      </c>
      <c r="H1015" s="486"/>
      <c r="I1015" s="265">
        <v>44040</v>
      </c>
      <c r="J1015" s="665"/>
      <c r="K1015" s="115"/>
      <c r="L1015" s="486"/>
      <c r="M1015" s="629"/>
      <c r="N1015" s="37"/>
      <c r="O1015" s="37"/>
      <c r="P1015" s="37"/>
      <c r="Q1015" s="37"/>
      <c r="R1015" s="37"/>
      <c r="S1015" s="37"/>
      <c r="T1015" s="37"/>
      <c r="U1015" s="37"/>
      <c r="V1015" s="37"/>
      <c r="W1015" s="37"/>
      <c r="X1015" s="37"/>
      <c r="Y1015" s="37"/>
      <c r="Z1015" s="37"/>
      <c r="AA1015" s="37"/>
      <c r="AB1015" s="37"/>
      <c r="AC1015" s="37"/>
      <c r="AD1015" s="37"/>
      <c r="AE1015" s="37"/>
      <c r="AF1015" s="37"/>
      <c r="AG1015" s="37"/>
    </row>
    <row r="1016" spans="1:33">
      <c r="A1016" s="666">
        <v>44025</v>
      </c>
      <c r="B1016" s="115" t="s">
        <v>156</v>
      </c>
      <c r="C1016" s="37">
        <v>882153098</v>
      </c>
      <c r="D1016" s="115" t="s">
        <v>139</v>
      </c>
      <c r="E1016" s="115" t="s">
        <v>140</v>
      </c>
      <c r="F1016" s="665"/>
      <c r="G1016" s="486"/>
      <c r="H1016" s="265"/>
      <c r="I1016" s="666">
        <v>44040</v>
      </c>
      <c r="J1016" s="666"/>
      <c r="K1016" s="486"/>
      <c r="L1016" s="115"/>
      <c r="M1016" s="680"/>
      <c r="N1016" s="486"/>
      <c r="O1016" s="683"/>
      <c r="P1016" s="486"/>
      <c r="Q1016" s="486"/>
      <c r="R1016" s="486"/>
      <c r="S1016" s="37"/>
      <c r="T1016" s="37"/>
      <c r="U1016" s="37"/>
      <c r="V1016" s="37"/>
      <c r="W1016" s="37"/>
      <c r="X1016" s="37"/>
      <c r="Y1016" s="37"/>
      <c r="Z1016" s="37"/>
      <c r="AA1016" s="37"/>
      <c r="AB1016" s="37"/>
      <c r="AC1016" s="37"/>
      <c r="AD1016" s="37"/>
      <c r="AE1016" s="37"/>
      <c r="AF1016" s="37"/>
      <c r="AG1016" s="37"/>
    </row>
    <row r="1017" spans="1:33">
      <c r="A1017" s="666">
        <v>44025</v>
      </c>
      <c r="B1017" s="115" t="s">
        <v>144</v>
      </c>
      <c r="C1017" s="486">
        <v>880010494</v>
      </c>
      <c r="D1017" s="115" t="s">
        <v>139</v>
      </c>
      <c r="E1017" s="115" t="s">
        <v>147</v>
      </c>
      <c r="F1017" s="665" t="s">
        <v>622</v>
      </c>
      <c r="G1017" s="486"/>
      <c r="H1017" s="265"/>
      <c r="I1017" s="666">
        <v>44055</v>
      </c>
      <c r="J1017" s="666"/>
      <c r="K1017" s="486"/>
      <c r="L1017" s="115"/>
      <c r="M1017" s="680"/>
      <c r="N1017" s="666">
        <v>44028</v>
      </c>
      <c r="O1017" s="486">
        <v>900</v>
      </c>
      <c r="P1017" s="486"/>
      <c r="Q1017" s="486"/>
      <c r="R1017" s="486"/>
      <c r="S1017" s="37"/>
      <c r="T1017" s="37"/>
      <c r="U1017" s="37"/>
      <c r="V1017" s="37"/>
      <c r="W1017" s="37"/>
      <c r="X1017" s="37"/>
      <c r="Y1017" s="37"/>
      <c r="Z1017" s="37"/>
      <c r="AA1017" s="37"/>
      <c r="AB1017" s="37"/>
      <c r="AC1017" s="37"/>
      <c r="AD1017" s="37"/>
      <c r="AE1017" s="37"/>
      <c r="AF1017" s="37"/>
      <c r="AG1017" s="37"/>
    </row>
    <row r="1018" spans="1:33">
      <c r="A1018" s="666">
        <v>44025</v>
      </c>
      <c r="B1018" s="115" t="s">
        <v>154</v>
      </c>
      <c r="C1018" s="486">
        <v>881139049</v>
      </c>
      <c r="D1018" s="115" t="s">
        <v>152</v>
      </c>
      <c r="E1018" s="115" t="s">
        <v>150</v>
      </c>
      <c r="F1018" s="665"/>
      <c r="G1018" s="486"/>
      <c r="H1018" s="265"/>
      <c r="I1018" s="666">
        <v>44039</v>
      </c>
      <c r="J1018" s="666"/>
      <c r="K1018" s="486"/>
      <c r="L1018" s="486" t="s">
        <v>2137</v>
      </c>
      <c r="M1018" s="680"/>
      <c r="N1018" s="486"/>
      <c r="O1018" s="683"/>
      <c r="P1018" s="486"/>
      <c r="Q1018" s="486"/>
      <c r="R1018" s="486"/>
      <c r="S1018" s="37"/>
      <c r="T1018" s="37"/>
      <c r="U1018" s="37"/>
      <c r="V1018" s="37"/>
      <c r="W1018" s="37"/>
      <c r="X1018" s="37"/>
      <c r="Y1018" s="37"/>
      <c r="Z1018" s="37"/>
      <c r="AA1018" s="37"/>
      <c r="AB1018" s="37"/>
      <c r="AC1018" s="37"/>
      <c r="AD1018" s="37"/>
      <c r="AE1018" s="37"/>
      <c r="AF1018" s="37"/>
      <c r="AG1018" s="37"/>
    </row>
    <row r="1019" spans="1:33">
      <c r="A1019" s="666">
        <v>44025</v>
      </c>
      <c r="B1019" s="115" t="s">
        <v>146</v>
      </c>
      <c r="C1019" s="486">
        <v>882054129</v>
      </c>
      <c r="D1019" s="115" t="s">
        <v>139</v>
      </c>
      <c r="E1019" s="115" t="s">
        <v>140</v>
      </c>
      <c r="F1019" s="665" t="s">
        <v>168</v>
      </c>
      <c r="G1019" s="486"/>
      <c r="H1019" s="265"/>
      <c r="I1019" s="666">
        <v>44040</v>
      </c>
      <c r="J1019" s="666"/>
      <c r="K1019" s="486"/>
      <c r="L1019" s="115" t="s">
        <v>195</v>
      </c>
      <c r="M1019" s="680"/>
      <c r="N1019" s="486"/>
      <c r="O1019" s="683"/>
      <c r="P1019" s="486"/>
      <c r="Q1019" s="486"/>
      <c r="R1019" s="486"/>
      <c r="S1019" s="37"/>
      <c r="T1019" s="37"/>
      <c r="U1019" s="37"/>
      <c r="V1019" s="37"/>
      <c r="W1019" s="37"/>
      <c r="X1019" s="37"/>
      <c r="Y1019" s="37"/>
      <c r="Z1019" s="37"/>
      <c r="AA1019" s="37"/>
      <c r="AB1019" s="37"/>
      <c r="AC1019" s="37"/>
      <c r="AD1019" s="37"/>
      <c r="AE1019" s="37"/>
      <c r="AF1019" s="37"/>
      <c r="AG1019" s="37"/>
    </row>
    <row r="1020" spans="1:33">
      <c r="A1020" s="666">
        <v>44025</v>
      </c>
      <c r="B1020" s="115" t="s">
        <v>156</v>
      </c>
      <c r="C1020" s="37">
        <v>880384245</v>
      </c>
      <c r="D1020" s="115" t="s">
        <v>139</v>
      </c>
      <c r="E1020" s="115" t="s">
        <v>140</v>
      </c>
      <c r="F1020" s="665"/>
      <c r="G1020" s="486"/>
      <c r="H1020" s="265"/>
      <c r="I1020" s="666">
        <v>44037</v>
      </c>
      <c r="J1020" s="666"/>
      <c r="K1020" s="486"/>
      <c r="L1020" s="115"/>
      <c r="M1020" s="680"/>
      <c r="N1020" s="486"/>
      <c r="O1020" s="683"/>
      <c r="P1020" s="486"/>
      <c r="Q1020" s="486"/>
      <c r="R1020" s="486"/>
      <c r="S1020" s="37"/>
      <c r="T1020" s="37"/>
      <c r="U1020" s="37"/>
      <c r="V1020" s="37"/>
      <c r="W1020" s="37"/>
      <c r="X1020" s="37"/>
      <c r="Y1020" s="37"/>
      <c r="Z1020" s="37"/>
      <c r="AA1020" s="37"/>
      <c r="AB1020" s="37"/>
      <c r="AC1020" s="37"/>
      <c r="AD1020" s="37"/>
      <c r="AE1020" s="37"/>
      <c r="AF1020" s="37"/>
      <c r="AG1020" s="37"/>
    </row>
    <row r="1021" spans="1:33">
      <c r="A1021" s="666">
        <v>44025</v>
      </c>
      <c r="B1021" s="115" t="s">
        <v>138</v>
      </c>
      <c r="C1021" s="37">
        <v>881351926</v>
      </c>
      <c r="D1021" s="115" t="s">
        <v>139</v>
      </c>
      <c r="E1021" s="115" t="s">
        <v>140</v>
      </c>
      <c r="F1021" s="665" t="s">
        <v>2138</v>
      </c>
      <c r="G1021" s="666">
        <v>44025</v>
      </c>
      <c r="H1021" s="265">
        <v>44021</v>
      </c>
      <c r="I1021" s="666">
        <v>44038</v>
      </c>
      <c r="J1021" s="665" t="s">
        <v>2139</v>
      </c>
      <c r="K1021" s="486">
        <v>1061.5999999999999</v>
      </c>
      <c r="L1021" s="115"/>
      <c r="M1021" s="680"/>
      <c r="N1021" s="486"/>
      <c r="O1021" s="683"/>
      <c r="P1021" s="486"/>
      <c r="Q1021" s="486"/>
      <c r="R1021" s="486"/>
      <c r="S1021" s="37"/>
      <c r="T1021" s="37"/>
      <c r="U1021" s="37"/>
      <c r="V1021" s="37"/>
      <c r="W1021" s="37"/>
      <c r="X1021" s="37"/>
      <c r="Y1021" s="37"/>
      <c r="Z1021" s="37"/>
      <c r="AA1021" s="37"/>
      <c r="AB1021" s="37"/>
      <c r="AC1021" s="37"/>
      <c r="AD1021" s="37"/>
      <c r="AE1021" s="37"/>
      <c r="AF1021" s="37"/>
      <c r="AG1021" s="37"/>
    </row>
    <row r="1022" spans="1:33">
      <c r="A1022" s="666">
        <v>44025</v>
      </c>
      <c r="B1022" s="115" t="s">
        <v>144</v>
      </c>
      <c r="C1022" s="486">
        <v>881264108</v>
      </c>
      <c r="D1022" s="115" t="s">
        <v>139</v>
      </c>
      <c r="E1022" s="115" t="s">
        <v>140</v>
      </c>
      <c r="F1022" s="665"/>
      <c r="G1022" s="486"/>
      <c r="H1022" s="265"/>
      <c r="I1022" s="665">
        <v>44043</v>
      </c>
      <c r="J1022" s="666"/>
      <c r="K1022" s="486"/>
      <c r="L1022" s="115" t="s">
        <v>2121</v>
      </c>
      <c r="M1022" s="680"/>
      <c r="N1022" s="486"/>
      <c r="O1022" s="683"/>
      <c r="P1022" s="486"/>
      <c r="Q1022" s="486"/>
      <c r="R1022" s="486"/>
      <c r="S1022" s="37"/>
      <c r="T1022" s="37"/>
      <c r="U1022" s="37"/>
      <c r="V1022" s="37"/>
      <c r="W1022" s="37"/>
      <c r="X1022" s="37"/>
      <c r="Y1022" s="37"/>
      <c r="Z1022" s="37"/>
      <c r="AA1022" s="37"/>
      <c r="AB1022" s="37"/>
      <c r="AC1022" s="37"/>
      <c r="AD1022" s="37"/>
      <c r="AE1022" s="37"/>
      <c r="AF1022" s="37"/>
      <c r="AG1022" s="37"/>
    </row>
    <row r="1023" spans="1:33">
      <c r="A1023" s="666">
        <v>44025</v>
      </c>
      <c r="B1023" s="115" t="s">
        <v>175</v>
      </c>
      <c r="C1023" s="486">
        <v>880036916</v>
      </c>
      <c r="D1023" s="115" t="s">
        <v>139</v>
      </c>
      <c r="E1023" s="115" t="s">
        <v>140</v>
      </c>
      <c r="F1023" s="665" t="s">
        <v>200</v>
      </c>
      <c r="G1023" s="486"/>
      <c r="H1023" s="265"/>
      <c r="I1023" s="665">
        <v>44042</v>
      </c>
      <c r="J1023" s="666"/>
      <c r="K1023" s="486"/>
      <c r="L1023" s="115" t="s">
        <v>195</v>
      </c>
      <c r="M1023" s="680"/>
      <c r="N1023" s="486"/>
      <c r="O1023" s="683"/>
      <c r="P1023" s="486"/>
      <c r="Q1023" s="486"/>
      <c r="R1023" s="486"/>
      <c r="S1023" s="37"/>
      <c r="T1023" s="37"/>
      <c r="U1023" s="37"/>
      <c r="V1023" s="37"/>
      <c r="W1023" s="37"/>
      <c r="X1023" s="37"/>
      <c r="Y1023" s="37"/>
      <c r="Z1023" s="37"/>
      <c r="AA1023" s="37"/>
      <c r="AB1023" s="37"/>
      <c r="AC1023" s="37"/>
      <c r="AD1023" s="37"/>
      <c r="AE1023" s="37"/>
      <c r="AF1023" s="37"/>
      <c r="AG1023" s="37"/>
    </row>
    <row r="1024" spans="1:33">
      <c r="A1024" s="666">
        <v>44025</v>
      </c>
      <c r="B1024" s="115" t="s">
        <v>154</v>
      </c>
      <c r="C1024" s="486">
        <v>881342395</v>
      </c>
      <c r="D1024" s="115" t="s">
        <v>139</v>
      </c>
      <c r="E1024" s="115" t="s">
        <v>140</v>
      </c>
      <c r="F1024" s="665"/>
      <c r="G1024" s="486"/>
      <c r="H1024" s="265"/>
      <c r="I1024" s="666">
        <v>44039</v>
      </c>
      <c r="J1024" s="666"/>
      <c r="K1024" s="486"/>
      <c r="L1024" s="486" t="s">
        <v>2137</v>
      </c>
      <c r="M1024" s="680"/>
      <c r="N1024" s="486"/>
      <c r="O1024" s="683"/>
      <c r="P1024" s="486"/>
      <c r="Q1024" s="486"/>
      <c r="R1024" s="486"/>
      <c r="S1024" s="37"/>
      <c r="T1024" s="37"/>
      <c r="U1024" s="37"/>
      <c r="V1024" s="37"/>
      <c r="W1024" s="37"/>
      <c r="X1024" s="37"/>
      <c r="Y1024" s="37"/>
      <c r="Z1024" s="37"/>
      <c r="AA1024" s="37"/>
      <c r="AB1024" s="37"/>
      <c r="AC1024" s="37"/>
      <c r="AD1024" s="37"/>
      <c r="AE1024" s="37"/>
      <c r="AF1024" s="37"/>
      <c r="AG1024" s="37"/>
    </row>
    <row r="1025" spans="1:33">
      <c r="A1025" s="666">
        <v>44025</v>
      </c>
      <c r="B1025" s="115" t="s">
        <v>146</v>
      </c>
      <c r="C1025" s="486">
        <v>880192305</v>
      </c>
      <c r="D1025" s="115" t="s">
        <v>139</v>
      </c>
      <c r="E1025" s="115" t="s">
        <v>150</v>
      </c>
      <c r="F1025" s="665" t="s">
        <v>168</v>
      </c>
      <c r="G1025" s="486"/>
      <c r="H1025" s="265"/>
      <c r="I1025" s="666">
        <v>44040</v>
      </c>
      <c r="J1025" s="666"/>
      <c r="K1025" s="486"/>
      <c r="L1025" s="115" t="s">
        <v>195</v>
      </c>
      <c r="M1025" s="680"/>
      <c r="N1025" s="666">
        <v>44034</v>
      </c>
      <c r="O1025" s="486">
        <v>418.5</v>
      </c>
      <c r="P1025" s="486"/>
      <c r="Q1025" s="486"/>
      <c r="R1025" s="486"/>
      <c r="S1025" s="37"/>
      <c r="T1025" s="37"/>
      <c r="U1025" s="37"/>
      <c r="V1025" s="37"/>
      <c r="W1025" s="37"/>
      <c r="X1025" s="37"/>
      <c r="Y1025" s="37"/>
      <c r="Z1025" s="37"/>
      <c r="AA1025" s="37"/>
      <c r="AB1025" s="37"/>
      <c r="AC1025" s="37"/>
      <c r="AD1025" s="37"/>
      <c r="AE1025" s="37"/>
      <c r="AF1025" s="37"/>
      <c r="AG1025" s="37"/>
    </row>
    <row r="1026" spans="1:33">
      <c r="A1026" s="666">
        <v>44025</v>
      </c>
      <c r="B1026" s="115" t="s">
        <v>144</v>
      </c>
      <c r="C1026" s="486">
        <v>881366137</v>
      </c>
      <c r="D1026" s="115" t="s">
        <v>139</v>
      </c>
      <c r="E1026" s="115" t="s">
        <v>140</v>
      </c>
      <c r="F1026" s="665"/>
      <c r="G1026" s="486"/>
      <c r="H1026" s="265"/>
      <c r="I1026" s="666">
        <v>44054</v>
      </c>
      <c r="J1026" s="666"/>
      <c r="K1026" s="486"/>
      <c r="L1026" s="115" t="s">
        <v>195</v>
      </c>
      <c r="M1026" s="680"/>
      <c r="N1026" s="486"/>
      <c r="O1026" s="683"/>
      <c r="P1026" s="486"/>
      <c r="Q1026" s="486"/>
      <c r="R1026" s="486"/>
      <c r="S1026" s="37"/>
      <c r="T1026" s="37"/>
      <c r="U1026" s="37"/>
      <c r="V1026" s="37"/>
      <c r="W1026" s="37"/>
      <c r="X1026" s="37"/>
      <c r="Y1026" s="37"/>
      <c r="Z1026" s="37"/>
      <c r="AA1026" s="37"/>
      <c r="AB1026" s="37"/>
      <c r="AC1026" s="37"/>
      <c r="AD1026" s="37"/>
      <c r="AE1026" s="37"/>
      <c r="AF1026" s="37"/>
      <c r="AG1026" s="37"/>
    </row>
    <row r="1027" spans="1:33">
      <c r="A1027" s="666">
        <v>44025</v>
      </c>
      <c r="B1027" s="115" t="s">
        <v>194</v>
      </c>
      <c r="C1027" s="486">
        <v>882201403</v>
      </c>
      <c r="D1027" s="115" t="s">
        <v>139</v>
      </c>
      <c r="E1027" s="115" t="s">
        <v>140</v>
      </c>
      <c r="F1027" s="665" t="s">
        <v>168</v>
      </c>
      <c r="G1027" s="666">
        <v>44025</v>
      </c>
      <c r="H1027" s="265"/>
      <c r="I1027" s="666">
        <v>44040</v>
      </c>
      <c r="J1027" s="666"/>
      <c r="K1027" s="486"/>
      <c r="L1027" s="486"/>
      <c r="M1027" s="680"/>
      <c r="N1027" s="115"/>
      <c r="O1027" s="486"/>
      <c r="P1027" s="486"/>
      <c r="Q1027" s="486"/>
      <c r="R1027" s="486"/>
      <c r="S1027" s="37"/>
      <c r="T1027" s="37"/>
      <c r="U1027" s="37"/>
      <c r="V1027" s="37"/>
      <c r="W1027" s="37"/>
      <c r="X1027" s="37"/>
      <c r="Y1027" s="37"/>
      <c r="Z1027" s="37"/>
      <c r="AA1027" s="37"/>
      <c r="AB1027" s="37"/>
      <c r="AC1027" s="37"/>
      <c r="AD1027" s="37"/>
      <c r="AE1027" s="37"/>
      <c r="AF1027" s="37"/>
      <c r="AG1027" s="37"/>
    </row>
    <row r="1028" spans="1:33">
      <c r="A1028" s="666">
        <v>44025</v>
      </c>
      <c r="B1028" s="115" t="s">
        <v>178</v>
      </c>
      <c r="C1028" s="37">
        <v>881901279</v>
      </c>
      <c r="D1028" s="115" t="s">
        <v>139</v>
      </c>
      <c r="E1028" s="115" t="s">
        <v>140</v>
      </c>
      <c r="F1028" s="665"/>
      <c r="G1028" s="486"/>
      <c r="H1028" s="265">
        <v>44026</v>
      </c>
      <c r="I1028" s="666">
        <v>44027</v>
      </c>
      <c r="J1028" s="665" t="s">
        <v>176</v>
      </c>
      <c r="K1028" s="486">
        <v>148.75</v>
      </c>
      <c r="L1028" s="727" t="s">
        <v>1843</v>
      </c>
      <c r="M1028" s="680"/>
      <c r="N1028" s="486"/>
      <c r="O1028" s="683"/>
      <c r="P1028" s="486"/>
      <c r="Q1028" s="486"/>
      <c r="R1028" s="486"/>
      <c r="S1028" s="37"/>
      <c r="T1028" s="37"/>
      <c r="U1028" s="37"/>
      <c r="V1028" s="37"/>
      <c r="W1028" s="37"/>
      <c r="X1028" s="37"/>
      <c r="Y1028" s="37"/>
      <c r="Z1028" s="37"/>
      <c r="AA1028" s="37"/>
      <c r="AB1028" s="37"/>
      <c r="AC1028" s="37"/>
      <c r="AD1028" s="37"/>
      <c r="AE1028" s="37"/>
      <c r="AF1028" s="37"/>
      <c r="AG1028" s="37"/>
    </row>
    <row r="1029" spans="1:33">
      <c r="A1029" s="666">
        <v>44025</v>
      </c>
      <c r="B1029" s="115" t="s">
        <v>206</v>
      </c>
      <c r="C1029" s="486">
        <v>880532811</v>
      </c>
      <c r="D1029" s="115" t="s">
        <v>139</v>
      </c>
      <c r="E1029" s="115" t="s">
        <v>140</v>
      </c>
      <c r="F1029" s="665"/>
      <c r="G1029" s="486"/>
      <c r="H1029" s="265">
        <v>44025</v>
      </c>
      <c r="I1029" s="666">
        <v>44036</v>
      </c>
      <c r="J1029" s="666"/>
      <c r="K1029" s="486">
        <v>7752</v>
      </c>
      <c r="L1029" s="115"/>
      <c r="M1029" s="680"/>
      <c r="N1029" s="486"/>
      <c r="O1029" s="683"/>
      <c r="P1029" s="486"/>
      <c r="Q1029" s="486"/>
      <c r="R1029" s="486"/>
      <c r="S1029" s="37"/>
      <c r="T1029" s="37"/>
      <c r="U1029" s="37"/>
      <c r="V1029" s="37"/>
      <c r="W1029" s="37"/>
      <c r="X1029" s="37"/>
      <c r="Y1029" s="37"/>
      <c r="Z1029" s="37"/>
      <c r="AA1029" s="37"/>
      <c r="AB1029" s="37"/>
      <c r="AC1029" s="37"/>
      <c r="AD1029" s="37"/>
      <c r="AE1029" s="37"/>
      <c r="AF1029" s="37"/>
      <c r="AG1029" s="37"/>
    </row>
    <row r="1030" spans="1:33">
      <c r="A1030" s="666">
        <v>44025</v>
      </c>
      <c r="B1030" s="115" t="s">
        <v>144</v>
      </c>
      <c r="C1030" s="486">
        <v>881584940</v>
      </c>
      <c r="D1030" s="115" t="s">
        <v>139</v>
      </c>
      <c r="E1030" s="115" t="s">
        <v>140</v>
      </c>
      <c r="F1030" s="665"/>
      <c r="G1030" s="486"/>
      <c r="H1030" s="265">
        <v>44041</v>
      </c>
      <c r="I1030" s="666">
        <v>44042</v>
      </c>
      <c r="J1030" s="665" t="s">
        <v>2140</v>
      </c>
      <c r="K1030" s="486">
        <v>15416.64</v>
      </c>
      <c r="L1030" s="727" t="s">
        <v>1876</v>
      </c>
      <c r="M1030" s="680"/>
      <c r="N1030" s="486"/>
      <c r="O1030" s="683"/>
      <c r="P1030" s="486"/>
      <c r="Q1030" s="486"/>
      <c r="R1030" s="486"/>
      <c r="S1030" s="37"/>
      <c r="T1030" s="37"/>
      <c r="U1030" s="37"/>
      <c r="V1030" s="37"/>
      <c r="W1030" s="37"/>
      <c r="X1030" s="37"/>
      <c r="Y1030" s="37"/>
      <c r="Z1030" s="37"/>
      <c r="AA1030" s="37"/>
      <c r="AB1030" s="37"/>
      <c r="AC1030" s="37"/>
      <c r="AD1030" s="37"/>
      <c r="AE1030" s="37"/>
      <c r="AF1030" s="37"/>
      <c r="AG1030" s="37"/>
    </row>
    <row r="1031" spans="1:33">
      <c r="A1031" s="666">
        <v>44025</v>
      </c>
      <c r="B1031" s="115" t="s">
        <v>144</v>
      </c>
      <c r="C1031" s="486">
        <v>881811926</v>
      </c>
      <c r="D1031" s="115" t="s">
        <v>139</v>
      </c>
      <c r="E1031" s="115" t="s">
        <v>140</v>
      </c>
      <c r="F1031" s="665" t="s">
        <v>333</v>
      </c>
      <c r="G1031" s="666">
        <v>44043</v>
      </c>
      <c r="H1031" s="265"/>
      <c r="I1031" s="666">
        <v>44060</v>
      </c>
      <c r="J1031" s="666"/>
      <c r="K1031" s="486"/>
      <c r="L1031" s="115"/>
      <c r="M1031" s="680"/>
      <c r="N1031" s="486"/>
      <c r="O1031" s="683"/>
      <c r="P1031" s="486"/>
      <c r="Q1031" s="486"/>
      <c r="R1031" s="486"/>
      <c r="S1031" s="37"/>
      <c r="T1031" s="37"/>
      <c r="U1031" s="37"/>
      <c r="V1031" s="37"/>
      <c r="W1031" s="37"/>
      <c r="X1031" s="37"/>
      <c r="Y1031" s="37"/>
      <c r="Z1031" s="37"/>
      <c r="AA1031" s="37"/>
      <c r="AB1031" s="37"/>
      <c r="AC1031" s="37"/>
      <c r="AD1031" s="37"/>
      <c r="AE1031" s="37"/>
      <c r="AF1031" s="37"/>
      <c r="AG1031" s="37"/>
    </row>
    <row r="1032" spans="1:33">
      <c r="A1032" s="666">
        <v>44025</v>
      </c>
      <c r="B1032" s="115" t="s">
        <v>144</v>
      </c>
      <c r="C1032" s="486">
        <v>881590724</v>
      </c>
      <c r="D1032" s="115" t="s">
        <v>152</v>
      </c>
      <c r="E1032" s="115" t="s">
        <v>393</v>
      </c>
      <c r="F1032" s="665"/>
      <c r="G1032" s="486"/>
      <c r="H1032" s="265">
        <v>44043</v>
      </c>
      <c r="I1032" s="666">
        <v>44055</v>
      </c>
      <c r="J1032" s="665" t="s">
        <v>163</v>
      </c>
      <c r="K1032" s="486">
        <v>598.36</v>
      </c>
      <c r="L1032" s="115"/>
      <c r="M1032" s="680"/>
      <c r="N1032" s="666">
        <v>44028</v>
      </c>
      <c r="O1032" s="486">
        <v>261.36</v>
      </c>
      <c r="P1032" s="486"/>
      <c r="Q1032" s="486"/>
      <c r="R1032" s="486"/>
      <c r="S1032" s="37"/>
      <c r="T1032" s="37"/>
      <c r="U1032" s="37"/>
      <c r="V1032" s="37"/>
      <c r="W1032" s="37"/>
      <c r="X1032" s="37"/>
      <c r="Y1032" s="37"/>
      <c r="Z1032" s="37"/>
      <c r="AA1032" s="37"/>
      <c r="AB1032" s="37"/>
      <c r="AC1032" s="37"/>
      <c r="AD1032" s="37"/>
      <c r="AE1032" s="37"/>
      <c r="AF1032" s="37"/>
      <c r="AG1032" s="37"/>
    </row>
    <row r="1033" spans="1:33">
      <c r="A1033" s="666">
        <v>44025</v>
      </c>
      <c r="B1033" s="115" t="s">
        <v>149</v>
      </c>
      <c r="C1033" s="486">
        <v>880005606</v>
      </c>
      <c r="D1033" s="115" t="s">
        <v>139</v>
      </c>
      <c r="E1033" s="115" t="s">
        <v>140</v>
      </c>
      <c r="F1033" s="665" t="s">
        <v>183</v>
      </c>
      <c r="G1033" s="486"/>
      <c r="H1033" s="265">
        <v>44025</v>
      </c>
      <c r="I1033" s="666">
        <v>44035</v>
      </c>
      <c r="J1033" s="666"/>
      <c r="K1033" s="486">
        <v>747.25</v>
      </c>
      <c r="L1033" s="115" t="s">
        <v>2000</v>
      </c>
      <c r="M1033" s="680"/>
      <c r="N1033" s="486"/>
      <c r="O1033" s="683"/>
      <c r="P1033" s="486"/>
      <c r="Q1033" s="486"/>
      <c r="R1033" s="486"/>
      <c r="S1033" s="37"/>
      <c r="T1033" s="37"/>
      <c r="U1033" s="37"/>
      <c r="V1033" s="37"/>
      <c r="W1033" s="37"/>
      <c r="X1033" s="37"/>
      <c r="Y1033" s="37"/>
      <c r="Z1033" s="37"/>
      <c r="AA1033" s="37"/>
      <c r="AB1033" s="37"/>
      <c r="AC1033" s="37"/>
      <c r="AD1033" s="37"/>
      <c r="AE1033" s="37"/>
      <c r="AF1033" s="37"/>
      <c r="AG1033" s="37"/>
    </row>
    <row r="1034" spans="1:33">
      <c r="A1034" s="666">
        <v>44025</v>
      </c>
      <c r="B1034" s="115" t="s">
        <v>149</v>
      </c>
      <c r="C1034" s="486">
        <v>880007603</v>
      </c>
      <c r="D1034" s="115" t="s">
        <v>152</v>
      </c>
      <c r="E1034" s="115" t="s">
        <v>140</v>
      </c>
      <c r="F1034" s="665" t="s">
        <v>142</v>
      </c>
      <c r="G1034" s="666"/>
      <c r="H1034" s="265">
        <v>44025</v>
      </c>
      <c r="I1034" s="666">
        <v>44040</v>
      </c>
      <c r="J1034" s="666"/>
      <c r="K1034" s="486">
        <v>153.18</v>
      </c>
      <c r="L1034" s="486" t="s">
        <v>2141</v>
      </c>
      <c r="M1034" s="680"/>
      <c r="N1034" s="486"/>
      <c r="O1034" s="486"/>
      <c r="P1034" s="486"/>
      <c r="Q1034" s="486"/>
      <c r="R1034" s="486"/>
      <c r="S1034" s="37"/>
      <c r="T1034" s="37"/>
      <c r="U1034" s="37"/>
      <c r="V1034" s="37"/>
      <c r="W1034" s="37"/>
      <c r="X1034" s="37"/>
      <c r="Y1034" s="37"/>
      <c r="Z1034" s="37"/>
      <c r="AA1034" s="37"/>
      <c r="AB1034" s="37"/>
      <c r="AC1034" s="37"/>
      <c r="AD1034" s="37"/>
      <c r="AE1034" s="37"/>
      <c r="AF1034" s="37"/>
      <c r="AG1034" s="37"/>
    </row>
    <row r="1035" spans="1:33">
      <c r="A1035" s="666">
        <v>44025</v>
      </c>
      <c r="B1035" s="115" t="s">
        <v>149</v>
      </c>
      <c r="C1035" s="486">
        <v>880007603</v>
      </c>
      <c r="D1035" s="115" t="s">
        <v>152</v>
      </c>
      <c r="E1035" s="115" t="s">
        <v>140</v>
      </c>
      <c r="F1035" s="665" t="s">
        <v>199</v>
      </c>
      <c r="G1035" s="666"/>
      <c r="H1035" s="265">
        <v>44042</v>
      </c>
      <c r="I1035" s="666">
        <v>44057</v>
      </c>
      <c r="J1035" s="666"/>
      <c r="K1035" s="486">
        <v>59.61</v>
      </c>
      <c r="L1035" s="486" t="s">
        <v>1801</v>
      </c>
      <c r="M1035" s="680"/>
      <c r="N1035" s="486"/>
      <c r="O1035" s="486"/>
      <c r="P1035" s="486"/>
      <c r="Q1035" s="486"/>
      <c r="R1035" s="486"/>
      <c r="S1035" s="37"/>
      <c r="T1035" s="37"/>
      <c r="U1035" s="37"/>
      <c r="V1035" s="37"/>
      <c r="W1035" s="37"/>
      <c r="X1035" s="37"/>
      <c r="Y1035" s="37"/>
      <c r="Z1035" s="37"/>
      <c r="AA1035" s="37"/>
      <c r="AB1035" s="37"/>
      <c r="AC1035" s="37"/>
      <c r="AD1035" s="37"/>
      <c r="AE1035" s="37"/>
      <c r="AF1035" s="37"/>
      <c r="AG1035" s="37"/>
    </row>
    <row r="1036" spans="1:33">
      <c r="A1036" s="666">
        <v>44025</v>
      </c>
      <c r="B1036" s="115" t="s">
        <v>194</v>
      </c>
      <c r="C1036" s="486">
        <v>880563968</v>
      </c>
      <c r="D1036" s="115" t="s">
        <v>139</v>
      </c>
      <c r="E1036" s="115" t="s">
        <v>140</v>
      </c>
      <c r="F1036" s="666"/>
      <c r="G1036" s="666">
        <v>44025</v>
      </c>
      <c r="H1036" s="265"/>
      <c r="I1036" s="666">
        <v>44040</v>
      </c>
      <c r="J1036" s="666"/>
      <c r="K1036" s="486"/>
      <c r="L1036" s="115" t="s">
        <v>1800</v>
      </c>
      <c r="M1036" s="680"/>
      <c r="N1036" s="486"/>
      <c r="O1036" s="486"/>
      <c r="P1036" s="486"/>
      <c r="Q1036" s="486"/>
      <c r="R1036" s="486"/>
      <c r="S1036" s="37"/>
      <c r="T1036" s="37"/>
      <c r="U1036" s="37"/>
      <c r="V1036" s="37"/>
      <c r="W1036" s="37"/>
      <c r="X1036" s="37"/>
      <c r="Y1036" s="37"/>
      <c r="Z1036" s="37"/>
      <c r="AA1036" s="37"/>
      <c r="AB1036" s="37"/>
      <c r="AC1036" s="37"/>
      <c r="AD1036" s="37"/>
      <c r="AE1036" s="37"/>
      <c r="AF1036" s="37"/>
      <c r="AG1036" s="37"/>
    </row>
    <row r="1037" spans="1:33">
      <c r="A1037" s="666">
        <v>44025</v>
      </c>
      <c r="B1037" s="115" t="s">
        <v>156</v>
      </c>
      <c r="C1037" s="37">
        <v>880047531</v>
      </c>
      <c r="D1037" s="115" t="s">
        <v>139</v>
      </c>
      <c r="E1037" s="115" t="s">
        <v>140</v>
      </c>
      <c r="F1037" s="665"/>
      <c r="G1037" s="486"/>
      <c r="H1037" s="265"/>
      <c r="I1037" s="666">
        <v>44040</v>
      </c>
      <c r="J1037" s="666"/>
      <c r="K1037" s="37"/>
      <c r="L1037" s="115"/>
      <c r="M1037" s="680"/>
      <c r="N1037" s="486"/>
      <c r="O1037" s="683"/>
      <c r="P1037" s="486"/>
      <c r="Q1037" s="486"/>
      <c r="R1037" s="486"/>
      <c r="S1037" s="37"/>
      <c r="T1037" s="37"/>
      <c r="U1037" s="37"/>
      <c r="V1037" s="37"/>
      <c r="W1037" s="37"/>
      <c r="X1037" s="37"/>
      <c r="Y1037" s="37"/>
      <c r="Z1037" s="37"/>
      <c r="AA1037" s="37"/>
      <c r="AB1037" s="37"/>
      <c r="AC1037" s="37"/>
      <c r="AD1037" s="37"/>
      <c r="AE1037" s="37"/>
      <c r="AF1037" s="37"/>
      <c r="AG1037" s="37"/>
    </row>
    <row r="1038" spans="1:33">
      <c r="A1038" s="666">
        <v>44025</v>
      </c>
      <c r="B1038" s="115" t="s">
        <v>144</v>
      </c>
      <c r="C1038" s="486">
        <v>881365637</v>
      </c>
      <c r="D1038" s="115" t="s">
        <v>152</v>
      </c>
      <c r="E1038" s="115" t="s">
        <v>140</v>
      </c>
      <c r="F1038" s="665"/>
      <c r="G1038" s="486"/>
      <c r="H1038" s="265"/>
      <c r="I1038" s="666">
        <v>44043</v>
      </c>
      <c r="J1038" s="666"/>
      <c r="K1038" s="486"/>
      <c r="L1038" s="115"/>
      <c r="M1038" s="680"/>
      <c r="N1038" s="486"/>
      <c r="O1038" s="683"/>
      <c r="P1038" s="486"/>
      <c r="Q1038" s="486"/>
      <c r="R1038" s="486"/>
      <c r="S1038" s="37"/>
      <c r="T1038" s="37"/>
      <c r="U1038" s="37"/>
      <c r="V1038" s="37"/>
      <c r="W1038" s="37"/>
      <c r="X1038" s="37"/>
      <c r="Y1038" s="37"/>
      <c r="Z1038" s="37"/>
      <c r="AA1038" s="37"/>
      <c r="AB1038" s="37"/>
      <c r="AC1038" s="37"/>
      <c r="AD1038" s="37"/>
      <c r="AE1038" s="37"/>
      <c r="AF1038" s="37"/>
      <c r="AG1038" s="37"/>
    </row>
    <row r="1039" spans="1:33">
      <c r="A1039" s="265">
        <v>44025</v>
      </c>
      <c r="B1039" s="115" t="s">
        <v>194</v>
      </c>
      <c r="C1039" s="37">
        <v>880040583</v>
      </c>
      <c r="D1039" s="115" t="s">
        <v>139</v>
      </c>
      <c r="E1039" s="115" t="s">
        <v>140</v>
      </c>
      <c r="F1039" s="115" t="s">
        <v>142</v>
      </c>
      <c r="G1039" s="265">
        <v>44026</v>
      </c>
      <c r="H1039" s="37"/>
      <c r="I1039" s="265">
        <v>44041</v>
      </c>
      <c r="J1039" s="265"/>
      <c r="K1039" s="37"/>
      <c r="L1039" s="115" t="s">
        <v>195</v>
      </c>
      <c r="M1039" s="629"/>
      <c r="N1039" s="265">
        <v>44028</v>
      </c>
      <c r="O1039" s="37">
        <v>937</v>
      </c>
      <c r="P1039" s="37"/>
      <c r="Q1039" s="37"/>
      <c r="R1039" s="37"/>
      <c r="S1039" s="37"/>
      <c r="T1039" s="37"/>
      <c r="U1039" s="37"/>
      <c r="V1039" s="37"/>
      <c r="W1039" s="37"/>
      <c r="X1039" s="37"/>
      <c r="Y1039" s="37"/>
      <c r="Z1039" s="37"/>
      <c r="AA1039" s="37"/>
      <c r="AB1039" s="37"/>
      <c r="AC1039" s="37"/>
      <c r="AD1039" s="37"/>
      <c r="AE1039" s="37"/>
      <c r="AF1039" s="37"/>
      <c r="AG1039" s="37"/>
    </row>
    <row r="1040" spans="1:33">
      <c r="A1040" s="265">
        <v>44025</v>
      </c>
      <c r="B1040" s="115" t="s">
        <v>146</v>
      </c>
      <c r="C1040" s="486">
        <v>881839674</v>
      </c>
      <c r="D1040" s="115" t="s">
        <v>139</v>
      </c>
      <c r="E1040" s="115" t="s">
        <v>140</v>
      </c>
      <c r="F1040" s="665" t="s">
        <v>2142</v>
      </c>
      <c r="G1040" s="486"/>
      <c r="H1040" s="265"/>
      <c r="I1040" s="666">
        <v>44054</v>
      </c>
      <c r="J1040" s="666"/>
      <c r="K1040" s="486"/>
      <c r="L1040" s="115" t="s">
        <v>2082</v>
      </c>
      <c r="M1040" s="680"/>
      <c r="N1040" s="486"/>
      <c r="O1040" s="683"/>
      <c r="P1040" s="486"/>
      <c r="Q1040" s="486"/>
      <c r="R1040" s="486"/>
      <c r="S1040" s="37"/>
      <c r="T1040" s="37"/>
      <c r="U1040" s="37"/>
      <c r="V1040" s="37"/>
      <c r="W1040" s="37"/>
      <c r="X1040" s="37"/>
      <c r="Y1040" s="37"/>
      <c r="Z1040" s="37"/>
      <c r="AA1040" s="37"/>
      <c r="AB1040" s="37"/>
      <c r="AC1040" s="37"/>
      <c r="AD1040" s="37"/>
      <c r="AE1040" s="37"/>
      <c r="AF1040" s="37"/>
      <c r="AG1040" s="37"/>
    </row>
    <row r="1041" spans="1:33">
      <c r="A1041" s="666">
        <v>44025</v>
      </c>
      <c r="B1041" s="115" t="s">
        <v>144</v>
      </c>
      <c r="C1041" s="486">
        <v>881510446</v>
      </c>
      <c r="D1041" s="115" t="s">
        <v>152</v>
      </c>
      <c r="E1041" s="115" t="s">
        <v>147</v>
      </c>
      <c r="F1041" s="665"/>
      <c r="G1041" s="486"/>
      <c r="H1041" s="265"/>
      <c r="I1041" s="666">
        <v>44055</v>
      </c>
      <c r="J1041" s="666"/>
      <c r="K1041" s="486"/>
      <c r="L1041" s="115"/>
      <c r="M1041" s="680"/>
      <c r="N1041" s="486"/>
      <c r="O1041" s="683"/>
      <c r="P1041" s="486"/>
      <c r="Q1041" s="486"/>
      <c r="R1041" s="486"/>
      <c r="S1041" s="37"/>
      <c r="T1041" s="37"/>
      <c r="U1041" s="37"/>
      <c r="V1041" s="37"/>
      <c r="W1041" s="37"/>
      <c r="X1041" s="37"/>
      <c r="Y1041" s="37"/>
      <c r="Z1041" s="37"/>
      <c r="AA1041" s="37"/>
      <c r="AB1041" s="37"/>
      <c r="AC1041" s="37"/>
      <c r="AD1041" s="37"/>
      <c r="AE1041" s="37"/>
      <c r="AF1041" s="37"/>
      <c r="AG1041" s="37"/>
    </row>
    <row r="1042" spans="1:33">
      <c r="A1042" s="666">
        <v>44025</v>
      </c>
      <c r="B1042" s="115" t="s">
        <v>156</v>
      </c>
      <c r="C1042" s="37">
        <v>880296779</v>
      </c>
      <c r="D1042" s="115" t="s">
        <v>139</v>
      </c>
      <c r="E1042" s="115" t="s">
        <v>140</v>
      </c>
      <c r="F1042" s="665"/>
      <c r="G1042" s="486"/>
      <c r="H1042" s="265"/>
      <c r="I1042" s="666">
        <v>44038</v>
      </c>
      <c r="J1042" s="666"/>
      <c r="K1042" s="486"/>
      <c r="L1042" s="115"/>
      <c r="M1042" s="680"/>
      <c r="N1042" s="486"/>
      <c r="O1042" s="683"/>
      <c r="P1042" s="486"/>
      <c r="Q1042" s="486"/>
      <c r="R1042" s="486"/>
      <c r="S1042" s="37"/>
      <c r="T1042" s="37"/>
      <c r="U1042" s="37"/>
      <c r="V1042" s="37"/>
      <c r="W1042" s="37"/>
      <c r="X1042" s="37"/>
      <c r="Y1042" s="37"/>
      <c r="Z1042" s="37"/>
      <c r="AA1042" s="37"/>
      <c r="AB1042" s="37"/>
      <c r="AC1042" s="37"/>
      <c r="AD1042" s="37"/>
      <c r="AE1042" s="37"/>
      <c r="AF1042" s="37"/>
      <c r="AG1042" s="37"/>
    </row>
    <row r="1043" spans="1:33">
      <c r="A1043" s="666">
        <v>44025</v>
      </c>
      <c r="B1043" s="115" t="s">
        <v>144</v>
      </c>
      <c r="C1043" s="486">
        <v>881671310</v>
      </c>
      <c r="D1043" s="115" t="s">
        <v>139</v>
      </c>
      <c r="E1043" s="115" t="s">
        <v>393</v>
      </c>
      <c r="F1043" s="665"/>
      <c r="G1043" s="486"/>
      <c r="H1043" s="265">
        <v>44036</v>
      </c>
      <c r="I1043" s="666">
        <v>44055</v>
      </c>
      <c r="J1043" s="665" t="s">
        <v>163</v>
      </c>
      <c r="K1043" s="486">
        <v>746.59</v>
      </c>
      <c r="L1043" s="727" t="s">
        <v>2143</v>
      </c>
      <c r="M1043" s="680"/>
      <c r="N1043" s="486"/>
      <c r="O1043" s="683"/>
      <c r="P1043" s="486"/>
      <c r="Q1043" s="486"/>
      <c r="R1043" s="486"/>
      <c r="S1043" s="37"/>
      <c r="T1043" s="37"/>
      <c r="U1043" s="37"/>
      <c r="V1043" s="37"/>
      <c r="W1043" s="37"/>
      <c r="X1043" s="37"/>
      <c r="Y1043" s="37"/>
      <c r="Z1043" s="37"/>
      <c r="AA1043" s="37"/>
      <c r="AB1043" s="37"/>
      <c r="AC1043" s="37"/>
      <c r="AD1043" s="37"/>
      <c r="AE1043" s="37"/>
      <c r="AF1043" s="37"/>
      <c r="AG1043" s="37"/>
    </row>
    <row r="1044" spans="1:33">
      <c r="A1044" s="666">
        <v>44025</v>
      </c>
      <c r="B1044" s="115" t="s">
        <v>194</v>
      </c>
      <c r="C1044" s="486">
        <v>881848428</v>
      </c>
      <c r="D1044" s="115" t="s">
        <v>139</v>
      </c>
      <c r="E1044" s="115" t="s">
        <v>140</v>
      </c>
      <c r="F1044" s="665"/>
      <c r="G1044" s="486"/>
      <c r="H1044" s="265"/>
      <c r="I1044" s="666">
        <v>44040</v>
      </c>
      <c r="J1044" s="666"/>
      <c r="K1044" s="486"/>
      <c r="L1044" s="115"/>
      <c r="M1044" s="680"/>
      <c r="N1044" s="486"/>
      <c r="O1044" s="683"/>
      <c r="P1044" s="486"/>
      <c r="Q1044" s="486"/>
      <c r="R1044" s="486"/>
      <c r="S1044" s="37"/>
      <c r="T1044" s="37"/>
      <c r="U1044" s="37"/>
      <c r="V1044" s="37"/>
      <c r="W1044" s="37"/>
      <c r="X1044" s="37"/>
      <c r="Y1044" s="37"/>
      <c r="Z1044" s="37"/>
      <c r="AA1044" s="37"/>
      <c r="AB1044" s="37"/>
      <c r="AC1044" s="37"/>
      <c r="AD1044" s="37"/>
      <c r="AE1044" s="37"/>
      <c r="AF1044" s="37"/>
      <c r="AG1044" s="37"/>
    </row>
    <row r="1045" spans="1:33">
      <c r="A1045" s="666">
        <v>44025</v>
      </c>
      <c r="B1045" s="115" t="s">
        <v>138</v>
      </c>
      <c r="C1045" s="486">
        <v>881258417</v>
      </c>
      <c r="D1045" s="115" t="s">
        <v>139</v>
      </c>
      <c r="E1045" s="115" t="s">
        <v>140</v>
      </c>
      <c r="F1045" s="665" t="s">
        <v>2144</v>
      </c>
      <c r="G1045" s="486"/>
      <c r="H1045" s="265"/>
      <c r="I1045" s="666">
        <v>44044</v>
      </c>
      <c r="J1045" s="666"/>
      <c r="K1045" s="486"/>
      <c r="L1045" s="115" t="s">
        <v>2145</v>
      </c>
      <c r="M1045" s="680"/>
      <c r="N1045" s="486"/>
      <c r="O1045" s="683"/>
      <c r="P1045" s="486"/>
      <c r="Q1045" s="486"/>
      <c r="R1045" s="486"/>
      <c r="S1045" s="37"/>
      <c r="T1045" s="37"/>
      <c r="U1045" s="37"/>
      <c r="V1045" s="37"/>
      <c r="W1045" s="37"/>
      <c r="X1045" s="37"/>
      <c r="Y1045" s="37"/>
      <c r="Z1045" s="37"/>
      <c r="AA1045" s="37"/>
      <c r="AB1045" s="37"/>
      <c r="AC1045" s="37"/>
      <c r="AD1045" s="37"/>
      <c r="AE1045" s="37"/>
      <c r="AF1045" s="37"/>
      <c r="AG1045" s="37"/>
    </row>
    <row r="1046" spans="1:33">
      <c r="A1046" s="666">
        <v>44025</v>
      </c>
      <c r="B1046" s="115" t="s">
        <v>149</v>
      </c>
      <c r="C1046" s="486">
        <v>881921195</v>
      </c>
      <c r="D1046" s="115" t="s">
        <v>152</v>
      </c>
      <c r="E1046" s="115" t="s">
        <v>140</v>
      </c>
      <c r="F1046" s="665" t="s">
        <v>142</v>
      </c>
      <c r="G1046" s="486"/>
      <c r="H1046" s="265"/>
      <c r="I1046" s="666">
        <v>44040</v>
      </c>
      <c r="J1046" s="666"/>
      <c r="K1046" s="486"/>
      <c r="L1046" s="115" t="s">
        <v>195</v>
      </c>
      <c r="M1046" s="680"/>
      <c r="N1046" s="486"/>
      <c r="O1046" s="683"/>
      <c r="P1046" s="486"/>
      <c r="Q1046" s="486"/>
      <c r="R1046" s="486"/>
      <c r="S1046" s="37"/>
      <c r="T1046" s="37"/>
      <c r="U1046" s="37"/>
      <c r="V1046" s="37"/>
      <c r="W1046" s="37"/>
      <c r="X1046" s="37"/>
      <c r="Y1046" s="37"/>
      <c r="Z1046" s="37"/>
      <c r="AA1046" s="37"/>
      <c r="AB1046" s="37"/>
      <c r="AC1046" s="37"/>
      <c r="AD1046" s="37"/>
      <c r="AE1046" s="37"/>
      <c r="AF1046" s="37"/>
      <c r="AG1046" s="37"/>
    </row>
    <row r="1047" spans="1:33">
      <c r="A1047" s="666">
        <v>44025</v>
      </c>
      <c r="B1047" s="115" t="s">
        <v>156</v>
      </c>
      <c r="C1047" s="486">
        <v>881941900</v>
      </c>
      <c r="D1047" s="115" t="s">
        <v>139</v>
      </c>
      <c r="E1047" s="115" t="s">
        <v>140</v>
      </c>
      <c r="F1047" s="665"/>
      <c r="G1047" s="486"/>
      <c r="H1047" s="265"/>
      <c r="I1047" s="666">
        <v>44036</v>
      </c>
      <c r="J1047" s="666"/>
      <c r="K1047" s="486"/>
      <c r="L1047" s="115"/>
      <c r="M1047" s="680"/>
      <c r="N1047" s="486"/>
      <c r="O1047" s="683"/>
      <c r="P1047" s="486"/>
      <c r="Q1047" s="486"/>
      <c r="R1047" s="486"/>
      <c r="S1047" s="37"/>
      <c r="T1047" s="37"/>
      <c r="U1047" s="37"/>
      <c r="V1047" s="37"/>
      <c r="W1047" s="37"/>
      <c r="X1047" s="37"/>
      <c r="Y1047" s="37"/>
      <c r="Z1047" s="37"/>
      <c r="AA1047" s="37"/>
      <c r="AB1047" s="37"/>
      <c r="AC1047" s="37"/>
      <c r="AD1047" s="37"/>
      <c r="AE1047" s="37"/>
      <c r="AF1047" s="37"/>
      <c r="AG1047" s="37"/>
    </row>
    <row r="1048" spans="1:33">
      <c r="A1048" s="666">
        <v>44025</v>
      </c>
      <c r="B1048" s="115" t="s">
        <v>146</v>
      </c>
      <c r="C1048" s="486">
        <v>882268586</v>
      </c>
      <c r="D1048" s="115" t="s">
        <v>139</v>
      </c>
      <c r="E1048" s="115" t="s">
        <v>140</v>
      </c>
      <c r="F1048" s="665" t="s">
        <v>168</v>
      </c>
      <c r="G1048" s="486"/>
      <c r="H1048" s="265"/>
      <c r="I1048" s="666">
        <v>44032</v>
      </c>
      <c r="J1048" s="666"/>
      <c r="K1048" s="486"/>
      <c r="L1048" s="115" t="s">
        <v>195</v>
      </c>
      <c r="M1048" s="680"/>
      <c r="N1048" s="486"/>
      <c r="O1048" s="683"/>
      <c r="P1048" s="486"/>
      <c r="Q1048" s="486"/>
      <c r="R1048" s="486"/>
      <c r="S1048" s="37"/>
      <c r="T1048" s="37"/>
      <c r="U1048" s="37"/>
      <c r="V1048" s="37"/>
      <c r="W1048" s="37"/>
      <c r="X1048" s="37"/>
      <c r="Y1048" s="37"/>
      <c r="Z1048" s="37"/>
      <c r="AA1048" s="37"/>
      <c r="AB1048" s="37"/>
      <c r="AC1048" s="37"/>
      <c r="AD1048" s="37"/>
      <c r="AE1048" s="37"/>
      <c r="AF1048" s="37"/>
      <c r="AG1048" s="37"/>
    </row>
    <row r="1049" spans="1:33">
      <c r="A1049" s="666">
        <v>44025</v>
      </c>
      <c r="B1049" s="115" t="s">
        <v>144</v>
      </c>
      <c r="C1049" s="486">
        <v>880955029</v>
      </c>
      <c r="D1049" s="115" t="s">
        <v>152</v>
      </c>
      <c r="E1049" s="115" t="s">
        <v>140</v>
      </c>
      <c r="F1049" s="665"/>
      <c r="G1049" s="486"/>
      <c r="H1049" s="265"/>
      <c r="I1049" s="666">
        <v>44055</v>
      </c>
      <c r="J1049" s="666"/>
      <c r="K1049" s="486"/>
      <c r="L1049" s="115" t="s">
        <v>2146</v>
      </c>
      <c r="M1049" s="680"/>
      <c r="N1049" s="486"/>
      <c r="O1049" s="683"/>
      <c r="P1049" s="486"/>
      <c r="Q1049" s="486"/>
      <c r="R1049" s="486"/>
      <c r="S1049" s="37"/>
      <c r="T1049" s="37"/>
      <c r="U1049" s="37"/>
      <c r="V1049" s="37"/>
      <c r="W1049" s="37"/>
      <c r="X1049" s="37"/>
      <c r="Y1049" s="37"/>
      <c r="Z1049" s="37"/>
      <c r="AA1049" s="37"/>
      <c r="AB1049" s="37"/>
      <c r="AC1049" s="37"/>
      <c r="AD1049" s="37"/>
      <c r="AE1049" s="37"/>
      <c r="AF1049" s="37"/>
      <c r="AG1049" s="37"/>
    </row>
    <row r="1050" spans="1:33">
      <c r="A1050" s="666">
        <v>44025</v>
      </c>
      <c r="B1050" s="115" t="s">
        <v>156</v>
      </c>
      <c r="C1050" s="37">
        <v>881898308</v>
      </c>
      <c r="D1050" s="115" t="s">
        <v>139</v>
      </c>
      <c r="E1050" s="115" t="s">
        <v>140</v>
      </c>
      <c r="F1050" s="665"/>
      <c r="G1050" s="486"/>
      <c r="H1050" s="265"/>
      <c r="I1050" s="666">
        <v>44035</v>
      </c>
      <c r="J1050" s="666"/>
      <c r="K1050" s="486"/>
      <c r="L1050" s="115" t="s">
        <v>2147</v>
      </c>
      <c r="M1050" s="680"/>
      <c r="N1050" s="486"/>
      <c r="O1050" s="486">
        <v>100</v>
      </c>
      <c r="P1050" s="486"/>
      <c r="Q1050" s="486"/>
      <c r="R1050" s="486"/>
      <c r="S1050" s="37"/>
      <c r="T1050" s="37"/>
      <c r="U1050" s="37"/>
      <c r="V1050" s="37"/>
      <c r="W1050" s="37"/>
      <c r="X1050" s="37"/>
      <c r="Y1050" s="37"/>
      <c r="Z1050" s="37"/>
      <c r="AA1050" s="37"/>
      <c r="AB1050" s="37"/>
      <c r="AC1050" s="37"/>
      <c r="AD1050" s="37"/>
      <c r="AE1050" s="37"/>
      <c r="AF1050" s="37"/>
      <c r="AG1050" s="37"/>
    </row>
    <row r="1051" spans="1:33">
      <c r="A1051" s="666">
        <v>44025</v>
      </c>
      <c r="B1051" s="115" t="s">
        <v>144</v>
      </c>
      <c r="C1051" s="486">
        <v>881182780</v>
      </c>
      <c r="D1051" s="115" t="s">
        <v>152</v>
      </c>
      <c r="E1051" s="115" t="s">
        <v>147</v>
      </c>
      <c r="F1051" s="665"/>
      <c r="G1051" s="486"/>
      <c r="H1051" s="265"/>
      <c r="I1051" s="666">
        <v>44040</v>
      </c>
      <c r="J1051" s="666"/>
      <c r="K1051" s="486"/>
      <c r="L1051" s="115"/>
      <c r="M1051" s="680"/>
      <c r="N1051" s="666">
        <v>44035</v>
      </c>
      <c r="O1051" s="486">
        <v>1466.3</v>
      </c>
      <c r="P1051" s="486"/>
      <c r="Q1051" s="486"/>
      <c r="R1051" s="486"/>
      <c r="S1051" s="37"/>
      <c r="T1051" s="37"/>
      <c r="U1051" s="37"/>
      <c r="V1051" s="37"/>
      <c r="W1051" s="37"/>
      <c r="X1051" s="37"/>
      <c r="Y1051" s="37"/>
      <c r="Z1051" s="37"/>
      <c r="AA1051" s="37"/>
      <c r="AB1051" s="37"/>
      <c r="AC1051" s="37"/>
      <c r="AD1051" s="37"/>
      <c r="AE1051" s="37"/>
      <c r="AF1051" s="37"/>
      <c r="AG1051" s="37"/>
    </row>
    <row r="1052" spans="1:33">
      <c r="A1052" s="666">
        <v>44025</v>
      </c>
      <c r="B1052" s="115" t="s">
        <v>178</v>
      </c>
      <c r="C1052" s="37">
        <v>880251248</v>
      </c>
      <c r="D1052" s="115" t="s">
        <v>139</v>
      </c>
      <c r="E1052" s="115" t="s">
        <v>140</v>
      </c>
      <c r="F1052" s="665"/>
      <c r="G1052" s="486"/>
      <c r="H1052" s="265"/>
      <c r="I1052" s="666">
        <v>44054</v>
      </c>
      <c r="J1052" s="666"/>
      <c r="K1052" s="486"/>
      <c r="L1052" s="115"/>
      <c r="M1052" s="680"/>
      <c r="N1052" s="486"/>
      <c r="O1052" s="683"/>
      <c r="P1052" s="486"/>
      <c r="Q1052" s="486"/>
      <c r="R1052" s="486"/>
      <c r="S1052" s="37"/>
      <c r="T1052" s="37"/>
      <c r="U1052" s="37"/>
      <c r="V1052" s="37"/>
      <c r="W1052" s="37"/>
      <c r="X1052" s="37"/>
      <c r="Y1052" s="37"/>
      <c r="Z1052" s="37"/>
      <c r="AA1052" s="37"/>
      <c r="AB1052" s="37"/>
      <c r="AC1052" s="37"/>
      <c r="AD1052" s="37"/>
      <c r="AE1052" s="37"/>
      <c r="AF1052" s="37"/>
      <c r="AG1052" s="37"/>
    </row>
    <row r="1053" spans="1:33">
      <c r="A1053" s="666">
        <v>44025</v>
      </c>
      <c r="B1053" s="115" t="s">
        <v>156</v>
      </c>
      <c r="C1053" s="37">
        <v>881649620</v>
      </c>
      <c r="D1053" s="115" t="s">
        <v>139</v>
      </c>
      <c r="E1053" s="115" t="s">
        <v>140</v>
      </c>
      <c r="F1053" s="665"/>
      <c r="G1053" s="486"/>
      <c r="H1053" s="265"/>
      <c r="I1053" s="666">
        <v>44033</v>
      </c>
      <c r="J1053" s="666"/>
      <c r="K1053" s="486"/>
      <c r="L1053" s="115"/>
      <c r="M1053" s="680"/>
      <c r="N1053" s="486"/>
      <c r="O1053" s="683"/>
      <c r="P1053" s="486"/>
      <c r="Q1053" s="486"/>
      <c r="R1053" s="486"/>
      <c r="S1053" s="37"/>
      <c r="T1053" s="37"/>
      <c r="U1053" s="37"/>
      <c r="V1053" s="37"/>
      <c r="W1053" s="37"/>
      <c r="X1053" s="37"/>
      <c r="Y1053" s="37"/>
      <c r="Z1053" s="37"/>
      <c r="AA1053" s="37"/>
      <c r="AB1053" s="37"/>
      <c r="AC1053" s="37"/>
      <c r="AD1053" s="37"/>
      <c r="AE1053" s="37"/>
      <c r="AF1053" s="37"/>
      <c r="AG1053" s="37"/>
    </row>
    <row r="1054" spans="1:33">
      <c r="A1054" s="666">
        <v>44025</v>
      </c>
      <c r="B1054" s="115" t="s">
        <v>144</v>
      </c>
      <c r="C1054" s="37">
        <v>881128709</v>
      </c>
      <c r="D1054" s="115" t="s">
        <v>152</v>
      </c>
      <c r="E1054" s="115" t="s">
        <v>150</v>
      </c>
      <c r="F1054" s="665" t="s">
        <v>142</v>
      </c>
      <c r="G1054" s="486"/>
      <c r="H1054" s="265"/>
      <c r="I1054" s="666">
        <v>44043</v>
      </c>
      <c r="J1054" s="666"/>
      <c r="K1054" s="486"/>
      <c r="L1054" s="115" t="s">
        <v>2148</v>
      </c>
      <c r="M1054" s="680"/>
      <c r="N1054" s="666">
        <v>44026</v>
      </c>
      <c r="O1054" s="486">
        <v>66.5</v>
      </c>
      <c r="P1054" s="486"/>
      <c r="Q1054" s="486"/>
      <c r="R1054" s="486"/>
      <c r="S1054" s="37"/>
      <c r="T1054" s="37"/>
      <c r="U1054" s="37"/>
      <c r="V1054" s="37"/>
      <c r="W1054" s="37"/>
      <c r="X1054" s="37"/>
      <c r="Y1054" s="37"/>
      <c r="Z1054" s="37"/>
      <c r="AA1054" s="37"/>
      <c r="AB1054" s="37"/>
      <c r="AC1054" s="37"/>
      <c r="AD1054" s="37"/>
      <c r="AE1054" s="37"/>
      <c r="AF1054" s="37"/>
      <c r="AG1054" s="37"/>
    </row>
    <row r="1055" spans="1:33">
      <c r="A1055" s="666">
        <v>44025</v>
      </c>
      <c r="B1055" s="115" t="s">
        <v>149</v>
      </c>
      <c r="C1055" s="37">
        <v>882095194</v>
      </c>
      <c r="D1055" s="115" t="s">
        <v>139</v>
      </c>
      <c r="E1055" s="115" t="s">
        <v>140</v>
      </c>
      <c r="F1055" s="665" t="s">
        <v>142</v>
      </c>
      <c r="G1055" s="486"/>
      <c r="H1055" s="265"/>
      <c r="I1055" s="666">
        <v>44040</v>
      </c>
      <c r="J1055" s="666"/>
      <c r="K1055" s="486"/>
      <c r="L1055" s="115" t="s">
        <v>2149</v>
      </c>
      <c r="M1055" s="680"/>
      <c r="N1055" s="486"/>
      <c r="O1055" s="683"/>
      <c r="P1055" s="486"/>
      <c r="Q1055" s="486"/>
      <c r="R1055" s="486"/>
      <c r="S1055" s="37"/>
      <c r="T1055" s="37"/>
      <c r="U1055" s="37"/>
      <c r="V1055" s="37"/>
      <c r="W1055" s="37"/>
      <c r="X1055" s="37"/>
      <c r="Y1055" s="37"/>
      <c r="Z1055" s="37"/>
      <c r="AA1055" s="37"/>
      <c r="AB1055" s="37"/>
      <c r="AC1055" s="37"/>
      <c r="AD1055" s="37"/>
      <c r="AE1055" s="37"/>
      <c r="AF1055" s="37"/>
      <c r="AG1055" s="37"/>
    </row>
    <row r="1056" spans="1:33">
      <c r="A1056" s="666">
        <v>44025</v>
      </c>
      <c r="B1056" s="115" t="s">
        <v>154</v>
      </c>
      <c r="C1056" s="486">
        <v>881459893</v>
      </c>
      <c r="D1056" s="115" t="s">
        <v>139</v>
      </c>
      <c r="E1056" s="115" t="s">
        <v>140</v>
      </c>
      <c r="F1056" s="665" t="s">
        <v>142</v>
      </c>
      <c r="G1056" s="486"/>
      <c r="H1056" s="265"/>
      <c r="I1056" s="666">
        <v>44039</v>
      </c>
      <c r="J1056" s="666"/>
      <c r="K1056" s="486"/>
      <c r="L1056" s="115" t="s">
        <v>638</v>
      </c>
      <c r="M1056" s="680"/>
      <c r="N1056" s="486"/>
      <c r="O1056" s="683"/>
      <c r="P1056" s="486"/>
      <c r="Q1056" s="486"/>
      <c r="R1056" s="486"/>
      <c r="S1056" s="37"/>
      <c r="T1056" s="37"/>
      <c r="U1056" s="37"/>
      <c r="V1056" s="37"/>
      <c r="W1056" s="37"/>
      <c r="X1056" s="37"/>
      <c r="Y1056" s="37"/>
      <c r="Z1056" s="37"/>
      <c r="AA1056" s="37"/>
      <c r="AB1056" s="37"/>
      <c r="AC1056" s="37"/>
      <c r="AD1056" s="37"/>
      <c r="AE1056" s="37"/>
      <c r="AF1056" s="37"/>
      <c r="AG1056" s="37"/>
    </row>
    <row r="1057" spans="1:33">
      <c r="A1057" s="666">
        <v>44025</v>
      </c>
      <c r="B1057" s="115" t="s">
        <v>206</v>
      </c>
      <c r="C1057" s="486">
        <v>881392501</v>
      </c>
      <c r="D1057" s="486" t="s">
        <v>139</v>
      </c>
      <c r="E1057" s="486" t="s">
        <v>140</v>
      </c>
      <c r="F1057" s="666"/>
      <c r="G1057" s="486"/>
      <c r="H1057" s="265"/>
      <c r="I1057" s="666">
        <v>44035</v>
      </c>
      <c r="J1057" s="666"/>
      <c r="K1057" s="486"/>
      <c r="L1057" s="115"/>
      <c r="M1057" s="680"/>
      <c r="N1057" s="486"/>
      <c r="O1057" s="683"/>
      <c r="P1057" s="486"/>
      <c r="Q1057" s="486"/>
      <c r="R1057" s="486"/>
      <c r="S1057" s="37"/>
      <c r="T1057" s="37"/>
      <c r="U1057" s="37"/>
      <c r="V1057" s="37"/>
      <c r="W1057" s="37"/>
      <c r="X1057" s="37"/>
      <c r="Y1057" s="37"/>
      <c r="Z1057" s="37"/>
      <c r="AA1057" s="37"/>
      <c r="AB1057" s="37"/>
      <c r="AC1057" s="37"/>
      <c r="AD1057" s="37"/>
      <c r="AE1057" s="37"/>
      <c r="AF1057" s="37"/>
      <c r="AG1057" s="37"/>
    </row>
    <row r="1058" spans="1:33">
      <c r="A1058" s="666">
        <v>44025</v>
      </c>
      <c r="B1058" s="115" t="s">
        <v>149</v>
      </c>
      <c r="C1058" s="486">
        <v>881605041</v>
      </c>
      <c r="D1058" s="115" t="s">
        <v>139</v>
      </c>
      <c r="E1058" s="115" t="s">
        <v>140</v>
      </c>
      <c r="F1058" s="665" t="s">
        <v>176</v>
      </c>
      <c r="G1058" s="486"/>
      <c r="H1058" s="265">
        <v>44025</v>
      </c>
      <c r="I1058" s="666">
        <v>44040</v>
      </c>
      <c r="J1058" s="666"/>
      <c r="K1058" s="486">
        <v>3203</v>
      </c>
      <c r="L1058" s="115" t="s">
        <v>2150</v>
      </c>
      <c r="M1058" s="680"/>
      <c r="N1058" s="486"/>
      <c r="O1058" s="683"/>
      <c r="P1058" s="486"/>
      <c r="Q1058" s="486"/>
      <c r="R1058" s="486"/>
      <c r="S1058" s="37"/>
      <c r="T1058" s="37"/>
      <c r="U1058" s="37"/>
      <c r="V1058" s="37"/>
      <c r="W1058" s="37"/>
      <c r="X1058" s="37"/>
      <c r="Y1058" s="37"/>
      <c r="Z1058" s="37"/>
      <c r="AA1058" s="37"/>
      <c r="AB1058" s="37"/>
      <c r="AC1058" s="37"/>
      <c r="AD1058" s="37"/>
      <c r="AE1058" s="37"/>
      <c r="AF1058" s="37"/>
      <c r="AG1058" s="37"/>
    </row>
    <row r="1059" spans="1:33">
      <c r="A1059" s="666">
        <v>44025</v>
      </c>
      <c r="B1059" s="115" t="s">
        <v>156</v>
      </c>
      <c r="C1059" s="37">
        <v>880385007</v>
      </c>
      <c r="D1059" s="115" t="s">
        <v>139</v>
      </c>
      <c r="E1059" s="115" t="s">
        <v>140</v>
      </c>
      <c r="F1059" s="665"/>
      <c r="G1059" s="486"/>
      <c r="H1059" s="265"/>
      <c r="I1059" s="666">
        <v>44032</v>
      </c>
      <c r="J1059" s="666"/>
      <c r="K1059" s="486"/>
      <c r="L1059" s="115" t="s">
        <v>2151</v>
      </c>
      <c r="M1059" s="680"/>
      <c r="N1059" s="486"/>
      <c r="O1059" s="683"/>
      <c r="P1059" s="486"/>
      <c r="Q1059" s="486"/>
      <c r="R1059" s="486"/>
      <c r="S1059" s="37"/>
      <c r="T1059" s="37"/>
      <c r="U1059" s="37"/>
      <c r="V1059" s="37"/>
      <c r="W1059" s="37"/>
      <c r="X1059" s="37"/>
      <c r="Y1059" s="37"/>
      <c r="Z1059" s="37"/>
      <c r="AA1059" s="37"/>
      <c r="AB1059" s="37"/>
      <c r="AC1059" s="37"/>
      <c r="AD1059" s="37"/>
      <c r="AE1059" s="37"/>
      <c r="AF1059" s="37"/>
      <c r="AG1059" s="37"/>
    </row>
    <row r="1060" spans="1:33">
      <c r="A1060" s="666">
        <v>44025</v>
      </c>
      <c r="B1060" s="115" t="s">
        <v>175</v>
      </c>
      <c r="C1060" s="486">
        <v>880029943</v>
      </c>
      <c r="D1060" s="115" t="s">
        <v>139</v>
      </c>
      <c r="E1060" s="115" t="s">
        <v>150</v>
      </c>
      <c r="F1060" s="665" t="s">
        <v>2152</v>
      </c>
      <c r="G1060" s="486"/>
      <c r="H1060" s="265">
        <v>44026</v>
      </c>
      <c r="I1060" s="666"/>
      <c r="J1060" s="665" t="s">
        <v>258</v>
      </c>
      <c r="K1060" s="486">
        <v>3540</v>
      </c>
      <c r="L1060" s="115" t="s">
        <v>280</v>
      </c>
      <c r="M1060" s="681"/>
      <c r="N1060" s="666">
        <v>44025</v>
      </c>
      <c r="O1060" s="486">
        <v>13077</v>
      </c>
      <c r="P1060" s="486"/>
      <c r="Q1060" s="486"/>
      <c r="R1060" s="486"/>
      <c r="S1060" s="37"/>
      <c r="T1060" s="37"/>
      <c r="U1060" s="37"/>
      <c r="V1060" s="37"/>
      <c r="W1060" s="37"/>
      <c r="X1060" s="37"/>
      <c r="Y1060" s="37"/>
      <c r="Z1060" s="37"/>
      <c r="AA1060" s="37"/>
      <c r="AB1060" s="37"/>
      <c r="AC1060" s="37"/>
      <c r="AD1060" s="37"/>
      <c r="AE1060" s="37"/>
      <c r="AF1060" s="37"/>
      <c r="AG1060" s="37"/>
    </row>
    <row r="1061" spans="1:33">
      <c r="A1061" s="666">
        <v>44025</v>
      </c>
      <c r="B1061" s="115" t="s">
        <v>144</v>
      </c>
      <c r="C1061" s="486">
        <v>881381895</v>
      </c>
      <c r="D1061" s="115" t="s">
        <v>139</v>
      </c>
      <c r="E1061" s="115" t="s">
        <v>147</v>
      </c>
      <c r="F1061" s="665" t="s">
        <v>622</v>
      </c>
      <c r="G1061" s="486"/>
      <c r="H1061" s="265"/>
      <c r="I1061" s="666">
        <v>44055</v>
      </c>
      <c r="J1061" s="666"/>
      <c r="K1061" s="486"/>
      <c r="L1061" s="115" t="s">
        <v>2153</v>
      </c>
      <c r="M1061" s="680"/>
      <c r="N1061" s="666">
        <v>44036</v>
      </c>
      <c r="O1061" s="486">
        <v>140.19999999999999</v>
      </c>
      <c r="P1061" s="486"/>
      <c r="Q1061" s="486"/>
      <c r="R1061" s="486"/>
      <c r="S1061" s="37"/>
      <c r="T1061" s="37"/>
      <c r="U1061" s="37"/>
      <c r="V1061" s="37"/>
      <c r="W1061" s="37"/>
      <c r="X1061" s="37"/>
      <c r="Y1061" s="37"/>
      <c r="Z1061" s="37"/>
      <c r="AA1061" s="37"/>
      <c r="AB1061" s="37"/>
      <c r="AC1061" s="37"/>
      <c r="AD1061" s="37"/>
      <c r="AE1061" s="37"/>
      <c r="AF1061" s="37"/>
      <c r="AG1061" s="37"/>
    </row>
    <row r="1062" spans="1:33">
      <c r="A1062" s="666">
        <v>44025</v>
      </c>
      <c r="B1062" s="115" t="s">
        <v>146</v>
      </c>
      <c r="C1062" s="486">
        <v>880014106</v>
      </c>
      <c r="D1062" s="115" t="s">
        <v>152</v>
      </c>
      <c r="E1062" s="115" t="s">
        <v>147</v>
      </c>
      <c r="F1062" s="665"/>
      <c r="G1062" s="486"/>
      <c r="H1062" s="265"/>
      <c r="I1062" s="666"/>
      <c r="J1062" s="666"/>
      <c r="K1062" s="486"/>
      <c r="L1062" s="115"/>
      <c r="M1062" s="680"/>
      <c r="N1062" s="486"/>
      <c r="O1062" s="683"/>
      <c r="P1062" s="486"/>
      <c r="Q1062" s="486"/>
      <c r="R1062" s="486"/>
      <c r="S1062" s="37"/>
      <c r="T1062" s="37"/>
      <c r="U1062" s="37"/>
      <c r="V1062" s="37"/>
      <c r="W1062" s="37"/>
      <c r="X1062" s="37"/>
      <c r="Y1062" s="37"/>
      <c r="Z1062" s="37"/>
      <c r="AA1062" s="37"/>
      <c r="AB1062" s="37"/>
      <c r="AC1062" s="37"/>
      <c r="AD1062" s="37"/>
      <c r="AE1062" s="37"/>
      <c r="AF1062" s="37"/>
      <c r="AG1062" s="37"/>
    </row>
    <row r="1063" spans="1:33">
      <c r="A1063" s="666">
        <v>44025</v>
      </c>
      <c r="B1063" s="115" t="s">
        <v>175</v>
      </c>
      <c r="C1063" s="486">
        <v>880435000</v>
      </c>
      <c r="D1063" s="115" t="s">
        <v>139</v>
      </c>
      <c r="E1063" s="115" t="s">
        <v>140</v>
      </c>
      <c r="F1063" s="665" t="s">
        <v>182</v>
      </c>
      <c r="G1063" s="666">
        <v>44035</v>
      </c>
      <c r="H1063" s="265"/>
      <c r="I1063" s="666">
        <v>44042</v>
      </c>
      <c r="J1063" s="666"/>
      <c r="K1063" s="486"/>
      <c r="L1063" s="486" t="s">
        <v>2154</v>
      </c>
      <c r="M1063" s="680"/>
      <c r="N1063" s="486"/>
      <c r="O1063" s="683"/>
      <c r="P1063" s="486"/>
      <c r="Q1063" s="486"/>
      <c r="R1063" s="486"/>
      <c r="S1063" s="37"/>
      <c r="T1063" s="37"/>
      <c r="U1063" s="37"/>
      <c r="V1063" s="37"/>
      <c r="W1063" s="37"/>
      <c r="X1063" s="37"/>
      <c r="Y1063" s="37"/>
      <c r="Z1063" s="37"/>
      <c r="AA1063" s="37"/>
      <c r="AB1063" s="37"/>
      <c r="AC1063" s="37"/>
      <c r="AD1063" s="37"/>
      <c r="AE1063" s="37"/>
      <c r="AF1063" s="37"/>
      <c r="AG1063" s="37"/>
    </row>
    <row r="1064" spans="1:33">
      <c r="A1064" s="666">
        <v>44025</v>
      </c>
      <c r="B1064" s="115" t="s">
        <v>154</v>
      </c>
      <c r="C1064" s="486">
        <v>880590215</v>
      </c>
      <c r="D1064" s="115" t="s">
        <v>139</v>
      </c>
      <c r="E1064" s="115" t="s">
        <v>140</v>
      </c>
      <c r="F1064" s="665" t="s">
        <v>142</v>
      </c>
      <c r="G1064" s="486"/>
      <c r="H1064" s="265"/>
      <c r="I1064" s="666">
        <v>44042</v>
      </c>
      <c r="J1064" s="666"/>
      <c r="K1064" s="486"/>
      <c r="L1064" s="115" t="s">
        <v>638</v>
      </c>
      <c r="M1064" s="680"/>
      <c r="N1064" s="486"/>
      <c r="O1064" s="37"/>
      <c r="P1064" s="486"/>
      <c r="Q1064" s="486"/>
      <c r="R1064" s="486"/>
      <c r="S1064" s="37"/>
      <c r="T1064" s="37"/>
      <c r="U1064" s="37"/>
      <c r="V1064" s="37"/>
      <c r="W1064" s="37"/>
      <c r="X1064" s="37"/>
      <c r="Y1064" s="37"/>
      <c r="Z1064" s="37"/>
      <c r="AA1064" s="37"/>
      <c r="AB1064" s="37"/>
      <c r="AC1064" s="37"/>
      <c r="AD1064" s="37"/>
      <c r="AE1064" s="37"/>
      <c r="AF1064" s="37"/>
      <c r="AG1064" s="37"/>
    </row>
    <row r="1065" spans="1:33">
      <c r="A1065" s="666">
        <v>44025</v>
      </c>
      <c r="B1065" s="115" t="s">
        <v>194</v>
      </c>
      <c r="C1065" s="486">
        <v>882203503</v>
      </c>
      <c r="D1065" s="115" t="s">
        <v>139</v>
      </c>
      <c r="E1065" s="115" t="s">
        <v>140</v>
      </c>
      <c r="F1065" s="665" t="s">
        <v>2155</v>
      </c>
      <c r="G1065" s="666">
        <v>44025</v>
      </c>
      <c r="H1065" s="265"/>
      <c r="I1065" s="666">
        <v>44040</v>
      </c>
      <c r="J1065" s="666"/>
      <c r="K1065" s="486"/>
      <c r="L1065" s="115" t="s">
        <v>2121</v>
      </c>
      <c r="M1065" s="680"/>
      <c r="N1065" s="486"/>
      <c r="O1065" s="683"/>
      <c r="P1065" s="486"/>
      <c r="Q1065" s="486"/>
      <c r="R1065" s="486"/>
      <c r="S1065" s="37"/>
      <c r="T1065" s="37"/>
      <c r="U1065" s="37"/>
      <c r="V1065" s="37"/>
      <c r="W1065" s="37"/>
      <c r="X1065" s="37"/>
      <c r="Y1065" s="37"/>
      <c r="Z1065" s="37"/>
      <c r="AA1065" s="37"/>
      <c r="AB1065" s="37"/>
      <c r="AC1065" s="37"/>
      <c r="AD1065" s="37"/>
      <c r="AE1065" s="37"/>
      <c r="AF1065" s="37"/>
      <c r="AG1065" s="37"/>
    </row>
    <row r="1066" spans="1:33">
      <c r="A1066" s="666">
        <v>44025</v>
      </c>
      <c r="B1066" s="115" t="s">
        <v>138</v>
      </c>
      <c r="C1066" s="37">
        <v>881595423</v>
      </c>
      <c r="D1066" s="115" t="s">
        <v>139</v>
      </c>
      <c r="E1066" s="115" t="s">
        <v>140</v>
      </c>
      <c r="F1066" s="665" t="s">
        <v>142</v>
      </c>
      <c r="G1066" s="486"/>
      <c r="H1066" s="265"/>
      <c r="I1066" s="666">
        <v>44043</v>
      </c>
      <c r="J1066" s="666"/>
      <c r="K1066" s="486"/>
      <c r="L1066" s="115" t="s">
        <v>2156</v>
      </c>
      <c r="M1066" s="680"/>
      <c r="N1066" s="486"/>
      <c r="O1066" s="683"/>
      <c r="P1066" s="486"/>
      <c r="Q1066" s="486"/>
      <c r="R1066" s="486"/>
      <c r="S1066" s="37"/>
      <c r="T1066" s="37"/>
      <c r="U1066" s="37"/>
      <c r="V1066" s="37"/>
      <c r="W1066" s="37"/>
      <c r="X1066" s="37"/>
      <c r="Y1066" s="37"/>
      <c r="Z1066" s="37"/>
      <c r="AA1066" s="37"/>
      <c r="AB1066" s="37"/>
      <c r="AC1066" s="37"/>
      <c r="AD1066" s="37"/>
      <c r="AE1066" s="37"/>
      <c r="AF1066" s="37"/>
      <c r="AG1066" s="37"/>
    </row>
    <row r="1067" spans="1:33">
      <c r="A1067" s="666">
        <v>44025</v>
      </c>
      <c r="B1067" s="115" t="s">
        <v>178</v>
      </c>
      <c r="C1067" s="37">
        <v>880198372</v>
      </c>
      <c r="D1067" s="115" t="s">
        <v>152</v>
      </c>
      <c r="E1067" s="115" t="s">
        <v>140</v>
      </c>
      <c r="F1067" s="665" t="s">
        <v>142</v>
      </c>
      <c r="G1067" s="666">
        <v>44026</v>
      </c>
      <c r="H1067" s="265">
        <v>44026</v>
      </c>
      <c r="I1067" s="666">
        <v>44054</v>
      </c>
      <c r="J1067" s="665" t="s">
        <v>2157</v>
      </c>
      <c r="K1067" s="486">
        <v>471</v>
      </c>
      <c r="L1067" s="727" t="s">
        <v>2158</v>
      </c>
      <c r="M1067" s="680"/>
      <c r="N1067" s="486"/>
      <c r="O1067" s="683"/>
      <c r="P1067" s="486"/>
      <c r="Q1067" s="486"/>
      <c r="R1067" s="486"/>
      <c r="S1067" s="37"/>
      <c r="T1067" s="37"/>
      <c r="U1067" s="37"/>
      <c r="V1067" s="37"/>
      <c r="W1067" s="37"/>
      <c r="X1067" s="37"/>
      <c r="Y1067" s="37"/>
      <c r="Z1067" s="37"/>
      <c r="AA1067" s="37"/>
      <c r="AB1067" s="37"/>
      <c r="AC1067" s="37"/>
      <c r="AD1067" s="37"/>
      <c r="AE1067" s="37"/>
      <c r="AF1067" s="37"/>
      <c r="AG1067" s="37"/>
    </row>
    <row r="1068" spans="1:33">
      <c r="A1068" s="666">
        <v>44025</v>
      </c>
      <c r="B1068" s="115" t="s">
        <v>194</v>
      </c>
      <c r="C1068" s="486">
        <v>881488993</v>
      </c>
      <c r="D1068" s="115" t="s">
        <v>152</v>
      </c>
      <c r="E1068" s="115" t="s">
        <v>140</v>
      </c>
      <c r="F1068" s="665" t="s">
        <v>142</v>
      </c>
      <c r="G1068" s="486"/>
      <c r="H1068" s="265"/>
      <c r="I1068" s="666">
        <v>44040</v>
      </c>
      <c r="J1068" s="666"/>
      <c r="K1068" s="486"/>
      <c r="L1068" s="115" t="s">
        <v>638</v>
      </c>
      <c r="M1068" s="680"/>
      <c r="N1068" s="666">
        <v>44030</v>
      </c>
      <c r="O1068" s="486">
        <v>330.3</v>
      </c>
      <c r="P1068" s="486"/>
      <c r="Q1068" s="486"/>
      <c r="R1068" s="486"/>
      <c r="S1068" s="37"/>
      <c r="T1068" s="37"/>
      <c r="U1068" s="37"/>
      <c r="V1068" s="37"/>
      <c r="W1068" s="37"/>
      <c r="X1068" s="37"/>
      <c r="Y1068" s="37"/>
      <c r="Z1068" s="37"/>
      <c r="AA1068" s="37"/>
      <c r="AB1068" s="37"/>
      <c r="AC1068" s="37"/>
      <c r="AD1068" s="37"/>
      <c r="AE1068" s="37"/>
      <c r="AF1068" s="37"/>
      <c r="AG1068" s="37"/>
    </row>
    <row r="1069" spans="1:33">
      <c r="A1069" s="666">
        <v>44025</v>
      </c>
      <c r="B1069" s="115" t="s">
        <v>144</v>
      </c>
      <c r="C1069" s="486">
        <v>881950978</v>
      </c>
      <c r="D1069" s="115" t="s">
        <v>139</v>
      </c>
      <c r="E1069" s="115" t="s">
        <v>140</v>
      </c>
      <c r="F1069" s="665" t="s">
        <v>142</v>
      </c>
      <c r="G1069" s="666">
        <v>44026</v>
      </c>
      <c r="H1069" s="265">
        <v>44026</v>
      </c>
      <c r="I1069" s="666">
        <v>44041</v>
      </c>
      <c r="J1069" s="665" t="s">
        <v>142</v>
      </c>
      <c r="K1069" s="486">
        <v>1425.26</v>
      </c>
      <c r="L1069" s="727" t="s">
        <v>2159</v>
      </c>
      <c r="M1069" s="680"/>
      <c r="N1069" s="486"/>
      <c r="O1069" s="683"/>
      <c r="P1069" s="486"/>
      <c r="Q1069" s="486"/>
      <c r="R1069" s="486"/>
      <c r="S1069" s="37"/>
      <c r="T1069" s="37"/>
      <c r="U1069" s="37"/>
      <c r="V1069" s="37"/>
      <c r="W1069" s="37"/>
      <c r="X1069" s="37"/>
      <c r="Y1069" s="37"/>
      <c r="Z1069" s="37"/>
      <c r="AA1069" s="37"/>
      <c r="AB1069" s="37"/>
      <c r="AC1069" s="37"/>
      <c r="AD1069" s="37"/>
      <c r="AE1069" s="37"/>
      <c r="AF1069" s="37"/>
      <c r="AG1069" s="37"/>
    </row>
    <row r="1070" spans="1:33">
      <c r="A1070" s="666">
        <v>44025</v>
      </c>
      <c r="B1070" s="115" t="s">
        <v>194</v>
      </c>
      <c r="C1070" s="37">
        <v>880461415</v>
      </c>
      <c r="D1070" s="115" t="s">
        <v>139</v>
      </c>
      <c r="E1070" s="115" t="s">
        <v>140</v>
      </c>
      <c r="F1070" s="665" t="s">
        <v>142</v>
      </c>
      <c r="G1070" s="486"/>
      <c r="H1070" s="265"/>
      <c r="I1070" s="666">
        <v>44040</v>
      </c>
      <c r="J1070" s="666"/>
      <c r="K1070" s="486"/>
      <c r="L1070" s="115" t="s">
        <v>638</v>
      </c>
      <c r="M1070" s="680"/>
      <c r="N1070" s="115"/>
      <c r="O1070" s="486"/>
      <c r="P1070" s="486"/>
      <c r="Q1070" s="486"/>
      <c r="R1070" s="486"/>
      <c r="S1070" s="37"/>
      <c r="T1070" s="37"/>
      <c r="U1070" s="37"/>
      <c r="V1070" s="37"/>
      <c r="W1070" s="37"/>
      <c r="X1070" s="37"/>
      <c r="Y1070" s="37"/>
      <c r="Z1070" s="37"/>
      <c r="AA1070" s="37"/>
      <c r="AB1070" s="37"/>
      <c r="AC1070" s="37"/>
      <c r="AD1070" s="37"/>
      <c r="AE1070" s="37"/>
      <c r="AF1070" s="37"/>
      <c r="AG1070" s="37"/>
    </row>
    <row r="1071" spans="1:33">
      <c r="A1071" s="666">
        <v>44025</v>
      </c>
      <c r="B1071" s="115" t="s">
        <v>154</v>
      </c>
      <c r="C1071" s="486">
        <v>882315008</v>
      </c>
      <c r="D1071" s="115" t="s">
        <v>139</v>
      </c>
      <c r="E1071" s="115" t="s">
        <v>140</v>
      </c>
      <c r="F1071" s="665" t="s">
        <v>200</v>
      </c>
      <c r="G1071" s="486"/>
      <c r="H1071" s="265"/>
      <c r="I1071" s="666">
        <v>44039</v>
      </c>
      <c r="J1071" s="666"/>
      <c r="K1071" s="486"/>
      <c r="L1071" s="115" t="s">
        <v>638</v>
      </c>
      <c r="M1071" s="680"/>
      <c r="N1071" s="486"/>
      <c r="O1071" s="683"/>
      <c r="P1071" s="486"/>
      <c r="Q1071" s="486"/>
      <c r="R1071" s="486"/>
      <c r="S1071" s="37"/>
      <c r="T1071" s="37"/>
      <c r="U1071" s="37"/>
      <c r="V1071" s="37"/>
      <c r="W1071" s="37"/>
      <c r="X1071" s="37"/>
      <c r="Y1071" s="37"/>
      <c r="Z1071" s="37"/>
      <c r="AA1071" s="37"/>
      <c r="AB1071" s="37"/>
      <c r="AC1071" s="37"/>
      <c r="AD1071" s="37"/>
      <c r="AE1071" s="37"/>
      <c r="AF1071" s="37"/>
      <c r="AG1071" s="37"/>
    </row>
    <row r="1072" spans="1:33">
      <c r="A1072" s="666">
        <v>44025</v>
      </c>
      <c r="B1072" s="115" t="s">
        <v>146</v>
      </c>
      <c r="C1072" s="486">
        <v>880473994</v>
      </c>
      <c r="D1072" s="115" t="s">
        <v>139</v>
      </c>
      <c r="E1072" s="115" t="s">
        <v>140</v>
      </c>
      <c r="F1072" s="665" t="s">
        <v>390</v>
      </c>
      <c r="G1072" s="486"/>
      <c r="H1072" s="265"/>
      <c r="I1072" s="666">
        <v>44040</v>
      </c>
      <c r="J1072" s="666"/>
      <c r="K1072" s="486"/>
      <c r="L1072" s="115" t="s">
        <v>638</v>
      </c>
      <c r="M1072" s="680"/>
      <c r="N1072" s="486"/>
      <c r="O1072" s="683"/>
      <c r="P1072" s="486"/>
      <c r="Q1072" s="486"/>
      <c r="R1072" s="486"/>
      <c r="S1072" s="37"/>
      <c r="T1072" s="37"/>
      <c r="U1072" s="37"/>
      <c r="V1072" s="37"/>
      <c r="W1072" s="37"/>
      <c r="X1072" s="37"/>
      <c r="Y1072" s="37"/>
      <c r="Z1072" s="37"/>
      <c r="AA1072" s="37"/>
      <c r="AB1072" s="37"/>
      <c r="AC1072" s="37"/>
      <c r="AD1072" s="37"/>
      <c r="AE1072" s="37"/>
      <c r="AF1072" s="37"/>
      <c r="AG1072" s="37"/>
    </row>
    <row r="1073" spans="1:33">
      <c r="A1073" s="666">
        <v>44025</v>
      </c>
      <c r="B1073" s="115" t="s">
        <v>149</v>
      </c>
      <c r="C1073" s="486">
        <v>882019374</v>
      </c>
      <c r="D1073" s="115" t="s">
        <v>139</v>
      </c>
      <c r="E1073" s="115" t="s">
        <v>140</v>
      </c>
      <c r="F1073" s="665" t="s">
        <v>168</v>
      </c>
      <c r="G1073" s="486"/>
      <c r="H1073" s="265"/>
      <c r="I1073" s="666">
        <v>44040</v>
      </c>
      <c r="J1073" s="666"/>
      <c r="K1073" s="486"/>
      <c r="L1073" s="115" t="s">
        <v>39</v>
      </c>
      <c r="M1073" s="680"/>
      <c r="N1073" s="486"/>
      <c r="O1073" s="683"/>
      <c r="P1073" s="486"/>
      <c r="Q1073" s="486"/>
      <c r="R1073" s="486"/>
      <c r="S1073" s="37"/>
      <c r="T1073" s="37"/>
      <c r="U1073" s="37"/>
      <c r="V1073" s="37"/>
      <c r="W1073" s="37"/>
      <c r="X1073" s="37"/>
      <c r="Y1073" s="37"/>
      <c r="Z1073" s="37"/>
      <c r="AA1073" s="37"/>
      <c r="AB1073" s="37"/>
      <c r="AC1073" s="37"/>
      <c r="AD1073" s="37"/>
      <c r="AE1073" s="37"/>
      <c r="AF1073" s="37"/>
      <c r="AG1073" s="37"/>
    </row>
    <row r="1074" spans="1:33">
      <c r="A1074" s="666">
        <v>44025</v>
      </c>
      <c r="B1074" s="115" t="s">
        <v>154</v>
      </c>
      <c r="C1074" s="486">
        <v>882314842</v>
      </c>
      <c r="D1074" s="115" t="s">
        <v>139</v>
      </c>
      <c r="E1074" s="115" t="s">
        <v>140</v>
      </c>
      <c r="F1074" s="665"/>
      <c r="G1074" s="486"/>
      <c r="H1074" s="265"/>
      <c r="I1074" s="666">
        <v>44040</v>
      </c>
      <c r="J1074" s="666"/>
      <c r="K1074" s="486"/>
      <c r="L1074" s="115" t="s">
        <v>638</v>
      </c>
      <c r="M1074" s="680"/>
      <c r="N1074" s="486"/>
      <c r="O1074" s="683"/>
      <c r="P1074" s="486"/>
      <c r="Q1074" s="486"/>
      <c r="R1074" s="486"/>
      <c r="S1074" s="37"/>
      <c r="T1074" s="37"/>
      <c r="U1074" s="37"/>
      <c r="V1074" s="37"/>
      <c r="W1074" s="37"/>
      <c r="X1074" s="37"/>
      <c r="Y1074" s="37"/>
      <c r="Z1074" s="37"/>
      <c r="AA1074" s="37"/>
      <c r="AB1074" s="37"/>
      <c r="AC1074" s="37"/>
      <c r="AD1074" s="37"/>
      <c r="AE1074" s="37"/>
      <c r="AF1074" s="37"/>
      <c r="AG1074" s="37"/>
    </row>
    <row r="1075" spans="1:33">
      <c r="A1075" s="666">
        <v>44025</v>
      </c>
      <c r="B1075" s="115" t="s">
        <v>149</v>
      </c>
      <c r="C1075" s="37">
        <v>882085571</v>
      </c>
      <c r="D1075" s="115" t="s">
        <v>139</v>
      </c>
      <c r="E1075" s="115" t="s">
        <v>140</v>
      </c>
      <c r="F1075" s="665" t="s">
        <v>142</v>
      </c>
      <c r="G1075" s="486"/>
      <c r="H1075" s="265"/>
      <c r="I1075" s="666">
        <v>44055</v>
      </c>
      <c r="J1075" s="665"/>
      <c r="K1075" s="486"/>
      <c r="L1075" s="115"/>
      <c r="M1075" s="680"/>
      <c r="N1075" s="486"/>
      <c r="O1075" s="683"/>
      <c r="P1075" s="486"/>
      <c r="Q1075" s="486"/>
      <c r="R1075" s="486"/>
      <c r="S1075" s="37"/>
      <c r="T1075" s="37"/>
      <c r="U1075" s="37"/>
      <c r="V1075" s="37"/>
      <c r="W1075" s="37"/>
      <c r="X1075" s="37"/>
      <c r="Y1075" s="37"/>
      <c r="Z1075" s="37"/>
      <c r="AA1075" s="37"/>
      <c r="AB1075" s="37"/>
      <c r="AC1075" s="37"/>
      <c r="AD1075" s="37"/>
      <c r="AE1075" s="37"/>
      <c r="AF1075" s="37"/>
      <c r="AG1075" s="37"/>
    </row>
    <row r="1076" spans="1:33">
      <c r="A1076" s="666">
        <v>44025</v>
      </c>
      <c r="B1076" s="115" t="s">
        <v>149</v>
      </c>
      <c r="C1076" s="37">
        <v>882117592</v>
      </c>
      <c r="D1076" s="115" t="s">
        <v>139</v>
      </c>
      <c r="E1076" s="115" t="s">
        <v>140</v>
      </c>
      <c r="F1076" s="665" t="s">
        <v>142</v>
      </c>
      <c r="G1076" s="486"/>
      <c r="H1076" s="265">
        <v>44035</v>
      </c>
      <c r="I1076" s="666">
        <v>44040</v>
      </c>
      <c r="J1076" s="665" t="s">
        <v>142</v>
      </c>
      <c r="K1076" s="486">
        <v>1251</v>
      </c>
      <c r="L1076" s="115" t="s">
        <v>2160</v>
      </c>
      <c r="M1076" s="680"/>
      <c r="N1076" s="486"/>
      <c r="O1076" s="683"/>
      <c r="P1076" s="486"/>
      <c r="Q1076" s="486"/>
      <c r="R1076" s="486"/>
      <c r="S1076" s="37"/>
      <c r="T1076" s="37"/>
      <c r="U1076" s="37"/>
      <c r="V1076" s="37"/>
      <c r="W1076" s="37"/>
      <c r="X1076" s="37"/>
      <c r="Y1076" s="37"/>
      <c r="Z1076" s="37"/>
      <c r="AA1076" s="37"/>
      <c r="AB1076" s="37"/>
      <c r="AC1076" s="37"/>
      <c r="AD1076" s="37"/>
      <c r="AE1076" s="37"/>
      <c r="AF1076" s="37"/>
      <c r="AG1076" s="37"/>
    </row>
    <row r="1077" spans="1:33">
      <c r="A1077" s="666">
        <v>44025</v>
      </c>
      <c r="B1077" s="115" t="s">
        <v>154</v>
      </c>
      <c r="C1077" s="486">
        <v>882091656</v>
      </c>
      <c r="D1077" s="115" t="s">
        <v>139</v>
      </c>
      <c r="E1077" s="115" t="s">
        <v>140</v>
      </c>
      <c r="F1077" s="665" t="s">
        <v>168</v>
      </c>
      <c r="G1077" s="486"/>
      <c r="H1077" s="265"/>
      <c r="I1077" s="666">
        <v>44040</v>
      </c>
      <c r="J1077" s="666"/>
      <c r="K1077" s="486"/>
      <c r="L1077" s="115" t="s">
        <v>638</v>
      </c>
      <c r="M1077" s="680"/>
      <c r="N1077" s="486"/>
      <c r="O1077" s="683"/>
      <c r="P1077" s="486"/>
      <c r="Q1077" s="486"/>
      <c r="R1077" s="486"/>
      <c r="S1077" s="37"/>
      <c r="T1077" s="37"/>
      <c r="U1077" s="37"/>
      <c r="V1077" s="37"/>
      <c r="W1077" s="37"/>
      <c r="X1077" s="37"/>
      <c r="Y1077" s="37"/>
      <c r="Z1077" s="37"/>
      <c r="AA1077" s="37"/>
      <c r="AB1077" s="37"/>
      <c r="AC1077" s="37"/>
      <c r="AD1077" s="37"/>
      <c r="AE1077" s="37"/>
      <c r="AF1077" s="37"/>
      <c r="AG1077" s="37"/>
    </row>
    <row r="1078" spans="1:33">
      <c r="A1078" s="666">
        <v>44025</v>
      </c>
      <c r="B1078" s="115" t="s">
        <v>154</v>
      </c>
      <c r="C1078" s="486">
        <v>882314625</v>
      </c>
      <c r="D1078" s="115" t="s">
        <v>139</v>
      </c>
      <c r="E1078" s="115" t="s">
        <v>140</v>
      </c>
      <c r="F1078" s="665" t="s">
        <v>168</v>
      </c>
      <c r="G1078" s="486"/>
      <c r="H1078" s="265"/>
      <c r="I1078" s="666">
        <v>44040</v>
      </c>
      <c r="J1078" s="666"/>
      <c r="K1078" s="486"/>
      <c r="L1078" s="115" t="s">
        <v>638</v>
      </c>
      <c r="M1078" s="680"/>
      <c r="N1078" s="486"/>
      <c r="O1078" s="683"/>
      <c r="P1078" s="486"/>
      <c r="Q1078" s="486"/>
      <c r="R1078" s="486"/>
      <c r="S1078" s="37"/>
      <c r="T1078" s="37"/>
      <c r="U1078" s="37"/>
      <c r="V1078" s="37"/>
      <c r="W1078" s="37"/>
      <c r="X1078" s="37"/>
      <c r="Y1078" s="37"/>
      <c r="Z1078" s="37"/>
      <c r="AA1078" s="37"/>
      <c r="AB1078" s="37"/>
      <c r="AC1078" s="37"/>
      <c r="AD1078" s="37"/>
      <c r="AE1078" s="37"/>
      <c r="AF1078" s="37"/>
      <c r="AG1078" s="37"/>
    </row>
    <row r="1079" spans="1:33">
      <c r="A1079" s="666">
        <v>44025</v>
      </c>
      <c r="B1079" s="115" t="s">
        <v>178</v>
      </c>
      <c r="C1079" s="37">
        <v>882173510</v>
      </c>
      <c r="D1079" s="115" t="s">
        <v>139</v>
      </c>
      <c r="E1079" s="115" t="s">
        <v>140</v>
      </c>
      <c r="F1079" s="665"/>
      <c r="G1079" s="486"/>
      <c r="H1079" s="265"/>
      <c r="I1079" s="666">
        <v>44026</v>
      </c>
      <c r="J1079" s="666"/>
      <c r="K1079" s="486"/>
      <c r="L1079" s="115"/>
      <c r="M1079" s="680"/>
      <c r="N1079" s="486"/>
      <c r="O1079" s="683"/>
      <c r="P1079" s="486"/>
      <c r="Q1079" s="486"/>
      <c r="R1079" s="486"/>
      <c r="S1079" s="37"/>
      <c r="T1079" s="37"/>
      <c r="U1079" s="37"/>
      <c r="V1079" s="37"/>
      <c r="W1079" s="37"/>
      <c r="X1079" s="37"/>
      <c r="Y1079" s="37"/>
      <c r="Z1079" s="37"/>
      <c r="AA1079" s="37"/>
      <c r="AB1079" s="37"/>
      <c r="AC1079" s="37"/>
      <c r="AD1079" s="37"/>
      <c r="AE1079" s="37"/>
      <c r="AF1079" s="37"/>
      <c r="AG1079" s="37"/>
    </row>
    <row r="1080" spans="1:33">
      <c r="A1080" s="666">
        <v>44026</v>
      </c>
      <c r="B1080" s="115" t="s">
        <v>154</v>
      </c>
      <c r="C1080" s="486">
        <v>882373324</v>
      </c>
      <c r="D1080" s="115" t="s">
        <v>152</v>
      </c>
      <c r="E1080" s="115" t="s">
        <v>140</v>
      </c>
      <c r="F1080" s="665" t="s">
        <v>142</v>
      </c>
      <c r="G1080" s="486"/>
      <c r="H1080" s="265">
        <v>44026</v>
      </c>
      <c r="I1080" s="666">
        <v>44039</v>
      </c>
      <c r="J1080" s="665" t="s">
        <v>142</v>
      </c>
      <c r="K1080" s="486">
        <v>609</v>
      </c>
      <c r="L1080" s="680" t="s">
        <v>2161</v>
      </c>
      <c r="M1080" s="680"/>
      <c r="N1080" s="486"/>
      <c r="O1080" s="683"/>
      <c r="P1080" s="486"/>
      <c r="Q1080" s="486"/>
      <c r="R1080" s="486"/>
      <c r="S1080" s="37"/>
      <c r="T1080" s="37"/>
      <c r="U1080" s="37"/>
      <c r="V1080" s="37"/>
      <c r="W1080" s="37"/>
      <c r="X1080" s="37"/>
      <c r="Y1080" s="37"/>
      <c r="Z1080" s="37"/>
      <c r="AA1080" s="37"/>
      <c r="AB1080" s="37"/>
      <c r="AC1080" s="37"/>
      <c r="AD1080" s="37"/>
      <c r="AE1080" s="37"/>
      <c r="AF1080" s="37"/>
      <c r="AG1080" s="37"/>
    </row>
    <row r="1081" spans="1:33">
      <c r="A1081" s="666">
        <v>44025</v>
      </c>
      <c r="B1081" s="115" t="s">
        <v>206</v>
      </c>
      <c r="C1081" s="486">
        <v>880240461</v>
      </c>
      <c r="D1081" s="115" t="s">
        <v>139</v>
      </c>
      <c r="E1081" s="115" t="s">
        <v>140</v>
      </c>
      <c r="F1081" s="665"/>
      <c r="G1081" s="486"/>
      <c r="H1081" s="265"/>
      <c r="I1081" s="666">
        <v>44040</v>
      </c>
      <c r="J1081" s="666"/>
      <c r="K1081" s="486"/>
      <c r="L1081" s="115" t="s">
        <v>638</v>
      </c>
      <c r="M1081" s="680"/>
      <c r="N1081" s="486"/>
      <c r="O1081" s="683"/>
      <c r="P1081" s="486"/>
      <c r="Q1081" s="486"/>
      <c r="R1081" s="486"/>
      <c r="S1081" s="37"/>
      <c r="T1081" s="37"/>
      <c r="U1081" s="37"/>
      <c r="V1081" s="37"/>
      <c r="W1081" s="37"/>
      <c r="X1081" s="37"/>
      <c r="Y1081" s="37"/>
      <c r="Z1081" s="37"/>
      <c r="AA1081" s="37"/>
      <c r="AB1081" s="37"/>
      <c r="AC1081" s="37"/>
      <c r="AD1081" s="37"/>
      <c r="AE1081" s="37"/>
      <c r="AF1081" s="37"/>
      <c r="AG1081" s="37"/>
    </row>
    <row r="1082" spans="1:33">
      <c r="A1082" s="666">
        <v>44025</v>
      </c>
      <c r="B1082" s="115" t="s">
        <v>206</v>
      </c>
      <c r="C1082" s="486">
        <v>881110476</v>
      </c>
      <c r="D1082" s="115" t="s">
        <v>152</v>
      </c>
      <c r="E1082" s="115" t="s">
        <v>140</v>
      </c>
      <c r="F1082" s="665"/>
      <c r="G1082" s="486"/>
      <c r="H1082" s="265"/>
      <c r="I1082" s="666">
        <v>44040</v>
      </c>
      <c r="J1082" s="666"/>
      <c r="K1082" s="486"/>
      <c r="L1082" s="115" t="s">
        <v>638</v>
      </c>
      <c r="M1082" s="680"/>
      <c r="N1082" s="486"/>
      <c r="O1082" s="683"/>
      <c r="P1082" s="486"/>
      <c r="Q1082" s="486"/>
      <c r="R1082" s="486"/>
      <c r="S1082" s="37"/>
      <c r="T1082" s="37"/>
      <c r="U1082" s="37"/>
      <c r="V1082" s="37"/>
      <c r="W1082" s="37"/>
      <c r="X1082" s="37"/>
      <c r="Y1082" s="37"/>
      <c r="Z1082" s="37"/>
      <c r="AA1082" s="37"/>
      <c r="AB1082" s="37"/>
      <c r="AC1082" s="37"/>
      <c r="AD1082" s="37"/>
      <c r="AE1082" s="37"/>
      <c r="AF1082" s="37"/>
      <c r="AG1082" s="37"/>
    </row>
    <row r="1083" spans="1:33">
      <c r="A1083" s="666">
        <v>44025</v>
      </c>
      <c r="B1083" s="115" t="s">
        <v>206</v>
      </c>
      <c r="C1083" s="486">
        <v>882101660</v>
      </c>
      <c r="D1083" s="115" t="s">
        <v>139</v>
      </c>
      <c r="E1083" s="115" t="s">
        <v>140</v>
      </c>
      <c r="F1083" s="665"/>
      <c r="G1083" s="486"/>
      <c r="H1083" s="265"/>
      <c r="I1083" s="666">
        <v>44040</v>
      </c>
      <c r="J1083" s="666"/>
      <c r="K1083" s="486"/>
      <c r="L1083" s="115" t="s">
        <v>638</v>
      </c>
      <c r="M1083" s="680"/>
      <c r="N1083" s="486"/>
      <c r="O1083" s="683"/>
      <c r="P1083" s="486"/>
      <c r="Q1083" s="486"/>
      <c r="R1083" s="486"/>
      <c r="S1083" s="37"/>
      <c r="T1083" s="37"/>
      <c r="U1083" s="37"/>
      <c r="V1083" s="37"/>
      <c r="W1083" s="37"/>
      <c r="X1083" s="37"/>
      <c r="Y1083" s="37"/>
      <c r="Z1083" s="37"/>
      <c r="AA1083" s="37"/>
      <c r="AB1083" s="37"/>
      <c r="AC1083" s="37"/>
      <c r="AD1083" s="37"/>
      <c r="AE1083" s="37"/>
      <c r="AF1083" s="37"/>
      <c r="AG1083" s="37"/>
    </row>
    <row r="1084" spans="1:33">
      <c r="A1084" s="666">
        <v>44025</v>
      </c>
      <c r="B1084" s="115" t="s">
        <v>206</v>
      </c>
      <c r="C1084" s="486">
        <v>881523871</v>
      </c>
      <c r="D1084" s="115" t="s">
        <v>152</v>
      </c>
      <c r="E1084" s="115" t="s">
        <v>140</v>
      </c>
      <c r="F1084" s="665"/>
      <c r="G1084" s="486"/>
      <c r="H1084" s="265"/>
      <c r="I1084" s="666">
        <v>44040</v>
      </c>
      <c r="J1084" s="666"/>
      <c r="K1084" s="486"/>
      <c r="L1084" s="115" t="s">
        <v>638</v>
      </c>
      <c r="M1084" s="680"/>
      <c r="N1084" s="486"/>
      <c r="O1084" s="683"/>
      <c r="P1084" s="486"/>
      <c r="Q1084" s="486"/>
      <c r="R1084" s="486"/>
      <c r="S1084" s="37"/>
      <c r="T1084" s="37"/>
      <c r="U1084" s="37"/>
      <c r="V1084" s="37"/>
      <c r="W1084" s="37"/>
      <c r="X1084" s="37"/>
      <c r="Y1084" s="37"/>
      <c r="Z1084" s="37"/>
      <c r="AA1084" s="37"/>
      <c r="AB1084" s="37"/>
      <c r="AC1084" s="37"/>
      <c r="AD1084" s="37"/>
      <c r="AE1084" s="37"/>
      <c r="AF1084" s="37"/>
      <c r="AG1084" s="37"/>
    </row>
    <row r="1085" spans="1:33">
      <c r="A1085" s="666">
        <v>44025</v>
      </c>
      <c r="B1085" s="115" t="s">
        <v>206</v>
      </c>
      <c r="C1085" s="486">
        <v>880298450</v>
      </c>
      <c r="D1085" s="115" t="s">
        <v>152</v>
      </c>
      <c r="E1085" s="115" t="s">
        <v>140</v>
      </c>
      <c r="F1085" s="665"/>
      <c r="G1085" s="486"/>
      <c r="H1085" s="265"/>
      <c r="I1085" s="666">
        <v>44040</v>
      </c>
      <c r="J1085" s="666"/>
      <c r="K1085" s="486"/>
      <c r="L1085" s="115" t="s">
        <v>638</v>
      </c>
      <c r="M1085" s="680"/>
      <c r="N1085" s="486"/>
      <c r="O1085" s="683"/>
      <c r="P1085" s="486"/>
      <c r="Q1085" s="486"/>
      <c r="R1085" s="486"/>
      <c r="S1085" s="37"/>
      <c r="T1085" s="37"/>
      <c r="U1085" s="37"/>
      <c r="V1085" s="37"/>
      <c r="W1085" s="37"/>
      <c r="X1085" s="37"/>
      <c r="Y1085" s="37"/>
      <c r="Z1085" s="37"/>
      <c r="AA1085" s="37"/>
      <c r="AB1085" s="37"/>
      <c r="AC1085" s="37"/>
      <c r="AD1085" s="37"/>
      <c r="AE1085" s="37"/>
      <c r="AF1085" s="37"/>
      <c r="AG1085" s="37"/>
    </row>
    <row r="1086" spans="1:33">
      <c r="A1086" s="666">
        <v>44026</v>
      </c>
      <c r="B1086" s="115" t="s">
        <v>206</v>
      </c>
      <c r="C1086" s="486">
        <v>882245997</v>
      </c>
      <c r="D1086" s="115" t="s">
        <v>139</v>
      </c>
      <c r="E1086" s="115" t="s">
        <v>140</v>
      </c>
      <c r="F1086" s="665"/>
      <c r="G1086" s="642">
        <v>44035</v>
      </c>
      <c r="H1086" s="642">
        <v>44035</v>
      </c>
      <c r="I1086" s="681">
        <v>44041</v>
      </c>
      <c r="J1086" s="681"/>
      <c r="K1086" s="680">
        <v>297</v>
      </c>
      <c r="L1086" s="680" t="s">
        <v>2162</v>
      </c>
      <c r="M1086" s="680"/>
      <c r="N1086" s="666">
        <v>44042</v>
      </c>
      <c r="O1086" s="486">
        <v>552</v>
      </c>
      <c r="P1086" s="486"/>
      <c r="Q1086" s="486"/>
      <c r="R1086" s="486"/>
      <c r="S1086" s="37"/>
      <c r="T1086" s="37"/>
      <c r="U1086" s="37"/>
      <c r="V1086" s="37"/>
      <c r="W1086" s="37"/>
      <c r="X1086" s="37"/>
      <c r="Y1086" s="37"/>
      <c r="Z1086" s="37"/>
      <c r="AA1086" s="37"/>
      <c r="AB1086" s="37"/>
      <c r="AC1086" s="37"/>
      <c r="AD1086" s="37"/>
      <c r="AE1086" s="37"/>
      <c r="AF1086" s="37"/>
      <c r="AG1086" s="37"/>
    </row>
    <row r="1087" spans="1:33">
      <c r="A1087" s="666">
        <v>44026</v>
      </c>
      <c r="B1087" s="115" t="s">
        <v>146</v>
      </c>
      <c r="C1087" s="486">
        <v>880226926</v>
      </c>
      <c r="D1087" s="115" t="s">
        <v>139</v>
      </c>
      <c r="E1087" s="115" t="s">
        <v>140</v>
      </c>
      <c r="F1087" s="665" t="s">
        <v>213</v>
      </c>
      <c r="G1087" s="486"/>
      <c r="H1087" s="265"/>
      <c r="I1087" s="666">
        <v>44048</v>
      </c>
      <c r="J1087" s="666"/>
      <c r="K1087" s="486"/>
      <c r="L1087" s="115" t="s">
        <v>2163</v>
      </c>
      <c r="M1087" s="680"/>
      <c r="N1087" s="486"/>
      <c r="O1087" s="683"/>
      <c r="P1087" s="486"/>
      <c r="Q1087" s="486"/>
      <c r="R1087" s="486"/>
      <c r="S1087" s="37"/>
      <c r="T1087" s="37"/>
      <c r="U1087" s="37"/>
      <c r="V1087" s="37"/>
      <c r="W1087" s="37"/>
      <c r="X1087" s="37"/>
      <c r="Y1087" s="37"/>
      <c r="Z1087" s="37"/>
      <c r="AA1087" s="37"/>
      <c r="AB1087" s="37"/>
      <c r="AC1087" s="37"/>
      <c r="AD1087" s="37"/>
      <c r="AE1087" s="37"/>
      <c r="AF1087" s="37"/>
      <c r="AG1087" s="37"/>
    </row>
    <row r="1088" spans="1:33">
      <c r="A1088" s="666">
        <v>44026</v>
      </c>
      <c r="B1088" s="115" t="s">
        <v>138</v>
      </c>
      <c r="C1088" s="37">
        <v>882314854</v>
      </c>
      <c r="D1088" s="115" t="s">
        <v>139</v>
      </c>
      <c r="E1088" s="115" t="s">
        <v>140</v>
      </c>
      <c r="F1088" s="665" t="s">
        <v>142</v>
      </c>
      <c r="G1088" s="486"/>
      <c r="H1088" s="265"/>
      <c r="I1088" s="666">
        <v>44056</v>
      </c>
      <c r="J1088" s="666"/>
      <c r="K1088" s="486"/>
      <c r="L1088" s="115" t="s">
        <v>2164</v>
      </c>
      <c r="M1088" s="680"/>
      <c r="N1088" s="486"/>
      <c r="O1088" s="683"/>
      <c r="P1088" s="486"/>
      <c r="Q1088" s="486"/>
      <c r="R1088" s="486"/>
      <c r="S1088" s="37"/>
      <c r="T1088" s="37"/>
      <c r="U1088" s="37"/>
      <c r="V1088" s="37"/>
      <c r="W1088" s="37"/>
      <c r="X1088" s="37"/>
      <c r="Y1088" s="37"/>
      <c r="Z1088" s="37"/>
      <c r="AA1088" s="37"/>
      <c r="AB1088" s="37"/>
      <c r="AC1088" s="37"/>
      <c r="AD1088" s="37"/>
      <c r="AE1088" s="37"/>
      <c r="AF1088" s="37"/>
      <c r="AG1088" s="37"/>
    </row>
    <row r="1089" spans="1:33">
      <c r="A1089" s="666">
        <v>44026</v>
      </c>
      <c r="B1089" s="115" t="s">
        <v>149</v>
      </c>
      <c r="C1089" s="486">
        <v>882289402</v>
      </c>
      <c r="D1089" s="115" t="s">
        <v>139</v>
      </c>
      <c r="E1089" s="115" t="s">
        <v>140</v>
      </c>
      <c r="F1089" s="665" t="s">
        <v>142</v>
      </c>
      <c r="G1089" s="486"/>
      <c r="H1089" s="265"/>
      <c r="I1089" s="666">
        <v>44041</v>
      </c>
      <c r="J1089" s="666"/>
      <c r="K1089" s="486"/>
      <c r="L1089" s="115" t="s">
        <v>2165</v>
      </c>
      <c r="M1089" s="680"/>
      <c r="N1089" s="486"/>
      <c r="O1089" s="683"/>
      <c r="P1089" s="486"/>
      <c r="Q1089" s="486"/>
      <c r="R1089" s="486"/>
      <c r="S1089" s="37"/>
      <c r="T1089" s="37"/>
      <c r="U1089" s="37"/>
      <c r="V1089" s="37"/>
      <c r="W1089" s="37"/>
      <c r="X1089" s="37"/>
      <c r="Y1089" s="37"/>
      <c r="Z1089" s="37"/>
      <c r="AA1089" s="37"/>
      <c r="AB1089" s="37"/>
      <c r="AC1089" s="37"/>
      <c r="AD1089" s="37"/>
      <c r="AE1089" s="37"/>
      <c r="AF1089" s="37"/>
      <c r="AG1089" s="37"/>
    </row>
    <row r="1090" spans="1:33">
      <c r="A1090" s="666">
        <v>44026</v>
      </c>
      <c r="B1090" s="115" t="s">
        <v>156</v>
      </c>
      <c r="C1090" s="37">
        <v>882315533</v>
      </c>
      <c r="D1090" s="115" t="s">
        <v>139</v>
      </c>
      <c r="E1090" s="115" t="s">
        <v>140</v>
      </c>
      <c r="F1090" s="665"/>
      <c r="G1090" s="486"/>
      <c r="H1090" s="265"/>
      <c r="I1090" s="666">
        <v>44039</v>
      </c>
      <c r="J1090" s="666"/>
      <c r="K1090" s="486"/>
      <c r="L1090" s="115"/>
      <c r="M1090" s="680"/>
      <c r="N1090" s="486"/>
      <c r="O1090" s="683"/>
      <c r="P1090" s="486"/>
      <c r="Q1090" s="486"/>
      <c r="R1090" s="486"/>
      <c r="S1090" s="37"/>
      <c r="T1090" s="37"/>
      <c r="U1090" s="37"/>
      <c r="V1090" s="37"/>
      <c r="W1090" s="37"/>
      <c r="X1090" s="37"/>
      <c r="Y1090" s="37"/>
      <c r="Z1090" s="37"/>
      <c r="AA1090" s="37"/>
      <c r="AB1090" s="37"/>
      <c r="AC1090" s="37"/>
      <c r="AD1090" s="37"/>
      <c r="AE1090" s="37"/>
      <c r="AF1090" s="37"/>
      <c r="AG1090" s="37"/>
    </row>
    <row r="1091" spans="1:33">
      <c r="A1091" s="666">
        <v>44026</v>
      </c>
      <c r="B1091" s="115" t="s">
        <v>149</v>
      </c>
      <c r="C1091" s="37">
        <v>880229757</v>
      </c>
      <c r="D1091" s="115" t="s">
        <v>139</v>
      </c>
      <c r="E1091" s="115" t="s">
        <v>140</v>
      </c>
      <c r="F1091" s="665" t="s">
        <v>142</v>
      </c>
      <c r="G1091" s="486"/>
      <c r="H1091" s="265">
        <v>44026</v>
      </c>
      <c r="I1091" s="666">
        <v>44033</v>
      </c>
      <c r="J1091" s="666"/>
      <c r="K1091" s="486">
        <v>89.5</v>
      </c>
      <c r="L1091" s="115" t="s">
        <v>2160</v>
      </c>
      <c r="M1091" s="680"/>
      <c r="N1091" s="486"/>
      <c r="O1091" s="683"/>
      <c r="P1091" s="486"/>
      <c r="Q1091" s="486"/>
      <c r="R1091" s="486"/>
      <c r="S1091" s="37"/>
      <c r="T1091" s="37"/>
      <c r="U1091" s="37"/>
      <c r="V1091" s="37"/>
      <c r="W1091" s="37"/>
      <c r="X1091" s="37"/>
      <c r="Y1091" s="37"/>
      <c r="Z1091" s="37"/>
      <c r="AA1091" s="37"/>
      <c r="AB1091" s="37"/>
      <c r="AC1091" s="37"/>
      <c r="AD1091" s="37"/>
      <c r="AE1091" s="37"/>
      <c r="AF1091" s="37"/>
      <c r="AG1091" s="37"/>
    </row>
    <row r="1092" spans="1:33">
      <c r="A1092" s="666">
        <v>44026</v>
      </c>
      <c r="B1092" s="115" t="s">
        <v>194</v>
      </c>
      <c r="C1092" s="486">
        <v>882177989</v>
      </c>
      <c r="D1092" s="115" t="s">
        <v>139</v>
      </c>
      <c r="E1092" s="115" t="s">
        <v>140</v>
      </c>
      <c r="F1092" s="665" t="s">
        <v>2166</v>
      </c>
      <c r="G1092" s="666">
        <v>44042</v>
      </c>
      <c r="H1092" s="666">
        <v>44042</v>
      </c>
      <c r="I1092" s="666">
        <v>44057</v>
      </c>
      <c r="J1092" s="665" t="s">
        <v>2167</v>
      </c>
      <c r="K1092" s="486">
        <v>299.8</v>
      </c>
      <c r="L1092" s="115" t="s">
        <v>2168</v>
      </c>
      <c r="M1092" s="680"/>
      <c r="N1092" s="115"/>
      <c r="O1092" s="486"/>
      <c r="P1092" s="486"/>
      <c r="Q1092" s="486"/>
      <c r="R1092" s="486"/>
      <c r="S1092" s="37"/>
      <c r="T1092" s="37"/>
      <c r="U1092" s="37"/>
      <c r="V1092" s="37"/>
      <c r="W1092" s="37"/>
      <c r="X1092" s="37"/>
      <c r="Y1092" s="37"/>
      <c r="Z1092" s="37"/>
      <c r="AA1092" s="37"/>
      <c r="AB1092" s="37"/>
      <c r="AC1092" s="37"/>
      <c r="AD1092" s="37"/>
      <c r="AE1092" s="37"/>
      <c r="AF1092" s="37"/>
      <c r="AG1092" s="37"/>
    </row>
    <row r="1093" spans="1:33">
      <c r="A1093" s="666">
        <v>44026</v>
      </c>
      <c r="B1093" s="115" t="s">
        <v>194</v>
      </c>
      <c r="C1093" s="486">
        <v>882177989</v>
      </c>
      <c r="D1093" s="115" t="s">
        <v>139</v>
      </c>
      <c r="E1093" s="115" t="s">
        <v>140</v>
      </c>
      <c r="F1093" s="665"/>
      <c r="G1093" s="666">
        <v>44042</v>
      </c>
      <c r="H1093" s="265">
        <v>44043</v>
      </c>
      <c r="I1093" s="666">
        <v>44057</v>
      </c>
      <c r="J1093" s="666" t="s">
        <v>2169</v>
      </c>
      <c r="K1093" s="486">
        <v>645.4</v>
      </c>
      <c r="L1093" s="115" t="s">
        <v>1996</v>
      </c>
      <c r="M1093" s="680"/>
      <c r="N1093" s="115" t="s">
        <v>2170</v>
      </c>
      <c r="O1093" s="486">
        <v>3067</v>
      </c>
      <c r="P1093" s="486"/>
      <c r="Q1093" s="486"/>
      <c r="R1093" s="486"/>
      <c r="S1093" s="37"/>
      <c r="T1093" s="37"/>
      <c r="U1093" s="37"/>
      <c r="V1093" s="37"/>
      <c r="W1093" s="37"/>
      <c r="X1093" s="37"/>
      <c r="Y1093" s="37"/>
      <c r="Z1093" s="37"/>
      <c r="AA1093" s="37"/>
      <c r="AB1093" s="37"/>
      <c r="AC1093" s="37"/>
      <c r="AD1093" s="37"/>
      <c r="AE1093" s="37"/>
      <c r="AF1093" s="37"/>
      <c r="AG1093" s="37"/>
    </row>
    <row r="1094" spans="1:33">
      <c r="A1094" s="666">
        <v>44026</v>
      </c>
      <c r="B1094" s="115" t="s">
        <v>144</v>
      </c>
      <c r="C1094" s="486">
        <v>882104187</v>
      </c>
      <c r="D1094" s="115" t="s">
        <v>139</v>
      </c>
      <c r="E1094" s="115" t="s">
        <v>140</v>
      </c>
      <c r="F1094" s="665" t="s">
        <v>176</v>
      </c>
      <c r="G1094" s="666">
        <v>44026</v>
      </c>
      <c r="H1094" s="265"/>
      <c r="I1094" s="666">
        <v>44053</v>
      </c>
      <c r="J1094" s="666"/>
      <c r="K1094" s="486"/>
      <c r="L1094" s="115"/>
      <c r="M1094" s="680"/>
      <c r="N1094" s="486"/>
      <c r="O1094" s="683"/>
      <c r="P1094" s="486"/>
      <c r="Q1094" s="486"/>
      <c r="R1094" s="486"/>
      <c r="S1094" s="37"/>
      <c r="T1094" s="37"/>
      <c r="U1094" s="37"/>
      <c r="V1094" s="37"/>
      <c r="W1094" s="37"/>
      <c r="X1094" s="37"/>
      <c r="Y1094" s="37"/>
      <c r="Z1094" s="37"/>
      <c r="AA1094" s="37"/>
      <c r="AB1094" s="37"/>
      <c r="AC1094" s="37"/>
      <c r="AD1094" s="37"/>
      <c r="AE1094" s="37"/>
      <c r="AF1094" s="37"/>
      <c r="AG1094" s="37"/>
    </row>
    <row r="1095" spans="1:33">
      <c r="A1095" s="666">
        <v>44026</v>
      </c>
      <c r="B1095" s="115" t="s">
        <v>146</v>
      </c>
      <c r="C1095" s="486">
        <v>882002920</v>
      </c>
      <c r="D1095" s="115" t="s">
        <v>139</v>
      </c>
      <c r="E1095" s="115" t="s">
        <v>140</v>
      </c>
      <c r="F1095" s="665" t="s">
        <v>187</v>
      </c>
      <c r="G1095" s="486"/>
      <c r="H1095" s="265"/>
      <c r="I1095" s="666">
        <v>44047</v>
      </c>
      <c r="J1095" s="666"/>
      <c r="K1095" s="486"/>
      <c r="L1095" s="115" t="s">
        <v>2171</v>
      </c>
      <c r="M1095" s="680"/>
      <c r="N1095" s="486"/>
      <c r="O1095" s="683"/>
      <c r="P1095" s="486"/>
      <c r="Q1095" s="486"/>
      <c r="R1095" s="486"/>
      <c r="S1095" s="37"/>
      <c r="T1095" s="37"/>
      <c r="U1095" s="37"/>
      <c r="V1095" s="37"/>
      <c r="W1095" s="37"/>
      <c r="X1095" s="37"/>
      <c r="Y1095" s="37"/>
      <c r="Z1095" s="37"/>
      <c r="AA1095" s="37"/>
      <c r="AB1095" s="37"/>
      <c r="AC1095" s="37"/>
      <c r="AD1095" s="37"/>
      <c r="AE1095" s="37"/>
      <c r="AF1095" s="37"/>
      <c r="AG1095" s="37"/>
    </row>
    <row r="1096" spans="1:33">
      <c r="A1096" s="666">
        <v>44026</v>
      </c>
      <c r="B1096" s="115" t="s">
        <v>178</v>
      </c>
      <c r="C1096" s="37">
        <v>882119896</v>
      </c>
      <c r="D1096" s="115" t="s">
        <v>139</v>
      </c>
      <c r="E1096" s="115" t="s">
        <v>140</v>
      </c>
      <c r="F1096" s="665"/>
      <c r="G1096" s="486"/>
      <c r="H1096" s="265"/>
      <c r="I1096" s="666">
        <v>44056</v>
      </c>
      <c r="J1096" s="666"/>
      <c r="K1096" s="486"/>
      <c r="L1096" s="115"/>
      <c r="M1096" s="680"/>
      <c r="N1096" s="486"/>
      <c r="O1096" s="683"/>
      <c r="P1096" s="486"/>
      <c r="Q1096" s="486"/>
      <c r="R1096" s="486"/>
      <c r="S1096" s="37"/>
      <c r="T1096" s="37"/>
      <c r="U1096" s="37"/>
      <c r="V1096" s="37"/>
      <c r="W1096" s="37"/>
      <c r="X1096" s="37"/>
      <c r="Y1096" s="37"/>
      <c r="Z1096" s="37"/>
      <c r="AA1096" s="37"/>
      <c r="AB1096" s="37"/>
      <c r="AC1096" s="37"/>
      <c r="AD1096" s="37"/>
      <c r="AE1096" s="37"/>
      <c r="AF1096" s="37"/>
      <c r="AG1096" s="37"/>
    </row>
    <row r="1097" spans="1:33">
      <c r="A1097" s="666">
        <v>44026</v>
      </c>
      <c r="B1097" s="115" t="s">
        <v>156</v>
      </c>
      <c r="C1097" s="37">
        <v>882315087</v>
      </c>
      <c r="D1097" s="115" t="s">
        <v>139</v>
      </c>
      <c r="E1097" s="115" t="s">
        <v>140</v>
      </c>
      <c r="F1097" s="665"/>
      <c r="G1097" s="486"/>
      <c r="H1097" s="265"/>
      <c r="I1097" s="666">
        <v>44036</v>
      </c>
      <c r="J1097" s="666"/>
      <c r="K1097" s="486"/>
      <c r="L1097" s="115" t="s">
        <v>2172</v>
      </c>
      <c r="M1097" s="680"/>
      <c r="N1097" s="486"/>
      <c r="O1097" s="683"/>
      <c r="P1097" s="486"/>
      <c r="Q1097" s="486"/>
      <c r="R1097" s="486"/>
      <c r="S1097" s="37"/>
      <c r="T1097" s="37"/>
      <c r="U1097" s="37"/>
      <c r="V1097" s="37"/>
      <c r="W1097" s="37"/>
      <c r="X1097" s="37"/>
      <c r="Y1097" s="37"/>
      <c r="Z1097" s="37"/>
      <c r="AA1097" s="37"/>
      <c r="AB1097" s="37"/>
      <c r="AC1097" s="37"/>
      <c r="AD1097" s="37"/>
      <c r="AE1097" s="37"/>
      <c r="AF1097" s="37"/>
      <c r="AG1097" s="37"/>
    </row>
    <row r="1098" spans="1:33">
      <c r="A1098" s="666">
        <v>44026</v>
      </c>
      <c r="B1098" s="115" t="s">
        <v>144</v>
      </c>
      <c r="C1098" s="486">
        <v>881132804</v>
      </c>
      <c r="D1098" s="115" t="s">
        <v>345</v>
      </c>
      <c r="E1098" s="115" t="s">
        <v>150</v>
      </c>
      <c r="F1098" s="665" t="s">
        <v>2173</v>
      </c>
      <c r="G1098" s="486"/>
      <c r="H1098" s="265"/>
      <c r="I1098" s="666">
        <v>44046</v>
      </c>
      <c r="J1098" s="666"/>
      <c r="K1098" s="486"/>
      <c r="L1098" s="115" t="s">
        <v>2121</v>
      </c>
      <c r="M1098" s="680"/>
      <c r="N1098" s="486"/>
      <c r="O1098" s="683"/>
      <c r="P1098" s="486"/>
      <c r="Q1098" s="486"/>
      <c r="R1098" s="486"/>
      <c r="S1098" s="37"/>
      <c r="T1098" s="37"/>
      <c r="U1098" s="37"/>
      <c r="V1098" s="37"/>
      <c r="W1098" s="37"/>
      <c r="X1098" s="37"/>
      <c r="Y1098" s="37"/>
      <c r="Z1098" s="37"/>
      <c r="AA1098" s="37"/>
      <c r="AB1098" s="37"/>
      <c r="AC1098" s="37"/>
      <c r="AD1098" s="37"/>
      <c r="AE1098" s="37"/>
      <c r="AF1098" s="37"/>
      <c r="AG1098" s="37"/>
    </row>
    <row r="1099" spans="1:33">
      <c r="A1099" s="666">
        <v>44026</v>
      </c>
      <c r="B1099" s="115" t="s">
        <v>146</v>
      </c>
      <c r="C1099" s="486">
        <v>882132735</v>
      </c>
      <c r="D1099" s="115" t="s">
        <v>345</v>
      </c>
      <c r="E1099" s="115" t="s">
        <v>140</v>
      </c>
      <c r="F1099" s="665" t="s">
        <v>187</v>
      </c>
      <c r="G1099" s="486"/>
      <c r="H1099" s="265"/>
      <c r="I1099" s="666">
        <v>44041</v>
      </c>
      <c r="J1099" s="666"/>
      <c r="K1099" s="486"/>
      <c r="L1099" s="115" t="s">
        <v>195</v>
      </c>
      <c r="M1099" s="680"/>
      <c r="N1099" s="486"/>
      <c r="O1099" s="683"/>
      <c r="P1099" s="486"/>
      <c r="Q1099" s="486"/>
      <c r="R1099" s="486"/>
      <c r="S1099" s="37"/>
      <c r="T1099" s="37"/>
      <c r="U1099" s="37"/>
      <c r="V1099" s="37"/>
      <c r="W1099" s="37"/>
      <c r="X1099" s="37"/>
      <c r="Y1099" s="37"/>
      <c r="Z1099" s="37"/>
      <c r="AA1099" s="37"/>
      <c r="AB1099" s="37"/>
      <c r="AC1099" s="37"/>
      <c r="AD1099" s="37"/>
      <c r="AE1099" s="37"/>
      <c r="AF1099" s="37"/>
      <c r="AG1099" s="37"/>
    </row>
    <row r="1100" spans="1:33">
      <c r="A1100" s="666">
        <v>44026</v>
      </c>
      <c r="B1100" s="115" t="s">
        <v>206</v>
      </c>
      <c r="C1100" s="486">
        <v>880003744</v>
      </c>
      <c r="D1100" s="115" t="s">
        <v>139</v>
      </c>
      <c r="E1100" s="115" t="s">
        <v>150</v>
      </c>
      <c r="F1100" s="665" t="s">
        <v>311</v>
      </c>
      <c r="G1100" s="486"/>
      <c r="H1100" s="265"/>
      <c r="I1100" s="666">
        <v>44041</v>
      </c>
      <c r="J1100" s="666"/>
      <c r="K1100" s="486"/>
      <c r="L1100" s="115" t="s">
        <v>251</v>
      </c>
      <c r="M1100" s="681"/>
      <c r="N1100" s="666">
        <v>44026</v>
      </c>
      <c r="O1100" s="486">
        <v>16264</v>
      </c>
      <c r="P1100" s="486"/>
      <c r="Q1100" s="486"/>
      <c r="R1100" s="486"/>
      <c r="S1100" s="37"/>
      <c r="T1100" s="37"/>
      <c r="U1100" s="37"/>
      <c r="V1100" s="37"/>
      <c r="W1100" s="37"/>
      <c r="X1100" s="37"/>
      <c r="Y1100" s="37"/>
      <c r="Z1100" s="37"/>
      <c r="AA1100" s="37"/>
      <c r="AB1100" s="37"/>
      <c r="AC1100" s="37"/>
      <c r="AD1100" s="37"/>
      <c r="AE1100" s="37"/>
      <c r="AF1100" s="37"/>
      <c r="AG1100" s="37"/>
    </row>
    <row r="1101" spans="1:33">
      <c r="A1101" s="666">
        <v>44026</v>
      </c>
      <c r="B1101" s="115" t="s">
        <v>146</v>
      </c>
      <c r="C1101" s="486">
        <v>882042636</v>
      </c>
      <c r="D1101" s="115" t="s">
        <v>139</v>
      </c>
      <c r="E1101" s="115" t="s">
        <v>140</v>
      </c>
      <c r="F1101" s="665" t="s">
        <v>354</v>
      </c>
      <c r="G1101" s="486"/>
      <c r="H1101" s="265"/>
      <c r="I1101" s="666">
        <v>44041</v>
      </c>
      <c r="J1101" s="666"/>
      <c r="K1101" s="486"/>
      <c r="L1101" s="115" t="s">
        <v>195</v>
      </c>
      <c r="M1101" s="680"/>
      <c r="N1101" s="486"/>
      <c r="O1101" s="683"/>
      <c r="P1101" s="486"/>
      <c r="Q1101" s="486"/>
      <c r="R1101" s="486"/>
      <c r="S1101" s="37"/>
      <c r="T1101" s="37"/>
      <c r="U1101" s="37"/>
      <c r="V1101" s="37"/>
      <c r="W1101" s="37"/>
      <c r="X1101" s="37"/>
      <c r="Y1101" s="37"/>
      <c r="Z1101" s="37"/>
      <c r="AA1101" s="37"/>
      <c r="AB1101" s="37"/>
      <c r="AC1101" s="37"/>
      <c r="AD1101" s="37"/>
      <c r="AE1101" s="37"/>
      <c r="AF1101" s="37"/>
      <c r="AG1101" s="37"/>
    </row>
    <row r="1102" spans="1:33">
      <c r="A1102" s="666">
        <v>44026</v>
      </c>
      <c r="B1102" s="115" t="s">
        <v>154</v>
      </c>
      <c r="C1102" s="486">
        <v>882311358</v>
      </c>
      <c r="D1102" s="115" t="s">
        <v>139</v>
      </c>
      <c r="E1102" s="115" t="s">
        <v>140</v>
      </c>
      <c r="F1102" s="665"/>
      <c r="G1102" s="486"/>
      <c r="H1102" s="265"/>
      <c r="I1102" s="666">
        <v>44040</v>
      </c>
      <c r="J1102" s="666"/>
      <c r="K1102" s="486"/>
      <c r="L1102" s="115" t="s">
        <v>2174</v>
      </c>
      <c r="M1102" s="680"/>
      <c r="N1102" s="486"/>
      <c r="O1102" s="683"/>
      <c r="P1102" s="486"/>
      <c r="Q1102" s="486"/>
      <c r="R1102" s="486"/>
      <c r="S1102" s="37"/>
      <c r="T1102" s="37"/>
      <c r="U1102" s="37"/>
      <c r="V1102" s="37"/>
      <c r="W1102" s="37"/>
      <c r="X1102" s="37"/>
      <c r="Y1102" s="37"/>
      <c r="Z1102" s="37"/>
      <c r="AA1102" s="37"/>
      <c r="AB1102" s="37"/>
      <c r="AC1102" s="37"/>
      <c r="AD1102" s="37"/>
      <c r="AE1102" s="37"/>
      <c r="AF1102" s="37"/>
      <c r="AG1102" s="37"/>
    </row>
    <row r="1103" spans="1:33">
      <c r="A1103" s="666">
        <v>44026</v>
      </c>
      <c r="B1103" s="115" t="s">
        <v>194</v>
      </c>
      <c r="C1103" s="486">
        <v>882168806</v>
      </c>
      <c r="D1103" s="115" t="s">
        <v>152</v>
      </c>
      <c r="E1103" s="115" t="s">
        <v>140</v>
      </c>
      <c r="F1103" s="665" t="s">
        <v>142</v>
      </c>
      <c r="G1103" s="486"/>
      <c r="H1103" s="265"/>
      <c r="I1103" s="666">
        <v>44040</v>
      </c>
      <c r="J1103" s="666"/>
      <c r="K1103" s="486"/>
      <c r="L1103" s="115" t="s">
        <v>2174</v>
      </c>
      <c r="M1103" s="680"/>
      <c r="N1103" s="486"/>
      <c r="O1103" s="683"/>
      <c r="P1103" s="486"/>
      <c r="Q1103" s="486"/>
      <c r="R1103" s="486"/>
      <c r="S1103" s="37"/>
      <c r="T1103" s="37"/>
      <c r="U1103" s="37"/>
      <c r="V1103" s="37"/>
      <c r="W1103" s="37"/>
      <c r="X1103" s="37"/>
      <c r="Y1103" s="37"/>
      <c r="Z1103" s="37"/>
      <c r="AA1103" s="37"/>
      <c r="AB1103" s="37"/>
      <c r="AC1103" s="37"/>
      <c r="AD1103" s="37"/>
      <c r="AE1103" s="37"/>
      <c r="AF1103" s="37"/>
      <c r="AG1103" s="37"/>
    </row>
    <row r="1104" spans="1:33">
      <c r="A1104" s="666">
        <v>44026</v>
      </c>
      <c r="B1104" s="115" t="s">
        <v>144</v>
      </c>
      <c r="C1104" s="486">
        <v>880044168</v>
      </c>
      <c r="D1104" s="115" t="s">
        <v>152</v>
      </c>
      <c r="E1104" s="115" t="s">
        <v>393</v>
      </c>
      <c r="F1104" s="665"/>
      <c r="G1104" s="486"/>
      <c r="H1104" s="265">
        <v>44041</v>
      </c>
      <c r="I1104" s="666">
        <v>44056</v>
      </c>
      <c r="J1104" s="665" t="s">
        <v>142</v>
      </c>
      <c r="K1104" s="486">
        <v>4631.3999999999996</v>
      </c>
      <c r="L1104" s="727" t="s">
        <v>2143</v>
      </c>
      <c r="M1104" s="680"/>
      <c r="N1104" s="486"/>
      <c r="O1104" s="683"/>
      <c r="P1104" s="486"/>
      <c r="Q1104" s="486"/>
      <c r="R1104" s="486"/>
      <c r="S1104" s="37"/>
      <c r="T1104" s="37"/>
      <c r="U1104" s="37"/>
      <c r="V1104" s="37"/>
      <c r="W1104" s="37"/>
      <c r="X1104" s="37"/>
      <c r="Y1104" s="37"/>
      <c r="Z1104" s="37"/>
      <c r="AA1104" s="37"/>
      <c r="AB1104" s="37"/>
      <c r="AC1104" s="37"/>
      <c r="AD1104" s="37"/>
      <c r="AE1104" s="37"/>
      <c r="AF1104" s="37"/>
      <c r="AG1104" s="37"/>
    </row>
    <row r="1105" spans="1:33">
      <c r="A1105" s="666">
        <v>44026</v>
      </c>
      <c r="B1105" s="115" t="s">
        <v>146</v>
      </c>
      <c r="C1105" s="486">
        <v>882106922</v>
      </c>
      <c r="D1105" s="115" t="s">
        <v>345</v>
      </c>
      <c r="E1105" s="115" t="s">
        <v>140</v>
      </c>
      <c r="F1105" s="665" t="s">
        <v>182</v>
      </c>
      <c r="G1105" s="486"/>
      <c r="H1105" s="265"/>
      <c r="I1105" s="666">
        <v>44048</v>
      </c>
      <c r="J1105" s="666"/>
      <c r="K1105" s="486"/>
      <c r="L1105" s="115" t="s">
        <v>2175</v>
      </c>
      <c r="M1105" s="680"/>
      <c r="N1105" s="486"/>
      <c r="O1105" s="683"/>
      <c r="P1105" s="486"/>
      <c r="Q1105" s="486"/>
      <c r="R1105" s="486"/>
      <c r="S1105" s="37"/>
      <c r="T1105" s="37"/>
      <c r="U1105" s="37"/>
      <c r="V1105" s="37"/>
      <c r="W1105" s="37"/>
      <c r="X1105" s="37"/>
      <c r="Y1105" s="37"/>
      <c r="Z1105" s="37"/>
      <c r="AA1105" s="37"/>
      <c r="AB1105" s="37"/>
      <c r="AC1105" s="37"/>
      <c r="AD1105" s="37"/>
      <c r="AE1105" s="37"/>
      <c r="AF1105" s="37"/>
      <c r="AG1105" s="37"/>
    </row>
    <row r="1106" spans="1:33">
      <c r="A1106" s="666">
        <v>44026</v>
      </c>
      <c r="B1106" s="115" t="s">
        <v>146</v>
      </c>
      <c r="C1106" s="486">
        <v>882086556</v>
      </c>
      <c r="D1106" s="115" t="s">
        <v>139</v>
      </c>
      <c r="E1106" s="115" t="s">
        <v>140</v>
      </c>
      <c r="F1106" s="665" t="s">
        <v>199</v>
      </c>
      <c r="G1106" s="486"/>
      <c r="H1106" s="265"/>
      <c r="I1106" s="666">
        <v>44050</v>
      </c>
      <c r="J1106" s="666"/>
      <c r="K1106" s="486"/>
      <c r="L1106" s="115" t="s">
        <v>195</v>
      </c>
      <c r="M1106" s="680"/>
      <c r="N1106" s="486"/>
      <c r="O1106" s="683"/>
      <c r="P1106" s="486"/>
      <c r="Q1106" s="486"/>
      <c r="R1106" s="486"/>
      <c r="S1106" s="37"/>
      <c r="T1106" s="37"/>
      <c r="U1106" s="37"/>
      <c r="V1106" s="37"/>
      <c r="W1106" s="37"/>
      <c r="X1106" s="37"/>
      <c r="Y1106" s="37"/>
      <c r="Z1106" s="37"/>
      <c r="AA1106" s="37"/>
      <c r="AB1106" s="37"/>
      <c r="AC1106" s="37"/>
      <c r="AD1106" s="37"/>
      <c r="AE1106" s="37"/>
      <c r="AF1106" s="37"/>
      <c r="AG1106" s="37"/>
    </row>
    <row r="1107" spans="1:33">
      <c r="A1107" s="666">
        <v>44026</v>
      </c>
      <c r="B1107" s="115" t="s">
        <v>138</v>
      </c>
      <c r="C1107" s="486">
        <v>882190064</v>
      </c>
      <c r="D1107" s="115" t="s">
        <v>139</v>
      </c>
      <c r="E1107" s="115" t="s">
        <v>140</v>
      </c>
      <c r="F1107" s="665" t="s">
        <v>142</v>
      </c>
      <c r="G1107" s="486"/>
      <c r="H1107" s="265"/>
      <c r="I1107" s="666">
        <v>44048</v>
      </c>
      <c r="J1107" s="666"/>
      <c r="K1107" s="486"/>
      <c r="L1107" s="115" t="s">
        <v>195</v>
      </c>
      <c r="M1107" s="680"/>
      <c r="N1107" s="486"/>
      <c r="O1107" s="683"/>
      <c r="P1107" s="486"/>
      <c r="Q1107" s="486"/>
      <c r="R1107" s="486"/>
      <c r="S1107" s="37"/>
      <c r="T1107" s="37"/>
      <c r="U1107" s="37"/>
      <c r="V1107" s="37"/>
      <c r="W1107" s="37"/>
      <c r="X1107" s="37"/>
      <c r="Y1107" s="37"/>
      <c r="Z1107" s="37"/>
      <c r="AA1107" s="37"/>
      <c r="AB1107" s="37"/>
      <c r="AC1107" s="37"/>
      <c r="AD1107" s="37"/>
      <c r="AE1107" s="37"/>
      <c r="AF1107" s="37"/>
      <c r="AG1107" s="37"/>
    </row>
    <row r="1108" spans="1:33">
      <c r="A1108" s="666">
        <v>44026</v>
      </c>
      <c r="B1108" s="115" t="s">
        <v>149</v>
      </c>
      <c r="C1108" s="486">
        <v>880127992</v>
      </c>
      <c r="D1108" s="115" t="s">
        <v>152</v>
      </c>
      <c r="E1108" s="115" t="s">
        <v>140</v>
      </c>
      <c r="F1108" s="665" t="s">
        <v>142</v>
      </c>
      <c r="G1108" s="486"/>
      <c r="H1108" s="265">
        <v>44034</v>
      </c>
      <c r="I1108" s="666">
        <v>44041</v>
      </c>
      <c r="J1108" s="665" t="s">
        <v>1066</v>
      </c>
      <c r="K1108" s="486">
        <v>53.5</v>
      </c>
      <c r="L1108" s="115" t="s">
        <v>2176</v>
      </c>
      <c r="M1108" s="680"/>
      <c r="N1108" s="486"/>
      <c r="O1108" s="683"/>
      <c r="P1108" s="486"/>
      <c r="Q1108" s="486"/>
      <c r="R1108" s="486"/>
      <c r="S1108" s="37"/>
      <c r="T1108" s="37"/>
      <c r="U1108" s="37"/>
      <c r="V1108" s="37"/>
      <c r="W1108" s="37"/>
      <c r="X1108" s="37"/>
      <c r="Y1108" s="37"/>
      <c r="Z1108" s="37"/>
      <c r="AA1108" s="37"/>
      <c r="AB1108" s="37"/>
      <c r="AC1108" s="37"/>
      <c r="AD1108" s="37"/>
      <c r="AE1108" s="37"/>
      <c r="AF1108" s="37"/>
      <c r="AG1108" s="37"/>
    </row>
    <row r="1109" spans="1:33">
      <c r="A1109" s="666">
        <v>44026</v>
      </c>
      <c r="B1109" s="115" t="s">
        <v>156</v>
      </c>
      <c r="C1109" s="37">
        <v>881215871</v>
      </c>
      <c r="D1109" s="115" t="s">
        <v>139</v>
      </c>
      <c r="E1109" s="115" t="s">
        <v>140</v>
      </c>
      <c r="F1109" s="665"/>
      <c r="G1109" s="486"/>
      <c r="H1109" s="265"/>
      <c r="I1109" s="666">
        <v>44039</v>
      </c>
      <c r="J1109" s="666"/>
      <c r="K1109" s="486"/>
      <c r="L1109" s="115"/>
      <c r="M1109" s="680"/>
      <c r="N1109" s="486"/>
      <c r="O1109" s="683"/>
      <c r="P1109" s="486"/>
      <c r="Q1109" s="486"/>
      <c r="R1109" s="486"/>
      <c r="S1109" s="37"/>
      <c r="T1109" s="37"/>
      <c r="U1109" s="37"/>
      <c r="V1109" s="37"/>
      <c r="W1109" s="37"/>
      <c r="X1109" s="37"/>
      <c r="Y1109" s="37"/>
      <c r="Z1109" s="37"/>
      <c r="AA1109" s="37"/>
      <c r="AB1109" s="37"/>
      <c r="AC1109" s="37"/>
      <c r="AD1109" s="37"/>
      <c r="AE1109" s="37"/>
      <c r="AF1109" s="37"/>
      <c r="AG1109" s="37"/>
    </row>
    <row r="1110" spans="1:33">
      <c r="A1110" s="666">
        <v>44026</v>
      </c>
      <c r="B1110" s="115" t="s">
        <v>144</v>
      </c>
      <c r="C1110" s="486">
        <v>881818358</v>
      </c>
      <c r="D1110" s="115" t="s">
        <v>139</v>
      </c>
      <c r="E1110" s="115" t="s">
        <v>150</v>
      </c>
      <c r="F1110" s="665"/>
      <c r="G1110" s="486"/>
      <c r="H1110" s="265"/>
      <c r="I1110" s="666">
        <v>44056</v>
      </c>
      <c r="J1110" s="666"/>
      <c r="K1110" s="486"/>
      <c r="L1110" s="115" t="s">
        <v>492</v>
      </c>
      <c r="M1110" s="680"/>
      <c r="N1110" s="666">
        <v>44027</v>
      </c>
      <c r="O1110" s="486">
        <v>1805.4</v>
      </c>
      <c r="P1110" s="486"/>
      <c r="Q1110" s="486"/>
      <c r="R1110" s="486"/>
      <c r="S1110" s="37"/>
      <c r="T1110" s="37"/>
      <c r="U1110" s="37"/>
      <c r="V1110" s="37"/>
      <c r="W1110" s="37"/>
      <c r="X1110" s="37"/>
      <c r="Y1110" s="37"/>
      <c r="Z1110" s="37"/>
      <c r="AA1110" s="37"/>
      <c r="AB1110" s="37"/>
      <c r="AC1110" s="37"/>
      <c r="AD1110" s="37"/>
      <c r="AE1110" s="37"/>
      <c r="AF1110" s="37"/>
      <c r="AG1110" s="37"/>
    </row>
    <row r="1111" spans="1:33">
      <c r="A1111" s="666">
        <v>44026</v>
      </c>
      <c r="B1111" s="115" t="s">
        <v>194</v>
      </c>
      <c r="C1111" s="37">
        <v>880475332</v>
      </c>
      <c r="D1111" s="115" t="s">
        <v>152</v>
      </c>
      <c r="E1111" s="115" t="s">
        <v>150</v>
      </c>
      <c r="F1111" s="665" t="s">
        <v>142</v>
      </c>
      <c r="G1111" s="666">
        <v>44039</v>
      </c>
      <c r="H1111" s="265"/>
      <c r="I1111" s="666">
        <v>44054</v>
      </c>
      <c r="J1111" s="666"/>
      <c r="K1111" s="486"/>
      <c r="L1111" s="115" t="s">
        <v>195</v>
      </c>
      <c r="M1111" s="680"/>
      <c r="N1111" s="666">
        <v>44026</v>
      </c>
      <c r="O1111" s="486">
        <v>3817</v>
      </c>
      <c r="P1111" s="486"/>
      <c r="Q1111" s="486"/>
      <c r="R1111" s="486"/>
      <c r="S1111" s="37"/>
      <c r="T1111" s="37"/>
      <c r="U1111" s="37"/>
      <c r="V1111" s="37"/>
      <c r="W1111" s="37"/>
      <c r="X1111" s="37"/>
      <c r="Y1111" s="37"/>
      <c r="Z1111" s="37"/>
      <c r="AA1111" s="37"/>
      <c r="AB1111" s="37"/>
      <c r="AC1111" s="37"/>
      <c r="AD1111" s="37"/>
      <c r="AE1111" s="37"/>
      <c r="AF1111" s="37"/>
      <c r="AG1111" s="37"/>
    </row>
    <row r="1112" spans="1:33">
      <c r="A1112" s="666">
        <v>44026</v>
      </c>
      <c r="B1112" s="115" t="s">
        <v>154</v>
      </c>
      <c r="C1112" s="486">
        <v>882254709</v>
      </c>
      <c r="D1112" s="115" t="s">
        <v>139</v>
      </c>
      <c r="E1112" s="115" t="s">
        <v>140</v>
      </c>
      <c r="F1112" s="665" t="s">
        <v>200</v>
      </c>
      <c r="G1112" s="486"/>
      <c r="H1112" s="265"/>
      <c r="I1112" s="666">
        <v>44040</v>
      </c>
      <c r="J1112" s="666"/>
      <c r="K1112" s="486"/>
      <c r="L1112" s="115" t="s">
        <v>2177</v>
      </c>
      <c r="M1112" s="680"/>
      <c r="N1112" s="486"/>
      <c r="O1112" s="683"/>
      <c r="P1112" s="486"/>
      <c r="Q1112" s="486"/>
      <c r="R1112" s="486"/>
      <c r="S1112" s="37"/>
      <c r="T1112" s="37"/>
      <c r="U1112" s="37"/>
      <c r="V1112" s="37"/>
      <c r="W1112" s="37"/>
      <c r="X1112" s="37"/>
      <c r="Y1112" s="37"/>
      <c r="Z1112" s="37"/>
      <c r="AA1112" s="37"/>
      <c r="AB1112" s="37"/>
      <c r="AC1112" s="37"/>
      <c r="AD1112" s="37"/>
      <c r="AE1112" s="37"/>
      <c r="AF1112" s="37"/>
      <c r="AG1112" s="37"/>
    </row>
    <row r="1113" spans="1:33">
      <c r="A1113" s="666">
        <v>44026</v>
      </c>
      <c r="B1113" s="115" t="s">
        <v>144</v>
      </c>
      <c r="C1113" s="486">
        <v>880990344</v>
      </c>
      <c r="D1113" s="115" t="s">
        <v>139</v>
      </c>
      <c r="E1113" s="115" t="s">
        <v>150</v>
      </c>
      <c r="F1113" s="665" t="s">
        <v>142</v>
      </c>
      <c r="G1113" s="486"/>
      <c r="H1113" s="265"/>
      <c r="I1113" s="666">
        <v>44055</v>
      </c>
      <c r="J1113" s="666"/>
      <c r="K1113" s="486"/>
      <c r="L1113" s="115" t="s">
        <v>2121</v>
      </c>
      <c r="M1113" s="680"/>
      <c r="N1113" s="666">
        <v>44028</v>
      </c>
      <c r="O1113" s="486">
        <v>258.60000000000002</v>
      </c>
      <c r="P1113" s="486"/>
      <c r="Q1113" s="486"/>
      <c r="R1113" s="486"/>
      <c r="S1113" s="37"/>
      <c r="T1113" s="37"/>
      <c r="U1113" s="37"/>
      <c r="V1113" s="37"/>
      <c r="W1113" s="37"/>
      <c r="X1113" s="37"/>
      <c r="Y1113" s="37"/>
      <c r="Z1113" s="37"/>
      <c r="AA1113" s="37"/>
      <c r="AB1113" s="37"/>
      <c r="AC1113" s="37"/>
      <c r="AD1113" s="37"/>
      <c r="AE1113" s="37"/>
      <c r="AF1113" s="37"/>
      <c r="AG1113" s="37"/>
    </row>
    <row r="1114" spans="1:33">
      <c r="A1114" s="666">
        <v>44026</v>
      </c>
      <c r="B1114" s="115" t="s">
        <v>178</v>
      </c>
      <c r="C1114" s="37">
        <v>882282519</v>
      </c>
      <c r="D1114" s="115" t="s">
        <v>139</v>
      </c>
      <c r="E1114" s="115" t="s">
        <v>140</v>
      </c>
      <c r="F1114" s="665"/>
      <c r="G1114" s="486"/>
      <c r="H1114" s="265"/>
      <c r="I1114" s="666">
        <v>44040</v>
      </c>
      <c r="J1114" s="666"/>
      <c r="K1114" s="486"/>
      <c r="L1114" s="115" t="s">
        <v>251</v>
      </c>
      <c r="M1114" s="680"/>
      <c r="N1114" s="486"/>
      <c r="O1114" s="683"/>
      <c r="P1114" s="486"/>
      <c r="Q1114" s="486"/>
      <c r="R1114" s="486"/>
      <c r="S1114" s="37"/>
      <c r="T1114" s="37"/>
      <c r="U1114" s="37"/>
      <c r="V1114" s="37"/>
      <c r="W1114" s="37"/>
      <c r="X1114" s="37"/>
      <c r="Y1114" s="37"/>
      <c r="Z1114" s="37"/>
      <c r="AA1114" s="37"/>
      <c r="AB1114" s="37"/>
      <c r="AC1114" s="37"/>
      <c r="AD1114" s="37"/>
      <c r="AE1114" s="37"/>
      <c r="AF1114" s="37"/>
      <c r="AG1114" s="37"/>
    </row>
    <row r="1115" spans="1:33">
      <c r="A1115" s="666">
        <v>44026</v>
      </c>
      <c r="B1115" s="115" t="s">
        <v>146</v>
      </c>
      <c r="C1115" s="486">
        <v>881245848</v>
      </c>
      <c r="D1115" s="115" t="s">
        <v>139</v>
      </c>
      <c r="E1115" s="115" t="s">
        <v>147</v>
      </c>
      <c r="F1115" s="665" t="s">
        <v>302</v>
      </c>
      <c r="G1115" s="486"/>
      <c r="H1115" s="763"/>
      <c r="I1115" s="770"/>
      <c r="J1115" s="770"/>
      <c r="K1115" s="771"/>
      <c r="L1115" s="115"/>
      <c r="M1115" s="680"/>
      <c r="N1115" s="666">
        <v>44036</v>
      </c>
      <c r="O1115" s="486">
        <v>1235</v>
      </c>
      <c r="P1115" s="486"/>
      <c r="Q1115" s="486"/>
      <c r="R1115" s="486"/>
      <c r="S1115" s="37"/>
      <c r="T1115" s="37"/>
      <c r="U1115" s="37"/>
      <c r="V1115" s="37"/>
      <c r="W1115" s="37"/>
      <c r="X1115" s="37"/>
      <c r="Y1115" s="37"/>
      <c r="Z1115" s="37"/>
      <c r="AA1115" s="37"/>
      <c r="AB1115" s="37"/>
      <c r="AC1115" s="37"/>
      <c r="AD1115" s="37"/>
      <c r="AE1115" s="37"/>
      <c r="AF1115" s="37"/>
      <c r="AG1115" s="37"/>
    </row>
    <row r="1116" spans="1:33">
      <c r="A1116" s="666">
        <v>44026</v>
      </c>
      <c r="B1116" s="115" t="s">
        <v>154</v>
      </c>
      <c r="C1116" s="486">
        <v>881431791</v>
      </c>
      <c r="D1116" s="115" t="s">
        <v>139</v>
      </c>
      <c r="E1116" s="115" t="s">
        <v>150</v>
      </c>
      <c r="F1116" s="665" t="s">
        <v>1409</v>
      </c>
      <c r="G1116" s="486"/>
      <c r="H1116" s="265"/>
      <c r="I1116" s="666">
        <v>44040</v>
      </c>
      <c r="J1116" s="666"/>
      <c r="K1116" s="486"/>
      <c r="L1116" s="115" t="s">
        <v>39</v>
      </c>
      <c r="M1116" s="680"/>
      <c r="N1116" s="666">
        <v>44028</v>
      </c>
      <c r="O1116" s="486">
        <v>2997</v>
      </c>
      <c r="P1116" s="486"/>
      <c r="Q1116" s="486"/>
      <c r="R1116" s="486"/>
      <c r="S1116" s="37"/>
      <c r="T1116" s="37"/>
      <c r="U1116" s="37"/>
      <c r="V1116" s="37"/>
      <c r="W1116" s="37"/>
      <c r="X1116" s="37"/>
      <c r="Y1116" s="37"/>
      <c r="Z1116" s="37"/>
      <c r="AA1116" s="37"/>
      <c r="AB1116" s="37"/>
      <c r="AC1116" s="37"/>
      <c r="AD1116" s="37"/>
      <c r="AE1116" s="37"/>
      <c r="AF1116" s="37"/>
      <c r="AG1116" s="37"/>
    </row>
    <row r="1117" spans="1:33">
      <c r="A1117" s="666">
        <v>44026</v>
      </c>
      <c r="B1117" s="115" t="s">
        <v>149</v>
      </c>
      <c r="C1117" s="486">
        <v>880581984</v>
      </c>
      <c r="D1117" s="115" t="s">
        <v>139</v>
      </c>
      <c r="E1117" s="115" t="s">
        <v>140</v>
      </c>
      <c r="F1117" s="665" t="s">
        <v>1787</v>
      </c>
      <c r="G1117" s="486"/>
      <c r="H1117" s="265">
        <v>44026</v>
      </c>
      <c r="I1117" s="666">
        <v>44041</v>
      </c>
      <c r="J1117" s="665" t="s">
        <v>2178</v>
      </c>
      <c r="K1117" s="486">
        <v>55</v>
      </c>
      <c r="L1117" s="115" t="s">
        <v>2179</v>
      </c>
      <c r="M1117" s="680"/>
      <c r="N1117" s="486"/>
      <c r="O1117" s="683"/>
      <c r="P1117" s="486"/>
      <c r="Q1117" s="486"/>
      <c r="R1117" s="486"/>
      <c r="S1117" s="37"/>
      <c r="T1117" s="37"/>
      <c r="U1117" s="37"/>
      <c r="V1117" s="37"/>
      <c r="W1117" s="37"/>
      <c r="X1117" s="37"/>
      <c r="Y1117" s="37"/>
      <c r="Z1117" s="37"/>
      <c r="AA1117" s="37"/>
      <c r="AB1117" s="37"/>
      <c r="AC1117" s="37"/>
      <c r="AD1117" s="37"/>
      <c r="AE1117" s="37"/>
      <c r="AF1117" s="37"/>
      <c r="AG1117" s="37"/>
    </row>
    <row r="1118" spans="1:33">
      <c r="A1118" s="666">
        <v>44026</v>
      </c>
      <c r="B1118" s="115" t="s">
        <v>154</v>
      </c>
      <c r="C1118" s="486">
        <v>880976522</v>
      </c>
      <c r="D1118" s="115" t="s">
        <v>139</v>
      </c>
      <c r="E1118" s="115" t="s">
        <v>147</v>
      </c>
      <c r="F1118" s="665"/>
      <c r="G1118" s="486"/>
      <c r="H1118" s="265"/>
      <c r="I1118" s="666"/>
      <c r="J1118" s="666"/>
      <c r="K1118" s="486"/>
      <c r="L1118" s="115"/>
      <c r="M1118" s="680"/>
      <c r="N1118" s="486"/>
      <c r="O1118" s="683"/>
      <c r="P1118" s="486"/>
      <c r="Q1118" s="486"/>
      <c r="R1118" s="486"/>
      <c r="S1118" s="37"/>
      <c r="T1118" s="37"/>
      <c r="U1118" s="37"/>
      <c r="V1118" s="37"/>
      <c r="W1118" s="37"/>
      <c r="X1118" s="37"/>
      <c r="Y1118" s="37"/>
      <c r="Z1118" s="37"/>
      <c r="AA1118" s="37"/>
      <c r="AB1118" s="37"/>
      <c r="AC1118" s="37"/>
      <c r="AD1118" s="37"/>
      <c r="AE1118" s="37"/>
      <c r="AF1118" s="37"/>
      <c r="AG1118" s="37"/>
    </row>
    <row r="1119" spans="1:33">
      <c r="A1119" s="666">
        <v>44026</v>
      </c>
      <c r="B1119" s="115" t="s">
        <v>194</v>
      </c>
      <c r="C1119" s="486">
        <v>882143459</v>
      </c>
      <c r="D1119" s="115" t="s">
        <v>139</v>
      </c>
      <c r="E1119" s="115" t="s">
        <v>140</v>
      </c>
      <c r="F1119" s="665" t="s">
        <v>2180</v>
      </c>
      <c r="G1119" s="486"/>
      <c r="H1119" s="265"/>
      <c r="I1119" s="666">
        <v>44041</v>
      </c>
      <c r="J1119" s="666"/>
      <c r="K1119" s="486"/>
      <c r="L1119" s="115" t="s">
        <v>2181</v>
      </c>
      <c r="M1119" s="680"/>
      <c r="N1119" s="486"/>
      <c r="O1119" s="683"/>
      <c r="P1119" s="486"/>
      <c r="Q1119" s="486"/>
      <c r="R1119" s="486"/>
      <c r="S1119" s="37"/>
      <c r="T1119" s="37"/>
      <c r="U1119" s="37"/>
      <c r="V1119" s="37"/>
      <c r="W1119" s="37"/>
      <c r="X1119" s="37"/>
      <c r="Y1119" s="37"/>
      <c r="Z1119" s="37"/>
      <c r="AA1119" s="37"/>
      <c r="AB1119" s="37"/>
      <c r="AC1119" s="37"/>
      <c r="AD1119" s="37"/>
      <c r="AE1119" s="37"/>
      <c r="AF1119" s="37"/>
      <c r="AG1119" s="37"/>
    </row>
    <row r="1120" spans="1:33">
      <c r="A1120" s="666">
        <v>44026</v>
      </c>
      <c r="B1120" s="115" t="s">
        <v>144</v>
      </c>
      <c r="C1120" s="486">
        <v>882306716</v>
      </c>
      <c r="D1120" s="115" t="s">
        <v>139</v>
      </c>
      <c r="E1120" s="115" t="s">
        <v>140</v>
      </c>
      <c r="F1120" s="665"/>
      <c r="G1120" s="486"/>
      <c r="H1120" s="265"/>
      <c r="I1120" s="666">
        <v>44055</v>
      </c>
      <c r="J1120" s="666"/>
      <c r="K1120" s="486"/>
      <c r="L1120" s="115" t="s">
        <v>492</v>
      </c>
      <c r="M1120" s="680"/>
      <c r="N1120" s="486"/>
      <c r="O1120" s="683"/>
      <c r="P1120" s="486"/>
      <c r="Q1120" s="486"/>
      <c r="R1120" s="486"/>
      <c r="S1120" s="37"/>
      <c r="T1120" s="37"/>
      <c r="U1120" s="37"/>
      <c r="V1120" s="37"/>
      <c r="W1120" s="37"/>
      <c r="X1120" s="37"/>
      <c r="Y1120" s="37"/>
      <c r="Z1120" s="37"/>
      <c r="AA1120" s="37"/>
      <c r="AB1120" s="37"/>
      <c r="AC1120" s="37"/>
      <c r="AD1120" s="37"/>
      <c r="AE1120" s="37"/>
      <c r="AF1120" s="37"/>
      <c r="AG1120" s="37"/>
    </row>
    <row r="1121" spans="1:33">
      <c r="A1121" s="666">
        <v>44026</v>
      </c>
      <c r="B1121" s="115" t="s">
        <v>149</v>
      </c>
      <c r="C1121" s="486">
        <v>880000470</v>
      </c>
      <c r="D1121" s="115" t="s">
        <v>139</v>
      </c>
      <c r="E1121" s="115" t="s">
        <v>140</v>
      </c>
      <c r="F1121" s="665" t="s">
        <v>142</v>
      </c>
      <c r="G1121" s="486"/>
      <c r="H1121" s="265">
        <v>44023</v>
      </c>
      <c r="I1121" s="666">
        <v>44041</v>
      </c>
      <c r="J1121" s="666"/>
      <c r="K1121" s="486">
        <v>28.73</v>
      </c>
      <c r="L1121" s="115" t="s">
        <v>195</v>
      </c>
      <c r="M1121" s="680"/>
      <c r="N1121" s="486"/>
      <c r="O1121" s="683"/>
      <c r="P1121" s="486"/>
      <c r="Q1121" s="486"/>
      <c r="R1121" s="486"/>
      <c r="S1121" s="37"/>
      <c r="T1121" s="37"/>
      <c r="U1121" s="37"/>
      <c r="V1121" s="37"/>
      <c r="W1121" s="37"/>
      <c r="X1121" s="37"/>
      <c r="Y1121" s="37"/>
      <c r="Z1121" s="37"/>
      <c r="AA1121" s="37"/>
      <c r="AB1121" s="37"/>
      <c r="AC1121" s="37"/>
      <c r="AD1121" s="37"/>
      <c r="AE1121" s="37"/>
      <c r="AF1121" s="37"/>
      <c r="AG1121" s="37"/>
    </row>
    <row r="1122" spans="1:33">
      <c r="A1122" s="666">
        <v>44026</v>
      </c>
      <c r="B1122" s="115" t="s">
        <v>194</v>
      </c>
      <c r="C1122" s="37">
        <v>882056470</v>
      </c>
      <c r="D1122" s="115" t="s">
        <v>139</v>
      </c>
      <c r="E1122" s="115" t="s">
        <v>140</v>
      </c>
      <c r="F1122" s="665" t="s">
        <v>142</v>
      </c>
      <c r="G1122" s="486"/>
      <c r="H1122" s="265"/>
      <c r="I1122" s="666">
        <v>44041</v>
      </c>
      <c r="J1122" s="666"/>
      <c r="K1122" s="486"/>
      <c r="L1122" s="115" t="s">
        <v>195</v>
      </c>
      <c r="M1122" s="680"/>
      <c r="N1122" s="486"/>
      <c r="O1122" s="683"/>
      <c r="P1122" s="486"/>
      <c r="Q1122" s="486"/>
      <c r="R1122" s="486"/>
      <c r="S1122" s="37"/>
      <c r="T1122" s="37"/>
      <c r="U1122" s="37"/>
      <c r="V1122" s="37"/>
      <c r="W1122" s="37"/>
      <c r="X1122" s="37"/>
      <c r="Y1122" s="37"/>
      <c r="Z1122" s="37"/>
      <c r="AA1122" s="37"/>
      <c r="AB1122" s="37"/>
      <c r="AC1122" s="37"/>
      <c r="AD1122" s="37"/>
      <c r="AE1122" s="37"/>
      <c r="AF1122" s="37"/>
      <c r="AG1122" s="37"/>
    </row>
    <row r="1123" spans="1:33">
      <c r="A1123" s="666">
        <v>44026</v>
      </c>
      <c r="B1123" s="115" t="s">
        <v>144</v>
      </c>
      <c r="C1123" s="486">
        <v>882305444</v>
      </c>
      <c r="D1123" s="115" t="s">
        <v>139</v>
      </c>
      <c r="E1123" s="115" t="s">
        <v>140</v>
      </c>
      <c r="F1123" s="665"/>
      <c r="G1123" s="486"/>
      <c r="H1123" s="265"/>
      <c r="I1123" s="666">
        <v>44056</v>
      </c>
      <c r="J1123" s="666"/>
      <c r="K1123" s="486"/>
      <c r="L1123" s="115" t="s">
        <v>195</v>
      </c>
      <c r="M1123" s="680"/>
      <c r="N1123" s="486"/>
      <c r="O1123" s="683"/>
      <c r="P1123" s="486"/>
      <c r="Q1123" s="486"/>
      <c r="R1123" s="486"/>
      <c r="S1123" s="37"/>
      <c r="T1123" s="37"/>
      <c r="U1123" s="37"/>
      <c r="V1123" s="37"/>
      <c r="W1123" s="37"/>
      <c r="X1123" s="37"/>
      <c r="Y1123" s="37"/>
      <c r="Z1123" s="37"/>
      <c r="AA1123" s="37"/>
      <c r="AB1123" s="37"/>
      <c r="AC1123" s="37"/>
      <c r="AD1123" s="37"/>
      <c r="AE1123" s="37"/>
      <c r="AF1123" s="37"/>
      <c r="AG1123" s="37"/>
    </row>
    <row r="1124" spans="1:33">
      <c r="A1124" s="666">
        <v>44026</v>
      </c>
      <c r="B1124" s="115" t="s">
        <v>175</v>
      </c>
      <c r="C1124" s="486">
        <v>882030687</v>
      </c>
      <c r="D1124" s="115" t="s">
        <v>139</v>
      </c>
      <c r="E1124" s="115" t="s">
        <v>140</v>
      </c>
      <c r="F1124" s="665" t="s">
        <v>168</v>
      </c>
      <c r="G1124" s="486"/>
      <c r="H1124" s="265">
        <v>44035</v>
      </c>
      <c r="I1124" s="666">
        <v>44046</v>
      </c>
      <c r="J1124" s="665" t="s">
        <v>168</v>
      </c>
      <c r="K1124" s="486">
        <v>420</v>
      </c>
      <c r="L1124" s="115" t="s">
        <v>2003</v>
      </c>
      <c r="M1124" s="680"/>
      <c r="N1124" s="486"/>
      <c r="O1124" s="683"/>
      <c r="P1124" s="486"/>
      <c r="Q1124" s="486"/>
      <c r="R1124" s="486"/>
      <c r="S1124" s="37"/>
      <c r="T1124" s="37"/>
      <c r="U1124" s="37"/>
      <c r="V1124" s="37"/>
      <c r="W1124" s="37"/>
      <c r="X1124" s="37"/>
      <c r="Y1124" s="37"/>
      <c r="Z1124" s="37"/>
      <c r="AA1124" s="37"/>
      <c r="AB1124" s="37"/>
      <c r="AC1124" s="37"/>
      <c r="AD1124" s="37"/>
      <c r="AE1124" s="37"/>
      <c r="AF1124" s="37"/>
      <c r="AG1124" s="37"/>
    </row>
    <row r="1125" spans="1:33">
      <c r="A1125" s="666">
        <v>44026</v>
      </c>
      <c r="B1125" s="115" t="s">
        <v>194</v>
      </c>
      <c r="C1125" s="486">
        <v>882037966</v>
      </c>
      <c r="D1125" s="115" t="s">
        <v>139</v>
      </c>
      <c r="E1125" s="115" t="s">
        <v>140</v>
      </c>
      <c r="F1125" s="665" t="s">
        <v>2182</v>
      </c>
      <c r="G1125" s="666">
        <v>44032</v>
      </c>
      <c r="H1125" s="265"/>
      <c r="I1125" s="666">
        <v>44047</v>
      </c>
      <c r="J1125" s="666"/>
      <c r="K1125" s="486"/>
      <c r="L1125" s="115" t="s">
        <v>1764</v>
      </c>
      <c r="M1125" s="680"/>
      <c r="N1125" s="666">
        <v>44033</v>
      </c>
      <c r="O1125" s="486">
        <v>21592.799999999999</v>
      </c>
      <c r="P1125" s="486"/>
      <c r="Q1125" s="486"/>
      <c r="R1125" s="486"/>
      <c r="S1125" s="37"/>
      <c r="T1125" s="37"/>
      <c r="U1125" s="37"/>
      <c r="V1125" s="37"/>
      <c r="W1125" s="37"/>
      <c r="X1125" s="37"/>
      <c r="Y1125" s="37"/>
      <c r="Z1125" s="37"/>
      <c r="AA1125" s="37"/>
      <c r="AB1125" s="37"/>
      <c r="AC1125" s="37"/>
      <c r="AD1125" s="37"/>
      <c r="AE1125" s="37"/>
      <c r="AF1125" s="37"/>
      <c r="AG1125" s="37"/>
    </row>
    <row r="1126" spans="1:33">
      <c r="A1126" s="666">
        <v>44026</v>
      </c>
      <c r="B1126" s="115" t="s">
        <v>144</v>
      </c>
      <c r="C1126" s="486">
        <v>882193745</v>
      </c>
      <c r="D1126" s="115" t="s">
        <v>139</v>
      </c>
      <c r="E1126" s="115" t="s">
        <v>140</v>
      </c>
      <c r="F1126" s="665" t="s">
        <v>142</v>
      </c>
      <c r="G1126" s="486"/>
      <c r="H1126" s="265"/>
      <c r="I1126" s="666">
        <v>44056</v>
      </c>
      <c r="J1126" s="666"/>
      <c r="K1126" s="486"/>
      <c r="L1126" s="115" t="s">
        <v>2183</v>
      </c>
      <c r="M1126" s="680"/>
      <c r="N1126" s="486"/>
      <c r="O1126" s="683"/>
      <c r="P1126" s="486"/>
      <c r="Q1126" s="486"/>
      <c r="R1126" s="486"/>
      <c r="S1126" s="37"/>
      <c r="T1126" s="37"/>
      <c r="U1126" s="37"/>
      <c r="V1126" s="37"/>
      <c r="W1126" s="37"/>
      <c r="X1126" s="37"/>
      <c r="Y1126" s="37"/>
      <c r="Z1126" s="37"/>
      <c r="AA1126" s="37"/>
      <c r="AB1126" s="37"/>
      <c r="AC1126" s="37"/>
      <c r="AD1126" s="37"/>
      <c r="AE1126" s="37"/>
      <c r="AF1126" s="37"/>
      <c r="AG1126" s="37"/>
    </row>
    <row r="1127" spans="1:33">
      <c r="A1127" s="666">
        <v>44026</v>
      </c>
      <c r="B1127" s="115" t="s">
        <v>149</v>
      </c>
      <c r="C1127" s="486">
        <v>880213313</v>
      </c>
      <c r="D1127" s="115" t="s">
        <v>139</v>
      </c>
      <c r="E1127" s="115" t="s">
        <v>140</v>
      </c>
      <c r="F1127" s="665" t="s">
        <v>2184</v>
      </c>
      <c r="G1127" s="486"/>
      <c r="H1127" s="265"/>
      <c r="I1127" s="666">
        <v>44033</v>
      </c>
      <c r="J1127" s="666"/>
      <c r="K1127" s="486"/>
      <c r="L1127" s="115" t="s">
        <v>2185</v>
      </c>
      <c r="M1127" s="680"/>
      <c r="N1127" s="486"/>
      <c r="O1127" s="683"/>
      <c r="P1127" s="486"/>
      <c r="Q1127" s="486"/>
      <c r="R1127" s="486"/>
      <c r="S1127" s="37"/>
      <c r="T1127" s="37"/>
      <c r="U1127" s="37"/>
      <c r="V1127" s="37"/>
      <c r="W1127" s="37"/>
      <c r="X1127" s="37"/>
      <c r="Y1127" s="37"/>
      <c r="Z1127" s="37"/>
      <c r="AA1127" s="37"/>
      <c r="AB1127" s="37"/>
      <c r="AC1127" s="37"/>
      <c r="AD1127" s="37"/>
      <c r="AE1127" s="37"/>
      <c r="AF1127" s="37"/>
      <c r="AG1127" s="37"/>
    </row>
    <row r="1128" spans="1:33">
      <c r="A1128" s="666">
        <v>44026</v>
      </c>
      <c r="B1128" s="115" t="s">
        <v>144</v>
      </c>
      <c r="C1128" s="486">
        <v>882178032</v>
      </c>
      <c r="D1128" s="115" t="s">
        <v>139</v>
      </c>
      <c r="E1128" s="115" t="s">
        <v>140</v>
      </c>
      <c r="F1128" s="665" t="s">
        <v>168</v>
      </c>
      <c r="G1128" s="486"/>
      <c r="H1128" s="666">
        <v>44040</v>
      </c>
      <c r="I1128" s="666">
        <v>44042</v>
      </c>
      <c r="J1128" s="665" t="s">
        <v>163</v>
      </c>
      <c r="K1128" s="486">
        <v>37.44</v>
      </c>
      <c r="L1128" s="680" t="s">
        <v>1952</v>
      </c>
      <c r="M1128" s="680"/>
      <c r="N1128" s="666">
        <v>44040</v>
      </c>
      <c r="O1128" s="486">
        <v>1233.52</v>
      </c>
      <c r="P1128" s="486"/>
      <c r="Q1128" s="486"/>
      <c r="R1128" s="486"/>
      <c r="S1128" s="486"/>
      <c r="T1128" s="486"/>
      <c r="U1128" s="486"/>
      <c r="V1128" s="486"/>
      <c r="W1128" s="486"/>
      <c r="X1128" s="486"/>
      <c r="Y1128" s="486"/>
      <c r="Z1128" s="486"/>
      <c r="AA1128" s="486"/>
      <c r="AB1128" s="486"/>
      <c r="AC1128" s="486"/>
      <c r="AD1128" s="486"/>
      <c r="AE1128" s="486"/>
      <c r="AF1128" s="486"/>
      <c r="AG1128" s="486"/>
    </row>
    <row r="1129" spans="1:33">
      <c r="A1129" s="666">
        <v>44026</v>
      </c>
      <c r="B1129" s="115" t="s">
        <v>149</v>
      </c>
      <c r="C1129" s="486">
        <v>880399193</v>
      </c>
      <c r="D1129" s="115" t="s">
        <v>139</v>
      </c>
      <c r="E1129" s="115" t="s">
        <v>140</v>
      </c>
      <c r="F1129" s="665" t="s">
        <v>2186</v>
      </c>
      <c r="G1129" s="486"/>
      <c r="H1129" s="265">
        <v>44041</v>
      </c>
      <c r="I1129" s="666">
        <v>44056</v>
      </c>
      <c r="J1129" s="665" t="s">
        <v>190</v>
      </c>
      <c r="K1129" s="486">
        <v>19</v>
      </c>
      <c r="L1129" s="115" t="s">
        <v>195</v>
      </c>
      <c r="M1129" s="680"/>
      <c r="N1129" s="486"/>
      <c r="O1129" s="683"/>
      <c r="P1129" s="486"/>
      <c r="Q1129" s="486"/>
      <c r="R1129" s="486"/>
      <c r="S1129" s="37"/>
      <c r="T1129" s="37"/>
      <c r="U1129" s="37"/>
      <c r="V1129" s="37"/>
      <c r="W1129" s="37"/>
      <c r="X1129" s="37"/>
      <c r="Y1129" s="37"/>
      <c r="Z1129" s="37"/>
      <c r="AA1129" s="37"/>
      <c r="AB1129" s="37"/>
      <c r="AC1129" s="37"/>
      <c r="AD1129" s="37"/>
      <c r="AE1129" s="37"/>
      <c r="AF1129" s="37"/>
      <c r="AG1129" s="37"/>
    </row>
    <row r="1130" spans="1:33">
      <c r="A1130" s="666">
        <v>44026</v>
      </c>
      <c r="B1130" s="115" t="s">
        <v>156</v>
      </c>
      <c r="C1130" s="37">
        <v>882106539</v>
      </c>
      <c r="D1130" s="115" t="s">
        <v>139</v>
      </c>
      <c r="E1130" s="115" t="s">
        <v>140</v>
      </c>
      <c r="F1130" s="665"/>
      <c r="G1130" s="486"/>
      <c r="H1130" s="265"/>
      <c r="I1130" s="666">
        <v>44041</v>
      </c>
      <c r="J1130" s="666"/>
      <c r="K1130" s="486"/>
      <c r="L1130" s="115" t="s">
        <v>1484</v>
      </c>
      <c r="M1130" s="680"/>
      <c r="N1130" s="486"/>
      <c r="O1130" s="683"/>
      <c r="P1130" s="486"/>
      <c r="Q1130" s="486"/>
      <c r="R1130" s="486"/>
      <c r="S1130" s="37"/>
      <c r="T1130" s="37"/>
      <c r="U1130" s="37"/>
      <c r="V1130" s="37"/>
      <c r="W1130" s="37"/>
      <c r="X1130" s="37"/>
      <c r="Y1130" s="37"/>
      <c r="Z1130" s="37"/>
      <c r="AA1130" s="37"/>
      <c r="AB1130" s="37"/>
      <c r="AC1130" s="37"/>
      <c r="AD1130" s="37"/>
      <c r="AE1130" s="37"/>
      <c r="AF1130" s="37"/>
      <c r="AG1130" s="37"/>
    </row>
    <row r="1131" spans="1:33">
      <c r="A1131" s="666">
        <v>44026</v>
      </c>
      <c r="B1131" s="115" t="s">
        <v>154</v>
      </c>
      <c r="C1131" s="486">
        <v>882177758</v>
      </c>
      <c r="D1131" s="115" t="s">
        <v>139</v>
      </c>
      <c r="E1131" s="115" t="s">
        <v>140</v>
      </c>
      <c r="F1131" s="665" t="s">
        <v>686</v>
      </c>
      <c r="G1131" s="486"/>
      <c r="H1131" s="265"/>
      <c r="I1131" s="666">
        <v>44041</v>
      </c>
      <c r="J1131" s="666"/>
      <c r="K1131" s="486"/>
      <c r="L1131" s="115" t="s">
        <v>195</v>
      </c>
      <c r="M1131" s="680"/>
      <c r="N1131" s="486"/>
      <c r="O1131" s="683"/>
      <c r="P1131" s="486"/>
      <c r="Q1131" s="486"/>
      <c r="R1131" s="486"/>
      <c r="S1131" s="37"/>
      <c r="T1131" s="37"/>
      <c r="U1131" s="37"/>
      <c r="V1131" s="37"/>
      <c r="W1131" s="37"/>
      <c r="X1131" s="37"/>
      <c r="Y1131" s="37"/>
      <c r="Z1131" s="37"/>
      <c r="AA1131" s="37"/>
      <c r="AB1131" s="37"/>
      <c r="AC1131" s="37"/>
      <c r="AD1131" s="37"/>
      <c r="AE1131" s="37"/>
      <c r="AF1131" s="37"/>
      <c r="AG1131" s="37"/>
    </row>
    <row r="1132" spans="1:33">
      <c r="A1132" s="666">
        <v>44026</v>
      </c>
      <c r="B1132" s="115" t="s">
        <v>175</v>
      </c>
      <c r="C1132" s="486">
        <v>880932893</v>
      </c>
      <c r="D1132" s="115" t="s">
        <v>139</v>
      </c>
      <c r="E1132" s="115" t="s">
        <v>140</v>
      </c>
      <c r="F1132" s="665" t="s">
        <v>168</v>
      </c>
      <c r="G1132" s="486"/>
      <c r="H1132" s="265"/>
      <c r="I1132" s="666">
        <v>44042</v>
      </c>
      <c r="J1132" s="666"/>
      <c r="K1132" s="486"/>
      <c r="L1132" s="115" t="s">
        <v>2187</v>
      </c>
      <c r="M1132" s="680"/>
      <c r="N1132" s="486"/>
      <c r="O1132" s="683"/>
      <c r="P1132" s="486"/>
      <c r="Q1132" s="486"/>
      <c r="R1132" s="486"/>
      <c r="S1132" s="37"/>
      <c r="T1132" s="37"/>
      <c r="U1132" s="37"/>
      <c r="V1132" s="37"/>
      <c r="W1132" s="37"/>
      <c r="X1132" s="37"/>
      <c r="Y1132" s="37"/>
      <c r="Z1132" s="37"/>
      <c r="AA1132" s="37"/>
      <c r="AB1132" s="37"/>
      <c r="AC1132" s="37"/>
      <c r="AD1132" s="37"/>
      <c r="AE1132" s="37"/>
      <c r="AF1132" s="37"/>
      <c r="AG1132" s="37"/>
    </row>
    <row r="1133" spans="1:33">
      <c r="A1133" s="666">
        <v>44026</v>
      </c>
      <c r="B1133" s="115" t="s">
        <v>144</v>
      </c>
      <c r="C1133" s="486">
        <v>882100492</v>
      </c>
      <c r="D1133" s="115" t="s">
        <v>139</v>
      </c>
      <c r="E1133" s="115" t="s">
        <v>140</v>
      </c>
      <c r="F1133" s="665" t="s">
        <v>2188</v>
      </c>
      <c r="G1133" s="486"/>
      <c r="H1133" s="265"/>
      <c r="I1133" s="666">
        <v>44051</v>
      </c>
      <c r="J1133" s="666"/>
      <c r="K1133" s="486"/>
      <c r="L1133" s="115" t="s">
        <v>145</v>
      </c>
      <c r="M1133" s="680"/>
      <c r="N1133" s="486"/>
      <c r="O1133" s="683"/>
      <c r="P1133" s="486"/>
      <c r="Q1133" s="486"/>
      <c r="R1133" s="486"/>
      <c r="S1133" s="37"/>
      <c r="T1133" s="37"/>
      <c r="U1133" s="37"/>
      <c r="V1133" s="37"/>
      <c r="W1133" s="37"/>
      <c r="X1133" s="37"/>
      <c r="Y1133" s="37"/>
      <c r="Z1133" s="37"/>
      <c r="AA1133" s="37"/>
      <c r="AB1133" s="37"/>
      <c r="AC1133" s="37"/>
      <c r="AD1133" s="37"/>
      <c r="AE1133" s="37"/>
      <c r="AF1133" s="37"/>
      <c r="AG1133" s="37"/>
    </row>
    <row r="1134" spans="1:33">
      <c r="A1134" s="665">
        <v>44026</v>
      </c>
      <c r="B1134" s="665" t="s">
        <v>194</v>
      </c>
      <c r="C1134" s="115">
        <v>880319738</v>
      </c>
      <c r="D1134" s="665" t="s">
        <v>139</v>
      </c>
      <c r="E1134" s="665" t="s">
        <v>150</v>
      </c>
      <c r="F1134" s="665" t="s">
        <v>142</v>
      </c>
      <c r="G1134" s="665"/>
      <c r="H1134" s="665"/>
      <c r="I1134" s="665">
        <v>44041</v>
      </c>
      <c r="J1134" s="665"/>
      <c r="K1134" s="665"/>
      <c r="L1134" s="115" t="s">
        <v>145</v>
      </c>
      <c r="M1134" s="681"/>
      <c r="N1134" s="665">
        <v>44029</v>
      </c>
      <c r="O1134" s="37">
        <v>426</v>
      </c>
      <c r="P1134" s="37"/>
      <c r="Q1134" s="37"/>
      <c r="R1134" s="37"/>
      <c r="S1134" s="37"/>
      <c r="T1134" s="37"/>
      <c r="U1134" s="37"/>
      <c r="V1134" s="37"/>
      <c r="W1134" s="37"/>
      <c r="X1134" s="37"/>
      <c r="Y1134" s="37"/>
      <c r="Z1134" s="37"/>
      <c r="AA1134" s="37"/>
      <c r="AB1134" s="37"/>
      <c r="AC1134" s="37"/>
      <c r="AD1134" s="37"/>
      <c r="AE1134" s="37"/>
      <c r="AF1134" s="37"/>
      <c r="AG1134" s="37"/>
    </row>
    <row r="1135" spans="1:33">
      <c r="A1135" s="666">
        <v>44026</v>
      </c>
      <c r="B1135" s="115" t="s">
        <v>144</v>
      </c>
      <c r="C1135" s="486">
        <v>882125298</v>
      </c>
      <c r="D1135" s="115" t="s">
        <v>139</v>
      </c>
      <c r="E1135" s="115" t="s">
        <v>140</v>
      </c>
      <c r="F1135" s="665" t="s">
        <v>168</v>
      </c>
      <c r="G1135" s="486"/>
      <c r="H1135" s="265"/>
      <c r="I1135" s="666">
        <v>44043</v>
      </c>
      <c r="J1135" s="666"/>
      <c r="K1135" s="486"/>
      <c r="L1135" s="115" t="s">
        <v>145</v>
      </c>
      <c r="M1135" s="680"/>
      <c r="N1135" s="486"/>
      <c r="O1135" s="683"/>
      <c r="P1135" s="486"/>
      <c r="Q1135" s="486"/>
      <c r="R1135" s="486"/>
      <c r="S1135" s="37"/>
      <c r="T1135" s="37"/>
      <c r="U1135" s="37"/>
      <c r="V1135" s="37"/>
      <c r="W1135" s="37"/>
      <c r="X1135" s="37"/>
      <c r="Y1135" s="37"/>
      <c r="Z1135" s="37"/>
      <c r="AA1135" s="37"/>
      <c r="AB1135" s="37"/>
      <c r="AC1135" s="37"/>
      <c r="AD1135" s="37"/>
      <c r="AE1135" s="37"/>
      <c r="AF1135" s="37"/>
      <c r="AG1135" s="37"/>
    </row>
    <row r="1136" spans="1:33">
      <c r="A1136" s="666">
        <v>44026</v>
      </c>
      <c r="B1136" s="115" t="s">
        <v>156</v>
      </c>
      <c r="C1136" s="37">
        <v>882016173</v>
      </c>
      <c r="D1136" s="115" t="s">
        <v>139</v>
      </c>
      <c r="E1136" s="115" t="s">
        <v>140</v>
      </c>
      <c r="F1136" s="665"/>
      <c r="G1136" s="486"/>
      <c r="H1136" s="265"/>
      <c r="I1136" s="666">
        <v>44036</v>
      </c>
      <c r="J1136" s="666"/>
      <c r="K1136" s="486"/>
      <c r="L1136" s="115"/>
      <c r="M1136" s="680"/>
      <c r="N1136" s="486"/>
      <c r="O1136" s="683"/>
      <c r="P1136" s="486"/>
      <c r="Q1136" s="486"/>
      <c r="R1136" s="486"/>
      <c r="S1136" s="37"/>
      <c r="T1136" s="37"/>
      <c r="U1136" s="37"/>
      <c r="V1136" s="37"/>
      <c r="W1136" s="37"/>
      <c r="X1136" s="37"/>
      <c r="Y1136" s="37"/>
      <c r="Z1136" s="37"/>
      <c r="AA1136" s="37"/>
      <c r="AB1136" s="37"/>
      <c r="AC1136" s="37"/>
      <c r="AD1136" s="37"/>
      <c r="AE1136" s="37"/>
      <c r="AF1136" s="37"/>
      <c r="AG1136" s="37"/>
    </row>
    <row r="1137" spans="1:33">
      <c r="A1137" s="666">
        <v>44026</v>
      </c>
      <c r="B1137" s="115" t="s">
        <v>144</v>
      </c>
      <c r="C1137" s="486">
        <v>881477826</v>
      </c>
      <c r="D1137" s="115" t="s">
        <v>152</v>
      </c>
      <c r="E1137" s="115" t="s">
        <v>140</v>
      </c>
      <c r="F1137" s="665" t="s">
        <v>142</v>
      </c>
      <c r="G1137" s="486"/>
      <c r="H1137" s="265"/>
      <c r="I1137" s="666">
        <v>44046</v>
      </c>
      <c r="J1137" s="666"/>
      <c r="K1137" s="486"/>
      <c r="L1137" s="115" t="s">
        <v>2189</v>
      </c>
      <c r="M1137" s="680"/>
      <c r="N1137" s="666">
        <v>44035</v>
      </c>
      <c r="O1137" s="486">
        <v>136.5</v>
      </c>
      <c r="P1137" s="486"/>
      <c r="Q1137" s="486"/>
      <c r="R1137" s="486"/>
      <c r="S1137" s="37"/>
      <c r="T1137" s="37"/>
      <c r="U1137" s="37"/>
      <c r="V1137" s="37"/>
      <c r="W1137" s="37"/>
      <c r="X1137" s="37"/>
      <c r="Y1137" s="37"/>
      <c r="Z1137" s="37"/>
      <c r="AA1137" s="37"/>
      <c r="AB1137" s="37"/>
      <c r="AC1137" s="37"/>
      <c r="AD1137" s="37"/>
      <c r="AE1137" s="37"/>
      <c r="AF1137" s="37"/>
      <c r="AG1137" s="37"/>
    </row>
    <row r="1138" spans="1:33">
      <c r="A1138" s="666">
        <v>44026</v>
      </c>
      <c r="B1138" s="115" t="s">
        <v>154</v>
      </c>
      <c r="C1138" s="486">
        <v>882060461</v>
      </c>
      <c r="D1138" s="115" t="s">
        <v>139</v>
      </c>
      <c r="E1138" s="115" t="s">
        <v>140</v>
      </c>
      <c r="F1138" s="665"/>
      <c r="G1138" s="486"/>
      <c r="H1138" s="265"/>
      <c r="I1138" s="666">
        <v>44040</v>
      </c>
      <c r="J1138" s="666"/>
      <c r="K1138" s="486"/>
      <c r="L1138" s="115" t="s">
        <v>195</v>
      </c>
      <c r="M1138" s="680"/>
      <c r="N1138" s="486"/>
      <c r="O1138" s="683"/>
      <c r="P1138" s="486"/>
      <c r="Q1138" s="486"/>
      <c r="R1138" s="486"/>
      <c r="S1138" s="37"/>
      <c r="T1138" s="37"/>
      <c r="U1138" s="37"/>
      <c r="V1138" s="37"/>
      <c r="W1138" s="37"/>
      <c r="X1138" s="37"/>
      <c r="Y1138" s="37"/>
      <c r="Z1138" s="37"/>
      <c r="AA1138" s="37"/>
      <c r="AB1138" s="37"/>
      <c r="AC1138" s="37"/>
      <c r="AD1138" s="37"/>
      <c r="AE1138" s="37"/>
      <c r="AF1138" s="37"/>
      <c r="AG1138" s="37"/>
    </row>
    <row r="1139" spans="1:33">
      <c r="A1139" s="666">
        <v>44026</v>
      </c>
      <c r="B1139" s="115" t="s">
        <v>178</v>
      </c>
      <c r="C1139" s="486">
        <v>881841294</v>
      </c>
      <c r="D1139" s="115" t="s">
        <v>139</v>
      </c>
      <c r="E1139" s="115" t="s">
        <v>140</v>
      </c>
      <c r="F1139" s="665" t="s">
        <v>705</v>
      </c>
      <c r="G1139" s="486"/>
      <c r="H1139" s="265">
        <v>44035</v>
      </c>
      <c r="I1139" s="666">
        <v>44034</v>
      </c>
      <c r="J1139" s="665" t="s">
        <v>2190</v>
      </c>
      <c r="K1139" s="486">
        <v>1452.98</v>
      </c>
      <c r="L1139" s="115" t="s">
        <v>2191</v>
      </c>
      <c r="M1139" s="680"/>
      <c r="N1139" s="486"/>
      <c r="O1139" s="683"/>
      <c r="P1139" s="486"/>
      <c r="Q1139" s="486"/>
      <c r="R1139" s="486"/>
      <c r="S1139" s="37"/>
      <c r="T1139" s="37"/>
      <c r="U1139" s="37"/>
      <c r="V1139" s="37"/>
      <c r="W1139" s="37"/>
      <c r="X1139" s="37"/>
      <c r="Y1139" s="37"/>
      <c r="Z1139" s="37"/>
      <c r="AA1139" s="37"/>
      <c r="AB1139" s="37"/>
      <c r="AC1139" s="37"/>
      <c r="AD1139" s="37"/>
      <c r="AE1139" s="37"/>
      <c r="AF1139" s="37"/>
      <c r="AG1139" s="37"/>
    </row>
    <row r="1140" spans="1:33">
      <c r="A1140" s="666">
        <v>44026</v>
      </c>
      <c r="B1140" s="115" t="s">
        <v>156</v>
      </c>
      <c r="C1140" s="486">
        <v>880663044</v>
      </c>
      <c r="D1140" s="115" t="s">
        <v>139</v>
      </c>
      <c r="E1140" s="115" t="s">
        <v>140</v>
      </c>
      <c r="F1140" s="665"/>
      <c r="G1140" s="486"/>
      <c r="H1140" s="265"/>
      <c r="I1140" s="666">
        <v>44043</v>
      </c>
      <c r="J1140" s="666"/>
      <c r="K1140" s="486"/>
      <c r="L1140" s="115" t="s">
        <v>142</v>
      </c>
      <c r="M1140" s="680"/>
      <c r="N1140" s="486"/>
      <c r="O1140" s="683"/>
      <c r="P1140" s="486"/>
      <c r="Q1140" s="486"/>
      <c r="R1140" s="486"/>
      <c r="S1140" s="37"/>
      <c r="T1140" s="37"/>
      <c r="U1140" s="37"/>
      <c r="V1140" s="37"/>
      <c r="W1140" s="37"/>
      <c r="X1140" s="37"/>
      <c r="Y1140" s="37"/>
      <c r="Z1140" s="37"/>
      <c r="AA1140" s="37"/>
      <c r="AB1140" s="37"/>
      <c r="AC1140" s="37"/>
      <c r="AD1140" s="37"/>
      <c r="AE1140" s="37"/>
      <c r="AF1140" s="37"/>
      <c r="AG1140" s="37"/>
    </row>
    <row r="1141" spans="1:33">
      <c r="A1141" s="666">
        <v>44026</v>
      </c>
      <c r="B1141" s="115" t="s">
        <v>144</v>
      </c>
      <c r="C1141" s="486">
        <v>881832834</v>
      </c>
      <c r="D1141" s="115" t="s">
        <v>152</v>
      </c>
      <c r="E1141" s="115" t="s">
        <v>150</v>
      </c>
      <c r="F1141" s="665"/>
      <c r="G1141" s="486"/>
      <c r="H1141" s="265"/>
      <c r="I1141" s="666">
        <v>44037</v>
      </c>
      <c r="J1141" s="666"/>
      <c r="K1141" s="486"/>
      <c r="L1141" s="115" t="s">
        <v>2121</v>
      </c>
      <c r="M1141" s="680"/>
      <c r="N1141" s="666">
        <v>44036</v>
      </c>
      <c r="O1141" s="486">
        <v>1044.3399999999999</v>
      </c>
      <c r="P1141" s="486"/>
      <c r="Q1141" s="486"/>
      <c r="R1141" s="486"/>
      <c r="S1141" s="37"/>
      <c r="T1141" s="37"/>
      <c r="U1141" s="37"/>
      <c r="V1141" s="37"/>
      <c r="W1141" s="37"/>
      <c r="X1141" s="37"/>
      <c r="Y1141" s="37"/>
      <c r="Z1141" s="37"/>
      <c r="AA1141" s="37"/>
      <c r="AB1141" s="37"/>
      <c r="AC1141" s="37"/>
      <c r="AD1141" s="37"/>
      <c r="AE1141" s="37"/>
      <c r="AF1141" s="37"/>
      <c r="AG1141" s="37"/>
    </row>
    <row r="1142" spans="1:33">
      <c r="A1142" s="666">
        <v>44026</v>
      </c>
      <c r="B1142" s="115" t="s">
        <v>194</v>
      </c>
      <c r="C1142" s="486">
        <v>882171941</v>
      </c>
      <c r="D1142" s="115" t="s">
        <v>139</v>
      </c>
      <c r="E1142" s="115" t="s">
        <v>140</v>
      </c>
      <c r="F1142" s="665" t="s">
        <v>2192</v>
      </c>
      <c r="G1142" s="666">
        <v>44043</v>
      </c>
      <c r="H1142" s="265"/>
      <c r="I1142" s="666">
        <v>44057</v>
      </c>
      <c r="J1142" s="666"/>
      <c r="K1142" s="486"/>
      <c r="L1142" s="115" t="s">
        <v>195</v>
      </c>
      <c r="M1142" s="680"/>
      <c r="N1142" s="486"/>
      <c r="O1142" s="683"/>
      <c r="P1142" s="486"/>
      <c r="Q1142" s="486"/>
      <c r="R1142" s="486"/>
      <c r="S1142" s="37"/>
      <c r="T1142" s="37"/>
      <c r="U1142" s="37"/>
      <c r="V1142" s="37"/>
      <c r="W1142" s="37"/>
      <c r="X1142" s="37"/>
      <c r="Y1142" s="37"/>
      <c r="Z1142" s="37"/>
      <c r="AA1142" s="37"/>
      <c r="AB1142" s="37"/>
      <c r="AC1142" s="37"/>
      <c r="AD1142" s="37"/>
      <c r="AE1142" s="37"/>
      <c r="AF1142" s="37"/>
      <c r="AG1142" s="37"/>
    </row>
    <row r="1143" spans="1:33">
      <c r="A1143" s="666">
        <v>44026</v>
      </c>
      <c r="B1143" s="115" t="s">
        <v>146</v>
      </c>
      <c r="C1143" s="486">
        <v>882259143</v>
      </c>
      <c r="D1143" s="115" t="s">
        <v>139</v>
      </c>
      <c r="E1143" s="115" t="s">
        <v>140</v>
      </c>
      <c r="F1143" s="665" t="s">
        <v>1056</v>
      </c>
      <c r="G1143" s="486"/>
      <c r="H1143" s="265"/>
      <c r="I1143" s="666">
        <v>44041</v>
      </c>
      <c r="J1143" s="666"/>
      <c r="K1143" s="486"/>
      <c r="L1143" s="115" t="s">
        <v>195</v>
      </c>
      <c r="M1143" s="680"/>
      <c r="N1143" s="486"/>
      <c r="O1143" s="683"/>
      <c r="P1143" s="486"/>
      <c r="Q1143" s="486"/>
      <c r="R1143" s="486"/>
      <c r="S1143" s="37"/>
      <c r="T1143" s="37"/>
      <c r="U1143" s="37"/>
      <c r="V1143" s="37"/>
      <c r="W1143" s="37"/>
      <c r="X1143" s="37"/>
      <c r="Y1143" s="37"/>
      <c r="Z1143" s="37"/>
      <c r="AA1143" s="37"/>
      <c r="AB1143" s="37"/>
      <c r="AC1143" s="37"/>
      <c r="AD1143" s="37"/>
      <c r="AE1143" s="37"/>
      <c r="AF1143" s="37"/>
      <c r="AG1143" s="37"/>
    </row>
    <row r="1144" spans="1:33">
      <c r="A1144" s="666">
        <v>44026</v>
      </c>
      <c r="B1144" s="115" t="s">
        <v>138</v>
      </c>
      <c r="C1144" s="37">
        <v>882189756</v>
      </c>
      <c r="D1144" s="115" t="s">
        <v>139</v>
      </c>
      <c r="E1144" s="115" t="s">
        <v>140</v>
      </c>
      <c r="F1144" s="665" t="s">
        <v>1049</v>
      </c>
      <c r="G1144" s="486"/>
      <c r="H1144" s="265">
        <v>44039</v>
      </c>
      <c r="I1144" s="666">
        <v>44043</v>
      </c>
      <c r="J1144" s="665" t="s">
        <v>1049</v>
      </c>
      <c r="K1144" s="486">
        <v>944</v>
      </c>
      <c r="L1144" s="115" t="s">
        <v>2193</v>
      </c>
      <c r="M1144" s="680"/>
      <c r="N1144" s="486"/>
      <c r="O1144" s="683"/>
      <c r="P1144" s="486"/>
      <c r="Q1144" s="486"/>
      <c r="R1144" s="486"/>
      <c r="S1144" s="37"/>
      <c r="T1144" s="37"/>
      <c r="U1144" s="37"/>
      <c r="V1144" s="37"/>
      <c r="W1144" s="37"/>
      <c r="X1144" s="37"/>
      <c r="Y1144" s="37"/>
      <c r="Z1144" s="37"/>
      <c r="AA1144" s="37"/>
      <c r="AB1144" s="37"/>
      <c r="AC1144" s="37"/>
      <c r="AD1144" s="37"/>
      <c r="AE1144" s="37"/>
      <c r="AF1144" s="37"/>
      <c r="AG1144" s="37"/>
    </row>
    <row r="1145" spans="1:33">
      <c r="A1145" s="666">
        <v>44026</v>
      </c>
      <c r="B1145" s="115" t="s">
        <v>156</v>
      </c>
      <c r="C1145" s="37">
        <v>880751527</v>
      </c>
      <c r="D1145" s="115" t="s">
        <v>139</v>
      </c>
      <c r="E1145" s="115" t="s">
        <v>140</v>
      </c>
      <c r="F1145" s="665"/>
      <c r="G1145" s="486"/>
      <c r="H1145" s="265"/>
      <c r="I1145" s="666">
        <v>44032</v>
      </c>
      <c r="J1145" s="666"/>
      <c r="K1145" s="486"/>
      <c r="L1145" s="115" t="s">
        <v>2194</v>
      </c>
      <c r="M1145" s="680"/>
      <c r="N1145" s="486"/>
      <c r="O1145" s="683"/>
      <c r="P1145" s="486"/>
      <c r="Q1145" s="486"/>
      <c r="R1145" s="486"/>
      <c r="S1145" s="37"/>
      <c r="T1145" s="37"/>
      <c r="U1145" s="37"/>
      <c r="V1145" s="37"/>
      <c r="W1145" s="37"/>
      <c r="X1145" s="37"/>
      <c r="Y1145" s="37"/>
      <c r="Z1145" s="37"/>
      <c r="AA1145" s="37"/>
      <c r="AB1145" s="37"/>
      <c r="AC1145" s="37"/>
      <c r="AD1145" s="37"/>
      <c r="AE1145" s="37"/>
      <c r="AF1145" s="37"/>
      <c r="AG1145" s="37"/>
    </row>
    <row r="1146" spans="1:33">
      <c r="A1146" s="666">
        <v>44026</v>
      </c>
      <c r="B1146" s="115" t="s">
        <v>194</v>
      </c>
      <c r="C1146" s="486">
        <v>882169652</v>
      </c>
      <c r="D1146" s="115" t="s">
        <v>139</v>
      </c>
      <c r="E1146" s="115" t="s">
        <v>140</v>
      </c>
      <c r="F1146" s="665"/>
      <c r="G1146" s="486"/>
      <c r="H1146" s="265"/>
      <c r="I1146" s="666">
        <v>44041</v>
      </c>
      <c r="J1146" s="666"/>
      <c r="K1146" s="486"/>
      <c r="L1146" s="115" t="s">
        <v>145</v>
      </c>
      <c r="M1146" s="680"/>
      <c r="N1146" s="486"/>
      <c r="O1146" s="683"/>
      <c r="P1146" s="486"/>
      <c r="Q1146" s="486"/>
      <c r="R1146" s="486"/>
      <c r="S1146" s="37"/>
      <c r="T1146" s="37"/>
      <c r="U1146" s="37"/>
      <c r="V1146" s="37"/>
      <c r="W1146" s="37"/>
      <c r="X1146" s="37"/>
      <c r="Y1146" s="37"/>
      <c r="Z1146" s="37"/>
      <c r="AA1146" s="37"/>
      <c r="AB1146" s="37"/>
      <c r="AC1146" s="37"/>
      <c r="AD1146" s="37"/>
      <c r="AE1146" s="37"/>
      <c r="AF1146" s="37"/>
      <c r="AG1146" s="37"/>
    </row>
    <row r="1147" spans="1:33">
      <c r="A1147" s="666">
        <v>44026</v>
      </c>
      <c r="B1147" s="115" t="s">
        <v>146</v>
      </c>
      <c r="C1147" s="486">
        <v>882180316</v>
      </c>
      <c r="D1147" s="115" t="s">
        <v>139</v>
      </c>
      <c r="E1147" s="115" t="s">
        <v>140</v>
      </c>
      <c r="F1147" s="665" t="s">
        <v>306</v>
      </c>
      <c r="G1147" s="486"/>
      <c r="H1147" s="265"/>
      <c r="I1147" s="666">
        <v>44041</v>
      </c>
      <c r="J1147" s="666"/>
      <c r="K1147" s="486"/>
      <c r="L1147" s="115" t="s">
        <v>195</v>
      </c>
      <c r="M1147" s="680"/>
      <c r="N1147" s="486"/>
      <c r="O1147" s="683"/>
      <c r="P1147" s="486"/>
      <c r="Q1147" s="486"/>
      <c r="R1147" s="486"/>
      <c r="S1147" s="37"/>
      <c r="T1147" s="37"/>
      <c r="U1147" s="37"/>
      <c r="V1147" s="37"/>
      <c r="W1147" s="37"/>
      <c r="X1147" s="37"/>
      <c r="Y1147" s="37"/>
      <c r="Z1147" s="37"/>
      <c r="AA1147" s="37"/>
      <c r="AB1147" s="37"/>
      <c r="AC1147" s="37"/>
      <c r="AD1147" s="37"/>
      <c r="AE1147" s="37"/>
      <c r="AF1147" s="37"/>
      <c r="AG1147" s="37"/>
    </row>
    <row r="1148" spans="1:33">
      <c r="A1148" s="666">
        <v>44026</v>
      </c>
      <c r="B1148" s="115" t="s">
        <v>206</v>
      </c>
      <c r="C1148" s="486">
        <v>882066010</v>
      </c>
      <c r="D1148" s="115" t="s">
        <v>139</v>
      </c>
      <c r="E1148" s="115" t="s">
        <v>140</v>
      </c>
      <c r="F1148" s="665"/>
      <c r="G1148" s="486"/>
      <c r="H1148" s="265">
        <v>44026</v>
      </c>
      <c r="I1148" s="666">
        <v>44027</v>
      </c>
      <c r="J1148" s="666"/>
      <c r="K1148" s="486">
        <v>90</v>
      </c>
      <c r="L1148" s="115" t="s">
        <v>2160</v>
      </c>
      <c r="M1148" s="680"/>
      <c r="N1148" s="486"/>
      <c r="O1148" s="683"/>
      <c r="P1148" s="486"/>
      <c r="Q1148" s="486"/>
      <c r="R1148" s="486"/>
      <c r="S1148" s="37"/>
      <c r="T1148" s="37"/>
      <c r="U1148" s="37"/>
      <c r="V1148" s="37"/>
      <c r="W1148" s="37"/>
      <c r="X1148" s="37"/>
      <c r="Y1148" s="37"/>
      <c r="Z1148" s="37"/>
      <c r="AA1148" s="37"/>
      <c r="AB1148" s="37"/>
      <c r="AC1148" s="37"/>
      <c r="AD1148" s="37"/>
      <c r="AE1148" s="37"/>
      <c r="AF1148" s="37"/>
      <c r="AG1148" s="37"/>
    </row>
    <row r="1149" spans="1:33">
      <c r="A1149" s="666">
        <v>44026</v>
      </c>
      <c r="B1149" s="115" t="s">
        <v>144</v>
      </c>
      <c r="C1149" s="486">
        <v>881809096</v>
      </c>
      <c r="D1149" s="115" t="s">
        <v>139</v>
      </c>
      <c r="E1149" s="115" t="s">
        <v>140</v>
      </c>
      <c r="F1149" s="665" t="s">
        <v>168</v>
      </c>
      <c r="G1149" s="486"/>
      <c r="H1149" s="265"/>
      <c r="I1149" s="666">
        <v>44056</v>
      </c>
      <c r="J1149" s="666"/>
      <c r="K1149" s="486"/>
      <c r="L1149" s="115" t="s">
        <v>2189</v>
      </c>
      <c r="M1149" s="680"/>
      <c r="N1149" s="486"/>
      <c r="O1149" s="683"/>
      <c r="P1149" s="486"/>
      <c r="Q1149" s="486"/>
      <c r="R1149" s="486"/>
      <c r="S1149" s="37"/>
      <c r="T1149" s="37"/>
      <c r="U1149" s="37"/>
      <c r="V1149" s="37"/>
      <c r="W1149" s="37"/>
      <c r="X1149" s="37"/>
      <c r="Y1149" s="37"/>
      <c r="Z1149" s="37"/>
      <c r="AA1149" s="37"/>
      <c r="AB1149" s="37"/>
      <c r="AC1149" s="37"/>
      <c r="AD1149" s="37"/>
      <c r="AE1149" s="37"/>
      <c r="AF1149" s="37"/>
      <c r="AG1149" s="37"/>
    </row>
    <row r="1150" spans="1:33">
      <c r="A1150" s="666">
        <v>44026</v>
      </c>
      <c r="B1150" s="115" t="s">
        <v>154</v>
      </c>
      <c r="C1150" s="486">
        <v>882297613</v>
      </c>
      <c r="D1150" s="115" t="s">
        <v>139</v>
      </c>
      <c r="E1150" s="115" t="s">
        <v>147</v>
      </c>
      <c r="F1150" s="665"/>
      <c r="G1150" s="486"/>
      <c r="H1150" s="265"/>
      <c r="I1150" s="666"/>
      <c r="J1150" s="666"/>
      <c r="K1150" s="486"/>
      <c r="L1150" s="115"/>
      <c r="M1150" s="680"/>
      <c r="N1150" s="486"/>
      <c r="O1150" s="683"/>
      <c r="P1150" s="486"/>
      <c r="Q1150" s="486"/>
      <c r="R1150" s="486"/>
      <c r="S1150" s="37"/>
      <c r="T1150" s="37"/>
      <c r="U1150" s="37"/>
      <c r="V1150" s="37"/>
      <c r="W1150" s="37"/>
      <c r="X1150" s="37"/>
      <c r="Y1150" s="37"/>
      <c r="Z1150" s="37"/>
      <c r="AA1150" s="37"/>
      <c r="AB1150" s="37"/>
      <c r="AC1150" s="37"/>
      <c r="AD1150" s="37"/>
      <c r="AE1150" s="37"/>
      <c r="AF1150" s="37"/>
      <c r="AG1150" s="37"/>
    </row>
    <row r="1151" spans="1:33">
      <c r="A1151" s="666">
        <v>44026</v>
      </c>
      <c r="B1151" s="115" t="s">
        <v>194</v>
      </c>
      <c r="C1151" s="486">
        <v>882162994</v>
      </c>
      <c r="D1151" s="115" t="s">
        <v>139</v>
      </c>
      <c r="E1151" s="115" t="s">
        <v>140</v>
      </c>
      <c r="F1151" s="665" t="s">
        <v>163</v>
      </c>
      <c r="G1151" s="486"/>
      <c r="H1151" s="265"/>
      <c r="I1151" s="666">
        <v>44041</v>
      </c>
      <c r="J1151" s="666"/>
      <c r="K1151" s="486"/>
      <c r="L1151" s="115" t="s">
        <v>195</v>
      </c>
      <c r="M1151" s="680"/>
      <c r="N1151" s="486"/>
      <c r="O1151" s="683"/>
      <c r="P1151" s="486"/>
      <c r="Q1151" s="486"/>
      <c r="R1151" s="486"/>
      <c r="S1151" s="37"/>
      <c r="T1151" s="37"/>
      <c r="U1151" s="37"/>
      <c r="V1151" s="37"/>
      <c r="W1151" s="37"/>
      <c r="X1151" s="37"/>
      <c r="Y1151" s="37"/>
      <c r="Z1151" s="37"/>
      <c r="AA1151" s="37"/>
      <c r="AB1151" s="37"/>
      <c r="AC1151" s="37"/>
      <c r="AD1151" s="37"/>
      <c r="AE1151" s="37"/>
      <c r="AF1151" s="37"/>
      <c r="AG1151" s="37"/>
    </row>
    <row r="1152" spans="1:33">
      <c r="A1152" s="666">
        <v>44026</v>
      </c>
      <c r="B1152" s="115" t="s">
        <v>178</v>
      </c>
      <c r="C1152" s="486">
        <v>882292686</v>
      </c>
      <c r="D1152" s="115" t="s">
        <v>139</v>
      </c>
      <c r="E1152" s="115" t="s">
        <v>140</v>
      </c>
      <c r="F1152" s="665"/>
      <c r="G1152" s="486"/>
      <c r="H1152" s="265"/>
      <c r="I1152" s="666">
        <v>44043</v>
      </c>
      <c r="J1152" s="666"/>
      <c r="K1152" s="486"/>
      <c r="L1152" s="115"/>
      <c r="M1152" s="680"/>
      <c r="N1152" s="486"/>
      <c r="O1152" s="683"/>
      <c r="P1152" s="486"/>
      <c r="Q1152" s="486"/>
      <c r="R1152" s="486"/>
      <c r="S1152" s="37"/>
      <c r="T1152" s="37"/>
      <c r="U1152" s="37"/>
      <c r="V1152" s="37"/>
      <c r="W1152" s="37"/>
      <c r="X1152" s="37"/>
      <c r="Y1152" s="37"/>
      <c r="Z1152" s="37"/>
      <c r="AA1152" s="37"/>
      <c r="AB1152" s="37"/>
      <c r="AC1152" s="37"/>
      <c r="AD1152" s="37"/>
      <c r="AE1152" s="37"/>
      <c r="AF1152" s="37"/>
      <c r="AG1152" s="37"/>
    </row>
    <row r="1153" spans="1:33">
      <c r="A1153" s="666">
        <v>44026</v>
      </c>
      <c r="B1153" s="115" t="s">
        <v>149</v>
      </c>
      <c r="C1153" s="486">
        <v>882215884</v>
      </c>
      <c r="D1153" s="115" t="s">
        <v>139</v>
      </c>
      <c r="E1153" s="115" t="s">
        <v>140</v>
      </c>
      <c r="F1153" s="665" t="s">
        <v>142</v>
      </c>
      <c r="G1153" s="486"/>
      <c r="H1153" s="265"/>
      <c r="I1153" s="666">
        <v>44033</v>
      </c>
      <c r="J1153" s="666"/>
      <c r="K1153" s="486"/>
      <c r="L1153" s="115" t="s">
        <v>195</v>
      </c>
      <c r="M1153" s="680"/>
      <c r="N1153" s="486"/>
      <c r="O1153" s="683"/>
      <c r="P1153" s="486"/>
      <c r="Q1153" s="486"/>
      <c r="R1153" s="486"/>
      <c r="S1153" s="37"/>
      <c r="T1153" s="37"/>
      <c r="U1153" s="37"/>
      <c r="V1153" s="37"/>
      <c r="W1153" s="37"/>
      <c r="X1153" s="37"/>
      <c r="Y1153" s="37"/>
      <c r="Z1153" s="37"/>
      <c r="AA1153" s="37"/>
      <c r="AB1153" s="37"/>
      <c r="AC1153" s="37"/>
      <c r="AD1153" s="37"/>
      <c r="AE1153" s="37"/>
      <c r="AF1153" s="37"/>
      <c r="AG1153" s="37"/>
    </row>
    <row r="1154" spans="1:33">
      <c r="A1154" s="666">
        <v>44026</v>
      </c>
      <c r="B1154" s="115" t="s">
        <v>146</v>
      </c>
      <c r="C1154" s="486">
        <v>881474901</v>
      </c>
      <c r="D1154" s="115" t="s">
        <v>345</v>
      </c>
      <c r="E1154" s="115" t="s">
        <v>150</v>
      </c>
      <c r="F1154" s="665" t="s">
        <v>142</v>
      </c>
      <c r="G1154" s="666">
        <v>44041</v>
      </c>
      <c r="H1154" s="265"/>
      <c r="I1154" s="666">
        <v>44050</v>
      </c>
      <c r="J1154" s="666"/>
      <c r="K1154" s="486"/>
      <c r="L1154" s="115" t="s">
        <v>195</v>
      </c>
      <c r="M1154" s="680"/>
      <c r="N1154" s="666">
        <v>44026</v>
      </c>
      <c r="O1154" s="486">
        <v>66.5</v>
      </c>
      <c r="P1154" s="486"/>
      <c r="Q1154" s="486"/>
      <c r="R1154" s="486"/>
      <c r="S1154" s="37"/>
      <c r="T1154" s="37"/>
      <c r="U1154" s="37"/>
      <c r="V1154" s="37"/>
      <c r="W1154" s="37"/>
      <c r="X1154" s="37"/>
      <c r="Y1154" s="37"/>
      <c r="Z1154" s="37"/>
      <c r="AA1154" s="37"/>
      <c r="AB1154" s="37"/>
      <c r="AC1154" s="37"/>
      <c r="AD1154" s="37"/>
      <c r="AE1154" s="37"/>
      <c r="AF1154" s="37"/>
      <c r="AG1154" s="37"/>
    </row>
    <row r="1155" spans="1:33">
      <c r="A1155" s="666">
        <v>44026</v>
      </c>
      <c r="B1155" s="115" t="s">
        <v>146</v>
      </c>
      <c r="C1155" s="486">
        <v>881474901</v>
      </c>
      <c r="D1155" s="115" t="s">
        <v>345</v>
      </c>
      <c r="E1155" s="115" t="s">
        <v>150</v>
      </c>
      <c r="F1155" s="665" t="s">
        <v>142</v>
      </c>
      <c r="G1155" s="666">
        <v>44041</v>
      </c>
      <c r="H1155" s="265"/>
      <c r="I1155" s="666">
        <v>44050</v>
      </c>
      <c r="J1155" s="666"/>
      <c r="K1155" s="486"/>
      <c r="L1155" s="115" t="s">
        <v>195</v>
      </c>
      <c r="M1155" s="680"/>
      <c r="N1155" s="666">
        <v>44032</v>
      </c>
      <c r="O1155" s="486">
        <v>156.15</v>
      </c>
      <c r="P1155" s="486"/>
      <c r="Q1155" s="486"/>
      <c r="R1155" s="486"/>
      <c r="S1155" s="37"/>
      <c r="T1155" s="37"/>
      <c r="U1155" s="37"/>
      <c r="V1155" s="37"/>
      <c r="W1155" s="37"/>
      <c r="X1155" s="37"/>
      <c r="Y1155" s="37"/>
      <c r="Z1155" s="37"/>
      <c r="AA1155" s="37"/>
      <c r="AB1155" s="37"/>
      <c r="AC1155" s="37"/>
      <c r="AD1155" s="37"/>
      <c r="AE1155" s="37"/>
      <c r="AF1155" s="37"/>
      <c r="AG1155" s="37"/>
    </row>
    <row r="1156" spans="1:33">
      <c r="A1156" s="666">
        <v>44026</v>
      </c>
      <c r="B1156" s="115" t="s">
        <v>156</v>
      </c>
      <c r="C1156" s="37">
        <v>880965956</v>
      </c>
      <c r="D1156" s="115" t="s">
        <v>139</v>
      </c>
      <c r="E1156" s="115" t="s">
        <v>140</v>
      </c>
      <c r="F1156" s="665"/>
      <c r="G1156" s="486"/>
      <c r="H1156" s="265"/>
      <c r="I1156" s="666">
        <v>44041</v>
      </c>
      <c r="J1156" s="666"/>
      <c r="K1156" s="486"/>
      <c r="L1156" s="115"/>
      <c r="M1156" s="680"/>
      <c r="N1156" s="486"/>
      <c r="O1156" s="683"/>
      <c r="P1156" s="486"/>
      <c r="Q1156" s="486"/>
      <c r="R1156" s="486"/>
      <c r="S1156" s="37"/>
      <c r="T1156" s="37"/>
      <c r="U1156" s="37"/>
      <c r="V1156" s="37"/>
      <c r="W1156" s="37"/>
      <c r="X1156" s="37"/>
      <c r="Y1156" s="37"/>
      <c r="Z1156" s="37"/>
      <c r="AA1156" s="37"/>
      <c r="AB1156" s="37"/>
      <c r="AC1156" s="37"/>
      <c r="AD1156" s="37"/>
      <c r="AE1156" s="37"/>
      <c r="AF1156" s="37"/>
      <c r="AG1156" s="37"/>
    </row>
    <row r="1157" spans="1:33">
      <c r="A1157" s="666">
        <v>44026</v>
      </c>
      <c r="B1157" s="115" t="s">
        <v>154</v>
      </c>
      <c r="C1157" s="37">
        <v>880143046</v>
      </c>
      <c r="D1157" s="115" t="s">
        <v>152</v>
      </c>
      <c r="E1157" s="115" t="s">
        <v>140</v>
      </c>
      <c r="F1157" s="665"/>
      <c r="G1157" s="486"/>
      <c r="H1157" s="265"/>
      <c r="I1157" s="666">
        <v>44041</v>
      </c>
      <c r="J1157" s="666"/>
      <c r="K1157" s="486"/>
      <c r="L1157" s="115" t="s">
        <v>195</v>
      </c>
      <c r="M1157" s="680"/>
      <c r="N1157" s="486"/>
      <c r="O1157" s="683"/>
      <c r="P1157" s="486"/>
      <c r="Q1157" s="486"/>
      <c r="R1157" s="486"/>
      <c r="S1157" s="37"/>
      <c r="T1157" s="37"/>
      <c r="U1157" s="37"/>
      <c r="V1157" s="37"/>
      <c r="W1157" s="37"/>
      <c r="X1157" s="37"/>
      <c r="Y1157" s="37"/>
      <c r="Z1157" s="37"/>
      <c r="AA1157" s="37"/>
      <c r="AB1157" s="37"/>
      <c r="AC1157" s="37"/>
      <c r="AD1157" s="37"/>
      <c r="AE1157" s="37"/>
      <c r="AF1157" s="37"/>
      <c r="AG1157" s="37"/>
    </row>
    <row r="1158" spans="1:33">
      <c r="A1158" s="666">
        <v>44026</v>
      </c>
      <c r="B1158" s="115" t="s">
        <v>146</v>
      </c>
      <c r="C1158" s="486">
        <v>880012570</v>
      </c>
      <c r="D1158" s="115" t="s">
        <v>139</v>
      </c>
      <c r="E1158" s="115" t="s">
        <v>140</v>
      </c>
      <c r="F1158" s="665" t="s">
        <v>2195</v>
      </c>
      <c r="G1158" s="486"/>
      <c r="H1158" s="265"/>
      <c r="I1158" s="666">
        <v>44041</v>
      </c>
      <c r="J1158" s="666"/>
      <c r="K1158" s="486"/>
      <c r="L1158" s="115" t="s">
        <v>195</v>
      </c>
      <c r="M1158" s="680"/>
      <c r="N1158" s="486"/>
      <c r="O1158" s="683"/>
      <c r="P1158" s="486"/>
      <c r="Q1158" s="486"/>
      <c r="R1158" s="486"/>
      <c r="S1158" s="37"/>
      <c r="T1158" s="37"/>
      <c r="U1158" s="37"/>
      <c r="V1158" s="37"/>
      <c r="W1158" s="37"/>
      <c r="X1158" s="37"/>
      <c r="Y1158" s="37"/>
      <c r="Z1158" s="37"/>
      <c r="AA1158" s="37"/>
      <c r="AB1158" s="37"/>
      <c r="AC1158" s="37"/>
      <c r="AD1158" s="37"/>
      <c r="AE1158" s="37"/>
      <c r="AF1158" s="37"/>
      <c r="AG1158" s="37"/>
    </row>
    <row r="1159" spans="1:33">
      <c r="A1159" s="666">
        <v>44026</v>
      </c>
      <c r="B1159" s="115" t="s">
        <v>154</v>
      </c>
      <c r="C1159" s="486">
        <v>880532474</v>
      </c>
      <c r="D1159" s="115" t="s">
        <v>152</v>
      </c>
      <c r="E1159" s="115" t="s">
        <v>150</v>
      </c>
      <c r="F1159" s="665"/>
      <c r="G1159" s="486"/>
      <c r="H1159" s="265">
        <v>44043</v>
      </c>
      <c r="I1159" s="666">
        <v>44054</v>
      </c>
      <c r="J1159" s="665" t="s">
        <v>142</v>
      </c>
      <c r="K1159" s="486">
        <v>326</v>
      </c>
      <c r="L1159" s="115" t="s">
        <v>1934</v>
      </c>
      <c r="M1159" s="680"/>
      <c r="N1159" s="486"/>
      <c r="O1159" s="683"/>
      <c r="P1159" s="486"/>
      <c r="Q1159" s="486"/>
      <c r="R1159" s="486"/>
      <c r="S1159" s="37"/>
      <c r="T1159" s="37"/>
      <c r="U1159" s="37"/>
      <c r="V1159" s="37"/>
      <c r="W1159" s="37"/>
      <c r="X1159" s="37"/>
      <c r="Y1159" s="37"/>
      <c r="Z1159" s="37"/>
      <c r="AA1159" s="37"/>
      <c r="AB1159" s="37"/>
      <c r="AC1159" s="37"/>
      <c r="AD1159" s="37"/>
      <c r="AE1159" s="37"/>
      <c r="AF1159" s="37"/>
      <c r="AG1159" s="37"/>
    </row>
    <row r="1160" spans="1:33">
      <c r="A1160" s="666">
        <v>44026</v>
      </c>
      <c r="B1160" s="115" t="s">
        <v>144</v>
      </c>
      <c r="C1160" s="486">
        <v>881164046</v>
      </c>
      <c r="D1160" s="115" t="s">
        <v>139</v>
      </c>
      <c r="E1160" s="115" t="s">
        <v>140</v>
      </c>
      <c r="F1160" s="665" t="s">
        <v>168</v>
      </c>
      <c r="G1160" s="486"/>
      <c r="H1160" s="265"/>
      <c r="I1160" s="666">
        <v>44056</v>
      </c>
      <c r="J1160" s="666"/>
      <c r="K1160" s="486"/>
      <c r="L1160" s="115" t="s">
        <v>2189</v>
      </c>
      <c r="M1160" s="680"/>
      <c r="N1160" s="486"/>
      <c r="O1160" s="683"/>
      <c r="P1160" s="486"/>
      <c r="Q1160" s="486"/>
      <c r="R1160" s="486"/>
      <c r="S1160" s="37"/>
      <c r="T1160" s="37"/>
      <c r="U1160" s="37"/>
      <c r="V1160" s="37"/>
      <c r="W1160" s="37"/>
      <c r="X1160" s="37"/>
      <c r="Y1160" s="37"/>
      <c r="Z1160" s="37"/>
      <c r="AA1160" s="37"/>
      <c r="AB1160" s="37"/>
      <c r="AC1160" s="37"/>
      <c r="AD1160" s="37"/>
      <c r="AE1160" s="37"/>
      <c r="AF1160" s="37"/>
      <c r="AG1160" s="37"/>
    </row>
    <row r="1161" spans="1:33">
      <c r="A1161" s="666">
        <v>44026</v>
      </c>
      <c r="B1161" s="115" t="s">
        <v>154</v>
      </c>
      <c r="C1161" s="486">
        <v>880041037</v>
      </c>
      <c r="D1161" s="115" t="s">
        <v>152</v>
      </c>
      <c r="E1161" s="115" t="s">
        <v>150</v>
      </c>
      <c r="F1161" s="665"/>
      <c r="G1161" s="486"/>
      <c r="H1161" s="265"/>
      <c r="I1161" s="666">
        <v>44041</v>
      </c>
      <c r="J1161" s="666"/>
      <c r="K1161" s="486"/>
      <c r="L1161" s="115" t="s">
        <v>195</v>
      </c>
      <c r="M1161" s="680"/>
      <c r="N1161" s="486"/>
      <c r="O1161" s="683"/>
      <c r="P1161" s="486"/>
      <c r="Q1161" s="486"/>
      <c r="R1161" s="486"/>
      <c r="S1161" s="37"/>
      <c r="T1161" s="37"/>
      <c r="U1161" s="37"/>
      <c r="V1161" s="37"/>
      <c r="W1161" s="37"/>
      <c r="X1161" s="37"/>
      <c r="Y1161" s="37"/>
      <c r="Z1161" s="37"/>
      <c r="AA1161" s="37"/>
      <c r="AB1161" s="37"/>
      <c r="AC1161" s="37"/>
      <c r="AD1161" s="37"/>
      <c r="AE1161" s="37"/>
      <c r="AF1161" s="37"/>
      <c r="AG1161" s="37"/>
    </row>
    <row r="1162" spans="1:33">
      <c r="A1162" s="666">
        <v>44026</v>
      </c>
      <c r="B1162" s="115" t="s">
        <v>154</v>
      </c>
      <c r="C1162" s="486">
        <v>880859463</v>
      </c>
      <c r="D1162" s="115" t="s">
        <v>152</v>
      </c>
      <c r="E1162" s="115" t="s">
        <v>150</v>
      </c>
      <c r="F1162" s="665"/>
      <c r="G1162" s="486"/>
      <c r="H1162" s="265"/>
      <c r="I1162" s="666">
        <v>44041</v>
      </c>
      <c r="J1162" s="666"/>
      <c r="K1162" s="486"/>
      <c r="L1162" s="115" t="s">
        <v>195</v>
      </c>
      <c r="M1162" s="680"/>
      <c r="N1162" s="486"/>
      <c r="O1162" s="683"/>
      <c r="P1162" s="486"/>
      <c r="Q1162" s="486"/>
      <c r="R1162" s="486"/>
      <c r="S1162" s="37"/>
      <c r="T1162" s="37"/>
      <c r="U1162" s="37"/>
      <c r="V1162" s="37"/>
      <c r="W1162" s="37"/>
      <c r="X1162" s="37"/>
      <c r="Y1162" s="37"/>
      <c r="Z1162" s="37"/>
      <c r="AA1162" s="37"/>
      <c r="AB1162" s="37"/>
      <c r="AC1162" s="37"/>
      <c r="AD1162" s="37"/>
      <c r="AE1162" s="37"/>
      <c r="AF1162" s="37"/>
      <c r="AG1162" s="37"/>
    </row>
    <row r="1163" spans="1:33">
      <c r="A1163" s="666">
        <v>44026</v>
      </c>
      <c r="B1163" s="115" t="s">
        <v>144</v>
      </c>
      <c r="C1163" s="486">
        <v>881014618</v>
      </c>
      <c r="D1163" s="115" t="s">
        <v>139</v>
      </c>
      <c r="E1163" s="115" t="s">
        <v>140</v>
      </c>
      <c r="F1163" s="665" t="s">
        <v>2196</v>
      </c>
      <c r="G1163" s="486"/>
      <c r="H1163" s="265"/>
      <c r="I1163" s="666">
        <v>44056</v>
      </c>
      <c r="J1163" s="666"/>
      <c r="K1163" s="486"/>
      <c r="L1163" s="115" t="s">
        <v>492</v>
      </c>
      <c r="M1163" s="680"/>
      <c r="N1163" s="486"/>
      <c r="O1163" s="683"/>
      <c r="P1163" s="486"/>
      <c r="Q1163" s="486"/>
      <c r="R1163" s="486"/>
      <c r="S1163" s="37"/>
      <c r="T1163" s="37"/>
      <c r="U1163" s="37"/>
      <c r="V1163" s="37"/>
      <c r="W1163" s="37"/>
      <c r="X1163" s="37"/>
      <c r="Y1163" s="37"/>
      <c r="Z1163" s="37"/>
      <c r="AA1163" s="37"/>
      <c r="AB1163" s="37"/>
      <c r="AC1163" s="37"/>
      <c r="AD1163" s="37"/>
      <c r="AE1163" s="37"/>
      <c r="AF1163" s="37"/>
      <c r="AG1163" s="37"/>
    </row>
    <row r="1164" spans="1:33">
      <c r="A1164" s="666">
        <v>44026</v>
      </c>
      <c r="B1164" s="115" t="s">
        <v>156</v>
      </c>
      <c r="C1164" s="37">
        <v>880140073</v>
      </c>
      <c r="D1164" s="115" t="s">
        <v>139</v>
      </c>
      <c r="E1164" s="115" t="s">
        <v>140</v>
      </c>
      <c r="F1164" s="665"/>
      <c r="G1164" s="486"/>
      <c r="H1164" s="265"/>
      <c r="I1164" s="666">
        <v>44040</v>
      </c>
      <c r="J1164" s="666"/>
      <c r="K1164" s="486"/>
      <c r="L1164" s="115"/>
      <c r="M1164" s="680"/>
      <c r="N1164" s="486"/>
      <c r="O1164" s="683"/>
      <c r="P1164" s="486"/>
      <c r="Q1164" s="486"/>
      <c r="R1164" s="486"/>
      <c r="S1164" s="37"/>
      <c r="T1164" s="37"/>
      <c r="U1164" s="37"/>
      <c r="V1164" s="37"/>
      <c r="W1164" s="37"/>
      <c r="X1164" s="37"/>
      <c r="Y1164" s="37"/>
      <c r="Z1164" s="37"/>
      <c r="AA1164" s="37"/>
      <c r="AB1164" s="37"/>
      <c r="AC1164" s="37"/>
      <c r="AD1164" s="37"/>
      <c r="AE1164" s="37"/>
      <c r="AF1164" s="37"/>
      <c r="AG1164" s="37"/>
    </row>
    <row r="1165" spans="1:33">
      <c r="A1165" s="666">
        <v>44026</v>
      </c>
      <c r="B1165" s="115" t="s">
        <v>206</v>
      </c>
      <c r="C1165" s="486">
        <v>880410457</v>
      </c>
      <c r="D1165" s="115" t="s">
        <v>139</v>
      </c>
      <c r="E1165" s="115" t="s">
        <v>140</v>
      </c>
      <c r="F1165" s="665"/>
      <c r="G1165" s="486"/>
      <c r="H1165" s="265"/>
      <c r="I1165" s="666">
        <v>44040</v>
      </c>
      <c r="J1165" s="666"/>
      <c r="K1165" s="486"/>
      <c r="L1165" s="115"/>
      <c r="M1165" s="680"/>
      <c r="N1165" s="486"/>
      <c r="O1165" s="683"/>
      <c r="P1165" s="486"/>
      <c r="Q1165" s="486"/>
      <c r="R1165" s="486"/>
      <c r="S1165" s="37"/>
      <c r="T1165" s="37"/>
      <c r="U1165" s="37"/>
      <c r="V1165" s="37"/>
      <c r="W1165" s="37"/>
      <c r="X1165" s="37"/>
      <c r="Y1165" s="37"/>
      <c r="Z1165" s="37"/>
      <c r="AA1165" s="37"/>
      <c r="AB1165" s="37"/>
      <c r="AC1165" s="37"/>
      <c r="AD1165" s="37"/>
      <c r="AE1165" s="37"/>
      <c r="AF1165" s="37"/>
      <c r="AG1165" s="37"/>
    </row>
    <row r="1166" spans="1:33">
      <c r="A1166" s="666">
        <v>44026</v>
      </c>
      <c r="B1166" s="115" t="s">
        <v>206</v>
      </c>
      <c r="C1166" s="486">
        <v>882218659</v>
      </c>
      <c r="D1166" s="115" t="s">
        <v>139</v>
      </c>
      <c r="E1166" s="115" t="s">
        <v>140</v>
      </c>
      <c r="F1166" s="665"/>
      <c r="G1166" s="486"/>
      <c r="H1166" s="265"/>
      <c r="I1166" s="666">
        <v>44040</v>
      </c>
      <c r="J1166" s="666"/>
      <c r="K1166" s="486"/>
      <c r="L1166" s="115"/>
      <c r="M1166" s="680"/>
      <c r="N1166" s="486"/>
      <c r="O1166" s="683"/>
      <c r="P1166" s="486"/>
      <c r="Q1166" s="486"/>
      <c r="R1166" s="486"/>
      <c r="S1166" s="37"/>
      <c r="T1166" s="37"/>
      <c r="U1166" s="37"/>
      <c r="V1166" s="37"/>
      <c r="W1166" s="37"/>
      <c r="X1166" s="37"/>
      <c r="Y1166" s="37"/>
      <c r="Z1166" s="37"/>
      <c r="AA1166" s="37"/>
      <c r="AB1166" s="37"/>
      <c r="AC1166" s="37"/>
      <c r="AD1166" s="37"/>
      <c r="AE1166" s="37"/>
      <c r="AF1166" s="37"/>
      <c r="AG1166" s="37"/>
    </row>
    <row r="1167" spans="1:33">
      <c r="A1167" s="666">
        <v>44026</v>
      </c>
      <c r="B1167" s="115" t="s">
        <v>206</v>
      </c>
      <c r="C1167" s="486">
        <v>882218692</v>
      </c>
      <c r="D1167" s="115" t="s">
        <v>139</v>
      </c>
      <c r="E1167" s="115" t="s">
        <v>140</v>
      </c>
      <c r="F1167" s="665"/>
      <c r="G1167" s="486"/>
      <c r="H1167" s="265"/>
      <c r="I1167" s="666">
        <v>44040</v>
      </c>
      <c r="J1167" s="666"/>
      <c r="K1167" s="486"/>
      <c r="L1167" s="115"/>
      <c r="M1167" s="680"/>
      <c r="N1167" s="486"/>
      <c r="O1167" s="683"/>
      <c r="P1167" s="486"/>
      <c r="Q1167" s="486"/>
      <c r="R1167" s="486"/>
      <c r="S1167" s="37"/>
      <c r="T1167" s="37"/>
      <c r="U1167" s="37"/>
      <c r="V1167" s="37"/>
      <c r="W1167" s="37"/>
      <c r="X1167" s="37"/>
      <c r="Y1167" s="37"/>
      <c r="Z1167" s="37"/>
      <c r="AA1167" s="37"/>
      <c r="AB1167" s="37"/>
      <c r="AC1167" s="37"/>
      <c r="AD1167" s="37"/>
      <c r="AE1167" s="37"/>
      <c r="AF1167" s="37"/>
      <c r="AG1167" s="37"/>
    </row>
    <row r="1168" spans="1:33">
      <c r="A1168" s="666">
        <v>44026</v>
      </c>
      <c r="B1168" s="115" t="s">
        <v>206</v>
      </c>
      <c r="C1168" s="486">
        <v>882227038</v>
      </c>
      <c r="D1168" s="115" t="s">
        <v>139</v>
      </c>
      <c r="E1168" s="115" t="s">
        <v>140</v>
      </c>
      <c r="F1168" s="665"/>
      <c r="G1168" s="486"/>
      <c r="H1168" s="265"/>
      <c r="I1168" s="666">
        <v>44041</v>
      </c>
      <c r="J1168" s="666"/>
      <c r="K1168" s="486"/>
      <c r="L1168" s="115"/>
      <c r="M1168" s="680"/>
      <c r="N1168" s="486"/>
      <c r="O1168" s="683"/>
      <c r="P1168" s="486"/>
      <c r="Q1168" s="486"/>
      <c r="R1168" s="486"/>
      <c r="S1168" s="37"/>
      <c r="T1168" s="37"/>
      <c r="U1168" s="37"/>
      <c r="V1168" s="37"/>
      <c r="W1168" s="37"/>
      <c r="X1168" s="37"/>
      <c r="Y1168" s="37"/>
      <c r="Z1168" s="37"/>
      <c r="AA1168" s="37"/>
      <c r="AB1168" s="37"/>
      <c r="AC1168" s="37"/>
      <c r="AD1168" s="37"/>
      <c r="AE1168" s="37"/>
      <c r="AF1168" s="37"/>
      <c r="AG1168" s="37"/>
    </row>
    <row r="1169" spans="1:33">
      <c r="A1169" s="666">
        <v>44026</v>
      </c>
      <c r="B1169" s="115" t="s">
        <v>206</v>
      </c>
      <c r="C1169" s="486">
        <v>881538096</v>
      </c>
      <c r="D1169" s="115" t="s">
        <v>139</v>
      </c>
      <c r="E1169" s="115" t="s">
        <v>140</v>
      </c>
      <c r="F1169" s="665" t="s">
        <v>2197</v>
      </c>
      <c r="G1169" s="486"/>
      <c r="H1169" s="265"/>
      <c r="I1169" s="666">
        <v>44041</v>
      </c>
      <c r="J1169" s="666"/>
      <c r="K1169" s="486"/>
      <c r="L1169" s="115"/>
      <c r="M1169" s="680"/>
      <c r="N1169" s="486"/>
      <c r="O1169" s="683"/>
      <c r="P1169" s="486"/>
      <c r="Q1169" s="486"/>
      <c r="R1169" s="486"/>
      <c r="S1169" s="37"/>
      <c r="T1169" s="37"/>
      <c r="U1169" s="37"/>
      <c r="V1169" s="37"/>
      <c r="W1169" s="37"/>
      <c r="X1169" s="37"/>
      <c r="Y1169" s="37"/>
      <c r="Z1169" s="37"/>
      <c r="AA1169" s="37"/>
      <c r="AB1169" s="37"/>
      <c r="AC1169" s="37"/>
      <c r="AD1169" s="37"/>
      <c r="AE1169" s="37"/>
      <c r="AF1169" s="37"/>
      <c r="AG1169" s="37"/>
    </row>
    <row r="1170" spans="1:33">
      <c r="A1170" s="666">
        <v>44026</v>
      </c>
      <c r="B1170" s="115" t="s">
        <v>206</v>
      </c>
      <c r="C1170" s="486">
        <v>881274741</v>
      </c>
      <c r="D1170" s="115" t="s">
        <v>139</v>
      </c>
      <c r="E1170" s="115" t="s">
        <v>140</v>
      </c>
      <c r="F1170" s="665"/>
      <c r="G1170" s="486"/>
      <c r="H1170" s="265"/>
      <c r="I1170" s="666">
        <v>44041</v>
      </c>
      <c r="J1170" s="666"/>
      <c r="K1170" s="486"/>
      <c r="L1170" s="115"/>
      <c r="M1170" s="680"/>
      <c r="N1170" s="486"/>
      <c r="O1170" s="683"/>
      <c r="P1170" s="486"/>
      <c r="Q1170" s="486"/>
      <c r="R1170" s="486"/>
      <c r="S1170" s="37"/>
      <c r="T1170" s="37"/>
      <c r="U1170" s="37"/>
      <c r="V1170" s="37"/>
      <c r="W1170" s="37"/>
      <c r="X1170" s="37"/>
      <c r="Y1170" s="37"/>
      <c r="Z1170" s="37"/>
      <c r="AA1170" s="37"/>
      <c r="AB1170" s="37"/>
      <c r="AC1170" s="37"/>
      <c r="AD1170" s="37"/>
      <c r="AE1170" s="37"/>
      <c r="AF1170" s="37"/>
      <c r="AG1170" s="37"/>
    </row>
    <row r="1171" spans="1:33">
      <c r="A1171" s="666">
        <v>44026</v>
      </c>
      <c r="B1171" s="115" t="s">
        <v>206</v>
      </c>
      <c r="C1171" s="486">
        <v>882227837</v>
      </c>
      <c r="D1171" s="115" t="s">
        <v>139</v>
      </c>
      <c r="E1171" s="115" t="s">
        <v>140</v>
      </c>
      <c r="F1171" s="665"/>
      <c r="G1171" s="486"/>
      <c r="H1171" s="265"/>
      <c r="I1171" s="666">
        <v>44041</v>
      </c>
      <c r="J1171" s="666"/>
      <c r="K1171" s="486"/>
      <c r="L1171" s="115"/>
      <c r="M1171" s="680"/>
      <c r="N1171" s="486"/>
      <c r="O1171" s="683"/>
      <c r="P1171" s="486"/>
      <c r="Q1171" s="486"/>
      <c r="R1171" s="486"/>
      <c r="S1171" s="37"/>
      <c r="T1171" s="37"/>
      <c r="U1171" s="37"/>
      <c r="V1171" s="37"/>
      <c r="W1171" s="37"/>
      <c r="X1171" s="37"/>
      <c r="Y1171" s="37"/>
      <c r="Z1171" s="37"/>
      <c r="AA1171" s="37"/>
      <c r="AB1171" s="37"/>
      <c r="AC1171" s="37"/>
      <c r="AD1171" s="37"/>
      <c r="AE1171" s="37"/>
      <c r="AF1171" s="37"/>
      <c r="AG1171" s="37"/>
    </row>
    <row r="1172" spans="1:33">
      <c r="A1172" s="666">
        <v>44026</v>
      </c>
      <c r="B1172" s="115" t="s">
        <v>206</v>
      </c>
      <c r="C1172" s="486">
        <v>880464943</v>
      </c>
      <c r="D1172" s="115" t="s">
        <v>139</v>
      </c>
      <c r="E1172" s="115" t="s">
        <v>140</v>
      </c>
      <c r="F1172" s="665"/>
      <c r="G1172" s="486"/>
      <c r="H1172" s="265"/>
      <c r="I1172" s="666">
        <v>44041</v>
      </c>
      <c r="J1172" s="666"/>
      <c r="K1172" s="486"/>
      <c r="L1172" s="115"/>
      <c r="M1172" s="680"/>
      <c r="N1172" s="486"/>
      <c r="O1172" s="683"/>
      <c r="P1172" s="486"/>
      <c r="Q1172" s="486"/>
      <c r="R1172" s="486"/>
      <c r="S1172" s="37"/>
      <c r="T1172" s="37"/>
      <c r="U1172" s="37"/>
      <c r="V1172" s="37"/>
      <c r="W1172" s="37"/>
      <c r="X1172" s="37"/>
      <c r="Y1172" s="37"/>
      <c r="Z1172" s="37"/>
      <c r="AA1172" s="37"/>
      <c r="AB1172" s="37"/>
      <c r="AC1172" s="37"/>
      <c r="AD1172" s="37"/>
      <c r="AE1172" s="37"/>
      <c r="AF1172" s="37"/>
      <c r="AG1172" s="37"/>
    </row>
    <row r="1173" spans="1:33">
      <c r="A1173" s="666">
        <v>44026</v>
      </c>
      <c r="B1173" s="115" t="s">
        <v>206</v>
      </c>
      <c r="C1173" s="486">
        <v>882180378</v>
      </c>
      <c r="D1173" s="115" t="s">
        <v>139</v>
      </c>
      <c r="E1173" s="115" t="s">
        <v>140</v>
      </c>
      <c r="F1173" s="665"/>
      <c r="G1173" s="486"/>
      <c r="H1173" s="265"/>
      <c r="I1173" s="666">
        <v>44041</v>
      </c>
      <c r="J1173" s="666"/>
      <c r="K1173" s="486"/>
      <c r="L1173" s="115"/>
      <c r="M1173" s="680"/>
      <c r="N1173" s="486"/>
      <c r="O1173" s="683"/>
      <c r="P1173" s="486"/>
      <c r="Q1173" s="486"/>
      <c r="R1173" s="486"/>
      <c r="S1173" s="37"/>
      <c r="T1173" s="37"/>
      <c r="U1173" s="37"/>
      <c r="V1173" s="37"/>
      <c r="W1173" s="37"/>
      <c r="X1173" s="37"/>
      <c r="Y1173" s="37"/>
      <c r="Z1173" s="37"/>
      <c r="AA1173" s="37"/>
      <c r="AB1173" s="37"/>
      <c r="AC1173" s="37"/>
      <c r="AD1173" s="37"/>
      <c r="AE1173" s="37"/>
      <c r="AF1173" s="37"/>
      <c r="AG1173" s="37"/>
    </row>
    <row r="1174" spans="1:33">
      <c r="A1174" s="666">
        <v>44026</v>
      </c>
      <c r="B1174" s="115" t="s">
        <v>206</v>
      </c>
      <c r="C1174" s="486">
        <v>882166136</v>
      </c>
      <c r="D1174" s="115" t="s">
        <v>139</v>
      </c>
      <c r="E1174" s="115" t="s">
        <v>140</v>
      </c>
      <c r="F1174" s="665"/>
      <c r="G1174" s="486"/>
      <c r="H1174" s="265"/>
      <c r="I1174" s="666">
        <v>44041</v>
      </c>
      <c r="J1174" s="666"/>
      <c r="K1174" s="486"/>
      <c r="L1174" s="115"/>
      <c r="M1174" s="680"/>
      <c r="N1174" s="486"/>
      <c r="O1174" s="683"/>
      <c r="P1174" s="486"/>
      <c r="Q1174" s="486"/>
      <c r="R1174" s="486"/>
      <c r="S1174" s="37"/>
      <c r="T1174" s="37"/>
      <c r="U1174" s="37"/>
      <c r="V1174" s="37"/>
      <c r="W1174" s="37"/>
      <c r="X1174" s="37"/>
      <c r="Y1174" s="37"/>
      <c r="Z1174" s="37"/>
      <c r="AA1174" s="37"/>
      <c r="AB1174" s="37"/>
      <c r="AC1174" s="37"/>
      <c r="AD1174" s="37"/>
      <c r="AE1174" s="37"/>
      <c r="AF1174" s="37"/>
      <c r="AG1174" s="37"/>
    </row>
    <row r="1175" spans="1:33">
      <c r="A1175" s="666">
        <v>44026</v>
      </c>
      <c r="B1175" s="115" t="s">
        <v>206</v>
      </c>
      <c r="C1175" s="486">
        <v>880025857</v>
      </c>
      <c r="D1175" s="115" t="s">
        <v>139</v>
      </c>
      <c r="E1175" s="115" t="s">
        <v>140</v>
      </c>
      <c r="F1175" s="665"/>
      <c r="G1175" s="681">
        <v>44040</v>
      </c>
      <c r="H1175" s="681">
        <v>44040</v>
      </c>
      <c r="I1175" s="681">
        <v>44041</v>
      </c>
      <c r="J1175" s="681" t="s">
        <v>142</v>
      </c>
      <c r="K1175" s="680">
        <v>3279.1</v>
      </c>
      <c r="L1175" s="680" t="s">
        <v>1837</v>
      </c>
      <c r="M1175" s="680"/>
      <c r="N1175" s="486"/>
      <c r="O1175" s="683"/>
      <c r="P1175" s="486"/>
      <c r="Q1175" s="486"/>
      <c r="R1175" s="486"/>
      <c r="S1175" s="486"/>
      <c r="T1175" s="486"/>
      <c r="U1175" s="486"/>
      <c r="V1175" s="486"/>
      <c r="W1175" s="486"/>
      <c r="X1175" s="486"/>
      <c r="Y1175" s="486"/>
      <c r="Z1175" s="486"/>
      <c r="AA1175" s="486"/>
      <c r="AB1175" s="486"/>
      <c r="AC1175" s="486"/>
      <c r="AD1175" s="486"/>
      <c r="AE1175" s="486"/>
      <c r="AF1175" s="486"/>
      <c r="AG1175" s="486"/>
    </row>
    <row r="1176" spans="1:33">
      <c r="A1176" s="666">
        <v>44026</v>
      </c>
      <c r="B1176" s="115" t="s">
        <v>206</v>
      </c>
      <c r="C1176" s="486">
        <v>882041260</v>
      </c>
      <c r="D1176" s="115" t="s">
        <v>139</v>
      </c>
      <c r="E1176" s="115" t="s">
        <v>140</v>
      </c>
      <c r="F1176" s="665"/>
      <c r="G1176" s="666"/>
      <c r="H1176" s="265"/>
      <c r="I1176" s="666">
        <v>44041</v>
      </c>
      <c r="J1176" s="665"/>
      <c r="K1176" s="486"/>
      <c r="L1176" s="115" t="s">
        <v>2198</v>
      </c>
      <c r="M1176" s="680"/>
      <c r="N1176" s="486"/>
      <c r="O1176" s="683"/>
      <c r="P1176" s="486"/>
      <c r="Q1176" s="486"/>
      <c r="R1176" s="486"/>
      <c r="S1176" s="37"/>
      <c r="T1176" s="37"/>
      <c r="U1176" s="37"/>
      <c r="V1176" s="37"/>
      <c r="W1176" s="37"/>
      <c r="X1176" s="37"/>
      <c r="Y1176" s="37"/>
      <c r="Z1176" s="37"/>
      <c r="AA1176" s="37"/>
      <c r="AB1176" s="37"/>
      <c r="AC1176" s="37"/>
      <c r="AD1176" s="37"/>
      <c r="AE1176" s="37"/>
      <c r="AF1176" s="37"/>
      <c r="AG1176" s="37"/>
    </row>
    <row r="1177" spans="1:33">
      <c r="A1177" s="666">
        <v>44026</v>
      </c>
      <c r="B1177" s="115" t="s">
        <v>206</v>
      </c>
      <c r="C1177" s="486">
        <v>882194048</v>
      </c>
      <c r="D1177" s="115" t="s">
        <v>152</v>
      </c>
      <c r="E1177" s="115" t="s">
        <v>140</v>
      </c>
      <c r="F1177" s="665"/>
      <c r="G1177" s="486"/>
      <c r="H1177" s="642">
        <v>44027</v>
      </c>
      <c r="I1177" s="681">
        <v>44041</v>
      </c>
      <c r="J1177" s="681"/>
      <c r="K1177" s="680">
        <v>147.13999999999999</v>
      </c>
      <c r="L1177" s="680" t="s">
        <v>2048</v>
      </c>
      <c r="M1177" s="680"/>
      <c r="N1177" s="486"/>
      <c r="O1177" s="683"/>
      <c r="P1177" s="486"/>
      <c r="Q1177" s="486"/>
      <c r="R1177" s="486"/>
      <c r="S1177" s="37"/>
      <c r="T1177" s="37"/>
      <c r="U1177" s="37"/>
      <c r="V1177" s="37"/>
      <c r="W1177" s="37"/>
      <c r="X1177" s="37"/>
      <c r="Y1177" s="37"/>
      <c r="Z1177" s="37"/>
      <c r="AA1177" s="37"/>
      <c r="AB1177" s="37"/>
      <c r="AC1177" s="37"/>
      <c r="AD1177" s="37"/>
      <c r="AE1177" s="37"/>
      <c r="AF1177" s="37"/>
      <c r="AG1177" s="37"/>
    </row>
    <row r="1178" spans="1:33">
      <c r="A1178" s="666">
        <v>44027</v>
      </c>
      <c r="B1178" s="115" t="s">
        <v>149</v>
      </c>
      <c r="C1178" s="486">
        <v>881369546</v>
      </c>
      <c r="D1178" s="115" t="s">
        <v>139</v>
      </c>
      <c r="E1178" s="115" t="s">
        <v>140</v>
      </c>
      <c r="F1178" s="665"/>
      <c r="G1178" s="486"/>
      <c r="H1178" s="265">
        <v>44033</v>
      </c>
      <c r="I1178" s="666">
        <v>44055</v>
      </c>
      <c r="J1178" s="665" t="s">
        <v>168</v>
      </c>
      <c r="K1178" s="486">
        <v>728</v>
      </c>
      <c r="L1178" s="115" t="s">
        <v>2176</v>
      </c>
      <c r="M1178" s="680" t="s">
        <v>2199</v>
      </c>
      <c r="N1178" s="486"/>
      <c r="O1178" s="683"/>
      <c r="P1178" s="486"/>
      <c r="Q1178" s="486"/>
      <c r="R1178" s="486"/>
      <c r="S1178" s="37"/>
      <c r="T1178" s="37"/>
      <c r="U1178" s="37"/>
      <c r="V1178" s="37"/>
      <c r="W1178" s="37"/>
      <c r="X1178" s="37"/>
      <c r="Y1178" s="37"/>
      <c r="Z1178" s="37"/>
      <c r="AA1178" s="37"/>
      <c r="AB1178" s="37"/>
      <c r="AC1178" s="37"/>
      <c r="AD1178" s="37"/>
      <c r="AE1178" s="37"/>
      <c r="AF1178" s="37"/>
      <c r="AG1178" s="37"/>
    </row>
    <row r="1179" spans="1:33">
      <c r="A1179" s="666">
        <v>44027</v>
      </c>
      <c r="B1179" s="115" t="s">
        <v>149</v>
      </c>
      <c r="C1179" s="486">
        <v>881369546</v>
      </c>
      <c r="D1179" s="115" t="s">
        <v>139</v>
      </c>
      <c r="E1179" s="115" t="s">
        <v>140</v>
      </c>
      <c r="F1179" s="665"/>
      <c r="G1179" s="486"/>
      <c r="H1179" s="265">
        <v>44039</v>
      </c>
      <c r="I1179" s="666">
        <v>44055</v>
      </c>
      <c r="J1179" s="665" t="s">
        <v>2200</v>
      </c>
      <c r="K1179" s="486">
        <v>34608</v>
      </c>
      <c r="L1179" s="115" t="s">
        <v>2201</v>
      </c>
      <c r="M1179" s="680"/>
      <c r="N1179" s="486"/>
      <c r="O1179" s="683"/>
      <c r="P1179" s="486"/>
      <c r="Q1179" s="486"/>
      <c r="R1179" s="486"/>
      <c r="S1179" s="37"/>
      <c r="T1179" s="37"/>
      <c r="U1179" s="37"/>
      <c r="V1179" s="37"/>
      <c r="W1179" s="37"/>
      <c r="X1179" s="37"/>
      <c r="Y1179" s="37"/>
      <c r="Z1179" s="37"/>
      <c r="AA1179" s="37"/>
      <c r="AB1179" s="37"/>
      <c r="AC1179" s="37"/>
      <c r="AD1179" s="37"/>
      <c r="AE1179" s="37"/>
      <c r="AF1179" s="37"/>
      <c r="AG1179" s="37"/>
    </row>
    <row r="1180" spans="1:33">
      <c r="A1180" s="666">
        <v>44027</v>
      </c>
      <c r="B1180" s="115" t="s">
        <v>149</v>
      </c>
      <c r="C1180" s="486">
        <v>881369546</v>
      </c>
      <c r="D1180" s="115" t="s">
        <v>139</v>
      </c>
      <c r="E1180" s="115" t="s">
        <v>140</v>
      </c>
      <c r="F1180" s="665"/>
      <c r="G1180" s="486"/>
      <c r="H1180" s="666">
        <v>44040</v>
      </c>
      <c r="I1180" s="666">
        <v>44055</v>
      </c>
      <c r="J1180" s="665" t="s">
        <v>2202</v>
      </c>
      <c r="K1180" s="486">
        <v>10500</v>
      </c>
      <c r="L1180" s="115" t="s">
        <v>2203</v>
      </c>
      <c r="M1180" s="680"/>
      <c r="N1180" s="486"/>
      <c r="O1180" s="683"/>
      <c r="P1180" s="486"/>
      <c r="Q1180" s="486"/>
      <c r="R1180" s="486"/>
      <c r="S1180" s="486"/>
      <c r="T1180" s="486"/>
      <c r="U1180" s="486"/>
      <c r="V1180" s="486"/>
      <c r="W1180" s="486"/>
      <c r="X1180" s="486"/>
      <c r="Y1180" s="486"/>
      <c r="Z1180" s="486"/>
      <c r="AA1180" s="486"/>
      <c r="AB1180" s="486"/>
      <c r="AC1180" s="486"/>
      <c r="AD1180" s="486"/>
      <c r="AE1180" s="486"/>
      <c r="AF1180" s="486"/>
      <c r="AG1180" s="486"/>
    </row>
    <row r="1181" spans="1:33">
      <c r="A1181" s="666">
        <v>44027</v>
      </c>
      <c r="B1181" s="115" t="s">
        <v>149</v>
      </c>
      <c r="C1181" s="486">
        <v>882139536</v>
      </c>
      <c r="D1181" s="115" t="s">
        <v>139</v>
      </c>
      <c r="E1181" s="115" t="s">
        <v>140</v>
      </c>
      <c r="F1181" s="665"/>
      <c r="G1181" s="486"/>
      <c r="H1181" s="265"/>
      <c r="I1181" s="666">
        <v>44042</v>
      </c>
      <c r="J1181" s="666"/>
      <c r="K1181" s="486"/>
      <c r="L1181" s="115" t="s">
        <v>2204</v>
      </c>
      <c r="M1181" s="680"/>
      <c r="N1181" s="486"/>
      <c r="O1181" s="683"/>
      <c r="P1181" s="486"/>
      <c r="Q1181" s="486"/>
      <c r="R1181" s="486"/>
      <c r="S1181" s="37"/>
      <c r="T1181" s="37"/>
      <c r="U1181" s="37"/>
      <c r="V1181" s="37"/>
      <c r="W1181" s="37"/>
      <c r="X1181" s="37"/>
      <c r="Y1181" s="37"/>
      <c r="Z1181" s="37"/>
      <c r="AA1181" s="37"/>
      <c r="AB1181" s="37"/>
      <c r="AC1181" s="37"/>
      <c r="AD1181" s="37"/>
      <c r="AE1181" s="37"/>
      <c r="AF1181" s="37"/>
      <c r="AG1181" s="37"/>
    </row>
    <row r="1182" spans="1:33">
      <c r="A1182" s="666">
        <v>44019</v>
      </c>
      <c r="B1182" s="115" t="s">
        <v>154</v>
      </c>
      <c r="C1182" s="486">
        <v>880711884</v>
      </c>
      <c r="D1182" s="115" t="s">
        <v>139</v>
      </c>
      <c r="E1182" s="115" t="s">
        <v>140</v>
      </c>
      <c r="F1182" s="665"/>
      <c r="G1182" s="486"/>
      <c r="H1182" s="265"/>
      <c r="I1182" s="665">
        <v>44033</v>
      </c>
      <c r="J1182" s="666"/>
      <c r="K1182" s="486"/>
      <c r="L1182" s="115"/>
      <c r="M1182" s="680"/>
      <c r="N1182" s="486"/>
      <c r="O1182" s="683"/>
      <c r="P1182" s="486"/>
      <c r="Q1182" s="486"/>
      <c r="R1182" s="486"/>
      <c r="S1182" s="37"/>
      <c r="T1182" s="37"/>
      <c r="U1182" s="37"/>
      <c r="V1182" s="37"/>
      <c r="W1182" s="37"/>
      <c r="X1182" s="37"/>
      <c r="Y1182" s="37"/>
      <c r="Z1182" s="37"/>
      <c r="AA1182" s="37"/>
      <c r="AB1182" s="37"/>
      <c r="AC1182" s="37"/>
      <c r="AD1182" s="37"/>
      <c r="AE1182" s="37"/>
      <c r="AF1182" s="37"/>
      <c r="AG1182" s="37"/>
    </row>
    <row r="1183" spans="1:33">
      <c r="A1183" s="666">
        <v>44027</v>
      </c>
      <c r="B1183" s="115" t="s">
        <v>175</v>
      </c>
      <c r="C1183" s="486">
        <v>881068434</v>
      </c>
      <c r="D1183" s="115" t="s">
        <v>152</v>
      </c>
      <c r="E1183" s="115" t="s">
        <v>140</v>
      </c>
      <c r="F1183" s="665" t="s">
        <v>142</v>
      </c>
      <c r="G1183" s="486"/>
      <c r="H1183" s="265">
        <v>44041</v>
      </c>
      <c r="I1183" s="666">
        <v>44058</v>
      </c>
      <c r="J1183" s="665" t="s">
        <v>142</v>
      </c>
      <c r="K1183" s="486">
        <v>69.5</v>
      </c>
      <c r="L1183" s="115" t="s">
        <v>1791</v>
      </c>
      <c r="M1183" s="680"/>
      <c r="N1183" s="486"/>
      <c r="O1183" s="683"/>
      <c r="P1183" s="486"/>
      <c r="Q1183" s="486"/>
      <c r="R1183" s="486"/>
      <c r="S1183" s="37"/>
      <c r="T1183" s="37"/>
      <c r="U1183" s="37"/>
      <c r="V1183" s="37"/>
      <c r="W1183" s="37"/>
      <c r="X1183" s="37"/>
      <c r="Y1183" s="37"/>
      <c r="Z1183" s="37"/>
      <c r="AA1183" s="37"/>
      <c r="AB1183" s="37"/>
      <c r="AC1183" s="37"/>
      <c r="AD1183" s="37"/>
      <c r="AE1183" s="37"/>
      <c r="AF1183" s="37"/>
      <c r="AG1183" s="37"/>
    </row>
    <row r="1184" spans="1:33">
      <c r="A1184" s="681">
        <v>44027</v>
      </c>
      <c r="B1184" s="680" t="s">
        <v>206</v>
      </c>
      <c r="C1184" s="680">
        <v>881793873</v>
      </c>
      <c r="D1184" s="680" t="s">
        <v>139</v>
      </c>
      <c r="E1184" s="680" t="s">
        <v>140</v>
      </c>
      <c r="F1184" s="681"/>
      <c r="G1184" s="680"/>
      <c r="H1184" s="642"/>
      <c r="I1184" s="681">
        <v>44039</v>
      </c>
      <c r="J1184" s="681"/>
      <c r="K1184" s="680"/>
      <c r="L1184" s="680" t="s">
        <v>2205</v>
      </c>
      <c r="M1184" s="680"/>
      <c r="N1184" s="681">
        <v>44027</v>
      </c>
      <c r="O1184" s="680">
        <v>500</v>
      </c>
      <c r="P1184" s="680"/>
      <c r="Q1184" s="680"/>
      <c r="R1184" s="680"/>
      <c r="S1184" s="629"/>
      <c r="T1184" s="629"/>
      <c r="U1184" s="629"/>
      <c r="V1184" s="629"/>
      <c r="W1184" s="629"/>
      <c r="X1184" s="629"/>
      <c r="Y1184" s="629"/>
      <c r="Z1184" s="629"/>
      <c r="AA1184" s="629"/>
      <c r="AB1184" s="629"/>
      <c r="AC1184" s="629"/>
      <c r="AD1184" s="629"/>
      <c r="AE1184" s="629"/>
      <c r="AF1184" s="629"/>
      <c r="AG1184" s="629"/>
    </row>
    <row r="1185" spans="1:33">
      <c r="A1185" s="666">
        <v>44027</v>
      </c>
      <c r="B1185" s="115" t="s">
        <v>138</v>
      </c>
      <c r="C1185" s="37">
        <v>881042578</v>
      </c>
      <c r="D1185" s="115" t="s">
        <v>139</v>
      </c>
      <c r="E1185" s="115" t="s">
        <v>140</v>
      </c>
      <c r="F1185" s="665" t="s">
        <v>200</v>
      </c>
      <c r="G1185" s="486"/>
      <c r="H1185" s="265"/>
      <c r="I1185" s="666">
        <v>44056</v>
      </c>
      <c r="J1185" s="666"/>
      <c r="K1185" s="486"/>
      <c r="L1185" s="115" t="s">
        <v>195</v>
      </c>
      <c r="M1185" s="680"/>
      <c r="N1185" s="486"/>
      <c r="O1185" s="683"/>
      <c r="P1185" s="486"/>
      <c r="Q1185" s="486"/>
      <c r="R1185" s="486"/>
      <c r="S1185" s="37"/>
      <c r="T1185" s="37"/>
      <c r="U1185" s="37"/>
      <c r="V1185" s="37"/>
      <c r="W1185" s="37"/>
      <c r="X1185" s="37"/>
      <c r="Y1185" s="37"/>
      <c r="Z1185" s="37"/>
      <c r="AA1185" s="37"/>
      <c r="AB1185" s="37"/>
      <c r="AC1185" s="37"/>
      <c r="AD1185" s="37"/>
      <c r="AE1185" s="37"/>
      <c r="AF1185" s="37"/>
      <c r="AG1185" s="37"/>
    </row>
    <row r="1186" spans="1:33">
      <c r="A1186" s="666">
        <v>44027</v>
      </c>
      <c r="B1186" s="115" t="s">
        <v>144</v>
      </c>
      <c r="C1186" s="486">
        <v>880000030</v>
      </c>
      <c r="D1186" s="115" t="s">
        <v>139</v>
      </c>
      <c r="E1186" s="115" t="s">
        <v>140</v>
      </c>
      <c r="F1186" s="665"/>
      <c r="G1186" s="666">
        <v>44032</v>
      </c>
      <c r="H1186" s="265"/>
      <c r="I1186" s="666">
        <v>44050</v>
      </c>
      <c r="J1186" s="666"/>
      <c r="K1186" s="486"/>
      <c r="L1186" s="115" t="s">
        <v>145</v>
      </c>
      <c r="M1186" s="680"/>
      <c r="N1186" s="486"/>
      <c r="O1186" s="683"/>
      <c r="P1186" s="486"/>
      <c r="Q1186" s="486"/>
      <c r="R1186" s="486"/>
      <c r="S1186" s="37"/>
      <c r="T1186" s="37"/>
      <c r="U1186" s="37"/>
      <c r="V1186" s="37"/>
      <c r="W1186" s="37"/>
      <c r="X1186" s="37"/>
      <c r="Y1186" s="37"/>
      <c r="Z1186" s="37"/>
      <c r="AA1186" s="37"/>
      <c r="AB1186" s="37"/>
      <c r="AC1186" s="37"/>
      <c r="AD1186" s="37"/>
      <c r="AE1186" s="37"/>
      <c r="AF1186" s="37"/>
      <c r="AG1186" s="37"/>
    </row>
    <row r="1187" spans="1:33">
      <c r="A1187" s="666">
        <v>44027</v>
      </c>
      <c r="B1187" s="115" t="s">
        <v>156</v>
      </c>
      <c r="C1187" s="37">
        <v>881447601</v>
      </c>
      <c r="D1187" s="115" t="s">
        <v>139</v>
      </c>
      <c r="E1187" s="115" t="s">
        <v>140</v>
      </c>
      <c r="F1187" s="665"/>
      <c r="G1187" s="486"/>
      <c r="H1187" s="265"/>
      <c r="I1187" s="666">
        <v>44039</v>
      </c>
      <c r="J1187" s="666"/>
      <c r="K1187" s="486"/>
      <c r="L1187" s="115"/>
      <c r="M1187" s="680"/>
      <c r="N1187" s="486"/>
      <c r="O1187" s="683"/>
      <c r="P1187" s="486"/>
      <c r="Q1187" s="486"/>
      <c r="R1187" s="486"/>
      <c r="S1187" s="37"/>
      <c r="T1187" s="37"/>
      <c r="U1187" s="37"/>
      <c r="V1187" s="37"/>
      <c r="W1187" s="37"/>
      <c r="X1187" s="37"/>
      <c r="Y1187" s="37"/>
      <c r="Z1187" s="37"/>
      <c r="AA1187" s="37"/>
      <c r="AB1187" s="37"/>
      <c r="AC1187" s="37"/>
      <c r="AD1187" s="37"/>
      <c r="AE1187" s="37"/>
      <c r="AF1187" s="37"/>
      <c r="AG1187" s="37"/>
    </row>
    <row r="1188" spans="1:33">
      <c r="A1188" s="666">
        <v>44027</v>
      </c>
      <c r="B1188" s="115" t="s">
        <v>146</v>
      </c>
      <c r="C1188" s="486">
        <v>880118105</v>
      </c>
      <c r="D1188" s="115" t="s">
        <v>139</v>
      </c>
      <c r="E1188" s="115" t="s">
        <v>140</v>
      </c>
      <c r="F1188" s="665" t="s">
        <v>2206</v>
      </c>
      <c r="G1188" s="486"/>
      <c r="H1188" s="265">
        <v>44041</v>
      </c>
      <c r="I1188" s="666">
        <v>44029</v>
      </c>
      <c r="J1188" s="665" t="s">
        <v>319</v>
      </c>
      <c r="K1188" s="486">
        <v>45</v>
      </c>
      <c r="L1188" s="680" t="s">
        <v>1837</v>
      </c>
      <c r="M1188" s="680"/>
      <c r="N1188" s="486"/>
      <c r="O1188" s="683"/>
      <c r="P1188" s="486"/>
      <c r="Q1188" s="486"/>
      <c r="R1188" s="486"/>
      <c r="S1188" s="37"/>
      <c r="T1188" s="37"/>
      <c r="U1188" s="37"/>
      <c r="V1188" s="37"/>
      <c r="W1188" s="37"/>
      <c r="X1188" s="37"/>
      <c r="Y1188" s="37"/>
      <c r="Z1188" s="37"/>
      <c r="AA1188" s="37"/>
      <c r="AB1188" s="37"/>
      <c r="AC1188" s="37"/>
      <c r="AD1188" s="37"/>
      <c r="AE1188" s="37"/>
      <c r="AF1188" s="37"/>
      <c r="AG1188" s="37"/>
    </row>
    <row r="1189" spans="1:33">
      <c r="A1189" s="666">
        <v>44027</v>
      </c>
      <c r="B1189" s="115" t="s">
        <v>154</v>
      </c>
      <c r="C1189" s="486">
        <v>880012395</v>
      </c>
      <c r="D1189" s="115" t="s">
        <v>139</v>
      </c>
      <c r="E1189" s="115" t="s">
        <v>140</v>
      </c>
      <c r="F1189" s="665"/>
      <c r="G1189" s="486"/>
      <c r="H1189" s="265"/>
      <c r="I1189" s="666">
        <v>44041</v>
      </c>
      <c r="J1189" s="666"/>
      <c r="K1189" s="486"/>
      <c r="L1189" s="115" t="s">
        <v>195</v>
      </c>
      <c r="M1189" s="680"/>
      <c r="N1189" s="486"/>
      <c r="O1189" s="683"/>
      <c r="P1189" s="486"/>
      <c r="Q1189" s="486"/>
      <c r="R1189" s="486"/>
      <c r="S1189" s="37"/>
      <c r="T1189" s="37"/>
      <c r="U1189" s="37"/>
      <c r="V1189" s="37"/>
      <c r="W1189" s="37"/>
      <c r="X1189" s="37"/>
      <c r="Y1189" s="37"/>
      <c r="Z1189" s="37"/>
      <c r="AA1189" s="37"/>
      <c r="AB1189" s="37"/>
      <c r="AC1189" s="37"/>
      <c r="AD1189" s="37"/>
      <c r="AE1189" s="37"/>
      <c r="AF1189" s="37"/>
      <c r="AG1189" s="37"/>
    </row>
    <row r="1190" spans="1:33">
      <c r="A1190" s="666">
        <v>44027</v>
      </c>
      <c r="B1190" s="115" t="s">
        <v>138</v>
      </c>
      <c r="C1190" s="37">
        <v>880532598</v>
      </c>
      <c r="D1190" s="115" t="s">
        <v>139</v>
      </c>
      <c r="E1190" s="115" t="s">
        <v>140</v>
      </c>
      <c r="F1190" s="665"/>
      <c r="G1190" s="486"/>
      <c r="H1190" s="265"/>
      <c r="I1190" s="666">
        <v>44055</v>
      </c>
      <c r="J1190" s="666"/>
      <c r="K1190" s="486"/>
      <c r="L1190" s="115" t="s">
        <v>2207</v>
      </c>
      <c r="M1190" s="680"/>
      <c r="N1190" s="486"/>
      <c r="O1190" s="683"/>
      <c r="P1190" s="486"/>
      <c r="Q1190" s="486"/>
      <c r="R1190" s="486"/>
      <c r="S1190" s="37"/>
      <c r="T1190" s="37"/>
      <c r="U1190" s="37"/>
      <c r="V1190" s="37"/>
      <c r="W1190" s="37"/>
      <c r="X1190" s="37"/>
      <c r="Y1190" s="37"/>
      <c r="Z1190" s="37"/>
      <c r="AA1190" s="37"/>
      <c r="AB1190" s="37"/>
      <c r="AC1190" s="37"/>
      <c r="AD1190" s="37"/>
      <c r="AE1190" s="37"/>
      <c r="AF1190" s="37"/>
      <c r="AG1190" s="37"/>
    </row>
    <row r="1191" spans="1:33">
      <c r="A1191" s="666">
        <v>44027</v>
      </c>
      <c r="B1191" s="115" t="s">
        <v>144</v>
      </c>
      <c r="C1191" s="486">
        <v>882261146</v>
      </c>
      <c r="D1191" s="115" t="s">
        <v>139</v>
      </c>
      <c r="E1191" s="115" t="s">
        <v>140</v>
      </c>
      <c r="F1191" s="665" t="s">
        <v>2208</v>
      </c>
      <c r="G1191" s="666">
        <v>44027</v>
      </c>
      <c r="H1191" s="265"/>
      <c r="I1191" s="666">
        <v>44043</v>
      </c>
      <c r="J1191" s="666"/>
      <c r="K1191" s="486"/>
      <c r="L1191" s="115" t="s">
        <v>2209</v>
      </c>
      <c r="M1191" s="680"/>
      <c r="N1191" s="486"/>
      <c r="O1191" s="683"/>
      <c r="P1191" s="486"/>
      <c r="Q1191" s="486"/>
      <c r="R1191" s="486"/>
      <c r="S1191" s="37"/>
      <c r="T1191" s="37"/>
      <c r="U1191" s="37"/>
      <c r="V1191" s="37"/>
      <c r="W1191" s="37"/>
      <c r="X1191" s="37"/>
      <c r="Y1191" s="37"/>
      <c r="Z1191" s="37"/>
      <c r="AA1191" s="37"/>
      <c r="AB1191" s="37"/>
      <c r="AC1191" s="37"/>
      <c r="AD1191" s="37"/>
      <c r="AE1191" s="37"/>
      <c r="AF1191" s="37"/>
      <c r="AG1191" s="37"/>
    </row>
    <row r="1192" spans="1:33">
      <c r="A1192" s="666">
        <v>44027</v>
      </c>
      <c r="B1192" s="115" t="s">
        <v>144</v>
      </c>
      <c r="C1192" s="486">
        <v>882258823</v>
      </c>
      <c r="D1192" s="115" t="s">
        <v>139</v>
      </c>
      <c r="E1192" s="115" t="s">
        <v>140</v>
      </c>
      <c r="F1192" s="665" t="s">
        <v>346</v>
      </c>
      <c r="G1192" s="666">
        <v>44027</v>
      </c>
      <c r="H1192" s="265"/>
      <c r="I1192" s="666">
        <v>44043</v>
      </c>
      <c r="J1192" s="666"/>
      <c r="K1192" s="486"/>
      <c r="L1192" s="115" t="s">
        <v>2210</v>
      </c>
      <c r="M1192" s="680"/>
      <c r="N1192" s="486"/>
      <c r="O1192" s="683"/>
      <c r="P1192" s="486"/>
      <c r="Q1192" s="486"/>
      <c r="R1192" s="486"/>
      <c r="S1192" s="37"/>
      <c r="T1192" s="37"/>
      <c r="U1192" s="37"/>
      <c r="V1192" s="37"/>
      <c r="W1192" s="37"/>
      <c r="X1192" s="37"/>
      <c r="Y1192" s="37"/>
      <c r="Z1192" s="37"/>
      <c r="AA1192" s="37"/>
      <c r="AB1192" s="37"/>
      <c r="AC1192" s="37"/>
      <c r="AD1192" s="37"/>
      <c r="AE1192" s="37"/>
      <c r="AF1192" s="37"/>
      <c r="AG1192" s="37"/>
    </row>
    <row r="1193" spans="1:33">
      <c r="A1193" s="666">
        <v>44027</v>
      </c>
      <c r="B1193" s="115" t="s">
        <v>175</v>
      </c>
      <c r="C1193" s="486">
        <v>881748579</v>
      </c>
      <c r="D1193" s="115" t="s">
        <v>139</v>
      </c>
      <c r="E1193" s="115" t="s">
        <v>150</v>
      </c>
      <c r="F1193" s="665" t="s">
        <v>176</v>
      </c>
      <c r="G1193" s="666">
        <v>44035</v>
      </c>
      <c r="H1193" s="265"/>
      <c r="I1193" s="666">
        <v>44043</v>
      </c>
      <c r="J1193" s="666"/>
      <c r="K1193" s="486"/>
      <c r="L1193" s="115" t="s">
        <v>494</v>
      </c>
      <c r="M1193" s="680"/>
      <c r="N1193" s="666">
        <v>44034</v>
      </c>
      <c r="O1193" s="115" t="s">
        <v>2211</v>
      </c>
      <c r="P1193" s="486"/>
      <c r="Q1193" s="486"/>
      <c r="R1193" s="486"/>
      <c r="S1193" s="37"/>
      <c r="T1193" s="37"/>
      <c r="U1193" s="37"/>
      <c r="V1193" s="37"/>
      <c r="W1193" s="37"/>
      <c r="X1193" s="37"/>
      <c r="Y1193" s="37"/>
      <c r="Z1193" s="37"/>
      <c r="AA1193" s="37"/>
      <c r="AB1193" s="37"/>
      <c r="AC1193" s="37"/>
      <c r="AD1193" s="37"/>
      <c r="AE1193" s="37"/>
      <c r="AF1193" s="37"/>
      <c r="AG1193" s="37"/>
    </row>
    <row r="1194" spans="1:33">
      <c r="A1194" s="666">
        <v>44027</v>
      </c>
      <c r="B1194" s="115" t="s">
        <v>149</v>
      </c>
      <c r="C1194" s="486">
        <v>880846631</v>
      </c>
      <c r="D1194" s="115" t="s">
        <v>139</v>
      </c>
      <c r="E1194" s="115" t="s">
        <v>140</v>
      </c>
      <c r="F1194" s="665" t="s">
        <v>199</v>
      </c>
      <c r="G1194" s="486"/>
      <c r="H1194" s="265">
        <v>44029</v>
      </c>
      <c r="I1194" s="666">
        <v>44029</v>
      </c>
      <c r="J1194" s="665" t="s">
        <v>199</v>
      </c>
      <c r="K1194" s="486">
        <v>49.98</v>
      </c>
      <c r="L1194" s="115" t="s">
        <v>2212</v>
      </c>
      <c r="M1194" s="680"/>
      <c r="N1194" s="486"/>
      <c r="O1194" s="683"/>
      <c r="P1194" s="486"/>
      <c r="Q1194" s="486"/>
      <c r="R1194" s="486"/>
      <c r="S1194" s="37"/>
      <c r="T1194" s="37"/>
      <c r="U1194" s="37"/>
      <c r="V1194" s="37"/>
      <c r="W1194" s="37"/>
      <c r="X1194" s="37"/>
      <c r="Y1194" s="37"/>
      <c r="Z1194" s="37"/>
      <c r="AA1194" s="37"/>
      <c r="AB1194" s="37"/>
      <c r="AC1194" s="37"/>
      <c r="AD1194" s="37"/>
      <c r="AE1194" s="37"/>
      <c r="AF1194" s="37"/>
      <c r="AG1194" s="37"/>
    </row>
    <row r="1195" spans="1:33">
      <c r="A1195" s="666">
        <v>44027</v>
      </c>
      <c r="B1195" s="115" t="s">
        <v>154</v>
      </c>
      <c r="C1195" s="486">
        <v>882257442</v>
      </c>
      <c r="D1195" s="115" t="s">
        <v>139</v>
      </c>
      <c r="E1195" s="115" t="s">
        <v>140</v>
      </c>
      <c r="F1195" s="665" t="s">
        <v>442</v>
      </c>
      <c r="G1195" s="486"/>
      <c r="H1195" s="265">
        <v>44032</v>
      </c>
      <c r="I1195" s="666">
        <v>44041</v>
      </c>
      <c r="J1195" s="665" t="s">
        <v>176</v>
      </c>
      <c r="K1195" s="486">
        <v>9.9</v>
      </c>
      <c r="L1195" s="680" t="s">
        <v>1801</v>
      </c>
      <c r="M1195" s="680"/>
      <c r="N1195" s="486"/>
      <c r="O1195" s="683"/>
      <c r="P1195" s="486"/>
      <c r="Q1195" s="486"/>
      <c r="R1195" s="486"/>
      <c r="S1195" s="37"/>
      <c r="T1195" s="37"/>
      <c r="U1195" s="37"/>
      <c r="V1195" s="37"/>
      <c r="W1195" s="37"/>
      <c r="X1195" s="37"/>
      <c r="Y1195" s="37"/>
      <c r="Z1195" s="37"/>
      <c r="AA1195" s="37"/>
      <c r="AB1195" s="37"/>
      <c r="AC1195" s="37"/>
      <c r="AD1195" s="37"/>
      <c r="AE1195" s="37"/>
      <c r="AF1195" s="37"/>
      <c r="AG1195" s="37"/>
    </row>
    <row r="1196" spans="1:33">
      <c r="A1196" s="666">
        <v>44027</v>
      </c>
      <c r="B1196" s="115" t="s">
        <v>149</v>
      </c>
      <c r="C1196" s="486">
        <v>882295156</v>
      </c>
      <c r="D1196" s="115" t="s">
        <v>139</v>
      </c>
      <c r="E1196" s="115" t="s">
        <v>140</v>
      </c>
      <c r="F1196" s="665" t="s">
        <v>168</v>
      </c>
      <c r="G1196" s="486"/>
      <c r="H1196" s="265"/>
      <c r="I1196" s="666">
        <v>44034</v>
      </c>
      <c r="J1196" s="666"/>
      <c r="K1196" s="486"/>
      <c r="L1196" s="115" t="s">
        <v>2213</v>
      </c>
      <c r="M1196" s="680"/>
      <c r="N1196" s="486"/>
      <c r="O1196" s="683"/>
      <c r="P1196" s="486"/>
      <c r="Q1196" s="486"/>
      <c r="R1196" s="486"/>
      <c r="S1196" s="37"/>
      <c r="T1196" s="37"/>
      <c r="U1196" s="37"/>
      <c r="V1196" s="37"/>
      <c r="W1196" s="37"/>
      <c r="X1196" s="37"/>
      <c r="Y1196" s="37"/>
      <c r="Z1196" s="37"/>
      <c r="AA1196" s="37"/>
      <c r="AB1196" s="37"/>
      <c r="AC1196" s="37"/>
      <c r="AD1196" s="37"/>
      <c r="AE1196" s="37"/>
      <c r="AF1196" s="37"/>
      <c r="AG1196" s="37"/>
    </row>
    <row r="1197" spans="1:33">
      <c r="A1197" s="666">
        <v>44027</v>
      </c>
      <c r="B1197" s="115" t="s">
        <v>194</v>
      </c>
      <c r="C1197" s="486">
        <v>880143947</v>
      </c>
      <c r="D1197" s="115" t="s">
        <v>139</v>
      </c>
      <c r="E1197" s="115" t="s">
        <v>140</v>
      </c>
      <c r="F1197" s="665" t="s">
        <v>246</v>
      </c>
      <c r="G1197" s="486"/>
      <c r="H1197" s="265">
        <v>44039</v>
      </c>
      <c r="I1197" s="666">
        <v>44053</v>
      </c>
      <c r="J1197" s="665" t="s">
        <v>142</v>
      </c>
      <c r="K1197" s="486">
        <v>193.5</v>
      </c>
      <c r="L1197" s="115" t="s">
        <v>2214</v>
      </c>
      <c r="M1197" s="680"/>
      <c r="N1197" s="666">
        <v>44030</v>
      </c>
      <c r="O1197" s="486">
        <v>1352.9</v>
      </c>
      <c r="P1197" s="486"/>
      <c r="Q1197" s="486"/>
      <c r="R1197" s="486"/>
      <c r="S1197" s="37"/>
      <c r="T1197" s="37"/>
      <c r="U1197" s="37"/>
      <c r="V1197" s="37"/>
      <c r="W1197" s="37"/>
      <c r="X1197" s="37"/>
      <c r="Y1197" s="37"/>
      <c r="Z1197" s="37"/>
      <c r="AA1197" s="37"/>
      <c r="AB1197" s="37"/>
      <c r="AC1197" s="37"/>
      <c r="AD1197" s="37"/>
      <c r="AE1197" s="37"/>
      <c r="AF1197" s="37"/>
      <c r="AG1197" s="37"/>
    </row>
    <row r="1198" spans="1:33">
      <c r="A1198" s="666">
        <v>44027</v>
      </c>
      <c r="B1198" s="115" t="s">
        <v>178</v>
      </c>
      <c r="C1198" s="486">
        <v>882157820</v>
      </c>
      <c r="D1198" s="115" t="s">
        <v>139</v>
      </c>
      <c r="E1198" s="115" t="s">
        <v>140</v>
      </c>
      <c r="F1198" s="665" t="s">
        <v>283</v>
      </c>
      <c r="G1198" s="486"/>
      <c r="H1198" s="265"/>
      <c r="I1198" s="666">
        <v>44056</v>
      </c>
      <c r="J1198" s="666"/>
      <c r="K1198" s="486"/>
      <c r="L1198" s="115" t="s">
        <v>39</v>
      </c>
      <c r="M1198" s="680"/>
      <c r="N1198" s="486"/>
      <c r="O1198" s="683"/>
      <c r="P1198" s="486"/>
      <c r="Q1198" s="486"/>
      <c r="R1198" s="486"/>
      <c r="S1198" s="37"/>
      <c r="T1198" s="37"/>
      <c r="U1198" s="37"/>
      <c r="V1198" s="37"/>
      <c r="W1198" s="37"/>
      <c r="X1198" s="37"/>
      <c r="Y1198" s="37"/>
      <c r="Z1198" s="37"/>
      <c r="AA1198" s="37"/>
      <c r="AB1198" s="37"/>
      <c r="AC1198" s="37"/>
      <c r="AD1198" s="37"/>
      <c r="AE1198" s="37"/>
      <c r="AF1198" s="37"/>
      <c r="AG1198" s="37"/>
    </row>
    <row r="1199" spans="1:33">
      <c r="A1199" s="666">
        <v>44027</v>
      </c>
      <c r="B1199" s="115" t="s">
        <v>146</v>
      </c>
      <c r="C1199" s="486">
        <v>880532320</v>
      </c>
      <c r="D1199" s="115" t="s">
        <v>139</v>
      </c>
      <c r="E1199" s="115" t="s">
        <v>147</v>
      </c>
      <c r="F1199" s="665" t="s">
        <v>2215</v>
      </c>
      <c r="G1199" s="486"/>
      <c r="H1199" s="265"/>
      <c r="I1199" s="666"/>
      <c r="J1199" s="666"/>
      <c r="K1199" s="486"/>
      <c r="L1199" s="115"/>
      <c r="M1199" s="680"/>
      <c r="N1199" s="666">
        <v>44027</v>
      </c>
      <c r="O1199" s="486">
        <v>1049.7</v>
      </c>
      <c r="P1199" s="486"/>
      <c r="Q1199" s="486"/>
      <c r="R1199" s="486"/>
      <c r="S1199" s="37"/>
      <c r="T1199" s="37"/>
      <c r="U1199" s="37"/>
      <c r="V1199" s="37"/>
      <c r="W1199" s="37"/>
      <c r="X1199" s="37"/>
      <c r="Y1199" s="37"/>
      <c r="Z1199" s="37"/>
      <c r="AA1199" s="37"/>
      <c r="AB1199" s="37"/>
      <c r="AC1199" s="37"/>
      <c r="AD1199" s="37"/>
      <c r="AE1199" s="37"/>
      <c r="AF1199" s="37"/>
      <c r="AG1199" s="37"/>
    </row>
    <row r="1200" spans="1:33">
      <c r="A1200" s="666">
        <v>44027</v>
      </c>
      <c r="B1200" s="115" t="s">
        <v>175</v>
      </c>
      <c r="C1200" s="486">
        <v>882229431</v>
      </c>
      <c r="D1200" s="115" t="s">
        <v>139</v>
      </c>
      <c r="E1200" s="115" t="s">
        <v>147</v>
      </c>
      <c r="F1200" s="665"/>
      <c r="G1200" s="486"/>
      <c r="H1200" s="265"/>
      <c r="I1200" s="666">
        <v>44043</v>
      </c>
      <c r="J1200" s="666"/>
      <c r="K1200" s="486"/>
      <c r="L1200" s="115"/>
      <c r="M1200" s="680"/>
      <c r="N1200" s="486"/>
      <c r="O1200" s="683"/>
      <c r="P1200" s="486"/>
      <c r="Q1200" s="486"/>
      <c r="R1200" s="486"/>
      <c r="S1200" s="37"/>
      <c r="T1200" s="37"/>
      <c r="U1200" s="37"/>
      <c r="V1200" s="37"/>
      <c r="W1200" s="37"/>
      <c r="X1200" s="37"/>
      <c r="Y1200" s="37"/>
      <c r="Z1200" s="37"/>
      <c r="AA1200" s="37"/>
      <c r="AB1200" s="37"/>
      <c r="AC1200" s="37"/>
      <c r="AD1200" s="37"/>
      <c r="AE1200" s="37"/>
      <c r="AF1200" s="37"/>
      <c r="AG1200" s="37"/>
    </row>
    <row r="1201" spans="1:33">
      <c r="A1201" s="666">
        <v>44027</v>
      </c>
      <c r="B1201" s="115" t="s">
        <v>1159</v>
      </c>
      <c r="C1201" s="37">
        <v>881789463</v>
      </c>
      <c r="D1201" s="115" t="s">
        <v>139</v>
      </c>
      <c r="E1201" s="115" t="s">
        <v>140</v>
      </c>
      <c r="F1201" s="665" t="s">
        <v>213</v>
      </c>
      <c r="G1201" s="486"/>
      <c r="H1201" s="265"/>
      <c r="I1201" s="666">
        <v>44041</v>
      </c>
      <c r="J1201" s="666"/>
      <c r="K1201" s="486"/>
      <c r="L1201" s="115" t="s">
        <v>195</v>
      </c>
      <c r="M1201" s="680"/>
      <c r="N1201" s="486"/>
      <c r="O1201" s="683"/>
      <c r="P1201" s="486"/>
      <c r="Q1201" s="486"/>
      <c r="R1201" s="486"/>
      <c r="S1201" s="37"/>
      <c r="T1201" s="37"/>
      <c r="U1201" s="37"/>
      <c r="V1201" s="37"/>
      <c r="W1201" s="37"/>
      <c r="X1201" s="37"/>
      <c r="Y1201" s="37"/>
      <c r="Z1201" s="37"/>
      <c r="AA1201" s="37"/>
      <c r="AB1201" s="37"/>
      <c r="AC1201" s="37"/>
      <c r="AD1201" s="37"/>
      <c r="AE1201" s="37"/>
      <c r="AF1201" s="37"/>
      <c r="AG1201" s="37"/>
    </row>
    <row r="1202" spans="1:33">
      <c r="A1202" s="666">
        <v>44027</v>
      </c>
      <c r="B1202" s="115" t="s">
        <v>149</v>
      </c>
      <c r="C1202" s="486">
        <v>882282677</v>
      </c>
      <c r="D1202" s="115" t="s">
        <v>139</v>
      </c>
      <c r="E1202" s="115" t="s">
        <v>140</v>
      </c>
      <c r="F1202" s="665" t="s">
        <v>200</v>
      </c>
      <c r="G1202" s="486"/>
      <c r="H1202" s="265">
        <v>44034</v>
      </c>
      <c r="I1202" s="666">
        <v>44042</v>
      </c>
      <c r="J1202" s="665" t="s">
        <v>200</v>
      </c>
      <c r="K1202" s="486">
        <v>9.9</v>
      </c>
      <c r="L1202" s="115" t="s">
        <v>2216</v>
      </c>
      <c r="M1202" s="680"/>
      <c r="N1202" s="486"/>
      <c r="O1202" s="683"/>
      <c r="P1202" s="486"/>
      <c r="Q1202" s="486"/>
      <c r="R1202" s="486"/>
      <c r="S1202" s="37"/>
      <c r="T1202" s="37"/>
      <c r="U1202" s="37"/>
      <c r="V1202" s="37"/>
      <c r="W1202" s="37"/>
      <c r="X1202" s="37"/>
      <c r="Y1202" s="37"/>
      <c r="Z1202" s="37"/>
      <c r="AA1202" s="37"/>
      <c r="AB1202" s="37"/>
      <c r="AC1202" s="37"/>
      <c r="AD1202" s="37"/>
      <c r="AE1202" s="37"/>
      <c r="AF1202" s="37"/>
      <c r="AG1202" s="37"/>
    </row>
    <row r="1203" spans="1:33">
      <c r="A1203" s="666">
        <v>44027</v>
      </c>
      <c r="B1203" s="115" t="s">
        <v>175</v>
      </c>
      <c r="C1203" s="486">
        <v>880656934</v>
      </c>
      <c r="D1203" s="115" t="s">
        <v>139</v>
      </c>
      <c r="E1203" s="115" t="s">
        <v>140</v>
      </c>
      <c r="F1203" s="665" t="s">
        <v>142</v>
      </c>
      <c r="G1203" s="666">
        <v>44041</v>
      </c>
      <c r="H1203" s="265"/>
      <c r="I1203" s="666">
        <v>44042</v>
      </c>
      <c r="J1203" s="666"/>
      <c r="K1203" s="486"/>
      <c r="L1203" s="115" t="s">
        <v>195</v>
      </c>
      <c r="M1203" s="680"/>
      <c r="N1203" s="486"/>
      <c r="O1203" s="683"/>
      <c r="P1203" s="486"/>
      <c r="Q1203" s="486"/>
      <c r="R1203" s="486"/>
      <c r="S1203" s="37"/>
      <c r="T1203" s="37"/>
      <c r="U1203" s="37"/>
      <c r="V1203" s="37"/>
      <c r="W1203" s="37"/>
      <c r="X1203" s="37"/>
      <c r="Y1203" s="37"/>
      <c r="Z1203" s="37"/>
      <c r="AA1203" s="37"/>
      <c r="AB1203" s="37"/>
      <c r="AC1203" s="37"/>
      <c r="AD1203" s="37"/>
      <c r="AE1203" s="37"/>
      <c r="AF1203" s="37"/>
      <c r="AG1203" s="37"/>
    </row>
    <row r="1204" spans="1:33">
      <c r="A1204" s="666">
        <v>44027</v>
      </c>
      <c r="B1204" s="115" t="s">
        <v>154</v>
      </c>
      <c r="C1204" s="37">
        <v>880013820</v>
      </c>
      <c r="D1204" s="115" t="s">
        <v>152</v>
      </c>
      <c r="E1204" s="115" t="s">
        <v>147</v>
      </c>
      <c r="F1204" s="665"/>
      <c r="G1204" s="486"/>
      <c r="H1204" s="265"/>
      <c r="I1204" s="666"/>
      <c r="J1204" s="666"/>
      <c r="K1204" s="486"/>
      <c r="L1204" s="115"/>
      <c r="M1204" s="680"/>
      <c r="N1204" s="486"/>
      <c r="O1204" s="683"/>
      <c r="P1204" s="486"/>
      <c r="Q1204" s="486"/>
      <c r="R1204" s="486"/>
      <c r="S1204" s="37"/>
      <c r="T1204" s="37"/>
      <c r="U1204" s="37"/>
      <c r="V1204" s="37"/>
      <c r="W1204" s="37"/>
      <c r="X1204" s="37"/>
      <c r="Y1204" s="37"/>
      <c r="Z1204" s="37"/>
      <c r="AA1204" s="37"/>
      <c r="AB1204" s="37"/>
      <c r="AC1204" s="37"/>
      <c r="AD1204" s="37"/>
      <c r="AE1204" s="37"/>
      <c r="AF1204" s="37"/>
      <c r="AG1204" s="37"/>
    </row>
    <row r="1205" spans="1:33">
      <c r="A1205" s="666">
        <v>44027</v>
      </c>
      <c r="B1205" s="115" t="s">
        <v>146</v>
      </c>
      <c r="C1205" s="486">
        <v>882210840</v>
      </c>
      <c r="D1205" s="115" t="s">
        <v>139</v>
      </c>
      <c r="E1205" s="115" t="s">
        <v>140</v>
      </c>
      <c r="F1205" s="665" t="s">
        <v>200</v>
      </c>
      <c r="G1205" s="486"/>
      <c r="H1205" s="265"/>
      <c r="I1205" s="666">
        <v>44042</v>
      </c>
      <c r="J1205" s="666"/>
      <c r="K1205" s="486"/>
      <c r="L1205" s="115" t="s">
        <v>195</v>
      </c>
      <c r="M1205" s="680"/>
      <c r="N1205" s="486"/>
      <c r="O1205" s="683"/>
      <c r="P1205" s="486"/>
      <c r="Q1205" s="486"/>
      <c r="R1205" s="486"/>
      <c r="S1205" s="37"/>
      <c r="T1205" s="37"/>
      <c r="U1205" s="37"/>
      <c r="V1205" s="37"/>
      <c r="W1205" s="37"/>
      <c r="X1205" s="37"/>
      <c r="Y1205" s="37"/>
      <c r="Z1205" s="37"/>
      <c r="AA1205" s="37"/>
      <c r="AB1205" s="37"/>
      <c r="AC1205" s="37"/>
      <c r="AD1205" s="37"/>
      <c r="AE1205" s="37"/>
      <c r="AF1205" s="37"/>
      <c r="AG1205" s="37"/>
    </row>
    <row r="1206" spans="1:33">
      <c r="A1206" s="666">
        <v>44027</v>
      </c>
      <c r="B1206" s="115" t="s">
        <v>175</v>
      </c>
      <c r="C1206" s="486">
        <v>882197274</v>
      </c>
      <c r="D1206" s="115" t="s">
        <v>139</v>
      </c>
      <c r="E1206" s="115" t="s">
        <v>140</v>
      </c>
      <c r="F1206" s="665" t="s">
        <v>142</v>
      </c>
      <c r="G1206" s="666">
        <v>44043</v>
      </c>
      <c r="H1206" s="265"/>
      <c r="I1206" s="666">
        <v>44043</v>
      </c>
      <c r="J1206" s="666"/>
      <c r="K1206" s="486"/>
      <c r="L1206" s="115" t="s">
        <v>195</v>
      </c>
      <c r="M1206" s="680"/>
      <c r="N1206" s="486"/>
      <c r="O1206" s="683"/>
      <c r="P1206" s="486"/>
      <c r="Q1206" s="486"/>
      <c r="R1206" s="486"/>
      <c r="S1206" s="37"/>
      <c r="T1206" s="37"/>
      <c r="U1206" s="37"/>
      <c r="V1206" s="37"/>
      <c r="W1206" s="37"/>
      <c r="X1206" s="37"/>
      <c r="Y1206" s="37"/>
      <c r="Z1206" s="37"/>
      <c r="AA1206" s="37"/>
      <c r="AB1206" s="37"/>
      <c r="AC1206" s="37"/>
      <c r="AD1206" s="37"/>
      <c r="AE1206" s="37"/>
      <c r="AF1206" s="37"/>
      <c r="AG1206" s="37"/>
    </row>
    <row r="1207" spans="1:33">
      <c r="A1207" s="666">
        <v>44027</v>
      </c>
      <c r="B1207" s="115" t="s">
        <v>146</v>
      </c>
      <c r="C1207" s="486">
        <v>882257917</v>
      </c>
      <c r="D1207" s="115" t="s">
        <v>139</v>
      </c>
      <c r="E1207" s="115" t="s">
        <v>140</v>
      </c>
      <c r="F1207" s="665" t="s">
        <v>168</v>
      </c>
      <c r="G1207" s="486"/>
      <c r="H1207" s="265"/>
      <c r="I1207" s="666">
        <v>44042</v>
      </c>
      <c r="J1207" s="666"/>
      <c r="K1207" s="486"/>
      <c r="L1207" s="115" t="s">
        <v>195</v>
      </c>
      <c r="M1207" s="680"/>
      <c r="N1207" s="486"/>
      <c r="O1207" s="683"/>
      <c r="P1207" s="486"/>
      <c r="Q1207" s="486"/>
      <c r="R1207" s="486"/>
      <c r="S1207" s="37"/>
      <c r="T1207" s="37"/>
      <c r="U1207" s="37"/>
      <c r="V1207" s="37"/>
      <c r="W1207" s="37"/>
      <c r="X1207" s="37"/>
      <c r="Y1207" s="37"/>
      <c r="Z1207" s="37"/>
      <c r="AA1207" s="37"/>
      <c r="AB1207" s="37"/>
      <c r="AC1207" s="37"/>
      <c r="AD1207" s="37"/>
      <c r="AE1207" s="37"/>
      <c r="AF1207" s="37"/>
      <c r="AG1207" s="37"/>
    </row>
    <row r="1208" spans="1:33">
      <c r="A1208" s="666">
        <v>44027</v>
      </c>
      <c r="B1208" s="115" t="s">
        <v>194</v>
      </c>
      <c r="C1208" s="486">
        <v>880044492</v>
      </c>
      <c r="D1208" s="115" t="s">
        <v>139</v>
      </c>
      <c r="E1208" s="115" t="s">
        <v>140</v>
      </c>
      <c r="F1208" s="665" t="s">
        <v>289</v>
      </c>
      <c r="G1208" s="486"/>
      <c r="H1208" s="265"/>
      <c r="I1208" s="666">
        <v>44042</v>
      </c>
      <c r="J1208" s="666"/>
      <c r="K1208" s="486"/>
      <c r="L1208" s="115" t="s">
        <v>195</v>
      </c>
      <c r="M1208" s="680"/>
      <c r="N1208" s="666">
        <v>44030</v>
      </c>
      <c r="O1208" s="486">
        <v>2070</v>
      </c>
      <c r="P1208" s="486"/>
      <c r="Q1208" s="486"/>
      <c r="R1208" s="486"/>
      <c r="S1208" s="37"/>
      <c r="T1208" s="37"/>
      <c r="U1208" s="37"/>
      <c r="V1208" s="37"/>
      <c r="W1208" s="37"/>
      <c r="X1208" s="37"/>
      <c r="Y1208" s="37"/>
      <c r="Z1208" s="37"/>
      <c r="AA1208" s="37"/>
      <c r="AB1208" s="37"/>
      <c r="AC1208" s="37"/>
      <c r="AD1208" s="37"/>
      <c r="AE1208" s="37"/>
      <c r="AF1208" s="37"/>
      <c r="AG1208" s="37"/>
    </row>
    <row r="1209" spans="1:33">
      <c r="A1209" s="666">
        <v>44027</v>
      </c>
      <c r="B1209" s="115" t="s">
        <v>146</v>
      </c>
      <c r="C1209" s="486">
        <v>881890427</v>
      </c>
      <c r="D1209" s="115" t="s">
        <v>139</v>
      </c>
      <c r="E1209" s="115" t="s">
        <v>140</v>
      </c>
      <c r="F1209" s="665" t="s">
        <v>200</v>
      </c>
      <c r="G1209" s="486"/>
      <c r="H1209" s="265"/>
      <c r="I1209" s="666">
        <v>44034</v>
      </c>
      <c r="J1209" s="666"/>
      <c r="K1209" s="486"/>
      <c r="L1209" s="115" t="s">
        <v>195</v>
      </c>
      <c r="M1209" s="680"/>
      <c r="N1209" s="486"/>
      <c r="O1209" s="683"/>
      <c r="P1209" s="486"/>
      <c r="Q1209" s="486"/>
      <c r="R1209" s="486"/>
      <c r="S1209" s="37"/>
      <c r="T1209" s="37"/>
      <c r="U1209" s="37"/>
      <c r="V1209" s="37"/>
      <c r="W1209" s="37"/>
      <c r="X1209" s="37"/>
      <c r="Y1209" s="37"/>
      <c r="Z1209" s="37"/>
      <c r="AA1209" s="37"/>
      <c r="AB1209" s="37"/>
      <c r="AC1209" s="37"/>
      <c r="AD1209" s="37"/>
      <c r="AE1209" s="37"/>
      <c r="AF1209" s="37"/>
      <c r="AG1209" s="37"/>
    </row>
    <row r="1210" spans="1:33">
      <c r="A1210" s="666">
        <v>44027</v>
      </c>
      <c r="B1210" s="115" t="s">
        <v>144</v>
      </c>
      <c r="C1210" s="486">
        <v>882253267</v>
      </c>
      <c r="D1210" s="115" t="s">
        <v>152</v>
      </c>
      <c r="E1210" s="115" t="s">
        <v>147</v>
      </c>
      <c r="F1210" s="665"/>
      <c r="G1210" s="486"/>
      <c r="H1210" s="265"/>
      <c r="I1210" s="666">
        <v>44057</v>
      </c>
      <c r="J1210" s="666"/>
      <c r="K1210" s="486"/>
      <c r="L1210" s="115" t="s">
        <v>39</v>
      </c>
      <c r="M1210" s="680"/>
      <c r="N1210" s="486"/>
      <c r="O1210" s="683"/>
      <c r="P1210" s="486"/>
      <c r="Q1210" s="486"/>
      <c r="R1210" s="486"/>
      <c r="S1210" s="37"/>
      <c r="T1210" s="37"/>
      <c r="U1210" s="37"/>
      <c r="V1210" s="37"/>
      <c r="W1210" s="37"/>
      <c r="X1210" s="37"/>
      <c r="Y1210" s="37"/>
      <c r="Z1210" s="37"/>
      <c r="AA1210" s="37"/>
      <c r="AB1210" s="37"/>
      <c r="AC1210" s="37"/>
      <c r="AD1210" s="37"/>
      <c r="AE1210" s="37"/>
      <c r="AF1210" s="37"/>
      <c r="AG1210" s="37"/>
    </row>
    <row r="1211" spans="1:33">
      <c r="A1211" s="666">
        <v>44027</v>
      </c>
      <c r="B1211" s="115" t="s">
        <v>149</v>
      </c>
      <c r="C1211" s="486">
        <v>880030690</v>
      </c>
      <c r="D1211" s="115" t="s">
        <v>152</v>
      </c>
      <c r="E1211" s="115" t="s">
        <v>140</v>
      </c>
      <c r="F1211" s="665" t="s">
        <v>142</v>
      </c>
      <c r="G1211" s="486"/>
      <c r="H1211" s="265"/>
      <c r="I1211" s="666">
        <v>44027</v>
      </c>
      <c r="J1211" s="666"/>
      <c r="K1211" s="486"/>
      <c r="L1211" s="115" t="s">
        <v>1976</v>
      </c>
      <c r="M1211" s="680">
        <v>200</v>
      </c>
      <c r="N1211" s="486"/>
      <c r="O1211" s="683"/>
      <c r="P1211" s="486"/>
      <c r="Q1211" s="486"/>
      <c r="R1211" s="486"/>
      <c r="S1211" s="37"/>
      <c r="T1211" s="37"/>
      <c r="U1211" s="37"/>
      <c r="V1211" s="37"/>
      <c r="W1211" s="37"/>
      <c r="X1211" s="37"/>
      <c r="Y1211" s="37"/>
      <c r="Z1211" s="37"/>
      <c r="AA1211" s="37"/>
      <c r="AB1211" s="37"/>
      <c r="AC1211" s="37"/>
      <c r="AD1211" s="37"/>
      <c r="AE1211" s="37"/>
      <c r="AF1211" s="37"/>
      <c r="AG1211" s="37"/>
    </row>
    <row r="1212" spans="1:33">
      <c r="A1212" s="666">
        <v>44027</v>
      </c>
      <c r="B1212" s="115" t="s">
        <v>144</v>
      </c>
      <c r="C1212" s="486">
        <v>880177018</v>
      </c>
      <c r="D1212" s="115" t="s">
        <v>139</v>
      </c>
      <c r="E1212" s="115" t="s">
        <v>147</v>
      </c>
      <c r="F1212" s="665"/>
      <c r="G1212" s="486"/>
      <c r="H1212" s="265"/>
      <c r="I1212" s="666">
        <v>44057</v>
      </c>
      <c r="J1212" s="666"/>
      <c r="K1212" s="486"/>
      <c r="L1212" s="115"/>
      <c r="M1212" s="680"/>
      <c r="N1212" s="486"/>
      <c r="O1212" s="683"/>
      <c r="P1212" s="486"/>
      <c r="Q1212" s="486"/>
      <c r="R1212" s="486"/>
      <c r="S1212" s="37"/>
      <c r="T1212" s="37"/>
      <c r="U1212" s="37"/>
      <c r="V1212" s="37"/>
      <c r="W1212" s="37"/>
      <c r="X1212" s="37"/>
      <c r="Y1212" s="37"/>
      <c r="Z1212" s="37"/>
      <c r="AA1212" s="37"/>
      <c r="AB1212" s="37"/>
      <c r="AC1212" s="37"/>
      <c r="AD1212" s="37"/>
      <c r="AE1212" s="37"/>
      <c r="AF1212" s="37"/>
      <c r="AG1212" s="37"/>
    </row>
    <row r="1213" spans="1:33">
      <c r="A1213" s="666">
        <v>44027</v>
      </c>
      <c r="B1213" s="115" t="s">
        <v>194</v>
      </c>
      <c r="C1213" s="486">
        <v>880044136</v>
      </c>
      <c r="D1213" s="115" t="s">
        <v>139</v>
      </c>
      <c r="E1213" s="115" t="s">
        <v>140</v>
      </c>
      <c r="F1213" s="665" t="s">
        <v>289</v>
      </c>
      <c r="G1213" s="486"/>
      <c r="H1213" s="265"/>
      <c r="I1213" s="666">
        <v>44042</v>
      </c>
      <c r="J1213" s="666"/>
      <c r="K1213" s="486"/>
      <c r="L1213" s="115" t="s">
        <v>195</v>
      </c>
      <c r="M1213" s="680"/>
      <c r="N1213" s="666">
        <v>44027</v>
      </c>
      <c r="O1213" s="486">
        <v>2365</v>
      </c>
      <c r="P1213" s="486"/>
      <c r="Q1213" s="486"/>
      <c r="R1213" s="486"/>
      <c r="S1213" s="37"/>
      <c r="T1213" s="37"/>
      <c r="U1213" s="37"/>
      <c r="V1213" s="37"/>
      <c r="W1213" s="37"/>
      <c r="X1213" s="37"/>
      <c r="Y1213" s="37"/>
      <c r="Z1213" s="37"/>
      <c r="AA1213" s="37"/>
      <c r="AB1213" s="37"/>
      <c r="AC1213" s="37"/>
      <c r="AD1213" s="37"/>
      <c r="AE1213" s="37"/>
      <c r="AF1213" s="37"/>
      <c r="AG1213" s="37"/>
    </row>
    <row r="1214" spans="1:33">
      <c r="A1214" s="666">
        <v>44027</v>
      </c>
      <c r="B1214" s="115" t="s">
        <v>144</v>
      </c>
      <c r="C1214" s="486">
        <v>881353037</v>
      </c>
      <c r="D1214" s="115" t="s">
        <v>139</v>
      </c>
      <c r="E1214" s="115" t="s">
        <v>140</v>
      </c>
      <c r="F1214" s="665" t="s">
        <v>168</v>
      </c>
      <c r="G1214" s="486"/>
      <c r="H1214" s="265"/>
      <c r="I1214" s="666">
        <v>44046</v>
      </c>
      <c r="J1214" s="666"/>
      <c r="K1214" s="486"/>
      <c r="L1214" s="115" t="s">
        <v>2217</v>
      </c>
      <c r="M1214" s="680">
        <v>420</v>
      </c>
      <c r="N1214" s="486"/>
      <c r="O1214" s="683"/>
      <c r="P1214" s="486"/>
      <c r="Q1214" s="486"/>
      <c r="R1214" s="486"/>
      <c r="S1214" s="37"/>
      <c r="T1214" s="37"/>
      <c r="U1214" s="37"/>
      <c r="V1214" s="37"/>
      <c r="W1214" s="37"/>
      <c r="X1214" s="37"/>
      <c r="Y1214" s="37"/>
      <c r="Z1214" s="37"/>
      <c r="AA1214" s="37"/>
      <c r="AB1214" s="37"/>
      <c r="AC1214" s="37"/>
      <c r="AD1214" s="37"/>
      <c r="AE1214" s="37"/>
      <c r="AF1214" s="37"/>
      <c r="AG1214" s="37"/>
    </row>
    <row r="1215" spans="1:33">
      <c r="A1215" s="666">
        <v>44027</v>
      </c>
      <c r="B1215" s="115" t="s">
        <v>178</v>
      </c>
      <c r="C1215" s="37">
        <v>881121119</v>
      </c>
      <c r="D1215" s="115" t="s">
        <v>152</v>
      </c>
      <c r="E1215" s="115" t="s">
        <v>140</v>
      </c>
      <c r="F1215" s="665"/>
      <c r="G1215" s="486"/>
      <c r="H1215" s="265"/>
      <c r="I1215" s="666">
        <v>44056</v>
      </c>
      <c r="J1215" s="666"/>
      <c r="K1215" s="486"/>
      <c r="L1215" s="115" t="s">
        <v>39</v>
      </c>
      <c r="M1215" s="680"/>
      <c r="N1215" s="486"/>
      <c r="O1215" s="683"/>
      <c r="P1215" s="486"/>
      <c r="Q1215" s="486"/>
      <c r="R1215" s="486"/>
      <c r="S1215" s="37"/>
      <c r="T1215" s="37"/>
      <c r="U1215" s="37"/>
      <c r="V1215" s="37"/>
      <c r="W1215" s="37"/>
      <c r="X1215" s="37"/>
      <c r="Y1215" s="37"/>
      <c r="Z1215" s="37"/>
      <c r="AA1215" s="37"/>
      <c r="AB1215" s="37"/>
      <c r="AC1215" s="37"/>
      <c r="AD1215" s="37"/>
      <c r="AE1215" s="37"/>
      <c r="AF1215" s="37"/>
      <c r="AG1215" s="37"/>
    </row>
    <row r="1216" spans="1:33">
      <c r="A1216" s="666">
        <v>44027</v>
      </c>
      <c r="B1216" s="115" t="s">
        <v>156</v>
      </c>
      <c r="C1216" s="37">
        <v>881381870</v>
      </c>
      <c r="D1216" s="115" t="s">
        <v>139</v>
      </c>
      <c r="E1216" s="115" t="s">
        <v>140</v>
      </c>
      <c r="F1216" s="665"/>
      <c r="G1216" s="486"/>
      <c r="H1216" s="265"/>
      <c r="I1216" s="666">
        <v>44041</v>
      </c>
      <c r="J1216" s="666"/>
      <c r="K1216" s="486"/>
      <c r="L1216" s="115"/>
      <c r="M1216" s="680"/>
      <c r="N1216" s="486"/>
      <c r="O1216" s="683"/>
      <c r="P1216" s="486"/>
      <c r="Q1216" s="486"/>
      <c r="R1216" s="486"/>
      <c r="S1216" s="37"/>
      <c r="T1216" s="37"/>
      <c r="U1216" s="37"/>
      <c r="V1216" s="37"/>
      <c r="W1216" s="37"/>
      <c r="X1216" s="37"/>
      <c r="Y1216" s="37"/>
      <c r="Z1216" s="37"/>
      <c r="AA1216" s="37"/>
      <c r="AB1216" s="37"/>
      <c r="AC1216" s="37"/>
      <c r="AD1216" s="37"/>
      <c r="AE1216" s="37"/>
      <c r="AF1216" s="37"/>
      <c r="AG1216" s="37"/>
    </row>
    <row r="1217" spans="1:33">
      <c r="A1217" s="666">
        <v>44027</v>
      </c>
      <c r="B1217" s="115" t="s">
        <v>144</v>
      </c>
      <c r="C1217" s="486">
        <v>881801899</v>
      </c>
      <c r="D1217" s="115" t="s">
        <v>139</v>
      </c>
      <c r="E1217" s="115" t="s">
        <v>140</v>
      </c>
      <c r="F1217" s="665"/>
      <c r="G1217" s="486"/>
      <c r="H1217" s="265"/>
      <c r="I1217" s="666">
        <v>44046</v>
      </c>
      <c r="J1217" s="666"/>
      <c r="K1217" s="486"/>
      <c r="L1217" s="115" t="s">
        <v>145</v>
      </c>
      <c r="M1217" s="680"/>
      <c r="N1217" s="486"/>
      <c r="O1217" s="683"/>
      <c r="P1217" s="486"/>
      <c r="Q1217" s="486"/>
      <c r="R1217" s="486"/>
      <c r="S1217" s="37"/>
      <c r="T1217" s="37"/>
      <c r="U1217" s="37"/>
      <c r="V1217" s="37"/>
      <c r="W1217" s="37"/>
      <c r="X1217" s="37"/>
      <c r="Y1217" s="37"/>
      <c r="Z1217" s="37"/>
      <c r="AA1217" s="37"/>
      <c r="AB1217" s="37"/>
      <c r="AC1217" s="37"/>
      <c r="AD1217" s="37"/>
      <c r="AE1217" s="37"/>
      <c r="AF1217" s="37"/>
      <c r="AG1217" s="37"/>
    </row>
    <row r="1218" spans="1:33">
      <c r="A1218" s="666">
        <v>44027</v>
      </c>
      <c r="B1218" s="115" t="s">
        <v>178</v>
      </c>
      <c r="C1218" s="37">
        <v>881241789</v>
      </c>
      <c r="D1218" s="115" t="s">
        <v>152</v>
      </c>
      <c r="E1218" s="115" t="s">
        <v>140</v>
      </c>
      <c r="F1218" s="665"/>
      <c r="G1218" s="486"/>
      <c r="H1218" s="265"/>
      <c r="I1218" s="666">
        <v>44055</v>
      </c>
      <c r="J1218" s="666"/>
      <c r="K1218" s="486"/>
      <c r="L1218" s="115"/>
      <c r="M1218" s="680"/>
      <c r="N1218" s="486"/>
      <c r="O1218" s="683"/>
      <c r="P1218" s="486"/>
      <c r="Q1218" s="486"/>
      <c r="R1218" s="486"/>
      <c r="S1218" s="37"/>
      <c r="T1218" s="37"/>
      <c r="U1218" s="37"/>
      <c r="V1218" s="37"/>
      <c r="W1218" s="37"/>
      <c r="X1218" s="37"/>
      <c r="Y1218" s="37"/>
      <c r="Z1218" s="37"/>
      <c r="AA1218" s="37"/>
      <c r="AB1218" s="37"/>
      <c r="AC1218" s="37"/>
      <c r="AD1218" s="37"/>
      <c r="AE1218" s="37"/>
      <c r="AF1218" s="37"/>
      <c r="AG1218" s="37"/>
    </row>
    <row r="1219" spans="1:33">
      <c r="A1219" s="666">
        <v>44027</v>
      </c>
      <c r="B1219" s="115" t="s">
        <v>146</v>
      </c>
      <c r="C1219" s="486">
        <v>881553067</v>
      </c>
      <c r="D1219" s="115" t="s">
        <v>139</v>
      </c>
      <c r="E1219" s="115" t="s">
        <v>140</v>
      </c>
      <c r="F1219" s="665" t="s">
        <v>200</v>
      </c>
      <c r="G1219" s="486"/>
      <c r="H1219" s="265"/>
      <c r="I1219" s="666">
        <v>44042</v>
      </c>
      <c r="J1219" s="666"/>
      <c r="K1219" s="486"/>
      <c r="L1219" s="115" t="s">
        <v>195</v>
      </c>
      <c r="M1219" s="680"/>
      <c r="N1219" s="486"/>
      <c r="O1219" s="683"/>
      <c r="P1219" s="486"/>
      <c r="Q1219" s="486"/>
      <c r="R1219" s="486"/>
      <c r="S1219" s="37"/>
      <c r="T1219" s="37"/>
      <c r="U1219" s="37"/>
      <c r="V1219" s="37"/>
      <c r="W1219" s="37"/>
      <c r="X1219" s="37"/>
      <c r="Y1219" s="37"/>
      <c r="Z1219" s="37"/>
      <c r="AA1219" s="37"/>
      <c r="AB1219" s="37"/>
      <c r="AC1219" s="37"/>
      <c r="AD1219" s="37"/>
      <c r="AE1219" s="37"/>
      <c r="AF1219" s="37"/>
      <c r="AG1219" s="37"/>
    </row>
    <row r="1220" spans="1:33">
      <c r="A1220" s="666">
        <v>44027</v>
      </c>
      <c r="B1220" s="115" t="s">
        <v>154</v>
      </c>
      <c r="C1220" s="37">
        <v>880489603</v>
      </c>
      <c r="D1220" s="115" t="s">
        <v>139</v>
      </c>
      <c r="E1220" s="115" t="s">
        <v>140</v>
      </c>
      <c r="F1220" s="665" t="s">
        <v>168</v>
      </c>
      <c r="G1220" s="486"/>
      <c r="H1220" s="265"/>
      <c r="I1220" s="666">
        <v>44042</v>
      </c>
      <c r="J1220" s="666"/>
      <c r="K1220" s="486"/>
      <c r="L1220" s="115" t="s">
        <v>2218</v>
      </c>
      <c r="M1220" s="680"/>
      <c r="N1220" s="666">
        <v>44026</v>
      </c>
      <c r="O1220" s="486">
        <v>8400</v>
      </c>
      <c r="P1220" s="486"/>
      <c r="Q1220" s="486"/>
      <c r="R1220" s="486"/>
      <c r="S1220" s="37"/>
      <c r="T1220" s="37"/>
      <c r="U1220" s="37"/>
      <c r="V1220" s="37"/>
      <c r="W1220" s="37"/>
      <c r="X1220" s="37"/>
      <c r="Y1220" s="37"/>
      <c r="Z1220" s="37"/>
      <c r="AA1220" s="37"/>
      <c r="AB1220" s="37"/>
      <c r="AC1220" s="37"/>
      <c r="AD1220" s="37"/>
      <c r="AE1220" s="37"/>
      <c r="AF1220" s="37"/>
      <c r="AG1220" s="37"/>
    </row>
    <row r="1221" spans="1:33">
      <c r="A1221" s="666">
        <v>44027</v>
      </c>
      <c r="B1221" s="115" t="s">
        <v>144</v>
      </c>
      <c r="C1221" s="486">
        <v>880046225</v>
      </c>
      <c r="D1221" s="115" t="s">
        <v>139</v>
      </c>
      <c r="E1221" s="115" t="s">
        <v>150</v>
      </c>
      <c r="F1221" s="665" t="s">
        <v>2219</v>
      </c>
      <c r="G1221" s="666">
        <v>44040</v>
      </c>
      <c r="H1221" s="666">
        <v>44040</v>
      </c>
      <c r="I1221" s="666">
        <v>44064</v>
      </c>
      <c r="J1221" s="666" t="s">
        <v>327</v>
      </c>
      <c r="K1221" s="486">
        <v>7657.21</v>
      </c>
      <c r="L1221" s="115"/>
      <c r="M1221" s="680"/>
      <c r="N1221" s="486"/>
      <c r="O1221" s="683"/>
      <c r="P1221" s="486"/>
      <c r="Q1221" s="486"/>
      <c r="R1221" s="486"/>
      <c r="S1221" s="486"/>
      <c r="T1221" s="486"/>
      <c r="U1221" s="486"/>
      <c r="V1221" s="486"/>
      <c r="W1221" s="486"/>
      <c r="X1221" s="486"/>
      <c r="Y1221" s="486"/>
      <c r="Z1221" s="486"/>
      <c r="AA1221" s="486"/>
      <c r="AB1221" s="486"/>
      <c r="AC1221" s="486"/>
      <c r="AD1221" s="486"/>
      <c r="AE1221" s="486"/>
      <c r="AF1221" s="486"/>
      <c r="AG1221" s="486"/>
    </row>
    <row r="1222" spans="1:33">
      <c r="A1222" s="666">
        <v>44027</v>
      </c>
      <c r="B1222" s="115" t="s">
        <v>178</v>
      </c>
      <c r="C1222" s="37">
        <v>880437872</v>
      </c>
      <c r="D1222" s="115" t="s">
        <v>139</v>
      </c>
      <c r="E1222" s="115" t="s">
        <v>140</v>
      </c>
      <c r="F1222" s="665"/>
      <c r="G1222" s="486"/>
      <c r="H1222" s="265"/>
      <c r="I1222" s="666">
        <v>44041</v>
      </c>
      <c r="J1222" s="666"/>
      <c r="K1222" s="486"/>
      <c r="L1222" s="115" t="s">
        <v>195</v>
      </c>
      <c r="M1222" s="680"/>
      <c r="N1222" s="486"/>
      <c r="O1222" s="683"/>
      <c r="P1222" s="486"/>
      <c r="Q1222" s="486"/>
      <c r="R1222" s="486"/>
      <c r="S1222" s="37"/>
      <c r="T1222" s="37"/>
      <c r="U1222" s="37"/>
      <c r="V1222" s="37"/>
      <c r="W1222" s="37"/>
      <c r="X1222" s="37"/>
      <c r="Y1222" s="37"/>
      <c r="Z1222" s="37"/>
      <c r="AA1222" s="37"/>
      <c r="AB1222" s="37"/>
      <c r="AC1222" s="37"/>
      <c r="AD1222" s="37"/>
      <c r="AE1222" s="37"/>
      <c r="AF1222" s="37"/>
      <c r="AG1222" s="37"/>
    </row>
    <row r="1223" spans="1:33">
      <c r="A1223" s="666">
        <v>44027</v>
      </c>
      <c r="B1223" s="115" t="s">
        <v>144</v>
      </c>
      <c r="C1223" s="486">
        <v>880046064</v>
      </c>
      <c r="D1223" s="115" t="s">
        <v>139</v>
      </c>
      <c r="E1223" s="115" t="s">
        <v>140</v>
      </c>
      <c r="F1223" s="665" t="s">
        <v>282</v>
      </c>
      <c r="G1223" s="486"/>
      <c r="H1223" s="265"/>
      <c r="I1223" s="666">
        <v>44056</v>
      </c>
      <c r="J1223" s="666"/>
      <c r="K1223" s="486"/>
      <c r="L1223" s="115" t="s">
        <v>2220</v>
      </c>
      <c r="M1223" s="680"/>
      <c r="N1223" s="486"/>
      <c r="O1223" s="683"/>
      <c r="P1223" s="486"/>
      <c r="Q1223" s="486"/>
      <c r="R1223" s="486"/>
      <c r="S1223" s="37"/>
      <c r="T1223" s="37"/>
      <c r="U1223" s="37"/>
      <c r="V1223" s="37"/>
      <c r="W1223" s="37"/>
      <c r="X1223" s="37"/>
      <c r="Y1223" s="37"/>
      <c r="Z1223" s="37"/>
      <c r="AA1223" s="37"/>
      <c r="AB1223" s="37"/>
      <c r="AC1223" s="37"/>
      <c r="AD1223" s="37"/>
      <c r="AE1223" s="37"/>
      <c r="AF1223" s="37"/>
      <c r="AG1223" s="37"/>
    </row>
    <row r="1224" spans="1:33">
      <c r="A1224" s="666">
        <v>44027</v>
      </c>
      <c r="B1224" s="115" t="s">
        <v>206</v>
      </c>
      <c r="C1224" s="486">
        <v>882066010</v>
      </c>
      <c r="D1224" s="115" t="s">
        <v>139</v>
      </c>
      <c r="E1224" s="115" t="s">
        <v>140</v>
      </c>
      <c r="F1224" s="665" t="s">
        <v>246</v>
      </c>
      <c r="G1224" s="486"/>
      <c r="H1224" s="265">
        <v>44027</v>
      </c>
      <c r="I1224" s="666">
        <v>44041</v>
      </c>
      <c r="J1224" s="666"/>
      <c r="K1224" s="486">
        <v>7934.02</v>
      </c>
      <c r="L1224" s="115" t="s">
        <v>145</v>
      </c>
      <c r="M1224" s="680"/>
      <c r="N1224" s="486"/>
      <c r="O1224" s="683"/>
      <c r="P1224" s="486"/>
      <c r="Q1224" s="486"/>
      <c r="R1224" s="486"/>
      <c r="S1224" s="37"/>
      <c r="T1224" s="37"/>
      <c r="U1224" s="37"/>
      <c r="V1224" s="37"/>
      <c r="W1224" s="37"/>
      <c r="X1224" s="37"/>
      <c r="Y1224" s="37"/>
      <c r="Z1224" s="37"/>
      <c r="AA1224" s="37"/>
      <c r="AB1224" s="37"/>
      <c r="AC1224" s="37"/>
      <c r="AD1224" s="37"/>
      <c r="AE1224" s="37"/>
      <c r="AF1224" s="37"/>
      <c r="AG1224" s="37"/>
    </row>
    <row r="1225" spans="1:33">
      <c r="A1225" s="666">
        <v>44027</v>
      </c>
      <c r="B1225" s="115" t="s">
        <v>156</v>
      </c>
      <c r="C1225" s="37">
        <v>880008394</v>
      </c>
      <c r="D1225" s="115" t="s">
        <v>139</v>
      </c>
      <c r="E1225" s="115" t="s">
        <v>140</v>
      </c>
      <c r="F1225" s="665"/>
      <c r="G1225" s="486"/>
      <c r="H1225" s="265">
        <v>44039</v>
      </c>
      <c r="I1225" s="666">
        <v>44041</v>
      </c>
      <c r="J1225" s="666"/>
      <c r="K1225" s="486">
        <v>420</v>
      </c>
      <c r="L1225" s="115" t="s">
        <v>168</v>
      </c>
      <c r="M1225" s="680"/>
      <c r="N1225" s="666"/>
      <c r="O1225" s="486"/>
      <c r="P1225" s="486"/>
      <c r="Q1225" s="486"/>
      <c r="R1225" s="486"/>
      <c r="S1225" s="37"/>
      <c r="T1225" s="37"/>
      <c r="U1225" s="37"/>
      <c r="V1225" s="37"/>
      <c r="W1225" s="37"/>
      <c r="X1225" s="37"/>
      <c r="Y1225" s="37"/>
      <c r="Z1225" s="37"/>
      <c r="AA1225" s="37"/>
      <c r="AB1225" s="37"/>
      <c r="AC1225" s="37"/>
      <c r="AD1225" s="37"/>
      <c r="AE1225" s="37"/>
      <c r="AF1225" s="37"/>
      <c r="AG1225" s="37"/>
    </row>
    <row r="1226" spans="1:33">
      <c r="A1226" s="666">
        <v>44027</v>
      </c>
      <c r="B1226" s="115" t="s">
        <v>144</v>
      </c>
      <c r="C1226" s="486">
        <v>880140023</v>
      </c>
      <c r="D1226" s="115" t="s">
        <v>139</v>
      </c>
      <c r="E1226" s="115" t="s">
        <v>140</v>
      </c>
      <c r="F1226" s="665" t="s">
        <v>342</v>
      </c>
      <c r="G1226" s="486"/>
      <c r="H1226" s="265"/>
      <c r="I1226" s="666">
        <v>44056</v>
      </c>
      <c r="J1226" s="666"/>
      <c r="K1226" s="486"/>
      <c r="L1226" s="115" t="s">
        <v>2221</v>
      </c>
      <c r="M1226" s="680"/>
      <c r="N1226" s="486"/>
      <c r="O1226" s="683"/>
      <c r="P1226" s="486"/>
      <c r="Q1226" s="486"/>
      <c r="R1226" s="486"/>
      <c r="S1226" s="37"/>
      <c r="T1226" s="37"/>
      <c r="U1226" s="37"/>
      <c r="V1226" s="37"/>
      <c r="W1226" s="37"/>
      <c r="X1226" s="37"/>
      <c r="Y1226" s="37"/>
      <c r="Z1226" s="37"/>
      <c r="AA1226" s="37"/>
      <c r="AB1226" s="37"/>
      <c r="AC1226" s="37"/>
      <c r="AD1226" s="37"/>
      <c r="AE1226" s="37"/>
      <c r="AF1226" s="37"/>
      <c r="AG1226" s="37"/>
    </row>
    <row r="1227" spans="1:33">
      <c r="A1227" s="666">
        <v>44027</v>
      </c>
      <c r="B1227" s="115" t="s">
        <v>154</v>
      </c>
      <c r="C1227" s="37">
        <v>881697308</v>
      </c>
      <c r="D1227" s="115" t="s">
        <v>152</v>
      </c>
      <c r="E1227" s="115" t="s">
        <v>147</v>
      </c>
      <c r="F1227" s="665"/>
      <c r="G1227" s="486"/>
      <c r="H1227" s="265"/>
      <c r="I1227" s="666"/>
      <c r="J1227" s="666"/>
      <c r="K1227" s="486"/>
      <c r="L1227" s="115"/>
      <c r="M1227" s="680"/>
      <c r="N1227" s="486"/>
      <c r="O1227" s="683"/>
      <c r="P1227" s="486"/>
      <c r="Q1227" s="486"/>
      <c r="R1227" s="486"/>
      <c r="S1227" s="37"/>
      <c r="T1227" s="37"/>
      <c r="U1227" s="37"/>
      <c r="V1227" s="37"/>
      <c r="W1227" s="37"/>
      <c r="X1227" s="37"/>
      <c r="Y1227" s="37"/>
      <c r="Z1227" s="37"/>
      <c r="AA1227" s="37"/>
      <c r="AB1227" s="37"/>
      <c r="AC1227" s="37"/>
      <c r="AD1227" s="37"/>
      <c r="AE1227" s="37"/>
      <c r="AF1227" s="37"/>
      <c r="AG1227" s="37"/>
    </row>
    <row r="1228" spans="1:33">
      <c r="A1228" s="666">
        <v>44027</v>
      </c>
      <c r="B1228" s="115" t="s">
        <v>146</v>
      </c>
      <c r="C1228" s="486">
        <v>881539722</v>
      </c>
      <c r="D1228" s="115" t="s">
        <v>139</v>
      </c>
      <c r="E1228" s="115" t="s">
        <v>140</v>
      </c>
      <c r="F1228" s="665" t="s">
        <v>168</v>
      </c>
      <c r="G1228" s="486"/>
      <c r="H1228" s="265"/>
      <c r="I1228" s="666">
        <v>44034</v>
      </c>
      <c r="J1228" s="666"/>
      <c r="K1228" s="486"/>
      <c r="L1228" s="115" t="s">
        <v>195</v>
      </c>
      <c r="M1228" s="680"/>
      <c r="N1228" s="486"/>
      <c r="O1228" s="683"/>
      <c r="P1228" s="486"/>
      <c r="Q1228" s="486"/>
      <c r="R1228" s="486"/>
      <c r="S1228" s="37"/>
      <c r="T1228" s="37"/>
      <c r="U1228" s="37"/>
      <c r="V1228" s="37"/>
      <c r="W1228" s="37"/>
      <c r="X1228" s="37"/>
      <c r="Y1228" s="37"/>
      <c r="Z1228" s="37"/>
      <c r="AA1228" s="37"/>
      <c r="AB1228" s="37"/>
      <c r="AC1228" s="37"/>
      <c r="AD1228" s="37"/>
      <c r="AE1228" s="37"/>
      <c r="AF1228" s="37"/>
      <c r="AG1228" s="37"/>
    </row>
    <row r="1229" spans="1:33">
      <c r="A1229" s="666">
        <v>44027</v>
      </c>
      <c r="B1229" s="115" t="s">
        <v>144</v>
      </c>
      <c r="C1229" s="486">
        <v>880452967</v>
      </c>
      <c r="D1229" s="115" t="s">
        <v>139</v>
      </c>
      <c r="E1229" s="115" t="s">
        <v>147</v>
      </c>
      <c r="F1229" s="665"/>
      <c r="G1229" s="486"/>
      <c r="H1229" s="265"/>
      <c r="I1229" s="666">
        <v>44056</v>
      </c>
      <c r="J1229" s="666"/>
      <c r="K1229" s="486"/>
      <c r="L1229" s="115"/>
      <c r="M1229" s="680"/>
      <c r="N1229" s="486"/>
      <c r="O1229" s="683"/>
      <c r="P1229" s="486"/>
      <c r="Q1229" s="486"/>
      <c r="R1229" s="486"/>
      <c r="S1229" s="37"/>
      <c r="T1229" s="37"/>
      <c r="U1229" s="37"/>
      <c r="V1229" s="37"/>
      <c r="W1229" s="37"/>
      <c r="X1229" s="37"/>
      <c r="Y1229" s="37"/>
      <c r="Z1229" s="37"/>
      <c r="AA1229" s="37"/>
      <c r="AB1229" s="37"/>
      <c r="AC1229" s="37"/>
      <c r="AD1229" s="37"/>
      <c r="AE1229" s="37"/>
      <c r="AF1229" s="37"/>
      <c r="AG1229" s="37"/>
    </row>
    <row r="1230" spans="1:33">
      <c r="A1230" s="666">
        <v>44027</v>
      </c>
      <c r="B1230" s="115" t="s">
        <v>156</v>
      </c>
      <c r="C1230" s="37">
        <v>881745466</v>
      </c>
      <c r="D1230" s="115" t="s">
        <v>139</v>
      </c>
      <c r="E1230" s="115" t="s">
        <v>140</v>
      </c>
      <c r="F1230" s="665"/>
      <c r="G1230" s="486"/>
      <c r="H1230" s="265"/>
      <c r="I1230" s="666">
        <v>44041</v>
      </c>
      <c r="J1230" s="666"/>
      <c r="K1230" s="486"/>
      <c r="L1230" s="115"/>
      <c r="M1230" s="680"/>
      <c r="N1230" s="486"/>
      <c r="O1230" s="683"/>
      <c r="P1230" s="486"/>
      <c r="Q1230" s="486"/>
      <c r="R1230" s="486"/>
      <c r="S1230" s="37"/>
      <c r="T1230" s="37"/>
      <c r="U1230" s="37"/>
      <c r="V1230" s="37"/>
      <c r="W1230" s="37"/>
      <c r="X1230" s="37"/>
      <c r="Y1230" s="37"/>
      <c r="Z1230" s="37"/>
      <c r="AA1230" s="37"/>
      <c r="AB1230" s="37"/>
      <c r="AC1230" s="37"/>
      <c r="AD1230" s="37"/>
      <c r="AE1230" s="37"/>
      <c r="AF1230" s="37"/>
      <c r="AG1230" s="37"/>
    </row>
    <row r="1231" spans="1:33">
      <c r="A1231" s="666">
        <v>44027</v>
      </c>
      <c r="B1231" s="115" t="s">
        <v>178</v>
      </c>
      <c r="C1231" s="37">
        <v>881838552</v>
      </c>
      <c r="D1231" s="115" t="s">
        <v>152</v>
      </c>
      <c r="E1231" s="115" t="s">
        <v>140</v>
      </c>
      <c r="F1231" s="665"/>
      <c r="G1231" s="486"/>
      <c r="H1231" s="265"/>
      <c r="I1231" s="666">
        <v>44056</v>
      </c>
      <c r="J1231" s="666"/>
      <c r="K1231" s="486"/>
      <c r="L1231" s="115"/>
      <c r="M1231" s="680"/>
      <c r="N1231" s="486"/>
      <c r="O1231" s="683"/>
      <c r="P1231" s="486"/>
      <c r="Q1231" s="486"/>
      <c r="R1231" s="486"/>
      <c r="S1231" s="37"/>
      <c r="T1231" s="37"/>
      <c r="U1231" s="37"/>
      <c r="V1231" s="37"/>
      <c r="W1231" s="37"/>
      <c r="X1231" s="37"/>
      <c r="Y1231" s="37"/>
      <c r="Z1231" s="37"/>
      <c r="AA1231" s="37"/>
      <c r="AB1231" s="37"/>
      <c r="AC1231" s="37"/>
      <c r="AD1231" s="37"/>
      <c r="AE1231" s="37"/>
      <c r="AF1231" s="37"/>
      <c r="AG1231" s="37"/>
    </row>
    <row r="1232" spans="1:33">
      <c r="A1232" s="666">
        <v>44027</v>
      </c>
      <c r="B1232" s="115" t="s">
        <v>138</v>
      </c>
      <c r="C1232" s="37">
        <v>882110025</v>
      </c>
      <c r="D1232" s="115" t="s">
        <v>345</v>
      </c>
      <c r="E1232" s="115" t="s">
        <v>140</v>
      </c>
      <c r="F1232" s="665" t="s">
        <v>142</v>
      </c>
      <c r="G1232" s="486"/>
      <c r="H1232" s="265"/>
      <c r="I1232" s="666">
        <v>44042</v>
      </c>
      <c r="J1232" s="666"/>
      <c r="K1232" s="486"/>
      <c r="L1232" s="115" t="s">
        <v>10746</v>
      </c>
      <c r="M1232" s="680"/>
      <c r="N1232" s="486"/>
      <c r="O1232" s="683"/>
      <c r="P1232" s="486"/>
      <c r="Q1232" s="486"/>
      <c r="R1232" s="486"/>
      <c r="S1232" s="37"/>
      <c r="T1232" s="37"/>
      <c r="U1232" s="37"/>
      <c r="V1232" s="37"/>
      <c r="W1232" s="37"/>
      <c r="X1232" s="37"/>
      <c r="Y1232" s="37"/>
      <c r="Z1232" s="37"/>
      <c r="AA1232" s="37"/>
      <c r="AB1232" s="37"/>
      <c r="AC1232" s="37"/>
      <c r="AD1232" s="37"/>
      <c r="AE1232" s="37"/>
      <c r="AF1232" s="37"/>
      <c r="AG1232" s="37"/>
    </row>
    <row r="1233" spans="1:33">
      <c r="A1233" s="666">
        <v>44027</v>
      </c>
      <c r="B1233" s="115" t="s">
        <v>144</v>
      </c>
      <c r="C1233" s="486">
        <v>880002925</v>
      </c>
      <c r="D1233" s="115" t="s">
        <v>139</v>
      </c>
      <c r="E1233" s="115" t="s">
        <v>150</v>
      </c>
      <c r="F1233" s="665" t="s">
        <v>163</v>
      </c>
      <c r="G1233" s="666">
        <v>44027</v>
      </c>
      <c r="H1233" s="265"/>
      <c r="I1233" s="666">
        <v>44056</v>
      </c>
      <c r="J1233" s="666"/>
      <c r="K1233" s="486"/>
      <c r="L1233" s="115" t="s">
        <v>492</v>
      </c>
      <c r="M1233" s="680"/>
      <c r="N1233" s="486"/>
      <c r="O1233" s="683"/>
      <c r="P1233" s="486"/>
      <c r="Q1233" s="486"/>
      <c r="R1233" s="486"/>
      <c r="S1233" s="37"/>
      <c r="T1233" s="37"/>
      <c r="U1233" s="37"/>
      <c r="V1233" s="37"/>
      <c r="W1233" s="37"/>
      <c r="X1233" s="37"/>
      <c r="Y1233" s="37"/>
      <c r="Z1233" s="37"/>
      <c r="AA1233" s="37"/>
      <c r="AB1233" s="37"/>
      <c r="AC1233" s="37"/>
      <c r="AD1233" s="37"/>
      <c r="AE1233" s="37"/>
      <c r="AF1233" s="37"/>
      <c r="AG1233" s="37"/>
    </row>
    <row r="1234" spans="1:33">
      <c r="A1234" s="666">
        <v>44027</v>
      </c>
      <c r="B1234" s="115" t="s">
        <v>194</v>
      </c>
      <c r="C1234" s="486">
        <v>880723387</v>
      </c>
      <c r="D1234" s="115" t="s">
        <v>139</v>
      </c>
      <c r="E1234" s="115" t="s">
        <v>140</v>
      </c>
      <c r="F1234" s="665" t="s">
        <v>168</v>
      </c>
      <c r="G1234" s="666">
        <v>44036</v>
      </c>
      <c r="H1234" s="265">
        <v>44036</v>
      </c>
      <c r="I1234" s="666">
        <v>44050</v>
      </c>
      <c r="J1234" s="665" t="s">
        <v>168</v>
      </c>
      <c r="K1234" s="486">
        <v>470</v>
      </c>
      <c r="L1234" s="115" t="s">
        <v>1792</v>
      </c>
      <c r="M1234" s="680">
        <v>7560</v>
      </c>
      <c r="N1234" s="666">
        <v>44035</v>
      </c>
      <c r="O1234" s="486">
        <v>970</v>
      </c>
      <c r="P1234" s="486"/>
      <c r="Q1234" s="486"/>
      <c r="R1234" s="486"/>
      <c r="S1234" s="37"/>
      <c r="T1234" s="37"/>
      <c r="U1234" s="37"/>
      <c r="V1234" s="37"/>
      <c r="W1234" s="37"/>
      <c r="X1234" s="37"/>
      <c r="Y1234" s="37"/>
      <c r="Z1234" s="37"/>
      <c r="AA1234" s="37"/>
      <c r="AB1234" s="37"/>
      <c r="AC1234" s="37"/>
      <c r="AD1234" s="37"/>
      <c r="AE1234" s="37"/>
      <c r="AF1234" s="37"/>
      <c r="AG1234" s="37"/>
    </row>
    <row r="1235" spans="1:33">
      <c r="A1235" s="666">
        <v>44027</v>
      </c>
      <c r="B1235" s="115" t="s">
        <v>144</v>
      </c>
      <c r="C1235" s="486">
        <v>882257644</v>
      </c>
      <c r="D1235" s="115" t="s">
        <v>139</v>
      </c>
      <c r="E1235" s="115" t="s">
        <v>147</v>
      </c>
      <c r="F1235" s="665"/>
      <c r="G1235" s="486"/>
      <c r="H1235" s="265"/>
      <c r="I1235" s="666">
        <v>44056</v>
      </c>
      <c r="J1235" s="666"/>
      <c r="K1235" s="486"/>
      <c r="L1235" s="115"/>
      <c r="M1235" s="680"/>
      <c r="N1235" s="666">
        <v>44039</v>
      </c>
      <c r="O1235" s="486">
        <v>2231.04</v>
      </c>
      <c r="P1235" s="486"/>
      <c r="Q1235" s="486"/>
      <c r="R1235" s="486"/>
      <c r="S1235" s="37"/>
      <c r="T1235" s="37"/>
      <c r="U1235" s="37"/>
      <c r="V1235" s="37"/>
      <c r="W1235" s="37"/>
      <c r="X1235" s="37"/>
      <c r="Y1235" s="37"/>
      <c r="Z1235" s="37"/>
      <c r="AA1235" s="37"/>
      <c r="AB1235" s="37"/>
      <c r="AC1235" s="37"/>
      <c r="AD1235" s="37"/>
      <c r="AE1235" s="37"/>
      <c r="AF1235" s="37"/>
      <c r="AG1235" s="37"/>
    </row>
    <row r="1236" spans="1:33">
      <c r="A1236" s="665">
        <v>44027</v>
      </c>
      <c r="B1236" s="115" t="s">
        <v>144</v>
      </c>
      <c r="C1236" s="486">
        <v>881672254</v>
      </c>
      <c r="D1236" s="115" t="s">
        <v>139</v>
      </c>
      <c r="E1236" s="115" t="s">
        <v>147</v>
      </c>
      <c r="F1236" s="665"/>
      <c r="G1236" s="486"/>
      <c r="H1236" s="265"/>
      <c r="I1236" s="666">
        <v>44043</v>
      </c>
      <c r="J1236" s="666"/>
      <c r="K1236" s="486"/>
      <c r="L1236" s="115"/>
      <c r="M1236" s="680"/>
      <c r="N1236" s="486"/>
      <c r="O1236" s="683"/>
      <c r="P1236" s="486"/>
      <c r="Q1236" s="486"/>
      <c r="R1236" s="486"/>
      <c r="S1236" s="37"/>
      <c r="T1236" s="37"/>
      <c r="U1236" s="37"/>
      <c r="V1236" s="37"/>
      <c r="W1236" s="37"/>
      <c r="X1236" s="37"/>
      <c r="Y1236" s="37"/>
      <c r="Z1236" s="37"/>
      <c r="AA1236" s="37"/>
      <c r="AB1236" s="37"/>
      <c r="AC1236" s="37"/>
      <c r="AD1236" s="37"/>
      <c r="AE1236" s="37"/>
      <c r="AF1236" s="37"/>
      <c r="AG1236" s="37"/>
    </row>
    <row r="1237" spans="1:33">
      <c r="A1237" s="665">
        <v>44027</v>
      </c>
      <c r="B1237" s="115" t="s">
        <v>149</v>
      </c>
      <c r="C1237" s="486">
        <v>882034862</v>
      </c>
      <c r="D1237" s="115" t="s">
        <v>152</v>
      </c>
      <c r="E1237" s="115" t="s">
        <v>140</v>
      </c>
      <c r="F1237" s="665" t="s">
        <v>199</v>
      </c>
      <c r="G1237" s="486"/>
      <c r="H1237" s="265"/>
      <c r="I1237" s="666">
        <v>44042</v>
      </c>
      <c r="J1237" s="666"/>
      <c r="K1237" s="486"/>
      <c r="L1237" s="115" t="s">
        <v>10747</v>
      </c>
      <c r="M1237" s="680"/>
      <c r="N1237" s="486"/>
      <c r="O1237" s="683"/>
      <c r="P1237" s="486"/>
      <c r="Q1237" s="486"/>
      <c r="R1237" s="486"/>
      <c r="S1237" s="37"/>
      <c r="T1237" s="37"/>
      <c r="U1237" s="37"/>
      <c r="V1237" s="37"/>
      <c r="W1237" s="37"/>
      <c r="X1237" s="37"/>
      <c r="Y1237" s="37"/>
      <c r="Z1237" s="37"/>
      <c r="AA1237" s="37"/>
      <c r="AB1237" s="37"/>
      <c r="AC1237" s="37"/>
      <c r="AD1237" s="37"/>
      <c r="AE1237" s="37"/>
      <c r="AF1237" s="37"/>
      <c r="AG1237" s="37"/>
    </row>
    <row r="1238" spans="1:33">
      <c r="A1238" s="665">
        <v>44027</v>
      </c>
      <c r="B1238" s="115" t="s">
        <v>178</v>
      </c>
      <c r="C1238" s="37">
        <v>880320155</v>
      </c>
      <c r="D1238" s="115" t="s">
        <v>139</v>
      </c>
      <c r="E1238" s="115" t="s">
        <v>140</v>
      </c>
      <c r="F1238" s="665" t="s">
        <v>929</v>
      </c>
      <c r="G1238" s="486"/>
      <c r="H1238" s="265"/>
      <c r="I1238" s="666">
        <v>44043</v>
      </c>
      <c r="J1238" s="666"/>
      <c r="K1238" s="486"/>
      <c r="L1238" s="115" t="s">
        <v>10748</v>
      </c>
      <c r="M1238" s="680" t="s">
        <v>353</v>
      </c>
      <c r="N1238" s="486"/>
      <c r="O1238" s="683"/>
      <c r="P1238" s="486"/>
      <c r="Q1238" s="486"/>
      <c r="R1238" s="486"/>
      <c r="S1238" s="37"/>
      <c r="T1238" s="37"/>
      <c r="U1238" s="37"/>
      <c r="V1238" s="37"/>
      <c r="W1238" s="37"/>
      <c r="X1238" s="37"/>
      <c r="Y1238" s="37"/>
      <c r="Z1238" s="37"/>
      <c r="AA1238" s="37"/>
      <c r="AB1238" s="37"/>
      <c r="AC1238" s="37"/>
      <c r="AD1238" s="37"/>
      <c r="AE1238" s="37"/>
      <c r="AF1238" s="37"/>
      <c r="AG1238" s="37"/>
    </row>
    <row r="1239" spans="1:33">
      <c r="A1239" s="666">
        <v>44027</v>
      </c>
      <c r="B1239" s="115" t="s">
        <v>175</v>
      </c>
      <c r="C1239" s="486">
        <v>882262008</v>
      </c>
      <c r="D1239" s="115" t="s">
        <v>139</v>
      </c>
      <c r="E1239" s="115" t="s">
        <v>140</v>
      </c>
      <c r="F1239" s="665" t="s">
        <v>200</v>
      </c>
      <c r="G1239" s="486"/>
      <c r="H1239" s="265"/>
      <c r="I1239" s="666">
        <v>44062</v>
      </c>
      <c r="J1239" s="666"/>
      <c r="K1239" s="486"/>
      <c r="L1239" s="115"/>
      <c r="M1239" s="680"/>
      <c r="N1239" s="486"/>
      <c r="O1239" s="683"/>
      <c r="P1239" s="486"/>
      <c r="Q1239" s="486"/>
      <c r="R1239" s="486"/>
      <c r="S1239" s="37"/>
      <c r="T1239" s="37"/>
      <c r="U1239" s="37"/>
      <c r="V1239" s="37"/>
      <c r="W1239" s="37"/>
      <c r="X1239" s="37"/>
      <c r="Y1239" s="37"/>
      <c r="Z1239" s="37"/>
      <c r="AA1239" s="37"/>
      <c r="AB1239" s="37"/>
      <c r="AC1239" s="37"/>
      <c r="AD1239" s="37"/>
      <c r="AE1239" s="37"/>
      <c r="AF1239" s="37"/>
      <c r="AG1239" s="37"/>
    </row>
    <row r="1240" spans="1:33">
      <c r="A1240" s="666">
        <v>44027</v>
      </c>
      <c r="B1240" s="115" t="s">
        <v>175</v>
      </c>
      <c r="C1240" s="486">
        <v>880250233</v>
      </c>
      <c r="D1240" s="115" t="s">
        <v>139</v>
      </c>
      <c r="E1240" s="115" t="s">
        <v>140</v>
      </c>
      <c r="F1240" s="665" t="s">
        <v>176</v>
      </c>
      <c r="G1240" s="666">
        <v>44043</v>
      </c>
      <c r="H1240" s="265"/>
      <c r="I1240" s="666">
        <v>44043</v>
      </c>
      <c r="J1240" s="666"/>
      <c r="K1240" s="486"/>
      <c r="L1240" s="115"/>
      <c r="M1240" s="680"/>
      <c r="N1240" s="486"/>
      <c r="O1240" s="683"/>
      <c r="P1240" s="486"/>
      <c r="Q1240" s="486"/>
      <c r="R1240" s="486"/>
      <c r="S1240" s="37"/>
      <c r="T1240" s="37"/>
      <c r="U1240" s="37"/>
      <c r="V1240" s="37"/>
      <c r="W1240" s="37"/>
      <c r="X1240" s="37"/>
      <c r="Y1240" s="37"/>
      <c r="Z1240" s="37"/>
      <c r="AA1240" s="37"/>
      <c r="AB1240" s="37"/>
      <c r="AC1240" s="37"/>
      <c r="AD1240" s="37"/>
      <c r="AE1240" s="37"/>
      <c r="AF1240" s="37"/>
      <c r="AG1240" s="37"/>
    </row>
    <row r="1241" spans="1:33">
      <c r="A1241" s="666">
        <v>44027</v>
      </c>
      <c r="B1241" s="115" t="s">
        <v>194</v>
      </c>
      <c r="C1241" s="486">
        <v>882087881</v>
      </c>
      <c r="D1241" s="115" t="s">
        <v>139</v>
      </c>
      <c r="E1241" s="115" t="s">
        <v>140</v>
      </c>
      <c r="F1241" s="665" t="s">
        <v>10749</v>
      </c>
      <c r="G1241" s="486"/>
      <c r="H1241" s="265"/>
      <c r="I1241" s="666">
        <v>44042</v>
      </c>
      <c r="J1241" s="666"/>
      <c r="K1241" s="486"/>
      <c r="L1241" s="115" t="s">
        <v>195</v>
      </c>
      <c r="M1241" s="680"/>
      <c r="N1241" s="486"/>
      <c r="O1241" s="683"/>
      <c r="P1241" s="486"/>
      <c r="Q1241" s="486"/>
      <c r="R1241" s="486"/>
      <c r="S1241" s="37"/>
      <c r="T1241" s="37"/>
      <c r="U1241" s="37"/>
      <c r="V1241" s="37"/>
      <c r="W1241" s="37"/>
      <c r="X1241" s="37"/>
      <c r="Y1241" s="37"/>
      <c r="Z1241" s="37"/>
      <c r="AA1241" s="37"/>
      <c r="AB1241" s="37"/>
      <c r="AC1241" s="37"/>
      <c r="AD1241" s="37"/>
      <c r="AE1241" s="37"/>
      <c r="AF1241" s="37"/>
      <c r="AG1241" s="37"/>
    </row>
    <row r="1242" spans="1:33">
      <c r="A1242" s="666">
        <v>44027</v>
      </c>
      <c r="B1242" s="115" t="s">
        <v>138</v>
      </c>
      <c r="C1242" s="37">
        <v>880278244</v>
      </c>
      <c r="D1242" s="115" t="s">
        <v>139</v>
      </c>
      <c r="E1242" s="115" t="s">
        <v>140</v>
      </c>
      <c r="F1242" s="665" t="s">
        <v>168</v>
      </c>
      <c r="G1242" s="486"/>
      <c r="H1242" s="265"/>
      <c r="I1242" s="666">
        <v>44042</v>
      </c>
      <c r="J1242" s="666"/>
      <c r="K1242" s="486"/>
      <c r="L1242" s="115" t="s">
        <v>280</v>
      </c>
      <c r="M1242" s="680"/>
      <c r="N1242" s="486"/>
      <c r="O1242" s="683"/>
      <c r="P1242" s="486"/>
      <c r="Q1242" s="486"/>
      <c r="R1242" s="486"/>
      <c r="S1242" s="37"/>
      <c r="T1242" s="37"/>
      <c r="U1242" s="37"/>
      <c r="V1242" s="37"/>
      <c r="W1242" s="37"/>
      <c r="X1242" s="37"/>
      <c r="Y1242" s="37"/>
      <c r="Z1242" s="37"/>
      <c r="AA1242" s="37"/>
      <c r="AB1242" s="37"/>
      <c r="AC1242" s="37"/>
      <c r="AD1242" s="37"/>
      <c r="AE1242" s="37"/>
      <c r="AF1242" s="37"/>
      <c r="AG1242" s="37"/>
    </row>
    <row r="1243" spans="1:33">
      <c r="A1243" s="666">
        <v>44027</v>
      </c>
      <c r="B1243" s="115" t="s">
        <v>144</v>
      </c>
      <c r="C1243" s="486">
        <v>882088238</v>
      </c>
      <c r="D1243" s="115" t="s">
        <v>139</v>
      </c>
      <c r="E1243" s="115" t="s">
        <v>147</v>
      </c>
      <c r="F1243" s="665"/>
      <c r="G1243" s="486"/>
      <c r="H1243" s="265"/>
      <c r="I1243" s="666">
        <v>44056</v>
      </c>
      <c r="J1243" s="666"/>
      <c r="K1243" s="486"/>
      <c r="L1243" s="115"/>
      <c r="M1243" s="680"/>
      <c r="N1243" s="486"/>
      <c r="O1243" s="683"/>
      <c r="P1243" s="486"/>
      <c r="Q1243" s="486"/>
      <c r="R1243" s="486"/>
      <c r="S1243" s="37"/>
      <c r="T1243" s="37"/>
      <c r="U1243" s="37"/>
      <c r="V1243" s="37"/>
      <c r="W1243" s="37"/>
      <c r="X1243" s="37"/>
      <c r="Y1243" s="37"/>
      <c r="Z1243" s="37"/>
      <c r="AA1243" s="37"/>
      <c r="AB1243" s="37"/>
      <c r="AC1243" s="37"/>
      <c r="AD1243" s="37"/>
      <c r="AE1243" s="37"/>
      <c r="AF1243" s="37"/>
      <c r="AG1243" s="37"/>
    </row>
    <row r="1244" spans="1:33">
      <c r="A1244" s="666">
        <v>44027</v>
      </c>
      <c r="B1244" s="115" t="s">
        <v>144</v>
      </c>
      <c r="C1244" s="486">
        <v>880124205</v>
      </c>
      <c r="D1244" s="115" t="s">
        <v>152</v>
      </c>
      <c r="E1244" s="115" t="s">
        <v>393</v>
      </c>
      <c r="F1244" s="665" t="s">
        <v>811</v>
      </c>
      <c r="G1244" s="666">
        <v>44027</v>
      </c>
      <c r="H1244" s="265">
        <v>44043</v>
      </c>
      <c r="I1244" s="666">
        <v>44043</v>
      </c>
      <c r="J1244" s="665" t="s">
        <v>142</v>
      </c>
      <c r="K1244" s="486">
        <v>24</v>
      </c>
      <c r="L1244" s="727" t="s">
        <v>1936</v>
      </c>
      <c r="M1244" s="680"/>
      <c r="N1244" s="486"/>
      <c r="O1244" s="683"/>
      <c r="P1244" s="486"/>
      <c r="Q1244" s="486"/>
      <c r="R1244" s="486"/>
      <c r="S1244" s="37"/>
      <c r="T1244" s="37"/>
      <c r="U1244" s="37"/>
      <c r="V1244" s="37"/>
      <c r="W1244" s="37"/>
      <c r="X1244" s="37"/>
      <c r="Y1244" s="37"/>
      <c r="Z1244" s="37"/>
      <c r="AA1244" s="37"/>
      <c r="AB1244" s="37"/>
      <c r="AC1244" s="37"/>
      <c r="AD1244" s="37"/>
      <c r="AE1244" s="37"/>
      <c r="AF1244" s="37"/>
      <c r="AG1244" s="37"/>
    </row>
    <row r="1245" spans="1:33">
      <c r="A1245" s="665">
        <v>44027</v>
      </c>
      <c r="B1245" s="115" t="s">
        <v>206</v>
      </c>
      <c r="C1245" s="115">
        <v>882049381</v>
      </c>
      <c r="D1245" s="115" t="s">
        <v>139</v>
      </c>
      <c r="E1245" s="115" t="s">
        <v>140</v>
      </c>
      <c r="F1245" s="665"/>
      <c r="G1245" s="486"/>
      <c r="H1245" s="265"/>
      <c r="I1245" s="666">
        <v>44042</v>
      </c>
      <c r="J1245" s="666"/>
      <c r="K1245" s="486"/>
      <c r="L1245" s="115" t="s">
        <v>195</v>
      </c>
      <c r="M1245" s="680"/>
      <c r="N1245" s="486"/>
      <c r="O1245" s="683"/>
      <c r="P1245" s="486"/>
      <c r="Q1245" s="486"/>
      <c r="R1245" s="486"/>
      <c r="S1245" s="37"/>
      <c r="T1245" s="37"/>
      <c r="U1245" s="37"/>
      <c r="V1245" s="37"/>
      <c r="W1245" s="37"/>
      <c r="X1245" s="37"/>
      <c r="Y1245" s="37"/>
      <c r="Z1245" s="37"/>
      <c r="AA1245" s="37"/>
      <c r="AB1245" s="37"/>
      <c r="AC1245" s="37"/>
      <c r="AD1245" s="37"/>
      <c r="AE1245" s="37"/>
      <c r="AF1245" s="37"/>
      <c r="AG1245" s="37"/>
    </row>
    <row r="1246" spans="1:33">
      <c r="A1246" s="665">
        <v>44027</v>
      </c>
      <c r="B1246" s="115" t="s">
        <v>206</v>
      </c>
      <c r="C1246" s="486">
        <v>881444114</v>
      </c>
      <c r="D1246" s="115" t="s">
        <v>139</v>
      </c>
      <c r="E1246" s="115" t="s">
        <v>140</v>
      </c>
      <c r="F1246" s="665"/>
      <c r="G1246" s="486"/>
      <c r="H1246" s="265"/>
      <c r="I1246" s="666">
        <v>44042</v>
      </c>
      <c r="J1246" s="666"/>
      <c r="K1246" s="486"/>
      <c r="L1246" s="115" t="s">
        <v>195</v>
      </c>
      <c r="M1246" s="680"/>
      <c r="N1246" s="486"/>
      <c r="O1246" s="683"/>
      <c r="P1246" s="486"/>
      <c r="Q1246" s="486"/>
      <c r="R1246" s="486"/>
      <c r="S1246" s="37"/>
      <c r="T1246" s="37"/>
      <c r="U1246" s="37"/>
      <c r="V1246" s="37"/>
      <c r="W1246" s="37"/>
      <c r="X1246" s="37"/>
      <c r="Y1246" s="37"/>
      <c r="Z1246" s="37"/>
      <c r="AA1246" s="37"/>
      <c r="AB1246" s="37"/>
      <c r="AC1246" s="37"/>
      <c r="AD1246" s="37"/>
      <c r="AE1246" s="37"/>
      <c r="AF1246" s="37"/>
      <c r="AG1246" s="37"/>
    </row>
    <row r="1247" spans="1:33">
      <c r="A1247" s="666">
        <v>44027</v>
      </c>
      <c r="B1247" s="115" t="s">
        <v>206</v>
      </c>
      <c r="C1247" s="486">
        <v>882220588</v>
      </c>
      <c r="D1247" s="115" t="s">
        <v>139</v>
      </c>
      <c r="E1247" s="115" t="s">
        <v>140</v>
      </c>
      <c r="F1247" s="665"/>
      <c r="G1247" s="486"/>
      <c r="H1247" s="265"/>
      <c r="I1247" s="666">
        <v>44042</v>
      </c>
      <c r="J1247" s="666"/>
      <c r="K1247" s="486"/>
      <c r="L1247" s="115" t="s">
        <v>195</v>
      </c>
      <c r="M1247" s="680"/>
      <c r="N1247" s="486"/>
      <c r="O1247" s="683"/>
      <c r="P1247" s="486"/>
      <c r="Q1247" s="486"/>
      <c r="R1247" s="486"/>
      <c r="S1247" s="37"/>
      <c r="T1247" s="37"/>
      <c r="U1247" s="37"/>
      <c r="V1247" s="37"/>
      <c r="W1247" s="37"/>
      <c r="X1247" s="37"/>
      <c r="Y1247" s="37"/>
      <c r="Z1247" s="37"/>
      <c r="AA1247" s="37"/>
      <c r="AB1247" s="37"/>
      <c r="AC1247" s="37"/>
      <c r="AD1247" s="37"/>
      <c r="AE1247" s="37"/>
      <c r="AF1247" s="37"/>
      <c r="AG1247" s="37"/>
    </row>
    <row r="1248" spans="1:33">
      <c r="A1248" s="666">
        <v>44027</v>
      </c>
      <c r="B1248" s="115" t="s">
        <v>206</v>
      </c>
      <c r="C1248" s="486">
        <v>881492780</v>
      </c>
      <c r="D1248" s="115" t="s">
        <v>139</v>
      </c>
      <c r="E1248" s="115" t="s">
        <v>140</v>
      </c>
      <c r="F1248" s="665"/>
      <c r="G1248" s="486"/>
      <c r="H1248" s="265"/>
      <c r="I1248" s="666">
        <v>44042</v>
      </c>
      <c r="J1248" s="666"/>
      <c r="K1248" s="486"/>
      <c r="L1248" s="115" t="s">
        <v>195</v>
      </c>
      <c r="M1248" s="680"/>
      <c r="N1248" s="486"/>
      <c r="O1248" s="683"/>
      <c r="P1248" s="486"/>
      <c r="Q1248" s="486"/>
      <c r="R1248" s="486"/>
      <c r="S1248" s="37"/>
      <c r="T1248" s="37"/>
      <c r="U1248" s="37"/>
      <c r="V1248" s="37"/>
      <c r="W1248" s="37"/>
      <c r="X1248" s="37"/>
      <c r="Y1248" s="37"/>
      <c r="Z1248" s="37"/>
      <c r="AA1248" s="37"/>
      <c r="AB1248" s="37"/>
      <c r="AC1248" s="37"/>
      <c r="AD1248" s="37"/>
      <c r="AE1248" s="37"/>
      <c r="AF1248" s="37"/>
      <c r="AG1248" s="37"/>
    </row>
    <row r="1249" spans="1:33" ht="17">
      <c r="A1249" s="666">
        <v>44027</v>
      </c>
      <c r="B1249" s="115" t="s">
        <v>206</v>
      </c>
      <c r="C1249" s="486">
        <v>880044109</v>
      </c>
      <c r="D1249" s="115" t="s">
        <v>139</v>
      </c>
      <c r="E1249" s="137" t="s">
        <v>150</v>
      </c>
      <c r="F1249" s="665"/>
      <c r="G1249" s="486"/>
      <c r="H1249" s="265"/>
      <c r="I1249" s="666">
        <v>44042</v>
      </c>
      <c r="J1249" s="666"/>
      <c r="K1249" s="486"/>
      <c r="L1249" s="115" t="s">
        <v>195</v>
      </c>
      <c r="M1249" s="680"/>
      <c r="N1249" s="486"/>
      <c r="O1249" s="683"/>
      <c r="P1249" s="486"/>
      <c r="Q1249" s="486"/>
      <c r="R1249" s="486"/>
      <c r="S1249" s="37"/>
      <c r="T1249" s="37"/>
      <c r="U1249" s="37"/>
      <c r="V1249" s="37"/>
      <c r="W1249" s="37"/>
      <c r="X1249" s="37"/>
      <c r="Y1249" s="37"/>
      <c r="Z1249" s="37"/>
      <c r="AA1249" s="37"/>
      <c r="AB1249" s="37"/>
      <c r="AC1249" s="37"/>
      <c r="AD1249" s="37"/>
      <c r="AE1249" s="37"/>
      <c r="AF1249" s="37"/>
      <c r="AG1249" s="37"/>
    </row>
    <row r="1250" spans="1:33">
      <c r="A1250" s="666">
        <v>44027</v>
      </c>
      <c r="B1250" s="115" t="s">
        <v>206</v>
      </c>
      <c r="C1250" s="486">
        <v>880046115</v>
      </c>
      <c r="D1250" s="115" t="s">
        <v>139</v>
      </c>
      <c r="E1250" s="115" t="s">
        <v>140</v>
      </c>
      <c r="F1250" s="665"/>
      <c r="G1250" s="486"/>
      <c r="H1250" s="265"/>
      <c r="I1250" s="666">
        <v>44042</v>
      </c>
      <c r="J1250" s="666"/>
      <c r="K1250" s="486"/>
      <c r="L1250" s="115" t="s">
        <v>195</v>
      </c>
      <c r="M1250" s="680"/>
      <c r="N1250" s="486"/>
      <c r="O1250" s="683"/>
      <c r="P1250" s="486"/>
      <c r="Q1250" s="486"/>
      <c r="R1250" s="486"/>
      <c r="S1250" s="37"/>
      <c r="T1250" s="37"/>
      <c r="U1250" s="37"/>
      <c r="V1250" s="37"/>
      <c r="W1250" s="37"/>
      <c r="X1250" s="37"/>
      <c r="Y1250" s="37"/>
      <c r="Z1250" s="37"/>
      <c r="AA1250" s="37"/>
      <c r="AB1250" s="37"/>
      <c r="AC1250" s="37"/>
      <c r="AD1250" s="37"/>
      <c r="AE1250" s="37"/>
      <c r="AF1250" s="37"/>
      <c r="AG1250" s="37"/>
    </row>
    <row r="1251" spans="1:33">
      <c r="A1251" s="666">
        <v>44027</v>
      </c>
      <c r="B1251" s="115" t="s">
        <v>206</v>
      </c>
      <c r="C1251" s="486">
        <v>881659082</v>
      </c>
      <c r="D1251" s="115" t="s">
        <v>139</v>
      </c>
      <c r="E1251" s="115" t="s">
        <v>140</v>
      </c>
      <c r="F1251" s="665"/>
      <c r="G1251" s="486"/>
      <c r="H1251" s="265"/>
      <c r="I1251" s="666">
        <v>44042</v>
      </c>
      <c r="J1251" s="666"/>
      <c r="K1251" s="486"/>
      <c r="L1251" s="115" t="s">
        <v>195</v>
      </c>
      <c r="M1251" s="680"/>
      <c r="N1251" s="486"/>
      <c r="O1251" s="683"/>
      <c r="P1251" s="486"/>
      <c r="Q1251" s="486"/>
      <c r="R1251" s="486"/>
      <c r="S1251" s="37"/>
      <c r="T1251" s="37"/>
      <c r="U1251" s="37"/>
      <c r="V1251" s="37"/>
      <c r="W1251" s="37"/>
      <c r="X1251" s="37"/>
      <c r="Y1251" s="37"/>
      <c r="Z1251" s="37"/>
      <c r="AA1251" s="37"/>
      <c r="AB1251" s="37"/>
      <c r="AC1251" s="37"/>
      <c r="AD1251" s="37"/>
      <c r="AE1251" s="37"/>
      <c r="AF1251" s="37"/>
      <c r="AG1251" s="37"/>
    </row>
    <row r="1252" spans="1:33">
      <c r="A1252" s="666">
        <v>44027</v>
      </c>
      <c r="B1252" s="115" t="s">
        <v>206</v>
      </c>
      <c r="C1252" s="486">
        <v>881504524</v>
      </c>
      <c r="D1252" s="115" t="s">
        <v>139</v>
      </c>
      <c r="E1252" s="115" t="s">
        <v>140</v>
      </c>
      <c r="F1252" s="665"/>
      <c r="G1252" s="486"/>
      <c r="H1252" s="265"/>
      <c r="I1252" s="666">
        <v>44042</v>
      </c>
      <c r="J1252" s="666"/>
      <c r="K1252" s="486"/>
      <c r="L1252" s="115" t="s">
        <v>195</v>
      </c>
      <c r="M1252" s="680"/>
      <c r="N1252" s="486"/>
      <c r="O1252" s="683"/>
      <c r="P1252" s="486"/>
      <c r="Q1252" s="486"/>
      <c r="R1252" s="486"/>
      <c r="S1252" s="37"/>
      <c r="T1252" s="37"/>
      <c r="U1252" s="37"/>
      <c r="V1252" s="37"/>
      <c r="W1252" s="37"/>
      <c r="X1252" s="37"/>
      <c r="Y1252" s="37"/>
      <c r="Z1252" s="37"/>
      <c r="AA1252" s="37"/>
      <c r="AB1252" s="37"/>
      <c r="AC1252" s="37"/>
      <c r="AD1252" s="37"/>
      <c r="AE1252" s="37"/>
      <c r="AF1252" s="37"/>
      <c r="AG1252" s="37"/>
    </row>
    <row r="1253" spans="1:33">
      <c r="A1253" s="666">
        <v>44027</v>
      </c>
      <c r="B1253" s="115" t="s">
        <v>154</v>
      </c>
      <c r="C1253" s="37">
        <v>882255058</v>
      </c>
      <c r="D1253" s="115" t="s">
        <v>152</v>
      </c>
      <c r="E1253" s="115" t="s">
        <v>140</v>
      </c>
      <c r="F1253" s="665" t="s">
        <v>751</v>
      </c>
      <c r="G1253" s="486"/>
      <c r="H1253" s="265"/>
      <c r="I1253" s="666">
        <v>44042</v>
      </c>
      <c r="J1253" s="666"/>
      <c r="K1253" s="486"/>
      <c r="L1253" s="115" t="s">
        <v>195</v>
      </c>
      <c r="M1253" s="680"/>
      <c r="N1253" s="486"/>
      <c r="O1253" s="683"/>
      <c r="P1253" s="486"/>
      <c r="Q1253" s="486"/>
      <c r="R1253" s="486"/>
      <c r="S1253" s="37"/>
      <c r="T1253" s="37"/>
      <c r="U1253" s="37"/>
      <c r="V1253" s="37"/>
      <c r="W1253" s="37"/>
      <c r="X1253" s="37"/>
      <c r="Y1253" s="37"/>
      <c r="Z1253" s="37"/>
      <c r="AA1253" s="37"/>
      <c r="AB1253" s="37"/>
      <c r="AC1253" s="37"/>
      <c r="AD1253" s="37"/>
      <c r="AE1253" s="37"/>
      <c r="AF1253" s="37"/>
      <c r="AG1253" s="37"/>
    </row>
    <row r="1254" spans="1:33">
      <c r="A1254" s="666">
        <v>44027</v>
      </c>
      <c r="B1254" s="115" t="s">
        <v>206</v>
      </c>
      <c r="C1254" s="486">
        <v>881255452</v>
      </c>
      <c r="D1254" s="115" t="s">
        <v>139</v>
      </c>
      <c r="E1254" s="115" t="s">
        <v>140</v>
      </c>
      <c r="F1254" s="665"/>
      <c r="G1254" s="265">
        <v>44029</v>
      </c>
      <c r="H1254" s="265">
        <v>44029</v>
      </c>
      <c r="I1254" s="666">
        <v>44028</v>
      </c>
      <c r="J1254" s="665" t="s">
        <v>168</v>
      </c>
      <c r="K1254" s="486">
        <v>105300</v>
      </c>
      <c r="L1254" s="115"/>
      <c r="M1254" s="680"/>
      <c r="N1254" s="486"/>
      <c r="O1254" s="683"/>
      <c r="P1254" s="486"/>
      <c r="Q1254" s="486"/>
      <c r="R1254" s="486"/>
      <c r="S1254" s="37"/>
      <c r="T1254" s="37"/>
      <c r="U1254" s="37"/>
      <c r="V1254" s="37"/>
      <c r="W1254" s="37"/>
      <c r="X1254" s="37"/>
      <c r="Y1254" s="37"/>
      <c r="Z1254" s="37"/>
      <c r="AA1254" s="37"/>
      <c r="AB1254" s="37"/>
      <c r="AC1254" s="37"/>
      <c r="AD1254" s="37"/>
      <c r="AE1254" s="37"/>
      <c r="AF1254" s="37"/>
      <c r="AG1254" s="37"/>
    </row>
    <row r="1255" spans="1:33">
      <c r="A1255" s="666">
        <v>44028</v>
      </c>
      <c r="B1255" s="115" t="s">
        <v>156</v>
      </c>
      <c r="C1255" s="37">
        <v>881382893</v>
      </c>
      <c r="D1255" s="115" t="s">
        <v>152</v>
      </c>
      <c r="E1255" s="115" t="s">
        <v>140</v>
      </c>
      <c r="F1255" s="665"/>
      <c r="G1255" s="486"/>
      <c r="H1255" s="265">
        <v>44028</v>
      </c>
      <c r="I1255" s="666">
        <v>44040</v>
      </c>
      <c r="J1255" s="681" t="s">
        <v>273</v>
      </c>
      <c r="K1255" s="486">
        <v>80</v>
      </c>
      <c r="L1255" s="115" t="s">
        <v>10750</v>
      </c>
      <c r="M1255" s="680"/>
      <c r="N1255" s="486"/>
      <c r="O1255" s="683"/>
      <c r="P1255" s="486"/>
      <c r="Q1255" s="486"/>
      <c r="R1255" s="486"/>
      <c r="S1255" s="37"/>
      <c r="T1255" s="37"/>
      <c r="U1255" s="37"/>
      <c r="V1255" s="37"/>
      <c r="W1255" s="37"/>
      <c r="X1255" s="37"/>
      <c r="Y1255" s="37"/>
      <c r="Z1255" s="37"/>
      <c r="AA1255" s="37"/>
      <c r="AB1255" s="37"/>
      <c r="AC1255" s="37"/>
      <c r="AD1255" s="37"/>
      <c r="AE1255" s="37"/>
      <c r="AF1255" s="37"/>
      <c r="AG1255" s="37"/>
    </row>
    <row r="1256" spans="1:33">
      <c r="A1256" s="666">
        <v>44028</v>
      </c>
      <c r="B1256" s="115" t="s">
        <v>156</v>
      </c>
      <c r="C1256" s="37">
        <v>881382893</v>
      </c>
      <c r="D1256" s="115" t="s">
        <v>152</v>
      </c>
      <c r="E1256" s="115" t="s">
        <v>140</v>
      </c>
      <c r="F1256" s="665"/>
      <c r="G1256" s="486"/>
      <c r="H1256" s="265">
        <v>44029</v>
      </c>
      <c r="I1256" s="666">
        <v>44040</v>
      </c>
      <c r="J1256" s="665" t="s">
        <v>142</v>
      </c>
      <c r="K1256" s="486">
        <v>120</v>
      </c>
      <c r="L1256" s="115" t="s">
        <v>10751</v>
      </c>
      <c r="M1256" s="680"/>
      <c r="N1256" s="486"/>
      <c r="O1256" s="683"/>
      <c r="P1256" s="486"/>
      <c r="Q1256" s="486"/>
      <c r="R1256" s="486"/>
      <c r="S1256" s="37"/>
      <c r="T1256" s="37"/>
      <c r="U1256" s="37"/>
      <c r="V1256" s="37"/>
      <c r="W1256" s="37"/>
      <c r="X1256" s="37"/>
      <c r="Y1256" s="37"/>
      <c r="Z1256" s="37"/>
      <c r="AA1256" s="37"/>
      <c r="AB1256" s="37"/>
      <c r="AC1256" s="37"/>
      <c r="AD1256" s="37"/>
      <c r="AE1256" s="37"/>
      <c r="AF1256" s="37"/>
      <c r="AG1256" s="37"/>
    </row>
    <row r="1257" spans="1:33">
      <c r="A1257" s="666">
        <v>44028</v>
      </c>
      <c r="B1257" s="115" t="s">
        <v>138</v>
      </c>
      <c r="C1257" s="37">
        <v>881972122</v>
      </c>
      <c r="D1257" s="115" t="s">
        <v>139</v>
      </c>
      <c r="E1257" s="115" t="s">
        <v>140</v>
      </c>
      <c r="F1257" s="665" t="s">
        <v>176</v>
      </c>
      <c r="G1257" s="486"/>
      <c r="H1257" s="265"/>
      <c r="I1257" s="666">
        <v>44057</v>
      </c>
      <c r="J1257" s="666"/>
      <c r="K1257" s="486"/>
      <c r="L1257" s="115" t="s">
        <v>195</v>
      </c>
      <c r="M1257" s="680"/>
      <c r="N1257" s="486"/>
      <c r="O1257" s="683"/>
      <c r="P1257" s="486"/>
      <c r="Q1257" s="486"/>
      <c r="R1257" s="486"/>
      <c r="S1257" s="37"/>
      <c r="T1257" s="37"/>
      <c r="U1257" s="37"/>
      <c r="V1257" s="37"/>
      <c r="W1257" s="37"/>
      <c r="X1257" s="37"/>
      <c r="Y1257" s="37"/>
      <c r="Z1257" s="37"/>
      <c r="AA1257" s="37"/>
      <c r="AB1257" s="37"/>
      <c r="AC1257" s="37"/>
      <c r="AD1257" s="37"/>
      <c r="AE1257" s="37"/>
      <c r="AF1257" s="37"/>
      <c r="AG1257" s="37"/>
    </row>
    <row r="1258" spans="1:33">
      <c r="A1258" s="666">
        <v>44028</v>
      </c>
      <c r="B1258" s="115" t="s">
        <v>144</v>
      </c>
      <c r="C1258" s="486">
        <v>880481221</v>
      </c>
      <c r="D1258" s="115" t="s">
        <v>345</v>
      </c>
      <c r="E1258" s="115" t="s">
        <v>140</v>
      </c>
      <c r="F1258" s="665" t="s">
        <v>1867</v>
      </c>
      <c r="G1258" s="666">
        <v>44028</v>
      </c>
      <c r="H1258" s="265"/>
      <c r="I1258" s="666">
        <v>44053</v>
      </c>
      <c r="J1258" s="666"/>
      <c r="K1258" s="486"/>
      <c r="L1258" s="115" t="s">
        <v>10752</v>
      </c>
      <c r="M1258" s="680"/>
      <c r="N1258" s="486"/>
      <c r="O1258" s="683"/>
      <c r="P1258" s="486"/>
      <c r="Q1258" s="486"/>
      <c r="R1258" s="486"/>
      <c r="S1258" s="37"/>
      <c r="T1258" s="37"/>
      <c r="U1258" s="37"/>
      <c r="V1258" s="37"/>
      <c r="W1258" s="37"/>
      <c r="X1258" s="37"/>
      <c r="Y1258" s="37"/>
      <c r="Z1258" s="37"/>
      <c r="AA1258" s="37"/>
      <c r="AB1258" s="37"/>
      <c r="AC1258" s="37"/>
      <c r="AD1258" s="37"/>
      <c r="AE1258" s="37"/>
      <c r="AF1258" s="37"/>
      <c r="AG1258" s="37"/>
    </row>
    <row r="1259" spans="1:33">
      <c r="A1259" s="666">
        <v>44028</v>
      </c>
      <c r="B1259" s="115" t="s">
        <v>144</v>
      </c>
      <c r="C1259" s="486">
        <v>880623919</v>
      </c>
      <c r="D1259" s="115" t="s">
        <v>139</v>
      </c>
      <c r="E1259" s="115" t="s">
        <v>140</v>
      </c>
      <c r="F1259" s="665" t="s">
        <v>168</v>
      </c>
      <c r="G1259" s="486"/>
      <c r="H1259" s="265"/>
      <c r="I1259" s="666">
        <v>44058</v>
      </c>
      <c r="J1259" s="666"/>
      <c r="K1259" s="486"/>
      <c r="L1259" s="115" t="s">
        <v>343</v>
      </c>
      <c r="M1259" s="680"/>
      <c r="N1259" s="486"/>
      <c r="O1259" s="683"/>
      <c r="P1259" s="486"/>
      <c r="Q1259" s="486"/>
      <c r="R1259" s="486"/>
      <c r="S1259" s="37"/>
      <c r="T1259" s="37"/>
      <c r="U1259" s="37"/>
      <c r="V1259" s="37"/>
      <c r="W1259" s="37"/>
      <c r="X1259" s="37"/>
      <c r="Y1259" s="37"/>
      <c r="Z1259" s="37"/>
      <c r="AA1259" s="37"/>
      <c r="AB1259" s="37"/>
      <c r="AC1259" s="37"/>
      <c r="AD1259" s="37"/>
      <c r="AE1259" s="37"/>
      <c r="AF1259" s="37"/>
      <c r="AG1259" s="37"/>
    </row>
    <row r="1260" spans="1:33">
      <c r="A1260" s="666">
        <v>44028</v>
      </c>
      <c r="B1260" s="115" t="s">
        <v>149</v>
      </c>
      <c r="C1260" s="486">
        <v>882179054</v>
      </c>
      <c r="D1260" s="115" t="s">
        <v>152</v>
      </c>
      <c r="E1260" s="115" t="s">
        <v>140</v>
      </c>
      <c r="F1260" s="665"/>
      <c r="G1260" s="486"/>
      <c r="H1260" s="265"/>
      <c r="I1260" s="666">
        <v>44043</v>
      </c>
      <c r="J1260" s="666"/>
      <c r="K1260" s="486"/>
      <c r="L1260" s="115" t="s">
        <v>39</v>
      </c>
      <c r="M1260" s="680" t="s">
        <v>10753</v>
      </c>
      <c r="N1260" s="486"/>
      <c r="O1260" s="683"/>
      <c r="P1260" s="486"/>
      <c r="Q1260" s="486"/>
      <c r="R1260" s="486"/>
      <c r="S1260" s="37"/>
      <c r="T1260" s="37"/>
      <c r="U1260" s="37"/>
      <c r="V1260" s="37"/>
      <c r="W1260" s="37"/>
      <c r="X1260" s="37"/>
      <c r="Y1260" s="37"/>
      <c r="Z1260" s="37"/>
      <c r="AA1260" s="37"/>
      <c r="AB1260" s="37"/>
      <c r="AC1260" s="37"/>
      <c r="AD1260" s="37"/>
      <c r="AE1260" s="37"/>
      <c r="AF1260" s="37"/>
      <c r="AG1260" s="37"/>
    </row>
    <row r="1261" spans="1:33">
      <c r="A1261" s="666">
        <v>44028</v>
      </c>
      <c r="B1261" s="115" t="s">
        <v>138</v>
      </c>
      <c r="C1261" s="37">
        <v>880854503</v>
      </c>
      <c r="D1261" s="115" t="s">
        <v>139</v>
      </c>
      <c r="E1261" s="115" t="s">
        <v>140</v>
      </c>
      <c r="F1261" s="665" t="s">
        <v>142</v>
      </c>
      <c r="G1261" s="486"/>
      <c r="H1261" s="265"/>
      <c r="I1261" s="666">
        <v>44064</v>
      </c>
      <c r="J1261" s="666"/>
      <c r="K1261" s="486"/>
      <c r="L1261" s="115" t="s">
        <v>39</v>
      </c>
      <c r="M1261" s="680"/>
      <c r="N1261" s="486"/>
      <c r="O1261" s="683"/>
      <c r="P1261" s="486"/>
      <c r="Q1261" s="486"/>
      <c r="R1261" s="486"/>
      <c r="S1261" s="37"/>
      <c r="T1261" s="37"/>
      <c r="U1261" s="37"/>
      <c r="V1261" s="37"/>
      <c r="W1261" s="37"/>
      <c r="X1261" s="37"/>
      <c r="Y1261" s="37"/>
      <c r="Z1261" s="37"/>
      <c r="AA1261" s="37"/>
      <c r="AB1261" s="37"/>
      <c r="AC1261" s="37"/>
      <c r="AD1261" s="37"/>
      <c r="AE1261" s="37"/>
      <c r="AF1261" s="37"/>
      <c r="AG1261" s="37"/>
    </row>
    <row r="1262" spans="1:33">
      <c r="A1262" s="666">
        <v>44028</v>
      </c>
      <c r="B1262" s="115" t="s">
        <v>175</v>
      </c>
      <c r="C1262" s="486">
        <v>882190387</v>
      </c>
      <c r="D1262" s="115" t="s">
        <v>139</v>
      </c>
      <c r="E1262" s="115" t="s">
        <v>181</v>
      </c>
      <c r="F1262" s="665" t="s">
        <v>142</v>
      </c>
      <c r="G1262" s="666">
        <v>44039</v>
      </c>
      <c r="H1262" s="265"/>
      <c r="I1262" s="665" t="s">
        <v>10754</v>
      </c>
      <c r="J1262" s="666"/>
      <c r="K1262" s="486"/>
      <c r="L1262" s="115" t="s">
        <v>10755</v>
      </c>
      <c r="M1262" s="680"/>
      <c r="N1262" s="486"/>
      <c r="O1262" s="683"/>
      <c r="P1262" s="486"/>
      <c r="Q1262" s="486"/>
      <c r="R1262" s="486"/>
      <c r="S1262" s="37"/>
      <c r="T1262" s="37"/>
      <c r="U1262" s="37"/>
      <c r="V1262" s="37"/>
      <c r="W1262" s="37"/>
      <c r="X1262" s="37"/>
      <c r="Y1262" s="37"/>
      <c r="Z1262" s="37"/>
      <c r="AA1262" s="37"/>
      <c r="AB1262" s="37"/>
      <c r="AC1262" s="37"/>
      <c r="AD1262" s="37"/>
      <c r="AE1262" s="37"/>
      <c r="AF1262" s="37"/>
      <c r="AG1262" s="37"/>
    </row>
    <row r="1263" spans="1:33">
      <c r="A1263" s="666">
        <v>44028</v>
      </c>
      <c r="B1263" s="115" t="s">
        <v>149</v>
      </c>
      <c r="C1263" s="486">
        <v>882058853</v>
      </c>
      <c r="D1263" s="115" t="s">
        <v>139</v>
      </c>
      <c r="E1263" s="115" t="s">
        <v>140</v>
      </c>
      <c r="F1263" s="665"/>
      <c r="G1263" s="486"/>
      <c r="H1263" s="265"/>
      <c r="I1263" s="666">
        <v>44043</v>
      </c>
      <c r="J1263" s="666"/>
      <c r="K1263" s="486"/>
      <c r="L1263" s="115" t="s">
        <v>39</v>
      </c>
      <c r="M1263" s="680"/>
      <c r="N1263" s="486"/>
      <c r="O1263" s="683"/>
      <c r="P1263" s="486"/>
      <c r="Q1263" s="486"/>
      <c r="R1263" s="486"/>
      <c r="S1263" s="37"/>
      <c r="T1263" s="37"/>
      <c r="U1263" s="37"/>
      <c r="V1263" s="37"/>
      <c r="W1263" s="37"/>
      <c r="X1263" s="37"/>
      <c r="Y1263" s="37"/>
      <c r="Z1263" s="37"/>
      <c r="AA1263" s="37"/>
      <c r="AB1263" s="37"/>
      <c r="AC1263" s="37"/>
      <c r="AD1263" s="37"/>
      <c r="AE1263" s="37"/>
      <c r="AF1263" s="37"/>
      <c r="AG1263" s="37"/>
    </row>
    <row r="1264" spans="1:33">
      <c r="A1264" s="666">
        <v>44028</v>
      </c>
      <c r="B1264" s="115" t="s">
        <v>154</v>
      </c>
      <c r="C1264" s="37">
        <v>882274340</v>
      </c>
      <c r="D1264" s="115" t="s">
        <v>139</v>
      </c>
      <c r="E1264" s="115" t="s">
        <v>140</v>
      </c>
      <c r="F1264" s="665" t="s">
        <v>142</v>
      </c>
      <c r="G1264" s="486"/>
      <c r="H1264" s="265"/>
      <c r="I1264" s="666">
        <v>44043</v>
      </c>
      <c r="J1264" s="666"/>
      <c r="K1264" s="486"/>
      <c r="L1264" s="115" t="s">
        <v>39</v>
      </c>
      <c r="M1264" s="680"/>
      <c r="N1264" s="486"/>
      <c r="O1264" s="683"/>
      <c r="P1264" s="486"/>
      <c r="Q1264" s="486"/>
      <c r="R1264" s="486"/>
      <c r="S1264" s="37"/>
      <c r="T1264" s="37"/>
      <c r="U1264" s="37"/>
      <c r="V1264" s="37"/>
      <c r="W1264" s="37"/>
      <c r="X1264" s="37"/>
      <c r="Y1264" s="37"/>
      <c r="Z1264" s="37"/>
      <c r="AA1264" s="37"/>
      <c r="AB1264" s="37"/>
      <c r="AC1264" s="37"/>
      <c r="AD1264" s="37"/>
      <c r="AE1264" s="37"/>
      <c r="AF1264" s="37"/>
      <c r="AG1264" s="37"/>
    </row>
    <row r="1265" spans="1:33">
      <c r="A1265" s="666">
        <v>44028</v>
      </c>
      <c r="B1265" s="115" t="s">
        <v>146</v>
      </c>
      <c r="C1265" s="486">
        <v>882063129</v>
      </c>
      <c r="D1265" s="115" t="s">
        <v>139</v>
      </c>
      <c r="E1265" s="115" t="s">
        <v>140</v>
      </c>
      <c r="F1265" s="665" t="s">
        <v>200</v>
      </c>
      <c r="G1265" s="486"/>
      <c r="H1265" s="265">
        <v>44035</v>
      </c>
      <c r="I1265" s="666">
        <v>44043</v>
      </c>
      <c r="J1265" s="665" t="s">
        <v>168</v>
      </c>
      <c r="K1265" s="486">
        <v>470</v>
      </c>
      <c r="L1265" s="680" t="s">
        <v>2055</v>
      </c>
      <c r="M1265" s="680"/>
      <c r="N1265" s="486"/>
      <c r="O1265" s="683"/>
      <c r="P1265" s="486"/>
      <c r="Q1265" s="486"/>
      <c r="R1265" s="486"/>
      <c r="S1265" s="37"/>
      <c r="T1265" s="37"/>
      <c r="U1265" s="37"/>
      <c r="V1265" s="37"/>
      <c r="W1265" s="37"/>
      <c r="X1265" s="37"/>
      <c r="Y1265" s="37"/>
      <c r="Z1265" s="37"/>
      <c r="AA1265" s="37"/>
      <c r="AB1265" s="37"/>
      <c r="AC1265" s="37"/>
      <c r="AD1265" s="37"/>
      <c r="AE1265" s="37"/>
      <c r="AF1265" s="37"/>
      <c r="AG1265" s="37"/>
    </row>
    <row r="1266" spans="1:33">
      <c r="A1266" s="666">
        <v>44028</v>
      </c>
      <c r="B1266" s="115" t="s">
        <v>154</v>
      </c>
      <c r="C1266" s="37">
        <v>882253695</v>
      </c>
      <c r="D1266" s="115" t="s">
        <v>139</v>
      </c>
      <c r="E1266" s="115" t="s">
        <v>140</v>
      </c>
      <c r="F1266" s="665"/>
      <c r="G1266" s="486"/>
      <c r="H1266" s="265"/>
      <c r="I1266" s="666">
        <v>44043</v>
      </c>
      <c r="J1266" s="666"/>
      <c r="K1266" s="486"/>
      <c r="L1266" s="115" t="s">
        <v>195</v>
      </c>
      <c r="M1266" s="680"/>
      <c r="N1266" s="486"/>
      <c r="O1266" s="683"/>
      <c r="P1266" s="486"/>
      <c r="Q1266" s="486"/>
      <c r="R1266" s="486"/>
      <c r="S1266" s="37"/>
      <c r="T1266" s="37"/>
      <c r="U1266" s="37"/>
      <c r="V1266" s="37"/>
      <c r="W1266" s="37"/>
      <c r="X1266" s="37"/>
      <c r="Y1266" s="37"/>
      <c r="Z1266" s="37"/>
      <c r="AA1266" s="37"/>
      <c r="AB1266" s="37"/>
      <c r="AC1266" s="37"/>
      <c r="AD1266" s="37"/>
      <c r="AE1266" s="37"/>
      <c r="AF1266" s="37"/>
      <c r="AG1266" s="37"/>
    </row>
    <row r="1267" spans="1:33">
      <c r="A1267" s="666">
        <v>44028</v>
      </c>
      <c r="B1267" s="115" t="s">
        <v>144</v>
      </c>
      <c r="C1267" s="486">
        <v>881583070</v>
      </c>
      <c r="D1267" s="115" t="s">
        <v>139</v>
      </c>
      <c r="E1267" s="115" t="s">
        <v>140</v>
      </c>
      <c r="F1267" s="665" t="s">
        <v>200</v>
      </c>
      <c r="G1267" s="486"/>
      <c r="H1267" s="265"/>
      <c r="I1267" s="666">
        <v>44057</v>
      </c>
      <c r="J1267" s="666"/>
      <c r="K1267" s="486"/>
      <c r="L1267" s="115" t="s">
        <v>10756</v>
      </c>
      <c r="M1267" s="680"/>
      <c r="N1267" s="486"/>
      <c r="O1267" s="683"/>
      <c r="P1267" s="486"/>
      <c r="Q1267" s="486"/>
      <c r="R1267" s="486"/>
      <c r="S1267" s="37"/>
      <c r="T1267" s="37"/>
      <c r="U1267" s="37"/>
      <c r="V1267" s="37"/>
      <c r="W1267" s="37"/>
      <c r="X1267" s="37"/>
      <c r="Y1267" s="37"/>
      <c r="Z1267" s="37"/>
      <c r="AA1267" s="37"/>
      <c r="AB1267" s="37"/>
      <c r="AC1267" s="37"/>
      <c r="AD1267" s="37"/>
      <c r="AE1267" s="37"/>
      <c r="AF1267" s="37"/>
      <c r="AG1267" s="37"/>
    </row>
    <row r="1268" spans="1:33">
      <c r="A1268" s="666">
        <v>44028</v>
      </c>
      <c r="B1268" s="115" t="s">
        <v>154</v>
      </c>
      <c r="C1268" s="37">
        <v>882252174</v>
      </c>
      <c r="D1268" s="115" t="s">
        <v>139</v>
      </c>
      <c r="E1268" s="115" t="s">
        <v>140</v>
      </c>
      <c r="F1268" s="665"/>
      <c r="G1268" s="486"/>
      <c r="H1268" s="265"/>
      <c r="I1268" s="666">
        <v>44043</v>
      </c>
      <c r="J1268" s="666"/>
      <c r="K1268" s="486"/>
      <c r="L1268" s="115" t="s">
        <v>195</v>
      </c>
      <c r="M1268" s="680"/>
      <c r="N1268" s="486"/>
      <c r="O1268" s="683"/>
      <c r="P1268" s="486"/>
      <c r="Q1268" s="486"/>
      <c r="R1268" s="486"/>
      <c r="S1268" s="37"/>
      <c r="T1268" s="37"/>
      <c r="U1268" s="37"/>
      <c r="V1268" s="37"/>
      <c r="W1268" s="37"/>
      <c r="X1268" s="37"/>
      <c r="Y1268" s="37"/>
      <c r="Z1268" s="37"/>
      <c r="AA1268" s="37"/>
      <c r="AB1268" s="37"/>
      <c r="AC1268" s="37"/>
      <c r="AD1268" s="37"/>
      <c r="AE1268" s="37"/>
      <c r="AF1268" s="37"/>
      <c r="AG1268" s="37"/>
    </row>
    <row r="1269" spans="1:33">
      <c r="A1269" s="666">
        <v>44028</v>
      </c>
      <c r="B1269" s="115" t="s">
        <v>154</v>
      </c>
      <c r="C1269" s="37">
        <v>882235493</v>
      </c>
      <c r="D1269" s="115" t="s">
        <v>139</v>
      </c>
      <c r="E1269" s="115" t="s">
        <v>150</v>
      </c>
      <c r="F1269" s="665"/>
      <c r="G1269" s="486"/>
      <c r="H1269" s="265"/>
      <c r="I1269" s="666">
        <v>44043</v>
      </c>
      <c r="J1269" s="666"/>
      <c r="K1269" s="486"/>
      <c r="L1269" s="115" t="s">
        <v>195</v>
      </c>
      <c r="M1269" s="680"/>
      <c r="N1269" s="486">
        <v>44020</v>
      </c>
      <c r="O1269" s="683">
        <v>121</v>
      </c>
      <c r="P1269" s="486"/>
      <c r="Q1269" s="486"/>
      <c r="R1269" s="486"/>
      <c r="S1269" s="37"/>
      <c r="T1269" s="37"/>
      <c r="U1269" s="37"/>
      <c r="V1269" s="37"/>
      <c r="W1269" s="37"/>
      <c r="X1269" s="37"/>
      <c r="Y1269" s="37"/>
      <c r="Z1269" s="37"/>
      <c r="AA1269" s="37"/>
      <c r="AB1269" s="37"/>
      <c r="AC1269" s="37"/>
      <c r="AD1269" s="37"/>
      <c r="AE1269" s="37"/>
      <c r="AF1269" s="37"/>
      <c r="AG1269" s="37"/>
    </row>
    <row r="1270" spans="1:33">
      <c r="A1270" s="666">
        <v>44028</v>
      </c>
      <c r="B1270" s="115" t="s">
        <v>156</v>
      </c>
      <c r="C1270" s="37">
        <v>881508004</v>
      </c>
      <c r="D1270" s="115" t="s">
        <v>139</v>
      </c>
      <c r="E1270" s="115" t="s">
        <v>140</v>
      </c>
      <c r="F1270" s="665"/>
      <c r="G1270" s="486"/>
      <c r="H1270" s="265"/>
      <c r="I1270" s="666">
        <v>44041</v>
      </c>
      <c r="J1270" s="666"/>
      <c r="K1270" s="486"/>
      <c r="L1270" s="115"/>
      <c r="M1270" s="680"/>
      <c r="N1270" s="486"/>
      <c r="O1270" s="683"/>
      <c r="P1270" s="486"/>
      <c r="Q1270" s="486"/>
      <c r="R1270" s="486"/>
      <c r="S1270" s="37"/>
      <c r="T1270" s="37"/>
      <c r="U1270" s="37"/>
      <c r="V1270" s="37"/>
      <c r="W1270" s="37"/>
      <c r="X1270" s="37"/>
      <c r="Y1270" s="37"/>
      <c r="Z1270" s="37"/>
      <c r="AA1270" s="37"/>
      <c r="AB1270" s="37"/>
      <c r="AC1270" s="37"/>
      <c r="AD1270" s="37"/>
      <c r="AE1270" s="37"/>
      <c r="AF1270" s="37"/>
      <c r="AG1270" s="37"/>
    </row>
    <row r="1271" spans="1:33">
      <c r="A1271" s="665">
        <v>44012</v>
      </c>
      <c r="B1271" s="115" t="s">
        <v>144</v>
      </c>
      <c r="C1271" s="115">
        <v>880003241</v>
      </c>
      <c r="D1271" s="115" t="s">
        <v>139</v>
      </c>
      <c r="E1271" s="115" t="s">
        <v>150</v>
      </c>
      <c r="F1271" s="665" t="s">
        <v>1921</v>
      </c>
      <c r="G1271" s="665">
        <v>44022</v>
      </c>
      <c r="H1271" s="665"/>
      <c r="I1271" s="665">
        <v>44030</v>
      </c>
      <c r="J1271" s="262"/>
      <c r="K1271" s="262"/>
      <c r="L1271" s="115" t="s">
        <v>811</v>
      </c>
      <c r="M1271" s="681" t="s">
        <v>353</v>
      </c>
      <c r="N1271" s="665">
        <v>44027</v>
      </c>
      <c r="O1271" s="115">
        <v>264</v>
      </c>
      <c r="P1271" s="115"/>
      <c r="Q1271" s="115"/>
      <c r="R1271" s="115"/>
      <c r="S1271" s="115"/>
      <c r="T1271" s="115"/>
      <c r="U1271" s="665"/>
      <c r="V1271" s="665"/>
      <c r="W1271" s="665"/>
      <c r="X1271" s="665"/>
      <c r="Y1271" s="262"/>
      <c r="Z1271" s="262"/>
      <c r="AA1271" s="115"/>
      <c r="AB1271" s="665"/>
      <c r="AC1271" s="665"/>
      <c r="AD1271" s="115"/>
      <c r="AE1271" s="37"/>
      <c r="AF1271" s="37"/>
      <c r="AG1271" s="37"/>
    </row>
    <row r="1272" spans="1:33">
      <c r="A1272" s="666">
        <v>44028</v>
      </c>
      <c r="B1272" s="115" t="s">
        <v>149</v>
      </c>
      <c r="C1272" s="37">
        <v>881551509</v>
      </c>
      <c r="D1272" s="115" t="s">
        <v>139</v>
      </c>
      <c r="E1272" s="115" t="s">
        <v>140</v>
      </c>
      <c r="F1272" s="665" t="s">
        <v>200</v>
      </c>
      <c r="G1272" s="486"/>
      <c r="H1272" s="265"/>
      <c r="I1272" s="666">
        <v>44043</v>
      </c>
      <c r="J1272" s="666"/>
      <c r="K1272" s="486"/>
      <c r="L1272" s="115" t="s">
        <v>492</v>
      </c>
      <c r="M1272" s="680"/>
      <c r="N1272" s="486"/>
      <c r="O1272" s="683"/>
      <c r="P1272" s="486"/>
      <c r="Q1272" s="486"/>
      <c r="R1272" s="486"/>
      <c r="S1272" s="37"/>
      <c r="T1272" s="37"/>
      <c r="U1272" s="37"/>
      <c r="V1272" s="37"/>
      <c r="W1272" s="37"/>
      <c r="X1272" s="37"/>
      <c r="Y1272" s="37"/>
      <c r="Z1272" s="37"/>
      <c r="AA1272" s="37"/>
      <c r="AB1272" s="37"/>
      <c r="AC1272" s="37"/>
      <c r="AD1272" s="37"/>
      <c r="AE1272" s="37"/>
      <c r="AF1272" s="37"/>
      <c r="AG1272" s="37"/>
    </row>
    <row r="1273" spans="1:33">
      <c r="A1273" s="666">
        <v>43999</v>
      </c>
      <c r="B1273" s="115" t="s">
        <v>154</v>
      </c>
      <c r="C1273" s="37">
        <v>882227198</v>
      </c>
      <c r="D1273" s="115" t="s">
        <v>139</v>
      </c>
      <c r="E1273" s="115" t="s">
        <v>140</v>
      </c>
      <c r="F1273" s="665" t="s">
        <v>142</v>
      </c>
      <c r="G1273" s="486">
        <v>44027</v>
      </c>
      <c r="H1273" s="265"/>
      <c r="I1273" s="666">
        <v>44043</v>
      </c>
      <c r="J1273" s="666"/>
      <c r="K1273" s="486"/>
      <c r="L1273" s="115" t="s">
        <v>638</v>
      </c>
      <c r="M1273" s="680"/>
      <c r="N1273" s="486"/>
      <c r="O1273" s="683"/>
      <c r="P1273" s="486"/>
      <c r="Q1273" s="486"/>
      <c r="R1273" s="486"/>
      <c r="S1273" s="37"/>
      <c r="T1273" s="37"/>
      <c r="U1273" s="37"/>
      <c r="V1273" s="37"/>
      <c r="W1273" s="37"/>
      <c r="X1273" s="37"/>
      <c r="Y1273" s="37"/>
      <c r="Z1273" s="37"/>
      <c r="AA1273" s="37"/>
      <c r="AB1273" s="37"/>
      <c r="AC1273" s="37"/>
      <c r="AD1273" s="37"/>
      <c r="AE1273" s="37"/>
      <c r="AF1273" s="37"/>
      <c r="AG1273" s="37"/>
    </row>
    <row r="1274" spans="1:33">
      <c r="A1274" s="666">
        <v>44028</v>
      </c>
      <c r="B1274" s="115" t="s">
        <v>144</v>
      </c>
      <c r="C1274" s="486">
        <v>882017283</v>
      </c>
      <c r="D1274" s="115" t="s">
        <v>139</v>
      </c>
      <c r="E1274" s="115" t="s">
        <v>140</v>
      </c>
      <c r="F1274" s="665" t="s">
        <v>10757</v>
      </c>
      <c r="G1274" s="666">
        <v>44028</v>
      </c>
      <c r="H1274" s="265"/>
      <c r="I1274" s="666">
        <v>44057</v>
      </c>
      <c r="J1274" s="666"/>
      <c r="K1274" s="486"/>
      <c r="L1274" s="115" t="s">
        <v>492</v>
      </c>
      <c r="M1274" s="680"/>
      <c r="N1274" s="486"/>
      <c r="O1274" s="683"/>
      <c r="P1274" s="486"/>
      <c r="Q1274" s="486"/>
      <c r="R1274" s="486"/>
      <c r="S1274" s="37"/>
      <c r="T1274" s="37"/>
      <c r="U1274" s="37"/>
      <c r="V1274" s="37"/>
      <c r="W1274" s="37"/>
      <c r="X1274" s="37"/>
      <c r="Y1274" s="37"/>
      <c r="Z1274" s="37"/>
      <c r="AA1274" s="37"/>
      <c r="AB1274" s="37"/>
      <c r="AC1274" s="37"/>
      <c r="AD1274" s="37"/>
      <c r="AE1274" s="37"/>
      <c r="AF1274" s="37"/>
      <c r="AG1274" s="37"/>
    </row>
    <row r="1275" spans="1:33">
      <c r="A1275" s="666">
        <v>44028</v>
      </c>
      <c r="B1275" s="115" t="s">
        <v>154</v>
      </c>
      <c r="C1275" s="37">
        <v>882200609</v>
      </c>
      <c r="D1275" s="115" t="s">
        <v>139</v>
      </c>
      <c r="E1275" s="115" t="s">
        <v>140</v>
      </c>
      <c r="F1275" s="665" t="s">
        <v>10758</v>
      </c>
      <c r="G1275" s="486"/>
      <c r="H1275" s="265"/>
      <c r="I1275" s="666">
        <v>44043</v>
      </c>
      <c r="J1275" s="666"/>
      <c r="K1275" s="486"/>
      <c r="L1275" s="115" t="s">
        <v>638</v>
      </c>
      <c r="M1275" s="680"/>
      <c r="N1275" s="486"/>
      <c r="O1275" s="683"/>
      <c r="P1275" s="486"/>
      <c r="Q1275" s="486"/>
      <c r="R1275" s="486"/>
      <c r="S1275" s="37"/>
      <c r="T1275" s="37"/>
      <c r="U1275" s="37"/>
      <c r="V1275" s="37"/>
      <c r="W1275" s="37"/>
      <c r="X1275" s="37"/>
      <c r="Y1275" s="37"/>
      <c r="Z1275" s="37"/>
      <c r="AA1275" s="37"/>
      <c r="AB1275" s="37"/>
      <c r="AC1275" s="37"/>
      <c r="AD1275" s="37"/>
      <c r="AE1275" s="37"/>
      <c r="AF1275" s="37"/>
      <c r="AG1275" s="37"/>
    </row>
    <row r="1276" spans="1:33">
      <c r="A1276" s="666">
        <v>44028</v>
      </c>
      <c r="B1276" s="115" t="s">
        <v>194</v>
      </c>
      <c r="C1276" s="486">
        <v>880314576</v>
      </c>
      <c r="D1276" s="115" t="s">
        <v>139</v>
      </c>
      <c r="E1276" s="115" t="s">
        <v>140</v>
      </c>
      <c r="F1276" s="665" t="s">
        <v>142</v>
      </c>
      <c r="G1276" s="666">
        <v>44028</v>
      </c>
      <c r="H1276" s="265"/>
      <c r="I1276" s="666">
        <v>44043</v>
      </c>
      <c r="J1276" s="666"/>
      <c r="K1276" s="486"/>
      <c r="L1276" s="115" t="s">
        <v>638</v>
      </c>
      <c r="M1276" s="680"/>
      <c r="N1276" s="486"/>
      <c r="O1276" s="683"/>
      <c r="P1276" s="486"/>
      <c r="Q1276" s="486"/>
      <c r="R1276" s="486"/>
      <c r="S1276" s="37"/>
      <c r="T1276" s="37"/>
      <c r="U1276" s="37"/>
      <c r="V1276" s="37"/>
      <c r="W1276" s="37"/>
      <c r="X1276" s="37"/>
      <c r="Y1276" s="37"/>
      <c r="Z1276" s="37"/>
      <c r="AA1276" s="37"/>
      <c r="AB1276" s="37"/>
      <c r="AC1276" s="37"/>
      <c r="AD1276" s="37"/>
      <c r="AE1276" s="37"/>
      <c r="AF1276" s="37"/>
      <c r="AG1276" s="37"/>
    </row>
    <row r="1277" spans="1:33">
      <c r="A1277" s="666">
        <v>44028</v>
      </c>
      <c r="B1277" s="115" t="s">
        <v>154</v>
      </c>
      <c r="C1277" s="37">
        <v>882197649</v>
      </c>
      <c r="D1277" s="115" t="s">
        <v>139</v>
      </c>
      <c r="E1277" s="115" t="s">
        <v>140</v>
      </c>
      <c r="F1277" s="665"/>
      <c r="G1277" s="486"/>
      <c r="H1277" s="265"/>
      <c r="I1277" s="666">
        <v>44043</v>
      </c>
      <c r="J1277" s="666"/>
      <c r="K1277" s="486"/>
      <c r="L1277" s="115" t="s">
        <v>638</v>
      </c>
      <c r="M1277" s="680"/>
      <c r="N1277" s="486"/>
      <c r="O1277" s="683"/>
      <c r="P1277" s="486"/>
      <c r="Q1277" s="486"/>
      <c r="R1277" s="486"/>
      <c r="S1277" s="37"/>
      <c r="T1277" s="37"/>
      <c r="U1277" s="37"/>
      <c r="V1277" s="37"/>
      <c r="W1277" s="37"/>
      <c r="X1277" s="37"/>
      <c r="Y1277" s="37"/>
      <c r="Z1277" s="37"/>
      <c r="AA1277" s="37"/>
      <c r="AB1277" s="37"/>
      <c r="AC1277" s="37"/>
      <c r="AD1277" s="37"/>
      <c r="AE1277" s="37"/>
      <c r="AF1277" s="37"/>
      <c r="AG1277" s="37"/>
    </row>
    <row r="1278" spans="1:33">
      <c r="A1278" s="666">
        <v>44028</v>
      </c>
      <c r="B1278" s="115" t="s">
        <v>178</v>
      </c>
      <c r="C1278" s="37">
        <v>881439546</v>
      </c>
      <c r="D1278" s="115" t="s">
        <v>152</v>
      </c>
      <c r="E1278" s="115" t="s">
        <v>140</v>
      </c>
      <c r="F1278" s="665" t="s">
        <v>142</v>
      </c>
      <c r="G1278" s="666">
        <v>44028</v>
      </c>
      <c r="H1278" s="265">
        <v>44028</v>
      </c>
      <c r="I1278" s="666">
        <v>44042</v>
      </c>
      <c r="J1278" s="665" t="s">
        <v>142</v>
      </c>
      <c r="K1278" s="115">
        <v>53.5</v>
      </c>
      <c r="L1278" s="727" t="s">
        <v>10759</v>
      </c>
      <c r="M1278" s="680"/>
      <c r="N1278" s="486"/>
      <c r="O1278" s="683"/>
      <c r="P1278" s="486"/>
      <c r="Q1278" s="486"/>
      <c r="R1278" s="486"/>
      <c r="S1278" s="37"/>
      <c r="T1278" s="37"/>
      <c r="U1278" s="37"/>
      <c r="V1278" s="37"/>
      <c r="W1278" s="37"/>
      <c r="X1278" s="37"/>
      <c r="Y1278" s="37"/>
      <c r="Z1278" s="37"/>
      <c r="AA1278" s="37"/>
      <c r="AB1278" s="37"/>
      <c r="AC1278" s="37"/>
      <c r="AD1278" s="37"/>
      <c r="AE1278" s="37"/>
      <c r="AF1278" s="37"/>
      <c r="AG1278" s="37"/>
    </row>
    <row r="1279" spans="1:33">
      <c r="A1279" s="666">
        <v>44028</v>
      </c>
      <c r="B1279" s="115" t="s">
        <v>175</v>
      </c>
      <c r="C1279" s="486">
        <v>882228982</v>
      </c>
      <c r="D1279" s="115" t="s">
        <v>152</v>
      </c>
      <c r="E1279" s="115" t="s">
        <v>140</v>
      </c>
      <c r="F1279" s="665" t="s">
        <v>361</v>
      </c>
      <c r="G1279" s="486"/>
      <c r="H1279" s="265">
        <v>44028</v>
      </c>
      <c r="I1279" s="666">
        <v>44057</v>
      </c>
      <c r="J1279" s="665" t="s">
        <v>176</v>
      </c>
      <c r="K1279" s="486">
        <v>34.049999999999997</v>
      </c>
      <c r="L1279" s="115" t="s">
        <v>4520</v>
      </c>
      <c r="M1279" s="680"/>
      <c r="N1279" s="486"/>
      <c r="O1279" s="683"/>
      <c r="P1279" s="486"/>
      <c r="Q1279" s="486"/>
      <c r="R1279" s="486"/>
      <c r="S1279" s="37"/>
      <c r="T1279" s="37"/>
      <c r="U1279" s="37"/>
      <c r="V1279" s="37"/>
      <c r="W1279" s="37"/>
      <c r="X1279" s="37"/>
      <c r="Y1279" s="37"/>
      <c r="Z1279" s="37"/>
      <c r="AA1279" s="37"/>
      <c r="AB1279" s="37"/>
      <c r="AC1279" s="37"/>
      <c r="AD1279" s="37"/>
      <c r="AE1279" s="37"/>
      <c r="AF1279" s="37"/>
      <c r="AG1279" s="37"/>
    </row>
    <row r="1280" spans="1:33">
      <c r="A1280" s="666">
        <v>44028</v>
      </c>
      <c r="B1280" s="115" t="s">
        <v>175</v>
      </c>
      <c r="C1280" s="486">
        <v>882228982</v>
      </c>
      <c r="D1280" s="115" t="s">
        <v>152</v>
      </c>
      <c r="E1280" s="115" t="s">
        <v>140</v>
      </c>
      <c r="F1280" s="665" t="s">
        <v>200</v>
      </c>
      <c r="G1280" s="666">
        <v>44039</v>
      </c>
      <c r="H1280" s="265">
        <v>44039</v>
      </c>
      <c r="I1280" s="666"/>
      <c r="J1280" s="665" t="s">
        <v>200</v>
      </c>
      <c r="K1280" s="486">
        <v>20</v>
      </c>
      <c r="L1280" s="115" t="s">
        <v>4520</v>
      </c>
      <c r="M1280" s="680"/>
      <c r="N1280" s="486"/>
      <c r="O1280" s="683"/>
      <c r="P1280" s="486"/>
      <c r="Q1280" s="486"/>
      <c r="R1280" s="486"/>
      <c r="S1280" s="37"/>
      <c r="T1280" s="37"/>
      <c r="U1280" s="37"/>
      <c r="V1280" s="37"/>
      <c r="W1280" s="37"/>
      <c r="X1280" s="37"/>
      <c r="Y1280" s="37"/>
      <c r="Z1280" s="37"/>
      <c r="AA1280" s="37"/>
      <c r="AB1280" s="37"/>
      <c r="AC1280" s="37"/>
      <c r="AD1280" s="37"/>
      <c r="AE1280" s="37"/>
      <c r="AF1280" s="37"/>
      <c r="AG1280" s="37"/>
    </row>
    <row r="1281" spans="1:33">
      <c r="A1281" s="666">
        <v>44028</v>
      </c>
      <c r="B1281" s="115" t="s">
        <v>154</v>
      </c>
      <c r="C1281" s="37">
        <v>882184717</v>
      </c>
      <c r="D1281" s="115" t="s">
        <v>139</v>
      </c>
      <c r="E1281" s="115" t="s">
        <v>140</v>
      </c>
      <c r="F1281" s="665"/>
      <c r="G1281" s="486"/>
      <c r="H1281" s="265"/>
      <c r="I1281" s="666">
        <v>44046</v>
      </c>
      <c r="J1281" s="666"/>
      <c r="K1281" s="486"/>
      <c r="L1281" s="115" t="s">
        <v>638</v>
      </c>
      <c r="M1281" s="680"/>
      <c r="N1281" s="486"/>
      <c r="O1281" s="683"/>
      <c r="P1281" s="486"/>
      <c r="Q1281" s="486"/>
      <c r="R1281" s="486"/>
      <c r="S1281" s="37"/>
      <c r="T1281" s="37"/>
      <c r="U1281" s="37"/>
      <c r="V1281" s="37"/>
      <c r="W1281" s="37"/>
      <c r="X1281" s="37"/>
      <c r="Y1281" s="37"/>
      <c r="Z1281" s="37"/>
      <c r="AA1281" s="37"/>
      <c r="AB1281" s="37"/>
      <c r="AC1281" s="37"/>
      <c r="AD1281" s="37"/>
      <c r="AE1281" s="37"/>
      <c r="AF1281" s="37"/>
      <c r="AG1281" s="37"/>
    </row>
    <row r="1282" spans="1:33">
      <c r="A1282" s="666">
        <v>44028</v>
      </c>
      <c r="B1282" s="115" t="s">
        <v>194</v>
      </c>
      <c r="C1282" s="486">
        <v>880224963</v>
      </c>
      <c r="D1282" s="115" t="s">
        <v>139</v>
      </c>
      <c r="E1282" s="115" t="s">
        <v>140</v>
      </c>
      <c r="F1282" s="665" t="s">
        <v>168</v>
      </c>
      <c r="G1282" s="666">
        <v>44028</v>
      </c>
      <c r="H1282" s="265"/>
      <c r="I1282" s="666">
        <v>44043</v>
      </c>
      <c r="J1282" s="666"/>
      <c r="K1282" s="486"/>
      <c r="L1282" s="115" t="s">
        <v>638</v>
      </c>
      <c r="M1282" s="680"/>
      <c r="N1282" s="486"/>
      <c r="O1282" s="683"/>
      <c r="P1282" s="486"/>
      <c r="Q1282" s="486"/>
      <c r="R1282" s="486"/>
      <c r="S1282" s="37"/>
      <c r="T1282" s="37"/>
      <c r="U1282" s="37"/>
      <c r="V1282" s="37"/>
      <c r="W1282" s="37"/>
      <c r="X1282" s="37"/>
      <c r="Y1282" s="37"/>
      <c r="Z1282" s="37"/>
      <c r="AA1282" s="37"/>
      <c r="AB1282" s="37"/>
      <c r="AC1282" s="37"/>
      <c r="AD1282" s="37"/>
      <c r="AE1282" s="37"/>
      <c r="AF1282" s="37"/>
      <c r="AG1282" s="37"/>
    </row>
    <row r="1283" spans="1:33">
      <c r="A1283" s="666">
        <v>44028</v>
      </c>
      <c r="B1283" s="115" t="s">
        <v>154</v>
      </c>
      <c r="C1283" s="37">
        <v>882176798</v>
      </c>
      <c r="D1283" s="115" t="s">
        <v>139</v>
      </c>
      <c r="E1283" s="115" t="s">
        <v>140</v>
      </c>
      <c r="F1283" s="665"/>
      <c r="G1283" s="486"/>
      <c r="H1283" s="265"/>
      <c r="I1283" s="666">
        <v>44028</v>
      </c>
      <c r="J1283" s="666"/>
      <c r="K1283" s="486"/>
      <c r="L1283" s="115" t="s">
        <v>638</v>
      </c>
      <c r="M1283" s="680"/>
      <c r="N1283" s="486"/>
      <c r="O1283" s="683"/>
      <c r="P1283" s="486"/>
      <c r="Q1283" s="486"/>
      <c r="R1283" s="486"/>
      <c r="S1283" s="37"/>
      <c r="T1283" s="37"/>
      <c r="U1283" s="37"/>
      <c r="V1283" s="37"/>
      <c r="W1283" s="37"/>
      <c r="X1283" s="37"/>
      <c r="Y1283" s="37"/>
      <c r="Z1283" s="37"/>
      <c r="AA1283" s="37"/>
      <c r="AB1283" s="37"/>
      <c r="AC1283" s="37"/>
      <c r="AD1283" s="37"/>
      <c r="AE1283" s="37"/>
      <c r="AF1283" s="37"/>
      <c r="AG1283" s="37"/>
    </row>
    <row r="1284" spans="1:33">
      <c r="A1284" s="666">
        <v>44028</v>
      </c>
      <c r="B1284" s="115" t="s">
        <v>178</v>
      </c>
      <c r="C1284" s="37">
        <v>881060197</v>
      </c>
      <c r="D1284" s="115" t="s">
        <v>139</v>
      </c>
      <c r="E1284" s="115" t="s">
        <v>140</v>
      </c>
      <c r="F1284" s="665"/>
      <c r="G1284" s="486"/>
      <c r="H1284" s="265"/>
      <c r="I1284" s="666">
        <v>44028</v>
      </c>
      <c r="J1284" s="666"/>
      <c r="K1284" s="486"/>
      <c r="L1284" s="115" t="s">
        <v>195</v>
      </c>
      <c r="M1284" s="680"/>
      <c r="N1284" s="486"/>
      <c r="O1284" s="683"/>
      <c r="P1284" s="486"/>
      <c r="Q1284" s="486"/>
      <c r="R1284" s="486"/>
      <c r="S1284" s="37"/>
      <c r="T1284" s="37"/>
      <c r="U1284" s="37"/>
      <c r="V1284" s="37"/>
      <c r="W1284" s="37"/>
      <c r="X1284" s="37"/>
      <c r="Y1284" s="37"/>
      <c r="Z1284" s="37"/>
      <c r="AA1284" s="37"/>
      <c r="AB1284" s="37"/>
      <c r="AC1284" s="37"/>
      <c r="AD1284" s="37"/>
      <c r="AE1284" s="37"/>
      <c r="AF1284" s="37"/>
      <c r="AG1284" s="37"/>
    </row>
    <row r="1285" spans="1:33">
      <c r="A1285" s="666">
        <v>44028</v>
      </c>
      <c r="B1285" s="115" t="s">
        <v>178</v>
      </c>
      <c r="C1285" s="37">
        <v>882004158</v>
      </c>
      <c r="D1285" s="115" t="s">
        <v>139</v>
      </c>
      <c r="E1285" s="115" t="s">
        <v>140</v>
      </c>
      <c r="F1285" s="665" t="s">
        <v>10760</v>
      </c>
      <c r="G1285" s="486"/>
      <c r="H1285" s="265"/>
      <c r="I1285" s="666">
        <v>44057</v>
      </c>
      <c r="J1285" s="666"/>
      <c r="K1285" s="486"/>
      <c r="L1285" s="115" t="s">
        <v>195</v>
      </c>
      <c r="M1285" s="680" t="s">
        <v>353</v>
      </c>
      <c r="N1285" s="486"/>
      <c r="O1285" s="683"/>
      <c r="P1285" s="486"/>
      <c r="Q1285" s="486"/>
      <c r="R1285" s="486"/>
      <c r="S1285" s="37"/>
      <c r="T1285" s="37"/>
      <c r="U1285" s="37"/>
      <c r="V1285" s="37"/>
      <c r="W1285" s="37"/>
      <c r="X1285" s="37"/>
      <c r="Y1285" s="37"/>
      <c r="Z1285" s="37"/>
      <c r="AA1285" s="37"/>
      <c r="AB1285" s="37"/>
      <c r="AC1285" s="37"/>
      <c r="AD1285" s="37"/>
      <c r="AE1285" s="37"/>
      <c r="AF1285" s="37"/>
      <c r="AG1285" s="37"/>
    </row>
    <row r="1286" spans="1:33">
      <c r="A1286" s="666">
        <v>44028</v>
      </c>
      <c r="B1286" s="115" t="s">
        <v>206</v>
      </c>
      <c r="C1286" s="37">
        <v>882066010</v>
      </c>
      <c r="D1286" s="115" t="s">
        <v>139</v>
      </c>
      <c r="E1286" s="115" t="s">
        <v>140</v>
      </c>
      <c r="F1286" s="665" t="s">
        <v>142</v>
      </c>
      <c r="G1286" s="642">
        <v>44028</v>
      </c>
      <c r="H1286" s="642">
        <v>44028</v>
      </c>
      <c r="I1286" s="666">
        <v>44046</v>
      </c>
      <c r="J1286" s="681" t="s">
        <v>5874</v>
      </c>
      <c r="K1286" s="680">
        <v>8209.4</v>
      </c>
      <c r="L1286" s="680" t="s">
        <v>2003</v>
      </c>
      <c r="M1286" s="680"/>
      <c r="N1286" s="486"/>
      <c r="O1286" s="683"/>
      <c r="P1286" s="486"/>
      <c r="Q1286" s="486"/>
      <c r="R1286" s="486"/>
      <c r="S1286" s="37"/>
      <c r="T1286" s="37"/>
      <c r="U1286" s="37"/>
      <c r="V1286" s="37"/>
      <c r="W1286" s="37"/>
      <c r="X1286" s="37"/>
      <c r="Y1286" s="37"/>
      <c r="Z1286" s="37"/>
      <c r="AA1286" s="37"/>
      <c r="AB1286" s="37"/>
      <c r="AC1286" s="37"/>
      <c r="AD1286" s="37"/>
      <c r="AE1286" s="37"/>
      <c r="AF1286" s="37"/>
      <c r="AG1286" s="37"/>
    </row>
    <row r="1287" spans="1:33">
      <c r="A1287" s="666">
        <v>44028</v>
      </c>
      <c r="B1287" s="115" t="s">
        <v>194</v>
      </c>
      <c r="C1287" s="486">
        <v>880018705</v>
      </c>
      <c r="D1287" s="115" t="s">
        <v>139</v>
      </c>
      <c r="E1287" s="115" t="s">
        <v>150</v>
      </c>
      <c r="F1287" s="665" t="s">
        <v>142</v>
      </c>
      <c r="G1287" s="666">
        <v>44028</v>
      </c>
      <c r="H1287" s="486"/>
      <c r="I1287" s="666">
        <v>44043</v>
      </c>
      <c r="J1287" s="265"/>
      <c r="K1287" s="37"/>
      <c r="L1287" s="37"/>
      <c r="M1287" s="115"/>
      <c r="N1287" s="265">
        <v>44029</v>
      </c>
      <c r="O1287" s="37">
        <v>91</v>
      </c>
      <c r="P1287" s="37"/>
      <c r="Q1287" s="37"/>
      <c r="R1287" s="37"/>
      <c r="S1287" s="37"/>
      <c r="T1287" s="37"/>
      <c r="U1287" s="37"/>
      <c r="V1287" s="37"/>
      <c r="W1287" s="37"/>
      <c r="X1287" s="37"/>
      <c r="Y1287" s="37"/>
      <c r="Z1287" s="37"/>
      <c r="AA1287" s="37"/>
      <c r="AB1287" s="37"/>
      <c r="AC1287" s="37"/>
      <c r="AD1287" s="37"/>
      <c r="AE1287" s="37"/>
      <c r="AF1287" s="37"/>
      <c r="AG1287" s="37"/>
    </row>
    <row r="1288" spans="1:33">
      <c r="A1288" s="666">
        <v>44028</v>
      </c>
      <c r="B1288" s="115" t="s">
        <v>144</v>
      </c>
      <c r="C1288" s="486">
        <v>881345396</v>
      </c>
      <c r="D1288" s="115" t="s">
        <v>139</v>
      </c>
      <c r="E1288" s="115" t="s">
        <v>147</v>
      </c>
      <c r="F1288" s="665"/>
      <c r="G1288" s="486"/>
      <c r="H1288" s="265"/>
      <c r="I1288" s="666">
        <v>44057</v>
      </c>
      <c r="J1288" s="666"/>
      <c r="K1288" s="486"/>
      <c r="L1288" s="115"/>
      <c r="M1288" s="680"/>
      <c r="N1288" s="486"/>
      <c r="O1288" s="683"/>
      <c r="P1288" s="486"/>
      <c r="Q1288" s="486"/>
      <c r="R1288" s="486"/>
      <c r="S1288" s="37"/>
      <c r="T1288" s="37"/>
      <c r="U1288" s="37"/>
      <c r="V1288" s="37"/>
      <c r="W1288" s="37"/>
      <c r="X1288" s="37"/>
      <c r="Y1288" s="37"/>
      <c r="Z1288" s="37"/>
      <c r="AA1288" s="37"/>
      <c r="AB1288" s="37"/>
      <c r="AC1288" s="37"/>
      <c r="AD1288" s="37"/>
      <c r="AE1288" s="37"/>
      <c r="AF1288" s="37"/>
      <c r="AG1288" s="37"/>
    </row>
    <row r="1289" spans="1:33">
      <c r="A1289" s="666">
        <v>44028</v>
      </c>
      <c r="B1289" s="115" t="s">
        <v>156</v>
      </c>
      <c r="C1289" s="486">
        <v>880110640</v>
      </c>
      <c r="D1289" s="115" t="s">
        <v>139</v>
      </c>
      <c r="E1289" s="115" t="s">
        <v>140</v>
      </c>
      <c r="F1289" s="665"/>
      <c r="G1289" s="486"/>
      <c r="H1289" s="265"/>
      <c r="I1289" s="666">
        <v>44042</v>
      </c>
      <c r="J1289" s="666"/>
      <c r="K1289" s="486"/>
      <c r="L1289" s="115"/>
      <c r="M1289" s="680"/>
      <c r="N1289" s="486"/>
      <c r="O1289" s="683"/>
      <c r="P1289" s="486"/>
      <c r="Q1289" s="486"/>
      <c r="R1289" s="486"/>
      <c r="S1289" s="37"/>
      <c r="T1289" s="37"/>
      <c r="U1289" s="37"/>
      <c r="V1289" s="37"/>
      <c r="W1289" s="37"/>
      <c r="X1289" s="37"/>
      <c r="Y1289" s="37"/>
      <c r="Z1289" s="37"/>
      <c r="AA1289" s="37"/>
      <c r="AB1289" s="37"/>
      <c r="AC1289" s="37"/>
      <c r="AD1289" s="37"/>
      <c r="AE1289" s="37"/>
      <c r="AF1289" s="37"/>
      <c r="AG1289" s="37"/>
    </row>
    <row r="1290" spans="1:33">
      <c r="A1290" s="666">
        <v>44028</v>
      </c>
      <c r="B1290" s="115" t="s">
        <v>138</v>
      </c>
      <c r="C1290" s="486">
        <v>881782048</v>
      </c>
      <c r="D1290" s="115" t="s">
        <v>139</v>
      </c>
      <c r="E1290" s="115" t="s">
        <v>140</v>
      </c>
      <c r="F1290" s="665" t="s">
        <v>199</v>
      </c>
      <c r="G1290" s="486"/>
      <c r="H1290" s="265"/>
      <c r="I1290" s="666">
        <v>44036</v>
      </c>
      <c r="J1290" s="666"/>
      <c r="K1290" s="486"/>
      <c r="L1290" s="115" t="s">
        <v>10761</v>
      </c>
      <c r="M1290" s="680"/>
      <c r="N1290" s="486"/>
      <c r="O1290" s="683"/>
      <c r="P1290" s="486"/>
      <c r="Q1290" s="486"/>
      <c r="R1290" s="486"/>
      <c r="S1290" s="37"/>
      <c r="T1290" s="37"/>
      <c r="U1290" s="37"/>
      <c r="V1290" s="37"/>
      <c r="W1290" s="37"/>
      <c r="X1290" s="37"/>
      <c r="Y1290" s="37"/>
      <c r="Z1290" s="37"/>
      <c r="AA1290" s="37"/>
      <c r="AB1290" s="37"/>
      <c r="AC1290" s="37"/>
      <c r="AD1290" s="37"/>
      <c r="AE1290" s="37"/>
      <c r="AF1290" s="37"/>
      <c r="AG1290" s="37"/>
    </row>
    <row r="1291" spans="1:33">
      <c r="A1291" s="666">
        <v>44006</v>
      </c>
      <c r="B1291" s="115" t="s">
        <v>154</v>
      </c>
      <c r="C1291" s="37">
        <v>882159122</v>
      </c>
      <c r="D1291" s="115" t="s">
        <v>139</v>
      </c>
      <c r="E1291" s="115" t="s">
        <v>140</v>
      </c>
      <c r="F1291" s="665"/>
      <c r="G1291" s="486">
        <v>44027</v>
      </c>
      <c r="H1291" s="265"/>
      <c r="I1291" s="666">
        <v>44046</v>
      </c>
      <c r="J1291" s="666"/>
      <c r="K1291" s="486"/>
      <c r="L1291" s="115" t="s">
        <v>195</v>
      </c>
      <c r="M1291" s="680"/>
      <c r="N1291" s="486"/>
      <c r="O1291" s="683"/>
      <c r="P1291" s="486"/>
      <c r="Q1291" s="486"/>
      <c r="R1291" s="486"/>
      <c r="S1291" s="37"/>
      <c r="T1291" s="37"/>
      <c r="U1291" s="37"/>
      <c r="V1291" s="37"/>
      <c r="W1291" s="37"/>
      <c r="X1291" s="37"/>
      <c r="Y1291" s="37"/>
      <c r="Z1291" s="37"/>
      <c r="AA1291" s="37"/>
      <c r="AB1291" s="37"/>
      <c r="AC1291" s="37"/>
      <c r="AD1291" s="37"/>
      <c r="AE1291" s="37"/>
      <c r="AF1291" s="37"/>
      <c r="AG1291" s="37"/>
    </row>
    <row r="1292" spans="1:33">
      <c r="A1292" s="666">
        <v>44028</v>
      </c>
      <c r="B1292" s="115" t="s">
        <v>144</v>
      </c>
      <c r="C1292" s="486">
        <v>881268999</v>
      </c>
      <c r="D1292" s="115" t="s">
        <v>139</v>
      </c>
      <c r="E1292" s="115" t="s">
        <v>140</v>
      </c>
      <c r="F1292" s="665" t="s">
        <v>142</v>
      </c>
      <c r="G1292" s="486"/>
      <c r="H1292" s="265"/>
      <c r="I1292" s="666">
        <v>44050</v>
      </c>
      <c r="J1292" s="666"/>
      <c r="K1292" s="486"/>
      <c r="L1292" s="115" t="s">
        <v>145</v>
      </c>
      <c r="M1292" s="680" t="s">
        <v>10762</v>
      </c>
      <c r="N1292" s="486"/>
      <c r="O1292" s="683"/>
      <c r="P1292" s="486"/>
      <c r="Q1292" s="486"/>
      <c r="R1292" s="486"/>
      <c r="S1292" s="37"/>
      <c r="T1292" s="37"/>
      <c r="U1292" s="37"/>
      <c r="V1292" s="37"/>
      <c r="W1292" s="37"/>
      <c r="X1292" s="37"/>
      <c r="Y1292" s="37"/>
      <c r="Z1292" s="37"/>
      <c r="AA1292" s="37"/>
      <c r="AB1292" s="37"/>
      <c r="AC1292" s="37"/>
      <c r="AD1292" s="37"/>
      <c r="AE1292" s="37"/>
      <c r="AF1292" s="37"/>
      <c r="AG1292" s="37"/>
    </row>
    <row r="1293" spans="1:33">
      <c r="A1293" s="666">
        <v>44012</v>
      </c>
      <c r="B1293" s="115" t="s">
        <v>154</v>
      </c>
      <c r="C1293" s="37">
        <v>882157748</v>
      </c>
      <c r="D1293" s="115" t="s">
        <v>139</v>
      </c>
      <c r="E1293" s="115" t="s">
        <v>140</v>
      </c>
      <c r="F1293" s="665"/>
      <c r="G1293" s="486"/>
      <c r="H1293" s="265"/>
      <c r="I1293" s="666">
        <v>44046</v>
      </c>
      <c r="J1293" s="666"/>
      <c r="K1293" s="486"/>
      <c r="L1293" s="115" t="s">
        <v>195</v>
      </c>
      <c r="M1293" s="680"/>
      <c r="N1293" s="486"/>
      <c r="O1293" s="683"/>
      <c r="P1293" s="486"/>
      <c r="Q1293" s="486"/>
      <c r="R1293" s="486"/>
      <c r="S1293" s="37"/>
      <c r="T1293" s="37"/>
      <c r="U1293" s="37"/>
      <c r="V1293" s="37"/>
      <c r="W1293" s="37"/>
      <c r="X1293" s="37"/>
      <c r="Y1293" s="37"/>
      <c r="Z1293" s="37"/>
      <c r="AA1293" s="37"/>
      <c r="AB1293" s="37"/>
      <c r="AC1293" s="37"/>
      <c r="AD1293" s="37"/>
      <c r="AE1293" s="37"/>
      <c r="AF1293" s="37"/>
      <c r="AG1293" s="37"/>
    </row>
    <row r="1294" spans="1:33">
      <c r="A1294" s="666">
        <v>44027</v>
      </c>
      <c r="B1294" s="115" t="s">
        <v>138</v>
      </c>
      <c r="C1294" s="486">
        <v>882182089</v>
      </c>
      <c r="D1294" s="115" t="s">
        <v>139</v>
      </c>
      <c r="E1294" s="115" t="s">
        <v>140</v>
      </c>
      <c r="F1294" s="665" t="s">
        <v>142</v>
      </c>
      <c r="G1294" s="486"/>
      <c r="H1294" s="265"/>
      <c r="I1294" s="666">
        <v>44057</v>
      </c>
      <c r="J1294" s="666"/>
      <c r="K1294" s="486"/>
      <c r="L1294" s="115" t="s">
        <v>39</v>
      </c>
      <c r="M1294" s="680"/>
      <c r="N1294" s="486"/>
      <c r="O1294" s="683"/>
      <c r="P1294" s="486"/>
      <c r="Q1294" s="486"/>
      <c r="R1294" s="486"/>
      <c r="S1294" s="37"/>
      <c r="T1294" s="37"/>
      <c r="U1294" s="37"/>
      <c r="V1294" s="37"/>
      <c r="W1294" s="37"/>
      <c r="X1294" s="37"/>
      <c r="Y1294" s="37"/>
      <c r="Z1294" s="37"/>
      <c r="AA1294" s="37"/>
      <c r="AB1294" s="37"/>
      <c r="AC1294" s="37"/>
      <c r="AD1294" s="37"/>
      <c r="AE1294" s="37"/>
      <c r="AF1294" s="37"/>
      <c r="AG1294" s="37"/>
    </row>
    <row r="1295" spans="1:33">
      <c r="A1295" s="666">
        <v>44027</v>
      </c>
      <c r="B1295" s="115" t="s">
        <v>144</v>
      </c>
      <c r="C1295" s="486">
        <v>880022074</v>
      </c>
      <c r="D1295" s="115" t="s">
        <v>139</v>
      </c>
      <c r="E1295" s="115" t="s">
        <v>140</v>
      </c>
      <c r="F1295" s="665" t="s">
        <v>236</v>
      </c>
      <c r="G1295" s="666">
        <v>44028</v>
      </c>
      <c r="H1295" s="265"/>
      <c r="I1295" s="666">
        <v>44053</v>
      </c>
      <c r="J1295" s="666"/>
      <c r="K1295" s="486"/>
      <c r="L1295" s="115"/>
      <c r="M1295" s="680"/>
      <c r="N1295" s="486"/>
      <c r="O1295" s="683"/>
      <c r="P1295" s="486"/>
      <c r="Q1295" s="486"/>
      <c r="R1295" s="486"/>
      <c r="S1295" s="37"/>
      <c r="T1295" s="37"/>
      <c r="U1295" s="37"/>
      <c r="V1295" s="37"/>
      <c r="W1295" s="37"/>
      <c r="X1295" s="37"/>
      <c r="Y1295" s="37"/>
      <c r="Z1295" s="37"/>
      <c r="AA1295" s="37"/>
      <c r="AB1295" s="37"/>
      <c r="AC1295" s="37"/>
      <c r="AD1295" s="37"/>
      <c r="AE1295" s="37"/>
      <c r="AF1295" s="37"/>
      <c r="AG1295" s="37"/>
    </row>
    <row r="1296" spans="1:33">
      <c r="A1296" s="666">
        <v>44028</v>
      </c>
      <c r="B1296" s="115" t="s">
        <v>178</v>
      </c>
      <c r="C1296" s="486">
        <v>881491897</v>
      </c>
      <c r="D1296" s="115" t="s">
        <v>139</v>
      </c>
      <c r="E1296" s="115" t="s">
        <v>140</v>
      </c>
      <c r="F1296" s="665" t="s">
        <v>182</v>
      </c>
      <c r="G1296" s="486"/>
      <c r="H1296" s="265"/>
      <c r="I1296" s="666">
        <v>44072</v>
      </c>
      <c r="J1296" s="666"/>
      <c r="K1296" s="486"/>
      <c r="L1296" s="115" t="s">
        <v>10763</v>
      </c>
      <c r="M1296" s="680">
        <v>2000</v>
      </c>
      <c r="N1296" s="486"/>
      <c r="O1296" s="683"/>
      <c r="P1296" s="486"/>
      <c r="Q1296" s="486"/>
      <c r="R1296" s="486"/>
      <c r="S1296" s="37"/>
      <c r="T1296" s="37"/>
      <c r="U1296" s="37"/>
      <c r="V1296" s="37"/>
      <c r="W1296" s="37"/>
      <c r="X1296" s="37"/>
      <c r="Y1296" s="37"/>
      <c r="Z1296" s="37"/>
      <c r="AA1296" s="37"/>
      <c r="AB1296" s="37"/>
      <c r="AC1296" s="37"/>
      <c r="AD1296" s="37"/>
      <c r="AE1296" s="37"/>
      <c r="AF1296" s="37"/>
      <c r="AG1296" s="37"/>
    </row>
    <row r="1297" spans="1:33">
      <c r="A1297" s="666">
        <v>44028</v>
      </c>
      <c r="B1297" s="115" t="s">
        <v>149</v>
      </c>
      <c r="C1297" s="486">
        <v>881573651</v>
      </c>
      <c r="D1297" s="115" t="s">
        <v>152</v>
      </c>
      <c r="E1297" s="115" t="s">
        <v>140</v>
      </c>
      <c r="F1297" s="665" t="s">
        <v>142</v>
      </c>
      <c r="G1297" s="486"/>
      <c r="H1297" s="265">
        <v>44033</v>
      </c>
      <c r="I1297" s="665">
        <v>44035</v>
      </c>
      <c r="J1297" s="665" t="s">
        <v>142</v>
      </c>
      <c r="K1297" s="486">
        <v>103</v>
      </c>
      <c r="L1297" s="115" t="s">
        <v>10764</v>
      </c>
      <c r="M1297" s="680"/>
      <c r="N1297" s="486"/>
      <c r="O1297" s="683"/>
      <c r="P1297" s="486"/>
      <c r="Q1297" s="486"/>
      <c r="R1297" s="486"/>
      <c r="S1297" s="37"/>
      <c r="T1297" s="37"/>
      <c r="U1297" s="37"/>
      <c r="V1297" s="37"/>
      <c r="W1297" s="37"/>
      <c r="X1297" s="37"/>
      <c r="Y1297" s="37"/>
      <c r="Z1297" s="37"/>
      <c r="AA1297" s="37"/>
      <c r="AB1297" s="37"/>
      <c r="AC1297" s="37"/>
      <c r="AD1297" s="37"/>
      <c r="AE1297" s="37"/>
      <c r="AF1297" s="37"/>
      <c r="AG1297" s="37"/>
    </row>
    <row r="1298" spans="1:33">
      <c r="A1298" s="666">
        <v>44028</v>
      </c>
      <c r="B1298" s="115" t="s">
        <v>178</v>
      </c>
      <c r="C1298" s="37">
        <v>881443527</v>
      </c>
      <c r="D1298" s="115" t="s">
        <v>139</v>
      </c>
      <c r="E1298" s="115" t="s">
        <v>140</v>
      </c>
      <c r="F1298" s="665" t="s">
        <v>10765</v>
      </c>
      <c r="G1298" s="486"/>
      <c r="H1298" s="265">
        <v>44039</v>
      </c>
      <c r="I1298" s="666">
        <v>44046</v>
      </c>
      <c r="J1298" s="665" t="s">
        <v>176</v>
      </c>
      <c r="K1298" s="486">
        <v>68.81</v>
      </c>
      <c r="L1298" s="680" t="s">
        <v>10766</v>
      </c>
      <c r="M1298" s="680"/>
      <c r="N1298" s="486"/>
      <c r="O1298" s="683"/>
      <c r="P1298" s="486"/>
      <c r="Q1298" s="486"/>
      <c r="R1298" s="486"/>
      <c r="S1298" s="37"/>
      <c r="T1298" s="37"/>
      <c r="U1298" s="37"/>
      <c r="V1298" s="37"/>
      <c r="W1298" s="37"/>
      <c r="X1298" s="37"/>
      <c r="Y1298" s="37"/>
      <c r="Z1298" s="37"/>
      <c r="AA1298" s="37"/>
      <c r="AB1298" s="37"/>
      <c r="AC1298" s="37"/>
      <c r="AD1298" s="37"/>
      <c r="AE1298" s="37"/>
      <c r="AF1298" s="37"/>
      <c r="AG1298" s="37"/>
    </row>
    <row r="1299" spans="1:33">
      <c r="A1299" s="666">
        <v>44028</v>
      </c>
      <c r="B1299" s="115" t="s">
        <v>144</v>
      </c>
      <c r="C1299" s="37">
        <v>882149534</v>
      </c>
      <c r="D1299" s="115" t="s">
        <v>139</v>
      </c>
      <c r="E1299" s="115" t="s">
        <v>140</v>
      </c>
      <c r="F1299" s="665" t="s">
        <v>168</v>
      </c>
      <c r="G1299" s="666">
        <v>44028</v>
      </c>
      <c r="H1299" s="265"/>
      <c r="I1299" s="666">
        <v>44057</v>
      </c>
      <c r="J1299" s="666"/>
      <c r="K1299" s="486"/>
      <c r="L1299" s="115" t="s">
        <v>10767</v>
      </c>
      <c r="M1299" s="680"/>
      <c r="N1299" s="486"/>
      <c r="O1299" s="683"/>
      <c r="P1299" s="486"/>
      <c r="Q1299" s="486"/>
      <c r="R1299" s="486"/>
      <c r="S1299" s="37"/>
      <c r="T1299" s="37"/>
      <c r="U1299" s="37"/>
      <c r="V1299" s="37"/>
      <c r="W1299" s="37"/>
      <c r="X1299" s="37"/>
      <c r="Y1299" s="37"/>
      <c r="Z1299" s="37"/>
      <c r="AA1299" s="37"/>
      <c r="AB1299" s="37"/>
      <c r="AC1299" s="37"/>
      <c r="AD1299" s="37"/>
      <c r="AE1299" s="37"/>
      <c r="AF1299" s="37"/>
      <c r="AG1299" s="37"/>
    </row>
    <row r="1300" spans="1:33">
      <c r="A1300" s="666">
        <v>44028</v>
      </c>
      <c r="B1300" s="115" t="s">
        <v>154</v>
      </c>
      <c r="C1300" s="37">
        <v>882121913</v>
      </c>
      <c r="D1300" s="115" t="s">
        <v>139</v>
      </c>
      <c r="E1300" s="115" t="s">
        <v>140</v>
      </c>
      <c r="F1300" s="665"/>
      <c r="G1300" s="486"/>
      <c r="H1300" s="265"/>
      <c r="I1300" s="666">
        <v>44046</v>
      </c>
      <c r="J1300" s="666"/>
      <c r="K1300" s="486"/>
      <c r="L1300" s="115" t="s">
        <v>39</v>
      </c>
      <c r="M1300" s="680"/>
      <c r="N1300" s="486"/>
      <c r="O1300" s="683"/>
      <c r="P1300" s="486"/>
      <c r="Q1300" s="486"/>
      <c r="R1300" s="486"/>
      <c r="S1300" s="37"/>
      <c r="T1300" s="37"/>
      <c r="U1300" s="37"/>
      <c r="V1300" s="37"/>
      <c r="W1300" s="37"/>
      <c r="X1300" s="37"/>
      <c r="Y1300" s="37"/>
      <c r="Z1300" s="37"/>
      <c r="AA1300" s="37"/>
      <c r="AB1300" s="37"/>
      <c r="AC1300" s="37"/>
      <c r="AD1300" s="37"/>
      <c r="AE1300" s="37"/>
      <c r="AF1300" s="37"/>
      <c r="AG1300" s="37"/>
    </row>
    <row r="1301" spans="1:33">
      <c r="A1301" s="666">
        <v>44028</v>
      </c>
      <c r="B1301" s="115" t="s">
        <v>144</v>
      </c>
      <c r="C1301" s="37">
        <v>880772786</v>
      </c>
      <c r="D1301" s="115" t="s">
        <v>139</v>
      </c>
      <c r="E1301" s="115" t="s">
        <v>140</v>
      </c>
      <c r="F1301" s="665" t="s">
        <v>168</v>
      </c>
      <c r="G1301" s="486"/>
      <c r="H1301" s="265"/>
      <c r="I1301" s="666">
        <v>44046</v>
      </c>
      <c r="J1301" s="666"/>
      <c r="K1301" s="486"/>
      <c r="L1301" s="115" t="s">
        <v>492</v>
      </c>
      <c r="M1301" s="680"/>
      <c r="N1301" s="486"/>
      <c r="O1301" s="683"/>
      <c r="P1301" s="486"/>
      <c r="Q1301" s="486"/>
      <c r="R1301" s="486"/>
      <c r="S1301" s="37"/>
      <c r="T1301" s="37"/>
      <c r="U1301" s="37"/>
      <c r="V1301" s="37"/>
      <c r="W1301" s="37"/>
      <c r="X1301" s="37"/>
      <c r="Y1301" s="37"/>
      <c r="Z1301" s="37"/>
      <c r="AA1301" s="37"/>
      <c r="AB1301" s="37"/>
      <c r="AC1301" s="37"/>
      <c r="AD1301" s="37"/>
      <c r="AE1301" s="37"/>
      <c r="AF1301" s="37"/>
      <c r="AG1301" s="37"/>
    </row>
    <row r="1302" spans="1:33">
      <c r="A1302" s="666">
        <v>44028</v>
      </c>
      <c r="B1302" s="115" t="s">
        <v>156</v>
      </c>
      <c r="C1302" s="37">
        <v>880033006</v>
      </c>
      <c r="D1302" s="115" t="s">
        <v>139</v>
      </c>
      <c r="E1302" s="115" t="s">
        <v>140</v>
      </c>
      <c r="F1302" s="665" t="s">
        <v>142</v>
      </c>
      <c r="G1302" s="486"/>
      <c r="H1302" s="265">
        <v>44029</v>
      </c>
      <c r="I1302" s="666">
        <v>44034</v>
      </c>
      <c r="J1302" s="666" t="s">
        <v>142</v>
      </c>
      <c r="K1302" s="486">
        <v>832.8</v>
      </c>
      <c r="L1302" s="115" t="s">
        <v>10768</v>
      </c>
      <c r="M1302" s="680"/>
      <c r="N1302" s="486"/>
      <c r="O1302" s="683"/>
      <c r="P1302" s="486"/>
      <c r="Q1302" s="486"/>
      <c r="R1302" s="486"/>
      <c r="S1302" s="37"/>
      <c r="T1302" s="37"/>
      <c r="U1302" s="37"/>
      <c r="V1302" s="37"/>
      <c r="W1302" s="37"/>
      <c r="X1302" s="37"/>
      <c r="Y1302" s="37"/>
      <c r="Z1302" s="37"/>
      <c r="AA1302" s="37"/>
      <c r="AB1302" s="37"/>
      <c r="AC1302" s="37"/>
      <c r="AD1302" s="37"/>
      <c r="AE1302" s="37"/>
      <c r="AF1302" s="37"/>
      <c r="AG1302" s="37"/>
    </row>
    <row r="1303" spans="1:33">
      <c r="A1303" s="666">
        <v>44028</v>
      </c>
      <c r="B1303" s="115" t="s">
        <v>156</v>
      </c>
      <c r="C1303" s="37">
        <v>880033006</v>
      </c>
      <c r="D1303" s="115" t="s">
        <v>139</v>
      </c>
      <c r="E1303" s="115" t="s">
        <v>140</v>
      </c>
      <c r="F1303" s="665" t="s">
        <v>142</v>
      </c>
      <c r="G1303" s="486"/>
      <c r="H1303" s="265">
        <v>44033</v>
      </c>
      <c r="I1303" s="666">
        <v>44040</v>
      </c>
      <c r="J1303" s="666" t="s">
        <v>142</v>
      </c>
      <c r="K1303" s="486">
        <v>874.44</v>
      </c>
      <c r="L1303" s="115" t="s">
        <v>10769</v>
      </c>
      <c r="M1303" s="680"/>
      <c r="N1303" s="486"/>
      <c r="O1303" s="683"/>
      <c r="P1303" s="486"/>
      <c r="Q1303" s="486"/>
      <c r="R1303" s="486"/>
      <c r="S1303" s="37"/>
      <c r="T1303" s="37"/>
      <c r="U1303" s="37"/>
      <c r="V1303" s="37"/>
      <c r="W1303" s="37"/>
      <c r="X1303" s="37"/>
      <c r="Y1303" s="37"/>
      <c r="Z1303" s="37"/>
      <c r="AA1303" s="37"/>
      <c r="AB1303" s="37"/>
      <c r="AC1303" s="37"/>
      <c r="AD1303" s="37"/>
      <c r="AE1303" s="37"/>
      <c r="AF1303" s="37"/>
      <c r="AG1303" s="37"/>
    </row>
    <row r="1304" spans="1:33">
      <c r="A1304" s="666">
        <v>44028</v>
      </c>
      <c r="B1304" s="115" t="s">
        <v>144</v>
      </c>
      <c r="C1304" s="37">
        <v>881683058</v>
      </c>
      <c r="D1304" s="115" t="s">
        <v>152</v>
      </c>
      <c r="E1304" s="115" t="s">
        <v>393</v>
      </c>
      <c r="F1304" s="665" t="s">
        <v>142</v>
      </c>
      <c r="G1304" s="666">
        <v>44043</v>
      </c>
      <c r="H1304" s="265"/>
      <c r="I1304" s="666">
        <v>44061</v>
      </c>
      <c r="J1304" s="666"/>
      <c r="K1304" s="486"/>
      <c r="L1304" s="115"/>
      <c r="M1304" s="680"/>
      <c r="N1304" s="486"/>
      <c r="O1304" s="683"/>
      <c r="P1304" s="486"/>
      <c r="Q1304" s="486"/>
      <c r="R1304" s="486"/>
      <c r="S1304" s="37"/>
      <c r="T1304" s="37"/>
      <c r="U1304" s="37"/>
      <c r="V1304" s="37"/>
      <c r="W1304" s="37"/>
      <c r="X1304" s="37"/>
      <c r="Y1304" s="37"/>
      <c r="Z1304" s="37"/>
      <c r="AA1304" s="37"/>
      <c r="AB1304" s="37"/>
      <c r="AC1304" s="37"/>
      <c r="AD1304" s="37"/>
      <c r="AE1304" s="37"/>
      <c r="AF1304" s="37"/>
      <c r="AG1304" s="37"/>
    </row>
    <row r="1305" spans="1:33">
      <c r="A1305" s="666">
        <v>44028</v>
      </c>
      <c r="B1305" s="115" t="s">
        <v>154</v>
      </c>
      <c r="C1305" s="37">
        <v>882102546</v>
      </c>
      <c r="D1305" s="115" t="s">
        <v>152</v>
      </c>
      <c r="E1305" s="115" t="s">
        <v>140</v>
      </c>
      <c r="F1305" s="665"/>
      <c r="G1305" s="486"/>
      <c r="H1305" s="265"/>
      <c r="I1305" s="666">
        <v>44046</v>
      </c>
      <c r="J1305" s="666"/>
      <c r="K1305" s="486"/>
      <c r="L1305" s="115" t="s">
        <v>39</v>
      </c>
      <c r="M1305" s="680"/>
      <c r="N1305" s="486"/>
      <c r="O1305" s="683"/>
      <c r="P1305" s="486"/>
      <c r="Q1305" s="486"/>
      <c r="R1305" s="486"/>
      <c r="S1305" s="37"/>
      <c r="T1305" s="37"/>
      <c r="U1305" s="37"/>
      <c r="V1305" s="37"/>
      <c r="W1305" s="37"/>
      <c r="X1305" s="37"/>
      <c r="Y1305" s="37"/>
      <c r="Z1305" s="37"/>
      <c r="AA1305" s="37"/>
      <c r="AB1305" s="37"/>
      <c r="AC1305" s="37"/>
      <c r="AD1305" s="37"/>
      <c r="AE1305" s="37"/>
      <c r="AF1305" s="37"/>
      <c r="AG1305" s="37"/>
    </row>
    <row r="1306" spans="1:33">
      <c r="A1306" s="666">
        <v>44028</v>
      </c>
      <c r="B1306" s="115" t="s">
        <v>144</v>
      </c>
      <c r="C1306" s="37">
        <v>881624750</v>
      </c>
      <c r="D1306" s="115" t="s">
        <v>152</v>
      </c>
      <c r="E1306" s="115" t="s">
        <v>140</v>
      </c>
      <c r="F1306" s="665" t="s">
        <v>1787</v>
      </c>
      <c r="G1306" s="486"/>
      <c r="H1306" s="265">
        <v>44041</v>
      </c>
      <c r="I1306" s="666">
        <v>44053</v>
      </c>
      <c r="J1306" s="665" t="s">
        <v>148</v>
      </c>
      <c r="K1306" s="486">
        <v>161</v>
      </c>
      <c r="L1306" s="727" t="s">
        <v>10770</v>
      </c>
      <c r="M1306" s="680"/>
      <c r="N1306" s="486"/>
      <c r="O1306" s="683"/>
      <c r="P1306" s="486"/>
      <c r="Q1306" s="486"/>
      <c r="R1306" s="486"/>
      <c r="S1306" s="37"/>
      <c r="T1306" s="37"/>
      <c r="U1306" s="37"/>
      <c r="V1306" s="37"/>
      <c r="W1306" s="37"/>
      <c r="X1306" s="37"/>
      <c r="Y1306" s="37"/>
      <c r="Z1306" s="37"/>
      <c r="AA1306" s="37"/>
      <c r="AB1306" s="37"/>
      <c r="AC1306" s="37"/>
      <c r="AD1306" s="37"/>
      <c r="AE1306" s="37"/>
      <c r="AF1306" s="37"/>
      <c r="AG1306" s="37"/>
    </row>
    <row r="1307" spans="1:33">
      <c r="A1307" s="666">
        <v>44028</v>
      </c>
      <c r="B1307" s="115" t="s">
        <v>146</v>
      </c>
      <c r="C1307" s="37">
        <v>882062786</v>
      </c>
      <c r="D1307" s="115" t="s">
        <v>139</v>
      </c>
      <c r="E1307" s="115" t="s">
        <v>140</v>
      </c>
      <c r="F1307" s="665" t="s">
        <v>168</v>
      </c>
      <c r="G1307" s="486"/>
      <c r="H1307" s="265"/>
      <c r="I1307" s="666">
        <v>44055</v>
      </c>
      <c r="J1307" s="666"/>
      <c r="K1307" s="486"/>
      <c r="L1307" s="115" t="s">
        <v>195</v>
      </c>
      <c r="M1307" s="680"/>
      <c r="N1307" s="486"/>
      <c r="O1307" s="683"/>
      <c r="P1307" s="486"/>
      <c r="Q1307" s="486"/>
      <c r="R1307" s="486"/>
      <c r="S1307" s="37"/>
      <c r="T1307" s="37"/>
      <c r="U1307" s="37"/>
      <c r="V1307" s="37"/>
      <c r="W1307" s="37"/>
      <c r="X1307" s="37"/>
      <c r="Y1307" s="37"/>
      <c r="Z1307" s="37"/>
      <c r="AA1307" s="37"/>
      <c r="AB1307" s="37"/>
      <c r="AC1307" s="37"/>
      <c r="AD1307" s="37"/>
      <c r="AE1307" s="37"/>
      <c r="AF1307" s="37"/>
      <c r="AG1307" s="37"/>
    </row>
    <row r="1308" spans="1:33">
      <c r="A1308" s="666">
        <v>44001</v>
      </c>
      <c r="B1308" s="115" t="s">
        <v>206</v>
      </c>
      <c r="C1308" s="37">
        <v>881839346</v>
      </c>
      <c r="D1308" s="115" t="s">
        <v>152</v>
      </c>
      <c r="E1308" s="115" t="s">
        <v>140</v>
      </c>
      <c r="F1308" s="665" t="s">
        <v>225</v>
      </c>
      <c r="G1308" s="642">
        <v>44028</v>
      </c>
      <c r="H1308" s="642">
        <v>44028</v>
      </c>
      <c r="I1308" s="681">
        <v>44042</v>
      </c>
      <c r="J1308" s="681"/>
      <c r="K1308" s="680">
        <v>16.05</v>
      </c>
      <c r="L1308" s="680" t="s">
        <v>2055</v>
      </c>
      <c r="M1308" s="680"/>
      <c r="N1308" s="486"/>
      <c r="O1308" s="683"/>
      <c r="P1308" s="486"/>
      <c r="Q1308" s="486"/>
      <c r="R1308" s="486"/>
      <c r="S1308" s="37"/>
      <c r="T1308" s="37"/>
      <c r="U1308" s="37"/>
      <c r="V1308" s="37"/>
      <c r="W1308" s="37"/>
      <c r="X1308" s="37"/>
      <c r="Y1308" s="37"/>
      <c r="Z1308" s="37"/>
      <c r="AA1308" s="37"/>
      <c r="AB1308" s="37"/>
      <c r="AC1308" s="37"/>
      <c r="AD1308" s="37"/>
      <c r="AE1308" s="37"/>
      <c r="AF1308" s="37"/>
      <c r="AG1308" s="37"/>
    </row>
    <row r="1309" spans="1:33">
      <c r="A1309" s="666">
        <v>44028</v>
      </c>
      <c r="B1309" s="115" t="s">
        <v>144</v>
      </c>
      <c r="C1309" s="37">
        <v>881355318</v>
      </c>
      <c r="D1309" s="115" t="s">
        <v>152</v>
      </c>
      <c r="E1309" s="115" t="s">
        <v>147</v>
      </c>
      <c r="F1309" s="665"/>
      <c r="G1309" s="666">
        <v>44035</v>
      </c>
      <c r="H1309" s="265"/>
      <c r="I1309" s="666">
        <v>44064</v>
      </c>
      <c r="J1309" s="666"/>
      <c r="K1309" s="486"/>
      <c r="L1309" s="115"/>
      <c r="M1309" s="680"/>
      <c r="N1309" s="666">
        <v>44035</v>
      </c>
      <c r="O1309" s="486">
        <v>62.5</v>
      </c>
      <c r="P1309" s="486"/>
      <c r="Q1309" s="486"/>
      <c r="R1309" s="486"/>
      <c r="S1309" s="37"/>
      <c r="T1309" s="37"/>
      <c r="U1309" s="37"/>
      <c r="V1309" s="37"/>
      <c r="W1309" s="37"/>
      <c r="X1309" s="37"/>
      <c r="Y1309" s="37"/>
      <c r="Z1309" s="37"/>
      <c r="AA1309" s="37"/>
      <c r="AB1309" s="37"/>
      <c r="AC1309" s="37"/>
      <c r="AD1309" s="37"/>
      <c r="AE1309" s="37"/>
      <c r="AF1309" s="37"/>
      <c r="AG1309" s="37"/>
    </row>
    <row r="1310" spans="1:33">
      <c r="A1310" s="666">
        <v>44028</v>
      </c>
      <c r="B1310" s="115" t="s">
        <v>154</v>
      </c>
      <c r="C1310" s="37">
        <v>882101249</v>
      </c>
      <c r="D1310" s="115" t="s">
        <v>139</v>
      </c>
      <c r="E1310" s="115" t="s">
        <v>140</v>
      </c>
      <c r="F1310" s="665"/>
      <c r="G1310" s="486"/>
      <c r="H1310" s="265"/>
      <c r="I1310" s="666">
        <v>44053</v>
      </c>
      <c r="J1310" s="666"/>
      <c r="K1310" s="486"/>
      <c r="L1310" s="115" t="s">
        <v>195</v>
      </c>
      <c r="M1310" s="680"/>
      <c r="N1310" s="486"/>
      <c r="O1310" s="683"/>
      <c r="P1310" s="486"/>
      <c r="Q1310" s="486"/>
      <c r="R1310" s="486"/>
      <c r="S1310" s="37"/>
      <c r="T1310" s="37"/>
      <c r="U1310" s="37"/>
      <c r="V1310" s="37"/>
      <c r="W1310" s="37"/>
      <c r="X1310" s="37"/>
      <c r="Y1310" s="37"/>
      <c r="Z1310" s="37"/>
      <c r="AA1310" s="37"/>
      <c r="AB1310" s="37"/>
      <c r="AC1310" s="37"/>
      <c r="AD1310" s="37"/>
      <c r="AE1310" s="37"/>
      <c r="AF1310" s="37"/>
      <c r="AG1310" s="37"/>
    </row>
    <row r="1311" spans="1:33">
      <c r="A1311" s="666">
        <v>44028</v>
      </c>
      <c r="B1311" s="115" t="s">
        <v>138</v>
      </c>
      <c r="C1311" s="37">
        <v>881510550</v>
      </c>
      <c r="D1311" s="115" t="s">
        <v>139</v>
      </c>
      <c r="E1311" s="115" t="s">
        <v>140</v>
      </c>
      <c r="F1311" s="665" t="s">
        <v>142</v>
      </c>
      <c r="G1311" s="666">
        <v>44028</v>
      </c>
      <c r="H1311" s="265">
        <v>44028</v>
      </c>
      <c r="I1311" s="666">
        <v>44041</v>
      </c>
      <c r="J1311" s="665" t="s">
        <v>142</v>
      </c>
      <c r="K1311" s="486">
        <v>662.34</v>
      </c>
      <c r="L1311" s="115" t="s">
        <v>10771</v>
      </c>
      <c r="M1311" s="680"/>
      <c r="N1311" s="666">
        <v>44019</v>
      </c>
      <c r="O1311" s="486">
        <v>159</v>
      </c>
      <c r="P1311" s="486"/>
      <c r="Q1311" s="486"/>
      <c r="R1311" s="486"/>
      <c r="S1311" s="37"/>
      <c r="T1311" s="37"/>
      <c r="U1311" s="37"/>
      <c r="V1311" s="37"/>
      <c r="W1311" s="37"/>
      <c r="X1311" s="37"/>
      <c r="Y1311" s="37"/>
      <c r="Z1311" s="37"/>
      <c r="AA1311" s="37"/>
      <c r="AB1311" s="37"/>
      <c r="AC1311" s="37"/>
      <c r="AD1311" s="37"/>
      <c r="AE1311" s="37"/>
      <c r="AF1311" s="37"/>
      <c r="AG1311" s="37"/>
    </row>
    <row r="1312" spans="1:33">
      <c r="A1312" s="666">
        <v>44028</v>
      </c>
      <c r="B1312" s="115" t="s">
        <v>156</v>
      </c>
      <c r="C1312" s="37">
        <v>880866500</v>
      </c>
      <c r="D1312" s="115" t="s">
        <v>139</v>
      </c>
      <c r="E1312" s="115" t="s">
        <v>140</v>
      </c>
      <c r="F1312" s="665" t="s">
        <v>621</v>
      </c>
      <c r="G1312" s="486"/>
      <c r="H1312" s="265"/>
      <c r="I1312" s="666">
        <v>44040</v>
      </c>
      <c r="J1312" s="666"/>
      <c r="K1312" s="486"/>
      <c r="L1312" s="115"/>
      <c r="M1312" s="680"/>
      <c r="N1312" s="486"/>
      <c r="O1312" s="683"/>
      <c r="P1312" s="486"/>
      <c r="Q1312" s="486"/>
      <c r="R1312" s="486"/>
      <c r="S1312" s="37"/>
      <c r="T1312" s="37"/>
      <c r="U1312" s="37"/>
      <c r="V1312" s="37"/>
      <c r="W1312" s="37"/>
      <c r="X1312" s="37"/>
      <c r="Y1312" s="37"/>
      <c r="Z1312" s="37"/>
      <c r="AA1312" s="37"/>
      <c r="AB1312" s="37"/>
      <c r="AC1312" s="37"/>
      <c r="AD1312" s="37"/>
      <c r="AE1312" s="37"/>
      <c r="AF1312" s="37"/>
      <c r="AG1312" s="37"/>
    </row>
    <row r="1313" spans="1:33">
      <c r="A1313" s="666">
        <v>44028</v>
      </c>
      <c r="B1313" s="115" t="s">
        <v>144</v>
      </c>
      <c r="C1313" s="37">
        <v>880749037</v>
      </c>
      <c r="D1313" s="115" t="s">
        <v>152</v>
      </c>
      <c r="E1313" s="115" t="s">
        <v>147</v>
      </c>
      <c r="F1313" s="665" t="s">
        <v>811</v>
      </c>
      <c r="G1313" s="486"/>
      <c r="H1313" s="265"/>
      <c r="I1313" s="666">
        <v>44055</v>
      </c>
      <c r="J1313" s="666"/>
      <c r="K1313" s="486"/>
      <c r="L1313" s="115"/>
      <c r="M1313" s="680"/>
      <c r="N1313" s="486"/>
      <c r="O1313" s="683"/>
      <c r="P1313" s="486"/>
      <c r="Q1313" s="486"/>
      <c r="R1313" s="486"/>
      <c r="S1313" s="37"/>
      <c r="T1313" s="37"/>
      <c r="U1313" s="37"/>
      <c r="V1313" s="37"/>
      <c r="W1313" s="37"/>
      <c r="X1313" s="37"/>
      <c r="Y1313" s="37"/>
      <c r="Z1313" s="37"/>
      <c r="AA1313" s="37"/>
      <c r="AB1313" s="37"/>
      <c r="AC1313" s="37"/>
      <c r="AD1313" s="37"/>
      <c r="AE1313" s="37"/>
      <c r="AF1313" s="37"/>
      <c r="AG1313" s="37"/>
    </row>
    <row r="1314" spans="1:33">
      <c r="A1314" s="666">
        <v>44028</v>
      </c>
      <c r="B1314" s="115" t="s">
        <v>138</v>
      </c>
      <c r="C1314" s="37">
        <v>880014693</v>
      </c>
      <c r="D1314" s="115" t="s">
        <v>139</v>
      </c>
      <c r="E1314" s="115" t="s">
        <v>140</v>
      </c>
      <c r="F1314" s="665" t="s">
        <v>142</v>
      </c>
      <c r="G1314" s="486"/>
      <c r="H1314" s="265">
        <v>44036</v>
      </c>
      <c r="I1314" s="666">
        <v>44043</v>
      </c>
      <c r="J1314" s="666"/>
      <c r="K1314" s="486">
        <v>193</v>
      </c>
      <c r="L1314" s="115" t="s">
        <v>10772</v>
      </c>
      <c r="M1314" s="680"/>
      <c r="N1314" s="486"/>
      <c r="O1314" s="683"/>
      <c r="P1314" s="486"/>
      <c r="Q1314" s="486"/>
      <c r="R1314" s="486"/>
      <c r="S1314" s="37"/>
      <c r="T1314" s="37"/>
      <c r="U1314" s="37"/>
      <c r="V1314" s="37"/>
      <c r="W1314" s="37"/>
      <c r="X1314" s="37"/>
      <c r="Y1314" s="37"/>
      <c r="Z1314" s="37"/>
      <c r="AA1314" s="37"/>
      <c r="AB1314" s="37"/>
      <c r="AC1314" s="37"/>
      <c r="AD1314" s="37"/>
      <c r="AE1314" s="37"/>
      <c r="AF1314" s="37"/>
      <c r="AG1314" s="37"/>
    </row>
    <row r="1315" spans="1:33">
      <c r="A1315" s="666">
        <v>44028</v>
      </c>
      <c r="B1315" s="115" t="s">
        <v>138</v>
      </c>
      <c r="C1315" s="37">
        <v>880014693</v>
      </c>
      <c r="D1315" s="115" t="s">
        <v>139</v>
      </c>
      <c r="E1315" s="115" t="s">
        <v>140</v>
      </c>
      <c r="F1315" s="665" t="s">
        <v>142</v>
      </c>
      <c r="G1315" s="486"/>
      <c r="H1315" s="265">
        <v>44026</v>
      </c>
      <c r="I1315" s="666"/>
      <c r="J1315" s="666"/>
      <c r="K1315" s="772">
        <v>460</v>
      </c>
      <c r="L1315" s="115"/>
      <c r="M1315" s="680"/>
      <c r="N1315" s="486"/>
      <c r="O1315" s="683"/>
      <c r="P1315" s="486"/>
      <c r="Q1315" s="486"/>
      <c r="R1315" s="486"/>
      <c r="S1315" s="37"/>
      <c r="T1315" s="37"/>
      <c r="U1315" s="37"/>
      <c r="V1315" s="37"/>
      <c r="W1315" s="37"/>
      <c r="X1315" s="37"/>
      <c r="Y1315" s="37"/>
      <c r="Z1315" s="37"/>
      <c r="AA1315" s="37"/>
      <c r="AB1315" s="37"/>
      <c r="AC1315" s="37"/>
      <c r="AD1315" s="37"/>
      <c r="AE1315" s="37"/>
      <c r="AF1315" s="37"/>
      <c r="AG1315" s="37"/>
    </row>
    <row r="1316" spans="1:33">
      <c r="A1316" s="666">
        <v>44028</v>
      </c>
      <c r="B1316" s="115" t="s">
        <v>144</v>
      </c>
      <c r="C1316" s="37">
        <v>881433641</v>
      </c>
      <c r="D1316" s="115" t="s">
        <v>139</v>
      </c>
      <c r="E1316" s="115" t="s">
        <v>147</v>
      </c>
      <c r="F1316" s="665" t="s">
        <v>811</v>
      </c>
      <c r="G1316" s="666">
        <v>44028</v>
      </c>
      <c r="H1316" s="265"/>
      <c r="I1316" s="666">
        <v>44043</v>
      </c>
      <c r="J1316" s="666"/>
      <c r="K1316" s="486"/>
      <c r="L1316" s="115"/>
      <c r="M1316" s="680"/>
      <c r="N1316" s="666">
        <v>44013</v>
      </c>
      <c r="O1316" s="486">
        <v>965.5</v>
      </c>
      <c r="P1316" s="486"/>
      <c r="Q1316" s="486"/>
      <c r="R1316" s="486"/>
      <c r="S1316" s="37"/>
      <c r="T1316" s="37"/>
      <c r="U1316" s="37"/>
      <c r="V1316" s="37"/>
      <c r="W1316" s="37"/>
      <c r="X1316" s="37"/>
      <c r="Y1316" s="37"/>
      <c r="Z1316" s="37"/>
      <c r="AA1316" s="37"/>
      <c r="AB1316" s="37"/>
      <c r="AC1316" s="37"/>
      <c r="AD1316" s="37"/>
      <c r="AE1316" s="37"/>
      <c r="AF1316" s="37"/>
      <c r="AG1316" s="37"/>
    </row>
    <row r="1317" spans="1:33">
      <c r="A1317" s="666">
        <v>44028</v>
      </c>
      <c r="B1317" s="115" t="s">
        <v>144</v>
      </c>
      <c r="C1317" s="37">
        <v>880532962</v>
      </c>
      <c r="D1317" s="115" t="s">
        <v>152</v>
      </c>
      <c r="E1317" s="115" t="s">
        <v>140</v>
      </c>
      <c r="F1317" s="665" t="s">
        <v>6170</v>
      </c>
      <c r="G1317" s="666">
        <v>44028</v>
      </c>
      <c r="H1317" s="265">
        <v>44028</v>
      </c>
      <c r="I1317" s="666">
        <v>44046</v>
      </c>
      <c r="J1317" s="665" t="s">
        <v>172</v>
      </c>
      <c r="K1317" s="486">
        <v>50.55</v>
      </c>
      <c r="L1317" s="680" t="s">
        <v>10773</v>
      </c>
      <c r="M1317" s="680"/>
      <c r="N1317" s="666">
        <v>44021</v>
      </c>
      <c r="O1317" s="486">
        <v>32</v>
      </c>
      <c r="P1317" s="486"/>
      <c r="Q1317" s="486"/>
      <c r="R1317" s="486"/>
      <c r="S1317" s="37"/>
      <c r="T1317" s="37"/>
      <c r="U1317" s="37"/>
      <c r="V1317" s="37"/>
      <c r="W1317" s="37"/>
      <c r="X1317" s="37"/>
      <c r="Y1317" s="37"/>
      <c r="Z1317" s="37"/>
      <c r="AA1317" s="37"/>
      <c r="AB1317" s="37"/>
      <c r="AC1317" s="37"/>
      <c r="AD1317" s="37"/>
      <c r="AE1317" s="37"/>
      <c r="AF1317" s="37"/>
      <c r="AG1317" s="37"/>
    </row>
    <row r="1318" spans="1:33">
      <c r="A1318" s="666">
        <v>44028</v>
      </c>
      <c r="B1318" s="115" t="s">
        <v>138</v>
      </c>
      <c r="C1318" s="37">
        <v>882273114</v>
      </c>
      <c r="D1318" s="115" t="s">
        <v>345</v>
      </c>
      <c r="E1318" s="115" t="s">
        <v>140</v>
      </c>
      <c r="F1318" s="665" t="s">
        <v>142</v>
      </c>
      <c r="G1318" s="486"/>
      <c r="H1318" s="265"/>
      <c r="I1318" s="666">
        <v>44056</v>
      </c>
      <c r="J1318" s="666"/>
      <c r="K1318" s="486"/>
      <c r="L1318" s="115" t="s">
        <v>10774</v>
      </c>
      <c r="M1318" s="680"/>
      <c r="N1318" s="486"/>
      <c r="O1318" s="683"/>
      <c r="P1318" s="486"/>
      <c r="Q1318" s="486"/>
      <c r="R1318" s="486"/>
      <c r="S1318" s="37"/>
      <c r="T1318" s="37"/>
      <c r="U1318" s="37"/>
      <c r="V1318" s="37"/>
      <c r="W1318" s="37"/>
      <c r="X1318" s="37"/>
      <c r="Y1318" s="37"/>
      <c r="Z1318" s="37"/>
      <c r="AA1318" s="37"/>
      <c r="AB1318" s="37"/>
      <c r="AC1318" s="37"/>
      <c r="AD1318" s="37"/>
      <c r="AE1318" s="37"/>
      <c r="AF1318" s="37"/>
      <c r="AG1318" s="37"/>
    </row>
    <row r="1319" spans="1:33">
      <c r="A1319" s="666">
        <v>44028</v>
      </c>
      <c r="B1319" s="115" t="s">
        <v>154</v>
      </c>
      <c r="C1319" s="37">
        <v>882052248</v>
      </c>
      <c r="D1319" s="115" t="s">
        <v>139</v>
      </c>
      <c r="E1319" s="115" t="s">
        <v>140</v>
      </c>
      <c r="F1319" s="665" t="s">
        <v>2106</v>
      </c>
      <c r="G1319" s="486"/>
      <c r="H1319" s="265"/>
      <c r="I1319" s="666">
        <v>44046</v>
      </c>
      <c r="J1319" s="666"/>
      <c r="K1319" s="486"/>
      <c r="L1319" s="115" t="s">
        <v>195</v>
      </c>
      <c r="M1319" s="680"/>
      <c r="N1319" s="486"/>
      <c r="O1319" s="683"/>
      <c r="P1319" s="486"/>
      <c r="Q1319" s="486"/>
      <c r="R1319" s="486"/>
      <c r="S1319" s="37"/>
      <c r="T1319" s="37"/>
      <c r="U1319" s="37"/>
      <c r="V1319" s="37"/>
      <c r="W1319" s="37"/>
      <c r="X1319" s="37"/>
      <c r="Y1319" s="37"/>
      <c r="Z1319" s="37"/>
      <c r="AA1319" s="37"/>
      <c r="AB1319" s="37"/>
      <c r="AC1319" s="37"/>
      <c r="AD1319" s="37"/>
      <c r="AE1319" s="37"/>
      <c r="AF1319" s="37"/>
      <c r="AG1319" s="37"/>
    </row>
    <row r="1320" spans="1:33">
      <c r="A1320" s="666">
        <v>44028</v>
      </c>
      <c r="B1320" s="115" t="s">
        <v>144</v>
      </c>
      <c r="C1320" s="37">
        <v>882190682</v>
      </c>
      <c r="D1320" s="115" t="s">
        <v>139</v>
      </c>
      <c r="E1320" s="115" t="s">
        <v>140</v>
      </c>
      <c r="F1320" s="665" t="s">
        <v>148</v>
      </c>
      <c r="G1320" s="666">
        <v>44028</v>
      </c>
      <c r="H1320" s="265">
        <v>44028</v>
      </c>
      <c r="I1320" s="666">
        <v>44055</v>
      </c>
      <c r="J1320" s="665" t="s">
        <v>148</v>
      </c>
      <c r="K1320" s="486">
        <v>148</v>
      </c>
      <c r="L1320" s="680" t="s">
        <v>2056</v>
      </c>
      <c r="M1320" s="680"/>
      <c r="N1320" s="486"/>
      <c r="O1320" s="683"/>
      <c r="P1320" s="486"/>
      <c r="Q1320" s="486"/>
      <c r="R1320" s="486"/>
      <c r="S1320" s="37"/>
      <c r="T1320" s="37"/>
      <c r="U1320" s="37"/>
      <c r="V1320" s="37"/>
      <c r="W1320" s="37"/>
      <c r="X1320" s="37"/>
      <c r="Y1320" s="37"/>
      <c r="Z1320" s="37"/>
      <c r="AA1320" s="37"/>
      <c r="AB1320" s="37"/>
      <c r="AC1320" s="37"/>
      <c r="AD1320" s="37"/>
      <c r="AE1320" s="37"/>
      <c r="AF1320" s="37"/>
      <c r="AG1320" s="37"/>
    </row>
    <row r="1321" spans="1:33">
      <c r="A1321" s="666">
        <v>44028</v>
      </c>
      <c r="B1321" s="115" t="s">
        <v>156</v>
      </c>
      <c r="C1321" s="37">
        <v>880764742</v>
      </c>
      <c r="D1321" s="115" t="s">
        <v>139</v>
      </c>
      <c r="E1321" s="115" t="s">
        <v>140</v>
      </c>
      <c r="F1321" s="665"/>
      <c r="G1321" s="486"/>
      <c r="H1321" s="265">
        <v>44032</v>
      </c>
      <c r="I1321" s="666">
        <v>44038</v>
      </c>
      <c r="J1321" s="665"/>
      <c r="K1321" s="486">
        <v>94</v>
      </c>
      <c r="L1321" s="115" t="s">
        <v>10775</v>
      </c>
      <c r="M1321" s="680"/>
      <c r="N1321" s="486"/>
      <c r="O1321" s="683"/>
      <c r="P1321" s="486"/>
      <c r="Q1321" s="486"/>
      <c r="R1321" s="486"/>
      <c r="S1321" s="37"/>
      <c r="T1321" s="37"/>
      <c r="U1321" s="37"/>
      <c r="V1321" s="37"/>
      <c r="W1321" s="37"/>
      <c r="X1321" s="37"/>
      <c r="Y1321" s="37"/>
      <c r="Z1321" s="37"/>
      <c r="AA1321" s="37"/>
      <c r="AB1321" s="37"/>
      <c r="AC1321" s="37"/>
      <c r="AD1321" s="37"/>
      <c r="AE1321" s="37"/>
      <c r="AF1321" s="37"/>
      <c r="AG1321" s="37"/>
    </row>
    <row r="1322" spans="1:33">
      <c r="A1322" s="666">
        <v>44028</v>
      </c>
      <c r="B1322" s="115" t="s">
        <v>144</v>
      </c>
      <c r="C1322" s="37">
        <v>881336355</v>
      </c>
      <c r="D1322" s="115" t="s">
        <v>152</v>
      </c>
      <c r="E1322" s="115" t="s">
        <v>147</v>
      </c>
      <c r="F1322" s="665" t="s">
        <v>811</v>
      </c>
      <c r="G1322" s="666">
        <v>44028</v>
      </c>
      <c r="H1322" s="265"/>
      <c r="I1322" s="666">
        <v>44053</v>
      </c>
      <c r="J1322" s="666"/>
      <c r="K1322" s="486"/>
      <c r="L1322" s="115"/>
      <c r="M1322" s="680"/>
      <c r="N1322" s="486"/>
      <c r="O1322" s="683"/>
      <c r="P1322" s="486"/>
      <c r="Q1322" s="486"/>
      <c r="R1322" s="486"/>
      <c r="S1322" s="37"/>
      <c r="T1322" s="37"/>
      <c r="U1322" s="37"/>
      <c r="V1322" s="37"/>
      <c r="W1322" s="37"/>
      <c r="X1322" s="37"/>
      <c r="Y1322" s="37"/>
      <c r="Z1322" s="37"/>
      <c r="AA1322" s="37"/>
      <c r="AB1322" s="37"/>
      <c r="AC1322" s="37"/>
      <c r="AD1322" s="37"/>
      <c r="AE1322" s="37"/>
      <c r="AF1322" s="37"/>
      <c r="AG1322" s="37"/>
    </row>
    <row r="1323" spans="1:33">
      <c r="A1323" s="666">
        <v>44028</v>
      </c>
      <c r="B1323" s="115" t="s">
        <v>194</v>
      </c>
      <c r="C1323" s="37">
        <v>881992551</v>
      </c>
      <c r="D1323" s="115" t="s">
        <v>139</v>
      </c>
      <c r="E1323" s="115" t="s">
        <v>140</v>
      </c>
      <c r="F1323" s="665" t="s">
        <v>342</v>
      </c>
      <c r="G1323" s="486"/>
      <c r="H1323" s="265"/>
      <c r="I1323" s="666">
        <v>44043</v>
      </c>
      <c r="J1323" s="666"/>
      <c r="K1323" s="486"/>
      <c r="L1323" s="115"/>
      <c r="M1323" s="680"/>
      <c r="N1323" s="486"/>
      <c r="O1323" s="683"/>
      <c r="P1323" s="486"/>
      <c r="Q1323" s="486"/>
      <c r="R1323" s="486"/>
      <c r="S1323" s="37"/>
      <c r="T1323" s="37"/>
      <c r="U1323" s="37"/>
      <c r="V1323" s="37"/>
      <c r="W1323" s="37"/>
      <c r="X1323" s="37"/>
      <c r="Y1323" s="37"/>
      <c r="Z1323" s="37"/>
      <c r="AA1323" s="37"/>
      <c r="AB1323" s="37"/>
      <c r="AC1323" s="37"/>
      <c r="AD1323" s="37"/>
      <c r="AE1323" s="37"/>
      <c r="AF1323" s="37"/>
      <c r="AG1323" s="37"/>
    </row>
    <row r="1324" spans="1:33">
      <c r="A1324" s="666">
        <v>44028</v>
      </c>
      <c r="B1324" s="115" t="s">
        <v>144</v>
      </c>
      <c r="C1324" s="37">
        <v>881375637</v>
      </c>
      <c r="D1324" s="115" t="s">
        <v>152</v>
      </c>
      <c r="E1324" s="115" t="s">
        <v>140</v>
      </c>
      <c r="F1324" s="665" t="s">
        <v>148</v>
      </c>
      <c r="G1324" s="666">
        <v>44028</v>
      </c>
      <c r="H1324" s="265">
        <v>44028</v>
      </c>
      <c r="I1324" s="665">
        <v>44046</v>
      </c>
      <c r="J1324" s="665" t="s">
        <v>148</v>
      </c>
      <c r="K1324" s="486">
        <v>264</v>
      </c>
      <c r="L1324" s="727" t="s">
        <v>10776</v>
      </c>
      <c r="M1324" s="680"/>
      <c r="N1324" s="486"/>
      <c r="O1324" s="683"/>
      <c r="P1324" s="486"/>
      <c r="Q1324" s="486"/>
      <c r="R1324" s="486"/>
      <c r="S1324" s="37"/>
      <c r="T1324" s="37"/>
      <c r="U1324" s="37"/>
      <c r="V1324" s="37"/>
      <c r="W1324" s="37"/>
      <c r="X1324" s="37"/>
      <c r="Y1324" s="37"/>
      <c r="Z1324" s="37"/>
      <c r="AA1324" s="37"/>
      <c r="AB1324" s="37"/>
      <c r="AC1324" s="37"/>
      <c r="AD1324" s="37"/>
      <c r="AE1324" s="37"/>
      <c r="AF1324" s="37"/>
      <c r="AG1324" s="37"/>
    </row>
    <row r="1325" spans="1:33">
      <c r="A1325" s="666">
        <v>44028</v>
      </c>
      <c r="B1325" s="115" t="s">
        <v>154</v>
      </c>
      <c r="C1325" s="37">
        <v>882034803</v>
      </c>
      <c r="D1325" s="115" t="s">
        <v>139</v>
      </c>
      <c r="E1325" s="115" t="s">
        <v>140</v>
      </c>
      <c r="F1325" s="665" t="s">
        <v>168</v>
      </c>
      <c r="G1325" s="486"/>
      <c r="H1325" s="265"/>
      <c r="I1325" s="666">
        <v>44046</v>
      </c>
      <c r="J1325" s="666"/>
      <c r="K1325" s="486"/>
      <c r="L1325" s="115" t="s">
        <v>195</v>
      </c>
      <c r="M1325" s="680"/>
      <c r="N1325" s="486"/>
      <c r="O1325" s="683"/>
      <c r="P1325" s="486"/>
      <c r="Q1325" s="486"/>
      <c r="R1325" s="486"/>
      <c r="S1325" s="37"/>
      <c r="T1325" s="37"/>
      <c r="U1325" s="37"/>
      <c r="V1325" s="37"/>
      <c r="W1325" s="37"/>
      <c r="X1325" s="37"/>
      <c r="Y1325" s="37"/>
      <c r="Z1325" s="37"/>
      <c r="AA1325" s="37"/>
      <c r="AB1325" s="37"/>
      <c r="AC1325" s="37"/>
      <c r="AD1325" s="37"/>
      <c r="AE1325" s="37"/>
      <c r="AF1325" s="37"/>
      <c r="AG1325" s="37"/>
    </row>
    <row r="1326" spans="1:33">
      <c r="A1326" s="666">
        <v>44028</v>
      </c>
      <c r="B1326" s="115" t="s">
        <v>178</v>
      </c>
      <c r="C1326" s="37">
        <v>882134204</v>
      </c>
      <c r="D1326" s="115" t="s">
        <v>345</v>
      </c>
      <c r="E1326" s="115" t="s">
        <v>140</v>
      </c>
      <c r="F1326" s="665" t="s">
        <v>213</v>
      </c>
      <c r="G1326" s="486"/>
      <c r="H1326" s="265"/>
      <c r="I1326" s="666">
        <v>44042</v>
      </c>
      <c r="J1326" s="666"/>
      <c r="K1326" s="486"/>
      <c r="L1326" s="115"/>
      <c r="M1326" s="680"/>
      <c r="N1326" s="486"/>
      <c r="O1326" s="683"/>
      <c r="P1326" s="486"/>
      <c r="Q1326" s="486"/>
      <c r="R1326" s="486"/>
      <c r="S1326" s="37"/>
      <c r="T1326" s="37"/>
      <c r="U1326" s="37"/>
      <c r="V1326" s="37"/>
      <c r="W1326" s="37"/>
      <c r="X1326" s="37"/>
      <c r="Y1326" s="37"/>
      <c r="Z1326" s="37"/>
      <c r="AA1326" s="37"/>
      <c r="AB1326" s="37"/>
      <c r="AC1326" s="37"/>
      <c r="AD1326" s="37"/>
      <c r="AE1326" s="37"/>
      <c r="AF1326" s="37"/>
      <c r="AG1326" s="37"/>
    </row>
    <row r="1327" spans="1:33">
      <c r="A1327" s="666">
        <v>44028</v>
      </c>
      <c r="B1327" s="115" t="s">
        <v>154</v>
      </c>
      <c r="C1327" s="37">
        <v>882026444</v>
      </c>
      <c r="D1327" s="115" t="s">
        <v>139</v>
      </c>
      <c r="E1327" s="115" t="s">
        <v>140</v>
      </c>
      <c r="F1327" s="665"/>
      <c r="G1327" s="486"/>
      <c r="H1327" s="265"/>
      <c r="I1327" s="666">
        <v>44046</v>
      </c>
      <c r="J1327" s="666"/>
      <c r="K1327" s="486"/>
      <c r="L1327" s="115" t="s">
        <v>195</v>
      </c>
      <c r="M1327" s="680"/>
      <c r="N1327" s="486"/>
      <c r="O1327" s="683"/>
      <c r="P1327" s="486"/>
      <c r="Q1327" s="486"/>
      <c r="R1327" s="486"/>
      <c r="S1327" s="37"/>
      <c r="T1327" s="37"/>
      <c r="U1327" s="37"/>
      <c r="V1327" s="37"/>
      <c r="W1327" s="37"/>
      <c r="X1327" s="37"/>
      <c r="Y1327" s="37"/>
      <c r="Z1327" s="37"/>
      <c r="AA1327" s="37"/>
      <c r="AB1327" s="37"/>
      <c r="AC1327" s="37"/>
      <c r="AD1327" s="37"/>
      <c r="AE1327" s="37"/>
      <c r="AF1327" s="37"/>
      <c r="AG1327" s="37"/>
    </row>
    <row r="1328" spans="1:33">
      <c r="A1328" s="666">
        <v>44028</v>
      </c>
      <c r="B1328" s="115" t="s">
        <v>146</v>
      </c>
      <c r="C1328" s="37">
        <v>882017249</v>
      </c>
      <c r="D1328" s="115" t="s">
        <v>139</v>
      </c>
      <c r="E1328" s="115" t="s">
        <v>147</v>
      </c>
      <c r="F1328" s="665"/>
      <c r="G1328" s="486"/>
      <c r="H1328" s="265"/>
      <c r="I1328" s="666"/>
      <c r="J1328" s="666"/>
      <c r="K1328" s="486"/>
      <c r="L1328" s="115"/>
      <c r="M1328" s="680"/>
      <c r="N1328" s="666">
        <v>44019</v>
      </c>
      <c r="O1328" s="486">
        <v>3553.2</v>
      </c>
      <c r="P1328" s="486"/>
      <c r="Q1328" s="486"/>
      <c r="R1328" s="486"/>
      <c r="S1328" s="37"/>
      <c r="T1328" s="37"/>
      <c r="U1328" s="37"/>
      <c r="V1328" s="37"/>
      <c r="W1328" s="37"/>
      <c r="X1328" s="37"/>
      <c r="Y1328" s="37"/>
      <c r="Z1328" s="37"/>
      <c r="AA1328" s="37"/>
      <c r="AB1328" s="37"/>
      <c r="AC1328" s="37"/>
      <c r="AD1328" s="37"/>
      <c r="AE1328" s="37"/>
      <c r="AF1328" s="37"/>
      <c r="AG1328" s="37"/>
    </row>
    <row r="1329" spans="1:33">
      <c r="A1329" s="666">
        <v>44028</v>
      </c>
      <c r="B1329" s="115" t="s">
        <v>156</v>
      </c>
      <c r="C1329" s="37">
        <v>881164360</v>
      </c>
      <c r="D1329" s="115" t="s">
        <v>139</v>
      </c>
      <c r="E1329" s="115" t="s">
        <v>140</v>
      </c>
      <c r="F1329" s="665"/>
      <c r="G1329" s="666">
        <v>44039</v>
      </c>
      <c r="H1329" s="265">
        <v>44039</v>
      </c>
      <c r="I1329" s="666">
        <v>44041</v>
      </c>
      <c r="J1329" s="665" t="s">
        <v>395</v>
      </c>
      <c r="K1329" s="486">
        <v>160</v>
      </c>
      <c r="L1329" s="115" t="s">
        <v>10777</v>
      </c>
      <c r="M1329" s="680"/>
      <c r="N1329" s="486"/>
      <c r="O1329" s="683"/>
      <c r="P1329" s="486"/>
      <c r="Q1329" s="486"/>
      <c r="R1329" s="486"/>
      <c r="S1329" s="37"/>
      <c r="T1329" s="37"/>
      <c r="U1329" s="37"/>
      <c r="V1329" s="37"/>
      <c r="W1329" s="37"/>
      <c r="X1329" s="37"/>
      <c r="Y1329" s="37"/>
      <c r="Z1329" s="37"/>
      <c r="AA1329" s="37"/>
      <c r="AB1329" s="37"/>
      <c r="AC1329" s="37"/>
      <c r="AD1329" s="37"/>
      <c r="AE1329" s="37"/>
      <c r="AF1329" s="37"/>
      <c r="AG1329" s="37"/>
    </row>
    <row r="1330" spans="1:33">
      <c r="A1330" s="666">
        <v>44013</v>
      </c>
      <c r="B1330" s="115" t="s">
        <v>144</v>
      </c>
      <c r="C1330" s="37">
        <v>881165628</v>
      </c>
      <c r="D1330" s="115" t="s">
        <v>139</v>
      </c>
      <c r="E1330" s="115" t="s">
        <v>147</v>
      </c>
      <c r="F1330" s="665"/>
      <c r="G1330" s="486"/>
      <c r="H1330" s="265"/>
      <c r="I1330" s="666">
        <v>44046</v>
      </c>
      <c r="J1330" s="666"/>
      <c r="K1330" s="486"/>
      <c r="L1330" s="115"/>
      <c r="M1330" s="680"/>
      <c r="N1330" s="666">
        <v>44015</v>
      </c>
      <c r="O1330" s="486">
        <v>25</v>
      </c>
      <c r="P1330" s="486"/>
      <c r="Q1330" s="486"/>
      <c r="R1330" s="486"/>
      <c r="S1330" s="37"/>
      <c r="T1330" s="37"/>
      <c r="U1330" s="37"/>
      <c r="V1330" s="37"/>
      <c r="W1330" s="37"/>
      <c r="X1330" s="37"/>
      <c r="Y1330" s="37"/>
      <c r="Z1330" s="37"/>
      <c r="AA1330" s="37"/>
      <c r="AB1330" s="37"/>
      <c r="AC1330" s="37"/>
      <c r="AD1330" s="37"/>
      <c r="AE1330" s="37"/>
      <c r="AF1330" s="37"/>
      <c r="AG1330" s="37"/>
    </row>
    <row r="1331" spans="1:33">
      <c r="A1331" s="666">
        <v>44028</v>
      </c>
      <c r="B1331" s="115" t="s">
        <v>175</v>
      </c>
      <c r="C1331" s="37">
        <v>882229261</v>
      </c>
      <c r="D1331" s="115" t="s">
        <v>139</v>
      </c>
      <c r="E1331" s="115" t="s">
        <v>181</v>
      </c>
      <c r="F1331" s="665"/>
      <c r="G1331" s="666"/>
      <c r="H1331" s="265">
        <v>44033</v>
      </c>
      <c r="I1331" s="666"/>
      <c r="J1331" s="665" t="s">
        <v>163</v>
      </c>
      <c r="K1331" s="486">
        <v>177.83</v>
      </c>
      <c r="L1331" s="115"/>
      <c r="M1331" s="680"/>
      <c r="N1331" s="666"/>
      <c r="O1331" s="486"/>
      <c r="P1331" s="486"/>
      <c r="Q1331" s="486"/>
      <c r="R1331" s="486"/>
      <c r="S1331" s="37"/>
      <c r="T1331" s="37"/>
      <c r="U1331" s="37"/>
      <c r="V1331" s="37"/>
      <c r="W1331" s="37"/>
      <c r="X1331" s="37"/>
      <c r="Y1331" s="37"/>
      <c r="Z1331" s="37"/>
      <c r="AA1331" s="37"/>
      <c r="AB1331" s="37"/>
      <c r="AC1331" s="37"/>
      <c r="AD1331" s="37"/>
      <c r="AE1331" s="37"/>
      <c r="AF1331" s="37"/>
      <c r="AG1331" s="37"/>
    </row>
    <row r="1332" spans="1:33">
      <c r="A1332" s="666">
        <v>44013</v>
      </c>
      <c r="B1332" s="115" t="s">
        <v>144</v>
      </c>
      <c r="C1332" s="37">
        <v>882007435</v>
      </c>
      <c r="D1332" s="115" t="s">
        <v>139</v>
      </c>
      <c r="E1332" s="115" t="s">
        <v>140</v>
      </c>
      <c r="F1332" s="665" t="s">
        <v>168</v>
      </c>
      <c r="G1332" s="666">
        <v>44018</v>
      </c>
      <c r="H1332" s="265"/>
      <c r="I1332" s="666">
        <v>44057</v>
      </c>
      <c r="J1332" s="666"/>
      <c r="K1332" s="486"/>
      <c r="L1332" s="115" t="s">
        <v>10778</v>
      </c>
      <c r="M1332" s="680"/>
      <c r="N1332" s="666"/>
      <c r="O1332" s="486"/>
      <c r="P1332" s="486"/>
      <c r="Q1332" s="486"/>
      <c r="R1332" s="486"/>
      <c r="S1332" s="37"/>
      <c r="T1332" s="37"/>
      <c r="U1332" s="37"/>
      <c r="V1332" s="37"/>
      <c r="W1332" s="37"/>
      <c r="X1332" s="37"/>
      <c r="Y1332" s="37"/>
      <c r="Z1332" s="37"/>
      <c r="AA1332" s="37"/>
      <c r="AB1332" s="37"/>
      <c r="AC1332" s="37"/>
      <c r="AD1332" s="37"/>
      <c r="AE1332" s="37"/>
      <c r="AF1332" s="37"/>
      <c r="AG1332" s="37"/>
    </row>
    <row r="1333" spans="1:33">
      <c r="A1333" s="666">
        <v>44028</v>
      </c>
      <c r="B1333" s="115" t="s">
        <v>175</v>
      </c>
      <c r="C1333" s="37">
        <v>881783760</v>
      </c>
      <c r="D1333" s="115" t="s">
        <v>139</v>
      </c>
      <c r="E1333" s="115" t="s">
        <v>140</v>
      </c>
      <c r="F1333" s="665" t="s">
        <v>172</v>
      </c>
      <c r="G1333" s="666">
        <v>44034</v>
      </c>
      <c r="H1333" s="265"/>
      <c r="I1333" s="666">
        <v>44034</v>
      </c>
      <c r="J1333" s="666"/>
      <c r="K1333" s="486"/>
      <c r="L1333" s="115" t="s">
        <v>280</v>
      </c>
      <c r="M1333" s="680"/>
      <c r="N1333" s="486"/>
      <c r="O1333" s="683"/>
      <c r="P1333" s="486"/>
      <c r="Q1333" s="486"/>
      <c r="R1333" s="486"/>
      <c r="S1333" s="37"/>
      <c r="T1333" s="37"/>
      <c r="U1333" s="37"/>
      <c r="V1333" s="37"/>
      <c r="W1333" s="37"/>
      <c r="X1333" s="37"/>
      <c r="Y1333" s="37"/>
      <c r="Z1333" s="37"/>
      <c r="AA1333" s="37"/>
      <c r="AB1333" s="37"/>
      <c r="AC1333" s="37"/>
      <c r="AD1333" s="37"/>
      <c r="AE1333" s="37"/>
      <c r="AF1333" s="37"/>
      <c r="AG1333" s="37"/>
    </row>
    <row r="1334" spans="1:33">
      <c r="A1334" s="666">
        <v>44028</v>
      </c>
      <c r="B1334" s="115" t="s">
        <v>144</v>
      </c>
      <c r="C1334" s="37">
        <v>880864919</v>
      </c>
      <c r="D1334" s="115" t="s">
        <v>139</v>
      </c>
      <c r="E1334" s="115" t="s">
        <v>147</v>
      </c>
      <c r="F1334" s="665"/>
      <c r="G1334" s="486"/>
      <c r="H1334" s="265"/>
      <c r="I1334" s="666">
        <v>44057</v>
      </c>
      <c r="J1334" s="666"/>
      <c r="K1334" s="486"/>
      <c r="L1334" s="115"/>
      <c r="M1334" s="680"/>
      <c r="N1334" s="486"/>
      <c r="O1334" s="683"/>
      <c r="P1334" s="486"/>
      <c r="Q1334" s="486"/>
      <c r="R1334" s="486"/>
      <c r="S1334" s="37"/>
      <c r="T1334" s="37"/>
      <c r="U1334" s="37"/>
      <c r="V1334" s="37"/>
      <c r="W1334" s="37"/>
      <c r="X1334" s="37"/>
      <c r="Y1334" s="37"/>
      <c r="Z1334" s="37"/>
      <c r="AA1334" s="37"/>
      <c r="AB1334" s="37"/>
      <c r="AC1334" s="37"/>
      <c r="AD1334" s="37"/>
      <c r="AE1334" s="37"/>
      <c r="AF1334" s="37"/>
      <c r="AG1334" s="37"/>
    </row>
    <row r="1335" spans="1:33">
      <c r="A1335" s="666">
        <v>44028</v>
      </c>
      <c r="B1335" s="115" t="s">
        <v>146</v>
      </c>
      <c r="C1335" s="37">
        <v>882258905</v>
      </c>
      <c r="D1335" s="115" t="s">
        <v>139</v>
      </c>
      <c r="E1335" s="115" t="s">
        <v>140</v>
      </c>
      <c r="F1335" s="665" t="s">
        <v>338</v>
      </c>
      <c r="G1335" s="486"/>
      <c r="H1335" s="265"/>
      <c r="I1335" s="666">
        <v>44043</v>
      </c>
      <c r="J1335" s="666"/>
      <c r="K1335" s="486"/>
      <c r="L1335" s="115" t="s">
        <v>195</v>
      </c>
      <c r="M1335" s="680"/>
      <c r="N1335" s="486"/>
      <c r="O1335" s="683"/>
      <c r="P1335" s="486"/>
      <c r="Q1335" s="486"/>
      <c r="R1335" s="486"/>
      <c r="S1335" s="37"/>
      <c r="T1335" s="37"/>
      <c r="U1335" s="37"/>
      <c r="V1335" s="37"/>
      <c r="W1335" s="37"/>
      <c r="X1335" s="37"/>
      <c r="Y1335" s="37"/>
      <c r="Z1335" s="37"/>
      <c r="AA1335" s="37"/>
      <c r="AB1335" s="37"/>
      <c r="AC1335" s="37"/>
      <c r="AD1335" s="37"/>
      <c r="AE1335" s="37"/>
      <c r="AF1335" s="37"/>
      <c r="AG1335" s="37"/>
    </row>
    <row r="1336" spans="1:33">
      <c r="A1336" s="666">
        <v>44028</v>
      </c>
      <c r="B1336" s="115" t="s">
        <v>154</v>
      </c>
      <c r="C1336" s="37">
        <v>881927977</v>
      </c>
      <c r="D1336" s="115" t="s">
        <v>152</v>
      </c>
      <c r="E1336" s="115" t="s">
        <v>140</v>
      </c>
      <c r="F1336" s="665"/>
      <c r="G1336" s="486"/>
      <c r="H1336" s="265">
        <v>44032</v>
      </c>
      <c r="I1336" s="666">
        <v>44046</v>
      </c>
      <c r="J1336" s="666" t="s">
        <v>148</v>
      </c>
      <c r="K1336" s="486">
        <v>55</v>
      </c>
      <c r="L1336" s="115" t="s">
        <v>2069</v>
      </c>
      <c r="M1336" s="680"/>
      <c r="N1336" s="486"/>
      <c r="O1336" s="683"/>
      <c r="P1336" s="486"/>
      <c r="Q1336" s="486"/>
      <c r="R1336" s="486"/>
      <c r="S1336" s="37"/>
      <c r="T1336" s="37"/>
      <c r="U1336" s="37"/>
      <c r="V1336" s="37"/>
      <c r="W1336" s="37"/>
      <c r="X1336" s="37"/>
      <c r="Y1336" s="37"/>
      <c r="Z1336" s="37"/>
      <c r="AA1336" s="37"/>
      <c r="AB1336" s="37"/>
      <c r="AC1336" s="37"/>
      <c r="AD1336" s="37"/>
      <c r="AE1336" s="37"/>
      <c r="AF1336" s="37"/>
      <c r="AG1336" s="37"/>
    </row>
    <row r="1337" spans="1:33">
      <c r="A1337" s="666">
        <v>44028</v>
      </c>
      <c r="B1337" s="115" t="s">
        <v>206</v>
      </c>
      <c r="C1337" s="37">
        <v>882317091</v>
      </c>
      <c r="D1337" s="115" t="s">
        <v>139</v>
      </c>
      <c r="E1337" s="115" t="s">
        <v>140</v>
      </c>
      <c r="F1337" s="665"/>
      <c r="G1337" s="486"/>
      <c r="H1337" s="265"/>
      <c r="I1337" s="666">
        <v>44046</v>
      </c>
      <c r="J1337" s="666"/>
      <c r="K1337" s="486"/>
      <c r="L1337" s="115" t="s">
        <v>195</v>
      </c>
      <c r="M1337" s="680"/>
      <c r="N1337" s="486"/>
      <c r="O1337" s="683"/>
      <c r="P1337" s="486"/>
      <c r="Q1337" s="486"/>
      <c r="R1337" s="486"/>
      <c r="S1337" s="37"/>
      <c r="T1337" s="37"/>
      <c r="U1337" s="37"/>
      <c r="V1337" s="37"/>
      <c r="W1337" s="37"/>
      <c r="X1337" s="37"/>
      <c r="Y1337" s="37"/>
      <c r="Z1337" s="37"/>
      <c r="AA1337" s="37"/>
      <c r="AB1337" s="37"/>
      <c r="AC1337" s="37"/>
      <c r="AD1337" s="37"/>
      <c r="AE1337" s="37"/>
      <c r="AF1337" s="37"/>
      <c r="AG1337" s="37"/>
    </row>
    <row r="1338" spans="1:33">
      <c r="A1338" s="666">
        <v>44028</v>
      </c>
      <c r="B1338" s="115" t="s">
        <v>206</v>
      </c>
      <c r="C1338" s="37">
        <v>880012382</v>
      </c>
      <c r="D1338" s="115" t="s">
        <v>139</v>
      </c>
      <c r="E1338" s="115" t="s">
        <v>140</v>
      </c>
      <c r="F1338" s="665"/>
      <c r="G1338" s="486"/>
      <c r="H1338" s="265"/>
      <c r="I1338" s="666">
        <v>44046</v>
      </c>
      <c r="J1338" s="666"/>
      <c r="K1338" s="486"/>
      <c r="L1338" s="115" t="s">
        <v>195</v>
      </c>
      <c r="M1338" s="680"/>
      <c r="N1338" s="486"/>
      <c r="O1338" s="683"/>
      <c r="P1338" s="486"/>
      <c r="Q1338" s="486"/>
      <c r="R1338" s="486"/>
      <c r="S1338" s="37"/>
      <c r="T1338" s="37"/>
      <c r="U1338" s="37"/>
      <c r="V1338" s="37"/>
      <c r="W1338" s="37"/>
      <c r="X1338" s="37"/>
      <c r="Y1338" s="37"/>
      <c r="Z1338" s="37"/>
      <c r="AA1338" s="37"/>
      <c r="AB1338" s="37"/>
      <c r="AC1338" s="37"/>
      <c r="AD1338" s="37"/>
      <c r="AE1338" s="37"/>
      <c r="AF1338" s="37"/>
      <c r="AG1338" s="37"/>
    </row>
    <row r="1339" spans="1:33">
      <c r="A1339" s="666">
        <v>44028</v>
      </c>
      <c r="B1339" s="115" t="s">
        <v>206</v>
      </c>
      <c r="C1339" s="37">
        <v>880750906</v>
      </c>
      <c r="D1339" s="115" t="s">
        <v>139</v>
      </c>
      <c r="E1339" s="115" t="s">
        <v>140</v>
      </c>
      <c r="F1339" s="665"/>
      <c r="G1339" s="486"/>
      <c r="H1339" s="265"/>
      <c r="I1339" s="666">
        <v>44046</v>
      </c>
      <c r="J1339" s="666"/>
      <c r="K1339" s="486"/>
      <c r="L1339" s="115" t="s">
        <v>195</v>
      </c>
      <c r="M1339" s="680"/>
      <c r="N1339" s="486"/>
      <c r="O1339" s="683"/>
      <c r="P1339" s="486"/>
      <c r="Q1339" s="486"/>
      <c r="R1339" s="486"/>
      <c r="S1339" s="37"/>
      <c r="T1339" s="37"/>
      <c r="U1339" s="37"/>
      <c r="V1339" s="37"/>
      <c r="W1339" s="37"/>
      <c r="X1339" s="37"/>
      <c r="Y1339" s="37"/>
      <c r="Z1339" s="37"/>
      <c r="AA1339" s="37"/>
      <c r="AB1339" s="37"/>
      <c r="AC1339" s="37"/>
      <c r="AD1339" s="37"/>
      <c r="AE1339" s="37"/>
      <c r="AF1339" s="37"/>
      <c r="AG1339" s="37"/>
    </row>
    <row r="1340" spans="1:33">
      <c r="A1340" s="666">
        <v>44028</v>
      </c>
      <c r="B1340" s="115" t="s">
        <v>206</v>
      </c>
      <c r="C1340" s="37">
        <v>882258945</v>
      </c>
      <c r="D1340" s="115" t="s">
        <v>139</v>
      </c>
      <c r="E1340" s="115" t="s">
        <v>140</v>
      </c>
      <c r="F1340" s="665"/>
      <c r="G1340" s="486"/>
      <c r="H1340" s="265"/>
      <c r="I1340" s="666">
        <v>44046</v>
      </c>
      <c r="J1340" s="666"/>
      <c r="K1340" s="486"/>
      <c r="L1340" s="115" t="s">
        <v>195</v>
      </c>
      <c r="M1340" s="680"/>
      <c r="N1340" s="486"/>
      <c r="O1340" s="683"/>
      <c r="P1340" s="486"/>
      <c r="Q1340" s="486"/>
      <c r="R1340" s="486"/>
      <c r="S1340" s="37"/>
      <c r="T1340" s="37"/>
      <c r="U1340" s="37"/>
      <c r="V1340" s="37"/>
      <c r="W1340" s="37"/>
      <c r="X1340" s="37"/>
      <c r="Y1340" s="37"/>
      <c r="Z1340" s="37"/>
      <c r="AA1340" s="37"/>
      <c r="AB1340" s="37"/>
      <c r="AC1340" s="37"/>
      <c r="AD1340" s="37"/>
      <c r="AE1340" s="37"/>
      <c r="AF1340" s="37"/>
      <c r="AG1340" s="37"/>
    </row>
    <row r="1341" spans="1:33">
      <c r="A1341" s="666">
        <v>44028</v>
      </c>
      <c r="B1341" s="115" t="s">
        <v>206</v>
      </c>
      <c r="C1341" s="37">
        <v>881163435</v>
      </c>
      <c r="D1341" s="115" t="s">
        <v>139</v>
      </c>
      <c r="E1341" s="115" t="s">
        <v>140</v>
      </c>
      <c r="F1341" s="665"/>
      <c r="G1341" s="486"/>
      <c r="H1341" s="265"/>
      <c r="I1341" s="666">
        <v>44046</v>
      </c>
      <c r="J1341" s="666"/>
      <c r="K1341" s="486"/>
      <c r="L1341" s="115" t="s">
        <v>195</v>
      </c>
      <c r="M1341" s="680"/>
      <c r="N1341" s="666">
        <v>44032</v>
      </c>
      <c r="O1341" s="486">
        <v>1999</v>
      </c>
      <c r="P1341" s="486"/>
      <c r="Q1341" s="486"/>
      <c r="R1341" s="486"/>
      <c r="S1341" s="37"/>
      <c r="T1341" s="37"/>
      <c r="U1341" s="37"/>
      <c r="V1341" s="37"/>
      <c r="W1341" s="37"/>
      <c r="X1341" s="37"/>
      <c r="Y1341" s="37"/>
      <c r="Z1341" s="37"/>
      <c r="AA1341" s="37"/>
      <c r="AB1341" s="37"/>
      <c r="AC1341" s="37"/>
      <c r="AD1341" s="37"/>
      <c r="AE1341" s="37"/>
      <c r="AF1341" s="37"/>
      <c r="AG1341" s="37"/>
    </row>
    <row r="1342" spans="1:33">
      <c r="A1342" s="666">
        <v>44028</v>
      </c>
      <c r="B1342" s="115" t="s">
        <v>206</v>
      </c>
      <c r="C1342" s="37">
        <v>881510584</v>
      </c>
      <c r="D1342" s="115" t="s">
        <v>152</v>
      </c>
      <c r="E1342" s="115" t="s">
        <v>140</v>
      </c>
      <c r="F1342" s="665"/>
      <c r="G1342" s="486"/>
      <c r="H1342" s="265"/>
      <c r="I1342" s="666">
        <v>44046</v>
      </c>
      <c r="J1342" s="666"/>
      <c r="K1342" s="486"/>
      <c r="L1342" s="115" t="s">
        <v>195</v>
      </c>
      <c r="M1342" s="680"/>
      <c r="N1342" s="486"/>
      <c r="O1342" s="683"/>
      <c r="P1342" s="486"/>
      <c r="Q1342" s="486"/>
      <c r="R1342" s="486"/>
      <c r="S1342" s="37"/>
      <c r="T1342" s="37"/>
      <c r="U1342" s="37"/>
      <c r="V1342" s="37"/>
      <c r="W1342" s="37"/>
      <c r="X1342" s="37"/>
      <c r="Y1342" s="37"/>
      <c r="Z1342" s="37"/>
      <c r="AA1342" s="37"/>
      <c r="AB1342" s="37"/>
      <c r="AC1342" s="37"/>
      <c r="AD1342" s="37"/>
      <c r="AE1342" s="37"/>
      <c r="AF1342" s="37"/>
      <c r="AG1342" s="37"/>
    </row>
    <row r="1343" spans="1:33">
      <c r="A1343" s="666">
        <v>44028</v>
      </c>
      <c r="B1343" s="115" t="s">
        <v>206</v>
      </c>
      <c r="C1343" s="37">
        <v>881557168</v>
      </c>
      <c r="D1343" s="115" t="s">
        <v>152</v>
      </c>
      <c r="E1343" s="115" t="s">
        <v>140</v>
      </c>
      <c r="F1343" s="665"/>
      <c r="G1343" s="486"/>
      <c r="H1343" s="265"/>
      <c r="I1343" s="666">
        <v>44046</v>
      </c>
      <c r="J1343" s="666"/>
      <c r="K1343" s="486"/>
      <c r="L1343" s="115" t="s">
        <v>195</v>
      </c>
      <c r="M1343" s="680"/>
      <c r="N1343" s="486"/>
      <c r="O1343" s="683"/>
      <c r="P1343" s="486"/>
      <c r="Q1343" s="486"/>
      <c r="R1343" s="486"/>
      <c r="S1343" s="37"/>
      <c r="T1343" s="37"/>
      <c r="U1343" s="37"/>
      <c r="V1343" s="37"/>
      <c r="W1343" s="37"/>
      <c r="X1343" s="37"/>
      <c r="Y1343" s="37"/>
      <c r="Z1343" s="37"/>
      <c r="AA1343" s="37"/>
      <c r="AB1343" s="37"/>
      <c r="AC1343" s="37"/>
      <c r="AD1343" s="37"/>
      <c r="AE1343" s="37"/>
      <c r="AF1343" s="37"/>
      <c r="AG1343" s="37"/>
    </row>
    <row r="1344" spans="1:33">
      <c r="A1344" s="666">
        <v>44028</v>
      </c>
      <c r="B1344" s="115" t="s">
        <v>206</v>
      </c>
      <c r="C1344" s="37">
        <v>881493030</v>
      </c>
      <c r="D1344" s="115" t="s">
        <v>152</v>
      </c>
      <c r="E1344" s="115" t="s">
        <v>140</v>
      </c>
      <c r="F1344" s="665"/>
      <c r="G1344" s="666">
        <v>44035</v>
      </c>
      <c r="H1344" s="666">
        <v>44035</v>
      </c>
      <c r="I1344" s="666">
        <v>44046</v>
      </c>
      <c r="J1344" s="681"/>
      <c r="K1344" s="680">
        <v>433</v>
      </c>
      <c r="L1344" s="680" t="s">
        <v>1792</v>
      </c>
      <c r="M1344" s="680"/>
      <c r="N1344" s="486"/>
      <c r="O1344" s="683"/>
      <c r="P1344" s="486"/>
      <c r="Q1344" s="486"/>
      <c r="R1344" s="486"/>
      <c r="S1344" s="37"/>
      <c r="T1344" s="37"/>
      <c r="U1344" s="37"/>
      <c r="V1344" s="37"/>
      <c r="W1344" s="37"/>
      <c r="X1344" s="37"/>
      <c r="Y1344" s="37"/>
      <c r="Z1344" s="37"/>
      <c r="AA1344" s="37"/>
      <c r="AB1344" s="37"/>
      <c r="AC1344" s="37"/>
      <c r="AD1344" s="37"/>
      <c r="AE1344" s="37"/>
      <c r="AF1344" s="37"/>
      <c r="AG1344" s="37"/>
    </row>
    <row r="1345" spans="1:33">
      <c r="A1345" s="666">
        <v>44028</v>
      </c>
      <c r="B1345" s="115" t="s">
        <v>206</v>
      </c>
      <c r="C1345" s="37">
        <v>880016852</v>
      </c>
      <c r="D1345" s="115" t="s">
        <v>152</v>
      </c>
      <c r="E1345" s="115" t="s">
        <v>140</v>
      </c>
      <c r="F1345" s="665"/>
      <c r="G1345" s="486"/>
      <c r="H1345" s="265"/>
      <c r="I1345" s="666">
        <v>44046</v>
      </c>
      <c r="J1345" s="666"/>
      <c r="K1345" s="486"/>
      <c r="L1345" s="115" t="s">
        <v>195</v>
      </c>
      <c r="M1345" s="680"/>
      <c r="N1345" s="486"/>
      <c r="O1345" s="683"/>
      <c r="P1345" s="486"/>
      <c r="Q1345" s="486"/>
      <c r="R1345" s="486"/>
      <c r="S1345" s="37"/>
      <c r="T1345" s="37"/>
      <c r="U1345" s="37"/>
      <c r="V1345" s="37"/>
      <c r="W1345" s="37"/>
      <c r="X1345" s="37"/>
      <c r="Y1345" s="37"/>
      <c r="Z1345" s="37"/>
      <c r="AA1345" s="37"/>
      <c r="AB1345" s="37"/>
      <c r="AC1345" s="37"/>
      <c r="AD1345" s="37"/>
      <c r="AE1345" s="37"/>
      <c r="AF1345" s="37"/>
      <c r="AG1345" s="37"/>
    </row>
    <row r="1346" spans="1:33">
      <c r="A1346" s="666">
        <v>44029</v>
      </c>
      <c r="B1346" s="115" t="s">
        <v>154</v>
      </c>
      <c r="C1346" s="37">
        <v>880026435</v>
      </c>
      <c r="D1346" s="115" t="s">
        <v>139</v>
      </c>
      <c r="E1346" s="115" t="s">
        <v>147</v>
      </c>
      <c r="F1346" s="665"/>
      <c r="G1346" s="486"/>
      <c r="H1346" s="265"/>
      <c r="I1346" s="666"/>
      <c r="J1346" s="666"/>
      <c r="K1346" s="486"/>
      <c r="L1346" s="115"/>
      <c r="M1346" s="680"/>
      <c r="N1346" s="666">
        <v>44035</v>
      </c>
      <c r="O1346" s="486">
        <v>37273.68</v>
      </c>
      <c r="P1346" s="486"/>
      <c r="Q1346" s="486"/>
      <c r="R1346" s="486"/>
      <c r="S1346" s="37"/>
      <c r="T1346" s="37"/>
      <c r="U1346" s="37"/>
      <c r="V1346" s="37"/>
      <c r="W1346" s="37"/>
      <c r="X1346" s="37"/>
      <c r="Y1346" s="37"/>
      <c r="Z1346" s="37"/>
      <c r="AA1346" s="37"/>
      <c r="AB1346" s="37"/>
      <c r="AC1346" s="37"/>
      <c r="AD1346" s="37"/>
      <c r="AE1346" s="37"/>
      <c r="AF1346" s="37"/>
      <c r="AG1346" s="37"/>
    </row>
    <row r="1347" spans="1:33">
      <c r="A1347" s="666">
        <v>44029</v>
      </c>
      <c r="B1347" s="115" t="s">
        <v>144</v>
      </c>
      <c r="C1347" s="37">
        <v>881335774</v>
      </c>
      <c r="D1347" s="115" t="s">
        <v>139</v>
      </c>
      <c r="E1347" s="115" t="s">
        <v>147</v>
      </c>
      <c r="F1347" s="665" t="s">
        <v>622</v>
      </c>
      <c r="G1347" s="486"/>
      <c r="H1347" s="265"/>
      <c r="I1347" s="666">
        <v>44046</v>
      </c>
      <c r="J1347" s="666"/>
      <c r="K1347" s="486"/>
      <c r="L1347" s="115" t="s">
        <v>10779</v>
      </c>
      <c r="M1347" s="680"/>
      <c r="N1347" s="486"/>
      <c r="O1347" s="683"/>
      <c r="P1347" s="486"/>
      <c r="Q1347" s="486"/>
      <c r="R1347" s="486"/>
      <c r="S1347" s="37"/>
      <c r="T1347" s="37"/>
      <c r="U1347" s="37"/>
      <c r="V1347" s="37"/>
      <c r="W1347" s="37"/>
      <c r="X1347" s="37"/>
      <c r="Y1347" s="37"/>
      <c r="Z1347" s="37"/>
      <c r="AA1347" s="37"/>
      <c r="AB1347" s="37"/>
      <c r="AC1347" s="37"/>
      <c r="AD1347" s="37"/>
      <c r="AE1347" s="37"/>
      <c r="AF1347" s="37"/>
      <c r="AG1347" s="37"/>
    </row>
    <row r="1348" spans="1:33">
      <c r="A1348" s="666">
        <v>44029</v>
      </c>
      <c r="B1348" s="115" t="s">
        <v>144</v>
      </c>
      <c r="C1348" s="37">
        <v>881474920</v>
      </c>
      <c r="D1348" s="115" t="s">
        <v>152</v>
      </c>
      <c r="E1348" s="115" t="s">
        <v>147</v>
      </c>
      <c r="F1348" s="665" t="s">
        <v>811</v>
      </c>
      <c r="G1348" s="486"/>
      <c r="H1348" s="265"/>
      <c r="I1348" s="666">
        <v>44062</v>
      </c>
      <c r="J1348" s="666"/>
      <c r="K1348" s="486"/>
      <c r="L1348" s="115" t="s">
        <v>10780</v>
      </c>
      <c r="M1348" s="680"/>
      <c r="N1348" s="666">
        <v>44033</v>
      </c>
      <c r="O1348" s="486">
        <v>136.5</v>
      </c>
      <c r="P1348" s="486"/>
      <c r="Q1348" s="486"/>
      <c r="R1348" s="486"/>
      <c r="S1348" s="37"/>
      <c r="T1348" s="37"/>
      <c r="U1348" s="37"/>
      <c r="V1348" s="37"/>
      <c r="W1348" s="37"/>
      <c r="X1348" s="37"/>
      <c r="Y1348" s="37"/>
      <c r="Z1348" s="37"/>
      <c r="AA1348" s="37"/>
      <c r="AB1348" s="37"/>
      <c r="AC1348" s="37"/>
      <c r="AD1348" s="37"/>
      <c r="AE1348" s="37"/>
      <c r="AF1348" s="37"/>
      <c r="AG1348" s="37"/>
    </row>
    <row r="1349" spans="1:33">
      <c r="A1349" s="666">
        <v>44029</v>
      </c>
      <c r="B1349" s="115" t="s">
        <v>138</v>
      </c>
      <c r="C1349" s="486">
        <v>881530636</v>
      </c>
      <c r="D1349" s="115" t="s">
        <v>139</v>
      </c>
      <c r="E1349" s="115" t="s">
        <v>140</v>
      </c>
      <c r="F1349" s="665" t="s">
        <v>315</v>
      </c>
      <c r="G1349" s="666">
        <v>44040</v>
      </c>
      <c r="H1349" s="666">
        <v>44040</v>
      </c>
      <c r="I1349" s="666">
        <v>44029</v>
      </c>
      <c r="J1349" s="665" t="s">
        <v>459</v>
      </c>
      <c r="K1349" s="486">
        <v>19</v>
      </c>
      <c r="L1349" s="680" t="s">
        <v>10781</v>
      </c>
      <c r="M1349" s="680"/>
      <c r="N1349" s="486"/>
      <c r="O1349" s="683"/>
      <c r="P1349" s="486"/>
      <c r="Q1349" s="486"/>
      <c r="R1349" s="486"/>
      <c r="S1349" s="486"/>
      <c r="T1349" s="486"/>
      <c r="U1349" s="486"/>
      <c r="V1349" s="486"/>
      <c r="W1349" s="486"/>
      <c r="X1349" s="486"/>
      <c r="Y1349" s="486"/>
      <c r="Z1349" s="486"/>
      <c r="AA1349" s="486"/>
      <c r="AB1349" s="486"/>
      <c r="AC1349" s="486"/>
      <c r="AD1349" s="486"/>
      <c r="AE1349" s="486"/>
      <c r="AF1349" s="486"/>
      <c r="AG1349" s="486"/>
    </row>
    <row r="1350" spans="1:33">
      <c r="A1350" s="666">
        <v>44029</v>
      </c>
      <c r="B1350" s="115" t="s">
        <v>138</v>
      </c>
      <c r="C1350" s="486">
        <v>881530636</v>
      </c>
      <c r="D1350" s="115" t="s">
        <v>139</v>
      </c>
      <c r="E1350" s="115" t="s">
        <v>140</v>
      </c>
      <c r="F1350" s="665" t="s">
        <v>142</v>
      </c>
      <c r="G1350" s="666"/>
      <c r="H1350" s="666">
        <v>44043</v>
      </c>
      <c r="I1350" s="666"/>
      <c r="J1350" s="665" t="s">
        <v>142</v>
      </c>
      <c r="K1350" s="486">
        <v>69.5</v>
      </c>
      <c r="L1350" s="680"/>
      <c r="M1350" s="680"/>
      <c r="N1350" s="486"/>
      <c r="O1350" s="683"/>
      <c r="P1350" s="486"/>
      <c r="Q1350" s="486"/>
      <c r="R1350" s="486"/>
      <c r="S1350" s="486"/>
      <c r="T1350" s="486"/>
      <c r="U1350" s="486"/>
      <c r="V1350" s="486"/>
      <c r="W1350" s="486"/>
      <c r="X1350" s="486"/>
      <c r="Y1350" s="486"/>
      <c r="Z1350" s="486"/>
      <c r="AA1350" s="486"/>
      <c r="AB1350" s="486"/>
      <c r="AC1350" s="486"/>
      <c r="AD1350" s="486"/>
      <c r="AE1350" s="486"/>
      <c r="AF1350" s="486"/>
      <c r="AG1350" s="486"/>
    </row>
    <row r="1351" spans="1:33">
      <c r="A1351" s="666">
        <v>44029</v>
      </c>
      <c r="B1351" s="115" t="s">
        <v>146</v>
      </c>
      <c r="C1351" s="37">
        <v>882063185</v>
      </c>
      <c r="D1351" s="115" t="s">
        <v>139</v>
      </c>
      <c r="E1351" s="115" t="s">
        <v>140</v>
      </c>
      <c r="F1351" s="665" t="s">
        <v>200</v>
      </c>
      <c r="G1351" s="486"/>
      <c r="H1351" s="265"/>
      <c r="I1351" s="666">
        <v>44043</v>
      </c>
      <c r="J1351" s="666"/>
      <c r="K1351" s="486"/>
      <c r="L1351" s="115" t="s">
        <v>195</v>
      </c>
      <c r="M1351" s="680"/>
      <c r="N1351" s="486"/>
      <c r="O1351" s="683"/>
      <c r="P1351" s="486"/>
      <c r="Q1351" s="486"/>
      <c r="R1351" s="486"/>
      <c r="S1351" s="37"/>
      <c r="T1351" s="37"/>
      <c r="U1351" s="37"/>
      <c r="V1351" s="37"/>
      <c r="W1351" s="37"/>
      <c r="X1351" s="37"/>
      <c r="Y1351" s="37"/>
      <c r="Z1351" s="37"/>
      <c r="AA1351" s="37"/>
      <c r="AB1351" s="37"/>
      <c r="AC1351" s="37"/>
      <c r="AD1351" s="37"/>
      <c r="AE1351" s="37"/>
      <c r="AF1351" s="37"/>
      <c r="AG1351" s="37"/>
    </row>
    <row r="1352" spans="1:33">
      <c r="A1352" s="666">
        <v>44029</v>
      </c>
      <c r="B1352" s="115" t="s">
        <v>144</v>
      </c>
      <c r="C1352" s="37">
        <v>881319744</v>
      </c>
      <c r="D1352" s="115" t="s">
        <v>139</v>
      </c>
      <c r="E1352" s="115" t="s">
        <v>140</v>
      </c>
      <c r="F1352" s="665" t="s">
        <v>168</v>
      </c>
      <c r="G1352" s="486"/>
      <c r="H1352" s="265"/>
      <c r="I1352" s="666">
        <v>44048</v>
      </c>
      <c r="J1352" s="666"/>
      <c r="K1352" s="486"/>
      <c r="L1352" s="115" t="s">
        <v>3043</v>
      </c>
      <c r="M1352" s="680"/>
      <c r="N1352" s="486"/>
      <c r="O1352" s="683"/>
      <c r="P1352" s="486"/>
      <c r="Q1352" s="486"/>
      <c r="R1352" s="486"/>
      <c r="S1352" s="37"/>
      <c r="T1352" s="37"/>
      <c r="U1352" s="37"/>
      <c r="V1352" s="37"/>
      <c r="W1352" s="37"/>
      <c r="X1352" s="37"/>
      <c r="Y1352" s="37"/>
      <c r="Z1352" s="37"/>
      <c r="AA1352" s="37"/>
      <c r="AB1352" s="37"/>
      <c r="AC1352" s="37"/>
      <c r="AD1352" s="37"/>
      <c r="AE1352" s="37"/>
      <c r="AF1352" s="37"/>
      <c r="AG1352" s="37"/>
    </row>
    <row r="1353" spans="1:33">
      <c r="A1353" s="666">
        <v>44029</v>
      </c>
      <c r="B1353" s="115" t="s">
        <v>144</v>
      </c>
      <c r="C1353" s="37">
        <v>880876145</v>
      </c>
      <c r="D1353" s="115" t="s">
        <v>139</v>
      </c>
      <c r="E1353" s="115" t="s">
        <v>147</v>
      </c>
      <c r="F1353" s="665" t="s">
        <v>1333</v>
      </c>
      <c r="G1353" s="486"/>
      <c r="H1353" s="265"/>
      <c r="I1353" s="666">
        <v>44056</v>
      </c>
      <c r="J1353" s="666"/>
      <c r="K1353" s="486"/>
      <c r="L1353" s="115" t="s">
        <v>10782</v>
      </c>
      <c r="M1353" s="680"/>
      <c r="N1353" s="486"/>
      <c r="O1353" s="683"/>
      <c r="P1353" s="486"/>
      <c r="Q1353" s="486"/>
      <c r="R1353" s="486"/>
      <c r="S1353" s="37"/>
      <c r="T1353" s="37"/>
      <c r="U1353" s="37"/>
      <c r="V1353" s="37"/>
      <c r="W1353" s="37"/>
      <c r="X1353" s="37"/>
      <c r="Y1353" s="37"/>
      <c r="Z1353" s="37"/>
      <c r="AA1353" s="37"/>
      <c r="AB1353" s="37"/>
      <c r="AC1353" s="37"/>
      <c r="AD1353" s="37"/>
      <c r="AE1353" s="37"/>
      <c r="AF1353" s="37"/>
      <c r="AG1353" s="37"/>
    </row>
    <row r="1354" spans="1:33">
      <c r="A1354" s="666">
        <v>44029</v>
      </c>
      <c r="B1354" s="115" t="s">
        <v>154</v>
      </c>
      <c r="C1354" s="37">
        <v>882182685</v>
      </c>
      <c r="D1354" s="115" t="s">
        <v>139</v>
      </c>
      <c r="E1354" s="115" t="s">
        <v>140</v>
      </c>
      <c r="F1354" s="665"/>
      <c r="G1354" s="486"/>
      <c r="H1354" s="265"/>
      <c r="I1354" s="666">
        <v>44046</v>
      </c>
      <c r="J1354" s="666"/>
      <c r="K1354" s="486"/>
      <c r="L1354" s="115" t="s">
        <v>195</v>
      </c>
      <c r="M1354" s="680"/>
      <c r="N1354" s="486"/>
      <c r="O1354" s="683"/>
      <c r="P1354" s="486"/>
      <c r="Q1354" s="486"/>
      <c r="R1354" s="486"/>
      <c r="S1354" s="37"/>
      <c r="T1354" s="37"/>
      <c r="U1354" s="37"/>
      <c r="V1354" s="37"/>
      <c r="W1354" s="37"/>
      <c r="X1354" s="37"/>
      <c r="Y1354" s="37"/>
      <c r="Z1354" s="37"/>
      <c r="AA1354" s="37"/>
      <c r="AB1354" s="37"/>
      <c r="AC1354" s="37"/>
      <c r="AD1354" s="37"/>
      <c r="AE1354" s="37"/>
      <c r="AF1354" s="37"/>
      <c r="AG1354" s="37"/>
    </row>
    <row r="1355" spans="1:33">
      <c r="A1355" s="666">
        <v>44029</v>
      </c>
      <c r="B1355" s="115" t="s">
        <v>175</v>
      </c>
      <c r="C1355" s="37">
        <v>880554155</v>
      </c>
      <c r="D1355" s="115" t="s">
        <v>139</v>
      </c>
      <c r="E1355" s="115" t="s">
        <v>150</v>
      </c>
      <c r="F1355" s="665"/>
      <c r="G1355" s="486"/>
      <c r="H1355" s="265">
        <v>44042</v>
      </c>
      <c r="I1355" s="666">
        <v>44033</v>
      </c>
      <c r="J1355" s="665" t="s">
        <v>142</v>
      </c>
      <c r="K1355" s="486">
        <v>267.5</v>
      </c>
      <c r="L1355" s="115" t="s">
        <v>1837</v>
      </c>
      <c r="M1355" s="680"/>
      <c r="N1355" s="666">
        <v>44032</v>
      </c>
      <c r="O1355" s="486">
        <v>74</v>
      </c>
      <c r="P1355" s="486"/>
      <c r="Q1355" s="486"/>
      <c r="R1355" s="486"/>
      <c r="S1355" s="37"/>
      <c r="T1355" s="37"/>
      <c r="U1355" s="37"/>
      <c r="V1355" s="37"/>
      <c r="W1355" s="37"/>
      <c r="X1355" s="37"/>
      <c r="Y1355" s="37"/>
      <c r="Z1355" s="37"/>
      <c r="AA1355" s="37"/>
      <c r="AB1355" s="37"/>
      <c r="AC1355" s="37"/>
      <c r="AD1355" s="37"/>
      <c r="AE1355" s="37"/>
      <c r="AF1355" s="37"/>
      <c r="AG1355" s="37"/>
    </row>
    <row r="1356" spans="1:33">
      <c r="A1356" s="666">
        <v>44029</v>
      </c>
      <c r="B1356" s="115" t="s">
        <v>154</v>
      </c>
      <c r="C1356" s="37">
        <v>882176592</v>
      </c>
      <c r="D1356" s="115" t="s">
        <v>139</v>
      </c>
      <c r="E1356" s="115" t="s">
        <v>140</v>
      </c>
      <c r="F1356" s="665"/>
      <c r="G1356" s="486"/>
      <c r="H1356" s="265"/>
      <c r="I1356" s="666">
        <v>44046</v>
      </c>
      <c r="J1356" s="666"/>
      <c r="K1356" s="486"/>
      <c r="L1356" s="115" t="s">
        <v>195</v>
      </c>
      <c r="M1356" s="680"/>
      <c r="N1356" s="486"/>
      <c r="O1356" s="683"/>
      <c r="P1356" s="486"/>
      <c r="Q1356" s="486"/>
      <c r="R1356" s="486"/>
      <c r="S1356" s="37"/>
      <c r="T1356" s="37"/>
      <c r="U1356" s="37"/>
      <c r="V1356" s="37"/>
      <c r="W1356" s="37"/>
      <c r="X1356" s="37"/>
      <c r="Y1356" s="37"/>
      <c r="Z1356" s="37"/>
      <c r="AA1356" s="37"/>
      <c r="AB1356" s="37"/>
      <c r="AC1356" s="37"/>
      <c r="AD1356" s="37"/>
      <c r="AE1356" s="37"/>
      <c r="AF1356" s="37"/>
      <c r="AG1356" s="37"/>
    </row>
    <row r="1357" spans="1:33">
      <c r="A1357" s="666">
        <v>44029</v>
      </c>
      <c r="B1357" s="115" t="s">
        <v>149</v>
      </c>
      <c r="C1357" s="37">
        <v>881655935</v>
      </c>
      <c r="D1357" s="115" t="s">
        <v>152</v>
      </c>
      <c r="E1357" s="115" t="s">
        <v>140</v>
      </c>
      <c r="F1357" s="665"/>
      <c r="G1357" s="486"/>
      <c r="H1357" s="265"/>
      <c r="I1357" s="666">
        <v>44043</v>
      </c>
      <c r="J1357" s="666"/>
      <c r="K1357" s="486"/>
      <c r="L1357" s="115" t="s">
        <v>2129</v>
      </c>
      <c r="M1357" s="680"/>
      <c r="N1357" s="486"/>
      <c r="O1357" s="683"/>
      <c r="P1357" s="486"/>
      <c r="Q1357" s="486"/>
      <c r="R1357" s="486"/>
      <c r="S1357" s="37"/>
      <c r="T1357" s="37"/>
      <c r="U1357" s="37"/>
      <c r="V1357" s="37"/>
      <c r="W1357" s="37"/>
      <c r="X1357" s="37"/>
      <c r="Y1357" s="37"/>
      <c r="Z1357" s="37"/>
      <c r="AA1357" s="37"/>
      <c r="AB1357" s="37"/>
      <c r="AC1357" s="37"/>
      <c r="AD1357" s="37"/>
      <c r="AE1357" s="37"/>
      <c r="AF1357" s="37"/>
      <c r="AG1357" s="37"/>
    </row>
    <row r="1358" spans="1:33">
      <c r="A1358" s="666">
        <v>44029</v>
      </c>
      <c r="B1358" s="115" t="s">
        <v>178</v>
      </c>
      <c r="C1358" s="37">
        <v>880087650</v>
      </c>
      <c r="D1358" s="115" t="s">
        <v>139</v>
      </c>
      <c r="E1358" s="115" t="s">
        <v>140</v>
      </c>
      <c r="F1358" s="665"/>
      <c r="G1358" s="486"/>
      <c r="H1358" s="265"/>
      <c r="I1358" s="666">
        <v>44057</v>
      </c>
      <c r="J1358" s="666"/>
      <c r="K1358" s="486"/>
      <c r="L1358" s="115" t="s">
        <v>195</v>
      </c>
      <c r="M1358" s="680"/>
      <c r="N1358" s="486"/>
      <c r="O1358" s="683"/>
      <c r="P1358" s="486"/>
      <c r="Q1358" s="486"/>
      <c r="R1358" s="486"/>
      <c r="S1358" s="37"/>
      <c r="T1358" s="37"/>
      <c r="U1358" s="37"/>
      <c r="V1358" s="37"/>
      <c r="W1358" s="37"/>
      <c r="X1358" s="37"/>
      <c r="Y1358" s="37"/>
      <c r="Z1358" s="37"/>
      <c r="AA1358" s="37"/>
      <c r="AB1358" s="37"/>
      <c r="AC1358" s="37"/>
      <c r="AD1358" s="37"/>
      <c r="AE1358" s="37"/>
      <c r="AF1358" s="37"/>
      <c r="AG1358" s="37"/>
    </row>
    <row r="1359" spans="1:33">
      <c r="A1359" s="666">
        <v>44029</v>
      </c>
      <c r="B1359" s="115" t="s">
        <v>194</v>
      </c>
      <c r="C1359" s="37">
        <v>880092821</v>
      </c>
      <c r="D1359" s="115" t="s">
        <v>139</v>
      </c>
      <c r="E1359" s="115" t="s">
        <v>140</v>
      </c>
      <c r="F1359" s="665" t="s">
        <v>182</v>
      </c>
      <c r="G1359" s="486"/>
      <c r="H1359" s="265"/>
      <c r="I1359" s="666">
        <v>44043</v>
      </c>
      <c r="J1359" s="666"/>
      <c r="K1359" s="486"/>
      <c r="L1359" s="115" t="s">
        <v>195</v>
      </c>
      <c r="M1359" s="680"/>
      <c r="N1359" s="486"/>
      <c r="O1359" s="683"/>
      <c r="P1359" s="486"/>
      <c r="Q1359" s="486"/>
      <c r="R1359" s="486"/>
      <c r="S1359" s="37"/>
      <c r="T1359" s="37"/>
      <c r="U1359" s="37"/>
      <c r="V1359" s="37"/>
      <c r="W1359" s="37"/>
      <c r="X1359" s="37"/>
      <c r="Y1359" s="37"/>
      <c r="Z1359" s="37"/>
      <c r="AA1359" s="37"/>
      <c r="AB1359" s="37"/>
      <c r="AC1359" s="37"/>
      <c r="AD1359" s="37"/>
      <c r="AE1359" s="37"/>
      <c r="AF1359" s="37"/>
      <c r="AG1359" s="37"/>
    </row>
    <row r="1360" spans="1:33">
      <c r="A1360" s="666">
        <v>44029</v>
      </c>
      <c r="B1360" s="115" t="s">
        <v>144</v>
      </c>
      <c r="C1360" s="37">
        <v>881997906</v>
      </c>
      <c r="D1360" s="115" t="s">
        <v>139</v>
      </c>
      <c r="E1360" s="115" t="s">
        <v>147</v>
      </c>
      <c r="F1360" s="665" t="s">
        <v>142</v>
      </c>
      <c r="G1360" s="486"/>
      <c r="H1360" s="265"/>
      <c r="I1360" s="666">
        <v>44056</v>
      </c>
      <c r="J1360" s="666"/>
      <c r="K1360" s="486"/>
      <c r="L1360" s="115"/>
      <c r="M1360" s="680"/>
      <c r="N1360" s="486"/>
      <c r="O1360" s="683"/>
      <c r="P1360" s="486"/>
      <c r="Q1360" s="486"/>
      <c r="R1360" s="486"/>
      <c r="S1360" s="37"/>
      <c r="T1360" s="37"/>
      <c r="U1360" s="37"/>
      <c r="V1360" s="37"/>
      <c r="W1360" s="37"/>
      <c r="X1360" s="37"/>
      <c r="Y1360" s="37"/>
      <c r="Z1360" s="37"/>
      <c r="AA1360" s="37"/>
      <c r="AB1360" s="37"/>
      <c r="AC1360" s="37"/>
      <c r="AD1360" s="37"/>
      <c r="AE1360" s="37"/>
      <c r="AF1360" s="37"/>
      <c r="AG1360" s="37"/>
    </row>
    <row r="1361" spans="1:33">
      <c r="A1361" s="666">
        <v>44029</v>
      </c>
      <c r="B1361" s="115" t="s">
        <v>178</v>
      </c>
      <c r="C1361" s="37">
        <v>882200429</v>
      </c>
      <c r="D1361" s="115" t="s">
        <v>139</v>
      </c>
      <c r="E1361" s="115" t="s">
        <v>140</v>
      </c>
      <c r="F1361" s="665"/>
      <c r="G1361" s="486"/>
      <c r="H1361" s="265"/>
      <c r="I1361" s="666">
        <v>44046</v>
      </c>
      <c r="J1361" s="666"/>
      <c r="K1361" s="486"/>
      <c r="L1361" s="115" t="s">
        <v>195</v>
      </c>
      <c r="M1361" s="680"/>
      <c r="N1361" s="486"/>
      <c r="O1361" s="683"/>
      <c r="P1361" s="486"/>
      <c r="Q1361" s="486"/>
      <c r="R1361" s="486"/>
      <c r="S1361" s="37"/>
      <c r="T1361" s="37"/>
      <c r="U1361" s="37"/>
      <c r="V1361" s="37"/>
      <c r="W1361" s="37"/>
      <c r="X1361" s="37"/>
      <c r="Y1361" s="37"/>
      <c r="Z1361" s="37"/>
      <c r="AA1361" s="37"/>
      <c r="AB1361" s="37"/>
      <c r="AC1361" s="37"/>
      <c r="AD1361" s="37"/>
      <c r="AE1361" s="37"/>
      <c r="AF1361" s="37"/>
      <c r="AG1361" s="37"/>
    </row>
    <row r="1362" spans="1:33">
      <c r="A1362" s="666">
        <v>44029</v>
      </c>
      <c r="B1362" s="115" t="s">
        <v>175</v>
      </c>
      <c r="C1362" s="37">
        <v>880910551</v>
      </c>
      <c r="D1362" s="115" t="s">
        <v>139</v>
      </c>
      <c r="E1362" s="115" t="s">
        <v>140</v>
      </c>
      <c r="F1362" s="665" t="s">
        <v>686</v>
      </c>
      <c r="G1362" s="486"/>
      <c r="H1362" s="265"/>
      <c r="I1362" s="666">
        <v>44063</v>
      </c>
      <c r="J1362" s="666"/>
      <c r="K1362" s="486"/>
      <c r="L1362" s="115" t="s">
        <v>195</v>
      </c>
      <c r="M1362" s="680"/>
      <c r="N1362" s="486"/>
      <c r="O1362" s="683"/>
      <c r="P1362" s="486"/>
      <c r="Q1362" s="486"/>
      <c r="R1362" s="486"/>
      <c r="S1362" s="37"/>
      <c r="T1362" s="37"/>
      <c r="U1362" s="37"/>
      <c r="V1362" s="37"/>
      <c r="W1362" s="37"/>
      <c r="X1362" s="37"/>
      <c r="Y1362" s="37"/>
      <c r="Z1362" s="37"/>
      <c r="AA1362" s="37"/>
      <c r="AB1362" s="37"/>
      <c r="AC1362" s="37"/>
      <c r="AD1362" s="37"/>
      <c r="AE1362" s="37"/>
      <c r="AF1362" s="37"/>
      <c r="AG1362" s="37"/>
    </row>
    <row r="1363" spans="1:33">
      <c r="A1363" s="666">
        <v>44029</v>
      </c>
      <c r="B1363" s="115" t="s">
        <v>149</v>
      </c>
      <c r="C1363" s="37">
        <v>881225224</v>
      </c>
      <c r="D1363" s="115" t="s">
        <v>139</v>
      </c>
      <c r="E1363" s="115" t="s">
        <v>140</v>
      </c>
      <c r="F1363" s="665"/>
      <c r="G1363" s="486"/>
      <c r="H1363" s="265">
        <v>44035</v>
      </c>
      <c r="I1363" s="666">
        <v>44046</v>
      </c>
      <c r="J1363" s="665" t="s">
        <v>10783</v>
      </c>
      <c r="K1363" s="486">
        <v>4582.16</v>
      </c>
      <c r="L1363" s="727" t="s">
        <v>10784</v>
      </c>
      <c r="M1363" s="680"/>
      <c r="N1363" s="486"/>
      <c r="O1363" s="683"/>
      <c r="P1363" s="486"/>
      <c r="Q1363" s="486"/>
      <c r="R1363" s="486"/>
      <c r="S1363" s="37"/>
      <c r="T1363" s="37"/>
      <c r="U1363" s="37"/>
      <c r="V1363" s="37"/>
      <c r="W1363" s="37"/>
      <c r="X1363" s="37"/>
      <c r="Y1363" s="37"/>
      <c r="Z1363" s="37"/>
      <c r="AA1363" s="37"/>
      <c r="AB1363" s="37"/>
      <c r="AC1363" s="37"/>
      <c r="AD1363" s="37"/>
      <c r="AE1363" s="37"/>
      <c r="AF1363" s="37"/>
      <c r="AG1363" s="37"/>
    </row>
    <row r="1364" spans="1:33">
      <c r="A1364" s="666">
        <v>44029</v>
      </c>
      <c r="B1364" s="115" t="s">
        <v>149</v>
      </c>
      <c r="C1364" s="37">
        <v>881225224</v>
      </c>
      <c r="D1364" s="115" t="s">
        <v>139</v>
      </c>
      <c r="E1364" s="115" t="s">
        <v>140</v>
      </c>
      <c r="F1364" s="665"/>
      <c r="G1364" s="486"/>
      <c r="H1364" s="265">
        <v>44033</v>
      </c>
      <c r="I1364" s="666">
        <v>44046</v>
      </c>
      <c r="J1364" s="665" t="s">
        <v>10785</v>
      </c>
      <c r="K1364" s="486">
        <v>64.400000000000006</v>
      </c>
      <c r="L1364" s="115" t="s">
        <v>10786</v>
      </c>
      <c r="M1364" s="680"/>
      <c r="N1364" s="486"/>
      <c r="O1364" s="683"/>
      <c r="P1364" s="486"/>
      <c r="Q1364" s="486"/>
      <c r="R1364" s="486"/>
      <c r="S1364" s="37"/>
      <c r="T1364" s="37"/>
      <c r="U1364" s="37"/>
      <c r="V1364" s="37"/>
      <c r="W1364" s="37"/>
      <c r="X1364" s="37"/>
      <c r="Y1364" s="37"/>
      <c r="Z1364" s="37"/>
      <c r="AA1364" s="37"/>
      <c r="AB1364" s="37"/>
      <c r="AC1364" s="37"/>
      <c r="AD1364" s="37"/>
      <c r="AE1364" s="37"/>
      <c r="AF1364" s="37"/>
      <c r="AG1364" s="37"/>
    </row>
    <row r="1365" spans="1:33">
      <c r="A1365" s="666">
        <v>44029</v>
      </c>
      <c r="B1365" s="115" t="s">
        <v>149</v>
      </c>
      <c r="C1365" s="37">
        <v>881225224</v>
      </c>
      <c r="D1365" s="115" t="s">
        <v>139</v>
      </c>
      <c r="E1365" s="115" t="s">
        <v>140</v>
      </c>
      <c r="F1365" s="665"/>
      <c r="G1365" s="665"/>
      <c r="H1365" s="665">
        <v>44041</v>
      </c>
      <c r="I1365" s="665">
        <v>44046</v>
      </c>
      <c r="J1365" s="262" t="s">
        <v>148</v>
      </c>
      <c r="K1365" s="262">
        <v>55</v>
      </c>
      <c r="L1365" s="115"/>
      <c r="M1365" s="642"/>
      <c r="N1365" s="645"/>
      <c r="O1365" s="262"/>
      <c r="P1365" s="486"/>
      <c r="Q1365" s="486"/>
      <c r="R1365" s="486"/>
      <c r="S1365" s="37"/>
      <c r="T1365" s="37"/>
      <c r="U1365" s="37"/>
      <c r="V1365" s="37"/>
      <c r="W1365" s="37"/>
      <c r="X1365" s="37"/>
      <c r="Y1365" s="37"/>
      <c r="Z1365" s="37"/>
      <c r="AA1365" s="37"/>
      <c r="AB1365" s="37"/>
      <c r="AC1365" s="37"/>
      <c r="AD1365" s="37"/>
      <c r="AE1365" s="37"/>
      <c r="AF1365" s="37"/>
      <c r="AG1365" s="37"/>
    </row>
    <row r="1366" spans="1:33">
      <c r="A1366" s="665">
        <v>44015</v>
      </c>
      <c r="B1366" s="115" t="s">
        <v>144</v>
      </c>
      <c r="C1366" s="115">
        <v>880249869</v>
      </c>
      <c r="D1366" s="115" t="s">
        <v>139</v>
      </c>
      <c r="E1366" s="115" t="s">
        <v>147</v>
      </c>
      <c r="F1366" s="665"/>
      <c r="G1366" s="665">
        <v>44029</v>
      </c>
      <c r="H1366" s="665"/>
      <c r="I1366" s="665">
        <v>44039</v>
      </c>
      <c r="J1366" s="262"/>
      <c r="K1366" s="262"/>
      <c r="L1366" s="115"/>
      <c r="M1366" s="642"/>
      <c r="N1366" s="645">
        <v>44016</v>
      </c>
      <c r="O1366" s="262">
        <v>45.5</v>
      </c>
      <c r="P1366" s="486"/>
      <c r="Q1366" s="486"/>
      <c r="R1366" s="486"/>
      <c r="S1366" s="37"/>
      <c r="T1366" s="37"/>
      <c r="U1366" s="37"/>
      <c r="V1366" s="37"/>
      <c r="W1366" s="37"/>
      <c r="X1366" s="37"/>
      <c r="Y1366" s="37"/>
      <c r="Z1366" s="37"/>
      <c r="AA1366" s="37"/>
      <c r="AB1366" s="37"/>
      <c r="AC1366" s="37"/>
      <c r="AD1366" s="37"/>
      <c r="AE1366" s="37"/>
      <c r="AF1366" s="37"/>
      <c r="AG1366" s="37"/>
    </row>
    <row r="1367" spans="1:33">
      <c r="A1367" s="666">
        <v>44029</v>
      </c>
      <c r="B1367" s="115" t="s">
        <v>156</v>
      </c>
      <c r="C1367" s="37">
        <v>882387686</v>
      </c>
      <c r="D1367" s="115" t="s">
        <v>139</v>
      </c>
      <c r="E1367" s="115" t="s">
        <v>140</v>
      </c>
      <c r="F1367" s="665"/>
      <c r="G1367" s="486"/>
      <c r="H1367" s="265"/>
      <c r="I1367" s="666">
        <v>44039</v>
      </c>
      <c r="J1367" s="666"/>
      <c r="K1367" s="486"/>
      <c r="L1367" s="115"/>
      <c r="M1367" s="680"/>
      <c r="N1367" s="486"/>
      <c r="O1367" s="683"/>
      <c r="P1367" s="486"/>
      <c r="Q1367" s="486"/>
      <c r="R1367" s="486"/>
      <c r="S1367" s="37"/>
      <c r="T1367" s="37"/>
      <c r="U1367" s="37"/>
      <c r="V1367" s="37"/>
      <c r="W1367" s="37"/>
      <c r="X1367" s="37"/>
      <c r="Y1367" s="37"/>
      <c r="Z1367" s="37"/>
      <c r="AA1367" s="37"/>
      <c r="AB1367" s="37"/>
      <c r="AC1367" s="37"/>
      <c r="AD1367" s="37"/>
      <c r="AE1367" s="37"/>
      <c r="AF1367" s="37"/>
      <c r="AG1367" s="37"/>
    </row>
    <row r="1368" spans="1:33">
      <c r="A1368" s="666">
        <v>44029</v>
      </c>
      <c r="B1368" s="115" t="s">
        <v>138</v>
      </c>
      <c r="C1368" s="37">
        <v>881949498</v>
      </c>
      <c r="D1368" s="115" t="s">
        <v>139</v>
      </c>
      <c r="E1368" s="115" t="s">
        <v>140</v>
      </c>
      <c r="F1368" s="665" t="s">
        <v>163</v>
      </c>
      <c r="G1368" s="486"/>
      <c r="H1368" s="265"/>
      <c r="I1368" s="666">
        <v>44057</v>
      </c>
      <c r="J1368" s="666"/>
      <c r="K1368" s="486"/>
      <c r="L1368" s="115" t="s">
        <v>195</v>
      </c>
      <c r="M1368" s="680"/>
      <c r="N1368" s="486"/>
      <c r="O1368" s="683"/>
      <c r="P1368" s="486"/>
      <c r="Q1368" s="486"/>
      <c r="R1368" s="486"/>
      <c r="S1368" s="37"/>
      <c r="T1368" s="37"/>
      <c r="U1368" s="37"/>
      <c r="V1368" s="37"/>
      <c r="W1368" s="37"/>
      <c r="X1368" s="37"/>
      <c r="Y1368" s="37"/>
      <c r="Z1368" s="37"/>
      <c r="AA1368" s="37"/>
      <c r="AB1368" s="37"/>
      <c r="AC1368" s="37"/>
      <c r="AD1368" s="37"/>
      <c r="AE1368" s="37"/>
      <c r="AF1368" s="37"/>
      <c r="AG1368" s="37"/>
    </row>
    <row r="1369" spans="1:33">
      <c r="A1369" s="665">
        <v>44018</v>
      </c>
      <c r="B1369" s="115" t="s">
        <v>144</v>
      </c>
      <c r="C1369" s="262">
        <v>882148176</v>
      </c>
      <c r="D1369" s="115" t="s">
        <v>139</v>
      </c>
      <c r="E1369" s="115" t="s">
        <v>140</v>
      </c>
      <c r="F1369" s="665" t="s">
        <v>1961</v>
      </c>
      <c r="G1369" s="665">
        <v>44029</v>
      </c>
      <c r="H1369" s="665">
        <v>44029</v>
      </c>
      <c r="I1369" s="665">
        <v>44046</v>
      </c>
      <c r="J1369" s="115" t="s">
        <v>10787</v>
      </c>
      <c r="K1369" s="262">
        <v>2520</v>
      </c>
      <c r="L1369" s="727" t="s">
        <v>1819</v>
      </c>
      <c r="M1369" s="680"/>
      <c r="N1369" s="486"/>
      <c r="O1369" s="683"/>
      <c r="P1369" s="486"/>
      <c r="Q1369" s="486"/>
      <c r="R1369" s="486"/>
      <c r="S1369" s="37"/>
      <c r="T1369" s="37"/>
      <c r="U1369" s="37"/>
      <c r="V1369" s="37"/>
      <c r="W1369" s="37"/>
      <c r="X1369" s="37"/>
      <c r="Y1369" s="37"/>
      <c r="Z1369" s="37"/>
      <c r="AA1369" s="37"/>
      <c r="AB1369" s="37"/>
      <c r="AC1369" s="37"/>
      <c r="AD1369" s="37"/>
      <c r="AE1369" s="37"/>
      <c r="AF1369" s="37"/>
      <c r="AG1369" s="37"/>
    </row>
    <row r="1370" spans="1:33">
      <c r="A1370" s="666">
        <v>44029</v>
      </c>
      <c r="B1370" s="115" t="s">
        <v>178</v>
      </c>
      <c r="C1370" s="37">
        <v>882281955</v>
      </c>
      <c r="D1370" s="115" t="s">
        <v>139</v>
      </c>
      <c r="E1370" s="115" t="s">
        <v>140</v>
      </c>
      <c r="F1370" s="665"/>
      <c r="G1370" s="486"/>
      <c r="H1370" s="265"/>
      <c r="I1370" s="665" t="s">
        <v>10788</v>
      </c>
      <c r="J1370" s="666"/>
      <c r="K1370" s="486"/>
      <c r="L1370" s="115" t="s">
        <v>195</v>
      </c>
      <c r="M1370" s="680"/>
      <c r="N1370" s="486"/>
      <c r="O1370" s="683"/>
      <c r="P1370" s="486"/>
      <c r="Q1370" s="486"/>
      <c r="R1370" s="486"/>
      <c r="S1370" s="37"/>
      <c r="T1370" s="37"/>
      <c r="U1370" s="37"/>
      <c r="V1370" s="37"/>
      <c r="W1370" s="37"/>
      <c r="X1370" s="37"/>
      <c r="Y1370" s="37"/>
      <c r="Z1370" s="37"/>
      <c r="AA1370" s="37"/>
      <c r="AB1370" s="37"/>
      <c r="AC1370" s="37"/>
      <c r="AD1370" s="37"/>
      <c r="AE1370" s="37"/>
      <c r="AF1370" s="37"/>
      <c r="AG1370" s="37"/>
    </row>
    <row r="1371" spans="1:33">
      <c r="A1371" s="666">
        <v>44029</v>
      </c>
      <c r="B1371" s="115" t="s">
        <v>154</v>
      </c>
      <c r="C1371" s="37">
        <v>882103003</v>
      </c>
      <c r="D1371" s="115" t="s">
        <v>152</v>
      </c>
      <c r="E1371" s="115" t="s">
        <v>140</v>
      </c>
      <c r="F1371" s="665"/>
      <c r="G1371" s="486"/>
      <c r="H1371" s="265"/>
      <c r="I1371" s="666">
        <v>44046</v>
      </c>
      <c r="J1371" s="666"/>
      <c r="K1371" s="486"/>
      <c r="L1371" s="115" t="s">
        <v>195</v>
      </c>
      <c r="M1371" s="680"/>
      <c r="N1371" s="486"/>
      <c r="O1371" s="683"/>
      <c r="P1371" s="486"/>
      <c r="Q1371" s="486"/>
      <c r="R1371" s="486"/>
      <c r="S1371" s="37"/>
      <c r="T1371" s="37"/>
      <c r="U1371" s="37"/>
      <c r="V1371" s="37"/>
      <c r="W1371" s="37"/>
      <c r="X1371" s="37"/>
      <c r="Y1371" s="37"/>
      <c r="Z1371" s="37"/>
      <c r="AA1371" s="37"/>
      <c r="AB1371" s="37"/>
      <c r="AC1371" s="37"/>
      <c r="AD1371" s="37"/>
      <c r="AE1371" s="37"/>
      <c r="AF1371" s="37"/>
      <c r="AG1371" s="37"/>
    </row>
    <row r="1372" spans="1:33">
      <c r="A1372" s="666">
        <v>44029</v>
      </c>
      <c r="B1372" s="115" t="s">
        <v>154</v>
      </c>
      <c r="C1372" s="37">
        <v>882090738</v>
      </c>
      <c r="D1372" s="115" t="s">
        <v>139</v>
      </c>
      <c r="E1372" s="115" t="s">
        <v>140</v>
      </c>
      <c r="F1372" s="665" t="s">
        <v>225</v>
      </c>
      <c r="G1372" s="486"/>
      <c r="H1372" s="265"/>
      <c r="I1372" s="666">
        <v>44046</v>
      </c>
      <c r="J1372" s="666"/>
      <c r="K1372" s="486"/>
      <c r="L1372" s="115" t="s">
        <v>195</v>
      </c>
      <c r="M1372" s="680"/>
      <c r="N1372" s="486"/>
      <c r="O1372" s="683"/>
      <c r="P1372" s="486"/>
      <c r="Q1372" s="486"/>
      <c r="R1372" s="486"/>
      <c r="S1372" s="37"/>
      <c r="T1372" s="37"/>
      <c r="U1372" s="37"/>
      <c r="V1372" s="37"/>
      <c r="W1372" s="37"/>
      <c r="X1372" s="37"/>
      <c r="Y1372" s="37"/>
      <c r="Z1372" s="37"/>
      <c r="AA1372" s="37"/>
      <c r="AB1372" s="37"/>
      <c r="AC1372" s="37"/>
      <c r="AD1372" s="37"/>
      <c r="AE1372" s="37"/>
      <c r="AF1372" s="37"/>
      <c r="AG1372" s="37"/>
    </row>
    <row r="1373" spans="1:33">
      <c r="A1373" s="666">
        <v>44029</v>
      </c>
      <c r="B1373" s="115" t="s">
        <v>156</v>
      </c>
      <c r="C1373" s="37">
        <v>881853494</v>
      </c>
      <c r="D1373" s="115" t="s">
        <v>139</v>
      </c>
      <c r="E1373" s="115" t="s">
        <v>140</v>
      </c>
      <c r="F1373" s="665"/>
      <c r="G1373" s="486"/>
      <c r="H1373" s="265"/>
      <c r="I1373" s="666">
        <v>44041</v>
      </c>
      <c r="J1373" s="666"/>
      <c r="K1373" s="486"/>
      <c r="L1373" s="115"/>
      <c r="M1373" s="680"/>
      <c r="N1373" s="486"/>
      <c r="O1373" s="683"/>
      <c r="P1373" s="486"/>
      <c r="Q1373" s="486"/>
      <c r="R1373" s="486"/>
      <c r="S1373" s="37"/>
      <c r="T1373" s="37"/>
      <c r="U1373" s="37"/>
      <c r="V1373" s="37"/>
      <c r="W1373" s="37"/>
      <c r="X1373" s="37"/>
      <c r="Y1373" s="37"/>
      <c r="Z1373" s="37"/>
      <c r="AA1373" s="37"/>
      <c r="AB1373" s="37"/>
      <c r="AC1373" s="37"/>
      <c r="AD1373" s="37"/>
      <c r="AE1373" s="37"/>
      <c r="AF1373" s="37"/>
      <c r="AG1373" s="37"/>
    </row>
    <row r="1374" spans="1:33">
      <c r="A1374" s="666">
        <v>44029</v>
      </c>
      <c r="B1374" s="115" t="s">
        <v>206</v>
      </c>
      <c r="C1374" s="37">
        <v>880371696</v>
      </c>
      <c r="D1374" s="115" t="s">
        <v>152</v>
      </c>
      <c r="E1374" s="115" t="s">
        <v>140</v>
      </c>
      <c r="F1374" s="665"/>
      <c r="G1374" s="665">
        <v>44029</v>
      </c>
      <c r="H1374" s="665">
        <v>44029</v>
      </c>
      <c r="I1374" s="666">
        <v>44042</v>
      </c>
      <c r="J1374" s="665" t="s">
        <v>142</v>
      </c>
      <c r="K1374" s="486">
        <v>76.650000000000006</v>
      </c>
      <c r="L1374" s="115"/>
      <c r="M1374" s="680"/>
      <c r="N1374" s="486"/>
      <c r="O1374" s="683"/>
      <c r="P1374" s="486"/>
      <c r="Q1374" s="486"/>
      <c r="R1374" s="486"/>
      <c r="S1374" s="37"/>
      <c r="T1374" s="37"/>
      <c r="U1374" s="37"/>
      <c r="V1374" s="37"/>
      <c r="W1374" s="37"/>
      <c r="X1374" s="37"/>
      <c r="Y1374" s="37"/>
      <c r="Z1374" s="37"/>
      <c r="AA1374" s="37"/>
      <c r="AB1374" s="37"/>
      <c r="AC1374" s="37"/>
      <c r="AD1374" s="37"/>
      <c r="AE1374" s="37"/>
      <c r="AF1374" s="37"/>
      <c r="AG1374" s="37"/>
    </row>
    <row r="1375" spans="1:33">
      <c r="A1375" s="666">
        <v>44029</v>
      </c>
      <c r="B1375" s="115" t="s">
        <v>144</v>
      </c>
      <c r="C1375" s="115">
        <v>882395641</v>
      </c>
      <c r="D1375" s="115" t="s">
        <v>139</v>
      </c>
      <c r="E1375" s="115" t="s">
        <v>140</v>
      </c>
      <c r="F1375" s="665" t="s">
        <v>10789</v>
      </c>
      <c r="G1375" s="666">
        <v>44029</v>
      </c>
      <c r="H1375" s="265"/>
      <c r="I1375" s="666">
        <v>44046</v>
      </c>
      <c r="J1375" s="666"/>
      <c r="K1375" s="486"/>
      <c r="L1375" s="115"/>
      <c r="M1375" s="680" t="s">
        <v>474</v>
      </c>
      <c r="N1375" s="486"/>
      <c r="O1375" s="683"/>
      <c r="P1375" s="486"/>
      <c r="Q1375" s="486"/>
      <c r="R1375" s="486"/>
      <c r="S1375" s="37"/>
      <c r="T1375" s="37"/>
      <c r="U1375" s="37"/>
      <c r="V1375" s="37"/>
      <c r="W1375" s="37"/>
      <c r="X1375" s="37"/>
      <c r="Y1375" s="37"/>
      <c r="Z1375" s="37"/>
      <c r="AA1375" s="37"/>
      <c r="AB1375" s="37"/>
      <c r="AC1375" s="37"/>
      <c r="AD1375" s="37"/>
      <c r="AE1375" s="37"/>
      <c r="AF1375" s="37"/>
      <c r="AG1375" s="37"/>
    </row>
    <row r="1376" spans="1:33">
      <c r="A1376" s="666">
        <v>44029</v>
      </c>
      <c r="B1376" s="115" t="s">
        <v>206</v>
      </c>
      <c r="C1376" s="37">
        <v>882066010</v>
      </c>
      <c r="D1376" s="115" t="s">
        <v>139</v>
      </c>
      <c r="E1376" s="115" t="s">
        <v>140</v>
      </c>
      <c r="F1376" s="665"/>
      <c r="G1376" s="681">
        <v>44029</v>
      </c>
      <c r="H1376" s="681">
        <v>44029</v>
      </c>
      <c r="I1376" s="681">
        <v>44042</v>
      </c>
      <c r="J1376" s="681"/>
      <c r="K1376" s="680">
        <v>973.5</v>
      </c>
      <c r="L1376" s="680" t="s">
        <v>10790</v>
      </c>
      <c r="M1376" s="680"/>
      <c r="N1376" s="486"/>
      <c r="O1376" s="683"/>
      <c r="P1376" s="486"/>
      <c r="Q1376" s="486"/>
      <c r="R1376" s="486"/>
      <c r="S1376" s="37"/>
      <c r="T1376" s="37"/>
      <c r="U1376" s="37"/>
      <c r="V1376" s="37"/>
      <c r="W1376" s="37"/>
      <c r="X1376" s="37"/>
      <c r="Y1376" s="37"/>
      <c r="Z1376" s="37"/>
      <c r="AA1376" s="37"/>
      <c r="AB1376" s="37"/>
      <c r="AC1376" s="37"/>
      <c r="AD1376" s="37"/>
      <c r="AE1376" s="37"/>
      <c r="AF1376" s="37"/>
      <c r="AG1376" s="37"/>
    </row>
    <row r="1377" spans="1:33">
      <c r="A1377" s="666">
        <v>44029</v>
      </c>
      <c r="B1377" s="115" t="s">
        <v>206</v>
      </c>
      <c r="C1377" s="37">
        <v>882320403</v>
      </c>
      <c r="D1377" s="115" t="s">
        <v>152</v>
      </c>
      <c r="E1377" s="115" t="s">
        <v>140</v>
      </c>
      <c r="F1377" s="665"/>
      <c r="G1377" s="665">
        <v>44029</v>
      </c>
      <c r="H1377" s="665">
        <v>44029</v>
      </c>
      <c r="I1377" s="666">
        <v>44047</v>
      </c>
      <c r="J1377" s="666"/>
      <c r="K1377" s="486">
        <v>4.8</v>
      </c>
      <c r="L1377" s="115"/>
      <c r="M1377" s="680"/>
      <c r="N1377" s="486"/>
      <c r="O1377" s="683"/>
      <c r="P1377" s="486"/>
      <c r="Q1377" s="486"/>
      <c r="R1377" s="486"/>
      <c r="S1377" s="37"/>
      <c r="T1377" s="37"/>
      <c r="U1377" s="37"/>
      <c r="V1377" s="37"/>
      <c r="W1377" s="37"/>
      <c r="X1377" s="37"/>
      <c r="Y1377" s="37"/>
      <c r="Z1377" s="37"/>
      <c r="AA1377" s="37"/>
      <c r="AB1377" s="37"/>
      <c r="AC1377" s="37"/>
      <c r="AD1377" s="37"/>
      <c r="AE1377" s="37"/>
      <c r="AF1377" s="37"/>
      <c r="AG1377" s="37"/>
    </row>
    <row r="1378" spans="1:33">
      <c r="A1378" s="666">
        <v>44029</v>
      </c>
      <c r="B1378" s="115" t="s">
        <v>206</v>
      </c>
      <c r="C1378" s="37">
        <v>882270916</v>
      </c>
      <c r="D1378" s="115" t="s">
        <v>139</v>
      </c>
      <c r="E1378" s="115" t="s">
        <v>140</v>
      </c>
      <c r="F1378" s="665"/>
      <c r="G1378" s="681">
        <v>44029</v>
      </c>
      <c r="H1378" s="681">
        <v>44029</v>
      </c>
      <c r="I1378" s="681">
        <v>44042</v>
      </c>
      <c r="J1378" s="666"/>
      <c r="K1378" s="680">
        <v>45</v>
      </c>
      <c r="L1378" s="680" t="s">
        <v>10791</v>
      </c>
      <c r="M1378" s="680"/>
      <c r="N1378" s="486"/>
      <c r="O1378" s="683"/>
      <c r="P1378" s="486"/>
      <c r="Q1378" s="486"/>
      <c r="R1378" s="486"/>
      <c r="S1378" s="37"/>
      <c r="T1378" s="37"/>
      <c r="U1378" s="37"/>
      <c r="V1378" s="37"/>
      <c r="W1378" s="37"/>
      <c r="X1378" s="37"/>
      <c r="Y1378" s="37"/>
      <c r="Z1378" s="37"/>
      <c r="AA1378" s="37"/>
      <c r="AB1378" s="37"/>
      <c r="AC1378" s="37"/>
      <c r="AD1378" s="37"/>
      <c r="AE1378" s="37"/>
      <c r="AF1378" s="37"/>
      <c r="AG1378" s="37"/>
    </row>
    <row r="1379" spans="1:33">
      <c r="A1379" s="666">
        <v>44029</v>
      </c>
      <c r="B1379" s="115" t="s">
        <v>178</v>
      </c>
      <c r="C1379" s="37">
        <v>880220781</v>
      </c>
      <c r="D1379" s="115" t="s">
        <v>152</v>
      </c>
      <c r="E1379" s="115" t="s">
        <v>140</v>
      </c>
      <c r="F1379" s="665"/>
      <c r="G1379" s="486"/>
      <c r="H1379" s="265"/>
      <c r="I1379" s="665" t="s">
        <v>10792</v>
      </c>
      <c r="J1379" s="666"/>
      <c r="K1379" s="486"/>
      <c r="L1379" s="115"/>
      <c r="M1379" s="680"/>
      <c r="N1379" s="486"/>
      <c r="O1379" s="683"/>
      <c r="P1379" s="486"/>
      <c r="Q1379" s="486"/>
      <c r="R1379" s="486"/>
      <c r="S1379" s="37"/>
      <c r="T1379" s="37"/>
      <c r="U1379" s="37"/>
      <c r="V1379" s="37"/>
      <c r="W1379" s="37"/>
      <c r="X1379" s="37"/>
      <c r="Y1379" s="37"/>
      <c r="Z1379" s="37"/>
      <c r="AA1379" s="37"/>
      <c r="AB1379" s="37"/>
      <c r="AC1379" s="37"/>
      <c r="AD1379" s="37"/>
      <c r="AE1379" s="37"/>
      <c r="AF1379" s="37"/>
      <c r="AG1379" s="37"/>
    </row>
    <row r="1380" spans="1:33">
      <c r="A1380" s="666">
        <v>44029</v>
      </c>
      <c r="B1380" s="115" t="s">
        <v>149</v>
      </c>
      <c r="C1380" s="37">
        <v>880035591</v>
      </c>
      <c r="D1380" s="115" t="s">
        <v>152</v>
      </c>
      <c r="E1380" s="115" t="s">
        <v>140</v>
      </c>
      <c r="F1380" s="665"/>
      <c r="G1380" s="486"/>
      <c r="H1380" s="265">
        <v>44039</v>
      </c>
      <c r="I1380" s="666">
        <v>44043</v>
      </c>
      <c r="J1380" s="665" t="s">
        <v>142</v>
      </c>
      <c r="K1380" s="486">
        <v>53.5</v>
      </c>
      <c r="L1380" s="115" t="s">
        <v>210</v>
      </c>
      <c r="M1380" s="680"/>
      <c r="N1380" s="486"/>
      <c r="O1380" s="683"/>
      <c r="P1380" s="486"/>
      <c r="Q1380" s="486"/>
      <c r="R1380" s="486"/>
      <c r="S1380" s="37"/>
      <c r="T1380" s="37"/>
      <c r="U1380" s="37"/>
      <c r="V1380" s="37"/>
      <c r="W1380" s="37"/>
      <c r="X1380" s="37"/>
      <c r="Y1380" s="37"/>
      <c r="Z1380" s="37"/>
      <c r="AA1380" s="37"/>
      <c r="AB1380" s="37"/>
      <c r="AC1380" s="37"/>
      <c r="AD1380" s="37"/>
      <c r="AE1380" s="37"/>
      <c r="AF1380" s="37"/>
      <c r="AG1380" s="37"/>
    </row>
    <row r="1381" spans="1:33">
      <c r="A1381" s="666">
        <v>44029</v>
      </c>
      <c r="B1381" s="115" t="s">
        <v>154</v>
      </c>
      <c r="C1381" s="37">
        <v>881791574</v>
      </c>
      <c r="D1381" s="115" t="s">
        <v>139</v>
      </c>
      <c r="E1381" s="115" t="s">
        <v>140</v>
      </c>
      <c r="F1381" s="665"/>
      <c r="G1381" s="486"/>
      <c r="H1381" s="265"/>
      <c r="I1381" s="666">
        <v>44046</v>
      </c>
      <c r="J1381" s="666"/>
      <c r="K1381" s="486"/>
      <c r="L1381" s="115" t="s">
        <v>195</v>
      </c>
      <c r="M1381" s="680"/>
      <c r="N1381" s="486"/>
      <c r="O1381" s="683"/>
      <c r="P1381" s="486"/>
      <c r="Q1381" s="486"/>
      <c r="R1381" s="486"/>
      <c r="S1381" s="37"/>
      <c r="T1381" s="37"/>
      <c r="U1381" s="37"/>
      <c r="V1381" s="37"/>
      <c r="W1381" s="37"/>
      <c r="X1381" s="37"/>
      <c r="Y1381" s="37"/>
      <c r="Z1381" s="37"/>
      <c r="AA1381" s="37"/>
      <c r="AB1381" s="37"/>
      <c r="AC1381" s="37"/>
      <c r="AD1381" s="37"/>
      <c r="AE1381" s="37"/>
      <c r="AF1381" s="37"/>
      <c r="AG1381" s="37"/>
    </row>
    <row r="1382" spans="1:33">
      <c r="A1382" s="666">
        <v>44029</v>
      </c>
      <c r="B1382" s="115" t="s">
        <v>154</v>
      </c>
      <c r="C1382" s="37">
        <v>881779555</v>
      </c>
      <c r="D1382" s="115" t="s">
        <v>139</v>
      </c>
      <c r="E1382" s="115" t="s">
        <v>140</v>
      </c>
      <c r="F1382" s="665"/>
      <c r="G1382" s="486"/>
      <c r="H1382" s="265"/>
      <c r="I1382" s="666">
        <v>44046</v>
      </c>
      <c r="J1382" s="666"/>
      <c r="K1382" s="486"/>
      <c r="L1382" s="115" t="s">
        <v>195</v>
      </c>
      <c r="M1382" s="680"/>
      <c r="N1382" s="486"/>
      <c r="O1382" s="683"/>
      <c r="P1382" s="486"/>
      <c r="Q1382" s="486"/>
      <c r="R1382" s="486"/>
      <c r="S1382" s="37"/>
      <c r="T1382" s="37"/>
      <c r="U1382" s="37"/>
      <c r="V1382" s="37"/>
      <c r="W1382" s="37"/>
      <c r="X1382" s="37"/>
      <c r="Y1382" s="37"/>
      <c r="Z1382" s="37"/>
      <c r="AA1382" s="37"/>
      <c r="AB1382" s="37"/>
      <c r="AC1382" s="37"/>
      <c r="AD1382" s="37"/>
      <c r="AE1382" s="37"/>
      <c r="AF1382" s="37"/>
      <c r="AG1382" s="37"/>
    </row>
    <row r="1383" spans="1:33">
      <c r="A1383" s="666">
        <v>44029</v>
      </c>
      <c r="B1383" s="115" t="s">
        <v>144</v>
      </c>
      <c r="C1383" s="37">
        <v>880319784</v>
      </c>
      <c r="D1383" s="115" t="s">
        <v>139</v>
      </c>
      <c r="E1383" s="115" t="s">
        <v>147</v>
      </c>
      <c r="F1383" s="665"/>
      <c r="G1383" s="486"/>
      <c r="H1383" s="265"/>
      <c r="I1383" s="666">
        <v>44035</v>
      </c>
      <c r="J1383" s="666"/>
      <c r="K1383" s="486"/>
      <c r="L1383" s="115"/>
      <c r="M1383" s="680"/>
      <c r="N1383" s="486"/>
      <c r="O1383" s="683"/>
      <c r="P1383" s="486"/>
      <c r="Q1383" s="486"/>
      <c r="R1383" s="486"/>
      <c r="S1383" s="37"/>
      <c r="T1383" s="37"/>
      <c r="U1383" s="37"/>
      <c r="V1383" s="37"/>
      <c r="W1383" s="37"/>
      <c r="X1383" s="37"/>
      <c r="Y1383" s="37"/>
      <c r="Z1383" s="37"/>
      <c r="AA1383" s="37"/>
      <c r="AB1383" s="37"/>
      <c r="AC1383" s="37"/>
      <c r="AD1383" s="37"/>
      <c r="AE1383" s="37"/>
      <c r="AF1383" s="37"/>
      <c r="AG1383" s="37"/>
    </row>
    <row r="1384" spans="1:33">
      <c r="A1384" s="666">
        <v>44029</v>
      </c>
      <c r="B1384" s="115" t="s">
        <v>194</v>
      </c>
      <c r="C1384" s="37">
        <v>882054199</v>
      </c>
      <c r="D1384" s="115" t="s">
        <v>139</v>
      </c>
      <c r="E1384" s="115" t="s">
        <v>140</v>
      </c>
      <c r="F1384" s="665" t="s">
        <v>1484</v>
      </c>
      <c r="G1384" s="486"/>
      <c r="H1384" s="265"/>
      <c r="I1384" s="666">
        <v>44043</v>
      </c>
      <c r="J1384" s="666"/>
      <c r="K1384" s="486"/>
      <c r="L1384" s="115" t="s">
        <v>195</v>
      </c>
      <c r="M1384" s="680"/>
      <c r="N1384" s="486"/>
      <c r="O1384" s="683"/>
      <c r="P1384" s="486"/>
      <c r="Q1384" s="486"/>
      <c r="R1384" s="486"/>
      <c r="S1384" s="37"/>
      <c r="T1384" s="37"/>
      <c r="U1384" s="37"/>
      <c r="V1384" s="37"/>
      <c r="W1384" s="37"/>
      <c r="X1384" s="37"/>
      <c r="Y1384" s="37"/>
      <c r="Z1384" s="37"/>
      <c r="AA1384" s="37"/>
      <c r="AB1384" s="37"/>
      <c r="AC1384" s="37"/>
      <c r="AD1384" s="37"/>
      <c r="AE1384" s="37"/>
      <c r="AF1384" s="37"/>
      <c r="AG1384" s="37"/>
    </row>
    <row r="1385" spans="1:33">
      <c r="A1385" s="666">
        <v>44029</v>
      </c>
      <c r="B1385" s="115" t="s">
        <v>154</v>
      </c>
      <c r="C1385" s="37">
        <v>881738579</v>
      </c>
      <c r="D1385" s="115" t="s">
        <v>139</v>
      </c>
      <c r="E1385" s="115" t="s">
        <v>140</v>
      </c>
      <c r="F1385" s="665" t="s">
        <v>168</v>
      </c>
      <c r="G1385" s="486"/>
      <c r="H1385" s="265"/>
      <c r="I1385" s="666">
        <v>44046</v>
      </c>
      <c r="J1385" s="666"/>
      <c r="K1385" s="486"/>
      <c r="L1385" s="115" t="s">
        <v>195</v>
      </c>
      <c r="M1385" s="680"/>
      <c r="N1385" s="486"/>
      <c r="O1385" s="683"/>
      <c r="P1385" s="486"/>
      <c r="Q1385" s="486"/>
      <c r="R1385" s="486"/>
      <c r="S1385" s="37"/>
      <c r="T1385" s="37"/>
      <c r="U1385" s="37"/>
      <c r="V1385" s="37"/>
      <c r="W1385" s="37"/>
      <c r="X1385" s="37"/>
      <c r="Y1385" s="37"/>
      <c r="Z1385" s="37"/>
      <c r="AA1385" s="37"/>
      <c r="AB1385" s="37"/>
      <c r="AC1385" s="37"/>
      <c r="AD1385" s="37"/>
      <c r="AE1385" s="37"/>
      <c r="AF1385" s="37"/>
      <c r="AG1385" s="37"/>
    </row>
    <row r="1386" spans="1:33">
      <c r="A1386" s="665">
        <v>44029</v>
      </c>
      <c r="B1386" s="115" t="s">
        <v>144</v>
      </c>
      <c r="C1386" s="37">
        <v>880808197</v>
      </c>
      <c r="D1386" s="115" t="s">
        <v>139</v>
      </c>
      <c r="E1386" s="115" t="s">
        <v>147</v>
      </c>
      <c r="F1386" s="665"/>
      <c r="G1386" s="486"/>
      <c r="H1386" s="265"/>
      <c r="I1386" s="666">
        <v>44058</v>
      </c>
      <c r="J1386" s="666"/>
      <c r="K1386" s="486"/>
      <c r="L1386" s="115"/>
      <c r="M1386" s="680"/>
      <c r="N1386" s="486"/>
      <c r="O1386" s="683"/>
      <c r="P1386" s="486"/>
      <c r="Q1386" s="486"/>
      <c r="R1386" s="486"/>
      <c r="S1386" s="37"/>
      <c r="T1386" s="37"/>
      <c r="U1386" s="37"/>
      <c r="V1386" s="37"/>
      <c r="W1386" s="37"/>
      <c r="X1386" s="37"/>
      <c r="Y1386" s="37"/>
      <c r="Z1386" s="37"/>
      <c r="AA1386" s="37"/>
      <c r="AB1386" s="37"/>
      <c r="AC1386" s="37"/>
      <c r="AD1386" s="37"/>
      <c r="AE1386" s="37"/>
      <c r="AF1386" s="37"/>
      <c r="AG1386" s="37"/>
    </row>
    <row r="1387" spans="1:33">
      <c r="A1387" s="666">
        <v>44029</v>
      </c>
      <c r="B1387" s="115" t="s">
        <v>156</v>
      </c>
      <c r="C1387" s="37">
        <v>880758102</v>
      </c>
      <c r="D1387" s="115" t="s">
        <v>139</v>
      </c>
      <c r="E1387" s="115" t="s">
        <v>140</v>
      </c>
      <c r="F1387" s="665"/>
      <c r="G1387" s="486"/>
      <c r="H1387" s="265"/>
      <c r="I1387" s="666">
        <v>44043</v>
      </c>
      <c r="J1387" s="666"/>
      <c r="K1387" s="486"/>
      <c r="L1387" s="115"/>
      <c r="M1387" s="680"/>
      <c r="N1387" s="486"/>
      <c r="O1387" s="683"/>
      <c r="P1387" s="486"/>
      <c r="Q1387" s="486"/>
      <c r="R1387" s="486"/>
      <c r="S1387" s="37"/>
      <c r="T1387" s="37"/>
      <c r="U1387" s="37"/>
      <c r="V1387" s="37"/>
      <c r="W1387" s="37"/>
      <c r="X1387" s="37"/>
      <c r="Y1387" s="37"/>
      <c r="Z1387" s="37"/>
      <c r="AA1387" s="37"/>
      <c r="AB1387" s="37"/>
      <c r="AC1387" s="37"/>
      <c r="AD1387" s="37"/>
      <c r="AE1387" s="37"/>
      <c r="AF1387" s="37"/>
      <c r="AG1387" s="37"/>
    </row>
    <row r="1388" spans="1:33">
      <c r="A1388" s="666">
        <v>44029</v>
      </c>
      <c r="B1388" s="115" t="s">
        <v>144</v>
      </c>
      <c r="C1388" s="37">
        <v>881295729</v>
      </c>
      <c r="D1388" s="115" t="s">
        <v>139</v>
      </c>
      <c r="E1388" s="115" t="s">
        <v>140</v>
      </c>
      <c r="F1388" s="665" t="s">
        <v>10793</v>
      </c>
      <c r="G1388" s="486"/>
      <c r="H1388" s="265"/>
      <c r="I1388" s="666">
        <v>44050</v>
      </c>
      <c r="J1388" s="666"/>
      <c r="K1388" s="486"/>
      <c r="L1388" s="115" t="s">
        <v>10794</v>
      </c>
      <c r="M1388" s="680"/>
      <c r="N1388" s="486"/>
      <c r="O1388" s="683"/>
      <c r="P1388" s="486"/>
      <c r="Q1388" s="486"/>
      <c r="R1388" s="486"/>
      <c r="S1388" s="37"/>
      <c r="T1388" s="37"/>
      <c r="U1388" s="37"/>
      <c r="V1388" s="37"/>
      <c r="W1388" s="37"/>
      <c r="X1388" s="37"/>
      <c r="Y1388" s="37"/>
      <c r="Z1388" s="37"/>
      <c r="AA1388" s="37"/>
      <c r="AB1388" s="37"/>
      <c r="AC1388" s="37"/>
      <c r="AD1388" s="37"/>
      <c r="AE1388" s="37"/>
      <c r="AF1388" s="37"/>
      <c r="AG1388" s="37"/>
    </row>
    <row r="1389" spans="1:33">
      <c r="A1389" s="666">
        <v>44029</v>
      </c>
      <c r="B1389" s="115" t="s">
        <v>154</v>
      </c>
      <c r="C1389" s="37">
        <v>881670697</v>
      </c>
      <c r="D1389" s="115" t="s">
        <v>139</v>
      </c>
      <c r="E1389" s="115" t="s">
        <v>140</v>
      </c>
      <c r="F1389" s="665" t="s">
        <v>225</v>
      </c>
      <c r="G1389" s="486"/>
      <c r="H1389" s="265"/>
      <c r="I1389" s="666">
        <v>44046</v>
      </c>
      <c r="J1389" s="666"/>
      <c r="K1389" s="486"/>
      <c r="L1389" s="115" t="s">
        <v>195</v>
      </c>
      <c r="M1389" s="680"/>
      <c r="N1389" s="486"/>
      <c r="O1389" s="683"/>
      <c r="P1389" s="486"/>
      <c r="Q1389" s="486"/>
      <c r="R1389" s="486"/>
      <c r="S1389" s="37"/>
      <c r="T1389" s="37"/>
      <c r="U1389" s="37"/>
      <c r="V1389" s="37"/>
      <c r="W1389" s="37"/>
      <c r="X1389" s="37"/>
      <c r="Y1389" s="37"/>
      <c r="Z1389" s="37"/>
      <c r="AA1389" s="37"/>
      <c r="AB1389" s="37"/>
      <c r="AC1389" s="37"/>
      <c r="AD1389" s="37"/>
      <c r="AE1389" s="37"/>
      <c r="AF1389" s="37"/>
      <c r="AG1389" s="37"/>
    </row>
    <row r="1390" spans="1:33">
      <c r="A1390" s="666">
        <v>44029</v>
      </c>
      <c r="B1390" s="115" t="s">
        <v>154</v>
      </c>
      <c r="C1390" s="37">
        <v>881667156</v>
      </c>
      <c r="D1390" s="115" t="s">
        <v>139</v>
      </c>
      <c r="E1390" s="115" t="s">
        <v>140</v>
      </c>
      <c r="F1390" s="665" t="s">
        <v>168</v>
      </c>
      <c r="G1390" s="486"/>
      <c r="H1390" s="265"/>
      <c r="I1390" s="666">
        <v>44046</v>
      </c>
      <c r="J1390" s="666"/>
      <c r="K1390" s="486"/>
      <c r="L1390" s="115" t="s">
        <v>195</v>
      </c>
      <c r="M1390" s="680"/>
      <c r="N1390" s="486"/>
      <c r="O1390" s="683"/>
      <c r="P1390" s="486"/>
      <c r="Q1390" s="486"/>
      <c r="R1390" s="486"/>
      <c r="S1390" s="37"/>
      <c r="T1390" s="37"/>
      <c r="U1390" s="37"/>
      <c r="V1390" s="37"/>
      <c r="W1390" s="37"/>
      <c r="X1390" s="37"/>
      <c r="Y1390" s="37"/>
      <c r="Z1390" s="37"/>
      <c r="AA1390" s="37"/>
      <c r="AB1390" s="37"/>
      <c r="AC1390" s="37"/>
      <c r="AD1390" s="37"/>
      <c r="AE1390" s="37"/>
      <c r="AF1390" s="37"/>
      <c r="AG1390" s="37"/>
    </row>
    <row r="1391" spans="1:33">
      <c r="A1391" s="666">
        <v>44029</v>
      </c>
      <c r="B1391" s="115" t="s">
        <v>146</v>
      </c>
      <c r="C1391" s="37">
        <v>882230964</v>
      </c>
      <c r="D1391" s="115" t="s">
        <v>139</v>
      </c>
      <c r="E1391" s="115" t="s">
        <v>140</v>
      </c>
      <c r="F1391" s="665" t="s">
        <v>354</v>
      </c>
      <c r="G1391" s="486"/>
      <c r="H1391" s="265"/>
      <c r="I1391" s="666">
        <v>44043</v>
      </c>
      <c r="J1391" s="666"/>
      <c r="K1391" s="486"/>
      <c r="L1391" s="115" t="s">
        <v>195</v>
      </c>
      <c r="M1391" s="680"/>
      <c r="N1391" s="486"/>
      <c r="O1391" s="683"/>
      <c r="P1391" s="486"/>
      <c r="Q1391" s="486"/>
      <c r="R1391" s="486"/>
      <c r="S1391" s="37"/>
      <c r="T1391" s="37"/>
      <c r="U1391" s="37"/>
      <c r="V1391" s="37"/>
      <c r="W1391" s="37"/>
      <c r="X1391" s="37"/>
      <c r="Y1391" s="37"/>
      <c r="Z1391" s="37"/>
      <c r="AA1391" s="37"/>
      <c r="AB1391" s="37"/>
      <c r="AC1391" s="37"/>
      <c r="AD1391" s="37"/>
      <c r="AE1391" s="37"/>
      <c r="AF1391" s="37"/>
      <c r="AG1391" s="37"/>
    </row>
    <row r="1392" spans="1:33">
      <c r="A1392" s="666">
        <v>44029</v>
      </c>
      <c r="B1392" s="115" t="s">
        <v>194</v>
      </c>
      <c r="C1392" s="37">
        <v>881970918</v>
      </c>
      <c r="D1392" s="115" t="s">
        <v>139</v>
      </c>
      <c r="E1392" s="115" t="s">
        <v>140</v>
      </c>
      <c r="F1392" s="665" t="s">
        <v>142</v>
      </c>
      <c r="G1392" s="486"/>
      <c r="H1392" s="265">
        <v>44033</v>
      </c>
      <c r="I1392" s="666">
        <v>44036</v>
      </c>
      <c r="J1392" s="665" t="s">
        <v>10795</v>
      </c>
      <c r="K1392" s="486">
        <v>43</v>
      </c>
      <c r="L1392" s="115" t="s">
        <v>10796</v>
      </c>
      <c r="M1392" s="680"/>
      <c r="N1392" s="486"/>
      <c r="O1392" s="683"/>
      <c r="P1392" s="486"/>
      <c r="Q1392" s="486"/>
      <c r="R1392" s="486"/>
      <c r="S1392" s="37"/>
      <c r="T1392" s="37"/>
      <c r="U1392" s="37"/>
      <c r="V1392" s="37"/>
      <c r="W1392" s="37"/>
      <c r="X1392" s="37"/>
      <c r="Y1392" s="37"/>
      <c r="Z1392" s="37"/>
      <c r="AA1392" s="37"/>
      <c r="AB1392" s="37"/>
      <c r="AC1392" s="37"/>
      <c r="AD1392" s="37"/>
      <c r="AE1392" s="37"/>
      <c r="AF1392" s="37"/>
      <c r="AG1392" s="37"/>
    </row>
    <row r="1393" spans="1:33">
      <c r="A1393" s="666">
        <v>44029</v>
      </c>
      <c r="B1393" s="115" t="s">
        <v>149</v>
      </c>
      <c r="C1393" s="37">
        <v>881578531</v>
      </c>
      <c r="D1393" s="115" t="s">
        <v>152</v>
      </c>
      <c r="E1393" s="115" t="s">
        <v>140</v>
      </c>
      <c r="F1393" s="665" t="s">
        <v>142</v>
      </c>
      <c r="G1393" s="486"/>
      <c r="H1393" s="265">
        <v>44040</v>
      </c>
      <c r="I1393" s="666">
        <v>44043</v>
      </c>
      <c r="J1393" s="665" t="s">
        <v>168</v>
      </c>
      <c r="K1393" s="486">
        <v>50</v>
      </c>
      <c r="L1393" s="115" t="s">
        <v>195</v>
      </c>
      <c r="M1393" s="680"/>
      <c r="N1393" s="486"/>
      <c r="O1393" s="683"/>
      <c r="P1393" s="486"/>
      <c r="Q1393" s="486"/>
      <c r="R1393" s="486"/>
      <c r="S1393" s="37"/>
      <c r="T1393" s="37"/>
      <c r="U1393" s="37"/>
      <c r="V1393" s="37"/>
      <c r="W1393" s="37"/>
      <c r="X1393" s="37"/>
      <c r="Y1393" s="37"/>
      <c r="Z1393" s="37"/>
      <c r="AA1393" s="37"/>
      <c r="AB1393" s="37"/>
      <c r="AC1393" s="37"/>
      <c r="AD1393" s="37"/>
      <c r="AE1393" s="37"/>
      <c r="AF1393" s="37"/>
      <c r="AG1393" s="37"/>
    </row>
    <row r="1394" spans="1:33">
      <c r="A1394" s="666">
        <v>44029</v>
      </c>
      <c r="B1394" s="115" t="s">
        <v>144</v>
      </c>
      <c r="C1394" s="37">
        <v>882229094</v>
      </c>
      <c r="D1394" s="115" t="s">
        <v>152</v>
      </c>
      <c r="E1394" s="115" t="s">
        <v>140</v>
      </c>
      <c r="F1394" s="665" t="s">
        <v>148</v>
      </c>
      <c r="G1394" s="486"/>
      <c r="H1394" s="265"/>
      <c r="I1394" s="666">
        <v>44057</v>
      </c>
      <c r="J1394" s="666"/>
      <c r="K1394" s="486"/>
      <c r="L1394" s="115" t="s">
        <v>251</v>
      </c>
      <c r="M1394" s="680"/>
      <c r="N1394" s="486"/>
      <c r="O1394" s="683"/>
      <c r="P1394" s="486"/>
      <c r="Q1394" s="486"/>
      <c r="R1394" s="486"/>
      <c r="S1394" s="37"/>
      <c r="T1394" s="37"/>
      <c r="U1394" s="37"/>
      <c r="V1394" s="37"/>
      <c r="W1394" s="37"/>
      <c r="X1394" s="37"/>
      <c r="Y1394" s="37"/>
      <c r="Z1394" s="37"/>
      <c r="AA1394" s="37"/>
      <c r="AB1394" s="37"/>
      <c r="AC1394" s="37"/>
      <c r="AD1394" s="37"/>
      <c r="AE1394" s="37"/>
      <c r="AF1394" s="37"/>
      <c r="AG1394" s="37"/>
    </row>
    <row r="1395" spans="1:33">
      <c r="A1395" s="666">
        <v>44029</v>
      </c>
      <c r="B1395" s="115" t="s">
        <v>154</v>
      </c>
      <c r="C1395" s="37">
        <v>881552039</v>
      </c>
      <c r="D1395" s="115" t="s">
        <v>152</v>
      </c>
      <c r="E1395" s="115" t="s">
        <v>140</v>
      </c>
      <c r="F1395" s="665" t="s">
        <v>168</v>
      </c>
      <c r="G1395" s="486"/>
      <c r="H1395" s="265"/>
      <c r="I1395" s="666">
        <v>44057</v>
      </c>
      <c r="J1395" s="666"/>
      <c r="K1395" s="486"/>
      <c r="L1395" s="115" t="s">
        <v>195</v>
      </c>
      <c r="M1395" s="680"/>
      <c r="N1395" s="486"/>
      <c r="O1395" s="683"/>
      <c r="P1395" s="486"/>
      <c r="Q1395" s="486"/>
      <c r="R1395" s="486"/>
      <c r="S1395" s="37"/>
      <c r="T1395" s="37"/>
      <c r="U1395" s="37"/>
      <c r="V1395" s="37"/>
      <c r="W1395" s="37"/>
      <c r="X1395" s="37"/>
      <c r="Y1395" s="37"/>
      <c r="Z1395" s="37"/>
      <c r="AA1395" s="37"/>
      <c r="AB1395" s="37"/>
      <c r="AC1395" s="37"/>
      <c r="AD1395" s="37"/>
      <c r="AE1395" s="37"/>
      <c r="AF1395" s="37"/>
      <c r="AG1395" s="37"/>
    </row>
    <row r="1396" spans="1:33">
      <c r="A1396" s="666">
        <v>44029</v>
      </c>
      <c r="B1396" s="115" t="s">
        <v>194</v>
      </c>
      <c r="C1396" s="37">
        <v>881944128</v>
      </c>
      <c r="D1396" s="115" t="s">
        <v>139</v>
      </c>
      <c r="E1396" s="115" t="s">
        <v>140</v>
      </c>
      <c r="F1396" s="665" t="s">
        <v>142</v>
      </c>
      <c r="G1396" s="486"/>
      <c r="H1396" s="265"/>
      <c r="I1396" s="666">
        <v>44043</v>
      </c>
      <c r="J1396" s="666"/>
      <c r="K1396" s="486"/>
      <c r="L1396" s="115" t="s">
        <v>492</v>
      </c>
      <c r="M1396" s="680"/>
      <c r="N1396" s="486"/>
      <c r="O1396" s="683"/>
      <c r="P1396" s="486"/>
      <c r="Q1396" s="486"/>
      <c r="R1396" s="486"/>
      <c r="S1396" s="37"/>
      <c r="T1396" s="37"/>
      <c r="U1396" s="37"/>
      <c r="V1396" s="37"/>
      <c r="W1396" s="37"/>
      <c r="X1396" s="37"/>
      <c r="Y1396" s="37"/>
      <c r="Z1396" s="37"/>
      <c r="AA1396" s="37"/>
      <c r="AB1396" s="37"/>
      <c r="AC1396" s="37"/>
      <c r="AD1396" s="37"/>
      <c r="AE1396" s="37"/>
      <c r="AF1396" s="37"/>
      <c r="AG1396" s="37"/>
    </row>
    <row r="1397" spans="1:33">
      <c r="A1397" s="666">
        <v>44029</v>
      </c>
      <c r="B1397" s="115" t="s">
        <v>175</v>
      </c>
      <c r="C1397" s="37">
        <v>880021536</v>
      </c>
      <c r="D1397" s="115" t="s">
        <v>139</v>
      </c>
      <c r="E1397" s="115" t="s">
        <v>140</v>
      </c>
      <c r="F1397" s="665" t="s">
        <v>1740</v>
      </c>
      <c r="G1397" s="486"/>
      <c r="H1397" s="265">
        <v>44035</v>
      </c>
      <c r="I1397" s="666">
        <v>44061</v>
      </c>
      <c r="J1397" s="665" t="s">
        <v>168</v>
      </c>
      <c r="K1397" s="486">
        <v>470</v>
      </c>
      <c r="L1397" s="115" t="s">
        <v>1792</v>
      </c>
      <c r="M1397" s="680"/>
      <c r="N1397" s="486"/>
      <c r="O1397" s="683"/>
      <c r="P1397" s="486"/>
      <c r="Q1397" s="486"/>
      <c r="R1397" s="486"/>
      <c r="S1397" s="37"/>
      <c r="T1397" s="37"/>
      <c r="U1397" s="37"/>
      <c r="V1397" s="37"/>
      <c r="W1397" s="37"/>
      <c r="X1397" s="37"/>
      <c r="Y1397" s="37"/>
      <c r="Z1397" s="37"/>
      <c r="AA1397" s="37"/>
      <c r="AB1397" s="37"/>
      <c r="AC1397" s="37"/>
      <c r="AD1397" s="37"/>
      <c r="AE1397" s="37"/>
      <c r="AF1397" s="37"/>
      <c r="AG1397" s="37"/>
    </row>
    <row r="1398" spans="1:33">
      <c r="A1398" s="666">
        <v>44029</v>
      </c>
      <c r="B1398" s="115" t="s">
        <v>194</v>
      </c>
      <c r="C1398" s="37">
        <v>881937996</v>
      </c>
      <c r="D1398" s="115" t="s">
        <v>139</v>
      </c>
      <c r="E1398" s="115" t="s">
        <v>140</v>
      </c>
      <c r="F1398" s="665" t="s">
        <v>10797</v>
      </c>
      <c r="G1398" s="486"/>
      <c r="H1398" s="265"/>
      <c r="I1398" s="666">
        <v>44043</v>
      </c>
      <c r="J1398" s="666"/>
      <c r="K1398" s="486"/>
      <c r="L1398" s="115" t="s">
        <v>2082</v>
      </c>
      <c r="M1398" s="680"/>
      <c r="N1398" s="486"/>
      <c r="O1398" s="683"/>
      <c r="P1398" s="486"/>
      <c r="Q1398" s="486"/>
      <c r="R1398" s="486"/>
      <c r="S1398" s="37"/>
      <c r="T1398" s="37"/>
      <c r="U1398" s="37"/>
      <c r="V1398" s="37"/>
      <c r="W1398" s="37"/>
      <c r="X1398" s="37"/>
      <c r="Y1398" s="37"/>
      <c r="Z1398" s="37"/>
      <c r="AA1398" s="37"/>
      <c r="AB1398" s="37"/>
      <c r="AC1398" s="37"/>
      <c r="AD1398" s="37"/>
      <c r="AE1398" s="37"/>
      <c r="AF1398" s="37"/>
      <c r="AG1398" s="37"/>
    </row>
    <row r="1399" spans="1:33">
      <c r="A1399" s="666">
        <v>44029</v>
      </c>
      <c r="B1399" s="115" t="s">
        <v>149</v>
      </c>
      <c r="C1399" s="37">
        <v>881705219</v>
      </c>
      <c r="D1399" s="115" t="s">
        <v>152</v>
      </c>
      <c r="E1399" s="115" t="s">
        <v>140</v>
      </c>
      <c r="F1399" s="665" t="s">
        <v>142</v>
      </c>
      <c r="G1399" s="486"/>
      <c r="H1399" s="265"/>
      <c r="I1399" s="666">
        <v>44043</v>
      </c>
      <c r="J1399" s="666"/>
      <c r="K1399" s="486"/>
      <c r="L1399" s="115" t="s">
        <v>39</v>
      </c>
      <c r="M1399" s="680"/>
      <c r="N1399" s="486"/>
      <c r="O1399" s="683"/>
      <c r="P1399" s="486"/>
      <c r="Q1399" s="486"/>
      <c r="R1399" s="486"/>
      <c r="S1399" s="37"/>
      <c r="T1399" s="37"/>
      <c r="U1399" s="37"/>
      <c r="V1399" s="37"/>
      <c r="W1399" s="37"/>
      <c r="X1399" s="37"/>
      <c r="Y1399" s="37"/>
      <c r="Z1399" s="37"/>
      <c r="AA1399" s="37"/>
      <c r="AB1399" s="37"/>
      <c r="AC1399" s="37"/>
      <c r="AD1399" s="37"/>
      <c r="AE1399" s="37"/>
      <c r="AF1399" s="37"/>
      <c r="AG1399" s="37"/>
    </row>
    <row r="1400" spans="1:33">
      <c r="A1400" s="666">
        <v>44029</v>
      </c>
      <c r="B1400" s="115" t="s">
        <v>146</v>
      </c>
      <c r="C1400" s="37">
        <v>882301854</v>
      </c>
      <c r="D1400" s="115" t="s">
        <v>345</v>
      </c>
      <c r="E1400" s="115" t="s">
        <v>140</v>
      </c>
      <c r="F1400" s="665" t="s">
        <v>187</v>
      </c>
      <c r="G1400" s="666">
        <v>44043</v>
      </c>
      <c r="H1400" s="265">
        <v>44043</v>
      </c>
      <c r="I1400" s="666">
        <v>44057</v>
      </c>
      <c r="J1400" s="665" t="s">
        <v>148</v>
      </c>
      <c r="K1400" s="486">
        <v>16</v>
      </c>
      <c r="L1400" s="680" t="s">
        <v>1792</v>
      </c>
      <c r="M1400" s="680"/>
      <c r="N1400" s="486"/>
      <c r="O1400" s="683"/>
      <c r="P1400" s="486"/>
      <c r="Q1400" s="486"/>
      <c r="R1400" s="486"/>
      <c r="S1400" s="37"/>
      <c r="T1400" s="37"/>
      <c r="U1400" s="37"/>
      <c r="V1400" s="37"/>
      <c r="W1400" s="37"/>
      <c r="X1400" s="37"/>
      <c r="Y1400" s="37"/>
      <c r="Z1400" s="37"/>
      <c r="AA1400" s="37"/>
      <c r="AB1400" s="37"/>
      <c r="AC1400" s="37"/>
      <c r="AD1400" s="37"/>
      <c r="AE1400" s="37"/>
      <c r="AF1400" s="37"/>
      <c r="AG1400" s="37"/>
    </row>
    <row r="1401" spans="1:33">
      <c r="A1401" s="666">
        <v>44029</v>
      </c>
      <c r="B1401" s="115" t="s">
        <v>146</v>
      </c>
      <c r="C1401" s="37">
        <v>882301854</v>
      </c>
      <c r="D1401" s="115" t="s">
        <v>345</v>
      </c>
      <c r="E1401" s="115" t="s">
        <v>140</v>
      </c>
      <c r="F1401" s="665" t="s">
        <v>187</v>
      </c>
      <c r="G1401" s="666">
        <v>44043</v>
      </c>
      <c r="H1401" s="265">
        <v>44043</v>
      </c>
      <c r="I1401" s="666">
        <v>44057</v>
      </c>
      <c r="J1401" s="115" t="s">
        <v>182</v>
      </c>
      <c r="K1401" s="486">
        <v>108</v>
      </c>
      <c r="L1401" s="115"/>
      <c r="M1401" s="680"/>
      <c r="N1401" s="486"/>
      <c r="O1401" s="683"/>
      <c r="P1401" s="486"/>
      <c r="Q1401" s="486"/>
      <c r="R1401" s="486"/>
      <c r="S1401" s="37"/>
      <c r="T1401" s="37"/>
      <c r="U1401" s="37"/>
      <c r="V1401" s="37"/>
      <c r="W1401" s="37"/>
      <c r="X1401" s="37"/>
      <c r="Y1401" s="37"/>
      <c r="Z1401" s="37"/>
      <c r="AA1401" s="37"/>
      <c r="AB1401" s="37"/>
      <c r="AC1401" s="37"/>
      <c r="AD1401" s="37"/>
      <c r="AE1401" s="37"/>
      <c r="AF1401" s="37"/>
      <c r="AG1401" s="37"/>
    </row>
    <row r="1402" spans="1:33">
      <c r="A1402" s="666">
        <v>44029</v>
      </c>
      <c r="B1402" s="115" t="s">
        <v>194</v>
      </c>
      <c r="C1402" s="37">
        <v>881934484</v>
      </c>
      <c r="D1402" s="115" t="s">
        <v>139</v>
      </c>
      <c r="E1402" s="115" t="s">
        <v>140</v>
      </c>
      <c r="F1402" s="665" t="s">
        <v>163</v>
      </c>
      <c r="G1402" s="486"/>
      <c r="H1402" s="265"/>
      <c r="I1402" s="666">
        <v>44043</v>
      </c>
      <c r="J1402" s="666"/>
      <c r="K1402" s="486"/>
      <c r="L1402" s="115" t="s">
        <v>195</v>
      </c>
      <c r="M1402" s="680"/>
      <c r="N1402" s="486"/>
      <c r="O1402" s="683"/>
      <c r="P1402" s="486"/>
      <c r="Q1402" s="486"/>
      <c r="R1402" s="486"/>
      <c r="S1402" s="37"/>
      <c r="T1402" s="37"/>
      <c r="U1402" s="37"/>
      <c r="V1402" s="37"/>
      <c r="W1402" s="37"/>
      <c r="X1402" s="37"/>
      <c r="Y1402" s="37"/>
      <c r="Z1402" s="37"/>
      <c r="AA1402" s="37"/>
      <c r="AB1402" s="37"/>
      <c r="AC1402" s="37"/>
      <c r="AD1402" s="37"/>
      <c r="AE1402" s="37"/>
      <c r="AF1402" s="37"/>
      <c r="AG1402" s="37"/>
    </row>
    <row r="1403" spans="1:33">
      <c r="A1403" s="666">
        <v>44011</v>
      </c>
      <c r="B1403" s="115" t="s">
        <v>154</v>
      </c>
      <c r="C1403" s="37">
        <v>881752987</v>
      </c>
      <c r="D1403" s="115" t="s">
        <v>139</v>
      </c>
      <c r="E1403" s="115" t="s">
        <v>140</v>
      </c>
      <c r="F1403" s="665"/>
      <c r="G1403" s="486">
        <v>44028</v>
      </c>
      <c r="H1403" s="265"/>
      <c r="I1403" s="666">
        <v>44046</v>
      </c>
      <c r="J1403" s="666"/>
      <c r="K1403" s="486"/>
      <c r="L1403" s="115" t="s">
        <v>195</v>
      </c>
      <c r="M1403" s="680"/>
      <c r="N1403" s="486"/>
      <c r="O1403" s="683"/>
      <c r="P1403" s="486"/>
      <c r="Q1403" s="486"/>
      <c r="R1403" s="486"/>
      <c r="S1403" s="37"/>
      <c r="T1403" s="37"/>
      <c r="U1403" s="37"/>
      <c r="V1403" s="37"/>
      <c r="W1403" s="37"/>
      <c r="X1403" s="37"/>
      <c r="Y1403" s="37"/>
      <c r="Z1403" s="37"/>
      <c r="AA1403" s="37"/>
      <c r="AB1403" s="37"/>
      <c r="AC1403" s="37"/>
      <c r="AD1403" s="37"/>
      <c r="AE1403" s="37"/>
      <c r="AF1403" s="37"/>
      <c r="AG1403" s="37"/>
    </row>
    <row r="1404" spans="1:33">
      <c r="A1404" s="666">
        <v>44029</v>
      </c>
      <c r="B1404" s="115" t="s">
        <v>178</v>
      </c>
      <c r="C1404" s="37">
        <v>881407645</v>
      </c>
      <c r="D1404" s="115" t="s">
        <v>139</v>
      </c>
      <c r="E1404" s="115" t="s">
        <v>140</v>
      </c>
      <c r="F1404" s="665"/>
      <c r="G1404" s="486"/>
      <c r="H1404" s="265"/>
      <c r="I1404" s="666">
        <v>44057</v>
      </c>
      <c r="J1404" s="666"/>
      <c r="K1404" s="486"/>
      <c r="L1404" s="115" t="s">
        <v>195</v>
      </c>
      <c r="M1404" s="680"/>
      <c r="N1404" s="486"/>
      <c r="O1404" s="683"/>
      <c r="P1404" s="486"/>
      <c r="Q1404" s="486"/>
      <c r="R1404" s="486"/>
      <c r="S1404" s="37"/>
      <c r="T1404" s="37"/>
      <c r="U1404" s="37"/>
      <c r="V1404" s="37"/>
      <c r="W1404" s="37"/>
      <c r="X1404" s="37"/>
      <c r="Y1404" s="37"/>
      <c r="Z1404" s="37"/>
      <c r="AA1404" s="37"/>
      <c r="AB1404" s="37"/>
      <c r="AC1404" s="37"/>
      <c r="AD1404" s="37"/>
      <c r="AE1404" s="37"/>
      <c r="AF1404" s="37"/>
      <c r="AG1404" s="37"/>
    </row>
    <row r="1405" spans="1:33">
      <c r="A1405" s="666">
        <v>44029</v>
      </c>
      <c r="B1405" s="115" t="s">
        <v>144</v>
      </c>
      <c r="C1405" s="37">
        <v>882188432</v>
      </c>
      <c r="D1405" s="115" t="s">
        <v>139</v>
      </c>
      <c r="E1405" s="115" t="s">
        <v>140</v>
      </c>
      <c r="F1405" s="665" t="s">
        <v>168</v>
      </c>
      <c r="G1405" s="486"/>
      <c r="H1405" s="265"/>
      <c r="I1405" s="666">
        <v>44057</v>
      </c>
      <c r="J1405" s="666"/>
      <c r="K1405" s="486"/>
      <c r="L1405" s="115" t="s">
        <v>10798</v>
      </c>
      <c r="M1405" s="680"/>
      <c r="N1405" s="486"/>
      <c r="O1405" s="683"/>
      <c r="P1405" s="486"/>
      <c r="Q1405" s="486"/>
      <c r="R1405" s="486"/>
      <c r="S1405" s="37"/>
      <c r="T1405" s="37"/>
      <c r="U1405" s="37"/>
      <c r="V1405" s="37"/>
      <c r="W1405" s="37"/>
      <c r="X1405" s="37"/>
      <c r="Y1405" s="37"/>
      <c r="Z1405" s="37"/>
      <c r="AA1405" s="37"/>
      <c r="AB1405" s="37"/>
      <c r="AC1405" s="37"/>
      <c r="AD1405" s="37"/>
      <c r="AE1405" s="37"/>
      <c r="AF1405" s="37"/>
      <c r="AG1405" s="37"/>
    </row>
    <row r="1406" spans="1:33">
      <c r="A1406" s="666">
        <v>44029</v>
      </c>
      <c r="B1406" s="115" t="s">
        <v>146</v>
      </c>
      <c r="C1406" s="37">
        <v>882265100</v>
      </c>
      <c r="D1406" s="115" t="s">
        <v>139</v>
      </c>
      <c r="E1406" s="115" t="s">
        <v>140</v>
      </c>
      <c r="F1406" s="665" t="s">
        <v>176</v>
      </c>
      <c r="G1406" s="486"/>
      <c r="H1406" s="265"/>
      <c r="I1406" s="666">
        <v>44039</v>
      </c>
      <c r="J1406" s="666"/>
      <c r="K1406" s="486"/>
      <c r="L1406" s="115" t="s">
        <v>39</v>
      </c>
      <c r="M1406" s="680"/>
      <c r="N1406" s="486"/>
      <c r="O1406" s="683"/>
      <c r="P1406" s="486"/>
      <c r="Q1406" s="486"/>
      <c r="R1406" s="486"/>
      <c r="S1406" s="37"/>
      <c r="T1406" s="37"/>
      <c r="U1406" s="37"/>
      <c r="V1406" s="37"/>
      <c r="W1406" s="37"/>
      <c r="X1406" s="37"/>
      <c r="Y1406" s="37"/>
      <c r="Z1406" s="37"/>
      <c r="AA1406" s="37"/>
      <c r="AB1406" s="37"/>
      <c r="AC1406" s="37"/>
      <c r="AD1406" s="37"/>
      <c r="AE1406" s="37"/>
      <c r="AF1406" s="37"/>
      <c r="AG1406" s="37"/>
    </row>
    <row r="1407" spans="1:33">
      <c r="A1407" s="666">
        <v>44029</v>
      </c>
      <c r="B1407" s="115" t="s">
        <v>138</v>
      </c>
      <c r="C1407" s="37">
        <v>881378411</v>
      </c>
      <c r="D1407" s="115" t="s">
        <v>139</v>
      </c>
      <c r="E1407" s="115" t="s">
        <v>140</v>
      </c>
      <c r="F1407" s="665" t="s">
        <v>10799</v>
      </c>
      <c r="G1407" s="486"/>
      <c r="H1407" s="265"/>
      <c r="I1407" s="666">
        <v>44041</v>
      </c>
      <c r="J1407" s="666"/>
      <c r="K1407" s="486"/>
      <c r="L1407" s="115" t="s">
        <v>10800</v>
      </c>
      <c r="M1407" s="680"/>
      <c r="N1407" s="486"/>
      <c r="O1407" s="683"/>
      <c r="P1407" s="486"/>
      <c r="Q1407" s="486"/>
      <c r="R1407" s="486"/>
      <c r="S1407" s="37"/>
      <c r="T1407" s="37"/>
      <c r="U1407" s="37"/>
      <c r="V1407" s="37"/>
      <c r="W1407" s="37"/>
      <c r="X1407" s="37"/>
      <c r="Y1407" s="37"/>
      <c r="Z1407" s="37"/>
      <c r="AA1407" s="37"/>
      <c r="AB1407" s="37"/>
      <c r="AC1407" s="37"/>
      <c r="AD1407" s="37"/>
      <c r="AE1407" s="37"/>
      <c r="AF1407" s="37"/>
      <c r="AG1407" s="37"/>
    </row>
    <row r="1408" spans="1:33">
      <c r="A1408" s="666">
        <v>44029</v>
      </c>
      <c r="B1408" s="115" t="s">
        <v>156</v>
      </c>
      <c r="C1408" s="37">
        <v>881284538</v>
      </c>
      <c r="D1408" s="115" t="s">
        <v>139</v>
      </c>
      <c r="E1408" s="115" t="s">
        <v>140</v>
      </c>
      <c r="F1408" s="665"/>
      <c r="G1408" s="486"/>
      <c r="H1408" s="265"/>
      <c r="I1408" s="666">
        <v>44042</v>
      </c>
      <c r="J1408" s="666"/>
      <c r="K1408" s="486"/>
      <c r="L1408" s="115" t="s">
        <v>10801</v>
      </c>
      <c r="M1408" s="680"/>
      <c r="N1408" s="486"/>
      <c r="O1408" s="683"/>
      <c r="P1408" s="486"/>
      <c r="Q1408" s="486"/>
      <c r="R1408" s="486"/>
      <c r="S1408" s="37"/>
      <c r="T1408" s="37"/>
      <c r="U1408" s="37"/>
      <c r="V1408" s="37"/>
      <c r="W1408" s="37"/>
      <c r="X1408" s="37"/>
      <c r="Y1408" s="37"/>
      <c r="Z1408" s="37"/>
      <c r="AA1408" s="37"/>
      <c r="AB1408" s="37"/>
      <c r="AC1408" s="37"/>
      <c r="AD1408" s="37"/>
      <c r="AE1408" s="37"/>
      <c r="AF1408" s="37"/>
      <c r="AG1408" s="37"/>
    </row>
    <row r="1409" spans="1:33">
      <c r="A1409" s="666">
        <v>44029</v>
      </c>
      <c r="B1409" s="115" t="s">
        <v>154</v>
      </c>
      <c r="C1409" s="37">
        <v>881427669</v>
      </c>
      <c r="D1409" s="115" t="s">
        <v>139</v>
      </c>
      <c r="E1409" s="115" t="s">
        <v>140</v>
      </c>
      <c r="F1409" s="665" t="s">
        <v>363</v>
      </c>
      <c r="G1409" s="486"/>
      <c r="H1409" s="265"/>
      <c r="I1409" s="666">
        <v>44046</v>
      </c>
      <c r="J1409" s="666"/>
      <c r="K1409" s="486"/>
      <c r="L1409" s="115" t="s">
        <v>195</v>
      </c>
      <c r="M1409" s="680"/>
      <c r="N1409" s="486"/>
      <c r="O1409" s="683"/>
      <c r="P1409" s="486"/>
      <c r="Q1409" s="486"/>
      <c r="R1409" s="486"/>
      <c r="S1409" s="37"/>
      <c r="T1409" s="37"/>
      <c r="U1409" s="37"/>
      <c r="V1409" s="37"/>
      <c r="W1409" s="37"/>
      <c r="X1409" s="37"/>
      <c r="Y1409" s="37"/>
      <c r="Z1409" s="37"/>
      <c r="AA1409" s="37"/>
      <c r="AB1409" s="37"/>
      <c r="AC1409" s="37"/>
      <c r="AD1409" s="37"/>
      <c r="AE1409" s="37"/>
      <c r="AF1409" s="37"/>
      <c r="AG1409" s="37"/>
    </row>
    <row r="1410" spans="1:33">
      <c r="A1410" s="666">
        <v>44029</v>
      </c>
      <c r="B1410" s="115" t="s">
        <v>178</v>
      </c>
      <c r="C1410" s="37">
        <v>880890726</v>
      </c>
      <c r="D1410" s="115" t="s">
        <v>139</v>
      </c>
      <c r="E1410" s="115" t="s">
        <v>140</v>
      </c>
      <c r="F1410" s="665" t="s">
        <v>294</v>
      </c>
      <c r="G1410" s="486"/>
      <c r="H1410" s="265"/>
      <c r="I1410" s="666">
        <v>44068</v>
      </c>
      <c r="J1410" s="666"/>
      <c r="K1410" s="486"/>
      <c r="L1410" s="115"/>
      <c r="M1410" s="680"/>
      <c r="N1410" s="486"/>
      <c r="O1410" s="683"/>
      <c r="P1410" s="486"/>
      <c r="Q1410" s="486"/>
      <c r="R1410" s="486"/>
      <c r="S1410" s="37"/>
      <c r="T1410" s="37"/>
      <c r="U1410" s="37"/>
      <c r="V1410" s="37"/>
      <c r="W1410" s="37"/>
      <c r="X1410" s="37"/>
      <c r="Y1410" s="37"/>
      <c r="Z1410" s="37"/>
      <c r="AA1410" s="37"/>
      <c r="AB1410" s="37"/>
      <c r="AC1410" s="37"/>
      <c r="AD1410" s="37"/>
      <c r="AE1410" s="37"/>
      <c r="AF1410" s="37"/>
      <c r="AG1410" s="37"/>
    </row>
    <row r="1411" spans="1:33">
      <c r="A1411" s="666">
        <v>44029</v>
      </c>
      <c r="B1411" s="115" t="s">
        <v>154</v>
      </c>
      <c r="C1411" s="37">
        <v>882257448</v>
      </c>
      <c r="D1411" s="115" t="s">
        <v>152</v>
      </c>
      <c r="E1411" s="115" t="s">
        <v>140</v>
      </c>
      <c r="F1411" s="665" t="s">
        <v>168</v>
      </c>
      <c r="G1411" s="486"/>
      <c r="H1411" s="265"/>
      <c r="I1411" s="666">
        <v>44046</v>
      </c>
      <c r="J1411" s="666"/>
      <c r="K1411" s="486"/>
      <c r="L1411" s="115" t="s">
        <v>195</v>
      </c>
      <c r="M1411" s="680"/>
      <c r="N1411" s="486"/>
      <c r="O1411" s="683"/>
      <c r="P1411" s="486"/>
      <c r="Q1411" s="486"/>
      <c r="R1411" s="486"/>
      <c r="S1411" s="37"/>
      <c r="T1411" s="37"/>
      <c r="U1411" s="37"/>
      <c r="V1411" s="37"/>
      <c r="W1411" s="37"/>
      <c r="X1411" s="37"/>
      <c r="Y1411" s="37"/>
      <c r="Z1411" s="37"/>
      <c r="AA1411" s="37"/>
      <c r="AB1411" s="37"/>
      <c r="AC1411" s="37"/>
      <c r="AD1411" s="37"/>
      <c r="AE1411" s="37"/>
      <c r="AF1411" s="37"/>
      <c r="AG1411" s="37"/>
    </row>
    <row r="1412" spans="1:33">
      <c r="A1412" s="666">
        <v>44029</v>
      </c>
      <c r="B1412" s="115" t="s">
        <v>154</v>
      </c>
      <c r="C1412" s="37">
        <v>882257343</v>
      </c>
      <c r="D1412" s="115" t="s">
        <v>139</v>
      </c>
      <c r="E1412" s="115" t="s">
        <v>140</v>
      </c>
      <c r="F1412" s="665"/>
      <c r="G1412" s="486"/>
      <c r="H1412" s="265"/>
      <c r="I1412" s="666">
        <v>44046</v>
      </c>
      <c r="J1412" s="666"/>
      <c r="K1412" s="486"/>
      <c r="L1412" s="115" t="s">
        <v>195</v>
      </c>
      <c r="M1412" s="680"/>
      <c r="N1412" s="486"/>
      <c r="O1412" s="683"/>
      <c r="P1412" s="486"/>
      <c r="Q1412" s="486"/>
      <c r="R1412" s="486"/>
      <c r="S1412" s="37"/>
      <c r="T1412" s="37"/>
      <c r="U1412" s="37"/>
      <c r="V1412" s="37"/>
      <c r="W1412" s="37"/>
      <c r="X1412" s="37"/>
      <c r="Y1412" s="37"/>
      <c r="Z1412" s="37"/>
      <c r="AA1412" s="37"/>
      <c r="AB1412" s="37"/>
      <c r="AC1412" s="37"/>
      <c r="AD1412" s="37"/>
      <c r="AE1412" s="37"/>
      <c r="AF1412" s="37"/>
      <c r="AG1412" s="37"/>
    </row>
    <row r="1413" spans="1:33">
      <c r="A1413" s="666">
        <v>44029</v>
      </c>
      <c r="B1413" s="115" t="s">
        <v>144</v>
      </c>
      <c r="C1413" s="37">
        <v>882215934</v>
      </c>
      <c r="D1413" s="115" t="s">
        <v>139</v>
      </c>
      <c r="E1413" s="115" t="s">
        <v>140</v>
      </c>
      <c r="F1413" s="665" t="s">
        <v>142</v>
      </c>
      <c r="G1413" s="486"/>
      <c r="H1413" s="265"/>
      <c r="I1413" s="666">
        <v>44057</v>
      </c>
      <c r="J1413" s="666"/>
      <c r="K1413" s="486"/>
      <c r="L1413" s="115" t="s">
        <v>492</v>
      </c>
      <c r="M1413" s="680"/>
      <c r="N1413" s="486"/>
      <c r="O1413" s="683"/>
      <c r="P1413" s="486"/>
      <c r="Q1413" s="486"/>
      <c r="R1413" s="486"/>
      <c r="S1413" s="37"/>
      <c r="T1413" s="37"/>
      <c r="U1413" s="37"/>
      <c r="V1413" s="37"/>
      <c r="W1413" s="37"/>
      <c r="X1413" s="37"/>
      <c r="Y1413" s="37"/>
      <c r="Z1413" s="37"/>
      <c r="AA1413" s="37"/>
      <c r="AB1413" s="37"/>
      <c r="AC1413" s="37"/>
      <c r="AD1413" s="37"/>
      <c r="AE1413" s="37"/>
      <c r="AF1413" s="37"/>
      <c r="AG1413" s="37"/>
    </row>
    <row r="1414" spans="1:33">
      <c r="A1414" s="666">
        <v>44029</v>
      </c>
      <c r="B1414" s="115" t="s">
        <v>206</v>
      </c>
      <c r="C1414" s="37">
        <v>880093628</v>
      </c>
      <c r="D1414" s="115" t="s">
        <v>345</v>
      </c>
      <c r="E1414" s="115" t="s">
        <v>140</v>
      </c>
      <c r="F1414" s="665"/>
      <c r="G1414" s="486"/>
      <c r="H1414" s="265"/>
      <c r="I1414" s="666">
        <v>44046</v>
      </c>
      <c r="J1414" s="666"/>
      <c r="K1414" s="486"/>
      <c r="L1414" s="115"/>
      <c r="M1414" s="680"/>
      <c r="N1414" s="486"/>
      <c r="O1414" s="683"/>
      <c r="P1414" s="486"/>
      <c r="Q1414" s="486"/>
      <c r="R1414" s="486"/>
      <c r="S1414" s="37"/>
      <c r="T1414" s="37"/>
      <c r="U1414" s="37"/>
      <c r="V1414" s="37"/>
      <c r="W1414" s="37"/>
      <c r="X1414" s="37"/>
      <c r="Y1414" s="37"/>
      <c r="Z1414" s="37"/>
      <c r="AA1414" s="37"/>
      <c r="AB1414" s="37"/>
      <c r="AC1414" s="37"/>
      <c r="AD1414" s="37"/>
      <c r="AE1414" s="37"/>
      <c r="AF1414" s="37"/>
      <c r="AG1414" s="37"/>
    </row>
    <row r="1415" spans="1:33">
      <c r="A1415" s="666">
        <v>44029</v>
      </c>
      <c r="B1415" s="115" t="s">
        <v>206</v>
      </c>
      <c r="C1415" s="37">
        <v>881529819</v>
      </c>
      <c r="D1415" s="115" t="s">
        <v>139</v>
      </c>
      <c r="E1415" s="115" t="s">
        <v>140</v>
      </c>
      <c r="F1415" s="665"/>
      <c r="G1415" s="486"/>
      <c r="H1415" s="265"/>
      <c r="I1415" s="666">
        <v>44046</v>
      </c>
      <c r="J1415" s="666"/>
      <c r="K1415" s="486"/>
      <c r="L1415" s="115"/>
      <c r="M1415" s="680"/>
      <c r="N1415" s="486"/>
      <c r="O1415" s="683"/>
      <c r="P1415" s="486"/>
      <c r="Q1415" s="486"/>
      <c r="R1415" s="486"/>
      <c r="S1415" s="37"/>
      <c r="T1415" s="37"/>
      <c r="U1415" s="37"/>
      <c r="V1415" s="37"/>
      <c r="W1415" s="37"/>
      <c r="X1415" s="37"/>
      <c r="Y1415" s="37"/>
      <c r="Z1415" s="37"/>
      <c r="AA1415" s="37"/>
      <c r="AB1415" s="37"/>
      <c r="AC1415" s="37"/>
      <c r="AD1415" s="37"/>
      <c r="AE1415" s="37"/>
      <c r="AF1415" s="37"/>
      <c r="AG1415" s="37"/>
    </row>
    <row r="1416" spans="1:33">
      <c r="A1416" s="666">
        <v>44029</v>
      </c>
      <c r="B1416" s="115" t="s">
        <v>206</v>
      </c>
      <c r="C1416" s="37">
        <v>882349822</v>
      </c>
      <c r="D1416" s="115" t="s">
        <v>139</v>
      </c>
      <c r="E1416" s="115" t="s">
        <v>140</v>
      </c>
      <c r="F1416" s="665"/>
      <c r="G1416" s="486"/>
      <c r="H1416" s="265"/>
      <c r="I1416" s="666">
        <v>44046</v>
      </c>
      <c r="J1416" s="666"/>
      <c r="K1416" s="486"/>
      <c r="L1416" s="115"/>
      <c r="M1416" s="680"/>
      <c r="N1416" s="486"/>
      <c r="O1416" s="683"/>
      <c r="P1416" s="486"/>
      <c r="Q1416" s="486"/>
      <c r="R1416" s="486"/>
      <c r="S1416" s="37"/>
      <c r="T1416" s="37"/>
      <c r="U1416" s="37"/>
      <c r="V1416" s="37"/>
      <c r="W1416" s="37"/>
      <c r="X1416" s="37"/>
      <c r="Y1416" s="37"/>
      <c r="Z1416" s="37"/>
      <c r="AA1416" s="37"/>
      <c r="AB1416" s="37"/>
      <c r="AC1416" s="37"/>
      <c r="AD1416" s="37"/>
      <c r="AE1416" s="37"/>
      <c r="AF1416" s="37"/>
      <c r="AG1416" s="37"/>
    </row>
    <row r="1417" spans="1:33">
      <c r="A1417" s="666">
        <v>44029</v>
      </c>
      <c r="B1417" s="115" t="s">
        <v>206</v>
      </c>
      <c r="C1417" s="37">
        <v>880361207</v>
      </c>
      <c r="D1417" s="115" t="s">
        <v>152</v>
      </c>
      <c r="E1417" s="115" t="s">
        <v>140</v>
      </c>
      <c r="F1417" s="665"/>
      <c r="G1417" s="486"/>
      <c r="H1417" s="265"/>
      <c r="I1417" s="666">
        <v>44046</v>
      </c>
      <c r="J1417" s="666"/>
      <c r="K1417" s="486"/>
      <c r="L1417" s="115"/>
      <c r="M1417" s="680"/>
      <c r="N1417" s="486"/>
      <c r="O1417" s="683"/>
      <c r="P1417" s="486"/>
      <c r="Q1417" s="486"/>
      <c r="R1417" s="486"/>
      <c r="S1417" s="37"/>
      <c r="T1417" s="37"/>
      <c r="U1417" s="37"/>
      <c r="V1417" s="37"/>
      <c r="W1417" s="37"/>
      <c r="X1417" s="37"/>
      <c r="Y1417" s="37"/>
      <c r="Z1417" s="37"/>
      <c r="AA1417" s="37"/>
      <c r="AB1417" s="37"/>
      <c r="AC1417" s="37"/>
      <c r="AD1417" s="37"/>
      <c r="AE1417" s="37"/>
      <c r="AF1417" s="37"/>
      <c r="AG1417" s="37"/>
    </row>
    <row r="1418" spans="1:33">
      <c r="A1418" s="666">
        <v>44029</v>
      </c>
      <c r="B1418" s="115" t="s">
        <v>206</v>
      </c>
      <c r="C1418" s="37">
        <v>882125862</v>
      </c>
      <c r="D1418" s="115" t="s">
        <v>139</v>
      </c>
      <c r="E1418" s="115" t="s">
        <v>140</v>
      </c>
      <c r="F1418" s="665"/>
      <c r="G1418" s="486"/>
      <c r="H1418" s="265"/>
      <c r="I1418" s="666">
        <v>44046</v>
      </c>
      <c r="J1418" s="666"/>
      <c r="K1418" s="486"/>
      <c r="L1418" s="115"/>
      <c r="M1418" s="680"/>
      <c r="N1418" s="486"/>
      <c r="O1418" s="683"/>
      <c r="P1418" s="486"/>
      <c r="Q1418" s="486"/>
      <c r="R1418" s="486"/>
      <c r="S1418" s="37"/>
      <c r="T1418" s="37"/>
      <c r="U1418" s="37"/>
      <c r="V1418" s="37"/>
      <c r="W1418" s="37"/>
      <c r="X1418" s="37"/>
      <c r="Y1418" s="37"/>
      <c r="Z1418" s="37"/>
      <c r="AA1418" s="37"/>
      <c r="AB1418" s="37"/>
      <c r="AC1418" s="37"/>
      <c r="AD1418" s="37"/>
      <c r="AE1418" s="37"/>
      <c r="AF1418" s="37"/>
      <c r="AG1418" s="37"/>
    </row>
    <row r="1419" spans="1:33">
      <c r="A1419" s="666">
        <v>44029</v>
      </c>
      <c r="B1419" s="115" t="s">
        <v>206</v>
      </c>
      <c r="C1419" s="37">
        <v>881504447</v>
      </c>
      <c r="D1419" s="115" t="s">
        <v>152</v>
      </c>
      <c r="E1419" s="115" t="s">
        <v>140</v>
      </c>
      <c r="F1419" s="665"/>
      <c r="G1419" s="486"/>
      <c r="H1419" s="265"/>
      <c r="I1419" s="666">
        <v>44046</v>
      </c>
      <c r="J1419" s="666"/>
      <c r="K1419" s="486"/>
      <c r="L1419" s="115"/>
      <c r="M1419" s="680"/>
      <c r="N1419" s="486"/>
      <c r="O1419" s="683"/>
      <c r="P1419" s="486"/>
      <c r="Q1419" s="486"/>
      <c r="R1419" s="486"/>
      <c r="S1419" s="37"/>
      <c r="T1419" s="37"/>
      <c r="U1419" s="37"/>
      <c r="V1419" s="37"/>
      <c r="W1419" s="37"/>
      <c r="X1419" s="37"/>
      <c r="Y1419" s="37"/>
      <c r="Z1419" s="37"/>
      <c r="AA1419" s="37"/>
      <c r="AB1419" s="37"/>
      <c r="AC1419" s="37"/>
      <c r="AD1419" s="37"/>
      <c r="AE1419" s="37"/>
      <c r="AF1419" s="37"/>
      <c r="AG1419" s="37"/>
    </row>
    <row r="1420" spans="1:33">
      <c r="A1420" s="666">
        <v>44032</v>
      </c>
      <c r="B1420" s="115" t="s">
        <v>144</v>
      </c>
      <c r="C1420" s="37">
        <v>880000738</v>
      </c>
      <c r="D1420" s="115" t="s">
        <v>139</v>
      </c>
      <c r="E1420" s="115" t="s">
        <v>147</v>
      </c>
      <c r="F1420" s="665"/>
      <c r="G1420" s="486"/>
      <c r="H1420" s="265"/>
      <c r="I1420" s="665">
        <v>44058</v>
      </c>
      <c r="J1420" s="666"/>
      <c r="K1420" s="486"/>
      <c r="L1420" s="115"/>
      <c r="M1420" s="680"/>
      <c r="N1420" s="486"/>
      <c r="O1420" s="683"/>
      <c r="P1420" s="486"/>
      <c r="Q1420" s="486"/>
      <c r="R1420" s="486"/>
      <c r="S1420" s="37"/>
      <c r="T1420" s="37"/>
      <c r="U1420" s="37"/>
      <c r="V1420" s="37"/>
      <c r="W1420" s="37"/>
      <c r="X1420" s="37"/>
      <c r="Y1420" s="37"/>
      <c r="Z1420" s="37"/>
      <c r="AA1420" s="37"/>
      <c r="AB1420" s="37"/>
      <c r="AC1420" s="37"/>
      <c r="AD1420" s="37"/>
      <c r="AE1420" s="37"/>
      <c r="AF1420" s="37"/>
      <c r="AG1420" s="37"/>
    </row>
    <row r="1421" spans="1:33">
      <c r="A1421" s="666">
        <v>44032</v>
      </c>
      <c r="B1421" s="115" t="s">
        <v>154</v>
      </c>
      <c r="C1421" s="37">
        <v>882344890</v>
      </c>
      <c r="D1421" s="115" t="s">
        <v>139</v>
      </c>
      <c r="E1421" s="115" t="s">
        <v>140</v>
      </c>
      <c r="F1421" s="665"/>
      <c r="G1421" s="486"/>
      <c r="H1421" s="265"/>
      <c r="I1421" s="666">
        <v>44047</v>
      </c>
      <c r="J1421" s="666"/>
      <c r="K1421" s="486"/>
      <c r="L1421" s="115" t="s">
        <v>195</v>
      </c>
      <c r="M1421" s="680"/>
      <c r="N1421" s="486"/>
      <c r="O1421" s="683"/>
      <c r="P1421" s="486"/>
      <c r="Q1421" s="486"/>
      <c r="R1421" s="486"/>
      <c r="S1421" s="37"/>
      <c r="T1421" s="37"/>
      <c r="U1421" s="37"/>
      <c r="V1421" s="37"/>
      <c r="W1421" s="37"/>
      <c r="X1421" s="37"/>
      <c r="Y1421" s="37"/>
      <c r="Z1421" s="37"/>
      <c r="AA1421" s="37"/>
      <c r="AB1421" s="37"/>
      <c r="AC1421" s="37"/>
      <c r="AD1421" s="37"/>
      <c r="AE1421" s="37"/>
      <c r="AF1421" s="37"/>
      <c r="AG1421" s="37"/>
    </row>
    <row r="1422" spans="1:33">
      <c r="A1422" s="666">
        <v>44032</v>
      </c>
      <c r="B1422" s="115" t="s">
        <v>146</v>
      </c>
      <c r="C1422" s="37">
        <v>880974972</v>
      </c>
      <c r="D1422" s="115" t="s">
        <v>139</v>
      </c>
      <c r="E1422" s="115" t="s">
        <v>147</v>
      </c>
      <c r="F1422" s="665"/>
      <c r="G1422" s="486"/>
      <c r="H1422" s="265"/>
      <c r="I1422" s="666"/>
      <c r="J1422" s="666"/>
      <c r="K1422" s="486"/>
      <c r="L1422" s="115"/>
      <c r="M1422" s="680"/>
      <c r="N1422" s="666">
        <v>44032</v>
      </c>
      <c r="O1422" s="486">
        <v>675.44</v>
      </c>
      <c r="P1422" s="486"/>
      <c r="Q1422" s="486"/>
      <c r="R1422" s="486"/>
      <c r="S1422" s="37"/>
      <c r="T1422" s="37"/>
      <c r="U1422" s="37"/>
      <c r="V1422" s="37"/>
      <c r="W1422" s="37"/>
      <c r="X1422" s="37"/>
      <c r="Y1422" s="37"/>
      <c r="Z1422" s="37"/>
      <c r="AA1422" s="37"/>
      <c r="AB1422" s="37"/>
      <c r="AC1422" s="37"/>
      <c r="AD1422" s="37"/>
      <c r="AE1422" s="37"/>
      <c r="AF1422" s="37"/>
      <c r="AG1422" s="37"/>
    </row>
    <row r="1423" spans="1:33">
      <c r="A1423" s="666">
        <v>44025</v>
      </c>
      <c r="B1423" s="115" t="s">
        <v>154</v>
      </c>
      <c r="C1423" s="37">
        <v>881539163</v>
      </c>
      <c r="D1423" s="115" t="s">
        <v>139</v>
      </c>
      <c r="E1423" s="115" t="s">
        <v>150</v>
      </c>
      <c r="F1423" s="665"/>
      <c r="G1423" s="486"/>
      <c r="H1423" s="265">
        <v>44032</v>
      </c>
      <c r="I1423" s="666">
        <v>44039</v>
      </c>
      <c r="J1423" s="666" t="s">
        <v>148</v>
      </c>
      <c r="K1423" s="486">
        <v>198</v>
      </c>
      <c r="L1423" s="115" t="s">
        <v>10802</v>
      </c>
      <c r="M1423" s="680"/>
      <c r="N1423" s="486"/>
      <c r="O1423" s="683"/>
      <c r="P1423" s="486"/>
      <c r="Q1423" s="486"/>
      <c r="R1423" s="486"/>
      <c r="S1423" s="37"/>
      <c r="T1423" s="37"/>
      <c r="U1423" s="37"/>
      <c r="V1423" s="37"/>
      <c r="W1423" s="37"/>
      <c r="X1423" s="37"/>
      <c r="Y1423" s="37"/>
      <c r="Z1423" s="37"/>
      <c r="AA1423" s="37"/>
      <c r="AB1423" s="37"/>
      <c r="AC1423" s="37"/>
      <c r="AD1423" s="37"/>
      <c r="AE1423" s="37"/>
      <c r="AF1423" s="37"/>
      <c r="AG1423" s="37"/>
    </row>
    <row r="1424" spans="1:33">
      <c r="A1424" s="666">
        <v>44032</v>
      </c>
      <c r="B1424" s="115" t="s">
        <v>154</v>
      </c>
      <c r="C1424" s="629">
        <v>882270595</v>
      </c>
      <c r="D1424" s="115" t="s">
        <v>139</v>
      </c>
      <c r="E1424" s="115" t="s">
        <v>147</v>
      </c>
      <c r="F1424" s="665"/>
      <c r="G1424" s="486"/>
      <c r="H1424" s="265"/>
      <c r="I1424" s="666">
        <v>44047</v>
      </c>
      <c r="J1424" s="666"/>
      <c r="K1424" s="486"/>
      <c r="L1424" s="115"/>
      <c r="M1424" s="680"/>
      <c r="N1424" s="486"/>
      <c r="O1424" s="683"/>
      <c r="P1424" s="486"/>
      <c r="Q1424" s="486"/>
      <c r="R1424" s="486"/>
      <c r="S1424" s="37"/>
      <c r="T1424" s="37"/>
      <c r="U1424" s="37"/>
      <c r="V1424" s="37"/>
      <c r="W1424" s="37"/>
      <c r="X1424" s="37"/>
      <c r="Y1424" s="37"/>
      <c r="Z1424" s="37"/>
      <c r="AA1424" s="37"/>
      <c r="AB1424" s="37"/>
      <c r="AC1424" s="37"/>
      <c r="AD1424" s="37"/>
      <c r="AE1424" s="37"/>
      <c r="AF1424" s="37"/>
      <c r="AG1424" s="37"/>
    </row>
    <row r="1425" spans="1:33">
      <c r="A1425" s="666">
        <v>44032</v>
      </c>
      <c r="B1425" s="115" t="s">
        <v>146</v>
      </c>
      <c r="C1425" s="37">
        <v>880223374</v>
      </c>
      <c r="D1425" s="115" t="s">
        <v>139</v>
      </c>
      <c r="E1425" s="115" t="s">
        <v>140</v>
      </c>
      <c r="F1425" s="665" t="s">
        <v>142</v>
      </c>
      <c r="G1425" s="486"/>
      <c r="H1425" s="265"/>
      <c r="I1425" s="666">
        <v>44041</v>
      </c>
      <c r="J1425" s="666"/>
      <c r="K1425" s="486"/>
      <c r="L1425" s="115" t="s">
        <v>195</v>
      </c>
      <c r="M1425" s="680"/>
      <c r="N1425" s="486"/>
      <c r="O1425" s="683"/>
      <c r="P1425" s="486"/>
      <c r="Q1425" s="486"/>
      <c r="R1425" s="486"/>
      <c r="S1425" s="37"/>
      <c r="T1425" s="37"/>
      <c r="U1425" s="37"/>
      <c r="V1425" s="37"/>
      <c r="W1425" s="37"/>
      <c r="X1425" s="37"/>
      <c r="Y1425" s="37"/>
      <c r="Z1425" s="37"/>
      <c r="AA1425" s="37"/>
      <c r="AB1425" s="37"/>
      <c r="AC1425" s="37"/>
      <c r="AD1425" s="37"/>
      <c r="AE1425" s="37"/>
      <c r="AF1425" s="37"/>
      <c r="AG1425" s="37"/>
    </row>
    <row r="1426" spans="1:33">
      <c r="A1426" s="666">
        <v>44032</v>
      </c>
      <c r="B1426" s="115" t="s">
        <v>149</v>
      </c>
      <c r="C1426" s="37">
        <v>881820669</v>
      </c>
      <c r="D1426" s="115" t="s">
        <v>139</v>
      </c>
      <c r="E1426" s="115" t="s">
        <v>140</v>
      </c>
      <c r="F1426" s="665" t="s">
        <v>148</v>
      </c>
      <c r="G1426" s="486"/>
      <c r="H1426" s="265">
        <v>44032</v>
      </c>
      <c r="I1426" s="666">
        <v>44047</v>
      </c>
      <c r="J1426" s="666"/>
      <c r="K1426" s="486">
        <v>10</v>
      </c>
      <c r="L1426" s="115" t="s">
        <v>10802</v>
      </c>
      <c r="M1426" s="680"/>
      <c r="N1426" s="486"/>
      <c r="O1426" s="683"/>
      <c r="P1426" s="486"/>
      <c r="Q1426" s="486"/>
      <c r="R1426" s="486"/>
      <c r="S1426" s="37"/>
      <c r="T1426" s="37"/>
      <c r="U1426" s="37"/>
      <c r="V1426" s="37"/>
      <c r="W1426" s="37"/>
      <c r="X1426" s="37"/>
      <c r="Y1426" s="37"/>
      <c r="Z1426" s="37"/>
      <c r="AA1426" s="37"/>
      <c r="AB1426" s="37"/>
      <c r="AC1426" s="37"/>
      <c r="AD1426" s="37"/>
      <c r="AE1426" s="37"/>
      <c r="AF1426" s="37"/>
      <c r="AG1426" s="37"/>
    </row>
    <row r="1427" spans="1:33">
      <c r="A1427" s="666">
        <v>44012</v>
      </c>
      <c r="B1427" s="115" t="s">
        <v>154</v>
      </c>
      <c r="C1427" s="37">
        <v>881222218</v>
      </c>
      <c r="D1427" s="115" t="s">
        <v>139</v>
      </c>
      <c r="E1427" s="115" t="s">
        <v>150</v>
      </c>
      <c r="F1427" s="665"/>
      <c r="G1427" s="666">
        <v>44032</v>
      </c>
      <c r="H1427" s="265">
        <v>44032</v>
      </c>
      <c r="I1427" s="666">
        <v>44047</v>
      </c>
      <c r="J1427" s="666" t="s">
        <v>142</v>
      </c>
      <c r="K1427" s="486">
        <v>3236.58</v>
      </c>
      <c r="L1427" s="115"/>
      <c r="M1427" s="680"/>
      <c r="N1427" s="486"/>
      <c r="O1427" s="683"/>
      <c r="P1427" s="486"/>
      <c r="Q1427" s="486"/>
      <c r="R1427" s="486"/>
      <c r="S1427" s="37"/>
      <c r="T1427" s="37"/>
      <c r="U1427" s="37"/>
      <c r="V1427" s="37"/>
      <c r="W1427" s="37"/>
      <c r="X1427" s="37"/>
      <c r="Y1427" s="37"/>
      <c r="Z1427" s="37"/>
      <c r="AA1427" s="37"/>
      <c r="AB1427" s="37"/>
      <c r="AC1427" s="37"/>
      <c r="AD1427" s="37"/>
      <c r="AE1427" s="37"/>
      <c r="AF1427" s="37"/>
      <c r="AG1427" s="37"/>
    </row>
    <row r="1428" spans="1:33">
      <c r="A1428" s="666">
        <v>44012</v>
      </c>
      <c r="B1428" s="115" t="s">
        <v>154</v>
      </c>
      <c r="C1428" s="37">
        <v>881222218</v>
      </c>
      <c r="D1428" s="115" t="s">
        <v>139</v>
      </c>
      <c r="E1428" s="115" t="s">
        <v>150</v>
      </c>
      <c r="F1428" s="665"/>
      <c r="G1428" s="666">
        <v>44032</v>
      </c>
      <c r="H1428" s="265">
        <v>44033</v>
      </c>
      <c r="I1428" s="666">
        <v>44047</v>
      </c>
      <c r="J1428" s="665" t="s">
        <v>1407</v>
      </c>
      <c r="K1428" s="486">
        <v>12</v>
      </c>
      <c r="L1428" s="115" t="s">
        <v>10803</v>
      </c>
      <c r="M1428" s="680"/>
      <c r="N1428" s="486"/>
      <c r="O1428" s="683"/>
      <c r="P1428" s="486"/>
      <c r="Q1428" s="486"/>
      <c r="R1428" s="486"/>
      <c r="S1428" s="37"/>
      <c r="T1428" s="37"/>
      <c r="U1428" s="37"/>
      <c r="V1428" s="37"/>
      <c r="W1428" s="37"/>
      <c r="X1428" s="37"/>
      <c r="Y1428" s="37"/>
      <c r="Z1428" s="37"/>
      <c r="AA1428" s="37"/>
      <c r="AB1428" s="37"/>
      <c r="AC1428" s="37"/>
      <c r="AD1428" s="37"/>
      <c r="AE1428" s="37"/>
      <c r="AF1428" s="37"/>
      <c r="AG1428" s="37"/>
    </row>
    <row r="1429" spans="1:33">
      <c r="A1429" s="666">
        <v>44021</v>
      </c>
      <c r="B1429" s="115" t="s">
        <v>144</v>
      </c>
      <c r="C1429" s="37">
        <v>881484866</v>
      </c>
      <c r="D1429" s="115" t="s">
        <v>152</v>
      </c>
      <c r="E1429" s="115" t="s">
        <v>140</v>
      </c>
      <c r="F1429" s="665" t="s">
        <v>182</v>
      </c>
      <c r="G1429" s="666">
        <v>44032</v>
      </c>
      <c r="H1429" s="265"/>
      <c r="I1429" s="666">
        <v>44043</v>
      </c>
      <c r="J1429" s="666"/>
      <c r="K1429" s="486"/>
      <c r="L1429" s="115"/>
      <c r="M1429" s="680"/>
      <c r="N1429" s="486"/>
      <c r="O1429" s="683"/>
      <c r="P1429" s="486"/>
      <c r="Q1429" s="486"/>
      <c r="R1429" s="486"/>
      <c r="S1429" s="37"/>
      <c r="T1429" s="37"/>
      <c r="U1429" s="37"/>
      <c r="V1429" s="37"/>
      <c r="W1429" s="37"/>
      <c r="X1429" s="37"/>
      <c r="Y1429" s="37"/>
      <c r="Z1429" s="37"/>
      <c r="AA1429" s="37"/>
      <c r="AB1429" s="37"/>
      <c r="AC1429" s="37"/>
      <c r="AD1429" s="37"/>
      <c r="AE1429" s="37"/>
      <c r="AF1429" s="37"/>
      <c r="AG1429" s="37"/>
    </row>
    <row r="1430" spans="1:33">
      <c r="A1430" s="666">
        <v>44032</v>
      </c>
      <c r="B1430" s="115" t="s">
        <v>194</v>
      </c>
      <c r="C1430" s="37">
        <v>882085360</v>
      </c>
      <c r="D1430" s="115" t="s">
        <v>139</v>
      </c>
      <c r="E1430" s="115" t="s">
        <v>140</v>
      </c>
      <c r="F1430" s="665" t="s">
        <v>10804</v>
      </c>
      <c r="G1430" s="486"/>
      <c r="H1430" s="265"/>
      <c r="I1430" s="666">
        <v>44047</v>
      </c>
      <c r="J1430" s="666"/>
      <c r="K1430" s="486"/>
      <c r="L1430" s="115" t="s">
        <v>195</v>
      </c>
      <c r="M1430" s="680"/>
      <c r="N1430" s="486"/>
      <c r="O1430" s="683"/>
      <c r="P1430" s="486"/>
      <c r="Q1430" s="486"/>
      <c r="R1430" s="486"/>
      <c r="S1430" s="37"/>
      <c r="T1430" s="37"/>
      <c r="U1430" s="37"/>
      <c r="V1430" s="37"/>
      <c r="W1430" s="37"/>
      <c r="X1430" s="37"/>
      <c r="Y1430" s="37"/>
      <c r="Z1430" s="37"/>
      <c r="AA1430" s="37"/>
      <c r="AB1430" s="37"/>
      <c r="AC1430" s="37"/>
      <c r="AD1430" s="37"/>
      <c r="AE1430" s="37"/>
      <c r="AF1430" s="37"/>
      <c r="AG1430" s="37"/>
    </row>
    <row r="1431" spans="1:33">
      <c r="A1431" s="666">
        <v>44032</v>
      </c>
      <c r="B1431" s="115" t="s">
        <v>138</v>
      </c>
      <c r="C1431" s="37">
        <v>882189028</v>
      </c>
      <c r="D1431" s="115" t="s">
        <v>139</v>
      </c>
      <c r="E1431" s="115" t="s">
        <v>140</v>
      </c>
      <c r="F1431" s="665" t="s">
        <v>361</v>
      </c>
      <c r="G1431" s="486"/>
      <c r="H1431" s="265"/>
      <c r="I1431" s="666">
        <v>44047</v>
      </c>
      <c r="J1431" s="666"/>
      <c r="K1431" s="486"/>
      <c r="L1431" s="115" t="s">
        <v>195</v>
      </c>
      <c r="M1431" s="680"/>
      <c r="N1431" s="486"/>
      <c r="O1431" s="683"/>
      <c r="P1431" s="486"/>
      <c r="Q1431" s="486"/>
      <c r="R1431" s="486"/>
      <c r="S1431" s="37"/>
      <c r="T1431" s="37"/>
      <c r="U1431" s="37"/>
      <c r="V1431" s="37"/>
      <c r="W1431" s="37"/>
      <c r="X1431" s="37"/>
      <c r="Y1431" s="37"/>
      <c r="Z1431" s="37"/>
      <c r="AA1431" s="37"/>
      <c r="AB1431" s="37"/>
      <c r="AC1431" s="37"/>
      <c r="AD1431" s="37"/>
      <c r="AE1431" s="37"/>
      <c r="AF1431" s="37"/>
      <c r="AG1431" s="37"/>
    </row>
    <row r="1432" spans="1:33">
      <c r="A1432" s="666">
        <v>44032</v>
      </c>
      <c r="B1432" s="115" t="s">
        <v>146</v>
      </c>
      <c r="C1432" s="37">
        <v>882366380</v>
      </c>
      <c r="D1432" s="115" t="s">
        <v>139</v>
      </c>
      <c r="E1432" s="115" t="s">
        <v>140</v>
      </c>
      <c r="F1432" s="665" t="s">
        <v>168</v>
      </c>
      <c r="G1432" s="486"/>
      <c r="H1432" s="265"/>
      <c r="I1432" s="666">
        <v>44047</v>
      </c>
      <c r="J1432" s="666"/>
      <c r="K1432" s="486"/>
      <c r="L1432" s="115" t="s">
        <v>2082</v>
      </c>
      <c r="M1432" s="680"/>
      <c r="N1432" s="486"/>
      <c r="O1432" s="683"/>
      <c r="P1432" s="486"/>
      <c r="Q1432" s="486"/>
      <c r="R1432" s="486"/>
      <c r="S1432" s="37"/>
      <c r="T1432" s="37"/>
      <c r="U1432" s="37"/>
      <c r="V1432" s="37"/>
      <c r="W1432" s="37"/>
      <c r="X1432" s="37"/>
      <c r="Y1432" s="37"/>
      <c r="Z1432" s="37"/>
      <c r="AA1432" s="37"/>
      <c r="AB1432" s="37"/>
      <c r="AC1432" s="37"/>
      <c r="AD1432" s="37"/>
      <c r="AE1432" s="37"/>
      <c r="AF1432" s="37"/>
      <c r="AG1432" s="37"/>
    </row>
    <row r="1433" spans="1:33">
      <c r="A1433" s="666">
        <v>44032</v>
      </c>
      <c r="B1433" s="115" t="s">
        <v>154</v>
      </c>
      <c r="C1433" s="37">
        <v>882259615</v>
      </c>
      <c r="D1433" s="115" t="s">
        <v>139</v>
      </c>
      <c r="E1433" s="115" t="s">
        <v>140</v>
      </c>
      <c r="F1433" s="665" t="s">
        <v>142</v>
      </c>
      <c r="G1433" s="486"/>
      <c r="H1433" s="265"/>
      <c r="I1433" s="666">
        <v>44047</v>
      </c>
      <c r="J1433" s="666"/>
      <c r="K1433" s="486"/>
      <c r="L1433" s="115" t="s">
        <v>195</v>
      </c>
      <c r="M1433" s="680"/>
      <c r="N1433" s="486"/>
      <c r="O1433" s="683"/>
      <c r="P1433" s="486"/>
      <c r="Q1433" s="486"/>
      <c r="R1433" s="486"/>
      <c r="S1433" s="37"/>
      <c r="T1433" s="37"/>
      <c r="U1433" s="37"/>
      <c r="V1433" s="37"/>
      <c r="W1433" s="37"/>
      <c r="X1433" s="37"/>
      <c r="Y1433" s="37"/>
      <c r="Z1433" s="37"/>
      <c r="AA1433" s="37"/>
      <c r="AB1433" s="37"/>
      <c r="AC1433" s="37"/>
      <c r="AD1433" s="37"/>
      <c r="AE1433" s="37"/>
      <c r="AF1433" s="37"/>
      <c r="AG1433" s="37"/>
    </row>
    <row r="1434" spans="1:33">
      <c r="A1434" s="666">
        <v>44032</v>
      </c>
      <c r="B1434" s="115" t="s">
        <v>156</v>
      </c>
      <c r="C1434" s="37">
        <v>881922735</v>
      </c>
      <c r="D1434" s="115" t="s">
        <v>139</v>
      </c>
      <c r="E1434" s="115" t="s">
        <v>140</v>
      </c>
      <c r="F1434" s="665"/>
      <c r="G1434" s="486"/>
      <c r="H1434" s="265"/>
      <c r="I1434" s="666">
        <v>44047</v>
      </c>
      <c r="J1434" s="666"/>
      <c r="K1434" s="486"/>
      <c r="L1434" s="115"/>
      <c r="M1434" s="680"/>
      <c r="N1434" s="486"/>
      <c r="O1434" s="683"/>
      <c r="P1434" s="486"/>
      <c r="Q1434" s="486"/>
      <c r="R1434" s="486"/>
      <c r="S1434" s="37"/>
      <c r="T1434" s="37"/>
      <c r="U1434" s="37"/>
      <c r="V1434" s="37"/>
      <c r="W1434" s="37"/>
      <c r="X1434" s="37"/>
      <c r="Y1434" s="37"/>
      <c r="Z1434" s="37"/>
      <c r="AA1434" s="37"/>
      <c r="AB1434" s="37"/>
      <c r="AC1434" s="37"/>
      <c r="AD1434" s="37"/>
      <c r="AE1434" s="37"/>
      <c r="AF1434" s="37"/>
      <c r="AG1434" s="37"/>
    </row>
    <row r="1435" spans="1:33">
      <c r="A1435" s="666">
        <v>44032</v>
      </c>
      <c r="B1435" s="115" t="s">
        <v>138</v>
      </c>
      <c r="C1435" s="37">
        <v>881978617</v>
      </c>
      <c r="D1435" s="115" t="s">
        <v>139</v>
      </c>
      <c r="E1435" s="115" t="s">
        <v>140</v>
      </c>
      <c r="F1435" s="665" t="s">
        <v>142</v>
      </c>
      <c r="G1435" s="486"/>
      <c r="H1435" s="265"/>
      <c r="I1435" s="666">
        <v>44061</v>
      </c>
      <c r="J1435" s="666"/>
      <c r="K1435" s="486"/>
      <c r="L1435" s="115" t="s">
        <v>10805</v>
      </c>
      <c r="M1435" s="680"/>
      <c r="N1435" s="486"/>
      <c r="O1435" s="683"/>
      <c r="P1435" s="486"/>
      <c r="Q1435" s="486"/>
      <c r="R1435" s="486"/>
      <c r="S1435" s="37"/>
      <c r="T1435" s="37"/>
      <c r="U1435" s="37"/>
      <c r="V1435" s="37"/>
      <c r="W1435" s="37"/>
      <c r="X1435" s="37"/>
      <c r="Y1435" s="37"/>
      <c r="Z1435" s="37"/>
      <c r="AA1435" s="37"/>
      <c r="AB1435" s="37"/>
      <c r="AC1435" s="37"/>
      <c r="AD1435" s="37"/>
      <c r="AE1435" s="37"/>
      <c r="AF1435" s="37"/>
      <c r="AG1435" s="37"/>
    </row>
    <row r="1436" spans="1:33">
      <c r="A1436" s="666">
        <v>44032</v>
      </c>
      <c r="B1436" s="115" t="s">
        <v>146</v>
      </c>
      <c r="C1436" s="37">
        <v>882374336</v>
      </c>
      <c r="D1436" s="115" t="s">
        <v>139</v>
      </c>
      <c r="E1436" s="115" t="s">
        <v>140</v>
      </c>
      <c r="F1436" s="665" t="s">
        <v>168</v>
      </c>
      <c r="G1436" s="486"/>
      <c r="H1436" s="265"/>
      <c r="I1436" s="666">
        <v>44039</v>
      </c>
      <c r="J1436" s="666"/>
      <c r="K1436" s="486"/>
      <c r="L1436" s="115" t="s">
        <v>195</v>
      </c>
      <c r="M1436" s="680"/>
      <c r="N1436" s="486"/>
      <c r="O1436" s="683"/>
      <c r="P1436" s="486"/>
      <c r="Q1436" s="486"/>
      <c r="R1436" s="486"/>
      <c r="S1436" s="37"/>
      <c r="T1436" s="37"/>
      <c r="U1436" s="37"/>
      <c r="V1436" s="37"/>
      <c r="W1436" s="37"/>
      <c r="X1436" s="37"/>
      <c r="Y1436" s="37"/>
      <c r="Z1436" s="37"/>
      <c r="AA1436" s="37"/>
      <c r="AB1436" s="37"/>
      <c r="AC1436" s="37"/>
      <c r="AD1436" s="37"/>
      <c r="AE1436" s="37"/>
      <c r="AF1436" s="37"/>
      <c r="AG1436" s="37"/>
    </row>
    <row r="1437" spans="1:33">
      <c r="A1437" s="666">
        <v>44032</v>
      </c>
      <c r="B1437" s="115" t="s">
        <v>146</v>
      </c>
      <c r="C1437" s="37">
        <v>882089398</v>
      </c>
      <c r="D1437" s="115" t="s">
        <v>139</v>
      </c>
      <c r="E1437" s="115" t="s">
        <v>140</v>
      </c>
      <c r="F1437" s="665" t="s">
        <v>190</v>
      </c>
      <c r="G1437" s="486"/>
      <c r="H1437" s="265"/>
      <c r="I1437" s="666">
        <v>44047</v>
      </c>
      <c r="J1437" s="666"/>
      <c r="K1437" s="486"/>
      <c r="L1437" s="115" t="s">
        <v>195</v>
      </c>
      <c r="M1437" s="680"/>
      <c r="N1437" s="486"/>
      <c r="O1437" s="683"/>
      <c r="P1437" s="486"/>
      <c r="Q1437" s="486"/>
      <c r="R1437" s="486"/>
      <c r="S1437" s="37"/>
      <c r="T1437" s="37"/>
      <c r="U1437" s="37"/>
      <c r="V1437" s="37"/>
      <c r="W1437" s="37"/>
      <c r="X1437" s="37"/>
      <c r="Y1437" s="37"/>
      <c r="Z1437" s="37"/>
      <c r="AA1437" s="37"/>
      <c r="AB1437" s="37"/>
      <c r="AC1437" s="37"/>
      <c r="AD1437" s="37"/>
      <c r="AE1437" s="37"/>
      <c r="AF1437" s="37"/>
      <c r="AG1437" s="37"/>
    </row>
    <row r="1438" spans="1:33">
      <c r="A1438" s="666">
        <v>44032</v>
      </c>
      <c r="B1438" s="115" t="s">
        <v>149</v>
      </c>
      <c r="C1438" s="37">
        <v>882164963</v>
      </c>
      <c r="D1438" s="115" t="s">
        <v>139</v>
      </c>
      <c r="E1438" s="115" t="s">
        <v>140</v>
      </c>
      <c r="F1438" s="665" t="s">
        <v>200</v>
      </c>
      <c r="G1438" s="486"/>
      <c r="H1438" s="265">
        <v>44034</v>
      </c>
      <c r="I1438" s="666">
        <v>44039</v>
      </c>
      <c r="J1438" s="665" t="s">
        <v>10806</v>
      </c>
      <c r="K1438" s="486">
        <v>81</v>
      </c>
      <c r="L1438" s="115" t="s">
        <v>195</v>
      </c>
      <c r="M1438" s="680"/>
      <c r="N1438" s="486"/>
      <c r="O1438" s="683"/>
      <c r="P1438" s="486"/>
      <c r="Q1438" s="486"/>
      <c r="R1438" s="486"/>
      <c r="S1438" s="37"/>
      <c r="T1438" s="37"/>
      <c r="U1438" s="37"/>
      <c r="V1438" s="37"/>
      <c r="W1438" s="37"/>
      <c r="X1438" s="37"/>
      <c r="Y1438" s="37"/>
      <c r="Z1438" s="37"/>
      <c r="AA1438" s="37"/>
      <c r="AB1438" s="37"/>
      <c r="AC1438" s="37"/>
      <c r="AD1438" s="37"/>
      <c r="AE1438" s="37"/>
      <c r="AF1438" s="37"/>
      <c r="AG1438" s="37"/>
    </row>
    <row r="1439" spans="1:33">
      <c r="A1439" s="666">
        <v>44032</v>
      </c>
      <c r="B1439" s="115" t="s">
        <v>146</v>
      </c>
      <c r="C1439" s="37">
        <v>880686804</v>
      </c>
      <c r="D1439" s="115" t="s">
        <v>139</v>
      </c>
      <c r="E1439" s="115" t="s">
        <v>140</v>
      </c>
      <c r="F1439" s="665" t="s">
        <v>142</v>
      </c>
      <c r="G1439" s="486"/>
      <c r="H1439" s="265"/>
      <c r="I1439" s="666">
        <v>44040</v>
      </c>
      <c r="J1439" s="666"/>
      <c r="K1439" s="486"/>
      <c r="L1439" s="115" t="s">
        <v>195</v>
      </c>
      <c r="M1439" s="680"/>
      <c r="N1439" s="486"/>
      <c r="O1439" s="683"/>
      <c r="P1439" s="486"/>
      <c r="Q1439" s="486"/>
      <c r="R1439" s="486"/>
      <c r="S1439" s="37"/>
      <c r="T1439" s="37"/>
      <c r="U1439" s="37"/>
      <c r="V1439" s="37"/>
      <c r="W1439" s="37"/>
      <c r="X1439" s="37"/>
      <c r="Y1439" s="37"/>
      <c r="Z1439" s="37"/>
      <c r="AA1439" s="37"/>
      <c r="AB1439" s="37"/>
      <c r="AC1439" s="37"/>
      <c r="AD1439" s="37"/>
      <c r="AE1439" s="37"/>
      <c r="AF1439" s="37"/>
      <c r="AG1439" s="37"/>
    </row>
    <row r="1440" spans="1:33">
      <c r="A1440" s="666">
        <v>44032</v>
      </c>
      <c r="B1440" s="115" t="s">
        <v>175</v>
      </c>
      <c r="C1440" s="37">
        <v>882180665</v>
      </c>
      <c r="D1440" s="115" t="s">
        <v>139</v>
      </c>
      <c r="E1440" s="115" t="s">
        <v>140</v>
      </c>
      <c r="F1440" s="665" t="s">
        <v>142</v>
      </c>
      <c r="G1440" s="486"/>
      <c r="H1440" s="265"/>
      <c r="I1440" s="666">
        <v>44063</v>
      </c>
      <c r="J1440" s="666"/>
      <c r="K1440" s="486"/>
      <c r="L1440" s="115"/>
      <c r="M1440" s="680"/>
      <c r="N1440" s="486"/>
      <c r="O1440" s="683"/>
      <c r="P1440" s="486"/>
      <c r="Q1440" s="486"/>
      <c r="R1440" s="486"/>
      <c r="S1440" s="37"/>
      <c r="T1440" s="37"/>
      <c r="U1440" s="37"/>
      <c r="V1440" s="37"/>
      <c r="W1440" s="37"/>
      <c r="X1440" s="37"/>
      <c r="Y1440" s="37"/>
      <c r="Z1440" s="37"/>
      <c r="AA1440" s="37"/>
      <c r="AB1440" s="37"/>
      <c r="AC1440" s="37"/>
      <c r="AD1440" s="37"/>
      <c r="AE1440" s="37"/>
      <c r="AF1440" s="37"/>
      <c r="AG1440" s="37"/>
    </row>
    <row r="1441" spans="1:33">
      <c r="A1441" s="666">
        <v>44032</v>
      </c>
      <c r="B1441" s="115" t="s">
        <v>138</v>
      </c>
      <c r="C1441" s="37">
        <v>881965217</v>
      </c>
      <c r="D1441" s="115" t="s">
        <v>139</v>
      </c>
      <c r="E1441" s="115" t="s">
        <v>140</v>
      </c>
      <c r="F1441" s="665" t="s">
        <v>142</v>
      </c>
      <c r="G1441" s="486"/>
      <c r="H1441" s="265"/>
      <c r="I1441" s="666">
        <v>44061</v>
      </c>
      <c r="J1441" s="666"/>
      <c r="K1441" s="486"/>
      <c r="L1441" s="115" t="s">
        <v>195</v>
      </c>
      <c r="M1441" s="680"/>
      <c r="N1441" s="486"/>
      <c r="O1441" s="683"/>
      <c r="P1441" s="486"/>
      <c r="Q1441" s="486"/>
      <c r="R1441" s="486"/>
      <c r="S1441" s="37"/>
      <c r="T1441" s="37"/>
      <c r="U1441" s="37"/>
      <c r="V1441" s="37"/>
      <c r="W1441" s="37"/>
      <c r="X1441" s="37"/>
      <c r="Y1441" s="37"/>
      <c r="Z1441" s="37"/>
      <c r="AA1441" s="37"/>
      <c r="AB1441" s="37"/>
      <c r="AC1441" s="37"/>
      <c r="AD1441" s="37"/>
      <c r="AE1441" s="37"/>
      <c r="AF1441" s="37"/>
      <c r="AG1441" s="37"/>
    </row>
    <row r="1442" spans="1:33">
      <c r="A1442" s="666">
        <v>44032</v>
      </c>
      <c r="B1442" s="115" t="s">
        <v>146</v>
      </c>
      <c r="C1442" s="37">
        <v>880163140</v>
      </c>
      <c r="D1442" s="115" t="s">
        <v>152</v>
      </c>
      <c r="E1442" s="115" t="s">
        <v>147</v>
      </c>
      <c r="F1442" s="665" t="s">
        <v>142</v>
      </c>
      <c r="G1442" s="486"/>
      <c r="H1442" s="265"/>
      <c r="I1442" s="666"/>
      <c r="J1442" s="666"/>
      <c r="K1442" s="486"/>
      <c r="L1442" s="115"/>
      <c r="M1442" s="680"/>
      <c r="N1442" s="666">
        <v>44035</v>
      </c>
      <c r="O1442" s="486">
        <v>302.5</v>
      </c>
      <c r="P1442" s="486"/>
      <c r="Q1442" s="486"/>
      <c r="R1442" s="486"/>
      <c r="S1442" s="37"/>
      <c r="T1442" s="37"/>
      <c r="U1442" s="37"/>
      <c r="V1442" s="37"/>
      <c r="W1442" s="37"/>
      <c r="X1442" s="37"/>
      <c r="Y1442" s="37"/>
      <c r="Z1442" s="37"/>
      <c r="AA1442" s="37"/>
      <c r="AB1442" s="37"/>
      <c r="AC1442" s="37"/>
      <c r="AD1442" s="37"/>
      <c r="AE1442" s="37"/>
      <c r="AF1442" s="37"/>
      <c r="AG1442" s="37"/>
    </row>
    <row r="1443" spans="1:33">
      <c r="A1443" s="665">
        <v>44032</v>
      </c>
      <c r="B1443" s="115" t="s">
        <v>146</v>
      </c>
      <c r="C1443" s="37">
        <v>880131582</v>
      </c>
      <c r="D1443" s="115" t="s">
        <v>139</v>
      </c>
      <c r="E1443" s="115" t="s">
        <v>140</v>
      </c>
      <c r="F1443" s="665" t="s">
        <v>142</v>
      </c>
      <c r="G1443" s="486"/>
      <c r="H1443" s="265"/>
      <c r="I1443" s="666">
        <v>44039</v>
      </c>
      <c r="J1443" s="666"/>
      <c r="K1443" s="486"/>
      <c r="L1443" s="115" t="s">
        <v>195</v>
      </c>
      <c r="M1443" s="680"/>
      <c r="N1443" s="486"/>
      <c r="O1443" s="683"/>
      <c r="P1443" s="486"/>
      <c r="Q1443" s="486"/>
      <c r="R1443" s="486"/>
      <c r="S1443" s="37"/>
      <c r="T1443" s="37"/>
      <c r="U1443" s="37"/>
      <c r="V1443" s="37"/>
      <c r="W1443" s="37"/>
      <c r="X1443" s="37"/>
      <c r="Y1443" s="37"/>
      <c r="Z1443" s="37"/>
      <c r="AA1443" s="37"/>
      <c r="AB1443" s="37"/>
      <c r="AC1443" s="37"/>
      <c r="AD1443" s="37"/>
      <c r="AE1443" s="37"/>
      <c r="AF1443" s="37"/>
      <c r="AG1443" s="37"/>
    </row>
    <row r="1444" spans="1:33">
      <c r="A1444" s="665">
        <v>44032</v>
      </c>
      <c r="B1444" s="115" t="s">
        <v>149</v>
      </c>
      <c r="C1444" s="37">
        <v>882178445</v>
      </c>
      <c r="D1444" s="115" t="s">
        <v>152</v>
      </c>
      <c r="E1444" s="115" t="s">
        <v>140</v>
      </c>
      <c r="F1444" s="665" t="s">
        <v>1787</v>
      </c>
      <c r="G1444" s="486"/>
      <c r="H1444" s="265"/>
      <c r="I1444" s="666">
        <v>44047</v>
      </c>
      <c r="J1444" s="666"/>
      <c r="K1444" s="486"/>
      <c r="L1444" s="115" t="s">
        <v>195</v>
      </c>
      <c r="M1444" s="680"/>
      <c r="N1444" s="486"/>
      <c r="O1444" s="683"/>
      <c r="P1444" s="486"/>
      <c r="Q1444" s="486"/>
      <c r="R1444" s="486"/>
      <c r="S1444" s="37"/>
      <c r="T1444" s="37"/>
      <c r="U1444" s="37"/>
      <c r="V1444" s="37"/>
      <c r="W1444" s="37"/>
      <c r="X1444" s="37"/>
      <c r="Y1444" s="37"/>
      <c r="Z1444" s="37"/>
      <c r="AA1444" s="37"/>
      <c r="AB1444" s="37"/>
      <c r="AC1444" s="37"/>
      <c r="AD1444" s="37"/>
      <c r="AE1444" s="37"/>
      <c r="AF1444" s="37"/>
      <c r="AG1444" s="37"/>
    </row>
    <row r="1445" spans="1:33">
      <c r="A1445" s="666">
        <v>44032</v>
      </c>
      <c r="B1445" s="115" t="s">
        <v>156</v>
      </c>
      <c r="C1445" s="37">
        <v>882250144</v>
      </c>
      <c r="D1445" s="115" t="s">
        <v>139</v>
      </c>
      <c r="E1445" s="115" t="s">
        <v>140</v>
      </c>
      <c r="F1445" s="115" t="s">
        <v>213</v>
      </c>
      <c r="G1445" s="486"/>
      <c r="H1445" s="265"/>
      <c r="I1445" s="666">
        <v>44035</v>
      </c>
      <c r="J1445" s="666"/>
      <c r="K1445" s="486"/>
      <c r="L1445" s="115" t="s">
        <v>10807</v>
      </c>
      <c r="M1445" s="680"/>
      <c r="N1445" s="486"/>
      <c r="O1445" s="683"/>
      <c r="P1445" s="486"/>
      <c r="Q1445" s="486"/>
      <c r="R1445" s="486"/>
      <c r="S1445" s="37"/>
      <c r="T1445" s="37"/>
      <c r="U1445" s="37"/>
      <c r="V1445" s="37"/>
      <c r="W1445" s="37"/>
      <c r="X1445" s="37"/>
      <c r="Y1445" s="37"/>
      <c r="Z1445" s="37"/>
      <c r="AA1445" s="37"/>
      <c r="AB1445" s="37"/>
      <c r="AC1445" s="37"/>
      <c r="AD1445" s="37"/>
      <c r="AE1445" s="37"/>
      <c r="AF1445" s="37"/>
      <c r="AG1445" s="37"/>
    </row>
    <row r="1446" spans="1:33">
      <c r="A1446" s="666">
        <v>44032</v>
      </c>
      <c r="B1446" s="115" t="s">
        <v>206</v>
      </c>
      <c r="C1446" s="37">
        <v>882066010</v>
      </c>
      <c r="D1446" s="115" t="s">
        <v>139</v>
      </c>
      <c r="E1446" s="115" t="s">
        <v>140</v>
      </c>
      <c r="F1446" s="665"/>
      <c r="G1446" s="265">
        <v>44032</v>
      </c>
      <c r="H1446" s="265">
        <v>44032</v>
      </c>
      <c r="I1446" s="666">
        <v>44047</v>
      </c>
      <c r="J1446" s="666"/>
      <c r="K1446" s="486">
        <v>10301.39</v>
      </c>
      <c r="L1446" s="115"/>
      <c r="M1446" s="680"/>
      <c r="N1446" s="486"/>
      <c r="O1446" s="683"/>
      <c r="P1446" s="486"/>
      <c r="Q1446" s="486"/>
      <c r="R1446" s="486"/>
      <c r="S1446" s="37"/>
      <c r="T1446" s="37"/>
      <c r="U1446" s="37"/>
      <c r="V1446" s="37"/>
      <c r="W1446" s="37"/>
      <c r="X1446" s="37"/>
      <c r="Y1446" s="37"/>
      <c r="Z1446" s="37"/>
      <c r="AA1446" s="37"/>
      <c r="AB1446" s="37"/>
      <c r="AC1446" s="37"/>
      <c r="AD1446" s="37"/>
      <c r="AE1446" s="37"/>
      <c r="AF1446" s="37"/>
      <c r="AG1446" s="37"/>
    </row>
    <row r="1447" spans="1:33">
      <c r="A1447" s="666">
        <v>44032</v>
      </c>
      <c r="B1447" s="115" t="s">
        <v>149</v>
      </c>
      <c r="C1447" s="37">
        <v>882171966</v>
      </c>
      <c r="D1447" s="115" t="s">
        <v>152</v>
      </c>
      <c r="E1447" s="115" t="s">
        <v>140</v>
      </c>
      <c r="F1447" s="665" t="s">
        <v>148</v>
      </c>
      <c r="G1447" s="486"/>
      <c r="H1447" s="265"/>
      <c r="I1447" s="666">
        <v>44047</v>
      </c>
      <c r="J1447" s="666"/>
      <c r="K1447" s="486"/>
      <c r="L1447" s="115" t="s">
        <v>195</v>
      </c>
      <c r="M1447" s="680"/>
      <c r="N1447" s="486"/>
      <c r="O1447" s="683"/>
      <c r="P1447" s="486"/>
      <c r="Q1447" s="486"/>
      <c r="R1447" s="486"/>
      <c r="S1447" s="37"/>
      <c r="T1447" s="37"/>
      <c r="U1447" s="37"/>
      <c r="V1447" s="37"/>
      <c r="W1447" s="37"/>
      <c r="X1447" s="37"/>
      <c r="Y1447" s="37"/>
      <c r="Z1447" s="37"/>
      <c r="AA1447" s="37"/>
      <c r="AB1447" s="37"/>
      <c r="AC1447" s="37"/>
      <c r="AD1447" s="37"/>
      <c r="AE1447" s="37"/>
      <c r="AF1447" s="37"/>
      <c r="AG1447" s="37"/>
    </row>
    <row r="1448" spans="1:33">
      <c r="A1448" s="666">
        <v>44032</v>
      </c>
      <c r="B1448" s="115" t="s">
        <v>144</v>
      </c>
      <c r="C1448" s="37">
        <v>880004168</v>
      </c>
      <c r="D1448" s="115" t="s">
        <v>152</v>
      </c>
      <c r="E1448" s="115" t="s">
        <v>147</v>
      </c>
      <c r="F1448" s="665" t="s">
        <v>811</v>
      </c>
      <c r="G1448" s="486"/>
      <c r="H1448" s="265"/>
      <c r="I1448" s="666">
        <v>44061</v>
      </c>
      <c r="J1448" s="666"/>
      <c r="K1448" s="486"/>
      <c r="L1448" s="115"/>
      <c r="M1448" s="680"/>
      <c r="N1448" s="486"/>
      <c r="O1448" s="683"/>
      <c r="P1448" s="486"/>
      <c r="Q1448" s="486"/>
      <c r="R1448" s="486"/>
      <c r="S1448" s="37"/>
      <c r="T1448" s="37"/>
      <c r="U1448" s="37"/>
      <c r="V1448" s="37"/>
      <c r="W1448" s="37"/>
      <c r="X1448" s="37"/>
      <c r="Y1448" s="37"/>
      <c r="Z1448" s="37"/>
      <c r="AA1448" s="37"/>
      <c r="AB1448" s="37"/>
      <c r="AC1448" s="37"/>
      <c r="AD1448" s="37"/>
      <c r="AE1448" s="37"/>
      <c r="AF1448" s="37"/>
      <c r="AG1448" s="37"/>
    </row>
    <row r="1449" spans="1:33">
      <c r="A1449" s="666">
        <v>44032</v>
      </c>
      <c r="B1449" s="115" t="s">
        <v>149</v>
      </c>
      <c r="C1449" s="37">
        <v>882175874</v>
      </c>
      <c r="D1449" s="115" t="s">
        <v>152</v>
      </c>
      <c r="E1449" s="115" t="s">
        <v>140</v>
      </c>
      <c r="F1449" s="665" t="s">
        <v>294</v>
      </c>
      <c r="G1449" s="486"/>
      <c r="H1449" s="265"/>
      <c r="I1449" s="666">
        <v>44047</v>
      </c>
      <c r="J1449" s="666"/>
      <c r="K1449" s="486"/>
      <c r="L1449" s="115" t="s">
        <v>195</v>
      </c>
      <c r="M1449" s="680"/>
      <c r="N1449" s="486"/>
      <c r="O1449" s="683"/>
      <c r="P1449" s="486"/>
      <c r="Q1449" s="486"/>
      <c r="R1449" s="486"/>
      <c r="S1449" s="37"/>
      <c r="T1449" s="37"/>
      <c r="U1449" s="37"/>
      <c r="V1449" s="37"/>
      <c r="W1449" s="37"/>
      <c r="X1449" s="37"/>
      <c r="Y1449" s="37"/>
      <c r="Z1449" s="37"/>
      <c r="AA1449" s="37"/>
      <c r="AB1449" s="37"/>
      <c r="AC1449" s="37"/>
      <c r="AD1449" s="37"/>
      <c r="AE1449" s="37"/>
      <c r="AF1449" s="37"/>
      <c r="AG1449" s="37"/>
    </row>
    <row r="1450" spans="1:33">
      <c r="A1450" s="666">
        <v>44032</v>
      </c>
      <c r="B1450" s="115" t="s">
        <v>154</v>
      </c>
      <c r="C1450" s="37">
        <v>882257331</v>
      </c>
      <c r="D1450" s="115" t="s">
        <v>139</v>
      </c>
      <c r="E1450" s="115" t="s">
        <v>150</v>
      </c>
      <c r="F1450" s="665" t="s">
        <v>168</v>
      </c>
      <c r="G1450" s="486"/>
      <c r="H1450" s="265"/>
      <c r="I1450" s="666">
        <v>44047</v>
      </c>
      <c r="J1450" s="666"/>
      <c r="K1450" s="486"/>
      <c r="L1450" s="115" t="s">
        <v>195</v>
      </c>
      <c r="M1450" s="680"/>
      <c r="N1450" s="486"/>
      <c r="O1450" s="683"/>
      <c r="P1450" s="486"/>
      <c r="Q1450" s="486"/>
      <c r="R1450" s="486"/>
      <c r="S1450" s="37"/>
      <c r="T1450" s="37"/>
      <c r="U1450" s="37"/>
      <c r="V1450" s="37"/>
      <c r="W1450" s="37"/>
      <c r="X1450" s="37"/>
      <c r="Y1450" s="37"/>
      <c r="Z1450" s="37"/>
      <c r="AA1450" s="37"/>
      <c r="AB1450" s="37"/>
      <c r="AC1450" s="37"/>
      <c r="AD1450" s="37"/>
      <c r="AE1450" s="37"/>
      <c r="AF1450" s="37"/>
      <c r="AG1450" s="37"/>
    </row>
    <row r="1451" spans="1:33">
      <c r="A1451" s="666">
        <v>44032</v>
      </c>
      <c r="B1451" s="115" t="s">
        <v>175</v>
      </c>
      <c r="C1451" s="37">
        <v>880610462</v>
      </c>
      <c r="D1451" s="115" t="s">
        <v>152</v>
      </c>
      <c r="E1451" s="115" t="s">
        <v>140</v>
      </c>
      <c r="F1451" s="665" t="s">
        <v>294</v>
      </c>
      <c r="G1451" s="486"/>
      <c r="H1451" s="265"/>
      <c r="I1451" s="666">
        <v>44048</v>
      </c>
      <c r="J1451" s="666"/>
      <c r="K1451" s="486"/>
      <c r="L1451" s="115" t="s">
        <v>195</v>
      </c>
      <c r="M1451" s="680"/>
      <c r="N1451" s="486"/>
      <c r="O1451" s="683"/>
      <c r="P1451" s="486"/>
      <c r="Q1451" s="486"/>
      <c r="R1451" s="486"/>
      <c r="S1451" s="37"/>
      <c r="T1451" s="37"/>
      <c r="U1451" s="37"/>
      <c r="V1451" s="37"/>
      <c r="W1451" s="37"/>
      <c r="X1451" s="37"/>
      <c r="Y1451" s="37"/>
      <c r="Z1451" s="37"/>
      <c r="AA1451" s="37"/>
      <c r="AB1451" s="37"/>
      <c r="AC1451" s="37"/>
      <c r="AD1451" s="37"/>
      <c r="AE1451" s="37"/>
      <c r="AF1451" s="37"/>
      <c r="AG1451" s="37"/>
    </row>
    <row r="1452" spans="1:33">
      <c r="A1452" s="666">
        <v>44032</v>
      </c>
      <c r="B1452" s="115" t="s">
        <v>146</v>
      </c>
      <c r="C1452" s="37">
        <v>880237688</v>
      </c>
      <c r="D1452" s="115" t="s">
        <v>139</v>
      </c>
      <c r="E1452" s="115" t="s">
        <v>150</v>
      </c>
      <c r="F1452" s="665" t="s">
        <v>10808</v>
      </c>
      <c r="G1452" s="486"/>
      <c r="H1452" s="265"/>
      <c r="I1452" s="666">
        <v>44042</v>
      </c>
      <c r="J1452" s="666"/>
      <c r="K1452" s="486"/>
      <c r="L1452" s="115" t="s">
        <v>195</v>
      </c>
      <c r="M1452" s="680"/>
      <c r="N1452" s="486"/>
      <c r="O1452" s="683"/>
      <c r="P1452" s="486"/>
      <c r="Q1452" s="486"/>
      <c r="R1452" s="486"/>
      <c r="S1452" s="37"/>
      <c r="T1452" s="37"/>
      <c r="U1452" s="37"/>
      <c r="V1452" s="37"/>
      <c r="W1452" s="37"/>
      <c r="X1452" s="37"/>
      <c r="Y1452" s="37"/>
      <c r="Z1452" s="37"/>
      <c r="AA1452" s="37"/>
      <c r="AB1452" s="37"/>
      <c r="AC1452" s="37"/>
      <c r="AD1452" s="37"/>
      <c r="AE1452" s="37"/>
      <c r="AF1452" s="37"/>
      <c r="AG1452" s="37"/>
    </row>
    <row r="1453" spans="1:33">
      <c r="A1453" s="666">
        <v>44032</v>
      </c>
      <c r="B1453" s="115" t="s">
        <v>154</v>
      </c>
      <c r="C1453" s="37">
        <v>882257225</v>
      </c>
      <c r="D1453" s="115" t="s">
        <v>152</v>
      </c>
      <c r="E1453" s="115" t="s">
        <v>140</v>
      </c>
      <c r="F1453" s="665" t="s">
        <v>168</v>
      </c>
      <c r="G1453" s="486"/>
      <c r="H1453" s="265"/>
      <c r="I1453" s="666">
        <v>44047</v>
      </c>
      <c r="J1453" s="666"/>
      <c r="K1453" s="486"/>
      <c r="L1453" s="115" t="s">
        <v>195</v>
      </c>
      <c r="M1453" s="680"/>
      <c r="N1453" s="486"/>
      <c r="O1453" s="683"/>
      <c r="P1453" s="486"/>
      <c r="Q1453" s="486"/>
      <c r="R1453" s="486"/>
      <c r="S1453" s="37"/>
      <c r="T1453" s="37"/>
      <c r="U1453" s="37"/>
      <c r="V1453" s="37"/>
      <c r="W1453" s="37"/>
      <c r="X1453" s="37"/>
      <c r="Y1453" s="37"/>
      <c r="Z1453" s="37"/>
      <c r="AA1453" s="37"/>
      <c r="AB1453" s="37"/>
      <c r="AC1453" s="37"/>
      <c r="AD1453" s="37"/>
      <c r="AE1453" s="37"/>
      <c r="AF1453" s="37"/>
      <c r="AG1453" s="37"/>
    </row>
    <row r="1454" spans="1:33">
      <c r="A1454" s="666">
        <v>44032</v>
      </c>
      <c r="B1454" s="115" t="s">
        <v>156</v>
      </c>
      <c r="C1454" s="37">
        <v>881149549</v>
      </c>
      <c r="D1454" s="115" t="s">
        <v>139</v>
      </c>
      <c r="E1454" s="115" t="s">
        <v>140</v>
      </c>
      <c r="F1454" s="665"/>
      <c r="G1454" s="486"/>
      <c r="H1454" s="265"/>
      <c r="I1454" s="666">
        <v>44042</v>
      </c>
      <c r="J1454" s="666"/>
      <c r="K1454" s="486"/>
      <c r="L1454" s="115"/>
      <c r="M1454" s="680"/>
      <c r="N1454" s="486"/>
      <c r="O1454" s="683"/>
      <c r="P1454" s="486"/>
      <c r="Q1454" s="486"/>
      <c r="R1454" s="486"/>
      <c r="S1454" s="37"/>
      <c r="T1454" s="37"/>
      <c r="U1454" s="37"/>
      <c r="V1454" s="37"/>
      <c r="W1454" s="37"/>
      <c r="X1454" s="37"/>
      <c r="Y1454" s="37"/>
      <c r="Z1454" s="37"/>
      <c r="AA1454" s="37"/>
      <c r="AB1454" s="37"/>
      <c r="AC1454" s="37"/>
      <c r="AD1454" s="37"/>
      <c r="AE1454" s="37"/>
      <c r="AF1454" s="37"/>
      <c r="AG1454" s="37"/>
    </row>
    <row r="1455" spans="1:33">
      <c r="A1455" s="666">
        <v>44032</v>
      </c>
      <c r="B1455" s="115" t="s">
        <v>175</v>
      </c>
      <c r="C1455" s="37">
        <v>882278922</v>
      </c>
      <c r="D1455" s="115" t="s">
        <v>139</v>
      </c>
      <c r="E1455" s="115" t="s">
        <v>140</v>
      </c>
      <c r="F1455" s="665" t="s">
        <v>200</v>
      </c>
      <c r="G1455" s="486"/>
      <c r="H1455" s="265"/>
      <c r="I1455" s="666">
        <v>44068</v>
      </c>
      <c r="J1455" s="666"/>
      <c r="K1455" s="486"/>
      <c r="L1455" s="115" t="s">
        <v>195</v>
      </c>
      <c r="M1455" s="680"/>
      <c r="N1455" s="486"/>
      <c r="O1455" s="683"/>
      <c r="P1455" s="486"/>
      <c r="Q1455" s="486"/>
      <c r="R1455" s="486"/>
      <c r="S1455" s="37"/>
      <c r="T1455" s="37"/>
      <c r="U1455" s="37"/>
      <c r="V1455" s="37"/>
      <c r="W1455" s="37"/>
      <c r="X1455" s="37"/>
      <c r="Y1455" s="37"/>
      <c r="Z1455" s="37"/>
      <c r="AA1455" s="37"/>
      <c r="AB1455" s="37"/>
      <c r="AC1455" s="37"/>
      <c r="AD1455" s="37"/>
      <c r="AE1455" s="37"/>
      <c r="AF1455" s="37"/>
      <c r="AG1455" s="37"/>
    </row>
    <row r="1456" spans="1:33">
      <c r="A1456" s="666">
        <v>44032</v>
      </c>
      <c r="B1456" s="115" t="s">
        <v>178</v>
      </c>
      <c r="C1456" s="37">
        <v>882176876</v>
      </c>
      <c r="D1456" s="115" t="s">
        <v>139</v>
      </c>
      <c r="E1456" s="115" t="s">
        <v>140</v>
      </c>
      <c r="F1456" s="665" t="s">
        <v>182</v>
      </c>
      <c r="G1456" s="486"/>
      <c r="H1456" s="265"/>
      <c r="I1456" s="666">
        <v>44035</v>
      </c>
      <c r="J1456" s="666"/>
      <c r="K1456" s="486"/>
      <c r="L1456" s="115"/>
      <c r="M1456" s="680"/>
      <c r="N1456" s="486"/>
      <c r="O1456" s="37"/>
      <c r="P1456" s="486"/>
      <c r="Q1456" s="486"/>
      <c r="R1456" s="486"/>
      <c r="S1456" s="37"/>
      <c r="T1456" s="37"/>
      <c r="U1456" s="37"/>
      <c r="V1456" s="37"/>
      <c r="W1456" s="37"/>
      <c r="X1456" s="37"/>
      <c r="Y1456" s="37"/>
      <c r="Z1456" s="37"/>
      <c r="AA1456" s="37"/>
      <c r="AB1456" s="37"/>
      <c r="AC1456" s="37"/>
      <c r="AD1456" s="37"/>
      <c r="AE1456" s="37"/>
      <c r="AF1456" s="37"/>
      <c r="AG1456" s="37"/>
    </row>
    <row r="1457" spans="1:33">
      <c r="A1457" s="666">
        <v>44032</v>
      </c>
      <c r="B1457" s="115" t="s">
        <v>146</v>
      </c>
      <c r="C1457" s="37">
        <v>880178049</v>
      </c>
      <c r="D1457" s="115" t="s">
        <v>139</v>
      </c>
      <c r="E1457" s="115" t="s">
        <v>140</v>
      </c>
      <c r="F1457" s="665" t="s">
        <v>142</v>
      </c>
      <c r="G1457" s="486"/>
      <c r="H1457" s="265"/>
      <c r="I1457" s="666">
        <v>44036</v>
      </c>
      <c r="J1457" s="666"/>
      <c r="K1457" s="486"/>
      <c r="L1457" s="115" t="s">
        <v>10809</v>
      </c>
      <c r="M1457" s="37"/>
      <c r="N1457" s="486"/>
      <c r="O1457" s="683"/>
      <c r="P1457" s="486"/>
      <c r="Q1457" s="486"/>
      <c r="R1457" s="486"/>
      <c r="S1457" s="37"/>
      <c r="T1457" s="37"/>
      <c r="U1457" s="37"/>
      <c r="V1457" s="37"/>
      <c r="W1457" s="37"/>
      <c r="X1457" s="37"/>
      <c r="Y1457" s="37"/>
      <c r="Z1457" s="37"/>
      <c r="AA1457" s="37"/>
      <c r="AB1457" s="37"/>
      <c r="AC1457" s="37"/>
      <c r="AD1457" s="37"/>
      <c r="AE1457" s="37"/>
      <c r="AF1457" s="37"/>
      <c r="AG1457" s="37"/>
    </row>
    <row r="1458" spans="1:33">
      <c r="A1458" s="666">
        <v>44032</v>
      </c>
      <c r="B1458" s="115" t="s">
        <v>194</v>
      </c>
      <c r="C1458" s="37">
        <v>881233581</v>
      </c>
      <c r="D1458" s="115" t="s">
        <v>139</v>
      </c>
      <c r="E1458" s="115" t="s">
        <v>140</v>
      </c>
      <c r="F1458" s="665" t="s">
        <v>6146</v>
      </c>
      <c r="G1458" s="486"/>
      <c r="H1458" s="265"/>
      <c r="I1458" s="666">
        <v>44047</v>
      </c>
      <c r="J1458" s="666"/>
      <c r="K1458" s="486"/>
      <c r="L1458" s="115" t="s">
        <v>195</v>
      </c>
      <c r="M1458" s="680"/>
      <c r="N1458" s="486"/>
      <c r="O1458" s="683"/>
      <c r="P1458" s="486"/>
      <c r="Q1458" s="486"/>
      <c r="R1458" s="486"/>
      <c r="S1458" s="37"/>
      <c r="T1458" s="37"/>
      <c r="U1458" s="37"/>
      <c r="V1458" s="37"/>
      <c r="W1458" s="37"/>
      <c r="X1458" s="37"/>
      <c r="Y1458" s="37"/>
      <c r="Z1458" s="37"/>
      <c r="AA1458" s="37"/>
      <c r="AB1458" s="37"/>
      <c r="AC1458" s="37"/>
      <c r="AD1458" s="37"/>
      <c r="AE1458" s="37"/>
      <c r="AF1458" s="37"/>
      <c r="AG1458" s="37"/>
    </row>
    <row r="1459" spans="1:33">
      <c r="A1459" s="666">
        <v>44032</v>
      </c>
      <c r="B1459" s="115" t="s">
        <v>146</v>
      </c>
      <c r="C1459" s="37">
        <v>880723352</v>
      </c>
      <c r="D1459" s="115" t="s">
        <v>139</v>
      </c>
      <c r="E1459" s="115" t="s">
        <v>140</v>
      </c>
      <c r="F1459" s="665" t="s">
        <v>168</v>
      </c>
      <c r="G1459" s="486"/>
      <c r="H1459" s="265"/>
      <c r="I1459" s="666">
        <v>44047</v>
      </c>
      <c r="J1459" s="666"/>
      <c r="K1459" s="486"/>
      <c r="L1459" s="115" t="s">
        <v>195</v>
      </c>
      <c r="M1459" s="680"/>
      <c r="N1459" s="486"/>
      <c r="O1459" s="683"/>
      <c r="P1459" s="486"/>
      <c r="Q1459" s="486"/>
      <c r="R1459" s="486"/>
      <c r="S1459" s="37"/>
      <c r="T1459" s="37"/>
      <c r="U1459" s="37"/>
      <c r="V1459" s="37"/>
      <c r="W1459" s="37"/>
      <c r="X1459" s="37"/>
      <c r="Y1459" s="37"/>
      <c r="Z1459" s="37"/>
      <c r="AA1459" s="37"/>
      <c r="AB1459" s="37"/>
      <c r="AC1459" s="37"/>
      <c r="AD1459" s="37"/>
      <c r="AE1459" s="37"/>
      <c r="AF1459" s="37"/>
      <c r="AG1459" s="37"/>
    </row>
    <row r="1460" spans="1:33">
      <c r="A1460" s="666">
        <v>44032</v>
      </c>
      <c r="B1460" s="115" t="s">
        <v>194</v>
      </c>
      <c r="C1460" s="37">
        <v>880194127</v>
      </c>
      <c r="D1460" s="115" t="s">
        <v>139</v>
      </c>
      <c r="E1460" s="115" t="s">
        <v>140</v>
      </c>
      <c r="F1460" s="665" t="s">
        <v>1072</v>
      </c>
      <c r="G1460" s="486"/>
      <c r="H1460" s="265"/>
      <c r="I1460" s="666">
        <v>44047</v>
      </c>
      <c r="J1460" s="666"/>
      <c r="K1460" s="486"/>
      <c r="L1460" s="115" t="s">
        <v>195</v>
      </c>
      <c r="M1460" s="680"/>
      <c r="N1460" s="486"/>
      <c r="O1460" s="683"/>
      <c r="P1460" s="486"/>
      <c r="Q1460" s="486"/>
      <c r="R1460" s="486"/>
      <c r="S1460" s="37"/>
      <c r="T1460" s="37"/>
      <c r="U1460" s="37"/>
      <c r="V1460" s="37"/>
      <c r="W1460" s="37"/>
      <c r="X1460" s="37"/>
      <c r="Y1460" s="37"/>
      <c r="Z1460" s="37"/>
      <c r="AA1460" s="37"/>
      <c r="AB1460" s="37"/>
      <c r="AC1460" s="37"/>
      <c r="AD1460" s="37"/>
      <c r="AE1460" s="37"/>
      <c r="AF1460" s="37"/>
      <c r="AG1460" s="37"/>
    </row>
    <row r="1461" spans="1:33">
      <c r="A1461" s="666">
        <v>44032</v>
      </c>
      <c r="B1461" s="115" t="s">
        <v>144</v>
      </c>
      <c r="C1461" s="37">
        <v>880160178</v>
      </c>
      <c r="D1461" s="115" t="s">
        <v>139</v>
      </c>
      <c r="E1461" s="115" t="s">
        <v>140</v>
      </c>
      <c r="F1461" s="665" t="s">
        <v>10810</v>
      </c>
      <c r="G1461" s="486"/>
      <c r="H1461" s="265"/>
      <c r="I1461" s="666">
        <v>44048</v>
      </c>
      <c r="J1461" s="666"/>
      <c r="K1461" s="486"/>
      <c r="L1461" s="115" t="s">
        <v>39</v>
      </c>
      <c r="M1461" s="680"/>
      <c r="N1461" s="666">
        <v>44033</v>
      </c>
      <c r="O1461" s="486">
        <v>17.5</v>
      </c>
      <c r="P1461" s="486"/>
      <c r="Q1461" s="486"/>
      <c r="R1461" s="486"/>
      <c r="S1461" s="37"/>
      <c r="T1461" s="37"/>
      <c r="U1461" s="37"/>
      <c r="V1461" s="37"/>
      <c r="W1461" s="37"/>
      <c r="X1461" s="37"/>
      <c r="Y1461" s="37"/>
      <c r="Z1461" s="37"/>
      <c r="AA1461" s="37"/>
      <c r="AB1461" s="37"/>
      <c r="AC1461" s="37"/>
      <c r="AD1461" s="37"/>
      <c r="AE1461" s="37"/>
      <c r="AF1461" s="37"/>
      <c r="AG1461" s="37"/>
    </row>
    <row r="1462" spans="1:33">
      <c r="A1462" s="666">
        <v>44032</v>
      </c>
      <c r="B1462" s="115" t="s">
        <v>146</v>
      </c>
      <c r="C1462" s="37">
        <v>880073533</v>
      </c>
      <c r="D1462" s="115" t="s">
        <v>139</v>
      </c>
      <c r="E1462" s="115" t="s">
        <v>140</v>
      </c>
      <c r="F1462" s="665" t="s">
        <v>187</v>
      </c>
      <c r="G1462" s="486"/>
      <c r="H1462" s="265"/>
      <c r="I1462" s="666">
        <v>44047</v>
      </c>
      <c r="J1462" s="666"/>
      <c r="K1462" s="486"/>
      <c r="L1462" s="115" t="s">
        <v>195</v>
      </c>
      <c r="M1462" s="680"/>
      <c r="N1462" s="486"/>
      <c r="O1462" s="683"/>
      <c r="P1462" s="486"/>
      <c r="Q1462" s="486"/>
      <c r="R1462" s="486"/>
      <c r="S1462" s="37"/>
      <c r="T1462" s="37"/>
      <c r="U1462" s="37"/>
      <c r="V1462" s="37"/>
      <c r="W1462" s="37"/>
      <c r="X1462" s="37"/>
      <c r="Y1462" s="37"/>
      <c r="Z1462" s="37"/>
      <c r="AA1462" s="37"/>
      <c r="AB1462" s="37"/>
      <c r="AC1462" s="37"/>
      <c r="AD1462" s="37"/>
      <c r="AE1462" s="37"/>
      <c r="AF1462" s="37"/>
      <c r="AG1462" s="37"/>
    </row>
    <row r="1463" spans="1:33">
      <c r="A1463" s="666">
        <v>44032</v>
      </c>
      <c r="B1463" s="115" t="s">
        <v>146</v>
      </c>
      <c r="C1463" s="37">
        <v>880229829</v>
      </c>
      <c r="D1463" s="115" t="s">
        <v>139</v>
      </c>
      <c r="E1463" s="115" t="s">
        <v>147</v>
      </c>
      <c r="F1463" s="665" t="s">
        <v>142</v>
      </c>
      <c r="G1463" s="486"/>
      <c r="H1463" s="265"/>
      <c r="I1463" s="666"/>
      <c r="J1463" s="666"/>
      <c r="K1463" s="486"/>
      <c r="L1463" s="115"/>
      <c r="M1463" s="680"/>
      <c r="N1463" s="666">
        <v>44032</v>
      </c>
      <c r="O1463" s="486">
        <v>223.5</v>
      </c>
      <c r="P1463" s="486"/>
      <c r="Q1463" s="486"/>
      <c r="R1463" s="486"/>
      <c r="S1463" s="37"/>
      <c r="T1463" s="37"/>
      <c r="U1463" s="37"/>
      <c r="V1463" s="37"/>
      <c r="W1463" s="37"/>
      <c r="X1463" s="37"/>
      <c r="Y1463" s="37"/>
      <c r="Z1463" s="37"/>
      <c r="AA1463" s="37"/>
      <c r="AB1463" s="37"/>
      <c r="AC1463" s="37"/>
      <c r="AD1463" s="37"/>
      <c r="AE1463" s="37"/>
      <c r="AF1463" s="37"/>
      <c r="AG1463" s="37"/>
    </row>
    <row r="1464" spans="1:33">
      <c r="A1464" s="666">
        <v>44032</v>
      </c>
      <c r="B1464" s="115" t="s">
        <v>154</v>
      </c>
      <c r="C1464" s="37">
        <v>882179030</v>
      </c>
      <c r="D1464" s="115" t="s">
        <v>152</v>
      </c>
      <c r="E1464" s="115" t="s">
        <v>140</v>
      </c>
      <c r="F1464" s="665" t="s">
        <v>142</v>
      </c>
      <c r="G1464" s="486"/>
      <c r="H1464" s="265">
        <v>44035</v>
      </c>
      <c r="I1464" s="666">
        <v>44047</v>
      </c>
      <c r="J1464" s="665" t="s">
        <v>148</v>
      </c>
      <c r="K1464" s="486">
        <v>19</v>
      </c>
      <c r="L1464" s="180" t="s">
        <v>12386</v>
      </c>
      <c r="M1464" s="680"/>
      <c r="N1464" s="486"/>
      <c r="O1464" s="683"/>
      <c r="P1464" s="486"/>
      <c r="Q1464" s="486"/>
      <c r="R1464" s="486"/>
      <c r="S1464" s="37"/>
      <c r="T1464" s="37"/>
      <c r="U1464" s="37"/>
      <c r="V1464" s="37"/>
      <c r="W1464" s="37"/>
      <c r="X1464" s="37"/>
      <c r="Y1464" s="37"/>
      <c r="Z1464" s="37"/>
      <c r="AA1464" s="37"/>
      <c r="AB1464" s="37"/>
      <c r="AC1464" s="37"/>
      <c r="AD1464" s="37"/>
      <c r="AE1464" s="37"/>
      <c r="AF1464" s="37"/>
      <c r="AG1464" s="37"/>
    </row>
    <row r="1465" spans="1:33">
      <c r="A1465" s="666">
        <v>44032</v>
      </c>
      <c r="B1465" s="115" t="s">
        <v>194</v>
      </c>
      <c r="C1465" s="37">
        <v>880692362</v>
      </c>
      <c r="D1465" s="115" t="s">
        <v>152</v>
      </c>
      <c r="E1465" s="115" t="s">
        <v>140</v>
      </c>
      <c r="F1465" s="665" t="s">
        <v>199</v>
      </c>
      <c r="G1465" s="486"/>
      <c r="H1465" s="265"/>
      <c r="I1465" s="666">
        <v>44047</v>
      </c>
      <c r="J1465" s="666"/>
      <c r="K1465" s="486"/>
      <c r="L1465" s="115" t="s">
        <v>251</v>
      </c>
      <c r="M1465" s="680"/>
      <c r="N1465" s="115" t="s">
        <v>10811</v>
      </c>
      <c r="O1465" s="486">
        <v>1250</v>
      </c>
      <c r="P1465" s="486"/>
      <c r="Q1465" s="486"/>
      <c r="R1465" s="486"/>
      <c r="S1465" s="37"/>
      <c r="T1465" s="37"/>
      <c r="U1465" s="37"/>
      <c r="V1465" s="37"/>
      <c r="W1465" s="37"/>
      <c r="X1465" s="37"/>
      <c r="Y1465" s="37"/>
      <c r="Z1465" s="37"/>
      <c r="AA1465" s="37"/>
      <c r="AB1465" s="37"/>
      <c r="AC1465" s="37"/>
      <c r="AD1465" s="37"/>
      <c r="AE1465" s="37"/>
      <c r="AF1465" s="37"/>
      <c r="AG1465" s="37"/>
    </row>
    <row r="1466" spans="1:33">
      <c r="A1466" s="666">
        <v>44032</v>
      </c>
      <c r="B1466" s="115" t="s">
        <v>154</v>
      </c>
      <c r="C1466" s="37">
        <v>882164552</v>
      </c>
      <c r="D1466" s="115" t="s">
        <v>139</v>
      </c>
      <c r="E1466" s="115" t="s">
        <v>140</v>
      </c>
      <c r="F1466" s="665" t="s">
        <v>168</v>
      </c>
      <c r="G1466" s="486"/>
      <c r="H1466" s="265"/>
      <c r="I1466" s="666">
        <v>44047</v>
      </c>
      <c r="J1466" s="666"/>
      <c r="K1466" s="486"/>
      <c r="L1466" s="115"/>
      <c r="M1466" s="680"/>
      <c r="N1466" s="486"/>
      <c r="O1466" s="683"/>
      <c r="P1466" s="486"/>
      <c r="Q1466" s="486"/>
      <c r="R1466" s="486"/>
      <c r="S1466" s="37"/>
      <c r="T1466" s="37"/>
      <c r="U1466" s="37"/>
      <c r="V1466" s="37"/>
      <c r="W1466" s="37"/>
      <c r="X1466" s="37"/>
      <c r="Y1466" s="37"/>
      <c r="Z1466" s="37"/>
      <c r="AA1466" s="37"/>
      <c r="AB1466" s="37"/>
      <c r="AC1466" s="37"/>
      <c r="AD1466" s="37"/>
      <c r="AE1466" s="37"/>
      <c r="AF1466" s="37"/>
      <c r="AG1466" s="37"/>
    </row>
    <row r="1467" spans="1:33">
      <c r="A1467" s="666">
        <v>44032</v>
      </c>
      <c r="B1467" s="115" t="s">
        <v>194</v>
      </c>
      <c r="C1467" s="37">
        <v>880143561</v>
      </c>
      <c r="D1467" s="115" t="s">
        <v>139</v>
      </c>
      <c r="E1467" s="115" t="s">
        <v>140</v>
      </c>
      <c r="F1467" s="665" t="s">
        <v>5681</v>
      </c>
      <c r="G1467" s="486"/>
      <c r="H1467" s="265"/>
      <c r="I1467" s="666">
        <v>44047</v>
      </c>
      <c r="J1467" s="666"/>
      <c r="K1467" s="486"/>
      <c r="L1467" s="115" t="s">
        <v>195</v>
      </c>
      <c r="M1467" s="680"/>
      <c r="N1467" s="486"/>
      <c r="O1467" s="683"/>
      <c r="P1467" s="486"/>
      <c r="Q1467" s="486"/>
      <c r="R1467" s="486"/>
      <c r="S1467" s="37"/>
      <c r="T1467" s="37"/>
      <c r="U1467" s="37"/>
      <c r="V1467" s="37"/>
      <c r="W1467" s="37"/>
      <c r="X1467" s="37"/>
      <c r="Y1467" s="37"/>
      <c r="Z1467" s="37"/>
      <c r="AA1467" s="37"/>
      <c r="AB1467" s="37"/>
      <c r="AC1467" s="37"/>
      <c r="AD1467" s="37"/>
      <c r="AE1467" s="37"/>
      <c r="AF1467" s="37"/>
      <c r="AG1467" s="37"/>
    </row>
    <row r="1468" spans="1:33">
      <c r="A1468" s="666">
        <v>44032</v>
      </c>
      <c r="B1468" s="115" t="s">
        <v>175</v>
      </c>
      <c r="C1468" s="37">
        <v>880023992</v>
      </c>
      <c r="D1468" s="115" t="s">
        <v>152</v>
      </c>
      <c r="E1468" s="115" t="s">
        <v>140</v>
      </c>
      <c r="F1468" s="665" t="s">
        <v>7183</v>
      </c>
      <c r="G1468" s="486"/>
      <c r="H1468" s="265"/>
      <c r="I1468" s="666">
        <v>44053</v>
      </c>
      <c r="J1468" s="666"/>
      <c r="K1468" s="486"/>
      <c r="L1468" s="115"/>
      <c r="M1468" s="680"/>
      <c r="N1468" s="486"/>
      <c r="O1468" s="683"/>
      <c r="P1468" s="486"/>
      <c r="Q1468" s="486"/>
      <c r="R1468" s="486"/>
      <c r="S1468" s="37"/>
      <c r="T1468" s="37"/>
      <c r="U1468" s="37"/>
      <c r="V1468" s="37"/>
      <c r="W1468" s="37"/>
      <c r="X1468" s="37"/>
      <c r="Y1468" s="37"/>
      <c r="Z1468" s="37"/>
      <c r="AA1468" s="37"/>
      <c r="AB1468" s="37"/>
      <c r="AC1468" s="37"/>
      <c r="AD1468" s="37"/>
      <c r="AE1468" s="37"/>
      <c r="AF1468" s="37"/>
      <c r="AG1468" s="37"/>
    </row>
    <row r="1469" spans="1:33">
      <c r="A1469" s="666">
        <v>44032</v>
      </c>
      <c r="B1469" s="115" t="s">
        <v>178</v>
      </c>
      <c r="C1469" s="37">
        <v>880018120</v>
      </c>
      <c r="D1469" s="115" t="s">
        <v>139</v>
      </c>
      <c r="E1469" s="115" t="s">
        <v>140</v>
      </c>
      <c r="F1469" s="665" t="s">
        <v>142</v>
      </c>
      <c r="G1469" s="486"/>
      <c r="H1469" s="265">
        <v>44034</v>
      </c>
      <c r="I1469" s="666">
        <v>44043</v>
      </c>
      <c r="J1469" s="666"/>
      <c r="K1469" s="486">
        <v>39297.339999999997</v>
      </c>
      <c r="L1469" s="115"/>
      <c r="M1469" s="680"/>
      <c r="N1469" s="486"/>
      <c r="O1469" s="683"/>
      <c r="P1469" s="486"/>
      <c r="Q1469" s="486"/>
      <c r="R1469" s="486"/>
      <c r="S1469" s="37"/>
      <c r="T1469" s="37"/>
      <c r="U1469" s="37"/>
      <c r="V1469" s="37"/>
      <c r="W1469" s="37"/>
      <c r="X1469" s="37"/>
      <c r="Y1469" s="37"/>
      <c r="Z1469" s="37"/>
      <c r="AA1469" s="37"/>
      <c r="AB1469" s="37"/>
      <c r="AC1469" s="37"/>
      <c r="AD1469" s="37"/>
      <c r="AE1469" s="37"/>
      <c r="AF1469" s="37"/>
      <c r="AG1469" s="37"/>
    </row>
    <row r="1470" spans="1:33">
      <c r="A1470" s="666">
        <v>44032</v>
      </c>
      <c r="B1470" s="115" t="s">
        <v>154</v>
      </c>
      <c r="C1470" s="37">
        <v>882101051</v>
      </c>
      <c r="D1470" s="115" t="s">
        <v>139</v>
      </c>
      <c r="E1470" s="115" t="s">
        <v>140</v>
      </c>
      <c r="F1470" s="665" t="s">
        <v>340</v>
      </c>
      <c r="G1470" s="486"/>
      <c r="H1470" s="265"/>
      <c r="I1470" s="666">
        <v>44047</v>
      </c>
      <c r="J1470" s="666"/>
      <c r="K1470" s="486"/>
      <c r="L1470" s="115" t="s">
        <v>10812</v>
      </c>
      <c r="M1470" s="680"/>
      <c r="N1470" s="486"/>
      <c r="O1470" s="683"/>
      <c r="P1470" s="486"/>
      <c r="Q1470" s="486"/>
      <c r="R1470" s="486"/>
      <c r="S1470" s="37"/>
      <c r="T1470" s="37"/>
      <c r="U1470" s="37"/>
      <c r="V1470" s="37"/>
      <c r="W1470" s="37"/>
      <c r="X1470" s="37"/>
      <c r="Y1470" s="37"/>
      <c r="Z1470" s="37"/>
      <c r="AA1470" s="37"/>
      <c r="AB1470" s="37"/>
      <c r="AC1470" s="37"/>
      <c r="AD1470" s="37"/>
      <c r="AE1470" s="37"/>
      <c r="AF1470" s="37"/>
      <c r="AG1470" s="37"/>
    </row>
    <row r="1471" spans="1:33">
      <c r="A1471" s="666">
        <v>44032</v>
      </c>
      <c r="B1471" s="115" t="s">
        <v>156</v>
      </c>
      <c r="C1471" s="37">
        <v>881472733</v>
      </c>
      <c r="D1471" s="115" t="s">
        <v>139</v>
      </c>
      <c r="E1471" s="115" t="s">
        <v>140</v>
      </c>
      <c r="F1471" s="665" t="s">
        <v>338</v>
      </c>
      <c r="G1471" s="486"/>
      <c r="H1471" s="265">
        <v>44041</v>
      </c>
      <c r="I1471" s="666">
        <v>44047</v>
      </c>
      <c r="J1471" s="665" t="s">
        <v>338</v>
      </c>
      <c r="K1471" s="486">
        <v>108</v>
      </c>
      <c r="L1471" s="115"/>
      <c r="M1471" s="680"/>
      <c r="N1471" s="486"/>
      <c r="O1471" s="683"/>
      <c r="P1471" s="486"/>
      <c r="Q1471" s="486"/>
      <c r="R1471" s="486"/>
      <c r="S1471" s="37"/>
      <c r="T1471" s="37"/>
      <c r="U1471" s="37"/>
      <c r="V1471" s="37"/>
      <c r="W1471" s="37"/>
      <c r="X1471" s="37"/>
      <c r="Y1471" s="37"/>
      <c r="Z1471" s="37"/>
      <c r="AA1471" s="37"/>
      <c r="AB1471" s="37"/>
      <c r="AC1471" s="37"/>
      <c r="AD1471" s="37"/>
      <c r="AE1471" s="37"/>
      <c r="AF1471" s="37"/>
      <c r="AG1471" s="37"/>
    </row>
    <row r="1472" spans="1:33">
      <c r="A1472" s="666">
        <v>44032</v>
      </c>
      <c r="B1472" s="115" t="s">
        <v>178</v>
      </c>
      <c r="C1472" s="37">
        <v>880007125</v>
      </c>
      <c r="D1472" s="115" t="s">
        <v>345</v>
      </c>
      <c r="E1472" s="115" t="s">
        <v>140</v>
      </c>
      <c r="F1472" s="665" t="s">
        <v>10813</v>
      </c>
      <c r="G1472" s="486"/>
      <c r="H1472" s="265"/>
      <c r="I1472" s="666">
        <v>44035</v>
      </c>
      <c r="J1472" s="666"/>
      <c r="K1472" s="486"/>
      <c r="L1472" s="115"/>
      <c r="M1472" s="680"/>
      <c r="N1472" s="486"/>
      <c r="O1472" s="683"/>
      <c r="P1472" s="486"/>
      <c r="Q1472" s="486"/>
      <c r="R1472" s="486"/>
      <c r="S1472" s="37"/>
      <c r="T1472" s="37"/>
      <c r="U1472" s="37"/>
      <c r="V1472" s="37"/>
      <c r="W1472" s="37"/>
      <c r="X1472" s="37"/>
      <c r="Y1472" s="37"/>
      <c r="Z1472" s="37"/>
      <c r="AA1472" s="37"/>
      <c r="AB1472" s="37"/>
      <c r="AC1472" s="37"/>
      <c r="AD1472" s="37"/>
      <c r="AE1472" s="37"/>
      <c r="AF1472" s="37"/>
      <c r="AG1472" s="37"/>
    </row>
    <row r="1473" spans="1:33">
      <c r="A1473" s="666">
        <v>44032</v>
      </c>
      <c r="B1473" s="115" t="s">
        <v>206</v>
      </c>
      <c r="C1473" s="37">
        <v>880437739</v>
      </c>
      <c r="D1473" s="115" t="s">
        <v>139</v>
      </c>
      <c r="E1473" s="115" t="s">
        <v>140</v>
      </c>
      <c r="F1473" s="665" t="s">
        <v>142</v>
      </c>
      <c r="G1473" s="486"/>
      <c r="H1473" s="265"/>
      <c r="I1473" s="666">
        <v>44047</v>
      </c>
      <c r="J1473" s="666"/>
      <c r="K1473" s="486"/>
      <c r="L1473" s="115"/>
      <c r="M1473" s="680"/>
      <c r="N1473" s="486"/>
      <c r="O1473" s="683"/>
      <c r="P1473" s="486"/>
      <c r="Q1473" s="486"/>
      <c r="R1473" s="486"/>
      <c r="S1473" s="37"/>
      <c r="T1473" s="37"/>
      <c r="U1473" s="37"/>
      <c r="V1473" s="37"/>
      <c r="W1473" s="37"/>
      <c r="X1473" s="37"/>
      <c r="Y1473" s="37"/>
      <c r="Z1473" s="37"/>
      <c r="AA1473" s="37"/>
      <c r="AB1473" s="37"/>
      <c r="AC1473" s="37"/>
      <c r="AD1473" s="37"/>
      <c r="AE1473" s="37"/>
      <c r="AF1473" s="37"/>
      <c r="AG1473" s="37"/>
    </row>
    <row r="1474" spans="1:33">
      <c r="A1474" s="666">
        <v>44032</v>
      </c>
      <c r="B1474" s="115" t="s">
        <v>206</v>
      </c>
      <c r="C1474" s="115">
        <v>882161109</v>
      </c>
      <c r="D1474" s="115" t="s">
        <v>139</v>
      </c>
      <c r="E1474" s="115" t="s">
        <v>140</v>
      </c>
      <c r="F1474" s="665" t="s">
        <v>213</v>
      </c>
      <c r="G1474" s="486"/>
      <c r="H1474" s="265"/>
      <c r="I1474" s="666">
        <v>44047</v>
      </c>
      <c r="J1474" s="666"/>
      <c r="K1474" s="486"/>
      <c r="L1474" s="115"/>
      <c r="M1474" s="680"/>
      <c r="N1474" s="486"/>
      <c r="O1474" s="683"/>
      <c r="P1474" s="486"/>
      <c r="Q1474" s="486"/>
      <c r="R1474" s="486"/>
      <c r="S1474" s="37"/>
      <c r="T1474" s="37"/>
      <c r="U1474" s="37"/>
      <c r="V1474" s="37"/>
      <c r="W1474" s="37"/>
      <c r="X1474" s="37"/>
      <c r="Y1474" s="37"/>
      <c r="Z1474" s="37"/>
      <c r="AA1474" s="37"/>
      <c r="AB1474" s="37"/>
      <c r="AC1474" s="37"/>
      <c r="AD1474" s="37"/>
      <c r="AE1474" s="37"/>
      <c r="AF1474" s="37"/>
      <c r="AG1474" s="37"/>
    </row>
    <row r="1475" spans="1:33">
      <c r="A1475" s="666">
        <v>44032</v>
      </c>
      <c r="B1475" s="115" t="s">
        <v>206</v>
      </c>
      <c r="C1475" s="115">
        <v>880215645</v>
      </c>
      <c r="D1475" s="115" t="s">
        <v>139</v>
      </c>
      <c r="E1475" s="115" t="s">
        <v>140</v>
      </c>
      <c r="F1475" s="665" t="s">
        <v>142</v>
      </c>
      <c r="G1475" s="486"/>
      <c r="H1475" s="265"/>
      <c r="I1475" s="666">
        <v>44047</v>
      </c>
      <c r="J1475" s="666"/>
      <c r="K1475" s="486"/>
      <c r="L1475" s="115"/>
      <c r="M1475" s="680"/>
      <c r="N1475" s="486"/>
      <c r="O1475" s="683"/>
      <c r="P1475" s="486"/>
      <c r="Q1475" s="486"/>
      <c r="R1475" s="486"/>
      <c r="S1475" s="37"/>
      <c r="T1475" s="37"/>
      <c r="U1475" s="37"/>
      <c r="V1475" s="37"/>
      <c r="W1475" s="37"/>
      <c r="X1475" s="37"/>
      <c r="Y1475" s="37"/>
      <c r="Z1475" s="37"/>
      <c r="AA1475" s="37"/>
      <c r="AB1475" s="37"/>
      <c r="AC1475" s="37"/>
      <c r="AD1475" s="37"/>
      <c r="AE1475" s="37"/>
      <c r="AF1475" s="37"/>
      <c r="AG1475" s="37"/>
    </row>
    <row r="1476" spans="1:33">
      <c r="A1476" s="666">
        <v>44032</v>
      </c>
      <c r="B1476" s="115" t="s">
        <v>194</v>
      </c>
      <c r="C1476" s="37">
        <v>881136368</v>
      </c>
      <c r="D1476" s="115" t="s">
        <v>152</v>
      </c>
      <c r="E1476" s="115" t="s">
        <v>140</v>
      </c>
      <c r="F1476" s="665" t="s">
        <v>142</v>
      </c>
      <c r="G1476" s="486"/>
      <c r="H1476" s="265">
        <v>44043</v>
      </c>
      <c r="I1476" s="666">
        <v>44047</v>
      </c>
      <c r="J1476" s="665" t="s">
        <v>142</v>
      </c>
      <c r="K1476" s="486">
        <v>53.5</v>
      </c>
      <c r="L1476" s="115" t="s">
        <v>10814</v>
      </c>
      <c r="M1476" s="680"/>
      <c r="N1476" s="115" t="s">
        <v>10815</v>
      </c>
      <c r="O1476" s="486">
        <v>125</v>
      </c>
      <c r="P1476" s="486"/>
      <c r="Q1476" s="486"/>
      <c r="R1476" s="486"/>
      <c r="S1476" s="37"/>
      <c r="T1476" s="37"/>
      <c r="U1476" s="37"/>
      <c r="V1476" s="37"/>
      <c r="W1476" s="37"/>
      <c r="X1476" s="37"/>
      <c r="Y1476" s="37"/>
      <c r="Z1476" s="37"/>
      <c r="AA1476" s="37"/>
      <c r="AB1476" s="37"/>
      <c r="AC1476" s="37"/>
      <c r="AD1476" s="37"/>
      <c r="AE1476" s="37"/>
      <c r="AF1476" s="37"/>
      <c r="AG1476" s="37"/>
    </row>
    <row r="1477" spans="1:33">
      <c r="A1477" s="666">
        <v>43997</v>
      </c>
      <c r="B1477" s="115" t="s">
        <v>154</v>
      </c>
      <c r="C1477" s="37">
        <v>882162256</v>
      </c>
      <c r="D1477" s="115" t="s">
        <v>139</v>
      </c>
      <c r="E1477" s="115" t="s">
        <v>140</v>
      </c>
      <c r="F1477" s="665" t="s">
        <v>142</v>
      </c>
      <c r="G1477" s="666">
        <v>44033</v>
      </c>
      <c r="H1477" s="265"/>
      <c r="I1477" s="666">
        <v>44047</v>
      </c>
      <c r="J1477" s="666"/>
      <c r="K1477" s="486"/>
      <c r="L1477" s="115" t="s">
        <v>10816</v>
      </c>
      <c r="M1477" s="680"/>
      <c r="N1477" s="486"/>
      <c r="O1477" s="683"/>
      <c r="P1477" s="486"/>
      <c r="Q1477" s="486"/>
      <c r="R1477" s="486"/>
      <c r="S1477" s="37"/>
      <c r="T1477" s="37"/>
      <c r="U1477" s="37"/>
      <c r="V1477" s="37"/>
      <c r="W1477" s="37"/>
      <c r="X1477" s="37"/>
      <c r="Y1477" s="37"/>
      <c r="Z1477" s="37"/>
      <c r="AA1477" s="37"/>
      <c r="AB1477" s="37"/>
      <c r="AC1477" s="37"/>
      <c r="AD1477" s="37"/>
      <c r="AE1477" s="37"/>
      <c r="AF1477" s="37"/>
      <c r="AG1477" s="37"/>
    </row>
    <row r="1478" spans="1:33">
      <c r="A1478" s="666">
        <v>44033</v>
      </c>
      <c r="B1478" s="115" t="s">
        <v>154</v>
      </c>
      <c r="C1478" s="37">
        <v>880173454</v>
      </c>
      <c r="D1478" s="115" t="s">
        <v>139</v>
      </c>
      <c r="E1478" s="115" t="s">
        <v>147</v>
      </c>
      <c r="F1478" s="665"/>
      <c r="G1478" s="486"/>
      <c r="H1478" s="265"/>
      <c r="I1478" s="666"/>
      <c r="J1478" s="666"/>
      <c r="K1478" s="486"/>
      <c r="L1478" s="115"/>
      <c r="M1478" s="680"/>
      <c r="N1478" s="486"/>
      <c r="O1478" s="683"/>
      <c r="P1478" s="486"/>
      <c r="Q1478" s="486"/>
      <c r="R1478" s="486"/>
      <c r="S1478" s="37"/>
      <c r="T1478" s="37"/>
      <c r="U1478" s="37"/>
      <c r="V1478" s="37"/>
      <c r="W1478" s="37"/>
      <c r="X1478" s="37"/>
      <c r="Y1478" s="37"/>
      <c r="Z1478" s="37"/>
      <c r="AA1478" s="37"/>
      <c r="AB1478" s="37"/>
      <c r="AC1478" s="37"/>
      <c r="AD1478" s="37"/>
      <c r="AE1478" s="37"/>
      <c r="AF1478" s="37"/>
      <c r="AG1478" s="37"/>
    </row>
    <row r="1479" spans="1:33">
      <c r="A1479" s="666">
        <v>44033</v>
      </c>
      <c r="B1479" s="115" t="s">
        <v>154</v>
      </c>
      <c r="C1479" s="37">
        <v>880385633</v>
      </c>
      <c r="D1479" s="115" t="s">
        <v>152</v>
      </c>
      <c r="E1479" s="115" t="s">
        <v>147</v>
      </c>
      <c r="F1479" s="665"/>
      <c r="G1479" s="486"/>
      <c r="H1479" s="265"/>
      <c r="I1479" s="666"/>
      <c r="J1479" s="666"/>
      <c r="K1479" s="486"/>
      <c r="L1479" s="115"/>
      <c r="M1479" s="680"/>
      <c r="N1479" s="486"/>
      <c r="O1479" s="683"/>
      <c r="P1479" s="486"/>
      <c r="Q1479" s="486"/>
      <c r="R1479" s="486"/>
      <c r="S1479" s="37"/>
      <c r="T1479" s="37"/>
      <c r="U1479" s="37"/>
      <c r="V1479" s="37"/>
      <c r="W1479" s="37"/>
      <c r="X1479" s="37"/>
      <c r="Y1479" s="37"/>
      <c r="Z1479" s="37"/>
      <c r="AA1479" s="37"/>
      <c r="AB1479" s="37"/>
      <c r="AC1479" s="37"/>
      <c r="AD1479" s="37"/>
      <c r="AE1479" s="37"/>
      <c r="AF1479" s="37"/>
      <c r="AG1479" s="37"/>
    </row>
    <row r="1480" spans="1:33">
      <c r="A1480" s="666">
        <v>44033</v>
      </c>
      <c r="B1480" s="115" t="s">
        <v>154</v>
      </c>
      <c r="C1480" s="37">
        <v>882245402</v>
      </c>
      <c r="D1480" s="115" t="s">
        <v>139</v>
      </c>
      <c r="E1480" s="115" t="s">
        <v>140</v>
      </c>
      <c r="F1480" s="665" t="s">
        <v>142</v>
      </c>
      <c r="G1480" s="486"/>
      <c r="H1480" s="265"/>
      <c r="I1480" s="666">
        <v>44047</v>
      </c>
      <c r="J1480" s="666"/>
      <c r="K1480" s="486"/>
      <c r="L1480" s="115" t="s">
        <v>195</v>
      </c>
      <c r="M1480" s="680"/>
      <c r="N1480" s="486"/>
      <c r="O1480" s="683"/>
      <c r="P1480" s="486"/>
      <c r="Q1480" s="486"/>
      <c r="R1480" s="486"/>
      <c r="S1480" s="37"/>
      <c r="T1480" s="37"/>
      <c r="U1480" s="37"/>
      <c r="V1480" s="37"/>
      <c r="W1480" s="37"/>
      <c r="X1480" s="37"/>
      <c r="Y1480" s="37"/>
      <c r="Z1480" s="37"/>
      <c r="AA1480" s="37"/>
      <c r="AB1480" s="37"/>
      <c r="AC1480" s="37"/>
      <c r="AD1480" s="37"/>
      <c r="AE1480" s="37"/>
      <c r="AF1480" s="37"/>
      <c r="AG1480" s="37"/>
    </row>
    <row r="1481" spans="1:33">
      <c r="A1481" s="666">
        <v>44033</v>
      </c>
      <c r="B1481" s="115" t="s">
        <v>175</v>
      </c>
      <c r="C1481" s="37">
        <v>880441265</v>
      </c>
      <c r="D1481" s="115" t="s">
        <v>139</v>
      </c>
      <c r="E1481" s="115" t="s">
        <v>140</v>
      </c>
      <c r="F1481" s="665" t="s">
        <v>168</v>
      </c>
      <c r="G1481" s="486"/>
      <c r="H1481" s="265"/>
      <c r="I1481" s="666">
        <v>44042</v>
      </c>
      <c r="J1481" s="666"/>
      <c r="K1481" s="486"/>
      <c r="L1481" s="115" t="s">
        <v>195</v>
      </c>
      <c r="M1481" s="680"/>
      <c r="N1481" s="486"/>
      <c r="O1481" s="683"/>
      <c r="P1481" s="486"/>
      <c r="Q1481" s="486"/>
      <c r="R1481" s="486"/>
      <c r="S1481" s="37"/>
      <c r="T1481" s="37"/>
      <c r="U1481" s="37"/>
      <c r="V1481" s="37"/>
      <c r="W1481" s="37"/>
      <c r="X1481" s="37"/>
      <c r="Y1481" s="37"/>
      <c r="Z1481" s="37"/>
      <c r="AA1481" s="37"/>
      <c r="AB1481" s="37"/>
      <c r="AC1481" s="37"/>
      <c r="AD1481" s="37"/>
      <c r="AE1481" s="37"/>
      <c r="AF1481" s="37"/>
      <c r="AG1481" s="37"/>
    </row>
    <row r="1482" spans="1:33">
      <c r="A1482" s="666">
        <v>44033</v>
      </c>
      <c r="B1482" s="115" t="s">
        <v>154</v>
      </c>
      <c r="C1482" s="37">
        <v>881433677</v>
      </c>
      <c r="D1482" s="115" t="s">
        <v>152</v>
      </c>
      <c r="E1482" s="115" t="s">
        <v>140</v>
      </c>
      <c r="F1482" s="665" t="s">
        <v>200</v>
      </c>
      <c r="G1482" s="486"/>
      <c r="H1482" s="265"/>
      <c r="I1482" s="666">
        <v>44047</v>
      </c>
      <c r="J1482" s="666"/>
      <c r="K1482" s="486"/>
      <c r="L1482" s="115" t="s">
        <v>195</v>
      </c>
      <c r="M1482" s="680"/>
      <c r="N1482" s="486"/>
      <c r="O1482" s="683"/>
      <c r="P1482" s="486"/>
      <c r="Q1482" s="486"/>
      <c r="R1482" s="486"/>
      <c r="S1482" s="37"/>
      <c r="T1482" s="37"/>
      <c r="U1482" s="37"/>
      <c r="V1482" s="37"/>
      <c r="W1482" s="37"/>
      <c r="X1482" s="37"/>
      <c r="Y1482" s="37"/>
      <c r="Z1482" s="37"/>
      <c r="AA1482" s="37"/>
      <c r="AB1482" s="37"/>
      <c r="AC1482" s="37"/>
      <c r="AD1482" s="37"/>
      <c r="AE1482" s="37"/>
      <c r="AF1482" s="37"/>
      <c r="AG1482" s="37"/>
    </row>
    <row r="1483" spans="1:33">
      <c r="A1483" s="666">
        <v>44033</v>
      </c>
      <c r="B1483" s="115" t="s">
        <v>144</v>
      </c>
      <c r="C1483" s="37">
        <v>880213426</v>
      </c>
      <c r="D1483" s="115" t="s">
        <v>139</v>
      </c>
      <c r="E1483" s="115" t="s">
        <v>140</v>
      </c>
      <c r="F1483" s="665" t="s">
        <v>168</v>
      </c>
      <c r="G1483" s="486"/>
      <c r="H1483" s="265"/>
      <c r="I1483" s="666">
        <v>44047</v>
      </c>
      <c r="J1483" s="666"/>
      <c r="K1483" s="486"/>
      <c r="L1483" s="115" t="s">
        <v>492</v>
      </c>
      <c r="M1483" s="680"/>
      <c r="N1483" s="486"/>
      <c r="O1483" s="683"/>
      <c r="P1483" s="486"/>
      <c r="Q1483" s="486"/>
      <c r="R1483" s="486"/>
      <c r="S1483" s="37"/>
      <c r="T1483" s="37"/>
      <c r="U1483" s="37"/>
      <c r="V1483" s="37"/>
      <c r="W1483" s="37"/>
      <c r="X1483" s="37"/>
      <c r="Y1483" s="37"/>
      <c r="Z1483" s="37"/>
      <c r="AA1483" s="37"/>
      <c r="AB1483" s="37"/>
      <c r="AC1483" s="37"/>
      <c r="AD1483" s="37"/>
      <c r="AE1483" s="37"/>
      <c r="AF1483" s="37"/>
      <c r="AG1483" s="37"/>
    </row>
    <row r="1484" spans="1:33">
      <c r="A1484" s="666">
        <v>44033</v>
      </c>
      <c r="B1484" s="115" t="s">
        <v>154</v>
      </c>
      <c r="C1484" s="37">
        <v>881686092</v>
      </c>
      <c r="D1484" s="115" t="s">
        <v>152</v>
      </c>
      <c r="E1484" s="115" t="s">
        <v>147</v>
      </c>
      <c r="F1484" s="665"/>
      <c r="G1484" s="486"/>
      <c r="H1484" s="265"/>
      <c r="I1484" s="666"/>
      <c r="J1484" s="666"/>
      <c r="K1484" s="486"/>
      <c r="L1484" s="115"/>
      <c r="M1484" s="680"/>
      <c r="N1484" s="486"/>
      <c r="O1484" s="683"/>
      <c r="P1484" s="486"/>
      <c r="Q1484" s="486"/>
      <c r="R1484" s="486"/>
      <c r="S1484" s="37"/>
      <c r="T1484" s="37"/>
      <c r="U1484" s="37"/>
      <c r="V1484" s="37"/>
      <c r="W1484" s="37"/>
      <c r="X1484" s="37"/>
      <c r="Y1484" s="37"/>
      <c r="Z1484" s="37"/>
      <c r="AA1484" s="37"/>
      <c r="AB1484" s="37"/>
      <c r="AC1484" s="37"/>
      <c r="AD1484" s="37"/>
      <c r="AE1484" s="37"/>
      <c r="AF1484" s="37"/>
      <c r="AG1484" s="37"/>
    </row>
    <row r="1485" spans="1:33">
      <c r="A1485" s="666">
        <v>44033</v>
      </c>
      <c r="B1485" s="115" t="s">
        <v>154</v>
      </c>
      <c r="C1485" s="37">
        <v>882188737</v>
      </c>
      <c r="D1485" s="115" t="s">
        <v>139</v>
      </c>
      <c r="E1485" s="115" t="s">
        <v>147</v>
      </c>
      <c r="F1485" s="665"/>
      <c r="G1485" s="486"/>
      <c r="H1485" s="265"/>
      <c r="I1485" s="666"/>
      <c r="J1485" s="666"/>
      <c r="K1485" s="486"/>
      <c r="L1485" s="115"/>
      <c r="M1485" s="680"/>
      <c r="N1485" s="486"/>
      <c r="O1485" s="683"/>
      <c r="P1485" s="486"/>
      <c r="Q1485" s="486"/>
      <c r="R1485" s="486"/>
      <c r="S1485" s="37"/>
      <c r="T1485" s="37"/>
      <c r="U1485" s="37"/>
      <c r="V1485" s="37"/>
      <c r="W1485" s="37"/>
      <c r="X1485" s="37"/>
      <c r="Y1485" s="37"/>
      <c r="Z1485" s="37"/>
      <c r="AA1485" s="37"/>
      <c r="AB1485" s="37"/>
      <c r="AC1485" s="37"/>
      <c r="AD1485" s="37"/>
      <c r="AE1485" s="37"/>
      <c r="AF1485" s="37"/>
      <c r="AG1485" s="37"/>
    </row>
    <row r="1486" spans="1:33">
      <c r="A1486" s="666">
        <v>44033</v>
      </c>
      <c r="B1486" s="115" t="s">
        <v>146</v>
      </c>
      <c r="C1486" s="37">
        <v>882070143</v>
      </c>
      <c r="D1486" s="115" t="s">
        <v>139</v>
      </c>
      <c r="E1486" s="115" t="s">
        <v>140</v>
      </c>
      <c r="F1486" s="665" t="s">
        <v>142</v>
      </c>
      <c r="G1486" s="486"/>
      <c r="H1486" s="265">
        <v>44043</v>
      </c>
      <c r="I1486" s="666">
        <v>44048</v>
      </c>
      <c r="J1486" s="666" t="s">
        <v>1066</v>
      </c>
      <c r="K1486" s="486">
        <v>393</v>
      </c>
      <c r="L1486" s="115" t="s">
        <v>151</v>
      </c>
      <c r="M1486" s="680"/>
      <c r="N1486" s="486"/>
      <c r="O1486" s="683"/>
      <c r="P1486" s="486"/>
      <c r="Q1486" s="486"/>
      <c r="R1486" s="486"/>
      <c r="S1486" s="37"/>
      <c r="T1486" s="37"/>
      <c r="U1486" s="37"/>
      <c r="V1486" s="37"/>
      <c r="W1486" s="37"/>
      <c r="X1486" s="37"/>
      <c r="Y1486" s="37"/>
      <c r="Z1486" s="37"/>
      <c r="AA1486" s="37"/>
      <c r="AB1486" s="37"/>
      <c r="AC1486" s="37"/>
      <c r="AD1486" s="37"/>
      <c r="AE1486" s="37"/>
      <c r="AF1486" s="37"/>
      <c r="AG1486" s="37"/>
    </row>
    <row r="1487" spans="1:33">
      <c r="A1487" s="666">
        <v>44033</v>
      </c>
      <c r="B1487" s="115" t="s">
        <v>194</v>
      </c>
      <c r="C1487" s="37">
        <v>881274675</v>
      </c>
      <c r="D1487" s="115" t="s">
        <v>139</v>
      </c>
      <c r="E1487" s="115" t="s">
        <v>140</v>
      </c>
      <c r="F1487" s="665" t="s">
        <v>573</v>
      </c>
      <c r="G1487" s="486"/>
      <c r="H1487" s="265"/>
      <c r="I1487" s="666">
        <v>44048</v>
      </c>
      <c r="J1487" s="666"/>
      <c r="K1487" s="486"/>
      <c r="L1487" s="115" t="s">
        <v>251</v>
      </c>
      <c r="M1487" s="680"/>
      <c r="N1487" s="486"/>
      <c r="O1487" s="683"/>
      <c r="P1487" s="486"/>
      <c r="Q1487" s="486"/>
      <c r="R1487" s="486"/>
      <c r="S1487" s="37"/>
      <c r="T1487" s="37"/>
      <c r="U1487" s="37"/>
      <c r="V1487" s="37"/>
      <c r="W1487" s="37"/>
      <c r="X1487" s="37"/>
      <c r="Y1487" s="37"/>
      <c r="Z1487" s="37"/>
      <c r="AA1487" s="37"/>
      <c r="AB1487" s="37"/>
      <c r="AC1487" s="37"/>
      <c r="AD1487" s="37"/>
      <c r="AE1487" s="37"/>
      <c r="AF1487" s="37"/>
      <c r="AG1487" s="37"/>
    </row>
    <row r="1488" spans="1:33">
      <c r="A1488" s="666">
        <v>44033</v>
      </c>
      <c r="B1488" s="115" t="s">
        <v>146</v>
      </c>
      <c r="C1488" s="37">
        <v>882429034</v>
      </c>
      <c r="D1488" s="115" t="s">
        <v>152</v>
      </c>
      <c r="E1488" s="115" t="s">
        <v>140</v>
      </c>
      <c r="F1488" s="665" t="s">
        <v>142</v>
      </c>
      <c r="G1488" s="486"/>
      <c r="H1488" s="265">
        <v>44039</v>
      </c>
      <c r="I1488" s="666">
        <v>44048</v>
      </c>
      <c r="J1488" s="665" t="s">
        <v>142</v>
      </c>
      <c r="K1488" s="486">
        <v>1649</v>
      </c>
      <c r="L1488" s="115" t="s">
        <v>2191</v>
      </c>
      <c r="M1488" s="680"/>
      <c r="N1488" s="486"/>
      <c r="O1488" s="683"/>
      <c r="P1488" s="486"/>
      <c r="Q1488" s="486"/>
      <c r="R1488" s="486"/>
      <c r="S1488" s="37"/>
      <c r="T1488" s="37"/>
      <c r="U1488" s="37"/>
      <c r="V1488" s="37"/>
      <c r="W1488" s="37"/>
      <c r="X1488" s="37"/>
      <c r="Y1488" s="37"/>
      <c r="Z1488" s="37"/>
      <c r="AA1488" s="37"/>
      <c r="AB1488" s="37"/>
      <c r="AC1488" s="37"/>
      <c r="AD1488" s="37"/>
      <c r="AE1488" s="37"/>
      <c r="AF1488" s="37"/>
      <c r="AG1488" s="37"/>
    </row>
    <row r="1489" spans="1:33">
      <c r="A1489" s="666">
        <v>44033</v>
      </c>
      <c r="B1489" s="115" t="s">
        <v>154</v>
      </c>
      <c r="C1489" s="37">
        <v>881386205</v>
      </c>
      <c r="D1489" s="115" t="s">
        <v>139</v>
      </c>
      <c r="E1489" s="115" t="s">
        <v>140</v>
      </c>
      <c r="F1489" s="665"/>
      <c r="G1489" s="486"/>
      <c r="H1489" s="265"/>
      <c r="I1489" s="666">
        <v>44048</v>
      </c>
      <c r="J1489" s="666"/>
      <c r="K1489" s="486"/>
      <c r="L1489" s="115" t="s">
        <v>195</v>
      </c>
      <c r="M1489" s="680"/>
      <c r="N1489" s="486"/>
      <c r="O1489" s="683"/>
      <c r="P1489" s="486"/>
      <c r="Q1489" s="486"/>
      <c r="R1489" s="486"/>
      <c r="S1489" s="37"/>
      <c r="T1489" s="37"/>
      <c r="U1489" s="37"/>
      <c r="V1489" s="37"/>
      <c r="W1489" s="37"/>
      <c r="X1489" s="37"/>
      <c r="Y1489" s="37"/>
      <c r="Z1489" s="37"/>
      <c r="AA1489" s="37"/>
      <c r="AB1489" s="37"/>
      <c r="AC1489" s="37"/>
      <c r="AD1489" s="37"/>
      <c r="AE1489" s="37"/>
      <c r="AF1489" s="37"/>
      <c r="AG1489" s="37"/>
    </row>
    <row r="1490" spans="1:33">
      <c r="A1490" s="666">
        <v>44033</v>
      </c>
      <c r="B1490" s="115" t="s">
        <v>194</v>
      </c>
      <c r="C1490" s="37">
        <v>880514801</v>
      </c>
      <c r="D1490" s="115" t="s">
        <v>139</v>
      </c>
      <c r="E1490" s="115" t="s">
        <v>140</v>
      </c>
      <c r="F1490" s="665" t="s">
        <v>142</v>
      </c>
      <c r="G1490" s="486"/>
      <c r="H1490" s="265"/>
      <c r="I1490" s="666">
        <v>44048</v>
      </c>
      <c r="J1490" s="666"/>
      <c r="K1490" s="486"/>
      <c r="L1490" s="115" t="s">
        <v>195</v>
      </c>
      <c r="M1490" s="680"/>
      <c r="N1490" s="486"/>
      <c r="O1490" s="683"/>
      <c r="P1490" s="486"/>
      <c r="Q1490" s="486"/>
      <c r="R1490" s="486"/>
      <c r="S1490" s="37"/>
      <c r="T1490" s="37"/>
      <c r="U1490" s="37"/>
      <c r="V1490" s="37"/>
      <c r="W1490" s="37"/>
      <c r="X1490" s="37"/>
      <c r="Y1490" s="37"/>
      <c r="Z1490" s="37"/>
      <c r="AA1490" s="37"/>
      <c r="AB1490" s="37"/>
      <c r="AC1490" s="37"/>
      <c r="AD1490" s="37"/>
      <c r="AE1490" s="37"/>
      <c r="AF1490" s="37"/>
      <c r="AG1490" s="37"/>
    </row>
    <row r="1491" spans="1:33">
      <c r="A1491" s="666">
        <v>44033</v>
      </c>
      <c r="B1491" s="115" t="s">
        <v>154</v>
      </c>
      <c r="C1491" s="37">
        <v>881798329</v>
      </c>
      <c r="D1491" s="115" t="s">
        <v>139</v>
      </c>
      <c r="E1491" s="115" t="s">
        <v>150</v>
      </c>
      <c r="F1491" s="665"/>
      <c r="G1491" s="486"/>
      <c r="H1491" s="265"/>
      <c r="I1491" s="666">
        <v>44048</v>
      </c>
      <c r="J1491" s="666"/>
      <c r="K1491" s="486"/>
      <c r="L1491" s="115" t="s">
        <v>195</v>
      </c>
      <c r="M1491" s="680"/>
      <c r="N1491" s="486"/>
      <c r="O1491" s="683"/>
      <c r="P1491" s="486"/>
      <c r="Q1491" s="486"/>
      <c r="R1491" s="486"/>
      <c r="S1491" s="37"/>
      <c r="T1491" s="37"/>
      <c r="U1491" s="37"/>
      <c r="V1491" s="37"/>
      <c r="W1491" s="37"/>
      <c r="X1491" s="37"/>
      <c r="Y1491" s="37"/>
      <c r="Z1491" s="37"/>
      <c r="AA1491" s="37"/>
      <c r="AB1491" s="37"/>
      <c r="AC1491" s="37"/>
      <c r="AD1491" s="37"/>
      <c r="AE1491" s="37"/>
      <c r="AF1491" s="37"/>
      <c r="AG1491" s="37"/>
    </row>
    <row r="1492" spans="1:33">
      <c r="A1492" s="666">
        <v>44033</v>
      </c>
      <c r="B1492" s="115" t="s">
        <v>146</v>
      </c>
      <c r="C1492" s="37">
        <v>880031758</v>
      </c>
      <c r="D1492" s="115" t="s">
        <v>139</v>
      </c>
      <c r="E1492" s="115" t="s">
        <v>147</v>
      </c>
      <c r="F1492" s="665" t="s">
        <v>142</v>
      </c>
      <c r="G1492" s="486"/>
      <c r="H1492" s="265"/>
      <c r="I1492" s="666"/>
      <c r="J1492" s="666"/>
      <c r="K1492" s="486"/>
      <c r="L1492" s="115"/>
      <c r="M1492" s="680"/>
      <c r="N1492" s="666">
        <v>44038</v>
      </c>
      <c r="O1492" s="486">
        <v>105</v>
      </c>
      <c r="P1492" s="486"/>
      <c r="Q1492" s="486"/>
      <c r="R1492" s="486"/>
      <c r="S1492" s="37"/>
      <c r="T1492" s="37"/>
      <c r="U1492" s="37"/>
      <c r="V1492" s="37"/>
      <c r="W1492" s="37"/>
      <c r="X1492" s="37"/>
      <c r="Y1492" s="37"/>
      <c r="Z1492" s="37"/>
      <c r="AA1492" s="37"/>
      <c r="AB1492" s="37"/>
      <c r="AC1492" s="37"/>
      <c r="AD1492" s="37"/>
      <c r="AE1492" s="37"/>
      <c r="AF1492" s="37"/>
      <c r="AG1492" s="37"/>
    </row>
    <row r="1493" spans="1:33">
      <c r="A1493" s="666">
        <v>44033</v>
      </c>
      <c r="B1493" s="115" t="s">
        <v>146</v>
      </c>
      <c r="C1493" s="37">
        <v>881212828</v>
      </c>
      <c r="D1493" s="115" t="s">
        <v>139</v>
      </c>
      <c r="E1493" s="115" t="s">
        <v>147</v>
      </c>
      <c r="F1493" s="665" t="s">
        <v>148</v>
      </c>
      <c r="G1493" s="486"/>
      <c r="H1493" s="265"/>
      <c r="I1493" s="666"/>
      <c r="J1493" s="666"/>
      <c r="K1493" s="486"/>
      <c r="L1493" s="115"/>
      <c r="M1493" s="680"/>
      <c r="N1493" s="486"/>
      <c r="O1493" s="683"/>
      <c r="P1493" s="486"/>
      <c r="Q1493" s="486"/>
      <c r="R1493" s="486"/>
      <c r="S1493" s="37"/>
      <c r="T1493" s="37"/>
      <c r="U1493" s="37"/>
      <c r="V1493" s="37"/>
      <c r="W1493" s="37"/>
      <c r="X1493" s="37"/>
      <c r="Y1493" s="37"/>
      <c r="Z1493" s="37"/>
      <c r="AA1493" s="37"/>
      <c r="AB1493" s="37"/>
      <c r="AC1493" s="37"/>
      <c r="AD1493" s="37"/>
      <c r="AE1493" s="37"/>
      <c r="AF1493" s="37"/>
      <c r="AG1493" s="37"/>
    </row>
    <row r="1494" spans="1:33">
      <c r="A1494" s="666">
        <v>44033</v>
      </c>
      <c r="B1494" s="115" t="s">
        <v>144</v>
      </c>
      <c r="C1494" s="37">
        <v>882237374</v>
      </c>
      <c r="D1494" s="115" t="s">
        <v>139</v>
      </c>
      <c r="E1494" s="115" t="s">
        <v>147</v>
      </c>
      <c r="F1494" s="665"/>
      <c r="G1494" s="486"/>
      <c r="H1494" s="265"/>
      <c r="I1494" s="666">
        <v>44048</v>
      </c>
      <c r="J1494" s="666"/>
      <c r="K1494" s="486"/>
      <c r="L1494" s="115"/>
      <c r="M1494" s="680"/>
      <c r="N1494" s="486"/>
      <c r="O1494" s="683"/>
      <c r="P1494" s="486"/>
      <c r="Q1494" s="486"/>
      <c r="R1494" s="486"/>
      <c r="S1494" s="37"/>
      <c r="T1494" s="37"/>
      <c r="U1494" s="37"/>
      <c r="V1494" s="37"/>
      <c r="W1494" s="37"/>
      <c r="X1494" s="37"/>
      <c r="Y1494" s="37"/>
      <c r="Z1494" s="37"/>
      <c r="AA1494" s="37"/>
      <c r="AB1494" s="37"/>
      <c r="AC1494" s="37"/>
      <c r="AD1494" s="37"/>
      <c r="AE1494" s="37"/>
      <c r="AF1494" s="37"/>
      <c r="AG1494" s="37"/>
    </row>
    <row r="1495" spans="1:33">
      <c r="A1495" s="666">
        <v>44033</v>
      </c>
      <c r="B1495" s="115" t="s">
        <v>144</v>
      </c>
      <c r="C1495" s="37">
        <v>881947921</v>
      </c>
      <c r="D1495" s="115" t="s">
        <v>139</v>
      </c>
      <c r="E1495" s="115" t="s">
        <v>150</v>
      </c>
      <c r="F1495" s="665" t="s">
        <v>10817</v>
      </c>
      <c r="G1495" s="666">
        <v>44035</v>
      </c>
      <c r="H1495" s="265">
        <v>44035</v>
      </c>
      <c r="I1495" s="666">
        <v>44053</v>
      </c>
      <c r="J1495" s="666" t="s">
        <v>148</v>
      </c>
      <c r="K1495" s="486">
        <v>32</v>
      </c>
      <c r="L1495" s="115"/>
      <c r="M1495" s="680"/>
      <c r="N1495" s="486"/>
      <c r="O1495" s="683"/>
      <c r="P1495" s="486"/>
      <c r="Q1495" s="486"/>
      <c r="R1495" s="486"/>
      <c r="S1495" s="37"/>
      <c r="T1495" s="37"/>
      <c r="U1495" s="37"/>
      <c r="V1495" s="37"/>
      <c r="W1495" s="37"/>
      <c r="X1495" s="37"/>
      <c r="Y1495" s="37"/>
      <c r="Z1495" s="37"/>
      <c r="AA1495" s="37"/>
      <c r="AB1495" s="37"/>
      <c r="AC1495" s="37"/>
      <c r="AD1495" s="37"/>
      <c r="AE1495" s="37"/>
      <c r="AF1495" s="37"/>
      <c r="AG1495" s="37"/>
    </row>
    <row r="1496" spans="1:33">
      <c r="A1496" s="666">
        <v>44033</v>
      </c>
      <c r="B1496" s="115" t="s">
        <v>194</v>
      </c>
      <c r="C1496" s="37">
        <v>880193225</v>
      </c>
      <c r="D1496" s="115" t="s">
        <v>139</v>
      </c>
      <c r="E1496" s="115" t="s">
        <v>140</v>
      </c>
      <c r="F1496" s="665" t="s">
        <v>142</v>
      </c>
      <c r="G1496" s="486"/>
      <c r="H1496" s="265"/>
      <c r="I1496" s="666">
        <v>44048</v>
      </c>
      <c r="J1496" s="666"/>
      <c r="K1496" s="486"/>
      <c r="L1496" s="115" t="s">
        <v>251</v>
      </c>
      <c r="M1496" s="680"/>
      <c r="N1496" s="486"/>
      <c r="O1496" s="683"/>
      <c r="P1496" s="486"/>
      <c r="Q1496" s="486"/>
      <c r="R1496" s="486"/>
      <c r="S1496" s="37"/>
      <c r="T1496" s="37"/>
      <c r="U1496" s="37"/>
      <c r="V1496" s="37"/>
      <c r="W1496" s="37"/>
      <c r="X1496" s="37"/>
      <c r="Y1496" s="37"/>
      <c r="Z1496" s="37"/>
      <c r="AA1496" s="37"/>
      <c r="AB1496" s="37"/>
      <c r="AC1496" s="37"/>
      <c r="AD1496" s="37"/>
      <c r="AE1496" s="37"/>
      <c r="AF1496" s="37"/>
      <c r="AG1496" s="37"/>
    </row>
    <row r="1497" spans="1:33">
      <c r="A1497" s="666">
        <v>44033</v>
      </c>
      <c r="B1497" s="115" t="s">
        <v>154</v>
      </c>
      <c r="C1497" s="37">
        <v>880083818</v>
      </c>
      <c r="D1497" s="115" t="s">
        <v>152</v>
      </c>
      <c r="E1497" s="115" t="s">
        <v>147</v>
      </c>
      <c r="F1497" s="665"/>
      <c r="G1497" s="486"/>
      <c r="H1497" s="265"/>
      <c r="I1497" s="666"/>
      <c r="J1497" s="666"/>
      <c r="K1497" s="486"/>
      <c r="L1497" s="115"/>
      <c r="M1497" s="680"/>
      <c r="N1497" s="486"/>
      <c r="O1497" s="683"/>
      <c r="P1497" s="486"/>
      <c r="Q1497" s="486"/>
      <c r="R1497" s="486"/>
      <c r="S1497" s="37"/>
      <c r="T1497" s="37"/>
      <c r="U1497" s="37"/>
      <c r="V1497" s="37"/>
      <c r="W1497" s="37"/>
      <c r="X1497" s="37"/>
      <c r="Y1497" s="37"/>
      <c r="Z1497" s="37"/>
      <c r="AA1497" s="37"/>
      <c r="AB1497" s="37"/>
      <c r="AC1497" s="37"/>
      <c r="AD1497" s="37"/>
      <c r="AE1497" s="37"/>
      <c r="AF1497" s="37"/>
      <c r="AG1497" s="37"/>
    </row>
    <row r="1498" spans="1:33">
      <c r="A1498" s="666">
        <v>44033</v>
      </c>
      <c r="B1498" s="115" t="s">
        <v>154</v>
      </c>
      <c r="C1498" s="37">
        <v>880251606</v>
      </c>
      <c r="D1498" s="115" t="s">
        <v>139</v>
      </c>
      <c r="E1498" s="115" t="s">
        <v>140</v>
      </c>
      <c r="F1498" s="665" t="s">
        <v>142</v>
      </c>
      <c r="G1498" s="486"/>
      <c r="H1498" s="265"/>
      <c r="I1498" s="666"/>
      <c r="J1498" s="666"/>
      <c r="K1498" s="486"/>
      <c r="L1498" s="115" t="s">
        <v>195</v>
      </c>
      <c r="M1498" s="680"/>
      <c r="N1498" s="486"/>
      <c r="O1498" s="683"/>
      <c r="P1498" s="486"/>
      <c r="Q1498" s="486"/>
      <c r="R1498" s="486"/>
      <c r="S1498" s="37"/>
      <c r="T1498" s="37"/>
      <c r="U1498" s="37"/>
      <c r="V1498" s="37"/>
      <c r="W1498" s="37"/>
      <c r="X1498" s="37"/>
      <c r="Y1498" s="37"/>
      <c r="Z1498" s="37"/>
      <c r="AA1498" s="37"/>
      <c r="AB1498" s="37"/>
      <c r="AC1498" s="37"/>
      <c r="AD1498" s="37"/>
      <c r="AE1498" s="37"/>
      <c r="AF1498" s="37"/>
      <c r="AG1498" s="37"/>
    </row>
    <row r="1499" spans="1:33">
      <c r="A1499" s="666">
        <v>44033</v>
      </c>
      <c r="B1499" s="115" t="s">
        <v>144</v>
      </c>
      <c r="C1499" s="37">
        <v>881576464</v>
      </c>
      <c r="D1499" s="115" t="s">
        <v>139</v>
      </c>
      <c r="E1499" s="115" t="s">
        <v>147</v>
      </c>
      <c r="F1499" s="665"/>
      <c r="G1499" s="486"/>
      <c r="H1499" s="265"/>
      <c r="I1499" s="666">
        <v>44061</v>
      </c>
      <c r="J1499" s="666"/>
      <c r="K1499" s="486"/>
      <c r="L1499" s="115"/>
      <c r="M1499" s="680"/>
      <c r="N1499" s="486"/>
      <c r="O1499" s="683"/>
      <c r="P1499" s="486"/>
      <c r="Q1499" s="486"/>
      <c r="R1499" s="486"/>
      <c r="S1499" s="37"/>
      <c r="T1499" s="37"/>
      <c r="U1499" s="37"/>
      <c r="V1499" s="37"/>
      <c r="W1499" s="37"/>
      <c r="X1499" s="37"/>
      <c r="Y1499" s="37"/>
      <c r="Z1499" s="37"/>
      <c r="AA1499" s="37"/>
      <c r="AB1499" s="37"/>
      <c r="AC1499" s="37"/>
      <c r="AD1499" s="37"/>
      <c r="AE1499" s="37"/>
      <c r="AF1499" s="37"/>
      <c r="AG1499" s="37"/>
    </row>
    <row r="1500" spans="1:33">
      <c r="A1500" s="666">
        <v>44033</v>
      </c>
      <c r="B1500" s="115" t="s">
        <v>156</v>
      </c>
      <c r="C1500" s="37">
        <v>881915442</v>
      </c>
      <c r="D1500" s="115" t="s">
        <v>139</v>
      </c>
      <c r="E1500" s="115" t="s">
        <v>140</v>
      </c>
      <c r="F1500" s="665"/>
      <c r="G1500" s="486"/>
      <c r="H1500" s="265"/>
      <c r="I1500" s="666">
        <v>44047</v>
      </c>
      <c r="J1500" s="666"/>
      <c r="K1500" s="486"/>
      <c r="L1500" s="115"/>
      <c r="M1500" s="680"/>
      <c r="N1500" s="486"/>
      <c r="O1500" s="683"/>
      <c r="P1500" s="486"/>
      <c r="Q1500" s="486"/>
      <c r="R1500" s="486"/>
      <c r="S1500" s="37"/>
      <c r="T1500" s="37"/>
      <c r="U1500" s="37"/>
      <c r="V1500" s="37"/>
      <c r="W1500" s="37"/>
      <c r="X1500" s="37"/>
      <c r="Y1500" s="37"/>
      <c r="Z1500" s="37"/>
      <c r="AA1500" s="37"/>
      <c r="AB1500" s="37"/>
      <c r="AC1500" s="37"/>
      <c r="AD1500" s="37"/>
      <c r="AE1500" s="37"/>
      <c r="AF1500" s="37"/>
      <c r="AG1500" s="37"/>
    </row>
    <row r="1501" spans="1:33">
      <c r="A1501" s="666">
        <v>44033</v>
      </c>
      <c r="B1501" s="115" t="s">
        <v>138</v>
      </c>
      <c r="C1501" s="37">
        <v>881507367</v>
      </c>
      <c r="D1501" s="115" t="s">
        <v>139</v>
      </c>
      <c r="E1501" s="115" t="s">
        <v>140</v>
      </c>
      <c r="F1501" s="665" t="s">
        <v>200</v>
      </c>
      <c r="G1501" s="486"/>
      <c r="H1501" s="265"/>
      <c r="I1501" s="666">
        <v>44042</v>
      </c>
      <c r="J1501" s="666"/>
      <c r="K1501" s="486"/>
      <c r="L1501" s="115" t="s">
        <v>1764</v>
      </c>
      <c r="M1501" s="680" t="s">
        <v>10818</v>
      </c>
      <c r="N1501" s="486"/>
      <c r="O1501" s="683"/>
      <c r="P1501" s="486"/>
      <c r="Q1501" s="486"/>
      <c r="R1501" s="486"/>
      <c r="S1501" s="37"/>
      <c r="T1501" s="37"/>
      <c r="U1501" s="37"/>
      <c r="V1501" s="37"/>
      <c r="W1501" s="37"/>
      <c r="X1501" s="37"/>
      <c r="Y1501" s="37"/>
      <c r="Z1501" s="37"/>
      <c r="AA1501" s="37"/>
      <c r="AB1501" s="37"/>
      <c r="AC1501" s="37"/>
      <c r="AD1501" s="37"/>
      <c r="AE1501" s="37"/>
      <c r="AF1501" s="37"/>
      <c r="AG1501" s="37"/>
    </row>
    <row r="1502" spans="1:33">
      <c r="A1502" s="666">
        <v>44033</v>
      </c>
      <c r="B1502" s="115" t="s">
        <v>194</v>
      </c>
      <c r="C1502" s="37">
        <v>881948592</v>
      </c>
      <c r="D1502" s="115" t="s">
        <v>139</v>
      </c>
      <c r="E1502" s="115" t="s">
        <v>140</v>
      </c>
      <c r="F1502" s="665" t="s">
        <v>142</v>
      </c>
      <c r="G1502" s="486"/>
      <c r="H1502" s="265"/>
      <c r="I1502" s="666">
        <v>44048</v>
      </c>
      <c r="J1502" s="666"/>
      <c r="K1502" s="486"/>
      <c r="L1502" s="115" t="s">
        <v>195</v>
      </c>
      <c r="M1502" s="680"/>
      <c r="N1502" s="486"/>
      <c r="O1502" s="683"/>
      <c r="P1502" s="486"/>
      <c r="Q1502" s="486"/>
      <c r="R1502" s="486"/>
      <c r="S1502" s="37"/>
      <c r="T1502" s="37"/>
      <c r="U1502" s="37"/>
      <c r="V1502" s="37"/>
      <c r="W1502" s="37"/>
      <c r="X1502" s="37"/>
      <c r="Y1502" s="37"/>
      <c r="Z1502" s="37"/>
      <c r="AA1502" s="37"/>
      <c r="AB1502" s="37"/>
      <c r="AC1502" s="37"/>
      <c r="AD1502" s="37"/>
      <c r="AE1502" s="37"/>
      <c r="AF1502" s="37"/>
      <c r="AG1502" s="37"/>
    </row>
    <row r="1503" spans="1:33">
      <c r="A1503" s="666">
        <v>44033</v>
      </c>
      <c r="B1503" s="115" t="s">
        <v>146</v>
      </c>
      <c r="C1503" s="37">
        <v>882295730</v>
      </c>
      <c r="D1503" s="115" t="s">
        <v>139</v>
      </c>
      <c r="E1503" s="115" t="s">
        <v>140</v>
      </c>
      <c r="F1503" s="665" t="s">
        <v>176</v>
      </c>
      <c r="G1503" s="486"/>
      <c r="H1503" s="265"/>
      <c r="I1503" s="666">
        <v>44048</v>
      </c>
      <c r="J1503" s="666"/>
      <c r="K1503" s="486"/>
      <c r="L1503" s="115" t="s">
        <v>195</v>
      </c>
      <c r="M1503" s="680"/>
      <c r="N1503" s="486"/>
      <c r="O1503" s="683"/>
      <c r="P1503" s="486"/>
      <c r="Q1503" s="486"/>
      <c r="R1503" s="486"/>
      <c r="S1503" s="37"/>
      <c r="T1503" s="37"/>
      <c r="U1503" s="37"/>
      <c r="V1503" s="37"/>
      <c r="W1503" s="37"/>
      <c r="X1503" s="37"/>
      <c r="Y1503" s="37"/>
      <c r="Z1503" s="37"/>
      <c r="AA1503" s="37"/>
      <c r="AB1503" s="37"/>
      <c r="AC1503" s="37"/>
      <c r="AD1503" s="37"/>
      <c r="AE1503" s="37"/>
      <c r="AF1503" s="37"/>
      <c r="AG1503" s="37"/>
    </row>
    <row r="1504" spans="1:33">
      <c r="A1504" s="666">
        <v>44033</v>
      </c>
      <c r="B1504" s="115" t="s">
        <v>156</v>
      </c>
      <c r="C1504" s="37">
        <v>881589776</v>
      </c>
      <c r="D1504" s="115" t="s">
        <v>152</v>
      </c>
      <c r="E1504" s="115" t="s">
        <v>140</v>
      </c>
      <c r="F1504" s="665"/>
      <c r="G1504" s="486"/>
      <c r="H1504" s="265"/>
      <c r="I1504" s="666">
        <v>44047</v>
      </c>
      <c r="J1504" s="666"/>
      <c r="K1504" s="486"/>
      <c r="L1504" s="115"/>
      <c r="M1504" s="680"/>
      <c r="N1504" s="486"/>
      <c r="O1504" s="683"/>
      <c r="P1504" s="486"/>
      <c r="Q1504" s="486"/>
      <c r="R1504" s="486"/>
      <c r="S1504" s="37"/>
      <c r="T1504" s="37"/>
      <c r="U1504" s="37"/>
      <c r="V1504" s="37"/>
      <c r="W1504" s="37"/>
      <c r="X1504" s="37"/>
      <c r="Y1504" s="37"/>
      <c r="Z1504" s="37"/>
      <c r="AA1504" s="37"/>
      <c r="AB1504" s="37"/>
      <c r="AC1504" s="37"/>
      <c r="AD1504" s="37"/>
      <c r="AE1504" s="37"/>
      <c r="AF1504" s="37"/>
      <c r="AG1504" s="37"/>
    </row>
    <row r="1505" spans="1:33">
      <c r="A1505" s="666">
        <v>44033</v>
      </c>
      <c r="B1505" s="115" t="s">
        <v>194</v>
      </c>
      <c r="C1505" s="37">
        <v>880042168</v>
      </c>
      <c r="D1505" s="115" t="s">
        <v>139</v>
      </c>
      <c r="E1505" s="115" t="s">
        <v>140</v>
      </c>
      <c r="F1505" s="665" t="s">
        <v>142</v>
      </c>
      <c r="G1505" s="486"/>
      <c r="H1505" s="265"/>
      <c r="I1505" s="666">
        <v>44048</v>
      </c>
      <c r="J1505" s="666"/>
      <c r="K1505" s="486"/>
      <c r="L1505" s="115" t="s">
        <v>195</v>
      </c>
      <c r="M1505" s="680"/>
      <c r="N1505" s="486"/>
      <c r="O1505" s="683"/>
      <c r="P1505" s="486"/>
      <c r="Q1505" s="486"/>
      <c r="R1505" s="486"/>
      <c r="S1505" s="37"/>
      <c r="T1505" s="37"/>
      <c r="U1505" s="37"/>
      <c r="V1505" s="37"/>
      <c r="W1505" s="37"/>
      <c r="X1505" s="37"/>
      <c r="Y1505" s="37"/>
      <c r="Z1505" s="37"/>
      <c r="AA1505" s="37"/>
      <c r="AB1505" s="37"/>
      <c r="AC1505" s="37"/>
      <c r="AD1505" s="37"/>
      <c r="AE1505" s="37"/>
      <c r="AF1505" s="37"/>
      <c r="AG1505" s="37"/>
    </row>
    <row r="1506" spans="1:33">
      <c r="A1506" s="666">
        <v>44033</v>
      </c>
      <c r="B1506" s="115" t="s">
        <v>154</v>
      </c>
      <c r="C1506" s="37">
        <v>881448765</v>
      </c>
      <c r="D1506" s="115" t="s">
        <v>139</v>
      </c>
      <c r="E1506" s="115" t="s">
        <v>140</v>
      </c>
      <c r="F1506" s="665" t="s">
        <v>168</v>
      </c>
      <c r="G1506" s="486"/>
      <c r="H1506" s="265"/>
      <c r="I1506" s="666">
        <v>44047</v>
      </c>
      <c r="J1506" s="666"/>
      <c r="K1506" s="486"/>
      <c r="L1506" s="115" t="s">
        <v>195</v>
      </c>
      <c r="M1506" s="680"/>
      <c r="N1506" s="486"/>
      <c r="O1506" s="683"/>
      <c r="P1506" s="486"/>
      <c r="Q1506" s="486"/>
      <c r="R1506" s="486"/>
      <c r="S1506" s="37"/>
      <c r="T1506" s="37"/>
      <c r="U1506" s="37"/>
      <c r="V1506" s="37"/>
      <c r="W1506" s="37"/>
      <c r="X1506" s="37"/>
      <c r="Y1506" s="37"/>
      <c r="Z1506" s="37"/>
      <c r="AA1506" s="37"/>
      <c r="AB1506" s="37"/>
      <c r="AC1506" s="37"/>
      <c r="AD1506" s="37"/>
      <c r="AE1506" s="37"/>
      <c r="AF1506" s="37"/>
      <c r="AG1506" s="37"/>
    </row>
    <row r="1507" spans="1:33">
      <c r="A1507" s="666">
        <v>44033</v>
      </c>
      <c r="B1507" s="115" t="s">
        <v>156</v>
      </c>
      <c r="C1507" s="37">
        <v>881129607</v>
      </c>
      <c r="D1507" s="115" t="s">
        <v>152</v>
      </c>
      <c r="E1507" s="115" t="s">
        <v>140</v>
      </c>
      <c r="F1507" s="665"/>
      <c r="G1507" s="265">
        <v>44033</v>
      </c>
      <c r="H1507" s="265">
        <v>44033</v>
      </c>
      <c r="I1507" s="666">
        <v>44038</v>
      </c>
      <c r="J1507" s="665" t="s">
        <v>213</v>
      </c>
      <c r="K1507" s="486">
        <v>20380</v>
      </c>
      <c r="L1507" s="115"/>
      <c r="M1507" s="680"/>
      <c r="N1507" s="486"/>
      <c r="O1507" s="683"/>
      <c r="P1507" s="486"/>
      <c r="Q1507" s="486"/>
      <c r="R1507" s="486"/>
      <c r="S1507" s="37"/>
      <c r="T1507" s="37"/>
      <c r="U1507" s="37"/>
      <c r="V1507" s="37"/>
      <c r="W1507" s="37"/>
      <c r="X1507" s="37"/>
      <c r="Y1507" s="37"/>
      <c r="Z1507" s="37"/>
      <c r="AA1507" s="37"/>
      <c r="AB1507" s="37"/>
      <c r="AC1507" s="37"/>
      <c r="AD1507" s="37"/>
      <c r="AE1507" s="37"/>
      <c r="AF1507" s="37"/>
      <c r="AG1507" s="37"/>
    </row>
    <row r="1508" spans="1:33">
      <c r="A1508" s="666">
        <v>44033</v>
      </c>
      <c r="B1508" s="115" t="s">
        <v>206</v>
      </c>
      <c r="C1508" s="37">
        <v>880041944</v>
      </c>
      <c r="D1508" s="115" t="s">
        <v>139</v>
      </c>
      <c r="E1508" s="115" t="s">
        <v>140</v>
      </c>
      <c r="F1508" s="665"/>
      <c r="G1508" s="666">
        <v>44033</v>
      </c>
      <c r="H1508" s="666">
        <v>44033</v>
      </c>
      <c r="I1508" s="666">
        <v>44048</v>
      </c>
      <c r="J1508" s="666" t="s">
        <v>176</v>
      </c>
      <c r="K1508" s="486">
        <v>1274.25</v>
      </c>
      <c r="L1508" s="115"/>
      <c r="M1508" s="680"/>
      <c r="N1508" s="486"/>
      <c r="O1508" s="683"/>
      <c r="P1508" s="486"/>
      <c r="Q1508" s="486"/>
      <c r="R1508" s="486"/>
      <c r="S1508" s="37"/>
      <c r="T1508" s="37"/>
      <c r="U1508" s="37"/>
      <c r="V1508" s="37"/>
      <c r="W1508" s="37"/>
      <c r="X1508" s="37"/>
      <c r="Y1508" s="37"/>
      <c r="Z1508" s="37"/>
      <c r="AA1508" s="37"/>
      <c r="AB1508" s="37"/>
      <c r="AC1508" s="37"/>
      <c r="AD1508" s="37"/>
      <c r="AE1508" s="37"/>
      <c r="AF1508" s="37"/>
      <c r="AG1508" s="37"/>
    </row>
    <row r="1509" spans="1:33">
      <c r="A1509" s="666">
        <v>44033</v>
      </c>
      <c r="B1509" s="115" t="s">
        <v>146</v>
      </c>
      <c r="C1509" s="37">
        <v>881978473</v>
      </c>
      <c r="D1509" s="115" t="s">
        <v>139</v>
      </c>
      <c r="E1509" s="115" t="s">
        <v>140</v>
      </c>
      <c r="F1509" s="665" t="s">
        <v>190</v>
      </c>
      <c r="G1509" s="486"/>
      <c r="H1509" s="265"/>
      <c r="I1509" s="666">
        <v>44043</v>
      </c>
      <c r="J1509" s="666"/>
      <c r="K1509" s="486"/>
      <c r="L1509" s="115" t="s">
        <v>195</v>
      </c>
      <c r="M1509" s="680"/>
      <c r="N1509" s="486"/>
      <c r="O1509" s="683"/>
      <c r="P1509" s="486"/>
      <c r="Q1509" s="486"/>
      <c r="R1509" s="486"/>
      <c r="S1509" s="37"/>
      <c r="T1509" s="37"/>
      <c r="U1509" s="37"/>
      <c r="V1509" s="37"/>
      <c r="W1509" s="37"/>
      <c r="X1509" s="37"/>
      <c r="Y1509" s="37"/>
      <c r="Z1509" s="37"/>
      <c r="AA1509" s="37"/>
      <c r="AB1509" s="37"/>
      <c r="AC1509" s="37"/>
      <c r="AD1509" s="37"/>
      <c r="AE1509" s="37"/>
      <c r="AF1509" s="37"/>
      <c r="AG1509" s="37"/>
    </row>
    <row r="1510" spans="1:33">
      <c r="A1510" s="666">
        <v>44033</v>
      </c>
      <c r="B1510" s="115" t="s">
        <v>144</v>
      </c>
      <c r="C1510" s="37">
        <v>880067676</v>
      </c>
      <c r="D1510" s="115" t="s">
        <v>139</v>
      </c>
      <c r="E1510" s="115" t="s">
        <v>147</v>
      </c>
      <c r="F1510" s="665"/>
      <c r="G1510" s="666">
        <v>44033</v>
      </c>
      <c r="H1510" s="265"/>
      <c r="I1510" s="666">
        <v>44063</v>
      </c>
      <c r="J1510" s="666"/>
      <c r="K1510" s="486"/>
      <c r="L1510" s="115"/>
      <c r="M1510" s="680"/>
      <c r="N1510" s="486"/>
      <c r="O1510" s="683"/>
      <c r="P1510" s="486"/>
      <c r="Q1510" s="486"/>
      <c r="R1510" s="486"/>
      <c r="S1510" s="37"/>
      <c r="T1510" s="37"/>
      <c r="U1510" s="37"/>
      <c r="V1510" s="37"/>
      <c r="W1510" s="37"/>
      <c r="X1510" s="37"/>
      <c r="Y1510" s="37"/>
      <c r="Z1510" s="37"/>
      <c r="AA1510" s="37"/>
      <c r="AB1510" s="37"/>
      <c r="AC1510" s="37"/>
      <c r="AD1510" s="37"/>
      <c r="AE1510" s="37"/>
      <c r="AF1510" s="37"/>
      <c r="AG1510" s="37"/>
    </row>
    <row r="1511" spans="1:33">
      <c r="A1511" s="666">
        <v>44033</v>
      </c>
      <c r="B1511" s="115" t="s">
        <v>206</v>
      </c>
      <c r="C1511" s="37">
        <v>880523615</v>
      </c>
      <c r="D1511" s="115" t="s">
        <v>139</v>
      </c>
      <c r="E1511" s="115" t="s">
        <v>140</v>
      </c>
      <c r="F1511" s="665"/>
      <c r="G1511" s="486"/>
      <c r="H1511" s="265"/>
      <c r="I1511" s="666">
        <v>44055</v>
      </c>
      <c r="J1511" s="666"/>
      <c r="K1511" s="486"/>
      <c r="L1511" s="115" t="s">
        <v>195</v>
      </c>
      <c r="M1511" s="680"/>
      <c r="N1511" s="486"/>
      <c r="O1511" s="683"/>
      <c r="P1511" s="486"/>
      <c r="Q1511" s="486"/>
      <c r="R1511" s="486"/>
      <c r="S1511" s="37"/>
      <c r="T1511" s="37"/>
      <c r="U1511" s="37"/>
      <c r="V1511" s="37"/>
      <c r="W1511" s="37"/>
      <c r="X1511" s="37"/>
      <c r="Y1511" s="37"/>
      <c r="Z1511" s="37"/>
      <c r="AA1511" s="37"/>
      <c r="AB1511" s="37"/>
      <c r="AC1511" s="37"/>
      <c r="AD1511" s="37"/>
      <c r="AE1511" s="37"/>
      <c r="AF1511" s="37"/>
      <c r="AG1511" s="37"/>
    </row>
    <row r="1512" spans="1:33">
      <c r="A1512" s="666">
        <v>44033</v>
      </c>
      <c r="B1512" s="115" t="s">
        <v>146</v>
      </c>
      <c r="C1512" s="37">
        <v>881978023</v>
      </c>
      <c r="D1512" s="115" t="s">
        <v>345</v>
      </c>
      <c r="E1512" s="115" t="s">
        <v>140</v>
      </c>
      <c r="F1512" s="665" t="s">
        <v>10819</v>
      </c>
      <c r="G1512" s="486"/>
      <c r="H1512" s="265"/>
      <c r="I1512" s="666">
        <v>44039</v>
      </c>
      <c r="J1512" s="666"/>
      <c r="K1512" s="486"/>
      <c r="L1512" s="115" t="s">
        <v>195</v>
      </c>
      <c r="M1512" s="680"/>
      <c r="N1512" s="486"/>
      <c r="O1512" s="683"/>
      <c r="P1512" s="486"/>
      <c r="Q1512" s="486"/>
      <c r="R1512" s="486"/>
      <c r="S1512" s="37"/>
      <c r="T1512" s="37"/>
      <c r="U1512" s="37"/>
      <c r="V1512" s="37"/>
      <c r="W1512" s="37"/>
      <c r="X1512" s="37"/>
      <c r="Y1512" s="37"/>
      <c r="Z1512" s="37"/>
      <c r="AA1512" s="37"/>
      <c r="AB1512" s="37"/>
      <c r="AC1512" s="37"/>
      <c r="AD1512" s="37"/>
      <c r="AE1512" s="37"/>
      <c r="AF1512" s="37"/>
      <c r="AG1512" s="37"/>
    </row>
    <row r="1513" spans="1:33">
      <c r="A1513" s="666">
        <v>44033</v>
      </c>
      <c r="B1513" s="115" t="s">
        <v>178</v>
      </c>
      <c r="C1513" s="37">
        <v>882180193</v>
      </c>
      <c r="D1513" s="115" t="s">
        <v>139</v>
      </c>
      <c r="E1513" s="115" t="s">
        <v>140</v>
      </c>
      <c r="F1513" s="665" t="s">
        <v>142</v>
      </c>
      <c r="G1513" s="486"/>
      <c r="H1513" s="265"/>
      <c r="I1513" s="666">
        <v>44047</v>
      </c>
      <c r="J1513" s="666"/>
      <c r="K1513" s="486"/>
      <c r="L1513" s="115"/>
      <c r="M1513" s="680"/>
      <c r="N1513" s="486"/>
      <c r="O1513" s="683"/>
      <c r="P1513" s="486"/>
      <c r="Q1513" s="486"/>
      <c r="R1513" s="486"/>
      <c r="S1513" s="37"/>
      <c r="T1513" s="37"/>
      <c r="U1513" s="37"/>
      <c r="V1513" s="37"/>
      <c r="W1513" s="37"/>
      <c r="X1513" s="37"/>
      <c r="Y1513" s="37"/>
      <c r="Z1513" s="37"/>
      <c r="AA1513" s="37"/>
      <c r="AB1513" s="37"/>
      <c r="AC1513" s="37"/>
      <c r="AD1513" s="37"/>
      <c r="AE1513" s="37"/>
      <c r="AF1513" s="37"/>
      <c r="AG1513" s="37"/>
    </row>
    <row r="1514" spans="1:33">
      <c r="A1514" s="666">
        <v>44033</v>
      </c>
      <c r="B1514" s="115" t="s">
        <v>138</v>
      </c>
      <c r="C1514" s="37">
        <v>881947349</v>
      </c>
      <c r="D1514" s="115" t="s">
        <v>139</v>
      </c>
      <c r="E1514" s="115" t="s">
        <v>140</v>
      </c>
      <c r="F1514" s="665" t="s">
        <v>142</v>
      </c>
      <c r="G1514" s="486"/>
      <c r="H1514" s="265"/>
      <c r="I1514" s="666">
        <v>44042</v>
      </c>
      <c r="J1514" s="666"/>
      <c r="K1514" s="486"/>
      <c r="L1514" s="115" t="s">
        <v>280</v>
      </c>
      <c r="M1514" s="680"/>
      <c r="N1514" s="486"/>
      <c r="O1514" s="683"/>
      <c r="P1514" s="486"/>
      <c r="Q1514" s="486"/>
      <c r="R1514" s="486"/>
      <c r="S1514" s="37"/>
      <c r="T1514" s="37"/>
      <c r="U1514" s="37"/>
      <c r="V1514" s="37"/>
      <c r="W1514" s="37"/>
      <c r="X1514" s="37"/>
      <c r="Y1514" s="37"/>
      <c r="Z1514" s="37"/>
      <c r="AA1514" s="37"/>
      <c r="AB1514" s="37"/>
      <c r="AC1514" s="37"/>
      <c r="AD1514" s="37"/>
      <c r="AE1514" s="37"/>
      <c r="AF1514" s="37"/>
      <c r="AG1514" s="37"/>
    </row>
    <row r="1515" spans="1:33">
      <c r="A1515" s="666">
        <v>44033</v>
      </c>
      <c r="B1515" s="115" t="s">
        <v>144</v>
      </c>
      <c r="C1515" s="37">
        <v>881979567</v>
      </c>
      <c r="D1515" s="115" t="s">
        <v>139</v>
      </c>
      <c r="E1515" s="115" t="s">
        <v>140</v>
      </c>
      <c r="F1515" s="665" t="s">
        <v>142</v>
      </c>
      <c r="G1515" s="486"/>
      <c r="H1515" s="265"/>
      <c r="I1515" s="666">
        <v>44043</v>
      </c>
      <c r="J1515" s="666"/>
      <c r="K1515" s="486"/>
      <c r="L1515" s="115" t="s">
        <v>10820</v>
      </c>
      <c r="M1515" s="680"/>
      <c r="N1515" s="486"/>
      <c r="O1515" s="683"/>
      <c r="P1515" s="486"/>
      <c r="Q1515" s="486"/>
      <c r="R1515" s="486"/>
      <c r="S1515" s="37"/>
      <c r="T1515" s="37"/>
      <c r="U1515" s="37"/>
      <c r="V1515" s="37"/>
      <c r="W1515" s="37"/>
      <c r="X1515" s="37"/>
      <c r="Y1515" s="37"/>
      <c r="Z1515" s="37"/>
      <c r="AA1515" s="37"/>
      <c r="AB1515" s="37"/>
      <c r="AC1515" s="37"/>
      <c r="AD1515" s="37"/>
      <c r="AE1515" s="37"/>
      <c r="AF1515" s="37"/>
      <c r="AG1515" s="37"/>
    </row>
    <row r="1516" spans="1:33">
      <c r="A1516" s="666">
        <v>44033</v>
      </c>
      <c r="B1516" s="115" t="s">
        <v>144</v>
      </c>
      <c r="C1516" s="37">
        <v>881980412</v>
      </c>
      <c r="D1516" s="115" t="s">
        <v>139</v>
      </c>
      <c r="E1516" s="115" t="s">
        <v>147</v>
      </c>
      <c r="F1516" s="665"/>
      <c r="G1516" s="486"/>
      <c r="H1516" s="265"/>
      <c r="I1516" s="666">
        <v>44063</v>
      </c>
      <c r="J1516" s="666"/>
      <c r="K1516" s="486"/>
      <c r="L1516" s="115"/>
      <c r="M1516" s="680"/>
      <c r="N1516" s="486"/>
      <c r="O1516" s="683"/>
      <c r="P1516" s="486"/>
      <c r="Q1516" s="486"/>
      <c r="R1516" s="486"/>
      <c r="S1516" s="37"/>
      <c r="T1516" s="37"/>
      <c r="U1516" s="37"/>
      <c r="V1516" s="37"/>
      <c r="W1516" s="37"/>
      <c r="X1516" s="37"/>
      <c r="Y1516" s="37"/>
      <c r="Z1516" s="37"/>
      <c r="AA1516" s="37"/>
      <c r="AB1516" s="37"/>
      <c r="AC1516" s="37"/>
      <c r="AD1516" s="37"/>
      <c r="AE1516" s="37"/>
      <c r="AF1516" s="37"/>
      <c r="AG1516" s="37"/>
    </row>
    <row r="1517" spans="1:33">
      <c r="A1517" s="666">
        <v>44033</v>
      </c>
      <c r="B1517" s="115" t="s">
        <v>206</v>
      </c>
      <c r="C1517" s="37">
        <v>881649506</v>
      </c>
      <c r="D1517" s="115" t="s">
        <v>152</v>
      </c>
      <c r="E1517" s="115" t="s">
        <v>140</v>
      </c>
      <c r="F1517" s="665"/>
      <c r="G1517" s="486"/>
      <c r="H1517" s="265"/>
      <c r="I1517" s="666">
        <v>44055</v>
      </c>
      <c r="J1517" s="666"/>
      <c r="K1517" s="486"/>
      <c r="L1517" s="115" t="s">
        <v>195</v>
      </c>
      <c r="M1517" s="680"/>
      <c r="N1517" s="486"/>
      <c r="O1517" s="683"/>
      <c r="P1517" s="486"/>
      <c r="Q1517" s="486"/>
      <c r="R1517" s="486"/>
      <c r="S1517" s="37"/>
      <c r="T1517" s="37"/>
      <c r="U1517" s="37"/>
      <c r="V1517" s="37"/>
      <c r="W1517" s="37"/>
      <c r="X1517" s="37"/>
      <c r="Y1517" s="37"/>
      <c r="Z1517" s="37"/>
      <c r="AA1517" s="37"/>
      <c r="AB1517" s="37"/>
      <c r="AC1517" s="37"/>
      <c r="AD1517" s="37"/>
      <c r="AE1517" s="37"/>
      <c r="AF1517" s="37"/>
      <c r="AG1517" s="37"/>
    </row>
    <row r="1518" spans="1:33">
      <c r="A1518" s="666">
        <v>44033</v>
      </c>
      <c r="B1518" s="115" t="s">
        <v>194</v>
      </c>
      <c r="C1518" s="37">
        <v>882232913</v>
      </c>
      <c r="D1518" s="115" t="s">
        <v>139</v>
      </c>
      <c r="E1518" s="115" t="s">
        <v>140</v>
      </c>
      <c r="F1518" s="665" t="s">
        <v>142</v>
      </c>
      <c r="G1518" s="486"/>
      <c r="H1518" s="265"/>
      <c r="I1518" s="666">
        <v>44048</v>
      </c>
      <c r="J1518" s="666"/>
      <c r="K1518" s="486"/>
      <c r="L1518" s="115" t="s">
        <v>195</v>
      </c>
      <c r="M1518" s="680"/>
      <c r="N1518" s="486"/>
      <c r="O1518" s="683"/>
      <c r="P1518" s="486"/>
      <c r="Q1518" s="486"/>
      <c r="R1518" s="486"/>
      <c r="S1518" s="37"/>
      <c r="T1518" s="37"/>
      <c r="U1518" s="37"/>
      <c r="V1518" s="37"/>
      <c r="W1518" s="37"/>
      <c r="X1518" s="37"/>
      <c r="Y1518" s="37"/>
      <c r="Z1518" s="37"/>
      <c r="AA1518" s="37"/>
      <c r="AB1518" s="37"/>
      <c r="AC1518" s="37"/>
      <c r="AD1518" s="37"/>
      <c r="AE1518" s="37"/>
      <c r="AF1518" s="37"/>
      <c r="AG1518" s="37"/>
    </row>
    <row r="1519" spans="1:33">
      <c r="A1519" s="666">
        <v>44033</v>
      </c>
      <c r="B1519" s="115" t="s">
        <v>206</v>
      </c>
      <c r="C1519" s="37">
        <v>881656976</v>
      </c>
      <c r="D1519" s="115" t="s">
        <v>345</v>
      </c>
      <c r="E1519" s="115" t="s">
        <v>140</v>
      </c>
      <c r="F1519" s="665" t="s">
        <v>10821</v>
      </c>
      <c r="G1519" s="666">
        <v>44034</v>
      </c>
      <c r="H1519" s="265"/>
      <c r="I1519" s="666">
        <v>44063</v>
      </c>
      <c r="J1519" s="666"/>
      <c r="K1519" s="486"/>
      <c r="L1519" s="115" t="s">
        <v>195</v>
      </c>
      <c r="M1519" s="680"/>
      <c r="N1519" s="486"/>
      <c r="O1519" s="683"/>
      <c r="P1519" s="486"/>
      <c r="Q1519" s="486"/>
      <c r="R1519" s="486"/>
      <c r="S1519" s="37"/>
      <c r="T1519" s="37"/>
      <c r="U1519" s="37"/>
      <c r="V1519" s="37"/>
      <c r="W1519" s="37"/>
      <c r="X1519" s="37"/>
      <c r="Y1519" s="37"/>
      <c r="Z1519" s="37"/>
      <c r="AA1519" s="37"/>
      <c r="AB1519" s="37"/>
      <c r="AC1519" s="37"/>
      <c r="AD1519" s="37"/>
      <c r="AE1519" s="37"/>
      <c r="AF1519" s="37"/>
      <c r="AG1519" s="37"/>
    </row>
    <row r="1520" spans="1:33">
      <c r="A1520" s="666">
        <v>44033</v>
      </c>
      <c r="B1520" s="115" t="s">
        <v>156</v>
      </c>
      <c r="C1520" s="37">
        <v>881451602</v>
      </c>
      <c r="D1520" s="115" t="s">
        <v>139</v>
      </c>
      <c r="E1520" s="115" t="s">
        <v>140</v>
      </c>
      <c r="F1520" s="665"/>
      <c r="G1520" s="486"/>
      <c r="H1520" s="265"/>
      <c r="I1520" s="666">
        <v>44049</v>
      </c>
      <c r="J1520" s="666"/>
      <c r="K1520" s="486"/>
      <c r="L1520" s="115"/>
      <c r="M1520" s="680"/>
      <c r="N1520" s="486"/>
      <c r="O1520" s="683"/>
      <c r="P1520" s="486"/>
      <c r="Q1520" s="486"/>
      <c r="R1520" s="486"/>
      <c r="S1520" s="37"/>
      <c r="T1520" s="37"/>
      <c r="U1520" s="37"/>
      <c r="V1520" s="37"/>
      <c r="W1520" s="37"/>
      <c r="X1520" s="37"/>
      <c r="Y1520" s="37"/>
      <c r="Z1520" s="37"/>
      <c r="AA1520" s="37"/>
      <c r="AB1520" s="37"/>
      <c r="AC1520" s="37"/>
      <c r="AD1520" s="37"/>
      <c r="AE1520" s="37"/>
      <c r="AF1520" s="37"/>
      <c r="AG1520" s="37"/>
    </row>
    <row r="1521" spans="1:33">
      <c r="A1521" s="666">
        <v>44033</v>
      </c>
      <c r="B1521" s="115" t="s">
        <v>146</v>
      </c>
      <c r="C1521" s="37">
        <v>881867469</v>
      </c>
      <c r="D1521" s="115" t="s">
        <v>152</v>
      </c>
      <c r="E1521" s="115" t="s">
        <v>140</v>
      </c>
      <c r="F1521" s="665" t="s">
        <v>142</v>
      </c>
      <c r="G1521" s="486"/>
      <c r="H1521" s="265"/>
      <c r="I1521" s="666">
        <v>44048</v>
      </c>
      <c r="J1521" s="666"/>
      <c r="K1521" s="486"/>
      <c r="L1521" s="115" t="s">
        <v>195</v>
      </c>
      <c r="M1521" s="680"/>
      <c r="N1521" s="486"/>
      <c r="O1521" s="683"/>
      <c r="P1521" s="486"/>
      <c r="Q1521" s="486"/>
      <c r="R1521" s="486"/>
      <c r="S1521" s="37"/>
      <c r="T1521" s="37"/>
      <c r="U1521" s="37"/>
      <c r="V1521" s="37"/>
      <c r="W1521" s="37"/>
      <c r="X1521" s="37"/>
      <c r="Y1521" s="37"/>
      <c r="Z1521" s="37"/>
      <c r="AA1521" s="37"/>
      <c r="AB1521" s="37"/>
      <c r="AC1521" s="37"/>
      <c r="AD1521" s="37"/>
      <c r="AE1521" s="37"/>
      <c r="AF1521" s="37"/>
      <c r="AG1521" s="37"/>
    </row>
    <row r="1522" spans="1:33">
      <c r="A1522" s="666">
        <v>44033</v>
      </c>
      <c r="B1522" s="115" t="s">
        <v>206</v>
      </c>
      <c r="C1522" s="37">
        <v>881638614</v>
      </c>
      <c r="D1522" s="115" t="s">
        <v>345</v>
      </c>
      <c r="E1522" s="115" t="s">
        <v>140</v>
      </c>
      <c r="F1522" s="665"/>
      <c r="G1522" s="486"/>
      <c r="H1522" s="265"/>
      <c r="I1522" s="666">
        <v>44061</v>
      </c>
      <c r="J1522" s="666"/>
      <c r="K1522" s="486"/>
      <c r="L1522" s="115" t="s">
        <v>195</v>
      </c>
      <c r="M1522" s="680"/>
      <c r="N1522" s="486"/>
      <c r="O1522" s="683"/>
      <c r="P1522" s="486"/>
      <c r="Q1522" s="486"/>
      <c r="R1522" s="486"/>
      <c r="S1522" s="37"/>
      <c r="T1522" s="37"/>
      <c r="U1522" s="37"/>
      <c r="V1522" s="37"/>
      <c r="W1522" s="37"/>
      <c r="X1522" s="37"/>
      <c r="Y1522" s="37"/>
      <c r="Z1522" s="37"/>
      <c r="AA1522" s="37"/>
      <c r="AB1522" s="37"/>
      <c r="AC1522" s="37"/>
      <c r="AD1522" s="37"/>
      <c r="AE1522" s="37"/>
      <c r="AF1522" s="37"/>
      <c r="AG1522" s="37"/>
    </row>
    <row r="1523" spans="1:33">
      <c r="A1523" s="666">
        <v>44033</v>
      </c>
      <c r="B1523" s="115" t="s">
        <v>146</v>
      </c>
      <c r="C1523" s="37">
        <v>881628822</v>
      </c>
      <c r="D1523" s="115" t="s">
        <v>139</v>
      </c>
      <c r="E1523" s="115" t="s">
        <v>140</v>
      </c>
      <c r="F1523" s="665" t="s">
        <v>168</v>
      </c>
      <c r="G1523" s="486"/>
      <c r="H1523" s="265"/>
      <c r="I1523" s="666">
        <v>44042</v>
      </c>
      <c r="J1523" s="666"/>
      <c r="K1523" s="486"/>
      <c r="L1523" s="115" t="s">
        <v>195</v>
      </c>
      <c r="M1523" s="680"/>
      <c r="N1523" s="486"/>
      <c r="O1523" s="683"/>
      <c r="P1523" s="486"/>
      <c r="Q1523" s="486"/>
      <c r="R1523" s="486"/>
      <c r="S1523" s="37"/>
      <c r="T1523" s="37"/>
      <c r="U1523" s="37"/>
      <c r="V1523" s="37"/>
      <c r="W1523" s="37"/>
      <c r="X1523" s="37"/>
      <c r="Y1523" s="37"/>
      <c r="Z1523" s="37"/>
      <c r="AA1523" s="37"/>
      <c r="AB1523" s="37"/>
      <c r="AC1523" s="37"/>
      <c r="AD1523" s="37"/>
      <c r="AE1523" s="37"/>
      <c r="AF1523" s="37"/>
      <c r="AG1523" s="37"/>
    </row>
    <row r="1524" spans="1:33">
      <c r="A1524" s="666">
        <v>44033</v>
      </c>
      <c r="B1524" s="115" t="s">
        <v>154</v>
      </c>
      <c r="C1524" s="37">
        <v>880125267</v>
      </c>
      <c r="D1524" s="115" t="s">
        <v>139</v>
      </c>
      <c r="E1524" s="115" t="s">
        <v>140</v>
      </c>
      <c r="F1524" s="665"/>
      <c r="G1524" s="486"/>
      <c r="H1524" s="265"/>
      <c r="I1524" s="666">
        <v>44047</v>
      </c>
      <c r="J1524" s="666"/>
      <c r="K1524" s="486"/>
      <c r="L1524" s="115" t="s">
        <v>195</v>
      </c>
      <c r="M1524" s="680"/>
      <c r="N1524" s="486"/>
      <c r="O1524" s="683"/>
      <c r="P1524" s="486"/>
      <c r="Q1524" s="486"/>
      <c r="R1524" s="486"/>
      <c r="S1524" s="37"/>
      <c r="T1524" s="37"/>
      <c r="U1524" s="37"/>
      <c r="V1524" s="37"/>
      <c r="W1524" s="37"/>
      <c r="X1524" s="37"/>
      <c r="Y1524" s="37"/>
      <c r="Z1524" s="37"/>
      <c r="AA1524" s="37"/>
      <c r="AB1524" s="37"/>
      <c r="AC1524" s="37"/>
      <c r="AD1524" s="37"/>
      <c r="AE1524" s="37"/>
      <c r="AF1524" s="37"/>
      <c r="AG1524" s="37"/>
    </row>
    <row r="1525" spans="1:33">
      <c r="A1525" s="666">
        <v>44033</v>
      </c>
      <c r="B1525" s="115" t="s">
        <v>146</v>
      </c>
      <c r="C1525" s="37">
        <v>881384057</v>
      </c>
      <c r="D1525" s="115" t="s">
        <v>152</v>
      </c>
      <c r="E1525" s="115" t="s">
        <v>140</v>
      </c>
      <c r="F1525" s="665" t="s">
        <v>142</v>
      </c>
      <c r="G1525" s="486"/>
      <c r="H1525" s="265"/>
      <c r="I1525" s="666">
        <v>44062</v>
      </c>
      <c r="J1525" s="666"/>
      <c r="K1525" s="486"/>
      <c r="L1525" s="115" t="s">
        <v>10822</v>
      </c>
      <c r="M1525" s="680"/>
      <c r="N1525" s="486"/>
      <c r="O1525" s="683"/>
      <c r="P1525" s="486"/>
      <c r="Q1525" s="486"/>
      <c r="R1525" s="486"/>
      <c r="S1525" s="37"/>
      <c r="T1525" s="37"/>
      <c r="U1525" s="37"/>
      <c r="V1525" s="37"/>
      <c r="W1525" s="37"/>
      <c r="X1525" s="37"/>
      <c r="Y1525" s="37"/>
      <c r="Z1525" s="37"/>
      <c r="AA1525" s="37"/>
      <c r="AB1525" s="37"/>
      <c r="AC1525" s="37"/>
      <c r="AD1525" s="37"/>
      <c r="AE1525" s="37"/>
      <c r="AF1525" s="37"/>
      <c r="AG1525" s="37"/>
    </row>
    <row r="1526" spans="1:33">
      <c r="A1526" s="666">
        <v>44033</v>
      </c>
      <c r="B1526" s="115" t="s">
        <v>194</v>
      </c>
      <c r="C1526" s="37">
        <v>880910929</v>
      </c>
      <c r="D1526" s="115" t="s">
        <v>139</v>
      </c>
      <c r="E1526" s="115" t="s">
        <v>140</v>
      </c>
      <c r="F1526" s="665" t="s">
        <v>549</v>
      </c>
      <c r="G1526" s="666">
        <v>44041</v>
      </c>
      <c r="H1526" s="265"/>
      <c r="I1526" s="666">
        <v>44056</v>
      </c>
      <c r="J1526" s="666"/>
      <c r="K1526" s="486"/>
      <c r="L1526" s="115" t="s">
        <v>195</v>
      </c>
      <c r="M1526" s="680"/>
      <c r="N1526" s="486"/>
      <c r="O1526" s="683"/>
      <c r="P1526" s="486"/>
      <c r="Q1526" s="486"/>
      <c r="R1526" s="486"/>
      <c r="S1526" s="37"/>
      <c r="T1526" s="37"/>
      <c r="U1526" s="37"/>
      <c r="V1526" s="37"/>
      <c r="W1526" s="37"/>
      <c r="X1526" s="37"/>
      <c r="Y1526" s="37"/>
      <c r="Z1526" s="37"/>
      <c r="AA1526" s="37"/>
      <c r="AB1526" s="37"/>
      <c r="AC1526" s="37"/>
      <c r="AD1526" s="37"/>
      <c r="AE1526" s="37"/>
      <c r="AF1526" s="37"/>
      <c r="AG1526" s="37"/>
    </row>
    <row r="1527" spans="1:33">
      <c r="A1527" s="666">
        <v>44033</v>
      </c>
      <c r="B1527" s="115" t="s">
        <v>206</v>
      </c>
      <c r="C1527" s="37">
        <v>882105179</v>
      </c>
      <c r="D1527" s="115" t="s">
        <v>139</v>
      </c>
      <c r="E1527" s="115" t="s">
        <v>140</v>
      </c>
      <c r="F1527" s="665"/>
      <c r="G1527" s="486"/>
      <c r="H1527" s="265"/>
      <c r="I1527" s="666">
        <v>44057</v>
      </c>
      <c r="J1527" s="666"/>
      <c r="K1527" s="486"/>
      <c r="L1527" s="115" t="s">
        <v>195</v>
      </c>
      <c r="M1527" s="680"/>
      <c r="N1527" s="486"/>
      <c r="O1527" s="683"/>
      <c r="P1527" s="486"/>
      <c r="Q1527" s="486"/>
      <c r="R1527" s="486"/>
      <c r="S1527" s="37"/>
      <c r="T1527" s="37"/>
      <c r="U1527" s="37"/>
      <c r="V1527" s="37"/>
      <c r="W1527" s="37"/>
      <c r="X1527" s="37"/>
      <c r="Y1527" s="37"/>
      <c r="Z1527" s="37"/>
      <c r="AA1527" s="37"/>
      <c r="AB1527" s="37"/>
      <c r="AC1527" s="37"/>
      <c r="AD1527" s="37"/>
      <c r="AE1527" s="37"/>
      <c r="AF1527" s="37"/>
      <c r="AG1527" s="37"/>
    </row>
    <row r="1528" spans="1:33">
      <c r="A1528" s="666">
        <v>44033</v>
      </c>
      <c r="B1528" s="115" t="s">
        <v>206</v>
      </c>
      <c r="C1528" s="37">
        <v>881033949</v>
      </c>
      <c r="D1528" s="115" t="s">
        <v>139</v>
      </c>
      <c r="E1528" s="115" t="s">
        <v>140</v>
      </c>
      <c r="F1528" s="665"/>
      <c r="G1528" s="681">
        <v>44033</v>
      </c>
      <c r="H1528" s="681">
        <v>44033</v>
      </c>
      <c r="I1528" s="681">
        <v>44034</v>
      </c>
      <c r="J1528" s="681"/>
      <c r="K1528" s="680">
        <v>335</v>
      </c>
      <c r="L1528" s="680" t="s">
        <v>10823</v>
      </c>
      <c r="M1528" s="680"/>
      <c r="N1528" s="486"/>
      <c r="O1528" s="683"/>
      <c r="P1528" s="486"/>
      <c r="Q1528" s="486"/>
      <c r="R1528" s="486"/>
      <c r="S1528" s="37"/>
      <c r="T1528" s="37"/>
      <c r="U1528" s="37"/>
      <c r="V1528" s="37"/>
      <c r="W1528" s="37"/>
      <c r="X1528" s="37"/>
      <c r="Y1528" s="37"/>
      <c r="Z1528" s="37"/>
      <c r="AA1528" s="37"/>
      <c r="AB1528" s="37"/>
      <c r="AC1528" s="37"/>
      <c r="AD1528" s="37"/>
      <c r="AE1528" s="37"/>
      <c r="AF1528" s="37"/>
      <c r="AG1528" s="37"/>
    </row>
    <row r="1529" spans="1:33">
      <c r="A1529" s="666">
        <v>44033</v>
      </c>
      <c r="B1529" s="115" t="s">
        <v>146</v>
      </c>
      <c r="C1529" s="37">
        <v>881121501</v>
      </c>
      <c r="D1529" s="115" t="s">
        <v>139</v>
      </c>
      <c r="E1529" s="115" t="s">
        <v>140</v>
      </c>
      <c r="F1529" s="665" t="s">
        <v>142</v>
      </c>
      <c r="G1529" s="486"/>
      <c r="H1529" s="265"/>
      <c r="I1529" s="666">
        <v>44034</v>
      </c>
      <c r="J1529" s="666"/>
      <c r="K1529" s="486"/>
      <c r="L1529" s="115" t="s">
        <v>195</v>
      </c>
      <c r="M1529" s="680"/>
      <c r="N1529" s="486"/>
      <c r="O1529" s="683"/>
      <c r="P1529" s="486"/>
      <c r="Q1529" s="486"/>
      <c r="R1529" s="486"/>
      <c r="S1529" s="37"/>
      <c r="T1529" s="37"/>
      <c r="U1529" s="37"/>
      <c r="V1529" s="37"/>
      <c r="W1529" s="37"/>
      <c r="X1529" s="37"/>
      <c r="Y1529" s="37"/>
      <c r="Z1529" s="37"/>
      <c r="AA1529" s="37"/>
      <c r="AB1529" s="37"/>
      <c r="AC1529" s="37"/>
      <c r="AD1529" s="37"/>
      <c r="AE1529" s="37"/>
      <c r="AF1529" s="37"/>
      <c r="AG1529" s="37"/>
    </row>
    <row r="1530" spans="1:33">
      <c r="A1530" s="666">
        <v>44033</v>
      </c>
      <c r="B1530" s="115" t="s">
        <v>144</v>
      </c>
      <c r="C1530" s="37">
        <v>882308559</v>
      </c>
      <c r="D1530" s="115" t="s">
        <v>139</v>
      </c>
      <c r="E1530" s="115" t="s">
        <v>140</v>
      </c>
      <c r="F1530" s="665" t="s">
        <v>10824</v>
      </c>
      <c r="G1530" s="486"/>
      <c r="H1530" s="265"/>
      <c r="I1530" s="666">
        <v>44043</v>
      </c>
      <c r="J1530" s="666"/>
      <c r="K1530" s="486"/>
      <c r="L1530" s="115"/>
      <c r="M1530" s="680"/>
      <c r="N1530" s="486"/>
      <c r="O1530" s="683"/>
      <c r="P1530" s="486"/>
      <c r="Q1530" s="486"/>
      <c r="R1530" s="486"/>
      <c r="S1530" s="37"/>
      <c r="T1530" s="37"/>
      <c r="U1530" s="37"/>
      <c r="V1530" s="37"/>
      <c r="W1530" s="37"/>
      <c r="X1530" s="37"/>
      <c r="Y1530" s="37"/>
      <c r="Z1530" s="37"/>
      <c r="AA1530" s="37"/>
      <c r="AB1530" s="37"/>
      <c r="AC1530" s="37"/>
      <c r="AD1530" s="37"/>
      <c r="AE1530" s="37"/>
      <c r="AF1530" s="37"/>
      <c r="AG1530" s="37"/>
    </row>
    <row r="1531" spans="1:33">
      <c r="A1531" s="666">
        <v>44033</v>
      </c>
      <c r="B1531" s="115" t="s">
        <v>144</v>
      </c>
      <c r="C1531" s="37">
        <v>881881379</v>
      </c>
      <c r="D1531" s="115" t="s">
        <v>152</v>
      </c>
      <c r="E1531" s="115" t="s">
        <v>140</v>
      </c>
      <c r="F1531" s="665" t="s">
        <v>142</v>
      </c>
      <c r="G1531" s="486"/>
      <c r="H1531" s="265"/>
      <c r="I1531" s="666">
        <v>44063</v>
      </c>
      <c r="J1531" s="666"/>
      <c r="K1531" s="486"/>
      <c r="L1531" s="115"/>
      <c r="M1531" s="680"/>
      <c r="N1531" s="486"/>
      <c r="O1531" s="683"/>
      <c r="P1531" s="486"/>
      <c r="Q1531" s="486"/>
      <c r="R1531" s="486"/>
      <c r="S1531" s="37"/>
      <c r="T1531" s="37"/>
      <c r="U1531" s="37"/>
      <c r="V1531" s="37"/>
      <c r="W1531" s="37"/>
      <c r="X1531" s="37"/>
      <c r="Y1531" s="37"/>
      <c r="Z1531" s="37"/>
      <c r="AA1531" s="37"/>
      <c r="AB1531" s="37"/>
      <c r="AC1531" s="37"/>
      <c r="AD1531" s="37"/>
      <c r="AE1531" s="37"/>
      <c r="AF1531" s="37"/>
      <c r="AG1531" s="37"/>
    </row>
    <row r="1532" spans="1:33">
      <c r="A1532" s="666">
        <v>44033</v>
      </c>
      <c r="B1532" s="115" t="s">
        <v>194</v>
      </c>
      <c r="C1532" s="37">
        <v>882037825</v>
      </c>
      <c r="D1532" s="115" t="s">
        <v>139</v>
      </c>
      <c r="E1532" s="115" t="s">
        <v>140</v>
      </c>
      <c r="F1532" s="665" t="s">
        <v>246</v>
      </c>
      <c r="G1532" s="486"/>
      <c r="H1532" s="265"/>
      <c r="I1532" s="666">
        <v>44048</v>
      </c>
      <c r="J1532" s="666"/>
      <c r="K1532" s="486"/>
      <c r="L1532" s="115" t="s">
        <v>195</v>
      </c>
      <c r="M1532" s="680"/>
      <c r="N1532" s="486"/>
      <c r="O1532" s="683"/>
      <c r="P1532" s="486"/>
      <c r="Q1532" s="486"/>
      <c r="R1532" s="486"/>
      <c r="S1532" s="37"/>
      <c r="T1532" s="37"/>
      <c r="U1532" s="37"/>
      <c r="V1532" s="37"/>
      <c r="W1532" s="37"/>
      <c r="X1532" s="37"/>
      <c r="Y1532" s="37"/>
      <c r="Z1532" s="37"/>
      <c r="AA1532" s="37"/>
      <c r="AB1532" s="37"/>
      <c r="AC1532" s="37"/>
      <c r="AD1532" s="37"/>
      <c r="AE1532" s="37"/>
      <c r="AF1532" s="37"/>
      <c r="AG1532" s="37"/>
    </row>
    <row r="1533" spans="1:33">
      <c r="A1533" s="666">
        <v>44033</v>
      </c>
      <c r="B1533" s="115" t="s">
        <v>138</v>
      </c>
      <c r="C1533" s="37">
        <v>881368075</v>
      </c>
      <c r="D1533" s="115" t="s">
        <v>139</v>
      </c>
      <c r="E1533" s="115" t="s">
        <v>140</v>
      </c>
      <c r="F1533" s="665" t="s">
        <v>142</v>
      </c>
      <c r="G1533" s="486"/>
      <c r="H1533" s="265"/>
      <c r="I1533" s="666">
        <v>44063</v>
      </c>
      <c r="J1533" s="666"/>
      <c r="K1533" s="486"/>
      <c r="L1533" s="115" t="s">
        <v>195</v>
      </c>
      <c r="M1533" s="680"/>
      <c r="N1533" s="486"/>
      <c r="O1533" s="683"/>
      <c r="P1533" s="486"/>
      <c r="Q1533" s="486"/>
      <c r="R1533" s="486"/>
      <c r="S1533" s="37"/>
      <c r="T1533" s="37"/>
      <c r="U1533" s="37"/>
      <c r="V1533" s="37"/>
      <c r="W1533" s="37"/>
      <c r="X1533" s="37"/>
      <c r="Y1533" s="37"/>
      <c r="Z1533" s="37"/>
      <c r="AA1533" s="37"/>
      <c r="AB1533" s="37"/>
      <c r="AC1533" s="37"/>
      <c r="AD1533" s="37"/>
      <c r="AE1533" s="37"/>
      <c r="AF1533" s="37"/>
      <c r="AG1533" s="37"/>
    </row>
    <row r="1534" spans="1:33">
      <c r="A1534" s="666">
        <v>44034</v>
      </c>
      <c r="B1534" s="115" t="s">
        <v>144</v>
      </c>
      <c r="C1534" s="37">
        <v>882121707</v>
      </c>
      <c r="D1534" s="115" t="s">
        <v>139</v>
      </c>
      <c r="E1534" s="115" t="s">
        <v>147</v>
      </c>
      <c r="F1534" s="665" t="s">
        <v>622</v>
      </c>
      <c r="G1534" s="486"/>
      <c r="H1534" s="265"/>
      <c r="I1534" s="666">
        <v>44064</v>
      </c>
      <c r="J1534" s="666"/>
      <c r="K1534" s="486"/>
      <c r="L1534" s="115"/>
      <c r="M1534" s="680"/>
      <c r="N1534" s="486"/>
      <c r="O1534" s="683"/>
      <c r="P1534" s="486"/>
      <c r="Q1534" s="486"/>
      <c r="R1534" s="486"/>
      <c r="S1534" s="37"/>
      <c r="T1534" s="37"/>
      <c r="U1534" s="37"/>
      <c r="V1534" s="37"/>
      <c r="W1534" s="37"/>
      <c r="X1534" s="37"/>
      <c r="Y1534" s="37"/>
      <c r="Z1534" s="37"/>
      <c r="AA1534" s="37"/>
      <c r="AB1534" s="37"/>
      <c r="AC1534" s="37"/>
      <c r="AD1534" s="37"/>
      <c r="AE1534" s="37"/>
      <c r="AF1534" s="37"/>
      <c r="AG1534" s="37"/>
    </row>
    <row r="1535" spans="1:33">
      <c r="A1535" s="666">
        <v>44034</v>
      </c>
      <c r="B1535" s="115" t="s">
        <v>144</v>
      </c>
      <c r="C1535" s="37">
        <v>881377242</v>
      </c>
      <c r="D1535" s="115" t="s">
        <v>139</v>
      </c>
      <c r="E1535" s="115" t="s">
        <v>150</v>
      </c>
      <c r="F1535" s="665" t="s">
        <v>10825</v>
      </c>
      <c r="G1535" s="486"/>
      <c r="H1535" s="265"/>
      <c r="I1535" s="666">
        <v>44064</v>
      </c>
      <c r="J1535" s="666"/>
      <c r="K1535" s="486"/>
      <c r="L1535" s="115"/>
      <c r="M1535" s="680"/>
      <c r="N1535" s="486"/>
      <c r="O1535" s="683"/>
      <c r="P1535" s="486"/>
      <c r="Q1535" s="486"/>
      <c r="R1535" s="486"/>
      <c r="S1535" s="37"/>
      <c r="T1535" s="37"/>
      <c r="U1535" s="37"/>
      <c r="V1535" s="37"/>
      <c r="W1535" s="37"/>
      <c r="X1535" s="37"/>
      <c r="Y1535" s="37"/>
      <c r="Z1535" s="37"/>
      <c r="AA1535" s="37"/>
      <c r="AB1535" s="37"/>
      <c r="AC1535" s="37"/>
      <c r="AD1535" s="37"/>
      <c r="AE1535" s="37"/>
      <c r="AF1535" s="37"/>
      <c r="AG1535" s="37"/>
    </row>
    <row r="1536" spans="1:33">
      <c r="A1536" s="666">
        <v>44034</v>
      </c>
      <c r="B1536" s="115" t="s">
        <v>175</v>
      </c>
      <c r="C1536" s="37">
        <v>880046536</v>
      </c>
      <c r="D1536" s="115" t="s">
        <v>139</v>
      </c>
      <c r="E1536" s="115" t="s">
        <v>140</v>
      </c>
      <c r="F1536" s="665" t="s">
        <v>303</v>
      </c>
      <c r="G1536" s="486"/>
      <c r="H1536" s="265">
        <v>44034</v>
      </c>
      <c r="I1536" s="666"/>
      <c r="J1536" s="665" t="s">
        <v>294</v>
      </c>
      <c r="K1536" s="486">
        <v>665.75</v>
      </c>
      <c r="L1536" s="115" t="s">
        <v>10826</v>
      </c>
      <c r="M1536" s="680"/>
      <c r="N1536" s="486"/>
      <c r="O1536" s="683"/>
      <c r="P1536" s="486"/>
      <c r="Q1536" s="486"/>
      <c r="R1536" s="486"/>
      <c r="S1536" s="37"/>
      <c r="T1536" s="37"/>
      <c r="U1536" s="37"/>
      <c r="V1536" s="37"/>
      <c r="W1536" s="37"/>
      <c r="X1536" s="37"/>
      <c r="Y1536" s="37"/>
      <c r="Z1536" s="37"/>
      <c r="AA1536" s="37"/>
      <c r="AB1536" s="37"/>
      <c r="AC1536" s="37"/>
      <c r="AD1536" s="37"/>
      <c r="AE1536" s="37"/>
      <c r="AF1536" s="37"/>
      <c r="AG1536" s="37"/>
    </row>
    <row r="1537" spans="1:33">
      <c r="A1537" s="666">
        <v>44034</v>
      </c>
      <c r="B1537" s="115" t="s">
        <v>206</v>
      </c>
      <c r="C1537" s="37">
        <v>881097416</v>
      </c>
      <c r="D1537" s="115" t="s">
        <v>345</v>
      </c>
      <c r="E1537" s="115" t="s">
        <v>140</v>
      </c>
      <c r="F1537" s="665"/>
      <c r="G1537" s="486"/>
      <c r="H1537" s="265"/>
      <c r="I1537" s="666"/>
      <c r="J1537" s="666"/>
      <c r="K1537" s="486"/>
      <c r="L1537" s="115"/>
      <c r="M1537" s="680"/>
      <c r="N1537" s="486"/>
      <c r="O1537" s="683"/>
      <c r="P1537" s="486"/>
      <c r="Q1537" s="486"/>
      <c r="R1537" s="486"/>
      <c r="S1537" s="37"/>
      <c r="T1537" s="37"/>
      <c r="U1537" s="37"/>
      <c r="V1537" s="37"/>
      <c r="W1537" s="37"/>
      <c r="X1537" s="37"/>
      <c r="Y1537" s="37"/>
      <c r="Z1537" s="37"/>
      <c r="AA1537" s="37"/>
      <c r="AB1537" s="37"/>
      <c r="AC1537" s="37"/>
      <c r="AD1537" s="37"/>
      <c r="AE1537" s="37"/>
      <c r="AF1537" s="37"/>
      <c r="AG1537" s="37"/>
    </row>
    <row r="1538" spans="1:33">
      <c r="A1538" s="666">
        <v>44034</v>
      </c>
      <c r="B1538" s="115" t="s">
        <v>178</v>
      </c>
      <c r="C1538" s="37">
        <v>882008124</v>
      </c>
      <c r="D1538" s="115" t="s">
        <v>139</v>
      </c>
      <c r="E1538" s="115" t="s">
        <v>140</v>
      </c>
      <c r="F1538" s="665" t="s">
        <v>390</v>
      </c>
      <c r="G1538" s="486"/>
      <c r="H1538" s="265">
        <v>44039</v>
      </c>
      <c r="I1538" s="666">
        <v>44062</v>
      </c>
      <c r="J1538" s="666"/>
      <c r="K1538" s="486">
        <v>1212.5899999999999</v>
      </c>
      <c r="L1538" s="680" t="s">
        <v>10827</v>
      </c>
      <c r="M1538" s="680"/>
      <c r="N1538" s="486"/>
      <c r="O1538" s="683"/>
      <c r="P1538" s="486"/>
      <c r="Q1538" s="486"/>
      <c r="R1538" s="486"/>
      <c r="S1538" s="37"/>
      <c r="T1538" s="37"/>
      <c r="U1538" s="37"/>
      <c r="V1538" s="37"/>
      <c r="W1538" s="37"/>
      <c r="X1538" s="37"/>
      <c r="Y1538" s="37"/>
      <c r="Z1538" s="37"/>
      <c r="AA1538" s="37"/>
      <c r="AB1538" s="37"/>
      <c r="AC1538" s="37"/>
      <c r="AD1538" s="37"/>
      <c r="AE1538" s="37"/>
      <c r="AF1538" s="37"/>
      <c r="AG1538" s="37"/>
    </row>
    <row r="1539" spans="1:33">
      <c r="A1539" s="666">
        <v>44034</v>
      </c>
      <c r="B1539" s="115" t="s">
        <v>178</v>
      </c>
      <c r="C1539" s="37">
        <v>882008124</v>
      </c>
      <c r="D1539" s="115" t="s">
        <v>139</v>
      </c>
      <c r="E1539" s="115" t="s">
        <v>140</v>
      </c>
      <c r="F1539" s="665" t="s">
        <v>142</v>
      </c>
      <c r="G1539" s="486"/>
      <c r="H1539" s="265">
        <v>44042</v>
      </c>
      <c r="I1539" s="666">
        <v>44062</v>
      </c>
      <c r="J1539" s="666"/>
      <c r="K1539" s="486">
        <v>3016</v>
      </c>
      <c r="L1539" s="680" t="s">
        <v>10828</v>
      </c>
      <c r="M1539" s="680"/>
      <c r="N1539" s="486"/>
      <c r="O1539" s="683"/>
      <c r="P1539" s="486"/>
      <c r="Q1539" s="486"/>
      <c r="R1539" s="486"/>
      <c r="S1539" s="37"/>
      <c r="T1539" s="37"/>
      <c r="U1539" s="37"/>
      <c r="V1539" s="37"/>
      <c r="W1539" s="37"/>
      <c r="X1539" s="37"/>
      <c r="Y1539" s="37"/>
      <c r="Z1539" s="37"/>
      <c r="AA1539" s="37"/>
      <c r="AB1539" s="37"/>
      <c r="AC1539" s="37"/>
      <c r="AD1539" s="37"/>
      <c r="AE1539" s="37"/>
      <c r="AF1539" s="37"/>
      <c r="AG1539" s="37"/>
    </row>
    <row r="1540" spans="1:33">
      <c r="A1540" s="666">
        <v>44034</v>
      </c>
      <c r="B1540" s="115" t="s">
        <v>178</v>
      </c>
      <c r="C1540" s="37">
        <v>882008124</v>
      </c>
      <c r="D1540" s="115" t="s">
        <v>139</v>
      </c>
      <c r="E1540" s="115" t="s">
        <v>140</v>
      </c>
      <c r="F1540" s="665" t="s">
        <v>10829</v>
      </c>
      <c r="G1540" s="486"/>
      <c r="H1540" s="265">
        <v>44043</v>
      </c>
      <c r="I1540" s="666">
        <v>44062</v>
      </c>
      <c r="J1540" s="666"/>
      <c r="K1540" s="486">
        <v>1482.95</v>
      </c>
      <c r="L1540" s="680" t="s">
        <v>10830</v>
      </c>
      <c r="M1540" s="680"/>
      <c r="N1540" s="486"/>
      <c r="O1540" s="683"/>
      <c r="P1540" s="486"/>
      <c r="Q1540" s="486"/>
      <c r="R1540" s="486"/>
      <c r="S1540" s="37"/>
      <c r="T1540" s="37"/>
      <c r="U1540" s="37"/>
      <c r="V1540" s="37"/>
      <c r="W1540" s="37"/>
      <c r="X1540" s="37"/>
      <c r="Y1540" s="37"/>
      <c r="Z1540" s="37"/>
      <c r="AA1540" s="37"/>
      <c r="AB1540" s="37"/>
      <c r="AC1540" s="37"/>
      <c r="AD1540" s="37"/>
      <c r="AE1540" s="37"/>
      <c r="AF1540" s="37"/>
      <c r="AG1540" s="37"/>
    </row>
    <row r="1541" spans="1:33">
      <c r="A1541" s="666">
        <v>44034</v>
      </c>
      <c r="B1541" s="115" t="s">
        <v>149</v>
      </c>
      <c r="C1541" s="37">
        <v>882217493</v>
      </c>
      <c r="D1541" s="115" t="s">
        <v>139</v>
      </c>
      <c r="E1541" s="115" t="s">
        <v>140</v>
      </c>
      <c r="F1541" s="665" t="s">
        <v>142</v>
      </c>
      <c r="G1541" s="486"/>
      <c r="H1541" s="265">
        <v>44043</v>
      </c>
      <c r="I1541" s="666">
        <v>44043</v>
      </c>
      <c r="J1541" s="665" t="s">
        <v>142</v>
      </c>
      <c r="K1541" s="486">
        <v>1015.5</v>
      </c>
      <c r="L1541" s="115" t="s">
        <v>195</v>
      </c>
      <c r="M1541" s="680">
        <v>1500</v>
      </c>
      <c r="N1541" s="486"/>
      <c r="O1541" s="683"/>
      <c r="P1541" s="486"/>
      <c r="Q1541" s="486"/>
      <c r="R1541" s="486"/>
      <c r="S1541" s="37"/>
      <c r="T1541" s="37"/>
      <c r="U1541" s="37"/>
      <c r="V1541" s="37"/>
      <c r="W1541" s="37"/>
      <c r="X1541" s="37"/>
      <c r="Y1541" s="37"/>
      <c r="Z1541" s="37"/>
      <c r="AA1541" s="37"/>
      <c r="AB1541" s="37"/>
      <c r="AC1541" s="37"/>
      <c r="AD1541" s="37"/>
      <c r="AE1541" s="37"/>
      <c r="AF1541" s="37"/>
      <c r="AG1541" s="37"/>
    </row>
    <row r="1542" spans="1:33">
      <c r="A1542" s="666">
        <v>44034</v>
      </c>
      <c r="B1542" s="115" t="s">
        <v>154</v>
      </c>
      <c r="C1542" s="37">
        <v>880029302</v>
      </c>
      <c r="D1542" s="115" t="s">
        <v>139</v>
      </c>
      <c r="E1542" s="115" t="s">
        <v>150</v>
      </c>
      <c r="F1542" s="665"/>
      <c r="G1542" s="486"/>
      <c r="H1542" s="265"/>
      <c r="I1542" s="666">
        <v>44047</v>
      </c>
      <c r="J1542" s="666"/>
      <c r="K1542" s="486"/>
      <c r="L1542" s="115" t="s">
        <v>195</v>
      </c>
      <c r="M1542" s="680"/>
      <c r="N1542" s="486"/>
      <c r="O1542" s="683"/>
      <c r="P1542" s="486"/>
      <c r="Q1542" s="486"/>
      <c r="R1542" s="486"/>
      <c r="S1542" s="37"/>
      <c r="T1542" s="37"/>
      <c r="U1542" s="37"/>
      <c r="V1542" s="37"/>
      <c r="W1542" s="37"/>
      <c r="X1542" s="37"/>
      <c r="Y1542" s="37"/>
      <c r="Z1542" s="37"/>
      <c r="AA1542" s="37"/>
      <c r="AB1542" s="37"/>
      <c r="AC1542" s="37"/>
      <c r="AD1542" s="37"/>
      <c r="AE1542" s="37"/>
      <c r="AF1542" s="37"/>
      <c r="AG1542" s="37"/>
    </row>
    <row r="1543" spans="1:33">
      <c r="A1543" s="666">
        <v>44034</v>
      </c>
      <c r="B1543" s="115" t="s">
        <v>154</v>
      </c>
      <c r="C1543" s="37">
        <v>880228425</v>
      </c>
      <c r="D1543" s="115" t="s">
        <v>139</v>
      </c>
      <c r="E1543" s="115" t="s">
        <v>147</v>
      </c>
      <c r="F1543" s="665"/>
      <c r="G1543" s="486"/>
      <c r="H1543" s="265"/>
      <c r="I1543" s="666"/>
      <c r="J1543" s="666"/>
      <c r="K1543" s="486"/>
      <c r="L1543" s="115"/>
      <c r="M1543" s="680"/>
      <c r="N1543" s="486"/>
      <c r="O1543" s="683"/>
      <c r="P1543" s="486"/>
      <c r="Q1543" s="486"/>
      <c r="R1543" s="486"/>
      <c r="S1543" s="37"/>
      <c r="T1543" s="37"/>
      <c r="U1543" s="37"/>
      <c r="V1543" s="37"/>
      <c r="W1543" s="37"/>
      <c r="X1543" s="37"/>
      <c r="Y1543" s="37"/>
      <c r="Z1543" s="37"/>
      <c r="AA1543" s="37"/>
      <c r="AB1543" s="37"/>
      <c r="AC1543" s="37"/>
      <c r="AD1543" s="37"/>
      <c r="AE1543" s="37"/>
      <c r="AF1543" s="37"/>
      <c r="AG1543" s="37"/>
    </row>
    <row r="1544" spans="1:33">
      <c r="A1544" s="666">
        <v>44034</v>
      </c>
      <c r="B1544" s="115" t="s">
        <v>144</v>
      </c>
      <c r="C1544" s="37">
        <v>882228093</v>
      </c>
      <c r="D1544" s="115" t="s">
        <v>139</v>
      </c>
      <c r="E1544" s="115" t="s">
        <v>140</v>
      </c>
      <c r="F1544" s="665"/>
      <c r="G1544" s="486"/>
      <c r="H1544" s="265"/>
      <c r="I1544" s="666">
        <v>44064</v>
      </c>
      <c r="J1544" s="666"/>
      <c r="K1544" s="486"/>
      <c r="L1544" s="115"/>
      <c r="M1544" s="680"/>
      <c r="N1544" s="486"/>
      <c r="O1544" s="683"/>
      <c r="P1544" s="486"/>
      <c r="Q1544" s="486"/>
      <c r="R1544" s="486"/>
      <c r="S1544" s="37"/>
      <c r="T1544" s="37"/>
      <c r="U1544" s="37"/>
      <c r="V1544" s="37"/>
      <c r="W1544" s="37"/>
      <c r="X1544" s="37"/>
      <c r="Y1544" s="37"/>
      <c r="Z1544" s="37"/>
      <c r="AA1544" s="37"/>
      <c r="AB1544" s="37"/>
      <c r="AC1544" s="37"/>
      <c r="AD1544" s="37"/>
      <c r="AE1544" s="37"/>
      <c r="AF1544" s="37"/>
      <c r="AG1544" s="37"/>
    </row>
    <row r="1545" spans="1:33">
      <c r="A1545" s="666">
        <v>44034</v>
      </c>
      <c r="B1545" s="115" t="s">
        <v>178</v>
      </c>
      <c r="C1545" s="262">
        <v>882267138</v>
      </c>
      <c r="D1545" s="115" t="s">
        <v>139</v>
      </c>
      <c r="E1545" s="115" t="s">
        <v>140</v>
      </c>
      <c r="F1545" s="665"/>
      <c r="G1545" s="486"/>
      <c r="H1545" s="265"/>
      <c r="I1545" s="666">
        <v>44061</v>
      </c>
      <c r="J1545" s="666"/>
      <c r="K1545" s="486"/>
      <c r="L1545" s="115"/>
      <c r="M1545" s="680"/>
      <c r="N1545" s="486"/>
      <c r="O1545" s="683"/>
      <c r="P1545" s="486"/>
      <c r="Q1545" s="486"/>
      <c r="R1545" s="486"/>
      <c r="S1545" s="37"/>
      <c r="T1545" s="37"/>
      <c r="U1545" s="37"/>
      <c r="V1545" s="37"/>
      <c r="W1545" s="37"/>
      <c r="X1545" s="37"/>
      <c r="Y1545" s="37"/>
      <c r="Z1545" s="37"/>
      <c r="AA1545" s="37"/>
      <c r="AB1545" s="37"/>
      <c r="AC1545" s="37"/>
      <c r="AD1545" s="37"/>
      <c r="AE1545" s="37"/>
      <c r="AF1545" s="37"/>
      <c r="AG1545" s="37"/>
    </row>
    <row r="1546" spans="1:33">
      <c r="A1546" s="666">
        <v>44034</v>
      </c>
      <c r="B1546" s="115" t="s">
        <v>149</v>
      </c>
      <c r="C1546" s="262">
        <v>882169057</v>
      </c>
      <c r="D1546" s="115" t="s">
        <v>152</v>
      </c>
      <c r="E1546" s="115" t="s">
        <v>140</v>
      </c>
      <c r="F1546" s="665" t="s">
        <v>142</v>
      </c>
      <c r="G1546" s="486"/>
      <c r="H1546" s="265"/>
      <c r="I1546" s="666">
        <v>44049</v>
      </c>
      <c r="J1546" s="666"/>
      <c r="K1546" s="486"/>
      <c r="L1546" s="115" t="s">
        <v>195</v>
      </c>
      <c r="M1546" s="680"/>
      <c r="N1546" s="486"/>
      <c r="O1546" s="683"/>
      <c r="P1546" s="486"/>
      <c r="Q1546" s="486"/>
      <c r="R1546" s="486"/>
      <c r="S1546" s="37"/>
      <c r="T1546" s="37"/>
      <c r="U1546" s="37"/>
      <c r="V1546" s="37"/>
      <c r="W1546" s="37"/>
      <c r="X1546" s="37"/>
      <c r="Y1546" s="37"/>
      <c r="Z1546" s="37"/>
      <c r="AA1546" s="37"/>
      <c r="AB1546" s="37"/>
      <c r="AC1546" s="37"/>
      <c r="AD1546" s="37"/>
      <c r="AE1546" s="37"/>
      <c r="AF1546" s="37"/>
      <c r="AG1546" s="37"/>
    </row>
    <row r="1547" spans="1:33">
      <c r="A1547" s="666">
        <v>44034</v>
      </c>
      <c r="B1547" s="115" t="s">
        <v>156</v>
      </c>
      <c r="C1547" s="37">
        <v>881941288</v>
      </c>
      <c r="D1547" s="115" t="s">
        <v>139</v>
      </c>
      <c r="E1547" s="115" t="s">
        <v>140</v>
      </c>
      <c r="F1547" s="665"/>
      <c r="G1547" s="486"/>
      <c r="H1547" s="265"/>
      <c r="I1547" s="666">
        <v>44047</v>
      </c>
      <c r="J1547" s="666"/>
      <c r="K1547" s="486"/>
      <c r="L1547" s="115"/>
      <c r="M1547" s="680"/>
      <c r="N1547" s="486"/>
      <c r="O1547" s="683"/>
      <c r="P1547" s="486"/>
      <c r="Q1547" s="486"/>
      <c r="R1547" s="486"/>
      <c r="S1547" s="37"/>
      <c r="T1547" s="37"/>
      <c r="U1547" s="37"/>
      <c r="V1547" s="37"/>
      <c r="W1547" s="37"/>
      <c r="X1547" s="37"/>
      <c r="Y1547" s="37"/>
      <c r="Z1547" s="37"/>
      <c r="AA1547" s="37"/>
      <c r="AB1547" s="37"/>
      <c r="AC1547" s="37"/>
      <c r="AD1547" s="37"/>
      <c r="AE1547" s="37"/>
      <c r="AF1547" s="37"/>
      <c r="AG1547" s="37"/>
    </row>
    <row r="1548" spans="1:33">
      <c r="A1548" s="666">
        <v>44034</v>
      </c>
      <c r="B1548" s="115" t="s">
        <v>154</v>
      </c>
      <c r="C1548" s="37">
        <v>881542053</v>
      </c>
      <c r="D1548" s="115" t="s">
        <v>139</v>
      </c>
      <c r="E1548" s="115" t="s">
        <v>150</v>
      </c>
      <c r="F1548" s="665"/>
      <c r="G1548" s="486"/>
      <c r="H1548" s="265"/>
      <c r="I1548" s="666">
        <v>44049</v>
      </c>
      <c r="J1548" s="666"/>
      <c r="K1548" s="486"/>
      <c r="L1548" s="115" t="s">
        <v>195</v>
      </c>
      <c r="M1548" s="680"/>
      <c r="N1548" s="486"/>
      <c r="O1548" s="683"/>
      <c r="P1548" s="486"/>
      <c r="Q1548" s="486"/>
      <c r="R1548" s="486"/>
      <c r="S1548" s="37"/>
      <c r="T1548" s="37"/>
      <c r="U1548" s="37"/>
      <c r="V1548" s="37"/>
      <c r="W1548" s="37"/>
      <c r="X1548" s="37"/>
      <c r="Y1548" s="37"/>
      <c r="Z1548" s="37"/>
      <c r="AA1548" s="37"/>
      <c r="AB1548" s="37"/>
      <c r="AC1548" s="37"/>
      <c r="AD1548" s="37"/>
      <c r="AE1548" s="37"/>
      <c r="AF1548" s="37"/>
      <c r="AG1548" s="37"/>
    </row>
    <row r="1549" spans="1:33">
      <c r="A1549" s="666">
        <v>44034</v>
      </c>
      <c r="B1549" s="115" t="s">
        <v>146</v>
      </c>
      <c r="C1549" s="37">
        <v>882214578</v>
      </c>
      <c r="D1549" s="115" t="s">
        <v>139</v>
      </c>
      <c r="E1549" s="115" t="s">
        <v>147</v>
      </c>
      <c r="F1549" s="665" t="s">
        <v>148</v>
      </c>
      <c r="G1549" s="486"/>
      <c r="H1549" s="265"/>
      <c r="I1549" s="666"/>
      <c r="J1549" s="666"/>
      <c r="K1549" s="486"/>
      <c r="L1549" s="115"/>
      <c r="M1549" s="680"/>
      <c r="N1549" s="665">
        <v>44036</v>
      </c>
      <c r="O1549" s="486">
        <v>60</v>
      </c>
      <c r="P1549" s="486"/>
      <c r="Q1549" s="486"/>
      <c r="R1549" s="486"/>
      <c r="S1549" s="37"/>
      <c r="T1549" s="37"/>
      <c r="U1549" s="37"/>
      <c r="V1549" s="37"/>
      <c r="W1549" s="37"/>
      <c r="X1549" s="37"/>
      <c r="Y1549" s="37"/>
      <c r="Z1549" s="37"/>
      <c r="AA1549" s="37"/>
      <c r="AB1549" s="37"/>
      <c r="AC1549" s="37"/>
      <c r="AD1549" s="37"/>
      <c r="AE1549" s="37"/>
      <c r="AF1549" s="37"/>
      <c r="AG1549" s="37"/>
    </row>
    <row r="1550" spans="1:33">
      <c r="A1550" s="666">
        <v>44034</v>
      </c>
      <c r="B1550" s="115" t="s">
        <v>154</v>
      </c>
      <c r="C1550" s="37">
        <v>880790671</v>
      </c>
      <c r="D1550" s="115" t="s">
        <v>139</v>
      </c>
      <c r="E1550" s="115" t="s">
        <v>140</v>
      </c>
      <c r="F1550" s="665"/>
      <c r="G1550" s="486"/>
      <c r="H1550" s="265"/>
      <c r="I1550" s="666">
        <v>44049</v>
      </c>
      <c r="J1550" s="666"/>
      <c r="K1550" s="486"/>
      <c r="L1550" s="115" t="s">
        <v>195</v>
      </c>
      <c r="M1550" s="680"/>
      <c r="N1550" s="486"/>
      <c r="O1550" s="683"/>
      <c r="P1550" s="486"/>
      <c r="Q1550" s="486"/>
      <c r="R1550" s="486"/>
      <c r="S1550" s="37"/>
      <c r="T1550" s="37"/>
      <c r="U1550" s="37"/>
      <c r="V1550" s="37"/>
      <c r="W1550" s="37"/>
      <c r="X1550" s="37"/>
      <c r="Y1550" s="37"/>
      <c r="Z1550" s="37"/>
      <c r="AA1550" s="37"/>
      <c r="AB1550" s="37"/>
      <c r="AC1550" s="37"/>
      <c r="AD1550" s="37"/>
      <c r="AE1550" s="37"/>
      <c r="AF1550" s="37"/>
      <c r="AG1550" s="37"/>
    </row>
    <row r="1551" spans="1:33">
      <c r="A1551" s="666">
        <v>44034</v>
      </c>
      <c r="B1551" s="115" t="s">
        <v>206</v>
      </c>
      <c r="C1551" s="37">
        <v>881505548</v>
      </c>
      <c r="D1551" s="115" t="s">
        <v>152</v>
      </c>
      <c r="E1551" s="115" t="s">
        <v>140</v>
      </c>
      <c r="F1551" s="665"/>
      <c r="G1551" s="486"/>
      <c r="H1551" s="265"/>
      <c r="I1551" s="666">
        <v>44063</v>
      </c>
      <c r="J1551" s="666"/>
      <c r="K1551" s="486"/>
      <c r="L1551" s="115"/>
      <c r="M1551" s="680"/>
      <c r="N1551" s="486"/>
      <c r="O1551" s="683"/>
      <c r="P1551" s="486"/>
      <c r="Q1551" s="486"/>
      <c r="R1551" s="486"/>
      <c r="S1551" s="37"/>
      <c r="T1551" s="37"/>
      <c r="U1551" s="37"/>
      <c r="V1551" s="37"/>
      <c r="W1551" s="37"/>
      <c r="X1551" s="37"/>
      <c r="Y1551" s="37"/>
      <c r="Z1551" s="37"/>
      <c r="AA1551" s="37"/>
      <c r="AB1551" s="37"/>
      <c r="AC1551" s="37"/>
      <c r="AD1551" s="37"/>
      <c r="AE1551" s="37"/>
      <c r="AF1551" s="37"/>
      <c r="AG1551" s="37"/>
    </row>
    <row r="1552" spans="1:33">
      <c r="A1552" s="666">
        <v>44034</v>
      </c>
      <c r="B1552" s="115" t="s">
        <v>206</v>
      </c>
      <c r="C1552" s="37">
        <v>882178763</v>
      </c>
      <c r="D1552" s="115" t="s">
        <v>152</v>
      </c>
      <c r="E1552" s="115" t="s">
        <v>140</v>
      </c>
      <c r="F1552" s="665"/>
      <c r="G1552" s="486"/>
      <c r="H1552" s="265"/>
      <c r="I1552" s="666">
        <v>44063</v>
      </c>
      <c r="J1552" s="666"/>
      <c r="K1552" s="486"/>
      <c r="L1552" s="115"/>
      <c r="M1552" s="680"/>
      <c r="N1552" s="486"/>
      <c r="O1552" s="683"/>
      <c r="P1552" s="486"/>
      <c r="Q1552" s="486"/>
      <c r="R1552" s="486"/>
      <c r="S1552" s="37"/>
      <c r="T1552" s="37"/>
      <c r="U1552" s="37"/>
      <c r="V1552" s="37"/>
      <c r="W1552" s="37"/>
      <c r="X1552" s="37"/>
      <c r="Y1552" s="37"/>
      <c r="Z1552" s="37"/>
      <c r="AA1552" s="37"/>
      <c r="AB1552" s="37"/>
      <c r="AC1552" s="37"/>
      <c r="AD1552" s="37"/>
      <c r="AE1552" s="37"/>
      <c r="AF1552" s="37"/>
      <c r="AG1552" s="37"/>
    </row>
    <row r="1553" spans="1:33">
      <c r="A1553" s="666">
        <v>44034</v>
      </c>
      <c r="B1553" s="115" t="s">
        <v>149</v>
      </c>
      <c r="C1553" s="37">
        <v>880656790</v>
      </c>
      <c r="D1553" s="115" t="s">
        <v>139</v>
      </c>
      <c r="E1553" s="115" t="s">
        <v>140</v>
      </c>
      <c r="F1553" s="665" t="s">
        <v>142</v>
      </c>
      <c r="G1553" s="486"/>
      <c r="H1553" s="265">
        <v>44034</v>
      </c>
      <c r="I1553" s="666"/>
      <c r="J1553" s="666"/>
      <c r="K1553" s="486">
        <v>233</v>
      </c>
      <c r="L1553" s="115" t="s">
        <v>1791</v>
      </c>
      <c r="M1553" s="680"/>
      <c r="N1553" s="486"/>
      <c r="O1553" s="683"/>
      <c r="P1553" s="486"/>
      <c r="Q1553" s="486"/>
      <c r="R1553" s="486"/>
      <c r="S1553" s="37"/>
      <c r="T1553" s="37"/>
      <c r="U1553" s="37"/>
      <c r="V1553" s="37"/>
      <c r="W1553" s="37"/>
      <c r="X1553" s="37"/>
      <c r="Y1553" s="37"/>
      <c r="Z1553" s="37"/>
      <c r="AA1553" s="37"/>
      <c r="AB1553" s="37"/>
      <c r="AC1553" s="37"/>
      <c r="AD1553" s="37"/>
      <c r="AE1553" s="37"/>
      <c r="AF1553" s="37"/>
      <c r="AG1553" s="37"/>
    </row>
    <row r="1554" spans="1:33">
      <c r="A1554" s="666">
        <v>44034</v>
      </c>
      <c r="B1554" s="115" t="s">
        <v>146</v>
      </c>
      <c r="C1554" s="37">
        <v>881863441</v>
      </c>
      <c r="D1554" s="115" t="s">
        <v>139</v>
      </c>
      <c r="E1554" s="115" t="s">
        <v>140</v>
      </c>
      <c r="F1554" s="665"/>
      <c r="G1554" s="486"/>
      <c r="H1554" s="265"/>
      <c r="I1554" s="666">
        <v>44063</v>
      </c>
      <c r="J1554" s="666"/>
      <c r="K1554" s="486"/>
      <c r="L1554" s="115" t="s">
        <v>10822</v>
      </c>
      <c r="M1554" s="680"/>
      <c r="N1554" s="486"/>
      <c r="O1554" s="683"/>
      <c r="P1554" s="486"/>
      <c r="Q1554" s="486"/>
      <c r="R1554" s="486"/>
      <c r="S1554" s="37"/>
      <c r="T1554" s="37"/>
      <c r="U1554" s="37"/>
      <c r="V1554" s="37"/>
      <c r="W1554" s="37"/>
      <c r="X1554" s="37"/>
      <c r="Y1554" s="37"/>
      <c r="Z1554" s="37"/>
      <c r="AA1554" s="37"/>
      <c r="AB1554" s="37"/>
      <c r="AC1554" s="37"/>
      <c r="AD1554" s="37"/>
      <c r="AE1554" s="37"/>
      <c r="AF1554" s="37"/>
      <c r="AG1554" s="37"/>
    </row>
    <row r="1555" spans="1:33">
      <c r="A1555" s="666">
        <v>44034</v>
      </c>
      <c r="B1555" s="115" t="s">
        <v>149</v>
      </c>
      <c r="C1555" s="486">
        <v>880656790</v>
      </c>
      <c r="D1555" s="115" t="s">
        <v>139</v>
      </c>
      <c r="E1555" s="115" t="s">
        <v>140</v>
      </c>
      <c r="F1555" s="665" t="s">
        <v>142</v>
      </c>
      <c r="G1555" s="486"/>
      <c r="H1555" s="666">
        <v>44040</v>
      </c>
      <c r="I1555" s="666">
        <v>44049</v>
      </c>
      <c r="J1555" s="665" t="s">
        <v>142</v>
      </c>
      <c r="K1555" s="486">
        <v>127.5</v>
      </c>
      <c r="L1555" s="115" t="s">
        <v>2203</v>
      </c>
      <c r="M1555" s="680"/>
      <c r="N1555" s="486"/>
      <c r="O1555" s="683"/>
      <c r="P1555" s="486"/>
      <c r="Q1555" s="486"/>
      <c r="R1555" s="486"/>
      <c r="S1555" s="486"/>
      <c r="T1555" s="486"/>
      <c r="U1555" s="486"/>
      <c r="V1555" s="486"/>
      <c r="W1555" s="486"/>
      <c r="X1555" s="486"/>
      <c r="Y1555" s="486"/>
      <c r="Z1555" s="486"/>
      <c r="AA1555" s="486"/>
      <c r="AB1555" s="486"/>
      <c r="AC1555" s="486"/>
      <c r="AD1555" s="486"/>
      <c r="AE1555" s="486"/>
      <c r="AF1555" s="486"/>
      <c r="AG1555" s="486"/>
    </row>
    <row r="1556" spans="1:33">
      <c r="A1556" s="666">
        <v>44034</v>
      </c>
      <c r="B1556" s="115" t="s">
        <v>206</v>
      </c>
      <c r="C1556" s="37">
        <v>880252888</v>
      </c>
      <c r="D1556" s="115" t="s">
        <v>152</v>
      </c>
      <c r="E1556" s="115" t="s">
        <v>140</v>
      </c>
      <c r="F1556" s="665" t="s">
        <v>176</v>
      </c>
      <c r="G1556" s="486"/>
      <c r="H1556" s="265"/>
      <c r="I1556" s="666"/>
      <c r="J1556" s="666"/>
      <c r="K1556" s="486"/>
      <c r="L1556" s="115"/>
      <c r="M1556" s="680"/>
      <c r="N1556" s="486"/>
      <c r="O1556" s="683"/>
      <c r="P1556" s="486"/>
      <c r="Q1556" s="486"/>
      <c r="R1556" s="486"/>
      <c r="S1556" s="37"/>
      <c r="T1556" s="37"/>
      <c r="U1556" s="37"/>
      <c r="V1556" s="37"/>
      <c r="W1556" s="37"/>
      <c r="X1556" s="37"/>
      <c r="Y1556" s="37"/>
      <c r="Z1556" s="37"/>
      <c r="AA1556" s="37"/>
      <c r="AB1556" s="37"/>
      <c r="AC1556" s="37"/>
      <c r="AD1556" s="37"/>
      <c r="AE1556" s="37"/>
      <c r="AF1556" s="37"/>
      <c r="AG1556" s="37"/>
    </row>
    <row r="1557" spans="1:33">
      <c r="A1557" s="666">
        <v>44034</v>
      </c>
      <c r="B1557" s="115" t="s">
        <v>144</v>
      </c>
      <c r="C1557" s="37">
        <v>880859203</v>
      </c>
      <c r="D1557" s="115" t="s">
        <v>139</v>
      </c>
      <c r="E1557" s="115" t="s">
        <v>140</v>
      </c>
      <c r="F1557" s="665" t="s">
        <v>142</v>
      </c>
      <c r="G1557" s="486"/>
      <c r="H1557" s="265"/>
      <c r="I1557" s="666">
        <v>44058</v>
      </c>
      <c r="J1557" s="666"/>
      <c r="K1557" s="486"/>
      <c r="L1557" s="115" t="s">
        <v>10831</v>
      </c>
      <c r="M1557" s="680"/>
      <c r="N1557" s="486"/>
      <c r="O1557" s="683"/>
      <c r="P1557" s="486"/>
      <c r="Q1557" s="486"/>
      <c r="R1557" s="486"/>
      <c r="S1557" s="37"/>
      <c r="T1557" s="37"/>
      <c r="U1557" s="37"/>
      <c r="V1557" s="37"/>
      <c r="W1557" s="37"/>
      <c r="X1557" s="37"/>
      <c r="Y1557" s="37"/>
      <c r="Z1557" s="37"/>
      <c r="AA1557" s="37"/>
      <c r="AB1557" s="37"/>
      <c r="AC1557" s="37"/>
      <c r="AD1557" s="37"/>
      <c r="AE1557" s="37"/>
      <c r="AF1557" s="37"/>
      <c r="AG1557" s="37"/>
    </row>
    <row r="1558" spans="1:33">
      <c r="A1558" s="666">
        <v>44034</v>
      </c>
      <c r="B1558" s="115" t="s">
        <v>144</v>
      </c>
      <c r="C1558" s="37">
        <v>880006223</v>
      </c>
      <c r="D1558" s="115" t="s">
        <v>139</v>
      </c>
      <c r="E1558" s="115" t="s">
        <v>150</v>
      </c>
      <c r="F1558" s="665" t="s">
        <v>10832</v>
      </c>
      <c r="G1558" s="666">
        <v>44034</v>
      </c>
      <c r="H1558" s="265">
        <v>44034</v>
      </c>
      <c r="I1558" s="666">
        <v>44058</v>
      </c>
      <c r="J1558" s="665" t="s">
        <v>187</v>
      </c>
      <c r="K1558" s="486">
        <v>342</v>
      </c>
      <c r="L1558" s="115"/>
      <c r="M1558" s="680"/>
      <c r="N1558" s="486"/>
      <c r="O1558" s="683"/>
      <c r="P1558" s="486"/>
      <c r="Q1558" s="486"/>
      <c r="R1558" s="486"/>
      <c r="S1558" s="37"/>
      <c r="T1558" s="37"/>
      <c r="U1558" s="37"/>
      <c r="V1558" s="37"/>
      <c r="W1558" s="37"/>
      <c r="X1558" s="37"/>
      <c r="Y1558" s="37"/>
      <c r="Z1558" s="37"/>
      <c r="AA1558" s="37"/>
      <c r="AB1558" s="37"/>
      <c r="AC1558" s="37"/>
      <c r="AD1558" s="37"/>
      <c r="AE1558" s="37"/>
      <c r="AF1558" s="37"/>
      <c r="AG1558" s="37"/>
    </row>
    <row r="1559" spans="1:33">
      <c r="A1559" s="666">
        <v>44034</v>
      </c>
      <c r="B1559" s="115" t="s">
        <v>154</v>
      </c>
      <c r="C1559" s="37">
        <v>882247664</v>
      </c>
      <c r="D1559" s="115" t="s">
        <v>139</v>
      </c>
      <c r="E1559" s="115" t="s">
        <v>150</v>
      </c>
      <c r="F1559" s="665"/>
      <c r="G1559" s="486"/>
      <c r="H1559" s="265"/>
      <c r="I1559" s="666">
        <v>44049</v>
      </c>
      <c r="J1559" s="666"/>
      <c r="K1559" s="486"/>
      <c r="L1559" s="115" t="s">
        <v>195</v>
      </c>
      <c r="M1559" s="680"/>
      <c r="N1559" s="486"/>
      <c r="O1559" s="683"/>
      <c r="P1559" s="486"/>
      <c r="Q1559" s="486"/>
      <c r="R1559" s="486"/>
      <c r="S1559" s="37"/>
      <c r="T1559" s="37"/>
      <c r="U1559" s="37"/>
      <c r="V1559" s="37"/>
      <c r="W1559" s="37"/>
      <c r="X1559" s="37"/>
      <c r="Y1559" s="37"/>
      <c r="Z1559" s="37"/>
      <c r="AA1559" s="37"/>
      <c r="AB1559" s="37"/>
      <c r="AC1559" s="37"/>
      <c r="AD1559" s="37"/>
      <c r="AE1559" s="37"/>
      <c r="AF1559" s="37"/>
      <c r="AG1559" s="37"/>
    </row>
    <row r="1560" spans="1:33">
      <c r="A1560" s="666">
        <v>44034</v>
      </c>
      <c r="B1560" s="115" t="s">
        <v>154</v>
      </c>
      <c r="C1560" s="37">
        <v>880915417</v>
      </c>
      <c r="D1560" s="115" t="s">
        <v>139</v>
      </c>
      <c r="E1560" s="115" t="s">
        <v>150</v>
      </c>
      <c r="F1560" s="665"/>
      <c r="G1560" s="486"/>
      <c r="H1560" s="265"/>
      <c r="I1560" s="666">
        <v>44049</v>
      </c>
      <c r="J1560" s="666"/>
      <c r="K1560" s="486"/>
      <c r="L1560" s="115" t="s">
        <v>10833</v>
      </c>
      <c r="M1560" s="680"/>
      <c r="N1560" s="486"/>
      <c r="O1560" s="683"/>
      <c r="P1560" s="486"/>
      <c r="Q1560" s="486"/>
      <c r="R1560" s="486"/>
      <c r="S1560" s="37"/>
      <c r="T1560" s="37"/>
      <c r="U1560" s="37"/>
      <c r="V1560" s="37"/>
      <c r="W1560" s="37"/>
      <c r="X1560" s="37"/>
      <c r="Y1560" s="37"/>
      <c r="Z1560" s="37"/>
      <c r="AA1560" s="37"/>
      <c r="AB1560" s="37"/>
      <c r="AC1560" s="37"/>
      <c r="AD1560" s="37"/>
      <c r="AE1560" s="37"/>
      <c r="AF1560" s="37"/>
      <c r="AG1560" s="37"/>
    </row>
    <row r="1561" spans="1:33">
      <c r="A1561" s="666">
        <v>44034</v>
      </c>
      <c r="B1561" s="115" t="s">
        <v>178</v>
      </c>
      <c r="C1561" s="37">
        <v>881993045</v>
      </c>
      <c r="D1561" s="115" t="s">
        <v>139</v>
      </c>
      <c r="E1561" s="115" t="s">
        <v>140</v>
      </c>
      <c r="F1561" s="665"/>
      <c r="G1561" s="486"/>
      <c r="H1561" s="265"/>
      <c r="I1561" s="666">
        <v>44035</v>
      </c>
      <c r="J1561" s="666"/>
      <c r="K1561" s="486"/>
      <c r="L1561" s="115"/>
      <c r="M1561" s="680"/>
      <c r="N1561" s="486"/>
      <c r="O1561" s="683"/>
      <c r="P1561" s="486"/>
      <c r="Q1561" s="486"/>
      <c r="R1561" s="486"/>
      <c r="S1561" s="37"/>
      <c r="T1561" s="37"/>
      <c r="U1561" s="37"/>
      <c r="V1561" s="37"/>
      <c r="W1561" s="37"/>
      <c r="X1561" s="37"/>
      <c r="Y1561" s="37"/>
      <c r="Z1561" s="37"/>
      <c r="AA1561" s="37"/>
      <c r="AB1561" s="37"/>
      <c r="AC1561" s="37"/>
      <c r="AD1561" s="37"/>
      <c r="AE1561" s="37"/>
      <c r="AF1561" s="37"/>
      <c r="AG1561" s="37"/>
    </row>
    <row r="1562" spans="1:33">
      <c r="A1562" s="666">
        <v>44034</v>
      </c>
      <c r="B1562" s="115" t="s">
        <v>146</v>
      </c>
      <c r="C1562" s="37">
        <v>880757982</v>
      </c>
      <c r="D1562" s="115" t="s">
        <v>139</v>
      </c>
      <c r="E1562" s="115" t="s">
        <v>140</v>
      </c>
      <c r="F1562" s="665" t="s">
        <v>168</v>
      </c>
      <c r="G1562" s="486"/>
      <c r="H1562" s="265"/>
      <c r="I1562" s="666">
        <v>44041</v>
      </c>
      <c r="J1562" s="666"/>
      <c r="K1562" s="486"/>
      <c r="L1562" s="115" t="s">
        <v>195</v>
      </c>
      <c r="M1562" s="680"/>
      <c r="N1562" s="486"/>
      <c r="O1562" s="683"/>
      <c r="P1562" s="486"/>
      <c r="Q1562" s="486"/>
      <c r="R1562" s="486"/>
      <c r="S1562" s="37"/>
      <c r="T1562" s="37"/>
      <c r="U1562" s="37"/>
      <c r="V1562" s="37"/>
      <c r="W1562" s="37"/>
      <c r="X1562" s="37"/>
      <c r="Y1562" s="37"/>
      <c r="Z1562" s="37"/>
      <c r="AA1562" s="37"/>
      <c r="AB1562" s="37"/>
      <c r="AC1562" s="37"/>
      <c r="AD1562" s="37"/>
      <c r="AE1562" s="37"/>
      <c r="AF1562" s="37"/>
      <c r="AG1562" s="37"/>
    </row>
    <row r="1563" spans="1:33">
      <c r="A1563" s="666">
        <v>44034</v>
      </c>
      <c r="B1563" s="115" t="s">
        <v>144</v>
      </c>
      <c r="C1563" s="37">
        <v>882091601</v>
      </c>
      <c r="D1563" s="115" t="s">
        <v>139</v>
      </c>
      <c r="E1563" s="115" t="s">
        <v>140</v>
      </c>
      <c r="F1563" s="665" t="s">
        <v>679</v>
      </c>
      <c r="G1563" s="666">
        <v>44039</v>
      </c>
      <c r="H1563" s="265"/>
      <c r="I1563" s="666">
        <v>44064</v>
      </c>
      <c r="J1563" s="666"/>
      <c r="K1563" s="486"/>
      <c r="L1563" s="115" t="s">
        <v>2049</v>
      </c>
      <c r="M1563" s="680"/>
      <c r="N1563" s="486"/>
      <c r="O1563" s="683"/>
      <c r="P1563" s="486"/>
      <c r="Q1563" s="486"/>
      <c r="R1563" s="486"/>
      <c r="S1563" s="37"/>
      <c r="T1563" s="37"/>
      <c r="U1563" s="37"/>
      <c r="V1563" s="37"/>
      <c r="W1563" s="37"/>
      <c r="X1563" s="37"/>
      <c r="Y1563" s="37"/>
      <c r="Z1563" s="37"/>
      <c r="AA1563" s="37"/>
      <c r="AB1563" s="37"/>
      <c r="AC1563" s="37"/>
      <c r="AD1563" s="37"/>
      <c r="AE1563" s="37"/>
      <c r="AF1563" s="37"/>
      <c r="AG1563" s="37"/>
    </row>
    <row r="1564" spans="1:33">
      <c r="A1564" s="666">
        <v>44034</v>
      </c>
      <c r="B1564" s="115" t="s">
        <v>146</v>
      </c>
      <c r="C1564" s="37">
        <v>880577080</v>
      </c>
      <c r="D1564" s="115" t="s">
        <v>139</v>
      </c>
      <c r="E1564" s="115" t="s">
        <v>140</v>
      </c>
      <c r="F1564" s="665" t="s">
        <v>338</v>
      </c>
      <c r="G1564" s="486"/>
      <c r="H1564" s="265"/>
      <c r="I1564" s="666">
        <v>44049</v>
      </c>
      <c r="J1564" s="666"/>
      <c r="K1564" s="486"/>
      <c r="L1564" s="115" t="s">
        <v>195</v>
      </c>
      <c r="M1564" s="680"/>
      <c r="N1564" s="486"/>
      <c r="O1564" s="683"/>
      <c r="P1564" s="486"/>
      <c r="Q1564" s="486"/>
      <c r="R1564" s="486"/>
      <c r="S1564" s="37"/>
      <c r="T1564" s="37"/>
      <c r="U1564" s="37"/>
      <c r="V1564" s="37"/>
      <c r="W1564" s="37"/>
      <c r="X1564" s="37"/>
      <c r="Y1564" s="37"/>
      <c r="Z1564" s="37"/>
      <c r="AA1564" s="37"/>
      <c r="AB1564" s="37"/>
      <c r="AC1564" s="37"/>
      <c r="AD1564" s="37"/>
      <c r="AE1564" s="37"/>
      <c r="AF1564" s="37"/>
      <c r="AG1564" s="37"/>
    </row>
    <row r="1565" spans="1:33">
      <c r="A1565" s="666">
        <v>44018</v>
      </c>
      <c r="B1565" s="115" t="s">
        <v>154</v>
      </c>
      <c r="C1565" s="37">
        <v>881171536</v>
      </c>
      <c r="D1565" s="115" t="s">
        <v>139</v>
      </c>
      <c r="E1565" s="115" t="s">
        <v>140</v>
      </c>
      <c r="F1565" s="665"/>
      <c r="G1565" s="666">
        <v>44034</v>
      </c>
      <c r="H1565" s="665">
        <v>44034</v>
      </c>
      <c r="I1565" s="666">
        <v>44035</v>
      </c>
      <c r="J1565" s="665" t="s">
        <v>168</v>
      </c>
      <c r="K1565" s="486">
        <v>40</v>
      </c>
      <c r="L1565" s="115" t="s">
        <v>2069</v>
      </c>
      <c r="M1565" s="680"/>
      <c r="N1565" s="486"/>
      <c r="O1565" s="683"/>
      <c r="P1565" s="486"/>
      <c r="Q1565" s="486"/>
      <c r="R1565" s="486"/>
      <c r="S1565" s="37"/>
      <c r="T1565" s="37"/>
      <c r="U1565" s="37"/>
      <c r="V1565" s="37"/>
      <c r="W1565" s="37"/>
      <c r="X1565" s="37"/>
      <c r="Y1565" s="37"/>
      <c r="Z1565" s="37"/>
      <c r="AA1565" s="37"/>
      <c r="AB1565" s="37"/>
      <c r="AC1565" s="37"/>
      <c r="AD1565" s="37"/>
      <c r="AE1565" s="37"/>
      <c r="AF1565" s="37"/>
      <c r="AG1565" s="37"/>
    </row>
    <row r="1566" spans="1:33">
      <c r="A1566" s="666">
        <v>44034</v>
      </c>
      <c r="B1566" s="115" t="s">
        <v>156</v>
      </c>
      <c r="C1566" s="37">
        <v>881923393</v>
      </c>
      <c r="D1566" s="115" t="s">
        <v>139</v>
      </c>
      <c r="E1566" s="115" t="s">
        <v>140</v>
      </c>
      <c r="F1566" s="665"/>
      <c r="G1566" s="486"/>
      <c r="H1566" s="265"/>
      <c r="I1566" s="666">
        <v>44047</v>
      </c>
      <c r="J1566" s="666"/>
      <c r="K1566" s="486"/>
      <c r="L1566" s="115"/>
      <c r="M1566" s="680"/>
      <c r="N1566" s="486"/>
      <c r="O1566" s="683"/>
      <c r="P1566" s="486"/>
      <c r="Q1566" s="486"/>
      <c r="R1566" s="486"/>
      <c r="S1566" s="37"/>
      <c r="T1566" s="37"/>
      <c r="U1566" s="37"/>
      <c r="V1566" s="37"/>
      <c r="W1566" s="37"/>
      <c r="X1566" s="37"/>
      <c r="Y1566" s="37"/>
      <c r="Z1566" s="37"/>
      <c r="AA1566" s="37"/>
      <c r="AB1566" s="37"/>
      <c r="AC1566" s="37"/>
      <c r="AD1566" s="37"/>
      <c r="AE1566" s="37"/>
      <c r="AF1566" s="37"/>
      <c r="AG1566" s="37"/>
    </row>
    <row r="1567" spans="1:33">
      <c r="A1567" s="666">
        <v>44034</v>
      </c>
      <c r="B1567" s="115" t="s">
        <v>206</v>
      </c>
      <c r="C1567" s="37">
        <v>882157821</v>
      </c>
      <c r="D1567" s="115" t="s">
        <v>139</v>
      </c>
      <c r="E1567" s="115" t="s">
        <v>140</v>
      </c>
      <c r="F1567" s="665"/>
      <c r="G1567" s="486"/>
      <c r="H1567" s="265"/>
      <c r="I1567" s="666"/>
      <c r="J1567" s="666"/>
      <c r="K1567" s="486"/>
      <c r="L1567" s="115"/>
      <c r="M1567" s="680"/>
      <c r="N1567" s="666">
        <v>44014</v>
      </c>
      <c r="O1567" s="486">
        <v>4535</v>
      </c>
      <c r="P1567" s="486"/>
      <c r="Q1567" s="486"/>
      <c r="R1567" s="486"/>
      <c r="S1567" s="37"/>
      <c r="T1567" s="37"/>
      <c r="U1567" s="37"/>
      <c r="V1567" s="37"/>
      <c r="W1567" s="37"/>
      <c r="X1567" s="37"/>
      <c r="Y1567" s="37"/>
      <c r="Z1567" s="37"/>
      <c r="AA1567" s="37"/>
      <c r="AB1567" s="37"/>
      <c r="AC1567" s="37"/>
      <c r="AD1567" s="37"/>
      <c r="AE1567" s="37"/>
      <c r="AF1567" s="37"/>
      <c r="AG1567" s="37"/>
    </row>
    <row r="1568" spans="1:33">
      <c r="A1568" s="666">
        <v>44034</v>
      </c>
      <c r="B1568" s="115" t="s">
        <v>138</v>
      </c>
      <c r="C1568" s="37">
        <v>880988171</v>
      </c>
      <c r="D1568" s="115" t="s">
        <v>139</v>
      </c>
      <c r="E1568" s="115" t="s">
        <v>140</v>
      </c>
      <c r="F1568" s="665"/>
      <c r="G1568" s="486"/>
      <c r="H1568" s="265"/>
      <c r="I1568" s="666">
        <v>44042</v>
      </c>
      <c r="J1568" s="666"/>
      <c r="K1568" s="486"/>
      <c r="L1568" s="115" t="s">
        <v>10834</v>
      </c>
      <c r="M1568" s="680"/>
      <c r="N1568" s="486"/>
      <c r="O1568" s="683"/>
      <c r="P1568" s="486"/>
      <c r="Q1568" s="486"/>
      <c r="R1568" s="486"/>
      <c r="S1568" s="37"/>
      <c r="T1568" s="37"/>
      <c r="U1568" s="37"/>
      <c r="V1568" s="37"/>
      <c r="W1568" s="37"/>
      <c r="X1568" s="37"/>
      <c r="Y1568" s="37"/>
      <c r="Z1568" s="37"/>
      <c r="AA1568" s="37"/>
      <c r="AB1568" s="37"/>
      <c r="AC1568" s="37"/>
      <c r="AD1568" s="37"/>
      <c r="AE1568" s="37"/>
      <c r="AF1568" s="37"/>
      <c r="AG1568" s="37"/>
    </row>
    <row r="1569" spans="1:33">
      <c r="A1569" s="666">
        <v>44034</v>
      </c>
      <c r="B1569" s="115" t="s">
        <v>144</v>
      </c>
      <c r="C1569" s="37">
        <v>881683040</v>
      </c>
      <c r="D1569" s="115" t="s">
        <v>139</v>
      </c>
      <c r="E1569" s="115" t="s">
        <v>140</v>
      </c>
      <c r="F1569" s="665" t="s">
        <v>163</v>
      </c>
      <c r="G1569" s="486"/>
      <c r="H1569" s="265"/>
      <c r="I1569" s="666">
        <v>44063</v>
      </c>
      <c r="J1569" s="666"/>
      <c r="K1569" s="486"/>
      <c r="L1569" s="115" t="s">
        <v>10835</v>
      </c>
      <c r="M1569" s="680"/>
      <c r="N1569" s="486"/>
      <c r="O1569" s="683"/>
      <c r="P1569" s="486"/>
      <c r="Q1569" s="486"/>
      <c r="R1569" s="486"/>
      <c r="S1569" s="37"/>
      <c r="T1569" s="37"/>
      <c r="U1569" s="37"/>
      <c r="V1569" s="37"/>
      <c r="W1569" s="37"/>
      <c r="X1569" s="37"/>
      <c r="Y1569" s="37"/>
      <c r="Z1569" s="37"/>
      <c r="AA1569" s="37"/>
      <c r="AB1569" s="37"/>
      <c r="AC1569" s="37"/>
      <c r="AD1569" s="37"/>
      <c r="AE1569" s="37"/>
      <c r="AF1569" s="37"/>
      <c r="AG1569" s="37"/>
    </row>
    <row r="1570" spans="1:33">
      <c r="A1570" s="666">
        <v>44034</v>
      </c>
      <c r="B1570" s="115" t="s">
        <v>206</v>
      </c>
      <c r="C1570" s="37">
        <v>881524190</v>
      </c>
      <c r="D1570" s="115" t="s">
        <v>152</v>
      </c>
      <c r="E1570" s="115" t="s">
        <v>140</v>
      </c>
      <c r="F1570" s="665"/>
      <c r="G1570" s="666">
        <v>44036</v>
      </c>
      <c r="H1570" s="265">
        <v>44036</v>
      </c>
      <c r="I1570" s="666">
        <v>44036</v>
      </c>
      <c r="J1570" s="665" t="s">
        <v>168</v>
      </c>
      <c r="K1570" s="486">
        <v>420</v>
      </c>
      <c r="L1570" s="115"/>
      <c r="M1570" s="680"/>
      <c r="N1570" s="486"/>
      <c r="O1570" s="683"/>
      <c r="P1570" s="486"/>
      <c r="Q1570" s="486"/>
      <c r="R1570" s="486"/>
      <c r="S1570" s="37"/>
      <c r="T1570" s="37"/>
      <c r="U1570" s="37"/>
      <c r="V1570" s="37"/>
      <c r="W1570" s="37"/>
      <c r="X1570" s="37"/>
      <c r="Y1570" s="37"/>
      <c r="Z1570" s="37"/>
      <c r="AA1570" s="37"/>
      <c r="AB1570" s="37"/>
      <c r="AC1570" s="37"/>
      <c r="AD1570" s="37"/>
      <c r="AE1570" s="37"/>
      <c r="AF1570" s="37"/>
      <c r="AG1570" s="37"/>
    </row>
    <row r="1571" spans="1:33">
      <c r="A1571" s="666">
        <v>44034</v>
      </c>
      <c r="B1571" s="115" t="s">
        <v>138</v>
      </c>
      <c r="C1571" s="37">
        <v>881492768</v>
      </c>
      <c r="D1571" s="115" t="s">
        <v>139</v>
      </c>
      <c r="E1571" s="115" t="s">
        <v>150</v>
      </c>
      <c r="F1571" s="665" t="s">
        <v>264</v>
      </c>
      <c r="G1571" s="486"/>
      <c r="H1571" s="265"/>
      <c r="I1571" s="666">
        <v>44057</v>
      </c>
      <c r="J1571" s="666"/>
      <c r="K1571" s="486"/>
      <c r="L1571" s="115" t="s">
        <v>492</v>
      </c>
      <c r="M1571" s="680"/>
      <c r="N1571" s="486"/>
      <c r="O1571" s="486">
        <v>1705.64</v>
      </c>
      <c r="P1571" s="486"/>
      <c r="Q1571" s="486"/>
      <c r="R1571" s="486"/>
      <c r="S1571" s="37"/>
      <c r="T1571" s="37"/>
      <c r="U1571" s="37"/>
      <c r="V1571" s="37"/>
      <c r="W1571" s="37"/>
      <c r="X1571" s="37"/>
      <c r="Y1571" s="37"/>
      <c r="Z1571" s="37"/>
      <c r="AA1571" s="37"/>
      <c r="AB1571" s="37"/>
      <c r="AC1571" s="37"/>
      <c r="AD1571" s="37"/>
      <c r="AE1571" s="37"/>
      <c r="AF1571" s="37"/>
      <c r="AG1571" s="37"/>
    </row>
    <row r="1572" spans="1:33">
      <c r="A1572" s="666">
        <v>44034</v>
      </c>
      <c r="B1572" s="115" t="s">
        <v>138</v>
      </c>
      <c r="C1572" s="37">
        <v>881688847</v>
      </c>
      <c r="D1572" s="115" t="s">
        <v>139</v>
      </c>
      <c r="E1572" s="115" t="s">
        <v>140</v>
      </c>
      <c r="F1572" s="665" t="s">
        <v>315</v>
      </c>
      <c r="G1572" s="486"/>
      <c r="H1572" s="265"/>
      <c r="I1572" s="666">
        <v>44046</v>
      </c>
      <c r="J1572" s="666"/>
      <c r="K1572" s="486"/>
      <c r="L1572" s="115" t="s">
        <v>195</v>
      </c>
      <c r="M1572" s="680"/>
      <c r="N1572" s="486"/>
      <c r="O1572" s="683"/>
      <c r="P1572" s="486"/>
      <c r="Q1572" s="486"/>
      <c r="R1572" s="486"/>
      <c r="S1572" s="37"/>
      <c r="T1572" s="37"/>
      <c r="U1572" s="37"/>
      <c r="V1572" s="37"/>
      <c r="W1572" s="37"/>
      <c r="X1572" s="37"/>
      <c r="Y1572" s="37"/>
      <c r="Z1572" s="37"/>
      <c r="AA1572" s="37"/>
      <c r="AB1572" s="37"/>
      <c r="AC1572" s="37"/>
      <c r="AD1572" s="37"/>
      <c r="AE1572" s="37"/>
      <c r="AF1572" s="37"/>
      <c r="AG1572" s="37"/>
    </row>
    <row r="1573" spans="1:33">
      <c r="A1573" s="666">
        <v>44034</v>
      </c>
      <c r="B1573" s="115" t="s">
        <v>156</v>
      </c>
      <c r="C1573" s="37">
        <v>880696974</v>
      </c>
      <c r="D1573" s="115" t="s">
        <v>152</v>
      </c>
      <c r="E1573" s="115" t="s">
        <v>140</v>
      </c>
      <c r="F1573" s="665"/>
      <c r="G1573" s="486"/>
      <c r="H1573" s="265"/>
      <c r="I1573" s="666">
        <v>44043</v>
      </c>
      <c r="J1573" s="666"/>
      <c r="K1573" s="486"/>
      <c r="L1573" s="115"/>
      <c r="M1573" s="680"/>
      <c r="N1573" s="486"/>
      <c r="O1573" s="683"/>
      <c r="P1573" s="486"/>
      <c r="Q1573" s="486"/>
      <c r="R1573" s="486"/>
      <c r="S1573" s="37"/>
      <c r="T1573" s="37"/>
      <c r="U1573" s="37"/>
      <c r="V1573" s="37"/>
      <c r="W1573" s="37"/>
      <c r="X1573" s="37"/>
      <c r="Y1573" s="37"/>
      <c r="Z1573" s="37"/>
      <c r="AA1573" s="37"/>
      <c r="AB1573" s="37"/>
      <c r="AC1573" s="37"/>
      <c r="AD1573" s="37"/>
      <c r="AE1573" s="37"/>
      <c r="AF1573" s="37"/>
      <c r="AG1573" s="37"/>
    </row>
    <row r="1574" spans="1:33">
      <c r="A1574" s="666">
        <v>44034</v>
      </c>
      <c r="B1574" s="115" t="s">
        <v>156</v>
      </c>
      <c r="C1574" s="37">
        <v>881382448</v>
      </c>
      <c r="D1574" s="115" t="s">
        <v>152</v>
      </c>
      <c r="E1574" s="115" t="s">
        <v>140</v>
      </c>
      <c r="F1574" s="665"/>
      <c r="G1574" s="486"/>
      <c r="H1574" s="265"/>
      <c r="I1574" s="666">
        <v>44049</v>
      </c>
      <c r="J1574" s="666"/>
      <c r="K1574" s="486"/>
      <c r="L1574" s="115"/>
      <c r="M1574" s="680"/>
      <c r="N1574" s="486"/>
      <c r="O1574" s="683"/>
      <c r="P1574" s="486"/>
      <c r="Q1574" s="486"/>
      <c r="R1574" s="486"/>
      <c r="S1574" s="37"/>
      <c r="T1574" s="37"/>
      <c r="U1574" s="37"/>
      <c r="V1574" s="37"/>
      <c r="W1574" s="37"/>
      <c r="X1574" s="37"/>
      <c r="Y1574" s="37"/>
      <c r="Z1574" s="37"/>
      <c r="AA1574" s="37"/>
      <c r="AB1574" s="37"/>
      <c r="AC1574" s="37"/>
      <c r="AD1574" s="37"/>
      <c r="AE1574" s="37"/>
      <c r="AF1574" s="37"/>
      <c r="AG1574" s="37"/>
    </row>
    <row r="1575" spans="1:33">
      <c r="A1575" s="666">
        <v>44034</v>
      </c>
      <c r="B1575" s="115" t="s">
        <v>178</v>
      </c>
      <c r="C1575" s="37">
        <v>880098523</v>
      </c>
      <c r="D1575" s="115" t="s">
        <v>139</v>
      </c>
      <c r="E1575" s="115" t="s">
        <v>140</v>
      </c>
      <c r="F1575" s="665" t="s">
        <v>258</v>
      </c>
      <c r="G1575" s="486"/>
      <c r="H1575" s="265"/>
      <c r="I1575" s="666">
        <v>44043</v>
      </c>
      <c r="J1575" s="666"/>
      <c r="K1575" s="486"/>
      <c r="L1575" s="115"/>
      <c r="M1575" s="680"/>
      <c r="N1575" s="486"/>
      <c r="O1575" s="683"/>
      <c r="P1575" s="486"/>
      <c r="Q1575" s="486"/>
      <c r="R1575" s="486"/>
      <c r="S1575" s="37"/>
      <c r="T1575" s="37"/>
      <c r="U1575" s="37"/>
      <c r="V1575" s="37"/>
      <c r="W1575" s="37"/>
      <c r="X1575" s="37"/>
      <c r="Y1575" s="37"/>
      <c r="Z1575" s="37"/>
      <c r="AA1575" s="37"/>
      <c r="AB1575" s="37"/>
      <c r="AC1575" s="37"/>
      <c r="AD1575" s="37"/>
      <c r="AE1575" s="37"/>
      <c r="AF1575" s="37"/>
      <c r="AG1575" s="37"/>
    </row>
    <row r="1576" spans="1:33">
      <c r="A1576" s="666">
        <v>44034</v>
      </c>
      <c r="B1576" s="115" t="s">
        <v>178</v>
      </c>
      <c r="C1576" s="37">
        <v>881752521</v>
      </c>
      <c r="D1576" s="115" t="s">
        <v>139</v>
      </c>
      <c r="E1576" s="115" t="s">
        <v>140</v>
      </c>
      <c r="F1576" s="665"/>
      <c r="G1576" s="486"/>
      <c r="H1576" s="265"/>
      <c r="I1576" s="666">
        <v>44035</v>
      </c>
      <c r="J1576" s="666"/>
      <c r="K1576" s="486"/>
      <c r="L1576" s="115"/>
      <c r="M1576" s="680"/>
      <c r="N1576" s="486"/>
      <c r="O1576" s="683"/>
      <c r="P1576" s="486"/>
      <c r="Q1576" s="486"/>
      <c r="R1576" s="486"/>
      <c r="S1576" s="37"/>
      <c r="T1576" s="37"/>
      <c r="U1576" s="37"/>
      <c r="V1576" s="37"/>
      <c r="W1576" s="37"/>
      <c r="X1576" s="37"/>
      <c r="Y1576" s="37"/>
      <c r="Z1576" s="37"/>
      <c r="AA1576" s="37"/>
      <c r="AB1576" s="37"/>
      <c r="AC1576" s="37"/>
      <c r="AD1576" s="37"/>
      <c r="AE1576" s="37"/>
      <c r="AF1576" s="37"/>
      <c r="AG1576" s="37"/>
    </row>
    <row r="1577" spans="1:33">
      <c r="A1577" s="666">
        <v>44029</v>
      </c>
      <c r="B1577" s="115" t="s">
        <v>206</v>
      </c>
      <c r="C1577" s="37">
        <v>881038801</v>
      </c>
      <c r="D1577" s="115" t="s">
        <v>139</v>
      </c>
      <c r="E1577" s="115" t="s">
        <v>140</v>
      </c>
      <c r="F1577" s="665"/>
      <c r="G1577" s="681">
        <v>44035</v>
      </c>
      <c r="H1577" s="681">
        <v>44035</v>
      </c>
      <c r="I1577" s="681">
        <v>44055</v>
      </c>
      <c r="J1577" s="681" t="s">
        <v>168</v>
      </c>
      <c r="K1577" s="680">
        <v>470</v>
      </c>
      <c r="L1577" s="680" t="s">
        <v>2176</v>
      </c>
      <c r="M1577" s="680"/>
      <c r="N1577" s="486"/>
      <c r="O1577" s="683"/>
      <c r="P1577" s="486"/>
      <c r="Q1577" s="486"/>
      <c r="R1577" s="486"/>
      <c r="S1577" s="37"/>
      <c r="T1577" s="37"/>
      <c r="U1577" s="37"/>
      <c r="V1577" s="37"/>
      <c r="W1577" s="37"/>
      <c r="X1577" s="37"/>
      <c r="Y1577" s="37"/>
      <c r="Z1577" s="37"/>
      <c r="AA1577" s="37"/>
      <c r="AB1577" s="37"/>
      <c r="AC1577" s="37"/>
      <c r="AD1577" s="37"/>
      <c r="AE1577" s="37"/>
      <c r="AF1577" s="37"/>
      <c r="AG1577" s="37"/>
    </row>
    <row r="1578" spans="1:33">
      <c r="A1578" s="666">
        <v>44035</v>
      </c>
      <c r="B1578" s="115" t="s">
        <v>154</v>
      </c>
      <c r="C1578" s="37">
        <v>881973122</v>
      </c>
      <c r="D1578" s="115" t="s">
        <v>139</v>
      </c>
      <c r="E1578" s="115" t="s">
        <v>140</v>
      </c>
      <c r="F1578" s="665"/>
      <c r="G1578" s="486"/>
      <c r="H1578" s="265"/>
      <c r="I1578" s="666">
        <v>44050</v>
      </c>
      <c r="J1578" s="666"/>
      <c r="K1578" s="486"/>
      <c r="L1578" s="115" t="s">
        <v>195</v>
      </c>
      <c r="M1578" s="680"/>
      <c r="N1578" s="486"/>
      <c r="O1578" s="683"/>
      <c r="P1578" s="486"/>
      <c r="Q1578" s="486"/>
      <c r="R1578" s="486"/>
      <c r="S1578" s="37"/>
      <c r="T1578" s="37"/>
      <c r="U1578" s="37"/>
      <c r="V1578" s="37"/>
      <c r="W1578" s="37"/>
      <c r="X1578" s="37"/>
      <c r="Y1578" s="37"/>
      <c r="Z1578" s="37"/>
      <c r="AA1578" s="37"/>
      <c r="AB1578" s="37"/>
      <c r="AC1578" s="37"/>
      <c r="AD1578" s="37"/>
      <c r="AE1578" s="37"/>
      <c r="AF1578" s="37"/>
      <c r="AG1578" s="37"/>
    </row>
    <row r="1579" spans="1:33">
      <c r="A1579" s="666">
        <v>44035</v>
      </c>
      <c r="B1579" s="115" t="s">
        <v>206</v>
      </c>
      <c r="C1579" s="37">
        <v>880042881</v>
      </c>
      <c r="D1579" s="115" t="s">
        <v>139</v>
      </c>
      <c r="E1579" s="115" t="s">
        <v>147</v>
      </c>
      <c r="F1579" s="665"/>
      <c r="G1579" s="486"/>
      <c r="H1579" s="265"/>
      <c r="I1579" s="666"/>
      <c r="J1579" s="666"/>
      <c r="K1579" s="486"/>
      <c r="L1579" s="115"/>
      <c r="M1579" s="680"/>
      <c r="N1579" s="486"/>
      <c r="O1579" s="683"/>
      <c r="P1579" s="486"/>
      <c r="Q1579" s="486"/>
      <c r="R1579" s="486"/>
      <c r="S1579" s="37"/>
      <c r="T1579" s="37"/>
      <c r="U1579" s="37"/>
      <c r="V1579" s="37"/>
      <c r="W1579" s="37"/>
      <c r="X1579" s="37"/>
      <c r="Y1579" s="37"/>
      <c r="Z1579" s="37"/>
      <c r="AA1579" s="37"/>
      <c r="AB1579" s="37"/>
      <c r="AC1579" s="37"/>
      <c r="AD1579" s="37"/>
      <c r="AE1579" s="37"/>
      <c r="AF1579" s="37"/>
      <c r="AG1579" s="37"/>
    </row>
    <row r="1580" spans="1:33">
      <c r="A1580" s="666">
        <v>44035</v>
      </c>
      <c r="B1580" s="115" t="s">
        <v>156</v>
      </c>
      <c r="C1580" s="37">
        <v>881639209</v>
      </c>
      <c r="D1580" s="115" t="s">
        <v>139</v>
      </c>
      <c r="E1580" s="115" t="s">
        <v>140</v>
      </c>
      <c r="F1580" s="665"/>
      <c r="G1580" s="486"/>
      <c r="H1580" s="265"/>
      <c r="I1580" s="666">
        <v>44049</v>
      </c>
      <c r="J1580" s="666"/>
      <c r="K1580" s="486"/>
      <c r="L1580" s="115"/>
      <c r="M1580" s="680"/>
      <c r="N1580" s="486"/>
      <c r="O1580" s="683"/>
      <c r="P1580" s="486"/>
      <c r="Q1580" s="486"/>
      <c r="R1580" s="486"/>
      <c r="S1580" s="37"/>
      <c r="T1580" s="37"/>
      <c r="U1580" s="37"/>
      <c r="V1580" s="37"/>
      <c r="W1580" s="37"/>
      <c r="X1580" s="37"/>
      <c r="Y1580" s="37"/>
      <c r="Z1580" s="37"/>
      <c r="AA1580" s="37"/>
      <c r="AB1580" s="37"/>
      <c r="AC1580" s="37"/>
      <c r="AD1580" s="37"/>
      <c r="AE1580" s="37"/>
      <c r="AF1580" s="37"/>
      <c r="AG1580" s="37"/>
    </row>
    <row r="1581" spans="1:33">
      <c r="A1581" s="666">
        <v>44035</v>
      </c>
      <c r="B1581" s="115" t="s">
        <v>156</v>
      </c>
      <c r="C1581" s="37">
        <v>880949389</v>
      </c>
      <c r="D1581" s="115" t="s">
        <v>139</v>
      </c>
      <c r="E1581" s="115" t="s">
        <v>140</v>
      </c>
      <c r="F1581" s="665"/>
      <c r="G1581" s="666">
        <v>44035</v>
      </c>
      <c r="H1581" s="265">
        <v>44035</v>
      </c>
      <c r="I1581" s="666">
        <v>44041</v>
      </c>
      <c r="J1581" s="665" t="s">
        <v>181</v>
      </c>
      <c r="K1581" s="486">
        <v>8057.6</v>
      </c>
      <c r="L1581" s="115"/>
      <c r="M1581" s="680"/>
      <c r="N1581" s="486"/>
      <c r="O1581" s="683"/>
      <c r="P1581" s="486"/>
      <c r="Q1581" s="486"/>
      <c r="R1581" s="486"/>
      <c r="S1581" s="37"/>
      <c r="T1581" s="37"/>
      <c r="U1581" s="37"/>
      <c r="V1581" s="37"/>
      <c r="W1581" s="37"/>
      <c r="X1581" s="37"/>
      <c r="Y1581" s="37"/>
      <c r="Z1581" s="37"/>
      <c r="AA1581" s="37"/>
      <c r="AB1581" s="37"/>
      <c r="AC1581" s="37"/>
      <c r="AD1581" s="37"/>
      <c r="AE1581" s="37"/>
      <c r="AF1581" s="37"/>
      <c r="AG1581" s="37"/>
    </row>
    <row r="1582" spans="1:33">
      <c r="A1582" s="666">
        <v>44035</v>
      </c>
      <c r="B1582" s="115" t="s">
        <v>156</v>
      </c>
      <c r="C1582" s="37">
        <v>880949389</v>
      </c>
      <c r="D1582" s="115" t="s">
        <v>139</v>
      </c>
      <c r="E1582" s="115" t="s">
        <v>140</v>
      </c>
      <c r="F1582" s="665"/>
      <c r="G1582" s="486"/>
      <c r="H1582" s="265">
        <v>44039</v>
      </c>
      <c r="I1582" s="666">
        <v>44041</v>
      </c>
      <c r="J1582" s="665" t="s">
        <v>181</v>
      </c>
      <c r="K1582" s="486">
        <v>99</v>
      </c>
      <c r="L1582" s="115" t="s">
        <v>10836</v>
      </c>
      <c r="M1582" s="680"/>
      <c r="N1582" s="486"/>
      <c r="O1582" s="683"/>
      <c r="P1582" s="486"/>
      <c r="Q1582" s="486"/>
      <c r="R1582" s="486"/>
      <c r="S1582" s="37"/>
      <c r="T1582" s="37"/>
      <c r="U1582" s="37"/>
      <c r="V1582" s="37"/>
      <c r="W1582" s="37"/>
      <c r="X1582" s="37"/>
      <c r="Y1582" s="37"/>
      <c r="Z1582" s="37"/>
      <c r="AA1582" s="37"/>
      <c r="AB1582" s="37"/>
      <c r="AC1582" s="37"/>
      <c r="AD1582" s="37"/>
      <c r="AE1582" s="37"/>
      <c r="AF1582" s="37"/>
      <c r="AG1582" s="37"/>
    </row>
    <row r="1583" spans="1:33">
      <c r="A1583" s="666">
        <v>44035</v>
      </c>
      <c r="B1583" s="115" t="s">
        <v>175</v>
      </c>
      <c r="C1583" s="37">
        <v>880421526</v>
      </c>
      <c r="D1583" s="115" t="s">
        <v>139</v>
      </c>
      <c r="E1583" s="115" t="s">
        <v>140</v>
      </c>
      <c r="F1583" s="665" t="s">
        <v>153</v>
      </c>
      <c r="G1583" s="486"/>
      <c r="H1583" s="265"/>
      <c r="I1583" s="666">
        <v>44058</v>
      </c>
      <c r="J1583" s="666"/>
      <c r="K1583" s="486"/>
      <c r="L1583" s="115" t="s">
        <v>195</v>
      </c>
      <c r="M1583" s="680"/>
      <c r="N1583" s="486"/>
      <c r="O1583" s="683"/>
      <c r="P1583" s="486"/>
      <c r="Q1583" s="486"/>
      <c r="R1583" s="486"/>
      <c r="S1583" s="37"/>
      <c r="T1583" s="37"/>
      <c r="U1583" s="37"/>
      <c r="V1583" s="37"/>
      <c r="W1583" s="37"/>
      <c r="X1583" s="37"/>
      <c r="Y1583" s="37"/>
      <c r="Z1583" s="37"/>
      <c r="AA1583" s="37"/>
      <c r="AB1583" s="37"/>
      <c r="AC1583" s="37"/>
      <c r="AD1583" s="37"/>
      <c r="AE1583" s="37"/>
      <c r="AF1583" s="37"/>
      <c r="AG1583" s="37"/>
    </row>
    <row r="1584" spans="1:33">
      <c r="A1584" s="666">
        <v>44035</v>
      </c>
      <c r="B1584" s="115" t="s">
        <v>175</v>
      </c>
      <c r="C1584" s="37">
        <v>882439798</v>
      </c>
      <c r="D1584" s="115" t="s">
        <v>139</v>
      </c>
      <c r="E1584" s="115" t="s">
        <v>140</v>
      </c>
      <c r="F1584" s="665" t="s">
        <v>148</v>
      </c>
      <c r="G1584" s="486"/>
      <c r="H1584" s="265">
        <v>44043</v>
      </c>
      <c r="I1584" s="666"/>
      <c r="J1584" s="666"/>
      <c r="K1584" s="486">
        <v>107</v>
      </c>
      <c r="L1584" s="115"/>
      <c r="M1584" s="680"/>
      <c r="N1584" s="486"/>
      <c r="O1584" s="683"/>
      <c r="P1584" s="486"/>
      <c r="Q1584" s="486"/>
      <c r="R1584" s="486"/>
      <c r="S1584" s="37"/>
      <c r="T1584" s="37"/>
      <c r="U1584" s="37"/>
      <c r="V1584" s="37"/>
      <c r="W1584" s="37"/>
      <c r="X1584" s="37"/>
      <c r="Y1584" s="37"/>
      <c r="Z1584" s="37"/>
      <c r="AA1584" s="37"/>
      <c r="AB1584" s="37"/>
      <c r="AC1584" s="37"/>
      <c r="AD1584" s="37"/>
      <c r="AE1584" s="37"/>
      <c r="AF1584" s="37"/>
      <c r="AG1584" s="37"/>
    </row>
    <row r="1585" spans="1:33">
      <c r="A1585" s="666">
        <v>44035</v>
      </c>
      <c r="B1585" s="115" t="s">
        <v>149</v>
      </c>
      <c r="C1585" s="37">
        <v>881031372</v>
      </c>
      <c r="D1585" s="115" t="s">
        <v>139</v>
      </c>
      <c r="E1585" s="115" t="s">
        <v>140</v>
      </c>
      <c r="F1585" s="665"/>
      <c r="G1585" s="486"/>
      <c r="H1585" s="265"/>
      <c r="I1585" s="666">
        <v>44049</v>
      </c>
      <c r="J1585" s="666"/>
      <c r="K1585" s="486"/>
      <c r="L1585" s="115" t="s">
        <v>195</v>
      </c>
      <c r="M1585" s="680"/>
      <c r="N1585" s="486"/>
      <c r="O1585" s="683"/>
      <c r="P1585" s="486"/>
      <c r="Q1585" s="486"/>
      <c r="R1585" s="486"/>
      <c r="S1585" s="37"/>
      <c r="T1585" s="37"/>
      <c r="U1585" s="37"/>
      <c r="V1585" s="37"/>
      <c r="W1585" s="37"/>
      <c r="X1585" s="37"/>
      <c r="Y1585" s="37"/>
      <c r="Z1585" s="37"/>
      <c r="AA1585" s="37"/>
      <c r="AB1585" s="37"/>
      <c r="AC1585" s="37"/>
      <c r="AD1585" s="37"/>
      <c r="AE1585" s="37"/>
      <c r="AF1585" s="37"/>
      <c r="AG1585" s="37"/>
    </row>
    <row r="1586" spans="1:33">
      <c r="A1586" s="666">
        <v>44035</v>
      </c>
      <c r="B1586" s="115" t="s">
        <v>144</v>
      </c>
      <c r="C1586" s="37">
        <v>881727532</v>
      </c>
      <c r="D1586" s="115" t="s">
        <v>139</v>
      </c>
      <c r="E1586" s="115" t="s">
        <v>147</v>
      </c>
      <c r="F1586" s="665" t="s">
        <v>981</v>
      </c>
      <c r="G1586" s="486"/>
      <c r="H1586" s="265"/>
      <c r="I1586" s="666">
        <v>44065</v>
      </c>
      <c r="J1586" s="666"/>
      <c r="K1586" s="486"/>
      <c r="L1586" s="115"/>
      <c r="M1586" s="680"/>
      <c r="N1586" s="666">
        <v>44035</v>
      </c>
      <c r="O1586" s="486">
        <v>5336.34</v>
      </c>
      <c r="P1586" s="486"/>
      <c r="Q1586" s="486"/>
      <c r="R1586" s="486"/>
      <c r="S1586" s="37"/>
      <c r="T1586" s="37"/>
      <c r="U1586" s="37"/>
      <c r="V1586" s="37"/>
      <c r="W1586" s="37"/>
      <c r="X1586" s="37"/>
      <c r="Y1586" s="37"/>
      <c r="Z1586" s="37"/>
      <c r="AA1586" s="37"/>
      <c r="AB1586" s="37"/>
      <c r="AC1586" s="37"/>
      <c r="AD1586" s="37"/>
      <c r="AE1586" s="37"/>
      <c r="AF1586" s="37"/>
      <c r="AG1586" s="37"/>
    </row>
    <row r="1587" spans="1:33">
      <c r="A1587" s="666">
        <v>44035</v>
      </c>
      <c r="B1587" s="115" t="s">
        <v>154</v>
      </c>
      <c r="C1587" s="37">
        <v>882041432</v>
      </c>
      <c r="D1587" s="115" t="s">
        <v>139</v>
      </c>
      <c r="E1587" s="115" t="s">
        <v>150</v>
      </c>
      <c r="F1587" s="665"/>
      <c r="G1587" s="486"/>
      <c r="H1587" s="265"/>
      <c r="I1587" s="666">
        <v>44049</v>
      </c>
      <c r="J1587" s="666"/>
      <c r="K1587" s="486"/>
      <c r="L1587" s="115" t="s">
        <v>195</v>
      </c>
      <c r="M1587" s="680"/>
      <c r="N1587" s="486"/>
      <c r="O1587" s="683"/>
      <c r="P1587" s="486"/>
      <c r="Q1587" s="486"/>
      <c r="R1587" s="486"/>
      <c r="S1587" s="37"/>
      <c r="T1587" s="37"/>
      <c r="U1587" s="37"/>
      <c r="V1587" s="37"/>
      <c r="W1587" s="37"/>
      <c r="X1587" s="37"/>
      <c r="Y1587" s="37"/>
      <c r="Z1587" s="37"/>
      <c r="AA1587" s="37"/>
      <c r="AB1587" s="37"/>
      <c r="AC1587" s="37"/>
      <c r="AD1587" s="37"/>
      <c r="AE1587" s="37"/>
      <c r="AF1587" s="37"/>
      <c r="AG1587" s="37"/>
    </row>
    <row r="1588" spans="1:33">
      <c r="A1588" s="666">
        <v>44035</v>
      </c>
      <c r="B1588" s="115" t="s">
        <v>154</v>
      </c>
      <c r="C1588" s="37">
        <v>882437377</v>
      </c>
      <c r="D1588" s="115" t="s">
        <v>139</v>
      </c>
      <c r="E1588" s="115" t="s">
        <v>140</v>
      </c>
      <c r="F1588" s="665" t="s">
        <v>142</v>
      </c>
      <c r="G1588" s="486"/>
      <c r="H1588" s="265"/>
      <c r="I1588" s="666">
        <v>44049</v>
      </c>
      <c r="J1588" s="666"/>
      <c r="K1588" s="486"/>
      <c r="L1588" s="115" t="s">
        <v>10816</v>
      </c>
      <c r="M1588" s="680" t="s">
        <v>10737</v>
      </c>
      <c r="N1588" s="486"/>
      <c r="O1588" s="683"/>
      <c r="P1588" s="486"/>
      <c r="Q1588" s="486"/>
      <c r="R1588" s="486"/>
      <c r="S1588" s="37"/>
      <c r="T1588" s="37"/>
      <c r="U1588" s="37"/>
      <c r="V1588" s="37"/>
      <c r="W1588" s="37"/>
      <c r="X1588" s="37"/>
      <c r="Y1588" s="37"/>
      <c r="Z1588" s="37"/>
      <c r="AA1588" s="37"/>
      <c r="AB1588" s="37"/>
      <c r="AC1588" s="37"/>
      <c r="AD1588" s="37"/>
      <c r="AE1588" s="37"/>
      <c r="AF1588" s="37"/>
      <c r="AG1588" s="37"/>
    </row>
    <row r="1589" spans="1:33">
      <c r="A1589" s="666">
        <v>44035</v>
      </c>
      <c r="B1589" s="115" t="s">
        <v>194</v>
      </c>
      <c r="C1589" s="37">
        <v>880318636</v>
      </c>
      <c r="D1589" s="115" t="s">
        <v>139</v>
      </c>
      <c r="E1589" s="115" t="s">
        <v>150</v>
      </c>
      <c r="F1589" s="665" t="s">
        <v>142</v>
      </c>
      <c r="G1589" s="486"/>
      <c r="H1589" s="265"/>
      <c r="I1589" s="666">
        <v>44050</v>
      </c>
      <c r="J1589" s="666"/>
      <c r="K1589" s="486"/>
      <c r="L1589" s="115" t="s">
        <v>1764</v>
      </c>
      <c r="M1589" s="680"/>
      <c r="N1589" s="666">
        <v>44035</v>
      </c>
      <c r="O1589" s="486">
        <v>535</v>
      </c>
      <c r="P1589" s="486"/>
      <c r="Q1589" s="486"/>
      <c r="R1589" s="486"/>
      <c r="S1589" s="37"/>
      <c r="T1589" s="37"/>
      <c r="U1589" s="37"/>
      <c r="V1589" s="37"/>
      <c r="W1589" s="37"/>
      <c r="X1589" s="37"/>
      <c r="Y1589" s="37"/>
      <c r="Z1589" s="37"/>
      <c r="AA1589" s="37"/>
      <c r="AB1589" s="37"/>
      <c r="AC1589" s="37"/>
      <c r="AD1589" s="37"/>
      <c r="AE1589" s="37"/>
      <c r="AF1589" s="37"/>
      <c r="AG1589" s="37"/>
    </row>
    <row r="1590" spans="1:33">
      <c r="A1590" s="666">
        <v>44035</v>
      </c>
      <c r="B1590" s="115" t="s">
        <v>194</v>
      </c>
      <c r="C1590" s="37">
        <v>880343578</v>
      </c>
      <c r="D1590" s="115" t="s">
        <v>152</v>
      </c>
      <c r="E1590" s="115" t="s">
        <v>140</v>
      </c>
      <c r="F1590" s="665" t="s">
        <v>142</v>
      </c>
      <c r="G1590" s="486"/>
      <c r="H1590" s="265">
        <v>44036</v>
      </c>
      <c r="I1590" s="666">
        <v>44049</v>
      </c>
      <c r="J1590" s="665" t="s">
        <v>142</v>
      </c>
      <c r="K1590" s="486">
        <v>89.5</v>
      </c>
      <c r="L1590" s="115" t="s">
        <v>1764</v>
      </c>
      <c r="M1590" s="680"/>
      <c r="N1590" s="486"/>
      <c r="O1590" s="683"/>
      <c r="P1590" s="486"/>
      <c r="Q1590" s="486"/>
      <c r="R1590" s="486"/>
      <c r="S1590" s="37"/>
      <c r="T1590" s="37"/>
      <c r="U1590" s="37"/>
      <c r="V1590" s="37"/>
      <c r="W1590" s="37"/>
      <c r="X1590" s="37"/>
      <c r="Y1590" s="37"/>
      <c r="Z1590" s="37"/>
      <c r="AA1590" s="37"/>
      <c r="AB1590" s="37"/>
      <c r="AC1590" s="37"/>
      <c r="AD1590" s="37"/>
      <c r="AE1590" s="37"/>
      <c r="AF1590" s="37"/>
      <c r="AG1590" s="37"/>
    </row>
    <row r="1591" spans="1:33">
      <c r="A1591" s="666">
        <v>44035</v>
      </c>
      <c r="B1591" s="115" t="s">
        <v>156</v>
      </c>
      <c r="C1591" s="37">
        <v>880003518</v>
      </c>
      <c r="D1591" s="115" t="s">
        <v>139</v>
      </c>
      <c r="E1591" s="115" t="s">
        <v>140</v>
      </c>
      <c r="F1591" s="665"/>
      <c r="G1591" s="486"/>
      <c r="H1591" s="265"/>
      <c r="I1591" s="666">
        <v>44046</v>
      </c>
      <c r="J1591" s="666"/>
      <c r="K1591" s="486"/>
      <c r="L1591" s="115" t="s">
        <v>10837</v>
      </c>
      <c r="M1591" s="680"/>
      <c r="N1591" s="486"/>
      <c r="O1591" s="683"/>
      <c r="P1591" s="486"/>
      <c r="Q1591" s="486"/>
      <c r="R1591" s="486"/>
      <c r="S1591" s="37"/>
      <c r="T1591" s="37"/>
      <c r="U1591" s="37"/>
      <c r="V1591" s="37"/>
      <c r="W1591" s="37"/>
      <c r="X1591" s="37"/>
      <c r="Y1591" s="37"/>
      <c r="Z1591" s="37"/>
      <c r="AA1591" s="37"/>
      <c r="AB1591" s="37"/>
      <c r="AC1591" s="37"/>
      <c r="AD1591" s="37"/>
      <c r="AE1591" s="37"/>
      <c r="AF1591" s="37"/>
      <c r="AG1591" s="37"/>
    </row>
    <row r="1592" spans="1:33">
      <c r="A1592" s="666">
        <v>44035</v>
      </c>
      <c r="B1592" s="115" t="s">
        <v>149</v>
      </c>
      <c r="C1592" s="37">
        <v>881115754</v>
      </c>
      <c r="D1592" s="115" t="s">
        <v>139</v>
      </c>
      <c r="E1592" s="115" t="s">
        <v>140</v>
      </c>
      <c r="F1592" s="665" t="s">
        <v>142</v>
      </c>
      <c r="G1592" s="486"/>
      <c r="H1592" s="265"/>
      <c r="I1592" s="666">
        <v>44063</v>
      </c>
      <c r="J1592" s="666"/>
      <c r="K1592" s="486"/>
      <c r="L1592" s="115" t="s">
        <v>195</v>
      </c>
      <c r="M1592" s="680"/>
      <c r="N1592" s="486"/>
      <c r="O1592" s="683"/>
      <c r="P1592" s="486"/>
      <c r="Q1592" s="486"/>
      <c r="R1592" s="486"/>
      <c r="S1592" s="37"/>
      <c r="T1592" s="37"/>
      <c r="U1592" s="37"/>
      <c r="V1592" s="37"/>
      <c r="W1592" s="37"/>
      <c r="X1592" s="37"/>
      <c r="Y1592" s="37"/>
      <c r="Z1592" s="37"/>
      <c r="AA1592" s="37"/>
      <c r="AB1592" s="37"/>
      <c r="AC1592" s="37"/>
      <c r="AD1592" s="37"/>
      <c r="AE1592" s="37"/>
      <c r="AF1592" s="37"/>
      <c r="AG1592" s="37"/>
    </row>
    <row r="1593" spans="1:33">
      <c r="A1593" s="666">
        <v>44035</v>
      </c>
      <c r="B1593" s="115" t="s">
        <v>154</v>
      </c>
      <c r="C1593" s="37">
        <v>880901968</v>
      </c>
      <c r="D1593" s="115" t="s">
        <v>139</v>
      </c>
      <c r="E1593" s="115" t="s">
        <v>140</v>
      </c>
      <c r="F1593" s="665" t="s">
        <v>9993</v>
      </c>
      <c r="G1593" s="486"/>
      <c r="H1593" s="265">
        <v>44043</v>
      </c>
      <c r="I1593" s="666">
        <v>44049</v>
      </c>
      <c r="J1593" s="665" t="s">
        <v>200</v>
      </c>
      <c r="K1593" s="486">
        <v>1954.8</v>
      </c>
      <c r="L1593" s="115" t="s">
        <v>1936</v>
      </c>
      <c r="M1593" s="680"/>
      <c r="N1593" s="486"/>
      <c r="O1593" s="683"/>
      <c r="P1593" s="486"/>
      <c r="Q1593" s="486"/>
      <c r="R1593" s="486"/>
      <c r="S1593" s="37"/>
      <c r="T1593" s="37"/>
      <c r="U1593" s="37"/>
      <c r="V1593" s="37"/>
      <c r="W1593" s="37"/>
      <c r="X1593" s="37"/>
      <c r="Y1593" s="37"/>
      <c r="Z1593" s="37"/>
      <c r="AA1593" s="37"/>
      <c r="AB1593" s="37"/>
      <c r="AC1593" s="37"/>
      <c r="AD1593" s="37"/>
      <c r="AE1593" s="37"/>
      <c r="AF1593" s="37"/>
      <c r="AG1593" s="37"/>
    </row>
    <row r="1594" spans="1:33">
      <c r="A1594" s="666">
        <v>44035</v>
      </c>
      <c r="B1594" s="115" t="s">
        <v>144</v>
      </c>
      <c r="C1594" s="37">
        <v>880905734</v>
      </c>
      <c r="D1594" s="115" t="s">
        <v>139</v>
      </c>
      <c r="E1594" s="115" t="s">
        <v>140</v>
      </c>
      <c r="F1594" s="665" t="s">
        <v>172</v>
      </c>
      <c r="G1594" s="486"/>
      <c r="H1594" s="265"/>
      <c r="I1594" s="666">
        <v>44064</v>
      </c>
      <c r="J1594" s="666"/>
      <c r="K1594" s="486"/>
      <c r="L1594" s="115" t="s">
        <v>10838</v>
      </c>
      <c r="M1594" s="680"/>
      <c r="N1594" s="486"/>
      <c r="O1594" s="683"/>
      <c r="P1594" s="486"/>
      <c r="Q1594" s="486"/>
      <c r="R1594" s="486"/>
      <c r="S1594" s="37"/>
      <c r="T1594" s="37"/>
      <c r="U1594" s="37"/>
      <c r="V1594" s="37"/>
      <c r="W1594" s="37"/>
      <c r="X1594" s="37"/>
      <c r="Y1594" s="37"/>
      <c r="Z1594" s="37"/>
      <c r="AA1594" s="37"/>
      <c r="AB1594" s="37"/>
      <c r="AC1594" s="37"/>
      <c r="AD1594" s="37"/>
      <c r="AE1594" s="37"/>
      <c r="AF1594" s="37"/>
      <c r="AG1594" s="37"/>
    </row>
    <row r="1595" spans="1:33">
      <c r="A1595" s="666">
        <v>44035</v>
      </c>
      <c r="B1595" s="115" t="s">
        <v>206</v>
      </c>
      <c r="C1595" s="37">
        <v>880791882</v>
      </c>
      <c r="D1595" s="115" t="s">
        <v>152</v>
      </c>
      <c r="E1595" s="115" t="s">
        <v>140</v>
      </c>
      <c r="F1595" s="665" t="s">
        <v>225</v>
      </c>
      <c r="G1595" s="666">
        <v>44035</v>
      </c>
      <c r="H1595" s="265">
        <v>44035</v>
      </c>
      <c r="I1595" s="666">
        <v>44064</v>
      </c>
      <c r="J1595" s="665" t="s">
        <v>225</v>
      </c>
      <c r="K1595" s="486">
        <v>1830</v>
      </c>
      <c r="L1595" s="115"/>
      <c r="M1595" s="680"/>
      <c r="N1595" s="486"/>
      <c r="O1595" s="683"/>
      <c r="P1595" s="486"/>
      <c r="Q1595" s="486"/>
      <c r="R1595" s="486"/>
      <c r="S1595" s="37"/>
      <c r="T1595" s="37"/>
      <c r="U1595" s="37"/>
      <c r="V1595" s="37"/>
      <c r="W1595" s="37"/>
      <c r="X1595" s="37"/>
      <c r="Y1595" s="37"/>
      <c r="Z1595" s="37"/>
      <c r="AA1595" s="37"/>
      <c r="AB1595" s="37"/>
      <c r="AC1595" s="37"/>
      <c r="AD1595" s="37"/>
      <c r="AE1595" s="37"/>
      <c r="AF1595" s="37"/>
      <c r="AG1595" s="37"/>
    </row>
    <row r="1596" spans="1:33">
      <c r="A1596" s="666">
        <v>44035</v>
      </c>
      <c r="B1596" s="115" t="s">
        <v>146</v>
      </c>
      <c r="C1596" s="37">
        <v>880334477</v>
      </c>
      <c r="D1596" s="115" t="s">
        <v>139</v>
      </c>
      <c r="E1596" s="115" t="s">
        <v>147</v>
      </c>
      <c r="F1596" s="665" t="s">
        <v>148</v>
      </c>
      <c r="G1596" s="486"/>
      <c r="H1596" s="265"/>
      <c r="I1596" s="666"/>
      <c r="J1596" s="666"/>
      <c r="K1596" s="486"/>
      <c r="L1596" s="680" t="s">
        <v>564</v>
      </c>
      <c r="M1596" s="680"/>
      <c r="N1596" s="486"/>
      <c r="O1596" s="683"/>
      <c r="P1596" s="486"/>
      <c r="Q1596" s="486"/>
      <c r="R1596" s="486"/>
      <c r="S1596" s="37"/>
      <c r="T1596" s="37"/>
      <c r="U1596" s="37"/>
      <c r="V1596" s="37"/>
      <c r="W1596" s="37"/>
      <c r="X1596" s="37"/>
      <c r="Y1596" s="37"/>
      <c r="Z1596" s="37"/>
      <c r="AA1596" s="37"/>
      <c r="AB1596" s="37"/>
      <c r="AC1596" s="37"/>
      <c r="AD1596" s="37"/>
      <c r="AE1596" s="37"/>
      <c r="AF1596" s="37"/>
      <c r="AG1596" s="37"/>
    </row>
    <row r="1597" spans="1:33">
      <c r="A1597" s="666">
        <v>44035</v>
      </c>
      <c r="B1597" s="115" t="s">
        <v>144</v>
      </c>
      <c r="C1597" s="37">
        <v>880951995</v>
      </c>
      <c r="D1597" s="115" t="s">
        <v>139</v>
      </c>
      <c r="E1597" s="115" t="s">
        <v>150</v>
      </c>
      <c r="F1597" s="665" t="s">
        <v>10839</v>
      </c>
      <c r="G1597" s="666">
        <v>44035</v>
      </c>
      <c r="H1597" s="265">
        <v>44041</v>
      </c>
      <c r="I1597" s="666">
        <v>44063</v>
      </c>
      <c r="J1597" s="665" t="s">
        <v>200</v>
      </c>
      <c r="K1597" s="486">
        <v>1954.8</v>
      </c>
      <c r="L1597" s="727" t="s">
        <v>2143</v>
      </c>
      <c r="M1597" s="680"/>
      <c r="N1597" s="666">
        <v>44039</v>
      </c>
      <c r="O1597" s="486">
        <v>1800</v>
      </c>
      <c r="P1597" s="486"/>
      <c r="Q1597" s="486"/>
      <c r="R1597" s="486"/>
      <c r="S1597" s="37"/>
      <c r="T1597" s="37"/>
      <c r="U1597" s="37"/>
      <c r="V1597" s="37"/>
      <c r="W1597" s="37"/>
      <c r="X1597" s="37"/>
      <c r="Y1597" s="37"/>
      <c r="Z1597" s="37"/>
      <c r="AA1597" s="37"/>
      <c r="AB1597" s="37"/>
      <c r="AC1597" s="37"/>
      <c r="AD1597" s="37"/>
      <c r="AE1597" s="37"/>
      <c r="AF1597" s="37"/>
      <c r="AG1597" s="37"/>
    </row>
    <row r="1598" spans="1:33">
      <c r="A1598" s="666">
        <v>44035</v>
      </c>
      <c r="B1598" s="115" t="s">
        <v>206</v>
      </c>
      <c r="C1598" s="37">
        <v>882218274</v>
      </c>
      <c r="D1598" s="115" t="s">
        <v>139</v>
      </c>
      <c r="E1598" s="115" t="s">
        <v>140</v>
      </c>
      <c r="F1598" s="665" t="s">
        <v>142</v>
      </c>
      <c r="G1598" s="486"/>
      <c r="H1598" s="265"/>
      <c r="I1598" s="666"/>
      <c r="J1598" s="666"/>
      <c r="K1598" s="486"/>
      <c r="L1598" s="115" t="s">
        <v>372</v>
      </c>
      <c r="M1598" s="680"/>
      <c r="N1598" s="486"/>
      <c r="O1598" s="683"/>
      <c r="P1598" s="486"/>
      <c r="Q1598" s="486"/>
      <c r="R1598" s="486"/>
      <c r="S1598" s="37"/>
      <c r="T1598" s="37"/>
      <c r="U1598" s="37"/>
      <c r="V1598" s="37"/>
      <c r="W1598" s="37"/>
      <c r="X1598" s="37"/>
      <c r="Y1598" s="37"/>
      <c r="Z1598" s="37"/>
      <c r="AA1598" s="37"/>
      <c r="AB1598" s="37"/>
      <c r="AC1598" s="37"/>
      <c r="AD1598" s="37"/>
      <c r="AE1598" s="37"/>
      <c r="AF1598" s="37"/>
      <c r="AG1598" s="37"/>
    </row>
    <row r="1599" spans="1:33">
      <c r="A1599" s="666">
        <v>44035</v>
      </c>
      <c r="B1599" s="115" t="s">
        <v>194</v>
      </c>
      <c r="C1599" s="37">
        <v>882344638</v>
      </c>
      <c r="D1599" s="115" t="s">
        <v>139</v>
      </c>
      <c r="E1599" s="115" t="s">
        <v>140</v>
      </c>
      <c r="F1599" s="665" t="s">
        <v>246</v>
      </c>
      <c r="G1599" s="486"/>
      <c r="H1599" s="265"/>
      <c r="I1599" s="666">
        <v>44049</v>
      </c>
      <c r="J1599" s="666"/>
      <c r="K1599" s="486"/>
      <c r="L1599" s="115" t="s">
        <v>195</v>
      </c>
      <c r="M1599" s="680"/>
      <c r="N1599" s="486"/>
      <c r="O1599" s="683"/>
      <c r="P1599" s="486"/>
      <c r="Q1599" s="486"/>
      <c r="R1599" s="486"/>
      <c r="S1599" s="37"/>
      <c r="T1599" s="37"/>
      <c r="U1599" s="37"/>
      <c r="V1599" s="37"/>
      <c r="W1599" s="37"/>
      <c r="X1599" s="37"/>
      <c r="Y1599" s="37"/>
      <c r="Z1599" s="37"/>
      <c r="AA1599" s="37"/>
      <c r="AB1599" s="37"/>
      <c r="AC1599" s="37"/>
      <c r="AD1599" s="37"/>
      <c r="AE1599" s="37"/>
      <c r="AF1599" s="37"/>
      <c r="AG1599" s="37"/>
    </row>
    <row r="1600" spans="1:33">
      <c r="A1600" s="666">
        <v>44035</v>
      </c>
      <c r="B1600" s="115" t="s">
        <v>144</v>
      </c>
      <c r="C1600" s="37">
        <v>881413888</v>
      </c>
      <c r="D1600" s="115" t="s">
        <v>139</v>
      </c>
      <c r="E1600" s="115" t="s">
        <v>140</v>
      </c>
      <c r="F1600" s="665" t="s">
        <v>168</v>
      </c>
      <c r="G1600" s="666">
        <v>44035</v>
      </c>
      <c r="H1600" s="265"/>
      <c r="I1600" s="666">
        <v>44063</v>
      </c>
      <c r="J1600" s="666"/>
      <c r="K1600" s="486"/>
      <c r="L1600" s="115" t="s">
        <v>145</v>
      </c>
      <c r="M1600" s="680"/>
      <c r="N1600" s="486"/>
      <c r="O1600" s="683"/>
      <c r="P1600" s="486"/>
      <c r="Q1600" s="486"/>
      <c r="R1600" s="486"/>
      <c r="S1600" s="37"/>
      <c r="T1600" s="37"/>
      <c r="U1600" s="37"/>
      <c r="V1600" s="37"/>
      <c r="W1600" s="37"/>
      <c r="X1600" s="37"/>
      <c r="Y1600" s="37"/>
      <c r="Z1600" s="37"/>
      <c r="AA1600" s="37"/>
      <c r="AB1600" s="37"/>
      <c r="AC1600" s="37"/>
      <c r="AD1600" s="37"/>
      <c r="AE1600" s="37"/>
      <c r="AF1600" s="37"/>
      <c r="AG1600" s="37"/>
    </row>
    <row r="1601" spans="1:33">
      <c r="A1601" s="666">
        <v>44035</v>
      </c>
      <c r="B1601" s="115" t="s">
        <v>138</v>
      </c>
      <c r="C1601" s="37">
        <v>880534270</v>
      </c>
      <c r="D1601" s="115" t="s">
        <v>139</v>
      </c>
      <c r="E1601" s="115" t="s">
        <v>140</v>
      </c>
      <c r="F1601" s="665" t="s">
        <v>142</v>
      </c>
      <c r="G1601" s="486"/>
      <c r="H1601" s="265"/>
      <c r="I1601" s="666">
        <v>44063</v>
      </c>
      <c r="J1601" s="666"/>
      <c r="K1601" s="486"/>
      <c r="L1601" s="115" t="s">
        <v>10840</v>
      </c>
      <c r="M1601" s="680"/>
      <c r="N1601" s="486"/>
      <c r="O1601" s="683"/>
      <c r="P1601" s="486"/>
      <c r="Q1601" s="486"/>
      <c r="R1601" s="486"/>
      <c r="S1601" s="37"/>
      <c r="T1601" s="37"/>
      <c r="U1601" s="37"/>
      <c r="V1601" s="37"/>
      <c r="W1601" s="37"/>
      <c r="X1601" s="37"/>
      <c r="Y1601" s="37"/>
      <c r="Z1601" s="37"/>
      <c r="AA1601" s="37"/>
      <c r="AB1601" s="37"/>
      <c r="AC1601" s="37"/>
      <c r="AD1601" s="37"/>
      <c r="AE1601" s="37"/>
      <c r="AF1601" s="37"/>
      <c r="AG1601" s="37"/>
    </row>
    <row r="1602" spans="1:33">
      <c r="A1602" s="666">
        <v>44035</v>
      </c>
      <c r="B1602" s="115" t="s">
        <v>146</v>
      </c>
      <c r="C1602" s="37">
        <v>880037584</v>
      </c>
      <c r="D1602" s="115" t="s">
        <v>139</v>
      </c>
      <c r="E1602" s="115" t="s">
        <v>147</v>
      </c>
      <c r="F1602" s="665" t="s">
        <v>302</v>
      </c>
      <c r="G1602" s="486"/>
      <c r="H1602" s="265"/>
      <c r="I1602" s="666"/>
      <c r="J1602" s="666"/>
      <c r="K1602" s="486"/>
      <c r="L1602" s="115"/>
      <c r="M1602" s="680"/>
      <c r="N1602" s="666">
        <v>44037</v>
      </c>
      <c r="O1602" s="486">
        <v>182.5</v>
      </c>
      <c r="P1602" s="486"/>
      <c r="Q1602" s="486"/>
      <c r="R1602" s="486"/>
      <c r="S1602" s="37"/>
      <c r="T1602" s="37"/>
      <c r="U1602" s="37"/>
      <c r="V1602" s="37"/>
      <c r="W1602" s="37"/>
      <c r="X1602" s="37"/>
      <c r="Y1602" s="37"/>
      <c r="Z1602" s="37"/>
      <c r="AA1602" s="37"/>
      <c r="AB1602" s="37"/>
      <c r="AC1602" s="37"/>
      <c r="AD1602" s="37"/>
      <c r="AE1602" s="37"/>
      <c r="AF1602" s="37"/>
      <c r="AG1602" s="37"/>
    </row>
    <row r="1603" spans="1:33">
      <c r="A1603" s="666">
        <v>44035</v>
      </c>
      <c r="B1603" s="115" t="s">
        <v>194</v>
      </c>
      <c r="C1603" s="37">
        <v>882306048</v>
      </c>
      <c r="D1603" s="115" t="s">
        <v>139</v>
      </c>
      <c r="E1603" s="115" t="s">
        <v>140</v>
      </c>
      <c r="F1603" s="665" t="s">
        <v>168</v>
      </c>
      <c r="G1603" s="486"/>
      <c r="H1603" s="265"/>
      <c r="I1603" s="666">
        <v>44050</v>
      </c>
      <c r="J1603" s="666"/>
      <c r="K1603" s="486"/>
      <c r="L1603" s="115" t="s">
        <v>195</v>
      </c>
      <c r="M1603" s="680"/>
      <c r="N1603" s="486"/>
      <c r="O1603" s="683"/>
      <c r="P1603" s="486"/>
      <c r="Q1603" s="486"/>
      <c r="R1603" s="486"/>
      <c r="S1603" s="37"/>
      <c r="T1603" s="37"/>
      <c r="U1603" s="37"/>
      <c r="V1603" s="37"/>
      <c r="W1603" s="37"/>
      <c r="X1603" s="37"/>
      <c r="Y1603" s="37"/>
      <c r="Z1603" s="37"/>
      <c r="AA1603" s="37"/>
      <c r="AB1603" s="37"/>
      <c r="AC1603" s="37"/>
      <c r="AD1603" s="37"/>
      <c r="AE1603" s="37"/>
      <c r="AF1603" s="37"/>
      <c r="AG1603" s="37"/>
    </row>
    <row r="1604" spans="1:33">
      <c r="A1604" s="666">
        <v>44035</v>
      </c>
      <c r="B1604" s="115" t="s">
        <v>146</v>
      </c>
      <c r="C1604" s="37">
        <v>882286745</v>
      </c>
      <c r="D1604" s="115" t="s">
        <v>139</v>
      </c>
      <c r="E1604" s="115" t="s">
        <v>140</v>
      </c>
      <c r="F1604" s="665" t="s">
        <v>10841</v>
      </c>
      <c r="G1604" s="486"/>
      <c r="H1604" s="265"/>
      <c r="I1604" s="666">
        <v>44048</v>
      </c>
      <c r="J1604" s="666"/>
      <c r="K1604" s="486"/>
      <c r="L1604" s="115" t="s">
        <v>195</v>
      </c>
      <c r="M1604" s="680"/>
      <c r="N1604" s="486"/>
      <c r="O1604" s="683"/>
      <c r="P1604" s="486"/>
      <c r="Q1604" s="486"/>
      <c r="R1604" s="486"/>
      <c r="S1604" s="37"/>
      <c r="T1604" s="37"/>
      <c r="U1604" s="37"/>
      <c r="V1604" s="37"/>
      <c r="W1604" s="37"/>
      <c r="X1604" s="37"/>
      <c r="Y1604" s="37"/>
      <c r="Z1604" s="37"/>
      <c r="AA1604" s="37"/>
      <c r="AB1604" s="37"/>
      <c r="AC1604" s="37"/>
      <c r="AD1604" s="37"/>
      <c r="AE1604" s="37"/>
      <c r="AF1604" s="37"/>
      <c r="AG1604" s="37"/>
    </row>
    <row r="1605" spans="1:33">
      <c r="A1605" s="666">
        <v>44035</v>
      </c>
      <c r="B1605" s="115" t="s">
        <v>156</v>
      </c>
      <c r="C1605" s="37">
        <v>880859656</v>
      </c>
      <c r="D1605" s="115" t="s">
        <v>139</v>
      </c>
      <c r="E1605" s="115" t="s">
        <v>140</v>
      </c>
      <c r="F1605" s="665" t="s">
        <v>390</v>
      </c>
      <c r="G1605" s="486"/>
      <c r="H1605" s="265"/>
      <c r="I1605" s="666">
        <v>44044</v>
      </c>
      <c r="J1605" s="666"/>
      <c r="K1605" s="486"/>
      <c r="L1605" s="115"/>
      <c r="M1605" s="680"/>
      <c r="N1605" s="486"/>
      <c r="O1605" s="683"/>
      <c r="P1605" s="486"/>
      <c r="Q1605" s="486"/>
      <c r="R1605" s="486"/>
      <c r="S1605" s="37"/>
      <c r="T1605" s="37"/>
      <c r="U1605" s="37"/>
      <c r="V1605" s="37"/>
      <c r="W1605" s="37"/>
      <c r="X1605" s="37"/>
      <c r="Y1605" s="37"/>
      <c r="Z1605" s="37"/>
      <c r="AA1605" s="37"/>
      <c r="AB1605" s="37"/>
      <c r="AC1605" s="37"/>
      <c r="AD1605" s="37"/>
      <c r="AE1605" s="37"/>
      <c r="AF1605" s="37"/>
      <c r="AG1605" s="37"/>
    </row>
    <row r="1606" spans="1:33">
      <c r="A1606" s="666">
        <v>44035</v>
      </c>
      <c r="B1606" s="115" t="s">
        <v>194</v>
      </c>
      <c r="C1606" s="37">
        <v>882298685</v>
      </c>
      <c r="D1606" s="115" t="s">
        <v>139</v>
      </c>
      <c r="E1606" s="115" t="s">
        <v>140</v>
      </c>
      <c r="F1606" s="665" t="s">
        <v>10842</v>
      </c>
      <c r="G1606" s="486"/>
      <c r="H1606" s="265"/>
      <c r="I1606" s="666">
        <v>44050</v>
      </c>
      <c r="J1606" s="666"/>
      <c r="K1606" s="486"/>
      <c r="L1606" s="115" t="s">
        <v>195</v>
      </c>
      <c r="M1606" s="680"/>
      <c r="N1606" s="486"/>
      <c r="O1606" s="683"/>
      <c r="P1606" s="486"/>
      <c r="Q1606" s="486"/>
      <c r="R1606" s="486"/>
      <c r="S1606" s="37"/>
      <c r="T1606" s="37"/>
      <c r="U1606" s="37"/>
      <c r="V1606" s="37"/>
      <c r="W1606" s="37"/>
      <c r="X1606" s="37"/>
      <c r="Y1606" s="37"/>
      <c r="Z1606" s="37"/>
      <c r="AA1606" s="37"/>
      <c r="AB1606" s="37"/>
      <c r="AC1606" s="37"/>
      <c r="AD1606" s="37"/>
      <c r="AE1606" s="37"/>
      <c r="AF1606" s="37"/>
      <c r="AG1606" s="37"/>
    </row>
    <row r="1607" spans="1:33">
      <c r="A1607" s="666">
        <v>44035</v>
      </c>
      <c r="B1607" s="115" t="s">
        <v>138</v>
      </c>
      <c r="C1607" s="37">
        <v>880626173</v>
      </c>
      <c r="D1607" s="115" t="s">
        <v>139</v>
      </c>
      <c r="E1607" s="115" t="s">
        <v>140</v>
      </c>
      <c r="F1607" s="665" t="s">
        <v>142</v>
      </c>
      <c r="G1607" s="486"/>
      <c r="H1607" s="265"/>
      <c r="I1607" s="666">
        <v>44039</v>
      </c>
      <c r="J1607" s="666"/>
      <c r="K1607" s="486"/>
      <c r="L1607" s="115" t="s">
        <v>372</v>
      </c>
      <c r="M1607" s="680"/>
      <c r="N1607" s="486"/>
      <c r="O1607" s="683"/>
      <c r="P1607" s="486"/>
      <c r="Q1607" s="486"/>
      <c r="R1607" s="486"/>
      <c r="S1607" s="37"/>
      <c r="T1607" s="37"/>
      <c r="U1607" s="37"/>
      <c r="V1607" s="37"/>
      <c r="W1607" s="37"/>
      <c r="X1607" s="37"/>
      <c r="Y1607" s="37"/>
      <c r="Z1607" s="37"/>
      <c r="AA1607" s="37"/>
      <c r="AB1607" s="37"/>
      <c r="AC1607" s="37"/>
      <c r="AD1607" s="37"/>
      <c r="AE1607" s="37"/>
      <c r="AF1607" s="37"/>
      <c r="AG1607" s="37"/>
    </row>
    <row r="1608" spans="1:33">
      <c r="A1608" s="666">
        <v>44035</v>
      </c>
      <c r="B1608" s="115" t="s">
        <v>206</v>
      </c>
      <c r="C1608" s="37">
        <v>882158377</v>
      </c>
      <c r="D1608" s="115" t="s">
        <v>139</v>
      </c>
      <c r="E1608" s="115" t="s">
        <v>140</v>
      </c>
      <c r="F1608" s="665" t="s">
        <v>10842</v>
      </c>
      <c r="G1608" s="486"/>
      <c r="H1608" s="265"/>
      <c r="I1608" s="666">
        <v>44063</v>
      </c>
      <c r="J1608" s="666"/>
      <c r="K1608" s="486"/>
      <c r="L1608" s="115" t="s">
        <v>195</v>
      </c>
      <c r="M1608" s="680"/>
      <c r="N1608" s="486"/>
      <c r="O1608" s="683"/>
      <c r="P1608" s="486"/>
      <c r="Q1608" s="486"/>
      <c r="R1608" s="486"/>
      <c r="S1608" s="37"/>
      <c r="T1608" s="37"/>
      <c r="U1608" s="37"/>
      <c r="V1608" s="37"/>
      <c r="W1608" s="37"/>
      <c r="X1608" s="37"/>
      <c r="Y1608" s="37"/>
      <c r="Z1608" s="37"/>
      <c r="AA1608" s="37"/>
      <c r="AB1608" s="37"/>
      <c r="AC1608" s="37"/>
      <c r="AD1608" s="37"/>
      <c r="AE1608" s="37"/>
      <c r="AF1608" s="37"/>
      <c r="AG1608" s="37"/>
    </row>
    <row r="1609" spans="1:33">
      <c r="A1609" s="666">
        <v>44035</v>
      </c>
      <c r="B1609" s="115" t="s">
        <v>206</v>
      </c>
      <c r="C1609" s="37">
        <v>880753349</v>
      </c>
      <c r="D1609" s="115" t="s">
        <v>139</v>
      </c>
      <c r="E1609" s="115" t="s">
        <v>140</v>
      </c>
      <c r="F1609" s="665" t="s">
        <v>246</v>
      </c>
      <c r="G1609" s="486"/>
      <c r="H1609" s="265"/>
      <c r="I1609" s="666">
        <v>44050</v>
      </c>
      <c r="J1609" s="666"/>
      <c r="K1609" s="486"/>
      <c r="L1609" s="115" t="s">
        <v>2189</v>
      </c>
      <c r="M1609" s="680"/>
      <c r="N1609" s="486"/>
      <c r="O1609" s="683"/>
      <c r="P1609" s="486"/>
      <c r="Q1609" s="486"/>
      <c r="R1609" s="486"/>
      <c r="S1609" s="37"/>
      <c r="T1609" s="37"/>
      <c r="U1609" s="37"/>
      <c r="V1609" s="37"/>
      <c r="W1609" s="37"/>
      <c r="X1609" s="37"/>
      <c r="Y1609" s="37"/>
      <c r="Z1609" s="37"/>
      <c r="AA1609" s="37"/>
      <c r="AB1609" s="37"/>
      <c r="AC1609" s="37"/>
      <c r="AD1609" s="37"/>
      <c r="AE1609" s="37"/>
      <c r="AF1609" s="37"/>
      <c r="AG1609" s="37"/>
    </row>
    <row r="1610" spans="1:33">
      <c r="A1610" s="666">
        <v>44035</v>
      </c>
      <c r="B1610" s="115" t="s">
        <v>146</v>
      </c>
      <c r="C1610" s="37">
        <v>882237624</v>
      </c>
      <c r="D1610" s="115" t="s">
        <v>139</v>
      </c>
      <c r="E1610" s="115" t="s">
        <v>140</v>
      </c>
      <c r="F1610" s="665" t="s">
        <v>142</v>
      </c>
      <c r="G1610" s="486"/>
      <c r="H1610" s="265"/>
      <c r="I1610" s="666">
        <v>44042</v>
      </c>
      <c r="J1610" s="666"/>
      <c r="K1610" s="486"/>
      <c r="L1610" s="115" t="s">
        <v>151</v>
      </c>
      <c r="M1610" s="680"/>
      <c r="N1610" s="486"/>
      <c r="O1610" s="683"/>
      <c r="P1610" s="486"/>
      <c r="Q1610" s="486"/>
      <c r="R1610" s="486"/>
      <c r="S1610" s="37"/>
      <c r="T1610" s="37"/>
      <c r="U1610" s="37"/>
      <c r="V1610" s="37"/>
      <c r="W1610" s="37"/>
      <c r="X1610" s="37"/>
      <c r="Y1610" s="37"/>
      <c r="Z1610" s="37"/>
      <c r="AA1610" s="37"/>
      <c r="AB1610" s="37"/>
      <c r="AC1610" s="37"/>
      <c r="AD1610" s="37"/>
      <c r="AE1610" s="37"/>
      <c r="AF1610" s="37"/>
      <c r="AG1610" s="37"/>
    </row>
    <row r="1611" spans="1:33">
      <c r="A1611" s="666">
        <v>44035</v>
      </c>
      <c r="B1611" s="115" t="s">
        <v>206</v>
      </c>
      <c r="C1611" s="37">
        <v>882025524</v>
      </c>
      <c r="D1611" s="115" t="s">
        <v>139</v>
      </c>
      <c r="E1611" s="115" t="s">
        <v>140</v>
      </c>
      <c r="F1611" s="665" t="s">
        <v>751</v>
      </c>
      <c r="G1611" s="486"/>
      <c r="H1611" s="265"/>
      <c r="I1611" s="666">
        <v>44063</v>
      </c>
      <c r="J1611" s="666"/>
      <c r="K1611" s="486"/>
      <c r="L1611" s="115"/>
      <c r="M1611" s="680"/>
      <c r="N1611" s="486"/>
      <c r="O1611" s="683"/>
      <c r="P1611" s="486"/>
      <c r="Q1611" s="486"/>
      <c r="R1611" s="486"/>
      <c r="S1611" s="37"/>
      <c r="T1611" s="37"/>
      <c r="U1611" s="37"/>
      <c r="V1611" s="37"/>
      <c r="W1611" s="37"/>
      <c r="X1611" s="37"/>
      <c r="Y1611" s="37"/>
      <c r="Z1611" s="37"/>
      <c r="AA1611" s="37"/>
      <c r="AB1611" s="37"/>
      <c r="AC1611" s="37"/>
      <c r="AD1611" s="37"/>
      <c r="AE1611" s="37"/>
      <c r="AF1611" s="37"/>
      <c r="AG1611" s="37"/>
    </row>
    <row r="1612" spans="1:33">
      <c r="A1612" s="666">
        <v>44035</v>
      </c>
      <c r="B1612" s="115" t="s">
        <v>175</v>
      </c>
      <c r="C1612" s="37">
        <v>881234369</v>
      </c>
      <c r="D1612" s="115" t="s">
        <v>139</v>
      </c>
      <c r="E1612" s="115" t="s">
        <v>140</v>
      </c>
      <c r="F1612" s="665" t="s">
        <v>142</v>
      </c>
      <c r="G1612" s="486"/>
      <c r="H1612" s="265">
        <v>44041</v>
      </c>
      <c r="I1612" s="666"/>
      <c r="J1612" s="665" t="s">
        <v>142</v>
      </c>
      <c r="K1612" s="486">
        <v>280.5</v>
      </c>
      <c r="L1612" s="115" t="s">
        <v>10843</v>
      </c>
      <c r="M1612" s="680"/>
      <c r="N1612" s="486"/>
      <c r="O1612" s="683"/>
      <c r="P1612" s="486"/>
      <c r="Q1612" s="486"/>
      <c r="R1612" s="486"/>
      <c r="S1612" s="37"/>
      <c r="T1612" s="37"/>
      <c r="U1612" s="37"/>
      <c r="V1612" s="37"/>
      <c r="W1612" s="37"/>
      <c r="X1612" s="37"/>
      <c r="Y1612" s="37"/>
      <c r="Z1612" s="37"/>
      <c r="AA1612" s="37"/>
      <c r="AB1612" s="37"/>
      <c r="AC1612" s="37"/>
      <c r="AD1612" s="37"/>
      <c r="AE1612" s="37"/>
      <c r="AF1612" s="37"/>
      <c r="AG1612" s="37"/>
    </row>
    <row r="1613" spans="1:33">
      <c r="A1613" s="666">
        <v>44035</v>
      </c>
      <c r="B1613" s="115" t="s">
        <v>156</v>
      </c>
      <c r="C1613" s="37">
        <v>881408073</v>
      </c>
      <c r="D1613" s="115" t="s">
        <v>139</v>
      </c>
      <c r="E1613" s="115" t="s">
        <v>140</v>
      </c>
      <c r="F1613" s="665"/>
      <c r="G1613" s="486"/>
      <c r="H1613" s="265"/>
      <c r="I1613" s="666">
        <v>44064</v>
      </c>
      <c r="J1613" s="666"/>
      <c r="K1613" s="486"/>
      <c r="L1613" s="115"/>
      <c r="M1613" s="680"/>
      <c r="N1613" s="486"/>
      <c r="O1613" s="683"/>
      <c r="P1613" s="486"/>
      <c r="Q1613" s="486"/>
      <c r="R1613" s="486"/>
      <c r="S1613" s="37"/>
      <c r="T1613" s="37"/>
      <c r="U1613" s="37"/>
      <c r="V1613" s="37"/>
      <c r="W1613" s="37"/>
      <c r="X1613" s="37"/>
      <c r="Y1613" s="37"/>
      <c r="Z1613" s="37"/>
      <c r="AA1613" s="37"/>
      <c r="AB1613" s="37"/>
      <c r="AC1613" s="37"/>
      <c r="AD1613" s="37"/>
      <c r="AE1613" s="37"/>
      <c r="AF1613" s="37"/>
      <c r="AG1613" s="37"/>
    </row>
    <row r="1614" spans="1:33">
      <c r="A1614" s="666">
        <v>44035</v>
      </c>
      <c r="B1614" s="115" t="s">
        <v>144</v>
      </c>
      <c r="C1614" s="37">
        <v>881318802</v>
      </c>
      <c r="D1614" s="115" t="s">
        <v>139</v>
      </c>
      <c r="E1614" s="115" t="s">
        <v>140</v>
      </c>
      <c r="F1614" s="665" t="s">
        <v>615</v>
      </c>
      <c r="G1614" s="666">
        <v>44035</v>
      </c>
      <c r="H1614" s="265"/>
      <c r="I1614" s="666">
        <v>44064</v>
      </c>
      <c r="J1614" s="666"/>
      <c r="K1614" s="486"/>
      <c r="L1614" s="115" t="s">
        <v>492</v>
      </c>
      <c r="M1614" s="680"/>
      <c r="N1614" s="486"/>
      <c r="O1614" s="683"/>
      <c r="P1614" s="486"/>
      <c r="Q1614" s="486"/>
      <c r="R1614" s="486"/>
      <c r="S1614" s="37"/>
      <c r="T1614" s="37"/>
      <c r="U1614" s="37"/>
      <c r="V1614" s="37"/>
      <c r="W1614" s="37"/>
      <c r="X1614" s="37"/>
      <c r="Y1614" s="37"/>
      <c r="Z1614" s="37"/>
      <c r="AA1614" s="37"/>
      <c r="AB1614" s="37"/>
      <c r="AC1614" s="37"/>
      <c r="AD1614" s="37"/>
      <c r="AE1614" s="37"/>
      <c r="AF1614" s="37"/>
      <c r="AG1614" s="37"/>
    </row>
    <row r="1615" spans="1:33">
      <c r="A1615" s="666">
        <v>44035</v>
      </c>
      <c r="B1615" s="115" t="s">
        <v>144</v>
      </c>
      <c r="C1615" s="37">
        <v>880030675</v>
      </c>
      <c r="D1615" s="115" t="s">
        <v>152</v>
      </c>
      <c r="E1615" s="115" t="s">
        <v>147</v>
      </c>
      <c r="F1615" s="665" t="s">
        <v>142</v>
      </c>
      <c r="G1615" s="666">
        <v>44035</v>
      </c>
      <c r="H1615" s="265"/>
      <c r="I1615" s="666">
        <v>44064</v>
      </c>
      <c r="J1615" s="666"/>
      <c r="K1615" s="486"/>
      <c r="L1615" s="115"/>
      <c r="M1615" s="680"/>
      <c r="N1615" s="486"/>
      <c r="O1615" s="683"/>
      <c r="P1615" s="486"/>
      <c r="Q1615" s="486"/>
      <c r="R1615" s="486"/>
      <c r="S1615" s="37"/>
      <c r="T1615" s="37"/>
      <c r="U1615" s="37"/>
      <c r="V1615" s="37"/>
      <c r="W1615" s="37"/>
      <c r="X1615" s="37"/>
      <c r="Y1615" s="37"/>
      <c r="Z1615" s="37"/>
      <c r="AA1615" s="37"/>
      <c r="AB1615" s="37"/>
      <c r="AC1615" s="37"/>
      <c r="AD1615" s="37"/>
      <c r="AE1615" s="37"/>
      <c r="AF1615" s="37"/>
      <c r="AG1615" s="37"/>
    </row>
    <row r="1616" spans="1:33">
      <c r="A1616" s="666">
        <v>44035</v>
      </c>
      <c r="B1616" s="115" t="s">
        <v>194</v>
      </c>
      <c r="C1616" s="37">
        <v>882281642</v>
      </c>
      <c r="D1616" s="115" t="s">
        <v>139</v>
      </c>
      <c r="E1616" s="115" t="s">
        <v>140</v>
      </c>
      <c r="F1616" s="665" t="s">
        <v>168</v>
      </c>
      <c r="G1616" s="486"/>
      <c r="H1616" s="265"/>
      <c r="I1616" s="666">
        <v>44050</v>
      </c>
      <c r="J1616" s="666"/>
      <c r="K1616" s="486"/>
      <c r="L1616" s="115" t="s">
        <v>195</v>
      </c>
      <c r="M1616" s="680"/>
      <c r="N1616" s="486"/>
      <c r="O1616" s="683"/>
      <c r="P1616" s="486"/>
      <c r="Q1616" s="486"/>
      <c r="R1616" s="486"/>
      <c r="S1616" s="37"/>
      <c r="T1616" s="37"/>
      <c r="U1616" s="37"/>
      <c r="V1616" s="37"/>
      <c r="W1616" s="37"/>
      <c r="X1616" s="37"/>
      <c r="Y1616" s="37"/>
      <c r="Z1616" s="37"/>
      <c r="AA1616" s="37"/>
      <c r="AB1616" s="37"/>
      <c r="AC1616" s="37"/>
      <c r="AD1616" s="37"/>
      <c r="AE1616" s="37"/>
      <c r="AF1616" s="37"/>
      <c r="AG1616" s="37"/>
    </row>
    <row r="1617" spans="1:33">
      <c r="A1617" s="666">
        <v>44035</v>
      </c>
      <c r="B1617" s="115" t="s">
        <v>156</v>
      </c>
      <c r="C1617" s="37">
        <v>880583421</v>
      </c>
      <c r="D1617" s="115" t="s">
        <v>139</v>
      </c>
      <c r="E1617" s="115" t="s">
        <v>140</v>
      </c>
      <c r="F1617" s="665"/>
      <c r="G1617" s="486"/>
      <c r="H1617" s="265"/>
      <c r="I1617" s="666">
        <v>44048</v>
      </c>
      <c r="J1617" s="666"/>
      <c r="K1617" s="486"/>
      <c r="L1617" s="115"/>
      <c r="M1617" s="680"/>
      <c r="N1617" s="486"/>
      <c r="O1617" s="683"/>
      <c r="P1617" s="486"/>
      <c r="Q1617" s="486"/>
      <c r="R1617" s="486"/>
      <c r="S1617" s="37"/>
      <c r="T1617" s="37"/>
      <c r="U1617" s="37"/>
      <c r="V1617" s="37"/>
      <c r="W1617" s="37"/>
      <c r="X1617" s="37"/>
      <c r="Y1617" s="37"/>
      <c r="Z1617" s="37"/>
      <c r="AA1617" s="37"/>
      <c r="AB1617" s="37"/>
      <c r="AC1617" s="37"/>
      <c r="AD1617" s="37"/>
      <c r="AE1617" s="37"/>
      <c r="AF1617" s="37"/>
      <c r="AG1617" s="37"/>
    </row>
    <row r="1618" spans="1:33">
      <c r="A1618" s="666">
        <v>44035</v>
      </c>
      <c r="B1618" s="115" t="s">
        <v>194</v>
      </c>
      <c r="C1618" s="37">
        <v>880510947</v>
      </c>
      <c r="D1618" s="115" t="s">
        <v>139</v>
      </c>
      <c r="E1618" s="115" t="s">
        <v>140</v>
      </c>
      <c r="F1618" s="665" t="s">
        <v>168</v>
      </c>
      <c r="G1618" s="486"/>
      <c r="H1618" s="265"/>
      <c r="I1618" s="666">
        <v>44050</v>
      </c>
      <c r="J1618" s="666"/>
      <c r="K1618" s="486"/>
      <c r="L1618" s="115" t="s">
        <v>195</v>
      </c>
      <c r="M1618" s="680"/>
      <c r="N1618" s="486"/>
      <c r="O1618" s="683"/>
      <c r="P1618" s="486"/>
      <c r="Q1618" s="486"/>
      <c r="R1618" s="486"/>
      <c r="S1618" s="37"/>
      <c r="T1618" s="37"/>
      <c r="U1618" s="37"/>
      <c r="V1618" s="37"/>
      <c r="W1618" s="37"/>
      <c r="X1618" s="37"/>
      <c r="Y1618" s="37"/>
      <c r="Z1618" s="37"/>
      <c r="AA1618" s="37"/>
      <c r="AB1618" s="37"/>
      <c r="AC1618" s="37"/>
      <c r="AD1618" s="37"/>
      <c r="AE1618" s="37"/>
      <c r="AF1618" s="37"/>
      <c r="AG1618" s="37"/>
    </row>
    <row r="1619" spans="1:33">
      <c r="A1619" s="666">
        <v>44035</v>
      </c>
      <c r="B1619" s="115" t="s">
        <v>194</v>
      </c>
      <c r="C1619" s="37">
        <v>882295256</v>
      </c>
      <c r="D1619" s="115" t="s">
        <v>139</v>
      </c>
      <c r="E1619" s="115" t="s">
        <v>140</v>
      </c>
      <c r="F1619" s="665" t="s">
        <v>342</v>
      </c>
      <c r="G1619" s="486"/>
      <c r="H1619" s="265"/>
      <c r="I1619" s="666">
        <v>44050</v>
      </c>
      <c r="J1619" s="666"/>
      <c r="K1619" s="486"/>
      <c r="L1619" s="115" t="s">
        <v>195</v>
      </c>
      <c r="M1619" s="680"/>
      <c r="N1619" s="486"/>
      <c r="O1619" s="683"/>
      <c r="P1619" s="486"/>
      <c r="Q1619" s="486"/>
      <c r="R1619" s="486"/>
      <c r="S1619" s="37"/>
      <c r="T1619" s="37"/>
      <c r="U1619" s="37"/>
      <c r="V1619" s="37"/>
      <c r="W1619" s="37"/>
      <c r="X1619" s="37"/>
      <c r="Y1619" s="37"/>
      <c r="Z1619" s="37"/>
      <c r="AA1619" s="37"/>
      <c r="AB1619" s="37"/>
      <c r="AC1619" s="37"/>
      <c r="AD1619" s="37"/>
      <c r="AE1619" s="37"/>
      <c r="AF1619" s="37"/>
      <c r="AG1619" s="37"/>
    </row>
    <row r="1620" spans="1:33">
      <c r="A1620" s="666">
        <v>44035</v>
      </c>
      <c r="B1620" s="115" t="s">
        <v>178</v>
      </c>
      <c r="C1620" s="37">
        <v>880169447</v>
      </c>
      <c r="D1620" s="115" t="s">
        <v>139</v>
      </c>
      <c r="E1620" s="115" t="s">
        <v>140</v>
      </c>
      <c r="F1620" s="665" t="s">
        <v>142</v>
      </c>
      <c r="G1620" s="486"/>
      <c r="H1620" s="265"/>
      <c r="I1620" s="666">
        <v>44064</v>
      </c>
      <c r="J1620" s="666"/>
      <c r="K1620" s="486"/>
      <c r="L1620" s="115" t="s">
        <v>10844</v>
      </c>
      <c r="M1620" s="680"/>
      <c r="N1620" s="486"/>
      <c r="O1620" s="683"/>
      <c r="P1620" s="486"/>
      <c r="Q1620" s="486"/>
      <c r="R1620" s="486"/>
      <c r="S1620" s="37"/>
      <c r="T1620" s="37"/>
      <c r="U1620" s="37"/>
      <c r="V1620" s="37"/>
      <c r="W1620" s="37"/>
      <c r="X1620" s="37"/>
      <c r="Y1620" s="37"/>
      <c r="Z1620" s="37"/>
      <c r="AA1620" s="37"/>
      <c r="AB1620" s="37"/>
      <c r="AC1620" s="37"/>
      <c r="AD1620" s="37"/>
      <c r="AE1620" s="37"/>
      <c r="AF1620" s="37"/>
      <c r="AG1620" s="37"/>
    </row>
    <row r="1621" spans="1:33">
      <c r="A1621" s="666">
        <v>44035</v>
      </c>
      <c r="B1621" s="115" t="s">
        <v>194</v>
      </c>
      <c r="C1621" s="37">
        <v>882277854</v>
      </c>
      <c r="D1621" s="115" t="s">
        <v>139</v>
      </c>
      <c r="E1621" s="115" t="s">
        <v>140</v>
      </c>
      <c r="F1621" s="665" t="s">
        <v>142</v>
      </c>
      <c r="G1621" s="486"/>
      <c r="H1621" s="265"/>
      <c r="I1621" s="666">
        <v>44050</v>
      </c>
      <c r="J1621" s="666"/>
      <c r="K1621" s="486"/>
      <c r="L1621" s="115" t="s">
        <v>195</v>
      </c>
      <c r="M1621" s="680"/>
      <c r="N1621" s="486"/>
      <c r="O1621" s="683"/>
      <c r="P1621" s="486"/>
      <c r="Q1621" s="486"/>
      <c r="R1621" s="486"/>
      <c r="S1621" s="37"/>
      <c r="T1621" s="37"/>
      <c r="U1621" s="37"/>
      <c r="V1621" s="37"/>
      <c r="W1621" s="37"/>
      <c r="X1621" s="37"/>
      <c r="Y1621" s="37"/>
      <c r="Z1621" s="37"/>
      <c r="AA1621" s="37"/>
      <c r="AB1621" s="37"/>
      <c r="AC1621" s="37"/>
      <c r="AD1621" s="37"/>
      <c r="AE1621" s="37"/>
      <c r="AF1621" s="37"/>
      <c r="AG1621" s="37"/>
    </row>
    <row r="1622" spans="1:33">
      <c r="A1622" s="666">
        <v>44035</v>
      </c>
      <c r="B1622" s="115" t="s">
        <v>206</v>
      </c>
      <c r="C1622" s="37">
        <v>882349306</v>
      </c>
      <c r="D1622" s="115" t="s">
        <v>139</v>
      </c>
      <c r="E1622" s="115" t="s">
        <v>140</v>
      </c>
      <c r="F1622" s="665" t="s">
        <v>142</v>
      </c>
      <c r="G1622" s="486"/>
      <c r="H1622" s="265"/>
      <c r="I1622" s="666">
        <v>44050</v>
      </c>
      <c r="J1622" s="666"/>
      <c r="K1622" s="486"/>
      <c r="L1622" s="115" t="s">
        <v>492</v>
      </c>
      <c r="M1622" s="680"/>
      <c r="N1622" s="486"/>
      <c r="O1622" s="683"/>
      <c r="P1622" s="486"/>
      <c r="Q1622" s="486"/>
      <c r="R1622" s="486"/>
      <c r="S1622" s="37"/>
      <c r="T1622" s="37"/>
      <c r="U1622" s="37"/>
      <c r="V1622" s="37"/>
      <c r="W1622" s="37"/>
      <c r="X1622" s="37"/>
      <c r="Y1622" s="37"/>
      <c r="Z1622" s="37"/>
      <c r="AA1622" s="37"/>
      <c r="AB1622" s="37"/>
      <c r="AC1622" s="37"/>
      <c r="AD1622" s="37"/>
      <c r="AE1622" s="37"/>
      <c r="AF1622" s="37"/>
      <c r="AG1622" s="37"/>
    </row>
    <row r="1623" spans="1:33">
      <c r="A1623" s="666">
        <v>44035</v>
      </c>
      <c r="B1623" s="115" t="s">
        <v>194</v>
      </c>
      <c r="C1623" s="37">
        <v>880467472</v>
      </c>
      <c r="D1623" s="115" t="s">
        <v>139</v>
      </c>
      <c r="E1623" s="115" t="s">
        <v>140</v>
      </c>
      <c r="F1623" s="665" t="s">
        <v>142</v>
      </c>
      <c r="G1623" s="486"/>
      <c r="H1623" s="265">
        <v>44041</v>
      </c>
      <c r="I1623" s="666">
        <v>44050</v>
      </c>
      <c r="J1623" s="665" t="s">
        <v>10845</v>
      </c>
      <c r="K1623" s="486">
        <v>20.75</v>
      </c>
      <c r="L1623" s="115" t="s">
        <v>195</v>
      </c>
      <c r="M1623" s="680"/>
      <c r="N1623" s="486"/>
      <c r="O1623" s="683"/>
      <c r="P1623" s="486"/>
      <c r="Q1623" s="486"/>
      <c r="R1623" s="486"/>
      <c r="S1623" s="37"/>
      <c r="T1623" s="37"/>
      <c r="U1623" s="37"/>
      <c r="V1623" s="37"/>
      <c r="W1623" s="37"/>
      <c r="X1623" s="37"/>
      <c r="Y1623" s="37"/>
      <c r="Z1623" s="37"/>
      <c r="AA1623" s="37"/>
      <c r="AB1623" s="37"/>
      <c r="AC1623" s="37"/>
      <c r="AD1623" s="37"/>
      <c r="AE1623" s="37"/>
      <c r="AF1623" s="37"/>
      <c r="AG1623" s="37"/>
    </row>
    <row r="1624" spans="1:33">
      <c r="A1624" s="666">
        <v>44035</v>
      </c>
      <c r="B1624" s="115" t="s">
        <v>156</v>
      </c>
      <c r="C1624" s="37">
        <v>881418079</v>
      </c>
      <c r="D1624" s="115" t="s">
        <v>139</v>
      </c>
      <c r="E1624" s="115" t="s">
        <v>140</v>
      </c>
      <c r="F1624" s="665"/>
      <c r="G1624" s="486"/>
      <c r="H1624" s="265"/>
      <c r="I1624" s="666">
        <v>44049</v>
      </c>
      <c r="J1624" s="666"/>
      <c r="K1624" s="486"/>
      <c r="L1624" s="115" t="s">
        <v>10846</v>
      </c>
      <c r="M1624" s="680"/>
      <c r="N1624" s="486"/>
      <c r="O1624" s="683"/>
      <c r="P1624" s="486"/>
      <c r="Q1624" s="486"/>
      <c r="R1624" s="486"/>
      <c r="S1624" s="37"/>
      <c r="T1624" s="37"/>
      <c r="U1624" s="37"/>
      <c r="V1624" s="37"/>
      <c r="W1624" s="37"/>
      <c r="X1624" s="37"/>
      <c r="Y1624" s="37"/>
      <c r="Z1624" s="37"/>
      <c r="AA1624" s="37"/>
      <c r="AB1624" s="37"/>
      <c r="AC1624" s="37"/>
      <c r="AD1624" s="37"/>
      <c r="AE1624" s="37"/>
      <c r="AF1624" s="37"/>
      <c r="AG1624" s="37"/>
    </row>
    <row r="1625" spans="1:33">
      <c r="A1625" s="666">
        <v>44035</v>
      </c>
      <c r="B1625" s="115" t="s">
        <v>194</v>
      </c>
      <c r="C1625" s="37">
        <v>880395862</v>
      </c>
      <c r="D1625" s="115" t="s">
        <v>139</v>
      </c>
      <c r="E1625" s="115" t="s">
        <v>140</v>
      </c>
      <c r="F1625" s="665" t="s">
        <v>10847</v>
      </c>
      <c r="G1625" s="486"/>
      <c r="H1625" s="265"/>
      <c r="I1625" s="666">
        <v>44049</v>
      </c>
      <c r="J1625" s="666"/>
      <c r="K1625" s="486"/>
      <c r="L1625" s="115" t="s">
        <v>195</v>
      </c>
      <c r="M1625" s="680"/>
      <c r="N1625" s="486"/>
      <c r="O1625" s="683"/>
      <c r="P1625" s="486"/>
      <c r="Q1625" s="486"/>
      <c r="R1625" s="486"/>
      <c r="S1625" s="37"/>
      <c r="T1625" s="37"/>
      <c r="U1625" s="37"/>
      <c r="V1625" s="37"/>
      <c r="W1625" s="37"/>
      <c r="X1625" s="37"/>
      <c r="Y1625" s="37"/>
      <c r="Z1625" s="37"/>
      <c r="AA1625" s="37"/>
      <c r="AB1625" s="37"/>
      <c r="AC1625" s="37"/>
      <c r="AD1625" s="37"/>
      <c r="AE1625" s="37"/>
      <c r="AF1625" s="37"/>
      <c r="AG1625" s="37"/>
    </row>
    <row r="1626" spans="1:33">
      <c r="A1626" s="666">
        <v>44035</v>
      </c>
      <c r="B1626" s="115" t="s">
        <v>178</v>
      </c>
      <c r="C1626" s="37">
        <v>880010527</v>
      </c>
      <c r="D1626" s="115" t="s">
        <v>139</v>
      </c>
      <c r="E1626" s="115" t="s">
        <v>140</v>
      </c>
      <c r="F1626" s="665" t="s">
        <v>142</v>
      </c>
      <c r="G1626" s="486"/>
      <c r="H1626" s="265"/>
      <c r="I1626" s="666">
        <v>44064</v>
      </c>
      <c r="J1626" s="666"/>
      <c r="K1626" s="486"/>
      <c r="L1626" s="115" t="s">
        <v>195</v>
      </c>
      <c r="M1626" s="680"/>
      <c r="N1626" s="486"/>
      <c r="O1626" s="683"/>
      <c r="P1626" s="486"/>
      <c r="Q1626" s="486"/>
      <c r="R1626" s="486"/>
      <c r="S1626" s="37"/>
      <c r="T1626" s="37"/>
      <c r="U1626" s="37"/>
      <c r="V1626" s="37"/>
      <c r="W1626" s="37"/>
      <c r="X1626" s="37"/>
      <c r="Y1626" s="37"/>
      <c r="Z1626" s="37"/>
      <c r="AA1626" s="37"/>
      <c r="AB1626" s="37"/>
      <c r="AC1626" s="37"/>
      <c r="AD1626" s="37"/>
      <c r="AE1626" s="37"/>
      <c r="AF1626" s="37"/>
      <c r="AG1626" s="37"/>
    </row>
    <row r="1627" spans="1:33">
      <c r="A1627" s="666">
        <v>44035</v>
      </c>
      <c r="B1627" s="115" t="s">
        <v>144</v>
      </c>
      <c r="C1627" s="37">
        <v>881618975</v>
      </c>
      <c r="D1627" s="115" t="s">
        <v>152</v>
      </c>
      <c r="E1627" s="115" t="s">
        <v>140</v>
      </c>
      <c r="F1627" s="665"/>
      <c r="G1627" s="486"/>
      <c r="H1627" s="265"/>
      <c r="I1627" s="666">
        <v>44064</v>
      </c>
      <c r="J1627" s="666"/>
      <c r="K1627" s="486"/>
      <c r="L1627" s="115"/>
      <c r="M1627" s="680"/>
      <c r="N1627" s="486"/>
      <c r="O1627" s="683"/>
      <c r="P1627" s="486"/>
      <c r="Q1627" s="486"/>
      <c r="R1627" s="486"/>
      <c r="S1627" s="37"/>
      <c r="T1627" s="37"/>
      <c r="U1627" s="37"/>
      <c r="V1627" s="37"/>
      <c r="W1627" s="37"/>
      <c r="X1627" s="37"/>
      <c r="Y1627" s="37"/>
      <c r="Z1627" s="37"/>
      <c r="AA1627" s="37"/>
      <c r="AB1627" s="37"/>
      <c r="AC1627" s="37"/>
      <c r="AD1627" s="37"/>
      <c r="AE1627" s="37"/>
      <c r="AF1627" s="37"/>
      <c r="AG1627" s="37"/>
    </row>
    <row r="1628" spans="1:33">
      <c r="A1628" s="666">
        <v>44015</v>
      </c>
      <c r="B1628" s="115" t="s">
        <v>146</v>
      </c>
      <c r="C1628" s="37">
        <v>880683228</v>
      </c>
      <c r="D1628" s="115" t="s">
        <v>139</v>
      </c>
      <c r="E1628" s="115" t="s">
        <v>140</v>
      </c>
      <c r="F1628" s="665" t="s">
        <v>168</v>
      </c>
      <c r="G1628" s="486"/>
      <c r="H1628" s="265">
        <v>44035</v>
      </c>
      <c r="I1628" s="666"/>
      <c r="J1628" s="665" t="s">
        <v>168</v>
      </c>
      <c r="K1628" s="486">
        <v>940</v>
      </c>
      <c r="L1628" s="680" t="s">
        <v>2000</v>
      </c>
      <c r="M1628" s="680"/>
      <c r="N1628" s="486"/>
      <c r="O1628" s="683"/>
      <c r="P1628" s="486"/>
      <c r="Q1628" s="486"/>
      <c r="R1628" s="486"/>
      <c r="S1628" s="37"/>
      <c r="T1628" s="37"/>
      <c r="U1628" s="37"/>
      <c r="V1628" s="37"/>
      <c r="W1628" s="37"/>
      <c r="X1628" s="37"/>
      <c r="Y1628" s="37"/>
      <c r="Z1628" s="37"/>
      <c r="AA1628" s="37"/>
      <c r="AB1628" s="37"/>
      <c r="AC1628" s="37"/>
      <c r="AD1628" s="37"/>
      <c r="AE1628" s="37"/>
      <c r="AF1628" s="37"/>
      <c r="AG1628" s="37"/>
    </row>
    <row r="1629" spans="1:33">
      <c r="A1629" s="666">
        <v>44036</v>
      </c>
      <c r="B1629" s="115" t="s">
        <v>206</v>
      </c>
      <c r="C1629" s="37">
        <v>881588356</v>
      </c>
      <c r="D1629" s="115" t="s">
        <v>139</v>
      </c>
      <c r="E1629" s="115" t="s">
        <v>140</v>
      </c>
      <c r="F1629" s="665" t="s">
        <v>190</v>
      </c>
      <c r="G1629" s="486"/>
      <c r="H1629" s="265"/>
      <c r="I1629" s="666">
        <v>44042</v>
      </c>
      <c r="J1629" s="666"/>
      <c r="K1629" s="486"/>
      <c r="L1629" s="115" t="s">
        <v>251</v>
      </c>
      <c r="M1629" s="680"/>
      <c r="N1629" s="486"/>
      <c r="O1629" s="683"/>
      <c r="P1629" s="486"/>
      <c r="Q1629" s="486"/>
      <c r="R1629" s="486"/>
      <c r="S1629" s="37"/>
      <c r="T1629" s="37"/>
      <c r="U1629" s="37"/>
      <c r="V1629" s="37"/>
      <c r="W1629" s="37"/>
      <c r="X1629" s="37"/>
      <c r="Y1629" s="37"/>
      <c r="Z1629" s="37"/>
      <c r="AA1629" s="37"/>
      <c r="AB1629" s="37"/>
      <c r="AC1629" s="37"/>
      <c r="AD1629" s="37"/>
      <c r="AE1629" s="37"/>
      <c r="AF1629" s="37"/>
      <c r="AG1629" s="37"/>
    </row>
    <row r="1630" spans="1:33">
      <c r="A1630" s="666">
        <v>44036</v>
      </c>
      <c r="B1630" s="115" t="s">
        <v>144</v>
      </c>
      <c r="C1630" s="37">
        <v>881698406</v>
      </c>
      <c r="D1630" s="115" t="s">
        <v>139</v>
      </c>
      <c r="E1630" s="115" t="s">
        <v>140</v>
      </c>
      <c r="F1630" s="665" t="s">
        <v>172</v>
      </c>
      <c r="G1630" s="666">
        <v>44036</v>
      </c>
      <c r="H1630" s="265">
        <v>44041</v>
      </c>
      <c r="I1630" s="666">
        <v>44064</v>
      </c>
      <c r="J1630" s="665" t="s">
        <v>142</v>
      </c>
      <c r="K1630" s="486">
        <v>24</v>
      </c>
      <c r="L1630" s="727" t="s">
        <v>1837</v>
      </c>
      <c r="M1630" s="680"/>
      <c r="N1630" s="486"/>
      <c r="O1630" s="683"/>
      <c r="P1630" s="486"/>
      <c r="Q1630" s="486"/>
      <c r="R1630" s="486"/>
      <c r="S1630" s="37"/>
      <c r="T1630" s="37"/>
      <c r="U1630" s="37"/>
      <c r="V1630" s="37"/>
      <c r="W1630" s="37"/>
      <c r="X1630" s="37"/>
      <c r="Y1630" s="37"/>
      <c r="Z1630" s="37"/>
      <c r="AA1630" s="37"/>
      <c r="AB1630" s="37"/>
      <c r="AC1630" s="37"/>
      <c r="AD1630" s="37"/>
      <c r="AE1630" s="37"/>
      <c r="AF1630" s="37"/>
      <c r="AG1630" s="37"/>
    </row>
    <row r="1631" spans="1:33">
      <c r="A1631" s="666">
        <v>44035</v>
      </c>
      <c r="B1631" s="115" t="s">
        <v>178</v>
      </c>
      <c r="C1631" s="37">
        <v>881545516</v>
      </c>
      <c r="D1631" s="115" t="s">
        <v>139</v>
      </c>
      <c r="E1631" s="115" t="s">
        <v>140</v>
      </c>
      <c r="F1631" s="665"/>
      <c r="G1631" s="486"/>
      <c r="H1631" s="265"/>
      <c r="I1631" s="666">
        <v>44055</v>
      </c>
      <c r="J1631" s="666"/>
      <c r="K1631" s="486"/>
      <c r="L1631" s="115"/>
      <c r="M1631" s="680"/>
      <c r="N1631" s="486"/>
      <c r="O1631" s="683"/>
      <c r="P1631" s="486"/>
      <c r="Q1631" s="486"/>
      <c r="R1631" s="486"/>
      <c r="S1631" s="37"/>
      <c r="T1631" s="37"/>
      <c r="U1631" s="37"/>
      <c r="V1631" s="37"/>
      <c r="W1631" s="37"/>
      <c r="X1631" s="37"/>
      <c r="Y1631" s="37"/>
      <c r="Z1631" s="37"/>
      <c r="AA1631" s="37"/>
      <c r="AB1631" s="37"/>
      <c r="AC1631" s="37"/>
      <c r="AD1631" s="37"/>
      <c r="AE1631" s="37"/>
      <c r="AF1631" s="37"/>
      <c r="AG1631" s="37"/>
    </row>
    <row r="1632" spans="1:33">
      <c r="A1632" s="666">
        <v>44036</v>
      </c>
      <c r="B1632" s="115" t="s">
        <v>156</v>
      </c>
      <c r="C1632" s="37">
        <v>880348715</v>
      </c>
      <c r="D1632" s="115" t="s">
        <v>139</v>
      </c>
      <c r="E1632" s="115" t="s">
        <v>140</v>
      </c>
      <c r="F1632" s="665"/>
      <c r="G1632" s="486"/>
      <c r="H1632" s="265"/>
      <c r="I1632" s="666">
        <v>44049</v>
      </c>
      <c r="J1632" s="666"/>
      <c r="K1632" s="486"/>
      <c r="L1632" s="115"/>
      <c r="M1632" s="680"/>
      <c r="N1632" s="486"/>
      <c r="O1632" s="683"/>
      <c r="P1632" s="486"/>
      <c r="Q1632" s="486"/>
      <c r="R1632" s="486"/>
      <c r="S1632" s="37"/>
      <c r="T1632" s="37"/>
      <c r="U1632" s="37"/>
      <c r="V1632" s="37"/>
      <c r="W1632" s="37"/>
      <c r="X1632" s="37"/>
      <c r="Y1632" s="37"/>
      <c r="Z1632" s="37"/>
      <c r="AA1632" s="37"/>
      <c r="AB1632" s="37"/>
      <c r="AC1632" s="37"/>
      <c r="AD1632" s="37"/>
      <c r="AE1632" s="37"/>
      <c r="AF1632" s="37"/>
      <c r="AG1632" s="37"/>
    </row>
    <row r="1633" spans="1:33">
      <c r="A1633" s="666">
        <v>44036</v>
      </c>
      <c r="B1633" s="115" t="s">
        <v>206</v>
      </c>
      <c r="C1633" s="37">
        <v>882074431</v>
      </c>
      <c r="D1633" s="115" t="s">
        <v>139</v>
      </c>
      <c r="E1633" s="115" t="s">
        <v>140</v>
      </c>
      <c r="F1633" s="665" t="s">
        <v>200</v>
      </c>
      <c r="G1633" s="486"/>
      <c r="H1633" s="265"/>
      <c r="I1633" s="666"/>
      <c r="J1633" s="666"/>
      <c r="K1633" s="486"/>
      <c r="L1633" s="115"/>
      <c r="M1633" s="680"/>
      <c r="N1633" s="486"/>
      <c r="O1633" s="683"/>
      <c r="P1633" s="486"/>
      <c r="Q1633" s="486"/>
      <c r="R1633" s="486"/>
      <c r="S1633" s="37"/>
      <c r="T1633" s="37"/>
      <c r="U1633" s="37"/>
      <c r="V1633" s="37"/>
      <c r="W1633" s="37"/>
      <c r="X1633" s="37"/>
      <c r="Y1633" s="37"/>
      <c r="Z1633" s="37"/>
      <c r="AA1633" s="37"/>
      <c r="AB1633" s="37"/>
      <c r="AC1633" s="37"/>
      <c r="AD1633" s="37"/>
      <c r="AE1633" s="37"/>
      <c r="AF1633" s="37"/>
      <c r="AG1633" s="37"/>
    </row>
    <row r="1634" spans="1:33">
      <c r="A1634" s="666">
        <v>44036</v>
      </c>
      <c r="B1634" s="115" t="s">
        <v>194</v>
      </c>
      <c r="C1634" s="37">
        <v>881806633</v>
      </c>
      <c r="D1634" s="115" t="s">
        <v>139</v>
      </c>
      <c r="E1634" s="115" t="s">
        <v>140</v>
      </c>
      <c r="F1634" s="665" t="s">
        <v>142</v>
      </c>
      <c r="G1634" s="486"/>
      <c r="H1634" s="265"/>
      <c r="I1634" s="666">
        <v>44050</v>
      </c>
      <c r="J1634" s="666"/>
      <c r="K1634" s="486"/>
      <c r="L1634" s="115"/>
      <c r="M1634" s="680"/>
      <c r="N1634" s="486"/>
      <c r="O1634" s="683"/>
      <c r="P1634" s="486"/>
      <c r="Q1634" s="486"/>
      <c r="R1634" s="486"/>
      <c r="S1634" s="37"/>
      <c r="T1634" s="37"/>
      <c r="U1634" s="37"/>
      <c r="V1634" s="37"/>
      <c r="W1634" s="37"/>
      <c r="X1634" s="37"/>
      <c r="Y1634" s="37"/>
      <c r="Z1634" s="37"/>
      <c r="AA1634" s="37"/>
      <c r="AB1634" s="37"/>
      <c r="AC1634" s="37"/>
      <c r="AD1634" s="37"/>
      <c r="AE1634" s="37"/>
      <c r="AF1634" s="37"/>
      <c r="AG1634" s="37"/>
    </row>
    <row r="1635" spans="1:33">
      <c r="A1635" s="666">
        <v>44036</v>
      </c>
      <c r="B1635" s="115" t="s">
        <v>206</v>
      </c>
      <c r="C1635" s="37">
        <v>882054294</v>
      </c>
      <c r="D1635" s="115" t="s">
        <v>152</v>
      </c>
      <c r="E1635" s="115" t="s">
        <v>140</v>
      </c>
      <c r="F1635" s="665" t="s">
        <v>142</v>
      </c>
      <c r="G1635" s="486"/>
      <c r="H1635" s="265"/>
      <c r="I1635" s="666">
        <v>44054</v>
      </c>
      <c r="J1635" s="666"/>
      <c r="K1635" s="486"/>
      <c r="L1635" s="115" t="s">
        <v>2198</v>
      </c>
      <c r="M1635" s="680"/>
      <c r="N1635" s="486"/>
      <c r="O1635" s="683"/>
      <c r="P1635" s="486"/>
      <c r="Q1635" s="486"/>
      <c r="R1635" s="486"/>
      <c r="S1635" s="37"/>
      <c r="T1635" s="37"/>
      <c r="U1635" s="37"/>
      <c r="V1635" s="37"/>
      <c r="W1635" s="37"/>
      <c r="X1635" s="37"/>
      <c r="Y1635" s="37"/>
      <c r="Z1635" s="37"/>
      <c r="AA1635" s="37"/>
      <c r="AB1635" s="37"/>
      <c r="AC1635" s="37"/>
      <c r="AD1635" s="37"/>
      <c r="AE1635" s="37"/>
      <c r="AF1635" s="37"/>
      <c r="AG1635" s="37"/>
    </row>
    <row r="1636" spans="1:33">
      <c r="A1636" s="666">
        <v>44025</v>
      </c>
      <c r="B1636" s="115" t="s">
        <v>175</v>
      </c>
      <c r="C1636" s="486">
        <v>880029943</v>
      </c>
      <c r="D1636" s="115" t="s">
        <v>139</v>
      </c>
      <c r="E1636" s="115" t="s">
        <v>150</v>
      </c>
      <c r="F1636" s="665" t="s">
        <v>2152</v>
      </c>
      <c r="G1636" s="486"/>
      <c r="H1636" s="265">
        <v>44036</v>
      </c>
      <c r="I1636" s="666"/>
      <c r="J1636" s="665" t="s">
        <v>2891</v>
      </c>
      <c r="K1636" s="486">
        <v>2534</v>
      </c>
      <c r="L1636" s="115" t="s">
        <v>280</v>
      </c>
      <c r="M1636" s="681"/>
      <c r="N1636" s="666">
        <v>44025</v>
      </c>
      <c r="O1636" s="486">
        <v>13077</v>
      </c>
      <c r="P1636" s="486"/>
      <c r="Q1636" s="486"/>
      <c r="R1636" s="486"/>
      <c r="S1636" s="37"/>
      <c r="T1636" s="37"/>
      <c r="U1636" s="37"/>
      <c r="V1636" s="37"/>
      <c r="W1636" s="37"/>
      <c r="X1636" s="37"/>
      <c r="Y1636" s="37"/>
      <c r="Z1636" s="37"/>
      <c r="AA1636" s="37"/>
      <c r="AB1636" s="37"/>
      <c r="AC1636" s="37"/>
      <c r="AD1636" s="37"/>
      <c r="AE1636" s="37"/>
      <c r="AF1636" s="37"/>
      <c r="AG1636" s="37"/>
    </row>
    <row r="1637" spans="1:33">
      <c r="A1637" s="666">
        <v>44025</v>
      </c>
      <c r="B1637" s="115" t="s">
        <v>175</v>
      </c>
      <c r="C1637" s="486">
        <v>880029943</v>
      </c>
      <c r="D1637" s="115" t="s">
        <v>139</v>
      </c>
      <c r="E1637" s="115" t="s">
        <v>350</v>
      </c>
      <c r="F1637" s="665" t="s">
        <v>10848</v>
      </c>
      <c r="G1637" s="486"/>
      <c r="H1637" s="265">
        <v>44042</v>
      </c>
      <c r="I1637" s="666"/>
      <c r="J1637" s="665" t="s">
        <v>2891</v>
      </c>
      <c r="K1637" s="486">
        <v>4131.7700000000004</v>
      </c>
      <c r="L1637" s="115" t="s">
        <v>1868</v>
      </c>
      <c r="M1637" s="681"/>
      <c r="N1637" s="666"/>
      <c r="O1637" s="486"/>
      <c r="P1637" s="486"/>
      <c r="Q1637" s="486"/>
      <c r="R1637" s="486"/>
      <c r="S1637" s="37"/>
      <c r="T1637" s="37"/>
      <c r="U1637" s="37"/>
      <c r="V1637" s="37"/>
      <c r="W1637" s="37"/>
      <c r="X1637" s="37"/>
      <c r="Y1637" s="37"/>
      <c r="Z1637" s="37"/>
      <c r="AA1637" s="37"/>
      <c r="AB1637" s="37"/>
      <c r="AC1637" s="37"/>
      <c r="AD1637" s="37"/>
      <c r="AE1637" s="37"/>
      <c r="AF1637" s="37"/>
      <c r="AG1637" s="37"/>
    </row>
    <row r="1638" spans="1:33">
      <c r="A1638" s="665">
        <v>44021</v>
      </c>
      <c r="B1638" s="115" t="s">
        <v>149</v>
      </c>
      <c r="C1638" s="37">
        <v>882037538</v>
      </c>
      <c r="D1638" s="115" t="s">
        <v>139</v>
      </c>
      <c r="E1638" s="115" t="s">
        <v>140</v>
      </c>
      <c r="F1638" s="665" t="s">
        <v>168</v>
      </c>
      <c r="G1638" s="486"/>
      <c r="H1638" s="265">
        <v>44036</v>
      </c>
      <c r="I1638" s="666">
        <v>44067</v>
      </c>
      <c r="J1638" s="665" t="s">
        <v>168</v>
      </c>
      <c r="K1638" s="486">
        <v>470</v>
      </c>
      <c r="L1638" s="115" t="s">
        <v>1801</v>
      </c>
      <c r="M1638" s="680"/>
      <c r="N1638" s="486"/>
      <c r="O1638" s="683"/>
      <c r="P1638" s="486"/>
      <c r="Q1638" s="486"/>
      <c r="R1638" s="486"/>
      <c r="S1638" s="37"/>
      <c r="T1638" s="37"/>
      <c r="U1638" s="37"/>
      <c r="V1638" s="37"/>
      <c r="W1638" s="37"/>
      <c r="X1638" s="37"/>
      <c r="Y1638" s="37"/>
      <c r="Z1638" s="37"/>
      <c r="AA1638" s="37"/>
      <c r="AB1638" s="37"/>
      <c r="AC1638" s="37"/>
      <c r="AD1638" s="37"/>
      <c r="AE1638" s="37"/>
      <c r="AF1638" s="37"/>
      <c r="AG1638" s="37"/>
    </row>
    <row r="1639" spans="1:33">
      <c r="A1639" s="666">
        <v>44036</v>
      </c>
      <c r="B1639" s="115" t="s">
        <v>206</v>
      </c>
      <c r="C1639" s="37">
        <v>880521504</v>
      </c>
      <c r="D1639" s="115" t="s">
        <v>152</v>
      </c>
      <c r="E1639" s="115" t="s">
        <v>140</v>
      </c>
      <c r="F1639" s="665" t="s">
        <v>424</v>
      </c>
      <c r="G1639" s="666">
        <v>44041</v>
      </c>
      <c r="H1639" s="666">
        <v>44041</v>
      </c>
      <c r="I1639" s="666"/>
      <c r="J1639" s="666"/>
      <c r="K1639" s="486">
        <v>2859.91</v>
      </c>
      <c r="L1639" s="115"/>
      <c r="M1639" s="680"/>
      <c r="N1639" s="486"/>
      <c r="O1639" s="683"/>
      <c r="P1639" s="486"/>
      <c r="Q1639" s="486"/>
      <c r="R1639" s="486"/>
      <c r="S1639" s="37"/>
      <c r="T1639" s="37"/>
      <c r="U1639" s="37"/>
      <c r="V1639" s="37"/>
      <c r="W1639" s="37"/>
      <c r="X1639" s="37"/>
      <c r="Y1639" s="37"/>
      <c r="Z1639" s="37"/>
      <c r="AA1639" s="37"/>
      <c r="AB1639" s="37"/>
      <c r="AC1639" s="37"/>
      <c r="AD1639" s="37"/>
      <c r="AE1639" s="37"/>
      <c r="AF1639" s="37"/>
      <c r="AG1639" s="37"/>
    </row>
    <row r="1640" spans="1:33">
      <c r="A1640" s="666">
        <v>44036</v>
      </c>
      <c r="B1640" s="115" t="s">
        <v>206</v>
      </c>
      <c r="C1640" s="37">
        <v>882206458</v>
      </c>
      <c r="D1640" s="115" t="s">
        <v>139</v>
      </c>
      <c r="E1640" s="115" t="s">
        <v>140</v>
      </c>
      <c r="F1640" s="665"/>
      <c r="G1640" s="486"/>
      <c r="H1640" s="265"/>
      <c r="I1640" s="666">
        <v>44054</v>
      </c>
      <c r="J1640" s="666"/>
      <c r="K1640" s="486"/>
      <c r="L1640" s="115"/>
      <c r="M1640" s="680"/>
      <c r="N1640" s="486"/>
      <c r="O1640" s="683"/>
      <c r="P1640" s="486"/>
      <c r="Q1640" s="486"/>
      <c r="R1640" s="486"/>
      <c r="S1640" s="37"/>
      <c r="T1640" s="37"/>
      <c r="U1640" s="37"/>
      <c r="V1640" s="37"/>
      <c r="W1640" s="37"/>
      <c r="X1640" s="37"/>
      <c r="Y1640" s="37"/>
      <c r="Z1640" s="37"/>
      <c r="AA1640" s="37"/>
      <c r="AB1640" s="37"/>
      <c r="AC1640" s="37"/>
      <c r="AD1640" s="37"/>
      <c r="AE1640" s="37"/>
      <c r="AF1640" s="37"/>
      <c r="AG1640" s="37"/>
    </row>
    <row r="1641" spans="1:33">
      <c r="A1641" s="666">
        <v>44036</v>
      </c>
      <c r="B1641" s="115" t="s">
        <v>149</v>
      </c>
      <c r="C1641" s="37">
        <v>881799279</v>
      </c>
      <c r="D1641" s="115" t="s">
        <v>139</v>
      </c>
      <c r="E1641" s="115" t="s">
        <v>140</v>
      </c>
      <c r="F1641" s="665" t="s">
        <v>719</v>
      </c>
      <c r="G1641" s="486"/>
      <c r="H1641" s="265"/>
      <c r="I1641" s="666">
        <v>44050</v>
      </c>
      <c r="J1641" s="666"/>
      <c r="K1641" s="486"/>
      <c r="L1641" s="115" t="s">
        <v>10849</v>
      </c>
      <c r="M1641" s="680"/>
      <c r="N1641" s="486"/>
      <c r="O1641" s="683"/>
      <c r="P1641" s="486"/>
      <c r="Q1641" s="486"/>
      <c r="R1641" s="486"/>
      <c r="S1641" s="37"/>
      <c r="T1641" s="37"/>
      <c r="U1641" s="37"/>
      <c r="V1641" s="37"/>
      <c r="W1641" s="37"/>
      <c r="X1641" s="37"/>
      <c r="Y1641" s="37"/>
      <c r="Z1641" s="37"/>
      <c r="AA1641" s="37"/>
      <c r="AB1641" s="37"/>
      <c r="AC1641" s="37"/>
      <c r="AD1641" s="37"/>
      <c r="AE1641" s="37"/>
      <c r="AF1641" s="37"/>
      <c r="AG1641" s="37"/>
    </row>
    <row r="1642" spans="1:33">
      <c r="A1642" s="666">
        <v>44036</v>
      </c>
      <c r="B1642" s="115" t="s">
        <v>206</v>
      </c>
      <c r="C1642" s="37">
        <v>881369319</v>
      </c>
      <c r="D1642" s="115" t="s">
        <v>139</v>
      </c>
      <c r="E1642" s="115" t="s">
        <v>140</v>
      </c>
      <c r="F1642" s="665"/>
      <c r="G1642" s="486"/>
      <c r="H1642" s="265"/>
      <c r="I1642" s="666">
        <v>44070</v>
      </c>
      <c r="J1642" s="666"/>
      <c r="K1642" s="486"/>
      <c r="L1642" s="115"/>
      <c r="M1642" s="680"/>
      <c r="N1642" s="486"/>
      <c r="O1642" s="683"/>
      <c r="P1642" s="486"/>
      <c r="Q1642" s="486"/>
      <c r="R1642" s="486"/>
      <c r="S1642" s="37"/>
      <c r="T1642" s="37"/>
      <c r="U1642" s="37"/>
      <c r="V1642" s="37"/>
      <c r="W1642" s="37"/>
      <c r="X1642" s="37"/>
      <c r="Y1642" s="37"/>
      <c r="Z1642" s="37"/>
      <c r="AA1642" s="37"/>
      <c r="AB1642" s="37"/>
      <c r="AC1642" s="37"/>
      <c r="AD1642" s="37"/>
      <c r="AE1642" s="37"/>
      <c r="AF1642" s="37"/>
      <c r="AG1642" s="37"/>
    </row>
    <row r="1643" spans="1:33">
      <c r="A1643" s="666">
        <v>44036</v>
      </c>
      <c r="B1643" s="115" t="s">
        <v>206</v>
      </c>
      <c r="C1643" s="37">
        <v>880532811</v>
      </c>
      <c r="D1643" s="115" t="s">
        <v>139</v>
      </c>
      <c r="E1643" s="115" t="s">
        <v>140</v>
      </c>
      <c r="F1643" s="665"/>
      <c r="G1643" s="681">
        <v>44036</v>
      </c>
      <c r="H1643" s="681">
        <v>44036</v>
      </c>
      <c r="I1643" s="681">
        <v>44036</v>
      </c>
      <c r="J1643" s="681" t="s">
        <v>142</v>
      </c>
      <c r="K1643" s="680">
        <v>63683</v>
      </c>
      <c r="L1643" s="680" t="s">
        <v>1792</v>
      </c>
      <c r="M1643" s="680"/>
      <c r="N1643" s="486"/>
      <c r="O1643" s="683"/>
      <c r="P1643" s="486"/>
      <c r="Q1643" s="486"/>
      <c r="R1643" s="486"/>
      <c r="S1643" s="37"/>
      <c r="T1643" s="37"/>
      <c r="U1643" s="37"/>
      <c r="V1643" s="37"/>
      <c r="W1643" s="37"/>
      <c r="X1643" s="37"/>
      <c r="Y1643" s="37"/>
      <c r="Z1643" s="37"/>
      <c r="AA1643" s="37"/>
      <c r="AB1643" s="37"/>
      <c r="AC1643" s="37"/>
      <c r="AD1643" s="37"/>
      <c r="AE1643" s="37"/>
      <c r="AF1643" s="37"/>
      <c r="AG1643" s="37"/>
    </row>
    <row r="1644" spans="1:33">
      <c r="A1644" s="666">
        <v>44036</v>
      </c>
      <c r="B1644" s="115" t="s">
        <v>138</v>
      </c>
      <c r="C1644" s="37">
        <v>880002319</v>
      </c>
      <c r="D1644" s="115" t="s">
        <v>139</v>
      </c>
      <c r="E1644" s="115" t="s">
        <v>140</v>
      </c>
      <c r="F1644" s="665" t="s">
        <v>142</v>
      </c>
      <c r="G1644" s="486"/>
      <c r="H1644" s="265"/>
      <c r="I1644" s="666">
        <v>44042</v>
      </c>
      <c r="J1644" s="666"/>
      <c r="K1644" s="486"/>
      <c r="L1644" s="115" t="s">
        <v>160</v>
      </c>
      <c r="M1644" s="680"/>
      <c r="N1644" s="486"/>
      <c r="O1644" s="683"/>
      <c r="P1644" s="486"/>
      <c r="Q1644" s="486"/>
      <c r="R1644" s="486"/>
      <c r="S1644" s="37"/>
      <c r="T1644" s="37"/>
      <c r="U1644" s="37"/>
      <c r="V1644" s="37"/>
      <c r="W1644" s="37"/>
      <c r="X1644" s="37"/>
      <c r="Y1644" s="37"/>
      <c r="Z1644" s="37"/>
      <c r="AA1644" s="37"/>
      <c r="AB1644" s="37"/>
      <c r="AC1644" s="37"/>
      <c r="AD1644" s="37"/>
      <c r="AE1644" s="37"/>
      <c r="AF1644" s="37"/>
      <c r="AG1644" s="37"/>
    </row>
    <row r="1645" spans="1:33">
      <c r="A1645" s="666">
        <v>44036</v>
      </c>
      <c r="B1645" s="115" t="s">
        <v>146</v>
      </c>
      <c r="C1645" s="37">
        <v>881519000</v>
      </c>
      <c r="D1645" s="115" t="s">
        <v>139</v>
      </c>
      <c r="E1645" s="115" t="s">
        <v>147</v>
      </c>
      <c r="F1645" s="665" t="s">
        <v>142</v>
      </c>
      <c r="G1645" s="486"/>
      <c r="H1645" s="265"/>
      <c r="I1645" s="666"/>
      <c r="J1645" s="666"/>
      <c r="K1645" s="486"/>
      <c r="L1645" s="115"/>
      <c r="M1645" s="680"/>
      <c r="N1645" s="666">
        <v>44036</v>
      </c>
      <c r="O1645" s="486">
        <v>97.5</v>
      </c>
      <c r="P1645" s="486"/>
      <c r="Q1645" s="486"/>
      <c r="R1645" s="486"/>
      <c r="S1645" s="37"/>
      <c r="T1645" s="37"/>
      <c r="U1645" s="37"/>
      <c r="V1645" s="37"/>
      <c r="W1645" s="37"/>
      <c r="X1645" s="37"/>
      <c r="Y1645" s="37"/>
      <c r="Z1645" s="37"/>
      <c r="AA1645" s="37"/>
      <c r="AB1645" s="37"/>
      <c r="AC1645" s="37"/>
      <c r="AD1645" s="37"/>
      <c r="AE1645" s="37"/>
      <c r="AF1645" s="37"/>
      <c r="AG1645" s="37"/>
    </row>
    <row r="1646" spans="1:33">
      <c r="A1646" s="666">
        <v>44036</v>
      </c>
      <c r="B1646" s="115" t="s">
        <v>144</v>
      </c>
      <c r="C1646" s="37">
        <v>881747547</v>
      </c>
      <c r="D1646" s="115" t="s">
        <v>139</v>
      </c>
      <c r="E1646" s="115" t="s">
        <v>147</v>
      </c>
      <c r="F1646" s="665"/>
      <c r="G1646" s="666">
        <v>44036</v>
      </c>
      <c r="H1646" s="265"/>
      <c r="I1646" s="666">
        <v>44064</v>
      </c>
      <c r="J1646" s="666"/>
      <c r="K1646" s="486"/>
      <c r="L1646" s="115"/>
      <c r="M1646" s="680"/>
      <c r="N1646" s="486"/>
      <c r="O1646" s="683"/>
      <c r="P1646" s="486"/>
      <c r="Q1646" s="486"/>
      <c r="R1646" s="486"/>
      <c r="S1646" s="37"/>
      <c r="T1646" s="37"/>
      <c r="U1646" s="37"/>
      <c r="V1646" s="37"/>
      <c r="W1646" s="37"/>
      <c r="X1646" s="37"/>
      <c r="Y1646" s="37"/>
      <c r="Z1646" s="37"/>
      <c r="AA1646" s="37"/>
      <c r="AB1646" s="37"/>
      <c r="AC1646" s="37"/>
      <c r="AD1646" s="37"/>
      <c r="AE1646" s="37"/>
      <c r="AF1646" s="37"/>
      <c r="AG1646" s="37"/>
    </row>
    <row r="1647" spans="1:33">
      <c r="A1647" s="666">
        <v>44036</v>
      </c>
      <c r="B1647" s="115" t="s">
        <v>146</v>
      </c>
      <c r="C1647" s="37">
        <v>882102754</v>
      </c>
      <c r="D1647" s="115" t="s">
        <v>139</v>
      </c>
      <c r="E1647" s="115" t="s">
        <v>140</v>
      </c>
      <c r="F1647" s="665" t="s">
        <v>7385</v>
      </c>
      <c r="G1647" s="486"/>
      <c r="H1647" s="265"/>
      <c r="I1647" s="666">
        <v>44050</v>
      </c>
      <c r="J1647" s="666"/>
      <c r="K1647" s="486"/>
      <c r="L1647" s="115"/>
      <c r="M1647" s="680"/>
      <c r="N1647" s="486"/>
      <c r="O1647" s="683"/>
      <c r="P1647" s="486"/>
      <c r="Q1647" s="486"/>
      <c r="R1647" s="486"/>
      <c r="S1647" s="37"/>
      <c r="T1647" s="37"/>
      <c r="U1647" s="37"/>
      <c r="V1647" s="37"/>
      <c r="W1647" s="37"/>
      <c r="X1647" s="37"/>
      <c r="Y1647" s="37"/>
      <c r="Z1647" s="37"/>
      <c r="AA1647" s="37"/>
      <c r="AB1647" s="37"/>
      <c r="AC1647" s="37"/>
      <c r="AD1647" s="37"/>
      <c r="AE1647" s="37"/>
      <c r="AF1647" s="37"/>
      <c r="AG1647" s="37"/>
    </row>
    <row r="1648" spans="1:33">
      <c r="A1648" s="666">
        <v>44036</v>
      </c>
      <c r="B1648" s="115" t="s">
        <v>149</v>
      </c>
      <c r="C1648" s="37">
        <v>880676526</v>
      </c>
      <c r="D1648" s="115" t="s">
        <v>152</v>
      </c>
      <c r="E1648" s="115" t="s">
        <v>140</v>
      </c>
      <c r="F1648" s="665" t="s">
        <v>142</v>
      </c>
      <c r="G1648" s="486"/>
      <c r="H1648" s="265"/>
      <c r="I1648" s="666">
        <v>44050</v>
      </c>
      <c r="J1648" s="666"/>
      <c r="K1648" s="486"/>
      <c r="L1648" s="115" t="s">
        <v>10850</v>
      </c>
      <c r="M1648" s="680"/>
      <c r="N1648" s="486"/>
      <c r="O1648" s="683"/>
      <c r="P1648" s="486"/>
      <c r="Q1648" s="486"/>
      <c r="R1648" s="486"/>
      <c r="S1648" s="37"/>
      <c r="T1648" s="37"/>
      <c r="U1648" s="37"/>
      <c r="V1648" s="37"/>
      <c r="W1648" s="37"/>
      <c r="X1648" s="37"/>
      <c r="Y1648" s="37"/>
      <c r="Z1648" s="37"/>
      <c r="AA1648" s="37"/>
      <c r="AB1648" s="37"/>
      <c r="AC1648" s="37"/>
      <c r="AD1648" s="37"/>
      <c r="AE1648" s="37"/>
      <c r="AF1648" s="37"/>
      <c r="AG1648" s="37"/>
    </row>
    <row r="1649" spans="1:33">
      <c r="A1649" s="666">
        <v>44036</v>
      </c>
      <c r="B1649" s="115" t="s">
        <v>144</v>
      </c>
      <c r="C1649" s="37">
        <v>882259554</v>
      </c>
      <c r="D1649" s="115" t="s">
        <v>139</v>
      </c>
      <c r="E1649" s="115" t="s">
        <v>140</v>
      </c>
      <c r="F1649" s="665" t="s">
        <v>10851</v>
      </c>
      <c r="G1649" s="666">
        <v>44036</v>
      </c>
      <c r="H1649" s="265"/>
      <c r="I1649" s="666">
        <v>44053</v>
      </c>
      <c r="J1649" s="666"/>
      <c r="K1649" s="486"/>
      <c r="L1649" s="115" t="s">
        <v>10852</v>
      </c>
      <c r="M1649" s="680"/>
      <c r="N1649" s="486"/>
      <c r="O1649" s="683"/>
      <c r="P1649" s="486"/>
      <c r="Q1649" s="486"/>
      <c r="R1649" s="486"/>
      <c r="S1649" s="37"/>
      <c r="T1649" s="37"/>
      <c r="U1649" s="37"/>
      <c r="V1649" s="37"/>
      <c r="W1649" s="37"/>
      <c r="X1649" s="37"/>
      <c r="Y1649" s="37"/>
      <c r="Z1649" s="37"/>
      <c r="AA1649" s="37"/>
      <c r="AB1649" s="37"/>
      <c r="AC1649" s="37"/>
      <c r="AD1649" s="37"/>
      <c r="AE1649" s="37"/>
      <c r="AF1649" s="37"/>
      <c r="AG1649" s="37"/>
    </row>
    <row r="1650" spans="1:33">
      <c r="A1650" s="666">
        <v>44036</v>
      </c>
      <c r="B1650" s="115" t="s">
        <v>154</v>
      </c>
      <c r="C1650" s="37">
        <v>881080757</v>
      </c>
      <c r="D1650" s="115" t="s">
        <v>139</v>
      </c>
      <c r="E1650" s="115" t="s">
        <v>140</v>
      </c>
      <c r="F1650" s="665"/>
      <c r="G1650" s="486"/>
      <c r="H1650" s="265"/>
      <c r="I1650" s="666">
        <v>44053</v>
      </c>
      <c r="J1650" s="666"/>
      <c r="K1650" s="486"/>
      <c r="L1650" s="115" t="s">
        <v>195</v>
      </c>
      <c r="M1650" s="680"/>
      <c r="N1650" s="486"/>
      <c r="O1650" s="683"/>
      <c r="P1650" s="486"/>
      <c r="Q1650" s="486"/>
      <c r="R1650" s="486"/>
      <c r="S1650" s="37"/>
      <c r="T1650" s="37"/>
      <c r="U1650" s="37"/>
      <c r="V1650" s="37"/>
      <c r="W1650" s="37"/>
      <c r="X1650" s="37"/>
      <c r="Y1650" s="37"/>
      <c r="Z1650" s="37"/>
      <c r="AA1650" s="37"/>
      <c r="AB1650" s="37"/>
      <c r="AC1650" s="37"/>
      <c r="AD1650" s="37"/>
      <c r="AE1650" s="37"/>
      <c r="AF1650" s="37"/>
      <c r="AG1650" s="37"/>
    </row>
    <row r="1651" spans="1:33">
      <c r="A1651" s="666">
        <v>44036</v>
      </c>
      <c r="B1651" s="115" t="s">
        <v>149</v>
      </c>
      <c r="C1651" s="37">
        <v>880199299</v>
      </c>
      <c r="D1651" s="115" t="s">
        <v>152</v>
      </c>
      <c r="E1651" s="115" t="s">
        <v>140</v>
      </c>
      <c r="F1651" s="665" t="s">
        <v>10853</v>
      </c>
      <c r="G1651" s="486"/>
      <c r="H1651" s="265"/>
      <c r="I1651" s="666">
        <v>44050</v>
      </c>
      <c r="J1651" s="666"/>
      <c r="K1651" s="486"/>
      <c r="L1651" s="115" t="s">
        <v>195</v>
      </c>
      <c r="M1651" s="680"/>
      <c r="N1651" s="486"/>
      <c r="O1651" s="683"/>
      <c r="P1651" s="486"/>
      <c r="Q1651" s="486"/>
      <c r="R1651" s="486"/>
      <c r="S1651" s="37"/>
      <c r="T1651" s="37"/>
      <c r="U1651" s="37"/>
      <c r="V1651" s="37"/>
      <c r="W1651" s="37"/>
      <c r="X1651" s="37"/>
      <c r="Y1651" s="37"/>
      <c r="Z1651" s="37"/>
      <c r="AA1651" s="37"/>
      <c r="AB1651" s="37"/>
      <c r="AC1651" s="37"/>
      <c r="AD1651" s="37"/>
      <c r="AE1651" s="37"/>
      <c r="AF1651" s="37"/>
      <c r="AG1651" s="37"/>
    </row>
    <row r="1652" spans="1:33">
      <c r="A1652" s="666">
        <v>44036</v>
      </c>
      <c r="B1652" s="115" t="s">
        <v>146</v>
      </c>
      <c r="C1652" s="37">
        <v>881822022</v>
      </c>
      <c r="D1652" s="115" t="s">
        <v>139</v>
      </c>
      <c r="E1652" s="115" t="s">
        <v>140</v>
      </c>
      <c r="F1652" s="665" t="s">
        <v>200</v>
      </c>
      <c r="G1652" s="486"/>
      <c r="H1652" s="265"/>
      <c r="I1652" s="666">
        <v>44049</v>
      </c>
      <c r="J1652" s="666"/>
      <c r="K1652" s="486"/>
      <c r="L1652" s="115" t="s">
        <v>195</v>
      </c>
      <c r="M1652" s="680"/>
      <c r="N1652" s="486"/>
      <c r="O1652" s="683"/>
      <c r="P1652" s="486"/>
      <c r="Q1652" s="486"/>
      <c r="R1652" s="486"/>
      <c r="S1652" s="37"/>
      <c r="T1652" s="37"/>
      <c r="U1652" s="37"/>
      <c r="V1652" s="37"/>
      <c r="W1652" s="37"/>
      <c r="X1652" s="37"/>
      <c r="Y1652" s="37"/>
      <c r="Z1652" s="37"/>
      <c r="AA1652" s="37"/>
      <c r="AB1652" s="37"/>
      <c r="AC1652" s="37"/>
      <c r="AD1652" s="37"/>
      <c r="AE1652" s="37"/>
      <c r="AF1652" s="37"/>
      <c r="AG1652" s="37"/>
    </row>
    <row r="1653" spans="1:33">
      <c r="A1653" s="666">
        <v>44036</v>
      </c>
      <c r="B1653" s="115" t="s">
        <v>154</v>
      </c>
      <c r="C1653" s="37">
        <v>880843206</v>
      </c>
      <c r="D1653" s="115" t="s">
        <v>139</v>
      </c>
      <c r="E1653" s="115" t="s">
        <v>140</v>
      </c>
      <c r="F1653" s="665" t="s">
        <v>168</v>
      </c>
      <c r="G1653" s="486"/>
      <c r="H1653" s="265"/>
      <c r="I1653" s="666">
        <v>44053</v>
      </c>
      <c r="J1653" s="666"/>
      <c r="K1653" s="486"/>
      <c r="L1653" s="115" t="s">
        <v>280</v>
      </c>
      <c r="M1653" s="680"/>
      <c r="N1653" s="486"/>
      <c r="O1653" s="683"/>
      <c r="P1653" s="486"/>
      <c r="Q1653" s="486"/>
      <c r="R1653" s="486"/>
      <c r="S1653" s="37"/>
      <c r="T1653" s="37"/>
      <c r="U1653" s="37"/>
      <c r="V1653" s="37"/>
      <c r="W1653" s="37"/>
      <c r="X1653" s="37"/>
      <c r="Y1653" s="37"/>
      <c r="Z1653" s="37"/>
      <c r="AA1653" s="37"/>
      <c r="AB1653" s="37"/>
      <c r="AC1653" s="37"/>
      <c r="AD1653" s="37"/>
      <c r="AE1653" s="37"/>
      <c r="AF1653" s="37"/>
      <c r="AG1653" s="37"/>
    </row>
    <row r="1654" spans="1:33">
      <c r="A1654" s="666">
        <v>44036</v>
      </c>
      <c r="B1654" s="115" t="s">
        <v>149</v>
      </c>
      <c r="C1654" s="37">
        <v>880035967</v>
      </c>
      <c r="D1654" s="115" t="s">
        <v>152</v>
      </c>
      <c r="E1654" s="115" t="s">
        <v>140</v>
      </c>
      <c r="F1654" s="665" t="s">
        <v>142</v>
      </c>
      <c r="G1654" s="486"/>
      <c r="H1654" s="265"/>
      <c r="I1654" s="666">
        <v>44050</v>
      </c>
      <c r="J1654" s="666"/>
      <c r="K1654" s="486"/>
      <c r="L1654" s="115" t="s">
        <v>10778</v>
      </c>
      <c r="M1654" s="680"/>
      <c r="N1654" s="486"/>
      <c r="O1654" s="683"/>
      <c r="P1654" s="486"/>
      <c r="Q1654" s="486"/>
      <c r="R1654" s="486"/>
      <c r="S1654" s="37"/>
      <c r="T1654" s="37"/>
      <c r="U1654" s="37"/>
      <c r="V1654" s="37"/>
      <c r="W1654" s="37"/>
      <c r="X1654" s="37"/>
      <c r="Y1654" s="37"/>
      <c r="Z1654" s="37"/>
      <c r="AA1654" s="37"/>
      <c r="AB1654" s="37"/>
      <c r="AC1654" s="37"/>
      <c r="AD1654" s="37"/>
      <c r="AE1654" s="37"/>
      <c r="AF1654" s="37"/>
      <c r="AG1654" s="37"/>
    </row>
    <row r="1655" spans="1:33">
      <c r="A1655" s="666">
        <v>44036</v>
      </c>
      <c r="B1655" s="115" t="s">
        <v>156</v>
      </c>
      <c r="C1655" s="37">
        <v>880996140</v>
      </c>
      <c r="D1655" s="115" t="s">
        <v>139</v>
      </c>
      <c r="E1655" s="115" t="s">
        <v>140</v>
      </c>
      <c r="F1655" s="665"/>
      <c r="G1655" s="486"/>
      <c r="H1655" s="265"/>
      <c r="I1655" s="666">
        <v>44046</v>
      </c>
      <c r="J1655" s="666"/>
      <c r="K1655" s="486"/>
      <c r="L1655" s="37"/>
      <c r="M1655" s="680"/>
      <c r="N1655" s="486"/>
      <c r="O1655" s="683"/>
      <c r="P1655" s="486"/>
      <c r="Q1655" s="486"/>
      <c r="R1655" s="486"/>
      <c r="S1655" s="37"/>
      <c r="T1655" s="37"/>
      <c r="U1655" s="37"/>
      <c r="V1655" s="37"/>
      <c r="W1655" s="37"/>
      <c r="X1655" s="37"/>
      <c r="Y1655" s="37"/>
      <c r="Z1655" s="37"/>
      <c r="AA1655" s="37"/>
      <c r="AB1655" s="37"/>
      <c r="AC1655" s="37"/>
      <c r="AD1655" s="37"/>
      <c r="AE1655" s="37"/>
      <c r="AF1655" s="37"/>
      <c r="AG1655" s="37"/>
    </row>
    <row r="1656" spans="1:33">
      <c r="A1656" s="666">
        <v>44036</v>
      </c>
      <c r="B1656" s="115" t="s">
        <v>194</v>
      </c>
      <c r="C1656" s="37">
        <v>880512126</v>
      </c>
      <c r="D1656" s="115" t="s">
        <v>139</v>
      </c>
      <c r="E1656" s="115" t="s">
        <v>140</v>
      </c>
      <c r="F1656" s="665" t="s">
        <v>142</v>
      </c>
      <c r="G1656" s="486"/>
      <c r="H1656" s="265"/>
      <c r="I1656" s="666">
        <v>44050</v>
      </c>
      <c r="J1656" s="666"/>
      <c r="K1656" s="486"/>
      <c r="L1656" s="115" t="s">
        <v>195</v>
      </c>
      <c r="M1656" s="680"/>
      <c r="N1656" s="486"/>
      <c r="O1656" s="683"/>
      <c r="P1656" s="486"/>
      <c r="Q1656" s="486"/>
      <c r="R1656" s="486"/>
      <c r="S1656" s="37"/>
      <c r="T1656" s="37"/>
      <c r="U1656" s="37"/>
      <c r="V1656" s="37"/>
      <c r="W1656" s="37"/>
      <c r="X1656" s="37"/>
      <c r="Y1656" s="37"/>
      <c r="Z1656" s="37"/>
      <c r="AA1656" s="37"/>
      <c r="AB1656" s="37"/>
      <c r="AC1656" s="37"/>
      <c r="AD1656" s="37"/>
      <c r="AE1656" s="37"/>
      <c r="AF1656" s="37"/>
      <c r="AG1656" s="37"/>
    </row>
    <row r="1657" spans="1:33">
      <c r="A1657" s="666">
        <v>44036</v>
      </c>
      <c r="B1657" s="115" t="s">
        <v>154</v>
      </c>
      <c r="C1657" s="37">
        <v>880753159</v>
      </c>
      <c r="D1657" s="115" t="s">
        <v>139</v>
      </c>
      <c r="E1657" s="115" t="s">
        <v>147</v>
      </c>
      <c r="F1657" s="665"/>
      <c r="G1657" s="486"/>
      <c r="H1657" s="265"/>
      <c r="I1657" s="666"/>
      <c r="J1657" s="666"/>
      <c r="K1657" s="486"/>
      <c r="L1657" s="115"/>
      <c r="M1657" s="680"/>
      <c r="N1657" s="486"/>
      <c r="O1657" s="683"/>
      <c r="P1657" s="486"/>
      <c r="Q1657" s="486"/>
      <c r="R1657" s="486"/>
      <c r="S1657" s="37"/>
      <c r="T1657" s="37"/>
      <c r="U1657" s="37"/>
      <c r="V1657" s="37"/>
      <c r="W1657" s="37"/>
      <c r="X1657" s="37"/>
      <c r="Y1657" s="37"/>
      <c r="Z1657" s="37"/>
      <c r="AA1657" s="37"/>
      <c r="AB1657" s="37"/>
      <c r="AC1657" s="37"/>
      <c r="AD1657" s="37"/>
      <c r="AE1657" s="37"/>
      <c r="AF1657" s="37"/>
      <c r="AG1657" s="37"/>
    </row>
    <row r="1658" spans="1:33">
      <c r="A1658" s="666">
        <v>44036</v>
      </c>
      <c r="B1658" s="115" t="s">
        <v>156</v>
      </c>
      <c r="C1658" s="37">
        <v>880643251</v>
      </c>
      <c r="D1658" s="115" t="s">
        <v>139</v>
      </c>
      <c r="E1658" s="115" t="s">
        <v>140</v>
      </c>
      <c r="F1658" s="665"/>
      <c r="G1658" s="486"/>
      <c r="H1658" s="265">
        <v>44036</v>
      </c>
      <c r="I1658" s="666">
        <v>44050</v>
      </c>
      <c r="J1658" s="665" t="s">
        <v>176</v>
      </c>
      <c r="K1658" s="486">
        <v>73.91</v>
      </c>
      <c r="L1658" s="115"/>
      <c r="M1658" s="680"/>
      <c r="N1658" s="486"/>
      <c r="O1658" s="683"/>
      <c r="P1658" s="486"/>
      <c r="Q1658" s="486"/>
      <c r="R1658" s="486"/>
      <c r="S1658" s="37"/>
      <c r="T1658" s="37"/>
      <c r="U1658" s="37"/>
      <c r="V1658" s="37"/>
      <c r="W1658" s="37"/>
      <c r="X1658" s="37"/>
      <c r="Y1658" s="37"/>
      <c r="Z1658" s="37"/>
      <c r="AA1658" s="37"/>
      <c r="AB1658" s="37"/>
      <c r="AC1658" s="37"/>
      <c r="AD1658" s="37"/>
      <c r="AE1658" s="37"/>
      <c r="AF1658" s="37"/>
      <c r="AG1658" s="37"/>
    </row>
    <row r="1659" spans="1:33">
      <c r="A1659" s="666">
        <v>44036</v>
      </c>
      <c r="B1659" s="115" t="s">
        <v>154</v>
      </c>
      <c r="C1659" s="37">
        <v>880760577</v>
      </c>
      <c r="D1659" s="115" t="s">
        <v>139</v>
      </c>
      <c r="E1659" s="115" t="s">
        <v>147</v>
      </c>
      <c r="F1659" s="665"/>
      <c r="G1659" s="486"/>
      <c r="H1659" s="265"/>
      <c r="I1659" s="666"/>
      <c r="J1659" s="666"/>
      <c r="K1659" s="486"/>
      <c r="L1659" s="115"/>
      <c r="M1659" s="680"/>
      <c r="N1659" s="486"/>
      <c r="O1659" s="683"/>
      <c r="P1659" s="486"/>
      <c r="Q1659" s="486"/>
      <c r="R1659" s="486"/>
      <c r="S1659" s="37"/>
      <c r="T1659" s="37"/>
      <c r="U1659" s="37"/>
      <c r="V1659" s="37"/>
      <c r="W1659" s="37"/>
      <c r="X1659" s="37"/>
      <c r="Y1659" s="37"/>
      <c r="Z1659" s="37"/>
      <c r="AA1659" s="37"/>
      <c r="AB1659" s="37"/>
      <c r="AC1659" s="37"/>
      <c r="AD1659" s="37"/>
      <c r="AE1659" s="37"/>
      <c r="AF1659" s="37"/>
      <c r="AG1659" s="37"/>
    </row>
    <row r="1660" spans="1:33">
      <c r="A1660" s="666">
        <v>44036</v>
      </c>
      <c r="B1660" s="115" t="s">
        <v>146</v>
      </c>
      <c r="C1660" s="37">
        <v>880026345</v>
      </c>
      <c r="D1660" s="115" t="s">
        <v>139</v>
      </c>
      <c r="E1660" s="115" t="s">
        <v>140</v>
      </c>
      <c r="F1660" s="665" t="s">
        <v>142</v>
      </c>
      <c r="G1660" s="486"/>
      <c r="H1660" s="265"/>
      <c r="I1660" s="666">
        <v>44048</v>
      </c>
      <c r="J1660" s="666"/>
      <c r="K1660" s="486"/>
      <c r="L1660" s="115" t="s">
        <v>195</v>
      </c>
      <c r="M1660" s="680"/>
      <c r="N1660" s="486"/>
      <c r="O1660" s="683"/>
      <c r="P1660" s="486"/>
      <c r="Q1660" s="486"/>
      <c r="R1660" s="486"/>
      <c r="S1660" s="37"/>
      <c r="T1660" s="37"/>
      <c r="U1660" s="37"/>
      <c r="V1660" s="37"/>
      <c r="W1660" s="37"/>
      <c r="X1660" s="37"/>
      <c r="Y1660" s="37"/>
      <c r="Z1660" s="37"/>
      <c r="AA1660" s="37"/>
      <c r="AB1660" s="37"/>
      <c r="AC1660" s="37"/>
      <c r="AD1660" s="37"/>
      <c r="AE1660" s="37"/>
      <c r="AF1660" s="37"/>
      <c r="AG1660" s="37"/>
    </row>
    <row r="1661" spans="1:33">
      <c r="A1661" s="666">
        <v>44036</v>
      </c>
      <c r="B1661" s="115" t="s">
        <v>156</v>
      </c>
      <c r="C1661" s="37">
        <v>880848299</v>
      </c>
      <c r="D1661" s="115" t="s">
        <v>139</v>
      </c>
      <c r="E1661" s="115" t="s">
        <v>140</v>
      </c>
      <c r="F1661" s="665"/>
      <c r="G1661" s="486"/>
      <c r="H1661" s="265"/>
      <c r="I1661" s="666">
        <v>44049</v>
      </c>
      <c r="J1661" s="666"/>
      <c r="K1661" s="486"/>
      <c r="L1661" s="115"/>
      <c r="M1661" s="680"/>
      <c r="N1661" s="486"/>
      <c r="O1661" s="683"/>
      <c r="P1661" s="486"/>
      <c r="Q1661" s="486"/>
      <c r="R1661" s="486"/>
      <c r="S1661" s="37"/>
      <c r="T1661" s="37"/>
      <c r="U1661" s="37"/>
      <c r="V1661" s="37"/>
      <c r="W1661" s="37"/>
      <c r="X1661" s="37"/>
      <c r="Y1661" s="37"/>
      <c r="Z1661" s="37"/>
      <c r="AA1661" s="37"/>
      <c r="AB1661" s="37"/>
      <c r="AC1661" s="37"/>
      <c r="AD1661" s="37"/>
      <c r="AE1661" s="37"/>
      <c r="AF1661" s="37"/>
      <c r="AG1661" s="37"/>
    </row>
    <row r="1662" spans="1:33">
      <c r="A1662" s="666">
        <v>44036</v>
      </c>
      <c r="B1662" s="115" t="s">
        <v>194</v>
      </c>
      <c r="C1662" s="37">
        <v>880342632</v>
      </c>
      <c r="D1662" s="115" t="s">
        <v>139</v>
      </c>
      <c r="E1662" s="115" t="s">
        <v>140</v>
      </c>
      <c r="F1662" s="665" t="s">
        <v>141</v>
      </c>
      <c r="G1662" s="486"/>
      <c r="H1662" s="265"/>
      <c r="I1662" s="666">
        <v>44050</v>
      </c>
      <c r="J1662" s="666"/>
      <c r="K1662" s="486"/>
      <c r="L1662" s="115" t="s">
        <v>195</v>
      </c>
      <c r="M1662" s="680"/>
      <c r="N1662" s="486"/>
      <c r="O1662" s="683"/>
      <c r="P1662" s="486"/>
      <c r="Q1662" s="486"/>
      <c r="R1662" s="486"/>
      <c r="S1662" s="37"/>
      <c r="T1662" s="37"/>
      <c r="U1662" s="37"/>
      <c r="V1662" s="37"/>
      <c r="W1662" s="37"/>
      <c r="X1662" s="37"/>
      <c r="Y1662" s="37"/>
      <c r="Z1662" s="37"/>
      <c r="AA1662" s="37"/>
      <c r="AB1662" s="37"/>
      <c r="AC1662" s="37"/>
      <c r="AD1662" s="37"/>
      <c r="AE1662" s="37"/>
      <c r="AF1662" s="37"/>
      <c r="AG1662" s="37"/>
    </row>
    <row r="1663" spans="1:33">
      <c r="A1663" s="666">
        <v>44036</v>
      </c>
      <c r="B1663" s="115" t="s">
        <v>178</v>
      </c>
      <c r="C1663" s="37">
        <v>880206463</v>
      </c>
      <c r="D1663" s="115" t="s">
        <v>139</v>
      </c>
      <c r="E1663" s="115" t="s">
        <v>140</v>
      </c>
      <c r="F1663" s="665"/>
      <c r="G1663" s="486"/>
      <c r="H1663" s="265"/>
      <c r="I1663" s="666">
        <v>44062</v>
      </c>
      <c r="J1663" s="666"/>
      <c r="K1663" s="486"/>
      <c r="L1663" s="115"/>
      <c r="M1663" s="680"/>
      <c r="N1663" s="486"/>
      <c r="O1663" s="683"/>
      <c r="P1663" s="486"/>
      <c r="Q1663" s="486"/>
      <c r="R1663" s="486"/>
      <c r="S1663" s="37"/>
      <c r="T1663" s="37"/>
      <c r="U1663" s="37"/>
      <c r="V1663" s="37"/>
      <c r="W1663" s="37"/>
      <c r="X1663" s="37"/>
      <c r="Y1663" s="37"/>
      <c r="Z1663" s="37"/>
      <c r="AA1663" s="37"/>
      <c r="AB1663" s="37"/>
      <c r="AC1663" s="37"/>
      <c r="AD1663" s="37"/>
      <c r="AE1663" s="37"/>
      <c r="AF1663" s="37"/>
      <c r="AG1663" s="37"/>
    </row>
    <row r="1664" spans="1:33">
      <c r="A1664" s="666">
        <v>44036</v>
      </c>
      <c r="B1664" s="115" t="s">
        <v>194</v>
      </c>
      <c r="C1664" s="37">
        <v>880341796</v>
      </c>
      <c r="D1664" s="115" t="s">
        <v>139</v>
      </c>
      <c r="E1664" s="115" t="s">
        <v>140</v>
      </c>
      <c r="F1664" s="665" t="s">
        <v>142</v>
      </c>
      <c r="G1664" s="486"/>
      <c r="H1664" s="265"/>
      <c r="I1664" s="666">
        <v>44062</v>
      </c>
      <c r="J1664" s="666"/>
      <c r="K1664" s="486"/>
      <c r="L1664" s="115" t="s">
        <v>195</v>
      </c>
      <c r="M1664" s="680"/>
      <c r="N1664" s="486"/>
      <c r="O1664" s="683"/>
      <c r="P1664" s="486"/>
      <c r="Q1664" s="486"/>
      <c r="R1664" s="486"/>
      <c r="S1664" s="37"/>
      <c r="T1664" s="37"/>
      <c r="U1664" s="37"/>
      <c r="V1664" s="37"/>
      <c r="W1664" s="37"/>
      <c r="X1664" s="37"/>
      <c r="Y1664" s="37"/>
      <c r="Z1664" s="37"/>
      <c r="AA1664" s="37"/>
      <c r="AB1664" s="37"/>
      <c r="AC1664" s="37"/>
      <c r="AD1664" s="37"/>
      <c r="AE1664" s="37"/>
      <c r="AF1664" s="37"/>
      <c r="AG1664" s="37"/>
    </row>
    <row r="1665" spans="1:33">
      <c r="A1665" s="666">
        <v>44036</v>
      </c>
      <c r="B1665" s="115" t="s">
        <v>144</v>
      </c>
      <c r="C1665" s="37">
        <v>881460966</v>
      </c>
      <c r="D1665" s="115" t="s">
        <v>139</v>
      </c>
      <c r="E1665" s="115" t="s">
        <v>140</v>
      </c>
      <c r="F1665" s="665"/>
      <c r="G1665" s="486"/>
      <c r="H1665" s="265"/>
      <c r="I1665" s="666">
        <v>44064</v>
      </c>
      <c r="J1665" s="666"/>
      <c r="K1665" s="486"/>
      <c r="L1665" s="115" t="s">
        <v>492</v>
      </c>
      <c r="M1665" s="680"/>
      <c r="N1665" s="486"/>
      <c r="O1665" s="683"/>
      <c r="P1665" s="486"/>
      <c r="Q1665" s="486"/>
      <c r="R1665" s="486"/>
      <c r="S1665" s="37"/>
      <c r="T1665" s="37"/>
      <c r="U1665" s="37"/>
      <c r="V1665" s="37"/>
      <c r="W1665" s="37"/>
      <c r="X1665" s="37"/>
      <c r="Y1665" s="37"/>
      <c r="Z1665" s="37"/>
      <c r="AA1665" s="37"/>
      <c r="AB1665" s="37"/>
      <c r="AC1665" s="37"/>
      <c r="AD1665" s="37"/>
      <c r="AE1665" s="37"/>
      <c r="AF1665" s="37"/>
      <c r="AG1665" s="37"/>
    </row>
    <row r="1666" spans="1:33">
      <c r="A1666" s="666">
        <v>44036</v>
      </c>
      <c r="B1666" s="115" t="s">
        <v>178</v>
      </c>
      <c r="C1666" s="37">
        <v>881531841</v>
      </c>
      <c r="D1666" s="115" t="s">
        <v>139</v>
      </c>
      <c r="E1666" s="115" t="s">
        <v>140</v>
      </c>
      <c r="F1666" s="665"/>
      <c r="G1666" s="486"/>
      <c r="H1666" s="265"/>
      <c r="I1666" s="666">
        <v>44064</v>
      </c>
      <c r="J1666" s="666"/>
      <c r="K1666" s="486"/>
      <c r="L1666" s="115"/>
      <c r="M1666" s="680"/>
      <c r="N1666" s="486"/>
      <c r="O1666" s="683"/>
      <c r="P1666" s="486"/>
      <c r="Q1666" s="486"/>
      <c r="R1666" s="486"/>
      <c r="S1666" s="37"/>
      <c r="T1666" s="37"/>
      <c r="U1666" s="37"/>
      <c r="V1666" s="37"/>
      <c r="W1666" s="37"/>
      <c r="X1666" s="37"/>
      <c r="Y1666" s="37"/>
      <c r="Z1666" s="37"/>
      <c r="AA1666" s="37"/>
      <c r="AB1666" s="37"/>
      <c r="AC1666" s="37"/>
      <c r="AD1666" s="37"/>
      <c r="AE1666" s="37"/>
      <c r="AF1666" s="37"/>
      <c r="AG1666" s="37"/>
    </row>
    <row r="1667" spans="1:33">
      <c r="A1667" s="666">
        <v>44036</v>
      </c>
      <c r="B1667" s="115" t="s">
        <v>206</v>
      </c>
      <c r="C1667" s="37">
        <v>880521504</v>
      </c>
      <c r="D1667" s="115" t="s">
        <v>139</v>
      </c>
      <c r="E1667" s="115" t="s">
        <v>140</v>
      </c>
      <c r="F1667" s="665"/>
      <c r="G1667" s="486"/>
      <c r="H1667" s="265"/>
      <c r="I1667" s="666">
        <v>44070</v>
      </c>
      <c r="J1667" s="666"/>
      <c r="K1667" s="486"/>
      <c r="L1667" s="115"/>
      <c r="M1667" s="680"/>
      <c r="N1667" s="486"/>
      <c r="O1667" s="683"/>
      <c r="P1667" s="486"/>
      <c r="Q1667" s="486"/>
      <c r="R1667" s="486"/>
      <c r="S1667" s="37"/>
      <c r="T1667" s="37"/>
      <c r="U1667" s="37"/>
      <c r="V1667" s="37"/>
      <c r="W1667" s="37"/>
      <c r="X1667" s="37"/>
      <c r="Y1667" s="37"/>
      <c r="Z1667" s="37"/>
      <c r="AA1667" s="37"/>
      <c r="AB1667" s="37"/>
      <c r="AC1667" s="37"/>
      <c r="AD1667" s="37"/>
      <c r="AE1667" s="37"/>
      <c r="AF1667" s="37"/>
      <c r="AG1667" s="37"/>
    </row>
    <row r="1668" spans="1:33">
      <c r="A1668" s="666">
        <v>44036</v>
      </c>
      <c r="B1668" s="115" t="s">
        <v>138</v>
      </c>
      <c r="C1668" s="37">
        <v>880692377</v>
      </c>
      <c r="D1668" s="115" t="s">
        <v>139</v>
      </c>
      <c r="E1668" s="115" t="s">
        <v>140</v>
      </c>
      <c r="F1668" s="665" t="s">
        <v>163</v>
      </c>
      <c r="G1668" s="486"/>
      <c r="H1668" s="265"/>
      <c r="I1668" s="666">
        <v>44067</v>
      </c>
      <c r="J1668" s="666"/>
      <c r="K1668" s="486"/>
      <c r="L1668" s="115" t="s">
        <v>10854</v>
      </c>
      <c r="M1668" s="680"/>
      <c r="N1668" s="486"/>
      <c r="O1668" s="683"/>
      <c r="P1668" s="486"/>
      <c r="Q1668" s="486"/>
      <c r="R1668" s="486"/>
      <c r="S1668" s="37"/>
      <c r="T1668" s="37"/>
      <c r="U1668" s="37"/>
      <c r="V1668" s="37"/>
      <c r="W1668" s="37"/>
      <c r="X1668" s="37"/>
      <c r="Y1668" s="37"/>
      <c r="Z1668" s="37"/>
      <c r="AA1668" s="37"/>
      <c r="AB1668" s="37"/>
      <c r="AC1668" s="37"/>
      <c r="AD1668" s="37"/>
      <c r="AE1668" s="37"/>
      <c r="AF1668" s="37"/>
      <c r="AG1668" s="37"/>
    </row>
    <row r="1669" spans="1:33">
      <c r="A1669" s="666">
        <v>44039</v>
      </c>
      <c r="B1669" s="115" t="s">
        <v>206</v>
      </c>
      <c r="C1669" s="37">
        <v>880532811</v>
      </c>
      <c r="D1669" s="115" t="s">
        <v>139</v>
      </c>
      <c r="E1669" s="115" t="s">
        <v>140</v>
      </c>
      <c r="F1669" s="665" t="s">
        <v>705</v>
      </c>
      <c r="G1669" s="681">
        <v>44039</v>
      </c>
      <c r="H1669" s="681">
        <v>44039</v>
      </c>
      <c r="I1669" s="681">
        <v>44053</v>
      </c>
      <c r="J1669" s="681" t="s">
        <v>531</v>
      </c>
      <c r="K1669" s="680">
        <v>63750</v>
      </c>
      <c r="L1669" s="115"/>
      <c r="M1669" s="680"/>
      <c r="N1669" s="486"/>
      <c r="O1669" s="683"/>
      <c r="P1669" s="486"/>
      <c r="Q1669" s="486"/>
      <c r="R1669" s="486"/>
      <c r="S1669" s="37"/>
      <c r="T1669" s="37"/>
      <c r="U1669" s="37"/>
      <c r="V1669" s="37"/>
      <c r="W1669" s="37"/>
      <c r="X1669" s="37"/>
      <c r="Y1669" s="37"/>
      <c r="Z1669" s="37"/>
      <c r="AA1669" s="37"/>
      <c r="AB1669" s="37"/>
      <c r="AC1669" s="37"/>
      <c r="AD1669" s="37"/>
      <c r="AE1669" s="37"/>
      <c r="AF1669" s="37"/>
      <c r="AG1669" s="37"/>
    </row>
    <row r="1670" spans="1:33">
      <c r="A1670" s="666">
        <v>44039</v>
      </c>
      <c r="B1670" s="115" t="s">
        <v>206</v>
      </c>
      <c r="C1670" s="37">
        <v>882066010</v>
      </c>
      <c r="D1670" s="115" t="s">
        <v>139</v>
      </c>
      <c r="E1670" s="115" t="s">
        <v>140</v>
      </c>
      <c r="F1670" s="665" t="s">
        <v>142</v>
      </c>
      <c r="G1670" s="681">
        <v>44039</v>
      </c>
      <c r="H1670" s="681">
        <v>44039</v>
      </c>
      <c r="I1670" s="681">
        <v>44046</v>
      </c>
      <c r="J1670" s="681" t="s">
        <v>142</v>
      </c>
      <c r="K1670" s="680">
        <v>14097.93</v>
      </c>
      <c r="L1670" s="115"/>
      <c r="M1670" s="680"/>
      <c r="N1670" s="486"/>
      <c r="O1670" s="683"/>
      <c r="P1670" s="486"/>
      <c r="Q1670" s="486"/>
      <c r="R1670" s="486"/>
      <c r="S1670" s="37"/>
      <c r="T1670" s="37"/>
      <c r="U1670" s="37"/>
      <c r="V1670" s="37"/>
      <c r="W1670" s="37"/>
      <c r="X1670" s="37"/>
      <c r="Y1670" s="37"/>
      <c r="Z1670" s="37"/>
      <c r="AA1670" s="37"/>
      <c r="AB1670" s="37"/>
      <c r="AC1670" s="37"/>
      <c r="AD1670" s="37"/>
      <c r="AE1670" s="37"/>
      <c r="AF1670" s="37"/>
      <c r="AG1670" s="37"/>
    </row>
    <row r="1671" spans="1:33">
      <c r="A1671" s="666">
        <v>44039</v>
      </c>
      <c r="B1671" s="115" t="s">
        <v>206</v>
      </c>
      <c r="C1671" s="37">
        <v>882183554</v>
      </c>
      <c r="D1671" s="115" t="s">
        <v>139</v>
      </c>
      <c r="E1671" s="115" t="s">
        <v>140</v>
      </c>
      <c r="F1671" s="665"/>
      <c r="G1671" s="681">
        <v>44039</v>
      </c>
      <c r="H1671" s="681">
        <v>44039</v>
      </c>
      <c r="I1671" s="681">
        <v>44050</v>
      </c>
      <c r="J1671" s="681" t="s">
        <v>142</v>
      </c>
      <c r="K1671" s="680">
        <v>916.66</v>
      </c>
      <c r="L1671" s="115"/>
      <c r="M1671" s="680"/>
      <c r="N1671" s="486"/>
      <c r="O1671" s="683"/>
      <c r="P1671" s="486"/>
      <c r="Q1671" s="486"/>
      <c r="R1671" s="486"/>
      <c r="S1671" s="37"/>
      <c r="T1671" s="37"/>
      <c r="U1671" s="37"/>
      <c r="V1671" s="37"/>
      <c r="W1671" s="37"/>
      <c r="X1671" s="37"/>
      <c r="Y1671" s="37"/>
      <c r="Z1671" s="37"/>
      <c r="AA1671" s="37"/>
      <c r="AB1671" s="37"/>
      <c r="AC1671" s="37"/>
      <c r="AD1671" s="37"/>
      <c r="AE1671" s="37"/>
      <c r="AF1671" s="37"/>
      <c r="AG1671" s="37"/>
    </row>
    <row r="1672" spans="1:33">
      <c r="A1672" s="666">
        <v>44039</v>
      </c>
      <c r="B1672" s="115" t="s">
        <v>149</v>
      </c>
      <c r="C1672" s="37">
        <v>882185535</v>
      </c>
      <c r="D1672" s="115" t="s">
        <v>139</v>
      </c>
      <c r="E1672" s="115" t="s">
        <v>140</v>
      </c>
      <c r="F1672" s="665"/>
      <c r="G1672" s="486"/>
      <c r="H1672" s="265"/>
      <c r="I1672" s="666">
        <v>44054</v>
      </c>
      <c r="J1672" s="666"/>
      <c r="K1672" s="486"/>
      <c r="L1672" s="115" t="s">
        <v>195</v>
      </c>
      <c r="M1672" s="680"/>
      <c r="N1672" s="486"/>
      <c r="O1672" s="683"/>
      <c r="P1672" s="486"/>
      <c r="Q1672" s="486"/>
      <c r="R1672" s="486"/>
      <c r="S1672" s="37"/>
      <c r="T1672" s="37"/>
      <c r="U1672" s="37"/>
      <c r="V1672" s="37"/>
      <c r="W1672" s="37"/>
      <c r="X1672" s="37"/>
      <c r="Y1672" s="37"/>
      <c r="Z1672" s="37"/>
      <c r="AA1672" s="37"/>
      <c r="AB1672" s="37"/>
      <c r="AC1672" s="37"/>
      <c r="AD1672" s="37"/>
      <c r="AE1672" s="37"/>
      <c r="AF1672" s="37"/>
      <c r="AG1672" s="37"/>
    </row>
    <row r="1673" spans="1:33">
      <c r="A1673" s="666">
        <v>44039</v>
      </c>
      <c r="B1673" s="115" t="s">
        <v>149</v>
      </c>
      <c r="C1673" s="115" t="s">
        <v>646</v>
      </c>
      <c r="D1673" s="115" t="s">
        <v>152</v>
      </c>
      <c r="E1673" s="115" t="s">
        <v>150</v>
      </c>
      <c r="F1673" s="665" t="s">
        <v>142</v>
      </c>
      <c r="G1673" s="486"/>
      <c r="H1673" s="265"/>
      <c r="I1673" s="666">
        <v>44054</v>
      </c>
      <c r="J1673" s="666"/>
      <c r="K1673" s="486"/>
      <c r="L1673" s="115" t="s">
        <v>10855</v>
      </c>
      <c r="M1673" s="680"/>
      <c r="N1673" s="486"/>
      <c r="O1673" s="683"/>
      <c r="P1673" s="486"/>
      <c r="Q1673" s="486"/>
      <c r="R1673" s="486"/>
      <c r="S1673" s="37"/>
      <c r="T1673" s="37"/>
      <c r="U1673" s="37"/>
      <c r="V1673" s="37"/>
      <c r="W1673" s="37"/>
      <c r="X1673" s="37"/>
      <c r="Y1673" s="37"/>
      <c r="Z1673" s="37"/>
      <c r="AA1673" s="37"/>
      <c r="AB1673" s="37"/>
      <c r="AC1673" s="37"/>
      <c r="AD1673" s="37"/>
      <c r="AE1673" s="37"/>
      <c r="AF1673" s="37"/>
      <c r="AG1673" s="37"/>
    </row>
    <row r="1674" spans="1:33">
      <c r="A1674" s="666">
        <v>44039</v>
      </c>
      <c r="B1674" s="115" t="s">
        <v>144</v>
      </c>
      <c r="C1674" s="37">
        <v>880289655</v>
      </c>
      <c r="D1674" s="115" t="s">
        <v>139</v>
      </c>
      <c r="E1674" s="115" t="s">
        <v>140</v>
      </c>
      <c r="F1674" s="665" t="s">
        <v>333</v>
      </c>
      <c r="G1674" s="486"/>
      <c r="H1674" s="265"/>
      <c r="I1674" s="666">
        <v>44046</v>
      </c>
      <c r="J1674" s="666"/>
      <c r="K1674" s="486"/>
      <c r="L1674" s="115" t="s">
        <v>492</v>
      </c>
      <c r="M1674" s="680"/>
      <c r="N1674" s="486"/>
      <c r="O1674" s="683"/>
      <c r="P1674" s="486"/>
      <c r="Q1674" s="486"/>
      <c r="R1674" s="486"/>
      <c r="S1674" s="37"/>
      <c r="T1674" s="37"/>
      <c r="U1674" s="37"/>
      <c r="V1674" s="37"/>
      <c r="W1674" s="37"/>
      <c r="X1674" s="37"/>
      <c r="Y1674" s="37"/>
      <c r="Z1674" s="37"/>
      <c r="AA1674" s="37"/>
      <c r="AB1674" s="37"/>
      <c r="AC1674" s="37"/>
      <c r="AD1674" s="37"/>
      <c r="AE1674" s="37"/>
      <c r="AF1674" s="37"/>
      <c r="AG1674" s="37"/>
    </row>
    <row r="1675" spans="1:33">
      <c r="A1675" s="666">
        <v>44039</v>
      </c>
      <c r="B1675" s="115" t="s">
        <v>144</v>
      </c>
      <c r="C1675" s="37">
        <v>880152017</v>
      </c>
      <c r="D1675" s="115" t="s">
        <v>139</v>
      </c>
      <c r="E1675" s="115" t="s">
        <v>147</v>
      </c>
      <c r="F1675" s="665"/>
      <c r="G1675" s="486"/>
      <c r="H1675" s="265"/>
      <c r="I1675" s="666">
        <v>44068</v>
      </c>
      <c r="J1675" s="666"/>
      <c r="K1675" s="486"/>
      <c r="L1675" s="115"/>
      <c r="M1675" s="680"/>
      <c r="N1675" s="486"/>
      <c r="O1675" s="683"/>
      <c r="P1675" s="486"/>
      <c r="Q1675" s="486"/>
      <c r="R1675" s="486"/>
      <c r="S1675" s="37"/>
      <c r="T1675" s="37"/>
      <c r="U1675" s="37"/>
      <c r="V1675" s="37"/>
      <c r="W1675" s="37"/>
      <c r="X1675" s="37"/>
      <c r="Y1675" s="37"/>
      <c r="Z1675" s="37"/>
      <c r="AA1675" s="37"/>
      <c r="AB1675" s="37"/>
      <c r="AC1675" s="37"/>
      <c r="AD1675" s="37"/>
      <c r="AE1675" s="37"/>
      <c r="AF1675" s="37"/>
      <c r="AG1675" s="37"/>
    </row>
    <row r="1676" spans="1:33">
      <c r="A1676" s="666">
        <v>44039</v>
      </c>
      <c r="B1676" s="115" t="s">
        <v>206</v>
      </c>
      <c r="C1676" s="37">
        <v>882444649</v>
      </c>
      <c r="D1676" s="115" t="s">
        <v>139</v>
      </c>
      <c r="E1676" s="115" t="s">
        <v>140</v>
      </c>
      <c r="F1676" s="665"/>
      <c r="G1676" s="486"/>
      <c r="H1676" s="265"/>
      <c r="I1676" s="666">
        <v>44054</v>
      </c>
      <c r="J1676" s="666"/>
      <c r="K1676" s="486"/>
      <c r="L1676" s="115" t="s">
        <v>2198</v>
      </c>
      <c r="M1676" s="680"/>
      <c r="N1676" s="486"/>
      <c r="O1676" s="683"/>
      <c r="P1676" s="486"/>
      <c r="Q1676" s="486"/>
      <c r="R1676" s="486"/>
      <c r="S1676" s="37"/>
      <c r="T1676" s="37"/>
      <c r="U1676" s="37"/>
      <c r="V1676" s="37"/>
      <c r="W1676" s="37"/>
      <c r="X1676" s="37"/>
      <c r="Y1676" s="37"/>
      <c r="Z1676" s="37"/>
      <c r="AA1676" s="37"/>
      <c r="AB1676" s="37"/>
      <c r="AC1676" s="37"/>
      <c r="AD1676" s="37"/>
      <c r="AE1676" s="37"/>
      <c r="AF1676" s="37"/>
      <c r="AG1676" s="37"/>
    </row>
    <row r="1677" spans="1:33">
      <c r="A1677" s="666">
        <v>44039</v>
      </c>
      <c r="B1677" s="115" t="s">
        <v>149</v>
      </c>
      <c r="C1677" s="37">
        <v>881778232</v>
      </c>
      <c r="D1677" s="115" t="s">
        <v>139</v>
      </c>
      <c r="E1677" s="115" t="s">
        <v>140</v>
      </c>
      <c r="F1677" s="665"/>
      <c r="G1677" s="486"/>
      <c r="H1677" s="265">
        <v>44041</v>
      </c>
      <c r="I1677" s="666">
        <v>44054</v>
      </c>
      <c r="J1677" s="665" t="s">
        <v>10856</v>
      </c>
      <c r="K1677" s="486">
        <v>2157.98</v>
      </c>
      <c r="L1677" s="115" t="s">
        <v>195</v>
      </c>
      <c r="M1677" s="680"/>
      <c r="N1677" s="486"/>
      <c r="O1677" s="683"/>
      <c r="P1677" s="486"/>
      <c r="Q1677" s="486"/>
      <c r="R1677" s="486"/>
      <c r="S1677" s="37"/>
      <c r="T1677" s="37"/>
      <c r="U1677" s="37"/>
      <c r="V1677" s="37"/>
      <c r="W1677" s="37"/>
      <c r="X1677" s="37"/>
      <c r="Y1677" s="37"/>
      <c r="Z1677" s="37"/>
      <c r="AA1677" s="37"/>
      <c r="AB1677" s="37"/>
      <c r="AC1677" s="37"/>
      <c r="AD1677" s="37"/>
      <c r="AE1677" s="37"/>
      <c r="AF1677" s="37"/>
      <c r="AG1677" s="37"/>
    </row>
    <row r="1678" spans="1:33">
      <c r="A1678" s="666">
        <v>44039</v>
      </c>
      <c r="B1678" s="115" t="s">
        <v>154</v>
      </c>
      <c r="C1678" s="37">
        <v>882451742</v>
      </c>
      <c r="D1678" s="115" t="s">
        <v>139</v>
      </c>
      <c r="E1678" s="115" t="s">
        <v>140</v>
      </c>
      <c r="F1678" s="665"/>
      <c r="G1678" s="486"/>
      <c r="H1678" s="265"/>
      <c r="I1678" s="666">
        <v>44054</v>
      </c>
      <c r="J1678" s="666"/>
      <c r="K1678" s="486"/>
      <c r="L1678" s="115" t="s">
        <v>195</v>
      </c>
      <c r="M1678" s="680"/>
      <c r="N1678" s="486"/>
      <c r="O1678" s="683"/>
      <c r="P1678" s="486"/>
      <c r="Q1678" s="486"/>
      <c r="R1678" s="486"/>
      <c r="S1678" s="37"/>
      <c r="T1678" s="37"/>
      <c r="U1678" s="37"/>
      <c r="V1678" s="37"/>
      <c r="W1678" s="37"/>
      <c r="X1678" s="37"/>
      <c r="Y1678" s="37"/>
      <c r="Z1678" s="37"/>
      <c r="AA1678" s="37"/>
      <c r="AB1678" s="37"/>
      <c r="AC1678" s="37"/>
      <c r="AD1678" s="37"/>
      <c r="AE1678" s="37"/>
      <c r="AF1678" s="37"/>
      <c r="AG1678" s="37"/>
    </row>
    <row r="1679" spans="1:33">
      <c r="A1679" s="666">
        <v>44039</v>
      </c>
      <c r="B1679" s="115" t="s">
        <v>156</v>
      </c>
      <c r="C1679" s="37">
        <v>882202371</v>
      </c>
      <c r="D1679" s="115" t="s">
        <v>152</v>
      </c>
      <c r="E1679" s="115" t="s">
        <v>140</v>
      </c>
      <c r="F1679" s="665"/>
      <c r="G1679" s="486"/>
      <c r="H1679" s="265"/>
      <c r="I1679" s="666">
        <v>44049</v>
      </c>
      <c r="J1679" s="666"/>
      <c r="K1679" s="486"/>
      <c r="L1679" s="115"/>
      <c r="M1679" s="680"/>
      <c r="N1679" s="486"/>
      <c r="O1679" s="683"/>
      <c r="P1679" s="486"/>
      <c r="Q1679" s="486"/>
      <c r="R1679" s="486"/>
      <c r="S1679" s="37"/>
      <c r="T1679" s="37"/>
      <c r="U1679" s="37"/>
      <c r="V1679" s="37"/>
      <c r="W1679" s="37"/>
      <c r="X1679" s="37"/>
      <c r="Y1679" s="37"/>
      <c r="Z1679" s="37"/>
      <c r="AA1679" s="37"/>
      <c r="AB1679" s="37"/>
      <c r="AC1679" s="37"/>
      <c r="AD1679" s="37"/>
      <c r="AE1679" s="37"/>
      <c r="AF1679" s="37"/>
      <c r="AG1679" s="37"/>
    </row>
    <row r="1680" spans="1:33">
      <c r="A1680" s="666">
        <v>44039</v>
      </c>
      <c r="B1680" s="115" t="s">
        <v>138</v>
      </c>
      <c r="C1680" s="37">
        <v>881076765</v>
      </c>
      <c r="D1680" s="115" t="s">
        <v>139</v>
      </c>
      <c r="E1680" s="115" t="s">
        <v>140</v>
      </c>
      <c r="F1680" s="665" t="s">
        <v>142</v>
      </c>
      <c r="G1680" s="486"/>
      <c r="H1680" s="265"/>
      <c r="I1680" s="666">
        <v>44054</v>
      </c>
      <c r="J1680" s="666"/>
      <c r="K1680" s="486"/>
      <c r="L1680" s="115" t="s">
        <v>195</v>
      </c>
      <c r="M1680" s="680"/>
      <c r="N1680" s="486"/>
      <c r="O1680" s="683"/>
      <c r="P1680" s="486"/>
      <c r="Q1680" s="486"/>
      <c r="R1680" s="486"/>
      <c r="S1680" s="37"/>
      <c r="T1680" s="37"/>
      <c r="U1680" s="37"/>
      <c r="V1680" s="37"/>
      <c r="W1680" s="37"/>
      <c r="X1680" s="37"/>
      <c r="Y1680" s="37"/>
      <c r="Z1680" s="37"/>
      <c r="AA1680" s="37"/>
      <c r="AB1680" s="37"/>
      <c r="AC1680" s="37"/>
      <c r="AD1680" s="37"/>
      <c r="AE1680" s="37"/>
      <c r="AF1680" s="37"/>
      <c r="AG1680" s="37"/>
    </row>
    <row r="1681" spans="1:33">
      <c r="A1681" s="666">
        <v>44039</v>
      </c>
      <c r="B1681" s="115" t="s">
        <v>206</v>
      </c>
      <c r="C1681" s="37">
        <v>881793873</v>
      </c>
      <c r="D1681" s="115" t="s">
        <v>139</v>
      </c>
      <c r="E1681" s="115" t="s">
        <v>140</v>
      </c>
      <c r="F1681" s="665"/>
      <c r="G1681" s="681">
        <v>44039</v>
      </c>
      <c r="H1681" s="681">
        <v>44039</v>
      </c>
      <c r="I1681" s="666">
        <v>44054</v>
      </c>
      <c r="J1681" s="665" t="s">
        <v>168</v>
      </c>
      <c r="K1681" s="486">
        <v>470</v>
      </c>
      <c r="L1681" s="115" t="s">
        <v>1876</v>
      </c>
      <c r="M1681" s="680"/>
      <c r="N1681" s="486"/>
      <c r="O1681" s="683"/>
      <c r="P1681" s="486"/>
      <c r="Q1681" s="486"/>
      <c r="R1681" s="486"/>
      <c r="S1681" s="37"/>
      <c r="T1681" s="37"/>
      <c r="U1681" s="37"/>
      <c r="V1681" s="37"/>
      <c r="W1681" s="37"/>
      <c r="X1681" s="37"/>
      <c r="Y1681" s="37"/>
      <c r="Z1681" s="37"/>
      <c r="AA1681" s="37"/>
      <c r="AB1681" s="37"/>
      <c r="AC1681" s="37"/>
      <c r="AD1681" s="37"/>
      <c r="AE1681" s="37"/>
      <c r="AF1681" s="37"/>
      <c r="AG1681" s="37"/>
    </row>
    <row r="1682" spans="1:33">
      <c r="A1682" s="666">
        <v>44039</v>
      </c>
      <c r="B1682" s="115" t="s">
        <v>146</v>
      </c>
      <c r="C1682" s="37">
        <v>881927826</v>
      </c>
      <c r="D1682" s="115" t="s">
        <v>139</v>
      </c>
      <c r="E1682" s="115" t="s">
        <v>140</v>
      </c>
      <c r="F1682" s="665"/>
      <c r="G1682" s="681"/>
      <c r="H1682" s="681"/>
      <c r="I1682" s="666">
        <v>44054</v>
      </c>
      <c r="J1682" s="666"/>
      <c r="K1682" s="486"/>
      <c r="L1682" s="115" t="s">
        <v>195</v>
      </c>
      <c r="M1682" s="680"/>
      <c r="N1682" s="486"/>
      <c r="O1682" s="683"/>
      <c r="P1682" s="486"/>
      <c r="Q1682" s="486"/>
      <c r="R1682" s="486"/>
      <c r="S1682" s="37"/>
      <c r="T1682" s="37"/>
      <c r="U1682" s="37"/>
      <c r="V1682" s="37"/>
      <c r="W1682" s="37"/>
      <c r="X1682" s="37"/>
      <c r="Y1682" s="37"/>
      <c r="Z1682" s="37"/>
      <c r="AA1682" s="37"/>
      <c r="AB1682" s="37"/>
      <c r="AC1682" s="37"/>
      <c r="AD1682" s="37"/>
      <c r="AE1682" s="37"/>
      <c r="AF1682" s="37"/>
      <c r="AG1682" s="37"/>
    </row>
    <row r="1683" spans="1:33">
      <c r="A1683" s="666">
        <v>44039</v>
      </c>
      <c r="B1683" s="115" t="s">
        <v>154</v>
      </c>
      <c r="C1683" s="37">
        <v>880878325</v>
      </c>
      <c r="D1683" s="115" t="s">
        <v>139</v>
      </c>
      <c r="E1683" s="115" t="s">
        <v>147</v>
      </c>
      <c r="F1683" s="665"/>
      <c r="G1683" s="486"/>
      <c r="H1683" s="265"/>
      <c r="I1683" s="666"/>
      <c r="J1683" s="666"/>
      <c r="K1683" s="486"/>
      <c r="L1683" s="115"/>
      <c r="M1683" s="680"/>
      <c r="N1683" s="486"/>
      <c r="O1683" s="683"/>
      <c r="P1683" s="486"/>
      <c r="Q1683" s="486"/>
      <c r="R1683" s="486"/>
      <c r="S1683" s="37"/>
      <c r="T1683" s="37"/>
      <c r="U1683" s="37"/>
      <c r="V1683" s="37"/>
      <c r="W1683" s="37"/>
      <c r="X1683" s="37"/>
      <c r="Y1683" s="37"/>
      <c r="Z1683" s="37"/>
      <c r="AA1683" s="37"/>
      <c r="AB1683" s="37"/>
      <c r="AC1683" s="37"/>
      <c r="AD1683" s="37"/>
      <c r="AE1683" s="37"/>
      <c r="AF1683" s="37"/>
      <c r="AG1683" s="37"/>
    </row>
    <row r="1684" spans="1:33">
      <c r="A1684" s="666">
        <v>44039</v>
      </c>
      <c r="B1684" s="115" t="s">
        <v>149</v>
      </c>
      <c r="C1684" s="37">
        <v>880013289</v>
      </c>
      <c r="D1684" s="115" t="s">
        <v>139</v>
      </c>
      <c r="E1684" s="115" t="s">
        <v>150</v>
      </c>
      <c r="F1684" s="665" t="s">
        <v>142</v>
      </c>
      <c r="G1684" s="486"/>
      <c r="H1684" s="265"/>
      <c r="I1684" s="666">
        <v>44042</v>
      </c>
      <c r="J1684" s="666"/>
      <c r="K1684" s="486"/>
      <c r="L1684" s="115" t="s">
        <v>10857</v>
      </c>
      <c r="M1684" s="680"/>
      <c r="N1684" s="486"/>
      <c r="O1684" s="683"/>
      <c r="P1684" s="486"/>
      <c r="Q1684" s="486"/>
      <c r="R1684" s="486"/>
      <c r="S1684" s="37"/>
      <c r="T1684" s="37"/>
      <c r="U1684" s="37"/>
      <c r="V1684" s="37"/>
      <c r="W1684" s="37"/>
      <c r="X1684" s="37"/>
      <c r="Y1684" s="37"/>
      <c r="Z1684" s="37"/>
      <c r="AA1684" s="37"/>
      <c r="AB1684" s="37"/>
      <c r="AC1684" s="37"/>
      <c r="AD1684" s="37"/>
      <c r="AE1684" s="37"/>
      <c r="AF1684" s="37"/>
      <c r="AG1684" s="37"/>
    </row>
    <row r="1685" spans="1:33">
      <c r="A1685" s="666">
        <v>44039</v>
      </c>
      <c r="B1685" s="115" t="s">
        <v>144</v>
      </c>
      <c r="C1685" s="37">
        <v>881618990</v>
      </c>
      <c r="D1685" s="115" t="s">
        <v>152</v>
      </c>
      <c r="E1685" s="115" t="s">
        <v>147</v>
      </c>
      <c r="F1685" s="665"/>
      <c r="G1685" s="486"/>
      <c r="H1685" s="265"/>
      <c r="I1685" s="666">
        <v>44068</v>
      </c>
      <c r="J1685" s="666"/>
      <c r="K1685" s="486"/>
      <c r="L1685" s="115"/>
      <c r="M1685" s="680"/>
      <c r="N1685" s="486"/>
      <c r="O1685" s="683"/>
      <c r="P1685" s="486"/>
      <c r="Q1685" s="486"/>
      <c r="R1685" s="486"/>
      <c r="S1685" s="37"/>
      <c r="T1685" s="37"/>
      <c r="U1685" s="37"/>
      <c r="V1685" s="37"/>
      <c r="W1685" s="37"/>
      <c r="X1685" s="37"/>
      <c r="Y1685" s="37"/>
      <c r="Z1685" s="37"/>
      <c r="AA1685" s="37"/>
      <c r="AB1685" s="37"/>
      <c r="AC1685" s="37"/>
      <c r="AD1685" s="37"/>
      <c r="AE1685" s="37"/>
      <c r="AF1685" s="37"/>
      <c r="AG1685" s="37"/>
    </row>
    <row r="1686" spans="1:33">
      <c r="A1686" s="666">
        <v>44039</v>
      </c>
      <c r="B1686" s="115" t="s">
        <v>178</v>
      </c>
      <c r="C1686" s="37">
        <v>881761541</v>
      </c>
      <c r="D1686" s="115" t="s">
        <v>139</v>
      </c>
      <c r="E1686" s="115" t="s">
        <v>140</v>
      </c>
      <c r="F1686" s="665" t="s">
        <v>200</v>
      </c>
      <c r="G1686" s="486"/>
      <c r="H1686" s="265"/>
      <c r="I1686" s="666">
        <v>44056</v>
      </c>
      <c r="J1686" s="666"/>
      <c r="K1686" s="486"/>
      <c r="L1686" s="115"/>
      <c r="M1686" s="680"/>
      <c r="N1686" s="486"/>
      <c r="O1686" s="683"/>
      <c r="P1686" s="486"/>
      <c r="Q1686" s="486"/>
      <c r="R1686" s="486"/>
      <c r="S1686" s="37"/>
      <c r="T1686" s="37"/>
      <c r="U1686" s="37"/>
      <c r="V1686" s="37"/>
      <c r="W1686" s="37"/>
      <c r="X1686" s="37"/>
      <c r="Y1686" s="37"/>
      <c r="Z1686" s="37"/>
      <c r="AA1686" s="37"/>
      <c r="AB1686" s="37"/>
      <c r="AC1686" s="37"/>
      <c r="AD1686" s="37"/>
      <c r="AE1686" s="37"/>
      <c r="AF1686" s="37"/>
      <c r="AG1686" s="37"/>
    </row>
    <row r="1687" spans="1:33">
      <c r="A1687" s="666">
        <v>44039</v>
      </c>
      <c r="B1687" s="115" t="s">
        <v>149</v>
      </c>
      <c r="C1687" s="37">
        <v>881957414</v>
      </c>
      <c r="D1687" s="115" t="s">
        <v>139</v>
      </c>
      <c r="E1687" s="115" t="s">
        <v>140</v>
      </c>
      <c r="F1687" s="665"/>
      <c r="G1687" s="486"/>
      <c r="H1687" s="265">
        <v>44039</v>
      </c>
      <c r="I1687" s="666">
        <v>44043</v>
      </c>
      <c r="J1687" s="665" t="s">
        <v>142</v>
      </c>
      <c r="K1687" s="486">
        <v>1538</v>
      </c>
      <c r="L1687" s="115" t="s">
        <v>10784</v>
      </c>
      <c r="M1687" s="680"/>
      <c r="N1687" s="486"/>
      <c r="O1687" s="683"/>
      <c r="P1687" s="486"/>
      <c r="Q1687" s="486"/>
      <c r="R1687" s="486"/>
      <c r="S1687" s="37"/>
      <c r="T1687" s="37"/>
      <c r="U1687" s="37"/>
      <c r="V1687" s="37"/>
      <c r="W1687" s="37"/>
      <c r="X1687" s="37"/>
      <c r="Y1687" s="37"/>
      <c r="Z1687" s="37"/>
      <c r="AA1687" s="37"/>
      <c r="AB1687" s="37"/>
      <c r="AC1687" s="37"/>
      <c r="AD1687" s="37"/>
      <c r="AE1687" s="37"/>
      <c r="AF1687" s="37"/>
      <c r="AG1687" s="37"/>
    </row>
    <row r="1688" spans="1:33">
      <c r="A1688" s="666">
        <v>44039</v>
      </c>
      <c r="B1688" s="115" t="s">
        <v>194</v>
      </c>
      <c r="C1688" s="37">
        <v>881817852</v>
      </c>
      <c r="D1688" s="115" t="s">
        <v>139</v>
      </c>
      <c r="E1688" s="115" t="s">
        <v>140</v>
      </c>
      <c r="F1688" s="665" t="s">
        <v>176</v>
      </c>
      <c r="G1688" s="486"/>
      <c r="H1688" s="265">
        <v>44039</v>
      </c>
      <c r="I1688" s="666">
        <v>44053</v>
      </c>
      <c r="J1688" s="665" t="s">
        <v>10858</v>
      </c>
      <c r="K1688" s="486">
        <v>3616</v>
      </c>
      <c r="L1688" s="115" t="s">
        <v>10859</v>
      </c>
      <c r="M1688" s="680"/>
      <c r="N1688" s="486"/>
      <c r="O1688" s="683"/>
      <c r="P1688" s="486"/>
      <c r="Q1688" s="486"/>
      <c r="R1688" s="486"/>
      <c r="S1688" s="37"/>
      <c r="T1688" s="37"/>
      <c r="U1688" s="37"/>
      <c r="V1688" s="37"/>
      <c r="W1688" s="37"/>
      <c r="X1688" s="37"/>
      <c r="Y1688" s="37"/>
      <c r="Z1688" s="37"/>
      <c r="AA1688" s="37"/>
      <c r="AB1688" s="37"/>
      <c r="AC1688" s="37"/>
      <c r="AD1688" s="37"/>
      <c r="AE1688" s="37"/>
      <c r="AF1688" s="37"/>
      <c r="AG1688" s="37"/>
    </row>
    <row r="1689" spans="1:33">
      <c r="A1689" s="666">
        <v>44039</v>
      </c>
      <c r="B1689" s="115" t="s">
        <v>175</v>
      </c>
      <c r="C1689" s="37">
        <v>881751874</v>
      </c>
      <c r="D1689" s="115" t="s">
        <v>139</v>
      </c>
      <c r="E1689" s="115" t="s">
        <v>140</v>
      </c>
      <c r="F1689" s="665" t="s">
        <v>340</v>
      </c>
      <c r="G1689" s="486"/>
      <c r="H1689" s="265"/>
      <c r="I1689" s="666">
        <v>44063</v>
      </c>
      <c r="J1689" s="666"/>
      <c r="K1689" s="486"/>
      <c r="L1689" s="115" t="s">
        <v>10860</v>
      </c>
      <c r="M1689" s="680"/>
      <c r="N1689" s="486"/>
      <c r="O1689" s="683"/>
      <c r="P1689" s="486"/>
      <c r="Q1689" s="486"/>
      <c r="R1689" s="486"/>
      <c r="S1689" s="37"/>
      <c r="T1689" s="37"/>
      <c r="U1689" s="37"/>
      <c r="V1689" s="37"/>
      <c r="W1689" s="37"/>
      <c r="X1689" s="37"/>
      <c r="Y1689" s="37"/>
      <c r="Z1689" s="37"/>
      <c r="AA1689" s="37"/>
      <c r="AB1689" s="37"/>
      <c r="AC1689" s="37"/>
      <c r="AD1689" s="37"/>
      <c r="AE1689" s="37"/>
      <c r="AF1689" s="37"/>
      <c r="AG1689" s="37"/>
    </row>
    <row r="1690" spans="1:33">
      <c r="A1690" s="666">
        <v>44039</v>
      </c>
      <c r="B1690" s="115" t="s">
        <v>175</v>
      </c>
      <c r="C1690" s="486">
        <v>882449351</v>
      </c>
      <c r="D1690" s="115" t="s">
        <v>139</v>
      </c>
      <c r="E1690" s="115" t="s">
        <v>140</v>
      </c>
      <c r="F1690" s="115" t="s">
        <v>142</v>
      </c>
      <c r="G1690" s="486"/>
      <c r="H1690" s="666">
        <v>44040</v>
      </c>
      <c r="I1690" s="666"/>
      <c r="J1690" s="665" t="s">
        <v>142</v>
      </c>
      <c r="K1690" s="486">
        <v>1099</v>
      </c>
      <c r="L1690" s="115" t="s">
        <v>7438</v>
      </c>
      <c r="M1690" s="680"/>
      <c r="N1690" s="486"/>
      <c r="O1690" s="683"/>
      <c r="P1690" s="486"/>
      <c r="Q1690" s="486"/>
      <c r="R1690" s="486"/>
      <c r="S1690" s="486"/>
      <c r="T1690" s="486"/>
      <c r="U1690" s="486"/>
      <c r="V1690" s="486"/>
      <c r="W1690" s="486"/>
      <c r="X1690" s="486"/>
      <c r="Y1690" s="486"/>
      <c r="Z1690" s="486"/>
      <c r="AA1690" s="486"/>
      <c r="AB1690" s="486"/>
      <c r="AC1690" s="486"/>
      <c r="AD1690" s="486"/>
      <c r="AE1690" s="486"/>
      <c r="AF1690" s="486"/>
      <c r="AG1690" s="486"/>
    </row>
    <row r="1691" spans="1:33">
      <c r="A1691" s="666">
        <v>44039</v>
      </c>
      <c r="B1691" s="115" t="s">
        <v>206</v>
      </c>
      <c r="C1691" s="37">
        <v>880223281</v>
      </c>
      <c r="D1691" s="115" t="s">
        <v>139</v>
      </c>
      <c r="E1691" s="115" t="s">
        <v>140</v>
      </c>
      <c r="F1691" s="665"/>
      <c r="G1691" s="486"/>
      <c r="H1691" s="265"/>
      <c r="I1691" s="666">
        <v>44054</v>
      </c>
      <c r="J1691" s="666"/>
      <c r="K1691" s="486"/>
      <c r="L1691" s="115"/>
      <c r="M1691" s="680"/>
      <c r="N1691" s="486"/>
      <c r="O1691" s="683"/>
      <c r="P1691" s="486"/>
      <c r="Q1691" s="486"/>
      <c r="R1691" s="486"/>
      <c r="S1691" s="37"/>
      <c r="T1691" s="37"/>
      <c r="U1691" s="37"/>
      <c r="V1691" s="37"/>
      <c r="W1691" s="37"/>
      <c r="X1691" s="37"/>
      <c r="Y1691" s="37"/>
      <c r="Z1691" s="37"/>
      <c r="AA1691" s="37"/>
      <c r="AB1691" s="37"/>
      <c r="AC1691" s="37"/>
      <c r="AD1691" s="37"/>
      <c r="AE1691" s="37"/>
      <c r="AF1691" s="37"/>
      <c r="AG1691" s="37"/>
    </row>
    <row r="1692" spans="1:33">
      <c r="A1692" s="666">
        <v>44039</v>
      </c>
      <c r="B1692" s="115" t="s">
        <v>194</v>
      </c>
      <c r="C1692" s="37">
        <v>881113697</v>
      </c>
      <c r="D1692" s="115" t="s">
        <v>139</v>
      </c>
      <c r="E1692" s="115" t="s">
        <v>140</v>
      </c>
      <c r="F1692" s="665" t="s">
        <v>142</v>
      </c>
      <c r="G1692" s="486"/>
      <c r="H1692" s="265"/>
      <c r="I1692" s="666">
        <v>44053</v>
      </c>
      <c r="J1692" s="666"/>
      <c r="K1692" s="486"/>
      <c r="L1692" s="115" t="s">
        <v>195</v>
      </c>
      <c r="M1692" s="680"/>
      <c r="N1692" s="486"/>
      <c r="O1692" s="683"/>
      <c r="P1692" s="486"/>
      <c r="Q1692" s="486"/>
      <c r="R1692" s="486"/>
      <c r="S1692" s="37"/>
      <c r="T1692" s="37"/>
      <c r="U1692" s="37"/>
      <c r="V1692" s="37"/>
      <c r="W1692" s="37"/>
      <c r="X1692" s="37"/>
      <c r="Y1692" s="37"/>
      <c r="Z1692" s="37"/>
      <c r="AA1692" s="37"/>
      <c r="AB1692" s="37"/>
      <c r="AC1692" s="37"/>
      <c r="AD1692" s="37"/>
      <c r="AE1692" s="37"/>
      <c r="AF1692" s="37"/>
      <c r="AG1692" s="37"/>
    </row>
    <row r="1693" spans="1:33">
      <c r="A1693" s="666">
        <v>44039</v>
      </c>
      <c r="B1693" s="115" t="s">
        <v>206</v>
      </c>
      <c r="C1693" s="37">
        <v>880217869</v>
      </c>
      <c r="D1693" s="115" t="s">
        <v>139</v>
      </c>
      <c r="E1693" s="115" t="s">
        <v>140</v>
      </c>
      <c r="F1693" s="665"/>
      <c r="G1693" s="486"/>
      <c r="H1693" s="265"/>
      <c r="I1693" s="666">
        <v>44063</v>
      </c>
      <c r="J1693" s="666"/>
      <c r="K1693" s="486"/>
      <c r="L1693" s="115" t="s">
        <v>195</v>
      </c>
      <c r="M1693" s="680"/>
      <c r="N1693" s="486"/>
      <c r="O1693" s="683"/>
      <c r="P1693" s="486"/>
      <c r="Q1693" s="486"/>
      <c r="R1693" s="486"/>
      <c r="S1693" s="37"/>
      <c r="T1693" s="37"/>
      <c r="U1693" s="37"/>
      <c r="V1693" s="37"/>
      <c r="W1693" s="37"/>
      <c r="X1693" s="37"/>
      <c r="Y1693" s="37"/>
      <c r="Z1693" s="37"/>
      <c r="AA1693" s="37"/>
      <c r="AB1693" s="37"/>
      <c r="AC1693" s="37"/>
      <c r="AD1693" s="37"/>
      <c r="AE1693" s="37"/>
      <c r="AF1693" s="37"/>
      <c r="AG1693" s="37"/>
    </row>
    <row r="1694" spans="1:33">
      <c r="A1694" s="666">
        <v>44039</v>
      </c>
      <c r="B1694" s="115" t="s">
        <v>146</v>
      </c>
      <c r="C1694" s="37">
        <v>882144578</v>
      </c>
      <c r="D1694" s="115" t="s">
        <v>139</v>
      </c>
      <c r="E1694" s="115" t="s">
        <v>140</v>
      </c>
      <c r="F1694" s="665" t="s">
        <v>168</v>
      </c>
      <c r="G1694" s="486"/>
      <c r="H1694" s="265"/>
      <c r="I1694" s="666">
        <v>44054</v>
      </c>
      <c r="J1694" s="666"/>
      <c r="K1694" s="486"/>
      <c r="L1694" s="115" t="s">
        <v>195</v>
      </c>
      <c r="M1694" s="680"/>
      <c r="N1694" s="486"/>
      <c r="O1694" s="683"/>
      <c r="P1694" s="486"/>
      <c r="Q1694" s="486"/>
      <c r="R1694" s="486"/>
      <c r="S1694" s="37"/>
      <c r="T1694" s="37"/>
      <c r="U1694" s="37"/>
      <c r="V1694" s="37"/>
      <c r="W1694" s="37"/>
      <c r="X1694" s="37"/>
      <c r="Y1694" s="37"/>
      <c r="Z1694" s="37"/>
      <c r="AA1694" s="37"/>
      <c r="AB1694" s="37"/>
      <c r="AC1694" s="37"/>
      <c r="AD1694" s="37"/>
      <c r="AE1694" s="37"/>
      <c r="AF1694" s="37"/>
      <c r="AG1694" s="37"/>
    </row>
    <row r="1695" spans="1:33">
      <c r="A1695" s="665">
        <v>44039</v>
      </c>
      <c r="B1695" s="115" t="s">
        <v>138</v>
      </c>
      <c r="C1695" s="37">
        <v>880967452</v>
      </c>
      <c r="D1695" s="115" t="s">
        <v>139</v>
      </c>
      <c r="E1695" s="115" t="s">
        <v>140</v>
      </c>
      <c r="F1695" s="665"/>
      <c r="G1695" s="486"/>
      <c r="H1695" s="265"/>
      <c r="I1695" s="666">
        <v>44068</v>
      </c>
      <c r="J1695" s="666"/>
      <c r="K1695" s="486"/>
      <c r="L1695" s="115" t="s">
        <v>10861</v>
      </c>
      <c r="M1695" s="680"/>
      <c r="N1695" s="486"/>
      <c r="O1695" s="683"/>
      <c r="P1695" s="486"/>
      <c r="Q1695" s="486"/>
      <c r="R1695" s="486"/>
      <c r="S1695" s="37"/>
      <c r="T1695" s="37"/>
      <c r="U1695" s="37"/>
      <c r="V1695" s="37"/>
      <c r="W1695" s="37"/>
      <c r="X1695" s="37"/>
      <c r="Y1695" s="37"/>
      <c r="Z1695" s="37"/>
      <c r="AA1695" s="37"/>
      <c r="AB1695" s="37"/>
      <c r="AC1695" s="37"/>
      <c r="AD1695" s="37"/>
      <c r="AE1695" s="37"/>
      <c r="AF1695" s="37"/>
      <c r="AG1695" s="37"/>
    </row>
    <row r="1696" spans="1:33">
      <c r="A1696" s="665">
        <v>44039</v>
      </c>
      <c r="B1696" s="115" t="s">
        <v>146</v>
      </c>
      <c r="C1696" s="37">
        <v>882111736</v>
      </c>
      <c r="D1696" s="115" t="s">
        <v>139</v>
      </c>
      <c r="E1696" s="115" t="s">
        <v>140</v>
      </c>
      <c r="F1696" s="665" t="s">
        <v>2110</v>
      </c>
      <c r="G1696" s="486"/>
      <c r="H1696" s="265"/>
      <c r="I1696" s="666">
        <v>44054</v>
      </c>
      <c r="J1696" s="666"/>
      <c r="K1696" s="486"/>
      <c r="L1696" s="115" t="s">
        <v>195</v>
      </c>
      <c r="M1696" s="680"/>
      <c r="N1696" s="486"/>
      <c r="O1696" s="683"/>
      <c r="P1696" s="486"/>
      <c r="Q1696" s="486"/>
      <c r="R1696" s="486"/>
      <c r="S1696" s="37"/>
      <c r="T1696" s="37"/>
      <c r="U1696" s="37"/>
      <c r="V1696" s="37"/>
      <c r="W1696" s="37"/>
      <c r="X1696" s="37"/>
      <c r="Y1696" s="37"/>
      <c r="Z1696" s="37"/>
      <c r="AA1696" s="37"/>
      <c r="AB1696" s="37"/>
      <c r="AC1696" s="37"/>
      <c r="AD1696" s="37"/>
      <c r="AE1696" s="37"/>
      <c r="AF1696" s="37"/>
      <c r="AG1696" s="37"/>
    </row>
    <row r="1697" spans="1:33">
      <c r="A1697" s="666">
        <v>44039</v>
      </c>
      <c r="B1697" s="115" t="s">
        <v>144</v>
      </c>
      <c r="C1697" s="37">
        <v>882110507</v>
      </c>
      <c r="D1697" s="115" t="s">
        <v>139</v>
      </c>
      <c r="E1697" s="115" t="s">
        <v>140</v>
      </c>
      <c r="F1697" s="665" t="s">
        <v>168</v>
      </c>
      <c r="G1697" s="486"/>
      <c r="H1697" s="265"/>
      <c r="I1697" s="666">
        <v>44057</v>
      </c>
      <c r="J1697" s="666"/>
      <c r="K1697" s="486"/>
      <c r="L1697" s="115" t="s">
        <v>492</v>
      </c>
      <c r="M1697" s="680"/>
      <c r="N1697" s="486"/>
      <c r="O1697" s="683"/>
      <c r="P1697" s="486"/>
      <c r="Q1697" s="486"/>
      <c r="R1697" s="486"/>
      <c r="S1697" s="37"/>
      <c r="T1697" s="37"/>
      <c r="U1697" s="37"/>
      <c r="V1697" s="37"/>
      <c r="W1697" s="37"/>
      <c r="X1697" s="37"/>
      <c r="Y1697" s="37"/>
      <c r="Z1697" s="37"/>
      <c r="AA1697" s="37"/>
      <c r="AB1697" s="37"/>
      <c r="AC1697" s="37"/>
      <c r="AD1697" s="37"/>
      <c r="AE1697" s="37"/>
      <c r="AF1697" s="37"/>
      <c r="AG1697" s="37"/>
    </row>
    <row r="1698" spans="1:33">
      <c r="A1698" s="666">
        <v>44039</v>
      </c>
      <c r="B1698" s="115" t="s">
        <v>156</v>
      </c>
      <c r="C1698" s="37">
        <v>881499833</v>
      </c>
      <c r="D1698" s="115" t="s">
        <v>139</v>
      </c>
      <c r="E1698" s="115" t="s">
        <v>140</v>
      </c>
      <c r="F1698" s="665"/>
      <c r="G1698" s="486"/>
      <c r="H1698" s="265"/>
      <c r="I1698" s="666">
        <v>44053</v>
      </c>
      <c r="J1698" s="666"/>
      <c r="K1698" s="486"/>
      <c r="L1698" s="115" t="s">
        <v>10862</v>
      </c>
      <c r="M1698" s="680"/>
      <c r="N1698" s="486"/>
      <c r="O1698" s="683"/>
      <c r="P1698" s="486"/>
      <c r="Q1698" s="486"/>
      <c r="R1698" s="486"/>
      <c r="S1698" s="37"/>
      <c r="T1698" s="37"/>
      <c r="U1698" s="37"/>
      <c r="V1698" s="37"/>
      <c r="W1698" s="37"/>
      <c r="X1698" s="37"/>
      <c r="Y1698" s="37"/>
      <c r="Z1698" s="37"/>
      <c r="AA1698" s="37"/>
      <c r="AB1698" s="37"/>
      <c r="AC1698" s="37"/>
      <c r="AD1698" s="37"/>
      <c r="AE1698" s="37"/>
      <c r="AF1698" s="37"/>
      <c r="AG1698" s="37"/>
    </row>
    <row r="1699" spans="1:33">
      <c r="A1699" s="666">
        <v>44039</v>
      </c>
      <c r="B1699" s="115" t="s">
        <v>138</v>
      </c>
      <c r="C1699" s="37">
        <v>881941722</v>
      </c>
      <c r="D1699" s="115" t="s">
        <v>139</v>
      </c>
      <c r="E1699" s="115" t="s">
        <v>140</v>
      </c>
      <c r="F1699" s="665" t="s">
        <v>142</v>
      </c>
      <c r="G1699" s="486"/>
      <c r="H1699" s="265"/>
      <c r="I1699" s="666">
        <v>44054</v>
      </c>
      <c r="J1699" s="666"/>
      <c r="K1699" s="486"/>
      <c r="L1699" s="115" t="s">
        <v>10863</v>
      </c>
      <c r="M1699" s="680"/>
      <c r="N1699" s="486"/>
      <c r="O1699" s="683"/>
      <c r="P1699" s="486"/>
      <c r="Q1699" s="486"/>
      <c r="R1699" s="486"/>
      <c r="S1699" s="37"/>
      <c r="T1699" s="37"/>
      <c r="U1699" s="37"/>
      <c r="V1699" s="37"/>
      <c r="W1699" s="37"/>
      <c r="X1699" s="37"/>
      <c r="Y1699" s="37"/>
      <c r="Z1699" s="37"/>
      <c r="AA1699" s="37"/>
      <c r="AB1699" s="37"/>
      <c r="AC1699" s="37"/>
      <c r="AD1699" s="37"/>
      <c r="AE1699" s="37"/>
      <c r="AF1699" s="37"/>
      <c r="AG1699" s="37"/>
    </row>
    <row r="1700" spans="1:33">
      <c r="A1700" s="666">
        <v>44039</v>
      </c>
      <c r="B1700" s="115" t="s">
        <v>178</v>
      </c>
      <c r="C1700" s="37">
        <v>880038482</v>
      </c>
      <c r="D1700" s="115" t="s">
        <v>139</v>
      </c>
      <c r="E1700" s="115" t="s">
        <v>140</v>
      </c>
      <c r="F1700" s="665"/>
      <c r="G1700" s="486"/>
      <c r="H1700" s="265"/>
      <c r="I1700" s="666"/>
      <c r="J1700" s="666"/>
      <c r="K1700" s="486"/>
      <c r="L1700" s="115"/>
      <c r="M1700" s="680"/>
      <c r="N1700" s="486"/>
      <c r="O1700" s="683"/>
      <c r="P1700" s="486"/>
      <c r="Q1700" s="486"/>
      <c r="R1700" s="486"/>
      <c r="S1700" s="37"/>
      <c r="T1700" s="37"/>
      <c r="U1700" s="37"/>
      <c r="V1700" s="37"/>
      <c r="W1700" s="37"/>
      <c r="X1700" s="37"/>
      <c r="Y1700" s="37"/>
      <c r="Z1700" s="37"/>
      <c r="AA1700" s="37"/>
      <c r="AB1700" s="37"/>
      <c r="AC1700" s="37"/>
      <c r="AD1700" s="37"/>
      <c r="AE1700" s="37"/>
      <c r="AF1700" s="37"/>
      <c r="AG1700" s="37"/>
    </row>
    <row r="1701" spans="1:33">
      <c r="A1701" s="666">
        <v>44039</v>
      </c>
      <c r="B1701" s="115" t="s">
        <v>149</v>
      </c>
      <c r="C1701" s="37">
        <v>880034327</v>
      </c>
      <c r="D1701" s="115" t="s">
        <v>139</v>
      </c>
      <c r="E1701" s="115" t="s">
        <v>140</v>
      </c>
      <c r="F1701" s="665" t="s">
        <v>142</v>
      </c>
      <c r="G1701" s="486"/>
      <c r="H1701" s="265"/>
      <c r="I1701" s="666">
        <v>44068</v>
      </c>
      <c r="J1701" s="666"/>
      <c r="K1701" s="486"/>
      <c r="L1701" s="115"/>
      <c r="M1701" s="680"/>
      <c r="N1701" s="486"/>
      <c r="O1701" s="683"/>
      <c r="P1701" s="486"/>
      <c r="Q1701" s="486"/>
      <c r="R1701" s="486"/>
      <c r="S1701" s="37"/>
      <c r="T1701" s="37"/>
      <c r="U1701" s="37"/>
      <c r="V1701" s="37"/>
      <c r="W1701" s="37"/>
      <c r="X1701" s="37"/>
      <c r="Y1701" s="37"/>
      <c r="Z1701" s="37"/>
      <c r="AA1701" s="37"/>
      <c r="AB1701" s="37"/>
      <c r="AC1701" s="37"/>
      <c r="AD1701" s="37"/>
      <c r="AE1701" s="37"/>
      <c r="AF1701" s="37"/>
      <c r="AG1701" s="37"/>
    </row>
    <row r="1702" spans="1:33">
      <c r="A1702" s="666">
        <v>44039</v>
      </c>
      <c r="B1702" s="115" t="s">
        <v>178</v>
      </c>
      <c r="C1702" s="37">
        <v>882268323</v>
      </c>
      <c r="D1702" s="115" t="s">
        <v>139</v>
      </c>
      <c r="E1702" s="115" t="s">
        <v>140</v>
      </c>
      <c r="F1702" s="665"/>
      <c r="G1702" s="486"/>
      <c r="H1702" s="265"/>
      <c r="I1702" s="666">
        <v>44069</v>
      </c>
      <c r="J1702" s="666"/>
      <c r="K1702" s="486"/>
      <c r="L1702" s="115"/>
      <c r="M1702" s="680"/>
      <c r="N1702" s="486"/>
      <c r="O1702" s="683"/>
      <c r="P1702" s="486"/>
      <c r="Q1702" s="486"/>
      <c r="R1702" s="486"/>
      <c r="S1702" s="37"/>
      <c r="T1702" s="37"/>
      <c r="U1702" s="37"/>
      <c r="V1702" s="37"/>
      <c r="W1702" s="37"/>
      <c r="X1702" s="37"/>
      <c r="Y1702" s="37"/>
      <c r="Z1702" s="37"/>
      <c r="AA1702" s="37"/>
      <c r="AB1702" s="37"/>
      <c r="AC1702" s="37"/>
      <c r="AD1702" s="37"/>
      <c r="AE1702" s="37"/>
      <c r="AF1702" s="37"/>
      <c r="AG1702" s="37"/>
    </row>
    <row r="1703" spans="1:33">
      <c r="A1703" s="666">
        <v>44039</v>
      </c>
      <c r="B1703" s="115" t="s">
        <v>175</v>
      </c>
      <c r="C1703" s="37">
        <v>880025460</v>
      </c>
      <c r="D1703" s="115" t="s">
        <v>139</v>
      </c>
      <c r="E1703" s="115" t="s">
        <v>147</v>
      </c>
      <c r="F1703" s="665"/>
      <c r="G1703" s="486"/>
      <c r="H1703" s="265"/>
      <c r="I1703" s="666"/>
      <c r="J1703" s="666"/>
      <c r="K1703" s="486"/>
      <c r="L1703" s="115"/>
      <c r="M1703" s="680"/>
      <c r="N1703" s="666">
        <v>44039</v>
      </c>
      <c r="O1703" s="486">
        <v>321</v>
      </c>
      <c r="P1703" s="486"/>
      <c r="Q1703" s="486"/>
      <c r="R1703" s="486"/>
      <c r="S1703" s="37"/>
      <c r="T1703" s="37"/>
      <c r="U1703" s="37"/>
      <c r="V1703" s="37"/>
      <c r="W1703" s="37"/>
      <c r="X1703" s="37"/>
      <c r="Y1703" s="37"/>
      <c r="Z1703" s="37"/>
      <c r="AA1703" s="37"/>
      <c r="AB1703" s="37"/>
      <c r="AC1703" s="37"/>
      <c r="AD1703" s="37"/>
      <c r="AE1703" s="37"/>
      <c r="AF1703" s="37"/>
      <c r="AG1703" s="37"/>
    </row>
    <row r="1704" spans="1:33">
      <c r="A1704" s="666">
        <v>44039</v>
      </c>
      <c r="B1704" s="115" t="s">
        <v>149</v>
      </c>
      <c r="C1704" s="37">
        <v>881852061</v>
      </c>
      <c r="D1704" s="115" t="s">
        <v>152</v>
      </c>
      <c r="E1704" s="115" t="s">
        <v>140</v>
      </c>
      <c r="F1704" s="665" t="s">
        <v>199</v>
      </c>
      <c r="G1704" s="486"/>
      <c r="H1704" s="265"/>
      <c r="I1704" s="666">
        <v>44054</v>
      </c>
      <c r="J1704" s="666"/>
      <c r="K1704" s="486"/>
      <c r="L1704" s="115" t="s">
        <v>10864</v>
      </c>
      <c r="M1704" s="680"/>
      <c r="N1704" s="486"/>
      <c r="O1704" s="683"/>
      <c r="P1704" s="486"/>
      <c r="Q1704" s="486"/>
      <c r="R1704" s="486"/>
      <c r="S1704" s="37"/>
      <c r="T1704" s="37"/>
      <c r="U1704" s="37"/>
      <c r="V1704" s="37"/>
      <c r="W1704" s="37"/>
      <c r="X1704" s="37"/>
      <c r="Y1704" s="37"/>
      <c r="Z1704" s="37"/>
      <c r="AA1704" s="37"/>
      <c r="AB1704" s="37"/>
      <c r="AC1704" s="37"/>
      <c r="AD1704" s="37"/>
      <c r="AE1704" s="37"/>
      <c r="AF1704" s="37"/>
      <c r="AG1704" s="37"/>
    </row>
    <row r="1705" spans="1:33">
      <c r="A1705" s="666">
        <v>44039</v>
      </c>
      <c r="B1705" s="115" t="s">
        <v>154</v>
      </c>
      <c r="C1705" s="37">
        <v>882145118</v>
      </c>
      <c r="D1705" s="115" t="s">
        <v>139</v>
      </c>
      <c r="E1705" s="115" t="s">
        <v>140</v>
      </c>
      <c r="F1705" s="665"/>
      <c r="G1705" s="486"/>
      <c r="H1705" s="265">
        <v>44039</v>
      </c>
      <c r="I1705" s="666">
        <v>44054</v>
      </c>
      <c r="J1705" s="665" t="s">
        <v>142</v>
      </c>
      <c r="K1705" s="486">
        <v>160.5</v>
      </c>
      <c r="L1705" s="115"/>
      <c r="M1705" s="680"/>
      <c r="N1705" s="486"/>
      <c r="O1705" s="683"/>
      <c r="P1705" s="486"/>
      <c r="Q1705" s="486"/>
      <c r="R1705" s="486"/>
      <c r="S1705" s="37"/>
      <c r="T1705" s="37"/>
      <c r="U1705" s="37"/>
      <c r="V1705" s="37"/>
      <c r="W1705" s="37"/>
      <c r="X1705" s="37"/>
      <c r="Y1705" s="37"/>
      <c r="Z1705" s="37"/>
      <c r="AA1705" s="37"/>
      <c r="AB1705" s="37"/>
      <c r="AC1705" s="37"/>
      <c r="AD1705" s="37"/>
      <c r="AE1705" s="37"/>
      <c r="AF1705" s="37"/>
      <c r="AG1705" s="37"/>
    </row>
    <row r="1706" spans="1:33">
      <c r="A1706" s="666">
        <v>44039</v>
      </c>
      <c r="B1706" s="115" t="s">
        <v>154</v>
      </c>
      <c r="C1706" s="37">
        <v>880534547</v>
      </c>
      <c r="D1706" s="115" t="s">
        <v>139</v>
      </c>
      <c r="E1706" s="115" t="s">
        <v>140</v>
      </c>
      <c r="F1706" s="665" t="s">
        <v>3129</v>
      </c>
      <c r="G1706" s="486"/>
      <c r="H1706" s="265">
        <v>44043</v>
      </c>
      <c r="I1706" s="666">
        <v>44054</v>
      </c>
      <c r="J1706" s="665" t="s">
        <v>181</v>
      </c>
      <c r="K1706" s="486">
        <v>201.41</v>
      </c>
      <c r="L1706" s="115" t="s">
        <v>1915</v>
      </c>
      <c r="M1706" s="680"/>
      <c r="N1706" s="486"/>
      <c r="O1706" s="683"/>
      <c r="P1706" s="486"/>
      <c r="Q1706" s="486"/>
      <c r="R1706" s="486"/>
      <c r="S1706" s="37"/>
      <c r="T1706" s="37"/>
      <c r="U1706" s="37"/>
      <c r="V1706" s="37"/>
      <c r="W1706" s="37"/>
      <c r="X1706" s="37"/>
      <c r="Y1706" s="37"/>
      <c r="Z1706" s="37"/>
      <c r="AA1706" s="37"/>
      <c r="AB1706" s="37"/>
      <c r="AC1706" s="37"/>
      <c r="AD1706" s="37"/>
      <c r="AE1706" s="37"/>
      <c r="AF1706" s="37"/>
      <c r="AG1706" s="37"/>
    </row>
    <row r="1707" spans="1:33">
      <c r="A1707" s="666">
        <v>44039</v>
      </c>
      <c r="B1707" s="115" t="s">
        <v>149</v>
      </c>
      <c r="C1707" s="37">
        <v>881342628</v>
      </c>
      <c r="D1707" s="115" t="s">
        <v>152</v>
      </c>
      <c r="E1707" s="115" t="s">
        <v>140</v>
      </c>
      <c r="F1707" s="665" t="s">
        <v>142</v>
      </c>
      <c r="G1707" s="486"/>
      <c r="H1707" s="265"/>
      <c r="I1707" s="666">
        <v>44054</v>
      </c>
      <c r="J1707" s="666"/>
      <c r="K1707" s="486"/>
      <c r="L1707" s="115" t="s">
        <v>195</v>
      </c>
      <c r="M1707" s="680"/>
      <c r="N1707" s="486"/>
      <c r="O1707" s="683"/>
      <c r="P1707" s="486"/>
      <c r="Q1707" s="486"/>
      <c r="R1707" s="486"/>
      <c r="S1707" s="37"/>
      <c r="T1707" s="37"/>
      <c r="U1707" s="37"/>
      <c r="V1707" s="37"/>
      <c r="W1707" s="37"/>
      <c r="X1707" s="37"/>
      <c r="Y1707" s="37"/>
      <c r="Z1707" s="37"/>
      <c r="AA1707" s="37"/>
      <c r="AB1707" s="37"/>
      <c r="AC1707" s="37"/>
      <c r="AD1707" s="37"/>
      <c r="AE1707" s="37"/>
      <c r="AF1707" s="37"/>
      <c r="AG1707" s="37"/>
    </row>
    <row r="1708" spans="1:33">
      <c r="A1708" s="666">
        <v>44039</v>
      </c>
      <c r="B1708" s="115" t="s">
        <v>146</v>
      </c>
      <c r="C1708" s="37">
        <v>882037863</v>
      </c>
      <c r="D1708" s="115" t="s">
        <v>139</v>
      </c>
      <c r="E1708" s="115" t="s">
        <v>140</v>
      </c>
      <c r="F1708" s="665" t="s">
        <v>10865</v>
      </c>
      <c r="G1708" s="486"/>
      <c r="H1708" s="265"/>
      <c r="I1708" s="666">
        <v>44054</v>
      </c>
      <c r="J1708" s="666"/>
      <c r="K1708" s="486"/>
      <c r="L1708" s="115" t="s">
        <v>10866</v>
      </c>
      <c r="M1708" s="680"/>
      <c r="N1708" s="486"/>
      <c r="O1708" s="683"/>
      <c r="P1708" s="486"/>
      <c r="Q1708" s="486"/>
      <c r="R1708" s="486"/>
      <c r="S1708" s="37"/>
      <c r="T1708" s="37"/>
      <c r="U1708" s="37"/>
      <c r="V1708" s="37"/>
      <c r="W1708" s="37"/>
      <c r="X1708" s="37"/>
      <c r="Y1708" s="37"/>
      <c r="Z1708" s="37"/>
      <c r="AA1708" s="37"/>
      <c r="AB1708" s="37"/>
      <c r="AC1708" s="37"/>
      <c r="AD1708" s="37"/>
      <c r="AE1708" s="37"/>
      <c r="AF1708" s="37"/>
      <c r="AG1708" s="37"/>
    </row>
    <row r="1709" spans="1:33">
      <c r="A1709" s="666">
        <v>44039</v>
      </c>
      <c r="B1709" s="115" t="s">
        <v>156</v>
      </c>
      <c r="C1709" s="37">
        <v>882206733</v>
      </c>
      <c r="D1709" s="115" t="s">
        <v>139</v>
      </c>
      <c r="E1709" s="115" t="s">
        <v>140</v>
      </c>
      <c r="F1709" s="665"/>
      <c r="G1709" s="486"/>
      <c r="H1709" s="265"/>
      <c r="I1709" s="666">
        <v>44050</v>
      </c>
      <c r="J1709" s="665"/>
      <c r="K1709" s="486"/>
      <c r="L1709" s="115"/>
      <c r="M1709" s="680"/>
      <c r="N1709" s="486"/>
      <c r="O1709" s="683"/>
      <c r="P1709" s="486"/>
      <c r="Q1709" s="486"/>
      <c r="R1709" s="486"/>
      <c r="S1709" s="37"/>
      <c r="T1709" s="37"/>
      <c r="U1709" s="37"/>
      <c r="V1709" s="37"/>
      <c r="W1709" s="37"/>
      <c r="X1709" s="37"/>
      <c r="Y1709" s="37"/>
      <c r="Z1709" s="37"/>
      <c r="AA1709" s="37"/>
      <c r="AB1709" s="37"/>
      <c r="AC1709" s="37"/>
      <c r="AD1709" s="37"/>
      <c r="AE1709" s="37"/>
      <c r="AF1709" s="37"/>
      <c r="AG1709" s="37"/>
    </row>
    <row r="1710" spans="1:33">
      <c r="A1710" s="666">
        <v>44039</v>
      </c>
      <c r="B1710" s="115" t="s">
        <v>144</v>
      </c>
      <c r="C1710" s="37">
        <v>880749970</v>
      </c>
      <c r="D1710" s="115" t="s">
        <v>139</v>
      </c>
      <c r="E1710" s="115" t="s">
        <v>147</v>
      </c>
      <c r="F1710" s="665" t="s">
        <v>148</v>
      </c>
      <c r="G1710" s="486"/>
      <c r="H1710" s="265"/>
      <c r="I1710" s="666">
        <v>44067</v>
      </c>
      <c r="J1710" s="666"/>
      <c r="K1710" s="486"/>
      <c r="L1710" s="115"/>
      <c r="M1710" s="680"/>
      <c r="N1710" s="486"/>
      <c r="O1710" s="683"/>
      <c r="P1710" s="486"/>
      <c r="Q1710" s="486"/>
      <c r="R1710" s="486"/>
      <c r="S1710" s="37"/>
      <c r="T1710" s="37"/>
      <c r="U1710" s="37"/>
      <c r="V1710" s="37"/>
      <c r="W1710" s="37"/>
      <c r="X1710" s="37"/>
      <c r="Y1710" s="37"/>
      <c r="Z1710" s="37"/>
      <c r="AA1710" s="37"/>
      <c r="AB1710" s="37"/>
      <c r="AC1710" s="37"/>
      <c r="AD1710" s="37"/>
      <c r="AE1710" s="37"/>
      <c r="AF1710" s="37"/>
      <c r="AG1710" s="37"/>
    </row>
    <row r="1711" spans="1:33">
      <c r="A1711" s="666">
        <v>44039</v>
      </c>
      <c r="B1711" s="115" t="s">
        <v>146</v>
      </c>
      <c r="C1711" s="37">
        <v>880691924</v>
      </c>
      <c r="D1711" s="115" t="s">
        <v>152</v>
      </c>
      <c r="E1711" s="115" t="s">
        <v>147</v>
      </c>
      <c r="F1711" s="665" t="s">
        <v>142</v>
      </c>
      <c r="G1711" s="486"/>
      <c r="H1711" s="265"/>
      <c r="I1711" s="666"/>
      <c r="J1711" s="666"/>
      <c r="K1711" s="486"/>
      <c r="L1711" s="115"/>
      <c r="M1711" s="680"/>
      <c r="N1711" s="666">
        <v>44039</v>
      </c>
      <c r="O1711" s="486">
        <v>321</v>
      </c>
      <c r="P1711" s="486"/>
      <c r="Q1711" s="486"/>
      <c r="R1711" s="486"/>
      <c r="S1711" s="37"/>
      <c r="T1711" s="37"/>
      <c r="U1711" s="37"/>
      <c r="V1711" s="37"/>
      <c r="W1711" s="37"/>
      <c r="X1711" s="37"/>
      <c r="Y1711" s="37"/>
      <c r="Z1711" s="37"/>
      <c r="AA1711" s="37"/>
      <c r="AB1711" s="37"/>
      <c r="AC1711" s="37"/>
      <c r="AD1711" s="37"/>
      <c r="AE1711" s="37"/>
      <c r="AF1711" s="37"/>
      <c r="AG1711" s="37"/>
    </row>
    <row r="1712" spans="1:33">
      <c r="A1712" s="666">
        <v>44039</v>
      </c>
      <c r="B1712" s="115" t="s">
        <v>156</v>
      </c>
      <c r="C1712" s="37">
        <v>882453344</v>
      </c>
      <c r="D1712" s="115" t="s">
        <v>152</v>
      </c>
      <c r="E1712" s="115" t="s">
        <v>140</v>
      </c>
      <c r="F1712" s="665"/>
      <c r="G1712" s="486"/>
      <c r="H1712" s="265">
        <v>44039</v>
      </c>
      <c r="I1712" s="666">
        <v>44054</v>
      </c>
      <c r="J1712" s="666"/>
      <c r="K1712" s="486">
        <v>1649</v>
      </c>
      <c r="L1712" s="115"/>
      <c r="M1712" s="680"/>
      <c r="N1712" s="486"/>
      <c r="O1712" s="683"/>
      <c r="P1712" s="486"/>
      <c r="Q1712" s="486"/>
      <c r="R1712" s="486"/>
      <c r="S1712" s="37"/>
      <c r="T1712" s="37"/>
      <c r="U1712" s="37"/>
      <c r="V1712" s="37"/>
      <c r="W1712" s="37"/>
      <c r="X1712" s="37"/>
      <c r="Y1712" s="37"/>
      <c r="Z1712" s="37"/>
      <c r="AA1712" s="37"/>
      <c r="AB1712" s="37"/>
      <c r="AC1712" s="37"/>
      <c r="AD1712" s="37"/>
      <c r="AE1712" s="37"/>
      <c r="AF1712" s="37"/>
      <c r="AG1712" s="37"/>
    </row>
    <row r="1713" spans="1:33">
      <c r="A1713" s="666">
        <v>44039</v>
      </c>
      <c r="B1713" s="115" t="s">
        <v>194</v>
      </c>
      <c r="C1713" s="37">
        <v>880017758</v>
      </c>
      <c r="D1713" s="115" t="s">
        <v>152</v>
      </c>
      <c r="E1713" s="115" t="s">
        <v>140</v>
      </c>
      <c r="F1713" s="665" t="s">
        <v>142</v>
      </c>
      <c r="G1713" s="486"/>
      <c r="H1713" s="265"/>
      <c r="I1713" s="666">
        <v>44050</v>
      </c>
      <c r="J1713" s="666"/>
      <c r="K1713" s="486"/>
      <c r="L1713" s="115" t="s">
        <v>195</v>
      </c>
      <c r="M1713" s="680"/>
      <c r="N1713" s="486"/>
      <c r="O1713" s="683"/>
      <c r="P1713" s="486"/>
      <c r="Q1713" s="486"/>
      <c r="R1713" s="486"/>
      <c r="S1713" s="37"/>
      <c r="T1713" s="37"/>
      <c r="U1713" s="37"/>
      <c r="V1713" s="37"/>
      <c r="W1713" s="37"/>
      <c r="X1713" s="37"/>
      <c r="Y1713" s="37"/>
      <c r="Z1713" s="37"/>
      <c r="AA1713" s="37"/>
      <c r="AB1713" s="37"/>
      <c r="AC1713" s="37"/>
      <c r="AD1713" s="37"/>
      <c r="AE1713" s="37"/>
      <c r="AF1713" s="37"/>
      <c r="AG1713" s="37"/>
    </row>
    <row r="1714" spans="1:33">
      <c r="A1714" s="666">
        <v>44039</v>
      </c>
      <c r="B1714" s="115" t="s">
        <v>144</v>
      </c>
      <c r="C1714" s="37">
        <v>881123879</v>
      </c>
      <c r="D1714" s="115" t="s">
        <v>139</v>
      </c>
      <c r="E1714" s="115" t="s">
        <v>147</v>
      </c>
      <c r="F1714" s="665" t="s">
        <v>148</v>
      </c>
      <c r="G1714" s="486"/>
      <c r="H1714" s="265"/>
      <c r="I1714" s="665">
        <v>44064</v>
      </c>
      <c r="J1714" s="666"/>
      <c r="K1714" s="486"/>
      <c r="L1714" s="115"/>
      <c r="M1714" s="680"/>
      <c r="N1714" s="486"/>
      <c r="O1714" s="683"/>
      <c r="P1714" s="486"/>
      <c r="Q1714" s="486"/>
      <c r="R1714" s="486"/>
      <c r="S1714" s="37"/>
      <c r="T1714" s="37"/>
      <c r="U1714" s="37"/>
      <c r="V1714" s="37"/>
      <c r="W1714" s="37"/>
      <c r="X1714" s="37"/>
      <c r="Y1714" s="37"/>
      <c r="Z1714" s="37"/>
      <c r="AA1714" s="37"/>
      <c r="AB1714" s="37"/>
      <c r="AC1714" s="37"/>
      <c r="AD1714" s="37"/>
      <c r="AE1714" s="37"/>
      <c r="AF1714" s="37"/>
      <c r="AG1714" s="37"/>
    </row>
    <row r="1715" spans="1:33">
      <c r="A1715" s="666">
        <v>44039</v>
      </c>
      <c r="B1715" s="115" t="s">
        <v>146</v>
      </c>
      <c r="C1715" s="37">
        <v>881839193</v>
      </c>
      <c r="D1715" s="115" t="s">
        <v>139</v>
      </c>
      <c r="E1715" s="115" t="s">
        <v>140</v>
      </c>
      <c r="F1715" s="665" t="s">
        <v>10867</v>
      </c>
      <c r="G1715" s="486"/>
      <c r="H1715" s="265"/>
      <c r="I1715" s="666">
        <v>44054</v>
      </c>
      <c r="J1715" s="666"/>
      <c r="K1715" s="486"/>
      <c r="L1715" s="115" t="s">
        <v>10868</v>
      </c>
      <c r="M1715" s="680"/>
      <c r="N1715" s="486"/>
      <c r="O1715" s="683"/>
      <c r="P1715" s="486"/>
      <c r="Q1715" s="486"/>
      <c r="R1715" s="486"/>
      <c r="S1715" s="37"/>
      <c r="T1715" s="37"/>
      <c r="U1715" s="37"/>
      <c r="V1715" s="37"/>
      <c r="W1715" s="37"/>
      <c r="X1715" s="37"/>
      <c r="Y1715" s="37"/>
      <c r="Z1715" s="37"/>
      <c r="AA1715" s="37"/>
      <c r="AB1715" s="37"/>
      <c r="AC1715" s="37"/>
      <c r="AD1715" s="37"/>
      <c r="AE1715" s="37"/>
      <c r="AF1715" s="37"/>
      <c r="AG1715" s="37"/>
    </row>
    <row r="1716" spans="1:33">
      <c r="A1716" s="666">
        <v>44039</v>
      </c>
      <c r="B1716" s="115" t="s">
        <v>156</v>
      </c>
      <c r="C1716" s="37">
        <v>880072047</v>
      </c>
      <c r="D1716" s="115" t="s">
        <v>139</v>
      </c>
      <c r="E1716" s="115" t="s">
        <v>140</v>
      </c>
      <c r="F1716" s="665"/>
      <c r="G1716" s="486"/>
      <c r="H1716" s="265"/>
      <c r="I1716" s="666">
        <v>44048</v>
      </c>
      <c r="J1716" s="666"/>
      <c r="K1716" s="486"/>
      <c r="L1716" s="115"/>
      <c r="M1716" s="680"/>
      <c r="N1716" s="486"/>
      <c r="O1716" s="683"/>
      <c r="P1716" s="486"/>
      <c r="Q1716" s="486"/>
      <c r="R1716" s="486"/>
      <c r="S1716" s="37"/>
      <c r="T1716" s="37"/>
      <c r="U1716" s="37"/>
      <c r="V1716" s="37"/>
      <c r="W1716" s="37"/>
      <c r="X1716" s="37"/>
      <c r="Y1716" s="37"/>
      <c r="Z1716" s="37"/>
      <c r="AA1716" s="37"/>
      <c r="AB1716" s="37"/>
      <c r="AC1716" s="37"/>
      <c r="AD1716" s="37"/>
      <c r="AE1716" s="37"/>
      <c r="AF1716" s="37"/>
      <c r="AG1716" s="37"/>
    </row>
    <row r="1717" spans="1:33">
      <c r="A1717" s="666">
        <v>44039</v>
      </c>
      <c r="B1717" s="115" t="s">
        <v>206</v>
      </c>
      <c r="C1717" s="37">
        <v>881493031</v>
      </c>
      <c r="D1717" s="115" t="s">
        <v>139</v>
      </c>
      <c r="E1717" s="115" t="s">
        <v>140</v>
      </c>
      <c r="F1717" s="665" t="s">
        <v>9229</v>
      </c>
      <c r="G1717" s="486"/>
      <c r="H1717" s="265"/>
      <c r="I1717" s="666">
        <v>44056</v>
      </c>
      <c r="J1717" s="666"/>
      <c r="K1717" s="486"/>
      <c r="L1717" s="115" t="s">
        <v>10869</v>
      </c>
      <c r="M1717" s="680"/>
      <c r="N1717" s="486"/>
      <c r="O1717" s="683"/>
      <c r="P1717" s="486"/>
      <c r="Q1717" s="486"/>
      <c r="R1717" s="486"/>
      <c r="S1717" s="37"/>
      <c r="T1717" s="37"/>
      <c r="U1717" s="37"/>
      <c r="V1717" s="37"/>
      <c r="W1717" s="37"/>
      <c r="X1717" s="37"/>
      <c r="Y1717" s="37"/>
      <c r="Z1717" s="37"/>
      <c r="AA1717" s="37"/>
      <c r="AB1717" s="37"/>
      <c r="AC1717" s="37"/>
      <c r="AD1717" s="37"/>
      <c r="AE1717" s="37"/>
      <c r="AF1717" s="37"/>
      <c r="AG1717" s="37"/>
    </row>
    <row r="1718" spans="1:33">
      <c r="A1718" s="666">
        <v>44039</v>
      </c>
      <c r="B1718" s="115" t="s">
        <v>144</v>
      </c>
      <c r="C1718" s="37">
        <v>881433689</v>
      </c>
      <c r="D1718" s="115" t="s">
        <v>139</v>
      </c>
      <c r="E1718" s="115" t="s">
        <v>140</v>
      </c>
      <c r="F1718" s="665" t="s">
        <v>142</v>
      </c>
      <c r="G1718" s="486"/>
      <c r="H1718" s="265"/>
      <c r="I1718" s="666">
        <v>44056</v>
      </c>
      <c r="J1718" s="666"/>
      <c r="K1718" s="486"/>
      <c r="L1718" s="115" t="s">
        <v>10870</v>
      </c>
      <c r="M1718" s="680"/>
      <c r="N1718" s="486"/>
      <c r="O1718" s="683"/>
      <c r="P1718" s="486"/>
      <c r="Q1718" s="486"/>
      <c r="R1718" s="486"/>
      <c r="S1718" s="37"/>
      <c r="T1718" s="37"/>
      <c r="U1718" s="37"/>
      <c r="V1718" s="37"/>
      <c r="W1718" s="37"/>
      <c r="X1718" s="37"/>
      <c r="Y1718" s="37"/>
      <c r="Z1718" s="37"/>
      <c r="AA1718" s="37"/>
      <c r="AB1718" s="37"/>
      <c r="AC1718" s="37"/>
      <c r="AD1718" s="37"/>
      <c r="AE1718" s="37"/>
      <c r="AF1718" s="37"/>
      <c r="AG1718" s="37"/>
    </row>
    <row r="1719" spans="1:33">
      <c r="A1719" s="666">
        <v>44039</v>
      </c>
      <c r="B1719" s="115" t="s">
        <v>138</v>
      </c>
      <c r="C1719" s="37">
        <v>881450961</v>
      </c>
      <c r="D1719" s="115" t="s">
        <v>139</v>
      </c>
      <c r="E1719" s="115" t="s">
        <v>140</v>
      </c>
      <c r="F1719" s="665" t="s">
        <v>181</v>
      </c>
      <c r="G1719" s="486"/>
      <c r="H1719" s="265"/>
      <c r="I1719" s="666">
        <v>44054</v>
      </c>
      <c r="J1719" s="666"/>
      <c r="K1719" s="486"/>
      <c r="L1719" s="115" t="s">
        <v>195</v>
      </c>
      <c r="M1719" s="680"/>
      <c r="N1719" s="486"/>
      <c r="O1719" s="683"/>
      <c r="P1719" s="486"/>
      <c r="Q1719" s="486"/>
      <c r="R1719" s="486"/>
      <c r="S1719" s="37"/>
      <c r="T1719" s="37"/>
      <c r="U1719" s="37"/>
      <c r="V1719" s="37"/>
      <c r="W1719" s="37"/>
      <c r="X1719" s="37"/>
      <c r="Y1719" s="37"/>
      <c r="Z1719" s="37"/>
      <c r="AA1719" s="37"/>
      <c r="AB1719" s="37"/>
      <c r="AC1719" s="37"/>
      <c r="AD1719" s="37"/>
      <c r="AE1719" s="37"/>
      <c r="AF1719" s="37"/>
      <c r="AG1719" s="37"/>
    </row>
    <row r="1720" spans="1:33">
      <c r="A1720" s="666">
        <v>44039</v>
      </c>
      <c r="B1720" s="115" t="s">
        <v>206</v>
      </c>
      <c r="C1720" s="486">
        <v>881033949</v>
      </c>
      <c r="D1720" s="115" t="s">
        <v>139</v>
      </c>
      <c r="E1720" s="115" t="s">
        <v>140</v>
      </c>
      <c r="F1720" s="665" t="s">
        <v>734</v>
      </c>
      <c r="G1720" s="681">
        <v>44040</v>
      </c>
      <c r="H1720" s="681">
        <v>44040</v>
      </c>
      <c r="I1720" s="681">
        <v>44054</v>
      </c>
      <c r="J1720" s="681"/>
      <c r="K1720" s="680">
        <v>8855</v>
      </c>
      <c r="L1720" s="680" t="s">
        <v>1837</v>
      </c>
      <c r="M1720" s="680"/>
      <c r="N1720" s="486"/>
      <c r="O1720" s="683"/>
      <c r="P1720" s="486"/>
      <c r="Q1720" s="486"/>
      <c r="R1720" s="486"/>
      <c r="S1720" s="486"/>
      <c r="T1720" s="486"/>
      <c r="U1720" s="486"/>
      <c r="V1720" s="486"/>
      <c r="W1720" s="486"/>
      <c r="X1720" s="486"/>
      <c r="Y1720" s="486"/>
      <c r="Z1720" s="486"/>
      <c r="AA1720" s="486"/>
      <c r="AB1720" s="486"/>
      <c r="AC1720" s="486"/>
      <c r="AD1720" s="486"/>
      <c r="AE1720" s="486"/>
      <c r="AF1720" s="486"/>
      <c r="AG1720" s="486"/>
    </row>
    <row r="1721" spans="1:33">
      <c r="A1721" s="666">
        <v>44039</v>
      </c>
      <c r="B1721" s="115" t="s">
        <v>194</v>
      </c>
      <c r="C1721" s="37">
        <v>881468154</v>
      </c>
      <c r="D1721" s="115" t="s">
        <v>139</v>
      </c>
      <c r="E1721" s="115" t="s">
        <v>140</v>
      </c>
      <c r="F1721" s="665" t="s">
        <v>246</v>
      </c>
      <c r="G1721" s="486"/>
      <c r="H1721" s="265"/>
      <c r="I1721" s="666">
        <v>44053</v>
      </c>
      <c r="J1721" s="666"/>
      <c r="K1721" s="486"/>
      <c r="L1721" s="115" t="s">
        <v>195</v>
      </c>
      <c r="M1721" s="680"/>
      <c r="N1721" s="486"/>
      <c r="O1721" s="683"/>
      <c r="P1721" s="486"/>
      <c r="Q1721" s="486"/>
      <c r="R1721" s="486"/>
      <c r="S1721" s="37"/>
      <c r="T1721" s="37"/>
      <c r="U1721" s="37"/>
      <c r="V1721" s="37"/>
      <c r="W1721" s="37"/>
      <c r="X1721" s="37"/>
      <c r="Y1721" s="37"/>
      <c r="Z1721" s="37"/>
      <c r="AA1721" s="37"/>
      <c r="AB1721" s="37"/>
      <c r="AC1721" s="37"/>
      <c r="AD1721" s="37"/>
      <c r="AE1721" s="37"/>
      <c r="AF1721" s="37"/>
      <c r="AG1721" s="37"/>
    </row>
    <row r="1722" spans="1:33">
      <c r="A1722" s="666">
        <v>44039</v>
      </c>
      <c r="B1722" s="115" t="s">
        <v>194</v>
      </c>
      <c r="C1722" s="37">
        <v>881895945</v>
      </c>
      <c r="D1722" s="115" t="s">
        <v>139</v>
      </c>
      <c r="E1722" s="115" t="s">
        <v>140</v>
      </c>
      <c r="F1722" s="665" t="s">
        <v>142</v>
      </c>
      <c r="G1722" s="486"/>
      <c r="H1722" s="265"/>
      <c r="I1722" s="666">
        <v>44053</v>
      </c>
      <c r="J1722" s="666"/>
      <c r="K1722" s="486"/>
      <c r="L1722" s="115" t="s">
        <v>195</v>
      </c>
      <c r="M1722" s="680"/>
      <c r="N1722" s="486"/>
      <c r="O1722" s="683"/>
      <c r="P1722" s="486"/>
      <c r="Q1722" s="486"/>
      <c r="R1722" s="486"/>
      <c r="S1722" s="37"/>
      <c r="T1722" s="37"/>
      <c r="U1722" s="37"/>
      <c r="V1722" s="37"/>
      <c r="W1722" s="37"/>
      <c r="X1722" s="37"/>
      <c r="Y1722" s="37"/>
      <c r="Z1722" s="37"/>
      <c r="AA1722" s="37"/>
      <c r="AB1722" s="37"/>
      <c r="AC1722" s="37"/>
      <c r="AD1722" s="37"/>
      <c r="AE1722" s="37"/>
      <c r="AF1722" s="37"/>
      <c r="AG1722" s="37"/>
    </row>
    <row r="1723" spans="1:33">
      <c r="A1723" s="666">
        <v>44039</v>
      </c>
      <c r="B1723" s="115" t="s">
        <v>178</v>
      </c>
      <c r="C1723" s="37">
        <v>881675055</v>
      </c>
      <c r="D1723" s="115" t="s">
        <v>139</v>
      </c>
      <c r="E1723" s="115" t="s">
        <v>140</v>
      </c>
      <c r="F1723" s="665" t="s">
        <v>176</v>
      </c>
      <c r="G1723" s="486"/>
      <c r="H1723" s="265"/>
      <c r="I1723" s="666"/>
      <c r="J1723" s="666"/>
      <c r="K1723" s="486"/>
      <c r="L1723" s="115" t="s">
        <v>195</v>
      </c>
      <c r="M1723" s="680"/>
      <c r="N1723" s="486"/>
      <c r="O1723" s="683"/>
      <c r="P1723" s="486"/>
      <c r="Q1723" s="486"/>
      <c r="R1723" s="486"/>
      <c r="S1723" s="37"/>
      <c r="T1723" s="37"/>
      <c r="U1723" s="37"/>
      <c r="V1723" s="37"/>
      <c r="W1723" s="37"/>
      <c r="X1723" s="37"/>
      <c r="Y1723" s="37"/>
      <c r="Z1723" s="37"/>
      <c r="AA1723" s="37"/>
      <c r="AB1723" s="37"/>
      <c r="AC1723" s="37"/>
      <c r="AD1723" s="37"/>
      <c r="AE1723" s="37"/>
      <c r="AF1723" s="37"/>
      <c r="AG1723" s="37"/>
    </row>
    <row r="1724" spans="1:33" ht="136">
      <c r="A1724" s="666">
        <v>44019</v>
      </c>
      <c r="B1724" s="115" t="s">
        <v>227</v>
      </c>
      <c r="C1724" s="37">
        <v>882099872</v>
      </c>
      <c r="D1724" s="115" t="s">
        <v>139</v>
      </c>
      <c r="E1724" s="115" t="s">
        <v>140</v>
      </c>
      <c r="F1724" s="665" t="s">
        <v>1632</v>
      </c>
      <c r="G1724" s="486"/>
      <c r="H1724" s="265"/>
      <c r="I1724" s="666"/>
      <c r="J1724" s="666"/>
      <c r="K1724" s="486"/>
      <c r="L1724" s="137" t="s">
        <v>10871</v>
      </c>
      <c r="M1724" s="680"/>
      <c r="N1724" s="486"/>
      <c r="O1724" s="683"/>
      <c r="P1724" s="486"/>
      <c r="Q1724" s="486"/>
      <c r="R1724" s="486"/>
      <c r="S1724" s="37"/>
      <c r="T1724" s="37"/>
      <c r="U1724" s="37"/>
      <c r="V1724" s="37"/>
      <c r="W1724" s="37"/>
      <c r="X1724" s="37"/>
      <c r="Y1724" s="37"/>
      <c r="Z1724" s="37"/>
      <c r="AA1724" s="37"/>
      <c r="AB1724" s="37"/>
      <c r="AC1724" s="37"/>
      <c r="AD1724" s="37"/>
      <c r="AE1724" s="37"/>
      <c r="AF1724" s="37"/>
      <c r="AG1724" s="37"/>
    </row>
    <row r="1725" spans="1:33" ht="136">
      <c r="A1725" s="666">
        <v>44019</v>
      </c>
      <c r="B1725" s="115" t="s">
        <v>227</v>
      </c>
      <c r="C1725" s="37">
        <v>882087379</v>
      </c>
      <c r="D1725" s="115" t="s">
        <v>139</v>
      </c>
      <c r="E1725" s="115" t="s">
        <v>140</v>
      </c>
      <c r="F1725" s="665" t="s">
        <v>10872</v>
      </c>
      <c r="G1725" s="486"/>
      <c r="H1725" s="265"/>
      <c r="I1725" s="666"/>
      <c r="J1725" s="666"/>
      <c r="K1725" s="486"/>
      <c r="L1725" s="137" t="s">
        <v>10873</v>
      </c>
      <c r="M1725" s="680"/>
      <c r="N1725" s="486"/>
      <c r="O1725" s="683"/>
      <c r="P1725" s="486"/>
      <c r="Q1725" s="486"/>
      <c r="R1725" s="486"/>
      <c r="S1725" s="37"/>
      <c r="T1725" s="37"/>
      <c r="U1725" s="37"/>
      <c r="V1725" s="37"/>
      <c r="W1725" s="37"/>
      <c r="X1725" s="37"/>
      <c r="Y1725" s="37"/>
      <c r="Z1725" s="37"/>
      <c r="AA1725" s="37"/>
      <c r="AB1725" s="37"/>
      <c r="AC1725" s="37"/>
      <c r="AD1725" s="37"/>
      <c r="AE1725" s="37"/>
      <c r="AF1725" s="37"/>
      <c r="AG1725" s="37"/>
    </row>
    <row r="1726" spans="1:33" ht="102">
      <c r="A1726" s="666">
        <v>44021</v>
      </c>
      <c r="B1726" s="115" t="s">
        <v>227</v>
      </c>
      <c r="C1726" s="37">
        <v>880108090</v>
      </c>
      <c r="D1726" s="115" t="s">
        <v>139</v>
      </c>
      <c r="E1726" s="115" t="s">
        <v>140</v>
      </c>
      <c r="F1726" s="665" t="s">
        <v>168</v>
      </c>
      <c r="G1726" s="486"/>
      <c r="H1726" s="265"/>
      <c r="I1726" s="666"/>
      <c r="J1726" s="666"/>
      <c r="K1726" s="486"/>
      <c r="L1726" s="137" t="s">
        <v>10874</v>
      </c>
      <c r="M1726" s="680"/>
      <c r="N1726" s="486"/>
      <c r="O1726" s="683"/>
      <c r="P1726" s="486"/>
      <c r="Q1726" s="486"/>
      <c r="R1726" s="486"/>
      <c r="S1726" s="37"/>
      <c r="T1726" s="37"/>
      <c r="U1726" s="37"/>
      <c r="V1726" s="37"/>
      <c r="W1726" s="37"/>
      <c r="X1726" s="37"/>
      <c r="Y1726" s="37"/>
      <c r="Z1726" s="37"/>
      <c r="AA1726" s="37"/>
      <c r="AB1726" s="37"/>
      <c r="AC1726" s="37"/>
      <c r="AD1726" s="37"/>
      <c r="AE1726" s="37"/>
      <c r="AF1726" s="37"/>
      <c r="AG1726" s="37"/>
    </row>
    <row r="1727" spans="1:33" ht="153">
      <c r="A1727" s="666">
        <v>44021</v>
      </c>
      <c r="B1727" s="115" t="s">
        <v>227</v>
      </c>
      <c r="C1727" s="37">
        <v>880474154</v>
      </c>
      <c r="D1727" s="115" t="s">
        <v>139</v>
      </c>
      <c r="E1727" s="115" t="s">
        <v>140</v>
      </c>
      <c r="F1727" s="665" t="s">
        <v>10875</v>
      </c>
      <c r="G1727" s="486"/>
      <c r="H1727" s="265"/>
      <c r="I1727" s="666"/>
      <c r="J1727" s="666"/>
      <c r="K1727" s="486"/>
      <c r="L1727" s="137" t="s">
        <v>10876</v>
      </c>
      <c r="M1727" s="680"/>
      <c r="N1727" s="486"/>
      <c r="O1727" s="683"/>
      <c r="P1727" s="486"/>
      <c r="Q1727" s="486"/>
      <c r="R1727" s="486"/>
      <c r="S1727" s="37"/>
      <c r="T1727" s="37"/>
      <c r="U1727" s="37"/>
      <c r="V1727" s="37"/>
      <c r="W1727" s="37"/>
      <c r="X1727" s="37"/>
      <c r="Y1727" s="37"/>
      <c r="Z1727" s="37"/>
      <c r="AA1727" s="37"/>
      <c r="AB1727" s="37"/>
      <c r="AC1727" s="37"/>
      <c r="AD1727" s="37"/>
      <c r="AE1727" s="37"/>
      <c r="AF1727" s="37"/>
      <c r="AG1727" s="37"/>
    </row>
    <row r="1728" spans="1:33" ht="34">
      <c r="A1728" s="666">
        <v>44021</v>
      </c>
      <c r="B1728" s="115" t="s">
        <v>227</v>
      </c>
      <c r="C1728" s="37">
        <v>880107237</v>
      </c>
      <c r="D1728" s="115" t="s">
        <v>139</v>
      </c>
      <c r="E1728" s="115" t="s">
        <v>140</v>
      </c>
      <c r="F1728" s="665" t="s">
        <v>5865</v>
      </c>
      <c r="G1728" s="486"/>
      <c r="H1728" s="265"/>
      <c r="I1728" s="666"/>
      <c r="J1728" s="666"/>
      <c r="K1728" s="486"/>
      <c r="L1728" s="137" t="s">
        <v>10877</v>
      </c>
      <c r="M1728" s="680"/>
      <c r="N1728" s="486"/>
      <c r="O1728" s="683"/>
      <c r="P1728" s="486"/>
      <c r="Q1728" s="486"/>
      <c r="R1728" s="486"/>
      <c r="S1728" s="37"/>
      <c r="T1728" s="37"/>
      <c r="U1728" s="37"/>
      <c r="V1728" s="37"/>
      <c r="W1728" s="37"/>
      <c r="X1728" s="37"/>
      <c r="Y1728" s="37"/>
      <c r="Z1728" s="37"/>
      <c r="AA1728" s="37"/>
      <c r="AB1728" s="37"/>
      <c r="AC1728" s="37"/>
      <c r="AD1728" s="37"/>
      <c r="AE1728" s="37"/>
      <c r="AF1728" s="37"/>
      <c r="AG1728" s="37"/>
    </row>
    <row r="1729" spans="1:33" ht="51">
      <c r="A1729" s="666">
        <v>44022</v>
      </c>
      <c r="B1729" s="115" t="s">
        <v>227</v>
      </c>
      <c r="C1729" s="37">
        <v>880052859</v>
      </c>
      <c r="D1729" s="115" t="s">
        <v>139</v>
      </c>
      <c r="E1729" s="115" t="s">
        <v>140</v>
      </c>
      <c r="F1729" s="665" t="s">
        <v>1484</v>
      </c>
      <c r="G1729" s="486"/>
      <c r="H1729" s="265"/>
      <c r="I1729" s="666"/>
      <c r="J1729" s="666"/>
      <c r="K1729" s="486"/>
      <c r="L1729" s="137" t="s">
        <v>10878</v>
      </c>
      <c r="M1729" s="680"/>
      <c r="N1729" s="486"/>
      <c r="O1729" s="683"/>
      <c r="P1729" s="486"/>
      <c r="Q1729" s="486"/>
      <c r="R1729" s="486"/>
      <c r="S1729" s="37"/>
      <c r="T1729" s="37"/>
      <c r="U1729" s="37"/>
      <c r="V1729" s="37"/>
      <c r="W1729" s="37"/>
      <c r="X1729" s="37"/>
      <c r="Y1729" s="37"/>
      <c r="Z1729" s="37"/>
      <c r="AA1729" s="37"/>
      <c r="AB1729" s="37"/>
      <c r="AC1729" s="37"/>
      <c r="AD1729" s="37"/>
      <c r="AE1729" s="37"/>
      <c r="AF1729" s="37"/>
      <c r="AG1729" s="37"/>
    </row>
    <row r="1730" spans="1:33" ht="51">
      <c r="A1730" s="666">
        <v>44022</v>
      </c>
      <c r="B1730" s="115" t="s">
        <v>227</v>
      </c>
      <c r="C1730" s="37">
        <v>880046834</v>
      </c>
      <c r="D1730" s="115" t="s">
        <v>139</v>
      </c>
      <c r="E1730" s="115" t="s">
        <v>140</v>
      </c>
      <c r="F1730" s="665" t="s">
        <v>168</v>
      </c>
      <c r="G1730" s="486"/>
      <c r="H1730" s="265"/>
      <c r="I1730" s="666"/>
      <c r="J1730" s="666"/>
      <c r="K1730" s="486"/>
      <c r="L1730" s="137" t="s">
        <v>10879</v>
      </c>
      <c r="M1730" s="680"/>
      <c r="N1730" s="486"/>
      <c r="O1730" s="683"/>
      <c r="P1730" s="486"/>
      <c r="Q1730" s="486"/>
      <c r="R1730" s="486"/>
      <c r="S1730" s="37"/>
      <c r="T1730" s="37"/>
      <c r="U1730" s="37"/>
      <c r="V1730" s="37"/>
      <c r="W1730" s="37"/>
      <c r="X1730" s="37"/>
      <c r="Y1730" s="37"/>
      <c r="Z1730" s="37"/>
      <c r="AA1730" s="37"/>
      <c r="AB1730" s="37"/>
      <c r="AC1730" s="37"/>
      <c r="AD1730" s="37"/>
      <c r="AE1730" s="37"/>
      <c r="AF1730" s="37"/>
      <c r="AG1730" s="37"/>
    </row>
    <row r="1731" spans="1:33" ht="85">
      <c r="A1731" s="666">
        <v>44022</v>
      </c>
      <c r="B1731" s="115" t="s">
        <v>227</v>
      </c>
      <c r="C1731" s="37">
        <v>880044393</v>
      </c>
      <c r="D1731" s="115" t="s">
        <v>139</v>
      </c>
      <c r="E1731" s="115" t="s">
        <v>140</v>
      </c>
      <c r="F1731" s="665" t="s">
        <v>10880</v>
      </c>
      <c r="G1731" s="486"/>
      <c r="H1731" s="265"/>
      <c r="I1731" s="666"/>
      <c r="J1731" s="666"/>
      <c r="K1731" s="486"/>
      <c r="L1731" s="137" t="s">
        <v>10881</v>
      </c>
      <c r="M1731" s="680"/>
      <c r="N1731" s="486"/>
      <c r="O1731" s="683"/>
      <c r="P1731" s="486"/>
      <c r="Q1731" s="486"/>
      <c r="R1731" s="486"/>
      <c r="S1731" s="37"/>
      <c r="T1731" s="37"/>
      <c r="U1731" s="37"/>
      <c r="V1731" s="37"/>
      <c r="W1731" s="37"/>
      <c r="X1731" s="37"/>
      <c r="Y1731" s="37"/>
      <c r="Z1731" s="37"/>
      <c r="AA1731" s="37"/>
      <c r="AB1731" s="37"/>
      <c r="AC1731" s="37"/>
      <c r="AD1731" s="37"/>
      <c r="AE1731" s="37"/>
      <c r="AF1731" s="37"/>
      <c r="AG1731" s="37"/>
    </row>
    <row r="1732" spans="1:33" ht="34">
      <c r="A1732" s="666">
        <v>44025</v>
      </c>
      <c r="B1732" s="115" t="s">
        <v>227</v>
      </c>
      <c r="C1732" s="37">
        <v>880088437</v>
      </c>
      <c r="D1732" s="115" t="s">
        <v>139</v>
      </c>
      <c r="E1732" s="115" t="s">
        <v>140</v>
      </c>
      <c r="F1732" s="665" t="s">
        <v>168</v>
      </c>
      <c r="G1732" s="486"/>
      <c r="H1732" s="265"/>
      <c r="I1732" s="666"/>
      <c r="J1732" s="666"/>
      <c r="K1732" s="486"/>
      <c r="L1732" s="137" t="s">
        <v>10882</v>
      </c>
      <c r="M1732" s="680"/>
      <c r="N1732" s="486"/>
      <c r="O1732" s="683"/>
      <c r="P1732" s="486"/>
      <c r="Q1732" s="486"/>
      <c r="R1732" s="486"/>
      <c r="S1732" s="37"/>
      <c r="T1732" s="37"/>
      <c r="U1732" s="37"/>
      <c r="V1732" s="37"/>
      <c r="W1732" s="37"/>
      <c r="X1732" s="37"/>
      <c r="Y1732" s="37"/>
      <c r="Z1732" s="37"/>
      <c r="AA1732" s="37"/>
      <c r="AB1732" s="37"/>
      <c r="AC1732" s="37"/>
      <c r="AD1732" s="37"/>
      <c r="AE1732" s="37"/>
      <c r="AF1732" s="37"/>
      <c r="AG1732" s="37"/>
    </row>
    <row r="1733" spans="1:33" ht="51">
      <c r="A1733" s="666">
        <v>44025</v>
      </c>
      <c r="B1733" s="115" t="s">
        <v>227</v>
      </c>
      <c r="C1733" s="37">
        <v>880088705</v>
      </c>
      <c r="D1733" s="115" t="s">
        <v>139</v>
      </c>
      <c r="E1733" s="115" t="s">
        <v>140</v>
      </c>
      <c r="F1733" s="665" t="s">
        <v>168</v>
      </c>
      <c r="G1733" s="486"/>
      <c r="H1733" s="265"/>
      <c r="I1733" s="666"/>
      <c r="J1733" s="666"/>
      <c r="K1733" s="486"/>
      <c r="L1733" s="137" t="s">
        <v>10883</v>
      </c>
      <c r="M1733" s="680"/>
      <c r="N1733" s="486"/>
      <c r="O1733" s="683"/>
      <c r="P1733" s="486"/>
      <c r="Q1733" s="486"/>
      <c r="R1733" s="486"/>
      <c r="S1733" s="37"/>
      <c r="T1733" s="37"/>
      <c r="U1733" s="37"/>
      <c r="V1733" s="37"/>
      <c r="W1733" s="37"/>
      <c r="X1733" s="37"/>
      <c r="Y1733" s="37"/>
      <c r="Z1733" s="37"/>
      <c r="AA1733" s="37"/>
      <c r="AB1733" s="37"/>
      <c r="AC1733" s="37"/>
      <c r="AD1733" s="37"/>
      <c r="AE1733" s="37"/>
      <c r="AF1733" s="37"/>
      <c r="AG1733" s="37"/>
    </row>
    <row r="1734" spans="1:33" ht="68">
      <c r="A1734" s="666">
        <v>44025</v>
      </c>
      <c r="B1734" s="115" t="s">
        <v>227</v>
      </c>
      <c r="C1734" s="37">
        <v>880032476</v>
      </c>
      <c r="D1734" s="115" t="s">
        <v>139</v>
      </c>
      <c r="E1734" s="115" t="s">
        <v>140</v>
      </c>
      <c r="F1734" s="665" t="s">
        <v>10884</v>
      </c>
      <c r="G1734" s="486"/>
      <c r="H1734" s="265"/>
      <c r="I1734" s="666"/>
      <c r="J1734" s="666"/>
      <c r="K1734" s="486"/>
      <c r="L1734" s="137" t="s">
        <v>10885</v>
      </c>
      <c r="M1734" s="680"/>
      <c r="N1734" s="486"/>
      <c r="O1734" s="683"/>
      <c r="P1734" s="486"/>
      <c r="Q1734" s="486"/>
      <c r="R1734" s="486"/>
      <c r="S1734" s="37"/>
      <c r="T1734" s="37"/>
      <c r="U1734" s="37"/>
      <c r="V1734" s="37"/>
      <c r="W1734" s="37"/>
      <c r="X1734" s="37"/>
      <c r="Y1734" s="37"/>
      <c r="Z1734" s="37"/>
      <c r="AA1734" s="37"/>
      <c r="AB1734" s="37"/>
      <c r="AC1734" s="37"/>
      <c r="AD1734" s="37"/>
      <c r="AE1734" s="37"/>
      <c r="AF1734" s="37"/>
      <c r="AG1734" s="37"/>
    </row>
    <row r="1735" spans="1:33" ht="85">
      <c r="A1735" s="666">
        <v>44025</v>
      </c>
      <c r="B1735" s="115" t="s">
        <v>227</v>
      </c>
      <c r="C1735" s="37">
        <v>882259977</v>
      </c>
      <c r="D1735" s="115" t="s">
        <v>139</v>
      </c>
      <c r="E1735" s="115" t="s">
        <v>140</v>
      </c>
      <c r="F1735" s="665" t="s">
        <v>142</v>
      </c>
      <c r="G1735" s="486"/>
      <c r="H1735" s="265"/>
      <c r="I1735" s="666"/>
      <c r="J1735" s="666"/>
      <c r="K1735" s="486"/>
      <c r="L1735" s="137" t="s">
        <v>10886</v>
      </c>
      <c r="M1735" s="680"/>
      <c r="N1735" s="486"/>
      <c r="O1735" s="683"/>
      <c r="P1735" s="486"/>
      <c r="Q1735" s="486"/>
      <c r="R1735" s="486"/>
      <c r="S1735" s="37"/>
      <c r="T1735" s="37"/>
      <c r="U1735" s="37"/>
      <c r="V1735" s="37"/>
      <c r="W1735" s="37"/>
      <c r="X1735" s="37"/>
      <c r="Y1735" s="37"/>
      <c r="Z1735" s="37"/>
      <c r="AA1735" s="37"/>
      <c r="AB1735" s="37"/>
      <c r="AC1735" s="37"/>
      <c r="AD1735" s="37"/>
      <c r="AE1735" s="37"/>
      <c r="AF1735" s="37"/>
      <c r="AG1735" s="37"/>
    </row>
    <row r="1736" spans="1:33" ht="68">
      <c r="A1736" s="666">
        <v>44025</v>
      </c>
      <c r="B1736" s="115" t="s">
        <v>227</v>
      </c>
      <c r="C1736" s="37">
        <v>882236599</v>
      </c>
      <c r="D1736" s="115" t="s">
        <v>139</v>
      </c>
      <c r="E1736" s="115" t="s">
        <v>140</v>
      </c>
      <c r="F1736" s="665" t="s">
        <v>10887</v>
      </c>
      <c r="G1736" s="486"/>
      <c r="H1736" s="265"/>
      <c r="I1736" s="666"/>
      <c r="J1736" s="666"/>
      <c r="K1736" s="486"/>
      <c r="L1736" s="137" t="s">
        <v>10888</v>
      </c>
      <c r="M1736" s="680"/>
      <c r="N1736" s="486"/>
      <c r="O1736" s="683"/>
      <c r="P1736" s="486"/>
      <c r="Q1736" s="486"/>
      <c r="R1736" s="486"/>
      <c r="S1736" s="37"/>
      <c r="T1736" s="37"/>
      <c r="U1736" s="37"/>
      <c r="V1736" s="37"/>
      <c r="W1736" s="37"/>
      <c r="X1736" s="37"/>
      <c r="Y1736" s="37"/>
      <c r="Z1736" s="37"/>
      <c r="AA1736" s="37"/>
      <c r="AB1736" s="37"/>
      <c r="AC1736" s="37"/>
      <c r="AD1736" s="37"/>
      <c r="AE1736" s="37"/>
      <c r="AF1736" s="37"/>
      <c r="AG1736" s="37"/>
    </row>
    <row r="1737" spans="1:33" ht="34">
      <c r="A1737" s="666">
        <v>44026</v>
      </c>
      <c r="B1737" s="115" t="s">
        <v>227</v>
      </c>
      <c r="C1737" s="37">
        <v>881456860</v>
      </c>
      <c r="D1737" s="115" t="s">
        <v>152</v>
      </c>
      <c r="E1737" s="115" t="s">
        <v>140</v>
      </c>
      <c r="F1737" s="665" t="s">
        <v>142</v>
      </c>
      <c r="G1737" s="486"/>
      <c r="H1737" s="265"/>
      <c r="I1737" s="666"/>
      <c r="J1737" s="666"/>
      <c r="K1737" s="486"/>
      <c r="L1737" s="137" t="s">
        <v>10889</v>
      </c>
      <c r="M1737" s="680"/>
      <c r="N1737" s="486"/>
      <c r="O1737" s="683"/>
      <c r="P1737" s="486"/>
      <c r="Q1737" s="486"/>
      <c r="R1737" s="486"/>
      <c r="S1737" s="37"/>
      <c r="T1737" s="37"/>
      <c r="U1737" s="37"/>
      <c r="V1737" s="37"/>
      <c r="W1737" s="37"/>
      <c r="X1737" s="37"/>
      <c r="Y1737" s="37"/>
      <c r="Z1737" s="37"/>
      <c r="AA1737" s="37"/>
      <c r="AB1737" s="37"/>
      <c r="AC1737" s="37"/>
      <c r="AD1737" s="37"/>
      <c r="AE1737" s="37"/>
      <c r="AF1737" s="37"/>
      <c r="AG1737" s="37"/>
    </row>
    <row r="1738" spans="1:33" ht="51">
      <c r="A1738" s="666">
        <v>44026</v>
      </c>
      <c r="B1738" s="115" t="s">
        <v>227</v>
      </c>
      <c r="C1738" s="37">
        <v>880017169</v>
      </c>
      <c r="D1738" s="115" t="s">
        <v>139</v>
      </c>
      <c r="E1738" s="115" t="s">
        <v>140</v>
      </c>
      <c r="F1738" s="665" t="s">
        <v>168</v>
      </c>
      <c r="G1738" s="486"/>
      <c r="H1738" s="265"/>
      <c r="I1738" s="666"/>
      <c r="J1738" s="666"/>
      <c r="K1738" s="486"/>
      <c r="L1738" s="137" t="s">
        <v>10890</v>
      </c>
      <c r="M1738" s="680"/>
      <c r="N1738" s="486"/>
      <c r="O1738" s="683"/>
      <c r="P1738" s="486"/>
      <c r="Q1738" s="486"/>
      <c r="R1738" s="486"/>
      <c r="S1738" s="37"/>
      <c r="T1738" s="37"/>
      <c r="U1738" s="37"/>
      <c r="V1738" s="37"/>
      <c r="W1738" s="37"/>
      <c r="X1738" s="37"/>
      <c r="Y1738" s="37"/>
      <c r="Z1738" s="37"/>
      <c r="AA1738" s="37"/>
      <c r="AB1738" s="37"/>
      <c r="AC1738" s="37"/>
      <c r="AD1738" s="37"/>
      <c r="AE1738" s="37"/>
      <c r="AF1738" s="37"/>
      <c r="AG1738" s="37"/>
    </row>
    <row r="1739" spans="1:33" ht="68">
      <c r="A1739" s="666">
        <v>44026</v>
      </c>
      <c r="B1739" s="115" t="s">
        <v>227</v>
      </c>
      <c r="C1739" s="37">
        <v>881441365</v>
      </c>
      <c r="D1739" s="115" t="s">
        <v>152</v>
      </c>
      <c r="E1739" s="115" t="s">
        <v>140</v>
      </c>
      <c r="F1739" s="665" t="s">
        <v>168</v>
      </c>
      <c r="G1739" s="486"/>
      <c r="H1739" s="265"/>
      <c r="I1739" s="666"/>
      <c r="J1739" s="666"/>
      <c r="K1739" s="486"/>
      <c r="L1739" s="137" t="s">
        <v>10891</v>
      </c>
      <c r="M1739" s="680"/>
      <c r="N1739" s="486"/>
      <c r="O1739" s="683"/>
      <c r="P1739" s="486"/>
      <c r="Q1739" s="486"/>
      <c r="R1739" s="486"/>
      <c r="S1739" s="37"/>
      <c r="T1739" s="37"/>
      <c r="U1739" s="37"/>
      <c r="V1739" s="37"/>
      <c r="W1739" s="37"/>
      <c r="X1739" s="37"/>
      <c r="Y1739" s="37"/>
      <c r="Z1739" s="37"/>
      <c r="AA1739" s="37"/>
      <c r="AB1739" s="37"/>
      <c r="AC1739" s="37"/>
      <c r="AD1739" s="37"/>
      <c r="AE1739" s="37"/>
      <c r="AF1739" s="37"/>
      <c r="AG1739" s="37"/>
    </row>
    <row r="1740" spans="1:33" ht="51">
      <c r="A1740" s="666">
        <v>44026</v>
      </c>
      <c r="B1740" s="115" t="s">
        <v>227</v>
      </c>
      <c r="C1740" s="37">
        <v>881154752</v>
      </c>
      <c r="D1740" s="115" t="s">
        <v>152</v>
      </c>
      <c r="E1740" s="115" t="s">
        <v>147</v>
      </c>
      <c r="F1740" s="665" t="s">
        <v>10892</v>
      </c>
      <c r="G1740" s="486"/>
      <c r="H1740" s="265"/>
      <c r="I1740" s="666"/>
      <c r="J1740" s="666"/>
      <c r="K1740" s="486"/>
      <c r="L1740" s="137" t="s">
        <v>10893</v>
      </c>
      <c r="M1740" s="680"/>
      <c r="N1740" s="486"/>
      <c r="O1740" s="683"/>
      <c r="P1740" s="486"/>
      <c r="Q1740" s="486"/>
      <c r="R1740" s="486"/>
      <c r="S1740" s="37"/>
      <c r="T1740" s="37"/>
      <c r="U1740" s="37"/>
      <c r="V1740" s="37"/>
      <c r="W1740" s="37"/>
      <c r="X1740" s="37"/>
      <c r="Y1740" s="37"/>
      <c r="Z1740" s="37"/>
      <c r="AA1740" s="37"/>
      <c r="AB1740" s="37"/>
      <c r="AC1740" s="37"/>
      <c r="AD1740" s="37"/>
      <c r="AE1740" s="37"/>
      <c r="AF1740" s="37"/>
      <c r="AG1740" s="37"/>
    </row>
    <row r="1741" spans="1:33" ht="17">
      <c r="A1741" s="666">
        <v>44027</v>
      </c>
      <c r="B1741" s="115" t="s">
        <v>227</v>
      </c>
      <c r="C1741" s="37">
        <v>882207132</v>
      </c>
      <c r="D1741" s="115" t="s">
        <v>152</v>
      </c>
      <c r="E1741" s="115" t="s">
        <v>140</v>
      </c>
      <c r="F1741" s="665" t="s">
        <v>168</v>
      </c>
      <c r="G1741" s="486"/>
      <c r="H1741" s="265"/>
      <c r="I1741" s="666"/>
      <c r="J1741" s="666"/>
      <c r="K1741" s="486"/>
      <c r="L1741" s="137" t="s">
        <v>10894</v>
      </c>
      <c r="M1741" s="680"/>
      <c r="N1741" s="486"/>
      <c r="O1741" s="683"/>
      <c r="P1741" s="486"/>
      <c r="Q1741" s="486"/>
      <c r="R1741" s="486"/>
      <c r="S1741" s="37"/>
      <c r="T1741" s="37"/>
      <c r="U1741" s="37"/>
      <c r="V1741" s="37"/>
      <c r="W1741" s="37"/>
      <c r="X1741" s="37"/>
      <c r="Y1741" s="37"/>
      <c r="Z1741" s="37"/>
      <c r="AA1741" s="37"/>
      <c r="AB1741" s="37"/>
      <c r="AC1741" s="37"/>
      <c r="AD1741" s="37"/>
      <c r="AE1741" s="37"/>
      <c r="AF1741" s="37"/>
      <c r="AG1741" s="37"/>
    </row>
    <row r="1742" spans="1:33" ht="51">
      <c r="A1742" s="666">
        <v>44027</v>
      </c>
      <c r="B1742" s="115" t="s">
        <v>227</v>
      </c>
      <c r="C1742" s="37">
        <v>880800495</v>
      </c>
      <c r="D1742" s="115" t="s">
        <v>152</v>
      </c>
      <c r="E1742" s="115" t="s">
        <v>140</v>
      </c>
      <c r="F1742" s="665" t="s">
        <v>294</v>
      </c>
      <c r="G1742" s="486"/>
      <c r="H1742" s="265"/>
      <c r="I1742" s="666"/>
      <c r="J1742" s="666"/>
      <c r="K1742" s="486"/>
      <c r="L1742" s="137" t="s">
        <v>10895</v>
      </c>
      <c r="M1742" s="680"/>
      <c r="N1742" s="486"/>
      <c r="O1742" s="683"/>
      <c r="P1742" s="486"/>
      <c r="Q1742" s="486"/>
      <c r="R1742" s="486"/>
      <c r="S1742" s="37"/>
      <c r="T1742" s="37"/>
      <c r="U1742" s="37"/>
      <c r="V1742" s="37"/>
      <c r="W1742" s="37"/>
      <c r="X1742" s="37"/>
      <c r="Y1742" s="37"/>
      <c r="Z1742" s="37"/>
      <c r="AA1742" s="37"/>
      <c r="AB1742" s="37"/>
      <c r="AC1742" s="37"/>
      <c r="AD1742" s="37"/>
      <c r="AE1742" s="37"/>
      <c r="AF1742" s="37"/>
      <c r="AG1742" s="37"/>
    </row>
    <row r="1743" spans="1:33" ht="51">
      <c r="A1743" s="666">
        <v>44027</v>
      </c>
      <c r="B1743" s="115" t="s">
        <v>227</v>
      </c>
      <c r="C1743" s="37">
        <v>882318565</v>
      </c>
      <c r="D1743" s="115" t="s">
        <v>152</v>
      </c>
      <c r="E1743" s="115" t="s">
        <v>140</v>
      </c>
      <c r="F1743" s="665" t="s">
        <v>168</v>
      </c>
      <c r="G1743" s="486"/>
      <c r="H1743" s="265"/>
      <c r="I1743" s="666"/>
      <c r="J1743" s="666"/>
      <c r="K1743" s="486"/>
      <c r="L1743" s="137" t="s">
        <v>10896</v>
      </c>
      <c r="M1743" s="680"/>
      <c r="N1743" s="486"/>
      <c r="O1743" s="683"/>
      <c r="P1743" s="486"/>
      <c r="Q1743" s="486"/>
      <c r="R1743" s="486"/>
      <c r="S1743" s="37"/>
      <c r="T1743" s="37"/>
      <c r="U1743" s="37"/>
      <c r="V1743" s="37"/>
      <c r="W1743" s="37"/>
      <c r="X1743" s="37"/>
      <c r="Y1743" s="37"/>
      <c r="Z1743" s="37"/>
      <c r="AA1743" s="37"/>
      <c r="AB1743" s="37"/>
      <c r="AC1743" s="37"/>
      <c r="AD1743" s="37"/>
      <c r="AE1743" s="37"/>
      <c r="AF1743" s="37"/>
      <c r="AG1743" s="37"/>
    </row>
    <row r="1744" spans="1:33" ht="68">
      <c r="A1744" s="666">
        <v>44027</v>
      </c>
      <c r="B1744" s="115" t="s">
        <v>227</v>
      </c>
      <c r="C1744" s="37">
        <v>882306896</v>
      </c>
      <c r="D1744" s="115" t="s">
        <v>152</v>
      </c>
      <c r="E1744" s="115" t="s">
        <v>140</v>
      </c>
      <c r="F1744" s="665" t="s">
        <v>3066</v>
      </c>
      <c r="G1744" s="486"/>
      <c r="H1744" s="265"/>
      <c r="I1744" s="666"/>
      <c r="J1744" s="666"/>
      <c r="K1744" s="486"/>
      <c r="L1744" s="137" t="s">
        <v>10897</v>
      </c>
      <c r="M1744" s="680"/>
      <c r="N1744" s="486"/>
      <c r="O1744" s="683"/>
      <c r="P1744" s="486"/>
      <c r="Q1744" s="486"/>
      <c r="R1744" s="486"/>
      <c r="S1744" s="37"/>
      <c r="T1744" s="37"/>
      <c r="U1744" s="37"/>
      <c r="V1744" s="37"/>
      <c r="W1744" s="37"/>
      <c r="X1744" s="37"/>
      <c r="Y1744" s="37"/>
      <c r="Z1744" s="37"/>
      <c r="AA1744" s="37"/>
      <c r="AB1744" s="37"/>
      <c r="AC1744" s="37"/>
      <c r="AD1744" s="37"/>
      <c r="AE1744" s="37"/>
      <c r="AF1744" s="37"/>
      <c r="AG1744" s="37"/>
    </row>
    <row r="1745" spans="1:33" ht="68">
      <c r="A1745" s="666">
        <v>44028</v>
      </c>
      <c r="B1745" s="115" t="s">
        <v>227</v>
      </c>
      <c r="C1745" s="37">
        <v>880744859</v>
      </c>
      <c r="D1745" s="115" t="s">
        <v>152</v>
      </c>
      <c r="E1745" s="115" t="s">
        <v>140</v>
      </c>
      <c r="F1745" s="665" t="s">
        <v>294</v>
      </c>
      <c r="G1745" s="486"/>
      <c r="H1745" s="265"/>
      <c r="I1745" s="666"/>
      <c r="J1745" s="666"/>
      <c r="K1745" s="486"/>
      <c r="L1745" s="137" t="s">
        <v>10898</v>
      </c>
      <c r="M1745" s="680"/>
      <c r="N1745" s="486"/>
      <c r="O1745" s="683"/>
      <c r="P1745" s="486"/>
      <c r="Q1745" s="486"/>
      <c r="R1745" s="486"/>
      <c r="S1745" s="37"/>
      <c r="T1745" s="37"/>
      <c r="U1745" s="37"/>
      <c r="V1745" s="37"/>
      <c r="W1745" s="37"/>
      <c r="X1745" s="37"/>
      <c r="Y1745" s="37"/>
      <c r="Z1745" s="37"/>
      <c r="AA1745" s="37"/>
      <c r="AB1745" s="37"/>
      <c r="AC1745" s="37"/>
      <c r="AD1745" s="37"/>
      <c r="AE1745" s="37"/>
      <c r="AF1745" s="37"/>
      <c r="AG1745" s="37"/>
    </row>
    <row r="1746" spans="1:33" ht="51">
      <c r="A1746" s="666">
        <v>44028</v>
      </c>
      <c r="B1746" s="115" t="s">
        <v>227</v>
      </c>
      <c r="C1746" s="37">
        <v>880725198</v>
      </c>
      <c r="D1746" s="115" t="s">
        <v>152</v>
      </c>
      <c r="E1746" s="115" t="s">
        <v>140</v>
      </c>
      <c r="F1746" s="665" t="s">
        <v>168</v>
      </c>
      <c r="G1746" s="486"/>
      <c r="H1746" s="265"/>
      <c r="I1746" s="666"/>
      <c r="J1746" s="666"/>
      <c r="K1746" s="486"/>
      <c r="L1746" s="137" t="s">
        <v>10899</v>
      </c>
      <c r="M1746" s="680"/>
      <c r="N1746" s="486"/>
      <c r="O1746" s="683"/>
      <c r="P1746" s="486"/>
      <c r="Q1746" s="486"/>
      <c r="R1746" s="486"/>
      <c r="S1746" s="37"/>
      <c r="T1746" s="37"/>
      <c r="U1746" s="37"/>
      <c r="V1746" s="37"/>
      <c r="W1746" s="37"/>
      <c r="X1746" s="37"/>
      <c r="Y1746" s="37"/>
      <c r="Z1746" s="37"/>
      <c r="AA1746" s="37"/>
      <c r="AB1746" s="37"/>
      <c r="AC1746" s="37"/>
      <c r="AD1746" s="37"/>
      <c r="AE1746" s="37"/>
      <c r="AF1746" s="37"/>
      <c r="AG1746" s="37"/>
    </row>
    <row r="1747" spans="1:33" ht="102">
      <c r="A1747" s="666">
        <v>44028</v>
      </c>
      <c r="B1747" s="115" t="s">
        <v>227</v>
      </c>
      <c r="C1747" s="37">
        <v>880719196</v>
      </c>
      <c r="D1747" s="115" t="s">
        <v>345</v>
      </c>
      <c r="E1747" s="115" t="s">
        <v>140</v>
      </c>
      <c r="F1747" s="665" t="s">
        <v>10900</v>
      </c>
      <c r="G1747" s="486"/>
      <c r="H1747" s="265"/>
      <c r="I1747" s="666"/>
      <c r="J1747" s="666"/>
      <c r="K1747" s="486"/>
      <c r="L1747" s="137" t="s">
        <v>10901</v>
      </c>
      <c r="M1747" s="680"/>
      <c r="N1747" s="486"/>
      <c r="O1747" s="683"/>
      <c r="P1747" s="486"/>
      <c r="Q1747" s="486"/>
      <c r="R1747" s="486"/>
      <c r="S1747" s="37"/>
      <c r="T1747" s="37"/>
      <c r="U1747" s="37"/>
      <c r="V1747" s="37"/>
      <c r="W1747" s="37"/>
      <c r="X1747" s="37"/>
      <c r="Y1747" s="37"/>
      <c r="Z1747" s="37"/>
      <c r="AA1747" s="37"/>
      <c r="AB1747" s="37"/>
      <c r="AC1747" s="37"/>
      <c r="AD1747" s="37"/>
      <c r="AE1747" s="37"/>
      <c r="AF1747" s="37"/>
      <c r="AG1747" s="37"/>
    </row>
    <row r="1748" spans="1:33" ht="68">
      <c r="A1748" s="666">
        <v>44028</v>
      </c>
      <c r="B1748" s="115" t="s">
        <v>227</v>
      </c>
      <c r="C1748" s="37">
        <v>880706047</v>
      </c>
      <c r="D1748" s="115" t="s">
        <v>152</v>
      </c>
      <c r="E1748" s="115" t="s">
        <v>140</v>
      </c>
      <c r="F1748" s="665" t="s">
        <v>740</v>
      </c>
      <c r="G1748" s="486"/>
      <c r="H1748" s="265"/>
      <c r="I1748" s="666"/>
      <c r="J1748" s="666"/>
      <c r="K1748" s="486"/>
      <c r="L1748" s="137" t="s">
        <v>10902</v>
      </c>
      <c r="M1748" s="680"/>
      <c r="N1748" s="486"/>
      <c r="O1748" s="683"/>
      <c r="P1748" s="486"/>
      <c r="Q1748" s="486"/>
      <c r="R1748" s="486"/>
      <c r="S1748" s="37"/>
      <c r="T1748" s="37"/>
      <c r="U1748" s="37"/>
      <c r="V1748" s="37"/>
      <c r="W1748" s="37"/>
      <c r="X1748" s="37"/>
      <c r="Y1748" s="37"/>
      <c r="Z1748" s="37"/>
      <c r="AA1748" s="37"/>
      <c r="AB1748" s="37"/>
      <c r="AC1748" s="37"/>
      <c r="AD1748" s="37"/>
      <c r="AE1748" s="37"/>
      <c r="AF1748" s="37"/>
      <c r="AG1748" s="37"/>
    </row>
    <row r="1749" spans="1:33" ht="85">
      <c r="A1749" s="666">
        <v>44028</v>
      </c>
      <c r="B1749" s="115" t="s">
        <v>227</v>
      </c>
      <c r="C1749" s="37">
        <v>880444885</v>
      </c>
      <c r="D1749" s="115" t="s">
        <v>139</v>
      </c>
      <c r="E1749" s="115" t="s">
        <v>140</v>
      </c>
      <c r="F1749" s="665" t="s">
        <v>142</v>
      </c>
      <c r="G1749" s="486"/>
      <c r="H1749" s="265"/>
      <c r="I1749" s="666"/>
      <c r="J1749" s="666"/>
      <c r="K1749" s="486"/>
      <c r="L1749" s="137" t="s">
        <v>10903</v>
      </c>
      <c r="M1749" s="680"/>
      <c r="N1749" s="486"/>
      <c r="O1749" s="683"/>
      <c r="P1749" s="486"/>
      <c r="Q1749" s="486"/>
      <c r="R1749" s="486"/>
      <c r="S1749" s="37"/>
      <c r="T1749" s="37"/>
      <c r="U1749" s="37"/>
      <c r="V1749" s="37"/>
      <c r="W1749" s="37"/>
      <c r="X1749" s="37"/>
      <c r="Y1749" s="37"/>
      <c r="Z1749" s="37"/>
      <c r="AA1749" s="37"/>
      <c r="AB1749" s="37"/>
      <c r="AC1749" s="37"/>
      <c r="AD1749" s="37"/>
      <c r="AE1749" s="37"/>
      <c r="AF1749" s="37"/>
      <c r="AG1749" s="37"/>
    </row>
    <row r="1750" spans="1:33" ht="68">
      <c r="A1750" s="666">
        <v>44029</v>
      </c>
      <c r="B1750" s="115" t="s">
        <v>227</v>
      </c>
      <c r="C1750" s="37">
        <v>881085623</v>
      </c>
      <c r="D1750" s="115" t="s">
        <v>139</v>
      </c>
      <c r="E1750" s="115" t="s">
        <v>147</v>
      </c>
      <c r="F1750" s="665" t="s">
        <v>168</v>
      </c>
      <c r="G1750" s="486"/>
      <c r="H1750" s="265"/>
      <c r="I1750" s="666"/>
      <c r="J1750" s="666"/>
      <c r="K1750" s="486"/>
      <c r="L1750" s="137" t="s">
        <v>10904</v>
      </c>
      <c r="M1750" s="680"/>
      <c r="N1750" s="486"/>
      <c r="O1750" s="683"/>
      <c r="P1750" s="486"/>
      <c r="Q1750" s="486"/>
      <c r="R1750" s="486"/>
      <c r="S1750" s="37"/>
      <c r="T1750" s="37"/>
      <c r="U1750" s="37"/>
      <c r="V1750" s="37"/>
      <c r="W1750" s="37"/>
      <c r="X1750" s="37"/>
      <c r="Y1750" s="37"/>
      <c r="Z1750" s="37"/>
      <c r="AA1750" s="37"/>
      <c r="AB1750" s="37"/>
      <c r="AC1750" s="37"/>
      <c r="AD1750" s="37"/>
      <c r="AE1750" s="37"/>
      <c r="AF1750" s="37"/>
      <c r="AG1750" s="37"/>
    </row>
    <row r="1751" spans="1:33" ht="51">
      <c r="A1751" s="666">
        <v>44029</v>
      </c>
      <c r="B1751" s="115" t="s">
        <v>227</v>
      </c>
      <c r="C1751" s="37">
        <v>880797103</v>
      </c>
      <c r="D1751" s="115" t="s">
        <v>152</v>
      </c>
      <c r="E1751" s="115" t="s">
        <v>140</v>
      </c>
      <c r="F1751" s="665" t="s">
        <v>142</v>
      </c>
      <c r="G1751" s="486"/>
      <c r="H1751" s="265"/>
      <c r="I1751" s="666"/>
      <c r="J1751" s="666"/>
      <c r="K1751" s="486"/>
      <c r="L1751" s="137" t="s">
        <v>10905</v>
      </c>
      <c r="M1751" s="680"/>
      <c r="N1751" s="486"/>
      <c r="O1751" s="683"/>
      <c r="P1751" s="486"/>
      <c r="Q1751" s="486"/>
      <c r="R1751" s="486"/>
      <c r="S1751" s="37"/>
      <c r="T1751" s="37"/>
      <c r="U1751" s="37"/>
      <c r="V1751" s="37"/>
      <c r="W1751" s="37"/>
      <c r="X1751" s="37"/>
      <c r="Y1751" s="37"/>
      <c r="Z1751" s="37"/>
      <c r="AA1751" s="37"/>
      <c r="AB1751" s="37"/>
      <c r="AC1751" s="37"/>
      <c r="AD1751" s="37"/>
      <c r="AE1751" s="37"/>
      <c r="AF1751" s="37"/>
      <c r="AG1751" s="37"/>
    </row>
    <row r="1752" spans="1:33" ht="51">
      <c r="A1752" s="666">
        <v>44029</v>
      </c>
      <c r="B1752" s="115" t="s">
        <v>227</v>
      </c>
      <c r="C1752" s="37">
        <v>880922588</v>
      </c>
      <c r="D1752" s="115" t="s">
        <v>152</v>
      </c>
      <c r="E1752" s="115" t="s">
        <v>140</v>
      </c>
      <c r="F1752" s="665" t="s">
        <v>10906</v>
      </c>
      <c r="G1752" s="486"/>
      <c r="H1752" s="265"/>
      <c r="I1752" s="666"/>
      <c r="J1752" s="666"/>
      <c r="K1752" s="486"/>
      <c r="L1752" s="137" t="s">
        <v>10907</v>
      </c>
      <c r="M1752" s="680"/>
      <c r="N1752" s="486"/>
      <c r="O1752" s="683"/>
      <c r="P1752" s="486"/>
      <c r="Q1752" s="486"/>
      <c r="R1752" s="486"/>
      <c r="S1752" s="37"/>
      <c r="T1752" s="37"/>
      <c r="U1752" s="37"/>
      <c r="V1752" s="37"/>
      <c r="W1752" s="37"/>
      <c r="X1752" s="37"/>
      <c r="Y1752" s="37"/>
      <c r="Z1752" s="37"/>
      <c r="AA1752" s="37"/>
      <c r="AB1752" s="37"/>
      <c r="AC1752" s="37"/>
      <c r="AD1752" s="37"/>
      <c r="AE1752" s="37"/>
      <c r="AF1752" s="37"/>
      <c r="AG1752" s="37"/>
    </row>
    <row r="1753" spans="1:33" ht="68">
      <c r="A1753" s="666">
        <v>44029</v>
      </c>
      <c r="B1753" s="115" t="s">
        <v>227</v>
      </c>
      <c r="C1753" s="37">
        <v>880648664</v>
      </c>
      <c r="D1753" s="115" t="s">
        <v>152</v>
      </c>
      <c r="E1753" s="115" t="s">
        <v>140</v>
      </c>
      <c r="F1753" s="665" t="s">
        <v>142</v>
      </c>
      <c r="G1753" s="486"/>
      <c r="H1753" s="265"/>
      <c r="I1753" s="666"/>
      <c r="J1753" s="666"/>
      <c r="K1753" s="486"/>
      <c r="L1753" s="137" t="s">
        <v>10908</v>
      </c>
      <c r="M1753" s="680"/>
      <c r="N1753" s="486"/>
      <c r="O1753" s="683"/>
      <c r="P1753" s="486"/>
      <c r="Q1753" s="486"/>
      <c r="R1753" s="486"/>
      <c r="S1753" s="37"/>
      <c r="T1753" s="37"/>
      <c r="U1753" s="37"/>
      <c r="V1753" s="37"/>
      <c r="W1753" s="37"/>
      <c r="X1753" s="37"/>
      <c r="Y1753" s="37"/>
      <c r="Z1753" s="37"/>
      <c r="AA1753" s="37"/>
      <c r="AB1753" s="37"/>
      <c r="AC1753" s="37"/>
      <c r="AD1753" s="37"/>
      <c r="AE1753" s="37"/>
      <c r="AF1753" s="37"/>
      <c r="AG1753" s="37"/>
    </row>
    <row r="1754" spans="1:33" ht="34" customHeight="1">
      <c r="A1754" s="666">
        <v>44029</v>
      </c>
      <c r="B1754" s="115" t="s">
        <v>227</v>
      </c>
      <c r="C1754" s="37">
        <v>880645571</v>
      </c>
      <c r="D1754" s="115" t="s">
        <v>152</v>
      </c>
      <c r="E1754" s="115" t="s">
        <v>140</v>
      </c>
      <c r="F1754" s="665" t="s">
        <v>10909</v>
      </c>
      <c r="G1754" s="486"/>
      <c r="H1754" s="265"/>
      <c r="I1754" s="666"/>
      <c r="J1754" s="666"/>
      <c r="K1754" s="486"/>
      <c r="L1754" s="137" t="s">
        <v>10910</v>
      </c>
      <c r="M1754" s="680"/>
      <c r="N1754" s="486"/>
      <c r="O1754" s="683"/>
      <c r="P1754" s="486"/>
      <c r="Q1754" s="486"/>
      <c r="R1754" s="486"/>
      <c r="S1754" s="37"/>
      <c r="T1754" s="37"/>
      <c r="U1754" s="37"/>
      <c r="V1754" s="37"/>
      <c r="W1754" s="37"/>
      <c r="X1754" s="37"/>
      <c r="Y1754" s="37"/>
      <c r="Z1754" s="37"/>
      <c r="AA1754" s="37"/>
      <c r="AB1754" s="37"/>
      <c r="AC1754" s="37"/>
      <c r="AD1754" s="37"/>
      <c r="AE1754" s="37"/>
      <c r="AF1754" s="37"/>
      <c r="AG1754" s="37"/>
    </row>
    <row r="1755" spans="1:33" ht="34" customHeight="1">
      <c r="A1755" s="666">
        <v>44029</v>
      </c>
      <c r="B1755" s="115" t="s">
        <v>227</v>
      </c>
      <c r="C1755" s="37">
        <v>880638295</v>
      </c>
      <c r="D1755" s="115" t="s">
        <v>345</v>
      </c>
      <c r="E1755" s="115" t="s">
        <v>140</v>
      </c>
      <c r="F1755" s="665" t="s">
        <v>10911</v>
      </c>
      <c r="G1755" s="486"/>
      <c r="H1755" s="265"/>
      <c r="I1755" s="666"/>
      <c r="J1755" s="666"/>
      <c r="K1755" s="486"/>
      <c r="L1755" s="137" t="s">
        <v>10912</v>
      </c>
      <c r="M1755" s="680"/>
      <c r="N1755" s="486"/>
      <c r="O1755" s="683"/>
      <c r="P1755" s="486"/>
      <c r="Q1755" s="486"/>
      <c r="R1755" s="486"/>
      <c r="S1755" s="37"/>
      <c r="T1755" s="37"/>
      <c r="U1755" s="37"/>
      <c r="V1755" s="37"/>
      <c r="W1755" s="37"/>
      <c r="X1755" s="37"/>
      <c r="Y1755" s="37"/>
      <c r="Z1755" s="37"/>
      <c r="AA1755" s="37"/>
      <c r="AB1755" s="37"/>
      <c r="AC1755" s="37"/>
      <c r="AD1755" s="37"/>
      <c r="AE1755" s="37"/>
      <c r="AF1755" s="37"/>
      <c r="AG1755" s="37"/>
    </row>
    <row r="1756" spans="1:33" ht="34">
      <c r="A1756" s="666">
        <v>44029</v>
      </c>
      <c r="B1756" s="115" t="s">
        <v>227</v>
      </c>
      <c r="C1756" s="37">
        <v>880637278</v>
      </c>
      <c r="D1756" s="115" t="s">
        <v>152</v>
      </c>
      <c r="E1756" s="115" t="s">
        <v>140</v>
      </c>
      <c r="F1756" s="665" t="s">
        <v>142</v>
      </c>
      <c r="G1756" s="486"/>
      <c r="H1756" s="265"/>
      <c r="I1756" s="666"/>
      <c r="J1756" s="666"/>
      <c r="K1756" s="486"/>
      <c r="L1756" s="137" t="s">
        <v>10913</v>
      </c>
      <c r="M1756" s="680"/>
      <c r="N1756" s="486"/>
      <c r="O1756" s="683"/>
      <c r="P1756" s="486"/>
      <c r="Q1756" s="486"/>
      <c r="R1756" s="486"/>
      <c r="S1756" s="37"/>
      <c r="T1756" s="37"/>
      <c r="U1756" s="37"/>
      <c r="V1756" s="37"/>
      <c r="W1756" s="37"/>
      <c r="X1756" s="37"/>
      <c r="Y1756" s="37"/>
      <c r="Z1756" s="37"/>
      <c r="AA1756" s="37"/>
      <c r="AB1756" s="37"/>
      <c r="AC1756" s="37"/>
      <c r="AD1756" s="37"/>
      <c r="AE1756" s="37"/>
      <c r="AF1756" s="37"/>
      <c r="AG1756" s="37"/>
    </row>
    <row r="1757" spans="1:33" ht="51">
      <c r="A1757" s="666">
        <v>44029</v>
      </c>
      <c r="B1757" s="115" t="s">
        <v>227</v>
      </c>
      <c r="C1757" s="37">
        <v>880632220</v>
      </c>
      <c r="D1757" s="115" t="s">
        <v>152</v>
      </c>
      <c r="E1757" s="115" t="s">
        <v>140</v>
      </c>
      <c r="F1757" s="665" t="s">
        <v>10914</v>
      </c>
      <c r="G1757" s="486"/>
      <c r="H1757" s="265"/>
      <c r="I1757" s="666"/>
      <c r="J1757" s="666"/>
      <c r="K1757" s="486"/>
      <c r="L1757" s="137" t="s">
        <v>10915</v>
      </c>
      <c r="M1757" s="680"/>
      <c r="N1757" s="486"/>
      <c r="O1757" s="683"/>
      <c r="P1757" s="486"/>
      <c r="Q1757" s="486"/>
      <c r="R1757" s="486"/>
      <c r="S1757" s="37"/>
      <c r="T1757" s="37"/>
      <c r="U1757" s="37"/>
      <c r="V1757" s="37"/>
      <c r="W1757" s="37"/>
      <c r="X1757" s="37"/>
      <c r="Y1757" s="37"/>
      <c r="Z1757" s="37"/>
      <c r="AA1757" s="37"/>
      <c r="AB1757" s="37"/>
      <c r="AC1757" s="37"/>
      <c r="AD1757" s="37"/>
      <c r="AE1757" s="37"/>
      <c r="AF1757" s="37"/>
      <c r="AG1757" s="37"/>
    </row>
    <row r="1758" spans="1:33" ht="68">
      <c r="A1758" s="666">
        <v>44032</v>
      </c>
      <c r="B1758" s="115" t="s">
        <v>227</v>
      </c>
      <c r="C1758" s="37">
        <v>882344807</v>
      </c>
      <c r="D1758" s="115" t="s">
        <v>345</v>
      </c>
      <c r="E1758" s="115" t="s">
        <v>140</v>
      </c>
      <c r="F1758" s="665"/>
      <c r="G1758" s="486"/>
      <c r="H1758" s="265"/>
      <c r="I1758" s="666"/>
      <c r="J1758" s="666"/>
      <c r="K1758" s="486"/>
      <c r="L1758" s="137" t="s">
        <v>10916</v>
      </c>
      <c r="M1758" s="680"/>
      <c r="N1758" s="486"/>
      <c r="O1758" s="683"/>
      <c r="P1758" s="486"/>
      <c r="Q1758" s="486"/>
      <c r="R1758" s="486"/>
      <c r="S1758" s="37"/>
      <c r="T1758" s="37"/>
      <c r="U1758" s="37"/>
      <c r="V1758" s="37"/>
      <c r="W1758" s="37"/>
      <c r="X1758" s="37"/>
      <c r="Y1758" s="37"/>
      <c r="Z1758" s="37"/>
      <c r="AA1758" s="37"/>
      <c r="AB1758" s="37"/>
      <c r="AC1758" s="37"/>
      <c r="AD1758" s="37"/>
      <c r="AE1758" s="37"/>
      <c r="AF1758" s="37"/>
      <c r="AG1758" s="37"/>
    </row>
    <row r="1759" spans="1:33" ht="34">
      <c r="A1759" s="666">
        <v>44032</v>
      </c>
      <c r="B1759" s="115" t="s">
        <v>227</v>
      </c>
      <c r="C1759" s="37">
        <v>882344224</v>
      </c>
      <c r="D1759" s="115" t="s">
        <v>345</v>
      </c>
      <c r="E1759" s="115" t="s">
        <v>140</v>
      </c>
      <c r="F1759" s="665" t="s">
        <v>10917</v>
      </c>
      <c r="G1759" s="486"/>
      <c r="H1759" s="265"/>
      <c r="I1759" s="666"/>
      <c r="J1759" s="666"/>
      <c r="K1759" s="486"/>
      <c r="L1759" s="137" t="s">
        <v>10918</v>
      </c>
      <c r="M1759" s="680"/>
      <c r="N1759" s="486"/>
      <c r="O1759" s="683"/>
      <c r="P1759" s="486"/>
      <c r="Q1759" s="486"/>
      <c r="R1759" s="486"/>
      <c r="S1759" s="37"/>
      <c r="T1759" s="37"/>
      <c r="U1759" s="37"/>
      <c r="V1759" s="37"/>
      <c r="W1759" s="37"/>
      <c r="X1759" s="37"/>
      <c r="Y1759" s="37"/>
      <c r="Z1759" s="37"/>
      <c r="AA1759" s="37"/>
      <c r="AB1759" s="37"/>
      <c r="AC1759" s="37"/>
      <c r="AD1759" s="37"/>
      <c r="AE1759" s="37"/>
      <c r="AF1759" s="37"/>
      <c r="AG1759" s="37"/>
    </row>
    <row r="1760" spans="1:33" ht="45" customHeight="1">
      <c r="A1760" s="666">
        <v>44032</v>
      </c>
      <c r="B1760" s="115" t="s">
        <v>227</v>
      </c>
      <c r="C1760" s="37" t="s">
        <v>10919</v>
      </c>
      <c r="D1760" s="115" t="s">
        <v>139</v>
      </c>
      <c r="E1760" s="115" t="s">
        <v>140</v>
      </c>
      <c r="F1760" s="665" t="s">
        <v>442</v>
      </c>
      <c r="G1760" s="486"/>
      <c r="H1760" s="265"/>
      <c r="I1760" s="666"/>
      <c r="J1760" s="666"/>
      <c r="K1760" s="486"/>
      <c r="L1760" s="137" t="s">
        <v>10920</v>
      </c>
      <c r="M1760" s="680"/>
      <c r="N1760" s="486"/>
      <c r="O1760" s="683"/>
      <c r="P1760" s="486"/>
      <c r="Q1760" s="486"/>
      <c r="R1760" s="486"/>
      <c r="S1760" s="37"/>
      <c r="T1760" s="37"/>
      <c r="U1760" s="37"/>
      <c r="V1760" s="37"/>
      <c r="W1760" s="37"/>
      <c r="X1760" s="37"/>
      <c r="Y1760" s="37"/>
      <c r="Z1760" s="37"/>
      <c r="AA1760" s="37"/>
      <c r="AB1760" s="37"/>
      <c r="AC1760" s="37"/>
      <c r="AD1760" s="37"/>
      <c r="AE1760" s="37"/>
      <c r="AF1760" s="37"/>
      <c r="AG1760" s="37"/>
    </row>
    <row r="1761" spans="1:33" ht="39" customHeight="1">
      <c r="A1761" s="666">
        <v>44032</v>
      </c>
      <c r="B1761" s="115" t="s">
        <v>227</v>
      </c>
      <c r="C1761" s="37">
        <v>882355375</v>
      </c>
      <c r="D1761" s="115" t="s">
        <v>139</v>
      </c>
      <c r="E1761" s="115" t="s">
        <v>140</v>
      </c>
      <c r="F1761" s="665"/>
      <c r="G1761" s="486"/>
      <c r="H1761" s="265"/>
      <c r="I1761" s="666"/>
      <c r="J1761" s="666"/>
      <c r="K1761" s="486"/>
      <c r="L1761" s="137" t="s">
        <v>10921</v>
      </c>
      <c r="M1761" s="680"/>
      <c r="N1761" s="486"/>
      <c r="O1761" s="683"/>
      <c r="P1761" s="486"/>
      <c r="Q1761" s="486"/>
      <c r="R1761" s="486"/>
      <c r="S1761" s="37"/>
      <c r="T1761" s="37"/>
      <c r="U1761" s="37"/>
      <c r="V1761" s="37"/>
      <c r="W1761" s="37"/>
      <c r="X1761" s="37"/>
      <c r="Y1761" s="37"/>
      <c r="Z1761" s="37"/>
      <c r="AA1761" s="37"/>
      <c r="AB1761" s="37"/>
      <c r="AC1761" s="37"/>
      <c r="AD1761" s="37"/>
      <c r="AE1761" s="37"/>
      <c r="AF1761" s="37"/>
      <c r="AG1761" s="37"/>
    </row>
    <row r="1762" spans="1:33" ht="51">
      <c r="A1762" s="666">
        <v>44032</v>
      </c>
      <c r="B1762" s="115" t="s">
        <v>227</v>
      </c>
      <c r="C1762" s="37">
        <v>882350156</v>
      </c>
      <c r="D1762" s="115" t="s">
        <v>139</v>
      </c>
      <c r="E1762" s="115" t="s">
        <v>140</v>
      </c>
      <c r="F1762" s="665" t="s">
        <v>261</v>
      </c>
      <c r="G1762" s="486"/>
      <c r="H1762" s="265"/>
      <c r="I1762" s="666"/>
      <c r="J1762" s="666"/>
      <c r="K1762" s="486"/>
      <c r="L1762" s="137" t="s">
        <v>10922</v>
      </c>
      <c r="M1762" s="680"/>
      <c r="N1762" s="486"/>
      <c r="O1762" s="683"/>
      <c r="P1762" s="486"/>
      <c r="Q1762" s="486"/>
      <c r="R1762" s="486"/>
      <c r="S1762" s="37"/>
      <c r="T1762" s="37"/>
      <c r="U1762" s="37"/>
      <c r="V1762" s="37"/>
      <c r="W1762" s="37"/>
      <c r="X1762" s="37"/>
      <c r="Y1762" s="37"/>
      <c r="Z1762" s="37"/>
      <c r="AA1762" s="37"/>
      <c r="AB1762" s="37"/>
      <c r="AC1762" s="37"/>
      <c r="AD1762" s="37"/>
      <c r="AE1762" s="37"/>
      <c r="AF1762" s="37"/>
      <c r="AG1762" s="37"/>
    </row>
    <row r="1763" spans="1:33" ht="68">
      <c r="A1763" s="666">
        <v>44032</v>
      </c>
      <c r="B1763" s="115" t="s">
        <v>227</v>
      </c>
      <c r="C1763" s="37">
        <v>882349678</v>
      </c>
      <c r="D1763" s="115" t="s">
        <v>139</v>
      </c>
      <c r="E1763" s="115" t="s">
        <v>140</v>
      </c>
      <c r="F1763" s="665" t="s">
        <v>142</v>
      </c>
      <c r="G1763" s="486"/>
      <c r="H1763" s="265"/>
      <c r="I1763" s="666"/>
      <c r="J1763" s="666"/>
      <c r="K1763" s="486"/>
      <c r="L1763" s="137" t="s">
        <v>10923</v>
      </c>
      <c r="M1763" s="680"/>
      <c r="N1763" s="486"/>
      <c r="O1763" s="683"/>
      <c r="P1763" s="486"/>
      <c r="Q1763" s="486"/>
      <c r="R1763" s="486"/>
      <c r="S1763" s="37"/>
      <c r="T1763" s="37"/>
      <c r="U1763" s="37"/>
      <c r="V1763" s="37"/>
      <c r="W1763" s="37"/>
      <c r="X1763" s="37"/>
      <c r="Y1763" s="37"/>
      <c r="Z1763" s="37"/>
      <c r="AA1763" s="37"/>
      <c r="AB1763" s="37"/>
      <c r="AC1763" s="37"/>
      <c r="AD1763" s="37"/>
      <c r="AE1763" s="37"/>
      <c r="AF1763" s="37"/>
      <c r="AG1763" s="37"/>
    </row>
    <row r="1764" spans="1:33" ht="85">
      <c r="A1764" s="666">
        <v>44032</v>
      </c>
      <c r="B1764" s="115" t="s">
        <v>227</v>
      </c>
      <c r="C1764" s="37">
        <v>882347837</v>
      </c>
      <c r="D1764" s="115" t="s">
        <v>139</v>
      </c>
      <c r="E1764" s="115" t="s">
        <v>140</v>
      </c>
      <c r="F1764" s="665" t="s">
        <v>10924</v>
      </c>
      <c r="G1764" s="486"/>
      <c r="H1764" s="265"/>
      <c r="I1764" s="666"/>
      <c r="J1764" s="666"/>
      <c r="K1764" s="486"/>
      <c r="L1764" s="137" t="s">
        <v>10925</v>
      </c>
      <c r="M1764" s="680"/>
      <c r="N1764" s="486"/>
      <c r="O1764" s="683"/>
      <c r="P1764" s="486"/>
      <c r="Q1764" s="486"/>
      <c r="R1764" s="486"/>
      <c r="S1764" s="37"/>
      <c r="T1764" s="37"/>
      <c r="U1764" s="37"/>
      <c r="V1764" s="37"/>
      <c r="W1764" s="37"/>
      <c r="X1764" s="37"/>
      <c r="Y1764" s="37"/>
      <c r="Z1764" s="37"/>
      <c r="AA1764" s="37"/>
      <c r="AB1764" s="37"/>
      <c r="AC1764" s="37"/>
      <c r="AD1764" s="37"/>
      <c r="AE1764" s="37"/>
      <c r="AF1764" s="37"/>
      <c r="AG1764" s="37"/>
    </row>
    <row r="1765" spans="1:33" ht="68">
      <c r="A1765" s="666">
        <v>44032</v>
      </c>
      <c r="B1765" s="115" t="s">
        <v>227</v>
      </c>
      <c r="C1765" s="37">
        <v>882359548</v>
      </c>
      <c r="D1765" s="115" t="s">
        <v>139</v>
      </c>
      <c r="E1765" s="115" t="s">
        <v>140</v>
      </c>
      <c r="F1765" s="665" t="s">
        <v>168</v>
      </c>
      <c r="G1765" s="486"/>
      <c r="H1765" s="265"/>
      <c r="I1765" s="666"/>
      <c r="J1765" s="666"/>
      <c r="K1765" s="486"/>
      <c r="L1765" s="137" t="s">
        <v>10926</v>
      </c>
      <c r="M1765" s="680"/>
      <c r="N1765" s="486"/>
      <c r="O1765" s="683"/>
      <c r="P1765" s="486"/>
      <c r="Q1765" s="486"/>
      <c r="R1765" s="486"/>
      <c r="S1765" s="37"/>
      <c r="T1765" s="37"/>
      <c r="U1765" s="37"/>
      <c r="V1765" s="37"/>
      <c r="W1765" s="37"/>
      <c r="X1765" s="37"/>
      <c r="Y1765" s="37"/>
      <c r="Z1765" s="37"/>
      <c r="AA1765" s="37"/>
      <c r="AB1765" s="37"/>
      <c r="AC1765" s="37"/>
      <c r="AD1765" s="37"/>
      <c r="AE1765" s="37"/>
      <c r="AF1765" s="37"/>
      <c r="AG1765" s="37"/>
    </row>
    <row r="1766" spans="1:33" ht="51">
      <c r="A1766" s="666">
        <v>44033</v>
      </c>
      <c r="B1766" s="115" t="s">
        <v>227</v>
      </c>
      <c r="C1766" s="37">
        <v>882364144</v>
      </c>
      <c r="D1766" s="115" t="s">
        <v>139</v>
      </c>
      <c r="E1766" s="115" t="s">
        <v>140</v>
      </c>
      <c r="F1766" s="665" t="s">
        <v>10927</v>
      </c>
      <c r="G1766" s="486"/>
      <c r="H1766" s="265"/>
      <c r="I1766" s="666"/>
      <c r="J1766" s="666"/>
      <c r="K1766" s="486"/>
      <c r="L1766" s="137" t="s">
        <v>10928</v>
      </c>
      <c r="M1766" s="680"/>
      <c r="N1766" s="486"/>
      <c r="O1766" s="683"/>
      <c r="P1766" s="486"/>
      <c r="Q1766" s="486"/>
      <c r="R1766" s="486"/>
      <c r="S1766" s="37"/>
      <c r="T1766" s="37"/>
      <c r="U1766" s="37"/>
      <c r="V1766" s="37"/>
      <c r="W1766" s="37"/>
      <c r="X1766" s="37"/>
      <c r="Y1766" s="37"/>
      <c r="Z1766" s="37"/>
      <c r="AA1766" s="37"/>
      <c r="AB1766" s="37"/>
      <c r="AC1766" s="37"/>
      <c r="AD1766" s="37"/>
      <c r="AE1766" s="37"/>
      <c r="AF1766" s="37"/>
      <c r="AG1766" s="37"/>
    </row>
    <row r="1767" spans="1:33" ht="68">
      <c r="A1767" s="666">
        <v>44033</v>
      </c>
      <c r="B1767" s="115" t="s">
        <v>227</v>
      </c>
      <c r="C1767" s="37">
        <v>882361900</v>
      </c>
      <c r="D1767" s="115" t="s">
        <v>139</v>
      </c>
      <c r="E1767" s="115" t="s">
        <v>140</v>
      </c>
      <c r="F1767" s="665" t="s">
        <v>168</v>
      </c>
      <c r="G1767" s="486"/>
      <c r="H1767" s="265"/>
      <c r="I1767" s="666"/>
      <c r="J1767" s="666"/>
      <c r="K1767" s="486"/>
      <c r="L1767" s="137" t="s">
        <v>10929</v>
      </c>
      <c r="M1767" s="680"/>
      <c r="N1767" s="486"/>
      <c r="O1767" s="683"/>
      <c r="P1767" s="486"/>
      <c r="Q1767" s="486"/>
      <c r="R1767" s="486"/>
      <c r="S1767" s="37"/>
      <c r="T1767" s="37"/>
      <c r="U1767" s="37"/>
      <c r="V1767" s="37"/>
      <c r="W1767" s="37"/>
      <c r="X1767" s="37"/>
      <c r="Y1767" s="37"/>
      <c r="Z1767" s="37"/>
      <c r="AA1767" s="37"/>
      <c r="AB1767" s="37"/>
      <c r="AC1767" s="37"/>
      <c r="AD1767" s="37"/>
      <c r="AE1767" s="37"/>
      <c r="AF1767" s="37"/>
      <c r="AG1767" s="37"/>
    </row>
    <row r="1768" spans="1:33" ht="68">
      <c r="A1768" s="666">
        <v>44033</v>
      </c>
      <c r="B1768" s="115" t="s">
        <v>227</v>
      </c>
      <c r="C1768" s="37">
        <v>882358766</v>
      </c>
      <c r="D1768" s="115" t="s">
        <v>139</v>
      </c>
      <c r="E1768" s="115" t="s">
        <v>140</v>
      </c>
      <c r="F1768" s="665" t="s">
        <v>142</v>
      </c>
      <c r="G1768" s="486"/>
      <c r="H1768" s="265"/>
      <c r="I1768" s="666"/>
      <c r="J1768" s="666"/>
      <c r="K1768" s="486"/>
      <c r="L1768" s="137" t="s">
        <v>10930</v>
      </c>
      <c r="M1768" s="680"/>
      <c r="N1768" s="486"/>
      <c r="O1768" s="683"/>
      <c r="P1768" s="486"/>
      <c r="Q1768" s="486"/>
      <c r="R1768" s="486"/>
      <c r="S1768" s="37"/>
      <c r="T1768" s="37"/>
      <c r="U1768" s="37"/>
      <c r="V1768" s="37"/>
      <c r="W1768" s="37"/>
      <c r="X1768" s="37"/>
      <c r="Y1768" s="37"/>
      <c r="Z1768" s="37"/>
      <c r="AA1768" s="37"/>
      <c r="AB1768" s="37"/>
      <c r="AC1768" s="37"/>
      <c r="AD1768" s="37"/>
      <c r="AE1768" s="37"/>
      <c r="AF1768" s="37"/>
      <c r="AG1768" s="37"/>
    </row>
    <row r="1769" spans="1:33" ht="51">
      <c r="A1769" s="666">
        <v>44033</v>
      </c>
      <c r="B1769" s="115" t="s">
        <v>227</v>
      </c>
      <c r="C1769" s="37">
        <v>882358519</v>
      </c>
      <c r="D1769" s="115" t="s">
        <v>139</v>
      </c>
      <c r="E1769" s="115" t="s">
        <v>140</v>
      </c>
      <c r="F1769" s="665" t="s">
        <v>168</v>
      </c>
      <c r="G1769" s="666">
        <v>44042</v>
      </c>
      <c r="H1769" s="265">
        <v>44042</v>
      </c>
      <c r="I1769" s="666"/>
      <c r="J1769" s="665" t="s">
        <v>6223</v>
      </c>
      <c r="K1769" s="486">
        <v>126</v>
      </c>
      <c r="L1769" s="137" t="s">
        <v>10931</v>
      </c>
      <c r="M1769" s="680"/>
      <c r="N1769" s="486"/>
      <c r="O1769" s="683"/>
      <c r="P1769" s="486"/>
      <c r="Q1769" s="486"/>
      <c r="R1769" s="486"/>
      <c r="S1769" s="37"/>
      <c r="T1769" s="37"/>
      <c r="U1769" s="37"/>
      <c r="V1769" s="37"/>
      <c r="W1769" s="37"/>
      <c r="X1769" s="37"/>
      <c r="Y1769" s="37"/>
      <c r="Z1769" s="37"/>
      <c r="AA1769" s="37"/>
      <c r="AB1769" s="37"/>
      <c r="AC1769" s="37"/>
      <c r="AD1769" s="37"/>
      <c r="AE1769" s="37"/>
      <c r="AF1769" s="37"/>
      <c r="AG1769" s="37"/>
    </row>
    <row r="1770" spans="1:33" ht="51">
      <c r="A1770" s="666">
        <v>44033</v>
      </c>
      <c r="B1770" s="115" t="s">
        <v>227</v>
      </c>
      <c r="C1770" s="37">
        <v>882343643</v>
      </c>
      <c r="D1770" s="115" t="s">
        <v>139</v>
      </c>
      <c r="E1770" s="115" t="s">
        <v>140</v>
      </c>
      <c r="F1770" s="665" t="s">
        <v>142</v>
      </c>
      <c r="G1770" s="486"/>
      <c r="H1770" s="265"/>
      <c r="I1770" s="666"/>
      <c r="J1770" s="666"/>
      <c r="K1770" s="486"/>
      <c r="L1770" s="137" t="s">
        <v>10932</v>
      </c>
      <c r="M1770" s="680"/>
      <c r="N1770" s="486"/>
      <c r="O1770" s="683"/>
      <c r="P1770" s="486"/>
      <c r="Q1770" s="486"/>
      <c r="R1770" s="486"/>
      <c r="S1770" s="37"/>
      <c r="T1770" s="37"/>
      <c r="U1770" s="37"/>
      <c r="V1770" s="37"/>
      <c r="W1770" s="37"/>
      <c r="X1770" s="37"/>
      <c r="Y1770" s="37"/>
      <c r="Z1770" s="37"/>
      <c r="AA1770" s="37"/>
      <c r="AB1770" s="37"/>
      <c r="AC1770" s="37"/>
      <c r="AD1770" s="37"/>
      <c r="AE1770" s="37"/>
      <c r="AF1770" s="37"/>
      <c r="AG1770" s="37"/>
    </row>
    <row r="1771" spans="1:33" ht="34">
      <c r="A1771" s="666">
        <v>44033</v>
      </c>
      <c r="B1771" s="115" t="s">
        <v>227</v>
      </c>
      <c r="C1771" s="37">
        <v>882395756</v>
      </c>
      <c r="D1771" s="115" t="s">
        <v>139</v>
      </c>
      <c r="E1771" s="115" t="s">
        <v>140</v>
      </c>
      <c r="F1771" s="665" t="s">
        <v>142</v>
      </c>
      <c r="G1771" s="486"/>
      <c r="H1771" s="265"/>
      <c r="I1771" s="666"/>
      <c r="J1771" s="666"/>
      <c r="K1771" s="486"/>
      <c r="L1771" s="137" t="s">
        <v>10933</v>
      </c>
      <c r="M1771" s="680"/>
      <c r="N1771" s="486"/>
      <c r="O1771" s="683"/>
      <c r="P1771" s="486"/>
      <c r="Q1771" s="486"/>
      <c r="R1771" s="486"/>
      <c r="S1771" s="37"/>
      <c r="T1771" s="37"/>
      <c r="U1771" s="37"/>
      <c r="V1771" s="37"/>
      <c r="W1771" s="37"/>
      <c r="X1771" s="37"/>
      <c r="Y1771" s="37"/>
      <c r="Z1771" s="37"/>
      <c r="AA1771" s="37"/>
      <c r="AB1771" s="37"/>
      <c r="AC1771" s="37"/>
      <c r="AD1771" s="37"/>
      <c r="AE1771" s="37"/>
      <c r="AF1771" s="37"/>
      <c r="AG1771" s="37"/>
    </row>
    <row r="1772" spans="1:33" ht="51">
      <c r="A1772" s="666">
        <v>44033</v>
      </c>
      <c r="B1772" s="115" t="s">
        <v>227</v>
      </c>
      <c r="C1772" s="37">
        <v>882339221</v>
      </c>
      <c r="D1772" s="115" t="s">
        <v>139</v>
      </c>
      <c r="E1772" s="115" t="s">
        <v>140</v>
      </c>
      <c r="F1772" s="665" t="s">
        <v>168</v>
      </c>
      <c r="G1772" s="666">
        <v>44042</v>
      </c>
      <c r="H1772" s="265">
        <v>44037</v>
      </c>
      <c r="I1772" s="666"/>
      <c r="J1772" s="666" t="s">
        <v>8706</v>
      </c>
      <c r="K1772" s="486">
        <v>60</v>
      </c>
      <c r="L1772" s="137" t="s">
        <v>10934</v>
      </c>
      <c r="M1772" s="680"/>
      <c r="N1772" s="486"/>
      <c r="O1772" s="683"/>
      <c r="P1772" s="486"/>
      <c r="Q1772" s="486"/>
      <c r="R1772" s="486"/>
      <c r="S1772" s="37"/>
      <c r="T1772" s="37"/>
      <c r="U1772" s="37"/>
      <c r="V1772" s="37"/>
      <c r="W1772" s="37"/>
      <c r="X1772" s="37"/>
      <c r="Y1772" s="37"/>
      <c r="Z1772" s="37"/>
      <c r="AA1772" s="37"/>
      <c r="AB1772" s="37"/>
      <c r="AC1772" s="37"/>
      <c r="AD1772" s="37"/>
      <c r="AE1772" s="37"/>
      <c r="AF1772" s="37"/>
      <c r="AG1772" s="37"/>
    </row>
    <row r="1773" spans="1:33" ht="34">
      <c r="A1773" s="666">
        <v>44033</v>
      </c>
      <c r="B1773" s="115" t="s">
        <v>227</v>
      </c>
      <c r="C1773" s="37">
        <v>882336131</v>
      </c>
      <c r="D1773" s="115" t="s">
        <v>139</v>
      </c>
      <c r="E1773" s="115" t="s">
        <v>140</v>
      </c>
      <c r="F1773" s="665" t="s">
        <v>168</v>
      </c>
      <c r="G1773" s="486"/>
      <c r="H1773" s="265"/>
      <c r="I1773" s="666"/>
      <c r="J1773" s="666"/>
      <c r="K1773" s="486"/>
      <c r="L1773" s="137" t="s">
        <v>10935</v>
      </c>
      <c r="M1773" s="680"/>
      <c r="N1773" s="486"/>
      <c r="O1773" s="683"/>
      <c r="P1773" s="486"/>
      <c r="Q1773" s="486"/>
      <c r="R1773" s="486"/>
      <c r="S1773" s="37"/>
      <c r="T1773" s="37"/>
      <c r="U1773" s="37"/>
      <c r="V1773" s="37"/>
      <c r="W1773" s="37"/>
      <c r="X1773" s="37"/>
      <c r="Y1773" s="37"/>
      <c r="Z1773" s="37"/>
      <c r="AA1773" s="37"/>
      <c r="AB1773" s="37"/>
      <c r="AC1773" s="37"/>
      <c r="AD1773" s="37"/>
      <c r="AE1773" s="37"/>
      <c r="AF1773" s="37"/>
      <c r="AG1773" s="37"/>
    </row>
    <row r="1774" spans="1:33" ht="35" customHeight="1">
      <c r="A1774" s="666">
        <v>44034</v>
      </c>
      <c r="B1774" s="115" t="s">
        <v>227</v>
      </c>
      <c r="C1774" s="486">
        <v>882300806</v>
      </c>
      <c r="D1774" s="115" t="s">
        <v>139</v>
      </c>
      <c r="E1774" s="115" t="s">
        <v>140</v>
      </c>
      <c r="F1774" s="665" t="s">
        <v>10936</v>
      </c>
      <c r="G1774" s="486"/>
      <c r="H1774" s="666">
        <v>44040</v>
      </c>
      <c r="I1774" s="666"/>
      <c r="J1774" s="665" t="s">
        <v>10937</v>
      </c>
      <c r="K1774" s="115">
        <v>272.92</v>
      </c>
      <c r="L1774" s="137" t="s">
        <v>10938</v>
      </c>
      <c r="M1774" s="680"/>
      <c r="N1774" s="486"/>
      <c r="O1774" s="683"/>
      <c r="P1774" s="486"/>
      <c r="Q1774" s="486"/>
      <c r="R1774" s="486"/>
      <c r="S1774" s="486"/>
      <c r="T1774" s="486"/>
      <c r="U1774" s="486"/>
      <c r="V1774" s="486"/>
      <c r="W1774" s="486"/>
      <c r="X1774" s="486"/>
      <c r="Y1774" s="486"/>
      <c r="Z1774" s="486"/>
      <c r="AA1774" s="486"/>
      <c r="AB1774" s="486"/>
      <c r="AC1774" s="486"/>
      <c r="AD1774" s="486"/>
      <c r="AE1774" s="486"/>
      <c r="AF1774" s="486"/>
      <c r="AG1774" s="486"/>
    </row>
    <row r="1775" spans="1:33" ht="35" customHeight="1">
      <c r="A1775" s="666">
        <v>44034</v>
      </c>
      <c r="B1775" s="115" t="s">
        <v>227</v>
      </c>
      <c r="C1775" s="486">
        <v>881928308</v>
      </c>
      <c r="D1775" s="115" t="s">
        <v>139</v>
      </c>
      <c r="E1775" s="115" t="s">
        <v>140</v>
      </c>
      <c r="F1775" s="665" t="s">
        <v>142</v>
      </c>
      <c r="G1775" s="486"/>
      <c r="H1775" s="666">
        <v>44040</v>
      </c>
      <c r="I1775" s="666"/>
      <c r="J1775" s="665" t="s">
        <v>142</v>
      </c>
      <c r="K1775" s="115">
        <v>609</v>
      </c>
      <c r="L1775" s="137" t="s">
        <v>10939</v>
      </c>
      <c r="M1775" s="680"/>
      <c r="N1775" s="486"/>
      <c r="O1775" s="683"/>
      <c r="P1775" s="486"/>
      <c r="Q1775" s="486"/>
      <c r="R1775" s="486"/>
      <c r="S1775" s="486"/>
      <c r="T1775" s="486"/>
      <c r="U1775" s="486"/>
      <c r="V1775" s="486"/>
      <c r="W1775" s="486"/>
      <c r="X1775" s="486"/>
      <c r="Y1775" s="486"/>
      <c r="Z1775" s="486"/>
      <c r="AA1775" s="486"/>
      <c r="AB1775" s="486"/>
      <c r="AC1775" s="486"/>
      <c r="AD1775" s="486"/>
      <c r="AE1775" s="486"/>
      <c r="AF1775" s="486"/>
      <c r="AG1775" s="486"/>
    </row>
    <row r="1776" spans="1:33" ht="68">
      <c r="A1776" s="666">
        <v>44034</v>
      </c>
      <c r="B1776" s="115" t="s">
        <v>227</v>
      </c>
      <c r="C1776" s="37">
        <v>881915796</v>
      </c>
      <c r="D1776" s="115" t="s">
        <v>139</v>
      </c>
      <c r="E1776" s="115" t="s">
        <v>140</v>
      </c>
      <c r="F1776" s="665" t="s">
        <v>142</v>
      </c>
      <c r="G1776" s="486"/>
      <c r="H1776" s="265"/>
      <c r="I1776" s="666"/>
      <c r="J1776" s="666"/>
      <c r="K1776" s="486"/>
      <c r="L1776" s="137" t="s">
        <v>10940</v>
      </c>
      <c r="M1776" s="680"/>
      <c r="N1776" s="486"/>
      <c r="O1776" s="683"/>
      <c r="P1776" s="486"/>
      <c r="Q1776" s="486"/>
      <c r="R1776" s="486"/>
      <c r="S1776" s="37"/>
      <c r="T1776" s="37"/>
      <c r="U1776" s="37"/>
      <c r="V1776" s="37"/>
      <c r="W1776" s="37"/>
      <c r="X1776" s="37"/>
      <c r="Y1776" s="37"/>
      <c r="Z1776" s="37"/>
      <c r="AA1776" s="37"/>
      <c r="AB1776" s="37"/>
      <c r="AC1776" s="37"/>
      <c r="AD1776" s="37"/>
      <c r="AE1776" s="37"/>
      <c r="AF1776" s="37"/>
      <c r="AG1776" s="37"/>
    </row>
    <row r="1777" spans="1:33" ht="51">
      <c r="A1777" s="666">
        <v>44034</v>
      </c>
      <c r="B1777" s="115" t="s">
        <v>227</v>
      </c>
      <c r="C1777" s="37">
        <v>881898232</v>
      </c>
      <c r="D1777" s="115" t="s">
        <v>139</v>
      </c>
      <c r="E1777" s="115" t="s">
        <v>147</v>
      </c>
      <c r="F1777" s="665" t="s">
        <v>168</v>
      </c>
      <c r="G1777" s="486"/>
      <c r="H1777" s="265"/>
      <c r="I1777" s="666"/>
      <c r="J1777" s="666"/>
      <c r="K1777" s="486"/>
      <c r="L1777" s="137" t="s">
        <v>10941</v>
      </c>
      <c r="M1777" s="680"/>
      <c r="N1777" s="486"/>
      <c r="O1777" s="683"/>
      <c r="P1777" s="486"/>
      <c r="Q1777" s="486"/>
      <c r="R1777" s="486"/>
      <c r="S1777" s="37"/>
      <c r="T1777" s="37"/>
      <c r="U1777" s="37"/>
      <c r="V1777" s="37"/>
      <c r="W1777" s="37"/>
      <c r="X1777" s="37"/>
      <c r="Y1777" s="37"/>
      <c r="Z1777" s="37"/>
      <c r="AA1777" s="37"/>
      <c r="AB1777" s="37"/>
      <c r="AC1777" s="37"/>
      <c r="AD1777" s="37"/>
      <c r="AE1777" s="37"/>
      <c r="AF1777" s="37"/>
      <c r="AG1777" s="37"/>
    </row>
    <row r="1778" spans="1:33" ht="51">
      <c r="A1778" s="666">
        <v>44035</v>
      </c>
      <c r="B1778" s="115" t="s">
        <v>227</v>
      </c>
      <c r="C1778" s="37">
        <v>881521729</v>
      </c>
      <c r="D1778" s="115" t="s">
        <v>139</v>
      </c>
      <c r="E1778" s="115" t="s">
        <v>140</v>
      </c>
      <c r="F1778" s="665" t="s">
        <v>142</v>
      </c>
      <c r="G1778" s="486"/>
      <c r="H1778" s="265"/>
      <c r="I1778" s="666"/>
      <c r="J1778" s="666"/>
      <c r="K1778" s="486"/>
      <c r="L1778" s="137" t="s">
        <v>10942</v>
      </c>
      <c r="M1778" s="680"/>
      <c r="N1778" s="486"/>
      <c r="O1778" s="683"/>
      <c r="P1778" s="486"/>
      <c r="Q1778" s="486"/>
      <c r="R1778" s="486"/>
      <c r="S1778" s="37"/>
      <c r="T1778" s="37"/>
      <c r="U1778" s="37"/>
      <c r="V1778" s="37"/>
      <c r="W1778" s="37"/>
      <c r="X1778" s="37"/>
      <c r="Y1778" s="37"/>
      <c r="Z1778" s="37"/>
      <c r="AA1778" s="37"/>
      <c r="AB1778" s="37"/>
      <c r="AC1778" s="37"/>
      <c r="AD1778" s="37"/>
      <c r="AE1778" s="37"/>
      <c r="AF1778" s="37"/>
      <c r="AG1778" s="37"/>
    </row>
    <row r="1779" spans="1:33" ht="51">
      <c r="A1779" s="666">
        <v>44035</v>
      </c>
      <c r="B1779" s="115" t="s">
        <v>227</v>
      </c>
      <c r="C1779" s="37">
        <v>881331122</v>
      </c>
      <c r="D1779" s="115" t="s">
        <v>139</v>
      </c>
      <c r="E1779" s="115" t="s">
        <v>147</v>
      </c>
      <c r="F1779" s="665" t="s">
        <v>10943</v>
      </c>
      <c r="G1779" s="486"/>
      <c r="H1779" s="265"/>
      <c r="I1779" s="666"/>
      <c r="J1779" s="666"/>
      <c r="K1779" s="486"/>
      <c r="L1779" s="137" t="s">
        <v>10944</v>
      </c>
      <c r="M1779" s="680"/>
      <c r="N1779" s="486"/>
      <c r="O1779" s="683"/>
      <c r="P1779" s="486"/>
      <c r="Q1779" s="486"/>
      <c r="R1779" s="486"/>
      <c r="S1779" s="37"/>
      <c r="T1779" s="37"/>
      <c r="U1779" s="37"/>
      <c r="V1779" s="37"/>
      <c r="W1779" s="37"/>
      <c r="X1779" s="37"/>
      <c r="Y1779" s="37"/>
      <c r="Z1779" s="37"/>
      <c r="AA1779" s="37"/>
      <c r="AB1779" s="37"/>
      <c r="AC1779" s="37"/>
      <c r="AD1779" s="37"/>
      <c r="AE1779" s="37"/>
      <c r="AF1779" s="37"/>
      <c r="AG1779" s="37"/>
    </row>
    <row r="1780" spans="1:33" ht="68">
      <c r="A1780" s="666">
        <v>44035</v>
      </c>
      <c r="B1780" s="115" t="s">
        <v>227</v>
      </c>
      <c r="C1780" s="37">
        <v>880891989</v>
      </c>
      <c r="D1780" s="115" t="s">
        <v>139</v>
      </c>
      <c r="E1780" s="115" t="s">
        <v>140</v>
      </c>
      <c r="F1780" s="665" t="s">
        <v>168</v>
      </c>
      <c r="G1780" s="486"/>
      <c r="H1780" s="265"/>
      <c r="I1780" s="666"/>
      <c r="J1780" s="666"/>
      <c r="K1780" s="486"/>
      <c r="L1780" s="137" t="s">
        <v>10945</v>
      </c>
      <c r="M1780" s="680"/>
      <c r="N1780" s="486"/>
      <c r="O1780" s="683"/>
      <c r="P1780" s="486"/>
      <c r="Q1780" s="486"/>
      <c r="R1780" s="486"/>
      <c r="S1780" s="37"/>
      <c r="T1780" s="37"/>
      <c r="U1780" s="37"/>
      <c r="V1780" s="37"/>
      <c r="W1780" s="37"/>
      <c r="X1780" s="37"/>
      <c r="Y1780" s="37"/>
      <c r="Z1780" s="37"/>
      <c r="AA1780" s="37"/>
      <c r="AB1780" s="37"/>
      <c r="AC1780" s="37"/>
      <c r="AD1780" s="37"/>
      <c r="AE1780" s="37"/>
      <c r="AF1780" s="37"/>
      <c r="AG1780" s="37"/>
    </row>
    <row r="1781" spans="1:33" ht="51">
      <c r="A1781" s="666">
        <v>44035</v>
      </c>
      <c r="B1781" s="115" t="s">
        <v>227</v>
      </c>
      <c r="C1781" s="37">
        <v>880860308</v>
      </c>
      <c r="D1781" s="115" t="s">
        <v>139</v>
      </c>
      <c r="E1781" s="115" t="s">
        <v>140</v>
      </c>
      <c r="F1781" s="665" t="s">
        <v>142</v>
      </c>
      <c r="G1781" s="486"/>
      <c r="H1781" s="265"/>
      <c r="I1781" s="666"/>
      <c r="J1781" s="666"/>
      <c r="K1781" s="486"/>
      <c r="L1781" s="137" t="s">
        <v>10946</v>
      </c>
      <c r="M1781" s="680"/>
      <c r="N1781" s="486"/>
      <c r="O1781" s="683"/>
      <c r="P1781" s="486"/>
      <c r="Q1781" s="486"/>
      <c r="R1781" s="486"/>
      <c r="S1781" s="37"/>
      <c r="T1781" s="37"/>
      <c r="U1781" s="37"/>
      <c r="V1781" s="37"/>
      <c r="W1781" s="37"/>
      <c r="X1781" s="37"/>
      <c r="Y1781" s="37"/>
      <c r="Z1781" s="37"/>
      <c r="AA1781" s="37"/>
      <c r="AB1781" s="37"/>
      <c r="AC1781" s="37"/>
      <c r="AD1781" s="37"/>
      <c r="AE1781" s="37"/>
      <c r="AF1781" s="37"/>
      <c r="AG1781" s="37"/>
    </row>
    <row r="1782" spans="1:33" ht="68">
      <c r="A1782" s="666">
        <v>44035</v>
      </c>
      <c r="B1782" s="115" t="s">
        <v>227</v>
      </c>
      <c r="C1782" s="37">
        <v>880694144</v>
      </c>
      <c r="D1782" s="115" t="s">
        <v>139</v>
      </c>
      <c r="E1782" s="115" t="s">
        <v>140</v>
      </c>
      <c r="F1782" s="665" t="s">
        <v>10947</v>
      </c>
      <c r="G1782" s="486"/>
      <c r="H1782" s="265"/>
      <c r="I1782" s="666"/>
      <c r="J1782" s="666"/>
      <c r="K1782" s="486"/>
      <c r="L1782" s="137" t="s">
        <v>10948</v>
      </c>
      <c r="M1782" s="680"/>
      <c r="N1782" s="486"/>
      <c r="O1782" s="683"/>
      <c r="P1782" s="486"/>
      <c r="Q1782" s="486"/>
      <c r="R1782" s="486"/>
      <c r="S1782" s="37"/>
      <c r="T1782" s="37"/>
      <c r="U1782" s="37"/>
      <c r="V1782" s="37"/>
      <c r="W1782" s="37"/>
      <c r="X1782" s="37"/>
      <c r="Y1782" s="37"/>
      <c r="Z1782" s="37"/>
      <c r="AA1782" s="37"/>
      <c r="AB1782" s="37"/>
      <c r="AC1782" s="37"/>
      <c r="AD1782" s="37"/>
      <c r="AE1782" s="37"/>
      <c r="AF1782" s="37"/>
      <c r="AG1782" s="37"/>
    </row>
    <row r="1783" spans="1:33" ht="36" customHeight="1">
      <c r="A1783" s="666">
        <v>44036</v>
      </c>
      <c r="B1783" s="115" t="s">
        <v>227</v>
      </c>
      <c r="C1783" s="37">
        <v>880654341</v>
      </c>
      <c r="D1783" s="115" t="s">
        <v>152</v>
      </c>
      <c r="E1783" s="115" t="s">
        <v>140</v>
      </c>
      <c r="F1783" s="665" t="s">
        <v>142</v>
      </c>
      <c r="G1783" s="486"/>
      <c r="H1783" s="265"/>
      <c r="I1783" s="666"/>
      <c r="J1783" s="666"/>
      <c r="K1783" s="486"/>
      <c r="L1783" s="137" t="s">
        <v>10949</v>
      </c>
      <c r="M1783" s="680"/>
      <c r="N1783" s="486"/>
      <c r="O1783" s="683"/>
      <c r="P1783" s="486"/>
      <c r="Q1783" s="486"/>
      <c r="R1783" s="486"/>
      <c r="S1783" s="37"/>
      <c r="T1783" s="37"/>
      <c r="U1783" s="37"/>
      <c r="V1783" s="37"/>
      <c r="W1783" s="37"/>
      <c r="X1783" s="37"/>
      <c r="Y1783" s="37"/>
      <c r="Z1783" s="37"/>
      <c r="AA1783" s="37"/>
      <c r="AB1783" s="37"/>
      <c r="AC1783" s="37"/>
      <c r="AD1783" s="37"/>
      <c r="AE1783" s="37"/>
      <c r="AF1783" s="37"/>
      <c r="AG1783" s="37"/>
    </row>
    <row r="1784" spans="1:33" ht="51">
      <c r="A1784" s="666">
        <v>44036</v>
      </c>
      <c r="B1784" s="115" t="s">
        <v>227</v>
      </c>
      <c r="C1784" s="37">
        <v>880446789</v>
      </c>
      <c r="D1784" s="115" t="s">
        <v>139</v>
      </c>
      <c r="E1784" s="115" t="s">
        <v>140</v>
      </c>
      <c r="F1784" s="665" t="s">
        <v>340</v>
      </c>
      <c r="G1784" s="486"/>
      <c r="H1784" s="265"/>
      <c r="I1784" s="666"/>
      <c r="J1784" s="666"/>
      <c r="K1784" s="486"/>
      <c r="L1784" s="137" t="s">
        <v>10950</v>
      </c>
      <c r="M1784" s="680"/>
      <c r="N1784" s="486"/>
      <c r="O1784" s="683"/>
      <c r="P1784" s="486"/>
      <c r="Q1784" s="486"/>
      <c r="R1784" s="486"/>
      <c r="S1784" s="37"/>
      <c r="T1784" s="37"/>
      <c r="U1784" s="37"/>
      <c r="V1784" s="37"/>
      <c r="W1784" s="37"/>
      <c r="X1784" s="37"/>
      <c r="Y1784" s="37"/>
      <c r="Z1784" s="37"/>
      <c r="AA1784" s="37"/>
      <c r="AB1784" s="37"/>
      <c r="AC1784" s="37"/>
      <c r="AD1784" s="37"/>
      <c r="AE1784" s="37"/>
      <c r="AF1784" s="37"/>
      <c r="AG1784" s="37"/>
    </row>
    <row r="1785" spans="1:33" ht="34">
      <c r="A1785" s="666">
        <v>44039</v>
      </c>
      <c r="B1785" s="115" t="s">
        <v>227</v>
      </c>
      <c r="C1785" s="37">
        <v>880816505</v>
      </c>
      <c r="D1785" s="115" t="s">
        <v>139</v>
      </c>
      <c r="E1785" s="115" t="s">
        <v>147</v>
      </c>
      <c r="F1785" s="665" t="s">
        <v>148</v>
      </c>
      <c r="G1785" s="666">
        <v>44074</v>
      </c>
      <c r="H1785" s="265">
        <v>44074</v>
      </c>
      <c r="I1785" s="666"/>
      <c r="J1785" s="665" t="s">
        <v>148</v>
      </c>
      <c r="K1785" s="486">
        <v>25</v>
      </c>
      <c r="L1785" s="137" t="s">
        <v>10951</v>
      </c>
      <c r="M1785" s="680"/>
      <c r="N1785" s="486"/>
      <c r="O1785" s="683"/>
      <c r="P1785" s="486"/>
      <c r="Q1785" s="486"/>
      <c r="R1785" s="486"/>
      <c r="S1785" s="37"/>
      <c r="T1785" s="37"/>
      <c r="U1785" s="37"/>
      <c r="V1785" s="37"/>
      <c r="W1785" s="37"/>
      <c r="X1785" s="37"/>
      <c r="Y1785" s="37"/>
      <c r="Z1785" s="37"/>
      <c r="AA1785" s="37"/>
      <c r="AB1785" s="37"/>
      <c r="AC1785" s="37"/>
      <c r="AD1785" s="37"/>
      <c r="AE1785" s="37"/>
      <c r="AF1785" s="37"/>
      <c r="AG1785" s="37"/>
    </row>
    <row r="1786" spans="1:33" ht="51">
      <c r="A1786" s="666">
        <v>44039</v>
      </c>
      <c r="B1786" s="115" t="s">
        <v>227</v>
      </c>
      <c r="C1786" s="37">
        <v>880585526</v>
      </c>
      <c r="D1786" s="115" t="s">
        <v>139</v>
      </c>
      <c r="E1786" s="115" t="s">
        <v>140</v>
      </c>
      <c r="F1786" s="665" t="s">
        <v>142</v>
      </c>
      <c r="G1786" s="486"/>
      <c r="H1786" s="265"/>
      <c r="I1786" s="666"/>
      <c r="J1786" s="666"/>
      <c r="K1786" s="486"/>
      <c r="L1786" s="137" t="s">
        <v>10952</v>
      </c>
      <c r="M1786" s="680"/>
      <c r="N1786" s="486"/>
      <c r="O1786" s="683"/>
      <c r="P1786" s="486"/>
      <c r="Q1786" s="486"/>
      <c r="R1786" s="486"/>
      <c r="S1786" s="37"/>
      <c r="T1786" s="37"/>
      <c r="U1786" s="37"/>
      <c r="V1786" s="37"/>
      <c r="W1786" s="37"/>
      <c r="X1786" s="37"/>
      <c r="Y1786" s="37"/>
      <c r="Z1786" s="37"/>
      <c r="AA1786" s="37"/>
      <c r="AB1786" s="37"/>
      <c r="AC1786" s="37"/>
      <c r="AD1786" s="37"/>
      <c r="AE1786" s="37"/>
      <c r="AF1786" s="37"/>
      <c r="AG1786" s="37"/>
    </row>
    <row r="1787" spans="1:33" ht="25" customHeight="1">
      <c r="A1787" s="666">
        <v>44039</v>
      </c>
      <c r="B1787" s="115" t="s">
        <v>227</v>
      </c>
      <c r="C1787" s="37">
        <v>880443332</v>
      </c>
      <c r="D1787" s="115" t="s">
        <v>139</v>
      </c>
      <c r="E1787" s="115" t="s">
        <v>140</v>
      </c>
      <c r="F1787" s="665" t="s">
        <v>182</v>
      </c>
      <c r="G1787" s="486"/>
      <c r="H1787" s="265"/>
      <c r="I1787" s="666"/>
      <c r="J1787" s="666"/>
      <c r="K1787" s="486"/>
      <c r="L1787" s="137" t="s">
        <v>10953</v>
      </c>
      <c r="M1787" s="680"/>
      <c r="N1787" s="486"/>
      <c r="O1787" s="683"/>
      <c r="P1787" s="486"/>
      <c r="Q1787" s="486"/>
      <c r="R1787" s="486"/>
      <c r="S1787" s="37"/>
      <c r="T1787" s="37"/>
      <c r="U1787" s="37"/>
      <c r="V1787" s="37"/>
      <c r="W1787" s="37"/>
      <c r="X1787" s="37"/>
      <c r="Y1787" s="37"/>
      <c r="Z1787" s="37"/>
      <c r="AA1787" s="37"/>
      <c r="AB1787" s="37"/>
      <c r="AC1787" s="37"/>
      <c r="AD1787" s="37"/>
      <c r="AE1787" s="37"/>
      <c r="AF1787" s="37"/>
      <c r="AG1787" s="37"/>
    </row>
    <row r="1788" spans="1:33" ht="21" customHeight="1">
      <c r="A1788" s="666">
        <v>44039</v>
      </c>
      <c r="B1788" s="115" t="s">
        <v>227</v>
      </c>
      <c r="C1788" s="37">
        <v>880214500</v>
      </c>
      <c r="D1788" s="115" t="s">
        <v>139</v>
      </c>
      <c r="E1788" s="115" t="s">
        <v>140</v>
      </c>
      <c r="F1788" s="665" t="s">
        <v>142</v>
      </c>
      <c r="G1788" s="486"/>
      <c r="H1788" s="265"/>
      <c r="I1788" s="666"/>
      <c r="J1788" s="666"/>
      <c r="K1788" s="486"/>
      <c r="L1788" s="137" t="s">
        <v>10954</v>
      </c>
      <c r="M1788" s="680"/>
      <c r="N1788" s="486"/>
      <c r="O1788" s="683"/>
      <c r="P1788" s="486"/>
      <c r="Q1788" s="486"/>
      <c r="R1788" s="486"/>
      <c r="S1788" s="37"/>
      <c r="T1788" s="37"/>
      <c r="U1788" s="37"/>
      <c r="V1788" s="37"/>
      <c r="W1788" s="37"/>
      <c r="X1788" s="37"/>
      <c r="Y1788" s="37"/>
      <c r="Z1788" s="37"/>
      <c r="AA1788" s="37"/>
      <c r="AB1788" s="37"/>
      <c r="AC1788" s="37"/>
      <c r="AD1788" s="37"/>
      <c r="AE1788" s="37"/>
      <c r="AF1788" s="37"/>
      <c r="AG1788" s="37"/>
    </row>
    <row r="1789" spans="1:33">
      <c r="A1789" s="666">
        <v>44021</v>
      </c>
      <c r="B1789" s="115" t="s">
        <v>297</v>
      </c>
      <c r="C1789" s="37">
        <v>881047434</v>
      </c>
      <c r="D1789" s="115" t="s">
        <v>139</v>
      </c>
      <c r="E1789" s="115" t="s">
        <v>140</v>
      </c>
      <c r="F1789" s="665" t="s">
        <v>176</v>
      </c>
      <c r="G1789" s="666">
        <v>44035</v>
      </c>
      <c r="H1789" s="265"/>
      <c r="I1789" s="666"/>
      <c r="J1789" s="666"/>
      <c r="K1789" s="486"/>
      <c r="L1789" s="115" t="s">
        <v>10955</v>
      </c>
      <c r="M1789" s="680"/>
      <c r="N1789" s="486"/>
      <c r="O1789" s="683"/>
      <c r="P1789" s="486"/>
      <c r="Q1789" s="486"/>
      <c r="R1789" s="486"/>
      <c r="S1789" s="37"/>
      <c r="T1789" s="37"/>
      <c r="U1789" s="37"/>
      <c r="V1789" s="37"/>
      <c r="W1789" s="37"/>
      <c r="X1789" s="37"/>
      <c r="Y1789" s="37"/>
      <c r="Z1789" s="37"/>
      <c r="AA1789" s="37"/>
      <c r="AB1789" s="37"/>
      <c r="AC1789" s="37"/>
      <c r="AD1789" s="37"/>
      <c r="AE1789" s="37"/>
      <c r="AF1789" s="37"/>
      <c r="AG1789" s="37"/>
    </row>
    <row r="1790" spans="1:33">
      <c r="A1790" s="666">
        <v>44022</v>
      </c>
      <c r="B1790" s="115" t="s">
        <v>297</v>
      </c>
      <c r="C1790" s="37">
        <v>880230692</v>
      </c>
      <c r="D1790" s="115" t="s">
        <v>139</v>
      </c>
      <c r="E1790" s="115" t="s">
        <v>147</v>
      </c>
      <c r="F1790" s="665" t="s">
        <v>148</v>
      </c>
      <c r="G1790" s="486"/>
      <c r="H1790" s="265">
        <v>44023</v>
      </c>
      <c r="I1790" s="666"/>
      <c r="J1790" s="666" t="s">
        <v>148</v>
      </c>
      <c r="K1790" s="486">
        <v>95</v>
      </c>
      <c r="L1790" s="115" t="s">
        <v>10956</v>
      </c>
      <c r="M1790" s="680"/>
      <c r="N1790" s="666">
        <v>44042</v>
      </c>
      <c r="O1790" s="486">
        <v>60</v>
      </c>
      <c r="P1790" s="486"/>
      <c r="Q1790" s="486"/>
      <c r="R1790" s="486"/>
      <c r="S1790" s="37"/>
      <c r="T1790" s="37"/>
      <c r="U1790" s="37"/>
      <c r="V1790" s="37"/>
      <c r="W1790" s="37"/>
      <c r="X1790" s="37"/>
      <c r="Y1790" s="37"/>
      <c r="Z1790" s="37"/>
      <c r="AA1790" s="37"/>
      <c r="AB1790" s="37"/>
      <c r="AC1790" s="37"/>
      <c r="AD1790" s="37"/>
      <c r="AE1790" s="37"/>
      <c r="AF1790" s="37"/>
      <c r="AG1790" s="37"/>
    </row>
    <row r="1791" spans="1:33">
      <c r="A1791" s="666">
        <v>44026</v>
      </c>
      <c r="B1791" s="115" t="s">
        <v>297</v>
      </c>
      <c r="C1791" s="37">
        <v>881439573</v>
      </c>
      <c r="D1791" s="115" t="s">
        <v>152</v>
      </c>
      <c r="E1791" s="115" t="s">
        <v>140</v>
      </c>
      <c r="F1791" s="665" t="s">
        <v>10957</v>
      </c>
      <c r="G1791" s="666">
        <v>44035</v>
      </c>
      <c r="H1791" s="265"/>
      <c r="I1791" s="666"/>
      <c r="J1791" s="666"/>
      <c r="K1791" s="486"/>
      <c r="L1791" s="115" t="s">
        <v>10958</v>
      </c>
      <c r="M1791" s="680"/>
      <c r="N1791" s="486"/>
      <c r="O1791" s="683"/>
      <c r="P1791" s="486"/>
      <c r="Q1791" s="486"/>
      <c r="R1791" s="486"/>
      <c r="S1791" s="37"/>
      <c r="T1791" s="37"/>
      <c r="U1791" s="37"/>
      <c r="V1791" s="37"/>
      <c r="W1791" s="37"/>
      <c r="X1791" s="37"/>
      <c r="Y1791" s="37"/>
      <c r="Z1791" s="37"/>
      <c r="AA1791" s="37"/>
      <c r="AB1791" s="37"/>
      <c r="AC1791" s="37"/>
      <c r="AD1791" s="37"/>
      <c r="AE1791" s="37"/>
      <c r="AF1791" s="37"/>
      <c r="AG1791" s="37"/>
    </row>
    <row r="1792" spans="1:33">
      <c r="A1792" s="666">
        <v>44027</v>
      </c>
      <c r="B1792" s="115" t="s">
        <v>297</v>
      </c>
      <c r="C1792" s="37">
        <v>881099922</v>
      </c>
      <c r="D1792" s="115" t="s">
        <v>152</v>
      </c>
      <c r="E1792" s="115" t="s">
        <v>140</v>
      </c>
      <c r="F1792" s="665" t="s">
        <v>142</v>
      </c>
      <c r="G1792" s="486"/>
      <c r="H1792" s="265"/>
      <c r="I1792" s="666"/>
      <c r="J1792" s="666"/>
      <c r="K1792" s="486"/>
      <c r="L1792" s="115" t="s">
        <v>10959</v>
      </c>
      <c r="M1792" s="680"/>
      <c r="N1792" s="486"/>
      <c r="O1792" s="683"/>
      <c r="P1792" s="486"/>
      <c r="Q1792" s="486"/>
      <c r="R1792" s="486"/>
      <c r="S1792" s="37"/>
      <c r="T1792" s="37"/>
      <c r="U1792" s="37"/>
      <c r="V1792" s="37"/>
      <c r="W1792" s="37"/>
      <c r="X1792" s="37"/>
      <c r="Y1792" s="37"/>
      <c r="Z1792" s="37"/>
      <c r="AA1792" s="37"/>
      <c r="AB1792" s="37"/>
      <c r="AC1792" s="37"/>
      <c r="AD1792" s="37"/>
      <c r="AE1792" s="37"/>
      <c r="AF1792" s="37"/>
      <c r="AG1792" s="37"/>
    </row>
    <row r="1793" spans="1:33">
      <c r="A1793" s="666">
        <v>44027</v>
      </c>
      <c r="B1793" s="115" t="s">
        <v>297</v>
      </c>
      <c r="C1793" s="37">
        <v>882356169</v>
      </c>
      <c r="D1793" s="115" t="s">
        <v>139</v>
      </c>
      <c r="E1793" s="115" t="s">
        <v>140</v>
      </c>
      <c r="F1793" s="665" t="s">
        <v>10960</v>
      </c>
      <c r="G1793" s="486"/>
      <c r="H1793" s="265"/>
      <c r="I1793" s="666"/>
      <c r="J1793" s="666"/>
      <c r="K1793" s="486"/>
      <c r="L1793" s="115" t="s">
        <v>10961</v>
      </c>
      <c r="M1793" s="680"/>
      <c r="N1793" s="486"/>
      <c r="O1793" s="683"/>
      <c r="P1793" s="486"/>
      <c r="Q1793" s="486"/>
      <c r="R1793" s="486"/>
      <c r="S1793" s="37"/>
      <c r="T1793" s="37"/>
      <c r="U1793" s="37"/>
      <c r="V1793" s="37"/>
      <c r="W1793" s="37"/>
      <c r="X1793" s="37"/>
      <c r="Y1793" s="37"/>
      <c r="Z1793" s="37"/>
      <c r="AA1793" s="37"/>
      <c r="AB1793" s="37"/>
      <c r="AC1793" s="37"/>
      <c r="AD1793" s="37"/>
      <c r="AE1793" s="37"/>
      <c r="AF1793" s="37"/>
      <c r="AG1793" s="37"/>
    </row>
    <row r="1794" spans="1:33">
      <c r="A1794" s="666">
        <v>44027</v>
      </c>
      <c r="B1794" s="115" t="s">
        <v>297</v>
      </c>
      <c r="C1794" s="37">
        <v>882338432</v>
      </c>
      <c r="D1794" s="115" t="s">
        <v>345</v>
      </c>
      <c r="E1794" s="115" t="s">
        <v>140</v>
      </c>
      <c r="F1794" s="665" t="s">
        <v>10962</v>
      </c>
      <c r="G1794" s="486"/>
      <c r="H1794" s="265"/>
      <c r="I1794" s="666"/>
      <c r="J1794" s="666"/>
      <c r="K1794" s="486"/>
      <c r="L1794" s="115" t="s">
        <v>10963</v>
      </c>
      <c r="M1794" s="680"/>
      <c r="N1794" s="486"/>
      <c r="O1794" s="683"/>
      <c r="P1794" s="486"/>
      <c r="Q1794" s="486"/>
      <c r="R1794" s="486"/>
      <c r="S1794" s="37"/>
      <c r="T1794" s="37"/>
      <c r="U1794" s="37"/>
      <c r="V1794" s="37"/>
      <c r="W1794" s="37"/>
      <c r="X1794" s="37"/>
      <c r="Y1794" s="37"/>
      <c r="Z1794" s="37"/>
      <c r="AA1794" s="37"/>
      <c r="AB1794" s="37"/>
      <c r="AC1794" s="37"/>
      <c r="AD1794" s="37"/>
      <c r="AE1794" s="37"/>
      <c r="AF1794" s="37"/>
      <c r="AG1794" s="37"/>
    </row>
    <row r="1795" spans="1:33">
      <c r="A1795" s="666">
        <v>44027</v>
      </c>
      <c r="B1795" s="115" t="s">
        <v>297</v>
      </c>
      <c r="C1795" s="37">
        <v>882329962</v>
      </c>
      <c r="D1795" s="115" t="s">
        <v>345</v>
      </c>
      <c r="E1795" s="115" t="s">
        <v>140</v>
      </c>
      <c r="F1795" s="665" t="s">
        <v>10964</v>
      </c>
      <c r="G1795" s="486"/>
      <c r="H1795" s="265"/>
      <c r="I1795" s="666"/>
      <c r="J1795" s="666"/>
      <c r="K1795" s="486"/>
      <c r="L1795" s="115" t="s">
        <v>10965</v>
      </c>
      <c r="M1795" s="680"/>
      <c r="N1795" s="486"/>
      <c r="O1795" s="683"/>
      <c r="P1795" s="486"/>
      <c r="Q1795" s="486"/>
      <c r="R1795" s="486"/>
      <c r="S1795" s="37"/>
      <c r="T1795" s="37"/>
      <c r="U1795" s="37"/>
      <c r="V1795" s="37"/>
      <c r="W1795" s="37"/>
      <c r="X1795" s="37"/>
      <c r="Y1795" s="37"/>
      <c r="Z1795" s="37"/>
      <c r="AA1795" s="37"/>
      <c r="AB1795" s="37"/>
      <c r="AC1795" s="37"/>
      <c r="AD1795" s="37"/>
      <c r="AE1795" s="37"/>
      <c r="AF1795" s="37"/>
      <c r="AG1795" s="37"/>
    </row>
    <row r="1796" spans="1:33">
      <c r="A1796" s="666">
        <v>44027</v>
      </c>
      <c r="B1796" s="115" t="s">
        <v>297</v>
      </c>
      <c r="C1796" s="37">
        <v>881130628</v>
      </c>
      <c r="D1796" s="115" t="s">
        <v>345</v>
      </c>
      <c r="E1796" s="115" t="s">
        <v>140</v>
      </c>
      <c r="F1796" s="665" t="s">
        <v>181</v>
      </c>
      <c r="G1796" s="486"/>
      <c r="H1796" s="265"/>
      <c r="I1796" s="666"/>
      <c r="J1796" s="666"/>
      <c r="K1796" s="486"/>
      <c r="L1796" s="115" t="s">
        <v>10966</v>
      </c>
      <c r="M1796" s="680"/>
      <c r="N1796" s="486"/>
      <c r="O1796" s="683"/>
      <c r="P1796" s="486"/>
      <c r="Q1796" s="486"/>
      <c r="R1796" s="486"/>
      <c r="S1796" s="37"/>
      <c r="T1796" s="37"/>
      <c r="U1796" s="37"/>
      <c r="V1796" s="37"/>
      <c r="W1796" s="37"/>
      <c r="X1796" s="37"/>
      <c r="Y1796" s="37"/>
      <c r="Z1796" s="37"/>
      <c r="AA1796" s="37"/>
      <c r="AB1796" s="37"/>
      <c r="AC1796" s="37"/>
      <c r="AD1796" s="37"/>
      <c r="AE1796" s="37"/>
      <c r="AF1796" s="37"/>
      <c r="AG1796" s="37"/>
    </row>
    <row r="1797" spans="1:33">
      <c r="A1797" s="666">
        <v>44028</v>
      </c>
      <c r="B1797" s="115" t="s">
        <v>297</v>
      </c>
      <c r="C1797" s="37">
        <v>882345715</v>
      </c>
      <c r="D1797" s="115" t="s">
        <v>139</v>
      </c>
      <c r="E1797" s="115" t="s">
        <v>140</v>
      </c>
      <c r="F1797" s="665" t="s">
        <v>10967</v>
      </c>
      <c r="G1797" s="486"/>
      <c r="H1797" s="265">
        <v>44014</v>
      </c>
      <c r="I1797" s="666"/>
      <c r="J1797" s="666" t="s">
        <v>9146</v>
      </c>
      <c r="K1797" s="486">
        <v>9.9</v>
      </c>
      <c r="L1797" s="115" t="s">
        <v>10968</v>
      </c>
      <c r="M1797" s="680"/>
      <c r="N1797" s="486"/>
      <c r="O1797" s="683"/>
      <c r="P1797" s="486"/>
      <c r="Q1797" s="486"/>
      <c r="R1797" s="486"/>
      <c r="S1797" s="37"/>
      <c r="T1797" s="37"/>
      <c r="U1797" s="37"/>
      <c r="V1797" s="37"/>
      <c r="W1797" s="37"/>
      <c r="X1797" s="37"/>
      <c r="Y1797" s="37"/>
      <c r="Z1797" s="37"/>
      <c r="AA1797" s="37"/>
      <c r="AB1797" s="37"/>
      <c r="AC1797" s="37"/>
      <c r="AD1797" s="37"/>
      <c r="AE1797" s="37"/>
      <c r="AF1797" s="37"/>
      <c r="AG1797" s="37"/>
    </row>
    <row r="1798" spans="1:33">
      <c r="A1798" s="666">
        <v>44028</v>
      </c>
      <c r="B1798" s="115" t="s">
        <v>297</v>
      </c>
      <c r="C1798" s="37">
        <v>882270654</v>
      </c>
      <c r="D1798" s="115" t="s">
        <v>345</v>
      </c>
      <c r="E1798" s="115" t="s">
        <v>140</v>
      </c>
      <c r="F1798" s="665" t="s">
        <v>10969</v>
      </c>
      <c r="G1798" s="486"/>
      <c r="H1798" s="265"/>
      <c r="I1798" s="666"/>
      <c r="J1798" s="666"/>
      <c r="K1798" s="486"/>
      <c r="L1798" s="115" t="s">
        <v>10970</v>
      </c>
      <c r="M1798" s="680"/>
      <c r="N1798" s="486"/>
      <c r="O1798" s="683"/>
      <c r="P1798" s="486"/>
      <c r="Q1798" s="486"/>
      <c r="R1798" s="486"/>
      <c r="S1798" s="37"/>
      <c r="T1798" s="37"/>
      <c r="U1798" s="37"/>
      <c r="V1798" s="37"/>
      <c r="W1798" s="37"/>
      <c r="X1798" s="37"/>
      <c r="Y1798" s="37"/>
      <c r="Z1798" s="37"/>
      <c r="AA1798" s="37"/>
      <c r="AB1798" s="37"/>
      <c r="AC1798" s="37"/>
      <c r="AD1798" s="37"/>
      <c r="AE1798" s="37"/>
      <c r="AF1798" s="37"/>
      <c r="AG1798" s="37"/>
    </row>
    <row r="1799" spans="1:33">
      <c r="A1799" s="666">
        <v>44028</v>
      </c>
      <c r="B1799" s="115" t="s">
        <v>297</v>
      </c>
      <c r="C1799" s="37">
        <v>882260143</v>
      </c>
      <c r="D1799" s="115" t="s">
        <v>139</v>
      </c>
      <c r="E1799" s="115" t="s">
        <v>140</v>
      </c>
      <c r="F1799" s="665" t="s">
        <v>10971</v>
      </c>
      <c r="G1799" s="486"/>
      <c r="H1799" s="265"/>
      <c r="I1799" s="666"/>
      <c r="J1799" s="666"/>
      <c r="K1799" s="486"/>
      <c r="L1799" s="115" t="s">
        <v>10972</v>
      </c>
      <c r="M1799" s="680"/>
      <c r="N1799" s="486"/>
      <c r="O1799" s="683"/>
      <c r="P1799" s="486"/>
      <c r="Q1799" s="486"/>
      <c r="R1799" s="486"/>
      <c r="S1799" s="37"/>
      <c r="T1799" s="37"/>
      <c r="U1799" s="37"/>
      <c r="V1799" s="37"/>
      <c r="W1799" s="37"/>
      <c r="X1799" s="37"/>
      <c r="Y1799" s="37"/>
      <c r="Z1799" s="37"/>
      <c r="AA1799" s="37"/>
      <c r="AB1799" s="37"/>
      <c r="AC1799" s="37"/>
      <c r="AD1799" s="37"/>
      <c r="AE1799" s="37"/>
      <c r="AF1799" s="37"/>
      <c r="AG1799" s="37"/>
    </row>
    <row r="1800" spans="1:33">
      <c r="A1800" s="666">
        <v>44028</v>
      </c>
      <c r="B1800" s="115" t="s">
        <v>297</v>
      </c>
      <c r="C1800" s="37">
        <v>882236374</v>
      </c>
      <c r="D1800" s="115" t="s">
        <v>139</v>
      </c>
      <c r="E1800" s="115" t="s">
        <v>140</v>
      </c>
      <c r="F1800" s="665" t="s">
        <v>10971</v>
      </c>
      <c r="G1800" s="486"/>
      <c r="H1800" s="265"/>
      <c r="I1800" s="666"/>
      <c r="J1800" s="666"/>
      <c r="K1800" s="486"/>
      <c r="L1800" s="115" t="s">
        <v>10973</v>
      </c>
      <c r="M1800" s="680"/>
      <c r="N1800" s="486"/>
      <c r="O1800" s="683"/>
      <c r="P1800" s="486"/>
      <c r="Q1800" s="486"/>
      <c r="R1800" s="486"/>
      <c r="S1800" s="37"/>
      <c r="T1800" s="37"/>
      <c r="U1800" s="37"/>
      <c r="V1800" s="37"/>
      <c r="W1800" s="37"/>
      <c r="X1800" s="37"/>
      <c r="Y1800" s="37"/>
      <c r="Z1800" s="37"/>
      <c r="AA1800" s="37"/>
      <c r="AB1800" s="37"/>
      <c r="AC1800" s="37"/>
      <c r="AD1800" s="37"/>
      <c r="AE1800" s="37"/>
      <c r="AF1800" s="37"/>
      <c r="AG1800" s="37"/>
    </row>
    <row r="1801" spans="1:33">
      <c r="A1801" s="666">
        <v>44029</v>
      </c>
      <c r="B1801" s="115" t="s">
        <v>297</v>
      </c>
      <c r="C1801" s="37">
        <v>881531105</v>
      </c>
      <c r="D1801" s="115" t="s">
        <v>139</v>
      </c>
      <c r="E1801" s="115" t="s">
        <v>140</v>
      </c>
      <c r="F1801" s="665" t="s">
        <v>168</v>
      </c>
      <c r="G1801" s="486"/>
      <c r="H1801" s="265"/>
      <c r="I1801" s="666"/>
      <c r="J1801" s="666"/>
      <c r="K1801" s="486"/>
      <c r="L1801" s="115" t="s">
        <v>10974</v>
      </c>
      <c r="M1801" s="680"/>
      <c r="N1801" s="486"/>
      <c r="O1801" s="683"/>
      <c r="P1801" s="486"/>
      <c r="Q1801" s="486"/>
      <c r="R1801" s="486"/>
      <c r="S1801" s="37"/>
      <c r="T1801" s="37"/>
      <c r="U1801" s="37"/>
      <c r="V1801" s="37"/>
      <c r="W1801" s="37"/>
      <c r="X1801" s="37"/>
      <c r="Y1801" s="37"/>
      <c r="Z1801" s="37"/>
      <c r="AA1801" s="37"/>
      <c r="AB1801" s="37"/>
      <c r="AC1801" s="37"/>
      <c r="AD1801" s="37"/>
      <c r="AE1801" s="37"/>
      <c r="AF1801" s="37"/>
      <c r="AG1801" s="37"/>
    </row>
    <row r="1802" spans="1:33">
      <c r="A1802" s="666">
        <v>44029</v>
      </c>
      <c r="B1802" s="115" t="s">
        <v>297</v>
      </c>
      <c r="C1802" s="37">
        <v>881458774</v>
      </c>
      <c r="D1802" s="115" t="s">
        <v>152</v>
      </c>
      <c r="E1802" s="115" t="s">
        <v>140</v>
      </c>
      <c r="F1802" s="665" t="s">
        <v>168</v>
      </c>
      <c r="G1802" s="486"/>
      <c r="H1802" s="265"/>
      <c r="I1802" s="666"/>
      <c r="J1802" s="666"/>
      <c r="K1802" s="486"/>
      <c r="L1802" s="115" t="s">
        <v>10975</v>
      </c>
      <c r="M1802" s="680"/>
      <c r="N1802" s="486"/>
      <c r="O1802" s="683"/>
      <c r="P1802" s="486"/>
      <c r="Q1802" s="486"/>
      <c r="R1802" s="486"/>
      <c r="S1802" s="37"/>
      <c r="T1802" s="37"/>
      <c r="U1802" s="37"/>
      <c r="V1802" s="37"/>
      <c r="W1802" s="37"/>
      <c r="X1802" s="37"/>
      <c r="Y1802" s="37"/>
      <c r="Z1802" s="37"/>
      <c r="AA1802" s="37"/>
      <c r="AB1802" s="37"/>
      <c r="AC1802" s="37"/>
      <c r="AD1802" s="37"/>
      <c r="AE1802" s="37"/>
      <c r="AF1802" s="37"/>
      <c r="AG1802" s="37"/>
    </row>
    <row r="1803" spans="1:33">
      <c r="A1803" s="666">
        <v>44029</v>
      </c>
      <c r="B1803" s="115" t="s">
        <v>297</v>
      </c>
      <c r="C1803" s="37">
        <v>880944252</v>
      </c>
      <c r="D1803" s="115" t="s">
        <v>139</v>
      </c>
      <c r="E1803" s="115" t="s">
        <v>140</v>
      </c>
      <c r="F1803" s="665" t="s">
        <v>10976</v>
      </c>
      <c r="G1803" s="486"/>
      <c r="H1803" s="265"/>
      <c r="I1803" s="666"/>
      <c r="J1803" s="666"/>
      <c r="K1803" s="486"/>
      <c r="L1803" s="115" t="s">
        <v>10977</v>
      </c>
      <c r="M1803" s="680"/>
      <c r="N1803" s="486"/>
      <c r="O1803" s="683"/>
      <c r="P1803" s="486"/>
      <c r="Q1803" s="486"/>
      <c r="R1803" s="486"/>
      <c r="S1803" s="37"/>
      <c r="T1803" s="37"/>
      <c r="U1803" s="37"/>
      <c r="V1803" s="37"/>
      <c r="W1803" s="37"/>
      <c r="X1803" s="37"/>
      <c r="Y1803" s="37"/>
      <c r="Z1803" s="37"/>
      <c r="AA1803" s="37"/>
      <c r="AB1803" s="37"/>
      <c r="AC1803" s="37"/>
      <c r="AD1803" s="37"/>
      <c r="AE1803" s="37"/>
      <c r="AF1803" s="37"/>
      <c r="AG1803" s="37"/>
    </row>
    <row r="1804" spans="1:33">
      <c r="A1804" s="666">
        <v>44029</v>
      </c>
      <c r="B1804" s="115" t="s">
        <v>297</v>
      </c>
      <c r="C1804" s="37">
        <v>882396144</v>
      </c>
      <c r="D1804" s="115" t="s">
        <v>345</v>
      </c>
      <c r="E1804" s="115" t="s">
        <v>140</v>
      </c>
      <c r="F1804" s="665" t="s">
        <v>10976</v>
      </c>
      <c r="G1804" s="486" t="s">
        <v>10978</v>
      </c>
      <c r="H1804" s="265"/>
      <c r="I1804" s="666"/>
      <c r="J1804" s="666"/>
      <c r="K1804" s="486"/>
      <c r="L1804" s="115" t="s">
        <v>10977</v>
      </c>
      <c r="M1804" s="680"/>
      <c r="N1804" s="486"/>
      <c r="O1804" s="683"/>
      <c r="P1804" s="486"/>
      <c r="Q1804" s="486"/>
      <c r="R1804" s="486"/>
      <c r="S1804" s="37"/>
      <c r="T1804" s="37"/>
      <c r="U1804" s="37"/>
      <c r="V1804" s="37"/>
      <c r="W1804" s="37"/>
      <c r="X1804" s="37"/>
      <c r="Y1804" s="37"/>
      <c r="Z1804" s="37"/>
      <c r="AA1804" s="37"/>
      <c r="AB1804" s="37"/>
      <c r="AC1804" s="37"/>
      <c r="AD1804" s="37"/>
      <c r="AE1804" s="37"/>
      <c r="AF1804" s="37"/>
      <c r="AG1804" s="37"/>
    </row>
    <row r="1805" spans="1:33">
      <c r="A1805" s="666">
        <v>44032</v>
      </c>
      <c r="B1805" s="115" t="s">
        <v>297</v>
      </c>
      <c r="C1805" s="37">
        <v>882366743</v>
      </c>
      <c r="D1805" s="115" t="s">
        <v>139</v>
      </c>
      <c r="E1805" s="115" t="s">
        <v>140</v>
      </c>
      <c r="F1805" s="665" t="s">
        <v>142</v>
      </c>
      <c r="G1805" s="486"/>
      <c r="H1805" s="265"/>
      <c r="I1805" s="666"/>
      <c r="J1805" s="666"/>
      <c r="K1805" s="486"/>
      <c r="L1805" s="115" t="s">
        <v>10979</v>
      </c>
      <c r="M1805" s="680"/>
      <c r="N1805" s="486"/>
      <c r="O1805" s="683"/>
      <c r="P1805" s="486"/>
      <c r="Q1805" s="486"/>
      <c r="R1805" s="486"/>
      <c r="S1805" s="37"/>
      <c r="T1805" s="37"/>
      <c r="U1805" s="37"/>
      <c r="V1805" s="37"/>
      <c r="W1805" s="37"/>
      <c r="X1805" s="37"/>
      <c r="Y1805" s="37"/>
      <c r="Z1805" s="37"/>
      <c r="AA1805" s="37"/>
      <c r="AB1805" s="37"/>
      <c r="AC1805" s="37"/>
      <c r="AD1805" s="37"/>
      <c r="AE1805" s="37"/>
      <c r="AF1805" s="37"/>
      <c r="AG1805" s="37"/>
    </row>
    <row r="1806" spans="1:33">
      <c r="A1806" s="666">
        <v>44032</v>
      </c>
      <c r="B1806" s="115" t="s">
        <v>297</v>
      </c>
      <c r="C1806" s="37">
        <v>882357761</v>
      </c>
      <c r="D1806" s="115" t="s">
        <v>139</v>
      </c>
      <c r="E1806" s="115" t="s">
        <v>147</v>
      </c>
      <c r="F1806" s="665" t="s">
        <v>142</v>
      </c>
      <c r="G1806" s="486"/>
      <c r="H1806" s="265"/>
      <c r="I1806" s="666"/>
      <c r="J1806" s="666"/>
      <c r="K1806" s="486"/>
      <c r="L1806" s="115" t="s">
        <v>10980</v>
      </c>
      <c r="M1806" s="680"/>
      <c r="N1806" s="486"/>
      <c r="O1806" s="683"/>
      <c r="P1806" s="486"/>
      <c r="Q1806" s="486"/>
      <c r="R1806" s="486"/>
      <c r="S1806" s="37"/>
      <c r="T1806" s="37"/>
      <c r="U1806" s="37"/>
      <c r="V1806" s="37"/>
      <c r="W1806" s="37"/>
      <c r="X1806" s="37"/>
      <c r="Y1806" s="37"/>
      <c r="Z1806" s="37"/>
      <c r="AA1806" s="37"/>
      <c r="AB1806" s="37"/>
      <c r="AC1806" s="37"/>
      <c r="AD1806" s="37"/>
      <c r="AE1806" s="37"/>
      <c r="AF1806" s="37"/>
      <c r="AG1806" s="37"/>
    </row>
    <row r="1807" spans="1:33">
      <c r="A1807" s="666">
        <v>44032</v>
      </c>
      <c r="B1807" s="115" t="s">
        <v>297</v>
      </c>
      <c r="C1807" s="37">
        <v>881577141</v>
      </c>
      <c r="D1807" s="115" t="s">
        <v>139</v>
      </c>
      <c r="E1807" s="115" t="s">
        <v>140</v>
      </c>
      <c r="F1807" s="665" t="s">
        <v>10981</v>
      </c>
      <c r="G1807" s="486"/>
      <c r="H1807" s="265"/>
      <c r="I1807" s="666"/>
      <c r="J1807" s="666"/>
      <c r="K1807" s="486"/>
      <c r="L1807" s="115" t="s">
        <v>10982</v>
      </c>
      <c r="M1807" s="680"/>
      <c r="N1807" s="486"/>
      <c r="O1807" s="683"/>
      <c r="P1807" s="486"/>
      <c r="Q1807" s="486"/>
      <c r="R1807" s="486"/>
      <c r="S1807" s="37"/>
      <c r="T1807" s="37"/>
      <c r="U1807" s="37"/>
      <c r="V1807" s="37"/>
      <c r="W1807" s="37"/>
      <c r="X1807" s="37"/>
      <c r="Y1807" s="37"/>
      <c r="Z1807" s="37"/>
      <c r="AA1807" s="37"/>
      <c r="AB1807" s="37"/>
      <c r="AC1807" s="37"/>
      <c r="AD1807" s="37"/>
      <c r="AE1807" s="37"/>
      <c r="AF1807" s="37"/>
      <c r="AG1807" s="37"/>
    </row>
    <row r="1808" spans="1:33">
      <c r="A1808" s="666">
        <v>44032</v>
      </c>
      <c r="B1808" s="115" t="s">
        <v>297</v>
      </c>
      <c r="C1808" s="37">
        <v>881813852</v>
      </c>
      <c r="D1808" s="115" t="s">
        <v>152</v>
      </c>
      <c r="E1808" s="115" t="s">
        <v>147</v>
      </c>
      <c r="F1808" s="665" t="s">
        <v>142</v>
      </c>
      <c r="G1808" s="486"/>
      <c r="H1808" s="265">
        <v>44036</v>
      </c>
      <c r="I1808" s="666"/>
      <c r="J1808" s="666"/>
      <c r="K1808" s="486">
        <v>80.5</v>
      </c>
      <c r="L1808" s="115" t="s">
        <v>10983</v>
      </c>
      <c r="M1808" s="680"/>
      <c r="N1808" s="486"/>
      <c r="O1808" s="683"/>
      <c r="P1808" s="486"/>
      <c r="Q1808" s="486"/>
      <c r="R1808" s="486"/>
      <c r="S1808" s="37"/>
      <c r="T1808" s="37"/>
      <c r="U1808" s="37"/>
      <c r="V1808" s="37"/>
      <c r="W1808" s="37"/>
      <c r="X1808" s="37"/>
      <c r="Y1808" s="37"/>
      <c r="Z1808" s="37"/>
      <c r="AA1808" s="37"/>
      <c r="AB1808" s="37"/>
      <c r="AC1808" s="37"/>
      <c r="AD1808" s="37"/>
      <c r="AE1808" s="37"/>
      <c r="AF1808" s="37"/>
      <c r="AG1808" s="37"/>
    </row>
    <row r="1809" spans="1:33">
      <c r="A1809" s="666">
        <v>44033</v>
      </c>
      <c r="B1809" s="115" t="s">
        <v>297</v>
      </c>
      <c r="C1809" s="37">
        <v>882032731</v>
      </c>
      <c r="D1809" s="115" t="s">
        <v>139</v>
      </c>
      <c r="E1809" s="115" t="s">
        <v>140</v>
      </c>
      <c r="F1809" s="665" t="s">
        <v>168</v>
      </c>
      <c r="G1809" s="486"/>
      <c r="H1809" s="265"/>
      <c r="I1809" s="666"/>
      <c r="J1809" s="666"/>
      <c r="K1809" s="486"/>
      <c r="L1809" s="115" t="s">
        <v>10984</v>
      </c>
      <c r="M1809" s="680"/>
      <c r="N1809" s="486"/>
      <c r="O1809" s="683"/>
      <c r="P1809" s="486"/>
      <c r="Q1809" s="486"/>
      <c r="R1809" s="486"/>
      <c r="S1809" s="37"/>
      <c r="T1809" s="37"/>
      <c r="U1809" s="37"/>
      <c r="V1809" s="37"/>
      <c r="W1809" s="37"/>
      <c r="X1809" s="37"/>
      <c r="Y1809" s="37"/>
      <c r="Z1809" s="37"/>
      <c r="AA1809" s="37"/>
      <c r="AB1809" s="37"/>
      <c r="AC1809" s="37"/>
      <c r="AD1809" s="37"/>
      <c r="AE1809" s="37"/>
      <c r="AF1809" s="37"/>
      <c r="AG1809" s="37"/>
    </row>
    <row r="1810" spans="1:33">
      <c r="A1810" s="666">
        <v>44033</v>
      </c>
      <c r="B1810" s="115" t="s">
        <v>297</v>
      </c>
      <c r="C1810" s="37">
        <v>882342330</v>
      </c>
      <c r="D1810" s="115" t="s">
        <v>139</v>
      </c>
      <c r="E1810" s="115" t="s">
        <v>140</v>
      </c>
      <c r="F1810" s="665" t="s">
        <v>1031</v>
      </c>
      <c r="G1810" s="486"/>
      <c r="H1810" s="265">
        <v>44035</v>
      </c>
      <c r="I1810" s="666"/>
      <c r="J1810" s="666" t="s">
        <v>142</v>
      </c>
      <c r="K1810" s="486">
        <v>699</v>
      </c>
      <c r="L1810" s="115" t="s">
        <v>10985</v>
      </c>
      <c r="M1810" s="680"/>
      <c r="N1810" s="486"/>
      <c r="O1810" s="683"/>
      <c r="P1810" s="486"/>
      <c r="Q1810" s="486"/>
      <c r="R1810" s="486"/>
      <c r="S1810" s="37"/>
      <c r="T1810" s="37"/>
      <c r="U1810" s="37"/>
      <c r="V1810" s="37"/>
      <c r="W1810" s="37"/>
      <c r="X1810" s="37"/>
      <c r="Y1810" s="37"/>
      <c r="Z1810" s="37"/>
      <c r="AA1810" s="37"/>
      <c r="AB1810" s="37"/>
      <c r="AC1810" s="37"/>
      <c r="AD1810" s="37"/>
      <c r="AE1810" s="37"/>
      <c r="AF1810" s="37"/>
      <c r="AG1810" s="37"/>
    </row>
    <row r="1811" spans="1:33">
      <c r="A1811" s="666">
        <v>44034</v>
      </c>
      <c r="B1811" s="115" t="s">
        <v>297</v>
      </c>
      <c r="C1811" s="37">
        <v>881892894</v>
      </c>
      <c r="D1811" s="115" t="s">
        <v>139</v>
      </c>
      <c r="E1811" s="115" t="s">
        <v>140</v>
      </c>
      <c r="F1811" s="665" t="s">
        <v>10986</v>
      </c>
      <c r="G1811" s="486"/>
      <c r="H1811" s="265"/>
      <c r="I1811" s="666"/>
      <c r="J1811" s="666"/>
      <c r="K1811" s="486"/>
      <c r="L1811" s="115" t="s">
        <v>10987</v>
      </c>
      <c r="M1811" s="680"/>
      <c r="N1811" s="486"/>
      <c r="O1811" s="683"/>
      <c r="P1811" s="486"/>
      <c r="Q1811" s="486"/>
      <c r="R1811" s="486"/>
      <c r="S1811" s="37"/>
      <c r="T1811" s="37"/>
      <c r="U1811" s="37"/>
      <c r="V1811" s="37"/>
      <c r="W1811" s="37"/>
      <c r="X1811" s="37"/>
      <c r="Y1811" s="37"/>
      <c r="Z1811" s="37"/>
      <c r="AA1811" s="37"/>
      <c r="AB1811" s="37"/>
      <c r="AC1811" s="37"/>
      <c r="AD1811" s="37"/>
      <c r="AE1811" s="37"/>
      <c r="AF1811" s="37"/>
      <c r="AG1811" s="37"/>
    </row>
    <row r="1812" spans="1:33">
      <c r="A1812" s="666">
        <v>44034</v>
      </c>
      <c r="B1812" s="115" t="s">
        <v>297</v>
      </c>
      <c r="C1812" s="37">
        <v>882430854</v>
      </c>
      <c r="D1812" s="115" t="s">
        <v>139</v>
      </c>
      <c r="E1812" s="115" t="s">
        <v>140</v>
      </c>
      <c r="F1812" s="665" t="s">
        <v>142</v>
      </c>
      <c r="G1812" s="486"/>
      <c r="H1812" s="265"/>
      <c r="I1812" s="666"/>
      <c r="J1812" s="666"/>
      <c r="K1812" s="486"/>
      <c r="L1812" s="115" t="s">
        <v>10988</v>
      </c>
      <c r="M1812" s="680"/>
      <c r="N1812" s="486"/>
      <c r="O1812" s="683"/>
      <c r="P1812" s="486"/>
      <c r="Q1812" s="486"/>
      <c r="R1812" s="486"/>
      <c r="S1812" s="37"/>
      <c r="T1812" s="37"/>
      <c r="U1812" s="37"/>
      <c r="V1812" s="37"/>
      <c r="W1812" s="37"/>
      <c r="X1812" s="37"/>
      <c r="Y1812" s="37"/>
      <c r="Z1812" s="37"/>
      <c r="AA1812" s="37"/>
      <c r="AB1812" s="37"/>
      <c r="AC1812" s="37"/>
      <c r="AD1812" s="37"/>
      <c r="AE1812" s="37"/>
      <c r="AF1812" s="37"/>
      <c r="AG1812" s="37"/>
    </row>
    <row r="1813" spans="1:33">
      <c r="A1813" s="666">
        <v>44034</v>
      </c>
      <c r="B1813" s="115" t="s">
        <v>297</v>
      </c>
      <c r="C1813" s="37">
        <v>881845523</v>
      </c>
      <c r="D1813" s="115" t="s">
        <v>139</v>
      </c>
      <c r="E1813" s="115" t="s">
        <v>140</v>
      </c>
      <c r="F1813" s="665" t="s">
        <v>176</v>
      </c>
      <c r="G1813" s="486"/>
      <c r="H1813" s="265"/>
      <c r="I1813" s="666"/>
      <c r="J1813" s="666"/>
      <c r="K1813" s="486"/>
      <c r="L1813" s="115" t="s">
        <v>10989</v>
      </c>
      <c r="M1813" s="680"/>
      <c r="N1813" s="486"/>
      <c r="O1813" s="683"/>
      <c r="P1813" s="486"/>
      <c r="Q1813" s="486"/>
      <c r="R1813" s="486"/>
      <c r="S1813" s="37"/>
      <c r="T1813" s="37"/>
      <c r="U1813" s="37"/>
      <c r="V1813" s="37"/>
      <c r="W1813" s="37"/>
      <c r="X1813" s="37"/>
      <c r="Y1813" s="37"/>
      <c r="Z1813" s="37"/>
      <c r="AA1813" s="37"/>
      <c r="AB1813" s="37"/>
      <c r="AC1813" s="37"/>
      <c r="AD1813" s="37"/>
      <c r="AE1813" s="37"/>
      <c r="AF1813" s="37"/>
      <c r="AG1813" s="37"/>
    </row>
    <row r="1814" spans="1:33">
      <c r="A1814" s="666">
        <v>44034</v>
      </c>
      <c r="B1814" s="115" t="s">
        <v>297</v>
      </c>
      <c r="C1814" s="37">
        <v>881513703</v>
      </c>
      <c r="D1814" s="115" t="s">
        <v>152</v>
      </c>
      <c r="E1814" s="115" t="s">
        <v>147</v>
      </c>
      <c r="F1814" s="665" t="s">
        <v>10990</v>
      </c>
      <c r="G1814" s="665"/>
      <c r="H1814" s="265"/>
      <c r="I1814" s="666">
        <v>44063</v>
      </c>
      <c r="J1814" s="666"/>
      <c r="K1814" s="486"/>
      <c r="L1814" s="115" t="s">
        <v>10991</v>
      </c>
      <c r="M1814" s="680"/>
      <c r="N1814" s="659">
        <v>44039</v>
      </c>
      <c r="O1814" s="486">
        <v>189.5</v>
      </c>
      <c r="P1814" s="486"/>
      <c r="Q1814" s="486"/>
      <c r="R1814" s="486"/>
      <c r="S1814" s="37"/>
      <c r="T1814" s="37"/>
      <c r="U1814" s="37"/>
      <c r="V1814" s="37"/>
      <c r="W1814" s="37"/>
      <c r="X1814" s="37"/>
      <c r="Y1814" s="37"/>
      <c r="Z1814" s="37"/>
      <c r="AA1814" s="37"/>
      <c r="AB1814" s="37"/>
      <c r="AC1814" s="37"/>
      <c r="AD1814" s="37"/>
      <c r="AE1814" s="37"/>
      <c r="AF1814" s="37"/>
      <c r="AG1814" s="37"/>
    </row>
    <row r="1815" spans="1:33">
      <c r="A1815" s="666">
        <v>44035</v>
      </c>
      <c r="B1815" s="115" t="s">
        <v>297</v>
      </c>
      <c r="C1815" s="37">
        <v>881292884</v>
      </c>
      <c r="D1815" s="115" t="s">
        <v>152</v>
      </c>
      <c r="E1815" s="115" t="s">
        <v>147</v>
      </c>
      <c r="F1815" s="665" t="s">
        <v>142</v>
      </c>
      <c r="G1815" s="486"/>
      <c r="H1815" s="265"/>
      <c r="I1815" s="666"/>
      <c r="J1815" s="666"/>
      <c r="K1815" s="486"/>
      <c r="L1815" s="115" t="s">
        <v>10992</v>
      </c>
      <c r="M1815" s="680"/>
      <c r="N1815" s="666">
        <v>44043</v>
      </c>
      <c r="O1815" s="486">
        <v>493.02</v>
      </c>
      <c r="P1815" s="486"/>
      <c r="Q1815" s="486"/>
      <c r="R1815" s="486"/>
      <c r="S1815" s="37"/>
      <c r="T1815" s="37"/>
      <c r="U1815" s="37"/>
      <c r="V1815" s="37"/>
      <c r="W1815" s="37"/>
      <c r="X1815" s="37"/>
      <c r="Y1815" s="37"/>
      <c r="Z1815" s="37"/>
      <c r="AA1815" s="37"/>
      <c r="AB1815" s="37"/>
      <c r="AC1815" s="37"/>
      <c r="AD1815" s="37"/>
      <c r="AE1815" s="37"/>
      <c r="AF1815" s="37"/>
      <c r="AG1815" s="37"/>
    </row>
    <row r="1816" spans="1:33">
      <c r="A1816" s="666">
        <v>44035</v>
      </c>
      <c r="B1816" s="115" t="s">
        <v>297</v>
      </c>
      <c r="C1816" s="37">
        <v>881287165</v>
      </c>
      <c r="D1816" s="115" t="s">
        <v>152</v>
      </c>
      <c r="E1816" s="115" t="s">
        <v>140</v>
      </c>
      <c r="F1816" s="665" t="s">
        <v>10993</v>
      </c>
      <c r="G1816" s="486"/>
      <c r="H1816" s="265"/>
      <c r="I1816" s="666"/>
      <c r="J1816" s="666"/>
      <c r="K1816" s="486"/>
      <c r="L1816" s="115" t="s">
        <v>10994</v>
      </c>
      <c r="M1816" s="680"/>
      <c r="N1816" s="486"/>
      <c r="O1816" s="683"/>
      <c r="P1816" s="486"/>
      <c r="Q1816" s="486"/>
      <c r="R1816" s="486"/>
      <c r="S1816" s="37"/>
      <c r="T1816" s="37"/>
      <c r="U1816" s="37"/>
      <c r="V1816" s="37"/>
      <c r="W1816" s="37"/>
      <c r="X1816" s="37"/>
      <c r="Y1816" s="37"/>
      <c r="Z1816" s="37"/>
      <c r="AA1816" s="37"/>
      <c r="AB1816" s="37"/>
      <c r="AC1816" s="37"/>
      <c r="AD1816" s="37"/>
      <c r="AE1816" s="37"/>
      <c r="AF1816" s="37"/>
      <c r="AG1816" s="37"/>
    </row>
    <row r="1817" spans="1:33">
      <c r="A1817" s="666">
        <v>44036</v>
      </c>
      <c r="B1817" s="115" t="s">
        <v>297</v>
      </c>
      <c r="C1817" s="37">
        <v>881209496</v>
      </c>
      <c r="D1817" s="115" t="s">
        <v>152</v>
      </c>
      <c r="E1817" s="115" t="s">
        <v>140</v>
      </c>
      <c r="F1817" s="665" t="s">
        <v>142</v>
      </c>
      <c r="G1817" s="486"/>
      <c r="H1817" s="265"/>
      <c r="I1817" s="666"/>
      <c r="J1817" s="666"/>
      <c r="K1817" s="486"/>
      <c r="L1817" s="115" t="s">
        <v>10995</v>
      </c>
      <c r="M1817" s="680"/>
      <c r="N1817" s="486"/>
      <c r="O1817" s="683"/>
      <c r="P1817" s="486"/>
      <c r="Q1817" s="486"/>
      <c r="R1817" s="486"/>
      <c r="S1817" s="37"/>
      <c r="T1817" s="37"/>
      <c r="U1817" s="37"/>
      <c r="V1817" s="37"/>
      <c r="W1817" s="37"/>
      <c r="X1817" s="37"/>
      <c r="Y1817" s="37"/>
      <c r="Z1817" s="37"/>
      <c r="AA1817" s="37"/>
      <c r="AB1817" s="37"/>
      <c r="AC1817" s="37"/>
      <c r="AD1817" s="37"/>
      <c r="AE1817" s="37"/>
      <c r="AF1817" s="37"/>
      <c r="AG1817" s="37"/>
    </row>
    <row r="1818" spans="1:33">
      <c r="A1818" s="666">
        <v>44036</v>
      </c>
      <c r="B1818" s="115" t="s">
        <v>297</v>
      </c>
      <c r="C1818" s="37">
        <v>881171765</v>
      </c>
      <c r="D1818" s="115" t="s">
        <v>152</v>
      </c>
      <c r="E1818" s="115" t="s">
        <v>140</v>
      </c>
      <c r="F1818" s="665" t="s">
        <v>142</v>
      </c>
      <c r="G1818" s="486"/>
      <c r="H1818" s="265"/>
      <c r="I1818" s="666"/>
      <c r="J1818" s="666"/>
      <c r="K1818" s="486"/>
      <c r="L1818" s="115" t="s">
        <v>10995</v>
      </c>
      <c r="M1818" s="680"/>
      <c r="N1818" s="486"/>
      <c r="O1818" s="683"/>
      <c r="P1818" s="486"/>
      <c r="Q1818" s="486"/>
      <c r="R1818" s="486"/>
      <c r="S1818" s="37"/>
      <c r="T1818" s="37"/>
      <c r="U1818" s="37"/>
      <c r="V1818" s="37"/>
      <c r="W1818" s="37"/>
      <c r="X1818" s="37"/>
      <c r="Y1818" s="37"/>
      <c r="Z1818" s="37"/>
      <c r="AA1818" s="37"/>
      <c r="AB1818" s="37"/>
      <c r="AC1818" s="37"/>
      <c r="AD1818" s="37"/>
      <c r="AE1818" s="37"/>
      <c r="AF1818" s="37"/>
      <c r="AG1818" s="37"/>
    </row>
    <row r="1819" spans="1:33">
      <c r="A1819" s="666">
        <v>44036</v>
      </c>
      <c r="B1819" s="115" t="s">
        <v>297</v>
      </c>
      <c r="C1819" s="37">
        <v>881166179</v>
      </c>
      <c r="D1819" s="115" t="s">
        <v>139</v>
      </c>
      <c r="E1819" s="115" t="s">
        <v>140</v>
      </c>
      <c r="F1819" s="665" t="s">
        <v>168</v>
      </c>
      <c r="G1819" s="486"/>
      <c r="H1819" s="265"/>
      <c r="I1819" s="666"/>
      <c r="J1819" s="666"/>
      <c r="K1819" s="486"/>
      <c r="L1819" s="115" t="s">
        <v>10996</v>
      </c>
      <c r="M1819" s="680"/>
      <c r="N1819" s="486"/>
      <c r="O1819" s="683"/>
      <c r="P1819" s="486"/>
      <c r="Q1819" s="486"/>
      <c r="R1819" s="486"/>
      <c r="S1819" s="37"/>
      <c r="T1819" s="37"/>
      <c r="U1819" s="37"/>
      <c r="V1819" s="37"/>
      <c r="W1819" s="37"/>
      <c r="X1819" s="37"/>
      <c r="Y1819" s="37"/>
      <c r="Z1819" s="37"/>
      <c r="AA1819" s="37"/>
      <c r="AB1819" s="37"/>
      <c r="AC1819" s="37"/>
      <c r="AD1819" s="37"/>
      <c r="AE1819" s="37"/>
      <c r="AF1819" s="37"/>
      <c r="AG1819" s="37"/>
    </row>
    <row r="1820" spans="1:33">
      <c r="A1820" s="666">
        <v>44037</v>
      </c>
      <c r="B1820" s="115" t="s">
        <v>297</v>
      </c>
      <c r="C1820" s="37">
        <v>882324272</v>
      </c>
      <c r="D1820" s="115" t="s">
        <v>152</v>
      </c>
      <c r="E1820" s="115" t="s">
        <v>140</v>
      </c>
      <c r="F1820" s="665" t="s">
        <v>142</v>
      </c>
      <c r="G1820" s="486"/>
      <c r="H1820" s="265"/>
      <c r="I1820" s="666"/>
      <c r="J1820" s="666"/>
      <c r="K1820" s="486"/>
      <c r="L1820" s="115"/>
      <c r="M1820" s="680"/>
      <c r="N1820" s="486"/>
      <c r="O1820" s="683"/>
      <c r="P1820" s="486"/>
      <c r="Q1820" s="486"/>
      <c r="R1820" s="486"/>
      <c r="S1820" s="37"/>
      <c r="T1820" s="37"/>
      <c r="U1820" s="37"/>
      <c r="V1820" s="37"/>
      <c r="W1820" s="37"/>
      <c r="X1820" s="37"/>
      <c r="Y1820" s="37"/>
      <c r="Z1820" s="37"/>
      <c r="AA1820" s="37"/>
      <c r="AB1820" s="37"/>
      <c r="AC1820" s="37"/>
      <c r="AD1820" s="37"/>
      <c r="AE1820" s="37"/>
      <c r="AF1820" s="37"/>
      <c r="AG1820" s="37"/>
    </row>
    <row r="1821" spans="1:33">
      <c r="A1821" s="666">
        <v>44037</v>
      </c>
      <c r="B1821" s="115" t="s">
        <v>297</v>
      </c>
      <c r="C1821" s="37">
        <v>882325840</v>
      </c>
      <c r="D1821" s="115" t="s">
        <v>139</v>
      </c>
      <c r="E1821" s="115" t="s">
        <v>140</v>
      </c>
      <c r="F1821" s="665" t="s">
        <v>274</v>
      </c>
      <c r="G1821" s="486"/>
      <c r="H1821" s="265"/>
      <c r="I1821" s="666"/>
      <c r="J1821" s="666"/>
      <c r="K1821" s="486"/>
      <c r="L1821" s="115"/>
      <c r="M1821" s="680"/>
      <c r="N1821" s="486"/>
      <c r="O1821" s="683"/>
      <c r="P1821" s="486"/>
      <c r="Q1821" s="486"/>
      <c r="R1821" s="486"/>
      <c r="S1821" s="37"/>
      <c r="T1821" s="37"/>
      <c r="U1821" s="37"/>
      <c r="V1821" s="37"/>
      <c r="W1821" s="37"/>
      <c r="X1821" s="37"/>
      <c r="Y1821" s="37"/>
      <c r="Z1821" s="37"/>
      <c r="AA1821" s="37"/>
      <c r="AB1821" s="37"/>
      <c r="AC1821" s="37"/>
      <c r="AD1821" s="37"/>
      <c r="AE1821" s="37"/>
      <c r="AF1821" s="37"/>
      <c r="AG1821" s="37"/>
    </row>
    <row r="1822" spans="1:33">
      <c r="A1822" s="666">
        <v>44037</v>
      </c>
      <c r="B1822" s="115" t="s">
        <v>297</v>
      </c>
      <c r="C1822" s="37">
        <v>882321184</v>
      </c>
      <c r="D1822" s="115" t="s">
        <v>152</v>
      </c>
      <c r="E1822" s="115" t="s">
        <v>140</v>
      </c>
      <c r="F1822" s="665" t="s">
        <v>142</v>
      </c>
      <c r="G1822" s="115"/>
      <c r="H1822" s="265">
        <v>44043</v>
      </c>
      <c r="I1822" s="666"/>
      <c r="J1822" s="665" t="s">
        <v>142</v>
      </c>
      <c r="K1822" s="486">
        <v>328</v>
      </c>
      <c r="L1822" s="115" t="s">
        <v>10997</v>
      </c>
      <c r="M1822" s="680"/>
      <c r="N1822" s="486"/>
      <c r="O1822" s="683"/>
      <c r="P1822" s="486"/>
      <c r="Q1822" s="486"/>
      <c r="R1822" s="486"/>
      <c r="S1822" s="37"/>
      <c r="T1822" s="37"/>
      <c r="U1822" s="37"/>
      <c r="V1822" s="37"/>
      <c r="W1822" s="37"/>
      <c r="X1822" s="37"/>
      <c r="Y1822" s="37"/>
      <c r="Z1822" s="37"/>
      <c r="AA1822" s="37"/>
      <c r="AB1822" s="37"/>
      <c r="AC1822" s="37"/>
      <c r="AD1822" s="37"/>
      <c r="AE1822" s="37"/>
      <c r="AF1822" s="37"/>
      <c r="AG1822" s="37"/>
    </row>
    <row r="1823" spans="1:33">
      <c r="A1823" s="666">
        <v>44039</v>
      </c>
      <c r="B1823" s="115" t="s">
        <v>297</v>
      </c>
      <c r="C1823" s="37">
        <v>882319934</v>
      </c>
      <c r="D1823" s="115" t="s">
        <v>139</v>
      </c>
      <c r="E1823" s="115" t="s">
        <v>140</v>
      </c>
      <c r="F1823" s="665" t="s">
        <v>338</v>
      </c>
      <c r="G1823" s="486"/>
      <c r="H1823" s="265"/>
      <c r="I1823" s="666"/>
      <c r="J1823" s="666"/>
      <c r="K1823" s="486"/>
      <c r="L1823" s="115" t="s">
        <v>10998</v>
      </c>
      <c r="M1823" s="680"/>
      <c r="N1823" s="486"/>
      <c r="O1823" s="683"/>
      <c r="P1823" s="486"/>
      <c r="Q1823" s="486"/>
      <c r="R1823" s="486"/>
      <c r="S1823" s="37"/>
      <c r="T1823" s="37"/>
      <c r="U1823" s="37"/>
      <c r="V1823" s="37"/>
      <c r="W1823" s="37"/>
      <c r="X1823" s="37"/>
      <c r="Y1823" s="37"/>
      <c r="Z1823" s="37"/>
      <c r="AA1823" s="37"/>
      <c r="AB1823" s="37"/>
      <c r="AC1823" s="37"/>
      <c r="AD1823" s="37"/>
      <c r="AE1823" s="37"/>
      <c r="AF1823" s="37"/>
      <c r="AG1823" s="37"/>
    </row>
    <row r="1824" spans="1:33">
      <c r="A1824" s="666">
        <v>44039</v>
      </c>
      <c r="B1824" s="115" t="s">
        <v>297</v>
      </c>
      <c r="C1824" s="37">
        <v>881540494</v>
      </c>
      <c r="D1824" s="115" t="s">
        <v>152</v>
      </c>
      <c r="E1824" s="115" t="s">
        <v>140</v>
      </c>
      <c r="F1824" s="665" t="s">
        <v>142</v>
      </c>
      <c r="G1824" s="486"/>
      <c r="H1824" s="265"/>
      <c r="I1824" s="666"/>
      <c r="J1824" s="666"/>
      <c r="K1824" s="486"/>
      <c r="L1824" s="115" t="s">
        <v>10999</v>
      </c>
      <c r="M1824" s="680"/>
      <c r="N1824" s="486"/>
      <c r="O1824" s="683"/>
      <c r="P1824" s="486"/>
      <c r="Q1824" s="486"/>
      <c r="R1824" s="486"/>
      <c r="S1824" s="37"/>
      <c r="T1824" s="37"/>
      <c r="U1824" s="37"/>
      <c r="V1824" s="37"/>
      <c r="W1824" s="37"/>
      <c r="X1824" s="37"/>
      <c r="Y1824" s="37"/>
      <c r="Z1824" s="37"/>
      <c r="AA1824" s="37"/>
      <c r="AB1824" s="37"/>
      <c r="AC1824" s="37"/>
      <c r="AD1824" s="37"/>
      <c r="AE1824" s="37"/>
      <c r="AF1824" s="37"/>
      <c r="AG1824" s="37"/>
    </row>
    <row r="1825" spans="1:33">
      <c r="A1825" s="666">
        <v>44039</v>
      </c>
      <c r="B1825" s="115" t="s">
        <v>297</v>
      </c>
      <c r="C1825" s="37">
        <v>880572778</v>
      </c>
      <c r="D1825" s="115" t="s">
        <v>139</v>
      </c>
      <c r="E1825" s="115" t="s">
        <v>140</v>
      </c>
      <c r="F1825" s="665" t="s">
        <v>142</v>
      </c>
      <c r="G1825" s="486"/>
      <c r="H1825" s="265">
        <v>44041</v>
      </c>
      <c r="I1825" s="666"/>
      <c r="J1825" s="665" t="s">
        <v>142</v>
      </c>
      <c r="K1825" s="486">
        <v>524.4</v>
      </c>
      <c r="L1825" s="115" t="s">
        <v>11000</v>
      </c>
      <c r="M1825" s="680"/>
      <c r="N1825" s="486"/>
      <c r="O1825" s="683"/>
      <c r="P1825" s="486"/>
      <c r="Q1825" s="486"/>
      <c r="R1825" s="486"/>
      <c r="S1825" s="37"/>
      <c r="T1825" s="37"/>
      <c r="U1825" s="37"/>
      <c r="V1825" s="37"/>
      <c r="W1825" s="37"/>
      <c r="X1825" s="37"/>
      <c r="Y1825" s="37"/>
      <c r="Z1825" s="37"/>
      <c r="AA1825" s="37"/>
      <c r="AB1825" s="37"/>
      <c r="AC1825" s="37"/>
      <c r="AD1825" s="37"/>
      <c r="AE1825" s="37"/>
      <c r="AF1825" s="37"/>
      <c r="AG1825" s="37"/>
    </row>
    <row r="1826" spans="1:33">
      <c r="A1826" s="666">
        <v>44040</v>
      </c>
      <c r="B1826" s="115" t="s">
        <v>157</v>
      </c>
      <c r="C1826" s="37">
        <v>881030881</v>
      </c>
      <c r="D1826" s="115" t="s">
        <v>139</v>
      </c>
      <c r="E1826" s="115" t="s">
        <v>140</v>
      </c>
      <c r="F1826" s="665" t="s">
        <v>590</v>
      </c>
      <c r="G1826" s="486"/>
      <c r="H1826" s="265"/>
      <c r="I1826" s="666">
        <v>44053</v>
      </c>
      <c r="J1826" s="666"/>
      <c r="K1826" s="486"/>
      <c r="L1826" s="115"/>
      <c r="M1826" s="680"/>
      <c r="N1826" s="486"/>
      <c r="O1826" s="683"/>
      <c r="P1826" s="486"/>
      <c r="Q1826" s="486"/>
      <c r="R1826" s="486"/>
      <c r="S1826" s="37"/>
      <c r="T1826" s="37"/>
      <c r="U1826" s="37"/>
      <c r="V1826" s="37"/>
      <c r="W1826" s="37"/>
      <c r="X1826" s="37"/>
      <c r="Y1826" s="37"/>
      <c r="Z1826" s="37"/>
      <c r="AA1826" s="37"/>
      <c r="AB1826" s="37"/>
      <c r="AC1826" s="37"/>
      <c r="AD1826" s="37"/>
      <c r="AE1826" s="37"/>
      <c r="AF1826" s="37"/>
      <c r="AG1826" s="37"/>
    </row>
    <row r="1827" spans="1:33">
      <c r="A1827" s="666">
        <v>44040</v>
      </c>
      <c r="B1827" s="115" t="s">
        <v>157</v>
      </c>
      <c r="C1827" s="486">
        <f>880005480</f>
        <v>880005480</v>
      </c>
      <c r="D1827" s="115" t="s">
        <v>139</v>
      </c>
      <c r="E1827" s="115" t="s">
        <v>140</v>
      </c>
      <c r="F1827" s="665" t="s">
        <v>142</v>
      </c>
      <c r="G1827" s="486"/>
      <c r="H1827" s="666">
        <v>44040</v>
      </c>
      <c r="I1827" s="666"/>
      <c r="J1827" s="666" t="s">
        <v>1072</v>
      </c>
      <c r="K1827" s="486">
        <f>316.5+27</f>
        <v>343.5</v>
      </c>
      <c r="L1827" s="115"/>
      <c r="M1827" s="680"/>
      <c r="N1827" s="486"/>
      <c r="O1827" s="683"/>
      <c r="P1827" s="486"/>
      <c r="Q1827" s="486"/>
      <c r="R1827" s="486"/>
      <c r="S1827" s="486"/>
      <c r="T1827" s="486"/>
      <c r="U1827" s="486"/>
      <c r="V1827" s="486"/>
      <c r="W1827" s="486"/>
      <c r="X1827" s="486"/>
      <c r="Y1827" s="486"/>
      <c r="Z1827" s="486"/>
      <c r="AA1827" s="486"/>
      <c r="AB1827" s="486"/>
      <c r="AC1827" s="486"/>
      <c r="AD1827" s="486"/>
      <c r="AE1827" s="486"/>
      <c r="AF1827" s="486"/>
      <c r="AG1827" s="486"/>
    </row>
    <row r="1828" spans="1:33">
      <c r="A1828" s="666">
        <v>44040</v>
      </c>
      <c r="B1828" s="115" t="s">
        <v>227</v>
      </c>
      <c r="C1828" s="37">
        <v>881932173</v>
      </c>
      <c r="D1828" s="115" t="s">
        <v>139</v>
      </c>
      <c r="E1828" s="115" t="s">
        <v>140</v>
      </c>
      <c r="F1828" s="665" t="s">
        <v>11001</v>
      </c>
      <c r="G1828" s="486"/>
      <c r="H1828" s="265"/>
      <c r="I1828" s="666">
        <v>44042</v>
      </c>
      <c r="J1828" s="666" t="s">
        <v>11001</v>
      </c>
      <c r="K1828" s="486"/>
      <c r="L1828" s="115" t="s">
        <v>11002</v>
      </c>
      <c r="M1828" s="680"/>
      <c r="N1828" s="486"/>
      <c r="O1828" s="683"/>
      <c r="P1828" s="486"/>
      <c r="Q1828" s="486"/>
      <c r="R1828" s="486"/>
      <c r="S1828" s="37"/>
      <c r="T1828" s="37"/>
      <c r="U1828" s="37"/>
      <c r="V1828" s="37"/>
      <c r="W1828" s="37"/>
      <c r="X1828" s="37"/>
      <c r="Y1828" s="37"/>
      <c r="Z1828" s="37"/>
      <c r="AA1828" s="37"/>
      <c r="AB1828" s="37"/>
      <c r="AC1828" s="37"/>
      <c r="AD1828" s="37"/>
      <c r="AE1828" s="37"/>
      <c r="AF1828" s="37"/>
      <c r="AG1828" s="37"/>
    </row>
    <row r="1829" spans="1:33">
      <c r="A1829" s="666">
        <v>44040</v>
      </c>
      <c r="B1829" s="115" t="s">
        <v>138</v>
      </c>
      <c r="C1829" s="37">
        <v>880046990</v>
      </c>
      <c r="D1829" s="115" t="s">
        <v>139</v>
      </c>
      <c r="E1829" s="115" t="s">
        <v>140</v>
      </c>
      <c r="F1829" s="665" t="s">
        <v>168</v>
      </c>
      <c r="G1829" s="486"/>
      <c r="H1829" s="265"/>
      <c r="I1829" s="666">
        <v>44055</v>
      </c>
      <c r="J1829" s="666"/>
      <c r="K1829" s="486"/>
      <c r="L1829" s="115" t="s">
        <v>11003</v>
      </c>
      <c r="M1829" s="680"/>
      <c r="N1829" s="486"/>
      <c r="O1829" s="683"/>
      <c r="P1829" s="486"/>
      <c r="Q1829" s="486"/>
      <c r="R1829" s="486"/>
      <c r="S1829" s="37"/>
      <c r="T1829" s="37"/>
      <c r="U1829" s="37"/>
      <c r="V1829" s="37"/>
      <c r="W1829" s="37"/>
      <c r="X1829" s="37"/>
      <c r="Y1829" s="37"/>
      <c r="Z1829" s="37"/>
      <c r="AA1829" s="37"/>
      <c r="AB1829" s="37"/>
      <c r="AC1829" s="37"/>
      <c r="AD1829" s="37"/>
      <c r="AE1829" s="37"/>
      <c r="AF1829" s="37"/>
      <c r="AG1829" s="37"/>
    </row>
    <row r="1830" spans="1:33" ht="18">
      <c r="A1830" s="666">
        <v>44040</v>
      </c>
      <c r="B1830" s="115" t="s">
        <v>144</v>
      </c>
      <c r="C1830" s="486">
        <v>880040494</v>
      </c>
      <c r="D1830" s="115" t="s">
        <v>139</v>
      </c>
      <c r="E1830" s="115" t="s">
        <v>147</v>
      </c>
      <c r="F1830" s="115" t="s">
        <v>282</v>
      </c>
      <c r="G1830" s="486"/>
      <c r="H1830" s="486"/>
      <c r="I1830" s="666">
        <v>44070</v>
      </c>
      <c r="J1830" s="486"/>
      <c r="K1830" s="486"/>
      <c r="L1830" s="486"/>
      <c r="M1830" s="773"/>
      <c r="N1830" s="37"/>
      <c r="O1830" s="37"/>
      <c r="P1830" s="37"/>
      <c r="Q1830" s="37"/>
      <c r="R1830" s="37"/>
      <c r="S1830" s="37"/>
      <c r="T1830" s="37"/>
      <c r="U1830" s="37"/>
      <c r="V1830" s="37"/>
      <c r="W1830" s="37"/>
      <c r="X1830" s="37"/>
      <c r="Y1830" s="37"/>
      <c r="Z1830" s="37"/>
      <c r="AA1830" s="37"/>
      <c r="AB1830" s="37"/>
      <c r="AC1830" s="37"/>
      <c r="AD1830" s="37"/>
      <c r="AE1830" s="37"/>
      <c r="AF1830" s="37"/>
      <c r="AG1830" s="37"/>
    </row>
    <row r="1831" spans="1:33" ht="18">
      <c r="A1831" s="666">
        <v>44040</v>
      </c>
      <c r="B1831" s="115" t="s">
        <v>156</v>
      </c>
      <c r="C1831" s="37">
        <v>880000932</v>
      </c>
      <c r="D1831" s="115" t="s">
        <v>139</v>
      </c>
      <c r="E1831" s="115" t="s">
        <v>140</v>
      </c>
      <c r="F1831" s="115"/>
      <c r="G1831" s="486"/>
      <c r="H1831" s="666">
        <v>44043</v>
      </c>
      <c r="I1831" s="666">
        <v>44050</v>
      </c>
      <c r="J1831" s="486"/>
      <c r="K1831" s="486">
        <v>3746.1</v>
      </c>
      <c r="L1831" s="486"/>
      <c r="M1831" s="773"/>
      <c r="N1831" s="37"/>
      <c r="O1831" s="37"/>
      <c r="P1831" s="37"/>
      <c r="Q1831" s="37"/>
      <c r="R1831" s="37"/>
      <c r="S1831" s="37"/>
      <c r="T1831" s="37"/>
      <c r="U1831" s="37"/>
      <c r="V1831" s="37"/>
      <c r="W1831" s="37"/>
      <c r="X1831" s="37"/>
      <c r="Y1831" s="37"/>
      <c r="Z1831" s="37"/>
      <c r="AA1831" s="37"/>
      <c r="AB1831" s="37"/>
      <c r="AC1831" s="37"/>
      <c r="AD1831" s="37"/>
      <c r="AE1831" s="37"/>
      <c r="AF1831" s="37"/>
      <c r="AG1831" s="37"/>
    </row>
    <row r="1832" spans="1:33" ht="18">
      <c r="A1832" s="666">
        <v>44040</v>
      </c>
      <c r="B1832" s="115" t="s">
        <v>144</v>
      </c>
      <c r="C1832" s="486">
        <v>882229025</v>
      </c>
      <c r="D1832" s="115" t="s">
        <v>152</v>
      </c>
      <c r="E1832" s="115" t="s">
        <v>140</v>
      </c>
      <c r="F1832" s="115" t="s">
        <v>142</v>
      </c>
      <c r="G1832" s="486"/>
      <c r="H1832" s="486"/>
      <c r="I1832" s="666">
        <v>44058</v>
      </c>
      <c r="J1832" s="486"/>
      <c r="K1832" s="486"/>
      <c r="L1832" s="115" t="s">
        <v>492</v>
      </c>
      <c r="M1832" s="773"/>
      <c r="N1832" s="37"/>
      <c r="O1832" s="37"/>
      <c r="P1832" s="37"/>
      <c r="Q1832" s="37"/>
      <c r="R1832" s="37"/>
      <c r="S1832" s="37"/>
      <c r="T1832" s="37"/>
      <c r="U1832" s="37"/>
      <c r="V1832" s="37"/>
      <c r="W1832" s="37"/>
      <c r="X1832" s="37"/>
      <c r="Y1832" s="37"/>
      <c r="Z1832" s="37"/>
      <c r="AA1832" s="37"/>
      <c r="AB1832" s="37"/>
      <c r="AC1832" s="37"/>
      <c r="AD1832" s="37"/>
      <c r="AE1832" s="37"/>
      <c r="AF1832" s="37"/>
      <c r="AG1832" s="37"/>
    </row>
    <row r="1833" spans="1:33" ht="18">
      <c r="A1833" s="666">
        <v>44040</v>
      </c>
      <c r="B1833" s="115" t="s">
        <v>138</v>
      </c>
      <c r="C1833" s="37">
        <v>880410798</v>
      </c>
      <c r="D1833" s="115" t="s">
        <v>139</v>
      </c>
      <c r="E1833" s="115" t="s">
        <v>140</v>
      </c>
      <c r="F1833" s="115" t="s">
        <v>283</v>
      </c>
      <c r="G1833" s="486"/>
      <c r="H1833" s="486"/>
      <c r="I1833" s="666">
        <v>44063</v>
      </c>
      <c r="J1833" s="486"/>
      <c r="K1833" s="486"/>
      <c r="L1833" s="115" t="s">
        <v>10778</v>
      </c>
      <c r="M1833" s="773"/>
      <c r="N1833" s="37"/>
      <c r="O1833" s="37"/>
      <c r="P1833" s="37"/>
      <c r="Q1833" s="37"/>
      <c r="R1833" s="37"/>
      <c r="S1833" s="37"/>
      <c r="T1833" s="37"/>
      <c r="U1833" s="37"/>
      <c r="V1833" s="37"/>
      <c r="W1833" s="37"/>
      <c r="X1833" s="37"/>
      <c r="Y1833" s="37"/>
      <c r="Z1833" s="37"/>
      <c r="AA1833" s="37"/>
      <c r="AB1833" s="37"/>
      <c r="AC1833" s="37"/>
      <c r="AD1833" s="37"/>
      <c r="AE1833" s="37"/>
      <c r="AF1833" s="37"/>
      <c r="AG1833" s="37"/>
    </row>
    <row r="1834" spans="1:33" ht="18">
      <c r="A1834" s="666">
        <v>44040</v>
      </c>
      <c r="B1834" s="115" t="s">
        <v>194</v>
      </c>
      <c r="C1834" s="486">
        <v>880046846</v>
      </c>
      <c r="D1834" s="115" t="s">
        <v>139</v>
      </c>
      <c r="E1834" s="115" t="s">
        <v>140</v>
      </c>
      <c r="F1834" s="115" t="s">
        <v>142</v>
      </c>
      <c r="G1834" s="486"/>
      <c r="H1834" s="486"/>
      <c r="I1834" s="666">
        <v>44055</v>
      </c>
      <c r="J1834" s="486"/>
      <c r="K1834" s="486"/>
      <c r="L1834" s="115" t="s">
        <v>10778</v>
      </c>
      <c r="M1834" s="773"/>
      <c r="N1834" s="265">
        <v>44041</v>
      </c>
      <c r="O1834" s="37">
        <v>8000</v>
      </c>
      <c r="P1834" s="37"/>
      <c r="Q1834" s="37"/>
      <c r="R1834" s="37"/>
      <c r="S1834" s="37"/>
      <c r="T1834" s="37"/>
      <c r="U1834" s="37"/>
      <c r="V1834" s="37"/>
      <c r="W1834" s="37"/>
      <c r="X1834" s="37"/>
      <c r="Y1834" s="37"/>
      <c r="Z1834" s="37"/>
      <c r="AA1834" s="37"/>
      <c r="AB1834" s="37"/>
      <c r="AC1834" s="37"/>
      <c r="AD1834" s="37"/>
      <c r="AE1834" s="37"/>
      <c r="AF1834" s="37"/>
      <c r="AG1834" s="37"/>
    </row>
    <row r="1835" spans="1:33" ht="18">
      <c r="A1835" s="666">
        <v>44040</v>
      </c>
      <c r="B1835" s="115" t="s">
        <v>281</v>
      </c>
      <c r="C1835" s="486">
        <v>881929070</v>
      </c>
      <c r="D1835" s="115" t="s">
        <v>139</v>
      </c>
      <c r="E1835" s="115" t="s">
        <v>140</v>
      </c>
      <c r="F1835" s="115" t="s">
        <v>142</v>
      </c>
      <c r="G1835" s="486"/>
      <c r="H1835" s="486"/>
      <c r="I1835" s="666">
        <v>44074</v>
      </c>
      <c r="J1835" s="486"/>
      <c r="K1835" s="486"/>
      <c r="L1835" s="115" t="s">
        <v>11004</v>
      </c>
      <c r="M1835" s="773"/>
      <c r="N1835" s="37"/>
      <c r="O1835" s="37"/>
      <c r="P1835" s="37"/>
      <c r="Q1835" s="37"/>
      <c r="R1835" s="37"/>
      <c r="S1835" s="37"/>
      <c r="T1835" s="37"/>
      <c r="U1835" s="37"/>
      <c r="V1835" s="37"/>
      <c r="W1835" s="37"/>
      <c r="X1835" s="37"/>
      <c r="Y1835" s="37"/>
      <c r="Z1835" s="37"/>
      <c r="AA1835" s="37"/>
      <c r="AB1835" s="37"/>
      <c r="AC1835" s="37"/>
      <c r="AD1835" s="37"/>
      <c r="AE1835" s="37"/>
      <c r="AF1835" s="37"/>
      <c r="AG1835" s="37"/>
    </row>
    <row r="1836" spans="1:33" ht="18">
      <c r="A1836" s="666">
        <v>44040</v>
      </c>
      <c r="B1836" s="115" t="s">
        <v>154</v>
      </c>
      <c r="C1836" s="486">
        <v>880408104</v>
      </c>
      <c r="D1836" s="115" t="s">
        <v>139</v>
      </c>
      <c r="E1836" s="115" t="s">
        <v>147</v>
      </c>
      <c r="F1836" s="115"/>
      <c r="G1836" s="486"/>
      <c r="H1836" s="486"/>
      <c r="I1836" s="486"/>
      <c r="J1836" s="486"/>
      <c r="K1836" s="486"/>
      <c r="L1836" s="486"/>
      <c r="M1836" s="773"/>
      <c r="N1836" s="37"/>
      <c r="O1836" s="37"/>
      <c r="P1836" s="37"/>
      <c r="Q1836" s="37"/>
      <c r="R1836" s="37"/>
      <c r="S1836" s="37"/>
      <c r="T1836" s="37"/>
      <c r="U1836" s="37"/>
      <c r="V1836" s="37"/>
      <c r="W1836" s="37"/>
      <c r="X1836" s="37"/>
      <c r="Y1836" s="37"/>
      <c r="Z1836" s="37"/>
      <c r="AA1836" s="37"/>
      <c r="AB1836" s="37"/>
      <c r="AC1836" s="37"/>
      <c r="AD1836" s="37"/>
      <c r="AE1836" s="37"/>
      <c r="AF1836" s="37"/>
      <c r="AG1836" s="37"/>
    </row>
    <row r="1837" spans="1:33">
      <c r="A1837" s="666">
        <v>44040</v>
      </c>
      <c r="B1837" s="115" t="s">
        <v>146</v>
      </c>
      <c r="C1837" s="486">
        <v>880039546</v>
      </c>
      <c r="D1837" s="115" t="s">
        <v>139</v>
      </c>
      <c r="E1837" s="115" t="s">
        <v>150</v>
      </c>
      <c r="F1837" s="665" t="s">
        <v>11005</v>
      </c>
      <c r="G1837" s="486"/>
      <c r="H1837" s="666">
        <v>44040</v>
      </c>
      <c r="I1837" s="665">
        <v>44055</v>
      </c>
      <c r="J1837" s="666" t="s">
        <v>163</v>
      </c>
      <c r="K1837" s="486">
        <v>193.68</v>
      </c>
      <c r="L1837" s="680" t="s">
        <v>1876</v>
      </c>
      <c r="M1837" s="680"/>
      <c r="N1837" s="486"/>
      <c r="O1837" s="683"/>
      <c r="P1837" s="486"/>
      <c r="Q1837" s="486"/>
      <c r="R1837" s="486"/>
      <c r="S1837" s="486"/>
      <c r="T1837" s="486"/>
      <c r="U1837" s="486"/>
      <c r="V1837" s="486"/>
      <c r="W1837" s="486"/>
      <c r="X1837" s="486"/>
      <c r="Y1837" s="486"/>
      <c r="Z1837" s="486"/>
      <c r="AA1837" s="486"/>
      <c r="AB1837" s="486"/>
      <c r="AC1837" s="486"/>
      <c r="AD1837" s="486"/>
      <c r="AE1837" s="486"/>
      <c r="AF1837" s="486"/>
      <c r="AG1837" s="486"/>
    </row>
    <row r="1838" spans="1:33">
      <c r="A1838" s="666">
        <v>44013</v>
      </c>
      <c r="B1838" s="115" t="s">
        <v>167</v>
      </c>
      <c r="C1838" s="37">
        <v>881715138</v>
      </c>
      <c r="D1838" s="115" t="s">
        <v>139</v>
      </c>
      <c r="E1838" s="115" t="s">
        <v>140</v>
      </c>
      <c r="F1838" s="665" t="s">
        <v>142</v>
      </c>
      <c r="G1838" s="486"/>
      <c r="H1838" s="265"/>
      <c r="I1838" s="665">
        <v>44028</v>
      </c>
      <c r="J1838" s="666"/>
      <c r="K1838" s="486"/>
      <c r="L1838" s="115"/>
      <c r="M1838" s="680"/>
      <c r="N1838" s="486"/>
      <c r="O1838" s="683"/>
      <c r="P1838" s="486"/>
      <c r="Q1838" s="486"/>
      <c r="R1838" s="486"/>
      <c r="S1838" s="37"/>
      <c r="T1838" s="37"/>
      <c r="U1838" s="37"/>
      <c r="V1838" s="37"/>
      <c r="W1838" s="37"/>
      <c r="X1838" s="37"/>
      <c r="Y1838" s="37"/>
      <c r="Z1838" s="37"/>
      <c r="AA1838" s="37"/>
      <c r="AB1838" s="37"/>
      <c r="AC1838" s="37"/>
      <c r="AD1838" s="37"/>
      <c r="AE1838" s="37"/>
      <c r="AF1838" s="37"/>
      <c r="AG1838" s="37"/>
    </row>
    <row r="1839" spans="1:33">
      <c r="A1839" s="666">
        <v>44013</v>
      </c>
      <c r="B1839" s="115" t="s">
        <v>167</v>
      </c>
      <c r="C1839" s="37">
        <v>881692723</v>
      </c>
      <c r="D1839" s="115" t="s">
        <v>152</v>
      </c>
      <c r="E1839" s="115" t="s">
        <v>140</v>
      </c>
      <c r="F1839" s="665" t="s">
        <v>168</v>
      </c>
      <c r="G1839" s="486"/>
      <c r="H1839" s="265"/>
      <c r="I1839" s="665">
        <v>44028</v>
      </c>
      <c r="J1839" s="666"/>
      <c r="K1839" s="486"/>
      <c r="L1839" s="115"/>
      <c r="M1839" s="680"/>
      <c r="N1839" s="486"/>
      <c r="O1839" s="683"/>
      <c r="P1839" s="486"/>
      <c r="Q1839" s="486"/>
      <c r="R1839" s="486"/>
      <c r="S1839" s="37"/>
      <c r="T1839" s="37"/>
      <c r="U1839" s="37"/>
      <c r="V1839" s="37"/>
      <c r="W1839" s="37"/>
      <c r="X1839" s="37"/>
      <c r="Y1839" s="37"/>
      <c r="Z1839" s="37"/>
      <c r="AA1839" s="37"/>
      <c r="AB1839" s="37"/>
      <c r="AC1839" s="37"/>
      <c r="AD1839" s="37"/>
      <c r="AE1839" s="37"/>
      <c r="AF1839" s="37"/>
      <c r="AG1839" s="37"/>
    </row>
    <row r="1840" spans="1:33">
      <c r="A1840" s="666">
        <v>44013</v>
      </c>
      <c r="B1840" s="115" t="s">
        <v>167</v>
      </c>
      <c r="C1840" s="37">
        <v>881688125</v>
      </c>
      <c r="D1840" s="115" t="s">
        <v>152</v>
      </c>
      <c r="E1840" s="115" t="s">
        <v>140</v>
      </c>
      <c r="F1840" s="665" t="s">
        <v>142</v>
      </c>
      <c r="G1840" s="486"/>
      <c r="H1840" s="265"/>
      <c r="I1840" s="665"/>
      <c r="J1840" s="666"/>
      <c r="K1840" s="486"/>
      <c r="L1840" s="115"/>
      <c r="M1840" s="680"/>
      <c r="N1840" s="486"/>
      <c r="O1840" s="683"/>
      <c r="P1840" s="486"/>
      <c r="Q1840" s="486"/>
      <c r="R1840" s="486"/>
      <c r="S1840" s="37"/>
      <c r="T1840" s="37"/>
      <c r="U1840" s="37"/>
      <c r="V1840" s="37"/>
      <c r="W1840" s="37"/>
      <c r="X1840" s="37"/>
      <c r="Y1840" s="37"/>
      <c r="Z1840" s="37"/>
      <c r="AA1840" s="37"/>
      <c r="AB1840" s="37"/>
      <c r="AC1840" s="37"/>
      <c r="AD1840" s="37"/>
      <c r="AE1840" s="37"/>
      <c r="AF1840" s="37"/>
      <c r="AG1840" s="37"/>
    </row>
    <row r="1841" spans="1:33">
      <c r="A1841" s="666">
        <v>44013</v>
      </c>
      <c r="B1841" s="115" t="s">
        <v>167</v>
      </c>
      <c r="C1841" s="37">
        <v>881670141</v>
      </c>
      <c r="D1841" s="115" t="s">
        <v>152</v>
      </c>
      <c r="E1841" s="115" t="s">
        <v>140</v>
      </c>
      <c r="F1841" s="665" t="s">
        <v>142</v>
      </c>
      <c r="G1841" s="486"/>
      <c r="H1841" s="265"/>
      <c r="I1841" s="665"/>
      <c r="J1841" s="666"/>
      <c r="K1841" s="486"/>
      <c r="L1841" s="115"/>
      <c r="M1841" s="680"/>
      <c r="N1841" s="486"/>
      <c r="O1841" s="683"/>
      <c r="P1841" s="486"/>
      <c r="Q1841" s="486"/>
      <c r="R1841" s="486"/>
      <c r="S1841" s="37"/>
      <c r="T1841" s="37"/>
      <c r="U1841" s="37"/>
      <c r="V1841" s="37"/>
      <c r="W1841" s="37"/>
      <c r="X1841" s="37"/>
      <c r="Y1841" s="37"/>
      <c r="Z1841" s="37"/>
      <c r="AA1841" s="37"/>
      <c r="AB1841" s="37"/>
      <c r="AC1841" s="37"/>
      <c r="AD1841" s="37"/>
      <c r="AE1841" s="37"/>
      <c r="AF1841" s="37"/>
      <c r="AG1841" s="37"/>
    </row>
    <row r="1842" spans="1:33">
      <c r="A1842" s="666">
        <v>44013</v>
      </c>
      <c r="B1842" s="115" t="s">
        <v>167</v>
      </c>
      <c r="C1842" s="37">
        <v>881666711</v>
      </c>
      <c r="D1842" s="115" t="s">
        <v>152</v>
      </c>
      <c r="E1842" s="115" t="s">
        <v>140</v>
      </c>
      <c r="F1842" s="665" t="s">
        <v>142</v>
      </c>
      <c r="G1842" s="486"/>
      <c r="H1842" s="265"/>
      <c r="I1842" s="665"/>
      <c r="J1842" s="666"/>
      <c r="K1842" s="486"/>
      <c r="L1842" s="115"/>
      <c r="M1842" s="680"/>
      <c r="N1842" s="486"/>
      <c r="O1842" s="683"/>
      <c r="P1842" s="486"/>
      <c r="Q1842" s="486"/>
      <c r="R1842" s="486"/>
      <c r="S1842" s="37"/>
      <c r="T1842" s="37"/>
      <c r="U1842" s="37"/>
      <c r="V1842" s="37"/>
      <c r="W1842" s="37"/>
      <c r="X1842" s="37"/>
      <c r="Y1842" s="37"/>
      <c r="Z1842" s="37"/>
      <c r="AA1842" s="37"/>
      <c r="AB1842" s="37"/>
      <c r="AC1842" s="37"/>
      <c r="AD1842" s="37"/>
      <c r="AE1842" s="37"/>
      <c r="AF1842" s="37"/>
      <c r="AG1842" s="37"/>
    </row>
    <row r="1843" spans="1:33">
      <c r="A1843" s="666">
        <v>44013</v>
      </c>
      <c r="B1843" s="115" t="s">
        <v>167</v>
      </c>
      <c r="C1843" s="37">
        <v>881615556</v>
      </c>
      <c r="D1843" s="115" t="s">
        <v>139</v>
      </c>
      <c r="E1843" s="115" t="s">
        <v>140</v>
      </c>
      <c r="F1843" s="665" t="s">
        <v>168</v>
      </c>
      <c r="G1843" s="486"/>
      <c r="H1843" s="265"/>
      <c r="I1843" s="665">
        <v>44028</v>
      </c>
      <c r="J1843" s="666"/>
      <c r="K1843" s="486"/>
      <c r="L1843" s="115"/>
      <c r="M1843" s="680"/>
      <c r="N1843" s="486"/>
      <c r="O1843" s="683"/>
      <c r="P1843" s="486"/>
      <c r="Q1843" s="486"/>
      <c r="R1843" s="486"/>
      <c r="S1843" s="37"/>
      <c r="T1843" s="37"/>
      <c r="U1843" s="37"/>
      <c r="V1843" s="37"/>
      <c r="W1843" s="37"/>
      <c r="X1843" s="37"/>
      <c r="Y1843" s="37"/>
      <c r="Z1843" s="37"/>
      <c r="AA1843" s="37"/>
      <c r="AB1843" s="37"/>
      <c r="AC1843" s="37"/>
      <c r="AD1843" s="37"/>
      <c r="AE1843" s="37"/>
      <c r="AF1843" s="37"/>
      <c r="AG1843" s="37"/>
    </row>
    <row r="1844" spans="1:33">
      <c r="A1844" s="666">
        <v>44013</v>
      </c>
      <c r="B1844" s="115" t="s">
        <v>167</v>
      </c>
      <c r="C1844" s="37">
        <v>882284262</v>
      </c>
      <c r="D1844" s="115" t="s">
        <v>139</v>
      </c>
      <c r="E1844" s="115" t="s">
        <v>140</v>
      </c>
      <c r="F1844" s="665" t="s">
        <v>142</v>
      </c>
      <c r="G1844" s="486"/>
      <c r="H1844" s="265">
        <v>44013</v>
      </c>
      <c r="I1844" s="665">
        <v>44042</v>
      </c>
      <c r="J1844" s="666"/>
      <c r="K1844" s="486">
        <v>410.56</v>
      </c>
      <c r="L1844" s="115"/>
      <c r="M1844" s="680"/>
      <c r="N1844" s="486"/>
      <c r="O1844" s="683"/>
      <c r="P1844" s="486"/>
      <c r="Q1844" s="486"/>
      <c r="R1844" s="486"/>
      <c r="S1844" s="37"/>
      <c r="T1844" s="37"/>
      <c r="U1844" s="37"/>
      <c r="V1844" s="37"/>
      <c r="W1844" s="37"/>
      <c r="X1844" s="37"/>
      <c r="Y1844" s="37"/>
      <c r="Z1844" s="37"/>
      <c r="AA1844" s="37"/>
      <c r="AB1844" s="37"/>
      <c r="AC1844" s="37"/>
      <c r="AD1844" s="37"/>
      <c r="AE1844" s="37"/>
      <c r="AF1844" s="37"/>
      <c r="AG1844" s="37"/>
    </row>
    <row r="1845" spans="1:33">
      <c r="A1845" s="666">
        <v>44040</v>
      </c>
      <c r="B1845" s="115" t="s">
        <v>194</v>
      </c>
      <c r="C1845" s="37">
        <v>881777817</v>
      </c>
      <c r="D1845" s="115" t="s">
        <v>139</v>
      </c>
      <c r="E1845" s="115" t="s">
        <v>140</v>
      </c>
      <c r="F1845" s="665" t="s">
        <v>142</v>
      </c>
      <c r="G1845" s="486"/>
      <c r="H1845" s="265"/>
      <c r="I1845" s="665">
        <v>44055</v>
      </c>
      <c r="J1845" s="666"/>
      <c r="K1845" s="486"/>
      <c r="L1845" s="115" t="s">
        <v>195</v>
      </c>
      <c r="M1845" s="680"/>
      <c r="N1845" s="486"/>
      <c r="O1845" s="683"/>
      <c r="P1845" s="486"/>
      <c r="Q1845" s="486"/>
      <c r="R1845" s="486"/>
      <c r="S1845" s="37"/>
      <c r="T1845" s="37"/>
      <c r="U1845" s="37"/>
      <c r="V1845" s="37"/>
      <c r="W1845" s="37"/>
      <c r="X1845" s="37"/>
      <c r="Y1845" s="37"/>
      <c r="Z1845" s="37"/>
      <c r="AA1845" s="37"/>
      <c r="AB1845" s="37"/>
      <c r="AC1845" s="37"/>
      <c r="AD1845" s="37"/>
      <c r="AE1845" s="37"/>
      <c r="AF1845" s="37"/>
      <c r="AG1845" s="37"/>
    </row>
    <row r="1846" spans="1:33">
      <c r="A1846" s="666">
        <v>44040</v>
      </c>
      <c r="B1846" s="115" t="s">
        <v>146</v>
      </c>
      <c r="C1846" s="37">
        <v>880117956</v>
      </c>
      <c r="D1846" s="115" t="s">
        <v>139</v>
      </c>
      <c r="E1846" s="115" t="s">
        <v>150</v>
      </c>
      <c r="F1846" s="665" t="s">
        <v>11006</v>
      </c>
      <c r="G1846" s="486"/>
      <c r="H1846" s="265"/>
      <c r="I1846" s="665">
        <v>44055</v>
      </c>
      <c r="J1846" s="666"/>
      <c r="K1846" s="486"/>
      <c r="L1846" s="115" t="s">
        <v>195</v>
      </c>
      <c r="M1846" s="680"/>
      <c r="N1846" s="666">
        <v>44041</v>
      </c>
      <c r="O1846" s="486">
        <v>3647.54</v>
      </c>
      <c r="P1846" s="486"/>
      <c r="Q1846" s="486"/>
      <c r="R1846" s="486"/>
      <c r="S1846" s="37"/>
      <c r="T1846" s="37"/>
      <c r="U1846" s="37"/>
      <c r="V1846" s="37"/>
      <c r="W1846" s="37"/>
      <c r="X1846" s="37"/>
      <c r="Y1846" s="37"/>
      <c r="Z1846" s="37"/>
      <c r="AA1846" s="37"/>
      <c r="AB1846" s="37"/>
      <c r="AC1846" s="37"/>
      <c r="AD1846" s="37"/>
      <c r="AE1846" s="37"/>
      <c r="AF1846" s="37"/>
      <c r="AG1846" s="37"/>
    </row>
    <row r="1847" spans="1:33">
      <c r="A1847" s="666">
        <v>44014</v>
      </c>
      <c r="B1847" s="115" t="s">
        <v>167</v>
      </c>
      <c r="C1847" s="37">
        <v>881753912</v>
      </c>
      <c r="D1847" s="115" t="s">
        <v>152</v>
      </c>
      <c r="E1847" s="115" t="s">
        <v>140</v>
      </c>
      <c r="F1847" s="665" t="s">
        <v>268</v>
      </c>
      <c r="G1847" s="486"/>
      <c r="H1847" s="265"/>
      <c r="I1847" s="665"/>
      <c r="J1847" s="666"/>
      <c r="K1847" s="486"/>
      <c r="L1847" s="115"/>
      <c r="M1847" s="680"/>
      <c r="N1847" s="486"/>
      <c r="O1847" s="683"/>
      <c r="P1847" s="486"/>
      <c r="Q1847" s="486"/>
      <c r="R1847" s="486"/>
      <c r="S1847" s="37"/>
      <c r="T1847" s="37"/>
      <c r="U1847" s="37"/>
      <c r="V1847" s="37"/>
      <c r="W1847" s="37"/>
      <c r="X1847" s="37"/>
      <c r="Y1847" s="37"/>
      <c r="Z1847" s="37"/>
      <c r="AA1847" s="37"/>
      <c r="AB1847" s="37"/>
      <c r="AC1847" s="37"/>
      <c r="AD1847" s="37"/>
      <c r="AE1847" s="37"/>
      <c r="AF1847" s="37"/>
      <c r="AG1847" s="37"/>
    </row>
    <row r="1848" spans="1:33">
      <c r="A1848" s="666">
        <v>44014</v>
      </c>
      <c r="B1848" s="115" t="s">
        <v>167</v>
      </c>
      <c r="C1848" s="37">
        <v>881671967</v>
      </c>
      <c r="D1848" s="115" t="s">
        <v>152</v>
      </c>
      <c r="E1848" s="115" t="s">
        <v>140</v>
      </c>
      <c r="F1848" s="665" t="s">
        <v>142</v>
      </c>
      <c r="G1848" s="486"/>
      <c r="H1848" s="265"/>
      <c r="I1848" s="665"/>
      <c r="J1848" s="666"/>
      <c r="K1848" s="486"/>
      <c r="L1848" s="115"/>
      <c r="M1848" s="680"/>
      <c r="N1848" s="486"/>
      <c r="O1848" s="683"/>
      <c r="P1848" s="486"/>
      <c r="Q1848" s="486"/>
      <c r="R1848" s="486"/>
      <c r="S1848" s="37"/>
      <c r="T1848" s="37"/>
      <c r="U1848" s="37"/>
      <c r="V1848" s="37"/>
      <c r="W1848" s="37"/>
      <c r="X1848" s="37"/>
      <c r="Y1848" s="37"/>
      <c r="Z1848" s="37"/>
      <c r="AA1848" s="37"/>
      <c r="AB1848" s="37"/>
      <c r="AC1848" s="37"/>
      <c r="AD1848" s="37"/>
      <c r="AE1848" s="37"/>
      <c r="AF1848" s="37"/>
      <c r="AG1848" s="37"/>
    </row>
    <row r="1849" spans="1:33">
      <c r="A1849" s="666">
        <v>44015</v>
      </c>
      <c r="B1849" s="115" t="s">
        <v>167</v>
      </c>
      <c r="C1849" s="37">
        <v>881077378</v>
      </c>
      <c r="D1849" s="115" t="s">
        <v>152</v>
      </c>
      <c r="E1849" s="115" t="s">
        <v>140</v>
      </c>
      <c r="F1849" s="665" t="s">
        <v>268</v>
      </c>
      <c r="G1849" s="486"/>
      <c r="H1849" s="265">
        <v>44028</v>
      </c>
      <c r="I1849" s="665"/>
      <c r="J1849" s="666"/>
      <c r="K1849" s="486">
        <v>66.5</v>
      </c>
      <c r="L1849" s="115"/>
      <c r="M1849" s="680"/>
      <c r="N1849" s="486"/>
      <c r="O1849" s="683"/>
      <c r="P1849" s="486"/>
      <c r="Q1849" s="486"/>
      <c r="R1849" s="486"/>
      <c r="S1849" s="37"/>
      <c r="T1849" s="37"/>
      <c r="U1849" s="37"/>
      <c r="V1849" s="37"/>
      <c r="W1849" s="37"/>
      <c r="X1849" s="37"/>
      <c r="Y1849" s="37"/>
      <c r="Z1849" s="37"/>
      <c r="AA1849" s="37"/>
      <c r="AB1849" s="37"/>
      <c r="AC1849" s="37"/>
      <c r="AD1849" s="37"/>
      <c r="AE1849" s="37"/>
      <c r="AF1849" s="37"/>
      <c r="AG1849" s="37"/>
    </row>
    <row r="1850" spans="1:33">
      <c r="A1850" s="666">
        <v>44015</v>
      </c>
      <c r="B1850" s="115" t="s">
        <v>167</v>
      </c>
      <c r="C1850" s="37">
        <v>880883656</v>
      </c>
      <c r="D1850" s="115" t="s">
        <v>139</v>
      </c>
      <c r="E1850" s="115" t="s">
        <v>140</v>
      </c>
      <c r="F1850" s="665" t="s">
        <v>268</v>
      </c>
      <c r="G1850" s="486"/>
      <c r="H1850" s="265"/>
      <c r="I1850" s="665"/>
      <c r="J1850" s="666"/>
      <c r="K1850" s="486"/>
      <c r="L1850" s="115"/>
      <c r="M1850" s="680"/>
      <c r="N1850" s="486"/>
      <c r="O1850" s="683"/>
      <c r="P1850" s="486"/>
      <c r="Q1850" s="486"/>
      <c r="R1850" s="486"/>
      <c r="S1850" s="37"/>
      <c r="T1850" s="37"/>
      <c r="U1850" s="37"/>
      <c r="V1850" s="37"/>
      <c r="W1850" s="37"/>
      <c r="X1850" s="37"/>
      <c r="Y1850" s="37"/>
      <c r="Z1850" s="37"/>
      <c r="AA1850" s="37"/>
      <c r="AB1850" s="37"/>
      <c r="AC1850" s="37"/>
      <c r="AD1850" s="37"/>
      <c r="AE1850" s="37"/>
      <c r="AF1850" s="37"/>
      <c r="AG1850" s="37"/>
    </row>
    <row r="1851" spans="1:33">
      <c r="A1851" s="666">
        <v>44015</v>
      </c>
      <c r="B1851" s="115" t="s">
        <v>167</v>
      </c>
      <c r="C1851" s="37">
        <v>880036474</v>
      </c>
      <c r="D1851" s="115" t="s">
        <v>139</v>
      </c>
      <c r="E1851" s="115" t="s">
        <v>140</v>
      </c>
      <c r="F1851" s="665" t="s">
        <v>142</v>
      </c>
      <c r="G1851" s="486"/>
      <c r="H1851" s="265"/>
      <c r="I1851" s="665"/>
      <c r="J1851" s="666"/>
      <c r="K1851" s="486"/>
      <c r="L1851" s="115"/>
      <c r="M1851" s="680"/>
      <c r="N1851" s="486"/>
      <c r="O1851" s="683"/>
      <c r="P1851" s="486"/>
      <c r="Q1851" s="486"/>
      <c r="R1851" s="486"/>
      <c r="S1851" s="37"/>
      <c r="T1851" s="37"/>
      <c r="U1851" s="37"/>
      <c r="V1851" s="37"/>
      <c r="W1851" s="37"/>
      <c r="X1851" s="37"/>
      <c r="Y1851" s="37"/>
      <c r="Z1851" s="37"/>
      <c r="AA1851" s="37"/>
      <c r="AB1851" s="37"/>
      <c r="AC1851" s="37"/>
      <c r="AD1851" s="37"/>
      <c r="AE1851" s="37"/>
      <c r="AF1851" s="37"/>
      <c r="AG1851" s="37"/>
    </row>
    <row r="1852" spans="1:33">
      <c r="A1852" s="666">
        <v>44018</v>
      </c>
      <c r="B1852" s="115" t="s">
        <v>167</v>
      </c>
      <c r="C1852" s="37">
        <v>882232838</v>
      </c>
      <c r="D1852" s="115" t="s">
        <v>139</v>
      </c>
      <c r="E1852" s="115" t="s">
        <v>140</v>
      </c>
      <c r="F1852" s="665" t="s">
        <v>168</v>
      </c>
      <c r="G1852" s="486"/>
      <c r="H1852" s="265">
        <v>44018</v>
      </c>
      <c r="I1852" s="665"/>
      <c r="J1852" s="666" t="s">
        <v>168</v>
      </c>
      <c r="K1852" s="486">
        <v>420</v>
      </c>
      <c r="L1852" s="115"/>
      <c r="M1852" s="680"/>
      <c r="N1852" s="486"/>
      <c r="O1852" s="683"/>
      <c r="P1852" s="486"/>
      <c r="Q1852" s="486"/>
      <c r="R1852" s="486"/>
      <c r="S1852" s="37"/>
      <c r="T1852" s="37"/>
      <c r="U1852" s="37"/>
      <c r="V1852" s="37"/>
      <c r="W1852" s="37"/>
      <c r="X1852" s="37"/>
      <c r="Y1852" s="37"/>
      <c r="Z1852" s="37"/>
      <c r="AA1852" s="37"/>
      <c r="AB1852" s="37"/>
      <c r="AC1852" s="37"/>
      <c r="AD1852" s="37"/>
      <c r="AE1852" s="37"/>
      <c r="AF1852" s="37"/>
      <c r="AG1852" s="37"/>
    </row>
    <row r="1853" spans="1:33">
      <c r="A1853" s="666">
        <v>44018</v>
      </c>
      <c r="B1853" s="115" t="s">
        <v>167</v>
      </c>
      <c r="C1853" s="37">
        <v>880444315</v>
      </c>
      <c r="D1853" s="115" t="s">
        <v>139</v>
      </c>
      <c r="E1853" s="115" t="s">
        <v>140</v>
      </c>
      <c r="F1853" s="665" t="s">
        <v>168</v>
      </c>
      <c r="G1853" s="486"/>
      <c r="H1853" s="265">
        <v>44018</v>
      </c>
      <c r="I1853" s="665"/>
      <c r="J1853" s="666" t="s">
        <v>168</v>
      </c>
      <c r="K1853" s="486">
        <v>2100</v>
      </c>
      <c r="L1853" s="115"/>
      <c r="M1853" s="680"/>
      <c r="N1853" s="486"/>
      <c r="O1853" s="683"/>
      <c r="P1853" s="486"/>
      <c r="Q1853" s="486"/>
      <c r="R1853" s="486"/>
      <c r="S1853" s="37"/>
      <c r="T1853" s="37"/>
      <c r="U1853" s="37"/>
      <c r="V1853" s="37"/>
      <c r="W1853" s="37"/>
      <c r="X1853" s="37"/>
      <c r="Y1853" s="37"/>
      <c r="Z1853" s="37"/>
      <c r="AA1853" s="37"/>
      <c r="AB1853" s="37"/>
      <c r="AC1853" s="37"/>
      <c r="AD1853" s="37"/>
      <c r="AE1853" s="37"/>
      <c r="AF1853" s="37"/>
      <c r="AG1853" s="37"/>
    </row>
    <row r="1854" spans="1:33">
      <c r="A1854" s="666">
        <v>44018</v>
      </c>
      <c r="B1854" s="115" t="s">
        <v>167</v>
      </c>
      <c r="C1854" s="37">
        <v>880786044</v>
      </c>
      <c r="D1854" s="115" t="s">
        <v>139</v>
      </c>
      <c r="E1854" s="115" t="s">
        <v>140</v>
      </c>
      <c r="F1854" s="665" t="s">
        <v>142</v>
      </c>
      <c r="G1854" s="486"/>
      <c r="H1854" s="265">
        <v>44032</v>
      </c>
      <c r="I1854" s="665"/>
      <c r="J1854" s="666"/>
      <c r="K1854" s="486"/>
      <c r="L1854" s="115"/>
      <c r="M1854" s="680"/>
      <c r="N1854" s="486"/>
      <c r="O1854" s="683"/>
      <c r="P1854" s="486"/>
      <c r="Q1854" s="486"/>
      <c r="R1854" s="486"/>
      <c r="S1854" s="37"/>
      <c r="T1854" s="37"/>
      <c r="U1854" s="37"/>
      <c r="V1854" s="37"/>
      <c r="W1854" s="37"/>
      <c r="X1854" s="37"/>
      <c r="Y1854" s="37"/>
      <c r="Z1854" s="37"/>
      <c r="AA1854" s="37"/>
      <c r="AB1854" s="37"/>
      <c r="AC1854" s="37"/>
      <c r="AD1854" s="37"/>
      <c r="AE1854" s="37"/>
      <c r="AF1854" s="37"/>
      <c r="AG1854" s="37"/>
    </row>
    <row r="1855" spans="1:33">
      <c r="A1855" s="666">
        <v>44018</v>
      </c>
      <c r="B1855" s="115" t="s">
        <v>167</v>
      </c>
      <c r="C1855" s="37">
        <v>880385250</v>
      </c>
      <c r="D1855" s="115" t="s">
        <v>139</v>
      </c>
      <c r="E1855" s="115" t="s">
        <v>140</v>
      </c>
      <c r="F1855" s="665" t="s">
        <v>268</v>
      </c>
      <c r="G1855" s="486"/>
      <c r="H1855" s="265"/>
      <c r="I1855" s="665"/>
      <c r="J1855" s="666"/>
      <c r="K1855" s="486"/>
      <c r="L1855" s="115"/>
      <c r="M1855" s="680"/>
      <c r="N1855" s="486"/>
      <c r="O1855" s="683"/>
      <c r="P1855" s="486"/>
      <c r="Q1855" s="486"/>
      <c r="R1855" s="486"/>
      <c r="S1855" s="37"/>
      <c r="T1855" s="37"/>
      <c r="U1855" s="37"/>
      <c r="V1855" s="37"/>
      <c r="W1855" s="37"/>
      <c r="X1855" s="37"/>
      <c r="Y1855" s="37"/>
      <c r="Z1855" s="37"/>
      <c r="AA1855" s="37"/>
      <c r="AB1855" s="37"/>
      <c r="AC1855" s="37"/>
      <c r="AD1855" s="37"/>
      <c r="AE1855" s="37"/>
      <c r="AF1855" s="37"/>
      <c r="AG1855" s="37"/>
    </row>
    <row r="1856" spans="1:33" ht="18">
      <c r="A1856" s="666">
        <v>44018</v>
      </c>
      <c r="B1856" s="115" t="s">
        <v>167</v>
      </c>
      <c r="C1856" s="486">
        <v>880369662</v>
      </c>
      <c r="D1856" s="115" t="s">
        <v>139</v>
      </c>
      <c r="E1856" s="115" t="s">
        <v>140</v>
      </c>
      <c r="F1856" s="115" t="s">
        <v>142</v>
      </c>
      <c r="G1856" s="486"/>
      <c r="H1856" s="666"/>
      <c r="I1856" s="666"/>
      <c r="J1856" s="115"/>
      <c r="K1856" s="486"/>
      <c r="L1856" s="115"/>
      <c r="M1856" s="773"/>
      <c r="N1856" s="37"/>
      <c r="O1856" s="37"/>
      <c r="P1856" s="37"/>
      <c r="Q1856" s="37"/>
      <c r="R1856" s="37"/>
      <c r="S1856" s="37"/>
      <c r="T1856" s="37"/>
      <c r="U1856" s="37"/>
      <c r="V1856" s="37"/>
      <c r="W1856" s="37"/>
      <c r="X1856" s="37"/>
      <c r="Y1856" s="37"/>
      <c r="Z1856" s="37"/>
      <c r="AA1856" s="37"/>
      <c r="AB1856" s="37"/>
      <c r="AC1856" s="37"/>
      <c r="AD1856" s="37"/>
      <c r="AE1856" s="37"/>
      <c r="AF1856" s="37"/>
      <c r="AG1856" s="37"/>
    </row>
    <row r="1857" spans="1:33" ht="18">
      <c r="A1857" s="666">
        <v>44018</v>
      </c>
      <c r="B1857" s="115" t="s">
        <v>167</v>
      </c>
      <c r="C1857" s="486">
        <v>881698971</v>
      </c>
      <c r="D1857" s="115" t="s">
        <v>139</v>
      </c>
      <c r="E1857" s="115" t="s">
        <v>140</v>
      </c>
      <c r="F1857" s="115" t="s">
        <v>142</v>
      </c>
      <c r="G1857" s="486"/>
      <c r="H1857" s="666"/>
      <c r="I1857" s="666"/>
      <c r="J1857" s="115"/>
      <c r="K1857" s="486"/>
      <c r="L1857" s="115"/>
      <c r="M1857" s="773"/>
      <c r="N1857" s="37"/>
      <c r="O1857" s="37"/>
      <c r="P1857" s="37"/>
      <c r="Q1857" s="37"/>
      <c r="R1857" s="37"/>
      <c r="S1857" s="37"/>
      <c r="T1857" s="37"/>
      <c r="U1857" s="37"/>
      <c r="V1857" s="37"/>
      <c r="W1857" s="37"/>
      <c r="X1857" s="37"/>
      <c r="Y1857" s="37"/>
      <c r="Z1857" s="37"/>
      <c r="AA1857" s="37"/>
      <c r="AB1857" s="37"/>
      <c r="AC1857" s="37"/>
      <c r="AD1857" s="37"/>
      <c r="AE1857" s="37"/>
      <c r="AF1857" s="37"/>
      <c r="AG1857" s="37"/>
    </row>
    <row r="1858" spans="1:33" ht="18">
      <c r="A1858" s="666">
        <v>44019</v>
      </c>
      <c r="B1858" s="115" t="s">
        <v>167</v>
      </c>
      <c r="C1858" s="486">
        <v>880001790</v>
      </c>
      <c r="D1858" s="115" t="s">
        <v>139</v>
      </c>
      <c r="E1858" s="115" t="s">
        <v>140</v>
      </c>
      <c r="F1858" s="115" t="s">
        <v>268</v>
      </c>
      <c r="G1858" s="486"/>
      <c r="H1858" s="666"/>
      <c r="I1858" s="666"/>
      <c r="J1858" s="115"/>
      <c r="K1858" s="486"/>
      <c r="L1858" s="115"/>
      <c r="M1858" s="773"/>
      <c r="N1858" s="37"/>
      <c r="O1858" s="37"/>
      <c r="P1858" s="37"/>
      <c r="Q1858" s="37"/>
      <c r="R1858" s="37"/>
      <c r="S1858" s="37"/>
      <c r="T1858" s="37"/>
      <c r="U1858" s="37"/>
      <c r="V1858" s="37"/>
      <c r="W1858" s="37"/>
      <c r="X1858" s="37"/>
      <c r="Y1858" s="37"/>
      <c r="Z1858" s="37"/>
      <c r="AA1858" s="37"/>
      <c r="AB1858" s="37"/>
      <c r="AC1858" s="37"/>
      <c r="AD1858" s="37"/>
      <c r="AE1858" s="37"/>
      <c r="AF1858" s="37"/>
      <c r="AG1858" s="37"/>
    </row>
    <row r="1859" spans="1:33" ht="18">
      <c r="A1859" s="666">
        <v>44019</v>
      </c>
      <c r="B1859" s="115" t="s">
        <v>167</v>
      </c>
      <c r="C1859" s="486">
        <v>880003719</v>
      </c>
      <c r="D1859" s="115" t="s">
        <v>139</v>
      </c>
      <c r="E1859" s="115" t="s">
        <v>140</v>
      </c>
      <c r="F1859" s="115" t="s">
        <v>268</v>
      </c>
      <c r="G1859" s="486"/>
      <c r="H1859" s="666"/>
      <c r="I1859" s="666"/>
      <c r="J1859" s="115"/>
      <c r="K1859" s="486"/>
      <c r="L1859" s="115"/>
      <c r="M1859" s="773"/>
      <c r="N1859" s="37"/>
      <c r="O1859" s="37"/>
      <c r="P1859" s="37"/>
      <c r="Q1859" s="37"/>
      <c r="R1859" s="37"/>
      <c r="S1859" s="37"/>
      <c r="T1859" s="37"/>
      <c r="U1859" s="37"/>
      <c r="V1859" s="37"/>
      <c r="W1859" s="37"/>
      <c r="X1859" s="37"/>
      <c r="Y1859" s="37"/>
      <c r="Z1859" s="37"/>
      <c r="AA1859" s="37"/>
      <c r="AB1859" s="37"/>
      <c r="AC1859" s="37"/>
      <c r="AD1859" s="37"/>
      <c r="AE1859" s="37"/>
      <c r="AF1859" s="37"/>
      <c r="AG1859" s="37"/>
    </row>
    <row r="1860" spans="1:33" ht="18">
      <c r="A1860" s="666">
        <v>44020</v>
      </c>
      <c r="B1860" s="115" t="s">
        <v>167</v>
      </c>
      <c r="C1860" s="486">
        <v>880012092</v>
      </c>
      <c r="D1860" s="115" t="s">
        <v>139</v>
      </c>
      <c r="E1860" s="115" t="s">
        <v>140</v>
      </c>
      <c r="F1860" s="115" t="s">
        <v>200</v>
      </c>
      <c r="G1860" s="486"/>
      <c r="H1860" s="666"/>
      <c r="I1860" s="666"/>
      <c r="J1860" s="115"/>
      <c r="K1860" s="486"/>
      <c r="L1860" s="115"/>
      <c r="M1860" s="773"/>
      <c r="N1860" s="37"/>
      <c r="O1860" s="37"/>
      <c r="P1860" s="37"/>
      <c r="Q1860" s="37"/>
      <c r="R1860" s="37"/>
      <c r="S1860" s="37"/>
      <c r="T1860" s="37"/>
      <c r="U1860" s="37"/>
      <c r="V1860" s="37"/>
      <c r="W1860" s="37"/>
      <c r="X1860" s="37"/>
      <c r="Y1860" s="37"/>
      <c r="Z1860" s="37"/>
      <c r="AA1860" s="37"/>
      <c r="AB1860" s="37"/>
      <c r="AC1860" s="37"/>
      <c r="AD1860" s="37"/>
      <c r="AE1860" s="37"/>
      <c r="AF1860" s="37"/>
      <c r="AG1860" s="37"/>
    </row>
    <row r="1861" spans="1:33" ht="18">
      <c r="A1861" s="666">
        <v>44020</v>
      </c>
      <c r="B1861" s="115" t="s">
        <v>167</v>
      </c>
      <c r="C1861" s="486">
        <v>881433759</v>
      </c>
      <c r="D1861" s="115" t="s">
        <v>139</v>
      </c>
      <c r="E1861" s="115" t="s">
        <v>140</v>
      </c>
      <c r="F1861" s="115" t="s">
        <v>1867</v>
      </c>
      <c r="G1861" s="666">
        <v>44042</v>
      </c>
      <c r="H1861" s="666">
        <v>44042</v>
      </c>
      <c r="I1861" s="666">
        <v>44053</v>
      </c>
      <c r="J1861" s="115" t="s">
        <v>274</v>
      </c>
      <c r="K1861" s="486">
        <v>750</v>
      </c>
      <c r="L1861" s="115"/>
      <c r="M1861" s="773"/>
      <c r="N1861" s="37"/>
      <c r="O1861" s="37"/>
      <c r="P1861" s="37"/>
      <c r="Q1861" s="37"/>
      <c r="R1861" s="37"/>
      <c r="S1861" s="37"/>
      <c r="T1861" s="37"/>
      <c r="U1861" s="37"/>
      <c r="V1861" s="37"/>
      <c r="W1861" s="37"/>
      <c r="X1861" s="37"/>
      <c r="Y1861" s="37"/>
      <c r="Z1861" s="37"/>
      <c r="AA1861" s="37"/>
      <c r="AB1861" s="37"/>
      <c r="AC1861" s="37"/>
      <c r="AD1861" s="37"/>
      <c r="AE1861" s="37"/>
      <c r="AF1861" s="37"/>
      <c r="AG1861" s="37"/>
    </row>
    <row r="1862" spans="1:33" ht="18">
      <c r="A1862" s="666">
        <v>44020</v>
      </c>
      <c r="B1862" s="115" t="s">
        <v>167</v>
      </c>
      <c r="C1862" s="486">
        <v>880835726</v>
      </c>
      <c r="D1862" s="115" t="s">
        <v>139</v>
      </c>
      <c r="E1862" s="115" t="s">
        <v>140</v>
      </c>
      <c r="F1862" s="115" t="s">
        <v>200</v>
      </c>
      <c r="G1862" s="486"/>
      <c r="H1862" s="666"/>
      <c r="I1862" s="666"/>
      <c r="J1862" s="115"/>
      <c r="K1862" s="486"/>
      <c r="L1862" s="115"/>
      <c r="M1862" s="773"/>
      <c r="N1862" s="37"/>
      <c r="O1862" s="37"/>
      <c r="P1862" s="37"/>
      <c r="Q1862" s="37"/>
      <c r="R1862" s="37"/>
      <c r="S1862" s="37"/>
      <c r="T1862" s="37"/>
      <c r="U1862" s="37"/>
      <c r="V1862" s="37"/>
      <c r="W1862" s="37"/>
      <c r="X1862" s="37"/>
      <c r="Y1862" s="37"/>
      <c r="Z1862" s="37"/>
      <c r="AA1862" s="37"/>
      <c r="AB1862" s="37"/>
      <c r="AC1862" s="37"/>
      <c r="AD1862" s="37"/>
      <c r="AE1862" s="37"/>
      <c r="AF1862" s="37"/>
      <c r="AG1862" s="37"/>
    </row>
    <row r="1863" spans="1:33" ht="18">
      <c r="A1863" s="666">
        <v>44021</v>
      </c>
      <c r="B1863" s="115" t="s">
        <v>167</v>
      </c>
      <c r="C1863" s="486">
        <v>880026198</v>
      </c>
      <c r="D1863" s="115" t="s">
        <v>139</v>
      </c>
      <c r="E1863" s="115" t="s">
        <v>140</v>
      </c>
      <c r="F1863" s="115" t="s">
        <v>168</v>
      </c>
      <c r="G1863" s="486"/>
      <c r="H1863" s="666"/>
      <c r="I1863" s="666"/>
      <c r="J1863" s="115"/>
      <c r="K1863" s="486"/>
      <c r="L1863" s="115"/>
      <c r="M1863" s="773"/>
      <c r="N1863" s="37"/>
      <c r="O1863" s="37"/>
      <c r="P1863" s="37"/>
      <c r="Q1863" s="37"/>
      <c r="R1863" s="37"/>
      <c r="S1863" s="37"/>
      <c r="T1863" s="37"/>
      <c r="U1863" s="37"/>
      <c r="V1863" s="37"/>
      <c r="W1863" s="37"/>
      <c r="X1863" s="37"/>
      <c r="Y1863" s="37"/>
      <c r="Z1863" s="37"/>
      <c r="AA1863" s="37"/>
      <c r="AB1863" s="37"/>
      <c r="AC1863" s="37"/>
      <c r="AD1863" s="37"/>
      <c r="AE1863" s="37"/>
      <c r="AF1863" s="37"/>
      <c r="AG1863" s="37"/>
    </row>
    <row r="1864" spans="1:33" ht="18">
      <c r="A1864" s="666">
        <v>44021</v>
      </c>
      <c r="B1864" s="115" t="s">
        <v>167</v>
      </c>
      <c r="C1864" s="486">
        <v>880026634</v>
      </c>
      <c r="D1864" s="115" t="s">
        <v>139</v>
      </c>
      <c r="E1864" s="115" t="s">
        <v>140</v>
      </c>
      <c r="F1864" s="115" t="s">
        <v>268</v>
      </c>
      <c r="G1864" s="486"/>
      <c r="H1864" s="666"/>
      <c r="I1864" s="666"/>
      <c r="J1864" s="115"/>
      <c r="K1864" s="486"/>
      <c r="L1864" s="115"/>
      <c r="M1864" s="773"/>
      <c r="N1864" s="37"/>
      <c r="O1864" s="37"/>
      <c r="P1864" s="37"/>
      <c r="Q1864" s="37"/>
      <c r="R1864" s="37"/>
      <c r="S1864" s="37"/>
      <c r="T1864" s="37"/>
      <c r="U1864" s="37"/>
      <c r="V1864" s="37"/>
      <c r="W1864" s="37"/>
      <c r="X1864" s="37"/>
      <c r="Y1864" s="37"/>
      <c r="Z1864" s="37"/>
      <c r="AA1864" s="37"/>
      <c r="AB1864" s="37"/>
      <c r="AC1864" s="37"/>
      <c r="AD1864" s="37"/>
      <c r="AE1864" s="37"/>
      <c r="AF1864" s="37"/>
      <c r="AG1864" s="37"/>
    </row>
    <row r="1865" spans="1:33" ht="18">
      <c r="A1865" s="666">
        <v>44021</v>
      </c>
      <c r="B1865" s="115" t="s">
        <v>167</v>
      </c>
      <c r="C1865" s="486">
        <v>880026977</v>
      </c>
      <c r="D1865" s="115" t="s">
        <v>139</v>
      </c>
      <c r="E1865" s="115" t="s">
        <v>140</v>
      </c>
      <c r="F1865" s="115" t="s">
        <v>268</v>
      </c>
      <c r="G1865" s="486"/>
      <c r="H1865" s="666"/>
      <c r="I1865" s="666"/>
      <c r="J1865" s="115"/>
      <c r="K1865" s="486"/>
      <c r="L1865" s="115"/>
      <c r="M1865" s="773"/>
      <c r="N1865" s="37"/>
      <c r="O1865" s="37"/>
      <c r="P1865" s="37"/>
      <c r="Q1865" s="37"/>
      <c r="R1865" s="37"/>
      <c r="S1865" s="37"/>
      <c r="T1865" s="37"/>
      <c r="U1865" s="37"/>
      <c r="V1865" s="37"/>
      <c r="W1865" s="37"/>
      <c r="X1865" s="37"/>
      <c r="Y1865" s="37"/>
      <c r="Z1865" s="37"/>
      <c r="AA1865" s="37"/>
      <c r="AB1865" s="37"/>
      <c r="AC1865" s="37"/>
      <c r="AD1865" s="37"/>
      <c r="AE1865" s="37"/>
      <c r="AF1865" s="37"/>
      <c r="AG1865" s="37"/>
    </row>
    <row r="1866" spans="1:33" ht="18">
      <c r="A1866" s="666">
        <v>44021</v>
      </c>
      <c r="B1866" s="115" t="s">
        <v>167</v>
      </c>
      <c r="C1866" s="486">
        <v>880033043</v>
      </c>
      <c r="D1866" s="115" t="s">
        <v>139</v>
      </c>
      <c r="E1866" s="115" t="s">
        <v>140</v>
      </c>
      <c r="F1866" s="115" t="s">
        <v>190</v>
      </c>
      <c r="G1866" s="486"/>
      <c r="H1866" s="666"/>
      <c r="I1866" s="666"/>
      <c r="J1866" s="115"/>
      <c r="K1866" s="486"/>
      <c r="L1866" s="115"/>
      <c r="M1866" s="773"/>
      <c r="N1866" s="37"/>
      <c r="O1866" s="37"/>
      <c r="P1866" s="37"/>
      <c r="Q1866" s="37"/>
      <c r="R1866" s="37"/>
      <c r="S1866" s="37"/>
      <c r="T1866" s="37"/>
      <c r="U1866" s="37"/>
      <c r="V1866" s="37"/>
      <c r="W1866" s="37"/>
      <c r="X1866" s="37"/>
      <c r="Y1866" s="37"/>
      <c r="Z1866" s="37"/>
      <c r="AA1866" s="37"/>
      <c r="AB1866" s="37"/>
      <c r="AC1866" s="37"/>
      <c r="AD1866" s="37"/>
      <c r="AE1866" s="37"/>
      <c r="AF1866" s="37"/>
      <c r="AG1866" s="37"/>
    </row>
    <row r="1867" spans="1:33" ht="18">
      <c r="A1867" s="666">
        <v>44021</v>
      </c>
      <c r="B1867" s="115" t="s">
        <v>167</v>
      </c>
      <c r="C1867" s="486">
        <v>880033935</v>
      </c>
      <c r="D1867" s="115" t="s">
        <v>139</v>
      </c>
      <c r="E1867" s="115" t="s">
        <v>140</v>
      </c>
      <c r="F1867" s="115" t="s">
        <v>442</v>
      </c>
      <c r="G1867" s="486"/>
      <c r="H1867" s="666"/>
      <c r="I1867" s="666"/>
      <c r="J1867" s="115"/>
      <c r="K1867" s="486"/>
      <c r="L1867" s="115"/>
      <c r="M1867" s="773"/>
      <c r="N1867" s="37"/>
      <c r="O1867" s="37"/>
      <c r="P1867" s="37"/>
      <c r="Q1867" s="37"/>
      <c r="R1867" s="37"/>
      <c r="S1867" s="37"/>
      <c r="T1867" s="37"/>
      <c r="U1867" s="37"/>
      <c r="V1867" s="37"/>
      <c r="W1867" s="37"/>
      <c r="X1867" s="37"/>
      <c r="Y1867" s="37"/>
      <c r="Z1867" s="37"/>
      <c r="AA1867" s="37"/>
      <c r="AB1867" s="37"/>
      <c r="AC1867" s="37"/>
      <c r="AD1867" s="37"/>
      <c r="AE1867" s="37"/>
      <c r="AF1867" s="37"/>
      <c r="AG1867" s="37"/>
    </row>
    <row r="1868" spans="1:33" ht="18">
      <c r="A1868" s="666">
        <v>44021</v>
      </c>
      <c r="B1868" s="115" t="s">
        <v>167</v>
      </c>
      <c r="C1868" s="486">
        <v>880042813</v>
      </c>
      <c r="D1868" s="115" t="s">
        <v>139</v>
      </c>
      <c r="E1868" s="115" t="s">
        <v>140</v>
      </c>
      <c r="F1868" s="115" t="s">
        <v>168</v>
      </c>
      <c r="G1868" s="666">
        <v>44032</v>
      </c>
      <c r="H1868" s="666">
        <v>44032</v>
      </c>
      <c r="I1868" s="666"/>
      <c r="J1868" s="115" t="s">
        <v>168</v>
      </c>
      <c r="K1868" s="486">
        <v>4200</v>
      </c>
      <c r="L1868" s="115"/>
      <c r="M1868" s="773"/>
      <c r="N1868" s="37"/>
      <c r="O1868" s="37"/>
      <c r="P1868" s="37"/>
      <c r="Q1868" s="37"/>
      <c r="R1868" s="37"/>
      <c r="S1868" s="37"/>
      <c r="T1868" s="37"/>
      <c r="U1868" s="37"/>
      <c r="V1868" s="37"/>
      <c r="W1868" s="37"/>
      <c r="X1868" s="37"/>
      <c r="Y1868" s="37"/>
      <c r="Z1868" s="37"/>
      <c r="AA1868" s="37"/>
      <c r="AB1868" s="37"/>
      <c r="AC1868" s="37"/>
      <c r="AD1868" s="37"/>
      <c r="AE1868" s="37"/>
      <c r="AF1868" s="37"/>
      <c r="AG1868" s="37"/>
    </row>
    <row r="1869" spans="1:33" ht="18">
      <c r="A1869" s="666">
        <v>44025</v>
      </c>
      <c r="B1869" s="115" t="s">
        <v>167</v>
      </c>
      <c r="C1869" s="486">
        <v>882077511</v>
      </c>
      <c r="D1869" s="115" t="s">
        <v>139</v>
      </c>
      <c r="E1869" s="115" t="s">
        <v>140</v>
      </c>
      <c r="F1869" s="115" t="s">
        <v>148</v>
      </c>
      <c r="G1869" s="666">
        <v>44027</v>
      </c>
      <c r="H1869" s="666">
        <v>44027</v>
      </c>
      <c r="I1869" s="666">
        <v>44036</v>
      </c>
      <c r="J1869" s="115" t="s">
        <v>148</v>
      </c>
      <c r="K1869" s="486">
        <v>334</v>
      </c>
      <c r="L1869" s="115"/>
      <c r="M1869" s="773"/>
      <c r="N1869" s="37"/>
      <c r="O1869" s="37"/>
      <c r="P1869" s="37"/>
      <c r="Q1869" s="37"/>
      <c r="R1869" s="37"/>
      <c r="S1869" s="37"/>
      <c r="T1869" s="37"/>
      <c r="U1869" s="37"/>
      <c r="V1869" s="37"/>
      <c r="W1869" s="37"/>
      <c r="X1869" s="37"/>
      <c r="Y1869" s="37"/>
      <c r="Z1869" s="37"/>
      <c r="AA1869" s="37"/>
      <c r="AB1869" s="37"/>
      <c r="AC1869" s="37"/>
      <c r="AD1869" s="37"/>
      <c r="AE1869" s="37"/>
      <c r="AF1869" s="37"/>
      <c r="AG1869" s="37"/>
    </row>
    <row r="1870" spans="1:33" ht="18">
      <c r="A1870" s="666">
        <v>44025</v>
      </c>
      <c r="B1870" s="115" t="s">
        <v>167</v>
      </c>
      <c r="C1870" s="486">
        <v>880286616</v>
      </c>
      <c r="D1870" s="115" t="s">
        <v>139</v>
      </c>
      <c r="E1870" s="115" t="s">
        <v>140</v>
      </c>
      <c r="F1870" s="115" t="s">
        <v>268</v>
      </c>
      <c r="G1870" s="666"/>
      <c r="H1870" s="666"/>
      <c r="I1870" s="666"/>
      <c r="J1870" s="115"/>
      <c r="K1870" s="486"/>
      <c r="L1870" s="115"/>
      <c r="M1870" s="773"/>
      <c r="N1870" s="37"/>
      <c r="O1870" s="37"/>
      <c r="P1870" s="37"/>
      <c r="Q1870" s="37"/>
      <c r="R1870" s="37"/>
      <c r="S1870" s="37"/>
      <c r="T1870" s="37"/>
      <c r="U1870" s="37"/>
      <c r="V1870" s="37"/>
      <c r="W1870" s="37"/>
      <c r="X1870" s="37"/>
      <c r="Y1870" s="37"/>
      <c r="Z1870" s="37"/>
      <c r="AA1870" s="37"/>
      <c r="AB1870" s="37"/>
      <c r="AC1870" s="37"/>
      <c r="AD1870" s="37"/>
      <c r="AE1870" s="37"/>
      <c r="AF1870" s="37"/>
      <c r="AG1870" s="37"/>
    </row>
    <row r="1871" spans="1:33" ht="18">
      <c r="A1871" s="666">
        <v>44026</v>
      </c>
      <c r="B1871" s="115" t="s">
        <v>167</v>
      </c>
      <c r="C1871" s="486">
        <v>881758350</v>
      </c>
      <c r="D1871" s="115" t="s">
        <v>152</v>
      </c>
      <c r="E1871" s="115" t="s">
        <v>140</v>
      </c>
      <c r="F1871" s="115" t="s">
        <v>11007</v>
      </c>
      <c r="G1871" s="666">
        <v>44026</v>
      </c>
      <c r="H1871" s="666">
        <v>44026</v>
      </c>
      <c r="I1871" s="666"/>
      <c r="J1871" s="115"/>
      <c r="K1871" s="486">
        <v>19</v>
      </c>
      <c r="L1871" s="115"/>
      <c r="M1871" s="773"/>
      <c r="N1871" s="37"/>
      <c r="O1871" s="37"/>
      <c r="P1871" s="37"/>
      <c r="Q1871" s="37"/>
      <c r="R1871" s="37"/>
      <c r="S1871" s="37"/>
      <c r="T1871" s="37"/>
      <c r="U1871" s="37"/>
      <c r="V1871" s="37"/>
      <c r="W1871" s="37"/>
      <c r="X1871" s="37"/>
      <c r="Y1871" s="37"/>
      <c r="Z1871" s="37"/>
      <c r="AA1871" s="37"/>
      <c r="AB1871" s="37"/>
      <c r="AC1871" s="37"/>
      <c r="AD1871" s="37"/>
      <c r="AE1871" s="37"/>
      <c r="AF1871" s="37"/>
      <c r="AG1871" s="37"/>
    </row>
    <row r="1872" spans="1:33" ht="18">
      <c r="A1872" s="666">
        <v>44026</v>
      </c>
      <c r="B1872" s="115" t="s">
        <v>167</v>
      </c>
      <c r="C1872" s="486">
        <v>882322329</v>
      </c>
      <c r="D1872" s="115" t="s">
        <v>152</v>
      </c>
      <c r="E1872" s="115" t="s">
        <v>140</v>
      </c>
      <c r="F1872" s="115" t="s">
        <v>200</v>
      </c>
      <c r="G1872" s="666">
        <v>44027</v>
      </c>
      <c r="H1872" s="666">
        <v>44027</v>
      </c>
      <c r="I1872" s="666">
        <v>44042</v>
      </c>
      <c r="J1872" s="115"/>
      <c r="K1872" s="486">
        <v>114</v>
      </c>
      <c r="L1872" s="115"/>
      <c r="M1872" s="773"/>
      <c r="N1872" s="37"/>
      <c r="O1872" s="37"/>
      <c r="P1872" s="37"/>
      <c r="Q1872" s="37"/>
      <c r="R1872" s="37"/>
      <c r="S1872" s="37"/>
      <c r="T1872" s="37"/>
      <c r="U1872" s="37"/>
      <c r="V1872" s="37"/>
      <c r="W1872" s="37"/>
      <c r="X1872" s="37"/>
      <c r="Y1872" s="37"/>
      <c r="Z1872" s="37"/>
      <c r="AA1872" s="37"/>
      <c r="AB1872" s="37"/>
      <c r="AC1872" s="37"/>
      <c r="AD1872" s="37"/>
      <c r="AE1872" s="37"/>
      <c r="AF1872" s="37"/>
      <c r="AG1872" s="37"/>
    </row>
    <row r="1873" spans="1:33" ht="18">
      <c r="A1873" s="666">
        <v>44026</v>
      </c>
      <c r="B1873" s="115" t="s">
        <v>167</v>
      </c>
      <c r="C1873" s="486">
        <v>882112839</v>
      </c>
      <c r="D1873" s="115" t="s">
        <v>139</v>
      </c>
      <c r="E1873" s="115" t="s">
        <v>140</v>
      </c>
      <c r="F1873" s="115" t="s">
        <v>200</v>
      </c>
      <c r="G1873" s="666"/>
      <c r="H1873" s="666"/>
      <c r="I1873" s="666"/>
      <c r="J1873" s="115"/>
      <c r="K1873" s="486"/>
      <c r="L1873" s="115"/>
      <c r="M1873" s="773"/>
      <c r="N1873" s="37"/>
      <c r="O1873" s="37"/>
      <c r="P1873" s="37"/>
      <c r="Q1873" s="37"/>
      <c r="R1873" s="37"/>
      <c r="S1873" s="37"/>
      <c r="T1873" s="37"/>
      <c r="U1873" s="37"/>
      <c r="V1873" s="37"/>
      <c r="W1873" s="37"/>
      <c r="X1873" s="37"/>
      <c r="Y1873" s="37"/>
      <c r="Z1873" s="37"/>
      <c r="AA1873" s="37"/>
      <c r="AB1873" s="37"/>
      <c r="AC1873" s="37"/>
      <c r="AD1873" s="37"/>
      <c r="AE1873" s="37"/>
      <c r="AF1873" s="37"/>
      <c r="AG1873" s="37"/>
    </row>
    <row r="1874" spans="1:33" ht="18">
      <c r="A1874" s="666">
        <v>44027</v>
      </c>
      <c r="B1874" s="115" t="s">
        <v>167</v>
      </c>
      <c r="C1874" s="486">
        <v>880222150</v>
      </c>
      <c r="D1874" s="115" t="s">
        <v>139</v>
      </c>
      <c r="E1874" s="115" t="s">
        <v>140</v>
      </c>
      <c r="F1874" s="115" t="s">
        <v>338</v>
      </c>
      <c r="G1874" s="666"/>
      <c r="H1874" s="666"/>
      <c r="I1874" s="666"/>
      <c r="J1874" s="115"/>
      <c r="K1874" s="486"/>
      <c r="L1874" s="115"/>
      <c r="M1874" s="773"/>
      <c r="N1874" s="37"/>
      <c r="O1874" s="37"/>
      <c r="P1874" s="37"/>
      <c r="Q1874" s="37"/>
      <c r="R1874" s="37"/>
      <c r="S1874" s="37"/>
      <c r="T1874" s="37"/>
      <c r="U1874" s="37"/>
      <c r="V1874" s="37"/>
      <c r="W1874" s="37"/>
      <c r="X1874" s="37"/>
      <c r="Y1874" s="37"/>
      <c r="Z1874" s="37"/>
      <c r="AA1874" s="37"/>
      <c r="AB1874" s="37"/>
      <c r="AC1874" s="37"/>
      <c r="AD1874" s="37"/>
      <c r="AE1874" s="37"/>
      <c r="AF1874" s="37"/>
      <c r="AG1874" s="37"/>
    </row>
    <row r="1875" spans="1:33" ht="18">
      <c r="A1875" s="666">
        <v>44027</v>
      </c>
      <c r="B1875" s="115" t="s">
        <v>167</v>
      </c>
      <c r="C1875" s="486">
        <v>880685031</v>
      </c>
      <c r="D1875" s="115" t="s">
        <v>139</v>
      </c>
      <c r="E1875" s="115" t="s">
        <v>140</v>
      </c>
      <c r="F1875" s="115" t="s">
        <v>268</v>
      </c>
      <c r="G1875" s="666">
        <v>44029</v>
      </c>
      <c r="H1875" s="666">
        <v>44029</v>
      </c>
      <c r="I1875" s="666">
        <v>44041</v>
      </c>
      <c r="J1875" s="115"/>
      <c r="K1875" s="486">
        <v>300</v>
      </c>
      <c r="L1875" s="115"/>
      <c r="M1875" s="773"/>
      <c r="N1875" s="37"/>
      <c r="O1875" s="37"/>
      <c r="P1875" s="37"/>
      <c r="Q1875" s="37"/>
      <c r="R1875" s="37"/>
      <c r="S1875" s="37"/>
      <c r="T1875" s="37"/>
      <c r="U1875" s="37"/>
      <c r="V1875" s="37"/>
      <c r="W1875" s="37"/>
      <c r="X1875" s="37"/>
      <c r="Y1875" s="37"/>
      <c r="Z1875" s="37"/>
      <c r="AA1875" s="37"/>
      <c r="AB1875" s="37"/>
      <c r="AC1875" s="37"/>
      <c r="AD1875" s="37"/>
      <c r="AE1875" s="37"/>
      <c r="AF1875" s="37"/>
      <c r="AG1875" s="37"/>
    </row>
    <row r="1876" spans="1:33" ht="18">
      <c r="A1876" s="666">
        <v>44027</v>
      </c>
      <c r="B1876" s="115" t="s">
        <v>167</v>
      </c>
      <c r="C1876" s="486">
        <v>881873125</v>
      </c>
      <c r="D1876" s="115" t="s">
        <v>152</v>
      </c>
      <c r="E1876" s="115" t="s">
        <v>140</v>
      </c>
      <c r="F1876" s="115" t="s">
        <v>142</v>
      </c>
      <c r="G1876" s="486"/>
      <c r="H1876" s="666"/>
      <c r="I1876" s="666"/>
      <c r="J1876" s="115"/>
      <c r="K1876" s="486"/>
      <c r="L1876" s="115"/>
      <c r="M1876" s="773"/>
      <c r="N1876" s="37"/>
      <c r="O1876" s="37"/>
      <c r="P1876" s="37"/>
      <c r="Q1876" s="37"/>
      <c r="R1876" s="37"/>
      <c r="S1876" s="37"/>
      <c r="T1876" s="37"/>
      <c r="U1876" s="37"/>
      <c r="V1876" s="37"/>
      <c r="W1876" s="37"/>
      <c r="X1876" s="37"/>
      <c r="Y1876" s="37"/>
      <c r="Z1876" s="37"/>
      <c r="AA1876" s="37"/>
      <c r="AB1876" s="37"/>
      <c r="AC1876" s="37"/>
      <c r="AD1876" s="37"/>
      <c r="AE1876" s="37"/>
      <c r="AF1876" s="37"/>
      <c r="AG1876" s="37"/>
    </row>
    <row r="1877" spans="1:33" ht="18">
      <c r="A1877" s="774">
        <v>44028</v>
      </c>
      <c r="B1877" s="85" t="s">
        <v>167</v>
      </c>
      <c r="C1877" s="775">
        <v>881952151</v>
      </c>
      <c r="D1877" s="85" t="s">
        <v>139</v>
      </c>
      <c r="E1877" s="85" t="s">
        <v>140</v>
      </c>
      <c r="F1877" s="85" t="s">
        <v>168</v>
      </c>
      <c r="G1877" s="486"/>
      <c r="H1877" s="666"/>
      <c r="I1877" s="666"/>
      <c r="J1877" s="115"/>
      <c r="K1877" s="486"/>
      <c r="L1877" s="115"/>
      <c r="M1877" s="773"/>
      <c r="N1877" s="37"/>
      <c r="O1877" s="37"/>
      <c r="P1877" s="37"/>
      <c r="Q1877" s="37"/>
      <c r="R1877" s="37"/>
      <c r="S1877" s="37"/>
      <c r="T1877" s="37"/>
      <c r="U1877" s="37"/>
      <c r="V1877" s="37"/>
      <c r="W1877" s="37"/>
      <c r="X1877" s="37"/>
      <c r="Y1877" s="37"/>
      <c r="Z1877" s="37"/>
      <c r="AA1877" s="37"/>
      <c r="AB1877" s="37"/>
      <c r="AC1877" s="37"/>
      <c r="AD1877" s="37"/>
      <c r="AE1877" s="37"/>
      <c r="AF1877" s="37"/>
      <c r="AG1877" s="37"/>
    </row>
    <row r="1878" spans="1:33" ht="18">
      <c r="A1878" s="774">
        <v>44029</v>
      </c>
      <c r="B1878" s="85" t="s">
        <v>167</v>
      </c>
      <c r="C1878" s="775">
        <v>881779836</v>
      </c>
      <c r="D1878" s="85" t="s">
        <v>139</v>
      </c>
      <c r="E1878" s="85" t="s">
        <v>140</v>
      </c>
      <c r="F1878" s="85" t="s">
        <v>142</v>
      </c>
      <c r="G1878" s="486"/>
      <c r="H1878" s="666"/>
      <c r="I1878" s="666"/>
      <c r="J1878" s="115"/>
      <c r="K1878" s="486"/>
      <c r="L1878" s="115"/>
      <c r="M1878" s="773"/>
      <c r="N1878" s="37"/>
      <c r="O1878" s="37"/>
      <c r="P1878" s="37"/>
      <c r="Q1878" s="37"/>
      <c r="R1878" s="37"/>
      <c r="S1878" s="37"/>
      <c r="T1878" s="37"/>
      <c r="U1878" s="37"/>
      <c r="V1878" s="37"/>
      <c r="W1878" s="37"/>
      <c r="X1878" s="37"/>
      <c r="Y1878" s="37"/>
      <c r="Z1878" s="37"/>
      <c r="AA1878" s="37"/>
      <c r="AB1878" s="37"/>
      <c r="AC1878" s="37"/>
      <c r="AD1878" s="37"/>
      <c r="AE1878" s="37"/>
      <c r="AF1878" s="37"/>
      <c r="AG1878" s="37"/>
    </row>
    <row r="1879" spans="1:33" ht="18">
      <c r="A1879" s="774">
        <v>44029</v>
      </c>
      <c r="B1879" s="85" t="s">
        <v>167</v>
      </c>
      <c r="C1879" s="775">
        <v>882254564</v>
      </c>
      <c r="D1879" s="85" t="s">
        <v>139</v>
      </c>
      <c r="E1879" s="85" t="s">
        <v>140</v>
      </c>
      <c r="F1879" s="85" t="s">
        <v>168</v>
      </c>
      <c r="G1879" s="486"/>
      <c r="H1879" s="666"/>
      <c r="I1879" s="666"/>
      <c r="J1879" s="115"/>
      <c r="K1879" s="486"/>
      <c r="L1879" s="115"/>
      <c r="M1879" s="773"/>
      <c r="N1879" s="37"/>
      <c r="O1879" s="37"/>
      <c r="P1879" s="37"/>
      <c r="Q1879" s="37"/>
      <c r="R1879" s="37"/>
      <c r="S1879" s="37"/>
      <c r="T1879" s="37"/>
      <c r="U1879" s="37"/>
      <c r="V1879" s="37"/>
      <c r="W1879" s="37"/>
      <c r="X1879" s="37"/>
      <c r="Y1879" s="37"/>
      <c r="Z1879" s="37"/>
      <c r="AA1879" s="37"/>
      <c r="AB1879" s="37"/>
      <c r="AC1879" s="37"/>
      <c r="AD1879" s="37"/>
      <c r="AE1879" s="37"/>
      <c r="AF1879" s="37"/>
      <c r="AG1879" s="37"/>
    </row>
    <row r="1880" spans="1:33" ht="18">
      <c r="A1880" s="774">
        <v>44029</v>
      </c>
      <c r="B1880" s="85" t="s">
        <v>167</v>
      </c>
      <c r="C1880" s="775">
        <v>880849747</v>
      </c>
      <c r="D1880" s="85" t="s">
        <v>139</v>
      </c>
      <c r="E1880" s="85" t="s">
        <v>140</v>
      </c>
      <c r="F1880" s="85" t="s">
        <v>11008</v>
      </c>
      <c r="G1880" s="486"/>
      <c r="H1880" s="666"/>
      <c r="I1880" s="666"/>
      <c r="J1880" s="115"/>
      <c r="K1880" s="486">
        <v>9.9</v>
      </c>
      <c r="L1880" s="115"/>
      <c r="M1880" s="773"/>
      <c r="N1880" s="37"/>
      <c r="O1880" s="37"/>
      <c r="P1880" s="37"/>
      <c r="Q1880" s="37"/>
      <c r="R1880" s="37"/>
      <c r="S1880" s="37"/>
      <c r="T1880" s="37"/>
      <c r="U1880" s="37"/>
      <c r="V1880" s="37"/>
      <c r="W1880" s="37"/>
      <c r="X1880" s="37"/>
      <c r="Y1880" s="37"/>
      <c r="Z1880" s="37"/>
      <c r="AA1880" s="37"/>
      <c r="AB1880" s="37"/>
      <c r="AC1880" s="37"/>
      <c r="AD1880" s="37"/>
      <c r="AE1880" s="37"/>
      <c r="AF1880" s="37"/>
      <c r="AG1880" s="37"/>
    </row>
    <row r="1881" spans="1:33" ht="18">
      <c r="A1881" s="774">
        <v>44032</v>
      </c>
      <c r="B1881" s="85" t="s">
        <v>167</v>
      </c>
      <c r="C1881" s="775">
        <v>882384575</v>
      </c>
      <c r="D1881" s="85" t="s">
        <v>139</v>
      </c>
      <c r="E1881" s="85" t="s">
        <v>140</v>
      </c>
      <c r="F1881" s="85" t="s">
        <v>6234</v>
      </c>
      <c r="G1881" s="486"/>
      <c r="H1881" s="666"/>
      <c r="I1881" s="666"/>
      <c r="J1881" s="115"/>
      <c r="K1881" s="486"/>
      <c r="L1881" s="115"/>
      <c r="M1881" s="773"/>
      <c r="N1881" s="37"/>
      <c r="O1881" s="37"/>
      <c r="P1881" s="37"/>
      <c r="Q1881" s="37"/>
      <c r="R1881" s="37"/>
      <c r="S1881" s="37"/>
      <c r="T1881" s="37"/>
      <c r="U1881" s="37"/>
      <c r="V1881" s="37"/>
      <c r="W1881" s="37"/>
      <c r="X1881" s="37"/>
      <c r="Y1881" s="37"/>
      <c r="Z1881" s="37"/>
      <c r="AA1881" s="37"/>
      <c r="AB1881" s="37"/>
      <c r="AC1881" s="37"/>
      <c r="AD1881" s="37"/>
      <c r="AE1881" s="37"/>
      <c r="AF1881" s="37"/>
      <c r="AG1881" s="37"/>
    </row>
    <row r="1882" spans="1:33" ht="18">
      <c r="A1882" s="774">
        <v>44033</v>
      </c>
      <c r="B1882" s="85" t="s">
        <v>167</v>
      </c>
      <c r="C1882" s="775">
        <v>880019349</v>
      </c>
      <c r="D1882" s="85" t="s">
        <v>152</v>
      </c>
      <c r="E1882" s="85" t="s">
        <v>140</v>
      </c>
      <c r="F1882" s="85" t="s">
        <v>176</v>
      </c>
      <c r="G1882" s="486"/>
      <c r="H1882" s="666"/>
      <c r="I1882" s="666"/>
      <c r="J1882" s="115"/>
      <c r="K1882" s="486"/>
      <c r="L1882" s="115"/>
      <c r="M1882" s="773"/>
      <c r="N1882" s="37"/>
      <c r="O1882" s="37"/>
      <c r="P1882" s="37"/>
      <c r="Q1882" s="37"/>
      <c r="R1882" s="37"/>
      <c r="S1882" s="37"/>
      <c r="T1882" s="37"/>
      <c r="U1882" s="37"/>
      <c r="V1882" s="37"/>
      <c r="W1882" s="37"/>
      <c r="X1882" s="37"/>
      <c r="Y1882" s="37"/>
      <c r="Z1882" s="37"/>
      <c r="AA1882" s="37"/>
      <c r="AB1882" s="37"/>
      <c r="AC1882" s="37"/>
      <c r="AD1882" s="37"/>
      <c r="AE1882" s="37"/>
      <c r="AF1882" s="37"/>
      <c r="AG1882" s="37"/>
    </row>
    <row r="1883" spans="1:33" ht="18">
      <c r="A1883" s="666">
        <v>44035</v>
      </c>
      <c r="B1883" s="115" t="s">
        <v>167</v>
      </c>
      <c r="C1883" s="486">
        <v>882303707</v>
      </c>
      <c r="D1883" s="115" t="s">
        <v>139</v>
      </c>
      <c r="E1883" s="115" t="s">
        <v>140</v>
      </c>
      <c r="F1883" s="115" t="s">
        <v>168</v>
      </c>
      <c r="G1883" s="486"/>
      <c r="H1883" s="666"/>
      <c r="I1883" s="666"/>
      <c r="J1883" s="115"/>
      <c r="K1883" s="486"/>
      <c r="L1883" s="115"/>
      <c r="M1883" s="773"/>
      <c r="N1883" s="37"/>
      <c r="O1883" s="37"/>
      <c r="P1883" s="37"/>
      <c r="Q1883" s="37"/>
      <c r="R1883" s="37"/>
      <c r="S1883" s="37"/>
      <c r="T1883" s="37"/>
      <c r="U1883" s="37"/>
      <c r="V1883" s="37"/>
      <c r="W1883" s="37"/>
      <c r="X1883" s="37"/>
      <c r="Y1883" s="37"/>
      <c r="Z1883" s="37"/>
      <c r="AA1883" s="37"/>
      <c r="AB1883" s="37"/>
      <c r="AC1883" s="37"/>
      <c r="AD1883" s="37"/>
      <c r="AE1883" s="37"/>
      <c r="AF1883" s="37"/>
      <c r="AG1883" s="37"/>
    </row>
    <row r="1884" spans="1:33" ht="18">
      <c r="A1884" s="666">
        <v>44036</v>
      </c>
      <c r="B1884" s="115" t="s">
        <v>167</v>
      </c>
      <c r="C1884" s="486">
        <v>880472175</v>
      </c>
      <c r="D1884" s="115" t="s">
        <v>152</v>
      </c>
      <c r="E1884" s="115" t="s">
        <v>140</v>
      </c>
      <c r="F1884" s="115" t="s">
        <v>361</v>
      </c>
      <c r="G1884" s="666">
        <v>44036</v>
      </c>
      <c r="H1884" s="666">
        <v>44036</v>
      </c>
      <c r="I1884" s="666"/>
      <c r="J1884" s="115"/>
      <c r="K1884" s="486">
        <v>74</v>
      </c>
      <c r="L1884" s="115"/>
      <c r="M1884" s="773"/>
      <c r="N1884" s="37"/>
      <c r="O1884" s="37"/>
      <c r="P1884" s="37"/>
      <c r="Q1884" s="37"/>
      <c r="R1884" s="37"/>
      <c r="S1884" s="37"/>
      <c r="T1884" s="37"/>
      <c r="U1884" s="37"/>
      <c r="V1884" s="37"/>
      <c r="W1884" s="37"/>
      <c r="X1884" s="37"/>
      <c r="Y1884" s="37"/>
      <c r="Z1884" s="37"/>
      <c r="AA1884" s="37"/>
      <c r="AB1884" s="37"/>
      <c r="AC1884" s="37"/>
      <c r="AD1884" s="37"/>
      <c r="AE1884" s="37"/>
      <c r="AF1884" s="37"/>
      <c r="AG1884" s="37"/>
    </row>
    <row r="1885" spans="1:33" ht="18">
      <c r="A1885" s="666">
        <v>44036</v>
      </c>
      <c r="B1885" s="115" t="s">
        <v>167</v>
      </c>
      <c r="C1885" s="486">
        <v>882322322</v>
      </c>
      <c r="D1885" s="115" t="s">
        <v>152</v>
      </c>
      <c r="E1885" s="115" t="s">
        <v>140</v>
      </c>
      <c r="F1885" s="115" t="s">
        <v>11009</v>
      </c>
      <c r="G1885" s="486"/>
      <c r="H1885" s="666"/>
      <c r="I1885" s="666"/>
      <c r="J1885" s="115"/>
      <c r="K1885" s="486"/>
      <c r="L1885" s="115"/>
      <c r="M1885" s="773"/>
      <c r="N1885" s="37"/>
      <c r="O1885" s="37"/>
      <c r="P1885" s="37"/>
      <c r="Q1885" s="37"/>
      <c r="R1885" s="37"/>
      <c r="S1885" s="37"/>
      <c r="T1885" s="37"/>
      <c r="U1885" s="37"/>
      <c r="V1885" s="37"/>
      <c r="W1885" s="37"/>
      <c r="X1885" s="37"/>
      <c r="Y1885" s="37"/>
      <c r="Z1885" s="37"/>
      <c r="AA1885" s="37"/>
      <c r="AB1885" s="37"/>
      <c r="AC1885" s="37"/>
      <c r="AD1885" s="37"/>
      <c r="AE1885" s="37"/>
      <c r="AF1885" s="37"/>
      <c r="AG1885" s="37"/>
    </row>
    <row r="1886" spans="1:33" ht="18">
      <c r="A1886" s="666">
        <v>44036</v>
      </c>
      <c r="B1886" s="115" t="s">
        <v>167</v>
      </c>
      <c r="C1886" s="486">
        <v>882338689</v>
      </c>
      <c r="D1886" s="115" t="s">
        <v>139</v>
      </c>
      <c r="E1886" s="115" t="s">
        <v>140</v>
      </c>
      <c r="F1886" s="115" t="s">
        <v>268</v>
      </c>
      <c r="G1886" s="486"/>
      <c r="H1886" s="666"/>
      <c r="I1886" s="666"/>
      <c r="J1886" s="115"/>
      <c r="K1886" s="486"/>
      <c r="L1886" s="115"/>
      <c r="M1886" s="773"/>
      <c r="N1886" s="37"/>
      <c r="O1886" s="37"/>
      <c r="P1886" s="37"/>
      <c r="Q1886" s="37"/>
      <c r="R1886" s="37"/>
      <c r="S1886" s="37"/>
      <c r="T1886" s="37"/>
      <c r="U1886" s="37"/>
      <c r="V1886" s="37"/>
      <c r="W1886" s="37"/>
      <c r="X1886" s="37"/>
      <c r="Y1886" s="37"/>
      <c r="Z1886" s="37"/>
      <c r="AA1886" s="37"/>
      <c r="AB1886" s="37"/>
      <c r="AC1886" s="37"/>
      <c r="AD1886" s="37"/>
      <c r="AE1886" s="37"/>
      <c r="AF1886" s="37"/>
      <c r="AG1886" s="37"/>
    </row>
    <row r="1887" spans="1:33" ht="18">
      <c r="A1887" s="666">
        <v>44036</v>
      </c>
      <c r="B1887" s="115" t="s">
        <v>167</v>
      </c>
      <c r="C1887" s="486">
        <v>881755290</v>
      </c>
      <c r="D1887" s="115" t="s">
        <v>152</v>
      </c>
      <c r="E1887" s="115" t="s">
        <v>140</v>
      </c>
      <c r="F1887" s="115"/>
      <c r="G1887" s="486"/>
      <c r="H1887" s="666"/>
      <c r="I1887" s="666"/>
      <c r="J1887" s="115"/>
      <c r="K1887" s="486"/>
      <c r="L1887" s="115"/>
      <c r="M1887" s="773"/>
      <c r="N1887" s="37"/>
      <c r="O1887" s="37"/>
      <c r="P1887" s="37"/>
      <c r="Q1887" s="37"/>
      <c r="R1887" s="37"/>
      <c r="S1887" s="37"/>
      <c r="T1887" s="37"/>
      <c r="U1887" s="37"/>
      <c r="V1887" s="37"/>
      <c r="W1887" s="37"/>
      <c r="X1887" s="37"/>
      <c r="Y1887" s="37"/>
      <c r="Z1887" s="37"/>
      <c r="AA1887" s="37"/>
      <c r="AB1887" s="37"/>
      <c r="AC1887" s="37"/>
      <c r="AD1887" s="37"/>
      <c r="AE1887" s="37"/>
      <c r="AF1887" s="37"/>
      <c r="AG1887" s="37"/>
    </row>
    <row r="1888" spans="1:33" ht="18">
      <c r="A1888" s="666">
        <v>44013</v>
      </c>
      <c r="B1888" s="115" t="s">
        <v>167</v>
      </c>
      <c r="C1888" s="486">
        <v>882284262</v>
      </c>
      <c r="D1888" s="115" t="s">
        <v>139</v>
      </c>
      <c r="E1888" s="115" t="s">
        <v>140</v>
      </c>
      <c r="F1888" s="115"/>
      <c r="G1888" s="486"/>
      <c r="H1888" s="666">
        <v>44039</v>
      </c>
      <c r="I1888" s="666">
        <v>44042</v>
      </c>
      <c r="J1888" s="115"/>
      <c r="K1888" s="486">
        <v>861.3</v>
      </c>
      <c r="L1888" s="115"/>
      <c r="M1888" s="773"/>
      <c r="N1888" s="37"/>
      <c r="O1888" s="37"/>
      <c r="P1888" s="37"/>
      <c r="Q1888" s="37"/>
      <c r="R1888" s="37"/>
      <c r="S1888" s="37"/>
      <c r="T1888" s="37"/>
      <c r="U1888" s="37"/>
      <c r="V1888" s="37"/>
      <c r="W1888" s="37"/>
      <c r="X1888" s="37"/>
      <c r="Y1888" s="37"/>
      <c r="Z1888" s="37"/>
      <c r="AA1888" s="37"/>
      <c r="AB1888" s="37"/>
      <c r="AC1888" s="37"/>
      <c r="AD1888" s="37"/>
      <c r="AE1888" s="37"/>
      <c r="AF1888" s="37"/>
      <c r="AG1888" s="37"/>
    </row>
    <row r="1889" spans="1:33" ht="18">
      <c r="A1889" s="666">
        <v>44039</v>
      </c>
      <c r="B1889" s="115" t="s">
        <v>167</v>
      </c>
      <c r="C1889" s="486">
        <v>880414119</v>
      </c>
      <c r="D1889" s="115" t="s">
        <v>139</v>
      </c>
      <c r="E1889" s="115" t="s">
        <v>181</v>
      </c>
      <c r="F1889" s="115"/>
      <c r="G1889" s="486"/>
      <c r="H1889" s="666"/>
      <c r="I1889" s="666"/>
      <c r="J1889" s="115"/>
      <c r="K1889" s="486"/>
      <c r="L1889" s="115"/>
      <c r="M1889" s="773"/>
      <c r="N1889" s="37"/>
      <c r="O1889" s="37"/>
      <c r="P1889" s="37"/>
      <c r="Q1889" s="37"/>
      <c r="R1889" s="37"/>
      <c r="S1889" s="37"/>
      <c r="T1889" s="37"/>
      <c r="U1889" s="37"/>
      <c r="V1889" s="37"/>
      <c r="W1889" s="37"/>
      <c r="X1889" s="37"/>
      <c r="Y1889" s="37"/>
      <c r="Z1889" s="37"/>
      <c r="AA1889" s="37"/>
      <c r="AB1889" s="37"/>
      <c r="AC1889" s="37"/>
      <c r="AD1889" s="37"/>
      <c r="AE1889" s="37"/>
      <c r="AF1889" s="37"/>
      <c r="AG1889" s="37"/>
    </row>
    <row r="1890" spans="1:33" ht="18">
      <c r="A1890" s="666">
        <v>44039</v>
      </c>
      <c r="B1890" s="115" t="s">
        <v>167</v>
      </c>
      <c r="C1890" s="486">
        <v>882358490</v>
      </c>
      <c r="D1890" s="115" t="s">
        <v>139</v>
      </c>
      <c r="E1890" s="115" t="s">
        <v>140</v>
      </c>
      <c r="F1890" s="115" t="s">
        <v>148</v>
      </c>
      <c r="G1890" s="486"/>
      <c r="H1890" s="666"/>
      <c r="I1890" s="666"/>
      <c r="J1890" s="115"/>
      <c r="K1890" s="486"/>
      <c r="L1890" s="115"/>
      <c r="M1890" s="773"/>
      <c r="N1890" s="37"/>
      <c r="O1890" s="37"/>
      <c r="P1890" s="37"/>
      <c r="Q1890" s="37"/>
      <c r="R1890" s="37"/>
      <c r="S1890" s="37"/>
      <c r="T1890" s="37"/>
      <c r="U1890" s="37"/>
      <c r="V1890" s="37"/>
      <c r="W1890" s="37"/>
      <c r="X1890" s="37"/>
      <c r="Y1890" s="37"/>
      <c r="Z1890" s="37"/>
      <c r="AA1890" s="37"/>
      <c r="AB1890" s="37"/>
      <c r="AC1890" s="37"/>
      <c r="AD1890" s="37"/>
      <c r="AE1890" s="37"/>
      <c r="AF1890" s="37"/>
      <c r="AG1890" s="37"/>
    </row>
    <row r="1891" spans="1:33">
      <c r="A1891" s="665">
        <v>44040</v>
      </c>
      <c r="B1891" s="115" t="s">
        <v>175</v>
      </c>
      <c r="C1891" s="115">
        <v>880010680</v>
      </c>
      <c r="D1891" s="115" t="s">
        <v>152</v>
      </c>
      <c r="E1891" s="115" t="s">
        <v>147</v>
      </c>
      <c r="F1891" s="665"/>
      <c r="G1891" s="665"/>
      <c r="H1891" s="665"/>
      <c r="I1891" s="665"/>
      <c r="J1891" s="262"/>
      <c r="K1891" s="262"/>
      <c r="L1891" s="115"/>
      <c r="M1891" s="642"/>
      <c r="N1891" s="645"/>
      <c r="O1891" s="262"/>
      <c r="P1891" s="629"/>
      <c r="Q1891" s="262"/>
      <c r="R1891" s="262"/>
      <c r="S1891" s="262"/>
      <c r="T1891" s="262"/>
      <c r="U1891" s="262"/>
      <c r="V1891" s="262"/>
      <c r="W1891" s="262"/>
      <c r="X1891" s="262"/>
      <c r="Y1891" s="262"/>
      <c r="Z1891" s="262"/>
      <c r="AA1891" s="262"/>
      <c r="AB1891" s="262"/>
      <c r="AC1891" s="262"/>
      <c r="AD1891" s="262"/>
      <c r="AE1891" s="262"/>
      <c r="AF1891" s="37"/>
      <c r="AG1891" s="37"/>
    </row>
    <row r="1892" spans="1:33">
      <c r="A1892" s="665">
        <v>44040</v>
      </c>
      <c r="B1892" s="115" t="s">
        <v>194</v>
      </c>
      <c r="C1892" s="115">
        <v>880106576</v>
      </c>
      <c r="D1892" s="115" t="s">
        <v>139</v>
      </c>
      <c r="E1892" s="115" t="s">
        <v>140</v>
      </c>
      <c r="F1892" s="665" t="s">
        <v>200</v>
      </c>
      <c r="G1892" s="665"/>
      <c r="H1892" s="665"/>
      <c r="I1892" s="665">
        <v>44055</v>
      </c>
      <c r="J1892" s="262"/>
      <c r="K1892" s="262"/>
      <c r="L1892" s="115" t="s">
        <v>195</v>
      </c>
      <c r="M1892" s="642"/>
      <c r="N1892" s="645"/>
      <c r="O1892" s="262"/>
      <c r="P1892" s="629"/>
      <c r="Q1892" s="262"/>
      <c r="R1892" s="262"/>
      <c r="S1892" s="262"/>
      <c r="T1892" s="262"/>
      <c r="U1892" s="262"/>
      <c r="V1892" s="262"/>
      <c r="W1892" s="262"/>
      <c r="X1892" s="262"/>
      <c r="Y1892" s="262"/>
      <c r="Z1892" s="262"/>
      <c r="AA1892" s="262"/>
      <c r="AB1892" s="262"/>
      <c r="AC1892" s="262"/>
      <c r="AD1892" s="262"/>
      <c r="AE1892" s="262"/>
      <c r="AF1892" s="37"/>
      <c r="AG1892" s="37"/>
    </row>
    <row r="1893" spans="1:33">
      <c r="A1893" s="665">
        <v>44040</v>
      </c>
      <c r="B1893" s="115" t="s">
        <v>156</v>
      </c>
      <c r="C1893" s="115">
        <v>880021943</v>
      </c>
      <c r="D1893" s="115" t="s">
        <v>139</v>
      </c>
      <c r="E1893" s="115" t="s">
        <v>140</v>
      </c>
      <c r="F1893" s="665" t="s">
        <v>142</v>
      </c>
      <c r="G1893" s="665"/>
      <c r="H1893" s="665">
        <v>44040</v>
      </c>
      <c r="I1893" s="665">
        <v>44049</v>
      </c>
      <c r="J1893" s="115"/>
      <c r="K1893" s="486">
        <v>5840.64</v>
      </c>
      <c r="L1893" s="115"/>
      <c r="M1893" s="681"/>
      <c r="N1893" s="665"/>
      <c r="O1893" s="115"/>
      <c r="P1893" s="680"/>
      <c r="Q1893" s="115"/>
      <c r="R1893" s="115"/>
      <c r="S1893" s="115"/>
      <c r="T1893" s="115"/>
      <c r="U1893" s="115"/>
      <c r="V1893" s="115"/>
      <c r="W1893" s="115"/>
      <c r="X1893" s="115"/>
      <c r="Y1893" s="115"/>
      <c r="Z1893" s="115"/>
      <c r="AA1893" s="115"/>
      <c r="AB1893" s="115"/>
      <c r="AC1893" s="115"/>
      <c r="AD1893" s="115"/>
      <c r="AE1893" s="115"/>
      <c r="AF1893" s="486"/>
      <c r="AG1893" s="486"/>
    </row>
    <row r="1894" spans="1:33">
      <c r="A1894" s="665">
        <v>44040</v>
      </c>
      <c r="B1894" s="115" t="s">
        <v>178</v>
      </c>
      <c r="C1894" s="115">
        <v>882113703</v>
      </c>
      <c r="D1894" s="115" t="s">
        <v>139</v>
      </c>
      <c r="E1894" s="115" t="s">
        <v>140</v>
      </c>
      <c r="F1894" s="665" t="s">
        <v>11010</v>
      </c>
      <c r="G1894" s="665"/>
      <c r="H1894" s="665"/>
      <c r="I1894" s="665">
        <v>44061</v>
      </c>
      <c r="J1894" s="262"/>
      <c r="K1894" s="262"/>
      <c r="L1894" s="115"/>
      <c r="M1894" s="642"/>
      <c r="N1894" s="645"/>
      <c r="O1894" s="262"/>
      <c r="P1894" s="629"/>
      <c r="Q1894" s="262"/>
      <c r="R1894" s="262"/>
      <c r="S1894" s="262"/>
      <c r="T1894" s="262"/>
      <c r="U1894" s="262"/>
      <c r="V1894" s="262"/>
      <c r="W1894" s="262"/>
      <c r="X1894" s="262"/>
      <c r="Y1894" s="262"/>
      <c r="Z1894" s="262"/>
      <c r="AA1894" s="262"/>
      <c r="AB1894" s="262"/>
      <c r="AC1894" s="262"/>
      <c r="AD1894" s="262"/>
      <c r="AE1894" s="262"/>
      <c r="AF1894" s="37"/>
      <c r="AG1894" s="37"/>
    </row>
    <row r="1895" spans="1:33" ht="18">
      <c r="A1895" s="666">
        <v>44027</v>
      </c>
      <c r="B1895" s="115" t="s">
        <v>149</v>
      </c>
      <c r="C1895" s="486">
        <v>882232003</v>
      </c>
      <c r="D1895" s="115" t="s">
        <v>139</v>
      </c>
      <c r="E1895" s="115" t="s">
        <v>140</v>
      </c>
      <c r="F1895" s="115" t="s">
        <v>190</v>
      </c>
      <c r="G1895" s="666"/>
      <c r="H1895" s="666">
        <v>44040</v>
      </c>
      <c r="I1895" s="666">
        <v>44049</v>
      </c>
      <c r="J1895" s="115" t="s">
        <v>294</v>
      </c>
      <c r="K1895" s="486">
        <v>19</v>
      </c>
      <c r="L1895" s="115" t="s">
        <v>11011</v>
      </c>
      <c r="M1895" s="773"/>
      <c r="N1895" s="486"/>
      <c r="O1895" s="486"/>
      <c r="P1895" s="486"/>
      <c r="Q1895" s="486"/>
      <c r="R1895" s="486"/>
      <c r="S1895" s="486"/>
      <c r="T1895" s="486"/>
      <c r="U1895" s="486"/>
      <c r="V1895" s="486"/>
      <c r="W1895" s="486"/>
      <c r="X1895" s="486"/>
      <c r="Y1895" s="486"/>
      <c r="Z1895" s="486"/>
      <c r="AA1895" s="486"/>
      <c r="AB1895" s="486"/>
      <c r="AC1895" s="486"/>
      <c r="AD1895" s="486"/>
      <c r="AE1895" s="486"/>
      <c r="AF1895" s="486"/>
      <c r="AG1895" s="486"/>
    </row>
    <row r="1896" spans="1:33" ht="18">
      <c r="A1896" s="666">
        <v>44040</v>
      </c>
      <c r="B1896" s="115" t="s">
        <v>154</v>
      </c>
      <c r="C1896" s="486">
        <v>881630170</v>
      </c>
      <c r="D1896" s="115" t="s">
        <v>139</v>
      </c>
      <c r="E1896" s="115" t="s">
        <v>140</v>
      </c>
      <c r="F1896" s="115"/>
      <c r="G1896" s="666"/>
      <c r="H1896" s="666"/>
      <c r="I1896" s="666">
        <v>44055</v>
      </c>
      <c r="J1896" s="115"/>
      <c r="K1896" s="486"/>
      <c r="L1896" s="115"/>
      <c r="M1896" s="773"/>
      <c r="N1896" s="37"/>
      <c r="O1896" s="37"/>
      <c r="P1896" s="37"/>
      <c r="Q1896" s="37"/>
      <c r="R1896" s="37"/>
      <c r="S1896" s="37"/>
      <c r="T1896" s="37"/>
      <c r="U1896" s="37"/>
      <c r="V1896" s="37"/>
      <c r="W1896" s="37"/>
      <c r="X1896" s="37"/>
      <c r="Y1896" s="37"/>
      <c r="Z1896" s="37"/>
      <c r="AA1896" s="37"/>
      <c r="AB1896" s="37"/>
      <c r="AC1896" s="37"/>
      <c r="AD1896" s="37"/>
      <c r="AE1896" s="37"/>
      <c r="AF1896" s="37"/>
      <c r="AG1896" s="37"/>
    </row>
    <row r="1897" spans="1:33" ht="18">
      <c r="A1897" s="666">
        <v>44040</v>
      </c>
      <c r="B1897" s="115" t="s">
        <v>281</v>
      </c>
      <c r="C1897" s="486">
        <v>881924154</v>
      </c>
      <c r="D1897" s="115" t="s">
        <v>139</v>
      </c>
      <c r="E1897" s="115" t="s">
        <v>168</v>
      </c>
      <c r="F1897" s="115"/>
      <c r="G1897" s="666"/>
      <c r="H1897" s="666"/>
      <c r="I1897" s="666">
        <v>44055</v>
      </c>
      <c r="J1897" s="115"/>
      <c r="K1897" s="486"/>
      <c r="L1897" s="115"/>
      <c r="M1897" s="773"/>
      <c r="N1897" s="37"/>
      <c r="O1897" s="37"/>
      <c r="P1897" s="37"/>
      <c r="Q1897" s="37"/>
      <c r="R1897" s="37"/>
      <c r="S1897" s="37"/>
      <c r="T1897" s="37"/>
      <c r="U1897" s="37"/>
      <c r="V1897" s="37"/>
      <c r="W1897" s="37"/>
      <c r="X1897" s="37"/>
      <c r="Y1897" s="37"/>
      <c r="Z1897" s="37"/>
      <c r="AA1897" s="37"/>
      <c r="AB1897" s="37"/>
      <c r="AC1897" s="37"/>
      <c r="AD1897" s="37"/>
      <c r="AE1897" s="37"/>
      <c r="AF1897" s="37"/>
      <c r="AG1897" s="37"/>
    </row>
    <row r="1898" spans="1:33" ht="18">
      <c r="A1898" s="666">
        <v>44040</v>
      </c>
      <c r="B1898" s="115" t="s">
        <v>206</v>
      </c>
      <c r="C1898" s="486">
        <v>881858687</v>
      </c>
      <c r="D1898" s="115" t="s">
        <v>139</v>
      </c>
      <c r="E1898" s="115" t="s">
        <v>686</v>
      </c>
      <c r="F1898" s="115"/>
      <c r="G1898" s="666"/>
      <c r="H1898" s="666"/>
      <c r="I1898" s="666">
        <v>44056</v>
      </c>
      <c r="J1898" s="115"/>
      <c r="K1898" s="486"/>
      <c r="L1898" s="115"/>
      <c r="M1898" s="773"/>
      <c r="N1898" s="37"/>
      <c r="O1898" s="37"/>
      <c r="P1898" s="37"/>
      <c r="Q1898" s="37"/>
      <c r="R1898" s="37"/>
      <c r="S1898" s="37"/>
      <c r="T1898" s="37"/>
      <c r="U1898" s="37"/>
      <c r="V1898" s="37"/>
      <c r="W1898" s="37"/>
      <c r="X1898" s="37"/>
      <c r="Y1898" s="37"/>
      <c r="Z1898" s="37"/>
      <c r="AA1898" s="37"/>
      <c r="AB1898" s="37"/>
      <c r="AC1898" s="37"/>
      <c r="AD1898" s="37"/>
      <c r="AE1898" s="37"/>
      <c r="AF1898" s="37"/>
      <c r="AG1898" s="37"/>
    </row>
    <row r="1899" spans="1:33" ht="18">
      <c r="A1899" s="666">
        <v>44013</v>
      </c>
      <c r="B1899" s="115" t="s">
        <v>167</v>
      </c>
      <c r="C1899" s="486">
        <v>882284262</v>
      </c>
      <c r="D1899" s="115" t="s">
        <v>139</v>
      </c>
      <c r="E1899" s="115" t="s">
        <v>140</v>
      </c>
      <c r="F1899" s="115" t="s">
        <v>368</v>
      </c>
      <c r="G1899" s="666">
        <v>44040</v>
      </c>
      <c r="H1899" s="666">
        <v>44040</v>
      </c>
      <c r="I1899" s="666">
        <v>44053</v>
      </c>
      <c r="J1899" s="115" t="s">
        <v>368</v>
      </c>
      <c r="K1899" s="486">
        <v>878</v>
      </c>
      <c r="L1899" s="115"/>
      <c r="M1899" s="773"/>
      <c r="N1899" s="486"/>
      <c r="O1899" s="486"/>
      <c r="P1899" s="486"/>
      <c r="Q1899" s="486"/>
      <c r="R1899" s="486"/>
      <c r="S1899" s="486"/>
      <c r="T1899" s="486"/>
      <c r="U1899" s="486"/>
      <c r="V1899" s="486"/>
      <c r="W1899" s="486"/>
      <c r="X1899" s="486"/>
      <c r="Y1899" s="486"/>
      <c r="Z1899" s="486"/>
      <c r="AA1899" s="486"/>
      <c r="AB1899" s="486"/>
      <c r="AC1899" s="486"/>
      <c r="AD1899" s="486"/>
      <c r="AE1899" s="486"/>
      <c r="AF1899" s="486"/>
      <c r="AG1899" s="486"/>
    </row>
    <row r="1900" spans="1:33" ht="18">
      <c r="A1900" s="666">
        <v>44040</v>
      </c>
      <c r="B1900" s="115" t="s">
        <v>194</v>
      </c>
      <c r="C1900" s="486">
        <v>881228768</v>
      </c>
      <c r="D1900" s="115" t="s">
        <v>152</v>
      </c>
      <c r="E1900" s="115" t="s">
        <v>140</v>
      </c>
      <c r="F1900" s="115" t="s">
        <v>142</v>
      </c>
      <c r="G1900" s="666"/>
      <c r="H1900" s="666"/>
      <c r="I1900" s="666">
        <v>44055</v>
      </c>
      <c r="J1900" s="115"/>
      <c r="K1900" s="486"/>
      <c r="L1900" s="115" t="s">
        <v>195</v>
      </c>
      <c r="M1900" s="773"/>
      <c r="N1900" s="37"/>
      <c r="O1900" s="37"/>
      <c r="P1900" s="37"/>
      <c r="Q1900" s="37"/>
      <c r="R1900" s="37"/>
      <c r="S1900" s="37"/>
      <c r="T1900" s="37"/>
      <c r="U1900" s="37"/>
      <c r="V1900" s="37"/>
      <c r="W1900" s="37"/>
      <c r="X1900" s="37"/>
      <c r="Y1900" s="37"/>
      <c r="Z1900" s="37"/>
      <c r="AA1900" s="37"/>
      <c r="AB1900" s="37"/>
      <c r="AC1900" s="37"/>
      <c r="AD1900" s="37"/>
      <c r="AE1900" s="37"/>
      <c r="AF1900" s="37"/>
      <c r="AG1900" s="37"/>
    </row>
    <row r="1901" spans="1:33" ht="18">
      <c r="A1901" s="666">
        <v>44040</v>
      </c>
      <c r="B1901" s="115" t="s">
        <v>138</v>
      </c>
      <c r="C1901" s="486">
        <v>882257537</v>
      </c>
      <c r="D1901" s="115" t="s">
        <v>139</v>
      </c>
      <c r="E1901" s="115" t="s">
        <v>140</v>
      </c>
      <c r="F1901" s="115" t="s">
        <v>142</v>
      </c>
      <c r="G1901" s="666"/>
      <c r="H1901" s="666"/>
      <c r="I1901" s="666">
        <v>44063</v>
      </c>
      <c r="J1901" s="115"/>
      <c r="K1901" s="486"/>
      <c r="L1901" s="115" t="s">
        <v>11012</v>
      </c>
      <c r="M1901" s="773"/>
      <c r="N1901" s="37"/>
      <c r="O1901" s="37"/>
      <c r="P1901" s="37"/>
      <c r="Q1901" s="37"/>
      <c r="R1901" s="37"/>
      <c r="S1901" s="37"/>
      <c r="T1901" s="37"/>
      <c r="U1901" s="37"/>
      <c r="V1901" s="37"/>
      <c r="W1901" s="37"/>
      <c r="X1901" s="37"/>
      <c r="Y1901" s="37"/>
      <c r="Z1901" s="37"/>
      <c r="AA1901" s="37"/>
      <c r="AB1901" s="37"/>
      <c r="AC1901" s="37"/>
      <c r="AD1901" s="37"/>
      <c r="AE1901" s="37"/>
      <c r="AF1901" s="37"/>
      <c r="AG1901" s="37"/>
    </row>
    <row r="1902" spans="1:33" ht="18">
      <c r="A1902" s="666">
        <v>44040</v>
      </c>
      <c r="B1902" s="115" t="s">
        <v>194</v>
      </c>
      <c r="C1902" s="486">
        <v>881226234</v>
      </c>
      <c r="D1902" s="115" t="s">
        <v>152</v>
      </c>
      <c r="E1902" s="115" t="s">
        <v>140</v>
      </c>
      <c r="F1902" s="115" t="s">
        <v>142</v>
      </c>
      <c r="G1902" s="666"/>
      <c r="H1902" s="666"/>
      <c r="I1902" s="666">
        <v>44055</v>
      </c>
      <c r="J1902" s="115"/>
      <c r="K1902" s="486"/>
      <c r="L1902" s="115" t="s">
        <v>195</v>
      </c>
      <c r="M1902" s="773"/>
      <c r="N1902" s="37"/>
      <c r="O1902" s="37"/>
      <c r="P1902" s="37"/>
      <c r="Q1902" s="37"/>
      <c r="R1902" s="37"/>
      <c r="S1902" s="37"/>
      <c r="T1902" s="37"/>
      <c r="U1902" s="37"/>
      <c r="V1902" s="37"/>
      <c r="W1902" s="37"/>
      <c r="X1902" s="37"/>
      <c r="Y1902" s="37"/>
      <c r="Z1902" s="37"/>
      <c r="AA1902" s="37"/>
      <c r="AB1902" s="37"/>
      <c r="AC1902" s="37"/>
      <c r="AD1902" s="37"/>
      <c r="AE1902" s="37"/>
      <c r="AF1902" s="37"/>
      <c r="AG1902" s="37"/>
    </row>
    <row r="1903" spans="1:33" ht="18">
      <c r="A1903" s="666">
        <v>44040</v>
      </c>
      <c r="B1903" s="115" t="s">
        <v>146</v>
      </c>
      <c r="C1903" s="486">
        <v>882261627</v>
      </c>
      <c r="D1903" s="115" t="s">
        <v>139</v>
      </c>
      <c r="E1903" s="115" t="s">
        <v>140</v>
      </c>
      <c r="F1903" s="115" t="s">
        <v>199</v>
      </c>
      <c r="G1903" s="666"/>
      <c r="H1903" s="666"/>
      <c r="I1903" s="666">
        <v>44055</v>
      </c>
      <c r="J1903" s="115"/>
      <c r="K1903" s="486"/>
      <c r="L1903" s="115" t="s">
        <v>195</v>
      </c>
      <c r="M1903" s="773"/>
      <c r="N1903" s="37"/>
      <c r="O1903" s="37"/>
      <c r="P1903" s="37"/>
      <c r="Q1903" s="37"/>
      <c r="R1903" s="37"/>
      <c r="S1903" s="37"/>
      <c r="T1903" s="37"/>
      <c r="U1903" s="37"/>
      <c r="V1903" s="37"/>
      <c r="W1903" s="37"/>
      <c r="X1903" s="37"/>
      <c r="Y1903" s="37"/>
      <c r="Z1903" s="37"/>
      <c r="AA1903" s="37"/>
      <c r="AB1903" s="37"/>
      <c r="AC1903" s="37"/>
      <c r="AD1903" s="37"/>
      <c r="AE1903" s="37"/>
      <c r="AF1903" s="37"/>
      <c r="AG1903" s="37"/>
    </row>
    <row r="1904" spans="1:33" ht="18">
      <c r="A1904" s="666">
        <v>44040</v>
      </c>
      <c r="B1904" s="115" t="s">
        <v>194</v>
      </c>
      <c r="C1904" s="486">
        <v>881176171</v>
      </c>
      <c r="D1904" s="115" t="s">
        <v>152</v>
      </c>
      <c r="E1904" s="115" t="s">
        <v>140</v>
      </c>
      <c r="F1904" s="115" t="s">
        <v>142</v>
      </c>
      <c r="G1904" s="666"/>
      <c r="H1904" s="666"/>
      <c r="I1904" s="666">
        <v>44055</v>
      </c>
      <c r="J1904" s="115"/>
      <c r="K1904" s="486"/>
      <c r="L1904" s="115" t="s">
        <v>195</v>
      </c>
      <c r="M1904" s="773"/>
      <c r="N1904" s="37"/>
      <c r="O1904" s="37"/>
      <c r="P1904" s="37"/>
      <c r="Q1904" s="37"/>
      <c r="R1904" s="37"/>
      <c r="S1904" s="37"/>
      <c r="T1904" s="37"/>
      <c r="U1904" s="37"/>
      <c r="V1904" s="37"/>
      <c r="W1904" s="37"/>
      <c r="X1904" s="37"/>
      <c r="Y1904" s="37"/>
      <c r="Z1904" s="37"/>
      <c r="AA1904" s="37"/>
      <c r="AB1904" s="37"/>
      <c r="AC1904" s="37"/>
      <c r="AD1904" s="37"/>
      <c r="AE1904" s="37"/>
      <c r="AF1904" s="37"/>
      <c r="AG1904" s="37"/>
    </row>
    <row r="1905" spans="1:33" ht="18">
      <c r="A1905" s="666">
        <v>44040</v>
      </c>
      <c r="B1905" s="115" t="s">
        <v>149</v>
      </c>
      <c r="C1905" s="486">
        <v>880028300</v>
      </c>
      <c r="D1905" s="115" t="s">
        <v>139</v>
      </c>
      <c r="E1905" s="115" t="s">
        <v>140</v>
      </c>
      <c r="F1905" s="115" t="s">
        <v>200</v>
      </c>
      <c r="G1905" s="666"/>
      <c r="H1905" s="666"/>
      <c r="I1905" s="666">
        <v>44055</v>
      </c>
      <c r="J1905" s="115"/>
      <c r="K1905" s="486"/>
      <c r="L1905" s="115" t="s">
        <v>195</v>
      </c>
      <c r="M1905" s="773"/>
      <c r="N1905" s="37"/>
      <c r="O1905" s="37"/>
      <c r="P1905" s="37"/>
      <c r="Q1905" s="37"/>
      <c r="R1905" s="37"/>
      <c r="S1905" s="37"/>
      <c r="T1905" s="37"/>
      <c r="U1905" s="37"/>
      <c r="V1905" s="37"/>
      <c r="W1905" s="37"/>
      <c r="X1905" s="37"/>
      <c r="Y1905" s="37"/>
      <c r="Z1905" s="37"/>
      <c r="AA1905" s="37"/>
      <c r="AB1905" s="37"/>
      <c r="AC1905" s="37"/>
      <c r="AD1905" s="37"/>
      <c r="AE1905" s="37"/>
      <c r="AF1905" s="37"/>
      <c r="AG1905" s="37"/>
    </row>
    <row r="1906" spans="1:33" ht="18">
      <c r="A1906" s="666">
        <v>44040</v>
      </c>
      <c r="B1906" s="115" t="s">
        <v>227</v>
      </c>
      <c r="C1906" s="486">
        <v>882439415</v>
      </c>
      <c r="D1906" s="115" t="s">
        <v>139</v>
      </c>
      <c r="E1906" s="115" t="s">
        <v>140</v>
      </c>
      <c r="F1906" s="115" t="s">
        <v>246</v>
      </c>
      <c r="G1906" s="666"/>
      <c r="H1906" s="666"/>
      <c r="I1906" s="666">
        <v>44042</v>
      </c>
      <c r="J1906" s="115"/>
      <c r="K1906" s="486"/>
      <c r="L1906" s="115" t="s">
        <v>11013</v>
      </c>
      <c r="M1906" s="773"/>
      <c r="N1906" s="37"/>
      <c r="O1906" s="37"/>
      <c r="P1906" s="37"/>
      <c r="Q1906" s="37"/>
      <c r="R1906" s="37"/>
      <c r="S1906" s="37"/>
      <c r="T1906" s="37"/>
      <c r="U1906" s="37"/>
      <c r="V1906" s="37"/>
      <c r="W1906" s="37"/>
      <c r="X1906" s="37"/>
      <c r="Y1906" s="37"/>
      <c r="Z1906" s="37"/>
      <c r="AA1906" s="37"/>
      <c r="AB1906" s="37"/>
      <c r="AC1906" s="37"/>
      <c r="AD1906" s="37"/>
      <c r="AE1906" s="37"/>
      <c r="AF1906" s="37"/>
      <c r="AG1906" s="37"/>
    </row>
    <row r="1907" spans="1:33" ht="18">
      <c r="A1907" s="666">
        <v>44040</v>
      </c>
      <c r="B1907" s="115" t="s">
        <v>194</v>
      </c>
      <c r="C1907" s="486">
        <v>880097958</v>
      </c>
      <c r="D1907" s="115" t="s">
        <v>139</v>
      </c>
      <c r="E1907" s="115" t="s">
        <v>140</v>
      </c>
      <c r="F1907" s="115" t="s">
        <v>391</v>
      </c>
      <c r="G1907" s="666"/>
      <c r="H1907" s="666"/>
      <c r="I1907" s="666">
        <v>44054</v>
      </c>
      <c r="J1907" s="115"/>
      <c r="K1907" s="486"/>
      <c r="L1907" s="115" t="s">
        <v>195</v>
      </c>
      <c r="M1907" s="773"/>
      <c r="N1907" s="37"/>
      <c r="O1907" s="37"/>
      <c r="P1907" s="37"/>
      <c r="Q1907" s="37"/>
      <c r="R1907" s="37"/>
      <c r="S1907" s="37"/>
      <c r="T1907" s="37"/>
      <c r="U1907" s="37"/>
      <c r="V1907" s="37"/>
      <c r="W1907" s="37"/>
      <c r="X1907" s="37"/>
      <c r="Y1907" s="37"/>
      <c r="Z1907" s="37"/>
      <c r="AA1907" s="37"/>
      <c r="AB1907" s="37"/>
      <c r="AC1907" s="37"/>
      <c r="AD1907" s="37"/>
      <c r="AE1907" s="37"/>
      <c r="AF1907" s="37"/>
      <c r="AG1907" s="37"/>
    </row>
    <row r="1908" spans="1:33" ht="18">
      <c r="A1908" s="666">
        <v>44040</v>
      </c>
      <c r="B1908" s="115" t="s">
        <v>175</v>
      </c>
      <c r="C1908" s="486">
        <v>881468286</v>
      </c>
      <c r="D1908" s="115" t="s">
        <v>139</v>
      </c>
      <c r="E1908" s="115" t="s">
        <v>181</v>
      </c>
      <c r="F1908" s="115" t="s">
        <v>142</v>
      </c>
      <c r="G1908" s="666"/>
      <c r="H1908" s="666"/>
      <c r="I1908" s="666">
        <v>44061</v>
      </c>
      <c r="J1908" s="115"/>
      <c r="K1908" s="486"/>
      <c r="L1908" s="115" t="s">
        <v>11014</v>
      </c>
      <c r="M1908" s="773"/>
      <c r="N1908" s="37"/>
      <c r="O1908" s="37"/>
      <c r="P1908" s="37"/>
      <c r="Q1908" s="37"/>
      <c r="R1908" s="37"/>
      <c r="S1908" s="37"/>
      <c r="T1908" s="37"/>
      <c r="U1908" s="37"/>
      <c r="V1908" s="37"/>
      <c r="W1908" s="37"/>
      <c r="X1908" s="37"/>
      <c r="Y1908" s="37"/>
      <c r="Z1908" s="37"/>
      <c r="AA1908" s="37"/>
      <c r="AB1908" s="37"/>
      <c r="AC1908" s="37"/>
      <c r="AD1908" s="37"/>
      <c r="AE1908" s="37"/>
      <c r="AF1908" s="37"/>
      <c r="AG1908" s="37"/>
    </row>
    <row r="1909" spans="1:33" ht="18">
      <c r="A1909" s="666">
        <v>44040</v>
      </c>
      <c r="B1909" s="115" t="s">
        <v>138</v>
      </c>
      <c r="C1909" s="486">
        <v>880037785</v>
      </c>
      <c r="D1909" s="115" t="s">
        <v>139</v>
      </c>
      <c r="E1909" s="115" t="s">
        <v>140</v>
      </c>
      <c r="F1909" s="115" t="s">
        <v>142</v>
      </c>
      <c r="G1909" s="666"/>
      <c r="H1909" s="666"/>
      <c r="I1909" s="666">
        <v>44055</v>
      </c>
      <c r="J1909" s="115"/>
      <c r="K1909" s="486"/>
      <c r="L1909" s="115" t="s">
        <v>195</v>
      </c>
      <c r="M1909" s="773"/>
      <c r="N1909" s="37"/>
      <c r="O1909" s="37"/>
      <c r="P1909" s="37"/>
      <c r="Q1909" s="37"/>
      <c r="R1909" s="37"/>
      <c r="S1909" s="37"/>
      <c r="T1909" s="37"/>
      <c r="U1909" s="37"/>
      <c r="V1909" s="37"/>
      <c r="W1909" s="37"/>
      <c r="X1909" s="37"/>
      <c r="Y1909" s="37"/>
      <c r="Z1909" s="37"/>
      <c r="AA1909" s="37"/>
      <c r="AB1909" s="37"/>
      <c r="AC1909" s="37"/>
      <c r="AD1909" s="37"/>
      <c r="AE1909" s="37"/>
      <c r="AF1909" s="37"/>
      <c r="AG1909" s="37"/>
    </row>
    <row r="1910" spans="1:33" ht="18">
      <c r="A1910" s="666">
        <v>44040</v>
      </c>
      <c r="B1910" s="115" t="s">
        <v>227</v>
      </c>
      <c r="C1910" s="486">
        <v>881799204</v>
      </c>
      <c r="D1910" s="115" t="s">
        <v>152</v>
      </c>
      <c r="E1910" s="115" t="s">
        <v>140</v>
      </c>
      <c r="F1910" s="115" t="s">
        <v>142</v>
      </c>
      <c r="G1910" s="666"/>
      <c r="H1910" s="666"/>
      <c r="I1910" s="666">
        <v>44046</v>
      </c>
      <c r="J1910" s="115"/>
      <c r="K1910" s="486"/>
      <c r="L1910" s="115" t="s">
        <v>11015</v>
      </c>
      <c r="M1910" s="773"/>
      <c r="N1910" s="37"/>
      <c r="O1910" s="37"/>
      <c r="P1910" s="37"/>
      <c r="Q1910" s="37"/>
      <c r="R1910" s="37"/>
      <c r="S1910" s="37"/>
      <c r="T1910" s="37"/>
      <c r="U1910" s="37"/>
      <c r="V1910" s="37"/>
      <c r="W1910" s="37"/>
      <c r="X1910" s="37"/>
      <c r="Y1910" s="37"/>
      <c r="Z1910" s="37"/>
      <c r="AA1910" s="37"/>
      <c r="AB1910" s="37"/>
      <c r="AC1910" s="37"/>
      <c r="AD1910" s="37"/>
      <c r="AE1910" s="37"/>
      <c r="AF1910" s="37"/>
      <c r="AG1910" s="37"/>
    </row>
    <row r="1911" spans="1:33" ht="18">
      <c r="A1911" s="666">
        <v>44040</v>
      </c>
      <c r="B1911" s="115" t="s">
        <v>156</v>
      </c>
      <c r="C1911" s="486">
        <v>880045889</v>
      </c>
      <c r="D1911" s="115" t="s">
        <v>139</v>
      </c>
      <c r="E1911" s="115" t="s">
        <v>140</v>
      </c>
      <c r="F1911" s="115" t="s">
        <v>168</v>
      </c>
      <c r="G1911" s="666"/>
      <c r="H1911" s="666"/>
      <c r="I1911" s="666">
        <v>44053</v>
      </c>
      <c r="J1911" s="115"/>
      <c r="K1911" s="486"/>
      <c r="L1911" s="115"/>
      <c r="M1911" s="773"/>
      <c r="N1911" s="37"/>
      <c r="O1911" s="37"/>
      <c r="P1911" s="37"/>
      <c r="Q1911" s="37"/>
      <c r="R1911" s="37"/>
      <c r="S1911" s="37"/>
      <c r="T1911" s="37"/>
      <c r="U1911" s="37"/>
      <c r="V1911" s="37"/>
      <c r="W1911" s="37"/>
      <c r="X1911" s="37"/>
      <c r="Y1911" s="37"/>
      <c r="Z1911" s="37"/>
      <c r="AA1911" s="37"/>
      <c r="AB1911" s="37"/>
      <c r="AC1911" s="37"/>
      <c r="AD1911" s="37"/>
      <c r="AE1911" s="37"/>
      <c r="AF1911" s="37"/>
      <c r="AG1911" s="37"/>
    </row>
    <row r="1912" spans="1:33" ht="18">
      <c r="A1912" s="666">
        <v>44040</v>
      </c>
      <c r="B1912" s="115" t="s">
        <v>194</v>
      </c>
      <c r="C1912" s="486">
        <v>880217550</v>
      </c>
      <c r="D1912" s="115" t="s">
        <v>139</v>
      </c>
      <c r="E1912" s="115" t="s">
        <v>140</v>
      </c>
      <c r="F1912" s="115" t="s">
        <v>1914</v>
      </c>
      <c r="G1912" s="666"/>
      <c r="H1912" s="666"/>
      <c r="I1912" s="666">
        <v>44054</v>
      </c>
      <c r="J1912" s="115"/>
      <c r="K1912" s="486"/>
      <c r="L1912" s="115" t="s">
        <v>195</v>
      </c>
      <c r="M1912" s="773"/>
      <c r="N1912" s="37"/>
      <c r="O1912" s="37"/>
      <c r="P1912" s="37"/>
      <c r="Q1912" s="37"/>
      <c r="R1912" s="37"/>
      <c r="S1912" s="37"/>
      <c r="T1912" s="37"/>
      <c r="U1912" s="37"/>
      <c r="V1912" s="37"/>
      <c r="W1912" s="37"/>
      <c r="X1912" s="37"/>
      <c r="Y1912" s="37"/>
      <c r="Z1912" s="37"/>
      <c r="AA1912" s="37"/>
      <c r="AB1912" s="37"/>
      <c r="AC1912" s="37"/>
      <c r="AD1912" s="37"/>
      <c r="AE1912" s="37"/>
      <c r="AF1912" s="37"/>
      <c r="AG1912" s="37"/>
    </row>
    <row r="1913" spans="1:33" ht="18">
      <c r="A1913" s="666">
        <v>44040</v>
      </c>
      <c r="B1913" s="115" t="s">
        <v>146</v>
      </c>
      <c r="C1913" s="486">
        <v>880118967</v>
      </c>
      <c r="D1913" s="115" t="s">
        <v>139</v>
      </c>
      <c r="E1913" s="115" t="s">
        <v>140</v>
      </c>
      <c r="F1913" s="115" t="s">
        <v>168</v>
      </c>
      <c r="G1913" s="666"/>
      <c r="H1913" s="666"/>
      <c r="I1913" s="666">
        <v>44055</v>
      </c>
      <c r="J1913" s="115"/>
      <c r="K1913" s="486"/>
      <c r="L1913" s="115" t="s">
        <v>195</v>
      </c>
      <c r="M1913" s="773"/>
      <c r="N1913" s="37"/>
      <c r="O1913" s="37"/>
      <c r="P1913" s="37"/>
      <c r="Q1913" s="37"/>
      <c r="R1913" s="37"/>
      <c r="S1913" s="37"/>
      <c r="T1913" s="37"/>
      <c r="U1913" s="37"/>
      <c r="V1913" s="37"/>
      <c r="W1913" s="37"/>
      <c r="X1913" s="37"/>
      <c r="Y1913" s="37"/>
      <c r="Z1913" s="37"/>
      <c r="AA1913" s="37"/>
      <c r="AB1913" s="37"/>
      <c r="AC1913" s="37"/>
      <c r="AD1913" s="37"/>
      <c r="AE1913" s="37"/>
      <c r="AF1913" s="37"/>
      <c r="AG1913" s="37"/>
    </row>
    <row r="1914" spans="1:33" ht="18">
      <c r="A1914" s="666">
        <v>44040</v>
      </c>
      <c r="B1914" s="115" t="s">
        <v>144</v>
      </c>
      <c r="C1914" s="486">
        <v>881335684</v>
      </c>
      <c r="D1914" s="115" t="s">
        <v>139</v>
      </c>
      <c r="E1914" s="115" t="s">
        <v>147</v>
      </c>
      <c r="F1914" s="115" t="s">
        <v>811</v>
      </c>
      <c r="G1914" s="666"/>
      <c r="H1914" s="666"/>
      <c r="I1914" s="666">
        <v>44084</v>
      </c>
      <c r="J1914" s="115"/>
      <c r="K1914" s="486"/>
      <c r="L1914" s="115"/>
      <c r="M1914" s="773"/>
      <c r="N1914" s="37"/>
      <c r="O1914" s="37"/>
      <c r="P1914" s="37"/>
      <c r="Q1914" s="37"/>
      <c r="R1914" s="37"/>
      <c r="S1914" s="37"/>
      <c r="T1914" s="37"/>
      <c r="U1914" s="37"/>
      <c r="V1914" s="37"/>
      <c r="W1914" s="37"/>
      <c r="X1914" s="37"/>
      <c r="Y1914" s="37"/>
      <c r="Z1914" s="37"/>
      <c r="AA1914" s="37"/>
      <c r="AB1914" s="37"/>
      <c r="AC1914" s="37"/>
      <c r="AD1914" s="37"/>
      <c r="AE1914" s="37"/>
      <c r="AF1914" s="37"/>
      <c r="AG1914" s="37"/>
    </row>
    <row r="1915" spans="1:33" ht="18">
      <c r="A1915" s="666">
        <v>43990</v>
      </c>
      <c r="B1915" s="115" t="s">
        <v>154</v>
      </c>
      <c r="C1915" s="486">
        <v>880736979</v>
      </c>
      <c r="D1915" s="115" t="s">
        <v>139</v>
      </c>
      <c r="E1915" s="115" t="s">
        <v>140</v>
      </c>
      <c r="F1915" s="115"/>
      <c r="G1915" s="666">
        <v>44040</v>
      </c>
      <c r="H1915" s="666"/>
      <c r="I1915" s="666">
        <v>44055</v>
      </c>
      <c r="J1915" s="115"/>
      <c r="K1915" s="486"/>
      <c r="L1915" s="115" t="s">
        <v>195</v>
      </c>
      <c r="M1915" s="773"/>
      <c r="N1915" s="37"/>
      <c r="O1915" s="37"/>
      <c r="P1915" s="37"/>
      <c r="Q1915" s="37"/>
      <c r="R1915" s="37"/>
      <c r="S1915" s="37"/>
      <c r="T1915" s="37"/>
      <c r="U1915" s="37"/>
      <c r="V1915" s="37"/>
      <c r="W1915" s="37"/>
      <c r="X1915" s="37"/>
      <c r="Y1915" s="37"/>
      <c r="Z1915" s="37"/>
      <c r="AA1915" s="37"/>
      <c r="AB1915" s="37"/>
      <c r="AC1915" s="37"/>
      <c r="AD1915" s="37"/>
      <c r="AE1915" s="37"/>
      <c r="AF1915" s="37"/>
      <c r="AG1915" s="37"/>
    </row>
    <row r="1916" spans="1:33" ht="18">
      <c r="A1916" s="666">
        <v>44040</v>
      </c>
      <c r="B1916" s="115" t="s">
        <v>194</v>
      </c>
      <c r="C1916" s="486">
        <v>880100222</v>
      </c>
      <c r="D1916" s="115" t="s">
        <v>139</v>
      </c>
      <c r="E1916" s="115" t="s">
        <v>140</v>
      </c>
      <c r="F1916" s="115" t="s">
        <v>213</v>
      </c>
      <c r="G1916" s="666"/>
      <c r="H1916" s="666"/>
      <c r="I1916" s="666">
        <v>44055</v>
      </c>
      <c r="J1916" s="115"/>
      <c r="K1916" s="486"/>
      <c r="L1916" s="115" t="s">
        <v>195</v>
      </c>
      <c r="M1916" s="773"/>
      <c r="N1916" s="37"/>
      <c r="O1916" s="37"/>
      <c r="P1916" s="37"/>
      <c r="Q1916" s="37"/>
      <c r="R1916" s="37"/>
      <c r="S1916" s="37"/>
      <c r="T1916" s="37"/>
      <c r="U1916" s="37"/>
      <c r="V1916" s="37"/>
      <c r="W1916" s="37"/>
      <c r="X1916" s="37"/>
      <c r="Y1916" s="37"/>
      <c r="Z1916" s="37"/>
      <c r="AA1916" s="37"/>
      <c r="AB1916" s="37"/>
      <c r="AC1916" s="37"/>
      <c r="AD1916" s="37"/>
      <c r="AE1916" s="37"/>
      <c r="AF1916" s="37"/>
      <c r="AG1916" s="37"/>
    </row>
    <row r="1917" spans="1:33" ht="18">
      <c r="A1917" s="666">
        <v>44040</v>
      </c>
      <c r="B1917" s="115" t="s">
        <v>297</v>
      </c>
      <c r="C1917" s="486">
        <v>881010627</v>
      </c>
      <c r="D1917" s="115" t="s">
        <v>152</v>
      </c>
      <c r="E1917" s="115" t="s">
        <v>140</v>
      </c>
      <c r="F1917" s="115" t="s">
        <v>11016</v>
      </c>
      <c r="G1917" s="666"/>
      <c r="H1917" s="665">
        <v>44041</v>
      </c>
      <c r="I1917" s="666"/>
      <c r="J1917" s="115" t="s">
        <v>142</v>
      </c>
      <c r="K1917" s="486">
        <v>328</v>
      </c>
      <c r="L1917" s="115" t="s">
        <v>11017</v>
      </c>
      <c r="M1917" s="773"/>
      <c r="N1917" s="37"/>
      <c r="O1917" s="37"/>
      <c r="P1917" s="37"/>
      <c r="Q1917" s="37"/>
      <c r="R1917" s="37"/>
      <c r="S1917" s="37"/>
      <c r="T1917" s="37"/>
      <c r="U1917" s="37"/>
      <c r="V1917" s="37"/>
      <c r="W1917" s="37"/>
      <c r="X1917" s="37"/>
      <c r="Y1917" s="37"/>
      <c r="Z1917" s="37"/>
      <c r="AA1917" s="37"/>
      <c r="AB1917" s="37"/>
      <c r="AC1917" s="37"/>
      <c r="AD1917" s="37"/>
      <c r="AE1917" s="37"/>
      <c r="AF1917" s="37"/>
      <c r="AG1917" s="37"/>
    </row>
    <row r="1918" spans="1:33" ht="18">
      <c r="A1918" s="666">
        <v>44040</v>
      </c>
      <c r="B1918" s="115" t="s">
        <v>297</v>
      </c>
      <c r="C1918" s="486">
        <v>881010627</v>
      </c>
      <c r="D1918" s="115" t="s">
        <v>152</v>
      </c>
      <c r="E1918" s="115" t="s">
        <v>140</v>
      </c>
      <c r="F1918" s="115" t="s">
        <v>11016</v>
      </c>
      <c r="G1918" s="666"/>
      <c r="H1918" s="665">
        <v>44041</v>
      </c>
      <c r="I1918" s="666"/>
      <c r="J1918" s="115" t="s">
        <v>142</v>
      </c>
      <c r="K1918" s="486">
        <v>328</v>
      </c>
      <c r="L1918" s="115" t="s">
        <v>11018</v>
      </c>
      <c r="M1918" s="773"/>
      <c r="N1918" s="37"/>
      <c r="O1918" s="37"/>
      <c r="P1918" s="37"/>
      <c r="Q1918" s="37"/>
      <c r="R1918" s="37"/>
      <c r="S1918" s="37"/>
      <c r="T1918" s="37"/>
      <c r="U1918" s="37"/>
      <c r="V1918" s="37"/>
      <c r="W1918" s="37"/>
      <c r="X1918" s="37"/>
      <c r="Y1918" s="37"/>
      <c r="Z1918" s="37"/>
      <c r="AA1918" s="37"/>
      <c r="AB1918" s="37"/>
      <c r="AC1918" s="37"/>
      <c r="AD1918" s="37"/>
      <c r="AE1918" s="37"/>
      <c r="AF1918" s="37"/>
      <c r="AG1918" s="37"/>
    </row>
    <row r="1919" spans="1:33" ht="18">
      <c r="A1919" s="666">
        <v>44040</v>
      </c>
      <c r="B1919" s="115" t="s">
        <v>206</v>
      </c>
      <c r="C1919" s="486">
        <v>881609502</v>
      </c>
      <c r="D1919" s="115" t="s">
        <v>139</v>
      </c>
      <c r="E1919" s="115" t="s">
        <v>140</v>
      </c>
      <c r="F1919" s="115" t="s">
        <v>315</v>
      </c>
      <c r="G1919" s="666">
        <v>44041</v>
      </c>
      <c r="H1919" s="666">
        <v>44041</v>
      </c>
      <c r="I1919" s="666">
        <v>44055</v>
      </c>
      <c r="J1919" s="115" t="s">
        <v>273</v>
      </c>
      <c r="K1919" s="486">
        <v>3</v>
      </c>
      <c r="L1919" s="115"/>
      <c r="M1919" s="773"/>
      <c r="N1919" s="37"/>
      <c r="O1919" s="37"/>
      <c r="P1919" s="37"/>
      <c r="Q1919" s="37"/>
      <c r="R1919" s="37"/>
      <c r="S1919" s="37"/>
      <c r="T1919" s="37"/>
      <c r="U1919" s="37"/>
      <c r="V1919" s="37"/>
      <c r="W1919" s="37"/>
      <c r="X1919" s="37"/>
      <c r="Y1919" s="37"/>
      <c r="Z1919" s="37"/>
      <c r="AA1919" s="37"/>
      <c r="AB1919" s="37"/>
      <c r="AC1919" s="37"/>
      <c r="AD1919" s="37"/>
      <c r="AE1919" s="37"/>
      <c r="AF1919" s="37"/>
      <c r="AG1919" s="37"/>
    </row>
    <row r="1920" spans="1:33">
      <c r="A1920" s="666">
        <v>44040</v>
      </c>
      <c r="B1920" s="115" t="s">
        <v>194</v>
      </c>
      <c r="C1920" s="486">
        <v>880380784</v>
      </c>
      <c r="D1920" s="115" t="s">
        <v>139</v>
      </c>
      <c r="E1920" s="115" t="s">
        <v>140</v>
      </c>
      <c r="F1920" s="115" t="s">
        <v>142</v>
      </c>
      <c r="G1920" s="486"/>
      <c r="H1920" s="486"/>
      <c r="I1920" s="666">
        <v>44055</v>
      </c>
      <c r="J1920" s="486"/>
      <c r="K1920" s="486"/>
      <c r="L1920" s="115" t="s">
        <v>195</v>
      </c>
      <c r="M1920" s="115"/>
      <c r="N1920" s="37"/>
      <c r="O1920" s="37"/>
      <c r="P1920" s="37"/>
      <c r="Q1920" s="37"/>
      <c r="R1920" s="37"/>
      <c r="S1920" s="37"/>
      <c r="T1920" s="37"/>
      <c r="U1920" s="37"/>
      <c r="V1920" s="37"/>
      <c r="W1920" s="37"/>
      <c r="X1920" s="37"/>
      <c r="Y1920" s="37"/>
      <c r="Z1920" s="37"/>
      <c r="AA1920" s="37"/>
      <c r="AB1920" s="37"/>
      <c r="AC1920" s="37"/>
      <c r="AD1920" s="37"/>
      <c r="AE1920" s="37"/>
      <c r="AF1920" s="37"/>
      <c r="AG1920" s="37"/>
    </row>
    <row r="1921" spans="1:33">
      <c r="A1921" s="666">
        <v>44040</v>
      </c>
      <c r="B1921" s="115" t="s">
        <v>146</v>
      </c>
      <c r="C1921" s="486">
        <v>880087083</v>
      </c>
      <c r="D1921" s="115" t="s">
        <v>139</v>
      </c>
      <c r="E1921" s="115" t="s">
        <v>147</v>
      </c>
      <c r="F1921" s="115" t="s">
        <v>142</v>
      </c>
      <c r="G1921" s="486"/>
      <c r="H1921" s="486"/>
      <c r="I1921" s="486"/>
      <c r="J1921" s="486"/>
      <c r="K1921" s="486"/>
      <c r="L1921" s="486"/>
      <c r="M1921" s="115"/>
      <c r="N1921" s="37"/>
      <c r="O1921" s="37"/>
      <c r="P1921" s="37"/>
      <c r="Q1921" s="37"/>
      <c r="R1921" s="37"/>
      <c r="S1921" s="37"/>
      <c r="T1921" s="37"/>
      <c r="U1921" s="37"/>
      <c r="V1921" s="37"/>
      <c r="W1921" s="37"/>
      <c r="X1921" s="37"/>
      <c r="Y1921" s="37"/>
      <c r="Z1921" s="37"/>
      <c r="AA1921" s="37"/>
      <c r="AB1921" s="37"/>
      <c r="AC1921" s="37"/>
      <c r="AD1921" s="37"/>
      <c r="AE1921" s="37"/>
      <c r="AF1921" s="37"/>
      <c r="AG1921" s="37"/>
    </row>
    <row r="1922" spans="1:33">
      <c r="A1922" s="666">
        <v>44040</v>
      </c>
      <c r="B1922" s="115" t="s">
        <v>138</v>
      </c>
      <c r="C1922" s="486">
        <v>880038205</v>
      </c>
      <c r="D1922" s="115" t="s">
        <v>139</v>
      </c>
      <c r="E1922" s="115" t="s">
        <v>140</v>
      </c>
      <c r="F1922" s="115"/>
      <c r="G1922" s="486"/>
      <c r="H1922" s="486"/>
      <c r="I1922" s="666">
        <v>44055</v>
      </c>
      <c r="J1922" s="486"/>
      <c r="K1922" s="486"/>
      <c r="L1922" s="115" t="s">
        <v>195</v>
      </c>
      <c r="M1922" s="115"/>
      <c r="N1922" s="37"/>
      <c r="O1922" s="37"/>
      <c r="P1922" s="37"/>
      <c r="Q1922" s="37"/>
      <c r="R1922" s="37"/>
      <c r="S1922" s="37"/>
      <c r="T1922" s="37"/>
      <c r="U1922" s="37"/>
      <c r="V1922" s="37"/>
      <c r="W1922" s="37"/>
      <c r="X1922" s="37"/>
      <c r="Y1922" s="37"/>
      <c r="Z1922" s="37"/>
      <c r="AA1922" s="37"/>
      <c r="AB1922" s="37"/>
      <c r="AC1922" s="37"/>
      <c r="AD1922" s="37"/>
      <c r="AE1922" s="37"/>
      <c r="AF1922" s="37"/>
      <c r="AG1922" s="37"/>
    </row>
    <row r="1923" spans="1:33">
      <c r="A1923" s="666">
        <v>44040</v>
      </c>
      <c r="B1923" s="115" t="s">
        <v>149</v>
      </c>
      <c r="C1923" s="486">
        <v>881922709</v>
      </c>
      <c r="D1923" s="115" t="s">
        <v>139</v>
      </c>
      <c r="E1923" s="115" t="s">
        <v>140</v>
      </c>
      <c r="F1923" s="115"/>
      <c r="G1923" s="486"/>
      <c r="H1923" s="486"/>
      <c r="I1923" s="666">
        <v>44055</v>
      </c>
      <c r="J1923" s="486"/>
      <c r="K1923" s="486"/>
      <c r="L1923" s="115" t="s">
        <v>195</v>
      </c>
      <c r="M1923" s="115"/>
      <c r="N1923" s="37"/>
      <c r="O1923" s="37"/>
      <c r="P1923" s="37"/>
      <c r="Q1923" s="37"/>
      <c r="R1923" s="37"/>
      <c r="S1923" s="37"/>
      <c r="T1923" s="37"/>
      <c r="U1923" s="37"/>
      <c r="V1923" s="37"/>
      <c r="W1923" s="37"/>
      <c r="X1923" s="37"/>
      <c r="Y1923" s="37"/>
      <c r="Z1923" s="37"/>
      <c r="AA1923" s="37"/>
      <c r="AB1923" s="37"/>
      <c r="AC1923" s="37"/>
      <c r="AD1923" s="37"/>
      <c r="AE1923" s="37"/>
      <c r="AF1923" s="37"/>
      <c r="AG1923" s="37"/>
    </row>
    <row r="1924" spans="1:33">
      <c r="A1924" s="666">
        <v>44040</v>
      </c>
      <c r="B1924" s="115" t="s">
        <v>194</v>
      </c>
      <c r="C1924" s="486">
        <v>880145449</v>
      </c>
      <c r="D1924" s="115" t="s">
        <v>139</v>
      </c>
      <c r="E1924" s="115" t="s">
        <v>140</v>
      </c>
      <c r="F1924" s="115" t="s">
        <v>142</v>
      </c>
      <c r="G1924" s="486"/>
      <c r="H1924" s="486"/>
      <c r="I1924" s="666">
        <v>44055</v>
      </c>
      <c r="J1924" s="486"/>
      <c r="K1924" s="486"/>
      <c r="L1924" s="115" t="s">
        <v>195</v>
      </c>
      <c r="M1924" s="115"/>
      <c r="N1924" s="37"/>
      <c r="O1924" s="37"/>
      <c r="P1924" s="37"/>
      <c r="Q1924" s="37"/>
      <c r="R1924" s="37"/>
      <c r="S1924" s="37"/>
      <c r="T1924" s="37"/>
      <c r="U1924" s="37"/>
      <c r="V1924" s="37"/>
      <c r="W1924" s="37"/>
      <c r="X1924" s="37"/>
      <c r="Y1924" s="37"/>
      <c r="Z1924" s="37"/>
      <c r="AA1924" s="37"/>
      <c r="AB1924" s="37"/>
      <c r="AC1924" s="37"/>
      <c r="AD1924" s="37"/>
      <c r="AE1924" s="37"/>
      <c r="AF1924" s="37"/>
      <c r="AG1924" s="37"/>
    </row>
    <row r="1925" spans="1:33">
      <c r="A1925" s="666">
        <v>44040</v>
      </c>
      <c r="B1925" s="115" t="s">
        <v>154</v>
      </c>
      <c r="C1925" s="486">
        <v>880875021</v>
      </c>
      <c r="D1925" s="115" t="s">
        <v>139</v>
      </c>
      <c r="E1925" s="115" t="s">
        <v>140</v>
      </c>
      <c r="F1925" s="115"/>
      <c r="G1925" s="486"/>
      <c r="H1925" s="486"/>
      <c r="I1925" s="666">
        <v>44055</v>
      </c>
      <c r="J1925" s="486"/>
      <c r="K1925" s="486"/>
      <c r="L1925" s="115" t="s">
        <v>195</v>
      </c>
      <c r="M1925" s="115"/>
      <c r="N1925" s="37"/>
      <c r="O1925" s="37"/>
      <c r="P1925" s="37"/>
      <c r="Q1925" s="37"/>
      <c r="R1925" s="37"/>
      <c r="S1925" s="37"/>
      <c r="T1925" s="37"/>
      <c r="U1925" s="37"/>
      <c r="V1925" s="37"/>
      <c r="W1925" s="37"/>
      <c r="X1925" s="37"/>
      <c r="Y1925" s="37"/>
      <c r="Z1925" s="37"/>
      <c r="AA1925" s="37"/>
      <c r="AB1925" s="37"/>
      <c r="AC1925" s="37"/>
      <c r="AD1925" s="37"/>
      <c r="AE1925" s="37"/>
      <c r="AF1925" s="37"/>
      <c r="AG1925" s="37"/>
    </row>
    <row r="1926" spans="1:33">
      <c r="A1926" s="665">
        <v>44040</v>
      </c>
      <c r="B1926" s="115" t="s">
        <v>144</v>
      </c>
      <c r="C1926" s="486">
        <v>881877148</v>
      </c>
      <c r="D1926" s="115" t="s">
        <v>152</v>
      </c>
      <c r="E1926" s="115" t="s">
        <v>147</v>
      </c>
      <c r="F1926" s="115"/>
      <c r="G1926" s="486"/>
      <c r="H1926" s="486"/>
      <c r="I1926" s="666">
        <v>44070</v>
      </c>
      <c r="J1926" s="486"/>
      <c r="K1926" s="486"/>
      <c r="L1926" s="486"/>
      <c r="M1926" s="115"/>
      <c r="N1926" s="37"/>
      <c r="O1926" s="37"/>
      <c r="P1926" s="37"/>
      <c r="Q1926" s="37"/>
      <c r="R1926" s="37"/>
      <c r="S1926" s="37"/>
      <c r="T1926" s="37"/>
      <c r="U1926" s="37"/>
      <c r="V1926" s="37"/>
      <c r="W1926" s="37"/>
      <c r="X1926" s="37"/>
      <c r="Y1926" s="37"/>
      <c r="Z1926" s="37"/>
      <c r="AA1926" s="37"/>
      <c r="AB1926" s="37"/>
      <c r="AC1926" s="37"/>
      <c r="AD1926" s="37"/>
      <c r="AE1926" s="37"/>
      <c r="AF1926" s="37"/>
      <c r="AG1926" s="37"/>
    </row>
    <row r="1927" spans="1:33">
      <c r="A1927" s="666">
        <v>44040</v>
      </c>
      <c r="B1927" s="115" t="s">
        <v>227</v>
      </c>
      <c r="C1927" s="486">
        <v>881441245</v>
      </c>
      <c r="D1927" s="115" t="s">
        <v>152</v>
      </c>
      <c r="E1927" s="115" t="s">
        <v>140</v>
      </c>
      <c r="F1927" s="115" t="s">
        <v>148</v>
      </c>
      <c r="G1927" s="486"/>
      <c r="H1927" s="486"/>
      <c r="I1927" s="666">
        <v>44046</v>
      </c>
      <c r="J1927" s="486"/>
      <c r="K1927" s="486"/>
      <c r="L1927" s="115" t="s">
        <v>11019</v>
      </c>
      <c r="M1927" s="115"/>
      <c r="N1927" s="486"/>
      <c r="O1927" s="486"/>
      <c r="P1927" s="486"/>
      <c r="Q1927" s="486"/>
      <c r="R1927" s="486"/>
      <c r="S1927" s="486"/>
      <c r="T1927" s="486"/>
      <c r="U1927" s="486"/>
      <c r="V1927" s="486"/>
      <c r="W1927" s="486"/>
      <c r="X1927" s="486"/>
      <c r="Y1927" s="486"/>
      <c r="Z1927" s="486"/>
      <c r="AA1927" s="486"/>
      <c r="AB1927" s="486"/>
      <c r="AC1927" s="486"/>
      <c r="AD1927" s="486"/>
      <c r="AE1927" s="486"/>
      <c r="AF1927" s="486"/>
      <c r="AG1927" s="486"/>
    </row>
    <row r="1928" spans="1:33" ht="18">
      <c r="A1928" s="666">
        <v>44040</v>
      </c>
      <c r="B1928" s="115" t="s">
        <v>146</v>
      </c>
      <c r="C1928" s="486">
        <v>881814253</v>
      </c>
      <c r="D1928" s="115" t="s">
        <v>139</v>
      </c>
      <c r="E1928" s="115" t="s">
        <v>147</v>
      </c>
      <c r="F1928" s="115" t="s">
        <v>142</v>
      </c>
      <c r="G1928" s="666"/>
      <c r="H1928" s="666"/>
      <c r="I1928" s="666"/>
      <c r="J1928" s="115"/>
      <c r="K1928" s="486"/>
      <c r="L1928" s="115"/>
      <c r="M1928" s="773"/>
      <c r="N1928" s="486"/>
      <c r="O1928" s="486"/>
      <c r="P1928" s="486"/>
      <c r="Q1928" s="486"/>
      <c r="R1928" s="486"/>
      <c r="S1928" s="486"/>
      <c r="T1928" s="486"/>
      <c r="U1928" s="486"/>
      <c r="V1928" s="486"/>
      <c r="W1928" s="486"/>
      <c r="X1928" s="486"/>
      <c r="Y1928" s="486"/>
      <c r="Z1928" s="486"/>
      <c r="AA1928" s="486"/>
      <c r="AB1928" s="486"/>
      <c r="AC1928" s="486"/>
      <c r="AD1928" s="486"/>
      <c r="AE1928" s="486"/>
      <c r="AF1928" s="486"/>
      <c r="AG1928" s="486"/>
    </row>
    <row r="1929" spans="1:33" ht="18">
      <c r="A1929" s="666">
        <v>44040</v>
      </c>
      <c r="B1929" s="115" t="s">
        <v>156</v>
      </c>
      <c r="C1929" s="486">
        <v>880855544</v>
      </c>
      <c r="D1929" s="115" t="s">
        <v>139</v>
      </c>
      <c r="E1929" s="115" t="s">
        <v>140</v>
      </c>
      <c r="F1929" s="115" t="s">
        <v>528</v>
      </c>
      <c r="G1929" s="666"/>
      <c r="H1929" s="666"/>
      <c r="I1929" s="666">
        <v>44050</v>
      </c>
      <c r="J1929" s="115"/>
      <c r="K1929" s="486"/>
      <c r="L1929" s="115"/>
      <c r="M1929" s="773"/>
      <c r="N1929" s="486"/>
      <c r="O1929" s="486"/>
      <c r="P1929" s="486"/>
      <c r="Q1929" s="486"/>
      <c r="R1929" s="486"/>
      <c r="S1929" s="486"/>
      <c r="T1929" s="486"/>
      <c r="U1929" s="486"/>
      <c r="V1929" s="486"/>
      <c r="W1929" s="486"/>
      <c r="X1929" s="486"/>
      <c r="Y1929" s="486"/>
      <c r="Z1929" s="486"/>
      <c r="AA1929" s="486"/>
      <c r="AB1929" s="486"/>
      <c r="AC1929" s="486"/>
      <c r="AD1929" s="486"/>
      <c r="AE1929" s="486"/>
      <c r="AF1929" s="486"/>
      <c r="AG1929" s="486"/>
    </row>
    <row r="1930" spans="1:33" ht="18">
      <c r="A1930" s="666">
        <v>44040</v>
      </c>
      <c r="B1930" s="115" t="s">
        <v>194</v>
      </c>
      <c r="C1930" s="486">
        <v>881492772</v>
      </c>
      <c r="D1930" s="115" t="s">
        <v>139</v>
      </c>
      <c r="E1930" s="115" t="s">
        <v>140</v>
      </c>
      <c r="F1930" s="115"/>
      <c r="G1930" s="666"/>
      <c r="H1930" s="666"/>
      <c r="I1930" s="666">
        <v>44055</v>
      </c>
      <c r="J1930" s="115"/>
      <c r="K1930" s="486"/>
      <c r="L1930" s="115" t="s">
        <v>195</v>
      </c>
      <c r="M1930" s="773"/>
      <c r="N1930" s="486"/>
      <c r="O1930" s="486"/>
      <c r="P1930" s="486"/>
      <c r="Q1930" s="486"/>
      <c r="R1930" s="486"/>
      <c r="S1930" s="486"/>
      <c r="T1930" s="486"/>
      <c r="U1930" s="486"/>
      <c r="V1930" s="486"/>
      <c r="W1930" s="486"/>
      <c r="X1930" s="486"/>
      <c r="Y1930" s="486"/>
      <c r="Z1930" s="486"/>
      <c r="AA1930" s="486"/>
      <c r="AB1930" s="486"/>
      <c r="AC1930" s="486"/>
      <c r="AD1930" s="486"/>
      <c r="AE1930" s="486"/>
      <c r="AF1930" s="486"/>
      <c r="AG1930" s="486"/>
    </row>
    <row r="1931" spans="1:33" ht="18">
      <c r="A1931" s="666">
        <v>44040</v>
      </c>
      <c r="B1931" s="115" t="s">
        <v>178</v>
      </c>
      <c r="C1931" s="486">
        <v>880977386</v>
      </c>
      <c r="D1931" s="115" t="s">
        <v>139</v>
      </c>
      <c r="E1931" s="115" t="s">
        <v>140</v>
      </c>
      <c r="F1931" s="115" t="s">
        <v>176</v>
      </c>
      <c r="G1931" s="666"/>
      <c r="H1931" s="666"/>
      <c r="I1931" s="666">
        <v>44070</v>
      </c>
      <c r="J1931" s="115"/>
      <c r="K1931" s="486"/>
      <c r="L1931" s="115"/>
      <c r="M1931" s="773"/>
      <c r="N1931" s="486"/>
      <c r="O1931" s="486"/>
      <c r="P1931" s="486"/>
      <c r="Q1931" s="486"/>
      <c r="R1931" s="486"/>
      <c r="S1931" s="486"/>
      <c r="T1931" s="486"/>
      <c r="U1931" s="486"/>
      <c r="V1931" s="486"/>
      <c r="W1931" s="486"/>
      <c r="X1931" s="486"/>
      <c r="Y1931" s="486"/>
      <c r="Z1931" s="486"/>
      <c r="AA1931" s="486"/>
      <c r="AB1931" s="486"/>
      <c r="AC1931" s="486"/>
      <c r="AD1931" s="486"/>
      <c r="AE1931" s="486"/>
      <c r="AF1931" s="486"/>
      <c r="AG1931" s="486"/>
    </row>
    <row r="1932" spans="1:33" ht="18">
      <c r="A1932" s="666">
        <v>44040</v>
      </c>
      <c r="B1932" s="115" t="s">
        <v>281</v>
      </c>
      <c r="C1932" s="486">
        <v>880273204</v>
      </c>
      <c r="D1932" s="115" t="s">
        <v>139</v>
      </c>
      <c r="E1932" s="115" t="s">
        <v>140</v>
      </c>
      <c r="F1932" s="115" t="s">
        <v>142</v>
      </c>
      <c r="G1932" s="666"/>
      <c r="H1932" s="666"/>
      <c r="I1932" s="666">
        <v>44055</v>
      </c>
      <c r="J1932" s="115"/>
      <c r="K1932" s="486"/>
      <c r="L1932" s="115" t="s">
        <v>11020</v>
      </c>
      <c r="M1932" s="773"/>
      <c r="N1932" s="486"/>
      <c r="O1932" s="486"/>
      <c r="P1932" s="486"/>
      <c r="Q1932" s="486"/>
      <c r="R1932" s="486"/>
      <c r="S1932" s="486"/>
      <c r="T1932" s="486"/>
      <c r="U1932" s="486"/>
      <c r="V1932" s="486"/>
      <c r="W1932" s="486"/>
      <c r="X1932" s="486"/>
      <c r="Y1932" s="486"/>
      <c r="Z1932" s="486"/>
      <c r="AA1932" s="486"/>
      <c r="AB1932" s="486"/>
      <c r="AC1932" s="486"/>
      <c r="AD1932" s="486"/>
      <c r="AE1932" s="486"/>
      <c r="AF1932" s="486"/>
      <c r="AG1932" s="486"/>
    </row>
    <row r="1933" spans="1:33" ht="18">
      <c r="A1933" s="666">
        <v>44040</v>
      </c>
      <c r="B1933" s="115" t="s">
        <v>149</v>
      </c>
      <c r="C1933" s="486">
        <v>882028162</v>
      </c>
      <c r="D1933" s="115" t="s">
        <v>139</v>
      </c>
      <c r="E1933" s="115" t="s">
        <v>140</v>
      </c>
      <c r="F1933" s="115" t="s">
        <v>199</v>
      </c>
      <c r="G1933" s="666"/>
      <c r="H1933" s="666">
        <v>44040</v>
      </c>
      <c r="I1933" s="666">
        <v>44055</v>
      </c>
      <c r="J1933" s="115" t="s">
        <v>11021</v>
      </c>
      <c r="K1933" s="486">
        <v>12510.2</v>
      </c>
      <c r="L1933" s="115"/>
      <c r="M1933" s="773"/>
      <c r="N1933" s="486"/>
      <c r="O1933" s="486"/>
      <c r="P1933" s="486"/>
      <c r="Q1933" s="486"/>
      <c r="R1933" s="486"/>
      <c r="S1933" s="486"/>
      <c r="T1933" s="486"/>
      <c r="U1933" s="486"/>
      <c r="V1933" s="486"/>
      <c r="W1933" s="486"/>
      <c r="X1933" s="486"/>
      <c r="Y1933" s="486"/>
      <c r="Z1933" s="486"/>
      <c r="AA1933" s="486"/>
      <c r="AB1933" s="486"/>
      <c r="AC1933" s="486"/>
      <c r="AD1933" s="486"/>
      <c r="AE1933" s="486"/>
      <c r="AF1933" s="486"/>
      <c r="AG1933" s="486"/>
    </row>
    <row r="1934" spans="1:33" ht="18">
      <c r="A1934" s="666">
        <v>44040</v>
      </c>
      <c r="B1934" s="115" t="s">
        <v>146</v>
      </c>
      <c r="C1934" s="486">
        <v>882127717</v>
      </c>
      <c r="D1934" s="115" t="s">
        <v>139</v>
      </c>
      <c r="E1934" s="115" t="s">
        <v>140</v>
      </c>
      <c r="F1934" s="115" t="s">
        <v>8347</v>
      </c>
      <c r="G1934" s="666"/>
      <c r="H1934" s="666"/>
      <c r="I1934" s="666">
        <v>44070</v>
      </c>
      <c r="J1934" s="115"/>
      <c r="K1934" s="486"/>
      <c r="L1934" s="115" t="s">
        <v>195</v>
      </c>
      <c r="M1934" s="773"/>
      <c r="N1934" s="486"/>
      <c r="O1934" s="486"/>
      <c r="P1934" s="486"/>
      <c r="Q1934" s="486"/>
      <c r="R1934" s="486"/>
      <c r="S1934" s="486"/>
      <c r="T1934" s="486"/>
      <c r="U1934" s="486"/>
      <c r="V1934" s="486"/>
      <c r="W1934" s="486"/>
      <c r="X1934" s="486"/>
      <c r="Y1934" s="486"/>
      <c r="Z1934" s="486"/>
      <c r="AA1934" s="486"/>
      <c r="AB1934" s="486"/>
      <c r="AC1934" s="486"/>
      <c r="AD1934" s="486"/>
      <c r="AE1934" s="486"/>
      <c r="AF1934" s="486"/>
      <c r="AG1934" s="486"/>
    </row>
    <row r="1935" spans="1:33" ht="18">
      <c r="A1935" s="666">
        <v>44040</v>
      </c>
      <c r="B1935" s="115" t="s">
        <v>194</v>
      </c>
      <c r="C1935" s="486">
        <v>881408874</v>
      </c>
      <c r="D1935" s="115" t="s">
        <v>139</v>
      </c>
      <c r="E1935" s="115" t="s">
        <v>140</v>
      </c>
      <c r="F1935" s="115" t="s">
        <v>246</v>
      </c>
      <c r="G1935" s="666"/>
      <c r="H1935" s="666"/>
      <c r="I1935" s="666">
        <v>44054</v>
      </c>
      <c r="J1935" s="115"/>
      <c r="K1935" s="486"/>
      <c r="L1935" s="115"/>
      <c r="M1935" s="773"/>
      <c r="N1935" s="486"/>
      <c r="O1935" s="486"/>
      <c r="P1935" s="486"/>
      <c r="Q1935" s="486"/>
      <c r="R1935" s="486"/>
      <c r="S1935" s="486"/>
      <c r="T1935" s="486"/>
      <c r="U1935" s="486"/>
      <c r="V1935" s="486"/>
      <c r="W1935" s="486"/>
      <c r="X1935" s="486"/>
      <c r="Y1935" s="486"/>
      <c r="Z1935" s="486"/>
      <c r="AA1935" s="486"/>
      <c r="AB1935" s="486"/>
      <c r="AC1935" s="486"/>
      <c r="AD1935" s="486"/>
      <c r="AE1935" s="486"/>
      <c r="AF1935" s="486"/>
      <c r="AG1935" s="486"/>
    </row>
    <row r="1936" spans="1:33" ht="18">
      <c r="A1936" s="666">
        <v>44040</v>
      </c>
      <c r="B1936" s="115" t="s">
        <v>156</v>
      </c>
      <c r="C1936" s="486">
        <v>882208614</v>
      </c>
      <c r="D1936" s="115" t="s">
        <v>139</v>
      </c>
      <c r="E1936" s="115" t="s">
        <v>140</v>
      </c>
      <c r="F1936" s="115"/>
      <c r="G1936" s="666"/>
      <c r="H1936" s="666"/>
      <c r="I1936" s="666">
        <v>44048</v>
      </c>
      <c r="J1936" s="115"/>
      <c r="K1936" s="486"/>
      <c r="L1936" s="115"/>
      <c r="M1936" s="773"/>
      <c r="N1936" s="486"/>
      <c r="O1936" s="486"/>
      <c r="P1936" s="486"/>
      <c r="Q1936" s="486"/>
      <c r="R1936" s="486"/>
      <c r="S1936" s="486"/>
      <c r="T1936" s="486"/>
      <c r="U1936" s="486"/>
      <c r="V1936" s="486"/>
      <c r="W1936" s="486"/>
      <c r="X1936" s="486"/>
      <c r="Y1936" s="486"/>
      <c r="Z1936" s="486"/>
      <c r="AA1936" s="486"/>
      <c r="AB1936" s="486"/>
      <c r="AC1936" s="486"/>
      <c r="AD1936" s="486"/>
      <c r="AE1936" s="486"/>
      <c r="AF1936" s="486"/>
      <c r="AG1936" s="486"/>
    </row>
    <row r="1937" spans="1:33" ht="18">
      <c r="A1937" s="666">
        <v>44040</v>
      </c>
      <c r="B1937" s="115" t="s">
        <v>167</v>
      </c>
      <c r="C1937" s="486">
        <v>880047568</v>
      </c>
      <c r="D1937" s="115" t="s">
        <v>139</v>
      </c>
      <c r="E1937" s="115" t="s">
        <v>140</v>
      </c>
      <c r="F1937" s="115" t="s">
        <v>200</v>
      </c>
      <c r="G1937" s="666"/>
      <c r="H1937" s="666"/>
      <c r="I1937" s="666">
        <v>44053</v>
      </c>
      <c r="J1937" s="115"/>
      <c r="K1937" s="486"/>
      <c r="L1937" s="115"/>
      <c r="M1937" s="773"/>
      <c r="N1937" s="486"/>
      <c r="O1937" s="486"/>
      <c r="P1937" s="486"/>
      <c r="Q1937" s="486"/>
      <c r="R1937" s="486"/>
      <c r="S1937" s="486"/>
      <c r="T1937" s="486"/>
      <c r="U1937" s="486"/>
      <c r="V1937" s="486"/>
      <c r="W1937" s="486"/>
      <c r="X1937" s="486"/>
      <c r="Y1937" s="486"/>
      <c r="Z1937" s="486"/>
      <c r="AA1937" s="486"/>
      <c r="AB1937" s="486"/>
      <c r="AC1937" s="486"/>
      <c r="AD1937" s="486"/>
      <c r="AE1937" s="486"/>
      <c r="AF1937" s="486"/>
      <c r="AG1937" s="486"/>
    </row>
    <row r="1938" spans="1:33" ht="18">
      <c r="A1938" s="666">
        <v>44040</v>
      </c>
      <c r="B1938" s="115" t="s">
        <v>167</v>
      </c>
      <c r="C1938" s="486">
        <v>882361742</v>
      </c>
      <c r="D1938" s="115" t="s">
        <v>139</v>
      </c>
      <c r="E1938" s="115" t="s">
        <v>140</v>
      </c>
      <c r="F1938" s="115" t="s">
        <v>338</v>
      </c>
      <c r="G1938" s="486"/>
      <c r="H1938" s="486"/>
      <c r="I1938" s="666">
        <v>44050</v>
      </c>
      <c r="J1938" s="486"/>
      <c r="K1938" s="486"/>
      <c r="L1938" s="486"/>
      <c r="M1938" s="773"/>
      <c r="N1938" s="486"/>
      <c r="O1938" s="486"/>
      <c r="P1938" s="486"/>
      <c r="Q1938" s="486"/>
      <c r="R1938" s="486"/>
      <c r="S1938" s="486"/>
      <c r="T1938" s="486"/>
      <c r="U1938" s="486"/>
      <c r="V1938" s="486"/>
      <c r="W1938" s="486"/>
      <c r="X1938" s="486"/>
      <c r="Y1938" s="486"/>
      <c r="Z1938" s="486"/>
      <c r="AA1938" s="486"/>
      <c r="AB1938" s="486"/>
      <c r="AC1938" s="486"/>
      <c r="AD1938" s="486"/>
      <c r="AE1938" s="486"/>
      <c r="AF1938" s="486"/>
      <c r="AG1938" s="486"/>
    </row>
    <row r="1939" spans="1:33" ht="18">
      <c r="A1939" s="666">
        <v>44040</v>
      </c>
      <c r="B1939" s="115" t="s">
        <v>154</v>
      </c>
      <c r="C1939" s="486">
        <v>880906500</v>
      </c>
      <c r="D1939" s="115" t="s">
        <v>139</v>
      </c>
      <c r="E1939" s="115" t="s">
        <v>140</v>
      </c>
      <c r="F1939" s="115" t="s">
        <v>168</v>
      </c>
      <c r="G1939" s="486"/>
      <c r="H1939" s="486"/>
      <c r="I1939" s="666">
        <v>44055</v>
      </c>
      <c r="J1939" s="486"/>
      <c r="K1939" s="486"/>
      <c r="L1939" s="115" t="s">
        <v>195</v>
      </c>
      <c r="M1939" s="773"/>
      <c r="N1939" s="486"/>
      <c r="O1939" s="486"/>
      <c r="P1939" s="486"/>
      <c r="Q1939" s="486"/>
      <c r="R1939" s="486"/>
      <c r="S1939" s="486"/>
      <c r="T1939" s="486"/>
      <c r="U1939" s="486"/>
      <c r="V1939" s="486"/>
      <c r="W1939" s="486"/>
      <c r="X1939" s="486"/>
      <c r="Y1939" s="486"/>
      <c r="Z1939" s="486"/>
      <c r="AA1939" s="486"/>
      <c r="AB1939" s="486"/>
      <c r="AC1939" s="486"/>
      <c r="AD1939" s="486"/>
      <c r="AE1939" s="486"/>
      <c r="AF1939" s="486"/>
      <c r="AG1939" s="486"/>
    </row>
    <row r="1940" spans="1:33" ht="18">
      <c r="A1940" s="666">
        <v>44040</v>
      </c>
      <c r="B1940" s="115" t="s">
        <v>194</v>
      </c>
      <c r="C1940" s="486">
        <v>880031862</v>
      </c>
      <c r="D1940" s="115" t="s">
        <v>139</v>
      </c>
      <c r="E1940" s="115" t="s">
        <v>140</v>
      </c>
      <c r="F1940" s="115" t="s">
        <v>246</v>
      </c>
      <c r="G1940" s="486"/>
      <c r="H1940" s="486"/>
      <c r="I1940" s="666">
        <v>44054</v>
      </c>
      <c r="J1940" s="486"/>
      <c r="K1940" s="486"/>
      <c r="L1940" s="115" t="s">
        <v>195</v>
      </c>
      <c r="M1940" s="773"/>
      <c r="N1940" s="486"/>
      <c r="O1940" s="486"/>
      <c r="P1940" s="486"/>
      <c r="Q1940" s="486"/>
      <c r="R1940" s="486"/>
      <c r="S1940" s="486"/>
      <c r="T1940" s="486"/>
      <c r="U1940" s="486"/>
      <c r="V1940" s="486"/>
      <c r="W1940" s="486"/>
      <c r="X1940" s="486"/>
      <c r="Y1940" s="486"/>
      <c r="Z1940" s="486"/>
      <c r="AA1940" s="486"/>
      <c r="AB1940" s="486"/>
      <c r="AC1940" s="486"/>
      <c r="AD1940" s="486"/>
      <c r="AE1940" s="486"/>
      <c r="AF1940" s="486"/>
      <c r="AG1940" s="486"/>
    </row>
    <row r="1941" spans="1:33" ht="18">
      <c r="A1941" s="666">
        <v>44040</v>
      </c>
      <c r="B1941" s="115" t="s">
        <v>194</v>
      </c>
      <c r="C1941" s="486">
        <v>880450034</v>
      </c>
      <c r="D1941" s="115" t="s">
        <v>139</v>
      </c>
      <c r="E1941" s="115" t="s">
        <v>140</v>
      </c>
      <c r="F1941" s="115" t="s">
        <v>168</v>
      </c>
      <c r="G1941" s="486"/>
      <c r="H1941" s="486"/>
      <c r="I1941" s="666">
        <v>44055</v>
      </c>
      <c r="J1941" s="486"/>
      <c r="K1941" s="486"/>
      <c r="L1941" s="115" t="s">
        <v>195</v>
      </c>
      <c r="M1941" s="773"/>
      <c r="N1941" s="486"/>
      <c r="O1941" s="486"/>
      <c r="P1941" s="486"/>
      <c r="Q1941" s="486"/>
      <c r="R1941" s="486"/>
      <c r="S1941" s="486"/>
      <c r="T1941" s="486"/>
      <c r="U1941" s="486"/>
      <c r="V1941" s="486"/>
      <c r="W1941" s="486"/>
      <c r="X1941" s="486"/>
      <c r="Y1941" s="486"/>
      <c r="Z1941" s="486"/>
      <c r="AA1941" s="486"/>
      <c r="AB1941" s="486"/>
      <c r="AC1941" s="486"/>
      <c r="AD1941" s="486"/>
      <c r="AE1941" s="486"/>
      <c r="AF1941" s="486"/>
      <c r="AG1941" s="486"/>
    </row>
    <row r="1942" spans="1:33" ht="18">
      <c r="A1942" s="666">
        <v>44040</v>
      </c>
      <c r="B1942" s="115" t="s">
        <v>146</v>
      </c>
      <c r="C1942" s="486">
        <v>882339971</v>
      </c>
      <c r="D1942" s="115" t="s">
        <v>139</v>
      </c>
      <c r="E1942" s="115" t="s">
        <v>140</v>
      </c>
      <c r="F1942" s="115" t="s">
        <v>338</v>
      </c>
      <c r="G1942" s="486"/>
      <c r="H1942" s="486"/>
      <c r="I1942" s="666">
        <v>44055</v>
      </c>
      <c r="J1942" s="486"/>
      <c r="K1942" s="486"/>
      <c r="L1942" s="115" t="s">
        <v>195</v>
      </c>
      <c r="M1942" s="773"/>
      <c r="N1942" s="486"/>
      <c r="O1942" s="486"/>
      <c r="P1942" s="486"/>
      <c r="Q1942" s="486"/>
      <c r="R1942" s="486"/>
      <c r="S1942" s="486"/>
      <c r="T1942" s="486"/>
      <c r="U1942" s="486"/>
      <c r="V1942" s="486"/>
      <c r="W1942" s="486"/>
      <c r="X1942" s="486"/>
      <c r="Y1942" s="486"/>
      <c r="Z1942" s="486"/>
      <c r="AA1942" s="486"/>
      <c r="AB1942" s="486"/>
      <c r="AC1942" s="486"/>
      <c r="AD1942" s="486"/>
      <c r="AE1942" s="486"/>
      <c r="AF1942" s="486"/>
      <c r="AG1942" s="486"/>
    </row>
    <row r="1943" spans="1:33" ht="17">
      <c r="A1943" s="130">
        <v>44022</v>
      </c>
      <c r="B1943" s="102" t="s">
        <v>157</v>
      </c>
      <c r="C1943" s="102">
        <v>880786269</v>
      </c>
      <c r="D1943" s="102" t="s">
        <v>139</v>
      </c>
      <c r="E1943" s="102" t="s">
        <v>140</v>
      </c>
      <c r="F1943" s="102" t="s">
        <v>11022</v>
      </c>
      <c r="G1943" s="776"/>
      <c r="H1943" s="776"/>
      <c r="I1943" s="776">
        <v>44035</v>
      </c>
      <c r="J1943" s="85"/>
      <c r="K1943" s="102"/>
      <c r="L1943" s="85"/>
      <c r="M1943" s="85"/>
      <c r="N1943" s="85"/>
      <c r="O1943" s="85"/>
      <c r="P1943" s="85"/>
      <c r="Q1943" s="85"/>
      <c r="R1943" s="85"/>
      <c r="S1943" s="85"/>
      <c r="T1943" s="85"/>
      <c r="U1943" s="85"/>
      <c r="V1943" s="85"/>
      <c r="W1943" s="85"/>
      <c r="X1943" s="85"/>
      <c r="Y1943" s="85"/>
      <c r="Z1943" s="85"/>
      <c r="AA1943" s="85"/>
      <c r="AB1943" s="85"/>
      <c r="AC1943" s="85"/>
      <c r="AD1943" s="85"/>
      <c r="AE1943" s="85"/>
      <c r="AF1943" s="85"/>
      <c r="AG1943" s="85"/>
    </row>
    <row r="1944" spans="1:33" ht="17">
      <c r="A1944" s="130">
        <v>44022</v>
      </c>
      <c r="B1944" s="102" t="s">
        <v>157</v>
      </c>
      <c r="C1944" s="102">
        <v>880417902</v>
      </c>
      <c r="D1944" s="102" t="s">
        <v>139</v>
      </c>
      <c r="E1944" s="102" t="s">
        <v>140</v>
      </c>
      <c r="F1944" s="102" t="s">
        <v>225</v>
      </c>
      <c r="G1944" s="776"/>
      <c r="H1944" s="776"/>
      <c r="I1944" s="776">
        <v>44041</v>
      </c>
      <c r="J1944" s="85"/>
      <c r="K1944" s="102"/>
      <c r="L1944" s="85"/>
      <c r="M1944" s="85"/>
      <c r="N1944" s="85"/>
      <c r="O1944" s="85"/>
      <c r="P1944" s="85"/>
      <c r="Q1944" s="85"/>
      <c r="R1944" s="85"/>
      <c r="S1944" s="85"/>
      <c r="T1944" s="85"/>
      <c r="U1944" s="85"/>
      <c r="V1944" s="85"/>
      <c r="W1944" s="85"/>
      <c r="X1944" s="85"/>
      <c r="Y1944" s="85"/>
      <c r="Z1944" s="85"/>
      <c r="AA1944" s="85"/>
      <c r="AB1944" s="85"/>
      <c r="AC1944" s="85"/>
      <c r="AD1944" s="85"/>
      <c r="AE1944" s="85"/>
      <c r="AF1944" s="85"/>
      <c r="AG1944" s="85"/>
    </row>
    <row r="1945" spans="1:33" ht="17">
      <c r="A1945" s="130">
        <v>44022</v>
      </c>
      <c r="B1945" s="102" t="s">
        <v>157</v>
      </c>
      <c r="C1945" s="85">
        <v>880043951</v>
      </c>
      <c r="D1945" s="102" t="s">
        <v>139</v>
      </c>
      <c r="E1945" s="102" t="s">
        <v>140</v>
      </c>
      <c r="F1945" s="102" t="s">
        <v>200</v>
      </c>
      <c r="G1945" s="776"/>
      <c r="H1945" s="776"/>
      <c r="I1945" s="776">
        <v>44035</v>
      </c>
      <c r="J1945" s="85"/>
      <c r="K1945" s="102"/>
      <c r="L1945" s="85"/>
      <c r="M1945" s="85"/>
      <c r="N1945" s="85"/>
      <c r="O1945" s="85"/>
      <c r="P1945" s="85"/>
      <c r="Q1945" s="85"/>
      <c r="R1945" s="85"/>
      <c r="S1945" s="85"/>
      <c r="T1945" s="85"/>
      <c r="U1945" s="85"/>
      <c r="V1945" s="85"/>
      <c r="W1945" s="85"/>
      <c r="X1945" s="85"/>
      <c r="Y1945" s="85"/>
      <c r="Z1945" s="85"/>
      <c r="AA1945" s="85"/>
      <c r="AB1945" s="85"/>
      <c r="AC1945" s="85"/>
      <c r="AD1945" s="85"/>
      <c r="AE1945" s="85"/>
      <c r="AF1945" s="85"/>
      <c r="AG1945" s="85"/>
    </row>
    <row r="1946" spans="1:33" ht="17">
      <c r="A1946" s="130">
        <v>44013</v>
      </c>
      <c r="B1946" s="102" t="s">
        <v>157</v>
      </c>
      <c r="C1946" s="102">
        <v>881487964</v>
      </c>
      <c r="D1946" s="102" t="s">
        <v>139</v>
      </c>
      <c r="E1946" s="102" t="s">
        <v>140</v>
      </c>
      <c r="F1946" s="102" t="s">
        <v>11023</v>
      </c>
      <c r="G1946" s="776"/>
      <c r="H1946" s="776"/>
      <c r="I1946" s="776">
        <v>44026</v>
      </c>
      <c r="J1946" s="85"/>
      <c r="K1946" s="102"/>
      <c r="L1946" s="85"/>
      <c r="M1946" s="85"/>
      <c r="N1946" s="85"/>
      <c r="O1946" s="85"/>
      <c r="P1946" s="85"/>
      <c r="Q1946" s="85"/>
      <c r="R1946" s="85"/>
      <c r="S1946" s="85"/>
      <c r="T1946" s="85"/>
      <c r="U1946" s="85"/>
      <c r="V1946" s="85"/>
      <c r="W1946" s="85"/>
      <c r="X1946" s="85"/>
      <c r="Y1946" s="85"/>
      <c r="Z1946" s="85"/>
      <c r="AA1946" s="85"/>
      <c r="AB1946" s="85"/>
      <c r="AC1946" s="85"/>
      <c r="AD1946" s="85"/>
      <c r="AE1946" s="85"/>
      <c r="AF1946" s="85"/>
      <c r="AG1946" s="85"/>
    </row>
    <row r="1947" spans="1:33" ht="17">
      <c r="A1947" s="130">
        <v>44013</v>
      </c>
      <c r="B1947" s="102" t="s">
        <v>157</v>
      </c>
      <c r="C1947" s="102">
        <v>882061014</v>
      </c>
      <c r="D1947" s="102" t="s">
        <v>139</v>
      </c>
      <c r="E1947" s="102" t="s">
        <v>140</v>
      </c>
      <c r="F1947" s="102" t="s">
        <v>751</v>
      </c>
      <c r="G1947" s="776"/>
      <c r="H1947" s="776"/>
      <c r="I1947" s="776">
        <v>44026</v>
      </c>
      <c r="J1947" s="85"/>
      <c r="K1947" s="102"/>
      <c r="L1947" s="85"/>
      <c r="M1947" s="85"/>
      <c r="N1947" s="85"/>
      <c r="O1947" s="85"/>
      <c r="P1947" s="85"/>
      <c r="Q1947" s="85"/>
      <c r="R1947" s="85"/>
      <c r="S1947" s="85"/>
      <c r="T1947" s="85"/>
      <c r="U1947" s="85"/>
      <c r="V1947" s="85"/>
      <c r="W1947" s="85"/>
      <c r="X1947" s="85"/>
      <c r="Y1947" s="85"/>
      <c r="Z1947" s="85"/>
      <c r="AA1947" s="85"/>
      <c r="AB1947" s="85"/>
      <c r="AC1947" s="85"/>
      <c r="AD1947" s="85"/>
      <c r="AE1947" s="85"/>
      <c r="AF1947" s="85"/>
      <c r="AG1947" s="85"/>
    </row>
    <row r="1948" spans="1:33" ht="17">
      <c r="A1948" s="130">
        <v>44013</v>
      </c>
      <c r="B1948" s="102" t="s">
        <v>157</v>
      </c>
      <c r="C1948" s="102">
        <v>880668692</v>
      </c>
      <c r="D1948" s="102" t="s">
        <v>139</v>
      </c>
      <c r="E1948" s="102" t="s">
        <v>140</v>
      </c>
      <c r="F1948" s="102" t="s">
        <v>190</v>
      </c>
      <c r="G1948" s="776"/>
      <c r="H1948" s="776"/>
      <c r="I1948" s="776">
        <v>44018</v>
      </c>
      <c r="J1948" s="85"/>
      <c r="K1948" s="102"/>
      <c r="L1948" s="85"/>
      <c r="M1948" s="85"/>
      <c r="N1948" s="85"/>
      <c r="O1948" s="85"/>
      <c r="P1948" s="85"/>
      <c r="Q1948" s="85"/>
      <c r="R1948" s="85"/>
      <c r="S1948" s="85"/>
      <c r="T1948" s="85"/>
      <c r="U1948" s="85"/>
      <c r="V1948" s="85"/>
      <c r="W1948" s="85"/>
      <c r="X1948" s="85"/>
      <c r="Y1948" s="85"/>
      <c r="Z1948" s="85"/>
      <c r="AA1948" s="85"/>
      <c r="AB1948" s="85"/>
      <c r="AC1948" s="85"/>
      <c r="AD1948" s="85"/>
      <c r="AE1948" s="85"/>
      <c r="AF1948" s="85"/>
      <c r="AG1948" s="85"/>
    </row>
    <row r="1949" spans="1:33" ht="17">
      <c r="A1949" s="130">
        <v>44013</v>
      </c>
      <c r="B1949" s="102" t="s">
        <v>157</v>
      </c>
      <c r="C1949" s="102">
        <v>881551932</v>
      </c>
      <c r="D1949" s="102" t="s">
        <v>139</v>
      </c>
      <c r="E1949" s="102" t="s">
        <v>140</v>
      </c>
      <c r="F1949" s="102" t="s">
        <v>225</v>
      </c>
      <c r="G1949" s="776"/>
      <c r="H1949" s="776"/>
      <c r="I1949" s="776">
        <v>44026</v>
      </c>
      <c r="J1949" s="85"/>
      <c r="K1949" s="102"/>
      <c r="L1949" s="85"/>
      <c r="M1949" s="85"/>
      <c r="N1949" s="85"/>
      <c r="O1949" s="85"/>
      <c r="P1949" s="85"/>
      <c r="Q1949" s="85"/>
      <c r="R1949" s="85"/>
      <c r="S1949" s="85"/>
      <c r="T1949" s="85"/>
      <c r="U1949" s="85"/>
      <c r="V1949" s="85"/>
      <c r="W1949" s="85"/>
      <c r="X1949" s="85"/>
      <c r="Y1949" s="85"/>
      <c r="Z1949" s="85"/>
      <c r="AA1949" s="85"/>
      <c r="AB1949" s="85"/>
      <c r="AC1949" s="85"/>
      <c r="AD1949" s="85"/>
      <c r="AE1949" s="85"/>
      <c r="AF1949" s="85"/>
      <c r="AG1949" s="85"/>
    </row>
    <row r="1950" spans="1:33" ht="17">
      <c r="A1950" s="130">
        <v>44013</v>
      </c>
      <c r="B1950" s="102" t="s">
        <v>157</v>
      </c>
      <c r="C1950" s="102">
        <v>881917600</v>
      </c>
      <c r="D1950" s="102" t="s">
        <v>139</v>
      </c>
      <c r="E1950" s="102" t="s">
        <v>140</v>
      </c>
      <c r="F1950" s="102" t="s">
        <v>705</v>
      </c>
      <c r="G1950" s="776"/>
      <c r="H1950" s="776"/>
      <c r="I1950" s="776">
        <v>44026</v>
      </c>
      <c r="J1950" s="85"/>
      <c r="K1950" s="102"/>
      <c r="L1950" s="85"/>
      <c r="M1950" s="85"/>
      <c r="N1950" s="85"/>
      <c r="O1950" s="85"/>
      <c r="P1950" s="85"/>
      <c r="Q1950" s="85"/>
      <c r="R1950" s="85"/>
      <c r="S1950" s="85"/>
      <c r="T1950" s="85"/>
      <c r="U1950" s="85"/>
      <c r="V1950" s="85"/>
      <c r="W1950" s="85"/>
      <c r="X1950" s="85"/>
      <c r="Y1950" s="85"/>
      <c r="Z1950" s="85"/>
      <c r="AA1950" s="85"/>
      <c r="AB1950" s="85"/>
      <c r="AC1950" s="85"/>
      <c r="AD1950" s="85"/>
      <c r="AE1950" s="85"/>
      <c r="AF1950" s="85"/>
      <c r="AG1950" s="85"/>
    </row>
    <row r="1951" spans="1:33" ht="17">
      <c r="A1951" s="130">
        <v>44013</v>
      </c>
      <c r="B1951" s="102" t="s">
        <v>157</v>
      </c>
      <c r="C1951" s="102">
        <v>881436501</v>
      </c>
      <c r="D1951" s="102" t="s">
        <v>139</v>
      </c>
      <c r="E1951" s="102" t="s">
        <v>140</v>
      </c>
      <c r="F1951" s="102" t="s">
        <v>11024</v>
      </c>
      <c r="G1951" s="776"/>
      <c r="H1951" s="776"/>
      <c r="I1951" s="776">
        <v>44026</v>
      </c>
      <c r="J1951" s="85"/>
      <c r="K1951" s="102"/>
      <c r="L1951" s="85"/>
      <c r="M1951" s="85"/>
      <c r="N1951" s="85"/>
      <c r="O1951" s="85"/>
      <c r="P1951" s="85"/>
      <c r="Q1951" s="85"/>
      <c r="R1951" s="85"/>
      <c r="S1951" s="85"/>
      <c r="T1951" s="85"/>
      <c r="U1951" s="85"/>
      <c r="V1951" s="85"/>
      <c r="W1951" s="85"/>
      <c r="X1951" s="85"/>
      <c r="Y1951" s="85"/>
      <c r="Z1951" s="85"/>
      <c r="AA1951" s="85"/>
      <c r="AB1951" s="85"/>
      <c r="AC1951" s="85"/>
      <c r="AD1951" s="85"/>
      <c r="AE1951" s="85"/>
      <c r="AF1951" s="85"/>
      <c r="AG1951" s="85"/>
    </row>
    <row r="1952" spans="1:33" ht="17">
      <c r="A1952" s="130">
        <v>44004</v>
      </c>
      <c r="B1952" s="102" t="s">
        <v>157</v>
      </c>
      <c r="C1952" s="102">
        <v>882177657</v>
      </c>
      <c r="D1952" s="102" t="s">
        <v>139</v>
      </c>
      <c r="E1952" s="102" t="s">
        <v>140</v>
      </c>
      <c r="F1952" s="102" t="s">
        <v>168</v>
      </c>
      <c r="G1952" s="776"/>
      <c r="H1952" s="776"/>
      <c r="I1952" s="776"/>
      <c r="J1952" s="85"/>
      <c r="K1952" s="102"/>
      <c r="L1952" s="85"/>
      <c r="M1952" s="85"/>
      <c r="N1952" s="85"/>
      <c r="O1952" s="85"/>
      <c r="P1952" s="85"/>
      <c r="Q1952" s="85"/>
      <c r="R1952" s="85"/>
      <c r="S1952" s="85"/>
      <c r="T1952" s="85"/>
      <c r="U1952" s="85"/>
      <c r="V1952" s="85"/>
      <c r="W1952" s="85"/>
      <c r="X1952" s="85"/>
      <c r="Y1952" s="85"/>
      <c r="Z1952" s="85"/>
      <c r="AA1952" s="85"/>
      <c r="AB1952" s="85"/>
      <c r="AC1952" s="85"/>
      <c r="AD1952" s="85"/>
      <c r="AE1952" s="85"/>
      <c r="AF1952" s="85"/>
      <c r="AG1952" s="85"/>
    </row>
    <row r="1953" spans="1:33" ht="17">
      <c r="A1953" s="130">
        <v>44014</v>
      </c>
      <c r="B1953" s="102" t="s">
        <v>157</v>
      </c>
      <c r="C1953" s="102">
        <v>881352195</v>
      </c>
      <c r="D1953" s="102" t="s">
        <v>139</v>
      </c>
      <c r="E1953" s="102" t="s">
        <v>140</v>
      </c>
      <c r="F1953" s="102" t="s">
        <v>168</v>
      </c>
      <c r="G1953" s="776">
        <v>44026</v>
      </c>
      <c r="H1953" s="776">
        <v>44026</v>
      </c>
      <c r="I1953" s="776">
        <v>44027</v>
      </c>
      <c r="J1953" s="85"/>
      <c r="K1953" s="102">
        <v>470</v>
      </c>
      <c r="L1953" s="85"/>
      <c r="M1953" s="85"/>
      <c r="N1953" s="85"/>
      <c r="O1953" s="85"/>
      <c r="P1953" s="85"/>
      <c r="Q1953" s="85"/>
      <c r="R1953" s="85"/>
      <c r="S1953" s="85"/>
      <c r="T1953" s="85"/>
      <c r="U1953" s="85"/>
      <c r="V1953" s="85"/>
      <c r="W1953" s="85"/>
      <c r="X1953" s="85"/>
      <c r="Y1953" s="85"/>
      <c r="Z1953" s="85"/>
      <c r="AA1953" s="85"/>
      <c r="AB1953" s="85"/>
      <c r="AC1953" s="85"/>
      <c r="AD1953" s="85"/>
      <c r="AE1953" s="85"/>
      <c r="AF1953" s="85"/>
      <c r="AG1953" s="85"/>
    </row>
    <row r="1954" spans="1:33" ht="17">
      <c r="A1954" s="130">
        <v>44014</v>
      </c>
      <c r="B1954" s="102" t="s">
        <v>157</v>
      </c>
      <c r="C1954" s="102">
        <v>881783782</v>
      </c>
      <c r="D1954" s="102" t="s">
        <v>139</v>
      </c>
      <c r="E1954" s="102" t="s">
        <v>140</v>
      </c>
      <c r="F1954" s="102" t="s">
        <v>225</v>
      </c>
      <c r="G1954" s="776"/>
      <c r="H1954" s="776"/>
      <c r="I1954" s="776">
        <v>44027</v>
      </c>
      <c r="J1954" s="85"/>
      <c r="K1954" s="102"/>
      <c r="L1954" s="85"/>
      <c r="M1954" s="85"/>
      <c r="N1954" s="85"/>
      <c r="O1954" s="85"/>
      <c r="P1954" s="85"/>
      <c r="Q1954" s="85"/>
      <c r="R1954" s="85"/>
      <c r="S1954" s="85"/>
      <c r="T1954" s="85"/>
      <c r="U1954" s="85"/>
      <c r="V1954" s="85"/>
      <c r="W1954" s="85"/>
      <c r="X1954" s="85"/>
      <c r="Y1954" s="85"/>
      <c r="Z1954" s="85"/>
      <c r="AA1954" s="85"/>
      <c r="AB1954" s="85"/>
      <c r="AC1954" s="85"/>
      <c r="AD1954" s="85"/>
      <c r="AE1954" s="85"/>
      <c r="AF1954" s="85"/>
      <c r="AG1954" s="85"/>
    </row>
    <row r="1955" spans="1:33" ht="17">
      <c r="A1955" s="130">
        <v>44014</v>
      </c>
      <c r="B1955" s="102" t="s">
        <v>157</v>
      </c>
      <c r="C1955" s="102">
        <v>881420515</v>
      </c>
      <c r="D1955" s="102" t="s">
        <v>139</v>
      </c>
      <c r="E1955" s="102" t="s">
        <v>140</v>
      </c>
      <c r="F1955" s="102" t="s">
        <v>637</v>
      </c>
      <c r="G1955" s="776"/>
      <c r="H1955" s="776"/>
      <c r="I1955" s="776">
        <v>44021</v>
      </c>
      <c r="J1955" s="85"/>
      <c r="K1955" s="102"/>
      <c r="L1955" s="85"/>
      <c r="M1955" s="85"/>
      <c r="N1955" s="85"/>
      <c r="O1955" s="85"/>
      <c r="P1955" s="85"/>
      <c r="Q1955" s="85"/>
      <c r="R1955" s="85"/>
      <c r="S1955" s="85"/>
      <c r="T1955" s="85"/>
      <c r="U1955" s="85"/>
      <c r="V1955" s="85"/>
      <c r="W1955" s="85"/>
      <c r="X1955" s="85"/>
      <c r="Y1955" s="85"/>
      <c r="Z1955" s="85"/>
      <c r="AA1955" s="85"/>
      <c r="AB1955" s="85"/>
      <c r="AC1955" s="85"/>
      <c r="AD1955" s="85"/>
      <c r="AE1955" s="85"/>
      <c r="AF1955" s="85"/>
      <c r="AG1955" s="85"/>
    </row>
    <row r="1956" spans="1:33" ht="17">
      <c r="A1956" s="130">
        <v>44014</v>
      </c>
      <c r="B1956" s="102" t="s">
        <v>157</v>
      </c>
      <c r="C1956" s="102">
        <v>880015579</v>
      </c>
      <c r="D1956" s="102" t="s">
        <v>139</v>
      </c>
      <c r="E1956" s="102" t="s">
        <v>140</v>
      </c>
      <c r="F1956" s="102" t="s">
        <v>11025</v>
      </c>
      <c r="G1956" s="776"/>
      <c r="H1956" s="776"/>
      <c r="I1956" s="776">
        <v>44027</v>
      </c>
      <c r="J1956" s="85"/>
      <c r="K1956" s="102"/>
      <c r="L1956" s="85"/>
      <c r="M1956" s="85"/>
      <c r="N1956" s="85"/>
      <c r="O1956" s="85"/>
      <c r="P1956" s="85"/>
      <c r="Q1956" s="85"/>
      <c r="R1956" s="85"/>
      <c r="S1956" s="85"/>
      <c r="T1956" s="85"/>
      <c r="U1956" s="85"/>
      <c r="V1956" s="85"/>
      <c r="W1956" s="85"/>
      <c r="X1956" s="85"/>
      <c r="Y1956" s="85"/>
      <c r="Z1956" s="85"/>
      <c r="AA1956" s="85"/>
      <c r="AB1956" s="85"/>
      <c r="AC1956" s="85"/>
      <c r="AD1956" s="85"/>
      <c r="AE1956" s="85"/>
      <c r="AF1956" s="85"/>
      <c r="AG1956" s="85"/>
    </row>
    <row r="1957" spans="1:33" ht="17">
      <c r="A1957" s="130">
        <v>44014</v>
      </c>
      <c r="B1957" s="102" t="s">
        <v>157</v>
      </c>
      <c r="C1957" s="102">
        <v>880024096</v>
      </c>
      <c r="D1957" s="102" t="s">
        <v>139</v>
      </c>
      <c r="E1957" s="102" t="s">
        <v>140</v>
      </c>
      <c r="F1957" s="102" t="s">
        <v>168</v>
      </c>
      <c r="G1957" s="776"/>
      <c r="H1957" s="776"/>
      <c r="I1957" s="776">
        <v>44042</v>
      </c>
      <c r="J1957" s="85"/>
      <c r="K1957" s="102"/>
      <c r="L1957" s="85"/>
      <c r="M1957" s="85"/>
      <c r="N1957" s="85"/>
      <c r="O1957" s="85"/>
      <c r="P1957" s="85"/>
      <c r="Q1957" s="85"/>
      <c r="R1957" s="85"/>
      <c r="S1957" s="85"/>
      <c r="T1957" s="85"/>
      <c r="U1957" s="85"/>
      <c r="V1957" s="85"/>
      <c r="W1957" s="85"/>
      <c r="X1957" s="85"/>
      <c r="Y1957" s="85"/>
      <c r="Z1957" s="85"/>
      <c r="AA1957" s="85"/>
      <c r="AB1957" s="85"/>
      <c r="AC1957" s="85"/>
      <c r="AD1957" s="85"/>
      <c r="AE1957" s="85"/>
      <c r="AF1957" s="85"/>
      <c r="AG1957" s="85"/>
    </row>
    <row r="1958" spans="1:33" ht="17">
      <c r="A1958" s="130">
        <v>44014</v>
      </c>
      <c r="B1958" s="102" t="s">
        <v>157</v>
      </c>
      <c r="C1958" s="102">
        <v>880053543</v>
      </c>
      <c r="D1958" s="102" t="s">
        <v>152</v>
      </c>
      <c r="E1958" s="102" t="s">
        <v>140</v>
      </c>
      <c r="F1958" s="102" t="s">
        <v>384</v>
      </c>
      <c r="G1958" s="776">
        <v>44028</v>
      </c>
      <c r="H1958" s="776">
        <v>44028</v>
      </c>
      <c r="I1958" s="776">
        <v>44027</v>
      </c>
      <c r="J1958" s="85"/>
      <c r="K1958" s="102">
        <f>6+1.5+7.5</f>
        <v>15</v>
      </c>
      <c r="L1958" s="85"/>
      <c r="M1958" s="85"/>
      <c r="N1958" s="85"/>
      <c r="O1958" s="85"/>
      <c r="P1958" s="85"/>
      <c r="Q1958" s="85"/>
      <c r="R1958" s="85"/>
      <c r="S1958" s="85"/>
      <c r="T1958" s="85"/>
      <c r="U1958" s="85"/>
      <c r="V1958" s="85"/>
      <c r="W1958" s="85"/>
      <c r="X1958" s="85"/>
      <c r="Y1958" s="85"/>
      <c r="Z1958" s="85"/>
      <c r="AA1958" s="85"/>
      <c r="AB1958" s="85"/>
      <c r="AC1958" s="85"/>
      <c r="AD1958" s="85"/>
      <c r="AE1958" s="85"/>
      <c r="AF1958" s="85"/>
      <c r="AG1958" s="85"/>
    </row>
    <row r="1959" spans="1:33" ht="17">
      <c r="A1959" s="130">
        <v>44014</v>
      </c>
      <c r="B1959" s="102" t="s">
        <v>157</v>
      </c>
      <c r="C1959" s="102">
        <v>880111730</v>
      </c>
      <c r="D1959" s="102" t="s">
        <v>152</v>
      </c>
      <c r="E1959" s="102" t="s">
        <v>140</v>
      </c>
      <c r="F1959" s="102" t="s">
        <v>6208</v>
      </c>
      <c r="G1959" s="776"/>
      <c r="H1959" s="776"/>
      <c r="I1959" s="776">
        <v>44015</v>
      </c>
      <c r="J1959" s="85"/>
      <c r="K1959" s="102"/>
      <c r="L1959" s="85"/>
      <c r="M1959" s="85"/>
      <c r="N1959" s="85"/>
      <c r="O1959" s="85"/>
      <c r="P1959" s="85"/>
      <c r="Q1959" s="85"/>
      <c r="R1959" s="85"/>
      <c r="S1959" s="85"/>
      <c r="T1959" s="85"/>
      <c r="U1959" s="85"/>
      <c r="V1959" s="85"/>
      <c r="W1959" s="85"/>
      <c r="X1959" s="85"/>
      <c r="Y1959" s="85"/>
      <c r="Z1959" s="85"/>
      <c r="AA1959" s="85"/>
      <c r="AB1959" s="85"/>
      <c r="AC1959" s="85"/>
      <c r="AD1959" s="85"/>
      <c r="AE1959" s="85"/>
      <c r="AF1959" s="85"/>
      <c r="AG1959" s="85"/>
    </row>
    <row r="1960" spans="1:33" ht="17">
      <c r="A1960" s="130">
        <v>44015</v>
      </c>
      <c r="B1960" s="102" t="s">
        <v>157</v>
      </c>
      <c r="C1960" s="102">
        <v>881600425</v>
      </c>
      <c r="D1960" s="102" t="s">
        <v>139</v>
      </c>
      <c r="E1960" s="102" t="s">
        <v>140</v>
      </c>
      <c r="F1960" s="102" t="s">
        <v>190</v>
      </c>
      <c r="G1960" s="776">
        <v>44012</v>
      </c>
      <c r="H1960" s="776">
        <v>44012</v>
      </c>
      <c r="I1960" s="776"/>
      <c r="J1960" s="85"/>
      <c r="K1960" s="102">
        <v>19</v>
      </c>
      <c r="L1960" s="85"/>
      <c r="M1960" s="85"/>
      <c r="N1960" s="85"/>
      <c r="O1960" s="85"/>
      <c r="P1960" s="85"/>
      <c r="Q1960" s="85"/>
      <c r="R1960" s="85"/>
      <c r="S1960" s="85"/>
      <c r="T1960" s="85"/>
      <c r="U1960" s="85"/>
      <c r="V1960" s="85"/>
      <c r="W1960" s="85"/>
      <c r="X1960" s="85"/>
      <c r="Y1960" s="85"/>
      <c r="Z1960" s="85"/>
      <c r="AA1960" s="85"/>
      <c r="AB1960" s="85"/>
      <c r="AC1960" s="85"/>
      <c r="AD1960" s="85"/>
      <c r="AE1960" s="85"/>
      <c r="AF1960" s="85"/>
      <c r="AG1960" s="85"/>
    </row>
    <row r="1961" spans="1:33" ht="17">
      <c r="A1961" s="130">
        <v>44015</v>
      </c>
      <c r="B1961" s="102" t="s">
        <v>157</v>
      </c>
      <c r="C1961" s="102">
        <v>881314047</v>
      </c>
      <c r="D1961" s="102" t="s">
        <v>139</v>
      </c>
      <c r="E1961" s="102" t="s">
        <v>140</v>
      </c>
      <c r="F1961" s="102" t="s">
        <v>225</v>
      </c>
      <c r="G1961" s="776"/>
      <c r="H1961" s="776"/>
      <c r="I1961" s="776">
        <v>44028</v>
      </c>
      <c r="J1961" s="85"/>
      <c r="K1961" s="102"/>
      <c r="L1961" s="85"/>
      <c r="M1961" s="85"/>
      <c r="N1961" s="85"/>
      <c r="O1961" s="85"/>
      <c r="P1961" s="85"/>
      <c r="Q1961" s="85"/>
      <c r="R1961" s="85"/>
      <c r="S1961" s="85"/>
      <c r="T1961" s="85"/>
      <c r="U1961" s="85"/>
      <c r="V1961" s="85"/>
      <c r="W1961" s="85"/>
      <c r="X1961" s="85"/>
      <c r="Y1961" s="85"/>
      <c r="Z1961" s="85"/>
      <c r="AA1961" s="85"/>
      <c r="AB1961" s="85"/>
      <c r="AC1961" s="85"/>
      <c r="AD1961" s="85"/>
      <c r="AE1961" s="85"/>
      <c r="AF1961" s="85"/>
      <c r="AG1961" s="85"/>
    </row>
    <row r="1962" spans="1:33" ht="17">
      <c r="A1962" s="130">
        <v>44015</v>
      </c>
      <c r="B1962" s="102" t="s">
        <v>157</v>
      </c>
      <c r="C1962" s="102">
        <v>880002215</v>
      </c>
      <c r="D1962" s="102" t="s">
        <v>139</v>
      </c>
      <c r="E1962" s="102" t="s">
        <v>140</v>
      </c>
      <c r="F1962" s="102" t="s">
        <v>11022</v>
      </c>
      <c r="G1962" s="776"/>
      <c r="H1962" s="776"/>
      <c r="I1962" s="776">
        <v>44028</v>
      </c>
      <c r="J1962" s="85"/>
      <c r="K1962" s="102"/>
      <c r="L1962" s="85"/>
      <c r="M1962" s="85"/>
      <c r="N1962" s="85"/>
      <c r="O1962" s="85"/>
      <c r="P1962" s="85"/>
      <c r="Q1962" s="85"/>
      <c r="R1962" s="85"/>
      <c r="S1962" s="85"/>
      <c r="T1962" s="85"/>
      <c r="U1962" s="85"/>
      <c r="V1962" s="85"/>
      <c r="W1962" s="85"/>
      <c r="X1962" s="85"/>
      <c r="Y1962" s="85"/>
      <c r="Z1962" s="85"/>
      <c r="AA1962" s="85"/>
      <c r="AB1962" s="85"/>
      <c r="AC1962" s="85"/>
      <c r="AD1962" s="85"/>
      <c r="AE1962" s="85"/>
      <c r="AF1962" s="85"/>
      <c r="AG1962" s="85"/>
    </row>
    <row r="1963" spans="1:33" ht="17">
      <c r="A1963" s="130">
        <v>44015</v>
      </c>
      <c r="B1963" s="102" t="s">
        <v>157</v>
      </c>
      <c r="C1963" s="102">
        <v>880616050</v>
      </c>
      <c r="D1963" s="102" t="s">
        <v>139</v>
      </c>
      <c r="E1963" s="102" t="s">
        <v>140</v>
      </c>
      <c r="F1963" s="102" t="s">
        <v>200</v>
      </c>
      <c r="G1963" s="776"/>
      <c r="H1963" s="776"/>
      <c r="I1963" s="776"/>
      <c r="J1963" s="85"/>
      <c r="K1963" s="102"/>
      <c r="L1963" s="85"/>
      <c r="M1963" s="85"/>
      <c r="N1963" s="85"/>
      <c r="O1963" s="85"/>
      <c r="P1963" s="85"/>
      <c r="Q1963" s="85"/>
      <c r="R1963" s="85"/>
      <c r="S1963" s="85"/>
      <c r="T1963" s="85"/>
      <c r="U1963" s="85"/>
      <c r="V1963" s="85"/>
      <c r="W1963" s="85"/>
      <c r="X1963" s="85"/>
      <c r="Y1963" s="85"/>
      <c r="Z1963" s="85"/>
      <c r="AA1963" s="85"/>
      <c r="AB1963" s="85"/>
      <c r="AC1963" s="85"/>
      <c r="AD1963" s="85"/>
      <c r="AE1963" s="85"/>
      <c r="AF1963" s="85"/>
      <c r="AG1963" s="85"/>
    </row>
    <row r="1964" spans="1:33" ht="17">
      <c r="A1964" s="130">
        <v>44015</v>
      </c>
      <c r="B1964" s="102" t="s">
        <v>157</v>
      </c>
      <c r="C1964" s="102">
        <v>880003793</v>
      </c>
      <c r="D1964" s="102" t="s">
        <v>139</v>
      </c>
      <c r="E1964" s="102" t="s">
        <v>140</v>
      </c>
      <c r="F1964" s="102" t="s">
        <v>168</v>
      </c>
      <c r="G1964" s="776"/>
      <c r="H1964" s="776"/>
      <c r="I1964" s="776"/>
      <c r="J1964" s="85"/>
      <c r="K1964" s="102"/>
      <c r="L1964" s="85"/>
      <c r="M1964" s="85"/>
      <c r="N1964" s="85"/>
      <c r="O1964" s="85"/>
      <c r="P1964" s="85"/>
      <c r="Q1964" s="85"/>
      <c r="R1964" s="85"/>
      <c r="S1964" s="85"/>
      <c r="T1964" s="85"/>
      <c r="U1964" s="85"/>
      <c r="V1964" s="85"/>
      <c r="W1964" s="85"/>
      <c r="X1964" s="85"/>
      <c r="Y1964" s="85"/>
      <c r="Z1964" s="85"/>
      <c r="AA1964" s="85"/>
      <c r="AB1964" s="85"/>
      <c r="AC1964" s="85"/>
      <c r="AD1964" s="85"/>
      <c r="AE1964" s="85"/>
      <c r="AF1964" s="85"/>
      <c r="AG1964" s="85"/>
    </row>
    <row r="1965" spans="1:33" ht="17">
      <c r="A1965" s="130">
        <v>44015</v>
      </c>
      <c r="B1965" s="102" t="s">
        <v>157</v>
      </c>
      <c r="C1965" s="102">
        <v>880037344</v>
      </c>
      <c r="D1965" s="102" t="s">
        <v>139</v>
      </c>
      <c r="E1965" s="102" t="s">
        <v>140</v>
      </c>
      <c r="F1965" s="102" t="s">
        <v>225</v>
      </c>
      <c r="G1965" s="776">
        <v>44018</v>
      </c>
      <c r="H1965" s="776">
        <v>44018</v>
      </c>
      <c r="I1965" s="776"/>
      <c r="J1965" s="85" t="s">
        <v>11026</v>
      </c>
      <c r="K1965" s="102">
        <f>1932.4+101.5</f>
        <v>2033.9</v>
      </c>
      <c r="L1965" s="85"/>
      <c r="M1965" s="85"/>
      <c r="N1965" s="85"/>
      <c r="O1965" s="85"/>
      <c r="P1965" s="85"/>
      <c r="Q1965" s="85"/>
      <c r="R1965" s="85"/>
      <c r="S1965" s="85"/>
      <c r="T1965" s="85"/>
      <c r="U1965" s="85"/>
      <c r="V1965" s="85"/>
      <c r="W1965" s="85"/>
      <c r="X1965" s="85"/>
      <c r="Y1965" s="85"/>
      <c r="Z1965" s="85"/>
      <c r="AA1965" s="85"/>
      <c r="AB1965" s="85"/>
      <c r="AC1965" s="85"/>
      <c r="AD1965" s="85"/>
      <c r="AE1965" s="85"/>
      <c r="AF1965" s="85"/>
      <c r="AG1965" s="85"/>
    </row>
    <row r="1966" spans="1:33" ht="17">
      <c r="A1966" s="130">
        <v>44015</v>
      </c>
      <c r="B1966" s="102" t="s">
        <v>157</v>
      </c>
      <c r="C1966" s="102">
        <v>880477767</v>
      </c>
      <c r="D1966" s="102" t="s">
        <v>139</v>
      </c>
      <c r="E1966" s="102" t="s">
        <v>140</v>
      </c>
      <c r="F1966" s="102" t="s">
        <v>200</v>
      </c>
      <c r="G1966" s="776"/>
      <c r="H1966" s="776"/>
      <c r="I1966" s="776"/>
      <c r="J1966" s="85"/>
      <c r="K1966" s="102"/>
      <c r="L1966" s="85"/>
      <c r="M1966" s="85"/>
      <c r="N1966" s="85"/>
      <c r="O1966" s="85"/>
      <c r="P1966" s="85"/>
      <c r="Q1966" s="85"/>
      <c r="R1966" s="85"/>
      <c r="S1966" s="85"/>
      <c r="T1966" s="85"/>
      <c r="U1966" s="85"/>
      <c r="V1966" s="85"/>
      <c r="W1966" s="85"/>
      <c r="X1966" s="85"/>
      <c r="Y1966" s="85"/>
      <c r="Z1966" s="85"/>
      <c r="AA1966" s="85"/>
      <c r="AB1966" s="85"/>
      <c r="AC1966" s="85"/>
      <c r="AD1966" s="85"/>
      <c r="AE1966" s="85"/>
      <c r="AF1966" s="85"/>
      <c r="AG1966" s="85"/>
    </row>
    <row r="1967" spans="1:33" ht="17">
      <c r="A1967" s="130">
        <v>44015</v>
      </c>
      <c r="B1967" s="102" t="s">
        <v>157</v>
      </c>
      <c r="C1967" s="102">
        <v>880199145</v>
      </c>
      <c r="D1967" s="102" t="s">
        <v>152</v>
      </c>
      <c r="E1967" s="102" t="s">
        <v>140</v>
      </c>
      <c r="F1967" s="102" t="s">
        <v>11022</v>
      </c>
      <c r="G1967" s="776"/>
      <c r="H1967" s="776"/>
      <c r="I1967" s="776">
        <v>44028</v>
      </c>
      <c r="J1967" s="85"/>
      <c r="K1967" s="102"/>
      <c r="L1967" s="85"/>
      <c r="M1967" s="85"/>
      <c r="N1967" s="85"/>
      <c r="O1967" s="85"/>
      <c r="P1967" s="85"/>
      <c r="Q1967" s="85"/>
      <c r="R1967" s="85"/>
      <c r="S1967" s="85"/>
      <c r="T1967" s="85"/>
      <c r="U1967" s="85"/>
      <c r="V1967" s="85"/>
      <c r="W1967" s="85"/>
      <c r="X1967" s="85"/>
      <c r="Y1967" s="85"/>
      <c r="Z1967" s="85"/>
      <c r="AA1967" s="85"/>
      <c r="AB1967" s="85"/>
      <c r="AC1967" s="85"/>
      <c r="AD1967" s="85"/>
      <c r="AE1967" s="85"/>
      <c r="AF1967" s="85"/>
      <c r="AG1967" s="85"/>
    </row>
    <row r="1968" spans="1:33" ht="17">
      <c r="A1968" s="130">
        <v>44015</v>
      </c>
      <c r="B1968" s="102" t="s">
        <v>157</v>
      </c>
      <c r="C1968" s="102">
        <v>880008794</v>
      </c>
      <c r="D1968" s="102" t="s">
        <v>152</v>
      </c>
      <c r="E1968" s="102" t="s">
        <v>140</v>
      </c>
      <c r="F1968" s="102" t="s">
        <v>225</v>
      </c>
      <c r="G1968" s="776">
        <v>44028</v>
      </c>
      <c r="H1968" s="776">
        <v>44028</v>
      </c>
      <c r="I1968" s="776">
        <v>44028</v>
      </c>
      <c r="J1968" s="85" t="s">
        <v>11022</v>
      </c>
      <c r="K1968" s="102">
        <v>193.5</v>
      </c>
      <c r="L1968" s="85"/>
      <c r="M1968" s="85"/>
      <c r="N1968" s="85"/>
      <c r="O1968" s="85"/>
      <c r="P1968" s="85"/>
      <c r="Q1968" s="85"/>
      <c r="R1968" s="85"/>
      <c r="S1968" s="85"/>
      <c r="T1968" s="85"/>
      <c r="U1968" s="85"/>
      <c r="V1968" s="85"/>
      <c r="W1968" s="85"/>
      <c r="X1968" s="85"/>
      <c r="Y1968" s="85"/>
      <c r="Z1968" s="85"/>
      <c r="AA1968" s="85"/>
      <c r="AB1968" s="85"/>
      <c r="AC1968" s="85"/>
      <c r="AD1968" s="85"/>
      <c r="AE1968" s="85"/>
      <c r="AF1968" s="85"/>
      <c r="AG1968" s="85"/>
    </row>
    <row r="1969" spans="1:33" ht="17">
      <c r="A1969" s="666">
        <v>44015</v>
      </c>
      <c r="B1969" s="735" t="s">
        <v>157</v>
      </c>
      <c r="C1969" s="735">
        <v>880127903</v>
      </c>
      <c r="D1969" s="735" t="s">
        <v>139</v>
      </c>
      <c r="E1969" s="735" t="s">
        <v>140</v>
      </c>
      <c r="F1969" s="735" t="s">
        <v>168</v>
      </c>
      <c r="G1969" s="777">
        <v>44041</v>
      </c>
      <c r="H1969" s="777">
        <v>44012</v>
      </c>
      <c r="I1969" s="777">
        <v>44010</v>
      </c>
      <c r="J1969" s="486"/>
      <c r="K1969" s="735">
        <v>4000</v>
      </c>
      <c r="L1969" s="486"/>
      <c r="M1969" s="486"/>
      <c r="N1969" s="486"/>
      <c r="O1969" s="486"/>
      <c r="P1969" s="486"/>
      <c r="Q1969" s="486"/>
      <c r="R1969" s="486"/>
      <c r="S1969" s="486"/>
      <c r="T1969" s="486"/>
      <c r="U1969" s="486"/>
      <c r="V1969" s="486"/>
      <c r="W1969" s="486"/>
      <c r="X1969" s="486"/>
      <c r="Y1969" s="486"/>
      <c r="Z1969" s="486"/>
      <c r="AA1969" s="486"/>
      <c r="AB1969" s="486"/>
      <c r="AC1969" s="486"/>
      <c r="AD1969" s="486"/>
      <c r="AE1969" s="486"/>
      <c r="AF1969" s="486"/>
      <c r="AG1969" s="486"/>
    </row>
    <row r="1970" spans="1:33" ht="17">
      <c r="A1970" s="130">
        <v>44015</v>
      </c>
      <c r="B1970" s="102" t="s">
        <v>157</v>
      </c>
      <c r="C1970" s="102">
        <v>880385619</v>
      </c>
      <c r="D1970" s="102" t="s">
        <v>139</v>
      </c>
      <c r="E1970" s="102" t="s">
        <v>140</v>
      </c>
      <c r="F1970" s="102" t="s">
        <v>168</v>
      </c>
      <c r="G1970" s="776">
        <v>44015</v>
      </c>
      <c r="H1970" s="776">
        <v>44015</v>
      </c>
      <c r="I1970" s="776">
        <v>44103</v>
      </c>
      <c r="J1970" s="85"/>
      <c r="K1970" s="102">
        <v>840</v>
      </c>
      <c r="L1970" s="85"/>
      <c r="M1970" s="85"/>
      <c r="N1970" s="85"/>
      <c r="O1970" s="85"/>
      <c r="P1970" s="85"/>
      <c r="Q1970" s="85"/>
      <c r="R1970" s="85"/>
      <c r="S1970" s="85"/>
      <c r="T1970" s="85"/>
      <c r="U1970" s="85"/>
      <c r="V1970" s="85"/>
      <c r="W1970" s="85"/>
      <c r="X1970" s="85"/>
      <c r="Y1970" s="85"/>
      <c r="Z1970" s="85"/>
      <c r="AA1970" s="85"/>
      <c r="AB1970" s="85"/>
      <c r="AC1970" s="85"/>
      <c r="AD1970" s="85"/>
      <c r="AE1970" s="85"/>
      <c r="AF1970" s="85"/>
      <c r="AG1970" s="85"/>
    </row>
    <row r="1971" spans="1:33" ht="17">
      <c r="A1971" s="130">
        <v>44015</v>
      </c>
      <c r="B1971" s="102" t="s">
        <v>157</v>
      </c>
      <c r="C1971" s="102">
        <v>880031535</v>
      </c>
      <c r="D1971" s="102" t="s">
        <v>139</v>
      </c>
      <c r="E1971" s="102" t="s">
        <v>140</v>
      </c>
      <c r="F1971" s="102" t="s">
        <v>168</v>
      </c>
      <c r="G1971" s="776">
        <v>44014</v>
      </c>
      <c r="H1971" s="776">
        <v>44014</v>
      </c>
      <c r="I1971" s="776">
        <v>44010</v>
      </c>
      <c r="J1971" s="85"/>
      <c r="K1971" s="102">
        <v>4200</v>
      </c>
      <c r="L1971" s="85"/>
      <c r="M1971" s="85"/>
      <c r="N1971" s="85"/>
      <c r="O1971" s="85"/>
      <c r="P1971" s="85"/>
      <c r="Q1971" s="85"/>
      <c r="R1971" s="85"/>
      <c r="S1971" s="85"/>
      <c r="T1971" s="85"/>
      <c r="U1971" s="85"/>
      <c r="V1971" s="85"/>
      <c r="W1971" s="85"/>
      <c r="X1971" s="85"/>
      <c r="Y1971" s="85"/>
      <c r="Z1971" s="85"/>
      <c r="AA1971" s="85"/>
      <c r="AB1971" s="85"/>
      <c r="AC1971" s="85"/>
      <c r="AD1971" s="85"/>
      <c r="AE1971" s="85"/>
      <c r="AF1971" s="85"/>
      <c r="AG1971" s="85"/>
    </row>
    <row r="1972" spans="1:33" ht="17">
      <c r="A1972" s="130">
        <v>44015</v>
      </c>
      <c r="B1972" s="102" t="s">
        <v>157</v>
      </c>
      <c r="C1972" s="102">
        <v>880047706</v>
      </c>
      <c r="D1972" s="102" t="s">
        <v>139</v>
      </c>
      <c r="E1972" s="102" t="s">
        <v>140</v>
      </c>
      <c r="F1972" s="102" t="s">
        <v>11022</v>
      </c>
      <c r="G1972" s="776">
        <v>44014</v>
      </c>
      <c r="H1972" s="776">
        <v>44014</v>
      </c>
      <c r="I1972" s="776">
        <v>44011</v>
      </c>
      <c r="J1972" s="85"/>
      <c r="K1972" s="102">
        <v>66.5</v>
      </c>
      <c r="L1972" s="85"/>
      <c r="M1972" s="85"/>
      <c r="N1972" s="85"/>
      <c r="O1972" s="85"/>
      <c r="P1972" s="85"/>
      <c r="Q1972" s="85"/>
      <c r="R1972" s="85"/>
      <c r="S1972" s="85"/>
      <c r="T1972" s="85"/>
      <c r="U1972" s="85"/>
      <c r="V1972" s="85"/>
      <c r="W1972" s="85"/>
      <c r="X1972" s="85"/>
      <c r="Y1972" s="85"/>
      <c r="Z1972" s="85"/>
      <c r="AA1972" s="85"/>
      <c r="AB1972" s="85"/>
      <c r="AC1972" s="85"/>
      <c r="AD1972" s="85"/>
      <c r="AE1972" s="85"/>
      <c r="AF1972" s="85"/>
      <c r="AG1972" s="85"/>
    </row>
    <row r="1973" spans="1:33" ht="17">
      <c r="A1973" s="130">
        <v>44018</v>
      </c>
      <c r="B1973" s="102" t="s">
        <v>157</v>
      </c>
      <c r="C1973" s="102">
        <v>881430571</v>
      </c>
      <c r="D1973" s="102" t="s">
        <v>152</v>
      </c>
      <c r="E1973" s="102" t="s">
        <v>140</v>
      </c>
      <c r="F1973" s="102" t="s">
        <v>11022</v>
      </c>
      <c r="G1973" s="776"/>
      <c r="H1973" s="776"/>
      <c r="I1973" s="776"/>
      <c r="J1973" s="85"/>
      <c r="K1973" s="102"/>
      <c r="L1973" s="85"/>
      <c r="M1973" s="85"/>
      <c r="N1973" s="85"/>
      <c r="O1973" s="85"/>
      <c r="P1973" s="85"/>
      <c r="Q1973" s="85"/>
      <c r="R1973" s="85"/>
      <c r="S1973" s="85"/>
      <c r="T1973" s="85"/>
      <c r="U1973" s="85"/>
      <c r="V1973" s="85"/>
      <c r="W1973" s="85"/>
      <c r="X1973" s="85"/>
      <c r="Y1973" s="85"/>
      <c r="Z1973" s="85"/>
      <c r="AA1973" s="85"/>
      <c r="AB1973" s="85"/>
      <c r="AC1973" s="85"/>
      <c r="AD1973" s="85"/>
      <c r="AE1973" s="85"/>
      <c r="AF1973" s="85"/>
      <c r="AG1973" s="85"/>
    </row>
    <row r="1974" spans="1:33" ht="17">
      <c r="A1974" s="130">
        <v>44018</v>
      </c>
      <c r="B1974" s="102" t="s">
        <v>157</v>
      </c>
      <c r="C1974" s="102">
        <v>880030411</v>
      </c>
      <c r="D1974" s="102" t="s">
        <v>139</v>
      </c>
      <c r="E1974" s="102" t="s">
        <v>140</v>
      </c>
      <c r="F1974" s="102" t="s">
        <v>168</v>
      </c>
      <c r="G1974" s="776">
        <v>44016</v>
      </c>
      <c r="H1974" s="776">
        <v>44016</v>
      </c>
      <c r="I1974" s="776">
        <v>44021</v>
      </c>
      <c r="J1974" s="85" t="s">
        <v>168</v>
      </c>
      <c r="K1974" s="102">
        <f>470+3780</f>
        <v>4250</v>
      </c>
      <c r="L1974" s="85"/>
      <c r="M1974" s="85"/>
      <c r="N1974" s="85"/>
      <c r="O1974" s="85"/>
      <c r="P1974" s="85"/>
      <c r="Q1974" s="85"/>
      <c r="R1974" s="85"/>
      <c r="S1974" s="85"/>
      <c r="T1974" s="85"/>
      <c r="U1974" s="85"/>
      <c r="V1974" s="85"/>
      <c r="W1974" s="85"/>
      <c r="X1974" s="85"/>
      <c r="Y1974" s="85"/>
      <c r="Z1974" s="85"/>
      <c r="AA1974" s="85"/>
      <c r="AB1974" s="85"/>
      <c r="AC1974" s="85"/>
      <c r="AD1974" s="85"/>
      <c r="AE1974" s="85"/>
      <c r="AF1974" s="85"/>
      <c r="AG1974" s="85"/>
    </row>
    <row r="1975" spans="1:33" ht="17">
      <c r="A1975" s="130">
        <v>44018</v>
      </c>
      <c r="B1975" s="102" t="s">
        <v>157</v>
      </c>
      <c r="C1975" s="102">
        <v>880011023</v>
      </c>
      <c r="D1975" s="102" t="s">
        <v>152</v>
      </c>
      <c r="E1975" s="102" t="s">
        <v>140</v>
      </c>
      <c r="F1975" s="102" t="s">
        <v>200</v>
      </c>
      <c r="G1975" s="776"/>
      <c r="H1975" s="776"/>
      <c r="I1975" s="776"/>
      <c r="J1975" s="85"/>
      <c r="K1975" s="102"/>
      <c r="L1975" s="85"/>
      <c r="M1975" s="85"/>
      <c r="N1975" s="85"/>
      <c r="O1975" s="85"/>
      <c r="P1975" s="85"/>
      <c r="Q1975" s="85"/>
      <c r="R1975" s="85"/>
      <c r="S1975" s="85"/>
      <c r="T1975" s="85"/>
      <c r="U1975" s="85"/>
      <c r="V1975" s="85"/>
      <c r="W1975" s="85"/>
      <c r="X1975" s="85"/>
      <c r="Y1975" s="85"/>
      <c r="Z1975" s="85"/>
      <c r="AA1975" s="85"/>
      <c r="AB1975" s="85"/>
      <c r="AC1975" s="85"/>
      <c r="AD1975" s="85"/>
      <c r="AE1975" s="85"/>
      <c r="AF1975" s="85"/>
      <c r="AG1975" s="85"/>
    </row>
    <row r="1976" spans="1:33" ht="17">
      <c r="A1976" s="130">
        <v>44018</v>
      </c>
      <c r="B1976" s="102" t="s">
        <v>157</v>
      </c>
      <c r="C1976" s="102">
        <v>880614524</v>
      </c>
      <c r="D1976" s="102" t="s">
        <v>139</v>
      </c>
      <c r="E1976" s="102" t="s">
        <v>140</v>
      </c>
      <c r="F1976" s="102" t="s">
        <v>11022</v>
      </c>
      <c r="G1976" s="776"/>
      <c r="H1976" s="776"/>
      <c r="I1976" s="776">
        <v>44032</v>
      </c>
      <c r="J1976" s="85"/>
      <c r="K1976" s="102"/>
      <c r="L1976" s="85"/>
      <c r="M1976" s="85"/>
      <c r="N1976" s="85"/>
      <c r="O1976" s="85"/>
      <c r="P1976" s="85"/>
      <c r="Q1976" s="85"/>
      <c r="R1976" s="85"/>
      <c r="S1976" s="85"/>
      <c r="T1976" s="85"/>
      <c r="U1976" s="85"/>
      <c r="V1976" s="85"/>
      <c r="W1976" s="85"/>
      <c r="X1976" s="85"/>
      <c r="Y1976" s="85"/>
      <c r="Z1976" s="85"/>
      <c r="AA1976" s="85"/>
      <c r="AB1976" s="85"/>
      <c r="AC1976" s="85"/>
      <c r="AD1976" s="85"/>
      <c r="AE1976" s="85"/>
      <c r="AF1976" s="85"/>
      <c r="AG1976" s="85"/>
    </row>
    <row r="1977" spans="1:33" ht="17">
      <c r="A1977" s="130">
        <v>44018</v>
      </c>
      <c r="B1977" s="102" t="s">
        <v>157</v>
      </c>
      <c r="C1977" s="102">
        <v>880002170</v>
      </c>
      <c r="D1977" s="102" t="s">
        <v>139</v>
      </c>
      <c r="E1977" s="102" t="s">
        <v>140</v>
      </c>
      <c r="F1977" s="102" t="s">
        <v>148</v>
      </c>
      <c r="G1977" s="776"/>
      <c r="H1977" s="776"/>
      <c r="I1977" s="776">
        <v>44025</v>
      </c>
      <c r="J1977" s="85"/>
      <c r="K1977" s="102"/>
      <c r="L1977" s="85"/>
      <c r="M1977" s="85"/>
      <c r="N1977" s="85"/>
      <c r="O1977" s="85"/>
      <c r="P1977" s="85"/>
      <c r="Q1977" s="85"/>
      <c r="R1977" s="85"/>
      <c r="S1977" s="85"/>
      <c r="T1977" s="85"/>
      <c r="U1977" s="85"/>
      <c r="V1977" s="85"/>
      <c r="W1977" s="85"/>
      <c r="X1977" s="85"/>
      <c r="Y1977" s="85"/>
      <c r="Z1977" s="85"/>
      <c r="AA1977" s="85"/>
      <c r="AB1977" s="85"/>
      <c r="AC1977" s="85"/>
      <c r="AD1977" s="85"/>
      <c r="AE1977" s="85"/>
      <c r="AF1977" s="85"/>
      <c r="AG1977" s="85"/>
    </row>
    <row r="1978" spans="1:33" ht="17">
      <c r="A1978" s="130">
        <v>44018</v>
      </c>
      <c r="B1978" s="102" t="s">
        <v>157</v>
      </c>
      <c r="C1978" s="102">
        <v>882269245</v>
      </c>
      <c r="D1978" s="102" t="s">
        <v>139</v>
      </c>
      <c r="E1978" s="102" t="s">
        <v>140</v>
      </c>
      <c r="F1978" s="102" t="s">
        <v>6145</v>
      </c>
      <c r="G1978" s="776"/>
      <c r="H1978" s="776"/>
      <c r="I1978" s="776">
        <v>44032</v>
      </c>
      <c r="J1978" s="85"/>
      <c r="K1978" s="102"/>
      <c r="L1978" s="85"/>
      <c r="M1978" s="85"/>
      <c r="N1978" s="85"/>
      <c r="O1978" s="85"/>
      <c r="P1978" s="85"/>
      <c r="Q1978" s="85"/>
      <c r="R1978" s="85"/>
      <c r="S1978" s="85"/>
      <c r="T1978" s="85"/>
      <c r="U1978" s="85"/>
      <c r="V1978" s="85"/>
      <c r="W1978" s="85"/>
      <c r="X1978" s="85"/>
      <c r="Y1978" s="85"/>
      <c r="Z1978" s="85"/>
      <c r="AA1978" s="85"/>
      <c r="AB1978" s="85"/>
      <c r="AC1978" s="85"/>
      <c r="AD1978" s="85"/>
      <c r="AE1978" s="85"/>
      <c r="AF1978" s="85"/>
      <c r="AG1978" s="85"/>
    </row>
    <row r="1979" spans="1:33" ht="17">
      <c r="A1979" s="130">
        <v>44018</v>
      </c>
      <c r="B1979" s="102" t="s">
        <v>157</v>
      </c>
      <c r="C1979" s="102">
        <v>882202162</v>
      </c>
      <c r="D1979" s="102" t="s">
        <v>139</v>
      </c>
      <c r="E1979" s="102" t="s">
        <v>140</v>
      </c>
      <c r="F1979" s="102" t="s">
        <v>225</v>
      </c>
      <c r="G1979" s="776"/>
      <c r="H1979" s="776"/>
      <c r="I1979" s="776">
        <v>44032</v>
      </c>
      <c r="J1979" s="85"/>
      <c r="K1979" s="102"/>
      <c r="L1979" s="85"/>
      <c r="M1979" s="85"/>
      <c r="N1979" s="85"/>
      <c r="O1979" s="85"/>
      <c r="P1979" s="85"/>
      <c r="Q1979" s="85"/>
      <c r="R1979" s="85"/>
      <c r="S1979" s="85"/>
      <c r="T1979" s="85"/>
      <c r="U1979" s="85"/>
      <c r="V1979" s="85"/>
      <c r="W1979" s="85"/>
      <c r="X1979" s="85"/>
      <c r="Y1979" s="85"/>
      <c r="Z1979" s="85"/>
      <c r="AA1979" s="85"/>
      <c r="AB1979" s="85"/>
      <c r="AC1979" s="85"/>
      <c r="AD1979" s="85"/>
      <c r="AE1979" s="85"/>
      <c r="AF1979" s="85"/>
      <c r="AG1979" s="85"/>
    </row>
    <row r="1980" spans="1:33" ht="17">
      <c r="A1980" s="130">
        <v>44018</v>
      </c>
      <c r="B1980" s="102" t="s">
        <v>157</v>
      </c>
      <c r="C1980" s="102">
        <v>882190549</v>
      </c>
      <c r="D1980" s="102" t="s">
        <v>139</v>
      </c>
      <c r="E1980" s="102" t="s">
        <v>140</v>
      </c>
      <c r="F1980" s="102" t="s">
        <v>225</v>
      </c>
      <c r="G1980" s="776"/>
      <c r="H1980" s="776"/>
      <c r="I1980" s="776">
        <v>44032</v>
      </c>
      <c r="J1980" s="85"/>
      <c r="K1980" s="102"/>
      <c r="L1980" s="85"/>
      <c r="M1980" s="85"/>
      <c r="N1980" s="85"/>
      <c r="O1980" s="85"/>
      <c r="P1980" s="85"/>
      <c r="Q1980" s="85"/>
      <c r="R1980" s="85"/>
      <c r="S1980" s="85"/>
      <c r="T1980" s="85"/>
      <c r="U1980" s="85"/>
      <c r="V1980" s="85"/>
      <c r="W1980" s="85"/>
      <c r="X1980" s="85"/>
      <c r="Y1980" s="85"/>
      <c r="Z1980" s="85"/>
      <c r="AA1980" s="85"/>
      <c r="AB1980" s="85"/>
      <c r="AC1980" s="85"/>
      <c r="AD1980" s="85"/>
      <c r="AE1980" s="85"/>
      <c r="AF1980" s="85"/>
      <c r="AG1980" s="85"/>
    </row>
    <row r="1981" spans="1:33" ht="17">
      <c r="A1981" s="130">
        <v>44018</v>
      </c>
      <c r="B1981" s="102" t="s">
        <v>157</v>
      </c>
      <c r="C1981" s="102">
        <v>880697642</v>
      </c>
      <c r="D1981" s="102" t="s">
        <v>139</v>
      </c>
      <c r="E1981" s="102" t="s">
        <v>140</v>
      </c>
      <c r="F1981" s="102" t="s">
        <v>182</v>
      </c>
      <c r="G1981" s="776"/>
      <c r="H1981" s="776"/>
      <c r="I1981" s="776">
        <v>44032</v>
      </c>
      <c r="J1981" s="85"/>
      <c r="K1981" s="102"/>
      <c r="L1981" s="85"/>
      <c r="M1981" s="85"/>
      <c r="N1981" s="85"/>
      <c r="O1981" s="85"/>
      <c r="P1981" s="85"/>
      <c r="Q1981" s="85"/>
      <c r="R1981" s="85"/>
      <c r="S1981" s="85"/>
      <c r="T1981" s="85"/>
      <c r="U1981" s="85"/>
      <c r="V1981" s="85"/>
      <c r="W1981" s="85"/>
      <c r="X1981" s="85"/>
      <c r="Y1981" s="85"/>
      <c r="Z1981" s="85"/>
      <c r="AA1981" s="85"/>
      <c r="AB1981" s="85"/>
      <c r="AC1981" s="85"/>
      <c r="AD1981" s="85"/>
      <c r="AE1981" s="85"/>
      <c r="AF1981" s="85"/>
      <c r="AG1981" s="85"/>
    </row>
    <row r="1982" spans="1:33" ht="17">
      <c r="A1982" s="130">
        <v>44019</v>
      </c>
      <c r="B1982" s="102" t="s">
        <v>157</v>
      </c>
      <c r="C1982" s="102">
        <v>880047790</v>
      </c>
      <c r="D1982" s="102" t="s">
        <v>139</v>
      </c>
      <c r="E1982" s="102" t="s">
        <v>140</v>
      </c>
      <c r="F1982" s="102" t="s">
        <v>190</v>
      </c>
      <c r="G1982" s="776">
        <v>44026</v>
      </c>
      <c r="H1982" s="776">
        <v>44026</v>
      </c>
      <c r="I1982" s="776"/>
      <c r="J1982" s="85" t="s">
        <v>11022</v>
      </c>
      <c r="K1982" s="102">
        <v>350.28</v>
      </c>
      <c r="L1982" s="85"/>
      <c r="M1982" s="85"/>
      <c r="N1982" s="85"/>
      <c r="O1982" s="85"/>
      <c r="P1982" s="85"/>
      <c r="Q1982" s="85"/>
      <c r="R1982" s="85"/>
      <c r="S1982" s="85"/>
      <c r="T1982" s="85"/>
      <c r="U1982" s="85"/>
      <c r="V1982" s="85"/>
      <c r="W1982" s="85"/>
      <c r="X1982" s="85"/>
      <c r="Y1982" s="85"/>
      <c r="Z1982" s="85"/>
      <c r="AA1982" s="85"/>
      <c r="AB1982" s="85"/>
      <c r="AC1982" s="85"/>
      <c r="AD1982" s="85"/>
      <c r="AE1982" s="85"/>
      <c r="AF1982" s="85"/>
      <c r="AG1982" s="85"/>
    </row>
    <row r="1983" spans="1:33" ht="17">
      <c r="A1983" s="130">
        <v>44019</v>
      </c>
      <c r="B1983" s="102" t="s">
        <v>157</v>
      </c>
      <c r="C1983" s="102">
        <v>880481256</v>
      </c>
      <c r="D1983" s="102" t="s">
        <v>139</v>
      </c>
      <c r="E1983" s="102" t="s">
        <v>140</v>
      </c>
      <c r="F1983" s="102" t="s">
        <v>225</v>
      </c>
      <c r="G1983" s="776"/>
      <c r="H1983" s="776"/>
      <c r="I1983" s="776">
        <v>44032</v>
      </c>
      <c r="J1983" s="85"/>
      <c r="K1983" s="102"/>
      <c r="L1983" s="85"/>
      <c r="M1983" s="85"/>
      <c r="N1983" s="85"/>
      <c r="O1983" s="85"/>
      <c r="P1983" s="85"/>
      <c r="Q1983" s="85"/>
      <c r="R1983" s="85"/>
      <c r="S1983" s="85"/>
      <c r="T1983" s="85"/>
      <c r="U1983" s="85"/>
      <c r="V1983" s="85"/>
      <c r="W1983" s="85"/>
      <c r="X1983" s="85"/>
      <c r="Y1983" s="85"/>
      <c r="Z1983" s="85"/>
      <c r="AA1983" s="85"/>
      <c r="AB1983" s="85"/>
      <c r="AC1983" s="85"/>
      <c r="AD1983" s="85"/>
      <c r="AE1983" s="85"/>
      <c r="AF1983" s="85"/>
      <c r="AG1983" s="85"/>
    </row>
    <row r="1984" spans="1:33" ht="17">
      <c r="A1984" s="130">
        <v>44019</v>
      </c>
      <c r="B1984" s="102" t="s">
        <v>157</v>
      </c>
      <c r="C1984" s="102">
        <v>880152029</v>
      </c>
      <c r="D1984" s="102" t="s">
        <v>139</v>
      </c>
      <c r="E1984" s="102" t="s">
        <v>140</v>
      </c>
      <c r="F1984" s="102" t="s">
        <v>11027</v>
      </c>
      <c r="G1984" s="776"/>
      <c r="H1984" s="776"/>
      <c r="I1984" s="776">
        <v>44032</v>
      </c>
      <c r="J1984" s="85"/>
      <c r="K1984" s="102"/>
      <c r="L1984" s="85"/>
      <c r="M1984" s="85"/>
      <c r="N1984" s="85"/>
      <c r="O1984" s="85"/>
      <c r="P1984" s="85"/>
      <c r="Q1984" s="85"/>
      <c r="R1984" s="85"/>
      <c r="S1984" s="85"/>
      <c r="T1984" s="85"/>
      <c r="U1984" s="85"/>
      <c r="V1984" s="85"/>
      <c r="W1984" s="85"/>
      <c r="X1984" s="85"/>
      <c r="Y1984" s="85"/>
      <c r="Z1984" s="85"/>
      <c r="AA1984" s="85"/>
      <c r="AB1984" s="85"/>
      <c r="AC1984" s="85"/>
      <c r="AD1984" s="85"/>
      <c r="AE1984" s="85"/>
      <c r="AF1984" s="85"/>
      <c r="AG1984" s="85"/>
    </row>
    <row r="1985" spans="1:33" ht="17">
      <c r="A1985" s="130">
        <v>44019</v>
      </c>
      <c r="B1985" s="102" t="s">
        <v>157</v>
      </c>
      <c r="C1985" s="102">
        <v>880116748</v>
      </c>
      <c r="D1985" s="102" t="s">
        <v>139</v>
      </c>
      <c r="E1985" s="102" t="s">
        <v>140</v>
      </c>
      <c r="F1985" s="102" t="s">
        <v>11028</v>
      </c>
      <c r="G1985" s="776"/>
      <c r="H1985" s="776"/>
      <c r="I1985" s="776">
        <v>44029</v>
      </c>
      <c r="J1985" s="85"/>
      <c r="K1985" s="102"/>
      <c r="L1985" s="85"/>
      <c r="M1985" s="85"/>
      <c r="N1985" s="85"/>
      <c r="O1985" s="85"/>
      <c r="P1985" s="85"/>
      <c r="Q1985" s="85"/>
      <c r="R1985" s="85"/>
      <c r="S1985" s="85"/>
      <c r="T1985" s="85"/>
      <c r="U1985" s="85"/>
      <c r="V1985" s="85"/>
      <c r="W1985" s="85"/>
      <c r="X1985" s="85"/>
      <c r="Y1985" s="85"/>
      <c r="Z1985" s="85"/>
      <c r="AA1985" s="85"/>
      <c r="AB1985" s="85"/>
      <c r="AC1985" s="85"/>
      <c r="AD1985" s="85"/>
      <c r="AE1985" s="85"/>
      <c r="AF1985" s="85"/>
      <c r="AG1985" s="85"/>
    </row>
    <row r="1986" spans="1:33" ht="17">
      <c r="A1986" s="130">
        <v>44020</v>
      </c>
      <c r="B1986" s="102" t="s">
        <v>157</v>
      </c>
      <c r="C1986" s="778">
        <v>880385619</v>
      </c>
      <c r="D1986" s="102" t="s">
        <v>139</v>
      </c>
      <c r="E1986" s="102" t="s">
        <v>140</v>
      </c>
      <c r="F1986" s="102" t="s">
        <v>168</v>
      </c>
      <c r="G1986" s="776">
        <v>44034</v>
      </c>
      <c r="H1986" s="776">
        <v>44034</v>
      </c>
      <c r="I1986" s="776">
        <v>44032</v>
      </c>
      <c r="J1986" s="85" t="s">
        <v>168</v>
      </c>
      <c r="K1986" s="778">
        <v>420</v>
      </c>
      <c r="L1986" s="85"/>
      <c r="M1986" s="85"/>
      <c r="N1986" s="85"/>
      <c r="O1986" s="85"/>
      <c r="P1986" s="85"/>
      <c r="Q1986" s="85"/>
      <c r="R1986" s="85"/>
      <c r="S1986" s="85"/>
      <c r="T1986" s="85"/>
      <c r="U1986" s="85"/>
      <c r="V1986" s="85"/>
      <c r="W1986" s="85"/>
      <c r="X1986" s="85"/>
      <c r="Y1986" s="85"/>
      <c r="Z1986" s="85"/>
      <c r="AA1986" s="85"/>
      <c r="AB1986" s="85"/>
      <c r="AC1986" s="85"/>
      <c r="AD1986" s="85"/>
      <c r="AE1986" s="85"/>
      <c r="AF1986" s="85"/>
      <c r="AG1986" s="85"/>
    </row>
    <row r="1987" spans="1:33" ht="17">
      <c r="A1987" s="130">
        <v>44020</v>
      </c>
      <c r="B1987" s="102" t="s">
        <v>157</v>
      </c>
      <c r="C1987" s="102">
        <v>881344653</v>
      </c>
      <c r="D1987" s="102" t="s">
        <v>139</v>
      </c>
      <c r="E1987" s="102" t="s">
        <v>140</v>
      </c>
      <c r="F1987" s="102"/>
      <c r="G1987" s="776"/>
      <c r="H1987" s="776"/>
      <c r="I1987" s="776"/>
      <c r="J1987" s="85"/>
      <c r="K1987" s="102"/>
      <c r="L1987" s="85"/>
      <c r="M1987" s="85"/>
      <c r="N1987" s="85"/>
      <c r="O1987" s="85"/>
      <c r="P1987" s="85"/>
      <c r="Q1987" s="85"/>
      <c r="R1987" s="85"/>
      <c r="S1987" s="85"/>
      <c r="T1987" s="85"/>
      <c r="U1987" s="85"/>
      <c r="V1987" s="85"/>
      <c r="W1987" s="85"/>
      <c r="X1987" s="85"/>
      <c r="Y1987" s="85"/>
      <c r="Z1987" s="85"/>
      <c r="AA1987" s="85"/>
      <c r="AB1987" s="85"/>
      <c r="AC1987" s="85"/>
      <c r="AD1987" s="85"/>
      <c r="AE1987" s="85"/>
      <c r="AF1987" s="85"/>
      <c r="AG1987" s="85"/>
    </row>
    <row r="1988" spans="1:33" ht="17">
      <c r="A1988" s="130">
        <v>44020</v>
      </c>
      <c r="B1988" s="102" t="s">
        <v>157</v>
      </c>
      <c r="C1988" s="102">
        <v>880912036</v>
      </c>
      <c r="D1988" s="102" t="s">
        <v>139</v>
      </c>
      <c r="E1988" s="102" t="s">
        <v>140</v>
      </c>
      <c r="F1988" s="102" t="s">
        <v>1632</v>
      </c>
      <c r="G1988" s="776">
        <v>44021</v>
      </c>
      <c r="H1988" s="776">
        <v>44021</v>
      </c>
      <c r="I1988" s="776"/>
      <c r="J1988" s="85"/>
      <c r="K1988" s="102">
        <f>66.5+141.1</f>
        <v>207.6</v>
      </c>
      <c r="L1988" s="85"/>
      <c r="M1988" s="85"/>
      <c r="N1988" s="85"/>
      <c r="O1988" s="85"/>
      <c r="P1988" s="85"/>
      <c r="Q1988" s="85"/>
      <c r="R1988" s="85"/>
      <c r="S1988" s="85"/>
      <c r="T1988" s="85"/>
      <c r="U1988" s="85"/>
      <c r="V1988" s="85"/>
      <c r="W1988" s="85"/>
      <c r="X1988" s="85"/>
      <c r="Y1988" s="85"/>
      <c r="Z1988" s="85"/>
      <c r="AA1988" s="85"/>
      <c r="AB1988" s="85"/>
      <c r="AC1988" s="85"/>
      <c r="AD1988" s="85"/>
      <c r="AE1988" s="85"/>
      <c r="AF1988" s="85"/>
      <c r="AG1988" s="85"/>
    </row>
    <row r="1989" spans="1:33" ht="17">
      <c r="A1989" s="130">
        <v>44025</v>
      </c>
      <c r="B1989" s="102" t="s">
        <v>157</v>
      </c>
      <c r="C1989" s="85">
        <v>880464083</v>
      </c>
      <c r="D1989" s="102" t="s">
        <v>139</v>
      </c>
      <c r="E1989" s="102" t="s">
        <v>140</v>
      </c>
      <c r="F1989" s="85" t="s">
        <v>168</v>
      </c>
      <c r="G1989" s="85"/>
      <c r="H1989" s="85"/>
      <c r="I1989" s="130">
        <v>44036</v>
      </c>
      <c r="J1989" s="85"/>
      <c r="K1989" s="85"/>
      <c r="L1989" s="85"/>
      <c r="M1989" s="85"/>
      <c r="N1989" s="85"/>
      <c r="O1989" s="85"/>
      <c r="P1989" s="85"/>
      <c r="Q1989" s="85"/>
      <c r="R1989" s="85"/>
      <c r="S1989" s="85"/>
      <c r="T1989" s="85"/>
      <c r="U1989" s="85"/>
      <c r="V1989" s="85"/>
      <c r="W1989" s="85"/>
      <c r="X1989" s="85"/>
      <c r="Y1989" s="85"/>
      <c r="Z1989" s="85"/>
      <c r="AA1989" s="85"/>
      <c r="AB1989" s="85"/>
      <c r="AC1989" s="85"/>
      <c r="AD1989" s="85"/>
      <c r="AE1989" s="85"/>
      <c r="AF1989" s="85"/>
      <c r="AG1989" s="85"/>
    </row>
    <row r="1990" spans="1:33" ht="17">
      <c r="A1990" s="130">
        <v>44025</v>
      </c>
      <c r="B1990" s="102" t="s">
        <v>157</v>
      </c>
      <c r="C1990" s="85">
        <v>880027857</v>
      </c>
      <c r="D1990" s="102" t="s">
        <v>139</v>
      </c>
      <c r="E1990" s="102" t="s">
        <v>140</v>
      </c>
      <c r="F1990" s="85" t="s">
        <v>11022</v>
      </c>
      <c r="G1990" s="130"/>
      <c r="H1990" s="130"/>
      <c r="I1990" s="85"/>
      <c r="J1990" s="85"/>
      <c r="K1990" s="85"/>
      <c r="L1990" s="85"/>
      <c r="M1990" s="85"/>
      <c r="N1990" s="85"/>
      <c r="O1990" s="85"/>
      <c r="P1990" s="85"/>
      <c r="Q1990" s="85"/>
      <c r="R1990" s="85"/>
      <c r="S1990" s="85"/>
      <c r="T1990" s="85"/>
      <c r="U1990" s="85"/>
      <c r="V1990" s="85"/>
      <c r="W1990" s="85"/>
      <c r="X1990" s="85"/>
      <c r="Y1990" s="85"/>
      <c r="Z1990" s="85"/>
      <c r="AA1990" s="85"/>
      <c r="AB1990" s="85"/>
      <c r="AC1990" s="85"/>
      <c r="AD1990" s="85"/>
      <c r="AE1990" s="85"/>
      <c r="AF1990" s="85"/>
      <c r="AG1990" s="85"/>
    </row>
    <row r="1991" spans="1:33" ht="17">
      <c r="A1991" s="130">
        <v>44025</v>
      </c>
      <c r="B1991" s="102" t="s">
        <v>157</v>
      </c>
      <c r="C1991" s="85">
        <v>880001355</v>
      </c>
      <c r="D1991" s="85" t="s">
        <v>152</v>
      </c>
      <c r="E1991" s="102" t="s">
        <v>140</v>
      </c>
      <c r="F1991" s="85" t="s">
        <v>11022</v>
      </c>
      <c r="G1991" s="130">
        <v>44029</v>
      </c>
      <c r="H1991" s="130">
        <v>44029</v>
      </c>
      <c r="I1991" s="85"/>
      <c r="J1991" s="85" t="s">
        <v>11022</v>
      </c>
      <c r="K1991" s="85">
        <v>46.5</v>
      </c>
      <c r="L1991" s="85"/>
      <c r="M1991" s="85"/>
      <c r="N1991" s="85"/>
      <c r="O1991" s="85"/>
      <c r="P1991" s="85"/>
      <c r="Q1991" s="85"/>
      <c r="R1991" s="85"/>
      <c r="S1991" s="85"/>
      <c r="T1991" s="85"/>
      <c r="U1991" s="85"/>
      <c r="V1991" s="85"/>
      <c r="W1991" s="85"/>
      <c r="X1991" s="85"/>
      <c r="Y1991" s="85"/>
      <c r="Z1991" s="85"/>
      <c r="AA1991" s="85"/>
      <c r="AB1991" s="85"/>
      <c r="AC1991" s="85"/>
      <c r="AD1991" s="85"/>
      <c r="AE1991" s="85"/>
      <c r="AF1991" s="85"/>
      <c r="AG1991" s="85"/>
    </row>
    <row r="1992" spans="1:33" ht="17">
      <c r="A1992" s="130">
        <v>44025</v>
      </c>
      <c r="B1992" s="102" t="s">
        <v>157</v>
      </c>
      <c r="C1992" s="85">
        <v>880004970</v>
      </c>
      <c r="D1992" s="85" t="s">
        <v>152</v>
      </c>
      <c r="E1992" s="102" t="s">
        <v>140</v>
      </c>
      <c r="F1992" s="85" t="s">
        <v>11022</v>
      </c>
      <c r="G1992" s="130"/>
      <c r="H1992" s="130"/>
      <c r="I1992" s="130">
        <v>44039</v>
      </c>
      <c r="J1992" s="85"/>
      <c r="K1992" s="85"/>
      <c r="L1992" s="85"/>
      <c r="M1992" s="85"/>
      <c r="N1992" s="85"/>
      <c r="O1992" s="85"/>
      <c r="P1992" s="85"/>
      <c r="Q1992" s="85"/>
      <c r="R1992" s="85"/>
      <c r="S1992" s="85"/>
      <c r="T1992" s="85"/>
      <c r="U1992" s="85"/>
      <c r="V1992" s="85"/>
      <c r="W1992" s="85"/>
      <c r="X1992" s="85"/>
      <c r="Y1992" s="85"/>
      <c r="Z1992" s="85"/>
      <c r="AA1992" s="85"/>
      <c r="AB1992" s="85"/>
      <c r="AC1992" s="85"/>
      <c r="AD1992" s="85"/>
      <c r="AE1992" s="85"/>
      <c r="AF1992" s="85"/>
      <c r="AG1992" s="85"/>
    </row>
    <row r="1993" spans="1:33" ht="17">
      <c r="A1993" s="779">
        <v>44025</v>
      </c>
      <c r="B1993" s="778" t="s">
        <v>157</v>
      </c>
      <c r="C1993" s="780">
        <v>880000948</v>
      </c>
      <c r="D1993" s="780" t="s">
        <v>152</v>
      </c>
      <c r="E1993" s="102" t="s">
        <v>140</v>
      </c>
      <c r="F1993" s="780" t="s">
        <v>11022</v>
      </c>
      <c r="G1993" s="779"/>
      <c r="H1993" s="779"/>
      <c r="I1993" s="779">
        <v>44039</v>
      </c>
      <c r="J1993" s="780" t="s">
        <v>564</v>
      </c>
      <c r="K1993" s="780"/>
      <c r="L1993" s="85"/>
      <c r="M1993" s="85"/>
      <c r="N1993" s="85"/>
      <c r="O1993" s="85"/>
      <c r="P1993" s="85"/>
      <c r="Q1993" s="85"/>
      <c r="R1993" s="85"/>
      <c r="S1993" s="85"/>
      <c r="T1993" s="85"/>
      <c r="U1993" s="85"/>
      <c r="V1993" s="85"/>
      <c r="W1993" s="85"/>
      <c r="X1993" s="85"/>
      <c r="Y1993" s="85"/>
      <c r="Z1993" s="85"/>
      <c r="AA1993" s="85"/>
      <c r="AB1993" s="85"/>
      <c r="AC1993" s="85"/>
      <c r="AD1993" s="85"/>
      <c r="AE1993" s="85"/>
      <c r="AF1993" s="85"/>
      <c r="AG1993" s="85"/>
    </row>
    <row r="1994" spans="1:33" ht="17">
      <c r="A1994" s="130">
        <v>44025</v>
      </c>
      <c r="B1994" s="102" t="s">
        <v>157</v>
      </c>
      <c r="C1994" s="85">
        <v>881416691</v>
      </c>
      <c r="D1994" s="85" t="s">
        <v>152</v>
      </c>
      <c r="E1994" s="102" t="s">
        <v>140</v>
      </c>
      <c r="F1994" s="85" t="s">
        <v>617</v>
      </c>
      <c r="G1994" s="130"/>
      <c r="H1994" s="130"/>
      <c r="I1994" s="130">
        <v>44039</v>
      </c>
      <c r="J1994" s="85"/>
      <c r="K1994" s="85"/>
      <c r="L1994" s="85"/>
      <c r="M1994" s="85"/>
      <c r="N1994" s="85"/>
      <c r="O1994" s="85"/>
      <c r="P1994" s="85"/>
      <c r="Q1994" s="85"/>
      <c r="R1994" s="85"/>
      <c r="S1994" s="85"/>
      <c r="T1994" s="85"/>
      <c r="U1994" s="85"/>
      <c r="V1994" s="85"/>
      <c r="W1994" s="85"/>
      <c r="X1994" s="85"/>
      <c r="Y1994" s="85"/>
      <c r="Z1994" s="85"/>
      <c r="AA1994" s="85"/>
      <c r="AB1994" s="85"/>
      <c r="AC1994" s="85"/>
      <c r="AD1994" s="85"/>
      <c r="AE1994" s="85"/>
      <c r="AF1994" s="85"/>
      <c r="AG1994" s="85"/>
    </row>
    <row r="1995" spans="1:33" ht="17">
      <c r="A1995" s="130">
        <v>44025</v>
      </c>
      <c r="B1995" s="102" t="s">
        <v>157</v>
      </c>
      <c r="C1995" s="85">
        <v>882017011</v>
      </c>
      <c r="D1995" s="85" t="s">
        <v>139</v>
      </c>
      <c r="E1995" s="102" t="s">
        <v>140</v>
      </c>
      <c r="F1995" s="85" t="s">
        <v>213</v>
      </c>
      <c r="G1995" s="130"/>
      <c r="H1995" s="130"/>
      <c r="I1995" s="130"/>
      <c r="J1995" s="85"/>
      <c r="K1995" s="85"/>
      <c r="L1995" s="85"/>
      <c r="M1995" s="85"/>
      <c r="N1995" s="85"/>
      <c r="O1995" s="85"/>
      <c r="P1995" s="85"/>
      <c r="Q1995" s="85"/>
      <c r="R1995" s="85"/>
      <c r="S1995" s="85"/>
      <c r="T1995" s="85"/>
      <c r="U1995" s="85"/>
      <c r="V1995" s="85"/>
      <c r="W1995" s="85"/>
      <c r="X1995" s="85"/>
      <c r="Y1995" s="85"/>
      <c r="Z1995" s="85"/>
      <c r="AA1995" s="85"/>
      <c r="AB1995" s="85"/>
      <c r="AC1995" s="85"/>
      <c r="AD1995" s="85"/>
      <c r="AE1995" s="85"/>
      <c r="AF1995" s="85"/>
      <c r="AG1995" s="85"/>
    </row>
    <row r="1996" spans="1:33" ht="17">
      <c r="A1996" s="130">
        <v>44015</v>
      </c>
      <c r="B1996" s="102" t="s">
        <v>157</v>
      </c>
      <c r="C1996" s="85">
        <v>881600425</v>
      </c>
      <c r="D1996" s="85" t="s">
        <v>139</v>
      </c>
      <c r="E1996" s="102" t="s">
        <v>140</v>
      </c>
      <c r="F1996" s="85" t="s">
        <v>225</v>
      </c>
      <c r="G1996" s="130">
        <v>44025</v>
      </c>
      <c r="H1996" s="130">
        <v>44025</v>
      </c>
      <c r="I1996" s="130">
        <v>44005</v>
      </c>
      <c r="J1996" s="85"/>
      <c r="K1996" s="85">
        <v>47.44</v>
      </c>
      <c r="L1996" s="85"/>
      <c r="M1996" s="85"/>
      <c r="N1996" s="85"/>
      <c r="O1996" s="85"/>
      <c r="P1996" s="85"/>
      <c r="Q1996" s="85"/>
      <c r="R1996" s="85"/>
      <c r="S1996" s="85"/>
      <c r="T1996" s="85"/>
      <c r="U1996" s="85"/>
      <c r="V1996" s="85"/>
      <c r="W1996" s="85"/>
      <c r="X1996" s="85"/>
      <c r="Y1996" s="85"/>
      <c r="Z1996" s="85"/>
      <c r="AA1996" s="85"/>
      <c r="AB1996" s="85"/>
      <c r="AC1996" s="85"/>
      <c r="AD1996" s="85"/>
      <c r="AE1996" s="85"/>
      <c r="AF1996" s="85"/>
      <c r="AG1996" s="85"/>
    </row>
    <row r="1997" spans="1:33" ht="18">
      <c r="A1997" s="130">
        <v>44025</v>
      </c>
      <c r="B1997" s="102" t="s">
        <v>157</v>
      </c>
      <c r="C1997" s="85">
        <v>881352195</v>
      </c>
      <c r="D1997" s="85" t="s">
        <v>139</v>
      </c>
      <c r="E1997" s="102" t="s">
        <v>140</v>
      </c>
      <c r="F1997" s="662">
        <v>880558010</v>
      </c>
      <c r="G1997" s="130">
        <v>44025</v>
      </c>
      <c r="H1997" s="130">
        <v>44025</v>
      </c>
      <c r="I1997" s="130">
        <v>44014</v>
      </c>
      <c r="J1997" s="85"/>
      <c r="K1997" s="85">
        <v>470</v>
      </c>
      <c r="L1997" s="85"/>
      <c r="M1997" s="85"/>
      <c r="N1997" s="85"/>
      <c r="O1997" s="85"/>
      <c r="P1997" s="85"/>
      <c r="Q1997" s="85"/>
      <c r="R1997" s="85"/>
      <c r="S1997" s="85"/>
      <c r="T1997" s="85"/>
      <c r="U1997" s="85"/>
      <c r="V1997" s="85"/>
      <c r="W1997" s="85"/>
      <c r="X1997" s="85"/>
      <c r="Y1997" s="85"/>
      <c r="Z1997" s="85"/>
      <c r="AA1997" s="85"/>
      <c r="AB1997" s="85"/>
      <c r="AC1997" s="85"/>
      <c r="AD1997" s="85"/>
      <c r="AE1997" s="85"/>
      <c r="AF1997" s="85"/>
      <c r="AG1997" s="85"/>
    </row>
    <row r="1998" spans="1:33" ht="17">
      <c r="A1998" s="130">
        <v>44025</v>
      </c>
      <c r="B1998" s="102" t="s">
        <v>157</v>
      </c>
      <c r="C1998" s="85">
        <v>880031535</v>
      </c>
      <c r="D1998" s="85" t="s">
        <v>139</v>
      </c>
      <c r="E1998" s="102" t="s">
        <v>140</v>
      </c>
      <c r="F1998" s="85" t="s">
        <v>3129</v>
      </c>
      <c r="G1998" s="130">
        <v>44025</v>
      </c>
      <c r="H1998" s="130">
        <v>44025</v>
      </c>
      <c r="I1998" s="130"/>
      <c r="J1998" s="85"/>
      <c r="K1998" s="85">
        <f>2172+4200</f>
        <v>6372</v>
      </c>
      <c r="L1998" s="85"/>
      <c r="M1998" s="85"/>
      <c r="N1998" s="85"/>
      <c r="O1998" s="85"/>
      <c r="P1998" s="85"/>
      <c r="Q1998" s="85"/>
      <c r="R1998" s="85"/>
      <c r="S1998" s="85"/>
      <c r="T1998" s="85"/>
      <c r="U1998" s="85"/>
      <c r="V1998" s="85"/>
      <c r="W1998" s="85"/>
      <c r="X1998" s="85"/>
      <c r="Y1998" s="85"/>
      <c r="Z1998" s="85"/>
      <c r="AA1998" s="85"/>
      <c r="AB1998" s="85"/>
      <c r="AC1998" s="85"/>
      <c r="AD1998" s="85"/>
      <c r="AE1998" s="85"/>
      <c r="AF1998" s="85"/>
      <c r="AG1998" s="85"/>
    </row>
    <row r="1999" spans="1:33" ht="17">
      <c r="A1999" s="130">
        <v>44026</v>
      </c>
      <c r="B1999" s="102" t="s">
        <v>157</v>
      </c>
      <c r="C1999" s="85">
        <v>882234032</v>
      </c>
      <c r="D1999" s="85" t="s">
        <v>139</v>
      </c>
      <c r="E1999" s="102" t="s">
        <v>140</v>
      </c>
      <c r="F1999" s="85" t="s">
        <v>361</v>
      </c>
      <c r="G1999" s="130"/>
      <c r="H1999" s="130"/>
      <c r="I1999" s="130">
        <v>44040</v>
      </c>
      <c r="J1999" s="85"/>
      <c r="K1999" s="85"/>
      <c r="L1999" s="85"/>
      <c r="M1999" s="85"/>
      <c r="N1999" s="85"/>
      <c r="O1999" s="85"/>
      <c r="P1999" s="85"/>
      <c r="Q1999" s="85"/>
      <c r="R1999" s="85"/>
      <c r="S1999" s="85"/>
      <c r="T1999" s="85"/>
      <c r="U1999" s="85"/>
      <c r="V1999" s="85"/>
      <c r="W1999" s="85"/>
      <c r="X1999" s="85"/>
      <c r="Y1999" s="85"/>
      <c r="Z1999" s="85"/>
      <c r="AA1999" s="85"/>
      <c r="AB1999" s="85"/>
      <c r="AC1999" s="85"/>
      <c r="AD1999" s="85"/>
      <c r="AE1999" s="85"/>
      <c r="AF1999" s="85"/>
      <c r="AG1999" s="85"/>
    </row>
    <row r="2000" spans="1:33" ht="17">
      <c r="A2000" s="130">
        <v>44026</v>
      </c>
      <c r="B2000" s="102" t="s">
        <v>157</v>
      </c>
      <c r="C2000" s="85">
        <v>881818719</v>
      </c>
      <c r="D2000" s="85" t="s">
        <v>139</v>
      </c>
      <c r="E2000" s="102" t="s">
        <v>140</v>
      </c>
      <c r="F2000" s="85" t="s">
        <v>200</v>
      </c>
      <c r="G2000" s="130"/>
      <c r="H2000" s="130"/>
      <c r="I2000" s="130">
        <v>44043</v>
      </c>
      <c r="J2000" s="85"/>
      <c r="K2000" s="85"/>
      <c r="L2000" s="85"/>
      <c r="M2000" s="85"/>
      <c r="N2000" s="85"/>
      <c r="O2000" s="85"/>
      <c r="P2000" s="85"/>
      <c r="Q2000" s="85"/>
      <c r="R2000" s="85"/>
      <c r="S2000" s="85"/>
      <c r="T2000" s="85"/>
      <c r="U2000" s="85"/>
      <c r="V2000" s="85"/>
      <c r="W2000" s="85"/>
      <c r="X2000" s="85"/>
      <c r="Y2000" s="85"/>
      <c r="Z2000" s="85"/>
      <c r="AA2000" s="85"/>
      <c r="AB2000" s="85"/>
      <c r="AC2000" s="85"/>
      <c r="AD2000" s="85"/>
      <c r="AE2000" s="85"/>
      <c r="AF2000" s="85"/>
      <c r="AG2000" s="85"/>
    </row>
    <row r="2001" spans="1:33" ht="17">
      <c r="A2001" s="130">
        <v>44026</v>
      </c>
      <c r="B2001" s="102" t="s">
        <v>157</v>
      </c>
      <c r="C2001" s="85">
        <v>881106078</v>
      </c>
      <c r="D2001" s="85" t="s">
        <v>139</v>
      </c>
      <c r="E2001" s="102" t="s">
        <v>140</v>
      </c>
      <c r="F2001" s="85" t="s">
        <v>361</v>
      </c>
      <c r="G2001" s="130">
        <v>44026</v>
      </c>
      <c r="H2001" s="130">
        <v>44026</v>
      </c>
      <c r="I2001" s="130">
        <v>44013</v>
      </c>
      <c r="J2001" s="85"/>
      <c r="K2001" s="85">
        <v>9.9</v>
      </c>
      <c r="L2001" s="85"/>
      <c r="M2001" s="85"/>
      <c r="N2001" s="85"/>
      <c r="O2001" s="85"/>
      <c r="P2001" s="85"/>
      <c r="Q2001" s="85"/>
      <c r="R2001" s="85"/>
      <c r="S2001" s="85"/>
      <c r="T2001" s="85"/>
      <c r="U2001" s="85"/>
      <c r="V2001" s="85"/>
      <c r="W2001" s="85"/>
      <c r="X2001" s="85"/>
      <c r="Y2001" s="85"/>
      <c r="Z2001" s="85"/>
      <c r="AA2001" s="85"/>
      <c r="AB2001" s="85"/>
      <c r="AC2001" s="85"/>
      <c r="AD2001" s="85"/>
      <c r="AE2001" s="85"/>
      <c r="AF2001" s="85"/>
      <c r="AG2001" s="85"/>
    </row>
    <row r="2002" spans="1:33" ht="17">
      <c r="A2002" s="130">
        <v>44026</v>
      </c>
      <c r="B2002" s="102" t="s">
        <v>157</v>
      </c>
      <c r="C2002" s="85">
        <v>880341792</v>
      </c>
      <c r="D2002" s="85" t="s">
        <v>139</v>
      </c>
      <c r="E2002" s="102" t="s">
        <v>140</v>
      </c>
      <c r="F2002" s="85" t="s">
        <v>1484</v>
      </c>
      <c r="G2002" s="130"/>
      <c r="H2002" s="130"/>
      <c r="I2002" s="130"/>
      <c r="J2002" s="85"/>
      <c r="K2002" s="85"/>
      <c r="L2002" s="85"/>
      <c r="M2002" s="85"/>
      <c r="N2002" s="85"/>
      <c r="O2002" s="85"/>
      <c r="P2002" s="85"/>
      <c r="Q2002" s="85"/>
      <c r="R2002" s="85"/>
      <c r="S2002" s="85"/>
      <c r="T2002" s="85"/>
      <c r="U2002" s="85"/>
      <c r="V2002" s="85"/>
      <c r="W2002" s="85"/>
      <c r="X2002" s="85"/>
      <c r="Y2002" s="85"/>
      <c r="Z2002" s="85"/>
      <c r="AA2002" s="85"/>
      <c r="AB2002" s="85"/>
      <c r="AC2002" s="85"/>
      <c r="AD2002" s="85"/>
      <c r="AE2002" s="85"/>
      <c r="AF2002" s="85"/>
      <c r="AG2002" s="85"/>
    </row>
    <row r="2003" spans="1:33" ht="17">
      <c r="A2003" s="130">
        <v>44026</v>
      </c>
      <c r="B2003" s="102" t="s">
        <v>157</v>
      </c>
      <c r="C2003" s="85">
        <v>882257707</v>
      </c>
      <c r="D2003" s="85" t="s">
        <v>139</v>
      </c>
      <c r="E2003" s="102" t="s">
        <v>140</v>
      </c>
      <c r="F2003" s="85" t="s">
        <v>225</v>
      </c>
      <c r="G2003" s="130"/>
      <c r="H2003" s="130"/>
      <c r="I2003" s="130"/>
      <c r="J2003" s="85"/>
      <c r="K2003" s="85"/>
      <c r="L2003" s="85"/>
      <c r="M2003" s="85"/>
      <c r="N2003" s="85"/>
      <c r="O2003" s="85"/>
      <c r="P2003" s="85"/>
      <c r="Q2003" s="85"/>
      <c r="R2003" s="85"/>
      <c r="S2003" s="85"/>
      <c r="T2003" s="85"/>
      <c r="U2003" s="85"/>
      <c r="V2003" s="85"/>
      <c r="W2003" s="85"/>
      <c r="X2003" s="85"/>
      <c r="Y2003" s="85"/>
      <c r="Z2003" s="85"/>
      <c r="AA2003" s="85"/>
      <c r="AB2003" s="85"/>
      <c r="AC2003" s="85"/>
      <c r="AD2003" s="85"/>
      <c r="AE2003" s="85"/>
      <c r="AF2003" s="85"/>
      <c r="AG2003" s="85"/>
    </row>
    <row r="2004" spans="1:33" ht="17">
      <c r="A2004" s="130">
        <v>44027</v>
      </c>
      <c r="B2004" s="102" t="s">
        <v>157</v>
      </c>
      <c r="C2004" s="85">
        <v>881675097</v>
      </c>
      <c r="D2004" s="85" t="s">
        <v>152</v>
      </c>
      <c r="E2004" s="102" t="s">
        <v>140</v>
      </c>
      <c r="F2004" s="85" t="s">
        <v>705</v>
      </c>
      <c r="G2004" s="130"/>
      <c r="H2004" s="130"/>
      <c r="I2004" s="130">
        <v>44041</v>
      </c>
      <c r="J2004" s="85"/>
      <c r="K2004" s="85"/>
      <c r="L2004" s="85"/>
      <c r="M2004" s="85"/>
      <c r="N2004" s="85"/>
      <c r="O2004" s="85"/>
      <c r="P2004" s="85"/>
      <c r="Q2004" s="85"/>
      <c r="R2004" s="85"/>
      <c r="S2004" s="85"/>
      <c r="T2004" s="85"/>
      <c r="U2004" s="85"/>
      <c r="V2004" s="85"/>
      <c r="W2004" s="85"/>
      <c r="X2004" s="85"/>
      <c r="Y2004" s="85"/>
      <c r="Z2004" s="85"/>
      <c r="AA2004" s="85"/>
      <c r="AB2004" s="85"/>
      <c r="AC2004" s="85"/>
      <c r="AD2004" s="85"/>
      <c r="AE2004" s="85"/>
      <c r="AF2004" s="85"/>
      <c r="AG2004" s="85"/>
    </row>
    <row r="2005" spans="1:33" ht="17">
      <c r="A2005" s="130">
        <v>44027</v>
      </c>
      <c r="B2005" s="102" t="s">
        <v>157</v>
      </c>
      <c r="C2005" s="85">
        <v>882349284</v>
      </c>
      <c r="D2005" s="85" t="s">
        <v>139</v>
      </c>
      <c r="E2005" s="102" t="s">
        <v>140</v>
      </c>
      <c r="F2005" s="85" t="s">
        <v>246</v>
      </c>
      <c r="G2005" s="130">
        <v>44041</v>
      </c>
      <c r="H2005" s="130"/>
      <c r="I2005" s="130">
        <v>44041</v>
      </c>
      <c r="J2005" s="85"/>
      <c r="K2005" s="85"/>
      <c r="L2005" s="85"/>
      <c r="M2005" s="85"/>
      <c r="N2005" s="85"/>
      <c r="O2005" s="85"/>
      <c r="P2005" s="85"/>
      <c r="Q2005" s="85"/>
      <c r="R2005" s="85"/>
      <c r="S2005" s="85"/>
      <c r="T2005" s="85"/>
      <c r="U2005" s="85"/>
      <c r="V2005" s="85"/>
      <c r="W2005" s="85"/>
      <c r="X2005" s="85"/>
      <c r="Y2005" s="85"/>
      <c r="Z2005" s="85"/>
      <c r="AA2005" s="85"/>
      <c r="AB2005" s="85"/>
      <c r="AC2005" s="85"/>
      <c r="AD2005" s="85"/>
      <c r="AE2005" s="85"/>
      <c r="AF2005" s="85"/>
      <c r="AG2005" s="85"/>
    </row>
    <row r="2006" spans="1:33" ht="17">
      <c r="A2006" s="130">
        <v>44027</v>
      </c>
      <c r="B2006" s="102" t="s">
        <v>157</v>
      </c>
      <c r="C2006" s="85">
        <v>882336308</v>
      </c>
      <c r="D2006" s="85" t="s">
        <v>152</v>
      </c>
      <c r="E2006" s="102" t="s">
        <v>140</v>
      </c>
      <c r="F2006" s="85" t="s">
        <v>142</v>
      </c>
      <c r="G2006" s="130"/>
      <c r="H2006" s="130"/>
      <c r="I2006" s="130">
        <v>44041</v>
      </c>
      <c r="J2006" s="85"/>
      <c r="K2006" s="85"/>
      <c r="L2006" s="85"/>
      <c r="M2006" s="85"/>
      <c r="N2006" s="85"/>
      <c r="O2006" s="85"/>
      <c r="P2006" s="85"/>
      <c r="Q2006" s="85"/>
      <c r="R2006" s="85"/>
      <c r="S2006" s="85"/>
      <c r="T2006" s="85"/>
      <c r="U2006" s="85"/>
      <c r="V2006" s="85"/>
      <c r="W2006" s="85"/>
      <c r="X2006" s="85"/>
      <c r="Y2006" s="85"/>
      <c r="Z2006" s="85"/>
      <c r="AA2006" s="85"/>
      <c r="AB2006" s="85"/>
      <c r="AC2006" s="85"/>
      <c r="AD2006" s="85"/>
      <c r="AE2006" s="85"/>
      <c r="AF2006" s="85"/>
      <c r="AG2006" s="85"/>
    </row>
    <row r="2007" spans="1:33" ht="17">
      <c r="A2007" s="130">
        <v>44027</v>
      </c>
      <c r="B2007" s="102" t="s">
        <v>157</v>
      </c>
      <c r="C2007" s="85">
        <v>880034588</v>
      </c>
      <c r="D2007" s="85" t="s">
        <v>139</v>
      </c>
      <c r="E2007" s="102" t="s">
        <v>140</v>
      </c>
      <c r="F2007" s="85" t="s">
        <v>11029</v>
      </c>
      <c r="G2007" s="130"/>
      <c r="H2007" s="130"/>
      <c r="I2007" s="130"/>
      <c r="J2007" s="85"/>
      <c r="K2007" s="85"/>
      <c r="L2007" s="85"/>
      <c r="M2007" s="85"/>
      <c r="N2007" s="85"/>
      <c r="O2007" s="85"/>
      <c r="P2007" s="85"/>
      <c r="Q2007" s="85"/>
      <c r="R2007" s="85"/>
      <c r="S2007" s="85"/>
      <c r="T2007" s="85"/>
      <c r="U2007" s="85"/>
      <c r="V2007" s="85"/>
      <c r="W2007" s="85"/>
      <c r="X2007" s="85"/>
      <c r="Y2007" s="85"/>
      <c r="Z2007" s="85"/>
      <c r="AA2007" s="85"/>
      <c r="AB2007" s="85"/>
      <c r="AC2007" s="85"/>
      <c r="AD2007" s="85"/>
      <c r="AE2007" s="85"/>
      <c r="AF2007" s="85"/>
      <c r="AG2007" s="85"/>
    </row>
    <row r="2008" spans="1:33" ht="17">
      <c r="A2008" s="130">
        <v>44027</v>
      </c>
      <c r="B2008" s="102" t="s">
        <v>157</v>
      </c>
      <c r="C2008" s="85">
        <v>880732464</v>
      </c>
      <c r="D2008" s="85" t="s">
        <v>139</v>
      </c>
      <c r="E2008" s="102" t="s">
        <v>140</v>
      </c>
      <c r="F2008" s="85" t="s">
        <v>142</v>
      </c>
      <c r="G2008" s="130"/>
      <c r="H2008" s="130"/>
      <c r="I2008" s="130"/>
      <c r="J2008" s="85"/>
      <c r="K2008" s="85"/>
      <c r="L2008" s="85"/>
      <c r="M2008" s="85"/>
      <c r="N2008" s="85"/>
      <c r="O2008" s="85"/>
      <c r="P2008" s="85"/>
      <c r="Q2008" s="85"/>
      <c r="R2008" s="85"/>
      <c r="S2008" s="85"/>
      <c r="T2008" s="85"/>
      <c r="U2008" s="85"/>
      <c r="V2008" s="85"/>
      <c r="W2008" s="85"/>
      <c r="X2008" s="85"/>
      <c r="Y2008" s="85"/>
      <c r="Z2008" s="85"/>
      <c r="AA2008" s="85"/>
      <c r="AB2008" s="85"/>
      <c r="AC2008" s="85"/>
      <c r="AD2008" s="85"/>
      <c r="AE2008" s="85"/>
      <c r="AF2008" s="85"/>
      <c r="AG2008" s="85"/>
    </row>
    <row r="2009" spans="1:33" ht="17">
      <c r="A2009" s="130">
        <v>44027</v>
      </c>
      <c r="B2009" s="102" t="s">
        <v>157</v>
      </c>
      <c r="C2009" s="85">
        <v>880888943</v>
      </c>
      <c r="D2009" s="85" t="s">
        <v>139</v>
      </c>
      <c r="E2009" s="102" t="s">
        <v>140</v>
      </c>
      <c r="F2009" s="85" t="s">
        <v>168</v>
      </c>
      <c r="G2009" s="130">
        <v>44041</v>
      </c>
      <c r="H2009" s="130"/>
      <c r="I2009" s="130">
        <v>44041</v>
      </c>
      <c r="J2009" s="85"/>
      <c r="K2009" s="85"/>
      <c r="L2009" s="85"/>
      <c r="M2009" s="85"/>
      <c r="N2009" s="85"/>
      <c r="O2009" s="85"/>
      <c r="P2009" s="85"/>
      <c r="Q2009" s="85"/>
      <c r="R2009" s="85"/>
      <c r="S2009" s="85"/>
      <c r="T2009" s="85"/>
      <c r="U2009" s="85"/>
      <c r="V2009" s="85"/>
      <c r="W2009" s="85"/>
      <c r="X2009" s="85"/>
      <c r="Y2009" s="85"/>
      <c r="Z2009" s="85"/>
      <c r="AA2009" s="85"/>
      <c r="AB2009" s="85"/>
      <c r="AC2009" s="85"/>
      <c r="AD2009" s="85"/>
      <c r="AE2009" s="85"/>
      <c r="AF2009" s="85"/>
      <c r="AG2009" s="85"/>
    </row>
    <row r="2010" spans="1:33" ht="17">
      <c r="A2010" s="130">
        <v>44028</v>
      </c>
      <c r="B2010" s="102" t="s">
        <v>157</v>
      </c>
      <c r="C2010" s="85">
        <v>882257758</v>
      </c>
      <c r="D2010" s="85" t="s">
        <v>139</v>
      </c>
      <c r="E2010" s="102" t="s">
        <v>140</v>
      </c>
      <c r="F2010" s="85" t="s">
        <v>11030</v>
      </c>
      <c r="G2010" s="130"/>
      <c r="H2010" s="130"/>
      <c r="I2010" s="130">
        <v>44042</v>
      </c>
      <c r="J2010" s="85"/>
      <c r="K2010" s="85"/>
      <c r="L2010" s="85"/>
      <c r="M2010" s="85"/>
      <c r="N2010" s="85"/>
      <c r="O2010" s="85"/>
      <c r="P2010" s="85"/>
      <c r="Q2010" s="85"/>
      <c r="R2010" s="85"/>
      <c r="S2010" s="85"/>
      <c r="T2010" s="85"/>
      <c r="U2010" s="85"/>
      <c r="V2010" s="85"/>
      <c r="W2010" s="85"/>
      <c r="X2010" s="85"/>
      <c r="Y2010" s="85"/>
      <c r="Z2010" s="85"/>
      <c r="AA2010" s="85"/>
      <c r="AB2010" s="85"/>
      <c r="AC2010" s="85"/>
      <c r="AD2010" s="85"/>
      <c r="AE2010" s="85"/>
      <c r="AF2010" s="85"/>
      <c r="AG2010" s="85"/>
    </row>
    <row r="2011" spans="1:33" ht="17">
      <c r="A2011" s="130">
        <v>44028</v>
      </c>
      <c r="B2011" s="102" t="s">
        <v>157</v>
      </c>
      <c r="C2011" s="85">
        <v>880029671</v>
      </c>
      <c r="D2011" s="85" t="s">
        <v>152</v>
      </c>
      <c r="E2011" s="102" t="s">
        <v>140</v>
      </c>
      <c r="F2011" s="85" t="s">
        <v>142</v>
      </c>
      <c r="G2011" s="130">
        <v>44040</v>
      </c>
      <c r="H2011" s="130">
        <v>44040</v>
      </c>
      <c r="I2011" s="130">
        <v>44041</v>
      </c>
      <c r="J2011" s="85"/>
      <c r="K2011" s="85">
        <v>35.5</v>
      </c>
      <c r="L2011" s="85"/>
      <c r="M2011" s="85"/>
      <c r="N2011" s="85"/>
      <c r="O2011" s="85"/>
      <c r="P2011" s="85"/>
      <c r="Q2011" s="85"/>
      <c r="R2011" s="85"/>
      <c r="S2011" s="85"/>
      <c r="T2011" s="85"/>
      <c r="U2011" s="85"/>
      <c r="V2011" s="85"/>
      <c r="W2011" s="85"/>
      <c r="X2011" s="85"/>
      <c r="Y2011" s="85"/>
      <c r="Z2011" s="85"/>
      <c r="AA2011" s="85"/>
      <c r="AB2011" s="85"/>
      <c r="AC2011" s="85"/>
      <c r="AD2011" s="85"/>
      <c r="AE2011" s="85"/>
      <c r="AF2011" s="85"/>
      <c r="AG2011" s="85"/>
    </row>
    <row r="2012" spans="1:33" ht="17">
      <c r="A2012" s="130">
        <v>44028</v>
      </c>
      <c r="B2012" s="102" t="s">
        <v>157</v>
      </c>
      <c r="C2012" s="85">
        <v>880223617</v>
      </c>
      <c r="D2012" s="85" t="s">
        <v>139</v>
      </c>
      <c r="E2012" s="102" t="s">
        <v>140</v>
      </c>
      <c r="F2012" s="85" t="s">
        <v>11031</v>
      </c>
      <c r="G2012" s="130"/>
      <c r="H2012" s="130"/>
      <c r="I2012" s="130">
        <v>44043</v>
      </c>
      <c r="J2012" s="85"/>
      <c r="K2012" s="85"/>
      <c r="L2012" s="85"/>
      <c r="M2012" s="85"/>
      <c r="N2012" s="85"/>
      <c r="O2012" s="85"/>
      <c r="P2012" s="85"/>
      <c r="Q2012" s="85"/>
      <c r="R2012" s="85"/>
      <c r="S2012" s="85"/>
      <c r="T2012" s="85"/>
      <c r="U2012" s="85"/>
      <c r="V2012" s="85"/>
      <c r="W2012" s="85"/>
      <c r="X2012" s="85"/>
      <c r="Y2012" s="85"/>
      <c r="Z2012" s="85"/>
      <c r="AA2012" s="85"/>
      <c r="AB2012" s="85"/>
      <c r="AC2012" s="85"/>
      <c r="AD2012" s="85"/>
      <c r="AE2012" s="85"/>
      <c r="AF2012" s="85"/>
      <c r="AG2012" s="85"/>
    </row>
    <row r="2013" spans="1:33" ht="17">
      <c r="A2013" s="130">
        <v>44028</v>
      </c>
      <c r="B2013" s="102" t="s">
        <v>157</v>
      </c>
      <c r="C2013" s="85">
        <v>880415662</v>
      </c>
      <c r="D2013" s="85" t="s">
        <v>139</v>
      </c>
      <c r="E2013" s="102" t="s">
        <v>140</v>
      </c>
      <c r="F2013" s="85" t="s">
        <v>225</v>
      </c>
      <c r="G2013" s="130"/>
      <c r="H2013" s="130"/>
      <c r="I2013" s="130">
        <v>44046</v>
      </c>
      <c r="J2013" s="85"/>
      <c r="K2013" s="85"/>
      <c r="L2013" s="85"/>
      <c r="M2013" s="85"/>
      <c r="N2013" s="85"/>
      <c r="O2013" s="85"/>
      <c r="P2013" s="85"/>
      <c r="Q2013" s="85"/>
      <c r="R2013" s="85"/>
      <c r="S2013" s="85"/>
      <c r="T2013" s="85"/>
      <c r="U2013" s="85"/>
      <c r="V2013" s="85"/>
      <c r="W2013" s="85"/>
      <c r="X2013" s="85"/>
      <c r="Y2013" s="85"/>
      <c r="Z2013" s="85"/>
      <c r="AA2013" s="85"/>
      <c r="AB2013" s="85"/>
      <c r="AC2013" s="85"/>
      <c r="AD2013" s="85"/>
      <c r="AE2013" s="85"/>
      <c r="AF2013" s="85"/>
      <c r="AG2013" s="85"/>
    </row>
    <row r="2014" spans="1:33" ht="17">
      <c r="A2014" s="130">
        <v>44029</v>
      </c>
      <c r="B2014" s="102" t="s">
        <v>157</v>
      </c>
      <c r="C2014" s="85">
        <v>882349238</v>
      </c>
      <c r="D2014" s="85" t="s">
        <v>139</v>
      </c>
      <c r="E2014" s="102" t="s">
        <v>140</v>
      </c>
      <c r="F2014" s="85" t="s">
        <v>11022</v>
      </c>
      <c r="G2014" s="130"/>
      <c r="H2014" s="130"/>
      <c r="I2014" s="130">
        <v>44043</v>
      </c>
      <c r="J2014" s="85"/>
      <c r="K2014" s="85"/>
      <c r="L2014" s="85"/>
      <c r="M2014" s="85"/>
      <c r="N2014" s="85"/>
      <c r="O2014" s="85"/>
      <c r="P2014" s="85"/>
      <c r="Q2014" s="85"/>
      <c r="R2014" s="85"/>
      <c r="S2014" s="85"/>
      <c r="T2014" s="85"/>
      <c r="U2014" s="85"/>
      <c r="V2014" s="85"/>
      <c r="W2014" s="85"/>
      <c r="X2014" s="85"/>
      <c r="Y2014" s="85"/>
      <c r="Z2014" s="85"/>
      <c r="AA2014" s="85"/>
      <c r="AB2014" s="85"/>
      <c r="AC2014" s="85"/>
      <c r="AD2014" s="85"/>
      <c r="AE2014" s="85"/>
      <c r="AF2014" s="85"/>
      <c r="AG2014" s="85"/>
    </row>
    <row r="2015" spans="1:33" ht="17">
      <c r="A2015" s="130">
        <v>44029</v>
      </c>
      <c r="B2015" s="102" t="s">
        <v>157</v>
      </c>
      <c r="C2015" s="85">
        <v>882021747</v>
      </c>
      <c r="D2015" s="85" t="s">
        <v>139</v>
      </c>
      <c r="E2015" s="102" t="s">
        <v>140</v>
      </c>
      <c r="F2015" s="85" t="s">
        <v>200</v>
      </c>
      <c r="G2015" s="130"/>
      <c r="H2015" s="130"/>
      <c r="I2015" s="130">
        <v>44043</v>
      </c>
      <c r="J2015" s="85"/>
      <c r="K2015" s="85"/>
      <c r="L2015" s="85"/>
      <c r="M2015" s="85"/>
      <c r="N2015" s="85"/>
      <c r="O2015" s="85"/>
      <c r="P2015" s="85"/>
      <c r="Q2015" s="85"/>
      <c r="R2015" s="85"/>
      <c r="S2015" s="85"/>
      <c r="T2015" s="85"/>
      <c r="U2015" s="85"/>
      <c r="V2015" s="85"/>
      <c r="W2015" s="85"/>
      <c r="X2015" s="85"/>
      <c r="Y2015" s="85"/>
      <c r="Z2015" s="85"/>
      <c r="AA2015" s="85"/>
      <c r="AB2015" s="85"/>
      <c r="AC2015" s="85"/>
      <c r="AD2015" s="85"/>
      <c r="AE2015" s="85"/>
      <c r="AF2015" s="85"/>
      <c r="AG2015" s="85"/>
    </row>
    <row r="2016" spans="1:33" ht="17">
      <c r="A2016" s="130">
        <v>44029</v>
      </c>
      <c r="B2016" s="102" t="s">
        <v>157</v>
      </c>
      <c r="C2016" s="85">
        <v>880819354</v>
      </c>
      <c r="D2016" s="85" t="s">
        <v>139</v>
      </c>
      <c r="E2016" s="102" t="s">
        <v>140</v>
      </c>
      <c r="F2016" s="85" t="s">
        <v>11032</v>
      </c>
      <c r="G2016" s="130"/>
      <c r="H2016" s="130"/>
      <c r="I2016" s="130">
        <v>44043</v>
      </c>
      <c r="J2016" s="85"/>
      <c r="K2016" s="85"/>
      <c r="L2016" s="85"/>
      <c r="M2016" s="85"/>
      <c r="N2016" s="85"/>
      <c r="O2016" s="85"/>
      <c r="P2016" s="85"/>
      <c r="Q2016" s="85"/>
      <c r="R2016" s="85"/>
      <c r="S2016" s="85"/>
      <c r="T2016" s="85"/>
      <c r="U2016" s="85"/>
      <c r="V2016" s="85"/>
      <c r="W2016" s="85"/>
      <c r="X2016" s="85"/>
      <c r="Y2016" s="85"/>
      <c r="Z2016" s="85"/>
      <c r="AA2016" s="85"/>
      <c r="AB2016" s="85"/>
      <c r="AC2016" s="85"/>
      <c r="AD2016" s="85"/>
      <c r="AE2016" s="85"/>
      <c r="AF2016" s="85"/>
      <c r="AG2016" s="85"/>
    </row>
    <row r="2017" spans="1:33" ht="17">
      <c r="A2017" s="130">
        <v>44029</v>
      </c>
      <c r="B2017" s="102" t="s">
        <v>157</v>
      </c>
      <c r="C2017" s="85">
        <v>880026041</v>
      </c>
      <c r="D2017" s="85" t="s">
        <v>139</v>
      </c>
      <c r="E2017" s="102" t="s">
        <v>140</v>
      </c>
      <c r="F2017" s="85" t="s">
        <v>11033</v>
      </c>
      <c r="G2017" s="130"/>
      <c r="H2017" s="130"/>
      <c r="I2017" s="130">
        <v>44032</v>
      </c>
      <c r="J2017" s="85"/>
      <c r="K2017" s="85"/>
      <c r="L2017" s="85"/>
      <c r="M2017" s="85"/>
      <c r="N2017" s="85"/>
      <c r="O2017" s="85"/>
      <c r="P2017" s="85"/>
      <c r="Q2017" s="85"/>
      <c r="R2017" s="85"/>
      <c r="S2017" s="85"/>
      <c r="T2017" s="85"/>
      <c r="U2017" s="85"/>
      <c r="V2017" s="85"/>
      <c r="W2017" s="85"/>
      <c r="X2017" s="85"/>
      <c r="Y2017" s="85"/>
      <c r="Z2017" s="85"/>
      <c r="AA2017" s="85"/>
      <c r="AB2017" s="85"/>
      <c r="AC2017" s="85"/>
      <c r="AD2017" s="85"/>
      <c r="AE2017" s="85"/>
      <c r="AF2017" s="85"/>
      <c r="AG2017" s="85"/>
    </row>
    <row r="2018" spans="1:33" ht="17">
      <c r="A2018" s="130">
        <v>44029</v>
      </c>
      <c r="B2018" s="102" t="s">
        <v>157</v>
      </c>
      <c r="C2018" s="85">
        <v>880674085</v>
      </c>
      <c r="D2018" s="85" t="s">
        <v>139</v>
      </c>
      <c r="E2018" s="102" t="s">
        <v>140</v>
      </c>
      <c r="F2018" s="85" t="s">
        <v>168</v>
      </c>
      <c r="G2018" s="130"/>
      <c r="H2018" s="130"/>
      <c r="I2018" s="130">
        <v>44042</v>
      </c>
      <c r="J2018" s="85"/>
      <c r="K2018" s="85"/>
      <c r="L2018" s="85"/>
      <c r="M2018" s="85"/>
      <c r="N2018" s="85"/>
      <c r="O2018" s="85"/>
      <c r="P2018" s="85"/>
      <c r="Q2018" s="85"/>
      <c r="R2018" s="85"/>
      <c r="S2018" s="85"/>
      <c r="T2018" s="85"/>
      <c r="U2018" s="85"/>
      <c r="V2018" s="85"/>
      <c r="W2018" s="85"/>
      <c r="X2018" s="85"/>
      <c r="Y2018" s="85"/>
      <c r="Z2018" s="85"/>
      <c r="AA2018" s="85"/>
      <c r="AB2018" s="85"/>
      <c r="AC2018" s="85"/>
      <c r="AD2018" s="85"/>
      <c r="AE2018" s="85"/>
      <c r="AF2018" s="85"/>
      <c r="AG2018" s="85"/>
    </row>
    <row r="2019" spans="1:33" ht="17">
      <c r="A2019" s="130">
        <v>44029</v>
      </c>
      <c r="B2019" s="102" t="s">
        <v>157</v>
      </c>
      <c r="C2019" s="85">
        <v>880295255</v>
      </c>
      <c r="D2019" s="85" t="s">
        <v>139</v>
      </c>
      <c r="E2019" s="102" t="s">
        <v>140</v>
      </c>
      <c r="F2019" s="85" t="s">
        <v>200</v>
      </c>
      <c r="G2019" s="130"/>
      <c r="H2019" s="130"/>
      <c r="I2019" s="130">
        <v>44043</v>
      </c>
      <c r="J2019" s="85"/>
      <c r="K2019" s="85"/>
      <c r="L2019" s="85"/>
      <c r="M2019" s="85"/>
      <c r="N2019" s="85"/>
      <c r="O2019" s="85"/>
      <c r="P2019" s="85"/>
      <c r="Q2019" s="85"/>
      <c r="R2019" s="85"/>
      <c r="S2019" s="85"/>
      <c r="T2019" s="85"/>
      <c r="U2019" s="85"/>
      <c r="V2019" s="85"/>
      <c r="W2019" s="85"/>
      <c r="X2019" s="85"/>
      <c r="Y2019" s="85"/>
      <c r="Z2019" s="85"/>
      <c r="AA2019" s="85"/>
      <c r="AB2019" s="85"/>
      <c r="AC2019" s="85"/>
      <c r="AD2019" s="85"/>
      <c r="AE2019" s="85"/>
      <c r="AF2019" s="85"/>
      <c r="AG2019" s="85"/>
    </row>
    <row r="2020" spans="1:33" ht="17">
      <c r="A2020" s="130">
        <v>44029</v>
      </c>
      <c r="B2020" s="102" t="s">
        <v>157</v>
      </c>
      <c r="C2020" s="85">
        <v>880216402</v>
      </c>
      <c r="D2020" s="85" t="s">
        <v>139</v>
      </c>
      <c r="E2020" s="102" t="s">
        <v>140</v>
      </c>
      <c r="F2020" s="85" t="s">
        <v>168</v>
      </c>
      <c r="G2020" s="130"/>
      <c r="H2020" s="130"/>
      <c r="I2020" s="130">
        <v>44043</v>
      </c>
      <c r="J2020" s="85"/>
      <c r="K2020" s="85"/>
      <c r="L2020" s="85"/>
      <c r="M2020" s="85"/>
      <c r="N2020" s="85"/>
      <c r="O2020" s="85"/>
      <c r="P2020" s="85"/>
      <c r="Q2020" s="85"/>
      <c r="R2020" s="85"/>
      <c r="S2020" s="85"/>
      <c r="T2020" s="85"/>
      <c r="U2020" s="85"/>
      <c r="V2020" s="85"/>
      <c r="W2020" s="85"/>
      <c r="X2020" s="85"/>
      <c r="Y2020" s="85"/>
      <c r="Z2020" s="85"/>
      <c r="AA2020" s="85"/>
      <c r="AB2020" s="85"/>
      <c r="AC2020" s="85"/>
      <c r="AD2020" s="85"/>
      <c r="AE2020" s="85"/>
      <c r="AF2020" s="85"/>
      <c r="AG2020" s="85"/>
    </row>
    <row r="2021" spans="1:33" ht="17">
      <c r="A2021" s="130">
        <v>44032</v>
      </c>
      <c r="B2021" s="102" t="s">
        <v>157</v>
      </c>
      <c r="C2021" s="85">
        <v>880385619</v>
      </c>
      <c r="D2021" s="85" t="s">
        <v>139</v>
      </c>
      <c r="E2021" s="102" t="s">
        <v>140</v>
      </c>
      <c r="F2021" s="85" t="s">
        <v>168</v>
      </c>
      <c r="G2021" s="130">
        <v>44032</v>
      </c>
      <c r="H2021" s="130">
        <v>44032</v>
      </c>
      <c r="I2021" s="130">
        <v>44020</v>
      </c>
      <c r="J2021" s="85"/>
      <c r="K2021" s="85">
        <v>420</v>
      </c>
      <c r="L2021" s="85"/>
      <c r="M2021" s="85"/>
      <c r="N2021" s="85"/>
      <c r="O2021" s="85"/>
      <c r="P2021" s="85"/>
      <c r="Q2021" s="85"/>
      <c r="R2021" s="85"/>
      <c r="S2021" s="85"/>
      <c r="T2021" s="85"/>
      <c r="U2021" s="85"/>
      <c r="V2021" s="85"/>
      <c r="W2021" s="85"/>
      <c r="X2021" s="85"/>
      <c r="Y2021" s="85"/>
      <c r="Z2021" s="85"/>
      <c r="AA2021" s="85"/>
      <c r="AB2021" s="85"/>
      <c r="AC2021" s="85"/>
      <c r="AD2021" s="85"/>
      <c r="AE2021" s="85"/>
      <c r="AF2021" s="85"/>
      <c r="AG2021" s="85"/>
    </row>
    <row r="2022" spans="1:33" ht="17">
      <c r="A2022" s="130">
        <v>44032</v>
      </c>
      <c r="B2022" s="102" t="s">
        <v>157</v>
      </c>
      <c r="C2022" s="85">
        <v>880005480</v>
      </c>
      <c r="D2022" s="85" t="s">
        <v>139</v>
      </c>
      <c r="E2022" s="102" t="s">
        <v>140</v>
      </c>
      <c r="F2022" s="85" t="s">
        <v>11022</v>
      </c>
      <c r="G2022" s="130">
        <v>44032</v>
      </c>
      <c r="H2022" s="130">
        <v>44032</v>
      </c>
      <c r="I2022" s="130"/>
      <c r="J2022" s="85"/>
      <c r="K2022" s="85">
        <v>412.5</v>
      </c>
      <c r="L2022" s="85"/>
      <c r="M2022" s="85"/>
      <c r="N2022" s="85"/>
      <c r="O2022" s="85"/>
      <c r="P2022" s="85"/>
      <c r="Q2022" s="85"/>
      <c r="R2022" s="85"/>
      <c r="S2022" s="85"/>
      <c r="T2022" s="85"/>
      <c r="U2022" s="85"/>
      <c r="V2022" s="85"/>
      <c r="W2022" s="85"/>
      <c r="X2022" s="85"/>
      <c r="Y2022" s="85"/>
      <c r="Z2022" s="85"/>
      <c r="AA2022" s="85"/>
      <c r="AB2022" s="85"/>
      <c r="AC2022" s="85"/>
      <c r="AD2022" s="85"/>
      <c r="AE2022" s="85"/>
      <c r="AF2022" s="85"/>
      <c r="AG2022" s="85"/>
    </row>
    <row r="2023" spans="1:33" ht="17">
      <c r="A2023" s="130">
        <v>44032</v>
      </c>
      <c r="B2023" s="102" t="s">
        <v>157</v>
      </c>
      <c r="C2023" s="85">
        <v>881792233</v>
      </c>
      <c r="D2023" s="85" t="s">
        <v>152</v>
      </c>
      <c r="E2023" s="102" t="s">
        <v>140</v>
      </c>
      <c r="F2023" s="85" t="s">
        <v>11022</v>
      </c>
      <c r="G2023" s="130">
        <v>44039</v>
      </c>
      <c r="H2023" s="130">
        <v>44039</v>
      </c>
      <c r="I2023" s="130">
        <v>44046</v>
      </c>
      <c r="J2023" s="85" t="s">
        <v>148</v>
      </c>
      <c r="K2023" s="85">
        <v>53</v>
      </c>
      <c r="L2023" s="85"/>
      <c r="M2023" s="85"/>
      <c r="N2023" s="85"/>
      <c r="O2023" s="85"/>
      <c r="P2023" s="85"/>
      <c r="Q2023" s="85"/>
      <c r="R2023" s="85"/>
      <c r="S2023" s="85"/>
      <c r="T2023" s="85"/>
      <c r="U2023" s="85"/>
      <c r="V2023" s="85"/>
      <c r="W2023" s="85"/>
      <c r="X2023" s="85"/>
      <c r="Y2023" s="85"/>
      <c r="Z2023" s="85"/>
      <c r="AA2023" s="85"/>
      <c r="AB2023" s="85"/>
      <c r="AC2023" s="85"/>
      <c r="AD2023" s="85"/>
      <c r="AE2023" s="85"/>
      <c r="AF2023" s="85"/>
      <c r="AG2023" s="85"/>
    </row>
    <row r="2024" spans="1:33" ht="17">
      <c r="A2024" s="130">
        <v>44032</v>
      </c>
      <c r="B2024" s="102" t="s">
        <v>157</v>
      </c>
      <c r="C2024" s="85">
        <v>882259158</v>
      </c>
      <c r="D2024" s="85" t="s">
        <v>139</v>
      </c>
      <c r="E2024" s="102" t="s">
        <v>140</v>
      </c>
      <c r="F2024" s="85" t="s">
        <v>5892</v>
      </c>
      <c r="G2024" s="130"/>
      <c r="H2024" s="130"/>
      <c r="I2024" s="130">
        <v>44046</v>
      </c>
      <c r="J2024" s="85"/>
      <c r="K2024" s="85"/>
      <c r="L2024" s="85"/>
      <c r="M2024" s="85"/>
      <c r="N2024" s="85"/>
      <c r="O2024" s="85"/>
      <c r="P2024" s="85"/>
      <c r="Q2024" s="85"/>
      <c r="R2024" s="85"/>
      <c r="S2024" s="85"/>
      <c r="T2024" s="85"/>
      <c r="U2024" s="85"/>
      <c r="V2024" s="85"/>
      <c r="W2024" s="85"/>
      <c r="X2024" s="85"/>
      <c r="Y2024" s="85"/>
      <c r="Z2024" s="85"/>
      <c r="AA2024" s="85"/>
      <c r="AB2024" s="85"/>
      <c r="AC2024" s="85"/>
      <c r="AD2024" s="85"/>
      <c r="AE2024" s="85"/>
      <c r="AF2024" s="85"/>
      <c r="AG2024" s="85"/>
    </row>
    <row r="2025" spans="1:33" ht="17">
      <c r="A2025" s="130">
        <v>44033</v>
      </c>
      <c r="B2025" s="102" t="s">
        <v>157</v>
      </c>
      <c r="C2025" s="85">
        <v>880215471</v>
      </c>
      <c r="D2025" s="85" t="s">
        <v>139</v>
      </c>
      <c r="E2025" s="102" t="s">
        <v>140</v>
      </c>
      <c r="F2025" s="85" t="s">
        <v>11022</v>
      </c>
      <c r="G2025" s="130"/>
      <c r="H2025" s="130"/>
      <c r="I2025" s="130">
        <v>44047</v>
      </c>
      <c r="J2025" s="85"/>
      <c r="K2025" s="85"/>
      <c r="L2025" s="85"/>
      <c r="M2025" s="85"/>
      <c r="N2025" s="85"/>
      <c r="O2025" s="85"/>
      <c r="P2025" s="85"/>
      <c r="Q2025" s="85"/>
      <c r="R2025" s="85"/>
      <c r="S2025" s="85"/>
      <c r="T2025" s="85"/>
      <c r="U2025" s="85"/>
      <c r="V2025" s="85"/>
      <c r="W2025" s="85"/>
      <c r="X2025" s="85"/>
      <c r="Y2025" s="85"/>
      <c r="Z2025" s="85"/>
      <c r="AA2025" s="85"/>
      <c r="AB2025" s="85"/>
      <c r="AC2025" s="85"/>
      <c r="AD2025" s="85"/>
      <c r="AE2025" s="85"/>
      <c r="AF2025" s="85"/>
      <c r="AG2025" s="85"/>
    </row>
    <row r="2026" spans="1:33" ht="17">
      <c r="A2026" s="130">
        <v>44034</v>
      </c>
      <c r="B2026" s="102" t="s">
        <v>157</v>
      </c>
      <c r="C2026" s="85">
        <v>882232623</v>
      </c>
      <c r="D2026" s="85" t="s">
        <v>139</v>
      </c>
      <c r="E2026" s="102" t="s">
        <v>140</v>
      </c>
      <c r="F2026" s="85" t="s">
        <v>751</v>
      </c>
      <c r="G2026" s="130"/>
      <c r="H2026" s="130"/>
      <c r="I2026" s="130">
        <v>44048</v>
      </c>
      <c r="J2026" s="85"/>
      <c r="K2026" s="85"/>
      <c r="L2026" s="85"/>
      <c r="M2026" s="85"/>
      <c r="N2026" s="85"/>
      <c r="O2026" s="85"/>
      <c r="P2026" s="85"/>
      <c r="Q2026" s="85"/>
      <c r="R2026" s="85"/>
      <c r="S2026" s="85"/>
      <c r="T2026" s="85"/>
      <c r="U2026" s="85"/>
      <c r="V2026" s="85"/>
      <c r="W2026" s="85"/>
      <c r="X2026" s="85"/>
      <c r="Y2026" s="85"/>
      <c r="Z2026" s="85"/>
      <c r="AA2026" s="85"/>
      <c r="AB2026" s="85"/>
      <c r="AC2026" s="85"/>
      <c r="AD2026" s="85"/>
      <c r="AE2026" s="85"/>
      <c r="AF2026" s="85"/>
      <c r="AG2026" s="85"/>
    </row>
    <row r="2027" spans="1:33" ht="17">
      <c r="A2027" s="130">
        <v>44034</v>
      </c>
      <c r="B2027" s="102" t="s">
        <v>157</v>
      </c>
      <c r="C2027" s="85">
        <v>881871066</v>
      </c>
      <c r="D2027" s="85" t="s">
        <v>139</v>
      </c>
      <c r="E2027" s="102" t="s">
        <v>140</v>
      </c>
      <c r="F2027" s="85" t="s">
        <v>11022</v>
      </c>
      <c r="G2027" s="130"/>
      <c r="H2027" s="130"/>
      <c r="I2027" s="130">
        <v>44048</v>
      </c>
      <c r="J2027" s="85"/>
      <c r="K2027" s="85"/>
      <c r="L2027" s="85"/>
      <c r="M2027" s="85"/>
      <c r="N2027" s="85"/>
      <c r="O2027" s="85"/>
      <c r="P2027" s="85"/>
      <c r="Q2027" s="85"/>
      <c r="R2027" s="85"/>
      <c r="S2027" s="85"/>
      <c r="T2027" s="85"/>
      <c r="U2027" s="85"/>
      <c r="V2027" s="85"/>
      <c r="W2027" s="85"/>
      <c r="X2027" s="85"/>
      <c r="Y2027" s="85"/>
      <c r="Z2027" s="85"/>
      <c r="AA2027" s="85"/>
      <c r="AB2027" s="85"/>
      <c r="AC2027" s="85"/>
      <c r="AD2027" s="85"/>
      <c r="AE2027" s="85"/>
      <c r="AF2027" s="85"/>
      <c r="AG2027" s="85"/>
    </row>
    <row r="2028" spans="1:33" ht="17">
      <c r="A2028" s="130">
        <v>44034</v>
      </c>
      <c r="B2028" s="102" t="s">
        <v>157</v>
      </c>
      <c r="C2028" s="85">
        <v>880111068</v>
      </c>
      <c r="D2028" s="85" t="s">
        <v>139</v>
      </c>
      <c r="E2028" s="102" t="s">
        <v>140</v>
      </c>
      <c r="F2028" s="85" t="s">
        <v>621</v>
      </c>
      <c r="G2028" s="130"/>
      <c r="H2028" s="130"/>
      <c r="I2028" s="130">
        <v>44041</v>
      </c>
      <c r="J2028" s="85"/>
      <c r="K2028" s="85"/>
      <c r="L2028" s="85"/>
      <c r="M2028" s="85"/>
      <c r="N2028" s="85"/>
      <c r="O2028" s="85"/>
      <c r="P2028" s="85"/>
      <c r="Q2028" s="85"/>
      <c r="R2028" s="85"/>
      <c r="S2028" s="85"/>
      <c r="T2028" s="85"/>
      <c r="U2028" s="85"/>
      <c r="V2028" s="85"/>
      <c r="W2028" s="85"/>
      <c r="X2028" s="85"/>
      <c r="Y2028" s="85"/>
      <c r="Z2028" s="85"/>
      <c r="AA2028" s="85"/>
      <c r="AB2028" s="85"/>
      <c r="AC2028" s="85"/>
      <c r="AD2028" s="85"/>
      <c r="AE2028" s="85"/>
      <c r="AF2028" s="85"/>
      <c r="AG2028" s="85"/>
    </row>
    <row r="2029" spans="1:33" ht="17">
      <c r="A2029" s="130">
        <v>44034</v>
      </c>
      <c r="B2029" s="102" t="s">
        <v>157</v>
      </c>
      <c r="C2029" s="85">
        <v>880033256</v>
      </c>
      <c r="D2029" s="85" t="s">
        <v>139</v>
      </c>
      <c r="E2029" s="102" t="s">
        <v>140</v>
      </c>
      <c r="F2029" s="85" t="s">
        <v>181</v>
      </c>
      <c r="G2029" s="130">
        <v>44040</v>
      </c>
      <c r="H2029" s="130">
        <v>44041</v>
      </c>
      <c r="I2029" s="130"/>
      <c r="J2029" s="85" t="s">
        <v>11034</v>
      </c>
      <c r="K2029" s="85">
        <v>352.82</v>
      </c>
      <c r="L2029" s="85"/>
      <c r="M2029" s="85"/>
      <c r="N2029" s="85"/>
      <c r="O2029" s="85"/>
      <c r="P2029" s="85"/>
      <c r="Q2029" s="85"/>
      <c r="R2029" s="85"/>
      <c r="S2029" s="85"/>
      <c r="T2029" s="85"/>
      <c r="U2029" s="85"/>
      <c r="V2029" s="85"/>
      <c r="W2029" s="85"/>
      <c r="X2029" s="85"/>
      <c r="Y2029" s="85"/>
      <c r="Z2029" s="85"/>
      <c r="AA2029" s="85"/>
      <c r="AB2029" s="85"/>
      <c r="AC2029" s="85"/>
      <c r="AD2029" s="85"/>
      <c r="AE2029" s="85"/>
      <c r="AF2029" s="85"/>
      <c r="AG2029" s="85"/>
    </row>
    <row r="2030" spans="1:33" ht="17">
      <c r="A2030" s="130">
        <v>44015</v>
      </c>
      <c r="B2030" s="102" t="s">
        <v>157</v>
      </c>
      <c r="C2030" s="85">
        <v>880008794</v>
      </c>
      <c r="D2030" s="85" t="s">
        <v>139</v>
      </c>
      <c r="E2030" s="102" t="s">
        <v>140</v>
      </c>
      <c r="F2030" s="85" t="s">
        <v>11022</v>
      </c>
      <c r="G2030" s="130">
        <v>44035</v>
      </c>
      <c r="H2030" s="130">
        <v>44035</v>
      </c>
      <c r="I2030" s="130"/>
      <c r="J2030" s="85" t="s">
        <v>11035</v>
      </c>
      <c r="K2030" s="85">
        <v>3916</v>
      </c>
      <c r="L2030" s="85"/>
      <c r="M2030" s="85"/>
      <c r="N2030" s="85"/>
      <c r="O2030" s="85"/>
      <c r="P2030" s="85"/>
      <c r="Q2030" s="85"/>
      <c r="R2030" s="85"/>
      <c r="S2030" s="85"/>
      <c r="T2030" s="85"/>
      <c r="U2030" s="85"/>
      <c r="V2030" s="85"/>
      <c r="W2030" s="85"/>
      <c r="X2030" s="85"/>
      <c r="Y2030" s="85"/>
      <c r="Z2030" s="85"/>
      <c r="AA2030" s="85"/>
      <c r="AB2030" s="85"/>
      <c r="AC2030" s="85"/>
      <c r="AD2030" s="85"/>
      <c r="AE2030" s="85"/>
      <c r="AF2030" s="85"/>
      <c r="AG2030" s="85"/>
    </row>
    <row r="2031" spans="1:33" ht="17">
      <c r="A2031" s="130">
        <v>44035</v>
      </c>
      <c r="B2031" s="102" t="s">
        <v>157</v>
      </c>
      <c r="C2031" s="85">
        <v>880886445</v>
      </c>
      <c r="D2031" s="85" t="s">
        <v>139</v>
      </c>
      <c r="E2031" s="102" t="s">
        <v>140</v>
      </c>
      <c r="F2031" s="85" t="s">
        <v>11036</v>
      </c>
      <c r="G2031" s="130"/>
      <c r="H2031" s="130"/>
      <c r="I2031" s="130">
        <v>44053</v>
      </c>
      <c r="J2031" s="85"/>
      <c r="K2031" s="85"/>
      <c r="L2031" s="85"/>
      <c r="M2031" s="85"/>
      <c r="N2031" s="85"/>
      <c r="O2031" s="85"/>
      <c r="P2031" s="85"/>
      <c r="Q2031" s="85"/>
      <c r="R2031" s="85"/>
      <c r="S2031" s="85"/>
      <c r="T2031" s="85"/>
      <c r="U2031" s="85"/>
      <c r="V2031" s="85"/>
      <c r="W2031" s="85"/>
      <c r="X2031" s="85"/>
      <c r="Y2031" s="85"/>
      <c r="Z2031" s="85"/>
      <c r="AA2031" s="85"/>
      <c r="AB2031" s="85"/>
      <c r="AC2031" s="85"/>
      <c r="AD2031" s="85"/>
      <c r="AE2031" s="85"/>
      <c r="AF2031" s="85"/>
      <c r="AG2031" s="85"/>
    </row>
    <row r="2032" spans="1:33" ht="17">
      <c r="A2032" s="130">
        <v>44035</v>
      </c>
      <c r="B2032" s="102" t="s">
        <v>157</v>
      </c>
      <c r="C2032" s="85">
        <v>880979886</v>
      </c>
      <c r="D2032" s="85" t="s">
        <v>139</v>
      </c>
      <c r="E2032" s="102" t="s">
        <v>140</v>
      </c>
      <c r="F2032" s="85" t="s">
        <v>181</v>
      </c>
      <c r="G2032" s="130"/>
      <c r="H2032" s="130"/>
      <c r="I2032" s="130">
        <v>44050</v>
      </c>
      <c r="J2032" s="85"/>
      <c r="K2032" s="85"/>
      <c r="L2032" s="85"/>
      <c r="M2032" s="85"/>
      <c r="N2032" s="85"/>
      <c r="O2032" s="85"/>
      <c r="P2032" s="85"/>
      <c r="Q2032" s="85"/>
      <c r="R2032" s="85"/>
      <c r="S2032" s="85"/>
      <c r="T2032" s="85"/>
      <c r="U2032" s="85"/>
      <c r="V2032" s="85"/>
      <c r="W2032" s="85"/>
      <c r="X2032" s="85"/>
      <c r="Y2032" s="85"/>
      <c r="Z2032" s="85"/>
      <c r="AA2032" s="85"/>
      <c r="AB2032" s="85"/>
      <c r="AC2032" s="85"/>
      <c r="AD2032" s="85"/>
      <c r="AE2032" s="85"/>
      <c r="AF2032" s="85"/>
      <c r="AG2032" s="85"/>
    </row>
    <row r="2033" spans="1:33" ht="17">
      <c r="A2033" s="130">
        <v>44035</v>
      </c>
      <c r="B2033" s="102" t="s">
        <v>157</v>
      </c>
      <c r="C2033" s="85">
        <v>881591561</v>
      </c>
      <c r="D2033" s="85" t="s">
        <v>139</v>
      </c>
      <c r="E2033" s="102" t="s">
        <v>140</v>
      </c>
      <c r="F2033" s="85" t="s">
        <v>142</v>
      </c>
      <c r="G2033" s="130"/>
      <c r="H2033" s="130"/>
      <c r="I2033" s="130">
        <v>44050</v>
      </c>
      <c r="J2033" s="85"/>
      <c r="K2033" s="85"/>
      <c r="L2033" s="85"/>
      <c r="M2033" s="85"/>
      <c r="N2033" s="85"/>
      <c r="O2033" s="85"/>
      <c r="P2033" s="85"/>
      <c r="Q2033" s="85"/>
      <c r="R2033" s="85"/>
      <c r="S2033" s="85"/>
      <c r="T2033" s="85"/>
      <c r="U2033" s="85"/>
      <c r="V2033" s="85"/>
      <c r="W2033" s="85"/>
      <c r="X2033" s="85"/>
      <c r="Y2033" s="85"/>
      <c r="Z2033" s="85"/>
      <c r="AA2033" s="85"/>
      <c r="AB2033" s="85"/>
      <c r="AC2033" s="85"/>
      <c r="AD2033" s="85"/>
      <c r="AE2033" s="85"/>
      <c r="AF2033" s="85"/>
      <c r="AG2033" s="85"/>
    </row>
    <row r="2034" spans="1:33" ht="17">
      <c r="A2034" s="130">
        <v>44036</v>
      </c>
      <c r="B2034" s="102" t="s">
        <v>157</v>
      </c>
      <c r="C2034" s="85">
        <v>880385619</v>
      </c>
      <c r="D2034" s="85" t="s">
        <v>139</v>
      </c>
      <c r="E2034" s="102" t="s">
        <v>140</v>
      </c>
      <c r="F2034" s="85" t="s">
        <v>183</v>
      </c>
      <c r="G2034" s="130">
        <v>44036</v>
      </c>
      <c r="H2034" s="130">
        <v>44036</v>
      </c>
      <c r="I2034" s="130"/>
      <c r="J2034" s="85"/>
      <c r="K2034" s="85">
        <v>1381.08</v>
      </c>
      <c r="L2034" s="85"/>
      <c r="M2034" s="85"/>
      <c r="N2034" s="85"/>
      <c r="O2034" s="85"/>
      <c r="P2034" s="85"/>
      <c r="Q2034" s="85"/>
      <c r="R2034" s="85"/>
      <c r="S2034" s="85"/>
      <c r="T2034" s="85"/>
      <c r="U2034" s="85"/>
      <c r="V2034" s="85"/>
      <c r="W2034" s="85"/>
      <c r="X2034" s="85"/>
      <c r="Y2034" s="85"/>
      <c r="Z2034" s="85"/>
      <c r="AA2034" s="85"/>
      <c r="AB2034" s="85"/>
      <c r="AC2034" s="85"/>
      <c r="AD2034" s="85"/>
      <c r="AE2034" s="85"/>
      <c r="AF2034" s="85"/>
      <c r="AG2034" s="85"/>
    </row>
    <row r="2035" spans="1:33">
      <c r="A2035" s="666">
        <v>44041</v>
      </c>
      <c r="B2035" s="115" t="s">
        <v>144</v>
      </c>
      <c r="C2035" s="486">
        <v>881074377</v>
      </c>
      <c r="D2035" s="486" t="s">
        <v>152</v>
      </c>
      <c r="E2035" s="115" t="s">
        <v>140</v>
      </c>
      <c r="F2035" s="115" t="s">
        <v>142</v>
      </c>
      <c r="G2035" s="666">
        <v>44041</v>
      </c>
      <c r="H2035" s="774"/>
      <c r="I2035" s="666">
        <v>44069</v>
      </c>
      <c r="J2035" s="486"/>
      <c r="K2035" s="486"/>
      <c r="L2035" s="486"/>
      <c r="M2035" s="486"/>
      <c r="N2035" s="486"/>
      <c r="O2035" s="486"/>
      <c r="P2035" s="486"/>
      <c r="Q2035" s="486"/>
      <c r="R2035" s="486"/>
      <c r="S2035" s="486"/>
      <c r="T2035" s="486"/>
      <c r="U2035" s="486"/>
      <c r="V2035" s="486"/>
      <c r="W2035" s="486"/>
      <c r="X2035" s="486"/>
      <c r="Y2035" s="486"/>
      <c r="Z2035" s="486"/>
      <c r="AA2035" s="486"/>
      <c r="AB2035" s="486"/>
      <c r="AC2035" s="486"/>
      <c r="AD2035" s="486"/>
      <c r="AE2035" s="486"/>
      <c r="AF2035" s="486"/>
      <c r="AG2035" s="486"/>
    </row>
    <row r="2036" spans="1:33">
      <c r="A2036" s="666">
        <v>44041</v>
      </c>
      <c r="B2036" s="115" t="s">
        <v>144</v>
      </c>
      <c r="C2036" s="486">
        <v>881068309</v>
      </c>
      <c r="D2036" s="115" t="s">
        <v>139</v>
      </c>
      <c r="E2036" s="115" t="s">
        <v>140</v>
      </c>
      <c r="F2036" s="115" t="s">
        <v>282</v>
      </c>
      <c r="G2036" s="666">
        <v>44041</v>
      </c>
      <c r="H2036" s="666"/>
      <c r="I2036" s="486"/>
      <c r="J2036" s="486"/>
      <c r="K2036" s="486"/>
      <c r="L2036" s="486"/>
      <c r="M2036" s="486"/>
      <c r="N2036" s="486"/>
      <c r="O2036" s="486"/>
      <c r="P2036" s="486"/>
      <c r="Q2036" s="486"/>
      <c r="R2036" s="486"/>
      <c r="S2036" s="486"/>
      <c r="T2036" s="486"/>
      <c r="U2036" s="486"/>
      <c r="V2036" s="486"/>
      <c r="W2036" s="486"/>
      <c r="X2036" s="486"/>
      <c r="Y2036" s="486"/>
      <c r="Z2036" s="486"/>
      <c r="AA2036" s="486"/>
      <c r="AB2036" s="486"/>
      <c r="AC2036" s="486"/>
      <c r="AD2036" s="486"/>
      <c r="AE2036" s="486"/>
      <c r="AF2036" s="486"/>
      <c r="AG2036" s="486"/>
    </row>
    <row r="2037" spans="1:33">
      <c r="A2037" s="665">
        <v>44041</v>
      </c>
      <c r="B2037" s="115" t="s">
        <v>138</v>
      </c>
      <c r="C2037" s="262">
        <v>881688890</v>
      </c>
      <c r="D2037" s="115" t="s">
        <v>152</v>
      </c>
      <c r="E2037" s="115" t="s">
        <v>140</v>
      </c>
      <c r="F2037" s="115" t="s">
        <v>142</v>
      </c>
      <c r="G2037" s="665">
        <v>44041</v>
      </c>
      <c r="H2037" s="665">
        <v>44041</v>
      </c>
      <c r="I2037" s="665">
        <v>44043</v>
      </c>
      <c r="J2037" s="115" t="s">
        <v>142</v>
      </c>
      <c r="K2037" s="115">
        <v>69.5</v>
      </c>
      <c r="L2037" s="115" t="s">
        <v>160</v>
      </c>
      <c r="M2037" s="115"/>
      <c r="N2037" s="115"/>
      <c r="O2037" s="115"/>
      <c r="P2037" s="115"/>
      <c r="Q2037" s="115"/>
      <c r="R2037" s="115"/>
      <c r="S2037" s="115"/>
      <c r="T2037" s="115"/>
      <c r="U2037" s="115"/>
      <c r="V2037" s="115"/>
      <c r="W2037" s="115"/>
      <c r="X2037" s="115"/>
      <c r="Y2037" s="115"/>
      <c r="Z2037" s="115"/>
      <c r="AA2037" s="115"/>
      <c r="AB2037" s="115"/>
      <c r="AC2037" s="115"/>
      <c r="AD2037" s="115"/>
      <c r="AE2037" s="115"/>
      <c r="AF2037" s="115"/>
      <c r="AG2037" s="115"/>
    </row>
    <row r="2038" spans="1:33">
      <c r="A2038" s="681">
        <v>44043</v>
      </c>
      <c r="B2038" s="680" t="s">
        <v>138</v>
      </c>
      <c r="C2038" s="629">
        <v>881688890</v>
      </c>
      <c r="D2038" s="680" t="s">
        <v>152</v>
      </c>
      <c r="E2038" s="680" t="s">
        <v>140</v>
      </c>
      <c r="F2038" s="680" t="s">
        <v>142</v>
      </c>
      <c r="G2038" s="681"/>
      <c r="H2038" s="681">
        <v>44043</v>
      </c>
      <c r="I2038" s="681"/>
      <c r="J2038" s="680" t="s">
        <v>142</v>
      </c>
      <c r="K2038" s="680">
        <v>331</v>
      </c>
      <c r="L2038" s="680"/>
      <c r="M2038" s="680"/>
      <c r="N2038" s="680"/>
      <c r="O2038" s="680"/>
      <c r="P2038" s="680"/>
      <c r="Q2038" s="680"/>
      <c r="R2038" s="680"/>
      <c r="S2038" s="680"/>
      <c r="T2038" s="680"/>
      <c r="U2038" s="680"/>
      <c r="V2038" s="680"/>
      <c r="W2038" s="680"/>
      <c r="X2038" s="680"/>
      <c r="Y2038" s="680"/>
      <c r="Z2038" s="680"/>
      <c r="AA2038" s="680"/>
      <c r="AB2038" s="680"/>
      <c r="AC2038" s="680"/>
      <c r="AD2038" s="680"/>
      <c r="AE2038" s="680"/>
      <c r="AF2038" s="680"/>
      <c r="AG2038" s="680"/>
    </row>
    <row r="2039" spans="1:33">
      <c r="A2039" s="666">
        <v>44015</v>
      </c>
      <c r="B2039" s="115" t="s">
        <v>167</v>
      </c>
      <c r="C2039" s="37">
        <v>881077378</v>
      </c>
      <c r="D2039" s="115" t="s">
        <v>152</v>
      </c>
      <c r="E2039" s="115" t="s">
        <v>140</v>
      </c>
      <c r="F2039" s="665" t="s">
        <v>142</v>
      </c>
      <c r="G2039" s="486"/>
      <c r="H2039" s="265">
        <v>44041</v>
      </c>
      <c r="I2039" s="665"/>
      <c r="J2039" s="666"/>
      <c r="K2039" s="486">
        <v>66.5</v>
      </c>
      <c r="L2039" s="486"/>
      <c r="M2039" s="486"/>
      <c r="N2039" s="486"/>
      <c r="O2039" s="486"/>
      <c r="P2039" s="486"/>
      <c r="Q2039" s="486"/>
      <c r="R2039" s="486"/>
      <c r="S2039" s="486"/>
      <c r="T2039" s="486"/>
      <c r="U2039" s="486"/>
      <c r="V2039" s="486"/>
      <c r="W2039" s="486"/>
      <c r="X2039" s="486"/>
      <c r="Y2039" s="486"/>
      <c r="Z2039" s="486"/>
      <c r="AA2039" s="486"/>
      <c r="AB2039" s="486"/>
      <c r="AC2039" s="486"/>
      <c r="AD2039" s="486"/>
      <c r="AE2039" s="486"/>
      <c r="AF2039" s="486"/>
      <c r="AG2039" s="486"/>
    </row>
    <row r="2040" spans="1:33">
      <c r="A2040" s="666">
        <v>44041</v>
      </c>
      <c r="B2040" s="115" t="s">
        <v>206</v>
      </c>
      <c r="C2040" s="486">
        <v>881320050</v>
      </c>
      <c r="D2040" s="115" t="s">
        <v>139</v>
      </c>
      <c r="E2040" s="115" t="s">
        <v>140</v>
      </c>
      <c r="F2040" s="486"/>
      <c r="G2040" s="486"/>
      <c r="H2040" s="666"/>
      <c r="I2040" s="486"/>
      <c r="J2040" s="486"/>
      <c r="K2040" s="486"/>
      <c r="L2040" s="486"/>
      <c r="M2040" s="486"/>
      <c r="N2040" s="486"/>
      <c r="O2040" s="486"/>
      <c r="P2040" s="486"/>
      <c r="Q2040" s="486"/>
      <c r="R2040" s="486"/>
      <c r="S2040" s="486"/>
      <c r="T2040" s="486"/>
      <c r="U2040" s="486"/>
      <c r="V2040" s="486"/>
      <c r="W2040" s="486"/>
      <c r="X2040" s="486"/>
      <c r="Y2040" s="486"/>
      <c r="Z2040" s="486"/>
      <c r="AA2040" s="486"/>
      <c r="AB2040" s="486"/>
      <c r="AC2040" s="486"/>
      <c r="AD2040" s="486"/>
      <c r="AE2040" s="486"/>
      <c r="AF2040" s="486"/>
      <c r="AG2040" s="486"/>
    </row>
    <row r="2041" spans="1:33">
      <c r="A2041" s="666">
        <v>44041</v>
      </c>
      <c r="B2041" s="115" t="s">
        <v>156</v>
      </c>
      <c r="C2041" s="486">
        <v>882096000</v>
      </c>
      <c r="D2041" s="115" t="s">
        <v>139</v>
      </c>
      <c r="E2041" s="115" t="s">
        <v>140</v>
      </c>
      <c r="F2041" s="486"/>
      <c r="G2041" s="486"/>
      <c r="H2041" s="666"/>
      <c r="I2041" s="666">
        <v>44049</v>
      </c>
      <c r="J2041" s="486"/>
      <c r="K2041" s="486"/>
      <c r="L2041" s="486"/>
      <c r="M2041" s="486"/>
      <c r="N2041" s="486"/>
      <c r="O2041" s="486"/>
      <c r="P2041" s="486"/>
      <c r="Q2041" s="486"/>
      <c r="R2041" s="486"/>
      <c r="S2041" s="486"/>
      <c r="T2041" s="486"/>
      <c r="U2041" s="486"/>
      <c r="V2041" s="486"/>
      <c r="W2041" s="486"/>
      <c r="X2041" s="486"/>
      <c r="Y2041" s="486"/>
      <c r="Z2041" s="486"/>
      <c r="AA2041" s="486"/>
      <c r="AB2041" s="486"/>
      <c r="AC2041" s="486"/>
      <c r="AD2041" s="486"/>
      <c r="AE2041" s="486"/>
      <c r="AF2041" s="486"/>
      <c r="AG2041" s="486"/>
    </row>
    <row r="2042" spans="1:33">
      <c r="A2042" s="666">
        <v>44041</v>
      </c>
      <c r="B2042" s="115" t="s">
        <v>149</v>
      </c>
      <c r="C2042" s="486">
        <v>880885110</v>
      </c>
      <c r="D2042" s="115" t="s">
        <v>139</v>
      </c>
      <c r="E2042" s="115" t="s">
        <v>140</v>
      </c>
      <c r="F2042" s="115" t="s">
        <v>11037</v>
      </c>
      <c r="G2042" s="486"/>
      <c r="H2042" s="666"/>
      <c r="I2042" s="666">
        <v>44056</v>
      </c>
      <c r="J2042" s="486"/>
      <c r="K2042" s="486"/>
      <c r="L2042" s="115" t="s">
        <v>195</v>
      </c>
      <c r="M2042" s="486"/>
      <c r="N2042" s="486"/>
      <c r="O2042" s="486"/>
      <c r="P2042" s="486"/>
      <c r="Q2042" s="486"/>
      <c r="R2042" s="486"/>
      <c r="S2042" s="486"/>
      <c r="T2042" s="486"/>
      <c r="U2042" s="486"/>
      <c r="V2042" s="486"/>
      <c r="W2042" s="486"/>
      <c r="X2042" s="486"/>
      <c r="Y2042" s="486"/>
      <c r="Z2042" s="486"/>
      <c r="AA2042" s="486"/>
      <c r="AB2042" s="486"/>
      <c r="AC2042" s="486"/>
      <c r="AD2042" s="486"/>
      <c r="AE2042" s="486"/>
      <c r="AF2042" s="486"/>
      <c r="AG2042" s="486"/>
    </row>
    <row r="2043" spans="1:33">
      <c r="A2043" s="666">
        <v>44041</v>
      </c>
      <c r="B2043" s="115" t="s">
        <v>227</v>
      </c>
      <c r="C2043" s="486">
        <v>880444025</v>
      </c>
      <c r="D2043" s="486" t="s">
        <v>345</v>
      </c>
      <c r="E2043" s="115" t="s">
        <v>140</v>
      </c>
      <c r="F2043" s="115" t="s">
        <v>11038</v>
      </c>
      <c r="G2043" s="486"/>
      <c r="H2043" s="666"/>
      <c r="I2043" s="666">
        <v>44048</v>
      </c>
      <c r="J2043" s="486"/>
      <c r="K2043" s="486"/>
      <c r="L2043" s="115" t="s">
        <v>11039</v>
      </c>
      <c r="M2043" s="486"/>
      <c r="N2043" s="486"/>
      <c r="O2043" s="486"/>
      <c r="P2043" s="486"/>
      <c r="Q2043" s="486"/>
      <c r="R2043" s="486"/>
      <c r="S2043" s="486"/>
      <c r="T2043" s="486"/>
      <c r="U2043" s="486"/>
      <c r="V2043" s="486"/>
      <c r="W2043" s="486"/>
      <c r="X2043" s="486"/>
      <c r="Y2043" s="486"/>
      <c r="Z2043" s="486"/>
      <c r="AA2043" s="486"/>
      <c r="AB2043" s="486"/>
      <c r="AC2043" s="486"/>
      <c r="AD2043" s="486"/>
      <c r="AE2043" s="486"/>
      <c r="AF2043" s="486"/>
      <c r="AG2043" s="486"/>
    </row>
    <row r="2044" spans="1:33">
      <c r="A2044" s="666">
        <v>44041</v>
      </c>
      <c r="B2044" s="115" t="s">
        <v>194</v>
      </c>
      <c r="C2044" s="486">
        <v>882040640</v>
      </c>
      <c r="D2044" s="115" t="s">
        <v>139</v>
      </c>
      <c r="E2044" s="115" t="s">
        <v>140</v>
      </c>
      <c r="F2044" s="115" t="s">
        <v>3114</v>
      </c>
      <c r="G2044" s="486"/>
      <c r="H2044" s="666"/>
      <c r="I2044" s="666">
        <v>44055</v>
      </c>
      <c r="J2044" s="486"/>
      <c r="K2044" s="486"/>
      <c r="L2044" s="115" t="s">
        <v>280</v>
      </c>
      <c r="M2044" s="486"/>
      <c r="N2044" s="486"/>
      <c r="O2044" s="486"/>
      <c r="P2044" s="486"/>
      <c r="Q2044" s="486"/>
      <c r="R2044" s="486"/>
      <c r="S2044" s="486"/>
      <c r="T2044" s="486"/>
      <c r="U2044" s="486"/>
      <c r="V2044" s="486"/>
      <c r="W2044" s="486"/>
      <c r="X2044" s="486"/>
      <c r="Y2044" s="486"/>
      <c r="Z2044" s="486"/>
      <c r="AA2044" s="486"/>
      <c r="AB2044" s="486"/>
      <c r="AC2044" s="486"/>
      <c r="AD2044" s="486"/>
      <c r="AE2044" s="486"/>
      <c r="AF2044" s="486"/>
      <c r="AG2044" s="486"/>
    </row>
    <row r="2045" spans="1:33">
      <c r="A2045" s="666">
        <v>44041</v>
      </c>
      <c r="B2045" s="115" t="s">
        <v>138</v>
      </c>
      <c r="C2045" s="37">
        <v>882259572</v>
      </c>
      <c r="D2045" s="115" t="s">
        <v>139</v>
      </c>
      <c r="E2045" s="115" t="s">
        <v>140</v>
      </c>
      <c r="F2045" s="486" t="s">
        <v>142</v>
      </c>
      <c r="G2045" s="486"/>
      <c r="H2045" s="666"/>
      <c r="I2045" s="666">
        <v>44057</v>
      </c>
      <c r="J2045" s="486"/>
      <c r="K2045" s="486"/>
      <c r="L2045" s="115" t="s">
        <v>492</v>
      </c>
      <c r="M2045" s="486"/>
      <c r="N2045" s="486"/>
      <c r="O2045" s="486"/>
      <c r="P2045" s="486"/>
      <c r="Q2045" s="486"/>
      <c r="R2045" s="486"/>
      <c r="S2045" s="486"/>
      <c r="T2045" s="486"/>
      <c r="U2045" s="486"/>
      <c r="V2045" s="486"/>
      <c r="W2045" s="486"/>
      <c r="X2045" s="486"/>
      <c r="Y2045" s="486"/>
      <c r="Z2045" s="486"/>
      <c r="AA2045" s="486"/>
      <c r="AB2045" s="486"/>
      <c r="AC2045" s="486"/>
      <c r="AD2045" s="486"/>
      <c r="AE2045" s="486"/>
      <c r="AF2045" s="486"/>
      <c r="AG2045" s="486"/>
    </row>
    <row r="2046" spans="1:33">
      <c r="A2046" s="666">
        <v>44041</v>
      </c>
      <c r="B2046" s="115" t="s">
        <v>156</v>
      </c>
      <c r="C2046" s="37">
        <v>880222041</v>
      </c>
      <c r="D2046" s="115" t="s">
        <v>139</v>
      </c>
      <c r="E2046" s="115" t="s">
        <v>140</v>
      </c>
      <c r="F2046" s="486"/>
      <c r="G2046" s="486"/>
      <c r="H2046" s="666"/>
      <c r="I2046" s="666">
        <v>44049</v>
      </c>
      <c r="J2046" s="486"/>
      <c r="K2046" s="486"/>
      <c r="L2046" s="486"/>
      <c r="M2046" s="486"/>
      <c r="N2046" s="486"/>
      <c r="O2046" s="486"/>
      <c r="P2046" s="486"/>
      <c r="Q2046" s="486"/>
      <c r="R2046" s="486"/>
      <c r="S2046" s="486"/>
      <c r="T2046" s="486"/>
      <c r="U2046" s="486"/>
      <c r="V2046" s="486"/>
      <c r="W2046" s="486"/>
      <c r="X2046" s="486"/>
      <c r="Y2046" s="486"/>
      <c r="Z2046" s="486"/>
      <c r="AA2046" s="486"/>
      <c r="AB2046" s="486"/>
      <c r="AC2046" s="486"/>
      <c r="AD2046" s="486"/>
      <c r="AE2046" s="486"/>
      <c r="AF2046" s="486"/>
      <c r="AG2046" s="486"/>
    </row>
    <row r="2047" spans="1:33">
      <c r="A2047" s="666">
        <v>44041</v>
      </c>
      <c r="B2047" s="115" t="s">
        <v>178</v>
      </c>
      <c r="C2047" s="37">
        <v>880619604</v>
      </c>
      <c r="D2047" s="115" t="s">
        <v>139</v>
      </c>
      <c r="E2047" s="115" t="s">
        <v>140</v>
      </c>
      <c r="F2047" s="486"/>
      <c r="G2047" s="486"/>
      <c r="H2047" s="666"/>
      <c r="I2047" s="666">
        <v>44055</v>
      </c>
      <c r="J2047" s="486"/>
      <c r="K2047" s="486"/>
      <c r="L2047" s="486"/>
      <c r="M2047" s="486"/>
      <c r="N2047" s="486"/>
      <c r="O2047" s="486"/>
      <c r="P2047" s="486"/>
      <c r="Q2047" s="486"/>
      <c r="R2047" s="486"/>
      <c r="S2047" s="486"/>
      <c r="T2047" s="486"/>
      <c r="U2047" s="486"/>
      <c r="V2047" s="486"/>
      <c r="W2047" s="486"/>
      <c r="X2047" s="486"/>
      <c r="Y2047" s="486"/>
      <c r="Z2047" s="486"/>
      <c r="AA2047" s="486"/>
      <c r="AB2047" s="486"/>
      <c r="AC2047" s="486"/>
      <c r="AD2047" s="486"/>
      <c r="AE2047" s="486"/>
      <c r="AF2047" s="486"/>
      <c r="AG2047" s="486"/>
    </row>
    <row r="2048" spans="1:33">
      <c r="A2048" s="666">
        <v>44041</v>
      </c>
      <c r="B2048" s="115" t="s">
        <v>144</v>
      </c>
      <c r="C2048" s="486">
        <v>881587723</v>
      </c>
      <c r="D2048" s="115" t="s">
        <v>139</v>
      </c>
      <c r="E2048" s="115" t="s">
        <v>150</v>
      </c>
      <c r="F2048" s="486" t="s">
        <v>1787</v>
      </c>
      <c r="G2048" s="486"/>
      <c r="H2048" s="666"/>
      <c r="I2048" s="666">
        <v>44060</v>
      </c>
      <c r="J2048" s="486"/>
      <c r="K2048" s="486"/>
      <c r="L2048" s="486"/>
      <c r="M2048" s="486"/>
      <c r="N2048" s="486"/>
      <c r="O2048" s="486"/>
      <c r="P2048" s="486"/>
      <c r="Q2048" s="486"/>
      <c r="R2048" s="486"/>
      <c r="S2048" s="486"/>
      <c r="T2048" s="486"/>
      <c r="U2048" s="486"/>
      <c r="V2048" s="486"/>
      <c r="W2048" s="486"/>
      <c r="X2048" s="486"/>
      <c r="Y2048" s="486"/>
      <c r="Z2048" s="486"/>
      <c r="AA2048" s="486"/>
      <c r="AB2048" s="486"/>
      <c r="AC2048" s="486"/>
      <c r="AD2048" s="486"/>
      <c r="AE2048" s="486"/>
      <c r="AF2048" s="486"/>
      <c r="AG2048" s="486"/>
    </row>
    <row r="2049" spans="1:33">
      <c r="A2049" s="666">
        <v>44041</v>
      </c>
      <c r="B2049" s="115" t="s">
        <v>149</v>
      </c>
      <c r="C2049" s="486">
        <v>880385271</v>
      </c>
      <c r="D2049" s="115" t="s">
        <v>139</v>
      </c>
      <c r="E2049" s="115" t="s">
        <v>11040</v>
      </c>
      <c r="F2049" s="486" t="s">
        <v>11041</v>
      </c>
      <c r="G2049" s="486"/>
      <c r="H2049" s="666"/>
      <c r="I2049" s="666">
        <v>44056</v>
      </c>
      <c r="J2049" s="486"/>
      <c r="K2049" s="486"/>
      <c r="L2049" s="115" t="s">
        <v>492</v>
      </c>
      <c r="M2049" s="486"/>
      <c r="N2049" s="486"/>
      <c r="O2049" s="486"/>
      <c r="P2049" s="486"/>
      <c r="Q2049" s="486"/>
      <c r="R2049" s="486"/>
      <c r="S2049" s="486"/>
      <c r="T2049" s="486"/>
      <c r="U2049" s="486"/>
      <c r="V2049" s="486"/>
      <c r="W2049" s="486"/>
      <c r="X2049" s="486"/>
      <c r="Y2049" s="486"/>
      <c r="Z2049" s="486"/>
      <c r="AA2049" s="486"/>
      <c r="AB2049" s="486"/>
      <c r="AC2049" s="486"/>
      <c r="AD2049" s="486"/>
      <c r="AE2049" s="486"/>
      <c r="AF2049" s="486"/>
      <c r="AG2049" s="486"/>
    </row>
    <row r="2050" spans="1:33">
      <c r="A2050" s="666">
        <v>44041</v>
      </c>
      <c r="B2050" s="115" t="s">
        <v>178</v>
      </c>
      <c r="C2050" s="37">
        <v>880044830</v>
      </c>
      <c r="D2050" s="115" t="s">
        <v>139</v>
      </c>
      <c r="E2050" s="115" t="s">
        <v>140</v>
      </c>
      <c r="F2050" s="115" t="s">
        <v>142</v>
      </c>
      <c r="G2050" s="486"/>
      <c r="H2050" s="666"/>
      <c r="I2050" s="486"/>
      <c r="J2050" s="486"/>
      <c r="K2050" s="486"/>
      <c r="L2050" s="486"/>
      <c r="M2050" s="486"/>
      <c r="N2050" s="486"/>
      <c r="O2050" s="486"/>
      <c r="P2050" s="486"/>
      <c r="Q2050" s="486"/>
      <c r="R2050" s="486"/>
      <c r="S2050" s="486"/>
      <c r="T2050" s="486"/>
      <c r="U2050" s="486"/>
      <c r="V2050" s="486"/>
      <c r="W2050" s="486"/>
      <c r="X2050" s="486"/>
      <c r="Y2050" s="486"/>
      <c r="Z2050" s="486"/>
      <c r="AA2050" s="486"/>
      <c r="AB2050" s="486"/>
      <c r="AC2050" s="486"/>
      <c r="AD2050" s="486"/>
      <c r="AE2050" s="486"/>
      <c r="AF2050" s="486"/>
      <c r="AG2050" s="486"/>
    </row>
    <row r="2051" spans="1:33">
      <c r="A2051" s="666">
        <v>44041</v>
      </c>
      <c r="B2051" s="115" t="s">
        <v>138</v>
      </c>
      <c r="C2051" s="37">
        <v>880018129</v>
      </c>
      <c r="D2051" s="115" t="s">
        <v>345</v>
      </c>
      <c r="E2051" s="115" t="s">
        <v>140</v>
      </c>
      <c r="F2051" s="115" t="s">
        <v>172</v>
      </c>
      <c r="G2051" s="486"/>
      <c r="H2051" s="666"/>
      <c r="I2051" s="666">
        <v>44060</v>
      </c>
      <c r="J2051" s="486"/>
      <c r="K2051" s="486"/>
      <c r="L2051" s="115" t="s">
        <v>492</v>
      </c>
      <c r="M2051" s="486"/>
      <c r="N2051" s="486"/>
      <c r="O2051" s="486"/>
      <c r="P2051" s="486"/>
      <c r="Q2051" s="486"/>
      <c r="R2051" s="486"/>
      <c r="S2051" s="486"/>
      <c r="T2051" s="486"/>
      <c r="U2051" s="486"/>
      <c r="V2051" s="486"/>
      <c r="W2051" s="486"/>
      <c r="X2051" s="486"/>
      <c r="Y2051" s="486"/>
      <c r="Z2051" s="486"/>
      <c r="AA2051" s="486"/>
      <c r="AB2051" s="486"/>
      <c r="AC2051" s="486"/>
      <c r="AD2051" s="486"/>
      <c r="AE2051" s="486"/>
      <c r="AF2051" s="486"/>
      <c r="AG2051" s="486"/>
    </row>
    <row r="2052" spans="1:33">
      <c r="A2052" s="666">
        <v>44041</v>
      </c>
      <c r="B2052" s="115" t="s">
        <v>206</v>
      </c>
      <c r="C2052" s="486">
        <v>880875695</v>
      </c>
      <c r="D2052" s="115" t="s">
        <v>139</v>
      </c>
      <c r="E2052" s="115" t="s">
        <v>140</v>
      </c>
      <c r="F2052" s="115" t="s">
        <v>225</v>
      </c>
      <c r="G2052" s="666">
        <v>44041</v>
      </c>
      <c r="H2052" s="666">
        <v>44041</v>
      </c>
      <c r="I2052" s="666">
        <v>44056</v>
      </c>
      <c r="J2052" s="115" t="s">
        <v>172</v>
      </c>
      <c r="K2052" s="486">
        <v>9.77</v>
      </c>
      <c r="L2052" s="486"/>
      <c r="M2052" s="486"/>
      <c r="N2052" s="486"/>
      <c r="O2052" s="486"/>
      <c r="P2052" s="486"/>
      <c r="Q2052" s="486"/>
      <c r="R2052" s="486"/>
      <c r="S2052" s="486"/>
      <c r="T2052" s="486"/>
      <c r="U2052" s="486"/>
      <c r="V2052" s="486"/>
      <c r="W2052" s="486"/>
      <c r="X2052" s="486"/>
      <c r="Y2052" s="486"/>
      <c r="Z2052" s="486"/>
      <c r="AA2052" s="486"/>
      <c r="AB2052" s="486"/>
      <c r="AC2052" s="486"/>
      <c r="AD2052" s="486"/>
      <c r="AE2052" s="486"/>
      <c r="AF2052" s="486"/>
      <c r="AG2052" s="486"/>
    </row>
    <row r="2053" spans="1:33">
      <c r="A2053" s="666">
        <v>44041</v>
      </c>
      <c r="B2053" s="115" t="s">
        <v>227</v>
      </c>
      <c r="C2053" s="486">
        <v>880385271</v>
      </c>
      <c r="D2053" s="115" t="s">
        <v>152</v>
      </c>
      <c r="E2053" s="115" t="s">
        <v>147</v>
      </c>
      <c r="F2053" s="115" t="s">
        <v>142</v>
      </c>
      <c r="G2053" s="486"/>
      <c r="H2053" s="666"/>
      <c r="I2053" s="666">
        <v>44049</v>
      </c>
      <c r="J2053" s="486"/>
      <c r="K2053" s="486"/>
      <c r="L2053" s="115" t="s">
        <v>11042</v>
      </c>
      <c r="M2053" s="486"/>
      <c r="N2053" s="486"/>
      <c r="O2053" s="486"/>
      <c r="P2053" s="486"/>
      <c r="Q2053" s="486"/>
      <c r="R2053" s="486"/>
      <c r="S2053" s="486"/>
      <c r="T2053" s="486"/>
      <c r="U2053" s="486"/>
      <c r="V2053" s="486"/>
      <c r="W2053" s="486"/>
      <c r="X2053" s="486"/>
      <c r="Y2053" s="486"/>
      <c r="Z2053" s="486"/>
      <c r="AA2053" s="486"/>
      <c r="AB2053" s="486"/>
      <c r="AC2053" s="486"/>
      <c r="AD2053" s="486"/>
      <c r="AE2053" s="486"/>
      <c r="AF2053" s="486"/>
      <c r="AG2053" s="486"/>
    </row>
    <row r="2054" spans="1:33">
      <c r="A2054" s="666">
        <v>44026</v>
      </c>
      <c r="B2054" s="115" t="s">
        <v>149</v>
      </c>
      <c r="C2054" s="486">
        <v>882015667</v>
      </c>
      <c r="D2054" s="115" t="s">
        <v>139</v>
      </c>
      <c r="E2054" s="115" t="s">
        <v>140</v>
      </c>
      <c r="F2054" s="115" t="s">
        <v>148</v>
      </c>
      <c r="G2054" s="486"/>
      <c r="H2054" s="666">
        <v>44041</v>
      </c>
      <c r="I2054" s="666">
        <v>44041</v>
      </c>
      <c r="J2054" s="115" t="s">
        <v>148</v>
      </c>
      <c r="K2054" s="486">
        <v>55</v>
      </c>
      <c r="L2054" s="486"/>
      <c r="M2054" s="486"/>
      <c r="N2054" s="486"/>
      <c r="O2054" s="486"/>
      <c r="P2054" s="486"/>
      <c r="Q2054" s="486"/>
      <c r="R2054" s="486"/>
      <c r="S2054" s="486"/>
      <c r="T2054" s="486"/>
      <c r="U2054" s="486"/>
      <c r="V2054" s="486"/>
      <c r="W2054" s="486"/>
      <c r="X2054" s="486"/>
      <c r="Y2054" s="486"/>
      <c r="Z2054" s="486"/>
      <c r="AA2054" s="486"/>
      <c r="AB2054" s="486"/>
      <c r="AC2054" s="486"/>
      <c r="AD2054" s="486"/>
      <c r="AE2054" s="486"/>
      <c r="AF2054" s="486"/>
      <c r="AG2054" s="486"/>
    </row>
    <row r="2055" spans="1:33">
      <c r="A2055" s="666">
        <v>44026</v>
      </c>
      <c r="B2055" s="115" t="s">
        <v>149</v>
      </c>
      <c r="C2055" s="486">
        <v>882015667</v>
      </c>
      <c r="D2055" s="115" t="s">
        <v>139</v>
      </c>
      <c r="E2055" s="115" t="s">
        <v>140</v>
      </c>
      <c r="F2055" s="115" t="s">
        <v>142</v>
      </c>
      <c r="G2055" s="486"/>
      <c r="H2055" s="666">
        <v>44042</v>
      </c>
      <c r="I2055" s="666">
        <v>44042</v>
      </c>
      <c r="J2055" s="115" t="s">
        <v>142</v>
      </c>
      <c r="K2055" s="486">
        <v>632.46</v>
      </c>
      <c r="L2055" s="115" t="s">
        <v>1868</v>
      </c>
      <c r="M2055" s="486"/>
      <c r="N2055" s="486"/>
      <c r="O2055" s="486"/>
      <c r="P2055" s="486"/>
      <c r="Q2055" s="486"/>
      <c r="R2055" s="486"/>
      <c r="S2055" s="486"/>
      <c r="T2055" s="486"/>
      <c r="U2055" s="486"/>
      <c r="V2055" s="486"/>
      <c r="W2055" s="486"/>
      <c r="X2055" s="486"/>
      <c r="Y2055" s="486"/>
      <c r="Z2055" s="486"/>
      <c r="AA2055" s="486"/>
      <c r="AB2055" s="486"/>
      <c r="AC2055" s="486"/>
      <c r="AD2055" s="486"/>
      <c r="AE2055" s="486"/>
      <c r="AF2055" s="486"/>
      <c r="AG2055" s="486"/>
    </row>
    <row r="2056" spans="1:33">
      <c r="A2056" s="666">
        <v>44041</v>
      </c>
      <c r="B2056" s="115" t="s">
        <v>146</v>
      </c>
      <c r="C2056" s="115">
        <v>881760363</v>
      </c>
      <c r="D2056" s="115" t="s">
        <v>139</v>
      </c>
      <c r="E2056" s="115" t="s">
        <v>147</v>
      </c>
      <c r="F2056" s="115" t="s">
        <v>142</v>
      </c>
      <c r="G2056" s="486"/>
      <c r="H2056" s="666"/>
      <c r="I2056" s="486"/>
      <c r="J2056" s="486"/>
      <c r="K2056" s="486"/>
      <c r="L2056" s="486"/>
      <c r="M2056" s="486"/>
      <c r="N2056" s="770">
        <v>44043</v>
      </c>
      <c r="O2056" s="771">
        <v>3893.48</v>
      </c>
      <c r="P2056" s="486"/>
      <c r="Q2056" s="486"/>
      <c r="R2056" s="486"/>
      <c r="S2056" s="486"/>
      <c r="T2056" s="486"/>
      <c r="U2056" s="486"/>
      <c r="V2056" s="486"/>
      <c r="W2056" s="486"/>
      <c r="X2056" s="486"/>
      <c r="Y2056" s="486"/>
      <c r="Z2056" s="486"/>
      <c r="AA2056" s="486"/>
      <c r="AB2056" s="486"/>
      <c r="AC2056" s="486"/>
      <c r="AD2056" s="486"/>
      <c r="AE2056" s="486"/>
      <c r="AF2056" s="486"/>
      <c r="AG2056" s="486"/>
    </row>
    <row r="2057" spans="1:33">
      <c r="A2057" s="666">
        <v>44041</v>
      </c>
      <c r="B2057" s="115" t="s">
        <v>194</v>
      </c>
      <c r="C2057" s="486">
        <v>881193448</v>
      </c>
      <c r="D2057" s="115" t="s">
        <v>152</v>
      </c>
      <c r="E2057" s="115" t="s">
        <v>140</v>
      </c>
      <c r="F2057" s="115" t="s">
        <v>142</v>
      </c>
      <c r="G2057" s="486"/>
      <c r="H2057" s="666"/>
      <c r="I2057" s="666">
        <v>44056</v>
      </c>
      <c r="J2057" s="486"/>
      <c r="K2057" s="486"/>
      <c r="L2057" s="486" t="s">
        <v>492</v>
      </c>
      <c r="M2057" s="486"/>
      <c r="N2057" s="486"/>
      <c r="O2057" s="486"/>
      <c r="P2057" s="486"/>
      <c r="Q2057" s="486"/>
      <c r="R2057" s="486"/>
      <c r="S2057" s="486"/>
      <c r="T2057" s="486"/>
      <c r="U2057" s="486"/>
      <c r="V2057" s="486"/>
      <c r="W2057" s="486"/>
      <c r="X2057" s="486"/>
      <c r="Y2057" s="486"/>
      <c r="Z2057" s="486"/>
      <c r="AA2057" s="486"/>
      <c r="AB2057" s="486"/>
      <c r="AC2057" s="486"/>
      <c r="AD2057" s="486"/>
      <c r="AE2057" s="486"/>
      <c r="AF2057" s="486"/>
      <c r="AG2057" s="486"/>
    </row>
    <row r="2058" spans="1:33">
      <c r="A2058" s="666">
        <v>44041</v>
      </c>
      <c r="B2058" s="115" t="s">
        <v>149</v>
      </c>
      <c r="C2058" s="486">
        <v>882003884</v>
      </c>
      <c r="D2058" s="115" t="s">
        <v>139</v>
      </c>
      <c r="E2058" s="115" t="s">
        <v>140</v>
      </c>
      <c r="F2058" s="115" t="s">
        <v>142</v>
      </c>
      <c r="G2058" s="486"/>
      <c r="H2058" s="666"/>
      <c r="I2058" s="666">
        <v>44056</v>
      </c>
      <c r="J2058" s="486"/>
      <c r="K2058" s="486"/>
      <c r="L2058" s="115" t="s">
        <v>492</v>
      </c>
      <c r="M2058" s="486"/>
      <c r="N2058" s="486"/>
      <c r="O2058" s="486"/>
      <c r="P2058" s="486"/>
      <c r="Q2058" s="486"/>
      <c r="R2058" s="486"/>
      <c r="S2058" s="486"/>
      <c r="T2058" s="486"/>
      <c r="U2058" s="486"/>
      <c r="V2058" s="486"/>
      <c r="W2058" s="486"/>
      <c r="X2058" s="486"/>
      <c r="Y2058" s="486"/>
      <c r="Z2058" s="486"/>
      <c r="AA2058" s="486"/>
      <c r="AB2058" s="486"/>
      <c r="AC2058" s="486"/>
      <c r="AD2058" s="486"/>
      <c r="AE2058" s="486"/>
      <c r="AF2058" s="486"/>
      <c r="AG2058" s="486"/>
    </row>
    <row r="2059" spans="1:33">
      <c r="A2059" s="666">
        <v>44041</v>
      </c>
      <c r="B2059" s="115" t="s">
        <v>138</v>
      </c>
      <c r="C2059" s="37">
        <v>880030280</v>
      </c>
      <c r="D2059" s="486" t="s">
        <v>345</v>
      </c>
      <c r="E2059" s="115" t="s">
        <v>140</v>
      </c>
      <c r="F2059" s="115" t="s">
        <v>182</v>
      </c>
      <c r="G2059" s="666">
        <v>44041</v>
      </c>
      <c r="H2059" s="666">
        <v>44041</v>
      </c>
      <c r="I2059" s="666">
        <v>44050</v>
      </c>
      <c r="J2059" s="486" t="s">
        <v>182</v>
      </c>
      <c r="K2059" s="486">
        <v>729</v>
      </c>
      <c r="L2059" s="115" t="s">
        <v>195</v>
      </c>
      <c r="M2059" s="486"/>
      <c r="N2059" s="486"/>
      <c r="O2059" s="486"/>
      <c r="P2059" s="486"/>
      <c r="Q2059" s="486"/>
      <c r="R2059" s="486"/>
      <c r="S2059" s="486"/>
      <c r="T2059" s="486"/>
      <c r="U2059" s="486"/>
      <c r="V2059" s="486"/>
      <c r="W2059" s="486"/>
      <c r="X2059" s="486"/>
      <c r="Y2059" s="486"/>
      <c r="Z2059" s="486"/>
      <c r="AA2059" s="486"/>
      <c r="AB2059" s="486"/>
      <c r="AC2059" s="486"/>
      <c r="AD2059" s="486"/>
      <c r="AE2059" s="486"/>
      <c r="AF2059" s="486"/>
      <c r="AG2059" s="486"/>
    </row>
    <row r="2060" spans="1:33">
      <c r="A2060" s="666">
        <v>44041</v>
      </c>
      <c r="B2060" s="115" t="s">
        <v>194</v>
      </c>
      <c r="C2060" s="486">
        <v>881152180</v>
      </c>
      <c r="D2060" s="115" t="s">
        <v>152</v>
      </c>
      <c r="E2060" s="115" t="s">
        <v>140</v>
      </c>
      <c r="F2060" s="115" t="s">
        <v>142</v>
      </c>
      <c r="G2060" s="486"/>
      <c r="H2060" s="666"/>
      <c r="I2060" s="666">
        <v>44056</v>
      </c>
      <c r="J2060" s="486"/>
      <c r="K2060" s="486"/>
      <c r="L2060" s="115" t="s">
        <v>195</v>
      </c>
      <c r="M2060" s="486"/>
      <c r="N2060" s="486"/>
      <c r="O2060" s="486"/>
      <c r="P2060" s="486"/>
      <c r="Q2060" s="486"/>
      <c r="R2060" s="486"/>
      <c r="S2060" s="486"/>
      <c r="T2060" s="486"/>
      <c r="U2060" s="486"/>
      <c r="V2060" s="486"/>
      <c r="W2060" s="486"/>
      <c r="X2060" s="486"/>
      <c r="Y2060" s="486"/>
      <c r="Z2060" s="486"/>
      <c r="AA2060" s="486"/>
      <c r="AB2060" s="486"/>
      <c r="AC2060" s="486"/>
      <c r="AD2060" s="486"/>
      <c r="AE2060" s="486"/>
      <c r="AF2060" s="486"/>
      <c r="AG2060" s="486"/>
    </row>
    <row r="2061" spans="1:33">
      <c r="A2061" s="666">
        <v>44041</v>
      </c>
      <c r="B2061" s="115" t="s">
        <v>146</v>
      </c>
      <c r="C2061" s="486">
        <v>880101370</v>
      </c>
      <c r="D2061" s="115" t="s">
        <v>139</v>
      </c>
      <c r="E2061" s="115" t="s">
        <v>147</v>
      </c>
      <c r="F2061" s="115" t="s">
        <v>142</v>
      </c>
      <c r="G2061" s="486"/>
      <c r="H2061" s="666"/>
      <c r="I2061" s="666"/>
      <c r="J2061" s="486"/>
      <c r="K2061" s="486"/>
      <c r="L2061" s="486"/>
      <c r="M2061" s="486"/>
      <c r="N2061" s="666">
        <v>44042</v>
      </c>
      <c r="O2061" s="486">
        <v>1692.4</v>
      </c>
      <c r="P2061" s="486"/>
      <c r="Q2061" s="486"/>
      <c r="R2061" s="486"/>
      <c r="S2061" s="486"/>
      <c r="T2061" s="486"/>
      <c r="U2061" s="486"/>
      <c r="V2061" s="486"/>
      <c r="W2061" s="486"/>
      <c r="X2061" s="486"/>
      <c r="Y2061" s="486"/>
      <c r="Z2061" s="486"/>
      <c r="AA2061" s="486"/>
      <c r="AB2061" s="486"/>
      <c r="AC2061" s="486"/>
      <c r="AD2061" s="486"/>
      <c r="AE2061" s="486"/>
      <c r="AF2061" s="486"/>
      <c r="AG2061" s="486"/>
    </row>
    <row r="2062" spans="1:33">
      <c r="A2062" s="666">
        <v>44041</v>
      </c>
      <c r="B2062" s="115" t="s">
        <v>146</v>
      </c>
      <c r="C2062" s="486">
        <v>880058601</v>
      </c>
      <c r="D2062" s="115" t="s">
        <v>139</v>
      </c>
      <c r="E2062" s="115" t="s">
        <v>150</v>
      </c>
      <c r="F2062" s="115" t="s">
        <v>142</v>
      </c>
      <c r="G2062" s="486"/>
      <c r="H2062" s="666"/>
      <c r="I2062" s="666">
        <v>44056</v>
      </c>
      <c r="J2062" s="486"/>
      <c r="K2062" s="486"/>
      <c r="L2062" s="115" t="s">
        <v>2066</v>
      </c>
      <c r="M2062" s="486"/>
      <c r="N2062" s="666">
        <v>44042</v>
      </c>
      <c r="O2062" s="486">
        <v>485</v>
      </c>
      <c r="P2062" s="486"/>
      <c r="Q2062" s="486"/>
      <c r="R2062" s="486"/>
      <c r="S2062" s="486"/>
      <c r="T2062" s="486"/>
      <c r="U2062" s="486"/>
      <c r="V2062" s="486"/>
      <c r="W2062" s="486"/>
      <c r="X2062" s="486"/>
      <c r="Y2062" s="486"/>
      <c r="Z2062" s="486"/>
      <c r="AA2062" s="486"/>
      <c r="AB2062" s="486"/>
      <c r="AC2062" s="486"/>
      <c r="AD2062" s="486"/>
      <c r="AE2062" s="486"/>
      <c r="AF2062" s="486"/>
      <c r="AG2062" s="486"/>
    </row>
    <row r="2063" spans="1:33">
      <c r="A2063" s="666">
        <v>44041</v>
      </c>
      <c r="B2063" s="115" t="s">
        <v>194</v>
      </c>
      <c r="C2063" s="486">
        <v>881011533</v>
      </c>
      <c r="D2063" s="115" t="s">
        <v>139</v>
      </c>
      <c r="E2063" s="115" t="s">
        <v>140</v>
      </c>
      <c r="F2063" s="486" t="s">
        <v>428</v>
      </c>
      <c r="G2063" s="486"/>
      <c r="H2063" s="666"/>
      <c r="I2063" s="666">
        <v>44055</v>
      </c>
      <c r="J2063" s="486"/>
      <c r="K2063" s="486"/>
      <c r="L2063" s="115" t="s">
        <v>492</v>
      </c>
      <c r="M2063" s="486"/>
      <c r="N2063" s="486"/>
      <c r="O2063" s="486"/>
      <c r="P2063" s="486"/>
      <c r="Q2063" s="486"/>
      <c r="R2063" s="486"/>
      <c r="S2063" s="486"/>
      <c r="T2063" s="486"/>
      <c r="U2063" s="486"/>
      <c r="V2063" s="486"/>
      <c r="W2063" s="486"/>
      <c r="X2063" s="486"/>
      <c r="Y2063" s="486"/>
      <c r="Z2063" s="486"/>
      <c r="AA2063" s="486"/>
      <c r="AB2063" s="486"/>
      <c r="AC2063" s="486"/>
      <c r="AD2063" s="486"/>
      <c r="AE2063" s="486"/>
      <c r="AF2063" s="486"/>
      <c r="AG2063" s="486"/>
    </row>
    <row r="2064" spans="1:33">
      <c r="A2064" s="666">
        <v>44041</v>
      </c>
      <c r="B2064" s="486" t="s">
        <v>138</v>
      </c>
      <c r="C2064" s="37">
        <v>882192176</v>
      </c>
      <c r="D2064" s="115" t="s">
        <v>139</v>
      </c>
      <c r="E2064" s="115" t="s">
        <v>140</v>
      </c>
      <c r="F2064" s="115" t="s">
        <v>200</v>
      </c>
      <c r="G2064" s="486"/>
      <c r="H2064" s="666"/>
      <c r="I2064" s="666">
        <v>44057</v>
      </c>
      <c r="J2064" s="486"/>
      <c r="K2064" s="486"/>
      <c r="L2064" s="115" t="s">
        <v>195</v>
      </c>
      <c r="M2064" s="486"/>
      <c r="N2064" s="486"/>
      <c r="O2064" s="486"/>
      <c r="P2064" s="486"/>
      <c r="Q2064" s="486"/>
      <c r="R2064" s="486"/>
      <c r="S2064" s="486"/>
      <c r="T2064" s="486"/>
      <c r="U2064" s="486"/>
      <c r="V2064" s="486"/>
      <c r="W2064" s="486"/>
      <c r="X2064" s="486"/>
      <c r="Y2064" s="486"/>
      <c r="Z2064" s="486"/>
      <c r="AA2064" s="486"/>
      <c r="AB2064" s="486"/>
      <c r="AC2064" s="486"/>
      <c r="AD2064" s="486"/>
      <c r="AE2064" s="486"/>
      <c r="AF2064" s="486"/>
      <c r="AG2064" s="486"/>
    </row>
    <row r="2065" spans="1:33">
      <c r="A2065" s="666">
        <v>44041</v>
      </c>
      <c r="B2065" s="115" t="s">
        <v>146</v>
      </c>
      <c r="C2065" s="486">
        <v>880136813</v>
      </c>
      <c r="D2065" s="115" t="s">
        <v>139</v>
      </c>
      <c r="E2065" s="115" t="s">
        <v>147</v>
      </c>
      <c r="F2065" s="115" t="s">
        <v>142</v>
      </c>
      <c r="G2065" s="486"/>
      <c r="H2065" s="666"/>
      <c r="I2065" s="486"/>
      <c r="J2065" s="486"/>
      <c r="K2065" s="486"/>
      <c r="L2065" s="486"/>
      <c r="M2065" s="486"/>
      <c r="N2065" s="486"/>
      <c r="O2065" s="486"/>
      <c r="P2065" s="486"/>
      <c r="Q2065" s="486"/>
      <c r="R2065" s="486"/>
      <c r="S2065" s="486"/>
      <c r="T2065" s="486"/>
      <c r="U2065" s="486"/>
      <c r="V2065" s="486"/>
      <c r="W2065" s="486"/>
      <c r="X2065" s="486"/>
      <c r="Y2065" s="486"/>
      <c r="Z2065" s="486"/>
      <c r="AA2065" s="486"/>
      <c r="AB2065" s="486"/>
      <c r="AC2065" s="486"/>
      <c r="AD2065" s="486"/>
      <c r="AE2065" s="486"/>
      <c r="AF2065" s="486"/>
      <c r="AG2065" s="486"/>
    </row>
    <row r="2066" spans="1:33">
      <c r="A2066" s="666">
        <v>44041</v>
      </c>
      <c r="B2066" s="115" t="s">
        <v>154</v>
      </c>
      <c r="C2066" s="486">
        <v>881672549</v>
      </c>
      <c r="D2066" s="115" t="s">
        <v>139</v>
      </c>
      <c r="E2066" s="115" t="s">
        <v>140</v>
      </c>
      <c r="F2066" s="486"/>
      <c r="G2066" s="486"/>
      <c r="H2066" s="666"/>
      <c r="I2066" s="666">
        <v>44057</v>
      </c>
      <c r="J2066" s="486"/>
      <c r="K2066" s="486"/>
      <c r="L2066" s="115" t="s">
        <v>195</v>
      </c>
      <c r="M2066" s="486"/>
      <c r="N2066" s="486"/>
      <c r="O2066" s="486"/>
      <c r="P2066" s="486"/>
      <c r="Q2066" s="486"/>
      <c r="R2066" s="486"/>
      <c r="S2066" s="486"/>
      <c r="T2066" s="486"/>
      <c r="U2066" s="486"/>
      <c r="V2066" s="486"/>
      <c r="W2066" s="486"/>
      <c r="X2066" s="486"/>
      <c r="Y2066" s="486"/>
      <c r="Z2066" s="486"/>
      <c r="AA2066" s="486"/>
      <c r="AB2066" s="486"/>
      <c r="AC2066" s="486"/>
      <c r="AD2066" s="486"/>
      <c r="AE2066" s="486"/>
      <c r="AF2066" s="486"/>
      <c r="AG2066" s="486"/>
    </row>
    <row r="2067" spans="1:33">
      <c r="A2067" s="666">
        <v>44041</v>
      </c>
      <c r="B2067" s="115" t="s">
        <v>281</v>
      </c>
      <c r="C2067" s="486">
        <v>881948540</v>
      </c>
      <c r="D2067" s="115" t="s">
        <v>139</v>
      </c>
      <c r="E2067" s="115" t="s">
        <v>140</v>
      </c>
      <c r="F2067" s="486" t="s">
        <v>11043</v>
      </c>
      <c r="G2067" s="486"/>
      <c r="H2067" s="666"/>
      <c r="I2067" s="666">
        <v>44055</v>
      </c>
      <c r="J2067" s="486"/>
      <c r="K2067" s="486"/>
      <c r="L2067" s="115" t="s">
        <v>39</v>
      </c>
      <c r="M2067" s="486"/>
      <c r="N2067" s="486"/>
      <c r="O2067" s="486"/>
      <c r="P2067" s="486"/>
      <c r="Q2067" s="486"/>
      <c r="R2067" s="486"/>
      <c r="S2067" s="486"/>
      <c r="T2067" s="486"/>
      <c r="U2067" s="486"/>
      <c r="V2067" s="486"/>
      <c r="W2067" s="486"/>
      <c r="X2067" s="486"/>
      <c r="Y2067" s="486"/>
      <c r="Z2067" s="486"/>
      <c r="AA2067" s="486"/>
      <c r="AB2067" s="486"/>
      <c r="AC2067" s="486"/>
      <c r="AD2067" s="486"/>
      <c r="AE2067" s="486"/>
      <c r="AF2067" s="486"/>
      <c r="AG2067" s="486"/>
    </row>
    <row r="2068" spans="1:33">
      <c r="A2068" s="666">
        <v>44041</v>
      </c>
      <c r="B2068" s="115" t="s">
        <v>194</v>
      </c>
      <c r="C2068" s="486">
        <v>880444845</v>
      </c>
      <c r="D2068" s="115" t="s">
        <v>139</v>
      </c>
      <c r="E2068" s="115" t="s">
        <v>140</v>
      </c>
      <c r="F2068" s="115" t="s">
        <v>142</v>
      </c>
      <c r="G2068" s="486"/>
      <c r="H2068" s="666"/>
      <c r="I2068" s="666">
        <v>44056</v>
      </c>
      <c r="J2068" s="486"/>
      <c r="K2068" s="486"/>
      <c r="L2068" s="115" t="s">
        <v>39</v>
      </c>
      <c r="M2068" s="486"/>
      <c r="N2068" s="486"/>
      <c r="O2068" s="486"/>
      <c r="P2068" s="486"/>
      <c r="Q2068" s="486"/>
      <c r="R2068" s="486"/>
      <c r="S2068" s="486"/>
      <c r="T2068" s="486"/>
      <c r="U2068" s="486"/>
      <c r="V2068" s="486"/>
      <c r="W2068" s="486"/>
      <c r="X2068" s="486"/>
      <c r="Y2068" s="486"/>
      <c r="Z2068" s="486"/>
      <c r="AA2068" s="486"/>
      <c r="AB2068" s="486"/>
      <c r="AC2068" s="486"/>
      <c r="AD2068" s="486"/>
      <c r="AE2068" s="486"/>
      <c r="AF2068" s="486"/>
      <c r="AG2068" s="486"/>
    </row>
    <row r="2069" spans="1:33">
      <c r="A2069" s="666">
        <v>44041</v>
      </c>
      <c r="B2069" s="115" t="s">
        <v>138</v>
      </c>
      <c r="C2069" s="37">
        <v>882085271</v>
      </c>
      <c r="D2069" s="115" t="s">
        <v>139</v>
      </c>
      <c r="E2069" s="115" t="s">
        <v>140</v>
      </c>
      <c r="F2069" s="115" t="s">
        <v>176</v>
      </c>
      <c r="G2069" s="486"/>
      <c r="H2069" s="666"/>
      <c r="I2069" s="666">
        <v>44056</v>
      </c>
      <c r="J2069" s="486"/>
      <c r="K2069" s="486"/>
      <c r="L2069" s="486" t="s">
        <v>39</v>
      </c>
      <c r="M2069" s="486"/>
      <c r="N2069" s="486"/>
      <c r="O2069" s="486"/>
      <c r="P2069" s="486"/>
      <c r="Q2069" s="486"/>
      <c r="R2069" s="486"/>
      <c r="S2069" s="486"/>
      <c r="T2069" s="486"/>
      <c r="U2069" s="486"/>
      <c r="V2069" s="486"/>
      <c r="W2069" s="486"/>
      <c r="X2069" s="486"/>
      <c r="Y2069" s="486"/>
      <c r="Z2069" s="486"/>
      <c r="AA2069" s="486"/>
      <c r="AB2069" s="486"/>
      <c r="AC2069" s="486"/>
      <c r="AD2069" s="486"/>
      <c r="AE2069" s="486"/>
      <c r="AF2069" s="486"/>
      <c r="AG2069" s="486"/>
    </row>
    <row r="2070" spans="1:33">
      <c r="A2070" s="666">
        <v>44041</v>
      </c>
      <c r="B2070" s="115" t="s">
        <v>227</v>
      </c>
      <c r="C2070" s="486">
        <v>880634652</v>
      </c>
      <c r="D2070" s="115" t="s">
        <v>139</v>
      </c>
      <c r="E2070" s="115" t="s">
        <v>140</v>
      </c>
      <c r="F2070" s="115" t="s">
        <v>142</v>
      </c>
      <c r="G2070" s="486"/>
      <c r="H2070" s="666"/>
      <c r="I2070" s="666">
        <v>44049</v>
      </c>
      <c r="J2070" s="486"/>
      <c r="K2070" s="486"/>
      <c r="L2070" s="115" t="s">
        <v>11044</v>
      </c>
      <c r="M2070" s="486"/>
      <c r="N2070" s="486"/>
      <c r="O2070" s="486"/>
      <c r="P2070" s="486"/>
      <c r="Q2070" s="486"/>
      <c r="R2070" s="486"/>
      <c r="S2070" s="486"/>
      <c r="T2070" s="486"/>
      <c r="U2070" s="486"/>
      <c r="V2070" s="486"/>
      <c r="W2070" s="486"/>
      <c r="X2070" s="486"/>
      <c r="Y2070" s="486"/>
      <c r="Z2070" s="486"/>
      <c r="AA2070" s="486"/>
      <c r="AB2070" s="486"/>
      <c r="AC2070" s="486"/>
      <c r="AD2070" s="486"/>
      <c r="AE2070" s="486"/>
      <c r="AF2070" s="486"/>
      <c r="AG2070" s="486"/>
    </row>
    <row r="2071" spans="1:33">
      <c r="A2071" s="666">
        <v>44041</v>
      </c>
      <c r="B2071" s="115" t="s">
        <v>138</v>
      </c>
      <c r="C2071" s="37">
        <v>882064945</v>
      </c>
      <c r="D2071" s="115" t="s">
        <v>139</v>
      </c>
      <c r="E2071" s="115" t="s">
        <v>140</v>
      </c>
      <c r="F2071" s="115" t="s">
        <v>142</v>
      </c>
      <c r="G2071" s="486"/>
      <c r="H2071" s="666"/>
      <c r="I2071" s="666">
        <v>44051</v>
      </c>
      <c r="J2071" s="486"/>
      <c r="K2071" s="486"/>
      <c r="L2071" s="486" t="s">
        <v>11045</v>
      </c>
      <c r="M2071" s="486"/>
      <c r="N2071" s="486"/>
      <c r="O2071" s="486"/>
      <c r="P2071" s="486"/>
      <c r="Q2071" s="486"/>
      <c r="R2071" s="486"/>
      <c r="S2071" s="486"/>
      <c r="T2071" s="486"/>
      <c r="U2071" s="486"/>
      <c r="V2071" s="486"/>
      <c r="W2071" s="486"/>
      <c r="X2071" s="486"/>
      <c r="Y2071" s="486"/>
      <c r="Z2071" s="486"/>
      <c r="AA2071" s="486"/>
      <c r="AB2071" s="486"/>
      <c r="AC2071" s="486"/>
      <c r="AD2071" s="486"/>
      <c r="AE2071" s="486"/>
      <c r="AF2071" s="486"/>
      <c r="AG2071" s="486"/>
    </row>
    <row r="2072" spans="1:33">
      <c r="A2072" s="666">
        <v>44041</v>
      </c>
      <c r="B2072" s="115" t="s">
        <v>281</v>
      </c>
      <c r="C2072" s="486">
        <v>882319227</v>
      </c>
      <c r="D2072" s="115" t="s">
        <v>152</v>
      </c>
      <c r="E2072" s="115" t="s">
        <v>150</v>
      </c>
      <c r="F2072" s="115" t="s">
        <v>142</v>
      </c>
      <c r="G2072" s="486"/>
      <c r="H2072" s="666"/>
      <c r="I2072" s="666"/>
      <c r="J2072" s="486"/>
      <c r="K2072" s="486"/>
      <c r="L2072" s="115" t="s">
        <v>492</v>
      </c>
      <c r="M2072" s="486"/>
      <c r="N2072" s="486"/>
      <c r="O2072" s="486"/>
      <c r="P2072" s="486"/>
      <c r="Q2072" s="486"/>
      <c r="R2072" s="486"/>
      <c r="S2072" s="486"/>
      <c r="T2072" s="486"/>
      <c r="U2072" s="486"/>
      <c r="V2072" s="486"/>
      <c r="W2072" s="486"/>
      <c r="X2072" s="486"/>
      <c r="Y2072" s="486"/>
      <c r="Z2072" s="486"/>
      <c r="AA2072" s="486"/>
      <c r="AB2072" s="486"/>
      <c r="AC2072" s="486"/>
      <c r="AD2072" s="486"/>
      <c r="AE2072" s="486"/>
      <c r="AF2072" s="486"/>
      <c r="AG2072" s="486"/>
    </row>
    <row r="2073" spans="1:33">
      <c r="A2073" s="666">
        <v>44041</v>
      </c>
      <c r="B2073" s="115" t="s">
        <v>194</v>
      </c>
      <c r="C2073" s="486">
        <v>880385479</v>
      </c>
      <c r="D2073" s="115" t="s">
        <v>139</v>
      </c>
      <c r="E2073" s="115" t="s">
        <v>140</v>
      </c>
      <c r="F2073" s="115" t="s">
        <v>340</v>
      </c>
      <c r="G2073" s="486"/>
      <c r="H2073" s="666"/>
      <c r="I2073" s="666">
        <v>44055</v>
      </c>
      <c r="J2073" s="486"/>
      <c r="K2073" s="486"/>
      <c r="L2073" s="115" t="s">
        <v>1897</v>
      </c>
      <c r="M2073" s="486"/>
      <c r="N2073" s="486"/>
      <c r="O2073" s="486"/>
      <c r="P2073" s="486"/>
      <c r="Q2073" s="486"/>
      <c r="R2073" s="486"/>
      <c r="S2073" s="486"/>
      <c r="T2073" s="486"/>
      <c r="U2073" s="486"/>
      <c r="V2073" s="486"/>
      <c r="W2073" s="486"/>
      <c r="X2073" s="486"/>
      <c r="Y2073" s="486"/>
      <c r="Z2073" s="486"/>
      <c r="AA2073" s="486"/>
      <c r="AB2073" s="486"/>
      <c r="AC2073" s="486"/>
      <c r="AD2073" s="486"/>
      <c r="AE2073" s="486"/>
      <c r="AF2073" s="486"/>
      <c r="AG2073" s="486"/>
    </row>
    <row r="2074" spans="1:33">
      <c r="A2074" s="666">
        <v>44041</v>
      </c>
      <c r="B2074" s="115" t="s">
        <v>146</v>
      </c>
      <c r="C2074" s="486">
        <v>881891118</v>
      </c>
      <c r="D2074" s="115" t="s">
        <v>139</v>
      </c>
      <c r="E2074" s="115" t="s">
        <v>150</v>
      </c>
      <c r="F2074" s="115" t="s">
        <v>142</v>
      </c>
      <c r="G2074" s="486"/>
      <c r="H2074" s="666"/>
      <c r="I2074" s="666">
        <v>44056</v>
      </c>
      <c r="J2074" s="486"/>
      <c r="K2074" s="486"/>
      <c r="L2074" s="115" t="s">
        <v>195</v>
      </c>
      <c r="M2074" s="486"/>
      <c r="N2074" s="770">
        <v>44016</v>
      </c>
      <c r="O2074" s="771">
        <v>999</v>
      </c>
      <c r="P2074" s="486"/>
      <c r="Q2074" s="486"/>
      <c r="R2074" s="486"/>
      <c r="S2074" s="486"/>
      <c r="T2074" s="486"/>
      <c r="U2074" s="486"/>
      <c r="V2074" s="486"/>
      <c r="W2074" s="486"/>
      <c r="X2074" s="486"/>
      <c r="Y2074" s="486"/>
      <c r="Z2074" s="486"/>
      <c r="AA2074" s="486"/>
      <c r="AB2074" s="486"/>
      <c r="AC2074" s="486"/>
      <c r="AD2074" s="486"/>
      <c r="AE2074" s="486"/>
      <c r="AF2074" s="486"/>
      <c r="AG2074" s="486"/>
    </row>
    <row r="2075" spans="1:33">
      <c r="A2075" s="666">
        <v>44041</v>
      </c>
      <c r="B2075" s="115" t="s">
        <v>297</v>
      </c>
      <c r="C2075" s="486">
        <v>881884256</v>
      </c>
      <c r="D2075" s="115" t="s">
        <v>139</v>
      </c>
      <c r="E2075" s="115" t="s">
        <v>140</v>
      </c>
      <c r="F2075" s="115" t="s">
        <v>11046</v>
      </c>
      <c r="G2075" s="486"/>
      <c r="H2075" s="666"/>
      <c r="I2075" s="666">
        <v>44068</v>
      </c>
      <c r="J2075" s="486"/>
      <c r="K2075" s="486"/>
      <c r="L2075" s="115" t="s">
        <v>11047</v>
      </c>
      <c r="M2075" s="486"/>
      <c r="N2075" s="486"/>
      <c r="O2075" s="486"/>
      <c r="P2075" s="486"/>
      <c r="Q2075" s="486"/>
      <c r="R2075" s="486"/>
      <c r="S2075" s="486"/>
      <c r="T2075" s="486"/>
      <c r="U2075" s="486"/>
      <c r="V2075" s="486"/>
      <c r="W2075" s="486"/>
      <c r="X2075" s="486"/>
      <c r="Y2075" s="486"/>
      <c r="Z2075" s="486"/>
      <c r="AA2075" s="486"/>
      <c r="AB2075" s="486"/>
      <c r="AC2075" s="486"/>
      <c r="AD2075" s="486"/>
      <c r="AE2075" s="486"/>
      <c r="AF2075" s="486"/>
      <c r="AG2075" s="486"/>
    </row>
    <row r="2076" spans="1:33">
      <c r="A2076" s="666">
        <v>44041</v>
      </c>
      <c r="B2076" s="115" t="s">
        <v>297</v>
      </c>
      <c r="C2076" s="37">
        <v>881845555</v>
      </c>
      <c r="D2076" s="115" t="s">
        <v>139</v>
      </c>
      <c r="E2076" s="115" t="s">
        <v>140</v>
      </c>
      <c r="F2076" s="115" t="s">
        <v>1836</v>
      </c>
      <c r="G2076" s="486"/>
      <c r="H2076" s="666"/>
      <c r="I2076" s="666">
        <v>44060</v>
      </c>
      <c r="J2076" s="486"/>
      <c r="K2076" s="486"/>
      <c r="L2076" s="115" t="s">
        <v>11048</v>
      </c>
      <c r="M2076" s="486"/>
      <c r="N2076" s="486"/>
      <c r="O2076" s="486"/>
      <c r="P2076" s="486"/>
      <c r="Q2076" s="486"/>
      <c r="R2076" s="486"/>
      <c r="S2076" s="486"/>
      <c r="T2076" s="486"/>
      <c r="U2076" s="486"/>
      <c r="V2076" s="486"/>
      <c r="W2076" s="486"/>
      <c r="X2076" s="486"/>
      <c r="Y2076" s="486"/>
      <c r="Z2076" s="486"/>
      <c r="AA2076" s="486"/>
      <c r="AB2076" s="486"/>
      <c r="AC2076" s="486"/>
      <c r="AD2076" s="486"/>
      <c r="AE2076" s="486"/>
      <c r="AF2076" s="486"/>
      <c r="AG2076" s="486"/>
    </row>
    <row r="2077" spans="1:33">
      <c r="A2077" s="666">
        <v>44041</v>
      </c>
      <c r="B2077" s="115" t="s">
        <v>194</v>
      </c>
      <c r="C2077" s="486">
        <v>880385275</v>
      </c>
      <c r="D2077" s="115" t="s">
        <v>139</v>
      </c>
      <c r="E2077" s="115" t="s">
        <v>140</v>
      </c>
      <c r="F2077" s="115" t="s">
        <v>246</v>
      </c>
      <c r="G2077" s="486"/>
      <c r="H2077" s="666"/>
      <c r="I2077" s="666">
        <v>44056</v>
      </c>
      <c r="J2077" s="486"/>
      <c r="K2077" s="486"/>
      <c r="L2077" s="115" t="s">
        <v>195</v>
      </c>
      <c r="M2077" s="486"/>
      <c r="N2077" s="486"/>
      <c r="O2077" s="486"/>
      <c r="P2077" s="486"/>
      <c r="Q2077" s="486"/>
      <c r="R2077" s="486"/>
      <c r="S2077" s="486"/>
      <c r="T2077" s="486"/>
      <c r="U2077" s="486"/>
      <c r="V2077" s="486"/>
      <c r="W2077" s="486"/>
      <c r="X2077" s="486"/>
      <c r="Y2077" s="486"/>
      <c r="Z2077" s="486"/>
      <c r="AA2077" s="486"/>
      <c r="AB2077" s="486"/>
      <c r="AC2077" s="486"/>
      <c r="AD2077" s="486"/>
      <c r="AE2077" s="486"/>
      <c r="AF2077" s="486"/>
      <c r="AG2077" s="486"/>
    </row>
    <row r="2078" spans="1:33">
      <c r="A2078" s="666">
        <v>44041</v>
      </c>
      <c r="B2078" s="115" t="s">
        <v>206</v>
      </c>
      <c r="C2078" s="486">
        <v>880883335</v>
      </c>
      <c r="D2078" s="115" t="s">
        <v>139</v>
      </c>
      <c r="E2078" s="115" t="s">
        <v>140</v>
      </c>
      <c r="F2078" s="115" t="s">
        <v>11049</v>
      </c>
      <c r="G2078" s="486"/>
      <c r="H2078" s="666"/>
      <c r="I2078" s="666">
        <v>44071</v>
      </c>
      <c r="J2078" s="486"/>
      <c r="K2078" s="486"/>
      <c r="L2078" s="115" t="s">
        <v>195</v>
      </c>
      <c r="M2078" s="486"/>
      <c r="N2078" s="486"/>
      <c r="O2078" s="486"/>
      <c r="P2078" s="486"/>
      <c r="Q2078" s="486"/>
      <c r="R2078" s="486"/>
      <c r="S2078" s="486"/>
      <c r="T2078" s="486"/>
      <c r="U2078" s="486"/>
      <c r="V2078" s="486"/>
      <c r="W2078" s="486"/>
      <c r="X2078" s="486"/>
      <c r="Y2078" s="486"/>
      <c r="Z2078" s="486"/>
      <c r="AA2078" s="486"/>
      <c r="AB2078" s="486"/>
      <c r="AC2078" s="486"/>
      <c r="AD2078" s="486"/>
      <c r="AE2078" s="486"/>
      <c r="AF2078" s="486"/>
      <c r="AG2078" s="486"/>
    </row>
    <row r="2079" spans="1:33">
      <c r="A2079" s="666">
        <v>44041</v>
      </c>
      <c r="B2079" s="115" t="s">
        <v>297</v>
      </c>
      <c r="C2079" s="37">
        <v>881827326</v>
      </c>
      <c r="D2079" s="115" t="s">
        <v>152</v>
      </c>
      <c r="E2079" s="115" t="s">
        <v>150</v>
      </c>
      <c r="F2079" s="115" t="s">
        <v>359</v>
      </c>
      <c r="G2079" s="486"/>
      <c r="H2079" s="666"/>
      <c r="I2079" s="666">
        <v>44046</v>
      </c>
      <c r="J2079" s="486"/>
      <c r="K2079" s="486"/>
      <c r="L2079" s="115" t="s">
        <v>11050</v>
      </c>
      <c r="M2079" s="486"/>
      <c r="N2079" s="486"/>
      <c r="O2079" s="486"/>
      <c r="P2079" s="486"/>
      <c r="Q2079" s="486"/>
      <c r="R2079" s="486"/>
      <c r="S2079" s="486"/>
      <c r="T2079" s="486"/>
      <c r="U2079" s="486"/>
      <c r="V2079" s="486"/>
      <c r="W2079" s="486"/>
      <c r="X2079" s="486"/>
      <c r="Y2079" s="486"/>
      <c r="Z2079" s="486"/>
      <c r="AA2079" s="486"/>
      <c r="AB2079" s="486"/>
      <c r="AC2079" s="486"/>
      <c r="AD2079" s="486"/>
      <c r="AE2079" s="486"/>
      <c r="AF2079" s="486"/>
      <c r="AG2079" s="486"/>
    </row>
    <row r="2080" spans="1:33">
      <c r="A2080" s="666">
        <v>44041</v>
      </c>
      <c r="B2080" s="115" t="s">
        <v>227</v>
      </c>
      <c r="C2080" s="486">
        <v>880632927</v>
      </c>
      <c r="D2080" s="115" t="s">
        <v>139</v>
      </c>
      <c r="E2080" s="115" t="s">
        <v>140</v>
      </c>
      <c r="F2080" s="115" t="s">
        <v>142</v>
      </c>
      <c r="G2080" s="486"/>
      <c r="H2080" s="666"/>
      <c r="I2080" s="666">
        <v>44049</v>
      </c>
      <c r="J2080" s="486"/>
      <c r="K2080" s="486"/>
      <c r="L2080" s="115" t="s">
        <v>11051</v>
      </c>
      <c r="M2080" s="486"/>
      <c r="N2080" s="486"/>
      <c r="O2080" s="486"/>
      <c r="P2080" s="486"/>
      <c r="Q2080" s="486"/>
      <c r="R2080" s="486"/>
      <c r="S2080" s="486"/>
      <c r="T2080" s="486"/>
      <c r="U2080" s="486"/>
      <c r="V2080" s="486"/>
      <c r="W2080" s="486"/>
      <c r="X2080" s="486"/>
      <c r="Y2080" s="486"/>
      <c r="Z2080" s="486"/>
      <c r="AA2080" s="486"/>
      <c r="AB2080" s="486"/>
      <c r="AC2080" s="486"/>
      <c r="AD2080" s="486"/>
      <c r="AE2080" s="486"/>
      <c r="AF2080" s="486"/>
      <c r="AG2080" s="486"/>
    </row>
    <row r="2081" spans="1:33">
      <c r="A2081" s="665">
        <v>44041</v>
      </c>
      <c r="B2081" s="115" t="s">
        <v>227</v>
      </c>
      <c r="C2081" s="486">
        <v>880629570</v>
      </c>
      <c r="D2081" s="115" t="s">
        <v>152</v>
      </c>
      <c r="E2081" s="115" t="s">
        <v>140</v>
      </c>
      <c r="F2081" s="115" t="s">
        <v>142</v>
      </c>
      <c r="G2081" s="486"/>
      <c r="H2081" s="666"/>
      <c r="I2081" s="666">
        <v>44049</v>
      </c>
      <c r="J2081" s="486"/>
      <c r="K2081" s="486"/>
      <c r="L2081" s="115" t="s">
        <v>11052</v>
      </c>
      <c r="M2081" s="486"/>
      <c r="N2081" s="486"/>
      <c r="O2081" s="486"/>
      <c r="P2081" s="486"/>
      <c r="Q2081" s="486"/>
      <c r="R2081" s="486"/>
      <c r="S2081" s="486"/>
      <c r="T2081" s="486"/>
      <c r="U2081" s="486"/>
      <c r="V2081" s="486"/>
      <c r="W2081" s="486"/>
      <c r="X2081" s="486"/>
      <c r="Y2081" s="486"/>
      <c r="Z2081" s="486"/>
      <c r="AA2081" s="486"/>
      <c r="AB2081" s="486"/>
      <c r="AC2081" s="486"/>
      <c r="AD2081" s="486"/>
      <c r="AE2081" s="486"/>
      <c r="AF2081" s="486"/>
      <c r="AG2081" s="486"/>
    </row>
    <row r="2082" spans="1:33">
      <c r="A2082" s="666">
        <v>44041</v>
      </c>
      <c r="B2082" s="115" t="s">
        <v>138</v>
      </c>
      <c r="C2082" s="37">
        <v>881957462</v>
      </c>
      <c r="D2082" s="115" t="s">
        <v>139</v>
      </c>
      <c r="E2082" s="115" t="s">
        <v>140</v>
      </c>
      <c r="F2082" s="115" t="s">
        <v>11053</v>
      </c>
      <c r="G2082" s="486"/>
      <c r="H2082" s="666"/>
      <c r="I2082" s="666">
        <v>44049</v>
      </c>
      <c r="J2082" s="486"/>
      <c r="K2082" s="486"/>
      <c r="L2082" s="115" t="s">
        <v>11054</v>
      </c>
      <c r="M2082" s="486"/>
      <c r="N2082" s="486"/>
      <c r="O2082" s="486"/>
      <c r="P2082" s="486"/>
      <c r="Q2082" s="486"/>
      <c r="R2082" s="486"/>
      <c r="S2082" s="486"/>
      <c r="T2082" s="486"/>
      <c r="U2082" s="486"/>
      <c r="V2082" s="486"/>
      <c r="W2082" s="486"/>
      <c r="X2082" s="486"/>
      <c r="Y2082" s="486"/>
      <c r="Z2082" s="486"/>
      <c r="AA2082" s="486"/>
      <c r="AB2082" s="486"/>
      <c r="AC2082" s="486"/>
      <c r="AD2082" s="486"/>
      <c r="AE2082" s="486"/>
      <c r="AF2082" s="486"/>
      <c r="AG2082" s="486"/>
    </row>
    <row r="2083" spans="1:33">
      <c r="A2083" s="666">
        <v>44041</v>
      </c>
      <c r="B2083" s="115" t="s">
        <v>144</v>
      </c>
      <c r="C2083" s="486">
        <v>880047838</v>
      </c>
      <c r="D2083" s="115" t="s">
        <v>139</v>
      </c>
      <c r="E2083" s="115" t="s">
        <v>140</v>
      </c>
      <c r="F2083" s="115" t="s">
        <v>142</v>
      </c>
      <c r="G2083" s="486"/>
      <c r="H2083" s="666"/>
      <c r="I2083" s="666">
        <v>44069</v>
      </c>
      <c r="J2083" s="486"/>
      <c r="K2083" s="486"/>
      <c r="L2083" s="115" t="s">
        <v>492</v>
      </c>
      <c r="M2083" s="486"/>
      <c r="N2083" s="486"/>
      <c r="O2083" s="486"/>
      <c r="P2083" s="486"/>
      <c r="Q2083" s="486"/>
      <c r="R2083" s="486"/>
      <c r="S2083" s="486"/>
      <c r="T2083" s="486"/>
      <c r="U2083" s="486"/>
      <c r="V2083" s="486"/>
      <c r="W2083" s="486"/>
      <c r="X2083" s="486"/>
      <c r="Y2083" s="486"/>
      <c r="Z2083" s="486"/>
      <c r="AA2083" s="486"/>
      <c r="AB2083" s="486"/>
      <c r="AC2083" s="486"/>
      <c r="AD2083" s="486"/>
      <c r="AE2083" s="486"/>
      <c r="AF2083" s="486"/>
      <c r="AG2083" s="486"/>
    </row>
    <row r="2084" spans="1:33">
      <c r="A2084" s="666">
        <v>44041</v>
      </c>
      <c r="B2084" s="115" t="s">
        <v>297</v>
      </c>
      <c r="C2084" s="37">
        <v>880965104</v>
      </c>
      <c r="D2084" s="115" t="s">
        <v>139</v>
      </c>
      <c r="E2084" s="115" t="s">
        <v>140</v>
      </c>
      <c r="F2084" s="115" t="s">
        <v>11055</v>
      </c>
      <c r="G2084" s="486"/>
      <c r="H2084" s="666"/>
      <c r="I2084" s="666">
        <v>44053</v>
      </c>
      <c r="J2084" s="486"/>
      <c r="K2084" s="486"/>
      <c r="L2084" s="486" t="s">
        <v>11056</v>
      </c>
      <c r="M2084" s="486"/>
      <c r="N2084" s="486"/>
      <c r="O2084" s="486"/>
      <c r="P2084" s="486"/>
      <c r="Q2084" s="486"/>
      <c r="R2084" s="486"/>
      <c r="S2084" s="486"/>
      <c r="T2084" s="486"/>
      <c r="U2084" s="486"/>
      <c r="V2084" s="486"/>
      <c r="W2084" s="486"/>
      <c r="X2084" s="486"/>
      <c r="Y2084" s="486"/>
      <c r="Z2084" s="486"/>
      <c r="AA2084" s="486"/>
      <c r="AB2084" s="486"/>
      <c r="AC2084" s="486"/>
      <c r="AD2084" s="486"/>
      <c r="AE2084" s="486"/>
      <c r="AF2084" s="486"/>
      <c r="AG2084" s="486"/>
    </row>
    <row r="2085" spans="1:33">
      <c r="A2085" s="666">
        <v>44041</v>
      </c>
      <c r="B2085" s="115" t="s">
        <v>175</v>
      </c>
      <c r="C2085" s="486">
        <v>881485822</v>
      </c>
      <c r="D2085" s="115" t="s">
        <v>139</v>
      </c>
      <c r="E2085" s="115" t="s">
        <v>140</v>
      </c>
      <c r="F2085" s="115" t="s">
        <v>1329</v>
      </c>
      <c r="G2085" s="486"/>
      <c r="H2085" s="666"/>
      <c r="I2085" s="666">
        <v>44057</v>
      </c>
      <c r="J2085" s="486"/>
      <c r="K2085" s="486"/>
      <c r="L2085" s="486"/>
      <c r="M2085" s="486"/>
      <c r="N2085" s="486"/>
      <c r="O2085" s="486"/>
      <c r="P2085" s="486"/>
      <c r="Q2085" s="486"/>
      <c r="R2085" s="486"/>
      <c r="S2085" s="486"/>
      <c r="T2085" s="486"/>
      <c r="U2085" s="486"/>
      <c r="V2085" s="486"/>
      <c r="W2085" s="486"/>
      <c r="X2085" s="486"/>
      <c r="Y2085" s="486"/>
      <c r="Z2085" s="486"/>
      <c r="AA2085" s="486"/>
      <c r="AB2085" s="486"/>
      <c r="AC2085" s="486"/>
      <c r="AD2085" s="486"/>
      <c r="AE2085" s="486"/>
      <c r="AF2085" s="486"/>
      <c r="AG2085" s="486"/>
    </row>
    <row r="2086" spans="1:33">
      <c r="A2086" s="666">
        <v>44041</v>
      </c>
      <c r="B2086" s="115" t="s">
        <v>175</v>
      </c>
      <c r="C2086" s="486">
        <v>882387725</v>
      </c>
      <c r="D2086" s="115" t="s">
        <v>139</v>
      </c>
      <c r="E2086" s="115" t="s">
        <v>140</v>
      </c>
      <c r="F2086" s="115" t="s">
        <v>142</v>
      </c>
      <c r="G2086" s="486"/>
      <c r="H2086" s="666">
        <v>44042</v>
      </c>
      <c r="I2086" s="666"/>
      <c r="J2086" s="115" t="s">
        <v>142</v>
      </c>
      <c r="K2086" s="486">
        <v>2715</v>
      </c>
      <c r="L2086" s="115" t="s">
        <v>11057</v>
      </c>
      <c r="M2086" s="486"/>
      <c r="N2086" s="486"/>
      <c r="O2086" s="486"/>
      <c r="P2086" s="486"/>
      <c r="Q2086" s="486"/>
      <c r="R2086" s="486"/>
      <c r="S2086" s="486"/>
      <c r="T2086" s="486"/>
      <c r="U2086" s="486"/>
      <c r="V2086" s="486"/>
      <c r="W2086" s="486"/>
      <c r="X2086" s="486"/>
      <c r="Y2086" s="486"/>
      <c r="Z2086" s="486"/>
      <c r="AA2086" s="486"/>
      <c r="AB2086" s="486"/>
      <c r="AC2086" s="486"/>
      <c r="AD2086" s="486"/>
      <c r="AE2086" s="486"/>
      <c r="AF2086" s="486"/>
      <c r="AG2086" s="486"/>
    </row>
    <row r="2087" spans="1:33">
      <c r="A2087" s="666">
        <v>44041</v>
      </c>
      <c r="B2087" s="115" t="s">
        <v>194</v>
      </c>
      <c r="C2087" s="486">
        <v>880377190</v>
      </c>
      <c r="D2087" s="115" t="s">
        <v>139</v>
      </c>
      <c r="E2087" s="115" t="s">
        <v>140</v>
      </c>
      <c r="F2087" s="115" t="s">
        <v>142</v>
      </c>
      <c r="G2087" s="486"/>
      <c r="H2087" s="666"/>
      <c r="I2087" s="666">
        <v>44056</v>
      </c>
      <c r="J2087" s="486"/>
      <c r="K2087" s="486"/>
      <c r="L2087" s="115" t="s">
        <v>195</v>
      </c>
      <c r="M2087" s="486"/>
      <c r="N2087" s="486"/>
      <c r="O2087" s="486"/>
      <c r="P2087" s="486"/>
      <c r="Q2087" s="486"/>
      <c r="R2087" s="486"/>
      <c r="S2087" s="486"/>
      <c r="T2087" s="486"/>
      <c r="U2087" s="486"/>
      <c r="V2087" s="486"/>
      <c r="W2087" s="486"/>
      <c r="X2087" s="486"/>
      <c r="Y2087" s="486"/>
      <c r="Z2087" s="486"/>
      <c r="AA2087" s="486"/>
      <c r="AB2087" s="486"/>
      <c r="AC2087" s="486"/>
      <c r="AD2087" s="486"/>
      <c r="AE2087" s="486"/>
      <c r="AF2087" s="486"/>
      <c r="AG2087" s="486"/>
    </row>
    <row r="2088" spans="1:33">
      <c r="A2088" s="666">
        <v>44041</v>
      </c>
      <c r="B2088" s="115" t="s">
        <v>281</v>
      </c>
      <c r="C2088" s="486">
        <v>882289482</v>
      </c>
      <c r="D2088" s="115" t="s">
        <v>139</v>
      </c>
      <c r="E2088" s="115" t="s">
        <v>150</v>
      </c>
      <c r="F2088" s="115" t="s">
        <v>315</v>
      </c>
      <c r="G2088" s="486"/>
      <c r="H2088" s="666"/>
      <c r="I2088" s="666">
        <v>44055</v>
      </c>
      <c r="J2088" s="486"/>
      <c r="K2088" s="486"/>
      <c r="L2088" s="486" t="s">
        <v>195</v>
      </c>
      <c r="M2088" s="486"/>
      <c r="N2088" s="486"/>
      <c r="O2088" s="486"/>
      <c r="P2088" s="486"/>
      <c r="Q2088" s="486"/>
      <c r="R2088" s="486"/>
      <c r="S2088" s="486"/>
      <c r="T2088" s="486"/>
      <c r="U2088" s="486"/>
      <c r="V2088" s="486"/>
      <c r="W2088" s="486"/>
      <c r="X2088" s="486"/>
      <c r="Y2088" s="486"/>
      <c r="Z2088" s="486"/>
      <c r="AA2088" s="486"/>
      <c r="AB2088" s="486"/>
      <c r="AC2088" s="486"/>
      <c r="AD2088" s="486"/>
      <c r="AE2088" s="486"/>
      <c r="AF2088" s="486"/>
      <c r="AG2088" s="486"/>
    </row>
    <row r="2089" spans="1:33">
      <c r="A2089" s="666">
        <v>44041</v>
      </c>
      <c r="B2089" s="115" t="s">
        <v>146</v>
      </c>
      <c r="C2089" s="486">
        <v>881908221</v>
      </c>
      <c r="D2089" s="115" t="s">
        <v>139</v>
      </c>
      <c r="E2089" s="115" t="s">
        <v>140</v>
      </c>
      <c r="F2089" s="115" t="s">
        <v>213</v>
      </c>
      <c r="G2089" s="486"/>
      <c r="H2089" s="666">
        <v>44041</v>
      </c>
      <c r="I2089" s="666">
        <v>44056</v>
      </c>
      <c r="J2089" s="115" t="s">
        <v>213</v>
      </c>
      <c r="K2089" s="486">
        <v>999</v>
      </c>
      <c r="L2089" s="486"/>
      <c r="M2089" s="486"/>
      <c r="N2089" s="486"/>
      <c r="O2089" s="486"/>
      <c r="P2089" s="486"/>
      <c r="Q2089" s="486"/>
      <c r="R2089" s="486"/>
      <c r="S2089" s="486"/>
      <c r="T2089" s="486"/>
      <c r="U2089" s="486"/>
      <c r="V2089" s="486"/>
      <c r="W2089" s="486"/>
      <c r="X2089" s="486"/>
      <c r="Y2089" s="486"/>
      <c r="Z2089" s="486"/>
      <c r="AA2089" s="486"/>
      <c r="AB2089" s="486"/>
      <c r="AC2089" s="486"/>
      <c r="AD2089" s="486"/>
      <c r="AE2089" s="486"/>
      <c r="AF2089" s="486"/>
      <c r="AG2089" s="486"/>
    </row>
    <row r="2090" spans="1:33">
      <c r="A2090" s="666">
        <v>44041</v>
      </c>
      <c r="B2090" s="115" t="s">
        <v>167</v>
      </c>
      <c r="C2090" s="37">
        <v>880703200</v>
      </c>
      <c r="D2090" s="115" t="s">
        <v>139</v>
      </c>
      <c r="E2090" s="115" t="s">
        <v>140</v>
      </c>
      <c r="F2090" s="115" t="s">
        <v>142</v>
      </c>
      <c r="G2090" s="486"/>
      <c r="H2090" s="666"/>
      <c r="I2090" s="666">
        <v>44054</v>
      </c>
      <c r="J2090" s="486"/>
      <c r="K2090" s="486"/>
      <c r="L2090" s="486"/>
      <c r="M2090" s="486"/>
      <c r="N2090" s="486"/>
      <c r="O2090" s="486"/>
      <c r="P2090" s="486"/>
      <c r="Q2090" s="486"/>
      <c r="R2090" s="486"/>
      <c r="S2090" s="486"/>
      <c r="T2090" s="486"/>
      <c r="U2090" s="486"/>
      <c r="V2090" s="486"/>
      <c r="W2090" s="486"/>
      <c r="X2090" s="486"/>
      <c r="Y2090" s="486"/>
      <c r="Z2090" s="486"/>
      <c r="AA2090" s="486"/>
      <c r="AB2090" s="486"/>
      <c r="AC2090" s="486"/>
      <c r="AD2090" s="486"/>
      <c r="AE2090" s="486"/>
      <c r="AF2090" s="486"/>
      <c r="AG2090" s="486"/>
    </row>
    <row r="2091" spans="1:33">
      <c r="A2091" s="666">
        <v>44041</v>
      </c>
      <c r="B2091" s="115" t="s">
        <v>167</v>
      </c>
      <c r="C2091" s="37">
        <v>882360389</v>
      </c>
      <c r="D2091" s="115" t="s">
        <v>139</v>
      </c>
      <c r="E2091" s="115" t="s">
        <v>140</v>
      </c>
      <c r="F2091" s="115" t="s">
        <v>181</v>
      </c>
      <c r="G2091" s="486"/>
      <c r="H2091" s="666"/>
      <c r="I2091" s="666">
        <v>44054</v>
      </c>
      <c r="J2091" s="486"/>
      <c r="K2091" s="486"/>
      <c r="L2091" s="486"/>
      <c r="M2091" s="486"/>
      <c r="N2091" s="486"/>
      <c r="O2091" s="486"/>
      <c r="P2091" s="486"/>
      <c r="Q2091" s="486"/>
      <c r="R2091" s="486"/>
      <c r="S2091" s="486"/>
      <c r="T2091" s="486"/>
      <c r="U2091" s="486"/>
      <c r="V2091" s="486"/>
      <c r="W2091" s="486"/>
      <c r="X2091" s="486"/>
      <c r="Y2091" s="486"/>
      <c r="Z2091" s="486"/>
      <c r="AA2091" s="486"/>
      <c r="AB2091" s="486"/>
      <c r="AC2091" s="486"/>
      <c r="AD2091" s="486"/>
      <c r="AE2091" s="486"/>
      <c r="AF2091" s="486"/>
      <c r="AG2091" s="486"/>
    </row>
    <row r="2092" spans="1:33">
      <c r="A2092" s="666">
        <v>44041</v>
      </c>
      <c r="B2092" s="115" t="s">
        <v>167</v>
      </c>
      <c r="C2092" s="37">
        <v>880184617</v>
      </c>
      <c r="D2092" s="115" t="s">
        <v>139</v>
      </c>
      <c r="E2092" s="115" t="s">
        <v>140</v>
      </c>
      <c r="F2092" s="115" t="s">
        <v>268</v>
      </c>
      <c r="G2092" s="486"/>
      <c r="H2092" s="666"/>
      <c r="I2092" s="666">
        <v>44053</v>
      </c>
      <c r="J2092" s="486"/>
      <c r="K2092" s="486"/>
      <c r="L2092" s="486"/>
      <c r="M2092" s="486"/>
      <c r="N2092" s="486"/>
      <c r="O2092" s="486"/>
      <c r="P2092" s="486"/>
      <c r="Q2092" s="486"/>
      <c r="R2092" s="486"/>
      <c r="S2092" s="486"/>
      <c r="T2092" s="486"/>
      <c r="U2092" s="486"/>
      <c r="V2092" s="486"/>
      <c r="W2092" s="486"/>
      <c r="X2092" s="486"/>
      <c r="Y2092" s="486"/>
      <c r="Z2092" s="486"/>
      <c r="AA2092" s="486"/>
      <c r="AB2092" s="486"/>
      <c r="AC2092" s="486"/>
      <c r="AD2092" s="486"/>
      <c r="AE2092" s="486"/>
      <c r="AF2092" s="486"/>
      <c r="AG2092" s="486"/>
    </row>
    <row r="2093" spans="1:33">
      <c r="A2093" s="665">
        <v>44018</v>
      </c>
      <c r="B2093" s="115" t="s">
        <v>144</v>
      </c>
      <c r="C2093" s="262">
        <v>882319472</v>
      </c>
      <c r="D2093" s="115" t="s">
        <v>139</v>
      </c>
      <c r="E2093" s="115" t="s">
        <v>140</v>
      </c>
      <c r="F2093" s="665" t="s">
        <v>190</v>
      </c>
      <c r="G2093" s="115"/>
      <c r="H2093" s="665">
        <v>44041</v>
      </c>
      <c r="I2093" s="665">
        <v>44035</v>
      </c>
      <c r="J2093" s="115" t="s">
        <v>168</v>
      </c>
      <c r="K2093" s="262">
        <v>28.8</v>
      </c>
      <c r="L2093" s="115" t="s">
        <v>195</v>
      </c>
      <c r="M2093" s="37"/>
      <c r="N2093" s="37"/>
      <c r="O2093" s="37"/>
      <c r="P2093" s="37"/>
      <c r="Q2093" s="37"/>
      <c r="R2093" s="37"/>
      <c r="S2093" s="37"/>
      <c r="T2093" s="37"/>
      <c r="U2093" s="37"/>
      <c r="V2093" s="37"/>
      <c r="W2093" s="37"/>
      <c r="X2093" s="37"/>
      <c r="Y2093" s="37"/>
      <c r="Z2093" s="37"/>
      <c r="AA2093" s="37"/>
      <c r="AB2093" s="37"/>
      <c r="AC2093" s="37"/>
      <c r="AD2093" s="37"/>
      <c r="AE2093" s="37"/>
      <c r="AF2093" s="37"/>
      <c r="AG2093" s="37"/>
    </row>
    <row r="2094" spans="1:33">
      <c r="A2094" s="265">
        <v>44042</v>
      </c>
      <c r="B2094" s="115" t="s">
        <v>175</v>
      </c>
      <c r="C2094" s="37">
        <v>880767756</v>
      </c>
      <c r="D2094" s="115" t="s">
        <v>139</v>
      </c>
      <c r="E2094" s="115" t="s">
        <v>150</v>
      </c>
      <c r="F2094" s="486" t="s">
        <v>258</v>
      </c>
      <c r="G2094" s="37"/>
      <c r="H2094" s="265">
        <v>44042</v>
      </c>
      <c r="I2094" s="37"/>
      <c r="J2094" s="23"/>
      <c r="K2094" s="37">
        <v>35</v>
      </c>
      <c r="L2094" s="37"/>
      <c r="M2094" s="37"/>
      <c r="N2094" s="265">
        <v>44042</v>
      </c>
      <c r="O2094" s="37">
        <v>512.27</v>
      </c>
      <c r="P2094" s="37"/>
      <c r="Q2094" s="37"/>
      <c r="R2094" s="37"/>
      <c r="S2094" s="37"/>
      <c r="T2094" s="37"/>
      <c r="U2094" s="37"/>
      <c r="V2094" s="37"/>
      <c r="W2094" s="37"/>
      <c r="X2094" s="37"/>
      <c r="Y2094" s="37"/>
      <c r="Z2094" s="37"/>
      <c r="AA2094" s="37"/>
      <c r="AB2094" s="37"/>
      <c r="AC2094" s="37"/>
      <c r="AD2094" s="37"/>
      <c r="AE2094" s="37"/>
      <c r="AF2094" s="37"/>
      <c r="AG2094" s="37"/>
    </row>
    <row r="2095" spans="1:33">
      <c r="A2095" s="265">
        <v>44042</v>
      </c>
      <c r="B2095" s="115" t="s">
        <v>206</v>
      </c>
      <c r="C2095" s="37">
        <v>880449530</v>
      </c>
      <c r="D2095" s="115" t="s">
        <v>139</v>
      </c>
      <c r="E2095" s="115" t="s">
        <v>140</v>
      </c>
      <c r="F2095" s="115" t="s">
        <v>142</v>
      </c>
      <c r="G2095" s="642">
        <v>44042</v>
      </c>
      <c r="H2095" s="642">
        <v>44042</v>
      </c>
      <c r="I2095" s="642">
        <v>44056</v>
      </c>
      <c r="J2095" s="680" t="s">
        <v>142</v>
      </c>
      <c r="K2095" s="629">
        <v>2631</v>
      </c>
      <c r="L2095" s="680" t="s">
        <v>1868</v>
      </c>
      <c r="M2095" s="37"/>
      <c r="N2095" s="37"/>
      <c r="O2095" s="37"/>
      <c r="P2095" s="37"/>
      <c r="Q2095" s="37"/>
      <c r="R2095" s="37"/>
      <c r="S2095" s="37"/>
      <c r="T2095" s="37"/>
      <c r="U2095" s="37"/>
      <c r="V2095" s="37"/>
      <c r="W2095" s="37"/>
      <c r="X2095" s="37"/>
      <c r="Y2095" s="37"/>
      <c r="Z2095" s="37"/>
      <c r="AA2095" s="37"/>
      <c r="AB2095" s="37"/>
      <c r="AC2095" s="37"/>
      <c r="AD2095" s="37"/>
      <c r="AE2095" s="37"/>
      <c r="AF2095" s="37"/>
      <c r="AG2095" s="37"/>
    </row>
    <row r="2096" spans="1:33">
      <c r="A2096" s="265">
        <v>44042</v>
      </c>
      <c r="B2096" s="115" t="s">
        <v>138</v>
      </c>
      <c r="C2096" s="37">
        <v>880039304</v>
      </c>
      <c r="D2096" s="115" t="s">
        <v>139</v>
      </c>
      <c r="E2096" s="115" t="s">
        <v>140</v>
      </c>
      <c r="F2096" s="115" t="s">
        <v>340</v>
      </c>
      <c r="G2096" s="37"/>
      <c r="H2096" s="37"/>
      <c r="I2096" s="265">
        <v>44049</v>
      </c>
      <c r="J2096" s="37"/>
      <c r="K2096" s="37"/>
      <c r="L2096" s="115" t="s">
        <v>280</v>
      </c>
      <c r="M2096" s="37"/>
      <c r="N2096" s="37"/>
      <c r="O2096" s="37"/>
      <c r="P2096" s="37"/>
      <c r="Q2096" s="37"/>
      <c r="R2096" s="37"/>
      <c r="S2096" s="37"/>
      <c r="T2096" s="37"/>
      <c r="U2096" s="37"/>
      <c r="V2096" s="37"/>
      <c r="W2096" s="37"/>
      <c r="X2096" s="37"/>
      <c r="Y2096" s="37"/>
      <c r="Z2096" s="37"/>
      <c r="AA2096" s="37"/>
      <c r="AB2096" s="37"/>
      <c r="AC2096" s="37"/>
      <c r="AD2096" s="37"/>
      <c r="AE2096" s="37"/>
      <c r="AF2096" s="37"/>
      <c r="AG2096" s="37"/>
    </row>
    <row r="2097" spans="1:33">
      <c r="A2097" s="265">
        <v>44042</v>
      </c>
      <c r="B2097" s="115" t="s">
        <v>154</v>
      </c>
      <c r="C2097" s="37">
        <v>881949235</v>
      </c>
      <c r="D2097" s="115" t="s">
        <v>139</v>
      </c>
      <c r="E2097" s="115" t="s">
        <v>140</v>
      </c>
      <c r="F2097" s="115" t="s">
        <v>377</v>
      </c>
      <c r="G2097" s="37"/>
      <c r="H2097" s="37"/>
      <c r="I2097" s="265">
        <v>44056</v>
      </c>
      <c r="J2097" s="37"/>
      <c r="K2097" s="37"/>
      <c r="L2097" s="115" t="s">
        <v>195</v>
      </c>
      <c r="M2097" s="37"/>
      <c r="N2097" s="37"/>
      <c r="O2097" s="37"/>
      <c r="P2097" s="37"/>
      <c r="Q2097" s="37"/>
      <c r="R2097" s="37"/>
      <c r="S2097" s="37"/>
      <c r="T2097" s="37"/>
      <c r="U2097" s="37"/>
      <c r="V2097" s="37"/>
      <c r="W2097" s="37"/>
      <c r="X2097" s="37"/>
      <c r="Y2097" s="37"/>
      <c r="Z2097" s="37"/>
      <c r="AA2097" s="37"/>
      <c r="AB2097" s="37"/>
      <c r="AC2097" s="37"/>
      <c r="AD2097" s="37"/>
      <c r="AE2097" s="37"/>
      <c r="AF2097" s="37"/>
      <c r="AG2097" s="37"/>
    </row>
    <row r="2098" spans="1:33">
      <c r="A2098" s="265">
        <v>44042</v>
      </c>
      <c r="B2098" s="115" t="s">
        <v>281</v>
      </c>
      <c r="C2098" s="37">
        <v>880683966</v>
      </c>
      <c r="D2098" s="115" t="s">
        <v>139</v>
      </c>
      <c r="E2098" s="115" t="s">
        <v>150</v>
      </c>
      <c r="F2098" s="115" t="s">
        <v>1329</v>
      </c>
      <c r="G2098" s="37"/>
      <c r="H2098" s="37"/>
      <c r="I2098" s="37"/>
      <c r="J2098" s="37"/>
      <c r="K2098" s="37"/>
      <c r="L2098" s="115" t="s">
        <v>492</v>
      </c>
      <c r="M2098" s="37"/>
      <c r="N2098" s="37"/>
      <c r="O2098" s="37"/>
      <c r="P2098" s="37"/>
      <c r="Q2098" s="37"/>
      <c r="R2098" s="37"/>
      <c r="S2098" s="37"/>
      <c r="T2098" s="37"/>
      <c r="U2098" s="37"/>
      <c r="V2098" s="37"/>
      <c r="W2098" s="37"/>
      <c r="X2098" s="37"/>
      <c r="Y2098" s="37"/>
      <c r="Z2098" s="37"/>
      <c r="AA2098" s="37"/>
      <c r="AB2098" s="37"/>
      <c r="AC2098" s="37"/>
      <c r="AD2098" s="37"/>
      <c r="AE2098" s="37"/>
      <c r="AF2098" s="37"/>
      <c r="AG2098" s="37"/>
    </row>
    <row r="2099" spans="1:33">
      <c r="A2099" s="265">
        <v>44042</v>
      </c>
      <c r="B2099" s="115" t="s">
        <v>227</v>
      </c>
      <c r="C2099" s="37">
        <v>882360396</v>
      </c>
      <c r="D2099" s="115" t="s">
        <v>139</v>
      </c>
      <c r="E2099" s="115" t="s">
        <v>140</v>
      </c>
      <c r="F2099" s="115" t="s">
        <v>142</v>
      </c>
      <c r="G2099" s="37"/>
      <c r="H2099" s="37"/>
      <c r="I2099" s="265">
        <v>44049</v>
      </c>
      <c r="J2099" s="37"/>
      <c r="K2099" s="37"/>
      <c r="L2099" s="115" t="s">
        <v>11058</v>
      </c>
      <c r="M2099" s="37"/>
      <c r="N2099" s="37"/>
      <c r="O2099" s="37"/>
      <c r="P2099" s="37"/>
      <c r="Q2099" s="37"/>
      <c r="R2099" s="37"/>
      <c r="S2099" s="37"/>
      <c r="T2099" s="37"/>
      <c r="U2099" s="37"/>
      <c r="V2099" s="37"/>
      <c r="W2099" s="37"/>
      <c r="X2099" s="37"/>
      <c r="Y2099" s="37"/>
      <c r="Z2099" s="37"/>
      <c r="AA2099" s="37"/>
      <c r="AB2099" s="37"/>
      <c r="AC2099" s="37"/>
      <c r="AD2099" s="37"/>
      <c r="AE2099" s="37"/>
      <c r="AF2099" s="37"/>
      <c r="AG2099" s="37"/>
    </row>
    <row r="2100" spans="1:33">
      <c r="A2100" s="265">
        <v>44042</v>
      </c>
      <c r="B2100" s="115" t="s">
        <v>156</v>
      </c>
      <c r="C2100" s="37">
        <v>882305579</v>
      </c>
      <c r="D2100" s="115" t="s">
        <v>139</v>
      </c>
      <c r="E2100" s="115" t="s">
        <v>140</v>
      </c>
      <c r="F2100" s="486"/>
      <c r="G2100" s="37"/>
      <c r="H2100" s="37"/>
      <c r="I2100" s="265">
        <v>44049</v>
      </c>
      <c r="J2100" s="37"/>
      <c r="K2100" s="37"/>
      <c r="L2100" s="37"/>
      <c r="M2100" s="37"/>
      <c r="N2100" s="37"/>
      <c r="O2100" s="37"/>
      <c r="P2100" s="37"/>
      <c r="Q2100" s="37"/>
      <c r="R2100" s="37"/>
      <c r="S2100" s="37"/>
      <c r="T2100" s="37"/>
      <c r="U2100" s="37"/>
      <c r="V2100" s="37"/>
      <c r="W2100" s="37"/>
      <c r="X2100" s="37"/>
      <c r="Y2100" s="37"/>
      <c r="Z2100" s="37"/>
      <c r="AA2100" s="37"/>
      <c r="AB2100" s="37"/>
      <c r="AC2100" s="37"/>
      <c r="AD2100" s="37"/>
      <c r="AE2100" s="37"/>
      <c r="AF2100" s="37"/>
      <c r="AG2100" s="37"/>
    </row>
    <row r="2101" spans="1:33">
      <c r="A2101" s="265">
        <v>44042</v>
      </c>
      <c r="B2101" s="115" t="s">
        <v>146</v>
      </c>
      <c r="C2101" s="37">
        <v>880113835</v>
      </c>
      <c r="D2101" s="115" t="s">
        <v>139</v>
      </c>
      <c r="E2101" s="115" t="s">
        <v>150</v>
      </c>
      <c r="F2101" s="115" t="s">
        <v>142</v>
      </c>
      <c r="G2101" s="37"/>
      <c r="H2101" s="37"/>
      <c r="I2101" s="265">
        <v>44057</v>
      </c>
      <c r="J2101" s="37"/>
      <c r="K2101" s="37"/>
      <c r="L2101" s="115" t="s">
        <v>195</v>
      </c>
      <c r="M2101" s="37"/>
      <c r="N2101" s="37"/>
      <c r="O2101" s="37"/>
      <c r="P2101" s="37"/>
      <c r="Q2101" s="37"/>
      <c r="R2101" s="37"/>
      <c r="S2101" s="37"/>
      <c r="T2101" s="37"/>
      <c r="U2101" s="37"/>
      <c r="V2101" s="37"/>
      <c r="W2101" s="37"/>
      <c r="X2101" s="37"/>
      <c r="Y2101" s="37"/>
      <c r="Z2101" s="37"/>
      <c r="AA2101" s="37"/>
      <c r="AB2101" s="37"/>
      <c r="AC2101" s="37"/>
      <c r="AD2101" s="37"/>
      <c r="AE2101" s="37"/>
      <c r="AF2101" s="37"/>
      <c r="AG2101" s="37"/>
    </row>
    <row r="2102" spans="1:33">
      <c r="A2102" s="265">
        <v>44042</v>
      </c>
      <c r="B2102" s="115" t="s">
        <v>206</v>
      </c>
      <c r="C2102" s="37">
        <v>880318322</v>
      </c>
      <c r="D2102" s="115" t="s">
        <v>139</v>
      </c>
      <c r="E2102" s="115" t="s">
        <v>140</v>
      </c>
      <c r="F2102" s="486"/>
      <c r="G2102" s="37"/>
      <c r="H2102" s="37"/>
      <c r="I2102" s="265">
        <v>44057</v>
      </c>
      <c r="J2102" s="37"/>
      <c r="K2102" s="37"/>
      <c r="L2102" s="37"/>
      <c r="M2102" s="37"/>
      <c r="N2102" s="37"/>
      <c r="O2102" s="37"/>
      <c r="P2102" s="37"/>
      <c r="Q2102" s="37"/>
      <c r="R2102" s="37"/>
      <c r="S2102" s="37"/>
      <c r="T2102" s="37"/>
      <c r="U2102" s="37"/>
      <c r="V2102" s="37"/>
      <c r="W2102" s="37"/>
      <c r="X2102" s="37"/>
      <c r="Y2102" s="37"/>
      <c r="Z2102" s="37"/>
      <c r="AA2102" s="37"/>
      <c r="AB2102" s="37"/>
      <c r="AC2102" s="37"/>
      <c r="AD2102" s="37"/>
      <c r="AE2102" s="37"/>
      <c r="AF2102" s="37"/>
      <c r="AG2102" s="37"/>
    </row>
    <row r="2103" spans="1:33">
      <c r="A2103" s="265">
        <v>44042</v>
      </c>
      <c r="B2103" s="115" t="s">
        <v>156</v>
      </c>
      <c r="C2103" s="37">
        <v>880010796</v>
      </c>
      <c r="D2103" s="115" t="s">
        <v>152</v>
      </c>
      <c r="E2103" s="115" t="s">
        <v>140</v>
      </c>
      <c r="F2103" s="115" t="s">
        <v>142</v>
      </c>
      <c r="G2103" s="37"/>
      <c r="H2103" s="265">
        <v>44042</v>
      </c>
      <c r="I2103" s="265">
        <v>44051</v>
      </c>
      <c r="J2103" s="37"/>
      <c r="K2103" s="37">
        <v>35.5</v>
      </c>
      <c r="L2103" s="37"/>
      <c r="M2103" s="37"/>
      <c r="N2103" s="37"/>
      <c r="O2103" s="37"/>
      <c r="P2103" s="37"/>
      <c r="Q2103" s="37"/>
      <c r="R2103" s="37"/>
      <c r="S2103" s="37"/>
      <c r="T2103" s="37"/>
      <c r="U2103" s="37"/>
      <c r="V2103" s="37"/>
      <c r="W2103" s="37"/>
      <c r="X2103" s="37"/>
      <c r="Y2103" s="37"/>
      <c r="Z2103" s="37"/>
      <c r="AA2103" s="37"/>
      <c r="AB2103" s="37"/>
      <c r="AC2103" s="37"/>
      <c r="AD2103" s="37"/>
      <c r="AE2103" s="37"/>
      <c r="AF2103" s="37"/>
      <c r="AG2103" s="37"/>
    </row>
    <row r="2104" spans="1:33">
      <c r="A2104" s="265">
        <v>44042</v>
      </c>
      <c r="B2104" s="115" t="s">
        <v>154</v>
      </c>
      <c r="C2104" s="37">
        <v>881195502</v>
      </c>
      <c r="D2104" s="115" t="s">
        <v>139</v>
      </c>
      <c r="E2104" s="115" t="s">
        <v>140</v>
      </c>
      <c r="F2104" s="115" t="s">
        <v>168</v>
      </c>
      <c r="G2104" s="37"/>
      <c r="H2104" s="37"/>
      <c r="I2104" s="265">
        <v>44056</v>
      </c>
      <c r="J2104" s="37"/>
      <c r="K2104" s="37"/>
      <c r="L2104" s="115" t="s">
        <v>195</v>
      </c>
      <c r="M2104" s="37"/>
      <c r="N2104" s="37"/>
      <c r="O2104" s="37"/>
      <c r="P2104" s="37"/>
      <c r="Q2104" s="37"/>
      <c r="R2104" s="37"/>
      <c r="S2104" s="37"/>
      <c r="T2104" s="37"/>
      <c r="U2104" s="37"/>
      <c r="V2104" s="37"/>
      <c r="W2104" s="37"/>
      <c r="X2104" s="37"/>
      <c r="Y2104" s="37"/>
      <c r="Z2104" s="37"/>
      <c r="AA2104" s="37"/>
      <c r="AB2104" s="37"/>
      <c r="AC2104" s="37"/>
      <c r="AD2104" s="37"/>
      <c r="AE2104" s="37"/>
      <c r="AF2104" s="37"/>
      <c r="AG2104" s="37"/>
    </row>
    <row r="2105" spans="1:33">
      <c r="A2105" s="265">
        <v>44042</v>
      </c>
      <c r="B2105" s="115" t="s">
        <v>194</v>
      </c>
      <c r="C2105" s="37">
        <v>881855532</v>
      </c>
      <c r="D2105" s="115" t="s">
        <v>139</v>
      </c>
      <c r="E2105" s="115" t="s">
        <v>140</v>
      </c>
      <c r="F2105" s="115" t="s">
        <v>142</v>
      </c>
      <c r="G2105" s="37"/>
      <c r="H2105" s="37"/>
      <c r="I2105" s="265">
        <v>44057</v>
      </c>
      <c r="J2105" s="37"/>
      <c r="K2105" s="37"/>
      <c r="L2105" s="115" t="s">
        <v>195</v>
      </c>
      <c r="M2105" s="37"/>
      <c r="N2105" s="37"/>
      <c r="O2105" s="37"/>
      <c r="P2105" s="37"/>
      <c r="Q2105" s="37"/>
      <c r="R2105" s="37"/>
      <c r="S2105" s="37"/>
      <c r="T2105" s="37"/>
      <c r="U2105" s="37"/>
      <c r="V2105" s="37"/>
      <c r="W2105" s="37"/>
      <c r="X2105" s="37"/>
      <c r="Y2105" s="37"/>
      <c r="Z2105" s="37"/>
      <c r="AA2105" s="37"/>
      <c r="AB2105" s="37"/>
      <c r="AC2105" s="37"/>
      <c r="AD2105" s="37"/>
      <c r="AE2105" s="37"/>
      <c r="AF2105" s="37"/>
      <c r="AG2105" s="37"/>
    </row>
    <row r="2106" spans="1:33">
      <c r="A2106" s="265">
        <v>44042</v>
      </c>
      <c r="B2106" s="115" t="s">
        <v>154</v>
      </c>
      <c r="C2106" s="37">
        <v>880986277</v>
      </c>
      <c r="D2106" s="115" t="s">
        <v>139</v>
      </c>
      <c r="E2106" s="115" t="s">
        <v>150</v>
      </c>
      <c r="F2106" s="486"/>
      <c r="G2106" s="37"/>
      <c r="H2106" s="265">
        <v>44043</v>
      </c>
      <c r="I2106" s="265">
        <v>44057</v>
      </c>
      <c r="J2106" s="115" t="s">
        <v>181</v>
      </c>
      <c r="K2106" s="37">
        <v>45.83</v>
      </c>
      <c r="L2106" s="115" t="s">
        <v>1996</v>
      </c>
      <c r="M2106" s="37"/>
      <c r="N2106" s="37"/>
      <c r="O2106" s="37"/>
      <c r="P2106" s="37"/>
      <c r="Q2106" s="37"/>
      <c r="R2106" s="37"/>
      <c r="S2106" s="37"/>
      <c r="T2106" s="37"/>
      <c r="U2106" s="37"/>
      <c r="V2106" s="37"/>
      <c r="W2106" s="37"/>
      <c r="X2106" s="37"/>
      <c r="Y2106" s="37"/>
      <c r="Z2106" s="37"/>
      <c r="AA2106" s="37"/>
      <c r="AB2106" s="37"/>
      <c r="AC2106" s="37"/>
      <c r="AD2106" s="37"/>
      <c r="AE2106" s="37"/>
      <c r="AF2106" s="37"/>
      <c r="AG2106" s="37"/>
    </row>
    <row r="2107" spans="1:33">
      <c r="A2107" s="265">
        <v>44042</v>
      </c>
      <c r="B2107" s="115" t="s">
        <v>227</v>
      </c>
      <c r="C2107" s="37">
        <v>880385383</v>
      </c>
      <c r="D2107" s="115" t="s">
        <v>139</v>
      </c>
      <c r="E2107" s="115" t="s">
        <v>150</v>
      </c>
      <c r="F2107" s="115" t="s">
        <v>142</v>
      </c>
      <c r="G2107" s="37"/>
      <c r="H2107" s="37"/>
      <c r="I2107" s="265">
        <v>44057</v>
      </c>
      <c r="J2107" s="37"/>
      <c r="K2107" s="37"/>
      <c r="L2107" s="115" t="s">
        <v>486</v>
      </c>
      <c r="M2107" s="37"/>
      <c r="N2107" s="265">
        <v>44047</v>
      </c>
      <c r="O2107" s="37">
        <v>2908.32</v>
      </c>
      <c r="P2107" s="37"/>
      <c r="Q2107" s="37"/>
      <c r="R2107" s="37"/>
      <c r="S2107" s="37"/>
      <c r="T2107" s="37"/>
      <c r="U2107" s="37"/>
      <c r="V2107" s="37"/>
      <c r="W2107" s="37"/>
      <c r="X2107" s="37"/>
      <c r="Y2107" s="37"/>
      <c r="Z2107" s="37"/>
      <c r="AA2107" s="37"/>
      <c r="AB2107" s="37"/>
      <c r="AC2107" s="37"/>
      <c r="AD2107" s="37"/>
      <c r="AE2107" s="37"/>
      <c r="AF2107" s="37"/>
      <c r="AG2107" s="37"/>
    </row>
    <row r="2108" spans="1:33">
      <c r="A2108" s="265">
        <v>44042</v>
      </c>
      <c r="B2108" s="115" t="s">
        <v>146</v>
      </c>
      <c r="C2108" s="37">
        <v>880341825</v>
      </c>
      <c r="D2108" s="115" t="s">
        <v>139</v>
      </c>
      <c r="E2108" s="115" t="s">
        <v>140</v>
      </c>
      <c r="F2108" s="115" t="s">
        <v>10819</v>
      </c>
      <c r="G2108" s="37"/>
      <c r="H2108" s="37"/>
      <c r="I2108" s="265">
        <v>44057</v>
      </c>
      <c r="J2108" s="37"/>
      <c r="K2108" s="37"/>
      <c r="L2108" s="115" t="s">
        <v>195</v>
      </c>
      <c r="M2108" s="37"/>
      <c r="N2108" s="37"/>
      <c r="O2108" s="37"/>
      <c r="P2108" s="37"/>
      <c r="Q2108" s="37"/>
      <c r="R2108" s="37"/>
      <c r="S2108" s="37"/>
      <c r="T2108" s="37"/>
      <c r="U2108" s="37"/>
      <c r="V2108" s="37"/>
      <c r="W2108" s="37"/>
      <c r="X2108" s="37"/>
      <c r="Y2108" s="37"/>
      <c r="Z2108" s="37"/>
      <c r="AA2108" s="37"/>
      <c r="AB2108" s="37"/>
      <c r="AC2108" s="37"/>
      <c r="AD2108" s="37"/>
      <c r="AE2108" s="37"/>
      <c r="AF2108" s="37"/>
      <c r="AG2108" s="37"/>
    </row>
    <row r="2109" spans="1:33">
      <c r="A2109" s="265">
        <v>44042</v>
      </c>
      <c r="B2109" s="115" t="s">
        <v>154</v>
      </c>
      <c r="C2109" s="37">
        <v>880842611</v>
      </c>
      <c r="D2109" s="115" t="s">
        <v>139</v>
      </c>
      <c r="E2109" s="115" t="s">
        <v>150</v>
      </c>
      <c r="F2109" s="486"/>
      <c r="G2109" s="37"/>
      <c r="H2109" s="37"/>
      <c r="I2109" s="265">
        <v>44057</v>
      </c>
      <c r="J2109" s="37"/>
      <c r="K2109" s="37"/>
      <c r="L2109" s="115" t="s">
        <v>195</v>
      </c>
      <c r="M2109" s="37"/>
      <c r="N2109" s="37"/>
      <c r="O2109" s="37"/>
      <c r="P2109" s="37"/>
      <c r="Q2109" s="37"/>
      <c r="R2109" s="37"/>
      <c r="S2109" s="37"/>
      <c r="T2109" s="37"/>
      <c r="U2109" s="37"/>
      <c r="V2109" s="37"/>
      <c r="W2109" s="37"/>
      <c r="X2109" s="37"/>
      <c r="Y2109" s="37"/>
      <c r="Z2109" s="37"/>
      <c r="AA2109" s="37"/>
      <c r="AB2109" s="37"/>
      <c r="AC2109" s="37"/>
      <c r="AD2109" s="37"/>
      <c r="AE2109" s="37"/>
      <c r="AF2109" s="37"/>
      <c r="AG2109" s="37"/>
    </row>
    <row r="2110" spans="1:33">
      <c r="A2110" s="265">
        <v>44042</v>
      </c>
      <c r="B2110" s="115" t="s">
        <v>154</v>
      </c>
      <c r="C2110" s="37">
        <v>880895856</v>
      </c>
      <c r="D2110" s="115" t="s">
        <v>139</v>
      </c>
      <c r="E2110" s="115" t="s">
        <v>140</v>
      </c>
      <c r="F2110" s="115" t="s">
        <v>168</v>
      </c>
      <c r="G2110" s="37"/>
      <c r="H2110" s="37"/>
      <c r="I2110" s="265">
        <v>44057</v>
      </c>
      <c r="J2110" s="37"/>
      <c r="K2110" s="37"/>
      <c r="L2110" s="115" t="s">
        <v>195</v>
      </c>
      <c r="M2110" s="37"/>
      <c r="N2110" s="37"/>
      <c r="O2110" s="37"/>
      <c r="P2110" s="37"/>
      <c r="Q2110" s="37"/>
      <c r="R2110" s="37"/>
      <c r="S2110" s="37"/>
      <c r="T2110" s="37"/>
      <c r="U2110" s="37"/>
      <c r="V2110" s="37"/>
      <c r="W2110" s="37"/>
      <c r="X2110" s="37"/>
      <c r="Y2110" s="37"/>
      <c r="Z2110" s="37"/>
      <c r="AA2110" s="37"/>
      <c r="AB2110" s="37"/>
      <c r="AC2110" s="37"/>
      <c r="AD2110" s="37"/>
      <c r="AE2110" s="37"/>
      <c r="AF2110" s="37"/>
      <c r="AG2110" s="37"/>
    </row>
    <row r="2111" spans="1:33">
      <c r="A2111" s="265">
        <v>44042</v>
      </c>
      <c r="B2111" s="115" t="s">
        <v>281</v>
      </c>
      <c r="C2111" s="37">
        <v>881492243</v>
      </c>
      <c r="D2111" s="115" t="s">
        <v>139</v>
      </c>
      <c r="E2111" s="115" t="s">
        <v>150</v>
      </c>
      <c r="F2111" s="486"/>
      <c r="G2111" s="37"/>
      <c r="H2111" s="37"/>
      <c r="I2111" s="265">
        <v>44046</v>
      </c>
      <c r="J2111" s="37"/>
      <c r="K2111" s="37"/>
      <c r="L2111" s="115" t="s">
        <v>195</v>
      </c>
      <c r="M2111" s="37"/>
      <c r="N2111" s="37"/>
      <c r="O2111" s="37"/>
      <c r="P2111" s="37"/>
      <c r="Q2111" s="37"/>
      <c r="R2111" s="37"/>
      <c r="S2111" s="37"/>
      <c r="T2111" s="37"/>
      <c r="U2111" s="37"/>
      <c r="V2111" s="37"/>
      <c r="W2111" s="37"/>
      <c r="X2111" s="37"/>
      <c r="Y2111" s="37"/>
      <c r="Z2111" s="37"/>
      <c r="AA2111" s="37"/>
      <c r="AB2111" s="37"/>
      <c r="AC2111" s="37"/>
      <c r="AD2111" s="37"/>
      <c r="AE2111" s="37"/>
      <c r="AF2111" s="37"/>
      <c r="AG2111" s="37"/>
    </row>
    <row r="2112" spans="1:33">
      <c r="A2112" s="265">
        <v>44042</v>
      </c>
      <c r="B2112" s="115" t="s">
        <v>146</v>
      </c>
      <c r="C2112" s="37">
        <v>880018164</v>
      </c>
      <c r="D2112" s="115" t="s">
        <v>139</v>
      </c>
      <c r="E2112" s="115" t="s">
        <v>147</v>
      </c>
      <c r="F2112" s="115" t="s">
        <v>142</v>
      </c>
      <c r="G2112" s="37"/>
      <c r="H2112" s="37"/>
      <c r="I2112" s="37"/>
      <c r="J2112" s="37"/>
      <c r="K2112" s="37"/>
      <c r="L2112" s="37"/>
      <c r="M2112" s="37"/>
      <c r="N2112" s="265">
        <v>44042</v>
      </c>
      <c r="O2112" s="37">
        <v>4845.72</v>
      </c>
      <c r="P2112" s="37"/>
      <c r="Q2112" s="37"/>
      <c r="R2112" s="37"/>
      <c r="S2112" s="37"/>
      <c r="T2112" s="37"/>
      <c r="U2112" s="37"/>
      <c r="V2112" s="37"/>
      <c r="W2112" s="37"/>
      <c r="X2112" s="37"/>
      <c r="Y2112" s="37"/>
      <c r="Z2112" s="37"/>
      <c r="AA2112" s="37"/>
      <c r="AB2112" s="37"/>
      <c r="AC2112" s="37"/>
      <c r="AD2112" s="37"/>
      <c r="AE2112" s="37"/>
      <c r="AF2112" s="37"/>
      <c r="AG2112" s="37"/>
    </row>
    <row r="2113" spans="1:33">
      <c r="A2113" s="265">
        <v>44042</v>
      </c>
      <c r="B2113" s="115" t="s">
        <v>297</v>
      </c>
      <c r="C2113" s="37">
        <v>880903315</v>
      </c>
      <c r="D2113" s="115" t="s">
        <v>152</v>
      </c>
      <c r="E2113" s="115" t="s">
        <v>150</v>
      </c>
      <c r="F2113" s="115" t="s">
        <v>142</v>
      </c>
      <c r="G2113" s="37"/>
      <c r="H2113" s="265"/>
      <c r="I2113" s="37">
        <v>8.15</v>
      </c>
      <c r="J2113" s="115"/>
      <c r="K2113" s="37"/>
      <c r="L2113" s="115" t="s">
        <v>546</v>
      </c>
      <c r="M2113" s="37"/>
      <c r="N2113" s="37"/>
      <c r="O2113" s="37"/>
      <c r="P2113" s="37"/>
      <c r="Q2113" s="37"/>
      <c r="R2113" s="37"/>
      <c r="S2113" s="37"/>
      <c r="T2113" s="37"/>
      <c r="U2113" s="37"/>
      <c r="V2113" s="37"/>
      <c r="W2113" s="37"/>
      <c r="X2113" s="37"/>
      <c r="Y2113" s="37"/>
      <c r="Z2113" s="37"/>
      <c r="AA2113" s="37"/>
      <c r="AB2113" s="37"/>
      <c r="AC2113" s="37"/>
      <c r="AD2113" s="37"/>
      <c r="AE2113" s="37"/>
      <c r="AF2113" s="37"/>
      <c r="AG2113" s="37"/>
    </row>
    <row r="2114" spans="1:33">
      <c r="A2114" s="265">
        <v>44042</v>
      </c>
      <c r="B2114" s="115" t="s">
        <v>144</v>
      </c>
      <c r="C2114" s="37">
        <v>880045449</v>
      </c>
      <c r="D2114" s="115" t="s">
        <v>139</v>
      </c>
      <c r="E2114" s="115" t="s">
        <v>150</v>
      </c>
      <c r="F2114" s="115" t="s">
        <v>142</v>
      </c>
      <c r="G2114" s="265">
        <v>44042</v>
      </c>
      <c r="H2114" s="265">
        <v>44042</v>
      </c>
      <c r="I2114" s="265">
        <v>44068</v>
      </c>
      <c r="J2114" s="115" t="s">
        <v>142</v>
      </c>
      <c r="K2114" s="37">
        <v>1512</v>
      </c>
      <c r="L2114" s="680" t="s">
        <v>1797</v>
      </c>
      <c r="M2114" s="37"/>
      <c r="N2114" s="37"/>
      <c r="O2114" s="37"/>
      <c r="P2114" s="37"/>
      <c r="Q2114" s="37"/>
      <c r="R2114" s="37"/>
      <c r="S2114" s="37"/>
      <c r="T2114" s="37"/>
      <c r="U2114" s="37"/>
      <c r="V2114" s="37"/>
      <c r="W2114" s="37"/>
      <c r="X2114" s="37"/>
      <c r="Y2114" s="37"/>
      <c r="Z2114" s="37"/>
      <c r="AA2114" s="37"/>
      <c r="AB2114" s="37"/>
      <c r="AC2114" s="37"/>
      <c r="AD2114" s="37"/>
      <c r="AE2114" s="37"/>
      <c r="AF2114" s="37"/>
      <c r="AG2114" s="37"/>
    </row>
    <row r="2115" spans="1:33">
      <c r="A2115" s="265">
        <v>44042</v>
      </c>
      <c r="B2115" s="115" t="s">
        <v>297</v>
      </c>
      <c r="C2115" s="37">
        <v>880879835</v>
      </c>
      <c r="D2115" s="115" t="s">
        <v>139</v>
      </c>
      <c r="E2115" s="115" t="s">
        <v>140</v>
      </c>
      <c r="F2115" s="115" t="s">
        <v>142</v>
      </c>
      <c r="G2115" s="37"/>
      <c r="H2115" s="37"/>
      <c r="I2115" s="265">
        <v>44050</v>
      </c>
      <c r="J2115" s="115" t="s">
        <v>142</v>
      </c>
      <c r="K2115" s="37"/>
      <c r="L2115" s="115" t="s">
        <v>11059</v>
      </c>
      <c r="M2115" s="37"/>
      <c r="N2115" s="37"/>
      <c r="O2115" s="37"/>
      <c r="P2115" s="37"/>
      <c r="Q2115" s="37"/>
      <c r="R2115" s="37"/>
      <c r="S2115" s="37"/>
      <c r="T2115" s="37"/>
      <c r="U2115" s="37"/>
      <c r="V2115" s="37"/>
      <c r="W2115" s="37"/>
      <c r="X2115" s="37"/>
      <c r="Y2115" s="37"/>
      <c r="Z2115" s="37"/>
      <c r="AA2115" s="37"/>
      <c r="AB2115" s="37"/>
      <c r="AC2115" s="37"/>
      <c r="AD2115" s="37"/>
      <c r="AE2115" s="37"/>
      <c r="AF2115" s="37"/>
      <c r="AG2115" s="37"/>
    </row>
    <row r="2116" spans="1:33">
      <c r="A2116" s="265">
        <v>44042</v>
      </c>
      <c r="B2116" s="115" t="s">
        <v>144</v>
      </c>
      <c r="C2116" s="37">
        <v>880203157</v>
      </c>
      <c r="D2116" s="115" t="s">
        <v>152</v>
      </c>
      <c r="E2116" s="115" t="s">
        <v>140</v>
      </c>
      <c r="F2116" s="115" t="s">
        <v>1536</v>
      </c>
      <c r="G2116" s="265">
        <v>44042</v>
      </c>
      <c r="H2116" s="37"/>
      <c r="I2116" s="265">
        <v>44071</v>
      </c>
      <c r="J2116" s="37"/>
      <c r="K2116" s="37"/>
      <c r="L2116" s="115" t="s">
        <v>11060</v>
      </c>
      <c r="M2116" s="37"/>
      <c r="N2116" s="37"/>
      <c r="O2116" s="37"/>
      <c r="P2116" s="37"/>
      <c r="Q2116" s="37"/>
      <c r="R2116" s="37"/>
      <c r="S2116" s="37"/>
      <c r="T2116" s="37"/>
      <c r="U2116" s="37"/>
      <c r="V2116" s="37"/>
      <c r="W2116" s="37"/>
      <c r="X2116" s="37"/>
      <c r="Y2116" s="37"/>
      <c r="Z2116" s="37"/>
      <c r="AA2116" s="37"/>
      <c r="AB2116" s="37"/>
      <c r="AC2116" s="37"/>
      <c r="AD2116" s="37"/>
      <c r="AE2116" s="37"/>
      <c r="AF2116" s="37"/>
      <c r="AG2116" s="37"/>
    </row>
    <row r="2117" spans="1:33">
      <c r="A2117" s="265">
        <v>44042</v>
      </c>
      <c r="B2117" s="115" t="s">
        <v>227</v>
      </c>
      <c r="C2117" s="37">
        <v>880703514</v>
      </c>
      <c r="D2117" s="115" t="s">
        <v>152</v>
      </c>
      <c r="E2117" s="115" t="s">
        <v>140</v>
      </c>
      <c r="F2117" s="115" t="s">
        <v>142</v>
      </c>
      <c r="G2117" s="37"/>
      <c r="H2117" s="37"/>
      <c r="I2117" s="265">
        <v>44050</v>
      </c>
      <c r="J2117" s="37"/>
      <c r="K2117" s="37"/>
      <c r="L2117" s="115" t="s">
        <v>11061</v>
      </c>
      <c r="M2117" s="37"/>
      <c r="N2117" s="37"/>
      <c r="O2117" s="37"/>
      <c r="P2117" s="37"/>
      <c r="Q2117" s="37"/>
      <c r="R2117" s="37"/>
      <c r="S2117" s="37"/>
      <c r="T2117" s="37"/>
      <c r="U2117" s="37"/>
      <c r="V2117" s="37"/>
      <c r="W2117" s="37"/>
      <c r="X2117" s="37"/>
      <c r="Y2117" s="37"/>
      <c r="Z2117" s="37"/>
      <c r="AA2117" s="37"/>
      <c r="AB2117" s="37"/>
      <c r="AC2117" s="37"/>
      <c r="AD2117" s="37"/>
      <c r="AE2117" s="37"/>
      <c r="AF2117" s="37"/>
      <c r="AG2117" s="37"/>
    </row>
    <row r="2118" spans="1:33">
      <c r="A2118" s="265">
        <v>44042</v>
      </c>
      <c r="B2118" s="115" t="s">
        <v>206</v>
      </c>
      <c r="C2118" s="37">
        <v>881492909</v>
      </c>
      <c r="D2118" s="115" t="s">
        <v>139</v>
      </c>
      <c r="E2118" s="115" t="s">
        <v>140</v>
      </c>
      <c r="F2118" s="115" t="s">
        <v>168</v>
      </c>
      <c r="G2118" s="37"/>
      <c r="H2118" s="37"/>
      <c r="I2118" s="265">
        <v>44046</v>
      </c>
      <c r="J2118" s="37"/>
      <c r="K2118" s="37"/>
      <c r="L2118" s="37"/>
      <c r="M2118" s="37"/>
      <c r="N2118" s="37"/>
      <c r="O2118" s="37"/>
      <c r="P2118" s="37"/>
      <c r="Q2118" s="37"/>
      <c r="R2118" s="37"/>
      <c r="S2118" s="37"/>
      <c r="T2118" s="37"/>
      <c r="U2118" s="37"/>
      <c r="V2118" s="37"/>
      <c r="W2118" s="37"/>
      <c r="X2118" s="37"/>
      <c r="Y2118" s="37"/>
      <c r="Z2118" s="37"/>
      <c r="AA2118" s="37"/>
      <c r="AB2118" s="37"/>
      <c r="AC2118" s="37"/>
      <c r="AD2118" s="37"/>
      <c r="AE2118" s="37"/>
      <c r="AF2118" s="37"/>
      <c r="AG2118" s="37"/>
    </row>
    <row r="2119" spans="1:33">
      <c r="A2119" s="265">
        <v>44042</v>
      </c>
      <c r="B2119" s="115" t="s">
        <v>138</v>
      </c>
      <c r="C2119" s="37">
        <v>880619260</v>
      </c>
      <c r="D2119" s="115" t="s">
        <v>139</v>
      </c>
      <c r="E2119" s="115" t="s">
        <v>140</v>
      </c>
      <c r="F2119" s="115" t="s">
        <v>168</v>
      </c>
      <c r="G2119" s="37"/>
      <c r="H2119" s="37"/>
      <c r="I2119" s="265">
        <v>44049</v>
      </c>
      <c r="J2119" s="37"/>
      <c r="K2119" s="37"/>
      <c r="L2119" s="115" t="s">
        <v>195</v>
      </c>
      <c r="M2119" s="37"/>
      <c r="N2119" s="37"/>
      <c r="O2119" s="37"/>
      <c r="P2119" s="37"/>
      <c r="Q2119" s="37"/>
      <c r="R2119" s="37"/>
      <c r="S2119" s="37"/>
      <c r="T2119" s="37"/>
      <c r="U2119" s="37"/>
      <c r="V2119" s="37"/>
      <c r="W2119" s="37"/>
      <c r="X2119" s="37"/>
      <c r="Y2119" s="37"/>
      <c r="Z2119" s="37"/>
      <c r="AA2119" s="37"/>
      <c r="AB2119" s="37"/>
      <c r="AC2119" s="37"/>
      <c r="AD2119" s="37"/>
      <c r="AE2119" s="37"/>
      <c r="AF2119" s="37"/>
      <c r="AG2119" s="37"/>
    </row>
    <row r="2120" spans="1:33">
      <c r="A2120" s="265">
        <v>44042</v>
      </c>
      <c r="B2120" s="115" t="s">
        <v>297</v>
      </c>
      <c r="C2120" s="37">
        <v>880865823</v>
      </c>
      <c r="D2120" s="115" t="s">
        <v>139</v>
      </c>
      <c r="E2120" s="115" t="s">
        <v>140</v>
      </c>
      <c r="F2120" s="115" t="s">
        <v>11062</v>
      </c>
      <c r="G2120" s="37"/>
      <c r="H2120" s="37"/>
      <c r="I2120" s="265">
        <v>44058</v>
      </c>
      <c r="J2120" s="37"/>
      <c r="K2120" s="37"/>
      <c r="L2120" s="115" t="s">
        <v>11063</v>
      </c>
      <c r="M2120" s="37"/>
      <c r="N2120" s="37"/>
      <c r="O2120" s="37"/>
      <c r="P2120" s="37"/>
      <c r="Q2120" s="37"/>
      <c r="R2120" s="37"/>
      <c r="S2120" s="37"/>
      <c r="T2120" s="37"/>
      <c r="U2120" s="37"/>
      <c r="V2120" s="37"/>
      <c r="W2120" s="37"/>
      <c r="X2120" s="37"/>
      <c r="Y2120" s="37"/>
      <c r="Z2120" s="37"/>
      <c r="AA2120" s="37"/>
      <c r="AB2120" s="37"/>
      <c r="AC2120" s="37"/>
      <c r="AD2120" s="37"/>
      <c r="AE2120" s="37"/>
      <c r="AF2120" s="37"/>
      <c r="AG2120" s="37"/>
    </row>
    <row r="2121" spans="1:33">
      <c r="A2121" s="265">
        <v>44042</v>
      </c>
      <c r="B2121" s="115" t="s">
        <v>144</v>
      </c>
      <c r="C2121" s="37">
        <v>881636104</v>
      </c>
      <c r="D2121" s="115" t="s">
        <v>139</v>
      </c>
      <c r="E2121" s="115" t="s">
        <v>140</v>
      </c>
      <c r="F2121" s="115" t="s">
        <v>142</v>
      </c>
      <c r="G2121" s="37"/>
      <c r="H2121" s="37"/>
      <c r="I2121" s="265">
        <v>44061</v>
      </c>
      <c r="J2121" s="37"/>
      <c r="K2121" s="37"/>
      <c r="L2121" s="115" t="s">
        <v>492</v>
      </c>
      <c r="M2121" s="37"/>
      <c r="N2121" s="37"/>
      <c r="O2121" s="37"/>
      <c r="P2121" s="37"/>
      <c r="Q2121" s="37"/>
      <c r="R2121" s="37"/>
      <c r="S2121" s="37"/>
      <c r="T2121" s="37"/>
      <c r="U2121" s="37"/>
      <c r="V2121" s="37"/>
      <c r="W2121" s="37"/>
      <c r="X2121" s="37"/>
      <c r="Y2121" s="37"/>
      <c r="Z2121" s="37"/>
      <c r="AA2121" s="37"/>
      <c r="AB2121" s="37"/>
      <c r="AC2121" s="37"/>
      <c r="AD2121" s="37"/>
      <c r="AE2121" s="37"/>
      <c r="AF2121" s="37"/>
      <c r="AG2121" s="37"/>
    </row>
    <row r="2122" spans="1:33">
      <c r="A2122" s="265">
        <v>44042</v>
      </c>
      <c r="B2122" s="115" t="s">
        <v>149</v>
      </c>
      <c r="C2122" s="37">
        <v>880023959</v>
      </c>
      <c r="D2122" s="115" t="s">
        <v>139</v>
      </c>
      <c r="E2122" s="115" t="s">
        <v>140</v>
      </c>
      <c r="F2122" s="486"/>
      <c r="G2122" s="37"/>
      <c r="H2122" s="37"/>
      <c r="I2122" s="265">
        <v>44057</v>
      </c>
      <c r="J2122" s="37"/>
      <c r="K2122" s="37"/>
      <c r="L2122" s="115" t="s">
        <v>195</v>
      </c>
      <c r="M2122" s="37"/>
      <c r="N2122" s="37"/>
      <c r="O2122" s="37"/>
      <c r="P2122" s="37"/>
      <c r="Q2122" s="37"/>
      <c r="R2122" s="37"/>
      <c r="S2122" s="37"/>
      <c r="T2122" s="37"/>
      <c r="U2122" s="37"/>
      <c r="V2122" s="37"/>
      <c r="W2122" s="37"/>
      <c r="X2122" s="37"/>
      <c r="Y2122" s="37"/>
      <c r="Z2122" s="37"/>
      <c r="AA2122" s="37"/>
      <c r="AB2122" s="37"/>
      <c r="AC2122" s="37"/>
      <c r="AD2122" s="37"/>
      <c r="AE2122" s="37"/>
      <c r="AF2122" s="37"/>
      <c r="AG2122" s="37"/>
    </row>
    <row r="2123" spans="1:33">
      <c r="A2123" s="265">
        <v>44042</v>
      </c>
      <c r="B2123" s="115" t="s">
        <v>281</v>
      </c>
      <c r="C2123" s="37">
        <v>881418080</v>
      </c>
      <c r="D2123" s="115" t="s">
        <v>139</v>
      </c>
      <c r="E2123" s="115" t="s">
        <v>140</v>
      </c>
      <c r="F2123" s="115" t="s">
        <v>168</v>
      </c>
      <c r="G2123" s="37"/>
      <c r="H2123" s="37"/>
      <c r="I2123" s="265">
        <v>44057</v>
      </c>
      <c r="J2123" s="37"/>
      <c r="K2123" s="37"/>
      <c r="L2123" s="115" t="s">
        <v>195</v>
      </c>
      <c r="M2123" s="37"/>
      <c r="N2123" s="37"/>
      <c r="O2123" s="37"/>
      <c r="P2123" s="37"/>
      <c r="Q2123" s="37"/>
      <c r="R2123" s="37"/>
      <c r="S2123" s="37"/>
      <c r="T2123" s="37"/>
      <c r="U2123" s="37"/>
      <c r="V2123" s="37"/>
      <c r="W2123" s="37"/>
      <c r="X2123" s="37"/>
      <c r="Y2123" s="37"/>
      <c r="Z2123" s="37"/>
      <c r="AA2123" s="37"/>
      <c r="AB2123" s="37"/>
      <c r="AC2123" s="37"/>
      <c r="AD2123" s="37"/>
      <c r="AE2123" s="37"/>
      <c r="AF2123" s="37"/>
      <c r="AG2123" s="37"/>
    </row>
    <row r="2124" spans="1:33">
      <c r="A2124" s="265">
        <v>44042</v>
      </c>
      <c r="B2124" s="115" t="s">
        <v>206</v>
      </c>
      <c r="C2124" s="37">
        <v>880289828</v>
      </c>
      <c r="D2124" s="115" t="s">
        <v>139</v>
      </c>
      <c r="E2124" s="115" t="s">
        <v>140</v>
      </c>
      <c r="F2124" s="115" t="s">
        <v>11064</v>
      </c>
      <c r="G2124" s="265">
        <v>44042</v>
      </c>
      <c r="H2124" s="265">
        <v>44042</v>
      </c>
      <c r="I2124" s="265">
        <v>44063</v>
      </c>
      <c r="J2124" s="115" t="s">
        <v>11064</v>
      </c>
      <c r="K2124" s="37">
        <v>9.9</v>
      </c>
      <c r="L2124" s="37"/>
      <c r="M2124" s="37"/>
      <c r="N2124" s="37"/>
      <c r="O2124" s="37"/>
      <c r="P2124" s="37"/>
      <c r="Q2124" s="37"/>
      <c r="R2124" s="37"/>
      <c r="S2124" s="37"/>
      <c r="T2124" s="37"/>
      <c r="U2124" s="37"/>
      <c r="V2124" s="37"/>
      <c r="W2124" s="37"/>
      <c r="X2124" s="37"/>
      <c r="Y2124" s="37"/>
      <c r="Z2124" s="37"/>
      <c r="AA2124" s="37"/>
      <c r="AB2124" s="37"/>
      <c r="AC2124" s="37"/>
      <c r="AD2124" s="37"/>
      <c r="AE2124" s="37"/>
      <c r="AF2124" s="37"/>
      <c r="AG2124" s="37"/>
    </row>
    <row r="2125" spans="1:33">
      <c r="A2125" s="665">
        <v>44042</v>
      </c>
      <c r="B2125" s="115" t="s">
        <v>138</v>
      </c>
      <c r="C2125" s="37">
        <v>881658137</v>
      </c>
      <c r="D2125" s="115" t="s">
        <v>139</v>
      </c>
      <c r="E2125" s="115" t="s">
        <v>140</v>
      </c>
      <c r="F2125" s="115" t="s">
        <v>283</v>
      </c>
      <c r="G2125" s="37"/>
      <c r="H2125" s="37"/>
      <c r="I2125" s="265">
        <v>44057</v>
      </c>
      <c r="J2125" s="37"/>
      <c r="K2125" s="37"/>
      <c r="L2125" s="115" t="s">
        <v>195</v>
      </c>
      <c r="M2125" s="37"/>
      <c r="N2125" s="37"/>
      <c r="O2125" s="37"/>
      <c r="P2125" s="37"/>
      <c r="Q2125" s="37"/>
      <c r="R2125" s="37"/>
      <c r="S2125" s="37"/>
      <c r="T2125" s="37"/>
      <c r="U2125" s="37"/>
      <c r="V2125" s="37"/>
      <c r="W2125" s="37"/>
      <c r="X2125" s="37"/>
      <c r="Y2125" s="37"/>
      <c r="Z2125" s="37"/>
      <c r="AA2125" s="37"/>
      <c r="AB2125" s="37"/>
      <c r="AC2125" s="37"/>
      <c r="AD2125" s="37"/>
      <c r="AE2125" s="37"/>
      <c r="AF2125" s="37"/>
      <c r="AG2125" s="37"/>
    </row>
    <row r="2126" spans="1:33">
      <c r="A2126" s="265">
        <v>44042</v>
      </c>
      <c r="B2126" s="115" t="s">
        <v>178</v>
      </c>
      <c r="C2126" s="37">
        <v>881588700</v>
      </c>
      <c r="D2126" s="115" t="s">
        <v>139</v>
      </c>
      <c r="E2126" s="115" t="s">
        <v>140</v>
      </c>
      <c r="F2126" s="115" t="s">
        <v>142</v>
      </c>
      <c r="G2126" s="37"/>
      <c r="H2126" s="265">
        <v>44042</v>
      </c>
      <c r="I2126" s="265">
        <v>44056</v>
      </c>
      <c r="J2126" s="115" t="s">
        <v>142</v>
      </c>
      <c r="K2126" s="37">
        <v>708</v>
      </c>
      <c r="L2126" s="37"/>
      <c r="M2126" s="37"/>
      <c r="N2126" s="37"/>
      <c r="O2126" s="37"/>
      <c r="P2126" s="37"/>
      <c r="Q2126" s="37"/>
      <c r="R2126" s="37"/>
      <c r="S2126" s="37"/>
      <c r="T2126" s="37"/>
      <c r="U2126" s="37"/>
      <c r="V2126" s="37"/>
      <c r="W2126" s="37"/>
      <c r="X2126" s="37"/>
      <c r="Y2126" s="37"/>
      <c r="Z2126" s="37"/>
      <c r="AA2126" s="37"/>
      <c r="AB2126" s="37"/>
      <c r="AC2126" s="37"/>
      <c r="AD2126" s="37"/>
      <c r="AE2126" s="37"/>
      <c r="AF2126" s="37"/>
      <c r="AG2126" s="37"/>
    </row>
    <row r="2127" spans="1:33">
      <c r="A2127" s="265">
        <v>44042</v>
      </c>
      <c r="B2127" s="115" t="s">
        <v>227</v>
      </c>
      <c r="C2127" s="37">
        <v>880731218</v>
      </c>
      <c r="D2127" s="115" t="s">
        <v>152</v>
      </c>
      <c r="E2127" s="115" t="s">
        <v>140</v>
      </c>
      <c r="F2127" s="115" t="s">
        <v>148</v>
      </c>
      <c r="G2127" s="37"/>
      <c r="H2127" s="37"/>
      <c r="I2127" s="265">
        <v>44057</v>
      </c>
      <c r="J2127" s="37"/>
      <c r="K2127" s="37"/>
      <c r="L2127" s="115" t="s">
        <v>11065</v>
      </c>
      <c r="M2127" s="37"/>
      <c r="N2127" s="37"/>
      <c r="O2127" s="37"/>
      <c r="P2127" s="37"/>
      <c r="Q2127" s="37"/>
      <c r="R2127" s="37"/>
      <c r="S2127" s="37"/>
      <c r="T2127" s="37"/>
      <c r="U2127" s="37"/>
      <c r="V2127" s="37"/>
      <c r="W2127" s="37"/>
      <c r="X2127" s="37"/>
      <c r="Y2127" s="37"/>
      <c r="Z2127" s="37"/>
      <c r="AA2127" s="37"/>
      <c r="AB2127" s="37"/>
      <c r="AC2127" s="37"/>
      <c r="AD2127" s="37"/>
      <c r="AE2127" s="37"/>
      <c r="AF2127" s="37"/>
      <c r="AG2127" s="37"/>
    </row>
    <row r="2128" spans="1:33">
      <c r="A2128" s="265">
        <v>44042</v>
      </c>
      <c r="B2128" s="115" t="s">
        <v>154</v>
      </c>
      <c r="C2128" s="37">
        <v>880027697</v>
      </c>
      <c r="D2128" s="115" t="s">
        <v>139</v>
      </c>
      <c r="E2128" s="115" t="s">
        <v>140</v>
      </c>
      <c r="F2128" s="486"/>
      <c r="G2128" s="37"/>
      <c r="H2128" s="37"/>
      <c r="I2128" s="265">
        <v>44057</v>
      </c>
      <c r="J2128" s="37"/>
      <c r="K2128" s="37"/>
      <c r="L2128" s="115" t="s">
        <v>195</v>
      </c>
      <c r="M2128" s="37"/>
      <c r="N2128" s="37"/>
      <c r="O2128" s="37"/>
      <c r="P2128" s="37"/>
      <c r="Q2128" s="37"/>
      <c r="R2128" s="37"/>
      <c r="S2128" s="37"/>
      <c r="T2128" s="37"/>
      <c r="U2128" s="37"/>
      <c r="V2128" s="37"/>
      <c r="W2128" s="37"/>
      <c r="X2128" s="37"/>
      <c r="Y2128" s="37"/>
      <c r="Z2128" s="37"/>
      <c r="AA2128" s="37"/>
      <c r="AB2128" s="37"/>
      <c r="AC2128" s="37"/>
      <c r="AD2128" s="37"/>
      <c r="AE2128" s="37"/>
      <c r="AF2128" s="37"/>
      <c r="AG2128" s="37"/>
    </row>
    <row r="2129" spans="1:33">
      <c r="A2129" s="265">
        <v>44042</v>
      </c>
      <c r="B2129" s="115" t="s">
        <v>194</v>
      </c>
      <c r="C2129" s="37">
        <v>881898256</v>
      </c>
      <c r="D2129" s="115" t="s">
        <v>139</v>
      </c>
      <c r="E2129" s="115" t="s">
        <v>140</v>
      </c>
      <c r="F2129" s="486" t="s">
        <v>168</v>
      </c>
      <c r="G2129" s="37"/>
      <c r="H2129" s="37"/>
      <c r="I2129" s="265">
        <v>44057</v>
      </c>
      <c r="J2129" s="37"/>
      <c r="K2129" s="37"/>
      <c r="L2129" s="115" t="s">
        <v>195</v>
      </c>
      <c r="M2129" s="37"/>
      <c r="N2129" s="37"/>
      <c r="O2129" s="37"/>
      <c r="P2129" s="37"/>
      <c r="Q2129" s="37"/>
      <c r="R2129" s="37"/>
      <c r="S2129" s="37"/>
      <c r="T2129" s="37"/>
      <c r="U2129" s="37"/>
      <c r="V2129" s="37"/>
      <c r="W2129" s="37"/>
      <c r="X2129" s="37"/>
      <c r="Y2129" s="37"/>
      <c r="Z2129" s="37"/>
      <c r="AA2129" s="37"/>
      <c r="AB2129" s="37"/>
      <c r="AC2129" s="37"/>
      <c r="AD2129" s="37"/>
      <c r="AE2129" s="37"/>
      <c r="AF2129" s="37"/>
      <c r="AG2129" s="37"/>
    </row>
    <row r="2130" spans="1:33">
      <c r="A2130" s="265">
        <v>44042</v>
      </c>
      <c r="B2130" s="115" t="s">
        <v>144</v>
      </c>
      <c r="C2130" s="37">
        <v>880587920</v>
      </c>
      <c r="D2130" s="115" t="s">
        <v>152</v>
      </c>
      <c r="E2130" s="115" t="s">
        <v>393</v>
      </c>
      <c r="F2130" s="115" t="s">
        <v>142</v>
      </c>
      <c r="G2130" s="37"/>
      <c r="H2130" s="37"/>
      <c r="I2130" s="265">
        <v>44070</v>
      </c>
      <c r="J2130" s="37"/>
      <c r="K2130" s="37"/>
      <c r="L2130" s="115" t="s">
        <v>492</v>
      </c>
      <c r="M2130" s="37"/>
      <c r="N2130" s="265">
        <v>44042</v>
      </c>
      <c r="O2130" s="37">
        <v>202</v>
      </c>
      <c r="P2130" s="37"/>
      <c r="Q2130" s="37"/>
      <c r="R2130" s="37"/>
      <c r="S2130" s="37"/>
      <c r="T2130" s="37"/>
      <c r="U2130" s="37"/>
      <c r="V2130" s="37"/>
      <c r="W2130" s="37"/>
      <c r="X2130" s="37"/>
      <c r="Y2130" s="37"/>
      <c r="Z2130" s="37"/>
      <c r="AA2130" s="37"/>
      <c r="AB2130" s="37"/>
      <c r="AC2130" s="37"/>
      <c r="AD2130" s="37"/>
      <c r="AE2130" s="37"/>
      <c r="AF2130" s="37"/>
      <c r="AG2130" s="37"/>
    </row>
    <row r="2131" spans="1:33">
      <c r="A2131" s="265">
        <v>44042</v>
      </c>
      <c r="B2131" s="115" t="s">
        <v>281</v>
      </c>
      <c r="C2131" s="37">
        <v>882319525</v>
      </c>
      <c r="D2131" s="115" t="s">
        <v>139</v>
      </c>
      <c r="E2131" s="115" t="s">
        <v>6256</v>
      </c>
      <c r="F2131" s="115" t="s">
        <v>11066</v>
      </c>
      <c r="G2131" s="37"/>
      <c r="H2131" s="37"/>
      <c r="I2131" s="265">
        <v>44057</v>
      </c>
      <c r="J2131" s="37"/>
      <c r="K2131" s="37"/>
      <c r="L2131" s="115" t="s">
        <v>195</v>
      </c>
      <c r="M2131" s="37"/>
      <c r="N2131" s="37"/>
      <c r="O2131" s="37"/>
      <c r="P2131" s="37"/>
      <c r="Q2131" s="37"/>
      <c r="R2131" s="37"/>
      <c r="S2131" s="37"/>
      <c r="T2131" s="37"/>
      <c r="U2131" s="37"/>
      <c r="V2131" s="37"/>
      <c r="W2131" s="37"/>
      <c r="X2131" s="37"/>
      <c r="Y2131" s="37"/>
      <c r="Z2131" s="37"/>
      <c r="AA2131" s="37"/>
      <c r="AB2131" s="37"/>
      <c r="AC2131" s="37"/>
      <c r="AD2131" s="37"/>
      <c r="AE2131" s="37"/>
      <c r="AF2131" s="37"/>
      <c r="AG2131" s="37"/>
    </row>
    <row r="2132" spans="1:33">
      <c r="A2132" s="265">
        <v>44032</v>
      </c>
      <c r="B2132" s="115" t="s">
        <v>206</v>
      </c>
      <c r="C2132" s="37">
        <v>881256907</v>
      </c>
      <c r="D2132" s="115" t="s">
        <v>152</v>
      </c>
      <c r="E2132" s="115" t="s">
        <v>140</v>
      </c>
      <c r="F2132" s="115" t="s">
        <v>163</v>
      </c>
      <c r="G2132" s="642">
        <v>44042</v>
      </c>
      <c r="H2132" s="642">
        <v>44042</v>
      </c>
      <c r="I2132" s="642">
        <v>44047</v>
      </c>
      <c r="J2132" s="680" t="s">
        <v>11067</v>
      </c>
      <c r="K2132" s="629">
        <v>57.87</v>
      </c>
      <c r="L2132" s="680" t="s">
        <v>2133</v>
      </c>
      <c r="M2132" s="37"/>
      <c r="N2132" s="37"/>
      <c r="O2132" s="37"/>
      <c r="P2132" s="37"/>
      <c r="Q2132" s="37"/>
      <c r="R2132" s="37"/>
      <c r="S2132" s="37"/>
      <c r="T2132" s="37"/>
      <c r="U2132" s="37"/>
      <c r="V2132" s="37"/>
      <c r="W2132" s="37"/>
      <c r="X2132" s="37"/>
      <c r="Y2132" s="37"/>
      <c r="Z2132" s="37"/>
      <c r="AA2132" s="37"/>
      <c r="AB2132" s="37"/>
      <c r="AC2132" s="37"/>
      <c r="AD2132" s="37"/>
      <c r="AE2132" s="37"/>
      <c r="AF2132" s="37"/>
      <c r="AG2132" s="37"/>
    </row>
    <row r="2133" spans="1:33">
      <c r="A2133" s="265">
        <v>44042</v>
      </c>
      <c r="B2133" s="115" t="s">
        <v>194</v>
      </c>
      <c r="C2133" s="37">
        <v>881895895</v>
      </c>
      <c r="D2133" s="115" t="s">
        <v>152</v>
      </c>
      <c r="E2133" s="115" t="s">
        <v>140</v>
      </c>
      <c r="F2133" s="115" t="s">
        <v>142</v>
      </c>
      <c r="G2133" s="37"/>
      <c r="H2133" s="37"/>
      <c r="I2133" s="265">
        <v>44057</v>
      </c>
      <c r="J2133" s="37"/>
      <c r="K2133" s="37"/>
      <c r="L2133" s="115" t="s">
        <v>195</v>
      </c>
      <c r="M2133" s="37"/>
      <c r="N2133" s="37"/>
      <c r="O2133" s="37"/>
      <c r="P2133" s="37"/>
      <c r="Q2133" s="37"/>
      <c r="R2133" s="37"/>
      <c r="S2133" s="37"/>
      <c r="T2133" s="37"/>
      <c r="U2133" s="37"/>
      <c r="V2133" s="37"/>
      <c r="W2133" s="37"/>
      <c r="X2133" s="37"/>
      <c r="Y2133" s="37"/>
      <c r="Z2133" s="37"/>
      <c r="AA2133" s="37"/>
      <c r="AB2133" s="37"/>
      <c r="AC2133" s="37"/>
      <c r="AD2133" s="37"/>
      <c r="AE2133" s="37"/>
      <c r="AF2133" s="37"/>
      <c r="AG2133" s="37"/>
    </row>
    <row r="2134" spans="1:33">
      <c r="A2134" s="265">
        <v>44042</v>
      </c>
      <c r="B2134" s="115" t="s">
        <v>144</v>
      </c>
      <c r="C2134" s="37">
        <v>881506777</v>
      </c>
      <c r="D2134" s="115" t="s">
        <v>139</v>
      </c>
      <c r="E2134" s="115" t="s">
        <v>140</v>
      </c>
      <c r="F2134" s="115" t="s">
        <v>333</v>
      </c>
      <c r="G2134" s="265">
        <v>44042</v>
      </c>
      <c r="H2134" s="265">
        <v>44042</v>
      </c>
      <c r="I2134" s="265">
        <v>44064</v>
      </c>
      <c r="J2134" s="115" t="s">
        <v>148</v>
      </c>
      <c r="K2134" s="37">
        <v>55</v>
      </c>
      <c r="L2134" s="680" t="s">
        <v>2119</v>
      </c>
      <c r="M2134" s="37"/>
      <c r="N2134" s="37"/>
      <c r="O2134" s="37"/>
      <c r="P2134" s="37"/>
      <c r="Q2134" s="37"/>
      <c r="R2134" s="37"/>
      <c r="S2134" s="37"/>
      <c r="T2134" s="37"/>
      <c r="U2134" s="37"/>
      <c r="V2134" s="37"/>
      <c r="W2134" s="37"/>
      <c r="X2134" s="37"/>
      <c r="Y2134" s="37"/>
      <c r="Z2134" s="37"/>
      <c r="AA2134" s="37"/>
      <c r="AB2134" s="37"/>
      <c r="AC2134" s="37"/>
      <c r="AD2134" s="37"/>
      <c r="AE2134" s="37"/>
      <c r="AF2134" s="37"/>
      <c r="AG2134" s="37"/>
    </row>
    <row r="2135" spans="1:33">
      <c r="A2135" s="265">
        <v>44042</v>
      </c>
      <c r="B2135" s="115" t="s">
        <v>206</v>
      </c>
      <c r="C2135" s="37">
        <v>880037776</v>
      </c>
      <c r="D2135" s="115" t="s">
        <v>139</v>
      </c>
      <c r="E2135" s="115" t="s">
        <v>140</v>
      </c>
      <c r="F2135" s="115" t="s">
        <v>751</v>
      </c>
      <c r="G2135" s="642">
        <v>44042</v>
      </c>
      <c r="H2135" s="642">
        <v>44042</v>
      </c>
      <c r="I2135" s="642">
        <v>44053</v>
      </c>
      <c r="J2135" s="680" t="s">
        <v>751</v>
      </c>
      <c r="K2135" s="629">
        <v>1050</v>
      </c>
      <c r="L2135" s="680" t="s">
        <v>1837</v>
      </c>
      <c r="M2135" s="37"/>
      <c r="N2135" s="37"/>
      <c r="O2135" s="37"/>
      <c r="P2135" s="37"/>
      <c r="Q2135" s="37"/>
      <c r="R2135" s="37"/>
      <c r="S2135" s="37"/>
      <c r="T2135" s="37"/>
      <c r="U2135" s="37"/>
      <c r="V2135" s="37"/>
      <c r="W2135" s="37"/>
      <c r="X2135" s="37"/>
      <c r="Y2135" s="37"/>
      <c r="Z2135" s="37"/>
      <c r="AA2135" s="37"/>
      <c r="AB2135" s="37"/>
      <c r="AC2135" s="37"/>
      <c r="AD2135" s="37"/>
      <c r="AE2135" s="37"/>
      <c r="AF2135" s="37"/>
      <c r="AG2135" s="37"/>
    </row>
    <row r="2136" spans="1:33">
      <c r="A2136" s="265">
        <v>44042</v>
      </c>
      <c r="B2136" s="115" t="s">
        <v>144</v>
      </c>
      <c r="C2136" s="37">
        <v>880002026</v>
      </c>
      <c r="D2136" s="115" t="s">
        <v>139</v>
      </c>
      <c r="E2136" s="115" t="s">
        <v>140</v>
      </c>
      <c r="F2136" s="115" t="s">
        <v>1741</v>
      </c>
      <c r="G2136" s="265">
        <v>44042</v>
      </c>
      <c r="H2136" s="37"/>
      <c r="I2136" s="265">
        <v>44070</v>
      </c>
      <c r="J2136" s="37"/>
      <c r="K2136" s="37"/>
      <c r="L2136" s="115" t="s">
        <v>2123</v>
      </c>
      <c r="M2136" s="37"/>
      <c r="N2136" s="37"/>
      <c r="O2136" s="37"/>
      <c r="P2136" s="37"/>
      <c r="Q2136" s="37"/>
      <c r="R2136" s="37"/>
      <c r="S2136" s="37"/>
      <c r="T2136" s="37"/>
      <c r="U2136" s="37"/>
      <c r="V2136" s="37"/>
      <c r="W2136" s="37"/>
      <c r="X2136" s="37"/>
      <c r="Y2136" s="37"/>
      <c r="Z2136" s="37"/>
      <c r="AA2136" s="37"/>
      <c r="AB2136" s="37"/>
      <c r="AC2136" s="37"/>
      <c r="AD2136" s="37"/>
      <c r="AE2136" s="37"/>
      <c r="AF2136" s="37"/>
      <c r="AG2136" s="37"/>
    </row>
    <row r="2137" spans="1:33">
      <c r="A2137" s="265">
        <v>44042</v>
      </c>
      <c r="B2137" s="115" t="s">
        <v>146</v>
      </c>
      <c r="C2137" s="37">
        <v>881788968</v>
      </c>
      <c r="D2137" s="115" t="s">
        <v>139</v>
      </c>
      <c r="E2137" s="115" t="s">
        <v>140</v>
      </c>
      <c r="F2137" s="115" t="s">
        <v>225</v>
      </c>
      <c r="G2137" s="37"/>
      <c r="H2137" s="37"/>
      <c r="I2137" s="265">
        <v>44055</v>
      </c>
      <c r="J2137" s="37"/>
      <c r="K2137" s="37"/>
      <c r="L2137" s="115" t="s">
        <v>195</v>
      </c>
      <c r="M2137" s="37"/>
      <c r="N2137" s="37"/>
      <c r="O2137" s="37"/>
      <c r="P2137" s="37"/>
      <c r="Q2137" s="37"/>
      <c r="R2137" s="37"/>
      <c r="S2137" s="37"/>
      <c r="T2137" s="37"/>
      <c r="U2137" s="37"/>
      <c r="V2137" s="37"/>
      <c r="W2137" s="37"/>
      <c r="X2137" s="37"/>
      <c r="Y2137" s="37"/>
      <c r="Z2137" s="37"/>
      <c r="AA2137" s="37"/>
      <c r="AB2137" s="37"/>
      <c r="AC2137" s="37"/>
      <c r="AD2137" s="37"/>
      <c r="AE2137" s="37"/>
      <c r="AF2137" s="37"/>
      <c r="AG2137" s="37"/>
    </row>
    <row r="2138" spans="1:33">
      <c r="A2138" s="265">
        <v>44042</v>
      </c>
      <c r="B2138" s="115" t="s">
        <v>227</v>
      </c>
      <c r="C2138" s="37"/>
      <c r="D2138" s="115" t="s">
        <v>152</v>
      </c>
      <c r="E2138" s="115" t="s">
        <v>140</v>
      </c>
      <c r="F2138" s="115" t="s">
        <v>142</v>
      </c>
      <c r="G2138" s="37"/>
      <c r="H2138" s="37"/>
      <c r="I2138" s="265">
        <v>44055</v>
      </c>
      <c r="J2138" s="37"/>
      <c r="K2138" s="37"/>
      <c r="L2138" s="115" t="s">
        <v>11068</v>
      </c>
      <c r="M2138" s="37"/>
      <c r="N2138" s="37"/>
      <c r="O2138" s="37"/>
      <c r="P2138" s="37"/>
      <c r="Q2138" s="37"/>
      <c r="R2138" s="37"/>
      <c r="S2138" s="37"/>
      <c r="T2138" s="37"/>
      <c r="U2138" s="37"/>
      <c r="V2138" s="37"/>
      <c r="W2138" s="37"/>
      <c r="X2138" s="37"/>
      <c r="Y2138" s="37"/>
      <c r="Z2138" s="37"/>
      <c r="AA2138" s="37"/>
      <c r="AB2138" s="37"/>
      <c r="AC2138" s="37"/>
      <c r="AD2138" s="37"/>
      <c r="AE2138" s="37"/>
      <c r="AF2138" s="37"/>
      <c r="AG2138" s="37"/>
    </row>
    <row r="2139" spans="1:33">
      <c r="A2139" s="265">
        <v>44042</v>
      </c>
      <c r="B2139" s="115" t="s">
        <v>206</v>
      </c>
      <c r="C2139" s="37">
        <v>881389085</v>
      </c>
      <c r="D2139" s="115" t="s">
        <v>139</v>
      </c>
      <c r="E2139" s="115" t="s">
        <v>140</v>
      </c>
      <c r="F2139" s="115" t="s">
        <v>142</v>
      </c>
      <c r="G2139" s="37"/>
      <c r="H2139" s="37"/>
      <c r="I2139" s="265">
        <v>44046</v>
      </c>
      <c r="J2139" s="37"/>
      <c r="K2139" s="37"/>
      <c r="L2139" s="37"/>
      <c r="M2139" s="37"/>
      <c r="N2139" s="37"/>
      <c r="O2139" s="37"/>
      <c r="P2139" s="37"/>
      <c r="Q2139" s="37"/>
      <c r="R2139" s="37"/>
      <c r="S2139" s="37"/>
      <c r="T2139" s="37"/>
      <c r="U2139" s="37"/>
      <c r="V2139" s="37"/>
      <c r="W2139" s="37"/>
      <c r="X2139" s="37"/>
      <c r="Y2139" s="37"/>
      <c r="Z2139" s="37"/>
      <c r="AA2139" s="37"/>
      <c r="AB2139" s="37"/>
      <c r="AC2139" s="37"/>
      <c r="AD2139" s="37"/>
      <c r="AE2139" s="37"/>
      <c r="AF2139" s="37"/>
      <c r="AG2139" s="37"/>
    </row>
    <row r="2140" spans="1:33">
      <c r="A2140" s="265">
        <v>44042</v>
      </c>
      <c r="B2140" s="115" t="s">
        <v>175</v>
      </c>
      <c r="C2140" s="37">
        <v>881416769</v>
      </c>
      <c r="D2140" s="115" t="s">
        <v>139</v>
      </c>
      <c r="E2140" s="115" t="s">
        <v>140</v>
      </c>
      <c r="F2140" s="115" t="s">
        <v>142</v>
      </c>
      <c r="G2140" s="37"/>
      <c r="H2140" s="37"/>
      <c r="I2140" s="265">
        <v>44057</v>
      </c>
      <c r="J2140" s="37"/>
      <c r="K2140" s="37"/>
      <c r="L2140" s="37"/>
      <c r="M2140" s="37"/>
      <c r="N2140" s="37"/>
      <c r="O2140" s="37"/>
      <c r="P2140" s="37"/>
      <c r="Q2140" s="37"/>
      <c r="R2140" s="37"/>
      <c r="S2140" s="37"/>
      <c r="T2140" s="37"/>
      <c r="U2140" s="37"/>
      <c r="V2140" s="37"/>
      <c r="W2140" s="37"/>
      <c r="X2140" s="37"/>
      <c r="Y2140" s="37"/>
      <c r="Z2140" s="37"/>
      <c r="AA2140" s="37"/>
      <c r="AB2140" s="37"/>
      <c r="AC2140" s="37"/>
      <c r="AD2140" s="37"/>
      <c r="AE2140" s="37"/>
      <c r="AF2140" s="37"/>
      <c r="AG2140" s="37"/>
    </row>
    <row r="2141" spans="1:33">
      <c r="A2141" s="265">
        <v>44042</v>
      </c>
      <c r="B2141" s="115" t="s">
        <v>178</v>
      </c>
      <c r="C2141" s="37">
        <v>881510462</v>
      </c>
      <c r="D2141" s="115" t="s">
        <v>139</v>
      </c>
      <c r="E2141" s="115" t="s">
        <v>140</v>
      </c>
      <c r="F2141" s="115" t="s">
        <v>142</v>
      </c>
      <c r="G2141" s="37"/>
      <c r="H2141" s="37"/>
      <c r="I2141" s="265">
        <v>44068</v>
      </c>
      <c r="J2141" s="37"/>
      <c r="K2141" s="37"/>
      <c r="L2141" s="37"/>
      <c r="M2141" s="37"/>
      <c r="N2141" s="37"/>
      <c r="O2141" s="37"/>
      <c r="P2141" s="37"/>
      <c r="Q2141" s="37"/>
      <c r="R2141" s="37"/>
      <c r="S2141" s="37"/>
      <c r="T2141" s="37"/>
      <c r="U2141" s="37"/>
      <c r="V2141" s="37"/>
      <c r="W2141" s="37"/>
      <c r="X2141" s="37"/>
      <c r="Y2141" s="37"/>
      <c r="Z2141" s="37"/>
      <c r="AA2141" s="37"/>
      <c r="AB2141" s="37"/>
      <c r="AC2141" s="37"/>
      <c r="AD2141" s="37"/>
      <c r="AE2141" s="37"/>
      <c r="AF2141" s="37"/>
      <c r="AG2141" s="37"/>
    </row>
    <row r="2142" spans="1:33">
      <c r="A2142" s="265">
        <v>44042</v>
      </c>
      <c r="B2142" s="115" t="s">
        <v>297</v>
      </c>
      <c r="C2142" s="37">
        <v>880817890</v>
      </c>
      <c r="D2142" s="115" t="s">
        <v>152</v>
      </c>
      <c r="E2142" s="115" t="s">
        <v>140</v>
      </c>
      <c r="F2142" s="486" t="s">
        <v>522</v>
      </c>
      <c r="G2142" s="37"/>
      <c r="H2142" s="37"/>
      <c r="I2142" s="265">
        <v>44046</v>
      </c>
      <c r="J2142" s="37"/>
      <c r="K2142" s="37"/>
      <c r="L2142" s="115" t="s">
        <v>11069</v>
      </c>
      <c r="M2142" s="37"/>
      <c r="N2142" s="37"/>
      <c r="O2142" s="37"/>
      <c r="P2142" s="37"/>
      <c r="Q2142" s="37"/>
      <c r="R2142" s="37"/>
      <c r="S2142" s="37"/>
      <c r="T2142" s="37"/>
      <c r="U2142" s="37"/>
      <c r="V2142" s="37"/>
      <c r="W2142" s="37"/>
      <c r="X2142" s="37"/>
      <c r="Y2142" s="37"/>
      <c r="Z2142" s="37"/>
      <c r="AA2142" s="37"/>
      <c r="AB2142" s="37"/>
      <c r="AC2142" s="37"/>
      <c r="AD2142" s="37"/>
      <c r="AE2142" s="37"/>
      <c r="AF2142" s="37"/>
      <c r="AG2142" s="37"/>
    </row>
    <row r="2143" spans="1:33">
      <c r="A2143" s="265">
        <v>44042</v>
      </c>
      <c r="B2143" s="115" t="s">
        <v>227</v>
      </c>
      <c r="C2143" s="37">
        <v>880842211</v>
      </c>
      <c r="D2143" s="115" t="s">
        <v>152</v>
      </c>
      <c r="E2143" s="115" t="s">
        <v>181</v>
      </c>
      <c r="F2143" s="115" t="s">
        <v>142</v>
      </c>
      <c r="G2143" s="37"/>
      <c r="H2143" s="37"/>
      <c r="I2143" s="265">
        <v>44055</v>
      </c>
      <c r="J2143" s="37"/>
      <c r="K2143" s="37"/>
      <c r="L2143" s="115" t="s">
        <v>1407</v>
      </c>
      <c r="M2143" s="37"/>
      <c r="N2143" s="37"/>
      <c r="O2143" s="37"/>
      <c r="P2143" s="37"/>
      <c r="Q2143" s="37"/>
      <c r="R2143" s="37"/>
      <c r="S2143" s="37"/>
      <c r="T2143" s="37"/>
      <c r="U2143" s="37"/>
      <c r="V2143" s="37"/>
      <c r="W2143" s="37"/>
      <c r="X2143" s="37"/>
      <c r="Y2143" s="37"/>
      <c r="Z2143" s="37"/>
      <c r="AA2143" s="37"/>
      <c r="AB2143" s="37"/>
      <c r="AC2143" s="37"/>
      <c r="AD2143" s="37"/>
      <c r="AE2143" s="37"/>
      <c r="AF2143" s="37"/>
      <c r="AG2143" s="37"/>
    </row>
    <row r="2144" spans="1:33">
      <c r="A2144" s="265">
        <v>44042</v>
      </c>
      <c r="B2144" s="115" t="s">
        <v>194</v>
      </c>
      <c r="C2144" s="37">
        <v>881152150</v>
      </c>
      <c r="D2144" s="115" t="s">
        <v>139</v>
      </c>
      <c r="E2144" s="115" t="s">
        <v>140</v>
      </c>
      <c r="F2144" s="115" t="s">
        <v>142</v>
      </c>
      <c r="G2144" s="37"/>
      <c r="H2144" s="37"/>
      <c r="I2144" s="265">
        <v>44057</v>
      </c>
      <c r="J2144" s="37"/>
      <c r="K2144" s="37"/>
      <c r="L2144" s="115" t="s">
        <v>195</v>
      </c>
      <c r="M2144" s="37"/>
      <c r="N2144" s="37"/>
      <c r="O2144" s="37"/>
      <c r="P2144" s="37"/>
      <c r="Q2144" s="37"/>
      <c r="R2144" s="37"/>
      <c r="S2144" s="37"/>
      <c r="T2144" s="37"/>
      <c r="U2144" s="37"/>
      <c r="V2144" s="37"/>
      <c r="W2144" s="37"/>
      <c r="X2144" s="37"/>
      <c r="Y2144" s="37"/>
      <c r="Z2144" s="37"/>
      <c r="AA2144" s="37"/>
      <c r="AB2144" s="37"/>
      <c r="AC2144" s="37"/>
      <c r="AD2144" s="37"/>
      <c r="AE2144" s="37"/>
      <c r="AF2144" s="37"/>
      <c r="AG2144" s="37"/>
    </row>
    <row r="2145" spans="1:33">
      <c r="A2145" s="265">
        <v>44042</v>
      </c>
      <c r="B2145" s="115" t="s">
        <v>138</v>
      </c>
      <c r="C2145" s="37">
        <v>881794366</v>
      </c>
      <c r="D2145" s="115" t="s">
        <v>139</v>
      </c>
      <c r="E2145" s="115" t="s">
        <v>140</v>
      </c>
      <c r="F2145" s="115" t="s">
        <v>142</v>
      </c>
      <c r="G2145" s="37"/>
      <c r="H2145" s="37"/>
      <c r="I2145" s="265">
        <v>44057</v>
      </c>
      <c r="J2145" s="37"/>
      <c r="K2145" s="37"/>
      <c r="L2145" s="115" t="s">
        <v>195</v>
      </c>
      <c r="M2145" s="37"/>
      <c r="N2145" s="37"/>
      <c r="O2145" s="37"/>
      <c r="P2145" s="37"/>
      <c r="Q2145" s="37"/>
      <c r="R2145" s="37"/>
      <c r="S2145" s="37"/>
      <c r="T2145" s="37"/>
      <c r="U2145" s="37"/>
      <c r="V2145" s="37"/>
      <c r="W2145" s="37"/>
      <c r="X2145" s="37"/>
      <c r="Y2145" s="37"/>
      <c r="Z2145" s="37"/>
      <c r="AA2145" s="37"/>
      <c r="AB2145" s="37"/>
      <c r="AC2145" s="37"/>
      <c r="AD2145" s="37"/>
      <c r="AE2145" s="37"/>
      <c r="AF2145" s="37"/>
      <c r="AG2145" s="37"/>
    </row>
    <row r="2146" spans="1:33">
      <c r="A2146" s="265">
        <v>44042</v>
      </c>
      <c r="B2146" s="115" t="s">
        <v>194</v>
      </c>
      <c r="C2146" s="37">
        <v>881328962</v>
      </c>
      <c r="D2146" s="115" t="s">
        <v>139</v>
      </c>
      <c r="E2146" s="115" t="s">
        <v>140</v>
      </c>
      <c r="F2146" s="115" t="s">
        <v>142</v>
      </c>
      <c r="G2146" s="37"/>
      <c r="H2146" s="37"/>
      <c r="I2146" s="265">
        <v>44057</v>
      </c>
      <c r="J2146" s="37"/>
      <c r="K2146" s="37"/>
      <c r="L2146" s="115" t="s">
        <v>195</v>
      </c>
      <c r="M2146" s="37"/>
      <c r="N2146" s="37"/>
      <c r="O2146" s="37"/>
      <c r="P2146" s="37"/>
      <c r="Q2146" s="37"/>
      <c r="R2146" s="37"/>
      <c r="S2146" s="37"/>
      <c r="T2146" s="37"/>
      <c r="U2146" s="37"/>
      <c r="V2146" s="37"/>
      <c r="W2146" s="37"/>
      <c r="X2146" s="37"/>
      <c r="Y2146" s="37"/>
      <c r="Z2146" s="37"/>
      <c r="AA2146" s="37"/>
      <c r="AB2146" s="37"/>
      <c r="AC2146" s="37"/>
      <c r="AD2146" s="37"/>
      <c r="AE2146" s="37"/>
      <c r="AF2146" s="37"/>
      <c r="AG2146" s="37"/>
    </row>
    <row r="2147" spans="1:33">
      <c r="A2147" s="265">
        <v>44042</v>
      </c>
      <c r="B2147" s="115" t="s">
        <v>206</v>
      </c>
      <c r="C2147" s="37">
        <v>882183554</v>
      </c>
      <c r="D2147" s="115" t="s">
        <v>139</v>
      </c>
      <c r="E2147" s="115" t="s">
        <v>140</v>
      </c>
      <c r="F2147" s="115" t="s">
        <v>182</v>
      </c>
      <c r="G2147" s="265">
        <v>44042</v>
      </c>
      <c r="H2147" s="265">
        <v>44042</v>
      </c>
      <c r="I2147" s="265">
        <v>44055</v>
      </c>
      <c r="J2147" s="115" t="s">
        <v>182</v>
      </c>
      <c r="K2147" s="37">
        <v>6811</v>
      </c>
      <c r="L2147" s="37"/>
      <c r="M2147" s="37"/>
      <c r="N2147" s="37"/>
      <c r="O2147" s="37"/>
      <c r="P2147" s="37"/>
      <c r="Q2147" s="37"/>
      <c r="R2147" s="37"/>
      <c r="S2147" s="37"/>
      <c r="T2147" s="37"/>
      <c r="U2147" s="37"/>
      <c r="V2147" s="37"/>
      <c r="W2147" s="37"/>
      <c r="X2147" s="37"/>
      <c r="Y2147" s="37"/>
      <c r="Z2147" s="37"/>
      <c r="AA2147" s="37"/>
      <c r="AB2147" s="37"/>
      <c r="AC2147" s="37"/>
      <c r="AD2147" s="37"/>
      <c r="AE2147" s="37"/>
      <c r="AF2147" s="37"/>
      <c r="AG2147" s="37"/>
    </row>
    <row r="2148" spans="1:33">
      <c r="A2148" s="265">
        <v>44042</v>
      </c>
      <c r="B2148" s="115" t="s">
        <v>194</v>
      </c>
      <c r="C2148" s="37">
        <v>881274936</v>
      </c>
      <c r="D2148" s="115" t="s">
        <v>139</v>
      </c>
      <c r="E2148" s="115" t="s">
        <v>140</v>
      </c>
      <c r="F2148" s="115" t="s">
        <v>200</v>
      </c>
      <c r="G2148" s="37"/>
      <c r="H2148" s="37"/>
      <c r="I2148" s="265">
        <v>44057</v>
      </c>
      <c r="J2148" s="37"/>
      <c r="K2148" s="37"/>
      <c r="L2148" s="115" t="s">
        <v>2189</v>
      </c>
      <c r="M2148" s="37"/>
      <c r="N2148" s="37"/>
      <c r="O2148" s="37"/>
      <c r="P2148" s="37"/>
      <c r="Q2148" s="37"/>
      <c r="R2148" s="37"/>
      <c r="S2148" s="37"/>
      <c r="T2148" s="37"/>
      <c r="U2148" s="37"/>
      <c r="V2148" s="37"/>
      <c r="W2148" s="37"/>
      <c r="X2148" s="37"/>
      <c r="Y2148" s="37"/>
      <c r="Z2148" s="37"/>
      <c r="AA2148" s="37"/>
      <c r="AB2148" s="37"/>
      <c r="AC2148" s="37"/>
      <c r="AD2148" s="37"/>
      <c r="AE2148" s="37"/>
      <c r="AF2148" s="37"/>
      <c r="AG2148" s="37"/>
    </row>
    <row r="2149" spans="1:33">
      <c r="A2149" s="265">
        <v>44042</v>
      </c>
      <c r="B2149" s="115" t="s">
        <v>194</v>
      </c>
      <c r="C2149" s="37">
        <v>881405932</v>
      </c>
      <c r="D2149" s="115" t="s">
        <v>139</v>
      </c>
      <c r="E2149" s="115" t="s">
        <v>140</v>
      </c>
      <c r="F2149" s="115" t="s">
        <v>11070</v>
      </c>
      <c r="G2149" s="37"/>
      <c r="H2149" s="37"/>
      <c r="I2149" s="265">
        <v>44057</v>
      </c>
      <c r="J2149" s="37"/>
      <c r="K2149" s="37"/>
      <c r="L2149" s="115" t="s">
        <v>195</v>
      </c>
      <c r="M2149" s="37"/>
      <c r="N2149" s="37"/>
      <c r="O2149" s="37"/>
      <c r="P2149" s="37"/>
      <c r="Q2149" s="37"/>
      <c r="R2149" s="37"/>
      <c r="S2149" s="37"/>
      <c r="T2149" s="37"/>
      <c r="U2149" s="37"/>
      <c r="V2149" s="37"/>
      <c r="W2149" s="37"/>
      <c r="X2149" s="37"/>
      <c r="Y2149" s="37"/>
      <c r="Z2149" s="37"/>
      <c r="AA2149" s="37"/>
      <c r="AB2149" s="37"/>
      <c r="AC2149" s="37"/>
      <c r="AD2149" s="37"/>
      <c r="AE2149" s="37"/>
      <c r="AF2149" s="37"/>
      <c r="AG2149" s="37"/>
    </row>
    <row r="2150" spans="1:33">
      <c r="A2150" s="265">
        <v>44042</v>
      </c>
      <c r="B2150" s="115" t="s">
        <v>154</v>
      </c>
      <c r="C2150" s="37">
        <v>880020813</v>
      </c>
      <c r="D2150" s="115" t="s">
        <v>139</v>
      </c>
      <c r="E2150" s="115" t="s">
        <v>140</v>
      </c>
      <c r="F2150" s="486" t="s">
        <v>4785</v>
      </c>
      <c r="G2150" s="37"/>
      <c r="H2150" s="37"/>
      <c r="I2150" s="265">
        <v>44057</v>
      </c>
      <c r="J2150" s="37"/>
      <c r="K2150" s="37"/>
      <c r="L2150" s="115" t="s">
        <v>195</v>
      </c>
      <c r="M2150" s="37"/>
      <c r="N2150" s="37"/>
      <c r="O2150" s="37"/>
      <c r="P2150" s="37"/>
      <c r="Q2150" s="37"/>
      <c r="R2150" s="37"/>
      <c r="S2150" s="37"/>
      <c r="T2150" s="37"/>
      <c r="U2150" s="37"/>
      <c r="V2150" s="37"/>
      <c r="W2150" s="37"/>
      <c r="X2150" s="37"/>
      <c r="Y2150" s="37"/>
      <c r="Z2150" s="37"/>
      <c r="AA2150" s="37"/>
      <c r="AB2150" s="37"/>
      <c r="AC2150" s="37"/>
      <c r="AD2150" s="37"/>
      <c r="AE2150" s="37"/>
      <c r="AF2150" s="37"/>
      <c r="AG2150" s="37"/>
    </row>
    <row r="2151" spans="1:33">
      <c r="A2151" s="265">
        <v>44042</v>
      </c>
      <c r="B2151" s="115" t="s">
        <v>194</v>
      </c>
      <c r="C2151" s="37">
        <v>881896104</v>
      </c>
      <c r="D2151" s="115" t="s">
        <v>139</v>
      </c>
      <c r="E2151" s="115" t="s">
        <v>140</v>
      </c>
      <c r="F2151" s="115" t="s">
        <v>745</v>
      </c>
      <c r="G2151" s="37"/>
      <c r="H2151" s="37"/>
      <c r="I2151" s="265">
        <v>44057</v>
      </c>
      <c r="J2151" s="37"/>
      <c r="K2151" s="37"/>
      <c r="L2151" s="115" t="s">
        <v>195</v>
      </c>
      <c r="M2151" s="37"/>
      <c r="N2151" s="37"/>
      <c r="O2151" s="37"/>
      <c r="P2151" s="37"/>
      <c r="Q2151" s="37"/>
      <c r="R2151" s="37"/>
      <c r="S2151" s="37"/>
      <c r="T2151" s="37"/>
      <c r="U2151" s="37"/>
      <c r="V2151" s="37"/>
      <c r="W2151" s="37"/>
      <c r="X2151" s="37"/>
      <c r="Y2151" s="37"/>
      <c r="Z2151" s="37"/>
      <c r="AA2151" s="37"/>
      <c r="AB2151" s="37"/>
      <c r="AC2151" s="37"/>
      <c r="AD2151" s="37"/>
      <c r="AE2151" s="37"/>
      <c r="AF2151" s="37"/>
      <c r="AG2151" s="37"/>
    </row>
    <row r="2152" spans="1:33">
      <c r="A2152" s="265">
        <v>44042</v>
      </c>
      <c r="B2152" s="115" t="s">
        <v>146</v>
      </c>
      <c r="C2152" s="37">
        <v>882093966</v>
      </c>
      <c r="D2152" s="115" t="s">
        <v>139</v>
      </c>
      <c r="E2152" s="115" t="s">
        <v>140</v>
      </c>
      <c r="F2152" s="115" t="s">
        <v>200</v>
      </c>
      <c r="G2152" s="37"/>
      <c r="H2152" s="37"/>
      <c r="I2152" s="265">
        <v>44054</v>
      </c>
      <c r="J2152" s="37"/>
      <c r="K2152" s="37"/>
      <c r="L2152" s="115" t="s">
        <v>195</v>
      </c>
      <c r="M2152" s="37"/>
      <c r="N2152" s="37"/>
      <c r="O2152" s="37"/>
      <c r="P2152" s="37"/>
      <c r="Q2152" s="37"/>
      <c r="R2152" s="37"/>
      <c r="S2152" s="37"/>
      <c r="T2152" s="37"/>
      <c r="U2152" s="37"/>
      <c r="V2152" s="37"/>
      <c r="W2152" s="37"/>
      <c r="X2152" s="37"/>
      <c r="Y2152" s="37"/>
      <c r="Z2152" s="37"/>
      <c r="AA2152" s="37"/>
      <c r="AB2152" s="37"/>
      <c r="AC2152" s="37"/>
      <c r="AD2152" s="37"/>
      <c r="AE2152" s="37"/>
      <c r="AF2152" s="37"/>
      <c r="AG2152" s="37"/>
    </row>
    <row r="2153" spans="1:33">
      <c r="A2153" s="265">
        <v>44042</v>
      </c>
      <c r="B2153" s="115" t="s">
        <v>194</v>
      </c>
      <c r="C2153" s="37">
        <v>881303476</v>
      </c>
      <c r="D2153" s="115" t="s">
        <v>139</v>
      </c>
      <c r="E2153" s="115" t="s">
        <v>140</v>
      </c>
      <c r="F2153" s="115" t="s">
        <v>181</v>
      </c>
      <c r="G2153" s="37"/>
      <c r="H2153" s="37"/>
      <c r="I2153" s="265">
        <v>44057</v>
      </c>
      <c r="J2153" s="37"/>
      <c r="K2153" s="37"/>
      <c r="L2153" s="115" t="s">
        <v>11071</v>
      </c>
      <c r="M2153" s="37"/>
      <c r="N2153" s="37"/>
      <c r="O2153" s="37"/>
      <c r="P2153" s="37"/>
      <c r="Q2153" s="37"/>
      <c r="R2153" s="37"/>
      <c r="S2153" s="37"/>
      <c r="T2153" s="37"/>
      <c r="U2153" s="37"/>
      <c r="V2153" s="37"/>
      <c r="W2153" s="37"/>
      <c r="X2153" s="37"/>
      <c r="Y2153" s="37"/>
      <c r="Z2153" s="37"/>
      <c r="AA2153" s="37"/>
      <c r="AB2153" s="37"/>
      <c r="AC2153" s="37"/>
      <c r="AD2153" s="37"/>
      <c r="AE2153" s="37"/>
      <c r="AF2153" s="37"/>
      <c r="AG2153" s="37"/>
    </row>
    <row r="2154" spans="1:33">
      <c r="A2154" s="265">
        <v>44042</v>
      </c>
      <c r="B2154" s="115" t="s">
        <v>227</v>
      </c>
      <c r="C2154" s="37">
        <v>880669988</v>
      </c>
      <c r="D2154" s="115" t="s">
        <v>139</v>
      </c>
      <c r="E2154" s="115" t="s">
        <v>140</v>
      </c>
      <c r="F2154" s="115" t="s">
        <v>147</v>
      </c>
      <c r="G2154" s="37"/>
      <c r="H2154" s="37"/>
      <c r="I2154" s="265">
        <v>44049</v>
      </c>
      <c r="J2154" s="37"/>
      <c r="K2154" s="37"/>
      <c r="L2154" s="115" t="s">
        <v>811</v>
      </c>
      <c r="M2154" s="37"/>
      <c r="N2154" s="37"/>
      <c r="O2154" s="37"/>
      <c r="P2154" s="37"/>
      <c r="Q2154" s="37"/>
      <c r="R2154" s="37"/>
      <c r="S2154" s="37"/>
      <c r="T2154" s="37"/>
      <c r="U2154" s="37"/>
      <c r="V2154" s="37"/>
      <c r="W2154" s="37"/>
      <c r="X2154" s="37"/>
      <c r="Y2154" s="37"/>
      <c r="Z2154" s="37"/>
      <c r="AA2154" s="37"/>
      <c r="AB2154" s="37"/>
      <c r="AC2154" s="37"/>
      <c r="AD2154" s="37"/>
      <c r="AE2154" s="37"/>
      <c r="AF2154" s="37"/>
      <c r="AG2154" s="37"/>
    </row>
    <row r="2155" spans="1:33">
      <c r="A2155" s="265">
        <v>44042</v>
      </c>
      <c r="B2155" s="115" t="s">
        <v>194</v>
      </c>
      <c r="C2155" s="37">
        <v>881878418</v>
      </c>
      <c r="D2155" s="115" t="s">
        <v>139</v>
      </c>
      <c r="E2155" s="115" t="s">
        <v>140</v>
      </c>
      <c r="F2155" s="115" t="s">
        <v>142</v>
      </c>
      <c r="G2155" s="37"/>
      <c r="H2155" s="37"/>
      <c r="I2155" s="265">
        <v>44057</v>
      </c>
      <c r="J2155" s="37"/>
      <c r="K2155" s="37"/>
      <c r="L2155" s="115" t="s">
        <v>195</v>
      </c>
      <c r="M2155" s="37"/>
      <c r="N2155" s="37"/>
      <c r="O2155" s="37"/>
      <c r="P2155" s="37"/>
      <c r="Q2155" s="37"/>
      <c r="R2155" s="37"/>
      <c r="S2155" s="37"/>
      <c r="T2155" s="37"/>
      <c r="U2155" s="37"/>
      <c r="V2155" s="37"/>
      <c r="W2155" s="37"/>
      <c r="X2155" s="37"/>
      <c r="Y2155" s="37"/>
      <c r="Z2155" s="37"/>
      <c r="AA2155" s="37"/>
      <c r="AB2155" s="37"/>
      <c r="AC2155" s="37"/>
      <c r="AD2155" s="37"/>
      <c r="AE2155" s="37"/>
      <c r="AF2155" s="37"/>
      <c r="AG2155" s="37"/>
    </row>
    <row r="2156" spans="1:33">
      <c r="A2156" s="265">
        <v>44042</v>
      </c>
      <c r="B2156" s="115" t="s">
        <v>138</v>
      </c>
      <c r="C2156" s="37">
        <v>881350872</v>
      </c>
      <c r="D2156" s="115" t="s">
        <v>139</v>
      </c>
      <c r="E2156" s="115" t="s">
        <v>140</v>
      </c>
      <c r="F2156" s="115" t="s">
        <v>142</v>
      </c>
      <c r="G2156" s="37"/>
      <c r="H2156" s="37"/>
      <c r="I2156" s="265">
        <v>44056</v>
      </c>
      <c r="J2156" s="37"/>
      <c r="K2156" s="37"/>
      <c r="L2156" s="115" t="s">
        <v>11072</v>
      </c>
      <c r="M2156" s="37"/>
      <c r="N2156" s="37"/>
      <c r="O2156" s="37"/>
      <c r="P2156" s="37"/>
      <c r="Q2156" s="37"/>
      <c r="R2156" s="37"/>
      <c r="S2156" s="37"/>
      <c r="T2156" s="37"/>
      <c r="U2156" s="37"/>
      <c r="V2156" s="37"/>
      <c r="W2156" s="37"/>
      <c r="X2156" s="37"/>
      <c r="Y2156" s="37"/>
      <c r="Z2156" s="37"/>
      <c r="AA2156" s="37"/>
      <c r="AB2156" s="37"/>
      <c r="AC2156" s="37"/>
      <c r="AD2156" s="37"/>
      <c r="AE2156" s="37"/>
      <c r="AF2156" s="37"/>
      <c r="AG2156" s="37"/>
    </row>
    <row r="2157" spans="1:33">
      <c r="A2157" s="265">
        <v>44042</v>
      </c>
      <c r="B2157" s="115" t="s">
        <v>144</v>
      </c>
      <c r="C2157" s="37">
        <v>881562585</v>
      </c>
      <c r="D2157" s="115" t="s">
        <v>139</v>
      </c>
      <c r="E2157" s="115" t="s">
        <v>140</v>
      </c>
      <c r="F2157" s="115"/>
      <c r="G2157" s="37"/>
      <c r="H2157" s="37"/>
      <c r="I2157" s="265">
        <v>44060</v>
      </c>
      <c r="J2157" s="37"/>
      <c r="K2157" s="37"/>
      <c r="L2157" s="115"/>
      <c r="M2157" s="37"/>
      <c r="N2157" s="37"/>
      <c r="O2157" s="37"/>
      <c r="P2157" s="37"/>
      <c r="Q2157" s="37"/>
      <c r="R2157" s="37"/>
      <c r="S2157" s="37"/>
      <c r="T2157" s="37"/>
      <c r="U2157" s="37"/>
      <c r="V2157" s="37"/>
      <c r="W2157" s="37"/>
      <c r="X2157" s="37"/>
      <c r="Y2157" s="37"/>
      <c r="Z2157" s="37"/>
      <c r="AA2157" s="37"/>
      <c r="AB2157" s="37"/>
      <c r="AC2157" s="37"/>
      <c r="AD2157" s="37"/>
      <c r="AE2157" s="37"/>
      <c r="AF2157" s="37"/>
      <c r="AG2157" s="37"/>
    </row>
    <row r="2158" spans="1:33">
      <c r="A2158" s="265">
        <v>44042</v>
      </c>
      <c r="B2158" s="115" t="s">
        <v>194</v>
      </c>
      <c r="C2158" s="37">
        <v>881384502</v>
      </c>
      <c r="D2158" s="115" t="s">
        <v>139</v>
      </c>
      <c r="E2158" s="115" t="s">
        <v>140</v>
      </c>
      <c r="F2158" s="115" t="s">
        <v>142</v>
      </c>
      <c r="G2158" s="37"/>
      <c r="H2158" s="37"/>
      <c r="I2158" s="265">
        <v>44057</v>
      </c>
      <c r="J2158" s="37"/>
      <c r="K2158" s="37"/>
      <c r="L2158" s="115" t="s">
        <v>195</v>
      </c>
      <c r="M2158" s="37"/>
      <c r="N2158" s="37"/>
      <c r="O2158" s="37"/>
      <c r="P2158" s="37"/>
      <c r="Q2158" s="37"/>
      <c r="R2158" s="37"/>
      <c r="S2158" s="37"/>
      <c r="T2158" s="37"/>
      <c r="U2158" s="37"/>
      <c r="V2158" s="37"/>
      <c r="W2158" s="37"/>
      <c r="X2158" s="37"/>
      <c r="Y2158" s="37"/>
      <c r="Z2158" s="37"/>
      <c r="AA2158" s="37"/>
      <c r="AB2158" s="37"/>
      <c r="AC2158" s="37"/>
      <c r="AD2158" s="37"/>
      <c r="AE2158" s="37"/>
      <c r="AF2158" s="37"/>
      <c r="AG2158" s="37"/>
    </row>
    <row r="2159" spans="1:33">
      <c r="A2159" s="265">
        <v>44042</v>
      </c>
      <c r="B2159" s="115" t="s">
        <v>206</v>
      </c>
      <c r="C2159" s="37">
        <v>880036293</v>
      </c>
      <c r="D2159" s="115" t="s">
        <v>139</v>
      </c>
      <c r="E2159" s="115" t="s">
        <v>140</v>
      </c>
      <c r="F2159" s="115" t="s">
        <v>142</v>
      </c>
      <c r="G2159" s="37"/>
      <c r="H2159" s="37"/>
      <c r="I2159" s="265">
        <v>44057</v>
      </c>
      <c r="J2159" s="37"/>
      <c r="K2159" s="37"/>
      <c r="L2159" s="115" t="s">
        <v>195</v>
      </c>
      <c r="M2159" s="37"/>
      <c r="N2159" s="37"/>
      <c r="O2159" s="37"/>
      <c r="P2159" s="37"/>
      <c r="Q2159" s="37"/>
      <c r="R2159" s="37"/>
      <c r="S2159" s="37"/>
      <c r="T2159" s="37"/>
      <c r="U2159" s="37"/>
      <c r="V2159" s="37"/>
      <c r="W2159" s="37"/>
      <c r="X2159" s="37"/>
      <c r="Y2159" s="37"/>
      <c r="Z2159" s="37"/>
      <c r="AA2159" s="37"/>
      <c r="AB2159" s="37"/>
      <c r="AC2159" s="37"/>
      <c r="AD2159" s="37"/>
      <c r="AE2159" s="37"/>
      <c r="AF2159" s="37"/>
      <c r="AG2159" s="37"/>
    </row>
    <row r="2160" spans="1:33">
      <c r="A2160" s="265">
        <v>44042</v>
      </c>
      <c r="B2160" s="115" t="s">
        <v>167</v>
      </c>
      <c r="C2160" s="37">
        <v>880016153</v>
      </c>
      <c r="D2160" s="115" t="s">
        <v>139</v>
      </c>
      <c r="E2160" s="115" t="s">
        <v>350</v>
      </c>
      <c r="F2160" s="115" t="s">
        <v>142</v>
      </c>
      <c r="G2160" s="37"/>
      <c r="H2160" s="37"/>
      <c r="I2160" s="265">
        <v>44056</v>
      </c>
      <c r="J2160" s="37"/>
      <c r="K2160" s="37"/>
      <c r="L2160" s="115" t="s">
        <v>11073</v>
      </c>
      <c r="M2160" s="37"/>
      <c r="N2160" s="37"/>
      <c r="O2160" s="37"/>
      <c r="P2160" s="37"/>
      <c r="Q2160" s="37"/>
      <c r="R2160" s="37"/>
      <c r="S2160" s="37"/>
      <c r="T2160" s="37"/>
      <c r="U2160" s="37"/>
      <c r="V2160" s="37"/>
      <c r="W2160" s="37"/>
      <c r="X2160" s="37"/>
      <c r="Y2160" s="37"/>
      <c r="Z2160" s="37"/>
      <c r="AA2160" s="37"/>
      <c r="AB2160" s="37"/>
      <c r="AC2160" s="37"/>
      <c r="AD2160" s="37"/>
      <c r="AE2160" s="37"/>
      <c r="AF2160" s="37"/>
      <c r="AG2160" s="37"/>
    </row>
    <row r="2161" spans="1:33">
      <c r="A2161" s="265">
        <v>44043</v>
      </c>
      <c r="B2161" s="115" t="s">
        <v>154</v>
      </c>
      <c r="C2161" s="37">
        <v>880945488</v>
      </c>
      <c r="D2161" s="115" t="s">
        <v>139</v>
      </c>
      <c r="E2161" s="115" t="s">
        <v>150</v>
      </c>
      <c r="F2161" s="115"/>
      <c r="G2161" s="37"/>
      <c r="H2161" s="37"/>
      <c r="I2161" s="265">
        <v>44057</v>
      </c>
      <c r="J2161" s="37"/>
      <c r="K2161" s="37"/>
      <c r="L2161" s="115" t="s">
        <v>195</v>
      </c>
      <c r="M2161" s="37"/>
      <c r="N2161" s="37"/>
      <c r="O2161" s="37"/>
      <c r="P2161" s="37"/>
      <c r="Q2161" s="37"/>
      <c r="R2161" s="37"/>
      <c r="S2161" s="37"/>
      <c r="T2161" s="37"/>
      <c r="U2161" s="37"/>
      <c r="V2161" s="37"/>
      <c r="W2161" s="37"/>
      <c r="X2161" s="37"/>
      <c r="Y2161" s="37"/>
      <c r="Z2161" s="37"/>
      <c r="AA2161" s="37"/>
      <c r="AB2161" s="37"/>
      <c r="AC2161" s="37"/>
      <c r="AD2161" s="37"/>
      <c r="AE2161" s="37"/>
      <c r="AF2161" s="37"/>
      <c r="AG2161" s="37"/>
    </row>
    <row r="2162" spans="1:33">
      <c r="A2162" s="265">
        <v>44043</v>
      </c>
      <c r="B2162" s="115" t="s">
        <v>206</v>
      </c>
      <c r="C2162" s="37">
        <v>880246320</v>
      </c>
      <c r="D2162" s="115" t="s">
        <v>139</v>
      </c>
      <c r="E2162" s="115" t="s">
        <v>140</v>
      </c>
      <c r="F2162" s="115"/>
      <c r="G2162" s="37"/>
      <c r="H2162" s="37"/>
      <c r="I2162" s="265">
        <v>44056</v>
      </c>
      <c r="J2162" s="37"/>
      <c r="K2162" s="37"/>
      <c r="L2162" s="115" t="s">
        <v>195</v>
      </c>
      <c r="M2162" s="37"/>
      <c r="N2162" s="37"/>
      <c r="O2162" s="37"/>
      <c r="P2162" s="37"/>
      <c r="Q2162" s="37"/>
      <c r="R2162" s="37"/>
      <c r="S2162" s="37"/>
      <c r="T2162" s="37"/>
      <c r="U2162" s="37"/>
      <c r="V2162" s="37"/>
      <c r="W2162" s="37"/>
      <c r="X2162" s="37"/>
      <c r="Y2162" s="37"/>
      <c r="Z2162" s="37"/>
      <c r="AA2162" s="37"/>
      <c r="AB2162" s="37"/>
      <c r="AC2162" s="37"/>
      <c r="AD2162" s="37"/>
      <c r="AE2162" s="37"/>
      <c r="AF2162" s="37"/>
      <c r="AG2162" s="37"/>
    </row>
    <row r="2163" spans="1:33" ht="17">
      <c r="A2163" s="265">
        <v>44043</v>
      </c>
      <c r="B2163" s="102" t="s">
        <v>297</v>
      </c>
      <c r="C2163" s="37">
        <v>880797025</v>
      </c>
      <c r="D2163" s="85" t="s">
        <v>152</v>
      </c>
      <c r="E2163" s="102" t="s">
        <v>150</v>
      </c>
      <c r="F2163" s="115" t="s">
        <v>142</v>
      </c>
      <c r="G2163" s="265"/>
      <c r="H2163" s="265"/>
      <c r="I2163" s="265">
        <v>44048</v>
      </c>
      <c r="J2163" s="115" t="s">
        <v>142</v>
      </c>
      <c r="K2163" s="37"/>
      <c r="L2163" s="115" t="s">
        <v>11074</v>
      </c>
      <c r="M2163" s="37"/>
      <c r="N2163" s="37"/>
      <c r="O2163" s="37"/>
      <c r="P2163" s="37"/>
      <c r="Q2163" s="37"/>
      <c r="R2163" s="37"/>
      <c r="S2163" s="37"/>
      <c r="T2163" s="37"/>
      <c r="U2163" s="37"/>
      <c r="V2163" s="37"/>
      <c r="W2163" s="37"/>
      <c r="X2163" s="37"/>
      <c r="Y2163" s="37"/>
      <c r="Z2163" s="37"/>
      <c r="AA2163" s="37"/>
      <c r="AB2163" s="37"/>
      <c r="AC2163" s="37"/>
      <c r="AD2163" s="37"/>
      <c r="AE2163" s="37"/>
      <c r="AF2163" s="37"/>
      <c r="AG2163" s="37"/>
    </row>
    <row r="2164" spans="1:33">
      <c r="A2164" s="265">
        <v>44043</v>
      </c>
      <c r="B2164" s="115" t="s">
        <v>227</v>
      </c>
      <c r="C2164" s="37">
        <v>882357123</v>
      </c>
      <c r="D2164" s="115" t="s">
        <v>139</v>
      </c>
      <c r="E2164" s="115" t="s">
        <v>140</v>
      </c>
      <c r="F2164" s="115" t="s">
        <v>11075</v>
      </c>
      <c r="G2164" s="37"/>
      <c r="H2164" s="37"/>
      <c r="I2164" s="265">
        <v>44049</v>
      </c>
      <c r="J2164" s="37"/>
      <c r="K2164" s="37"/>
      <c r="L2164" s="115" t="s">
        <v>11076</v>
      </c>
      <c r="M2164" s="37"/>
      <c r="N2164" s="37"/>
      <c r="O2164" s="37"/>
      <c r="P2164" s="37"/>
      <c r="Q2164" s="37"/>
      <c r="R2164" s="37"/>
      <c r="S2164" s="37"/>
      <c r="T2164" s="37"/>
      <c r="U2164" s="37"/>
      <c r="V2164" s="37"/>
      <c r="W2164" s="37"/>
      <c r="X2164" s="37"/>
      <c r="Y2164" s="37"/>
      <c r="Z2164" s="37"/>
      <c r="AA2164" s="37"/>
      <c r="AB2164" s="37"/>
      <c r="AC2164" s="37"/>
      <c r="AD2164" s="37"/>
      <c r="AE2164" s="37"/>
      <c r="AF2164" s="37"/>
      <c r="AG2164" s="37"/>
    </row>
    <row r="2165" spans="1:33">
      <c r="A2165" s="265">
        <v>44043</v>
      </c>
      <c r="B2165" s="115" t="s">
        <v>138</v>
      </c>
      <c r="C2165" s="37">
        <v>881568537</v>
      </c>
      <c r="D2165" s="115" t="s">
        <v>152</v>
      </c>
      <c r="E2165" s="115" t="s">
        <v>140</v>
      </c>
      <c r="F2165" s="115" t="s">
        <v>142</v>
      </c>
      <c r="G2165" s="37"/>
      <c r="H2165" s="37"/>
      <c r="I2165" s="265">
        <v>44057</v>
      </c>
      <c r="J2165" s="37"/>
      <c r="K2165" s="37"/>
      <c r="L2165" s="115" t="s">
        <v>195</v>
      </c>
      <c r="M2165" s="37"/>
      <c r="N2165" s="37"/>
      <c r="O2165" s="37"/>
      <c r="P2165" s="37"/>
      <c r="Q2165" s="37"/>
      <c r="R2165" s="37"/>
      <c r="S2165" s="37"/>
      <c r="T2165" s="37"/>
      <c r="U2165" s="37"/>
      <c r="V2165" s="37"/>
      <c r="W2165" s="37"/>
      <c r="X2165" s="37"/>
      <c r="Y2165" s="37"/>
      <c r="Z2165" s="37"/>
      <c r="AA2165" s="37"/>
      <c r="AB2165" s="37"/>
      <c r="AC2165" s="37"/>
      <c r="AD2165" s="37"/>
      <c r="AE2165" s="37"/>
      <c r="AF2165" s="37"/>
      <c r="AG2165" s="37"/>
    </row>
    <row r="2166" spans="1:33">
      <c r="A2166" s="265">
        <v>44043</v>
      </c>
      <c r="B2166" s="115" t="s">
        <v>149</v>
      </c>
      <c r="C2166" s="37">
        <v>881609594</v>
      </c>
      <c r="D2166" s="115" t="s">
        <v>139</v>
      </c>
      <c r="E2166" s="115" t="s">
        <v>140</v>
      </c>
      <c r="F2166" s="115" t="s">
        <v>142</v>
      </c>
      <c r="G2166" s="37"/>
      <c r="H2166" s="265">
        <v>44043</v>
      </c>
      <c r="I2166" s="265">
        <v>44057</v>
      </c>
      <c r="J2166" s="115" t="s">
        <v>142</v>
      </c>
      <c r="K2166" s="37">
        <v>5542.42</v>
      </c>
      <c r="L2166" s="115"/>
      <c r="M2166" s="37"/>
      <c r="N2166" s="37"/>
      <c r="O2166" s="37"/>
      <c r="P2166" s="37"/>
      <c r="Q2166" s="37"/>
      <c r="R2166" s="37"/>
      <c r="S2166" s="37"/>
      <c r="T2166" s="37"/>
      <c r="U2166" s="37"/>
      <c r="V2166" s="37"/>
      <c r="W2166" s="37"/>
      <c r="X2166" s="37"/>
      <c r="Y2166" s="37"/>
      <c r="Z2166" s="37"/>
      <c r="AA2166" s="37"/>
      <c r="AB2166" s="37"/>
      <c r="AC2166" s="37"/>
      <c r="AD2166" s="37"/>
      <c r="AE2166" s="37"/>
      <c r="AF2166" s="37"/>
      <c r="AG2166" s="37"/>
    </row>
    <row r="2167" spans="1:33">
      <c r="A2167" s="265">
        <v>44043</v>
      </c>
      <c r="B2167" s="115" t="s">
        <v>281</v>
      </c>
      <c r="C2167" s="37">
        <v>882337815</v>
      </c>
      <c r="D2167" s="115" t="s">
        <v>152</v>
      </c>
      <c r="E2167" s="115" t="s">
        <v>140</v>
      </c>
      <c r="F2167" s="115" t="s">
        <v>531</v>
      </c>
      <c r="G2167" s="37"/>
      <c r="H2167" s="37"/>
      <c r="I2167" s="265"/>
      <c r="J2167" s="37"/>
      <c r="K2167" s="37"/>
      <c r="L2167" s="115"/>
      <c r="M2167" s="37"/>
      <c r="N2167" s="37"/>
      <c r="O2167" s="37"/>
      <c r="P2167" s="37"/>
      <c r="Q2167" s="37"/>
      <c r="R2167" s="37"/>
      <c r="S2167" s="37"/>
      <c r="T2167" s="37"/>
      <c r="U2167" s="37"/>
      <c r="V2167" s="37"/>
      <c r="W2167" s="37"/>
      <c r="X2167" s="37"/>
      <c r="Y2167" s="37"/>
      <c r="Z2167" s="37"/>
      <c r="AA2167" s="37"/>
      <c r="AB2167" s="37"/>
      <c r="AC2167" s="37"/>
      <c r="AD2167" s="37"/>
      <c r="AE2167" s="37"/>
      <c r="AF2167" s="37"/>
      <c r="AG2167" s="37"/>
    </row>
    <row r="2168" spans="1:33">
      <c r="A2168" s="265">
        <v>44043</v>
      </c>
      <c r="B2168" s="115" t="s">
        <v>154</v>
      </c>
      <c r="C2168" s="37">
        <v>881586605</v>
      </c>
      <c r="D2168" s="115" t="s">
        <v>139</v>
      </c>
      <c r="E2168" s="115" t="s">
        <v>147</v>
      </c>
      <c r="F2168" s="115"/>
      <c r="G2168" s="37"/>
      <c r="H2168" s="37"/>
      <c r="I2168" s="265"/>
      <c r="J2168" s="37"/>
      <c r="K2168" s="37"/>
      <c r="L2168" s="115"/>
      <c r="M2168" s="37"/>
      <c r="N2168" s="37"/>
      <c r="O2168" s="37"/>
      <c r="P2168" s="37"/>
      <c r="Q2168" s="37"/>
      <c r="R2168" s="37"/>
      <c r="S2168" s="37"/>
      <c r="T2168" s="37"/>
      <c r="U2168" s="37"/>
      <c r="V2168" s="37"/>
      <c r="W2168" s="37"/>
      <c r="X2168" s="37"/>
      <c r="Y2168" s="37"/>
      <c r="Z2168" s="37"/>
      <c r="AA2168" s="37"/>
      <c r="AB2168" s="37"/>
      <c r="AC2168" s="37"/>
      <c r="AD2168" s="37"/>
      <c r="AE2168" s="37"/>
      <c r="AF2168" s="37"/>
      <c r="AG2168" s="37"/>
    </row>
    <row r="2169" spans="1:33">
      <c r="A2169" s="265">
        <v>44043</v>
      </c>
      <c r="B2169" s="115" t="s">
        <v>281</v>
      </c>
      <c r="C2169" s="37">
        <v>882312551</v>
      </c>
      <c r="D2169" s="115" t="s">
        <v>152</v>
      </c>
      <c r="E2169" s="115" t="s">
        <v>393</v>
      </c>
      <c r="F2169" s="115" t="s">
        <v>1410</v>
      </c>
      <c r="G2169" s="37"/>
      <c r="H2169" s="37"/>
      <c r="I2169" s="265">
        <v>44055</v>
      </c>
      <c r="J2169" s="37"/>
      <c r="K2169" s="37"/>
      <c r="L2169" s="115" t="s">
        <v>195</v>
      </c>
      <c r="M2169" s="37"/>
      <c r="N2169" s="37"/>
      <c r="O2169" s="37"/>
      <c r="P2169" s="37"/>
      <c r="Q2169" s="37"/>
      <c r="R2169" s="37"/>
      <c r="S2169" s="37"/>
      <c r="T2169" s="37"/>
      <c r="U2169" s="37"/>
      <c r="V2169" s="37"/>
      <c r="W2169" s="37"/>
      <c r="X2169" s="37"/>
      <c r="Y2169" s="37"/>
      <c r="Z2169" s="37"/>
      <c r="AA2169" s="37"/>
      <c r="AB2169" s="37"/>
      <c r="AC2169" s="37"/>
      <c r="AD2169" s="37"/>
      <c r="AE2169" s="37"/>
      <c r="AF2169" s="37"/>
      <c r="AG2169" s="37"/>
    </row>
    <row r="2170" spans="1:33">
      <c r="A2170" s="265">
        <v>44043</v>
      </c>
      <c r="B2170" s="115" t="s">
        <v>146</v>
      </c>
      <c r="C2170" s="37">
        <v>880098410</v>
      </c>
      <c r="D2170" s="115" t="s">
        <v>139</v>
      </c>
      <c r="E2170" s="115" t="s">
        <v>147</v>
      </c>
      <c r="F2170" s="115" t="s">
        <v>368</v>
      </c>
      <c r="G2170" s="37"/>
      <c r="H2170" s="37"/>
      <c r="I2170" s="265"/>
      <c r="J2170" s="37"/>
      <c r="K2170" s="37"/>
      <c r="L2170" s="115"/>
      <c r="M2170" s="37"/>
      <c r="N2170" s="37"/>
      <c r="O2170" s="37"/>
      <c r="P2170" s="37"/>
      <c r="Q2170" s="37"/>
      <c r="R2170" s="37"/>
      <c r="S2170" s="37"/>
      <c r="T2170" s="37"/>
      <c r="U2170" s="37"/>
      <c r="V2170" s="37"/>
      <c r="W2170" s="37"/>
      <c r="X2170" s="37"/>
      <c r="Y2170" s="37"/>
      <c r="Z2170" s="37"/>
      <c r="AA2170" s="37"/>
      <c r="AB2170" s="37"/>
      <c r="AC2170" s="37"/>
      <c r="AD2170" s="37"/>
      <c r="AE2170" s="37"/>
      <c r="AF2170" s="37"/>
      <c r="AG2170" s="37"/>
    </row>
    <row r="2171" spans="1:33">
      <c r="A2171" s="265">
        <v>44043</v>
      </c>
      <c r="B2171" s="115" t="s">
        <v>227</v>
      </c>
      <c r="C2171" s="37">
        <v>882349294</v>
      </c>
      <c r="D2171" s="115" t="s">
        <v>139</v>
      </c>
      <c r="E2171" s="115" t="s">
        <v>140</v>
      </c>
      <c r="F2171" s="115" t="s">
        <v>11077</v>
      </c>
      <c r="G2171" s="37"/>
      <c r="H2171" s="37"/>
      <c r="I2171" s="265">
        <v>44047</v>
      </c>
      <c r="J2171" s="37"/>
      <c r="K2171" s="37"/>
      <c r="L2171" s="115" t="s">
        <v>11078</v>
      </c>
      <c r="M2171" s="37"/>
      <c r="N2171" s="37"/>
      <c r="O2171" s="37"/>
      <c r="P2171" s="37"/>
      <c r="Q2171" s="37"/>
      <c r="R2171" s="37"/>
      <c r="S2171" s="37"/>
      <c r="T2171" s="37"/>
      <c r="U2171" s="37"/>
      <c r="V2171" s="37"/>
      <c r="W2171" s="37"/>
      <c r="X2171" s="37"/>
      <c r="Y2171" s="37"/>
      <c r="Z2171" s="37"/>
      <c r="AA2171" s="37"/>
      <c r="AB2171" s="37"/>
      <c r="AC2171" s="37"/>
      <c r="AD2171" s="37"/>
      <c r="AE2171" s="37"/>
      <c r="AF2171" s="37"/>
      <c r="AG2171" s="37"/>
    </row>
    <row r="2172" spans="1:33">
      <c r="A2172" s="665">
        <v>44043</v>
      </c>
      <c r="B2172" s="115" t="s">
        <v>144</v>
      </c>
      <c r="C2172" s="37">
        <v>880096423</v>
      </c>
      <c r="D2172" s="115" t="s">
        <v>139</v>
      </c>
      <c r="E2172" s="115" t="s">
        <v>140</v>
      </c>
      <c r="F2172" s="115" t="s">
        <v>294</v>
      </c>
      <c r="G2172" s="37"/>
      <c r="H2172" s="37"/>
      <c r="I2172" s="265">
        <v>44068</v>
      </c>
      <c r="J2172" s="37"/>
      <c r="K2172" s="37"/>
      <c r="L2172" s="115" t="s">
        <v>492</v>
      </c>
      <c r="M2172" s="37"/>
      <c r="N2172" s="37"/>
      <c r="O2172" s="37"/>
      <c r="P2172" s="37"/>
      <c r="Q2172" s="37"/>
      <c r="R2172" s="37"/>
      <c r="S2172" s="37"/>
      <c r="T2172" s="37"/>
      <c r="U2172" s="37"/>
      <c r="V2172" s="37"/>
      <c r="W2172" s="37"/>
      <c r="X2172" s="37"/>
      <c r="Y2172" s="37"/>
      <c r="Z2172" s="37"/>
      <c r="AA2172" s="37"/>
      <c r="AB2172" s="37"/>
      <c r="AC2172" s="37"/>
      <c r="AD2172" s="37"/>
      <c r="AE2172" s="37"/>
      <c r="AF2172" s="37"/>
      <c r="AG2172" s="37"/>
    </row>
    <row r="2173" spans="1:33">
      <c r="A2173" s="666">
        <v>44027</v>
      </c>
      <c r="B2173" s="115" t="s">
        <v>167</v>
      </c>
      <c r="C2173" s="486">
        <v>880685031</v>
      </c>
      <c r="D2173" s="115" t="s">
        <v>139</v>
      </c>
      <c r="E2173" s="115" t="s">
        <v>140</v>
      </c>
      <c r="F2173" s="115" t="s">
        <v>268</v>
      </c>
      <c r="G2173" s="666">
        <v>44043</v>
      </c>
      <c r="H2173" s="666">
        <v>44043</v>
      </c>
      <c r="I2173" s="666">
        <v>44050</v>
      </c>
      <c r="J2173" s="115" t="s">
        <v>225</v>
      </c>
      <c r="K2173" s="37">
        <v>58</v>
      </c>
      <c r="L2173" s="115"/>
      <c r="M2173" s="37"/>
      <c r="N2173" s="37"/>
      <c r="O2173" s="37"/>
      <c r="P2173" s="37"/>
      <c r="Q2173" s="37"/>
      <c r="R2173" s="37"/>
      <c r="S2173" s="37"/>
      <c r="T2173" s="37"/>
      <c r="U2173" s="37"/>
      <c r="V2173" s="37"/>
      <c r="W2173" s="37"/>
      <c r="X2173" s="37"/>
      <c r="Y2173" s="37"/>
      <c r="Z2173" s="37"/>
      <c r="AA2173" s="37"/>
      <c r="AB2173" s="37"/>
      <c r="AC2173" s="37"/>
      <c r="AD2173" s="37"/>
      <c r="AE2173" s="37"/>
      <c r="AF2173" s="37"/>
      <c r="AG2173" s="37"/>
    </row>
    <row r="2174" spans="1:33">
      <c r="A2174" s="265">
        <v>44043</v>
      </c>
      <c r="B2174" s="115" t="s">
        <v>178</v>
      </c>
      <c r="C2174" s="37">
        <v>880002072</v>
      </c>
      <c r="D2174" s="115" t="s">
        <v>345</v>
      </c>
      <c r="E2174" s="115" t="s">
        <v>140</v>
      </c>
      <c r="F2174" s="115" t="s">
        <v>142</v>
      </c>
      <c r="G2174" s="37"/>
      <c r="H2174" s="37"/>
      <c r="I2174" s="265">
        <v>44061</v>
      </c>
      <c r="J2174" s="37"/>
      <c r="K2174" s="37"/>
      <c r="L2174" s="115"/>
      <c r="M2174" s="37"/>
      <c r="N2174" s="37"/>
      <c r="O2174" s="37"/>
      <c r="P2174" s="37"/>
      <c r="Q2174" s="37"/>
      <c r="R2174" s="37"/>
      <c r="S2174" s="37"/>
      <c r="T2174" s="37"/>
      <c r="U2174" s="37"/>
      <c r="V2174" s="37"/>
      <c r="W2174" s="37"/>
      <c r="X2174" s="37"/>
      <c r="Y2174" s="37"/>
      <c r="Z2174" s="37"/>
      <c r="AA2174" s="37"/>
      <c r="AB2174" s="37"/>
      <c r="AC2174" s="37"/>
      <c r="AD2174" s="37"/>
      <c r="AE2174" s="37"/>
      <c r="AF2174" s="37"/>
      <c r="AG2174" s="37"/>
    </row>
    <row r="2175" spans="1:33">
      <c r="A2175" s="265">
        <v>44043</v>
      </c>
      <c r="B2175" s="115" t="s">
        <v>146</v>
      </c>
      <c r="C2175" s="37">
        <v>880046024</v>
      </c>
      <c r="D2175" s="115" t="s">
        <v>139</v>
      </c>
      <c r="E2175" s="115" t="s">
        <v>147</v>
      </c>
      <c r="F2175" s="115" t="s">
        <v>302</v>
      </c>
      <c r="G2175" s="37"/>
      <c r="H2175" s="37"/>
      <c r="I2175" s="265"/>
      <c r="J2175" s="37"/>
      <c r="K2175" s="37"/>
      <c r="L2175" s="115"/>
      <c r="M2175" s="37"/>
      <c r="N2175" s="763">
        <v>44043</v>
      </c>
      <c r="O2175" s="764">
        <v>1414.5</v>
      </c>
      <c r="P2175" s="37"/>
      <c r="Q2175" s="37"/>
      <c r="R2175" s="37"/>
      <c r="S2175" s="37"/>
      <c r="T2175" s="37"/>
      <c r="U2175" s="37"/>
      <c r="V2175" s="37"/>
      <c r="W2175" s="37"/>
      <c r="X2175" s="37"/>
      <c r="Y2175" s="37"/>
      <c r="Z2175" s="37"/>
      <c r="AA2175" s="37"/>
      <c r="AB2175" s="37"/>
      <c r="AC2175" s="37"/>
      <c r="AD2175" s="37"/>
      <c r="AE2175" s="37"/>
      <c r="AF2175" s="37"/>
      <c r="AG2175" s="37"/>
    </row>
    <row r="2176" spans="1:33">
      <c r="A2176" s="265">
        <v>44043</v>
      </c>
      <c r="B2176" s="115" t="s">
        <v>194</v>
      </c>
      <c r="C2176" s="37">
        <v>881727850</v>
      </c>
      <c r="D2176" s="115" t="s">
        <v>139</v>
      </c>
      <c r="E2176" s="115" t="s">
        <v>140</v>
      </c>
      <c r="F2176" s="115" t="s">
        <v>142</v>
      </c>
      <c r="G2176" s="37"/>
      <c r="H2176" s="37"/>
      <c r="I2176" s="265">
        <v>44057</v>
      </c>
      <c r="J2176" s="37"/>
      <c r="K2176" s="37"/>
      <c r="L2176" s="115" t="s">
        <v>195</v>
      </c>
      <c r="M2176" s="37"/>
      <c r="N2176" s="37"/>
      <c r="O2176" s="37"/>
      <c r="P2176" s="37"/>
      <c r="Q2176" s="37"/>
      <c r="R2176" s="37"/>
      <c r="S2176" s="37"/>
      <c r="T2176" s="37"/>
      <c r="U2176" s="37"/>
      <c r="V2176" s="37"/>
      <c r="W2176" s="37"/>
      <c r="X2176" s="37"/>
      <c r="Y2176" s="37"/>
      <c r="Z2176" s="37"/>
      <c r="AA2176" s="37"/>
      <c r="AB2176" s="37"/>
      <c r="AC2176" s="37"/>
      <c r="AD2176" s="37"/>
      <c r="AE2176" s="37"/>
      <c r="AF2176" s="37"/>
      <c r="AG2176" s="37"/>
    </row>
    <row r="2177" spans="1:33">
      <c r="A2177" s="265">
        <v>44043</v>
      </c>
      <c r="B2177" s="115" t="s">
        <v>227</v>
      </c>
      <c r="C2177" s="37">
        <v>881856808</v>
      </c>
      <c r="D2177" s="115" t="s">
        <v>139</v>
      </c>
      <c r="E2177" s="115" t="s">
        <v>140</v>
      </c>
      <c r="F2177" s="115" t="s">
        <v>168</v>
      </c>
      <c r="G2177" s="37"/>
      <c r="H2177" s="37"/>
      <c r="I2177" s="265">
        <v>44064</v>
      </c>
      <c r="J2177" s="37"/>
      <c r="K2177" s="37"/>
      <c r="L2177" s="115" t="s">
        <v>11079</v>
      </c>
      <c r="M2177" s="37"/>
      <c r="N2177" s="37"/>
      <c r="O2177" s="37"/>
      <c r="P2177" s="37"/>
      <c r="Q2177" s="37"/>
      <c r="R2177" s="37"/>
      <c r="S2177" s="37"/>
      <c r="T2177" s="37"/>
      <c r="U2177" s="37"/>
      <c r="V2177" s="37"/>
      <c r="W2177" s="37"/>
      <c r="X2177" s="37"/>
      <c r="Y2177" s="37"/>
      <c r="Z2177" s="37"/>
      <c r="AA2177" s="37"/>
      <c r="AB2177" s="37"/>
      <c r="AC2177" s="37"/>
      <c r="AD2177" s="37"/>
      <c r="AE2177" s="37"/>
      <c r="AF2177" s="37"/>
      <c r="AG2177" s="37"/>
    </row>
    <row r="2178" spans="1:33">
      <c r="A2178" s="265">
        <v>44029</v>
      </c>
      <c r="B2178" s="115" t="s">
        <v>206</v>
      </c>
      <c r="C2178" s="37">
        <v>880371696</v>
      </c>
      <c r="D2178" s="115" t="s">
        <v>152</v>
      </c>
      <c r="E2178" s="115" t="s">
        <v>140</v>
      </c>
      <c r="F2178" s="115" t="s">
        <v>142</v>
      </c>
      <c r="G2178" s="681">
        <v>44043</v>
      </c>
      <c r="H2178" s="681">
        <v>44043</v>
      </c>
      <c r="I2178" s="642">
        <v>44057</v>
      </c>
      <c r="J2178" s="680" t="s">
        <v>142</v>
      </c>
      <c r="K2178" s="629">
        <v>76.650000000000006</v>
      </c>
      <c r="L2178" s="680" t="s">
        <v>1792</v>
      </c>
      <c r="M2178" s="37"/>
      <c r="N2178" s="37"/>
      <c r="O2178" s="37"/>
      <c r="P2178" s="37"/>
      <c r="Q2178" s="37"/>
      <c r="R2178" s="37"/>
      <c r="S2178" s="37"/>
      <c r="T2178" s="37"/>
      <c r="U2178" s="37"/>
      <c r="V2178" s="37"/>
      <c r="W2178" s="37"/>
      <c r="X2178" s="37"/>
      <c r="Y2178" s="37"/>
      <c r="Z2178" s="37"/>
      <c r="AA2178" s="37"/>
      <c r="AB2178" s="37"/>
      <c r="AC2178" s="37"/>
      <c r="AD2178" s="37"/>
      <c r="AE2178" s="37"/>
      <c r="AF2178" s="37"/>
      <c r="AG2178" s="37"/>
    </row>
    <row r="2179" spans="1:33">
      <c r="A2179" s="265">
        <v>44043</v>
      </c>
      <c r="B2179" s="115" t="s">
        <v>194</v>
      </c>
      <c r="C2179" s="37">
        <v>880341772</v>
      </c>
      <c r="D2179" s="115" t="s">
        <v>139</v>
      </c>
      <c r="E2179" s="115" t="s">
        <v>140</v>
      </c>
      <c r="F2179" s="115" t="s">
        <v>142</v>
      </c>
      <c r="G2179" s="37"/>
      <c r="H2179" s="37"/>
      <c r="I2179" s="265">
        <v>44057</v>
      </c>
      <c r="J2179" s="37"/>
      <c r="K2179" s="37"/>
      <c r="L2179" s="115" t="s">
        <v>195</v>
      </c>
      <c r="M2179" s="37"/>
      <c r="N2179" s="37"/>
      <c r="O2179" s="37"/>
      <c r="P2179" s="37"/>
      <c r="Q2179" s="37"/>
      <c r="R2179" s="37"/>
      <c r="S2179" s="37"/>
      <c r="T2179" s="37"/>
      <c r="U2179" s="37"/>
      <c r="V2179" s="37"/>
      <c r="W2179" s="37"/>
      <c r="X2179" s="37"/>
      <c r="Y2179" s="37"/>
      <c r="Z2179" s="37"/>
      <c r="AA2179" s="37"/>
      <c r="AB2179" s="37"/>
      <c r="AC2179" s="37"/>
      <c r="AD2179" s="37"/>
      <c r="AE2179" s="37"/>
      <c r="AF2179" s="37"/>
      <c r="AG2179" s="37"/>
    </row>
    <row r="2180" spans="1:33">
      <c r="A2180" s="265">
        <v>44043</v>
      </c>
      <c r="B2180" s="115" t="s">
        <v>227</v>
      </c>
      <c r="C2180" s="37">
        <v>881421092</v>
      </c>
      <c r="D2180" s="115" t="s">
        <v>152</v>
      </c>
      <c r="E2180" s="115" t="s">
        <v>140</v>
      </c>
      <c r="F2180" s="115" t="s">
        <v>168</v>
      </c>
      <c r="G2180" s="37"/>
      <c r="H2180" s="37"/>
      <c r="I2180" s="265">
        <v>44064</v>
      </c>
      <c r="J2180" s="37"/>
      <c r="K2180" s="37"/>
      <c r="L2180" s="115" t="s">
        <v>11080</v>
      </c>
      <c r="M2180" s="37"/>
      <c r="N2180" s="37"/>
      <c r="O2180" s="37"/>
      <c r="P2180" s="37"/>
      <c r="Q2180" s="37"/>
      <c r="R2180" s="37"/>
      <c r="S2180" s="37"/>
      <c r="T2180" s="37"/>
      <c r="U2180" s="37"/>
      <c r="V2180" s="37"/>
      <c r="W2180" s="37"/>
      <c r="X2180" s="37"/>
      <c r="Y2180" s="37"/>
      <c r="Z2180" s="37"/>
      <c r="AA2180" s="37"/>
      <c r="AB2180" s="37"/>
      <c r="AC2180" s="37"/>
      <c r="AD2180" s="37"/>
      <c r="AE2180" s="37"/>
      <c r="AF2180" s="37"/>
      <c r="AG2180" s="37"/>
    </row>
    <row r="2181" spans="1:33">
      <c r="A2181" s="265">
        <v>44043</v>
      </c>
      <c r="B2181" s="115" t="s">
        <v>146</v>
      </c>
      <c r="C2181" s="37">
        <v>881214429</v>
      </c>
      <c r="D2181" s="115" t="s">
        <v>139</v>
      </c>
      <c r="E2181" s="115" t="s">
        <v>140</v>
      </c>
      <c r="F2181" s="115" t="s">
        <v>590</v>
      </c>
      <c r="G2181" s="37"/>
      <c r="H2181" s="37"/>
      <c r="I2181" s="265">
        <v>44057</v>
      </c>
      <c r="J2181" s="37"/>
      <c r="K2181" s="37"/>
      <c r="L2181" s="115" t="s">
        <v>151</v>
      </c>
      <c r="M2181" s="37"/>
      <c r="N2181" s="37"/>
      <c r="O2181" s="37"/>
      <c r="P2181" s="37"/>
      <c r="Q2181" s="37"/>
      <c r="R2181" s="37"/>
      <c r="S2181" s="37"/>
      <c r="T2181" s="37"/>
      <c r="U2181" s="37"/>
      <c r="V2181" s="37"/>
      <c r="W2181" s="37"/>
      <c r="X2181" s="37"/>
      <c r="Y2181" s="37"/>
      <c r="Z2181" s="37"/>
      <c r="AA2181" s="37"/>
      <c r="AB2181" s="37"/>
      <c r="AC2181" s="37"/>
      <c r="AD2181" s="37"/>
      <c r="AE2181" s="37"/>
      <c r="AF2181" s="37"/>
      <c r="AG2181" s="37"/>
    </row>
    <row r="2182" spans="1:33">
      <c r="A2182" s="265">
        <v>44043</v>
      </c>
      <c r="B2182" s="115" t="s">
        <v>194</v>
      </c>
      <c r="C2182" s="37">
        <v>881812747</v>
      </c>
      <c r="D2182" s="115" t="s">
        <v>139</v>
      </c>
      <c r="E2182" s="115" t="s">
        <v>140</v>
      </c>
      <c r="F2182" s="115" t="s">
        <v>168</v>
      </c>
      <c r="G2182" s="37"/>
      <c r="H2182" s="37"/>
      <c r="I2182" s="265">
        <v>44057</v>
      </c>
      <c r="J2182" s="37"/>
      <c r="K2182" s="37"/>
      <c r="L2182" s="115" t="s">
        <v>195</v>
      </c>
      <c r="M2182" s="37"/>
      <c r="N2182" s="37"/>
      <c r="O2182" s="37"/>
      <c r="P2182" s="37"/>
      <c r="Q2182" s="37"/>
      <c r="R2182" s="37"/>
      <c r="S2182" s="37"/>
      <c r="T2182" s="37"/>
      <c r="U2182" s="37"/>
      <c r="V2182" s="37"/>
      <c r="W2182" s="37"/>
      <c r="X2182" s="37"/>
      <c r="Y2182" s="37"/>
      <c r="Z2182" s="37"/>
      <c r="AA2182" s="37"/>
      <c r="AB2182" s="37"/>
      <c r="AC2182" s="37"/>
      <c r="AD2182" s="37"/>
      <c r="AE2182" s="37"/>
      <c r="AF2182" s="37"/>
      <c r="AG2182" s="37"/>
    </row>
    <row r="2183" spans="1:33">
      <c r="A2183" s="265">
        <v>44043</v>
      </c>
      <c r="B2183" s="115" t="s">
        <v>146</v>
      </c>
      <c r="C2183" s="37">
        <v>880045849</v>
      </c>
      <c r="D2183" s="115" t="s">
        <v>139</v>
      </c>
      <c r="E2183" s="115" t="s">
        <v>147</v>
      </c>
      <c r="F2183" s="115" t="s">
        <v>388</v>
      </c>
      <c r="G2183" s="37"/>
      <c r="H2183" s="37"/>
      <c r="I2183" s="265"/>
      <c r="J2183" s="37"/>
      <c r="K2183" s="37"/>
      <c r="L2183" s="115"/>
      <c r="M2183" s="37"/>
      <c r="N2183" s="37"/>
      <c r="O2183" s="37"/>
      <c r="P2183" s="37"/>
      <c r="Q2183" s="37"/>
      <c r="R2183" s="37"/>
      <c r="S2183" s="37"/>
      <c r="T2183" s="37"/>
      <c r="U2183" s="37"/>
      <c r="V2183" s="37"/>
      <c r="W2183" s="37"/>
      <c r="X2183" s="37"/>
      <c r="Y2183" s="37"/>
      <c r="Z2183" s="37"/>
      <c r="AA2183" s="37"/>
      <c r="AB2183" s="37"/>
      <c r="AC2183" s="37"/>
      <c r="AD2183" s="37"/>
      <c r="AE2183" s="37"/>
      <c r="AF2183" s="37"/>
      <c r="AG2183" s="37"/>
    </row>
    <row r="2184" spans="1:33">
      <c r="A2184" s="265">
        <v>44043</v>
      </c>
      <c r="B2184" s="115" t="s">
        <v>154</v>
      </c>
      <c r="C2184" s="37">
        <v>880967320</v>
      </c>
      <c r="D2184" s="115" t="s">
        <v>139</v>
      </c>
      <c r="E2184" s="115" t="s">
        <v>147</v>
      </c>
      <c r="F2184" s="115"/>
      <c r="G2184" s="37"/>
      <c r="H2184" s="37"/>
      <c r="I2184" s="265"/>
      <c r="J2184" s="37"/>
      <c r="K2184" s="37"/>
      <c r="L2184" s="115"/>
      <c r="M2184" s="37"/>
      <c r="N2184" s="37"/>
      <c r="O2184" s="37"/>
      <c r="P2184" s="37"/>
      <c r="Q2184" s="37"/>
      <c r="R2184" s="37"/>
      <c r="S2184" s="37"/>
      <c r="T2184" s="37"/>
      <c r="U2184" s="37"/>
      <c r="V2184" s="37"/>
      <c r="W2184" s="37"/>
      <c r="X2184" s="37"/>
      <c r="Y2184" s="37"/>
      <c r="Z2184" s="37"/>
      <c r="AA2184" s="37"/>
      <c r="AB2184" s="37"/>
      <c r="AC2184" s="37"/>
      <c r="AD2184" s="37"/>
      <c r="AE2184" s="37"/>
      <c r="AF2184" s="37"/>
      <c r="AG2184" s="37"/>
    </row>
    <row r="2185" spans="1:33">
      <c r="A2185" s="265">
        <v>44043</v>
      </c>
      <c r="B2185" s="115" t="s">
        <v>178</v>
      </c>
      <c r="C2185" s="37">
        <v>880019191</v>
      </c>
      <c r="D2185" s="115" t="s">
        <v>139</v>
      </c>
      <c r="E2185" s="115" t="s">
        <v>140</v>
      </c>
      <c r="F2185" s="115" t="s">
        <v>273</v>
      </c>
      <c r="G2185" s="37"/>
      <c r="H2185" s="37"/>
      <c r="I2185" s="265">
        <v>44069</v>
      </c>
      <c r="J2185" s="37"/>
      <c r="K2185" s="37"/>
      <c r="L2185" s="115"/>
      <c r="M2185" s="37"/>
      <c r="N2185" s="37"/>
      <c r="O2185" s="37"/>
      <c r="P2185" s="37"/>
      <c r="Q2185" s="37"/>
      <c r="R2185" s="37"/>
      <c r="S2185" s="37"/>
      <c r="T2185" s="37"/>
      <c r="U2185" s="37"/>
      <c r="V2185" s="37"/>
      <c r="W2185" s="37"/>
      <c r="X2185" s="37"/>
      <c r="Y2185" s="37"/>
      <c r="Z2185" s="37"/>
      <c r="AA2185" s="37"/>
      <c r="AB2185" s="37"/>
      <c r="AC2185" s="37"/>
      <c r="AD2185" s="37"/>
      <c r="AE2185" s="37"/>
      <c r="AF2185" s="37"/>
      <c r="AG2185" s="37"/>
    </row>
    <row r="2186" spans="1:33">
      <c r="A2186" s="265">
        <v>44043</v>
      </c>
      <c r="B2186" s="115" t="s">
        <v>297</v>
      </c>
      <c r="C2186" s="37">
        <v>880597278</v>
      </c>
      <c r="D2186" s="115" t="s">
        <v>139</v>
      </c>
      <c r="E2186" s="115" t="s">
        <v>147</v>
      </c>
      <c r="F2186" s="115" t="s">
        <v>142</v>
      </c>
      <c r="G2186" s="37"/>
      <c r="H2186" s="37"/>
      <c r="I2186" s="265">
        <v>44058</v>
      </c>
      <c r="J2186" s="37"/>
      <c r="K2186" s="37"/>
      <c r="L2186" s="115" t="s">
        <v>11081</v>
      </c>
      <c r="M2186" s="37"/>
      <c r="N2186" s="37"/>
      <c r="O2186" s="37"/>
      <c r="P2186" s="37"/>
      <c r="Q2186" s="37"/>
      <c r="R2186" s="37"/>
      <c r="S2186" s="37"/>
      <c r="T2186" s="37"/>
      <c r="U2186" s="37"/>
      <c r="V2186" s="37"/>
      <c r="W2186" s="37"/>
      <c r="X2186" s="37"/>
      <c r="Y2186" s="37"/>
      <c r="Z2186" s="37"/>
      <c r="AA2186" s="37"/>
      <c r="AB2186" s="37"/>
      <c r="AC2186" s="37"/>
      <c r="AD2186" s="37"/>
      <c r="AE2186" s="37"/>
      <c r="AF2186" s="37"/>
      <c r="AG2186" s="37"/>
    </row>
    <row r="2187" spans="1:33">
      <c r="A2187" s="265">
        <v>44043</v>
      </c>
      <c r="B2187" s="115" t="s">
        <v>154</v>
      </c>
      <c r="C2187" s="37">
        <v>880874912</v>
      </c>
      <c r="D2187" s="115" t="s">
        <v>139</v>
      </c>
      <c r="E2187" s="115" t="s">
        <v>140</v>
      </c>
      <c r="F2187" s="115" t="s">
        <v>142</v>
      </c>
      <c r="G2187" s="37"/>
      <c r="H2187" s="37"/>
      <c r="I2187" s="265">
        <v>44058</v>
      </c>
      <c r="J2187" s="37"/>
      <c r="K2187" s="37"/>
      <c r="L2187" s="115" t="s">
        <v>280</v>
      </c>
      <c r="M2187" s="37"/>
      <c r="N2187" s="37"/>
      <c r="O2187" s="37"/>
      <c r="P2187" s="37"/>
      <c r="Q2187" s="37"/>
      <c r="R2187" s="37"/>
      <c r="S2187" s="37"/>
      <c r="T2187" s="37"/>
      <c r="U2187" s="37"/>
      <c r="V2187" s="37"/>
      <c r="W2187" s="37"/>
      <c r="X2187" s="37"/>
      <c r="Y2187" s="37"/>
      <c r="Z2187" s="37"/>
      <c r="AA2187" s="37"/>
      <c r="AB2187" s="37"/>
      <c r="AC2187" s="37"/>
      <c r="AD2187" s="37"/>
      <c r="AE2187" s="37"/>
      <c r="AF2187" s="37"/>
      <c r="AG2187" s="37"/>
    </row>
    <row r="2188" spans="1:33">
      <c r="A2188" s="265">
        <v>44043</v>
      </c>
      <c r="B2188" s="115" t="s">
        <v>297</v>
      </c>
      <c r="C2188" s="37">
        <v>880442594</v>
      </c>
      <c r="D2188" s="115" t="s">
        <v>139</v>
      </c>
      <c r="E2188" s="115" t="s">
        <v>140</v>
      </c>
      <c r="F2188" s="115" t="s">
        <v>168</v>
      </c>
      <c r="G2188" s="37"/>
      <c r="H2188" s="37"/>
      <c r="I2188" s="265">
        <v>44063</v>
      </c>
      <c r="J2188" s="37"/>
      <c r="K2188" s="37"/>
      <c r="L2188" s="115" t="s">
        <v>11082</v>
      </c>
      <c r="M2188" s="37"/>
      <c r="N2188" s="37"/>
      <c r="O2188" s="37"/>
      <c r="P2188" s="37"/>
      <c r="Q2188" s="37"/>
      <c r="R2188" s="37"/>
      <c r="S2188" s="37"/>
      <c r="T2188" s="37"/>
      <c r="U2188" s="37"/>
      <c r="V2188" s="37"/>
      <c r="W2188" s="37"/>
      <c r="X2188" s="37"/>
      <c r="Y2188" s="37"/>
      <c r="Z2188" s="37"/>
      <c r="AA2188" s="37"/>
      <c r="AB2188" s="37"/>
      <c r="AC2188" s="37"/>
      <c r="AD2188" s="37"/>
      <c r="AE2188" s="37"/>
      <c r="AF2188" s="37"/>
      <c r="AG2188" s="37"/>
    </row>
    <row r="2189" spans="1:33">
      <c r="A2189" s="265">
        <v>44043</v>
      </c>
      <c r="B2189" s="115" t="s">
        <v>146</v>
      </c>
      <c r="C2189" s="37">
        <v>880046732</v>
      </c>
      <c r="D2189" s="115" t="s">
        <v>139</v>
      </c>
      <c r="E2189" s="115" t="s">
        <v>140</v>
      </c>
      <c r="F2189" s="115" t="s">
        <v>1836</v>
      </c>
      <c r="G2189" s="37"/>
      <c r="H2189" s="37"/>
      <c r="I2189" s="265">
        <v>44055</v>
      </c>
      <c r="J2189" s="37"/>
      <c r="K2189" s="37"/>
      <c r="L2189" s="115" t="s">
        <v>195</v>
      </c>
      <c r="M2189" s="37"/>
      <c r="N2189" s="37"/>
      <c r="O2189" s="37"/>
      <c r="P2189" s="37"/>
      <c r="Q2189" s="37"/>
      <c r="R2189" s="37"/>
      <c r="S2189" s="37"/>
      <c r="T2189" s="37"/>
      <c r="U2189" s="37"/>
      <c r="V2189" s="37"/>
      <c r="W2189" s="37"/>
      <c r="X2189" s="37"/>
      <c r="Y2189" s="37"/>
      <c r="Z2189" s="37"/>
      <c r="AA2189" s="37"/>
      <c r="AB2189" s="37"/>
      <c r="AC2189" s="37"/>
      <c r="AD2189" s="37"/>
      <c r="AE2189" s="37"/>
      <c r="AF2189" s="37"/>
      <c r="AG2189" s="37"/>
    </row>
    <row r="2190" spans="1:33">
      <c r="A2190" s="265">
        <v>44022</v>
      </c>
      <c r="B2190" s="115" t="s">
        <v>167</v>
      </c>
      <c r="C2190" s="37">
        <v>880118383</v>
      </c>
      <c r="D2190" s="115" t="s">
        <v>139</v>
      </c>
      <c r="E2190" s="115" t="s">
        <v>140</v>
      </c>
      <c r="F2190" s="115" t="s">
        <v>142</v>
      </c>
      <c r="G2190" s="265">
        <v>44043</v>
      </c>
      <c r="H2190" s="265">
        <v>44043</v>
      </c>
      <c r="I2190" s="265">
        <v>44055</v>
      </c>
      <c r="J2190" s="115" t="s">
        <v>11083</v>
      </c>
      <c r="K2190" s="37">
        <v>3323.88</v>
      </c>
      <c r="L2190" s="115"/>
      <c r="M2190" s="37"/>
      <c r="N2190" s="37"/>
      <c r="O2190" s="37"/>
      <c r="P2190" s="37"/>
      <c r="Q2190" s="37"/>
      <c r="R2190" s="37"/>
      <c r="S2190" s="37"/>
      <c r="T2190" s="37"/>
      <c r="U2190" s="37"/>
      <c r="V2190" s="37"/>
      <c r="W2190" s="37"/>
      <c r="X2190" s="37"/>
      <c r="Y2190" s="37"/>
      <c r="Z2190" s="37"/>
      <c r="AA2190" s="37"/>
      <c r="AB2190" s="37"/>
      <c r="AC2190" s="37"/>
      <c r="AD2190" s="37"/>
      <c r="AE2190" s="37"/>
      <c r="AF2190" s="37"/>
      <c r="AG2190" s="37"/>
    </row>
    <row r="2191" spans="1:33">
      <c r="A2191" s="265">
        <v>44043</v>
      </c>
      <c r="B2191" s="115" t="s">
        <v>194</v>
      </c>
      <c r="C2191" s="37">
        <v>881377395</v>
      </c>
      <c r="D2191" s="115" t="s">
        <v>152</v>
      </c>
      <c r="E2191" s="115" t="s">
        <v>140</v>
      </c>
      <c r="F2191" s="115" t="s">
        <v>148</v>
      </c>
      <c r="G2191" s="37"/>
      <c r="H2191" s="37"/>
      <c r="I2191" s="265">
        <v>44057</v>
      </c>
      <c r="J2191" s="37"/>
      <c r="K2191" s="37"/>
      <c r="L2191" s="115" t="s">
        <v>195</v>
      </c>
      <c r="M2191" s="37"/>
      <c r="N2191" s="37"/>
      <c r="O2191" s="37"/>
      <c r="P2191" s="37"/>
      <c r="Q2191" s="37"/>
      <c r="R2191" s="37"/>
      <c r="S2191" s="37"/>
      <c r="T2191" s="37"/>
      <c r="U2191" s="37"/>
      <c r="V2191" s="37"/>
      <c r="W2191" s="37"/>
      <c r="X2191" s="37"/>
      <c r="Y2191" s="37"/>
      <c r="Z2191" s="37"/>
      <c r="AA2191" s="37"/>
      <c r="AB2191" s="37"/>
      <c r="AC2191" s="37"/>
      <c r="AD2191" s="37"/>
      <c r="AE2191" s="37"/>
      <c r="AF2191" s="37"/>
      <c r="AG2191" s="37"/>
    </row>
    <row r="2192" spans="1:33">
      <c r="A2192" s="265">
        <v>44043</v>
      </c>
      <c r="B2192" s="115" t="s">
        <v>146</v>
      </c>
      <c r="C2192" s="37">
        <v>880046307</v>
      </c>
      <c r="D2192" s="115" t="s">
        <v>139</v>
      </c>
      <c r="E2192" s="115" t="s">
        <v>147</v>
      </c>
      <c r="F2192" s="115" t="s">
        <v>142</v>
      </c>
      <c r="G2192" s="37"/>
      <c r="H2192" s="37"/>
      <c r="I2192" s="265"/>
      <c r="J2192" s="37"/>
      <c r="K2192" s="37"/>
      <c r="L2192" s="115"/>
      <c r="M2192" s="37"/>
      <c r="N2192" s="37"/>
      <c r="O2192" s="37"/>
      <c r="P2192" s="37"/>
      <c r="Q2192" s="37"/>
      <c r="R2192" s="37"/>
      <c r="S2192" s="37"/>
      <c r="T2192" s="37"/>
      <c r="U2192" s="37"/>
      <c r="V2192" s="37"/>
      <c r="W2192" s="37"/>
      <c r="X2192" s="37"/>
      <c r="Y2192" s="37"/>
      <c r="Z2192" s="37"/>
      <c r="AA2192" s="37"/>
      <c r="AB2192" s="37"/>
      <c r="AC2192" s="37"/>
      <c r="AD2192" s="37"/>
      <c r="AE2192" s="37"/>
      <c r="AF2192" s="37"/>
      <c r="AG2192" s="37"/>
    </row>
    <row r="2193" spans="1:33">
      <c r="A2193" s="265">
        <v>44043</v>
      </c>
      <c r="B2193" s="115" t="s">
        <v>297</v>
      </c>
      <c r="C2193" s="37">
        <v>880557274</v>
      </c>
      <c r="D2193" s="115" t="s">
        <v>139</v>
      </c>
      <c r="E2193" s="115" t="s">
        <v>140</v>
      </c>
      <c r="F2193" s="115" t="s">
        <v>11084</v>
      </c>
      <c r="G2193" s="37"/>
      <c r="H2193" s="37"/>
      <c r="I2193" s="265"/>
      <c r="J2193" s="37"/>
      <c r="K2193" s="37"/>
      <c r="L2193" s="115" t="s">
        <v>11085</v>
      </c>
      <c r="M2193" s="37"/>
      <c r="N2193" s="37"/>
      <c r="O2193" s="37"/>
      <c r="P2193" s="37"/>
      <c r="Q2193" s="37"/>
      <c r="R2193" s="37"/>
      <c r="S2193" s="37"/>
      <c r="T2193" s="37"/>
      <c r="U2193" s="37"/>
      <c r="V2193" s="37"/>
      <c r="W2193" s="37"/>
      <c r="X2193" s="37"/>
      <c r="Y2193" s="37"/>
      <c r="Z2193" s="37"/>
      <c r="AA2193" s="37"/>
      <c r="AB2193" s="37"/>
      <c r="AC2193" s="37"/>
      <c r="AD2193" s="37"/>
      <c r="AE2193" s="37"/>
      <c r="AF2193" s="37"/>
      <c r="AG2193" s="37"/>
    </row>
    <row r="2194" spans="1:33">
      <c r="A2194" s="265">
        <v>44043</v>
      </c>
      <c r="B2194" s="115" t="s">
        <v>194</v>
      </c>
      <c r="C2194" s="37">
        <v>881115347</v>
      </c>
      <c r="D2194" s="115" t="s">
        <v>139</v>
      </c>
      <c r="E2194" s="115" t="s">
        <v>140</v>
      </c>
      <c r="F2194" s="115" t="s">
        <v>200</v>
      </c>
      <c r="G2194" s="37"/>
      <c r="H2194" s="37"/>
      <c r="I2194" s="265">
        <v>44057</v>
      </c>
      <c r="J2194" s="37"/>
      <c r="K2194" s="37"/>
      <c r="L2194" s="115" t="s">
        <v>195</v>
      </c>
      <c r="M2194" s="37"/>
      <c r="N2194" s="37"/>
      <c r="O2194" s="37"/>
      <c r="P2194" s="37"/>
      <c r="Q2194" s="37"/>
      <c r="R2194" s="37"/>
      <c r="S2194" s="37"/>
      <c r="T2194" s="37"/>
      <c r="U2194" s="37"/>
      <c r="V2194" s="37"/>
      <c r="W2194" s="37"/>
      <c r="X2194" s="37"/>
      <c r="Y2194" s="37"/>
      <c r="Z2194" s="37"/>
      <c r="AA2194" s="37"/>
      <c r="AB2194" s="37"/>
      <c r="AC2194" s="37"/>
      <c r="AD2194" s="37"/>
      <c r="AE2194" s="37"/>
      <c r="AF2194" s="37"/>
      <c r="AG2194" s="37"/>
    </row>
    <row r="2195" spans="1:33">
      <c r="A2195" s="265">
        <v>44043</v>
      </c>
      <c r="B2195" s="115" t="s">
        <v>227</v>
      </c>
      <c r="C2195" s="37">
        <v>880677363</v>
      </c>
      <c r="D2195" s="115" t="s">
        <v>139</v>
      </c>
      <c r="E2195" s="115" t="s">
        <v>140</v>
      </c>
      <c r="F2195" s="115" t="s">
        <v>142</v>
      </c>
      <c r="G2195" s="37"/>
      <c r="H2195" s="37"/>
      <c r="I2195" s="265">
        <v>44057</v>
      </c>
      <c r="J2195" s="37"/>
      <c r="K2195" s="37"/>
      <c r="L2195" s="115" t="s">
        <v>11086</v>
      </c>
      <c r="M2195" s="37"/>
      <c r="N2195" s="37"/>
      <c r="O2195" s="37"/>
      <c r="P2195" s="37"/>
      <c r="Q2195" s="37"/>
      <c r="R2195" s="37"/>
      <c r="S2195" s="37"/>
      <c r="T2195" s="37"/>
      <c r="U2195" s="37"/>
      <c r="V2195" s="37"/>
      <c r="W2195" s="37"/>
      <c r="X2195" s="37"/>
      <c r="Y2195" s="37"/>
      <c r="Z2195" s="37"/>
      <c r="AA2195" s="37"/>
      <c r="AB2195" s="37"/>
      <c r="AC2195" s="37"/>
      <c r="AD2195" s="37"/>
      <c r="AE2195" s="37"/>
      <c r="AF2195" s="37"/>
      <c r="AG2195" s="37"/>
    </row>
    <row r="2196" spans="1:33">
      <c r="A2196" s="265">
        <v>44043</v>
      </c>
      <c r="B2196" s="115" t="s">
        <v>194</v>
      </c>
      <c r="C2196" s="37">
        <v>881360539</v>
      </c>
      <c r="D2196" s="115" t="s">
        <v>139</v>
      </c>
      <c r="E2196" s="115" t="s">
        <v>140</v>
      </c>
      <c r="F2196" s="115" t="s">
        <v>176</v>
      </c>
      <c r="G2196" s="37"/>
      <c r="H2196" s="37"/>
      <c r="I2196" s="265">
        <v>44057</v>
      </c>
      <c r="J2196" s="37"/>
      <c r="K2196" s="37"/>
      <c r="L2196" s="115" t="s">
        <v>195</v>
      </c>
      <c r="M2196" s="37"/>
      <c r="N2196" s="37"/>
      <c r="O2196" s="37"/>
      <c r="P2196" s="37"/>
      <c r="Q2196" s="37"/>
      <c r="R2196" s="37"/>
      <c r="S2196" s="37"/>
      <c r="T2196" s="37"/>
      <c r="U2196" s="37"/>
      <c r="V2196" s="37"/>
      <c r="W2196" s="37"/>
      <c r="X2196" s="37"/>
      <c r="Y2196" s="37"/>
      <c r="Z2196" s="37"/>
      <c r="AA2196" s="37"/>
      <c r="AB2196" s="37"/>
      <c r="AC2196" s="37"/>
      <c r="AD2196" s="37"/>
      <c r="AE2196" s="37"/>
      <c r="AF2196" s="37"/>
      <c r="AG2196" s="37"/>
    </row>
    <row r="2197" spans="1:33">
      <c r="A2197" s="265">
        <v>44043</v>
      </c>
      <c r="B2197" s="115" t="s">
        <v>297</v>
      </c>
      <c r="C2197" s="37">
        <v>880635780</v>
      </c>
      <c r="D2197" s="115" t="s">
        <v>139</v>
      </c>
      <c r="E2197" s="115" t="s">
        <v>181</v>
      </c>
      <c r="F2197" s="115" t="s">
        <v>142</v>
      </c>
      <c r="G2197" s="37"/>
      <c r="H2197" s="37"/>
      <c r="I2197" s="265">
        <v>44058</v>
      </c>
      <c r="J2197" s="37"/>
      <c r="K2197" s="37"/>
      <c r="L2197" s="115"/>
      <c r="M2197" s="37"/>
      <c r="N2197" s="37"/>
      <c r="O2197" s="37"/>
      <c r="P2197" s="37"/>
      <c r="Q2197" s="37"/>
      <c r="R2197" s="37"/>
      <c r="S2197" s="37"/>
      <c r="T2197" s="37"/>
      <c r="U2197" s="37"/>
      <c r="V2197" s="37"/>
      <c r="W2197" s="37"/>
      <c r="X2197" s="37"/>
      <c r="Y2197" s="37"/>
      <c r="Z2197" s="37"/>
      <c r="AA2197" s="37"/>
      <c r="AB2197" s="37"/>
      <c r="AC2197" s="37"/>
      <c r="AD2197" s="37"/>
      <c r="AE2197" s="37"/>
      <c r="AF2197" s="37"/>
      <c r="AG2197" s="37"/>
    </row>
    <row r="2198" spans="1:33">
      <c r="A2198" s="265">
        <v>44043</v>
      </c>
      <c r="B2198" s="115" t="s">
        <v>146</v>
      </c>
      <c r="C2198" s="37">
        <v>880076957</v>
      </c>
      <c r="D2198" s="115" t="s">
        <v>139</v>
      </c>
      <c r="E2198" s="115" t="s">
        <v>140</v>
      </c>
      <c r="F2198" s="115" t="s">
        <v>142</v>
      </c>
      <c r="G2198" s="37"/>
      <c r="H2198" s="37"/>
      <c r="I2198" s="265">
        <v>44049</v>
      </c>
      <c r="J2198" s="37"/>
      <c r="K2198" s="37"/>
      <c r="L2198" s="115" t="s">
        <v>11087</v>
      </c>
      <c r="M2198" s="37"/>
      <c r="N2198" s="37"/>
      <c r="O2198" s="37"/>
      <c r="P2198" s="37"/>
      <c r="Q2198" s="37"/>
      <c r="R2198" s="37"/>
      <c r="S2198" s="37"/>
      <c r="T2198" s="37"/>
      <c r="U2198" s="37"/>
      <c r="V2198" s="37"/>
      <c r="W2198" s="37"/>
      <c r="X2198" s="37"/>
      <c r="Y2198" s="37"/>
      <c r="Z2198" s="37"/>
      <c r="AA2198" s="37"/>
      <c r="AB2198" s="37"/>
      <c r="AC2198" s="37"/>
      <c r="AD2198" s="37"/>
      <c r="AE2198" s="37"/>
      <c r="AF2198" s="37"/>
      <c r="AG2198" s="37"/>
    </row>
    <row r="2199" spans="1:33">
      <c r="A2199" s="265">
        <v>44043</v>
      </c>
      <c r="B2199" s="115" t="s">
        <v>194</v>
      </c>
      <c r="C2199" s="37">
        <v>881104015</v>
      </c>
      <c r="D2199" s="115" t="s">
        <v>152</v>
      </c>
      <c r="E2199" s="115" t="s">
        <v>140</v>
      </c>
      <c r="F2199" s="115" t="s">
        <v>340</v>
      </c>
      <c r="G2199" s="37"/>
      <c r="H2199" s="37"/>
      <c r="I2199" s="265">
        <v>44057</v>
      </c>
      <c r="J2199" s="37"/>
      <c r="K2199" s="37"/>
      <c r="L2199" s="115" t="s">
        <v>280</v>
      </c>
      <c r="M2199" s="37"/>
      <c r="N2199" s="37"/>
      <c r="O2199" s="37"/>
      <c r="P2199" s="37"/>
      <c r="Q2199" s="37"/>
      <c r="R2199" s="37"/>
      <c r="S2199" s="37"/>
      <c r="T2199" s="37"/>
      <c r="U2199" s="37"/>
      <c r="V2199" s="37"/>
      <c r="W2199" s="37"/>
      <c r="X2199" s="37"/>
      <c r="Y2199" s="37"/>
      <c r="Z2199" s="37"/>
      <c r="AA2199" s="37"/>
      <c r="AB2199" s="37"/>
      <c r="AC2199" s="37"/>
      <c r="AD2199" s="37"/>
      <c r="AE2199" s="37"/>
      <c r="AF2199" s="37"/>
      <c r="AG2199" s="37"/>
    </row>
    <row r="2200" spans="1:33">
      <c r="A2200" s="265">
        <v>44043</v>
      </c>
      <c r="B2200" s="115" t="s">
        <v>194</v>
      </c>
      <c r="C2200" s="37">
        <v>880462168</v>
      </c>
      <c r="D2200" s="115" t="s">
        <v>139</v>
      </c>
      <c r="E2200" s="115" t="s">
        <v>140</v>
      </c>
      <c r="F2200" s="115" t="s">
        <v>416</v>
      </c>
      <c r="G2200" s="37"/>
      <c r="H2200" s="37"/>
      <c r="I2200" s="265">
        <v>44057</v>
      </c>
      <c r="J2200" s="37"/>
      <c r="K2200" s="37"/>
      <c r="L2200" s="115" t="s">
        <v>195</v>
      </c>
      <c r="M2200" s="37"/>
      <c r="N2200" s="37"/>
      <c r="O2200" s="37"/>
      <c r="P2200" s="37"/>
      <c r="Q2200" s="37"/>
      <c r="R2200" s="37"/>
      <c r="S2200" s="37"/>
      <c r="T2200" s="37"/>
      <c r="U2200" s="37"/>
      <c r="V2200" s="37"/>
      <c r="W2200" s="37"/>
      <c r="X2200" s="37"/>
      <c r="Y2200" s="37"/>
      <c r="Z2200" s="37"/>
      <c r="AA2200" s="37"/>
      <c r="AB2200" s="37"/>
      <c r="AC2200" s="37"/>
      <c r="AD2200" s="37"/>
      <c r="AE2200" s="37"/>
      <c r="AF2200" s="37"/>
      <c r="AG2200" s="37"/>
    </row>
    <row r="2201" spans="1:33">
      <c r="A2201" s="265">
        <v>44043</v>
      </c>
      <c r="B2201" s="115" t="s">
        <v>167</v>
      </c>
      <c r="C2201" s="37">
        <v>880113033</v>
      </c>
      <c r="D2201" s="115" t="s">
        <v>139</v>
      </c>
      <c r="E2201" s="115" t="s">
        <v>181</v>
      </c>
      <c r="F2201" s="115" t="s">
        <v>142</v>
      </c>
      <c r="G2201" s="37"/>
      <c r="H2201" s="37"/>
      <c r="I2201" s="265">
        <v>44057</v>
      </c>
      <c r="J2201" s="37"/>
      <c r="K2201" s="37"/>
      <c r="L2201" s="115"/>
      <c r="M2201" s="37"/>
      <c r="N2201" s="37"/>
      <c r="O2201" s="37"/>
      <c r="P2201" s="37"/>
      <c r="Q2201" s="37"/>
      <c r="R2201" s="37"/>
      <c r="S2201" s="37"/>
      <c r="T2201" s="37"/>
      <c r="U2201" s="37"/>
      <c r="V2201" s="37"/>
      <c r="W2201" s="37"/>
      <c r="X2201" s="37"/>
      <c r="Y2201" s="37"/>
      <c r="Z2201" s="37"/>
      <c r="AA2201" s="37"/>
      <c r="AB2201" s="37"/>
      <c r="AC2201" s="37"/>
      <c r="AD2201" s="37"/>
      <c r="AE2201" s="37"/>
      <c r="AF2201" s="37"/>
      <c r="AG2201" s="37"/>
    </row>
    <row r="2202" spans="1:33">
      <c r="A2202" s="265">
        <v>44043</v>
      </c>
      <c r="B2202" s="115" t="s">
        <v>194</v>
      </c>
      <c r="C2202" s="37">
        <v>881401807</v>
      </c>
      <c r="D2202" s="115" t="s">
        <v>139</v>
      </c>
      <c r="E2202" s="115" t="s">
        <v>140</v>
      </c>
      <c r="F2202" s="115" t="s">
        <v>168</v>
      </c>
      <c r="G2202" s="37"/>
      <c r="H2202" s="37"/>
      <c r="I2202" s="265">
        <v>44057</v>
      </c>
      <c r="J2202" s="37"/>
      <c r="K2202" s="37"/>
      <c r="L2202" s="115" t="s">
        <v>492</v>
      </c>
      <c r="M2202" s="37"/>
      <c r="N2202" s="37"/>
      <c r="O2202" s="37"/>
      <c r="P2202" s="37"/>
      <c r="Q2202" s="37"/>
      <c r="R2202" s="37"/>
      <c r="S2202" s="37"/>
      <c r="T2202" s="37"/>
      <c r="U2202" s="37"/>
      <c r="V2202" s="37"/>
      <c r="W2202" s="37"/>
      <c r="X2202" s="37"/>
      <c r="Y2202" s="37"/>
      <c r="Z2202" s="37"/>
      <c r="AA2202" s="37"/>
      <c r="AB2202" s="37"/>
      <c r="AC2202" s="37"/>
      <c r="AD2202" s="37"/>
      <c r="AE2202" s="37"/>
      <c r="AF2202" s="37"/>
      <c r="AG2202" s="37"/>
    </row>
    <row r="2203" spans="1:33">
      <c r="A2203" s="265">
        <v>44043</v>
      </c>
      <c r="B2203" s="115" t="s">
        <v>227</v>
      </c>
      <c r="C2203" s="37">
        <v>880553449</v>
      </c>
      <c r="D2203" s="115" t="s">
        <v>139</v>
      </c>
      <c r="E2203" s="115" t="s">
        <v>147</v>
      </c>
      <c r="F2203" s="115" t="s">
        <v>142</v>
      </c>
      <c r="G2203" s="37"/>
      <c r="H2203" s="37"/>
      <c r="I2203" s="265">
        <v>44057</v>
      </c>
      <c r="J2203" s="37"/>
      <c r="K2203" s="37"/>
      <c r="L2203" s="115" t="s">
        <v>11088</v>
      </c>
      <c r="M2203" s="37"/>
      <c r="N2203" s="37"/>
      <c r="O2203" s="37"/>
      <c r="P2203" s="37"/>
      <c r="Q2203" s="37"/>
      <c r="R2203" s="37"/>
      <c r="S2203" s="37"/>
      <c r="T2203" s="37"/>
      <c r="U2203" s="37"/>
      <c r="V2203" s="37"/>
      <c r="W2203" s="37"/>
      <c r="X2203" s="37"/>
      <c r="Y2203" s="37"/>
      <c r="Z2203" s="37"/>
      <c r="AA2203" s="37"/>
      <c r="AB2203" s="37"/>
      <c r="AC2203" s="37"/>
      <c r="AD2203" s="37"/>
      <c r="AE2203" s="37"/>
      <c r="AF2203" s="37"/>
      <c r="AG2203" s="37"/>
    </row>
    <row r="2204" spans="1:33">
      <c r="A2204" s="265">
        <v>44043</v>
      </c>
      <c r="B2204" s="115" t="s">
        <v>194</v>
      </c>
      <c r="C2204" s="37">
        <v>880971522</v>
      </c>
      <c r="D2204" s="115" t="s">
        <v>139</v>
      </c>
      <c r="E2204" s="115" t="s">
        <v>140</v>
      </c>
      <c r="F2204" s="115" t="s">
        <v>555</v>
      </c>
      <c r="G2204" s="37"/>
      <c r="H2204" s="37"/>
      <c r="I2204" s="265">
        <v>44056</v>
      </c>
      <c r="J2204" s="37"/>
      <c r="K2204" s="37"/>
      <c r="L2204" s="115" t="s">
        <v>280</v>
      </c>
      <c r="M2204" s="37"/>
      <c r="N2204" s="37"/>
      <c r="O2204" s="37"/>
      <c r="P2204" s="37"/>
      <c r="Q2204" s="37"/>
      <c r="R2204" s="37"/>
      <c r="S2204" s="37"/>
      <c r="T2204" s="37"/>
      <c r="U2204" s="37"/>
      <c r="V2204" s="37"/>
      <c r="W2204" s="37"/>
      <c r="X2204" s="37"/>
      <c r="Y2204" s="37"/>
      <c r="Z2204" s="37"/>
      <c r="AA2204" s="37"/>
      <c r="AB2204" s="37"/>
      <c r="AC2204" s="37"/>
      <c r="AD2204" s="37"/>
      <c r="AE2204" s="37"/>
      <c r="AF2204" s="37"/>
      <c r="AG2204" s="37"/>
    </row>
    <row r="2205" spans="1:33" ht="17">
      <c r="A2205" s="265">
        <v>44043</v>
      </c>
      <c r="B2205" s="102" t="s">
        <v>157</v>
      </c>
      <c r="C2205" s="37">
        <v>881260560</v>
      </c>
      <c r="D2205" s="85" t="s">
        <v>139</v>
      </c>
      <c r="E2205" s="115" t="s">
        <v>140</v>
      </c>
      <c r="F2205" s="115" t="s">
        <v>390</v>
      </c>
      <c r="G2205" s="265">
        <v>44043</v>
      </c>
      <c r="H2205" s="265">
        <v>44043</v>
      </c>
      <c r="I2205" s="265"/>
      <c r="J2205" s="115" t="s">
        <v>390</v>
      </c>
      <c r="K2205" s="37">
        <v>3500</v>
      </c>
      <c r="L2205" s="115"/>
      <c r="M2205" s="37"/>
      <c r="N2205" s="37"/>
      <c r="O2205" s="37"/>
      <c r="P2205" s="37"/>
      <c r="Q2205" s="37"/>
      <c r="R2205" s="37"/>
      <c r="S2205" s="37"/>
      <c r="T2205" s="37"/>
      <c r="U2205" s="37"/>
      <c r="V2205" s="37"/>
      <c r="W2205" s="37"/>
      <c r="X2205" s="37"/>
      <c r="Y2205" s="37"/>
      <c r="Z2205" s="37"/>
      <c r="AA2205" s="37"/>
      <c r="AB2205" s="37"/>
      <c r="AC2205" s="37"/>
      <c r="AD2205" s="37"/>
      <c r="AE2205" s="37"/>
      <c r="AF2205" s="37"/>
      <c r="AG2205" s="37"/>
    </row>
    <row r="2206" spans="1:33">
      <c r="A2206" s="265">
        <v>44043</v>
      </c>
      <c r="B2206" s="115" t="s">
        <v>227</v>
      </c>
      <c r="C2206" s="37">
        <v>882372355</v>
      </c>
      <c r="D2206" s="115" t="s">
        <v>139</v>
      </c>
      <c r="E2206" s="115" t="s">
        <v>140</v>
      </c>
      <c r="F2206" s="115" t="s">
        <v>148</v>
      </c>
      <c r="G2206" s="37"/>
      <c r="H2206" s="37"/>
      <c r="I2206" s="265">
        <v>44057</v>
      </c>
      <c r="J2206" s="37"/>
      <c r="K2206" s="37"/>
      <c r="L2206" s="115" t="s">
        <v>11089</v>
      </c>
      <c r="M2206" s="37"/>
      <c r="N2206" s="37"/>
      <c r="O2206" s="37"/>
      <c r="P2206" s="37"/>
      <c r="Q2206" s="37"/>
      <c r="R2206" s="37"/>
      <c r="S2206" s="37"/>
      <c r="T2206" s="37"/>
      <c r="U2206" s="37"/>
      <c r="V2206" s="37"/>
      <c r="W2206" s="37"/>
      <c r="X2206" s="37"/>
      <c r="Y2206" s="37"/>
      <c r="Z2206" s="37"/>
      <c r="AA2206" s="37"/>
      <c r="AB2206" s="37"/>
      <c r="AC2206" s="37"/>
      <c r="AD2206" s="37"/>
      <c r="AE2206" s="37"/>
      <c r="AF2206" s="37"/>
      <c r="AG2206" s="37"/>
    </row>
    <row r="2207" spans="1:33">
      <c r="A2207" s="265">
        <v>44025</v>
      </c>
      <c r="B2207" s="115" t="s">
        <v>146</v>
      </c>
      <c r="C2207" s="37">
        <v>882044621</v>
      </c>
      <c r="D2207" s="115" t="s">
        <v>139</v>
      </c>
      <c r="E2207" s="115" t="s">
        <v>140</v>
      </c>
      <c r="F2207" s="115" t="s">
        <v>148</v>
      </c>
      <c r="G2207" s="37"/>
      <c r="H2207" s="265">
        <v>44037</v>
      </c>
      <c r="I2207" s="265"/>
      <c r="J2207" s="115" t="s">
        <v>148</v>
      </c>
      <c r="K2207" s="37">
        <v>55</v>
      </c>
      <c r="L2207" s="115"/>
      <c r="M2207" s="37"/>
      <c r="N2207" s="37"/>
      <c r="O2207" s="37"/>
      <c r="P2207" s="37"/>
      <c r="Q2207" s="37"/>
      <c r="R2207" s="37"/>
      <c r="S2207" s="37"/>
      <c r="T2207" s="37"/>
      <c r="U2207" s="37"/>
      <c r="V2207" s="37"/>
      <c r="W2207" s="37"/>
      <c r="X2207" s="37"/>
      <c r="Y2207" s="37"/>
      <c r="Z2207" s="37"/>
      <c r="AA2207" s="37"/>
      <c r="AB2207" s="37"/>
      <c r="AC2207" s="37"/>
      <c r="AD2207" s="37"/>
      <c r="AE2207" s="37"/>
      <c r="AF2207" s="37"/>
      <c r="AG2207" s="37"/>
    </row>
    <row r="2208" spans="1:33">
      <c r="A2208" s="265">
        <v>44043</v>
      </c>
      <c r="B2208" s="115" t="s">
        <v>149</v>
      </c>
      <c r="C2208" s="37">
        <v>881575390</v>
      </c>
      <c r="D2208" s="115" t="s">
        <v>152</v>
      </c>
      <c r="E2208" s="115" t="s">
        <v>140</v>
      </c>
      <c r="F2208" s="115" t="s">
        <v>142</v>
      </c>
      <c r="G2208" s="37"/>
      <c r="H2208" s="265">
        <v>44043</v>
      </c>
      <c r="I2208" s="265">
        <v>44046</v>
      </c>
      <c r="J2208" s="115" t="s">
        <v>142</v>
      </c>
      <c r="K2208" s="37">
        <v>36.5</v>
      </c>
      <c r="L2208" s="115"/>
      <c r="M2208" s="37"/>
      <c r="N2208" s="37"/>
      <c r="O2208" s="37"/>
      <c r="P2208" s="37"/>
      <c r="Q2208" s="37"/>
      <c r="R2208" s="37"/>
      <c r="S2208" s="37"/>
      <c r="T2208" s="37"/>
      <c r="U2208" s="37"/>
      <c r="V2208" s="37"/>
      <c r="W2208" s="37"/>
      <c r="X2208" s="37"/>
      <c r="Y2208" s="37"/>
      <c r="Z2208" s="37"/>
      <c r="AA2208" s="37"/>
      <c r="AB2208" s="37"/>
      <c r="AC2208" s="37"/>
      <c r="AD2208" s="37"/>
      <c r="AE2208" s="37"/>
      <c r="AF2208" s="37"/>
      <c r="AG2208" s="37"/>
    </row>
    <row r="2209" spans="1:33">
      <c r="A2209" s="265">
        <v>44043</v>
      </c>
      <c r="B2209" s="115" t="s">
        <v>144</v>
      </c>
      <c r="C2209" s="37">
        <v>881474931</v>
      </c>
      <c r="D2209" s="115" t="s">
        <v>152</v>
      </c>
      <c r="E2209" s="115" t="s">
        <v>140</v>
      </c>
      <c r="F2209" s="115" t="s">
        <v>142</v>
      </c>
      <c r="G2209" s="37"/>
      <c r="H2209" s="265">
        <v>44030</v>
      </c>
      <c r="I2209" s="265"/>
      <c r="J2209" s="115" t="s">
        <v>142</v>
      </c>
      <c r="K2209" s="37">
        <v>200.1</v>
      </c>
      <c r="L2209" s="115"/>
      <c r="M2209" s="37"/>
      <c r="N2209" s="37"/>
      <c r="O2209" s="37"/>
      <c r="P2209" s="37"/>
      <c r="Q2209" s="37"/>
      <c r="R2209" s="37"/>
      <c r="S2209" s="37"/>
      <c r="T2209" s="37"/>
      <c r="U2209" s="37"/>
      <c r="V2209" s="37"/>
      <c r="W2209" s="37"/>
      <c r="X2209" s="37"/>
      <c r="Y2209" s="37"/>
      <c r="Z2209" s="37"/>
      <c r="AA2209" s="37"/>
      <c r="AB2209" s="37"/>
      <c r="AC2209" s="37"/>
      <c r="AD2209" s="37"/>
      <c r="AE2209" s="37"/>
      <c r="AF2209" s="37"/>
      <c r="AG2209" s="37"/>
    </row>
    <row r="2210" spans="1:33">
      <c r="A2210" s="265">
        <v>44043</v>
      </c>
      <c r="B2210" s="115" t="s">
        <v>149</v>
      </c>
      <c r="C2210" s="37">
        <v>881871600</v>
      </c>
      <c r="D2210" s="115" t="s">
        <v>152</v>
      </c>
      <c r="E2210" s="115" t="s">
        <v>140</v>
      </c>
      <c r="F2210" s="115" t="s">
        <v>142</v>
      </c>
      <c r="G2210" s="265"/>
      <c r="H2210" s="265">
        <v>44043</v>
      </c>
      <c r="I2210" s="265">
        <v>44047</v>
      </c>
      <c r="J2210" s="115" t="s">
        <v>142</v>
      </c>
      <c r="K2210" s="37">
        <v>1631</v>
      </c>
      <c r="L2210" s="115"/>
      <c r="M2210" s="37"/>
      <c r="N2210" s="37"/>
      <c r="O2210" s="37"/>
      <c r="P2210" s="37"/>
      <c r="Q2210" s="37"/>
      <c r="R2210" s="37"/>
      <c r="S2210" s="37"/>
      <c r="T2210" s="37"/>
      <c r="U2210" s="37"/>
      <c r="V2210" s="37"/>
      <c r="W2210" s="37"/>
      <c r="X2210" s="37"/>
      <c r="Y2210" s="37"/>
      <c r="Z2210" s="37"/>
      <c r="AA2210" s="37"/>
      <c r="AB2210" s="37"/>
      <c r="AC2210" s="37"/>
      <c r="AD2210" s="37"/>
      <c r="AE2210" s="37"/>
      <c r="AF2210" s="37"/>
      <c r="AG2210" s="37"/>
    </row>
    <row r="2211" spans="1:33">
      <c r="A2211" s="265">
        <v>44043</v>
      </c>
      <c r="B2211" s="115" t="s">
        <v>149</v>
      </c>
      <c r="C2211" s="37">
        <v>882063528</v>
      </c>
      <c r="D2211" s="115" t="s">
        <v>139</v>
      </c>
      <c r="E2211" s="115" t="s">
        <v>140</v>
      </c>
      <c r="F2211" s="115" t="s">
        <v>187</v>
      </c>
      <c r="G2211" s="37"/>
      <c r="H2211" s="265">
        <v>44043</v>
      </c>
      <c r="I2211" s="265">
        <v>44048</v>
      </c>
      <c r="J2211" s="84"/>
      <c r="K2211" s="37">
        <v>37.9</v>
      </c>
      <c r="L2211" s="115" t="s">
        <v>11090</v>
      </c>
      <c r="M2211" s="37"/>
      <c r="N2211" s="37"/>
      <c r="O2211" s="37"/>
      <c r="P2211" s="37"/>
      <c r="Q2211" s="37"/>
      <c r="R2211" s="37"/>
      <c r="S2211" s="37"/>
      <c r="T2211" s="37"/>
      <c r="U2211" s="37"/>
      <c r="V2211" s="37"/>
      <c r="W2211" s="37"/>
      <c r="X2211" s="37"/>
      <c r="Y2211" s="37"/>
      <c r="Z2211" s="37"/>
      <c r="AA2211" s="37"/>
      <c r="AB2211" s="37"/>
      <c r="AC2211" s="37"/>
      <c r="AD2211" s="37"/>
      <c r="AE2211" s="37"/>
      <c r="AF2211" s="37"/>
      <c r="AG2211" s="37"/>
    </row>
    <row r="2212" spans="1:33">
      <c r="A2212" s="265">
        <v>44043</v>
      </c>
      <c r="B2212" s="115" t="s">
        <v>149</v>
      </c>
      <c r="C2212" s="37">
        <v>881103358</v>
      </c>
      <c r="D2212" s="115" t="s">
        <v>139</v>
      </c>
      <c r="E2212" s="115" t="s">
        <v>140</v>
      </c>
      <c r="F2212" s="115" t="s">
        <v>361</v>
      </c>
      <c r="G2212" s="37"/>
      <c r="H2212" s="265">
        <v>44043</v>
      </c>
      <c r="I2212" s="265">
        <v>44050</v>
      </c>
      <c r="J2212" s="115" t="s">
        <v>200</v>
      </c>
      <c r="K2212" s="37">
        <v>201</v>
      </c>
      <c r="L2212" s="115" t="s">
        <v>1876</v>
      </c>
      <c r="M2212" s="37"/>
      <c r="N2212" s="37"/>
      <c r="O2212" s="37"/>
      <c r="P2212" s="37"/>
      <c r="Q2212" s="37"/>
      <c r="R2212" s="37"/>
      <c r="S2212" s="37"/>
      <c r="T2212" s="37"/>
      <c r="U2212" s="37"/>
      <c r="V2212" s="37"/>
      <c r="W2212" s="37"/>
      <c r="X2212" s="37"/>
      <c r="Y2212" s="37"/>
      <c r="Z2212" s="37"/>
      <c r="AA2212" s="37"/>
      <c r="AB2212" s="37"/>
      <c r="AC2212" s="37"/>
      <c r="AD2212" s="37"/>
      <c r="AE2212" s="37"/>
      <c r="AF2212" s="37"/>
      <c r="AG2212" s="37"/>
    </row>
    <row r="2213" spans="1:33">
      <c r="A2213" s="265">
        <v>44042</v>
      </c>
      <c r="B2213" s="115" t="s">
        <v>156</v>
      </c>
      <c r="C2213" s="37">
        <v>880080343</v>
      </c>
      <c r="D2213" s="115" t="s">
        <v>139</v>
      </c>
      <c r="E2213" s="115" t="s">
        <v>140</v>
      </c>
      <c r="F2213" s="115"/>
      <c r="G2213" s="37"/>
      <c r="H2213" s="265">
        <v>44034</v>
      </c>
      <c r="I2213" s="265">
        <v>44059</v>
      </c>
      <c r="J2213" s="37"/>
      <c r="K2213" s="37">
        <v>2202</v>
      </c>
      <c r="L2213" s="115"/>
      <c r="M2213" s="37"/>
      <c r="N2213" s="37"/>
      <c r="O2213" s="37"/>
      <c r="P2213" s="37"/>
      <c r="Q2213" s="37"/>
      <c r="R2213" s="37"/>
      <c r="S2213" s="37"/>
      <c r="T2213" s="37"/>
      <c r="U2213" s="37"/>
      <c r="V2213" s="37"/>
      <c r="W2213" s="37"/>
      <c r="X2213" s="37"/>
      <c r="Y2213" s="37"/>
      <c r="Z2213" s="37"/>
      <c r="AA2213" s="37"/>
      <c r="AB2213" s="37"/>
      <c r="AC2213" s="37"/>
      <c r="AD2213" s="37"/>
      <c r="AE2213" s="37"/>
      <c r="AF2213" s="37"/>
      <c r="AG2213" s="37"/>
    </row>
    <row r="2214" spans="1:33">
      <c r="A2214" s="23"/>
      <c r="B2214" s="23"/>
      <c r="C2214" s="23"/>
      <c r="D2214" s="115"/>
      <c r="E2214" s="115"/>
      <c r="F2214" s="115"/>
      <c r="G2214" s="37"/>
      <c r="H2214" s="37"/>
      <c r="I2214" s="265"/>
      <c r="J2214" s="37"/>
      <c r="K2214" s="37"/>
      <c r="L2214" s="115"/>
      <c r="M2214" s="37"/>
      <c r="N2214" s="37"/>
      <c r="O2214" s="37"/>
      <c r="P2214" s="37"/>
      <c r="Q2214" s="37"/>
      <c r="R2214" s="37"/>
      <c r="S2214" s="37"/>
      <c r="T2214" s="37"/>
      <c r="U2214" s="37"/>
      <c r="V2214" s="37"/>
      <c r="W2214" s="37"/>
      <c r="X2214" s="37"/>
      <c r="Y2214" s="37"/>
      <c r="Z2214" s="37"/>
      <c r="AA2214" s="37"/>
      <c r="AB2214" s="37"/>
      <c r="AC2214" s="37"/>
      <c r="AD2214" s="37"/>
      <c r="AE2214" s="37"/>
      <c r="AF2214" s="37"/>
      <c r="AG2214" s="37"/>
    </row>
    <row r="2215" spans="1:33">
      <c r="A2215" s="665"/>
      <c r="B2215" s="115"/>
      <c r="C2215" s="37"/>
      <c r="D2215" s="115"/>
      <c r="E2215" s="115"/>
      <c r="F2215" s="115"/>
      <c r="G2215" s="37"/>
      <c r="H2215" s="37"/>
      <c r="I2215" s="265"/>
      <c r="J2215" s="37"/>
      <c r="K2215" s="37"/>
      <c r="L2215" s="115"/>
      <c r="M2215" s="37"/>
      <c r="N2215" s="37"/>
      <c r="O2215" s="37"/>
      <c r="P2215" s="37"/>
      <c r="Q2215" s="37"/>
      <c r="R2215" s="37"/>
      <c r="S2215" s="37"/>
      <c r="T2215" s="37"/>
      <c r="U2215" s="37"/>
      <c r="V2215" s="37"/>
      <c r="W2215" s="37"/>
      <c r="X2215" s="37"/>
      <c r="Y2215" s="37"/>
      <c r="Z2215" s="37"/>
      <c r="AA2215" s="37"/>
      <c r="AB2215" s="37"/>
      <c r="AC2215" s="37"/>
      <c r="AD2215" s="37"/>
      <c r="AE2215" s="37"/>
      <c r="AF2215" s="37"/>
      <c r="AG2215" s="37"/>
    </row>
    <row r="2216" spans="1:33">
      <c r="A2216" s="265"/>
      <c r="B2216" s="115"/>
      <c r="C2216" s="37"/>
      <c r="D2216" s="115"/>
      <c r="E2216" s="115"/>
      <c r="F2216" s="84"/>
      <c r="G2216" s="37"/>
      <c r="H2216" s="37"/>
      <c r="I2216" s="265"/>
      <c r="J2216" s="37"/>
      <c r="K2216" s="37"/>
      <c r="L2216" s="115"/>
      <c r="M2216" s="37"/>
      <c r="N2216" s="37"/>
      <c r="O2216" s="37"/>
      <c r="P2216" s="37"/>
      <c r="Q2216" s="37"/>
      <c r="R2216" s="37"/>
      <c r="S2216" s="37"/>
      <c r="T2216" s="37"/>
      <c r="U2216" s="37"/>
      <c r="V2216" s="37"/>
      <c r="W2216" s="37"/>
      <c r="X2216" s="37"/>
      <c r="Y2216" s="37"/>
      <c r="Z2216" s="37"/>
      <c r="AA2216" s="37"/>
      <c r="AB2216" s="37"/>
      <c r="AC2216" s="37"/>
      <c r="AD2216" s="37"/>
      <c r="AE2216" s="37"/>
      <c r="AF2216" s="37"/>
      <c r="AG2216" s="37"/>
    </row>
    <row r="2217" spans="1:33">
      <c r="A2217" s="265"/>
      <c r="B2217" s="115"/>
      <c r="C2217" s="37"/>
      <c r="D2217" s="115"/>
      <c r="E2217" s="115"/>
      <c r="F2217" s="115"/>
      <c r="G2217" s="37"/>
      <c r="H2217" s="37"/>
      <c r="I2217" s="265"/>
      <c r="J2217" s="37"/>
      <c r="K2217" s="37"/>
      <c r="L2217" s="115"/>
      <c r="M2217" s="37"/>
      <c r="N2217" s="37"/>
      <c r="O2217" s="37"/>
      <c r="P2217" s="37"/>
      <c r="Q2217" s="37"/>
      <c r="R2217" s="37"/>
      <c r="S2217" s="37"/>
      <c r="T2217" s="37"/>
      <c r="U2217" s="37"/>
      <c r="V2217" s="37"/>
      <c r="W2217" s="37"/>
      <c r="X2217" s="37"/>
      <c r="Y2217" s="37"/>
      <c r="Z2217" s="37"/>
      <c r="AA2217" s="37"/>
      <c r="AB2217" s="37"/>
      <c r="AC2217" s="37"/>
      <c r="AD2217" s="37"/>
      <c r="AE2217" s="37"/>
      <c r="AF2217" s="37"/>
      <c r="AG2217" s="37"/>
    </row>
    <row r="2218" spans="1:33">
      <c r="A2218" s="265"/>
      <c r="B2218" s="115"/>
      <c r="C2218" s="37"/>
      <c r="D2218" s="115"/>
      <c r="E2218" s="115"/>
      <c r="F2218" s="115"/>
      <c r="G2218" s="37"/>
      <c r="H2218" s="37"/>
      <c r="I2218" s="265"/>
      <c r="J2218" s="37"/>
      <c r="K2218" s="37"/>
      <c r="L2218" s="115"/>
      <c r="M2218" s="37"/>
      <c r="N2218" s="37"/>
      <c r="O2218" s="37"/>
      <c r="P2218" s="37"/>
      <c r="Q2218" s="37"/>
      <c r="R2218" s="37"/>
      <c r="S2218" s="37"/>
      <c r="T2218" s="37"/>
      <c r="U2218" s="37"/>
      <c r="V2218" s="37"/>
      <c r="W2218" s="37"/>
      <c r="X2218" s="37"/>
      <c r="Y2218" s="37"/>
      <c r="Z2218" s="37"/>
      <c r="AA2218" s="37"/>
      <c r="AB2218" s="37"/>
      <c r="AC2218" s="37"/>
      <c r="AD2218" s="37"/>
      <c r="AE2218" s="37"/>
      <c r="AF2218" s="37"/>
      <c r="AG2218" s="37"/>
    </row>
    <row r="2219" spans="1:33">
      <c r="A2219" s="265"/>
      <c r="B2219" s="115"/>
      <c r="C2219" s="37"/>
      <c r="D2219" s="115"/>
      <c r="E2219" s="115"/>
      <c r="F2219" s="115"/>
      <c r="G2219" s="37"/>
      <c r="H2219" s="37"/>
      <c r="I2219" s="265"/>
      <c r="J2219" s="37"/>
      <c r="K2219" s="37"/>
      <c r="L2219" s="115"/>
      <c r="M2219" s="37"/>
      <c r="N2219" s="37"/>
      <c r="O2219" s="37"/>
      <c r="P2219" s="37"/>
      <c r="Q2219" s="37"/>
      <c r="R2219" s="37"/>
      <c r="S2219" s="37"/>
      <c r="T2219" s="37"/>
      <c r="U2219" s="37"/>
      <c r="V2219" s="37"/>
      <c r="W2219" s="37"/>
      <c r="X2219" s="37"/>
      <c r="Y2219" s="37"/>
      <c r="Z2219" s="37"/>
      <c r="AA2219" s="37"/>
      <c r="AB2219" s="37"/>
      <c r="AC2219" s="37"/>
      <c r="AD2219" s="37"/>
      <c r="AE2219" s="37"/>
      <c r="AF2219" s="37"/>
      <c r="AG2219" s="37"/>
    </row>
    <row r="2220" spans="1:33">
      <c r="A2220" s="265"/>
      <c r="B2220" s="115"/>
      <c r="C2220" s="37"/>
      <c r="D2220" s="115"/>
      <c r="E2220" s="115"/>
      <c r="F2220" s="115"/>
      <c r="G2220" s="37"/>
      <c r="H2220" s="37"/>
      <c r="I2220" s="265"/>
      <c r="J2220" s="37"/>
      <c r="K2220" s="37"/>
      <c r="L2220" s="115"/>
      <c r="M2220" s="37"/>
      <c r="N2220" s="37"/>
      <c r="O2220" s="37"/>
      <c r="P2220" s="37"/>
      <c r="Q2220" s="37"/>
      <c r="R2220" s="37"/>
      <c r="S2220" s="37"/>
      <c r="T2220" s="37"/>
      <c r="U2220" s="37"/>
      <c r="V2220" s="37"/>
      <c r="W2220" s="37"/>
      <c r="X2220" s="37"/>
      <c r="Y2220" s="37"/>
      <c r="Z2220" s="37"/>
      <c r="AA2220" s="37"/>
      <c r="AB2220" s="37"/>
      <c r="AC2220" s="37"/>
      <c r="AD2220" s="37"/>
      <c r="AE2220" s="37"/>
      <c r="AF2220" s="37"/>
      <c r="AG2220" s="37"/>
    </row>
    <row r="2221" spans="1:33">
      <c r="A2221" s="265"/>
      <c r="B2221" s="115"/>
      <c r="C2221" s="37"/>
      <c r="D2221" s="115"/>
      <c r="E2221" s="115"/>
      <c r="F2221" s="115"/>
      <c r="G2221" s="37"/>
      <c r="H2221" s="37"/>
      <c r="I2221" s="265"/>
      <c r="J2221" s="37"/>
      <c r="K2221" s="37"/>
      <c r="L2221" s="115"/>
      <c r="M2221" s="37"/>
      <c r="N2221" s="37"/>
      <c r="O2221" s="37"/>
      <c r="P2221" s="37"/>
      <c r="Q2221" s="37"/>
      <c r="R2221" s="37"/>
      <c r="S2221" s="37"/>
      <c r="T2221" s="37"/>
      <c r="U2221" s="37"/>
      <c r="V2221" s="37"/>
      <c r="W2221" s="37"/>
      <c r="X2221" s="37"/>
      <c r="Y2221" s="37"/>
      <c r="Z2221" s="37"/>
      <c r="AA2221" s="37"/>
      <c r="AB2221" s="37"/>
      <c r="AC2221" s="37"/>
      <c r="AD2221" s="37"/>
      <c r="AE2221" s="37"/>
      <c r="AF2221" s="37"/>
      <c r="AG2221" s="37"/>
    </row>
    <row r="2222" spans="1:33">
      <c r="A2222" s="265"/>
      <c r="B2222" s="115"/>
      <c r="C2222" s="37"/>
      <c r="D2222" s="115"/>
      <c r="E2222" s="115"/>
      <c r="F2222" s="115"/>
      <c r="G2222" s="37"/>
      <c r="H2222" s="37"/>
      <c r="I2222" s="265"/>
      <c r="J2222" s="37"/>
      <c r="K2222" s="37"/>
      <c r="L2222" s="115"/>
      <c r="M2222" s="37"/>
      <c r="N2222" s="37"/>
      <c r="O2222" s="37"/>
      <c r="P2222" s="37"/>
      <c r="Q2222" s="37"/>
      <c r="R2222" s="37"/>
      <c r="S2222" s="37"/>
      <c r="T2222" s="37"/>
      <c r="U2222" s="37"/>
      <c r="V2222" s="37"/>
      <c r="W2222" s="37"/>
      <c r="X2222" s="37"/>
      <c r="Y2222" s="37"/>
      <c r="Z2222" s="37"/>
      <c r="AA2222" s="37"/>
      <c r="AB2222" s="37"/>
      <c r="AC2222" s="37"/>
      <c r="AD2222" s="37"/>
      <c r="AE2222" s="37"/>
      <c r="AF2222" s="37"/>
      <c r="AG2222" s="37"/>
    </row>
    <row r="2223" spans="1:33">
      <c r="A2223" s="265"/>
      <c r="B2223" s="115"/>
      <c r="C2223" s="37"/>
      <c r="D2223" s="115"/>
      <c r="E2223" s="115"/>
      <c r="F2223" s="115"/>
      <c r="G2223" s="37"/>
      <c r="H2223" s="37"/>
      <c r="I2223" s="265"/>
      <c r="J2223" s="37"/>
      <c r="K2223" s="37"/>
      <c r="L2223" s="115"/>
      <c r="M2223" s="37"/>
      <c r="N2223" s="37"/>
      <c r="O2223" s="37"/>
      <c r="P2223" s="37"/>
      <c r="Q2223" s="37"/>
      <c r="R2223" s="37"/>
      <c r="S2223" s="37"/>
      <c r="T2223" s="37"/>
      <c r="U2223" s="37"/>
      <c r="V2223" s="37"/>
      <c r="W2223" s="37"/>
      <c r="X2223" s="37"/>
      <c r="Y2223" s="37"/>
      <c r="Z2223" s="37"/>
      <c r="AA2223" s="37"/>
      <c r="AB2223" s="37"/>
      <c r="AC2223" s="37"/>
      <c r="AD2223" s="37"/>
      <c r="AE2223" s="37"/>
      <c r="AF2223" s="37"/>
      <c r="AG2223" s="37"/>
    </row>
    <row r="2224" spans="1:33">
      <c r="A2224" s="265"/>
      <c r="B2224" s="115"/>
      <c r="C2224" s="37"/>
      <c r="D2224" s="115"/>
      <c r="E2224" s="115"/>
      <c r="F2224" s="115"/>
      <c r="G2224" s="37"/>
      <c r="H2224" s="37"/>
      <c r="I2224" s="265"/>
      <c r="J2224" s="37"/>
      <c r="K2224" s="37"/>
      <c r="L2224" s="115"/>
      <c r="M2224" s="37"/>
      <c r="N2224" s="37"/>
      <c r="O2224" s="37"/>
      <c r="P2224" s="37"/>
      <c r="Q2224" s="37"/>
      <c r="R2224" s="37"/>
      <c r="S2224" s="37"/>
      <c r="T2224" s="37"/>
      <c r="U2224" s="37"/>
      <c r="V2224" s="37"/>
      <c r="W2224" s="37"/>
      <c r="X2224" s="37"/>
      <c r="Y2224" s="37"/>
      <c r="Z2224" s="37"/>
      <c r="AA2224" s="37"/>
      <c r="AB2224" s="37"/>
      <c r="AC2224" s="37"/>
      <c r="AD2224" s="37"/>
      <c r="AE2224" s="37"/>
      <c r="AF2224" s="37"/>
      <c r="AG2224" s="37"/>
    </row>
    <row r="2225" spans="1:33">
      <c r="A2225" s="265"/>
      <c r="B2225" s="115"/>
      <c r="C2225" s="37"/>
      <c r="D2225" s="115"/>
      <c r="E2225" s="115"/>
      <c r="F2225" s="115"/>
      <c r="G2225" s="37"/>
      <c r="H2225" s="37"/>
      <c r="I2225" s="265"/>
      <c r="J2225" s="37"/>
      <c r="K2225" s="37"/>
      <c r="L2225" s="115"/>
      <c r="M2225" s="37"/>
      <c r="N2225" s="37"/>
      <c r="O2225" s="37"/>
      <c r="P2225" s="37"/>
      <c r="Q2225" s="37"/>
      <c r="R2225" s="37"/>
      <c r="S2225" s="37"/>
      <c r="T2225" s="37"/>
      <c r="U2225" s="37"/>
      <c r="V2225" s="37"/>
      <c r="W2225" s="37"/>
      <c r="X2225" s="37"/>
      <c r="Y2225" s="37"/>
      <c r="Z2225" s="37"/>
      <c r="AA2225" s="37"/>
      <c r="AB2225" s="37"/>
      <c r="AC2225" s="37"/>
      <c r="AD2225" s="37"/>
      <c r="AE2225" s="37"/>
      <c r="AF2225" s="37"/>
      <c r="AG2225" s="37"/>
    </row>
    <row r="2226" spans="1:33">
      <c r="A2226" s="265"/>
      <c r="B2226" s="115"/>
      <c r="C2226" s="37"/>
      <c r="D2226" s="115"/>
      <c r="E2226" s="115"/>
      <c r="F2226" s="115"/>
      <c r="G2226" s="37"/>
      <c r="H2226" s="37"/>
      <c r="I2226" s="265"/>
      <c r="J2226" s="37"/>
      <c r="K2226" s="37"/>
      <c r="L2226" s="115"/>
      <c r="M2226" s="37"/>
      <c r="N2226" s="37"/>
      <c r="O2226" s="37"/>
      <c r="P2226" s="37"/>
      <c r="Q2226" s="37"/>
      <c r="R2226" s="37"/>
      <c r="S2226" s="37"/>
      <c r="T2226" s="37"/>
      <c r="U2226" s="37"/>
      <c r="V2226" s="37"/>
      <c r="W2226" s="37"/>
      <c r="X2226" s="37"/>
      <c r="Y2226" s="37"/>
      <c r="Z2226" s="37"/>
      <c r="AA2226" s="37"/>
      <c r="AB2226" s="37"/>
      <c r="AC2226" s="37"/>
      <c r="AD2226" s="37"/>
      <c r="AE2226" s="37"/>
      <c r="AF2226" s="37"/>
      <c r="AG2226" s="37"/>
    </row>
    <row r="2227" spans="1:33">
      <c r="A2227" s="265"/>
      <c r="B2227" s="115"/>
      <c r="C2227" s="37"/>
      <c r="D2227" s="115"/>
      <c r="E2227" s="115"/>
      <c r="F2227" s="115"/>
      <c r="G2227" s="37"/>
      <c r="H2227" s="37"/>
      <c r="I2227" s="265"/>
      <c r="J2227" s="37"/>
      <c r="K2227" s="37"/>
      <c r="L2227" s="115"/>
      <c r="M2227" s="37"/>
      <c r="N2227" s="37"/>
      <c r="O2227" s="37"/>
      <c r="P2227" s="37"/>
      <c r="Q2227" s="37"/>
      <c r="R2227" s="37"/>
      <c r="S2227" s="37"/>
      <c r="T2227" s="37"/>
      <c r="U2227" s="37"/>
      <c r="V2227" s="37"/>
      <c r="W2227" s="37"/>
      <c r="X2227" s="37"/>
      <c r="Y2227" s="37"/>
      <c r="Z2227" s="37"/>
      <c r="AA2227" s="37"/>
      <c r="AB2227" s="37"/>
      <c r="AC2227" s="37"/>
      <c r="AD2227" s="37"/>
      <c r="AE2227" s="37"/>
      <c r="AF2227" s="37"/>
      <c r="AG2227" s="37"/>
    </row>
    <row r="2228" spans="1:33">
      <c r="A2228" s="265"/>
      <c r="B2228" s="115"/>
      <c r="C2228" s="37"/>
      <c r="D2228" s="115"/>
      <c r="E2228" s="115"/>
      <c r="F2228" s="115"/>
      <c r="G2228" s="37"/>
      <c r="H2228" s="37"/>
      <c r="I2228" s="265"/>
      <c r="J2228" s="37"/>
      <c r="K2228" s="37"/>
      <c r="L2228" s="115"/>
      <c r="M2228" s="37"/>
      <c r="N2228" s="37"/>
      <c r="O2228" s="37"/>
      <c r="P2228" s="37"/>
      <c r="Q2228" s="37"/>
      <c r="R2228" s="37"/>
      <c r="S2228" s="37"/>
      <c r="T2228" s="37"/>
      <c r="U2228" s="37"/>
      <c r="V2228" s="37"/>
      <c r="W2228" s="37"/>
      <c r="X2228" s="37"/>
      <c r="Y2228" s="37"/>
      <c r="Z2228" s="37"/>
      <c r="AA2228" s="37"/>
      <c r="AB2228" s="37"/>
      <c r="AC2228" s="37"/>
      <c r="AD2228" s="37"/>
      <c r="AE2228" s="37"/>
      <c r="AF2228" s="37"/>
      <c r="AG2228" s="37"/>
    </row>
    <row r="2229" spans="1:33">
      <c r="A2229" s="265"/>
      <c r="B2229" s="115"/>
      <c r="C2229" s="37"/>
      <c r="D2229" s="115"/>
      <c r="E2229" s="115"/>
      <c r="F2229" s="115"/>
      <c r="G2229" s="37"/>
      <c r="H2229" s="37"/>
      <c r="I2229" s="265"/>
      <c r="J2229" s="37"/>
      <c r="K2229" s="37"/>
      <c r="L2229" s="115"/>
      <c r="M2229" s="37"/>
      <c r="N2229" s="37"/>
      <c r="O2229" s="37"/>
      <c r="P2229" s="37"/>
      <c r="Q2229" s="37"/>
      <c r="R2229" s="37"/>
      <c r="S2229" s="37"/>
      <c r="T2229" s="37"/>
      <c r="U2229" s="37"/>
      <c r="V2229" s="37"/>
      <c r="W2229" s="37"/>
      <c r="X2229" s="37"/>
      <c r="Y2229" s="37"/>
      <c r="Z2229" s="37"/>
      <c r="AA2229" s="37"/>
      <c r="AB2229" s="37"/>
      <c r="AC2229" s="37"/>
      <c r="AD2229" s="37"/>
      <c r="AE2229" s="37"/>
      <c r="AF2229" s="37"/>
      <c r="AG2229" s="37"/>
    </row>
  </sheetData>
  <autoFilter ref="A1:R2214" xr:uid="{00000000-0009-0000-0000-00001C000000}"/>
  <phoneticPr fontId="163" type="noConversion"/>
  <dataValidations count="2">
    <dataValidation type="date" errorStyle="warning" allowBlank="1" showErrorMessage="1" promptTitle="提示" prompt="请输入介于7月1日和7月31日之间的日期。" sqref="J272" xr:uid="{00000000-0002-0000-1C00-000000000000}">
      <formula1>44378</formula1>
      <formula2>44378</formula2>
    </dataValidation>
    <dataValidation type="date" errorStyle="warning" allowBlank="1" showErrorMessage="1" promptTitle="提示" prompt="请输入介于7月1日和8月31日之间的日期。" sqref="I1:I16 I18:I27 I29:I34 I36:I57 I59:I68 I70:I109 I120:I122 I124:I125 I141:I144 I146:I203 I211:I304 I885" xr:uid="{00000000-0002-0000-1C00-000001000000}">
      <formula1>44378</formula1>
      <formula2>44378</formula2>
    </dataValidation>
  </dataValidations>
  <pageMargins left="0.7" right="0.7" top="0.75" bottom="0.75" header="0.3" footer="0.3"/>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dimension ref="A1:AJ1124"/>
  <sheetViews>
    <sheetView workbookViewId="0">
      <pane ySplit="1" topLeftCell="A2" activePane="bottomLeft" state="frozen"/>
      <selection pane="bottomLeft"/>
    </sheetView>
  </sheetViews>
  <sheetFormatPr baseColWidth="10" defaultRowHeight="16"/>
  <cols>
    <col min="1" max="1" width="10.33203125" customWidth="1"/>
    <col min="2" max="2" width="8.6640625" customWidth="1"/>
    <col min="3" max="3" width="11.6640625" customWidth="1"/>
    <col min="4" max="4" width="14.5" customWidth="1"/>
    <col min="5" max="5" width="7.83203125" customWidth="1"/>
    <col min="6" max="6" width="9.5" customWidth="1"/>
    <col min="7" max="7" width="17.33203125" customWidth="1"/>
    <col min="8" max="8" width="9" customWidth="1"/>
    <col min="9" max="9" width="10.5" customWidth="1"/>
    <col min="10" max="10" width="9.5" customWidth="1"/>
    <col min="11" max="11" width="14.5" customWidth="1"/>
    <col min="12" max="12" width="12.5" customWidth="1"/>
    <col min="13" max="13" width="12.6640625" customWidth="1"/>
    <col min="14" max="14" width="11.5" customWidth="1"/>
    <col min="15" max="15" width="22.6640625" customWidth="1"/>
    <col min="16" max="16" width="12.83203125" customWidth="1"/>
    <col min="17" max="17" width="14.6640625" customWidth="1"/>
    <col min="18" max="36" width="12.83203125" customWidth="1"/>
  </cols>
  <sheetData>
    <row r="1" spans="1:36" ht="36">
      <c r="A1" s="496" t="s">
        <v>121</v>
      </c>
      <c r="B1" s="497" t="s">
        <v>2222</v>
      </c>
      <c r="C1" s="497" t="s">
        <v>123</v>
      </c>
      <c r="D1" s="498" t="s">
        <v>2223</v>
      </c>
      <c r="E1" s="499" t="s">
        <v>124</v>
      </c>
      <c r="F1" s="499" t="s">
        <v>125</v>
      </c>
      <c r="G1" s="499" t="s">
        <v>126</v>
      </c>
      <c r="H1" s="501" t="s">
        <v>127</v>
      </c>
      <c r="I1" s="501" t="s">
        <v>128</v>
      </c>
      <c r="J1" s="499" t="s">
        <v>129</v>
      </c>
      <c r="K1" s="499" t="s">
        <v>130</v>
      </c>
      <c r="L1" s="502" t="s">
        <v>131</v>
      </c>
      <c r="M1" s="499" t="s">
        <v>132</v>
      </c>
      <c r="N1" s="498" t="s">
        <v>2224</v>
      </c>
      <c r="O1" s="499" t="s">
        <v>31</v>
      </c>
      <c r="P1" s="502" t="s">
        <v>133</v>
      </c>
      <c r="Q1" s="501" t="s">
        <v>134</v>
      </c>
      <c r="R1" s="499" t="s">
        <v>135</v>
      </c>
      <c r="S1" s="503" t="s">
        <v>136</v>
      </c>
      <c r="T1" s="503" t="s">
        <v>137</v>
      </c>
      <c r="U1" s="115"/>
      <c r="V1" s="115"/>
      <c r="W1" s="115"/>
      <c r="X1" s="115"/>
      <c r="Y1" s="115"/>
      <c r="Z1" s="115"/>
      <c r="AA1" s="115"/>
      <c r="AB1" s="115"/>
      <c r="AC1" s="115"/>
      <c r="AD1" s="115"/>
      <c r="AE1" s="115"/>
      <c r="AF1" s="115"/>
      <c r="AG1" s="115"/>
      <c r="AH1" s="115"/>
      <c r="AI1" s="486"/>
      <c r="AJ1" s="486"/>
    </row>
    <row r="2" spans="1:36">
      <c r="A2" s="265">
        <v>44077</v>
      </c>
      <c r="B2" s="115" t="s">
        <v>154</v>
      </c>
      <c r="C2" s="37">
        <v>881139049</v>
      </c>
      <c r="D2" s="109" t="s">
        <v>2225</v>
      </c>
      <c r="E2" s="115" t="s">
        <v>152</v>
      </c>
      <c r="F2" s="115" t="s">
        <v>150</v>
      </c>
      <c r="G2" s="115" t="s">
        <v>142</v>
      </c>
      <c r="H2" s="37"/>
      <c r="I2" s="265">
        <v>44078</v>
      </c>
      <c r="J2" s="265">
        <v>44092</v>
      </c>
      <c r="K2" s="115" t="s">
        <v>142</v>
      </c>
      <c r="L2" s="688"/>
      <c r="M2" s="37">
        <v>-380.15</v>
      </c>
      <c r="N2" s="37"/>
      <c r="O2" s="115"/>
      <c r="P2" s="37"/>
      <c r="Q2" s="265"/>
      <c r="R2" s="37"/>
      <c r="S2" s="37"/>
      <c r="T2" s="37"/>
      <c r="U2" s="37"/>
      <c r="V2" s="37"/>
      <c r="W2" s="37"/>
      <c r="X2" s="37"/>
      <c r="Y2" s="37"/>
      <c r="Z2" s="37"/>
      <c r="AA2" s="37"/>
      <c r="AB2" s="37"/>
      <c r="AC2" s="37"/>
      <c r="AD2" s="37"/>
      <c r="AE2" s="37"/>
      <c r="AF2" s="37"/>
      <c r="AG2" s="37"/>
      <c r="AH2" s="37"/>
      <c r="AI2" s="37"/>
      <c r="AJ2" s="37"/>
    </row>
    <row r="3" spans="1:36">
      <c r="A3" s="265">
        <v>44081</v>
      </c>
      <c r="B3" s="115" t="s">
        <v>154</v>
      </c>
      <c r="C3" s="37">
        <v>881148828</v>
      </c>
      <c r="D3" s="37"/>
      <c r="E3" s="115" t="s">
        <v>139</v>
      </c>
      <c r="F3" s="115" t="s">
        <v>100</v>
      </c>
      <c r="G3" s="115"/>
      <c r="H3" s="265">
        <v>44085</v>
      </c>
      <c r="I3" s="265">
        <v>44085</v>
      </c>
      <c r="J3" s="265">
        <v>44099</v>
      </c>
      <c r="K3" s="115" t="s">
        <v>225</v>
      </c>
      <c r="L3" s="115"/>
      <c r="M3" s="37">
        <v>1</v>
      </c>
      <c r="N3" s="37"/>
      <c r="O3" s="115" t="s">
        <v>2226</v>
      </c>
      <c r="P3" s="37"/>
      <c r="Q3" s="37"/>
      <c r="R3" s="37"/>
      <c r="S3" s="37"/>
      <c r="T3" s="37"/>
      <c r="U3" s="37"/>
      <c r="V3" s="37"/>
      <c r="W3" s="37"/>
      <c r="X3" s="37"/>
      <c r="Y3" s="37"/>
      <c r="Z3" s="37"/>
      <c r="AA3" s="37"/>
      <c r="AB3" s="37"/>
      <c r="AC3" s="37"/>
      <c r="AD3" s="37"/>
      <c r="AE3" s="37"/>
      <c r="AF3" s="37"/>
      <c r="AG3" s="37"/>
      <c r="AH3" s="37"/>
      <c r="AI3" s="37"/>
      <c r="AJ3" s="37"/>
    </row>
    <row r="4" spans="1:36">
      <c r="A4" s="666">
        <v>44075</v>
      </c>
      <c r="B4" s="115" t="s">
        <v>175</v>
      </c>
      <c r="C4" s="37">
        <v>882312510</v>
      </c>
      <c r="D4" s="115"/>
      <c r="E4" s="115" t="s">
        <v>139</v>
      </c>
      <c r="F4" s="115" t="s">
        <v>140</v>
      </c>
      <c r="G4" s="665" t="s">
        <v>168</v>
      </c>
      <c r="H4" s="265">
        <v>44075</v>
      </c>
      <c r="I4" s="37"/>
      <c r="J4" s="37"/>
      <c r="K4" s="37"/>
      <c r="L4" s="37"/>
      <c r="M4" s="37"/>
      <c r="N4" s="37"/>
      <c r="O4" s="37"/>
      <c r="P4" s="37"/>
      <c r="Q4" s="37"/>
      <c r="R4" s="37"/>
      <c r="S4" s="37"/>
      <c r="T4" s="37"/>
      <c r="U4" s="37"/>
      <c r="V4" s="37"/>
      <c r="W4" s="37"/>
      <c r="X4" s="37"/>
      <c r="Y4" s="37"/>
      <c r="Z4" s="37"/>
      <c r="AA4" s="37"/>
      <c r="AB4" s="37"/>
      <c r="AC4" s="37"/>
      <c r="AD4" s="37"/>
      <c r="AE4" s="37"/>
      <c r="AF4" s="37"/>
      <c r="AG4" s="37"/>
      <c r="AH4" s="37"/>
      <c r="AI4" s="37"/>
      <c r="AJ4" s="37"/>
    </row>
    <row r="5" spans="1:36">
      <c r="A5" s="265">
        <v>44095</v>
      </c>
      <c r="B5" s="115" t="s">
        <v>175</v>
      </c>
      <c r="C5" s="331">
        <v>882120885</v>
      </c>
      <c r="D5" s="781"/>
      <c r="E5" s="115" t="s">
        <v>139</v>
      </c>
      <c r="F5" s="115" t="s">
        <v>100</v>
      </c>
      <c r="G5" s="115" t="s">
        <v>172</v>
      </c>
      <c r="H5" s="265"/>
      <c r="I5" s="265">
        <v>44095</v>
      </c>
      <c r="J5" s="265"/>
      <c r="K5" s="115" t="s">
        <v>172</v>
      </c>
      <c r="L5" s="115"/>
      <c r="M5" s="37">
        <v>1</v>
      </c>
      <c r="N5" s="37"/>
      <c r="O5" s="680" t="s">
        <v>2227</v>
      </c>
      <c r="P5" s="37"/>
      <c r="Q5" s="37"/>
      <c r="R5" s="37"/>
      <c r="S5" s="37"/>
      <c r="T5" s="37"/>
      <c r="U5" s="37"/>
      <c r="V5" s="37"/>
      <c r="W5" s="37"/>
      <c r="X5" s="37"/>
      <c r="Y5" s="37"/>
      <c r="Z5" s="37"/>
      <c r="AA5" s="37"/>
      <c r="AB5" s="37"/>
      <c r="AC5" s="37"/>
      <c r="AD5" s="37"/>
      <c r="AE5" s="37"/>
      <c r="AF5" s="37"/>
      <c r="AG5" s="37"/>
      <c r="AH5" s="37"/>
      <c r="AI5" s="37"/>
      <c r="AJ5" s="37"/>
    </row>
    <row r="6" spans="1:36">
      <c r="A6" s="265">
        <v>44075</v>
      </c>
      <c r="B6" s="115" t="s">
        <v>194</v>
      </c>
      <c r="C6" s="37">
        <v>880385275</v>
      </c>
      <c r="D6" s="115"/>
      <c r="E6" s="115" t="s">
        <v>139</v>
      </c>
      <c r="F6" s="115" t="s">
        <v>140</v>
      </c>
      <c r="G6" s="115" t="s">
        <v>246</v>
      </c>
      <c r="H6" s="265">
        <v>44075</v>
      </c>
      <c r="I6" s="37"/>
      <c r="J6" s="265">
        <v>44090</v>
      </c>
      <c r="K6" s="37"/>
      <c r="L6" s="115" t="s">
        <v>211</v>
      </c>
      <c r="M6" s="37"/>
      <c r="N6" s="115"/>
      <c r="O6" s="115" t="s">
        <v>280</v>
      </c>
      <c r="P6" s="37"/>
      <c r="Q6" s="37"/>
      <c r="R6" s="37"/>
      <c r="S6" s="37"/>
      <c r="T6" s="37"/>
      <c r="U6" s="37"/>
      <c r="V6" s="37"/>
      <c r="W6" s="37"/>
      <c r="X6" s="37"/>
      <c r="Y6" s="37"/>
      <c r="Z6" s="37"/>
      <c r="AA6" s="37"/>
      <c r="AB6" s="37"/>
      <c r="AC6" s="37"/>
      <c r="AD6" s="37"/>
      <c r="AE6" s="37"/>
      <c r="AF6" s="37"/>
      <c r="AG6" s="37"/>
      <c r="AH6" s="37"/>
      <c r="AI6" s="37"/>
      <c r="AJ6" s="37"/>
    </row>
    <row r="7" spans="1:36" ht="30">
      <c r="A7" s="782">
        <v>44104</v>
      </c>
      <c r="B7" s="115" t="s">
        <v>154</v>
      </c>
      <c r="C7" s="756" t="s">
        <v>2228</v>
      </c>
      <c r="D7" s="509"/>
      <c r="E7" s="115" t="s">
        <v>139</v>
      </c>
      <c r="F7" s="115" t="s">
        <v>140</v>
      </c>
      <c r="G7" s="115"/>
      <c r="H7" s="265">
        <v>44104</v>
      </c>
      <c r="I7" s="265"/>
      <c r="J7" s="265"/>
      <c r="K7" s="115" t="s">
        <v>338</v>
      </c>
      <c r="L7" s="115"/>
      <c r="M7" s="521">
        <v>1</v>
      </c>
      <c r="N7" s="37"/>
      <c r="O7" s="680" t="s">
        <v>2229</v>
      </c>
      <c r="P7" s="37"/>
      <c r="Q7" s="37"/>
      <c r="R7" s="37"/>
      <c r="S7" s="37"/>
      <c r="T7" s="37"/>
      <c r="U7" s="37"/>
      <c r="V7" s="37"/>
      <c r="W7" s="37"/>
      <c r="X7" s="37"/>
      <c r="Y7" s="37"/>
      <c r="Z7" s="37"/>
      <c r="AA7" s="37"/>
      <c r="AB7" s="37"/>
      <c r="AC7" s="37"/>
      <c r="AD7" s="37"/>
      <c r="AE7" s="37"/>
      <c r="AF7" s="37"/>
      <c r="AG7" s="37"/>
      <c r="AH7" s="37"/>
      <c r="AI7" s="37"/>
      <c r="AJ7" s="37"/>
    </row>
    <row r="8" spans="1:36">
      <c r="A8" s="265">
        <v>44090</v>
      </c>
      <c r="B8" s="115" t="s">
        <v>194</v>
      </c>
      <c r="C8" s="37">
        <v>881781135</v>
      </c>
      <c r="D8" s="109"/>
      <c r="E8" s="115" t="s">
        <v>152</v>
      </c>
      <c r="F8" s="115" t="s">
        <v>100</v>
      </c>
      <c r="G8" s="115" t="s">
        <v>142</v>
      </c>
      <c r="H8" s="115" t="s">
        <v>2230</v>
      </c>
      <c r="I8" s="265">
        <v>44090</v>
      </c>
      <c r="J8" s="265">
        <v>44097</v>
      </c>
      <c r="K8" s="115" t="s">
        <v>181</v>
      </c>
      <c r="L8" s="115"/>
      <c r="M8" s="37">
        <v>1.34</v>
      </c>
      <c r="N8" s="37"/>
      <c r="O8" s="115" t="s">
        <v>2231</v>
      </c>
      <c r="P8" s="37"/>
      <c r="Q8" s="37"/>
      <c r="R8" s="37"/>
      <c r="S8" s="37"/>
      <c r="T8" s="37"/>
      <c r="U8" s="37"/>
      <c r="V8" s="37"/>
      <c r="W8" s="37"/>
      <c r="X8" s="37"/>
      <c r="Y8" s="37"/>
      <c r="Z8" s="37"/>
      <c r="AA8" s="37"/>
      <c r="AB8" s="37"/>
      <c r="AC8" s="37"/>
      <c r="AD8" s="37"/>
      <c r="AE8" s="37"/>
      <c r="AF8" s="37"/>
      <c r="AG8" s="37"/>
      <c r="AH8" s="37"/>
      <c r="AI8" s="37"/>
      <c r="AJ8" s="37"/>
    </row>
    <row r="9" spans="1:36">
      <c r="A9" s="265">
        <v>44081</v>
      </c>
      <c r="B9" s="115" t="s">
        <v>157</v>
      </c>
      <c r="C9" s="37">
        <v>880053543</v>
      </c>
      <c r="D9" s="37">
        <v>757746</v>
      </c>
      <c r="E9" s="115" t="s">
        <v>152</v>
      </c>
      <c r="F9" s="115" t="s">
        <v>100</v>
      </c>
      <c r="G9" s="115"/>
      <c r="H9" s="37"/>
      <c r="I9" s="265">
        <v>44081</v>
      </c>
      <c r="J9" s="265"/>
      <c r="K9" s="115" t="s">
        <v>316</v>
      </c>
      <c r="L9" s="783">
        <v>200500</v>
      </c>
      <c r="M9" s="37">
        <v>3</v>
      </c>
      <c r="N9" s="37"/>
      <c r="O9" s="115"/>
      <c r="P9" s="37"/>
      <c r="Q9" s="37"/>
      <c r="R9" s="37"/>
      <c r="S9" s="37"/>
      <c r="T9" s="37"/>
      <c r="U9" s="37"/>
      <c r="V9" s="37"/>
      <c r="W9" s="37"/>
      <c r="X9" s="37"/>
      <c r="Y9" s="37"/>
      <c r="Z9" s="37"/>
      <c r="AA9" s="37"/>
      <c r="AB9" s="37"/>
      <c r="AC9" s="37"/>
      <c r="AD9" s="37"/>
      <c r="AE9" s="37"/>
      <c r="AF9" s="37"/>
      <c r="AG9" s="37"/>
      <c r="AH9" s="37"/>
      <c r="AI9" s="37"/>
      <c r="AJ9" s="37"/>
    </row>
    <row r="10" spans="1:36">
      <c r="A10" s="265">
        <v>44075</v>
      </c>
      <c r="B10" s="115" t="s">
        <v>156</v>
      </c>
      <c r="C10" s="37">
        <v>880942467</v>
      </c>
      <c r="D10" s="530">
        <v>502810858</v>
      </c>
      <c r="E10" s="115" t="s">
        <v>139</v>
      </c>
      <c r="F10" s="115" t="s">
        <v>100</v>
      </c>
      <c r="G10" s="115" t="s">
        <v>181</v>
      </c>
      <c r="H10" s="37"/>
      <c r="I10" s="265">
        <v>44098</v>
      </c>
      <c r="J10" s="265">
        <v>44104</v>
      </c>
      <c r="K10" s="37"/>
      <c r="L10" s="688"/>
      <c r="M10" s="37">
        <v>3</v>
      </c>
      <c r="N10" s="115"/>
      <c r="O10" s="115"/>
      <c r="P10" s="115"/>
      <c r="Q10" s="37"/>
      <c r="R10" s="37"/>
      <c r="S10" s="37"/>
      <c r="T10" s="37"/>
      <c r="U10" s="37"/>
      <c r="V10" s="37"/>
      <c r="W10" s="37"/>
      <c r="X10" s="37"/>
      <c r="Y10" s="37"/>
      <c r="Z10" s="37"/>
      <c r="AA10" s="37"/>
      <c r="AB10" s="37"/>
      <c r="AC10" s="37"/>
      <c r="AD10" s="37"/>
      <c r="AE10" s="37"/>
      <c r="AF10" s="37"/>
      <c r="AG10" s="37"/>
      <c r="AH10" s="37"/>
      <c r="AI10" s="37"/>
      <c r="AJ10" s="37"/>
    </row>
    <row r="11" spans="1:36">
      <c r="A11" s="265">
        <v>44075</v>
      </c>
      <c r="B11" s="115" t="s">
        <v>156</v>
      </c>
      <c r="C11" s="37">
        <v>881941412</v>
      </c>
      <c r="D11" s="115"/>
      <c r="E11" s="115" t="s">
        <v>139</v>
      </c>
      <c r="F11" s="115" t="s">
        <v>140</v>
      </c>
      <c r="G11" s="37"/>
      <c r="H11" s="265">
        <v>44075</v>
      </c>
      <c r="I11" s="37"/>
      <c r="J11" s="265">
        <v>44085</v>
      </c>
      <c r="K11" s="37"/>
      <c r="L11" s="115" t="s">
        <v>211</v>
      </c>
      <c r="M11" s="37"/>
      <c r="N11" s="37"/>
      <c r="O11" s="37"/>
      <c r="P11" s="37"/>
      <c r="Q11" s="37"/>
      <c r="R11" s="37"/>
      <c r="S11" s="37"/>
      <c r="T11" s="37"/>
      <c r="U11" s="37"/>
      <c r="V11" s="37"/>
      <c r="W11" s="37"/>
      <c r="X11" s="37"/>
      <c r="Y11" s="37"/>
      <c r="Z11" s="37"/>
      <c r="AA11" s="37"/>
      <c r="AB11" s="37"/>
      <c r="AC11" s="37"/>
      <c r="AD11" s="37"/>
      <c r="AE11" s="37"/>
      <c r="AF11" s="37"/>
      <c r="AG11" s="37"/>
      <c r="AH11" s="37"/>
      <c r="AI11" s="37"/>
      <c r="AJ11" s="37"/>
    </row>
    <row r="12" spans="1:36">
      <c r="A12" s="784">
        <v>44104</v>
      </c>
      <c r="B12" s="115" t="s">
        <v>175</v>
      </c>
      <c r="C12" s="331">
        <v>880250233</v>
      </c>
      <c r="D12" s="509"/>
      <c r="E12" s="115" t="s">
        <v>139</v>
      </c>
      <c r="F12" s="115" t="s">
        <v>100</v>
      </c>
      <c r="G12" s="115" t="s">
        <v>176</v>
      </c>
      <c r="H12" s="265">
        <v>44088</v>
      </c>
      <c r="I12" s="265">
        <v>44104</v>
      </c>
      <c r="J12" s="265"/>
      <c r="K12" s="115" t="s">
        <v>176</v>
      </c>
      <c r="L12" s="115"/>
      <c r="M12" s="521">
        <v>3.6</v>
      </c>
      <c r="N12" s="37"/>
      <c r="O12" s="680" t="s">
        <v>2232</v>
      </c>
      <c r="P12" s="37"/>
      <c r="Q12" s="37"/>
      <c r="R12" s="37"/>
      <c r="S12" s="37"/>
      <c r="T12" s="37"/>
      <c r="U12" s="37"/>
      <c r="V12" s="37"/>
      <c r="W12" s="37"/>
      <c r="X12" s="37"/>
      <c r="Y12" s="37"/>
      <c r="Z12" s="37"/>
      <c r="AA12" s="37"/>
      <c r="AB12" s="37"/>
      <c r="AC12" s="37"/>
      <c r="AD12" s="37"/>
      <c r="AE12" s="37"/>
      <c r="AF12" s="37"/>
      <c r="AG12" s="37"/>
      <c r="AH12" s="37"/>
      <c r="AI12" s="37"/>
      <c r="AJ12" s="37"/>
    </row>
    <row r="13" spans="1:36">
      <c r="A13" s="265">
        <v>44075</v>
      </c>
      <c r="B13" s="115" t="s">
        <v>156</v>
      </c>
      <c r="C13" s="37">
        <v>881698983</v>
      </c>
      <c r="D13" s="115"/>
      <c r="E13" s="115" t="s">
        <v>139</v>
      </c>
      <c r="F13" s="115" t="s">
        <v>140</v>
      </c>
      <c r="G13" s="115" t="s">
        <v>168</v>
      </c>
      <c r="H13" s="265">
        <v>44075</v>
      </c>
      <c r="I13" s="37"/>
      <c r="J13" s="265">
        <v>44082</v>
      </c>
      <c r="K13" s="37"/>
      <c r="L13" s="115" t="s">
        <v>373</v>
      </c>
      <c r="M13" s="37"/>
      <c r="N13" s="115"/>
      <c r="O13" s="115" t="s">
        <v>2233</v>
      </c>
      <c r="P13" s="37"/>
      <c r="Q13" s="37"/>
      <c r="R13" s="37"/>
      <c r="S13" s="37"/>
      <c r="T13" s="37"/>
      <c r="U13" s="37"/>
      <c r="V13" s="37"/>
      <c r="W13" s="37"/>
      <c r="X13" s="37"/>
      <c r="Y13" s="37"/>
      <c r="Z13" s="37"/>
      <c r="AA13" s="37"/>
      <c r="AB13" s="37"/>
      <c r="AC13" s="37"/>
      <c r="AD13" s="37"/>
      <c r="AE13" s="37"/>
      <c r="AF13" s="37"/>
      <c r="AG13" s="37"/>
      <c r="AH13" s="37"/>
      <c r="AI13" s="37"/>
      <c r="AJ13" s="37"/>
    </row>
    <row r="14" spans="1:36">
      <c r="A14" s="265">
        <v>44075</v>
      </c>
      <c r="B14" s="115" t="s">
        <v>194</v>
      </c>
      <c r="C14" s="37">
        <v>880341796</v>
      </c>
      <c r="D14" s="115"/>
      <c r="E14" s="115" t="s">
        <v>139</v>
      </c>
      <c r="F14" s="115" t="s">
        <v>140</v>
      </c>
      <c r="G14" s="115" t="s">
        <v>142</v>
      </c>
      <c r="H14" s="265">
        <v>44075</v>
      </c>
      <c r="I14" s="37"/>
      <c r="J14" s="265">
        <v>44090</v>
      </c>
      <c r="K14" s="37"/>
      <c r="L14" s="115" t="s">
        <v>415</v>
      </c>
      <c r="M14" s="37"/>
      <c r="N14" s="115"/>
      <c r="O14" s="115" t="s">
        <v>195</v>
      </c>
      <c r="P14" s="37"/>
      <c r="Q14" s="37"/>
      <c r="R14" s="37"/>
      <c r="S14" s="37"/>
      <c r="T14" s="37"/>
      <c r="U14" s="37"/>
      <c r="V14" s="37"/>
      <c r="W14" s="37"/>
      <c r="X14" s="37"/>
      <c r="Y14" s="37"/>
      <c r="Z14" s="37"/>
      <c r="AA14" s="37"/>
      <c r="AB14" s="37"/>
      <c r="AC14" s="37"/>
      <c r="AD14" s="37"/>
      <c r="AE14" s="37"/>
      <c r="AF14" s="37"/>
      <c r="AG14" s="37"/>
      <c r="AH14" s="37"/>
      <c r="AI14" s="37"/>
      <c r="AJ14" s="37"/>
    </row>
    <row r="15" spans="1:36">
      <c r="A15" s="265">
        <v>44075</v>
      </c>
      <c r="B15" s="115" t="s">
        <v>194</v>
      </c>
      <c r="C15" s="37">
        <v>880319738</v>
      </c>
      <c r="D15" s="115"/>
      <c r="E15" s="115" t="s">
        <v>139</v>
      </c>
      <c r="F15" s="115" t="s">
        <v>100</v>
      </c>
      <c r="G15" s="115" t="s">
        <v>142</v>
      </c>
      <c r="H15" s="265">
        <v>44075</v>
      </c>
      <c r="I15" s="37"/>
      <c r="J15" s="265">
        <v>44090</v>
      </c>
      <c r="K15" s="37"/>
      <c r="L15" s="115" t="s">
        <v>211</v>
      </c>
      <c r="M15" s="37"/>
      <c r="N15" s="115"/>
      <c r="O15" s="115" t="s">
        <v>195</v>
      </c>
      <c r="P15" s="37"/>
      <c r="Q15" s="37"/>
      <c r="R15" s="37"/>
      <c r="S15" s="37"/>
      <c r="T15" s="37"/>
      <c r="U15" s="37"/>
      <c r="V15" s="37"/>
      <c r="W15" s="37"/>
      <c r="X15" s="37"/>
      <c r="Y15" s="37"/>
      <c r="Z15" s="37"/>
      <c r="AA15" s="37"/>
      <c r="AB15" s="37"/>
      <c r="AC15" s="37"/>
      <c r="AD15" s="37"/>
      <c r="AE15" s="37"/>
      <c r="AF15" s="37"/>
      <c r="AG15" s="37"/>
      <c r="AH15" s="37"/>
      <c r="AI15" s="37"/>
      <c r="AJ15" s="37"/>
    </row>
    <row r="16" spans="1:36">
      <c r="A16" s="265">
        <v>44075</v>
      </c>
      <c r="B16" s="115" t="s">
        <v>156</v>
      </c>
      <c r="C16" s="37">
        <v>880909692</v>
      </c>
      <c r="D16" s="115"/>
      <c r="E16" s="115" t="s">
        <v>139</v>
      </c>
      <c r="F16" s="115" t="s">
        <v>140</v>
      </c>
      <c r="G16" s="115"/>
      <c r="H16" s="265"/>
      <c r="I16" s="265">
        <v>44104</v>
      </c>
      <c r="J16" s="265"/>
      <c r="K16" s="37"/>
      <c r="L16" s="115"/>
      <c r="M16" s="37">
        <v>4</v>
      </c>
      <c r="N16" s="115"/>
      <c r="O16" s="115"/>
      <c r="P16" s="37"/>
      <c r="Q16" s="37"/>
      <c r="R16" s="37"/>
      <c r="S16" s="37"/>
      <c r="T16" s="37"/>
      <c r="U16" s="37"/>
      <c r="V16" s="37"/>
      <c r="W16" s="37"/>
      <c r="X16" s="37"/>
      <c r="Y16" s="37"/>
      <c r="Z16" s="37"/>
      <c r="AA16" s="37"/>
      <c r="AB16" s="37"/>
      <c r="AC16" s="37"/>
      <c r="AD16" s="37"/>
      <c r="AE16" s="37"/>
      <c r="AF16" s="37"/>
      <c r="AG16" s="37"/>
      <c r="AH16" s="37"/>
      <c r="AI16" s="37"/>
      <c r="AJ16" s="37"/>
    </row>
    <row r="17" spans="1:36">
      <c r="A17" s="265">
        <v>44075</v>
      </c>
      <c r="B17" s="115" t="s">
        <v>194</v>
      </c>
      <c r="C17" s="37">
        <v>880319623</v>
      </c>
      <c r="D17" s="115"/>
      <c r="E17" s="115" t="s">
        <v>139</v>
      </c>
      <c r="F17" s="115" t="s">
        <v>100</v>
      </c>
      <c r="G17" s="115" t="s">
        <v>246</v>
      </c>
      <c r="H17" s="265">
        <v>44075</v>
      </c>
      <c r="I17" s="37"/>
      <c r="J17" s="265">
        <v>44090</v>
      </c>
      <c r="K17" s="37"/>
      <c r="L17" s="115" t="s">
        <v>211</v>
      </c>
      <c r="M17" s="37"/>
      <c r="N17" s="115"/>
      <c r="O17" s="115" t="s">
        <v>195</v>
      </c>
      <c r="P17" s="37"/>
      <c r="Q17" s="37"/>
      <c r="R17" s="37"/>
      <c r="S17" s="37"/>
      <c r="T17" s="37"/>
      <c r="U17" s="37"/>
      <c r="V17" s="37"/>
      <c r="W17" s="37"/>
      <c r="X17" s="37"/>
      <c r="Y17" s="37"/>
      <c r="Z17" s="37"/>
      <c r="AA17" s="37"/>
      <c r="AB17" s="37"/>
      <c r="AC17" s="37"/>
      <c r="AD17" s="37"/>
      <c r="AE17" s="37"/>
      <c r="AF17" s="37"/>
      <c r="AG17" s="37"/>
      <c r="AH17" s="37"/>
      <c r="AI17" s="37"/>
      <c r="AJ17" s="37"/>
    </row>
    <row r="18" spans="1:36">
      <c r="A18" s="265">
        <v>44075</v>
      </c>
      <c r="B18" s="115" t="s">
        <v>156</v>
      </c>
      <c r="C18" s="37">
        <v>880008394</v>
      </c>
      <c r="D18" s="115"/>
      <c r="E18" s="115" t="s">
        <v>139</v>
      </c>
      <c r="F18" s="115" t="s">
        <v>140</v>
      </c>
      <c r="G18" s="115" t="s">
        <v>168</v>
      </c>
      <c r="H18" s="37"/>
      <c r="I18" s="37"/>
      <c r="J18" s="265">
        <v>44082</v>
      </c>
      <c r="K18" s="37"/>
      <c r="L18" s="115" t="s">
        <v>211</v>
      </c>
      <c r="M18" s="37"/>
      <c r="N18" s="37"/>
      <c r="O18" s="37"/>
      <c r="P18" s="37"/>
      <c r="Q18" s="37"/>
      <c r="R18" s="37"/>
      <c r="S18" s="37"/>
      <c r="T18" s="37"/>
      <c r="U18" s="37"/>
      <c r="V18" s="37"/>
      <c r="W18" s="37"/>
      <c r="X18" s="37"/>
      <c r="Y18" s="37"/>
      <c r="Z18" s="37"/>
      <c r="AA18" s="37"/>
      <c r="AB18" s="37"/>
      <c r="AC18" s="37"/>
      <c r="AD18" s="37"/>
      <c r="AE18" s="37"/>
      <c r="AF18" s="37"/>
      <c r="AG18" s="37"/>
      <c r="AH18" s="37"/>
      <c r="AI18" s="37"/>
      <c r="AJ18" s="37"/>
    </row>
    <row r="19" spans="1:36">
      <c r="A19" s="782">
        <v>44099</v>
      </c>
      <c r="B19" s="115" t="s">
        <v>157</v>
      </c>
      <c r="C19" s="331">
        <v>882177657</v>
      </c>
      <c r="D19" s="509" t="s">
        <v>2234</v>
      </c>
      <c r="E19" s="115" t="s">
        <v>139</v>
      </c>
      <c r="F19" s="115" t="s">
        <v>140</v>
      </c>
      <c r="G19" s="624"/>
      <c r="H19" s="265"/>
      <c r="I19" s="665">
        <v>44099</v>
      </c>
      <c r="J19" s="265"/>
      <c r="K19" s="624" t="s">
        <v>148</v>
      </c>
      <c r="L19" s="115"/>
      <c r="M19" s="521">
        <v>5</v>
      </c>
      <c r="N19" s="37"/>
      <c r="O19" s="680"/>
      <c r="P19" s="37"/>
      <c r="Q19" s="37"/>
      <c r="R19" s="37"/>
      <c r="S19" s="37"/>
      <c r="T19" s="37"/>
      <c r="U19" s="37"/>
      <c r="V19" s="37"/>
      <c r="W19" s="37"/>
      <c r="X19" s="37"/>
      <c r="Y19" s="37"/>
      <c r="Z19" s="37"/>
      <c r="AA19" s="37"/>
      <c r="AB19" s="37"/>
      <c r="AC19" s="37"/>
      <c r="AD19" s="37"/>
      <c r="AE19" s="37"/>
      <c r="AF19" s="37"/>
      <c r="AG19" s="37"/>
      <c r="AH19" s="37"/>
      <c r="AI19" s="37"/>
      <c r="AJ19" s="37"/>
    </row>
    <row r="20" spans="1:36">
      <c r="A20" s="782">
        <v>44102</v>
      </c>
      <c r="B20" s="115" t="s">
        <v>2235</v>
      </c>
      <c r="C20" s="331">
        <v>882655127</v>
      </c>
      <c r="D20" s="509" t="s">
        <v>2236</v>
      </c>
      <c r="E20" s="115" t="s">
        <v>139</v>
      </c>
      <c r="F20" s="115" t="s">
        <v>100</v>
      </c>
      <c r="G20" s="624"/>
      <c r="H20" s="265"/>
      <c r="I20" s="265">
        <v>44102</v>
      </c>
      <c r="J20" s="265"/>
      <c r="K20" s="624" t="s">
        <v>148</v>
      </c>
      <c r="L20" s="115"/>
      <c r="M20" s="521">
        <v>5</v>
      </c>
      <c r="N20" s="37"/>
      <c r="O20" s="680" t="s">
        <v>2237</v>
      </c>
      <c r="P20" s="37"/>
      <c r="Q20" s="37"/>
      <c r="R20" s="37"/>
      <c r="S20" s="37"/>
      <c r="T20" s="37"/>
      <c r="U20" s="37"/>
      <c r="V20" s="37"/>
      <c r="W20" s="37"/>
      <c r="X20" s="37"/>
      <c r="Y20" s="37"/>
      <c r="Z20" s="37"/>
      <c r="AA20" s="37"/>
      <c r="AB20" s="37"/>
      <c r="AC20" s="37"/>
      <c r="AD20" s="37"/>
      <c r="AE20" s="37"/>
      <c r="AF20" s="37"/>
      <c r="AG20" s="37"/>
      <c r="AH20" s="37"/>
      <c r="AI20" s="37"/>
      <c r="AJ20" s="37"/>
    </row>
    <row r="21" spans="1:36">
      <c r="A21" s="265">
        <v>44075</v>
      </c>
      <c r="B21" s="115" t="s">
        <v>194</v>
      </c>
      <c r="C21" s="37">
        <v>882597116</v>
      </c>
      <c r="D21" s="115"/>
      <c r="E21" s="115" t="s">
        <v>139</v>
      </c>
      <c r="F21" s="115" t="s">
        <v>100</v>
      </c>
      <c r="G21" s="115" t="s">
        <v>176</v>
      </c>
      <c r="H21" s="37"/>
      <c r="I21" s="37"/>
      <c r="J21" s="265">
        <v>44090</v>
      </c>
      <c r="K21" s="37"/>
      <c r="L21" s="37">
        <v>0</v>
      </c>
      <c r="M21" s="37"/>
      <c r="N21" s="115"/>
      <c r="O21" s="115" t="s">
        <v>195</v>
      </c>
      <c r="P21" s="37"/>
      <c r="Q21" s="37"/>
      <c r="R21" s="37"/>
      <c r="S21" s="37"/>
      <c r="T21" s="37"/>
      <c r="U21" s="37"/>
      <c r="V21" s="37"/>
      <c r="W21" s="37"/>
      <c r="X21" s="37"/>
      <c r="Y21" s="37"/>
      <c r="Z21" s="37"/>
      <c r="AA21" s="37"/>
      <c r="AB21" s="37"/>
      <c r="AC21" s="37"/>
      <c r="AD21" s="37"/>
      <c r="AE21" s="37"/>
      <c r="AF21" s="37"/>
      <c r="AG21" s="37"/>
      <c r="AH21" s="37"/>
      <c r="AI21" s="37"/>
      <c r="AJ21" s="37"/>
    </row>
    <row r="22" spans="1:36">
      <c r="A22" s="265">
        <v>44083</v>
      </c>
      <c r="B22" s="115" t="s">
        <v>146</v>
      </c>
      <c r="C22" s="37">
        <v>880169052</v>
      </c>
      <c r="D22" s="37">
        <v>394147952</v>
      </c>
      <c r="E22" s="115" t="s">
        <v>152</v>
      </c>
      <c r="F22" s="115" t="s">
        <v>147</v>
      </c>
      <c r="G22" s="115"/>
      <c r="H22" s="37"/>
      <c r="I22" s="265">
        <v>44095</v>
      </c>
      <c r="J22" s="265"/>
      <c r="K22" s="278" t="s">
        <v>2238</v>
      </c>
      <c r="L22" s="115"/>
      <c r="M22" s="37">
        <v>6</v>
      </c>
      <c r="N22" s="37"/>
      <c r="O22" s="680" t="s">
        <v>2239</v>
      </c>
      <c r="P22" s="37"/>
      <c r="Q22" s="265">
        <v>44082</v>
      </c>
      <c r="R22" s="37">
        <v>30</v>
      </c>
      <c r="S22" s="37"/>
      <c r="T22" s="37"/>
      <c r="U22" s="37"/>
      <c r="V22" s="37"/>
      <c r="W22" s="37"/>
      <c r="X22" s="37"/>
      <c r="Y22" s="37"/>
      <c r="Z22" s="37"/>
      <c r="AA22" s="37"/>
      <c r="AB22" s="37"/>
      <c r="AC22" s="37"/>
      <c r="AD22" s="37"/>
      <c r="AE22" s="37"/>
      <c r="AF22" s="37"/>
      <c r="AG22" s="37"/>
      <c r="AH22" s="37"/>
      <c r="AI22" s="37"/>
      <c r="AJ22" s="37"/>
    </row>
    <row r="23" spans="1:36">
      <c r="A23" s="265">
        <v>44091</v>
      </c>
      <c r="B23" s="115" t="s">
        <v>157</v>
      </c>
      <c r="C23" s="331">
        <v>880053543</v>
      </c>
      <c r="D23" s="781" t="s">
        <v>2240</v>
      </c>
      <c r="E23" s="115" t="s">
        <v>152</v>
      </c>
      <c r="F23" s="115" t="s">
        <v>100</v>
      </c>
      <c r="G23" s="115" t="s">
        <v>181</v>
      </c>
      <c r="H23" s="265"/>
      <c r="I23" s="265">
        <v>44091</v>
      </c>
      <c r="J23" s="265"/>
      <c r="K23" s="115" t="s">
        <v>181</v>
      </c>
      <c r="L23" s="115"/>
      <c r="M23" s="37">
        <v>6</v>
      </c>
      <c r="N23" s="37"/>
      <c r="O23" s="115"/>
      <c r="P23" s="37"/>
      <c r="Q23" s="37"/>
      <c r="R23" s="37"/>
      <c r="S23" s="37"/>
      <c r="T23" s="37"/>
      <c r="U23" s="37"/>
      <c r="V23" s="37"/>
      <c r="W23" s="37"/>
      <c r="X23" s="37"/>
      <c r="Y23" s="37"/>
      <c r="Z23" s="37"/>
      <c r="AA23" s="37"/>
      <c r="AB23" s="37"/>
      <c r="AC23" s="37"/>
      <c r="AD23" s="37"/>
      <c r="AE23" s="37"/>
      <c r="AF23" s="37"/>
      <c r="AG23" s="37"/>
      <c r="AH23" s="37"/>
      <c r="AI23" s="37"/>
      <c r="AJ23" s="37"/>
    </row>
    <row r="24" spans="1:36">
      <c r="A24" s="265">
        <v>44075</v>
      </c>
      <c r="B24" s="115" t="s">
        <v>156</v>
      </c>
      <c r="C24" s="37">
        <v>881131887</v>
      </c>
      <c r="D24" s="115"/>
      <c r="E24" s="115" t="s">
        <v>139</v>
      </c>
      <c r="F24" s="115" t="s">
        <v>100</v>
      </c>
      <c r="G24" s="37"/>
      <c r="H24" s="37"/>
      <c r="I24" s="37"/>
      <c r="J24" s="265">
        <v>44084</v>
      </c>
      <c r="K24" s="37"/>
      <c r="L24" s="115" t="s">
        <v>211</v>
      </c>
      <c r="M24" s="37"/>
      <c r="N24" s="37"/>
      <c r="O24" s="37"/>
      <c r="P24" s="37"/>
      <c r="Q24" s="37"/>
      <c r="R24" s="37"/>
      <c r="S24" s="37"/>
      <c r="T24" s="37"/>
      <c r="U24" s="37"/>
      <c r="V24" s="37"/>
      <c r="W24" s="37"/>
      <c r="X24" s="37"/>
      <c r="Y24" s="37"/>
      <c r="Z24" s="37"/>
      <c r="AA24" s="37"/>
      <c r="AB24" s="37"/>
      <c r="AC24" s="37"/>
      <c r="AD24" s="37"/>
      <c r="AE24" s="37"/>
      <c r="AF24" s="37"/>
      <c r="AG24" s="37"/>
      <c r="AH24" s="37"/>
      <c r="AI24" s="37"/>
      <c r="AJ24" s="37"/>
    </row>
    <row r="25" spans="1:36">
      <c r="A25" s="265">
        <v>44075</v>
      </c>
      <c r="B25" s="115" t="s">
        <v>194</v>
      </c>
      <c r="C25" s="37">
        <v>882593141</v>
      </c>
      <c r="D25" s="115"/>
      <c r="E25" s="115" t="s">
        <v>139</v>
      </c>
      <c r="F25" s="115" t="s">
        <v>140</v>
      </c>
      <c r="G25" s="115" t="s">
        <v>168</v>
      </c>
      <c r="H25" s="37"/>
      <c r="I25" s="37"/>
      <c r="J25" s="265">
        <v>44090</v>
      </c>
      <c r="K25" s="37"/>
      <c r="L25" s="37"/>
      <c r="M25" s="37"/>
      <c r="N25" s="115"/>
      <c r="O25" s="115" t="s">
        <v>280</v>
      </c>
      <c r="P25" s="37"/>
      <c r="Q25" s="37"/>
      <c r="R25" s="37"/>
      <c r="S25" s="37"/>
      <c r="T25" s="37"/>
      <c r="U25" s="37"/>
      <c r="V25" s="37"/>
      <c r="W25" s="37"/>
      <c r="X25" s="37"/>
      <c r="Y25" s="37"/>
      <c r="Z25" s="37"/>
      <c r="AA25" s="37"/>
      <c r="AB25" s="37"/>
      <c r="AC25" s="37"/>
      <c r="AD25" s="37"/>
      <c r="AE25" s="37"/>
      <c r="AF25" s="37"/>
      <c r="AG25" s="37"/>
      <c r="AH25" s="37"/>
      <c r="AI25" s="37"/>
      <c r="AJ25" s="37"/>
    </row>
    <row r="26" spans="1:36">
      <c r="A26" s="782">
        <v>44104</v>
      </c>
      <c r="B26" s="115" t="s">
        <v>157</v>
      </c>
      <c r="C26" s="331">
        <v>880053543</v>
      </c>
      <c r="D26" s="509" t="s">
        <v>2240</v>
      </c>
      <c r="E26" s="115" t="s">
        <v>152</v>
      </c>
      <c r="F26" s="115" t="s">
        <v>140</v>
      </c>
      <c r="G26" s="115" t="s">
        <v>663</v>
      </c>
      <c r="H26" s="265"/>
      <c r="I26" s="265">
        <v>44104</v>
      </c>
      <c r="J26" s="265"/>
      <c r="K26" s="115" t="s">
        <v>384</v>
      </c>
      <c r="L26" s="115"/>
      <c r="M26" s="521">
        <v>6</v>
      </c>
      <c r="N26" s="37"/>
      <c r="O26" s="680"/>
      <c r="P26" s="37"/>
      <c r="Q26" s="37"/>
      <c r="R26" s="37"/>
      <c r="S26" s="37"/>
      <c r="T26" s="37"/>
      <c r="U26" s="37"/>
      <c r="V26" s="37"/>
      <c r="W26" s="37"/>
      <c r="X26" s="37"/>
      <c r="Y26" s="37"/>
      <c r="Z26" s="37"/>
      <c r="AA26" s="37"/>
      <c r="AB26" s="37"/>
      <c r="AC26" s="37"/>
      <c r="AD26" s="37"/>
      <c r="AE26" s="37"/>
      <c r="AF26" s="37"/>
      <c r="AG26" s="37"/>
      <c r="AH26" s="37"/>
      <c r="AI26" s="37"/>
      <c r="AJ26" s="37"/>
    </row>
    <row r="27" spans="1:36">
      <c r="A27" s="265">
        <v>44075</v>
      </c>
      <c r="B27" s="115" t="s">
        <v>138</v>
      </c>
      <c r="C27" s="37">
        <v>882257676</v>
      </c>
      <c r="D27" s="115"/>
      <c r="E27" s="115" t="s">
        <v>139</v>
      </c>
      <c r="F27" s="115" t="s">
        <v>140</v>
      </c>
      <c r="G27" s="115" t="s">
        <v>1628</v>
      </c>
      <c r="H27" s="37"/>
      <c r="I27" s="37"/>
      <c r="J27" s="265">
        <v>44090</v>
      </c>
      <c r="K27" s="37"/>
      <c r="L27" s="37">
        <v>0</v>
      </c>
      <c r="M27" s="37"/>
      <c r="N27" s="115"/>
      <c r="O27" s="115" t="s">
        <v>280</v>
      </c>
      <c r="P27" s="37"/>
      <c r="Q27" s="37"/>
      <c r="R27" s="37"/>
      <c r="S27" s="37"/>
      <c r="T27" s="37"/>
      <c r="U27" s="37"/>
      <c r="V27" s="37"/>
      <c r="W27" s="37"/>
      <c r="X27" s="37"/>
      <c r="Y27" s="37"/>
      <c r="Z27" s="37"/>
      <c r="AA27" s="37"/>
      <c r="AB27" s="37"/>
      <c r="AC27" s="37"/>
      <c r="AD27" s="37"/>
      <c r="AE27" s="37"/>
      <c r="AF27" s="37"/>
      <c r="AG27" s="37"/>
      <c r="AH27" s="37"/>
      <c r="AI27" s="37"/>
      <c r="AJ27" s="37"/>
    </row>
    <row r="28" spans="1:36">
      <c r="A28" s="265">
        <v>44075</v>
      </c>
      <c r="B28" s="115" t="s">
        <v>194</v>
      </c>
      <c r="C28" s="37">
        <v>882595989</v>
      </c>
      <c r="D28" s="115"/>
      <c r="E28" s="115" t="s">
        <v>139</v>
      </c>
      <c r="F28" s="115" t="s">
        <v>140</v>
      </c>
      <c r="G28" s="115" t="s">
        <v>142</v>
      </c>
      <c r="H28" s="37"/>
      <c r="I28" s="37"/>
      <c r="J28" s="265">
        <v>44090</v>
      </c>
      <c r="K28" s="37"/>
      <c r="L28" s="37">
        <v>0</v>
      </c>
      <c r="M28" s="37"/>
      <c r="N28" s="115"/>
      <c r="O28" s="115" t="s">
        <v>195</v>
      </c>
      <c r="P28" s="37"/>
      <c r="Q28" s="37"/>
      <c r="R28" s="37"/>
      <c r="S28" s="37"/>
      <c r="T28" s="37"/>
      <c r="U28" s="37"/>
      <c r="V28" s="37"/>
      <c r="W28" s="37"/>
      <c r="X28" s="37"/>
      <c r="Y28" s="37"/>
      <c r="Z28" s="37"/>
      <c r="AA28" s="37"/>
      <c r="AB28" s="37"/>
      <c r="AC28" s="37"/>
      <c r="AD28" s="37"/>
      <c r="AE28" s="37"/>
      <c r="AF28" s="37"/>
      <c r="AG28" s="37"/>
      <c r="AH28" s="37"/>
      <c r="AI28" s="37"/>
      <c r="AJ28" s="37"/>
    </row>
    <row r="29" spans="1:36">
      <c r="A29" s="265">
        <v>44077</v>
      </c>
      <c r="B29" s="115" t="s">
        <v>194</v>
      </c>
      <c r="C29" s="37">
        <v>880725940</v>
      </c>
      <c r="D29" s="109" t="s">
        <v>2241</v>
      </c>
      <c r="E29" s="115" t="s">
        <v>152</v>
      </c>
      <c r="F29" s="115" t="s">
        <v>140</v>
      </c>
      <c r="G29" s="115" t="s">
        <v>142</v>
      </c>
      <c r="H29" s="265">
        <v>44077</v>
      </c>
      <c r="I29" s="265">
        <v>44085</v>
      </c>
      <c r="J29" s="265">
        <v>44092</v>
      </c>
      <c r="K29" s="115" t="s">
        <v>187</v>
      </c>
      <c r="L29" s="115" t="s">
        <v>263</v>
      </c>
      <c r="M29" s="37">
        <v>7</v>
      </c>
      <c r="N29" s="37"/>
      <c r="O29" s="115" t="s">
        <v>2242</v>
      </c>
      <c r="P29" s="37"/>
      <c r="Q29" s="37"/>
      <c r="R29" s="37"/>
      <c r="S29" s="37"/>
      <c r="T29" s="37"/>
      <c r="U29" s="37"/>
      <c r="V29" s="37"/>
      <c r="W29" s="37"/>
      <c r="X29" s="37"/>
      <c r="Y29" s="37"/>
      <c r="Z29" s="37"/>
      <c r="AA29" s="37"/>
      <c r="AB29" s="37"/>
      <c r="AC29" s="37"/>
      <c r="AD29" s="37"/>
      <c r="AE29" s="37"/>
      <c r="AF29" s="37"/>
      <c r="AG29" s="37"/>
      <c r="AH29" s="37"/>
      <c r="AI29" s="37"/>
      <c r="AJ29" s="37"/>
    </row>
    <row r="30" spans="1:36">
      <c r="A30" s="782">
        <v>44099</v>
      </c>
      <c r="B30" s="115" t="s">
        <v>157</v>
      </c>
      <c r="C30" s="331">
        <v>880053543</v>
      </c>
      <c r="D30" s="509" t="s">
        <v>2240</v>
      </c>
      <c r="E30" s="115" t="s">
        <v>152</v>
      </c>
      <c r="F30" s="115" t="s">
        <v>140</v>
      </c>
      <c r="G30" s="624" t="s">
        <v>181</v>
      </c>
      <c r="H30" s="265"/>
      <c r="I30" s="265">
        <v>44099</v>
      </c>
      <c r="J30" s="265"/>
      <c r="K30" s="624" t="s">
        <v>181</v>
      </c>
      <c r="L30" s="115"/>
      <c r="M30" s="521">
        <v>7.5</v>
      </c>
      <c r="N30" s="37"/>
      <c r="O30" s="680"/>
      <c r="P30" s="37"/>
      <c r="Q30" s="37"/>
      <c r="R30" s="37"/>
      <c r="S30" s="37"/>
      <c r="T30" s="37"/>
      <c r="U30" s="37"/>
      <c r="V30" s="37"/>
      <c r="W30" s="37"/>
      <c r="X30" s="37"/>
      <c r="Y30" s="37"/>
      <c r="Z30" s="37"/>
      <c r="AA30" s="37"/>
      <c r="AB30" s="37"/>
      <c r="AC30" s="37"/>
      <c r="AD30" s="37"/>
      <c r="AE30" s="37"/>
      <c r="AF30" s="37"/>
      <c r="AG30" s="37"/>
      <c r="AH30" s="37"/>
      <c r="AI30" s="37"/>
      <c r="AJ30" s="37"/>
    </row>
    <row r="31" spans="1:36">
      <c r="A31" s="265">
        <v>44075</v>
      </c>
      <c r="B31" s="115" t="s">
        <v>194</v>
      </c>
      <c r="C31" s="37">
        <v>880100222</v>
      </c>
      <c r="D31" s="115"/>
      <c r="E31" s="115" t="s">
        <v>139</v>
      </c>
      <c r="F31" s="115" t="s">
        <v>140</v>
      </c>
      <c r="G31" s="115" t="s">
        <v>213</v>
      </c>
      <c r="H31" s="265">
        <v>44075</v>
      </c>
      <c r="I31" s="37"/>
      <c r="J31" s="265">
        <v>44090</v>
      </c>
      <c r="K31" s="37"/>
      <c r="L31" s="37"/>
      <c r="M31" s="37"/>
      <c r="N31" s="115"/>
      <c r="O31" s="115" t="s">
        <v>2243</v>
      </c>
      <c r="P31" s="37"/>
      <c r="Q31" s="37"/>
      <c r="R31" s="37"/>
      <c r="S31" s="37"/>
      <c r="T31" s="37"/>
      <c r="U31" s="37"/>
      <c r="V31" s="37"/>
      <c r="W31" s="37"/>
      <c r="X31" s="37"/>
      <c r="Y31" s="37"/>
      <c r="Z31" s="37"/>
      <c r="AA31" s="37"/>
      <c r="AB31" s="37"/>
      <c r="AC31" s="37"/>
      <c r="AD31" s="37"/>
      <c r="AE31" s="37"/>
      <c r="AF31" s="37"/>
      <c r="AG31" s="37"/>
      <c r="AH31" s="37"/>
      <c r="AI31" s="37"/>
      <c r="AJ31" s="37"/>
    </row>
    <row r="32" spans="1:36">
      <c r="A32" s="782">
        <v>44102</v>
      </c>
      <c r="B32" s="115" t="s">
        <v>2235</v>
      </c>
      <c r="C32" s="331">
        <v>882655127</v>
      </c>
      <c r="D32" s="509" t="s">
        <v>2236</v>
      </c>
      <c r="E32" s="115" t="s">
        <v>139</v>
      </c>
      <c r="F32" s="115" t="s">
        <v>100</v>
      </c>
      <c r="G32" s="624"/>
      <c r="H32" s="265"/>
      <c r="I32" s="265">
        <v>44102</v>
      </c>
      <c r="J32" s="265"/>
      <c r="K32" s="624" t="s">
        <v>148</v>
      </c>
      <c r="L32" s="115"/>
      <c r="M32" s="521">
        <v>8</v>
      </c>
      <c r="N32" s="37"/>
      <c r="O32" s="680" t="s">
        <v>2237</v>
      </c>
      <c r="P32" s="37"/>
      <c r="Q32" s="37"/>
      <c r="R32" s="37"/>
      <c r="S32" s="37"/>
      <c r="T32" s="37"/>
      <c r="U32" s="37"/>
      <c r="V32" s="37"/>
      <c r="W32" s="37"/>
      <c r="X32" s="37"/>
      <c r="Y32" s="37"/>
      <c r="Z32" s="37"/>
      <c r="AA32" s="37"/>
      <c r="AB32" s="37"/>
      <c r="AC32" s="37"/>
      <c r="AD32" s="37"/>
      <c r="AE32" s="37"/>
      <c r="AF32" s="37"/>
      <c r="AG32" s="37"/>
      <c r="AH32" s="37"/>
      <c r="AI32" s="37"/>
      <c r="AJ32" s="37"/>
    </row>
    <row r="33" spans="1:36">
      <c r="A33" s="265">
        <v>44075</v>
      </c>
      <c r="B33" s="115" t="s">
        <v>149</v>
      </c>
      <c r="C33" s="115">
        <v>882037731</v>
      </c>
      <c r="D33" s="265"/>
      <c r="E33" s="265" t="s">
        <v>139</v>
      </c>
      <c r="F33" s="265" t="s">
        <v>140</v>
      </c>
      <c r="G33" s="265" t="s">
        <v>176</v>
      </c>
      <c r="H33" s="37"/>
      <c r="I33" s="37"/>
      <c r="J33" s="265">
        <v>44090</v>
      </c>
      <c r="K33" s="37"/>
      <c r="L33" s="265" t="s">
        <v>415</v>
      </c>
      <c r="M33" s="37"/>
      <c r="N33" s="115"/>
      <c r="O33" s="115" t="s">
        <v>1897</v>
      </c>
      <c r="P33" s="115" t="s">
        <v>202</v>
      </c>
      <c r="Q33" s="37"/>
      <c r="R33" s="37"/>
      <c r="S33" s="37"/>
      <c r="T33" s="37"/>
      <c r="U33" s="37"/>
      <c r="V33" s="37"/>
      <c r="W33" s="37"/>
      <c r="X33" s="37"/>
      <c r="Y33" s="37"/>
      <c r="Z33" s="37"/>
      <c r="AA33" s="37"/>
      <c r="AB33" s="37"/>
      <c r="AC33" s="37"/>
      <c r="AD33" s="37"/>
      <c r="AE33" s="37"/>
      <c r="AF33" s="37"/>
      <c r="AG33" s="37"/>
      <c r="AH33" s="37"/>
      <c r="AI33" s="37"/>
      <c r="AJ33" s="37"/>
    </row>
    <row r="34" spans="1:36">
      <c r="A34" s="782">
        <v>44102</v>
      </c>
      <c r="B34" s="115" t="s">
        <v>2235</v>
      </c>
      <c r="C34" s="331">
        <v>882655127</v>
      </c>
      <c r="D34" s="509" t="s">
        <v>2236</v>
      </c>
      <c r="E34" s="115" t="s">
        <v>139</v>
      </c>
      <c r="F34" s="115" t="s">
        <v>100</v>
      </c>
      <c r="G34" s="624"/>
      <c r="H34" s="265"/>
      <c r="I34" s="265">
        <v>44102</v>
      </c>
      <c r="J34" s="265"/>
      <c r="K34" s="624" t="s">
        <v>148</v>
      </c>
      <c r="L34" s="115"/>
      <c r="M34" s="521">
        <v>8</v>
      </c>
      <c r="N34" s="37"/>
      <c r="O34" s="680" t="s">
        <v>2237</v>
      </c>
      <c r="P34" s="37"/>
      <c r="Q34" s="37"/>
      <c r="R34" s="37"/>
      <c r="S34" s="37"/>
      <c r="T34" s="37"/>
      <c r="U34" s="37"/>
      <c r="V34" s="37"/>
      <c r="W34" s="37"/>
      <c r="X34" s="37"/>
      <c r="Y34" s="37"/>
      <c r="Z34" s="37"/>
      <c r="AA34" s="37"/>
      <c r="AB34" s="37"/>
      <c r="AC34" s="37"/>
      <c r="AD34" s="37"/>
      <c r="AE34" s="37"/>
      <c r="AF34" s="37"/>
      <c r="AG34" s="37"/>
      <c r="AH34" s="37"/>
      <c r="AI34" s="37"/>
      <c r="AJ34" s="37"/>
    </row>
    <row r="35" spans="1:36">
      <c r="A35" s="265">
        <v>44077</v>
      </c>
      <c r="B35" s="115" t="s">
        <v>154</v>
      </c>
      <c r="C35" s="37">
        <v>880012601</v>
      </c>
      <c r="D35" s="109" t="s">
        <v>2244</v>
      </c>
      <c r="E35" s="115" t="s">
        <v>139</v>
      </c>
      <c r="F35" s="115" t="s">
        <v>140</v>
      </c>
      <c r="G35" s="37"/>
      <c r="H35" s="37"/>
      <c r="I35" s="265">
        <v>44077</v>
      </c>
      <c r="J35" s="265">
        <v>44092</v>
      </c>
      <c r="K35" s="115" t="s">
        <v>176</v>
      </c>
      <c r="L35" s="115" t="s">
        <v>485</v>
      </c>
      <c r="M35" s="37">
        <v>9</v>
      </c>
      <c r="N35" s="37"/>
      <c r="O35" s="37"/>
      <c r="P35" s="37"/>
      <c r="Q35" s="37"/>
      <c r="R35" s="37"/>
      <c r="S35" s="37"/>
      <c r="T35" s="37"/>
      <c r="U35" s="37"/>
      <c r="V35" s="37"/>
      <c r="W35" s="37"/>
      <c r="X35" s="37"/>
      <c r="Y35" s="37"/>
      <c r="Z35" s="37"/>
      <c r="AA35" s="37"/>
      <c r="AB35" s="37"/>
      <c r="AC35" s="37"/>
      <c r="AD35" s="37"/>
      <c r="AE35" s="37"/>
      <c r="AF35" s="37"/>
      <c r="AG35" s="37"/>
      <c r="AH35" s="37"/>
      <c r="AI35" s="37"/>
      <c r="AJ35" s="37"/>
    </row>
    <row r="36" spans="1:36">
      <c r="A36" s="265">
        <v>44082</v>
      </c>
      <c r="B36" s="115" t="s">
        <v>154</v>
      </c>
      <c r="C36" s="37" t="s">
        <v>2245</v>
      </c>
      <c r="D36" s="109" t="s">
        <v>2246</v>
      </c>
      <c r="E36" s="115" t="s">
        <v>139</v>
      </c>
      <c r="F36" s="115" t="s">
        <v>100</v>
      </c>
      <c r="G36" s="115"/>
      <c r="H36" s="37"/>
      <c r="I36" s="265">
        <v>44083</v>
      </c>
      <c r="J36" s="265"/>
      <c r="K36" s="115" t="s">
        <v>181</v>
      </c>
      <c r="L36" s="115"/>
      <c r="M36" s="37">
        <v>9.5</v>
      </c>
      <c r="N36" s="115"/>
      <c r="O36" s="115"/>
      <c r="P36" s="115"/>
      <c r="Q36" s="37"/>
      <c r="R36" s="37"/>
      <c r="S36" s="37"/>
      <c r="T36" s="37"/>
      <c r="U36" s="37"/>
      <c r="V36" s="37"/>
      <c r="W36" s="37"/>
      <c r="X36" s="37"/>
      <c r="Y36" s="37"/>
      <c r="Z36" s="37"/>
      <c r="AA36" s="37"/>
      <c r="AB36" s="37"/>
      <c r="AC36" s="37"/>
      <c r="AD36" s="37"/>
      <c r="AE36" s="37"/>
      <c r="AF36" s="37"/>
      <c r="AG36" s="37"/>
      <c r="AH36" s="37"/>
      <c r="AI36" s="37"/>
      <c r="AJ36" s="37"/>
    </row>
    <row r="37" spans="1:36">
      <c r="A37" s="265">
        <v>44090</v>
      </c>
      <c r="B37" s="115" t="s">
        <v>227</v>
      </c>
      <c r="C37" s="331">
        <v>881121150</v>
      </c>
      <c r="D37" s="109"/>
      <c r="E37" s="115" t="s">
        <v>152</v>
      </c>
      <c r="F37" s="115" t="s">
        <v>140</v>
      </c>
      <c r="G37" s="115" t="s">
        <v>176</v>
      </c>
      <c r="H37" s="265">
        <v>44074</v>
      </c>
      <c r="I37" s="265">
        <v>44090</v>
      </c>
      <c r="J37" s="265"/>
      <c r="K37" s="115" t="s">
        <v>176</v>
      </c>
      <c r="L37" s="115"/>
      <c r="M37" s="37">
        <v>9.9</v>
      </c>
      <c r="N37" s="37"/>
      <c r="O37" s="115" t="s">
        <v>2247</v>
      </c>
      <c r="P37" s="37"/>
      <c r="Q37" s="37"/>
      <c r="R37" s="37"/>
      <c r="S37" s="37"/>
      <c r="T37" s="37"/>
      <c r="U37" s="37"/>
      <c r="V37" s="37"/>
      <c r="W37" s="37"/>
      <c r="X37" s="37"/>
      <c r="Y37" s="37"/>
      <c r="Z37" s="37"/>
      <c r="AA37" s="37"/>
      <c r="AB37" s="37"/>
      <c r="AC37" s="37"/>
      <c r="AD37" s="37"/>
      <c r="AE37" s="37"/>
      <c r="AF37" s="37"/>
      <c r="AG37" s="37"/>
      <c r="AH37" s="37"/>
      <c r="AI37" s="37"/>
      <c r="AJ37" s="37"/>
    </row>
    <row r="38" spans="1:36">
      <c r="A38" s="265">
        <v>44075</v>
      </c>
      <c r="B38" s="115" t="s">
        <v>146</v>
      </c>
      <c r="C38" s="37">
        <v>880037325</v>
      </c>
      <c r="D38" s="115"/>
      <c r="E38" s="115" t="s">
        <v>139</v>
      </c>
      <c r="F38" s="115" t="s">
        <v>140</v>
      </c>
      <c r="G38" s="115" t="s">
        <v>163</v>
      </c>
      <c r="H38" s="37"/>
      <c r="I38" s="37"/>
      <c r="J38" s="265">
        <v>44090</v>
      </c>
      <c r="K38" s="37"/>
      <c r="L38" s="115" t="s">
        <v>415</v>
      </c>
      <c r="M38" s="37"/>
      <c r="N38" s="115"/>
      <c r="O38" s="115" t="s">
        <v>195</v>
      </c>
      <c r="P38" s="37"/>
      <c r="Q38" s="37"/>
      <c r="R38" s="37"/>
      <c r="S38" s="37"/>
      <c r="T38" s="37"/>
      <c r="U38" s="37"/>
      <c r="V38" s="37"/>
      <c r="W38" s="37"/>
      <c r="X38" s="37"/>
      <c r="Y38" s="37"/>
      <c r="Z38" s="37"/>
      <c r="AA38" s="37"/>
      <c r="AB38" s="37"/>
      <c r="AC38" s="37"/>
      <c r="AD38" s="37"/>
      <c r="AE38" s="37"/>
      <c r="AF38" s="37"/>
      <c r="AG38" s="37"/>
      <c r="AH38" s="37"/>
      <c r="AI38" s="37"/>
      <c r="AJ38" s="37"/>
    </row>
    <row r="39" spans="1:36">
      <c r="A39" s="265">
        <v>44075</v>
      </c>
      <c r="B39" s="115" t="s">
        <v>194</v>
      </c>
      <c r="C39" s="37">
        <v>881380616</v>
      </c>
      <c r="D39" s="115"/>
      <c r="E39" s="115" t="s">
        <v>139</v>
      </c>
      <c r="F39" s="115" t="s">
        <v>140</v>
      </c>
      <c r="G39" s="115" t="s">
        <v>190</v>
      </c>
      <c r="H39" s="37"/>
      <c r="I39" s="37"/>
      <c r="J39" s="265">
        <v>44090</v>
      </c>
      <c r="K39" s="37"/>
      <c r="L39" s="115" t="s">
        <v>211</v>
      </c>
      <c r="M39" s="37"/>
      <c r="N39" s="115"/>
      <c r="O39" s="115" t="s">
        <v>280</v>
      </c>
      <c r="P39" s="37"/>
      <c r="Q39" s="37"/>
      <c r="R39" s="37"/>
      <c r="S39" s="37"/>
      <c r="T39" s="37"/>
      <c r="U39" s="37"/>
      <c r="V39" s="37"/>
      <c r="W39" s="37"/>
      <c r="X39" s="37"/>
      <c r="Y39" s="37"/>
      <c r="Z39" s="37"/>
      <c r="AA39" s="37"/>
      <c r="AB39" s="37"/>
      <c r="AC39" s="37"/>
      <c r="AD39" s="37"/>
      <c r="AE39" s="37"/>
      <c r="AF39" s="37"/>
      <c r="AG39" s="37"/>
      <c r="AH39" s="37"/>
      <c r="AI39" s="37"/>
      <c r="AJ39" s="37"/>
    </row>
    <row r="40" spans="1:36">
      <c r="A40" s="265">
        <v>44075</v>
      </c>
      <c r="B40" s="115" t="s">
        <v>138</v>
      </c>
      <c r="C40" s="37">
        <v>882312682</v>
      </c>
      <c r="D40" s="115"/>
      <c r="E40" s="115" t="s">
        <v>139</v>
      </c>
      <c r="F40" s="115" t="s">
        <v>140</v>
      </c>
      <c r="G40" s="115" t="s">
        <v>142</v>
      </c>
      <c r="H40" s="37"/>
      <c r="I40" s="37"/>
      <c r="J40" s="265">
        <v>44090</v>
      </c>
      <c r="K40" s="37"/>
      <c r="L40" s="115" t="s">
        <v>544</v>
      </c>
      <c r="M40" s="37"/>
      <c r="N40" s="115"/>
      <c r="O40" s="115" t="s">
        <v>195</v>
      </c>
      <c r="P40" s="37"/>
      <c r="Q40" s="37"/>
      <c r="R40" s="37"/>
      <c r="S40" s="37"/>
      <c r="T40" s="37"/>
      <c r="U40" s="37"/>
      <c r="V40" s="37"/>
      <c r="W40" s="37"/>
      <c r="X40" s="37"/>
      <c r="Y40" s="37"/>
      <c r="Z40" s="37"/>
      <c r="AA40" s="37"/>
      <c r="AB40" s="37"/>
      <c r="AC40" s="37"/>
      <c r="AD40" s="37"/>
      <c r="AE40" s="37"/>
      <c r="AF40" s="37"/>
      <c r="AG40" s="37"/>
      <c r="AH40" s="37"/>
      <c r="AI40" s="37"/>
      <c r="AJ40" s="37"/>
    </row>
    <row r="41" spans="1:36">
      <c r="A41" s="265">
        <v>44075</v>
      </c>
      <c r="B41" s="115" t="s">
        <v>227</v>
      </c>
      <c r="C41" s="37">
        <v>882356496</v>
      </c>
      <c r="D41" s="115"/>
      <c r="E41" s="115" t="s">
        <v>139</v>
      </c>
      <c r="F41" s="115" t="s">
        <v>140</v>
      </c>
      <c r="G41" s="115" t="s">
        <v>200</v>
      </c>
      <c r="H41" s="265">
        <v>44075</v>
      </c>
      <c r="I41" s="37"/>
      <c r="J41" s="37"/>
      <c r="K41" s="37"/>
      <c r="L41" s="115" t="s">
        <v>228</v>
      </c>
      <c r="M41" s="37"/>
      <c r="N41" s="115"/>
      <c r="O41" s="115" t="s">
        <v>2248</v>
      </c>
      <c r="P41" s="37">
        <v>20</v>
      </c>
      <c r="Q41" s="37"/>
      <c r="R41" s="37"/>
      <c r="S41" s="37"/>
      <c r="T41" s="37"/>
      <c r="U41" s="37"/>
      <c r="V41" s="37"/>
      <c r="W41" s="37"/>
      <c r="X41" s="37"/>
      <c r="Y41" s="37"/>
      <c r="Z41" s="37"/>
      <c r="AA41" s="37"/>
      <c r="AB41" s="37"/>
      <c r="AC41" s="37"/>
      <c r="AD41" s="37"/>
      <c r="AE41" s="37"/>
      <c r="AF41" s="37"/>
      <c r="AG41" s="37"/>
      <c r="AH41" s="37"/>
      <c r="AI41" s="37"/>
      <c r="AJ41" s="37"/>
    </row>
    <row r="42" spans="1:36">
      <c r="A42" s="265">
        <v>44075</v>
      </c>
      <c r="B42" s="115" t="s">
        <v>149</v>
      </c>
      <c r="C42" s="37">
        <v>881905617</v>
      </c>
      <c r="D42" s="115"/>
      <c r="E42" s="115" t="s">
        <v>139</v>
      </c>
      <c r="F42" s="115" t="s">
        <v>140</v>
      </c>
      <c r="G42" s="115" t="s">
        <v>176</v>
      </c>
      <c r="H42" s="37"/>
      <c r="I42" s="37"/>
      <c r="J42" s="265">
        <v>44090</v>
      </c>
      <c r="K42" s="37"/>
      <c r="L42" s="115" t="s">
        <v>263</v>
      </c>
      <c r="M42" s="37"/>
      <c r="N42" s="115"/>
      <c r="O42" s="115" t="s">
        <v>2249</v>
      </c>
      <c r="P42" s="37"/>
      <c r="Q42" s="37"/>
      <c r="R42" s="37"/>
      <c r="S42" s="37"/>
      <c r="T42" s="37"/>
      <c r="U42" s="37"/>
      <c r="V42" s="37"/>
      <c r="W42" s="37"/>
      <c r="X42" s="37"/>
      <c r="Y42" s="37"/>
      <c r="Z42" s="37"/>
      <c r="AA42" s="37"/>
      <c r="AB42" s="37"/>
      <c r="AC42" s="37"/>
      <c r="AD42" s="37"/>
      <c r="AE42" s="37"/>
      <c r="AF42" s="37"/>
      <c r="AG42" s="37"/>
      <c r="AH42" s="37"/>
      <c r="AI42" s="37"/>
      <c r="AJ42" s="37"/>
    </row>
    <row r="43" spans="1:36">
      <c r="A43" s="265">
        <v>44075</v>
      </c>
      <c r="B43" s="115" t="s">
        <v>281</v>
      </c>
      <c r="C43" s="37">
        <v>882281361</v>
      </c>
      <c r="D43" s="115"/>
      <c r="E43" s="115" t="s">
        <v>152</v>
      </c>
      <c r="F43" s="115" t="s">
        <v>100</v>
      </c>
      <c r="G43" s="115" t="s">
        <v>200</v>
      </c>
      <c r="H43" s="37"/>
      <c r="I43" s="37"/>
      <c r="J43" s="265">
        <v>44090</v>
      </c>
      <c r="K43" s="37"/>
      <c r="L43" s="115" t="s">
        <v>485</v>
      </c>
      <c r="M43" s="37"/>
      <c r="N43" s="115"/>
      <c r="O43" s="115" t="s">
        <v>195</v>
      </c>
      <c r="P43" s="37"/>
      <c r="Q43" s="37"/>
      <c r="R43" s="37"/>
      <c r="S43" s="37"/>
      <c r="T43" s="37"/>
      <c r="U43" s="37"/>
      <c r="V43" s="37"/>
      <c r="W43" s="37"/>
      <c r="X43" s="37"/>
      <c r="Y43" s="37"/>
      <c r="Z43" s="37"/>
      <c r="AA43" s="37"/>
      <c r="AB43" s="37"/>
      <c r="AC43" s="37"/>
      <c r="AD43" s="37"/>
      <c r="AE43" s="37"/>
      <c r="AF43" s="37"/>
      <c r="AG43" s="37"/>
      <c r="AH43" s="37"/>
      <c r="AI43" s="37"/>
      <c r="AJ43" s="37"/>
    </row>
    <row r="44" spans="1:36">
      <c r="A44" s="265">
        <v>44075</v>
      </c>
      <c r="B44" s="115" t="s">
        <v>194</v>
      </c>
      <c r="C44" s="37">
        <v>882028533</v>
      </c>
      <c r="D44" s="115"/>
      <c r="E44" s="115" t="s">
        <v>139</v>
      </c>
      <c r="F44" s="115" t="s">
        <v>140</v>
      </c>
      <c r="G44" s="115" t="s">
        <v>181</v>
      </c>
      <c r="H44" s="37"/>
      <c r="I44" s="37"/>
      <c r="J44" s="265">
        <v>44090</v>
      </c>
      <c r="K44" s="37"/>
      <c r="L44" s="115" t="s">
        <v>211</v>
      </c>
      <c r="M44" s="37"/>
      <c r="N44" s="115"/>
      <c r="O44" s="115" t="s">
        <v>195</v>
      </c>
      <c r="P44" s="37"/>
      <c r="Q44" s="37"/>
      <c r="R44" s="37"/>
      <c r="S44" s="37"/>
      <c r="T44" s="37"/>
      <c r="U44" s="37"/>
      <c r="V44" s="37"/>
      <c r="W44" s="37"/>
      <c r="X44" s="37"/>
      <c r="Y44" s="37"/>
      <c r="Z44" s="37"/>
      <c r="AA44" s="37"/>
      <c r="AB44" s="37"/>
      <c r="AC44" s="37"/>
      <c r="AD44" s="37"/>
      <c r="AE44" s="37"/>
      <c r="AF44" s="37"/>
      <c r="AG44" s="37"/>
      <c r="AH44" s="37"/>
      <c r="AI44" s="37"/>
      <c r="AJ44" s="37"/>
    </row>
    <row r="45" spans="1:36">
      <c r="A45" s="782">
        <v>44102</v>
      </c>
      <c r="B45" s="115" t="s">
        <v>227</v>
      </c>
      <c r="C45" s="331">
        <v>880639504</v>
      </c>
      <c r="D45" s="509" t="s">
        <v>2250</v>
      </c>
      <c r="E45" s="115" t="s">
        <v>152</v>
      </c>
      <c r="F45" s="115" t="s">
        <v>140</v>
      </c>
      <c r="G45" s="624" t="s">
        <v>200</v>
      </c>
      <c r="H45" s="265">
        <v>44088</v>
      </c>
      <c r="I45" s="265">
        <v>44102</v>
      </c>
      <c r="J45" s="265"/>
      <c r="K45" s="624" t="s">
        <v>200</v>
      </c>
      <c r="L45" s="115"/>
      <c r="M45" s="521">
        <v>9.9</v>
      </c>
      <c r="N45" s="37"/>
      <c r="O45" s="680" t="s">
        <v>2251</v>
      </c>
      <c r="P45" s="37"/>
      <c r="Q45" s="37"/>
      <c r="R45" s="37"/>
      <c r="S45" s="37"/>
      <c r="T45" s="37"/>
      <c r="U45" s="37"/>
      <c r="V45" s="37"/>
      <c r="W45" s="37"/>
      <c r="X45" s="37"/>
      <c r="Y45" s="37"/>
      <c r="Z45" s="37"/>
      <c r="AA45" s="37"/>
      <c r="AB45" s="37"/>
      <c r="AC45" s="37"/>
      <c r="AD45" s="37"/>
      <c r="AE45" s="37"/>
      <c r="AF45" s="37"/>
      <c r="AG45" s="37"/>
      <c r="AH45" s="37"/>
      <c r="AI45" s="37"/>
      <c r="AJ45" s="37"/>
    </row>
    <row r="46" spans="1:36">
      <c r="A46" s="782">
        <v>44103</v>
      </c>
      <c r="B46" s="115" t="s">
        <v>175</v>
      </c>
      <c r="C46" s="331">
        <v>882669109</v>
      </c>
      <c r="D46" s="509"/>
      <c r="E46" s="115" t="s">
        <v>152</v>
      </c>
      <c r="F46" s="115" t="s">
        <v>140</v>
      </c>
      <c r="G46" s="115" t="s">
        <v>200</v>
      </c>
      <c r="H46" s="265"/>
      <c r="I46" s="265">
        <v>44103</v>
      </c>
      <c r="J46" s="265"/>
      <c r="K46" s="115" t="s">
        <v>200</v>
      </c>
      <c r="L46" s="115"/>
      <c r="M46" s="521">
        <v>9.9</v>
      </c>
      <c r="N46" s="37"/>
      <c r="O46" s="680"/>
      <c r="P46" s="37"/>
      <c r="Q46" s="37"/>
      <c r="R46" s="37"/>
      <c r="S46" s="37"/>
      <c r="T46" s="37"/>
      <c r="U46" s="37"/>
      <c r="V46" s="37"/>
      <c r="W46" s="37"/>
      <c r="X46" s="37"/>
      <c r="Y46" s="37"/>
      <c r="Z46" s="37"/>
      <c r="AA46" s="37"/>
      <c r="AB46" s="37"/>
      <c r="AC46" s="37"/>
      <c r="AD46" s="37"/>
      <c r="AE46" s="37"/>
      <c r="AF46" s="37"/>
      <c r="AG46" s="37"/>
      <c r="AH46" s="37"/>
      <c r="AI46" s="37"/>
      <c r="AJ46" s="37"/>
    </row>
    <row r="47" spans="1:36">
      <c r="A47" s="782">
        <v>44104</v>
      </c>
      <c r="B47" s="115" t="s">
        <v>178</v>
      </c>
      <c r="C47" s="521">
        <v>882168443</v>
      </c>
      <c r="D47" s="509"/>
      <c r="E47" s="115" t="s">
        <v>152</v>
      </c>
      <c r="F47" s="115" t="s">
        <v>140</v>
      </c>
      <c r="G47" s="115" t="s">
        <v>200</v>
      </c>
      <c r="H47" s="265"/>
      <c r="I47" s="265">
        <v>44104</v>
      </c>
      <c r="J47" s="265"/>
      <c r="K47" s="115" t="s">
        <v>200</v>
      </c>
      <c r="L47" s="115"/>
      <c r="M47" s="521">
        <v>9.9</v>
      </c>
      <c r="N47" s="37"/>
      <c r="O47" s="680" t="s">
        <v>2242</v>
      </c>
      <c r="P47" s="37"/>
      <c r="Q47" s="37"/>
      <c r="R47" s="37"/>
      <c r="S47" s="37"/>
      <c r="T47" s="37"/>
      <c r="U47" s="37"/>
      <c r="V47" s="37"/>
      <c r="W47" s="37"/>
      <c r="X47" s="37"/>
      <c r="Y47" s="37"/>
      <c r="Z47" s="37"/>
      <c r="AA47" s="37"/>
      <c r="AB47" s="37"/>
      <c r="AC47" s="37"/>
      <c r="AD47" s="37"/>
      <c r="AE47" s="37"/>
      <c r="AF47" s="37"/>
      <c r="AG47" s="37"/>
      <c r="AH47" s="37"/>
      <c r="AI47" s="37"/>
      <c r="AJ47" s="37"/>
    </row>
    <row r="48" spans="1:36">
      <c r="A48" s="265">
        <v>44082</v>
      </c>
      <c r="B48" s="115" t="s">
        <v>146</v>
      </c>
      <c r="C48" s="37">
        <v>882037615</v>
      </c>
      <c r="D48" s="109" t="s">
        <v>2252</v>
      </c>
      <c r="E48" s="115" t="s">
        <v>139</v>
      </c>
      <c r="F48" s="115" t="s">
        <v>100</v>
      </c>
      <c r="G48" s="115"/>
      <c r="H48" s="37"/>
      <c r="I48" s="265">
        <v>44082</v>
      </c>
      <c r="J48" s="265"/>
      <c r="K48" s="115" t="s">
        <v>187</v>
      </c>
      <c r="L48" s="115" t="s">
        <v>188</v>
      </c>
      <c r="M48" s="37">
        <v>9.9</v>
      </c>
      <c r="N48" s="37"/>
      <c r="O48" s="680" t="s">
        <v>2253</v>
      </c>
      <c r="P48" s="37"/>
      <c r="Q48" s="505" t="s">
        <v>2254</v>
      </c>
      <c r="R48" s="37">
        <v>1999</v>
      </c>
      <c r="S48" s="37"/>
      <c r="T48" s="37"/>
      <c r="U48" s="37"/>
      <c r="V48" s="37"/>
      <c r="W48" s="37"/>
      <c r="X48" s="37"/>
      <c r="Y48" s="37"/>
      <c r="Z48" s="37"/>
      <c r="AA48" s="37"/>
      <c r="AB48" s="37"/>
      <c r="AC48" s="37"/>
      <c r="AD48" s="37"/>
      <c r="AE48" s="37"/>
      <c r="AF48" s="37"/>
      <c r="AG48" s="37"/>
      <c r="AH48" s="37"/>
      <c r="AI48" s="37"/>
      <c r="AJ48" s="37"/>
    </row>
    <row r="49" spans="1:36">
      <c r="A49" s="265">
        <v>44082</v>
      </c>
      <c r="B49" s="115" t="s">
        <v>156</v>
      </c>
      <c r="C49" s="37">
        <v>880866737</v>
      </c>
      <c r="D49" s="115">
        <v>100008033712</v>
      </c>
      <c r="E49" s="115" t="s">
        <v>139</v>
      </c>
      <c r="F49" s="115" t="s">
        <v>140</v>
      </c>
      <c r="G49" s="115"/>
      <c r="H49" s="37"/>
      <c r="I49" s="265">
        <v>44084</v>
      </c>
      <c r="J49" s="265">
        <v>44095</v>
      </c>
      <c r="K49" s="115" t="s">
        <v>2255</v>
      </c>
      <c r="L49" s="115"/>
      <c r="M49" s="37">
        <v>9.9</v>
      </c>
      <c r="N49" s="37"/>
      <c r="O49" s="115"/>
      <c r="P49" s="37"/>
      <c r="Q49" s="37"/>
      <c r="R49" s="37"/>
      <c r="S49" s="37"/>
      <c r="T49" s="37"/>
      <c r="U49" s="37"/>
      <c r="V49" s="37"/>
      <c r="W49" s="37"/>
      <c r="X49" s="37"/>
      <c r="Y49" s="37"/>
      <c r="Z49" s="37"/>
      <c r="AA49" s="37"/>
      <c r="AB49" s="37"/>
      <c r="AC49" s="37"/>
      <c r="AD49" s="37"/>
      <c r="AE49" s="37"/>
      <c r="AF49" s="37"/>
      <c r="AG49" s="37"/>
      <c r="AH49" s="37"/>
      <c r="AI49" s="37"/>
      <c r="AJ49" s="37"/>
    </row>
    <row r="50" spans="1:36">
      <c r="A50" s="265">
        <v>44085</v>
      </c>
      <c r="B50" s="115" t="s">
        <v>149</v>
      </c>
      <c r="C50" s="331">
        <v>880029196</v>
      </c>
      <c r="D50" s="785">
        <v>1612557884</v>
      </c>
      <c r="E50" s="115" t="s">
        <v>139</v>
      </c>
      <c r="F50" s="115" t="s">
        <v>140</v>
      </c>
      <c r="G50" s="115" t="s">
        <v>2256</v>
      </c>
      <c r="H50" s="37"/>
      <c r="I50" s="265">
        <v>44085</v>
      </c>
      <c r="J50" s="265">
        <v>44090</v>
      </c>
      <c r="K50" s="115" t="s">
        <v>2256</v>
      </c>
      <c r="L50" s="115"/>
      <c r="M50" s="37">
        <v>9.9</v>
      </c>
      <c r="N50" s="37"/>
      <c r="O50" s="115" t="s">
        <v>2257</v>
      </c>
      <c r="P50" s="37"/>
      <c r="Q50" s="37"/>
      <c r="R50" s="37"/>
      <c r="S50" s="37"/>
      <c r="T50" s="37"/>
      <c r="U50" s="37"/>
      <c r="V50" s="37"/>
      <c r="W50" s="37"/>
      <c r="X50" s="37"/>
      <c r="Y50" s="37"/>
      <c r="Z50" s="37"/>
      <c r="AA50" s="37"/>
      <c r="AB50" s="37"/>
      <c r="AC50" s="37"/>
      <c r="AD50" s="37"/>
      <c r="AE50" s="37"/>
      <c r="AF50" s="37"/>
      <c r="AG50" s="37"/>
      <c r="AH50" s="37"/>
      <c r="AI50" s="37"/>
      <c r="AJ50" s="37"/>
    </row>
    <row r="51" spans="1:36">
      <c r="A51" s="265">
        <v>44088</v>
      </c>
      <c r="B51" s="115" t="s">
        <v>144</v>
      </c>
      <c r="C51" s="331">
        <v>880222152</v>
      </c>
      <c r="D51" s="37">
        <v>3502255924</v>
      </c>
      <c r="E51" s="115" t="s">
        <v>139</v>
      </c>
      <c r="F51" s="115" t="s">
        <v>140</v>
      </c>
      <c r="G51" s="115" t="s">
        <v>187</v>
      </c>
      <c r="H51" s="37"/>
      <c r="I51" s="265">
        <v>44088</v>
      </c>
      <c r="J51" s="265"/>
      <c r="K51" s="115" t="s">
        <v>187</v>
      </c>
      <c r="L51" s="115"/>
      <c r="M51" s="37">
        <v>9.9</v>
      </c>
      <c r="N51" s="37"/>
      <c r="O51" s="727" t="s">
        <v>2226</v>
      </c>
      <c r="P51" s="37"/>
      <c r="Q51" s="37"/>
      <c r="R51" s="37"/>
      <c r="S51" s="37"/>
      <c r="T51" s="37"/>
      <c r="U51" s="37"/>
      <c r="V51" s="37"/>
      <c r="W51" s="37"/>
      <c r="X51" s="37"/>
      <c r="Y51" s="37"/>
      <c r="Z51" s="37"/>
      <c r="AA51" s="37"/>
      <c r="AB51" s="37"/>
      <c r="AC51" s="37"/>
      <c r="AD51" s="37"/>
      <c r="AE51" s="37"/>
      <c r="AF51" s="37"/>
      <c r="AG51" s="37"/>
      <c r="AH51" s="37"/>
      <c r="AI51" s="37"/>
      <c r="AJ51" s="37"/>
    </row>
    <row r="52" spans="1:36">
      <c r="A52" s="265">
        <v>44075</v>
      </c>
      <c r="B52" s="115" t="s">
        <v>194</v>
      </c>
      <c r="C52" s="37">
        <v>880009854</v>
      </c>
      <c r="D52" s="115"/>
      <c r="E52" s="115" t="s">
        <v>139</v>
      </c>
      <c r="F52" s="115" t="s">
        <v>140</v>
      </c>
      <c r="G52" s="115" t="s">
        <v>150</v>
      </c>
      <c r="H52" s="265">
        <v>44097</v>
      </c>
      <c r="I52" s="37"/>
      <c r="J52" s="265">
        <v>44112</v>
      </c>
      <c r="K52" s="37"/>
      <c r="L52" s="115" t="s">
        <v>169</v>
      </c>
      <c r="M52" s="37"/>
      <c r="N52" s="115"/>
      <c r="O52" s="115" t="s">
        <v>195</v>
      </c>
      <c r="P52" s="37"/>
      <c r="Q52" s="265">
        <v>44099</v>
      </c>
      <c r="R52" s="37">
        <v>575</v>
      </c>
      <c r="S52" s="37"/>
      <c r="T52" s="37"/>
      <c r="U52" s="37"/>
      <c r="V52" s="37"/>
      <c r="W52" s="37"/>
      <c r="X52" s="37"/>
      <c r="Y52" s="37"/>
      <c r="Z52" s="37"/>
      <c r="AA52" s="37"/>
      <c r="AB52" s="37"/>
      <c r="AC52" s="37"/>
      <c r="AD52" s="37"/>
      <c r="AE52" s="37"/>
      <c r="AF52" s="37"/>
      <c r="AG52" s="37"/>
      <c r="AH52" s="37"/>
      <c r="AI52" s="37"/>
      <c r="AJ52" s="37"/>
    </row>
    <row r="53" spans="1:36">
      <c r="A53" s="265">
        <v>44075</v>
      </c>
      <c r="B53" s="115" t="s">
        <v>175</v>
      </c>
      <c r="C53" s="37">
        <v>882439798</v>
      </c>
      <c r="D53" s="115"/>
      <c r="E53" s="115" t="s">
        <v>139</v>
      </c>
      <c r="F53" s="115" t="s">
        <v>140</v>
      </c>
      <c r="G53" s="115" t="s">
        <v>142</v>
      </c>
      <c r="H53" s="37"/>
      <c r="I53" s="37"/>
      <c r="J53" s="265">
        <v>44089</v>
      </c>
      <c r="K53" s="37"/>
      <c r="L53" s="115" t="s">
        <v>373</v>
      </c>
      <c r="M53" s="37"/>
      <c r="N53" s="115"/>
      <c r="O53" s="115" t="s">
        <v>2258</v>
      </c>
      <c r="P53" s="37"/>
      <c r="Q53" s="37"/>
      <c r="R53" s="37"/>
      <c r="S53" s="37"/>
      <c r="T53" s="37"/>
      <c r="U53" s="37"/>
      <c r="V53" s="37"/>
      <c r="W53" s="37"/>
      <c r="X53" s="37"/>
      <c r="Y53" s="37"/>
      <c r="Z53" s="37"/>
      <c r="AA53" s="37"/>
      <c r="AB53" s="37"/>
      <c r="AC53" s="37"/>
      <c r="AD53" s="37"/>
      <c r="AE53" s="37"/>
      <c r="AF53" s="37"/>
      <c r="AG53" s="37"/>
      <c r="AH53" s="37"/>
      <c r="AI53" s="37"/>
      <c r="AJ53" s="37"/>
    </row>
    <row r="54" spans="1:36">
      <c r="A54" s="265">
        <v>44091</v>
      </c>
      <c r="B54" s="115" t="s">
        <v>157</v>
      </c>
      <c r="C54" s="331">
        <v>881212369</v>
      </c>
      <c r="D54" s="781" t="s">
        <v>2259</v>
      </c>
      <c r="E54" s="115" t="s">
        <v>139</v>
      </c>
      <c r="F54" s="115" t="s">
        <v>140</v>
      </c>
      <c r="G54" s="115" t="s">
        <v>176</v>
      </c>
      <c r="H54" s="265"/>
      <c r="I54" s="265">
        <v>44091</v>
      </c>
      <c r="J54" s="265"/>
      <c r="K54" s="115" t="s">
        <v>176</v>
      </c>
      <c r="L54" s="115"/>
      <c r="M54" s="37">
        <v>9.9</v>
      </c>
      <c r="N54" s="37"/>
      <c r="O54" s="115"/>
      <c r="P54" s="37"/>
      <c r="Q54" s="37"/>
      <c r="R54" s="37"/>
      <c r="S54" s="37"/>
      <c r="T54" s="37"/>
      <c r="U54" s="37"/>
      <c r="V54" s="37"/>
      <c r="W54" s="37"/>
      <c r="X54" s="37"/>
      <c r="Y54" s="37"/>
      <c r="Z54" s="37"/>
      <c r="AA54" s="37"/>
      <c r="AB54" s="37"/>
      <c r="AC54" s="37"/>
      <c r="AD54" s="37"/>
      <c r="AE54" s="37"/>
      <c r="AF54" s="37"/>
      <c r="AG54" s="37"/>
      <c r="AH54" s="37"/>
      <c r="AI54" s="37"/>
      <c r="AJ54" s="37"/>
    </row>
    <row r="55" spans="1:36">
      <c r="A55" s="265">
        <v>44097</v>
      </c>
      <c r="B55" s="115" t="s">
        <v>144</v>
      </c>
      <c r="C55" s="331">
        <v>880222152</v>
      </c>
      <c r="D55" s="781" t="s">
        <v>2260</v>
      </c>
      <c r="E55" s="115" t="s">
        <v>139</v>
      </c>
      <c r="F55" s="115" t="s">
        <v>140</v>
      </c>
      <c r="G55" s="115" t="s">
        <v>187</v>
      </c>
      <c r="H55" s="265"/>
      <c r="I55" s="265">
        <v>44097</v>
      </c>
      <c r="J55" s="265"/>
      <c r="K55" s="115" t="s">
        <v>187</v>
      </c>
      <c r="L55" s="115"/>
      <c r="M55" s="37">
        <v>9.9</v>
      </c>
      <c r="N55" s="37"/>
      <c r="O55" s="680" t="s">
        <v>2261</v>
      </c>
      <c r="P55" s="37"/>
      <c r="Q55" s="37"/>
      <c r="R55" s="37"/>
      <c r="S55" s="37"/>
      <c r="T55" s="37"/>
      <c r="U55" s="37"/>
      <c r="V55" s="37"/>
      <c r="W55" s="37"/>
      <c r="X55" s="37"/>
      <c r="Y55" s="37"/>
      <c r="Z55" s="37"/>
      <c r="AA55" s="37"/>
      <c r="AB55" s="37"/>
      <c r="AC55" s="37"/>
      <c r="AD55" s="37"/>
      <c r="AE55" s="37"/>
      <c r="AF55" s="37"/>
      <c r="AG55" s="37"/>
      <c r="AH55" s="37"/>
      <c r="AI55" s="37"/>
      <c r="AJ55" s="37"/>
    </row>
    <row r="56" spans="1:36">
      <c r="A56" s="782">
        <v>44104</v>
      </c>
      <c r="B56" s="115" t="s">
        <v>146</v>
      </c>
      <c r="C56" s="331">
        <v>880038693</v>
      </c>
      <c r="D56" s="509" t="s">
        <v>2262</v>
      </c>
      <c r="E56" s="115" t="s">
        <v>139</v>
      </c>
      <c r="F56" s="115" t="s">
        <v>140</v>
      </c>
      <c r="G56" s="115"/>
      <c r="H56" s="265"/>
      <c r="I56" s="265">
        <v>44104</v>
      </c>
      <c r="J56" s="265"/>
      <c r="K56" s="115" t="s">
        <v>1823</v>
      </c>
      <c r="L56" s="115"/>
      <c r="M56" s="521">
        <v>9.9</v>
      </c>
      <c r="N56" s="37"/>
      <c r="O56" s="680"/>
      <c r="P56" s="37"/>
      <c r="Q56" s="37"/>
      <c r="R56" s="37"/>
      <c r="S56" s="37"/>
      <c r="T56" s="37"/>
      <c r="U56" s="37"/>
      <c r="V56" s="37"/>
      <c r="W56" s="37"/>
      <c r="X56" s="37"/>
      <c r="Y56" s="37"/>
      <c r="Z56" s="37"/>
      <c r="AA56" s="37"/>
      <c r="AB56" s="37"/>
      <c r="AC56" s="37"/>
      <c r="AD56" s="37"/>
      <c r="AE56" s="37"/>
      <c r="AF56" s="37"/>
      <c r="AG56" s="37"/>
      <c r="AH56" s="37"/>
      <c r="AI56" s="37"/>
      <c r="AJ56" s="37"/>
    </row>
    <row r="57" spans="1:36">
      <c r="A57" s="265">
        <v>44075</v>
      </c>
      <c r="B57" s="115" t="s">
        <v>227</v>
      </c>
      <c r="C57" s="37">
        <v>881560281</v>
      </c>
      <c r="D57" s="115"/>
      <c r="E57" s="115" t="s">
        <v>139</v>
      </c>
      <c r="F57" s="115" t="s">
        <v>147</v>
      </c>
      <c r="G57" s="115" t="s">
        <v>2263</v>
      </c>
      <c r="H57" s="265">
        <v>44075</v>
      </c>
      <c r="I57" s="37"/>
      <c r="J57" s="37"/>
      <c r="K57" s="37"/>
      <c r="L57" s="115" t="s">
        <v>248</v>
      </c>
      <c r="M57" s="37"/>
      <c r="N57" s="115"/>
      <c r="O57" s="115" t="s">
        <v>2264</v>
      </c>
      <c r="P57" s="37"/>
      <c r="Q57" s="265">
        <v>44075</v>
      </c>
      <c r="R57" s="37">
        <v>172</v>
      </c>
      <c r="S57" s="37"/>
      <c r="T57" s="37"/>
      <c r="U57" s="37"/>
      <c r="V57" s="37"/>
      <c r="W57" s="37"/>
      <c r="X57" s="37"/>
      <c r="Y57" s="37"/>
      <c r="Z57" s="37"/>
      <c r="AA57" s="37"/>
      <c r="AB57" s="37"/>
      <c r="AC57" s="37"/>
      <c r="AD57" s="37"/>
      <c r="AE57" s="37"/>
      <c r="AF57" s="37"/>
      <c r="AG57" s="37"/>
      <c r="AH57" s="37"/>
      <c r="AI57" s="37"/>
      <c r="AJ57" s="37"/>
    </row>
    <row r="58" spans="1:36">
      <c r="A58" s="782">
        <v>44104</v>
      </c>
      <c r="B58" s="115" t="s">
        <v>175</v>
      </c>
      <c r="C58" s="331">
        <v>880012651</v>
      </c>
      <c r="D58" s="509"/>
      <c r="E58" s="115" t="s">
        <v>139</v>
      </c>
      <c r="F58" s="115" t="s">
        <v>140</v>
      </c>
      <c r="G58" s="115" t="s">
        <v>294</v>
      </c>
      <c r="H58" s="265"/>
      <c r="I58" s="265">
        <v>44104</v>
      </c>
      <c r="J58" s="265"/>
      <c r="K58" s="115" t="s">
        <v>294</v>
      </c>
      <c r="L58" s="115"/>
      <c r="M58" s="521">
        <v>9.9</v>
      </c>
      <c r="N58" s="37"/>
      <c r="O58" s="680" t="s">
        <v>2265</v>
      </c>
      <c r="P58" s="37"/>
      <c r="Q58" s="37"/>
      <c r="R58" s="37"/>
      <c r="S58" s="37"/>
      <c r="T58" s="37"/>
      <c r="U58" s="84"/>
      <c r="V58" s="84"/>
      <c r="W58" s="84"/>
      <c r="X58" s="84"/>
      <c r="Y58" s="84"/>
      <c r="Z58" s="84"/>
      <c r="AA58" s="84"/>
      <c r="AB58" s="84"/>
      <c r="AC58" s="84"/>
      <c r="AD58" s="84"/>
      <c r="AE58" s="84"/>
      <c r="AF58" s="84"/>
      <c r="AG58" s="84"/>
      <c r="AH58" s="84"/>
      <c r="AI58" s="84"/>
      <c r="AJ58" s="84"/>
    </row>
    <row r="59" spans="1:36">
      <c r="A59" s="265">
        <v>44075</v>
      </c>
      <c r="B59" s="115" t="s">
        <v>281</v>
      </c>
      <c r="C59" s="37">
        <v>880888141</v>
      </c>
      <c r="D59" s="115"/>
      <c r="E59" s="115" t="s">
        <v>139</v>
      </c>
      <c r="F59" s="115" t="s">
        <v>140</v>
      </c>
      <c r="G59" s="115" t="s">
        <v>2266</v>
      </c>
      <c r="H59" s="37"/>
      <c r="I59" s="37"/>
      <c r="J59" s="265">
        <v>44090</v>
      </c>
      <c r="K59" s="37"/>
      <c r="L59" s="115" t="s">
        <v>2267</v>
      </c>
      <c r="M59" s="37"/>
      <c r="N59" s="115"/>
      <c r="O59" s="115" t="s">
        <v>2068</v>
      </c>
      <c r="P59" s="37"/>
      <c r="Q59" s="37"/>
      <c r="R59" s="37"/>
      <c r="S59" s="37"/>
      <c r="T59" s="37"/>
      <c r="U59" s="37"/>
      <c r="V59" s="37"/>
      <c r="W59" s="37"/>
      <c r="X59" s="37"/>
      <c r="Y59" s="37"/>
      <c r="Z59" s="37"/>
      <c r="AA59" s="37"/>
      <c r="AB59" s="37"/>
      <c r="AC59" s="37"/>
      <c r="AD59" s="37"/>
      <c r="AE59" s="37"/>
      <c r="AF59" s="37"/>
      <c r="AG59" s="37"/>
      <c r="AH59" s="37"/>
      <c r="AI59" s="37"/>
      <c r="AJ59" s="37"/>
    </row>
    <row r="60" spans="1:36">
      <c r="A60" s="265">
        <v>44075</v>
      </c>
      <c r="B60" s="115" t="s">
        <v>149</v>
      </c>
      <c r="C60" s="37">
        <v>880970156</v>
      </c>
      <c r="D60" s="115"/>
      <c r="E60" s="115" t="s">
        <v>152</v>
      </c>
      <c r="F60" s="115" t="s">
        <v>140</v>
      </c>
      <c r="G60" s="115" t="s">
        <v>576</v>
      </c>
      <c r="H60" s="37"/>
      <c r="I60" s="37"/>
      <c r="J60" s="265">
        <v>44090</v>
      </c>
      <c r="K60" s="37"/>
      <c r="L60" s="688">
        <v>100200</v>
      </c>
      <c r="M60" s="37"/>
      <c r="N60" s="115"/>
      <c r="O60" s="115" t="s">
        <v>2068</v>
      </c>
      <c r="P60" s="115" t="s">
        <v>202</v>
      </c>
      <c r="Q60" s="37"/>
      <c r="R60" s="37"/>
      <c r="S60" s="37"/>
      <c r="T60" s="37"/>
      <c r="U60" s="37"/>
      <c r="V60" s="37"/>
      <c r="W60" s="37"/>
      <c r="X60" s="37"/>
      <c r="Y60" s="37"/>
      <c r="Z60" s="37"/>
      <c r="AA60" s="37"/>
      <c r="AB60" s="37"/>
      <c r="AC60" s="37"/>
      <c r="AD60" s="37"/>
      <c r="AE60" s="37"/>
      <c r="AF60" s="37"/>
      <c r="AG60" s="37"/>
      <c r="AH60" s="37"/>
      <c r="AI60" s="37"/>
      <c r="AJ60" s="37"/>
    </row>
    <row r="61" spans="1:36">
      <c r="A61" s="265">
        <v>44075</v>
      </c>
      <c r="B61" s="115" t="s">
        <v>146</v>
      </c>
      <c r="C61" s="37">
        <v>880799421</v>
      </c>
      <c r="D61" s="115"/>
      <c r="E61" s="115" t="s">
        <v>139</v>
      </c>
      <c r="F61" s="115" t="s">
        <v>147</v>
      </c>
      <c r="G61" s="37"/>
      <c r="H61" s="37"/>
      <c r="I61" s="37"/>
      <c r="J61" s="37"/>
      <c r="K61" s="37"/>
      <c r="L61" s="37"/>
      <c r="M61" s="37"/>
      <c r="N61" s="37"/>
      <c r="O61" s="37"/>
      <c r="P61" s="37"/>
      <c r="Q61" s="37"/>
      <c r="R61" s="37"/>
      <c r="S61" s="37"/>
      <c r="T61" s="37"/>
      <c r="U61" s="37"/>
      <c r="V61" s="37"/>
      <c r="W61" s="37"/>
      <c r="X61" s="37"/>
      <c r="Y61" s="37"/>
      <c r="Z61" s="37"/>
      <c r="AA61" s="37"/>
      <c r="AB61" s="37"/>
      <c r="AC61" s="37"/>
      <c r="AD61" s="37"/>
      <c r="AE61" s="37"/>
      <c r="AF61" s="37"/>
      <c r="AG61" s="37"/>
      <c r="AH61" s="37"/>
      <c r="AI61" s="37"/>
      <c r="AJ61" s="37"/>
    </row>
    <row r="62" spans="1:36">
      <c r="A62" s="265">
        <v>44075</v>
      </c>
      <c r="B62" s="115" t="s">
        <v>138</v>
      </c>
      <c r="C62" s="37">
        <v>880910027</v>
      </c>
      <c r="D62" s="115"/>
      <c r="E62" s="115" t="s">
        <v>139</v>
      </c>
      <c r="F62" s="115" t="s">
        <v>140</v>
      </c>
      <c r="G62" s="115" t="s">
        <v>142</v>
      </c>
      <c r="H62" s="37"/>
      <c r="I62" s="37"/>
      <c r="J62" s="265">
        <v>44090</v>
      </c>
      <c r="K62" s="37"/>
      <c r="L62" s="115" t="s">
        <v>544</v>
      </c>
      <c r="M62" s="37"/>
      <c r="N62" s="115"/>
      <c r="O62" s="115" t="s">
        <v>2268</v>
      </c>
      <c r="P62" s="37"/>
      <c r="Q62" s="37"/>
      <c r="R62" s="37"/>
      <c r="S62" s="37"/>
      <c r="T62" s="37"/>
      <c r="U62" s="37"/>
      <c r="V62" s="37"/>
      <c r="W62" s="37"/>
      <c r="X62" s="37"/>
      <c r="Y62" s="37"/>
      <c r="Z62" s="37"/>
      <c r="AA62" s="37"/>
      <c r="AB62" s="37"/>
      <c r="AC62" s="37"/>
      <c r="AD62" s="37"/>
      <c r="AE62" s="37"/>
      <c r="AF62" s="37"/>
      <c r="AG62" s="37"/>
      <c r="AH62" s="37"/>
      <c r="AI62" s="37"/>
      <c r="AJ62" s="37"/>
    </row>
    <row r="63" spans="1:36">
      <c r="A63" s="265">
        <v>44078</v>
      </c>
      <c r="B63" s="115" t="s">
        <v>149</v>
      </c>
      <c r="C63" s="37">
        <v>880855808</v>
      </c>
      <c r="D63" s="109" t="s">
        <v>2269</v>
      </c>
      <c r="E63" s="115" t="s">
        <v>139</v>
      </c>
      <c r="F63" s="115" t="s">
        <v>140</v>
      </c>
      <c r="G63" s="115" t="s">
        <v>168</v>
      </c>
      <c r="H63" s="37"/>
      <c r="I63" s="265">
        <v>44104</v>
      </c>
      <c r="J63" s="265">
        <v>44116</v>
      </c>
      <c r="K63" s="115" t="s">
        <v>168</v>
      </c>
      <c r="L63" s="115" t="s">
        <v>250</v>
      </c>
      <c r="M63" s="37">
        <v>10</v>
      </c>
      <c r="N63" s="37"/>
      <c r="O63" s="115" t="s">
        <v>2270</v>
      </c>
      <c r="P63" s="37"/>
      <c r="Q63" s="37"/>
      <c r="R63" s="37"/>
      <c r="S63" s="37"/>
      <c r="T63" s="37"/>
      <c r="U63" s="37"/>
      <c r="V63" s="37"/>
      <c r="W63" s="37"/>
      <c r="X63" s="37"/>
      <c r="Y63" s="37"/>
      <c r="Z63" s="37"/>
      <c r="AA63" s="37"/>
      <c r="AB63" s="37"/>
      <c r="AC63" s="37"/>
      <c r="AD63" s="37"/>
      <c r="AE63" s="37"/>
      <c r="AF63" s="37"/>
      <c r="AG63" s="37"/>
      <c r="AH63" s="37"/>
      <c r="AI63" s="37"/>
      <c r="AJ63" s="37"/>
    </row>
    <row r="64" spans="1:36">
      <c r="A64" s="782">
        <v>44104</v>
      </c>
      <c r="B64" s="115" t="s">
        <v>156</v>
      </c>
      <c r="C64" s="331">
        <v>880124148</v>
      </c>
      <c r="D64" s="509" t="s">
        <v>2271</v>
      </c>
      <c r="E64" s="115" t="s">
        <v>139</v>
      </c>
      <c r="F64" s="115" t="s">
        <v>140</v>
      </c>
      <c r="G64" s="115"/>
      <c r="H64" s="265"/>
      <c r="I64" s="265">
        <v>44104</v>
      </c>
      <c r="J64" s="265"/>
      <c r="K64" s="115" t="s">
        <v>182</v>
      </c>
      <c r="L64" s="115"/>
      <c r="M64" s="521">
        <v>10</v>
      </c>
      <c r="N64" s="37"/>
      <c r="O64" s="680" t="s">
        <v>2272</v>
      </c>
      <c r="P64" s="37"/>
      <c r="Q64" s="37"/>
      <c r="R64" s="37"/>
      <c r="S64" s="37"/>
      <c r="T64" s="37"/>
      <c r="U64" s="37"/>
      <c r="V64" s="37"/>
      <c r="W64" s="37"/>
      <c r="X64" s="37"/>
      <c r="Y64" s="37"/>
      <c r="Z64" s="37"/>
      <c r="AA64" s="37"/>
      <c r="AB64" s="37"/>
      <c r="AC64" s="37"/>
      <c r="AD64" s="37"/>
      <c r="AE64" s="37"/>
      <c r="AF64" s="37"/>
      <c r="AG64" s="37"/>
      <c r="AH64" s="37"/>
      <c r="AI64" s="37"/>
      <c r="AJ64" s="37"/>
    </row>
    <row r="65" spans="1:36">
      <c r="A65" s="265">
        <v>44075</v>
      </c>
      <c r="B65" s="115" t="s">
        <v>156</v>
      </c>
      <c r="C65" s="37">
        <v>880751227</v>
      </c>
      <c r="D65" s="115"/>
      <c r="E65" s="115" t="s">
        <v>139</v>
      </c>
      <c r="F65" s="115" t="s">
        <v>140</v>
      </c>
      <c r="G65" s="115" t="s">
        <v>213</v>
      </c>
      <c r="H65" s="37"/>
      <c r="I65" s="37"/>
      <c r="J65" s="265">
        <v>44088</v>
      </c>
      <c r="K65" s="37"/>
      <c r="L65" s="115" t="s">
        <v>211</v>
      </c>
      <c r="M65" s="37"/>
      <c r="N65" s="115"/>
      <c r="O65" s="115" t="s">
        <v>251</v>
      </c>
      <c r="P65" s="37"/>
      <c r="Q65" s="37"/>
      <c r="R65" s="37"/>
      <c r="S65" s="37"/>
      <c r="T65" s="37"/>
      <c r="U65" s="37"/>
      <c r="V65" s="37"/>
      <c r="W65" s="37"/>
      <c r="X65" s="37"/>
      <c r="Y65" s="37"/>
      <c r="Z65" s="37"/>
      <c r="AA65" s="37"/>
      <c r="AB65" s="37"/>
      <c r="AC65" s="37"/>
      <c r="AD65" s="37"/>
      <c r="AE65" s="37"/>
      <c r="AF65" s="37"/>
      <c r="AG65" s="37"/>
      <c r="AH65" s="37"/>
      <c r="AI65" s="37"/>
      <c r="AJ65" s="37"/>
    </row>
    <row r="66" spans="1:36">
      <c r="A66" s="265">
        <v>44075</v>
      </c>
      <c r="B66" s="115" t="s">
        <v>227</v>
      </c>
      <c r="C66" s="37">
        <v>881041068</v>
      </c>
      <c r="D66" s="115"/>
      <c r="E66" s="115" t="s">
        <v>139</v>
      </c>
      <c r="F66" s="115" t="s">
        <v>140</v>
      </c>
      <c r="G66" s="115" t="s">
        <v>2273</v>
      </c>
      <c r="H66" s="265">
        <v>44075</v>
      </c>
      <c r="I66" s="84"/>
      <c r="J66" s="265">
        <v>44089</v>
      </c>
      <c r="K66" s="37"/>
      <c r="L66" s="688">
        <v>200500</v>
      </c>
      <c r="M66" s="37"/>
      <c r="N66" s="115"/>
      <c r="O66" s="115" t="s">
        <v>2274</v>
      </c>
      <c r="P66" s="115" t="s">
        <v>268</v>
      </c>
      <c r="Q66" s="37"/>
      <c r="R66" s="37"/>
      <c r="S66" s="37"/>
      <c r="T66" s="37"/>
      <c r="U66" s="37"/>
      <c r="V66" s="37"/>
      <c r="W66" s="37"/>
      <c r="X66" s="37"/>
      <c r="Y66" s="37"/>
      <c r="Z66" s="37"/>
      <c r="AA66" s="37"/>
      <c r="AB66" s="37"/>
      <c r="AC66" s="37"/>
      <c r="AD66" s="37"/>
      <c r="AE66" s="37"/>
      <c r="AF66" s="37"/>
      <c r="AG66" s="37"/>
      <c r="AH66" s="37"/>
      <c r="AI66" s="37"/>
      <c r="AJ66" s="37"/>
    </row>
    <row r="67" spans="1:36">
      <c r="A67" s="265">
        <v>44081</v>
      </c>
      <c r="B67" s="115" t="s">
        <v>149</v>
      </c>
      <c r="C67" s="37">
        <v>881872912</v>
      </c>
      <c r="D67" s="667" t="s">
        <v>2275</v>
      </c>
      <c r="E67" s="115" t="s">
        <v>152</v>
      </c>
      <c r="F67" s="115" t="s">
        <v>100</v>
      </c>
      <c r="G67" s="115" t="s">
        <v>424</v>
      </c>
      <c r="H67" s="37"/>
      <c r="I67" s="265">
        <v>44081</v>
      </c>
      <c r="J67" s="265"/>
      <c r="K67" s="115" t="s">
        <v>199</v>
      </c>
      <c r="L67" s="115" t="s">
        <v>644</v>
      </c>
      <c r="M67" s="37">
        <v>10.66</v>
      </c>
      <c r="N67" s="37"/>
      <c r="O67" s="115" t="s">
        <v>2276</v>
      </c>
      <c r="P67" s="37"/>
      <c r="Q67" s="37"/>
      <c r="R67" s="37"/>
      <c r="S67" s="37"/>
      <c r="T67" s="37"/>
      <c r="U67" s="37"/>
      <c r="V67" s="37"/>
      <c r="W67" s="37"/>
      <c r="X67" s="37"/>
      <c r="Y67" s="37"/>
      <c r="Z67" s="37"/>
      <c r="AA67" s="37"/>
      <c r="AB67" s="37"/>
      <c r="AC67" s="37"/>
      <c r="AD67" s="37"/>
      <c r="AE67" s="37"/>
      <c r="AF67" s="37"/>
      <c r="AG67" s="37"/>
      <c r="AH67" s="37"/>
      <c r="AI67" s="37"/>
      <c r="AJ67" s="37"/>
    </row>
    <row r="68" spans="1:36">
      <c r="A68" s="265">
        <v>44083</v>
      </c>
      <c r="B68" s="115" t="s">
        <v>157</v>
      </c>
      <c r="C68" s="37">
        <v>880053543</v>
      </c>
      <c r="D68" s="115">
        <v>757746</v>
      </c>
      <c r="E68" s="115" t="s">
        <v>152</v>
      </c>
      <c r="F68" s="115" t="s">
        <v>100</v>
      </c>
      <c r="G68" s="115" t="s">
        <v>663</v>
      </c>
      <c r="H68" s="37"/>
      <c r="I68" s="265">
        <v>44083</v>
      </c>
      <c r="J68" s="265"/>
      <c r="K68" s="115" t="s">
        <v>663</v>
      </c>
      <c r="L68" s="115"/>
      <c r="M68" s="37">
        <v>10.66</v>
      </c>
      <c r="N68" s="115"/>
      <c r="O68" s="115"/>
      <c r="P68" s="115"/>
      <c r="Q68" s="37"/>
      <c r="R68" s="37"/>
      <c r="S68" s="37"/>
      <c r="T68" s="37"/>
      <c r="U68" s="37"/>
      <c r="V68" s="37"/>
      <c r="W68" s="37"/>
      <c r="X68" s="37"/>
      <c r="Y68" s="37"/>
      <c r="Z68" s="37"/>
      <c r="AA68" s="37"/>
      <c r="AB68" s="37"/>
      <c r="AC68" s="37"/>
      <c r="AD68" s="37"/>
      <c r="AE68" s="37"/>
      <c r="AF68" s="37"/>
      <c r="AG68" s="37"/>
      <c r="AH68" s="37"/>
      <c r="AI68" s="37"/>
      <c r="AJ68" s="37"/>
    </row>
    <row r="69" spans="1:36">
      <c r="A69" s="265">
        <v>44092</v>
      </c>
      <c r="B69" s="115" t="s">
        <v>156</v>
      </c>
      <c r="C69" s="331">
        <v>881877344</v>
      </c>
      <c r="D69" s="109" t="s">
        <v>2277</v>
      </c>
      <c r="E69" s="115" t="s">
        <v>152</v>
      </c>
      <c r="F69" s="115" t="s">
        <v>140</v>
      </c>
      <c r="G69" s="115"/>
      <c r="H69" s="265">
        <v>44098</v>
      </c>
      <c r="I69" s="265">
        <v>44103</v>
      </c>
      <c r="J69" s="265"/>
      <c r="K69" s="115" t="s">
        <v>148</v>
      </c>
      <c r="L69" s="115"/>
      <c r="M69" s="37">
        <v>12</v>
      </c>
      <c r="N69" s="37"/>
      <c r="O69" s="680"/>
      <c r="P69" s="37"/>
      <c r="Q69" s="37"/>
      <c r="R69" s="37"/>
      <c r="S69" s="37"/>
      <c r="T69" s="37"/>
      <c r="U69" s="37"/>
      <c r="V69" s="37"/>
      <c r="W69" s="37"/>
      <c r="X69" s="37"/>
      <c r="Y69" s="37"/>
      <c r="Z69" s="37"/>
      <c r="AA69" s="37"/>
      <c r="AB69" s="37"/>
      <c r="AC69" s="37"/>
      <c r="AD69" s="37"/>
      <c r="AE69" s="37"/>
      <c r="AF69" s="37"/>
      <c r="AG69" s="37"/>
      <c r="AH69" s="37"/>
      <c r="AI69" s="37"/>
      <c r="AJ69" s="37"/>
    </row>
    <row r="70" spans="1:36">
      <c r="A70" s="265">
        <v>44075</v>
      </c>
      <c r="B70" s="115" t="s">
        <v>156</v>
      </c>
      <c r="C70" s="37">
        <v>880909692</v>
      </c>
      <c r="D70" s="115"/>
      <c r="E70" s="115" t="s">
        <v>139</v>
      </c>
      <c r="F70" s="115" t="s">
        <v>140</v>
      </c>
      <c r="G70" s="115" t="s">
        <v>181</v>
      </c>
      <c r="H70" s="37"/>
      <c r="I70" s="265">
        <v>44081</v>
      </c>
      <c r="J70" s="265">
        <v>44082</v>
      </c>
      <c r="K70" s="37"/>
      <c r="L70" s="688">
        <v>100200</v>
      </c>
      <c r="M70" s="37">
        <v>12</v>
      </c>
      <c r="N70" s="115"/>
      <c r="O70" s="115" t="s">
        <v>2278</v>
      </c>
      <c r="P70" s="115" t="s">
        <v>2279</v>
      </c>
      <c r="Q70" s="37"/>
      <c r="R70" s="37"/>
      <c r="S70" s="37"/>
      <c r="T70" s="37"/>
      <c r="U70" s="37"/>
      <c r="V70" s="37"/>
      <c r="W70" s="37"/>
      <c r="X70" s="37"/>
      <c r="Y70" s="37"/>
      <c r="Z70" s="37"/>
      <c r="AA70" s="37"/>
      <c r="AB70" s="37"/>
      <c r="AC70" s="37"/>
      <c r="AD70" s="37"/>
      <c r="AE70" s="37"/>
      <c r="AF70" s="37"/>
      <c r="AG70" s="37"/>
      <c r="AH70" s="37"/>
      <c r="AI70" s="37"/>
      <c r="AJ70" s="37"/>
    </row>
    <row r="71" spans="1:36">
      <c r="A71" s="265">
        <v>44076</v>
      </c>
      <c r="B71" s="115" t="s">
        <v>149</v>
      </c>
      <c r="C71" s="37">
        <v>880399193</v>
      </c>
      <c r="D71" s="115"/>
      <c r="E71" s="115" t="s">
        <v>139</v>
      </c>
      <c r="F71" s="115" t="s">
        <v>140</v>
      </c>
      <c r="G71" s="115" t="s">
        <v>294</v>
      </c>
      <c r="H71" s="37"/>
      <c r="I71" s="665">
        <v>44076</v>
      </c>
      <c r="J71" s="265">
        <v>44085</v>
      </c>
      <c r="K71" s="115" t="s">
        <v>294</v>
      </c>
      <c r="L71" s="688">
        <v>200500</v>
      </c>
      <c r="M71" s="37">
        <v>12</v>
      </c>
      <c r="N71" s="115"/>
      <c r="O71" s="115" t="s">
        <v>2280</v>
      </c>
      <c r="P71" s="37"/>
      <c r="Q71" s="37"/>
      <c r="R71" s="37"/>
      <c r="S71" s="37"/>
      <c r="T71" s="37"/>
      <c r="U71" s="37"/>
      <c r="V71" s="37"/>
      <c r="W71" s="37"/>
      <c r="X71" s="37"/>
      <c r="Y71" s="37"/>
      <c r="Z71" s="37"/>
      <c r="AA71" s="37"/>
      <c r="AB71" s="37"/>
      <c r="AC71" s="37"/>
      <c r="AD71" s="37"/>
      <c r="AE71" s="37"/>
      <c r="AF71" s="37"/>
      <c r="AG71" s="37"/>
      <c r="AH71" s="37"/>
      <c r="AI71" s="37"/>
      <c r="AJ71" s="37"/>
    </row>
    <row r="72" spans="1:36">
      <c r="A72" s="265">
        <v>44075</v>
      </c>
      <c r="B72" s="115" t="s">
        <v>154</v>
      </c>
      <c r="C72" s="37">
        <v>881630263</v>
      </c>
      <c r="D72" s="115"/>
      <c r="E72" s="115" t="s">
        <v>139</v>
      </c>
      <c r="F72" s="115" t="s">
        <v>140</v>
      </c>
      <c r="G72" s="115" t="s">
        <v>686</v>
      </c>
      <c r="H72" s="37"/>
      <c r="I72" s="37"/>
      <c r="J72" s="265">
        <v>44089</v>
      </c>
      <c r="K72" s="37"/>
      <c r="L72" s="115" t="s">
        <v>2281</v>
      </c>
      <c r="M72" s="37"/>
      <c r="N72" s="115"/>
      <c r="O72" s="115" t="s">
        <v>494</v>
      </c>
      <c r="P72" s="37"/>
      <c r="Q72" s="37"/>
      <c r="R72" s="37"/>
      <c r="S72" s="37"/>
      <c r="T72" s="37"/>
      <c r="U72" s="37"/>
      <c r="V72" s="37"/>
      <c r="W72" s="37"/>
      <c r="X72" s="37"/>
      <c r="Y72" s="37"/>
      <c r="Z72" s="37"/>
      <c r="AA72" s="37"/>
      <c r="AB72" s="37"/>
      <c r="AC72" s="37"/>
      <c r="AD72" s="37"/>
      <c r="AE72" s="37"/>
      <c r="AF72" s="37"/>
      <c r="AG72" s="37"/>
      <c r="AH72" s="37"/>
      <c r="AI72" s="37"/>
      <c r="AJ72" s="37"/>
    </row>
    <row r="73" spans="1:36">
      <c r="A73" s="265">
        <v>44078</v>
      </c>
      <c r="B73" s="115" t="s">
        <v>149</v>
      </c>
      <c r="C73" s="37">
        <v>881186637</v>
      </c>
      <c r="D73" s="785">
        <v>909868357</v>
      </c>
      <c r="E73" s="115" t="s">
        <v>139</v>
      </c>
      <c r="F73" s="115" t="s">
        <v>140</v>
      </c>
      <c r="G73" s="115" t="s">
        <v>190</v>
      </c>
      <c r="H73" s="37"/>
      <c r="I73" s="265">
        <v>44078</v>
      </c>
      <c r="J73" s="265">
        <v>44091</v>
      </c>
      <c r="K73" s="115" t="s">
        <v>190</v>
      </c>
      <c r="L73" s="115" t="s">
        <v>467</v>
      </c>
      <c r="M73" s="37">
        <v>12</v>
      </c>
      <c r="N73" s="37"/>
      <c r="O73" s="115" t="s">
        <v>466</v>
      </c>
      <c r="P73" s="37"/>
      <c r="Q73" s="37"/>
      <c r="R73" s="37"/>
      <c r="S73" s="37"/>
      <c r="T73" s="37"/>
      <c r="U73" s="37"/>
      <c r="V73" s="37"/>
      <c r="W73" s="37"/>
      <c r="X73" s="37"/>
      <c r="Y73" s="37"/>
      <c r="Z73" s="37"/>
      <c r="AA73" s="37"/>
      <c r="AB73" s="37"/>
      <c r="AC73" s="37"/>
      <c r="AD73" s="37"/>
      <c r="AE73" s="37"/>
      <c r="AF73" s="37"/>
      <c r="AG73" s="37"/>
      <c r="AH73" s="37"/>
      <c r="AI73" s="37"/>
      <c r="AJ73" s="37"/>
    </row>
    <row r="74" spans="1:36">
      <c r="A74" s="265">
        <v>44078</v>
      </c>
      <c r="B74" s="115" t="s">
        <v>149</v>
      </c>
      <c r="C74" s="37">
        <v>881186637</v>
      </c>
      <c r="D74" s="785">
        <v>909868357</v>
      </c>
      <c r="E74" s="115" t="s">
        <v>139</v>
      </c>
      <c r="F74" s="115" t="s">
        <v>140</v>
      </c>
      <c r="G74" s="115" t="s">
        <v>190</v>
      </c>
      <c r="H74" s="37"/>
      <c r="I74" s="265">
        <v>44104</v>
      </c>
      <c r="J74" s="265">
        <v>44091</v>
      </c>
      <c r="K74" s="115" t="s">
        <v>190</v>
      </c>
      <c r="L74" s="115" t="s">
        <v>467</v>
      </c>
      <c r="M74" s="37">
        <v>12</v>
      </c>
      <c r="N74" s="37"/>
      <c r="O74" s="115" t="s">
        <v>2270</v>
      </c>
      <c r="P74" s="37"/>
      <c r="Q74" s="37"/>
      <c r="R74" s="37"/>
      <c r="S74" s="37"/>
      <c r="T74" s="37"/>
      <c r="U74" s="37"/>
      <c r="V74" s="37"/>
      <c r="W74" s="37"/>
      <c r="X74" s="37"/>
      <c r="Y74" s="37"/>
      <c r="Z74" s="37"/>
      <c r="AA74" s="37"/>
      <c r="AB74" s="37"/>
      <c r="AC74" s="37"/>
      <c r="AD74" s="37"/>
      <c r="AE74" s="37"/>
      <c r="AF74" s="37"/>
      <c r="AG74" s="37"/>
      <c r="AH74" s="37"/>
      <c r="AI74" s="37"/>
      <c r="AJ74" s="37"/>
    </row>
    <row r="75" spans="1:36">
      <c r="A75" s="782">
        <v>44102</v>
      </c>
      <c r="B75" s="115" t="s">
        <v>2235</v>
      </c>
      <c r="C75" s="331">
        <v>882655127</v>
      </c>
      <c r="D75" s="509">
        <v>696884</v>
      </c>
      <c r="E75" s="115" t="s">
        <v>139</v>
      </c>
      <c r="F75" s="115" t="s">
        <v>100</v>
      </c>
      <c r="G75" s="624"/>
      <c r="H75" s="265"/>
      <c r="I75" s="265">
        <v>44102</v>
      </c>
      <c r="J75" s="265"/>
      <c r="K75" s="624" t="s">
        <v>148</v>
      </c>
      <c r="L75" s="115"/>
      <c r="M75" s="521">
        <v>14</v>
      </c>
      <c r="N75" s="37"/>
      <c r="O75" s="680" t="s">
        <v>2237</v>
      </c>
      <c r="P75" s="37"/>
      <c r="Q75" s="37"/>
      <c r="R75" s="37"/>
      <c r="S75" s="37"/>
      <c r="T75" s="37"/>
      <c r="U75" s="37"/>
      <c r="V75" s="37"/>
      <c r="W75" s="37"/>
      <c r="X75" s="37"/>
      <c r="Y75" s="37"/>
      <c r="Z75" s="37"/>
      <c r="AA75" s="37"/>
      <c r="AB75" s="37"/>
      <c r="AC75" s="37"/>
      <c r="AD75" s="37"/>
      <c r="AE75" s="37"/>
      <c r="AF75" s="37"/>
      <c r="AG75" s="37"/>
      <c r="AH75" s="37"/>
      <c r="AI75" s="37"/>
      <c r="AJ75" s="37"/>
    </row>
    <row r="76" spans="1:36">
      <c r="A76" s="265">
        <v>44075</v>
      </c>
      <c r="B76" s="115" t="s">
        <v>281</v>
      </c>
      <c r="C76" s="37">
        <v>881851478</v>
      </c>
      <c r="D76" s="115"/>
      <c r="E76" s="115" t="s">
        <v>152</v>
      </c>
      <c r="F76" s="115" t="s">
        <v>150</v>
      </c>
      <c r="G76" s="115" t="s">
        <v>142</v>
      </c>
      <c r="H76" s="37"/>
      <c r="I76" s="37"/>
      <c r="J76" s="265">
        <v>44089</v>
      </c>
      <c r="K76" s="37"/>
      <c r="L76" s="115" t="s">
        <v>544</v>
      </c>
      <c r="M76" s="37"/>
      <c r="N76" s="115"/>
      <c r="O76" s="115" t="s">
        <v>2282</v>
      </c>
      <c r="P76" s="37"/>
      <c r="Q76" s="37"/>
      <c r="R76" s="37"/>
      <c r="S76" s="37"/>
      <c r="T76" s="37"/>
      <c r="U76" s="37"/>
      <c r="V76" s="37"/>
      <c r="W76" s="37"/>
      <c r="X76" s="37"/>
      <c r="Y76" s="37"/>
      <c r="Z76" s="37"/>
      <c r="AA76" s="37"/>
      <c r="AB76" s="37"/>
      <c r="AC76" s="37"/>
      <c r="AD76" s="37"/>
      <c r="AE76" s="37"/>
      <c r="AF76" s="37"/>
      <c r="AG76" s="37"/>
      <c r="AH76" s="37"/>
      <c r="AI76" s="37"/>
      <c r="AJ76" s="37"/>
    </row>
    <row r="77" spans="1:36">
      <c r="A77" s="782">
        <v>44104</v>
      </c>
      <c r="B77" s="115" t="s">
        <v>156</v>
      </c>
      <c r="C77" s="331">
        <v>882723224</v>
      </c>
      <c r="D77" s="510" t="s">
        <v>2283</v>
      </c>
      <c r="E77" s="115" t="s">
        <v>139</v>
      </c>
      <c r="F77" s="115" t="s">
        <v>140</v>
      </c>
      <c r="G77" s="115"/>
      <c r="H77" s="265"/>
      <c r="I77" s="265">
        <v>44104</v>
      </c>
      <c r="J77" s="265"/>
      <c r="K77" s="115"/>
      <c r="L77" s="115"/>
      <c r="M77" s="521">
        <v>14</v>
      </c>
      <c r="N77" s="37"/>
      <c r="O77" s="680"/>
      <c r="P77" s="37"/>
      <c r="Q77" s="37"/>
      <c r="R77" s="37"/>
      <c r="S77" s="37"/>
      <c r="T77" s="37"/>
      <c r="U77" s="37"/>
      <c r="V77" s="37"/>
      <c r="W77" s="37"/>
      <c r="X77" s="37"/>
      <c r="Y77" s="37"/>
      <c r="Z77" s="37"/>
      <c r="AA77" s="37"/>
      <c r="AB77" s="37"/>
      <c r="AC77" s="37"/>
      <c r="AD77" s="37"/>
      <c r="AE77" s="37"/>
      <c r="AF77" s="37"/>
      <c r="AG77" s="37"/>
      <c r="AH77" s="37"/>
      <c r="AI77" s="37"/>
      <c r="AJ77" s="37"/>
    </row>
    <row r="78" spans="1:36">
      <c r="A78" s="265">
        <v>44075</v>
      </c>
      <c r="B78" s="115" t="s">
        <v>194</v>
      </c>
      <c r="C78" s="37">
        <v>880384981</v>
      </c>
      <c r="D78" s="115"/>
      <c r="E78" s="115" t="s">
        <v>139</v>
      </c>
      <c r="F78" s="115" t="s">
        <v>100</v>
      </c>
      <c r="G78" s="115" t="s">
        <v>142</v>
      </c>
      <c r="H78" s="37"/>
      <c r="I78" s="37"/>
      <c r="J78" s="265">
        <v>44090</v>
      </c>
      <c r="K78" s="37"/>
      <c r="L78" s="115" t="s">
        <v>169</v>
      </c>
      <c r="M78" s="37"/>
      <c r="N78" s="115"/>
      <c r="O78" s="115" t="s">
        <v>195</v>
      </c>
      <c r="P78" s="37"/>
      <c r="Q78" s="37"/>
      <c r="R78" s="37"/>
      <c r="S78" s="37"/>
      <c r="T78" s="37"/>
      <c r="U78" s="37"/>
      <c r="V78" s="37"/>
      <c r="W78" s="37"/>
      <c r="X78" s="37"/>
      <c r="Y78" s="37"/>
      <c r="Z78" s="37"/>
      <c r="AA78" s="37"/>
      <c r="AB78" s="37"/>
      <c r="AC78" s="37"/>
      <c r="AD78" s="37"/>
      <c r="AE78" s="37"/>
      <c r="AF78" s="37"/>
      <c r="AG78" s="37"/>
      <c r="AH78" s="37"/>
      <c r="AI78" s="37"/>
      <c r="AJ78" s="37"/>
    </row>
    <row r="79" spans="1:36">
      <c r="A79" s="265">
        <v>44092</v>
      </c>
      <c r="B79" s="115" t="s">
        <v>281</v>
      </c>
      <c r="C79" s="521">
        <v>882323797</v>
      </c>
      <c r="D79" s="109" t="s">
        <v>2284</v>
      </c>
      <c r="E79" s="115" t="s">
        <v>152</v>
      </c>
      <c r="F79" s="115" t="s">
        <v>140</v>
      </c>
      <c r="G79" s="115" t="s">
        <v>317</v>
      </c>
      <c r="H79" s="265"/>
      <c r="I79" s="265">
        <v>44092</v>
      </c>
      <c r="J79" s="265"/>
      <c r="K79" s="115" t="s">
        <v>663</v>
      </c>
      <c r="L79" s="115"/>
      <c r="M79" s="37">
        <v>15</v>
      </c>
      <c r="N79" s="37"/>
      <c r="O79" s="680" t="s">
        <v>2285</v>
      </c>
      <c r="P79" s="37"/>
      <c r="Q79" s="37"/>
      <c r="R79" s="37"/>
      <c r="S79" s="37"/>
      <c r="T79" s="37"/>
      <c r="U79" s="37"/>
      <c r="V79" s="37"/>
      <c r="W79" s="37"/>
      <c r="X79" s="37"/>
      <c r="Y79" s="37"/>
      <c r="Z79" s="37"/>
      <c r="AA79" s="37"/>
      <c r="AB79" s="37"/>
      <c r="AC79" s="37"/>
      <c r="AD79" s="37"/>
      <c r="AE79" s="37"/>
      <c r="AF79" s="37"/>
      <c r="AG79" s="37"/>
      <c r="AH79" s="37"/>
      <c r="AI79" s="37"/>
      <c r="AJ79" s="37"/>
    </row>
    <row r="80" spans="1:36">
      <c r="A80" s="265">
        <v>44095</v>
      </c>
      <c r="B80" s="115" t="s">
        <v>167</v>
      </c>
      <c r="C80" s="331">
        <v>881905798</v>
      </c>
      <c r="D80" s="781" t="s">
        <v>2286</v>
      </c>
      <c r="E80" s="115" t="s">
        <v>152</v>
      </c>
      <c r="F80" s="115" t="s">
        <v>181</v>
      </c>
      <c r="G80" s="115" t="s">
        <v>142</v>
      </c>
      <c r="H80" s="265">
        <v>44097</v>
      </c>
      <c r="I80" s="265">
        <v>44097</v>
      </c>
      <c r="J80" s="265"/>
      <c r="K80" s="115" t="s">
        <v>199</v>
      </c>
      <c r="L80" s="115"/>
      <c r="M80" s="37">
        <v>15</v>
      </c>
      <c r="N80" s="37"/>
      <c r="O80" s="680"/>
      <c r="P80" s="37"/>
      <c r="Q80" s="37"/>
      <c r="R80" s="37"/>
      <c r="S80" s="37"/>
      <c r="T80" s="37"/>
      <c r="U80" s="37"/>
      <c r="V80" s="37"/>
      <c r="W80" s="37"/>
      <c r="X80" s="37"/>
      <c r="Y80" s="37"/>
      <c r="Z80" s="37"/>
      <c r="AA80" s="37"/>
      <c r="AB80" s="37"/>
      <c r="AC80" s="37"/>
      <c r="AD80" s="37"/>
      <c r="AE80" s="37"/>
      <c r="AF80" s="37"/>
      <c r="AG80" s="37"/>
      <c r="AH80" s="37"/>
      <c r="AI80" s="37"/>
      <c r="AJ80" s="37"/>
    </row>
    <row r="81" spans="1:36">
      <c r="A81" s="265">
        <v>44082</v>
      </c>
      <c r="B81" s="115" t="s">
        <v>144</v>
      </c>
      <c r="C81" s="37">
        <v>880532962</v>
      </c>
      <c r="D81" s="109" t="s">
        <v>2287</v>
      </c>
      <c r="E81" s="115" t="s">
        <v>152</v>
      </c>
      <c r="F81" s="115" t="s">
        <v>140</v>
      </c>
      <c r="G81" s="115" t="s">
        <v>294</v>
      </c>
      <c r="H81" s="265">
        <v>44075</v>
      </c>
      <c r="I81" s="265">
        <v>44082</v>
      </c>
      <c r="J81" s="265"/>
      <c r="K81" s="115" t="s">
        <v>294</v>
      </c>
      <c r="L81" s="115"/>
      <c r="M81" s="37">
        <v>16</v>
      </c>
      <c r="N81" s="37"/>
      <c r="O81" s="727" t="s">
        <v>2288</v>
      </c>
      <c r="P81" s="37"/>
      <c r="Q81" s="37"/>
      <c r="R81" s="37"/>
      <c r="S81" s="37"/>
      <c r="T81" s="37"/>
      <c r="U81" s="37"/>
      <c r="V81" s="37"/>
      <c r="W81" s="37"/>
      <c r="X81" s="37"/>
      <c r="Y81" s="37"/>
      <c r="Z81" s="37"/>
      <c r="AA81" s="37"/>
      <c r="AB81" s="37"/>
      <c r="AC81" s="37"/>
      <c r="AD81" s="37"/>
      <c r="AE81" s="37"/>
      <c r="AF81" s="37"/>
      <c r="AG81" s="37"/>
      <c r="AH81" s="37"/>
      <c r="AI81" s="37"/>
      <c r="AJ81" s="37"/>
    </row>
    <row r="82" spans="1:36">
      <c r="A82" s="265">
        <v>44078</v>
      </c>
      <c r="B82" s="115" t="s">
        <v>138</v>
      </c>
      <c r="C82" s="37">
        <v>882322320</v>
      </c>
      <c r="D82" s="37"/>
      <c r="E82" s="115" t="s">
        <v>139</v>
      </c>
      <c r="F82" s="115" t="s">
        <v>140</v>
      </c>
      <c r="G82" s="115" t="s">
        <v>294</v>
      </c>
      <c r="H82" s="37"/>
      <c r="I82" s="265">
        <v>44078</v>
      </c>
      <c r="J82" s="265">
        <v>44091</v>
      </c>
      <c r="K82" s="115" t="s">
        <v>294</v>
      </c>
      <c r="L82" s="115" t="s">
        <v>211</v>
      </c>
      <c r="M82" s="37">
        <v>16</v>
      </c>
      <c r="N82" s="37"/>
      <c r="O82" s="37"/>
      <c r="P82" s="37"/>
      <c r="Q82" s="37"/>
      <c r="R82" s="37"/>
      <c r="S82" s="37"/>
      <c r="T82" s="37"/>
      <c r="U82" s="37"/>
      <c r="V82" s="37"/>
      <c r="W82" s="37"/>
      <c r="X82" s="37"/>
      <c r="Y82" s="37"/>
      <c r="Z82" s="37"/>
      <c r="AA82" s="37"/>
      <c r="AB82" s="37"/>
      <c r="AC82" s="37"/>
      <c r="AD82" s="37"/>
      <c r="AE82" s="37"/>
      <c r="AF82" s="37"/>
      <c r="AG82" s="37"/>
      <c r="AH82" s="37"/>
      <c r="AI82" s="37"/>
      <c r="AJ82" s="37"/>
    </row>
    <row r="83" spans="1:36">
      <c r="A83" s="265">
        <v>44079</v>
      </c>
      <c r="B83" s="115" t="s">
        <v>138</v>
      </c>
      <c r="C83" s="37">
        <v>882322320</v>
      </c>
      <c r="D83" s="37"/>
      <c r="E83" s="115" t="s">
        <v>139</v>
      </c>
      <c r="F83" s="115" t="s">
        <v>140</v>
      </c>
      <c r="G83" s="115" t="s">
        <v>294</v>
      </c>
      <c r="H83" s="37"/>
      <c r="I83" s="265">
        <v>44104</v>
      </c>
      <c r="J83" s="265"/>
      <c r="K83" s="115" t="s">
        <v>294</v>
      </c>
      <c r="L83" s="115"/>
      <c r="M83" s="37">
        <v>16</v>
      </c>
      <c r="N83" s="37"/>
      <c r="O83" s="278" t="s">
        <v>2289</v>
      </c>
      <c r="P83" s="37"/>
      <c r="Q83" s="37"/>
      <c r="R83" s="37"/>
      <c r="S83" s="37"/>
      <c r="T83" s="37"/>
      <c r="U83" s="37"/>
      <c r="V83" s="37"/>
      <c r="W83" s="37"/>
      <c r="X83" s="37"/>
      <c r="Y83" s="37"/>
      <c r="Z83" s="37"/>
      <c r="AA83" s="37"/>
      <c r="AB83" s="37"/>
      <c r="AC83" s="37"/>
      <c r="AD83" s="37"/>
      <c r="AE83" s="37"/>
      <c r="AF83" s="37"/>
      <c r="AG83" s="37"/>
      <c r="AH83" s="37"/>
      <c r="AI83" s="37"/>
      <c r="AJ83" s="37"/>
    </row>
    <row r="84" spans="1:36">
      <c r="A84" s="265">
        <v>44075</v>
      </c>
      <c r="B84" s="115" t="s">
        <v>194</v>
      </c>
      <c r="C84" s="37">
        <v>881817852</v>
      </c>
      <c r="D84" s="115"/>
      <c r="E84" s="115" t="s">
        <v>139</v>
      </c>
      <c r="F84" s="115" t="s">
        <v>140</v>
      </c>
      <c r="G84" s="115" t="s">
        <v>309</v>
      </c>
      <c r="H84" s="265">
        <v>44075</v>
      </c>
      <c r="I84" s="37"/>
      <c r="J84" s="265">
        <v>44090</v>
      </c>
      <c r="K84" s="115"/>
      <c r="L84" s="115" t="s">
        <v>211</v>
      </c>
      <c r="M84" s="37"/>
      <c r="N84" s="115"/>
      <c r="O84" s="115" t="s">
        <v>195</v>
      </c>
      <c r="P84" s="37"/>
      <c r="Q84" s="37"/>
      <c r="R84" s="37"/>
      <c r="S84" s="37"/>
      <c r="T84" s="37"/>
      <c r="U84" s="37"/>
      <c r="V84" s="37"/>
      <c r="W84" s="37"/>
      <c r="X84" s="37"/>
      <c r="Y84" s="37"/>
      <c r="Z84" s="37"/>
      <c r="AA84" s="37"/>
      <c r="AB84" s="37"/>
      <c r="AC84" s="37"/>
      <c r="AD84" s="37"/>
      <c r="AE84" s="37"/>
      <c r="AF84" s="37"/>
      <c r="AG84" s="37"/>
      <c r="AH84" s="37"/>
      <c r="AI84" s="37"/>
      <c r="AJ84" s="37"/>
    </row>
    <row r="85" spans="1:36">
      <c r="A85" s="265">
        <v>44075</v>
      </c>
      <c r="B85" s="115" t="s">
        <v>227</v>
      </c>
      <c r="C85" s="37">
        <v>880897141</v>
      </c>
      <c r="D85" s="115"/>
      <c r="E85" s="115" t="s">
        <v>139</v>
      </c>
      <c r="F85" s="115" t="s">
        <v>140</v>
      </c>
      <c r="G85" s="115" t="s">
        <v>142</v>
      </c>
      <c r="H85" s="265">
        <v>44075</v>
      </c>
      <c r="I85" s="37"/>
      <c r="J85" s="265">
        <v>44103</v>
      </c>
      <c r="K85" s="37"/>
      <c r="L85" s="688">
        <v>100200</v>
      </c>
      <c r="M85" s="37"/>
      <c r="N85" s="115"/>
      <c r="O85" s="115" t="s">
        <v>2290</v>
      </c>
      <c r="P85" s="37">
        <v>300</v>
      </c>
      <c r="Q85" s="265">
        <v>44087</v>
      </c>
      <c r="R85" s="37">
        <v>140.6</v>
      </c>
      <c r="S85" s="37"/>
      <c r="T85" s="37"/>
      <c r="U85" s="37"/>
      <c r="V85" s="37"/>
      <c r="W85" s="37"/>
      <c r="X85" s="37"/>
      <c r="Y85" s="37"/>
      <c r="Z85" s="37"/>
      <c r="AA85" s="37"/>
      <c r="AB85" s="37"/>
      <c r="AC85" s="37"/>
      <c r="AD85" s="37"/>
      <c r="AE85" s="37"/>
      <c r="AF85" s="37"/>
      <c r="AG85" s="37"/>
      <c r="AH85" s="37"/>
      <c r="AI85" s="37"/>
      <c r="AJ85" s="37"/>
    </row>
    <row r="86" spans="1:36">
      <c r="A86" s="265">
        <v>44078</v>
      </c>
      <c r="B86" s="115" t="s">
        <v>138</v>
      </c>
      <c r="C86" s="37">
        <v>880692377</v>
      </c>
      <c r="D86" s="37"/>
      <c r="E86" s="115" t="s">
        <v>139</v>
      </c>
      <c r="F86" s="115" t="s">
        <v>140</v>
      </c>
      <c r="G86" s="115" t="s">
        <v>148</v>
      </c>
      <c r="H86" s="37"/>
      <c r="I86" s="265">
        <v>44078</v>
      </c>
      <c r="J86" s="265">
        <v>44084</v>
      </c>
      <c r="K86" s="115" t="s">
        <v>148</v>
      </c>
      <c r="L86" s="115" t="s">
        <v>544</v>
      </c>
      <c r="M86" s="37">
        <v>16</v>
      </c>
      <c r="N86" s="37"/>
      <c r="O86" s="115" t="s">
        <v>2291</v>
      </c>
      <c r="P86" s="37"/>
      <c r="Q86" s="37"/>
      <c r="R86" s="37"/>
      <c r="S86" s="37"/>
      <c r="T86" s="37"/>
      <c r="U86" s="37"/>
      <c r="V86" s="37"/>
      <c r="W86" s="37"/>
      <c r="X86" s="37"/>
      <c r="Y86" s="37"/>
      <c r="Z86" s="37"/>
      <c r="AA86" s="37"/>
      <c r="AB86" s="37"/>
      <c r="AC86" s="37"/>
      <c r="AD86" s="37"/>
      <c r="AE86" s="37"/>
      <c r="AF86" s="37"/>
      <c r="AG86" s="37"/>
      <c r="AH86" s="37"/>
      <c r="AI86" s="37"/>
      <c r="AJ86" s="37"/>
    </row>
    <row r="87" spans="1:36">
      <c r="A87" s="265">
        <v>44081</v>
      </c>
      <c r="B87" s="115" t="s">
        <v>157</v>
      </c>
      <c r="C87" s="37">
        <v>882169993</v>
      </c>
      <c r="D87" s="37">
        <v>164055401</v>
      </c>
      <c r="E87" s="115" t="s">
        <v>139</v>
      </c>
      <c r="F87" s="115" t="s">
        <v>100</v>
      </c>
      <c r="G87" s="115"/>
      <c r="H87" s="37"/>
      <c r="I87" s="265">
        <v>44081</v>
      </c>
      <c r="J87" s="265"/>
      <c r="K87" s="115" t="s">
        <v>190</v>
      </c>
      <c r="L87" s="783">
        <v>80100</v>
      </c>
      <c r="M87" s="37">
        <v>16</v>
      </c>
      <c r="N87" s="37"/>
      <c r="O87" s="115"/>
      <c r="P87" s="37"/>
      <c r="Q87" s="37"/>
      <c r="R87" s="37"/>
      <c r="S87" s="37"/>
      <c r="T87" s="37"/>
      <c r="U87" s="37"/>
      <c r="V87" s="37"/>
      <c r="W87" s="37"/>
      <c r="X87" s="37"/>
      <c r="Y87" s="37"/>
      <c r="Z87" s="37"/>
      <c r="AA87" s="37"/>
      <c r="AB87" s="37"/>
      <c r="AC87" s="37"/>
      <c r="AD87" s="37"/>
      <c r="AE87" s="37"/>
      <c r="AF87" s="37"/>
      <c r="AG87" s="37"/>
      <c r="AH87" s="37"/>
      <c r="AI87" s="37"/>
      <c r="AJ87" s="37"/>
    </row>
    <row r="88" spans="1:36">
      <c r="A88" s="265">
        <v>44083</v>
      </c>
      <c r="B88" s="115" t="s">
        <v>156</v>
      </c>
      <c r="C88" s="37">
        <v>880043955</v>
      </c>
      <c r="D88" s="115"/>
      <c r="E88" s="115" t="s">
        <v>139</v>
      </c>
      <c r="F88" s="115" t="s">
        <v>140</v>
      </c>
      <c r="G88" s="115" t="s">
        <v>294</v>
      </c>
      <c r="H88" s="37"/>
      <c r="I88" s="265">
        <v>44083</v>
      </c>
      <c r="J88" s="265">
        <v>44089</v>
      </c>
      <c r="K88" s="115"/>
      <c r="L88" s="115"/>
      <c r="M88" s="37">
        <v>16</v>
      </c>
      <c r="N88" s="115"/>
      <c r="O88" s="115"/>
      <c r="P88" s="115"/>
      <c r="Q88" s="37"/>
      <c r="R88" s="37"/>
      <c r="S88" s="37"/>
      <c r="T88" s="37"/>
      <c r="U88" s="37"/>
      <c r="V88" s="37"/>
      <c r="W88" s="37"/>
      <c r="X88" s="37"/>
      <c r="Y88" s="37"/>
      <c r="Z88" s="37"/>
      <c r="AA88" s="37"/>
      <c r="AB88" s="37"/>
      <c r="AC88" s="37"/>
      <c r="AD88" s="37"/>
      <c r="AE88" s="37"/>
      <c r="AF88" s="37"/>
      <c r="AG88" s="37"/>
      <c r="AH88" s="37"/>
      <c r="AI88" s="37"/>
      <c r="AJ88" s="37"/>
    </row>
    <row r="89" spans="1:36">
      <c r="A89" s="265">
        <v>44070</v>
      </c>
      <c r="B89" s="115" t="s">
        <v>154</v>
      </c>
      <c r="C89" s="37">
        <v>881747781</v>
      </c>
      <c r="D89" s="109" t="s">
        <v>2292</v>
      </c>
      <c r="E89" s="115" t="s">
        <v>139</v>
      </c>
      <c r="F89" s="115" t="s">
        <v>100</v>
      </c>
      <c r="G89" s="115"/>
      <c r="H89" s="37"/>
      <c r="I89" s="265">
        <v>44081</v>
      </c>
      <c r="J89" s="265">
        <v>44085</v>
      </c>
      <c r="K89" s="115" t="s">
        <v>225</v>
      </c>
      <c r="L89" s="115" t="s">
        <v>2293</v>
      </c>
      <c r="M89" s="37">
        <v>17.5</v>
      </c>
      <c r="N89" s="37"/>
      <c r="O89" s="115" t="s">
        <v>2253</v>
      </c>
      <c r="P89" s="37"/>
      <c r="Q89" s="37"/>
      <c r="R89" s="37"/>
      <c r="S89" s="37"/>
      <c r="T89" s="37"/>
      <c r="U89" s="37"/>
      <c r="V89" s="37"/>
      <c r="W89" s="37"/>
      <c r="X89" s="37"/>
      <c r="Y89" s="37"/>
      <c r="Z89" s="37"/>
      <c r="AA89" s="37"/>
      <c r="AB89" s="37"/>
      <c r="AC89" s="37"/>
      <c r="AD89" s="37"/>
      <c r="AE89" s="37"/>
      <c r="AF89" s="37"/>
      <c r="AG89" s="37"/>
      <c r="AH89" s="37"/>
      <c r="AI89" s="37"/>
      <c r="AJ89" s="37"/>
    </row>
    <row r="90" spans="1:36">
      <c r="A90" s="265">
        <v>44098</v>
      </c>
      <c r="B90" s="115" t="s">
        <v>149</v>
      </c>
      <c r="C90" s="331">
        <v>881211275</v>
      </c>
      <c r="D90" s="527"/>
      <c r="E90" s="115" t="s">
        <v>139</v>
      </c>
      <c r="F90" s="115" t="s">
        <v>140</v>
      </c>
      <c r="G90" s="115" t="s">
        <v>2294</v>
      </c>
      <c r="H90" s="265"/>
      <c r="I90" s="265">
        <v>44104</v>
      </c>
      <c r="J90" s="265"/>
      <c r="K90" s="115" t="s">
        <v>2294</v>
      </c>
      <c r="L90" s="115"/>
      <c r="M90" s="37">
        <v>18</v>
      </c>
      <c r="N90" s="37"/>
      <c r="O90" s="680" t="s">
        <v>2270</v>
      </c>
      <c r="P90" s="37"/>
      <c r="Q90" s="37"/>
      <c r="R90" s="37"/>
      <c r="S90" s="37"/>
      <c r="T90" s="37"/>
      <c r="U90" s="37"/>
      <c r="V90" s="37"/>
      <c r="W90" s="37"/>
      <c r="X90" s="37"/>
      <c r="Y90" s="37"/>
      <c r="Z90" s="37"/>
      <c r="AA90" s="37"/>
      <c r="AB90" s="37"/>
      <c r="AC90" s="37"/>
      <c r="AD90" s="37"/>
      <c r="AE90" s="37"/>
      <c r="AF90" s="37"/>
      <c r="AG90" s="37"/>
      <c r="AH90" s="37"/>
      <c r="AI90" s="37"/>
      <c r="AJ90" s="37"/>
    </row>
    <row r="91" spans="1:36">
      <c r="A91" s="265">
        <v>44078</v>
      </c>
      <c r="B91" s="115" t="s">
        <v>154</v>
      </c>
      <c r="C91" s="37">
        <v>880692419</v>
      </c>
      <c r="D91" s="109" t="s">
        <v>2295</v>
      </c>
      <c r="E91" s="115" t="s">
        <v>152</v>
      </c>
      <c r="F91" s="115" t="s">
        <v>100</v>
      </c>
      <c r="G91" s="37"/>
      <c r="H91" s="37"/>
      <c r="I91" s="265">
        <v>44078</v>
      </c>
      <c r="J91" s="265">
        <v>44092</v>
      </c>
      <c r="K91" s="115" t="s">
        <v>181</v>
      </c>
      <c r="L91" s="115" t="s">
        <v>353</v>
      </c>
      <c r="M91" s="37">
        <v>18.059999999999999</v>
      </c>
      <c r="N91" s="37"/>
      <c r="O91" s="115" t="s">
        <v>2296</v>
      </c>
      <c r="P91" s="37"/>
      <c r="Q91" s="37"/>
      <c r="R91" s="37"/>
      <c r="S91" s="37"/>
      <c r="T91" s="37"/>
      <c r="U91" s="37"/>
      <c r="V91" s="37"/>
      <c r="W91" s="37"/>
      <c r="X91" s="37"/>
      <c r="Y91" s="37"/>
      <c r="Z91" s="37"/>
      <c r="AA91" s="37"/>
      <c r="AB91" s="37"/>
      <c r="AC91" s="37"/>
      <c r="AD91" s="37"/>
      <c r="AE91" s="37"/>
      <c r="AF91" s="37"/>
      <c r="AG91" s="37"/>
      <c r="AH91" s="37"/>
      <c r="AI91" s="37"/>
      <c r="AJ91" s="37"/>
    </row>
    <row r="92" spans="1:36">
      <c r="A92" s="782">
        <v>44102</v>
      </c>
      <c r="B92" s="115" t="s">
        <v>175</v>
      </c>
      <c r="C92" s="331">
        <v>881567481</v>
      </c>
      <c r="D92" s="509" t="s">
        <v>2297</v>
      </c>
      <c r="E92" s="115" t="s">
        <v>152</v>
      </c>
      <c r="F92" s="115" t="s">
        <v>100</v>
      </c>
      <c r="G92" s="624" t="s">
        <v>163</v>
      </c>
      <c r="H92" s="265"/>
      <c r="I92" s="265">
        <v>44102</v>
      </c>
      <c r="J92" s="265"/>
      <c r="K92" s="624" t="s">
        <v>163</v>
      </c>
      <c r="L92" s="115"/>
      <c r="M92" s="521">
        <v>18.2</v>
      </c>
      <c r="N92" s="37"/>
      <c r="O92" s="680" t="s">
        <v>2251</v>
      </c>
      <c r="P92" s="37"/>
      <c r="Q92" s="37"/>
      <c r="R92" s="37"/>
      <c r="S92" s="37"/>
      <c r="T92" s="37"/>
      <c r="U92" s="37"/>
      <c r="V92" s="37"/>
      <c r="W92" s="37"/>
      <c r="X92" s="37"/>
      <c r="Y92" s="37"/>
      <c r="Z92" s="37"/>
      <c r="AA92" s="37"/>
      <c r="AB92" s="37"/>
      <c r="AC92" s="37"/>
      <c r="AD92" s="37"/>
      <c r="AE92" s="37"/>
      <c r="AF92" s="37"/>
      <c r="AG92" s="37"/>
      <c r="AH92" s="37"/>
      <c r="AI92" s="37"/>
      <c r="AJ92" s="37"/>
    </row>
    <row r="93" spans="1:36">
      <c r="A93" s="265">
        <v>44078</v>
      </c>
      <c r="B93" s="115" t="s">
        <v>227</v>
      </c>
      <c r="C93" s="37">
        <v>880816505</v>
      </c>
      <c r="D93" s="109" t="s">
        <v>2298</v>
      </c>
      <c r="E93" s="115" t="s">
        <v>152</v>
      </c>
      <c r="F93" s="115" t="s">
        <v>140</v>
      </c>
      <c r="G93" s="115" t="s">
        <v>148</v>
      </c>
      <c r="H93" s="265">
        <v>44078</v>
      </c>
      <c r="I93" s="265">
        <v>44078</v>
      </c>
      <c r="J93" s="265"/>
      <c r="K93" s="37"/>
      <c r="L93" s="783">
        <v>100200</v>
      </c>
      <c r="M93" s="37">
        <v>19</v>
      </c>
      <c r="N93" s="37"/>
      <c r="O93" s="115" t="s">
        <v>2299</v>
      </c>
      <c r="P93" s="37"/>
      <c r="Q93" s="37"/>
      <c r="R93" s="37"/>
      <c r="S93" s="37"/>
      <c r="T93" s="37"/>
      <c r="U93" s="37"/>
      <c r="V93" s="37"/>
      <c r="W93" s="37"/>
      <c r="X93" s="37"/>
      <c r="Y93" s="37"/>
      <c r="Z93" s="37"/>
      <c r="AA93" s="37"/>
      <c r="AB93" s="37"/>
      <c r="AC93" s="37"/>
      <c r="AD93" s="37"/>
      <c r="AE93" s="37"/>
      <c r="AF93" s="37"/>
      <c r="AG93" s="37"/>
      <c r="AH93" s="37"/>
      <c r="AI93" s="37"/>
      <c r="AJ93" s="37"/>
    </row>
    <row r="94" spans="1:36">
      <c r="A94" s="782">
        <v>44102</v>
      </c>
      <c r="B94" s="115" t="s">
        <v>146</v>
      </c>
      <c r="C94" s="331">
        <v>881433717</v>
      </c>
      <c r="D94" s="509" t="s">
        <v>2300</v>
      </c>
      <c r="E94" s="115" t="s">
        <v>152</v>
      </c>
      <c r="F94" s="115" t="s">
        <v>100</v>
      </c>
      <c r="G94" s="624"/>
      <c r="H94" s="265"/>
      <c r="I94" s="265">
        <v>44102</v>
      </c>
      <c r="J94" s="265"/>
      <c r="K94" s="624" t="s">
        <v>459</v>
      </c>
      <c r="L94" s="115"/>
      <c r="M94" s="521">
        <v>19</v>
      </c>
      <c r="N94" s="37"/>
      <c r="O94" s="680" t="s">
        <v>2251</v>
      </c>
      <c r="P94" s="37"/>
      <c r="Q94" s="37"/>
      <c r="R94" s="37"/>
      <c r="S94" s="37"/>
      <c r="T94" s="37"/>
      <c r="U94" s="37"/>
      <c r="V94" s="37"/>
      <c r="W94" s="37"/>
      <c r="X94" s="37"/>
      <c r="Y94" s="37"/>
      <c r="Z94" s="37"/>
      <c r="AA94" s="37"/>
      <c r="AB94" s="37"/>
      <c r="AC94" s="37"/>
      <c r="AD94" s="37"/>
      <c r="AE94" s="37"/>
      <c r="AF94" s="37"/>
      <c r="AG94" s="37"/>
      <c r="AH94" s="37"/>
      <c r="AI94" s="37"/>
      <c r="AJ94" s="37"/>
    </row>
    <row r="95" spans="1:36">
      <c r="A95" s="265">
        <v>44082</v>
      </c>
      <c r="B95" s="115" t="s">
        <v>154</v>
      </c>
      <c r="C95" s="37">
        <v>881791574</v>
      </c>
      <c r="D95" s="37"/>
      <c r="E95" s="115" t="s">
        <v>139</v>
      </c>
      <c r="F95" s="115" t="s">
        <v>100</v>
      </c>
      <c r="G95" s="115"/>
      <c r="H95" s="37"/>
      <c r="I95" s="265">
        <v>44097</v>
      </c>
      <c r="J95" s="265"/>
      <c r="K95" s="278" t="s">
        <v>190</v>
      </c>
      <c r="L95" s="115"/>
      <c r="M95" s="37">
        <v>19</v>
      </c>
      <c r="N95" s="37"/>
      <c r="O95" s="115" t="s">
        <v>2261</v>
      </c>
      <c r="P95" s="37"/>
      <c r="Q95" s="37"/>
      <c r="R95" s="37"/>
      <c r="S95" s="37"/>
      <c r="T95" s="37"/>
      <c r="U95" s="37"/>
      <c r="V95" s="37"/>
      <c r="W95" s="37"/>
      <c r="X95" s="37"/>
      <c r="Y95" s="37"/>
      <c r="Z95" s="37"/>
      <c r="AA95" s="37"/>
      <c r="AB95" s="37"/>
      <c r="AC95" s="37"/>
      <c r="AD95" s="37"/>
      <c r="AE95" s="37"/>
      <c r="AF95" s="37"/>
      <c r="AG95" s="37"/>
      <c r="AH95" s="37"/>
      <c r="AI95" s="37"/>
      <c r="AJ95" s="37"/>
    </row>
    <row r="96" spans="1:36">
      <c r="A96" s="265">
        <v>44076</v>
      </c>
      <c r="B96" s="115" t="s">
        <v>146</v>
      </c>
      <c r="C96" s="37">
        <v>882070143</v>
      </c>
      <c r="D96" s="115"/>
      <c r="E96" s="115" t="s">
        <v>139</v>
      </c>
      <c r="F96" s="115" t="s">
        <v>140</v>
      </c>
      <c r="G96" s="115" t="s">
        <v>2301</v>
      </c>
      <c r="H96" s="37"/>
      <c r="I96" s="37"/>
      <c r="J96" s="265">
        <v>44091</v>
      </c>
      <c r="K96" s="37"/>
      <c r="L96" s="115" t="s">
        <v>485</v>
      </c>
      <c r="M96" s="37"/>
      <c r="N96" s="115"/>
      <c r="O96" s="115" t="s">
        <v>195</v>
      </c>
      <c r="P96" s="37"/>
      <c r="Q96" s="37"/>
      <c r="R96" s="37"/>
      <c r="S96" s="37"/>
      <c r="T96" s="37"/>
      <c r="U96" s="37"/>
      <c r="V96" s="37"/>
      <c r="W96" s="37"/>
      <c r="X96" s="37"/>
      <c r="Y96" s="37"/>
      <c r="Z96" s="37"/>
      <c r="AA96" s="37"/>
      <c r="AB96" s="37"/>
      <c r="AC96" s="37"/>
      <c r="AD96" s="37"/>
      <c r="AE96" s="37"/>
      <c r="AF96" s="37"/>
      <c r="AG96" s="37"/>
      <c r="AH96" s="37"/>
      <c r="AI96" s="37"/>
      <c r="AJ96" s="37"/>
    </row>
    <row r="97" spans="1:36">
      <c r="A97" s="265">
        <v>44076</v>
      </c>
      <c r="B97" s="115" t="s">
        <v>149</v>
      </c>
      <c r="C97" s="37">
        <v>882237661</v>
      </c>
      <c r="D97" s="115"/>
      <c r="E97" s="115" t="s">
        <v>139</v>
      </c>
      <c r="F97" s="115" t="s">
        <v>140</v>
      </c>
      <c r="G97" s="115" t="s">
        <v>168</v>
      </c>
      <c r="H97" s="37"/>
      <c r="I97" s="37"/>
      <c r="J97" s="265">
        <v>44091</v>
      </c>
      <c r="K97" s="37"/>
      <c r="L97" s="688">
        <v>100200</v>
      </c>
      <c r="M97" s="37"/>
      <c r="N97" s="115"/>
      <c r="O97" s="115" t="s">
        <v>494</v>
      </c>
      <c r="P97" s="37"/>
      <c r="Q97" s="37"/>
      <c r="R97" s="37"/>
      <c r="S97" s="37"/>
      <c r="T97" s="37"/>
      <c r="U97" s="37"/>
      <c r="V97" s="37"/>
      <c r="W97" s="37"/>
      <c r="X97" s="37"/>
      <c r="Y97" s="37"/>
      <c r="Z97" s="37"/>
      <c r="AA97" s="37"/>
      <c r="AB97" s="37"/>
      <c r="AC97" s="37"/>
      <c r="AD97" s="37"/>
      <c r="AE97" s="37"/>
      <c r="AF97" s="37"/>
      <c r="AG97" s="37"/>
      <c r="AH97" s="37"/>
      <c r="AI97" s="37"/>
      <c r="AJ97" s="37"/>
    </row>
    <row r="98" spans="1:36">
      <c r="A98" s="265">
        <v>44076</v>
      </c>
      <c r="B98" s="115" t="s">
        <v>154</v>
      </c>
      <c r="C98" s="37">
        <v>880177820</v>
      </c>
      <c r="D98" s="115"/>
      <c r="E98" s="115" t="s">
        <v>139</v>
      </c>
      <c r="F98" s="115" t="s">
        <v>100</v>
      </c>
      <c r="G98" s="37"/>
      <c r="H98" s="37"/>
      <c r="I98" s="37"/>
      <c r="J98" s="265">
        <v>44091</v>
      </c>
      <c r="K98" s="37"/>
      <c r="L98" s="37"/>
      <c r="M98" s="37"/>
      <c r="N98" s="37"/>
      <c r="O98" s="37"/>
      <c r="P98" s="37"/>
      <c r="Q98" s="37"/>
      <c r="R98" s="37"/>
      <c r="S98" s="37"/>
      <c r="T98" s="37"/>
      <c r="U98" s="37"/>
      <c r="V98" s="37"/>
      <c r="W98" s="37"/>
      <c r="X98" s="37"/>
      <c r="Y98" s="37"/>
      <c r="Z98" s="37"/>
      <c r="AA98" s="37"/>
      <c r="AB98" s="37"/>
      <c r="AC98" s="37"/>
      <c r="AD98" s="37"/>
      <c r="AE98" s="37"/>
      <c r="AF98" s="37"/>
      <c r="AG98" s="37"/>
      <c r="AH98" s="37"/>
      <c r="AI98" s="37"/>
      <c r="AJ98" s="37"/>
    </row>
    <row r="99" spans="1:36">
      <c r="A99" s="265">
        <v>44095</v>
      </c>
      <c r="B99" s="115" t="s">
        <v>157</v>
      </c>
      <c r="C99" s="331">
        <v>880056932</v>
      </c>
      <c r="D99" s="781" t="s">
        <v>2302</v>
      </c>
      <c r="E99" s="115" t="s">
        <v>139</v>
      </c>
      <c r="F99" s="115" t="s">
        <v>100</v>
      </c>
      <c r="G99" s="115"/>
      <c r="H99" s="265"/>
      <c r="I99" s="265">
        <v>44095</v>
      </c>
      <c r="J99" s="265"/>
      <c r="K99" s="115" t="s">
        <v>459</v>
      </c>
      <c r="L99" s="115"/>
      <c r="M99" s="37">
        <v>19</v>
      </c>
      <c r="N99" s="37"/>
      <c r="O99" s="680"/>
      <c r="P99" s="37"/>
      <c r="Q99" s="37"/>
      <c r="R99" s="37"/>
      <c r="S99" s="37"/>
      <c r="T99" s="37"/>
      <c r="U99" s="37"/>
      <c r="V99" s="37"/>
      <c r="W99" s="37"/>
      <c r="X99" s="37"/>
      <c r="Y99" s="37"/>
      <c r="Z99" s="37"/>
      <c r="AA99" s="37"/>
      <c r="AB99" s="37"/>
      <c r="AC99" s="37"/>
      <c r="AD99" s="37"/>
      <c r="AE99" s="37"/>
      <c r="AF99" s="37"/>
      <c r="AG99" s="37"/>
      <c r="AH99" s="37"/>
      <c r="AI99" s="37"/>
      <c r="AJ99" s="37"/>
    </row>
    <row r="100" spans="1:36">
      <c r="A100" s="265">
        <v>44099</v>
      </c>
      <c r="B100" s="115" t="s">
        <v>175</v>
      </c>
      <c r="C100" s="331">
        <v>880018246</v>
      </c>
      <c r="D100" s="510"/>
      <c r="E100" s="115" t="s">
        <v>139</v>
      </c>
      <c r="F100" s="115" t="s">
        <v>140</v>
      </c>
      <c r="G100" s="624" t="s">
        <v>294</v>
      </c>
      <c r="H100" s="265"/>
      <c r="I100" s="265">
        <v>44099</v>
      </c>
      <c r="J100" s="265"/>
      <c r="K100" s="624" t="s">
        <v>294</v>
      </c>
      <c r="L100" s="115"/>
      <c r="M100" s="521">
        <v>19</v>
      </c>
      <c r="N100" s="37"/>
      <c r="O100" s="680" t="s">
        <v>2303</v>
      </c>
      <c r="P100" s="37"/>
      <c r="Q100" s="37"/>
      <c r="R100" s="37"/>
      <c r="S100" s="37"/>
      <c r="T100" s="37"/>
      <c r="U100" s="37"/>
      <c r="V100" s="37"/>
      <c r="W100" s="37"/>
      <c r="X100" s="37"/>
      <c r="Y100" s="37"/>
      <c r="Z100" s="37"/>
      <c r="AA100" s="37"/>
      <c r="AB100" s="37"/>
      <c r="AC100" s="37"/>
      <c r="AD100" s="37"/>
      <c r="AE100" s="37"/>
      <c r="AF100" s="37"/>
      <c r="AG100" s="37"/>
      <c r="AH100" s="37"/>
      <c r="AI100" s="37"/>
      <c r="AJ100" s="37"/>
    </row>
    <row r="101" spans="1:36">
      <c r="A101" s="265">
        <v>44076</v>
      </c>
      <c r="B101" s="115" t="s">
        <v>146</v>
      </c>
      <c r="C101" s="37">
        <v>880376875</v>
      </c>
      <c r="D101" s="109" t="s">
        <v>2304</v>
      </c>
      <c r="E101" s="115" t="s">
        <v>139</v>
      </c>
      <c r="F101" s="115" t="s">
        <v>150</v>
      </c>
      <c r="G101" s="115" t="s">
        <v>792</v>
      </c>
      <c r="H101" s="37"/>
      <c r="I101" s="265">
        <v>44077</v>
      </c>
      <c r="J101" s="265">
        <v>44089</v>
      </c>
      <c r="K101" s="115" t="s">
        <v>306</v>
      </c>
      <c r="L101" s="115" t="s">
        <v>577</v>
      </c>
      <c r="M101" s="37">
        <v>19.8</v>
      </c>
      <c r="N101" s="115"/>
      <c r="O101" s="115" t="s">
        <v>2305</v>
      </c>
      <c r="P101" s="115" t="s">
        <v>474</v>
      </c>
      <c r="Q101" s="37"/>
      <c r="R101" s="37"/>
      <c r="S101" s="37"/>
      <c r="T101" s="37"/>
      <c r="U101" s="37"/>
      <c r="V101" s="37"/>
      <c r="W101" s="37"/>
      <c r="X101" s="37"/>
      <c r="Y101" s="37"/>
      <c r="Z101" s="37"/>
      <c r="AA101" s="37"/>
      <c r="AB101" s="37"/>
      <c r="AC101" s="37"/>
      <c r="AD101" s="37"/>
      <c r="AE101" s="37"/>
      <c r="AF101" s="37"/>
      <c r="AG101" s="37"/>
      <c r="AH101" s="37"/>
      <c r="AI101" s="37"/>
      <c r="AJ101" s="37"/>
    </row>
    <row r="102" spans="1:36">
      <c r="A102" s="265">
        <v>44076</v>
      </c>
      <c r="B102" s="115" t="s">
        <v>227</v>
      </c>
      <c r="C102" s="37">
        <v>880443332</v>
      </c>
      <c r="D102" s="115"/>
      <c r="E102" s="115" t="s">
        <v>139</v>
      </c>
      <c r="F102" s="115" t="s">
        <v>147</v>
      </c>
      <c r="G102" s="115" t="s">
        <v>142</v>
      </c>
      <c r="H102" s="265">
        <v>44076</v>
      </c>
      <c r="I102" s="37"/>
      <c r="J102" s="37"/>
      <c r="K102" s="37"/>
      <c r="L102" s="688">
        <v>100200</v>
      </c>
      <c r="M102" s="37"/>
      <c r="N102" s="115"/>
      <c r="O102" s="115" t="s">
        <v>2306</v>
      </c>
      <c r="P102" s="37"/>
      <c r="Q102" s="37"/>
      <c r="R102" s="37"/>
      <c r="S102" s="37"/>
      <c r="T102" s="37"/>
      <c r="U102" s="37"/>
      <c r="V102" s="37"/>
      <c r="W102" s="37"/>
      <c r="X102" s="37"/>
      <c r="Y102" s="37"/>
      <c r="Z102" s="37"/>
      <c r="AA102" s="37"/>
      <c r="AB102" s="37"/>
      <c r="AC102" s="37"/>
      <c r="AD102" s="37"/>
      <c r="AE102" s="37"/>
      <c r="AF102" s="37"/>
      <c r="AG102" s="37"/>
      <c r="AH102" s="37"/>
      <c r="AI102" s="37"/>
      <c r="AJ102" s="37"/>
    </row>
    <row r="103" spans="1:36">
      <c r="A103" s="265">
        <v>44076</v>
      </c>
      <c r="B103" s="115" t="s">
        <v>154</v>
      </c>
      <c r="C103" s="37">
        <v>881891262</v>
      </c>
      <c r="D103" s="115"/>
      <c r="E103" s="115" t="s">
        <v>139</v>
      </c>
      <c r="F103" s="115" t="s">
        <v>140</v>
      </c>
      <c r="G103" s="115" t="s">
        <v>200</v>
      </c>
      <c r="H103" s="37"/>
      <c r="I103" s="37"/>
      <c r="J103" s="265">
        <v>44090</v>
      </c>
      <c r="K103" s="37"/>
      <c r="L103" s="37">
        <v>0</v>
      </c>
      <c r="M103" s="37"/>
      <c r="N103" s="115"/>
      <c r="O103" s="115" t="s">
        <v>195</v>
      </c>
      <c r="P103" s="37"/>
      <c r="Q103" s="37"/>
      <c r="R103" s="37"/>
      <c r="S103" s="37"/>
      <c r="T103" s="37"/>
      <c r="U103" s="37"/>
      <c r="V103" s="37"/>
      <c r="W103" s="37"/>
      <c r="X103" s="37"/>
      <c r="Y103" s="37"/>
      <c r="Z103" s="37"/>
      <c r="AA103" s="37"/>
      <c r="AB103" s="37"/>
      <c r="AC103" s="37"/>
      <c r="AD103" s="37"/>
      <c r="AE103" s="37"/>
      <c r="AF103" s="37"/>
      <c r="AG103" s="37"/>
      <c r="AH103" s="37"/>
      <c r="AI103" s="37"/>
      <c r="AJ103" s="37"/>
    </row>
    <row r="104" spans="1:36">
      <c r="A104" s="265">
        <v>44076</v>
      </c>
      <c r="B104" s="115" t="s">
        <v>138</v>
      </c>
      <c r="C104" s="37">
        <v>880810383</v>
      </c>
      <c r="D104" s="115"/>
      <c r="E104" s="115" t="s">
        <v>139</v>
      </c>
      <c r="F104" s="115" t="s">
        <v>140</v>
      </c>
      <c r="G104" s="115" t="s">
        <v>142</v>
      </c>
      <c r="H104" s="37"/>
      <c r="I104" s="37"/>
      <c r="J104" s="265">
        <v>44091</v>
      </c>
      <c r="K104" s="37"/>
      <c r="L104" s="37">
        <v>0</v>
      </c>
      <c r="M104" s="37"/>
      <c r="N104" s="115"/>
      <c r="O104" s="115" t="s">
        <v>195</v>
      </c>
      <c r="P104" s="37"/>
      <c r="Q104" s="37"/>
      <c r="R104" s="37"/>
      <c r="S104" s="37"/>
      <c r="T104" s="37"/>
      <c r="U104" s="37"/>
      <c r="V104" s="37"/>
      <c r="W104" s="37"/>
      <c r="X104" s="37"/>
      <c r="Y104" s="37"/>
      <c r="Z104" s="37"/>
      <c r="AA104" s="37"/>
      <c r="AB104" s="37"/>
      <c r="AC104" s="37"/>
      <c r="AD104" s="37"/>
      <c r="AE104" s="37"/>
      <c r="AF104" s="37"/>
      <c r="AG104" s="37"/>
      <c r="AH104" s="37"/>
      <c r="AI104" s="37"/>
      <c r="AJ104" s="37"/>
    </row>
    <row r="105" spans="1:36">
      <c r="A105" s="265">
        <v>44076</v>
      </c>
      <c r="B105" s="115" t="s">
        <v>154</v>
      </c>
      <c r="C105" s="37">
        <v>880945488</v>
      </c>
      <c r="D105" s="115"/>
      <c r="E105" s="115" t="s">
        <v>139</v>
      </c>
      <c r="F105" s="115" t="s">
        <v>150</v>
      </c>
      <c r="G105" s="115" t="s">
        <v>176</v>
      </c>
      <c r="H105" s="37"/>
      <c r="I105" s="37"/>
      <c r="J105" s="265">
        <v>44090</v>
      </c>
      <c r="K105" s="37"/>
      <c r="L105" s="115" t="s">
        <v>169</v>
      </c>
      <c r="M105" s="37"/>
      <c r="N105" s="115"/>
      <c r="O105" s="115" t="s">
        <v>2307</v>
      </c>
      <c r="P105" s="37"/>
      <c r="Q105" s="37"/>
      <c r="R105" s="37"/>
      <c r="S105" s="37"/>
      <c r="T105" s="37"/>
      <c r="U105" s="37"/>
      <c r="V105" s="37"/>
      <c r="W105" s="37"/>
      <c r="X105" s="37"/>
      <c r="Y105" s="37"/>
      <c r="Z105" s="37"/>
      <c r="AA105" s="37"/>
      <c r="AB105" s="37"/>
      <c r="AC105" s="37"/>
      <c r="AD105" s="37"/>
      <c r="AE105" s="37"/>
      <c r="AF105" s="37"/>
      <c r="AG105" s="37"/>
      <c r="AH105" s="37"/>
      <c r="AI105" s="37"/>
      <c r="AJ105" s="37"/>
    </row>
    <row r="106" spans="1:36">
      <c r="A106" s="265">
        <v>44076</v>
      </c>
      <c r="B106" s="115" t="s">
        <v>144</v>
      </c>
      <c r="C106" s="37">
        <v>882605607</v>
      </c>
      <c r="D106" s="115"/>
      <c r="E106" s="115" t="s">
        <v>139</v>
      </c>
      <c r="F106" s="115" t="s">
        <v>140</v>
      </c>
      <c r="G106" s="115" t="s">
        <v>1787</v>
      </c>
      <c r="H106" s="37"/>
      <c r="I106" s="37"/>
      <c r="J106" s="265">
        <v>44091</v>
      </c>
      <c r="K106" s="37"/>
      <c r="L106" s="115" t="s">
        <v>2308</v>
      </c>
      <c r="M106" s="37"/>
      <c r="N106" s="115"/>
      <c r="O106" s="115" t="s">
        <v>2309</v>
      </c>
      <c r="P106" s="115" t="s">
        <v>301</v>
      </c>
      <c r="Q106" s="37"/>
      <c r="R106" s="37"/>
      <c r="S106" s="37"/>
      <c r="T106" s="37"/>
      <c r="U106" s="37"/>
      <c r="V106" s="37"/>
      <c r="W106" s="37"/>
      <c r="X106" s="37"/>
      <c r="Y106" s="37"/>
      <c r="Z106" s="37"/>
      <c r="AA106" s="37"/>
      <c r="AB106" s="37"/>
      <c r="AC106" s="37"/>
      <c r="AD106" s="37"/>
      <c r="AE106" s="37"/>
      <c r="AF106" s="37"/>
      <c r="AG106" s="37"/>
      <c r="AH106" s="37"/>
      <c r="AI106" s="37"/>
      <c r="AJ106" s="37"/>
    </row>
    <row r="107" spans="1:36">
      <c r="A107" s="265">
        <v>44076</v>
      </c>
      <c r="B107" s="115" t="s">
        <v>146</v>
      </c>
      <c r="C107" s="37">
        <v>882345715</v>
      </c>
      <c r="D107" s="115"/>
      <c r="E107" s="115" t="s">
        <v>139</v>
      </c>
      <c r="F107" s="115" t="s">
        <v>140</v>
      </c>
      <c r="G107" s="115" t="s">
        <v>306</v>
      </c>
      <c r="H107" s="37"/>
      <c r="I107" s="37"/>
      <c r="J107" s="265">
        <v>44090</v>
      </c>
      <c r="K107" s="37"/>
      <c r="L107" s="115" t="s">
        <v>485</v>
      </c>
      <c r="M107" s="37"/>
      <c r="N107" s="115"/>
      <c r="O107" s="115" t="s">
        <v>195</v>
      </c>
      <c r="P107" s="37"/>
      <c r="Q107" s="37"/>
      <c r="R107" s="37"/>
      <c r="S107" s="37"/>
      <c r="T107" s="37"/>
      <c r="U107" s="37"/>
      <c r="V107" s="37"/>
      <c r="W107" s="37"/>
      <c r="X107" s="37"/>
      <c r="Y107" s="37"/>
      <c r="Z107" s="37"/>
      <c r="AA107" s="37"/>
      <c r="AB107" s="37"/>
      <c r="AC107" s="37"/>
      <c r="AD107" s="37"/>
      <c r="AE107" s="37"/>
      <c r="AF107" s="37"/>
      <c r="AG107" s="37"/>
      <c r="AH107" s="37"/>
      <c r="AI107" s="37"/>
      <c r="AJ107" s="37"/>
    </row>
    <row r="108" spans="1:36">
      <c r="A108" s="265">
        <v>44076</v>
      </c>
      <c r="B108" s="115" t="s">
        <v>154</v>
      </c>
      <c r="C108" s="37">
        <v>880222705</v>
      </c>
      <c r="D108" s="115"/>
      <c r="E108" s="115" t="s">
        <v>139</v>
      </c>
      <c r="F108" s="115" t="s">
        <v>100</v>
      </c>
      <c r="G108" s="37"/>
      <c r="H108" s="37"/>
      <c r="I108" s="37"/>
      <c r="J108" s="265">
        <v>44090</v>
      </c>
      <c r="K108" s="37"/>
      <c r="L108" s="115" t="s">
        <v>373</v>
      </c>
      <c r="M108" s="37"/>
      <c r="N108" s="37"/>
      <c r="O108" s="37"/>
      <c r="P108" s="37"/>
      <c r="Q108" s="37"/>
      <c r="R108" s="37"/>
      <c r="S108" s="37"/>
      <c r="T108" s="37"/>
      <c r="U108" s="37"/>
      <c r="V108" s="37"/>
      <c r="W108" s="37"/>
      <c r="X108" s="37"/>
      <c r="Y108" s="37"/>
      <c r="Z108" s="37"/>
      <c r="AA108" s="37"/>
      <c r="AB108" s="37"/>
      <c r="AC108" s="37"/>
      <c r="AD108" s="37"/>
      <c r="AE108" s="37"/>
      <c r="AF108" s="37"/>
      <c r="AG108" s="37"/>
      <c r="AH108" s="37"/>
      <c r="AI108" s="37"/>
      <c r="AJ108" s="37"/>
    </row>
    <row r="109" spans="1:36">
      <c r="A109" s="265">
        <v>44076</v>
      </c>
      <c r="B109" s="115" t="s">
        <v>156</v>
      </c>
      <c r="C109" s="37">
        <v>882158890</v>
      </c>
      <c r="D109" s="115"/>
      <c r="E109" s="115" t="s">
        <v>152</v>
      </c>
      <c r="F109" s="115" t="s">
        <v>140</v>
      </c>
      <c r="G109" s="115" t="s">
        <v>176</v>
      </c>
      <c r="H109" s="37"/>
      <c r="I109" s="37"/>
      <c r="J109" s="265">
        <v>44084</v>
      </c>
      <c r="K109" s="37"/>
      <c r="L109" s="115" t="s">
        <v>373</v>
      </c>
      <c r="M109" s="37"/>
      <c r="N109" s="37"/>
      <c r="O109" s="37"/>
      <c r="P109" s="37"/>
      <c r="Q109" s="37"/>
      <c r="R109" s="37"/>
      <c r="S109" s="37"/>
      <c r="T109" s="37"/>
      <c r="U109" s="37"/>
      <c r="V109" s="37"/>
      <c r="W109" s="37"/>
      <c r="X109" s="37"/>
      <c r="Y109" s="37"/>
      <c r="Z109" s="37"/>
      <c r="AA109" s="37"/>
      <c r="AB109" s="37"/>
      <c r="AC109" s="37"/>
      <c r="AD109" s="37"/>
      <c r="AE109" s="37"/>
      <c r="AF109" s="37"/>
      <c r="AG109" s="37"/>
      <c r="AH109" s="37"/>
      <c r="AI109" s="37"/>
      <c r="AJ109" s="37"/>
    </row>
    <row r="110" spans="1:36">
      <c r="A110" s="265">
        <v>44076</v>
      </c>
      <c r="B110" s="115" t="s">
        <v>144</v>
      </c>
      <c r="C110" s="37">
        <v>880046225</v>
      </c>
      <c r="D110" s="115"/>
      <c r="E110" s="115" t="s">
        <v>139</v>
      </c>
      <c r="F110" s="115" t="s">
        <v>140</v>
      </c>
      <c r="G110" s="115" t="s">
        <v>2310</v>
      </c>
      <c r="H110" s="265">
        <v>44082</v>
      </c>
      <c r="I110" s="37"/>
      <c r="J110" s="265">
        <v>44085</v>
      </c>
      <c r="K110" s="37"/>
      <c r="L110" s="115" t="s">
        <v>577</v>
      </c>
      <c r="M110" s="37"/>
      <c r="N110" s="115"/>
      <c r="O110" s="115" t="s">
        <v>2311</v>
      </c>
      <c r="P110" s="115" t="s">
        <v>301</v>
      </c>
      <c r="Q110" s="37"/>
      <c r="R110" s="37"/>
      <c r="S110" s="37"/>
      <c r="T110" s="37"/>
      <c r="U110" s="37"/>
      <c r="V110" s="37"/>
      <c r="W110" s="37"/>
      <c r="X110" s="37"/>
      <c r="Y110" s="37"/>
      <c r="Z110" s="37"/>
      <c r="AA110" s="37"/>
      <c r="AB110" s="37"/>
      <c r="AC110" s="37"/>
      <c r="AD110" s="37"/>
      <c r="AE110" s="37"/>
      <c r="AF110" s="37"/>
      <c r="AG110" s="37"/>
      <c r="AH110" s="37"/>
      <c r="AI110" s="37"/>
      <c r="AJ110" s="37"/>
    </row>
    <row r="111" spans="1:36">
      <c r="A111" s="265">
        <v>44076</v>
      </c>
      <c r="B111" s="115" t="s">
        <v>194</v>
      </c>
      <c r="C111" s="37">
        <v>880017758</v>
      </c>
      <c r="D111" s="115"/>
      <c r="E111" s="115" t="s">
        <v>152</v>
      </c>
      <c r="F111" s="115" t="s">
        <v>150</v>
      </c>
      <c r="G111" s="115" t="s">
        <v>142</v>
      </c>
      <c r="H111" s="37"/>
      <c r="I111" s="37"/>
      <c r="J111" s="265">
        <v>44090</v>
      </c>
      <c r="K111" s="37"/>
      <c r="L111" s="115" t="s">
        <v>312</v>
      </c>
      <c r="M111" s="37"/>
      <c r="N111" s="115"/>
      <c r="O111" s="115" t="s">
        <v>280</v>
      </c>
      <c r="P111" s="37"/>
      <c r="Q111" s="37"/>
      <c r="R111" s="37"/>
      <c r="S111" s="37"/>
      <c r="T111" s="37"/>
      <c r="U111" s="37"/>
      <c r="V111" s="37"/>
      <c r="W111" s="37"/>
      <c r="X111" s="37"/>
      <c r="Y111" s="37"/>
      <c r="Z111" s="37"/>
      <c r="AA111" s="37"/>
      <c r="AB111" s="37"/>
      <c r="AC111" s="37"/>
      <c r="AD111" s="37"/>
      <c r="AE111" s="37"/>
      <c r="AF111" s="37"/>
      <c r="AG111" s="37"/>
      <c r="AH111" s="37"/>
      <c r="AI111" s="37"/>
      <c r="AJ111" s="37"/>
    </row>
    <row r="112" spans="1:36">
      <c r="A112" s="265">
        <v>44076</v>
      </c>
      <c r="B112" s="115" t="s">
        <v>154</v>
      </c>
      <c r="C112" s="37">
        <v>880004534</v>
      </c>
      <c r="D112" s="115"/>
      <c r="E112" s="115" t="s">
        <v>139</v>
      </c>
      <c r="F112" s="115" t="s">
        <v>100</v>
      </c>
      <c r="G112" s="37"/>
      <c r="H112" s="37"/>
      <c r="I112" s="37"/>
      <c r="J112" s="265">
        <v>44090</v>
      </c>
      <c r="K112" s="37"/>
      <c r="L112" s="115" t="s">
        <v>211</v>
      </c>
      <c r="M112" s="37"/>
      <c r="N112" s="37"/>
      <c r="O112" s="37"/>
      <c r="P112" s="37"/>
      <c r="Q112" s="37"/>
      <c r="R112" s="37"/>
      <c r="S112" s="37"/>
      <c r="T112" s="37"/>
      <c r="U112" s="37"/>
      <c r="V112" s="37"/>
      <c r="W112" s="37"/>
      <c r="X112" s="37"/>
      <c r="Y112" s="37"/>
      <c r="Z112" s="37"/>
      <c r="AA112" s="37"/>
      <c r="AB112" s="37"/>
      <c r="AC112" s="37"/>
      <c r="AD112" s="37"/>
      <c r="AE112" s="37"/>
      <c r="AF112" s="37"/>
      <c r="AG112" s="37"/>
      <c r="AH112" s="37"/>
      <c r="AI112" s="37"/>
      <c r="AJ112" s="37"/>
    </row>
    <row r="113" spans="1:36">
      <c r="A113" s="265">
        <v>44076</v>
      </c>
      <c r="B113" s="115" t="s">
        <v>227</v>
      </c>
      <c r="C113" s="37">
        <v>880643058</v>
      </c>
      <c r="D113" s="115"/>
      <c r="E113" s="115" t="s">
        <v>152</v>
      </c>
      <c r="F113" s="115" t="s">
        <v>140</v>
      </c>
      <c r="G113" s="115" t="s">
        <v>142</v>
      </c>
      <c r="H113" s="265">
        <v>44076</v>
      </c>
      <c r="I113" s="37"/>
      <c r="J113" s="265">
        <v>44104</v>
      </c>
      <c r="K113" s="37"/>
      <c r="L113" s="115" t="s">
        <v>485</v>
      </c>
      <c r="M113" s="37"/>
      <c r="N113" s="115"/>
      <c r="O113" s="115" t="s">
        <v>2312</v>
      </c>
      <c r="P113" s="37">
        <v>1700</v>
      </c>
      <c r="Q113" s="37"/>
      <c r="R113" s="37"/>
      <c r="S113" s="37"/>
      <c r="T113" s="37"/>
      <c r="U113" s="37"/>
      <c r="V113" s="37"/>
      <c r="W113" s="37"/>
      <c r="X113" s="37"/>
      <c r="Y113" s="37"/>
      <c r="Z113" s="37"/>
      <c r="AA113" s="37"/>
      <c r="AB113" s="37"/>
      <c r="AC113" s="37"/>
      <c r="AD113" s="37"/>
      <c r="AE113" s="37"/>
      <c r="AF113" s="37"/>
      <c r="AG113" s="37"/>
      <c r="AH113" s="37"/>
      <c r="AI113" s="37"/>
      <c r="AJ113" s="37"/>
    </row>
    <row r="114" spans="1:36">
      <c r="A114" s="265">
        <v>44077</v>
      </c>
      <c r="B114" s="115" t="s">
        <v>156</v>
      </c>
      <c r="C114" s="37">
        <v>882258901</v>
      </c>
      <c r="D114" s="517" t="s">
        <v>2313</v>
      </c>
      <c r="E114" s="115" t="s">
        <v>139</v>
      </c>
      <c r="F114" s="115" t="s">
        <v>140</v>
      </c>
      <c r="G114" s="37"/>
      <c r="H114" s="37"/>
      <c r="I114" s="265">
        <v>44077</v>
      </c>
      <c r="J114" s="265">
        <v>44082</v>
      </c>
      <c r="K114" s="37"/>
      <c r="L114" s="115" t="s">
        <v>2281</v>
      </c>
      <c r="M114" s="37">
        <v>19.8</v>
      </c>
      <c r="N114" s="37"/>
      <c r="O114" s="37"/>
      <c r="P114" s="37"/>
      <c r="Q114" s="37"/>
      <c r="R114" s="37"/>
      <c r="S114" s="37"/>
      <c r="T114" s="37"/>
      <c r="U114" s="37"/>
      <c r="V114" s="37"/>
      <c r="W114" s="37"/>
      <c r="X114" s="37"/>
      <c r="Y114" s="37"/>
      <c r="Z114" s="37"/>
      <c r="AA114" s="37"/>
      <c r="AB114" s="37"/>
      <c r="AC114" s="37"/>
      <c r="AD114" s="37"/>
      <c r="AE114" s="37"/>
      <c r="AF114" s="37"/>
      <c r="AG114" s="37"/>
      <c r="AH114" s="37"/>
      <c r="AI114" s="37"/>
      <c r="AJ114" s="37"/>
    </row>
    <row r="115" spans="1:36">
      <c r="A115" s="265">
        <v>44084</v>
      </c>
      <c r="B115" s="115" t="s">
        <v>227</v>
      </c>
      <c r="C115" s="331">
        <v>880801047</v>
      </c>
      <c r="D115" s="667" t="s">
        <v>2314</v>
      </c>
      <c r="E115" s="115" t="s">
        <v>139</v>
      </c>
      <c r="F115" s="115" t="s">
        <v>140</v>
      </c>
      <c r="G115" s="115" t="s">
        <v>182</v>
      </c>
      <c r="H115" s="265">
        <v>44078</v>
      </c>
      <c r="I115" s="265">
        <v>44084</v>
      </c>
      <c r="J115" s="265"/>
      <c r="K115" s="115" t="s">
        <v>182</v>
      </c>
      <c r="L115" s="115"/>
      <c r="M115" s="37">
        <v>19.899999999999999</v>
      </c>
      <c r="N115" s="37"/>
      <c r="O115" s="115" t="s">
        <v>2315</v>
      </c>
      <c r="P115" s="37"/>
      <c r="Q115" s="37"/>
      <c r="R115" s="37"/>
      <c r="S115" s="37"/>
      <c r="T115" s="37"/>
      <c r="U115" s="37"/>
      <c r="V115" s="37"/>
      <c r="W115" s="37"/>
      <c r="X115" s="37"/>
      <c r="Y115" s="37"/>
      <c r="Z115" s="37"/>
      <c r="AA115" s="37"/>
      <c r="AB115" s="37"/>
      <c r="AC115" s="37"/>
      <c r="AD115" s="37"/>
      <c r="AE115" s="37"/>
      <c r="AF115" s="37"/>
      <c r="AG115" s="37"/>
      <c r="AH115" s="37"/>
      <c r="AI115" s="37"/>
      <c r="AJ115" s="37"/>
    </row>
    <row r="116" spans="1:36" ht="18">
      <c r="A116" s="265">
        <v>44089</v>
      </c>
      <c r="B116" s="115" t="s">
        <v>149</v>
      </c>
      <c r="C116" s="331">
        <v>880018253</v>
      </c>
      <c r="D116" s="786"/>
      <c r="E116" s="115" t="s">
        <v>139</v>
      </c>
      <c r="F116" s="115" t="s">
        <v>140</v>
      </c>
      <c r="G116" s="115" t="s">
        <v>2316</v>
      </c>
      <c r="H116" s="37"/>
      <c r="I116" s="265">
        <v>44089</v>
      </c>
      <c r="J116" s="265">
        <v>44092</v>
      </c>
      <c r="K116" s="115" t="s">
        <v>2316</v>
      </c>
      <c r="L116" s="115"/>
      <c r="M116" s="37">
        <v>19.899999999999999</v>
      </c>
      <c r="N116" s="37"/>
      <c r="O116" s="115" t="s">
        <v>2257</v>
      </c>
      <c r="P116" s="37"/>
      <c r="Q116" s="37"/>
      <c r="R116" s="37"/>
      <c r="S116" s="37"/>
      <c r="T116" s="37"/>
      <c r="U116" s="37"/>
      <c r="V116" s="37"/>
      <c r="W116" s="37"/>
      <c r="X116" s="37"/>
      <c r="Y116" s="37"/>
      <c r="Z116" s="37"/>
      <c r="AA116" s="37"/>
      <c r="AB116" s="37"/>
      <c r="AC116" s="37"/>
      <c r="AD116" s="37"/>
      <c r="AE116" s="37"/>
      <c r="AF116" s="37"/>
      <c r="AG116" s="37"/>
      <c r="AH116" s="37"/>
      <c r="AI116" s="37"/>
      <c r="AJ116" s="37"/>
    </row>
    <row r="117" spans="1:36">
      <c r="A117" s="265">
        <v>44076</v>
      </c>
      <c r="B117" s="115" t="s">
        <v>154</v>
      </c>
      <c r="C117" s="37">
        <v>881035485</v>
      </c>
      <c r="D117" s="115"/>
      <c r="E117" s="115" t="s">
        <v>152</v>
      </c>
      <c r="F117" s="115" t="s">
        <v>100</v>
      </c>
      <c r="G117" s="37"/>
      <c r="H117" s="37"/>
      <c r="I117" s="37"/>
      <c r="J117" s="265">
        <v>44091</v>
      </c>
      <c r="K117" s="37"/>
      <c r="L117" s="115" t="s">
        <v>485</v>
      </c>
      <c r="M117" s="37"/>
      <c r="N117" s="37"/>
      <c r="O117" s="37"/>
      <c r="P117" s="37"/>
      <c r="Q117" s="37"/>
      <c r="R117" s="37"/>
      <c r="S117" s="37"/>
      <c r="T117" s="37"/>
      <c r="U117" s="37"/>
      <c r="V117" s="37"/>
      <c r="W117" s="37"/>
      <c r="X117" s="37"/>
      <c r="Y117" s="37"/>
      <c r="Z117" s="37"/>
      <c r="AA117" s="37"/>
      <c r="AB117" s="37"/>
      <c r="AC117" s="37"/>
      <c r="AD117" s="37"/>
      <c r="AE117" s="37"/>
      <c r="AF117" s="37"/>
      <c r="AG117" s="37"/>
      <c r="AH117" s="37"/>
      <c r="AI117" s="37"/>
      <c r="AJ117" s="37"/>
    </row>
    <row r="118" spans="1:36">
      <c r="A118" s="265">
        <v>44076</v>
      </c>
      <c r="B118" s="115" t="s">
        <v>156</v>
      </c>
      <c r="C118" s="37">
        <v>880385604</v>
      </c>
      <c r="D118" s="115"/>
      <c r="E118" s="115" t="s">
        <v>152</v>
      </c>
      <c r="F118" s="115" t="s">
        <v>140</v>
      </c>
      <c r="G118" s="115" t="s">
        <v>187</v>
      </c>
      <c r="H118" s="37"/>
      <c r="I118" s="37"/>
      <c r="J118" s="265">
        <v>44091</v>
      </c>
      <c r="K118" s="37"/>
      <c r="L118" s="115" t="s">
        <v>263</v>
      </c>
      <c r="M118" s="37"/>
      <c r="N118" s="37"/>
      <c r="O118" s="37"/>
      <c r="P118" s="37"/>
      <c r="Q118" s="37"/>
      <c r="R118" s="37"/>
      <c r="S118" s="37"/>
      <c r="T118" s="37"/>
      <c r="U118" s="37"/>
      <c r="V118" s="37"/>
      <c r="W118" s="37"/>
      <c r="X118" s="37"/>
      <c r="Y118" s="37"/>
      <c r="Z118" s="37"/>
      <c r="AA118" s="37"/>
      <c r="AB118" s="37"/>
      <c r="AC118" s="37"/>
      <c r="AD118" s="37"/>
      <c r="AE118" s="37"/>
      <c r="AF118" s="37"/>
      <c r="AG118" s="37"/>
      <c r="AH118" s="37"/>
      <c r="AI118" s="37"/>
      <c r="AJ118" s="37"/>
    </row>
    <row r="119" spans="1:36">
      <c r="A119" s="265">
        <v>44091</v>
      </c>
      <c r="B119" s="115" t="s">
        <v>194</v>
      </c>
      <c r="C119" s="331">
        <v>882124355</v>
      </c>
      <c r="D119" s="781" t="s">
        <v>2317</v>
      </c>
      <c r="E119" s="115" t="s">
        <v>139</v>
      </c>
      <c r="F119" s="115" t="s">
        <v>140</v>
      </c>
      <c r="G119" s="115" t="s">
        <v>142</v>
      </c>
      <c r="H119" s="265">
        <v>44081</v>
      </c>
      <c r="I119" s="265">
        <v>44091</v>
      </c>
      <c r="J119" s="265">
        <v>44097</v>
      </c>
      <c r="K119" s="115" t="s">
        <v>182</v>
      </c>
      <c r="L119" s="115"/>
      <c r="M119" s="37">
        <v>19.899999999999999</v>
      </c>
      <c r="N119" s="37"/>
      <c r="O119" s="115" t="s">
        <v>2232</v>
      </c>
      <c r="P119" s="37"/>
      <c r="Q119" s="37"/>
      <c r="R119" s="37"/>
      <c r="S119" s="37"/>
      <c r="T119" s="37"/>
      <c r="U119" s="37"/>
      <c r="V119" s="37"/>
      <c r="W119" s="37"/>
      <c r="X119" s="37"/>
      <c r="Y119" s="37"/>
      <c r="Z119" s="37"/>
      <c r="AA119" s="37"/>
      <c r="AB119" s="37"/>
      <c r="AC119" s="37"/>
      <c r="AD119" s="37"/>
      <c r="AE119" s="37"/>
      <c r="AF119" s="37"/>
      <c r="AG119" s="37"/>
      <c r="AH119" s="37"/>
      <c r="AI119" s="37"/>
      <c r="AJ119" s="37"/>
    </row>
    <row r="120" spans="1:36">
      <c r="A120" s="265">
        <v>44099</v>
      </c>
      <c r="B120" s="115" t="s">
        <v>167</v>
      </c>
      <c r="C120" s="787">
        <v>880764718</v>
      </c>
      <c r="D120" s="509" t="s">
        <v>2318</v>
      </c>
      <c r="E120" s="115" t="s">
        <v>139</v>
      </c>
      <c r="F120" s="115" t="s">
        <v>100</v>
      </c>
      <c r="G120" s="624" t="s">
        <v>148</v>
      </c>
      <c r="H120" s="265">
        <v>44099</v>
      </c>
      <c r="I120" s="265">
        <v>44099</v>
      </c>
      <c r="J120" s="265"/>
      <c r="K120" s="624" t="s">
        <v>148</v>
      </c>
      <c r="L120" s="115"/>
      <c r="M120" s="521">
        <v>19.899999999999999</v>
      </c>
      <c r="N120" s="37"/>
      <c r="O120" s="680" t="s">
        <v>2303</v>
      </c>
      <c r="P120" s="37"/>
      <c r="Q120" s="37"/>
      <c r="R120" s="37"/>
      <c r="S120" s="37"/>
      <c r="T120" s="37"/>
      <c r="U120" s="37"/>
      <c r="V120" s="37"/>
      <c r="W120" s="37"/>
      <c r="X120" s="37"/>
      <c r="Y120" s="37"/>
      <c r="Z120" s="37"/>
      <c r="AA120" s="37"/>
      <c r="AB120" s="37"/>
      <c r="AC120" s="37"/>
      <c r="AD120" s="37"/>
      <c r="AE120" s="37"/>
      <c r="AF120" s="37"/>
      <c r="AG120" s="37"/>
      <c r="AH120" s="37"/>
      <c r="AI120" s="37"/>
      <c r="AJ120" s="37"/>
    </row>
    <row r="121" spans="1:36">
      <c r="A121" s="265">
        <v>44095</v>
      </c>
      <c r="B121" s="115" t="s">
        <v>157</v>
      </c>
      <c r="C121" s="331">
        <v>880615873</v>
      </c>
      <c r="D121" s="781" t="s">
        <v>2319</v>
      </c>
      <c r="E121" s="115" t="s">
        <v>152</v>
      </c>
      <c r="F121" s="115" t="s">
        <v>100</v>
      </c>
      <c r="G121" s="115"/>
      <c r="H121" s="265"/>
      <c r="I121" s="265">
        <v>44095</v>
      </c>
      <c r="J121" s="265"/>
      <c r="K121" s="115" t="s">
        <v>200</v>
      </c>
      <c r="L121" s="115"/>
      <c r="M121" s="37">
        <v>20</v>
      </c>
      <c r="N121" s="37"/>
      <c r="O121" s="680"/>
      <c r="P121" s="37"/>
      <c r="Q121" s="37"/>
      <c r="R121" s="37"/>
      <c r="S121" s="37"/>
      <c r="T121" s="37"/>
      <c r="U121" s="37"/>
      <c r="V121" s="37"/>
      <c r="W121" s="37"/>
      <c r="X121" s="37"/>
      <c r="Y121" s="37"/>
      <c r="Z121" s="37"/>
      <c r="AA121" s="37"/>
      <c r="AB121" s="37"/>
      <c r="AC121" s="37"/>
      <c r="AD121" s="37"/>
      <c r="AE121" s="37"/>
      <c r="AF121" s="37"/>
      <c r="AG121" s="37"/>
      <c r="AH121" s="37"/>
      <c r="AI121" s="37"/>
      <c r="AJ121" s="37"/>
    </row>
    <row r="122" spans="1:36">
      <c r="A122" s="265">
        <v>44083</v>
      </c>
      <c r="B122" s="115" t="s">
        <v>149</v>
      </c>
      <c r="C122" s="37">
        <v>880005338</v>
      </c>
      <c r="D122" s="115">
        <v>7475458</v>
      </c>
      <c r="E122" s="115" t="s">
        <v>139</v>
      </c>
      <c r="F122" s="115" t="s">
        <v>140</v>
      </c>
      <c r="G122" s="115" t="s">
        <v>142</v>
      </c>
      <c r="H122" s="37"/>
      <c r="I122" s="265">
        <v>44084</v>
      </c>
      <c r="J122" s="265">
        <v>44098</v>
      </c>
      <c r="K122" s="115" t="s">
        <v>190</v>
      </c>
      <c r="L122" s="115"/>
      <c r="M122" s="37">
        <v>20</v>
      </c>
      <c r="N122" s="115"/>
      <c r="O122" s="115" t="s">
        <v>2257</v>
      </c>
      <c r="P122" s="115"/>
      <c r="Q122" s="37"/>
      <c r="R122" s="37"/>
      <c r="S122" s="37"/>
      <c r="T122" s="37"/>
      <c r="U122" s="37"/>
      <c r="V122" s="37"/>
      <c r="W122" s="37"/>
      <c r="X122" s="37"/>
      <c r="Y122" s="37"/>
      <c r="Z122" s="37"/>
      <c r="AA122" s="37"/>
      <c r="AB122" s="37"/>
      <c r="AC122" s="37"/>
      <c r="AD122" s="37"/>
      <c r="AE122" s="37"/>
      <c r="AF122" s="37"/>
      <c r="AG122" s="37"/>
      <c r="AH122" s="37"/>
      <c r="AI122" s="37"/>
      <c r="AJ122" s="37"/>
    </row>
    <row r="123" spans="1:36" ht="30">
      <c r="A123" s="265">
        <v>44092</v>
      </c>
      <c r="B123" s="115" t="s">
        <v>146</v>
      </c>
      <c r="C123" s="594" t="s">
        <v>2320</v>
      </c>
      <c r="D123" s="109" t="s">
        <v>2321</v>
      </c>
      <c r="E123" s="115" t="s">
        <v>139</v>
      </c>
      <c r="F123" s="115" t="s">
        <v>100</v>
      </c>
      <c r="G123" s="115"/>
      <c r="H123" s="265"/>
      <c r="I123" s="265">
        <v>44092</v>
      </c>
      <c r="J123" s="265"/>
      <c r="K123" s="115" t="s">
        <v>148</v>
      </c>
      <c r="L123" s="115"/>
      <c r="M123" s="37">
        <v>20</v>
      </c>
      <c r="N123" s="37"/>
      <c r="O123" s="680" t="s">
        <v>2322</v>
      </c>
      <c r="P123" s="37"/>
      <c r="Q123" s="37"/>
      <c r="R123" s="37"/>
      <c r="S123" s="37"/>
      <c r="T123" s="37"/>
      <c r="U123" s="37"/>
      <c r="V123" s="37"/>
      <c r="W123" s="37"/>
      <c r="X123" s="37"/>
      <c r="Y123" s="37"/>
      <c r="Z123" s="37"/>
      <c r="AA123" s="37"/>
      <c r="AB123" s="37"/>
      <c r="AC123" s="37"/>
      <c r="AD123" s="37"/>
      <c r="AE123" s="37"/>
      <c r="AF123" s="37"/>
      <c r="AG123" s="37"/>
      <c r="AH123" s="37"/>
      <c r="AI123" s="37"/>
      <c r="AJ123" s="37"/>
    </row>
    <row r="124" spans="1:36">
      <c r="A124" s="265">
        <v>44082</v>
      </c>
      <c r="B124" s="115" t="s">
        <v>154</v>
      </c>
      <c r="C124" s="37">
        <v>881791574</v>
      </c>
      <c r="D124" s="37"/>
      <c r="E124" s="115" t="s">
        <v>139</v>
      </c>
      <c r="F124" s="115" t="s">
        <v>100</v>
      </c>
      <c r="G124" s="115"/>
      <c r="H124" s="37"/>
      <c r="I124" s="265">
        <v>44089</v>
      </c>
      <c r="J124" s="265">
        <v>44096</v>
      </c>
      <c r="K124" s="37" t="s">
        <v>2323</v>
      </c>
      <c r="L124" s="115" t="s">
        <v>2293</v>
      </c>
      <c r="M124" s="37">
        <v>21</v>
      </c>
      <c r="N124" s="37"/>
      <c r="O124" s="115" t="s">
        <v>2242</v>
      </c>
      <c r="P124" s="37"/>
      <c r="Q124" s="37"/>
      <c r="R124" s="37"/>
      <c r="S124" s="37"/>
      <c r="T124" s="37"/>
      <c r="U124" s="37"/>
      <c r="V124" s="37"/>
      <c r="W124" s="37"/>
      <c r="X124" s="37"/>
      <c r="Y124" s="37"/>
      <c r="Z124" s="37"/>
      <c r="AA124" s="37"/>
      <c r="AB124" s="37"/>
      <c r="AC124" s="37"/>
      <c r="AD124" s="37"/>
      <c r="AE124" s="37"/>
      <c r="AF124" s="37"/>
      <c r="AG124" s="37"/>
      <c r="AH124" s="37"/>
      <c r="AI124" s="37"/>
      <c r="AJ124" s="37"/>
    </row>
    <row r="125" spans="1:36">
      <c r="A125" s="265">
        <v>44095</v>
      </c>
      <c r="B125" s="115" t="s">
        <v>4688</v>
      </c>
      <c r="C125" s="331">
        <v>882642601</v>
      </c>
      <c r="D125" s="781" t="s">
        <v>10250</v>
      </c>
      <c r="E125" s="115" t="s">
        <v>139</v>
      </c>
      <c r="F125" s="115" t="s">
        <v>140</v>
      </c>
      <c r="G125" s="115" t="s">
        <v>148</v>
      </c>
      <c r="H125" s="265"/>
      <c r="I125" s="265">
        <v>44092</v>
      </c>
      <c r="J125" s="265"/>
      <c r="K125" s="115" t="s">
        <v>148</v>
      </c>
      <c r="L125" s="115"/>
      <c r="M125" s="37">
        <v>21</v>
      </c>
      <c r="N125" s="37"/>
      <c r="O125" s="680" t="s">
        <v>10251</v>
      </c>
      <c r="P125" s="37"/>
      <c r="Q125" s="37"/>
      <c r="R125" s="37"/>
      <c r="S125" s="37"/>
      <c r="T125" s="37"/>
      <c r="U125" s="37"/>
      <c r="V125" s="37"/>
      <c r="W125" s="37"/>
      <c r="X125" s="37"/>
      <c r="Y125" s="37"/>
      <c r="Z125" s="37"/>
      <c r="AA125" s="37"/>
      <c r="AB125" s="37"/>
      <c r="AC125" s="37"/>
      <c r="AD125" s="37"/>
      <c r="AE125" s="37"/>
      <c r="AF125" s="37"/>
      <c r="AG125" s="37"/>
      <c r="AH125" s="37"/>
      <c r="AI125" s="37"/>
      <c r="AJ125" s="37"/>
    </row>
    <row r="126" spans="1:36">
      <c r="A126" s="265">
        <v>44075</v>
      </c>
      <c r="B126" s="115" t="s">
        <v>156</v>
      </c>
      <c r="C126" s="37">
        <v>881153695</v>
      </c>
      <c r="D126" s="115"/>
      <c r="E126" s="115" t="s">
        <v>139</v>
      </c>
      <c r="F126" s="115" t="s">
        <v>100</v>
      </c>
      <c r="G126" s="37"/>
      <c r="H126" s="37"/>
      <c r="I126" s="265">
        <v>44101</v>
      </c>
      <c r="J126" s="265">
        <v>44084</v>
      </c>
      <c r="K126" s="37"/>
      <c r="L126" s="37"/>
      <c r="M126" s="37">
        <v>21.25</v>
      </c>
      <c r="N126" s="37"/>
      <c r="O126" s="278" t="s">
        <v>10252</v>
      </c>
      <c r="P126" s="37"/>
      <c r="Q126" s="37"/>
      <c r="R126" s="37"/>
      <c r="S126" s="37"/>
      <c r="T126" s="37"/>
      <c r="U126" s="37"/>
      <c r="V126" s="37"/>
      <c r="W126" s="37"/>
      <c r="X126" s="37"/>
      <c r="Y126" s="37"/>
      <c r="Z126" s="37"/>
      <c r="AA126" s="37"/>
      <c r="AB126" s="37"/>
      <c r="AC126" s="37"/>
      <c r="AD126" s="37"/>
      <c r="AE126" s="37"/>
      <c r="AF126" s="37"/>
      <c r="AG126" s="37"/>
      <c r="AH126" s="37"/>
      <c r="AI126" s="37"/>
      <c r="AJ126" s="37"/>
    </row>
    <row r="127" spans="1:36">
      <c r="A127" s="265">
        <v>44078</v>
      </c>
      <c r="B127" s="115" t="s">
        <v>149</v>
      </c>
      <c r="C127" s="37">
        <v>881186637</v>
      </c>
      <c r="D127" s="785">
        <v>909868357</v>
      </c>
      <c r="E127" s="115" t="s">
        <v>139</v>
      </c>
      <c r="F127" s="115" t="s">
        <v>140</v>
      </c>
      <c r="G127" s="115" t="s">
        <v>190</v>
      </c>
      <c r="H127" s="37"/>
      <c r="I127" s="265">
        <v>44103</v>
      </c>
      <c r="J127" s="265">
        <v>44091</v>
      </c>
      <c r="K127" s="115" t="s">
        <v>190</v>
      </c>
      <c r="L127" s="115" t="s">
        <v>467</v>
      </c>
      <c r="M127" s="37">
        <v>21.25</v>
      </c>
      <c r="N127" s="37"/>
      <c r="O127" s="115" t="s">
        <v>2257</v>
      </c>
      <c r="P127" s="37"/>
      <c r="Q127" s="37"/>
      <c r="R127" s="37"/>
      <c r="S127" s="37"/>
      <c r="T127" s="37"/>
      <c r="U127" s="37"/>
      <c r="V127" s="37"/>
      <c r="W127" s="37"/>
      <c r="X127" s="37"/>
      <c r="Y127" s="37"/>
      <c r="Z127" s="37"/>
      <c r="AA127" s="37"/>
      <c r="AB127" s="37"/>
      <c r="AC127" s="37"/>
      <c r="AD127" s="37"/>
      <c r="AE127" s="37"/>
      <c r="AF127" s="37"/>
      <c r="AG127" s="37"/>
      <c r="AH127" s="37"/>
      <c r="AI127" s="37"/>
      <c r="AJ127" s="37"/>
    </row>
    <row r="128" spans="1:36">
      <c r="A128" s="265">
        <v>44081</v>
      </c>
      <c r="B128" s="115" t="s">
        <v>167</v>
      </c>
      <c r="C128" s="37">
        <v>882580349</v>
      </c>
      <c r="D128" s="109" t="s">
        <v>10253</v>
      </c>
      <c r="E128" s="115" t="s">
        <v>139</v>
      </c>
      <c r="F128" s="115" t="s">
        <v>181</v>
      </c>
      <c r="G128" s="115" t="s">
        <v>142</v>
      </c>
      <c r="H128" s="265">
        <v>44081</v>
      </c>
      <c r="I128" s="265">
        <v>44081</v>
      </c>
      <c r="J128" s="265"/>
      <c r="K128" s="115" t="s">
        <v>163</v>
      </c>
      <c r="L128" s="115" t="s">
        <v>211</v>
      </c>
      <c r="M128" s="37">
        <v>23.01</v>
      </c>
      <c r="N128" s="37"/>
      <c r="O128" s="115"/>
      <c r="P128" s="37"/>
      <c r="Q128" s="37"/>
      <c r="R128" s="37"/>
      <c r="S128" s="37"/>
      <c r="T128" s="37"/>
      <c r="U128" s="37"/>
      <c r="V128" s="37"/>
      <c r="W128" s="37"/>
      <c r="X128" s="37"/>
      <c r="Y128" s="37"/>
      <c r="Z128" s="37"/>
      <c r="AA128" s="37"/>
      <c r="AB128" s="37"/>
      <c r="AC128" s="37"/>
      <c r="AD128" s="37"/>
      <c r="AE128" s="37"/>
      <c r="AF128" s="37"/>
      <c r="AG128" s="37"/>
      <c r="AH128" s="37"/>
      <c r="AI128" s="37"/>
      <c r="AJ128" s="37"/>
    </row>
    <row r="129" spans="1:36">
      <c r="A129" s="265">
        <v>44077</v>
      </c>
      <c r="B129" s="115" t="s">
        <v>154</v>
      </c>
      <c r="C129" s="37">
        <v>882162615</v>
      </c>
      <c r="D129" s="785">
        <v>576148013</v>
      </c>
      <c r="E129" s="115" t="s">
        <v>139</v>
      </c>
      <c r="F129" s="115" t="s">
        <v>100</v>
      </c>
      <c r="G129" s="37"/>
      <c r="H129" s="37"/>
      <c r="I129" s="265">
        <v>44081</v>
      </c>
      <c r="J129" s="265">
        <v>44092</v>
      </c>
      <c r="K129" s="115" t="s">
        <v>3159</v>
      </c>
      <c r="L129" s="688">
        <v>100200</v>
      </c>
      <c r="M129" s="37">
        <v>24</v>
      </c>
      <c r="N129" s="37"/>
      <c r="O129" s="115" t="s">
        <v>2253</v>
      </c>
      <c r="P129" s="37"/>
      <c r="Q129" s="37"/>
      <c r="R129" s="37"/>
      <c r="S129" s="37"/>
      <c r="T129" s="37"/>
      <c r="U129" s="37"/>
      <c r="V129" s="37"/>
      <c r="W129" s="37"/>
      <c r="X129" s="37"/>
      <c r="Y129" s="37"/>
      <c r="Z129" s="37"/>
      <c r="AA129" s="37"/>
      <c r="AB129" s="37"/>
      <c r="AC129" s="37"/>
      <c r="AD129" s="37"/>
      <c r="AE129" s="37"/>
      <c r="AF129" s="37"/>
      <c r="AG129" s="37"/>
      <c r="AH129" s="37"/>
      <c r="AI129" s="37"/>
      <c r="AJ129" s="37"/>
    </row>
    <row r="130" spans="1:36">
      <c r="A130" s="265">
        <v>44085</v>
      </c>
      <c r="B130" s="115" t="s">
        <v>149</v>
      </c>
      <c r="C130" s="331">
        <v>880029196</v>
      </c>
      <c r="D130" s="785">
        <v>1612557884</v>
      </c>
      <c r="E130" s="115" t="s">
        <v>139</v>
      </c>
      <c r="F130" s="115" t="s">
        <v>140</v>
      </c>
      <c r="G130" s="115" t="s">
        <v>3788</v>
      </c>
      <c r="H130" s="37"/>
      <c r="I130" s="265">
        <v>44102</v>
      </c>
      <c r="J130" s="265">
        <v>44090</v>
      </c>
      <c r="K130" s="115" t="s">
        <v>3788</v>
      </c>
      <c r="L130" s="115"/>
      <c r="M130" s="37">
        <v>24.91</v>
      </c>
      <c r="N130" s="37"/>
      <c r="O130" s="115" t="s">
        <v>10254</v>
      </c>
      <c r="P130" s="37"/>
      <c r="Q130" s="37"/>
      <c r="R130" s="37"/>
      <c r="S130" s="37"/>
      <c r="T130" s="37"/>
      <c r="U130" s="37"/>
      <c r="V130" s="37"/>
      <c r="W130" s="37"/>
      <c r="X130" s="37"/>
      <c r="Y130" s="37"/>
      <c r="Z130" s="37"/>
      <c r="AA130" s="37"/>
      <c r="AB130" s="37"/>
      <c r="AC130" s="37"/>
      <c r="AD130" s="37"/>
      <c r="AE130" s="37"/>
      <c r="AF130" s="37"/>
      <c r="AG130" s="37"/>
      <c r="AH130" s="37"/>
      <c r="AI130" s="37"/>
      <c r="AJ130" s="37"/>
    </row>
    <row r="131" spans="1:36">
      <c r="A131" s="265">
        <v>44099</v>
      </c>
      <c r="B131" s="115" t="s">
        <v>194</v>
      </c>
      <c r="C131" s="331">
        <v>882699213</v>
      </c>
      <c r="D131" s="509" t="s">
        <v>10255</v>
      </c>
      <c r="E131" s="115" t="s">
        <v>152</v>
      </c>
      <c r="F131" s="115" t="s">
        <v>140</v>
      </c>
      <c r="G131" s="521" t="s">
        <v>361</v>
      </c>
      <c r="H131" s="265">
        <v>44088</v>
      </c>
      <c r="I131" s="265">
        <v>44099</v>
      </c>
      <c r="J131" s="265">
        <v>44103</v>
      </c>
      <c r="K131" s="624" t="s">
        <v>148</v>
      </c>
      <c r="L131" s="115"/>
      <c r="M131" s="521">
        <v>25</v>
      </c>
      <c r="N131" s="37"/>
      <c r="O131" s="680" t="s">
        <v>2227</v>
      </c>
      <c r="P131" s="37"/>
      <c r="Q131" s="37"/>
      <c r="R131" s="37"/>
      <c r="S131" s="37"/>
      <c r="T131" s="37"/>
      <c r="U131" s="37"/>
      <c r="V131" s="37"/>
      <c r="W131" s="37"/>
      <c r="X131" s="37"/>
      <c r="Y131" s="37"/>
      <c r="Z131" s="37"/>
      <c r="AA131" s="37"/>
      <c r="AB131" s="37"/>
      <c r="AC131" s="37"/>
      <c r="AD131" s="37"/>
      <c r="AE131" s="37"/>
      <c r="AF131" s="37"/>
      <c r="AG131" s="37"/>
      <c r="AH131" s="37"/>
      <c r="AI131" s="37"/>
      <c r="AJ131" s="37"/>
    </row>
    <row r="132" spans="1:36">
      <c r="A132" s="265">
        <v>44092</v>
      </c>
      <c r="B132" s="115" t="s">
        <v>146</v>
      </c>
      <c r="C132" s="331">
        <v>880039546</v>
      </c>
      <c r="D132" s="527" t="s">
        <v>10256</v>
      </c>
      <c r="E132" s="115" t="s">
        <v>139</v>
      </c>
      <c r="F132" s="115" t="s">
        <v>140</v>
      </c>
      <c r="G132" s="115" t="s">
        <v>10257</v>
      </c>
      <c r="H132" s="265">
        <v>44098</v>
      </c>
      <c r="I132" s="265">
        <v>44098</v>
      </c>
      <c r="J132" s="265">
        <v>44097</v>
      </c>
      <c r="K132" s="115" t="s">
        <v>667</v>
      </c>
      <c r="L132" s="115"/>
      <c r="M132" s="37">
        <v>25</v>
      </c>
      <c r="N132" s="37"/>
      <c r="O132" s="788" t="s">
        <v>10258</v>
      </c>
      <c r="P132" s="37"/>
      <c r="Q132" s="37"/>
      <c r="R132" s="37"/>
      <c r="S132" s="37"/>
      <c r="T132" s="37"/>
      <c r="U132" s="37"/>
      <c r="V132" s="37"/>
      <c r="W132" s="37"/>
      <c r="X132" s="37"/>
      <c r="Y132" s="37"/>
      <c r="Z132" s="37"/>
      <c r="AA132" s="37"/>
      <c r="AB132" s="37"/>
      <c r="AC132" s="37"/>
      <c r="AD132" s="37"/>
      <c r="AE132" s="37"/>
      <c r="AF132" s="37"/>
      <c r="AG132" s="37"/>
      <c r="AH132" s="37"/>
      <c r="AI132" s="37"/>
      <c r="AJ132" s="37"/>
    </row>
    <row r="133" spans="1:36">
      <c r="A133" s="265">
        <v>44076</v>
      </c>
      <c r="B133" s="115" t="s">
        <v>144</v>
      </c>
      <c r="C133" s="37">
        <v>881875057</v>
      </c>
      <c r="D133" s="115"/>
      <c r="E133" s="115" t="s">
        <v>345</v>
      </c>
      <c r="F133" s="115" t="s">
        <v>140</v>
      </c>
      <c r="G133" s="115" t="s">
        <v>10259</v>
      </c>
      <c r="H133" s="37"/>
      <c r="I133" s="37"/>
      <c r="J133" s="265">
        <v>44095</v>
      </c>
      <c r="K133" s="37"/>
      <c r="L133" s="37">
        <v>50.8</v>
      </c>
      <c r="M133" s="37"/>
      <c r="N133" s="115"/>
      <c r="O133" s="115" t="s">
        <v>10260</v>
      </c>
      <c r="P133" s="115" t="s">
        <v>392</v>
      </c>
      <c r="Q133" s="37"/>
      <c r="R133" s="37"/>
      <c r="S133" s="37"/>
      <c r="T133" s="37"/>
      <c r="U133" s="37"/>
      <c r="V133" s="37"/>
      <c r="W133" s="37"/>
      <c r="X133" s="37"/>
      <c r="Y133" s="37"/>
      <c r="Z133" s="37"/>
      <c r="AA133" s="37"/>
      <c r="AB133" s="37"/>
      <c r="AC133" s="37"/>
      <c r="AD133" s="37"/>
      <c r="AE133" s="37"/>
      <c r="AF133" s="37"/>
      <c r="AG133" s="37"/>
      <c r="AH133" s="37"/>
      <c r="AI133" s="37"/>
      <c r="AJ133" s="37"/>
    </row>
    <row r="134" spans="1:36" ht="28">
      <c r="A134" s="265">
        <v>44095</v>
      </c>
      <c r="B134" s="115" t="s">
        <v>138</v>
      </c>
      <c r="C134" s="331">
        <v>880597582</v>
      </c>
      <c r="D134" s="789" t="s">
        <v>10261</v>
      </c>
      <c r="E134" s="115" t="s">
        <v>139</v>
      </c>
      <c r="F134" s="115" t="s">
        <v>140</v>
      </c>
      <c r="G134" s="115" t="s">
        <v>416</v>
      </c>
      <c r="H134" s="265"/>
      <c r="I134" s="265">
        <v>44095</v>
      </c>
      <c r="J134" s="265">
        <v>44104</v>
      </c>
      <c r="K134" s="115" t="s">
        <v>416</v>
      </c>
      <c r="L134" s="115"/>
      <c r="M134" s="37">
        <v>25</v>
      </c>
      <c r="N134" s="37"/>
      <c r="O134" s="680" t="s">
        <v>2227</v>
      </c>
      <c r="P134" s="37"/>
      <c r="Q134" s="37"/>
      <c r="R134" s="37"/>
      <c r="S134" s="37"/>
      <c r="T134" s="37"/>
      <c r="U134" s="37"/>
      <c r="V134" s="37"/>
      <c r="W134" s="37"/>
      <c r="X134" s="37"/>
      <c r="Y134" s="37"/>
      <c r="Z134" s="37"/>
      <c r="AA134" s="37"/>
      <c r="AB134" s="37"/>
      <c r="AC134" s="37"/>
      <c r="AD134" s="37"/>
      <c r="AE134" s="37"/>
      <c r="AF134" s="37"/>
      <c r="AG134" s="37"/>
      <c r="AH134" s="37"/>
      <c r="AI134" s="37"/>
      <c r="AJ134" s="37"/>
    </row>
    <row r="135" spans="1:36">
      <c r="A135" s="782">
        <v>44101</v>
      </c>
      <c r="B135" s="115" t="s">
        <v>146</v>
      </c>
      <c r="C135" s="331">
        <v>880618839</v>
      </c>
      <c r="D135" s="509" t="s">
        <v>10262</v>
      </c>
      <c r="E135" s="115" t="s">
        <v>139</v>
      </c>
      <c r="F135" s="115" t="s">
        <v>100</v>
      </c>
      <c r="G135" s="624"/>
      <c r="H135" s="265"/>
      <c r="I135" s="265">
        <v>44101</v>
      </c>
      <c r="J135" s="265"/>
      <c r="K135" s="624" t="s">
        <v>225</v>
      </c>
      <c r="L135" s="115"/>
      <c r="M135" s="521">
        <v>25</v>
      </c>
      <c r="N135" s="37"/>
      <c r="O135" s="680" t="s">
        <v>2237</v>
      </c>
      <c r="P135" s="37"/>
      <c r="Q135" s="37"/>
      <c r="R135" s="37"/>
      <c r="S135" s="37"/>
      <c r="T135" s="37"/>
      <c r="U135" s="37"/>
      <c r="V135" s="37"/>
      <c r="W135" s="37"/>
      <c r="X135" s="37"/>
      <c r="Y135" s="37"/>
      <c r="Z135" s="37"/>
      <c r="AA135" s="37"/>
      <c r="AB135" s="37"/>
      <c r="AC135" s="37"/>
      <c r="AD135" s="37"/>
      <c r="AE135" s="37"/>
      <c r="AF135" s="37"/>
      <c r="AG135" s="37"/>
      <c r="AH135" s="37"/>
      <c r="AI135" s="37"/>
      <c r="AJ135" s="37"/>
    </row>
    <row r="136" spans="1:36">
      <c r="A136" s="265">
        <v>44082</v>
      </c>
      <c r="B136" s="115" t="s">
        <v>144</v>
      </c>
      <c r="C136" s="37">
        <v>881099151</v>
      </c>
      <c r="D136" s="109" t="s">
        <v>10263</v>
      </c>
      <c r="E136" s="115" t="s">
        <v>139</v>
      </c>
      <c r="F136" s="115" t="s">
        <v>140</v>
      </c>
      <c r="G136" s="115" t="s">
        <v>142</v>
      </c>
      <c r="H136" s="265">
        <v>44075</v>
      </c>
      <c r="I136" s="265">
        <v>44082</v>
      </c>
      <c r="J136" s="265"/>
      <c r="K136" s="115" t="s">
        <v>163</v>
      </c>
      <c r="L136" s="115"/>
      <c r="M136" s="37">
        <v>28.12</v>
      </c>
      <c r="N136" s="37"/>
      <c r="O136" s="727" t="s">
        <v>10264</v>
      </c>
      <c r="P136" s="37"/>
      <c r="Q136" s="37"/>
      <c r="R136" s="37"/>
      <c r="S136" s="37"/>
      <c r="T136" s="37"/>
      <c r="U136" s="37"/>
      <c r="V136" s="37"/>
      <c r="W136" s="37"/>
      <c r="X136" s="37"/>
      <c r="Y136" s="37"/>
      <c r="Z136" s="37"/>
      <c r="AA136" s="37"/>
      <c r="AB136" s="37"/>
      <c r="AC136" s="37"/>
      <c r="AD136" s="37"/>
      <c r="AE136" s="37"/>
      <c r="AF136" s="37"/>
      <c r="AG136" s="37"/>
      <c r="AH136" s="37"/>
      <c r="AI136" s="37"/>
      <c r="AJ136" s="37"/>
    </row>
    <row r="137" spans="1:36">
      <c r="A137" s="265">
        <v>44092</v>
      </c>
      <c r="B137" s="115" t="s">
        <v>227</v>
      </c>
      <c r="C137" s="37">
        <v>880388377</v>
      </c>
      <c r="D137" s="109" t="s">
        <v>4676</v>
      </c>
      <c r="E137" s="115" t="s">
        <v>139</v>
      </c>
      <c r="F137" s="115" t="s">
        <v>100</v>
      </c>
      <c r="G137" s="115" t="s">
        <v>424</v>
      </c>
      <c r="H137" s="265">
        <v>44077</v>
      </c>
      <c r="I137" s="265">
        <v>44092</v>
      </c>
      <c r="J137" s="265"/>
      <c r="K137" s="115" t="s">
        <v>199</v>
      </c>
      <c r="L137" s="115"/>
      <c r="M137" s="37">
        <v>28.5</v>
      </c>
      <c r="N137" s="37"/>
      <c r="O137" s="680" t="s">
        <v>2322</v>
      </c>
      <c r="P137" s="37"/>
      <c r="Q137" s="37"/>
      <c r="R137" s="37"/>
      <c r="S137" s="37"/>
      <c r="T137" s="37"/>
      <c r="U137" s="37"/>
      <c r="V137" s="37"/>
      <c r="W137" s="37"/>
      <c r="X137" s="37"/>
      <c r="Y137" s="37"/>
      <c r="Z137" s="37"/>
      <c r="AA137" s="37"/>
      <c r="AB137" s="37"/>
      <c r="AC137" s="37"/>
      <c r="AD137" s="37"/>
      <c r="AE137" s="37"/>
      <c r="AF137" s="37"/>
      <c r="AG137" s="37"/>
      <c r="AH137" s="37"/>
      <c r="AI137" s="37"/>
      <c r="AJ137" s="37"/>
    </row>
    <row r="138" spans="1:36">
      <c r="A138" s="265">
        <v>44084</v>
      </c>
      <c r="B138" s="115" t="s">
        <v>156</v>
      </c>
      <c r="C138" s="331">
        <v>880018227</v>
      </c>
      <c r="D138" s="109"/>
      <c r="E138" s="115" t="s">
        <v>139</v>
      </c>
      <c r="F138" s="115" t="s">
        <v>140</v>
      </c>
      <c r="G138" s="115"/>
      <c r="H138" s="37"/>
      <c r="I138" s="265">
        <v>44088</v>
      </c>
      <c r="J138" s="265">
        <v>44095</v>
      </c>
      <c r="K138" s="115" t="s">
        <v>181</v>
      </c>
      <c r="L138" s="115"/>
      <c r="M138" s="37">
        <v>30</v>
      </c>
      <c r="N138" s="37"/>
      <c r="O138" s="115"/>
      <c r="P138" s="37"/>
      <c r="Q138" s="37"/>
      <c r="R138" s="37"/>
      <c r="S138" s="37"/>
      <c r="T138" s="37"/>
      <c r="U138" s="37"/>
      <c r="V138" s="37"/>
      <c r="W138" s="37"/>
      <c r="X138" s="37"/>
      <c r="Y138" s="37"/>
      <c r="Z138" s="37"/>
      <c r="AA138" s="37"/>
      <c r="AB138" s="37"/>
      <c r="AC138" s="37"/>
      <c r="AD138" s="37"/>
      <c r="AE138" s="37"/>
      <c r="AF138" s="37"/>
      <c r="AG138" s="37"/>
      <c r="AH138" s="37"/>
      <c r="AI138" s="37"/>
      <c r="AJ138" s="37"/>
    </row>
    <row r="139" spans="1:36">
      <c r="A139" s="265">
        <v>44076</v>
      </c>
      <c r="B139" s="115" t="s">
        <v>154</v>
      </c>
      <c r="C139" s="37">
        <v>882257579</v>
      </c>
      <c r="D139" s="115"/>
      <c r="E139" s="115" t="s">
        <v>139</v>
      </c>
      <c r="F139" s="115" t="s">
        <v>100</v>
      </c>
      <c r="G139" s="37"/>
      <c r="H139" s="37"/>
      <c r="I139" s="37"/>
      <c r="J139" s="265">
        <v>44091</v>
      </c>
      <c r="K139" s="37"/>
      <c r="L139" s="688">
        <v>200500</v>
      </c>
      <c r="M139" s="37"/>
      <c r="N139" s="37"/>
      <c r="O139" s="37"/>
      <c r="P139" s="37"/>
      <c r="Q139" s="37"/>
      <c r="R139" s="37"/>
      <c r="S139" s="37"/>
      <c r="T139" s="37"/>
      <c r="U139" s="37"/>
      <c r="V139" s="37"/>
      <c r="W139" s="37"/>
      <c r="X139" s="37"/>
      <c r="Y139" s="37"/>
      <c r="Z139" s="37"/>
      <c r="AA139" s="37"/>
      <c r="AB139" s="37"/>
      <c r="AC139" s="37"/>
      <c r="AD139" s="37"/>
      <c r="AE139" s="37"/>
      <c r="AF139" s="37"/>
      <c r="AG139" s="37"/>
      <c r="AH139" s="37"/>
      <c r="AI139" s="37"/>
      <c r="AJ139" s="37"/>
    </row>
    <row r="140" spans="1:36">
      <c r="A140" s="265">
        <v>44076</v>
      </c>
      <c r="B140" s="115" t="s">
        <v>154</v>
      </c>
      <c r="C140" s="37">
        <v>881814852</v>
      </c>
      <c r="D140" s="115"/>
      <c r="E140" s="115" t="s">
        <v>139</v>
      </c>
      <c r="F140" s="115" t="s">
        <v>100</v>
      </c>
      <c r="G140" s="37"/>
      <c r="H140" s="37"/>
      <c r="I140" s="37"/>
      <c r="J140" s="265">
        <v>44091</v>
      </c>
      <c r="K140" s="37"/>
      <c r="L140" s="688">
        <v>100200</v>
      </c>
      <c r="M140" s="37"/>
      <c r="N140" s="37"/>
      <c r="O140" s="37"/>
      <c r="P140" s="37"/>
      <c r="Q140" s="37"/>
      <c r="R140" s="37"/>
      <c r="S140" s="37"/>
      <c r="T140" s="37"/>
      <c r="U140" s="37"/>
      <c r="V140" s="37"/>
      <c r="W140" s="37"/>
      <c r="X140" s="37"/>
      <c r="Y140" s="37"/>
      <c r="Z140" s="37"/>
      <c r="AA140" s="37"/>
      <c r="AB140" s="37"/>
      <c r="AC140" s="37"/>
      <c r="AD140" s="37"/>
      <c r="AE140" s="37"/>
      <c r="AF140" s="37"/>
      <c r="AG140" s="37"/>
      <c r="AH140" s="37"/>
      <c r="AI140" s="37"/>
      <c r="AJ140" s="37"/>
    </row>
    <row r="141" spans="1:36">
      <c r="A141" s="265">
        <v>44076</v>
      </c>
      <c r="B141" s="115" t="s">
        <v>146</v>
      </c>
      <c r="C141" s="37">
        <v>880908715</v>
      </c>
      <c r="D141" s="115"/>
      <c r="E141" s="115" t="s">
        <v>345</v>
      </c>
      <c r="F141" s="115" t="s">
        <v>140</v>
      </c>
      <c r="G141" s="115" t="s">
        <v>6191</v>
      </c>
      <c r="H141" s="37"/>
      <c r="I141" s="37"/>
      <c r="J141" s="265">
        <v>44089</v>
      </c>
      <c r="K141" s="37"/>
      <c r="L141" s="37">
        <v>0</v>
      </c>
      <c r="M141" s="37"/>
      <c r="N141" s="115"/>
      <c r="O141" s="115" t="s">
        <v>195</v>
      </c>
      <c r="P141" s="37"/>
      <c r="Q141" s="37"/>
      <c r="R141" s="37"/>
      <c r="S141" s="37"/>
      <c r="T141" s="37"/>
      <c r="U141" s="37"/>
      <c r="V141" s="37"/>
      <c r="W141" s="37"/>
      <c r="X141" s="37"/>
      <c r="Y141" s="37"/>
      <c r="Z141" s="37"/>
      <c r="AA141" s="37"/>
      <c r="AB141" s="37"/>
      <c r="AC141" s="37"/>
      <c r="AD141" s="37"/>
      <c r="AE141" s="37"/>
      <c r="AF141" s="37"/>
      <c r="AG141" s="37"/>
      <c r="AH141" s="37"/>
      <c r="AI141" s="37"/>
      <c r="AJ141" s="37"/>
    </row>
    <row r="142" spans="1:36">
      <c r="A142" s="265">
        <v>44076</v>
      </c>
      <c r="B142" s="115" t="s">
        <v>138</v>
      </c>
      <c r="C142" s="37">
        <v>881968582</v>
      </c>
      <c r="D142" s="115"/>
      <c r="E142" s="115" t="s">
        <v>345</v>
      </c>
      <c r="F142" s="115" t="s">
        <v>140</v>
      </c>
      <c r="G142" s="115" t="s">
        <v>10265</v>
      </c>
      <c r="H142" s="37"/>
      <c r="I142" s="37"/>
      <c r="J142" s="265">
        <v>44091</v>
      </c>
      <c r="K142" s="37"/>
      <c r="L142" s="37">
        <v>0</v>
      </c>
      <c r="M142" s="37"/>
      <c r="N142" s="115"/>
      <c r="O142" s="115" t="s">
        <v>195</v>
      </c>
      <c r="P142" s="37"/>
      <c r="Q142" s="37"/>
      <c r="R142" s="37"/>
      <c r="S142" s="37"/>
      <c r="T142" s="37"/>
      <c r="U142" s="37"/>
      <c r="V142" s="37"/>
      <c r="W142" s="37"/>
      <c r="X142" s="37"/>
      <c r="Y142" s="37"/>
      <c r="Z142" s="37"/>
      <c r="AA142" s="37"/>
      <c r="AB142" s="37"/>
      <c r="AC142" s="37"/>
      <c r="AD142" s="37"/>
      <c r="AE142" s="37"/>
      <c r="AF142" s="37"/>
      <c r="AG142" s="37"/>
      <c r="AH142" s="37"/>
      <c r="AI142" s="37"/>
      <c r="AJ142" s="37"/>
    </row>
    <row r="143" spans="1:36">
      <c r="A143" s="265">
        <v>44076</v>
      </c>
      <c r="B143" s="115" t="s">
        <v>227</v>
      </c>
      <c r="C143" s="37">
        <v>880682583</v>
      </c>
      <c r="D143" s="115"/>
      <c r="E143" s="115" t="s">
        <v>152</v>
      </c>
      <c r="F143" s="115" t="s">
        <v>147</v>
      </c>
      <c r="G143" s="115" t="s">
        <v>148</v>
      </c>
      <c r="H143" s="265">
        <v>44076</v>
      </c>
      <c r="I143" s="37"/>
      <c r="J143" s="37"/>
      <c r="K143" s="37"/>
      <c r="L143" s="37"/>
      <c r="M143" s="37"/>
      <c r="N143" s="115"/>
      <c r="O143" s="115" t="s">
        <v>10266</v>
      </c>
      <c r="P143" s="37"/>
      <c r="Q143" s="37"/>
      <c r="R143" s="37"/>
      <c r="S143" s="37"/>
      <c r="T143" s="37"/>
      <c r="U143" s="37"/>
      <c r="V143" s="37"/>
      <c r="W143" s="37"/>
      <c r="X143" s="37"/>
      <c r="Y143" s="37"/>
      <c r="Z143" s="37"/>
      <c r="AA143" s="37"/>
      <c r="AB143" s="37"/>
      <c r="AC143" s="37"/>
      <c r="AD143" s="37"/>
      <c r="AE143" s="37"/>
      <c r="AF143" s="37"/>
      <c r="AG143" s="37"/>
      <c r="AH143" s="37"/>
      <c r="AI143" s="37"/>
      <c r="AJ143" s="37"/>
    </row>
    <row r="144" spans="1:36">
      <c r="A144" s="265">
        <v>44088</v>
      </c>
      <c r="B144" s="115" t="s">
        <v>175</v>
      </c>
      <c r="C144" s="331">
        <v>881723827</v>
      </c>
      <c r="D144" s="109"/>
      <c r="E144" s="115" t="s">
        <v>139</v>
      </c>
      <c r="F144" s="115" t="s">
        <v>140</v>
      </c>
      <c r="G144" s="115" t="s">
        <v>573</v>
      </c>
      <c r="H144" s="37"/>
      <c r="I144" s="265">
        <v>44088</v>
      </c>
      <c r="J144" s="265"/>
      <c r="K144" s="115" t="s">
        <v>573</v>
      </c>
      <c r="L144" s="115"/>
      <c r="M144" s="37">
        <v>30</v>
      </c>
      <c r="N144" s="37"/>
      <c r="O144" s="115"/>
      <c r="P144" s="37"/>
      <c r="Q144" s="37"/>
      <c r="R144" s="37"/>
      <c r="S144" s="37"/>
      <c r="T144" s="37"/>
      <c r="U144" s="37"/>
      <c r="V144" s="37"/>
      <c r="W144" s="37"/>
      <c r="X144" s="37"/>
      <c r="Y144" s="37"/>
      <c r="Z144" s="37"/>
      <c r="AA144" s="37"/>
      <c r="AB144" s="37"/>
      <c r="AC144" s="37"/>
      <c r="AD144" s="37"/>
      <c r="AE144" s="37"/>
      <c r="AF144" s="37"/>
      <c r="AG144" s="37"/>
      <c r="AH144" s="37"/>
      <c r="AI144" s="37"/>
      <c r="AJ144" s="37"/>
    </row>
    <row r="145" spans="1:36">
      <c r="A145" s="265">
        <v>44091</v>
      </c>
      <c r="B145" s="115" t="s">
        <v>167</v>
      </c>
      <c r="C145" s="331">
        <v>881698971</v>
      </c>
      <c r="D145" s="781" t="s">
        <v>6150</v>
      </c>
      <c r="E145" s="115" t="s">
        <v>139</v>
      </c>
      <c r="F145" s="115" t="s">
        <v>140</v>
      </c>
      <c r="G145" s="115" t="s">
        <v>190</v>
      </c>
      <c r="H145" s="265">
        <v>44091</v>
      </c>
      <c r="I145" s="265">
        <v>44091</v>
      </c>
      <c r="J145" s="265"/>
      <c r="K145" s="115" t="s">
        <v>190</v>
      </c>
      <c r="L145" s="115"/>
      <c r="M145" s="37">
        <v>30</v>
      </c>
      <c r="N145" s="37"/>
      <c r="O145" s="115"/>
      <c r="P145" s="37"/>
      <c r="Q145" s="37"/>
      <c r="R145" s="37"/>
      <c r="S145" s="37"/>
      <c r="T145" s="37"/>
      <c r="U145" s="37"/>
      <c r="V145" s="37"/>
      <c r="W145" s="37"/>
      <c r="X145" s="37"/>
      <c r="Y145" s="37"/>
      <c r="Z145" s="37"/>
      <c r="AA145" s="37"/>
      <c r="AB145" s="37"/>
      <c r="AC145" s="37"/>
      <c r="AD145" s="37"/>
      <c r="AE145" s="37"/>
      <c r="AF145" s="37"/>
      <c r="AG145" s="37"/>
      <c r="AH145" s="37"/>
      <c r="AI145" s="37"/>
      <c r="AJ145" s="37"/>
    </row>
    <row r="146" spans="1:36">
      <c r="A146" s="265">
        <v>44076</v>
      </c>
      <c r="B146" s="115" t="s">
        <v>154</v>
      </c>
      <c r="C146" s="37">
        <v>881679254</v>
      </c>
      <c r="D146" s="115"/>
      <c r="E146" s="115" t="s">
        <v>139</v>
      </c>
      <c r="F146" s="115" t="s">
        <v>140</v>
      </c>
      <c r="G146" s="115" t="s">
        <v>361</v>
      </c>
      <c r="H146" s="37"/>
      <c r="I146" s="265"/>
      <c r="J146" s="265">
        <v>44090</v>
      </c>
      <c r="K146" s="115"/>
      <c r="L146" s="115" t="s">
        <v>2293</v>
      </c>
      <c r="M146" s="37"/>
      <c r="N146" s="115"/>
      <c r="O146" s="115" t="s">
        <v>10267</v>
      </c>
      <c r="P146" s="37"/>
      <c r="Q146" s="37"/>
      <c r="R146" s="37"/>
      <c r="S146" s="37"/>
      <c r="T146" s="37"/>
      <c r="U146" s="37"/>
      <c r="V146" s="37"/>
      <c r="W146" s="37"/>
      <c r="X146" s="37"/>
      <c r="Y146" s="37"/>
      <c r="Z146" s="37"/>
      <c r="AA146" s="37"/>
      <c r="AB146" s="37"/>
      <c r="AC146" s="37"/>
      <c r="AD146" s="37"/>
      <c r="AE146" s="37"/>
      <c r="AF146" s="37"/>
      <c r="AG146" s="37"/>
      <c r="AH146" s="37"/>
      <c r="AI146" s="37"/>
      <c r="AJ146" s="37"/>
    </row>
    <row r="147" spans="1:36">
      <c r="A147" s="265">
        <v>44076</v>
      </c>
      <c r="B147" s="115" t="s">
        <v>154</v>
      </c>
      <c r="C147" s="37">
        <v>881772933</v>
      </c>
      <c r="D147" s="115"/>
      <c r="E147" s="115" t="s">
        <v>139</v>
      </c>
      <c r="F147" s="115" t="s">
        <v>100</v>
      </c>
      <c r="G147" s="115"/>
      <c r="H147" s="37"/>
      <c r="I147" s="37"/>
      <c r="J147" s="265">
        <v>44091</v>
      </c>
      <c r="K147" s="37"/>
      <c r="L147" s="37"/>
      <c r="M147" s="37"/>
      <c r="N147" s="37"/>
      <c r="O147" s="37"/>
      <c r="P147" s="37"/>
      <c r="Q147" s="37"/>
      <c r="R147" s="37"/>
      <c r="S147" s="37"/>
      <c r="T147" s="37"/>
      <c r="U147" s="37"/>
      <c r="V147" s="37"/>
      <c r="W147" s="37"/>
      <c r="X147" s="37"/>
      <c r="Y147" s="37"/>
      <c r="Z147" s="37"/>
      <c r="AA147" s="37"/>
      <c r="AB147" s="37"/>
      <c r="AC147" s="37"/>
      <c r="AD147" s="37"/>
      <c r="AE147" s="37"/>
      <c r="AF147" s="37"/>
      <c r="AG147" s="37"/>
      <c r="AH147" s="37"/>
      <c r="AI147" s="37"/>
      <c r="AJ147" s="37"/>
    </row>
    <row r="148" spans="1:36">
      <c r="A148" s="782">
        <v>44103</v>
      </c>
      <c r="B148" s="115" t="s">
        <v>138</v>
      </c>
      <c r="C148" s="331">
        <v>880303651</v>
      </c>
      <c r="D148" s="509"/>
      <c r="E148" s="115" t="s">
        <v>139</v>
      </c>
      <c r="F148" s="115" t="s">
        <v>140</v>
      </c>
      <c r="G148" s="115" t="s">
        <v>740</v>
      </c>
      <c r="H148" s="265"/>
      <c r="I148" s="265">
        <v>44104</v>
      </c>
      <c r="J148" s="265"/>
      <c r="K148" s="115" t="s">
        <v>294</v>
      </c>
      <c r="L148" s="115"/>
      <c r="M148" s="521">
        <v>30</v>
      </c>
      <c r="N148" s="37"/>
      <c r="O148" s="680" t="s">
        <v>492</v>
      </c>
      <c r="P148" s="37"/>
      <c r="Q148" s="37"/>
      <c r="R148" s="37"/>
      <c r="S148" s="37"/>
      <c r="T148" s="37"/>
      <c r="U148" s="37"/>
      <c r="V148" s="37"/>
      <c r="W148" s="37"/>
      <c r="X148" s="37"/>
      <c r="Y148" s="37"/>
      <c r="Z148" s="37"/>
      <c r="AA148" s="37"/>
      <c r="AB148" s="37"/>
      <c r="AC148" s="37"/>
      <c r="AD148" s="37"/>
      <c r="AE148" s="37"/>
      <c r="AF148" s="37"/>
      <c r="AG148" s="37"/>
      <c r="AH148" s="37"/>
      <c r="AI148" s="37"/>
      <c r="AJ148" s="37"/>
    </row>
    <row r="149" spans="1:36">
      <c r="A149" s="265">
        <v>44076</v>
      </c>
      <c r="B149" s="115" t="s">
        <v>281</v>
      </c>
      <c r="C149" s="37">
        <v>881413160</v>
      </c>
      <c r="D149" s="115"/>
      <c r="E149" s="115" t="s">
        <v>152</v>
      </c>
      <c r="F149" s="115" t="s">
        <v>140</v>
      </c>
      <c r="G149" s="115" t="s">
        <v>148</v>
      </c>
      <c r="H149" s="37"/>
      <c r="I149" s="265">
        <v>44076</v>
      </c>
      <c r="J149" s="37"/>
      <c r="K149" s="115" t="s">
        <v>148</v>
      </c>
      <c r="L149" s="37">
        <v>0</v>
      </c>
      <c r="M149" s="37">
        <v>32</v>
      </c>
      <c r="N149" s="115"/>
      <c r="O149" s="115" t="s">
        <v>10268</v>
      </c>
      <c r="P149" s="37"/>
      <c r="Q149" s="37"/>
      <c r="R149" s="37"/>
      <c r="S149" s="37"/>
      <c r="T149" s="37"/>
      <c r="U149" s="37"/>
      <c r="V149" s="37"/>
      <c r="W149" s="37"/>
      <c r="X149" s="37"/>
      <c r="Y149" s="37"/>
      <c r="Z149" s="37"/>
      <c r="AA149" s="37"/>
      <c r="AB149" s="37"/>
      <c r="AC149" s="37"/>
      <c r="AD149" s="37"/>
      <c r="AE149" s="37"/>
      <c r="AF149" s="37"/>
      <c r="AG149" s="37"/>
      <c r="AH149" s="37"/>
      <c r="AI149" s="37"/>
      <c r="AJ149" s="37"/>
    </row>
    <row r="150" spans="1:36">
      <c r="A150" s="265">
        <v>44090</v>
      </c>
      <c r="B150" s="115" t="s">
        <v>194</v>
      </c>
      <c r="C150" s="331">
        <v>880463726</v>
      </c>
      <c r="D150" s="109" t="s">
        <v>10269</v>
      </c>
      <c r="E150" s="115" t="s">
        <v>139</v>
      </c>
      <c r="F150" s="115" t="s">
        <v>100</v>
      </c>
      <c r="G150" s="115" t="s">
        <v>142</v>
      </c>
      <c r="H150" s="37"/>
      <c r="I150" s="265">
        <v>44090</v>
      </c>
      <c r="J150" s="265"/>
      <c r="K150" s="115" t="s">
        <v>148</v>
      </c>
      <c r="L150" s="115"/>
      <c r="M150" s="37">
        <v>32</v>
      </c>
      <c r="N150" s="37"/>
      <c r="O150" s="115" t="s">
        <v>2231</v>
      </c>
      <c r="P150" s="37"/>
      <c r="Q150" s="37"/>
      <c r="R150" s="37"/>
      <c r="S150" s="37"/>
      <c r="T150" s="37"/>
      <c r="U150" s="37"/>
      <c r="V150" s="37"/>
      <c r="W150" s="37"/>
      <c r="X150" s="37"/>
      <c r="Y150" s="37"/>
      <c r="Z150" s="37"/>
      <c r="AA150" s="37"/>
      <c r="AB150" s="37"/>
      <c r="AC150" s="37"/>
      <c r="AD150" s="37"/>
      <c r="AE150" s="37"/>
      <c r="AF150" s="37"/>
      <c r="AG150" s="37"/>
      <c r="AH150" s="37"/>
      <c r="AI150" s="37"/>
      <c r="AJ150" s="37"/>
    </row>
    <row r="151" spans="1:36">
      <c r="A151" s="782">
        <v>44101</v>
      </c>
      <c r="B151" s="115" t="s">
        <v>138</v>
      </c>
      <c r="C151" s="331">
        <v>880791113</v>
      </c>
      <c r="D151" s="509"/>
      <c r="E151" s="115" t="s">
        <v>152</v>
      </c>
      <c r="F151" s="115" t="s">
        <v>140</v>
      </c>
      <c r="G151" s="624" t="s">
        <v>148</v>
      </c>
      <c r="H151" s="265"/>
      <c r="I151" s="265">
        <v>44101</v>
      </c>
      <c r="J151" s="265"/>
      <c r="K151" s="624"/>
      <c r="L151" s="115"/>
      <c r="M151" s="521">
        <v>33</v>
      </c>
      <c r="N151" s="37"/>
      <c r="O151" s="680" t="s">
        <v>2237</v>
      </c>
      <c r="P151" s="37"/>
      <c r="Q151" s="37"/>
      <c r="R151" s="37"/>
      <c r="S151" s="37"/>
      <c r="T151" s="37"/>
      <c r="U151" s="37"/>
      <c r="V151" s="37"/>
      <c r="W151" s="37"/>
      <c r="X151" s="37"/>
      <c r="Y151" s="37"/>
      <c r="Z151" s="37"/>
      <c r="AA151" s="37"/>
      <c r="AB151" s="37"/>
      <c r="AC151" s="37"/>
      <c r="AD151" s="37"/>
      <c r="AE151" s="37"/>
      <c r="AF151" s="37"/>
      <c r="AG151" s="37"/>
      <c r="AH151" s="37"/>
      <c r="AI151" s="37"/>
      <c r="AJ151" s="37"/>
    </row>
    <row r="152" spans="1:36">
      <c r="A152" s="782">
        <v>44104</v>
      </c>
      <c r="B152" s="115" t="s">
        <v>146</v>
      </c>
      <c r="C152" s="331">
        <v>880044462</v>
      </c>
      <c r="D152" s="509" t="s">
        <v>10270</v>
      </c>
      <c r="E152" s="115" t="s">
        <v>152</v>
      </c>
      <c r="F152" s="115" t="s">
        <v>100</v>
      </c>
      <c r="G152" s="115"/>
      <c r="H152" s="265"/>
      <c r="I152" s="265">
        <v>44104</v>
      </c>
      <c r="J152" s="265"/>
      <c r="K152" s="115" t="s">
        <v>142</v>
      </c>
      <c r="L152" s="115"/>
      <c r="M152" s="521">
        <v>34</v>
      </c>
      <c r="N152" s="37"/>
      <c r="O152" s="680" t="s">
        <v>10271</v>
      </c>
      <c r="P152" s="37"/>
      <c r="Q152" s="37"/>
      <c r="R152" s="37"/>
      <c r="S152" s="37"/>
      <c r="T152" s="37"/>
      <c r="U152" s="37"/>
      <c r="V152" s="37"/>
      <c r="W152" s="37"/>
      <c r="X152" s="37"/>
      <c r="Y152" s="37"/>
      <c r="Z152" s="37"/>
      <c r="AA152" s="37"/>
      <c r="AB152" s="37"/>
      <c r="AC152" s="37"/>
      <c r="AD152" s="37"/>
      <c r="AE152" s="37"/>
      <c r="AF152" s="37"/>
      <c r="AG152" s="37"/>
      <c r="AH152" s="37"/>
      <c r="AI152" s="37"/>
      <c r="AJ152" s="37"/>
    </row>
    <row r="153" spans="1:36">
      <c r="A153" s="265">
        <v>44076</v>
      </c>
      <c r="B153" s="115" t="s">
        <v>194</v>
      </c>
      <c r="C153" s="37">
        <v>880266617</v>
      </c>
      <c r="D153" s="115"/>
      <c r="E153" s="115" t="s">
        <v>139</v>
      </c>
      <c r="F153" s="115" t="s">
        <v>140</v>
      </c>
      <c r="G153" s="115" t="s">
        <v>142</v>
      </c>
      <c r="H153" s="265">
        <v>44076</v>
      </c>
      <c r="I153" s="84"/>
      <c r="J153" s="265">
        <v>44091</v>
      </c>
      <c r="K153" s="37"/>
      <c r="L153" s="37"/>
      <c r="M153" s="37"/>
      <c r="N153" s="115"/>
      <c r="O153" s="115" t="s">
        <v>195</v>
      </c>
      <c r="P153" s="37"/>
      <c r="Q153" s="37"/>
      <c r="R153" s="37"/>
      <c r="S153" s="37"/>
      <c r="T153" s="37"/>
      <c r="U153" s="37"/>
      <c r="V153" s="37"/>
      <c r="W153" s="37"/>
      <c r="X153" s="37"/>
      <c r="Y153" s="37"/>
      <c r="Z153" s="37"/>
      <c r="AA153" s="37"/>
      <c r="AB153" s="37"/>
      <c r="AC153" s="37"/>
      <c r="AD153" s="37"/>
      <c r="AE153" s="37"/>
      <c r="AF153" s="37"/>
      <c r="AG153" s="37"/>
      <c r="AH153" s="37"/>
      <c r="AI153" s="37"/>
      <c r="AJ153" s="37"/>
    </row>
    <row r="154" spans="1:36">
      <c r="A154" s="265">
        <v>44070</v>
      </c>
      <c r="B154" s="115" t="s">
        <v>154</v>
      </c>
      <c r="C154" s="37">
        <v>881747781</v>
      </c>
      <c r="D154" s="109" t="s">
        <v>2292</v>
      </c>
      <c r="E154" s="115" t="s">
        <v>139</v>
      </c>
      <c r="F154" s="115" t="s">
        <v>100</v>
      </c>
      <c r="G154" s="115"/>
      <c r="H154" s="37"/>
      <c r="I154" s="265">
        <v>44101</v>
      </c>
      <c r="J154" s="265"/>
      <c r="K154" s="115" t="s">
        <v>225</v>
      </c>
      <c r="L154" s="115"/>
      <c r="M154" s="37">
        <v>34.5</v>
      </c>
      <c r="N154" s="37"/>
      <c r="O154" s="115" t="s">
        <v>2237</v>
      </c>
      <c r="P154" s="37"/>
      <c r="Q154" s="37"/>
      <c r="R154" s="37"/>
      <c r="S154" s="37"/>
      <c r="T154" s="37"/>
      <c r="U154" s="37"/>
      <c r="V154" s="37"/>
      <c r="W154" s="37"/>
      <c r="X154" s="37"/>
      <c r="Y154" s="37"/>
      <c r="Z154" s="37"/>
      <c r="AA154" s="37"/>
      <c r="AB154" s="37"/>
      <c r="AC154" s="37"/>
      <c r="AD154" s="37"/>
      <c r="AE154" s="37"/>
      <c r="AF154" s="37"/>
      <c r="AG154" s="37"/>
      <c r="AH154" s="37"/>
      <c r="AI154" s="37"/>
      <c r="AJ154" s="37"/>
    </row>
    <row r="155" spans="1:36">
      <c r="A155" s="265">
        <v>44088</v>
      </c>
      <c r="B155" s="115" t="s">
        <v>227</v>
      </c>
      <c r="C155" s="331">
        <v>880695775</v>
      </c>
      <c r="D155" s="109" t="s">
        <v>10272</v>
      </c>
      <c r="E155" s="115" t="s">
        <v>152</v>
      </c>
      <c r="F155" s="115" t="s">
        <v>140</v>
      </c>
      <c r="G155" s="115" t="s">
        <v>148</v>
      </c>
      <c r="H155" s="265">
        <v>44085</v>
      </c>
      <c r="I155" s="265">
        <v>44088</v>
      </c>
      <c r="J155" s="265"/>
      <c r="K155" s="115" t="s">
        <v>148</v>
      </c>
      <c r="L155" s="115"/>
      <c r="M155" s="37">
        <v>35</v>
      </c>
      <c r="N155" s="37"/>
      <c r="O155" s="115" t="s">
        <v>10273</v>
      </c>
      <c r="P155" s="37"/>
      <c r="Q155" s="37"/>
      <c r="R155" s="37"/>
      <c r="S155" s="37"/>
      <c r="T155" s="37"/>
      <c r="U155" s="37"/>
      <c r="V155" s="37"/>
      <c r="W155" s="37"/>
      <c r="X155" s="37"/>
      <c r="Y155" s="37"/>
      <c r="Z155" s="37"/>
      <c r="AA155" s="37"/>
      <c r="AB155" s="37"/>
      <c r="AC155" s="37"/>
      <c r="AD155" s="37"/>
      <c r="AE155" s="37"/>
      <c r="AF155" s="37"/>
      <c r="AG155" s="37"/>
      <c r="AH155" s="37"/>
      <c r="AI155" s="37"/>
      <c r="AJ155" s="37"/>
    </row>
    <row r="156" spans="1:36">
      <c r="A156" s="265">
        <v>44076</v>
      </c>
      <c r="B156" s="115" t="s">
        <v>138</v>
      </c>
      <c r="C156" s="37">
        <v>882428984</v>
      </c>
      <c r="D156" s="115"/>
      <c r="E156" s="115" t="s">
        <v>139</v>
      </c>
      <c r="F156" s="115" t="s">
        <v>140</v>
      </c>
      <c r="G156" s="115" t="s">
        <v>1049</v>
      </c>
      <c r="H156" s="37"/>
      <c r="I156" s="37"/>
      <c r="J156" s="265">
        <v>44091</v>
      </c>
      <c r="K156" s="115" t="s">
        <v>1049</v>
      </c>
      <c r="L156" s="115" t="s">
        <v>373</v>
      </c>
      <c r="M156" s="37"/>
      <c r="N156" s="115"/>
      <c r="O156" s="115" t="s">
        <v>195</v>
      </c>
      <c r="P156" s="37"/>
      <c r="Q156" s="37"/>
      <c r="R156" s="37"/>
      <c r="S156" s="37"/>
      <c r="T156" s="37"/>
      <c r="U156" s="37"/>
      <c r="V156" s="37"/>
      <c r="W156" s="37"/>
      <c r="X156" s="37"/>
      <c r="Y156" s="37"/>
      <c r="Z156" s="37"/>
      <c r="AA156" s="37"/>
      <c r="AB156" s="37"/>
      <c r="AC156" s="37"/>
      <c r="AD156" s="37"/>
      <c r="AE156" s="37"/>
      <c r="AF156" s="37"/>
      <c r="AG156" s="37"/>
      <c r="AH156" s="37"/>
      <c r="AI156" s="37"/>
      <c r="AJ156" s="37"/>
    </row>
    <row r="157" spans="1:36">
      <c r="A157" s="265">
        <v>44076</v>
      </c>
      <c r="B157" s="115" t="s">
        <v>154</v>
      </c>
      <c r="C157" s="37">
        <v>882547797</v>
      </c>
      <c r="D157" s="115"/>
      <c r="E157" s="115" t="s">
        <v>139</v>
      </c>
      <c r="F157" s="115" t="s">
        <v>100</v>
      </c>
      <c r="G157" s="37"/>
      <c r="H157" s="37"/>
      <c r="I157" s="37"/>
      <c r="J157" s="265">
        <v>44091</v>
      </c>
      <c r="K157" s="37"/>
      <c r="L157" s="37"/>
      <c r="M157" s="37"/>
      <c r="N157" s="37"/>
      <c r="O157" s="37"/>
      <c r="P157" s="37"/>
      <c r="Q157" s="37"/>
      <c r="R157" s="37"/>
      <c r="S157" s="37"/>
      <c r="T157" s="37"/>
      <c r="U157" s="37"/>
      <c r="V157" s="37"/>
      <c r="W157" s="37"/>
      <c r="X157" s="37"/>
      <c r="Y157" s="37"/>
      <c r="Z157" s="37"/>
      <c r="AA157" s="37"/>
      <c r="AB157" s="37"/>
      <c r="AC157" s="37"/>
      <c r="AD157" s="37"/>
      <c r="AE157" s="37"/>
      <c r="AF157" s="37"/>
      <c r="AG157" s="37"/>
      <c r="AH157" s="37"/>
      <c r="AI157" s="37"/>
      <c r="AJ157" s="37"/>
    </row>
    <row r="158" spans="1:36">
      <c r="A158" s="265">
        <v>44076</v>
      </c>
      <c r="B158" s="115" t="s">
        <v>175</v>
      </c>
      <c r="C158" s="37">
        <v>882267895</v>
      </c>
      <c r="D158" s="115"/>
      <c r="E158" s="115" t="s">
        <v>139</v>
      </c>
      <c r="F158" s="115" t="s">
        <v>140</v>
      </c>
      <c r="G158" s="115" t="s">
        <v>142</v>
      </c>
      <c r="H158" s="37"/>
      <c r="I158" s="37"/>
      <c r="J158" s="265">
        <v>44089</v>
      </c>
      <c r="K158" s="37"/>
      <c r="L158" s="115" t="s">
        <v>373</v>
      </c>
      <c r="M158" s="37"/>
      <c r="N158" s="115"/>
      <c r="O158" s="115" t="s">
        <v>195</v>
      </c>
      <c r="P158" s="115" t="s">
        <v>410</v>
      </c>
      <c r="Q158" s="37"/>
      <c r="R158" s="37"/>
      <c r="S158" s="37"/>
      <c r="T158" s="37"/>
      <c r="U158" s="37"/>
      <c r="V158" s="37"/>
      <c r="W158" s="37"/>
      <c r="X158" s="37"/>
      <c r="Y158" s="37"/>
      <c r="Z158" s="37"/>
      <c r="AA158" s="37"/>
      <c r="AB158" s="37"/>
      <c r="AC158" s="37"/>
      <c r="AD158" s="37"/>
      <c r="AE158" s="37"/>
      <c r="AF158" s="37"/>
      <c r="AG158" s="37"/>
      <c r="AH158" s="37"/>
      <c r="AI158" s="37"/>
      <c r="AJ158" s="37"/>
    </row>
    <row r="159" spans="1:36">
      <c r="A159" s="265">
        <v>44076</v>
      </c>
      <c r="B159" s="115" t="s">
        <v>146</v>
      </c>
      <c r="C159" s="37">
        <v>880043326</v>
      </c>
      <c r="D159" s="115"/>
      <c r="E159" s="115" t="s">
        <v>152</v>
      </c>
      <c r="F159" s="115" t="s">
        <v>140</v>
      </c>
      <c r="G159" s="115" t="s">
        <v>142</v>
      </c>
      <c r="H159" s="37"/>
      <c r="I159" s="37"/>
      <c r="J159" s="265">
        <v>44091</v>
      </c>
      <c r="K159" s="37"/>
      <c r="L159" s="688">
        <v>200500</v>
      </c>
      <c r="M159" s="37"/>
      <c r="N159" s="115"/>
      <c r="O159" s="115" t="s">
        <v>195</v>
      </c>
      <c r="P159" s="37"/>
      <c r="Q159" s="37"/>
      <c r="R159" s="37"/>
      <c r="S159" s="37"/>
      <c r="T159" s="37"/>
      <c r="U159" s="37"/>
      <c r="V159" s="37"/>
      <c r="W159" s="37"/>
      <c r="X159" s="37"/>
      <c r="Y159" s="37"/>
      <c r="Z159" s="37"/>
      <c r="AA159" s="37"/>
      <c r="AB159" s="37"/>
      <c r="AC159" s="37"/>
      <c r="AD159" s="37"/>
      <c r="AE159" s="37"/>
      <c r="AF159" s="37"/>
      <c r="AG159" s="37"/>
      <c r="AH159" s="37"/>
      <c r="AI159" s="37"/>
      <c r="AJ159" s="37"/>
    </row>
    <row r="160" spans="1:36">
      <c r="A160" s="265">
        <v>44076</v>
      </c>
      <c r="B160" s="115" t="s">
        <v>146</v>
      </c>
      <c r="C160" s="37">
        <v>880237688</v>
      </c>
      <c r="D160" s="115"/>
      <c r="E160" s="115" t="s">
        <v>139</v>
      </c>
      <c r="F160" s="115" t="s">
        <v>147</v>
      </c>
      <c r="G160" s="115" t="s">
        <v>302</v>
      </c>
      <c r="H160" s="37"/>
      <c r="I160" s="37"/>
      <c r="J160" s="37"/>
      <c r="K160" s="37"/>
      <c r="L160" s="37"/>
      <c r="M160" s="37"/>
      <c r="N160" s="37"/>
      <c r="O160" s="37"/>
      <c r="P160" s="37"/>
      <c r="Q160" s="37"/>
      <c r="R160" s="37"/>
      <c r="S160" s="37"/>
      <c r="T160" s="37"/>
      <c r="U160" s="37"/>
      <c r="V160" s="37"/>
      <c r="W160" s="37"/>
      <c r="X160" s="37"/>
      <c r="Y160" s="37"/>
      <c r="Z160" s="37"/>
      <c r="AA160" s="37"/>
      <c r="AB160" s="37"/>
      <c r="AC160" s="37"/>
      <c r="AD160" s="37"/>
      <c r="AE160" s="37"/>
      <c r="AF160" s="37"/>
      <c r="AG160" s="37"/>
      <c r="AH160" s="37"/>
      <c r="AI160" s="37"/>
      <c r="AJ160" s="37"/>
    </row>
    <row r="161" spans="1:36">
      <c r="A161" s="265">
        <v>44076</v>
      </c>
      <c r="B161" s="115" t="s">
        <v>281</v>
      </c>
      <c r="C161" s="37">
        <v>882328941</v>
      </c>
      <c r="D161" s="115"/>
      <c r="E161" s="115" t="s">
        <v>139</v>
      </c>
      <c r="F161" s="115" t="s">
        <v>140</v>
      </c>
      <c r="G161" s="115" t="s">
        <v>142</v>
      </c>
      <c r="H161" s="37"/>
      <c r="I161" s="37"/>
      <c r="J161" s="265">
        <v>44077</v>
      </c>
      <c r="K161" s="37"/>
      <c r="L161" s="115" t="s">
        <v>544</v>
      </c>
      <c r="M161" s="37"/>
      <c r="N161" s="115"/>
      <c r="O161" s="115" t="s">
        <v>494</v>
      </c>
      <c r="P161" s="115" t="s">
        <v>357</v>
      </c>
      <c r="Q161" s="37"/>
      <c r="R161" s="37"/>
      <c r="S161" s="37"/>
      <c r="T161" s="37"/>
      <c r="U161" s="37"/>
      <c r="V161" s="37"/>
      <c r="W161" s="37"/>
      <c r="X161" s="37"/>
      <c r="Y161" s="37"/>
      <c r="Z161" s="37"/>
      <c r="AA161" s="37"/>
      <c r="AB161" s="37"/>
      <c r="AC161" s="37"/>
      <c r="AD161" s="37"/>
      <c r="AE161" s="37"/>
      <c r="AF161" s="37"/>
      <c r="AG161" s="37"/>
      <c r="AH161" s="37"/>
      <c r="AI161" s="37"/>
      <c r="AJ161" s="37"/>
    </row>
    <row r="162" spans="1:36">
      <c r="A162" s="265">
        <v>44076</v>
      </c>
      <c r="B162" s="115" t="s">
        <v>227</v>
      </c>
      <c r="C162" s="676">
        <v>880024720</v>
      </c>
      <c r="D162" s="115"/>
      <c r="E162" s="115" t="s">
        <v>139</v>
      </c>
      <c r="F162" s="115" t="s">
        <v>147</v>
      </c>
      <c r="G162" s="115" t="s">
        <v>142</v>
      </c>
      <c r="H162" s="265">
        <v>44076</v>
      </c>
      <c r="I162" s="37"/>
      <c r="J162" s="37"/>
      <c r="K162" s="37"/>
      <c r="L162" s="37">
        <v>0</v>
      </c>
      <c r="M162" s="37"/>
      <c r="N162" s="115"/>
      <c r="O162" s="115" t="s">
        <v>10274</v>
      </c>
      <c r="P162" s="37"/>
      <c r="Q162" s="37"/>
      <c r="R162" s="37"/>
      <c r="S162" s="37"/>
      <c r="T162" s="37"/>
      <c r="U162" s="37"/>
      <c r="V162" s="37"/>
      <c r="W162" s="37"/>
      <c r="X162" s="37"/>
      <c r="Y162" s="37"/>
      <c r="Z162" s="37"/>
      <c r="AA162" s="37"/>
      <c r="AB162" s="37"/>
      <c r="AC162" s="37"/>
      <c r="AD162" s="37"/>
      <c r="AE162" s="37"/>
      <c r="AF162" s="37"/>
      <c r="AG162" s="37"/>
      <c r="AH162" s="37"/>
      <c r="AI162" s="37"/>
      <c r="AJ162" s="37"/>
    </row>
    <row r="163" spans="1:36">
      <c r="A163" s="265">
        <v>44075</v>
      </c>
      <c r="B163" s="115" t="s">
        <v>156</v>
      </c>
      <c r="C163" s="37">
        <v>880026890</v>
      </c>
      <c r="D163" s="115"/>
      <c r="E163" s="115" t="s">
        <v>139</v>
      </c>
      <c r="F163" s="115" t="s">
        <v>140</v>
      </c>
      <c r="G163" s="37"/>
      <c r="H163" s="37"/>
      <c r="I163" s="265">
        <v>44075</v>
      </c>
      <c r="J163" s="37"/>
      <c r="K163" s="37"/>
      <c r="L163" s="115" t="s">
        <v>263</v>
      </c>
      <c r="M163" s="37">
        <v>35</v>
      </c>
      <c r="N163" s="37"/>
      <c r="O163" s="37"/>
      <c r="P163" s="37"/>
      <c r="Q163" s="37"/>
      <c r="R163" s="37"/>
      <c r="S163" s="37"/>
      <c r="T163" s="37"/>
      <c r="U163" s="37"/>
      <c r="V163" s="37"/>
      <c r="W163" s="37"/>
      <c r="X163" s="37"/>
      <c r="Y163" s="37"/>
      <c r="Z163" s="37"/>
      <c r="AA163" s="37"/>
      <c r="AB163" s="37"/>
      <c r="AC163" s="37"/>
      <c r="AD163" s="37"/>
      <c r="AE163" s="37"/>
      <c r="AF163" s="37"/>
      <c r="AG163" s="37"/>
      <c r="AH163" s="37"/>
      <c r="AI163" s="37"/>
      <c r="AJ163" s="37"/>
    </row>
    <row r="164" spans="1:36">
      <c r="A164" s="265">
        <v>44095</v>
      </c>
      <c r="B164" s="115" t="s">
        <v>157</v>
      </c>
      <c r="C164" s="331">
        <v>880029671</v>
      </c>
      <c r="D164" s="781" t="s">
        <v>4698</v>
      </c>
      <c r="E164" s="115" t="s">
        <v>152</v>
      </c>
      <c r="F164" s="115" t="s">
        <v>100</v>
      </c>
      <c r="G164" s="115" t="s">
        <v>142</v>
      </c>
      <c r="H164" s="265"/>
      <c r="I164" s="265">
        <v>44095</v>
      </c>
      <c r="J164" s="265"/>
      <c r="K164" s="115" t="s">
        <v>142</v>
      </c>
      <c r="L164" s="115"/>
      <c r="M164" s="37">
        <v>35.5</v>
      </c>
      <c r="N164" s="37"/>
      <c r="O164" s="680"/>
      <c r="P164" s="37"/>
      <c r="Q164" s="37"/>
      <c r="R164" s="37"/>
      <c r="S164" s="37"/>
      <c r="T164" s="37"/>
      <c r="U164" s="37"/>
      <c r="V164" s="37"/>
      <c r="W164" s="37"/>
      <c r="X164" s="37"/>
      <c r="Y164" s="37"/>
      <c r="Z164" s="37"/>
      <c r="AA164" s="37"/>
      <c r="AB164" s="37"/>
      <c r="AC164" s="37"/>
      <c r="AD164" s="37"/>
      <c r="AE164" s="37"/>
      <c r="AF164" s="37"/>
      <c r="AG164" s="37"/>
      <c r="AH164" s="37"/>
      <c r="AI164" s="37"/>
      <c r="AJ164" s="37"/>
    </row>
    <row r="165" spans="1:36">
      <c r="A165" s="265">
        <v>44076</v>
      </c>
      <c r="B165" s="115" t="s">
        <v>281</v>
      </c>
      <c r="C165" s="37">
        <v>880127944</v>
      </c>
      <c r="D165" s="115"/>
      <c r="E165" s="115" t="s">
        <v>139</v>
      </c>
      <c r="F165" s="115" t="s">
        <v>140</v>
      </c>
      <c r="G165" s="115" t="s">
        <v>10275</v>
      </c>
      <c r="H165" s="37"/>
      <c r="I165" s="37"/>
      <c r="J165" s="265">
        <v>44091</v>
      </c>
      <c r="K165" s="37"/>
      <c r="L165" s="37">
        <v>0</v>
      </c>
      <c r="M165" s="37"/>
      <c r="N165" s="115"/>
      <c r="O165" s="115" t="s">
        <v>10276</v>
      </c>
      <c r="P165" s="37"/>
      <c r="Q165" s="37"/>
      <c r="R165" s="37"/>
      <c r="S165" s="37"/>
      <c r="T165" s="37"/>
      <c r="U165" s="37"/>
      <c r="V165" s="37"/>
      <c r="W165" s="37"/>
      <c r="X165" s="37"/>
      <c r="Y165" s="37"/>
      <c r="Z165" s="37"/>
      <c r="AA165" s="37"/>
      <c r="AB165" s="37"/>
      <c r="AC165" s="37"/>
      <c r="AD165" s="37"/>
      <c r="AE165" s="37"/>
      <c r="AF165" s="37"/>
      <c r="AG165" s="37"/>
      <c r="AH165" s="37"/>
      <c r="AI165" s="37"/>
      <c r="AJ165" s="37"/>
    </row>
    <row r="166" spans="1:36">
      <c r="A166" s="265">
        <v>44082</v>
      </c>
      <c r="B166" s="115" t="s">
        <v>146</v>
      </c>
      <c r="C166" s="37">
        <v>882102754</v>
      </c>
      <c r="D166" s="37"/>
      <c r="E166" s="115" t="s">
        <v>139</v>
      </c>
      <c r="F166" s="115" t="s">
        <v>162</v>
      </c>
      <c r="G166" s="115"/>
      <c r="H166" s="265">
        <v>44089</v>
      </c>
      <c r="I166" s="265">
        <v>44089</v>
      </c>
      <c r="J166" s="265"/>
      <c r="K166" s="115" t="s">
        <v>168</v>
      </c>
      <c r="L166" s="115"/>
      <c r="M166" s="37">
        <v>38</v>
      </c>
      <c r="N166" s="37"/>
      <c r="O166" s="680" t="s">
        <v>2226</v>
      </c>
      <c r="P166" s="37"/>
      <c r="Q166" s="505" t="s">
        <v>10277</v>
      </c>
      <c r="R166" s="37">
        <v>2738</v>
      </c>
      <c r="S166" s="37"/>
      <c r="T166" s="37"/>
      <c r="U166" s="37"/>
      <c r="V166" s="37"/>
      <c r="W166" s="37"/>
      <c r="X166" s="37"/>
      <c r="Y166" s="37"/>
      <c r="Z166" s="37"/>
      <c r="AA166" s="37"/>
      <c r="AB166" s="37"/>
      <c r="AC166" s="37"/>
      <c r="AD166" s="37"/>
      <c r="AE166" s="37"/>
      <c r="AF166" s="37"/>
      <c r="AG166" s="37"/>
      <c r="AH166" s="37"/>
      <c r="AI166" s="37"/>
      <c r="AJ166" s="37"/>
    </row>
    <row r="167" spans="1:36">
      <c r="A167" s="265">
        <v>44083</v>
      </c>
      <c r="B167" s="115" t="s">
        <v>154</v>
      </c>
      <c r="C167" s="37">
        <v>882312941</v>
      </c>
      <c r="D167" s="115">
        <v>100014795896</v>
      </c>
      <c r="E167" s="115" t="s">
        <v>139</v>
      </c>
      <c r="F167" s="115" t="s">
        <v>140</v>
      </c>
      <c r="G167" s="115" t="s">
        <v>168</v>
      </c>
      <c r="H167" s="37"/>
      <c r="I167" s="265">
        <v>44083</v>
      </c>
      <c r="J167" s="265">
        <v>44097</v>
      </c>
      <c r="K167" s="115" t="s">
        <v>168</v>
      </c>
      <c r="L167" s="115"/>
      <c r="M167" s="37">
        <v>38</v>
      </c>
      <c r="N167" s="115"/>
      <c r="O167" s="115"/>
      <c r="P167" s="115"/>
      <c r="Q167" s="37"/>
      <c r="R167" s="37"/>
      <c r="S167" s="37"/>
      <c r="T167" s="37"/>
      <c r="U167" s="37"/>
      <c r="V167" s="37"/>
      <c r="W167" s="37"/>
      <c r="X167" s="37"/>
      <c r="Y167" s="37"/>
      <c r="Z167" s="37"/>
      <c r="AA167" s="37"/>
      <c r="AB167" s="37"/>
      <c r="AC167" s="37"/>
      <c r="AD167" s="37"/>
      <c r="AE167" s="37"/>
      <c r="AF167" s="37"/>
      <c r="AG167" s="37"/>
      <c r="AH167" s="37"/>
      <c r="AI167" s="37"/>
      <c r="AJ167" s="37"/>
    </row>
    <row r="168" spans="1:36">
      <c r="A168" s="265">
        <v>44077</v>
      </c>
      <c r="B168" s="115" t="s">
        <v>146</v>
      </c>
      <c r="C168" s="37">
        <v>882060181</v>
      </c>
      <c r="D168" s="37"/>
      <c r="E168" s="115" t="s">
        <v>139</v>
      </c>
      <c r="F168" s="115" t="s">
        <v>140</v>
      </c>
      <c r="G168" s="115" t="s">
        <v>10278</v>
      </c>
      <c r="H168" s="37"/>
      <c r="I168" s="37"/>
      <c r="J168" s="265">
        <v>44092</v>
      </c>
      <c r="K168" s="37"/>
      <c r="L168" s="115" t="s">
        <v>2293</v>
      </c>
      <c r="M168" s="37"/>
      <c r="N168" s="37"/>
      <c r="O168" s="37"/>
      <c r="P168" s="37"/>
      <c r="Q168" s="37"/>
      <c r="R168" s="37"/>
      <c r="S168" s="37"/>
      <c r="T168" s="37"/>
      <c r="U168" s="37"/>
      <c r="V168" s="37"/>
      <c r="W168" s="37"/>
      <c r="X168" s="37"/>
      <c r="Y168" s="37"/>
      <c r="Z168" s="37"/>
      <c r="AA168" s="37"/>
      <c r="AB168" s="37"/>
      <c r="AC168" s="37"/>
      <c r="AD168" s="37"/>
      <c r="AE168" s="37"/>
      <c r="AF168" s="37"/>
      <c r="AG168" s="37"/>
      <c r="AH168" s="37"/>
      <c r="AI168" s="37"/>
      <c r="AJ168" s="37"/>
    </row>
    <row r="169" spans="1:36">
      <c r="A169" s="265">
        <v>44077</v>
      </c>
      <c r="B169" s="115" t="s">
        <v>154</v>
      </c>
      <c r="C169" s="37">
        <v>881861280</v>
      </c>
      <c r="D169" s="37"/>
      <c r="E169" s="115" t="s">
        <v>152</v>
      </c>
      <c r="F169" s="115" t="s">
        <v>100</v>
      </c>
      <c r="G169" s="37"/>
      <c r="H169" s="37"/>
      <c r="I169" s="37"/>
      <c r="J169" s="265">
        <v>44092</v>
      </c>
      <c r="K169" s="37"/>
      <c r="L169" s="37"/>
      <c r="M169" s="37"/>
      <c r="N169" s="37"/>
      <c r="O169" s="37"/>
      <c r="P169" s="37"/>
      <c r="Q169" s="37"/>
      <c r="R169" s="37"/>
      <c r="S169" s="37"/>
      <c r="T169" s="37"/>
      <c r="U169" s="37"/>
      <c r="V169" s="37"/>
      <c r="W169" s="37"/>
      <c r="X169" s="37"/>
      <c r="Y169" s="37"/>
      <c r="Z169" s="37"/>
      <c r="AA169" s="37"/>
      <c r="AB169" s="37"/>
      <c r="AC169" s="37"/>
      <c r="AD169" s="37"/>
      <c r="AE169" s="37"/>
      <c r="AF169" s="37"/>
      <c r="AG169" s="37"/>
      <c r="AH169" s="37"/>
      <c r="AI169" s="37"/>
      <c r="AJ169" s="37"/>
    </row>
    <row r="170" spans="1:36">
      <c r="A170" s="265">
        <v>44077</v>
      </c>
      <c r="B170" s="115" t="s">
        <v>149</v>
      </c>
      <c r="C170" s="37">
        <v>880277757</v>
      </c>
      <c r="D170" s="37"/>
      <c r="E170" s="115" t="s">
        <v>139</v>
      </c>
      <c r="F170" s="115" t="s">
        <v>140</v>
      </c>
      <c r="G170" s="115" t="s">
        <v>342</v>
      </c>
      <c r="H170" s="37"/>
      <c r="I170" s="37"/>
      <c r="J170" s="265">
        <v>44092</v>
      </c>
      <c r="K170" s="37"/>
      <c r="L170" s="37">
        <v>0</v>
      </c>
      <c r="M170" s="23"/>
      <c r="N170" s="115"/>
      <c r="O170" s="115" t="s">
        <v>251</v>
      </c>
      <c r="P170" s="115" t="s">
        <v>202</v>
      </c>
      <c r="Q170" s="37"/>
      <c r="R170" s="37"/>
      <c r="S170" s="37"/>
      <c r="T170" s="37"/>
      <c r="U170" s="37"/>
      <c r="V170" s="37"/>
      <c r="W170" s="37"/>
      <c r="X170" s="37"/>
      <c r="Y170" s="37"/>
      <c r="Z170" s="37"/>
      <c r="AA170" s="37"/>
      <c r="AB170" s="37"/>
      <c r="AC170" s="37"/>
      <c r="AD170" s="37"/>
      <c r="AE170" s="37"/>
      <c r="AF170" s="37"/>
      <c r="AG170" s="37"/>
      <c r="AH170" s="37"/>
      <c r="AI170" s="37"/>
      <c r="AJ170" s="37"/>
    </row>
    <row r="171" spans="1:36">
      <c r="A171" s="265">
        <v>44077</v>
      </c>
      <c r="B171" s="115" t="s">
        <v>281</v>
      </c>
      <c r="C171" s="37">
        <v>882325123</v>
      </c>
      <c r="D171" s="37"/>
      <c r="E171" s="115" t="s">
        <v>152</v>
      </c>
      <c r="F171" s="115" t="s">
        <v>140</v>
      </c>
      <c r="G171" s="115" t="s">
        <v>142</v>
      </c>
      <c r="H171" s="37"/>
      <c r="I171" s="37"/>
      <c r="J171" s="265">
        <v>44085</v>
      </c>
      <c r="K171" s="37"/>
      <c r="L171" s="115" t="s">
        <v>544</v>
      </c>
      <c r="M171" s="37"/>
      <c r="N171" s="115"/>
      <c r="O171" s="115" t="s">
        <v>251</v>
      </c>
      <c r="P171" s="37"/>
      <c r="Q171" s="37"/>
      <c r="R171" s="37"/>
      <c r="S171" s="37"/>
      <c r="T171" s="37"/>
      <c r="U171" s="37"/>
      <c r="V171" s="37"/>
      <c r="W171" s="37"/>
      <c r="X171" s="37"/>
      <c r="Y171" s="37"/>
      <c r="Z171" s="37"/>
      <c r="AA171" s="37"/>
      <c r="AB171" s="37"/>
      <c r="AC171" s="37"/>
      <c r="AD171" s="37"/>
      <c r="AE171" s="37"/>
      <c r="AF171" s="37"/>
      <c r="AG171" s="37"/>
      <c r="AH171" s="37"/>
      <c r="AI171" s="37"/>
      <c r="AJ171" s="37"/>
    </row>
    <row r="172" spans="1:36">
      <c r="A172" s="265">
        <v>44091</v>
      </c>
      <c r="B172" s="115" t="s">
        <v>2235</v>
      </c>
      <c r="C172" s="331">
        <v>882187167</v>
      </c>
      <c r="D172" s="781" t="s">
        <v>10279</v>
      </c>
      <c r="E172" s="115" t="s">
        <v>139</v>
      </c>
      <c r="F172" s="115" t="s">
        <v>140</v>
      </c>
      <c r="G172" s="115" t="s">
        <v>168</v>
      </c>
      <c r="H172" s="265"/>
      <c r="I172" s="265">
        <v>44092</v>
      </c>
      <c r="J172" s="265"/>
      <c r="K172" s="115" t="s">
        <v>168</v>
      </c>
      <c r="L172" s="115"/>
      <c r="M172" s="37">
        <v>38</v>
      </c>
      <c r="N172" s="37"/>
      <c r="O172" s="115" t="s">
        <v>2227</v>
      </c>
      <c r="P172" s="37"/>
      <c r="Q172" s="37"/>
      <c r="R172" s="37"/>
      <c r="S172" s="37"/>
      <c r="T172" s="37"/>
      <c r="U172" s="37"/>
      <c r="V172" s="37"/>
      <c r="W172" s="37"/>
      <c r="X172" s="37"/>
      <c r="Y172" s="37"/>
      <c r="Z172" s="37"/>
      <c r="AA172" s="37"/>
      <c r="AB172" s="37"/>
      <c r="AC172" s="37"/>
      <c r="AD172" s="37"/>
      <c r="AE172" s="37"/>
      <c r="AF172" s="37"/>
      <c r="AG172" s="37"/>
      <c r="AH172" s="37"/>
      <c r="AI172" s="37"/>
      <c r="AJ172" s="37"/>
    </row>
    <row r="173" spans="1:36">
      <c r="A173" s="265">
        <v>44092</v>
      </c>
      <c r="B173" s="115" t="s">
        <v>146</v>
      </c>
      <c r="C173" s="37">
        <v>882302612</v>
      </c>
      <c r="D173" s="109" t="s">
        <v>3074</v>
      </c>
      <c r="E173" s="115" t="s">
        <v>139</v>
      </c>
      <c r="F173" s="115" t="s">
        <v>100</v>
      </c>
      <c r="G173" s="115"/>
      <c r="H173" s="265"/>
      <c r="I173" s="265">
        <v>44092</v>
      </c>
      <c r="J173" s="265"/>
      <c r="K173" s="115" t="s">
        <v>148</v>
      </c>
      <c r="L173" s="115"/>
      <c r="M173" s="37">
        <v>40</v>
      </c>
      <c r="N173" s="37"/>
      <c r="O173" s="680" t="s">
        <v>2322</v>
      </c>
      <c r="P173" s="37"/>
      <c r="Q173" s="37"/>
      <c r="R173" s="37"/>
      <c r="S173" s="37"/>
      <c r="T173" s="37"/>
      <c r="U173" s="37"/>
      <c r="V173" s="37"/>
      <c r="W173" s="37"/>
      <c r="X173" s="37"/>
      <c r="Y173" s="37"/>
      <c r="Z173" s="37"/>
      <c r="AA173" s="37"/>
      <c r="AB173" s="37"/>
      <c r="AC173" s="37"/>
      <c r="AD173" s="37"/>
      <c r="AE173" s="37"/>
      <c r="AF173" s="37"/>
      <c r="AG173" s="37"/>
      <c r="AH173" s="37"/>
      <c r="AI173" s="37"/>
      <c r="AJ173" s="37"/>
    </row>
    <row r="174" spans="1:36">
      <c r="A174" s="782">
        <v>44101</v>
      </c>
      <c r="B174" s="115" t="s">
        <v>154</v>
      </c>
      <c r="C174" s="331">
        <v>882157748</v>
      </c>
      <c r="D174" s="509" t="s">
        <v>10280</v>
      </c>
      <c r="E174" s="115" t="s">
        <v>139</v>
      </c>
      <c r="F174" s="115" t="s">
        <v>100</v>
      </c>
      <c r="G174" s="624"/>
      <c r="H174" s="265"/>
      <c r="I174" s="265">
        <v>44101</v>
      </c>
      <c r="J174" s="265"/>
      <c r="K174" s="624" t="s">
        <v>168</v>
      </c>
      <c r="L174" s="115"/>
      <c r="M174" s="521">
        <v>40</v>
      </c>
      <c r="N174" s="37"/>
      <c r="O174" s="680" t="s">
        <v>2237</v>
      </c>
      <c r="P174" s="37"/>
      <c r="Q174" s="37"/>
      <c r="R174" s="37"/>
      <c r="S174" s="37"/>
      <c r="T174" s="37"/>
      <c r="U174" s="37"/>
      <c r="V174" s="37"/>
      <c r="W174" s="37"/>
      <c r="X174" s="37"/>
      <c r="Y174" s="37"/>
      <c r="Z174" s="37"/>
      <c r="AA174" s="37"/>
      <c r="AB174" s="37"/>
      <c r="AC174" s="37"/>
      <c r="AD174" s="37"/>
      <c r="AE174" s="37"/>
      <c r="AF174" s="37"/>
      <c r="AG174" s="37"/>
      <c r="AH174" s="37"/>
      <c r="AI174" s="37"/>
      <c r="AJ174" s="37"/>
    </row>
    <row r="175" spans="1:36">
      <c r="A175" s="265">
        <v>44077</v>
      </c>
      <c r="B175" s="115" t="s">
        <v>175</v>
      </c>
      <c r="C175" s="37">
        <v>880029943</v>
      </c>
      <c r="D175" s="37">
        <v>1916326462</v>
      </c>
      <c r="E175" s="115" t="s">
        <v>139</v>
      </c>
      <c r="F175" s="115" t="s">
        <v>181</v>
      </c>
      <c r="G175" s="115" t="s">
        <v>6176</v>
      </c>
      <c r="H175" s="37"/>
      <c r="I175" s="265">
        <v>44077</v>
      </c>
      <c r="J175" s="37"/>
      <c r="K175" s="115" t="s">
        <v>383</v>
      </c>
      <c r="L175" s="115" t="s">
        <v>250</v>
      </c>
      <c r="M175" s="37">
        <v>42</v>
      </c>
      <c r="N175" s="37"/>
      <c r="O175" s="37"/>
      <c r="P175" s="37"/>
      <c r="Q175" s="37"/>
      <c r="R175" s="37"/>
      <c r="S175" s="37"/>
      <c r="T175" s="37"/>
      <c r="U175" s="37"/>
      <c r="V175" s="37"/>
      <c r="W175" s="37"/>
      <c r="X175" s="37"/>
      <c r="Y175" s="37"/>
      <c r="Z175" s="37"/>
      <c r="AA175" s="37"/>
      <c r="AB175" s="37"/>
      <c r="AC175" s="37"/>
      <c r="AD175" s="37"/>
      <c r="AE175" s="37"/>
      <c r="AF175" s="37"/>
      <c r="AG175" s="37"/>
      <c r="AH175" s="37"/>
      <c r="AI175" s="37"/>
      <c r="AJ175" s="37"/>
    </row>
    <row r="176" spans="1:36">
      <c r="A176" s="265">
        <v>44104</v>
      </c>
      <c r="B176" s="115" t="s">
        <v>146</v>
      </c>
      <c r="C176" s="37">
        <v>881790970</v>
      </c>
      <c r="D176" s="109" t="s">
        <v>3008</v>
      </c>
      <c r="E176" s="115" t="s">
        <v>139</v>
      </c>
      <c r="F176" s="115" t="s">
        <v>100</v>
      </c>
      <c r="G176" s="115"/>
      <c r="H176" s="37"/>
      <c r="I176" s="265">
        <v>44104</v>
      </c>
      <c r="J176" s="37"/>
      <c r="K176" s="115" t="s">
        <v>8780</v>
      </c>
      <c r="L176" s="115" t="s">
        <v>353</v>
      </c>
      <c r="M176" s="37">
        <v>42.41</v>
      </c>
      <c r="N176" s="37"/>
      <c r="O176" s="37"/>
      <c r="P176" s="37"/>
      <c r="Q176" s="687">
        <v>44104</v>
      </c>
      <c r="R176" s="37">
        <v>14204.88</v>
      </c>
      <c r="S176" s="37"/>
      <c r="T176" s="37"/>
      <c r="U176" s="37"/>
      <c r="V176" s="37"/>
      <c r="W176" s="37"/>
      <c r="X176" s="37"/>
      <c r="Y176" s="37"/>
      <c r="Z176" s="37"/>
      <c r="AA176" s="37"/>
      <c r="AB176" s="37"/>
      <c r="AC176" s="37"/>
      <c r="AD176" s="37"/>
      <c r="AE176" s="37"/>
      <c r="AF176" s="37"/>
      <c r="AG176" s="37"/>
      <c r="AH176" s="37"/>
      <c r="AI176" s="37"/>
      <c r="AJ176" s="37"/>
    </row>
    <row r="177" spans="1:36">
      <c r="A177" s="265">
        <v>44078</v>
      </c>
      <c r="B177" s="115" t="s">
        <v>154</v>
      </c>
      <c r="C177" s="37">
        <v>880434781</v>
      </c>
      <c r="D177" s="37">
        <v>7504522</v>
      </c>
      <c r="E177" s="115" t="s">
        <v>152</v>
      </c>
      <c r="F177" s="115" t="s">
        <v>150</v>
      </c>
      <c r="G177" s="115" t="s">
        <v>148</v>
      </c>
      <c r="H177" s="37"/>
      <c r="I177" s="265">
        <v>44101</v>
      </c>
      <c r="J177" s="265"/>
      <c r="K177" s="505" t="s">
        <v>148</v>
      </c>
      <c r="L177" s="115"/>
      <c r="M177" s="37">
        <v>43.25</v>
      </c>
      <c r="N177" s="37"/>
      <c r="O177" s="115" t="s">
        <v>2237</v>
      </c>
      <c r="P177" s="115"/>
      <c r="Q177" s="115"/>
      <c r="R177" s="37"/>
      <c r="S177" s="37"/>
      <c r="T177" s="37"/>
      <c r="U177" s="37"/>
      <c r="V177" s="37"/>
      <c r="W177" s="37"/>
      <c r="X177" s="37"/>
      <c r="Y177" s="37"/>
      <c r="Z177" s="37"/>
      <c r="AA177" s="37"/>
      <c r="AB177" s="37"/>
      <c r="AC177" s="37"/>
      <c r="AD177" s="37"/>
      <c r="AE177" s="37"/>
      <c r="AF177" s="37"/>
      <c r="AG177" s="37"/>
      <c r="AH177" s="37"/>
      <c r="AI177" s="37"/>
      <c r="AJ177" s="37"/>
    </row>
    <row r="178" spans="1:36">
      <c r="A178" s="265">
        <v>44084</v>
      </c>
      <c r="B178" s="115" t="s">
        <v>156</v>
      </c>
      <c r="C178" s="331">
        <v>880018227</v>
      </c>
      <c r="D178" s="37"/>
      <c r="E178" s="115" t="s">
        <v>139</v>
      </c>
      <c r="F178" s="115" t="s">
        <v>140</v>
      </c>
      <c r="G178" s="115"/>
      <c r="H178" s="37"/>
      <c r="I178" s="265">
        <v>44084</v>
      </c>
      <c r="J178" s="265">
        <v>44095</v>
      </c>
      <c r="K178" s="115" t="s">
        <v>181</v>
      </c>
      <c r="L178" s="115"/>
      <c r="M178" s="37">
        <v>45</v>
      </c>
      <c r="N178" s="37"/>
      <c r="O178" s="115"/>
      <c r="P178" s="37"/>
      <c r="Q178" s="37"/>
      <c r="R178" s="37"/>
      <c r="S178" s="37"/>
      <c r="T178" s="37"/>
      <c r="U178" s="37"/>
      <c r="V178" s="37"/>
      <c r="W178" s="37"/>
      <c r="X178" s="37"/>
      <c r="Y178" s="37"/>
      <c r="Z178" s="37"/>
      <c r="AA178" s="37"/>
      <c r="AB178" s="37"/>
      <c r="AC178" s="37"/>
      <c r="AD178" s="37"/>
      <c r="AE178" s="37"/>
      <c r="AF178" s="37"/>
      <c r="AG178" s="37"/>
      <c r="AH178" s="37"/>
      <c r="AI178" s="37"/>
      <c r="AJ178" s="37"/>
    </row>
    <row r="179" spans="1:36">
      <c r="A179" s="265">
        <v>44077</v>
      </c>
      <c r="B179" s="115" t="s">
        <v>227</v>
      </c>
      <c r="C179" s="37">
        <v>880213744</v>
      </c>
      <c r="D179" s="37"/>
      <c r="E179" s="115" t="s">
        <v>152</v>
      </c>
      <c r="F179" s="115" t="s">
        <v>147</v>
      </c>
      <c r="G179" s="115" t="s">
        <v>142</v>
      </c>
      <c r="H179" s="265">
        <v>44077</v>
      </c>
      <c r="I179" s="37"/>
      <c r="J179" s="37"/>
      <c r="K179" s="37"/>
      <c r="L179" s="688">
        <v>200500</v>
      </c>
      <c r="M179" s="37"/>
      <c r="N179" s="115"/>
      <c r="O179" s="115" t="s">
        <v>811</v>
      </c>
      <c r="P179" s="37"/>
      <c r="Q179" s="265">
        <v>44077</v>
      </c>
      <c r="R179" s="37">
        <v>534</v>
      </c>
      <c r="S179" s="37"/>
      <c r="T179" s="37"/>
      <c r="U179" s="37"/>
      <c r="V179" s="37"/>
      <c r="W179" s="37"/>
      <c r="X179" s="37"/>
      <c r="Y179" s="37"/>
      <c r="Z179" s="37"/>
      <c r="AA179" s="37"/>
      <c r="AB179" s="37"/>
      <c r="AC179" s="37"/>
      <c r="AD179" s="37"/>
      <c r="AE179" s="37"/>
      <c r="AF179" s="37"/>
      <c r="AG179" s="37"/>
      <c r="AH179" s="37"/>
      <c r="AI179" s="37"/>
      <c r="AJ179" s="37"/>
    </row>
    <row r="180" spans="1:36">
      <c r="A180" s="265">
        <v>44077</v>
      </c>
      <c r="B180" s="115" t="s">
        <v>154</v>
      </c>
      <c r="C180" s="37">
        <v>881794206</v>
      </c>
      <c r="D180" s="37"/>
      <c r="E180" s="115" t="s">
        <v>152</v>
      </c>
      <c r="F180" s="115" t="s">
        <v>140</v>
      </c>
      <c r="G180" s="115" t="s">
        <v>176</v>
      </c>
      <c r="H180" s="37"/>
      <c r="I180" s="37"/>
      <c r="J180" s="265">
        <v>44092</v>
      </c>
      <c r="K180" s="37"/>
      <c r="L180" s="688">
        <v>100200</v>
      </c>
      <c r="M180" s="37"/>
      <c r="N180" s="115"/>
      <c r="O180" s="115" t="s">
        <v>10281</v>
      </c>
      <c r="P180" s="37"/>
      <c r="Q180" s="37"/>
      <c r="R180" s="37"/>
      <c r="S180" s="37"/>
      <c r="T180" s="37"/>
      <c r="U180" s="37"/>
      <c r="V180" s="37"/>
      <c r="W180" s="37"/>
      <c r="X180" s="37"/>
      <c r="Y180" s="37"/>
      <c r="Z180" s="37"/>
      <c r="AA180" s="37"/>
      <c r="AB180" s="37"/>
      <c r="AC180" s="37"/>
      <c r="AD180" s="37"/>
      <c r="AE180" s="37"/>
      <c r="AF180" s="37"/>
      <c r="AG180" s="37"/>
      <c r="AH180" s="37"/>
      <c r="AI180" s="37"/>
      <c r="AJ180" s="37"/>
    </row>
    <row r="181" spans="1:36">
      <c r="A181" s="265">
        <v>44077</v>
      </c>
      <c r="B181" s="115" t="s">
        <v>175</v>
      </c>
      <c r="C181" s="37">
        <v>880797061</v>
      </c>
      <c r="D181" s="37"/>
      <c r="E181" s="115" t="s">
        <v>139</v>
      </c>
      <c r="F181" s="115" t="s">
        <v>140</v>
      </c>
      <c r="G181" s="115" t="s">
        <v>142</v>
      </c>
      <c r="H181" s="37"/>
      <c r="I181" s="37"/>
      <c r="J181" s="37"/>
      <c r="K181" s="37"/>
      <c r="L181" s="115" t="s">
        <v>373</v>
      </c>
      <c r="M181" s="37"/>
      <c r="N181" s="115"/>
      <c r="O181" s="115" t="s">
        <v>10282</v>
      </c>
      <c r="P181" s="37"/>
      <c r="Q181" s="37"/>
      <c r="R181" s="37"/>
      <c r="S181" s="37"/>
      <c r="T181" s="37"/>
      <c r="U181" s="37"/>
      <c r="V181" s="37"/>
      <c r="W181" s="37"/>
      <c r="X181" s="37"/>
      <c r="Y181" s="37"/>
      <c r="Z181" s="37"/>
      <c r="AA181" s="37"/>
      <c r="AB181" s="37"/>
      <c r="AC181" s="37"/>
      <c r="AD181" s="37"/>
      <c r="AE181" s="37"/>
      <c r="AF181" s="37"/>
      <c r="AG181" s="37"/>
      <c r="AH181" s="37"/>
      <c r="AI181" s="37"/>
      <c r="AJ181" s="37"/>
    </row>
    <row r="182" spans="1:36">
      <c r="A182" s="265">
        <v>44077</v>
      </c>
      <c r="B182" s="115" t="s">
        <v>146</v>
      </c>
      <c r="C182" s="37">
        <v>882051475</v>
      </c>
      <c r="D182" s="37"/>
      <c r="E182" s="115" t="s">
        <v>139</v>
      </c>
      <c r="F182" s="115" t="s">
        <v>147</v>
      </c>
      <c r="G182" s="37"/>
      <c r="H182" s="37"/>
      <c r="I182" s="37"/>
      <c r="J182" s="37"/>
      <c r="K182" s="37"/>
      <c r="L182" s="37"/>
      <c r="M182" s="37"/>
      <c r="N182" s="37"/>
      <c r="O182" s="37"/>
      <c r="P182" s="37"/>
      <c r="Q182" s="37"/>
      <c r="R182" s="37"/>
      <c r="S182" s="37"/>
      <c r="T182" s="37"/>
      <c r="U182" s="37"/>
      <c r="V182" s="37"/>
      <c r="W182" s="37"/>
      <c r="X182" s="37"/>
      <c r="Y182" s="37"/>
      <c r="Z182" s="37"/>
      <c r="AA182" s="37"/>
      <c r="AB182" s="37"/>
      <c r="AC182" s="37"/>
      <c r="AD182" s="37"/>
      <c r="AE182" s="37"/>
      <c r="AF182" s="37"/>
      <c r="AG182" s="37"/>
      <c r="AH182" s="37"/>
      <c r="AI182" s="37"/>
      <c r="AJ182" s="37"/>
    </row>
    <row r="183" spans="1:36">
      <c r="A183" s="265">
        <v>44077</v>
      </c>
      <c r="B183" s="115" t="s">
        <v>154</v>
      </c>
      <c r="C183" s="37">
        <v>881854024</v>
      </c>
      <c r="D183" s="37"/>
      <c r="E183" s="115" t="s">
        <v>139</v>
      </c>
      <c r="F183" s="115" t="s">
        <v>140</v>
      </c>
      <c r="G183" s="115" t="s">
        <v>213</v>
      </c>
      <c r="H183" s="37"/>
      <c r="I183" s="37"/>
      <c r="J183" s="265">
        <v>44092</v>
      </c>
      <c r="K183" s="37"/>
      <c r="L183" s="37">
        <v>0</v>
      </c>
      <c r="M183" s="37"/>
      <c r="N183" s="115"/>
      <c r="O183" s="115" t="s">
        <v>638</v>
      </c>
      <c r="P183" s="37"/>
      <c r="Q183" s="37"/>
      <c r="R183" s="37"/>
      <c r="S183" s="37"/>
      <c r="T183" s="37"/>
      <c r="U183" s="37"/>
      <c r="V183" s="37"/>
      <c r="W183" s="37"/>
      <c r="X183" s="37"/>
      <c r="Y183" s="37"/>
      <c r="Z183" s="37"/>
      <c r="AA183" s="37"/>
      <c r="AB183" s="37"/>
      <c r="AC183" s="37"/>
      <c r="AD183" s="37"/>
      <c r="AE183" s="37"/>
      <c r="AF183" s="37"/>
      <c r="AG183" s="37"/>
      <c r="AH183" s="37"/>
      <c r="AI183" s="37"/>
      <c r="AJ183" s="37"/>
    </row>
    <row r="184" spans="1:36">
      <c r="A184" s="265">
        <v>44077</v>
      </c>
      <c r="B184" s="115" t="s">
        <v>227</v>
      </c>
      <c r="C184" s="37">
        <v>881492534</v>
      </c>
      <c r="D184" s="37"/>
      <c r="E184" s="115" t="s">
        <v>139</v>
      </c>
      <c r="F184" s="115" t="s">
        <v>147</v>
      </c>
      <c r="G184" s="115" t="s">
        <v>368</v>
      </c>
      <c r="H184" s="265">
        <v>44062</v>
      </c>
      <c r="I184" s="37"/>
      <c r="J184" s="37"/>
      <c r="K184" s="37"/>
      <c r="L184" s="115" t="s">
        <v>228</v>
      </c>
      <c r="M184" s="37"/>
      <c r="N184" s="115"/>
      <c r="O184" s="115" t="s">
        <v>1577</v>
      </c>
      <c r="P184" s="37"/>
      <c r="Q184" s="37"/>
      <c r="R184" s="37"/>
      <c r="S184" s="37"/>
      <c r="T184" s="37"/>
      <c r="U184" s="37"/>
      <c r="V184" s="37"/>
      <c r="W184" s="37"/>
      <c r="X184" s="37"/>
      <c r="Y184" s="37"/>
      <c r="Z184" s="37"/>
      <c r="AA184" s="37"/>
      <c r="AB184" s="37"/>
      <c r="AC184" s="37"/>
      <c r="AD184" s="37"/>
      <c r="AE184" s="37"/>
      <c r="AF184" s="37"/>
      <c r="AG184" s="37"/>
      <c r="AH184" s="37"/>
      <c r="AI184" s="37"/>
      <c r="AJ184" s="37"/>
    </row>
    <row r="185" spans="1:36">
      <c r="A185" s="265">
        <v>44077</v>
      </c>
      <c r="B185" s="115" t="s">
        <v>146</v>
      </c>
      <c r="C185" s="37">
        <v>882111736</v>
      </c>
      <c r="D185" s="37"/>
      <c r="E185" s="115" t="s">
        <v>139</v>
      </c>
      <c r="F185" s="115" t="s">
        <v>140</v>
      </c>
      <c r="G185" s="115" t="s">
        <v>306</v>
      </c>
      <c r="H185" s="37"/>
      <c r="I185" s="37"/>
      <c r="J185" s="265">
        <v>44091</v>
      </c>
      <c r="K185" s="37"/>
      <c r="L185" s="115" t="s">
        <v>2267</v>
      </c>
      <c r="M185" s="37"/>
      <c r="N185" s="115"/>
      <c r="O185" s="115" t="s">
        <v>638</v>
      </c>
      <c r="P185" s="37"/>
      <c r="Q185" s="37"/>
      <c r="R185" s="37"/>
      <c r="S185" s="37"/>
      <c r="T185" s="37"/>
      <c r="U185" s="37"/>
      <c r="V185" s="37"/>
      <c r="W185" s="37"/>
      <c r="X185" s="37"/>
      <c r="Y185" s="37"/>
      <c r="Z185" s="37"/>
      <c r="AA185" s="37"/>
      <c r="AB185" s="37"/>
      <c r="AC185" s="37"/>
      <c r="AD185" s="37"/>
      <c r="AE185" s="37"/>
      <c r="AF185" s="37"/>
      <c r="AG185" s="37"/>
      <c r="AH185" s="37"/>
      <c r="AI185" s="37"/>
      <c r="AJ185" s="37"/>
    </row>
    <row r="186" spans="1:36">
      <c r="A186" s="265">
        <v>44077</v>
      </c>
      <c r="B186" s="115" t="s">
        <v>194</v>
      </c>
      <c r="C186" s="37">
        <v>882605713</v>
      </c>
      <c r="D186" s="109" t="s">
        <v>10283</v>
      </c>
      <c r="E186" s="115" t="s">
        <v>139</v>
      </c>
      <c r="F186" s="115" t="s">
        <v>140</v>
      </c>
      <c r="G186" s="115" t="s">
        <v>142</v>
      </c>
      <c r="H186" s="37"/>
      <c r="I186" s="37"/>
      <c r="J186" s="265">
        <v>44092</v>
      </c>
      <c r="K186" s="37"/>
      <c r="L186" s="37">
        <v>0</v>
      </c>
      <c r="M186" s="37"/>
      <c r="N186" s="115"/>
      <c r="O186" s="115" t="s">
        <v>638</v>
      </c>
      <c r="P186" s="37"/>
      <c r="Q186" s="37"/>
      <c r="R186" s="37"/>
      <c r="S186" s="37"/>
      <c r="T186" s="37"/>
      <c r="U186" s="37"/>
      <c r="V186" s="37"/>
      <c r="W186" s="37"/>
      <c r="X186" s="37"/>
      <c r="Y186" s="37"/>
      <c r="Z186" s="37"/>
      <c r="AA186" s="37"/>
      <c r="AB186" s="37"/>
      <c r="AC186" s="37"/>
      <c r="AD186" s="37"/>
      <c r="AE186" s="37"/>
      <c r="AF186" s="37"/>
      <c r="AG186" s="37"/>
      <c r="AH186" s="37"/>
      <c r="AI186" s="37"/>
      <c r="AJ186" s="37"/>
    </row>
    <row r="187" spans="1:36">
      <c r="A187" s="265">
        <v>44077</v>
      </c>
      <c r="B187" s="115" t="s">
        <v>154</v>
      </c>
      <c r="C187" s="37">
        <v>880041037</v>
      </c>
      <c r="D187" s="37"/>
      <c r="E187" s="115" t="s">
        <v>152</v>
      </c>
      <c r="F187" s="115" t="s">
        <v>100</v>
      </c>
      <c r="G187" s="37"/>
      <c r="H187" s="37"/>
      <c r="I187" s="37"/>
      <c r="J187" s="265">
        <v>44092</v>
      </c>
      <c r="K187" s="37"/>
      <c r="L187" s="115" t="s">
        <v>188</v>
      </c>
      <c r="M187" s="37"/>
      <c r="N187" s="37"/>
      <c r="O187" s="37"/>
      <c r="P187" s="37"/>
      <c r="Q187" s="37"/>
      <c r="R187" s="37"/>
      <c r="S187" s="37"/>
      <c r="T187" s="37"/>
      <c r="U187" s="37"/>
      <c r="V187" s="37"/>
      <c r="W187" s="37"/>
      <c r="X187" s="37"/>
      <c r="Y187" s="37"/>
      <c r="Z187" s="37"/>
      <c r="AA187" s="37"/>
      <c r="AB187" s="37"/>
      <c r="AC187" s="37"/>
      <c r="AD187" s="37"/>
      <c r="AE187" s="37"/>
      <c r="AF187" s="37"/>
      <c r="AG187" s="37"/>
      <c r="AH187" s="37"/>
      <c r="AI187" s="37"/>
      <c r="AJ187" s="37"/>
    </row>
    <row r="188" spans="1:36">
      <c r="A188" s="265">
        <v>44077</v>
      </c>
      <c r="B188" s="115" t="s">
        <v>149</v>
      </c>
      <c r="C188" s="37">
        <v>881696966</v>
      </c>
      <c r="D188" s="37"/>
      <c r="E188" s="115" t="s">
        <v>152</v>
      </c>
      <c r="F188" s="115" t="s">
        <v>140</v>
      </c>
      <c r="G188" s="115" t="s">
        <v>142</v>
      </c>
      <c r="H188" s="37"/>
      <c r="I188" s="37"/>
      <c r="J188" s="265">
        <v>44092</v>
      </c>
      <c r="K188" s="37"/>
      <c r="L188" s="688">
        <v>200500</v>
      </c>
      <c r="M188" s="37"/>
      <c r="N188" s="115"/>
      <c r="O188" s="115" t="s">
        <v>251</v>
      </c>
      <c r="P188" s="37"/>
      <c r="Q188" s="37"/>
      <c r="R188" s="37"/>
      <c r="S188" s="37"/>
      <c r="T188" s="37"/>
      <c r="U188" s="37"/>
      <c r="V188" s="37"/>
      <c r="W188" s="37"/>
      <c r="X188" s="37"/>
      <c r="Y188" s="37"/>
      <c r="Z188" s="37"/>
      <c r="AA188" s="37"/>
      <c r="AB188" s="37"/>
      <c r="AC188" s="37"/>
      <c r="AD188" s="37"/>
      <c r="AE188" s="37"/>
      <c r="AF188" s="37"/>
      <c r="AG188" s="37"/>
      <c r="AH188" s="37"/>
      <c r="AI188" s="37"/>
      <c r="AJ188" s="37"/>
    </row>
    <row r="189" spans="1:36">
      <c r="A189" s="265">
        <v>44077</v>
      </c>
      <c r="B189" s="115" t="s">
        <v>1159</v>
      </c>
      <c r="C189" s="37">
        <v>881916923</v>
      </c>
      <c r="D189" s="37"/>
      <c r="E189" s="115" t="s">
        <v>152</v>
      </c>
      <c r="F189" s="115" t="s">
        <v>100</v>
      </c>
      <c r="G189" s="37"/>
      <c r="H189" s="37"/>
      <c r="I189" s="37"/>
      <c r="J189" s="265">
        <v>44092</v>
      </c>
      <c r="K189" s="37"/>
      <c r="L189" s="688">
        <v>80100</v>
      </c>
      <c r="M189" s="37"/>
      <c r="N189" s="37"/>
      <c r="O189" s="37"/>
      <c r="P189" s="37"/>
      <c r="Q189" s="37"/>
      <c r="R189" s="37"/>
      <c r="S189" s="37"/>
      <c r="T189" s="37"/>
      <c r="U189" s="37"/>
      <c r="V189" s="37"/>
      <c r="W189" s="37"/>
      <c r="X189" s="37"/>
      <c r="Y189" s="37"/>
      <c r="Z189" s="37"/>
      <c r="AA189" s="37"/>
      <c r="AB189" s="37"/>
      <c r="AC189" s="37"/>
      <c r="AD189" s="37"/>
      <c r="AE189" s="37"/>
      <c r="AF189" s="37"/>
      <c r="AG189" s="37"/>
      <c r="AH189" s="37"/>
      <c r="AI189" s="37"/>
      <c r="AJ189" s="37"/>
    </row>
    <row r="190" spans="1:36">
      <c r="A190" s="265">
        <v>44077</v>
      </c>
      <c r="B190" s="115" t="s">
        <v>227</v>
      </c>
      <c r="C190" s="37">
        <v>881295313</v>
      </c>
      <c r="D190" s="37"/>
      <c r="E190" s="115" t="s">
        <v>152</v>
      </c>
      <c r="F190" s="115" t="s">
        <v>147</v>
      </c>
      <c r="G190" s="115" t="s">
        <v>142</v>
      </c>
      <c r="H190" s="265">
        <v>44077</v>
      </c>
      <c r="I190" s="37"/>
      <c r="J190" s="37"/>
      <c r="K190" s="37"/>
      <c r="L190" s="688">
        <v>200500</v>
      </c>
      <c r="M190" s="37"/>
      <c r="N190" s="115"/>
      <c r="O190" s="115" t="s">
        <v>10284</v>
      </c>
      <c r="P190" s="37"/>
      <c r="Q190" s="265">
        <v>44077</v>
      </c>
      <c r="R190" s="37">
        <v>499.5</v>
      </c>
      <c r="S190" s="37"/>
      <c r="T190" s="37"/>
      <c r="U190" s="37"/>
      <c r="V190" s="37"/>
      <c r="W190" s="37"/>
      <c r="X190" s="37"/>
      <c r="Y190" s="37"/>
      <c r="Z190" s="37"/>
      <c r="AA190" s="37"/>
      <c r="AB190" s="37"/>
      <c r="AC190" s="37"/>
      <c r="AD190" s="37"/>
      <c r="AE190" s="37"/>
      <c r="AF190" s="37"/>
      <c r="AG190" s="37"/>
      <c r="AH190" s="37"/>
      <c r="AI190" s="37"/>
      <c r="AJ190" s="37"/>
    </row>
    <row r="191" spans="1:36">
      <c r="A191" s="265">
        <v>44077</v>
      </c>
      <c r="B191" s="115" t="s">
        <v>194</v>
      </c>
      <c r="C191" s="37">
        <v>882605735</v>
      </c>
      <c r="D191" s="109" t="s">
        <v>10285</v>
      </c>
      <c r="E191" s="115" t="s">
        <v>139</v>
      </c>
      <c r="F191" s="115" t="s">
        <v>140</v>
      </c>
      <c r="G191" s="115" t="s">
        <v>142</v>
      </c>
      <c r="H191" s="37"/>
      <c r="I191" s="37"/>
      <c r="J191" s="265">
        <v>44092</v>
      </c>
      <c r="K191" s="37"/>
      <c r="L191" s="37">
        <v>0</v>
      </c>
      <c r="M191" s="37"/>
      <c r="N191" s="115"/>
      <c r="O191" s="115" t="s">
        <v>10286</v>
      </c>
      <c r="P191" s="37"/>
      <c r="Q191" s="37"/>
      <c r="R191" s="37"/>
      <c r="S191" s="37"/>
      <c r="T191" s="37"/>
      <c r="U191" s="37"/>
      <c r="V191" s="37"/>
      <c r="W191" s="37"/>
      <c r="X191" s="37"/>
      <c r="Y191" s="37"/>
      <c r="Z191" s="37"/>
      <c r="AA191" s="37"/>
      <c r="AB191" s="37"/>
      <c r="AC191" s="37"/>
      <c r="AD191" s="37"/>
      <c r="AE191" s="37"/>
      <c r="AF191" s="37"/>
      <c r="AG191" s="37"/>
      <c r="AH191" s="37"/>
      <c r="AI191" s="37"/>
      <c r="AJ191" s="37"/>
    </row>
    <row r="192" spans="1:36">
      <c r="A192" s="265">
        <v>44077</v>
      </c>
      <c r="B192" s="115" t="s">
        <v>154</v>
      </c>
      <c r="C192" s="37">
        <v>881954126</v>
      </c>
      <c r="D192" s="37"/>
      <c r="E192" s="115" t="s">
        <v>139</v>
      </c>
      <c r="F192" s="115" t="s">
        <v>100</v>
      </c>
      <c r="G192" s="37"/>
      <c r="H192" s="37"/>
      <c r="I192" s="37"/>
      <c r="J192" s="265">
        <v>44092</v>
      </c>
      <c r="K192" s="37"/>
      <c r="L192" s="115" t="s">
        <v>485</v>
      </c>
      <c r="M192" s="37"/>
      <c r="N192" s="37"/>
      <c r="O192" s="37"/>
      <c r="P192" s="37"/>
      <c r="Q192" s="37"/>
      <c r="R192" s="37"/>
      <c r="S192" s="37"/>
      <c r="T192" s="37"/>
      <c r="U192" s="37"/>
      <c r="V192" s="37"/>
      <c r="W192" s="37"/>
      <c r="X192" s="37"/>
      <c r="Y192" s="37"/>
      <c r="Z192" s="37"/>
      <c r="AA192" s="37"/>
      <c r="AB192" s="37"/>
      <c r="AC192" s="37"/>
      <c r="AD192" s="37"/>
      <c r="AE192" s="37"/>
      <c r="AF192" s="37"/>
      <c r="AG192" s="37"/>
      <c r="AH192" s="37"/>
      <c r="AI192" s="37"/>
      <c r="AJ192" s="37"/>
    </row>
    <row r="193" spans="1:36">
      <c r="A193" s="265">
        <v>44077</v>
      </c>
      <c r="B193" s="115" t="s">
        <v>281</v>
      </c>
      <c r="C193" s="37">
        <v>882074673</v>
      </c>
      <c r="D193" s="37"/>
      <c r="E193" s="115" t="s">
        <v>139</v>
      </c>
      <c r="F193" s="115" t="s">
        <v>100</v>
      </c>
      <c r="G193" s="37"/>
      <c r="H193" s="37"/>
      <c r="I193" s="37"/>
      <c r="J193" s="265">
        <v>44096</v>
      </c>
      <c r="K193" s="37"/>
      <c r="L193" s="115" t="s">
        <v>485</v>
      </c>
      <c r="M193" s="37"/>
      <c r="N193" s="37"/>
      <c r="O193" s="37"/>
      <c r="P193" s="37"/>
      <c r="Q193" s="37"/>
      <c r="R193" s="37"/>
      <c r="S193" s="37"/>
      <c r="T193" s="37"/>
      <c r="U193" s="37"/>
      <c r="V193" s="37"/>
      <c r="W193" s="37"/>
      <c r="X193" s="37"/>
      <c r="Y193" s="37"/>
      <c r="Z193" s="37"/>
      <c r="AA193" s="37"/>
      <c r="AB193" s="37"/>
      <c r="AC193" s="37"/>
      <c r="AD193" s="37"/>
      <c r="AE193" s="37"/>
      <c r="AF193" s="37"/>
      <c r="AG193" s="37"/>
      <c r="AH193" s="37"/>
      <c r="AI193" s="37"/>
      <c r="AJ193" s="37"/>
    </row>
    <row r="194" spans="1:36">
      <c r="A194" s="265">
        <v>44077</v>
      </c>
      <c r="B194" s="115" t="s">
        <v>154</v>
      </c>
      <c r="C194" s="37">
        <v>881080757</v>
      </c>
      <c r="D194" s="37"/>
      <c r="E194" s="115" t="s">
        <v>139</v>
      </c>
      <c r="F194" s="115" t="s">
        <v>100</v>
      </c>
      <c r="G194" s="37"/>
      <c r="H194" s="37"/>
      <c r="I194" s="37"/>
      <c r="J194" s="265">
        <v>44092</v>
      </c>
      <c r="K194" s="37"/>
      <c r="L194" s="115" t="s">
        <v>485</v>
      </c>
      <c r="M194" s="37"/>
      <c r="N194" s="37"/>
      <c r="O194" s="37"/>
      <c r="P194" s="37"/>
      <c r="Q194" s="37"/>
      <c r="R194" s="37"/>
      <c r="S194" s="37"/>
      <c r="T194" s="37"/>
      <c r="U194" s="37"/>
      <c r="V194" s="37"/>
      <c r="W194" s="37"/>
      <c r="X194" s="37"/>
      <c r="Y194" s="37"/>
      <c r="Z194" s="37"/>
      <c r="AA194" s="37"/>
      <c r="AB194" s="37"/>
      <c r="AC194" s="37"/>
      <c r="AD194" s="37"/>
      <c r="AE194" s="37"/>
      <c r="AF194" s="37"/>
      <c r="AG194" s="37"/>
      <c r="AH194" s="37"/>
      <c r="AI194" s="37"/>
      <c r="AJ194" s="37"/>
    </row>
    <row r="195" spans="1:36">
      <c r="A195" s="265">
        <v>44084</v>
      </c>
      <c r="B195" s="115" t="s">
        <v>154</v>
      </c>
      <c r="C195" s="37">
        <v>880986277</v>
      </c>
      <c r="D195" s="667" t="s">
        <v>10287</v>
      </c>
      <c r="E195" s="115" t="s">
        <v>139</v>
      </c>
      <c r="F195" s="115" t="s">
        <v>140</v>
      </c>
      <c r="G195" s="115"/>
      <c r="H195" s="37"/>
      <c r="I195" s="265">
        <v>44089</v>
      </c>
      <c r="J195" s="265">
        <v>44098</v>
      </c>
      <c r="K195" s="37" t="s">
        <v>181</v>
      </c>
      <c r="L195" s="115"/>
      <c r="M195" s="37">
        <v>45.83</v>
      </c>
      <c r="N195" s="37"/>
      <c r="O195" s="115" t="s">
        <v>10273</v>
      </c>
      <c r="P195" s="37"/>
      <c r="Q195" s="37"/>
      <c r="R195" s="37"/>
      <c r="S195" s="37"/>
      <c r="T195" s="37"/>
      <c r="U195" s="37"/>
      <c r="V195" s="37"/>
      <c r="W195" s="37"/>
      <c r="X195" s="37"/>
      <c r="Y195" s="37"/>
      <c r="Z195" s="37"/>
      <c r="AA195" s="37"/>
      <c r="AB195" s="37"/>
      <c r="AC195" s="37"/>
      <c r="AD195" s="37"/>
      <c r="AE195" s="37"/>
      <c r="AF195" s="37"/>
      <c r="AG195" s="37"/>
      <c r="AH195" s="37"/>
      <c r="AI195" s="37"/>
      <c r="AJ195" s="37"/>
    </row>
    <row r="196" spans="1:36">
      <c r="A196" s="265">
        <v>44077</v>
      </c>
      <c r="B196" s="115" t="s">
        <v>149</v>
      </c>
      <c r="C196" s="37">
        <v>880423473</v>
      </c>
      <c r="D196" s="109" t="s">
        <v>10288</v>
      </c>
      <c r="E196" s="115" t="s">
        <v>139</v>
      </c>
      <c r="F196" s="115" t="s">
        <v>140</v>
      </c>
      <c r="G196" s="115" t="s">
        <v>142</v>
      </c>
      <c r="H196" s="37"/>
      <c r="I196" s="37"/>
      <c r="J196" s="265">
        <v>44092</v>
      </c>
      <c r="K196" s="37"/>
      <c r="L196" s="115" t="s">
        <v>2293</v>
      </c>
      <c r="M196" s="37"/>
      <c r="N196" s="37"/>
      <c r="O196" s="115" t="s">
        <v>251</v>
      </c>
      <c r="P196" s="37"/>
      <c r="Q196" s="37"/>
      <c r="R196" s="37"/>
      <c r="S196" s="37"/>
      <c r="T196" s="37"/>
      <c r="U196" s="37"/>
      <c r="V196" s="37"/>
      <c r="W196" s="37"/>
      <c r="X196" s="37"/>
      <c r="Y196" s="37"/>
      <c r="Z196" s="37"/>
      <c r="AA196" s="37"/>
      <c r="AB196" s="37"/>
      <c r="AC196" s="37"/>
      <c r="AD196" s="37"/>
      <c r="AE196" s="37"/>
      <c r="AF196" s="37"/>
      <c r="AG196" s="37"/>
      <c r="AH196" s="37"/>
      <c r="AI196" s="37"/>
      <c r="AJ196" s="37"/>
    </row>
    <row r="197" spans="1:36">
      <c r="A197" s="265">
        <v>44084</v>
      </c>
      <c r="B197" s="115" t="s">
        <v>154</v>
      </c>
      <c r="C197" s="37">
        <v>880986277</v>
      </c>
      <c r="D197" s="667" t="s">
        <v>10287</v>
      </c>
      <c r="E197" s="115" t="s">
        <v>139</v>
      </c>
      <c r="F197" s="115" t="s">
        <v>140</v>
      </c>
      <c r="G197" s="115"/>
      <c r="H197" s="37"/>
      <c r="I197" s="265">
        <v>44095</v>
      </c>
      <c r="J197" s="265"/>
      <c r="K197" s="37" t="s">
        <v>181</v>
      </c>
      <c r="L197" s="115"/>
      <c r="M197" s="37">
        <v>45.83</v>
      </c>
      <c r="N197" s="37"/>
      <c r="O197" s="115" t="s">
        <v>2227</v>
      </c>
      <c r="P197" s="37"/>
      <c r="Q197" s="37"/>
      <c r="R197" s="37"/>
      <c r="S197" s="37"/>
      <c r="T197" s="37"/>
      <c r="U197" s="37"/>
      <c r="V197" s="37"/>
      <c r="W197" s="37"/>
      <c r="X197" s="37"/>
      <c r="Y197" s="37"/>
      <c r="Z197" s="37"/>
      <c r="AA197" s="37"/>
      <c r="AB197" s="37"/>
      <c r="AC197" s="37"/>
      <c r="AD197" s="37"/>
      <c r="AE197" s="37"/>
      <c r="AF197" s="37"/>
      <c r="AG197" s="37"/>
      <c r="AH197" s="37"/>
      <c r="AI197" s="37"/>
      <c r="AJ197" s="37"/>
    </row>
    <row r="198" spans="1:36">
      <c r="A198" s="265">
        <v>44083</v>
      </c>
      <c r="B198" s="115" t="s">
        <v>194</v>
      </c>
      <c r="C198" s="37">
        <v>881362370</v>
      </c>
      <c r="D198" s="115">
        <v>100011637379</v>
      </c>
      <c r="E198" s="115" t="s">
        <v>152</v>
      </c>
      <c r="F198" s="115" t="s">
        <v>140</v>
      </c>
      <c r="G198" s="115" t="s">
        <v>142</v>
      </c>
      <c r="H198" s="37"/>
      <c r="I198" s="265">
        <v>44083</v>
      </c>
      <c r="J198" s="265">
        <v>44084</v>
      </c>
      <c r="K198" s="115" t="s">
        <v>142</v>
      </c>
      <c r="L198" s="115"/>
      <c r="M198" s="37">
        <v>46.5</v>
      </c>
      <c r="N198" s="115"/>
      <c r="O198" s="115" t="s">
        <v>10271</v>
      </c>
      <c r="P198" s="115"/>
      <c r="Q198" s="37"/>
      <c r="R198" s="37"/>
      <c r="S198" s="37"/>
      <c r="T198" s="37"/>
      <c r="U198" s="37"/>
      <c r="V198" s="37"/>
      <c r="W198" s="37"/>
      <c r="X198" s="37"/>
      <c r="Y198" s="37"/>
      <c r="Z198" s="37"/>
      <c r="AA198" s="37"/>
      <c r="AB198" s="37"/>
      <c r="AC198" s="37"/>
      <c r="AD198" s="37"/>
      <c r="AE198" s="37"/>
      <c r="AF198" s="37"/>
      <c r="AG198" s="37"/>
      <c r="AH198" s="37"/>
      <c r="AI198" s="37"/>
      <c r="AJ198" s="37"/>
    </row>
    <row r="199" spans="1:36">
      <c r="A199" s="265">
        <v>44089</v>
      </c>
      <c r="B199" s="115" t="s">
        <v>157</v>
      </c>
      <c r="C199" s="331">
        <v>880001355</v>
      </c>
      <c r="D199" s="109" t="s">
        <v>4700</v>
      </c>
      <c r="E199" s="115" t="s">
        <v>152</v>
      </c>
      <c r="F199" s="115" t="s">
        <v>100</v>
      </c>
      <c r="G199" s="115" t="s">
        <v>142</v>
      </c>
      <c r="H199" s="37"/>
      <c r="I199" s="265">
        <v>44089</v>
      </c>
      <c r="J199" s="265"/>
      <c r="K199" s="115" t="s">
        <v>142</v>
      </c>
      <c r="L199" s="115"/>
      <c r="M199" s="37">
        <v>46.5</v>
      </c>
      <c r="N199" s="37"/>
      <c r="O199" s="115"/>
      <c r="P199" s="37"/>
      <c r="Q199" s="37"/>
      <c r="R199" s="37"/>
      <c r="S199" s="37"/>
      <c r="T199" s="37"/>
      <c r="U199" s="37"/>
      <c r="V199" s="37"/>
      <c r="W199" s="37"/>
      <c r="X199" s="37"/>
      <c r="Y199" s="37"/>
      <c r="Z199" s="37"/>
      <c r="AA199" s="37"/>
      <c r="AB199" s="37"/>
      <c r="AC199" s="37"/>
      <c r="AD199" s="37"/>
      <c r="AE199" s="37"/>
      <c r="AF199" s="37"/>
      <c r="AG199" s="37"/>
      <c r="AH199" s="37"/>
      <c r="AI199" s="37"/>
      <c r="AJ199" s="37"/>
    </row>
    <row r="200" spans="1:36">
      <c r="A200" s="265">
        <v>44096</v>
      </c>
      <c r="B200" s="115" t="s">
        <v>157</v>
      </c>
      <c r="C200" s="331">
        <v>880001355</v>
      </c>
      <c r="D200" s="781" t="s">
        <v>4700</v>
      </c>
      <c r="E200" s="115" t="s">
        <v>152</v>
      </c>
      <c r="F200" s="115" t="s">
        <v>100</v>
      </c>
      <c r="G200" s="115" t="s">
        <v>142</v>
      </c>
      <c r="H200" s="265"/>
      <c r="I200" s="265">
        <v>44096</v>
      </c>
      <c r="J200" s="265"/>
      <c r="K200" s="115" t="s">
        <v>142</v>
      </c>
      <c r="L200" s="115"/>
      <c r="M200" s="37">
        <v>46.5</v>
      </c>
      <c r="N200" s="37"/>
      <c r="O200" s="680"/>
      <c r="P200" s="37"/>
      <c r="Q200" s="37"/>
      <c r="R200" s="37"/>
      <c r="S200" s="37"/>
      <c r="T200" s="37"/>
      <c r="U200" s="37"/>
      <c r="V200" s="37"/>
      <c r="W200" s="37"/>
      <c r="X200" s="37"/>
      <c r="Y200" s="37"/>
      <c r="Z200" s="37"/>
      <c r="AA200" s="37"/>
      <c r="AB200" s="37"/>
      <c r="AC200" s="37"/>
      <c r="AD200" s="37"/>
      <c r="AE200" s="37"/>
      <c r="AF200" s="37"/>
      <c r="AG200" s="37"/>
      <c r="AH200" s="37"/>
      <c r="AI200" s="37"/>
      <c r="AJ200" s="37"/>
    </row>
    <row r="201" spans="1:36">
      <c r="A201" s="265">
        <v>44075</v>
      </c>
      <c r="B201" s="115" t="s">
        <v>156</v>
      </c>
      <c r="C201" s="37">
        <v>880498516</v>
      </c>
      <c r="D201" s="115"/>
      <c r="E201" s="115" t="s">
        <v>139</v>
      </c>
      <c r="F201" s="115" t="s">
        <v>140</v>
      </c>
      <c r="G201" s="115" t="s">
        <v>142</v>
      </c>
      <c r="H201" s="37"/>
      <c r="I201" s="265">
        <v>44104</v>
      </c>
      <c r="J201" s="265">
        <v>44077</v>
      </c>
      <c r="K201" s="37"/>
      <c r="L201" s="115" t="s">
        <v>10289</v>
      </c>
      <c r="M201" s="37">
        <v>46.5</v>
      </c>
      <c r="N201" s="115"/>
      <c r="O201" s="115" t="s">
        <v>10290</v>
      </c>
      <c r="P201" s="37"/>
      <c r="Q201" s="37"/>
      <c r="R201" s="37"/>
      <c r="S201" s="37"/>
      <c r="T201" s="37"/>
      <c r="U201" s="37"/>
      <c r="V201" s="37"/>
      <c r="W201" s="37"/>
      <c r="X201" s="37"/>
      <c r="Y201" s="37"/>
      <c r="Z201" s="37"/>
      <c r="AA201" s="37"/>
      <c r="AB201" s="37"/>
      <c r="AC201" s="37"/>
      <c r="AD201" s="37"/>
      <c r="AE201" s="37"/>
      <c r="AF201" s="37"/>
      <c r="AG201" s="37"/>
      <c r="AH201" s="37"/>
      <c r="AI201" s="37"/>
      <c r="AJ201" s="37"/>
    </row>
    <row r="202" spans="1:36">
      <c r="A202" s="782">
        <v>44104</v>
      </c>
      <c r="B202" s="115" t="s">
        <v>146</v>
      </c>
      <c r="C202" s="331">
        <v>880014202</v>
      </c>
      <c r="D202" s="509" t="s">
        <v>10291</v>
      </c>
      <c r="E202" s="115" t="s">
        <v>139</v>
      </c>
      <c r="F202" s="115" t="s">
        <v>140</v>
      </c>
      <c r="G202" s="115"/>
      <c r="H202" s="265"/>
      <c r="I202" s="265">
        <v>44104</v>
      </c>
      <c r="J202" s="265"/>
      <c r="K202" s="115" t="s">
        <v>142</v>
      </c>
      <c r="L202" s="115"/>
      <c r="M202" s="521">
        <v>46.5</v>
      </c>
      <c r="N202" s="37"/>
      <c r="O202" s="680" t="s">
        <v>2272</v>
      </c>
      <c r="P202" s="37"/>
      <c r="Q202" s="37"/>
      <c r="R202" s="37"/>
      <c r="S202" s="37"/>
      <c r="T202" s="37"/>
      <c r="U202" s="37"/>
      <c r="V202" s="37"/>
      <c r="W202" s="37"/>
      <c r="X202" s="37"/>
      <c r="Y202" s="37"/>
      <c r="Z202" s="37"/>
      <c r="AA202" s="37"/>
      <c r="AB202" s="37"/>
      <c r="AC202" s="37"/>
      <c r="AD202" s="37"/>
      <c r="AE202" s="37"/>
      <c r="AF202" s="37"/>
      <c r="AG202" s="37"/>
      <c r="AH202" s="37"/>
      <c r="AI202" s="37"/>
      <c r="AJ202" s="37"/>
    </row>
    <row r="203" spans="1:36">
      <c r="A203" s="782">
        <v>44104</v>
      </c>
      <c r="B203" s="115" t="s">
        <v>157</v>
      </c>
      <c r="C203" s="331">
        <v>880001355</v>
      </c>
      <c r="D203" s="509" t="s">
        <v>4700</v>
      </c>
      <c r="E203" s="115" t="s">
        <v>152</v>
      </c>
      <c r="F203" s="115" t="s">
        <v>140</v>
      </c>
      <c r="G203" s="115" t="s">
        <v>142</v>
      </c>
      <c r="H203" s="265"/>
      <c r="I203" s="265">
        <v>44104</v>
      </c>
      <c r="J203" s="265"/>
      <c r="K203" s="115" t="s">
        <v>142</v>
      </c>
      <c r="L203" s="115"/>
      <c r="M203" s="521">
        <v>46.5</v>
      </c>
      <c r="N203" s="37"/>
      <c r="O203" s="680"/>
      <c r="P203" s="37"/>
      <c r="Q203" s="37"/>
      <c r="R203" s="37"/>
      <c r="S203" s="37"/>
      <c r="T203" s="37"/>
      <c r="U203" s="37"/>
      <c r="V203" s="37"/>
      <c r="W203" s="37"/>
      <c r="X203" s="37"/>
      <c r="Y203" s="37"/>
      <c r="Z203" s="37"/>
      <c r="AA203" s="37"/>
      <c r="AB203" s="37"/>
      <c r="AC203" s="37"/>
      <c r="AD203" s="37"/>
      <c r="AE203" s="37"/>
      <c r="AF203" s="37"/>
      <c r="AG203" s="37"/>
      <c r="AH203" s="37"/>
      <c r="AI203" s="37"/>
      <c r="AJ203" s="37"/>
    </row>
    <row r="204" spans="1:36">
      <c r="A204" s="265">
        <v>44075</v>
      </c>
      <c r="B204" s="115" t="s">
        <v>149</v>
      </c>
      <c r="C204" s="37">
        <v>880581984</v>
      </c>
      <c r="D204" s="115"/>
      <c r="E204" s="115" t="s">
        <v>139</v>
      </c>
      <c r="F204" s="115" t="s">
        <v>140</v>
      </c>
      <c r="G204" s="115" t="s">
        <v>148</v>
      </c>
      <c r="H204" s="37"/>
      <c r="I204" s="265">
        <v>44075</v>
      </c>
      <c r="J204" s="265">
        <v>44084</v>
      </c>
      <c r="K204" s="37"/>
      <c r="L204" s="115" t="s">
        <v>415</v>
      </c>
      <c r="M204" s="37">
        <v>48</v>
      </c>
      <c r="N204" s="37"/>
      <c r="O204" s="37"/>
      <c r="P204" s="37"/>
      <c r="Q204" s="37"/>
      <c r="R204" s="37"/>
      <c r="S204" s="37"/>
      <c r="T204" s="37"/>
      <c r="U204" s="37"/>
      <c r="V204" s="37"/>
      <c r="W204" s="37"/>
      <c r="X204" s="37"/>
      <c r="Y204" s="37"/>
      <c r="Z204" s="37"/>
      <c r="AA204" s="37"/>
      <c r="AB204" s="37"/>
      <c r="AC204" s="37"/>
      <c r="AD204" s="37"/>
      <c r="AE204" s="37"/>
      <c r="AF204" s="37"/>
      <c r="AG204" s="37"/>
      <c r="AH204" s="37"/>
      <c r="AI204" s="37"/>
      <c r="AJ204" s="37"/>
    </row>
    <row r="205" spans="1:36">
      <c r="A205" s="265">
        <v>44077</v>
      </c>
      <c r="B205" s="115" t="s">
        <v>156</v>
      </c>
      <c r="C205" s="37">
        <v>881450380</v>
      </c>
      <c r="D205" s="109" t="s">
        <v>4694</v>
      </c>
      <c r="E205" s="115" t="s">
        <v>139</v>
      </c>
      <c r="F205" s="115" t="s">
        <v>140</v>
      </c>
      <c r="G205" s="115" t="s">
        <v>148</v>
      </c>
      <c r="H205" s="37"/>
      <c r="I205" s="265">
        <v>44104</v>
      </c>
      <c r="J205" s="265">
        <v>44089</v>
      </c>
      <c r="K205" s="37"/>
      <c r="L205" s="115" t="s">
        <v>211</v>
      </c>
      <c r="M205" s="37">
        <v>48</v>
      </c>
      <c r="N205" s="37"/>
      <c r="O205" s="37"/>
      <c r="P205" s="37"/>
      <c r="Q205" s="37"/>
      <c r="R205" s="37"/>
      <c r="S205" s="37"/>
      <c r="T205" s="37"/>
      <c r="U205" s="37"/>
      <c r="V205" s="37"/>
      <c r="W205" s="37"/>
      <c r="X205" s="37"/>
      <c r="Y205" s="37"/>
      <c r="Z205" s="37"/>
      <c r="AA205" s="37"/>
      <c r="AB205" s="37"/>
      <c r="AC205" s="37"/>
      <c r="AD205" s="37"/>
      <c r="AE205" s="37"/>
      <c r="AF205" s="37"/>
      <c r="AG205" s="37"/>
      <c r="AH205" s="37"/>
      <c r="AI205" s="37"/>
      <c r="AJ205" s="37"/>
    </row>
    <row r="206" spans="1:36">
      <c r="A206" s="265">
        <v>44092</v>
      </c>
      <c r="B206" s="115" t="s">
        <v>175</v>
      </c>
      <c r="C206" s="37">
        <v>880986661</v>
      </c>
      <c r="D206" s="109"/>
      <c r="E206" s="115" t="s">
        <v>139</v>
      </c>
      <c r="F206" s="115" t="s">
        <v>100</v>
      </c>
      <c r="G206" s="115" t="s">
        <v>148</v>
      </c>
      <c r="H206" s="265"/>
      <c r="I206" s="265">
        <v>44102</v>
      </c>
      <c r="J206" s="265"/>
      <c r="K206" s="115" t="s">
        <v>148</v>
      </c>
      <c r="L206" s="115"/>
      <c r="M206" s="37">
        <v>48</v>
      </c>
      <c r="N206" s="37"/>
      <c r="O206" s="680" t="s">
        <v>10292</v>
      </c>
      <c r="P206" s="37"/>
      <c r="Q206" s="37"/>
      <c r="R206" s="37"/>
      <c r="S206" s="37"/>
      <c r="T206" s="37"/>
      <c r="U206" s="37"/>
      <c r="V206" s="37"/>
      <c r="W206" s="37"/>
      <c r="X206" s="37"/>
      <c r="Y206" s="37"/>
      <c r="Z206" s="37"/>
      <c r="AA206" s="37"/>
      <c r="AB206" s="37"/>
      <c r="AC206" s="37"/>
      <c r="AD206" s="37"/>
      <c r="AE206" s="37"/>
      <c r="AF206" s="37"/>
      <c r="AG206" s="37"/>
      <c r="AH206" s="37"/>
      <c r="AI206" s="37"/>
      <c r="AJ206" s="37"/>
    </row>
    <row r="207" spans="1:36">
      <c r="A207" s="265">
        <v>44092</v>
      </c>
      <c r="B207" s="115" t="s">
        <v>156</v>
      </c>
      <c r="C207" s="37">
        <v>881877344</v>
      </c>
      <c r="D207" s="109" t="s">
        <v>2277</v>
      </c>
      <c r="E207" s="115" t="s">
        <v>152</v>
      </c>
      <c r="F207" s="115" t="s">
        <v>140</v>
      </c>
      <c r="G207" s="115"/>
      <c r="H207" s="265"/>
      <c r="I207" s="265">
        <v>44092</v>
      </c>
      <c r="J207" s="265"/>
      <c r="K207" s="115" t="s">
        <v>148</v>
      </c>
      <c r="L207" s="115"/>
      <c r="M207" s="37">
        <v>49</v>
      </c>
      <c r="N207" s="37"/>
      <c r="O207" s="680" t="s">
        <v>2322</v>
      </c>
      <c r="P207" s="37"/>
      <c r="Q207" s="37"/>
      <c r="R207" s="37"/>
      <c r="S207" s="37"/>
      <c r="T207" s="37"/>
      <c r="U207" s="37"/>
      <c r="V207" s="37"/>
      <c r="W207" s="37"/>
      <c r="X207" s="37"/>
      <c r="Y207" s="37"/>
      <c r="Z207" s="37"/>
      <c r="AA207" s="37"/>
      <c r="AB207" s="37"/>
      <c r="AC207" s="37"/>
      <c r="AD207" s="37"/>
      <c r="AE207" s="37"/>
      <c r="AF207" s="37"/>
      <c r="AG207" s="37"/>
      <c r="AH207" s="37"/>
      <c r="AI207" s="37"/>
      <c r="AJ207" s="37"/>
    </row>
    <row r="208" spans="1:36">
      <c r="A208" s="265">
        <v>44078</v>
      </c>
      <c r="B208" s="115" t="s">
        <v>149</v>
      </c>
      <c r="C208" s="37">
        <v>880855808</v>
      </c>
      <c r="D208" s="109" t="s">
        <v>2269</v>
      </c>
      <c r="E208" s="115" t="s">
        <v>139</v>
      </c>
      <c r="F208" s="115" t="s">
        <v>140</v>
      </c>
      <c r="G208" s="115" t="s">
        <v>168</v>
      </c>
      <c r="H208" s="37"/>
      <c r="I208" s="265">
        <v>44092</v>
      </c>
      <c r="J208" s="265">
        <v>44116</v>
      </c>
      <c r="K208" s="115" t="s">
        <v>168</v>
      </c>
      <c r="L208" s="115" t="s">
        <v>250</v>
      </c>
      <c r="M208" s="37">
        <v>50</v>
      </c>
      <c r="N208" s="37"/>
      <c r="O208" s="115" t="s">
        <v>10293</v>
      </c>
      <c r="P208" s="37"/>
      <c r="Q208" s="37"/>
      <c r="R208" s="37"/>
      <c r="S208" s="37"/>
      <c r="T208" s="37"/>
      <c r="U208" s="37"/>
      <c r="V208" s="37"/>
      <c r="W208" s="37"/>
      <c r="X208" s="37"/>
      <c r="Y208" s="37"/>
      <c r="Z208" s="37"/>
      <c r="AA208" s="37"/>
      <c r="AB208" s="37"/>
      <c r="AC208" s="37"/>
      <c r="AD208" s="37"/>
      <c r="AE208" s="37"/>
      <c r="AF208" s="37"/>
      <c r="AG208" s="37"/>
      <c r="AH208" s="37"/>
      <c r="AI208" s="37"/>
      <c r="AJ208" s="37"/>
    </row>
    <row r="209" spans="1:36">
      <c r="A209" s="265">
        <v>44077</v>
      </c>
      <c r="B209" s="115" t="s">
        <v>154</v>
      </c>
      <c r="C209" s="37">
        <v>881388962</v>
      </c>
      <c r="D209" s="37"/>
      <c r="E209" s="115" t="s">
        <v>152</v>
      </c>
      <c r="F209" s="115" t="s">
        <v>100</v>
      </c>
      <c r="G209" s="37"/>
      <c r="H209" s="37"/>
      <c r="I209" s="37"/>
      <c r="J209" s="265">
        <v>44092</v>
      </c>
      <c r="K209" s="37"/>
      <c r="L209" s="37"/>
      <c r="M209" s="37"/>
      <c r="N209" s="37"/>
      <c r="O209" s="37"/>
      <c r="P209" s="37"/>
      <c r="Q209" s="37"/>
      <c r="R209" s="37"/>
      <c r="S209" s="37"/>
      <c r="T209" s="37"/>
      <c r="U209" s="37"/>
      <c r="V209" s="37"/>
      <c r="W209" s="37"/>
      <c r="X209" s="37"/>
      <c r="Y209" s="37"/>
      <c r="Z209" s="37"/>
      <c r="AA209" s="37"/>
      <c r="AB209" s="37"/>
      <c r="AC209" s="37"/>
      <c r="AD209" s="37"/>
      <c r="AE209" s="37"/>
      <c r="AF209" s="37"/>
      <c r="AG209" s="37"/>
      <c r="AH209" s="37"/>
      <c r="AI209" s="37"/>
      <c r="AJ209" s="37"/>
    </row>
    <row r="210" spans="1:36">
      <c r="A210" s="265">
        <v>44078</v>
      </c>
      <c r="B210" s="115" t="s">
        <v>149</v>
      </c>
      <c r="C210" s="37">
        <v>880855808</v>
      </c>
      <c r="D210" s="109" t="s">
        <v>2269</v>
      </c>
      <c r="E210" s="115" t="s">
        <v>139</v>
      </c>
      <c r="F210" s="115" t="s">
        <v>140</v>
      </c>
      <c r="G210" s="115" t="s">
        <v>168</v>
      </c>
      <c r="H210" s="37"/>
      <c r="I210" s="265">
        <v>44099</v>
      </c>
      <c r="J210" s="265">
        <v>44116</v>
      </c>
      <c r="K210" s="115" t="s">
        <v>168</v>
      </c>
      <c r="L210" s="115" t="s">
        <v>250</v>
      </c>
      <c r="M210" s="37">
        <v>50</v>
      </c>
      <c r="N210" s="37"/>
      <c r="O210" s="115" t="s">
        <v>10294</v>
      </c>
      <c r="P210" s="37"/>
      <c r="Q210" s="37"/>
      <c r="R210" s="37"/>
      <c r="S210" s="37"/>
      <c r="T210" s="37"/>
      <c r="U210" s="37"/>
      <c r="V210" s="37"/>
      <c r="W210" s="37"/>
      <c r="X210" s="37"/>
      <c r="Y210" s="37"/>
      <c r="Z210" s="37"/>
      <c r="AA210" s="37"/>
      <c r="AB210" s="37"/>
      <c r="AC210" s="37"/>
      <c r="AD210" s="37"/>
      <c r="AE210" s="37"/>
      <c r="AF210" s="37"/>
      <c r="AG210" s="37"/>
      <c r="AH210" s="37"/>
      <c r="AI210" s="37"/>
      <c r="AJ210" s="37"/>
    </row>
    <row r="211" spans="1:36">
      <c r="A211" s="265">
        <v>44078</v>
      </c>
      <c r="B211" s="115" t="s">
        <v>149</v>
      </c>
      <c r="C211" s="37">
        <v>880855808</v>
      </c>
      <c r="D211" s="109" t="s">
        <v>2269</v>
      </c>
      <c r="E211" s="115" t="s">
        <v>139</v>
      </c>
      <c r="F211" s="115" t="s">
        <v>140</v>
      </c>
      <c r="G211" s="115" t="s">
        <v>168</v>
      </c>
      <c r="H211" s="37"/>
      <c r="I211" s="265">
        <v>44096</v>
      </c>
      <c r="J211" s="265">
        <v>44116</v>
      </c>
      <c r="K211" s="115" t="s">
        <v>168</v>
      </c>
      <c r="L211" s="115" t="s">
        <v>250</v>
      </c>
      <c r="M211" s="37">
        <v>50</v>
      </c>
      <c r="N211" s="37"/>
      <c r="O211" s="115" t="s">
        <v>466</v>
      </c>
      <c r="P211" s="37"/>
      <c r="Q211" s="37"/>
      <c r="R211" s="37"/>
      <c r="S211" s="37"/>
      <c r="T211" s="37"/>
      <c r="U211" s="37"/>
      <c r="V211" s="37"/>
      <c r="W211" s="37"/>
      <c r="X211" s="37"/>
      <c r="Y211" s="37"/>
      <c r="Z211" s="37"/>
      <c r="AA211" s="37"/>
      <c r="AB211" s="37"/>
      <c r="AC211" s="37"/>
      <c r="AD211" s="37"/>
      <c r="AE211" s="37"/>
      <c r="AF211" s="37"/>
      <c r="AG211" s="37"/>
      <c r="AH211" s="37"/>
      <c r="AI211" s="37"/>
      <c r="AJ211" s="37"/>
    </row>
    <row r="212" spans="1:36">
      <c r="A212" s="265">
        <v>44078</v>
      </c>
      <c r="B212" s="115" t="s">
        <v>149</v>
      </c>
      <c r="C212" s="37">
        <v>880855808</v>
      </c>
      <c r="D212" s="109" t="s">
        <v>2269</v>
      </c>
      <c r="E212" s="115" t="s">
        <v>139</v>
      </c>
      <c r="F212" s="115" t="s">
        <v>140</v>
      </c>
      <c r="G212" s="115" t="s">
        <v>168</v>
      </c>
      <c r="H212" s="37"/>
      <c r="I212" s="265">
        <v>44103</v>
      </c>
      <c r="J212" s="265">
        <v>44116</v>
      </c>
      <c r="K212" s="115" t="s">
        <v>168</v>
      </c>
      <c r="L212" s="115" t="s">
        <v>250</v>
      </c>
      <c r="M212" s="37">
        <v>50</v>
      </c>
      <c r="N212" s="37"/>
      <c r="O212" s="115" t="s">
        <v>466</v>
      </c>
      <c r="P212" s="37"/>
      <c r="Q212" s="37"/>
      <c r="R212" s="37"/>
      <c r="S212" s="37"/>
      <c r="T212" s="37"/>
      <c r="U212" s="37"/>
      <c r="V212" s="37"/>
      <c r="W212" s="37"/>
      <c r="X212" s="37"/>
      <c r="Y212" s="37"/>
      <c r="Z212" s="37"/>
      <c r="AA212" s="37"/>
      <c r="AB212" s="37"/>
      <c r="AC212" s="37"/>
      <c r="AD212" s="37"/>
      <c r="AE212" s="37"/>
      <c r="AF212" s="37"/>
      <c r="AG212" s="37"/>
      <c r="AH212" s="37"/>
      <c r="AI212" s="37"/>
      <c r="AJ212" s="37"/>
    </row>
    <row r="213" spans="1:36">
      <c r="A213" s="265">
        <v>44082</v>
      </c>
      <c r="B213" s="115" t="s">
        <v>144</v>
      </c>
      <c r="C213" s="37">
        <v>880002026</v>
      </c>
      <c r="D213" s="109" t="s">
        <v>10295</v>
      </c>
      <c r="E213" s="115" t="s">
        <v>139</v>
      </c>
      <c r="F213" s="115" t="s">
        <v>140</v>
      </c>
      <c r="G213" s="115" t="s">
        <v>10296</v>
      </c>
      <c r="H213" s="265">
        <v>44070</v>
      </c>
      <c r="I213" s="265">
        <v>44082</v>
      </c>
      <c r="J213" s="265"/>
      <c r="K213" s="115" t="s">
        <v>377</v>
      </c>
      <c r="L213" s="115"/>
      <c r="M213" s="37">
        <v>50</v>
      </c>
      <c r="N213" s="37"/>
      <c r="O213" s="115" t="s">
        <v>2253</v>
      </c>
      <c r="P213" s="37"/>
      <c r="Q213" s="265">
        <v>44079</v>
      </c>
      <c r="R213" s="37">
        <v>350</v>
      </c>
      <c r="S213" s="37"/>
      <c r="T213" s="37"/>
      <c r="U213" s="37"/>
      <c r="V213" s="37"/>
      <c r="W213" s="37"/>
      <c r="X213" s="37"/>
      <c r="Y213" s="37"/>
      <c r="Z213" s="37"/>
      <c r="AA213" s="37"/>
      <c r="AB213" s="37"/>
      <c r="AC213" s="37"/>
      <c r="AD213" s="37"/>
      <c r="AE213" s="37"/>
      <c r="AF213" s="37"/>
      <c r="AG213" s="37"/>
      <c r="AH213" s="37"/>
      <c r="AI213" s="37"/>
      <c r="AJ213" s="37"/>
    </row>
    <row r="214" spans="1:36">
      <c r="A214" s="265">
        <v>44082</v>
      </c>
      <c r="B214" s="115" t="s">
        <v>156</v>
      </c>
      <c r="C214" s="790">
        <v>880047183</v>
      </c>
      <c r="D214" s="785">
        <v>378043425</v>
      </c>
      <c r="E214" s="115" t="s">
        <v>139</v>
      </c>
      <c r="F214" s="115" t="s">
        <v>140</v>
      </c>
      <c r="G214" s="115" t="s">
        <v>168</v>
      </c>
      <c r="H214" s="37"/>
      <c r="I214" s="265">
        <v>44082</v>
      </c>
      <c r="J214" s="265">
        <v>44097</v>
      </c>
      <c r="K214" s="37"/>
      <c r="L214" s="115"/>
      <c r="M214" s="37">
        <v>50</v>
      </c>
      <c r="N214" s="37"/>
      <c r="O214" s="115" t="s">
        <v>10297</v>
      </c>
      <c r="P214" s="37"/>
      <c r="Q214" s="37"/>
      <c r="R214" s="37"/>
      <c r="S214" s="37"/>
      <c r="T214" s="37"/>
      <c r="U214" s="37"/>
      <c r="V214" s="37"/>
      <c r="W214" s="37"/>
      <c r="X214" s="37"/>
      <c r="Y214" s="37"/>
      <c r="Z214" s="37"/>
      <c r="AA214" s="37"/>
      <c r="AB214" s="37"/>
      <c r="AC214" s="37"/>
      <c r="AD214" s="37"/>
      <c r="AE214" s="37"/>
      <c r="AF214" s="37"/>
      <c r="AG214" s="37"/>
      <c r="AH214" s="37"/>
      <c r="AI214" s="37"/>
      <c r="AJ214" s="37"/>
    </row>
    <row r="215" spans="1:36">
      <c r="A215" s="265">
        <v>44082</v>
      </c>
      <c r="B215" s="115" t="s">
        <v>156</v>
      </c>
      <c r="C215" s="790">
        <v>880047183</v>
      </c>
      <c r="D215" s="530">
        <v>378043425</v>
      </c>
      <c r="E215" s="115" t="s">
        <v>139</v>
      </c>
      <c r="F215" s="115" t="s">
        <v>140</v>
      </c>
      <c r="G215" s="115" t="s">
        <v>168</v>
      </c>
      <c r="H215" s="37"/>
      <c r="I215" s="265">
        <v>44098</v>
      </c>
      <c r="J215" s="265"/>
      <c r="K215" s="37"/>
      <c r="L215" s="115"/>
      <c r="M215" s="37">
        <v>50</v>
      </c>
      <c r="N215" s="37"/>
      <c r="O215" s="115"/>
      <c r="P215" s="37"/>
      <c r="Q215" s="37"/>
      <c r="R215" s="37"/>
      <c r="S215" s="37"/>
      <c r="T215" s="37"/>
      <c r="U215" s="37"/>
      <c r="V215" s="37"/>
      <c r="W215" s="37"/>
      <c r="X215" s="37"/>
      <c r="Y215" s="37"/>
      <c r="Z215" s="37"/>
      <c r="AA215" s="37"/>
      <c r="AB215" s="37"/>
      <c r="AC215" s="37"/>
      <c r="AD215" s="37"/>
      <c r="AE215" s="37"/>
      <c r="AF215" s="37"/>
      <c r="AG215" s="37"/>
      <c r="AH215" s="37"/>
      <c r="AI215" s="37"/>
      <c r="AJ215" s="37"/>
    </row>
    <row r="216" spans="1:36">
      <c r="A216" s="265">
        <v>44077</v>
      </c>
      <c r="B216" s="115" t="s">
        <v>227</v>
      </c>
      <c r="C216" s="37">
        <v>880202300</v>
      </c>
      <c r="D216" s="109" t="s">
        <v>10298</v>
      </c>
      <c r="E216" s="115" t="s">
        <v>139</v>
      </c>
      <c r="F216" s="115" t="s">
        <v>147</v>
      </c>
      <c r="G216" s="115" t="s">
        <v>142</v>
      </c>
      <c r="H216" s="265">
        <v>44077</v>
      </c>
      <c r="I216" s="37"/>
      <c r="J216" s="37"/>
      <c r="K216" s="37"/>
      <c r="L216" s="688">
        <v>200500</v>
      </c>
      <c r="M216" s="37"/>
      <c r="N216" s="37"/>
      <c r="O216" s="115" t="s">
        <v>10299</v>
      </c>
      <c r="P216" s="37"/>
      <c r="Q216" s="37"/>
      <c r="R216" s="37"/>
      <c r="S216" s="37"/>
      <c r="T216" s="37"/>
      <c r="U216" s="37"/>
      <c r="V216" s="37"/>
      <c r="W216" s="37"/>
      <c r="X216" s="37"/>
      <c r="Y216" s="37"/>
      <c r="Z216" s="37"/>
      <c r="AA216" s="37"/>
      <c r="AB216" s="37"/>
      <c r="AC216" s="37"/>
      <c r="AD216" s="37"/>
      <c r="AE216" s="37"/>
      <c r="AF216" s="37"/>
      <c r="AG216" s="37"/>
      <c r="AH216" s="37"/>
      <c r="AI216" s="37"/>
      <c r="AJ216" s="37"/>
    </row>
    <row r="217" spans="1:36">
      <c r="A217" s="265">
        <v>44083</v>
      </c>
      <c r="B217" s="115" t="s">
        <v>156</v>
      </c>
      <c r="C217" s="37">
        <v>881649620</v>
      </c>
      <c r="D217" s="115"/>
      <c r="E217" s="115" t="s">
        <v>139</v>
      </c>
      <c r="F217" s="115" t="s">
        <v>140</v>
      </c>
      <c r="G217" s="115" t="s">
        <v>168</v>
      </c>
      <c r="H217" s="37"/>
      <c r="I217" s="265">
        <v>44083</v>
      </c>
      <c r="J217" s="265">
        <v>44089</v>
      </c>
      <c r="K217" s="115"/>
      <c r="L217" s="115"/>
      <c r="M217" s="37">
        <v>50</v>
      </c>
      <c r="N217" s="115"/>
      <c r="O217" s="115"/>
      <c r="P217" s="115"/>
      <c r="Q217" s="37"/>
      <c r="R217" s="37"/>
      <c r="S217" s="37"/>
      <c r="T217" s="37"/>
      <c r="U217" s="37"/>
      <c r="V217" s="37"/>
      <c r="W217" s="37"/>
      <c r="X217" s="37"/>
      <c r="Y217" s="37"/>
      <c r="Z217" s="37"/>
      <c r="AA217" s="37"/>
      <c r="AB217" s="37"/>
      <c r="AC217" s="37"/>
      <c r="AD217" s="37"/>
      <c r="AE217" s="37"/>
      <c r="AF217" s="37"/>
      <c r="AG217" s="37"/>
      <c r="AH217" s="37"/>
      <c r="AI217" s="37"/>
      <c r="AJ217" s="37"/>
    </row>
    <row r="218" spans="1:36">
      <c r="A218" s="265">
        <v>44083</v>
      </c>
      <c r="B218" s="115" t="s">
        <v>156</v>
      </c>
      <c r="C218" s="37">
        <v>881649620</v>
      </c>
      <c r="D218" s="109"/>
      <c r="E218" s="115" t="s">
        <v>139</v>
      </c>
      <c r="F218" s="115" t="s">
        <v>140</v>
      </c>
      <c r="G218" s="115" t="s">
        <v>168</v>
      </c>
      <c r="H218" s="37"/>
      <c r="I218" s="265">
        <v>44092</v>
      </c>
      <c r="J218" s="265">
        <v>44104</v>
      </c>
      <c r="K218" s="115"/>
      <c r="L218" s="115"/>
      <c r="M218" s="37">
        <v>50</v>
      </c>
      <c r="N218" s="115"/>
      <c r="O218" s="115"/>
      <c r="P218" s="115"/>
      <c r="Q218" s="37"/>
      <c r="R218" s="37"/>
      <c r="S218" s="37"/>
      <c r="T218" s="37"/>
      <c r="U218" s="37"/>
      <c r="V218" s="37"/>
      <c r="W218" s="37"/>
      <c r="X218" s="37"/>
      <c r="Y218" s="37"/>
      <c r="Z218" s="37"/>
      <c r="AA218" s="37"/>
      <c r="AB218" s="37"/>
      <c r="AC218" s="37"/>
      <c r="AD218" s="37"/>
      <c r="AE218" s="37"/>
      <c r="AF218" s="37"/>
      <c r="AG218" s="37"/>
      <c r="AH218" s="37"/>
      <c r="AI218" s="37"/>
      <c r="AJ218" s="37"/>
    </row>
    <row r="219" spans="1:36">
      <c r="A219" s="265">
        <v>44077</v>
      </c>
      <c r="B219" s="115" t="s">
        <v>154</v>
      </c>
      <c r="C219" s="37">
        <v>882551531</v>
      </c>
      <c r="D219" s="37"/>
      <c r="E219" s="115" t="s">
        <v>139</v>
      </c>
      <c r="F219" s="115" t="s">
        <v>100</v>
      </c>
      <c r="G219" s="37"/>
      <c r="H219" s="37"/>
      <c r="I219" s="37"/>
      <c r="J219" s="265">
        <v>44092</v>
      </c>
      <c r="K219" s="37"/>
      <c r="L219" s="37"/>
      <c r="M219" s="37"/>
      <c r="N219" s="37"/>
      <c r="O219" s="37"/>
      <c r="P219" s="37"/>
      <c r="Q219" s="37"/>
      <c r="R219" s="37"/>
      <c r="S219" s="37"/>
      <c r="T219" s="37"/>
      <c r="U219" s="37"/>
      <c r="V219" s="37"/>
      <c r="W219" s="37"/>
      <c r="X219" s="37"/>
      <c r="Y219" s="37"/>
      <c r="Z219" s="37"/>
      <c r="AA219" s="37"/>
      <c r="AB219" s="37"/>
      <c r="AC219" s="37"/>
      <c r="AD219" s="37"/>
      <c r="AE219" s="37"/>
      <c r="AF219" s="37"/>
      <c r="AG219" s="37"/>
      <c r="AH219" s="37"/>
      <c r="AI219" s="37"/>
      <c r="AJ219" s="37"/>
    </row>
    <row r="220" spans="1:36">
      <c r="A220" s="265">
        <v>44092</v>
      </c>
      <c r="B220" s="115" t="s">
        <v>157</v>
      </c>
      <c r="C220" s="37">
        <v>882257313</v>
      </c>
      <c r="D220" s="109" t="s">
        <v>10300</v>
      </c>
      <c r="E220" s="115" t="s">
        <v>139</v>
      </c>
      <c r="F220" s="115" t="s">
        <v>100</v>
      </c>
      <c r="G220" s="115"/>
      <c r="H220" s="265"/>
      <c r="I220" s="265">
        <v>44092</v>
      </c>
      <c r="J220" s="265"/>
      <c r="K220" s="115" t="s">
        <v>168</v>
      </c>
      <c r="L220" s="115"/>
      <c r="M220" s="37">
        <v>50</v>
      </c>
      <c r="N220" s="37"/>
      <c r="O220" s="680" t="s">
        <v>2322</v>
      </c>
      <c r="P220" s="37"/>
      <c r="Q220" s="37"/>
      <c r="R220" s="37"/>
      <c r="S220" s="37"/>
      <c r="T220" s="37"/>
      <c r="U220" s="37"/>
      <c r="V220" s="37"/>
      <c r="W220" s="37"/>
      <c r="X220" s="37"/>
      <c r="Y220" s="37"/>
      <c r="Z220" s="37"/>
      <c r="AA220" s="37"/>
      <c r="AB220" s="37"/>
      <c r="AC220" s="37"/>
      <c r="AD220" s="37"/>
      <c r="AE220" s="37"/>
      <c r="AF220" s="37"/>
      <c r="AG220" s="37"/>
      <c r="AH220" s="37"/>
      <c r="AI220" s="37"/>
      <c r="AJ220" s="37"/>
    </row>
    <row r="221" spans="1:36">
      <c r="A221" s="265">
        <v>44095</v>
      </c>
      <c r="B221" s="115" t="s">
        <v>175</v>
      </c>
      <c r="C221" s="331">
        <v>880728420</v>
      </c>
      <c r="D221" s="781"/>
      <c r="E221" s="115" t="s">
        <v>139</v>
      </c>
      <c r="F221" s="115" t="s">
        <v>140</v>
      </c>
      <c r="G221" s="115" t="s">
        <v>168</v>
      </c>
      <c r="H221" s="265"/>
      <c r="I221" s="265">
        <v>44095</v>
      </c>
      <c r="J221" s="265"/>
      <c r="K221" s="115" t="s">
        <v>168</v>
      </c>
      <c r="L221" s="115"/>
      <c r="M221" s="37">
        <v>50</v>
      </c>
      <c r="N221" s="37"/>
      <c r="O221" s="680" t="s">
        <v>10301</v>
      </c>
      <c r="P221" s="37"/>
      <c r="Q221" s="37"/>
      <c r="R221" s="37"/>
      <c r="S221" s="37"/>
      <c r="T221" s="37"/>
      <c r="U221" s="37"/>
      <c r="V221" s="37"/>
      <c r="W221" s="37"/>
      <c r="X221" s="37"/>
      <c r="Y221" s="37"/>
      <c r="Z221" s="37"/>
      <c r="AA221" s="37"/>
      <c r="AB221" s="37"/>
      <c r="AC221" s="37"/>
      <c r="AD221" s="37"/>
      <c r="AE221" s="37"/>
      <c r="AF221" s="37"/>
      <c r="AG221" s="37"/>
      <c r="AH221" s="37"/>
      <c r="AI221" s="37"/>
      <c r="AJ221" s="37"/>
    </row>
    <row r="222" spans="1:36">
      <c r="A222" s="265">
        <v>44077</v>
      </c>
      <c r="B222" s="115" t="s">
        <v>154</v>
      </c>
      <c r="C222" s="37">
        <v>881669224</v>
      </c>
      <c r="D222" s="37"/>
      <c r="E222" s="115" t="s">
        <v>139</v>
      </c>
      <c r="F222" s="115" t="s">
        <v>140</v>
      </c>
      <c r="G222" s="115" t="s">
        <v>176</v>
      </c>
      <c r="H222" s="37"/>
      <c r="I222" s="37"/>
      <c r="J222" s="265">
        <v>44092</v>
      </c>
      <c r="K222" s="37"/>
      <c r="L222" s="688">
        <v>200500</v>
      </c>
      <c r="M222" s="37"/>
      <c r="N222" s="37"/>
      <c r="O222" s="115" t="s">
        <v>10302</v>
      </c>
      <c r="P222" s="37"/>
      <c r="Q222" s="37"/>
      <c r="R222" s="37"/>
      <c r="S222" s="37"/>
      <c r="T222" s="37"/>
      <c r="U222" s="37"/>
      <c r="V222" s="37"/>
      <c r="W222" s="37"/>
      <c r="X222" s="37"/>
      <c r="Y222" s="37"/>
      <c r="Z222" s="37"/>
      <c r="AA222" s="37"/>
      <c r="AB222" s="37"/>
      <c r="AC222" s="37"/>
      <c r="AD222" s="37"/>
      <c r="AE222" s="37"/>
      <c r="AF222" s="37"/>
      <c r="AG222" s="37"/>
      <c r="AH222" s="37"/>
      <c r="AI222" s="37"/>
      <c r="AJ222" s="37"/>
    </row>
    <row r="223" spans="1:36">
      <c r="A223" s="265">
        <v>44077</v>
      </c>
      <c r="B223" s="115" t="s">
        <v>146</v>
      </c>
      <c r="C223" s="37">
        <v>880058601</v>
      </c>
      <c r="D223" s="37"/>
      <c r="E223" s="115" t="s">
        <v>139</v>
      </c>
      <c r="F223" s="115" t="s">
        <v>147</v>
      </c>
      <c r="G223" s="37"/>
      <c r="H223" s="37"/>
      <c r="I223" s="37"/>
      <c r="J223" s="37"/>
      <c r="K223" s="37"/>
      <c r="L223" s="37"/>
      <c r="M223" s="37"/>
      <c r="N223" s="37"/>
      <c r="O223" s="37"/>
      <c r="P223" s="37"/>
      <c r="Q223" s="37"/>
      <c r="R223" s="37"/>
      <c r="S223" s="37"/>
      <c r="T223" s="37"/>
      <c r="U223" s="37"/>
      <c r="V223" s="37"/>
      <c r="W223" s="37"/>
      <c r="X223" s="37"/>
      <c r="Y223" s="37"/>
      <c r="Z223" s="37"/>
      <c r="AA223" s="37"/>
      <c r="AB223" s="37"/>
      <c r="AC223" s="37"/>
      <c r="AD223" s="37"/>
      <c r="AE223" s="37"/>
      <c r="AF223" s="37"/>
      <c r="AG223" s="37"/>
      <c r="AH223" s="37"/>
      <c r="AI223" s="37"/>
      <c r="AJ223" s="37"/>
    </row>
    <row r="224" spans="1:36">
      <c r="A224" s="265">
        <v>44077</v>
      </c>
      <c r="B224" s="115" t="s">
        <v>149</v>
      </c>
      <c r="C224" s="37">
        <v>880000470</v>
      </c>
      <c r="D224" s="37"/>
      <c r="E224" s="115" t="s">
        <v>139</v>
      </c>
      <c r="F224" s="115" t="s">
        <v>140</v>
      </c>
      <c r="G224" s="115" t="s">
        <v>142</v>
      </c>
      <c r="H224" s="37"/>
      <c r="I224" s="37"/>
      <c r="J224" s="265">
        <v>44092</v>
      </c>
      <c r="K224" s="37"/>
      <c r="L224" s="688">
        <v>200500</v>
      </c>
      <c r="M224" s="37"/>
      <c r="N224" s="37"/>
      <c r="O224" s="115" t="s">
        <v>251</v>
      </c>
      <c r="P224" s="37"/>
      <c r="Q224" s="37"/>
      <c r="R224" s="37"/>
      <c r="S224" s="37"/>
      <c r="T224" s="37"/>
      <c r="U224" s="37"/>
      <c r="V224" s="37"/>
      <c r="W224" s="37"/>
      <c r="X224" s="37"/>
      <c r="Y224" s="37"/>
      <c r="Z224" s="37"/>
      <c r="AA224" s="37"/>
      <c r="AB224" s="37"/>
      <c r="AC224" s="37"/>
      <c r="AD224" s="37"/>
      <c r="AE224" s="37"/>
      <c r="AF224" s="37"/>
      <c r="AG224" s="37"/>
      <c r="AH224" s="37"/>
      <c r="AI224" s="37"/>
      <c r="AJ224" s="37"/>
    </row>
    <row r="225" spans="1:36">
      <c r="A225" s="265">
        <v>44095</v>
      </c>
      <c r="B225" s="115" t="s">
        <v>157</v>
      </c>
      <c r="C225" s="331">
        <v>881031456</v>
      </c>
      <c r="D225" s="781" t="s">
        <v>4642</v>
      </c>
      <c r="E225" s="115" t="s">
        <v>139</v>
      </c>
      <c r="F225" s="115" t="s">
        <v>100</v>
      </c>
      <c r="G225" s="115" t="s">
        <v>148</v>
      </c>
      <c r="H225" s="265"/>
      <c r="I225" s="265">
        <v>44095</v>
      </c>
      <c r="J225" s="265"/>
      <c r="K225" s="115" t="s">
        <v>148</v>
      </c>
      <c r="L225" s="115"/>
      <c r="M225" s="37">
        <f>19+31</f>
        <v>50</v>
      </c>
      <c r="N225" s="37"/>
      <c r="O225" s="680"/>
      <c r="P225" s="37"/>
      <c r="Q225" s="37"/>
      <c r="R225" s="37"/>
      <c r="S225" s="37"/>
      <c r="T225" s="37"/>
      <c r="U225" s="37"/>
      <c r="V225" s="37"/>
      <c r="W225" s="37"/>
      <c r="X225" s="37"/>
      <c r="Y225" s="37"/>
      <c r="Z225" s="37"/>
      <c r="AA225" s="37"/>
      <c r="AB225" s="37"/>
      <c r="AC225" s="37"/>
      <c r="AD225" s="37"/>
      <c r="AE225" s="37"/>
      <c r="AF225" s="37"/>
      <c r="AG225" s="37"/>
      <c r="AH225" s="37"/>
      <c r="AI225" s="37"/>
      <c r="AJ225" s="37"/>
    </row>
    <row r="226" spans="1:36">
      <c r="A226" s="782">
        <v>44075</v>
      </c>
      <c r="B226" s="115" t="s">
        <v>175</v>
      </c>
      <c r="C226" s="331">
        <v>881921819</v>
      </c>
      <c r="D226" s="509"/>
      <c r="E226" s="115" t="s">
        <v>139</v>
      </c>
      <c r="F226" s="115" t="s">
        <v>100</v>
      </c>
      <c r="G226" s="115" t="s">
        <v>168</v>
      </c>
      <c r="H226" s="265"/>
      <c r="I226" s="265">
        <v>44104</v>
      </c>
      <c r="J226" s="265"/>
      <c r="K226" s="115" t="s">
        <v>168</v>
      </c>
      <c r="L226" s="115"/>
      <c r="M226" s="521">
        <v>50</v>
      </c>
      <c r="N226" s="37"/>
      <c r="O226" s="680" t="s">
        <v>2242</v>
      </c>
      <c r="P226" s="37"/>
      <c r="Q226" s="37"/>
      <c r="R226" s="37"/>
      <c r="S226" s="37"/>
      <c r="T226" s="37"/>
      <c r="U226" s="37"/>
      <c r="V226" s="37"/>
      <c r="W226" s="37"/>
      <c r="X226" s="37"/>
      <c r="Y226" s="37"/>
      <c r="Z226" s="37"/>
      <c r="AA226" s="37"/>
      <c r="AB226" s="37"/>
      <c r="AC226" s="37"/>
      <c r="AD226" s="37"/>
      <c r="AE226" s="37"/>
      <c r="AF226" s="37"/>
      <c r="AG226" s="37"/>
      <c r="AH226" s="37"/>
      <c r="AI226" s="37"/>
      <c r="AJ226" s="37"/>
    </row>
    <row r="227" spans="1:36">
      <c r="A227" s="265">
        <v>44077</v>
      </c>
      <c r="B227" s="115" t="s">
        <v>154</v>
      </c>
      <c r="C227" s="37">
        <v>880736161</v>
      </c>
      <c r="D227" s="37">
        <v>6764800</v>
      </c>
      <c r="E227" s="115" t="s">
        <v>139</v>
      </c>
      <c r="F227" s="115" t="s">
        <v>147</v>
      </c>
      <c r="G227" s="37"/>
      <c r="H227" s="37"/>
      <c r="I227" s="37"/>
      <c r="J227" s="265">
        <v>44092</v>
      </c>
      <c r="K227" s="37"/>
      <c r="L227" s="688">
        <v>100200</v>
      </c>
      <c r="M227" s="37"/>
      <c r="N227" s="37"/>
      <c r="O227" s="115" t="s">
        <v>39</v>
      </c>
      <c r="P227" s="37"/>
      <c r="Q227" s="265">
        <v>44077</v>
      </c>
      <c r="R227" s="37">
        <v>6831</v>
      </c>
      <c r="S227" s="37"/>
      <c r="T227" s="37"/>
      <c r="U227" s="37"/>
      <c r="V227" s="37"/>
      <c r="W227" s="37"/>
      <c r="X227" s="37"/>
      <c r="Y227" s="37"/>
      <c r="Z227" s="37"/>
      <c r="AA227" s="37"/>
      <c r="AB227" s="37"/>
      <c r="AC227" s="37"/>
      <c r="AD227" s="37"/>
      <c r="AE227" s="37"/>
      <c r="AF227" s="37"/>
      <c r="AG227" s="37"/>
      <c r="AH227" s="37"/>
      <c r="AI227" s="37"/>
      <c r="AJ227" s="37"/>
    </row>
    <row r="228" spans="1:36">
      <c r="A228" s="782">
        <v>44102</v>
      </c>
      <c r="B228" s="115" t="s">
        <v>156</v>
      </c>
      <c r="C228" s="331">
        <v>881649620</v>
      </c>
      <c r="D228" s="509"/>
      <c r="E228" s="115"/>
      <c r="F228" s="115"/>
      <c r="G228" s="624"/>
      <c r="H228" s="265"/>
      <c r="I228" s="265">
        <v>44102</v>
      </c>
      <c r="J228" s="265">
        <v>44114</v>
      </c>
      <c r="K228" s="624"/>
      <c r="L228" s="115"/>
      <c r="M228" s="521">
        <v>50</v>
      </c>
      <c r="N228" s="37"/>
      <c r="O228" s="680"/>
      <c r="P228" s="37"/>
      <c r="Q228" s="37"/>
      <c r="R228" s="37"/>
      <c r="S228" s="37"/>
      <c r="T228" s="37"/>
      <c r="U228" s="37"/>
      <c r="V228" s="37"/>
      <c r="W228" s="37"/>
      <c r="X228" s="37"/>
      <c r="Y228" s="37"/>
      <c r="Z228" s="37"/>
      <c r="AA228" s="37"/>
      <c r="AB228" s="37"/>
      <c r="AC228" s="37"/>
      <c r="AD228" s="37"/>
      <c r="AE228" s="37"/>
      <c r="AF228" s="37"/>
      <c r="AG228" s="37"/>
      <c r="AH228" s="37"/>
      <c r="AI228" s="37"/>
      <c r="AJ228" s="37"/>
    </row>
    <row r="229" spans="1:36">
      <c r="A229" s="782">
        <v>44102</v>
      </c>
      <c r="B229" s="115" t="s">
        <v>157</v>
      </c>
      <c r="C229" s="331">
        <v>880111675</v>
      </c>
      <c r="D229" s="509" t="s">
        <v>5652</v>
      </c>
      <c r="E229" s="115" t="s">
        <v>152</v>
      </c>
      <c r="F229" s="115" t="s">
        <v>140</v>
      </c>
      <c r="G229" s="115" t="s">
        <v>142</v>
      </c>
      <c r="H229" s="265"/>
      <c r="I229" s="265">
        <v>44102</v>
      </c>
      <c r="J229" s="265"/>
      <c r="K229" s="115" t="s">
        <v>142</v>
      </c>
      <c r="L229" s="115"/>
      <c r="M229" s="521">
        <v>52</v>
      </c>
      <c r="N229" s="37"/>
      <c r="O229" s="680"/>
      <c r="P229" s="37"/>
      <c r="Q229" s="37"/>
      <c r="R229" s="37"/>
      <c r="S229" s="37"/>
      <c r="T229" s="37"/>
      <c r="U229" s="37"/>
      <c r="V229" s="37"/>
      <c r="W229" s="37"/>
      <c r="X229" s="37"/>
      <c r="Y229" s="37"/>
      <c r="Z229" s="37"/>
      <c r="AA229" s="37"/>
      <c r="AB229" s="37"/>
      <c r="AC229" s="37"/>
      <c r="AD229" s="37"/>
      <c r="AE229" s="37"/>
      <c r="AF229" s="37"/>
      <c r="AG229" s="37"/>
      <c r="AH229" s="37"/>
      <c r="AI229" s="37"/>
      <c r="AJ229" s="37"/>
    </row>
    <row r="230" spans="1:36">
      <c r="A230" s="782">
        <v>44103</v>
      </c>
      <c r="B230" s="115" t="s">
        <v>149</v>
      </c>
      <c r="C230" s="331">
        <v>882011302</v>
      </c>
      <c r="D230" s="509"/>
      <c r="E230" s="115" t="s">
        <v>139</v>
      </c>
      <c r="F230" s="115" t="s">
        <v>140</v>
      </c>
      <c r="G230" s="115" t="s">
        <v>148</v>
      </c>
      <c r="H230" s="265"/>
      <c r="I230" s="265">
        <v>44103</v>
      </c>
      <c r="J230" s="265"/>
      <c r="K230" s="115" t="s">
        <v>148</v>
      </c>
      <c r="L230" s="115"/>
      <c r="M230" s="521">
        <v>53</v>
      </c>
      <c r="N230" s="37"/>
      <c r="O230" s="680" t="s">
        <v>10303</v>
      </c>
      <c r="P230" s="37"/>
      <c r="Q230" s="37"/>
      <c r="R230" s="37"/>
      <c r="S230" s="37"/>
      <c r="T230" s="37"/>
      <c r="U230" s="37"/>
      <c r="V230" s="37"/>
      <c r="W230" s="37"/>
      <c r="X230" s="37"/>
      <c r="Y230" s="37"/>
      <c r="Z230" s="37"/>
      <c r="AA230" s="37"/>
      <c r="AB230" s="37"/>
      <c r="AC230" s="37"/>
      <c r="AD230" s="37"/>
      <c r="AE230" s="37"/>
      <c r="AF230" s="37"/>
      <c r="AG230" s="37"/>
      <c r="AH230" s="37"/>
      <c r="AI230" s="37"/>
      <c r="AJ230" s="37"/>
    </row>
    <row r="231" spans="1:36">
      <c r="A231" s="265">
        <v>44081</v>
      </c>
      <c r="B231" s="115" t="s">
        <v>156</v>
      </c>
      <c r="C231" s="37">
        <v>881476410</v>
      </c>
      <c r="D231" s="37"/>
      <c r="E231" s="115" t="s">
        <v>152</v>
      </c>
      <c r="F231" s="115" t="s">
        <v>140</v>
      </c>
      <c r="G231" s="115"/>
      <c r="H231" s="37"/>
      <c r="I231" s="265">
        <v>44104</v>
      </c>
      <c r="J231" s="265"/>
      <c r="K231" s="37"/>
      <c r="L231" s="783"/>
      <c r="M231" s="37">
        <v>53.5</v>
      </c>
      <c r="N231" s="37"/>
      <c r="O231" s="115"/>
      <c r="P231" s="37"/>
      <c r="Q231" s="37"/>
      <c r="R231" s="37"/>
      <c r="S231" s="37"/>
      <c r="T231" s="37"/>
      <c r="U231" s="37"/>
      <c r="V231" s="37"/>
      <c r="W231" s="37"/>
      <c r="X231" s="37"/>
      <c r="Y231" s="37"/>
      <c r="Z231" s="37"/>
      <c r="AA231" s="37"/>
      <c r="AB231" s="37"/>
      <c r="AC231" s="37"/>
      <c r="AD231" s="37"/>
      <c r="AE231" s="37"/>
      <c r="AF231" s="37"/>
      <c r="AG231" s="37"/>
      <c r="AH231" s="37"/>
      <c r="AI231" s="37"/>
      <c r="AJ231" s="37"/>
    </row>
    <row r="232" spans="1:36">
      <c r="A232" s="265">
        <v>44081</v>
      </c>
      <c r="B232" s="115" t="s">
        <v>149</v>
      </c>
      <c r="C232" s="37">
        <v>880043800</v>
      </c>
      <c r="D232" s="667" t="s">
        <v>10304</v>
      </c>
      <c r="E232" s="115" t="s">
        <v>152</v>
      </c>
      <c r="F232" s="115" t="s">
        <v>140</v>
      </c>
      <c r="G232" s="115" t="s">
        <v>142</v>
      </c>
      <c r="H232" s="37"/>
      <c r="I232" s="265">
        <v>44081</v>
      </c>
      <c r="J232" s="265">
        <v>44083</v>
      </c>
      <c r="K232" s="115" t="s">
        <v>142</v>
      </c>
      <c r="L232" s="115" t="s">
        <v>248</v>
      </c>
      <c r="M232" s="37">
        <v>53.5</v>
      </c>
      <c r="N232" s="37"/>
      <c r="O232" s="115" t="s">
        <v>2276</v>
      </c>
      <c r="P232" s="37"/>
      <c r="Q232" s="37"/>
      <c r="R232" s="37"/>
      <c r="S232" s="37"/>
      <c r="T232" s="37"/>
      <c r="U232" s="37"/>
      <c r="V232" s="37"/>
      <c r="W232" s="37"/>
      <c r="X232" s="37"/>
      <c r="Y232" s="37"/>
      <c r="Z232" s="37"/>
      <c r="AA232" s="37"/>
      <c r="AB232" s="37"/>
      <c r="AC232" s="37"/>
      <c r="AD232" s="37"/>
      <c r="AE232" s="37"/>
      <c r="AF232" s="37"/>
      <c r="AG232" s="37"/>
      <c r="AH232" s="37"/>
      <c r="AI232" s="37"/>
      <c r="AJ232" s="37"/>
    </row>
    <row r="233" spans="1:36">
      <c r="A233" s="265">
        <v>44088</v>
      </c>
      <c r="B233" s="115" t="s">
        <v>138</v>
      </c>
      <c r="C233" s="331">
        <v>880973731</v>
      </c>
      <c r="D233" s="109"/>
      <c r="E233" s="115" t="s">
        <v>152</v>
      </c>
      <c r="F233" s="115" t="s">
        <v>140</v>
      </c>
      <c r="G233" s="115" t="s">
        <v>142</v>
      </c>
      <c r="H233" s="37"/>
      <c r="I233" s="265">
        <v>44088</v>
      </c>
      <c r="J233" s="265">
        <v>44090</v>
      </c>
      <c r="K233" s="115" t="s">
        <v>142</v>
      </c>
      <c r="L233" s="115"/>
      <c r="M233" s="37">
        <v>53.5</v>
      </c>
      <c r="N233" s="37"/>
      <c r="O233" s="115" t="s">
        <v>10305</v>
      </c>
      <c r="P233" s="37"/>
      <c r="Q233" s="37"/>
      <c r="R233" s="37"/>
      <c r="S233" s="37"/>
      <c r="T233" s="37"/>
      <c r="U233" s="37"/>
      <c r="V233" s="37"/>
      <c r="W233" s="37"/>
      <c r="X233" s="37"/>
      <c r="Y233" s="37"/>
      <c r="Z233" s="37"/>
      <c r="AA233" s="37"/>
      <c r="AB233" s="37"/>
      <c r="AC233" s="37"/>
      <c r="AD233" s="37"/>
      <c r="AE233" s="37"/>
      <c r="AF233" s="37"/>
      <c r="AG233" s="37"/>
      <c r="AH233" s="37"/>
      <c r="AI233" s="37"/>
      <c r="AJ233" s="37"/>
    </row>
    <row r="234" spans="1:36">
      <c r="A234" s="265">
        <v>44091</v>
      </c>
      <c r="B234" s="115" t="s">
        <v>194</v>
      </c>
      <c r="C234" s="331">
        <v>881472805</v>
      </c>
      <c r="D234" s="781" t="s">
        <v>4609</v>
      </c>
      <c r="E234" s="115" t="s">
        <v>152</v>
      </c>
      <c r="F234" s="115" t="s">
        <v>140</v>
      </c>
      <c r="G234" s="115" t="s">
        <v>142</v>
      </c>
      <c r="H234" s="265">
        <v>44082</v>
      </c>
      <c r="I234" s="265">
        <v>44091</v>
      </c>
      <c r="J234" s="265">
        <v>44097</v>
      </c>
      <c r="K234" s="115" t="s">
        <v>142</v>
      </c>
      <c r="L234" s="115"/>
      <c r="M234" s="37">
        <v>53.5</v>
      </c>
      <c r="N234" s="37"/>
      <c r="O234" s="115" t="s">
        <v>2322</v>
      </c>
      <c r="P234" s="37"/>
      <c r="Q234" s="37"/>
      <c r="R234" s="37"/>
      <c r="S234" s="37"/>
      <c r="T234" s="37"/>
      <c r="U234" s="37"/>
      <c r="V234" s="37"/>
      <c r="W234" s="37"/>
      <c r="X234" s="37"/>
      <c r="Y234" s="37"/>
      <c r="Z234" s="37"/>
      <c r="AA234" s="37"/>
      <c r="AB234" s="37"/>
      <c r="AC234" s="37"/>
      <c r="AD234" s="37"/>
      <c r="AE234" s="37"/>
      <c r="AF234" s="37"/>
      <c r="AG234" s="37"/>
      <c r="AH234" s="37"/>
      <c r="AI234" s="37"/>
      <c r="AJ234" s="37"/>
    </row>
    <row r="235" spans="1:36">
      <c r="A235" s="265">
        <v>44077</v>
      </c>
      <c r="B235" s="115" t="s">
        <v>156</v>
      </c>
      <c r="C235" s="37">
        <v>881499833</v>
      </c>
      <c r="D235" s="37"/>
      <c r="E235" s="115" t="s">
        <v>139</v>
      </c>
      <c r="F235" s="115" t="s">
        <v>140</v>
      </c>
      <c r="G235" s="115" t="s">
        <v>142</v>
      </c>
      <c r="H235" s="37"/>
      <c r="I235" s="37"/>
      <c r="J235" s="265">
        <v>44088</v>
      </c>
      <c r="K235" s="37"/>
      <c r="L235" s="115" t="s">
        <v>415</v>
      </c>
      <c r="M235" s="37"/>
      <c r="N235" s="37"/>
      <c r="O235" s="37"/>
      <c r="P235" s="37"/>
      <c r="Q235" s="37"/>
      <c r="R235" s="37"/>
      <c r="S235" s="37"/>
      <c r="T235" s="37"/>
      <c r="U235" s="37"/>
      <c r="V235" s="37"/>
      <c r="W235" s="37"/>
      <c r="X235" s="37"/>
      <c r="Y235" s="37"/>
      <c r="Z235" s="37"/>
      <c r="AA235" s="37"/>
      <c r="AB235" s="37"/>
      <c r="AC235" s="37"/>
      <c r="AD235" s="37"/>
      <c r="AE235" s="37"/>
      <c r="AF235" s="37"/>
      <c r="AG235" s="37"/>
      <c r="AH235" s="37"/>
      <c r="AI235" s="37"/>
      <c r="AJ235" s="37"/>
    </row>
    <row r="236" spans="1:36">
      <c r="A236" s="265">
        <v>44077</v>
      </c>
      <c r="B236" s="115" t="s">
        <v>156</v>
      </c>
      <c r="C236" s="37">
        <v>880798217</v>
      </c>
      <c r="D236" s="37"/>
      <c r="E236" s="115" t="s">
        <v>152</v>
      </c>
      <c r="F236" s="115" t="s">
        <v>140</v>
      </c>
      <c r="G236" s="37"/>
      <c r="H236" s="37"/>
      <c r="I236" s="37"/>
      <c r="J236" s="265">
        <v>44088</v>
      </c>
      <c r="K236" s="37"/>
      <c r="L236" s="37"/>
      <c r="M236" s="37"/>
      <c r="N236" s="37"/>
      <c r="O236" s="37"/>
      <c r="P236" s="37"/>
      <c r="Q236" s="37"/>
      <c r="R236" s="37"/>
      <c r="S236" s="37"/>
      <c r="T236" s="37"/>
      <c r="U236" s="37"/>
      <c r="V236" s="37"/>
      <c r="W236" s="37"/>
      <c r="X236" s="37"/>
      <c r="Y236" s="37"/>
      <c r="Z236" s="37"/>
      <c r="AA236" s="37"/>
      <c r="AB236" s="37"/>
      <c r="AC236" s="37"/>
      <c r="AD236" s="37"/>
      <c r="AE236" s="37"/>
      <c r="AF236" s="37"/>
      <c r="AG236" s="37"/>
      <c r="AH236" s="37"/>
      <c r="AI236" s="37"/>
      <c r="AJ236" s="37"/>
    </row>
    <row r="237" spans="1:36">
      <c r="A237" s="265">
        <v>44077</v>
      </c>
      <c r="B237" s="115" t="s">
        <v>146</v>
      </c>
      <c r="C237" s="37">
        <v>880015890</v>
      </c>
      <c r="D237" s="37"/>
      <c r="E237" s="115" t="s">
        <v>139</v>
      </c>
      <c r="F237" s="115" t="s">
        <v>147</v>
      </c>
      <c r="G237" s="37"/>
      <c r="H237" s="37"/>
      <c r="I237" s="37"/>
      <c r="J237" s="37"/>
      <c r="K237" s="37"/>
      <c r="L237" s="37"/>
      <c r="M237" s="37"/>
      <c r="N237" s="37"/>
      <c r="O237" s="37"/>
      <c r="P237" s="37"/>
      <c r="Q237" s="265">
        <v>44080</v>
      </c>
      <c r="R237" s="37">
        <v>1063.5</v>
      </c>
      <c r="S237" s="37"/>
      <c r="T237" s="37"/>
      <c r="U237" s="37"/>
      <c r="V237" s="37"/>
      <c r="W237" s="37"/>
      <c r="X237" s="37"/>
      <c r="Y237" s="37"/>
      <c r="Z237" s="37"/>
      <c r="AA237" s="37"/>
      <c r="AB237" s="37"/>
      <c r="AC237" s="37"/>
      <c r="AD237" s="37"/>
      <c r="AE237" s="37"/>
      <c r="AF237" s="37"/>
      <c r="AG237" s="37"/>
      <c r="AH237" s="37"/>
      <c r="AI237" s="37"/>
      <c r="AJ237" s="37"/>
    </row>
    <row r="238" spans="1:36">
      <c r="A238" s="265">
        <v>44077</v>
      </c>
      <c r="B238" s="115" t="s">
        <v>154</v>
      </c>
      <c r="C238" s="37">
        <v>880707903</v>
      </c>
      <c r="D238" s="37"/>
      <c r="E238" s="115" t="s">
        <v>152</v>
      </c>
      <c r="F238" s="115" t="s">
        <v>100</v>
      </c>
      <c r="G238" s="37"/>
      <c r="H238" s="37"/>
      <c r="I238" s="37"/>
      <c r="J238" s="265">
        <v>44092</v>
      </c>
      <c r="K238" s="37"/>
      <c r="L238" s="688">
        <v>200500</v>
      </c>
      <c r="M238" s="37"/>
      <c r="N238" s="37"/>
      <c r="O238" s="37"/>
      <c r="P238" s="37"/>
      <c r="Q238" s="37"/>
      <c r="R238" s="37"/>
      <c r="S238" s="37"/>
      <c r="T238" s="37"/>
      <c r="U238" s="37"/>
      <c r="V238" s="37"/>
      <c r="W238" s="37"/>
      <c r="X238" s="37"/>
      <c r="Y238" s="37"/>
      <c r="Z238" s="37"/>
      <c r="AA238" s="37"/>
      <c r="AB238" s="37"/>
      <c r="AC238" s="37"/>
      <c r="AD238" s="37"/>
      <c r="AE238" s="37"/>
      <c r="AF238" s="37"/>
      <c r="AG238" s="37"/>
      <c r="AH238" s="37"/>
      <c r="AI238" s="37"/>
      <c r="AJ238" s="37"/>
    </row>
    <row r="239" spans="1:36">
      <c r="A239" s="265">
        <v>44077</v>
      </c>
      <c r="B239" s="115" t="s">
        <v>146</v>
      </c>
      <c r="C239" s="37">
        <v>880015088</v>
      </c>
      <c r="D239" s="37"/>
      <c r="E239" s="115" t="s">
        <v>139</v>
      </c>
      <c r="F239" s="115" t="s">
        <v>147</v>
      </c>
      <c r="G239" s="37"/>
      <c r="H239" s="37"/>
      <c r="I239" s="37"/>
      <c r="J239" s="37"/>
      <c r="K239" s="37"/>
      <c r="L239" s="37"/>
      <c r="M239" s="37"/>
      <c r="N239" s="37"/>
      <c r="O239" s="37"/>
      <c r="P239" s="37"/>
      <c r="Q239" s="265">
        <v>44080</v>
      </c>
      <c r="R239" s="37">
        <v>163</v>
      </c>
      <c r="S239" s="37"/>
      <c r="T239" s="37"/>
      <c r="U239" s="37"/>
      <c r="V239" s="37"/>
      <c r="W239" s="37"/>
      <c r="X239" s="37"/>
      <c r="Y239" s="37"/>
      <c r="Z239" s="37"/>
      <c r="AA239" s="37"/>
      <c r="AB239" s="37"/>
      <c r="AC239" s="37"/>
      <c r="AD239" s="37"/>
      <c r="AE239" s="37"/>
      <c r="AF239" s="37"/>
      <c r="AG239" s="37"/>
      <c r="AH239" s="37"/>
      <c r="AI239" s="37"/>
      <c r="AJ239" s="37"/>
    </row>
    <row r="240" spans="1:36">
      <c r="A240" s="265">
        <v>44091</v>
      </c>
      <c r="B240" s="115" t="s">
        <v>138</v>
      </c>
      <c r="C240" s="331">
        <v>881048723</v>
      </c>
      <c r="D240" s="781"/>
      <c r="E240" s="115" t="s">
        <v>152</v>
      </c>
      <c r="F240" s="115" t="s">
        <v>140</v>
      </c>
      <c r="G240" s="115" t="s">
        <v>142</v>
      </c>
      <c r="H240" s="265"/>
      <c r="I240" s="265">
        <v>44091</v>
      </c>
      <c r="J240" s="265"/>
      <c r="K240" s="115" t="s">
        <v>142</v>
      </c>
      <c r="L240" s="115"/>
      <c r="M240" s="37">
        <v>53.5</v>
      </c>
      <c r="N240" s="37"/>
      <c r="O240" s="115" t="s">
        <v>2285</v>
      </c>
      <c r="P240" s="37"/>
      <c r="Q240" s="37"/>
      <c r="R240" s="37"/>
      <c r="S240" s="37"/>
      <c r="T240" s="37"/>
      <c r="U240" s="37"/>
      <c r="V240" s="37"/>
      <c r="W240" s="37"/>
      <c r="X240" s="37"/>
      <c r="Y240" s="37"/>
      <c r="Z240" s="37"/>
      <c r="AA240" s="37"/>
      <c r="AB240" s="37"/>
      <c r="AC240" s="37"/>
      <c r="AD240" s="37"/>
      <c r="AE240" s="37"/>
      <c r="AF240" s="37"/>
      <c r="AG240" s="37"/>
      <c r="AH240" s="37"/>
      <c r="AI240" s="37"/>
      <c r="AJ240" s="37"/>
    </row>
    <row r="241" spans="1:36">
      <c r="A241" s="265">
        <v>44077</v>
      </c>
      <c r="B241" s="115" t="s">
        <v>154</v>
      </c>
      <c r="C241" s="37">
        <v>880722936</v>
      </c>
      <c r="D241" s="37"/>
      <c r="E241" s="115" t="s">
        <v>152</v>
      </c>
      <c r="F241" s="115" t="s">
        <v>100</v>
      </c>
      <c r="G241" s="37"/>
      <c r="H241" s="37"/>
      <c r="I241" s="37"/>
      <c r="J241" s="265">
        <v>44092</v>
      </c>
      <c r="K241" s="37"/>
      <c r="L241" s="37"/>
      <c r="M241" s="37"/>
      <c r="N241" s="37"/>
      <c r="O241" s="37"/>
      <c r="P241" s="37"/>
      <c r="Q241" s="37"/>
      <c r="R241" s="37"/>
      <c r="S241" s="37"/>
      <c r="T241" s="37"/>
      <c r="U241" s="37"/>
      <c r="V241" s="37"/>
      <c r="W241" s="37"/>
      <c r="X241" s="37"/>
      <c r="Y241" s="37"/>
      <c r="Z241" s="37"/>
      <c r="AA241" s="37"/>
      <c r="AB241" s="37"/>
      <c r="AC241" s="37"/>
      <c r="AD241" s="37"/>
      <c r="AE241" s="37"/>
      <c r="AF241" s="37"/>
      <c r="AG241" s="37"/>
      <c r="AH241" s="37"/>
      <c r="AI241" s="37"/>
      <c r="AJ241" s="37"/>
    </row>
    <row r="242" spans="1:36">
      <c r="A242" s="265">
        <v>44096</v>
      </c>
      <c r="B242" s="115" t="s">
        <v>194</v>
      </c>
      <c r="C242" s="331">
        <v>881472805</v>
      </c>
      <c r="D242" s="781" t="s">
        <v>4609</v>
      </c>
      <c r="E242" s="115" t="s">
        <v>152</v>
      </c>
      <c r="F242" s="115" t="s">
        <v>140</v>
      </c>
      <c r="G242" s="115" t="s">
        <v>142</v>
      </c>
      <c r="H242" s="265">
        <v>44084</v>
      </c>
      <c r="I242" s="265">
        <v>44096</v>
      </c>
      <c r="J242" s="265">
        <v>44099</v>
      </c>
      <c r="K242" s="115" t="s">
        <v>142</v>
      </c>
      <c r="L242" s="115"/>
      <c r="M242" s="37">
        <v>53.5</v>
      </c>
      <c r="N242" s="37"/>
      <c r="O242" s="680" t="s">
        <v>2227</v>
      </c>
      <c r="P242" s="37"/>
      <c r="Q242" s="37"/>
      <c r="R242" s="37"/>
      <c r="S242" s="37"/>
      <c r="T242" s="37"/>
      <c r="U242" s="37"/>
      <c r="V242" s="37"/>
      <c r="W242" s="37"/>
      <c r="X242" s="37"/>
      <c r="Y242" s="37"/>
      <c r="Z242" s="37"/>
      <c r="AA242" s="37"/>
      <c r="AB242" s="37"/>
      <c r="AC242" s="37"/>
      <c r="AD242" s="37"/>
      <c r="AE242" s="37"/>
      <c r="AF242" s="37"/>
      <c r="AG242" s="37"/>
      <c r="AH242" s="37"/>
      <c r="AI242" s="37"/>
      <c r="AJ242" s="37"/>
    </row>
    <row r="243" spans="1:36">
      <c r="A243" s="265">
        <v>44077</v>
      </c>
      <c r="B243" s="115" t="s">
        <v>154</v>
      </c>
      <c r="C243" s="37">
        <v>880027697</v>
      </c>
      <c r="D243" s="37"/>
      <c r="E243" s="115" t="s">
        <v>139</v>
      </c>
      <c r="F243" s="115" t="s">
        <v>100</v>
      </c>
      <c r="G243" s="37"/>
      <c r="H243" s="37"/>
      <c r="I243" s="37"/>
      <c r="J243" s="265">
        <v>44092</v>
      </c>
      <c r="K243" s="37"/>
      <c r="L243" s="115" t="s">
        <v>188</v>
      </c>
      <c r="M243" s="37"/>
      <c r="N243" s="37"/>
      <c r="O243" s="37"/>
      <c r="P243" s="37"/>
      <c r="Q243" s="265">
        <v>44080</v>
      </c>
      <c r="R243" s="37">
        <v>4659.22</v>
      </c>
      <c r="S243" s="37"/>
      <c r="T243" s="37"/>
      <c r="U243" s="37"/>
      <c r="V243" s="37"/>
      <c r="W243" s="37"/>
      <c r="X243" s="37"/>
      <c r="Y243" s="37"/>
      <c r="Z243" s="37"/>
      <c r="AA243" s="37"/>
      <c r="AB243" s="37"/>
      <c r="AC243" s="37"/>
      <c r="AD243" s="37"/>
      <c r="AE243" s="37"/>
      <c r="AF243" s="37"/>
      <c r="AG243" s="37"/>
      <c r="AH243" s="37"/>
      <c r="AI243" s="37"/>
      <c r="AJ243" s="37"/>
    </row>
    <row r="244" spans="1:36">
      <c r="A244" s="265">
        <v>44077</v>
      </c>
      <c r="B244" s="115" t="s">
        <v>154</v>
      </c>
      <c r="C244" s="37">
        <v>880037565</v>
      </c>
      <c r="D244" s="37"/>
      <c r="E244" s="115" t="s">
        <v>152</v>
      </c>
      <c r="F244" s="115" t="s">
        <v>100</v>
      </c>
      <c r="G244" s="37"/>
      <c r="H244" s="37"/>
      <c r="I244" s="37"/>
      <c r="J244" s="265">
        <v>44092</v>
      </c>
      <c r="K244" s="37"/>
      <c r="L244" s="37"/>
      <c r="M244" s="37"/>
      <c r="N244" s="37"/>
      <c r="O244" s="37"/>
      <c r="P244" s="37"/>
      <c r="Q244" s="37"/>
      <c r="R244" s="37"/>
      <c r="S244" s="37"/>
      <c r="T244" s="37"/>
      <c r="U244" s="37"/>
      <c r="V244" s="37"/>
      <c r="W244" s="37"/>
      <c r="X244" s="37"/>
      <c r="Y244" s="37"/>
      <c r="Z244" s="37"/>
      <c r="AA244" s="37"/>
      <c r="AB244" s="37"/>
      <c r="AC244" s="37"/>
      <c r="AD244" s="37"/>
      <c r="AE244" s="37"/>
      <c r="AF244" s="37"/>
      <c r="AG244" s="37"/>
      <c r="AH244" s="37"/>
      <c r="AI244" s="37"/>
      <c r="AJ244" s="37"/>
    </row>
    <row r="245" spans="1:36">
      <c r="A245" s="265">
        <v>44077</v>
      </c>
      <c r="B245" s="115" t="s">
        <v>138</v>
      </c>
      <c r="C245" s="37">
        <v>880044200</v>
      </c>
      <c r="D245" s="37"/>
      <c r="E245" s="115" t="s">
        <v>139</v>
      </c>
      <c r="F245" s="115" t="s">
        <v>147</v>
      </c>
      <c r="G245" s="37"/>
      <c r="H245" s="37"/>
      <c r="I245" s="37"/>
      <c r="J245" s="265">
        <v>44092</v>
      </c>
      <c r="K245" s="37"/>
      <c r="L245" s="115" t="s">
        <v>10306</v>
      </c>
      <c r="M245" s="37"/>
      <c r="N245" s="37"/>
      <c r="O245" s="37"/>
      <c r="P245" s="37"/>
      <c r="Q245" s="37"/>
      <c r="R245" s="37"/>
      <c r="S245" s="37"/>
      <c r="T245" s="37"/>
      <c r="U245" s="37"/>
      <c r="V245" s="37"/>
      <c r="W245" s="37"/>
      <c r="X245" s="37"/>
      <c r="Y245" s="37"/>
      <c r="Z245" s="37"/>
      <c r="AA245" s="37"/>
      <c r="AB245" s="37"/>
      <c r="AC245" s="37"/>
      <c r="AD245" s="37"/>
      <c r="AE245" s="37"/>
      <c r="AF245" s="37"/>
      <c r="AG245" s="37"/>
      <c r="AH245" s="37"/>
      <c r="AI245" s="37"/>
      <c r="AJ245" s="37"/>
    </row>
    <row r="246" spans="1:36">
      <c r="A246" s="265">
        <v>44077</v>
      </c>
      <c r="B246" s="115" t="s">
        <v>154</v>
      </c>
      <c r="C246" s="37">
        <v>880024818</v>
      </c>
      <c r="D246" s="37"/>
      <c r="E246" s="115" t="s">
        <v>139</v>
      </c>
      <c r="F246" s="115" t="s">
        <v>100</v>
      </c>
      <c r="G246" s="37"/>
      <c r="H246" s="37"/>
      <c r="I246" s="37"/>
      <c r="J246" s="265">
        <v>44092</v>
      </c>
      <c r="K246" s="37"/>
      <c r="L246" s="115" t="s">
        <v>263</v>
      </c>
      <c r="M246" s="37"/>
      <c r="N246" s="37"/>
      <c r="O246" s="37"/>
      <c r="P246" s="37"/>
      <c r="Q246" s="37"/>
      <c r="R246" s="37"/>
      <c r="S246" s="37"/>
      <c r="T246" s="37"/>
      <c r="U246" s="37"/>
      <c r="V246" s="37"/>
      <c r="W246" s="37"/>
      <c r="X246" s="37"/>
      <c r="Y246" s="37"/>
      <c r="Z246" s="37"/>
      <c r="AA246" s="37"/>
      <c r="AB246" s="37"/>
      <c r="AC246" s="37"/>
      <c r="AD246" s="37"/>
      <c r="AE246" s="37"/>
      <c r="AF246" s="37"/>
      <c r="AG246" s="37"/>
      <c r="AH246" s="37"/>
      <c r="AI246" s="37"/>
      <c r="AJ246" s="37"/>
    </row>
    <row r="247" spans="1:36">
      <c r="A247" s="265">
        <v>44077</v>
      </c>
      <c r="B247" s="115" t="s">
        <v>194</v>
      </c>
      <c r="C247" s="37">
        <v>881870297</v>
      </c>
      <c r="D247" s="37"/>
      <c r="E247" s="115" t="s">
        <v>139</v>
      </c>
      <c r="F247" s="115" t="s">
        <v>140</v>
      </c>
      <c r="G247" s="115" t="s">
        <v>142</v>
      </c>
      <c r="H247" s="265">
        <v>44077</v>
      </c>
      <c r="I247" s="37"/>
      <c r="J247" s="265">
        <v>44092</v>
      </c>
      <c r="K247" s="37"/>
      <c r="L247" s="115" t="s">
        <v>373</v>
      </c>
      <c r="M247" s="37"/>
      <c r="N247" s="37"/>
      <c r="O247" s="115" t="s">
        <v>280</v>
      </c>
      <c r="P247" s="37"/>
      <c r="Q247" s="37"/>
      <c r="R247" s="37"/>
      <c r="S247" s="37"/>
      <c r="T247" s="37"/>
      <c r="U247" s="37"/>
      <c r="V247" s="37"/>
      <c r="W247" s="37"/>
      <c r="X247" s="37"/>
      <c r="Y247" s="37"/>
      <c r="Z247" s="37"/>
      <c r="AA247" s="37"/>
      <c r="AB247" s="37"/>
      <c r="AC247" s="37"/>
      <c r="AD247" s="37"/>
      <c r="AE247" s="37"/>
      <c r="AF247" s="37"/>
      <c r="AG247" s="37"/>
      <c r="AH247" s="37"/>
      <c r="AI247" s="37"/>
      <c r="AJ247" s="37"/>
    </row>
    <row r="248" spans="1:36">
      <c r="A248" s="265">
        <v>44077</v>
      </c>
      <c r="B248" s="115" t="s">
        <v>154</v>
      </c>
      <c r="C248" s="37">
        <v>880017643</v>
      </c>
      <c r="D248" s="37"/>
      <c r="E248" s="115" t="s">
        <v>139</v>
      </c>
      <c r="F248" s="115" t="s">
        <v>100</v>
      </c>
      <c r="G248" s="37"/>
      <c r="H248" s="37"/>
      <c r="I248" s="37"/>
      <c r="J248" s="265">
        <v>44092</v>
      </c>
      <c r="K248" s="37"/>
      <c r="L248" s="115" t="s">
        <v>263</v>
      </c>
      <c r="M248" s="37"/>
      <c r="N248" s="37"/>
      <c r="O248" s="37"/>
      <c r="P248" s="37"/>
      <c r="Q248" s="37"/>
      <c r="R248" s="37"/>
      <c r="S248" s="37"/>
      <c r="T248" s="37"/>
      <c r="U248" s="37"/>
      <c r="V248" s="37"/>
      <c r="W248" s="37"/>
      <c r="X248" s="37"/>
      <c r="Y248" s="37"/>
      <c r="Z248" s="37"/>
      <c r="AA248" s="37"/>
      <c r="AB248" s="37"/>
      <c r="AC248" s="37"/>
      <c r="AD248" s="37"/>
      <c r="AE248" s="37"/>
      <c r="AF248" s="37"/>
      <c r="AG248" s="37"/>
      <c r="AH248" s="37"/>
      <c r="AI248" s="37"/>
      <c r="AJ248" s="37"/>
    </row>
    <row r="249" spans="1:36">
      <c r="A249" s="265">
        <v>44089</v>
      </c>
      <c r="B249" s="115" t="s">
        <v>178</v>
      </c>
      <c r="C249" s="331">
        <v>881439546</v>
      </c>
      <c r="D249" s="109"/>
      <c r="E249" s="115" t="s">
        <v>139</v>
      </c>
      <c r="F249" s="115" t="s">
        <v>140</v>
      </c>
      <c r="G249" s="115"/>
      <c r="H249" s="37"/>
      <c r="I249" s="265">
        <v>44089</v>
      </c>
      <c r="J249" s="265"/>
      <c r="K249" s="115" t="s">
        <v>142</v>
      </c>
      <c r="L249" s="115"/>
      <c r="M249" s="37">
        <v>53.5</v>
      </c>
      <c r="N249" s="37"/>
      <c r="O249" s="115"/>
      <c r="P249" s="37"/>
      <c r="Q249" s="37"/>
      <c r="R249" s="37"/>
      <c r="S249" s="37"/>
      <c r="T249" s="37"/>
      <c r="U249" s="37"/>
      <c r="V249" s="37"/>
      <c r="W249" s="37"/>
      <c r="X249" s="37"/>
      <c r="Y249" s="37"/>
      <c r="Z249" s="37"/>
      <c r="AA249" s="37"/>
      <c r="AB249" s="37"/>
      <c r="AC249" s="37"/>
      <c r="AD249" s="37"/>
      <c r="AE249" s="37"/>
      <c r="AF249" s="37"/>
      <c r="AG249" s="37"/>
      <c r="AH249" s="37"/>
      <c r="AI249" s="37"/>
      <c r="AJ249" s="37"/>
    </row>
    <row r="250" spans="1:36">
      <c r="A250" s="265">
        <v>44078</v>
      </c>
      <c r="B250" s="115" t="s">
        <v>157</v>
      </c>
      <c r="C250" s="37">
        <v>881635506</v>
      </c>
      <c r="D250" s="109" t="s">
        <v>10307</v>
      </c>
      <c r="E250" s="115" t="s">
        <v>152</v>
      </c>
      <c r="F250" s="115" t="s">
        <v>100</v>
      </c>
      <c r="G250" s="37"/>
      <c r="H250" s="37"/>
      <c r="I250" s="265">
        <v>44078</v>
      </c>
      <c r="J250" s="37"/>
      <c r="K250" s="115" t="s">
        <v>148</v>
      </c>
      <c r="L250" s="115" t="s">
        <v>188</v>
      </c>
      <c r="M250" s="37">
        <v>55</v>
      </c>
      <c r="N250" s="37"/>
      <c r="O250" s="37"/>
      <c r="P250" s="37"/>
      <c r="Q250" s="37"/>
      <c r="R250" s="37"/>
      <c r="S250" s="37"/>
      <c r="T250" s="37"/>
      <c r="U250" s="37"/>
      <c r="V250" s="37"/>
      <c r="W250" s="37"/>
      <c r="X250" s="37"/>
      <c r="Y250" s="37"/>
      <c r="Z250" s="37"/>
      <c r="AA250" s="37"/>
      <c r="AB250" s="37"/>
      <c r="AC250" s="37"/>
      <c r="AD250" s="37"/>
      <c r="AE250" s="37"/>
      <c r="AF250" s="37"/>
      <c r="AG250" s="37"/>
      <c r="AH250" s="37"/>
      <c r="AI250" s="37"/>
      <c r="AJ250" s="37"/>
    </row>
    <row r="251" spans="1:36">
      <c r="A251" s="265">
        <v>44088</v>
      </c>
      <c r="B251" s="115" t="s">
        <v>149</v>
      </c>
      <c r="C251" s="331">
        <v>881576547</v>
      </c>
      <c r="D251" s="785">
        <v>13017672</v>
      </c>
      <c r="E251" s="115" t="s">
        <v>152</v>
      </c>
      <c r="F251" s="115" t="s">
        <v>140</v>
      </c>
      <c r="G251" s="115" t="s">
        <v>148</v>
      </c>
      <c r="H251" s="37"/>
      <c r="I251" s="265">
        <v>44088</v>
      </c>
      <c r="J251" s="265">
        <v>44088</v>
      </c>
      <c r="K251" s="115" t="s">
        <v>148</v>
      </c>
      <c r="L251" s="115"/>
      <c r="M251" s="37">
        <v>55</v>
      </c>
      <c r="N251" s="37"/>
      <c r="O251" s="115" t="s">
        <v>10308</v>
      </c>
      <c r="P251" s="37"/>
      <c r="Q251" s="37"/>
      <c r="R251" s="37"/>
      <c r="S251" s="37"/>
      <c r="T251" s="37"/>
      <c r="U251" s="37"/>
      <c r="V251" s="37"/>
      <c r="W251" s="37"/>
      <c r="X251" s="37"/>
      <c r="Y251" s="37"/>
      <c r="Z251" s="37"/>
      <c r="AA251" s="37"/>
      <c r="AB251" s="37"/>
      <c r="AC251" s="37"/>
      <c r="AD251" s="37"/>
      <c r="AE251" s="37"/>
      <c r="AF251" s="37"/>
      <c r="AG251" s="37"/>
      <c r="AH251" s="37"/>
      <c r="AI251" s="37"/>
      <c r="AJ251" s="37"/>
    </row>
    <row r="252" spans="1:36">
      <c r="A252" s="265">
        <v>44076</v>
      </c>
      <c r="B252" s="115" t="s">
        <v>138</v>
      </c>
      <c r="C252" s="37">
        <v>881540541</v>
      </c>
      <c r="D252" s="115"/>
      <c r="E252" s="115" t="s">
        <v>139</v>
      </c>
      <c r="F252" s="115" t="s">
        <v>140</v>
      </c>
      <c r="G252" s="115" t="s">
        <v>142</v>
      </c>
      <c r="H252" s="37"/>
      <c r="I252" s="265">
        <v>44095</v>
      </c>
      <c r="J252" s="265">
        <v>44092</v>
      </c>
      <c r="K252" s="278" t="s">
        <v>148</v>
      </c>
      <c r="L252" s="115" t="s">
        <v>211</v>
      </c>
      <c r="M252" s="37">
        <v>55</v>
      </c>
      <c r="N252" s="37"/>
      <c r="O252" s="278" t="s">
        <v>10251</v>
      </c>
      <c r="P252" s="37"/>
      <c r="Q252" s="37"/>
      <c r="R252" s="37"/>
      <c r="S252" s="37"/>
      <c r="T252" s="37"/>
      <c r="U252" s="37"/>
      <c r="V252" s="37"/>
      <c r="W252" s="37"/>
      <c r="X252" s="37"/>
      <c r="Y252" s="37"/>
      <c r="Z252" s="37"/>
      <c r="AA252" s="37"/>
      <c r="AB252" s="37"/>
      <c r="AC252" s="37"/>
      <c r="AD252" s="37"/>
      <c r="AE252" s="37"/>
      <c r="AF252" s="37"/>
      <c r="AG252" s="37"/>
      <c r="AH252" s="37"/>
      <c r="AI252" s="37"/>
      <c r="AJ252" s="37"/>
    </row>
    <row r="253" spans="1:36">
      <c r="A253" s="265">
        <v>44076</v>
      </c>
      <c r="B253" s="115" t="s">
        <v>178</v>
      </c>
      <c r="C253" s="37">
        <v>882641239</v>
      </c>
      <c r="D253" s="115"/>
      <c r="E253" s="115" t="s">
        <v>139</v>
      </c>
      <c r="F253" s="115" t="s">
        <v>140</v>
      </c>
      <c r="G253" s="115" t="s">
        <v>148</v>
      </c>
      <c r="H253" s="37"/>
      <c r="I253" s="265">
        <v>44078</v>
      </c>
      <c r="J253" s="37"/>
      <c r="K253" s="115" t="s">
        <v>148</v>
      </c>
      <c r="L253" s="37">
        <v>0</v>
      </c>
      <c r="M253" s="37">
        <v>55</v>
      </c>
      <c r="N253" s="115"/>
      <c r="O253" s="115" t="s">
        <v>2296</v>
      </c>
      <c r="P253" s="37"/>
      <c r="Q253" s="37"/>
      <c r="R253" s="37"/>
      <c r="S253" s="37"/>
      <c r="T253" s="37"/>
      <c r="U253" s="37"/>
      <c r="V253" s="37"/>
      <c r="W253" s="37"/>
      <c r="X253" s="37"/>
      <c r="Y253" s="37"/>
      <c r="Z253" s="37"/>
      <c r="AA253" s="37"/>
      <c r="AB253" s="37"/>
      <c r="AC253" s="37"/>
      <c r="AD253" s="37"/>
      <c r="AE253" s="37"/>
      <c r="AF253" s="37"/>
      <c r="AG253" s="37"/>
      <c r="AH253" s="37"/>
      <c r="AI253" s="37"/>
      <c r="AJ253" s="37"/>
    </row>
    <row r="254" spans="1:36">
      <c r="A254" s="265">
        <v>44077</v>
      </c>
      <c r="B254" s="115" t="s">
        <v>156</v>
      </c>
      <c r="C254" s="37">
        <v>881528405</v>
      </c>
      <c r="D254" s="37"/>
      <c r="E254" s="115" t="s">
        <v>139</v>
      </c>
      <c r="F254" s="115" t="s">
        <v>140</v>
      </c>
      <c r="G254" s="37"/>
      <c r="H254" s="37"/>
      <c r="I254" s="265">
        <v>44077</v>
      </c>
      <c r="J254" s="265">
        <v>44084</v>
      </c>
      <c r="K254" s="37"/>
      <c r="L254" s="115" t="s">
        <v>415</v>
      </c>
      <c r="M254" s="37">
        <v>55</v>
      </c>
      <c r="N254" s="37"/>
      <c r="O254" s="37"/>
      <c r="P254" s="37"/>
      <c r="Q254" s="37"/>
      <c r="R254" s="37"/>
      <c r="S254" s="37"/>
      <c r="T254" s="37"/>
      <c r="U254" s="37"/>
      <c r="V254" s="37"/>
      <c r="W254" s="37"/>
      <c r="X254" s="37"/>
      <c r="Y254" s="37"/>
      <c r="Z254" s="37"/>
      <c r="AA254" s="37"/>
      <c r="AB254" s="37"/>
      <c r="AC254" s="37"/>
      <c r="AD254" s="37"/>
      <c r="AE254" s="37"/>
      <c r="AF254" s="37"/>
      <c r="AG254" s="37"/>
      <c r="AH254" s="37"/>
      <c r="AI254" s="37"/>
      <c r="AJ254" s="37"/>
    </row>
    <row r="255" spans="1:36">
      <c r="A255" s="265">
        <v>44078</v>
      </c>
      <c r="B255" s="115" t="s">
        <v>138</v>
      </c>
      <c r="C255" s="37">
        <v>881981810</v>
      </c>
      <c r="D255" s="504" t="s">
        <v>10309</v>
      </c>
      <c r="E255" s="115" t="s">
        <v>139</v>
      </c>
      <c r="F255" s="115" t="s">
        <v>140</v>
      </c>
      <c r="G255" s="115" t="s">
        <v>148</v>
      </c>
      <c r="H255" s="37"/>
      <c r="I255" s="265">
        <v>44078</v>
      </c>
      <c r="J255" s="265">
        <v>44088</v>
      </c>
      <c r="K255" s="115" t="s">
        <v>148</v>
      </c>
      <c r="L255" s="115" t="s">
        <v>644</v>
      </c>
      <c r="M255" s="37">
        <v>55</v>
      </c>
      <c r="N255" s="37"/>
      <c r="O255" s="115" t="s">
        <v>2296</v>
      </c>
      <c r="P255" s="37"/>
      <c r="Q255" s="37"/>
      <c r="R255" s="37"/>
      <c r="S255" s="37"/>
      <c r="T255" s="37"/>
      <c r="U255" s="37"/>
      <c r="V255" s="37"/>
      <c r="W255" s="37"/>
      <c r="X255" s="37"/>
      <c r="Y255" s="37"/>
      <c r="Z255" s="37"/>
      <c r="AA255" s="37"/>
      <c r="AB255" s="37"/>
      <c r="AC255" s="37"/>
      <c r="AD255" s="37"/>
      <c r="AE255" s="37"/>
      <c r="AF255" s="37"/>
      <c r="AG255" s="37"/>
      <c r="AH255" s="37"/>
      <c r="AI255" s="37"/>
      <c r="AJ255" s="37"/>
    </row>
    <row r="256" spans="1:36">
      <c r="A256" s="265">
        <v>44078</v>
      </c>
      <c r="B256" s="115" t="s">
        <v>157</v>
      </c>
      <c r="C256" s="37">
        <v>882347367</v>
      </c>
      <c r="D256" s="109" t="s">
        <v>10310</v>
      </c>
      <c r="E256" s="115" t="s">
        <v>139</v>
      </c>
      <c r="F256" s="115" t="s">
        <v>100</v>
      </c>
      <c r="G256" s="37"/>
      <c r="H256" s="37"/>
      <c r="I256" s="265">
        <v>44078</v>
      </c>
      <c r="J256" s="37"/>
      <c r="K256" s="115" t="s">
        <v>148</v>
      </c>
      <c r="L256" s="115" t="s">
        <v>2267</v>
      </c>
      <c r="M256" s="37">
        <v>55</v>
      </c>
      <c r="N256" s="37"/>
      <c r="O256" s="37"/>
      <c r="P256" s="37"/>
      <c r="Q256" s="37"/>
      <c r="R256" s="37"/>
      <c r="S256" s="37"/>
      <c r="T256" s="37"/>
      <c r="U256" s="37"/>
      <c r="V256" s="37"/>
      <c r="W256" s="37"/>
      <c r="X256" s="37"/>
      <c r="Y256" s="37"/>
      <c r="Z256" s="37"/>
      <c r="AA256" s="37"/>
      <c r="AB256" s="37"/>
      <c r="AC256" s="37"/>
      <c r="AD256" s="37"/>
      <c r="AE256" s="37"/>
      <c r="AF256" s="37"/>
      <c r="AG256" s="37"/>
      <c r="AH256" s="37"/>
      <c r="AI256" s="37"/>
      <c r="AJ256" s="37"/>
    </row>
    <row r="257" spans="1:36">
      <c r="A257" s="265">
        <v>44083</v>
      </c>
      <c r="B257" s="115" t="s">
        <v>144</v>
      </c>
      <c r="C257" s="37">
        <v>880249869</v>
      </c>
      <c r="D257" s="115">
        <v>100009301731</v>
      </c>
      <c r="E257" s="115" t="s">
        <v>139</v>
      </c>
      <c r="F257" s="115" t="s">
        <v>140</v>
      </c>
      <c r="G257" s="115" t="s">
        <v>148</v>
      </c>
      <c r="H257" s="37"/>
      <c r="I257" s="265">
        <v>44083</v>
      </c>
      <c r="J257" s="265"/>
      <c r="K257" s="115" t="s">
        <v>148</v>
      </c>
      <c r="L257" s="115"/>
      <c r="M257" s="37">
        <v>55</v>
      </c>
      <c r="N257" s="115"/>
      <c r="O257" s="115" t="s">
        <v>10271</v>
      </c>
      <c r="P257" s="115"/>
      <c r="Q257" s="265">
        <v>44086</v>
      </c>
      <c r="R257" s="37">
        <v>373.16</v>
      </c>
      <c r="S257" s="37"/>
      <c r="T257" s="37"/>
      <c r="U257" s="37"/>
      <c r="V257" s="37"/>
      <c r="W257" s="37"/>
      <c r="X257" s="37"/>
      <c r="Y257" s="37"/>
      <c r="Z257" s="37"/>
      <c r="AA257" s="37"/>
      <c r="AB257" s="37"/>
      <c r="AC257" s="37"/>
      <c r="AD257" s="37"/>
      <c r="AE257" s="37"/>
      <c r="AF257" s="37"/>
      <c r="AG257" s="37"/>
      <c r="AH257" s="37"/>
      <c r="AI257" s="37"/>
      <c r="AJ257" s="37"/>
    </row>
    <row r="258" spans="1:36">
      <c r="A258" s="265">
        <v>44092</v>
      </c>
      <c r="B258" s="115" t="s">
        <v>2235</v>
      </c>
      <c r="C258" s="521">
        <v>882646946</v>
      </c>
      <c r="D258" s="109" t="s">
        <v>4659</v>
      </c>
      <c r="E258" s="115" t="s">
        <v>139</v>
      </c>
      <c r="F258" s="115" t="s">
        <v>100</v>
      </c>
      <c r="G258" s="115" t="s">
        <v>148</v>
      </c>
      <c r="H258" s="265"/>
      <c r="I258" s="265">
        <v>44092</v>
      </c>
      <c r="J258" s="265"/>
      <c r="K258" s="115" t="s">
        <v>148</v>
      </c>
      <c r="L258" s="115"/>
      <c r="M258" s="37">
        <v>55</v>
      </c>
      <c r="N258" s="37"/>
      <c r="O258" s="680" t="s">
        <v>2322</v>
      </c>
      <c r="P258" s="37"/>
      <c r="Q258" s="37"/>
      <c r="R258" s="37"/>
      <c r="S258" s="37"/>
      <c r="T258" s="37"/>
      <c r="U258" s="37"/>
      <c r="V258" s="37"/>
      <c r="W258" s="37"/>
      <c r="X258" s="37"/>
      <c r="Y258" s="37"/>
      <c r="Z258" s="37"/>
      <c r="AA258" s="37"/>
      <c r="AB258" s="37"/>
      <c r="AC258" s="37"/>
      <c r="AD258" s="37"/>
      <c r="AE258" s="37"/>
      <c r="AF258" s="37"/>
      <c r="AG258" s="37"/>
      <c r="AH258" s="37"/>
      <c r="AI258" s="37"/>
      <c r="AJ258" s="37"/>
    </row>
    <row r="259" spans="1:36">
      <c r="A259" s="782">
        <v>44099</v>
      </c>
      <c r="B259" s="115" t="s">
        <v>157</v>
      </c>
      <c r="C259" s="331">
        <v>882340641</v>
      </c>
      <c r="D259" s="509" t="s">
        <v>10311</v>
      </c>
      <c r="E259" s="115" t="s">
        <v>139</v>
      </c>
      <c r="F259" s="115" t="s">
        <v>140</v>
      </c>
      <c r="G259" s="624"/>
      <c r="H259" s="265"/>
      <c r="I259" s="665">
        <v>44101</v>
      </c>
      <c r="J259" s="265"/>
      <c r="K259" s="624" t="s">
        <v>148</v>
      </c>
      <c r="L259" s="115"/>
      <c r="M259" s="521">
        <v>55</v>
      </c>
      <c r="N259" s="37"/>
      <c r="O259" s="115" t="s">
        <v>2237</v>
      </c>
      <c r="P259" s="37"/>
      <c r="Q259" s="37"/>
      <c r="R259" s="37"/>
      <c r="S259" s="37"/>
      <c r="T259" s="37"/>
      <c r="U259" s="37"/>
      <c r="V259" s="37"/>
      <c r="W259" s="37"/>
      <c r="X259" s="37"/>
      <c r="Y259" s="37"/>
      <c r="Z259" s="37"/>
      <c r="AA259" s="37"/>
      <c r="AB259" s="37"/>
      <c r="AC259" s="37"/>
      <c r="AD259" s="37"/>
      <c r="AE259" s="37"/>
      <c r="AF259" s="37"/>
      <c r="AG259" s="37"/>
      <c r="AH259" s="37"/>
      <c r="AI259" s="37"/>
      <c r="AJ259" s="37"/>
    </row>
    <row r="260" spans="1:36">
      <c r="A260" s="782">
        <v>44104</v>
      </c>
      <c r="B260" s="115" t="s">
        <v>175</v>
      </c>
      <c r="C260" s="331">
        <v>880294682</v>
      </c>
      <c r="D260" s="509"/>
      <c r="E260" s="115" t="s">
        <v>139</v>
      </c>
      <c r="F260" s="115" t="s">
        <v>100</v>
      </c>
      <c r="G260" s="115" t="s">
        <v>148</v>
      </c>
      <c r="H260" s="265">
        <v>44091</v>
      </c>
      <c r="I260" s="265">
        <v>44104</v>
      </c>
      <c r="J260" s="265"/>
      <c r="K260" s="115" t="s">
        <v>148</v>
      </c>
      <c r="L260" s="115"/>
      <c r="M260" s="521">
        <v>55</v>
      </c>
      <c r="N260" s="37"/>
      <c r="O260" s="680" t="s">
        <v>10312</v>
      </c>
      <c r="P260" s="37"/>
      <c r="Q260" s="37"/>
      <c r="R260" s="37"/>
      <c r="S260" s="37"/>
      <c r="T260" s="37"/>
      <c r="U260" s="37"/>
      <c r="V260" s="37"/>
      <c r="W260" s="37"/>
      <c r="X260" s="37"/>
      <c r="Y260" s="37"/>
      <c r="Z260" s="37"/>
      <c r="AA260" s="37"/>
      <c r="AB260" s="37"/>
      <c r="AC260" s="37"/>
      <c r="AD260" s="37"/>
      <c r="AE260" s="37"/>
      <c r="AF260" s="37"/>
      <c r="AG260" s="37"/>
      <c r="AH260" s="37"/>
      <c r="AI260" s="37"/>
      <c r="AJ260" s="37"/>
    </row>
    <row r="261" spans="1:36">
      <c r="A261" s="782">
        <v>44104</v>
      </c>
      <c r="B261" s="115" t="s">
        <v>175</v>
      </c>
      <c r="C261" s="331">
        <v>880038606</v>
      </c>
      <c r="D261" s="509"/>
      <c r="E261" s="115" t="s">
        <v>139</v>
      </c>
      <c r="F261" s="115" t="s">
        <v>140</v>
      </c>
      <c r="G261" s="115" t="s">
        <v>148</v>
      </c>
      <c r="H261" s="265">
        <v>44091</v>
      </c>
      <c r="I261" s="265">
        <v>44104</v>
      </c>
      <c r="J261" s="265"/>
      <c r="K261" s="115" t="s">
        <v>148</v>
      </c>
      <c r="L261" s="115"/>
      <c r="M261" s="521">
        <v>55</v>
      </c>
      <c r="N261" s="37"/>
      <c r="O261" s="680" t="s">
        <v>2237</v>
      </c>
      <c r="P261" s="37"/>
      <c r="Q261" s="37"/>
      <c r="R261" s="37"/>
      <c r="S261" s="37"/>
      <c r="T261" s="37"/>
      <c r="U261" s="37"/>
      <c r="V261" s="37"/>
      <c r="W261" s="37"/>
      <c r="X261" s="37"/>
      <c r="Y261" s="37"/>
      <c r="Z261" s="37"/>
      <c r="AA261" s="37"/>
      <c r="AB261" s="37"/>
      <c r="AC261" s="37"/>
      <c r="AD261" s="37"/>
      <c r="AE261" s="37"/>
      <c r="AF261" s="37"/>
      <c r="AG261" s="37"/>
      <c r="AH261" s="37"/>
      <c r="AI261" s="37"/>
      <c r="AJ261" s="37"/>
    </row>
    <row r="262" spans="1:36">
      <c r="A262" s="265">
        <v>44078</v>
      </c>
      <c r="B262" s="115" t="s">
        <v>149</v>
      </c>
      <c r="C262" s="37">
        <v>882189292</v>
      </c>
      <c r="D262" s="37"/>
      <c r="E262" s="115" t="s">
        <v>152</v>
      </c>
      <c r="F262" s="115" t="s">
        <v>140</v>
      </c>
      <c r="G262" s="115" t="s">
        <v>142</v>
      </c>
      <c r="H262" s="37"/>
      <c r="I262" s="37"/>
      <c r="J262" s="265">
        <v>44095</v>
      </c>
      <c r="K262" s="37"/>
      <c r="L262" s="115" t="s">
        <v>211</v>
      </c>
      <c r="M262" s="37"/>
      <c r="N262" s="37"/>
      <c r="O262" s="37"/>
      <c r="P262" s="37"/>
      <c r="Q262" s="37"/>
      <c r="R262" s="37"/>
      <c r="S262" s="37"/>
      <c r="T262" s="37"/>
      <c r="U262" s="37"/>
      <c r="V262" s="37"/>
      <c r="W262" s="37"/>
      <c r="X262" s="37"/>
      <c r="Y262" s="37"/>
      <c r="Z262" s="37"/>
      <c r="AA262" s="37"/>
      <c r="AB262" s="37"/>
      <c r="AC262" s="37"/>
      <c r="AD262" s="37"/>
      <c r="AE262" s="37"/>
      <c r="AF262" s="37"/>
      <c r="AG262" s="37"/>
      <c r="AH262" s="37"/>
      <c r="AI262" s="37"/>
      <c r="AJ262" s="37"/>
    </row>
    <row r="263" spans="1:36">
      <c r="A263" s="265">
        <v>44078</v>
      </c>
      <c r="B263" s="115" t="s">
        <v>149</v>
      </c>
      <c r="C263" s="37">
        <v>882110446</v>
      </c>
      <c r="D263" s="109" t="s">
        <v>10313</v>
      </c>
      <c r="E263" s="115" t="s">
        <v>139</v>
      </c>
      <c r="F263" s="115" t="s">
        <v>140</v>
      </c>
      <c r="G263" s="115" t="s">
        <v>142</v>
      </c>
      <c r="H263" s="37"/>
      <c r="I263" s="37"/>
      <c r="J263" s="265">
        <v>44090</v>
      </c>
      <c r="K263" s="37"/>
      <c r="L263" s="115" t="s">
        <v>263</v>
      </c>
      <c r="M263" s="37"/>
      <c r="N263" s="37"/>
      <c r="O263" s="37"/>
      <c r="P263" s="37"/>
      <c r="Q263" s="37"/>
      <c r="R263" s="37"/>
      <c r="S263" s="37"/>
      <c r="T263" s="37"/>
      <c r="U263" s="37"/>
      <c r="V263" s="37"/>
      <c r="W263" s="37"/>
      <c r="X263" s="37"/>
      <c r="Y263" s="37"/>
      <c r="Z263" s="37"/>
      <c r="AA263" s="37"/>
      <c r="AB263" s="37"/>
      <c r="AC263" s="37"/>
      <c r="AD263" s="37"/>
      <c r="AE263" s="37"/>
      <c r="AF263" s="37"/>
      <c r="AG263" s="37"/>
      <c r="AH263" s="37"/>
      <c r="AI263" s="37"/>
      <c r="AJ263" s="37"/>
    </row>
    <row r="264" spans="1:36">
      <c r="A264" s="265">
        <v>44078</v>
      </c>
      <c r="B264" s="115" t="s">
        <v>194</v>
      </c>
      <c r="C264" s="37">
        <v>882145437</v>
      </c>
      <c r="D264" s="37"/>
      <c r="E264" s="115" t="s">
        <v>139</v>
      </c>
      <c r="F264" s="115" t="s">
        <v>140</v>
      </c>
      <c r="G264" s="115" t="s">
        <v>1329</v>
      </c>
      <c r="H264" s="37"/>
      <c r="I264" s="37"/>
      <c r="J264" s="665">
        <v>44092</v>
      </c>
      <c r="K264" s="37"/>
      <c r="L264" s="115" t="s">
        <v>169</v>
      </c>
      <c r="M264" s="37"/>
      <c r="N264" s="37"/>
      <c r="O264" s="115" t="s">
        <v>638</v>
      </c>
      <c r="P264" s="37"/>
      <c r="Q264" s="37"/>
      <c r="R264" s="37"/>
      <c r="S264" s="37"/>
      <c r="T264" s="37"/>
      <c r="U264" s="37"/>
      <c r="V264" s="37"/>
      <c r="W264" s="37"/>
      <c r="X264" s="37"/>
      <c r="Y264" s="37"/>
      <c r="Z264" s="37"/>
      <c r="AA264" s="37"/>
      <c r="AB264" s="37"/>
      <c r="AC264" s="37"/>
      <c r="AD264" s="37"/>
      <c r="AE264" s="37"/>
      <c r="AF264" s="37"/>
      <c r="AG264" s="37"/>
      <c r="AH264" s="37"/>
      <c r="AI264" s="37"/>
      <c r="AJ264" s="37"/>
    </row>
    <row r="265" spans="1:36">
      <c r="A265" s="265">
        <v>44078</v>
      </c>
      <c r="B265" s="115" t="s">
        <v>175</v>
      </c>
      <c r="C265" s="37">
        <v>880293120</v>
      </c>
      <c r="D265" s="109" t="s">
        <v>10314</v>
      </c>
      <c r="E265" s="115" t="s">
        <v>139</v>
      </c>
      <c r="F265" s="115" t="s">
        <v>140</v>
      </c>
      <c r="G265" s="115" t="s">
        <v>142</v>
      </c>
      <c r="H265" s="37"/>
      <c r="I265" s="37"/>
      <c r="J265" s="265">
        <v>44091</v>
      </c>
      <c r="K265" s="37"/>
      <c r="L265" s="115" t="s">
        <v>373</v>
      </c>
      <c r="M265" s="37"/>
      <c r="N265" s="37"/>
      <c r="O265" s="115" t="s">
        <v>372</v>
      </c>
      <c r="P265" s="37"/>
      <c r="Q265" s="37"/>
      <c r="R265" s="37"/>
      <c r="S265" s="37"/>
      <c r="T265" s="37"/>
      <c r="U265" s="37"/>
      <c r="V265" s="37"/>
      <c r="W265" s="37"/>
      <c r="X265" s="37"/>
      <c r="Y265" s="37"/>
      <c r="Z265" s="37"/>
      <c r="AA265" s="37"/>
      <c r="AB265" s="37"/>
      <c r="AC265" s="37"/>
      <c r="AD265" s="37"/>
      <c r="AE265" s="37"/>
      <c r="AF265" s="37"/>
      <c r="AG265" s="37"/>
      <c r="AH265" s="37"/>
      <c r="AI265" s="37"/>
      <c r="AJ265" s="37"/>
    </row>
    <row r="266" spans="1:36">
      <c r="A266" s="265">
        <v>44078</v>
      </c>
      <c r="B266" s="115" t="s">
        <v>149</v>
      </c>
      <c r="C266" s="37">
        <v>881667647</v>
      </c>
      <c r="D266" s="667" t="s">
        <v>10315</v>
      </c>
      <c r="E266" s="115" t="s">
        <v>152</v>
      </c>
      <c r="F266" s="115" t="s">
        <v>140</v>
      </c>
      <c r="G266" s="37"/>
      <c r="H266" s="37"/>
      <c r="I266" s="37"/>
      <c r="J266" s="265">
        <v>44092</v>
      </c>
      <c r="K266" s="37"/>
      <c r="L266" s="115" t="s">
        <v>353</v>
      </c>
      <c r="M266" s="37"/>
      <c r="N266" s="37"/>
      <c r="O266" s="37"/>
      <c r="P266" s="37"/>
      <c r="Q266" s="37"/>
      <c r="R266" s="37"/>
      <c r="S266" s="37"/>
      <c r="T266" s="37"/>
      <c r="U266" s="37"/>
      <c r="V266" s="37"/>
      <c r="W266" s="37"/>
      <c r="X266" s="37"/>
      <c r="Y266" s="37"/>
      <c r="Z266" s="37"/>
      <c r="AA266" s="37"/>
      <c r="AB266" s="37"/>
      <c r="AC266" s="37"/>
      <c r="AD266" s="37"/>
      <c r="AE266" s="37"/>
      <c r="AF266" s="37"/>
      <c r="AG266" s="37"/>
      <c r="AH266" s="37"/>
      <c r="AI266" s="37"/>
      <c r="AJ266" s="37"/>
    </row>
    <row r="267" spans="1:36">
      <c r="A267" s="265">
        <v>44078</v>
      </c>
      <c r="B267" s="115" t="s">
        <v>281</v>
      </c>
      <c r="C267" s="37">
        <v>881060148</v>
      </c>
      <c r="D267" s="37"/>
      <c r="E267" s="115" t="s">
        <v>152</v>
      </c>
      <c r="F267" s="115" t="s">
        <v>140</v>
      </c>
      <c r="G267" s="115" t="s">
        <v>142</v>
      </c>
      <c r="H267" s="37"/>
      <c r="I267" s="37"/>
      <c r="J267" s="265">
        <v>44085</v>
      </c>
      <c r="K267" s="37"/>
      <c r="L267" s="37">
        <v>0</v>
      </c>
      <c r="M267" s="37"/>
      <c r="N267" s="37"/>
      <c r="O267" s="115" t="s">
        <v>280</v>
      </c>
      <c r="P267" s="37"/>
      <c r="Q267" s="37"/>
      <c r="R267" s="37"/>
      <c r="S267" s="37"/>
      <c r="T267" s="37"/>
      <c r="U267" s="37"/>
      <c r="V267" s="37"/>
      <c r="W267" s="37"/>
      <c r="X267" s="37"/>
      <c r="Y267" s="37"/>
      <c r="Z267" s="37"/>
      <c r="AA267" s="37"/>
      <c r="AB267" s="37"/>
      <c r="AC267" s="37"/>
      <c r="AD267" s="37"/>
      <c r="AE267" s="37"/>
      <c r="AF267" s="37"/>
      <c r="AG267" s="37"/>
      <c r="AH267" s="37"/>
      <c r="AI267" s="37"/>
      <c r="AJ267" s="37"/>
    </row>
    <row r="268" spans="1:36">
      <c r="A268" s="265">
        <v>44078</v>
      </c>
      <c r="B268" s="115" t="s">
        <v>281</v>
      </c>
      <c r="C268" s="37">
        <v>880044664</v>
      </c>
      <c r="D268" s="37"/>
      <c r="E268" s="115" t="s">
        <v>152</v>
      </c>
      <c r="F268" s="115" t="s">
        <v>393</v>
      </c>
      <c r="G268" s="115" t="s">
        <v>142</v>
      </c>
      <c r="H268" s="37"/>
      <c r="I268" s="37"/>
      <c r="J268" s="37"/>
      <c r="K268" s="37"/>
      <c r="L268" s="115" t="s">
        <v>353</v>
      </c>
      <c r="M268" s="37"/>
      <c r="N268" s="37"/>
      <c r="O268" s="115" t="s">
        <v>10316</v>
      </c>
      <c r="P268" s="37"/>
      <c r="Q268" s="37"/>
      <c r="R268" s="37"/>
      <c r="S268" s="37"/>
      <c r="T268" s="37"/>
      <c r="U268" s="37"/>
      <c r="V268" s="37"/>
      <c r="W268" s="37"/>
      <c r="X268" s="37"/>
      <c r="Y268" s="37"/>
      <c r="Z268" s="37"/>
      <c r="AA268" s="37"/>
      <c r="AB268" s="37"/>
      <c r="AC268" s="37"/>
      <c r="AD268" s="37"/>
      <c r="AE268" s="37"/>
      <c r="AF268" s="37"/>
      <c r="AG268" s="37"/>
      <c r="AH268" s="37"/>
      <c r="AI268" s="37"/>
      <c r="AJ268" s="37"/>
    </row>
    <row r="269" spans="1:36">
      <c r="A269" s="265">
        <v>44078</v>
      </c>
      <c r="B269" s="115" t="s">
        <v>149</v>
      </c>
      <c r="C269" s="37">
        <v>881605041</v>
      </c>
      <c r="D269" s="37"/>
      <c r="E269" s="115" t="s">
        <v>139</v>
      </c>
      <c r="F269" s="115" t="s">
        <v>140</v>
      </c>
      <c r="G269" s="115" t="s">
        <v>176</v>
      </c>
      <c r="H269" s="37"/>
      <c r="I269" s="37"/>
      <c r="J269" s="265">
        <v>44092</v>
      </c>
      <c r="K269" s="37"/>
      <c r="L269" s="688">
        <v>200500</v>
      </c>
      <c r="M269" s="37"/>
      <c r="N269" s="37"/>
      <c r="O269" s="37"/>
      <c r="P269" s="37"/>
      <c r="Q269" s="37"/>
      <c r="R269" s="37"/>
      <c r="S269" s="37"/>
      <c r="T269" s="37"/>
      <c r="U269" s="37"/>
      <c r="V269" s="37"/>
      <c r="W269" s="37"/>
      <c r="X269" s="37"/>
      <c r="Y269" s="37"/>
      <c r="Z269" s="37"/>
      <c r="AA269" s="37"/>
      <c r="AB269" s="37"/>
      <c r="AC269" s="37"/>
      <c r="AD269" s="37"/>
      <c r="AE269" s="37"/>
      <c r="AF269" s="37"/>
      <c r="AG269" s="37"/>
      <c r="AH269" s="37"/>
      <c r="AI269" s="37"/>
      <c r="AJ269" s="37"/>
    </row>
    <row r="270" spans="1:36">
      <c r="A270" s="782">
        <v>44101</v>
      </c>
      <c r="B270" s="115" t="s">
        <v>149</v>
      </c>
      <c r="C270" s="331">
        <v>880715479</v>
      </c>
      <c r="D270" s="509"/>
      <c r="E270" s="115" t="s">
        <v>152</v>
      </c>
      <c r="F270" s="115" t="s">
        <v>140</v>
      </c>
      <c r="G270" s="624" t="s">
        <v>148</v>
      </c>
      <c r="H270" s="265"/>
      <c r="I270" s="265">
        <v>44101</v>
      </c>
      <c r="J270" s="265"/>
      <c r="K270" s="624" t="s">
        <v>148</v>
      </c>
      <c r="L270" s="115"/>
      <c r="M270" s="521">
        <v>55</v>
      </c>
      <c r="N270" s="37"/>
      <c r="O270" s="680" t="s">
        <v>10317</v>
      </c>
      <c r="P270" s="37"/>
      <c r="Q270" s="37"/>
      <c r="R270" s="37"/>
      <c r="S270" s="37"/>
      <c r="T270" s="37"/>
      <c r="U270" s="37"/>
      <c r="V270" s="37"/>
      <c r="W270" s="37"/>
      <c r="X270" s="37"/>
      <c r="Y270" s="37"/>
      <c r="Z270" s="37"/>
      <c r="AA270" s="37"/>
      <c r="AB270" s="37"/>
      <c r="AC270" s="37"/>
      <c r="AD270" s="37"/>
      <c r="AE270" s="37"/>
      <c r="AF270" s="37"/>
      <c r="AG270" s="37"/>
      <c r="AH270" s="37"/>
      <c r="AI270" s="37"/>
      <c r="AJ270" s="37"/>
    </row>
    <row r="271" spans="1:36">
      <c r="A271" s="265">
        <v>44078</v>
      </c>
      <c r="B271" s="115" t="s">
        <v>227</v>
      </c>
      <c r="C271" s="37">
        <v>880801047</v>
      </c>
      <c r="D271" s="37"/>
      <c r="E271" s="115" t="s">
        <v>139</v>
      </c>
      <c r="F271" s="115" t="s">
        <v>140</v>
      </c>
      <c r="G271" s="115" t="s">
        <v>686</v>
      </c>
      <c r="H271" s="265">
        <v>44078</v>
      </c>
      <c r="I271" s="37"/>
      <c r="J271" s="37"/>
      <c r="K271" s="37"/>
      <c r="L271" s="688">
        <v>200500</v>
      </c>
      <c r="M271" s="37"/>
      <c r="N271" s="37"/>
      <c r="O271" s="115" t="s">
        <v>10318</v>
      </c>
      <c r="P271" s="37"/>
      <c r="Q271" s="37"/>
      <c r="R271" s="37"/>
      <c r="S271" s="37"/>
      <c r="T271" s="37"/>
      <c r="U271" s="37"/>
      <c r="V271" s="37"/>
      <c r="W271" s="37"/>
      <c r="X271" s="37"/>
      <c r="Y271" s="37"/>
      <c r="Z271" s="37"/>
      <c r="AA271" s="37"/>
      <c r="AB271" s="37"/>
      <c r="AC271" s="37"/>
      <c r="AD271" s="37"/>
      <c r="AE271" s="37"/>
      <c r="AF271" s="37"/>
      <c r="AG271" s="37"/>
      <c r="AH271" s="37"/>
      <c r="AI271" s="37"/>
      <c r="AJ271" s="37"/>
    </row>
    <row r="272" spans="1:36">
      <c r="A272" s="782">
        <v>44104</v>
      </c>
      <c r="B272" s="115" t="s">
        <v>167</v>
      </c>
      <c r="C272" s="331">
        <v>880385701</v>
      </c>
      <c r="D272" s="509" t="s">
        <v>10319</v>
      </c>
      <c r="E272" s="115" t="s">
        <v>152</v>
      </c>
      <c r="F272" s="115" t="s">
        <v>140</v>
      </c>
      <c r="G272" s="115" t="s">
        <v>148</v>
      </c>
      <c r="H272" s="265">
        <v>44104</v>
      </c>
      <c r="I272" s="265">
        <v>44104</v>
      </c>
      <c r="J272" s="265"/>
      <c r="K272" s="115" t="s">
        <v>148</v>
      </c>
      <c r="L272" s="115"/>
      <c r="M272" s="521">
        <v>55</v>
      </c>
      <c r="N272" s="37"/>
      <c r="O272" s="680" t="s">
        <v>10320</v>
      </c>
      <c r="P272" s="37"/>
      <c r="Q272" s="37"/>
      <c r="R272" s="37"/>
      <c r="S272" s="37"/>
      <c r="T272" s="37"/>
      <c r="U272" s="37"/>
      <c r="V272" s="37"/>
      <c r="W272" s="37"/>
      <c r="X272" s="37"/>
      <c r="Y272" s="37"/>
      <c r="Z272" s="37"/>
      <c r="AA272" s="37"/>
      <c r="AB272" s="37"/>
      <c r="AC272" s="37"/>
      <c r="AD272" s="37"/>
      <c r="AE272" s="37"/>
      <c r="AF272" s="37"/>
      <c r="AG272" s="37"/>
      <c r="AH272" s="37"/>
      <c r="AI272" s="37"/>
      <c r="AJ272" s="37"/>
    </row>
    <row r="273" spans="1:36">
      <c r="A273" s="265">
        <v>44078</v>
      </c>
      <c r="B273" s="115" t="s">
        <v>138</v>
      </c>
      <c r="C273" s="37">
        <v>880839564</v>
      </c>
      <c r="D273" s="37"/>
      <c r="E273" s="115" t="s">
        <v>152</v>
      </c>
      <c r="F273" s="115" t="s">
        <v>140</v>
      </c>
      <c r="G273" s="115" t="s">
        <v>142</v>
      </c>
      <c r="H273" s="37"/>
      <c r="I273" s="37"/>
      <c r="J273" s="265">
        <v>44092</v>
      </c>
      <c r="K273" s="37"/>
      <c r="L273" s="115" t="s">
        <v>211</v>
      </c>
      <c r="M273" s="37"/>
      <c r="N273" s="37"/>
      <c r="O273" s="115" t="s">
        <v>6210</v>
      </c>
      <c r="P273" s="37"/>
      <c r="Q273" s="37"/>
      <c r="R273" s="37"/>
      <c r="S273" s="37"/>
      <c r="T273" s="37"/>
      <c r="U273" s="37"/>
      <c r="V273" s="37"/>
      <c r="W273" s="37"/>
      <c r="X273" s="37"/>
      <c r="Y273" s="37"/>
      <c r="Z273" s="37"/>
      <c r="AA273" s="37"/>
      <c r="AB273" s="37"/>
      <c r="AC273" s="37"/>
      <c r="AD273" s="37"/>
      <c r="AE273" s="37"/>
      <c r="AF273" s="37"/>
      <c r="AG273" s="37"/>
      <c r="AH273" s="37"/>
      <c r="AI273" s="37"/>
      <c r="AJ273" s="37"/>
    </row>
    <row r="274" spans="1:36">
      <c r="A274" s="265">
        <v>44078</v>
      </c>
      <c r="B274" s="115" t="s">
        <v>154</v>
      </c>
      <c r="C274" s="37">
        <v>881932053</v>
      </c>
      <c r="D274" s="37"/>
      <c r="E274" s="115" t="s">
        <v>152</v>
      </c>
      <c r="F274" s="115" t="s">
        <v>100</v>
      </c>
      <c r="G274" s="37"/>
      <c r="H274" s="37"/>
      <c r="I274" s="37"/>
      <c r="J274" s="265">
        <v>44092</v>
      </c>
      <c r="K274" s="37"/>
      <c r="L274" s="688">
        <v>200500</v>
      </c>
      <c r="M274" s="37"/>
      <c r="N274" s="37"/>
      <c r="O274" s="37"/>
      <c r="P274" s="37"/>
      <c r="Q274" s="37"/>
      <c r="R274" s="37"/>
      <c r="S274" s="37"/>
      <c r="T274" s="37"/>
      <c r="U274" s="37"/>
      <c r="V274" s="37"/>
      <c r="W274" s="37"/>
      <c r="X274" s="37"/>
      <c r="Y274" s="37"/>
      <c r="Z274" s="37"/>
      <c r="AA274" s="37"/>
      <c r="AB274" s="37"/>
      <c r="AC274" s="37"/>
      <c r="AD274" s="37"/>
      <c r="AE274" s="37"/>
      <c r="AF274" s="37"/>
      <c r="AG274" s="37"/>
      <c r="AH274" s="37"/>
      <c r="AI274" s="37"/>
      <c r="AJ274" s="37"/>
    </row>
    <row r="275" spans="1:36">
      <c r="A275" s="265">
        <v>44078</v>
      </c>
      <c r="B275" s="115" t="s">
        <v>146</v>
      </c>
      <c r="C275" s="37">
        <v>880044320</v>
      </c>
      <c r="D275" s="37">
        <v>2867109304</v>
      </c>
      <c r="E275" s="278" t="s">
        <v>139</v>
      </c>
      <c r="F275" s="115" t="s">
        <v>147</v>
      </c>
      <c r="G275" s="37"/>
      <c r="H275" s="37"/>
      <c r="I275" s="37"/>
      <c r="J275" s="37"/>
      <c r="K275" s="37"/>
      <c r="L275" s="37"/>
      <c r="M275" s="37"/>
      <c r="N275" s="37"/>
      <c r="O275" s="37"/>
      <c r="P275" s="37"/>
      <c r="Q275" s="265">
        <v>44078</v>
      </c>
      <c r="R275" s="37">
        <v>2556</v>
      </c>
      <c r="S275" s="37"/>
      <c r="T275" s="37"/>
      <c r="U275" s="37"/>
      <c r="V275" s="37"/>
      <c r="W275" s="37"/>
      <c r="X275" s="37"/>
      <c r="Y275" s="37"/>
      <c r="Z275" s="37"/>
      <c r="AA275" s="37"/>
      <c r="AB275" s="37"/>
      <c r="AC275" s="37"/>
      <c r="AD275" s="37"/>
      <c r="AE275" s="37"/>
      <c r="AF275" s="37"/>
      <c r="AG275" s="37"/>
      <c r="AH275" s="37"/>
      <c r="AI275" s="37"/>
      <c r="AJ275" s="37"/>
    </row>
    <row r="276" spans="1:36">
      <c r="A276" s="782">
        <v>44104</v>
      </c>
      <c r="B276" s="115" t="s">
        <v>149</v>
      </c>
      <c r="C276" s="331">
        <v>880022557</v>
      </c>
      <c r="D276" s="509">
        <v>292373656</v>
      </c>
      <c r="E276" s="115" t="s">
        <v>152</v>
      </c>
      <c r="F276" s="115" t="s">
        <v>140</v>
      </c>
      <c r="G276" s="115" t="s">
        <v>142</v>
      </c>
      <c r="H276" s="265"/>
      <c r="I276" s="265">
        <v>44104</v>
      </c>
      <c r="J276" s="265"/>
      <c r="K276" s="115" t="s">
        <v>142</v>
      </c>
      <c r="L276" s="115"/>
      <c r="M276" s="521">
        <v>56.65</v>
      </c>
      <c r="N276" s="37"/>
      <c r="O276" s="680" t="s">
        <v>10321</v>
      </c>
      <c r="P276" s="37"/>
      <c r="Q276" s="37"/>
      <c r="R276" s="37"/>
      <c r="S276" s="37"/>
      <c r="T276" s="37"/>
      <c r="U276" s="37"/>
      <c r="V276" s="37"/>
      <c r="W276" s="37"/>
      <c r="X276" s="37"/>
      <c r="Y276" s="37"/>
      <c r="Z276" s="37"/>
      <c r="AA276" s="37"/>
      <c r="AB276" s="37"/>
      <c r="AC276" s="37"/>
      <c r="AD276" s="37"/>
      <c r="AE276" s="37"/>
      <c r="AF276" s="37"/>
      <c r="AG276" s="37"/>
      <c r="AH276" s="37"/>
      <c r="AI276" s="37"/>
      <c r="AJ276" s="37"/>
    </row>
    <row r="277" spans="1:36">
      <c r="A277" s="782">
        <v>44103</v>
      </c>
      <c r="B277" s="115" t="s">
        <v>154</v>
      </c>
      <c r="C277" s="331">
        <v>882011726</v>
      </c>
      <c r="D277" s="509" t="s">
        <v>3173</v>
      </c>
      <c r="E277" s="115" t="s">
        <v>345</v>
      </c>
      <c r="F277" s="115" t="s">
        <v>140</v>
      </c>
      <c r="G277" s="115" t="s">
        <v>142</v>
      </c>
      <c r="H277" s="265"/>
      <c r="I277" s="265">
        <v>44104</v>
      </c>
      <c r="J277" s="265"/>
      <c r="K277" s="115" t="s">
        <v>142</v>
      </c>
      <c r="L277" s="115"/>
      <c r="M277" s="521">
        <v>59.5</v>
      </c>
      <c r="N277" s="37"/>
      <c r="O277" s="680" t="s">
        <v>10321</v>
      </c>
      <c r="P277" s="37"/>
      <c r="Q277" s="37"/>
      <c r="R277" s="37"/>
      <c r="S277" s="37"/>
      <c r="T277" s="37"/>
      <c r="U277" s="37"/>
      <c r="V277" s="37"/>
      <c r="W277" s="37"/>
      <c r="X277" s="37"/>
      <c r="Y277" s="37"/>
      <c r="Z277" s="37"/>
      <c r="AA277" s="37"/>
      <c r="AB277" s="37"/>
      <c r="AC277" s="37"/>
      <c r="AD277" s="37"/>
      <c r="AE277" s="37"/>
      <c r="AF277" s="37"/>
      <c r="AG277" s="37"/>
      <c r="AH277" s="37"/>
      <c r="AI277" s="37"/>
      <c r="AJ277" s="37"/>
    </row>
    <row r="278" spans="1:36">
      <c r="A278" s="265">
        <v>44075</v>
      </c>
      <c r="B278" s="115" t="s">
        <v>227</v>
      </c>
      <c r="C278" s="37">
        <v>881331122</v>
      </c>
      <c r="D278" s="115"/>
      <c r="E278" s="115" t="s">
        <v>139</v>
      </c>
      <c r="F278" s="115" t="s">
        <v>140</v>
      </c>
      <c r="G278" s="115" t="s">
        <v>190</v>
      </c>
      <c r="H278" s="265">
        <v>44074</v>
      </c>
      <c r="I278" s="265">
        <v>44075</v>
      </c>
      <c r="J278" s="665">
        <v>44089</v>
      </c>
      <c r="K278" s="115" t="s">
        <v>1174</v>
      </c>
      <c r="L278" s="115" t="s">
        <v>228</v>
      </c>
      <c r="M278" s="37">
        <v>60</v>
      </c>
      <c r="N278" s="115"/>
      <c r="O278" s="115" t="s">
        <v>10322</v>
      </c>
      <c r="P278" s="37"/>
      <c r="Q278" s="37"/>
      <c r="R278" s="37"/>
      <c r="S278" s="37"/>
      <c r="T278" s="37"/>
      <c r="U278" s="37"/>
      <c r="V278" s="37"/>
      <c r="W278" s="37"/>
      <c r="X278" s="37"/>
      <c r="Y278" s="37"/>
      <c r="Z278" s="37"/>
      <c r="AA278" s="37"/>
      <c r="AB278" s="37"/>
      <c r="AC278" s="37"/>
      <c r="AD278" s="37"/>
      <c r="AE278" s="37"/>
      <c r="AF278" s="37"/>
      <c r="AG278" s="37"/>
      <c r="AH278" s="37"/>
      <c r="AI278" s="37"/>
      <c r="AJ278" s="37"/>
    </row>
    <row r="279" spans="1:36">
      <c r="A279" s="265">
        <v>44078</v>
      </c>
      <c r="B279" s="115" t="s">
        <v>281</v>
      </c>
      <c r="C279" s="37">
        <v>882338304</v>
      </c>
      <c r="D279" s="37"/>
      <c r="E279" s="115" t="s">
        <v>152</v>
      </c>
      <c r="F279" s="115" t="s">
        <v>140</v>
      </c>
      <c r="G279" s="115" t="s">
        <v>142</v>
      </c>
      <c r="H279" s="37"/>
      <c r="I279" s="37"/>
      <c r="J279" s="265">
        <v>44092</v>
      </c>
      <c r="K279" s="37"/>
      <c r="L279" s="37"/>
      <c r="M279" s="37"/>
      <c r="N279" s="37"/>
      <c r="O279" s="115" t="s">
        <v>251</v>
      </c>
      <c r="P279" s="37"/>
      <c r="Q279" s="37"/>
      <c r="R279" s="37"/>
      <c r="S279" s="37"/>
      <c r="T279" s="37"/>
      <c r="U279" s="37"/>
      <c r="V279" s="37"/>
      <c r="W279" s="37"/>
      <c r="X279" s="37"/>
      <c r="Y279" s="37"/>
      <c r="Z279" s="37"/>
      <c r="AA279" s="37"/>
      <c r="AB279" s="37"/>
      <c r="AC279" s="37"/>
      <c r="AD279" s="37"/>
      <c r="AE279" s="37"/>
      <c r="AF279" s="37"/>
      <c r="AG279" s="37"/>
      <c r="AH279" s="37"/>
      <c r="AI279" s="37"/>
      <c r="AJ279" s="37"/>
    </row>
    <row r="280" spans="1:36">
      <c r="A280" s="265">
        <v>44078</v>
      </c>
      <c r="B280" s="115" t="s">
        <v>154</v>
      </c>
      <c r="C280" s="37">
        <v>880001485</v>
      </c>
      <c r="D280" s="37"/>
      <c r="E280" s="115" t="s">
        <v>139</v>
      </c>
      <c r="F280" s="115" t="s">
        <v>100</v>
      </c>
      <c r="G280" s="37"/>
      <c r="H280" s="37"/>
      <c r="I280" s="37"/>
      <c r="J280" s="265">
        <v>44091</v>
      </c>
      <c r="K280" s="37"/>
      <c r="L280" s="115" t="s">
        <v>708</v>
      </c>
      <c r="M280" s="37"/>
      <c r="N280" s="37"/>
      <c r="O280" s="37"/>
      <c r="P280" s="37"/>
      <c r="Q280" s="37"/>
      <c r="R280" s="37"/>
      <c r="S280" s="37"/>
      <c r="T280" s="37"/>
      <c r="U280" s="37"/>
      <c r="V280" s="37"/>
      <c r="W280" s="37"/>
      <c r="X280" s="37"/>
      <c r="Y280" s="37"/>
      <c r="Z280" s="37"/>
      <c r="AA280" s="37"/>
      <c r="AB280" s="37"/>
      <c r="AC280" s="37"/>
      <c r="AD280" s="37"/>
      <c r="AE280" s="37"/>
      <c r="AF280" s="37"/>
      <c r="AG280" s="37"/>
      <c r="AH280" s="37"/>
      <c r="AI280" s="37"/>
      <c r="AJ280" s="37"/>
    </row>
    <row r="281" spans="1:36">
      <c r="A281" s="265">
        <v>44075</v>
      </c>
      <c r="B281" s="115" t="s">
        <v>156</v>
      </c>
      <c r="C281" s="37">
        <v>880909692</v>
      </c>
      <c r="D281" s="115"/>
      <c r="E281" s="115" t="s">
        <v>139</v>
      </c>
      <c r="F281" s="115" t="s">
        <v>140</v>
      </c>
      <c r="G281" s="115"/>
      <c r="H281" s="265"/>
      <c r="I281" s="265">
        <v>44092</v>
      </c>
      <c r="J281" s="265">
        <v>44094</v>
      </c>
      <c r="K281" s="37"/>
      <c r="L281" s="115"/>
      <c r="M281" s="37">
        <v>60</v>
      </c>
      <c r="N281" s="115"/>
      <c r="O281" s="115"/>
      <c r="P281" s="37"/>
      <c r="Q281" s="37"/>
      <c r="R281" s="37"/>
      <c r="S281" s="37"/>
      <c r="T281" s="37"/>
      <c r="U281" s="37"/>
      <c r="V281" s="37"/>
      <c r="W281" s="37"/>
      <c r="X281" s="37"/>
      <c r="Y281" s="37"/>
      <c r="Z281" s="37"/>
      <c r="AA281" s="37"/>
      <c r="AB281" s="37"/>
      <c r="AC281" s="37"/>
      <c r="AD281" s="37"/>
      <c r="AE281" s="37"/>
      <c r="AF281" s="37"/>
      <c r="AG281" s="37"/>
      <c r="AH281" s="37"/>
      <c r="AI281" s="37"/>
      <c r="AJ281" s="37"/>
    </row>
    <row r="282" spans="1:36">
      <c r="A282" s="265">
        <v>44088</v>
      </c>
      <c r="B282" s="115" t="s">
        <v>167</v>
      </c>
      <c r="C282" s="331">
        <v>882254564</v>
      </c>
      <c r="D282" s="37"/>
      <c r="E282" s="115" t="s">
        <v>139</v>
      </c>
      <c r="F282" s="115" t="s">
        <v>140</v>
      </c>
      <c r="G282" s="115" t="s">
        <v>148</v>
      </c>
      <c r="H282" s="265">
        <v>44088</v>
      </c>
      <c r="I282" s="265">
        <v>44088</v>
      </c>
      <c r="J282" s="265"/>
      <c r="K282" s="115" t="s">
        <v>148</v>
      </c>
      <c r="L282" s="115"/>
      <c r="M282" s="37">
        <v>60</v>
      </c>
      <c r="N282" s="37"/>
      <c r="O282" s="115" t="s">
        <v>10323</v>
      </c>
      <c r="P282" s="37"/>
      <c r="Q282" s="37"/>
      <c r="R282" s="37"/>
      <c r="S282" s="37"/>
      <c r="T282" s="37"/>
      <c r="U282" s="37"/>
      <c r="V282" s="37"/>
      <c r="W282" s="37"/>
      <c r="X282" s="37"/>
      <c r="Y282" s="37"/>
      <c r="Z282" s="37"/>
      <c r="AA282" s="37"/>
      <c r="AB282" s="37"/>
      <c r="AC282" s="37"/>
      <c r="AD282" s="37"/>
      <c r="AE282" s="37"/>
      <c r="AF282" s="37"/>
      <c r="AG282" s="37"/>
      <c r="AH282" s="37"/>
      <c r="AI282" s="37"/>
      <c r="AJ282" s="37"/>
    </row>
    <row r="283" spans="1:36">
      <c r="A283" s="265">
        <v>44091</v>
      </c>
      <c r="B283" s="115" t="s">
        <v>175</v>
      </c>
      <c r="C283" s="331">
        <v>880046536</v>
      </c>
      <c r="D283" s="781"/>
      <c r="E283" s="115" t="s">
        <v>139</v>
      </c>
      <c r="F283" s="115" t="s">
        <v>140</v>
      </c>
      <c r="G283" s="115" t="s">
        <v>294</v>
      </c>
      <c r="H283" s="265"/>
      <c r="I283" s="265">
        <v>44091</v>
      </c>
      <c r="J283" s="265"/>
      <c r="K283" s="115" t="s">
        <v>294</v>
      </c>
      <c r="L283" s="115"/>
      <c r="M283" s="37">
        <v>60</v>
      </c>
      <c r="N283" s="37"/>
      <c r="O283" s="115"/>
      <c r="P283" s="37"/>
      <c r="Q283" s="37"/>
      <c r="R283" s="37"/>
      <c r="S283" s="37"/>
      <c r="T283" s="37"/>
      <c r="U283" s="37"/>
      <c r="V283" s="37"/>
      <c r="W283" s="37"/>
      <c r="X283" s="37"/>
      <c r="Y283" s="37"/>
      <c r="Z283" s="37"/>
      <c r="AA283" s="37"/>
      <c r="AB283" s="37"/>
      <c r="AC283" s="37"/>
      <c r="AD283" s="37"/>
      <c r="AE283" s="37"/>
      <c r="AF283" s="37"/>
      <c r="AG283" s="37"/>
      <c r="AH283" s="37"/>
      <c r="AI283" s="37"/>
      <c r="AJ283" s="37"/>
    </row>
    <row r="284" spans="1:36">
      <c r="A284" s="265">
        <v>44078</v>
      </c>
      <c r="B284" s="115" t="s">
        <v>146</v>
      </c>
      <c r="C284" s="37">
        <v>880107560</v>
      </c>
      <c r="D284" s="109" t="s">
        <v>4730</v>
      </c>
      <c r="E284" s="115" t="s">
        <v>139</v>
      </c>
      <c r="F284" s="115" t="s">
        <v>140</v>
      </c>
      <c r="G284" s="115" t="s">
        <v>163</v>
      </c>
      <c r="H284" s="37"/>
      <c r="I284" s="37"/>
      <c r="J284" s="265">
        <v>44089</v>
      </c>
      <c r="K284" s="37"/>
      <c r="L284" s="688">
        <v>100200</v>
      </c>
      <c r="M284" s="37"/>
      <c r="N284" s="37"/>
      <c r="O284" s="115" t="s">
        <v>10324</v>
      </c>
      <c r="P284" s="37"/>
      <c r="Q284" s="37"/>
      <c r="R284" s="37"/>
      <c r="S284" s="37"/>
      <c r="T284" s="37"/>
      <c r="U284" s="37"/>
      <c r="V284" s="37"/>
      <c r="W284" s="37"/>
      <c r="X284" s="37"/>
      <c r="Y284" s="37"/>
      <c r="Z284" s="37"/>
      <c r="AA284" s="37"/>
      <c r="AB284" s="37"/>
      <c r="AC284" s="37"/>
      <c r="AD284" s="37"/>
      <c r="AE284" s="37"/>
      <c r="AF284" s="37"/>
      <c r="AG284" s="37"/>
      <c r="AH284" s="37"/>
      <c r="AI284" s="37"/>
      <c r="AJ284" s="37"/>
    </row>
    <row r="285" spans="1:36">
      <c r="A285" s="265">
        <v>44078</v>
      </c>
      <c r="B285" s="115" t="s">
        <v>149</v>
      </c>
      <c r="C285" s="37">
        <v>880506187</v>
      </c>
      <c r="D285" s="37"/>
      <c r="E285" s="115" t="s">
        <v>152</v>
      </c>
      <c r="F285" s="115" t="s">
        <v>140</v>
      </c>
      <c r="G285" s="115" t="s">
        <v>142</v>
      </c>
      <c r="H285" s="37"/>
      <c r="I285" s="37"/>
      <c r="J285" s="265">
        <v>44095</v>
      </c>
      <c r="K285" s="37"/>
      <c r="L285" s="688">
        <v>100200</v>
      </c>
      <c r="M285" s="37"/>
      <c r="N285" s="37"/>
      <c r="O285" s="115" t="s">
        <v>466</v>
      </c>
      <c r="P285" s="37"/>
      <c r="Q285" s="37"/>
      <c r="R285" s="37"/>
      <c r="S285" s="37"/>
      <c r="T285" s="37"/>
      <c r="U285" s="37"/>
      <c r="V285" s="37"/>
      <c r="W285" s="37"/>
      <c r="X285" s="37"/>
      <c r="Y285" s="37"/>
      <c r="Z285" s="37"/>
      <c r="AA285" s="37"/>
      <c r="AB285" s="37"/>
      <c r="AC285" s="37"/>
      <c r="AD285" s="37"/>
      <c r="AE285" s="37"/>
      <c r="AF285" s="37"/>
      <c r="AG285" s="37"/>
      <c r="AH285" s="37"/>
      <c r="AI285" s="37"/>
      <c r="AJ285" s="37"/>
    </row>
    <row r="286" spans="1:36">
      <c r="A286" s="265">
        <v>44078</v>
      </c>
      <c r="B286" s="115" t="s">
        <v>154</v>
      </c>
      <c r="C286" s="37">
        <v>881351004</v>
      </c>
      <c r="D286" s="37"/>
      <c r="E286" s="115" t="s">
        <v>139</v>
      </c>
      <c r="F286" s="115" t="s">
        <v>140</v>
      </c>
      <c r="G286" s="37"/>
      <c r="H286" s="37"/>
      <c r="I286" s="37"/>
      <c r="J286" s="265">
        <v>44092</v>
      </c>
      <c r="K286" s="37"/>
      <c r="L286" s="688">
        <v>100200</v>
      </c>
      <c r="M286" s="37"/>
      <c r="N286" s="37"/>
      <c r="O286" s="37"/>
      <c r="P286" s="37"/>
      <c r="Q286" s="37"/>
      <c r="R286" s="37"/>
      <c r="S286" s="37"/>
      <c r="T286" s="37"/>
      <c r="U286" s="37"/>
      <c r="V286" s="37"/>
      <c r="W286" s="37"/>
      <c r="X286" s="37"/>
      <c r="Y286" s="37"/>
      <c r="Z286" s="37"/>
      <c r="AA286" s="37"/>
      <c r="AB286" s="37"/>
      <c r="AC286" s="37"/>
      <c r="AD286" s="37"/>
      <c r="AE286" s="37"/>
      <c r="AF286" s="37"/>
      <c r="AG286" s="37"/>
      <c r="AH286" s="37"/>
      <c r="AI286" s="37"/>
      <c r="AJ286" s="37"/>
    </row>
    <row r="287" spans="1:36">
      <c r="A287" s="265">
        <v>44092</v>
      </c>
      <c r="B287" s="115" t="s">
        <v>156</v>
      </c>
      <c r="C287" s="37">
        <v>881372361</v>
      </c>
      <c r="D287" s="109"/>
      <c r="E287" s="115" t="s">
        <v>139</v>
      </c>
      <c r="F287" s="115" t="s">
        <v>140</v>
      </c>
      <c r="G287" s="115"/>
      <c r="H287" s="265"/>
      <c r="I287" s="265">
        <v>44092</v>
      </c>
      <c r="J287" s="265">
        <v>44104</v>
      </c>
      <c r="K287" s="115"/>
      <c r="L287" s="115"/>
      <c r="M287" s="37">
        <v>60</v>
      </c>
      <c r="N287" s="37"/>
      <c r="O287" s="115"/>
      <c r="P287" s="37"/>
      <c r="Q287" s="37"/>
      <c r="R287" s="37"/>
      <c r="S287" s="37"/>
      <c r="T287" s="37"/>
      <c r="U287" s="37"/>
      <c r="V287" s="37"/>
      <c r="W287" s="37"/>
      <c r="X287" s="37"/>
      <c r="Y287" s="37"/>
      <c r="Z287" s="37"/>
      <c r="AA287" s="37"/>
      <c r="AB287" s="37"/>
      <c r="AC287" s="37"/>
      <c r="AD287" s="37"/>
      <c r="AE287" s="37"/>
      <c r="AF287" s="37"/>
      <c r="AG287" s="37"/>
      <c r="AH287" s="37"/>
      <c r="AI287" s="37"/>
      <c r="AJ287" s="37"/>
    </row>
    <row r="288" spans="1:36">
      <c r="A288" s="782">
        <v>44102</v>
      </c>
      <c r="B288" s="115" t="s">
        <v>156</v>
      </c>
      <c r="C288" s="331">
        <v>880018227</v>
      </c>
      <c r="D288" s="509"/>
      <c r="E288" s="115"/>
      <c r="F288" s="115"/>
      <c r="G288" s="624"/>
      <c r="H288" s="265"/>
      <c r="I288" s="265">
        <v>44102</v>
      </c>
      <c r="J288" s="265">
        <v>44114</v>
      </c>
      <c r="K288" s="624"/>
      <c r="L288" s="115"/>
      <c r="M288" s="521">
        <v>60</v>
      </c>
      <c r="N288" s="37"/>
      <c r="O288" s="680"/>
      <c r="P288" s="37"/>
      <c r="Q288" s="37"/>
      <c r="R288" s="37"/>
      <c r="S288" s="37"/>
      <c r="T288" s="37"/>
      <c r="U288" s="37"/>
      <c r="V288" s="37"/>
      <c r="W288" s="37"/>
      <c r="X288" s="37"/>
      <c r="Y288" s="37"/>
      <c r="Z288" s="37"/>
      <c r="AA288" s="37"/>
      <c r="AB288" s="37"/>
      <c r="AC288" s="37"/>
      <c r="AD288" s="37"/>
      <c r="AE288" s="37"/>
      <c r="AF288" s="37"/>
      <c r="AG288" s="37"/>
      <c r="AH288" s="37"/>
      <c r="AI288" s="37"/>
      <c r="AJ288" s="37"/>
    </row>
    <row r="289" spans="1:36">
      <c r="A289" s="265">
        <v>44099</v>
      </c>
      <c r="B289" s="115" t="s">
        <v>227</v>
      </c>
      <c r="C289" s="331">
        <v>882248117</v>
      </c>
      <c r="D289" s="509" t="s">
        <v>4726</v>
      </c>
      <c r="E289" s="115" t="s">
        <v>152</v>
      </c>
      <c r="F289" s="115" t="s">
        <v>140</v>
      </c>
      <c r="G289" s="624" t="s">
        <v>142</v>
      </c>
      <c r="H289" s="265">
        <v>44095</v>
      </c>
      <c r="I289" s="265">
        <v>44099</v>
      </c>
      <c r="J289" s="265"/>
      <c r="K289" s="624" t="s">
        <v>142</v>
      </c>
      <c r="L289" s="115"/>
      <c r="M289" s="521">
        <v>60.5</v>
      </c>
      <c r="N289" s="37"/>
      <c r="O289" s="680" t="s">
        <v>10325</v>
      </c>
      <c r="P289" s="37"/>
      <c r="Q289" s="37"/>
      <c r="R289" s="37"/>
      <c r="S289" s="37"/>
      <c r="T289" s="37"/>
      <c r="U289" s="37"/>
      <c r="V289" s="37"/>
      <c r="W289" s="37"/>
      <c r="X289" s="37"/>
      <c r="Y289" s="37"/>
      <c r="Z289" s="37"/>
      <c r="AA289" s="37"/>
      <c r="AB289" s="37"/>
      <c r="AC289" s="37"/>
      <c r="AD289" s="37"/>
      <c r="AE289" s="37"/>
      <c r="AF289" s="37"/>
      <c r="AG289" s="37"/>
      <c r="AH289" s="37"/>
      <c r="AI289" s="37"/>
      <c r="AJ289" s="37"/>
    </row>
    <row r="290" spans="1:36">
      <c r="A290" s="782">
        <v>44104</v>
      </c>
      <c r="B290" s="115" t="s">
        <v>157</v>
      </c>
      <c r="C290" s="331">
        <v>882800926</v>
      </c>
      <c r="D290" s="509" t="s">
        <v>10326</v>
      </c>
      <c r="E290" s="115" t="s">
        <v>152</v>
      </c>
      <c r="F290" s="115" t="s">
        <v>140</v>
      </c>
      <c r="G290" s="115" t="s">
        <v>148</v>
      </c>
      <c r="H290" s="265"/>
      <c r="I290" s="265">
        <v>44104</v>
      </c>
      <c r="J290" s="265"/>
      <c r="K290" s="115" t="s">
        <v>148</v>
      </c>
      <c r="L290" s="115"/>
      <c r="M290" s="521">
        <v>62</v>
      </c>
      <c r="N290" s="37"/>
      <c r="O290" s="680"/>
      <c r="P290" s="37"/>
      <c r="Q290" s="37"/>
      <c r="R290" s="37"/>
      <c r="S290" s="37"/>
      <c r="T290" s="37"/>
      <c r="U290" s="37"/>
      <c r="V290" s="37"/>
      <c r="W290" s="37"/>
      <c r="X290" s="37"/>
      <c r="Y290" s="37"/>
      <c r="Z290" s="37"/>
      <c r="AA290" s="37"/>
      <c r="AB290" s="37"/>
      <c r="AC290" s="37"/>
      <c r="AD290" s="37"/>
      <c r="AE290" s="37"/>
      <c r="AF290" s="37"/>
      <c r="AG290" s="37"/>
      <c r="AH290" s="37"/>
      <c r="AI290" s="37"/>
      <c r="AJ290" s="37"/>
    </row>
    <row r="291" spans="1:36">
      <c r="A291" s="265">
        <v>44076</v>
      </c>
      <c r="B291" s="115" t="s">
        <v>156</v>
      </c>
      <c r="C291" s="37">
        <v>880038280</v>
      </c>
      <c r="D291" s="115"/>
      <c r="E291" s="115" t="s">
        <v>152</v>
      </c>
      <c r="F291" s="115" t="s">
        <v>140</v>
      </c>
      <c r="G291" s="115" t="s">
        <v>142</v>
      </c>
      <c r="H291" s="37"/>
      <c r="I291" s="265">
        <v>44076</v>
      </c>
      <c r="J291" s="265">
        <v>44085</v>
      </c>
      <c r="K291" s="37"/>
      <c r="L291" s="115" t="s">
        <v>10327</v>
      </c>
      <c r="M291" s="37">
        <v>62.5</v>
      </c>
      <c r="N291" s="115"/>
      <c r="O291" s="115" t="s">
        <v>2280</v>
      </c>
      <c r="P291" s="37"/>
      <c r="Q291" s="37"/>
      <c r="R291" s="37"/>
      <c r="S291" s="37"/>
      <c r="T291" s="37"/>
      <c r="U291" s="37"/>
      <c r="V291" s="37"/>
      <c r="W291" s="37"/>
      <c r="X291" s="37"/>
      <c r="Y291" s="37"/>
      <c r="Z291" s="37"/>
      <c r="AA291" s="37"/>
      <c r="AB291" s="37"/>
      <c r="AC291" s="37"/>
      <c r="AD291" s="37"/>
      <c r="AE291" s="37"/>
      <c r="AF291" s="37"/>
      <c r="AG291" s="37"/>
      <c r="AH291" s="37"/>
      <c r="AI291" s="37"/>
      <c r="AJ291" s="37"/>
    </row>
    <row r="292" spans="1:36">
      <c r="A292" s="265">
        <v>44089</v>
      </c>
      <c r="B292" s="115" t="s">
        <v>138</v>
      </c>
      <c r="C292" s="37">
        <v>881688890</v>
      </c>
      <c r="D292" s="109"/>
      <c r="E292" s="115" t="s">
        <v>152</v>
      </c>
      <c r="F292" s="115" t="s">
        <v>140</v>
      </c>
      <c r="G292" s="115" t="s">
        <v>142</v>
      </c>
      <c r="H292" s="37"/>
      <c r="I292" s="665">
        <v>44089</v>
      </c>
      <c r="J292" s="265">
        <v>44092</v>
      </c>
      <c r="K292" s="115" t="s">
        <v>142</v>
      </c>
      <c r="L292" s="115"/>
      <c r="M292" s="37">
        <v>63.5</v>
      </c>
      <c r="N292" s="37"/>
      <c r="O292" s="115" t="s">
        <v>10328</v>
      </c>
      <c r="P292" s="37"/>
      <c r="Q292" s="37"/>
      <c r="R292" s="37"/>
      <c r="S292" s="37"/>
      <c r="T292" s="37"/>
      <c r="U292" s="37"/>
      <c r="V292" s="37"/>
      <c r="W292" s="37"/>
      <c r="X292" s="37"/>
      <c r="Y292" s="37"/>
      <c r="Z292" s="37"/>
      <c r="AA292" s="37"/>
      <c r="AB292" s="37"/>
      <c r="AC292" s="37"/>
      <c r="AD292" s="37"/>
      <c r="AE292" s="37"/>
      <c r="AF292" s="37"/>
      <c r="AG292" s="37"/>
      <c r="AH292" s="37"/>
      <c r="AI292" s="37"/>
      <c r="AJ292" s="37"/>
    </row>
    <row r="293" spans="1:36">
      <c r="A293" s="265">
        <v>44090</v>
      </c>
      <c r="B293" s="115" t="s">
        <v>138</v>
      </c>
      <c r="C293" s="37">
        <v>881688890</v>
      </c>
      <c r="D293" s="109"/>
      <c r="E293" s="115" t="s">
        <v>152</v>
      </c>
      <c r="F293" s="115" t="s">
        <v>140</v>
      </c>
      <c r="G293" s="115" t="s">
        <v>142</v>
      </c>
      <c r="H293" s="37"/>
      <c r="I293" s="665">
        <v>44095</v>
      </c>
      <c r="J293" s="265">
        <v>44104</v>
      </c>
      <c r="K293" s="115" t="s">
        <v>142</v>
      </c>
      <c r="L293" s="115"/>
      <c r="M293" s="37">
        <v>63.5</v>
      </c>
      <c r="N293" s="37"/>
      <c r="O293" s="115" t="s">
        <v>10329</v>
      </c>
      <c r="P293" s="37"/>
      <c r="Q293" s="37"/>
      <c r="R293" s="37"/>
      <c r="S293" s="37"/>
      <c r="T293" s="37"/>
      <c r="U293" s="37"/>
      <c r="V293" s="37"/>
      <c r="W293" s="37"/>
      <c r="X293" s="37"/>
      <c r="Y293" s="37"/>
      <c r="Z293" s="37"/>
      <c r="AA293" s="37"/>
      <c r="AB293" s="37"/>
      <c r="AC293" s="37"/>
      <c r="AD293" s="37"/>
      <c r="AE293" s="37"/>
      <c r="AF293" s="37"/>
      <c r="AG293" s="37"/>
      <c r="AH293" s="37"/>
      <c r="AI293" s="37"/>
      <c r="AJ293" s="37"/>
    </row>
    <row r="294" spans="1:36">
      <c r="A294" s="782">
        <v>44104</v>
      </c>
      <c r="B294" s="115" t="s">
        <v>156</v>
      </c>
      <c r="C294" s="331">
        <v>881486826</v>
      </c>
      <c r="D294" s="509" t="s">
        <v>4675</v>
      </c>
      <c r="E294" s="115" t="s">
        <v>152</v>
      </c>
      <c r="F294" s="115" t="s">
        <v>140</v>
      </c>
      <c r="G294" s="115"/>
      <c r="H294" s="265">
        <v>44104</v>
      </c>
      <c r="I294" s="265">
        <v>44104</v>
      </c>
      <c r="J294" s="265"/>
      <c r="K294" s="115" t="s">
        <v>142</v>
      </c>
      <c r="L294" s="115"/>
      <c r="M294" s="521">
        <v>63.5</v>
      </c>
      <c r="N294" s="37"/>
      <c r="O294" s="680"/>
      <c r="P294" s="37"/>
      <c r="Q294" s="37"/>
      <c r="R294" s="37"/>
      <c r="S294" s="37"/>
      <c r="T294" s="37"/>
      <c r="U294" s="37"/>
      <c r="V294" s="37"/>
      <c r="W294" s="37"/>
      <c r="X294" s="37"/>
      <c r="Y294" s="37"/>
      <c r="Z294" s="37"/>
      <c r="AA294" s="37"/>
      <c r="AB294" s="37"/>
      <c r="AC294" s="37"/>
      <c r="AD294" s="37"/>
      <c r="AE294" s="37"/>
      <c r="AF294" s="37"/>
      <c r="AG294" s="37"/>
      <c r="AH294" s="37"/>
      <c r="AI294" s="37"/>
      <c r="AJ294" s="37"/>
    </row>
    <row r="295" spans="1:36">
      <c r="A295" s="265">
        <v>44088</v>
      </c>
      <c r="B295" s="115" t="s">
        <v>144</v>
      </c>
      <c r="C295" s="331">
        <v>882308559</v>
      </c>
      <c r="D295" s="37">
        <v>164354299</v>
      </c>
      <c r="E295" s="115" t="s">
        <v>139</v>
      </c>
      <c r="F295" s="115" t="s">
        <v>140</v>
      </c>
      <c r="G295" s="115" t="s">
        <v>142</v>
      </c>
      <c r="H295" s="265">
        <v>44088</v>
      </c>
      <c r="I295" s="265">
        <v>44088</v>
      </c>
      <c r="J295" s="265"/>
      <c r="K295" s="115" t="s">
        <v>163</v>
      </c>
      <c r="L295" s="115"/>
      <c r="M295" s="37">
        <v>64.64</v>
      </c>
      <c r="N295" s="37"/>
      <c r="O295" s="727" t="s">
        <v>10273</v>
      </c>
      <c r="P295" s="37"/>
      <c r="Q295" s="265">
        <v>44086</v>
      </c>
      <c r="R295" s="37">
        <v>2213.4</v>
      </c>
      <c r="S295" s="37"/>
      <c r="T295" s="37"/>
      <c r="U295" s="37"/>
      <c r="V295" s="37"/>
      <c r="W295" s="37"/>
      <c r="X295" s="37"/>
      <c r="Y295" s="37"/>
      <c r="Z295" s="37"/>
      <c r="AA295" s="37"/>
      <c r="AB295" s="37"/>
      <c r="AC295" s="37"/>
      <c r="AD295" s="37"/>
      <c r="AE295" s="37"/>
      <c r="AF295" s="37"/>
      <c r="AG295" s="37"/>
      <c r="AH295" s="37"/>
      <c r="AI295" s="37"/>
      <c r="AJ295" s="37"/>
    </row>
    <row r="296" spans="1:36">
      <c r="A296" s="265">
        <v>44076</v>
      </c>
      <c r="B296" s="115" t="s">
        <v>156</v>
      </c>
      <c r="C296" s="37">
        <v>880038280</v>
      </c>
      <c r="D296" s="115"/>
      <c r="E296" s="115" t="s">
        <v>152</v>
      </c>
      <c r="F296" s="115" t="s">
        <v>140</v>
      </c>
      <c r="G296" s="115" t="s">
        <v>142</v>
      </c>
      <c r="H296" s="37"/>
      <c r="I296" s="265">
        <v>44092</v>
      </c>
      <c r="J296" s="265">
        <v>44104</v>
      </c>
      <c r="K296" s="115"/>
      <c r="L296" s="688"/>
      <c r="M296" s="37">
        <v>65.5</v>
      </c>
      <c r="N296" s="115"/>
      <c r="O296" s="115"/>
      <c r="P296" s="37"/>
      <c r="Q296" s="37"/>
      <c r="R296" s="37"/>
      <c r="S296" s="37"/>
      <c r="T296" s="37"/>
      <c r="U296" s="37"/>
      <c r="V296" s="37"/>
      <c r="W296" s="37"/>
      <c r="X296" s="37"/>
      <c r="Y296" s="37"/>
      <c r="Z296" s="37"/>
      <c r="AA296" s="37"/>
      <c r="AB296" s="37"/>
      <c r="AC296" s="37"/>
      <c r="AD296" s="37"/>
      <c r="AE296" s="37"/>
      <c r="AF296" s="37"/>
      <c r="AG296" s="37"/>
      <c r="AH296" s="37"/>
      <c r="AI296" s="37"/>
      <c r="AJ296" s="37"/>
    </row>
    <row r="297" spans="1:36">
      <c r="A297" s="265">
        <v>44075</v>
      </c>
      <c r="B297" s="115" t="s">
        <v>281</v>
      </c>
      <c r="C297" s="37">
        <v>881530512</v>
      </c>
      <c r="D297" s="115"/>
      <c r="E297" s="115" t="s">
        <v>152</v>
      </c>
      <c r="F297" s="115" t="s">
        <v>140</v>
      </c>
      <c r="G297" s="115" t="s">
        <v>142</v>
      </c>
      <c r="H297" s="37"/>
      <c r="I297" s="265">
        <v>44075</v>
      </c>
      <c r="J297" s="37"/>
      <c r="K297" s="37"/>
      <c r="L297" s="115" t="s">
        <v>263</v>
      </c>
      <c r="M297" s="37">
        <v>66.5</v>
      </c>
      <c r="N297" s="115"/>
      <c r="O297" s="115"/>
      <c r="P297" s="37"/>
      <c r="Q297" s="37"/>
      <c r="R297" s="37"/>
      <c r="S297" s="37"/>
      <c r="T297" s="37"/>
      <c r="U297" s="37"/>
      <c r="V297" s="37"/>
      <c r="W297" s="37"/>
      <c r="X297" s="37"/>
      <c r="Y297" s="37"/>
      <c r="Z297" s="37"/>
      <c r="AA297" s="37"/>
      <c r="AB297" s="37"/>
      <c r="AC297" s="37"/>
      <c r="AD297" s="37"/>
      <c r="AE297" s="37"/>
      <c r="AF297" s="37"/>
      <c r="AG297" s="37"/>
      <c r="AH297" s="37"/>
      <c r="AI297" s="37"/>
      <c r="AJ297" s="37"/>
    </row>
    <row r="298" spans="1:36">
      <c r="A298" s="265">
        <v>44077</v>
      </c>
      <c r="B298" s="115" t="s">
        <v>175</v>
      </c>
      <c r="C298" s="37">
        <v>880455386</v>
      </c>
      <c r="D298" s="109" t="s">
        <v>10330</v>
      </c>
      <c r="E298" s="115" t="s">
        <v>152</v>
      </c>
      <c r="F298" s="115" t="s">
        <v>140</v>
      </c>
      <c r="G298" s="115" t="s">
        <v>142</v>
      </c>
      <c r="H298" s="37"/>
      <c r="I298" s="265">
        <v>44081</v>
      </c>
      <c r="J298" s="37"/>
      <c r="K298" s="115" t="s">
        <v>142</v>
      </c>
      <c r="L298" s="115" t="s">
        <v>211</v>
      </c>
      <c r="M298" s="37">
        <v>66.5</v>
      </c>
      <c r="N298" s="37"/>
      <c r="O298" s="115" t="s">
        <v>2253</v>
      </c>
      <c r="P298" s="37"/>
      <c r="Q298" s="265"/>
      <c r="R298" s="37"/>
      <c r="S298" s="37"/>
      <c r="T298" s="37"/>
      <c r="U298" s="37"/>
      <c r="V298" s="37"/>
      <c r="W298" s="37"/>
      <c r="X298" s="37"/>
      <c r="Y298" s="37"/>
      <c r="Z298" s="37"/>
      <c r="AA298" s="37"/>
      <c r="AB298" s="37"/>
      <c r="AC298" s="37"/>
      <c r="AD298" s="37"/>
      <c r="AE298" s="37"/>
      <c r="AF298" s="37"/>
      <c r="AG298" s="37"/>
      <c r="AH298" s="37"/>
      <c r="AI298" s="37"/>
      <c r="AJ298" s="37"/>
    </row>
    <row r="299" spans="1:36">
      <c r="A299" s="265">
        <v>44078</v>
      </c>
      <c r="B299" s="115" t="s">
        <v>154</v>
      </c>
      <c r="C299" s="37">
        <v>880216216</v>
      </c>
      <c r="D299" s="37"/>
      <c r="E299" s="115" t="s">
        <v>152</v>
      </c>
      <c r="F299" s="115" t="s">
        <v>100</v>
      </c>
      <c r="G299" s="37"/>
      <c r="H299" s="37"/>
      <c r="I299" s="265">
        <v>44085</v>
      </c>
      <c r="J299" s="265">
        <v>44092</v>
      </c>
      <c r="K299" s="115" t="s">
        <v>142</v>
      </c>
      <c r="L299" s="37"/>
      <c r="M299" s="37">
        <v>66.5</v>
      </c>
      <c r="N299" s="37"/>
      <c r="O299" s="115" t="s">
        <v>2226</v>
      </c>
      <c r="P299" s="37"/>
      <c r="Q299" s="37"/>
      <c r="R299" s="37"/>
      <c r="S299" s="37"/>
      <c r="T299" s="37"/>
      <c r="U299" s="37"/>
      <c r="V299" s="37"/>
      <c r="W299" s="37"/>
      <c r="X299" s="37"/>
      <c r="Y299" s="37"/>
      <c r="Z299" s="37"/>
      <c r="AA299" s="37"/>
      <c r="AB299" s="37"/>
      <c r="AC299" s="37"/>
      <c r="AD299" s="37"/>
      <c r="AE299" s="37"/>
      <c r="AF299" s="37"/>
      <c r="AG299" s="37"/>
      <c r="AH299" s="37"/>
      <c r="AI299" s="37"/>
      <c r="AJ299" s="37"/>
    </row>
    <row r="300" spans="1:36">
      <c r="A300" s="265">
        <v>44079</v>
      </c>
      <c r="B300" s="115" t="s">
        <v>138</v>
      </c>
      <c r="C300" s="37">
        <v>881510550</v>
      </c>
      <c r="D300" s="37"/>
      <c r="E300" s="115" t="s">
        <v>152</v>
      </c>
      <c r="F300" s="115" t="s">
        <v>140</v>
      </c>
      <c r="G300" s="115" t="s">
        <v>142</v>
      </c>
      <c r="H300" s="37"/>
      <c r="I300" s="265">
        <v>44082</v>
      </c>
      <c r="J300" s="265">
        <v>44092</v>
      </c>
      <c r="K300" s="115" t="s">
        <v>142</v>
      </c>
      <c r="L300" s="115" t="s">
        <v>415</v>
      </c>
      <c r="M300" s="37">
        <v>66.5</v>
      </c>
      <c r="N300" s="37"/>
      <c r="O300" s="115"/>
      <c r="P300" s="37"/>
      <c r="Q300" s="37"/>
      <c r="R300" s="37"/>
      <c r="S300" s="37"/>
      <c r="T300" s="37"/>
      <c r="U300" s="37"/>
      <c r="V300" s="37"/>
      <c r="W300" s="37"/>
      <c r="X300" s="37"/>
      <c r="Y300" s="37"/>
      <c r="Z300" s="37"/>
      <c r="AA300" s="37"/>
      <c r="AB300" s="37"/>
      <c r="AC300" s="37"/>
      <c r="AD300" s="37"/>
      <c r="AE300" s="37"/>
      <c r="AF300" s="37"/>
      <c r="AG300" s="37"/>
      <c r="AH300" s="37"/>
      <c r="AI300" s="37"/>
      <c r="AJ300" s="37"/>
    </row>
    <row r="301" spans="1:36">
      <c r="A301" s="265">
        <v>44082</v>
      </c>
      <c r="B301" s="115" t="s">
        <v>194</v>
      </c>
      <c r="C301" s="37">
        <v>881472805</v>
      </c>
      <c r="D301" s="37"/>
      <c r="E301" s="115" t="s">
        <v>152</v>
      </c>
      <c r="F301" s="115" t="s">
        <v>140</v>
      </c>
      <c r="G301" s="115" t="s">
        <v>142</v>
      </c>
      <c r="H301" s="37"/>
      <c r="I301" s="265">
        <v>44084</v>
      </c>
      <c r="J301" s="665">
        <v>44097</v>
      </c>
      <c r="K301" s="115" t="s">
        <v>142</v>
      </c>
      <c r="L301" s="115">
        <v>0</v>
      </c>
      <c r="M301" s="37">
        <v>66.5</v>
      </c>
      <c r="N301" s="37"/>
      <c r="O301" s="115" t="s">
        <v>10331</v>
      </c>
      <c r="P301" s="37"/>
      <c r="Q301" s="37"/>
      <c r="R301" s="37"/>
      <c r="S301" s="37"/>
      <c r="T301" s="37"/>
      <c r="U301" s="37"/>
      <c r="V301" s="37"/>
      <c r="W301" s="37"/>
      <c r="X301" s="37"/>
      <c r="Y301" s="37"/>
      <c r="Z301" s="37"/>
      <c r="AA301" s="37"/>
      <c r="AB301" s="37"/>
      <c r="AC301" s="37"/>
      <c r="AD301" s="37"/>
      <c r="AE301" s="37"/>
      <c r="AF301" s="37"/>
      <c r="AG301" s="37"/>
      <c r="AH301" s="37"/>
      <c r="AI301" s="37"/>
      <c r="AJ301" s="37"/>
    </row>
    <row r="302" spans="1:36">
      <c r="A302" s="265">
        <v>44088</v>
      </c>
      <c r="B302" s="115" t="s">
        <v>281</v>
      </c>
      <c r="C302" s="331">
        <v>881530512</v>
      </c>
      <c r="D302" s="109" t="s">
        <v>4671</v>
      </c>
      <c r="E302" s="115" t="s">
        <v>152</v>
      </c>
      <c r="F302" s="115" t="s">
        <v>140</v>
      </c>
      <c r="G302" s="115" t="s">
        <v>142</v>
      </c>
      <c r="H302" s="37"/>
      <c r="I302" s="265">
        <v>44088</v>
      </c>
      <c r="J302" s="265"/>
      <c r="K302" s="115" t="s">
        <v>142</v>
      </c>
      <c r="L302" s="115"/>
      <c r="M302" s="37">
        <v>66.5</v>
      </c>
      <c r="N302" s="37"/>
      <c r="O302" s="115"/>
      <c r="P302" s="37"/>
      <c r="Q302" s="265"/>
      <c r="R302" s="37"/>
      <c r="S302" s="37"/>
      <c r="T302" s="37"/>
      <c r="U302" s="37"/>
      <c r="V302" s="37"/>
      <c r="W302" s="37"/>
      <c r="X302" s="37"/>
      <c r="Y302" s="37"/>
      <c r="Z302" s="37"/>
      <c r="AA302" s="37"/>
      <c r="AB302" s="37"/>
      <c r="AC302" s="37"/>
      <c r="AD302" s="37"/>
      <c r="AE302" s="37"/>
      <c r="AF302" s="37"/>
      <c r="AG302" s="37"/>
      <c r="AH302" s="37"/>
      <c r="AI302" s="37"/>
      <c r="AJ302" s="37"/>
    </row>
    <row r="303" spans="1:36">
      <c r="A303" s="265">
        <v>44089</v>
      </c>
      <c r="B303" s="115" t="s">
        <v>178</v>
      </c>
      <c r="C303" s="331">
        <v>880004655</v>
      </c>
      <c r="D303" s="109"/>
      <c r="E303" s="115" t="s">
        <v>152</v>
      </c>
      <c r="F303" s="115" t="s">
        <v>140</v>
      </c>
      <c r="G303" s="115" t="s">
        <v>142</v>
      </c>
      <c r="H303" s="37"/>
      <c r="I303" s="265">
        <v>44089</v>
      </c>
      <c r="J303" s="265"/>
      <c r="K303" s="115" t="s">
        <v>142</v>
      </c>
      <c r="L303" s="115"/>
      <c r="M303" s="37">
        <v>66.5</v>
      </c>
      <c r="N303" s="37"/>
      <c r="O303" s="115"/>
      <c r="P303" s="37"/>
      <c r="Q303" s="37"/>
      <c r="R303" s="37"/>
      <c r="S303" s="37"/>
      <c r="T303" s="37"/>
      <c r="U303" s="37"/>
      <c r="V303" s="37"/>
      <c r="W303" s="37"/>
      <c r="X303" s="37"/>
      <c r="Y303" s="37"/>
      <c r="Z303" s="37"/>
      <c r="AA303" s="37"/>
      <c r="AB303" s="37"/>
      <c r="AC303" s="37"/>
      <c r="AD303" s="37"/>
      <c r="AE303" s="37"/>
      <c r="AF303" s="37"/>
      <c r="AG303" s="37"/>
      <c r="AH303" s="37"/>
      <c r="AI303" s="37"/>
      <c r="AJ303" s="37"/>
    </row>
    <row r="304" spans="1:36">
      <c r="A304" s="265">
        <v>44089</v>
      </c>
      <c r="B304" s="115" t="s">
        <v>194</v>
      </c>
      <c r="C304" s="37">
        <v>881472805</v>
      </c>
      <c r="D304" s="109"/>
      <c r="E304" s="115" t="s">
        <v>152</v>
      </c>
      <c r="F304" s="115" t="s">
        <v>140</v>
      </c>
      <c r="G304" s="115" t="s">
        <v>142</v>
      </c>
      <c r="H304" s="265">
        <v>44082</v>
      </c>
      <c r="I304" s="265">
        <v>44089</v>
      </c>
      <c r="J304" s="265">
        <v>44097</v>
      </c>
      <c r="K304" s="115" t="s">
        <v>142</v>
      </c>
      <c r="L304" s="115"/>
      <c r="M304" s="37">
        <v>66.5</v>
      </c>
      <c r="N304" s="37"/>
      <c r="O304" s="115" t="s">
        <v>10332</v>
      </c>
      <c r="P304" s="37"/>
      <c r="Q304" s="37"/>
      <c r="R304" s="37"/>
      <c r="S304" s="37"/>
      <c r="T304" s="37"/>
      <c r="U304" s="37"/>
      <c r="V304" s="37"/>
      <c r="W304" s="37"/>
      <c r="X304" s="37"/>
      <c r="Y304" s="37"/>
      <c r="Z304" s="37"/>
      <c r="AA304" s="37"/>
      <c r="AB304" s="37"/>
      <c r="AC304" s="37"/>
      <c r="AD304" s="37"/>
      <c r="AE304" s="37"/>
      <c r="AF304" s="37"/>
      <c r="AG304" s="37"/>
      <c r="AH304" s="37"/>
      <c r="AI304" s="37"/>
      <c r="AJ304" s="37"/>
    </row>
    <row r="305" spans="1:36">
      <c r="A305" s="265">
        <v>44089</v>
      </c>
      <c r="B305" s="115" t="s">
        <v>149</v>
      </c>
      <c r="C305" s="331">
        <v>881575390</v>
      </c>
      <c r="D305" s="109"/>
      <c r="E305" s="115" t="s">
        <v>152</v>
      </c>
      <c r="F305" s="115" t="s">
        <v>140</v>
      </c>
      <c r="G305" s="115" t="s">
        <v>142</v>
      </c>
      <c r="H305" s="37"/>
      <c r="I305" s="265">
        <v>44089</v>
      </c>
      <c r="J305" s="265"/>
      <c r="K305" s="115" t="s">
        <v>142</v>
      </c>
      <c r="L305" s="115"/>
      <c r="M305" s="37">
        <v>66.5</v>
      </c>
      <c r="N305" s="37"/>
      <c r="O305" s="115" t="s">
        <v>2257</v>
      </c>
      <c r="P305" s="37"/>
      <c r="Q305" s="37"/>
      <c r="R305" s="37"/>
      <c r="S305" s="37"/>
      <c r="T305" s="37"/>
      <c r="U305" s="37"/>
      <c r="V305" s="37"/>
      <c r="W305" s="37"/>
      <c r="X305" s="37"/>
      <c r="Y305" s="37"/>
      <c r="Z305" s="37"/>
      <c r="AA305" s="37"/>
      <c r="AB305" s="37"/>
      <c r="AC305" s="37"/>
      <c r="AD305" s="37"/>
      <c r="AE305" s="37"/>
      <c r="AF305" s="37"/>
      <c r="AG305" s="37"/>
      <c r="AH305" s="37"/>
      <c r="AI305" s="37"/>
      <c r="AJ305" s="37"/>
    </row>
    <row r="306" spans="1:36">
      <c r="A306" s="265">
        <v>44091</v>
      </c>
      <c r="B306" s="115" t="s">
        <v>194</v>
      </c>
      <c r="C306" s="331">
        <v>881472805</v>
      </c>
      <c r="D306" s="781" t="s">
        <v>4609</v>
      </c>
      <c r="E306" s="115" t="s">
        <v>152</v>
      </c>
      <c r="F306" s="115" t="s">
        <v>140</v>
      </c>
      <c r="G306" s="115" t="s">
        <v>142</v>
      </c>
      <c r="H306" s="265">
        <v>44082</v>
      </c>
      <c r="I306" s="265">
        <v>44091</v>
      </c>
      <c r="J306" s="265">
        <v>44097</v>
      </c>
      <c r="K306" s="115" t="s">
        <v>142</v>
      </c>
      <c r="L306" s="115"/>
      <c r="M306" s="37">
        <v>66.5</v>
      </c>
      <c r="N306" s="37"/>
      <c r="O306" s="115" t="s">
        <v>2322</v>
      </c>
      <c r="P306" s="37"/>
      <c r="Q306" s="37"/>
      <c r="R306" s="37"/>
      <c r="S306" s="37"/>
      <c r="T306" s="37"/>
      <c r="U306" s="37"/>
      <c r="V306" s="37"/>
      <c r="W306" s="37"/>
      <c r="X306" s="37"/>
      <c r="Y306" s="37"/>
      <c r="Z306" s="37"/>
      <c r="AA306" s="37"/>
      <c r="AB306" s="37"/>
      <c r="AC306" s="37"/>
      <c r="AD306" s="37"/>
      <c r="AE306" s="37"/>
      <c r="AF306" s="37"/>
      <c r="AG306" s="37"/>
      <c r="AH306" s="37"/>
      <c r="AI306" s="37"/>
      <c r="AJ306" s="37"/>
    </row>
    <row r="307" spans="1:36">
      <c r="A307" s="265">
        <v>44091</v>
      </c>
      <c r="B307" s="115" t="s">
        <v>194</v>
      </c>
      <c r="C307" s="331">
        <v>881472805</v>
      </c>
      <c r="D307" s="781" t="s">
        <v>4609</v>
      </c>
      <c r="E307" s="115" t="s">
        <v>152</v>
      </c>
      <c r="F307" s="115" t="s">
        <v>140</v>
      </c>
      <c r="G307" s="115" t="s">
        <v>142</v>
      </c>
      <c r="H307" s="265">
        <v>44082</v>
      </c>
      <c r="I307" s="265">
        <v>44091</v>
      </c>
      <c r="J307" s="265">
        <v>44097</v>
      </c>
      <c r="K307" s="115" t="s">
        <v>142</v>
      </c>
      <c r="L307" s="115"/>
      <c r="M307" s="37">
        <v>66.5</v>
      </c>
      <c r="N307" s="37"/>
      <c r="O307" s="115" t="s">
        <v>2322</v>
      </c>
      <c r="P307" s="37"/>
      <c r="Q307" s="37"/>
      <c r="R307" s="37"/>
      <c r="S307" s="37"/>
      <c r="T307" s="37"/>
      <c r="U307" s="37"/>
      <c r="V307" s="37"/>
      <c r="W307" s="37"/>
      <c r="X307" s="37"/>
      <c r="Y307" s="37"/>
      <c r="Z307" s="37"/>
      <c r="AA307" s="37"/>
      <c r="AB307" s="37"/>
      <c r="AC307" s="37"/>
      <c r="AD307" s="37"/>
      <c r="AE307" s="37"/>
      <c r="AF307" s="37"/>
      <c r="AG307" s="37"/>
      <c r="AH307" s="37"/>
      <c r="AI307" s="37"/>
      <c r="AJ307" s="37"/>
    </row>
    <row r="308" spans="1:36">
      <c r="A308" s="265">
        <v>44091</v>
      </c>
      <c r="B308" s="115" t="s">
        <v>194</v>
      </c>
      <c r="C308" s="331">
        <v>881472805</v>
      </c>
      <c r="D308" s="781" t="s">
        <v>4609</v>
      </c>
      <c r="E308" s="115" t="s">
        <v>152</v>
      </c>
      <c r="F308" s="115" t="s">
        <v>140</v>
      </c>
      <c r="G308" s="115" t="s">
        <v>142</v>
      </c>
      <c r="H308" s="265">
        <v>44082</v>
      </c>
      <c r="I308" s="265">
        <v>44091</v>
      </c>
      <c r="J308" s="265">
        <v>44097</v>
      </c>
      <c r="K308" s="115" t="s">
        <v>142</v>
      </c>
      <c r="L308" s="115"/>
      <c r="M308" s="37">
        <v>66.5</v>
      </c>
      <c r="N308" s="37"/>
      <c r="O308" s="115" t="s">
        <v>2322</v>
      </c>
      <c r="P308" s="37"/>
      <c r="Q308" s="37"/>
      <c r="R308" s="37"/>
      <c r="S308" s="37"/>
      <c r="T308" s="37"/>
      <c r="U308" s="37"/>
      <c r="V308" s="37"/>
      <c r="W308" s="37"/>
      <c r="X308" s="37"/>
      <c r="Y308" s="37"/>
      <c r="Z308" s="37"/>
      <c r="AA308" s="37"/>
      <c r="AB308" s="37"/>
      <c r="AC308" s="37"/>
      <c r="AD308" s="37"/>
      <c r="AE308" s="37"/>
      <c r="AF308" s="37"/>
      <c r="AG308" s="37"/>
      <c r="AH308" s="37"/>
      <c r="AI308" s="37"/>
      <c r="AJ308" s="37"/>
    </row>
    <row r="309" spans="1:36">
      <c r="A309" s="265">
        <v>44091</v>
      </c>
      <c r="B309" s="115" t="s">
        <v>149</v>
      </c>
      <c r="C309" s="331">
        <v>881491547</v>
      </c>
      <c r="D309" s="781"/>
      <c r="E309" s="115" t="s">
        <v>152</v>
      </c>
      <c r="F309" s="115" t="s">
        <v>140</v>
      </c>
      <c r="G309" s="115" t="s">
        <v>142</v>
      </c>
      <c r="H309" s="265"/>
      <c r="I309" s="265">
        <v>44091</v>
      </c>
      <c r="J309" s="265">
        <v>44113</v>
      </c>
      <c r="K309" s="115" t="s">
        <v>142</v>
      </c>
      <c r="L309" s="115"/>
      <c r="M309" s="37">
        <v>66.5</v>
      </c>
      <c r="N309" s="37"/>
      <c r="O309" s="115" t="s">
        <v>10333</v>
      </c>
      <c r="P309" s="37"/>
      <c r="Q309" s="37"/>
      <c r="R309" s="37"/>
      <c r="S309" s="37"/>
      <c r="T309" s="37"/>
      <c r="U309" s="37"/>
      <c r="V309" s="37"/>
      <c r="W309" s="37"/>
      <c r="X309" s="37"/>
      <c r="Y309" s="37"/>
      <c r="Z309" s="37"/>
      <c r="AA309" s="37"/>
      <c r="AB309" s="37"/>
      <c r="AC309" s="37"/>
      <c r="AD309" s="37"/>
      <c r="AE309" s="37"/>
      <c r="AF309" s="37"/>
      <c r="AG309" s="37"/>
      <c r="AH309" s="37"/>
      <c r="AI309" s="37"/>
      <c r="AJ309" s="37"/>
    </row>
    <row r="310" spans="1:36">
      <c r="A310" s="265">
        <v>44091</v>
      </c>
      <c r="B310" s="115" t="s">
        <v>149</v>
      </c>
      <c r="C310" s="331">
        <v>881491547</v>
      </c>
      <c r="D310" s="781"/>
      <c r="E310" s="115" t="s">
        <v>152</v>
      </c>
      <c r="F310" s="115" t="s">
        <v>140</v>
      </c>
      <c r="G310" s="115" t="s">
        <v>142</v>
      </c>
      <c r="H310" s="265"/>
      <c r="I310" s="265">
        <v>44095</v>
      </c>
      <c r="J310" s="265">
        <v>44113</v>
      </c>
      <c r="K310" s="115" t="s">
        <v>142</v>
      </c>
      <c r="L310" s="115"/>
      <c r="M310" s="37">
        <v>66.5</v>
      </c>
      <c r="N310" s="37"/>
      <c r="O310" s="115" t="s">
        <v>10334</v>
      </c>
      <c r="P310" s="37"/>
      <c r="Q310" s="37"/>
      <c r="R310" s="37"/>
      <c r="S310" s="37"/>
      <c r="T310" s="37"/>
      <c r="U310" s="37"/>
      <c r="V310" s="37"/>
      <c r="W310" s="37"/>
      <c r="X310" s="37"/>
      <c r="Y310" s="37"/>
      <c r="Z310" s="37"/>
      <c r="AA310" s="37"/>
      <c r="AB310" s="37"/>
      <c r="AC310" s="37"/>
      <c r="AD310" s="37"/>
      <c r="AE310" s="37"/>
      <c r="AF310" s="37"/>
      <c r="AG310" s="37"/>
      <c r="AH310" s="37"/>
      <c r="AI310" s="37"/>
      <c r="AJ310" s="37"/>
    </row>
    <row r="311" spans="1:36">
      <c r="A311" s="265">
        <v>44092</v>
      </c>
      <c r="B311" s="115" t="s">
        <v>281</v>
      </c>
      <c r="C311" s="521">
        <v>881530512</v>
      </c>
      <c r="D311" s="109" t="s">
        <v>4671</v>
      </c>
      <c r="E311" s="115" t="s">
        <v>152</v>
      </c>
      <c r="F311" s="115" t="s">
        <v>140</v>
      </c>
      <c r="G311" s="115" t="s">
        <v>142</v>
      </c>
      <c r="H311" s="265"/>
      <c r="I311" s="265">
        <v>44092</v>
      </c>
      <c r="J311" s="265"/>
      <c r="K311" s="115" t="s">
        <v>142</v>
      </c>
      <c r="L311" s="115"/>
      <c r="M311" s="37">
        <v>66.5</v>
      </c>
      <c r="N311" s="37"/>
      <c r="O311" s="680" t="s">
        <v>2285</v>
      </c>
      <c r="P311" s="37"/>
      <c r="Q311" s="37"/>
      <c r="R311" s="37"/>
      <c r="S311" s="37"/>
      <c r="T311" s="37"/>
      <c r="U311" s="37"/>
      <c r="V311" s="37"/>
      <c r="W311" s="37"/>
      <c r="X311" s="37"/>
      <c r="Y311" s="37"/>
      <c r="Z311" s="37"/>
      <c r="AA311" s="37"/>
      <c r="AB311" s="37"/>
      <c r="AC311" s="37"/>
      <c r="AD311" s="37"/>
      <c r="AE311" s="37"/>
      <c r="AF311" s="37"/>
      <c r="AG311" s="37"/>
      <c r="AH311" s="37"/>
      <c r="AI311" s="37"/>
      <c r="AJ311" s="37"/>
    </row>
    <row r="312" spans="1:36">
      <c r="A312" s="265">
        <v>44077</v>
      </c>
      <c r="B312" s="115" t="s">
        <v>144</v>
      </c>
      <c r="C312" s="37">
        <v>881747547</v>
      </c>
      <c r="D312" s="109" t="s">
        <v>2959</v>
      </c>
      <c r="E312" s="115" t="s">
        <v>139</v>
      </c>
      <c r="F312" s="115" t="s">
        <v>140</v>
      </c>
      <c r="G312" s="115" t="s">
        <v>142</v>
      </c>
      <c r="H312" s="265">
        <v>44077</v>
      </c>
      <c r="I312" s="265">
        <v>44077</v>
      </c>
      <c r="J312" s="265">
        <v>44092</v>
      </c>
      <c r="K312" s="115" t="s">
        <v>142</v>
      </c>
      <c r="L312" s="688">
        <v>100200</v>
      </c>
      <c r="M312" s="37">
        <v>66.5</v>
      </c>
      <c r="N312" s="37"/>
      <c r="O312" s="37"/>
      <c r="P312" s="37"/>
      <c r="Q312" s="265">
        <v>44077</v>
      </c>
      <c r="R312" s="37">
        <v>133</v>
      </c>
      <c r="S312" s="37"/>
      <c r="T312" s="37"/>
      <c r="U312" s="37"/>
      <c r="V312" s="37"/>
      <c r="W312" s="37"/>
      <c r="X312" s="37"/>
      <c r="Y312" s="37"/>
      <c r="Z312" s="37"/>
      <c r="AA312" s="37"/>
      <c r="AB312" s="37"/>
      <c r="AC312" s="37"/>
      <c r="AD312" s="37"/>
      <c r="AE312" s="37"/>
      <c r="AF312" s="37"/>
      <c r="AG312" s="37"/>
      <c r="AH312" s="37"/>
      <c r="AI312" s="37"/>
      <c r="AJ312" s="37"/>
    </row>
    <row r="313" spans="1:36">
      <c r="A313" s="265">
        <v>44098</v>
      </c>
      <c r="B313" s="115" t="s">
        <v>149</v>
      </c>
      <c r="C313" s="331">
        <v>880444280</v>
      </c>
      <c r="D313" s="517"/>
      <c r="E313" s="115" t="s">
        <v>152</v>
      </c>
      <c r="F313" s="115" t="s">
        <v>140</v>
      </c>
      <c r="G313" s="624" t="s">
        <v>142</v>
      </c>
      <c r="H313" s="265"/>
      <c r="I313" s="265">
        <v>44098</v>
      </c>
      <c r="J313" s="265"/>
      <c r="K313" s="624" t="s">
        <v>142</v>
      </c>
      <c r="L313" s="115"/>
      <c r="M313" s="521">
        <v>66.5</v>
      </c>
      <c r="N313" s="37"/>
      <c r="O313" s="680" t="s">
        <v>466</v>
      </c>
      <c r="P313" s="37"/>
      <c r="Q313" s="37"/>
      <c r="R313" s="37"/>
      <c r="S313" s="37"/>
      <c r="T313" s="37"/>
      <c r="U313" s="37"/>
      <c r="V313" s="37"/>
      <c r="W313" s="37"/>
      <c r="X313" s="37"/>
      <c r="Y313" s="37"/>
      <c r="Z313" s="37"/>
      <c r="AA313" s="37"/>
      <c r="AB313" s="37"/>
      <c r="AC313" s="37"/>
      <c r="AD313" s="37"/>
      <c r="AE313" s="37"/>
      <c r="AF313" s="37"/>
      <c r="AG313" s="37"/>
      <c r="AH313" s="37"/>
      <c r="AI313" s="37"/>
      <c r="AJ313" s="37"/>
    </row>
    <row r="314" spans="1:36">
      <c r="A314" s="265">
        <v>44099</v>
      </c>
      <c r="B314" s="115" t="s">
        <v>138</v>
      </c>
      <c r="C314" s="331">
        <v>881433387</v>
      </c>
      <c r="D314" s="509"/>
      <c r="E314" s="115" t="s">
        <v>152</v>
      </c>
      <c r="F314" s="115" t="s">
        <v>140</v>
      </c>
      <c r="G314" s="624" t="s">
        <v>142</v>
      </c>
      <c r="H314" s="265">
        <v>44099</v>
      </c>
      <c r="I314" s="265">
        <v>44099</v>
      </c>
      <c r="J314" s="265"/>
      <c r="K314" s="624" t="s">
        <v>142</v>
      </c>
      <c r="L314" s="115"/>
      <c r="M314" s="521">
        <v>66.5</v>
      </c>
      <c r="N314" s="37"/>
      <c r="O314" s="680"/>
      <c r="P314" s="37"/>
      <c r="Q314" s="37"/>
      <c r="R314" s="37"/>
      <c r="S314" s="37"/>
      <c r="T314" s="37"/>
      <c r="U314" s="37"/>
      <c r="V314" s="37"/>
      <c r="W314" s="37"/>
      <c r="X314" s="37"/>
      <c r="Y314" s="37"/>
      <c r="Z314" s="37"/>
      <c r="AA314" s="37"/>
      <c r="AB314" s="37"/>
      <c r="AC314" s="37"/>
      <c r="AD314" s="37"/>
      <c r="AE314" s="37"/>
      <c r="AF314" s="37"/>
      <c r="AG314" s="37"/>
      <c r="AH314" s="37"/>
      <c r="AI314" s="37"/>
      <c r="AJ314" s="37"/>
    </row>
    <row r="315" spans="1:36">
      <c r="A315" s="782">
        <v>44104</v>
      </c>
      <c r="B315" s="115" t="s">
        <v>194</v>
      </c>
      <c r="C315" s="331">
        <v>881472805</v>
      </c>
      <c r="D315" s="509" t="s">
        <v>4609</v>
      </c>
      <c r="E315" s="115" t="s">
        <v>152</v>
      </c>
      <c r="F315" s="115" t="s">
        <v>140</v>
      </c>
      <c r="G315" s="115" t="s">
        <v>142</v>
      </c>
      <c r="H315" s="265">
        <v>44097</v>
      </c>
      <c r="I315" s="265">
        <v>44104</v>
      </c>
      <c r="J315" s="265">
        <v>44113</v>
      </c>
      <c r="K315" s="115" t="s">
        <v>142</v>
      </c>
      <c r="L315" s="115"/>
      <c r="M315" s="521">
        <v>66.5</v>
      </c>
      <c r="N315" s="37"/>
      <c r="O315" s="680" t="s">
        <v>10321</v>
      </c>
      <c r="P315" s="37"/>
      <c r="Q315" s="37"/>
      <c r="R315" s="37"/>
      <c r="S315" s="37"/>
      <c r="T315" s="37"/>
      <c r="U315" s="37"/>
      <c r="V315" s="37"/>
      <c r="W315" s="37"/>
      <c r="X315" s="37"/>
      <c r="Y315" s="37"/>
      <c r="Z315" s="37"/>
      <c r="AA315" s="37"/>
      <c r="AB315" s="37"/>
      <c r="AC315" s="37"/>
      <c r="AD315" s="37"/>
      <c r="AE315" s="37"/>
      <c r="AF315" s="37"/>
      <c r="AG315" s="37"/>
      <c r="AH315" s="37"/>
      <c r="AI315" s="37"/>
      <c r="AJ315" s="37"/>
    </row>
    <row r="316" spans="1:36">
      <c r="A316" s="265">
        <v>44075</v>
      </c>
      <c r="B316" s="115" t="s">
        <v>149</v>
      </c>
      <c r="C316" s="37">
        <v>880581984</v>
      </c>
      <c r="D316" s="115"/>
      <c r="E316" s="115" t="s">
        <v>139</v>
      </c>
      <c r="F316" s="115" t="s">
        <v>140</v>
      </c>
      <c r="G316" s="115" t="s">
        <v>148</v>
      </c>
      <c r="H316" s="37"/>
      <c r="I316" s="265">
        <v>44084</v>
      </c>
      <c r="J316" s="265">
        <v>44084</v>
      </c>
      <c r="K316" s="37"/>
      <c r="L316" s="115" t="s">
        <v>415</v>
      </c>
      <c r="M316" s="37">
        <v>68</v>
      </c>
      <c r="N316" s="37"/>
      <c r="O316" s="115" t="s">
        <v>466</v>
      </c>
      <c r="P316" s="37"/>
      <c r="Q316" s="37"/>
      <c r="R316" s="37"/>
      <c r="S316" s="37"/>
      <c r="T316" s="37"/>
      <c r="U316" s="37"/>
      <c r="V316" s="37"/>
      <c r="W316" s="37"/>
      <c r="X316" s="37"/>
      <c r="Y316" s="37"/>
      <c r="Z316" s="37"/>
      <c r="AA316" s="37"/>
      <c r="AB316" s="37"/>
      <c r="AC316" s="37"/>
      <c r="AD316" s="37"/>
      <c r="AE316" s="37"/>
      <c r="AF316" s="37"/>
      <c r="AG316" s="37"/>
      <c r="AH316" s="37"/>
      <c r="AI316" s="37"/>
      <c r="AJ316" s="37"/>
    </row>
    <row r="317" spans="1:36">
      <c r="A317" s="265">
        <v>44089</v>
      </c>
      <c r="B317" s="115" t="s">
        <v>175</v>
      </c>
      <c r="C317" s="37">
        <v>880022494</v>
      </c>
      <c r="D317" s="109"/>
      <c r="E317" s="115" t="s">
        <v>139</v>
      </c>
      <c r="F317" s="115" t="s">
        <v>100</v>
      </c>
      <c r="G317" s="115" t="s">
        <v>148</v>
      </c>
      <c r="H317" s="37"/>
      <c r="I317" s="265">
        <v>44096</v>
      </c>
      <c r="J317" s="265"/>
      <c r="K317" s="115" t="s">
        <v>148</v>
      </c>
      <c r="L317" s="115"/>
      <c r="M317" s="37">
        <v>68</v>
      </c>
      <c r="N317" s="37"/>
      <c r="O317" s="115" t="s">
        <v>2232</v>
      </c>
      <c r="P317" s="37"/>
      <c r="Q317" s="37"/>
      <c r="R317" s="37"/>
      <c r="S317" s="37"/>
      <c r="T317" s="37"/>
      <c r="U317" s="37"/>
      <c r="V317" s="37"/>
      <c r="W317" s="37"/>
      <c r="X317" s="37"/>
      <c r="Y317" s="37"/>
      <c r="Z317" s="37"/>
      <c r="AA317" s="37"/>
      <c r="AB317" s="37"/>
      <c r="AC317" s="37"/>
      <c r="AD317" s="37"/>
      <c r="AE317" s="37"/>
      <c r="AF317" s="37"/>
      <c r="AG317" s="37"/>
      <c r="AH317" s="37"/>
      <c r="AI317" s="37"/>
      <c r="AJ317" s="37"/>
    </row>
    <row r="318" spans="1:36">
      <c r="A318" s="265">
        <v>44078</v>
      </c>
      <c r="B318" s="115" t="s">
        <v>149</v>
      </c>
      <c r="C318" s="37">
        <v>880047778</v>
      </c>
      <c r="D318" s="667" t="s">
        <v>10335</v>
      </c>
      <c r="E318" s="115" t="s">
        <v>139</v>
      </c>
      <c r="F318" s="115" t="s">
        <v>140</v>
      </c>
      <c r="G318" s="115" t="s">
        <v>621</v>
      </c>
      <c r="H318" s="37"/>
      <c r="I318" s="265">
        <v>44078</v>
      </c>
      <c r="J318" s="265">
        <v>44085</v>
      </c>
      <c r="K318" s="37"/>
      <c r="L318" s="688">
        <v>80100</v>
      </c>
      <c r="M318" s="37">
        <v>69.099999999999994</v>
      </c>
      <c r="N318" s="37"/>
      <c r="O318" s="664" t="s">
        <v>2296</v>
      </c>
      <c r="P318" s="37"/>
      <c r="Q318" s="37"/>
      <c r="R318" s="37"/>
      <c r="S318" s="37"/>
      <c r="T318" s="37"/>
      <c r="U318" s="37"/>
      <c r="V318" s="37"/>
      <c r="W318" s="37"/>
      <c r="X318" s="37"/>
      <c r="Y318" s="37"/>
      <c r="Z318" s="37"/>
      <c r="AA318" s="37"/>
      <c r="AB318" s="37"/>
      <c r="AC318" s="37"/>
      <c r="AD318" s="37"/>
      <c r="AE318" s="37"/>
      <c r="AF318" s="37"/>
      <c r="AG318" s="37"/>
      <c r="AH318" s="37"/>
      <c r="AI318" s="37"/>
      <c r="AJ318" s="37"/>
    </row>
    <row r="319" spans="1:36">
      <c r="A319" s="265">
        <v>44089</v>
      </c>
      <c r="B319" s="115" t="s">
        <v>138</v>
      </c>
      <c r="C319" s="37">
        <v>881688890</v>
      </c>
      <c r="D319" s="109"/>
      <c r="E319" s="115" t="s">
        <v>152</v>
      </c>
      <c r="F319" s="115" t="s">
        <v>140</v>
      </c>
      <c r="G319" s="115" t="s">
        <v>142</v>
      </c>
      <c r="H319" s="37"/>
      <c r="I319" s="665">
        <v>44091</v>
      </c>
      <c r="J319" s="265">
        <v>44103</v>
      </c>
      <c r="K319" s="115" t="s">
        <v>142</v>
      </c>
      <c r="L319" s="115"/>
      <c r="M319" s="37">
        <v>69.5</v>
      </c>
      <c r="N319" s="37"/>
      <c r="O319" s="115" t="s">
        <v>10333</v>
      </c>
      <c r="P319" s="37"/>
      <c r="Q319" s="37"/>
      <c r="R319" s="37"/>
      <c r="S319" s="37"/>
      <c r="T319" s="37"/>
      <c r="U319" s="37"/>
      <c r="V319" s="37"/>
      <c r="W319" s="37"/>
      <c r="X319" s="37"/>
      <c r="Y319" s="37"/>
      <c r="Z319" s="37"/>
      <c r="AA319" s="37"/>
      <c r="AB319" s="37"/>
      <c r="AC319" s="37"/>
      <c r="AD319" s="37"/>
      <c r="AE319" s="37"/>
      <c r="AF319" s="37"/>
      <c r="AG319" s="37"/>
      <c r="AH319" s="37"/>
      <c r="AI319" s="37"/>
      <c r="AJ319" s="37"/>
    </row>
    <row r="320" spans="1:36">
      <c r="A320" s="265">
        <v>44089</v>
      </c>
      <c r="B320" s="115" t="s">
        <v>194</v>
      </c>
      <c r="C320" s="37">
        <v>882363236</v>
      </c>
      <c r="D320" s="109"/>
      <c r="E320" s="115" t="s">
        <v>152</v>
      </c>
      <c r="F320" s="115" t="s">
        <v>140</v>
      </c>
      <c r="G320" s="115" t="s">
        <v>142</v>
      </c>
      <c r="H320" s="265">
        <v>44085</v>
      </c>
      <c r="I320" s="265">
        <v>44089</v>
      </c>
      <c r="J320" s="265">
        <v>44099</v>
      </c>
      <c r="K320" s="115" t="s">
        <v>142</v>
      </c>
      <c r="L320" s="115"/>
      <c r="M320" s="37">
        <v>69.5</v>
      </c>
      <c r="N320" s="37"/>
      <c r="O320" s="115" t="s">
        <v>2242</v>
      </c>
      <c r="P320" s="37"/>
      <c r="Q320" s="37"/>
      <c r="R320" s="37"/>
      <c r="S320" s="37"/>
      <c r="T320" s="37"/>
      <c r="U320" s="37"/>
      <c r="V320" s="37"/>
      <c r="W320" s="37"/>
      <c r="X320" s="37"/>
      <c r="Y320" s="37"/>
      <c r="Z320" s="37"/>
      <c r="AA320" s="37"/>
      <c r="AB320" s="37"/>
      <c r="AC320" s="37"/>
      <c r="AD320" s="37"/>
      <c r="AE320" s="37"/>
      <c r="AF320" s="37"/>
      <c r="AG320" s="37"/>
      <c r="AH320" s="37"/>
      <c r="AI320" s="37"/>
      <c r="AJ320" s="37"/>
    </row>
    <row r="321" spans="1:36">
      <c r="A321" s="265">
        <v>44089</v>
      </c>
      <c r="B321" s="115" t="s">
        <v>194</v>
      </c>
      <c r="C321" s="331">
        <v>881233581</v>
      </c>
      <c r="D321" s="109" t="s">
        <v>4664</v>
      </c>
      <c r="E321" s="115" t="s">
        <v>139</v>
      </c>
      <c r="F321" s="115" t="s">
        <v>140</v>
      </c>
      <c r="G321" s="115" t="s">
        <v>6023</v>
      </c>
      <c r="H321" s="265">
        <v>44089</v>
      </c>
      <c r="I321" s="265">
        <v>44099</v>
      </c>
      <c r="J321" s="265">
        <v>44104</v>
      </c>
      <c r="K321" s="115" t="s">
        <v>142</v>
      </c>
      <c r="L321" s="115"/>
      <c r="M321" s="37">
        <v>69.5</v>
      </c>
      <c r="N321" s="37"/>
      <c r="O321" s="115" t="s">
        <v>2303</v>
      </c>
      <c r="P321" s="37"/>
      <c r="Q321" s="37"/>
      <c r="R321" s="37"/>
      <c r="S321" s="37"/>
      <c r="T321" s="37"/>
      <c r="U321" s="37"/>
      <c r="V321" s="37"/>
      <c r="W321" s="37"/>
      <c r="X321" s="37"/>
      <c r="Y321" s="37"/>
      <c r="Z321" s="37"/>
      <c r="AA321" s="37"/>
      <c r="AB321" s="37"/>
      <c r="AC321" s="37"/>
      <c r="AD321" s="37"/>
      <c r="AE321" s="37"/>
      <c r="AF321" s="37"/>
      <c r="AG321" s="37"/>
      <c r="AH321" s="37"/>
      <c r="AI321" s="37"/>
      <c r="AJ321" s="37"/>
    </row>
    <row r="322" spans="1:36">
      <c r="A322" s="265">
        <v>44097</v>
      </c>
      <c r="B322" s="115" t="s">
        <v>281</v>
      </c>
      <c r="C322" s="331">
        <v>882323797</v>
      </c>
      <c r="D322" s="667" t="s">
        <v>2284</v>
      </c>
      <c r="E322" s="115" t="s">
        <v>152</v>
      </c>
      <c r="F322" s="115" t="s">
        <v>140</v>
      </c>
      <c r="G322" s="115" t="s">
        <v>142</v>
      </c>
      <c r="H322" s="265"/>
      <c r="I322" s="265">
        <v>44097</v>
      </c>
      <c r="J322" s="265"/>
      <c r="K322" s="115" t="s">
        <v>142</v>
      </c>
      <c r="L322" s="115"/>
      <c r="M322" s="37">
        <v>69.5</v>
      </c>
      <c r="N322" s="37"/>
      <c r="O322" s="680" t="s">
        <v>2261</v>
      </c>
      <c r="P322" s="37"/>
      <c r="Q322" s="37"/>
      <c r="R322" s="37"/>
      <c r="S322" s="37"/>
      <c r="T322" s="37"/>
      <c r="U322" s="37"/>
      <c r="V322" s="37"/>
      <c r="W322" s="37"/>
      <c r="X322" s="37"/>
      <c r="Y322" s="37"/>
      <c r="Z322" s="37"/>
      <c r="AA322" s="37"/>
      <c r="AB322" s="37"/>
      <c r="AC322" s="37"/>
      <c r="AD322" s="37"/>
      <c r="AE322" s="37"/>
      <c r="AF322" s="37"/>
      <c r="AG322" s="37"/>
      <c r="AH322" s="37"/>
      <c r="AI322" s="37"/>
      <c r="AJ322" s="37"/>
    </row>
    <row r="323" spans="1:36">
      <c r="A323" s="265">
        <v>44098</v>
      </c>
      <c r="B323" s="115" t="s">
        <v>194</v>
      </c>
      <c r="C323" s="331">
        <v>881152180</v>
      </c>
      <c r="D323" s="527" t="s">
        <v>10336</v>
      </c>
      <c r="E323" s="115" t="s">
        <v>152</v>
      </c>
      <c r="F323" s="115" t="s">
        <v>140</v>
      </c>
      <c r="G323" s="115" t="s">
        <v>142</v>
      </c>
      <c r="H323" s="265">
        <v>44085</v>
      </c>
      <c r="I323" s="265">
        <v>44098</v>
      </c>
      <c r="J323" s="265">
        <v>44100</v>
      </c>
      <c r="K323" s="115" t="s">
        <v>142</v>
      </c>
      <c r="L323" s="115"/>
      <c r="M323" s="37">
        <v>69.5</v>
      </c>
      <c r="N323" s="37"/>
      <c r="O323" s="680" t="s">
        <v>2261</v>
      </c>
      <c r="P323" s="37"/>
      <c r="Q323" s="37"/>
      <c r="R323" s="37"/>
      <c r="S323" s="37"/>
      <c r="T323" s="37"/>
      <c r="U323" s="37"/>
      <c r="V323" s="37"/>
      <c r="W323" s="37"/>
      <c r="X323" s="37"/>
      <c r="Y323" s="37"/>
      <c r="Z323" s="37"/>
      <c r="AA323" s="37"/>
      <c r="AB323" s="37"/>
      <c r="AC323" s="37"/>
      <c r="AD323" s="37"/>
      <c r="AE323" s="37"/>
      <c r="AF323" s="37"/>
      <c r="AG323" s="37"/>
      <c r="AH323" s="37"/>
      <c r="AI323" s="37"/>
      <c r="AJ323" s="37"/>
    </row>
    <row r="324" spans="1:36">
      <c r="A324" s="265">
        <v>44078</v>
      </c>
      <c r="B324" s="115" t="s">
        <v>281</v>
      </c>
      <c r="C324" s="37">
        <v>881295272</v>
      </c>
      <c r="D324" s="37"/>
      <c r="E324" s="115" t="s">
        <v>152</v>
      </c>
      <c r="F324" s="115" t="s">
        <v>140</v>
      </c>
      <c r="G324" s="115" t="s">
        <v>181</v>
      </c>
      <c r="H324" s="37"/>
      <c r="I324" s="37"/>
      <c r="J324" s="265">
        <v>44092</v>
      </c>
      <c r="K324" s="37"/>
      <c r="L324" s="37"/>
      <c r="M324" s="37"/>
      <c r="N324" s="37"/>
      <c r="O324" s="115" t="s">
        <v>638</v>
      </c>
      <c r="P324" s="37"/>
      <c r="Q324" s="37"/>
      <c r="R324" s="37"/>
      <c r="S324" s="37"/>
      <c r="T324" s="37"/>
      <c r="U324" s="37"/>
      <c r="V324" s="37"/>
      <c r="W324" s="37"/>
      <c r="X324" s="37"/>
      <c r="Y324" s="37"/>
      <c r="Z324" s="37"/>
      <c r="AA324" s="37"/>
      <c r="AB324" s="37"/>
      <c r="AC324" s="37"/>
      <c r="AD324" s="37"/>
      <c r="AE324" s="37"/>
      <c r="AF324" s="37"/>
      <c r="AG324" s="37"/>
      <c r="AH324" s="37"/>
      <c r="AI324" s="37"/>
      <c r="AJ324" s="37"/>
    </row>
    <row r="325" spans="1:36">
      <c r="A325" s="265">
        <v>44098</v>
      </c>
      <c r="B325" s="115" t="s">
        <v>156</v>
      </c>
      <c r="C325" s="331">
        <v>881876995</v>
      </c>
      <c r="D325" s="530">
        <v>729234283</v>
      </c>
      <c r="E325" s="115" t="s">
        <v>139</v>
      </c>
      <c r="F325" s="115" t="s">
        <v>140</v>
      </c>
      <c r="G325" s="115" t="s">
        <v>148</v>
      </c>
      <c r="H325" s="265"/>
      <c r="I325" s="265">
        <v>44104</v>
      </c>
      <c r="J325" s="265">
        <v>44116</v>
      </c>
      <c r="K325" s="115"/>
      <c r="L325" s="115"/>
      <c r="M325" s="37">
        <v>70</v>
      </c>
      <c r="N325" s="37"/>
      <c r="O325" s="680"/>
      <c r="P325" s="37"/>
      <c r="Q325" s="37"/>
      <c r="R325" s="37"/>
      <c r="S325" s="37"/>
      <c r="T325" s="37"/>
      <c r="U325" s="37"/>
      <c r="V325" s="37"/>
      <c r="W325" s="37"/>
      <c r="X325" s="37"/>
      <c r="Y325" s="37"/>
      <c r="Z325" s="37"/>
      <c r="AA325" s="37"/>
      <c r="AB325" s="37"/>
      <c r="AC325" s="37"/>
      <c r="AD325" s="37"/>
      <c r="AE325" s="37"/>
      <c r="AF325" s="37"/>
      <c r="AG325" s="37"/>
      <c r="AH325" s="37"/>
      <c r="AI325" s="37"/>
      <c r="AJ325" s="37"/>
    </row>
    <row r="326" spans="1:36">
      <c r="A326" s="265">
        <v>44078</v>
      </c>
      <c r="B326" s="115" t="s">
        <v>194</v>
      </c>
      <c r="C326" s="37">
        <v>880323348</v>
      </c>
      <c r="D326" s="37"/>
      <c r="E326" s="115" t="s">
        <v>152</v>
      </c>
      <c r="F326" s="115" t="s">
        <v>140</v>
      </c>
      <c r="G326" s="115" t="s">
        <v>142</v>
      </c>
      <c r="H326" s="265">
        <v>44078</v>
      </c>
      <c r="I326" s="37"/>
      <c r="J326" s="265">
        <v>44091</v>
      </c>
      <c r="K326" s="37"/>
      <c r="L326" s="115" t="s">
        <v>514</v>
      </c>
      <c r="M326" s="37"/>
      <c r="N326" s="37"/>
      <c r="O326" s="115" t="s">
        <v>638</v>
      </c>
      <c r="P326" s="37"/>
      <c r="Q326" s="37"/>
      <c r="R326" s="37"/>
      <c r="S326" s="37"/>
      <c r="T326" s="37"/>
      <c r="U326" s="37"/>
      <c r="V326" s="37"/>
      <c r="W326" s="37"/>
      <c r="X326" s="37"/>
      <c r="Y326" s="37"/>
      <c r="Z326" s="37"/>
      <c r="AA326" s="37"/>
      <c r="AB326" s="37"/>
      <c r="AC326" s="37"/>
      <c r="AD326" s="37"/>
      <c r="AE326" s="37"/>
      <c r="AF326" s="37"/>
      <c r="AG326" s="37"/>
      <c r="AH326" s="37"/>
      <c r="AI326" s="37"/>
      <c r="AJ326" s="37"/>
    </row>
    <row r="327" spans="1:36">
      <c r="A327" s="265">
        <v>44082</v>
      </c>
      <c r="B327" s="115" t="s">
        <v>149</v>
      </c>
      <c r="C327" s="37">
        <v>880018656</v>
      </c>
      <c r="D327" s="667" t="s">
        <v>10337</v>
      </c>
      <c r="E327" s="115" t="s">
        <v>152</v>
      </c>
      <c r="F327" s="115" t="s">
        <v>140</v>
      </c>
      <c r="G327" s="115" t="s">
        <v>142</v>
      </c>
      <c r="H327" s="265">
        <v>44082</v>
      </c>
      <c r="I327" s="265">
        <v>44082</v>
      </c>
      <c r="J327" s="265">
        <v>44092</v>
      </c>
      <c r="K327" s="115" t="s">
        <v>142</v>
      </c>
      <c r="L327" s="115"/>
      <c r="M327" s="37">
        <v>74.400000000000006</v>
      </c>
      <c r="N327" s="37"/>
      <c r="O327" s="727" t="s">
        <v>10264</v>
      </c>
      <c r="P327" s="37"/>
      <c r="Q327" s="37"/>
      <c r="R327" s="37"/>
      <c r="S327" s="37"/>
      <c r="T327" s="37"/>
      <c r="U327" s="37"/>
      <c r="V327" s="37"/>
      <c r="W327" s="37"/>
      <c r="X327" s="37"/>
      <c r="Y327" s="37"/>
      <c r="Z327" s="37"/>
      <c r="AA327" s="37"/>
      <c r="AB327" s="37"/>
      <c r="AC327" s="37"/>
      <c r="AD327" s="37"/>
      <c r="AE327" s="37"/>
      <c r="AF327" s="37"/>
      <c r="AG327" s="37"/>
      <c r="AH327" s="37"/>
      <c r="AI327" s="37"/>
      <c r="AJ327" s="37"/>
    </row>
    <row r="328" spans="1:36">
      <c r="A328" s="782">
        <v>44104</v>
      </c>
      <c r="B328" s="115" t="s">
        <v>194</v>
      </c>
      <c r="C328" s="331">
        <v>882390848</v>
      </c>
      <c r="D328" s="509" t="s">
        <v>4574</v>
      </c>
      <c r="E328" s="115" t="s">
        <v>152</v>
      </c>
      <c r="F328" s="115" t="s">
        <v>140</v>
      </c>
      <c r="G328" s="115" t="s">
        <v>142</v>
      </c>
      <c r="H328" s="265">
        <v>44091</v>
      </c>
      <c r="I328" s="265">
        <v>44104</v>
      </c>
      <c r="J328" s="505">
        <v>44104</v>
      </c>
      <c r="K328" s="115" t="s">
        <v>142</v>
      </c>
      <c r="L328" s="115"/>
      <c r="M328" s="521">
        <v>74.5</v>
      </c>
      <c r="N328" s="37"/>
      <c r="O328" s="680" t="s">
        <v>10321</v>
      </c>
      <c r="P328" s="37"/>
      <c r="Q328" s="37"/>
      <c r="R328" s="37"/>
      <c r="S328" s="37"/>
      <c r="T328" s="37"/>
      <c r="U328" s="37"/>
      <c r="V328" s="37"/>
      <c r="W328" s="37"/>
      <c r="X328" s="37"/>
      <c r="Y328" s="37"/>
      <c r="Z328" s="37"/>
      <c r="AA328" s="37"/>
      <c r="AB328" s="37"/>
      <c r="AC328" s="37"/>
      <c r="AD328" s="37"/>
      <c r="AE328" s="37"/>
      <c r="AF328" s="37"/>
      <c r="AG328" s="37"/>
      <c r="AH328" s="37"/>
      <c r="AI328" s="37"/>
      <c r="AJ328" s="37"/>
    </row>
    <row r="329" spans="1:36">
      <c r="A329" s="265">
        <v>44078</v>
      </c>
      <c r="B329" s="115" t="s">
        <v>194</v>
      </c>
      <c r="C329" s="37">
        <v>880393963</v>
      </c>
      <c r="D329" s="37"/>
      <c r="E329" s="115" t="s">
        <v>139</v>
      </c>
      <c r="F329" s="115" t="s">
        <v>100</v>
      </c>
      <c r="G329" s="115" t="s">
        <v>168</v>
      </c>
      <c r="H329" s="265">
        <v>44078</v>
      </c>
      <c r="I329" s="265"/>
      <c r="J329" s="665">
        <v>44092</v>
      </c>
      <c r="K329" s="37"/>
      <c r="L329" s="115" t="s">
        <v>263</v>
      </c>
      <c r="M329" s="37"/>
      <c r="N329" s="37"/>
      <c r="O329" s="115" t="s">
        <v>638</v>
      </c>
      <c r="P329" s="37"/>
      <c r="Q329" s="37"/>
      <c r="R329" s="37"/>
      <c r="S329" s="37"/>
      <c r="T329" s="37"/>
      <c r="U329" s="37"/>
      <c r="V329" s="37"/>
      <c r="W329" s="37"/>
      <c r="X329" s="37"/>
      <c r="Y329" s="37"/>
      <c r="Z329" s="37"/>
      <c r="AA329" s="37"/>
      <c r="AB329" s="37"/>
      <c r="AC329" s="37"/>
      <c r="AD329" s="37"/>
      <c r="AE329" s="37"/>
      <c r="AF329" s="37"/>
      <c r="AG329" s="37"/>
      <c r="AH329" s="37"/>
      <c r="AI329" s="37"/>
      <c r="AJ329" s="37"/>
    </row>
    <row r="330" spans="1:36">
      <c r="A330" s="666">
        <v>44047</v>
      </c>
      <c r="B330" s="115" t="s">
        <v>167</v>
      </c>
      <c r="C330" s="486">
        <v>881433759</v>
      </c>
      <c r="D330" s="109" t="s">
        <v>4644</v>
      </c>
      <c r="E330" s="115" t="s">
        <v>152</v>
      </c>
      <c r="F330" s="115" t="s">
        <v>181</v>
      </c>
      <c r="G330" s="115" t="s">
        <v>142</v>
      </c>
      <c r="H330" s="265">
        <v>44081</v>
      </c>
      <c r="I330" s="265">
        <v>44081</v>
      </c>
      <c r="J330" s="265"/>
      <c r="K330" s="115" t="s">
        <v>163</v>
      </c>
      <c r="L330" s="115" t="s">
        <v>353</v>
      </c>
      <c r="M330" s="37">
        <v>75</v>
      </c>
      <c r="N330" s="37"/>
      <c r="O330" s="115"/>
      <c r="P330" s="37"/>
      <c r="Q330" s="37"/>
      <c r="R330" s="37"/>
      <c r="S330" s="37"/>
      <c r="T330" s="37"/>
      <c r="U330" s="37"/>
      <c r="V330" s="37"/>
      <c r="W330" s="37"/>
      <c r="X330" s="37"/>
      <c r="Y330" s="37"/>
      <c r="Z330" s="37"/>
      <c r="AA330" s="37"/>
      <c r="AB330" s="37"/>
      <c r="AC330" s="37"/>
      <c r="AD330" s="37"/>
      <c r="AE330" s="37"/>
      <c r="AF330" s="37"/>
      <c r="AG330" s="37"/>
      <c r="AH330" s="37"/>
      <c r="AI330" s="37"/>
      <c r="AJ330" s="37"/>
    </row>
    <row r="331" spans="1:36">
      <c r="A331" s="265">
        <v>44081</v>
      </c>
      <c r="B331" s="115" t="s">
        <v>167</v>
      </c>
      <c r="C331" s="37">
        <v>880685031</v>
      </c>
      <c r="D331" s="109" t="s">
        <v>2997</v>
      </c>
      <c r="E331" s="115" t="s">
        <v>139</v>
      </c>
      <c r="F331" s="115" t="s">
        <v>140</v>
      </c>
      <c r="G331" s="115" t="s">
        <v>142</v>
      </c>
      <c r="H331" s="265">
        <v>44081</v>
      </c>
      <c r="I331" s="265">
        <v>44081</v>
      </c>
      <c r="J331" s="265"/>
      <c r="K331" s="115" t="s">
        <v>142</v>
      </c>
      <c r="L331" s="115">
        <v>0</v>
      </c>
      <c r="M331" s="37">
        <v>76.650000000000006</v>
      </c>
      <c r="N331" s="37"/>
      <c r="O331" s="115"/>
      <c r="P331" s="37"/>
      <c r="Q331" s="37"/>
      <c r="R331" s="37"/>
      <c r="S331" s="37"/>
      <c r="T331" s="37"/>
      <c r="U331" s="37"/>
      <c r="V331" s="37"/>
      <c r="W331" s="37"/>
      <c r="X331" s="37"/>
      <c r="Y331" s="37"/>
      <c r="Z331" s="37"/>
      <c r="AA331" s="37"/>
      <c r="AB331" s="37"/>
      <c r="AC331" s="37"/>
      <c r="AD331" s="37"/>
      <c r="AE331" s="37"/>
      <c r="AF331" s="37"/>
      <c r="AG331" s="37"/>
      <c r="AH331" s="37"/>
      <c r="AI331" s="37"/>
      <c r="AJ331" s="37"/>
    </row>
    <row r="332" spans="1:36">
      <c r="A332" s="265">
        <v>44098</v>
      </c>
      <c r="B332" s="115" t="s">
        <v>149</v>
      </c>
      <c r="C332" s="331">
        <v>881587782</v>
      </c>
      <c r="D332" s="517" t="s">
        <v>10338</v>
      </c>
      <c r="E332" s="115" t="s">
        <v>152</v>
      </c>
      <c r="F332" s="115" t="s">
        <v>140</v>
      </c>
      <c r="G332" s="115" t="s">
        <v>142</v>
      </c>
      <c r="H332" s="265"/>
      <c r="I332" s="265">
        <v>44098</v>
      </c>
      <c r="J332" s="265"/>
      <c r="K332" s="115" t="s">
        <v>142</v>
      </c>
      <c r="L332" s="115"/>
      <c r="M332" s="37">
        <v>76.650000000000006</v>
      </c>
      <c r="N332" s="37"/>
      <c r="O332" s="680" t="s">
        <v>10339</v>
      </c>
      <c r="P332" s="37"/>
      <c r="Q332" s="37"/>
      <c r="R332" s="37"/>
      <c r="S332" s="37"/>
      <c r="T332" s="37"/>
      <c r="U332" s="37"/>
      <c r="V332" s="37"/>
      <c r="W332" s="37"/>
      <c r="X332" s="37"/>
      <c r="Y332" s="37"/>
      <c r="Z332" s="37"/>
      <c r="AA332" s="37"/>
      <c r="AB332" s="37"/>
      <c r="AC332" s="37"/>
      <c r="AD332" s="37"/>
      <c r="AE332" s="37"/>
      <c r="AF332" s="37"/>
      <c r="AG332" s="37"/>
      <c r="AH332" s="37"/>
      <c r="AI332" s="37"/>
      <c r="AJ332" s="37"/>
    </row>
    <row r="333" spans="1:36">
      <c r="A333" s="782">
        <v>44104</v>
      </c>
      <c r="B333" s="115" t="s">
        <v>156</v>
      </c>
      <c r="C333" s="521">
        <v>880044740</v>
      </c>
      <c r="D333" s="534">
        <v>81241261</v>
      </c>
      <c r="E333" s="115" t="s">
        <v>152</v>
      </c>
      <c r="F333" s="115" t="s">
        <v>140</v>
      </c>
      <c r="G333" s="115" t="s">
        <v>142</v>
      </c>
      <c r="H333" s="265">
        <v>44104</v>
      </c>
      <c r="I333" s="265">
        <v>44104</v>
      </c>
      <c r="J333" s="265"/>
      <c r="K333" s="115" t="s">
        <v>142</v>
      </c>
      <c r="L333" s="115"/>
      <c r="M333" s="521">
        <v>79.5</v>
      </c>
      <c r="N333" s="37"/>
      <c r="O333" s="680"/>
      <c r="P333" s="37"/>
      <c r="Q333" s="37"/>
      <c r="R333" s="37"/>
      <c r="S333" s="37"/>
      <c r="T333" s="37"/>
      <c r="U333" s="37"/>
      <c r="V333" s="37"/>
      <c r="W333" s="37"/>
      <c r="X333" s="37"/>
      <c r="Y333" s="37"/>
      <c r="Z333" s="37"/>
      <c r="AA333" s="37"/>
      <c r="AB333" s="37"/>
      <c r="AC333" s="37"/>
      <c r="AD333" s="37"/>
      <c r="AE333" s="37"/>
      <c r="AF333" s="37"/>
      <c r="AG333" s="37"/>
      <c r="AH333" s="37"/>
      <c r="AI333" s="37"/>
      <c r="AJ333" s="37"/>
    </row>
    <row r="334" spans="1:36">
      <c r="A334" s="265">
        <v>44078</v>
      </c>
      <c r="B334" s="115" t="s">
        <v>154</v>
      </c>
      <c r="C334" s="37">
        <v>880438714</v>
      </c>
      <c r="D334" s="37"/>
      <c r="E334" s="115" t="s">
        <v>139</v>
      </c>
      <c r="F334" s="115" t="s">
        <v>140</v>
      </c>
      <c r="G334" s="115" t="s">
        <v>142</v>
      </c>
      <c r="H334" s="37"/>
      <c r="I334" s="37"/>
      <c r="J334" s="265">
        <v>44091</v>
      </c>
      <c r="K334" s="37"/>
      <c r="L334" s="37">
        <v>0</v>
      </c>
      <c r="M334" s="37"/>
      <c r="N334" s="37"/>
      <c r="O334" s="115" t="s">
        <v>492</v>
      </c>
      <c r="P334" s="37"/>
      <c r="Q334" s="37"/>
      <c r="R334" s="37"/>
      <c r="S334" s="37"/>
      <c r="T334" s="37"/>
      <c r="U334" s="37"/>
      <c r="V334" s="37"/>
      <c r="W334" s="37"/>
      <c r="X334" s="37"/>
      <c r="Y334" s="37"/>
      <c r="Z334" s="37"/>
      <c r="AA334" s="37"/>
      <c r="AB334" s="37"/>
      <c r="AC334" s="37"/>
      <c r="AD334" s="37"/>
      <c r="AE334" s="37"/>
      <c r="AF334" s="37"/>
      <c r="AG334" s="37"/>
      <c r="AH334" s="37"/>
      <c r="AI334" s="37"/>
      <c r="AJ334" s="37"/>
    </row>
    <row r="335" spans="1:36">
      <c r="A335" s="265">
        <v>44078</v>
      </c>
      <c r="B335" s="115" t="s">
        <v>227</v>
      </c>
      <c r="C335" s="37">
        <v>880226898</v>
      </c>
      <c r="D335" s="37"/>
      <c r="E335" s="115" t="s">
        <v>139</v>
      </c>
      <c r="F335" s="115" t="s">
        <v>140</v>
      </c>
      <c r="G335" s="115" t="s">
        <v>142</v>
      </c>
      <c r="H335" s="37"/>
      <c r="I335" s="37"/>
      <c r="J335" s="37"/>
      <c r="K335" s="37"/>
      <c r="L335" s="688">
        <v>100200</v>
      </c>
      <c r="M335" s="37"/>
      <c r="N335" s="37"/>
      <c r="O335" s="115" t="s">
        <v>10340</v>
      </c>
      <c r="P335" s="37">
        <v>1400</v>
      </c>
      <c r="Q335" s="37"/>
      <c r="R335" s="37"/>
      <c r="S335" s="37"/>
      <c r="T335" s="37"/>
      <c r="U335" s="37"/>
      <c r="V335" s="37"/>
      <c r="W335" s="37"/>
      <c r="X335" s="37"/>
      <c r="Y335" s="37"/>
      <c r="Z335" s="37"/>
      <c r="AA335" s="37"/>
      <c r="AB335" s="37"/>
      <c r="AC335" s="37"/>
      <c r="AD335" s="37"/>
      <c r="AE335" s="37"/>
      <c r="AF335" s="37"/>
      <c r="AG335" s="37"/>
      <c r="AH335" s="37"/>
      <c r="AI335" s="37"/>
      <c r="AJ335" s="37"/>
    </row>
    <row r="336" spans="1:36">
      <c r="A336" s="265">
        <v>44075</v>
      </c>
      <c r="B336" s="115" t="s">
        <v>156</v>
      </c>
      <c r="C336" s="37">
        <v>880909692</v>
      </c>
      <c r="D336" s="115"/>
      <c r="E336" s="115" t="s">
        <v>139</v>
      </c>
      <c r="F336" s="115" t="s">
        <v>140</v>
      </c>
      <c r="G336" s="115"/>
      <c r="H336" s="37"/>
      <c r="I336" s="265">
        <v>44083</v>
      </c>
      <c r="J336" s="265">
        <v>44089</v>
      </c>
      <c r="K336" s="115"/>
      <c r="L336" s="115">
        <v>100200</v>
      </c>
      <c r="M336" s="37">
        <v>80</v>
      </c>
      <c r="N336" s="115"/>
      <c r="O336" s="115"/>
      <c r="P336" s="115"/>
      <c r="Q336" s="37"/>
      <c r="R336" s="37"/>
      <c r="S336" s="37"/>
      <c r="T336" s="37"/>
      <c r="U336" s="37"/>
      <c r="V336" s="37"/>
      <c r="W336" s="37"/>
      <c r="X336" s="37"/>
      <c r="Y336" s="37"/>
      <c r="Z336" s="37"/>
      <c r="AA336" s="37"/>
      <c r="AB336" s="37"/>
      <c r="AC336" s="37"/>
      <c r="AD336" s="37"/>
      <c r="AE336" s="37"/>
      <c r="AF336" s="37"/>
      <c r="AG336" s="37"/>
      <c r="AH336" s="37"/>
      <c r="AI336" s="37"/>
      <c r="AJ336" s="37"/>
    </row>
    <row r="337" spans="1:36">
      <c r="A337" s="265">
        <v>44078</v>
      </c>
      <c r="B337" s="115" t="s">
        <v>146</v>
      </c>
      <c r="C337" s="37">
        <v>880037584</v>
      </c>
      <c r="D337" s="37"/>
      <c r="E337" s="115" t="s">
        <v>139</v>
      </c>
      <c r="F337" s="115" t="s">
        <v>147</v>
      </c>
      <c r="G337" s="37"/>
      <c r="H337" s="37"/>
      <c r="I337" s="37"/>
      <c r="J337" s="37"/>
      <c r="K337" s="37"/>
      <c r="L337" s="37"/>
      <c r="M337" s="37"/>
      <c r="N337" s="37"/>
      <c r="O337" s="37"/>
      <c r="P337" s="37"/>
      <c r="Q337" s="37"/>
      <c r="R337" s="37"/>
      <c r="S337" s="37"/>
      <c r="T337" s="37"/>
      <c r="U337" s="37"/>
      <c r="V337" s="37"/>
      <c r="W337" s="37"/>
      <c r="X337" s="37"/>
      <c r="Y337" s="37"/>
      <c r="Z337" s="37"/>
      <c r="AA337" s="37"/>
      <c r="AB337" s="37"/>
      <c r="AC337" s="37"/>
      <c r="AD337" s="37"/>
      <c r="AE337" s="37"/>
      <c r="AF337" s="37"/>
      <c r="AG337" s="37"/>
      <c r="AH337" s="37"/>
      <c r="AI337" s="37"/>
      <c r="AJ337" s="37"/>
    </row>
    <row r="338" spans="1:36">
      <c r="A338" s="265">
        <v>44078</v>
      </c>
      <c r="B338" s="115" t="s">
        <v>154</v>
      </c>
      <c r="C338" s="37">
        <v>880002749</v>
      </c>
      <c r="D338" s="37"/>
      <c r="E338" s="115" t="s">
        <v>139</v>
      </c>
      <c r="F338" s="115" t="s">
        <v>100</v>
      </c>
      <c r="G338" s="37"/>
      <c r="H338" s="37"/>
      <c r="I338" s="37"/>
      <c r="J338" s="265">
        <v>44099</v>
      </c>
      <c r="K338" s="37"/>
      <c r="L338" s="37"/>
      <c r="M338" s="37"/>
      <c r="N338" s="37"/>
      <c r="O338" s="37"/>
      <c r="P338" s="37"/>
      <c r="Q338" s="37"/>
      <c r="R338" s="37"/>
      <c r="S338" s="37"/>
      <c r="T338" s="37"/>
      <c r="U338" s="37"/>
      <c r="V338" s="37"/>
      <c r="W338" s="37"/>
      <c r="X338" s="37"/>
      <c r="Y338" s="37"/>
      <c r="Z338" s="37"/>
      <c r="AA338" s="37"/>
      <c r="AB338" s="37"/>
      <c r="AC338" s="37"/>
      <c r="AD338" s="37"/>
      <c r="AE338" s="37"/>
      <c r="AF338" s="37"/>
      <c r="AG338" s="37"/>
      <c r="AH338" s="37"/>
      <c r="AI338" s="37"/>
      <c r="AJ338" s="37"/>
    </row>
    <row r="339" spans="1:36">
      <c r="A339" s="265">
        <v>44078</v>
      </c>
      <c r="B339" s="115" t="s">
        <v>175</v>
      </c>
      <c r="C339" s="37">
        <v>882239443</v>
      </c>
      <c r="D339" s="109" t="s">
        <v>10341</v>
      </c>
      <c r="E339" s="115" t="s">
        <v>139</v>
      </c>
      <c r="F339" s="115" t="s">
        <v>140</v>
      </c>
      <c r="G339" s="115" t="s">
        <v>142</v>
      </c>
      <c r="H339" s="37"/>
      <c r="I339" s="37"/>
      <c r="J339" s="265">
        <v>44090</v>
      </c>
      <c r="K339" s="37"/>
      <c r="L339" s="37">
        <v>0</v>
      </c>
      <c r="M339" s="37"/>
      <c r="N339" s="37"/>
      <c r="O339" s="115" t="s">
        <v>10342</v>
      </c>
      <c r="P339" s="37"/>
      <c r="Q339" s="37"/>
      <c r="R339" s="37"/>
      <c r="S339" s="37"/>
      <c r="T339" s="37"/>
      <c r="U339" s="37"/>
      <c r="V339" s="37"/>
      <c r="W339" s="37"/>
      <c r="X339" s="37"/>
      <c r="Y339" s="37"/>
      <c r="Z339" s="37"/>
      <c r="AA339" s="37"/>
      <c r="AB339" s="37"/>
      <c r="AC339" s="37"/>
      <c r="AD339" s="37"/>
      <c r="AE339" s="37"/>
      <c r="AF339" s="37"/>
      <c r="AG339" s="37"/>
      <c r="AH339" s="37"/>
      <c r="AI339" s="37"/>
      <c r="AJ339" s="37"/>
    </row>
    <row r="340" spans="1:36">
      <c r="A340" s="265">
        <v>44078</v>
      </c>
      <c r="B340" s="115" t="s">
        <v>194</v>
      </c>
      <c r="C340" s="37">
        <v>881997261</v>
      </c>
      <c r="D340" s="37"/>
      <c r="E340" s="115" t="s">
        <v>139</v>
      </c>
      <c r="F340" s="115" t="s">
        <v>100</v>
      </c>
      <c r="G340" s="115" t="s">
        <v>200</v>
      </c>
      <c r="H340" s="37"/>
      <c r="I340" s="37"/>
      <c r="J340" s="265">
        <v>44092</v>
      </c>
      <c r="K340" s="37"/>
      <c r="L340" s="115" t="s">
        <v>373</v>
      </c>
      <c r="M340" s="37"/>
      <c r="N340" s="37"/>
      <c r="O340" s="115" t="s">
        <v>638</v>
      </c>
      <c r="P340" s="37"/>
      <c r="Q340" s="37"/>
      <c r="R340" s="37"/>
      <c r="S340" s="37"/>
      <c r="T340" s="37"/>
      <c r="U340" s="37"/>
      <c r="V340" s="37"/>
      <c r="W340" s="37"/>
      <c r="X340" s="37"/>
      <c r="Y340" s="37"/>
      <c r="Z340" s="37"/>
      <c r="AA340" s="37"/>
      <c r="AB340" s="37"/>
      <c r="AC340" s="37"/>
      <c r="AD340" s="37"/>
      <c r="AE340" s="37"/>
      <c r="AF340" s="37"/>
      <c r="AG340" s="37"/>
      <c r="AH340" s="37"/>
      <c r="AI340" s="37"/>
      <c r="AJ340" s="37"/>
    </row>
    <row r="341" spans="1:36">
      <c r="A341" s="265">
        <v>44078</v>
      </c>
      <c r="B341" s="115" t="s">
        <v>154</v>
      </c>
      <c r="C341" s="37">
        <v>882172184</v>
      </c>
      <c r="D341" s="37"/>
      <c r="E341" s="115" t="s">
        <v>139</v>
      </c>
      <c r="F341" s="115" t="s">
        <v>100</v>
      </c>
      <c r="G341" s="115"/>
      <c r="H341" s="37"/>
      <c r="I341" s="37"/>
      <c r="J341" s="265">
        <v>44092</v>
      </c>
      <c r="K341" s="37"/>
      <c r="L341" s="115"/>
      <c r="M341" s="37"/>
      <c r="N341" s="37"/>
      <c r="O341" s="115"/>
      <c r="P341" s="37"/>
      <c r="Q341" s="37"/>
      <c r="R341" s="37"/>
      <c r="S341" s="37"/>
      <c r="T341" s="37"/>
      <c r="U341" s="37"/>
      <c r="V341" s="37"/>
      <c r="W341" s="37"/>
      <c r="X341" s="37"/>
      <c r="Y341" s="37"/>
      <c r="Z341" s="37"/>
      <c r="AA341" s="37"/>
      <c r="AB341" s="37"/>
      <c r="AC341" s="37"/>
      <c r="AD341" s="37"/>
      <c r="AE341" s="37"/>
      <c r="AF341" s="37"/>
      <c r="AG341" s="37"/>
      <c r="AH341" s="37"/>
      <c r="AI341" s="37"/>
      <c r="AJ341" s="37"/>
    </row>
    <row r="342" spans="1:36">
      <c r="A342" s="265">
        <v>44075</v>
      </c>
      <c r="B342" s="115" t="s">
        <v>175</v>
      </c>
      <c r="C342" s="37">
        <v>880554155</v>
      </c>
      <c r="D342" s="115"/>
      <c r="E342" s="115" t="s">
        <v>139</v>
      </c>
      <c r="F342" s="115" t="s">
        <v>100</v>
      </c>
      <c r="G342" s="115" t="s">
        <v>294</v>
      </c>
      <c r="H342" s="37"/>
      <c r="I342" s="265">
        <v>44076</v>
      </c>
      <c r="J342" s="37"/>
      <c r="K342" s="115" t="s">
        <v>294</v>
      </c>
      <c r="L342" s="115" t="s">
        <v>169</v>
      </c>
      <c r="M342" s="37">
        <v>80</v>
      </c>
      <c r="N342" s="115"/>
      <c r="O342" s="115" t="s">
        <v>2280</v>
      </c>
      <c r="P342" s="37"/>
      <c r="Q342" s="37"/>
      <c r="R342" s="37"/>
      <c r="S342" s="37"/>
      <c r="T342" s="37"/>
      <c r="U342" s="37"/>
      <c r="V342" s="37"/>
      <c r="W342" s="37"/>
      <c r="X342" s="37"/>
      <c r="Y342" s="37"/>
      <c r="Z342" s="37"/>
      <c r="AA342" s="37"/>
      <c r="AB342" s="37"/>
      <c r="AC342" s="37"/>
      <c r="AD342" s="37"/>
      <c r="AE342" s="37"/>
      <c r="AF342" s="37"/>
      <c r="AG342" s="37"/>
      <c r="AH342" s="37"/>
      <c r="AI342" s="37"/>
      <c r="AJ342" s="37"/>
    </row>
    <row r="343" spans="1:36">
      <c r="A343" s="265">
        <v>44078</v>
      </c>
      <c r="B343" s="115" t="s">
        <v>154</v>
      </c>
      <c r="C343" s="37">
        <v>881342395</v>
      </c>
      <c r="D343" s="37"/>
      <c r="E343" s="115" t="s">
        <v>139</v>
      </c>
      <c r="F343" s="115" t="s">
        <v>100</v>
      </c>
      <c r="G343" s="115"/>
      <c r="H343" s="37"/>
      <c r="I343" s="37"/>
      <c r="J343" s="265">
        <v>44091</v>
      </c>
      <c r="K343" s="37"/>
      <c r="L343" s="115"/>
      <c r="M343" s="37"/>
      <c r="N343" s="37"/>
      <c r="O343" s="115"/>
      <c r="P343" s="37"/>
      <c r="Q343" s="37"/>
      <c r="R343" s="37"/>
      <c r="S343" s="37"/>
      <c r="T343" s="37"/>
      <c r="U343" s="37"/>
      <c r="V343" s="37"/>
      <c r="W343" s="37"/>
      <c r="X343" s="37"/>
      <c r="Y343" s="37"/>
      <c r="Z343" s="37"/>
      <c r="AA343" s="37"/>
      <c r="AB343" s="37"/>
      <c r="AC343" s="37"/>
      <c r="AD343" s="37"/>
      <c r="AE343" s="37"/>
      <c r="AF343" s="37"/>
      <c r="AG343" s="37"/>
      <c r="AH343" s="37"/>
      <c r="AI343" s="37"/>
      <c r="AJ343" s="37"/>
    </row>
    <row r="344" spans="1:36">
      <c r="A344" s="265">
        <v>44075</v>
      </c>
      <c r="B344" s="115" t="s">
        <v>175</v>
      </c>
      <c r="C344" s="37">
        <v>880554155</v>
      </c>
      <c r="D344" s="115"/>
      <c r="E344" s="115" t="s">
        <v>139</v>
      </c>
      <c r="F344" s="115" t="s">
        <v>100</v>
      </c>
      <c r="G344" s="115" t="s">
        <v>294</v>
      </c>
      <c r="H344" s="265">
        <v>44091</v>
      </c>
      <c r="I344" s="265">
        <v>44102</v>
      </c>
      <c r="J344" s="37"/>
      <c r="K344" s="115" t="s">
        <v>294</v>
      </c>
      <c r="L344" s="115"/>
      <c r="M344" s="37">
        <v>80</v>
      </c>
      <c r="N344" s="115"/>
      <c r="O344" s="115" t="s">
        <v>2251</v>
      </c>
      <c r="P344" s="37"/>
      <c r="Q344" s="37"/>
      <c r="R344" s="37"/>
      <c r="S344" s="37"/>
      <c r="T344" s="37"/>
      <c r="U344" s="37"/>
      <c r="V344" s="37"/>
      <c r="W344" s="37"/>
      <c r="X344" s="37"/>
      <c r="Y344" s="37"/>
      <c r="Z344" s="37"/>
      <c r="AA344" s="37"/>
      <c r="AB344" s="37"/>
      <c r="AC344" s="37"/>
      <c r="AD344" s="37"/>
      <c r="AE344" s="37"/>
      <c r="AF344" s="37"/>
      <c r="AG344" s="37"/>
      <c r="AH344" s="37"/>
      <c r="AI344" s="37"/>
      <c r="AJ344" s="37"/>
    </row>
    <row r="345" spans="1:36">
      <c r="A345" s="265">
        <v>44078</v>
      </c>
      <c r="B345" s="115" t="s">
        <v>156</v>
      </c>
      <c r="C345" s="37">
        <v>881085665</v>
      </c>
      <c r="D345" s="667" t="s">
        <v>10343</v>
      </c>
      <c r="E345" s="115" t="s">
        <v>139</v>
      </c>
      <c r="F345" s="115" t="s">
        <v>140</v>
      </c>
      <c r="G345" s="115"/>
      <c r="H345" s="37"/>
      <c r="I345" s="37"/>
      <c r="J345" s="265">
        <v>44091</v>
      </c>
      <c r="K345" s="37"/>
      <c r="L345" s="115" t="s">
        <v>415</v>
      </c>
      <c r="M345" s="37"/>
      <c r="N345" s="37"/>
      <c r="O345" s="115"/>
      <c r="P345" s="37"/>
      <c r="Q345" s="37"/>
      <c r="R345" s="37"/>
      <c r="S345" s="37"/>
      <c r="T345" s="37"/>
      <c r="U345" s="37"/>
      <c r="V345" s="37"/>
      <c r="W345" s="37"/>
      <c r="X345" s="37"/>
      <c r="Y345" s="37"/>
      <c r="Z345" s="37"/>
      <c r="AA345" s="37"/>
      <c r="AB345" s="37"/>
      <c r="AC345" s="37"/>
      <c r="AD345" s="37"/>
      <c r="AE345" s="37"/>
      <c r="AF345" s="37"/>
      <c r="AG345" s="37"/>
      <c r="AH345" s="37"/>
      <c r="AI345" s="37"/>
      <c r="AJ345" s="37"/>
    </row>
    <row r="346" spans="1:36">
      <c r="A346" s="265">
        <v>44078</v>
      </c>
      <c r="B346" s="115" t="s">
        <v>149</v>
      </c>
      <c r="C346" s="37">
        <v>880148392</v>
      </c>
      <c r="D346" s="37"/>
      <c r="E346" s="115" t="s">
        <v>139</v>
      </c>
      <c r="F346" s="115" t="s">
        <v>140</v>
      </c>
      <c r="G346" s="115" t="s">
        <v>142</v>
      </c>
      <c r="H346" s="37"/>
      <c r="I346" s="37"/>
      <c r="J346" s="265">
        <v>44092</v>
      </c>
      <c r="K346" s="37"/>
      <c r="L346" s="783">
        <v>200500</v>
      </c>
      <c r="M346" s="37"/>
      <c r="N346" s="37"/>
      <c r="O346" s="115" t="s">
        <v>251</v>
      </c>
      <c r="P346" s="37"/>
      <c r="Q346" s="37"/>
      <c r="R346" s="37"/>
      <c r="S346" s="37"/>
      <c r="T346" s="37"/>
      <c r="U346" s="37"/>
      <c r="V346" s="37"/>
      <c r="W346" s="37"/>
      <c r="X346" s="37"/>
      <c r="Y346" s="37"/>
      <c r="Z346" s="37"/>
      <c r="AA346" s="37"/>
      <c r="AB346" s="37"/>
      <c r="AC346" s="37"/>
      <c r="AD346" s="37"/>
      <c r="AE346" s="37"/>
      <c r="AF346" s="37"/>
      <c r="AG346" s="37"/>
      <c r="AH346" s="37"/>
      <c r="AI346" s="37"/>
      <c r="AJ346" s="37"/>
    </row>
    <row r="347" spans="1:36">
      <c r="A347" s="265">
        <v>44078</v>
      </c>
      <c r="B347" s="115" t="s">
        <v>138</v>
      </c>
      <c r="C347" s="37">
        <v>880214933</v>
      </c>
      <c r="D347" s="37"/>
      <c r="E347" s="115" t="s">
        <v>139</v>
      </c>
      <c r="F347" s="115" t="s">
        <v>140</v>
      </c>
      <c r="G347" s="115" t="s">
        <v>142</v>
      </c>
      <c r="H347" s="37"/>
      <c r="I347" s="37"/>
      <c r="J347" s="265">
        <v>44092</v>
      </c>
      <c r="K347" s="37"/>
      <c r="L347" s="115">
        <v>0</v>
      </c>
      <c r="M347" s="37"/>
      <c r="N347" s="37"/>
      <c r="O347" s="115" t="s">
        <v>210</v>
      </c>
      <c r="P347" s="37"/>
      <c r="Q347" s="37"/>
      <c r="R347" s="37"/>
      <c r="S347" s="37"/>
      <c r="T347" s="37"/>
      <c r="U347" s="37"/>
      <c r="V347" s="37"/>
      <c r="W347" s="37"/>
      <c r="X347" s="37"/>
      <c r="Y347" s="37"/>
      <c r="Z347" s="37"/>
      <c r="AA347" s="37"/>
      <c r="AB347" s="37"/>
      <c r="AC347" s="37"/>
      <c r="AD347" s="37"/>
      <c r="AE347" s="37"/>
      <c r="AF347" s="37"/>
      <c r="AG347" s="37"/>
      <c r="AH347" s="37"/>
      <c r="AI347" s="37"/>
      <c r="AJ347" s="37"/>
    </row>
    <row r="348" spans="1:36">
      <c r="A348" s="265">
        <v>44078</v>
      </c>
      <c r="B348" s="115" t="s">
        <v>156</v>
      </c>
      <c r="C348" s="37">
        <v>880228253</v>
      </c>
      <c r="D348" s="667" t="s">
        <v>10344</v>
      </c>
      <c r="E348" s="115" t="s">
        <v>139</v>
      </c>
      <c r="F348" s="115" t="s">
        <v>140</v>
      </c>
      <c r="G348" s="115" t="s">
        <v>168</v>
      </c>
      <c r="H348" s="37"/>
      <c r="I348" s="37"/>
      <c r="J348" s="265">
        <v>44092</v>
      </c>
      <c r="K348" s="37"/>
      <c r="L348" s="115">
        <v>0</v>
      </c>
      <c r="M348" s="37"/>
      <c r="N348" s="37"/>
      <c r="O348" s="115"/>
      <c r="P348" s="37"/>
      <c r="Q348" s="37"/>
      <c r="R348" s="37"/>
      <c r="S348" s="37"/>
      <c r="T348" s="37"/>
      <c r="U348" s="37"/>
      <c r="V348" s="37"/>
      <c r="W348" s="37"/>
      <c r="X348" s="37"/>
      <c r="Y348" s="37"/>
      <c r="Z348" s="37"/>
      <c r="AA348" s="37"/>
      <c r="AB348" s="37"/>
      <c r="AC348" s="37"/>
      <c r="AD348" s="37"/>
      <c r="AE348" s="37"/>
      <c r="AF348" s="37"/>
      <c r="AG348" s="37"/>
      <c r="AH348" s="37"/>
      <c r="AI348" s="37"/>
      <c r="AJ348" s="37"/>
    </row>
    <row r="349" spans="1:36">
      <c r="A349" s="265">
        <v>44078</v>
      </c>
      <c r="B349" s="115" t="s">
        <v>149</v>
      </c>
      <c r="C349" s="37">
        <v>880109564</v>
      </c>
      <c r="D349" s="37"/>
      <c r="E349" s="115" t="s">
        <v>139</v>
      </c>
      <c r="F349" s="115" t="s">
        <v>140</v>
      </c>
      <c r="G349" s="115" t="s">
        <v>10345</v>
      </c>
      <c r="H349" s="37"/>
      <c r="I349" s="37"/>
      <c r="J349" s="265">
        <v>44095</v>
      </c>
      <c r="K349" s="37"/>
      <c r="L349" s="783">
        <v>200500</v>
      </c>
      <c r="M349" s="37"/>
      <c r="N349" s="37"/>
      <c r="O349" s="115"/>
      <c r="P349" s="37"/>
      <c r="Q349" s="37"/>
      <c r="R349" s="37"/>
      <c r="S349" s="37"/>
      <c r="T349" s="37"/>
      <c r="U349" s="37"/>
      <c r="V349" s="37"/>
      <c r="W349" s="37"/>
      <c r="X349" s="37"/>
      <c r="Y349" s="37"/>
      <c r="Z349" s="37"/>
      <c r="AA349" s="37"/>
      <c r="AB349" s="37"/>
      <c r="AC349" s="37"/>
      <c r="AD349" s="37"/>
      <c r="AE349" s="37"/>
      <c r="AF349" s="37"/>
      <c r="AG349" s="37"/>
      <c r="AH349" s="37"/>
      <c r="AI349" s="37"/>
      <c r="AJ349" s="37"/>
    </row>
    <row r="350" spans="1:36">
      <c r="A350" s="265">
        <v>44081</v>
      </c>
      <c r="B350" s="115" t="s">
        <v>175</v>
      </c>
      <c r="C350" s="37">
        <v>880532085</v>
      </c>
      <c r="D350" s="115">
        <v>237816908</v>
      </c>
      <c r="E350" s="115" t="s">
        <v>139</v>
      </c>
      <c r="F350" s="115" t="s">
        <v>100</v>
      </c>
      <c r="G350" s="115" t="s">
        <v>273</v>
      </c>
      <c r="H350" s="37"/>
      <c r="I350" s="265">
        <v>44095</v>
      </c>
      <c r="J350" s="265"/>
      <c r="K350" s="115" t="s">
        <v>273</v>
      </c>
      <c r="L350" s="115"/>
      <c r="M350" s="37">
        <v>80</v>
      </c>
      <c r="N350" s="115"/>
      <c r="O350" s="115" t="s">
        <v>2227</v>
      </c>
      <c r="P350" s="115"/>
      <c r="Q350" s="37"/>
      <c r="R350" s="37"/>
      <c r="S350" s="37"/>
      <c r="T350" s="37"/>
      <c r="U350" s="37"/>
      <c r="V350" s="37"/>
      <c r="W350" s="37"/>
      <c r="X350" s="37"/>
      <c r="Y350" s="37"/>
      <c r="Z350" s="37"/>
      <c r="AA350" s="37"/>
      <c r="AB350" s="37"/>
      <c r="AC350" s="37"/>
      <c r="AD350" s="37"/>
      <c r="AE350" s="37"/>
      <c r="AF350" s="37"/>
      <c r="AG350" s="37"/>
      <c r="AH350" s="37"/>
      <c r="AI350" s="37"/>
      <c r="AJ350" s="37"/>
    </row>
    <row r="351" spans="1:36">
      <c r="A351" s="665">
        <v>44078</v>
      </c>
      <c r="B351" s="115" t="s">
        <v>154</v>
      </c>
      <c r="C351" s="37">
        <v>882017278</v>
      </c>
      <c r="D351" s="37"/>
      <c r="E351" s="115" t="s">
        <v>152</v>
      </c>
      <c r="F351" s="115" t="s">
        <v>150</v>
      </c>
      <c r="G351" s="115"/>
      <c r="H351" s="37"/>
      <c r="I351" s="37"/>
      <c r="J351" s="265">
        <v>44091</v>
      </c>
      <c r="K351" s="37"/>
      <c r="L351" s="783">
        <v>100200</v>
      </c>
      <c r="M351" s="37"/>
      <c r="N351" s="37"/>
      <c r="O351" s="115"/>
      <c r="P351" s="37"/>
      <c r="Q351" s="37"/>
      <c r="R351" s="37"/>
      <c r="S351" s="37"/>
      <c r="T351" s="37"/>
      <c r="U351" s="37"/>
      <c r="V351" s="37"/>
      <c r="W351" s="37"/>
      <c r="X351" s="37"/>
      <c r="Y351" s="37"/>
      <c r="Z351" s="37"/>
      <c r="AA351" s="37"/>
      <c r="AB351" s="37"/>
      <c r="AC351" s="37"/>
      <c r="AD351" s="37"/>
      <c r="AE351" s="37"/>
      <c r="AF351" s="37"/>
      <c r="AG351" s="37"/>
      <c r="AH351" s="37"/>
      <c r="AI351" s="37"/>
      <c r="AJ351" s="37"/>
    </row>
    <row r="352" spans="1:36">
      <c r="A352" s="265">
        <v>44088</v>
      </c>
      <c r="B352" s="115" t="s">
        <v>138</v>
      </c>
      <c r="C352" s="331">
        <v>880041589</v>
      </c>
      <c r="D352" s="37">
        <v>1259841</v>
      </c>
      <c r="E352" s="115" t="s">
        <v>139</v>
      </c>
      <c r="F352" s="115" t="s">
        <v>5954</v>
      </c>
      <c r="G352" s="115" t="s">
        <v>327</v>
      </c>
      <c r="H352" s="37"/>
      <c r="I352" s="265">
        <v>44088</v>
      </c>
      <c r="J352" s="265">
        <v>44103</v>
      </c>
      <c r="K352" s="115" t="s">
        <v>181</v>
      </c>
      <c r="L352" s="115"/>
      <c r="M352" s="37">
        <v>80.489999999999995</v>
      </c>
      <c r="N352" s="37"/>
      <c r="O352" s="115" t="s">
        <v>10346</v>
      </c>
      <c r="P352" s="37"/>
      <c r="Q352" s="265">
        <v>44087</v>
      </c>
      <c r="R352" s="37">
        <v>5299.2</v>
      </c>
      <c r="S352" s="37"/>
      <c r="T352" s="37"/>
      <c r="U352" s="37"/>
      <c r="V352" s="37"/>
      <c r="W352" s="37"/>
      <c r="X352" s="37"/>
      <c r="Y352" s="37"/>
      <c r="Z352" s="37"/>
      <c r="AA352" s="37"/>
      <c r="AB352" s="37"/>
      <c r="AC352" s="37"/>
      <c r="AD352" s="37"/>
      <c r="AE352" s="37"/>
      <c r="AF352" s="37"/>
      <c r="AG352" s="37"/>
      <c r="AH352" s="37"/>
      <c r="AI352" s="37"/>
      <c r="AJ352" s="37"/>
    </row>
    <row r="353" spans="1:36">
      <c r="A353" s="265">
        <v>44078</v>
      </c>
      <c r="B353" s="115" t="s">
        <v>167</v>
      </c>
      <c r="C353" s="37">
        <v>880007879</v>
      </c>
      <c r="D353" s="37">
        <v>924283329</v>
      </c>
      <c r="E353" s="115" t="s">
        <v>139</v>
      </c>
      <c r="F353" s="115" t="s">
        <v>140</v>
      </c>
      <c r="G353" s="115" t="s">
        <v>340</v>
      </c>
      <c r="H353" s="37"/>
      <c r="I353" s="37"/>
      <c r="J353" s="265"/>
      <c r="K353" s="115" t="s">
        <v>10347</v>
      </c>
      <c r="L353" s="115" t="s">
        <v>373</v>
      </c>
      <c r="M353" s="37"/>
      <c r="N353" s="37"/>
      <c r="O353" s="115" t="s">
        <v>10348</v>
      </c>
      <c r="P353" s="37"/>
      <c r="Q353" s="37"/>
      <c r="R353" s="37"/>
      <c r="S353" s="37"/>
      <c r="T353" s="37"/>
      <c r="U353" s="37"/>
      <c r="V353" s="37"/>
      <c r="W353" s="37"/>
      <c r="X353" s="37"/>
      <c r="Y353" s="37"/>
      <c r="Z353" s="37"/>
      <c r="AA353" s="37"/>
      <c r="AB353" s="37"/>
      <c r="AC353" s="37"/>
      <c r="AD353" s="37"/>
      <c r="AE353" s="37"/>
      <c r="AF353" s="37"/>
      <c r="AG353" s="37"/>
      <c r="AH353" s="37"/>
      <c r="AI353" s="37"/>
      <c r="AJ353" s="37"/>
    </row>
    <row r="354" spans="1:36">
      <c r="A354" s="265">
        <v>44078</v>
      </c>
      <c r="B354" s="115" t="s">
        <v>146</v>
      </c>
      <c r="C354" s="37">
        <v>880216716</v>
      </c>
      <c r="D354" s="37">
        <v>2805178905</v>
      </c>
      <c r="E354" s="115" t="s">
        <v>139</v>
      </c>
      <c r="F354" s="115" t="s">
        <v>100</v>
      </c>
      <c r="G354" s="115"/>
      <c r="H354" s="37"/>
      <c r="I354" s="265">
        <v>44078</v>
      </c>
      <c r="J354" s="265"/>
      <c r="K354" s="115" t="s">
        <v>190</v>
      </c>
      <c r="L354" s="115" t="s">
        <v>188</v>
      </c>
      <c r="M354" s="37">
        <v>84</v>
      </c>
      <c r="N354" s="37"/>
      <c r="O354" s="680" t="s">
        <v>10349</v>
      </c>
      <c r="P354" s="37"/>
      <c r="Q354" s="37"/>
      <c r="R354" s="37"/>
      <c r="S354" s="37"/>
      <c r="T354" s="37"/>
      <c r="U354" s="37"/>
      <c r="V354" s="37"/>
      <c r="W354" s="37"/>
      <c r="X354" s="37"/>
      <c r="Y354" s="37"/>
      <c r="Z354" s="37"/>
      <c r="AA354" s="37"/>
      <c r="AB354" s="37"/>
      <c r="AC354" s="37"/>
      <c r="AD354" s="37"/>
      <c r="AE354" s="37"/>
      <c r="AF354" s="37"/>
      <c r="AG354" s="37"/>
      <c r="AH354" s="37"/>
      <c r="AI354" s="37"/>
      <c r="AJ354" s="37"/>
    </row>
    <row r="355" spans="1:36">
      <c r="A355" s="782">
        <v>44104</v>
      </c>
      <c r="B355" s="115" t="s">
        <v>149</v>
      </c>
      <c r="C355" s="331">
        <v>880005338</v>
      </c>
      <c r="D355" s="509"/>
      <c r="E355" s="115" t="s">
        <v>139</v>
      </c>
      <c r="F355" s="115" t="s">
        <v>140</v>
      </c>
      <c r="G355" s="115" t="s">
        <v>190</v>
      </c>
      <c r="H355" s="265"/>
      <c r="I355" s="265">
        <v>44104</v>
      </c>
      <c r="J355" s="265"/>
      <c r="K355" s="115" t="s">
        <v>190</v>
      </c>
      <c r="L355" s="115"/>
      <c r="M355" s="521">
        <v>84</v>
      </c>
      <c r="N355" s="37"/>
      <c r="O355" s="680" t="s">
        <v>2265</v>
      </c>
      <c r="P355" s="37"/>
      <c r="Q355" s="37"/>
      <c r="R355" s="37"/>
      <c r="S355" s="37"/>
      <c r="T355" s="37"/>
      <c r="U355" s="37"/>
      <c r="V355" s="37"/>
      <c r="W355" s="37"/>
      <c r="X355" s="37"/>
      <c r="Y355" s="37"/>
      <c r="Z355" s="37"/>
      <c r="AA355" s="37"/>
      <c r="AB355" s="37"/>
      <c r="AC355" s="37"/>
      <c r="AD355" s="37"/>
      <c r="AE355" s="37"/>
      <c r="AF355" s="37"/>
      <c r="AG355" s="37"/>
      <c r="AH355" s="37"/>
      <c r="AI355" s="37"/>
      <c r="AJ355" s="37"/>
    </row>
    <row r="356" spans="1:36">
      <c r="A356" s="265">
        <v>44082</v>
      </c>
      <c r="B356" s="115" t="s">
        <v>156</v>
      </c>
      <c r="C356" s="37">
        <v>880004859</v>
      </c>
      <c r="D356" s="115"/>
      <c r="E356" s="115" t="s">
        <v>139</v>
      </c>
      <c r="F356" s="115" t="s">
        <v>140</v>
      </c>
      <c r="G356" s="115" t="s">
        <v>142</v>
      </c>
      <c r="H356" s="37"/>
      <c r="I356" s="265">
        <v>44099</v>
      </c>
      <c r="J356" s="265">
        <v>44104</v>
      </c>
      <c r="K356" s="37"/>
      <c r="L356" s="115"/>
      <c r="M356" s="37">
        <v>85.5</v>
      </c>
      <c r="N356" s="37"/>
      <c r="O356" s="115"/>
      <c r="P356" s="37"/>
      <c r="Q356" s="37"/>
      <c r="R356" s="37"/>
      <c r="S356" s="37"/>
      <c r="T356" s="37"/>
      <c r="U356" s="37"/>
      <c r="V356" s="37"/>
      <c r="W356" s="37"/>
      <c r="X356" s="37"/>
      <c r="Y356" s="37"/>
      <c r="Z356" s="37"/>
      <c r="AA356" s="37"/>
      <c r="AB356" s="37"/>
      <c r="AC356" s="37"/>
      <c r="AD356" s="37"/>
      <c r="AE356" s="37"/>
      <c r="AF356" s="37"/>
      <c r="AG356" s="37"/>
      <c r="AH356" s="37"/>
      <c r="AI356" s="37"/>
      <c r="AJ356" s="37"/>
    </row>
    <row r="357" spans="1:36">
      <c r="A357" s="265">
        <v>44078</v>
      </c>
      <c r="B357" s="115" t="s">
        <v>194</v>
      </c>
      <c r="C357" s="37">
        <v>882037632</v>
      </c>
      <c r="D357" s="37"/>
      <c r="E357" s="115" t="s">
        <v>139</v>
      </c>
      <c r="F357" s="115" t="s">
        <v>100</v>
      </c>
      <c r="G357" s="115"/>
      <c r="H357" s="37"/>
      <c r="I357" s="37"/>
      <c r="J357" s="265">
        <v>44089</v>
      </c>
      <c r="K357" s="37"/>
      <c r="L357" s="115"/>
      <c r="M357" s="37"/>
      <c r="N357" s="37"/>
      <c r="O357" s="115"/>
      <c r="P357" s="37"/>
      <c r="Q357" s="37"/>
      <c r="R357" s="37"/>
      <c r="S357" s="37"/>
      <c r="T357" s="37"/>
      <c r="U357" s="37"/>
      <c r="V357" s="37"/>
      <c r="W357" s="37"/>
      <c r="X357" s="37"/>
      <c r="Y357" s="37"/>
      <c r="Z357" s="37"/>
      <c r="AA357" s="37"/>
      <c r="AB357" s="37"/>
      <c r="AC357" s="37"/>
      <c r="AD357" s="37"/>
      <c r="AE357" s="37"/>
      <c r="AF357" s="37"/>
      <c r="AG357" s="37"/>
      <c r="AH357" s="37"/>
      <c r="AI357" s="37"/>
      <c r="AJ357" s="37"/>
    </row>
    <row r="358" spans="1:36">
      <c r="A358" s="265">
        <v>44078</v>
      </c>
      <c r="B358" s="115" t="s">
        <v>227</v>
      </c>
      <c r="C358" s="37">
        <v>880384369</v>
      </c>
      <c r="D358" s="37"/>
      <c r="E358" s="115" t="s">
        <v>139</v>
      </c>
      <c r="F358" s="115" t="s">
        <v>147</v>
      </c>
      <c r="G358" s="115" t="s">
        <v>142</v>
      </c>
      <c r="H358" s="265">
        <v>44078</v>
      </c>
      <c r="I358" s="37"/>
      <c r="J358" s="265"/>
      <c r="K358" s="37"/>
      <c r="L358" s="115"/>
      <c r="M358" s="37"/>
      <c r="N358" s="37"/>
      <c r="O358" s="115" t="s">
        <v>10350</v>
      </c>
      <c r="P358" s="37"/>
      <c r="Q358" s="37"/>
      <c r="R358" s="37"/>
      <c r="S358" s="37"/>
      <c r="T358" s="37"/>
      <c r="U358" s="37"/>
      <c r="V358" s="37"/>
      <c r="W358" s="37"/>
      <c r="X358" s="37"/>
      <c r="Y358" s="37"/>
      <c r="Z358" s="37"/>
      <c r="AA358" s="37"/>
      <c r="AB358" s="37"/>
      <c r="AC358" s="37"/>
      <c r="AD358" s="37"/>
      <c r="AE358" s="37"/>
      <c r="AF358" s="37"/>
      <c r="AG358" s="37"/>
      <c r="AH358" s="37"/>
      <c r="AI358" s="37"/>
      <c r="AJ358" s="37"/>
    </row>
    <row r="359" spans="1:36">
      <c r="A359" s="265">
        <v>44078</v>
      </c>
      <c r="B359" s="115" t="s">
        <v>154</v>
      </c>
      <c r="C359" s="37">
        <v>882274340</v>
      </c>
      <c r="D359" s="37"/>
      <c r="E359" s="115" t="s">
        <v>139</v>
      </c>
      <c r="F359" s="115" t="s">
        <v>100</v>
      </c>
      <c r="G359" s="115"/>
      <c r="H359" s="37"/>
      <c r="I359" s="37"/>
      <c r="J359" s="265">
        <v>44091</v>
      </c>
      <c r="K359" s="37"/>
      <c r="L359" s="115"/>
      <c r="M359" s="37"/>
      <c r="N359" s="37"/>
      <c r="O359" s="115"/>
      <c r="P359" s="37"/>
      <c r="Q359" s="37"/>
      <c r="R359" s="37"/>
      <c r="S359" s="37"/>
      <c r="T359" s="37"/>
      <c r="U359" s="37"/>
      <c r="V359" s="37"/>
      <c r="W359" s="37"/>
      <c r="X359" s="37"/>
      <c r="Y359" s="37"/>
      <c r="Z359" s="37"/>
      <c r="AA359" s="37"/>
      <c r="AB359" s="37"/>
      <c r="AC359" s="37"/>
      <c r="AD359" s="37"/>
      <c r="AE359" s="37"/>
      <c r="AF359" s="37"/>
      <c r="AG359" s="37"/>
      <c r="AH359" s="37"/>
      <c r="AI359" s="37"/>
      <c r="AJ359" s="37"/>
    </row>
    <row r="360" spans="1:36">
      <c r="A360" s="265">
        <v>44078</v>
      </c>
      <c r="B360" s="115" t="s">
        <v>138</v>
      </c>
      <c r="C360" s="37">
        <v>881124161</v>
      </c>
      <c r="D360" s="37"/>
      <c r="E360" s="115" t="s">
        <v>139</v>
      </c>
      <c r="F360" s="115" t="s">
        <v>100</v>
      </c>
      <c r="G360" s="115" t="s">
        <v>340</v>
      </c>
      <c r="H360" s="37"/>
      <c r="I360" s="37"/>
      <c r="J360" s="265">
        <v>44092</v>
      </c>
      <c r="K360" s="115"/>
      <c r="L360" s="115">
        <v>0</v>
      </c>
      <c r="M360" s="37"/>
      <c r="N360" s="37"/>
      <c r="O360" s="115" t="s">
        <v>10351</v>
      </c>
      <c r="P360" s="37"/>
      <c r="Q360" s="37"/>
      <c r="R360" s="37"/>
      <c r="S360" s="37"/>
      <c r="T360" s="37"/>
      <c r="U360" s="37"/>
      <c r="V360" s="37"/>
      <c r="W360" s="37"/>
      <c r="X360" s="37"/>
      <c r="Y360" s="37"/>
      <c r="Z360" s="37"/>
      <c r="AA360" s="37"/>
      <c r="AB360" s="37"/>
      <c r="AC360" s="37"/>
      <c r="AD360" s="37"/>
      <c r="AE360" s="37"/>
      <c r="AF360" s="37"/>
      <c r="AG360" s="37"/>
      <c r="AH360" s="37"/>
      <c r="AI360" s="37"/>
      <c r="AJ360" s="37"/>
    </row>
    <row r="361" spans="1:36">
      <c r="A361" s="265">
        <v>44078</v>
      </c>
      <c r="B361" s="115" t="s">
        <v>146</v>
      </c>
      <c r="C361" s="37">
        <v>882072529</v>
      </c>
      <c r="D361" s="109" t="s">
        <v>10352</v>
      </c>
      <c r="E361" s="115" t="s">
        <v>139</v>
      </c>
      <c r="F361" s="115" t="s">
        <v>140</v>
      </c>
      <c r="G361" s="115" t="s">
        <v>10353</v>
      </c>
      <c r="H361" s="37"/>
      <c r="I361" s="37"/>
      <c r="J361" s="265">
        <v>44088</v>
      </c>
      <c r="K361" s="37"/>
      <c r="L361" s="783">
        <v>200500</v>
      </c>
      <c r="M361" s="37"/>
      <c r="N361" s="37"/>
      <c r="O361" s="115" t="s">
        <v>195</v>
      </c>
      <c r="P361" s="37"/>
      <c r="Q361" s="37"/>
      <c r="R361" s="37"/>
      <c r="S361" s="37"/>
      <c r="T361" s="37"/>
      <c r="U361" s="37"/>
      <c r="V361" s="37"/>
      <c r="W361" s="37"/>
      <c r="X361" s="37"/>
      <c r="Y361" s="37"/>
      <c r="Z361" s="37"/>
      <c r="AA361" s="37"/>
      <c r="AB361" s="37"/>
      <c r="AC361" s="37"/>
      <c r="AD361" s="37"/>
      <c r="AE361" s="37"/>
      <c r="AF361" s="37"/>
      <c r="AG361" s="37"/>
      <c r="AH361" s="37"/>
      <c r="AI361" s="37"/>
      <c r="AJ361" s="37"/>
    </row>
    <row r="362" spans="1:36">
      <c r="A362" s="265">
        <v>44097</v>
      </c>
      <c r="B362" s="115" t="s">
        <v>167</v>
      </c>
      <c r="C362" s="331">
        <v>880859979</v>
      </c>
      <c r="D362" s="781" t="s">
        <v>10354</v>
      </c>
      <c r="E362" s="115" t="s">
        <v>152</v>
      </c>
      <c r="F362" s="115" t="s">
        <v>140</v>
      </c>
      <c r="G362" s="115" t="s">
        <v>142</v>
      </c>
      <c r="H362" s="265">
        <v>44097</v>
      </c>
      <c r="I362" s="265">
        <v>44097</v>
      </c>
      <c r="J362" s="265"/>
      <c r="K362" s="115" t="s">
        <v>142</v>
      </c>
      <c r="L362" s="115"/>
      <c r="M362" s="37">
        <v>86.5</v>
      </c>
      <c r="N362" s="37"/>
      <c r="O362" s="680"/>
      <c r="P362" s="37"/>
      <c r="Q362" s="37"/>
      <c r="R362" s="37"/>
      <c r="S362" s="37"/>
      <c r="T362" s="37"/>
      <c r="U362" s="37"/>
      <c r="V362" s="37"/>
      <c r="W362" s="37"/>
      <c r="X362" s="37"/>
      <c r="Y362" s="37"/>
      <c r="Z362" s="37"/>
      <c r="AA362" s="37"/>
      <c r="AB362" s="37"/>
      <c r="AC362" s="37"/>
      <c r="AD362" s="37"/>
      <c r="AE362" s="37"/>
      <c r="AF362" s="37"/>
      <c r="AG362" s="37"/>
      <c r="AH362" s="37"/>
      <c r="AI362" s="37"/>
      <c r="AJ362" s="37"/>
    </row>
    <row r="363" spans="1:36">
      <c r="A363" s="265">
        <v>44099</v>
      </c>
      <c r="B363" s="115" t="s">
        <v>175</v>
      </c>
      <c r="C363" s="331">
        <v>880023992</v>
      </c>
      <c r="D363" s="517"/>
      <c r="E363" s="115" t="s">
        <v>152</v>
      </c>
      <c r="F363" s="115" t="s">
        <v>140</v>
      </c>
      <c r="G363" s="624" t="s">
        <v>142</v>
      </c>
      <c r="H363" s="265"/>
      <c r="I363" s="265">
        <v>44099</v>
      </c>
      <c r="J363" s="265"/>
      <c r="K363" s="624" t="s">
        <v>142</v>
      </c>
      <c r="L363" s="115"/>
      <c r="M363" s="521">
        <v>86.5</v>
      </c>
      <c r="N363" s="37"/>
      <c r="O363" s="680" t="s">
        <v>2303</v>
      </c>
      <c r="P363" s="37"/>
      <c r="Q363" s="37"/>
      <c r="R363" s="37"/>
      <c r="S363" s="37"/>
      <c r="T363" s="37"/>
      <c r="U363" s="37"/>
      <c r="V363" s="37"/>
      <c r="W363" s="37"/>
      <c r="X363" s="37"/>
      <c r="Y363" s="37"/>
      <c r="Z363" s="37"/>
      <c r="AA363" s="37"/>
      <c r="AB363" s="37"/>
      <c r="AC363" s="37"/>
      <c r="AD363" s="37"/>
      <c r="AE363" s="37"/>
      <c r="AF363" s="37"/>
      <c r="AG363" s="37"/>
      <c r="AH363" s="37"/>
      <c r="AI363" s="37"/>
      <c r="AJ363" s="37"/>
    </row>
    <row r="364" spans="1:36">
      <c r="A364" s="265">
        <v>44076</v>
      </c>
      <c r="B364" s="115" t="s">
        <v>281</v>
      </c>
      <c r="C364" s="37">
        <v>880546497</v>
      </c>
      <c r="D364" s="115"/>
      <c r="E364" s="115" t="s">
        <v>152</v>
      </c>
      <c r="F364" s="115" t="s">
        <v>140</v>
      </c>
      <c r="G364" s="115" t="s">
        <v>142</v>
      </c>
      <c r="H364" s="37"/>
      <c r="I364" s="265">
        <v>44076</v>
      </c>
      <c r="J364" s="37"/>
      <c r="K364" s="37"/>
      <c r="L364" s="115" t="s">
        <v>169</v>
      </c>
      <c r="M364" s="37">
        <v>87.5</v>
      </c>
      <c r="N364" s="115"/>
      <c r="O364" s="115" t="s">
        <v>2280</v>
      </c>
      <c r="P364" s="37"/>
      <c r="Q364" s="37"/>
      <c r="R364" s="37"/>
      <c r="S364" s="37"/>
      <c r="T364" s="37"/>
      <c r="U364" s="37"/>
      <c r="V364" s="37"/>
      <c r="W364" s="37"/>
      <c r="X364" s="37"/>
      <c r="Y364" s="37"/>
      <c r="Z364" s="37"/>
      <c r="AA364" s="37"/>
      <c r="AB364" s="37"/>
      <c r="AC364" s="37"/>
      <c r="AD364" s="37"/>
      <c r="AE364" s="37"/>
      <c r="AF364" s="37"/>
      <c r="AG364" s="37"/>
      <c r="AH364" s="37"/>
      <c r="AI364" s="37"/>
      <c r="AJ364" s="37"/>
    </row>
    <row r="365" spans="1:36">
      <c r="A365" s="265">
        <v>44098</v>
      </c>
      <c r="B365" s="115" t="s">
        <v>4688</v>
      </c>
      <c r="C365" s="331">
        <v>882602747</v>
      </c>
      <c r="D365" s="517" t="s">
        <v>10355</v>
      </c>
      <c r="E365" s="115" t="s">
        <v>139</v>
      </c>
      <c r="F365" s="115" t="s">
        <v>140</v>
      </c>
      <c r="G365" s="521" t="s">
        <v>10356</v>
      </c>
      <c r="H365" s="265"/>
      <c r="I365" s="265">
        <v>44098</v>
      </c>
      <c r="J365" s="265"/>
      <c r="K365" s="521" t="s">
        <v>10356</v>
      </c>
      <c r="L365" s="115"/>
      <c r="M365" s="521">
        <v>89</v>
      </c>
      <c r="N365" s="37"/>
      <c r="O365" s="680" t="s">
        <v>10357</v>
      </c>
      <c r="P365" s="37"/>
      <c r="Q365" s="37"/>
      <c r="R365" s="37"/>
      <c r="S365" s="37"/>
      <c r="T365" s="37"/>
      <c r="U365" s="37"/>
      <c r="V365" s="37"/>
      <c r="W365" s="37"/>
      <c r="X365" s="37"/>
      <c r="Y365" s="37"/>
      <c r="Z365" s="37"/>
      <c r="AA365" s="37"/>
      <c r="AB365" s="37"/>
      <c r="AC365" s="37"/>
      <c r="AD365" s="37"/>
      <c r="AE365" s="37"/>
      <c r="AF365" s="37"/>
      <c r="AG365" s="37"/>
      <c r="AH365" s="37"/>
      <c r="AI365" s="37"/>
      <c r="AJ365" s="37"/>
    </row>
    <row r="366" spans="1:36">
      <c r="A366" s="782">
        <v>44101</v>
      </c>
      <c r="B366" s="115" t="s">
        <v>154</v>
      </c>
      <c r="C366" s="331">
        <v>880036027</v>
      </c>
      <c r="D366" s="509" t="s">
        <v>10358</v>
      </c>
      <c r="E366" s="115" t="s">
        <v>152</v>
      </c>
      <c r="F366" s="115" t="s">
        <v>100</v>
      </c>
      <c r="G366" s="624"/>
      <c r="H366" s="265"/>
      <c r="I366" s="265">
        <v>44101</v>
      </c>
      <c r="J366" s="265"/>
      <c r="K366" s="624" t="s">
        <v>142</v>
      </c>
      <c r="L366" s="115"/>
      <c r="M366" s="521">
        <v>89</v>
      </c>
      <c r="N366" s="37"/>
      <c r="O366" s="680" t="s">
        <v>2237</v>
      </c>
      <c r="P366" s="37"/>
      <c r="Q366" s="37"/>
      <c r="R366" s="37"/>
      <c r="S366" s="37"/>
      <c r="T366" s="37"/>
      <c r="U366" s="37"/>
      <c r="V366" s="37"/>
      <c r="W366" s="37"/>
      <c r="X366" s="37"/>
      <c r="Y366" s="37"/>
      <c r="Z366" s="37"/>
      <c r="AA366" s="37"/>
      <c r="AB366" s="37"/>
      <c r="AC366" s="37"/>
      <c r="AD366" s="37"/>
      <c r="AE366" s="37"/>
      <c r="AF366" s="37"/>
      <c r="AG366" s="37"/>
      <c r="AH366" s="37"/>
      <c r="AI366" s="37"/>
      <c r="AJ366" s="37"/>
    </row>
    <row r="367" spans="1:36">
      <c r="A367" s="265">
        <v>44098</v>
      </c>
      <c r="B367" s="115" t="s">
        <v>178</v>
      </c>
      <c r="C367" s="331">
        <v>882234748</v>
      </c>
      <c r="D367" s="527"/>
      <c r="E367" s="115" t="s">
        <v>152</v>
      </c>
      <c r="F367" s="115" t="s">
        <v>140</v>
      </c>
      <c r="G367" s="115" t="s">
        <v>142</v>
      </c>
      <c r="H367" s="265"/>
      <c r="I367" s="265">
        <v>44098</v>
      </c>
      <c r="J367" s="265"/>
      <c r="K367" s="115" t="s">
        <v>142</v>
      </c>
      <c r="L367" s="115"/>
      <c r="M367" s="37">
        <v>89.5</v>
      </c>
      <c r="N367" s="37"/>
      <c r="O367" s="680" t="s">
        <v>10312</v>
      </c>
      <c r="P367" s="37"/>
      <c r="Q367" s="37"/>
      <c r="R367" s="37"/>
      <c r="S367" s="37"/>
      <c r="T367" s="37"/>
      <c r="U367" s="37"/>
      <c r="V367" s="37"/>
      <c r="W367" s="37"/>
      <c r="X367" s="37"/>
      <c r="Y367" s="37"/>
      <c r="Z367" s="37"/>
      <c r="AA367" s="37"/>
      <c r="AB367" s="37"/>
      <c r="AC367" s="37"/>
      <c r="AD367" s="37"/>
      <c r="AE367" s="37"/>
      <c r="AF367" s="37"/>
      <c r="AG367" s="37"/>
      <c r="AH367" s="37"/>
      <c r="AI367" s="37"/>
      <c r="AJ367" s="37"/>
    </row>
    <row r="368" spans="1:36">
      <c r="A368" s="666">
        <v>44047</v>
      </c>
      <c r="B368" s="115" t="s">
        <v>167</v>
      </c>
      <c r="C368" s="486">
        <v>881433759</v>
      </c>
      <c r="D368" s="109" t="s">
        <v>4644</v>
      </c>
      <c r="E368" s="115" t="s">
        <v>152</v>
      </c>
      <c r="F368" s="115" t="s">
        <v>181</v>
      </c>
      <c r="G368" s="115" t="s">
        <v>142</v>
      </c>
      <c r="H368" s="665">
        <v>44078</v>
      </c>
      <c r="I368" s="265">
        <v>44078</v>
      </c>
      <c r="J368" s="265"/>
      <c r="K368" s="115" t="s">
        <v>181</v>
      </c>
      <c r="L368" s="115" t="s">
        <v>353</v>
      </c>
      <c r="M368" s="37">
        <v>90</v>
      </c>
      <c r="N368" s="37"/>
      <c r="O368" s="115"/>
      <c r="P368" s="37"/>
      <c r="Q368" s="37"/>
      <c r="R368" s="37"/>
      <c r="S368" s="37"/>
      <c r="T368" s="37"/>
      <c r="U368" s="37"/>
      <c r="V368" s="37"/>
      <c r="W368" s="37"/>
      <c r="X368" s="37"/>
      <c r="Y368" s="37"/>
      <c r="Z368" s="37"/>
      <c r="AA368" s="37"/>
      <c r="AB368" s="37"/>
      <c r="AC368" s="37"/>
      <c r="AD368" s="37"/>
      <c r="AE368" s="37"/>
      <c r="AF368" s="37"/>
      <c r="AG368" s="37"/>
      <c r="AH368" s="37"/>
      <c r="AI368" s="37"/>
      <c r="AJ368" s="37"/>
    </row>
    <row r="369" spans="1:36">
      <c r="A369" s="265">
        <v>44082</v>
      </c>
      <c r="B369" s="115" t="s">
        <v>138</v>
      </c>
      <c r="C369" s="37">
        <v>881450961</v>
      </c>
      <c r="D369" s="109" t="s">
        <v>10359</v>
      </c>
      <c r="E369" s="115" t="s">
        <v>139</v>
      </c>
      <c r="F369" s="115" t="s">
        <v>140</v>
      </c>
      <c r="G369" s="115" t="s">
        <v>181</v>
      </c>
      <c r="H369" s="37"/>
      <c r="I369" s="265">
        <v>44082</v>
      </c>
      <c r="J369" s="265">
        <v>44085</v>
      </c>
      <c r="K369" s="115" t="s">
        <v>181</v>
      </c>
      <c r="L369" s="115">
        <v>0</v>
      </c>
      <c r="M369" s="37">
        <v>90</v>
      </c>
      <c r="N369" s="37"/>
      <c r="O369" s="115" t="s">
        <v>10360</v>
      </c>
      <c r="P369" s="37"/>
      <c r="Q369" s="37"/>
      <c r="R369" s="37"/>
      <c r="S369" s="37"/>
      <c r="T369" s="37"/>
      <c r="U369" s="37"/>
      <c r="V369" s="37"/>
      <c r="W369" s="37"/>
      <c r="X369" s="37"/>
      <c r="Y369" s="37"/>
      <c r="Z369" s="37"/>
      <c r="AA369" s="37"/>
      <c r="AB369" s="37"/>
      <c r="AC369" s="37"/>
      <c r="AD369" s="37"/>
      <c r="AE369" s="37"/>
      <c r="AF369" s="37"/>
      <c r="AG369" s="37"/>
      <c r="AH369" s="37"/>
      <c r="AI369" s="37"/>
      <c r="AJ369" s="37"/>
    </row>
    <row r="370" spans="1:36">
      <c r="A370" s="265">
        <v>44084</v>
      </c>
      <c r="B370" s="115" t="s">
        <v>156</v>
      </c>
      <c r="C370" s="331">
        <v>880018227</v>
      </c>
      <c r="D370" s="109"/>
      <c r="E370" s="115" t="s">
        <v>139</v>
      </c>
      <c r="F370" s="115" t="s">
        <v>140</v>
      </c>
      <c r="G370" s="115"/>
      <c r="H370" s="37"/>
      <c r="I370" s="265">
        <v>44104</v>
      </c>
      <c r="J370" s="265">
        <v>44114</v>
      </c>
      <c r="K370" s="115" t="s">
        <v>181</v>
      </c>
      <c r="L370" s="115"/>
      <c r="M370" s="37">
        <v>90</v>
      </c>
      <c r="N370" s="37"/>
      <c r="O370" s="115"/>
      <c r="P370" s="37"/>
      <c r="Q370" s="37"/>
      <c r="R370" s="37"/>
      <c r="S370" s="37"/>
      <c r="T370" s="37"/>
      <c r="U370" s="37"/>
      <c r="V370" s="37"/>
      <c r="W370" s="37"/>
      <c r="X370" s="37"/>
      <c r="Y370" s="37"/>
      <c r="Z370" s="37"/>
      <c r="AA370" s="37"/>
      <c r="AB370" s="37"/>
      <c r="AC370" s="37"/>
      <c r="AD370" s="37"/>
      <c r="AE370" s="37"/>
      <c r="AF370" s="37"/>
      <c r="AG370" s="37"/>
      <c r="AH370" s="37"/>
      <c r="AI370" s="37"/>
      <c r="AJ370" s="37"/>
    </row>
    <row r="371" spans="1:36">
      <c r="A371" s="265">
        <v>44098</v>
      </c>
      <c r="B371" s="115" t="s">
        <v>146</v>
      </c>
      <c r="C371" s="331">
        <v>880031116</v>
      </c>
      <c r="D371" s="109" t="s">
        <v>4578</v>
      </c>
      <c r="E371" s="115" t="s">
        <v>139</v>
      </c>
      <c r="F371" s="115" t="s">
        <v>100</v>
      </c>
      <c r="G371" s="115"/>
      <c r="H371" s="37"/>
      <c r="I371" s="265">
        <v>44098</v>
      </c>
      <c r="J371" s="265"/>
      <c r="K371" s="115" t="s">
        <v>5403</v>
      </c>
      <c r="L371" s="115"/>
      <c r="M371" s="37">
        <v>90</v>
      </c>
      <c r="N371" s="37"/>
      <c r="O371" s="680" t="s">
        <v>10312</v>
      </c>
      <c r="P371" s="37"/>
      <c r="Q371" s="37"/>
      <c r="R371" s="37"/>
      <c r="S371" s="37"/>
      <c r="T371" s="37"/>
      <c r="U371" s="37"/>
      <c r="V371" s="37"/>
      <c r="W371" s="37"/>
      <c r="X371" s="37"/>
      <c r="Y371" s="37"/>
      <c r="Z371" s="37"/>
      <c r="AA371" s="37"/>
      <c r="AB371" s="37"/>
      <c r="AC371" s="37"/>
      <c r="AD371" s="37"/>
      <c r="AE371" s="37"/>
      <c r="AF371" s="37"/>
      <c r="AG371" s="37"/>
      <c r="AH371" s="37"/>
      <c r="AI371" s="37"/>
      <c r="AJ371" s="37"/>
    </row>
    <row r="372" spans="1:36">
      <c r="A372" s="782">
        <v>44103</v>
      </c>
      <c r="B372" s="115" t="s">
        <v>146</v>
      </c>
      <c r="C372" s="331">
        <v>880118105</v>
      </c>
      <c r="D372" s="509" t="s">
        <v>10361</v>
      </c>
      <c r="E372" s="115" t="s">
        <v>139</v>
      </c>
      <c r="F372" s="115" t="s">
        <v>100</v>
      </c>
      <c r="G372" s="115"/>
      <c r="H372" s="265"/>
      <c r="I372" s="265">
        <v>44103</v>
      </c>
      <c r="J372" s="265"/>
      <c r="K372" s="115" t="s">
        <v>319</v>
      </c>
      <c r="L372" s="115"/>
      <c r="M372" s="521">
        <v>90</v>
      </c>
      <c r="N372" s="37"/>
      <c r="O372" s="680" t="s">
        <v>10303</v>
      </c>
      <c r="P372" s="37"/>
      <c r="Q372" s="265">
        <v>44088</v>
      </c>
      <c r="R372" s="37">
        <v>76.5</v>
      </c>
      <c r="S372" s="37"/>
      <c r="T372" s="37"/>
      <c r="U372" s="37"/>
      <c r="V372" s="37"/>
      <c r="W372" s="37"/>
      <c r="X372" s="37"/>
      <c r="Y372" s="37"/>
      <c r="Z372" s="37"/>
      <c r="AA372" s="37"/>
      <c r="AB372" s="37"/>
      <c r="AC372" s="37"/>
      <c r="AD372" s="37"/>
      <c r="AE372" s="37"/>
      <c r="AF372" s="37"/>
      <c r="AG372" s="37"/>
      <c r="AH372" s="37"/>
      <c r="AI372" s="37"/>
      <c r="AJ372" s="37"/>
    </row>
    <row r="373" spans="1:36">
      <c r="A373" s="265">
        <v>44082</v>
      </c>
      <c r="B373" s="115" t="s">
        <v>156</v>
      </c>
      <c r="C373" s="37">
        <v>880004859</v>
      </c>
      <c r="D373" s="115"/>
      <c r="E373" s="115" t="s">
        <v>139</v>
      </c>
      <c r="F373" s="115" t="s">
        <v>140</v>
      </c>
      <c r="G373" s="115" t="s">
        <v>142</v>
      </c>
      <c r="H373" s="37"/>
      <c r="I373" s="265">
        <v>44103</v>
      </c>
      <c r="J373" s="265">
        <v>44113</v>
      </c>
      <c r="K373" s="37"/>
      <c r="L373" s="115"/>
      <c r="M373" s="37">
        <v>90.1</v>
      </c>
      <c r="N373" s="37"/>
      <c r="O373" s="115"/>
      <c r="P373" s="37"/>
      <c r="Q373" s="37"/>
      <c r="R373" s="37"/>
      <c r="S373" s="37"/>
      <c r="T373" s="37"/>
      <c r="U373" s="37"/>
      <c r="V373" s="37"/>
      <c r="W373" s="37"/>
      <c r="X373" s="37"/>
      <c r="Y373" s="37"/>
      <c r="Z373" s="37"/>
      <c r="AA373" s="37"/>
      <c r="AB373" s="37"/>
      <c r="AC373" s="37"/>
      <c r="AD373" s="37"/>
      <c r="AE373" s="37"/>
      <c r="AF373" s="37"/>
      <c r="AG373" s="37"/>
      <c r="AH373" s="37"/>
      <c r="AI373" s="37"/>
      <c r="AJ373" s="37"/>
    </row>
    <row r="374" spans="1:36">
      <c r="A374" s="265">
        <v>44095</v>
      </c>
      <c r="B374" s="115" t="s">
        <v>154</v>
      </c>
      <c r="C374" s="331">
        <v>881704129</v>
      </c>
      <c r="D374" s="781" t="s">
        <v>4703</v>
      </c>
      <c r="E374" s="115" t="s">
        <v>152</v>
      </c>
      <c r="F374" s="115" t="s">
        <v>140</v>
      </c>
      <c r="G374" s="115" t="s">
        <v>142</v>
      </c>
      <c r="H374" s="265"/>
      <c r="I374" s="265">
        <v>44095</v>
      </c>
      <c r="J374" s="265">
        <v>44104</v>
      </c>
      <c r="K374" s="115" t="s">
        <v>142</v>
      </c>
      <c r="L374" s="115"/>
      <c r="M374" s="37">
        <v>90.5</v>
      </c>
      <c r="N374" s="37"/>
      <c r="O374" s="680" t="s">
        <v>10301</v>
      </c>
      <c r="P374" s="37"/>
      <c r="Q374" s="37"/>
      <c r="R374" s="37"/>
      <c r="S374" s="37"/>
      <c r="T374" s="37"/>
      <c r="U374" s="37"/>
      <c r="V374" s="37"/>
      <c r="W374" s="37"/>
      <c r="X374" s="37"/>
      <c r="Y374" s="37"/>
      <c r="Z374" s="37"/>
      <c r="AA374" s="37"/>
      <c r="AB374" s="37"/>
      <c r="AC374" s="37"/>
      <c r="AD374" s="37"/>
      <c r="AE374" s="37"/>
      <c r="AF374" s="37"/>
      <c r="AG374" s="37"/>
      <c r="AH374" s="37"/>
      <c r="AI374" s="37"/>
      <c r="AJ374" s="37"/>
    </row>
    <row r="375" spans="1:36">
      <c r="A375" s="265">
        <v>44090</v>
      </c>
      <c r="B375" s="115" t="s">
        <v>157</v>
      </c>
      <c r="C375" s="331">
        <v>880001355</v>
      </c>
      <c r="D375" s="109" t="s">
        <v>4700</v>
      </c>
      <c r="E375" s="115" t="s">
        <v>152</v>
      </c>
      <c r="F375" s="115" t="s">
        <v>100</v>
      </c>
      <c r="G375" s="115" t="s">
        <v>142</v>
      </c>
      <c r="H375" s="37"/>
      <c r="I375" s="265">
        <v>44090</v>
      </c>
      <c r="J375" s="265"/>
      <c r="K375" s="115" t="s">
        <v>142</v>
      </c>
      <c r="L375" s="115"/>
      <c r="M375" s="37">
        <f>46.5+46.5</f>
        <v>93</v>
      </c>
      <c r="N375" s="37"/>
      <c r="O375" s="115"/>
      <c r="P375" s="37"/>
      <c r="Q375" s="37"/>
      <c r="R375" s="37"/>
      <c r="S375" s="37"/>
      <c r="T375" s="37"/>
      <c r="U375" s="37"/>
      <c r="V375" s="37"/>
      <c r="W375" s="37"/>
      <c r="X375" s="37"/>
      <c r="Y375" s="37"/>
      <c r="Z375" s="37"/>
      <c r="AA375" s="37"/>
      <c r="AB375" s="37"/>
      <c r="AC375" s="37"/>
      <c r="AD375" s="37"/>
      <c r="AE375" s="37"/>
      <c r="AF375" s="37"/>
      <c r="AG375" s="37"/>
      <c r="AH375" s="37"/>
      <c r="AI375" s="37"/>
      <c r="AJ375" s="37"/>
    </row>
    <row r="376" spans="1:36">
      <c r="A376" s="265">
        <v>44103</v>
      </c>
      <c r="B376" s="115" t="s">
        <v>194</v>
      </c>
      <c r="C376" s="331">
        <v>880137795</v>
      </c>
      <c r="D376" s="509" t="s">
        <v>10362</v>
      </c>
      <c r="E376" s="115" t="s">
        <v>139</v>
      </c>
      <c r="F376" s="115" t="s">
        <v>100</v>
      </c>
      <c r="G376" s="115" t="s">
        <v>142</v>
      </c>
      <c r="H376" s="265">
        <v>44089</v>
      </c>
      <c r="I376" s="265">
        <v>44103</v>
      </c>
      <c r="J376" s="265">
        <v>44104</v>
      </c>
      <c r="K376" s="115" t="s">
        <v>181</v>
      </c>
      <c r="L376" s="115"/>
      <c r="M376" s="521">
        <v>93.7</v>
      </c>
      <c r="N376" s="37"/>
      <c r="O376" s="680" t="s">
        <v>10363</v>
      </c>
      <c r="P376" s="37"/>
      <c r="Q376" s="37"/>
      <c r="R376" s="37"/>
      <c r="S376" s="37"/>
      <c r="T376" s="37"/>
      <c r="U376" s="37"/>
      <c r="V376" s="37"/>
      <c r="W376" s="37"/>
      <c r="X376" s="37"/>
      <c r="Y376" s="37"/>
      <c r="Z376" s="37"/>
      <c r="AA376" s="37"/>
      <c r="AB376" s="37"/>
      <c r="AC376" s="37"/>
      <c r="AD376" s="37"/>
      <c r="AE376" s="37"/>
      <c r="AF376" s="37"/>
      <c r="AG376" s="37"/>
      <c r="AH376" s="37"/>
      <c r="AI376" s="37"/>
      <c r="AJ376" s="37"/>
    </row>
    <row r="377" spans="1:36">
      <c r="A377" s="265">
        <v>44098</v>
      </c>
      <c r="B377" s="115" t="s">
        <v>157</v>
      </c>
      <c r="C377" s="331">
        <v>880001355</v>
      </c>
      <c r="D377" s="527" t="s">
        <v>4700</v>
      </c>
      <c r="E377" s="115" t="s">
        <v>152</v>
      </c>
      <c r="F377" s="115" t="s">
        <v>140</v>
      </c>
      <c r="G377" s="115" t="s">
        <v>142</v>
      </c>
      <c r="H377" s="265"/>
      <c r="I377" s="265">
        <v>44098</v>
      </c>
      <c r="J377" s="265"/>
      <c r="K377" s="115" t="s">
        <v>142</v>
      </c>
      <c r="L377" s="115"/>
      <c r="M377" s="37">
        <f>46.5+47.5</f>
        <v>94</v>
      </c>
      <c r="N377" s="37"/>
      <c r="O377" s="680"/>
      <c r="P377" s="37"/>
      <c r="Q377" s="37"/>
      <c r="R377" s="37"/>
      <c r="S377" s="37"/>
      <c r="T377" s="37"/>
      <c r="U377" s="37"/>
      <c r="V377" s="37"/>
      <c r="W377" s="37"/>
      <c r="X377" s="37"/>
      <c r="Y377" s="37"/>
      <c r="Z377" s="37"/>
      <c r="AA377" s="37"/>
      <c r="AB377" s="37"/>
      <c r="AC377" s="37"/>
      <c r="AD377" s="37"/>
      <c r="AE377" s="37"/>
      <c r="AF377" s="37"/>
      <c r="AG377" s="37"/>
      <c r="AH377" s="37"/>
      <c r="AI377" s="37"/>
      <c r="AJ377" s="37"/>
    </row>
    <row r="378" spans="1:36">
      <c r="A378" s="265">
        <v>44091</v>
      </c>
      <c r="B378" s="115" t="s">
        <v>144</v>
      </c>
      <c r="C378" s="331">
        <v>880013333</v>
      </c>
      <c r="D378" s="781" t="s">
        <v>10364</v>
      </c>
      <c r="E378" s="115" t="s">
        <v>345</v>
      </c>
      <c r="F378" s="115" t="s">
        <v>140</v>
      </c>
      <c r="G378" s="115" t="s">
        <v>142</v>
      </c>
      <c r="H378" s="265"/>
      <c r="I378" s="265">
        <v>44091</v>
      </c>
      <c r="J378" s="265"/>
      <c r="K378" s="115" t="s">
        <v>142</v>
      </c>
      <c r="L378" s="115"/>
      <c r="M378" s="37">
        <v>95</v>
      </c>
      <c r="N378" s="37"/>
      <c r="O378" s="115"/>
      <c r="P378" s="37"/>
      <c r="Q378" s="37"/>
      <c r="R378" s="37"/>
      <c r="S378" s="37"/>
      <c r="T378" s="37"/>
      <c r="U378" s="37"/>
      <c r="V378" s="37"/>
      <c r="W378" s="37"/>
      <c r="X378" s="37"/>
      <c r="Y378" s="37"/>
      <c r="Z378" s="37"/>
      <c r="AA378" s="37"/>
      <c r="AB378" s="37"/>
      <c r="AC378" s="37"/>
      <c r="AD378" s="37"/>
      <c r="AE378" s="37"/>
      <c r="AF378" s="37"/>
      <c r="AG378" s="37"/>
      <c r="AH378" s="37"/>
      <c r="AI378" s="37"/>
      <c r="AJ378" s="37"/>
    </row>
    <row r="379" spans="1:36">
      <c r="A379" s="265">
        <v>44090</v>
      </c>
      <c r="B379" s="115" t="s">
        <v>227</v>
      </c>
      <c r="C379" s="791">
        <v>882354656</v>
      </c>
      <c r="D379" s="109" t="s">
        <v>10365</v>
      </c>
      <c r="E379" s="115" t="s">
        <v>139</v>
      </c>
      <c r="F379" s="115" t="s">
        <v>140</v>
      </c>
      <c r="G379" s="115" t="s">
        <v>142</v>
      </c>
      <c r="H379" s="265">
        <v>44090</v>
      </c>
      <c r="I379" s="265">
        <v>44090</v>
      </c>
      <c r="J379" s="265"/>
      <c r="K379" s="115" t="s">
        <v>142</v>
      </c>
      <c r="L379" s="115"/>
      <c r="M379" s="676">
        <v>95</v>
      </c>
      <c r="N379" s="37"/>
      <c r="O379" s="115" t="s">
        <v>10366</v>
      </c>
      <c r="P379" s="37"/>
      <c r="Q379" s="37"/>
      <c r="R379" s="37"/>
      <c r="S379" s="37"/>
      <c r="T379" s="37"/>
      <c r="U379" s="37"/>
      <c r="V379" s="37"/>
      <c r="W379" s="37"/>
      <c r="X379" s="37"/>
      <c r="Y379" s="37"/>
      <c r="Z379" s="37"/>
      <c r="AA379" s="37"/>
      <c r="AB379" s="37"/>
      <c r="AC379" s="37"/>
      <c r="AD379" s="37"/>
      <c r="AE379" s="37"/>
      <c r="AF379" s="37"/>
      <c r="AG379" s="37"/>
      <c r="AH379" s="37"/>
      <c r="AI379" s="37"/>
      <c r="AJ379" s="37"/>
    </row>
    <row r="380" spans="1:36">
      <c r="A380" s="265">
        <v>44091</v>
      </c>
      <c r="B380" s="115" t="s">
        <v>178</v>
      </c>
      <c r="C380" s="331">
        <v>881848434</v>
      </c>
      <c r="D380" s="109"/>
      <c r="E380" s="115" t="s">
        <v>139</v>
      </c>
      <c r="F380" s="115" t="s">
        <v>140</v>
      </c>
      <c r="G380" s="115" t="s">
        <v>142</v>
      </c>
      <c r="H380" s="37"/>
      <c r="I380" s="265">
        <v>44091</v>
      </c>
      <c r="J380" s="265"/>
      <c r="K380" s="115" t="s">
        <v>142</v>
      </c>
      <c r="L380" s="115"/>
      <c r="M380" s="37">
        <v>95</v>
      </c>
      <c r="N380" s="37"/>
      <c r="O380" s="115"/>
      <c r="P380" s="37"/>
      <c r="Q380" s="37"/>
      <c r="R380" s="37"/>
      <c r="S380" s="37"/>
      <c r="T380" s="37"/>
      <c r="U380" s="37"/>
      <c r="V380" s="37"/>
      <c r="W380" s="37"/>
      <c r="X380" s="37"/>
      <c r="Y380" s="37"/>
      <c r="Z380" s="37"/>
      <c r="AA380" s="37"/>
      <c r="AB380" s="37"/>
      <c r="AC380" s="37"/>
      <c r="AD380" s="37"/>
      <c r="AE380" s="37"/>
      <c r="AF380" s="37"/>
      <c r="AG380" s="37"/>
      <c r="AH380" s="37"/>
      <c r="AI380" s="37"/>
      <c r="AJ380" s="37"/>
    </row>
    <row r="381" spans="1:36">
      <c r="A381" s="265">
        <v>44081</v>
      </c>
      <c r="B381" s="115" t="s">
        <v>154</v>
      </c>
      <c r="C381" s="37">
        <v>881274539</v>
      </c>
      <c r="D381" s="37"/>
      <c r="E381" s="115" t="s">
        <v>139</v>
      </c>
      <c r="F381" s="115" t="s">
        <v>100</v>
      </c>
      <c r="G381" s="115"/>
      <c r="H381" s="37"/>
      <c r="I381" s="37"/>
      <c r="J381" s="265">
        <v>44095</v>
      </c>
      <c r="K381" s="37"/>
      <c r="L381" s="783">
        <v>100200</v>
      </c>
      <c r="M381" s="37"/>
      <c r="N381" s="37"/>
      <c r="O381" s="115"/>
      <c r="P381" s="37"/>
      <c r="Q381" s="37"/>
      <c r="R381" s="37"/>
      <c r="S381" s="37"/>
      <c r="T381" s="37"/>
      <c r="U381" s="37"/>
      <c r="V381" s="37"/>
      <c r="W381" s="37"/>
      <c r="X381" s="37"/>
      <c r="Y381" s="37"/>
      <c r="Z381" s="37"/>
      <c r="AA381" s="37"/>
      <c r="AB381" s="37"/>
      <c r="AC381" s="37"/>
      <c r="AD381" s="37"/>
      <c r="AE381" s="37"/>
      <c r="AF381" s="37"/>
      <c r="AG381" s="37"/>
      <c r="AH381" s="37"/>
      <c r="AI381" s="37"/>
      <c r="AJ381" s="37"/>
    </row>
    <row r="382" spans="1:36">
      <c r="A382" s="265">
        <v>44089</v>
      </c>
      <c r="B382" s="115" t="s">
        <v>281</v>
      </c>
      <c r="C382" s="37">
        <v>881892176</v>
      </c>
      <c r="D382" s="109"/>
      <c r="E382" s="115" t="s">
        <v>152</v>
      </c>
      <c r="F382" s="115" t="s">
        <v>140</v>
      </c>
      <c r="G382" s="115" t="s">
        <v>148</v>
      </c>
      <c r="H382" s="37"/>
      <c r="I382" s="265">
        <v>44089</v>
      </c>
      <c r="J382" s="265"/>
      <c r="K382" s="115" t="s">
        <v>148</v>
      </c>
      <c r="L382" s="115"/>
      <c r="M382" s="37">
        <v>96</v>
      </c>
      <c r="N382" s="37"/>
      <c r="O382" s="115" t="s">
        <v>10323</v>
      </c>
      <c r="P382" s="37"/>
      <c r="Q382" s="37"/>
      <c r="R382" s="37"/>
      <c r="S382" s="37"/>
      <c r="T382" s="37"/>
      <c r="U382" s="37"/>
      <c r="V382" s="37"/>
      <c r="W382" s="37"/>
      <c r="X382" s="37"/>
      <c r="Y382" s="37"/>
      <c r="Z382" s="37"/>
      <c r="AA382" s="37"/>
      <c r="AB382" s="37"/>
      <c r="AC382" s="37"/>
      <c r="AD382" s="37"/>
      <c r="AE382" s="37"/>
      <c r="AF382" s="37"/>
      <c r="AG382" s="37"/>
      <c r="AH382" s="37"/>
      <c r="AI382" s="37"/>
      <c r="AJ382" s="37"/>
    </row>
    <row r="383" spans="1:36">
      <c r="A383" s="265">
        <v>44092</v>
      </c>
      <c r="B383" s="115" t="s">
        <v>146</v>
      </c>
      <c r="C383" s="37">
        <v>881152620</v>
      </c>
      <c r="D383" s="109" t="s">
        <v>4481</v>
      </c>
      <c r="E383" s="115" t="s">
        <v>139</v>
      </c>
      <c r="F383" s="115" t="s">
        <v>100</v>
      </c>
      <c r="G383" s="115"/>
      <c r="H383" s="37"/>
      <c r="I383" s="265">
        <v>44092</v>
      </c>
      <c r="J383" s="265"/>
      <c r="K383" s="115" t="s">
        <v>163</v>
      </c>
      <c r="L383" s="115" t="s">
        <v>188</v>
      </c>
      <c r="M383" s="37">
        <v>96</v>
      </c>
      <c r="N383" s="37"/>
      <c r="O383" s="680" t="s">
        <v>2322</v>
      </c>
      <c r="P383" s="37"/>
      <c r="Q383" s="37"/>
      <c r="R383" s="37"/>
      <c r="S383" s="37"/>
      <c r="T383" s="37"/>
      <c r="U383" s="37"/>
      <c r="V383" s="37"/>
      <c r="W383" s="37"/>
      <c r="X383" s="37"/>
      <c r="Y383" s="37"/>
      <c r="Z383" s="37"/>
      <c r="AA383" s="37"/>
      <c r="AB383" s="37"/>
      <c r="AC383" s="37"/>
      <c r="AD383" s="37"/>
      <c r="AE383" s="37"/>
      <c r="AF383" s="37"/>
      <c r="AG383" s="37"/>
      <c r="AH383" s="37"/>
      <c r="AI383" s="37"/>
      <c r="AJ383" s="37"/>
    </row>
    <row r="384" spans="1:36">
      <c r="A384" s="265">
        <v>44095</v>
      </c>
      <c r="B384" s="115" t="s">
        <v>138</v>
      </c>
      <c r="C384" s="331">
        <v>881597896</v>
      </c>
      <c r="D384" s="781"/>
      <c r="E384" s="115" t="s">
        <v>152</v>
      </c>
      <c r="F384" s="115" t="s">
        <v>140</v>
      </c>
      <c r="G384" s="115" t="s">
        <v>148</v>
      </c>
      <c r="H384" s="265"/>
      <c r="I384" s="265">
        <v>44095</v>
      </c>
      <c r="J384" s="265">
        <v>44104</v>
      </c>
      <c r="K384" s="115" t="s">
        <v>148</v>
      </c>
      <c r="L384" s="115"/>
      <c r="M384" s="37">
        <v>96</v>
      </c>
      <c r="N384" s="37"/>
      <c r="O384" s="680" t="s">
        <v>10367</v>
      </c>
      <c r="P384" s="37"/>
      <c r="Q384" s="37"/>
      <c r="R384" s="37"/>
      <c r="S384" s="37"/>
      <c r="T384" s="37"/>
      <c r="U384" s="37"/>
      <c r="V384" s="37"/>
      <c r="W384" s="37"/>
      <c r="X384" s="37"/>
      <c r="Y384" s="37"/>
      <c r="Z384" s="37"/>
      <c r="AA384" s="37"/>
      <c r="AB384" s="37"/>
      <c r="AC384" s="37"/>
      <c r="AD384" s="37"/>
      <c r="AE384" s="37"/>
      <c r="AF384" s="37"/>
      <c r="AG384" s="37"/>
      <c r="AH384" s="37"/>
      <c r="AI384" s="37"/>
      <c r="AJ384" s="37"/>
    </row>
    <row r="385" spans="1:36">
      <c r="A385" s="265">
        <v>44081</v>
      </c>
      <c r="B385" s="115" t="s">
        <v>156</v>
      </c>
      <c r="C385" s="37">
        <v>881476410</v>
      </c>
      <c r="D385" s="37"/>
      <c r="E385" s="115" t="s">
        <v>152</v>
      </c>
      <c r="F385" s="115" t="s">
        <v>140</v>
      </c>
      <c r="G385" s="115" t="s">
        <v>142</v>
      </c>
      <c r="H385" s="265">
        <v>44081</v>
      </c>
      <c r="I385" s="265">
        <v>44081</v>
      </c>
      <c r="J385" s="265">
        <v>44089</v>
      </c>
      <c r="K385" s="115" t="s">
        <v>142</v>
      </c>
      <c r="L385" s="115" t="s">
        <v>169</v>
      </c>
      <c r="M385" s="37">
        <v>97</v>
      </c>
      <c r="N385" s="37"/>
      <c r="O385" s="115" t="s">
        <v>2288</v>
      </c>
      <c r="P385" s="37"/>
      <c r="Q385" s="37"/>
      <c r="R385" s="37"/>
      <c r="S385" s="37"/>
      <c r="T385" s="37"/>
      <c r="U385" s="37"/>
      <c r="V385" s="37"/>
      <c r="W385" s="37"/>
      <c r="X385" s="37"/>
      <c r="Y385" s="37"/>
      <c r="Z385" s="37"/>
      <c r="AA385" s="37"/>
      <c r="AB385" s="37"/>
      <c r="AC385" s="37"/>
      <c r="AD385" s="37"/>
      <c r="AE385" s="37"/>
      <c r="AF385" s="37"/>
      <c r="AG385" s="37"/>
      <c r="AH385" s="37"/>
      <c r="AI385" s="37"/>
      <c r="AJ385" s="37"/>
    </row>
    <row r="386" spans="1:36">
      <c r="A386" s="265">
        <v>44092</v>
      </c>
      <c r="B386" s="115" t="s">
        <v>146</v>
      </c>
      <c r="C386" s="37">
        <v>882207947</v>
      </c>
      <c r="D386" s="109" t="s">
        <v>10368</v>
      </c>
      <c r="E386" s="115" t="s">
        <v>152</v>
      </c>
      <c r="F386" s="115" t="s">
        <v>100</v>
      </c>
      <c r="G386" s="115"/>
      <c r="H386" s="265"/>
      <c r="I386" s="265">
        <v>44092</v>
      </c>
      <c r="J386" s="265"/>
      <c r="K386" s="115" t="s">
        <v>142</v>
      </c>
      <c r="L386" s="115"/>
      <c r="M386" s="37">
        <v>97.5</v>
      </c>
      <c r="N386" s="37"/>
      <c r="O386" s="680" t="s">
        <v>2322</v>
      </c>
      <c r="P386" s="37"/>
      <c r="Q386" s="37"/>
      <c r="R386" s="37"/>
      <c r="S386" s="37"/>
      <c r="T386" s="37"/>
      <c r="U386" s="37"/>
      <c r="V386" s="37"/>
      <c r="W386" s="37"/>
      <c r="X386" s="37"/>
      <c r="Y386" s="37"/>
      <c r="Z386" s="37"/>
      <c r="AA386" s="37"/>
      <c r="AB386" s="37"/>
      <c r="AC386" s="37"/>
      <c r="AD386" s="37"/>
      <c r="AE386" s="37"/>
      <c r="AF386" s="37"/>
      <c r="AG386" s="37"/>
      <c r="AH386" s="37"/>
      <c r="AI386" s="37"/>
      <c r="AJ386" s="37"/>
    </row>
    <row r="387" spans="1:36">
      <c r="A387" s="265">
        <v>44081</v>
      </c>
      <c r="B387" s="115" t="s">
        <v>154</v>
      </c>
      <c r="C387" s="37">
        <v>880521251</v>
      </c>
      <c r="D387" s="37"/>
      <c r="E387" s="115" t="s">
        <v>139</v>
      </c>
      <c r="F387" s="115" t="s">
        <v>100</v>
      </c>
      <c r="G387" s="115"/>
      <c r="H387" s="37"/>
      <c r="I387" s="37"/>
      <c r="J387" s="265">
        <v>44095</v>
      </c>
      <c r="K387" s="37"/>
      <c r="L387" s="115"/>
      <c r="M387" s="37"/>
      <c r="N387" s="37"/>
      <c r="O387" s="115"/>
      <c r="P387" s="37"/>
      <c r="Q387" s="37"/>
      <c r="R387" s="37"/>
      <c r="S387" s="37"/>
      <c r="T387" s="37"/>
      <c r="U387" s="37"/>
      <c r="V387" s="37"/>
      <c r="W387" s="37"/>
      <c r="X387" s="37"/>
      <c r="Y387" s="37"/>
      <c r="Z387" s="37"/>
      <c r="AA387" s="37"/>
      <c r="AB387" s="37"/>
      <c r="AC387" s="37"/>
      <c r="AD387" s="37"/>
      <c r="AE387" s="37"/>
      <c r="AF387" s="37"/>
      <c r="AG387" s="37"/>
      <c r="AH387" s="37"/>
      <c r="AI387" s="37"/>
      <c r="AJ387" s="37"/>
    </row>
    <row r="388" spans="1:36">
      <c r="A388" s="265">
        <v>44097</v>
      </c>
      <c r="B388" s="115" t="s">
        <v>175</v>
      </c>
      <c r="C388" s="331">
        <v>882195297</v>
      </c>
      <c r="D388" s="527"/>
      <c r="E388" s="115" t="s">
        <v>139</v>
      </c>
      <c r="F388" s="115" t="s">
        <v>140</v>
      </c>
      <c r="G388" s="115" t="s">
        <v>172</v>
      </c>
      <c r="H388" s="265"/>
      <c r="I388" s="265">
        <v>44099</v>
      </c>
      <c r="J388" s="265"/>
      <c r="K388" s="115" t="s">
        <v>172</v>
      </c>
      <c r="L388" s="115"/>
      <c r="M388" s="37">
        <v>97.5</v>
      </c>
      <c r="N388" s="37"/>
      <c r="O388" s="680"/>
      <c r="P388" s="37"/>
      <c r="Q388" s="37"/>
      <c r="R388" s="37"/>
      <c r="S388" s="37"/>
      <c r="T388" s="37"/>
      <c r="U388" s="37"/>
      <c r="V388" s="37"/>
      <c r="W388" s="37"/>
      <c r="X388" s="37"/>
      <c r="Y388" s="37"/>
      <c r="Z388" s="37"/>
      <c r="AA388" s="37"/>
      <c r="AB388" s="37"/>
      <c r="AC388" s="37"/>
      <c r="AD388" s="37"/>
      <c r="AE388" s="37"/>
      <c r="AF388" s="37"/>
      <c r="AG388" s="37"/>
      <c r="AH388" s="37"/>
      <c r="AI388" s="37"/>
      <c r="AJ388" s="37"/>
    </row>
    <row r="389" spans="1:36">
      <c r="A389" s="265">
        <v>44081</v>
      </c>
      <c r="B389" s="115" t="s">
        <v>194</v>
      </c>
      <c r="C389" s="37">
        <v>881507253</v>
      </c>
      <c r="D389" s="109"/>
      <c r="E389" s="115" t="s">
        <v>139</v>
      </c>
      <c r="F389" s="115" t="s">
        <v>140</v>
      </c>
      <c r="G389" s="115" t="s">
        <v>168</v>
      </c>
      <c r="H389" s="265">
        <v>44081</v>
      </c>
      <c r="I389" s="37"/>
      <c r="J389" s="265">
        <v>44096</v>
      </c>
      <c r="K389" s="115" t="s">
        <v>168</v>
      </c>
      <c r="L389" s="115" t="s">
        <v>544</v>
      </c>
      <c r="M389" s="37"/>
      <c r="N389" s="37"/>
      <c r="O389" s="115"/>
      <c r="P389" s="37"/>
      <c r="Q389" s="37"/>
      <c r="R389" s="37"/>
      <c r="S389" s="37"/>
      <c r="T389" s="37"/>
      <c r="U389" s="37"/>
      <c r="V389" s="37"/>
      <c r="W389" s="37"/>
      <c r="X389" s="37"/>
      <c r="Y389" s="37"/>
      <c r="Z389" s="37"/>
      <c r="AA389" s="37"/>
      <c r="AB389" s="37"/>
      <c r="AC389" s="37"/>
      <c r="AD389" s="37"/>
      <c r="AE389" s="37"/>
      <c r="AF389" s="37"/>
      <c r="AG389" s="37"/>
      <c r="AH389" s="37"/>
      <c r="AI389" s="37"/>
      <c r="AJ389" s="37"/>
    </row>
    <row r="390" spans="1:36">
      <c r="A390" s="265">
        <v>44081</v>
      </c>
      <c r="B390" s="115" t="s">
        <v>146</v>
      </c>
      <c r="C390" s="37">
        <v>881472692</v>
      </c>
      <c r="D390" s="504" t="s">
        <v>3141</v>
      </c>
      <c r="E390" s="115" t="s">
        <v>139</v>
      </c>
      <c r="F390" s="115" t="s">
        <v>147</v>
      </c>
      <c r="G390" s="115"/>
      <c r="H390" s="37"/>
      <c r="I390" s="37"/>
      <c r="J390" s="265"/>
      <c r="K390" s="37"/>
      <c r="L390" s="115"/>
      <c r="M390" s="37"/>
      <c r="N390" s="37"/>
      <c r="O390" s="115"/>
      <c r="P390" s="37"/>
      <c r="Q390" s="278" t="s">
        <v>10369</v>
      </c>
      <c r="R390" s="37">
        <v>1190.6199999999999</v>
      </c>
      <c r="S390" s="37"/>
      <c r="T390" s="37"/>
      <c r="U390" s="37"/>
      <c r="V390" s="37"/>
      <c r="W390" s="37"/>
      <c r="X390" s="37"/>
      <c r="Y390" s="37"/>
      <c r="Z390" s="37"/>
      <c r="AA390" s="37"/>
      <c r="AB390" s="37"/>
      <c r="AC390" s="37"/>
      <c r="AD390" s="37"/>
      <c r="AE390" s="37"/>
      <c r="AF390" s="37"/>
      <c r="AG390" s="37"/>
      <c r="AH390" s="37"/>
      <c r="AI390" s="37"/>
      <c r="AJ390" s="37"/>
    </row>
    <row r="391" spans="1:36">
      <c r="A391" s="265">
        <v>44081</v>
      </c>
      <c r="B391" s="115" t="s">
        <v>194</v>
      </c>
      <c r="C391" s="37">
        <v>881701173</v>
      </c>
      <c r="D391" s="37"/>
      <c r="E391" s="115" t="s">
        <v>139</v>
      </c>
      <c r="F391" s="115" t="s">
        <v>100</v>
      </c>
      <c r="G391" s="115"/>
      <c r="H391" s="37"/>
      <c r="I391" s="37"/>
      <c r="J391" s="265">
        <v>44096</v>
      </c>
      <c r="K391" s="37"/>
      <c r="L391" s="115" t="s">
        <v>544</v>
      </c>
      <c r="M391" s="37"/>
      <c r="N391" s="37"/>
      <c r="O391" s="115"/>
      <c r="P391" s="37"/>
      <c r="Q391" s="37"/>
      <c r="R391" s="37"/>
      <c r="S391" s="37"/>
      <c r="T391" s="37"/>
      <c r="U391" s="37"/>
      <c r="V391" s="37"/>
      <c r="W391" s="37"/>
      <c r="X391" s="37"/>
      <c r="Y391" s="37"/>
      <c r="Z391" s="37"/>
      <c r="AA391" s="37"/>
      <c r="AB391" s="37"/>
      <c r="AC391" s="37"/>
      <c r="AD391" s="37"/>
      <c r="AE391" s="37"/>
      <c r="AF391" s="37"/>
      <c r="AG391" s="37"/>
      <c r="AH391" s="37"/>
      <c r="AI391" s="37"/>
      <c r="AJ391" s="37"/>
    </row>
    <row r="392" spans="1:36" ht="17">
      <c r="A392" s="782">
        <v>44103</v>
      </c>
      <c r="B392" s="115" t="s">
        <v>146</v>
      </c>
      <c r="C392" s="792">
        <v>880216716</v>
      </c>
      <c r="D392" s="793" t="s">
        <v>4567</v>
      </c>
      <c r="E392" s="115" t="s">
        <v>139</v>
      </c>
      <c r="F392" s="115" t="s">
        <v>458</v>
      </c>
      <c r="G392" s="115"/>
      <c r="H392" s="265"/>
      <c r="I392" s="265">
        <v>44103</v>
      </c>
      <c r="J392" s="265"/>
      <c r="K392" s="115" t="s">
        <v>232</v>
      </c>
      <c r="L392" s="115"/>
      <c r="M392" s="621">
        <v>99</v>
      </c>
      <c r="N392" s="37"/>
      <c r="O392" s="680" t="s">
        <v>10303</v>
      </c>
      <c r="P392" s="37"/>
      <c r="Q392" s="265">
        <v>44099</v>
      </c>
      <c r="R392" s="37">
        <v>96</v>
      </c>
      <c r="S392" s="37"/>
      <c r="T392" s="37"/>
      <c r="U392" s="37"/>
      <c r="V392" s="37"/>
      <c r="W392" s="37"/>
      <c r="X392" s="37"/>
      <c r="Y392" s="37"/>
      <c r="Z392" s="37"/>
      <c r="AA392" s="37"/>
      <c r="AB392" s="37"/>
      <c r="AC392" s="37"/>
      <c r="AD392" s="37"/>
      <c r="AE392" s="37"/>
      <c r="AF392" s="37"/>
      <c r="AG392" s="37"/>
      <c r="AH392" s="37"/>
      <c r="AI392" s="37"/>
      <c r="AJ392" s="37"/>
    </row>
    <row r="393" spans="1:36">
      <c r="A393" s="265">
        <v>44081</v>
      </c>
      <c r="B393" s="115" t="s">
        <v>146</v>
      </c>
      <c r="C393" s="37">
        <v>880046307</v>
      </c>
      <c r="D393" s="37"/>
      <c r="E393" s="115" t="s">
        <v>139</v>
      </c>
      <c r="F393" s="115" t="s">
        <v>147</v>
      </c>
      <c r="G393" s="115"/>
      <c r="H393" s="37"/>
      <c r="I393" s="37"/>
      <c r="J393" s="265"/>
      <c r="K393" s="37"/>
      <c r="L393" s="115"/>
      <c r="M393" s="37"/>
      <c r="N393" s="37"/>
      <c r="O393" s="115"/>
      <c r="P393" s="37"/>
      <c r="Q393" s="265">
        <v>44082</v>
      </c>
      <c r="R393" s="37">
        <v>450</v>
      </c>
      <c r="S393" s="37"/>
      <c r="T393" s="37"/>
      <c r="U393" s="37"/>
      <c r="V393" s="37"/>
      <c r="W393" s="37"/>
      <c r="X393" s="37"/>
      <c r="Y393" s="37"/>
      <c r="Z393" s="37"/>
      <c r="AA393" s="37"/>
      <c r="AB393" s="37"/>
      <c r="AC393" s="37"/>
      <c r="AD393" s="37"/>
      <c r="AE393" s="37"/>
      <c r="AF393" s="37"/>
      <c r="AG393" s="37"/>
      <c r="AH393" s="37"/>
      <c r="AI393" s="37"/>
      <c r="AJ393" s="37"/>
    </row>
    <row r="394" spans="1:36">
      <c r="A394" s="265">
        <v>44090</v>
      </c>
      <c r="B394" s="115" t="s">
        <v>194</v>
      </c>
      <c r="C394" s="331">
        <v>882132944</v>
      </c>
      <c r="D394" s="109"/>
      <c r="E394" s="115" t="s">
        <v>139</v>
      </c>
      <c r="F394" s="115" t="s">
        <v>140</v>
      </c>
      <c r="G394" s="115" t="s">
        <v>6023</v>
      </c>
      <c r="H394" s="265">
        <v>44088</v>
      </c>
      <c r="I394" s="265">
        <v>44090</v>
      </c>
      <c r="J394" s="665" t="s">
        <v>10370</v>
      </c>
      <c r="K394" s="115" t="s">
        <v>172</v>
      </c>
      <c r="L394" s="115"/>
      <c r="M394" s="37">
        <v>99</v>
      </c>
      <c r="N394" s="37"/>
      <c r="O394" s="115" t="s">
        <v>2232</v>
      </c>
      <c r="P394" s="37"/>
      <c r="Q394" s="37"/>
      <c r="R394" s="37"/>
      <c r="S394" s="37"/>
      <c r="T394" s="37"/>
      <c r="U394" s="37"/>
      <c r="V394" s="37"/>
      <c r="W394" s="37"/>
      <c r="X394" s="37"/>
      <c r="Y394" s="37"/>
      <c r="Z394" s="37"/>
      <c r="AA394" s="37"/>
      <c r="AB394" s="37"/>
      <c r="AC394" s="37"/>
      <c r="AD394" s="37"/>
      <c r="AE394" s="37"/>
      <c r="AF394" s="37"/>
      <c r="AG394" s="37"/>
      <c r="AH394" s="37"/>
      <c r="AI394" s="37"/>
      <c r="AJ394" s="37"/>
    </row>
    <row r="395" spans="1:36">
      <c r="A395" s="265">
        <v>44098</v>
      </c>
      <c r="B395" s="115" t="s">
        <v>4688</v>
      </c>
      <c r="C395" s="331">
        <v>882586086</v>
      </c>
      <c r="D395" s="527" t="s">
        <v>4689</v>
      </c>
      <c r="E395" s="115" t="s">
        <v>139</v>
      </c>
      <c r="F395" s="115" t="s">
        <v>140</v>
      </c>
      <c r="G395" s="115" t="s">
        <v>622</v>
      </c>
      <c r="H395" s="265"/>
      <c r="I395" s="265">
        <v>44098</v>
      </c>
      <c r="J395" s="265"/>
      <c r="K395" s="115" t="s">
        <v>622</v>
      </c>
      <c r="L395" s="115"/>
      <c r="M395" s="521">
        <v>99.9</v>
      </c>
      <c r="N395" s="37"/>
      <c r="O395" s="680" t="s">
        <v>10357</v>
      </c>
      <c r="P395" s="37"/>
      <c r="Q395" s="37"/>
      <c r="R395" s="37"/>
      <c r="S395" s="37"/>
      <c r="T395" s="37"/>
      <c r="U395" s="37"/>
      <c r="V395" s="37"/>
      <c r="W395" s="37"/>
      <c r="X395" s="37"/>
      <c r="Y395" s="37"/>
      <c r="Z395" s="37"/>
      <c r="AA395" s="37"/>
      <c r="AB395" s="37"/>
      <c r="AC395" s="37"/>
      <c r="AD395" s="37"/>
      <c r="AE395" s="37"/>
      <c r="AF395" s="37"/>
      <c r="AG395" s="37"/>
      <c r="AH395" s="37"/>
      <c r="AI395" s="37"/>
      <c r="AJ395" s="37"/>
    </row>
    <row r="396" spans="1:36">
      <c r="A396" s="265">
        <v>44078</v>
      </c>
      <c r="B396" s="115" t="s">
        <v>149</v>
      </c>
      <c r="C396" s="37">
        <v>880855808</v>
      </c>
      <c r="D396" s="109" t="s">
        <v>2269</v>
      </c>
      <c r="E396" s="115" t="s">
        <v>139</v>
      </c>
      <c r="F396" s="115" t="s">
        <v>140</v>
      </c>
      <c r="G396" s="115" t="s">
        <v>168</v>
      </c>
      <c r="H396" s="37"/>
      <c r="I396" s="265">
        <v>44095</v>
      </c>
      <c r="J396" s="265">
        <v>44116</v>
      </c>
      <c r="K396" s="115" t="s">
        <v>168</v>
      </c>
      <c r="L396" s="115" t="s">
        <v>250</v>
      </c>
      <c r="M396" s="37">
        <v>100</v>
      </c>
      <c r="N396" s="37"/>
      <c r="O396" s="115" t="s">
        <v>10371</v>
      </c>
      <c r="P396" s="37"/>
      <c r="Q396" s="37"/>
      <c r="R396" s="37"/>
      <c r="S396" s="37"/>
      <c r="T396" s="37"/>
      <c r="U396" s="37"/>
      <c r="V396" s="37"/>
      <c r="W396" s="37"/>
      <c r="X396" s="37"/>
      <c r="Y396" s="37"/>
      <c r="Z396" s="37"/>
      <c r="AA396" s="37"/>
      <c r="AB396" s="37"/>
      <c r="AC396" s="37"/>
      <c r="AD396" s="37"/>
      <c r="AE396" s="37"/>
      <c r="AF396" s="37"/>
      <c r="AG396" s="37"/>
      <c r="AH396" s="37"/>
      <c r="AI396" s="37"/>
      <c r="AJ396" s="37"/>
    </row>
    <row r="397" spans="1:36">
      <c r="A397" s="265">
        <v>44083</v>
      </c>
      <c r="B397" s="115" t="s">
        <v>156</v>
      </c>
      <c r="C397" s="37">
        <v>881347716</v>
      </c>
      <c r="D397" s="115"/>
      <c r="E397" s="115" t="s">
        <v>139</v>
      </c>
      <c r="F397" s="115" t="s">
        <v>140</v>
      </c>
      <c r="G397" s="115" t="s">
        <v>200</v>
      </c>
      <c r="H397" s="37"/>
      <c r="I397" s="265">
        <v>44083</v>
      </c>
      <c r="J397" s="265">
        <v>44089</v>
      </c>
      <c r="K397" s="115"/>
      <c r="L397" s="115"/>
      <c r="M397" s="37">
        <v>100</v>
      </c>
      <c r="N397" s="115"/>
      <c r="O397" s="115"/>
      <c r="P397" s="115"/>
      <c r="Q397" s="37"/>
      <c r="R397" s="37"/>
      <c r="S397" s="37"/>
      <c r="T397" s="37"/>
      <c r="U397" s="37"/>
      <c r="V397" s="37"/>
      <c r="W397" s="37"/>
      <c r="X397" s="37"/>
      <c r="Y397" s="37"/>
      <c r="Z397" s="37"/>
      <c r="AA397" s="37"/>
      <c r="AB397" s="37"/>
      <c r="AC397" s="37"/>
      <c r="AD397" s="37"/>
      <c r="AE397" s="37"/>
      <c r="AF397" s="37"/>
      <c r="AG397" s="37"/>
      <c r="AH397" s="37"/>
      <c r="AI397" s="37"/>
      <c r="AJ397" s="37"/>
    </row>
    <row r="398" spans="1:36">
      <c r="A398" s="265">
        <v>44081</v>
      </c>
      <c r="B398" s="115" t="s">
        <v>156</v>
      </c>
      <c r="C398" s="37">
        <v>881476410</v>
      </c>
      <c r="D398" s="37"/>
      <c r="E398" s="115" t="s">
        <v>152</v>
      </c>
      <c r="F398" s="115" t="s">
        <v>140</v>
      </c>
      <c r="G398" s="115" t="s">
        <v>142</v>
      </c>
      <c r="H398" s="37"/>
      <c r="I398" s="265">
        <v>44098</v>
      </c>
      <c r="J398" s="265">
        <v>44104</v>
      </c>
      <c r="K398" s="115" t="s">
        <v>142</v>
      </c>
      <c r="L398" s="783"/>
      <c r="M398" s="37">
        <v>101</v>
      </c>
      <c r="N398" s="37"/>
      <c r="O398" s="115"/>
      <c r="P398" s="37"/>
      <c r="Q398" s="37"/>
      <c r="R398" s="37"/>
      <c r="S398" s="37"/>
      <c r="T398" s="37"/>
      <c r="U398" s="37"/>
      <c r="V398" s="37"/>
      <c r="W398" s="37"/>
      <c r="X398" s="37"/>
      <c r="Y398" s="37"/>
      <c r="Z398" s="37"/>
      <c r="AA398" s="37"/>
      <c r="AB398" s="37"/>
      <c r="AC398" s="37"/>
      <c r="AD398" s="37"/>
      <c r="AE398" s="37"/>
      <c r="AF398" s="37"/>
      <c r="AG398" s="37"/>
      <c r="AH398" s="37"/>
      <c r="AI398" s="37"/>
      <c r="AJ398" s="37"/>
    </row>
    <row r="399" spans="1:36">
      <c r="A399" s="265">
        <v>44096</v>
      </c>
      <c r="B399" s="115" t="s">
        <v>194</v>
      </c>
      <c r="C399" s="331">
        <v>881352797</v>
      </c>
      <c r="D399" s="781" t="s">
        <v>3060</v>
      </c>
      <c r="E399" s="115" t="s">
        <v>152</v>
      </c>
      <c r="F399" s="115" t="s">
        <v>140</v>
      </c>
      <c r="G399" s="115" t="s">
        <v>142</v>
      </c>
      <c r="H399" s="265">
        <v>44090</v>
      </c>
      <c r="I399" s="265">
        <v>44096</v>
      </c>
      <c r="J399" s="265">
        <v>44104</v>
      </c>
      <c r="K399" s="115" t="s">
        <v>142</v>
      </c>
      <c r="L399" s="115"/>
      <c r="M399" s="37">
        <v>101.5</v>
      </c>
      <c r="N399" s="37"/>
      <c r="O399" s="680" t="s">
        <v>10301</v>
      </c>
      <c r="P399" s="37"/>
      <c r="Q399" s="37"/>
      <c r="R399" s="37"/>
      <c r="S399" s="37"/>
      <c r="T399" s="37"/>
      <c r="U399" s="37"/>
      <c r="V399" s="37"/>
      <c r="W399" s="37"/>
      <c r="X399" s="37"/>
      <c r="Y399" s="37"/>
      <c r="Z399" s="37"/>
      <c r="AA399" s="37"/>
      <c r="AB399" s="37"/>
      <c r="AC399" s="37"/>
      <c r="AD399" s="37"/>
      <c r="AE399" s="37"/>
      <c r="AF399" s="37"/>
      <c r="AG399" s="37"/>
      <c r="AH399" s="37"/>
      <c r="AI399" s="37"/>
      <c r="AJ399" s="37"/>
    </row>
    <row r="400" spans="1:36">
      <c r="A400" s="265">
        <v>44098</v>
      </c>
      <c r="B400" s="115" t="s">
        <v>194</v>
      </c>
      <c r="C400" s="331">
        <v>881352797</v>
      </c>
      <c r="D400" s="527" t="s">
        <v>3060</v>
      </c>
      <c r="E400" s="115" t="s">
        <v>152</v>
      </c>
      <c r="F400" s="115" t="s">
        <v>140</v>
      </c>
      <c r="G400" s="115" t="s">
        <v>142</v>
      </c>
      <c r="H400" s="265">
        <v>44092</v>
      </c>
      <c r="I400" s="265">
        <v>44098</v>
      </c>
      <c r="J400" s="265">
        <v>44104</v>
      </c>
      <c r="K400" s="115" t="s">
        <v>142</v>
      </c>
      <c r="L400" s="115"/>
      <c r="M400" s="37">
        <v>101.5</v>
      </c>
      <c r="N400" s="37"/>
      <c r="O400" s="680" t="s">
        <v>2261</v>
      </c>
      <c r="P400" s="37"/>
      <c r="Q400" s="37"/>
      <c r="R400" s="37"/>
      <c r="S400" s="37"/>
      <c r="T400" s="37"/>
      <c r="U400" s="37"/>
      <c r="V400" s="37"/>
      <c r="W400" s="37"/>
      <c r="X400" s="37"/>
      <c r="Y400" s="37"/>
      <c r="Z400" s="37"/>
      <c r="AA400" s="37"/>
      <c r="AB400" s="37"/>
      <c r="AC400" s="37"/>
      <c r="AD400" s="37"/>
      <c r="AE400" s="37"/>
      <c r="AF400" s="37"/>
      <c r="AG400" s="37"/>
      <c r="AH400" s="37"/>
      <c r="AI400" s="37"/>
      <c r="AJ400" s="37"/>
    </row>
    <row r="401" spans="1:36">
      <c r="A401" s="265">
        <v>44081</v>
      </c>
      <c r="B401" s="115" t="s">
        <v>154</v>
      </c>
      <c r="C401" s="37">
        <v>880152667</v>
      </c>
      <c r="D401" s="109" t="s">
        <v>4554</v>
      </c>
      <c r="E401" s="115" t="s">
        <v>139</v>
      </c>
      <c r="F401" s="115" t="s">
        <v>147</v>
      </c>
      <c r="G401" s="115"/>
      <c r="H401" s="37"/>
      <c r="I401" s="37"/>
      <c r="J401" s="265"/>
      <c r="K401" s="37"/>
      <c r="L401" s="115"/>
      <c r="M401" s="37"/>
      <c r="N401" s="37"/>
      <c r="O401" s="115"/>
      <c r="P401" s="37"/>
      <c r="Q401" s="265">
        <v>44081</v>
      </c>
      <c r="R401" s="37">
        <v>60</v>
      </c>
      <c r="S401" s="37"/>
      <c r="T401" s="37"/>
      <c r="U401" s="37"/>
      <c r="V401" s="37"/>
      <c r="W401" s="37"/>
      <c r="X401" s="37"/>
      <c r="Y401" s="37"/>
      <c r="Z401" s="37"/>
      <c r="AA401" s="37"/>
      <c r="AB401" s="37"/>
      <c r="AC401" s="37"/>
      <c r="AD401" s="37"/>
      <c r="AE401" s="37"/>
      <c r="AF401" s="37"/>
      <c r="AG401" s="37"/>
      <c r="AH401" s="37"/>
      <c r="AI401" s="37"/>
      <c r="AJ401" s="37"/>
    </row>
    <row r="402" spans="1:36">
      <c r="A402" s="782">
        <v>44102</v>
      </c>
      <c r="B402" s="115" t="s">
        <v>157</v>
      </c>
      <c r="C402" s="331">
        <v>881476449</v>
      </c>
      <c r="D402" s="509" t="s">
        <v>3012</v>
      </c>
      <c r="E402" s="115" t="s">
        <v>139</v>
      </c>
      <c r="F402" s="115" t="s">
        <v>140</v>
      </c>
      <c r="G402" s="624" t="s">
        <v>181</v>
      </c>
      <c r="H402" s="265"/>
      <c r="I402" s="265">
        <v>44102</v>
      </c>
      <c r="J402" s="265"/>
      <c r="K402" s="624" t="s">
        <v>316</v>
      </c>
      <c r="L402" s="115"/>
      <c r="M402" s="521">
        <v>102.43</v>
      </c>
      <c r="N402" s="37"/>
      <c r="O402" s="680"/>
      <c r="P402" s="37"/>
      <c r="Q402" s="37"/>
      <c r="R402" s="37"/>
      <c r="S402" s="37"/>
      <c r="T402" s="37"/>
      <c r="U402" s="37"/>
      <c r="V402" s="37"/>
      <c r="W402" s="37"/>
      <c r="X402" s="37"/>
      <c r="Y402" s="37"/>
      <c r="Z402" s="37"/>
      <c r="AA402" s="37"/>
      <c r="AB402" s="37"/>
      <c r="AC402" s="37"/>
      <c r="AD402" s="37"/>
      <c r="AE402" s="37"/>
      <c r="AF402" s="37"/>
      <c r="AG402" s="37"/>
      <c r="AH402" s="37"/>
      <c r="AI402" s="37"/>
      <c r="AJ402" s="37"/>
    </row>
    <row r="403" spans="1:36">
      <c r="A403" s="265">
        <v>44082</v>
      </c>
      <c r="B403" s="115" t="s">
        <v>157</v>
      </c>
      <c r="C403" s="37">
        <v>880111675</v>
      </c>
      <c r="D403" s="37">
        <v>632828051</v>
      </c>
      <c r="E403" s="115" t="s">
        <v>152</v>
      </c>
      <c r="F403" s="115" t="s">
        <v>100</v>
      </c>
      <c r="G403" s="115" t="s">
        <v>142</v>
      </c>
      <c r="H403" s="37"/>
      <c r="I403" s="265">
        <v>44082</v>
      </c>
      <c r="J403" s="265">
        <v>44095</v>
      </c>
      <c r="K403" s="115" t="s">
        <v>499</v>
      </c>
      <c r="L403" s="115"/>
      <c r="M403" s="37">
        <v>104</v>
      </c>
      <c r="N403" s="37"/>
      <c r="O403" s="115"/>
      <c r="P403" s="37"/>
      <c r="Q403" s="37"/>
      <c r="R403" s="37"/>
      <c r="S403" s="37"/>
      <c r="T403" s="37"/>
      <c r="U403" s="37"/>
      <c r="V403" s="37"/>
      <c r="W403" s="37"/>
      <c r="X403" s="37"/>
      <c r="Y403" s="37"/>
      <c r="Z403" s="37"/>
      <c r="AA403" s="37"/>
      <c r="AB403" s="37"/>
      <c r="AC403" s="37"/>
      <c r="AD403" s="37"/>
      <c r="AE403" s="37"/>
      <c r="AF403" s="37"/>
      <c r="AG403" s="37"/>
      <c r="AH403" s="37"/>
      <c r="AI403" s="37"/>
      <c r="AJ403" s="37"/>
    </row>
    <row r="404" spans="1:36">
      <c r="A404" s="782">
        <v>44103</v>
      </c>
      <c r="B404" s="115" t="s">
        <v>227</v>
      </c>
      <c r="C404" s="331">
        <v>880637278</v>
      </c>
      <c r="D404" s="509" t="s">
        <v>10372</v>
      </c>
      <c r="E404" s="115" t="s">
        <v>152</v>
      </c>
      <c r="F404" s="115" t="s">
        <v>140</v>
      </c>
      <c r="G404" s="115" t="s">
        <v>142</v>
      </c>
      <c r="H404" s="265">
        <v>44103</v>
      </c>
      <c r="I404" s="265">
        <v>44103</v>
      </c>
      <c r="J404" s="265"/>
      <c r="K404" s="115" t="s">
        <v>1787</v>
      </c>
      <c r="L404" s="115"/>
      <c r="M404" s="521">
        <v>104</v>
      </c>
      <c r="N404" s="37"/>
      <c r="O404" s="680" t="s">
        <v>10373</v>
      </c>
      <c r="P404" s="37"/>
      <c r="Q404" s="37"/>
      <c r="R404" s="37"/>
      <c r="S404" s="37"/>
      <c r="T404" s="37"/>
      <c r="U404" s="37"/>
      <c r="V404" s="37"/>
      <c r="W404" s="37"/>
      <c r="X404" s="37"/>
      <c r="Y404" s="37"/>
      <c r="Z404" s="37"/>
      <c r="AA404" s="37"/>
      <c r="AB404" s="37"/>
      <c r="AC404" s="37"/>
      <c r="AD404" s="37"/>
      <c r="AE404" s="37"/>
      <c r="AF404" s="37"/>
      <c r="AG404" s="37"/>
      <c r="AH404" s="37"/>
      <c r="AI404" s="37"/>
      <c r="AJ404" s="37"/>
    </row>
    <row r="405" spans="1:36">
      <c r="A405" s="265">
        <v>44078</v>
      </c>
      <c r="B405" s="115" t="s">
        <v>149</v>
      </c>
      <c r="C405" s="37">
        <v>880213313</v>
      </c>
      <c r="D405" s="37"/>
      <c r="E405" s="115" t="s">
        <v>139</v>
      </c>
      <c r="F405" s="115" t="s">
        <v>140</v>
      </c>
      <c r="G405" s="115" t="s">
        <v>200</v>
      </c>
      <c r="H405" s="37"/>
      <c r="I405" s="265">
        <v>44101</v>
      </c>
      <c r="J405" s="265">
        <v>44091</v>
      </c>
      <c r="K405" s="115" t="s">
        <v>148</v>
      </c>
      <c r="L405" s="688">
        <v>200500</v>
      </c>
      <c r="M405" s="37">
        <v>105</v>
      </c>
      <c r="N405" s="37"/>
      <c r="O405" s="115" t="s">
        <v>10374</v>
      </c>
      <c r="P405" s="37"/>
      <c r="Q405" s="37"/>
      <c r="R405" s="37"/>
      <c r="S405" s="37"/>
      <c r="T405" s="37"/>
      <c r="U405" s="37"/>
      <c r="V405" s="37"/>
      <c r="W405" s="37"/>
      <c r="X405" s="37"/>
      <c r="Y405" s="37"/>
      <c r="Z405" s="37"/>
      <c r="AA405" s="37"/>
      <c r="AB405" s="37"/>
      <c r="AC405" s="37"/>
      <c r="AD405" s="37"/>
      <c r="AE405" s="37"/>
      <c r="AF405" s="37"/>
      <c r="AG405" s="37"/>
      <c r="AH405" s="37"/>
      <c r="AI405" s="37"/>
      <c r="AJ405" s="37"/>
    </row>
    <row r="406" spans="1:36">
      <c r="A406" s="265">
        <v>44097</v>
      </c>
      <c r="B406" s="115" t="s">
        <v>281</v>
      </c>
      <c r="C406" s="331">
        <v>882333472</v>
      </c>
      <c r="D406" s="667" t="s">
        <v>10375</v>
      </c>
      <c r="E406" s="115" t="s">
        <v>139</v>
      </c>
      <c r="F406" s="115" t="s">
        <v>140</v>
      </c>
      <c r="G406" s="115" t="s">
        <v>148</v>
      </c>
      <c r="H406" s="265"/>
      <c r="I406" s="265">
        <v>44097</v>
      </c>
      <c r="J406" s="265"/>
      <c r="K406" s="115" t="s">
        <v>148</v>
      </c>
      <c r="L406" s="115"/>
      <c r="M406" s="37">
        <v>105</v>
      </c>
      <c r="N406" s="37"/>
      <c r="O406" s="680"/>
      <c r="P406" s="37"/>
      <c r="Q406" s="37"/>
      <c r="R406" s="37"/>
      <c r="S406" s="37"/>
      <c r="T406" s="37"/>
      <c r="U406" s="37"/>
      <c r="V406" s="37"/>
      <c r="W406" s="37"/>
      <c r="X406" s="37"/>
      <c r="Y406" s="37"/>
      <c r="Z406" s="37"/>
      <c r="AA406" s="37"/>
      <c r="AB406" s="37"/>
      <c r="AC406" s="37"/>
      <c r="AD406" s="37"/>
      <c r="AE406" s="37"/>
      <c r="AF406" s="37"/>
      <c r="AG406" s="37"/>
      <c r="AH406" s="37"/>
      <c r="AI406" s="37"/>
      <c r="AJ406" s="37"/>
    </row>
    <row r="407" spans="1:36">
      <c r="A407" s="265">
        <v>44092</v>
      </c>
      <c r="B407" s="115" t="s">
        <v>2235</v>
      </c>
      <c r="C407" s="521">
        <v>882662506</v>
      </c>
      <c r="D407" s="109" t="s">
        <v>10376</v>
      </c>
      <c r="E407" s="115" t="s">
        <v>139</v>
      </c>
      <c r="F407" s="115" t="s">
        <v>100</v>
      </c>
      <c r="G407" s="115" t="s">
        <v>233</v>
      </c>
      <c r="H407" s="265"/>
      <c r="I407" s="265">
        <v>44092</v>
      </c>
      <c r="J407" s="265"/>
      <c r="K407" s="115" t="s">
        <v>233</v>
      </c>
      <c r="L407" s="115"/>
      <c r="M407" s="37">
        <v>106</v>
      </c>
      <c r="N407" s="37"/>
      <c r="O407" s="680" t="s">
        <v>2285</v>
      </c>
      <c r="P407" s="37"/>
      <c r="Q407" s="37"/>
      <c r="R407" s="37"/>
      <c r="S407" s="37"/>
      <c r="T407" s="37"/>
      <c r="U407" s="37"/>
      <c r="V407" s="37"/>
      <c r="W407" s="37"/>
      <c r="X407" s="37"/>
      <c r="Y407" s="37"/>
      <c r="Z407" s="37"/>
      <c r="AA407" s="37"/>
      <c r="AB407" s="37"/>
      <c r="AC407" s="37"/>
      <c r="AD407" s="37"/>
      <c r="AE407" s="37"/>
      <c r="AF407" s="37"/>
      <c r="AG407" s="37"/>
      <c r="AH407" s="37"/>
      <c r="AI407" s="37"/>
      <c r="AJ407" s="37"/>
    </row>
    <row r="408" spans="1:36">
      <c r="A408" s="265">
        <v>44088</v>
      </c>
      <c r="B408" s="115" t="s">
        <v>138</v>
      </c>
      <c r="C408" s="37">
        <v>881252851</v>
      </c>
      <c r="D408" s="37"/>
      <c r="E408" s="115" t="s">
        <v>152</v>
      </c>
      <c r="F408" s="115" t="s">
        <v>140</v>
      </c>
      <c r="G408" s="115" t="s">
        <v>142</v>
      </c>
      <c r="H408" s="37"/>
      <c r="I408" s="265">
        <v>44089</v>
      </c>
      <c r="J408" s="265">
        <v>44103</v>
      </c>
      <c r="K408" s="37" t="s">
        <v>142</v>
      </c>
      <c r="L408" s="115"/>
      <c r="M408" s="37">
        <v>106.5</v>
      </c>
      <c r="N408" s="37"/>
      <c r="O408" s="115" t="s">
        <v>2191</v>
      </c>
      <c r="P408" s="37"/>
      <c r="Q408" s="37"/>
      <c r="R408" s="37"/>
      <c r="S408" s="37"/>
      <c r="T408" s="37"/>
      <c r="U408" s="37"/>
      <c r="V408" s="37"/>
      <c r="W408" s="37"/>
      <c r="X408" s="37"/>
      <c r="Y408" s="37"/>
      <c r="Z408" s="37"/>
      <c r="AA408" s="37"/>
      <c r="AB408" s="37"/>
      <c r="AC408" s="37"/>
      <c r="AD408" s="37"/>
      <c r="AE408" s="37"/>
      <c r="AF408" s="37"/>
      <c r="AG408" s="37"/>
      <c r="AH408" s="37"/>
      <c r="AI408" s="37"/>
      <c r="AJ408" s="37"/>
    </row>
    <row r="409" spans="1:36">
      <c r="A409" s="265">
        <v>44088</v>
      </c>
      <c r="B409" s="115" t="s">
        <v>138</v>
      </c>
      <c r="C409" s="37">
        <v>881252851</v>
      </c>
      <c r="D409" s="37"/>
      <c r="E409" s="115" t="s">
        <v>152</v>
      </c>
      <c r="F409" s="115" t="s">
        <v>140</v>
      </c>
      <c r="G409" s="115" t="s">
        <v>142</v>
      </c>
      <c r="H409" s="37"/>
      <c r="I409" s="265">
        <v>44095</v>
      </c>
      <c r="J409" s="265">
        <v>44103</v>
      </c>
      <c r="K409" s="278" t="s">
        <v>142</v>
      </c>
      <c r="L409" s="115"/>
      <c r="M409" s="37">
        <v>106.5</v>
      </c>
      <c r="N409" s="37"/>
      <c r="O409" s="115" t="s">
        <v>10334</v>
      </c>
      <c r="P409" s="37"/>
      <c r="Q409" s="37"/>
      <c r="R409" s="37"/>
      <c r="S409" s="37"/>
      <c r="T409" s="37"/>
      <c r="U409" s="37"/>
      <c r="V409" s="37"/>
      <c r="W409" s="37"/>
      <c r="X409" s="37"/>
      <c r="Y409" s="37"/>
      <c r="Z409" s="37"/>
      <c r="AA409" s="37"/>
      <c r="AB409" s="37"/>
      <c r="AC409" s="37"/>
      <c r="AD409" s="37"/>
      <c r="AE409" s="37"/>
      <c r="AF409" s="37"/>
      <c r="AG409" s="37"/>
      <c r="AH409" s="37"/>
      <c r="AI409" s="37"/>
      <c r="AJ409" s="37"/>
    </row>
    <row r="410" spans="1:36">
      <c r="A410" s="265">
        <v>44092</v>
      </c>
      <c r="B410" s="115" t="s">
        <v>146</v>
      </c>
      <c r="C410" s="37">
        <v>881790970</v>
      </c>
      <c r="D410" s="109" t="s">
        <v>3008</v>
      </c>
      <c r="E410" s="115" t="s">
        <v>139</v>
      </c>
      <c r="F410" s="115" t="s">
        <v>100</v>
      </c>
      <c r="G410" s="115"/>
      <c r="H410" s="37"/>
      <c r="I410" s="265">
        <v>44092</v>
      </c>
      <c r="J410" s="37"/>
      <c r="K410" s="115" t="s">
        <v>10377</v>
      </c>
      <c r="L410" s="115" t="s">
        <v>353</v>
      </c>
      <c r="M410" s="37">
        <v>106.5</v>
      </c>
      <c r="N410" s="37"/>
      <c r="O410" s="680" t="s">
        <v>10378</v>
      </c>
      <c r="P410" s="37"/>
      <c r="Q410" s="687"/>
      <c r="R410" s="37"/>
      <c r="S410" s="37"/>
      <c r="T410" s="37"/>
      <c r="U410" s="37"/>
      <c r="V410" s="37"/>
      <c r="W410" s="37"/>
      <c r="X410" s="37"/>
      <c r="Y410" s="37"/>
      <c r="Z410" s="37"/>
      <c r="AA410" s="37"/>
      <c r="AB410" s="37"/>
      <c r="AC410" s="37"/>
      <c r="AD410" s="37"/>
      <c r="AE410" s="37"/>
      <c r="AF410" s="37"/>
      <c r="AG410" s="37"/>
      <c r="AH410" s="37"/>
      <c r="AI410" s="37"/>
      <c r="AJ410" s="37"/>
    </row>
    <row r="411" spans="1:36">
      <c r="A411" s="265">
        <v>44081</v>
      </c>
      <c r="B411" s="115" t="s">
        <v>154</v>
      </c>
      <c r="C411" s="37">
        <v>881000289</v>
      </c>
      <c r="D411" s="115" t="s">
        <v>1726</v>
      </c>
      <c r="E411" s="115" t="s">
        <v>139</v>
      </c>
      <c r="F411" s="115" t="s">
        <v>147</v>
      </c>
      <c r="G411" s="115"/>
      <c r="H411" s="37"/>
      <c r="I411" s="37"/>
      <c r="J411" s="265"/>
      <c r="K411" s="37"/>
      <c r="L411" s="115"/>
      <c r="M411" s="37"/>
      <c r="N411" s="37"/>
      <c r="O411" s="115"/>
      <c r="P411" s="37"/>
      <c r="Q411" s="37"/>
      <c r="R411" s="37"/>
      <c r="S411" s="37"/>
      <c r="T411" s="37"/>
      <c r="U411" s="37"/>
      <c r="V411" s="37"/>
      <c r="W411" s="37"/>
      <c r="X411" s="37"/>
      <c r="Y411" s="37"/>
      <c r="Z411" s="37"/>
      <c r="AA411" s="37"/>
      <c r="AB411" s="37"/>
      <c r="AC411" s="37"/>
      <c r="AD411" s="37"/>
      <c r="AE411" s="37"/>
      <c r="AF411" s="37"/>
      <c r="AG411" s="37"/>
      <c r="AH411" s="37"/>
      <c r="AI411" s="37"/>
      <c r="AJ411" s="37"/>
    </row>
    <row r="412" spans="1:36">
      <c r="A412" s="265">
        <v>44077</v>
      </c>
      <c r="B412" s="115" t="s">
        <v>149</v>
      </c>
      <c r="C412" s="37">
        <v>880127992</v>
      </c>
      <c r="D412" s="37">
        <v>365930398</v>
      </c>
      <c r="E412" s="115" t="s">
        <v>152</v>
      </c>
      <c r="F412" s="115" t="s">
        <v>140</v>
      </c>
      <c r="G412" s="115" t="s">
        <v>142</v>
      </c>
      <c r="H412" s="37"/>
      <c r="I412" s="265">
        <v>44077</v>
      </c>
      <c r="J412" s="265">
        <v>44084</v>
      </c>
      <c r="K412" s="37"/>
      <c r="L412" s="115" t="s">
        <v>263</v>
      </c>
      <c r="M412" s="37">
        <v>107</v>
      </c>
      <c r="N412" s="37"/>
      <c r="O412" s="115" t="s">
        <v>10379</v>
      </c>
      <c r="P412" s="37"/>
      <c r="Q412" s="37"/>
      <c r="R412" s="37"/>
      <c r="S412" s="37"/>
      <c r="T412" s="37"/>
      <c r="U412" s="37"/>
      <c r="V412" s="37"/>
      <c r="W412" s="37"/>
      <c r="X412" s="37"/>
      <c r="Y412" s="37"/>
      <c r="Z412" s="37"/>
      <c r="AA412" s="37"/>
      <c r="AB412" s="37"/>
      <c r="AC412" s="37"/>
      <c r="AD412" s="37"/>
      <c r="AE412" s="37"/>
      <c r="AF412" s="37"/>
      <c r="AG412" s="37"/>
      <c r="AH412" s="37"/>
      <c r="AI412" s="37"/>
      <c r="AJ412" s="37"/>
    </row>
    <row r="413" spans="1:36">
      <c r="A413" s="265">
        <v>44081</v>
      </c>
      <c r="B413" s="115" t="s">
        <v>194</v>
      </c>
      <c r="C413" s="37">
        <v>881326731</v>
      </c>
      <c r="D413" s="37"/>
      <c r="E413" s="115" t="s">
        <v>139</v>
      </c>
      <c r="F413" s="115" t="s">
        <v>140</v>
      </c>
      <c r="G413" s="115" t="s">
        <v>168</v>
      </c>
      <c r="H413" s="37"/>
      <c r="I413" s="37"/>
      <c r="J413" s="265">
        <v>44096</v>
      </c>
      <c r="K413" s="115"/>
      <c r="L413" s="115" t="s">
        <v>263</v>
      </c>
      <c r="M413" s="37"/>
      <c r="N413" s="37"/>
      <c r="O413" s="115" t="s">
        <v>195</v>
      </c>
      <c r="P413" s="37"/>
      <c r="Q413" s="37"/>
      <c r="R413" s="37"/>
      <c r="S413" s="37"/>
      <c r="T413" s="37"/>
      <c r="U413" s="37"/>
      <c r="V413" s="37"/>
      <c r="W413" s="37"/>
      <c r="X413" s="37"/>
      <c r="Y413" s="37"/>
      <c r="Z413" s="37"/>
      <c r="AA413" s="37"/>
      <c r="AB413" s="37"/>
      <c r="AC413" s="37"/>
      <c r="AD413" s="37"/>
      <c r="AE413" s="37"/>
      <c r="AF413" s="37"/>
      <c r="AG413" s="37"/>
      <c r="AH413" s="37"/>
      <c r="AI413" s="37"/>
      <c r="AJ413" s="37"/>
    </row>
    <row r="414" spans="1:36">
      <c r="A414" s="265">
        <v>44081</v>
      </c>
      <c r="B414" s="115" t="s">
        <v>156</v>
      </c>
      <c r="C414" s="37">
        <v>880032037</v>
      </c>
      <c r="D414" s="37"/>
      <c r="E414" s="115" t="s">
        <v>139</v>
      </c>
      <c r="F414" s="115" t="s">
        <v>140</v>
      </c>
      <c r="G414" s="115" t="s">
        <v>315</v>
      </c>
      <c r="H414" s="37"/>
      <c r="I414" s="37"/>
      <c r="J414" s="265">
        <v>44091</v>
      </c>
      <c r="K414" s="37"/>
      <c r="L414" s="115" t="s">
        <v>211</v>
      </c>
      <c r="M414" s="37"/>
      <c r="N414" s="37"/>
      <c r="O414" s="115"/>
      <c r="P414" s="37"/>
      <c r="Q414" s="37"/>
      <c r="R414" s="37"/>
      <c r="S414" s="37"/>
      <c r="T414" s="37"/>
      <c r="U414" s="37"/>
      <c r="V414" s="37"/>
      <c r="W414" s="37"/>
      <c r="X414" s="37"/>
      <c r="Y414" s="37"/>
      <c r="Z414" s="37"/>
      <c r="AA414" s="37"/>
      <c r="AB414" s="37"/>
      <c r="AC414" s="37"/>
      <c r="AD414" s="37"/>
      <c r="AE414" s="37"/>
      <c r="AF414" s="37"/>
      <c r="AG414" s="37"/>
      <c r="AH414" s="37"/>
      <c r="AI414" s="37"/>
      <c r="AJ414" s="37"/>
    </row>
    <row r="415" spans="1:36">
      <c r="A415" s="265">
        <v>44077</v>
      </c>
      <c r="B415" s="115" t="s">
        <v>149</v>
      </c>
      <c r="C415" s="37">
        <v>880127992</v>
      </c>
      <c r="D415" s="37">
        <v>365930398</v>
      </c>
      <c r="E415" s="115" t="s">
        <v>152</v>
      </c>
      <c r="F415" s="115" t="s">
        <v>140</v>
      </c>
      <c r="G415" s="115" t="s">
        <v>142</v>
      </c>
      <c r="H415" s="37"/>
      <c r="I415" s="265">
        <v>44089</v>
      </c>
      <c r="J415" s="265">
        <v>44089</v>
      </c>
      <c r="K415" s="37"/>
      <c r="L415" s="115" t="s">
        <v>263</v>
      </c>
      <c r="M415" s="37">
        <v>107</v>
      </c>
      <c r="N415" s="37"/>
      <c r="O415" s="115" t="s">
        <v>10273</v>
      </c>
      <c r="P415" s="37"/>
      <c r="Q415" s="37"/>
      <c r="R415" s="37"/>
      <c r="S415" s="37"/>
      <c r="T415" s="37"/>
      <c r="U415" s="37"/>
      <c r="V415" s="37"/>
      <c r="W415" s="37"/>
      <c r="X415" s="37"/>
      <c r="Y415" s="37"/>
      <c r="Z415" s="37"/>
      <c r="AA415" s="37"/>
      <c r="AB415" s="37"/>
      <c r="AC415" s="37"/>
      <c r="AD415" s="37"/>
      <c r="AE415" s="37"/>
      <c r="AF415" s="37"/>
      <c r="AG415" s="37"/>
      <c r="AH415" s="37"/>
      <c r="AI415" s="37"/>
      <c r="AJ415" s="37"/>
    </row>
    <row r="416" spans="1:36">
      <c r="A416" s="265">
        <v>44078</v>
      </c>
      <c r="B416" s="115" t="s">
        <v>149</v>
      </c>
      <c r="C416" s="37">
        <v>881184629</v>
      </c>
      <c r="D416" s="667" t="s">
        <v>4683</v>
      </c>
      <c r="E416" s="115" t="s">
        <v>152</v>
      </c>
      <c r="F416" s="115" t="s">
        <v>140</v>
      </c>
      <c r="G416" s="115" t="s">
        <v>142</v>
      </c>
      <c r="H416" s="37"/>
      <c r="I416" s="265">
        <v>44078</v>
      </c>
      <c r="J416" s="265">
        <v>44102</v>
      </c>
      <c r="K416" s="115" t="s">
        <v>142</v>
      </c>
      <c r="L416" s="115" t="s">
        <v>2293</v>
      </c>
      <c r="M416" s="37">
        <v>107</v>
      </c>
      <c r="N416" s="37"/>
      <c r="O416" s="664" t="s">
        <v>10380</v>
      </c>
      <c r="P416" s="37"/>
      <c r="Q416" s="37"/>
      <c r="R416" s="37"/>
      <c r="S416" s="37"/>
      <c r="T416" s="37"/>
      <c r="U416" s="37"/>
      <c r="V416" s="37"/>
      <c r="W416" s="37"/>
      <c r="X416" s="37"/>
      <c r="Y416" s="37"/>
      <c r="Z416" s="37"/>
      <c r="AA416" s="37"/>
      <c r="AB416" s="37"/>
      <c r="AC416" s="37"/>
      <c r="AD416" s="37"/>
      <c r="AE416" s="37"/>
      <c r="AF416" s="37"/>
      <c r="AG416" s="37"/>
      <c r="AH416" s="37"/>
      <c r="AI416" s="37"/>
      <c r="AJ416" s="37"/>
    </row>
    <row r="417" spans="1:36">
      <c r="A417" s="265">
        <v>44081</v>
      </c>
      <c r="B417" s="115" t="s">
        <v>281</v>
      </c>
      <c r="C417" s="37">
        <v>880081672</v>
      </c>
      <c r="D417" s="37"/>
      <c r="E417" s="115" t="s">
        <v>139</v>
      </c>
      <c r="F417" s="115" t="s">
        <v>140</v>
      </c>
      <c r="G417" s="115" t="s">
        <v>142</v>
      </c>
      <c r="H417" s="37"/>
      <c r="I417" s="37"/>
      <c r="J417" s="265">
        <v>44095</v>
      </c>
      <c r="K417" s="37"/>
      <c r="L417" s="115">
        <v>0</v>
      </c>
      <c r="M417" s="37"/>
      <c r="N417" s="37"/>
      <c r="O417" s="115" t="s">
        <v>554</v>
      </c>
      <c r="P417" s="115" t="s">
        <v>301</v>
      </c>
      <c r="Q417" s="37"/>
      <c r="R417" s="37"/>
      <c r="S417" s="37"/>
      <c r="T417" s="37"/>
      <c r="U417" s="37"/>
      <c r="V417" s="37"/>
      <c r="W417" s="37"/>
      <c r="X417" s="37"/>
      <c r="Y417" s="37"/>
      <c r="Z417" s="37"/>
      <c r="AA417" s="37"/>
      <c r="AB417" s="37"/>
      <c r="AC417" s="37"/>
      <c r="AD417" s="37"/>
      <c r="AE417" s="37"/>
      <c r="AF417" s="37"/>
      <c r="AG417" s="37"/>
      <c r="AH417" s="37"/>
      <c r="AI417" s="37"/>
      <c r="AJ417" s="37"/>
    </row>
    <row r="418" spans="1:36">
      <c r="A418" s="265">
        <v>44081</v>
      </c>
      <c r="B418" s="115" t="s">
        <v>154</v>
      </c>
      <c r="C418" s="37">
        <v>882451742</v>
      </c>
      <c r="D418" s="37"/>
      <c r="E418" s="115" t="s">
        <v>139</v>
      </c>
      <c r="F418" s="115" t="s">
        <v>100</v>
      </c>
      <c r="G418" s="115"/>
      <c r="H418" s="37"/>
      <c r="I418" s="37"/>
      <c r="J418" s="265">
        <v>44095</v>
      </c>
      <c r="K418" s="37"/>
      <c r="L418" s="115"/>
      <c r="M418" s="37"/>
      <c r="N418" s="37"/>
      <c r="O418" s="115"/>
      <c r="P418" s="37"/>
      <c r="Q418" s="37"/>
      <c r="R418" s="37"/>
      <c r="S418" s="37"/>
      <c r="T418" s="37"/>
      <c r="U418" s="37"/>
      <c r="V418" s="37"/>
      <c r="W418" s="37"/>
      <c r="X418" s="37"/>
      <c r="Y418" s="37"/>
      <c r="Z418" s="37"/>
      <c r="AA418" s="37"/>
      <c r="AB418" s="37"/>
      <c r="AC418" s="37"/>
      <c r="AD418" s="37"/>
      <c r="AE418" s="37"/>
      <c r="AF418" s="37"/>
      <c r="AG418" s="37"/>
      <c r="AH418" s="37"/>
      <c r="AI418" s="37"/>
      <c r="AJ418" s="37"/>
    </row>
    <row r="419" spans="1:36" ht="34">
      <c r="A419" s="265">
        <v>44081</v>
      </c>
      <c r="B419" s="115" t="s">
        <v>146</v>
      </c>
      <c r="C419" s="37">
        <v>881131380</v>
      </c>
      <c r="D419" s="137" t="s">
        <v>10381</v>
      </c>
      <c r="E419" s="115" t="s">
        <v>139</v>
      </c>
      <c r="F419" s="115" t="s">
        <v>140</v>
      </c>
      <c r="G419" s="115" t="s">
        <v>2124</v>
      </c>
      <c r="H419" s="37"/>
      <c r="I419" s="37"/>
      <c r="J419" s="265">
        <v>44088</v>
      </c>
      <c r="K419" s="37"/>
      <c r="L419" s="115" t="s">
        <v>485</v>
      </c>
      <c r="M419" s="37"/>
      <c r="N419" s="37"/>
      <c r="O419" s="115" t="s">
        <v>195</v>
      </c>
      <c r="P419" s="37"/>
      <c r="Q419" s="37"/>
      <c r="R419" s="37"/>
      <c r="S419" s="37"/>
      <c r="T419" s="37"/>
      <c r="U419" s="37"/>
      <c r="V419" s="37"/>
      <c r="W419" s="37"/>
      <c r="X419" s="37"/>
      <c r="Y419" s="37"/>
      <c r="Z419" s="37"/>
      <c r="AA419" s="37"/>
      <c r="AB419" s="37"/>
      <c r="AC419" s="37"/>
      <c r="AD419" s="37"/>
      <c r="AE419" s="37"/>
      <c r="AF419" s="37"/>
      <c r="AG419" s="37"/>
      <c r="AH419" s="37"/>
      <c r="AI419" s="37"/>
      <c r="AJ419" s="37"/>
    </row>
    <row r="420" spans="1:36">
      <c r="A420" s="265">
        <v>44078</v>
      </c>
      <c r="B420" s="115" t="s">
        <v>149</v>
      </c>
      <c r="C420" s="37">
        <v>881184629</v>
      </c>
      <c r="D420" s="667" t="s">
        <v>4683</v>
      </c>
      <c r="E420" s="115" t="s">
        <v>152</v>
      </c>
      <c r="F420" s="115" t="s">
        <v>140</v>
      </c>
      <c r="G420" s="115" t="s">
        <v>142</v>
      </c>
      <c r="H420" s="37"/>
      <c r="I420" s="265">
        <v>44091</v>
      </c>
      <c r="J420" s="265">
        <v>44102</v>
      </c>
      <c r="K420" s="115" t="s">
        <v>142</v>
      </c>
      <c r="L420" s="115" t="s">
        <v>2293</v>
      </c>
      <c r="M420" s="37">
        <v>107</v>
      </c>
      <c r="N420" s="37"/>
      <c r="O420" s="664" t="s">
        <v>10382</v>
      </c>
      <c r="P420" s="37"/>
      <c r="Q420" s="37"/>
      <c r="R420" s="37"/>
      <c r="S420" s="37"/>
      <c r="T420" s="37"/>
      <c r="U420" s="37"/>
      <c r="V420" s="37"/>
      <c r="W420" s="37"/>
      <c r="X420" s="37"/>
      <c r="Y420" s="37"/>
      <c r="Z420" s="37"/>
      <c r="AA420" s="37"/>
      <c r="AB420" s="37"/>
      <c r="AC420" s="37"/>
      <c r="AD420" s="37"/>
      <c r="AE420" s="37"/>
      <c r="AF420" s="37"/>
      <c r="AG420" s="37"/>
      <c r="AH420" s="37"/>
      <c r="AI420" s="37"/>
      <c r="AJ420" s="37"/>
    </row>
    <row r="421" spans="1:36">
      <c r="A421" s="265">
        <v>44096</v>
      </c>
      <c r="B421" s="115" t="s">
        <v>194</v>
      </c>
      <c r="C421" s="331">
        <v>880220471</v>
      </c>
      <c r="D421" s="781" t="s">
        <v>10383</v>
      </c>
      <c r="E421" s="115" t="s">
        <v>139</v>
      </c>
      <c r="F421" s="115" t="s">
        <v>140</v>
      </c>
      <c r="G421" s="115" t="s">
        <v>264</v>
      </c>
      <c r="H421" s="265">
        <v>44085</v>
      </c>
      <c r="I421" s="265">
        <v>44096</v>
      </c>
      <c r="J421" s="265">
        <v>44100</v>
      </c>
      <c r="K421" s="115" t="s">
        <v>148</v>
      </c>
      <c r="L421" s="115"/>
      <c r="M421" s="37">
        <v>108</v>
      </c>
      <c r="N421" s="37"/>
      <c r="O421" s="680" t="s">
        <v>10301</v>
      </c>
      <c r="P421" s="37"/>
      <c r="Q421" s="37"/>
      <c r="R421" s="37"/>
      <c r="S421" s="37"/>
      <c r="T421" s="37"/>
      <c r="U421" s="37"/>
      <c r="V421" s="37"/>
      <c r="W421" s="37"/>
      <c r="X421" s="37"/>
      <c r="Y421" s="37"/>
      <c r="Z421" s="37"/>
      <c r="AA421" s="37"/>
      <c r="AB421" s="37"/>
      <c r="AC421" s="37"/>
      <c r="AD421" s="37"/>
      <c r="AE421" s="37"/>
      <c r="AF421" s="37"/>
      <c r="AG421" s="37"/>
      <c r="AH421" s="37"/>
      <c r="AI421" s="37"/>
      <c r="AJ421" s="37"/>
    </row>
    <row r="422" spans="1:36">
      <c r="A422" s="265">
        <v>44081</v>
      </c>
      <c r="B422" s="115" t="s">
        <v>194</v>
      </c>
      <c r="C422" s="37">
        <v>881984423</v>
      </c>
      <c r="D422" s="37"/>
      <c r="E422" s="115" t="s">
        <v>139</v>
      </c>
      <c r="F422" s="115" t="s">
        <v>140</v>
      </c>
      <c r="G422" s="115" t="s">
        <v>142</v>
      </c>
      <c r="H422" s="37"/>
      <c r="I422" s="37"/>
      <c r="J422" s="265">
        <v>44096</v>
      </c>
      <c r="K422" s="37"/>
      <c r="L422" s="115" t="s">
        <v>211</v>
      </c>
      <c r="M422" s="37"/>
      <c r="N422" s="37"/>
      <c r="O422" s="115" t="s">
        <v>195</v>
      </c>
      <c r="P422" s="37"/>
      <c r="Q422" s="37"/>
      <c r="R422" s="37"/>
      <c r="S422" s="37"/>
      <c r="T422" s="37"/>
      <c r="U422" s="37"/>
      <c r="V422" s="37"/>
      <c r="W422" s="37"/>
      <c r="X422" s="37"/>
      <c r="Y422" s="37"/>
      <c r="Z422" s="37"/>
      <c r="AA422" s="37"/>
      <c r="AB422" s="37"/>
      <c r="AC422" s="37"/>
      <c r="AD422" s="37"/>
      <c r="AE422" s="37"/>
      <c r="AF422" s="37"/>
      <c r="AG422" s="37"/>
      <c r="AH422" s="37"/>
      <c r="AI422" s="37"/>
      <c r="AJ422" s="37"/>
    </row>
    <row r="423" spans="1:36">
      <c r="A423" s="782">
        <v>44104</v>
      </c>
      <c r="B423" s="115" t="s">
        <v>157</v>
      </c>
      <c r="C423" s="331">
        <v>880732464</v>
      </c>
      <c r="D423" s="509" t="s">
        <v>10384</v>
      </c>
      <c r="E423" s="115" t="s">
        <v>139</v>
      </c>
      <c r="F423" s="115" t="s">
        <v>140</v>
      </c>
      <c r="G423" s="115" t="s">
        <v>142</v>
      </c>
      <c r="H423" s="265"/>
      <c r="I423" s="265">
        <v>44104</v>
      </c>
      <c r="J423" s="265"/>
      <c r="K423" s="115" t="s">
        <v>391</v>
      </c>
      <c r="L423" s="115"/>
      <c r="M423" s="521">
        <f>99+9.9</f>
        <v>108.9</v>
      </c>
      <c r="N423" s="37"/>
      <c r="O423" s="680"/>
      <c r="P423" s="37"/>
      <c r="Q423" s="37"/>
      <c r="R423" s="37"/>
      <c r="S423" s="37"/>
      <c r="T423" s="37"/>
      <c r="U423" s="37"/>
      <c r="V423" s="37"/>
      <c r="W423" s="37"/>
      <c r="X423" s="37"/>
      <c r="Y423" s="37"/>
      <c r="Z423" s="37"/>
      <c r="AA423" s="37"/>
      <c r="AB423" s="37"/>
      <c r="AC423" s="37"/>
      <c r="AD423" s="37"/>
      <c r="AE423" s="37"/>
      <c r="AF423" s="37"/>
      <c r="AG423" s="37"/>
      <c r="AH423" s="37"/>
      <c r="AI423" s="37"/>
      <c r="AJ423" s="37"/>
    </row>
    <row r="424" spans="1:36">
      <c r="A424" s="265">
        <v>44077</v>
      </c>
      <c r="B424" s="115" t="s">
        <v>178</v>
      </c>
      <c r="C424" s="37">
        <v>882353765</v>
      </c>
      <c r="D424" s="37"/>
      <c r="E424" s="115" t="s">
        <v>139</v>
      </c>
      <c r="F424" s="115" t="s">
        <v>140</v>
      </c>
      <c r="G424" s="115" t="s">
        <v>294</v>
      </c>
      <c r="H424" s="37"/>
      <c r="I424" s="265">
        <v>44077</v>
      </c>
      <c r="J424" s="265">
        <v>44078</v>
      </c>
      <c r="K424" s="115" t="s">
        <v>294</v>
      </c>
      <c r="L424" s="115" t="s">
        <v>544</v>
      </c>
      <c r="M424" s="37">
        <v>110</v>
      </c>
      <c r="N424" s="37"/>
      <c r="O424" s="37"/>
      <c r="P424" s="37"/>
      <c r="Q424" s="37"/>
      <c r="R424" s="37"/>
      <c r="S424" s="37"/>
      <c r="T424" s="37"/>
      <c r="U424" s="37"/>
      <c r="V424" s="37"/>
      <c r="W424" s="37"/>
      <c r="X424" s="37"/>
      <c r="Y424" s="37"/>
      <c r="Z424" s="37"/>
      <c r="AA424" s="37"/>
      <c r="AB424" s="37"/>
      <c r="AC424" s="37"/>
      <c r="AD424" s="37"/>
      <c r="AE424" s="37"/>
      <c r="AF424" s="37"/>
      <c r="AG424" s="37"/>
      <c r="AH424" s="37"/>
      <c r="AI424" s="37"/>
      <c r="AJ424" s="37"/>
    </row>
    <row r="425" spans="1:36">
      <c r="A425" s="265">
        <v>44096</v>
      </c>
      <c r="B425" s="115" t="s">
        <v>149</v>
      </c>
      <c r="C425" s="331">
        <v>880784173</v>
      </c>
      <c r="D425" s="781"/>
      <c r="E425" s="115" t="s">
        <v>139</v>
      </c>
      <c r="F425" s="115" t="s">
        <v>140</v>
      </c>
      <c r="G425" s="115" t="s">
        <v>148</v>
      </c>
      <c r="H425" s="265"/>
      <c r="I425" s="265">
        <v>44096</v>
      </c>
      <c r="J425" s="265"/>
      <c r="K425" s="115" t="s">
        <v>148</v>
      </c>
      <c r="L425" s="115"/>
      <c r="M425" s="37">
        <v>110</v>
      </c>
      <c r="N425" s="37"/>
      <c r="O425" s="680" t="s">
        <v>10292</v>
      </c>
      <c r="P425" s="37"/>
      <c r="Q425" s="37"/>
      <c r="R425" s="37"/>
      <c r="S425" s="37"/>
      <c r="T425" s="37"/>
      <c r="U425" s="37"/>
      <c r="V425" s="37"/>
      <c r="W425" s="37"/>
      <c r="X425" s="37"/>
      <c r="Y425" s="37"/>
      <c r="Z425" s="37"/>
      <c r="AA425" s="37"/>
      <c r="AB425" s="37"/>
      <c r="AC425" s="37"/>
      <c r="AD425" s="37"/>
      <c r="AE425" s="37"/>
      <c r="AF425" s="37"/>
      <c r="AG425" s="37"/>
      <c r="AH425" s="37"/>
      <c r="AI425" s="37"/>
      <c r="AJ425" s="37"/>
    </row>
    <row r="426" spans="1:36">
      <c r="A426" s="265">
        <v>44098</v>
      </c>
      <c r="B426" s="115" t="s">
        <v>156</v>
      </c>
      <c r="C426" s="331">
        <v>881164360</v>
      </c>
      <c r="D426" s="517" t="s">
        <v>4656</v>
      </c>
      <c r="E426" s="115" t="s">
        <v>139</v>
      </c>
      <c r="F426" s="115" t="s">
        <v>140</v>
      </c>
      <c r="G426" s="115"/>
      <c r="H426" s="265"/>
      <c r="I426" s="265">
        <v>44098</v>
      </c>
      <c r="J426" s="265">
        <v>44104</v>
      </c>
      <c r="K426" s="115" t="s">
        <v>377</v>
      </c>
      <c r="L426" s="115"/>
      <c r="M426" s="37">
        <v>110</v>
      </c>
      <c r="N426" s="37"/>
      <c r="O426" s="680" t="s">
        <v>10385</v>
      </c>
      <c r="P426" s="37"/>
      <c r="Q426" s="37"/>
      <c r="R426" s="37"/>
      <c r="S426" s="37"/>
      <c r="T426" s="37"/>
      <c r="U426" s="37"/>
      <c r="V426" s="37"/>
      <c r="W426" s="37"/>
      <c r="X426" s="37"/>
      <c r="Y426" s="37"/>
      <c r="Z426" s="37"/>
      <c r="AA426" s="37"/>
      <c r="AB426" s="37"/>
      <c r="AC426" s="37"/>
      <c r="AD426" s="37"/>
      <c r="AE426" s="37"/>
      <c r="AF426" s="37"/>
      <c r="AG426" s="37"/>
      <c r="AH426" s="37"/>
      <c r="AI426" s="37"/>
      <c r="AJ426" s="37"/>
    </row>
    <row r="427" spans="1:36">
      <c r="A427" s="265">
        <v>44095</v>
      </c>
      <c r="B427" s="115" t="s">
        <v>157</v>
      </c>
      <c r="C427" s="331">
        <v>880002152</v>
      </c>
      <c r="D427" s="781" t="s">
        <v>8279</v>
      </c>
      <c r="E427" s="115" t="s">
        <v>152</v>
      </c>
      <c r="F427" s="115" t="s">
        <v>100</v>
      </c>
      <c r="G427" s="115" t="s">
        <v>148</v>
      </c>
      <c r="H427" s="265"/>
      <c r="I427" s="265">
        <v>44095</v>
      </c>
      <c r="J427" s="265"/>
      <c r="K427" s="115" t="s">
        <v>148</v>
      </c>
      <c r="L427" s="115"/>
      <c r="M427" s="37">
        <v>110</v>
      </c>
      <c r="N427" s="37"/>
      <c r="O427" s="680"/>
      <c r="P427" s="37"/>
      <c r="Q427" s="37"/>
      <c r="R427" s="37"/>
      <c r="S427" s="37"/>
      <c r="T427" s="37"/>
      <c r="U427" s="37"/>
      <c r="V427" s="37"/>
      <c r="W427" s="37"/>
      <c r="X427" s="37"/>
      <c r="Y427" s="37"/>
      <c r="Z427" s="37"/>
      <c r="AA427" s="37"/>
      <c r="AB427" s="37"/>
      <c r="AC427" s="37"/>
      <c r="AD427" s="37"/>
      <c r="AE427" s="37"/>
      <c r="AF427" s="37"/>
      <c r="AG427" s="37"/>
      <c r="AH427" s="37"/>
      <c r="AI427" s="37"/>
      <c r="AJ427" s="37"/>
    </row>
    <row r="428" spans="1:36">
      <c r="A428" s="265">
        <v>44092</v>
      </c>
      <c r="B428" s="115" t="s">
        <v>194</v>
      </c>
      <c r="C428" s="37">
        <v>881352797</v>
      </c>
      <c r="D428" s="109" t="s">
        <v>3060</v>
      </c>
      <c r="E428" s="115" t="s">
        <v>152</v>
      </c>
      <c r="F428" s="115" t="s">
        <v>140</v>
      </c>
      <c r="G428" s="115" t="s">
        <v>142</v>
      </c>
      <c r="H428" s="265">
        <v>44090</v>
      </c>
      <c r="I428" s="505">
        <v>44092</v>
      </c>
      <c r="J428" s="265">
        <v>44104</v>
      </c>
      <c r="K428" s="115" t="s">
        <v>142</v>
      </c>
      <c r="L428" s="115"/>
      <c r="M428" s="37">
        <v>112.5</v>
      </c>
      <c r="N428" s="37"/>
      <c r="O428" s="115" t="s">
        <v>2285</v>
      </c>
      <c r="P428" s="37"/>
      <c r="Q428" s="37"/>
      <c r="R428" s="37"/>
      <c r="S428" s="37"/>
      <c r="T428" s="37"/>
      <c r="U428" s="37"/>
      <c r="V428" s="37"/>
      <c r="W428" s="37"/>
      <c r="X428" s="37"/>
      <c r="Y428" s="37"/>
      <c r="Z428" s="37"/>
      <c r="AA428" s="37"/>
      <c r="AB428" s="37"/>
      <c r="AC428" s="37"/>
      <c r="AD428" s="37"/>
      <c r="AE428" s="37"/>
      <c r="AF428" s="37"/>
      <c r="AG428" s="37"/>
      <c r="AH428" s="37"/>
      <c r="AI428" s="37"/>
      <c r="AJ428" s="37"/>
    </row>
    <row r="429" spans="1:36">
      <c r="A429" s="265">
        <v>44082</v>
      </c>
      <c r="B429" s="115" t="s">
        <v>154</v>
      </c>
      <c r="C429" s="37">
        <v>880024458</v>
      </c>
      <c r="D429" s="37">
        <v>443785106</v>
      </c>
      <c r="E429" s="115" t="s">
        <v>139</v>
      </c>
      <c r="F429" s="115" t="s">
        <v>147</v>
      </c>
      <c r="G429" s="115"/>
      <c r="H429" s="37"/>
      <c r="I429" s="37"/>
      <c r="J429" s="265"/>
      <c r="K429" s="37"/>
      <c r="L429" s="783">
        <v>200500</v>
      </c>
      <c r="M429" s="37"/>
      <c r="N429" s="37"/>
      <c r="O429" s="115"/>
      <c r="P429" s="37"/>
      <c r="Q429" s="37"/>
      <c r="R429" s="37"/>
      <c r="S429" s="37"/>
      <c r="T429" s="37"/>
      <c r="U429" s="37"/>
      <c r="V429" s="37"/>
      <c r="W429" s="37"/>
      <c r="X429" s="37"/>
      <c r="Y429" s="37"/>
      <c r="Z429" s="37"/>
      <c r="AA429" s="37"/>
      <c r="AB429" s="37"/>
      <c r="AC429" s="37"/>
      <c r="AD429" s="37"/>
      <c r="AE429" s="37"/>
      <c r="AF429" s="37"/>
      <c r="AG429" s="37"/>
      <c r="AH429" s="37"/>
      <c r="AI429" s="37"/>
      <c r="AJ429" s="37"/>
    </row>
    <row r="430" spans="1:36">
      <c r="A430" s="265">
        <v>44081</v>
      </c>
      <c r="B430" s="115" t="s">
        <v>227</v>
      </c>
      <c r="C430" s="37">
        <v>880986070</v>
      </c>
      <c r="D430" s="23"/>
      <c r="E430" s="115" t="s">
        <v>152</v>
      </c>
      <c r="F430" s="115" t="s">
        <v>140</v>
      </c>
      <c r="G430" s="665" t="s">
        <v>142</v>
      </c>
      <c r="H430" s="265">
        <v>44081</v>
      </c>
      <c r="I430" s="23"/>
      <c r="J430" s="23"/>
      <c r="K430" s="115"/>
      <c r="L430" s="629"/>
      <c r="M430" s="37"/>
      <c r="N430" s="23"/>
      <c r="O430" s="678" t="s">
        <v>558</v>
      </c>
      <c r="P430" s="681" t="s">
        <v>268</v>
      </c>
      <c r="Q430" s="618" t="s">
        <v>10386</v>
      </c>
      <c r="R430" s="262">
        <v>271</v>
      </c>
      <c r="S430" s="262"/>
      <c r="T430" s="262"/>
      <c r="U430" s="262"/>
      <c r="V430" s="262"/>
      <c r="W430" s="262"/>
      <c r="X430" s="262"/>
      <c r="Y430" s="262"/>
      <c r="Z430" s="262"/>
      <c r="AA430" s="262"/>
      <c r="AB430" s="262"/>
      <c r="AC430" s="262"/>
      <c r="AD430" s="262"/>
      <c r="AE430" s="262"/>
      <c r="AF430" s="262"/>
      <c r="AG430" s="37"/>
      <c r="AH430" s="37"/>
      <c r="AI430" s="37"/>
      <c r="AJ430" s="37"/>
    </row>
    <row r="431" spans="1:36">
      <c r="A431" s="265">
        <v>44082</v>
      </c>
      <c r="B431" s="115" t="s">
        <v>227</v>
      </c>
      <c r="C431" s="37">
        <v>882364569</v>
      </c>
      <c r="D431" s="37"/>
      <c r="E431" s="115" t="s">
        <v>139</v>
      </c>
      <c r="F431" s="115" t="s">
        <v>140</v>
      </c>
      <c r="G431" s="115" t="s">
        <v>10387</v>
      </c>
      <c r="H431" s="265">
        <v>44082</v>
      </c>
      <c r="I431" s="37"/>
      <c r="J431" s="265">
        <v>44104</v>
      </c>
      <c r="K431" s="37"/>
      <c r="L431" s="115" t="s">
        <v>485</v>
      </c>
      <c r="M431" s="37"/>
      <c r="N431" s="37"/>
      <c r="O431" s="115" t="s">
        <v>10388</v>
      </c>
      <c r="P431" s="115" t="s">
        <v>268</v>
      </c>
      <c r="Q431" s="37"/>
      <c r="R431" s="37"/>
      <c r="S431" s="37"/>
      <c r="T431" s="37"/>
      <c r="U431" s="37"/>
      <c r="V431" s="37"/>
      <c r="W431" s="37"/>
      <c r="X431" s="37"/>
      <c r="Y431" s="37"/>
      <c r="Z431" s="37"/>
      <c r="AA431" s="37"/>
      <c r="AB431" s="37"/>
      <c r="AC431" s="37"/>
      <c r="AD431" s="37"/>
      <c r="AE431" s="37"/>
      <c r="AF431" s="37"/>
      <c r="AG431" s="37"/>
      <c r="AH431" s="37"/>
      <c r="AI431" s="37"/>
      <c r="AJ431" s="37"/>
    </row>
    <row r="432" spans="1:36">
      <c r="A432" s="265">
        <v>44082</v>
      </c>
      <c r="B432" s="115" t="s">
        <v>154</v>
      </c>
      <c r="C432" s="37">
        <v>880026091</v>
      </c>
      <c r="D432" s="109" t="s">
        <v>4715</v>
      </c>
      <c r="E432" s="115" t="s">
        <v>139</v>
      </c>
      <c r="F432" s="115" t="s">
        <v>140</v>
      </c>
      <c r="G432" s="115" t="s">
        <v>142</v>
      </c>
      <c r="H432" s="37"/>
      <c r="I432" s="37"/>
      <c r="J432" s="265">
        <v>44096</v>
      </c>
      <c r="K432" s="37"/>
      <c r="L432" s="115" t="s">
        <v>708</v>
      </c>
      <c r="M432" s="37"/>
      <c r="N432" s="37"/>
      <c r="O432" s="115" t="s">
        <v>7438</v>
      </c>
      <c r="P432" s="37"/>
      <c r="Q432" s="37"/>
      <c r="R432" s="37"/>
      <c r="S432" s="37"/>
      <c r="T432" s="37"/>
      <c r="U432" s="37"/>
      <c r="V432" s="37"/>
      <c r="W432" s="37"/>
      <c r="X432" s="37"/>
      <c r="Y432" s="37"/>
      <c r="Z432" s="37"/>
      <c r="AA432" s="37"/>
      <c r="AB432" s="37"/>
      <c r="AC432" s="37"/>
      <c r="AD432" s="37"/>
      <c r="AE432" s="37"/>
      <c r="AF432" s="37"/>
      <c r="AG432" s="37"/>
      <c r="AH432" s="37"/>
      <c r="AI432" s="37"/>
      <c r="AJ432" s="37"/>
    </row>
    <row r="433" spans="1:36">
      <c r="A433" s="265">
        <v>44092</v>
      </c>
      <c r="B433" s="115" t="s">
        <v>194</v>
      </c>
      <c r="C433" s="37">
        <v>881352797</v>
      </c>
      <c r="D433" s="109" t="s">
        <v>3060</v>
      </c>
      <c r="E433" s="115" t="s">
        <v>152</v>
      </c>
      <c r="F433" s="115" t="s">
        <v>140</v>
      </c>
      <c r="G433" s="115" t="s">
        <v>142</v>
      </c>
      <c r="H433" s="265">
        <v>44090</v>
      </c>
      <c r="I433" s="505">
        <v>44092</v>
      </c>
      <c r="J433" s="265">
        <v>44104</v>
      </c>
      <c r="K433" s="115" t="s">
        <v>142</v>
      </c>
      <c r="L433" s="115"/>
      <c r="M433" s="37">
        <v>112.5</v>
      </c>
      <c r="N433" s="37"/>
      <c r="O433" s="115" t="s">
        <v>2285</v>
      </c>
      <c r="P433" s="37"/>
      <c r="Q433" s="37"/>
      <c r="R433" s="37"/>
      <c r="S433" s="37"/>
      <c r="T433" s="37"/>
      <c r="U433" s="37"/>
      <c r="V433" s="37"/>
      <c r="W433" s="37"/>
      <c r="X433" s="37"/>
      <c r="Y433" s="37"/>
      <c r="Z433" s="37"/>
      <c r="AA433" s="37"/>
      <c r="AB433" s="37"/>
      <c r="AC433" s="37"/>
      <c r="AD433" s="37"/>
      <c r="AE433" s="37"/>
      <c r="AF433" s="37"/>
      <c r="AG433" s="37"/>
      <c r="AH433" s="37"/>
      <c r="AI433" s="37"/>
      <c r="AJ433" s="37"/>
    </row>
    <row r="434" spans="1:36">
      <c r="A434" s="265">
        <v>44082</v>
      </c>
      <c r="B434" s="115" t="s">
        <v>227</v>
      </c>
      <c r="C434" s="37">
        <v>882354140</v>
      </c>
      <c r="D434" s="37"/>
      <c r="E434" s="115" t="s">
        <v>152</v>
      </c>
      <c r="F434" s="115" t="s">
        <v>147</v>
      </c>
      <c r="G434" s="115" t="s">
        <v>142</v>
      </c>
      <c r="H434" s="265">
        <v>44082</v>
      </c>
      <c r="I434" s="37"/>
      <c r="J434" s="265"/>
      <c r="K434" s="37"/>
      <c r="L434" s="115" t="s">
        <v>248</v>
      </c>
      <c r="M434" s="37"/>
      <c r="N434" s="37"/>
      <c r="O434" s="115" t="s">
        <v>811</v>
      </c>
      <c r="P434" s="37"/>
      <c r="Q434" s="37"/>
      <c r="R434" s="37"/>
      <c r="S434" s="37"/>
      <c r="T434" s="37"/>
      <c r="U434" s="37"/>
      <c r="V434" s="37"/>
      <c r="W434" s="37"/>
      <c r="X434" s="37"/>
      <c r="Y434" s="37"/>
      <c r="Z434" s="37"/>
      <c r="AA434" s="37"/>
      <c r="AB434" s="37"/>
      <c r="AC434" s="37"/>
      <c r="AD434" s="37"/>
      <c r="AE434" s="37"/>
      <c r="AF434" s="37"/>
      <c r="AG434" s="37"/>
      <c r="AH434" s="37"/>
      <c r="AI434" s="37"/>
      <c r="AJ434" s="37"/>
    </row>
    <row r="435" spans="1:36">
      <c r="A435" s="265">
        <v>44078</v>
      </c>
      <c r="B435" s="115" t="s">
        <v>178</v>
      </c>
      <c r="C435" s="37">
        <v>880002072</v>
      </c>
      <c r="D435" s="37"/>
      <c r="E435" s="115" t="s">
        <v>152</v>
      </c>
      <c r="F435" s="115" t="s">
        <v>140</v>
      </c>
      <c r="G435" s="115" t="s">
        <v>142</v>
      </c>
      <c r="H435" s="37"/>
      <c r="I435" s="265">
        <v>44078</v>
      </c>
      <c r="J435" s="37"/>
      <c r="K435" s="37"/>
      <c r="L435" s="115" t="s">
        <v>373</v>
      </c>
      <c r="M435" s="37">
        <v>113.5</v>
      </c>
      <c r="N435" s="37"/>
      <c r="O435" s="664" t="s">
        <v>2296</v>
      </c>
      <c r="P435" s="37"/>
      <c r="Q435" s="37"/>
      <c r="R435" s="37"/>
      <c r="S435" s="37"/>
      <c r="T435" s="37"/>
      <c r="U435" s="37"/>
      <c r="V435" s="37"/>
      <c r="W435" s="37"/>
      <c r="X435" s="37"/>
      <c r="Y435" s="37"/>
      <c r="Z435" s="37"/>
      <c r="AA435" s="37"/>
      <c r="AB435" s="37"/>
      <c r="AC435" s="37"/>
      <c r="AD435" s="37"/>
      <c r="AE435" s="37"/>
      <c r="AF435" s="37"/>
      <c r="AG435" s="37"/>
      <c r="AH435" s="37"/>
      <c r="AI435" s="37"/>
      <c r="AJ435" s="37"/>
    </row>
    <row r="436" spans="1:36">
      <c r="A436" s="265">
        <v>44092</v>
      </c>
      <c r="B436" s="115" t="s">
        <v>167</v>
      </c>
      <c r="C436" s="37">
        <v>880016928</v>
      </c>
      <c r="D436" s="109" t="s">
        <v>10389</v>
      </c>
      <c r="E436" s="115" t="s">
        <v>152</v>
      </c>
      <c r="F436" s="115" t="s">
        <v>140</v>
      </c>
      <c r="G436" s="115" t="s">
        <v>142</v>
      </c>
      <c r="H436" s="265">
        <v>44092</v>
      </c>
      <c r="I436" s="265">
        <v>44092</v>
      </c>
      <c r="J436" s="265"/>
      <c r="K436" s="115" t="s">
        <v>142</v>
      </c>
      <c r="L436" s="115"/>
      <c r="M436" s="37">
        <v>114</v>
      </c>
      <c r="N436" s="37"/>
      <c r="O436" s="115" t="s">
        <v>10390</v>
      </c>
      <c r="P436" s="37"/>
      <c r="Q436" s="37"/>
      <c r="R436" s="37"/>
      <c r="S436" s="37"/>
      <c r="T436" s="37"/>
      <c r="U436" s="37"/>
      <c r="V436" s="37"/>
      <c r="W436" s="37"/>
      <c r="X436" s="37"/>
      <c r="Y436" s="37"/>
      <c r="Z436" s="37"/>
      <c r="AA436" s="37"/>
      <c r="AB436" s="37"/>
      <c r="AC436" s="37"/>
      <c r="AD436" s="37"/>
      <c r="AE436" s="37"/>
      <c r="AF436" s="37"/>
      <c r="AG436" s="37"/>
      <c r="AH436" s="37"/>
      <c r="AI436" s="37"/>
      <c r="AJ436" s="37"/>
    </row>
    <row r="437" spans="1:36">
      <c r="A437" s="265">
        <v>44097</v>
      </c>
      <c r="B437" s="115" t="s">
        <v>175</v>
      </c>
      <c r="C437" s="331">
        <v>882195297</v>
      </c>
      <c r="D437" s="781"/>
      <c r="E437" s="115" t="s">
        <v>139</v>
      </c>
      <c r="F437" s="115" t="s">
        <v>140</v>
      </c>
      <c r="G437" s="115" t="s">
        <v>187</v>
      </c>
      <c r="H437" s="265"/>
      <c r="I437" s="265">
        <v>44097</v>
      </c>
      <c r="J437" s="265"/>
      <c r="K437" s="115" t="s">
        <v>187</v>
      </c>
      <c r="L437" s="115"/>
      <c r="M437" s="37">
        <v>114</v>
      </c>
      <c r="N437" s="37"/>
      <c r="O437" s="680" t="s">
        <v>2261</v>
      </c>
      <c r="P437" s="37"/>
      <c r="Q437" s="37"/>
      <c r="R437" s="37"/>
      <c r="S437" s="37"/>
      <c r="T437" s="37"/>
      <c r="U437" s="37"/>
      <c r="V437" s="37"/>
      <c r="W437" s="37"/>
      <c r="X437" s="37"/>
      <c r="Y437" s="37"/>
      <c r="Z437" s="37"/>
      <c r="AA437" s="37"/>
      <c r="AB437" s="37"/>
      <c r="AC437" s="37"/>
      <c r="AD437" s="37"/>
      <c r="AE437" s="37"/>
      <c r="AF437" s="37"/>
      <c r="AG437" s="37"/>
      <c r="AH437" s="37"/>
      <c r="AI437" s="37"/>
      <c r="AJ437" s="37"/>
    </row>
    <row r="438" spans="1:36">
      <c r="A438" s="265">
        <v>44082</v>
      </c>
      <c r="B438" s="115" t="s">
        <v>138</v>
      </c>
      <c r="C438" s="37">
        <v>881351926</v>
      </c>
      <c r="D438" s="37"/>
      <c r="E438" s="115" t="s">
        <v>139</v>
      </c>
      <c r="F438" s="115" t="s">
        <v>140</v>
      </c>
      <c r="G438" s="115" t="s">
        <v>142</v>
      </c>
      <c r="H438" s="37"/>
      <c r="I438" s="37"/>
      <c r="J438" s="265">
        <v>44097</v>
      </c>
      <c r="K438" s="37"/>
      <c r="L438" s="783">
        <v>100200</v>
      </c>
      <c r="M438" s="37"/>
      <c r="N438" s="37"/>
      <c r="O438" s="115" t="s">
        <v>10391</v>
      </c>
      <c r="P438" s="37"/>
      <c r="Q438" s="37"/>
      <c r="R438" s="37"/>
      <c r="S438" s="37"/>
      <c r="T438" s="37"/>
      <c r="U438" s="37"/>
      <c r="V438" s="37"/>
      <c r="W438" s="37"/>
      <c r="X438" s="37"/>
      <c r="Y438" s="37"/>
      <c r="Z438" s="37"/>
      <c r="AA438" s="37"/>
      <c r="AB438" s="37"/>
      <c r="AC438" s="37"/>
      <c r="AD438" s="37"/>
      <c r="AE438" s="37"/>
      <c r="AF438" s="37"/>
      <c r="AG438" s="37"/>
      <c r="AH438" s="37"/>
      <c r="AI438" s="37"/>
      <c r="AJ438" s="37"/>
    </row>
    <row r="439" spans="1:36">
      <c r="A439" s="265">
        <v>44099</v>
      </c>
      <c r="B439" s="115" t="s">
        <v>149</v>
      </c>
      <c r="C439" s="331">
        <v>880859280</v>
      </c>
      <c r="D439" s="510"/>
      <c r="E439" s="115" t="s">
        <v>139</v>
      </c>
      <c r="F439" s="115" t="s">
        <v>140</v>
      </c>
      <c r="G439" s="624" t="s">
        <v>187</v>
      </c>
      <c r="H439" s="265">
        <v>44099</v>
      </c>
      <c r="I439" s="265">
        <v>44099</v>
      </c>
      <c r="J439" s="265"/>
      <c r="K439" s="624" t="s">
        <v>187</v>
      </c>
      <c r="L439" s="115"/>
      <c r="M439" s="521">
        <v>114</v>
      </c>
      <c r="N439" s="37"/>
      <c r="O439" s="680" t="s">
        <v>2303</v>
      </c>
      <c r="P439" s="37"/>
      <c r="Q439" s="37"/>
      <c r="R439" s="37"/>
      <c r="S439" s="37"/>
      <c r="T439" s="37"/>
      <c r="U439" s="37"/>
      <c r="V439" s="37"/>
      <c r="W439" s="37"/>
      <c r="X439" s="37"/>
      <c r="Y439" s="37"/>
      <c r="Z439" s="37"/>
      <c r="AA439" s="37"/>
      <c r="AB439" s="37"/>
      <c r="AC439" s="37"/>
      <c r="AD439" s="37"/>
      <c r="AE439" s="37"/>
      <c r="AF439" s="37"/>
      <c r="AG439" s="37"/>
      <c r="AH439" s="37"/>
      <c r="AI439" s="37"/>
      <c r="AJ439" s="37"/>
    </row>
    <row r="440" spans="1:36">
      <c r="A440" s="265">
        <v>44077</v>
      </c>
      <c r="B440" s="115" t="s">
        <v>154</v>
      </c>
      <c r="C440" s="37">
        <v>880012601</v>
      </c>
      <c r="D440" s="109" t="s">
        <v>2244</v>
      </c>
      <c r="E440" s="115" t="s">
        <v>139</v>
      </c>
      <c r="F440" s="115" t="s">
        <v>140</v>
      </c>
      <c r="G440" s="37"/>
      <c r="H440" s="37"/>
      <c r="I440" s="265">
        <v>44099</v>
      </c>
      <c r="J440" s="265">
        <v>44092</v>
      </c>
      <c r="K440" s="115" t="s">
        <v>176</v>
      </c>
      <c r="L440" s="115" t="s">
        <v>485</v>
      </c>
      <c r="M440" s="37">
        <v>116.13</v>
      </c>
      <c r="N440" s="37"/>
      <c r="O440" s="115" t="s">
        <v>2303</v>
      </c>
      <c r="P440" s="37"/>
      <c r="Q440" s="37"/>
      <c r="R440" s="37"/>
      <c r="S440" s="37"/>
      <c r="T440" s="37"/>
      <c r="U440" s="37"/>
      <c r="V440" s="37"/>
      <c r="W440" s="37"/>
      <c r="X440" s="37"/>
      <c r="Y440" s="37"/>
      <c r="Z440" s="37"/>
      <c r="AA440" s="37"/>
      <c r="AB440" s="37"/>
      <c r="AC440" s="37"/>
      <c r="AD440" s="37"/>
      <c r="AE440" s="37"/>
      <c r="AF440" s="37"/>
      <c r="AG440" s="37"/>
      <c r="AH440" s="37"/>
      <c r="AI440" s="37"/>
      <c r="AJ440" s="37"/>
    </row>
    <row r="441" spans="1:36">
      <c r="A441" s="265">
        <v>44082</v>
      </c>
      <c r="B441" s="115" t="s">
        <v>194</v>
      </c>
      <c r="C441" s="37">
        <v>882624613</v>
      </c>
      <c r="D441" s="37"/>
      <c r="E441" s="115" t="s">
        <v>139</v>
      </c>
      <c r="F441" s="115" t="s">
        <v>140</v>
      </c>
      <c r="G441" s="115" t="s">
        <v>142</v>
      </c>
      <c r="H441" s="37"/>
      <c r="I441" s="115"/>
      <c r="J441" s="265">
        <v>44096</v>
      </c>
      <c r="K441" s="37"/>
      <c r="L441" s="115">
        <v>0</v>
      </c>
      <c r="M441" s="37"/>
      <c r="N441" s="37"/>
      <c r="O441" s="115" t="s">
        <v>195</v>
      </c>
      <c r="P441" s="37"/>
      <c r="Q441" s="37"/>
      <c r="R441" s="37"/>
      <c r="S441" s="37"/>
      <c r="T441" s="37"/>
      <c r="U441" s="37"/>
      <c r="V441" s="37"/>
      <c r="W441" s="37"/>
      <c r="X441" s="37"/>
      <c r="Y441" s="37"/>
      <c r="Z441" s="37"/>
      <c r="AA441" s="37"/>
      <c r="AB441" s="37"/>
      <c r="AC441" s="37"/>
      <c r="AD441" s="37"/>
      <c r="AE441" s="37"/>
      <c r="AF441" s="37"/>
      <c r="AG441" s="37"/>
      <c r="AH441" s="37"/>
      <c r="AI441" s="37"/>
      <c r="AJ441" s="37"/>
    </row>
    <row r="442" spans="1:36">
      <c r="A442" s="265">
        <v>44082</v>
      </c>
      <c r="B442" s="115" t="s">
        <v>194</v>
      </c>
      <c r="C442" s="37">
        <v>882656324</v>
      </c>
      <c r="D442" s="37"/>
      <c r="E442" s="115" t="s">
        <v>139</v>
      </c>
      <c r="F442" s="115" t="s">
        <v>140</v>
      </c>
      <c r="G442" s="115" t="s">
        <v>142</v>
      </c>
      <c r="H442" s="37"/>
      <c r="I442" s="37"/>
      <c r="J442" s="265">
        <v>44097</v>
      </c>
      <c r="K442" s="37"/>
      <c r="L442" s="115">
        <v>0</v>
      </c>
      <c r="M442" s="37"/>
      <c r="N442" s="37"/>
      <c r="O442" s="115" t="s">
        <v>195</v>
      </c>
      <c r="P442" s="37"/>
      <c r="Q442" s="37"/>
      <c r="R442" s="37"/>
      <c r="S442" s="37"/>
      <c r="T442" s="37"/>
      <c r="U442" s="37"/>
      <c r="V442" s="37"/>
      <c r="W442" s="37"/>
      <c r="X442" s="37"/>
      <c r="Y442" s="37"/>
      <c r="Z442" s="37"/>
      <c r="AA442" s="37"/>
      <c r="AB442" s="37"/>
      <c r="AC442" s="37"/>
      <c r="AD442" s="37"/>
      <c r="AE442" s="37"/>
      <c r="AF442" s="37"/>
      <c r="AG442" s="37"/>
      <c r="AH442" s="37"/>
      <c r="AI442" s="37"/>
      <c r="AJ442" s="37"/>
    </row>
    <row r="443" spans="1:36">
      <c r="A443" s="265">
        <v>44082</v>
      </c>
      <c r="B443" s="115" t="s">
        <v>156</v>
      </c>
      <c r="C443" s="37">
        <v>880004859</v>
      </c>
      <c r="D443" s="115"/>
      <c r="E443" s="115" t="s">
        <v>139</v>
      </c>
      <c r="F443" s="115" t="s">
        <v>140</v>
      </c>
      <c r="G443" s="115" t="s">
        <v>142</v>
      </c>
      <c r="H443" s="37"/>
      <c r="I443" s="265">
        <v>44084</v>
      </c>
      <c r="J443" s="265">
        <v>44090</v>
      </c>
      <c r="K443" s="115"/>
      <c r="L443" s="115"/>
      <c r="M443" s="37">
        <v>117.48</v>
      </c>
      <c r="N443" s="115"/>
      <c r="O443" s="115"/>
      <c r="P443" s="115"/>
      <c r="Q443" s="37"/>
      <c r="R443" s="37"/>
      <c r="S443" s="37"/>
      <c r="T443" s="37"/>
      <c r="U443" s="37"/>
      <c r="V443" s="37"/>
      <c r="W443" s="37"/>
      <c r="X443" s="37"/>
      <c r="Y443" s="37"/>
      <c r="Z443" s="37"/>
      <c r="AA443" s="37"/>
      <c r="AB443" s="37"/>
      <c r="AC443" s="37"/>
      <c r="AD443" s="37"/>
      <c r="AE443" s="37"/>
      <c r="AF443" s="37"/>
      <c r="AG443" s="37"/>
      <c r="AH443" s="37"/>
      <c r="AI443" s="37"/>
      <c r="AJ443" s="37"/>
    </row>
    <row r="444" spans="1:36">
      <c r="A444" s="265">
        <v>44082</v>
      </c>
      <c r="B444" s="115" t="s">
        <v>154</v>
      </c>
      <c r="C444" s="37">
        <v>881521758</v>
      </c>
      <c r="D444" s="37"/>
      <c r="E444" s="115" t="s">
        <v>152</v>
      </c>
      <c r="F444" s="115" t="s">
        <v>140</v>
      </c>
      <c r="G444" s="115" t="s">
        <v>142</v>
      </c>
      <c r="H444" s="37"/>
      <c r="I444" s="37"/>
      <c r="J444" s="265">
        <v>44096</v>
      </c>
      <c r="K444" s="37"/>
      <c r="L444" s="115"/>
      <c r="M444" s="37"/>
      <c r="N444" s="37"/>
      <c r="O444" s="115" t="s">
        <v>10392</v>
      </c>
      <c r="P444" s="37"/>
      <c r="Q444" s="37"/>
      <c r="R444" s="37"/>
      <c r="S444" s="37"/>
      <c r="T444" s="37"/>
      <c r="U444" s="37"/>
      <c r="V444" s="37"/>
      <c r="W444" s="37"/>
      <c r="X444" s="37"/>
      <c r="Y444" s="37"/>
      <c r="Z444" s="37"/>
      <c r="AA444" s="37"/>
      <c r="AB444" s="37"/>
      <c r="AC444" s="37"/>
      <c r="AD444" s="37"/>
      <c r="AE444" s="37"/>
      <c r="AF444" s="37"/>
      <c r="AG444" s="37"/>
      <c r="AH444" s="37"/>
      <c r="AI444" s="37"/>
      <c r="AJ444" s="37"/>
    </row>
    <row r="445" spans="1:36">
      <c r="A445" s="265">
        <v>44088</v>
      </c>
      <c r="B445" s="115" t="s">
        <v>138</v>
      </c>
      <c r="C445" s="37">
        <v>881252851</v>
      </c>
      <c r="D445" s="37"/>
      <c r="E445" s="115" t="s">
        <v>152</v>
      </c>
      <c r="F445" s="115" t="s">
        <v>140</v>
      </c>
      <c r="G445" s="115" t="s">
        <v>142</v>
      </c>
      <c r="H445" s="37"/>
      <c r="I445" s="265">
        <v>44103</v>
      </c>
      <c r="J445" s="265">
        <v>44113</v>
      </c>
      <c r="K445" s="278" t="s">
        <v>142</v>
      </c>
      <c r="L445" s="115"/>
      <c r="M445" s="37">
        <v>117.5</v>
      </c>
      <c r="N445" s="37"/>
      <c r="O445" s="115" t="s">
        <v>10393</v>
      </c>
      <c r="P445" s="37"/>
      <c r="Q445" s="37"/>
      <c r="R445" s="37"/>
      <c r="S445" s="37"/>
      <c r="T445" s="37"/>
      <c r="U445" s="37"/>
      <c r="V445" s="37"/>
      <c r="W445" s="37"/>
      <c r="X445" s="37"/>
      <c r="Y445" s="37"/>
      <c r="Z445" s="37"/>
      <c r="AA445" s="37"/>
      <c r="AB445" s="37"/>
      <c r="AC445" s="37"/>
      <c r="AD445" s="37"/>
      <c r="AE445" s="37"/>
      <c r="AF445" s="37"/>
      <c r="AG445" s="37"/>
      <c r="AH445" s="37"/>
      <c r="AI445" s="37"/>
      <c r="AJ445" s="37"/>
    </row>
    <row r="446" spans="1:36">
      <c r="A446" s="265">
        <v>44089</v>
      </c>
      <c r="B446" s="115" t="s">
        <v>138</v>
      </c>
      <c r="C446" s="37">
        <v>881252851</v>
      </c>
      <c r="D446" s="37"/>
      <c r="E446" s="115" t="s">
        <v>152</v>
      </c>
      <c r="F446" s="115" t="s">
        <v>140</v>
      </c>
      <c r="G446" s="115" t="s">
        <v>142</v>
      </c>
      <c r="H446" s="37"/>
      <c r="I446" s="265">
        <v>44104</v>
      </c>
      <c r="J446" s="265">
        <v>44113</v>
      </c>
      <c r="K446" s="278" t="s">
        <v>142</v>
      </c>
      <c r="L446" s="115"/>
      <c r="M446" s="37">
        <v>117.5</v>
      </c>
      <c r="N446" s="37"/>
      <c r="O446" s="115" t="s">
        <v>2289</v>
      </c>
      <c r="P446" s="37"/>
      <c r="Q446" s="37"/>
      <c r="R446" s="37"/>
      <c r="S446" s="37"/>
      <c r="T446" s="37"/>
      <c r="U446" s="37"/>
      <c r="V446" s="37"/>
      <c r="W446" s="37"/>
      <c r="X446" s="37"/>
      <c r="Y446" s="37"/>
      <c r="Z446" s="37"/>
      <c r="AA446" s="37"/>
      <c r="AB446" s="37"/>
      <c r="AC446" s="37"/>
      <c r="AD446" s="37"/>
      <c r="AE446" s="37"/>
      <c r="AF446" s="37"/>
      <c r="AG446" s="37"/>
      <c r="AH446" s="37"/>
      <c r="AI446" s="37"/>
      <c r="AJ446" s="37"/>
    </row>
    <row r="447" spans="1:36">
      <c r="A447" s="265">
        <v>44092</v>
      </c>
      <c r="B447" s="115" t="s">
        <v>194</v>
      </c>
      <c r="C447" s="37">
        <v>881352797</v>
      </c>
      <c r="D447" s="109" t="s">
        <v>3034</v>
      </c>
      <c r="E447" s="115" t="s">
        <v>152</v>
      </c>
      <c r="F447" s="115" t="s">
        <v>140</v>
      </c>
      <c r="G447" s="115" t="s">
        <v>142</v>
      </c>
      <c r="H447" s="265">
        <v>44090</v>
      </c>
      <c r="I447" s="505">
        <v>44092</v>
      </c>
      <c r="J447" s="265">
        <v>44104</v>
      </c>
      <c r="K447" s="115" t="s">
        <v>142</v>
      </c>
      <c r="L447" s="115"/>
      <c r="M447" s="37">
        <v>117.5</v>
      </c>
      <c r="N447" s="37"/>
      <c r="O447" s="115" t="s">
        <v>2322</v>
      </c>
      <c r="P447" s="37"/>
      <c r="Q447" s="37"/>
      <c r="R447" s="37"/>
      <c r="S447" s="37"/>
      <c r="T447" s="37"/>
      <c r="U447" s="37"/>
      <c r="V447" s="37"/>
      <c r="W447" s="37"/>
      <c r="X447" s="37"/>
      <c r="Y447" s="37"/>
      <c r="Z447" s="37"/>
      <c r="AA447" s="37"/>
      <c r="AB447" s="37"/>
      <c r="AC447" s="37"/>
      <c r="AD447" s="37"/>
      <c r="AE447" s="37"/>
      <c r="AF447" s="37"/>
      <c r="AG447" s="37"/>
      <c r="AH447" s="37"/>
      <c r="AI447" s="37"/>
      <c r="AJ447" s="37"/>
    </row>
    <row r="448" spans="1:36">
      <c r="A448" s="265">
        <v>44092</v>
      </c>
      <c r="B448" s="115" t="s">
        <v>194</v>
      </c>
      <c r="C448" s="37">
        <v>881352797</v>
      </c>
      <c r="D448" s="109" t="s">
        <v>3034</v>
      </c>
      <c r="E448" s="115" t="s">
        <v>152</v>
      </c>
      <c r="F448" s="115" t="s">
        <v>140</v>
      </c>
      <c r="G448" s="115" t="s">
        <v>142</v>
      </c>
      <c r="H448" s="265">
        <v>44090</v>
      </c>
      <c r="I448" s="505">
        <v>44092</v>
      </c>
      <c r="J448" s="265">
        <v>44104</v>
      </c>
      <c r="K448" s="115" t="s">
        <v>142</v>
      </c>
      <c r="L448" s="115"/>
      <c r="M448" s="37">
        <v>117.5</v>
      </c>
      <c r="N448" s="37"/>
      <c r="O448" s="115" t="s">
        <v>2322</v>
      </c>
      <c r="P448" s="37"/>
      <c r="Q448" s="37"/>
      <c r="R448" s="37"/>
      <c r="S448" s="37"/>
      <c r="T448" s="37"/>
      <c r="U448" s="37"/>
      <c r="V448" s="37"/>
      <c r="W448" s="37"/>
      <c r="X448" s="37"/>
      <c r="Y448" s="37"/>
      <c r="Z448" s="37"/>
      <c r="AA448" s="37"/>
      <c r="AB448" s="37"/>
      <c r="AC448" s="37"/>
      <c r="AD448" s="37"/>
      <c r="AE448" s="37"/>
      <c r="AF448" s="37"/>
      <c r="AG448" s="37"/>
      <c r="AH448" s="37"/>
      <c r="AI448" s="37"/>
      <c r="AJ448" s="37"/>
    </row>
    <row r="449" spans="1:36">
      <c r="A449" s="265">
        <v>44092</v>
      </c>
      <c r="B449" s="115" t="s">
        <v>194</v>
      </c>
      <c r="C449" s="521">
        <v>881352797</v>
      </c>
      <c r="D449" s="109" t="s">
        <v>3034</v>
      </c>
      <c r="E449" s="115" t="s">
        <v>152</v>
      </c>
      <c r="F449" s="115" t="s">
        <v>140</v>
      </c>
      <c r="G449" s="115" t="s">
        <v>142</v>
      </c>
      <c r="H449" s="265">
        <v>44090</v>
      </c>
      <c r="I449" s="505">
        <v>44092</v>
      </c>
      <c r="J449" s="265">
        <v>44104</v>
      </c>
      <c r="K449" s="115" t="s">
        <v>142</v>
      </c>
      <c r="L449" s="115"/>
      <c r="M449" s="37">
        <v>117.5</v>
      </c>
      <c r="N449" s="37"/>
      <c r="O449" s="115" t="s">
        <v>2322</v>
      </c>
      <c r="P449" s="37"/>
      <c r="Q449" s="37"/>
      <c r="R449" s="37"/>
      <c r="S449" s="37"/>
      <c r="T449" s="37"/>
      <c r="U449" s="37"/>
      <c r="V449" s="37"/>
      <c r="W449" s="37"/>
      <c r="X449" s="37"/>
      <c r="Y449" s="37"/>
      <c r="Z449" s="37"/>
      <c r="AA449" s="37"/>
      <c r="AB449" s="37"/>
      <c r="AC449" s="37"/>
      <c r="AD449" s="37"/>
      <c r="AE449" s="37"/>
      <c r="AF449" s="37"/>
      <c r="AG449" s="37"/>
      <c r="AH449" s="37"/>
      <c r="AI449" s="37"/>
      <c r="AJ449" s="37"/>
    </row>
    <row r="450" spans="1:36">
      <c r="A450" s="265">
        <v>44089</v>
      </c>
      <c r="B450" s="115" t="s">
        <v>156</v>
      </c>
      <c r="C450" s="37">
        <v>880489928</v>
      </c>
      <c r="D450" s="109"/>
      <c r="E450" s="115" t="s">
        <v>152</v>
      </c>
      <c r="F450" s="115" t="s">
        <v>140</v>
      </c>
      <c r="G450" s="115"/>
      <c r="H450" s="37"/>
      <c r="I450" s="265">
        <v>44089</v>
      </c>
      <c r="J450" s="265">
        <v>44099</v>
      </c>
      <c r="K450" s="115" t="s">
        <v>200</v>
      </c>
      <c r="L450" s="115"/>
      <c r="M450" s="37">
        <v>118</v>
      </c>
      <c r="N450" s="37"/>
      <c r="O450" s="115"/>
      <c r="P450" s="37"/>
      <c r="Q450" s="37"/>
      <c r="R450" s="37"/>
      <c r="S450" s="37"/>
      <c r="T450" s="37"/>
      <c r="U450" s="37"/>
      <c r="V450" s="37"/>
      <c r="W450" s="37"/>
      <c r="X450" s="37"/>
      <c r="Y450" s="37"/>
      <c r="Z450" s="37"/>
      <c r="AA450" s="37"/>
      <c r="AB450" s="37"/>
      <c r="AC450" s="37"/>
      <c r="AD450" s="37"/>
      <c r="AE450" s="37"/>
      <c r="AF450" s="37"/>
      <c r="AG450" s="37"/>
      <c r="AH450" s="37"/>
      <c r="AI450" s="37"/>
      <c r="AJ450" s="37"/>
    </row>
    <row r="451" spans="1:36">
      <c r="A451" s="782">
        <v>44103</v>
      </c>
      <c r="B451" s="115" t="s">
        <v>154</v>
      </c>
      <c r="C451" s="331">
        <v>882011726</v>
      </c>
      <c r="D451" s="509" t="s">
        <v>3173</v>
      </c>
      <c r="E451" s="115" t="s">
        <v>345</v>
      </c>
      <c r="F451" s="115" t="s">
        <v>140</v>
      </c>
      <c r="G451" s="115" t="s">
        <v>142</v>
      </c>
      <c r="H451" s="265"/>
      <c r="I451" s="265">
        <v>44103</v>
      </c>
      <c r="J451" s="265"/>
      <c r="K451" s="115" t="s">
        <v>142</v>
      </c>
      <c r="L451" s="115"/>
      <c r="M451" s="521">
        <v>119</v>
      </c>
      <c r="N451" s="37"/>
      <c r="O451" s="680" t="s">
        <v>10303</v>
      </c>
      <c r="P451" s="37"/>
      <c r="Q451" s="37"/>
      <c r="R451" s="37"/>
      <c r="S451" s="37"/>
      <c r="T451" s="37"/>
      <c r="U451" s="37"/>
      <c r="V451" s="37"/>
      <c r="W451" s="37"/>
      <c r="X451" s="37"/>
      <c r="Y451" s="37"/>
      <c r="Z451" s="37"/>
      <c r="AA451" s="37"/>
      <c r="AB451" s="37"/>
      <c r="AC451" s="37"/>
      <c r="AD451" s="37"/>
      <c r="AE451" s="37"/>
      <c r="AF451" s="37"/>
      <c r="AG451" s="37"/>
      <c r="AH451" s="37"/>
      <c r="AI451" s="37"/>
      <c r="AJ451" s="37"/>
    </row>
    <row r="452" spans="1:36">
      <c r="A452" s="265">
        <v>44082</v>
      </c>
      <c r="B452" s="115" t="s">
        <v>156</v>
      </c>
      <c r="C452" s="37">
        <v>880004859</v>
      </c>
      <c r="D452" s="115"/>
      <c r="E452" s="115" t="s">
        <v>139</v>
      </c>
      <c r="F452" s="115" t="s">
        <v>140</v>
      </c>
      <c r="G452" s="115" t="s">
        <v>142</v>
      </c>
      <c r="H452" s="37"/>
      <c r="I452" s="265">
        <v>44083</v>
      </c>
      <c r="J452" s="265">
        <v>44090</v>
      </c>
      <c r="K452" s="115"/>
      <c r="L452" s="115"/>
      <c r="M452" s="37">
        <v>119.7</v>
      </c>
      <c r="N452" s="115"/>
      <c r="O452" s="115"/>
      <c r="P452" s="115"/>
      <c r="Q452" s="37"/>
      <c r="R452" s="37"/>
      <c r="S452" s="37"/>
      <c r="T452" s="37"/>
      <c r="U452" s="37"/>
      <c r="V452" s="37"/>
      <c r="W452" s="37"/>
      <c r="X452" s="37"/>
      <c r="Y452" s="37"/>
      <c r="Z452" s="37"/>
      <c r="AA452" s="37"/>
      <c r="AB452" s="37"/>
      <c r="AC452" s="37"/>
      <c r="AD452" s="37"/>
      <c r="AE452" s="37"/>
      <c r="AF452" s="37"/>
      <c r="AG452" s="37"/>
      <c r="AH452" s="37"/>
      <c r="AI452" s="37"/>
      <c r="AJ452" s="37"/>
    </row>
    <row r="453" spans="1:36">
      <c r="A453" s="265">
        <v>44088</v>
      </c>
      <c r="B453" s="115" t="s">
        <v>178</v>
      </c>
      <c r="C453" s="331">
        <v>880041401</v>
      </c>
      <c r="D453" s="109"/>
      <c r="E453" s="115" t="s">
        <v>139</v>
      </c>
      <c r="F453" s="115" t="s">
        <v>140</v>
      </c>
      <c r="G453" s="115" t="s">
        <v>148</v>
      </c>
      <c r="H453" s="37"/>
      <c r="I453" s="265">
        <v>44088</v>
      </c>
      <c r="J453" s="265"/>
      <c r="K453" s="115" t="s">
        <v>148</v>
      </c>
      <c r="L453" s="115"/>
      <c r="M453" s="37">
        <v>121</v>
      </c>
      <c r="N453" s="37"/>
      <c r="O453" s="115" t="s">
        <v>10394</v>
      </c>
      <c r="P453" s="37"/>
      <c r="Q453" s="37"/>
      <c r="R453" s="37"/>
      <c r="S453" s="37"/>
      <c r="T453" s="37"/>
      <c r="U453" s="37"/>
      <c r="V453" s="37"/>
      <c r="W453" s="37"/>
      <c r="X453" s="37"/>
      <c r="Y453" s="37"/>
      <c r="Z453" s="37"/>
      <c r="AA453" s="37"/>
      <c r="AB453" s="37"/>
      <c r="AC453" s="37"/>
      <c r="AD453" s="37"/>
      <c r="AE453" s="37"/>
      <c r="AF453" s="37"/>
      <c r="AG453" s="37"/>
      <c r="AH453" s="37"/>
      <c r="AI453" s="37"/>
      <c r="AJ453" s="37"/>
    </row>
    <row r="454" spans="1:36">
      <c r="A454" s="265">
        <v>44088</v>
      </c>
      <c r="B454" s="115" t="s">
        <v>138</v>
      </c>
      <c r="C454" s="331">
        <v>881506735</v>
      </c>
      <c r="D454" s="109"/>
      <c r="E454" s="115" t="s">
        <v>152</v>
      </c>
      <c r="F454" s="115" t="s">
        <v>140</v>
      </c>
      <c r="G454" s="115" t="s">
        <v>148</v>
      </c>
      <c r="H454" s="37"/>
      <c r="I454" s="265">
        <v>44088</v>
      </c>
      <c r="J454" s="265">
        <v>44089</v>
      </c>
      <c r="K454" s="115" t="s">
        <v>148</v>
      </c>
      <c r="L454" s="115"/>
      <c r="M454" s="37">
        <v>123</v>
      </c>
      <c r="N454" s="37"/>
      <c r="O454" s="115" t="s">
        <v>10395</v>
      </c>
      <c r="P454" s="37"/>
      <c r="Q454" s="37"/>
      <c r="R454" s="37"/>
      <c r="S454" s="37"/>
      <c r="T454" s="37"/>
      <c r="U454" s="37"/>
      <c r="V454" s="37"/>
      <c r="W454" s="37"/>
      <c r="X454" s="37"/>
      <c r="Y454" s="37"/>
      <c r="Z454" s="37"/>
      <c r="AA454" s="37"/>
      <c r="AB454" s="37"/>
      <c r="AC454" s="37"/>
      <c r="AD454" s="37"/>
      <c r="AE454" s="37"/>
      <c r="AF454" s="37"/>
      <c r="AG454" s="37"/>
      <c r="AH454" s="37"/>
      <c r="AI454" s="37"/>
      <c r="AJ454" s="37"/>
    </row>
    <row r="455" spans="1:36">
      <c r="A455" s="265">
        <v>44083</v>
      </c>
      <c r="B455" s="115" t="s">
        <v>144</v>
      </c>
      <c r="C455" s="37">
        <v>881264108</v>
      </c>
      <c r="D455" s="115">
        <v>100011154450</v>
      </c>
      <c r="E455" s="115" t="s">
        <v>139</v>
      </c>
      <c r="F455" s="115" t="s">
        <v>140</v>
      </c>
      <c r="G455" s="115" t="s">
        <v>148</v>
      </c>
      <c r="H455" s="37"/>
      <c r="I455" s="265">
        <v>44083</v>
      </c>
      <c r="J455" s="265"/>
      <c r="K455" s="115" t="s">
        <v>148</v>
      </c>
      <c r="L455" s="115"/>
      <c r="M455" s="37">
        <v>124</v>
      </c>
      <c r="N455" s="115"/>
      <c r="O455" s="115" t="s">
        <v>10271</v>
      </c>
      <c r="P455" s="115"/>
      <c r="Q455" s="37"/>
      <c r="R455" s="37"/>
      <c r="S455" s="37"/>
      <c r="T455" s="37"/>
      <c r="U455" s="37"/>
      <c r="V455" s="37"/>
      <c r="W455" s="37"/>
      <c r="X455" s="37"/>
      <c r="Y455" s="37"/>
      <c r="Z455" s="37"/>
      <c r="AA455" s="37"/>
      <c r="AB455" s="37"/>
      <c r="AC455" s="37"/>
      <c r="AD455" s="37"/>
      <c r="AE455" s="37"/>
      <c r="AF455" s="37"/>
      <c r="AG455" s="37"/>
      <c r="AH455" s="37"/>
      <c r="AI455" s="37"/>
      <c r="AJ455" s="37"/>
    </row>
    <row r="456" spans="1:36">
      <c r="A456" s="265">
        <v>44076</v>
      </c>
      <c r="B456" s="115" t="s">
        <v>156</v>
      </c>
      <c r="C456" s="37">
        <v>880038280</v>
      </c>
      <c r="D456" s="115"/>
      <c r="E456" s="115" t="s">
        <v>152</v>
      </c>
      <c r="F456" s="115" t="s">
        <v>140</v>
      </c>
      <c r="G456" s="115" t="s">
        <v>142</v>
      </c>
      <c r="H456" s="37"/>
      <c r="I456" s="265">
        <v>44090</v>
      </c>
      <c r="J456" s="265">
        <v>44100</v>
      </c>
      <c r="K456" s="115"/>
      <c r="L456" s="688"/>
      <c r="M456" s="37">
        <v>125</v>
      </c>
      <c r="N456" s="115"/>
      <c r="O456" s="115"/>
      <c r="P456" s="37"/>
      <c r="Q456" s="37"/>
      <c r="R456" s="37"/>
      <c r="S456" s="37"/>
      <c r="T456" s="37"/>
      <c r="U456" s="37"/>
      <c r="V456" s="37"/>
      <c r="W456" s="37"/>
      <c r="X456" s="37"/>
      <c r="Y456" s="37"/>
      <c r="Z456" s="37"/>
      <c r="AA456" s="37"/>
      <c r="AB456" s="37"/>
      <c r="AC456" s="37"/>
      <c r="AD456" s="37"/>
      <c r="AE456" s="37"/>
      <c r="AF456" s="37"/>
      <c r="AG456" s="37"/>
      <c r="AH456" s="37"/>
      <c r="AI456" s="37"/>
      <c r="AJ456" s="37"/>
    </row>
    <row r="457" spans="1:36">
      <c r="A457" s="782">
        <v>44104</v>
      </c>
      <c r="B457" s="115" t="s">
        <v>149</v>
      </c>
      <c r="C457" s="331">
        <v>881711503</v>
      </c>
      <c r="D457" s="509"/>
      <c r="E457" s="115" t="s">
        <v>152</v>
      </c>
      <c r="F457" s="115" t="s">
        <v>140</v>
      </c>
      <c r="G457" s="115" t="s">
        <v>142</v>
      </c>
      <c r="H457" s="265"/>
      <c r="I457" s="265">
        <v>44104</v>
      </c>
      <c r="J457" s="265"/>
      <c r="K457" s="115" t="s">
        <v>142</v>
      </c>
      <c r="L457" s="115"/>
      <c r="M457" s="521">
        <v>125</v>
      </c>
      <c r="N457" s="37"/>
      <c r="O457" s="680" t="s">
        <v>2265</v>
      </c>
      <c r="P457" s="37"/>
      <c r="Q457" s="37"/>
      <c r="R457" s="37"/>
      <c r="S457" s="37"/>
      <c r="T457" s="37"/>
      <c r="U457" s="37"/>
      <c r="V457" s="37"/>
      <c r="W457" s="37"/>
      <c r="X457" s="37"/>
      <c r="Y457" s="37"/>
      <c r="Z457" s="37"/>
      <c r="AA457" s="37"/>
      <c r="AB457" s="37"/>
      <c r="AC457" s="37"/>
      <c r="AD457" s="37"/>
      <c r="AE457" s="37"/>
      <c r="AF457" s="37"/>
      <c r="AG457" s="37"/>
      <c r="AH457" s="37"/>
      <c r="AI457" s="37"/>
      <c r="AJ457" s="37"/>
    </row>
    <row r="458" spans="1:36">
      <c r="A458" s="265">
        <v>44082</v>
      </c>
      <c r="B458" s="115" t="s">
        <v>157</v>
      </c>
      <c r="C458" s="37">
        <v>882567617</v>
      </c>
      <c r="D458" s="109" t="s">
        <v>10396</v>
      </c>
      <c r="E458" s="115" t="s">
        <v>139</v>
      </c>
      <c r="F458" s="115" t="s">
        <v>140</v>
      </c>
      <c r="G458" s="115" t="s">
        <v>142</v>
      </c>
      <c r="H458" s="37"/>
      <c r="I458" s="265">
        <v>44082</v>
      </c>
      <c r="J458" s="265"/>
      <c r="K458" s="115" t="s">
        <v>142</v>
      </c>
      <c r="L458" s="115"/>
      <c r="M458" s="37">
        <f>95+32</f>
        <v>127</v>
      </c>
      <c r="N458" s="37"/>
      <c r="O458" s="115"/>
      <c r="P458" s="37"/>
      <c r="Q458" s="37"/>
      <c r="R458" s="37"/>
      <c r="S458" s="37"/>
      <c r="T458" s="37"/>
      <c r="U458" s="37"/>
      <c r="V458" s="37"/>
      <c r="W458" s="37"/>
      <c r="X458" s="37"/>
      <c r="Y458" s="37"/>
      <c r="Z458" s="37"/>
      <c r="AA458" s="37"/>
      <c r="AB458" s="37"/>
      <c r="AC458" s="37"/>
      <c r="AD458" s="37"/>
      <c r="AE458" s="37"/>
      <c r="AF458" s="37"/>
      <c r="AG458" s="37"/>
      <c r="AH458" s="37"/>
      <c r="AI458" s="37"/>
      <c r="AJ458" s="37"/>
    </row>
    <row r="459" spans="1:36">
      <c r="A459" s="265">
        <v>44098</v>
      </c>
      <c r="B459" s="115" t="s">
        <v>156</v>
      </c>
      <c r="C459" s="331">
        <v>882723237</v>
      </c>
      <c r="D459" s="527"/>
      <c r="E459" s="115" t="s">
        <v>139</v>
      </c>
      <c r="F459" s="115" t="s">
        <v>140</v>
      </c>
      <c r="G459" s="115"/>
      <c r="H459" s="265"/>
      <c r="I459" s="265">
        <v>44098</v>
      </c>
      <c r="J459" s="265">
        <v>44112</v>
      </c>
      <c r="K459" s="115" t="s">
        <v>148</v>
      </c>
      <c r="L459" s="115"/>
      <c r="M459" s="37">
        <v>127</v>
      </c>
      <c r="N459" s="37"/>
      <c r="O459" s="680" t="s">
        <v>10397</v>
      </c>
      <c r="P459" s="37"/>
      <c r="Q459" s="37"/>
      <c r="R459" s="37"/>
      <c r="S459" s="37"/>
      <c r="T459" s="37"/>
      <c r="U459" s="37"/>
      <c r="V459" s="37"/>
      <c r="W459" s="37"/>
      <c r="X459" s="37"/>
      <c r="Y459" s="37"/>
      <c r="Z459" s="37"/>
      <c r="AA459" s="37"/>
      <c r="AB459" s="37"/>
      <c r="AC459" s="37"/>
      <c r="AD459" s="37"/>
      <c r="AE459" s="37"/>
      <c r="AF459" s="37"/>
      <c r="AG459" s="37"/>
      <c r="AH459" s="37"/>
      <c r="AI459" s="37"/>
      <c r="AJ459" s="37"/>
    </row>
    <row r="460" spans="1:36">
      <c r="A460" s="782">
        <v>44104</v>
      </c>
      <c r="B460" s="115" t="s">
        <v>281</v>
      </c>
      <c r="C460" s="331">
        <v>880385547</v>
      </c>
      <c r="D460" s="509" t="s">
        <v>10398</v>
      </c>
      <c r="E460" s="115" t="s">
        <v>152</v>
      </c>
      <c r="F460" s="115" t="s">
        <v>140</v>
      </c>
      <c r="G460" s="115" t="s">
        <v>176</v>
      </c>
      <c r="H460" s="265"/>
      <c r="I460" s="265">
        <v>44104</v>
      </c>
      <c r="J460" s="265"/>
      <c r="K460" s="115" t="s">
        <v>176</v>
      </c>
      <c r="L460" s="115"/>
      <c r="M460" s="521">
        <v>129.16999999999999</v>
      </c>
      <c r="N460" s="37"/>
      <c r="O460" s="680" t="s">
        <v>10321</v>
      </c>
      <c r="P460" s="37"/>
      <c r="Q460" s="37"/>
      <c r="R460" s="37"/>
      <c r="S460" s="37"/>
      <c r="T460" s="37"/>
      <c r="U460" s="37"/>
      <c r="V460" s="37"/>
      <c r="W460" s="37"/>
      <c r="X460" s="37"/>
      <c r="Y460" s="37"/>
      <c r="Z460" s="37"/>
      <c r="AA460" s="37"/>
      <c r="AB460" s="37"/>
      <c r="AC460" s="37"/>
      <c r="AD460" s="37"/>
      <c r="AE460" s="37"/>
      <c r="AF460" s="37"/>
      <c r="AG460" s="37"/>
      <c r="AH460" s="37"/>
      <c r="AI460" s="37"/>
      <c r="AJ460" s="37"/>
    </row>
    <row r="461" spans="1:36">
      <c r="A461" s="265">
        <v>44082</v>
      </c>
      <c r="B461" s="115" t="s">
        <v>146</v>
      </c>
      <c r="C461" s="37">
        <v>880198923</v>
      </c>
      <c r="D461" s="37">
        <v>283439270</v>
      </c>
      <c r="E461" s="115" t="s">
        <v>139</v>
      </c>
      <c r="F461" s="115" t="s">
        <v>147</v>
      </c>
      <c r="G461" s="115" t="s">
        <v>811</v>
      </c>
      <c r="H461" s="37"/>
      <c r="I461" s="37"/>
      <c r="J461" s="265"/>
      <c r="K461" s="37"/>
      <c r="L461" s="115"/>
      <c r="M461" s="37"/>
      <c r="N461" s="37"/>
      <c r="O461" s="115"/>
      <c r="P461" s="37"/>
      <c r="Q461" s="265">
        <v>44083</v>
      </c>
      <c r="R461" s="37">
        <v>305</v>
      </c>
      <c r="S461" s="37"/>
      <c r="T461" s="37"/>
      <c r="U461" s="37"/>
      <c r="V461" s="37"/>
      <c r="W461" s="37"/>
      <c r="X461" s="37"/>
      <c r="Y461" s="37"/>
      <c r="Z461" s="37"/>
      <c r="AA461" s="37"/>
      <c r="AB461" s="37"/>
      <c r="AC461" s="37"/>
      <c r="AD461" s="37"/>
      <c r="AE461" s="37"/>
      <c r="AF461" s="37"/>
      <c r="AG461" s="37"/>
      <c r="AH461" s="37"/>
      <c r="AI461" s="37"/>
      <c r="AJ461" s="37"/>
    </row>
    <row r="462" spans="1:36">
      <c r="A462" s="782">
        <v>44104</v>
      </c>
      <c r="B462" s="115" t="s">
        <v>167</v>
      </c>
      <c r="C462" s="331">
        <v>880712642</v>
      </c>
      <c r="D462" s="509" t="s">
        <v>10399</v>
      </c>
      <c r="E462" s="115" t="s">
        <v>152</v>
      </c>
      <c r="F462" s="115" t="s">
        <v>140</v>
      </c>
      <c r="G462" s="115" t="s">
        <v>1409</v>
      </c>
      <c r="H462" s="265"/>
      <c r="I462" s="265">
        <v>44104</v>
      </c>
      <c r="J462" s="265"/>
      <c r="K462" s="115" t="s">
        <v>1409</v>
      </c>
      <c r="L462" s="115"/>
      <c r="M462" s="521">
        <v>130.9</v>
      </c>
      <c r="N462" s="37"/>
      <c r="O462" s="680" t="s">
        <v>10400</v>
      </c>
      <c r="P462" s="37"/>
      <c r="Q462" s="37"/>
      <c r="R462" s="37"/>
      <c r="S462" s="37"/>
      <c r="T462" s="37"/>
      <c r="U462" s="37"/>
      <c r="V462" s="37"/>
      <c r="W462" s="37"/>
      <c r="X462" s="37"/>
      <c r="Y462" s="37"/>
      <c r="Z462" s="37"/>
      <c r="AA462" s="37"/>
      <c r="AB462" s="37"/>
      <c r="AC462" s="37"/>
      <c r="AD462" s="37"/>
      <c r="AE462" s="37"/>
      <c r="AF462" s="37"/>
      <c r="AG462" s="37"/>
      <c r="AH462" s="37"/>
      <c r="AI462" s="37"/>
      <c r="AJ462" s="37"/>
    </row>
    <row r="463" spans="1:36">
      <c r="A463" s="265">
        <v>44077</v>
      </c>
      <c r="B463" s="115" t="s">
        <v>175</v>
      </c>
      <c r="C463" s="37">
        <v>880455386</v>
      </c>
      <c r="D463" s="109" t="s">
        <v>10330</v>
      </c>
      <c r="E463" s="115" t="s">
        <v>152</v>
      </c>
      <c r="F463" s="115" t="s">
        <v>140</v>
      </c>
      <c r="G463" s="115" t="s">
        <v>142</v>
      </c>
      <c r="H463" s="37"/>
      <c r="I463" s="265">
        <v>44077</v>
      </c>
      <c r="J463" s="37"/>
      <c r="K463" s="115" t="s">
        <v>142</v>
      </c>
      <c r="L463" s="115" t="s">
        <v>211</v>
      </c>
      <c r="M463" s="37">
        <v>133</v>
      </c>
      <c r="N463" s="37"/>
      <c r="O463" s="115" t="s">
        <v>10379</v>
      </c>
      <c r="P463" s="37"/>
      <c r="Q463" s="265">
        <v>44076</v>
      </c>
      <c r="R463" s="37">
        <v>53.5</v>
      </c>
      <c r="S463" s="37"/>
      <c r="T463" s="37"/>
      <c r="U463" s="37"/>
      <c r="V463" s="37"/>
      <c r="W463" s="37"/>
      <c r="X463" s="37"/>
      <c r="Y463" s="37"/>
      <c r="Z463" s="37"/>
      <c r="AA463" s="37"/>
      <c r="AB463" s="37"/>
      <c r="AC463" s="37"/>
      <c r="AD463" s="37"/>
      <c r="AE463" s="37"/>
      <c r="AF463" s="37"/>
      <c r="AG463" s="37"/>
      <c r="AH463" s="37"/>
      <c r="AI463" s="37"/>
      <c r="AJ463" s="37"/>
    </row>
    <row r="464" spans="1:36">
      <c r="A464" s="265">
        <v>44082</v>
      </c>
      <c r="B464" s="115" t="s">
        <v>149</v>
      </c>
      <c r="C464" s="37">
        <v>880020606</v>
      </c>
      <c r="D464" s="37"/>
      <c r="E464" s="115" t="s">
        <v>139</v>
      </c>
      <c r="F464" s="115" t="s">
        <v>140</v>
      </c>
      <c r="G464" s="115" t="s">
        <v>142</v>
      </c>
      <c r="H464" s="37"/>
      <c r="I464" s="37"/>
      <c r="J464" s="265">
        <v>44097</v>
      </c>
      <c r="K464" s="37"/>
      <c r="L464" s="115"/>
      <c r="M464" s="37"/>
      <c r="N464" s="37"/>
      <c r="O464" s="115" t="s">
        <v>151</v>
      </c>
      <c r="P464" s="37"/>
      <c r="Q464" s="37"/>
      <c r="R464" s="37"/>
      <c r="S464" s="37"/>
      <c r="T464" s="37"/>
      <c r="U464" s="37"/>
      <c r="V464" s="37"/>
      <c r="W464" s="37"/>
      <c r="X464" s="37"/>
      <c r="Y464" s="37"/>
      <c r="Z464" s="37"/>
      <c r="AA464" s="37"/>
      <c r="AB464" s="37"/>
      <c r="AC464" s="37"/>
      <c r="AD464" s="37"/>
      <c r="AE464" s="37"/>
      <c r="AF464" s="37"/>
      <c r="AG464" s="37"/>
      <c r="AH464" s="37"/>
      <c r="AI464" s="37"/>
      <c r="AJ464" s="37"/>
    </row>
    <row r="465" spans="1:36">
      <c r="A465" s="265">
        <v>44082</v>
      </c>
      <c r="B465" s="115" t="s">
        <v>194</v>
      </c>
      <c r="C465" s="37">
        <v>880357568</v>
      </c>
      <c r="D465" s="37"/>
      <c r="E465" s="115" t="s">
        <v>139</v>
      </c>
      <c r="F465" s="115" t="s">
        <v>140</v>
      </c>
      <c r="G465" s="115" t="s">
        <v>142</v>
      </c>
      <c r="H465" s="265">
        <v>44082</v>
      </c>
      <c r="I465" s="37"/>
      <c r="J465" s="265">
        <v>44097</v>
      </c>
      <c r="K465" s="37"/>
      <c r="L465" s="115"/>
      <c r="M465" s="37"/>
      <c r="N465" s="37"/>
      <c r="O465" s="115" t="s">
        <v>195</v>
      </c>
      <c r="P465" s="37"/>
      <c r="Q465" s="37"/>
      <c r="R465" s="37"/>
      <c r="S465" s="37"/>
      <c r="T465" s="37"/>
      <c r="U465" s="37"/>
      <c r="V465" s="37"/>
      <c r="W465" s="37"/>
      <c r="X465" s="37"/>
      <c r="Y465" s="37"/>
      <c r="Z465" s="37"/>
      <c r="AA465" s="37"/>
      <c r="AB465" s="37"/>
      <c r="AC465" s="37"/>
      <c r="AD465" s="37"/>
      <c r="AE465" s="37"/>
      <c r="AF465" s="37"/>
      <c r="AG465" s="37"/>
      <c r="AH465" s="37"/>
      <c r="AI465" s="37"/>
      <c r="AJ465" s="37"/>
    </row>
    <row r="466" spans="1:36">
      <c r="A466" s="265">
        <v>44083</v>
      </c>
      <c r="B466" s="115" t="s">
        <v>149</v>
      </c>
      <c r="C466" s="37">
        <v>880033429</v>
      </c>
      <c r="D466" s="115">
        <v>100000890898</v>
      </c>
      <c r="E466" s="115" t="s">
        <v>152</v>
      </c>
      <c r="F466" s="115" t="s">
        <v>140</v>
      </c>
      <c r="G466" s="115" t="s">
        <v>142</v>
      </c>
      <c r="H466" s="37"/>
      <c r="I466" s="265">
        <v>44083</v>
      </c>
      <c r="J466" s="265">
        <v>44095</v>
      </c>
      <c r="K466" s="115" t="s">
        <v>142</v>
      </c>
      <c r="L466" s="115"/>
      <c r="M466" s="37">
        <v>133</v>
      </c>
      <c r="N466" s="115"/>
      <c r="O466" s="115" t="s">
        <v>10401</v>
      </c>
      <c r="P466" s="115"/>
      <c r="Q466" s="37"/>
      <c r="R466" s="37"/>
      <c r="S466" s="37"/>
      <c r="T466" s="37"/>
      <c r="U466" s="37"/>
      <c r="V466" s="37"/>
      <c r="W466" s="37"/>
      <c r="X466" s="37"/>
      <c r="Y466" s="37"/>
      <c r="Z466" s="37"/>
      <c r="AA466" s="37"/>
      <c r="AB466" s="37"/>
      <c r="AC466" s="37"/>
      <c r="AD466" s="37"/>
      <c r="AE466" s="37"/>
      <c r="AF466" s="37"/>
      <c r="AG466" s="37"/>
      <c r="AH466" s="37"/>
      <c r="AI466" s="37"/>
      <c r="AJ466" s="37"/>
    </row>
    <row r="467" spans="1:36">
      <c r="A467" s="265">
        <v>44082</v>
      </c>
      <c r="B467" s="115" t="s">
        <v>149</v>
      </c>
      <c r="C467" s="37">
        <v>880270525</v>
      </c>
      <c r="D467" s="37"/>
      <c r="E467" s="115" t="s">
        <v>139</v>
      </c>
      <c r="F467" s="115" t="s">
        <v>140</v>
      </c>
      <c r="G467" s="115" t="s">
        <v>142</v>
      </c>
      <c r="H467" s="37"/>
      <c r="I467" s="37"/>
      <c r="J467" s="265">
        <v>44097</v>
      </c>
      <c r="K467" s="37"/>
      <c r="L467" s="115"/>
      <c r="M467" s="37"/>
      <c r="N467" s="37"/>
      <c r="O467" s="115" t="s">
        <v>251</v>
      </c>
      <c r="P467" s="37"/>
      <c r="Q467" s="37"/>
      <c r="R467" s="37"/>
      <c r="S467" s="37"/>
      <c r="T467" s="37"/>
      <c r="U467" s="37"/>
      <c r="V467" s="37"/>
      <c r="W467" s="37"/>
      <c r="X467" s="37"/>
      <c r="Y467" s="37"/>
      <c r="Z467" s="37"/>
      <c r="AA467" s="37"/>
      <c r="AB467" s="37"/>
      <c r="AC467" s="37"/>
      <c r="AD467" s="37"/>
      <c r="AE467" s="37"/>
      <c r="AF467" s="37"/>
      <c r="AG467" s="37"/>
      <c r="AH467" s="37"/>
      <c r="AI467" s="37"/>
      <c r="AJ467" s="37"/>
    </row>
    <row r="468" spans="1:36" ht="17">
      <c r="A468" s="265">
        <v>44104</v>
      </c>
      <c r="B468" s="115" t="s">
        <v>146</v>
      </c>
      <c r="C468" s="792">
        <v>881942374</v>
      </c>
      <c r="D468" s="509"/>
      <c r="E468" s="115" t="s">
        <v>152</v>
      </c>
      <c r="F468" s="115" t="s">
        <v>458</v>
      </c>
      <c r="G468" s="115"/>
      <c r="H468" s="265"/>
      <c r="I468" s="265">
        <v>44104</v>
      </c>
      <c r="J468" s="265"/>
      <c r="K468" s="115" t="s">
        <v>142</v>
      </c>
      <c r="L468" s="115"/>
      <c r="M468" s="521">
        <v>133</v>
      </c>
      <c r="N468" s="37"/>
      <c r="O468" s="680" t="s">
        <v>10321</v>
      </c>
      <c r="P468" s="37"/>
      <c r="Q468" s="37"/>
      <c r="R468" s="37"/>
      <c r="S468" s="37"/>
      <c r="T468" s="37"/>
      <c r="U468" s="37"/>
      <c r="V468" s="37"/>
      <c r="W468" s="37"/>
      <c r="X468" s="37"/>
      <c r="Y468" s="37"/>
      <c r="Z468" s="37"/>
      <c r="AA468" s="37"/>
      <c r="AB468" s="37"/>
      <c r="AC468" s="37"/>
      <c r="AD468" s="37"/>
      <c r="AE468" s="37"/>
      <c r="AF468" s="37"/>
      <c r="AG468" s="37"/>
      <c r="AH468" s="37"/>
      <c r="AI468" s="37"/>
      <c r="AJ468" s="37"/>
    </row>
    <row r="469" spans="1:36">
      <c r="A469" s="265">
        <v>44096</v>
      </c>
      <c r="B469" s="115" t="s">
        <v>175</v>
      </c>
      <c r="C469" s="331">
        <v>880361164</v>
      </c>
      <c r="D469" s="781"/>
      <c r="E469" s="115" t="s">
        <v>152</v>
      </c>
      <c r="F469" s="115" t="s">
        <v>140</v>
      </c>
      <c r="G469" s="115" t="s">
        <v>142</v>
      </c>
      <c r="H469" s="265"/>
      <c r="I469" s="265">
        <v>44096</v>
      </c>
      <c r="J469" s="265"/>
      <c r="K469" s="115" t="s">
        <v>142</v>
      </c>
      <c r="L469" s="115"/>
      <c r="M469" s="37">
        <v>133</v>
      </c>
      <c r="N469" s="37"/>
      <c r="O469" s="680" t="s">
        <v>10292</v>
      </c>
      <c r="P469" s="37"/>
      <c r="Q469" s="37"/>
      <c r="R469" s="37"/>
      <c r="S469" s="37"/>
      <c r="T469" s="37"/>
      <c r="U469" s="37"/>
      <c r="V469" s="37"/>
      <c r="W469" s="37"/>
      <c r="X469" s="37"/>
      <c r="Y469" s="37"/>
      <c r="Z469" s="37"/>
      <c r="AA469" s="37"/>
      <c r="AB469" s="37"/>
      <c r="AC469" s="37"/>
      <c r="AD469" s="37"/>
      <c r="AE469" s="37"/>
      <c r="AF469" s="37"/>
      <c r="AG469" s="37"/>
      <c r="AH469" s="37"/>
      <c r="AI469" s="37"/>
      <c r="AJ469" s="37"/>
    </row>
    <row r="470" spans="1:36">
      <c r="A470" s="265">
        <v>44082</v>
      </c>
      <c r="B470" s="115" t="s">
        <v>154</v>
      </c>
      <c r="C470" s="37">
        <v>882234407</v>
      </c>
      <c r="D470" s="37"/>
      <c r="E470" s="115" t="s">
        <v>139</v>
      </c>
      <c r="F470" s="115" t="s">
        <v>100</v>
      </c>
      <c r="G470" s="115"/>
      <c r="H470" s="37"/>
      <c r="I470" s="265"/>
      <c r="J470" s="265">
        <v>44096</v>
      </c>
      <c r="K470" s="37"/>
      <c r="L470" s="115"/>
      <c r="M470" s="37"/>
      <c r="N470" s="37"/>
      <c r="O470" s="115"/>
      <c r="P470" s="37"/>
      <c r="Q470" s="37"/>
      <c r="R470" s="37"/>
      <c r="S470" s="37"/>
      <c r="T470" s="37"/>
      <c r="U470" s="37"/>
      <c r="V470" s="37"/>
      <c r="W470" s="37"/>
      <c r="X470" s="37"/>
      <c r="Y470" s="37"/>
      <c r="Z470" s="37"/>
      <c r="AA470" s="37"/>
      <c r="AB470" s="37"/>
      <c r="AC470" s="37"/>
      <c r="AD470" s="37"/>
      <c r="AE470" s="37"/>
      <c r="AF470" s="37"/>
      <c r="AG470" s="37"/>
      <c r="AH470" s="37"/>
      <c r="AI470" s="37"/>
      <c r="AJ470" s="37"/>
    </row>
    <row r="471" spans="1:36">
      <c r="A471" s="265">
        <v>44082</v>
      </c>
      <c r="B471" s="115" t="s">
        <v>154</v>
      </c>
      <c r="C471" s="37">
        <v>881667156</v>
      </c>
      <c r="D471" s="37"/>
      <c r="E471" s="115" t="s">
        <v>139</v>
      </c>
      <c r="F471" s="115" t="s">
        <v>140</v>
      </c>
      <c r="G471" s="115" t="s">
        <v>168</v>
      </c>
      <c r="H471" s="37"/>
      <c r="I471" s="265"/>
      <c r="J471" s="265">
        <v>44096</v>
      </c>
      <c r="K471" s="37"/>
      <c r="L471" s="115"/>
      <c r="M471" s="37"/>
      <c r="N471" s="37"/>
      <c r="O471" s="115" t="s">
        <v>39</v>
      </c>
      <c r="P471" s="37"/>
      <c r="Q471" s="37"/>
      <c r="R471" s="37"/>
      <c r="S471" s="37"/>
      <c r="T471" s="37"/>
      <c r="U471" s="37"/>
      <c r="V471" s="37"/>
      <c r="W471" s="37"/>
      <c r="X471" s="37"/>
      <c r="Y471" s="37"/>
      <c r="Z471" s="37"/>
      <c r="AA471" s="37"/>
      <c r="AB471" s="37"/>
      <c r="AC471" s="37"/>
      <c r="AD471" s="37"/>
      <c r="AE471" s="37"/>
      <c r="AF471" s="37"/>
      <c r="AG471" s="37"/>
      <c r="AH471" s="37"/>
      <c r="AI471" s="37"/>
      <c r="AJ471" s="37"/>
    </row>
    <row r="472" spans="1:36">
      <c r="A472" s="265">
        <v>44085</v>
      </c>
      <c r="B472" s="115" t="s">
        <v>154</v>
      </c>
      <c r="C472" s="331">
        <v>881672480</v>
      </c>
      <c r="D472" s="109" t="s">
        <v>4612</v>
      </c>
      <c r="E472" s="115" t="s">
        <v>152</v>
      </c>
      <c r="F472" s="115" t="s">
        <v>140</v>
      </c>
      <c r="G472" s="115"/>
      <c r="H472" s="37"/>
      <c r="I472" s="265">
        <v>44085</v>
      </c>
      <c r="J472" s="265">
        <v>44098</v>
      </c>
      <c r="K472" s="115" t="s">
        <v>142</v>
      </c>
      <c r="L472" s="115"/>
      <c r="M472" s="37">
        <v>133.5</v>
      </c>
      <c r="N472" s="37"/>
      <c r="O472" s="115" t="s">
        <v>2226</v>
      </c>
      <c r="P472" s="37"/>
      <c r="Q472" s="37"/>
      <c r="R472" s="37"/>
      <c r="S472" s="37"/>
      <c r="T472" s="37"/>
      <c r="U472" s="37"/>
      <c r="V472" s="37"/>
      <c r="W472" s="37"/>
      <c r="X472" s="37"/>
      <c r="Y472" s="37"/>
      <c r="Z472" s="37"/>
      <c r="AA472" s="37"/>
      <c r="AB472" s="37"/>
      <c r="AC472" s="37"/>
      <c r="AD472" s="37"/>
      <c r="AE472" s="37"/>
      <c r="AF472" s="37"/>
      <c r="AG472" s="37"/>
      <c r="AH472" s="37"/>
      <c r="AI472" s="37"/>
      <c r="AJ472" s="37"/>
    </row>
    <row r="473" spans="1:36">
      <c r="A473" s="265">
        <v>44082</v>
      </c>
      <c r="B473" s="115" t="s">
        <v>154</v>
      </c>
      <c r="C473" s="37">
        <v>880728982</v>
      </c>
      <c r="D473" s="37"/>
      <c r="E473" s="115" t="s">
        <v>139</v>
      </c>
      <c r="F473" s="115" t="s">
        <v>100</v>
      </c>
      <c r="G473" s="115"/>
      <c r="H473" s="37"/>
      <c r="I473" s="265"/>
      <c r="J473" s="265">
        <v>44099</v>
      </c>
      <c r="K473" s="37"/>
      <c r="L473" s="115"/>
      <c r="M473" s="37"/>
      <c r="N473" s="37"/>
      <c r="O473" s="115"/>
      <c r="P473" s="37"/>
      <c r="Q473" s="37"/>
      <c r="R473" s="37"/>
      <c r="S473" s="37"/>
      <c r="T473" s="37"/>
      <c r="U473" s="37"/>
      <c r="V473" s="37"/>
      <c r="W473" s="37"/>
      <c r="X473" s="37"/>
      <c r="Y473" s="37"/>
      <c r="Z473" s="37"/>
      <c r="AA473" s="37"/>
      <c r="AB473" s="37"/>
      <c r="AC473" s="37"/>
      <c r="AD473" s="37"/>
      <c r="AE473" s="37"/>
      <c r="AF473" s="37"/>
      <c r="AG473" s="37"/>
      <c r="AH473" s="37"/>
      <c r="AI473" s="37"/>
      <c r="AJ473" s="37"/>
    </row>
    <row r="474" spans="1:36">
      <c r="A474" s="265">
        <v>44092</v>
      </c>
      <c r="B474" s="115" t="s">
        <v>146</v>
      </c>
      <c r="C474" s="37">
        <v>880046232</v>
      </c>
      <c r="D474" s="109" t="s">
        <v>2955</v>
      </c>
      <c r="E474" s="115" t="s">
        <v>139</v>
      </c>
      <c r="F474" s="115" t="s">
        <v>100</v>
      </c>
      <c r="G474" s="115"/>
      <c r="H474" s="265"/>
      <c r="I474" s="265">
        <v>44092</v>
      </c>
      <c r="J474" s="265"/>
      <c r="K474" s="115" t="s">
        <v>163</v>
      </c>
      <c r="L474" s="115"/>
      <c r="M474" s="37">
        <v>135</v>
      </c>
      <c r="N474" s="37"/>
      <c r="O474" s="680" t="s">
        <v>2232</v>
      </c>
      <c r="P474" s="37"/>
      <c r="Q474" s="265">
        <v>44091</v>
      </c>
      <c r="R474" s="37">
        <v>4005</v>
      </c>
      <c r="S474" s="37"/>
      <c r="T474" s="37"/>
      <c r="U474" s="37"/>
      <c r="V474" s="37"/>
      <c r="W474" s="37"/>
      <c r="X474" s="37"/>
      <c r="Y474" s="37"/>
      <c r="Z474" s="37"/>
      <c r="AA474" s="37"/>
      <c r="AB474" s="37"/>
      <c r="AC474" s="37"/>
      <c r="AD474" s="37"/>
      <c r="AE474" s="37"/>
      <c r="AF474" s="37"/>
      <c r="AG474" s="37"/>
      <c r="AH474" s="37"/>
      <c r="AI474" s="37"/>
      <c r="AJ474" s="37"/>
    </row>
    <row r="475" spans="1:36">
      <c r="A475" s="265">
        <v>44078</v>
      </c>
      <c r="B475" s="115" t="s">
        <v>175</v>
      </c>
      <c r="C475" s="37">
        <v>880491010</v>
      </c>
      <c r="D475" s="37"/>
      <c r="E475" s="115" t="s">
        <v>152</v>
      </c>
      <c r="F475" s="115" t="s">
        <v>140</v>
      </c>
      <c r="G475" s="115" t="s">
        <v>142</v>
      </c>
      <c r="H475" s="37"/>
      <c r="I475" s="265">
        <v>44091</v>
      </c>
      <c r="J475" s="265"/>
      <c r="K475" s="115" t="s">
        <v>142</v>
      </c>
      <c r="L475" s="115" t="s">
        <v>250</v>
      </c>
      <c r="M475" s="37">
        <v>136.5</v>
      </c>
      <c r="N475" s="37"/>
      <c r="O475" s="115" t="s">
        <v>2231</v>
      </c>
      <c r="P475" s="37"/>
      <c r="Q475" s="37"/>
      <c r="R475" s="37"/>
      <c r="S475" s="37"/>
      <c r="T475" s="37"/>
      <c r="U475" s="37"/>
      <c r="V475" s="37"/>
      <c r="W475" s="37"/>
      <c r="X475" s="37"/>
      <c r="Y475" s="37"/>
      <c r="Z475" s="37"/>
      <c r="AA475" s="37"/>
      <c r="AB475" s="37"/>
      <c r="AC475" s="37"/>
      <c r="AD475" s="37"/>
      <c r="AE475" s="37"/>
      <c r="AF475" s="37"/>
      <c r="AG475" s="37"/>
      <c r="AH475" s="37"/>
      <c r="AI475" s="37"/>
      <c r="AJ475" s="37"/>
    </row>
    <row r="476" spans="1:36" ht="20" customHeight="1">
      <c r="A476" s="265">
        <v>44092</v>
      </c>
      <c r="B476" s="115" t="s">
        <v>154</v>
      </c>
      <c r="C476" s="37">
        <v>880906588</v>
      </c>
      <c r="D476" s="109" t="s">
        <v>10402</v>
      </c>
      <c r="E476" s="115" t="s">
        <v>139</v>
      </c>
      <c r="F476" s="115" t="s">
        <v>140</v>
      </c>
      <c r="G476" s="115"/>
      <c r="H476" s="265"/>
      <c r="I476" s="265">
        <v>44092</v>
      </c>
      <c r="J476" s="265">
        <v>44104</v>
      </c>
      <c r="K476" s="115" t="s">
        <v>142</v>
      </c>
      <c r="L476" s="115"/>
      <c r="M476" s="37">
        <v>136.5</v>
      </c>
      <c r="N476" s="37"/>
      <c r="O476" s="680" t="s">
        <v>2322</v>
      </c>
      <c r="P476" s="37"/>
      <c r="Q476" s="37"/>
      <c r="R476" s="37"/>
      <c r="S476" s="37"/>
      <c r="T476" s="37"/>
      <c r="U476" s="37"/>
      <c r="V476" s="37"/>
      <c r="W476" s="37"/>
      <c r="X476" s="37"/>
      <c r="Y476" s="37"/>
      <c r="Z476" s="37"/>
      <c r="AA476" s="37"/>
      <c r="AB476" s="37"/>
      <c r="AC476" s="37"/>
      <c r="AD476" s="37"/>
      <c r="AE476" s="37"/>
      <c r="AF476" s="37"/>
      <c r="AG476" s="37"/>
      <c r="AH476" s="37"/>
      <c r="AI476" s="37"/>
      <c r="AJ476" s="37"/>
    </row>
    <row r="477" spans="1:36" ht="18" customHeight="1">
      <c r="A477" s="265">
        <v>44098</v>
      </c>
      <c r="B477" s="115" t="s">
        <v>156</v>
      </c>
      <c r="C477" s="331">
        <v>881876995</v>
      </c>
      <c r="D477" s="530">
        <v>729234283</v>
      </c>
      <c r="E477" s="115" t="s">
        <v>139</v>
      </c>
      <c r="F477" s="115" t="s">
        <v>140</v>
      </c>
      <c r="G477" s="115" t="s">
        <v>148</v>
      </c>
      <c r="H477" s="265"/>
      <c r="I477" s="265">
        <v>44098</v>
      </c>
      <c r="J477" s="265">
        <v>44104</v>
      </c>
      <c r="K477" s="115"/>
      <c r="L477" s="115"/>
      <c r="M477" s="37">
        <v>137.5</v>
      </c>
      <c r="N477" s="37"/>
      <c r="O477" s="680"/>
      <c r="P477" s="37"/>
      <c r="Q477" s="37"/>
      <c r="R477" s="37"/>
      <c r="S477" s="37"/>
      <c r="T477" s="37"/>
      <c r="U477" s="37"/>
      <c r="V477" s="37"/>
      <c r="W477" s="37"/>
      <c r="X477" s="37"/>
      <c r="Y477" s="37"/>
      <c r="Z477" s="37"/>
      <c r="AA477" s="37"/>
      <c r="AB477" s="37"/>
      <c r="AC477" s="37"/>
      <c r="AD477" s="37"/>
      <c r="AE477" s="37"/>
      <c r="AF477" s="37"/>
      <c r="AG477" s="37"/>
      <c r="AH477" s="37"/>
      <c r="AI477" s="37"/>
      <c r="AJ477" s="37"/>
    </row>
    <row r="478" spans="1:36" ht="18" customHeight="1">
      <c r="A478" s="265">
        <v>44089</v>
      </c>
      <c r="B478" s="115" t="s">
        <v>138</v>
      </c>
      <c r="C478" s="37">
        <v>881688890</v>
      </c>
      <c r="D478" s="109"/>
      <c r="E478" s="115" t="s">
        <v>152</v>
      </c>
      <c r="F478" s="115" t="s">
        <v>140</v>
      </c>
      <c r="G478" s="115" t="s">
        <v>142</v>
      </c>
      <c r="H478" s="37"/>
      <c r="I478" s="265">
        <v>44089</v>
      </c>
      <c r="J478" s="265">
        <v>44092</v>
      </c>
      <c r="K478" s="115" t="s">
        <v>142</v>
      </c>
      <c r="L478" s="115"/>
      <c r="M478" s="37">
        <v>139</v>
      </c>
      <c r="N478" s="37"/>
      <c r="O478" s="115"/>
      <c r="P478" s="37"/>
      <c r="Q478" s="37"/>
      <c r="R478" s="37"/>
      <c r="S478" s="37"/>
      <c r="T478" s="37"/>
      <c r="U478" s="37"/>
      <c r="V478" s="37"/>
      <c r="W478" s="37"/>
      <c r="X478" s="37"/>
      <c r="Y478" s="37"/>
      <c r="Z478" s="37"/>
      <c r="AA478" s="37"/>
      <c r="AB478" s="37"/>
      <c r="AC478" s="37"/>
      <c r="AD478" s="37"/>
      <c r="AE478" s="37"/>
      <c r="AF478" s="37"/>
      <c r="AG478" s="37"/>
      <c r="AH478" s="37"/>
      <c r="AI478" s="37"/>
      <c r="AJ478" s="37"/>
    </row>
    <row r="479" spans="1:36" ht="18" customHeight="1">
      <c r="A479" s="265">
        <v>44078</v>
      </c>
      <c r="B479" s="115" t="s">
        <v>281</v>
      </c>
      <c r="C479" s="37">
        <v>880389922</v>
      </c>
      <c r="D479" s="109" t="s">
        <v>10403</v>
      </c>
      <c r="E479" s="115" t="s">
        <v>152</v>
      </c>
      <c r="F479" s="115" t="s">
        <v>140</v>
      </c>
      <c r="G479" s="115" t="s">
        <v>176</v>
      </c>
      <c r="H479" s="37"/>
      <c r="I479" s="265">
        <v>44078</v>
      </c>
      <c r="J479" s="37"/>
      <c r="K479" s="37"/>
      <c r="L479" s="115" t="s">
        <v>415</v>
      </c>
      <c r="M479" s="37">
        <v>140</v>
      </c>
      <c r="N479" s="37"/>
      <c r="O479" s="115" t="s">
        <v>10349</v>
      </c>
      <c r="P479" s="37"/>
      <c r="Q479" s="37"/>
      <c r="R479" s="37"/>
      <c r="S479" s="37"/>
      <c r="T479" s="37"/>
      <c r="U479" s="37"/>
      <c r="V479" s="37"/>
      <c r="W479" s="37"/>
      <c r="X479" s="37"/>
      <c r="Y479" s="37"/>
      <c r="Z479" s="37"/>
      <c r="AA479" s="37"/>
      <c r="AB479" s="37"/>
      <c r="AC479" s="37"/>
      <c r="AD479" s="37"/>
      <c r="AE479" s="37"/>
      <c r="AF479" s="37"/>
      <c r="AG479" s="37"/>
      <c r="AH479" s="37"/>
      <c r="AI479" s="37"/>
      <c r="AJ479" s="37"/>
    </row>
    <row r="480" spans="1:36">
      <c r="A480" s="265">
        <v>44082</v>
      </c>
      <c r="B480" s="115" t="s">
        <v>149</v>
      </c>
      <c r="C480" s="37">
        <v>880013289</v>
      </c>
      <c r="D480" s="37"/>
      <c r="E480" s="115" t="s">
        <v>139</v>
      </c>
      <c r="F480" s="115" t="s">
        <v>140</v>
      </c>
      <c r="G480" s="115" t="s">
        <v>142</v>
      </c>
      <c r="H480" s="37"/>
      <c r="I480" s="265"/>
      <c r="J480" s="265">
        <v>44097</v>
      </c>
      <c r="K480" s="37"/>
      <c r="L480" s="115"/>
      <c r="M480" s="37"/>
      <c r="N480" s="37"/>
      <c r="O480" s="115" t="s">
        <v>251</v>
      </c>
      <c r="P480" s="37"/>
      <c r="Q480" s="37"/>
      <c r="R480" s="37"/>
      <c r="S480" s="37"/>
      <c r="T480" s="37"/>
      <c r="U480" s="37"/>
      <c r="V480" s="37"/>
      <c r="W480" s="37"/>
      <c r="X480" s="37"/>
      <c r="Y480" s="37"/>
      <c r="Z480" s="37"/>
      <c r="AA480" s="37"/>
      <c r="AB480" s="37"/>
      <c r="AC480" s="37"/>
      <c r="AD480" s="37"/>
      <c r="AE480" s="37"/>
      <c r="AF480" s="37"/>
      <c r="AG480" s="37"/>
      <c r="AH480" s="37"/>
      <c r="AI480" s="37"/>
      <c r="AJ480" s="37"/>
    </row>
    <row r="481" spans="1:36">
      <c r="A481" s="265">
        <v>44078</v>
      </c>
      <c r="B481" s="115" t="s">
        <v>157</v>
      </c>
      <c r="C481" s="37">
        <v>880111675</v>
      </c>
      <c r="D481" s="37">
        <v>632828051</v>
      </c>
      <c r="E481" s="115" t="s">
        <v>152</v>
      </c>
      <c r="F481" s="115" t="s">
        <v>100</v>
      </c>
      <c r="G481" s="115" t="s">
        <v>142</v>
      </c>
      <c r="H481" s="37"/>
      <c r="I481" s="265">
        <v>44078</v>
      </c>
      <c r="J481" s="37"/>
      <c r="K481" s="115" t="s">
        <v>142</v>
      </c>
      <c r="L481" s="115" t="s">
        <v>577</v>
      </c>
      <c r="M481" s="37">
        <v>140.5</v>
      </c>
      <c r="N481" s="115" t="s">
        <v>35</v>
      </c>
      <c r="O481" s="37"/>
      <c r="P481" s="37"/>
      <c r="Q481" s="37"/>
      <c r="R481" s="37">
        <f>77+66.5</f>
        <v>143.5</v>
      </c>
      <c r="S481" s="37"/>
      <c r="T481" s="37"/>
      <c r="U481" s="37"/>
      <c r="V481" s="37"/>
      <c r="W481" s="37"/>
      <c r="X481" s="37"/>
      <c r="Y481" s="37"/>
      <c r="Z481" s="37"/>
      <c r="AA481" s="37"/>
      <c r="AB481" s="37"/>
      <c r="AC481" s="37"/>
      <c r="AD481" s="37"/>
      <c r="AE481" s="37"/>
      <c r="AF481" s="37"/>
      <c r="AG481" s="37"/>
      <c r="AH481" s="37"/>
      <c r="AI481" s="37"/>
      <c r="AJ481" s="37"/>
    </row>
    <row r="482" spans="1:36">
      <c r="A482" s="265">
        <v>44082</v>
      </c>
      <c r="B482" s="115" t="s">
        <v>156</v>
      </c>
      <c r="C482" s="37">
        <v>880004859</v>
      </c>
      <c r="D482" s="37"/>
      <c r="E482" s="115" t="s">
        <v>139</v>
      </c>
      <c r="F482" s="115" t="s">
        <v>140</v>
      </c>
      <c r="G482" s="115" t="s">
        <v>142</v>
      </c>
      <c r="H482" s="37"/>
      <c r="I482" s="265">
        <v>44082</v>
      </c>
      <c r="J482" s="265">
        <v>44090</v>
      </c>
      <c r="K482" s="37"/>
      <c r="L482" s="115"/>
      <c r="M482" s="37">
        <v>143.1</v>
      </c>
      <c r="N482" s="37"/>
      <c r="O482" s="115"/>
      <c r="P482" s="37"/>
      <c r="Q482" s="37"/>
      <c r="R482" s="37"/>
      <c r="S482" s="37"/>
      <c r="T482" s="37"/>
      <c r="U482" s="37"/>
      <c r="V482" s="37"/>
      <c r="W482" s="37"/>
      <c r="X482" s="37"/>
      <c r="Y482" s="37"/>
      <c r="Z482" s="37"/>
      <c r="AA482" s="37"/>
      <c r="AB482" s="37"/>
      <c r="AC482" s="37"/>
      <c r="AD482" s="37"/>
      <c r="AE482" s="37"/>
      <c r="AF482" s="37"/>
      <c r="AG482" s="37"/>
      <c r="AH482" s="37"/>
      <c r="AI482" s="37"/>
      <c r="AJ482" s="37"/>
    </row>
    <row r="483" spans="1:36">
      <c r="A483" s="265">
        <v>44082</v>
      </c>
      <c r="B483" s="115" t="s">
        <v>156</v>
      </c>
      <c r="C483" s="37">
        <v>881137834</v>
      </c>
      <c r="D483" s="37"/>
      <c r="E483" s="115" t="s">
        <v>139</v>
      </c>
      <c r="F483" s="115" t="s">
        <v>140</v>
      </c>
      <c r="G483" s="115" t="s">
        <v>168</v>
      </c>
      <c r="H483" s="37"/>
      <c r="I483" s="265"/>
      <c r="J483" s="265">
        <v>44094</v>
      </c>
      <c r="K483" s="37"/>
      <c r="L483" s="115"/>
      <c r="M483" s="37"/>
      <c r="N483" s="37"/>
      <c r="O483" s="115" t="s">
        <v>10404</v>
      </c>
      <c r="P483" s="37"/>
      <c r="Q483" s="37"/>
      <c r="R483" s="37"/>
      <c r="S483" s="37"/>
      <c r="T483" s="37"/>
      <c r="U483" s="37"/>
      <c r="V483" s="37"/>
      <c r="W483" s="37"/>
      <c r="X483" s="37"/>
      <c r="Y483" s="37"/>
      <c r="Z483" s="37"/>
      <c r="AA483" s="37"/>
      <c r="AB483" s="37"/>
      <c r="AC483" s="37"/>
      <c r="AD483" s="37"/>
      <c r="AE483" s="37"/>
      <c r="AF483" s="37"/>
      <c r="AG483" s="37"/>
      <c r="AH483" s="37"/>
      <c r="AI483" s="37"/>
      <c r="AJ483" s="37"/>
    </row>
    <row r="484" spans="1:36">
      <c r="A484" s="265">
        <v>44082</v>
      </c>
      <c r="B484" s="115" t="s">
        <v>194</v>
      </c>
      <c r="C484" s="37">
        <v>882021645</v>
      </c>
      <c r="D484" s="37"/>
      <c r="E484" s="115" t="s">
        <v>139</v>
      </c>
      <c r="F484" s="115" t="s">
        <v>140</v>
      </c>
      <c r="G484" s="115" t="s">
        <v>142</v>
      </c>
      <c r="H484" s="37"/>
      <c r="I484" s="265"/>
      <c r="J484" s="265">
        <v>44097</v>
      </c>
      <c r="K484" s="37"/>
      <c r="L484" s="115">
        <v>0</v>
      </c>
      <c r="M484" s="37"/>
      <c r="N484" s="37"/>
      <c r="O484" s="115" t="s">
        <v>10405</v>
      </c>
      <c r="P484" s="37"/>
      <c r="Q484" s="37"/>
      <c r="R484" s="37"/>
      <c r="S484" s="37"/>
      <c r="T484" s="37"/>
      <c r="U484" s="37"/>
      <c r="V484" s="37"/>
      <c r="W484" s="37"/>
      <c r="X484" s="37"/>
      <c r="Y484" s="37"/>
      <c r="Z484" s="37"/>
      <c r="AA484" s="37"/>
      <c r="AB484" s="37"/>
      <c r="AC484" s="37"/>
      <c r="AD484" s="37"/>
      <c r="AE484" s="37"/>
      <c r="AF484" s="37"/>
      <c r="AG484" s="37"/>
      <c r="AH484" s="37"/>
      <c r="AI484" s="37"/>
      <c r="AJ484" s="37"/>
    </row>
    <row r="485" spans="1:36">
      <c r="A485" s="265">
        <v>44076</v>
      </c>
      <c r="B485" s="115" t="s">
        <v>156</v>
      </c>
      <c r="C485" s="37">
        <v>880038280</v>
      </c>
      <c r="D485" s="115"/>
      <c r="E485" s="115" t="s">
        <v>152</v>
      </c>
      <c r="F485" s="115" t="s">
        <v>140</v>
      </c>
      <c r="G485" s="115" t="s">
        <v>142</v>
      </c>
      <c r="H485" s="37"/>
      <c r="I485" s="265">
        <v>44085</v>
      </c>
      <c r="J485" s="265">
        <v>44089</v>
      </c>
      <c r="K485" s="115"/>
      <c r="L485" s="688"/>
      <c r="M485" s="37">
        <v>147.5</v>
      </c>
      <c r="N485" s="115"/>
      <c r="O485" s="115"/>
      <c r="P485" s="37"/>
      <c r="Q485" s="37"/>
      <c r="R485" s="37"/>
      <c r="S485" s="37"/>
      <c r="T485" s="37"/>
      <c r="U485" s="37"/>
      <c r="V485" s="37"/>
      <c r="W485" s="37"/>
      <c r="X485" s="37"/>
      <c r="Y485" s="37"/>
      <c r="Z485" s="37"/>
      <c r="AA485" s="37"/>
      <c r="AB485" s="37"/>
      <c r="AC485" s="37"/>
      <c r="AD485" s="37"/>
      <c r="AE485" s="37"/>
      <c r="AF485" s="37"/>
      <c r="AG485" s="37"/>
      <c r="AH485" s="37"/>
      <c r="AI485" s="37"/>
      <c r="AJ485" s="37"/>
    </row>
    <row r="486" spans="1:36">
      <c r="A486" s="265">
        <v>44078</v>
      </c>
      <c r="B486" s="115" t="s">
        <v>146</v>
      </c>
      <c r="C486" s="37">
        <v>881122004</v>
      </c>
      <c r="D486" s="109" t="s">
        <v>10406</v>
      </c>
      <c r="E486" s="115" t="s">
        <v>139</v>
      </c>
      <c r="F486" s="115" t="s">
        <v>140</v>
      </c>
      <c r="G486" s="115" t="s">
        <v>176</v>
      </c>
      <c r="H486" s="37"/>
      <c r="I486" s="265">
        <v>44078</v>
      </c>
      <c r="J486" s="265">
        <v>44082</v>
      </c>
      <c r="K486" s="115" t="s">
        <v>176</v>
      </c>
      <c r="L486" s="688">
        <v>200500</v>
      </c>
      <c r="M486" s="37">
        <v>147.6</v>
      </c>
      <c r="N486" s="37"/>
      <c r="O486" s="680" t="s">
        <v>10379</v>
      </c>
      <c r="P486" s="37"/>
      <c r="Q486" s="37"/>
      <c r="R486" s="37"/>
      <c r="S486" s="37"/>
      <c r="T486" s="37"/>
      <c r="U486" s="37"/>
      <c r="V486" s="37"/>
      <c r="W486" s="37"/>
      <c r="X486" s="37"/>
      <c r="Y486" s="37"/>
      <c r="Z486" s="37"/>
      <c r="AA486" s="37"/>
      <c r="AB486" s="37"/>
      <c r="AC486" s="37"/>
      <c r="AD486" s="37"/>
      <c r="AE486" s="37"/>
      <c r="AF486" s="37"/>
      <c r="AG486" s="37"/>
      <c r="AH486" s="37"/>
      <c r="AI486" s="37"/>
      <c r="AJ486" s="37"/>
    </row>
    <row r="487" spans="1:36">
      <c r="A487" s="265">
        <v>44075</v>
      </c>
      <c r="B487" s="115" t="s">
        <v>156</v>
      </c>
      <c r="C487" s="37">
        <v>880855544</v>
      </c>
      <c r="D487" s="115"/>
      <c r="E487" s="115" t="s">
        <v>139</v>
      </c>
      <c r="F487" s="115" t="s">
        <v>140</v>
      </c>
      <c r="G487" s="115" t="s">
        <v>142</v>
      </c>
      <c r="H487" s="37"/>
      <c r="I487" s="265">
        <v>44085</v>
      </c>
      <c r="J487" s="265">
        <v>44089</v>
      </c>
      <c r="K487" s="37"/>
      <c r="L487" s="115"/>
      <c r="M487" s="37">
        <v>147.69999999999999</v>
      </c>
      <c r="N487" s="115"/>
      <c r="O487" s="115"/>
      <c r="P487" s="37"/>
      <c r="Q487" s="37"/>
      <c r="R487" s="37"/>
      <c r="S487" s="37"/>
      <c r="T487" s="37"/>
      <c r="U487" s="37"/>
      <c r="V487" s="37"/>
      <c r="W487" s="37"/>
      <c r="X487" s="37"/>
      <c r="Y487" s="37"/>
      <c r="Z487" s="37"/>
      <c r="AA487" s="37"/>
      <c r="AB487" s="37"/>
      <c r="AC487" s="37"/>
      <c r="AD487" s="37"/>
      <c r="AE487" s="37"/>
      <c r="AF487" s="37"/>
      <c r="AG487" s="37"/>
      <c r="AH487" s="37"/>
      <c r="AI487" s="37"/>
      <c r="AJ487" s="37"/>
    </row>
    <row r="488" spans="1:36">
      <c r="A488" s="265">
        <v>44083</v>
      </c>
      <c r="B488" s="115" t="s">
        <v>194</v>
      </c>
      <c r="C488" s="37">
        <v>880222507</v>
      </c>
      <c r="D488" s="37"/>
      <c r="E488" s="115" t="s">
        <v>139</v>
      </c>
      <c r="F488" s="115" t="s">
        <v>140</v>
      </c>
      <c r="G488" s="115" t="s">
        <v>142</v>
      </c>
      <c r="H488" s="37"/>
      <c r="I488" s="265"/>
      <c r="J488" s="265">
        <v>44098</v>
      </c>
      <c r="K488" s="37"/>
      <c r="L488" s="115"/>
      <c r="M488" s="37"/>
      <c r="N488" s="37"/>
      <c r="O488" s="115" t="s">
        <v>10407</v>
      </c>
      <c r="P488" s="37"/>
      <c r="Q488" s="37"/>
      <c r="R488" s="37"/>
      <c r="S488" s="37"/>
      <c r="T488" s="37"/>
      <c r="U488" s="37"/>
      <c r="V488" s="37"/>
      <c r="W488" s="37"/>
      <c r="X488" s="37"/>
      <c r="Y488" s="37"/>
      <c r="Z488" s="37"/>
      <c r="AA488" s="37"/>
      <c r="AB488" s="37"/>
      <c r="AC488" s="37"/>
      <c r="AD488" s="37"/>
      <c r="AE488" s="37"/>
      <c r="AF488" s="37"/>
      <c r="AG488" s="37"/>
      <c r="AH488" s="37"/>
      <c r="AI488" s="37"/>
      <c r="AJ488" s="37"/>
    </row>
    <row r="489" spans="1:36">
      <c r="A489" s="265">
        <v>44083</v>
      </c>
      <c r="B489" s="115" t="s">
        <v>175</v>
      </c>
      <c r="C489" s="37">
        <v>880047580</v>
      </c>
      <c r="D489" s="115"/>
      <c r="E489" s="115" t="s">
        <v>139</v>
      </c>
      <c r="F489" s="115" t="s">
        <v>100</v>
      </c>
      <c r="G489" s="115" t="s">
        <v>168</v>
      </c>
      <c r="H489" s="37"/>
      <c r="I489" s="265">
        <v>44083</v>
      </c>
      <c r="J489" s="265"/>
      <c r="K489" s="115" t="s">
        <v>168</v>
      </c>
      <c r="L489" s="115"/>
      <c r="M489" s="37">
        <v>150</v>
      </c>
      <c r="N489" s="115"/>
      <c r="O489" s="115" t="s">
        <v>10271</v>
      </c>
      <c r="P489" s="115"/>
      <c r="Q489" s="37"/>
      <c r="R489" s="37"/>
      <c r="S489" s="37"/>
      <c r="T489" s="37"/>
      <c r="U489" s="37"/>
      <c r="V489" s="37"/>
      <c r="W489" s="37"/>
      <c r="X489" s="37"/>
      <c r="Y489" s="37"/>
      <c r="Z489" s="37"/>
      <c r="AA489" s="37"/>
      <c r="AB489" s="37"/>
      <c r="AC489" s="37"/>
      <c r="AD489" s="37"/>
      <c r="AE489" s="37"/>
      <c r="AF489" s="37"/>
      <c r="AG489" s="37"/>
      <c r="AH489" s="37"/>
      <c r="AI489" s="37"/>
      <c r="AJ489" s="37"/>
    </row>
    <row r="490" spans="1:36">
      <c r="A490" s="265">
        <v>44098</v>
      </c>
      <c r="B490" s="115" t="s">
        <v>194</v>
      </c>
      <c r="C490" s="331">
        <v>881362370</v>
      </c>
      <c r="D490" s="527" t="s">
        <v>4669</v>
      </c>
      <c r="E490" s="115" t="s">
        <v>152</v>
      </c>
      <c r="F490" s="115" t="s">
        <v>140</v>
      </c>
      <c r="G490" s="115" t="s">
        <v>142</v>
      </c>
      <c r="H490" s="265">
        <v>44096</v>
      </c>
      <c r="I490" s="265">
        <v>44098</v>
      </c>
      <c r="J490" s="265">
        <v>44104</v>
      </c>
      <c r="K490" s="115" t="s">
        <v>142</v>
      </c>
      <c r="L490" s="115"/>
      <c r="M490" s="37">
        <v>153</v>
      </c>
      <c r="N490" s="37"/>
      <c r="O490" s="680" t="s">
        <v>2261</v>
      </c>
      <c r="P490" s="37"/>
      <c r="Q490" s="37"/>
      <c r="R490" s="37"/>
      <c r="S490" s="37"/>
      <c r="T490" s="37"/>
      <c r="U490" s="37"/>
      <c r="V490" s="37"/>
      <c r="W490" s="37"/>
      <c r="X490" s="37"/>
      <c r="Y490" s="37"/>
      <c r="Z490" s="37"/>
      <c r="AA490" s="37"/>
      <c r="AB490" s="37"/>
      <c r="AC490" s="37"/>
      <c r="AD490" s="37"/>
      <c r="AE490" s="37"/>
      <c r="AF490" s="37"/>
      <c r="AG490" s="37"/>
      <c r="AH490" s="37"/>
      <c r="AI490" s="37"/>
      <c r="AJ490" s="37"/>
    </row>
    <row r="491" spans="1:36">
      <c r="A491" s="265">
        <v>44083</v>
      </c>
      <c r="B491" s="115" t="s">
        <v>281</v>
      </c>
      <c r="C491" s="37">
        <v>880127944</v>
      </c>
      <c r="D491" s="37"/>
      <c r="E491" s="115" t="s">
        <v>139</v>
      </c>
      <c r="F491" s="115" t="s">
        <v>140</v>
      </c>
      <c r="G491" s="115" t="s">
        <v>187</v>
      </c>
      <c r="H491" s="37"/>
      <c r="I491" s="265"/>
      <c r="J491" s="265">
        <v>44098</v>
      </c>
      <c r="K491" s="37"/>
      <c r="L491" s="115"/>
      <c r="M491" s="37"/>
      <c r="N491" s="37"/>
      <c r="O491" s="115" t="s">
        <v>10408</v>
      </c>
      <c r="P491" s="37"/>
      <c r="Q491" s="37"/>
      <c r="R491" s="37"/>
      <c r="S491" s="37"/>
      <c r="T491" s="37"/>
      <c r="U491" s="37"/>
      <c r="V491" s="37"/>
      <c r="W491" s="37"/>
      <c r="X491" s="37"/>
      <c r="Y491" s="37"/>
      <c r="Z491" s="37"/>
      <c r="AA491" s="37"/>
      <c r="AB491" s="37"/>
      <c r="AC491" s="37"/>
      <c r="AD491" s="37"/>
      <c r="AE491" s="37"/>
      <c r="AF491" s="37"/>
      <c r="AG491" s="37"/>
      <c r="AH491" s="37"/>
      <c r="AI491" s="37"/>
      <c r="AJ491" s="37"/>
    </row>
    <row r="492" spans="1:36">
      <c r="A492" s="265">
        <v>44083</v>
      </c>
      <c r="B492" s="115" t="s">
        <v>156</v>
      </c>
      <c r="C492" s="37">
        <v>881530585</v>
      </c>
      <c r="D492" s="785">
        <v>76826780</v>
      </c>
      <c r="E492" s="115" t="s">
        <v>139</v>
      </c>
      <c r="F492" s="115" t="s">
        <v>140</v>
      </c>
      <c r="G492" s="115"/>
      <c r="H492" s="37"/>
      <c r="I492" s="265"/>
      <c r="J492" s="265">
        <v>44094</v>
      </c>
      <c r="K492" s="37"/>
      <c r="L492" s="115"/>
      <c r="M492" s="37"/>
      <c r="N492" s="37"/>
      <c r="O492" s="115" t="s">
        <v>10409</v>
      </c>
      <c r="P492" s="37"/>
      <c r="Q492" s="37"/>
      <c r="R492" s="37"/>
      <c r="S492" s="37"/>
      <c r="T492" s="37"/>
      <c r="U492" s="37"/>
      <c r="V492" s="37"/>
      <c r="W492" s="37"/>
      <c r="X492" s="37"/>
      <c r="Y492" s="37"/>
      <c r="Z492" s="37"/>
      <c r="AA492" s="37"/>
      <c r="AB492" s="37"/>
      <c r="AC492" s="37"/>
      <c r="AD492" s="37"/>
      <c r="AE492" s="37"/>
      <c r="AF492" s="37"/>
      <c r="AG492" s="37"/>
      <c r="AH492" s="37"/>
      <c r="AI492" s="37"/>
      <c r="AJ492" s="37"/>
    </row>
    <row r="493" spans="1:36">
      <c r="A493" s="265">
        <v>44083</v>
      </c>
      <c r="B493" s="115" t="s">
        <v>154</v>
      </c>
      <c r="C493" s="37">
        <v>882676648</v>
      </c>
      <c r="D493" s="37"/>
      <c r="E493" s="115" t="s">
        <v>139</v>
      </c>
      <c r="F493" s="115" t="s">
        <v>140</v>
      </c>
      <c r="G493" s="115" t="s">
        <v>621</v>
      </c>
      <c r="H493" s="37"/>
      <c r="I493" s="265"/>
      <c r="J493" s="265">
        <v>44097</v>
      </c>
      <c r="K493" s="37"/>
      <c r="L493" s="115"/>
      <c r="M493" s="37"/>
      <c r="N493" s="37"/>
      <c r="O493" s="115" t="s">
        <v>10410</v>
      </c>
      <c r="P493" s="37"/>
      <c r="Q493" s="37"/>
      <c r="R493" s="37"/>
      <c r="S493" s="37"/>
      <c r="T493" s="37"/>
      <c r="U493" s="37"/>
      <c r="V493" s="37"/>
      <c r="W493" s="37"/>
      <c r="X493" s="37"/>
      <c r="Y493" s="37"/>
      <c r="Z493" s="37"/>
      <c r="AA493" s="37"/>
      <c r="AB493" s="37"/>
      <c r="AC493" s="37"/>
      <c r="AD493" s="37"/>
      <c r="AE493" s="37"/>
      <c r="AF493" s="37"/>
      <c r="AG493" s="37"/>
      <c r="AH493" s="37"/>
      <c r="AI493" s="37"/>
      <c r="AJ493" s="37"/>
    </row>
    <row r="494" spans="1:36">
      <c r="A494" s="265">
        <v>44099</v>
      </c>
      <c r="B494" s="115" t="s">
        <v>194</v>
      </c>
      <c r="C494" s="331">
        <v>881362370</v>
      </c>
      <c r="D494" s="509" t="s">
        <v>4669</v>
      </c>
      <c r="E494" s="115" t="s">
        <v>152</v>
      </c>
      <c r="F494" s="115" t="s">
        <v>140</v>
      </c>
      <c r="G494" s="624" t="s">
        <v>142</v>
      </c>
      <c r="H494" s="265">
        <v>44096</v>
      </c>
      <c r="I494" s="265">
        <v>44099</v>
      </c>
      <c r="J494" s="265">
        <v>44104</v>
      </c>
      <c r="K494" s="624" t="s">
        <v>142</v>
      </c>
      <c r="L494" s="115"/>
      <c r="M494" s="521">
        <v>153</v>
      </c>
      <c r="N494" s="37"/>
      <c r="O494" s="680" t="s">
        <v>10312</v>
      </c>
      <c r="P494" s="37"/>
      <c r="Q494" s="37"/>
      <c r="R494" s="37"/>
      <c r="S494" s="37"/>
      <c r="T494" s="37"/>
      <c r="U494" s="37"/>
      <c r="V494" s="37"/>
      <c r="W494" s="37"/>
      <c r="X494" s="37"/>
      <c r="Y494" s="37"/>
      <c r="Z494" s="37"/>
      <c r="AA494" s="37"/>
      <c r="AB494" s="37"/>
      <c r="AC494" s="37"/>
      <c r="AD494" s="37"/>
      <c r="AE494" s="37"/>
      <c r="AF494" s="37"/>
      <c r="AG494" s="37"/>
      <c r="AH494" s="37"/>
      <c r="AI494" s="37"/>
      <c r="AJ494" s="37"/>
    </row>
    <row r="495" spans="1:36">
      <c r="A495" s="265">
        <v>44078</v>
      </c>
      <c r="B495" s="115" t="s">
        <v>156</v>
      </c>
      <c r="C495" s="37">
        <v>880906909</v>
      </c>
      <c r="D495" s="667" t="s">
        <v>4560</v>
      </c>
      <c r="E495" s="115" t="s">
        <v>152</v>
      </c>
      <c r="F495" s="115" t="s">
        <v>140</v>
      </c>
      <c r="G495" s="115" t="s">
        <v>163</v>
      </c>
      <c r="H495" s="37"/>
      <c r="I495" s="265">
        <v>44088</v>
      </c>
      <c r="J495" s="265">
        <v>44101</v>
      </c>
      <c r="K495" s="37"/>
      <c r="L495" s="115"/>
      <c r="M495" s="37">
        <v>155.4</v>
      </c>
      <c r="N495" s="37"/>
      <c r="O495" s="664"/>
      <c r="P495" s="37"/>
      <c r="Q495" s="37"/>
      <c r="R495" s="37"/>
      <c r="S495" s="37"/>
      <c r="T495" s="37"/>
      <c r="U495" s="37"/>
      <c r="V495" s="37"/>
      <c r="W495" s="37"/>
      <c r="X495" s="37"/>
      <c r="Y495" s="37"/>
      <c r="Z495" s="37"/>
      <c r="AA495" s="37"/>
      <c r="AB495" s="37"/>
      <c r="AC495" s="37"/>
      <c r="AD495" s="37"/>
      <c r="AE495" s="37"/>
      <c r="AF495" s="37"/>
      <c r="AG495" s="37"/>
      <c r="AH495" s="37"/>
      <c r="AI495" s="37"/>
      <c r="AJ495" s="37"/>
    </row>
    <row r="496" spans="1:36">
      <c r="A496" s="265">
        <v>44083</v>
      </c>
      <c r="B496" s="115" t="s">
        <v>144</v>
      </c>
      <c r="C496" s="37">
        <v>880008503</v>
      </c>
      <c r="D496" s="109" t="s">
        <v>10411</v>
      </c>
      <c r="E496" s="115" t="s">
        <v>139</v>
      </c>
      <c r="F496" s="115" t="s">
        <v>147</v>
      </c>
      <c r="G496" s="115" t="s">
        <v>142</v>
      </c>
      <c r="H496" s="37"/>
      <c r="I496" s="265"/>
      <c r="J496" s="265"/>
      <c r="K496" s="37"/>
      <c r="L496" s="115"/>
      <c r="M496" s="37"/>
      <c r="N496" s="37"/>
      <c r="O496" s="115"/>
      <c r="P496" s="37"/>
      <c r="Q496" s="265">
        <v>44073</v>
      </c>
      <c r="R496" s="37">
        <v>376.5</v>
      </c>
      <c r="S496" s="37"/>
      <c r="T496" s="37"/>
      <c r="U496" s="37"/>
      <c r="V496" s="37"/>
      <c r="W496" s="37"/>
      <c r="X496" s="37"/>
      <c r="Y496" s="37"/>
      <c r="Z496" s="37"/>
      <c r="AA496" s="37"/>
      <c r="AB496" s="37"/>
      <c r="AC496" s="37"/>
      <c r="AD496" s="37"/>
      <c r="AE496" s="37"/>
      <c r="AF496" s="37"/>
      <c r="AG496" s="37"/>
      <c r="AH496" s="37"/>
      <c r="AI496" s="37"/>
      <c r="AJ496" s="37"/>
    </row>
    <row r="497" spans="1:36">
      <c r="A497" s="265">
        <v>44083</v>
      </c>
      <c r="B497" s="115" t="s">
        <v>144</v>
      </c>
      <c r="C497" s="37">
        <v>880017359</v>
      </c>
      <c r="D497" s="37">
        <v>306897653</v>
      </c>
      <c r="E497" s="115" t="s">
        <v>139</v>
      </c>
      <c r="F497" s="115" t="s">
        <v>147</v>
      </c>
      <c r="G497" s="115" t="s">
        <v>142</v>
      </c>
      <c r="H497" s="37"/>
      <c r="I497" s="265"/>
      <c r="J497" s="265"/>
      <c r="K497" s="37"/>
      <c r="L497" s="115"/>
      <c r="M497" s="37"/>
      <c r="N497" s="37"/>
      <c r="O497" s="115"/>
      <c r="P497" s="37"/>
      <c r="Q497" s="265">
        <v>44083</v>
      </c>
      <c r="R497" s="37">
        <v>567</v>
      </c>
      <c r="S497" s="37"/>
      <c r="T497" s="37"/>
      <c r="U497" s="37"/>
      <c r="V497" s="37"/>
      <c r="W497" s="37"/>
      <c r="X497" s="37"/>
      <c r="Y497" s="37"/>
      <c r="Z497" s="37"/>
      <c r="AA497" s="37"/>
      <c r="AB497" s="37"/>
      <c r="AC497" s="37"/>
      <c r="AD497" s="37"/>
      <c r="AE497" s="37"/>
      <c r="AF497" s="37"/>
      <c r="AG497" s="37"/>
      <c r="AH497" s="37"/>
      <c r="AI497" s="37"/>
      <c r="AJ497" s="37"/>
    </row>
    <row r="498" spans="1:36">
      <c r="A498" s="265">
        <v>44083</v>
      </c>
      <c r="B498" s="115" t="s">
        <v>154</v>
      </c>
      <c r="C498" s="37">
        <v>882597425</v>
      </c>
      <c r="D498" s="37"/>
      <c r="E498" s="115" t="s">
        <v>345</v>
      </c>
      <c r="F498" s="115" t="s">
        <v>140</v>
      </c>
      <c r="G498" s="115" t="s">
        <v>142</v>
      </c>
      <c r="H498" s="37"/>
      <c r="I498" s="265"/>
      <c r="J498" s="265">
        <v>44088</v>
      </c>
      <c r="K498" s="278"/>
      <c r="L498" s="115"/>
      <c r="M498" s="37"/>
      <c r="N498" s="37"/>
      <c r="O498" s="115"/>
      <c r="P498" s="37"/>
      <c r="Q498" s="37"/>
      <c r="R498" s="37"/>
      <c r="S498" s="37"/>
      <c r="T498" s="37"/>
      <c r="U498" s="37"/>
      <c r="V498" s="37"/>
      <c r="W498" s="37"/>
      <c r="X498" s="37"/>
      <c r="Y498" s="37"/>
      <c r="Z498" s="37"/>
      <c r="AA498" s="37"/>
      <c r="AB498" s="37"/>
      <c r="AC498" s="37"/>
      <c r="AD498" s="37"/>
      <c r="AE498" s="37"/>
      <c r="AF498" s="37"/>
      <c r="AG498" s="37"/>
      <c r="AH498" s="37"/>
      <c r="AI498" s="37"/>
      <c r="AJ498" s="37"/>
    </row>
    <row r="499" spans="1:36">
      <c r="A499" s="265">
        <v>44077</v>
      </c>
      <c r="B499" s="115" t="s">
        <v>194</v>
      </c>
      <c r="C499" s="37">
        <v>880619515</v>
      </c>
      <c r="D499" s="37">
        <v>2306341526</v>
      </c>
      <c r="E499" s="115" t="s">
        <v>139</v>
      </c>
      <c r="F499" s="115" t="s">
        <v>140</v>
      </c>
      <c r="G499" s="115" t="s">
        <v>246</v>
      </c>
      <c r="H499" s="265">
        <v>44077</v>
      </c>
      <c r="I499" s="265">
        <v>44081</v>
      </c>
      <c r="J499" s="265">
        <v>44092</v>
      </c>
      <c r="K499" s="115" t="s">
        <v>190</v>
      </c>
      <c r="L499" s="115" t="s">
        <v>353</v>
      </c>
      <c r="M499" s="37">
        <v>156</v>
      </c>
      <c r="N499" s="37"/>
      <c r="O499" s="115" t="s">
        <v>2276</v>
      </c>
      <c r="P499" s="37"/>
      <c r="Q499" s="37"/>
      <c r="R499" s="37"/>
      <c r="S499" s="37"/>
      <c r="T499" s="37"/>
      <c r="U499" s="37"/>
      <c r="V499" s="37"/>
      <c r="W499" s="37"/>
      <c r="X499" s="37"/>
      <c r="Y499" s="37"/>
      <c r="Z499" s="37"/>
      <c r="AA499" s="37"/>
      <c r="AB499" s="37"/>
      <c r="AC499" s="37"/>
      <c r="AD499" s="37"/>
      <c r="AE499" s="37"/>
      <c r="AF499" s="37"/>
      <c r="AG499" s="37"/>
      <c r="AH499" s="37"/>
      <c r="AI499" s="37"/>
      <c r="AJ499" s="37"/>
    </row>
    <row r="500" spans="1:36">
      <c r="A500" s="265">
        <v>44083</v>
      </c>
      <c r="B500" s="115" t="s">
        <v>194</v>
      </c>
      <c r="C500" s="37">
        <v>881078175</v>
      </c>
      <c r="D500" s="37"/>
      <c r="E500" s="115" t="s">
        <v>152</v>
      </c>
      <c r="F500" s="115" t="s">
        <v>140</v>
      </c>
      <c r="G500" s="115" t="s">
        <v>10412</v>
      </c>
      <c r="H500" s="265">
        <v>44090</v>
      </c>
      <c r="I500" s="265"/>
      <c r="J500" s="265">
        <v>44095</v>
      </c>
      <c r="K500" s="37"/>
      <c r="L500" s="115"/>
      <c r="M500" s="37"/>
      <c r="N500" s="37"/>
      <c r="O500" s="115" t="s">
        <v>280</v>
      </c>
      <c r="P500" s="37"/>
      <c r="Q500" s="37"/>
      <c r="R500" s="37"/>
      <c r="S500" s="37"/>
      <c r="T500" s="37"/>
      <c r="U500" s="37"/>
      <c r="V500" s="37"/>
      <c r="W500" s="37"/>
      <c r="X500" s="37"/>
      <c r="Y500" s="37"/>
      <c r="Z500" s="37"/>
      <c r="AA500" s="37"/>
      <c r="AB500" s="37"/>
      <c r="AC500" s="37"/>
      <c r="AD500" s="37"/>
      <c r="AE500" s="37"/>
      <c r="AF500" s="37"/>
      <c r="AG500" s="37"/>
      <c r="AH500" s="37"/>
      <c r="AI500" s="37"/>
      <c r="AJ500" s="37"/>
    </row>
    <row r="501" spans="1:36">
      <c r="A501" s="265">
        <v>44083</v>
      </c>
      <c r="B501" s="115" t="s">
        <v>227</v>
      </c>
      <c r="C501" s="37">
        <v>881905790</v>
      </c>
      <c r="D501" s="37"/>
      <c r="E501" s="115" t="s">
        <v>152</v>
      </c>
      <c r="F501" s="115" t="s">
        <v>147</v>
      </c>
      <c r="G501" s="115" t="s">
        <v>142</v>
      </c>
      <c r="H501" s="37"/>
      <c r="I501" s="265"/>
      <c r="J501" s="265"/>
      <c r="K501" s="37"/>
      <c r="L501" s="115">
        <v>0</v>
      </c>
      <c r="M501" s="37"/>
      <c r="N501" s="37"/>
      <c r="O501" s="115" t="s">
        <v>10350</v>
      </c>
      <c r="P501" s="37"/>
      <c r="Q501" s="37"/>
      <c r="R501" s="37"/>
      <c r="S501" s="37"/>
      <c r="T501" s="37"/>
      <c r="U501" s="37"/>
      <c r="V501" s="37"/>
      <c r="W501" s="37"/>
      <c r="X501" s="37"/>
      <c r="Y501" s="37"/>
      <c r="Z501" s="37"/>
      <c r="AA501" s="37"/>
      <c r="AB501" s="37"/>
      <c r="AC501" s="37"/>
      <c r="AD501" s="37"/>
      <c r="AE501" s="37"/>
      <c r="AF501" s="37"/>
      <c r="AG501" s="37"/>
      <c r="AH501" s="37"/>
      <c r="AI501" s="37"/>
      <c r="AJ501" s="37"/>
    </row>
    <row r="502" spans="1:36">
      <c r="A502" s="265">
        <v>44083</v>
      </c>
      <c r="B502" s="115" t="s">
        <v>175</v>
      </c>
      <c r="C502" s="37">
        <v>880317224</v>
      </c>
      <c r="D502" s="115"/>
      <c r="E502" s="115" t="s">
        <v>139</v>
      </c>
      <c r="F502" s="115" t="s">
        <v>100</v>
      </c>
      <c r="G502" s="115" t="s">
        <v>294</v>
      </c>
      <c r="H502" s="37"/>
      <c r="I502" s="265">
        <v>44083</v>
      </c>
      <c r="J502" s="265"/>
      <c r="K502" s="115" t="s">
        <v>294</v>
      </c>
      <c r="L502" s="115"/>
      <c r="M502" s="37">
        <v>156</v>
      </c>
      <c r="N502" s="115"/>
      <c r="O502" s="115" t="s">
        <v>10271</v>
      </c>
      <c r="P502" s="115"/>
      <c r="Q502" s="37"/>
      <c r="R502" s="37"/>
      <c r="S502" s="37"/>
      <c r="T502" s="37"/>
      <c r="U502" s="37"/>
      <c r="V502" s="37"/>
      <c r="W502" s="37"/>
      <c r="X502" s="37"/>
      <c r="Y502" s="37"/>
      <c r="Z502" s="37"/>
      <c r="AA502" s="37"/>
      <c r="AB502" s="37"/>
      <c r="AC502" s="37"/>
      <c r="AD502" s="37"/>
      <c r="AE502" s="37"/>
      <c r="AF502" s="37"/>
      <c r="AG502" s="37"/>
      <c r="AH502" s="37"/>
      <c r="AI502" s="37"/>
      <c r="AJ502" s="37"/>
    </row>
    <row r="503" spans="1:36">
      <c r="A503" s="265">
        <v>44098</v>
      </c>
      <c r="B503" s="115" t="s">
        <v>194</v>
      </c>
      <c r="C503" s="331">
        <v>880619515</v>
      </c>
      <c r="D503" s="527" t="s">
        <v>5680</v>
      </c>
      <c r="E503" s="115" t="s">
        <v>139</v>
      </c>
      <c r="F503" s="115" t="s">
        <v>140</v>
      </c>
      <c r="G503" s="115" t="s">
        <v>4785</v>
      </c>
      <c r="H503" s="265">
        <v>44092</v>
      </c>
      <c r="I503" s="265">
        <v>44098</v>
      </c>
      <c r="J503" s="265">
        <v>44104</v>
      </c>
      <c r="K503" s="115" t="s">
        <v>190</v>
      </c>
      <c r="L503" s="115"/>
      <c r="M503" s="37">
        <v>156</v>
      </c>
      <c r="N503" s="37"/>
      <c r="O503" s="680" t="s">
        <v>2261</v>
      </c>
      <c r="P503" s="37"/>
      <c r="Q503" s="37"/>
      <c r="R503" s="37"/>
      <c r="S503" s="37"/>
      <c r="T503" s="37"/>
      <c r="U503" s="37"/>
      <c r="V503" s="37"/>
      <c r="W503" s="37"/>
      <c r="X503" s="37"/>
      <c r="Y503" s="37"/>
      <c r="Z503" s="37"/>
      <c r="AA503" s="37"/>
      <c r="AB503" s="37"/>
      <c r="AC503" s="37"/>
      <c r="AD503" s="37"/>
      <c r="AE503" s="37"/>
      <c r="AF503" s="37"/>
      <c r="AG503" s="37"/>
      <c r="AH503" s="37"/>
      <c r="AI503" s="37"/>
      <c r="AJ503" s="37"/>
    </row>
    <row r="504" spans="1:36">
      <c r="A504" s="265">
        <v>44095</v>
      </c>
      <c r="B504" s="115" t="s">
        <v>167</v>
      </c>
      <c r="C504" s="331">
        <v>881905798</v>
      </c>
      <c r="D504" s="781" t="s">
        <v>2286</v>
      </c>
      <c r="E504" s="115" t="s">
        <v>152</v>
      </c>
      <c r="F504" s="115" t="s">
        <v>140</v>
      </c>
      <c r="G504" s="115" t="s">
        <v>190</v>
      </c>
      <c r="H504" s="265">
        <v>44096</v>
      </c>
      <c r="I504" s="265">
        <v>44096</v>
      </c>
      <c r="J504" s="265"/>
      <c r="K504" s="115" t="s">
        <v>190</v>
      </c>
      <c r="L504" s="115"/>
      <c r="M504" s="37">
        <v>156</v>
      </c>
      <c r="N504" s="37"/>
      <c r="O504" s="680"/>
      <c r="P504" s="37"/>
      <c r="Q504" s="37"/>
      <c r="R504" s="37"/>
      <c r="S504" s="37"/>
      <c r="T504" s="37"/>
      <c r="U504" s="37"/>
      <c r="V504" s="37"/>
      <c r="W504" s="37"/>
      <c r="X504" s="37"/>
      <c r="Y504" s="37"/>
      <c r="Z504" s="37"/>
      <c r="AA504" s="37"/>
      <c r="AB504" s="37"/>
      <c r="AC504" s="37"/>
      <c r="AD504" s="37"/>
      <c r="AE504" s="37"/>
      <c r="AF504" s="37"/>
      <c r="AG504" s="37"/>
      <c r="AH504" s="37"/>
      <c r="AI504" s="37"/>
      <c r="AJ504" s="37"/>
    </row>
    <row r="505" spans="1:36">
      <c r="A505" s="265">
        <v>44095</v>
      </c>
      <c r="B505" s="115" t="s">
        <v>167</v>
      </c>
      <c r="C505" s="331">
        <v>881905798</v>
      </c>
      <c r="D505" s="781" t="s">
        <v>2286</v>
      </c>
      <c r="E505" s="115" t="s">
        <v>152</v>
      </c>
      <c r="F505" s="115" t="s">
        <v>140</v>
      </c>
      <c r="G505" s="115" t="s">
        <v>190</v>
      </c>
      <c r="H505" s="265">
        <v>44104</v>
      </c>
      <c r="I505" s="265">
        <v>44104</v>
      </c>
      <c r="J505" s="265"/>
      <c r="K505" s="115" t="s">
        <v>190</v>
      </c>
      <c r="L505" s="115"/>
      <c r="M505" s="521">
        <v>156</v>
      </c>
      <c r="N505" s="37"/>
      <c r="O505" s="680"/>
      <c r="P505" s="37"/>
      <c r="Q505" s="37"/>
      <c r="R505" s="37"/>
      <c r="S505" s="37"/>
      <c r="T505" s="37"/>
      <c r="U505" s="37"/>
      <c r="V505" s="37"/>
      <c r="W505" s="37"/>
      <c r="X505" s="37"/>
      <c r="Y505" s="37"/>
      <c r="Z505" s="37"/>
      <c r="AA505" s="37"/>
      <c r="AB505" s="37"/>
      <c r="AC505" s="37"/>
      <c r="AD505" s="37"/>
      <c r="AE505" s="37"/>
      <c r="AF505" s="37"/>
      <c r="AG505" s="37"/>
      <c r="AH505" s="37"/>
      <c r="AI505" s="37"/>
      <c r="AJ505" s="37"/>
    </row>
    <row r="506" spans="1:36">
      <c r="A506" s="782">
        <v>44104</v>
      </c>
      <c r="B506" s="115" t="s">
        <v>167</v>
      </c>
      <c r="C506" s="331">
        <v>881433759</v>
      </c>
      <c r="D506" s="509" t="s">
        <v>4644</v>
      </c>
      <c r="E506" s="115" t="s">
        <v>152</v>
      </c>
      <c r="F506" s="115" t="s">
        <v>140</v>
      </c>
      <c r="G506" s="115" t="s">
        <v>181</v>
      </c>
      <c r="H506" s="265">
        <v>44104</v>
      </c>
      <c r="I506" s="265"/>
      <c r="J506" s="265"/>
      <c r="K506" s="115" t="s">
        <v>181</v>
      </c>
      <c r="L506" s="115"/>
      <c r="M506" s="521">
        <v>156</v>
      </c>
      <c r="N506" s="37"/>
      <c r="O506" s="680" t="s">
        <v>2270</v>
      </c>
      <c r="P506" s="37"/>
      <c r="Q506" s="37"/>
      <c r="R506" s="37"/>
      <c r="S506" s="37"/>
      <c r="T506" s="37"/>
      <c r="U506" s="37"/>
      <c r="V506" s="37"/>
      <c r="W506" s="37"/>
      <c r="X506" s="37"/>
      <c r="Y506" s="37"/>
      <c r="Z506" s="37"/>
      <c r="AA506" s="37"/>
      <c r="AB506" s="37"/>
      <c r="AC506" s="37"/>
      <c r="AD506" s="37"/>
      <c r="AE506" s="37"/>
      <c r="AF506" s="37"/>
      <c r="AG506" s="37"/>
      <c r="AH506" s="37"/>
      <c r="AI506" s="37"/>
      <c r="AJ506" s="37"/>
    </row>
    <row r="507" spans="1:36" ht="30">
      <c r="A507" s="782">
        <v>44104</v>
      </c>
      <c r="B507" s="115" t="s">
        <v>167</v>
      </c>
      <c r="C507" s="787" t="s">
        <v>10413</v>
      </c>
      <c r="D507" s="509" t="s">
        <v>2286</v>
      </c>
      <c r="E507" s="115" t="s">
        <v>152</v>
      </c>
      <c r="F507" s="115" t="s">
        <v>140</v>
      </c>
      <c r="G507" s="115" t="s">
        <v>190</v>
      </c>
      <c r="H507" s="265"/>
      <c r="I507" s="265">
        <v>44104</v>
      </c>
      <c r="J507" s="265"/>
      <c r="K507" s="115" t="s">
        <v>190</v>
      </c>
      <c r="L507" s="115"/>
      <c r="M507" s="521">
        <v>156</v>
      </c>
      <c r="N507" s="37"/>
      <c r="O507" s="680" t="s">
        <v>2265</v>
      </c>
      <c r="P507" s="37"/>
      <c r="Q507" s="37"/>
      <c r="R507" s="37"/>
      <c r="S507" s="37"/>
      <c r="T507" s="37"/>
      <c r="U507" s="37"/>
      <c r="V507" s="37"/>
      <c r="W507" s="37"/>
      <c r="X507" s="37"/>
      <c r="Y507" s="37"/>
      <c r="Z507" s="37"/>
      <c r="AA507" s="37"/>
      <c r="AB507" s="37"/>
      <c r="AC507" s="37"/>
      <c r="AD507" s="37"/>
      <c r="AE507" s="37"/>
      <c r="AF507" s="37"/>
      <c r="AG507" s="37"/>
      <c r="AH507" s="37"/>
      <c r="AI507" s="37"/>
      <c r="AJ507" s="37"/>
    </row>
    <row r="508" spans="1:36">
      <c r="A508" s="265">
        <v>44095</v>
      </c>
      <c r="B508" s="115" t="s">
        <v>146</v>
      </c>
      <c r="C508" s="331">
        <v>880059335</v>
      </c>
      <c r="D508" s="781" t="s">
        <v>4568</v>
      </c>
      <c r="E508" s="115" t="s">
        <v>139</v>
      </c>
      <c r="F508" s="115" t="s">
        <v>100</v>
      </c>
      <c r="G508" s="115"/>
      <c r="H508" s="265"/>
      <c r="I508" s="265">
        <v>44095</v>
      </c>
      <c r="J508" s="265"/>
      <c r="K508" s="115" t="s">
        <v>190</v>
      </c>
      <c r="L508" s="115"/>
      <c r="M508" s="37">
        <v>160</v>
      </c>
      <c r="N508" s="37"/>
      <c r="O508" s="680" t="s">
        <v>10414</v>
      </c>
      <c r="P508" s="37"/>
      <c r="Q508" s="37"/>
      <c r="R508" s="37"/>
      <c r="S508" s="37"/>
      <c r="T508" s="37"/>
      <c r="U508" s="37"/>
      <c r="V508" s="37"/>
      <c r="W508" s="37"/>
      <c r="X508" s="37"/>
      <c r="Y508" s="37"/>
      <c r="Z508" s="37"/>
      <c r="AA508" s="37"/>
      <c r="AB508" s="37"/>
      <c r="AC508" s="37"/>
      <c r="AD508" s="37"/>
      <c r="AE508" s="37"/>
      <c r="AF508" s="37"/>
      <c r="AG508" s="37"/>
      <c r="AH508" s="37"/>
      <c r="AI508" s="37"/>
      <c r="AJ508" s="37"/>
    </row>
    <row r="509" spans="1:36">
      <c r="A509" s="265">
        <v>44085</v>
      </c>
      <c r="B509" s="115" t="s">
        <v>167</v>
      </c>
      <c r="C509" s="331">
        <v>880408111</v>
      </c>
      <c r="D509" s="37"/>
      <c r="E509" s="115" t="s">
        <v>152</v>
      </c>
      <c r="F509" s="115" t="s">
        <v>140</v>
      </c>
      <c r="G509" s="115" t="s">
        <v>148</v>
      </c>
      <c r="H509" s="265">
        <v>44085</v>
      </c>
      <c r="I509" s="265">
        <v>44085</v>
      </c>
      <c r="J509" s="265"/>
      <c r="K509" s="115" t="s">
        <v>148</v>
      </c>
      <c r="L509" s="115"/>
      <c r="M509" s="37">
        <v>165</v>
      </c>
      <c r="N509" s="37"/>
      <c r="O509" s="115"/>
      <c r="P509" s="37"/>
      <c r="Q509" s="37"/>
      <c r="R509" s="37"/>
      <c r="S509" s="37"/>
      <c r="T509" s="37"/>
      <c r="U509" s="37"/>
      <c r="V509" s="37"/>
      <c r="W509" s="37"/>
      <c r="X509" s="37"/>
      <c r="Y509" s="37"/>
      <c r="Z509" s="37"/>
      <c r="AA509" s="37"/>
      <c r="AB509" s="37"/>
      <c r="AC509" s="37"/>
      <c r="AD509" s="37"/>
      <c r="AE509" s="37"/>
      <c r="AF509" s="37"/>
      <c r="AG509" s="37"/>
      <c r="AH509" s="37"/>
      <c r="AI509" s="37"/>
      <c r="AJ509" s="37"/>
    </row>
    <row r="510" spans="1:36">
      <c r="A510" s="265">
        <v>44098</v>
      </c>
      <c r="B510" s="115" t="s">
        <v>146</v>
      </c>
      <c r="C510" s="331">
        <v>881160867</v>
      </c>
      <c r="D510" s="527" t="s">
        <v>3107</v>
      </c>
      <c r="E510" s="115" t="s">
        <v>139</v>
      </c>
      <c r="F510" s="115" t="s">
        <v>100</v>
      </c>
      <c r="G510" s="115"/>
      <c r="H510" s="265"/>
      <c r="I510" s="265">
        <v>44098</v>
      </c>
      <c r="J510" s="265"/>
      <c r="K510" s="115" t="s">
        <v>190</v>
      </c>
      <c r="L510" s="115"/>
      <c r="M510" s="37">
        <v>165</v>
      </c>
      <c r="N510" s="37"/>
      <c r="O510" s="680" t="s">
        <v>10271</v>
      </c>
      <c r="P510" s="37"/>
      <c r="Q510" s="37"/>
      <c r="R510" s="37"/>
      <c r="S510" s="37"/>
      <c r="T510" s="37"/>
      <c r="U510" s="37"/>
      <c r="V510" s="37"/>
      <c r="W510" s="37"/>
      <c r="X510" s="37"/>
      <c r="Y510" s="37"/>
      <c r="Z510" s="37"/>
      <c r="AA510" s="37"/>
      <c r="AB510" s="37"/>
      <c r="AC510" s="37"/>
      <c r="AD510" s="37"/>
      <c r="AE510" s="37"/>
      <c r="AF510" s="37"/>
      <c r="AG510" s="37"/>
      <c r="AH510" s="37"/>
      <c r="AI510" s="37"/>
      <c r="AJ510" s="37"/>
    </row>
    <row r="511" spans="1:36">
      <c r="A511" s="265">
        <v>44082</v>
      </c>
      <c r="B511" s="115" t="s">
        <v>194</v>
      </c>
      <c r="C511" s="37">
        <v>880446376</v>
      </c>
      <c r="D511" s="109" t="s">
        <v>4486</v>
      </c>
      <c r="E511" s="115" t="s">
        <v>139</v>
      </c>
      <c r="F511" s="115" t="s">
        <v>140</v>
      </c>
      <c r="G511" s="665" t="s">
        <v>428</v>
      </c>
      <c r="H511" s="265">
        <v>44091</v>
      </c>
      <c r="I511" s="265">
        <v>44082</v>
      </c>
      <c r="J511" s="265">
        <v>44104</v>
      </c>
      <c r="K511" s="115" t="s">
        <v>187</v>
      </c>
      <c r="L511" s="115"/>
      <c r="M511" s="37">
        <v>168</v>
      </c>
      <c r="N511" s="37"/>
      <c r="O511" s="115" t="s">
        <v>10264</v>
      </c>
      <c r="P511" s="37"/>
      <c r="Q511" s="37"/>
      <c r="R511" s="37"/>
      <c r="S511" s="37"/>
      <c r="T511" s="37"/>
      <c r="U511" s="37"/>
      <c r="V511" s="37"/>
      <c r="W511" s="37"/>
      <c r="X511" s="37"/>
      <c r="Y511" s="37"/>
      <c r="Z511" s="37"/>
      <c r="AA511" s="37"/>
      <c r="AB511" s="37"/>
      <c r="AC511" s="37"/>
      <c r="AD511" s="37"/>
      <c r="AE511" s="37"/>
      <c r="AF511" s="37"/>
      <c r="AG511" s="37"/>
      <c r="AH511" s="37"/>
      <c r="AI511" s="37"/>
      <c r="AJ511" s="37"/>
    </row>
    <row r="512" spans="1:36">
      <c r="A512" s="265">
        <v>44092</v>
      </c>
      <c r="B512" s="115" t="s">
        <v>146</v>
      </c>
      <c r="C512" s="37">
        <v>882259143</v>
      </c>
      <c r="D512" s="109" t="s">
        <v>10415</v>
      </c>
      <c r="E512" s="115" t="s">
        <v>139</v>
      </c>
      <c r="F512" s="115" t="s">
        <v>100</v>
      </c>
      <c r="G512" s="115"/>
      <c r="H512" s="265"/>
      <c r="I512" s="265">
        <v>44092</v>
      </c>
      <c r="J512" s="265"/>
      <c r="K512" s="115" t="s">
        <v>199</v>
      </c>
      <c r="L512" s="115"/>
      <c r="M512" s="37">
        <v>168</v>
      </c>
      <c r="N512" s="37"/>
      <c r="O512" s="680" t="s">
        <v>2285</v>
      </c>
      <c r="P512" s="37"/>
      <c r="Q512" s="37"/>
      <c r="R512" s="37"/>
      <c r="S512" s="37"/>
      <c r="T512" s="37"/>
      <c r="U512" s="37"/>
      <c r="V512" s="37"/>
      <c r="W512" s="37"/>
      <c r="X512" s="37"/>
      <c r="Y512" s="37"/>
      <c r="Z512" s="37"/>
      <c r="AA512" s="37"/>
      <c r="AB512" s="37"/>
      <c r="AC512" s="37"/>
      <c r="AD512" s="37"/>
      <c r="AE512" s="37"/>
      <c r="AF512" s="37"/>
      <c r="AG512" s="37"/>
      <c r="AH512" s="37"/>
      <c r="AI512" s="37"/>
      <c r="AJ512" s="37"/>
    </row>
    <row r="513" spans="1:36">
      <c r="A513" s="265">
        <v>44088</v>
      </c>
      <c r="B513" s="115" t="s">
        <v>157</v>
      </c>
      <c r="C513" s="331">
        <v>880559628</v>
      </c>
      <c r="D513" s="109" t="s">
        <v>10416</v>
      </c>
      <c r="E513" s="115" t="s">
        <v>139</v>
      </c>
      <c r="F513" s="115" t="s">
        <v>100</v>
      </c>
      <c r="G513" s="115"/>
      <c r="H513" s="37"/>
      <c r="I513" s="265">
        <v>44088</v>
      </c>
      <c r="J513" s="265"/>
      <c r="K513" s="115" t="s">
        <v>142</v>
      </c>
      <c r="L513" s="115"/>
      <c r="M513" s="37">
        <v>170.5</v>
      </c>
      <c r="N513" s="37"/>
      <c r="O513" s="115" t="s">
        <v>2226</v>
      </c>
      <c r="P513" s="37"/>
      <c r="Q513" s="37"/>
      <c r="R513" s="37"/>
      <c r="S513" s="37"/>
      <c r="T513" s="37"/>
      <c r="U513" s="37"/>
      <c r="V513" s="37"/>
      <c r="W513" s="37"/>
      <c r="X513" s="37"/>
      <c r="Y513" s="37"/>
      <c r="Z513" s="37"/>
      <c r="AA513" s="37"/>
      <c r="AB513" s="37"/>
      <c r="AC513" s="37"/>
      <c r="AD513" s="37"/>
      <c r="AE513" s="37"/>
      <c r="AF513" s="37"/>
      <c r="AG513" s="37"/>
      <c r="AH513" s="37"/>
      <c r="AI513" s="37"/>
      <c r="AJ513" s="37"/>
    </row>
    <row r="514" spans="1:36">
      <c r="A514" s="265">
        <v>44083</v>
      </c>
      <c r="B514" s="115" t="s">
        <v>146</v>
      </c>
      <c r="C514" s="37">
        <v>880035730</v>
      </c>
      <c r="D514" s="115"/>
      <c r="E514" s="115" t="s">
        <v>152</v>
      </c>
      <c r="F514" s="115" t="s">
        <v>147</v>
      </c>
      <c r="G514" s="115"/>
      <c r="H514" s="37"/>
      <c r="I514" s="265"/>
      <c r="J514" s="265"/>
      <c r="K514" s="115"/>
      <c r="L514" s="115"/>
      <c r="M514" s="37"/>
      <c r="N514" s="115"/>
      <c r="O514" s="115"/>
      <c r="P514" s="115"/>
      <c r="Q514" s="37"/>
      <c r="R514" s="37"/>
      <c r="S514" s="37"/>
      <c r="T514" s="37"/>
      <c r="U514" s="37"/>
      <c r="V514" s="37"/>
      <c r="W514" s="37"/>
      <c r="X514" s="37"/>
      <c r="Y514" s="37"/>
      <c r="Z514" s="37"/>
      <c r="AA514" s="37"/>
      <c r="AB514" s="37"/>
      <c r="AC514" s="37"/>
      <c r="AD514" s="37"/>
      <c r="AE514" s="37"/>
      <c r="AF514" s="37"/>
      <c r="AG514" s="37"/>
      <c r="AH514" s="37"/>
      <c r="AI514" s="37"/>
      <c r="AJ514" s="37"/>
    </row>
    <row r="515" spans="1:36">
      <c r="A515" s="265">
        <v>44078</v>
      </c>
      <c r="B515" s="115" t="s">
        <v>194</v>
      </c>
      <c r="C515" s="37">
        <v>881683107</v>
      </c>
      <c r="D515" s="109" t="s">
        <v>3158</v>
      </c>
      <c r="E515" s="115" t="s">
        <v>152</v>
      </c>
      <c r="F515" s="115" t="s">
        <v>100</v>
      </c>
      <c r="G515" s="115" t="s">
        <v>142</v>
      </c>
      <c r="H515" s="265">
        <v>44086</v>
      </c>
      <c r="I515" s="265">
        <v>44088</v>
      </c>
      <c r="J515" s="265">
        <v>44092</v>
      </c>
      <c r="K515" s="115" t="s">
        <v>258</v>
      </c>
      <c r="L515" s="115" t="s">
        <v>211</v>
      </c>
      <c r="M515" s="37">
        <v>174.3</v>
      </c>
      <c r="N515" s="37"/>
      <c r="O515" s="115" t="s">
        <v>2242</v>
      </c>
      <c r="P515" s="37"/>
      <c r="Q515" s="37"/>
      <c r="R515" s="37"/>
      <c r="S515" s="37"/>
      <c r="T515" s="37"/>
      <c r="U515" s="37"/>
      <c r="V515" s="37"/>
      <c r="W515" s="37"/>
      <c r="X515" s="37"/>
      <c r="Y515" s="37"/>
      <c r="Z515" s="37"/>
      <c r="AA515" s="37"/>
      <c r="AB515" s="37"/>
      <c r="AC515" s="37"/>
      <c r="AD515" s="37"/>
      <c r="AE515" s="37"/>
      <c r="AF515" s="37"/>
      <c r="AG515" s="37"/>
      <c r="AH515" s="37"/>
      <c r="AI515" s="37"/>
      <c r="AJ515" s="37"/>
    </row>
    <row r="516" spans="1:36">
      <c r="A516" s="265">
        <v>44096</v>
      </c>
      <c r="B516" s="115" t="s">
        <v>146</v>
      </c>
      <c r="C516" s="331">
        <v>881245848</v>
      </c>
      <c r="D516" s="781" t="s">
        <v>5953</v>
      </c>
      <c r="E516" s="115" t="s">
        <v>139</v>
      </c>
      <c r="F516" s="115" t="s">
        <v>100</v>
      </c>
      <c r="G516" s="115"/>
      <c r="H516" s="265"/>
      <c r="I516" s="265">
        <v>44096</v>
      </c>
      <c r="J516" s="265"/>
      <c r="K516" s="115" t="s">
        <v>233</v>
      </c>
      <c r="L516" s="115"/>
      <c r="M516" s="37">
        <v>175</v>
      </c>
      <c r="N516" s="37"/>
      <c r="O516" s="680" t="s">
        <v>10292</v>
      </c>
      <c r="P516" s="37"/>
      <c r="Q516" s="265">
        <v>44092</v>
      </c>
      <c r="R516" s="37">
        <v>6502.74</v>
      </c>
      <c r="S516" s="37"/>
      <c r="T516" s="37"/>
      <c r="U516" s="37"/>
      <c r="V516" s="37"/>
      <c r="W516" s="37"/>
      <c r="X516" s="37"/>
      <c r="Y516" s="37"/>
      <c r="Z516" s="37"/>
      <c r="AA516" s="37"/>
      <c r="AB516" s="37"/>
      <c r="AC516" s="37"/>
      <c r="AD516" s="37"/>
      <c r="AE516" s="37"/>
      <c r="AF516" s="37"/>
      <c r="AG516" s="37"/>
      <c r="AH516" s="37"/>
      <c r="AI516" s="37"/>
      <c r="AJ516" s="37"/>
    </row>
    <row r="517" spans="1:36">
      <c r="A517" s="265">
        <v>44083</v>
      </c>
      <c r="B517" s="115" t="s">
        <v>227</v>
      </c>
      <c r="C517" s="37">
        <v>880030578</v>
      </c>
      <c r="D517" s="115">
        <v>100007835152</v>
      </c>
      <c r="E517" s="115" t="s">
        <v>139</v>
      </c>
      <c r="F517" s="115" t="s">
        <v>147</v>
      </c>
      <c r="G517" s="115" t="s">
        <v>142</v>
      </c>
      <c r="H517" s="265">
        <v>44075</v>
      </c>
      <c r="I517" s="265"/>
      <c r="J517" s="265"/>
      <c r="K517" s="115"/>
      <c r="L517" s="115"/>
      <c r="M517" s="37"/>
      <c r="N517" s="115"/>
      <c r="O517" s="115" t="s">
        <v>811</v>
      </c>
      <c r="P517" s="115"/>
      <c r="Q517" s="265">
        <v>44083</v>
      </c>
      <c r="R517" s="37">
        <v>68.8</v>
      </c>
      <c r="S517" s="37"/>
      <c r="T517" s="37"/>
      <c r="U517" s="37"/>
      <c r="V517" s="37"/>
      <c r="W517" s="37"/>
      <c r="X517" s="37"/>
      <c r="Y517" s="37"/>
      <c r="Z517" s="37"/>
      <c r="AA517" s="37"/>
      <c r="AB517" s="37"/>
      <c r="AC517" s="37"/>
      <c r="AD517" s="37"/>
      <c r="AE517" s="37"/>
      <c r="AF517" s="37"/>
      <c r="AG517" s="37"/>
      <c r="AH517" s="37"/>
      <c r="AI517" s="37"/>
      <c r="AJ517" s="37"/>
    </row>
    <row r="518" spans="1:36">
      <c r="A518" s="782">
        <v>44103</v>
      </c>
      <c r="B518" s="115" t="s">
        <v>157</v>
      </c>
      <c r="C518" s="331">
        <v>882800926</v>
      </c>
      <c r="D518" s="510" t="s">
        <v>10326</v>
      </c>
      <c r="E518" s="115" t="s">
        <v>152</v>
      </c>
      <c r="F518" s="115" t="s">
        <v>140</v>
      </c>
      <c r="G518" s="115" t="s">
        <v>142</v>
      </c>
      <c r="H518" s="265"/>
      <c r="I518" s="265">
        <v>44103</v>
      </c>
      <c r="J518" s="265"/>
      <c r="K518" s="115" t="s">
        <v>142</v>
      </c>
      <c r="L518" s="115"/>
      <c r="M518" s="521">
        <f>99+76</f>
        <v>175</v>
      </c>
      <c r="N518" s="37"/>
      <c r="O518" s="680"/>
      <c r="P518" s="37"/>
      <c r="Q518" s="37"/>
      <c r="R518" s="37"/>
      <c r="S518" s="37"/>
      <c r="T518" s="37"/>
      <c r="U518" s="37"/>
      <c r="V518" s="37"/>
      <c r="W518" s="37"/>
      <c r="X518" s="37"/>
      <c r="Y518" s="37"/>
      <c r="Z518" s="37"/>
      <c r="AA518" s="37"/>
      <c r="AB518" s="37"/>
      <c r="AC518" s="37"/>
      <c r="AD518" s="37"/>
      <c r="AE518" s="37"/>
      <c r="AF518" s="37"/>
      <c r="AG518" s="37"/>
      <c r="AH518" s="37"/>
      <c r="AI518" s="37"/>
      <c r="AJ518" s="37"/>
    </row>
    <row r="519" spans="1:36">
      <c r="A519" s="265">
        <v>44081</v>
      </c>
      <c r="B519" s="115" t="s">
        <v>149</v>
      </c>
      <c r="C519" s="37">
        <v>882037837</v>
      </c>
      <c r="D519" s="785">
        <v>183874209</v>
      </c>
      <c r="E519" s="115" t="s">
        <v>139</v>
      </c>
      <c r="F519" s="115" t="s">
        <v>140</v>
      </c>
      <c r="G519" s="115" t="s">
        <v>168</v>
      </c>
      <c r="H519" s="37"/>
      <c r="I519" s="265">
        <v>44081</v>
      </c>
      <c r="J519" s="265">
        <v>44091</v>
      </c>
      <c r="K519" s="115" t="s">
        <v>168</v>
      </c>
      <c r="L519" s="115" t="s">
        <v>644</v>
      </c>
      <c r="M519" s="37">
        <v>180</v>
      </c>
      <c r="N519" s="37"/>
      <c r="O519" s="115" t="s">
        <v>2288</v>
      </c>
      <c r="P519" s="37"/>
      <c r="Q519" s="37"/>
      <c r="R519" s="37"/>
      <c r="S519" s="37"/>
      <c r="T519" s="37"/>
      <c r="U519" s="37"/>
      <c r="V519" s="37"/>
      <c r="W519" s="37"/>
      <c r="X519" s="37"/>
      <c r="Y519" s="37"/>
      <c r="Z519" s="37"/>
      <c r="AA519" s="37"/>
      <c r="AB519" s="37"/>
      <c r="AC519" s="37"/>
      <c r="AD519" s="37"/>
      <c r="AE519" s="37"/>
      <c r="AF519" s="37"/>
      <c r="AG519" s="37"/>
      <c r="AH519" s="37"/>
      <c r="AI519" s="37"/>
      <c r="AJ519" s="37"/>
    </row>
    <row r="520" spans="1:36">
      <c r="A520" s="265">
        <v>44083</v>
      </c>
      <c r="B520" s="115" t="s">
        <v>175</v>
      </c>
      <c r="C520" s="331">
        <v>881531105</v>
      </c>
      <c r="D520" s="37"/>
      <c r="E520" s="115" t="s">
        <v>139</v>
      </c>
      <c r="F520" s="115" t="s">
        <v>140</v>
      </c>
      <c r="G520" s="115" t="s">
        <v>168</v>
      </c>
      <c r="H520" s="37"/>
      <c r="I520" s="265">
        <v>44091</v>
      </c>
      <c r="J520" s="265"/>
      <c r="K520" s="115" t="s">
        <v>168</v>
      </c>
      <c r="L520" s="115"/>
      <c r="M520" s="37">
        <v>180</v>
      </c>
      <c r="N520" s="37"/>
      <c r="O520" s="115" t="s">
        <v>2232</v>
      </c>
      <c r="P520" s="37"/>
      <c r="Q520" s="37"/>
      <c r="R520" s="37"/>
      <c r="S520" s="37"/>
      <c r="T520" s="37"/>
      <c r="U520" s="37"/>
      <c r="V520" s="37"/>
      <c r="W520" s="37"/>
      <c r="X520" s="37"/>
      <c r="Y520" s="37"/>
      <c r="Z520" s="37"/>
      <c r="AA520" s="37"/>
      <c r="AB520" s="37"/>
      <c r="AC520" s="37"/>
      <c r="AD520" s="37"/>
      <c r="AE520" s="37"/>
      <c r="AF520" s="37"/>
      <c r="AG520" s="37"/>
      <c r="AH520" s="37"/>
      <c r="AI520" s="37"/>
      <c r="AJ520" s="37"/>
    </row>
    <row r="521" spans="1:36">
      <c r="A521" s="265">
        <v>44091</v>
      </c>
      <c r="B521" s="115" t="s">
        <v>157</v>
      </c>
      <c r="C521" s="331">
        <v>882345559</v>
      </c>
      <c r="D521" s="109" t="s">
        <v>5864</v>
      </c>
      <c r="E521" s="115" t="s">
        <v>139</v>
      </c>
      <c r="F521" s="115" t="s">
        <v>100</v>
      </c>
      <c r="G521" s="115"/>
      <c r="H521" s="37"/>
      <c r="I521" s="265">
        <v>44091</v>
      </c>
      <c r="J521" s="265"/>
      <c r="K521" s="115" t="s">
        <v>168</v>
      </c>
      <c r="L521" s="115"/>
      <c r="M521" s="37">
        <v>180</v>
      </c>
      <c r="N521" s="37"/>
      <c r="O521" s="115" t="s">
        <v>2232</v>
      </c>
      <c r="P521" s="37"/>
      <c r="Q521" s="37"/>
      <c r="R521" s="37"/>
      <c r="S521" s="37"/>
      <c r="T521" s="37"/>
      <c r="U521" s="37"/>
      <c r="V521" s="37"/>
      <c r="W521" s="37"/>
      <c r="X521" s="37"/>
      <c r="Y521" s="37"/>
      <c r="Z521" s="37"/>
      <c r="AA521" s="37"/>
      <c r="AB521" s="37"/>
      <c r="AC521" s="37"/>
      <c r="AD521" s="37"/>
      <c r="AE521" s="37"/>
      <c r="AF521" s="37"/>
      <c r="AG521" s="37"/>
      <c r="AH521" s="37"/>
      <c r="AI521" s="37"/>
      <c r="AJ521" s="37"/>
    </row>
    <row r="522" spans="1:36">
      <c r="A522" s="265">
        <v>44091</v>
      </c>
      <c r="B522" s="115" t="s">
        <v>138</v>
      </c>
      <c r="C522" s="331">
        <v>881849880</v>
      </c>
      <c r="D522" s="667"/>
      <c r="E522" s="115" t="s">
        <v>139</v>
      </c>
      <c r="F522" s="115" t="s">
        <v>140</v>
      </c>
      <c r="G522" s="115" t="s">
        <v>1049</v>
      </c>
      <c r="H522" s="265"/>
      <c r="I522" s="265">
        <v>44104</v>
      </c>
      <c r="J522" s="265">
        <v>44113</v>
      </c>
      <c r="K522" s="115" t="s">
        <v>200</v>
      </c>
      <c r="L522" s="115"/>
      <c r="M522" s="37">
        <v>180</v>
      </c>
      <c r="N522" s="37"/>
      <c r="O522" s="115" t="s">
        <v>10417</v>
      </c>
      <c r="P522" s="37"/>
      <c r="Q522" s="37"/>
      <c r="R522" s="37"/>
      <c r="S522" s="37"/>
      <c r="T522" s="37"/>
      <c r="U522" s="37"/>
      <c r="V522" s="37"/>
      <c r="W522" s="37"/>
      <c r="X522" s="37"/>
      <c r="Y522" s="37"/>
      <c r="Z522" s="37"/>
      <c r="AA522" s="37"/>
      <c r="AB522" s="37"/>
      <c r="AC522" s="37"/>
      <c r="AD522" s="37"/>
      <c r="AE522" s="37"/>
      <c r="AF522" s="37"/>
      <c r="AG522" s="37"/>
      <c r="AH522" s="37"/>
      <c r="AI522" s="37"/>
      <c r="AJ522" s="37"/>
    </row>
    <row r="523" spans="1:36">
      <c r="A523" s="265">
        <v>44091</v>
      </c>
      <c r="B523" s="115" t="s">
        <v>178</v>
      </c>
      <c r="C523" s="331">
        <v>881327835</v>
      </c>
      <c r="D523" s="667"/>
      <c r="E523" s="115" t="s">
        <v>139</v>
      </c>
      <c r="F523" s="115" t="s">
        <v>140</v>
      </c>
      <c r="G523" s="115" t="s">
        <v>168</v>
      </c>
      <c r="H523" s="265"/>
      <c r="I523" s="265">
        <v>44091</v>
      </c>
      <c r="J523" s="265"/>
      <c r="K523" s="115" t="s">
        <v>168</v>
      </c>
      <c r="L523" s="115"/>
      <c r="M523" s="37">
        <v>180</v>
      </c>
      <c r="N523" s="37"/>
      <c r="O523" s="115"/>
      <c r="P523" s="37"/>
      <c r="Q523" s="37"/>
      <c r="R523" s="37"/>
      <c r="S523" s="37"/>
      <c r="T523" s="37"/>
      <c r="U523" s="37"/>
      <c r="V523" s="37"/>
      <c r="W523" s="37"/>
      <c r="X523" s="37"/>
      <c r="Y523" s="37"/>
      <c r="Z523" s="37"/>
      <c r="AA523" s="37"/>
      <c r="AB523" s="37"/>
      <c r="AC523" s="37"/>
      <c r="AD523" s="37"/>
      <c r="AE523" s="37"/>
      <c r="AF523" s="37"/>
      <c r="AG523" s="37"/>
      <c r="AH523" s="37"/>
      <c r="AI523" s="37"/>
      <c r="AJ523" s="37"/>
    </row>
    <row r="524" spans="1:36">
      <c r="A524" s="265">
        <v>44076</v>
      </c>
      <c r="B524" s="115" t="s">
        <v>149</v>
      </c>
      <c r="C524" s="37">
        <v>880741529</v>
      </c>
      <c r="D524" s="115"/>
      <c r="E524" s="115" t="s">
        <v>139</v>
      </c>
      <c r="F524" s="115" t="s">
        <v>100</v>
      </c>
      <c r="G524" s="115" t="s">
        <v>148</v>
      </c>
      <c r="H524" s="37"/>
      <c r="I524" s="265">
        <v>44076</v>
      </c>
      <c r="J524" s="37"/>
      <c r="K524" s="115" t="s">
        <v>148</v>
      </c>
      <c r="L524" s="688">
        <v>200500</v>
      </c>
      <c r="M524" s="37">
        <v>181</v>
      </c>
      <c r="N524" s="115"/>
      <c r="O524" s="115" t="s">
        <v>10418</v>
      </c>
      <c r="P524" s="37"/>
      <c r="Q524" s="37"/>
      <c r="R524" s="37"/>
      <c r="S524" s="37"/>
      <c r="T524" s="37"/>
      <c r="U524" s="37"/>
      <c r="V524" s="37"/>
      <c r="W524" s="37"/>
      <c r="X524" s="37"/>
      <c r="Y524" s="37"/>
      <c r="Z524" s="37"/>
      <c r="AA524" s="37"/>
      <c r="AB524" s="37"/>
      <c r="AC524" s="37"/>
      <c r="AD524" s="37"/>
      <c r="AE524" s="37"/>
      <c r="AF524" s="37"/>
      <c r="AG524" s="37"/>
      <c r="AH524" s="37"/>
      <c r="AI524" s="37"/>
      <c r="AJ524" s="37"/>
    </row>
    <row r="525" spans="1:36">
      <c r="A525" s="265">
        <v>44083</v>
      </c>
      <c r="B525" s="115" t="s">
        <v>194</v>
      </c>
      <c r="C525" s="37">
        <v>881328962</v>
      </c>
      <c r="D525" s="115">
        <v>100006909259</v>
      </c>
      <c r="E525" s="115" t="s">
        <v>152</v>
      </c>
      <c r="F525" s="115" t="s">
        <v>140</v>
      </c>
      <c r="G525" s="115" t="s">
        <v>142</v>
      </c>
      <c r="H525" s="37"/>
      <c r="I525" s="265">
        <v>44083</v>
      </c>
      <c r="J525" s="265">
        <v>44084</v>
      </c>
      <c r="K525" s="115" t="s">
        <v>142</v>
      </c>
      <c r="L525" s="115"/>
      <c r="M525" s="37">
        <v>182.48</v>
      </c>
      <c r="N525" s="115"/>
      <c r="O525" s="115" t="s">
        <v>10271</v>
      </c>
      <c r="P525" s="115"/>
      <c r="Q525" s="37"/>
      <c r="R525" s="37"/>
      <c r="S525" s="37"/>
      <c r="T525" s="37"/>
      <c r="U525" s="37"/>
      <c r="V525" s="37"/>
      <c r="W525" s="37"/>
      <c r="X525" s="37"/>
      <c r="Y525" s="37"/>
      <c r="Z525" s="37"/>
      <c r="AA525" s="37"/>
      <c r="AB525" s="37"/>
      <c r="AC525" s="37"/>
      <c r="AD525" s="37"/>
      <c r="AE525" s="37"/>
      <c r="AF525" s="37"/>
      <c r="AG525" s="37"/>
      <c r="AH525" s="37"/>
      <c r="AI525" s="37"/>
      <c r="AJ525" s="37"/>
    </row>
    <row r="526" spans="1:36">
      <c r="A526" s="782">
        <v>44104</v>
      </c>
      <c r="B526" s="115" t="s">
        <v>157</v>
      </c>
      <c r="C526" s="331">
        <v>881392834</v>
      </c>
      <c r="D526" s="509" t="s">
        <v>10419</v>
      </c>
      <c r="E526" s="115" t="s">
        <v>139</v>
      </c>
      <c r="F526" s="115" t="s">
        <v>140</v>
      </c>
      <c r="G526" s="115" t="s">
        <v>190</v>
      </c>
      <c r="H526" s="265"/>
      <c r="I526" s="265">
        <v>44104</v>
      </c>
      <c r="J526" s="265"/>
      <c r="K526" s="115" t="s">
        <v>190</v>
      </c>
      <c r="L526" s="115"/>
      <c r="M526" s="521">
        <v>184</v>
      </c>
      <c r="N526" s="37"/>
      <c r="O526" s="680"/>
      <c r="P526" s="37"/>
      <c r="Q526" s="37"/>
      <c r="R526" s="37"/>
      <c r="S526" s="37"/>
      <c r="T526" s="37"/>
      <c r="U526" s="37"/>
      <c r="V526" s="37"/>
      <c r="W526" s="37"/>
      <c r="X526" s="37"/>
      <c r="Y526" s="37"/>
      <c r="Z526" s="37"/>
      <c r="AA526" s="37"/>
      <c r="AB526" s="37"/>
      <c r="AC526" s="37"/>
      <c r="AD526" s="37"/>
      <c r="AE526" s="37"/>
      <c r="AF526" s="37"/>
      <c r="AG526" s="37"/>
      <c r="AH526" s="37"/>
      <c r="AI526" s="37"/>
      <c r="AJ526" s="37"/>
    </row>
    <row r="527" spans="1:36">
      <c r="A527" s="265">
        <v>44084</v>
      </c>
      <c r="B527" s="115" t="s">
        <v>156</v>
      </c>
      <c r="C527" s="331">
        <v>882311088</v>
      </c>
      <c r="D527" s="37"/>
      <c r="E527" s="115" t="s">
        <v>139</v>
      </c>
      <c r="F527" s="115" t="s">
        <v>140</v>
      </c>
      <c r="G527" s="115"/>
      <c r="H527" s="37"/>
      <c r="I527" s="265"/>
      <c r="J527" s="265">
        <v>44099</v>
      </c>
      <c r="K527" s="37"/>
      <c r="L527" s="115"/>
      <c r="M527" s="37"/>
      <c r="N527" s="37"/>
      <c r="O527" s="115"/>
      <c r="P527" s="37"/>
      <c r="Q527" s="37"/>
      <c r="R527" s="37"/>
      <c r="S527" s="37"/>
      <c r="T527" s="37"/>
      <c r="U527" s="37"/>
      <c r="V527" s="37"/>
      <c r="W527" s="37"/>
      <c r="X527" s="37"/>
      <c r="Y527" s="37"/>
      <c r="Z527" s="37"/>
      <c r="AA527" s="37"/>
      <c r="AB527" s="37"/>
      <c r="AC527" s="37"/>
      <c r="AD527" s="37"/>
      <c r="AE527" s="37"/>
      <c r="AF527" s="37"/>
      <c r="AG527" s="37"/>
      <c r="AH527" s="37"/>
      <c r="AI527" s="37"/>
      <c r="AJ527" s="37"/>
    </row>
    <row r="528" spans="1:36">
      <c r="A528" s="265">
        <v>44089</v>
      </c>
      <c r="B528" s="115" t="s">
        <v>175</v>
      </c>
      <c r="C528" s="37">
        <v>881565407</v>
      </c>
      <c r="D528" s="109"/>
      <c r="E528" s="115" t="s">
        <v>152</v>
      </c>
      <c r="F528" s="115" t="s">
        <v>140</v>
      </c>
      <c r="G528" s="115" t="s">
        <v>182</v>
      </c>
      <c r="H528" s="37"/>
      <c r="I528" s="265">
        <v>44089</v>
      </c>
      <c r="J528" s="265"/>
      <c r="K528" s="115" t="s">
        <v>182</v>
      </c>
      <c r="L528" s="115"/>
      <c r="M528" s="37">
        <v>186</v>
      </c>
      <c r="N528" s="115" t="s">
        <v>37</v>
      </c>
      <c r="O528" s="115" t="s">
        <v>2231</v>
      </c>
      <c r="P528" s="37"/>
      <c r="Q528" s="37"/>
      <c r="R528" s="37"/>
      <c r="S528" s="37"/>
      <c r="T528" s="37"/>
      <c r="U528" s="37"/>
      <c r="V528" s="37"/>
      <c r="W528" s="37"/>
      <c r="X528" s="37"/>
      <c r="Y528" s="37"/>
      <c r="Z528" s="37"/>
      <c r="AA528" s="37"/>
      <c r="AB528" s="37"/>
      <c r="AC528" s="37"/>
      <c r="AD528" s="37"/>
      <c r="AE528" s="37"/>
      <c r="AF528" s="37"/>
      <c r="AG528" s="37"/>
      <c r="AH528" s="37"/>
      <c r="AI528" s="37"/>
      <c r="AJ528" s="37"/>
    </row>
    <row r="529" spans="1:36">
      <c r="A529" s="265">
        <v>44077</v>
      </c>
      <c r="B529" s="115" t="s">
        <v>178</v>
      </c>
      <c r="C529" s="37">
        <v>882353765</v>
      </c>
      <c r="D529" s="37"/>
      <c r="E529" s="115" t="s">
        <v>139</v>
      </c>
      <c r="F529" s="115" t="s">
        <v>140</v>
      </c>
      <c r="G529" s="115" t="s">
        <v>172</v>
      </c>
      <c r="H529" s="37"/>
      <c r="I529" s="265">
        <v>44077</v>
      </c>
      <c r="J529" s="265">
        <v>44078</v>
      </c>
      <c r="K529" s="115" t="s">
        <v>172</v>
      </c>
      <c r="L529" s="115" t="s">
        <v>544</v>
      </c>
      <c r="M529" s="37">
        <v>186</v>
      </c>
      <c r="N529" s="37"/>
      <c r="O529" s="37"/>
      <c r="P529" s="37"/>
      <c r="Q529" s="37"/>
      <c r="R529" s="37"/>
      <c r="S529" s="37"/>
      <c r="T529" s="37"/>
      <c r="U529" s="37"/>
      <c r="V529" s="37"/>
      <c r="W529" s="37"/>
      <c r="X529" s="37"/>
      <c r="Y529" s="37"/>
      <c r="Z529" s="37"/>
      <c r="AA529" s="37"/>
      <c r="AB529" s="37"/>
      <c r="AC529" s="37"/>
      <c r="AD529" s="37"/>
      <c r="AE529" s="37"/>
      <c r="AF529" s="37"/>
      <c r="AG529" s="37"/>
      <c r="AH529" s="37"/>
      <c r="AI529" s="37"/>
      <c r="AJ529" s="37"/>
    </row>
    <row r="530" spans="1:36">
      <c r="A530" s="265">
        <v>44084</v>
      </c>
      <c r="B530" s="115" t="s">
        <v>175</v>
      </c>
      <c r="C530" s="331">
        <v>881468286</v>
      </c>
      <c r="D530" s="37"/>
      <c r="E530" s="115" t="s">
        <v>139</v>
      </c>
      <c r="F530" s="115" t="s">
        <v>181</v>
      </c>
      <c r="G530" s="115" t="s">
        <v>142</v>
      </c>
      <c r="H530" s="37"/>
      <c r="I530" s="265"/>
      <c r="J530" s="265">
        <v>44094</v>
      </c>
      <c r="K530" s="37"/>
      <c r="L530" s="115"/>
      <c r="M530" s="37"/>
      <c r="N530" s="37"/>
      <c r="O530" s="115"/>
      <c r="P530" s="37"/>
      <c r="Q530" s="37"/>
      <c r="R530" s="37"/>
      <c r="S530" s="37"/>
      <c r="T530" s="37"/>
      <c r="U530" s="37"/>
      <c r="V530" s="37"/>
      <c r="W530" s="37"/>
      <c r="X530" s="37"/>
      <c r="Y530" s="37"/>
      <c r="Z530" s="37"/>
      <c r="AA530" s="37"/>
      <c r="AB530" s="37"/>
      <c r="AC530" s="37"/>
      <c r="AD530" s="37"/>
      <c r="AE530" s="37"/>
      <c r="AF530" s="37"/>
      <c r="AG530" s="37"/>
      <c r="AH530" s="37"/>
      <c r="AI530" s="37"/>
      <c r="AJ530" s="37"/>
    </row>
    <row r="531" spans="1:36">
      <c r="A531" s="782">
        <v>44103</v>
      </c>
      <c r="B531" s="115" t="s">
        <v>2235</v>
      </c>
      <c r="C531" s="331">
        <v>882662882</v>
      </c>
      <c r="D531" s="509" t="s">
        <v>10420</v>
      </c>
      <c r="E531" s="115" t="s">
        <v>139</v>
      </c>
      <c r="F531" s="115" t="s">
        <v>100</v>
      </c>
      <c r="G531" s="115"/>
      <c r="H531" s="265"/>
      <c r="I531" s="265">
        <v>44103</v>
      </c>
      <c r="J531" s="265"/>
      <c r="K531" s="115" t="s">
        <v>182</v>
      </c>
      <c r="L531" s="115"/>
      <c r="M531" s="521">
        <v>186</v>
      </c>
      <c r="N531" s="37"/>
      <c r="O531" s="680" t="s">
        <v>2239</v>
      </c>
      <c r="P531" s="37"/>
      <c r="Q531" s="37"/>
      <c r="R531" s="37"/>
      <c r="S531" s="37"/>
      <c r="T531" s="37"/>
      <c r="U531" s="37"/>
      <c r="V531" s="37"/>
      <c r="W531" s="37"/>
      <c r="X531" s="37"/>
      <c r="Y531" s="37"/>
      <c r="Z531" s="37"/>
      <c r="AA531" s="37"/>
      <c r="AB531" s="37"/>
      <c r="AC531" s="37"/>
      <c r="AD531" s="37"/>
      <c r="AE531" s="37"/>
      <c r="AF531" s="37"/>
      <c r="AG531" s="37"/>
      <c r="AH531" s="37"/>
      <c r="AI531" s="37"/>
      <c r="AJ531" s="37"/>
    </row>
    <row r="532" spans="1:36">
      <c r="A532" s="265">
        <v>44076</v>
      </c>
      <c r="B532" s="115" t="s">
        <v>156</v>
      </c>
      <c r="C532" s="37">
        <v>880038280</v>
      </c>
      <c r="D532" s="115"/>
      <c r="E532" s="115" t="s">
        <v>152</v>
      </c>
      <c r="F532" s="115" t="s">
        <v>140</v>
      </c>
      <c r="G532" s="115" t="s">
        <v>142</v>
      </c>
      <c r="H532" s="37"/>
      <c r="I532" s="265">
        <v>44084</v>
      </c>
      <c r="J532" s="265">
        <v>44089</v>
      </c>
      <c r="K532" s="115"/>
      <c r="L532" s="688"/>
      <c r="M532" s="37">
        <v>187.5</v>
      </c>
      <c r="N532" s="115"/>
      <c r="O532" s="115" t="s">
        <v>10421</v>
      </c>
      <c r="P532" s="37"/>
      <c r="Q532" s="37"/>
      <c r="R532" s="37"/>
      <c r="S532" s="37"/>
      <c r="T532" s="37"/>
      <c r="U532" s="37"/>
      <c r="V532" s="37"/>
      <c r="W532" s="37"/>
      <c r="X532" s="37"/>
      <c r="Y532" s="37"/>
      <c r="Z532" s="37"/>
      <c r="AA532" s="37"/>
      <c r="AB532" s="37"/>
      <c r="AC532" s="37"/>
      <c r="AD532" s="37"/>
      <c r="AE532" s="37"/>
      <c r="AF532" s="37"/>
      <c r="AG532" s="37"/>
      <c r="AH532" s="37"/>
      <c r="AI532" s="37"/>
      <c r="AJ532" s="37"/>
    </row>
    <row r="533" spans="1:36">
      <c r="A533" s="265">
        <v>44092</v>
      </c>
      <c r="B533" s="115" t="s">
        <v>175</v>
      </c>
      <c r="C533" s="37">
        <v>880986661</v>
      </c>
      <c r="D533" s="109"/>
      <c r="E533" s="115" t="s">
        <v>139</v>
      </c>
      <c r="F533" s="115" t="s">
        <v>100</v>
      </c>
      <c r="G533" s="115" t="s">
        <v>148</v>
      </c>
      <c r="H533" s="265"/>
      <c r="I533" s="265">
        <v>44092</v>
      </c>
      <c r="J533" s="265"/>
      <c r="K533" s="115" t="s">
        <v>148</v>
      </c>
      <c r="L533" s="115"/>
      <c r="M533" s="37">
        <v>192</v>
      </c>
      <c r="N533" s="37"/>
      <c r="O533" s="680" t="s">
        <v>2285</v>
      </c>
      <c r="P533" s="37"/>
      <c r="Q533" s="37"/>
      <c r="R533" s="37"/>
      <c r="S533" s="37"/>
      <c r="T533" s="37"/>
      <c r="U533" s="37"/>
      <c r="V533" s="37"/>
      <c r="W533" s="37"/>
      <c r="X533" s="37"/>
      <c r="Y533" s="37"/>
      <c r="Z533" s="37"/>
      <c r="AA533" s="37"/>
      <c r="AB533" s="37"/>
      <c r="AC533" s="37"/>
      <c r="AD533" s="37"/>
      <c r="AE533" s="37"/>
      <c r="AF533" s="37"/>
      <c r="AG533" s="37"/>
      <c r="AH533" s="37"/>
      <c r="AI533" s="37"/>
      <c r="AJ533" s="37"/>
    </row>
    <row r="534" spans="1:36">
      <c r="A534" s="265">
        <v>44088</v>
      </c>
      <c r="B534" s="115" t="s">
        <v>178</v>
      </c>
      <c r="C534" s="331">
        <v>880004655</v>
      </c>
      <c r="D534" s="109"/>
      <c r="E534" s="115" t="s">
        <v>152</v>
      </c>
      <c r="F534" s="115" t="s">
        <v>140</v>
      </c>
      <c r="G534" s="115" t="s">
        <v>142</v>
      </c>
      <c r="H534" s="37"/>
      <c r="I534" s="265">
        <v>44088</v>
      </c>
      <c r="J534" s="265"/>
      <c r="K534" s="115" t="s">
        <v>142</v>
      </c>
      <c r="L534" s="115"/>
      <c r="M534" s="37">
        <v>192.5</v>
      </c>
      <c r="N534" s="37"/>
      <c r="O534" s="115" t="s">
        <v>10422</v>
      </c>
      <c r="P534" s="37"/>
      <c r="Q534" s="37"/>
      <c r="R534" s="37"/>
      <c r="S534" s="37"/>
      <c r="T534" s="37"/>
      <c r="U534" s="37"/>
      <c r="V534" s="37"/>
      <c r="W534" s="37"/>
      <c r="X534" s="37"/>
      <c r="Y534" s="37"/>
      <c r="Z534" s="37"/>
      <c r="AA534" s="37"/>
      <c r="AB534" s="37"/>
      <c r="AC534" s="37"/>
      <c r="AD534" s="37"/>
      <c r="AE534" s="37"/>
      <c r="AF534" s="37"/>
      <c r="AG534" s="37"/>
      <c r="AH534" s="37"/>
      <c r="AI534" s="37"/>
      <c r="AJ534" s="37"/>
    </row>
    <row r="535" spans="1:36">
      <c r="A535" s="782">
        <v>44104</v>
      </c>
      <c r="B535" s="115" t="s">
        <v>157</v>
      </c>
      <c r="C535" s="331">
        <v>880043951</v>
      </c>
      <c r="D535" s="509" t="s">
        <v>10423</v>
      </c>
      <c r="E535" s="115" t="s">
        <v>139</v>
      </c>
      <c r="F535" s="115"/>
      <c r="G535" s="115" t="s">
        <v>142</v>
      </c>
      <c r="H535" s="265"/>
      <c r="I535" s="265">
        <v>44104</v>
      </c>
      <c r="J535" s="265"/>
      <c r="K535" s="115" t="s">
        <v>142</v>
      </c>
      <c r="L535" s="115"/>
      <c r="M535" s="521">
        <v>193</v>
      </c>
      <c r="N535" s="37"/>
      <c r="O535" s="680" t="s">
        <v>2270</v>
      </c>
      <c r="P535" s="37"/>
      <c r="Q535" s="37"/>
      <c r="R535" s="37"/>
      <c r="S535" s="37"/>
      <c r="T535" s="37"/>
      <c r="U535" s="37"/>
      <c r="V535" s="37"/>
      <c r="W535" s="37"/>
      <c r="X535" s="37"/>
      <c r="Y535" s="37"/>
      <c r="Z535" s="37"/>
      <c r="AA535" s="37"/>
      <c r="AB535" s="37"/>
      <c r="AC535" s="37"/>
      <c r="AD535" s="37"/>
      <c r="AE535" s="37"/>
      <c r="AF535" s="37"/>
      <c r="AG535" s="37"/>
      <c r="AH535" s="37"/>
      <c r="AI535" s="37"/>
      <c r="AJ535" s="37"/>
    </row>
    <row r="536" spans="1:36">
      <c r="A536" s="265">
        <v>44104</v>
      </c>
      <c r="B536" s="115" t="s">
        <v>146</v>
      </c>
      <c r="C536" s="37">
        <v>881640234</v>
      </c>
      <c r="D536" s="109" t="s">
        <v>3089</v>
      </c>
      <c r="E536" s="115" t="s">
        <v>139</v>
      </c>
      <c r="F536" s="115" t="s">
        <v>458</v>
      </c>
      <c r="G536" s="115"/>
      <c r="H536" s="37"/>
      <c r="I536" s="265">
        <v>44104</v>
      </c>
      <c r="J536" s="37"/>
      <c r="K536" s="115" t="s">
        <v>190</v>
      </c>
      <c r="L536" s="37"/>
      <c r="M536" s="37">
        <v>194</v>
      </c>
      <c r="N536" s="37"/>
      <c r="O536" s="618" t="s">
        <v>10321</v>
      </c>
      <c r="P536" s="37"/>
      <c r="Q536" s="687"/>
      <c r="R536" s="37"/>
      <c r="S536" s="37"/>
      <c r="T536" s="37"/>
      <c r="U536" s="37"/>
      <c r="V536" s="37"/>
      <c r="W536" s="37"/>
      <c r="X536" s="37"/>
      <c r="Y536" s="37"/>
      <c r="Z536" s="37"/>
      <c r="AA536" s="37"/>
      <c r="AB536" s="37"/>
      <c r="AC536" s="37"/>
      <c r="AD536" s="37"/>
      <c r="AE536" s="37"/>
      <c r="AF536" s="37"/>
      <c r="AG536" s="37"/>
      <c r="AH536" s="37"/>
      <c r="AI536" s="37"/>
      <c r="AJ536" s="37"/>
    </row>
    <row r="537" spans="1:36">
      <c r="A537" s="782">
        <v>44104</v>
      </c>
      <c r="B537" s="115" t="s">
        <v>194</v>
      </c>
      <c r="C537" s="331">
        <v>881411009</v>
      </c>
      <c r="D537" s="509" t="s">
        <v>4799</v>
      </c>
      <c r="E537" s="115" t="s">
        <v>139</v>
      </c>
      <c r="F537" s="115" t="s">
        <v>140</v>
      </c>
      <c r="G537" s="115" t="s">
        <v>142</v>
      </c>
      <c r="H537" s="265">
        <v>44103</v>
      </c>
      <c r="I537" s="265">
        <v>44104</v>
      </c>
      <c r="J537" s="265">
        <v>44118</v>
      </c>
      <c r="K537" s="115" t="s">
        <v>142</v>
      </c>
      <c r="L537" s="115"/>
      <c r="M537" s="521">
        <v>194</v>
      </c>
      <c r="N537" s="37"/>
      <c r="O537" s="680" t="s">
        <v>10321</v>
      </c>
      <c r="P537" s="37"/>
      <c r="Q537" s="37"/>
      <c r="R537" s="37"/>
      <c r="S537" s="37"/>
      <c r="T537" s="37"/>
      <c r="U537" s="37"/>
      <c r="V537" s="37"/>
      <c r="W537" s="37"/>
      <c r="X537" s="37"/>
      <c r="Y537" s="37"/>
      <c r="Z537" s="37"/>
      <c r="AA537" s="37"/>
      <c r="AB537" s="37"/>
      <c r="AC537" s="37"/>
      <c r="AD537" s="37"/>
      <c r="AE537" s="37"/>
      <c r="AF537" s="37"/>
      <c r="AG537" s="37"/>
      <c r="AH537" s="37"/>
      <c r="AI537" s="37"/>
      <c r="AJ537" s="37"/>
    </row>
    <row r="538" spans="1:36">
      <c r="A538" s="782">
        <v>44104</v>
      </c>
      <c r="B538" s="115" t="s">
        <v>154</v>
      </c>
      <c r="C538" s="331">
        <v>881351004</v>
      </c>
      <c r="D538" s="509" t="s">
        <v>10424</v>
      </c>
      <c r="E538" s="115" t="s">
        <v>139</v>
      </c>
      <c r="F538" s="115" t="s">
        <v>140</v>
      </c>
      <c r="G538" s="115"/>
      <c r="H538" s="265"/>
      <c r="I538" s="265">
        <v>44104</v>
      </c>
      <c r="J538" s="265"/>
      <c r="K538" s="115" t="s">
        <v>10425</v>
      </c>
      <c r="L538" s="115"/>
      <c r="M538" s="521">
        <v>198</v>
      </c>
      <c r="N538" s="37"/>
      <c r="O538" s="680" t="s">
        <v>10321</v>
      </c>
      <c r="P538" s="37"/>
      <c r="Q538" s="37"/>
      <c r="R538" s="37"/>
      <c r="S538" s="37"/>
      <c r="T538" s="37"/>
      <c r="U538" s="37"/>
      <c r="V538" s="37"/>
      <c r="W538" s="37"/>
      <c r="X538" s="37"/>
      <c r="Y538" s="37"/>
      <c r="Z538" s="37"/>
      <c r="AA538" s="37"/>
      <c r="AB538" s="37"/>
      <c r="AC538" s="37"/>
      <c r="AD538" s="37"/>
      <c r="AE538" s="37"/>
      <c r="AF538" s="37"/>
      <c r="AG538" s="37"/>
      <c r="AH538" s="37"/>
      <c r="AI538" s="37"/>
      <c r="AJ538" s="37"/>
    </row>
    <row r="539" spans="1:36">
      <c r="A539" s="265">
        <v>44083</v>
      </c>
      <c r="B539" s="115" t="s">
        <v>227</v>
      </c>
      <c r="C539" s="37">
        <v>881331122</v>
      </c>
      <c r="D539" s="115">
        <v>100011481263</v>
      </c>
      <c r="E539" s="115" t="s">
        <v>139</v>
      </c>
      <c r="F539" s="115" t="s">
        <v>140</v>
      </c>
      <c r="G539" s="115" t="s">
        <v>10426</v>
      </c>
      <c r="H539" s="265">
        <v>44083</v>
      </c>
      <c r="I539" s="265">
        <v>44083</v>
      </c>
      <c r="J539" s="265"/>
      <c r="K539" s="115" t="s">
        <v>10426</v>
      </c>
      <c r="L539" s="115"/>
      <c r="M539" s="37">
        <v>201</v>
      </c>
      <c r="N539" s="115"/>
      <c r="O539" s="115" t="s">
        <v>10331</v>
      </c>
      <c r="P539" s="115"/>
      <c r="Q539" s="37"/>
      <c r="R539" s="37"/>
      <c r="S539" s="37"/>
      <c r="T539" s="37"/>
      <c r="U539" s="37"/>
      <c r="V539" s="37"/>
      <c r="W539" s="37"/>
      <c r="X539" s="37"/>
      <c r="Y539" s="37"/>
      <c r="Z539" s="37"/>
      <c r="AA539" s="37"/>
      <c r="AB539" s="37"/>
      <c r="AC539" s="37"/>
      <c r="AD539" s="37"/>
      <c r="AE539" s="37"/>
      <c r="AF539" s="37"/>
      <c r="AG539" s="37"/>
      <c r="AH539" s="37"/>
      <c r="AI539" s="37"/>
      <c r="AJ539" s="37"/>
    </row>
    <row r="540" spans="1:36">
      <c r="A540" s="265">
        <v>44088</v>
      </c>
      <c r="B540" s="115" t="s">
        <v>149</v>
      </c>
      <c r="C540" s="331">
        <v>881713776</v>
      </c>
      <c r="D540" s="109" t="s">
        <v>10427</v>
      </c>
      <c r="E540" s="115" t="s">
        <v>152</v>
      </c>
      <c r="F540" s="115" t="s">
        <v>140</v>
      </c>
      <c r="G540" s="115" t="s">
        <v>199</v>
      </c>
      <c r="H540" s="37"/>
      <c r="I540" s="265">
        <v>44088</v>
      </c>
      <c r="J540" s="265">
        <v>44098</v>
      </c>
      <c r="K540" s="115" t="s">
        <v>199</v>
      </c>
      <c r="L540" s="115"/>
      <c r="M540" s="37">
        <v>202</v>
      </c>
      <c r="N540" s="37"/>
      <c r="O540" s="115" t="s">
        <v>10428</v>
      </c>
      <c r="P540" s="37"/>
      <c r="Q540" s="37"/>
      <c r="R540" s="37"/>
      <c r="S540" s="37"/>
      <c r="T540" s="37"/>
      <c r="U540" s="37"/>
      <c r="V540" s="37"/>
      <c r="W540" s="37"/>
      <c r="X540" s="37"/>
      <c r="Y540" s="37"/>
      <c r="Z540" s="37"/>
      <c r="AA540" s="37"/>
      <c r="AB540" s="37"/>
      <c r="AC540" s="37"/>
      <c r="AD540" s="37"/>
      <c r="AE540" s="37"/>
      <c r="AF540" s="37"/>
      <c r="AG540" s="37"/>
      <c r="AH540" s="37"/>
      <c r="AI540" s="37"/>
      <c r="AJ540" s="37"/>
    </row>
    <row r="541" spans="1:36">
      <c r="A541" s="265">
        <v>44078</v>
      </c>
      <c r="B541" s="115" t="s">
        <v>156</v>
      </c>
      <c r="C541" s="37">
        <v>880906909</v>
      </c>
      <c r="D541" s="667" t="s">
        <v>4560</v>
      </c>
      <c r="E541" s="115" t="s">
        <v>152</v>
      </c>
      <c r="F541" s="115" t="s">
        <v>140</v>
      </c>
      <c r="G541" s="115" t="s">
        <v>163</v>
      </c>
      <c r="H541" s="37"/>
      <c r="I541" s="265">
        <v>44084</v>
      </c>
      <c r="J541" s="265">
        <v>44089</v>
      </c>
      <c r="K541" s="37"/>
      <c r="L541" s="115"/>
      <c r="M541" s="37">
        <v>206.41</v>
      </c>
      <c r="N541" s="37"/>
      <c r="O541" s="664" t="s">
        <v>10421</v>
      </c>
      <c r="P541" s="37"/>
      <c r="Q541" s="37"/>
      <c r="R541" s="37"/>
      <c r="S541" s="37"/>
      <c r="T541" s="37"/>
      <c r="U541" s="37"/>
      <c r="V541" s="37"/>
      <c r="W541" s="37"/>
      <c r="X541" s="37"/>
      <c r="Y541" s="37"/>
      <c r="Z541" s="37"/>
      <c r="AA541" s="37"/>
      <c r="AB541" s="37"/>
      <c r="AC541" s="37"/>
      <c r="AD541" s="37"/>
      <c r="AE541" s="37"/>
      <c r="AF541" s="37"/>
      <c r="AG541" s="37"/>
      <c r="AH541" s="37"/>
      <c r="AI541" s="37"/>
      <c r="AJ541" s="37"/>
    </row>
    <row r="542" spans="1:36">
      <c r="A542" s="265">
        <v>44091</v>
      </c>
      <c r="B542" s="115" t="s">
        <v>138</v>
      </c>
      <c r="C542" s="331">
        <v>880044483</v>
      </c>
      <c r="D542" s="781"/>
      <c r="E542" s="115" t="s">
        <v>139</v>
      </c>
      <c r="F542" s="115" t="s">
        <v>140</v>
      </c>
      <c r="G542" s="115" t="s">
        <v>309</v>
      </c>
      <c r="H542" s="265"/>
      <c r="I542" s="265">
        <v>44091</v>
      </c>
      <c r="J542" s="265">
        <v>44103</v>
      </c>
      <c r="K542" s="115" t="s">
        <v>309</v>
      </c>
      <c r="L542" s="115"/>
      <c r="M542" s="37">
        <v>211.5</v>
      </c>
      <c r="N542" s="37"/>
      <c r="O542" s="115" t="s">
        <v>2285</v>
      </c>
      <c r="P542" s="37"/>
      <c r="Q542" s="37"/>
      <c r="R542" s="37"/>
      <c r="S542" s="37"/>
      <c r="T542" s="37"/>
      <c r="U542" s="37"/>
      <c r="V542" s="37"/>
      <c r="W542" s="37"/>
      <c r="X542" s="37"/>
      <c r="Y542" s="37"/>
      <c r="Z542" s="37"/>
      <c r="AA542" s="37"/>
      <c r="AB542" s="37"/>
      <c r="AC542" s="37"/>
      <c r="AD542" s="37"/>
      <c r="AE542" s="37"/>
      <c r="AF542" s="37"/>
      <c r="AG542" s="37"/>
      <c r="AH542" s="37"/>
      <c r="AI542" s="37"/>
      <c r="AJ542" s="37"/>
    </row>
    <row r="543" spans="1:36">
      <c r="A543" s="782">
        <v>44101</v>
      </c>
      <c r="B543" s="115" t="s">
        <v>227</v>
      </c>
      <c r="C543" s="331">
        <v>880028021</v>
      </c>
      <c r="D543" s="513" t="s">
        <v>10429</v>
      </c>
      <c r="E543" s="115" t="s">
        <v>152</v>
      </c>
      <c r="F543" s="115" t="s">
        <v>140</v>
      </c>
      <c r="G543" s="624" t="s">
        <v>142</v>
      </c>
      <c r="H543" s="265">
        <v>44084</v>
      </c>
      <c r="I543" s="265">
        <v>44101</v>
      </c>
      <c r="J543" s="265"/>
      <c r="K543" s="624" t="s">
        <v>142</v>
      </c>
      <c r="L543" s="115"/>
      <c r="M543" s="521">
        <v>214.5</v>
      </c>
      <c r="N543" s="37"/>
      <c r="O543" s="680" t="s">
        <v>10430</v>
      </c>
      <c r="P543" s="37"/>
      <c r="Q543" s="278" t="s">
        <v>10431</v>
      </c>
      <c r="R543" s="37">
        <v>493</v>
      </c>
      <c r="S543" s="37"/>
      <c r="T543" s="37"/>
      <c r="U543" s="37"/>
      <c r="V543" s="37"/>
      <c r="W543" s="37"/>
      <c r="X543" s="37"/>
      <c r="Y543" s="37"/>
      <c r="Z543" s="37"/>
      <c r="AA543" s="37"/>
      <c r="AB543" s="37"/>
      <c r="AC543" s="37"/>
      <c r="AD543" s="37"/>
      <c r="AE543" s="37"/>
      <c r="AF543" s="37"/>
      <c r="AG543" s="37"/>
      <c r="AH543" s="37"/>
      <c r="AI543" s="37"/>
      <c r="AJ543" s="37"/>
    </row>
    <row r="544" spans="1:36">
      <c r="A544" s="782">
        <v>44102</v>
      </c>
      <c r="B544" s="115" t="s">
        <v>194</v>
      </c>
      <c r="C544" s="331">
        <v>881352797</v>
      </c>
      <c r="D544" s="509" t="s">
        <v>3034</v>
      </c>
      <c r="E544" s="115" t="s">
        <v>152</v>
      </c>
      <c r="F544" s="115" t="s">
        <v>140</v>
      </c>
      <c r="G544" s="624" t="s">
        <v>142</v>
      </c>
      <c r="H544" s="265">
        <v>44090</v>
      </c>
      <c r="I544" s="265">
        <v>44102</v>
      </c>
      <c r="J544" s="265">
        <v>44104</v>
      </c>
      <c r="K544" s="624" t="s">
        <v>142</v>
      </c>
      <c r="L544" s="115"/>
      <c r="M544" s="521">
        <v>215</v>
      </c>
      <c r="N544" s="37"/>
      <c r="O544" s="680" t="s">
        <v>2303</v>
      </c>
      <c r="P544" s="37"/>
      <c r="Q544" s="37"/>
      <c r="R544" s="37"/>
      <c r="S544" s="37"/>
      <c r="T544" s="37"/>
      <c r="U544" s="37"/>
      <c r="V544" s="37"/>
      <c r="W544" s="37"/>
      <c r="X544" s="37"/>
      <c r="Y544" s="37"/>
      <c r="Z544" s="37"/>
      <c r="AA544" s="37"/>
      <c r="AB544" s="37"/>
      <c r="AC544" s="37"/>
      <c r="AD544" s="37"/>
      <c r="AE544" s="37"/>
      <c r="AF544" s="37"/>
      <c r="AG544" s="37"/>
      <c r="AH544" s="37"/>
      <c r="AI544" s="37"/>
      <c r="AJ544" s="37"/>
    </row>
    <row r="545" spans="1:36">
      <c r="A545" s="265">
        <v>44084</v>
      </c>
      <c r="B545" s="115" t="s">
        <v>138</v>
      </c>
      <c r="C545" s="331">
        <v>882274792</v>
      </c>
      <c r="D545" s="37"/>
      <c r="E545" s="115" t="s">
        <v>139</v>
      </c>
      <c r="F545" s="115" t="s">
        <v>140</v>
      </c>
      <c r="G545" s="115" t="s">
        <v>142</v>
      </c>
      <c r="H545" s="37"/>
      <c r="I545" s="265"/>
      <c r="J545" s="265">
        <v>44098</v>
      </c>
      <c r="K545" s="115"/>
      <c r="L545" s="115"/>
      <c r="M545" s="37"/>
      <c r="N545" s="37"/>
      <c r="O545" s="115" t="s">
        <v>160</v>
      </c>
      <c r="P545" s="37"/>
      <c r="Q545" s="37"/>
      <c r="R545" s="37"/>
      <c r="S545" s="37"/>
      <c r="T545" s="37"/>
      <c r="U545" s="37"/>
      <c r="V545" s="37"/>
      <c r="W545" s="37"/>
      <c r="X545" s="37"/>
      <c r="Y545" s="37"/>
      <c r="Z545" s="37"/>
      <c r="AA545" s="37"/>
      <c r="AB545" s="37"/>
      <c r="AC545" s="37"/>
      <c r="AD545" s="37"/>
      <c r="AE545" s="37"/>
      <c r="AF545" s="37"/>
      <c r="AG545" s="37"/>
      <c r="AH545" s="37"/>
      <c r="AI545" s="37"/>
      <c r="AJ545" s="37"/>
    </row>
    <row r="546" spans="1:36">
      <c r="A546" s="265">
        <v>44083</v>
      </c>
      <c r="B546" s="115" t="s">
        <v>194</v>
      </c>
      <c r="C546" s="37">
        <v>881362370</v>
      </c>
      <c r="D546" s="115">
        <v>100011637379</v>
      </c>
      <c r="E546" s="115" t="s">
        <v>152</v>
      </c>
      <c r="F546" s="115" t="s">
        <v>140</v>
      </c>
      <c r="G546" s="115" t="s">
        <v>181</v>
      </c>
      <c r="H546" s="265">
        <v>44082</v>
      </c>
      <c r="I546" s="265">
        <v>44083</v>
      </c>
      <c r="J546" s="265">
        <v>44096</v>
      </c>
      <c r="K546" s="115" t="s">
        <v>181</v>
      </c>
      <c r="L546" s="115"/>
      <c r="M546" s="37">
        <v>217.5</v>
      </c>
      <c r="N546" s="115"/>
      <c r="O546" s="115" t="s">
        <v>10271</v>
      </c>
      <c r="P546" s="115"/>
      <c r="Q546" s="37"/>
      <c r="R546" s="37"/>
      <c r="S546" s="37"/>
      <c r="T546" s="37"/>
      <c r="U546" s="37"/>
      <c r="V546" s="37"/>
      <c r="W546" s="37"/>
      <c r="X546" s="37"/>
      <c r="Y546" s="37"/>
      <c r="Z546" s="37"/>
      <c r="AA546" s="37"/>
      <c r="AB546" s="37"/>
      <c r="AC546" s="37"/>
      <c r="AD546" s="37"/>
      <c r="AE546" s="37"/>
      <c r="AF546" s="37"/>
      <c r="AG546" s="37"/>
      <c r="AH546" s="37"/>
      <c r="AI546" s="37"/>
      <c r="AJ546" s="37"/>
    </row>
    <row r="547" spans="1:36">
      <c r="A547" s="265">
        <v>44083</v>
      </c>
      <c r="B547" s="115" t="s">
        <v>227</v>
      </c>
      <c r="C547" s="37">
        <v>882372728</v>
      </c>
      <c r="D547" s="115">
        <v>100006369944</v>
      </c>
      <c r="E547" s="115" t="s">
        <v>139</v>
      </c>
      <c r="F547" s="115" t="s">
        <v>424</v>
      </c>
      <c r="G547" s="115" t="s">
        <v>142</v>
      </c>
      <c r="H547" s="265">
        <v>44071</v>
      </c>
      <c r="I547" s="265">
        <v>44083</v>
      </c>
      <c r="J547" s="265"/>
      <c r="K547" s="115" t="s">
        <v>199</v>
      </c>
      <c r="L547" s="115"/>
      <c r="M547" s="37">
        <v>222.89</v>
      </c>
      <c r="N547" s="115"/>
      <c r="O547" s="115" t="s">
        <v>10432</v>
      </c>
      <c r="P547" s="115"/>
      <c r="Q547" s="37"/>
      <c r="R547" s="37"/>
      <c r="S547" s="37"/>
      <c r="T547" s="37"/>
      <c r="U547" s="37"/>
      <c r="V547" s="37"/>
      <c r="W547" s="37"/>
      <c r="X547" s="37"/>
      <c r="Y547" s="37"/>
      <c r="Z547" s="37"/>
      <c r="AA547" s="37"/>
      <c r="AB547" s="37"/>
      <c r="AC547" s="37"/>
      <c r="AD547" s="37"/>
      <c r="AE547" s="37"/>
      <c r="AF547" s="37"/>
      <c r="AG547" s="37"/>
      <c r="AH547" s="37"/>
      <c r="AI547" s="37"/>
      <c r="AJ547" s="37"/>
    </row>
    <row r="548" spans="1:36">
      <c r="A548" s="265">
        <v>44078</v>
      </c>
      <c r="B548" s="115" t="s">
        <v>156</v>
      </c>
      <c r="C548" s="37">
        <v>880906909</v>
      </c>
      <c r="D548" s="517" t="s">
        <v>4560</v>
      </c>
      <c r="E548" s="115" t="s">
        <v>152</v>
      </c>
      <c r="F548" s="115" t="s">
        <v>140</v>
      </c>
      <c r="G548" s="115" t="s">
        <v>163</v>
      </c>
      <c r="H548" s="37"/>
      <c r="I548" s="265">
        <v>44098</v>
      </c>
      <c r="J548" s="265">
        <v>44104</v>
      </c>
      <c r="K548" s="37"/>
      <c r="L548" s="115"/>
      <c r="M548" s="37">
        <v>224.53</v>
      </c>
      <c r="N548" s="37"/>
      <c r="O548" s="664"/>
      <c r="P548" s="37"/>
      <c r="Q548" s="37"/>
      <c r="R548" s="37"/>
      <c r="S548" s="37"/>
      <c r="T548" s="37"/>
      <c r="U548" s="37"/>
      <c r="V548" s="37"/>
      <c r="W548" s="37"/>
      <c r="X548" s="37"/>
      <c r="Y548" s="37"/>
      <c r="Z548" s="37"/>
      <c r="AA548" s="37"/>
      <c r="AB548" s="37"/>
      <c r="AC548" s="37"/>
      <c r="AD548" s="37"/>
      <c r="AE548" s="37"/>
      <c r="AF548" s="37"/>
      <c r="AG548" s="37"/>
      <c r="AH548" s="37"/>
      <c r="AI548" s="37"/>
      <c r="AJ548" s="37"/>
    </row>
    <row r="549" spans="1:36">
      <c r="A549" s="265">
        <v>44083</v>
      </c>
      <c r="B549" s="115" t="s">
        <v>175</v>
      </c>
      <c r="C549" s="331">
        <v>881531105</v>
      </c>
      <c r="D549" s="37"/>
      <c r="E549" s="115" t="s">
        <v>139</v>
      </c>
      <c r="F549" s="115" t="s">
        <v>140</v>
      </c>
      <c r="G549" s="115" t="s">
        <v>168</v>
      </c>
      <c r="H549" s="37"/>
      <c r="I549" s="265">
        <v>44085</v>
      </c>
      <c r="J549" s="265"/>
      <c r="K549" s="115" t="s">
        <v>168</v>
      </c>
      <c r="L549" s="115"/>
      <c r="M549" s="37">
        <v>225</v>
      </c>
      <c r="N549" s="37"/>
      <c r="O549" s="115"/>
      <c r="P549" s="37"/>
      <c r="Q549" s="37"/>
      <c r="R549" s="37"/>
      <c r="S549" s="37"/>
      <c r="T549" s="37"/>
      <c r="U549" s="37"/>
      <c r="V549" s="37"/>
      <c r="W549" s="37"/>
      <c r="X549" s="37"/>
      <c r="Y549" s="37"/>
      <c r="Z549" s="37"/>
      <c r="AA549" s="37"/>
      <c r="AB549" s="37"/>
      <c r="AC549" s="37"/>
      <c r="AD549" s="37"/>
      <c r="AE549" s="37"/>
      <c r="AF549" s="37"/>
      <c r="AG549" s="37"/>
      <c r="AH549" s="37"/>
      <c r="AI549" s="37"/>
      <c r="AJ549" s="37"/>
    </row>
    <row r="550" spans="1:36">
      <c r="A550" s="265">
        <v>44098</v>
      </c>
      <c r="B550" s="115" t="s">
        <v>178</v>
      </c>
      <c r="C550" s="331">
        <v>880004655</v>
      </c>
      <c r="D550" s="527"/>
      <c r="E550" s="115" t="s">
        <v>139</v>
      </c>
      <c r="F550" s="115" t="s">
        <v>140</v>
      </c>
      <c r="G550" s="115" t="s">
        <v>142</v>
      </c>
      <c r="H550" s="265"/>
      <c r="I550" s="265">
        <v>44098</v>
      </c>
      <c r="J550" s="265"/>
      <c r="K550" s="115" t="s">
        <v>142</v>
      </c>
      <c r="L550" s="115"/>
      <c r="M550" s="37">
        <v>225</v>
      </c>
      <c r="N550" s="278" t="s">
        <v>37</v>
      </c>
      <c r="O550" s="680" t="s">
        <v>10312</v>
      </c>
      <c r="P550" s="37"/>
      <c r="Q550" s="37"/>
      <c r="R550" s="37"/>
      <c r="S550" s="37"/>
      <c r="T550" s="37"/>
      <c r="U550" s="37"/>
      <c r="V550" s="37"/>
      <c r="W550" s="37"/>
      <c r="X550" s="37"/>
      <c r="Y550" s="37"/>
      <c r="Z550" s="37"/>
      <c r="AA550" s="37"/>
      <c r="AB550" s="37"/>
      <c r="AC550" s="37"/>
      <c r="AD550" s="37"/>
      <c r="AE550" s="37"/>
      <c r="AF550" s="37"/>
      <c r="AG550" s="37"/>
      <c r="AH550" s="37"/>
      <c r="AI550" s="37"/>
      <c r="AJ550" s="37"/>
    </row>
    <row r="551" spans="1:36">
      <c r="A551" s="782">
        <v>44103</v>
      </c>
      <c r="B551" s="115" t="s">
        <v>178</v>
      </c>
      <c r="C551" s="331">
        <v>880842753</v>
      </c>
      <c r="D551" s="509"/>
      <c r="E551" s="115" t="s">
        <v>139</v>
      </c>
      <c r="F551" s="115" t="s">
        <v>140</v>
      </c>
      <c r="G551" s="115" t="s">
        <v>148</v>
      </c>
      <c r="H551" s="265"/>
      <c r="I551" s="265">
        <v>44103</v>
      </c>
      <c r="J551" s="265"/>
      <c r="K551" s="115" t="s">
        <v>148</v>
      </c>
      <c r="L551" s="115"/>
      <c r="M551" s="521">
        <v>230</v>
      </c>
      <c r="N551" s="37"/>
      <c r="O551" s="680"/>
      <c r="P551" s="37"/>
      <c r="Q551" s="37"/>
      <c r="R551" s="37"/>
      <c r="S551" s="37"/>
      <c r="T551" s="37"/>
      <c r="U551" s="37"/>
      <c r="V551" s="37"/>
      <c r="W551" s="37"/>
      <c r="X551" s="37"/>
      <c r="Y551" s="37"/>
      <c r="Z551" s="37"/>
      <c r="AA551" s="37"/>
      <c r="AB551" s="37"/>
      <c r="AC551" s="37"/>
      <c r="AD551" s="37"/>
      <c r="AE551" s="37"/>
      <c r="AF551" s="37"/>
      <c r="AG551" s="37"/>
      <c r="AH551" s="37"/>
      <c r="AI551" s="37"/>
      <c r="AJ551" s="37"/>
    </row>
    <row r="552" spans="1:36">
      <c r="A552" s="265">
        <v>44098</v>
      </c>
      <c r="B552" s="115" t="s">
        <v>149</v>
      </c>
      <c r="C552" s="331">
        <v>881587782</v>
      </c>
      <c r="D552" s="517" t="s">
        <v>10338</v>
      </c>
      <c r="E552" s="115" t="s">
        <v>152</v>
      </c>
      <c r="F552" s="115" t="s">
        <v>140</v>
      </c>
      <c r="G552" s="115" t="s">
        <v>142</v>
      </c>
      <c r="H552" s="265"/>
      <c r="I552" s="265">
        <v>44101</v>
      </c>
      <c r="J552" s="265"/>
      <c r="K552" s="115" t="s">
        <v>142</v>
      </c>
      <c r="L552" s="115"/>
      <c r="M552" s="37">
        <v>235</v>
      </c>
      <c r="N552" s="37"/>
      <c r="O552" s="680" t="s">
        <v>10374</v>
      </c>
      <c r="P552" s="37"/>
      <c r="Q552" s="37"/>
      <c r="R552" s="37"/>
      <c r="S552" s="37"/>
      <c r="T552" s="37"/>
      <c r="U552" s="37"/>
      <c r="V552" s="37"/>
      <c r="W552" s="37"/>
      <c r="X552" s="37"/>
      <c r="Y552" s="37"/>
      <c r="Z552" s="37"/>
      <c r="AA552" s="37"/>
      <c r="AB552" s="37"/>
      <c r="AC552" s="37"/>
      <c r="AD552" s="37"/>
      <c r="AE552" s="37"/>
      <c r="AF552" s="37"/>
      <c r="AG552" s="37"/>
      <c r="AH552" s="37"/>
      <c r="AI552" s="37"/>
      <c r="AJ552" s="37"/>
    </row>
    <row r="553" spans="1:36">
      <c r="A553" s="265">
        <v>44098</v>
      </c>
      <c r="B553" s="115" t="s">
        <v>146</v>
      </c>
      <c r="C553" s="37">
        <v>881790970</v>
      </c>
      <c r="D553" s="109" t="s">
        <v>3008</v>
      </c>
      <c r="E553" s="115" t="s">
        <v>139</v>
      </c>
      <c r="F553" s="115" t="s">
        <v>100</v>
      </c>
      <c r="G553" s="115"/>
      <c r="H553" s="37"/>
      <c r="I553" s="265">
        <v>44098</v>
      </c>
      <c r="J553" s="37"/>
      <c r="K553" s="115" t="s">
        <v>163</v>
      </c>
      <c r="L553" s="115" t="s">
        <v>353</v>
      </c>
      <c r="M553" s="37">
        <v>240</v>
      </c>
      <c r="N553" s="37"/>
      <c r="O553" s="680" t="s">
        <v>10433</v>
      </c>
      <c r="P553" s="37"/>
      <c r="Q553" s="687"/>
      <c r="R553" s="37"/>
      <c r="S553" s="37"/>
      <c r="T553" s="37"/>
      <c r="U553" s="37"/>
      <c r="V553" s="37"/>
      <c r="W553" s="37"/>
      <c r="X553" s="37"/>
      <c r="Y553" s="37"/>
      <c r="Z553" s="37"/>
      <c r="AA553" s="37"/>
      <c r="AB553" s="37"/>
      <c r="AC553" s="37"/>
      <c r="AD553" s="37"/>
      <c r="AE553" s="37"/>
      <c r="AF553" s="37"/>
      <c r="AG553" s="37"/>
      <c r="AH553" s="37"/>
      <c r="AI553" s="37"/>
      <c r="AJ553" s="37"/>
    </row>
    <row r="554" spans="1:36">
      <c r="A554" s="265">
        <v>44085</v>
      </c>
      <c r="B554" s="115" t="s">
        <v>149</v>
      </c>
      <c r="C554" s="331">
        <v>882317934</v>
      </c>
      <c r="D554" s="37"/>
      <c r="E554" s="115" t="s">
        <v>152</v>
      </c>
      <c r="F554" s="115" t="s">
        <v>140</v>
      </c>
      <c r="G554" s="115" t="s">
        <v>142</v>
      </c>
      <c r="H554" s="37"/>
      <c r="I554" s="265"/>
      <c r="J554" s="265">
        <v>44091</v>
      </c>
      <c r="K554" s="115"/>
      <c r="L554" s="115"/>
      <c r="M554" s="37"/>
      <c r="N554" s="37"/>
      <c r="O554" s="115" t="s">
        <v>251</v>
      </c>
      <c r="P554" s="37"/>
      <c r="Q554" s="37"/>
      <c r="R554" s="37"/>
      <c r="S554" s="37"/>
      <c r="T554" s="37"/>
      <c r="U554" s="37"/>
      <c r="V554" s="37"/>
      <c r="W554" s="37"/>
      <c r="X554" s="37"/>
      <c r="Y554" s="37"/>
      <c r="Z554" s="37"/>
      <c r="AA554" s="37"/>
      <c r="AB554" s="37"/>
      <c r="AC554" s="37"/>
      <c r="AD554" s="37"/>
      <c r="AE554" s="37"/>
      <c r="AF554" s="37"/>
      <c r="AG554" s="37"/>
      <c r="AH554" s="37"/>
      <c r="AI554" s="37"/>
      <c r="AJ554" s="37"/>
    </row>
    <row r="555" spans="1:36">
      <c r="A555" s="265">
        <v>44089</v>
      </c>
      <c r="B555" s="115" t="s">
        <v>138</v>
      </c>
      <c r="C555" s="37">
        <v>880519428</v>
      </c>
      <c r="D555" s="510" t="s">
        <v>5135</v>
      </c>
      <c r="E555" s="115" t="s">
        <v>152</v>
      </c>
      <c r="F555" s="115" t="s">
        <v>140</v>
      </c>
      <c r="G555" s="115" t="s">
        <v>142</v>
      </c>
      <c r="H555" s="37"/>
      <c r="I555" s="265">
        <v>44089</v>
      </c>
      <c r="J555" s="265">
        <v>44097</v>
      </c>
      <c r="K555" s="115" t="s">
        <v>142</v>
      </c>
      <c r="L555" s="115"/>
      <c r="M555" s="37">
        <v>244.5</v>
      </c>
      <c r="N555" s="37"/>
      <c r="O555" s="115" t="s">
        <v>10308</v>
      </c>
      <c r="P555" s="37"/>
      <c r="Q555" s="37"/>
      <c r="R555" s="37"/>
      <c r="S555" s="37"/>
      <c r="T555" s="37"/>
      <c r="U555" s="262"/>
      <c r="V555" s="262"/>
      <c r="W555" s="262"/>
      <c r="X555" s="262"/>
      <c r="Y555" s="262"/>
      <c r="Z555" s="262"/>
      <c r="AA555" s="262"/>
      <c r="AB555" s="262"/>
      <c r="AC555" s="262"/>
      <c r="AD555" s="262"/>
      <c r="AE555" s="262"/>
      <c r="AF555" s="262"/>
      <c r="AG555" s="37"/>
      <c r="AH555" s="37"/>
      <c r="AI555" s="37"/>
      <c r="AJ555" s="37"/>
    </row>
    <row r="556" spans="1:36">
      <c r="A556" s="265">
        <v>44078</v>
      </c>
      <c r="B556" s="115" t="s">
        <v>149</v>
      </c>
      <c r="C556" s="37">
        <v>880855808</v>
      </c>
      <c r="D556" s="109" t="s">
        <v>2269</v>
      </c>
      <c r="E556" s="115" t="s">
        <v>139</v>
      </c>
      <c r="F556" s="115" t="s">
        <v>140</v>
      </c>
      <c r="G556" s="115" t="s">
        <v>168</v>
      </c>
      <c r="H556" s="37"/>
      <c r="I556" s="265">
        <v>44084</v>
      </c>
      <c r="J556" s="265">
        <v>44116</v>
      </c>
      <c r="K556" s="115" t="s">
        <v>168</v>
      </c>
      <c r="L556" s="115" t="s">
        <v>250</v>
      </c>
      <c r="M556" s="37">
        <v>250</v>
      </c>
      <c r="N556" s="37"/>
      <c r="O556" s="115" t="s">
        <v>466</v>
      </c>
      <c r="P556" s="37"/>
      <c r="Q556" s="37"/>
      <c r="R556" s="37"/>
      <c r="S556" s="37"/>
      <c r="T556" s="37"/>
      <c r="U556" s="37"/>
      <c r="V556" s="37"/>
      <c r="W556" s="37"/>
      <c r="X556" s="37"/>
      <c r="Y556" s="37"/>
      <c r="Z556" s="37"/>
      <c r="AA556" s="37"/>
      <c r="AB556" s="37"/>
      <c r="AC556" s="37"/>
      <c r="AD556" s="37"/>
      <c r="AE556" s="37"/>
      <c r="AF556" s="37"/>
      <c r="AG556" s="37"/>
      <c r="AH556" s="37"/>
      <c r="AI556" s="37"/>
      <c r="AJ556" s="37"/>
    </row>
    <row r="557" spans="1:36">
      <c r="A557" s="265">
        <v>44098</v>
      </c>
      <c r="B557" s="115" t="s">
        <v>156</v>
      </c>
      <c r="C557" s="331">
        <v>881745466</v>
      </c>
      <c r="D557" s="527" t="s">
        <v>10434</v>
      </c>
      <c r="E557" s="115" t="s">
        <v>139</v>
      </c>
      <c r="F557" s="115" t="s">
        <v>140</v>
      </c>
      <c r="G557" s="115" t="s">
        <v>142</v>
      </c>
      <c r="H557" s="265">
        <v>44098</v>
      </c>
      <c r="I557" s="265">
        <v>44098</v>
      </c>
      <c r="J557" s="265">
        <v>44104</v>
      </c>
      <c r="K557" s="115" t="s">
        <v>168</v>
      </c>
      <c r="L557" s="115"/>
      <c r="M557" s="37">
        <v>250</v>
      </c>
      <c r="N557" s="37"/>
      <c r="O557" s="680" t="s">
        <v>10435</v>
      </c>
      <c r="P557" s="37"/>
      <c r="Q557" s="37"/>
      <c r="R557" s="37"/>
      <c r="S557" s="37"/>
      <c r="T557" s="37"/>
      <c r="U557" s="37"/>
      <c r="V557" s="37"/>
      <c r="W557" s="37"/>
      <c r="X557" s="37"/>
      <c r="Y557" s="37"/>
      <c r="Z557" s="37"/>
      <c r="AA557" s="37"/>
      <c r="AB557" s="37"/>
      <c r="AC557" s="37"/>
      <c r="AD557" s="37"/>
      <c r="AE557" s="37"/>
      <c r="AF557" s="37"/>
      <c r="AG557" s="37"/>
      <c r="AH557" s="37"/>
      <c r="AI557" s="37"/>
      <c r="AJ557" s="37"/>
    </row>
    <row r="558" spans="1:36">
      <c r="A558" s="265">
        <v>44085</v>
      </c>
      <c r="B558" s="115" t="s">
        <v>194</v>
      </c>
      <c r="C558" s="331">
        <v>882361798</v>
      </c>
      <c r="D558" s="37"/>
      <c r="E558" s="115" t="s">
        <v>152</v>
      </c>
      <c r="F558" s="115" t="s">
        <v>140</v>
      </c>
      <c r="G558" s="115" t="s">
        <v>10436</v>
      </c>
      <c r="H558" s="37"/>
      <c r="I558" s="265"/>
      <c r="J558" s="265">
        <v>44089</v>
      </c>
      <c r="K558" s="115"/>
      <c r="L558" s="115"/>
      <c r="M558" s="37"/>
      <c r="N558" s="37"/>
      <c r="O558" s="115" t="s">
        <v>280</v>
      </c>
      <c r="P558" s="37"/>
      <c r="Q558" s="37"/>
      <c r="R558" s="37"/>
      <c r="S558" s="37"/>
      <c r="T558" s="37"/>
      <c r="U558" s="37"/>
      <c r="V558" s="37"/>
      <c r="W558" s="37"/>
      <c r="X558" s="37"/>
      <c r="Y558" s="37"/>
      <c r="Z558" s="37"/>
      <c r="AA558" s="37"/>
      <c r="AB558" s="37"/>
      <c r="AC558" s="37"/>
      <c r="AD558" s="37"/>
      <c r="AE558" s="37"/>
      <c r="AF558" s="37"/>
      <c r="AG558" s="37"/>
      <c r="AH558" s="37"/>
      <c r="AI558" s="37"/>
      <c r="AJ558" s="37"/>
    </row>
    <row r="559" spans="1:36">
      <c r="A559" s="782">
        <v>44102</v>
      </c>
      <c r="B559" s="115" t="s">
        <v>178</v>
      </c>
      <c r="C559" s="331">
        <v>882197906</v>
      </c>
      <c r="D559" s="509"/>
      <c r="E559" s="115" t="s">
        <v>139</v>
      </c>
      <c r="F559" s="115" t="s">
        <v>140</v>
      </c>
      <c r="G559" s="624" t="s">
        <v>168</v>
      </c>
      <c r="H559" s="265"/>
      <c r="I559" s="265">
        <v>44102</v>
      </c>
      <c r="J559" s="265"/>
      <c r="K559" s="624" t="s">
        <v>168</v>
      </c>
      <c r="L559" s="115"/>
      <c r="M559" s="521">
        <v>250</v>
      </c>
      <c r="N559" s="37"/>
      <c r="O559" s="680" t="s">
        <v>10273</v>
      </c>
      <c r="P559" s="37"/>
      <c r="Q559" s="37"/>
      <c r="R559" s="37"/>
      <c r="S559" s="37"/>
      <c r="T559" s="37"/>
      <c r="U559" s="37"/>
      <c r="V559" s="37"/>
      <c r="W559" s="37"/>
      <c r="X559" s="37"/>
      <c r="Y559" s="37"/>
      <c r="Z559" s="37"/>
      <c r="AA559" s="37"/>
      <c r="AB559" s="37"/>
      <c r="AC559" s="37"/>
      <c r="AD559" s="37"/>
      <c r="AE559" s="37"/>
      <c r="AF559" s="37"/>
      <c r="AG559" s="37"/>
      <c r="AH559" s="37"/>
      <c r="AI559" s="37"/>
      <c r="AJ559" s="37"/>
    </row>
    <row r="560" spans="1:36">
      <c r="A560" s="782">
        <v>44102</v>
      </c>
      <c r="B560" s="115" t="s">
        <v>167</v>
      </c>
      <c r="C560" s="331">
        <v>880148303</v>
      </c>
      <c r="D560" s="509" t="s">
        <v>10437</v>
      </c>
      <c r="E560" s="115" t="s">
        <v>152</v>
      </c>
      <c r="F560" s="115" t="s">
        <v>100</v>
      </c>
      <c r="G560" s="624" t="s">
        <v>168</v>
      </c>
      <c r="H560" s="265">
        <v>44102</v>
      </c>
      <c r="I560" s="265">
        <v>44102</v>
      </c>
      <c r="J560" s="265"/>
      <c r="K560" s="624" t="s">
        <v>168</v>
      </c>
      <c r="L560" s="115"/>
      <c r="M560" s="521">
        <v>250</v>
      </c>
      <c r="N560" s="37"/>
      <c r="O560" s="680" t="s">
        <v>2251</v>
      </c>
      <c r="P560" s="37"/>
      <c r="Q560" s="37"/>
      <c r="R560" s="37"/>
      <c r="S560" s="37"/>
      <c r="T560" s="37"/>
      <c r="U560" s="37"/>
      <c r="V560" s="37"/>
      <c r="W560" s="37"/>
      <c r="X560" s="37"/>
      <c r="Y560" s="37"/>
      <c r="Z560" s="37"/>
      <c r="AA560" s="37"/>
      <c r="AB560" s="37"/>
      <c r="AC560" s="37"/>
      <c r="AD560" s="37"/>
      <c r="AE560" s="37"/>
      <c r="AF560" s="37"/>
      <c r="AG560" s="37"/>
      <c r="AH560" s="37"/>
      <c r="AI560" s="37"/>
      <c r="AJ560" s="37"/>
    </row>
    <row r="561" spans="1:36">
      <c r="A561" s="265">
        <v>44075</v>
      </c>
      <c r="B561" s="115" t="s">
        <v>149</v>
      </c>
      <c r="C561" s="37">
        <v>881861922</v>
      </c>
      <c r="D561" s="115"/>
      <c r="E561" s="115" t="s">
        <v>152</v>
      </c>
      <c r="F561" s="115" t="s">
        <v>140</v>
      </c>
      <c r="G561" s="115" t="s">
        <v>142</v>
      </c>
      <c r="H561" s="265">
        <v>44075</v>
      </c>
      <c r="I561" s="265">
        <v>44076</v>
      </c>
      <c r="J561" s="265">
        <v>44091</v>
      </c>
      <c r="K561" s="115" t="s">
        <v>142</v>
      </c>
      <c r="L561" s="115" t="s">
        <v>485</v>
      </c>
      <c r="M561" s="37">
        <v>251</v>
      </c>
      <c r="N561" s="115"/>
      <c r="O561" s="115" t="s">
        <v>10438</v>
      </c>
      <c r="P561" s="37"/>
      <c r="Q561" s="37"/>
      <c r="R561" s="37"/>
      <c r="S561" s="37"/>
      <c r="T561" s="37"/>
      <c r="U561" s="37"/>
      <c r="V561" s="37"/>
      <c r="W561" s="37"/>
      <c r="X561" s="37"/>
      <c r="Y561" s="37"/>
      <c r="Z561" s="37"/>
      <c r="AA561" s="37"/>
      <c r="AB561" s="37"/>
      <c r="AC561" s="37"/>
      <c r="AD561" s="37"/>
      <c r="AE561" s="37"/>
      <c r="AF561" s="37"/>
      <c r="AG561" s="37"/>
      <c r="AH561" s="37"/>
      <c r="AI561" s="37"/>
      <c r="AJ561" s="37"/>
    </row>
    <row r="562" spans="1:36">
      <c r="A562" s="666">
        <v>44085</v>
      </c>
      <c r="B562" s="115" t="s">
        <v>194</v>
      </c>
      <c r="C562" s="37">
        <v>880510947</v>
      </c>
      <c r="D562" s="109" t="s">
        <v>10439</v>
      </c>
      <c r="E562" s="115" t="s">
        <v>139</v>
      </c>
      <c r="F562" s="665" t="s">
        <v>147</v>
      </c>
      <c r="G562" s="665" t="s">
        <v>340</v>
      </c>
      <c r="H562" s="265"/>
      <c r="I562" s="265"/>
      <c r="J562" s="665">
        <v>44085</v>
      </c>
      <c r="K562" s="629"/>
      <c r="L562" s="37"/>
      <c r="M562" s="678"/>
      <c r="N562" s="642"/>
      <c r="O562" s="645" t="s">
        <v>195</v>
      </c>
      <c r="P562" s="262"/>
      <c r="Q562" s="642">
        <v>44076</v>
      </c>
      <c r="R562" s="262">
        <v>858.57</v>
      </c>
      <c r="S562" s="262"/>
      <c r="T562" s="262"/>
      <c r="U562" s="262"/>
      <c r="V562" s="262"/>
      <c r="W562" s="262"/>
      <c r="X562" s="262"/>
      <c r="Y562" s="262"/>
      <c r="Z562" s="262"/>
      <c r="AA562" s="262"/>
      <c r="AB562" s="262"/>
      <c r="AC562" s="262"/>
      <c r="AD562" s="262"/>
      <c r="AE562" s="262"/>
      <c r="AF562" s="262"/>
      <c r="AG562" s="37"/>
      <c r="AH562" s="37"/>
      <c r="AI562" s="37"/>
      <c r="AJ562" s="37"/>
    </row>
    <row r="563" spans="1:36">
      <c r="A563" s="265">
        <v>44085</v>
      </c>
      <c r="B563" s="115" t="s">
        <v>281</v>
      </c>
      <c r="C563" s="331">
        <v>880897850</v>
      </c>
      <c r="D563" s="785">
        <v>289326467</v>
      </c>
      <c r="E563" s="115" t="s">
        <v>152</v>
      </c>
      <c r="F563" s="115" t="s">
        <v>140</v>
      </c>
      <c r="G563" s="115" t="s">
        <v>142</v>
      </c>
      <c r="H563" s="37"/>
      <c r="I563" s="265">
        <v>44085</v>
      </c>
      <c r="J563" s="265"/>
      <c r="K563" s="115" t="s">
        <v>142</v>
      </c>
      <c r="L563" s="115"/>
      <c r="M563" s="37">
        <v>251</v>
      </c>
      <c r="N563" s="37"/>
      <c r="O563" s="115"/>
      <c r="P563" s="37"/>
      <c r="Q563" s="37"/>
      <c r="R563" s="37"/>
      <c r="S563" s="37"/>
      <c r="T563" s="37"/>
      <c r="U563" s="37"/>
      <c r="V563" s="37"/>
      <c r="W563" s="37"/>
      <c r="X563" s="37"/>
      <c r="Y563" s="37"/>
      <c r="Z563" s="37"/>
      <c r="AA563" s="37"/>
      <c r="AB563" s="37"/>
      <c r="AC563" s="37"/>
      <c r="AD563" s="37"/>
      <c r="AE563" s="37"/>
      <c r="AF563" s="37"/>
      <c r="AG563" s="37"/>
      <c r="AH563" s="37"/>
      <c r="AI563" s="37"/>
      <c r="AJ563" s="37"/>
    </row>
    <row r="564" spans="1:36">
      <c r="A564" s="265">
        <v>44081</v>
      </c>
      <c r="B564" s="115" t="s">
        <v>175</v>
      </c>
      <c r="C564" s="37">
        <v>880280220</v>
      </c>
      <c r="D564" s="37"/>
      <c r="E564" s="115" t="s">
        <v>139</v>
      </c>
      <c r="F564" s="115" t="s">
        <v>140</v>
      </c>
      <c r="G564" s="115"/>
      <c r="H564" s="37"/>
      <c r="I564" s="265">
        <v>44081</v>
      </c>
      <c r="J564" s="265"/>
      <c r="K564" s="115" t="s">
        <v>142</v>
      </c>
      <c r="L564" s="115">
        <v>0</v>
      </c>
      <c r="M564" s="37">
        <v>251</v>
      </c>
      <c r="N564" s="37"/>
      <c r="O564" s="115"/>
      <c r="P564" s="37"/>
      <c r="Q564" s="37"/>
      <c r="R564" s="37"/>
      <c r="S564" s="37"/>
      <c r="T564" s="37"/>
      <c r="U564" s="37"/>
      <c r="V564" s="37"/>
      <c r="W564" s="37"/>
      <c r="X564" s="37"/>
      <c r="Y564" s="37"/>
      <c r="Z564" s="37"/>
      <c r="AA564" s="37"/>
      <c r="AB564" s="37"/>
      <c r="AC564" s="37"/>
      <c r="AD564" s="37"/>
      <c r="AE564" s="37"/>
      <c r="AF564" s="37"/>
      <c r="AG564" s="37"/>
      <c r="AH564" s="37"/>
      <c r="AI564" s="37"/>
      <c r="AJ564" s="37"/>
    </row>
    <row r="565" spans="1:36">
      <c r="A565" s="265">
        <v>44085</v>
      </c>
      <c r="B565" s="115" t="s">
        <v>194</v>
      </c>
      <c r="C565" s="331">
        <v>882643044</v>
      </c>
      <c r="D565" s="37"/>
      <c r="E565" s="115" t="s">
        <v>139</v>
      </c>
      <c r="F565" s="115" t="s">
        <v>140</v>
      </c>
      <c r="G565" s="115" t="s">
        <v>142</v>
      </c>
      <c r="H565" s="37"/>
      <c r="I565" s="265"/>
      <c r="J565" s="265">
        <v>44091</v>
      </c>
      <c r="K565" s="115"/>
      <c r="L565" s="115"/>
      <c r="M565" s="37"/>
      <c r="N565" s="37"/>
      <c r="O565" s="115" t="s">
        <v>195</v>
      </c>
      <c r="P565" s="37"/>
      <c r="Q565" s="37"/>
      <c r="R565" s="37"/>
      <c r="S565" s="37"/>
      <c r="T565" s="37"/>
      <c r="U565" s="37"/>
      <c r="V565" s="37"/>
      <c r="W565" s="37"/>
      <c r="X565" s="37"/>
      <c r="Y565" s="37"/>
      <c r="Z565" s="37"/>
      <c r="AA565" s="37"/>
      <c r="AB565" s="37"/>
      <c r="AC565" s="37"/>
      <c r="AD565" s="37"/>
      <c r="AE565" s="37"/>
      <c r="AF565" s="37"/>
      <c r="AG565" s="37"/>
      <c r="AH565" s="37"/>
      <c r="AI565" s="37"/>
      <c r="AJ565" s="37"/>
    </row>
    <row r="566" spans="1:36">
      <c r="A566" s="265">
        <v>44085</v>
      </c>
      <c r="B566" s="115" t="s">
        <v>154</v>
      </c>
      <c r="C566" s="331">
        <v>881542053</v>
      </c>
      <c r="D566" s="37"/>
      <c r="E566" s="115" t="s">
        <v>139</v>
      </c>
      <c r="F566" s="115" t="s">
        <v>140</v>
      </c>
      <c r="G566" s="115" t="s">
        <v>168</v>
      </c>
      <c r="H566" s="37"/>
      <c r="I566" s="265"/>
      <c r="J566" s="265">
        <v>44099</v>
      </c>
      <c r="K566" s="115"/>
      <c r="L566" s="115"/>
      <c r="M566" s="37"/>
      <c r="N566" s="37"/>
      <c r="O566" s="115" t="s">
        <v>280</v>
      </c>
      <c r="P566" s="37"/>
      <c r="Q566" s="37"/>
      <c r="R566" s="37"/>
      <c r="S566" s="37"/>
      <c r="T566" s="37"/>
      <c r="U566" s="37"/>
      <c r="V566" s="37"/>
      <c r="W566" s="37"/>
      <c r="X566" s="37"/>
      <c r="Y566" s="37"/>
      <c r="Z566" s="37"/>
      <c r="AA566" s="37"/>
      <c r="AB566" s="37"/>
      <c r="AC566" s="37"/>
      <c r="AD566" s="37"/>
      <c r="AE566" s="37"/>
      <c r="AF566" s="37"/>
      <c r="AG566" s="37"/>
      <c r="AH566" s="37"/>
      <c r="AI566" s="37"/>
      <c r="AJ566" s="37"/>
    </row>
    <row r="567" spans="1:36">
      <c r="A567" s="265">
        <v>44085</v>
      </c>
      <c r="B567" s="115" t="s">
        <v>227</v>
      </c>
      <c r="C567" s="331">
        <v>880698616</v>
      </c>
      <c r="D567" s="37"/>
      <c r="E567" s="115" t="s">
        <v>152</v>
      </c>
      <c r="F567" s="115" t="s">
        <v>140</v>
      </c>
      <c r="G567" s="115" t="s">
        <v>142</v>
      </c>
      <c r="H567" s="265">
        <v>44085</v>
      </c>
      <c r="I567" s="265"/>
      <c r="J567" s="265"/>
      <c r="K567" s="115"/>
      <c r="L567" s="115"/>
      <c r="M567" s="37"/>
      <c r="N567" s="37"/>
      <c r="O567" s="115" t="s">
        <v>10440</v>
      </c>
      <c r="P567" s="37">
        <v>160</v>
      </c>
      <c r="Q567" s="37"/>
      <c r="R567" s="37"/>
      <c r="S567" s="37"/>
      <c r="T567" s="37"/>
      <c r="U567" s="37"/>
      <c r="V567" s="37"/>
      <c r="W567" s="37"/>
      <c r="X567" s="37"/>
      <c r="Y567" s="37"/>
      <c r="Z567" s="37"/>
      <c r="AA567" s="37"/>
      <c r="AB567" s="37"/>
      <c r="AC567" s="37"/>
      <c r="AD567" s="37"/>
      <c r="AE567" s="37"/>
      <c r="AF567" s="37"/>
      <c r="AG567" s="37"/>
      <c r="AH567" s="37"/>
      <c r="AI567" s="37"/>
      <c r="AJ567" s="37"/>
    </row>
    <row r="568" spans="1:36">
      <c r="A568" s="265">
        <v>44085</v>
      </c>
      <c r="B568" s="115" t="s">
        <v>138</v>
      </c>
      <c r="C568" s="331">
        <v>882235811</v>
      </c>
      <c r="D568" s="37"/>
      <c r="E568" s="115" t="s">
        <v>139</v>
      </c>
      <c r="F568" s="115" t="s">
        <v>140</v>
      </c>
      <c r="G568" s="115" t="s">
        <v>142</v>
      </c>
      <c r="H568" s="37"/>
      <c r="I568" s="265"/>
      <c r="J568" s="265">
        <v>44099</v>
      </c>
      <c r="K568" s="115"/>
      <c r="L568" s="115"/>
      <c r="M568" s="37"/>
      <c r="N568" s="37"/>
      <c r="O568" s="115" t="s">
        <v>10441</v>
      </c>
      <c r="P568" s="37"/>
      <c r="Q568" s="37"/>
      <c r="R568" s="37"/>
      <c r="S568" s="37"/>
      <c r="T568" s="37"/>
      <c r="U568" s="37"/>
      <c r="V568" s="37"/>
      <c r="W568" s="37"/>
      <c r="X568" s="37"/>
      <c r="Y568" s="37"/>
      <c r="Z568" s="37"/>
      <c r="AA568" s="37"/>
      <c r="AB568" s="37"/>
      <c r="AC568" s="37"/>
      <c r="AD568" s="37"/>
      <c r="AE568" s="37"/>
      <c r="AF568" s="37"/>
      <c r="AG568" s="37"/>
      <c r="AH568" s="37"/>
      <c r="AI568" s="37"/>
      <c r="AJ568" s="37"/>
    </row>
    <row r="569" spans="1:36">
      <c r="A569" s="265">
        <v>44085</v>
      </c>
      <c r="B569" s="115" t="s">
        <v>227</v>
      </c>
      <c r="C569" s="331">
        <v>880696751</v>
      </c>
      <c r="D569" s="37"/>
      <c r="E569" s="115" t="s">
        <v>139</v>
      </c>
      <c r="F569" s="115" t="s">
        <v>140</v>
      </c>
      <c r="G569" s="115" t="s">
        <v>168</v>
      </c>
      <c r="H569" s="37"/>
      <c r="I569" s="265"/>
      <c r="J569" s="265"/>
      <c r="K569" s="115"/>
      <c r="L569" s="115"/>
      <c r="M569" s="37"/>
      <c r="N569" s="37"/>
      <c r="O569" s="115" t="s">
        <v>10442</v>
      </c>
      <c r="P569" s="115" t="s">
        <v>268</v>
      </c>
      <c r="Q569" s="37"/>
      <c r="R569" s="37"/>
      <c r="S569" s="37"/>
      <c r="T569" s="37"/>
      <c r="U569" s="37"/>
      <c r="V569" s="37"/>
      <c r="W569" s="37"/>
      <c r="X569" s="37"/>
      <c r="Y569" s="37"/>
      <c r="Z569" s="37"/>
      <c r="AA569" s="37"/>
      <c r="AB569" s="37"/>
      <c r="AC569" s="37"/>
      <c r="AD569" s="37"/>
      <c r="AE569" s="37"/>
      <c r="AF569" s="37"/>
      <c r="AG569" s="37"/>
      <c r="AH569" s="37"/>
      <c r="AI569" s="37"/>
      <c r="AJ569" s="37"/>
    </row>
    <row r="570" spans="1:36">
      <c r="A570" s="265">
        <v>44091</v>
      </c>
      <c r="B570" s="115" t="s">
        <v>149</v>
      </c>
      <c r="C570" s="331">
        <v>880619825</v>
      </c>
      <c r="D570" s="781"/>
      <c r="E570" s="115" t="s">
        <v>139</v>
      </c>
      <c r="F570" s="115" t="s">
        <v>140</v>
      </c>
      <c r="G570" s="115" t="s">
        <v>142</v>
      </c>
      <c r="H570" s="265"/>
      <c r="I570" s="265">
        <v>44103</v>
      </c>
      <c r="J570" s="265"/>
      <c r="K570" s="115" t="s">
        <v>199</v>
      </c>
      <c r="L570" s="115"/>
      <c r="M570" s="37">
        <v>252.99</v>
      </c>
      <c r="N570" s="37"/>
      <c r="O570" s="115" t="s">
        <v>10321</v>
      </c>
      <c r="P570" s="37"/>
      <c r="Q570" s="37"/>
      <c r="R570" s="37"/>
      <c r="S570" s="37"/>
      <c r="T570" s="37"/>
      <c r="U570" s="37"/>
      <c r="V570" s="37"/>
      <c r="W570" s="37"/>
      <c r="X570" s="37"/>
      <c r="Y570" s="37"/>
      <c r="Z570" s="37"/>
      <c r="AA570" s="37"/>
      <c r="AB570" s="37"/>
      <c r="AC570" s="37"/>
      <c r="AD570" s="37"/>
      <c r="AE570" s="37"/>
      <c r="AF570" s="37"/>
      <c r="AG570" s="37"/>
      <c r="AH570" s="37"/>
      <c r="AI570" s="37"/>
      <c r="AJ570" s="37"/>
    </row>
    <row r="571" spans="1:36">
      <c r="A571" s="265">
        <v>44078</v>
      </c>
      <c r="B571" s="115" t="s">
        <v>156</v>
      </c>
      <c r="C571" s="37">
        <v>880906909</v>
      </c>
      <c r="D571" s="517" t="s">
        <v>4560</v>
      </c>
      <c r="E571" s="115" t="s">
        <v>152</v>
      </c>
      <c r="F571" s="115" t="s">
        <v>140</v>
      </c>
      <c r="G571" s="115" t="s">
        <v>163</v>
      </c>
      <c r="H571" s="37"/>
      <c r="I571" s="265">
        <v>44103</v>
      </c>
      <c r="J571" s="265">
        <v>44113</v>
      </c>
      <c r="K571" s="37"/>
      <c r="L571" s="115"/>
      <c r="M571" s="37">
        <v>256</v>
      </c>
      <c r="N571" s="37"/>
      <c r="O571" s="664"/>
      <c r="P571" s="37"/>
      <c r="Q571" s="37"/>
      <c r="R571" s="37"/>
      <c r="S571" s="37"/>
      <c r="T571" s="37"/>
      <c r="U571" s="37"/>
      <c r="V571" s="37"/>
      <c r="W571" s="37"/>
      <c r="X571" s="37"/>
      <c r="Y571" s="37"/>
      <c r="Z571" s="37"/>
      <c r="AA571" s="37"/>
      <c r="AB571" s="37"/>
      <c r="AC571" s="37"/>
      <c r="AD571" s="37"/>
      <c r="AE571" s="37"/>
      <c r="AF571" s="37"/>
      <c r="AG571" s="37"/>
      <c r="AH571" s="37"/>
      <c r="AI571" s="37"/>
      <c r="AJ571" s="37"/>
    </row>
    <row r="572" spans="1:36">
      <c r="A572" s="666">
        <v>44085</v>
      </c>
      <c r="B572" s="115" t="s">
        <v>156</v>
      </c>
      <c r="C572" s="331">
        <v>881602174</v>
      </c>
      <c r="D572" s="37"/>
      <c r="E572" s="115" t="s">
        <v>139</v>
      </c>
      <c r="F572" s="115" t="s">
        <v>140</v>
      </c>
      <c r="G572" s="115" t="s">
        <v>142</v>
      </c>
      <c r="H572" s="37"/>
      <c r="I572" s="265"/>
      <c r="J572" s="265">
        <v>44096</v>
      </c>
      <c r="K572" s="115"/>
      <c r="L572" s="115"/>
      <c r="M572" s="37"/>
      <c r="N572" s="37"/>
      <c r="O572" s="115"/>
      <c r="P572" s="37"/>
      <c r="Q572" s="37"/>
      <c r="R572" s="37"/>
      <c r="S572" s="37"/>
      <c r="T572" s="37"/>
      <c r="U572" s="37"/>
      <c r="V572" s="37"/>
      <c r="W572" s="37"/>
      <c r="X572" s="37"/>
      <c r="Y572" s="37"/>
      <c r="Z572" s="37"/>
      <c r="AA572" s="37"/>
      <c r="AB572" s="37"/>
      <c r="AC572" s="37"/>
      <c r="AD572" s="37"/>
      <c r="AE572" s="37"/>
      <c r="AF572" s="37"/>
      <c r="AG572" s="37"/>
      <c r="AH572" s="37"/>
      <c r="AI572" s="37"/>
      <c r="AJ572" s="37"/>
    </row>
    <row r="573" spans="1:36">
      <c r="A573" s="265">
        <v>44085</v>
      </c>
      <c r="B573" s="115" t="s">
        <v>194</v>
      </c>
      <c r="C573" s="331">
        <v>880475332</v>
      </c>
      <c r="D573" s="37"/>
      <c r="E573" s="115" t="s">
        <v>152</v>
      </c>
      <c r="F573" s="115" t="s">
        <v>100</v>
      </c>
      <c r="G573" s="115" t="s">
        <v>142</v>
      </c>
      <c r="H573" s="37"/>
      <c r="I573" s="265"/>
      <c r="J573" s="265">
        <v>44096</v>
      </c>
      <c r="K573" s="115"/>
      <c r="L573" s="115"/>
      <c r="M573" s="37"/>
      <c r="N573" s="37"/>
      <c r="O573" s="115" t="s">
        <v>195</v>
      </c>
      <c r="P573" s="37"/>
      <c r="Q573" s="37"/>
      <c r="R573" s="37"/>
      <c r="S573" s="37"/>
      <c r="T573" s="37"/>
      <c r="U573" s="37"/>
      <c r="V573" s="37"/>
      <c r="W573" s="37"/>
      <c r="X573" s="37"/>
      <c r="Y573" s="37"/>
      <c r="Z573" s="37"/>
      <c r="AA573" s="37"/>
      <c r="AB573" s="37"/>
      <c r="AC573" s="37"/>
      <c r="AD573" s="37"/>
      <c r="AE573" s="37"/>
      <c r="AF573" s="37"/>
      <c r="AG573" s="37"/>
      <c r="AH573" s="37"/>
      <c r="AI573" s="37"/>
      <c r="AJ573" s="37"/>
    </row>
    <row r="574" spans="1:36">
      <c r="A574" s="265">
        <v>44083</v>
      </c>
      <c r="B574" s="115" t="s">
        <v>194</v>
      </c>
      <c r="C574" s="37">
        <v>881362370</v>
      </c>
      <c r="D574" s="115">
        <v>100011637379</v>
      </c>
      <c r="E574" s="115" t="s">
        <v>152</v>
      </c>
      <c r="F574" s="115" t="s">
        <v>140</v>
      </c>
      <c r="G574" s="115" t="s">
        <v>142</v>
      </c>
      <c r="H574" s="37"/>
      <c r="I574" s="265">
        <v>44083</v>
      </c>
      <c r="J574" s="265">
        <v>44084</v>
      </c>
      <c r="K574" s="115" t="s">
        <v>142</v>
      </c>
      <c r="L574" s="115"/>
      <c r="M574" s="37">
        <v>259</v>
      </c>
      <c r="N574" s="115"/>
      <c r="O574" s="115" t="s">
        <v>10271</v>
      </c>
      <c r="P574" s="115"/>
      <c r="Q574" s="37"/>
      <c r="R574" s="37"/>
      <c r="S574" s="37"/>
      <c r="T574" s="37"/>
      <c r="U574" s="37"/>
      <c r="V574" s="37"/>
      <c r="W574" s="37"/>
      <c r="X574" s="37"/>
      <c r="Y574" s="37"/>
      <c r="Z574" s="37"/>
      <c r="AA574" s="37"/>
      <c r="AB574" s="37"/>
      <c r="AC574" s="37"/>
      <c r="AD574" s="37"/>
      <c r="AE574" s="37"/>
      <c r="AF574" s="37"/>
      <c r="AG574" s="37"/>
      <c r="AH574" s="37"/>
      <c r="AI574" s="37"/>
      <c r="AJ574" s="37"/>
    </row>
    <row r="575" spans="1:36">
      <c r="A575" s="265">
        <v>44077</v>
      </c>
      <c r="B575" s="115" t="s">
        <v>167</v>
      </c>
      <c r="C575" s="37">
        <v>880726629</v>
      </c>
      <c r="D575" s="517" t="s">
        <v>10443</v>
      </c>
      <c r="E575" s="115" t="s">
        <v>139</v>
      </c>
      <c r="F575" s="115" t="s">
        <v>181</v>
      </c>
      <c r="G575" s="115" t="s">
        <v>163</v>
      </c>
      <c r="H575" s="265">
        <v>44077</v>
      </c>
      <c r="I575" s="265">
        <v>44077</v>
      </c>
      <c r="J575" s="265">
        <v>44092</v>
      </c>
      <c r="K575" s="115" t="s">
        <v>181</v>
      </c>
      <c r="L575" s="115" t="s">
        <v>415</v>
      </c>
      <c r="M575" s="37">
        <v>262.23</v>
      </c>
      <c r="N575" s="37"/>
      <c r="O575" s="37"/>
      <c r="P575" s="37"/>
      <c r="Q575" s="37"/>
      <c r="R575" s="37"/>
      <c r="S575" s="37"/>
      <c r="T575" s="37"/>
      <c r="U575" s="37"/>
      <c r="V575" s="37"/>
      <c r="W575" s="37"/>
      <c r="X575" s="37"/>
      <c r="Y575" s="37"/>
      <c r="Z575" s="37"/>
      <c r="AA575" s="37"/>
      <c r="AB575" s="37"/>
      <c r="AC575" s="37"/>
      <c r="AD575" s="37"/>
      <c r="AE575" s="37"/>
      <c r="AF575" s="37"/>
      <c r="AG575" s="37"/>
      <c r="AH575" s="37"/>
      <c r="AI575" s="37"/>
      <c r="AJ575" s="37"/>
    </row>
    <row r="576" spans="1:36">
      <c r="A576" s="265">
        <v>44075</v>
      </c>
      <c r="B576" s="115" t="s">
        <v>146</v>
      </c>
      <c r="C576" s="37">
        <v>881790970</v>
      </c>
      <c r="D576" s="109" t="s">
        <v>3008</v>
      </c>
      <c r="E576" s="115" t="s">
        <v>139</v>
      </c>
      <c r="F576" s="115" t="s">
        <v>100</v>
      </c>
      <c r="G576" s="115" t="s">
        <v>142</v>
      </c>
      <c r="H576" s="37"/>
      <c r="I576" s="265">
        <v>44075</v>
      </c>
      <c r="J576" s="665">
        <v>44085</v>
      </c>
      <c r="K576" s="115" t="s">
        <v>163</v>
      </c>
      <c r="L576" s="115" t="s">
        <v>708</v>
      </c>
      <c r="M576" s="37">
        <v>270</v>
      </c>
      <c r="N576" s="37"/>
      <c r="O576" s="37"/>
      <c r="P576" s="37"/>
      <c r="Q576" s="37"/>
      <c r="R576" s="37"/>
      <c r="S576" s="37"/>
      <c r="T576" s="37"/>
      <c r="U576" s="37"/>
      <c r="V576" s="37"/>
      <c r="W576" s="37"/>
      <c r="X576" s="37"/>
      <c r="Y576" s="37"/>
      <c r="Z576" s="37"/>
      <c r="AA576" s="37"/>
      <c r="AB576" s="37"/>
      <c r="AC576" s="37"/>
      <c r="AD576" s="37"/>
      <c r="AE576" s="37"/>
      <c r="AF576" s="37"/>
      <c r="AG576" s="37"/>
      <c r="AH576" s="37"/>
      <c r="AI576" s="37"/>
      <c r="AJ576" s="37"/>
    </row>
    <row r="577" spans="1:36">
      <c r="A577" s="265">
        <v>44081</v>
      </c>
      <c r="B577" s="115" t="s">
        <v>154</v>
      </c>
      <c r="C577" s="37">
        <v>881472392</v>
      </c>
      <c r="D577" s="37"/>
      <c r="E577" s="115" t="s">
        <v>139</v>
      </c>
      <c r="F577" s="115" t="s">
        <v>100</v>
      </c>
      <c r="G577" s="115"/>
      <c r="H577" s="265"/>
      <c r="I577" s="265">
        <v>44096</v>
      </c>
      <c r="J577" s="265">
        <v>44095</v>
      </c>
      <c r="K577" s="278" t="s">
        <v>686</v>
      </c>
      <c r="L577" s="115" t="s">
        <v>644</v>
      </c>
      <c r="M577" s="37">
        <v>270</v>
      </c>
      <c r="N577" s="37"/>
      <c r="O577" s="115"/>
      <c r="P577" s="37"/>
      <c r="Q577" s="37"/>
      <c r="R577" s="37"/>
      <c r="S577" s="37"/>
      <c r="T577" s="37"/>
      <c r="U577" s="37"/>
      <c r="V577" s="37"/>
      <c r="W577" s="37"/>
      <c r="X577" s="37"/>
      <c r="Y577" s="37"/>
      <c r="Z577" s="37"/>
      <c r="AA577" s="37"/>
      <c r="AB577" s="37"/>
      <c r="AC577" s="37"/>
      <c r="AD577" s="37"/>
      <c r="AE577" s="37"/>
      <c r="AF577" s="37"/>
      <c r="AG577" s="37"/>
      <c r="AH577" s="37"/>
      <c r="AI577" s="37"/>
      <c r="AJ577" s="37"/>
    </row>
    <row r="578" spans="1:36">
      <c r="A578" s="265">
        <v>44089</v>
      </c>
      <c r="B578" s="115" t="s">
        <v>157</v>
      </c>
      <c r="C578" s="331">
        <v>881977441</v>
      </c>
      <c r="D578" s="109" t="s">
        <v>10444</v>
      </c>
      <c r="E578" s="115" t="s">
        <v>139</v>
      </c>
      <c r="F578" s="115" t="s">
        <v>100</v>
      </c>
      <c r="G578" s="115"/>
      <c r="H578" s="37"/>
      <c r="I578" s="265">
        <v>44089</v>
      </c>
      <c r="J578" s="265"/>
      <c r="K578" s="115" t="s">
        <v>287</v>
      </c>
      <c r="L578" s="115"/>
      <c r="M578" s="37">
        <v>270</v>
      </c>
      <c r="N578" s="37"/>
      <c r="O578" s="115"/>
      <c r="P578" s="37"/>
      <c r="Q578" s="37"/>
      <c r="R578" s="37"/>
      <c r="S578" s="37"/>
      <c r="T578" s="37"/>
      <c r="U578" s="37"/>
      <c r="V578" s="37"/>
      <c r="W578" s="37"/>
      <c r="X578" s="37"/>
      <c r="Y578" s="37"/>
      <c r="Z578" s="37"/>
      <c r="AA578" s="37"/>
      <c r="AB578" s="37"/>
      <c r="AC578" s="37"/>
      <c r="AD578" s="37"/>
      <c r="AE578" s="37"/>
      <c r="AF578" s="37"/>
      <c r="AG578" s="37"/>
      <c r="AH578" s="37"/>
      <c r="AI578" s="37"/>
      <c r="AJ578" s="37"/>
    </row>
    <row r="579" spans="1:36">
      <c r="A579" s="265">
        <v>44096</v>
      </c>
      <c r="B579" s="115" t="s">
        <v>149</v>
      </c>
      <c r="C579" s="331">
        <v>882348200</v>
      </c>
      <c r="D579" s="781"/>
      <c r="E579" s="115" t="s">
        <v>139</v>
      </c>
      <c r="F579" s="115" t="s">
        <v>140</v>
      </c>
      <c r="G579" s="115" t="s">
        <v>686</v>
      </c>
      <c r="H579" s="265"/>
      <c r="I579" s="265">
        <v>44096</v>
      </c>
      <c r="J579" s="265"/>
      <c r="K579" s="115" t="s">
        <v>686</v>
      </c>
      <c r="L579" s="115"/>
      <c r="M579" s="37">
        <v>270</v>
      </c>
      <c r="N579" s="37"/>
      <c r="O579" s="680" t="s">
        <v>10292</v>
      </c>
      <c r="P579" s="37"/>
      <c r="Q579" s="37"/>
      <c r="R579" s="37"/>
      <c r="S579" s="37"/>
      <c r="T579" s="37"/>
      <c r="U579" s="37"/>
      <c r="V579" s="37"/>
      <c r="W579" s="37"/>
      <c r="X579" s="37"/>
      <c r="Y579" s="37"/>
      <c r="Z579" s="37"/>
      <c r="AA579" s="37"/>
      <c r="AB579" s="37"/>
      <c r="AC579" s="37"/>
      <c r="AD579" s="37"/>
      <c r="AE579" s="37"/>
      <c r="AF579" s="37"/>
      <c r="AG579" s="37"/>
      <c r="AH579" s="37"/>
      <c r="AI579" s="37"/>
      <c r="AJ579" s="37"/>
    </row>
    <row r="580" spans="1:36">
      <c r="A580" s="265">
        <v>44085</v>
      </c>
      <c r="B580" s="115" t="s">
        <v>138</v>
      </c>
      <c r="C580" s="331">
        <v>880278244</v>
      </c>
      <c r="D580" s="37"/>
      <c r="E580" s="115" t="s">
        <v>139</v>
      </c>
      <c r="F580" s="115" t="s">
        <v>100</v>
      </c>
      <c r="G580" s="115" t="s">
        <v>168</v>
      </c>
      <c r="H580" s="37"/>
      <c r="I580" s="265"/>
      <c r="J580" s="265">
        <v>44099</v>
      </c>
      <c r="K580" s="115"/>
      <c r="L580" s="115"/>
      <c r="M580" s="37"/>
      <c r="N580" s="37"/>
      <c r="O580" s="115"/>
      <c r="P580" s="37"/>
      <c r="Q580" s="37"/>
      <c r="R580" s="37"/>
      <c r="S580" s="37"/>
      <c r="T580" s="37"/>
      <c r="U580" s="37"/>
      <c r="V580" s="37"/>
      <c r="W580" s="37"/>
      <c r="X580" s="37"/>
      <c r="Y580" s="37"/>
      <c r="Z580" s="37"/>
      <c r="AA580" s="37"/>
      <c r="AB580" s="37"/>
      <c r="AC580" s="37"/>
      <c r="AD580" s="37"/>
      <c r="AE580" s="37"/>
      <c r="AF580" s="37"/>
      <c r="AG580" s="37"/>
      <c r="AH580" s="37"/>
      <c r="AI580" s="37"/>
      <c r="AJ580" s="37"/>
    </row>
    <row r="581" spans="1:36">
      <c r="A581" s="782">
        <v>44102</v>
      </c>
      <c r="B581" s="115" t="s">
        <v>194</v>
      </c>
      <c r="C581" s="331">
        <v>882238061</v>
      </c>
      <c r="D581" s="513" t="s">
        <v>10445</v>
      </c>
      <c r="E581" s="115" t="s">
        <v>139</v>
      </c>
      <c r="F581" s="115" t="s">
        <v>140</v>
      </c>
      <c r="G581" s="677" t="s">
        <v>686</v>
      </c>
      <c r="H581" s="265">
        <v>44082</v>
      </c>
      <c r="I581" s="265">
        <v>44102</v>
      </c>
      <c r="J581" s="265">
        <v>44104</v>
      </c>
      <c r="K581" s="624" t="s">
        <v>686</v>
      </c>
      <c r="L581" s="115"/>
      <c r="M581" s="521">
        <v>270</v>
      </c>
      <c r="N581" s="37"/>
      <c r="O581" s="680" t="s">
        <v>2285</v>
      </c>
      <c r="P581" s="37"/>
      <c r="Q581" s="37"/>
      <c r="R581" s="37"/>
      <c r="S581" s="37"/>
      <c r="T581" s="37"/>
      <c r="U581" s="37"/>
      <c r="V581" s="37"/>
      <c r="W581" s="37"/>
      <c r="X581" s="37"/>
      <c r="Y581" s="37"/>
      <c r="Z581" s="37"/>
      <c r="AA581" s="37"/>
      <c r="AB581" s="37"/>
      <c r="AC581" s="37"/>
      <c r="AD581" s="37"/>
      <c r="AE581" s="37"/>
      <c r="AF581" s="37"/>
      <c r="AG581" s="37"/>
      <c r="AH581" s="37"/>
      <c r="AI581" s="37"/>
      <c r="AJ581" s="37"/>
    </row>
    <row r="582" spans="1:36">
      <c r="A582" s="782">
        <v>44102</v>
      </c>
      <c r="B582" s="115" t="s">
        <v>2235</v>
      </c>
      <c r="C582" s="331">
        <v>882020889</v>
      </c>
      <c r="D582" s="509" t="s">
        <v>10446</v>
      </c>
      <c r="E582" s="115" t="s">
        <v>139</v>
      </c>
      <c r="F582" s="115" t="s">
        <v>100</v>
      </c>
      <c r="G582" s="624"/>
      <c r="H582" s="265"/>
      <c r="I582" s="265">
        <v>44102</v>
      </c>
      <c r="J582" s="265"/>
      <c r="K582" s="624" t="s">
        <v>686</v>
      </c>
      <c r="L582" s="115"/>
      <c r="M582" s="521">
        <v>270</v>
      </c>
      <c r="N582" s="37"/>
      <c r="O582" s="680" t="s">
        <v>2237</v>
      </c>
      <c r="P582" s="37"/>
      <c r="Q582" s="37"/>
      <c r="R582" s="37"/>
      <c r="S582" s="37"/>
      <c r="T582" s="37"/>
      <c r="U582" s="37"/>
      <c r="V582" s="37"/>
      <c r="W582" s="37"/>
      <c r="X582" s="37"/>
      <c r="Y582" s="37"/>
      <c r="Z582" s="37"/>
      <c r="AA582" s="37"/>
      <c r="AB582" s="37"/>
      <c r="AC582" s="37"/>
      <c r="AD582" s="37"/>
      <c r="AE582" s="37"/>
      <c r="AF582" s="37"/>
      <c r="AG582" s="37"/>
      <c r="AH582" s="37"/>
      <c r="AI582" s="37"/>
      <c r="AJ582" s="37"/>
    </row>
    <row r="583" spans="1:36">
      <c r="A583" s="782">
        <v>44103</v>
      </c>
      <c r="B583" s="115" t="s">
        <v>2235</v>
      </c>
      <c r="C583" s="331">
        <v>882020889</v>
      </c>
      <c r="D583" s="509" t="s">
        <v>10446</v>
      </c>
      <c r="E583" s="115" t="s">
        <v>139</v>
      </c>
      <c r="F583" s="115" t="s">
        <v>100</v>
      </c>
      <c r="G583" s="115"/>
      <c r="H583" s="265"/>
      <c r="I583" s="265">
        <v>44103</v>
      </c>
      <c r="J583" s="265"/>
      <c r="K583" s="115" t="s">
        <v>686</v>
      </c>
      <c r="L583" s="115"/>
      <c r="M583" s="521">
        <v>270</v>
      </c>
      <c r="N583" s="37"/>
      <c r="O583" s="680" t="s">
        <v>10303</v>
      </c>
      <c r="P583" s="37"/>
      <c r="Q583" s="37"/>
      <c r="R583" s="37"/>
      <c r="S583" s="37"/>
      <c r="T583" s="37"/>
      <c r="U583" s="37"/>
      <c r="V583" s="37"/>
      <c r="W583" s="37"/>
      <c r="X583" s="37"/>
      <c r="Y583" s="37"/>
      <c r="Z583" s="37"/>
      <c r="AA583" s="37"/>
      <c r="AB583" s="37"/>
      <c r="AC583" s="37"/>
      <c r="AD583" s="37"/>
      <c r="AE583" s="37"/>
      <c r="AF583" s="37"/>
      <c r="AG583" s="37"/>
      <c r="AH583" s="37"/>
      <c r="AI583" s="37"/>
      <c r="AJ583" s="37"/>
    </row>
    <row r="584" spans="1:36">
      <c r="A584" s="265">
        <v>44098</v>
      </c>
      <c r="B584" s="115" t="s">
        <v>156</v>
      </c>
      <c r="C584" s="331">
        <v>881123439</v>
      </c>
      <c r="D584" s="517" t="s">
        <v>5969</v>
      </c>
      <c r="E584" s="115" t="s">
        <v>139</v>
      </c>
      <c r="F584" s="115" t="s">
        <v>140</v>
      </c>
      <c r="G584" s="115" t="s">
        <v>142</v>
      </c>
      <c r="H584" s="265">
        <v>44098</v>
      </c>
      <c r="I584" s="265">
        <v>44098</v>
      </c>
      <c r="J584" s="265">
        <v>44104</v>
      </c>
      <c r="K584" s="115"/>
      <c r="L584" s="115"/>
      <c r="M584" s="37">
        <v>273.5</v>
      </c>
      <c r="N584" s="37"/>
      <c r="O584" s="680"/>
      <c r="P584" s="37"/>
      <c r="Q584" s="37"/>
      <c r="R584" s="37"/>
      <c r="S584" s="37"/>
      <c r="T584" s="37"/>
      <c r="U584" s="37"/>
      <c r="V584" s="37"/>
      <c r="W584" s="37"/>
      <c r="X584" s="37"/>
      <c r="Y584" s="37"/>
      <c r="Z584" s="37"/>
      <c r="AA584" s="37"/>
      <c r="AB584" s="37"/>
      <c r="AC584" s="37"/>
      <c r="AD584" s="37"/>
      <c r="AE584" s="37"/>
      <c r="AF584" s="37"/>
      <c r="AG584" s="37"/>
      <c r="AH584" s="37"/>
      <c r="AI584" s="37"/>
      <c r="AJ584" s="37"/>
    </row>
    <row r="585" spans="1:36">
      <c r="A585" s="265">
        <v>44099</v>
      </c>
      <c r="B585" s="115" t="s">
        <v>194</v>
      </c>
      <c r="C585" s="331">
        <v>881352797</v>
      </c>
      <c r="D585" s="509" t="s">
        <v>3034</v>
      </c>
      <c r="E585" s="115" t="s">
        <v>152</v>
      </c>
      <c r="F585" s="115" t="s">
        <v>140</v>
      </c>
      <c r="G585" s="624" t="s">
        <v>142</v>
      </c>
      <c r="H585" s="505">
        <v>44090</v>
      </c>
      <c r="I585" s="265">
        <v>44099</v>
      </c>
      <c r="J585" s="265">
        <v>44104</v>
      </c>
      <c r="K585" s="624" t="s">
        <v>142</v>
      </c>
      <c r="L585" s="115"/>
      <c r="M585" s="521">
        <v>275</v>
      </c>
      <c r="N585" s="37"/>
      <c r="O585" s="680" t="s">
        <v>10447</v>
      </c>
      <c r="P585" s="37"/>
      <c r="Q585" s="37"/>
      <c r="R585" s="37"/>
      <c r="S585" s="37"/>
      <c r="T585" s="37"/>
      <c r="U585" s="37"/>
      <c r="V585" s="37"/>
      <c r="W585" s="37"/>
      <c r="X585" s="37"/>
      <c r="Y585" s="37"/>
      <c r="Z585" s="37"/>
      <c r="AA585" s="37"/>
      <c r="AB585" s="37"/>
      <c r="AC585" s="37"/>
      <c r="AD585" s="37"/>
      <c r="AE585" s="37"/>
      <c r="AF585" s="37"/>
      <c r="AG585" s="37"/>
      <c r="AH585" s="37"/>
      <c r="AI585" s="37"/>
      <c r="AJ585" s="37"/>
    </row>
    <row r="586" spans="1:36">
      <c r="A586" s="265">
        <v>44089</v>
      </c>
      <c r="B586" s="115" t="s">
        <v>157</v>
      </c>
      <c r="C586" s="331">
        <v>880005480</v>
      </c>
      <c r="D586" s="109" t="s">
        <v>7112</v>
      </c>
      <c r="E586" s="115" t="s">
        <v>139</v>
      </c>
      <c r="F586" s="115" t="s">
        <v>140</v>
      </c>
      <c r="G586" s="115" t="s">
        <v>142</v>
      </c>
      <c r="H586" s="37"/>
      <c r="I586" s="265">
        <v>44089</v>
      </c>
      <c r="J586" s="265"/>
      <c r="K586" s="115" t="s">
        <v>142</v>
      </c>
      <c r="L586" s="115"/>
      <c r="M586" s="37">
        <v>277.2</v>
      </c>
      <c r="N586" s="37"/>
      <c r="O586" s="115"/>
      <c r="P586" s="37"/>
      <c r="Q586" s="37"/>
      <c r="R586" s="37"/>
      <c r="S586" s="37"/>
      <c r="T586" s="37"/>
      <c r="U586" s="37"/>
      <c r="V586" s="37"/>
      <c r="W586" s="37"/>
      <c r="X586" s="37"/>
      <c r="Y586" s="37"/>
      <c r="Z586" s="37"/>
      <c r="AA586" s="37"/>
      <c r="AB586" s="37"/>
      <c r="AC586" s="37"/>
      <c r="AD586" s="37"/>
      <c r="AE586" s="37"/>
      <c r="AF586" s="37"/>
      <c r="AG586" s="37"/>
      <c r="AH586" s="37"/>
      <c r="AI586" s="37"/>
      <c r="AJ586" s="37"/>
    </row>
    <row r="587" spans="1:36">
      <c r="A587" s="265">
        <v>44075</v>
      </c>
      <c r="B587" s="115" t="s">
        <v>156</v>
      </c>
      <c r="C587" s="37">
        <v>880942467</v>
      </c>
      <c r="D587" s="530">
        <v>502810858</v>
      </c>
      <c r="E587" s="115" t="s">
        <v>139</v>
      </c>
      <c r="F587" s="115" t="s">
        <v>100</v>
      </c>
      <c r="G587" s="115" t="s">
        <v>142</v>
      </c>
      <c r="H587" s="37"/>
      <c r="I587" s="265">
        <v>44099</v>
      </c>
      <c r="J587" s="265">
        <v>44104</v>
      </c>
      <c r="K587" s="37"/>
      <c r="L587" s="688"/>
      <c r="M587" s="37">
        <v>279</v>
      </c>
      <c r="N587" s="115"/>
      <c r="O587" s="115"/>
      <c r="P587" s="115"/>
      <c r="Q587" s="37"/>
      <c r="R587" s="37"/>
      <c r="S587" s="37"/>
      <c r="T587" s="37"/>
      <c r="U587" s="37"/>
      <c r="V587" s="37"/>
      <c r="W587" s="37"/>
      <c r="X587" s="37"/>
      <c r="Y587" s="37"/>
      <c r="Z587" s="37"/>
      <c r="AA587" s="37"/>
      <c r="AB587" s="37"/>
      <c r="AC587" s="37"/>
      <c r="AD587" s="37"/>
      <c r="AE587" s="37"/>
      <c r="AF587" s="37"/>
      <c r="AG587" s="37"/>
      <c r="AH587" s="37"/>
      <c r="AI587" s="37"/>
      <c r="AJ587" s="37"/>
    </row>
    <row r="588" spans="1:36">
      <c r="A588" s="265">
        <v>44095</v>
      </c>
      <c r="B588" s="115" t="s">
        <v>281</v>
      </c>
      <c r="C588" s="331">
        <v>880385101</v>
      </c>
      <c r="D588" s="781" t="s">
        <v>10448</v>
      </c>
      <c r="E588" s="115" t="s">
        <v>152</v>
      </c>
      <c r="F588" s="115" t="s">
        <v>140</v>
      </c>
      <c r="G588" s="115" t="s">
        <v>142</v>
      </c>
      <c r="H588" s="265"/>
      <c r="I588" s="265">
        <v>44095</v>
      </c>
      <c r="J588" s="265"/>
      <c r="K588" s="115"/>
      <c r="L588" s="115"/>
      <c r="M588" s="37">
        <v>279</v>
      </c>
      <c r="N588" s="37"/>
      <c r="O588" s="680" t="s">
        <v>2227</v>
      </c>
      <c r="P588" s="37"/>
      <c r="Q588" s="37"/>
      <c r="R588" s="37"/>
      <c r="S588" s="37"/>
      <c r="T588" s="37"/>
      <c r="U588" s="37"/>
      <c r="V588" s="37"/>
      <c r="W588" s="37"/>
      <c r="X588" s="37"/>
      <c r="Y588" s="37"/>
      <c r="Z588" s="37"/>
      <c r="AA588" s="37"/>
      <c r="AB588" s="37"/>
      <c r="AC588" s="37"/>
      <c r="AD588" s="37"/>
      <c r="AE588" s="37"/>
      <c r="AF588" s="37"/>
      <c r="AG588" s="37"/>
      <c r="AH588" s="37"/>
      <c r="AI588" s="37"/>
      <c r="AJ588" s="37"/>
    </row>
    <row r="589" spans="1:36">
      <c r="A589" s="265">
        <v>44096</v>
      </c>
      <c r="B589" s="115" t="s">
        <v>144</v>
      </c>
      <c r="C589" s="331">
        <v>881832834</v>
      </c>
      <c r="D589" s="781" t="s">
        <v>10449</v>
      </c>
      <c r="E589" s="115" t="s">
        <v>152</v>
      </c>
      <c r="F589" s="115" t="s">
        <v>140</v>
      </c>
      <c r="G589" s="115" t="s">
        <v>142</v>
      </c>
      <c r="H589" s="265"/>
      <c r="I589" s="265">
        <v>44096</v>
      </c>
      <c r="J589" s="265"/>
      <c r="K589" s="115" t="s">
        <v>142</v>
      </c>
      <c r="L589" s="115"/>
      <c r="M589" s="37">
        <v>279</v>
      </c>
      <c r="N589" s="37"/>
      <c r="O589" s="680" t="s">
        <v>10301</v>
      </c>
      <c r="P589" s="37"/>
      <c r="Q589" s="37"/>
      <c r="R589" s="37"/>
      <c r="S589" s="37"/>
      <c r="T589" s="37"/>
      <c r="U589" s="37"/>
      <c r="V589" s="37"/>
      <c r="W589" s="37"/>
      <c r="X589" s="37"/>
      <c r="Y589" s="37"/>
      <c r="Z589" s="37"/>
      <c r="AA589" s="37"/>
      <c r="AB589" s="37"/>
      <c r="AC589" s="37"/>
      <c r="AD589" s="37"/>
      <c r="AE589" s="37"/>
      <c r="AF589" s="37"/>
      <c r="AG589" s="37"/>
      <c r="AH589" s="37"/>
      <c r="AI589" s="37"/>
      <c r="AJ589" s="37"/>
    </row>
    <row r="590" spans="1:36">
      <c r="A590" s="782">
        <v>44104</v>
      </c>
      <c r="B590" s="115" t="s">
        <v>281</v>
      </c>
      <c r="C590" s="331">
        <v>880107199</v>
      </c>
      <c r="D590" s="534">
        <v>910232504</v>
      </c>
      <c r="E590" s="115" t="s">
        <v>152</v>
      </c>
      <c r="F590" s="115" t="s">
        <v>140</v>
      </c>
      <c r="G590" s="115" t="s">
        <v>142</v>
      </c>
      <c r="H590" s="265"/>
      <c r="I590" s="265">
        <v>44104</v>
      </c>
      <c r="J590" s="265"/>
      <c r="K590" s="115" t="s">
        <v>142</v>
      </c>
      <c r="L590" s="115"/>
      <c r="M590" s="521">
        <v>279</v>
      </c>
      <c r="N590" s="37"/>
      <c r="O590" s="680" t="s">
        <v>10321</v>
      </c>
      <c r="P590" s="37"/>
      <c r="Q590" s="37"/>
      <c r="R590" s="37"/>
      <c r="S590" s="37"/>
      <c r="T590" s="37"/>
      <c r="U590" s="37"/>
      <c r="V590" s="37"/>
      <c r="W590" s="37"/>
      <c r="X590" s="37"/>
      <c r="Y590" s="37"/>
      <c r="Z590" s="37"/>
      <c r="AA590" s="37"/>
      <c r="AB590" s="37"/>
      <c r="AC590" s="37"/>
      <c r="AD590" s="37"/>
      <c r="AE590" s="37"/>
      <c r="AF590" s="37"/>
      <c r="AG590" s="37"/>
      <c r="AH590" s="37"/>
      <c r="AI590" s="37"/>
      <c r="AJ590" s="37"/>
    </row>
    <row r="591" spans="1:36">
      <c r="A591" s="265">
        <v>44084</v>
      </c>
      <c r="B591" s="115" t="s">
        <v>156</v>
      </c>
      <c r="C591" s="331">
        <v>881688837</v>
      </c>
      <c r="D591" s="667" t="s">
        <v>10450</v>
      </c>
      <c r="E591" s="115" t="s">
        <v>139</v>
      </c>
      <c r="F591" s="115" t="s">
        <v>140</v>
      </c>
      <c r="G591" s="115"/>
      <c r="H591" s="37"/>
      <c r="I591" s="265">
        <v>44099</v>
      </c>
      <c r="J591" s="265">
        <v>44104</v>
      </c>
      <c r="K591" s="115"/>
      <c r="L591" s="115"/>
      <c r="M591" s="37">
        <v>282</v>
      </c>
      <c r="N591" s="37"/>
      <c r="O591" s="115"/>
      <c r="P591" s="37"/>
      <c r="Q591" s="37"/>
      <c r="R591" s="37"/>
      <c r="S591" s="37"/>
      <c r="T591" s="37"/>
      <c r="U591" s="37"/>
      <c r="V591" s="37"/>
      <c r="W591" s="37"/>
      <c r="X591" s="37"/>
      <c r="Y591" s="37"/>
      <c r="Z591" s="37"/>
      <c r="AA591" s="37"/>
      <c r="AB591" s="37"/>
      <c r="AC591" s="37"/>
      <c r="AD591" s="37"/>
      <c r="AE591" s="37"/>
      <c r="AF591" s="37"/>
      <c r="AG591" s="37"/>
      <c r="AH591" s="37"/>
      <c r="AI591" s="37"/>
      <c r="AJ591" s="37"/>
    </row>
    <row r="592" spans="1:36">
      <c r="A592" s="265">
        <v>44076</v>
      </c>
      <c r="B592" s="115" t="s">
        <v>156</v>
      </c>
      <c r="C592" s="37">
        <v>880038280</v>
      </c>
      <c r="D592" s="115"/>
      <c r="E592" s="115" t="s">
        <v>152</v>
      </c>
      <c r="F592" s="115" t="s">
        <v>140</v>
      </c>
      <c r="G592" s="115" t="s">
        <v>142</v>
      </c>
      <c r="H592" s="37"/>
      <c r="I592" s="265">
        <v>44098</v>
      </c>
      <c r="J592" s="265">
        <v>44106</v>
      </c>
      <c r="K592" s="37"/>
      <c r="L592" s="115"/>
      <c r="M592" s="37">
        <v>283.5</v>
      </c>
      <c r="N592" s="37"/>
      <c r="O592" s="37"/>
      <c r="P592" s="37"/>
      <c r="Q592" s="37"/>
      <c r="R592" s="37"/>
      <c r="S592" s="37"/>
      <c r="T592" s="37"/>
      <c r="U592" s="37"/>
      <c r="V592" s="37"/>
      <c r="W592" s="37"/>
      <c r="X592" s="37"/>
      <c r="Y592" s="37"/>
      <c r="Z592" s="37"/>
      <c r="AA592" s="37"/>
      <c r="AB592" s="37"/>
      <c r="AC592" s="37"/>
      <c r="AD592" s="37"/>
      <c r="AE592" s="37"/>
      <c r="AF592" s="37"/>
      <c r="AG592" s="37"/>
      <c r="AH592" s="37"/>
      <c r="AI592" s="37"/>
      <c r="AJ592" s="37"/>
    </row>
    <row r="593" spans="1:36">
      <c r="A593" s="265">
        <v>44077</v>
      </c>
      <c r="B593" s="115" t="s">
        <v>154</v>
      </c>
      <c r="C593" s="37">
        <v>881635545</v>
      </c>
      <c r="D593" s="115"/>
      <c r="E593" s="115" t="s">
        <v>152</v>
      </c>
      <c r="F593" s="115" t="s">
        <v>100</v>
      </c>
      <c r="G593" s="115"/>
      <c r="H593" s="37"/>
      <c r="I593" s="265">
        <v>44083</v>
      </c>
      <c r="J593" s="265">
        <v>44092</v>
      </c>
      <c r="K593" s="115" t="s">
        <v>142</v>
      </c>
      <c r="L593" s="115" t="s">
        <v>188</v>
      </c>
      <c r="M593" s="37">
        <v>284</v>
      </c>
      <c r="N593" s="115"/>
      <c r="O593" s="115" t="s">
        <v>10271</v>
      </c>
      <c r="P593" s="115"/>
      <c r="Q593" s="37"/>
      <c r="R593" s="37"/>
      <c r="S593" s="37"/>
      <c r="T593" s="37"/>
      <c r="U593" s="37"/>
      <c r="V593" s="37"/>
      <c r="W593" s="37"/>
      <c r="X593" s="37"/>
      <c r="Y593" s="37"/>
      <c r="Z593" s="37"/>
      <c r="AA593" s="37"/>
      <c r="AB593" s="37"/>
      <c r="AC593" s="37"/>
      <c r="AD593" s="37"/>
      <c r="AE593" s="37"/>
      <c r="AF593" s="37"/>
      <c r="AG593" s="37"/>
      <c r="AH593" s="37"/>
      <c r="AI593" s="37"/>
      <c r="AJ593" s="37"/>
    </row>
    <row r="594" spans="1:36">
      <c r="A594" s="265">
        <v>44081</v>
      </c>
      <c r="B594" s="115" t="s">
        <v>156</v>
      </c>
      <c r="C594" s="37">
        <v>882588175</v>
      </c>
      <c r="D594" s="37"/>
      <c r="E594" s="115" t="s">
        <v>139</v>
      </c>
      <c r="F594" s="115" t="s">
        <v>140</v>
      </c>
      <c r="G594" s="115" t="s">
        <v>148</v>
      </c>
      <c r="H594" s="37"/>
      <c r="I594" s="265">
        <v>44081</v>
      </c>
      <c r="J594" s="265">
        <v>44089</v>
      </c>
      <c r="K594" s="37"/>
      <c r="L594" s="115">
        <v>0</v>
      </c>
      <c r="M594" s="37">
        <v>285</v>
      </c>
      <c r="N594" s="37"/>
      <c r="O594" s="115"/>
      <c r="P594" s="37"/>
      <c r="Q594" s="37"/>
      <c r="R594" s="37"/>
      <c r="S594" s="37"/>
      <c r="T594" s="37"/>
      <c r="U594" s="37"/>
      <c r="V594" s="37"/>
      <c r="W594" s="37"/>
      <c r="X594" s="37"/>
      <c r="Y594" s="37"/>
      <c r="Z594" s="37"/>
      <c r="AA594" s="37"/>
      <c r="AB594" s="37"/>
      <c r="AC594" s="37"/>
      <c r="AD594" s="37"/>
      <c r="AE594" s="37"/>
      <c r="AF594" s="37"/>
      <c r="AG594" s="37"/>
      <c r="AH594" s="37"/>
      <c r="AI594" s="37"/>
      <c r="AJ594" s="37"/>
    </row>
    <row r="595" spans="1:36">
      <c r="A595" s="265">
        <v>44092</v>
      </c>
      <c r="B595" s="115" t="s">
        <v>4688</v>
      </c>
      <c r="C595" s="521">
        <v>882642601</v>
      </c>
      <c r="D595" s="109" t="s">
        <v>10250</v>
      </c>
      <c r="E595" s="115" t="s">
        <v>139</v>
      </c>
      <c r="F595" s="115" t="s">
        <v>140</v>
      </c>
      <c r="G595" s="115" t="s">
        <v>142</v>
      </c>
      <c r="H595" s="265"/>
      <c r="I595" s="265">
        <v>44092</v>
      </c>
      <c r="J595" s="265"/>
      <c r="K595" s="115" t="s">
        <v>142</v>
      </c>
      <c r="L595" s="115"/>
      <c r="M595" s="37">
        <v>288</v>
      </c>
      <c r="N595" s="37"/>
      <c r="O595" s="680" t="s">
        <v>10451</v>
      </c>
      <c r="P595" s="37"/>
      <c r="Q595" s="37"/>
      <c r="R595" s="37"/>
      <c r="S595" s="37"/>
      <c r="T595" s="37"/>
      <c r="U595" s="37"/>
      <c r="V595" s="37"/>
      <c r="W595" s="37"/>
      <c r="X595" s="37"/>
      <c r="Y595" s="37"/>
      <c r="Z595" s="37"/>
      <c r="AA595" s="37"/>
      <c r="AB595" s="37"/>
      <c r="AC595" s="37"/>
      <c r="AD595" s="37"/>
      <c r="AE595" s="37"/>
      <c r="AF595" s="37"/>
      <c r="AG595" s="37"/>
      <c r="AH595" s="37"/>
      <c r="AI595" s="37"/>
      <c r="AJ595" s="37"/>
    </row>
    <row r="596" spans="1:36">
      <c r="A596" s="265">
        <v>44103</v>
      </c>
      <c r="B596" s="115" t="s">
        <v>175</v>
      </c>
      <c r="C596" s="331">
        <v>880228903</v>
      </c>
      <c r="D596" s="509" t="s">
        <v>10452</v>
      </c>
      <c r="E596" s="115" t="s">
        <v>139</v>
      </c>
      <c r="F596" s="115" t="s">
        <v>140</v>
      </c>
      <c r="G596" s="115" t="s">
        <v>142</v>
      </c>
      <c r="H596" s="265"/>
      <c r="I596" s="265">
        <v>44103</v>
      </c>
      <c r="J596" s="265"/>
      <c r="K596" s="115" t="s">
        <v>142</v>
      </c>
      <c r="L596" s="115"/>
      <c r="M596" s="521">
        <v>288</v>
      </c>
      <c r="N596" s="37"/>
      <c r="O596" s="680"/>
      <c r="P596" s="37"/>
      <c r="Q596" s="37"/>
      <c r="R596" s="37"/>
      <c r="S596" s="37"/>
      <c r="T596" s="37"/>
      <c r="U596" s="37"/>
      <c r="V596" s="37"/>
      <c r="W596" s="37"/>
      <c r="X596" s="37"/>
      <c r="Y596" s="37"/>
      <c r="Z596" s="37"/>
      <c r="AA596" s="37"/>
      <c r="AB596" s="37"/>
      <c r="AC596" s="37"/>
      <c r="AD596" s="37"/>
      <c r="AE596" s="37"/>
      <c r="AF596" s="37"/>
      <c r="AG596" s="37"/>
      <c r="AH596" s="37"/>
      <c r="AI596" s="37"/>
      <c r="AJ596" s="37"/>
    </row>
    <row r="597" spans="1:36">
      <c r="A597" s="265">
        <v>44091</v>
      </c>
      <c r="B597" s="115" t="s">
        <v>144</v>
      </c>
      <c r="C597" s="331">
        <v>882721551</v>
      </c>
      <c r="D597" s="781" t="s">
        <v>10453</v>
      </c>
      <c r="E597" s="115" t="s">
        <v>152</v>
      </c>
      <c r="F597" s="115" t="s">
        <v>140</v>
      </c>
      <c r="G597" s="115" t="s">
        <v>142</v>
      </c>
      <c r="H597" s="265"/>
      <c r="I597" s="265">
        <v>44091</v>
      </c>
      <c r="J597" s="265"/>
      <c r="K597" s="115" t="s">
        <v>142</v>
      </c>
      <c r="L597" s="115"/>
      <c r="M597" s="37">
        <v>288</v>
      </c>
      <c r="N597" s="37"/>
      <c r="O597" s="680" t="s">
        <v>2285</v>
      </c>
      <c r="P597" s="37"/>
      <c r="Q597" s="37"/>
      <c r="R597" s="37"/>
      <c r="S597" s="37"/>
      <c r="T597" s="37"/>
      <c r="U597" s="37"/>
      <c r="V597" s="37"/>
      <c r="W597" s="37"/>
      <c r="X597" s="37"/>
      <c r="Y597" s="37"/>
      <c r="Z597" s="37"/>
      <c r="AA597" s="37"/>
      <c r="AB597" s="37"/>
      <c r="AC597" s="37"/>
      <c r="AD597" s="37"/>
      <c r="AE597" s="37"/>
      <c r="AF597" s="37"/>
      <c r="AG597" s="37"/>
      <c r="AH597" s="37"/>
      <c r="AI597" s="37"/>
      <c r="AJ597" s="37"/>
    </row>
    <row r="598" spans="1:36">
      <c r="A598" s="265">
        <v>44092</v>
      </c>
      <c r="B598" s="115" t="s">
        <v>175</v>
      </c>
      <c r="C598" s="37">
        <v>880663314</v>
      </c>
      <c r="D598" s="109"/>
      <c r="E598" s="115" t="s">
        <v>152</v>
      </c>
      <c r="F598" s="115" t="s">
        <v>100</v>
      </c>
      <c r="G598" s="115" t="s">
        <v>142</v>
      </c>
      <c r="H598" s="265"/>
      <c r="I598" s="265">
        <v>44092</v>
      </c>
      <c r="J598" s="265"/>
      <c r="K598" s="115" t="s">
        <v>142</v>
      </c>
      <c r="L598" s="115"/>
      <c r="M598" s="37">
        <v>288</v>
      </c>
      <c r="N598" s="37"/>
      <c r="O598" s="680" t="s">
        <v>2322</v>
      </c>
      <c r="P598" s="37"/>
      <c r="Q598" s="37"/>
      <c r="R598" s="37"/>
      <c r="S598" s="37"/>
      <c r="T598" s="37"/>
      <c r="U598" s="37"/>
      <c r="V598" s="37"/>
      <c r="W598" s="37"/>
      <c r="X598" s="37"/>
      <c r="Y598" s="37"/>
      <c r="Z598" s="37"/>
      <c r="AA598" s="37"/>
      <c r="AB598" s="37"/>
      <c r="AC598" s="37"/>
      <c r="AD598" s="37"/>
      <c r="AE598" s="37"/>
      <c r="AF598" s="37"/>
      <c r="AG598" s="37"/>
      <c r="AH598" s="37"/>
      <c r="AI598" s="37"/>
      <c r="AJ598" s="37"/>
    </row>
    <row r="599" spans="1:36">
      <c r="A599" s="265">
        <v>44082</v>
      </c>
      <c r="B599" s="115" t="s">
        <v>227</v>
      </c>
      <c r="C599" s="37">
        <v>881331122</v>
      </c>
      <c r="D599" s="109" t="s">
        <v>10454</v>
      </c>
      <c r="E599" s="115" t="s">
        <v>139</v>
      </c>
      <c r="F599" s="115" t="s">
        <v>140</v>
      </c>
      <c r="G599" s="115" t="s">
        <v>10455</v>
      </c>
      <c r="H599" s="37"/>
      <c r="I599" s="265">
        <v>44082</v>
      </c>
      <c r="J599" s="265"/>
      <c r="K599" s="115" t="s">
        <v>10455</v>
      </c>
      <c r="L599" s="115" t="s">
        <v>248</v>
      </c>
      <c r="M599" s="37">
        <v>292.5</v>
      </c>
      <c r="N599" s="37"/>
      <c r="O599" s="115" t="s">
        <v>10360</v>
      </c>
      <c r="P599" s="37"/>
      <c r="Q599" s="37"/>
      <c r="R599" s="37"/>
      <c r="S599" s="37"/>
      <c r="T599" s="37"/>
      <c r="U599" s="37"/>
      <c r="V599" s="37"/>
      <c r="W599" s="37"/>
      <c r="X599" s="37"/>
      <c r="Y599" s="37"/>
      <c r="Z599" s="37"/>
      <c r="AA599" s="37"/>
      <c r="AB599" s="37"/>
      <c r="AC599" s="37"/>
      <c r="AD599" s="37"/>
      <c r="AE599" s="37"/>
      <c r="AF599" s="37"/>
      <c r="AG599" s="37"/>
      <c r="AH599" s="37"/>
      <c r="AI599" s="37"/>
      <c r="AJ599" s="37"/>
    </row>
    <row r="600" spans="1:36" ht="18">
      <c r="A600" s="265">
        <v>44097</v>
      </c>
      <c r="B600" s="115" t="s">
        <v>178</v>
      </c>
      <c r="C600" s="662">
        <v>881327835</v>
      </c>
      <c r="D600" s="781"/>
      <c r="E600" s="115" t="s">
        <v>139</v>
      </c>
      <c r="F600" s="115" t="s">
        <v>140</v>
      </c>
      <c r="G600" s="115" t="s">
        <v>142</v>
      </c>
      <c r="H600" s="265"/>
      <c r="I600" s="782">
        <v>44097</v>
      </c>
      <c r="J600" s="265"/>
      <c r="K600" s="115" t="s">
        <v>142</v>
      </c>
      <c r="L600" s="115"/>
      <c r="M600" s="37">
        <v>292.64</v>
      </c>
      <c r="N600" s="37"/>
      <c r="O600" s="680"/>
      <c r="P600" s="37"/>
      <c r="Q600" s="37"/>
      <c r="R600" s="37"/>
      <c r="S600" s="37"/>
      <c r="T600" s="37"/>
      <c r="U600" s="37"/>
      <c r="V600" s="37"/>
      <c r="W600" s="37"/>
      <c r="X600" s="37"/>
      <c r="Y600" s="37"/>
      <c r="Z600" s="37"/>
      <c r="AA600" s="37"/>
      <c r="AB600" s="37"/>
      <c r="AC600" s="37"/>
      <c r="AD600" s="37"/>
      <c r="AE600" s="37"/>
      <c r="AF600" s="37"/>
      <c r="AG600" s="37"/>
      <c r="AH600" s="37"/>
      <c r="AI600" s="37"/>
      <c r="AJ600" s="37"/>
    </row>
    <row r="601" spans="1:36">
      <c r="A601" s="782">
        <v>44104</v>
      </c>
      <c r="B601" s="115" t="s">
        <v>178</v>
      </c>
      <c r="C601" s="331" t="s">
        <v>10456</v>
      </c>
      <c r="D601" s="509"/>
      <c r="E601" s="115" t="s">
        <v>139</v>
      </c>
      <c r="F601" s="115" t="s">
        <v>140</v>
      </c>
      <c r="G601" s="115" t="s">
        <v>10457</v>
      </c>
      <c r="H601" s="265"/>
      <c r="I601" s="265">
        <v>44104</v>
      </c>
      <c r="J601" s="265"/>
      <c r="K601" s="665">
        <v>44104</v>
      </c>
      <c r="L601" s="115"/>
      <c r="M601" s="521">
        <v>299.89999999999998</v>
      </c>
      <c r="N601" s="37"/>
      <c r="O601" s="680" t="s">
        <v>2270</v>
      </c>
      <c r="P601" s="37"/>
      <c r="Q601" s="37"/>
      <c r="R601" s="37"/>
      <c r="S601" s="37"/>
      <c r="T601" s="37"/>
      <c r="U601" s="37"/>
      <c r="V601" s="37"/>
      <c r="W601" s="37"/>
      <c r="X601" s="37"/>
      <c r="Y601" s="37"/>
      <c r="Z601" s="37"/>
      <c r="AA601" s="37"/>
      <c r="AB601" s="37"/>
      <c r="AC601" s="37"/>
      <c r="AD601" s="37"/>
      <c r="AE601" s="37"/>
      <c r="AF601" s="37"/>
      <c r="AG601" s="37"/>
      <c r="AH601" s="37"/>
      <c r="AI601" s="37"/>
      <c r="AJ601" s="37"/>
    </row>
    <row r="602" spans="1:36">
      <c r="A602" s="265">
        <v>44095</v>
      </c>
      <c r="B602" s="115" t="s">
        <v>157</v>
      </c>
      <c r="C602" s="331">
        <v>880912036</v>
      </c>
      <c r="D602" s="781" t="s">
        <v>2792</v>
      </c>
      <c r="E602" s="115" t="s">
        <v>139</v>
      </c>
      <c r="F602" s="115" t="s">
        <v>140</v>
      </c>
      <c r="G602" s="115"/>
      <c r="H602" s="265"/>
      <c r="I602" s="265">
        <v>44095</v>
      </c>
      <c r="J602" s="265"/>
      <c r="K602" s="115" t="s">
        <v>142</v>
      </c>
      <c r="L602" s="115"/>
      <c r="M602" s="37">
        <f>291+20.66</f>
        <v>311.66000000000003</v>
      </c>
      <c r="N602" s="37"/>
      <c r="O602" s="680"/>
      <c r="P602" s="37"/>
      <c r="Q602" s="37"/>
      <c r="R602" s="37"/>
      <c r="S602" s="37"/>
      <c r="T602" s="37"/>
      <c r="U602" s="37"/>
      <c r="V602" s="37"/>
      <c r="W602" s="37"/>
      <c r="X602" s="37"/>
      <c r="Y602" s="37"/>
      <c r="Z602" s="37"/>
      <c r="AA602" s="37"/>
      <c r="AB602" s="37"/>
      <c r="AC602" s="37"/>
      <c r="AD602" s="37"/>
      <c r="AE602" s="37"/>
      <c r="AF602" s="37"/>
      <c r="AG602" s="37"/>
      <c r="AH602" s="37"/>
      <c r="AI602" s="37"/>
      <c r="AJ602" s="37"/>
    </row>
    <row r="603" spans="1:36">
      <c r="A603" s="265">
        <v>44076</v>
      </c>
      <c r="B603" s="115" t="s">
        <v>178</v>
      </c>
      <c r="C603" s="37">
        <v>881675055</v>
      </c>
      <c r="D603" s="115"/>
      <c r="E603" s="115" t="s">
        <v>139</v>
      </c>
      <c r="F603" s="115" t="s">
        <v>140</v>
      </c>
      <c r="G603" s="115" t="s">
        <v>142</v>
      </c>
      <c r="H603" s="37"/>
      <c r="I603" s="265">
        <v>44076</v>
      </c>
      <c r="J603" s="37"/>
      <c r="K603" s="115" t="s">
        <v>142</v>
      </c>
      <c r="L603" s="115" t="s">
        <v>373</v>
      </c>
      <c r="M603" s="37">
        <v>312</v>
      </c>
      <c r="N603" s="37"/>
      <c r="O603" s="37"/>
      <c r="P603" s="37"/>
      <c r="Q603" s="37"/>
      <c r="R603" s="37"/>
      <c r="S603" s="37"/>
      <c r="T603" s="37"/>
      <c r="U603" s="37"/>
      <c r="V603" s="37"/>
      <c r="W603" s="37"/>
      <c r="X603" s="37"/>
      <c r="Y603" s="37"/>
      <c r="Z603" s="37"/>
      <c r="AA603" s="37"/>
      <c r="AB603" s="37"/>
      <c r="AC603" s="37"/>
      <c r="AD603" s="37"/>
      <c r="AE603" s="37"/>
      <c r="AF603" s="37"/>
      <c r="AG603" s="37"/>
      <c r="AH603" s="37"/>
      <c r="AI603" s="37"/>
      <c r="AJ603" s="37"/>
    </row>
    <row r="604" spans="1:36">
      <c r="A604" s="265">
        <v>44088</v>
      </c>
      <c r="B604" s="115" t="s">
        <v>144</v>
      </c>
      <c r="C604" s="331">
        <v>880089140</v>
      </c>
      <c r="D604" s="37">
        <v>3250087376</v>
      </c>
      <c r="E604" s="115" t="s">
        <v>152</v>
      </c>
      <c r="F604" s="115" t="s">
        <v>147</v>
      </c>
      <c r="G604" s="115" t="s">
        <v>2085</v>
      </c>
      <c r="H604" s="37"/>
      <c r="I604" s="265"/>
      <c r="J604" s="265"/>
      <c r="K604" s="115"/>
      <c r="L604" s="115"/>
      <c r="M604" s="37"/>
      <c r="N604" s="37"/>
      <c r="O604" s="115"/>
      <c r="P604" s="37"/>
      <c r="Q604" s="37"/>
      <c r="R604" s="37"/>
      <c r="S604" s="37"/>
      <c r="T604" s="37"/>
      <c r="U604" s="37"/>
      <c r="V604" s="37"/>
      <c r="W604" s="37"/>
      <c r="X604" s="37"/>
      <c r="Y604" s="37"/>
      <c r="Z604" s="37"/>
      <c r="AA604" s="37"/>
      <c r="AB604" s="37"/>
      <c r="AC604" s="37"/>
      <c r="AD604" s="37"/>
      <c r="AE604" s="37"/>
      <c r="AF604" s="37"/>
      <c r="AG604" s="37"/>
      <c r="AH604" s="37"/>
      <c r="AI604" s="37"/>
      <c r="AJ604" s="37"/>
    </row>
    <row r="605" spans="1:36">
      <c r="A605" s="265">
        <v>44088</v>
      </c>
      <c r="B605" s="115" t="s">
        <v>138</v>
      </c>
      <c r="C605" s="331">
        <v>880044483</v>
      </c>
      <c r="D605" s="37"/>
      <c r="E605" s="115" t="s">
        <v>139</v>
      </c>
      <c r="F605" s="115" t="s">
        <v>140</v>
      </c>
      <c r="G605" s="115" t="s">
        <v>142</v>
      </c>
      <c r="H605" s="37"/>
      <c r="I605" s="265"/>
      <c r="J605" s="265">
        <v>44103</v>
      </c>
      <c r="K605" s="115"/>
      <c r="L605" s="115"/>
      <c r="M605" s="37"/>
      <c r="N605" s="37"/>
      <c r="O605" s="115" t="s">
        <v>280</v>
      </c>
      <c r="P605" s="37"/>
      <c r="Q605" s="37"/>
      <c r="R605" s="37"/>
      <c r="S605" s="37"/>
      <c r="T605" s="37"/>
      <c r="U605" s="37"/>
      <c r="V605" s="37"/>
      <c r="W605" s="37"/>
      <c r="X605" s="37"/>
      <c r="Y605" s="37"/>
      <c r="Z605" s="37"/>
      <c r="AA605" s="37"/>
      <c r="AB605" s="37"/>
      <c r="AC605" s="37"/>
      <c r="AD605" s="37"/>
      <c r="AE605" s="37"/>
      <c r="AF605" s="37"/>
      <c r="AG605" s="37"/>
      <c r="AH605" s="37"/>
      <c r="AI605" s="37"/>
      <c r="AJ605" s="37"/>
    </row>
    <row r="606" spans="1:36">
      <c r="A606" s="265">
        <v>44089</v>
      </c>
      <c r="B606" s="115" t="s">
        <v>156</v>
      </c>
      <c r="C606" s="331">
        <v>881480134</v>
      </c>
      <c r="D606" s="37"/>
      <c r="E606" s="115" t="s">
        <v>139</v>
      </c>
      <c r="F606" s="115" t="s">
        <v>147</v>
      </c>
      <c r="G606" s="115" t="s">
        <v>142</v>
      </c>
      <c r="H606" s="37"/>
      <c r="I606" s="265"/>
      <c r="J606" s="265">
        <v>44103</v>
      </c>
      <c r="K606" s="115"/>
      <c r="L606" s="115"/>
      <c r="M606" s="37"/>
      <c r="N606" s="37"/>
      <c r="O606" s="115"/>
      <c r="P606" s="37"/>
      <c r="Q606" s="265">
        <v>44088</v>
      </c>
      <c r="R606" s="37">
        <v>2495.3200000000002</v>
      </c>
      <c r="S606" s="37"/>
      <c r="T606" s="37"/>
      <c r="U606" s="37"/>
      <c r="V606" s="37"/>
      <c r="W606" s="37"/>
      <c r="X606" s="37"/>
      <c r="Y606" s="37"/>
      <c r="Z606" s="37"/>
      <c r="AA606" s="37"/>
      <c r="AB606" s="37"/>
      <c r="AC606" s="37"/>
      <c r="AD606" s="37"/>
      <c r="AE606" s="37"/>
      <c r="AF606" s="37"/>
      <c r="AG606" s="37"/>
      <c r="AH606" s="37"/>
      <c r="AI606" s="37"/>
      <c r="AJ606" s="37"/>
    </row>
    <row r="607" spans="1:36">
      <c r="A607" s="265">
        <v>44078</v>
      </c>
      <c r="B607" s="115" t="s">
        <v>146</v>
      </c>
      <c r="C607" s="37">
        <v>881451368</v>
      </c>
      <c r="D607" s="109" t="s">
        <v>10458</v>
      </c>
      <c r="E607" s="115" t="s">
        <v>139</v>
      </c>
      <c r="F607" s="115" t="s">
        <v>100</v>
      </c>
      <c r="G607" s="115"/>
      <c r="H607" s="37"/>
      <c r="I607" s="265">
        <v>44078</v>
      </c>
      <c r="J607" s="265"/>
      <c r="K607" s="115" t="s">
        <v>148</v>
      </c>
      <c r="L607" s="115" t="s">
        <v>2293</v>
      </c>
      <c r="M607" s="37">
        <v>315</v>
      </c>
      <c r="N607" s="37"/>
      <c r="O607" s="680" t="s">
        <v>10379</v>
      </c>
      <c r="P607" s="37"/>
      <c r="Q607" s="37"/>
      <c r="R607" s="37"/>
      <c r="S607" s="37"/>
      <c r="T607" s="37"/>
      <c r="U607" s="37"/>
      <c r="V607" s="37"/>
      <c r="W607" s="37"/>
      <c r="X607" s="37"/>
      <c r="Y607" s="37"/>
      <c r="Z607" s="37"/>
      <c r="AA607" s="37"/>
      <c r="AB607" s="37"/>
      <c r="AC607" s="37"/>
      <c r="AD607" s="37"/>
      <c r="AE607" s="37"/>
      <c r="AF607" s="37"/>
      <c r="AG607" s="37"/>
      <c r="AH607" s="37"/>
      <c r="AI607" s="37"/>
      <c r="AJ607" s="37"/>
    </row>
    <row r="608" spans="1:36" ht="30">
      <c r="A608" s="782">
        <v>44104</v>
      </c>
      <c r="B608" s="115" t="s">
        <v>167</v>
      </c>
      <c r="C608" s="787" t="s">
        <v>10459</v>
      </c>
      <c r="D608" s="509" t="s">
        <v>10354</v>
      </c>
      <c r="E608" s="115" t="s">
        <v>152</v>
      </c>
      <c r="F608" s="115" t="s">
        <v>140</v>
      </c>
      <c r="G608" s="115" t="s">
        <v>142</v>
      </c>
      <c r="H608" s="265"/>
      <c r="I608" s="265">
        <v>44104</v>
      </c>
      <c r="J608" s="265"/>
      <c r="K608" s="115" t="s">
        <v>142</v>
      </c>
      <c r="L608" s="115"/>
      <c r="M608" s="521">
        <v>315</v>
      </c>
      <c r="N608" s="37"/>
      <c r="O608" s="680" t="s">
        <v>2265</v>
      </c>
      <c r="P608" s="37"/>
      <c r="Q608" s="37"/>
      <c r="R608" s="37"/>
      <c r="S608" s="37"/>
      <c r="T608" s="37"/>
      <c r="U608" s="37"/>
      <c r="V608" s="37"/>
      <c r="W608" s="37"/>
      <c r="X608" s="37"/>
      <c r="Y608" s="37"/>
      <c r="Z608" s="37"/>
      <c r="AA608" s="37"/>
      <c r="AB608" s="37"/>
      <c r="AC608" s="37"/>
      <c r="AD608" s="37"/>
      <c r="AE608" s="37"/>
      <c r="AF608" s="37"/>
      <c r="AG608" s="37"/>
      <c r="AH608" s="37"/>
      <c r="AI608" s="37"/>
      <c r="AJ608" s="37"/>
    </row>
    <row r="609" spans="1:36">
      <c r="A609" s="782">
        <v>44103</v>
      </c>
      <c r="B609" s="115" t="s">
        <v>194</v>
      </c>
      <c r="C609" s="331">
        <v>881817852</v>
      </c>
      <c r="D609" s="509" t="s">
        <v>10460</v>
      </c>
      <c r="E609" s="115" t="s">
        <v>139</v>
      </c>
      <c r="F609" s="115" t="s">
        <v>140</v>
      </c>
      <c r="G609" s="115" t="s">
        <v>10461</v>
      </c>
      <c r="H609" s="265">
        <v>44098</v>
      </c>
      <c r="I609" s="265">
        <v>44103</v>
      </c>
      <c r="J609" s="265">
        <v>44112</v>
      </c>
      <c r="K609" s="115" t="s">
        <v>315</v>
      </c>
      <c r="L609" s="115"/>
      <c r="M609" s="521">
        <v>320</v>
      </c>
      <c r="N609" s="37"/>
      <c r="O609" s="680" t="s">
        <v>10303</v>
      </c>
      <c r="P609" s="37"/>
      <c r="Q609" s="37"/>
      <c r="R609" s="37"/>
      <c r="S609" s="37"/>
      <c r="T609" s="37"/>
      <c r="U609" s="37"/>
      <c r="V609" s="37"/>
      <c r="W609" s="37"/>
      <c r="X609" s="37"/>
      <c r="Y609" s="37"/>
      <c r="Z609" s="37"/>
      <c r="AA609" s="37"/>
      <c r="AB609" s="37"/>
      <c r="AC609" s="37"/>
      <c r="AD609" s="37"/>
      <c r="AE609" s="37"/>
      <c r="AF609" s="37"/>
      <c r="AG609" s="37"/>
      <c r="AH609" s="37"/>
      <c r="AI609" s="37"/>
      <c r="AJ609" s="37"/>
    </row>
    <row r="610" spans="1:36">
      <c r="A610" s="265">
        <v>44091</v>
      </c>
      <c r="B610" s="115" t="s">
        <v>194</v>
      </c>
      <c r="C610" s="331">
        <v>880127110</v>
      </c>
      <c r="D610" s="109" t="s">
        <v>4987</v>
      </c>
      <c r="E610" s="115" t="s">
        <v>152</v>
      </c>
      <c r="F610" s="115" t="s">
        <v>140</v>
      </c>
      <c r="G610" s="115" t="s">
        <v>142</v>
      </c>
      <c r="H610" s="265">
        <v>44090</v>
      </c>
      <c r="I610" s="265">
        <v>44091</v>
      </c>
      <c r="J610" s="265">
        <v>44102</v>
      </c>
      <c r="K610" s="115" t="s">
        <v>181</v>
      </c>
      <c r="L610" s="115"/>
      <c r="M610" s="37">
        <v>321.05</v>
      </c>
      <c r="N610" s="37"/>
      <c r="O610" s="115" t="s">
        <v>2285</v>
      </c>
      <c r="P610" s="37"/>
      <c r="Q610" s="37"/>
      <c r="R610" s="37"/>
      <c r="S610" s="37"/>
      <c r="T610" s="37"/>
      <c r="U610" s="37"/>
      <c r="V610" s="37"/>
      <c r="W610" s="37"/>
      <c r="X610" s="37"/>
      <c r="Y610" s="37"/>
      <c r="Z610" s="37"/>
      <c r="AA610" s="37"/>
      <c r="AB610" s="37"/>
      <c r="AC610" s="37"/>
      <c r="AD610" s="37"/>
      <c r="AE610" s="37"/>
      <c r="AF610" s="37"/>
      <c r="AG610" s="37"/>
      <c r="AH610" s="37"/>
      <c r="AI610" s="37"/>
      <c r="AJ610" s="37"/>
    </row>
    <row r="611" spans="1:36">
      <c r="A611" s="265">
        <v>44088</v>
      </c>
      <c r="B611" s="115" t="s">
        <v>146</v>
      </c>
      <c r="C611" s="331">
        <v>880799421</v>
      </c>
      <c r="D611" s="109" t="s">
        <v>10462</v>
      </c>
      <c r="E611" s="115" t="s">
        <v>139</v>
      </c>
      <c r="F611" s="115" t="s">
        <v>147</v>
      </c>
      <c r="G611" s="115" t="s">
        <v>2238</v>
      </c>
      <c r="H611" s="37"/>
      <c r="I611" s="265"/>
      <c r="J611" s="265"/>
      <c r="K611" s="115"/>
      <c r="L611" s="115"/>
      <c r="M611" s="37"/>
      <c r="N611" s="37"/>
      <c r="O611" s="115"/>
      <c r="P611" s="37"/>
      <c r="Q611" s="37"/>
      <c r="R611" s="37"/>
      <c r="S611" s="37"/>
      <c r="T611" s="37"/>
      <c r="U611" s="37"/>
      <c r="V611" s="37"/>
      <c r="W611" s="37"/>
      <c r="X611" s="37"/>
      <c r="Y611" s="37"/>
      <c r="Z611" s="37"/>
      <c r="AA611" s="37"/>
      <c r="AB611" s="37"/>
      <c r="AC611" s="37"/>
      <c r="AD611" s="37"/>
      <c r="AE611" s="37"/>
      <c r="AF611" s="37"/>
      <c r="AG611" s="37"/>
      <c r="AH611" s="37"/>
      <c r="AI611" s="37"/>
      <c r="AJ611" s="37"/>
    </row>
    <row r="612" spans="1:36">
      <c r="A612" s="265">
        <v>44089</v>
      </c>
      <c r="B612" s="115" t="s">
        <v>138</v>
      </c>
      <c r="C612" s="37">
        <v>880519428</v>
      </c>
      <c r="D612" s="109" t="s">
        <v>5135</v>
      </c>
      <c r="E612" s="115" t="s">
        <v>152</v>
      </c>
      <c r="F612" s="115" t="s">
        <v>140</v>
      </c>
      <c r="G612" s="115" t="s">
        <v>142</v>
      </c>
      <c r="H612" s="37"/>
      <c r="I612" s="265">
        <v>44104</v>
      </c>
      <c r="J612" s="505">
        <v>44113</v>
      </c>
      <c r="K612" s="115" t="s">
        <v>142</v>
      </c>
      <c r="L612" s="115"/>
      <c r="M612" s="37">
        <v>326</v>
      </c>
      <c r="N612" s="37"/>
      <c r="O612" s="115" t="s">
        <v>10417</v>
      </c>
      <c r="P612" s="37"/>
      <c r="Q612" s="37"/>
      <c r="R612" s="37"/>
      <c r="S612" s="37"/>
      <c r="T612" s="37"/>
      <c r="U612" s="37"/>
      <c r="V612" s="37"/>
      <c r="W612" s="37"/>
      <c r="X612" s="37"/>
      <c r="Y612" s="37"/>
      <c r="Z612" s="37"/>
      <c r="AA612" s="37"/>
      <c r="AB612" s="37"/>
      <c r="AC612" s="37"/>
      <c r="AD612" s="37"/>
      <c r="AE612" s="37"/>
      <c r="AF612" s="37"/>
      <c r="AG612" s="37"/>
      <c r="AH612" s="37"/>
      <c r="AI612" s="37"/>
      <c r="AJ612" s="37"/>
    </row>
    <row r="613" spans="1:36">
      <c r="A613" s="265">
        <v>44088</v>
      </c>
      <c r="B613" s="115" t="s">
        <v>146</v>
      </c>
      <c r="C613" s="331">
        <v>880163140</v>
      </c>
      <c r="D613" s="785">
        <v>569105664</v>
      </c>
      <c r="E613" s="115" t="s">
        <v>152</v>
      </c>
      <c r="F613" s="115" t="s">
        <v>147</v>
      </c>
      <c r="G613" s="115" t="s">
        <v>142</v>
      </c>
      <c r="H613" s="37"/>
      <c r="I613" s="265"/>
      <c r="J613" s="265"/>
      <c r="K613" s="115"/>
      <c r="L613" s="115"/>
      <c r="M613" s="37"/>
      <c r="N613" s="37"/>
      <c r="O613" s="115"/>
      <c r="P613" s="37"/>
      <c r="Q613" s="265">
        <v>44088</v>
      </c>
      <c r="R613" s="37">
        <v>330</v>
      </c>
      <c r="S613" s="37"/>
      <c r="T613" s="37"/>
      <c r="U613" s="37"/>
      <c r="V613" s="37"/>
      <c r="W613" s="37"/>
      <c r="X613" s="37"/>
      <c r="Y613" s="37"/>
      <c r="Z613" s="37"/>
      <c r="AA613" s="37"/>
      <c r="AB613" s="37"/>
      <c r="AC613" s="37"/>
      <c r="AD613" s="37"/>
      <c r="AE613" s="37"/>
      <c r="AF613" s="37"/>
      <c r="AG613" s="37"/>
      <c r="AH613" s="37"/>
      <c r="AI613" s="37"/>
      <c r="AJ613" s="37"/>
    </row>
    <row r="614" spans="1:36">
      <c r="A614" s="265">
        <v>44098</v>
      </c>
      <c r="B614" s="115" t="s">
        <v>194</v>
      </c>
      <c r="C614" s="331">
        <v>881352797</v>
      </c>
      <c r="D614" s="527" t="s">
        <v>3034</v>
      </c>
      <c r="E614" s="115" t="s">
        <v>152</v>
      </c>
      <c r="F614" s="115" t="s">
        <v>140</v>
      </c>
      <c r="G614" s="115" t="s">
        <v>142</v>
      </c>
      <c r="H614" s="265">
        <v>44090</v>
      </c>
      <c r="I614" s="265">
        <v>44098</v>
      </c>
      <c r="J614" s="265">
        <v>44104</v>
      </c>
      <c r="K614" s="115" t="s">
        <v>142</v>
      </c>
      <c r="L614" s="115"/>
      <c r="M614" s="37">
        <v>327</v>
      </c>
      <c r="N614" s="37"/>
      <c r="O614" s="680" t="s">
        <v>2261</v>
      </c>
      <c r="P614" s="37"/>
      <c r="Q614" s="37"/>
      <c r="R614" s="37"/>
      <c r="S614" s="37"/>
      <c r="T614" s="37"/>
      <c r="U614" s="37"/>
      <c r="V614" s="37"/>
      <c r="W614" s="37"/>
      <c r="X614" s="37"/>
      <c r="Y614" s="37"/>
      <c r="Z614" s="37"/>
      <c r="AA614" s="37"/>
      <c r="AB614" s="37"/>
      <c r="AC614" s="37"/>
      <c r="AD614" s="37"/>
      <c r="AE614" s="37"/>
      <c r="AF614" s="37"/>
      <c r="AG614" s="37"/>
      <c r="AH614" s="37"/>
      <c r="AI614" s="37"/>
      <c r="AJ614" s="37"/>
    </row>
    <row r="615" spans="1:36">
      <c r="A615" s="265">
        <v>44088</v>
      </c>
      <c r="B615" s="115" t="s">
        <v>146</v>
      </c>
      <c r="C615" s="331">
        <v>881274275</v>
      </c>
      <c r="D615" s="109" t="s">
        <v>10463</v>
      </c>
      <c r="E615" s="115" t="s">
        <v>139</v>
      </c>
      <c r="F615" s="115" t="s">
        <v>147</v>
      </c>
      <c r="G615" s="115"/>
      <c r="H615" s="37"/>
      <c r="I615" s="265"/>
      <c r="J615" s="265"/>
      <c r="K615" s="115"/>
      <c r="L615" s="115"/>
      <c r="M615" s="37"/>
      <c r="N615" s="37"/>
      <c r="O615" s="115"/>
      <c r="P615" s="37"/>
      <c r="Q615" s="37"/>
      <c r="R615" s="37"/>
      <c r="S615" s="37"/>
      <c r="T615" s="37"/>
      <c r="U615" s="37"/>
      <c r="V615" s="37"/>
      <c r="W615" s="37"/>
      <c r="X615" s="37"/>
      <c r="Y615" s="37"/>
      <c r="Z615" s="37"/>
      <c r="AA615" s="37"/>
      <c r="AB615" s="37"/>
      <c r="AC615" s="37"/>
      <c r="AD615" s="37"/>
      <c r="AE615" s="37"/>
      <c r="AF615" s="37"/>
      <c r="AG615" s="37"/>
      <c r="AH615" s="37"/>
      <c r="AI615" s="37"/>
      <c r="AJ615" s="37"/>
    </row>
    <row r="616" spans="1:36">
      <c r="A616" s="265">
        <v>44088</v>
      </c>
      <c r="B616" s="115" t="s">
        <v>194</v>
      </c>
      <c r="C616" s="331">
        <v>881492772</v>
      </c>
      <c r="D616" s="109"/>
      <c r="E616" s="115" t="s">
        <v>139</v>
      </c>
      <c r="F616" s="115" t="s">
        <v>140</v>
      </c>
      <c r="G616" s="115" t="s">
        <v>6023</v>
      </c>
      <c r="H616" s="37"/>
      <c r="I616" s="265"/>
      <c r="J616" s="265">
        <v>44102</v>
      </c>
      <c r="K616" s="115"/>
      <c r="L616" s="115"/>
      <c r="M616" s="37"/>
      <c r="N616" s="37"/>
      <c r="O616" s="115" t="s">
        <v>492</v>
      </c>
      <c r="P616" s="37"/>
      <c r="Q616" s="37"/>
      <c r="R616" s="37"/>
      <c r="S616" s="37"/>
      <c r="T616" s="37"/>
      <c r="U616" s="37"/>
      <c r="V616" s="37"/>
      <c r="W616" s="37"/>
      <c r="X616" s="37"/>
      <c r="Y616" s="37"/>
      <c r="Z616" s="37"/>
      <c r="AA616" s="37"/>
      <c r="AB616" s="37"/>
      <c r="AC616" s="37"/>
      <c r="AD616" s="37"/>
      <c r="AE616" s="37"/>
      <c r="AF616" s="37"/>
      <c r="AG616" s="37"/>
      <c r="AH616" s="37"/>
      <c r="AI616" s="37"/>
      <c r="AJ616" s="37"/>
    </row>
    <row r="617" spans="1:36">
      <c r="A617" s="665">
        <v>44088</v>
      </c>
      <c r="B617" s="115" t="s">
        <v>227</v>
      </c>
      <c r="C617" s="331">
        <v>882248117</v>
      </c>
      <c r="D617" s="109" t="s">
        <v>4726</v>
      </c>
      <c r="E617" s="115" t="s">
        <v>152</v>
      </c>
      <c r="F617" s="115" t="s">
        <v>140</v>
      </c>
      <c r="G617" s="115" t="s">
        <v>142</v>
      </c>
      <c r="H617" s="265">
        <v>44087</v>
      </c>
      <c r="I617" s="265">
        <v>44088</v>
      </c>
      <c r="J617" s="265"/>
      <c r="K617" s="115" t="s">
        <v>142</v>
      </c>
      <c r="L617" s="115"/>
      <c r="M617" s="37">
        <v>332.5</v>
      </c>
      <c r="N617" s="37"/>
      <c r="O617" s="115" t="s">
        <v>10464</v>
      </c>
      <c r="P617" s="37"/>
      <c r="Q617" s="265">
        <v>44092</v>
      </c>
      <c r="R617" s="37">
        <v>399</v>
      </c>
      <c r="S617" s="37"/>
      <c r="T617" s="37"/>
      <c r="U617" s="37"/>
      <c r="V617" s="37"/>
      <c r="W617" s="37"/>
      <c r="X617" s="37"/>
      <c r="Y617" s="37"/>
      <c r="Z617" s="37"/>
      <c r="AA617" s="37"/>
      <c r="AB617" s="37"/>
      <c r="AC617" s="37"/>
      <c r="AD617" s="37"/>
      <c r="AE617" s="37"/>
      <c r="AF617" s="37"/>
      <c r="AG617" s="37"/>
      <c r="AH617" s="37"/>
      <c r="AI617" s="37"/>
      <c r="AJ617" s="37"/>
    </row>
    <row r="618" spans="1:36">
      <c r="A618" s="265">
        <v>44092</v>
      </c>
      <c r="B618" s="115" t="s">
        <v>194</v>
      </c>
      <c r="C618" s="37">
        <v>882361554</v>
      </c>
      <c r="D618" s="109">
        <v>234594203</v>
      </c>
      <c r="E618" s="115" t="s">
        <v>152</v>
      </c>
      <c r="F618" s="115" t="s">
        <v>140</v>
      </c>
      <c r="G618" s="115" t="s">
        <v>142</v>
      </c>
      <c r="H618" s="265">
        <v>44091</v>
      </c>
      <c r="I618" s="265">
        <v>44092</v>
      </c>
      <c r="J618" s="265">
        <v>44104</v>
      </c>
      <c r="K618" s="115" t="s">
        <v>142</v>
      </c>
      <c r="L618" s="115"/>
      <c r="M618" s="37">
        <v>332.5</v>
      </c>
      <c r="N618" s="37"/>
      <c r="O618" s="115" t="s">
        <v>2322</v>
      </c>
      <c r="P618" s="37"/>
      <c r="Q618" s="37"/>
      <c r="R618" s="37"/>
      <c r="S618" s="37"/>
      <c r="T618" s="37"/>
      <c r="U618" s="37"/>
      <c r="V618" s="37"/>
      <c r="W618" s="37"/>
      <c r="X618" s="37"/>
      <c r="Y618" s="37"/>
      <c r="Z618" s="37"/>
      <c r="AA618" s="37"/>
      <c r="AB618" s="37"/>
      <c r="AC618" s="37"/>
      <c r="AD618" s="37"/>
      <c r="AE618" s="37"/>
      <c r="AF618" s="37"/>
      <c r="AG618" s="37"/>
      <c r="AH618" s="37"/>
      <c r="AI618" s="37"/>
      <c r="AJ618" s="37"/>
    </row>
    <row r="619" spans="1:36">
      <c r="A619" s="265">
        <v>44088</v>
      </c>
      <c r="B619" s="115" t="s">
        <v>146</v>
      </c>
      <c r="C619" s="331">
        <v>880046024</v>
      </c>
      <c r="D619" s="109"/>
      <c r="E619" s="115" t="s">
        <v>139</v>
      </c>
      <c r="F619" s="115" t="s">
        <v>147</v>
      </c>
      <c r="G619" s="115"/>
      <c r="H619" s="37"/>
      <c r="I619" s="265"/>
      <c r="J619" s="265"/>
      <c r="K619" s="115"/>
      <c r="L619" s="115"/>
      <c r="M619" s="37"/>
      <c r="N619" s="37"/>
      <c r="O619" s="115"/>
      <c r="P619" s="37"/>
      <c r="Q619" s="265">
        <v>44083</v>
      </c>
      <c r="R619" s="37">
        <v>2660.5</v>
      </c>
      <c r="S619" s="37"/>
      <c r="T619" s="37"/>
      <c r="U619" s="37"/>
      <c r="V619" s="37"/>
      <c r="W619" s="37"/>
      <c r="X619" s="37"/>
      <c r="Y619" s="37"/>
      <c r="Z619" s="37"/>
      <c r="AA619" s="37"/>
      <c r="AB619" s="37"/>
      <c r="AC619" s="37"/>
      <c r="AD619" s="37"/>
      <c r="AE619" s="37"/>
      <c r="AF619" s="37"/>
      <c r="AG619" s="37"/>
      <c r="AH619" s="37"/>
      <c r="AI619" s="37"/>
      <c r="AJ619" s="37"/>
    </row>
    <row r="620" spans="1:36">
      <c r="A620" s="265">
        <v>44092</v>
      </c>
      <c r="B620" s="115" t="s">
        <v>194</v>
      </c>
      <c r="C620" s="37">
        <v>882361554</v>
      </c>
      <c r="D620" s="109">
        <v>234594203</v>
      </c>
      <c r="E620" s="115" t="s">
        <v>152</v>
      </c>
      <c r="F620" s="115" t="s">
        <v>140</v>
      </c>
      <c r="G620" s="115" t="s">
        <v>142</v>
      </c>
      <c r="H620" s="265">
        <v>44091</v>
      </c>
      <c r="I620" s="265">
        <v>44092</v>
      </c>
      <c r="J620" s="265">
        <v>44104</v>
      </c>
      <c r="K620" s="115" t="s">
        <v>142</v>
      </c>
      <c r="L620" s="115"/>
      <c r="M620" s="37">
        <v>332.5</v>
      </c>
      <c r="N620" s="37"/>
      <c r="O620" s="115" t="s">
        <v>2322</v>
      </c>
      <c r="P620" s="37"/>
      <c r="Q620" s="37"/>
      <c r="R620" s="37"/>
      <c r="S620" s="37"/>
      <c r="T620" s="37"/>
      <c r="U620" s="37"/>
      <c r="V620" s="37"/>
      <c r="W620" s="37"/>
      <c r="X620" s="37"/>
      <c r="Y620" s="37"/>
      <c r="Z620" s="37"/>
      <c r="AA620" s="37"/>
      <c r="AB620" s="37"/>
      <c r="AC620" s="37"/>
      <c r="AD620" s="37"/>
      <c r="AE620" s="37"/>
      <c r="AF620" s="37"/>
      <c r="AG620" s="37"/>
      <c r="AH620" s="37"/>
      <c r="AI620" s="37"/>
      <c r="AJ620" s="37"/>
    </row>
    <row r="621" spans="1:36">
      <c r="A621" s="265">
        <v>44092</v>
      </c>
      <c r="B621" s="115" t="s">
        <v>149</v>
      </c>
      <c r="C621" s="37">
        <v>881622318</v>
      </c>
      <c r="D621" s="109"/>
      <c r="E621" s="115" t="s">
        <v>139</v>
      </c>
      <c r="F621" s="115" t="s">
        <v>140</v>
      </c>
      <c r="G621" s="115" t="s">
        <v>187</v>
      </c>
      <c r="H621" s="265"/>
      <c r="I621" s="265">
        <v>44092</v>
      </c>
      <c r="J621" s="265"/>
      <c r="K621" s="115" t="s">
        <v>187</v>
      </c>
      <c r="L621" s="115"/>
      <c r="M621" s="37">
        <v>336</v>
      </c>
      <c r="N621" s="37"/>
      <c r="O621" s="680" t="s">
        <v>2322</v>
      </c>
      <c r="P621" s="37"/>
      <c r="Q621" s="37"/>
      <c r="R621" s="37"/>
      <c r="S621" s="37"/>
      <c r="T621" s="37"/>
      <c r="U621" s="37"/>
      <c r="V621" s="37"/>
      <c r="W621" s="37"/>
      <c r="X621" s="37"/>
      <c r="Y621" s="37"/>
      <c r="Z621" s="37"/>
      <c r="AA621" s="37"/>
      <c r="AB621" s="37"/>
      <c r="AC621" s="37"/>
      <c r="AD621" s="37"/>
      <c r="AE621" s="37"/>
      <c r="AF621" s="37"/>
      <c r="AG621" s="37"/>
      <c r="AH621" s="37"/>
      <c r="AI621" s="37"/>
      <c r="AJ621" s="37"/>
    </row>
    <row r="622" spans="1:36">
      <c r="A622" s="265">
        <v>44088</v>
      </c>
      <c r="B622" s="115" t="s">
        <v>175</v>
      </c>
      <c r="C622" s="37">
        <v>881543491</v>
      </c>
      <c r="D622" s="37"/>
      <c r="E622" s="115" t="s">
        <v>139</v>
      </c>
      <c r="F622" s="115" t="s">
        <v>140</v>
      </c>
      <c r="G622" s="115" t="s">
        <v>258</v>
      </c>
      <c r="H622" s="37"/>
      <c r="I622" s="265">
        <v>44089</v>
      </c>
      <c r="J622" s="265"/>
      <c r="K622" s="37" t="s">
        <v>258</v>
      </c>
      <c r="L622" s="115"/>
      <c r="M622" s="37">
        <v>337.66</v>
      </c>
      <c r="N622" s="37"/>
      <c r="O622" s="115" t="s">
        <v>2231</v>
      </c>
      <c r="P622" s="37"/>
      <c r="Q622" s="37"/>
      <c r="R622" s="37"/>
      <c r="S622" s="37"/>
      <c r="T622" s="37"/>
      <c r="U622" s="37"/>
      <c r="V622" s="37"/>
      <c r="W622" s="37"/>
      <c r="X622" s="37"/>
      <c r="Y622" s="37"/>
      <c r="Z622" s="37"/>
      <c r="AA622" s="37"/>
      <c r="AB622" s="37"/>
      <c r="AC622" s="37"/>
      <c r="AD622" s="37"/>
      <c r="AE622" s="37"/>
      <c r="AF622" s="37"/>
      <c r="AG622" s="37"/>
      <c r="AH622" s="37"/>
      <c r="AI622" s="37"/>
      <c r="AJ622" s="37"/>
    </row>
    <row r="623" spans="1:36">
      <c r="A623" s="265">
        <v>44091</v>
      </c>
      <c r="B623" s="115" t="s">
        <v>144</v>
      </c>
      <c r="C623" s="331">
        <v>881268999</v>
      </c>
      <c r="D623" s="781" t="s">
        <v>10465</v>
      </c>
      <c r="E623" s="115" t="s">
        <v>139</v>
      </c>
      <c r="F623" s="115" t="s">
        <v>140</v>
      </c>
      <c r="G623" s="115" t="s">
        <v>142</v>
      </c>
      <c r="H623" s="265"/>
      <c r="I623" s="265">
        <v>44091</v>
      </c>
      <c r="J623" s="265"/>
      <c r="K623" s="115" t="s">
        <v>142</v>
      </c>
      <c r="L623" s="115"/>
      <c r="M623" s="37">
        <v>338.5</v>
      </c>
      <c r="N623" s="37"/>
      <c r="O623" s="680" t="s">
        <v>2232</v>
      </c>
      <c r="P623" s="37"/>
      <c r="Q623" s="37"/>
      <c r="R623" s="37"/>
      <c r="S623" s="37"/>
      <c r="T623" s="37"/>
      <c r="U623" s="37"/>
      <c r="V623" s="37"/>
      <c r="W623" s="37"/>
      <c r="X623" s="37"/>
      <c r="Y623" s="37"/>
      <c r="Z623" s="37"/>
      <c r="AA623" s="37"/>
      <c r="AB623" s="37"/>
      <c r="AC623" s="37"/>
      <c r="AD623" s="37"/>
      <c r="AE623" s="37"/>
      <c r="AF623" s="37"/>
      <c r="AG623" s="37"/>
      <c r="AH623" s="37"/>
      <c r="AI623" s="37"/>
      <c r="AJ623" s="37"/>
    </row>
    <row r="624" spans="1:36">
      <c r="A624" s="265">
        <v>44089</v>
      </c>
      <c r="B624" s="115" t="s">
        <v>138</v>
      </c>
      <c r="C624" s="37">
        <v>880204802</v>
      </c>
      <c r="D624" s="109" t="s">
        <v>10466</v>
      </c>
      <c r="E624" s="115" t="s">
        <v>139</v>
      </c>
      <c r="F624" s="115" t="s">
        <v>140</v>
      </c>
      <c r="G624" s="115" t="s">
        <v>142</v>
      </c>
      <c r="H624" s="37"/>
      <c r="I624" s="265">
        <v>44089</v>
      </c>
      <c r="J624" s="265">
        <v>44091</v>
      </c>
      <c r="K624" s="115" t="s">
        <v>142</v>
      </c>
      <c r="L624" s="115"/>
      <c r="M624" s="37">
        <v>348.5</v>
      </c>
      <c r="N624" s="37"/>
      <c r="O624" s="115" t="s">
        <v>10467</v>
      </c>
      <c r="P624" s="37"/>
      <c r="Q624" s="37"/>
      <c r="R624" s="37"/>
      <c r="S624" s="37"/>
      <c r="T624" s="37"/>
      <c r="U624" s="37"/>
      <c r="V624" s="37"/>
      <c r="W624" s="37"/>
      <c r="X624" s="37"/>
      <c r="Y624" s="37"/>
      <c r="Z624" s="37"/>
      <c r="AA624" s="37"/>
      <c r="AB624" s="37"/>
      <c r="AC624" s="37"/>
      <c r="AD624" s="37"/>
      <c r="AE624" s="37"/>
      <c r="AF624" s="37"/>
      <c r="AG624" s="37"/>
      <c r="AH624" s="37"/>
      <c r="AI624" s="37"/>
      <c r="AJ624" s="37"/>
    </row>
    <row r="625" spans="1:36">
      <c r="A625" s="265">
        <v>44103</v>
      </c>
      <c r="B625" s="115" t="s">
        <v>194</v>
      </c>
      <c r="C625" s="331">
        <v>880619515</v>
      </c>
      <c r="D625" s="513" t="s">
        <v>5680</v>
      </c>
      <c r="E625" s="115" t="s">
        <v>139</v>
      </c>
      <c r="F625" s="115" t="s">
        <v>140</v>
      </c>
      <c r="G625" s="115" t="s">
        <v>246</v>
      </c>
      <c r="H625" s="265">
        <v>44092</v>
      </c>
      <c r="I625" s="265">
        <v>44103</v>
      </c>
      <c r="J625" s="265">
        <v>44104</v>
      </c>
      <c r="K625" s="115" t="s">
        <v>233</v>
      </c>
      <c r="L625" s="115"/>
      <c r="M625" s="521">
        <v>348.6</v>
      </c>
      <c r="N625" s="37"/>
      <c r="O625" s="680" t="s">
        <v>2237</v>
      </c>
      <c r="P625" s="37"/>
      <c r="Q625" s="37"/>
      <c r="R625" s="37"/>
      <c r="S625" s="37"/>
      <c r="T625" s="37"/>
      <c r="U625" s="37"/>
      <c r="V625" s="37"/>
      <c r="W625" s="37"/>
      <c r="X625" s="37"/>
      <c r="Y625" s="37"/>
      <c r="Z625" s="37"/>
      <c r="AA625" s="37"/>
      <c r="AB625" s="37"/>
      <c r="AC625" s="37"/>
      <c r="AD625" s="37"/>
      <c r="AE625" s="37"/>
      <c r="AF625" s="37"/>
      <c r="AG625" s="37"/>
      <c r="AH625" s="37"/>
      <c r="AI625" s="37"/>
      <c r="AJ625" s="37"/>
    </row>
    <row r="626" spans="1:36">
      <c r="A626" s="265">
        <v>44097</v>
      </c>
      <c r="B626" s="115" t="s">
        <v>281</v>
      </c>
      <c r="C626" s="331">
        <v>881248222</v>
      </c>
      <c r="D626" s="781" t="s">
        <v>10468</v>
      </c>
      <c r="E626" s="115" t="s">
        <v>139</v>
      </c>
      <c r="F626" s="115" t="s">
        <v>140</v>
      </c>
      <c r="G626" s="115" t="s">
        <v>142</v>
      </c>
      <c r="H626" s="265"/>
      <c r="I626" s="265">
        <v>44097</v>
      </c>
      <c r="J626" s="265"/>
      <c r="K626" s="115" t="s">
        <v>142</v>
      </c>
      <c r="L626" s="115"/>
      <c r="M626" s="37">
        <v>350.28</v>
      </c>
      <c r="N626" s="37"/>
      <c r="O626" s="680" t="s">
        <v>2261</v>
      </c>
      <c r="P626" s="37"/>
      <c r="Q626" s="37"/>
      <c r="R626" s="37"/>
      <c r="S626" s="37"/>
      <c r="T626" s="37"/>
      <c r="U626" s="37"/>
      <c r="V626" s="37"/>
      <c r="W626" s="37"/>
      <c r="X626" s="37"/>
      <c r="Y626" s="37"/>
      <c r="Z626" s="37"/>
      <c r="AA626" s="37"/>
      <c r="AB626" s="37"/>
      <c r="AC626" s="37"/>
      <c r="AD626" s="37"/>
      <c r="AE626" s="37"/>
      <c r="AF626" s="37"/>
      <c r="AG626" s="37"/>
      <c r="AH626" s="37"/>
      <c r="AI626" s="37"/>
      <c r="AJ626" s="37"/>
    </row>
    <row r="627" spans="1:36">
      <c r="A627" s="265">
        <v>44099</v>
      </c>
      <c r="B627" s="115" t="s">
        <v>156</v>
      </c>
      <c r="C627" s="331">
        <v>880033006</v>
      </c>
      <c r="D627" s="510"/>
      <c r="E627" s="115" t="s">
        <v>139</v>
      </c>
      <c r="F627" s="115" t="s">
        <v>140</v>
      </c>
      <c r="G627" s="521"/>
      <c r="H627" s="265"/>
      <c r="I627" s="265">
        <v>44099</v>
      </c>
      <c r="J627" s="265"/>
      <c r="K627" s="624" t="s">
        <v>142</v>
      </c>
      <c r="L627" s="115"/>
      <c r="M627" s="521">
        <v>350.28</v>
      </c>
      <c r="N627" s="37"/>
      <c r="O627" s="680"/>
      <c r="P627" s="37"/>
      <c r="Q627" s="37"/>
      <c r="R627" s="37"/>
      <c r="S627" s="37"/>
      <c r="T627" s="37"/>
      <c r="U627" s="37"/>
      <c r="V627" s="37"/>
      <c r="W627" s="37"/>
      <c r="X627" s="37"/>
      <c r="Y627" s="37"/>
      <c r="Z627" s="37"/>
      <c r="AA627" s="37"/>
      <c r="AB627" s="37"/>
      <c r="AC627" s="37"/>
      <c r="AD627" s="37"/>
      <c r="AE627" s="37"/>
      <c r="AF627" s="37"/>
      <c r="AG627" s="37"/>
      <c r="AH627" s="37"/>
      <c r="AI627" s="37"/>
      <c r="AJ627" s="37"/>
    </row>
    <row r="628" spans="1:36">
      <c r="A628" s="265">
        <v>44075</v>
      </c>
      <c r="B628" s="115" t="s">
        <v>156</v>
      </c>
      <c r="C628" s="37">
        <v>880855544</v>
      </c>
      <c r="D628" s="115"/>
      <c r="E628" s="115" t="s">
        <v>139</v>
      </c>
      <c r="F628" s="115" t="s">
        <v>140</v>
      </c>
      <c r="G628" s="115" t="s">
        <v>142</v>
      </c>
      <c r="H628" s="37"/>
      <c r="I628" s="265">
        <v>44075</v>
      </c>
      <c r="J628" s="265">
        <v>44084</v>
      </c>
      <c r="K628" s="37"/>
      <c r="L628" s="37"/>
      <c r="M628" s="37">
        <v>355</v>
      </c>
      <c r="N628" s="37"/>
      <c r="O628" s="37"/>
      <c r="P628" s="37"/>
      <c r="Q628" s="37"/>
      <c r="R628" s="37"/>
      <c r="S628" s="37"/>
      <c r="T628" s="37"/>
      <c r="U628" s="37"/>
      <c r="V628" s="37"/>
      <c r="W628" s="37"/>
      <c r="X628" s="37"/>
      <c r="Y628" s="37"/>
      <c r="Z628" s="37"/>
      <c r="AA628" s="37"/>
      <c r="AB628" s="37"/>
      <c r="AC628" s="37"/>
      <c r="AD628" s="37"/>
      <c r="AE628" s="37"/>
      <c r="AF628" s="37"/>
      <c r="AG628" s="37"/>
      <c r="AH628" s="37"/>
      <c r="AI628" s="37"/>
      <c r="AJ628" s="37"/>
    </row>
    <row r="629" spans="1:36">
      <c r="A629" s="265">
        <v>44076</v>
      </c>
      <c r="B629" s="115" t="s">
        <v>154</v>
      </c>
      <c r="C629" s="37">
        <v>881132669</v>
      </c>
      <c r="D629" s="115"/>
      <c r="E629" s="115" t="s">
        <v>152</v>
      </c>
      <c r="F629" s="115" t="s">
        <v>150</v>
      </c>
      <c r="G629" s="115" t="s">
        <v>168</v>
      </c>
      <c r="H629" s="37"/>
      <c r="I629" s="265">
        <v>44089</v>
      </c>
      <c r="J629" s="265">
        <v>44090</v>
      </c>
      <c r="K629" s="115" t="s">
        <v>168</v>
      </c>
      <c r="L629" s="115" t="s">
        <v>263</v>
      </c>
      <c r="M629" s="37">
        <v>360</v>
      </c>
      <c r="N629" s="115"/>
      <c r="O629" s="115" t="s">
        <v>2242</v>
      </c>
      <c r="P629" s="37"/>
      <c r="Q629" s="37"/>
      <c r="R629" s="37"/>
      <c r="S629" s="37"/>
      <c r="T629" s="37"/>
      <c r="U629" s="37"/>
      <c r="V629" s="37"/>
      <c r="W629" s="37"/>
      <c r="X629" s="37"/>
      <c r="Y629" s="37"/>
      <c r="Z629" s="37"/>
      <c r="AA629" s="37"/>
      <c r="AB629" s="37"/>
      <c r="AC629" s="37"/>
      <c r="AD629" s="37"/>
      <c r="AE629" s="37"/>
      <c r="AF629" s="37"/>
      <c r="AG629" s="37"/>
      <c r="AH629" s="37"/>
      <c r="AI629" s="37"/>
      <c r="AJ629" s="37"/>
    </row>
    <row r="630" spans="1:36">
      <c r="A630" s="265">
        <v>44078</v>
      </c>
      <c r="B630" s="115" t="s">
        <v>154</v>
      </c>
      <c r="C630" s="37">
        <v>880434781</v>
      </c>
      <c r="D630" s="37">
        <v>7504522</v>
      </c>
      <c r="E630" s="115" t="s">
        <v>152</v>
      </c>
      <c r="F630" s="115" t="s">
        <v>150</v>
      </c>
      <c r="G630" s="115" t="s">
        <v>148</v>
      </c>
      <c r="H630" s="37"/>
      <c r="I630" s="265">
        <v>44091</v>
      </c>
      <c r="J630" s="265">
        <v>44092</v>
      </c>
      <c r="K630" s="278" t="s">
        <v>148</v>
      </c>
      <c r="L630" s="115"/>
      <c r="M630" s="37">
        <v>360</v>
      </c>
      <c r="N630" s="37"/>
      <c r="O630" s="115" t="s">
        <v>2232</v>
      </c>
      <c r="P630" s="37"/>
      <c r="Q630" s="37"/>
      <c r="R630" s="37"/>
      <c r="S630" s="37"/>
      <c r="T630" s="37"/>
      <c r="U630" s="37"/>
      <c r="V630" s="37"/>
      <c r="W630" s="37"/>
      <c r="X630" s="37"/>
      <c r="Y630" s="37"/>
      <c r="Z630" s="37"/>
      <c r="AA630" s="37"/>
      <c r="AB630" s="37"/>
      <c r="AC630" s="37"/>
      <c r="AD630" s="37"/>
      <c r="AE630" s="37"/>
      <c r="AF630" s="37"/>
      <c r="AG630" s="37"/>
      <c r="AH630" s="37"/>
      <c r="AI630" s="37"/>
      <c r="AJ630" s="37"/>
    </row>
    <row r="631" spans="1:36">
      <c r="A631" s="265">
        <v>44075</v>
      </c>
      <c r="B631" s="115" t="s">
        <v>156</v>
      </c>
      <c r="C631" s="37">
        <v>881508004</v>
      </c>
      <c r="D631" s="115"/>
      <c r="E631" s="115" t="s">
        <v>139</v>
      </c>
      <c r="F631" s="115" t="s">
        <v>140</v>
      </c>
      <c r="G631" s="115" t="s">
        <v>168</v>
      </c>
      <c r="H631" s="265">
        <v>44075</v>
      </c>
      <c r="I631" s="265">
        <v>44075</v>
      </c>
      <c r="J631" s="265">
        <v>44084</v>
      </c>
      <c r="K631" s="37"/>
      <c r="L631" s="115" t="s">
        <v>415</v>
      </c>
      <c r="M631" s="37">
        <v>360</v>
      </c>
      <c r="N631" s="37"/>
      <c r="O631" s="37"/>
      <c r="P631" s="37"/>
      <c r="Q631" s="37"/>
      <c r="R631" s="37"/>
      <c r="S631" s="37"/>
      <c r="T631" s="37"/>
      <c r="U631" s="37"/>
      <c r="V631" s="37"/>
      <c r="W631" s="37"/>
      <c r="X631" s="37"/>
      <c r="Y631" s="37"/>
      <c r="Z631" s="37"/>
      <c r="AA631" s="37"/>
      <c r="AB631" s="37"/>
      <c r="AC631" s="37"/>
      <c r="AD631" s="37"/>
      <c r="AE631" s="37"/>
      <c r="AF631" s="37"/>
      <c r="AG631" s="37"/>
      <c r="AH631" s="37"/>
      <c r="AI631" s="37"/>
      <c r="AJ631" s="37"/>
    </row>
    <row r="632" spans="1:36">
      <c r="A632" s="265">
        <v>44075</v>
      </c>
      <c r="B632" s="115" t="s">
        <v>178</v>
      </c>
      <c r="C632" s="37">
        <v>880034488</v>
      </c>
      <c r="D632" s="115"/>
      <c r="E632" s="115" t="s">
        <v>139</v>
      </c>
      <c r="F632" s="115" t="s">
        <v>140</v>
      </c>
      <c r="G632" s="115" t="s">
        <v>10469</v>
      </c>
      <c r="H632" s="37"/>
      <c r="I632" s="265">
        <v>44075</v>
      </c>
      <c r="J632" s="37"/>
      <c r="K632" s="115" t="s">
        <v>168</v>
      </c>
      <c r="L632" s="680" t="s">
        <v>312</v>
      </c>
      <c r="M632" s="37">
        <v>360</v>
      </c>
      <c r="N632" s="572"/>
      <c r="O632" s="572"/>
      <c r="P632" s="84"/>
      <c r="Q632" s="84"/>
      <c r="R632" s="84"/>
      <c r="S632" s="84"/>
      <c r="T632" s="84"/>
      <c r="U632" s="37"/>
      <c r="V632" s="37"/>
      <c r="W632" s="37"/>
      <c r="X632" s="37"/>
      <c r="Y632" s="37"/>
      <c r="Z632" s="37"/>
      <c r="AA632" s="37"/>
      <c r="AB632" s="37"/>
      <c r="AC632" s="37"/>
      <c r="AD632" s="37"/>
      <c r="AE632" s="37"/>
      <c r="AF632" s="37"/>
      <c r="AG632" s="37"/>
      <c r="AH632" s="37"/>
      <c r="AI632" s="37"/>
      <c r="AJ632" s="37"/>
    </row>
    <row r="633" spans="1:36" ht="68">
      <c r="A633" s="265">
        <v>44076</v>
      </c>
      <c r="B633" s="115" t="s">
        <v>146</v>
      </c>
      <c r="C633" s="37">
        <v>881640234</v>
      </c>
      <c r="D633" s="109" t="s">
        <v>3089</v>
      </c>
      <c r="E633" s="115" t="s">
        <v>139</v>
      </c>
      <c r="F633" s="115" t="s">
        <v>458</v>
      </c>
      <c r="G633" s="115" t="s">
        <v>142</v>
      </c>
      <c r="H633" s="37"/>
      <c r="I633" s="265">
        <v>44088</v>
      </c>
      <c r="J633" s="37"/>
      <c r="K633" s="115" t="s">
        <v>168</v>
      </c>
      <c r="L633" s="37"/>
      <c r="M633" s="37">
        <v>360</v>
      </c>
      <c r="N633" s="37"/>
      <c r="O633" s="37"/>
      <c r="P633" s="37"/>
      <c r="Q633" s="687" t="s">
        <v>10470</v>
      </c>
      <c r="R633" s="37">
        <v>5667.8</v>
      </c>
      <c r="S633" s="37"/>
      <c r="T633" s="37"/>
      <c r="U633" s="37"/>
      <c r="V633" s="37"/>
      <c r="W633" s="37"/>
      <c r="X633" s="37"/>
      <c r="Y633" s="37"/>
      <c r="Z633" s="37"/>
      <c r="AA633" s="37"/>
      <c r="AB633" s="37"/>
      <c r="AC633" s="37"/>
      <c r="AD633" s="37"/>
      <c r="AE633" s="37"/>
      <c r="AF633" s="37"/>
      <c r="AG633" s="37"/>
      <c r="AH633" s="37"/>
      <c r="AI633" s="37"/>
      <c r="AJ633" s="37"/>
    </row>
    <row r="634" spans="1:36">
      <c r="A634" s="265">
        <v>44077</v>
      </c>
      <c r="B634" s="115" t="s">
        <v>156</v>
      </c>
      <c r="C634" s="37">
        <v>881508004</v>
      </c>
      <c r="D634" s="37"/>
      <c r="E634" s="115" t="s">
        <v>139</v>
      </c>
      <c r="F634" s="115" t="s">
        <v>140</v>
      </c>
      <c r="G634" s="37"/>
      <c r="H634" s="37"/>
      <c r="I634" s="265">
        <v>44077</v>
      </c>
      <c r="J634" s="265">
        <v>44092</v>
      </c>
      <c r="K634" s="37"/>
      <c r="L634" s="115" t="s">
        <v>415</v>
      </c>
      <c r="M634" s="37">
        <v>360</v>
      </c>
      <c r="N634" s="37"/>
      <c r="O634" s="37"/>
      <c r="P634" s="37"/>
      <c r="Q634" s="37"/>
      <c r="R634" s="37"/>
      <c r="S634" s="37"/>
      <c r="T634" s="37"/>
      <c r="U634" s="37"/>
      <c r="V634" s="37"/>
      <c r="W634" s="37"/>
      <c r="X634" s="37"/>
      <c r="Y634" s="37"/>
      <c r="Z634" s="37"/>
      <c r="AA634" s="37"/>
      <c r="AB634" s="37"/>
      <c r="AC634" s="37"/>
      <c r="AD634" s="37"/>
      <c r="AE634" s="37"/>
      <c r="AF634" s="37"/>
      <c r="AG634" s="37"/>
      <c r="AH634" s="37"/>
      <c r="AI634" s="37"/>
      <c r="AJ634" s="37"/>
    </row>
    <row r="635" spans="1:36">
      <c r="A635" s="265">
        <v>44078</v>
      </c>
      <c r="B635" s="115" t="s">
        <v>149</v>
      </c>
      <c r="C635" s="37">
        <v>881225224</v>
      </c>
      <c r="D635" s="37"/>
      <c r="E635" s="115" t="s">
        <v>139</v>
      </c>
      <c r="F635" s="115" t="s">
        <v>140</v>
      </c>
      <c r="G635" s="115" t="s">
        <v>361</v>
      </c>
      <c r="H635" s="37"/>
      <c r="I635" s="265">
        <v>44088</v>
      </c>
      <c r="J635" s="265">
        <v>44092</v>
      </c>
      <c r="K635" s="115" t="s">
        <v>311</v>
      </c>
      <c r="L635" s="115" t="s">
        <v>188</v>
      </c>
      <c r="M635" s="37">
        <v>360</v>
      </c>
      <c r="N635" s="37"/>
      <c r="O635" s="115" t="s">
        <v>251</v>
      </c>
      <c r="P635" s="37"/>
      <c r="Q635" s="37"/>
      <c r="R635" s="37"/>
      <c r="S635" s="37"/>
      <c r="T635" s="37"/>
      <c r="U635" s="37"/>
      <c r="V635" s="37"/>
      <c r="W635" s="37"/>
      <c r="X635" s="37"/>
      <c r="Y635" s="37"/>
      <c r="Z635" s="37"/>
      <c r="AA635" s="37"/>
      <c r="AB635" s="37"/>
      <c r="AC635" s="37"/>
      <c r="AD635" s="37"/>
      <c r="AE635" s="37"/>
      <c r="AF635" s="37"/>
      <c r="AG635" s="37"/>
      <c r="AH635" s="37"/>
      <c r="AI635" s="37"/>
      <c r="AJ635" s="37"/>
    </row>
    <row r="636" spans="1:36">
      <c r="A636" s="265">
        <v>44081</v>
      </c>
      <c r="B636" s="115" t="s">
        <v>175</v>
      </c>
      <c r="C636" s="37">
        <v>880224649</v>
      </c>
      <c r="D636" s="37"/>
      <c r="E636" s="115" t="s">
        <v>139</v>
      </c>
      <c r="F636" s="115" t="s">
        <v>140</v>
      </c>
      <c r="G636" s="115" t="s">
        <v>168</v>
      </c>
      <c r="H636" s="37"/>
      <c r="I636" s="265">
        <v>44081</v>
      </c>
      <c r="J636" s="265"/>
      <c r="K636" s="115" t="s">
        <v>168</v>
      </c>
      <c r="L636" s="115" t="s">
        <v>250</v>
      </c>
      <c r="M636" s="37">
        <v>360</v>
      </c>
      <c r="N636" s="278" t="s">
        <v>37</v>
      </c>
      <c r="O636" s="115"/>
      <c r="P636" s="37"/>
      <c r="Q636" s="37"/>
      <c r="R636" s="37"/>
      <c r="S636" s="37"/>
      <c r="T636" s="37"/>
      <c r="U636" s="37"/>
      <c r="V636" s="37"/>
      <c r="W636" s="37"/>
      <c r="X636" s="37"/>
      <c r="Y636" s="37"/>
      <c r="Z636" s="37"/>
      <c r="AA636" s="37"/>
      <c r="AB636" s="37"/>
      <c r="AC636" s="37"/>
      <c r="AD636" s="37"/>
      <c r="AE636" s="37"/>
      <c r="AF636" s="37"/>
      <c r="AG636" s="37"/>
      <c r="AH636" s="37"/>
      <c r="AI636" s="37"/>
      <c r="AJ636" s="37"/>
    </row>
    <row r="637" spans="1:36">
      <c r="A637" s="265">
        <v>44081</v>
      </c>
      <c r="B637" s="115" t="s">
        <v>154</v>
      </c>
      <c r="C637" s="37">
        <v>881148828</v>
      </c>
      <c r="D637" s="37"/>
      <c r="E637" s="115" t="s">
        <v>139</v>
      </c>
      <c r="F637" s="115" t="s">
        <v>100</v>
      </c>
      <c r="G637" s="115"/>
      <c r="H637" s="265">
        <v>44085</v>
      </c>
      <c r="I637" s="265">
        <v>44085</v>
      </c>
      <c r="J637" s="265">
        <v>44099</v>
      </c>
      <c r="K637" s="115" t="s">
        <v>168</v>
      </c>
      <c r="L637" s="115" t="s">
        <v>2293</v>
      </c>
      <c r="M637" s="37">
        <v>360</v>
      </c>
      <c r="N637" s="37"/>
      <c r="O637" s="115"/>
      <c r="P637" s="37"/>
      <c r="Q637" s="37"/>
      <c r="R637" s="37"/>
      <c r="S637" s="37"/>
      <c r="T637" s="37"/>
      <c r="U637" s="37"/>
      <c r="V637" s="37"/>
      <c r="W637" s="37"/>
      <c r="X637" s="37"/>
      <c r="Y637" s="37"/>
      <c r="Z637" s="37"/>
      <c r="AA637" s="37"/>
      <c r="AB637" s="37"/>
      <c r="AC637" s="37"/>
      <c r="AD637" s="37"/>
      <c r="AE637" s="37"/>
      <c r="AF637" s="37"/>
      <c r="AG637" s="37"/>
      <c r="AH637" s="37"/>
      <c r="AI637" s="37"/>
      <c r="AJ637" s="37"/>
    </row>
    <row r="638" spans="1:36">
      <c r="A638" s="265">
        <v>44083</v>
      </c>
      <c r="B638" s="115" t="s">
        <v>157</v>
      </c>
      <c r="C638" s="37">
        <v>882238643</v>
      </c>
      <c r="D638" s="115">
        <v>100011410421</v>
      </c>
      <c r="E638" s="115" t="s">
        <v>139</v>
      </c>
      <c r="F638" s="115" t="s">
        <v>140</v>
      </c>
      <c r="G638" s="115" t="s">
        <v>168</v>
      </c>
      <c r="H638" s="37"/>
      <c r="I638" s="265">
        <v>44083</v>
      </c>
      <c r="J638" s="265">
        <v>44089</v>
      </c>
      <c r="K638" s="115" t="s">
        <v>168</v>
      </c>
      <c r="L638" s="115"/>
      <c r="M638" s="37">
        <v>360</v>
      </c>
      <c r="N638" s="115"/>
      <c r="O638" s="115" t="s">
        <v>10271</v>
      </c>
      <c r="P638" s="115"/>
      <c r="Q638" s="37"/>
      <c r="R638" s="37"/>
      <c r="S638" s="37"/>
      <c r="T638" s="37"/>
      <c r="U638" s="37"/>
      <c r="V638" s="37"/>
      <c r="W638" s="37"/>
      <c r="X638" s="37"/>
      <c r="Y638" s="37"/>
      <c r="Z638" s="37"/>
      <c r="AA638" s="37"/>
      <c r="AB638" s="37"/>
      <c r="AC638" s="37"/>
      <c r="AD638" s="37"/>
      <c r="AE638" s="37"/>
      <c r="AF638" s="37"/>
      <c r="AG638" s="37"/>
      <c r="AH638" s="37"/>
      <c r="AI638" s="37"/>
      <c r="AJ638" s="37"/>
    </row>
    <row r="639" spans="1:36">
      <c r="A639" s="265">
        <v>44084</v>
      </c>
      <c r="B639" s="115" t="s">
        <v>144</v>
      </c>
      <c r="C639" s="331">
        <v>881295729</v>
      </c>
      <c r="D639" s="109" t="s">
        <v>10471</v>
      </c>
      <c r="E639" s="115" t="s">
        <v>139</v>
      </c>
      <c r="F639" s="115" t="s">
        <v>140</v>
      </c>
      <c r="G639" s="115" t="s">
        <v>168</v>
      </c>
      <c r="H639" s="37"/>
      <c r="I639" s="265">
        <v>44084</v>
      </c>
      <c r="J639" s="265"/>
      <c r="K639" s="115" t="s">
        <v>168</v>
      </c>
      <c r="L639" s="115"/>
      <c r="M639" s="37">
        <v>360</v>
      </c>
      <c r="N639" s="37"/>
      <c r="O639" s="727" t="s">
        <v>10472</v>
      </c>
      <c r="P639" s="37"/>
      <c r="Q639" s="37"/>
      <c r="R639" s="37"/>
      <c r="S639" s="37"/>
      <c r="T639" s="37"/>
      <c r="U639" s="37"/>
      <c r="V639" s="37"/>
      <c r="W639" s="37"/>
      <c r="X639" s="37"/>
      <c r="Y639" s="37"/>
      <c r="Z639" s="37"/>
      <c r="AA639" s="37"/>
      <c r="AB639" s="37"/>
      <c r="AC639" s="37"/>
      <c r="AD639" s="37"/>
      <c r="AE639" s="37"/>
      <c r="AF639" s="37"/>
      <c r="AG639" s="37"/>
      <c r="AH639" s="37"/>
      <c r="AI639" s="37"/>
      <c r="AJ639" s="37"/>
    </row>
    <row r="640" spans="1:36">
      <c r="A640" s="265">
        <v>44084</v>
      </c>
      <c r="B640" s="115" t="s">
        <v>149</v>
      </c>
      <c r="C640" s="331">
        <v>881335474</v>
      </c>
      <c r="D640" s="667" t="s">
        <v>4547</v>
      </c>
      <c r="E640" s="115" t="s">
        <v>139</v>
      </c>
      <c r="F640" s="115" t="s">
        <v>140</v>
      </c>
      <c r="G640" s="115" t="s">
        <v>10473</v>
      </c>
      <c r="H640" s="37"/>
      <c r="I640" s="265">
        <v>44084</v>
      </c>
      <c r="J640" s="265">
        <v>44099</v>
      </c>
      <c r="K640" s="115" t="s">
        <v>10473</v>
      </c>
      <c r="L640" s="115"/>
      <c r="M640" s="37">
        <v>360</v>
      </c>
      <c r="N640" s="37"/>
      <c r="O640" s="115" t="s">
        <v>1976</v>
      </c>
      <c r="P640" s="37"/>
      <c r="Q640" s="37"/>
      <c r="R640" s="37"/>
      <c r="S640" s="37"/>
      <c r="T640" s="37"/>
      <c r="U640" s="37"/>
      <c r="V640" s="37"/>
      <c r="W640" s="37"/>
      <c r="X640" s="37"/>
      <c r="Y640" s="37"/>
      <c r="Z640" s="37"/>
      <c r="AA640" s="37"/>
      <c r="AB640" s="37"/>
      <c r="AC640" s="37"/>
      <c r="AD640" s="37"/>
      <c r="AE640" s="37"/>
      <c r="AF640" s="37"/>
      <c r="AG640" s="37"/>
      <c r="AH640" s="37"/>
      <c r="AI640" s="37"/>
      <c r="AJ640" s="37"/>
    </row>
    <row r="641" spans="1:36">
      <c r="A641" s="265">
        <v>44088</v>
      </c>
      <c r="B641" s="115" t="s">
        <v>175</v>
      </c>
      <c r="C641" s="331">
        <v>881361449</v>
      </c>
      <c r="D641" s="37"/>
      <c r="E641" s="115" t="s">
        <v>139</v>
      </c>
      <c r="F641" s="115" t="s">
        <v>140</v>
      </c>
      <c r="G641" s="115" t="s">
        <v>168</v>
      </c>
      <c r="H641" s="37"/>
      <c r="I641" s="265">
        <v>44088</v>
      </c>
      <c r="J641" s="265"/>
      <c r="K641" s="115" t="s">
        <v>168</v>
      </c>
      <c r="L641" s="115"/>
      <c r="M641" s="37">
        <v>360</v>
      </c>
      <c r="N641" s="37"/>
      <c r="O641" s="115" t="s">
        <v>2242</v>
      </c>
      <c r="P641" s="37"/>
      <c r="Q641" s="37"/>
      <c r="R641" s="37"/>
      <c r="S641" s="37"/>
      <c r="T641" s="37"/>
      <c r="U641" s="37"/>
      <c r="V641" s="37"/>
      <c r="W641" s="37"/>
      <c r="X641" s="37"/>
      <c r="Y641" s="37"/>
      <c r="Z641" s="37"/>
      <c r="AA641" s="37"/>
      <c r="AB641" s="37"/>
      <c r="AC641" s="37"/>
      <c r="AD641" s="37"/>
      <c r="AE641" s="37"/>
      <c r="AF641" s="37"/>
      <c r="AG641" s="37"/>
      <c r="AH641" s="37"/>
      <c r="AI641" s="37"/>
      <c r="AJ641" s="37"/>
    </row>
    <row r="642" spans="1:36">
      <c r="A642" s="265">
        <v>44088</v>
      </c>
      <c r="B642" s="115" t="s">
        <v>157</v>
      </c>
      <c r="C642" s="331">
        <v>880385619</v>
      </c>
      <c r="D642" s="109" t="s">
        <v>3002</v>
      </c>
      <c r="E642" s="115" t="s">
        <v>139</v>
      </c>
      <c r="F642" s="115" t="s">
        <v>140</v>
      </c>
      <c r="G642" s="115" t="s">
        <v>168</v>
      </c>
      <c r="H642" s="37"/>
      <c r="I642" s="265">
        <v>44088</v>
      </c>
      <c r="J642" s="265"/>
      <c r="K642" s="115" t="s">
        <v>168</v>
      </c>
      <c r="L642" s="115"/>
      <c r="M642" s="37">
        <v>360</v>
      </c>
      <c r="N642" s="37"/>
      <c r="O642" s="115"/>
      <c r="P642" s="37"/>
      <c r="Q642" s="37"/>
      <c r="R642" s="37">
        <f>2144.58+1160.34</f>
        <v>3304.92</v>
      </c>
      <c r="S642" s="37"/>
      <c r="T642" s="37"/>
      <c r="U642" s="37"/>
      <c r="V642" s="37"/>
      <c r="W642" s="37"/>
      <c r="X642" s="37"/>
      <c r="Y642" s="37"/>
      <c r="Z642" s="37"/>
      <c r="AA642" s="37"/>
      <c r="AB642" s="37"/>
      <c r="AC642" s="37"/>
      <c r="AD642" s="37"/>
      <c r="AE642" s="37"/>
      <c r="AF642" s="37"/>
      <c r="AG642" s="37"/>
      <c r="AH642" s="37"/>
      <c r="AI642" s="37"/>
      <c r="AJ642" s="37"/>
    </row>
    <row r="643" spans="1:36">
      <c r="A643" s="265">
        <v>44091</v>
      </c>
      <c r="B643" s="115" t="s">
        <v>146</v>
      </c>
      <c r="C643" s="331">
        <v>880073533</v>
      </c>
      <c r="D643" s="781" t="s">
        <v>6141</v>
      </c>
      <c r="E643" s="115" t="s">
        <v>139</v>
      </c>
      <c r="F643" s="115" t="s">
        <v>100</v>
      </c>
      <c r="G643" s="115" t="s">
        <v>168</v>
      </c>
      <c r="H643" s="265"/>
      <c r="I643" s="265">
        <v>44091</v>
      </c>
      <c r="J643" s="265"/>
      <c r="K643" s="115" t="s">
        <v>168</v>
      </c>
      <c r="L643" s="115"/>
      <c r="M643" s="37">
        <v>360</v>
      </c>
      <c r="N643" s="37"/>
      <c r="O643" s="680" t="s">
        <v>10331</v>
      </c>
      <c r="P643" s="37"/>
      <c r="Q643" s="37"/>
      <c r="R643" s="37"/>
      <c r="S643" s="37"/>
      <c r="T643" s="37"/>
      <c r="U643" s="37"/>
      <c r="V643" s="37"/>
      <c r="W643" s="37"/>
      <c r="X643" s="37"/>
      <c r="Y643" s="37"/>
      <c r="Z643" s="37"/>
      <c r="AA643" s="37"/>
      <c r="AB643" s="37"/>
      <c r="AC643" s="37"/>
      <c r="AD643" s="37"/>
      <c r="AE643" s="37"/>
      <c r="AF643" s="37"/>
      <c r="AG643" s="37"/>
      <c r="AH643" s="37"/>
      <c r="AI643" s="37"/>
      <c r="AJ643" s="37"/>
    </row>
    <row r="644" spans="1:36">
      <c r="A644" s="265">
        <v>44092</v>
      </c>
      <c r="B644" s="115" t="s">
        <v>178</v>
      </c>
      <c r="C644" s="37">
        <v>882193212</v>
      </c>
      <c r="D644" s="109" t="s">
        <v>5278</v>
      </c>
      <c r="E644" s="115" t="s">
        <v>139</v>
      </c>
      <c r="F644" s="115" t="s">
        <v>140</v>
      </c>
      <c r="G644" s="115" t="s">
        <v>168</v>
      </c>
      <c r="H644" s="265"/>
      <c r="I644" s="265">
        <v>44092</v>
      </c>
      <c r="J644" s="265"/>
      <c r="K644" s="115" t="s">
        <v>168</v>
      </c>
      <c r="L644" s="115"/>
      <c r="M644" s="37">
        <v>360</v>
      </c>
      <c r="N644" s="37"/>
      <c r="O644" s="115" t="s">
        <v>10474</v>
      </c>
      <c r="P644" s="37"/>
      <c r="Q644" s="37"/>
      <c r="R644" s="37"/>
      <c r="S644" s="37"/>
      <c r="T644" s="37"/>
      <c r="U644" s="37"/>
      <c r="V644" s="37"/>
      <c r="W644" s="37"/>
      <c r="X644" s="37"/>
      <c r="Y644" s="37"/>
      <c r="Z644" s="37"/>
      <c r="AA644" s="37"/>
      <c r="AB644" s="37"/>
      <c r="AC644" s="37"/>
      <c r="AD644" s="37"/>
      <c r="AE644" s="37"/>
      <c r="AF644" s="37"/>
      <c r="AG644" s="37"/>
      <c r="AH644" s="37"/>
      <c r="AI644" s="37"/>
      <c r="AJ644" s="37"/>
    </row>
    <row r="645" spans="1:36">
      <c r="A645" s="265">
        <v>44095</v>
      </c>
      <c r="B645" s="115" t="s">
        <v>175</v>
      </c>
      <c r="C645" s="331">
        <v>882030687</v>
      </c>
      <c r="D645" s="781"/>
      <c r="E645" s="115" t="s">
        <v>139</v>
      </c>
      <c r="F645" s="115" t="s">
        <v>100</v>
      </c>
      <c r="G645" s="115" t="s">
        <v>168</v>
      </c>
      <c r="H645" s="265"/>
      <c r="I645" s="265">
        <v>44095</v>
      </c>
      <c r="J645" s="265"/>
      <c r="K645" s="115" t="s">
        <v>168</v>
      </c>
      <c r="L645" s="115"/>
      <c r="M645" s="37">
        <v>360</v>
      </c>
      <c r="N645" s="37"/>
      <c r="O645" s="680" t="s">
        <v>2322</v>
      </c>
      <c r="P645" s="37"/>
      <c r="Q645" s="37"/>
      <c r="R645" s="37"/>
      <c r="S645" s="37"/>
      <c r="T645" s="37"/>
      <c r="U645" s="37"/>
      <c r="V645" s="37"/>
      <c r="W645" s="37"/>
      <c r="X645" s="37"/>
      <c r="Y645" s="37"/>
      <c r="Z645" s="37"/>
      <c r="AA645" s="37"/>
      <c r="AB645" s="37"/>
      <c r="AC645" s="37"/>
      <c r="AD645" s="37"/>
      <c r="AE645" s="37"/>
      <c r="AF645" s="37"/>
      <c r="AG645" s="37"/>
      <c r="AH645" s="37"/>
      <c r="AI645" s="37"/>
      <c r="AJ645" s="37"/>
    </row>
    <row r="646" spans="1:36">
      <c r="A646" s="265">
        <v>44096</v>
      </c>
      <c r="B646" s="115" t="s">
        <v>178</v>
      </c>
      <c r="C646" s="331">
        <v>880013884</v>
      </c>
      <c r="D646" s="781"/>
      <c r="E646" s="115" t="s">
        <v>139</v>
      </c>
      <c r="F646" s="115" t="s">
        <v>140</v>
      </c>
      <c r="G646" s="115" t="s">
        <v>168</v>
      </c>
      <c r="H646" s="265"/>
      <c r="I646" s="265">
        <v>44096</v>
      </c>
      <c r="J646" s="265"/>
      <c r="K646" s="115" t="s">
        <v>168</v>
      </c>
      <c r="L646" s="115"/>
      <c r="M646" s="37">
        <v>360</v>
      </c>
      <c r="N646" s="37"/>
      <c r="O646" s="680" t="s">
        <v>10451</v>
      </c>
      <c r="P646" s="37"/>
      <c r="Q646" s="37"/>
      <c r="R646" s="37"/>
      <c r="S646" s="37"/>
      <c r="T646" s="37"/>
      <c r="U646" s="37"/>
      <c r="V646" s="37"/>
      <c r="W646" s="37"/>
      <c r="X646" s="37"/>
      <c r="Y646" s="37"/>
      <c r="Z646" s="37"/>
      <c r="AA646" s="37"/>
      <c r="AB646" s="37"/>
      <c r="AC646" s="37"/>
      <c r="AD646" s="37"/>
      <c r="AE646" s="37"/>
      <c r="AF646" s="37"/>
      <c r="AG646" s="37"/>
      <c r="AH646" s="37"/>
      <c r="AI646" s="37"/>
      <c r="AJ646" s="37"/>
    </row>
    <row r="647" spans="1:36">
      <c r="A647" s="265">
        <v>44098</v>
      </c>
      <c r="B647" s="115" t="s">
        <v>146</v>
      </c>
      <c r="C647" s="331">
        <v>881686033</v>
      </c>
      <c r="D647" s="527" t="s">
        <v>10475</v>
      </c>
      <c r="E647" s="115" t="s">
        <v>139</v>
      </c>
      <c r="F647" s="115" t="s">
        <v>100</v>
      </c>
      <c r="G647" s="115" t="s">
        <v>168</v>
      </c>
      <c r="H647" s="265"/>
      <c r="I647" s="265">
        <v>44098</v>
      </c>
      <c r="J647" s="265"/>
      <c r="K647" s="115" t="s">
        <v>168</v>
      </c>
      <c r="L647" s="115"/>
      <c r="M647" s="37">
        <v>360</v>
      </c>
      <c r="N647" s="37"/>
      <c r="O647" s="680" t="s">
        <v>10312</v>
      </c>
      <c r="P647" s="37"/>
      <c r="Q647" s="37"/>
      <c r="R647" s="37"/>
      <c r="S647" s="37"/>
      <c r="T647" s="37"/>
      <c r="U647" s="37"/>
      <c r="V647" s="37"/>
      <c r="W647" s="37"/>
      <c r="X647" s="37"/>
      <c r="Y647" s="37"/>
      <c r="Z647" s="37"/>
      <c r="AA647" s="37"/>
      <c r="AB647" s="37"/>
      <c r="AC647" s="37"/>
      <c r="AD647" s="37"/>
      <c r="AE647" s="37"/>
      <c r="AF647" s="37"/>
      <c r="AG647" s="37"/>
      <c r="AH647" s="37"/>
      <c r="AI647" s="37"/>
      <c r="AJ647" s="37"/>
    </row>
    <row r="648" spans="1:36">
      <c r="A648" s="265">
        <v>44088</v>
      </c>
      <c r="B648" s="115" t="s">
        <v>194</v>
      </c>
      <c r="C648" s="331">
        <v>881548220</v>
      </c>
      <c r="D648" s="109" t="s">
        <v>2874</v>
      </c>
      <c r="E648" s="115" t="s">
        <v>152</v>
      </c>
      <c r="F648" s="115" t="s">
        <v>140</v>
      </c>
      <c r="G648" s="115" t="s">
        <v>391</v>
      </c>
      <c r="H648" s="265">
        <v>44087</v>
      </c>
      <c r="I648" s="265">
        <v>44088</v>
      </c>
      <c r="J648" s="265">
        <v>44094</v>
      </c>
      <c r="K648" s="115" t="s">
        <v>1731</v>
      </c>
      <c r="L648" s="115"/>
      <c r="M648" s="37">
        <v>360</v>
      </c>
      <c r="N648" s="37"/>
      <c r="O648" s="115" t="s">
        <v>10273</v>
      </c>
      <c r="P648" s="37"/>
      <c r="Q648" s="37"/>
      <c r="R648" s="37"/>
      <c r="S648" s="37"/>
      <c r="T648" s="37"/>
      <c r="U648" s="37"/>
      <c r="V648" s="37"/>
      <c r="W648" s="37"/>
      <c r="X648" s="37"/>
      <c r="Y648" s="37"/>
      <c r="Z648" s="37"/>
      <c r="AA648" s="37"/>
      <c r="AB648" s="37"/>
      <c r="AC648" s="37"/>
      <c r="AD648" s="37"/>
      <c r="AE648" s="37"/>
      <c r="AF648" s="37"/>
      <c r="AG648" s="37"/>
      <c r="AH648" s="37"/>
      <c r="AI648" s="37"/>
      <c r="AJ648" s="37"/>
    </row>
    <row r="649" spans="1:36">
      <c r="A649" s="265">
        <v>44082</v>
      </c>
      <c r="B649" s="115" t="s">
        <v>156</v>
      </c>
      <c r="C649" s="331">
        <v>882208614</v>
      </c>
      <c r="D649" s="667" t="s">
        <v>10476</v>
      </c>
      <c r="E649" s="115" t="s">
        <v>139</v>
      </c>
      <c r="F649" s="115" t="s">
        <v>140</v>
      </c>
      <c r="G649" s="115" t="s">
        <v>142</v>
      </c>
      <c r="H649" s="37"/>
      <c r="I649" s="665">
        <v>44082</v>
      </c>
      <c r="J649" s="265">
        <v>44092</v>
      </c>
      <c r="K649" s="37"/>
      <c r="L649" s="115"/>
      <c r="M649" s="37">
        <v>361</v>
      </c>
      <c r="N649" s="37"/>
      <c r="O649" s="115"/>
      <c r="P649" s="37"/>
      <c r="Q649" s="37"/>
      <c r="R649" s="37"/>
      <c r="S649" s="37"/>
      <c r="T649" s="37"/>
      <c r="U649" s="37"/>
      <c r="V649" s="37"/>
      <c r="W649" s="37"/>
      <c r="X649" s="37"/>
      <c r="Y649" s="37"/>
      <c r="Z649" s="37"/>
      <c r="AA649" s="37"/>
      <c r="AB649" s="37"/>
      <c r="AC649" s="37"/>
      <c r="AD649" s="37"/>
      <c r="AE649" s="37"/>
      <c r="AF649" s="37"/>
      <c r="AG649" s="37"/>
      <c r="AH649" s="37"/>
      <c r="AI649" s="37"/>
      <c r="AJ649" s="37"/>
    </row>
    <row r="650" spans="1:36">
      <c r="A650" s="265">
        <v>44095</v>
      </c>
      <c r="B650" s="115" t="s">
        <v>227</v>
      </c>
      <c r="C650" s="791">
        <v>882354140</v>
      </c>
      <c r="D650" s="781" t="s">
        <v>4526</v>
      </c>
      <c r="E650" s="115" t="s">
        <v>152</v>
      </c>
      <c r="F650" s="115" t="s">
        <v>424</v>
      </c>
      <c r="G650" s="115" t="s">
        <v>199</v>
      </c>
      <c r="H650" s="505">
        <v>44082</v>
      </c>
      <c r="I650" s="505">
        <v>44095</v>
      </c>
      <c r="J650" s="265"/>
      <c r="K650" s="115" t="s">
        <v>199</v>
      </c>
      <c r="L650" s="115"/>
      <c r="M650" s="37">
        <v>362.46</v>
      </c>
      <c r="N650" s="37"/>
      <c r="O650" s="680" t="s">
        <v>2227</v>
      </c>
      <c r="P650" s="37"/>
      <c r="Q650" s="37"/>
      <c r="R650" s="37"/>
      <c r="S650" s="37"/>
      <c r="T650" s="37"/>
      <c r="U650" s="37"/>
      <c r="V650" s="37"/>
      <c r="W650" s="37"/>
      <c r="X650" s="37"/>
      <c r="Y650" s="37"/>
      <c r="Z650" s="37"/>
      <c r="AA650" s="37"/>
      <c r="AB650" s="37"/>
      <c r="AC650" s="37"/>
      <c r="AD650" s="37"/>
      <c r="AE650" s="37"/>
      <c r="AF650" s="37"/>
      <c r="AG650" s="37"/>
      <c r="AH650" s="37"/>
      <c r="AI650" s="37"/>
      <c r="AJ650" s="37"/>
    </row>
    <row r="651" spans="1:36">
      <c r="A651" s="265">
        <v>44091</v>
      </c>
      <c r="B651" s="115" t="s">
        <v>194</v>
      </c>
      <c r="C651" s="331">
        <v>880127110</v>
      </c>
      <c r="D651" s="109" t="s">
        <v>4987</v>
      </c>
      <c r="E651" s="115" t="s">
        <v>152</v>
      </c>
      <c r="F651" s="115" t="s">
        <v>140</v>
      </c>
      <c r="G651" s="115" t="s">
        <v>142</v>
      </c>
      <c r="H651" s="265">
        <v>44090</v>
      </c>
      <c r="I651" s="265">
        <v>44091</v>
      </c>
      <c r="J651" s="265">
        <v>44102</v>
      </c>
      <c r="K651" s="115" t="s">
        <v>181</v>
      </c>
      <c r="L651" s="115"/>
      <c r="M651" s="37">
        <v>362.97</v>
      </c>
      <c r="N651" s="37"/>
      <c r="O651" s="115" t="s">
        <v>2285</v>
      </c>
      <c r="P651" s="37"/>
      <c r="Q651" s="37"/>
      <c r="R651" s="37"/>
      <c r="S651" s="37"/>
      <c r="T651" s="37"/>
      <c r="U651" s="37"/>
      <c r="V651" s="37"/>
      <c r="W651" s="37"/>
      <c r="X651" s="37"/>
      <c r="Y651" s="37"/>
      <c r="Z651" s="37"/>
      <c r="AA651" s="37"/>
      <c r="AB651" s="37"/>
      <c r="AC651" s="37"/>
      <c r="AD651" s="37"/>
      <c r="AE651" s="37"/>
      <c r="AF651" s="37"/>
      <c r="AG651" s="37"/>
      <c r="AH651" s="37"/>
      <c r="AI651" s="37"/>
      <c r="AJ651" s="37"/>
    </row>
    <row r="652" spans="1:36">
      <c r="A652" s="265">
        <v>44078</v>
      </c>
      <c r="B652" s="115" t="s">
        <v>149</v>
      </c>
      <c r="C652" s="37">
        <v>880015132</v>
      </c>
      <c r="D652" s="667" t="s">
        <v>10477</v>
      </c>
      <c r="E652" s="115" t="s">
        <v>139</v>
      </c>
      <c r="F652" s="115" t="s">
        <v>140</v>
      </c>
      <c r="G652" s="115" t="s">
        <v>142</v>
      </c>
      <c r="H652" s="37"/>
      <c r="I652" s="265">
        <v>44078</v>
      </c>
      <c r="J652" s="265">
        <v>44082</v>
      </c>
      <c r="K652" s="115" t="s">
        <v>142</v>
      </c>
      <c r="L652" s="115" t="s">
        <v>188</v>
      </c>
      <c r="M652" s="37">
        <v>363.5</v>
      </c>
      <c r="N652" s="37"/>
      <c r="O652" s="664" t="s">
        <v>2296</v>
      </c>
      <c r="P652" s="37"/>
      <c r="Q652" s="37"/>
      <c r="R652" s="37"/>
      <c r="S652" s="37"/>
      <c r="T652" s="37"/>
      <c r="U652" s="37"/>
      <c r="V652" s="37"/>
      <c r="W652" s="37"/>
      <c r="X652" s="37"/>
      <c r="Y652" s="37"/>
      <c r="Z652" s="37"/>
      <c r="AA652" s="37"/>
      <c r="AB652" s="37"/>
      <c r="AC652" s="37"/>
      <c r="AD652" s="37"/>
      <c r="AE652" s="37"/>
      <c r="AF652" s="37"/>
      <c r="AG652" s="37"/>
      <c r="AH652" s="37"/>
      <c r="AI652" s="37"/>
      <c r="AJ652" s="37"/>
    </row>
    <row r="653" spans="1:36">
      <c r="A653" s="265">
        <v>44091</v>
      </c>
      <c r="B653" s="115" t="s">
        <v>194</v>
      </c>
      <c r="C653" s="331">
        <v>880127110</v>
      </c>
      <c r="D653" s="109" t="s">
        <v>4987</v>
      </c>
      <c r="E653" s="115" t="s">
        <v>152</v>
      </c>
      <c r="F653" s="115" t="s">
        <v>140</v>
      </c>
      <c r="G653" s="115" t="s">
        <v>142</v>
      </c>
      <c r="H653" s="265">
        <v>44090</v>
      </c>
      <c r="I653" s="265">
        <v>44091</v>
      </c>
      <c r="J653" s="265">
        <v>44102</v>
      </c>
      <c r="K653" s="115" t="s">
        <v>181</v>
      </c>
      <c r="L653" s="115"/>
      <c r="M653" s="37">
        <v>364.3</v>
      </c>
      <c r="N653" s="37"/>
      <c r="O653" s="115" t="s">
        <v>2285</v>
      </c>
      <c r="P653" s="37"/>
      <c r="Q653" s="37"/>
      <c r="R653" s="37"/>
      <c r="S653" s="37"/>
      <c r="T653" s="37"/>
      <c r="U653" s="37"/>
      <c r="V653" s="37"/>
      <c r="W653" s="37"/>
      <c r="X653" s="37"/>
      <c r="Y653" s="37"/>
      <c r="Z653" s="37"/>
      <c r="AA653" s="37"/>
      <c r="AB653" s="37"/>
      <c r="AC653" s="37"/>
      <c r="AD653" s="37"/>
      <c r="AE653" s="37"/>
      <c r="AF653" s="37"/>
      <c r="AG653" s="37"/>
      <c r="AH653" s="37"/>
      <c r="AI653" s="37"/>
      <c r="AJ653" s="37"/>
    </row>
    <row r="654" spans="1:36">
      <c r="A654" s="265">
        <v>44084</v>
      </c>
      <c r="B654" s="115" t="s">
        <v>156</v>
      </c>
      <c r="C654" s="331">
        <v>881688837</v>
      </c>
      <c r="D654" s="667" t="s">
        <v>10450</v>
      </c>
      <c r="E654" s="115" t="s">
        <v>139</v>
      </c>
      <c r="F654" s="115" t="s">
        <v>140</v>
      </c>
      <c r="G654" s="115"/>
      <c r="H654" s="37"/>
      <c r="I654" s="265">
        <v>44084</v>
      </c>
      <c r="J654" s="265">
        <v>44095</v>
      </c>
      <c r="K654" s="115" t="s">
        <v>181</v>
      </c>
      <c r="L654" s="115"/>
      <c r="M654" s="37">
        <v>366.91</v>
      </c>
      <c r="N654" s="37"/>
      <c r="O654" s="115"/>
      <c r="P654" s="37"/>
      <c r="Q654" s="37"/>
      <c r="R654" s="37"/>
      <c r="S654" s="37"/>
      <c r="T654" s="37"/>
      <c r="U654" s="37"/>
      <c r="V654" s="37"/>
      <c r="W654" s="37"/>
      <c r="X654" s="37"/>
      <c r="Y654" s="37"/>
      <c r="Z654" s="37"/>
      <c r="AA654" s="37"/>
      <c r="AB654" s="37"/>
      <c r="AC654" s="37"/>
      <c r="AD654" s="37"/>
      <c r="AE654" s="37"/>
      <c r="AF654" s="37"/>
      <c r="AG654" s="37"/>
      <c r="AH654" s="37"/>
      <c r="AI654" s="37"/>
      <c r="AJ654" s="37"/>
    </row>
    <row r="655" spans="1:36">
      <c r="A655" s="265">
        <v>44097</v>
      </c>
      <c r="B655" s="115" t="s">
        <v>194</v>
      </c>
      <c r="C655" s="331">
        <v>881352797</v>
      </c>
      <c r="D655" s="781" t="s">
        <v>3034</v>
      </c>
      <c r="E655" s="115" t="s">
        <v>152</v>
      </c>
      <c r="F655" s="115" t="s">
        <v>140</v>
      </c>
      <c r="G655" s="115" t="s">
        <v>142</v>
      </c>
      <c r="H655" s="265"/>
      <c r="I655" s="265">
        <v>44097</v>
      </c>
      <c r="J655" s="265">
        <v>44104</v>
      </c>
      <c r="K655" s="115" t="s">
        <v>142</v>
      </c>
      <c r="L655" s="115"/>
      <c r="M655" s="37">
        <v>368</v>
      </c>
      <c r="N655" s="37"/>
      <c r="O655" s="680" t="s">
        <v>10292</v>
      </c>
      <c r="P655" s="37"/>
      <c r="Q655" s="37"/>
      <c r="R655" s="37"/>
      <c r="S655" s="37"/>
      <c r="T655" s="37"/>
      <c r="U655" s="37"/>
      <c r="V655" s="37"/>
      <c r="W655" s="37"/>
      <c r="X655" s="37"/>
      <c r="Y655" s="37"/>
      <c r="Z655" s="37"/>
      <c r="AA655" s="37"/>
      <c r="AB655" s="37"/>
      <c r="AC655" s="37"/>
      <c r="AD655" s="37"/>
      <c r="AE655" s="37"/>
      <c r="AF655" s="37"/>
      <c r="AG655" s="37"/>
      <c r="AH655" s="37"/>
      <c r="AI655" s="37"/>
      <c r="AJ655" s="37"/>
    </row>
    <row r="656" spans="1:36">
      <c r="A656" s="265">
        <v>44091</v>
      </c>
      <c r="B656" s="115" t="s">
        <v>194</v>
      </c>
      <c r="C656" s="331">
        <v>880127110</v>
      </c>
      <c r="D656" s="109" t="s">
        <v>4987</v>
      </c>
      <c r="E656" s="115" t="s">
        <v>152</v>
      </c>
      <c r="F656" s="115" t="s">
        <v>140</v>
      </c>
      <c r="G656" s="115" t="s">
        <v>142</v>
      </c>
      <c r="H656" s="265">
        <v>44090</v>
      </c>
      <c r="I656" s="265">
        <v>44091</v>
      </c>
      <c r="J656" s="265">
        <v>44102</v>
      </c>
      <c r="K656" s="115" t="s">
        <v>181</v>
      </c>
      <c r="L656" s="115"/>
      <c r="M656" s="37">
        <v>368.26</v>
      </c>
      <c r="N656" s="37"/>
      <c r="O656" s="115" t="s">
        <v>2285</v>
      </c>
      <c r="P656" s="37"/>
      <c r="Q656" s="37"/>
      <c r="R656" s="37"/>
      <c r="S656" s="37"/>
      <c r="T656" s="37"/>
      <c r="U656" s="37"/>
      <c r="V656" s="37"/>
      <c r="W656" s="37"/>
      <c r="X656" s="37"/>
      <c r="Y656" s="37"/>
      <c r="Z656" s="37"/>
      <c r="AA656" s="37"/>
      <c r="AB656" s="37"/>
      <c r="AC656" s="37"/>
      <c r="AD656" s="37"/>
      <c r="AE656" s="37"/>
      <c r="AF656" s="37"/>
      <c r="AG656" s="37"/>
      <c r="AH656" s="37"/>
      <c r="AI656" s="37"/>
      <c r="AJ656" s="37"/>
    </row>
    <row r="657" spans="1:36">
      <c r="A657" s="666">
        <v>44047</v>
      </c>
      <c r="B657" s="115" t="s">
        <v>167</v>
      </c>
      <c r="C657" s="486">
        <v>881433759</v>
      </c>
      <c r="D657" s="109" t="s">
        <v>4644</v>
      </c>
      <c r="E657" s="115" t="s">
        <v>152</v>
      </c>
      <c r="F657" s="115" t="s">
        <v>181</v>
      </c>
      <c r="G657" s="115" t="s">
        <v>142</v>
      </c>
      <c r="H657" s="265">
        <v>44088</v>
      </c>
      <c r="I657" s="265">
        <v>44088</v>
      </c>
      <c r="J657" s="265"/>
      <c r="K657" s="115" t="s">
        <v>181</v>
      </c>
      <c r="L657" s="115"/>
      <c r="M657" s="37">
        <v>369</v>
      </c>
      <c r="N657" s="37"/>
      <c r="O657" s="115" t="s">
        <v>10273</v>
      </c>
      <c r="P657" s="37"/>
      <c r="Q657" s="37"/>
      <c r="R657" s="37"/>
      <c r="S657" s="37"/>
      <c r="T657" s="37"/>
      <c r="U657" s="37"/>
      <c r="V657" s="37"/>
      <c r="W657" s="37"/>
      <c r="X657" s="37"/>
      <c r="Y657" s="37"/>
      <c r="Z657" s="37"/>
      <c r="AA657" s="37"/>
      <c r="AB657" s="37"/>
      <c r="AC657" s="37"/>
      <c r="AD657" s="37"/>
      <c r="AE657" s="37"/>
      <c r="AF657" s="37"/>
      <c r="AG657" s="37"/>
      <c r="AH657" s="37"/>
      <c r="AI657" s="37"/>
      <c r="AJ657" s="37"/>
    </row>
    <row r="658" spans="1:36">
      <c r="A658" s="265">
        <v>44089</v>
      </c>
      <c r="B658" s="115" t="s">
        <v>146</v>
      </c>
      <c r="C658" s="331">
        <v>880192305</v>
      </c>
      <c r="D658" s="109" t="s">
        <v>2858</v>
      </c>
      <c r="E658" s="115" t="s">
        <v>139</v>
      </c>
      <c r="F658" s="115" t="s">
        <v>147</v>
      </c>
      <c r="G658" s="115"/>
      <c r="H658" s="37"/>
      <c r="I658" s="265"/>
      <c r="J658" s="265"/>
      <c r="K658" s="115"/>
      <c r="L658" s="115"/>
      <c r="M658" s="37"/>
      <c r="N658" s="37"/>
      <c r="O658" s="115"/>
      <c r="P658" s="37"/>
      <c r="Q658" s="37"/>
      <c r="R658" s="37"/>
      <c r="S658" s="37"/>
      <c r="T658" s="37"/>
      <c r="U658" s="37"/>
      <c r="V658" s="37"/>
      <c r="W658" s="37"/>
      <c r="X658" s="37"/>
      <c r="Y658" s="37"/>
      <c r="Z658" s="37"/>
      <c r="AA658" s="37"/>
      <c r="AB658" s="37"/>
      <c r="AC658" s="37"/>
      <c r="AD658" s="37"/>
      <c r="AE658" s="37"/>
      <c r="AF658" s="37"/>
      <c r="AG658" s="37"/>
      <c r="AH658" s="37"/>
      <c r="AI658" s="37"/>
      <c r="AJ658" s="37"/>
    </row>
    <row r="659" spans="1:36">
      <c r="A659" s="265">
        <v>44075</v>
      </c>
      <c r="B659" s="115" t="s">
        <v>156</v>
      </c>
      <c r="C659" s="37">
        <v>880026890</v>
      </c>
      <c r="D659" s="115"/>
      <c r="E659" s="115" t="s">
        <v>139</v>
      </c>
      <c r="F659" s="115" t="s">
        <v>140</v>
      </c>
      <c r="G659" s="37"/>
      <c r="H659" s="37"/>
      <c r="I659" s="265">
        <v>44103</v>
      </c>
      <c r="J659" s="265">
        <v>44113</v>
      </c>
      <c r="K659" s="37"/>
      <c r="L659" s="115"/>
      <c r="M659" s="37">
        <v>370.5</v>
      </c>
      <c r="N659" s="37"/>
      <c r="O659" s="37"/>
      <c r="P659" s="37"/>
      <c r="Q659" s="37"/>
      <c r="R659" s="37"/>
      <c r="S659" s="37"/>
      <c r="T659" s="37"/>
      <c r="U659" s="37"/>
      <c r="V659" s="37"/>
      <c r="W659" s="37"/>
      <c r="X659" s="37"/>
      <c r="Y659" s="37"/>
      <c r="Z659" s="37"/>
      <c r="AA659" s="37"/>
      <c r="AB659" s="37"/>
      <c r="AC659" s="37"/>
      <c r="AD659" s="37"/>
      <c r="AE659" s="37"/>
      <c r="AF659" s="37"/>
      <c r="AG659" s="37"/>
      <c r="AH659" s="37"/>
      <c r="AI659" s="37"/>
      <c r="AJ659" s="37"/>
    </row>
    <row r="660" spans="1:36">
      <c r="A660" s="265">
        <v>44082</v>
      </c>
      <c r="B660" s="115" t="s">
        <v>146</v>
      </c>
      <c r="C660" s="37">
        <v>881152620</v>
      </c>
      <c r="D660" s="109" t="s">
        <v>4481</v>
      </c>
      <c r="E660" s="115" t="s">
        <v>139</v>
      </c>
      <c r="F660" s="115" t="s">
        <v>100</v>
      </c>
      <c r="G660" s="115"/>
      <c r="H660" s="37"/>
      <c r="I660" s="265">
        <v>44082</v>
      </c>
      <c r="J660" s="265"/>
      <c r="K660" s="115" t="s">
        <v>163</v>
      </c>
      <c r="L660" s="115" t="s">
        <v>188</v>
      </c>
      <c r="M660" s="37">
        <v>372</v>
      </c>
      <c r="N660" s="37"/>
      <c r="O660" s="680" t="s">
        <v>10264</v>
      </c>
      <c r="P660" s="37"/>
      <c r="Q660" s="37"/>
      <c r="R660" s="37"/>
      <c r="S660" s="37"/>
      <c r="T660" s="37"/>
      <c r="U660" s="37"/>
      <c r="V660" s="37"/>
      <c r="W660" s="37"/>
      <c r="X660" s="37"/>
      <c r="Y660" s="37"/>
      <c r="Z660" s="37"/>
      <c r="AA660" s="37"/>
      <c r="AB660" s="37"/>
      <c r="AC660" s="37"/>
      <c r="AD660" s="37"/>
      <c r="AE660" s="37"/>
      <c r="AF660" s="37"/>
      <c r="AG660" s="37"/>
      <c r="AH660" s="37"/>
      <c r="AI660" s="37"/>
      <c r="AJ660" s="37"/>
    </row>
    <row r="661" spans="1:36">
      <c r="A661" s="265">
        <v>44089</v>
      </c>
      <c r="B661" s="115" t="s">
        <v>138</v>
      </c>
      <c r="C661" s="331">
        <v>882324272</v>
      </c>
      <c r="D661" s="109"/>
      <c r="E661" s="115" t="s">
        <v>152</v>
      </c>
      <c r="F661" s="115" t="s">
        <v>140</v>
      </c>
      <c r="G661" s="115" t="s">
        <v>142</v>
      </c>
      <c r="H661" s="37"/>
      <c r="I661" s="265"/>
      <c r="J661" s="265">
        <v>44104</v>
      </c>
      <c r="K661" s="115"/>
      <c r="L661" s="115"/>
      <c r="M661" s="37"/>
      <c r="N661" s="37"/>
      <c r="O661" s="115" t="s">
        <v>492</v>
      </c>
      <c r="P661" s="37"/>
      <c r="Q661" s="37"/>
      <c r="R661" s="37"/>
      <c r="S661" s="37"/>
      <c r="T661" s="37"/>
      <c r="U661" s="37"/>
      <c r="V661" s="37"/>
      <c r="W661" s="37"/>
      <c r="X661" s="37"/>
      <c r="Y661" s="37"/>
      <c r="Z661" s="37"/>
      <c r="AA661" s="37"/>
      <c r="AB661" s="37"/>
      <c r="AC661" s="37"/>
      <c r="AD661" s="37"/>
      <c r="AE661" s="37"/>
      <c r="AF661" s="37"/>
      <c r="AG661" s="37"/>
      <c r="AH661" s="37"/>
      <c r="AI661" s="37"/>
      <c r="AJ661" s="37"/>
    </row>
    <row r="662" spans="1:36">
      <c r="A662" s="265">
        <v>44076</v>
      </c>
      <c r="B662" s="115" t="s">
        <v>156</v>
      </c>
      <c r="C662" s="37">
        <v>880038280</v>
      </c>
      <c r="D662" s="115"/>
      <c r="E662" s="115" t="s">
        <v>152</v>
      </c>
      <c r="F662" s="115" t="s">
        <v>140</v>
      </c>
      <c r="G662" s="115" t="s">
        <v>142</v>
      </c>
      <c r="H662" s="37"/>
      <c r="I662" s="265">
        <v>44081</v>
      </c>
      <c r="J662" s="265">
        <v>44085</v>
      </c>
      <c r="K662" s="115" t="s">
        <v>142</v>
      </c>
      <c r="L662" s="115" t="s">
        <v>10327</v>
      </c>
      <c r="M662" s="37">
        <v>375</v>
      </c>
      <c r="N662" s="115"/>
      <c r="O662" s="115"/>
      <c r="P662" s="37"/>
      <c r="Q662" s="37"/>
      <c r="R662" s="37"/>
      <c r="S662" s="37"/>
      <c r="T662" s="37"/>
      <c r="U662" s="37"/>
      <c r="V662" s="37"/>
      <c r="W662" s="37"/>
      <c r="X662" s="37"/>
      <c r="Y662" s="37"/>
      <c r="Z662" s="37"/>
      <c r="AA662" s="37"/>
      <c r="AB662" s="37"/>
      <c r="AC662" s="37"/>
      <c r="AD662" s="37"/>
      <c r="AE662" s="37"/>
      <c r="AF662" s="37"/>
      <c r="AG662" s="37"/>
      <c r="AH662" s="37"/>
      <c r="AI662" s="37"/>
      <c r="AJ662" s="37"/>
    </row>
    <row r="663" spans="1:36">
      <c r="A663" s="265">
        <v>44078</v>
      </c>
      <c r="B663" s="115" t="s">
        <v>154</v>
      </c>
      <c r="C663" s="37">
        <v>880434781</v>
      </c>
      <c r="D663" s="115">
        <v>7504522</v>
      </c>
      <c r="E663" s="115" t="s">
        <v>152</v>
      </c>
      <c r="F663" s="115" t="s">
        <v>150</v>
      </c>
      <c r="G663" s="115" t="s">
        <v>148</v>
      </c>
      <c r="H663" s="37"/>
      <c r="I663" s="265">
        <v>44084</v>
      </c>
      <c r="J663" s="265">
        <v>44092</v>
      </c>
      <c r="K663" s="115" t="s">
        <v>148</v>
      </c>
      <c r="L663" s="115"/>
      <c r="M663" s="37">
        <v>378.32</v>
      </c>
      <c r="N663" s="115"/>
      <c r="O663" s="115" t="s">
        <v>10331</v>
      </c>
      <c r="P663" s="115"/>
      <c r="Q663" s="37"/>
      <c r="R663" s="37"/>
      <c r="S663" s="37"/>
      <c r="T663" s="37"/>
      <c r="U663" s="37"/>
      <c r="V663" s="37"/>
      <c r="W663" s="37"/>
      <c r="X663" s="37"/>
      <c r="Y663" s="37"/>
      <c r="Z663" s="37"/>
      <c r="AA663" s="37"/>
      <c r="AB663" s="37"/>
      <c r="AC663" s="37"/>
      <c r="AD663" s="37"/>
      <c r="AE663" s="37"/>
      <c r="AF663" s="37"/>
      <c r="AG663" s="37"/>
      <c r="AH663" s="37"/>
      <c r="AI663" s="37"/>
      <c r="AJ663" s="37"/>
    </row>
    <row r="664" spans="1:36">
      <c r="A664" s="265">
        <v>44089</v>
      </c>
      <c r="B664" s="115" t="s">
        <v>146</v>
      </c>
      <c r="C664" s="331">
        <v>880045074</v>
      </c>
      <c r="D664" s="785">
        <v>175714152</v>
      </c>
      <c r="E664" s="115" t="s">
        <v>152</v>
      </c>
      <c r="F664" s="115" t="s">
        <v>147</v>
      </c>
      <c r="G664" s="115"/>
      <c r="H664" s="37"/>
      <c r="I664" s="265"/>
      <c r="J664" s="265"/>
      <c r="K664" s="115"/>
      <c r="L664" s="115"/>
      <c r="M664" s="37"/>
      <c r="N664" s="37"/>
      <c r="O664" s="115"/>
      <c r="P664" s="37"/>
      <c r="Q664" s="265">
        <v>44089</v>
      </c>
      <c r="R664" s="37">
        <v>318.32</v>
      </c>
      <c r="S664" s="37"/>
      <c r="T664" s="37"/>
      <c r="U664" s="37"/>
      <c r="V664" s="37"/>
      <c r="W664" s="37"/>
      <c r="X664" s="37"/>
      <c r="Y664" s="37"/>
      <c r="Z664" s="37"/>
      <c r="AA664" s="37"/>
      <c r="AB664" s="37"/>
      <c r="AC664" s="37"/>
      <c r="AD664" s="37"/>
      <c r="AE664" s="37"/>
      <c r="AF664" s="37"/>
      <c r="AG664" s="37"/>
      <c r="AH664" s="37"/>
      <c r="AI664" s="37"/>
      <c r="AJ664" s="37"/>
    </row>
    <row r="665" spans="1:36">
      <c r="A665" s="265">
        <v>44089</v>
      </c>
      <c r="B665" s="115" t="s">
        <v>157</v>
      </c>
      <c r="C665" s="331">
        <v>881429150</v>
      </c>
      <c r="D665" s="109" t="s">
        <v>10478</v>
      </c>
      <c r="E665" s="115" t="s">
        <v>152</v>
      </c>
      <c r="F665" s="115" t="s">
        <v>100</v>
      </c>
      <c r="G665" s="115" t="s">
        <v>142</v>
      </c>
      <c r="H665" s="37"/>
      <c r="I665" s="265">
        <v>44089</v>
      </c>
      <c r="J665" s="265"/>
      <c r="K665" s="115" t="s">
        <v>181</v>
      </c>
      <c r="L665" s="115"/>
      <c r="M665" s="37">
        <v>379.72</v>
      </c>
      <c r="N665" s="37"/>
      <c r="O665" s="115"/>
      <c r="P665" s="37"/>
      <c r="Q665" s="37"/>
      <c r="R665" s="37"/>
      <c r="S665" s="37"/>
      <c r="T665" s="37"/>
      <c r="U665" s="37"/>
      <c r="V665" s="37"/>
      <c r="W665" s="37"/>
      <c r="X665" s="37"/>
      <c r="Y665" s="37"/>
      <c r="Z665" s="37"/>
      <c r="AA665" s="37"/>
      <c r="AB665" s="37"/>
      <c r="AC665" s="37"/>
      <c r="AD665" s="37"/>
      <c r="AE665" s="37"/>
      <c r="AF665" s="37"/>
      <c r="AG665" s="37"/>
      <c r="AH665" s="37"/>
      <c r="AI665" s="37"/>
      <c r="AJ665" s="37"/>
    </row>
    <row r="666" spans="1:36">
      <c r="A666" s="265">
        <v>44078</v>
      </c>
      <c r="B666" s="115" t="s">
        <v>154</v>
      </c>
      <c r="C666" s="37">
        <v>880434781</v>
      </c>
      <c r="D666" s="37">
        <v>7504522</v>
      </c>
      <c r="E666" s="115" t="s">
        <v>152</v>
      </c>
      <c r="F666" s="115" t="s">
        <v>150</v>
      </c>
      <c r="G666" s="115" t="s">
        <v>148</v>
      </c>
      <c r="H666" s="37"/>
      <c r="I666" s="265">
        <v>44102</v>
      </c>
      <c r="J666" s="265"/>
      <c r="K666" s="505" t="s">
        <v>148</v>
      </c>
      <c r="L666" s="115"/>
      <c r="M666" s="37">
        <v>382.52</v>
      </c>
      <c r="N666" s="37"/>
      <c r="O666" s="115" t="s">
        <v>2251</v>
      </c>
      <c r="P666" s="115"/>
      <c r="Q666" s="115"/>
      <c r="R666" s="37"/>
      <c r="S666" s="37"/>
      <c r="T666" s="37"/>
      <c r="U666" s="37"/>
      <c r="V666" s="37"/>
      <c r="W666" s="37"/>
      <c r="X666" s="37"/>
      <c r="Y666" s="37"/>
      <c r="Z666" s="37"/>
      <c r="AA666" s="37"/>
      <c r="AB666" s="37"/>
      <c r="AC666" s="37"/>
      <c r="AD666" s="37"/>
      <c r="AE666" s="37"/>
      <c r="AF666" s="37"/>
      <c r="AG666" s="37"/>
      <c r="AH666" s="37"/>
      <c r="AI666" s="37"/>
      <c r="AJ666" s="37"/>
    </row>
    <row r="667" spans="1:36">
      <c r="A667" s="265">
        <v>44099</v>
      </c>
      <c r="B667" s="115" t="s">
        <v>154</v>
      </c>
      <c r="C667" s="331">
        <v>881488906</v>
      </c>
      <c r="D667" s="510" t="s">
        <v>10479</v>
      </c>
      <c r="E667" s="115" t="s">
        <v>152</v>
      </c>
      <c r="F667" s="115" t="s">
        <v>100</v>
      </c>
      <c r="G667" s="521"/>
      <c r="H667" s="265"/>
      <c r="I667" s="265">
        <v>44099</v>
      </c>
      <c r="J667" s="265"/>
      <c r="K667" s="624" t="s">
        <v>142</v>
      </c>
      <c r="L667" s="115"/>
      <c r="M667" s="521">
        <v>383</v>
      </c>
      <c r="N667" s="37"/>
      <c r="O667" s="680" t="s">
        <v>2303</v>
      </c>
      <c r="P667" s="37"/>
      <c r="Q667" s="37"/>
      <c r="R667" s="37"/>
      <c r="S667" s="37"/>
      <c r="T667" s="37"/>
      <c r="U667" s="37"/>
      <c r="V667" s="37"/>
      <c r="W667" s="37"/>
      <c r="X667" s="37"/>
      <c r="Y667" s="37"/>
      <c r="Z667" s="37"/>
      <c r="AA667" s="37"/>
      <c r="AB667" s="37"/>
      <c r="AC667" s="37"/>
      <c r="AD667" s="37"/>
      <c r="AE667" s="37"/>
      <c r="AF667" s="37"/>
      <c r="AG667" s="37"/>
      <c r="AH667" s="37"/>
      <c r="AI667" s="37"/>
      <c r="AJ667" s="37"/>
    </row>
    <row r="668" spans="1:36">
      <c r="A668" s="265">
        <v>44092</v>
      </c>
      <c r="B668" s="115" t="s">
        <v>149</v>
      </c>
      <c r="C668" s="521">
        <v>880026710</v>
      </c>
      <c r="D668" s="109"/>
      <c r="E668" s="115" t="s">
        <v>139</v>
      </c>
      <c r="F668" s="115" t="s">
        <v>140</v>
      </c>
      <c r="G668" s="115" t="s">
        <v>199</v>
      </c>
      <c r="H668" s="265"/>
      <c r="I668" s="265">
        <v>44092</v>
      </c>
      <c r="J668" s="265">
        <v>44116</v>
      </c>
      <c r="K668" s="115" t="s">
        <v>199</v>
      </c>
      <c r="L668" s="115"/>
      <c r="M668" s="37">
        <v>384.53</v>
      </c>
      <c r="N668" s="37"/>
      <c r="O668" s="680" t="s">
        <v>466</v>
      </c>
      <c r="P668" s="37"/>
      <c r="Q668" s="37"/>
      <c r="R668" s="37"/>
      <c r="S668" s="37"/>
      <c r="T668" s="37"/>
      <c r="U668" s="37"/>
      <c r="V668" s="37"/>
      <c r="W668" s="37"/>
      <c r="X668" s="37"/>
      <c r="Y668" s="37"/>
      <c r="Z668" s="37"/>
      <c r="AA668" s="37"/>
      <c r="AB668" s="37"/>
      <c r="AC668" s="37"/>
      <c r="AD668" s="37"/>
      <c r="AE668" s="37"/>
      <c r="AF668" s="37"/>
      <c r="AG668" s="37"/>
      <c r="AH668" s="37"/>
      <c r="AI668" s="37"/>
      <c r="AJ668" s="37"/>
    </row>
    <row r="669" spans="1:36">
      <c r="A669" s="265">
        <v>44089</v>
      </c>
      <c r="B669" s="115" t="s">
        <v>149</v>
      </c>
      <c r="C669" s="331">
        <v>881583773</v>
      </c>
      <c r="D669" s="109"/>
      <c r="E669" s="115" t="s">
        <v>139</v>
      </c>
      <c r="F669" s="115" t="s">
        <v>140</v>
      </c>
      <c r="G669" s="115" t="s">
        <v>142</v>
      </c>
      <c r="H669" s="37"/>
      <c r="I669" s="265">
        <v>44089</v>
      </c>
      <c r="J669" s="265">
        <v>44097</v>
      </c>
      <c r="K669" s="115" t="s">
        <v>142</v>
      </c>
      <c r="L669" s="115"/>
      <c r="M669" s="37">
        <v>388.5</v>
      </c>
      <c r="N669" s="37"/>
      <c r="O669" s="115" t="s">
        <v>2257</v>
      </c>
      <c r="P669" s="37"/>
      <c r="Q669" s="37"/>
      <c r="R669" s="37"/>
      <c r="S669" s="37"/>
      <c r="T669" s="37"/>
      <c r="U669" s="37"/>
      <c r="V669" s="37"/>
      <c r="W669" s="37"/>
      <c r="X669" s="37"/>
      <c r="Y669" s="37"/>
      <c r="Z669" s="37"/>
      <c r="AA669" s="37"/>
      <c r="AB669" s="37"/>
      <c r="AC669" s="37"/>
      <c r="AD669" s="37"/>
      <c r="AE669" s="37"/>
      <c r="AF669" s="37"/>
      <c r="AG669" s="37"/>
      <c r="AH669" s="37"/>
      <c r="AI669" s="37"/>
      <c r="AJ669" s="37"/>
    </row>
    <row r="670" spans="1:36">
      <c r="A670" s="265">
        <v>44078</v>
      </c>
      <c r="B670" s="115" t="s">
        <v>156</v>
      </c>
      <c r="C670" s="37">
        <v>881524195</v>
      </c>
      <c r="D670" s="667" t="s">
        <v>10480</v>
      </c>
      <c r="E670" s="115" t="s">
        <v>139</v>
      </c>
      <c r="F670" s="115" t="s">
        <v>140</v>
      </c>
      <c r="G670" s="37"/>
      <c r="H670" s="37"/>
      <c r="I670" s="265">
        <v>44078</v>
      </c>
      <c r="J670" s="265">
        <v>44085</v>
      </c>
      <c r="K670" s="115" t="s">
        <v>142</v>
      </c>
      <c r="L670" s="115" t="s">
        <v>263</v>
      </c>
      <c r="M670" s="37">
        <v>398</v>
      </c>
      <c r="N670" s="37"/>
      <c r="O670" s="664" t="s">
        <v>2296</v>
      </c>
      <c r="P670" s="37"/>
      <c r="Q670" s="37"/>
      <c r="R670" s="37"/>
      <c r="S670" s="37"/>
      <c r="T670" s="37"/>
      <c r="U670" s="37"/>
      <c r="V670" s="37"/>
      <c r="W670" s="37"/>
      <c r="X670" s="37"/>
      <c r="Y670" s="37"/>
      <c r="Z670" s="37"/>
      <c r="AA670" s="37"/>
      <c r="AB670" s="37"/>
      <c r="AC670" s="37"/>
      <c r="AD670" s="37"/>
      <c r="AE670" s="37"/>
      <c r="AF670" s="37"/>
      <c r="AG670" s="37"/>
      <c r="AH670" s="37"/>
      <c r="AI670" s="37"/>
      <c r="AJ670" s="37"/>
    </row>
    <row r="671" spans="1:36" ht="17">
      <c r="A671" s="265">
        <v>44103</v>
      </c>
      <c r="B671" s="115" t="s">
        <v>146</v>
      </c>
      <c r="C671" s="792">
        <v>881942374</v>
      </c>
      <c r="D671" s="509"/>
      <c r="E671" s="115" t="s">
        <v>152</v>
      </c>
      <c r="F671" s="115" t="s">
        <v>458</v>
      </c>
      <c r="G671" s="115"/>
      <c r="H671" s="265"/>
      <c r="I671" s="265">
        <v>44103</v>
      </c>
      <c r="J671" s="265"/>
      <c r="K671" s="115" t="s">
        <v>142</v>
      </c>
      <c r="L671" s="115"/>
      <c r="M671" s="521">
        <v>399</v>
      </c>
      <c r="N671" s="37"/>
      <c r="O671" s="680" t="s">
        <v>10303</v>
      </c>
      <c r="P671" s="37"/>
      <c r="Q671" s="265">
        <v>44102</v>
      </c>
      <c r="R671" s="37">
        <v>331</v>
      </c>
      <c r="S671" s="37"/>
      <c r="T671" s="37"/>
      <c r="U671" s="37"/>
      <c r="V671" s="37"/>
      <c r="W671" s="37"/>
      <c r="X671" s="37"/>
      <c r="Y671" s="37"/>
      <c r="Z671" s="37"/>
      <c r="AA671" s="37"/>
      <c r="AB671" s="37"/>
      <c r="AC671" s="37"/>
      <c r="AD671" s="37"/>
      <c r="AE671" s="37"/>
      <c r="AF671" s="37"/>
      <c r="AG671" s="37"/>
      <c r="AH671" s="37"/>
      <c r="AI671" s="37"/>
      <c r="AJ671" s="37"/>
    </row>
    <row r="672" spans="1:36">
      <c r="A672" s="265">
        <v>44091</v>
      </c>
      <c r="B672" s="115" t="s">
        <v>194</v>
      </c>
      <c r="C672" s="331">
        <v>880127110</v>
      </c>
      <c r="D672" s="109" t="s">
        <v>4987</v>
      </c>
      <c r="E672" s="115" t="s">
        <v>152</v>
      </c>
      <c r="F672" s="115" t="s">
        <v>140</v>
      </c>
      <c r="G672" s="115" t="s">
        <v>142</v>
      </c>
      <c r="H672" s="265">
        <v>44090</v>
      </c>
      <c r="I672" s="265">
        <v>44091</v>
      </c>
      <c r="J672" s="265">
        <v>44102</v>
      </c>
      <c r="K672" s="115" t="s">
        <v>181</v>
      </c>
      <c r="L672" s="115"/>
      <c r="M672" s="37">
        <v>403.9</v>
      </c>
      <c r="N672" s="37"/>
      <c r="O672" s="115" t="s">
        <v>2285</v>
      </c>
      <c r="P672" s="37"/>
      <c r="Q672" s="37"/>
      <c r="R672" s="37"/>
      <c r="S672" s="37"/>
      <c r="T672" s="37"/>
      <c r="U672" s="37"/>
      <c r="V672" s="37"/>
      <c r="W672" s="37"/>
      <c r="X672" s="37"/>
      <c r="Y672" s="37"/>
      <c r="Z672" s="37"/>
      <c r="AA672" s="37"/>
      <c r="AB672" s="37"/>
      <c r="AC672" s="37"/>
      <c r="AD672" s="37"/>
      <c r="AE672" s="37"/>
      <c r="AF672" s="37"/>
      <c r="AG672" s="37"/>
      <c r="AH672" s="37"/>
      <c r="AI672" s="37"/>
      <c r="AJ672" s="37"/>
    </row>
    <row r="673" spans="1:36">
      <c r="A673" s="265">
        <v>44095</v>
      </c>
      <c r="B673" s="115" t="s">
        <v>178</v>
      </c>
      <c r="C673" s="331">
        <v>882516273</v>
      </c>
      <c r="D673" s="785">
        <v>4711559</v>
      </c>
      <c r="E673" s="115" t="s">
        <v>139</v>
      </c>
      <c r="F673" s="115" t="s">
        <v>140</v>
      </c>
      <c r="G673" s="115" t="s">
        <v>142</v>
      </c>
      <c r="H673" s="265"/>
      <c r="I673" s="265">
        <v>44095</v>
      </c>
      <c r="J673" s="265"/>
      <c r="K673" s="115" t="s">
        <v>368</v>
      </c>
      <c r="L673" s="115"/>
      <c r="M673" s="37">
        <v>404</v>
      </c>
      <c r="N673" s="37"/>
      <c r="O673" s="680" t="s">
        <v>2227</v>
      </c>
      <c r="P673" s="37"/>
      <c r="Q673" s="37"/>
      <c r="R673" s="37"/>
      <c r="S673" s="37"/>
      <c r="T673" s="37"/>
      <c r="U673" s="37"/>
      <c r="V673" s="37"/>
      <c r="W673" s="37"/>
      <c r="X673" s="37"/>
      <c r="Y673" s="37"/>
      <c r="Z673" s="37"/>
      <c r="AA673" s="37"/>
      <c r="AB673" s="37"/>
      <c r="AC673" s="37"/>
      <c r="AD673" s="37"/>
      <c r="AE673" s="37"/>
      <c r="AF673" s="37"/>
      <c r="AG673" s="37"/>
      <c r="AH673" s="37"/>
      <c r="AI673" s="37"/>
      <c r="AJ673" s="37"/>
    </row>
    <row r="674" spans="1:36" ht="17">
      <c r="A674" s="265">
        <v>44095</v>
      </c>
      <c r="B674" s="115" t="s">
        <v>146</v>
      </c>
      <c r="C674" s="792">
        <v>881942374</v>
      </c>
      <c r="D674" s="794"/>
      <c r="E674" s="115" t="s">
        <v>152</v>
      </c>
      <c r="F674" s="115" t="s">
        <v>458</v>
      </c>
      <c r="G674" s="115"/>
      <c r="H674" s="265"/>
      <c r="I674" s="265">
        <v>44103</v>
      </c>
      <c r="J674" s="265"/>
      <c r="K674" s="115" t="s">
        <v>142</v>
      </c>
      <c r="L674" s="115"/>
      <c r="M674" s="37">
        <v>405</v>
      </c>
      <c r="N674" s="37"/>
      <c r="O674" s="680" t="s">
        <v>10292</v>
      </c>
      <c r="P674" s="37"/>
      <c r="Q674" s="265">
        <v>44085</v>
      </c>
      <c r="R674" s="37">
        <v>63.5</v>
      </c>
      <c r="S674" s="37"/>
      <c r="T674" s="37"/>
      <c r="U674" s="37"/>
      <c r="V674" s="37"/>
      <c r="W674" s="37"/>
      <c r="X674" s="37"/>
      <c r="Y674" s="37"/>
      <c r="Z674" s="37"/>
      <c r="AA674" s="37"/>
      <c r="AB674" s="37"/>
      <c r="AC674" s="37"/>
      <c r="AD674" s="37"/>
      <c r="AE674" s="37"/>
      <c r="AF674" s="37"/>
      <c r="AG674" s="37"/>
      <c r="AH674" s="37"/>
      <c r="AI674" s="37"/>
      <c r="AJ674" s="37"/>
    </row>
    <row r="675" spans="1:36">
      <c r="A675" s="265">
        <v>44089</v>
      </c>
      <c r="B675" s="115" t="s">
        <v>146</v>
      </c>
      <c r="C675" s="331">
        <v>881946639</v>
      </c>
      <c r="D675" s="109" t="s">
        <v>2864</v>
      </c>
      <c r="E675" s="115" t="s">
        <v>139</v>
      </c>
      <c r="F675" s="115" t="s">
        <v>140</v>
      </c>
      <c r="G675" s="115" t="s">
        <v>199</v>
      </c>
      <c r="H675" s="37"/>
      <c r="I675" s="265"/>
      <c r="J675" s="265">
        <v>44090</v>
      </c>
      <c r="K675" s="115"/>
      <c r="L675" s="115"/>
      <c r="M675" s="37"/>
      <c r="N675" s="37"/>
      <c r="O675" s="115" t="s">
        <v>195</v>
      </c>
      <c r="P675" s="37"/>
      <c r="Q675" s="37"/>
      <c r="R675" s="37"/>
      <c r="S675" s="37"/>
      <c r="T675" s="37"/>
      <c r="U675" s="37"/>
      <c r="V675" s="37"/>
      <c r="W675" s="37"/>
      <c r="X675" s="37"/>
      <c r="Y675" s="37"/>
      <c r="Z675" s="37"/>
      <c r="AA675" s="37"/>
      <c r="AB675" s="37"/>
      <c r="AC675" s="37"/>
      <c r="AD675" s="37"/>
      <c r="AE675" s="37"/>
      <c r="AF675" s="37"/>
      <c r="AG675" s="37"/>
      <c r="AH675" s="37"/>
      <c r="AI675" s="37"/>
      <c r="AJ675" s="37"/>
    </row>
    <row r="676" spans="1:36">
      <c r="A676" s="265">
        <v>44091</v>
      </c>
      <c r="B676" s="115" t="s">
        <v>154</v>
      </c>
      <c r="C676" s="37">
        <v>881752987</v>
      </c>
      <c r="D676" s="109" t="s">
        <v>10481</v>
      </c>
      <c r="E676" s="115" t="s">
        <v>139</v>
      </c>
      <c r="F676" s="115" t="s">
        <v>140</v>
      </c>
      <c r="G676" s="115" t="s">
        <v>181</v>
      </c>
      <c r="H676" s="265"/>
      <c r="I676" s="265">
        <v>44092</v>
      </c>
      <c r="J676" s="265">
        <v>44104</v>
      </c>
      <c r="K676" s="115" t="s">
        <v>181</v>
      </c>
      <c r="L676" s="115"/>
      <c r="M676" s="37">
        <v>413.66</v>
      </c>
      <c r="N676" s="37"/>
      <c r="O676" s="115"/>
      <c r="P676" s="37"/>
      <c r="Q676" s="37"/>
      <c r="R676" s="37"/>
      <c r="S676" s="37"/>
      <c r="T676" s="37"/>
      <c r="U676" s="37"/>
      <c r="V676" s="37"/>
      <c r="W676" s="37"/>
      <c r="X676" s="37"/>
      <c r="Y676" s="37"/>
      <c r="Z676" s="37"/>
      <c r="AA676" s="37"/>
      <c r="AB676" s="37"/>
      <c r="AC676" s="37"/>
      <c r="AD676" s="37"/>
      <c r="AE676" s="37"/>
      <c r="AF676" s="37"/>
      <c r="AG676" s="37"/>
      <c r="AH676" s="37"/>
      <c r="AI676" s="37"/>
      <c r="AJ676" s="37"/>
    </row>
    <row r="677" spans="1:36">
      <c r="A677" s="265">
        <v>44090</v>
      </c>
      <c r="B677" s="115" t="s">
        <v>194</v>
      </c>
      <c r="C677" s="331">
        <v>882448018</v>
      </c>
      <c r="D677" s="109"/>
      <c r="E677" s="115" t="s">
        <v>152</v>
      </c>
      <c r="F677" s="115" t="s">
        <v>140</v>
      </c>
      <c r="G677" s="115" t="s">
        <v>142</v>
      </c>
      <c r="H677" s="37"/>
      <c r="I677" s="265"/>
      <c r="J677" s="265">
        <v>44097</v>
      </c>
      <c r="K677" s="115"/>
      <c r="L677" s="115"/>
      <c r="M677" s="37"/>
      <c r="N677" s="37"/>
      <c r="O677" s="115" t="s">
        <v>280</v>
      </c>
      <c r="P677" s="37"/>
      <c r="Q677" s="37"/>
      <c r="R677" s="37"/>
      <c r="S677" s="37"/>
      <c r="T677" s="37"/>
      <c r="U677" s="37"/>
      <c r="V677" s="37"/>
      <c r="W677" s="37"/>
      <c r="X677" s="37"/>
      <c r="Y677" s="37"/>
      <c r="Z677" s="37"/>
      <c r="AA677" s="37"/>
      <c r="AB677" s="37"/>
      <c r="AC677" s="37"/>
      <c r="AD677" s="37"/>
      <c r="AE677" s="37"/>
      <c r="AF677" s="37"/>
      <c r="AG677" s="37"/>
      <c r="AH677" s="37"/>
      <c r="AI677" s="37"/>
      <c r="AJ677" s="37"/>
    </row>
    <row r="678" spans="1:36">
      <c r="A678" s="265">
        <v>44090</v>
      </c>
      <c r="B678" s="115" t="s">
        <v>281</v>
      </c>
      <c r="C678" s="331">
        <v>882516310</v>
      </c>
      <c r="D678" s="109" t="s">
        <v>10482</v>
      </c>
      <c r="E678" s="115" t="s">
        <v>139</v>
      </c>
      <c r="F678" s="115" t="s">
        <v>140</v>
      </c>
      <c r="G678" s="115" t="s">
        <v>338</v>
      </c>
      <c r="H678" s="37"/>
      <c r="I678" s="265"/>
      <c r="J678" s="265"/>
      <c r="K678" s="115"/>
      <c r="L678" s="115"/>
      <c r="M678" s="37"/>
      <c r="N678" s="37"/>
      <c r="O678" s="115" t="s">
        <v>195</v>
      </c>
      <c r="P678" s="37"/>
      <c r="Q678" s="37"/>
      <c r="R678" s="37"/>
      <c r="S678" s="37"/>
      <c r="T678" s="37"/>
      <c r="U678" s="37"/>
      <c r="V678" s="37"/>
      <c r="W678" s="37"/>
      <c r="X678" s="37"/>
      <c r="Y678" s="37"/>
      <c r="Z678" s="37"/>
      <c r="AA678" s="37"/>
      <c r="AB678" s="37"/>
      <c r="AC678" s="37"/>
      <c r="AD678" s="37"/>
      <c r="AE678" s="37"/>
      <c r="AF678" s="37"/>
      <c r="AG678" s="37"/>
      <c r="AH678" s="37"/>
      <c r="AI678" s="37"/>
      <c r="AJ678" s="37"/>
    </row>
    <row r="679" spans="1:36">
      <c r="A679" s="265">
        <v>44085</v>
      </c>
      <c r="B679" s="115" t="s">
        <v>154</v>
      </c>
      <c r="C679" s="331">
        <v>881672480</v>
      </c>
      <c r="D679" s="109" t="s">
        <v>4612</v>
      </c>
      <c r="E679" s="115" t="s">
        <v>152</v>
      </c>
      <c r="F679" s="115" t="s">
        <v>140</v>
      </c>
      <c r="G679" s="115"/>
      <c r="H679" s="37"/>
      <c r="I679" s="265">
        <v>44088</v>
      </c>
      <c r="J679" s="265">
        <v>44098</v>
      </c>
      <c r="K679" s="115" t="s">
        <v>142</v>
      </c>
      <c r="L679" s="115"/>
      <c r="M679" s="37">
        <v>415.5</v>
      </c>
      <c r="N679" s="37"/>
      <c r="O679" s="115" t="s">
        <v>10273</v>
      </c>
      <c r="P679" s="37"/>
      <c r="Q679" s="37"/>
      <c r="R679" s="37"/>
      <c r="S679" s="37"/>
      <c r="T679" s="37"/>
      <c r="U679" s="37"/>
      <c r="V679" s="37"/>
      <c r="W679" s="37"/>
      <c r="X679" s="37"/>
      <c r="Y679" s="37"/>
      <c r="Z679" s="37"/>
      <c r="AA679" s="37"/>
      <c r="AB679" s="37"/>
      <c r="AC679" s="37"/>
      <c r="AD679" s="37"/>
      <c r="AE679" s="37"/>
      <c r="AF679" s="37"/>
      <c r="AG679" s="37"/>
      <c r="AH679" s="37"/>
      <c r="AI679" s="37"/>
      <c r="AJ679" s="37"/>
    </row>
    <row r="680" spans="1:36">
      <c r="A680" s="265">
        <v>44095</v>
      </c>
      <c r="B680" s="115" t="s">
        <v>194</v>
      </c>
      <c r="C680" s="331">
        <v>882361554</v>
      </c>
      <c r="D680" s="781" t="s">
        <v>10483</v>
      </c>
      <c r="E680" s="115" t="s">
        <v>152</v>
      </c>
      <c r="F680" s="115" t="s">
        <v>140</v>
      </c>
      <c r="G680" s="115" t="s">
        <v>142</v>
      </c>
      <c r="H680" s="265">
        <v>44092</v>
      </c>
      <c r="I680" s="265">
        <v>44095</v>
      </c>
      <c r="J680" s="265">
        <v>44104</v>
      </c>
      <c r="K680" s="115" t="s">
        <v>142</v>
      </c>
      <c r="L680" s="115"/>
      <c r="M680" s="37">
        <v>415.5</v>
      </c>
      <c r="N680" s="37"/>
      <c r="O680" s="680" t="s">
        <v>10484</v>
      </c>
      <c r="P680" s="37"/>
      <c r="Q680" s="37"/>
      <c r="R680" s="37"/>
      <c r="S680" s="37"/>
      <c r="T680" s="37"/>
      <c r="U680" s="37"/>
      <c r="V680" s="37"/>
      <c r="W680" s="37"/>
      <c r="X680" s="37"/>
      <c r="Y680" s="37"/>
      <c r="Z680" s="37"/>
      <c r="AA680" s="37"/>
      <c r="AB680" s="37"/>
      <c r="AC680" s="37"/>
      <c r="AD680" s="37"/>
      <c r="AE680" s="37"/>
      <c r="AF680" s="37"/>
      <c r="AG680" s="37"/>
      <c r="AH680" s="37"/>
      <c r="AI680" s="37"/>
      <c r="AJ680" s="37"/>
    </row>
    <row r="681" spans="1:36">
      <c r="A681" s="265">
        <v>44075</v>
      </c>
      <c r="B681" s="115" t="s">
        <v>167</v>
      </c>
      <c r="C681" s="37">
        <v>880198698</v>
      </c>
      <c r="D681" s="115"/>
      <c r="E681" s="115" t="s">
        <v>152</v>
      </c>
      <c r="F681" s="115" t="s">
        <v>140</v>
      </c>
      <c r="G681" s="115" t="s">
        <v>142</v>
      </c>
      <c r="H681" s="265">
        <v>44088</v>
      </c>
      <c r="I681" s="265">
        <v>44088</v>
      </c>
      <c r="J681" s="265"/>
      <c r="K681" s="115" t="s">
        <v>142</v>
      </c>
      <c r="L681" s="115"/>
      <c r="M681" s="37">
        <v>417</v>
      </c>
      <c r="N681" s="37"/>
      <c r="O681" s="115" t="s">
        <v>10273</v>
      </c>
      <c r="P681" s="37"/>
      <c r="Q681" s="37"/>
      <c r="R681" s="37"/>
      <c r="S681" s="37"/>
      <c r="T681" s="37"/>
      <c r="U681" s="37"/>
      <c r="V681" s="37"/>
      <c r="W681" s="37"/>
      <c r="X681" s="37"/>
      <c r="Y681" s="37"/>
      <c r="Z681" s="37"/>
      <c r="AA681" s="37"/>
      <c r="AB681" s="37"/>
      <c r="AC681" s="37"/>
      <c r="AD681" s="37"/>
      <c r="AE681" s="37"/>
      <c r="AF681" s="37"/>
      <c r="AG681" s="37"/>
      <c r="AH681" s="37"/>
      <c r="AI681" s="37"/>
      <c r="AJ681" s="37"/>
    </row>
    <row r="682" spans="1:36">
      <c r="A682" s="265">
        <v>44092</v>
      </c>
      <c r="B682" s="115" t="s">
        <v>281</v>
      </c>
      <c r="C682" s="521" t="s">
        <v>10485</v>
      </c>
      <c r="D682" s="109" t="s">
        <v>10486</v>
      </c>
      <c r="E682" s="115" t="s">
        <v>152</v>
      </c>
      <c r="F682" s="115" t="s">
        <v>140</v>
      </c>
      <c r="G682" s="115" t="s">
        <v>142</v>
      </c>
      <c r="H682" s="265"/>
      <c r="I682" s="265">
        <v>44092</v>
      </c>
      <c r="J682" s="265"/>
      <c r="K682" s="115" t="s">
        <v>142</v>
      </c>
      <c r="L682" s="115"/>
      <c r="M682" s="37">
        <v>417</v>
      </c>
      <c r="N682" s="37"/>
      <c r="O682" s="680" t="s">
        <v>2322</v>
      </c>
      <c r="P682" s="37"/>
      <c r="Q682" s="37"/>
      <c r="R682" s="37"/>
      <c r="S682" s="37"/>
      <c r="T682" s="37"/>
      <c r="U682" s="37"/>
      <c r="V682" s="37"/>
      <c r="W682" s="37"/>
      <c r="X682" s="37"/>
      <c r="Y682" s="37"/>
      <c r="Z682" s="37"/>
      <c r="AA682" s="37"/>
      <c r="AB682" s="37"/>
      <c r="AC682" s="37"/>
      <c r="AD682" s="37"/>
      <c r="AE682" s="37"/>
      <c r="AF682" s="37"/>
      <c r="AG682" s="37"/>
      <c r="AH682" s="37"/>
      <c r="AI682" s="37"/>
      <c r="AJ682" s="37"/>
    </row>
    <row r="683" spans="1:36">
      <c r="A683" s="265">
        <v>44092</v>
      </c>
      <c r="B683" s="115" t="s">
        <v>167</v>
      </c>
      <c r="C683" s="37">
        <v>880017477</v>
      </c>
      <c r="D683" s="109" t="s">
        <v>8926</v>
      </c>
      <c r="E683" s="115" t="s">
        <v>152</v>
      </c>
      <c r="F683" s="115" t="s">
        <v>140</v>
      </c>
      <c r="G683" s="115" t="s">
        <v>142</v>
      </c>
      <c r="H683" s="265">
        <v>44092</v>
      </c>
      <c r="I683" s="265">
        <v>44092</v>
      </c>
      <c r="J683" s="265"/>
      <c r="K683" s="115" t="s">
        <v>142</v>
      </c>
      <c r="L683" s="115"/>
      <c r="M683" s="37">
        <v>418.5</v>
      </c>
      <c r="N683" s="37"/>
      <c r="O683" s="115" t="s">
        <v>10390</v>
      </c>
      <c r="P683" s="37"/>
      <c r="Q683" s="37"/>
      <c r="R683" s="37"/>
      <c r="S683" s="37"/>
      <c r="T683" s="37"/>
      <c r="U683" s="37"/>
      <c r="V683" s="37"/>
      <c r="W683" s="37"/>
      <c r="X683" s="37"/>
      <c r="Y683" s="37"/>
      <c r="Z683" s="37"/>
      <c r="AA683" s="37"/>
      <c r="AB683" s="37"/>
      <c r="AC683" s="37"/>
      <c r="AD683" s="37"/>
      <c r="AE683" s="37"/>
      <c r="AF683" s="37"/>
      <c r="AG683" s="37"/>
      <c r="AH683" s="37"/>
      <c r="AI683" s="37"/>
      <c r="AJ683" s="37"/>
    </row>
    <row r="684" spans="1:36">
      <c r="A684" s="265">
        <v>44078</v>
      </c>
      <c r="B684" s="115" t="s">
        <v>146</v>
      </c>
      <c r="C684" s="37">
        <v>881790970</v>
      </c>
      <c r="D684" s="109" t="s">
        <v>3008</v>
      </c>
      <c r="E684" s="115" t="s">
        <v>139</v>
      </c>
      <c r="F684" s="115" t="s">
        <v>100</v>
      </c>
      <c r="G684" s="115" t="s">
        <v>142</v>
      </c>
      <c r="H684" s="265"/>
      <c r="I684" s="265">
        <v>44078</v>
      </c>
      <c r="J684" s="665">
        <v>44085</v>
      </c>
      <c r="K684" s="115" t="s">
        <v>163</v>
      </c>
      <c r="L684" s="115" t="s">
        <v>708</v>
      </c>
      <c r="M684" s="37">
        <v>420</v>
      </c>
      <c r="N684" s="115"/>
      <c r="O684" s="115"/>
      <c r="P684" s="37"/>
      <c r="Q684" s="37"/>
      <c r="R684" s="37"/>
      <c r="S684" s="37"/>
      <c r="T684" s="37"/>
      <c r="U684" s="37"/>
      <c r="V684" s="37"/>
      <c r="W684" s="37"/>
      <c r="X684" s="37"/>
      <c r="Y684" s="37"/>
      <c r="Z684" s="37"/>
      <c r="AA684" s="37"/>
      <c r="AB684" s="37"/>
      <c r="AC684" s="37"/>
      <c r="AD684" s="37"/>
      <c r="AE684" s="37"/>
      <c r="AF684" s="37"/>
      <c r="AG684" s="37"/>
      <c r="AH684" s="37"/>
      <c r="AI684" s="37"/>
      <c r="AJ684" s="37"/>
    </row>
    <row r="685" spans="1:36">
      <c r="A685" s="265">
        <v>44092</v>
      </c>
      <c r="B685" s="115" t="s">
        <v>175</v>
      </c>
      <c r="C685" s="521">
        <v>880047580</v>
      </c>
      <c r="D685" s="109"/>
      <c r="E685" s="115" t="s">
        <v>139</v>
      </c>
      <c r="F685" s="115" t="s">
        <v>140</v>
      </c>
      <c r="G685" s="115" t="s">
        <v>168</v>
      </c>
      <c r="H685" s="265"/>
      <c r="I685" s="265">
        <v>44092</v>
      </c>
      <c r="J685" s="265"/>
      <c r="K685" s="115" t="s">
        <v>168</v>
      </c>
      <c r="L685" s="115"/>
      <c r="M685" s="37">
        <v>420</v>
      </c>
      <c r="N685" s="37"/>
      <c r="O685" s="680"/>
      <c r="P685" s="37"/>
      <c r="Q685" s="37"/>
      <c r="R685" s="37"/>
      <c r="S685" s="37"/>
      <c r="T685" s="37"/>
      <c r="U685" s="37"/>
      <c r="V685" s="37"/>
      <c r="W685" s="37"/>
      <c r="X685" s="37"/>
      <c r="Y685" s="37"/>
      <c r="Z685" s="37"/>
      <c r="AA685" s="37"/>
      <c r="AB685" s="37"/>
      <c r="AC685" s="37"/>
      <c r="AD685" s="37"/>
      <c r="AE685" s="37"/>
      <c r="AF685" s="37"/>
      <c r="AG685" s="37"/>
      <c r="AH685" s="37"/>
      <c r="AI685" s="37"/>
      <c r="AJ685" s="37"/>
    </row>
    <row r="686" spans="1:36">
      <c r="A686" s="265">
        <v>44099</v>
      </c>
      <c r="B686" s="115" t="s">
        <v>178</v>
      </c>
      <c r="C686" s="331">
        <v>880076358</v>
      </c>
      <c r="D686" s="517"/>
      <c r="E686" s="115" t="s">
        <v>139</v>
      </c>
      <c r="F686" s="115" t="s">
        <v>140</v>
      </c>
      <c r="G686" s="624" t="s">
        <v>168</v>
      </c>
      <c r="H686" s="265"/>
      <c r="I686" s="265">
        <v>44099</v>
      </c>
      <c r="J686" s="265"/>
      <c r="K686" s="624" t="s">
        <v>168</v>
      </c>
      <c r="L686" s="115"/>
      <c r="M686" s="521">
        <v>420</v>
      </c>
      <c r="N686" s="37"/>
      <c r="O686" s="680"/>
      <c r="P686" s="37"/>
      <c r="Q686" s="37"/>
      <c r="R686" s="37"/>
      <c r="S686" s="37"/>
      <c r="T686" s="37"/>
      <c r="U686" s="37"/>
      <c r="V686" s="37"/>
      <c r="W686" s="37"/>
      <c r="X686" s="37"/>
      <c r="Y686" s="37"/>
      <c r="Z686" s="37"/>
      <c r="AA686" s="37"/>
      <c r="AB686" s="37"/>
      <c r="AC686" s="37"/>
      <c r="AD686" s="37"/>
      <c r="AE686" s="37"/>
      <c r="AF686" s="37"/>
      <c r="AG686" s="37"/>
      <c r="AH686" s="37"/>
      <c r="AI686" s="37"/>
      <c r="AJ686" s="37"/>
    </row>
    <row r="687" spans="1:36">
      <c r="A687" s="782">
        <v>44101</v>
      </c>
      <c r="B687" s="115" t="s">
        <v>178</v>
      </c>
      <c r="C687" s="23">
        <v>880076358</v>
      </c>
      <c r="D687" s="509"/>
      <c r="E687" s="115" t="s">
        <v>139</v>
      </c>
      <c r="F687" s="115" t="s">
        <v>140</v>
      </c>
      <c r="G687" s="624" t="s">
        <v>168</v>
      </c>
      <c r="H687" s="265">
        <v>44101</v>
      </c>
      <c r="I687" s="265">
        <v>44101</v>
      </c>
      <c r="J687" s="265"/>
      <c r="K687" s="624" t="s">
        <v>168</v>
      </c>
      <c r="L687" s="115"/>
      <c r="M687" s="521">
        <v>420</v>
      </c>
      <c r="N687" s="37"/>
      <c r="O687" s="680" t="s">
        <v>10487</v>
      </c>
      <c r="P687" s="37"/>
      <c r="Q687" s="37"/>
      <c r="R687" s="37"/>
      <c r="S687" s="37"/>
      <c r="T687" s="37"/>
      <c r="U687" s="37"/>
      <c r="V687" s="37"/>
      <c r="W687" s="37"/>
      <c r="X687" s="37"/>
      <c r="Y687" s="37"/>
      <c r="Z687" s="37"/>
      <c r="AA687" s="37"/>
      <c r="AB687" s="37"/>
      <c r="AC687" s="37"/>
      <c r="AD687" s="37"/>
      <c r="AE687" s="37"/>
      <c r="AF687" s="37"/>
      <c r="AG687" s="37"/>
      <c r="AH687" s="37"/>
      <c r="AI687" s="37"/>
      <c r="AJ687" s="37"/>
    </row>
    <row r="688" spans="1:36">
      <c r="A688" s="782">
        <v>44102</v>
      </c>
      <c r="B688" s="115" t="s">
        <v>178</v>
      </c>
      <c r="C688" s="331">
        <v>880076358</v>
      </c>
      <c r="D688" s="509"/>
      <c r="E688" s="115" t="s">
        <v>139</v>
      </c>
      <c r="F688" s="115" t="s">
        <v>140</v>
      </c>
      <c r="G688" s="624" t="s">
        <v>168</v>
      </c>
      <c r="H688" s="265"/>
      <c r="I688" s="265">
        <v>44102</v>
      </c>
      <c r="J688" s="265"/>
      <c r="K688" s="624" t="s">
        <v>168</v>
      </c>
      <c r="L688" s="115"/>
      <c r="M688" s="521">
        <v>420</v>
      </c>
      <c r="N688" s="37"/>
      <c r="O688" s="680" t="s">
        <v>10488</v>
      </c>
      <c r="P688" s="37"/>
      <c r="Q688" s="37"/>
      <c r="R688" s="37"/>
      <c r="S688" s="37"/>
      <c r="T688" s="37"/>
      <c r="U688" s="37"/>
      <c r="V688" s="37"/>
      <c r="W688" s="37"/>
      <c r="X688" s="37"/>
      <c r="Y688" s="37"/>
      <c r="Z688" s="37"/>
      <c r="AA688" s="37"/>
      <c r="AB688" s="37"/>
      <c r="AC688" s="37"/>
      <c r="AD688" s="37"/>
      <c r="AE688" s="37"/>
      <c r="AF688" s="37"/>
      <c r="AG688" s="37"/>
      <c r="AH688" s="37"/>
      <c r="AI688" s="37"/>
      <c r="AJ688" s="37"/>
    </row>
    <row r="689" spans="1:36">
      <c r="A689" s="265">
        <v>44090</v>
      </c>
      <c r="B689" s="115" t="s">
        <v>154</v>
      </c>
      <c r="C689" s="331">
        <v>882123566</v>
      </c>
      <c r="D689" s="109"/>
      <c r="E689" s="115" t="s">
        <v>139</v>
      </c>
      <c r="F689" s="115" t="s">
        <v>140</v>
      </c>
      <c r="G689" s="115" t="s">
        <v>142</v>
      </c>
      <c r="H689" s="37"/>
      <c r="I689" s="265"/>
      <c r="J689" s="265">
        <v>44104</v>
      </c>
      <c r="K689" s="115"/>
      <c r="L689" s="115"/>
      <c r="M689" s="37"/>
      <c r="N689" s="37"/>
      <c r="O689" s="115" t="s">
        <v>638</v>
      </c>
      <c r="P689" s="37"/>
      <c r="Q689" s="37"/>
      <c r="R689" s="37"/>
      <c r="S689" s="37"/>
      <c r="T689" s="37"/>
      <c r="U689" s="37"/>
      <c r="V689" s="37"/>
      <c r="W689" s="37"/>
      <c r="X689" s="37"/>
      <c r="Y689" s="37"/>
      <c r="Z689" s="37"/>
      <c r="AA689" s="37"/>
      <c r="AB689" s="37"/>
      <c r="AC689" s="37"/>
      <c r="AD689" s="37"/>
      <c r="AE689" s="37"/>
      <c r="AF689" s="37"/>
      <c r="AG689" s="37"/>
      <c r="AH689" s="37"/>
      <c r="AI689" s="37"/>
      <c r="AJ689" s="37"/>
    </row>
    <row r="690" spans="1:36">
      <c r="A690" s="265">
        <v>44090</v>
      </c>
      <c r="B690" s="115" t="s">
        <v>149</v>
      </c>
      <c r="C690" s="331">
        <v>881120694</v>
      </c>
      <c r="D690" s="109"/>
      <c r="E690" s="115" t="s">
        <v>139</v>
      </c>
      <c r="F690" s="115" t="s">
        <v>140</v>
      </c>
      <c r="G690" s="115" t="s">
        <v>10489</v>
      </c>
      <c r="H690" s="37"/>
      <c r="I690" s="265"/>
      <c r="J690" s="265">
        <v>44113</v>
      </c>
      <c r="K690" s="115"/>
      <c r="L690" s="115"/>
      <c r="M690" s="37"/>
      <c r="N690" s="37"/>
      <c r="O690" s="115" t="s">
        <v>492</v>
      </c>
      <c r="P690" s="37"/>
      <c r="Q690" s="37"/>
      <c r="R690" s="37"/>
      <c r="S690" s="37"/>
      <c r="T690" s="37"/>
      <c r="U690" s="37"/>
      <c r="V690" s="37"/>
      <c r="W690" s="37"/>
      <c r="X690" s="37"/>
      <c r="Y690" s="37"/>
      <c r="Z690" s="37"/>
      <c r="AA690" s="37"/>
      <c r="AB690" s="37"/>
      <c r="AC690" s="37"/>
      <c r="AD690" s="37"/>
      <c r="AE690" s="37"/>
      <c r="AF690" s="37"/>
      <c r="AG690" s="37"/>
      <c r="AH690" s="37"/>
      <c r="AI690" s="37"/>
      <c r="AJ690" s="37"/>
    </row>
    <row r="691" spans="1:36">
      <c r="A691" s="782">
        <v>44102</v>
      </c>
      <c r="B691" s="115" t="s">
        <v>157</v>
      </c>
      <c r="C691" s="331">
        <v>880385619</v>
      </c>
      <c r="D691" s="509" t="s">
        <v>3002</v>
      </c>
      <c r="E691" s="115" t="s">
        <v>139</v>
      </c>
      <c r="F691" s="115" t="s">
        <v>140</v>
      </c>
      <c r="G691" s="115" t="s">
        <v>168</v>
      </c>
      <c r="H691" s="265"/>
      <c r="I691" s="265">
        <v>44102</v>
      </c>
      <c r="J691" s="265"/>
      <c r="K691" s="115" t="s">
        <v>168</v>
      </c>
      <c r="L691" s="115"/>
      <c r="M691" s="521">
        <v>420</v>
      </c>
      <c r="N691" s="37"/>
      <c r="O691" s="680"/>
      <c r="P691" s="37"/>
      <c r="Q691" s="37"/>
      <c r="R691" s="37"/>
      <c r="S691" s="37"/>
      <c r="T691" s="37"/>
      <c r="U691" s="37"/>
      <c r="V691" s="37"/>
      <c r="W691" s="37"/>
      <c r="X691" s="37"/>
      <c r="Y691" s="37"/>
      <c r="Z691" s="37"/>
      <c r="AA691" s="37"/>
      <c r="AB691" s="37"/>
      <c r="AC691" s="37"/>
      <c r="AD691" s="37"/>
      <c r="AE691" s="37"/>
      <c r="AF691" s="37"/>
      <c r="AG691" s="37"/>
      <c r="AH691" s="37"/>
      <c r="AI691" s="37"/>
      <c r="AJ691" s="37"/>
    </row>
    <row r="692" spans="1:36">
      <c r="A692" s="782">
        <v>44104</v>
      </c>
      <c r="B692" s="115" t="s">
        <v>146</v>
      </c>
      <c r="C692" s="331">
        <v>880019583</v>
      </c>
      <c r="D692" s="509" t="s">
        <v>10490</v>
      </c>
      <c r="E692" s="115" t="s">
        <v>139</v>
      </c>
      <c r="F692" s="115" t="s">
        <v>140</v>
      </c>
      <c r="G692" s="115"/>
      <c r="H692" s="265"/>
      <c r="I692" s="265">
        <v>44104</v>
      </c>
      <c r="J692" s="265"/>
      <c r="K692" s="115" t="s">
        <v>168</v>
      </c>
      <c r="L692" s="115"/>
      <c r="M692" s="521">
        <v>420</v>
      </c>
      <c r="N692" s="37"/>
      <c r="O692" s="680" t="s">
        <v>2272</v>
      </c>
      <c r="P692" s="37"/>
      <c r="Q692" s="37"/>
      <c r="R692" s="37"/>
      <c r="S692" s="37"/>
      <c r="T692" s="37"/>
      <c r="U692" s="37"/>
      <c r="V692" s="37"/>
      <c r="W692" s="37"/>
      <c r="X692" s="37"/>
      <c r="Y692" s="37"/>
      <c r="Z692" s="37"/>
      <c r="AA692" s="37"/>
      <c r="AB692" s="37"/>
      <c r="AC692" s="37"/>
      <c r="AD692" s="37"/>
      <c r="AE692" s="37"/>
      <c r="AF692" s="37"/>
      <c r="AG692" s="37"/>
      <c r="AH692" s="37"/>
      <c r="AI692" s="37"/>
      <c r="AJ692" s="37"/>
    </row>
    <row r="693" spans="1:36">
      <c r="A693" s="265">
        <v>44091</v>
      </c>
      <c r="B693" s="115" t="s">
        <v>194</v>
      </c>
      <c r="C693" s="331">
        <v>880127110</v>
      </c>
      <c r="D693" s="109" t="s">
        <v>4987</v>
      </c>
      <c r="E693" s="115" t="s">
        <v>152</v>
      </c>
      <c r="F693" s="115" t="s">
        <v>140</v>
      </c>
      <c r="G693" s="115" t="s">
        <v>142</v>
      </c>
      <c r="H693" s="265">
        <v>44090</v>
      </c>
      <c r="I693" s="265">
        <v>44091</v>
      </c>
      <c r="J693" s="265">
        <v>44102</v>
      </c>
      <c r="K693" s="115" t="s">
        <v>181</v>
      </c>
      <c r="L693" s="115"/>
      <c r="M693" s="37">
        <v>430.3</v>
      </c>
      <c r="N693" s="37"/>
      <c r="O693" s="115" t="s">
        <v>2285</v>
      </c>
      <c r="P693" s="37"/>
      <c r="Q693" s="37"/>
      <c r="R693" s="37"/>
      <c r="S693" s="37"/>
      <c r="T693" s="37"/>
      <c r="U693" s="37"/>
      <c r="V693" s="37"/>
      <c r="W693" s="37"/>
      <c r="X693" s="37"/>
      <c r="Y693" s="37"/>
      <c r="Z693" s="37"/>
      <c r="AA693" s="37"/>
      <c r="AB693" s="37"/>
      <c r="AC693" s="37"/>
      <c r="AD693" s="37"/>
      <c r="AE693" s="37"/>
      <c r="AF693" s="37"/>
      <c r="AG693" s="37"/>
      <c r="AH693" s="37"/>
      <c r="AI693" s="37"/>
      <c r="AJ693" s="37"/>
    </row>
    <row r="694" spans="1:36">
      <c r="A694" s="265">
        <v>44090</v>
      </c>
      <c r="B694" s="115" t="s">
        <v>227</v>
      </c>
      <c r="C694" s="331">
        <v>881846751</v>
      </c>
      <c r="D694" s="109"/>
      <c r="E694" s="115" t="s">
        <v>139</v>
      </c>
      <c r="F694" s="115" t="s">
        <v>140</v>
      </c>
      <c r="G694" s="115" t="s">
        <v>142</v>
      </c>
      <c r="H694" s="265">
        <v>44090</v>
      </c>
      <c r="I694" s="265"/>
      <c r="J694" s="265"/>
      <c r="K694" s="115"/>
      <c r="L694" s="115"/>
      <c r="M694" s="37"/>
      <c r="N694" s="37"/>
      <c r="O694" s="115" t="s">
        <v>10491</v>
      </c>
      <c r="P694" s="37"/>
      <c r="Q694" s="37"/>
      <c r="R694" s="37"/>
      <c r="S694" s="37"/>
      <c r="T694" s="37"/>
      <c r="U694" s="37"/>
      <c r="V694" s="37"/>
      <c r="W694" s="37"/>
      <c r="X694" s="37"/>
      <c r="Y694" s="37"/>
      <c r="Z694" s="37"/>
      <c r="AA694" s="37"/>
      <c r="AB694" s="37"/>
      <c r="AC694" s="37"/>
      <c r="AD694" s="37"/>
      <c r="AE694" s="37"/>
      <c r="AF694" s="37"/>
      <c r="AG694" s="37"/>
      <c r="AH694" s="37"/>
      <c r="AI694" s="37"/>
      <c r="AJ694" s="37"/>
    </row>
    <row r="695" spans="1:36">
      <c r="A695" s="265">
        <v>44091</v>
      </c>
      <c r="B695" s="115" t="s">
        <v>194</v>
      </c>
      <c r="C695" s="331">
        <v>881416873</v>
      </c>
      <c r="D695" s="109" t="s">
        <v>10492</v>
      </c>
      <c r="E695" s="115" t="s">
        <v>139</v>
      </c>
      <c r="F695" s="115" t="s">
        <v>147</v>
      </c>
      <c r="G695" s="115" t="s">
        <v>10493</v>
      </c>
      <c r="H695" s="265">
        <v>44082</v>
      </c>
      <c r="I695" s="265"/>
      <c r="J695" s="265">
        <v>44097</v>
      </c>
      <c r="K695" s="115"/>
      <c r="L695" s="115"/>
      <c r="M695" s="37"/>
      <c r="N695" s="37"/>
      <c r="O695" s="115"/>
      <c r="P695" s="37"/>
      <c r="Q695" s="265">
        <v>44090</v>
      </c>
      <c r="R695" s="37">
        <v>23880</v>
      </c>
      <c r="S695" s="37"/>
      <c r="T695" s="37"/>
      <c r="U695" s="37"/>
      <c r="V695" s="37"/>
      <c r="W695" s="37"/>
      <c r="X695" s="37"/>
      <c r="Y695" s="37"/>
      <c r="Z695" s="37"/>
      <c r="AA695" s="37"/>
      <c r="AB695" s="37"/>
      <c r="AC695" s="37"/>
      <c r="AD695" s="37"/>
      <c r="AE695" s="37"/>
      <c r="AF695" s="37"/>
      <c r="AG695" s="37"/>
      <c r="AH695" s="37"/>
      <c r="AI695" s="37"/>
      <c r="AJ695" s="37"/>
    </row>
    <row r="696" spans="1:36">
      <c r="A696" s="265">
        <v>44077</v>
      </c>
      <c r="B696" s="115" t="s">
        <v>149</v>
      </c>
      <c r="C696" s="37">
        <v>880204158</v>
      </c>
      <c r="D696" s="517" t="s">
        <v>4588</v>
      </c>
      <c r="E696" s="115" t="s">
        <v>139</v>
      </c>
      <c r="F696" s="115" t="s">
        <v>424</v>
      </c>
      <c r="G696" s="115" t="s">
        <v>663</v>
      </c>
      <c r="H696" s="37"/>
      <c r="I696" s="265">
        <v>44077</v>
      </c>
      <c r="J696" s="265">
        <v>44092</v>
      </c>
      <c r="K696" s="37"/>
      <c r="L696" s="115" t="s">
        <v>2293</v>
      </c>
      <c r="M696" s="37">
        <v>435</v>
      </c>
      <c r="N696" s="37"/>
      <c r="O696" s="115" t="s">
        <v>466</v>
      </c>
      <c r="P696" s="37"/>
      <c r="Q696" s="37"/>
      <c r="R696" s="37"/>
      <c r="S696" s="37"/>
      <c r="T696" s="37"/>
      <c r="U696" s="37"/>
      <c r="V696" s="37"/>
      <c r="W696" s="37"/>
      <c r="X696" s="37"/>
      <c r="Y696" s="37"/>
      <c r="Z696" s="37"/>
      <c r="AA696" s="37"/>
      <c r="AB696" s="37"/>
      <c r="AC696" s="37"/>
      <c r="AD696" s="37"/>
      <c r="AE696" s="37"/>
      <c r="AF696" s="37"/>
      <c r="AG696" s="37"/>
      <c r="AH696" s="37"/>
      <c r="AI696" s="37"/>
      <c r="AJ696" s="37"/>
    </row>
    <row r="697" spans="1:36">
      <c r="A697" s="265">
        <v>44090</v>
      </c>
      <c r="B697" s="115" t="s">
        <v>281</v>
      </c>
      <c r="C697" s="331">
        <v>880554198</v>
      </c>
      <c r="D697" s="109"/>
      <c r="E697" s="115" t="s">
        <v>152</v>
      </c>
      <c r="F697" s="115" t="s">
        <v>100</v>
      </c>
      <c r="G697" s="115" t="s">
        <v>142</v>
      </c>
      <c r="H697" s="37"/>
      <c r="I697" s="265"/>
      <c r="J697" s="265"/>
      <c r="K697" s="115"/>
      <c r="L697" s="115"/>
      <c r="M697" s="37"/>
      <c r="N697" s="37"/>
      <c r="O697" s="115" t="s">
        <v>10494</v>
      </c>
      <c r="P697" s="37"/>
      <c r="Q697" s="37"/>
      <c r="R697" s="37"/>
      <c r="S697" s="37"/>
      <c r="T697" s="37"/>
      <c r="U697" s="37"/>
      <c r="V697" s="37"/>
      <c r="W697" s="37"/>
      <c r="X697" s="37"/>
      <c r="Y697" s="37"/>
      <c r="Z697" s="37"/>
      <c r="AA697" s="37"/>
      <c r="AB697" s="37"/>
      <c r="AC697" s="37"/>
      <c r="AD697" s="37"/>
      <c r="AE697" s="37"/>
      <c r="AF697" s="37"/>
      <c r="AG697" s="37"/>
      <c r="AH697" s="37"/>
      <c r="AI697" s="37"/>
      <c r="AJ697" s="37"/>
    </row>
    <row r="698" spans="1:36">
      <c r="A698" s="265">
        <v>44090</v>
      </c>
      <c r="B698" s="115" t="s">
        <v>227</v>
      </c>
      <c r="C698" s="331">
        <v>880953760</v>
      </c>
      <c r="D698" s="109"/>
      <c r="E698" s="115" t="s">
        <v>152</v>
      </c>
      <c r="F698" s="115" t="s">
        <v>140</v>
      </c>
      <c r="G698" s="115" t="s">
        <v>142</v>
      </c>
      <c r="H698" s="265">
        <v>44090</v>
      </c>
      <c r="I698" s="265"/>
      <c r="J698" s="265"/>
      <c r="K698" s="115"/>
      <c r="L698" s="115"/>
      <c r="M698" s="37"/>
      <c r="N698" s="37"/>
      <c r="O698" s="115" t="s">
        <v>10495</v>
      </c>
      <c r="P698" s="37"/>
      <c r="Q698" s="37"/>
      <c r="R698" s="37"/>
      <c r="S698" s="37"/>
      <c r="T698" s="37"/>
      <c r="U698" s="37"/>
      <c r="V698" s="37"/>
      <c r="W698" s="37"/>
      <c r="X698" s="37"/>
      <c r="Y698" s="37"/>
      <c r="Z698" s="37"/>
      <c r="AA698" s="37"/>
      <c r="AB698" s="37"/>
      <c r="AC698" s="37"/>
      <c r="AD698" s="37"/>
      <c r="AE698" s="37"/>
      <c r="AF698" s="37"/>
      <c r="AG698" s="37"/>
      <c r="AH698" s="37"/>
      <c r="AI698" s="37"/>
      <c r="AJ698" s="37"/>
    </row>
    <row r="699" spans="1:36">
      <c r="A699" s="265">
        <v>44077</v>
      </c>
      <c r="B699" s="115" t="s">
        <v>178</v>
      </c>
      <c r="C699" s="37">
        <v>880004655</v>
      </c>
      <c r="D699" s="37"/>
      <c r="E699" s="115" t="s">
        <v>152</v>
      </c>
      <c r="F699" s="115" t="s">
        <v>140</v>
      </c>
      <c r="G699" s="115" t="s">
        <v>142</v>
      </c>
      <c r="H699" s="37"/>
      <c r="I699" s="265">
        <v>44077</v>
      </c>
      <c r="J699" s="265">
        <v>44089</v>
      </c>
      <c r="K699" s="115" t="s">
        <v>142</v>
      </c>
      <c r="L699" s="115" t="s">
        <v>10496</v>
      </c>
      <c r="M699" s="37">
        <v>442.34</v>
      </c>
      <c r="N699" s="680"/>
      <c r="O699" s="680" t="s">
        <v>10497</v>
      </c>
      <c r="P699" s="37"/>
      <c r="Q699" s="37"/>
      <c r="R699" s="37"/>
      <c r="S699" s="37"/>
      <c r="T699" s="37"/>
      <c r="U699" s="37"/>
      <c r="V699" s="37"/>
      <c r="W699" s="37"/>
      <c r="X699" s="37"/>
      <c r="Y699" s="37"/>
      <c r="Z699" s="37"/>
      <c r="AA699" s="37"/>
      <c r="AB699" s="37"/>
      <c r="AC699" s="37"/>
      <c r="AD699" s="37"/>
      <c r="AE699" s="37"/>
      <c r="AF699" s="37"/>
      <c r="AG699" s="37"/>
      <c r="AH699" s="37"/>
      <c r="AI699" s="37"/>
      <c r="AJ699" s="37"/>
    </row>
    <row r="700" spans="1:36">
      <c r="A700" s="265">
        <v>44081</v>
      </c>
      <c r="B700" s="115" t="s">
        <v>281</v>
      </c>
      <c r="C700" s="736" t="s">
        <v>12387</v>
      </c>
      <c r="D700" s="795" t="s">
        <v>10498</v>
      </c>
      <c r="E700" s="115" t="s">
        <v>139</v>
      </c>
      <c r="F700" s="115" t="s">
        <v>140</v>
      </c>
      <c r="G700" s="115" t="s">
        <v>621</v>
      </c>
      <c r="H700" s="37"/>
      <c r="I700" s="265">
        <v>44081</v>
      </c>
      <c r="J700" s="265"/>
      <c r="K700" s="115" t="s">
        <v>621</v>
      </c>
      <c r="L700" s="115">
        <v>0</v>
      </c>
      <c r="M700" s="37">
        <v>445.5</v>
      </c>
      <c r="N700" s="37"/>
      <c r="O700" s="115" t="s">
        <v>2276</v>
      </c>
      <c r="P700" s="37"/>
      <c r="Q700" s="37"/>
      <c r="R700" s="37"/>
      <c r="S700" s="37"/>
      <c r="T700" s="37"/>
      <c r="U700" s="37"/>
      <c r="V700" s="37"/>
      <c r="W700" s="37"/>
      <c r="X700" s="37"/>
      <c r="Y700" s="37"/>
      <c r="Z700" s="37"/>
      <c r="AA700" s="37"/>
      <c r="AB700" s="37"/>
      <c r="AC700" s="37"/>
      <c r="AD700" s="37"/>
      <c r="AE700" s="37"/>
      <c r="AF700" s="37"/>
      <c r="AG700" s="37"/>
      <c r="AH700" s="37"/>
      <c r="AI700" s="37"/>
      <c r="AJ700" s="37"/>
    </row>
    <row r="701" spans="1:36">
      <c r="A701" s="265">
        <v>44078</v>
      </c>
      <c r="B701" s="115" t="s">
        <v>154</v>
      </c>
      <c r="C701" s="37">
        <v>880434781</v>
      </c>
      <c r="D701" s="37">
        <v>7504522</v>
      </c>
      <c r="E701" s="115" t="s">
        <v>152</v>
      </c>
      <c r="F701" s="115" t="s">
        <v>150</v>
      </c>
      <c r="G701" s="115" t="s">
        <v>148</v>
      </c>
      <c r="H701" s="37"/>
      <c r="I701" s="265">
        <v>44103</v>
      </c>
      <c r="J701" s="265"/>
      <c r="K701" s="505" t="s">
        <v>148</v>
      </c>
      <c r="L701" s="115"/>
      <c r="M701" s="37">
        <v>450</v>
      </c>
      <c r="N701" s="37"/>
      <c r="O701" s="115" t="s">
        <v>10303</v>
      </c>
      <c r="P701" s="115"/>
      <c r="Q701" s="115"/>
      <c r="R701" s="37"/>
      <c r="S701" s="37"/>
      <c r="T701" s="37"/>
      <c r="U701" s="37"/>
      <c r="V701" s="37"/>
      <c r="W701" s="37"/>
      <c r="X701" s="37"/>
      <c r="Y701" s="37"/>
      <c r="Z701" s="37"/>
      <c r="AA701" s="37"/>
      <c r="AB701" s="37"/>
      <c r="AC701" s="37"/>
      <c r="AD701" s="37"/>
      <c r="AE701" s="37"/>
      <c r="AF701" s="37"/>
      <c r="AG701" s="37"/>
      <c r="AH701" s="37"/>
      <c r="AI701" s="37"/>
      <c r="AJ701" s="37"/>
    </row>
    <row r="702" spans="1:36">
      <c r="A702" s="265">
        <v>44089</v>
      </c>
      <c r="B702" s="115" t="s">
        <v>156</v>
      </c>
      <c r="C702" s="37">
        <v>880080343</v>
      </c>
      <c r="D702" s="109"/>
      <c r="E702" s="115" t="s">
        <v>139</v>
      </c>
      <c r="F702" s="115" t="s">
        <v>140</v>
      </c>
      <c r="G702" s="115"/>
      <c r="H702" s="37"/>
      <c r="I702" s="265">
        <v>44089</v>
      </c>
      <c r="J702" s="265">
        <v>44099</v>
      </c>
      <c r="K702" s="115"/>
      <c r="L702" s="115"/>
      <c r="M702" s="37">
        <v>450</v>
      </c>
      <c r="N702" s="37"/>
      <c r="O702" s="115" t="s">
        <v>10499</v>
      </c>
      <c r="P702" s="37"/>
      <c r="Q702" s="37"/>
      <c r="R702" s="37"/>
      <c r="S702" s="37"/>
      <c r="T702" s="37"/>
      <c r="U702" s="37"/>
      <c r="V702" s="37"/>
      <c r="W702" s="37"/>
      <c r="X702" s="37"/>
      <c r="Y702" s="37"/>
      <c r="Z702" s="37"/>
      <c r="AA702" s="37"/>
      <c r="AB702" s="37"/>
      <c r="AC702" s="37"/>
      <c r="AD702" s="37"/>
      <c r="AE702" s="37"/>
      <c r="AF702" s="37"/>
      <c r="AG702" s="37"/>
      <c r="AH702" s="37"/>
      <c r="AI702" s="37"/>
      <c r="AJ702" s="37"/>
    </row>
    <row r="703" spans="1:36">
      <c r="A703" s="265">
        <v>44082</v>
      </c>
      <c r="B703" s="115" t="s">
        <v>138</v>
      </c>
      <c r="C703" s="37">
        <v>881739324</v>
      </c>
      <c r="D703" s="109" t="s">
        <v>10500</v>
      </c>
      <c r="E703" s="115" t="s">
        <v>152</v>
      </c>
      <c r="F703" s="115" t="s">
        <v>140</v>
      </c>
      <c r="G703" s="115" t="s">
        <v>142</v>
      </c>
      <c r="H703" s="37"/>
      <c r="I703" s="665">
        <v>44082</v>
      </c>
      <c r="J703" s="265">
        <v>44097</v>
      </c>
      <c r="K703" s="115" t="s">
        <v>181</v>
      </c>
      <c r="L703" s="115">
        <v>0</v>
      </c>
      <c r="M703" s="37">
        <v>453</v>
      </c>
      <c r="N703" s="37"/>
      <c r="O703" s="115"/>
      <c r="P703" s="37"/>
      <c r="Q703" s="37"/>
      <c r="R703" s="37"/>
      <c r="S703" s="37"/>
      <c r="T703" s="37"/>
      <c r="U703" s="37"/>
      <c r="V703" s="37"/>
      <c r="W703" s="37"/>
      <c r="X703" s="37"/>
      <c r="Y703" s="37"/>
      <c r="Z703" s="37"/>
      <c r="AA703" s="37"/>
      <c r="AB703" s="37"/>
      <c r="AC703" s="37"/>
      <c r="AD703" s="37"/>
      <c r="AE703" s="37"/>
      <c r="AF703" s="37"/>
      <c r="AG703" s="37"/>
      <c r="AH703" s="37"/>
      <c r="AI703" s="37"/>
      <c r="AJ703" s="37"/>
    </row>
    <row r="704" spans="1:36">
      <c r="A704" s="265">
        <v>44103</v>
      </c>
      <c r="B704" s="115" t="s">
        <v>194</v>
      </c>
      <c r="C704" s="796">
        <v>882390848</v>
      </c>
      <c r="D704" s="509" t="s">
        <v>4574</v>
      </c>
      <c r="E704" s="115" t="s">
        <v>152</v>
      </c>
      <c r="F704" s="115" t="s">
        <v>140</v>
      </c>
      <c r="G704" s="115" t="s">
        <v>142</v>
      </c>
      <c r="H704" s="265">
        <v>44091</v>
      </c>
      <c r="I704" s="265">
        <v>44103</v>
      </c>
      <c r="J704" s="265">
        <v>44104</v>
      </c>
      <c r="K704" s="115" t="s">
        <v>142</v>
      </c>
      <c r="L704" s="115"/>
      <c r="M704" s="521">
        <v>458</v>
      </c>
      <c r="N704" s="37"/>
      <c r="O704" s="680" t="s">
        <v>10501</v>
      </c>
      <c r="P704" s="37"/>
      <c r="Q704" s="37"/>
      <c r="R704" s="37"/>
      <c r="S704" s="37"/>
      <c r="T704" s="37"/>
      <c r="U704" s="37"/>
      <c r="V704" s="37"/>
      <c r="W704" s="37"/>
      <c r="X704" s="37"/>
      <c r="Y704" s="37"/>
      <c r="Z704" s="37"/>
      <c r="AA704" s="37"/>
      <c r="AB704" s="37"/>
      <c r="AC704" s="37"/>
      <c r="AD704" s="37"/>
      <c r="AE704" s="37"/>
      <c r="AF704" s="37"/>
      <c r="AG704" s="37"/>
      <c r="AH704" s="37"/>
      <c r="AI704" s="37"/>
      <c r="AJ704" s="37"/>
    </row>
    <row r="705" spans="1:36">
      <c r="A705" s="782">
        <v>44104</v>
      </c>
      <c r="B705" s="115" t="s">
        <v>4688</v>
      </c>
      <c r="C705" s="331">
        <v>882609526</v>
      </c>
      <c r="D705" s="509" t="s">
        <v>4565</v>
      </c>
      <c r="E705" s="115" t="s">
        <v>139</v>
      </c>
      <c r="F705" s="115" t="s">
        <v>140</v>
      </c>
      <c r="G705" s="115"/>
      <c r="H705" s="265"/>
      <c r="I705" s="265">
        <v>44104</v>
      </c>
      <c r="J705" s="265"/>
      <c r="K705" s="115" t="s">
        <v>142</v>
      </c>
      <c r="L705" s="115"/>
      <c r="M705" s="521">
        <v>459.4</v>
      </c>
      <c r="N705" s="37"/>
      <c r="O705" s="680" t="s">
        <v>2272</v>
      </c>
      <c r="P705" s="37"/>
      <c r="Q705" s="37"/>
      <c r="R705" s="37"/>
      <c r="S705" s="37"/>
      <c r="T705" s="37"/>
      <c r="U705" s="37"/>
      <c r="V705" s="37"/>
      <c r="W705" s="37"/>
      <c r="X705" s="37"/>
      <c r="Y705" s="37"/>
      <c r="Z705" s="37"/>
      <c r="AA705" s="37"/>
      <c r="AB705" s="37"/>
      <c r="AC705" s="37"/>
      <c r="AD705" s="37"/>
      <c r="AE705" s="37"/>
      <c r="AF705" s="37"/>
      <c r="AG705" s="37"/>
      <c r="AH705" s="37"/>
      <c r="AI705" s="37"/>
      <c r="AJ705" s="37"/>
    </row>
    <row r="706" spans="1:36">
      <c r="A706" s="265">
        <v>44091</v>
      </c>
      <c r="B706" s="115" t="s">
        <v>194</v>
      </c>
      <c r="C706" s="331">
        <v>880127110</v>
      </c>
      <c r="D706" s="109" t="s">
        <v>4987</v>
      </c>
      <c r="E706" s="115" t="s">
        <v>152</v>
      </c>
      <c r="F706" s="115" t="s">
        <v>140</v>
      </c>
      <c r="G706" s="115" t="s">
        <v>142</v>
      </c>
      <c r="H706" s="265">
        <v>44090</v>
      </c>
      <c r="I706" s="265">
        <v>44091</v>
      </c>
      <c r="J706" s="265">
        <v>44102</v>
      </c>
      <c r="K706" s="115" t="s">
        <v>181</v>
      </c>
      <c r="L706" s="115"/>
      <c r="M706" s="37">
        <v>459.89</v>
      </c>
      <c r="N706" s="37"/>
      <c r="O706" s="115" t="s">
        <v>2285</v>
      </c>
      <c r="P706" s="37"/>
      <c r="Q706" s="37"/>
      <c r="R706" s="37"/>
      <c r="S706" s="37"/>
      <c r="T706" s="37"/>
      <c r="U706" s="37"/>
      <c r="V706" s="37"/>
      <c r="W706" s="37"/>
      <c r="X706" s="37"/>
      <c r="Y706" s="37"/>
      <c r="Z706" s="37"/>
      <c r="AA706" s="37"/>
      <c r="AB706" s="37"/>
      <c r="AC706" s="37"/>
      <c r="AD706" s="37"/>
      <c r="AE706" s="37"/>
      <c r="AF706" s="37"/>
      <c r="AG706" s="37"/>
      <c r="AH706" s="37"/>
      <c r="AI706" s="37"/>
      <c r="AJ706" s="37"/>
    </row>
    <row r="707" spans="1:36">
      <c r="A707" s="782">
        <v>44104</v>
      </c>
      <c r="B707" s="115" t="s">
        <v>4688</v>
      </c>
      <c r="C707" s="331">
        <v>880755772</v>
      </c>
      <c r="D707" s="509" t="s">
        <v>10502</v>
      </c>
      <c r="E707" s="115" t="s">
        <v>139</v>
      </c>
      <c r="F707" s="115" t="s">
        <v>140</v>
      </c>
      <c r="G707" s="115"/>
      <c r="H707" s="265"/>
      <c r="I707" s="265">
        <v>44104</v>
      </c>
      <c r="J707" s="265"/>
      <c r="K707" s="115" t="s">
        <v>148</v>
      </c>
      <c r="L707" s="115"/>
      <c r="M707" s="521">
        <v>460</v>
      </c>
      <c r="N707" s="37"/>
      <c r="O707" s="680" t="s">
        <v>2272</v>
      </c>
      <c r="P707" s="37"/>
      <c r="Q707" s="37"/>
      <c r="R707" s="37"/>
      <c r="S707" s="37"/>
      <c r="T707" s="37"/>
      <c r="U707" s="37"/>
      <c r="V707" s="37"/>
      <c r="W707" s="37"/>
      <c r="X707" s="37"/>
      <c r="Y707" s="37"/>
      <c r="Z707" s="37"/>
      <c r="AA707" s="37"/>
      <c r="AB707" s="37"/>
      <c r="AC707" s="37"/>
      <c r="AD707" s="37"/>
      <c r="AE707" s="37"/>
      <c r="AF707" s="37"/>
      <c r="AG707" s="37"/>
      <c r="AH707" s="37"/>
      <c r="AI707" s="37"/>
      <c r="AJ707" s="37"/>
    </row>
    <row r="708" spans="1:36">
      <c r="A708" s="782">
        <v>44104</v>
      </c>
      <c r="B708" s="115" t="s">
        <v>156</v>
      </c>
      <c r="C708" s="331">
        <v>882037583</v>
      </c>
      <c r="D708" s="510" t="s">
        <v>6010</v>
      </c>
      <c r="E708" s="115" t="s">
        <v>139</v>
      </c>
      <c r="F708" s="115" t="s">
        <v>140</v>
      </c>
      <c r="G708" s="115"/>
      <c r="H708" s="265"/>
      <c r="I708" s="265">
        <v>44104</v>
      </c>
      <c r="J708" s="265"/>
      <c r="K708" s="115" t="s">
        <v>176</v>
      </c>
      <c r="L708" s="115"/>
      <c r="M708" s="115">
        <v>468.22</v>
      </c>
      <c r="N708" s="37"/>
      <c r="O708" s="680"/>
      <c r="P708" s="37"/>
      <c r="Q708" s="37"/>
      <c r="R708" s="37"/>
      <c r="S708" s="37"/>
      <c r="T708" s="37"/>
      <c r="U708" s="37"/>
      <c r="V708" s="37"/>
      <c r="W708" s="37"/>
      <c r="X708" s="37"/>
      <c r="Y708" s="37"/>
      <c r="Z708" s="37"/>
      <c r="AA708" s="37"/>
      <c r="AB708" s="37"/>
      <c r="AC708" s="37"/>
      <c r="AD708" s="37"/>
      <c r="AE708" s="37"/>
      <c r="AF708" s="37"/>
      <c r="AG708" s="37"/>
      <c r="AH708" s="37"/>
      <c r="AI708" s="37"/>
      <c r="AJ708" s="37"/>
    </row>
    <row r="709" spans="1:36">
      <c r="A709" s="265">
        <v>44085</v>
      </c>
      <c r="B709" s="115" t="s">
        <v>138</v>
      </c>
      <c r="C709" s="331">
        <v>881501671</v>
      </c>
      <c r="D709" s="37"/>
      <c r="E709" s="115" t="s">
        <v>139</v>
      </c>
      <c r="F709" s="115" t="s">
        <v>140</v>
      </c>
      <c r="G709" s="115" t="s">
        <v>148</v>
      </c>
      <c r="H709" s="37"/>
      <c r="I709" s="265">
        <v>44103</v>
      </c>
      <c r="J709" s="265">
        <v>44090</v>
      </c>
      <c r="K709" s="115" t="s">
        <v>148</v>
      </c>
      <c r="L709" s="115"/>
      <c r="M709" s="37">
        <v>469</v>
      </c>
      <c r="N709" s="37"/>
      <c r="O709" s="115" t="s">
        <v>10503</v>
      </c>
      <c r="P709" s="37"/>
      <c r="Q709" s="37"/>
      <c r="R709" s="37"/>
      <c r="S709" s="37"/>
      <c r="T709" s="37"/>
      <c r="U709" s="37"/>
      <c r="V709" s="37"/>
      <c r="W709" s="37"/>
      <c r="X709" s="37"/>
      <c r="Y709" s="37"/>
      <c r="Z709" s="37"/>
      <c r="AA709" s="37"/>
      <c r="AB709" s="37"/>
      <c r="AC709" s="37"/>
      <c r="AD709" s="37"/>
      <c r="AE709" s="37"/>
      <c r="AF709" s="37"/>
      <c r="AG709" s="37"/>
      <c r="AH709" s="37"/>
      <c r="AI709" s="37"/>
      <c r="AJ709" s="37"/>
    </row>
    <row r="710" spans="1:36">
      <c r="A710" s="265">
        <v>44091</v>
      </c>
      <c r="B710" s="115" t="s">
        <v>194</v>
      </c>
      <c r="C710" s="331">
        <v>880127110</v>
      </c>
      <c r="D710" s="109" t="s">
        <v>4987</v>
      </c>
      <c r="E710" s="115" t="s">
        <v>152</v>
      </c>
      <c r="F710" s="115" t="s">
        <v>140</v>
      </c>
      <c r="G710" s="115" t="s">
        <v>142</v>
      </c>
      <c r="H710" s="265">
        <v>44090</v>
      </c>
      <c r="I710" s="265">
        <v>44091</v>
      </c>
      <c r="J710" s="265">
        <v>44102</v>
      </c>
      <c r="K710" s="115" t="s">
        <v>181</v>
      </c>
      <c r="L710" s="115"/>
      <c r="M710" s="37">
        <v>469.89</v>
      </c>
      <c r="N710" s="37"/>
      <c r="O710" s="115" t="s">
        <v>2285</v>
      </c>
      <c r="P710" s="37"/>
      <c r="Q710" s="37"/>
      <c r="R710" s="37"/>
      <c r="S710" s="37"/>
      <c r="T710" s="37"/>
      <c r="U710" s="37"/>
      <c r="V710" s="37"/>
      <c r="W710" s="37"/>
      <c r="X710" s="37"/>
      <c r="Y710" s="37"/>
      <c r="Z710" s="37"/>
      <c r="AA710" s="37"/>
      <c r="AB710" s="37"/>
      <c r="AC710" s="37"/>
      <c r="AD710" s="37"/>
      <c r="AE710" s="37"/>
      <c r="AF710" s="37"/>
      <c r="AG710" s="37"/>
      <c r="AH710" s="37"/>
      <c r="AI710" s="37"/>
      <c r="AJ710" s="37"/>
    </row>
    <row r="711" spans="1:36">
      <c r="A711" s="265">
        <v>44075</v>
      </c>
      <c r="B711" s="115" t="s">
        <v>154</v>
      </c>
      <c r="C711" s="37">
        <v>880895856</v>
      </c>
      <c r="D711" s="115"/>
      <c r="E711" s="115" t="s">
        <v>139</v>
      </c>
      <c r="F711" s="115" t="s">
        <v>150</v>
      </c>
      <c r="G711" s="115" t="s">
        <v>168</v>
      </c>
      <c r="H711" s="37"/>
      <c r="I711" s="265">
        <v>44083</v>
      </c>
      <c r="J711" s="265">
        <v>44089</v>
      </c>
      <c r="K711" s="115" t="s">
        <v>168</v>
      </c>
      <c r="L711" s="115" t="s">
        <v>169</v>
      </c>
      <c r="M711" s="37">
        <v>470</v>
      </c>
      <c r="N711" s="115"/>
      <c r="O711" s="115" t="s">
        <v>10271</v>
      </c>
      <c r="P711" s="115" t="s">
        <v>474</v>
      </c>
      <c r="Q711" s="37"/>
      <c r="R711" s="37"/>
      <c r="S711" s="37"/>
      <c r="T711" s="37"/>
      <c r="U711" s="37"/>
      <c r="V711" s="37"/>
      <c r="W711" s="37"/>
      <c r="X711" s="37"/>
      <c r="Y711" s="37"/>
      <c r="Z711" s="37"/>
      <c r="AA711" s="37"/>
      <c r="AB711" s="37"/>
      <c r="AC711" s="37"/>
      <c r="AD711" s="37"/>
      <c r="AE711" s="37"/>
      <c r="AF711" s="37"/>
      <c r="AG711" s="37"/>
      <c r="AH711" s="37"/>
      <c r="AI711" s="37"/>
      <c r="AJ711" s="37"/>
    </row>
    <row r="712" spans="1:36">
      <c r="A712" s="265">
        <v>44076</v>
      </c>
      <c r="B712" s="115" t="s">
        <v>144</v>
      </c>
      <c r="C712" s="37">
        <v>881031168</v>
      </c>
      <c r="D712" s="115"/>
      <c r="E712" s="115" t="s">
        <v>139</v>
      </c>
      <c r="F712" s="115" t="s">
        <v>140</v>
      </c>
      <c r="G712" s="115" t="s">
        <v>168</v>
      </c>
      <c r="H712" s="37"/>
      <c r="I712" s="265">
        <v>44076</v>
      </c>
      <c r="J712" s="265">
        <v>44095</v>
      </c>
      <c r="K712" s="115" t="s">
        <v>168</v>
      </c>
      <c r="L712" s="37">
        <v>200.5</v>
      </c>
      <c r="M712" s="37">
        <v>470</v>
      </c>
      <c r="N712" s="680"/>
      <c r="O712" s="680" t="s">
        <v>2280</v>
      </c>
      <c r="P712" s="37"/>
      <c r="Q712" s="37"/>
      <c r="R712" s="37"/>
      <c r="S712" s="37"/>
      <c r="T712" s="37"/>
      <c r="U712" s="37"/>
      <c r="V712" s="37"/>
      <c r="W712" s="37"/>
      <c r="X712" s="37"/>
      <c r="Y712" s="37"/>
      <c r="Z712" s="37"/>
      <c r="AA712" s="37"/>
      <c r="AB712" s="37"/>
      <c r="AC712" s="37"/>
      <c r="AD712" s="37"/>
      <c r="AE712" s="37"/>
      <c r="AF712" s="37"/>
      <c r="AG712" s="37"/>
      <c r="AH712" s="37"/>
      <c r="AI712" s="37"/>
      <c r="AJ712" s="37"/>
    </row>
    <row r="713" spans="1:36">
      <c r="A713" s="265">
        <v>44078</v>
      </c>
      <c r="B713" s="115" t="s">
        <v>156</v>
      </c>
      <c r="C713" s="37">
        <v>881213451</v>
      </c>
      <c r="D713" s="667" t="s">
        <v>10504</v>
      </c>
      <c r="E713" s="115" t="s">
        <v>139</v>
      </c>
      <c r="F713" s="115" t="s">
        <v>140</v>
      </c>
      <c r="G713" s="37"/>
      <c r="H713" s="37"/>
      <c r="I713" s="265">
        <v>44078</v>
      </c>
      <c r="J713" s="265">
        <v>44089</v>
      </c>
      <c r="K713" s="37"/>
      <c r="L713" s="115" t="s">
        <v>263</v>
      </c>
      <c r="M713" s="37">
        <v>470</v>
      </c>
      <c r="N713" s="37"/>
      <c r="O713" s="664" t="s">
        <v>2296</v>
      </c>
      <c r="P713" s="37"/>
      <c r="Q713" s="37"/>
      <c r="R713" s="37"/>
      <c r="S713" s="37"/>
      <c r="T713" s="37"/>
      <c r="U713" s="37"/>
      <c r="V713" s="37"/>
      <c r="W713" s="37"/>
      <c r="X713" s="37"/>
      <c r="Y713" s="37"/>
      <c r="Z713" s="37"/>
      <c r="AA713" s="37"/>
      <c r="AB713" s="37"/>
      <c r="AC713" s="37"/>
      <c r="AD713" s="37"/>
      <c r="AE713" s="37"/>
      <c r="AF713" s="37"/>
      <c r="AG713" s="37"/>
      <c r="AH713" s="37"/>
      <c r="AI713" s="37"/>
      <c r="AJ713" s="37"/>
    </row>
    <row r="714" spans="1:36">
      <c r="A714" s="265">
        <v>44078</v>
      </c>
      <c r="B714" s="115" t="s">
        <v>149</v>
      </c>
      <c r="C714" s="37">
        <v>882275051</v>
      </c>
      <c r="D714" s="667" t="s">
        <v>10505</v>
      </c>
      <c r="E714" s="115" t="s">
        <v>139</v>
      </c>
      <c r="F714" s="115" t="s">
        <v>100</v>
      </c>
      <c r="G714" s="115" t="s">
        <v>168</v>
      </c>
      <c r="H714" s="37"/>
      <c r="I714" s="265">
        <v>44078</v>
      </c>
      <c r="J714" s="37"/>
      <c r="K714" s="115" t="s">
        <v>168</v>
      </c>
      <c r="L714" s="688">
        <v>100200</v>
      </c>
      <c r="M714" s="37">
        <v>470</v>
      </c>
      <c r="N714" s="37"/>
      <c r="O714" s="664" t="s">
        <v>2296</v>
      </c>
      <c r="P714" s="37"/>
      <c r="Q714" s="37"/>
      <c r="R714" s="37"/>
      <c r="S714" s="37"/>
      <c r="T714" s="37"/>
      <c r="U714" s="37"/>
      <c r="V714" s="37"/>
      <c r="W714" s="37"/>
      <c r="X714" s="37"/>
      <c r="Y714" s="37"/>
      <c r="Z714" s="37"/>
      <c r="AA714" s="37"/>
      <c r="AB714" s="37"/>
      <c r="AC714" s="37"/>
      <c r="AD714" s="37"/>
      <c r="AE714" s="37"/>
      <c r="AF714" s="37"/>
      <c r="AG714" s="37"/>
      <c r="AH714" s="37"/>
      <c r="AI714" s="37"/>
      <c r="AJ714" s="37"/>
    </row>
    <row r="715" spans="1:36">
      <c r="A715" s="265">
        <v>44081</v>
      </c>
      <c r="B715" s="115" t="s">
        <v>175</v>
      </c>
      <c r="C715" s="37">
        <v>880036170</v>
      </c>
      <c r="D715" s="37"/>
      <c r="E715" s="115" t="s">
        <v>139</v>
      </c>
      <c r="F715" s="115" t="s">
        <v>100</v>
      </c>
      <c r="G715" s="115" t="s">
        <v>168</v>
      </c>
      <c r="H715" s="37"/>
      <c r="I715" s="265">
        <v>44081</v>
      </c>
      <c r="J715" s="265"/>
      <c r="K715" s="115" t="s">
        <v>168</v>
      </c>
      <c r="L715" s="115"/>
      <c r="M715" s="37">
        <v>470</v>
      </c>
      <c r="N715" s="37"/>
      <c r="O715" s="115" t="s">
        <v>2253</v>
      </c>
      <c r="P715" s="37"/>
      <c r="Q715" s="37"/>
      <c r="R715" s="37"/>
      <c r="S715" s="37"/>
      <c r="T715" s="37"/>
      <c r="U715" s="37"/>
      <c r="V715" s="37"/>
      <c r="W715" s="37"/>
      <c r="X715" s="37"/>
      <c r="Y715" s="37"/>
      <c r="Z715" s="37"/>
      <c r="AA715" s="37"/>
      <c r="AB715" s="37"/>
      <c r="AC715" s="37"/>
      <c r="AD715" s="37"/>
      <c r="AE715" s="37"/>
      <c r="AF715" s="37"/>
      <c r="AG715" s="37"/>
      <c r="AH715" s="37"/>
      <c r="AI715" s="37"/>
      <c r="AJ715" s="37"/>
    </row>
    <row r="716" spans="1:36">
      <c r="A716" s="265">
        <v>44084</v>
      </c>
      <c r="B716" s="115" t="s">
        <v>138</v>
      </c>
      <c r="C716" s="331">
        <v>882202952</v>
      </c>
      <c r="D716" s="37"/>
      <c r="E716" s="115" t="s">
        <v>139</v>
      </c>
      <c r="F716" s="115" t="s">
        <v>140</v>
      </c>
      <c r="G716" s="115" t="s">
        <v>168</v>
      </c>
      <c r="H716" s="37"/>
      <c r="I716" s="265">
        <v>44084</v>
      </c>
      <c r="J716" s="265">
        <v>44097</v>
      </c>
      <c r="K716" s="115" t="s">
        <v>168</v>
      </c>
      <c r="L716" s="115">
        <v>0</v>
      </c>
      <c r="M716" s="37">
        <v>470</v>
      </c>
      <c r="N716" s="37"/>
      <c r="O716" s="115" t="s">
        <v>10432</v>
      </c>
      <c r="P716" s="37"/>
      <c r="Q716" s="37"/>
      <c r="R716" s="37"/>
      <c r="S716" s="37"/>
      <c r="T716" s="37"/>
      <c r="U716" s="37"/>
      <c r="V716" s="37"/>
      <c r="W716" s="37"/>
      <c r="X716" s="37"/>
      <c r="Y716" s="37"/>
      <c r="Z716" s="37"/>
      <c r="AA716" s="37"/>
      <c r="AB716" s="37"/>
      <c r="AC716" s="37"/>
      <c r="AD716" s="37"/>
      <c r="AE716" s="37"/>
      <c r="AF716" s="37"/>
      <c r="AG716" s="37"/>
      <c r="AH716" s="37"/>
      <c r="AI716" s="37"/>
      <c r="AJ716" s="37"/>
    </row>
    <row r="717" spans="1:36" ht="17">
      <c r="A717" s="265">
        <v>44104</v>
      </c>
      <c r="B717" s="115" t="s">
        <v>146</v>
      </c>
      <c r="C717" s="792">
        <v>880031116</v>
      </c>
      <c r="D717" s="109" t="s">
        <v>4578</v>
      </c>
      <c r="E717" s="115" t="s">
        <v>139</v>
      </c>
      <c r="F717" s="115" t="s">
        <v>100</v>
      </c>
      <c r="G717" s="115"/>
      <c r="H717" s="265"/>
      <c r="I717" s="265">
        <v>44104</v>
      </c>
      <c r="J717" s="265"/>
      <c r="K717" s="115" t="s">
        <v>168</v>
      </c>
      <c r="L717" s="115"/>
      <c r="M717" s="37">
        <v>470</v>
      </c>
      <c r="N717" s="37"/>
      <c r="O717" s="115"/>
      <c r="P717" s="37"/>
      <c r="Q717" s="37"/>
      <c r="R717" s="37"/>
      <c r="S717" s="37"/>
      <c r="T717" s="37"/>
      <c r="U717" s="37"/>
      <c r="V717" s="37"/>
      <c r="W717" s="37"/>
      <c r="X717" s="37"/>
      <c r="Y717" s="37"/>
      <c r="Z717" s="37"/>
      <c r="AA717" s="37"/>
      <c r="AB717" s="37"/>
      <c r="AC717" s="37"/>
      <c r="AD717" s="37"/>
      <c r="AE717" s="37"/>
      <c r="AF717" s="37"/>
      <c r="AG717" s="37"/>
      <c r="AH717" s="37"/>
      <c r="AI717" s="37"/>
      <c r="AJ717" s="37"/>
    </row>
    <row r="718" spans="1:36">
      <c r="A718" s="265">
        <v>44089</v>
      </c>
      <c r="B718" s="115" t="s">
        <v>149</v>
      </c>
      <c r="C718" s="331">
        <v>881906205</v>
      </c>
      <c r="D718" s="667" t="s">
        <v>3161</v>
      </c>
      <c r="E718" s="115" t="s">
        <v>139</v>
      </c>
      <c r="F718" s="115" t="s">
        <v>140</v>
      </c>
      <c r="G718" s="115" t="s">
        <v>168</v>
      </c>
      <c r="H718" s="37"/>
      <c r="I718" s="265">
        <v>44089</v>
      </c>
      <c r="J718" s="265">
        <v>44092</v>
      </c>
      <c r="K718" s="115" t="s">
        <v>168</v>
      </c>
      <c r="L718" s="115"/>
      <c r="M718" s="37">
        <v>470</v>
      </c>
      <c r="N718" s="37"/>
      <c r="O718" s="115" t="s">
        <v>466</v>
      </c>
      <c r="P718" s="37"/>
      <c r="Q718" s="37"/>
      <c r="R718" s="37"/>
      <c r="S718" s="37"/>
      <c r="T718" s="37"/>
      <c r="U718" s="37"/>
      <c r="V718" s="37"/>
      <c r="W718" s="37"/>
      <c r="X718" s="37"/>
      <c r="Y718" s="37"/>
      <c r="Z718" s="37"/>
      <c r="AA718" s="37"/>
      <c r="AB718" s="37"/>
      <c r="AC718" s="37"/>
      <c r="AD718" s="37"/>
      <c r="AE718" s="37"/>
      <c r="AF718" s="37"/>
      <c r="AG718" s="37"/>
      <c r="AH718" s="37"/>
      <c r="AI718" s="37"/>
      <c r="AJ718" s="37"/>
    </row>
    <row r="719" spans="1:36">
      <c r="A719" s="265">
        <v>44095</v>
      </c>
      <c r="B719" s="115" t="s">
        <v>167</v>
      </c>
      <c r="C719" s="331">
        <v>880213337</v>
      </c>
      <c r="D719" s="781" t="s">
        <v>6068</v>
      </c>
      <c r="E719" s="115" t="s">
        <v>139</v>
      </c>
      <c r="F719" s="115" t="s">
        <v>140</v>
      </c>
      <c r="G719" s="115" t="s">
        <v>168</v>
      </c>
      <c r="H719" s="265">
        <v>44095</v>
      </c>
      <c r="I719" s="265">
        <v>44095</v>
      </c>
      <c r="J719" s="265"/>
      <c r="K719" s="115" t="s">
        <v>168</v>
      </c>
      <c r="L719" s="115"/>
      <c r="M719" s="37">
        <v>470</v>
      </c>
      <c r="N719" s="37"/>
      <c r="O719" s="680" t="s">
        <v>10301</v>
      </c>
      <c r="P719" s="37"/>
      <c r="Q719" s="265">
        <v>44095</v>
      </c>
      <c r="R719" s="37">
        <v>4974</v>
      </c>
      <c r="S719" s="37"/>
      <c r="T719" s="37"/>
      <c r="U719" s="37"/>
      <c r="V719" s="37"/>
      <c r="W719" s="37"/>
      <c r="X719" s="37"/>
      <c r="Y719" s="37"/>
      <c r="Z719" s="37"/>
      <c r="AA719" s="37"/>
      <c r="AB719" s="37"/>
      <c r="AC719" s="37"/>
      <c r="AD719" s="37"/>
      <c r="AE719" s="37"/>
      <c r="AF719" s="37"/>
      <c r="AG719" s="37"/>
      <c r="AH719" s="37"/>
      <c r="AI719" s="37"/>
      <c r="AJ719" s="37"/>
    </row>
    <row r="720" spans="1:36">
      <c r="A720" s="265">
        <v>44096</v>
      </c>
      <c r="B720" s="115" t="s">
        <v>146</v>
      </c>
      <c r="C720" s="331">
        <v>880046751</v>
      </c>
      <c r="D720" s="781"/>
      <c r="E720" s="115" t="s">
        <v>139</v>
      </c>
      <c r="F720" s="115" t="s">
        <v>140</v>
      </c>
      <c r="G720" s="115" t="s">
        <v>1836</v>
      </c>
      <c r="H720" s="265"/>
      <c r="I720" s="265">
        <v>44104</v>
      </c>
      <c r="J720" s="265">
        <v>44116</v>
      </c>
      <c r="K720" s="115" t="s">
        <v>168</v>
      </c>
      <c r="L720" s="115"/>
      <c r="M720" s="37">
        <v>470</v>
      </c>
      <c r="N720" s="37"/>
      <c r="O720" s="680" t="s">
        <v>10303</v>
      </c>
      <c r="P720" s="37"/>
      <c r="Q720" s="37"/>
      <c r="R720" s="37"/>
      <c r="S720" s="37"/>
      <c r="T720" s="37"/>
      <c r="U720" s="37"/>
      <c r="V720" s="37"/>
      <c r="W720" s="37"/>
      <c r="X720" s="37"/>
      <c r="Y720" s="37"/>
      <c r="Z720" s="37"/>
      <c r="AA720" s="37"/>
      <c r="AB720" s="37"/>
      <c r="AC720" s="37"/>
      <c r="AD720" s="37"/>
      <c r="AE720" s="37"/>
      <c r="AF720" s="37"/>
      <c r="AG720" s="37"/>
      <c r="AH720" s="37"/>
      <c r="AI720" s="37"/>
      <c r="AJ720" s="37"/>
    </row>
    <row r="721" spans="1:36">
      <c r="A721" s="782">
        <v>44104</v>
      </c>
      <c r="B721" s="115" t="s">
        <v>138</v>
      </c>
      <c r="C721" s="331">
        <v>881390255</v>
      </c>
      <c r="D721" s="509" t="s">
        <v>10506</v>
      </c>
      <c r="E721" s="115" t="s">
        <v>139</v>
      </c>
      <c r="F721" s="115" t="s">
        <v>140</v>
      </c>
      <c r="G721" s="115"/>
      <c r="H721" s="265"/>
      <c r="I721" s="265">
        <v>44104</v>
      </c>
      <c r="J721" s="265"/>
      <c r="K721" s="115" t="s">
        <v>168</v>
      </c>
      <c r="L721" s="115"/>
      <c r="M721" s="521">
        <v>470</v>
      </c>
      <c r="N721" s="37"/>
      <c r="O721" s="680" t="s">
        <v>10507</v>
      </c>
      <c r="P721" s="37"/>
      <c r="Q721" s="37"/>
      <c r="R721" s="37"/>
      <c r="S721" s="37"/>
      <c r="T721" s="37"/>
      <c r="U721" s="37"/>
      <c r="V721" s="37"/>
      <c r="W721" s="37"/>
      <c r="X721" s="37"/>
      <c r="Y721" s="37"/>
      <c r="Z721" s="37"/>
      <c r="AA721" s="37"/>
      <c r="AB721" s="37"/>
      <c r="AC721" s="37"/>
      <c r="AD721" s="37"/>
      <c r="AE721" s="37"/>
      <c r="AF721" s="37"/>
      <c r="AG721" s="37"/>
      <c r="AH721" s="37"/>
      <c r="AI721" s="37"/>
      <c r="AJ721" s="37"/>
    </row>
    <row r="722" spans="1:36">
      <c r="A722" s="265">
        <v>44099</v>
      </c>
      <c r="B722" s="115" t="s">
        <v>167</v>
      </c>
      <c r="C722" s="331">
        <v>881928608</v>
      </c>
      <c r="D722" s="509" t="s">
        <v>5897</v>
      </c>
      <c r="E722" s="115" t="s">
        <v>139</v>
      </c>
      <c r="F722" s="115" t="s">
        <v>100</v>
      </c>
      <c r="G722" s="624" t="s">
        <v>225</v>
      </c>
      <c r="H722" s="265">
        <v>44099</v>
      </c>
      <c r="I722" s="265">
        <v>44099</v>
      </c>
      <c r="J722" s="265"/>
      <c r="K722" s="624" t="s">
        <v>225</v>
      </c>
      <c r="L722" s="115"/>
      <c r="M722" s="521">
        <v>472.5</v>
      </c>
      <c r="N722" s="37"/>
      <c r="O722" s="680" t="s">
        <v>2303</v>
      </c>
      <c r="P722" s="37"/>
      <c r="Q722" s="37"/>
      <c r="R722" s="37"/>
      <c r="S722" s="37"/>
      <c r="T722" s="37"/>
      <c r="U722" s="37"/>
      <c r="V722" s="37"/>
      <c r="W722" s="37"/>
      <c r="X722" s="37"/>
      <c r="Y722" s="37"/>
      <c r="Z722" s="37"/>
      <c r="AA722" s="37"/>
      <c r="AB722" s="37"/>
      <c r="AC722" s="37"/>
      <c r="AD722" s="37"/>
      <c r="AE722" s="37"/>
      <c r="AF722" s="37"/>
      <c r="AG722" s="37"/>
      <c r="AH722" s="37"/>
      <c r="AI722" s="37"/>
      <c r="AJ722" s="37"/>
    </row>
    <row r="723" spans="1:36">
      <c r="A723" s="265">
        <v>44095</v>
      </c>
      <c r="B723" s="115" t="s">
        <v>138</v>
      </c>
      <c r="C723" s="331">
        <v>881597896</v>
      </c>
      <c r="D723" s="781"/>
      <c r="E723" s="115" t="s">
        <v>152</v>
      </c>
      <c r="F723" s="115" t="s">
        <v>140</v>
      </c>
      <c r="G723" s="115" t="s">
        <v>148</v>
      </c>
      <c r="H723" s="265"/>
      <c r="I723" s="265">
        <v>44097</v>
      </c>
      <c r="J723" s="265">
        <v>44104</v>
      </c>
      <c r="K723" s="115" t="s">
        <v>148</v>
      </c>
      <c r="L723" s="115"/>
      <c r="M723" s="37">
        <v>476</v>
      </c>
      <c r="N723" s="37"/>
      <c r="O723" s="680"/>
      <c r="P723" s="37"/>
      <c r="Q723" s="37"/>
      <c r="R723" s="37"/>
      <c r="S723" s="37"/>
      <c r="T723" s="37"/>
      <c r="U723" s="37"/>
      <c r="V723" s="37"/>
      <c r="W723" s="37"/>
      <c r="X723" s="37"/>
      <c r="Y723" s="37"/>
      <c r="Z723" s="37"/>
      <c r="AA723" s="37"/>
      <c r="AB723" s="37"/>
      <c r="AC723" s="37"/>
      <c r="AD723" s="37"/>
      <c r="AE723" s="37"/>
      <c r="AF723" s="37"/>
      <c r="AG723" s="37"/>
      <c r="AH723" s="37"/>
      <c r="AI723" s="37"/>
      <c r="AJ723" s="37"/>
    </row>
    <row r="724" spans="1:36">
      <c r="A724" s="265">
        <v>44082</v>
      </c>
      <c r="B724" s="115" t="s">
        <v>154</v>
      </c>
      <c r="C724" s="37" t="s">
        <v>2245</v>
      </c>
      <c r="D724" s="109" t="s">
        <v>2246</v>
      </c>
      <c r="E724" s="115" t="s">
        <v>139</v>
      </c>
      <c r="F724" s="115" t="s">
        <v>100</v>
      </c>
      <c r="G724" s="115"/>
      <c r="H724" s="37"/>
      <c r="I724" s="265">
        <v>44095</v>
      </c>
      <c r="J724" s="265"/>
      <c r="K724" s="115" t="s">
        <v>273</v>
      </c>
      <c r="L724" s="115"/>
      <c r="M724" s="37">
        <v>480</v>
      </c>
      <c r="N724" s="115"/>
      <c r="O724" s="115" t="s">
        <v>10301</v>
      </c>
      <c r="P724" s="115"/>
      <c r="Q724" s="37"/>
      <c r="R724" s="37"/>
      <c r="S724" s="37"/>
      <c r="T724" s="37"/>
      <c r="U724" s="37"/>
      <c r="V724" s="37"/>
      <c r="W724" s="37"/>
      <c r="X724" s="37"/>
      <c r="Y724" s="37"/>
      <c r="Z724" s="37"/>
      <c r="AA724" s="37"/>
      <c r="AB724" s="37"/>
      <c r="AC724" s="37"/>
      <c r="AD724" s="37"/>
      <c r="AE724" s="37"/>
      <c r="AF724" s="37"/>
      <c r="AG724" s="37"/>
      <c r="AH724" s="37"/>
      <c r="AI724" s="37"/>
      <c r="AJ724" s="37"/>
    </row>
    <row r="725" spans="1:36">
      <c r="A725" s="265">
        <v>44084</v>
      </c>
      <c r="B725" s="115" t="s">
        <v>156</v>
      </c>
      <c r="C725" s="331">
        <v>881688837</v>
      </c>
      <c r="D725" s="667" t="s">
        <v>10450</v>
      </c>
      <c r="E725" s="115" t="s">
        <v>139</v>
      </c>
      <c r="F725" s="115" t="s">
        <v>140</v>
      </c>
      <c r="G725" s="115"/>
      <c r="H725" s="265"/>
      <c r="I725" s="265">
        <v>44089</v>
      </c>
      <c r="J725" s="265">
        <v>44095</v>
      </c>
      <c r="K725" s="115" t="s">
        <v>10508</v>
      </c>
      <c r="L725" s="115"/>
      <c r="M725" s="37">
        <v>480</v>
      </c>
      <c r="N725" s="37"/>
      <c r="O725" s="727"/>
      <c r="P725" s="115"/>
      <c r="Q725" s="37"/>
      <c r="R725" s="37"/>
      <c r="S725" s="37"/>
      <c r="T725" s="37"/>
      <c r="U725" s="37"/>
      <c r="V725" s="37"/>
      <c r="W725" s="37"/>
      <c r="X725" s="37"/>
      <c r="Y725" s="37"/>
      <c r="Z725" s="37"/>
      <c r="AA725" s="37"/>
      <c r="AB725" s="37"/>
      <c r="AC725" s="37"/>
      <c r="AD725" s="37"/>
      <c r="AE725" s="37"/>
      <c r="AF725" s="37"/>
      <c r="AG725" s="37"/>
      <c r="AH725" s="37"/>
      <c r="AI725" s="37"/>
      <c r="AJ725" s="37"/>
    </row>
    <row r="726" spans="1:36">
      <c r="A726" s="265">
        <v>44085</v>
      </c>
      <c r="B726" s="115" t="s">
        <v>167</v>
      </c>
      <c r="C726" s="331">
        <v>880408111</v>
      </c>
      <c r="D726" s="37"/>
      <c r="E726" s="115" t="s">
        <v>152</v>
      </c>
      <c r="F726" s="115" t="s">
        <v>140</v>
      </c>
      <c r="G726" s="115" t="s">
        <v>148</v>
      </c>
      <c r="H726" s="265">
        <v>44089</v>
      </c>
      <c r="I726" s="265">
        <v>44089</v>
      </c>
      <c r="J726" s="265"/>
      <c r="K726" s="115" t="s">
        <v>148</v>
      </c>
      <c r="L726" s="115"/>
      <c r="M726" s="37">
        <v>490</v>
      </c>
      <c r="N726" s="37"/>
      <c r="O726" s="115"/>
      <c r="P726" s="37"/>
      <c r="Q726" s="37"/>
      <c r="R726" s="37"/>
      <c r="S726" s="37"/>
      <c r="T726" s="37"/>
      <c r="U726" s="37"/>
      <c r="V726" s="37"/>
      <c r="W726" s="37"/>
      <c r="X726" s="37"/>
      <c r="Y726" s="37"/>
      <c r="Z726" s="37"/>
      <c r="AA726" s="37"/>
      <c r="AB726" s="37"/>
      <c r="AC726" s="37"/>
      <c r="AD726" s="37"/>
      <c r="AE726" s="37"/>
      <c r="AF726" s="37"/>
      <c r="AG726" s="37"/>
      <c r="AH726" s="37"/>
      <c r="AI726" s="37"/>
      <c r="AJ726" s="37"/>
    </row>
    <row r="727" spans="1:36">
      <c r="A727" s="265">
        <v>44090</v>
      </c>
      <c r="B727" s="115" t="s">
        <v>175</v>
      </c>
      <c r="C727" s="331">
        <v>880724549</v>
      </c>
      <c r="D727" s="109"/>
      <c r="E727" s="115" t="s">
        <v>152</v>
      </c>
      <c r="F727" s="115" t="s">
        <v>140</v>
      </c>
      <c r="G727" s="115" t="s">
        <v>142</v>
      </c>
      <c r="H727" s="37"/>
      <c r="I727" s="265">
        <v>44090</v>
      </c>
      <c r="J727" s="265"/>
      <c r="K727" s="115" t="s">
        <v>142</v>
      </c>
      <c r="L727" s="115"/>
      <c r="M727" s="37">
        <v>490</v>
      </c>
      <c r="N727" s="37"/>
      <c r="O727" s="115"/>
      <c r="P727" s="37"/>
      <c r="Q727" s="37"/>
      <c r="R727" s="37"/>
      <c r="S727" s="37"/>
      <c r="T727" s="37"/>
      <c r="U727" s="37"/>
      <c r="V727" s="37"/>
      <c r="W727" s="37"/>
      <c r="X727" s="37"/>
      <c r="Y727" s="37"/>
      <c r="Z727" s="37"/>
      <c r="AA727" s="37"/>
      <c r="AB727" s="37"/>
      <c r="AC727" s="37"/>
      <c r="AD727" s="37"/>
      <c r="AE727" s="37"/>
      <c r="AF727" s="37"/>
      <c r="AG727" s="37"/>
      <c r="AH727" s="37"/>
      <c r="AI727" s="37"/>
      <c r="AJ727" s="37"/>
    </row>
    <row r="728" spans="1:36">
      <c r="A728" s="265">
        <v>44096</v>
      </c>
      <c r="B728" s="115" t="s">
        <v>175</v>
      </c>
      <c r="C728" s="331">
        <v>881966373</v>
      </c>
      <c r="D728" s="781"/>
      <c r="E728" s="115" t="s">
        <v>139</v>
      </c>
      <c r="F728" s="115" t="s">
        <v>140</v>
      </c>
      <c r="G728" s="115" t="s">
        <v>142</v>
      </c>
      <c r="H728" s="265"/>
      <c r="I728" s="265">
        <v>44096</v>
      </c>
      <c r="J728" s="265"/>
      <c r="K728" s="115" t="s">
        <v>142</v>
      </c>
      <c r="L728" s="115"/>
      <c r="M728" s="37">
        <v>493.02</v>
      </c>
      <c r="N728" s="37"/>
      <c r="O728" s="680" t="s">
        <v>10292</v>
      </c>
      <c r="P728" s="37"/>
      <c r="Q728" s="37"/>
      <c r="R728" s="37"/>
      <c r="S728" s="37"/>
      <c r="T728" s="37"/>
      <c r="U728" s="37"/>
      <c r="V728" s="37"/>
      <c r="W728" s="37"/>
      <c r="X728" s="37"/>
      <c r="Y728" s="37"/>
      <c r="Z728" s="37"/>
      <c r="AA728" s="37"/>
      <c r="AB728" s="37"/>
      <c r="AC728" s="37"/>
      <c r="AD728" s="37"/>
      <c r="AE728" s="37"/>
      <c r="AF728" s="37"/>
      <c r="AG728" s="37"/>
      <c r="AH728" s="37"/>
      <c r="AI728" s="37"/>
      <c r="AJ728" s="37"/>
    </row>
    <row r="729" spans="1:36">
      <c r="A729" s="505">
        <v>44079</v>
      </c>
      <c r="B729" s="115" t="s">
        <v>138</v>
      </c>
      <c r="C729" s="37">
        <v>882322320</v>
      </c>
      <c r="D729" s="37"/>
      <c r="E729" s="115" t="s">
        <v>139</v>
      </c>
      <c r="F729" s="115" t="s">
        <v>140</v>
      </c>
      <c r="G729" s="115" t="s">
        <v>10509</v>
      </c>
      <c r="H729" s="37"/>
      <c r="I729" s="265">
        <v>44104</v>
      </c>
      <c r="J729" s="265">
        <v>44113</v>
      </c>
      <c r="K729" s="115" t="s">
        <v>10509</v>
      </c>
      <c r="L729" s="115"/>
      <c r="M729" s="37">
        <v>494</v>
      </c>
      <c r="N729" s="37"/>
      <c r="O729" s="278" t="s">
        <v>10510</v>
      </c>
      <c r="P729" s="37"/>
      <c r="Q729" s="37"/>
      <c r="R729" s="37"/>
      <c r="S729" s="37"/>
      <c r="T729" s="37"/>
      <c r="U729" s="37"/>
      <c r="V729" s="37"/>
      <c r="W729" s="37"/>
      <c r="X729" s="37"/>
      <c r="Y729" s="37"/>
      <c r="Z729" s="37"/>
      <c r="AA729" s="37"/>
      <c r="AB729" s="37"/>
      <c r="AC729" s="37"/>
      <c r="AD729" s="37"/>
      <c r="AE729" s="37"/>
      <c r="AF729" s="37"/>
      <c r="AG729" s="37"/>
      <c r="AH729" s="37"/>
      <c r="AI729" s="37"/>
      <c r="AJ729" s="37"/>
    </row>
    <row r="730" spans="1:36">
      <c r="A730" s="265">
        <v>44078</v>
      </c>
      <c r="B730" s="115" t="s">
        <v>175</v>
      </c>
      <c r="C730" s="37">
        <v>880491010</v>
      </c>
      <c r="D730" s="37"/>
      <c r="E730" s="115" t="s">
        <v>152</v>
      </c>
      <c r="F730" s="115" t="s">
        <v>140</v>
      </c>
      <c r="G730" s="115" t="s">
        <v>142</v>
      </c>
      <c r="H730" s="37"/>
      <c r="I730" s="265">
        <v>44082</v>
      </c>
      <c r="J730" s="265"/>
      <c r="K730" s="115" t="s">
        <v>142</v>
      </c>
      <c r="L730" s="115" t="s">
        <v>250</v>
      </c>
      <c r="M730" s="37">
        <v>496</v>
      </c>
      <c r="N730" s="37"/>
      <c r="O730" s="115" t="s">
        <v>2242</v>
      </c>
      <c r="P730" s="37"/>
      <c r="Q730" s="37"/>
      <c r="R730" s="37"/>
      <c r="S730" s="37"/>
      <c r="T730" s="37"/>
      <c r="U730" s="37"/>
      <c r="V730" s="37"/>
      <c r="W730" s="37"/>
      <c r="X730" s="37"/>
      <c r="Y730" s="37"/>
      <c r="Z730" s="37"/>
      <c r="AA730" s="37"/>
      <c r="AB730" s="37"/>
      <c r="AC730" s="37"/>
      <c r="AD730" s="37"/>
      <c r="AE730" s="37"/>
      <c r="AF730" s="37"/>
      <c r="AG730" s="37"/>
      <c r="AH730" s="37"/>
      <c r="AI730" s="37"/>
      <c r="AJ730" s="37"/>
    </row>
    <row r="731" spans="1:36" ht="17">
      <c r="A731" s="265">
        <v>44089</v>
      </c>
      <c r="B731" s="115" t="s">
        <v>146</v>
      </c>
      <c r="C731" s="792">
        <v>881846591</v>
      </c>
      <c r="D731" s="109" t="s">
        <v>2898</v>
      </c>
      <c r="E731" s="115" t="s">
        <v>139</v>
      </c>
      <c r="F731" s="115" t="s">
        <v>100</v>
      </c>
      <c r="G731" s="115" t="s">
        <v>142</v>
      </c>
      <c r="H731" s="37"/>
      <c r="I731" s="265">
        <v>44103</v>
      </c>
      <c r="J731" s="265"/>
      <c r="K731" s="115" t="s">
        <v>142</v>
      </c>
      <c r="L731" s="115"/>
      <c r="M731" s="37">
        <v>502</v>
      </c>
      <c r="N731" s="37"/>
      <c r="O731" s="680" t="s">
        <v>10511</v>
      </c>
      <c r="P731" s="37"/>
      <c r="Q731" s="37"/>
      <c r="R731" s="37"/>
      <c r="S731" s="37"/>
      <c r="T731" s="37"/>
      <c r="U731" s="37"/>
      <c r="V731" s="37"/>
      <c r="W731" s="37"/>
      <c r="X731" s="37"/>
      <c r="Y731" s="37"/>
      <c r="Z731" s="37"/>
      <c r="AA731" s="37"/>
      <c r="AB731" s="37"/>
      <c r="AC731" s="37"/>
      <c r="AD731" s="37"/>
      <c r="AE731" s="37"/>
      <c r="AF731" s="37"/>
      <c r="AG731" s="37"/>
      <c r="AH731" s="37"/>
      <c r="AI731" s="37"/>
      <c r="AJ731" s="37"/>
    </row>
    <row r="732" spans="1:36">
      <c r="A732" s="265">
        <v>44078</v>
      </c>
      <c r="B732" s="115" t="s">
        <v>149</v>
      </c>
      <c r="C732" s="37">
        <v>880855808</v>
      </c>
      <c r="D732" s="109" t="s">
        <v>2269</v>
      </c>
      <c r="E732" s="115" t="s">
        <v>139</v>
      </c>
      <c r="F732" s="115" t="s">
        <v>140</v>
      </c>
      <c r="G732" s="115" t="s">
        <v>168</v>
      </c>
      <c r="H732" s="37"/>
      <c r="I732" s="265">
        <v>44078</v>
      </c>
      <c r="J732" s="265">
        <v>44116</v>
      </c>
      <c r="K732" s="115" t="s">
        <v>168</v>
      </c>
      <c r="L732" s="115" t="s">
        <v>250</v>
      </c>
      <c r="M732" s="37">
        <v>510</v>
      </c>
      <c r="N732" s="37"/>
      <c r="O732" s="115" t="s">
        <v>10380</v>
      </c>
      <c r="P732" s="37"/>
      <c r="Q732" s="37"/>
      <c r="R732" s="37"/>
      <c r="S732" s="37"/>
      <c r="T732" s="37"/>
      <c r="U732" s="37"/>
      <c r="V732" s="37"/>
      <c r="W732" s="37"/>
      <c r="X732" s="37"/>
      <c r="Y732" s="37"/>
      <c r="Z732" s="37"/>
      <c r="AA732" s="37"/>
      <c r="AB732" s="37"/>
      <c r="AC732" s="37"/>
      <c r="AD732" s="37"/>
      <c r="AE732" s="37"/>
      <c r="AF732" s="37"/>
      <c r="AG732" s="37"/>
      <c r="AH732" s="37"/>
      <c r="AI732" s="37"/>
      <c r="AJ732" s="37"/>
    </row>
    <row r="733" spans="1:36">
      <c r="A733" s="265">
        <v>44091</v>
      </c>
      <c r="B733" s="115" t="s">
        <v>227</v>
      </c>
      <c r="C733" s="331">
        <v>880651086</v>
      </c>
      <c r="D733" s="781" t="s">
        <v>10512</v>
      </c>
      <c r="E733" s="115" t="s">
        <v>152</v>
      </c>
      <c r="F733" s="115" t="s">
        <v>140</v>
      </c>
      <c r="G733" s="115" t="s">
        <v>142</v>
      </c>
      <c r="H733" s="265">
        <v>44091</v>
      </c>
      <c r="I733" s="265">
        <v>44091</v>
      </c>
      <c r="J733" s="265"/>
      <c r="K733" s="115" t="s">
        <v>142</v>
      </c>
      <c r="L733" s="115"/>
      <c r="M733" s="37">
        <v>528</v>
      </c>
      <c r="N733" s="37"/>
      <c r="O733" s="115" t="s">
        <v>10513</v>
      </c>
      <c r="P733" s="37"/>
      <c r="Q733" s="37"/>
      <c r="R733" s="37"/>
      <c r="S733" s="37"/>
      <c r="T733" s="37"/>
      <c r="U733" s="37"/>
      <c r="V733" s="37"/>
      <c r="W733" s="37"/>
      <c r="X733" s="37"/>
      <c r="Y733" s="37"/>
      <c r="Z733" s="37"/>
      <c r="AA733" s="37"/>
      <c r="AB733" s="37"/>
      <c r="AC733" s="37"/>
      <c r="AD733" s="37"/>
      <c r="AE733" s="37"/>
      <c r="AF733" s="37"/>
      <c r="AG733" s="37"/>
      <c r="AH733" s="37"/>
      <c r="AI733" s="37"/>
      <c r="AJ733" s="37"/>
    </row>
    <row r="734" spans="1:36">
      <c r="A734" s="265">
        <v>44088</v>
      </c>
      <c r="B734" s="115" t="s">
        <v>156</v>
      </c>
      <c r="C734" s="486">
        <v>880212060</v>
      </c>
      <c r="D734" s="667" t="s">
        <v>10514</v>
      </c>
      <c r="E734" s="115" t="s">
        <v>139</v>
      </c>
      <c r="F734" s="115" t="s">
        <v>140</v>
      </c>
      <c r="G734" s="115"/>
      <c r="H734" s="37"/>
      <c r="I734" s="265">
        <v>44088</v>
      </c>
      <c r="J734" s="265">
        <v>44095</v>
      </c>
      <c r="K734" s="115" t="s">
        <v>181</v>
      </c>
      <c r="L734" s="115"/>
      <c r="M734" s="37">
        <v>533.54999999999995</v>
      </c>
      <c r="N734" s="37"/>
      <c r="O734" s="115" t="s">
        <v>10515</v>
      </c>
      <c r="P734" s="37"/>
      <c r="Q734" s="37"/>
      <c r="R734" s="37"/>
      <c r="S734" s="37"/>
      <c r="T734" s="37"/>
      <c r="U734" s="37"/>
      <c r="V734" s="37"/>
      <c r="W734" s="37"/>
      <c r="X734" s="37"/>
      <c r="Y734" s="37"/>
      <c r="Z734" s="37"/>
      <c r="AA734" s="37"/>
      <c r="AB734" s="37"/>
      <c r="AC734" s="37"/>
      <c r="AD734" s="37"/>
      <c r="AE734" s="37"/>
      <c r="AF734" s="37"/>
      <c r="AG734" s="37"/>
      <c r="AH734" s="37"/>
      <c r="AI734" s="37"/>
      <c r="AJ734" s="37"/>
    </row>
    <row r="735" spans="1:36">
      <c r="A735" s="265">
        <v>44088</v>
      </c>
      <c r="B735" s="115" t="s">
        <v>157</v>
      </c>
      <c r="C735" s="331">
        <v>880047790</v>
      </c>
      <c r="D735" s="37">
        <v>2176701585</v>
      </c>
      <c r="E735" s="115" t="s">
        <v>139</v>
      </c>
      <c r="F735" s="115" t="s">
        <v>100</v>
      </c>
      <c r="G735" s="115"/>
      <c r="H735" s="37"/>
      <c r="I735" s="265">
        <v>44088</v>
      </c>
      <c r="J735" s="265"/>
      <c r="K735" s="115" t="s">
        <v>142</v>
      </c>
      <c r="L735" s="115"/>
      <c r="M735" s="37">
        <f>49.5+70+417</f>
        <v>536.5</v>
      </c>
      <c r="N735" s="37"/>
      <c r="O735" s="115"/>
      <c r="P735" s="37"/>
      <c r="Q735" s="37"/>
      <c r="R735" s="37"/>
      <c r="S735" s="37"/>
      <c r="T735" s="37"/>
      <c r="U735" s="37"/>
      <c r="V735" s="37"/>
      <c r="W735" s="37"/>
      <c r="X735" s="37"/>
      <c r="Y735" s="37"/>
      <c r="Z735" s="37"/>
      <c r="AA735" s="37"/>
      <c r="AB735" s="37"/>
      <c r="AC735" s="37"/>
      <c r="AD735" s="37"/>
      <c r="AE735" s="37"/>
      <c r="AF735" s="37"/>
      <c r="AG735" s="37"/>
      <c r="AH735" s="37"/>
      <c r="AI735" s="37"/>
      <c r="AJ735" s="37"/>
    </row>
    <row r="736" spans="1:36">
      <c r="A736" s="265">
        <v>44076</v>
      </c>
      <c r="B736" s="115" t="s">
        <v>146</v>
      </c>
      <c r="C736" s="37">
        <v>881790970</v>
      </c>
      <c r="D736" s="109" t="s">
        <v>3008</v>
      </c>
      <c r="E736" s="115" t="s">
        <v>139</v>
      </c>
      <c r="F736" s="115" t="s">
        <v>100</v>
      </c>
      <c r="G736" s="115" t="s">
        <v>142</v>
      </c>
      <c r="H736" s="265"/>
      <c r="I736" s="265">
        <v>44076</v>
      </c>
      <c r="J736" s="665">
        <v>44085</v>
      </c>
      <c r="K736" s="115" t="s">
        <v>10516</v>
      </c>
      <c r="L736" s="115" t="s">
        <v>708</v>
      </c>
      <c r="M736" s="37">
        <v>539</v>
      </c>
      <c r="N736" s="115"/>
      <c r="O736" s="115"/>
      <c r="P736" s="37"/>
      <c r="Q736" s="37"/>
      <c r="R736" s="37"/>
      <c r="S736" s="37"/>
      <c r="T736" s="37"/>
      <c r="U736" s="37"/>
      <c r="V736" s="37"/>
      <c r="W736" s="37"/>
      <c r="X736" s="37"/>
      <c r="Y736" s="37"/>
      <c r="Z736" s="37"/>
      <c r="AA736" s="37"/>
      <c r="AB736" s="37"/>
      <c r="AC736" s="37"/>
      <c r="AD736" s="37"/>
      <c r="AE736" s="37"/>
      <c r="AF736" s="37"/>
      <c r="AG736" s="37"/>
      <c r="AH736" s="37"/>
      <c r="AI736" s="37"/>
      <c r="AJ736" s="37"/>
    </row>
    <row r="737" spans="1:36">
      <c r="A737" s="265">
        <v>44071</v>
      </c>
      <c r="B737" s="115" t="s">
        <v>154</v>
      </c>
      <c r="C737" s="37">
        <v>880440157</v>
      </c>
      <c r="D737" s="115"/>
      <c r="E737" s="115" t="s">
        <v>139</v>
      </c>
      <c r="F737" s="115" t="s">
        <v>140</v>
      </c>
      <c r="G737" s="115" t="s">
        <v>181</v>
      </c>
      <c r="H737" s="37"/>
      <c r="I737" s="265">
        <v>44076</v>
      </c>
      <c r="J737" s="265">
        <v>44085</v>
      </c>
      <c r="K737" s="115" t="s">
        <v>181</v>
      </c>
      <c r="L737" s="115" t="s">
        <v>708</v>
      </c>
      <c r="M737" s="37">
        <v>540</v>
      </c>
      <c r="N737" s="115"/>
      <c r="O737" s="115" t="s">
        <v>2280</v>
      </c>
      <c r="P737" s="37"/>
      <c r="Q737" s="37"/>
      <c r="R737" s="37"/>
      <c r="S737" s="37"/>
      <c r="T737" s="37"/>
      <c r="U737" s="37"/>
      <c r="V737" s="37"/>
      <c r="W737" s="37"/>
      <c r="X737" s="37"/>
      <c r="Y737" s="37"/>
      <c r="Z737" s="37"/>
      <c r="AA737" s="37"/>
      <c r="AB737" s="37"/>
      <c r="AC737" s="37"/>
      <c r="AD737" s="37"/>
      <c r="AE737" s="37"/>
      <c r="AF737" s="37"/>
      <c r="AG737" s="37"/>
      <c r="AH737" s="37"/>
      <c r="AI737" s="37"/>
      <c r="AJ737" s="37"/>
    </row>
    <row r="738" spans="1:36">
      <c r="A738" s="265">
        <v>44091</v>
      </c>
      <c r="B738" s="115" t="s">
        <v>144</v>
      </c>
      <c r="C738" s="331">
        <v>882705521</v>
      </c>
      <c r="D738" s="781" t="s">
        <v>10517</v>
      </c>
      <c r="E738" s="115" t="s">
        <v>152</v>
      </c>
      <c r="F738" s="115" t="s">
        <v>140</v>
      </c>
      <c r="G738" s="115" t="s">
        <v>142</v>
      </c>
      <c r="H738" s="265"/>
      <c r="I738" s="265">
        <v>44091</v>
      </c>
      <c r="J738" s="265"/>
      <c r="K738" s="115" t="s">
        <v>7480</v>
      </c>
      <c r="L738" s="115"/>
      <c r="M738" s="37">
        <v>543</v>
      </c>
      <c r="N738" s="37"/>
      <c r="O738" s="115" t="s">
        <v>10518</v>
      </c>
      <c r="P738" s="37"/>
      <c r="Q738" s="37"/>
      <c r="R738" s="37"/>
      <c r="S738" s="37"/>
      <c r="T738" s="37"/>
      <c r="U738" s="37"/>
      <c r="V738" s="37"/>
      <c r="W738" s="37"/>
      <c r="X738" s="37"/>
      <c r="Y738" s="37"/>
      <c r="Z738" s="37"/>
      <c r="AA738" s="37"/>
      <c r="AB738" s="37"/>
      <c r="AC738" s="37"/>
      <c r="AD738" s="37"/>
      <c r="AE738" s="37"/>
      <c r="AF738" s="37"/>
      <c r="AG738" s="37"/>
      <c r="AH738" s="37"/>
      <c r="AI738" s="37"/>
      <c r="AJ738" s="37"/>
    </row>
    <row r="739" spans="1:36">
      <c r="A739" s="265">
        <v>44085</v>
      </c>
      <c r="B739" s="115" t="s">
        <v>154</v>
      </c>
      <c r="C739" s="331">
        <v>881672480</v>
      </c>
      <c r="D739" s="109" t="s">
        <v>4612</v>
      </c>
      <c r="E739" s="115" t="s">
        <v>152</v>
      </c>
      <c r="F739" s="115" t="s">
        <v>140</v>
      </c>
      <c r="G739" s="115"/>
      <c r="H739" s="37"/>
      <c r="I739" s="265">
        <v>44101</v>
      </c>
      <c r="J739" s="265"/>
      <c r="K739" s="115" t="s">
        <v>142</v>
      </c>
      <c r="L739" s="115"/>
      <c r="M739" s="37">
        <v>545</v>
      </c>
      <c r="N739" s="37"/>
      <c r="O739" s="115" t="s">
        <v>2237</v>
      </c>
      <c r="P739" s="37"/>
      <c r="Q739" s="37"/>
      <c r="R739" s="37"/>
      <c r="S739" s="37"/>
      <c r="T739" s="37"/>
      <c r="U739" s="37"/>
      <c r="V739" s="37"/>
      <c r="W739" s="37"/>
      <c r="X739" s="37"/>
      <c r="Y739" s="37"/>
      <c r="Z739" s="37"/>
      <c r="AA739" s="37"/>
      <c r="AB739" s="37"/>
      <c r="AC739" s="37"/>
      <c r="AD739" s="37"/>
      <c r="AE739" s="37"/>
      <c r="AF739" s="37"/>
      <c r="AG739" s="37"/>
      <c r="AH739" s="37"/>
      <c r="AI739" s="37"/>
      <c r="AJ739" s="37"/>
    </row>
    <row r="740" spans="1:36">
      <c r="A740" s="782">
        <v>44104</v>
      </c>
      <c r="B740" s="115" t="s">
        <v>175</v>
      </c>
      <c r="C740" s="331">
        <v>880491010</v>
      </c>
      <c r="D740" s="509"/>
      <c r="E740" s="115" t="s">
        <v>152</v>
      </c>
      <c r="F740" s="115" t="s">
        <v>140</v>
      </c>
      <c r="G740" s="115" t="s">
        <v>142</v>
      </c>
      <c r="H740" s="265">
        <v>44102</v>
      </c>
      <c r="I740" s="265">
        <v>44104</v>
      </c>
      <c r="J740" s="265"/>
      <c r="K740" s="115" t="s">
        <v>142</v>
      </c>
      <c r="L740" s="115"/>
      <c r="M740" s="521">
        <v>546</v>
      </c>
      <c r="N740" s="37"/>
      <c r="O740" s="680" t="s">
        <v>2270</v>
      </c>
      <c r="P740" s="37"/>
      <c r="Q740" s="37"/>
      <c r="R740" s="37"/>
      <c r="S740" s="37"/>
      <c r="T740" s="37"/>
      <c r="U740" s="37"/>
      <c r="V740" s="37"/>
      <c r="W740" s="37"/>
      <c r="X740" s="37"/>
      <c r="Y740" s="37"/>
      <c r="Z740" s="37"/>
      <c r="AA740" s="37"/>
      <c r="AB740" s="37"/>
      <c r="AC740" s="37"/>
      <c r="AD740" s="37"/>
      <c r="AE740" s="37"/>
      <c r="AF740" s="37"/>
      <c r="AG740" s="37"/>
      <c r="AH740" s="37"/>
      <c r="AI740" s="37"/>
      <c r="AJ740" s="37"/>
    </row>
    <row r="741" spans="1:36">
      <c r="A741" s="265">
        <v>44077</v>
      </c>
      <c r="B741" s="115" t="s">
        <v>154</v>
      </c>
      <c r="C741" s="37">
        <v>881139049</v>
      </c>
      <c r="D741" s="109" t="s">
        <v>2225</v>
      </c>
      <c r="E741" s="115" t="s">
        <v>152</v>
      </c>
      <c r="F741" s="115" t="s">
        <v>150</v>
      </c>
      <c r="G741" s="115" t="s">
        <v>142</v>
      </c>
      <c r="H741" s="37"/>
      <c r="I741" s="265">
        <v>44077</v>
      </c>
      <c r="J741" s="265">
        <v>44092</v>
      </c>
      <c r="K741" s="115" t="s">
        <v>142</v>
      </c>
      <c r="L741" s="688">
        <v>200500</v>
      </c>
      <c r="M741" s="37">
        <v>547.5</v>
      </c>
      <c r="N741" s="37"/>
      <c r="O741" s="115" t="s">
        <v>10519</v>
      </c>
      <c r="P741" s="37"/>
      <c r="Q741" s="265">
        <v>44075</v>
      </c>
      <c r="R741" s="37">
        <v>107</v>
      </c>
      <c r="S741" s="37"/>
      <c r="T741" s="37"/>
      <c r="U741" s="37"/>
      <c r="V741" s="37"/>
      <c r="W741" s="37"/>
      <c r="X741" s="37"/>
      <c r="Y741" s="37"/>
      <c r="Z741" s="37"/>
      <c r="AA741" s="37"/>
      <c r="AB741" s="37"/>
      <c r="AC741" s="37"/>
      <c r="AD741" s="37"/>
      <c r="AE741" s="37"/>
      <c r="AF741" s="37"/>
      <c r="AG741" s="37"/>
      <c r="AH741" s="37"/>
      <c r="AI741" s="37"/>
      <c r="AJ741" s="37"/>
    </row>
    <row r="742" spans="1:36">
      <c r="A742" s="265">
        <v>44090</v>
      </c>
      <c r="B742" s="115" t="s">
        <v>154</v>
      </c>
      <c r="C742" s="331">
        <v>881730106</v>
      </c>
      <c r="D742" s="109" t="s">
        <v>10520</v>
      </c>
      <c r="E742" s="115" t="s">
        <v>152</v>
      </c>
      <c r="F742" s="115" t="s">
        <v>140</v>
      </c>
      <c r="G742" s="115" t="s">
        <v>142</v>
      </c>
      <c r="H742" s="37"/>
      <c r="I742" s="265">
        <v>44090</v>
      </c>
      <c r="J742" s="265">
        <v>44104</v>
      </c>
      <c r="K742" s="115" t="s">
        <v>142</v>
      </c>
      <c r="L742" s="115"/>
      <c r="M742" s="37">
        <v>549</v>
      </c>
      <c r="N742" s="37"/>
      <c r="O742" s="115"/>
      <c r="P742" s="37"/>
      <c r="Q742" s="37"/>
      <c r="R742" s="37"/>
      <c r="S742" s="37"/>
      <c r="T742" s="37"/>
      <c r="U742" s="37"/>
      <c r="V742" s="37"/>
      <c r="W742" s="37"/>
      <c r="X742" s="37"/>
      <c r="Y742" s="37"/>
      <c r="Z742" s="37"/>
      <c r="AA742" s="37"/>
      <c r="AB742" s="37"/>
      <c r="AC742" s="37"/>
      <c r="AD742" s="37"/>
      <c r="AE742" s="37"/>
      <c r="AF742" s="37"/>
      <c r="AG742" s="37"/>
      <c r="AH742" s="37"/>
      <c r="AI742" s="37"/>
      <c r="AJ742" s="37"/>
    </row>
    <row r="743" spans="1:36">
      <c r="A743" s="265">
        <v>44095</v>
      </c>
      <c r="B743" s="115" t="s">
        <v>146</v>
      </c>
      <c r="C743" s="37">
        <v>881790970</v>
      </c>
      <c r="D743" s="109" t="s">
        <v>3008</v>
      </c>
      <c r="E743" s="115" t="s">
        <v>139</v>
      </c>
      <c r="F743" s="115" t="s">
        <v>100</v>
      </c>
      <c r="G743" s="115"/>
      <c r="H743" s="37"/>
      <c r="I743" s="265">
        <v>44095</v>
      </c>
      <c r="J743" s="37"/>
      <c r="K743" s="115" t="s">
        <v>163</v>
      </c>
      <c r="L743" s="115" t="s">
        <v>353</v>
      </c>
      <c r="M743" s="37">
        <v>570</v>
      </c>
      <c r="N743" s="37"/>
      <c r="O743" s="680" t="s">
        <v>10301</v>
      </c>
      <c r="P743" s="37"/>
      <c r="Q743" s="687"/>
      <c r="R743" s="37"/>
      <c r="S743" s="37"/>
      <c r="T743" s="37"/>
      <c r="U743" s="37"/>
      <c r="V743" s="37"/>
      <c r="W743" s="37"/>
      <c r="X743" s="37"/>
      <c r="Y743" s="37"/>
      <c r="Z743" s="37"/>
      <c r="AA743" s="37"/>
      <c r="AB743" s="37"/>
      <c r="AC743" s="37"/>
      <c r="AD743" s="37"/>
      <c r="AE743" s="37"/>
      <c r="AF743" s="37"/>
      <c r="AG743" s="37"/>
      <c r="AH743" s="37"/>
      <c r="AI743" s="37"/>
      <c r="AJ743" s="37"/>
    </row>
    <row r="744" spans="1:36">
      <c r="A744" s="265">
        <v>44098</v>
      </c>
      <c r="B744" s="115" t="s">
        <v>178</v>
      </c>
      <c r="C744" s="331">
        <v>881507992</v>
      </c>
      <c r="D744" s="527"/>
      <c r="E744" s="115" t="s">
        <v>139</v>
      </c>
      <c r="F744" s="115" t="s">
        <v>140</v>
      </c>
      <c r="G744" s="115" t="s">
        <v>368</v>
      </c>
      <c r="H744" s="265"/>
      <c r="I744" s="265">
        <v>44098</v>
      </c>
      <c r="J744" s="265"/>
      <c r="K744" s="115" t="s">
        <v>368</v>
      </c>
      <c r="L744" s="115"/>
      <c r="M744" s="37">
        <v>570</v>
      </c>
      <c r="N744" s="37"/>
      <c r="O744" s="680"/>
      <c r="P744" s="37"/>
      <c r="Q744" s="37"/>
      <c r="R744" s="37"/>
      <c r="S744" s="37"/>
      <c r="T744" s="37"/>
      <c r="U744" s="37"/>
      <c r="V744" s="37"/>
      <c r="W744" s="37"/>
      <c r="X744" s="37"/>
      <c r="Y744" s="37"/>
      <c r="Z744" s="37"/>
      <c r="AA744" s="37"/>
      <c r="AB744" s="37"/>
      <c r="AC744" s="37"/>
      <c r="AD744" s="37"/>
      <c r="AE744" s="37"/>
      <c r="AF744" s="37"/>
      <c r="AG744" s="37"/>
      <c r="AH744" s="37"/>
      <c r="AI744" s="37"/>
      <c r="AJ744" s="37"/>
    </row>
    <row r="745" spans="1:36">
      <c r="A745" s="265">
        <v>44077</v>
      </c>
      <c r="B745" s="115" t="s">
        <v>154</v>
      </c>
      <c r="C745" s="37">
        <v>880012601</v>
      </c>
      <c r="D745" s="109" t="s">
        <v>2244</v>
      </c>
      <c r="E745" s="115" t="s">
        <v>139</v>
      </c>
      <c r="F745" s="115" t="s">
        <v>140</v>
      </c>
      <c r="G745" s="37"/>
      <c r="H745" s="37"/>
      <c r="I745" s="265">
        <v>44078</v>
      </c>
      <c r="J745" s="265">
        <v>44092</v>
      </c>
      <c r="K745" s="115" t="s">
        <v>176</v>
      </c>
      <c r="L745" s="115" t="s">
        <v>485</v>
      </c>
      <c r="M745" s="37">
        <v>576.70000000000005</v>
      </c>
      <c r="N745" s="37"/>
      <c r="O745" s="37"/>
      <c r="P745" s="37"/>
      <c r="Q745" s="37"/>
      <c r="R745" s="37"/>
      <c r="S745" s="37"/>
      <c r="T745" s="37"/>
      <c r="U745" s="37"/>
      <c r="V745" s="37"/>
      <c r="W745" s="37"/>
      <c r="X745" s="37"/>
      <c r="Y745" s="37"/>
      <c r="Z745" s="37"/>
      <c r="AA745" s="37"/>
      <c r="AB745" s="37"/>
      <c r="AC745" s="37"/>
      <c r="AD745" s="37"/>
      <c r="AE745" s="37"/>
      <c r="AF745" s="37"/>
      <c r="AG745" s="37"/>
      <c r="AH745" s="37"/>
      <c r="AI745" s="37"/>
      <c r="AJ745" s="37"/>
    </row>
    <row r="746" spans="1:36">
      <c r="A746" s="265">
        <v>44091</v>
      </c>
      <c r="B746" s="115" t="s">
        <v>149</v>
      </c>
      <c r="C746" s="331">
        <v>880940325</v>
      </c>
      <c r="D746" s="781"/>
      <c r="E746" s="115" t="s">
        <v>152</v>
      </c>
      <c r="F746" s="115" t="s">
        <v>140</v>
      </c>
      <c r="G746" s="115" t="s">
        <v>686</v>
      </c>
      <c r="H746" s="265"/>
      <c r="I746" s="265">
        <v>44091</v>
      </c>
      <c r="J746" s="265"/>
      <c r="K746" s="115" t="s">
        <v>686</v>
      </c>
      <c r="L746" s="115"/>
      <c r="M746" s="37">
        <v>580</v>
      </c>
      <c r="N746" s="37"/>
      <c r="O746" s="115" t="s">
        <v>2257</v>
      </c>
      <c r="P746" s="37"/>
      <c r="Q746" s="37"/>
      <c r="R746" s="37"/>
      <c r="S746" s="37"/>
      <c r="T746" s="37"/>
      <c r="U746" s="37"/>
      <c r="V746" s="37"/>
      <c r="W746" s="37"/>
      <c r="X746" s="37"/>
      <c r="Y746" s="37"/>
      <c r="Z746" s="37"/>
      <c r="AA746" s="37"/>
      <c r="AB746" s="37"/>
      <c r="AC746" s="37"/>
      <c r="AD746" s="37"/>
      <c r="AE746" s="37"/>
      <c r="AF746" s="37"/>
      <c r="AG746" s="37"/>
      <c r="AH746" s="37"/>
      <c r="AI746" s="37"/>
      <c r="AJ746" s="37"/>
    </row>
    <row r="747" spans="1:36">
      <c r="A747" s="782">
        <v>44104</v>
      </c>
      <c r="B747" s="115" t="s">
        <v>227</v>
      </c>
      <c r="C747" s="331">
        <v>880209454</v>
      </c>
      <c r="D747" s="510" t="s">
        <v>10521</v>
      </c>
      <c r="E747" s="115" t="s">
        <v>139</v>
      </c>
      <c r="F747" s="115" t="s">
        <v>424</v>
      </c>
      <c r="G747" s="115" t="s">
        <v>142</v>
      </c>
      <c r="H747" s="265">
        <v>44104</v>
      </c>
      <c r="I747" s="265">
        <v>44104</v>
      </c>
      <c r="J747" s="265"/>
      <c r="K747" s="115" t="s">
        <v>142</v>
      </c>
      <c r="L747" s="115"/>
      <c r="M747" s="521">
        <v>581.44000000000005</v>
      </c>
      <c r="N747" s="37"/>
      <c r="O747" s="680" t="s">
        <v>10522</v>
      </c>
      <c r="P747" s="37"/>
      <c r="Q747" s="37"/>
      <c r="R747" s="37"/>
      <c r="S747" s="37"/>
      <c r="T747" s="37"/>
      <c r="U747" s="37"/>
      <c r="V747" s="37"/>
      <c r="W747" s="37"/>
      <c r="X747" s="37"/>
      <c r="Y747" s="37"/>
      <c r="Z747" s="37"/>
      <c r="AA747" s="37"/>
      <c r="AB747" s="37"/>
      <c r="AC747" s="37"/>
      <c r="AD747" s="37"/>
      <c r="AE747" s="37"/>
      <c r="AF747" s="37"/>
      <c r="AG747" s="37"/>
      <c r="AH747" s="37"/>
      <c r="AI747" s="37"/>
      <c r="AJ747" s="37"/>
    </row>
    <row r="748" spans="1:36">
      <c r="A748" s="265">
        <v>44091</v>
      </c>
      <c r="B748" s="115" t="s">
        <v>146</v>
      </c>
      <c r="C748" s="331">
        <v>880029873</v>
      </c>
      <c r="D748" s="781" t="s">
        <v>2972</v>
      </c>
      <c r="E748" s="115" t="s">
        <v>139</v>
      </c>
      <c r="F748" s="115" t="s">
        <v>147</v>
      </c>
      <c r="G748" s="115"/>
      <c r="H748" s="265"/>
      <c r="I748" s="265"/>
      <c r="J748" s="265"/>
      <c r="K748" s="115"/>
      <c r="L748" s="115"/>
      <c r="M748" s="37"/>
      <c r="N748" s="37"/>
      <c r="O748" s="115"/>
      <c r="P748" s="37"/>
      <c r="Q748" s="265">
        <v>44083</v>
      </c>
      <c r="R748" s="37">
        <v>5595</v>
      </c>
      <c r="S748" s="37"/>
      <c r="T748" s="37"/>
      <c r="U748" s="37"/>
      <c r="V748" s="37"/>
      <c r="W748" s="37"/>
      <c r="X748" s="37"/>
      <c r="Y748" s="37"/>
      <c r="Z748" s="37"/>
      <c r="AA748" s="37"/>
      <c r="AB748" s="37"/>
      <c r="AC748" s="37"/>
      <c r="AD748" s="37"/>
      <c r="AE748" s="37"/>
      <c r="AF748" s="37"/>
      <c r="AG748" s="37"/>
      <c r="AH748" s="37"/>
      <c r="AI748" s="37"/>
      <c r="AJ748" s="37"/>
    </row>
    <row r="749" spans="1:36">
      <c r="A749" s="265">
        <v>44085</v>
      </c>
      <c r="B749" s="115" t="s">
        <v>194</v>
      </c>
      <c r="C749" s="37">
        <v>882041254</v>
      </c>
      <c r="D749" s="109" t="s">
        <v>10523</v>
      </c>
      <c r="E749" s="115" t="s">
        <v>139</v>
      </c>
      <c r="F749" s="115" t="s">
        <v>140</v>
      </c>
      <c r="G749" s="665" t="s">
        <v>622</v>
      </c>
      <c r="H749" s="265">
        <v>44085</v>
      </c>
      <c r="I749" s="265">
        <v>44085</v>
      </c>
      <c r="J749" s="665">
        <v>44099</v>
      </c>
      <c r="K749" s="629" t="s">
        <v>181</v>
      </c>
      <c r="L749" s="37"/>
      <c r="M749" s="115">
        <v>597.17999999999995</v>
      </c>
      <c r="N749" s="84"/>
      <c r="O749" s="664" t="s">
        <v>2226</v>
      </c>
      <c r="P749" s="84"/>
      <c r="Q749" s="403">
        <v>44100</v>
      </c>
      <c r="R749" s="23">
        <v>999</v>
      </c>
      <c r="S749" s="262"/>
      <c r="T749" s="262"/>
      <c r="U749" s="37"/>
      <c r="V749" s="37"/>
      <c r="W749" s="37"/>
      <c r="X749" s="37"/>
      <c r="Y749" s="37"/>
      <c r="Z749" s="37"/>
      <c r="AA749" s="37"/>
      <c r="AB749" s="37"/>
      <c r="AC749" s="37"/>
      <c r="AD749" s="37"/>
      <c r="AE749" s="37"/>
      <c r="AF749" s="37"/>
      <c r="AG749" s="37"/>
      <c r="AH749" s="37"/>
      <c r="AI749" s="37"/>
      <c r="AJ749" s="37"/>
    </row>
    <row r="750" spans="1:36">
      <c r="A750" s="782">
        <v>44104</v>
      </c>
      <c r="B750" s="115" t="s">
        <v>178</v>
      </c>
      <c r="C750" s="331">
        <v>882802259</v>
      </c>
      <c r="D750" s="509"/>
      <c r="E750" s="115" t="s">
        <v>139</v>
      </c>
      <c r="F750" s="115" t="s">
        <v>140</v>
      </c>
      <c r="G750" s="115" t="s">
        <v>142</v>
      </c>
      <c r="H750" s="265"/>
      <c r="I750" s="782">
        <v>44104</v>
      </c>
      <c r="J750" s="265"/>
      <c r="K750" s="115" t="s">
        <v>142</v>
      </c>
      <c r="L750" s="115"/>
      <c r="M750" s="521">
        <v>598</v>
      </c>
      <c r="N750" s="37"/>
      <c r="O750" s="680"/>
      <c r="P750" s="37"/>
      <c r="Q750" s="37"/>
      <c r="R750" s="37"/>
      <c r="S750" s="37"/>
      <c r="T750" s="37"/>
      <c r="U750" s="37"/>
      <c r="V750" s="37"/>
      <c r="W750" s="37"/>
      <c r="X750" s="37"/>
      <c r="Y750" s="37"/>
      <c r="Z750" s="37"/>
      <c r="AA750" s="37"/>
      <c r="AB750" s="37"/>
      <c r="AC750" s="37"/>
      <c r="AD750" s="37"/>
      <c r="AE750" s="37"/>
      <c r="AF750" s="37"/>
      <c r="AG750" s="37"/>
      <c r="AH750" s="37"/>
      <c r="AI750" s="37"/>
      <c r="AJ750" s="37"/>
    </row>
    <row r="751" spans="1:36">
      <c r="A751" s="265">
        <v>44081</v>
      </c>
      <c r="B751" s="115" t="s">
        <v>175</v>
      </c>
      <c r="C751" s="37">
        <v>880532085</v>
      </c>
      <c r="D751" s="115"/>
      <c r="E751" s="115" t="s">
        <v>139</v>
      </c>
      <c r="F751" s="115" t="s">
        <v>100</v>
      </c>
      <c r="G751" s="115" t="s">
        <v>309</v>
      </c>
      <c r="H751" s="37"/>
      <c r="I751" s="265">
        <v>44083</v>
      </c>
      <c r="J751" s="265"/>
      <c r="K751" s="115" t="s">
        <v>309</v>
      </c>
      <c r="L751" s="115"/>
      <c r="M751" s="37">
        <v>598.20000000000005</v>
      </c>
      <c r="N751" s="115"/>
      <c r="O751" s="115" t="s">
        <v>10331</v>
      </c>
      <c r="P751" s="115"/>
      <c r="Q751" s="37"/>
      <c r="R751" s="37"/>
      <c r="S751" s="37"/>
      <c r="T751" s="37"/>
      <c r="U751" s="37"/>
      <c r="V751" s="37"/>
      <c r="W751" s="37"/>
      <c r="X751" s="37"/>
      <c r="Y751" s="37"/>
      <c r="Z751" s="37"/>
      <c r="AA751" s="37"/>
      <c r="AB751" s="37"/>
      <c r="AC751" s="37"/>
      <c r="AD751" s="37"/>
      <c r="AE751" s="37"/>
      <c r="AF751" s="37"/>
      <c r="AG751" s="37"/>
      <c r="AH751" s="37"/>
      <c r="AI751" s="37"/>
      <c r="AJ751" s="37"/>
    </row>
    <row r="752" spans="1:36">
      <c r="A752" s="265">
        <v>44091</v>
      </c>
      <c r="B752" s="115" t="s">
        <v>2235</v>
      </c>
      <c r="C752" s="331">
        <v>882227785</v>
      </c>
      <c r="D752" s="781"/>
      <c r="E752" s="115" t="s">
        <v>139</v>
      </c>
      <c r="F752" s="115" t="s">
        <v>140</v>
      </c>
      <c r="G752" s="115" t="s">
        <v>10524</v>
      </c>
      <c r="H752" s="265"/>
      <c r="I752" s="265"/>
      <c r="J752" s="265">
        <v>44093</v>
      </c>
      <c r="K752" s="115"/>
      <c r="L752" s="115"/>
      <c r="M752" s="37"/>
      <c r="N752" s="37"/>
      <c r="O752" s="115"/>
      <c r="P752" s="37"/>
      <c r="Q752" s="37"/>
      <c r="R752" s="37"/>
      <c r="S752" s="37"/>
      <c r="T752" s="37"/>
      <c r="U752" s="37"/>
      <c r="V752" s="37"/>
      <c r="W752" s="37"/>
      <c r="X752" s="37"/>
      <c r="Y752" s="37"/>
      <c r="Z752" s="37"/>
      <c r="AA752" s="37"/>
      <c r="AB752" s="37"/>
      <c r="AC752" s="37"/>
      <c r="AD752" s="37"/>
      <c r="AE752" s="37"/>
      <c r="AF752" s="37"/>
      <c r="AG752" s="37"/>
      <c r="AH752" s="37"/>
      <c r="AI752" s="37"/>
      <c r="AJ752" s="37"/>
    </row>
    <row r="753" spans="1:36">
      <c r="A753" s="265">
        <v>44091</v>
      </c>
      <c r="B753" s="115" t="s">
        <v>138</v>
      </c>
      <c r="C753" s="331">
        <v>881377755</v>
      </c>
      <c r="D753" s="781"/>
      <c r="E753" s="115" t="s">
        <v>345</v>
      </c>
      <c r="F753" s="115" t="s">
        <v>140</v>
      </c>
      <c r="G753" s="115" t="s">
        <v>10525</v>
      </c>
      <c r="H753" s="265"/>
      <c r="I753" s="265"/>
      <c r="J753" s="265">
        <v>44103</v>
      </c>
      <c r="K753" s="115"/>
      <c r="L753" s="115"/>
      <c r="M753" s="37"/>
      <c r="N753" s="37"/>
      <c r="O753" s="115" t="s">
        <v>10526</v>
      </c>
      <c r="P753" s="37"/>
      <c r="Q753" s="37"/>
      <c r="R753" s="37"/>
      <c r="S753" s="37"/>
      <c r="T753" s="37"/>
      <c r="U753" s="37"/>
      <c r="V753" s="37"/>
      <c r="W753" s="37"/>
      <c r="X753" s="37"/>
      <c r="Y753" s="37"/>
      <c r="Z753" s="37"/>
      <c r="AA753" s="37"/>
      <c r="AB753" s="37"/>
      <c r="AC753" s="37"/>
      <c r="AD753" s="37"/>
      <c r="AE753" s="37"/>
      <c r="AF753" s="37"/>
      <c r="AG753" s="37"/>
      <c r="AH753" s="37"/>
      <c r="AI753" s="37"/>
      <c r="AJ753" s="37"/>
    </row>
    <row r="754" spans="1:36">
      <c r="A754" s="265">
        <v>44091</v>
      </c>
      <c r="B754" s="115" t="s">
        <v>281</v>
      </c>
      <c r="C754" s="331">
        <v>881252894</v>
      </c>
      <c r="D754" s="781"/>
      <c r="E754" s="115" t="s">
        <v>152</v>
      </c>
      <c r="F754" s="115" t="s">
        <v>100</v>
      </c>
      <c r="G754" s="115"/>
      <c r="H754" s="265"/>
      <c r="I754" s="265"/>
      <c r="J754" s="265"/>
      <c r="K754" s="115"/>
      <c r="L754" s="115"/>
      <c r="M754" s="37"/>
      <c r="N754" s="37"/>
      <c r="O754" s="115"/>
      <c r="P754" s="37"/>
      <c r="Q754" s="37"/>
      <c r="R754" s="37"/>
      <c r="S754" s="37"/>
      <c r="T754" s="37"/>
      <c r="U754" s="37"/>
      <c r="V754" s="37"/>
      <c r="W754" s="37"/>
      <c r="X754" s="37"/>
      <c r="Y754" s="37"/>
      <c r="Z754" s="37"/>
      <c r="AA754" s="37"/>
      <c r="AB754" s="37"/>
      <c r="AC754" s="37"/>
      <c r="AD754" s="37"/>
      <c r="AE754" s="37"/>
      <c r="AF754" s="37"/>
      <c r="AG754" s="37"/>
      <c r="AH754" s="37"/>
      <c r="AI754" s="37"/>
      <c r="AJ754" s="37"/>
    </row>
    <row r="755" spans="1:36">
      <c r="A755" s="265">
        <v>44091</v>
      </c>
      <c r="B755" s="115" t="s">
        <v>144</v>
      </c>
      <c r="C755" s="331">
        <v>880623919</v>
      </c>
      <c r="D755" s="781"/>
      <c r="E755" s="115" t="s">
        <v>139</v>
      </c>
      <c r="F755" s="115" t="s">
        <v>140</v>
      </c>
      <c r="G755" s="115" t="s">
        <v>168</v>
      </c>
      <c r="H755" s="265"/>
      <c r="I755" s="265"/>
      <c r="J755" s="265"/>
      <c r="K755" s="115"/>
      <c r="L755" s="115" t="s">
        <v>10527</v>
      </c>
      <c r="M755" s="37"/>
      <c r="N755" s="37"/>
      <c r="O755" s="115" t="s">
        <v>10528</v>
      </c>
      <c r="P755" s="278" t="s">
        <v>10529</v>
      </c>
      <c r="Q755" s="37"/>
      <c r="R755" s="37"/>
      <c r="S755" s="37"/>
      <c r="T755" s="37"/>
      <c r="U755" s="37"/>
      <c r="V755" s="37"/>
      <c r="W755" s="37"/>
      <c r="X755" s="37"/>
      <c r="Y755" s="37"/>
      <c r="Z755" s="37"/>
      <c r="AA755" s="37"/>
      <c r="AB755" s="37"/>
      <c r="AC755" s="37"/>
      <c r="AD755" s="37"/>
      <c r="AE755" s="37"/>
      <c r="AF755" s="37"/>
      <c r="AG755" s="37"/>
      <c r="AH755" s="37"/>
      <c r="AI755" s="37"/>
      <c r="AJ755" s="37"/>
    </row>
    <row r="756" spans="1:36">
      <c r="A756" s="265">
        <v>44097</v>
      </c>
      <c r="B756" s="115" t="s">
        <v>194</v>
      </c>
      <c r="C756" s="331">
        <v>882361554</v>
      </c>
      <c r="D756" s="781" t="s">
        <v>10483</v>
      </c>
      <c r="E756" s="115" t="s">
        <v>152</v>
      </c>
      <c r="F756" s="115" t="s">
        <v>140</v>
      </c>
      <c r="G756" s="115" t="s">
        <v>142</v>
      </c>
      <c r="H756" s="265"/>
      <c r="I756" s="265">
        <v>44097</v>
      </c>
      <c r="J756" s="265">
        <v>44104</v>
      </c>
      <c r="K756" s="115" t="s">
        <v>142</v>
      </c>
      <c r="L756" s="115"/>
      <c r="M756" s="37">
        <v>598.5</v>
      </c>
      <c r="N756" s="37"/>
      <c r="O756" s="680" t="s">
        <v>2261</v>
      </c>
      <c r="P756" s="37"/>
      <c r="Q756" s="37"/>
      <c r="R756" s="37"/>
      <c r="S756" s="37"/>
      <c r="T756" s="37"/>
      <c r="U756" s="37"/>
      <c r="V756" s="37"/>
      <c r="W756" s="37"/>
      <c r="X756" s="37"/>
      <c r="Y756" s="37"/>
      <c r="Z756" s="37"/>
      <c r="AA756" s="37"/>
      <c r="AB756" s="37"/>
      <c r="AC756" s="37"/>
      <c r="AD756" s="37"/>
      <c r="AE756" s="37"/>
      <c r="AF756" s="37"/>
      <c r="AG756" s="37"/>
      <c r="AH756" s="37"/>
      <c r="AI756" s="37"/>
      <c r="AJ756" s="37"/>
    </row>
    <row r="757" spans="1:36">
      <c r="A757" s="666">
        <v>44079</v>
      </c>
      <c r="B757" s="115" t="s">
        <v>194</v>
      </c>
      <c r="C757" s="486">
        <v>881548220</v>
      </c>
      <c r="D757" s="667" t="s">
        <v>2874</v>
      </c>
      <c r="E757" s="115" t="s">
        <v>152</v>
      </c>
      <c r="F757" s="115" t="s">
        <v>140</v>
      </c>
      <c r="G757" s="115" t="s">
        <v>142</v>
      </c>
      <c r="H757" s="265">
        <v>44081</v>
      </c>
      <c r="I757" s="265">
        <v>44082</v>
      </c>
      <c r="J757" s="265">
        <v>44089</v>
      </c>
      <c r="K757" s="115" t="s">
        <v>181</v>
      </c>
      <c r="L757" s="115"/>
      <c r="M757" s="37">
        <v>600</v>
      </c>
      <c r="N757" s="37"/>
      <c r="O757" s="115" t="s">
        <v>10264</v>
      </c>
      <c r="P757" s="37"/>
      <c r="Q757" s="37"/>
      <c r="R757" s="37"/>
      <c r="S757" s="37"/>
      <c r="T757" s="37"/>
      <c r="U757" s="37"/>
      <c r="V757" s="37"/>
      <c r="W757" s="37"/>
      <c r="X757" s="37"/>
      <c r="Y757" s="37"/>
      <c r="Z757" s="37"/>
      <c r="AA757" s="37"/>
      <c r="AB757" s="37"/>
      <c r="AC757" s="37"/>
      <c r="AD757" s="37"/>
      <c r="AE757" s="37"/>
      <c r="AF757" s="37"/>
      <c r="AG757" s="37"/>
      <c r="AH757" s="37"/>
      <c r="AI757" s="37"/>
      <c r="AJ757" s="37"/>
    </row>
    <row r="758" spans="1:36">
      <c r="A758" s="265">
        <v>44091</v>
      </c>
      <c r="B758" s="115" t="s">
        <v>144</v>
      </c>
      <c r="C758" s="331">
        <v>881562585</v>
      </c>
      <c r="D758" s="781"/>
      <c r="E758" s="115" t="s">
        <v>139</v>
      </c>
      <c r="F758" s="115" t="s">
        <v>140</v>
      </c>
      <c r="G758" s="115"/>
      <c r="H758" s="265"/>
      <c r="I758" s="265"/>
      <c r="J758" s="265">
        <v>44104</v>
      </c>
      <c r="K758" s="115"/>
      <c r="L758" s="115"/>
      <c r="M758" s="37"/>
      <c r="N758" s="37"/>
      <c r="O758" s="115" t="s">
        <v>10530</v>
      </c>
      <c r="P758" s="37"/>
      <c r="Q758" s="37"/>
      <c r="R758" s="37"/>
      <c r="S758" s="37"/>
      <c r="T758" s="37"/>
      <c r="U758" s="37"/>
      <c r="V758" s="37"/>
      <c r="W758" s="37"/>
      <c r="X758" s="37"/>
      <c r="Y758" s="37"/>
      <c r="Z758" s="37"/>
      <c r="AA758" s="37"/>
      <c r="AB758" s="37"/>
      <c r="AC758" s="37"/>
      <c r="AD758" s="37"/>
      <c r="AE758" s="37"/>
      <c r="AF758" s="37"/>
      <c r="AG758" s="37"/>
      <c r="AH758" s="37"/>
      <c r="AI758" s="37"/>
      <c r="AJ758" s="37"/>
    </row>
    <row r="759" spans="1:36">
      <c r="A759" s="265">
        <v>44091</v>
      </c>
      <c r="B759" s="115" t="s">
        <v>146</v>
      </c>
      <c r="C759" s="331">
        <v>880007809</v>
      </c>
      <c r="D759" s="781" t="s">
        <v>10531</v>
      </c>
      <c r="E759" s="115" t="s">
        <v>139</v>
      </c>
      <c r="F759" s="115" t="s">
        <v>147</v>
      </c>
      <c r="G759" s="115"/>
      <c r="H759" s="265"/>
      <c r="I759" s="265"/>
      <c r="J759" s="265"/>
      <c r="K759" s="115"/>
      <c r="L759" s="115"/>
      <c r="M759" s="37"/>
      <c r="N759" s="37"/>
      <c r="O759" s="115"/>
      <c r="P759" s="37"/>
      <c r="Q759" s="37"/>
      <c r="R759" s="37"/>
      <c r="S759" s="37"/>
      <c r="T759" s="37"/>
      <c r="U759" s="37"/>
      <c r="V759" s="37"/>
      <c r="W759" s="37"/>
      <c r="X759" s="37"/>
      <c r="Y759" s="37"/>
      <c r="Z759" s="37"/>
      <c r="AA759" s="37"/>
      <c r="AB759" s="37"/>
      <c r="AC759" s="37"/>
      <c r="AD759" s="37"/>
      <c r="AE759" s="37"/>
      <c r="AF759" s="37"/>
      <c r="AG759" s="37"/>
      <c r="AH759" s="37"/>
      <c r="AI759" s="37"/>
      <c r="AJ759" s="37"/>
    </row>
    <row r="760" spans="1:36">
      <c r="A760" s="265">
        <v>44090</v>
      </c>
      <c r="B760" s="115" t="s">
        <v>149</v>
      </c>
      <c r="C760" s="331">
        <v>880017735</v>
      </c>
      <c r="D760" s="667" t="s">
        <v>10532</v>
      </c>
      <c r="E760" s="115" t="s">
        <v>139</v>
      </c>
      <c r="F760" s="115" t="s">
        <v>140</v>
      </c>
      <c r="G760" s="115" t="s">
        <v>190</v>
      </c>
      <c r="H760" s="37"/>
      <c r="I760" s="265">
        <v>44090</v>
      </c>
      <c r="J760" s="265"/>
      <c r="K760" s="115" t="s">
        <v>190</v>
      </c>
      <c r="L760" s="115"/>
      <c r="M760" s="37">
        <v>600</v>
      </c>
      <c r="N760" s="37"/>
      <c r="O760" s="115" t="s">
        <v>2257</v>
      </c>
      <c r="P760" s="37"/>
      <c r="Q760" s="37"/>
      <c r="R760" s="37"/>
      <c r="S760" s="37"/>
      <c r="T760" s="37"/>
      <c r="U760" s="37"/>
      <c r="V760" s="37"/>
      <c r="W760" s="37"/>
      <c r="X760" s="37"/>
      <c r="Y760" s="37"/>
      <c r="Z760" s="37"/>
      <c r="AA760" s="37"/>
      <c r="AB760" s="37"/>
      <c r="AC760" s="37"/>
      <c r="AD760" s="37"/>
      <c r="AE760" s="37"/>
      <c r="AF760" s="37"/>
      <c r="AG760" s="37"/>
      <c r="AH760" s="37"/>
      <c r="AI760" s="37"/>
      <c r="AJ760" s="37"/>
    </row>
    <row r="761" spans="1:36">
      <c r="A761" s="265">
        <v>44101</v>
      </c>
      <c r="B761" s="115" t="s">
        <v>146</v>
      </c>
      <c r="C761" s="331">
        <v>880039546</v>
      </c>
      <c r="D761" s="527" t="s">
        <v>10256</v>
      </c>
      <c r="E761" s="115" t="s">
        <v>139</v>
      </c>
      <c r="F761" s="115" t="s">
        <v>140</v>
      </c>
      <c r="G761" s="115" t="s">
        <v>10257</v>
      </c>
      <c r="H761" s="265"/>
      <c r="I761" s="265">
        <v>44101</v>
      </c>
      <c r="J761" s="265"/>
      <c r="K761" s="115" t="s">
        <v>10257</v>
      </c>
      <c r="L761" s="115"/>
      <c r="M761" s="37">
        <v>600</v>
      </c>
      <c r="N761" s="37"/>
      <c r="O761" s="680" t="s">
        <v>10312</v>
      </c>
      <c r="P761" s="37"/>
      <c r="Q761" s="37"/>
      <c r="R761" s="37"/>
      <c r="S761" s="37"/>
      <c r="T761" s="37"/>
      <c r="U761" s="37"/>
      <c r="V761" s="37"/>
      <c r="W761" s="37"/>
      <c r="X761" s="37"/>
      <c r="Y761" s="37"/>
      <c r="Z761" s="37"/>
      <c r="AA761" s="37"/>
      <c r="AB761" s="37"/>
      <c r="AC761" s="37"/>
      <c r="AD761" s="37"/>
      <c r="AE761" s="37"/>
      <c r="AF761" s="37"/>
      <c r="AG761" s="37"/>
      <c r="AH761" s="37"/>
      <c r="AI761" s="37"/>
      <c r="AJ761" s="37"/>
    </row>
    <row r="762" spans="1:36">
      <c r="A762" s="265">
        <v>44088</v>
      </c>
      <c r="B762" s="115" t="s">
        <v>227</v>
      </c>
      <c r="C762" s="331">
        <v>880639504</v>
      </c>
      <c r="D762" s="109" t="s">
        <v>2250</v>
      </c>
      <c r="E762" s="115" t="s">
        <v>152</v>
      </c>
      <c r="F762" s="115" t="s">
        <v>140</v>
      </c>
      <c r="G762" s="115" t="s">
        <v>10533</v>
      </c>
      <c r="H762" s="265">
        <v>44088</v>
      </c>
      <c r="I762" s="265">
        <v>44088</v>
      </c>
      <c r="J762" s="265"/>
      <c r="K762" s="115" t="s">
        <v>10534</v>
      </c>
      <c r="L762" s="115"/>
      <c r="M762" s="37">
        <v>600</v>
      </c>
      <c r="N762" s="37"/>
      <c r="O762" s="115" t="s">
        <v>10535</v>
      </c>
      <c r="P762" s="37"/>
      <c r="Q762" s="37"/>
      <c r="R762" s="37"/>
      <c r="S762" s="37"/>
      <c r="T762" s="37"/>
      <c r="U762" s="37"/>
      <c r="V762" s="37"/>
      <c r="W762" s="37"/>
      <c r="X762" s="37"/>
      <c r="Y762" s="37"/>
      <c r="Z762" s="37"/>
      <c r="AA762" s="37"/>
      <c r="AB762" s="37"/>
      <c r="AC762" s="37"/>
      <c r="AD762" s="37"/>
      <c r="AE762" s="37"/>
      <c r="AF762" s="37"/>
      <c r="AG762" s="37"/>
      <c r="AH762" s="37"/>
      <c r="AI762" s="37"/>
      <c r="AJ762" s="37"/>
    </row>
    <row r="763" spans="1:36">
      <c r="A763" s="265">
        <v>44089</v>
      </c>
      <c r="B763" s="115" t="s">
        <v>194</v>
      </c>
      <c r="C763" s="37">
        <v>882034715</v>
      </c>
      <c r="D763" s="109" t="s">
        <v>10536</v>
      </c>
      <c r="E763" s="115" t="s">
        <v>152</v>
      </c>
      <c r="F763" s="115" t="s">
        <v>140</v>
      </c>
      <c r="G763" s="115" t="s">
        <v>142</v>
      </c>
      <c r="H763" s="265">
        <v>44078</v>
      </c>
      <c r="I763" s="265">
        <v>44089</v>
      </c>
      <c r="J763" s="265">
        <v>44093</v>
      </c>
      <c r="K763" s="115" t="s">
        <v>10537</v>
      </c>
      <c r="L763" s="115"/>
      <c r="M763" s="37">
        <v>600</v>
      </c>
      <c r="N763" s="37"/>
      <c r="O763" s="115" t="s">
        <v>10467</v>
      </c>
      <c r="P763" s="37"/>
      <c r="Q763" s="115"/>
      <c r="R763" s="37"/>
      <c r="S763" s="37"/>
      <c r="T763" s="37"/>
      <c r="U763" s="37"/>
      <c r="V763" s="37"/>
      <c r="W763" s="37"/>
      <c r="X763" s="37"/>
      <c r="Y763" s="37"/>
      <c r="Z763" s="37"/>
      <c r="AA763" s="37"/>
      <c r="AB763" s="37"/>
      <c r="AC763" s="37"/>
      <c r="AD763" s="37"/>
      <c r="AE763" s="37"/>
      <c r="AF763" s="37"/>
      <c r="AG763" s="37"/>
      <c r="AH763" s="37"/>
      <c r="AI763" s="37"/>
      <c r="AJ763" s="37"/>
    </row>
    <row r="764" spans="1:36">
      <c r="A764" s="265">
        <v>44092</v>
      </c>
      <c r="B764" s="115" t="s">
        <v>144</v>
      </c>
      <c r="C764" s="331">
        <v>881747547</v>
      </c>
      <c r="D764" s="781" t="s">
        <v>2959</v>
      </c>
      <c r="E764" s="115" t="s">
        <v>139</v>
      </c>
      <c r="F764" s="115" t="s">
        <v>147</v>
      </c>
      <c r="G764" s="115" t="s">
        <v>142</v>
      </c>
      <c r="H764" s="265"/>
      <c r="I764" s="265"/>
      <c r="J764" s="265"/>
      <c r="K764" s="115"/>
      <c r="L764" s="115"/>
      <c r="M764" s="37"/>
      <c r="N764" s="37"/>
      <c r="O764" s="115"/>
      <c r="P764" s="37"/>
      <c r="Q764" s="265">
        <v>44091</v>
      </c>
      <c r="R764" s="37">
        <v>1044</v>
      </c>
      <c r="S764" s="37"/>
      <c r="T764" s="37"/>
      <c r="U764" s="37"/>
      <c r="V764" s="37"/>
      <c r="W764" s="37"/>
      <c r="X764" s="37"/>
      <c r="Y764" s="37"/>
      <c r="Z764" s="37"/>
      <c r="AA764" s="37"/>
      <c r="AB764" s="37"/>
      <c r="AC764" s="37"/>
      <c r="AD764" s="37"/>
      <c r="AE764" s="37"/>
      <c r="AF764" s="37"/>
      <c r="AG764" s="37"/>
      <c r="AH764" s="37"/>
      <c r="AI764" s="37"/>
      <c r="AJ764" s="37"/>
    </row>
    <row r="765" spans="1:36">
      <c r="A765" s="265">
        <v>44078</v>
      </c>
      <c r="B765" s="115" t="s">
        <v>154</v>
      </c>
      <c r="C765" s="37">
        <v>880434781</v>
      </c>
      <c r="D765" s="37">
        <v>7504522</v>
      </c>
      <c r="E765" s="115" t="s">
        <v>152</v>
      </c>
      <c r="F765" s="115" t="s">
        <v>150</v>
      </c>
      <c r="G765" s="115" t="s">
        <v>148</v>
      </c>
      <c r="H765" s="37"/>
      <c r="I765" s="265">
        <v>44092</v>
      </c>
      <c r="J765" s="265">
        <v>44092</v>
      </c>
      <c r="K765" s="278" t="s">
        <v>148</v>
      </c>
      <c r="L765" s="115"/>
      <c r="M765" s="37">
        <v>607.16</v>
      </c>
      <c r="N765" s="37"/>
      <c r="O765" s="115" t="s">
        <v>2322</v>
      </c>
      <c r="P765" s="37"/>
      <c r="Q765" s="37"/>
      <c r="R765" s="37"/>
      <c r="S765" s="37"/>
      <c r="T765" s="37"/>
      <c r="U765" s="37"/>
      <c r="V765" s="37"/>
      <c r="W765" s="37"/>
      <c r="X765" s="37"/>
      <c r="Y765" s="37"/>
      <c r="Z765" s="37"/>
      <c r="AA765" s="37"/>
      <c r="AB765" s="37"/>
      <c r="AC765" s="37"/>
      <c r="AD765" s="37"/>
      <c r="AE765" s="37"/>
      <c r="AF765" s="37"/>
      <c r="AG765" s="37"/>
      <c r="AH765" s="37"/>
      <c r="AI765" s="37"/>
      <c r="AJ765" s="37"/>
    </row>
    <row r="766" spans="1:36">
      <c r="A766" s="265">
        <v>44081</v>
      </c>
      <c r="B766" s="115" t="s">
        <v>175</v>
      </c>
      <c r="C766" s="37">
        <v>880036170</v>
      </c>
      <c r="D766" s="37"/>
      <c r="E766" s="115" t="s">
        <v>139</v>
      </c>
      <c r="F766" s="115" t="s">
        <v>100</v>
      </c>
      <c r="G766" s="115" t="s">
        <v>142</v>
      </c>
      <c r="H766" s="265">
        <v>44097</v>
      </c>
      <c r="I766" s="265">
        <v>44099</v>
      </c>
      <c r="J766" s="265"/>
      <c r="K766" s="115" t="s">
        <v>142</v>
      </c>
      <c r="L766" s="115"/>
      <c r="M766" s="37">
        <v>611.74</v>
      </c>
      <c r="N766" s="37"/>
      <c r="O766" s="115"/>
      <c r="P766" s="37"/>
      <c r="Q766" s="37"/>
      <c r="R766" s="37"/>
      <c r="S766" s="37"/>
      <c r="T766" s="37"/>
      <c r="U766" s="37"/>
      <c r="V766" s="37"/>
      <c r="W766" s="37"/>
      <c r="X766" s="37"/>
      <c r="Y766" s="37"/>
      <c r="Z766" s="37"/>
      <c r="AA766" s="37"/>
      <c r="AB766" s="37"/>
      <c r="AC766" s="37"/>
      <c r="AD766" s="37"/>
      <c r="AE766" s="37"/>
      <c r="AF766" s="37"/>
      <c r="AG766" s="37"/>
      <c r="AH766" s="37"/>
      <c r="AI766" s="37"/>
      <c r="AJ766" s="37"/>
    </row>
    <row r="767" spans="1:36">
      <c r="A767" s="265">
        <v>44098</v>
      </c>
      <c r="B767" s="115" t="s">
        <v>227</v>
      </c>
      <c r="C767" s="331">
        <v>880694144</v>
      </c>
      <c r="D767" s="517" t="s">
        <v>4641</v>
      </c>
      <c r="E767" s="115" t="s">
        <v>139</v>
      </c>
      <c r="F767" s="115" t="s">
        <v>140</v>
      </c>
      <c r="G767" s="115" t="s">
        <v>199</v>
      </c>
      <c r="H767" s="265">
        <v>44096</v>
      </c>
      <c r="I767" s="265">
        <v>44098</v>
      </c>
      <c r="J767" s="265"/>
      <c r="K767" s="115" t="s">
        <v>199</v>
      </c>
      <c r="L767" s="115"/>
      <c r="M767" s="37">
        <v>616.65</v>
      </c>
      <c r="N767" s="37"/>
      <c r="O767" s="680" t="s">
        <v>10538</v>
      </c>
      <c r="P767" s="37"/>
      <c r="Q767" s="37"/>
      <c r="R767" s="37"/>
      <c r="S767" s="37"/>
      <c r="T767" s="37"/>
      <c r="U767" s="37"/>
      <c r="V767" s="37"/>
      <c r="W767" s="37"/>
      <c r="X767" s="37"/>
      <c r="Y767" s="37"/>
      <c r="Z767" s="37"/>
      <c r="AA767" s="37"/>
      <c r="AB767" s="37"/>
      <c r="AC767" s="37"/>
      <c r="AD767" s="37"/>
      <c r="AE767" s="37"/>
      <c r="AF767" s="37"/>
      <c r="AG767" s="37"/>
      <c r="AH767" s="37"/>
      <c r="AI767" s="37"/>
      <c r="AJ767" s="37"/>
    </row>
    <row r="768" spans="1:36">
      <c r="A768" s="265">
        <v>44092</v>
      </c>
      <c r="B768" s="115" t="s">
        <v>156</v>
      </c>
      <c r="C768" s="331">
        <v>880188849</v>
      </c>
      <c r="D768" s="781"/>
      <c r="E768" s="115" t="s">
        <v>139</v>
      </c>
      <c r="F768" s="115" t="s">
        <v>140</v>
      </c>
      <c r="G768" s="115"/>
      <c r="H768" s="265"/>
      <c r="I768" s="265"/>
      <c r="J768" s="265">
        <v>44104</v>
      </c>
      <c r="K768" s="115" t="s">
        <v>181</v>
      </c>
      <c r="L768" s="115"/>
      <c r="M768" s="37"/>
      <c r="N768" s="37"/>
      <c r="O768" s="115"/>
      <c r="P768" s="37"/>
      <c r="Q768" s="37"/>
      <c r="R768" s="37"/>
      <c r="S768" s="37"/>
      <c r="T768" s="37"/>
      <c r="U768" s="37"/>
      <c r="V768" s="37"/>
      <c r="W768" s="37"/>
      <c r="X768" s="37"/>
      <c r="Y768" s="37"/>
      <c r="Z768" s="37"/>
      <c r="AA768" s="37"/>
      <c r="AB768" s="37"/>
      <c r="AC768" s="37"/>
      <c r="AD768" s="37"/>
      <c r="AE768" s="37"/>
      <c r="AF768" s="37"/>
      <c r="AG768" s="37"/>
      <c r="AH768" s="37"/>
      <c r="AI768" s="37"/>
      <c r="AJ768" s="37"/>
    </row>
    <row r="769" spans="1:36">
      <c r="A769" s="265">
        <v>44092</v>
      </c>
      <c r="B769" s="115" t="s">
        <v>138</v>
      </c>
      <c r="C769" s="331">
        <v>881577372</v>
      </c>
      <c r="D769" s="781"/>
      <c r="E769" s="115" t="s">
        <v>139</v>
      </c>
      <c r="F769" s="115" t="s">
        <v>140</v>
      </c>
      <c r="G769" s="115" t="s">
        <v>200</v>
      </c>
      <c r="H769" s="265"/>
      <c r="I769" s="265"/>
      <c r="J769" s="265">
        <v>44092</v>
      </c>
      <c r="K769" s="115"/>
      <c r="L769" s="115"/>
      <c r="M769" s="37"/>
      <c r="N769" s="37"/>
      <c r="O769" s="115"/>
      <c r="P769" s="37"/>
      <c r="Q769" s="37"/>
      <c r="R769" s="37"/>
      <c r="S769" s="37"/>
      <c r="T769" s="37"/>
      <c r="U769" s="37"/>
      <c r="V769" s="37"/>
      <c r="W769" s="37"/>
      <c r="X769" s="37"/>
      <c r="Y769" s="37"/>
      <c r="Z769" s="37"/>
      <c r="AA769" s="37"/>
      <c r="AB769" s="37"/>
      <c r="AC769" s="37"/>
      <c r="AD769" s="37"/>
      <c r="AE769" s="37"/>
      <c r="AF769" s="37"/>
      <c r="AG769" s="37"/>
      <c r="AH769" s="37"/>
      <c r="AI769" s="37"/>
      <c r="AJ769" s="37"/>
    </row>
    <row r="770" spans="1:36">
      <c r="A770" s="265">
        <v>44092</v>
      </c>
      <c r="B770" s="115" t="s">
        <v>156</v>
      </c>
      <c r="C770" s="331">
        <v>881012916</v>
      </c>
      <c r="D770" s="781"/>
      <c r="E770" s="115" t="s">
        <v>139</v>
      </c>
      <c r="F770" s="115" t="s">
        <v>140</v>
      </c>
      <c r="G770" s="115"/>
      <c r="H770" s="265"/>
      <c r="I770" s="265"/>
      <c r="J770" s="265">
        <v>44104</v>
      </c>
      <c r="K770" s="115"/>
      <c r="L770" s="115"/>
      <c r="M770" s="37"/>
      <c r="N770" s="37"/>
      <c r="O770" s="115" t="s">
        <v>10539</v>
      </c>
      <c r="P770" s="37"/>
      <c r="Q770" s="37"/>
      <c r="R770" s="37"/>
      <c r="S770" s="37"/>
      <c r="T770" s="37"/>
      <c r="U770" s="37"/>
      <c r="V770" s="37"/>
      <c r="W770" s="37"/>
      <c r="X770" s="37"/>
      <c r="Y770" s="37"/>
      <c r="Z770" s="37"/>
      <c r="AA770" s="37"/>
      <c r="AB770" s="37"/>
      <c r="AC770" s="37"/>
      <c r="AD770" s="37"/>
      <c r="AE770" s="37"/>
      <c r="AF770" s="37"/>
      <c r="AG770" s="37"/>
      <c r="AH770" s="37"/>
      <c r="AI770" s="37"/>
      <c r="AJ770" s="37"/>
    </row>
    <row r="771" spans="1:36">
      <c r="A771" s="265">
        <v>44092</v>
      </c>
      <c r="B771" s="115" t="s">
        <v>144</v>
      </c>
      <c r="C771" s="331">
        <v>880032180</v>
      </c>
      <c r="D771" s="781"/>
      <c r="E771" s="115" t="s">
        <v>139</v>
      </c>
      <c r="F771" s="115" t="s">
        <v>140</v>
      </c>
      <c r="G771" s="115" t="s">
        <v>168</v>
      </c>
      <c r="H771" s="265">
        <v>44092</v>
      </c>
      <c r="I771" s="265"/>
      <c r="J771" s="265">
        <v>44104</v>
      </c>
      <c r="K771" s="115"/>
      <c r="L771" s="115" t="s">
        <v>10540</v>
      </c>
      <c r="M771" s="37"/>
      <c r="N771" s="37"/>
      <c r="O771" s="115" t="s">
        <v>10541</v>
      </c>
      <c r="P771" s="278" t="s">
        <v>357</v>
      </c>
      <c r="Q771" s="37"/>
      <c r="R771" s="37"/>
      <c r="S771" s="37"/>
      <c r="T771" s="37"/>
      <c r="U771" s="37"/>
      <c r="V771" s="37"/>
      <c r="W771" s="37"/>
      <c r="X771" s="37"/>
      <c r="Y771" s="37"/>
      <c r="Z771" s="37"/>
      <c r="AA771" s="37"/>
      <c r="AB771" s="37"/>
      <c r="AC771" s="37"/>
      <c r="AD771" s="37"/>
      <c r="AE771" s="37"/>
      <c r="AF771" s="37"/>
      <c r="AG771" s="37"/>
      <c r="AH771" s="37"/>
      <c r="AI771" s="37"/>
      <c r="AJ771" s="37"/>
    </row>
    <row r="772" spans="1:36">
      <c r="A772" s="265">
        <v>44092</v>
      </c>
      <c r="B772" s="115" t="s">
        <v>144</v>
      </c>
      <c r="C772" s="331">
        <v>882237374</v>
      </c>
      <c r="D772" s="781"/>
      <c r="E772" s="115" t="s">
        <v>139</v>
      </c>
      <c r="F772" s="115" t="s">
        <v>140</v>
      </c>
      <c r="G772" s="115" t="s">
        <v>168</v>
      </c>
      <c r="H772" s="265">
        <v>44092</v>
      </c>
      <c r="I772" s="265"/>
      <c r="J772" s="265">
        <v>44104</v>
      </c>
      <c r="K772" s="115"/>
      <c r="L772" s="115" t="s">
        <v>10542</v>
      </c>
      <c r="M772" s="37"/>
      <c r="N772" s="37"/>
      <c r="O772" s="115" t="s">
        <v>10543</v>
      </c>
      <c r="P772" s="278" t="s">
        <v>357</v>
      </c>
      <c r="Q772" s="37"/>
      <c r="R772" s="37"/>
      <c r="S772" s="37"/>
      <c r="T772" s="37"/>
      <c r="U772" s="37"/>
      <c r="V772" s="37"/>
      <c r="W772" s="37"/>
      <c r="X772" s="37"/>
      <c r="Y772" s="37"/>
      <c r="Z772" s="37"/>
      <c r="AA772" s="37"/>
      <c r="AB772" s="37"/>
      <c r="AC772" s="37"/>
      <c r="AD772" s="37"/>
      <c r="AE772" s="37"/>
      <c r="AF772" s="37"/>
      <c r="AG772" s="37"/>
      <c r="AH772" s="37"/>
      <c r="AI772" s="37"/>
      <c r="AJ772" s="37"/>
    </row>
    <row r="773" spans="1:36">
      <c r="A773" s="265">
        <v>44092</v>
      </c>
      <c r="B773" s="115" t="s">
        <v>227</v>
      </c>
      <c r="C773" s="331">
        <v>880675433</v>
      </c>
      <c r="D773" s="781"/>
      <c r="E773" s="115" t="s">
        <v>152</v>
      </c>
      <c r="F773" s="115" t="s">
        <v>140</v>
      </c>
      <c r="G773" s="115" t="s">
        <v>142</v>
      </c>
      <c r="H773" s="505" t="s">
        <v>10544</v>
      </c>
      <c r="I773" s="265"/>
      <c r="J773" s="265"/>
      <c r="K773" s="115"/>
      <c r="L773" s="115"/>
      <c r="M773" s="37"/>
      <c r="N773" s="37"/>
      <c r="O773" s="115" t="s">
        <v>10545</v>
      </c>
      <c r="P773" s="37"/>
      <c r="Q773" s="37"/>
      <c r="R773" s="37"/>
      <c r="S773" s="37"/>
      <c r="T773" s="37"/>
      <c r="U773" s="37"/>
      <c r="V773" s="37"/>
      <c r="W773" s="37"/>
      <c r="X773" s="37"/>
      <c r="Y773" s="37"/>
      <c r="Z773" s="37"/>
      <c r="AA773" s="37"/>
      <c r="AB773" s="37"/>
      <c r="AC773" s="37"/>
      <c r="AD773" s="37"/>
      <c r="AE773" s="37"/>
      <c r="AF773" s="37"/>
      <c r="AG773" s="37"/>
      <c r="AH773" s="37"/>
      <c r="AI773" s="37"/>
      <c r="AJ773" s="37"/>
    </row>
    <row r="774" spans="1:36">
      <c r="A774" s="265">
        <v>44083</v>
      </c>
      <c r="B774" s="115" t="s">
        <v>227</v>
      </c>
      <c r="C774" s="37">
        <v>880030578</v>
      </c>
      <c r="D774" s="115">
        <v>100007835152</v>
      </c>
      <c r="E774" s="115" t="s">
        <v>139</v>
      </c>
      <c r="F774" s="115" t="s">
        <v>140</v>
      </c>
      <c r="G774" s="115" t="s">
        <v>2263</v>
      </c>
      <c r="H774" s="265">
        <v>44075</v>
      </c>
      <c r="I774" s="265">
        <v>44083</v>
      </c>
      <c r="J774" s="265"/>
      <c r="K774" s="115" t="s">
        <v>2263</v>
      </c>
      <c r="L774" s="115"/>
      <c r="M774" s="37">
        <v>625</v>
      </c>
      <c r="N774" s="115"/>
      <c r="O774" s="115" t="s">
        <v>10271</v>
      </c>
      <c r="P774" s="115"/>
      <c r="Q774" s="265">
        <v>44083</v>
      </c>
      <c r="R774" s="37">
        <v>8</v>
      </c>
      <c r="S774" s="37"/>
      <c r="T774" s="37"/>
      <c r="U774" s="37"/>
      <c r="V774" s="37"/>
      <c r="W774" s="37"/>
      <c r="X774" s="37"/>
      <c r="Y774" s="37"/>
      <c r="Z774" s="37"/>
      <c r="AA774" s="37"/>
      <c r="AB774" s="37"/>
      <c r="AC774" s="37"/>
      <c r="AD774" s="37"/>
      <c r="AE774" s="37"/>
      <c r="AF774" s="37"/>
      <c r="AG774" s="37"/>
      <c r="AH774" s="37"/>
      <c r="AI774" s="37"/>
      <c r="AJ774" s="37"/>
    </row>
    <row r="775" spans="1:36">
      <c r="A775" s="265">
        <v>44092</v>
      </c>
      <c r="B775" s="115" t="s">
        <v>144</v>
      </c>
      <c r="C775" s="331">
        <v>882104052</v>
      </c>
      <c r="D775" s="781"/>
      <c r="E775" s="115" t="s">
        <v>139</v>
      </c>
      <c r="F775" s="115" t="s">
        <v>140</v>
      </c>
      <c r="G775" s="115" t="s">
        <v>679</v>
      </c>
      <c r="H775" s="265">
        <v>44092</v>
      </c>
      <c r="I775" s="265"/>
      <c r="J775" s="265">
        <v>44113</v>
      </c>
      <c r="K775" s="115"/>
      <c r="L775" s="115" t="s">
        <v>10546</v>
      </c>
      <c r="M775" s="37"/>
      <c r="N775" s="37"/>
      <c r="O775" s="115" t="s">
        <v>10547</v>
      </c>
      <c r="P775" s="278" t="s">
        <v>202</v>
      </c>
      <c r="Q775" s="37"/>
      <c r="R775" s="37"/>
      <c r="S775" s="37"/>
      <c r="T775" s="37"/>
      <c r="U775" s="37"/>
      <c r="V775" s="37"/>
      <c r="W775" s="37"/>
      <c r="X775" s="37"/>
      <c r="Y775" s="37"/>
      <c r="Z775" s="37"/>
      <c r="AA775" s="37"/>
      <c r="AB775" s="37"/>
      <c r="AC775" s="37"/>
      <c r="AD775" s="37"/>
      <c r="AE775" s="37"/>
      <c r="AF775" s="37"/>
      <c r="AG775" s="37"/>
      <c r="AH775" s="37"/>
      <c r="AI775" s="37"/>
      <c r="AJ775" s="37"/>
    </row>
    <row r="776" spans="1:36">
      <c r="A776" s="265">
        <v>44092</v>
      </c>
      <c r="B776" s="115" t="s">
        <v>175</v>
      </c>
      <c r="C776" s="37">
        <v>881320467</v>
      </c>
      <c r="D776" s="109"/>
      <c r="E776" s="115" t="s">
        <v>139</v>
      </c>
      <c r="F776" s="115" t="s">
        <v>100</v>
      </c>
      <c r="G776" s="115" t="s">
        <v>181</v>
      </c>
      <c r="H776" s="265"/>
      <c r="I776" s="265">
        <v>44092</v>
      </c>
      <c r="J776" s="265"/>
      <c r="K776" s="115" t="s">
        <v>10548</v>
      </c>
      <c r="L776" s="115"/>
      <c r="M776" s="37">
        <v>626.58000000000004</v>
      </c>
      <c r="N776" s="37"/>
      <c r="O776" s="680" t="s">
        <v>2322</v>
      </c>
      <c r="P776" s="37"/>
      <c r="Q776" s="37"/>
      <c r="R776" s="37"/>
      <c r="S776" s="37"/>
      <c r="T776" s="37"/>
      <c r="U776" s="37"/>
      <c r="V776" s="37"/>
      <c r="W776" s="37"/>
      <c r="X776" s="37"/>
      <c r="Y776" s="37"/>
      <c r="Z776" s="37"/>
      <c r="AA776" s="37"/>
      <c r="AB776" s="37"/>
      <c r="AC776" s="37"/>
      <c r="AD776" s="37"/>
      <c r="AE776" s="37"/>
      <c r="AF776" s="37"/>
      <c r="AG776" s="37"/>
      <c r="AH776" s="37"/>
      <c r="AI776" s="37"/>
      <c r="AJ776" s="37"/>
    </row>
    <row r="777" spans="1:36">
      <c r="A777" s="265">
        <v>44092</v>
      </c>
      <c r="B777" s="115" t="s">
        <v>281</v>
      </c>
      <c r="C777" s="331">
        <v>881099922</v>
      </c>
      <c r="D777" s="781"/>
      <c r="E777" s="115" t="s">
        <v>152</v>
      </c>
      <c r="F777" s="115" t="s">
        <v>140</v>
      </c>
      <c r="G777" s="115" t="s">
        <v>142</v>
      </c>
      <c r="H777" s="265"/>
      <c r="I777" s="265"/>
      <c r="J777" s="265">
        <v>44113</v>
      </c>
      <c r="K777" s="115"/>
      <c r="L777" s="115"/>
      <c r="M777" s="37"/>
      <c r="N777" s="37"/>
      <c r="O777" s="115" t="s">
        <v>195</v>
      </c>
      <c r="P777" s="37"/>
      <c r="Q777" s="37"/>
      <c r="R777" s="37"/>
      <c r="S777" s="37"/>
      <c r="T777" s="37"/>
      <c r="U777" s="37"/>
      <c r="V777" s="37"/>
      <c r="W777" s="37"/>
      <c r="X777" s="37"/>
      <c r="Y777" s="37"/>
      <c r="Z777" s="37"/>
      <c r="AA777" s="37"/>
      <c r="AB777" s="37"/>
      <c r="AC777" s="37"/>
      <c r="AD777" s="37"/>
      <c r="AE777" s="37"/>
      <c r="AF777" s="37"/>
      <c r="AG777" s="37"/>
      <c r="AH777" s="37"/>
      <c r="AI777" s="37"/>
      <c r="AJ777" s="37"/>
    </row>
    <row r="778" spans="1:36">
      <c r="A778" s="265">
        <v>44092</v>
      </c>
      <c r="B778" s="115" t="s">
        <v>156</v>
      </c>
      <c r="C778" s="331">
        <v>880221396</v>
      </c>
      <c r="D778" s="781"/>
      <c r="E778" s="115" t="s">
        <v>139</v>
      </c>
      <c r="F778" s="115" t="s">
        <v>140</v>
      </c>
      <c r="G778" s="115"/>
      <c r="H778" s="265"/>
      <c r="I778" s="265"/>
      <c r="J778" s="265">
        <v>44104</v>
      </c>
      <c r="K778" s="115"/>
      <c r="L778" s="115"/>
      <c r="M778" s="37"/>
      <c r="N778" s="37"/>
      <c r="O778" s="115"/>
      <c r="P778" s="37"/>
      <c r="Q778" s="37"/>
      <c r="R778" s="37"/>
      <c r="S778" s="37"/>
      <c r="T778" s="37"/>
      <c r="U778" s="37"/>
      <c r="V778" s="37"/>
      <c r="W778" s="37"/>
      <c r="X778" s="37"/>
      <c r="Y778" s="37"/>
      <c r="Z778" s="37"/>
      <c r="AA778" s="37"/>
      <c r="AB778" s="37"/>
      <c r="AC778" s="37"/>
      <c r="AD778" s="37"/>
      <c r="AE778" s="37"/>
      <c r="AF778" s="37"/>
      <c r="AG778" s="37"/>
      <c r="AH778" s="37"/>
      <c r="AI778" s="37"/>
      <c r="AJ778" s="37"/>
    </row>
    <row r="779" spans="1:36">
      <c r="A779" s="265">
        <v>44081</v>
      </c>
      <c r="B779" s="115" t="s">
        <v>175</v>
      </c>
      <c r="C779" s="37">
        <v>880532085</v>
      </c>
      <c r="D779" s="37"/>
      <c r="E779" s="115" t="s">
        <v>139</v>
      </c>
      <c r="F779" s="115" t="s">
        <v>100</v>
      </c>
      <c r="G779" s="115" t="s">
        <v>142</v>
      </c>
      <c r="H779" s="37"/>
      <c r="I779" s="265">
        <v>44081</v>
      </c>
      <c r="J779" s="265"/>
      <c r="K779" s="115" t="s">
        <v>142</v>
      </c>
      <c r="L779" s="115" t="s">
        <v>211</v>
      </c>
      <c r="M779" s="37">
        <v>627.95000000000005</v>
      </c>
      <c r="N779" s="37"/>
      <c r="O779" s="115" t="s">
        <v>2288</v>
      </c>
      <c r="P779" s="37"/>
      <c r="Q779" s="37"/>
      <c r="R779" s="37"/>
      <c r="S779" s="37"/>
      <c r="T779" s="37"/>
      <c r="U779" s="37"/>
      <c r="V779" s="37"/>
      <c r="W779" s="37"/>
      <c r="X779" s="37"/>
      <c r="Y779" s="37"/>
      <c r="Z779" s="37"/>
      <c r="AA779" s="37"/>
      <c r="AB779" s="37"/>
      <c r="AC779" s="37"/>
      <c r="AD779" s="37"/>
      <c r="AE779" s="37"/>
      <c r="AF779" s="37"/>
      <c r="AG779" s="37"/>
      <c r="AH779" s="37"/>
      <c r="AI779" s="37"/>
      <c r="AJ779" s="37"/>
    </row>
    <row r="780" spans="1:36">
      <c r="A780" s="265">
        <v>44085</v>
      </c>
      <c r="B780" s="115" t="s">
        <v>138</v>
      </c>
      <c r="C780" s="331">
        <v>881501671</v>
      </c>
      <c r="D780" s="37"/>
      <c r="E780" s="115" t="s">
        <v>139</v>
      </c>
      <c r="F780" s="115" t="s">
        <v>140</v>
      </c>
      <c r="G780" s="115" t="s">
        <v>148</v>
      </c>
      <c r="H780" s="37"/>
      <c r="I780" s="265">
        <v>44088</v>
      </c>
      <c r="J780" s="265">
        <v>44090</v>
      </c>
      <c r="K780" s="115" t="s">
        <v>148</v>
      </c>
      <c r="L780" s="115"/>
      <c r="M780" s="37">
        <v>631</v>
      </c>
      <c r="N780" s="37"/>
      <c r="O780" s="115" t="s">
        <v>10549</v>
      </c>
      <c r="P780" s="37"/>
      <c r="Q780" s="37"/>
      <c r="R780" s="37"/>
      <c r="S780" s="37"/>
      <c r="T780" s="37"/>
      <c r="U780" s="37"/>
      <c r="V780" s="37"/>
      <c r="W780" s="37"/>
      <c r="X780" s="37"/>
      <c r="Y780" s="37"/>
      <c r="Z780" s="37"/>
      <c r="AA780" s="37"/>
      <c r="AB780" s="37"/>
      <c r="AC780" s="37"/>
      <c r="AD780" s="37"/>
      <c r="AE780" s="37"/>
      <c r="AF780" s="37"/>
      <c r="AG780" s="37"/>
      <c r="AH780" s="37"/>
      <c r="AI780" s="37"/>
      <c r="AJ780" s="37"/>
    </row>
    <row r="781" spans="1:36">
      <c r="A781" s="265">
        <v>44077</v>
      </c>
      <c r="B781" s="115" t="s">
        <v>154</v>
      </c>
      <c r="C781" s="37">
        <v>880012601</v>
      </c>
      <c r="D781" s="109" t="s">
        <v>2244</v>
      </c>
      <c r="E781" s="115" t="s">
        <v>139</v>
      </c>
      <c r="F781" s="115" t="s">
        <v>140</v>
      </c>
      <c r="G781" s="37"/>
      <c r="H781" s="37"/>
      <c r="I781" s="265">
        <v>44099</v>
      </c>
      <c r="J781" s="265">
        <v>44092</v>
      </c>
      <c r="K781" s="115" t="s">
        <v>176</v>
      </c>
      <c r="L781" s="115" t="s">
        <v>485</v>
      </c>
      <c r="M781" s="37">
        <v>644.25</v>
      </c>
      <c r="N781" s="37"/>
      <c r="O781" s="115"/>
      <c r="P781" s="37"/>
      <c r="Q781" s="37"/>
      <c r="R781" s="37"/>
      <c r="S781" s="37"/>
      <c r="T781" s="37"/>
      <c r="U781" s="37"/>
      <c r="V781" s="37"/>
      <c r="W781" s="37"/>
      <c r="X781" s="37"/>
      <c r="Y781" s="37"/>
      <c r="Z781" s="37"/>
      <c r="AA781" s="37"/>
      <c r="AB781" s="37"/>
      <c r="AC781" s="37"/>
      <c r="AD781" s="37"/>
      <c r="AE781" s="37"/>
      <c r="AF781" s="37"/>
      <c r="AG781" s="37"/>
      <c r="AH781" s="37"/>
      <c r="AI781" s="37"/>
      <c r="AJ781" s="37"/>
    </row>
    <row r="782" spans="1:36">
      <c r="A782" s="265">
        <v>44078</v>
      </c>
      <c r="B782" s="115" t="s">
        <v>154</v>
      </c>
      <c r="C782" s="37">
        <v>880434781</v>
      </c>
      <c r="D782" s="115">
        <v>7504522</v>
      </c>
      <c r="E782" s="115" t="s">
        <v>152</v>
      </c>
      <c r="F782" s="115" t="s">
        <v>150</v>
      </c>
      <c r="G782" s="115" t="s">
        <v>148</v>
      </c>
      <c r="H782" s="37"/>
      <c r="I782" s="265">
        <v>44085</v>
      </c>
      <c r="J782" s="265">
        <v>44092</v>
      </c>
      <c r="K782" s="115" t="s">
        <v>148</v>
      </c>
      <c r="L782" s="115"/>
      <c r="M782" s="37">
        <v>647</v>
      </c>
      <c r="N782" s="115"/>
      <c r="O782" s="115" t="s">
        <v>2226</v>
      </c>
      <c r="P782" s="115"/>
      <c r="Q782" s="37"/>
      <c r="R782" s="37"/>
      <c r="S782" s="37"/>
      <c r="T782" s="37"/>
      <c r="U782" s="37"/>
      <c r="V782" s="37"/>
      <c r="W782" s="37"/>
      <c r="X782" s="37"/>
      <c r="Y782" s="37"/>
      <c r="Z782" s="37"/>
      <c r="AA782" s="37"/>
      <c r="AB782" s="37"/>
      <c r="AC782" s="37"/>
      <c r="AD782" s="37"/>
      <c r="AE782" s="37"/>
      <c r="AF782" s="37"/>
      <c r="AG782" s="37"/>
      <c r="AH782" s="37"/>
      <c r="AI782" s="37"/>
      <c r="AJ782" s="37"/>
    </row>
    <row r="783" spans="1:36">
      <c r="A783" s="265">
        <v>44092</v>
      </c>
      <c r="B783" s="115" t="s">
        <v>175</v>
      </c>
      <c r="C783" s="37">
        <v>881269146</v>
      </c>
      <c r="D783" s="109"/>
      <c r="E783" s="115" t="s">
        <v>139</v>
      </c>
      <c r="F783" s="115" t="s">
        <v>100</v>
      </c>
      <c r="G783" s="115" t="s">
        <v>172</v>
      </c>
      <c r="H783" s="265"/>
      <c r="I783" s="265">
        <v>44092</v>
      </c>
      <c r="J783" s="265"/>
      <c r="K783" s="115" t="s">
        <v>172</v>
      </c>
      <c r="L783" s="115"/>
      <c r="M783" s="37">
        <v>650</v>
      </c>
      <c r="N783" s="37"/>
      <c r="O783" s="680" t="s">
        <v>2322</v>
      </c>
      <c r="P783" s="37"/>
      <c r="Q783" s="37"/>
      <c r="R783" s="37"/>
      <c r="S783" s="37"/>
      <c r="T783" s="37"/>
      <c r="U783" s="37"/>
      <c r="V783" s="37"/>
      <c r="W783" s="37"/>
      <c r="X783" s="37"/>
      <c r="Y783" s="37"/>
      <c r="Z783" s="37"/>
      <c r="AA783" s="37"/>
      <c r="AB783" s="37"/>
      <c r="AC783" s="37"/>
      <c r="AD783" s="37"/>
      <c r="AE783" s="37"/>
      <c r="AF783" s="37"/>
      <c r="AG783" s="37"/>
      <c r="AH783" s="37"/>
      <c r="AI783" s="37"/>
      <c r="AJ783" s="37"/>
    </row>
    <row r="784" spans="1:36">
      <c r="A784" s="265">
        <v>44078</v>
      </c>
      <c r="B784" s="115" t="s">
        <v>154</v>
      </c>
      <c r="C784" s="37">
        <v>880434781</v>
      </c>
      <c r="D784" s="37">
        <v>7504522</v>
      </c>
      <c r="E784" s="115" t="s">
        <v>152</v>
      </c>
      <c r="F784" s="115" t="s">
        <v>150</v>
      </c>
      <c r="G784" s="115" t="s">
        <v>148</v>
      </c>
      <c r="H784" s="37"/>
      <c r="I784" s="265">
        <v>44104</v>
      </c>
      <c r="J784" s="265"/>
      <c r="K784" s="505" t="s">
        <v>148</v>
      </c>
      <c r="L784" s="115"/>
      <c r="M784" s="37">
        <v>652.75</v>
      </c>
      <c r="N784" s="37"/>
      <c r="O784" s="115"/>
      <c r="P784" s="115"/>
      <c r="Q784" s="115"/>
      <c r="R784" s="37"/>
      <c r="S784" s="37"/>
      <c r="T784" s="37"/>
      <c r="U784" s="37"/>
      <c r="V784" s="37"/>
      <c r="W784" s="37"/>
      <c r="X784" s="37"/>
      <c r="Y784" s="37"/>
      <c r="Z784" s="37"/>
      <c r="AA784" s="37"/>
      <c r="AB784" s="37"/>
      <c r="AC784" s="37"/>
      <c r="AD784" s="37"/>
      <c r="AE784" s="37"/>
      <c r="AF784" s="37"/>
      <c r="AG784" s="37"/>
      <c r="AH784" s="37"/>
      <c r="AI784" s="37"/>
      <c r="AJ784" s="37"/>
    </row>
    <row r="785" spans="1:36">
      <c r="A785" s="265">
        <v>44085</v>
      </c>
      <c r="B785" s="115" t="s">
        <v>157</v>
      </c>
      <c r="C785" s="331">
        <v>880990836</v>
      </c>
      <c r="D785" s="109" t="s">
        <v>10550</v>
      </c>
      <c r="E785" s="115" t="s">
        <v>139</v>
      </c>
      <c r="F785" s="115" t="s">
        <v>100</v>
      </c>
      <c r="G785" s="115"/>
      <c r="H785" s="37"/>
      <c r="I785" s="265">
        <v>44085</v>
      </c>
      <c r="J785" s="265"/>
      <c r="K785" s="115" t="s">
        <v>181</v>
      </c>
      <c r="L785" s="115"/>
      <c r="M785" s="37">
        <v>658.14</v>
      </c>
      <c r="N785" s="37"/>
      <c r="O785" s="115" t="s">
        <v>2226</v>
      </c>
      <c r="P785" s="37"/>
      <c r="Q785" s="37"/>
      <c r="R785" s="37">
        <v>3221.34</v>
      </c>
      <c r="S785" s="37"/>
      <c r="T785" s="37"/>
      <c r="U785" s="37"/>
      <c r="V785" s="37"/>
      <c r="W785" s="37"/>
      <c r="X785" s="37"/>
      <c r="Y785" s="37"/>
      <c r="Z785" s="37"/>
      <c r="AA785" s="37"/>
      <c r="AB785" s="37"/>
      <c r="AC785" s="37"/>
      <c r="AD785" s="37"/>
      <c r="AE785" s="37"/>
      <c r="AF785" s="37"/>
      <c r="AG785" s="37"/>
      <c r="AH785" s="37"/>
      <c r="AI785" s="37"/>
      <c r="AJ785" s="37"/>
    </row>
    <row r="786" spans="1:36">
      <c r="A786" s="265">
        <v>44075</v>
      </c>
      <c r="B786" s="115" t="s">
        <v>156</v>
      </c>
      <c r="C786" s="37">
        <v>880942467</v>
      </c>
      <c r="D786" s="530">
        <v>502810858</v>
      </c>
      <c r="E786" s="115" t="s">
        <v>139</v>
      </c>
      <c r="F786" s="115" t="s">
        <v>100</v>
      </c>
      <c r="G786" s="115" t="s">
        <v>181</v>
      </c>
      <c r="H786" s="37"/>
      <c r="I786" s="265">
        <v>44077</v>
      </c>
      <c r="J786" s="265">
        <v>44084</v>
      </c>
      <c r="K786" s="37"/>
      <c r="L786" s="115" t="s">
        <v>577</v>
      </c>
      <c r="M786" s="37">
        <v>658.26</v>
      </c>
      <c r="N786" s="115"/>
      <c r="O786" s="115" t="s">
        <v>10551</v>
      </c>
      <c r="P786" s="37"/>
      <c r="Q786" s="37"/>
      <c r="R786" s="37"/>
      <c r="S786" s="37"/>
      <c r="T786" s="37"/>
      <c r="U786" s="37"/>
      <c r="V786" s="37"/>
      <c r="W786" s="37"/>
      <c r="X786" s="37"/>
      <c r="Y786" s="37"/>
      <c r="Z786" s="37"/>
      <c r="AA786" s="37"/>
      <c r="AB786" s="37"/>
      <c r="AC786" s="37"/>
      <c r="AD786" s="37"/>
      <c r="AE786" s="37"/>
      <c r="AF786" s="37"/>
      <c r="AG786" s="37"/>
      <c r="AH786" s="37"/>
      <c r="AI786" s="37"/>
      <c r="AJ786" s="37"/>
    </row>
    <row r="787" spans="1:36">
      <c r="A787" s="265">
        <v>44076</v>
      </c>
      <c r="B787" s="115" t="s">
        <v>156</v>
      </c>
      <c r="C787" s="37">
        <v>880038280</v>
      </c>
      <c r="D787" s="115"/>
      <c r="E787" s="115" t="s">
        <v>152</v>
      </c>
      <c r="F787" s="115" t="s">
        <v>140</v>
      </c>
      <c r="G787" s="115" t="s">
        <v>142</v>
      </c>
      <c r="H787" s="37"/>
      <c r="I787" s="265">
        <v>44089</v>
      </c>
      <c r="J787" s="265">
        <v>44100</v>
      </c>
      <c r="K787" s="115"/>
      <c r="L787" s="688"/>
      <c r="M787" s="37">
        <v>660</v>
      </c>
      <c r="N787" s="115"/>
      <c r="O787" s="115"/>
      <c r="P787" s="37"/>
      <c r="Q787" s="37"/>
      <c r="R787" s="37"/>
      <c r="S787" s="37"/>
      <c r="T787" s="37"/>
      <c r="U787" s="37"/>
      <c r="V787" s="37"/>
      <c r="W787" s="37"/>
      <c r="X787" s="37"/>
      <c r="Y787" s="37"/>
      <c r="Z787" s="37"/>
      <c r="AA787" s="37"/>
      <c r="AB787" s="37"/>
      <c r="AC787" s="37"/>
      <c r="AD787" s="37"/>
      <c r="AE787" s="37"/>
      <c r="AF787" s="37"/>
      <c r="AG787" s="37"/>
      <c r="AH787" s="37"/>
      <c r="AI787" s="37"/>
      <c r="AJ787" s="37"/>
    </row>
    <row r="788" spans="1:36">
      <c r="A788" s="265">
        <v>44097</v>
      </c>
      <c r="B788" s="115" t="s">
        <v>146</v>
      </c>
      <c r="C788" s="37">
        <v>882245856</v>
      </c>
      <c r="D788" s="109" t="s">
        <v>2896</v>
      </c>
      <c r="E788" s="115" t="s">
        <v>139</v>
      </c>
      <c r="F788" s="115" t="s">
        <v>100</v>
      </c>
      <c r="G788" s="115"/>
      <c r="H788" s="37"/>
      <c r="I788" s="265">
        <v>44097</v>
      </c>
      <c r="J788" s="265"/>
      <c r="K788" s="115" t="s">
        <v>142</v>
      </c>
      <c r="L788" s="115" t="s">
        <v>353</v>
      </c>
      <c r="M788" s="37">
        <v>667.32</v>
      </c>
      <c r="N788" s="37"/>
      <c r="O788" s="680" t="s">
        <v>2261</v>
      </c>
      <c r="P788" s="37"/>
      <c r="Q788" s="265"/>
      <c r="R788" s="37"/>
      <c r="S788" s="37"/>
      <c r="T788" s="37"/>
      <c r="U788" s="37"/>
      <c r="V788" s="37"/>
      <c r="W788" s="37"/>
      <c r="X788" s="37"/>
      <c r="Y788" s="37"/>
      <c r="Z788" s="37"/>
      <c r="AA788" s="37"/>
      <c r="AB788" s="37"/>
      <c r="AC788" s="37"/>
      <c r="AD788" s="37"/>
      <c r="AE788" s="37"/>
      <c r="AF788" s="37"/>
      <c r="AG788" s="37"/>
      <c r="AH788" s="37"/>
      <c r="AI788" s="37"/>
      <c r="AJ788" s="37"/>
    </row>
    <row r="789" spans="1:36">
      <c r="A789" s="265">
        <v>44076</v>
      </c>
      <c r="B789" s="115" t="s">
        <v>138</v>
      </c>
      <c r="C789" s="37">
        <v>880030280</v>
      </c>
      <c r="D789" s="115">
        <v>2085888037</v>
      </c>
      <c r="E789" s="115" t="s">
        <v>345</v>
      </c>
      <c r="F789" s="115" t="s">
        <v>140</v>
      </c>
      <c r="G789" s="115" t="s">
        <v>142</v>
      </c>
      <c r="H789" s="37"/>
      <c r="I789" s="265">
        <v>44076</v>
      </c>
      <c r="J789" s="265">
        <v>44078</v>
      </c>
      <c r="K789" s="115" t="s">
        <v>142</v>
      </c>
      <c r="L789" s="115" t="s">
        <v>353</v>
      </c>
      <c r="M789" s="37">
        <v>675</v>
      </c>
      <c r="N789" s="115"/>
      <c r="O789" s="115"/>
      <c r="P789" s="37"/>
      <c r="Q789" s="265">
        <v>44075</v>
      </c>
      <c r="R789" s="37">
        <v>4264.3999999999996</v>
      </c>
      <c r="S789" s="37"/>
      <c r="T789" s="37"/>
      <c r="U789" s="37"/>
      <c r="V789" s="37"/>
      <c r="W789" s="37"/>
      <c r="X789" s="37"/>
      <c r="Y789" s="37"/>
      <c r="Z789" s="37"/>
      <c r="AA789" s="37"/>
      <c r="AB789" s="37"/>
      <c r="AC789" s="37"/>
      <c r="AD789" s="37"/>
      <c r="AE789" s="37"/>
      <c r="AF789" s="37"/>
      <c r="AG789" s="37"/>
      <c r="AH789" s="37"/>
      <c r="AI789" s="37"/>
      <c r="AJ789" s="37"/>
    </row>
    <row r="790" spans="1:36">
      <c r="A790" s="265">
        <v>44085</v>
      </c>
      <c r="B790" s="115" t="s">
        <v>157</v>
      </c>
      <c r="C790" s="331">
        <v>880385619</v>
      </c>
      <c r="D790" s="109" t="s">
        <v>3002</v>
      </c>
      <c r="E790" s="115" t="s">
        <v>139</v>
      </c>
      <c r="F790" s="115" t="s">
        <v>140</v>
      </c>
      <c r="G790" s="115" t="s">
        <v>1484</v>
      </c>
      <c r="H790" s="37"/>
      <c r="I790" s="265">
        <v>44085</v>
      </c>
      <c r="J790" s="265"/>
      <c r="K790" s="115" t="s">
        <v>181</v>
      </c>
      <c r="L790" s="115"/>
      <c r="M790" s="37">
        <v>678.92</v>
      </c>
      <c r="N790" s="37"/>
      <c r="O790" s="115"/>
      <c r="P790" s="37"/>
      <c r="Q790" s="37"/>
      <c r="R790" s="37"/>
      <c r="S790" s="37"/>
      <c r="T790" s="37"/>
      <c r="U790" s="37"/>
      <c r="V790" s="37"/>
      <c r="W790" s="37"/>
      <c r="X790" s="37"/>
      <c r="Y790" s="37"/>
      <c r="Z790" s="37"/>
      <c r="AA790" s="37"/>
      <c r="AB790" s="37"/>
      <c r="AC790" s="37"/>
      <c r="AD790" s="37"/>
      <c r="AE790" s="37"/>
      <c r="AF790" s="37"/>
      <c r="AG790" s="37"/>
      <c r="AH790" s="37"/>
      <c r="AI790" s="37"/>
      <c r="AJ790" s="37"/>
    </row>
    <row r="791" spans="1:36">
      <c r="A791" s="265">
        <v>44078</v>
      </c>
      <c r="B791" s="115" t="s">
        <v>175</v>
      </c>
      <c r="C791" s="37">
        <v>880491010</v>
      </c>
      <c r="D791" s="37"/>
      <c r="E791" s="115" t="s">
        <v>152</v>
      </c>
      <c r="F791" s="115" t="s">
        <v>140</v>
      </c>
      <c r="G791" s="115" t="s">
        <v>142</v>
      </c>
      <c r="H791" s="37"/>
      <c r="I791" s="265">
        <v>44095</v>
      </c>
      <c r="J791" s="265"/>
      <c r="K791" s="115" t="s">
        <v>142</v>
      </c>
      <c r="L791" s="115"/>
      <c r="M791" s="37">
        <v>682.5</v>
      </c>
      <c r="N791" s="37"/>
      <c r="O791" s="115" t="s">
        <v>2227</v>
      </c>
      <c r="P791" s="37"/>
      <c r="Q791" s="37"/>
      <c r="R791" s="37"/>
      <c r="S791" s="37"/>
      <c r="T791" s="37"/>
      <c r="U791" s="37"/>
      <c r="V791" s="37"/>
      <c r="W791" s="37"/>
      <c r="X791" s="37"/>
      <c r="Y791" s="37"/>
      <c r="Z791" s="37"/>
      <c r="AA791" s="37"/>
      <c r="AB791" s="37"/>
      <c r="AC791" s="37"/>
      <c r="AD791" s="37"/>
      <c r="AE791" s="37"/>
      <c r="AF791" s="37"/>
      <c r="AG791" s="37"/>
      <c r="AH791" s="37"/>
      <c r="AI791" s="37"/>
      <c r="AJ791" s="37"/>
    </row>
    <row r="792" spans="1:36">
      <c r="A792" s="265">
        <v>44090</v>
      </c>
      <c r="B792" s="115" t="s">
        <v>144</v>
      </c>
      <c r="C792" s="331">
        <v>881283575</v>
      </c>
      <c r="D792" s="109" t="s">
        <v>10552</v>
      </c>
      <c r="E792" s="115" t="s">
        <v>139</v>
      </c>
      <c r="F792" s="115" t="s">
        <v>140</v>
      </c>
      <c r="G792" s="115" t="s">
        <v>142</v>
      </c>
      <c r="H792" s="265">
        <v>44090</v>
      </c>
      <c r="I792" s="265">
        <v>44090</v>
      </c>
      <c r="J792" s="265"/>
      <c r="K792" s="115" t="s">
        <v>142</v>
      </c>
      <c r="L792" s="115" t="s">
        <v>10527</v>
      </c>
      <c r="M792" s="37">
        <v>687</v>
      </c>
      <c r="N792" s="37"/>
      <c r="O792" s="115"/>
      <c r="P792" s="37"/>
      <c r="Q792" s="265">
        <v>44090</v>
      </c>
      <c r="R792" s="37">
        <v>65</v>
      </c>
      <c r="S792" s="37"/>
      <c r="T792" s="37"/>
      <c r="U792" s="37"/>
      <c r="V792" s="37"/>
      <c r="W792" s="37"/>
      <c r="X792" s="37"/>
      <c r="Y792" s="37"/>
      <c r="Z792" s="37"/>
      <c r="AA792" s="37"/>
      <c r="AB792" s="37"/>
      <c r="AC792" s="37"/>
      <c r="AD792" s="37"/>
      <c r="AE792" s="37"/>
      <c r="AF792" s="37"/>
      <c r="AG792" s="37"/>
      <c r="AH792" s="37"/>
      <c r="AI792" s="37"/>
      <c r="AJ792" s="37"/>
    </row>
    <row r="793" spans="1:36">
      <c r="A793" s="265">
        <v>44092</v>
      </c>
      <c r="B793" s="115" t="s">
        <v>227</v>
      </c>
      <c r="C793" s="37">
        <v>882723994</v>
      </c>
      <c r="D793" s="109" t="s">
        <v>10553</v>
      </c>
      <c r="E793" s="115" t="s">
        <v>139</v>
      </c>
      <c r="F793" s="115" t="s">
        <v>140</v>
      </c>
      <c r="G793" s="115" t="s">
        <v>142</v>
      </c>
      <c r="H793" s="265">
        <v>44092</v>
      </c>
      <c r="I793" s="265">
        <v>44092</v>
      </c>
      <c r="J793" s="265"/>
      <c r="K793" s="115" t="s">
        <v>142</v>
      </c>
      <c r="L793" s="115"/>
      <c r="M793" s="37">
        <v>687</v>
      </c>
      <c r="N793" s="37"/>
      <c r="O793" s="680" t="s">
        <v>2285</v>
      </c>
      <c r="P793" s="37"/>
      <c r="Q793" s="37"/>
      <c r="R793" s="37"/>
      <c r="S793" s="37"/>
      <c r="T793" s="37"/>
      <c r="U793" s="37"/>
      <c r="V793" s="37"/>
      <c r="W793" s="37"/>
      <c r="X793" s="37"/>
      <c r="Y793" s="37"/>
      <c r="Z793" s="37"/>
      <c r="AA793" s="37"/>
      <c r="AB793" s="37"/>
      <c r="AC793" s="37"/>
      <c r="AD793" s="37"/>
      <c r="AE793" s="37"/>
      <c r="AF793" s="37"/>
      <c r="AG793" s="37"/>
      <c r="AH793" s="37"/>
      <c r="AI793" s="37"/>
      <c r="AJ793" s="37"/>
    </row>
    <row r="794" spans="1:36">
      <c r="A794" s="265">
        <v>44097</v>
      </c>
      <c r="B794" s="115" t="s">
        <v>194</v>
      </c>
      <c r="C794" s="331">
        <v>880619515</v>
      </c>
      <c r="D794" s="781" t="s">
        <v>5680</v>
      </c>
      <c r="E794" s="115" t="s">
        <v>139</v>
      </c>
      <c r="F794" s="115" t="s">
        <v>140</v>
      </c>
      <c r="G794" s="115" t="s">
        <v>142</v>
      </c>
      <c r="H794" s="265"/>
      <c r="I794" s="265">
        <v>44097</v>
      </c>
      <c r="J794" s="265">
        <v>44104</v>
      </c>
      <c r="K794" s="115" t="s">
        <v>142</v>
      </c>
      <c r="L794" s="115"/>
      <c r="M794" s="37">
        <v>687</v>
      </c>
      <c r="N794" s="37"/>
      <c r="O794" s="680" t="s">
        <v>10292</v>
      </c>
      <c r="P794" s="37"/>
      <c r="Q794" s="37"/>
      <c r="R794" s="37"/>
      <c r="S794" s="37"/>
      <c r="T794" s="37"/>
      <c r="U794" s="37"/>
      <c r="V794" s="37"/>
      <c r="W794" s="37"/>
      <c r="X794" s="37"/>
      <c r="Y794" s="37"/>
      <c r="Z794" s="37"/>
      <c r="AA794" s="37"/>
      <c r="AB794" s="37"/>
      <c r="AC794" s="37"/>
      <c r="AD794" s="37"/>
      <c r="AE794" s="37"/>
      <c r="AF794" s="37"/>
      <c r="AG794" s="37"/>
      <c r="AH794" s="37"/>
      <c r="AI794" s="37"/>
      <c r="AJ794" s="37"/>
    </row>
    <row r="795" spans="1:36">
      <c r="A795" s="265">
        <v>44078</v>
      </c>
      <c r="B795" s="115" t="s">
        <v>175</v>
      </c>
      <c r="C795" s="37">
        <v>880491010</v>
      </c>
      <c r="D795" s="37"/>
      <c r="E795" s="115" t="s">
        <v>152</v>
      </c>
      <c r="F795" s="115" t="s">
        <v>140</v>
      </c>
      <c r="G795" s="115" t="s">
        <v>142</v>
      </c>
      <c r="H795" s="37"/>
      <c r="I795" s="265">
        <v>44081</v>
      </c>
      <c r="J795" s="265"/>
      <c r="K795" s="115" t="s">
        <v>142</v>
      </c>
      <c r="L795" s="115" t="s">
        <v>250</v>
      </c>
      <c r="M795" s="37">
        <v>703.5</v>
      </c>
      <c r="N795" s="37"/>
      <c r="O795" s="115" t="s">
        <v>2253</v>
      </c>
      <c r="P795" s="37"/>
      <c r="Q795" s="37"/>
      <c r="R795" s="37"/>
      <c r="S795" s="37"/>
      <c r="T795" s="37"/>
      <c r="U795" s="37"/>
      <c r="V795" s="37"/>
      <c r="W795" s="37"/>
      <c r="X795" s="37"/>
      <c r="Y795" s="37"/>
      <c r="Z795" s="37"/>
      <c r="AA795" s="37"/>
      <c r="AB795" s="37"/>
      <c r="AC795" s="37"/>
      <c r="AD795" s="37"/>
      <c r="AE795" s="37"/>
      <c r="AF795" s="37"/>
      <c r="AG795" s="37"/>
      <c r="AH795" s="37"/>
      <c r="AI795" s="37"/>
      <c r="AJ795" s="37"/>
    </row>
    <row r="796" spans="1:36">
      <c r="A796" s="265">
        <v>44075</v>
      </c>
      <c r="B796" s="115" t="s">
        <v>154</v>
      </c>
      <c r="C796" s="37">
        <v>880874912</v>
      </c>
      <c r="D796" s="115"/>
      <c r="E796" s="115" t="s">
        <v>139</v>
      </c>
      <c r="F796" s="115" t="s">
        <v>140</v>
      </c>
      <c r="G796" s="115" t="s">
        <v>142</v>
      </c>
      <c r="H796" s="37"/>
      <c r="I796" s="265">
        <v>44075</v>
      </c>
      <c r="J796" s="265">
        <v>44089</v>
      </c>
      <c r="K796" s="115" t="s">
        <v>142</v>
      </c>
      <c r="L796" s="37">
        <v>200</v>
      </c>
      <c r="M796" s="37">
        <v>707</v>
      </c>
      <c r="N796" s="115"/>
      <c r="O796" s="115" t="s">
        <v>1976</v>
      </c>
      <c r="P796" s="37"/>
      <c r="Q796" s="37"/>
      <c r="R796" s="37"/>
      <c r="S796" s="37"/>
      <c r="T796" s="37"/>
      <c r="U796" s="37"/>
      <c r="V796" s="37"/>
      <c r="W796" s="37"/>
      <c r="X796" s="37"/>
      <c r="Y796" s="37"/>
      <c r="Z796" s="37"/>
      <c r="AA796" s="37"/>
      <c r="AB796" s="37"/>
      <c r="AC796" s="37"/>
      <c r="AD796" s="37"/>
      <c r="AE796" s="37"/>
      <c r="AF796" s="37"/>
      <c r="AG796" s="37"/>
      <c r="AH796" s="37"/>
      <c r="AI796" s="37"/>
      <c r="AJ796" s="37"/>
    </row>
    <row r="797" spans="1:36">
      <c r="A797" s="265">
        <v>44091</v>
      </c>
      <c r="B797" s="115" t="s">
        <v>149</v>
      </c>
      <c r="C797" s="331">
        <v>880619825</v>
      </c>
      <c r="D797" s="781"/>
      <c r="E797" s="115" t="s">
        <v>139</v>
      </c>
      <c r="F797" s="115" t="s">
        <v>140</v>
      </c>
      <c r="G797" s="115" t="s">
        <v>142</v>
      </c>
      <c r="H797" s="265"/>
      <c r="I797" s="265">
        <v>44091</v>
      </c>
      <c r="J797" s="265"/>
      <c r="K797" s="115" t="s">
        <v>142</v>
      </c>
      <c r="L797" s="115"/>
      <c r="M797" s="37">
        <v>707</v>
      </c>
      <c r="N797" s="37"/>
      <c r="O797" s="115" t="s">
        <v>2285</v>
      </c>
      <c r="P797" s="37"/>
      <c r="Q797" s="37"/>
      <c r="R797" s="37"/>
      <c r="S797" s="37"/>
      <c r="T797" s="37"/>
      <c r="U797" s="37"/>
      <c r="V797" s="37"/>
      <c r="W797" s="37"/>
      <c r="X797" s="37"/>
      <c r="Y797" s="37"/>
      <c r="Z797" s="37"/>
      <c r="AA797" s="37"/>
      <c r="AB797" s="37"/>
      <c r="AC797" s="37"/>
      <c r="AD797" s="37"/>
      <c r="AE797" s="37"/>
      <c r="AF797" s="37"/>
      <c r="AG797" s="37"/>
      <c r="AH797" s="37"/>
      <c r="AI797" s="37"/>
      <c r="AJ797" s="37"/>
    </row>
    <row r="798" spans="1:36">
      <c r="A798" s="782">
        <v>44104</v>
      </c>
      <c r="B798" s="115" t="s">
        <v>167</v>
      </c>
      <c r="C798" s="331">
        <v>880408111</v>
      </c>
      <c r="D798" s="509" t="s">
        <v>10554</v>
      </c>
      <c r="E798" s="115" t="s">
        <v>152</v>
      </c>
      <c r="F798" s="115" t="s">
        <v>140</v>
      </c>
      <c r="G798" s="115" t="s">
        <v>148</v>
      </c>
      <c r="H798" s="265">
        <v>44104</v>
      </c>
      <c r="I798" s="265">
        <v>44104</v>
      </c>
      <c r="J798" s="265"/>
      <c r="K798" s="115" t="s">
        <v>148</v>
      </c>
      <c r="L798" s="115"/>
      <c r="M798" s="521">
        <v>715</v>
      </c>
      <c r="N798" s="37"/>
      <c r="O798" s="680" t="s">
        <v>2270</v>
      </c>
      <c r="P798" s="37"/>
      <c r="Q798" s="37"/>
      <c r="R798" s="37"/>
      <c r="S798" s="37"/>
      <c r="T798" s="37"/>
      <c r="U798" s="37"/>
      <c r="V798" s="37"/>
      <c r="W798" s="37"/>
      <c r="X798" s="37"/>
      <c r="Y798" s="37"/>
      <c r="Z798" s="37"/>
      <c r="AA798" s="37"/>
      <c r="AB798" s="37"/>
      <c r="AC798" s="37"/>
      <c r="AD798" s="37"/>
      <c r="AE798" s="37"/>
      <c r="AF798" s="37"/>
      <c r="AG798" s="37"/>
      <c r="AH798" s="37"/>
      <c r="AI798" s="37"/>
      <c r="AJ798" s="37"/>
    </row>
    <row r="799" spans="1:36">
      <c r="A799" s="265">
        <v>44082</v>
      </c>
      <c r="B799" s="115" t="s">
        <v>194</v>
      </c>
      <c r="C799" s="37">
        <v>882621421</v>
      </c>
      <c r="D799" s="109" t="s">
        <v>10555</v>
      </c>
      <c r="E799" s="115" t="s">
        <v>139</v>
      </c>
      <c r="F799" s="115" t="s">
        <v>140</v>
      </c>
      <c r="G799" s="115" t="s">
        <v>340</v>
      </c>
      <c r="H799" s="265">
        <v>44083</v>
      </c>
      <c r="I799" s="265">
        <v>44085</v>
      </c>
      <c r="J799" s="265">
        <v>44096</v>
      </c>
      <c r="K799" s="115" t="s">
        <v>168</v>
      </c>
      <c r="L799" s="115">
        <v>0</v>
      </c>
      <c r="M799" s="37">
        <v>720</v>
      </c>
      <c r="N799" s="37"/>
      <c r="O799" s="115" t="s">
        <v>2242</v>
      </c>
      <c r="P799" s="37"/>
      <c r="Q799" s="37"/>
      <c r="R799" s="37"/>
      <c r="S799" s="37"/>
      <c r="T799" s="37"/>
      <c r="U799" s="37"/>
      <c r="V799" s="37"/>
      <c r="W799" s="37"/>
      <c r="X799" s="37"/>
      <c r="Y799" s="37"/>
      <c r="Z799" s="37"/>
      <c r="AA799" s="37"/>
      <c r="AB799" s="37"/>
      <c r="AC799" s="37"/>
      <c r="AD799" s="37"/>
      <c r="AE799" s="37"/>
      <c r="AF799" s="37"/>
      <c r="AG799" s="37"/>
      <c r="AH799" s="37"/>
      <c r="AI799" s="37"/>
      <c r="AJ799" s="37"/>
    </row>
    <row r="800" spans="1:36">
      <c r="A800" s="265">
        <v>44092</v>
      </c>
      <c r="B800" s="115" t="s">
        <v>146</v>
      </c>
      <c r="C800" s="37">
        <v>880026345</v>
      </c>
      <c r="D800" s="109" t="s">
        <v>4601</v>
      </c>
      <c r="E800" s="115" t="s">
        <v>139</v>
      </c>
      <c r="F800" s="115" t="s">
        <v>100</v>
      </c>
      <c r="G800" s="115"/>
      <c r="H800" s="265"/>
      <c r="I800" s="265">
        <v>44092</v>
      </c>
      <c r="J800" s="265"/>
      <c r="K800" s="115" t="s">
        <v>168</v>
      </c>
      <c r="L800" s="115"/>
      <c r="M800" s="37">
        <v>720</v>
      </c>
      <c r="N800" s="37"/>
      <c r="O800" s="680" t="s">
        <v>2232</v>
      </c>
      <c r="P800" s="37"/>
      <c r="Q800" s="37"/>
      <c r="R800" s="37"/>
      <c r="S800" s="37"/>
      <c r="T800" s="37"/>
      <c r="U800" s="37"/>
      <c r="V800" s="37"/>
      <c r="W800" s="37"/>
      <c r="X800" s="37"/>
      <c r="Y800" s="37"/>
      <c r="Z800" s="37"/>
      <c r="AA800" s="37"/>
      <c r="AB800" s="37"/>
      <c r="AC800" s="37"/>
      <c r="AD800" s="37"/>
      <c r="AE800" s="37"/>
      <c r="AF800" s="37"/>
      <c r="AG800" s="37"/>
      <c r="AH800" s="37"/>
      <c r="AI800" s="37"/>
      <c r="AJ800" s="37"/>
    </row>
    <row r="801" spans="1:36">
      <c r="A801" s="265">
        <v>44097</v>
      </c>
      <c r="B801" s="115" t="s">
        <v>157</v>
      </c>
      <c r="C801" s="331">
        <v>882275053</v>
      </c>
      <c r="D801" s="781" t="s">
        <v>3084</v>
      </c>
      <c r="E801" s="115" t="s">
        <v>139</v>
      </c>
      <c r="F801" s="115" t="s">
        <v>100</v>
      </c>
      <c r="G801" s="115"/>
      <c r="H801" s="265"/>
      <c r="I801" s="265">
        <v>44097</v>
      </c>
      <c r="J801" s="265"/>
      <c r="K801" s="115" t="s">
        <v>142</v>
      </c>
      <c r="L801" s="115"/>
      <c r="M801" s="37">
        <v>721</v>
      </c>
      <c r="N801" s="37"/>
      <c r="O801" s="680"/>
      <c r="P801" s="37"/>
      <c r="Q801" s="37"/>
      <c r="R801" s="37"/>
      <c r="S801" s="37"/>
      <c r="T801" s="37"/>
      <c r="U801" s="37"/>
      <c r="V801" s="37"/>
      <c r="W801" s="37"/>
      <c r="X801" s="37"/>
      <c r="Y801" s="37"/>
      <c r="Z801" s="37"/>
      <c r="AA801" s="37"/>
      <c r="AB801" s="37"/>
      <c r="AC801" s="37"/>
      <c r="AD801" s="37"/>
      <c r="AE801" s="37"/>
      <c r="AF801" s="37"/>
      <c r="AG801" s="37"/>
      <c r="AH801" s="37"/>
      <c r="AI801" s="37"/>
      <c r="AJ801" s="37"/>
    </row>
    <row r="802" spans="1:36">
      <c r="A802" s="265">
        <v>44097</v>
      </c>
      <c r="B802" s="115" t="s">
        <v>178</v>
      </c>
      <c r="C802" s="331">
        <v>880683932</v>
      </c>
      <c r="D802" s="781"/>
      <c r="E802" s="115" t="s">
        <v>139</v>
      </c>
      <c r="F802" s="115" t="s">
        <v>140</v>
      </c>
      <c r="G802" s="115"/>
      <c r="H802" s="265"/>
      <c r="I802" s="782">
        <v>44097</v>
      </c>
      <c r="J802" s="265"/>
      <c r="K802" s="115" t="s">
        <v>142</v>
      </c>
      <c r="L802" s="115"/>
      <c r="M802" s="37">
        <v>721</v>
      </c>
      <c r="N802" s="37"/>
      <c r="O802" s="680"/>
      <c r="P802" s="37"/>
      <c r="Q802" s="37"/>
      <c r="R802" s="37"/>
      <c r="S802" s="37"/>
      <c r="T802" s="37"/>
      <c r="U802" s="37"/>
      <c r="V802" s="37"/>
      <c r="W802" s="37"/>
      <c r="X802" s="37"/>
      <c r="Y802" s="37"/>
      <c r="Z802" s="37"/>
      <c r="AA802" s="37"/>
      <c r="AB802" s="37"/>
      <c r="AC802" s="37"/>
      <c r="AD802" s="37"/>
      <c r="AE802" s="37"/>
      <c r="AF802" s="37"/>
      <c r="AG802" s="37"/>
      <c r="AH802" s="37"/>
      <c r="AI802" s="37"/>
      <c r="AJ802" s="37"/>
    </row>
    <row r="803" spans="1:36">
      <c r="A803" s="265">
        <v>44082</v>
      </c>
      <c r="B803" s="115" t="s">
        <v>178</v>
      </c>
      <c r="C803" s="37">
        <v>882669881</v>
      </c>
      <c r="D803" s="37"/>
      <c r="E803" s="115" t="s">
        <v>152</v>
      </c>
      <c r="F803" s="115" t="s">
        <v>140</v>
      </c>
      <c r="G803" s="115" t="s">
        <v>142</v>
      </c>
      <c r="H803" s="265">
        <v>44082</v>
      </c>
      <c r="I803" s="666">
        <v>44082</v>
      </c>
      <c r="J803" s="265"/>
      <c r="K803" s="37"/>
      <c r="L803" s="115">
        <v>0</v>
      </c>
      <c r="M803" s="37">
        <v>738</v>
      </c>
      <c r="N803" s="37"/>
      <c r="O803" s="115" t="s">
        <v>10556</v>
      </c>
      <c r="P803" s="37"/>
      <c r="Q803" s="37"/>
      <c r="R803" s="37"/>
      <c r="S803" s="37"/>
      <c r="T803" s="37"/>
      <c r="U803" s="37"/>
      <c r="V803" s="37"/>
      <c r="W803" s="37"/>
      <c r="X803" s="37"/>
      <c r="Y803" s="37"/>
      <c r="Z803" s="37"/>
      <c r="AA803" s="37"/>
      <c r="AB803" s="37"/>
      <c r="AC803" s="37"/>
      <c r="AD803" s="37"/>
      <c r="AE803" s="37"/>
      <c r="AF803" s="37"/>
      <c r="AG803" s="37"/>
      <c r="AH803" s="37"/>
      <c r="AI803" s="37"/>
      <c r="AJ803" s="37"/>
    </row>
    <row r="804" spans="1:36">
      <c r="A804" s="265">
        <v>44077</v>
      </c>
      <c r="B804" s="115" t="s">
        <v>154</v>
      </c>
      <c r="C804" s="37">
        <v>880012601</v>
      </c>
      <c r="D804" s="109" t="s">
        <v>2244</v>
      </c>
      <c r="E804" s="115" t="s">
        <v>139</v>
      </c>
      <c r="F804" s="115" t="s">
        <v>140</v>
      </c>
      <c r="G804" s="37"/>
      <c r="H804" s="37"/>
      <c r="I804" s="265">
        <v>44081</v>
      </c>
      <c r="J804" s="265">
        <v>44092</v>
      </c>
      <c r="K804" s="115" t="s">
        <v>176</v>
      </c>
      <c r="L804" s="115" t="s">
        <v>485</v>
      </c>
      <c r="M804" s="37">
        <v>740.8</v>
      </c>
      <c r="N804" s="37"/>
      <c r="O804" s="115" t="s">
        <v>2276</v>
      </c>
      <c r="P804" s="37"/>
      <c r="Q804" s="37"/>
      <c r="R804" s="37"/>
      <c r="S804" s="37"/>
      <c r="T804" s="37"/>
      <c r="U804" s="37"/>
      <c r="V804" s="37"/>
      <c r="W804" s="37"/>
      <c r="X804" s="37"/>
      <c r="Y804" s="37"/>
      <c r="Z804" s="37"/>
      <c r="AA804" s="37"/>
      <c r="AB804" s="37"/>
      <c r="AC804" s="37"/>
      <c r="AD804" s="37"/>
      <c r="AE804" s="37"/>
      <c r="AF804" s="37"/>
      <c r="AG804" s="37"/>
      <c r="AH804" s="37"/>
      <c r="AI804" s="37"/>
      <c r="AJ804" s="37"/>
    </row>
    <row r="805" spans="1:36">
      <c r="A805" s="265">
        <v>44091</v>
      </c>
      <c r="B805" s="115" t="s">
        <v>138</v>
      </c>
      <c r="C805" s="331">
        <v>880385283</v>
      </c>
      <c r="D805" s="109"/>
      <c r="E805" s="115" t="s">
        <v>152</v>
      </c>
      <c r="F805" s="115" t="s">
        <v>140</v>
      </c>
      <c r="G805" s="115" t="s">
        <v>142</v>
      </c>
      <c r="H805" s="37"/>
      <c r="I805" s="265">
        <v>44091</v>
      </c>
      <c r="J805" s="265">
        <v>44092</v>
      </c>
      <c r="K805" s="115" t="s">
        <v>142</v>
      </c>
      <c r="L805" s="115"/>
      <c r="M805" s="37">
        <v>741.3</v>
      </c>
      <c r="N805" s="37"/>
      <c r="O805" s="115" t="s">
        <v>10557</v>
      </c>
      <c r="P805" s="37"/>
      <c r="Q805" s="37"/>
      <c r="R805" s="37"/>
      <c r="S805" s="37"/>
      <c r="T805" s="37"/>
      <c r="U805" s="37"/>
      <c r="V805" s="37"/>
      <c r="W805" s="37"/>
      <c r="X805" s="37"/>
      <c r="Y805" s="37"/>
      <c r="Z805" s="37"/>
      <c r="AA805" s="37"/>
      <c r="AB805" s="37"/>
      <c r="AC805" s="37"/>
      <c r="AD805" s="37"/>
      <c r="AE805" s="37"/>
      <c r="AF805" s="37"/>
      <c r="AG805" s="37"/>
      <c r="AH805" s="37"/>
      <c r="AI805" s="37"/>
      <c r="AJ805" s="37"/>
    </row>
    <row r="806" spans="1:36">
      <c r="A806" s="265">
        <v>44091</v>
      </c>
      <c r="B806" s="115" t="s">
        <v>138</v>
      </c>
      <c r="C806" s="331">
        <v>880385283</v>
      </c>
      <c r="D806" s="109"/>
      <c r="E806" s="115" t="s">
        <v>152</v>
      </c>
      <c r="F806" s="115" t="s">
        <v>140</v>
      </c>
      <c r="G806" s="115" t="s">
        <v>142</v>
      </c>
      <c r="H806" s="37"/>
      <c r="I806" s="265">
        <v>44104</v>
      </c>
      <c r="J806" s="265">
        <v>44113</v>
      </c>
      <c r="K806" s="115" t="s">
        <v>142</v>
      </c>
      <c r="L806" s="115"/>
      <c r="M806" s="37">
        <v>741.3</v>
      </c>
      <c r="N806" s="37"/>
      <c r="O806" s="115" t="s">
        <v>2289</v>
      </c>
      <c r="P806" s="37"/>
      <c r="Q806" s="37"/>
      <c r="R806" s="37"/>
      <c r="S806" s="37"/>
      <c r="T806" s="37"/>
      <c r="U806" s="37"/>
      <c r="V806" s="37"/>
      <c r="W806" s="37"/>
      <c r="X806" s="37"/>
      <c r="Y806" s="37"/>
      <c r="Z806" s="37"/>
      <c r="AA806" s="37"/>
      <c r="AB806" s="37"/>
      <c r="AC806" s="37"/>
      <c r="AD806" s="37"/>
      <c r="AE806" s="37"/>
      <c r="AF806" s="37"/>
      <c r="AG806" s="37"/>
      <c r="AH806" s="37"/>
      <c r="AI806" s="37"/>
      <c r="AJ806" s="37"/>
    </row>
    <row r="807" spans="1:36">
      <c r="A807" s="265">
        <v>44099</v>
      </c>
      <c r="B807" s="115" t="s">
        <v>281</v>
      </c>
      <c r="C807" s="331">
        <v>880016025</v>
      </c>
      <c r="D807" s="530">
        <v>699628</v>
      </c>
      <c r="E807" s="115" t="s">
        <v>152</v>
      </c>
      <c r="F807" s="115" t="s">
        <v>140</v>
      </c>
      <c r="G807" s="624" t="s">
        <v>142</v>
      </c>
      <c r="H807" s="265">
        <v>44099</v>
      </c>
      <c r="I807" s="265">
        <v>44099</v>
      </c>
      <c r="J807" s="265"/>
      <c r="K807" s="624" t="s">
        <v>142</v>
      </c>
      <c r="L807" s="115"/>
      <c r="M807" s="521">
        <v>741.3</v>
      </c>
      <c r="N807" s="37"/>
      <c r="O807" s="680" t="s">
        <v>2303</v>
      </c>
      <c r="P807" s="37"/>
      <c r="Q807" s="37"/>
      <c r="R807" s="37"/>
      <c r="S807" s="37"/>
      <c r="T807" s="37"/>
      <c r="U807" s="37"/>
      <c r="V807" s="37"/>
      <c r="W807" s="37"/>
      <c r="X807" s="37"/>
      <c r="Y807" s="37"/>
      <c r="Z807" s="37"/>
      <c r="AA807" s="37"/>
      <c r="AB807" s="37"/>
      <c r="AC807" s="37"/>
      <c r="AD807" s="37"/>
      <c r="AE807" s="37"/>
      <c r="AF807" s="37"/>
      <c r="AG807" s="37"/>
      <c r="AH807" s="37"/>
      <c r="AI807" s="37"/>
      <c r="AJ807" s="37"/>
    </row>
    <row r="808" spans="1:36">
      <c r="A808" s="265">
        <v>44076</v>
      </c>
      <c r="B808" s="115" t="s">
        <v>178</v>
      </c>
      <c r="C808" s="37">
        <v>882641239</v>
      </c>
      <c r="D808" s="115"/>
      <c r="E808" s="115" t="s">
        <v>139</v>
      </c>
      <c r="F808" s="115" t="s">
        <v>140</v>
      </c>
      <c r="G808" s="115" t="s">
        <v>142</v>
      </c>
      <c r="H808" s="37"/>
      <c r="I808" s="265">
        <v>44076</v>
      </c>
      <c r="J808" s="37"/>
      <c r="K808" s="115" t="s">
        <v>142</v>
      </c>
      <c r="L808" s="37">
        <v>0</v>
      </c>
      <c r="M808" s="37">
        <v>747</v>
      </c>
      <c r="N808" s="115"/>
      <c r="O808" s="115" t="s">
        <v>10558</v>
      </c>
      <c r="P808" s="37"/>
      <c r="Q808" s="37"/>
      <c r="R808" s="37"/>
      <c r="S808" s="37"/>
      <c r="T808" s="37"/>
      <c r="U808" s="37"/>
      <c r="V808" s="37"/>
      <c r="W808" s="37"/>
      <c r="X808" s="37"/>
      <c r="Y808" s="37"/>
      <c r="Z808" s="37"/>
      <c r="AA808" s="37"/>
      <c r="AB808" s="37"/>
      <c r="AC808" s="37"/>
      <c r="AD808" s="37"/>
      <c r="AE808" s="37"/>
      <c r="AF808" s="37"/>
      <c r="AG808" s="37"/>
      <c r="AH808" s="37"/>
      <c r="AI808" s="37"/>
      <c r="AJ808" s="37"/>
    </row>
    <row r="809" spans="1:36">
      <c r="A809" s="265">
        <v>44098</v>
      </c>
      <c r="B809" s="115" t="s">
        <v>227</v>
      </c>
      <c r="C809" s="331">
        <v>880616050</v>
      </c>
      <c r="D809" s="527" t="s">
        <v>2981</v>
      </c>
      <c r="E809" s="115" t="s">
        <v>139</v>
      </c>
      <c r="F809" s="115" t="s">
        <v>140</v>
      </c>
      <c r="G809" s="115" t="s">
        <v>319</v>
      </c>
      <c r="H809" s="265">
        <v>44092</v>
      </c>
      <c r="I809" s="265">
        <v>44098</v>
      </c>
      <c r="J809" s="265"/>
      <c r="K809" s="115" t="s">
        <v>319</v>
      </c>
      <c r="L809" s="115"/>
      <c r="M809" s="37">
        <v>754</v>
      </c>
      <c r="N809" s="37"/>
      <c r="O809" s="680" t="s">
        <v>10312</v>
      </c>
      <c r="P809" s="37"/>
      <c r="Q809" s="37"/>
      <c r="R809" s="37"/>
      <c r="S809" s="37"/>
      <c r="T809" s="37"/>
      <c r="U809" s="37"/>
      <c r="V809" s="37"/>
      <c r="W809" s="37"/>
      <c r="X809" s="37"/>
      <c r="Y809" s="37"/>
      <c r="Z809" s="37"/>
      <c r="AA809" s="37"/>
      <c r="AB809" s="37"/>
      <c r="AC809" s="37"/>
      <c r="AD809" s="37"/>
      <c r="AE809" s="37"/>
      <c r="AF809" s="37"/>
      <c r="AG809" s="37"/>
      <c r="AH809" s="37"/>
      <c r="AI809" s="37"/>
      <c r="AJ809" s="37"/>
    </row>
    <row r="810" spans="1:36">
      <c r="A810" s="782">
        <v>44103</v>
      </c>
      <c r="B810" s="115" t="s">
        <v>227</v>
      </c>
      <c r="C810" s="331">
        <v>880616050</v>
      </c>
      <c r="D810" s="510" t="s">
        <v>2981</v>
      </c>
      <c r="E810" s="115" t="s">
        <v>139</v>
      </c>
      <c r="F810" s="115" t="s">
        <v>140</v>
      </c>
      <c r="G810" s="115" t="s">
        <v>319</v>
      </c>
      <c r="H810" s="265">
        <v>44092</v>
      </c>
      <c r="I810" s="265">
        <v>44103</v>
      </c>
      <c r="J810" s="265"/>
      <c r="K810" s="115" t="s">
        <v>319</v>
      </c>
      <c r="L810" s="115"/>
      <c r="M810" s="521">
        <v>754</v>
      </c>
      <c r="N810" s="37"/>
      <c r="O810" s="680" t="s">
        <v>10321</v>
      </c>
      <c r="P810" s="37"/>
      <c r="Q810" s="37"/>
      <c r="R810" s="37"/>
      <c r="S810" s="37"/>
      <c r="T810" s="37"/>
      <c r="U810" s="37"/>
      <c r="V810" s="37"/>
      <c r="W810" s="37"/>
      <c r="X810" s="37"/>
      <c r="Y810" s="37"/>
      <c r="Z810" s="37"/>
      <c r="AA810" s="37"/>
      <c r="AB810" s="37"/>
      <c r="AC810" s="37"/>
      <c r="AD810" s="37"/>
      <c r="AE810" s="37"/>
      <c r="AF810" s="37"/>
      <c r="AG810" s="37"/>
      <c r="AH810" s="37"/>
      <c r="AI810" s="37"/>
      <c r="AJ810" s="37"/>
    </row>
    <row r="811" spans="1:36">
      <c r="A811" s="265">
        <v>44076</v>
      </c>
      <c r="B811" s="115" t="s">
        <v>156</v>
      </c>
      <c r="C811" s="37">
        <v>880038280</v>
      </c>
      <c r="D811" s="115"/>
      <c r="E811" s="115" t="s">
        <v>152</v>
      </c>
      <c r="F811" s="115" t="s">
        <v>140</v>
      </c>
      <c r="G811" s="115" t="s">
        <v>142</v>
      </c>
      <c r="H811" s="37"/>
      <c r="I811" s="265">
        <v>44098</v>
      </c>
      <c r="J811" s="265">
        <v>44106</v>
      </c>
      <c r="K811" s="115"/>
      <c r="L811" s="37"/>
      <c r="M811" s="115">
        <v>754.5</v>
      </c>
      <c r="N811" s="115"/>
      <c r="O811" s="115"/>
      <c r="P811" s="115"/>
      <c r="Q811" s="37"/>
      <c r="R811" s="37"/>
      <c r="S811" s="37"/>
      <c r="T811" s="37"/>
      <c r="U811" s="37"/>
      <c r="V811" s="37"/>
      <c r="W811" s="37"/>
      <c r="X811" s="37"/>
      <c r="Y811" s="37"/>
      <c r="Z811" s="37"/>
      <c r="AA811" s="37"/>
      <c r="AB811" s="37"/>
      <c r="AC811" s="37"/>
      <c r="AD811" s="37"/>
      <c r="AE811" s="37"/>
      <c r="AF811" s="37"/>
      <c r="AG811" s="37"/>
      <c r="AH811" s="37"/>
      <c r="AI811" s="37"/>
      <c r="AJ811" s="37"/>
    </row>
    <row r="812" spans="1:36">
      <c r="A812" s="265">
        <v>44082</v>
      </c>
      <c r="B812" s="115" t="s">
        <v>138</v>
      </c>
      <c r="C812" s="37">
        <v>881739324</v>
      </c>
      <c r="D812" s="109" t="s">
        <v>10500</v>
      </c>
      <c r="E812" s="115" t="s">
        <v>152</v>
      </c>
      <c r="F812" s="115" t="s">
        <v>140</v>
      </c>
      <c r="G812" s="115" t="s">
        <v>142</v>
      </c>
      <c r="H812" s="37"/>
      <c r="I812" s="665">
        <v>44095</v>
      </c>
      <c r="J812" s="265">
        <v>44097</v>
      </c>
      <c r="K812" s="115" t="s">
        <v>181</v>
      </c>
      <c r="L812" s="115"/>
      <c r="M812" s="37">
        <v>764</v>
      </c>
      <c r="N812" s="37"/>
      <c r="O812" s="115" t="s">
        <v>10559</v>
      </c>
      <c r="P812" s="37"/>
      <c r="Q812" s="37"/>
      <c r="R812" s="37"/>
      <c r="S812" s="37"/>
      <c r="T812" s="37"/>
      <c r="U812" s="37"/>
      <c r="V812" s="37"/>
      <c r="W812" s="37"/>
      <c r="X812" s="37"/>
      <c r="Y812" s="37"/>
      <c r="Z812" s="37"/>
      <c r="AA812" s="37"/>
      <c r="AB812" s="37"/>
      <c r="AC812" s="37"/>
      <c r="AD812" s="37"/>
      <c r="AE812" s="37"/>
      <c r="AF812" s="37"/>
      <c r="AG812" s="37"/>
      <c r="AH812" s="37"/>
      <c r="AI812" s="37"/>
      <c r="AJ812" s="37"/>
    </row>
    <row r="813" spans="1:36">
      <c r="A813" s="265">
        <v>44089</v>
      </c>
      <c r="B813" s="115" t="s">
        <v>138</v>
      </c>
      <c r="C813" s="331">
        <v>880225762</v>
      </c>
      <c r="D813" s="785">
        <v>1828015994</v>
      </c>
      <c r="E813" s="115" t="s">
        <v>139</v>
      </c>
      <c r="F813" s="115" t="s">
        <v>140</v>
      </c>
      <c r="G813" s="115" t="s">
        <v>294</v>
      </c>
      <c r="H813" s="37"/>
      <c r="I813" s="265">
        <v>44089</v>
      </c>
      <c r="J813" s="265">
        <v>44100</v>
      </c>
      <c r="K813" s="115" t="s">
        <v>294</v>
      </c>
      <c r="L813" s="115"/>
      <c r="M813" s="37">
        <v>804</v>
      </c>
      <c r="N813" s="37"/>
      <c r="O813" s="115" t="s">
        <v>10328</v>
      </c>
      <c r="P813" s="115"/>
      <c r="Q813" s="37"/>
      <c r="R813" s="37"/>
      <c r="S813" s="37"/>
      <c r="T813" s="37"/>
      <c r="U813" s="37"/>
      <c r="V813" s="37"/>
      <c r="W813" s="37"/>
      <c r="X813" s="37"/>
      <c r="Y813" s="37"/>
      <c r="Z813" s="37"/>
      <c r="AA813" s="37"/>
      <c r="AB813" s="37"/>
      <c r="AC813" s="37"/>
      <c r="AD813" s="37"/>
      <c r="AE813" s="37"/>
      <c r="AF813" s="37"/>
      <c r="AG813" s="37"/>
      <c r="AH813" s="37"/>
      <c r="AI813" s="37"/>
      <c r="AJ813" s="37"/>
    </row>
    <row r="814" spans="1:36">
      <c r="A814" s="265">
        <v>44078</v>
      </c>
      <c r="B814" s="115" t="s">
        <v>154</v>
      </c>
      <c r="C814" s="37">
        <v>882177758</v>
      </c>
      <c r="D814" s="37"/>
      <c r="E814" s="115" t="s">
        <v>139</v>
      </c>
      <c r="F814" s="115" t="s">
        <v>100</v>
      </c>
      <c r="G814" s="37"/>
      <c r="H814" s="37"/>
      <c r="I814" s="265">
        <v>44091</v>
      </c>
      <c r="J814" s="265">
        <v>44099</v>
      </c>
      <c r="K814" s="278" t="s">
        <v>686</v>
      </c>
      <c r="L814" s="688">
        <v>200500</v>
      </c>
      <c r="M814" s="37">
        <v>810</v>
      </c>
      <c r="N814" s="37"/>
      <c r="O814" s="278" t="s">
        <v>2285</v>
      </c>
      <c r="P814" s="37"/>
      <c r="Q814" s="37"/>
      <c r="R814" s="37"/>
      <c r="S814" s="37"/>
      <c r="T814" s="37"/>
      <c r="U814" s="37"/>
      <c r="V814" s="37"/>
      <c r="W814" s="37"/>
      <c r="X814" s="37"/>
      <c r="Y814" s="37"/>
      <c r="Z814" s="37"/>
      <c r="AA814" s="37"/>
      <c r="AB814" s="37"/>
      <c r="AC814" s="37"/>
      <c r="AD814" s="37"/>
      <c r="AE814" s="37"/>
      <c r="AF814" s="37"/>
      <c r="AG814" s="37"/>
      <c r="AH814" s="37"/>
      <c r="AI814" s="37"/>
      <c r="AJ814" s="37"/>
    </row>
    <row r="815" spans="1:36">
      <c r="A815" s="265">
        <v>44089</v>
      </c>
      <c r="B815" s="115" t="s">
        <v>138</v>
      </c>
      <c r="C815" s="331">
        <v>880225762</v>
      </c>
      <c r="D815" s="785">
        <v>1828015994</v>
      </c>
      <c r="E815" s="115" t="s">
        <v>139</v>
      </c>
      <c r="F815" s="115" t="s">
        <v>140</v>
      </c>
      <c r="G815" s="115" t="s">
        <v>294</v>
      </c>
      <c r="H815" s="37"/>
      <c r="I815" s="265">
        <v>44095</v>
      </c>
      <c r="J815" s="265">
        <v>44100</v>
      </c>
      <c r="K815" s="115" t="s">
        <v>294</v>
      </c>
      <c r="L815" s="115"/>
      <c r="M815" s="37">
        <v>819</v>
      </c>
      <c r="N815" s="37"/>
      <c r="O815" s="115"/>
      <c r="P815" s="115"/>
      <c r="Q815" s="37"/>
      <c r="R815" s="37"/>
      <c r="S815" s="37"/>
      <c r="T815" s="37"/>
      <c r="U815" s="37"/>
      <c r="V815" s="37"/>
      <c r="W815" s="37"/>
      <c r="X815" s="37"/>
      <c r="Y815" s="37"/>
      <c r="Z815" s="37"/>
      <c r="AA815" s="37"/>
      <c r="AB815" s="37"/>
      <c r="AC815" s="37"/>
      <c r="AD815" s="37"/>
      <c r="AE815" s="37"/>
      <c r="AF815" s="37"/>
      <c r="AG815" s="37"/>
      <c r="AH815" s="37"/>
      <c r="AI815" s="37"/>
      <c r="AJ815" s="37"/>
    </row>
    <row r="816" spans="1:36">
      <c r="A816" s="265">
        <v>44092</v>
      </c>
      <c r="B816" s="115" t="s">
        <v>281</v>
      </c>
      <c r="C816" s="331">
        <v>881854344</v>
      </c>
      <c r="D816" s="781"/>
      <c r="E816" s="115" t="s">
        <v>152</v>
      </c>
      <c r="F816" s="115" t="s">
        <v>150</v>
      </c>
      <c r="G816" s="115" t="s">
        <v>142</v>
      </c>
      <c r="H816" s="265"/>
      <c r="I816" s="265"/>
      <c r="J816" s="265"/>
      <c r="K816" s="115"/>
      <c r="L816" s="115"/>
      <c r="M816" s="37"/>
      <c r="N816" s="37"/>
      <c r="O816" s="680" t="s">
        <v>10560</v>
      </c>
      <c r="P816" s="37"/>
      <c r="Q816" s="37"/>
      <c r="R816" s="37"/>
      <c r="S816" s="37"/>
      <c r="T816" s="37"/>
      <c r="U816" s="37"/>
      <c r="V816" s="37"/>
      <c r="W816" s="37"/>
      <c r="X816" s="37"/>
      <c r="Y816" s="37"/>
      <c r="Z816" s="37"/>
      <c r="AA816" s="37"/>
      <c r="AB816" s="37"/>
      <c r="AC816" s="37"/>
      <c r="AD816" s="37"/>
      <c r="AE816" s="37"/>
      <c r="AF816" s="37"/>
      <c r="AG816" s="37"/>
      <c r="AH816" s="37"/>
      <c r="AI816" s="37"/>
      <c r="AJ816" s="37"/>
    </row>
    <row r="817" spans="1:36">
      <c r="A817" s="782">
        <v>44104</v>
      </c>
      <c r="B817" s="115" t="s">
        <v>138</v>
      </c>
      <c r="C817" s="331">
        <v>881857935</v>
      </c>
      <c r="D817" s="509" t="s">
        <v>10561</v>
      </c>
      <c r="E817" s="115" t="s">
        <v>139</v>
      </c>
      <c r="F817" s="115" t="s">
        <v>140</v>
      </c>
      <c r="G817" s="115" t="s">
        <v>142</v>
      </c>
      <c r="H817" s="265"/>
      <c r="I817" s="265">
        <v>44104</v>
      </c>
      <c r="J817" s="265"/>
      <c r="K817" s="115" t="s">
        <v>142</v>
      </c>
      <c r="L817" s="115"/>
      <c r="M817" s="521">
        <v>820</v>
      </c>
      <c r="N817" s="37"/>
      <c r="O817" s="680" t="s">
        <v>10562</v>
      </c>
      <c r="P817" s="37"/>
      <c r="Q817" s="37"/>
      <c r="R817" s="37"/>
      <c r="S817" s="37"/>
      <c r="T817" s="37"/>
      <c r="U817" s="37"/>
      <c r="V817" s="37"/>
      <c r="W817" s="37"/>
      <c r="X817" s="37"/>
      <c r="Y817" s="37"/>
      <c r="Z817" s="37"/>
      <c r="AA817" s="37"/>
      <c r="AB817" s="37"/>
      <c r="AC817" s="37"/>
      <c r="AD817" s="37"/>
      <c r="AE817" s="37"/>
      <c r="AF817" s="37"/>
      <c r="AG817" s="37"/>
      <c r="AH817" s="37"/>
      <c r="AI817" s="37"/>
      <c r="AJ817" s="37"/>
    </row>
    <row r="818" spans="1:36">
      <c r="A818" s="265">
        <v>44092</v>
      </c>
      <c r="B818" s="115" t="s">
        <v>281</v>
      </c>
      <c r="C818" s="331">
        <v>880802774</v>
      </c>
      <c r="D818" s="781"/>
      <c r="E818" s="115" t="s">
        <v>152</v>
      </c>
      <c r="F818" s="115" t="s">
        <v>140</v>
      </c>
      <c r="G818" s="115" t="s">
        <v>142</v>
      </c>
      <c r="H818" s="265"/>
      <c r="I818" s="265"/>
      <c r="J818" s="265"/>
      <c r="K818" s="115"/>
      <c r="L818" s="115"/>
      <c r="M818" s="37"/>
      <c r="N818" s="37"/>
      <c r="O818" s="680" t="s">
        <v>2068</v>
      </c>
      <c r="P818" s="37"/>
      <c r="Q818" s="37"/>
      <c r="R818" s="37"/>
      <c r="S818" s="37"/>
      <c r="T818" s="37"/>
      <c r="U818" s="37"/>
      <c r="V818" s="37"/>
      <c r="W818" s="37"/>
      <c r="X818" s="37"/>
      <c r="Y818" s="37"/>
      <c r="Z818" s="37"/>
      <c r="AA818" s="37"/>
      <c r="AB818" s="37"/>
      <c r="AC818" s="37"/>
      <c r="AD818" s="37"/>
      <c r="AE818" s="37"/>
      <c r="AF818" s="37"/>
      <c r="AG818" s="37"/>
      <c r="AH818" s="37"/>
      <c r="AI818" s="37"/>
      <c r="AJ818" s="37"/>
    </row>
    <row r="819" spans="1:36">
      <c r="A819" s="265">
        <v>44091</v>
      </c>
      <c r="B819" s="115" t="s">
        <v>178</v>
      </c>
      <c r="C819" s="331">
        <v>882193212</v>
      </c>
      <c r="D819" s="781"/>
      <c r="E819" s="115" t="s">
        <v>139</v>
      </c>
      <c r="F819" s="115" t="s">
        <v>181</v>
      </c>
      <c r="G819" s="115"/>
      <c r="H819" s="265"/>
      <c r="I819" s="265">
        <v>44091</v>
      </c>
      <c r="J819" s="265"/>
      <c r="K819" s="115" t="s">
        <v>142</v>
      </c>
      <c r="L819" s="115"/>
      <c r="M819" s="37">
        <v>822</v>
      </c>
      <c r="N819" s="37"/>
      <c r="O819" s="115"/>
      <c r="P819" s="37"/>
      <c r="Q819" s="37"/>
      <c r="R819" s="37"/>
      <c r="S819" s="37"/>
      <c r="T819" s="37"/>
      <c r="U819" s="37"/>
      <c r="V819" s="37"/>
      <c r="W819" s="37"/>
      <c r="X819" s="37"/>
      <c r="Y819" s="37"/>
      <c r="Z819" s="37"/>
      <c r="AA819" s="37"/>
      <c r="AB819" s="37"/>
      <c r="AC819" s="37"/>
      <c r="AD819" s="37"/>
      <c r="AE819" s="37"/>
      <c r="AF819" s="37"/>
      <c r="AG819" s="37"/>
      <c r="AH819" s="37"/>
      <c r="AI819" s="37"/>
      <c r="AJ819" s="37"/>
    </row>
    <row r="820" spans="1:36">
      <c r="A820" s="265">
        <v>44077</v>
      </c>
      <c r="B820" s="115" t="s">
        <v>227</v>
      </c>
      <c r="C820" s="37">
        <v>881560281</v>
      </c>
      <c r="D820" s="37">
        <v>743869423</v>
      </c>
      <c r="E820" s="115" t="s">
        <v>139</v>
      </c>
      <c r="F820" s="115" t="s">
        <v>140</v>
      </c>
      <c r="G820" s="115" t="s">
        <v>2263</v>
      </c>
      <c r="H820" s="265"/>
      <c r="I820" s="265">
        <v>44077</v>
      </c>
      <c r="J820" s="37"/>
      <c r="K820" s="115" t="s">
        <v>2263</v>
      </c>
      <c r="L820" s="115" t="s">
        <v>248</v>
      </c>
      <c r="M820" s="37">
        <v>825</v>
      </c>
      <c r="N820" s="37"/>
      <c r="O820" s="115" t="s">
        <v>10563</v>
      </c>
      <c r="P820" s="37"/>
      <c r="Q820" s="37"/>
      <c r="R820" s="37"/>
      <c r="S820" s="37"/>
      <c r="T820" s="37"/>
      <c r="U820" s="37"/>
      <c r="V820" s="37"/>
      <c r="W820" s="37"/>
      <c r="X820" s="37"/>
      <c r="Y820" s="37"/>
      <c r="Z820" s="37"/>
      <c r="AA820" s="37"/>
      <c r="AB820" s="37"/>
      <c r="AC820" s="37"/>
      <c r="AD820" s="37"/>
      <c r="AE820" s="37"/>
      <c r="AF820" s="37"/>
      <c r="AG820" s="37"/>
      <c r="AH820" s="37"/>
      <c r="AI820" s="37"/>
      <c r="AJ820" s="37"/>
    </row>
    <row r="821" spans="1:36">
      <c r="A821" s="265">
        <v>44092</v>
      </c>
      <c r="B821" s="115" t="s">
        <v>156</v>
      </c>
      <c r="C821" s="331">
        <v>882605788</v>
      </c>
      <c r="D821" s="781"/>
      <c r="E821" s="115" t="s">
        <v>139</v>
      </c>
      <c r="F821" s="115" t="s">
        <v>140</v>
      </c>
      <c r="G821" s="115" t="s">
        <v>142</v>
      </c>
      <c r="H821" s="265"/>
      <c r="I821" s="23"/>
      <c r="J821" s="265">
        <v>44102</v>
      </c>
      <c r="K821" s="115"/>
      <c r="L821" s="115"/>
      <c r="M821" s="37"/>
      <c r="N821" s="37"/>
      <c r="O821" s="680" t="s">
        <v>10564</v>
      </c>
      <c r="P821" s="37"/>
      <c r="Q821" s="37"/>
      <c r="R821" s="37"/>
      <c r="S821" s="37"/>
      <c r="T821" s="37"/>
      <c r="U821" s="37"/>
      <c r="V821" s="37"/>
      <c r="W821" s="37"/>
      <c r="X821" s="37"/>
      <c r="Y821" s="37"/>
      <c r="Z821" s="37"/>
      <c r="AA821" s="37"/>
      <c r="AB821" s="37"/>
      <c r="AC821" s="37"/>
      <c r="AD821" s="37"/>
      <c r="AE821" s="37"/>
      <c r="AF821" s="37"/>
      <c r="AG821" s="37"/>
      <c r="AH821" s="37"/>
      <c r="AI821" s="37"/>
      <c r="AJ821" s="37"/>
    </row>
    <row r="822" spans="1:36">
      <c r="A822" s="265">
        <v>44078</v>
      </c>
      <c r="B822" s="115" t="s">
        <v>149</v>
      </c>
      <c r="C822" s="37">
        <v>880047778</v>
      </c>
      <c r="D822" s="667" t="s">
        <v>10335</v>
      </c>
      <c r="E822" s="115" t="s">
        <v>139</v>
      </c>
      <c r="F822" s="115" t="s">
        <v>140</v>
      </c>
      <c r="G822" s="115" t="s">
        <v>621</v>
      </c>
      <c r="H822" s="37"/>
      <c r="I822" s="265">
        <v>44095</v>
      </c>
      <c r="J822" s="265">
        <v>44085</v>
      </c>
      <c r="K822" s="115" t="s">
        <v>182</v>
      </c>
      <c r="L822" s="688">
        <v>80100</v>
      </c>
      <c r="M822" s="37">
        <v>828</v>
      </c>
      <c r="N822" s="37"/>
      <c r="O822" s="664" t="s">
        <v>10565</v>
      </c>
      <c r="P822" s="37"/>
      <c r="Q822" s="37"/>
      <c r="R822" s="37"/>
      <c r="S822" s="37"/>
      <c r="T822" s="37"/>
      <c r="U822" s="37"/>
      <c r="V822" s="37"/>
      <c r="W822" s="37"/>
      <c r="X822" s="37"/>
      <c r="Y822" s="37"/>
      <c r="Z822" s="37"/>
      <c r="AA822" s="37"/>
      <c r="AB822" s="37"/>
      <c r="AC822" s="37"/>
      <c r="AD822" s="37"/>
      <c r="AE822" s="37"/>
      <c r="AF822" s="37"/>
      <c r="AG822" s="37"/>
      <c r="AH822" s="37"/>
      <c r="AI822" s="37"/>
      <c r="AJ822" s="37"/>
    </row>
    <row r="823" spans="1:36">
      <c r="A823" s="265">
        <v>44075</v>
      </c>
      <c r="B823" s="115" t="s">
        <v>167</v>
      </c>
      <c r="C823" s="37">
        <v>880198698</v>
      </c>
      <c r="D823" s="115"/>
      <c r="E823" s="115" t="s">
        <v>152</v>
      </c>
      <c r="F823" s="115" t="s">
        <v>140</v>
      </c>
      <c r="G823" s="115" t="s">
        <v>142</v>
      </c>
      <c r="H823" s="265">
        <v>44075</v>
      </c>
      <c r="I823" s="265">
        <v>44075</v>
      </c>
      <c r="J823" s="265">
        <v>44090</v>
      </c>
      <c r="K823" s="115" t="s">
        <v>142</v>
      </c>
      <c r="L823" s="680" t="s">
        <v>263</v>
      </c>
      <c r="M823" s="37">
        <v>834</v>
      </c>
      <c r="N823" s="115"/>
      <c r="O823" s="115" t="s">
        <v>10566</v>
      </c>
      <c r="P823" s="37"/>
      <c r="Q823" s="37"/>
      <c r="R823" s="37"/>
      <c r="S823" s="37"/>
      <c r="T823" s="37"/>
      <c r="U823" s="37"/>
      <c r="V823" s="37"/>
      <c r="W823" s="37"/>
      <c r="X823" s="37"/>
      <c r="Y823" s="37"/>
      <c r="Z823" s="37"/>
      <c r="AA823" s="37"/>
      <c r="AB823" s="37"/>
      <c r="AC823" s="37"/>
      <c r="AD823" s="37"/>
      <c r="AE823" s="37"/>
      <c r="AF823" s="37"/>
      <c r="AG823" s="37"/>
      <c r="AH823" s="37"/>
      <c r="AI823" s="37"/>
      <c r="AJ823" s="37"/>
    </row>
    <row r="824" spans="1:36">
      <c r="A824" s="782">
        <v>44104</v>
      </c>
      <c r="B824" s="115" t="s">
        <v>4688</v>
      </c>
      <c r="C824" s="331">
        <v>880781237</v>
      </c>
      <c r="D824" s="509" t="s">
        <v>10567</v>
      </c>
      <c r="E824" s="115" t="s">
        <v>139</v>
      </c>
      <c r="F824" s="115" t="s">
        <v>140</v>
      </c>
      <c r="G824" s="115"/>
      <c r="H824" s="265"/>
      <c r="I824" s="265">
        <v>44104</v>
      </c>
      <c r="J824" s="265"/>
      <c r="K824" s="115" t="s">
        <v>621</v>
      </c>
      <c r="L824" s="115"/>
      <c r="M824" s="521">
        <v>837</v>
      </c>
      <c r="N824" s="37"/>
      <c r="O824" s="680" t="s">
        <v>10568</v>
      </c>
      <c r="P824" s="37"/>
      <c r="Q824" s="37"/>
      <c r="R824" s="37"/>
      <c r="S824" s="37"/>
      <c r="T824" s="37"/>
      <c r="U824" s="37"/>
      <c r="V824" s="37"/>
      <c r="W824" s="37"/>
      <c r="X824" s="37"/>
      <c r="Y824" s="37"/>
      <c r="Z824" s="37"/>
      <c r="AA824" s="37"/>
      <c r="AB824" s="37"/>
      <c r="AC824" s="37"/>
      <c r="AD824" s="37"/>
      <c r="AE824" s="37"/>
      <c r="AF824" s="37"/>
      <c r="AG824" s="37"/>
      <c r="AH824" s="37"/>
      <c r="AI824" s="37"/>
      <c r="AJ824" s="37"/>
    </row>
    <row r="825" spans="1:36">
      <c r="A825" s="265">
        <v>44078</v>
      </c>
      <c r="B825" s="115" t="s">
        <v>154</v>
      </c>
      <c r="C825" s="37">
        <v>880434781</v>
      </c>
      <c r="D825" s="37">
        <v>7504522</v>
      </c>
      <c r="E825" s="115" t="s">
        <v>152</v>
      </c>
      <c r="F825" s="115" t="s">
        <v>150</v>
      </c>
      <c r="G825" s="115" t="s">
        <v>148</v>
      </c>
      <c r="H825" s="37"/>
      <c r="I825" s="265">
        <v>44098</v>
      </c>
      <c r="J825" s="265"/>
      <c r="K825" s="278" t="s">
        <v>148</v>
      </c>
      <c r="L825" s="115"/>
      <c r="M825" s="37">
        <v>839.38</v>
      </c>
      <c r="N825" s="37"/>
      <c r="O825" s="115" t="s">
        <v>10312</v>
      </c>
      <c r="P825" s="37"/>
      <c r="Q825" s="37"/>
      <c r="R825" s="37"/>
      <c r="S825" s="37"/>
      <c r="T825" s="37"/>
      <c r="U825" s="37"/>
      <c r="V825" s="37"/>
      <c r="W825" s="37"/>
      <c r="X825" s="37"/>
      <c r="Y825" s="37"/>
      <c r="Z825" s="37"/>
      <c r="AA825" s="37"/>
      <c r="AB825" s="37"/>
      <c r="AC825" s="37"/>
      <c r="AD825" s="37"/>
      <c r="AE825" s="37"/>
      <c r="AF825" s="37"/>
      <c r="AG825" s="37"/>
      <c r="AH825" s="37"/>
      <c r="AI825" s="37"/>
      <c r="AJ825" s="37"/>
    </row>
    <row r="826" spans="1:36">
      <c r="A826" s="265">
        <v>44082</v>
      </c>
      <c r="B826" s="115" t="s">
        <v>167</v>
      </c>
      <c r="C826" s="37">
        <v>880017658</v>
      </c>
      <c r="D826" s="37">
        <v>16844930</v>
      </c>
      <c r="E826" s="115" t="s">
        <v>139</v>
      </c>
      <c r="F826" s="115" t="s">
        <v>181</v>
      </c>
      <c r="G826" s="115" t="s">
        <v>142</v>
      </c>
      <c r="H826" s="265">
        <v>44082</v>
      </c>
      <c r="I826" s="265">
        <v>44082</v>
      </c>
      <c r="J826" s="265"/>
      <c r="K826" s="115" t="s">
        <v>181</v>
      </c>
      <c r="L826" s="115"/>
      <c r="M826" s="37">
        <v>840</v>
      </c>
      <c r="N826" s="37"/>
      <c r="O826" s="115" t="s">
        <v>2253</v>
      </c>
      <c r="P826" s="37"/>
      <c r="Q826" s="37"/>
      <c r="R826" s="37"/>
      <c r="S826" s="37"/>
      <c r="T826" s="37"/>
      <c r="U826" s="37"/>
      <c r="V826" s="37"/>
      <c r="W826" s="37"/>
      <c r="X826" s="37"/>
      <c r="Y826" s="37"/>
      <c r="Z826" s="37"/>
      <c r="AA826" s="37"/>
      <c r="AB826" s="37"/>
      <c r="AC826" s="37"/>
      <c r="AD826" s="37"/>
      <c r="AE826" s="37"/>
      <c r="AF826" s="37"/>
      <c r="AG826" s="37"/>
      <c r="AH826" s="37"/>
      <c r="AI826" s="37"/>
      <c r="AJ826" s="37"/>
    </row>
    <row r="827" spans="1:36">
      <c r="A827" s="782">
        <v>44104</v>
      </c>
      <c r="B827" s="115" t="s">
        <v>178</v>
      </c>
      <c r="C827" s="331">
        <v>880765824</v>
      </c>
      <c r="D827" s="509"/>
      <c r="E827" s="115" t="s">
        <v>152</v>
      </c>
      <c r="F827" s="115" t="s">
        <v>140</v>
      </c>
      <c r="G827" s="115" t="s">
        <v>168</v>
      </c>
      <c r="H827" s="265"/>
      <c r="I827" s="265">
        <v>44104</v>
      </c>
      <c r="J827" s="265"/>
      <c r="K827" s="115" t="s">
        <v>168</v>
      </c>
      <c r="L827" s="115"/>
      <c r="M827" s="521">
        <v>840</v>
      </c>
      <c r="N827" s="37"/>
      <c r="O827" s="680"/>
      <c r="P827" s="37"/>
      <c r="Q827" s="37"/>
      <c r="R827" s="37"/>
      <c r="S827" s="37"/>
      <c r="T827" s="37"/>
      <c r="U827" s="37"/>
      <c r="V827" s="37"/>
      <c r="W827" s="37"/>
      <c r="X827" s="37"/>
      <c r="Y827" s="37"/>
      <c r="Z827" s="37"/>
      <c r="AA827" s="37"/>
      <c r="AB827" s="37"/>
      <c r="AC827" s="37"/>
      <c r="AD827" s="37"/>
      <c r="AE827" s="37"/>
      <c r="AF827" s="37"/>
      <c r="AG827" s="37"/>
      <c r="AH827" s="37"/>
      <c r="AI827" s="37"/>
      <c r="AJ827" s="37"/>
    </row>
    <row r="828" spans="1:36">
      <c r="A828" s="265">
        <v>44091</v>
      </c>
      <c r="B828" s="115" t="s">
        <v>227</v>
      </c>
      <c r="C828" s="331">
        <v>880030578</v>
      </c>
      <c r="D828" s="781" t="s">
        <v>4733</v>
      </c>
      <c r="E828" s="115" t="s">
        <v>139</v>
      </c>
      <c r="F828" s="115" t="s">
        <v>140</v>
      </c>
      <c r="G828" s="115" t="s">
        <v>142</v>
      </c>
      <c r="H828" s="265">
        <v>44075</v>
      </c>
      <c r="I828" s="265">
        <v>44091</v>
      </c>
      <c r="J828" s="265"/>
      <c r="K828" s="115" t="s">
        <v>246</v>
      </c>
      <c r="L828" s="115"/>
      <c r="M828" s="37">
        <v>848</v>
      </c>
      <c r="N828" s="37"/>
      <c r="O828" s="115" t="s">
        <v>2285</v>
      </c>
      <c r="P828" s="37"/>
      <c r="Q828" s="37"/>
      <c r="R828" s="37"/>
      <c r="S828" s="37"/>
      <c r="T828" s="37"/>
      <c r="U828" s="37"/>
      <c r="V828" s="37"/>
      <c r="W828" s="37"/>
      <c r="X828" s="37"/>
      <c r="Y828" s="37"/>
      <c r="Z828" s="37"/>
      <c r="AA828" s="37"/>
      <c r="AB828" s="37"/>
      <c r="AC828" s="37"/>
      <c r="AD828" s="37"/>
      <c r="AE828" s="37"/>
      <c r="AF828" s="37"/>
      <c r="AG828" s="37"/>
      <c r="AH828" s="37"/>
      <c r="AI828" s="37"/>
      <c r="AJ828" s="37"/>
    </row>
    <row r="829" spans="1:36">
      <c r="A829" s="265">
        <v>44076</v>
      </c>
      <c r="B829" s="115" t="s">
        <v>154</v>
      </c>
      <c r="C829" s="37">
        <v>881672549</v>
      </c>
      <c r="D829" s="109" t="s">
        <v>5949</v>
      </c>
      <c r="E829" s="115" t="s">
        <v>139</v>
      </c>
      <c r="F829" s="115" t="s">
        <v>140</v>
      </c>
      <c r="G829" s="115" t="s">
        <v>225</v>
      </c>
      <c r="H829" s="37"/>
      <c r="I829" s="265">
        <v>44097</v>
      </c>
      <c r="J829" s="265">
        <v>44091</v>
      </c>
      <c r="K829" s="278" t="s">
        <v>225</v>
      </c>
      <c r="L829" s="688">
        <v>100200</v>
      </c>
      <c r="M829" s="37">
        <v>859.99</v>
      </c>
      <c r="N829" s="115"/>
      <c r="O829" s="115" t="s">
        <v>2261</v>
      </c>
      <c r="P829" s="37"/>
      <c r="Q829" s="37"/>
      <c r="R829" s="37"/>
      <c r="S829" s="37"/>
      <c r="T829" s="37"/>
      <c r="U829" s="37"/>
      <c r="V829" s="37"/>
      <c r="W829" s="37"/>
      <c r="X829" s="37"/>
      <c r="Y829" s="37"/>
      <c r="Z829" s="37"/>
      <c r="AA829" s="37"/>
      <c r="AB829" s="37"/>
      <c r="AC829" s="37"/>
      <c r="AD829" s="37"/>
      <c r="AE829" s="37"/>
      <c r="AF829" s="37"/>
      <c r="AG829" s="37"/>
      <c r="AH829" s="37"/>
      <c r="AI829" s="37"/>
      <c r="AJ829" s="37"/>
    </row>
    <row r="830" spans="1:36">
      <c r="A830" s="265">
        <v>44089</v>
      </c>
      <c r="B830" s="115" t="s">
        <v>156</v>
      </c>
      <c r="C830" s="331">
        <v>881480134</v>
      </c>
      <c r="D830" s="785"/>
      <c r="E830" s="115"/>
      <c r="F830" s="115"/>
      <c r="G830" s="115"/>
      <c r="H830" s="37"/>
      <c r="I830" s="265">
        <v>44089</v>
      </c>
      <c r="J830" s="265">
        <v>44103</v>
      </c>
      <c r="K830" s="115"/>
      <c r="L830" s="115"/>
      <c r="M830" s="37">
        <v>865</v>
      </c>
      <c r="N830" s="37"/>
      <c r="O830" s="115"/>
      <c r="P830" s="37"/>
      <c r="Q830" s="37"/>
      <c r="R830" s="37"/>
      <c r="S830" s="37"/>
      <c r="T830" s="37"/>
      <c r="U830" s="37"/>
      <c r="V830" s="37"/>
      <c r="W830" s="37"/>
      <c r="X830" s="37"/>
      <c r="Y830" s="37"/>
      <c r="Z830" s="37"/>
      <c r="AA830" s="37"/>
      <c r="AB830" s="37"/>
      <c r="AC830" s="37"/>
      <c r="AD830" s="37"/>
      <c r="AE830" s="37"/>
      <c r="AF830" s="37"/>
      <c r="AG830" s="37"/>
      <c r="AH830" s="37"/>
      <c r="AI830" s="37"/>
      <c r="AJ830" s="37"/>
    </row>
    <row r="831" spans="1:36">
      <c r="A831" s="666">
        <v>44079</v>
      </c>
      <c r="B831" s="115" t="s">
        <v>194</v>
      </c>
      <c r="C831" s="486">
        <v>881548220</v>
      </c>
      <c r="D831" s="109" t="s">
        <v>2874</v>
      </c>
      <c r="E831" s="486" t="s">
        <v>152</v>
      </c>
      <c r="F831" s="115" t="s">
        <v>140</v>
      </c>
      <c r="G831" s="115" t="s">
        <v>391</v>
      </c>
      <c r="H831" s="666"/>
      <c r="I831" s="666">
        <v>44079</v>
      </c>
      <c r="J831" s="265"/>
      <c r="K831" s="115" t="s">
        <v>181</v>
      </c>
      <c r="L831" s="115" t="s">
        <v>353</v>
      </c>
      <c r="M831" s="486">
        <v>880.29</v>
      </c>
      <c r="N831" s="37"/>
      <c r="O831" s="115"/>
      <c r="P831" s="37"/>
      <c r="Q831" s="37"/>
      <c r="R831" s="37"/>
      <c r="S831" s="37"/>
      <c r="T831" s="37"/>
      <c r="U831" s="37"/>
      <c r="V831" s="37"/>
      <c r="W831" s="37"/>
      <c r="X831" s="37"/>
      <c r="Y831" s="37"/>
      <c r="Z831" s="37"/>
      <c r="AA831" s="37"/>
      <c r="AB831" s="37"/>
      <c r="AC831" s="37"/>
      <c r="AD831" s="37"/>
      <c r="AE831" s="37"/>
      <c r="AF831" s="37"/>
      <c r="AG831" s="37"/>
      <c r="AH831" s="37"/>
      <c r="AI831" s="37"/>
      <c r="AJ831" s="37"/>
    </row>
    <row r="832" spans="1:36">
      <c r="A832" s="782">
        <v>44099</v>
      </c>
      <c r="B832" s="115" t="s">
        <v>194</v>
      </c>
      <c r="C832" s="331">
        <v>882361554</v>
      </c>
      <c r="D832" s="509" t="s">
        <v>10483</v>
      </c>
      <c r="E832" s="115" t="s">
        <v>152</v>
      </c>
      <c r="F832" s="115" t="s">
        <v>140</v>
      </c>
      <c r="G832" s="624" t="s">
        <v>142</v>
      </c>
      <c r="H832" s="505">
        <v>44095</v>
      </c>
      <c r="I832" s="265">
        <v>44099</v>
      </c>
      <c r="J832" s="265">
        <v>44104</v>
      </c>
      <c r="K832" s="624" t="s">
        <v>142</v>
      </c>
      <c r="L832" s="115"/>
      <c r="M832" s="521">
        <v>884.83</v>
      </c>
      <c r="N832" s="37"/>
      <c r="O832" s="680" t="s">
        <v>10569</v>
      </c>
      <c r="P832" s="37"/>
      <c r="Q832" s="37"/>
      <c r="R832" s="37"/>
      <c r="S832" s="37"/>
      <c r="T832" s="37"/>
      <c r="U832" s="37"/>
      <c r="V832" s="37"/>
      <c r="W832" s="37"/>
      <c r="X832" s="37"/>
      <c r="Y832" s="37"/>
      <c r="Z832" s="37"/>
      <c r="AA832" s="37"/>
      <c r="AB832" s="37"/>
      <c r="AC832" s="37"/>
      <c r="AD832" s="37"/>
      <c r="AE832" s="37"/>
      <c r="AF832" s="37"/>
      <c r="AG832" s="37"/>
      <c r="AH832" s="37"/>
      <c r="AI832" s="37"/>
      <c r="AJ832" s="37"/>
    </row>
    <row r="833" spans="1:36">
      <c r="A833" s="265">
        <v>44084</v>
      </c>
      <c r="B833" s="115" t="s">
        <v>146</v>
      </c>
      <c r="C833" s="331">
        <v>881762353</v>
      </c>
      <c r="D833" s="109" t="s">
        <v>10570</v>
      </c>
      <c r="E833" s="115" t="s">
        <v>139</v>
      </c>
      <c r="F833" s="115" t="s">
        <v>100</v>
      </c>
      <c r="G833" s="115"/>
      <c r="H833" s="37"/>
      <c r="I833" s="265">
        <v>44084</v>
      </c>
      <c r="J833" s="265"/>
      <c r="K833" s="115" t="s">
        <v>176</v>
      </c>
      <c r="L833" s="115"/>
      <c r="M833" s="37">
        <v>885</v>
      </c>
      <c r="N833" s="37"/>
      <c r="O833" s="680" t="s">
        <v>10271</v>
      </c>
      <c r="P833" s="37"/>
      <c r="Q833" s="37"/>
      <c r="R833" s="37"/>
      <c r="S833" s="37"/>
      <c r="T833" s="37"/>
      <c r="U833" s="37"/>
      <c r="V833" s="37"/>
      <c r="W833" s="37"/>
      <c r="X833" s="37"/>
      <c r="Y833" s="37"/>
      <c r="Z833" s="37"/>
      <c r="AA833" s="37"/>
      <c r="AB833" s="37"/>
      <c r="AC833" s="37"/>
      <c r="AD833" s="37"/>
      <c r="AE833" s="37"/>
      <c r="AF833" s="37"/>
      <c r="AG833" s="37"/>
      <c r="AH833" s="37"/>
      <c r="AI833" s="37"/>
      <c r="AJ833" s="37"/>
    </row>
    <row r="834" spans="1:36">
      <c r="A834" s="265">
        <v>44095</v>
      </c>
      <c r="B834" s="115" t="s">
        <v>154</v>
      </c>
      <c r="C834" s="331">
        <v>881875057</v>
      </c>
      <c r="D834" s="781"/>
      <c r="E834" s="115" t="s">
        <v>152</v>
      </c>
      <c r="F834" s="115" t="s">
        <v>140</v>
      </c>
      <c r="G834" s="115" t="s">
        <v>10571</v>
      </c>
      <c r="H834" s="265"/>
      <c r="I834" s="265"/>
      <c r="J834" s="265">
        <v>44104</v>
      </c>
      <c r="K834" s="115"/>
      <c r="L834" s="115"/>
      <c r="M834" s="37"/>
      <c r="N834" s="37"/>
      <c r="O834" s="680" t="s">
        <v>638</v>
      </c>
      <c r="P834" s="37"/>
      <c r="Q834" s="37"/>
      <c r="R834" s="37"/>
      <c r="S834" s="37"/>
      <c r="T834" s="37"/>
      <c r="U834" s="37"/>
      <c r="V834" s="37"/>
      <c r="W834" s="37"/>
      <c r="X834" s="37"/>
      <c r="Y834" s="37"/>
      <c r="Z834" s="37"/>
      <c r="AA834" s="37"/>
      <c r="AB834" s="37"/>
      <c r="AC834" s="37"/>
      <c r="AD834" s="37"/>
      <c r="AE834" s="37"/>
      <c r="AF834" s="37"/>
      <c r="AG834" s="37"/>
      <c r="AH834" s="37"/>
      <c r="AI834" s="37"/>
      <c r="AJ834" s="37"/>
    </row>
    <row r="835" spans="1:36">
      <c r="A835" s="265">
        <v>44095</v>
      </c>
      <c r="B835" s="115" t="s">
        <v>144</v>
      </c>
      <c r="C835" s="331">
        <v>880002925</v>
      </c>
      <c r="D835" s="781" t="s">
        <v>10572</v>
      </c>
      <c r="E835" s="115" t="s">
        <v>139</v>
      </c>
      <c r="F835" s="115" t="s">
        <v>147</v>
      </c>
      <c r="G835" s="115" t="s">
        <v>142</v>
      </c>
      <c r="H835" s="265"/>
      <c r="I835" s="265"/>
      <c r="J835" s="265"/>
      <c r="K835" s="115"/>
      <c r="L835" s="115"/>
      <c r="M835" s="37"/>
      <c r="N835" s="37"/>
      <c r="O835" s="680"/>
      <c r="P835" s="37"/>
      <c r="Q835" s="265">
        <v>44084</v>
      </c>
      <c r="R835" s="37">
        <v>2899</v>
      </c>
      <c r="S835" s="37"/>
      <c r="T835" s="37"/>
      <c r="U835" s="37"/>
      <c r="V835" s="37"/>
      <c r="W835" s="37"/>
      <c r="X835" s="37"/>
      <c r="Y835" s="37"/>
      <c r="Z835" s="37"/>
      <c r="AA835" s="37"/>
      <c r="AB835" s="37"/>
      <c r="AC835" s="37"/>
      <c r="AD835" s="37"/>
      <c r="AE835" s="37"/>
      <c r="AF835" s="37"/>
      <c r="AG835" s="37"/>
      <c r="AH835" s="37"/>
      <c r="AI835" s="37"/>
      <c r="AJ835" s="37"/>
    </row>
    <row r="836" spans="1:36">
      <c r="A836" s="265">
        <v>44077</v>
      </c>
      <c r="B836" s="115" t="s">
        <v>154</v>
      </c>
      <c r="C836" s="37">
        <v>881686089</v>
      </c>
      <c r="D836" s="37"/>
      <c r="E836" s="115" t="s">
        <v>152</v>
      </c>
      <c r="F836" s="115" t="s">
        <v>100</v>
      </c>
      <c r="G836" s="37"/>
      <c r="H836" s="37"/>
      <c r="I836" s="265">
        <v>44082</v>
      </c>
      <c r="J836" s="265">
        <v>44092</v>
      </c>
      <c r="K836" s="115" t="s">
        <v>142</v>
      </c>
      <c r="L836" s="37"/>
      <c r="M836" s="37">
        <v>891.42</v>
      </c>
      <c r="N836" s="37"/>
      <c r="O836" s="37"/>
      <c r="P836" s="37"/>
      <c r="Q836" s="37"/>
      <c r="R836" s="37"/>
      <c r="S836" s="37"/>
      <c r="T836" s="37"/>
      <c r="U836" s="37"/>
      <c r="V836" s="37"/>
      <c r="W836" s="37"/>
      <c r="X836" s="37"/>
      <c r="Y836" s="37"/>
      <c r="Z836" s="37"/>
      <c r="AA836" s="37"/>
      <c r="AB836" s="37"/>
      <c r="AC836" s="37"/>
      <c r="AD836" s="37"/>
      <c r="AE836" s="37"/>
      <c r="AF836" s="37"/>
      <c r="AG836" s="37"/>
      <c r="AH836" s="37"/>
      <c r="AI836" s="37"/>
      <c r="AJ836" s="37"/>
    </row>
    <row r="837" spans="1:36">
      <c r="A837" s="265">
        <v>44083</v>
      </c>
      <c r="B837" s="115" t="s">
        <v>227</v>
      </c>
      <c r="C837" s="676">
        <v>882358871</v>
      </c>
      <c r="D837" s="109" t="s">
        <v>10573</v>
      </c>
      <c r="E837" s="115" t="s">
        <v>139</v>
      </c>
      <c r="F837" s="115" t="s">
        <v>140</v>
      </c>
      <c r="G837" s="115" t="s">
        <v>142</v>
      </c>
      <c r="H837" s="265">
        <v>44082</v>
      </c>
      <c r="I837" s="265">
        <v>44084</v>
      </c>
      <c r="J837" s="265"/>
      <c r="K837" s="115" t="s">
        <v>142</v>
      </c>
      <c r="L837" s="115"/>
      <c r="M837" s="37">
        <v>913.3</v>
      </c>
      <c r="N837" s="115"/>
      <c r="O837" s="115" t="s">
        <v>10574</v>
      </c>
      <c r="P837" s="115"/>
      <c r="Q837" s="37"/>
      <c r="R837" s="37"/>
      <c r="S837" s="37"/>
      <c r="T837" s="37"/>
      <c r="U837" s="37"/>
      <c r="V837" s="37"/>
      <c r="W837" s="37"/>
      <c r="X837" s="37"/>
      <c r="Y837" s="37"/>
      <c r="Z837" s="37"/>
      <c r="AA837" s="37"/>
      <c r="AB837" s="37"/>
      <c r="AC837" s="37"/>
      <c r="AD837" s="37"/>
      <c r="AE837" s="37"/>
      <c r="AF837" s="37"/>
      <c r="AG837" s="37"/>
      <c r="AH837" s="37"/>
      <c r="AI837" s="37"/>
      <c r="AJ837" s="37"/>
    </row>
    <row r="838" spans="1:36">
      <c r="A838" s="265">
        <v>44078</v>
      </c>
      <c r="B838" s="115" t="s">
        <v>149</v>
      </c>
      <c r="C838" s="37">
        <v>880494923</v>
      </c>
      <c r="D838" s="667" t="s">
        <v>10575</v>
      </c>
      <c r="E838" s="115" t="s">
        <v>139</v>
      </c>
      <c r="F838" s="115" t="s">
        <v>140</v>
      </c>
      <c r="G838" s="115" t="s">
        <v>225</v>
      </c>
      <c r="H838" s="37"/>
      <c r="I838" s="265">
        <v>44078</v>
      </c>
      <c r="J838" s="265">
        <v>44092</v>
      </c>
      <c r="K838" s="115" t="s">
        <v>225</v>
      </c>
      <c r="L838" s="688">
        <v>200500</v>
      </c>
      <c r="M838" s="37">
        <v>927</v>
      </c>
      <c r="N838" s="37"/>
      <c r="O838" s="115" t="s">
        <v>466</v>
      </c>
      <c r="P838" s="37"/>
      <c r="Q838" s="37"/>
      <c r="R838" s="37"/>
      <c r="S838" s="37"/>
      <c r="T838" s="37"/>
      <c r="U838" s="37"/>
      <c r="V838" s="37"/>
      <c r="W838" s="37"/>
      <c r="X838" s="37"/>
      <c r="Y838" s="37"/>
      <c r="Z838" s="37"/>
      <c r="AA838" s="37"/>
      <c r="AB838" s="37"/>
      <c r="AC838" s="37"/>
      <c r="AD838" s="37"/>
      <c r="AE838" s="37"/>
      <c r="AF838" s="37"/>
      <c r="AG838" s="37"/>
      <c r="AH838" s="37"/>
      <c r="AI838" s="37"/>
      <c r="AJ838" s="37"/>
    </row>
    <row r="839" spans="1:36">
      <c r="A839" s="265">
        <v>44075</v>
      </c>
      <c r="B839" s="115" t="s">
        <v>194</v>
      </c>
      <c r="C839" s="37">
        <v>881548220</v>
      </c>
      <c r="D839" s="115"/>
      <c r="E839" s="115" t="s">
        <v>152</v>
      </c>
      <c r="F839" s="115" t="s">
        <v>140</v>
      </c>
      <c r="G839" s="115" t="s">
        <v>142</v>
      </c>
      <c r="H839" s="37"/>
      <c r="I839" s="265">
        <v>44075</v>
      </c>
      <c r="J839" s="265">
        <v>44089</v>
      </c>
      <c r="K839" s="115" t="s">
        <v>181</v>
      </c>
      <c r="L839" s="115" t="s">
        <v>353</v>
      </c>
      <c r="M839" s="37">
        <v>930</v>
      </c>
      <c r="N839" s="115"/>
      <c r="O839" s="115" t="s">
        <v>280</v>
      </c>
      <c r="P839" s="37"/>
      <c r="Q839" s="37"/>
      <c r="R839" s="37"/>
      <c r="S839" s="37"/>
      <c r="T839" s="37"/>
      <c r="U839" s="37"/>
      <c r="V839" s="37"/>
      <c r="W839" s="37"/>
      <c r="X839" s="37"/>
      <c r="Y839" s="37"/>
      <c r="Z839" s="37"/>
      <c r="AA839" s="37"/>
      <c r="AB839" s="37"/>
      <c r="AC839" s="37"/>
      <c r="AD839" s="37"/>
      <c r="AE839" s="37"/>
      <c r="AF839" s="37"/>
      <c r="AG839" s="37"/>
      <c r="AH839" s="37"/>
      <c r="AI839" s="37"/>
      <c r="AJ839" s="37"/>
    </row>
    <row r="840" spans="1:36">
      <c r="A840" s="265">
        <v>44095</v>
      </c>
      <c r="B840" s="115" t="s">
        <v>194</v>
      </c>
      <c r="C840" s="331">
        <v>882361554</v>
      </c>
      <c r="D840" s="781" t="s">
        <v>10483</v>
      </c>
      <c r="E840" s="115" t="s">
        <v>152</v>
      </c>
      <c r="F840" s="115" t="s">
        <v>140</v>
      </c>
      <c r="G840" s="115" t="s">
        <v>142</v>
      </c>
      <c r="H840" s="265">
        <v>44092</v>
      </c>
      <c r="I840" s="265">
        <v>44095</v>
      </c>
      <c r="J840" s="265">
        <v>44104</v>
      </c>
      <c r="K840" s="115" t="s">
        <v>142</v>
      </c>
      <c r="L840" s="115"/>
      <c r="M840" s="37">
        <v>931</v>
      </c>
      <c r="N840" s="37"/>
      <c r="O840" s="680" t="s">
        <v>10576</v>
      </c>
      <c r="P840" s="37"/>
      <c r="Q840" s="265"/>
      <c r="R840" s="37"/>
      <c r="S840" s="37"/>
      <c r="T840" s="37"/>
      <c r="U840" s="37"/>
      <c r="V840" s="37"/>
      <c r="W840" s="37"/>
      <c r="X840" s="37"/>
      <c r="Y840" s="37"/>
      <c r="Z840" s="37"/>
      <c r="AA840" s="37"/>
      <c r="AB840" s="37"/>
      <c r="AC840" s="37"/>
      <c r="AD840" s="37"/>
      <c r="AE840" s="37"/>
      <c r="AF840" s="37"/>
      <c r="AG840" s="37"/>
      <c r="AH840" s="37"/>
      <c r="AI840" s="37"/>
      <c r="AJ840" s="37"/>
    </row>
    <row r="841" spans="1:36">
      <c r="A841" s="265">
        <v>44095</v>
      </c>
      <c r="B841" s="115" t="s">
        <v>167</v>
      </c>
      <c r="C841" s="331">
        <v>881905798</v>
      </c>
      <c r="D841" s="781" t="s">
        <v>2286</v>
      </c>
      <c r="E841" s="115" t="s">
        <v>152</v>
      </c>
      <c r="F841" s="115" t="s">
        <v>140</v>
      </c>
      <c r="G841" s="115" t="s">
        <v>190</v>
      </c>
      <c r="H841" s="265">
        <v>44095</v>
      </c>
      <c r="I841" s="265">
        <v>44095</v>
      </c>
      <c r="J841" s="265"/>
      <c r="K841" s="115" t="s">
        <v>190</v>
      </c>
      <c r="L841" s="115"/>
      <c r="M841" s="37">
        <v>935</v>
      </c>
      <c r="N841" s="37"/>
      <c r="O841" s="680"/>
      <c r="P841" s="37"/>
      <c r="Q841" s="265">
        <v>44095</v>
      </c>
      <c r="R841" s="37">
        <v>13044.36</v>
      </c>
      <c r="S841" s="37"/>
      <c r="T841" s="37"/>
      <c r="U841" s="37"/>
      <c r="V841" s="37"/>
      <c r="W841" s="37"/>
      <c r="X841" s="37"/>
      <c r="Y841" s="37"/>
      <c r="Z841" s="37"/>
      <c r="AA841" s="37"/>
      <c r="AB841" s="37"/>
      <c r="AC841" s="37"/>
      <c r="AD841" s="37"/>
      <c r="AE841" s="37"/>
      <c r="AF841" s="37"/>
      <c r="AG841" s="37"/>
      <c r="AH841" s="37"/>
      <c r="AI841" s="37"/>
      <c r="AJ841" s="37"/>
    </row>
    <row r="842" spans="1:36">
      <c r="A842" s="265">
        <v>44095</v>
      </c>
      <c r="B842" s="115" t="s">
        <v>144</v>
      </c>
      <c r="C842" s="331">
        <v>882670927</v>
      </c>
      <c r="D842" s="781" t="s">
        <v>5950</v>
      </c>
      <c r="E842" s="115" t="s">
        <v>139</v>
      </c>
      <c r="F842" s="115" t="s">
        <v>147</v>
      </c>
      <c r="G842" s="115" t="s">
        <v>142</v>
      </c>
      <c r="H842" s="265"/>
      <c r="I842" s="265"/>
      <c r="J842" s="265"/>
      <c r="K842" s="115"/>
      <c r="L842" s="115"/>
      <c r="M842" s="37"/>
      <c r="N842" s="37"/>
      <c r="O842" s="680"/>
      <c r="P842" s="37"/>
      <c r="Q842" s="265">
        <v>44090</v>
      </c>
      <c r="R842" s="37">
        <v>1932</v>
      </c>
      <c r="S842" s="37"/>
      <c r="T842" s="37"/>
      <c r="U842" s="37"/>
      <c r="V842" s="37"/>
      <c r="W842" s="37"/>
      <c r="X842" s="37"/>
      <c r="Y842" s="37"/>
      <c r="Z842" s="37"/>
      <c r="AA842" s="37"/>
      <c r="AB842" s="37"/>
      <c r="AC842" s="37"/>
      <c r="AD842" s="37"/>
      <c r="AE842" s="37"/>
      <c r="AF842" s="37"/>
      <c r="AG842" s="37"/>
      <c r="AH842" s="37"/>
      <c r="AI842" s="37"/>
      <c r="AJ842" s="37"/>
    </row>
    <row r="843" spans="1:36">
      <c r="A843" s="265">
        <v>44095</v>
      </c>
      <c r="B843" s="115" t="s">
        <v>138</v>
      </c>
      <c r="C843" s="331">
        <v>880901095</v>
      </c>
      <c r="D843" s="781"/>
      <c r="E843" s="115" t="s">
        <v>139</v>
      </c>
      <c r="F843" s="115" t="s">
        <v>140</v>
      </c>
      <c r="G843" s="115" t="s">
        <v>142</v>
      </c>
      <c r="H843" s="265"/>
      <c r="I843" s="265"/>
      <c r="J843" s="265">
        <v>44104</v>
      </c>
      <c r="K843" s="115"/>
      <c r="L843" s="115"/>
      <c r="M843" s="37"/>
      <c r="N843" s="37"/>
      <c r="O843" s="680" t="s">
        <v>10577</v>
      </c>
      <c r="P843" s="37"/>
      <c r="Q843" s="37"/>
      <c r="R843" s="37"/>
      <c r="S843" s="37"/>
      <c r="T843" s="37"/>
      <c r="U843" s="37"/>
      <c r="V843" s="37"/>
      <c r="W843" s="37"/>
      <c r="X843" s="37"/>
      <c r="Y843" s="37"/>
      <c r="Z843" s="37"/>
      <c r="AA843" s="37"/>
      <c r="AB843" s="37"/>
      <c r="AC843" s="37"/>
      <c r="AD843" s="37"/>
      <c r="AE843" s="37"/>
      <c r="AF843" s="37"/>
      <c r="AG843" s="37"/>
      <c r="AH843" s="37"/>
      <c r="AI843" s="37"/>
      <c r="AJ843" s="37"/>
    </row>
    <row r="844" spans="1:36">
      <c r="A844" s="265">
        <v>44095</v>
      </c>
      <c r="B844" s="115" t="s">
        <v>281</v>
      </c>
      <c r="C844" s="331">
        <v>882034816</v>
      </c>
      <c r="D844" s="781"/>
      <c r="E844" s="115" t="s">
        <v>139</v>
      </c>
      <c r="F844" s="115" t="s">
        <v>140</v>
      </c>
      <c r="G844" s="115" t="s">
        <v>10578</v>
      </c>
      <c r="H844" s="265"/>
      <c r="I844" s="265"/>
      <c r="J844" s="265"/>
      <c r="K844" s="115"/>
      <c r="L844" s="115"/>
      <c r="M844" s="37"/>
      <c r="N844" s="37"/>
      <c r="O844" s="680" t="s">
        <v>195</v>
      </c>
      <c r="P844" s="37"/>
      <c r="Q844" s="37"/>
      <c r="R844" s="37"/>
      <c r="S844" s="37"/>
      <c r="T844" s="37"/>
      <c r="U844" s="37"/>
      <c r="V844" s="37"/>
      <c r="W844" s="37"/>
      <c r="X844" s="37"/>
      <c r="Y844" s="37"/>
      <c r="Z844" s="37"/>
      <c r="AA844" s="37"/>
      <c r="AB844" s="37"/>
      <c r="AC844" s="37"/>
      <c r="AD844" s="37"/>
      <c r="AE844" s="37"/>
      <c r="AF844" s="37"/>
      <c r="AG844" s="37"/>
      <c r="AH844" s="37"/>
      <c r="AI844" s="37"/>
      <c r="AJ844" s="37"/>
    </row>
    <row r="845" spans="1:36">
      <c r="A845" s="265">
        <v>44085</v>
      </c>
      <c r="B845" s="115" t="s">
        <v>227</v>
      </c>
      <c r="C845" s="331">
        <v>880828903</v>
      </c>
      <c r="D845" s="667" t="s">
        <v>10579</v>
      </c>
      <c r="E845" s="115" t="s">
        <v>139</v>
      </c>
      <c r="F845" s="115" t="s">
        <v>140</v>
      </c>
      <c r="G845" s="115" t="s">
        <v>168</v>
      </c>
      <c r="H845" s="265">
        <v>44074</v>
      </c>
      <c r="I845" s="265">
        <v>44085</v>
      </c>
      <c r="J845" s="265"/>
      <c r="K845" s="115" t="s">
        <v>168</v>
      </c>
      <c r="L845" s="115"/>
      <c r="M845" s="37">
        <v>940</v>
      </c>
      <c r="N845" s="37"/>
      <c r="O845" s="115" t="s">
        <v>1726</v>
      </c>
      <c r="P845" s="37"/>
      <c r="Q845" s="37"/>
      <c r="R845" s="37"/>
      <c r="S845" s="37"/>
      <c r="T845" s="37"/>
      <c r="U845" s="37"/>
      <c r="V845" s="37"/>
      <c r="W845" s="37"/>
      <c r="X845" s="37"/>
      <c r="Y845" s="37"/>
      <c r="Z845" s="37"/>
      <c r="AA845" s="37"/>
      <c r="AB845" s="37"/>
      <c r="AC845" s="37"/>
      <c r="AD845" s="37"/>
      <c r="AE845" s="37"/>
      <c r="AF845" s="37"/>
      <c r="AG845" s="37"/>
      <c r="AH845" s="37"/>
      <c r="AI845" s="37"/>
      <c r="AJ845" s="37"/>
    </row>
    <row r="846" spans="1:36" ht="17">
      <c r="A846" s="265">
        <v>44103</v>
      </c>
      <c r="B846" s="115" t="s">
        <v>146</v>
      </c>
      <c r="C846" s="792">
        <v>880031116</v>
      </c>
      <c r="D846" s="109" t="s">
        <v>4578</v>
      </c>
      <c r="E846" s="115" t="s">
        <v>139</v>
      </c>
      <c r="F846" s="115" t="s">
        <v>100</v>
      </c>
      <c r="G846" s="115"/>
      <c r="H846" s="265"/>
      <c r="I846" s="265">
        <v>44103</v>
      </c>
      <c r="J846" s="265"/>
      <c r="K846" s="115" t="s">
        <v>168</v>
      </c>
      <c r="L846" s="115"/>
      <c r="M846" s="37">
        <v>940</v>
      </c>
      <c r="N846" s="37"/>
      <c r="O846" s="680" t="s">
        <v>10303</v>
      </c>
      <c r="P846" s="37"/>
      <c r="Q846" s="37"/>
      <c r="R846" s="37"/>
      <c r="S846" s="37"/>
      <c r="T846" s="37"/>
      <c r="U846" s="37"/>
      <c r="V846" s="37"/>
      <c r="W846" s="37"/>
      <c r="X846" s="37"/>
      <c r="Y846" s="37"/>
      <c r="Z846" s="37"/>
      <c r="AA846" s="37"/>
      <c r="AB846" s="37"/>
      <c r="AC846" s="37"/>
      <c r="AD846" s="37"/>
      <c r="AE846" s="37"/>
      <c r="AF846" s="37"/>
      <c r="AG846" s="37"/>
      <c r="AH846" s="37"/>
      <c r="AI846" s="37"/>
      <c r="AJ846" s="37"/>
    </row>
    <row r="847" spans="1:36">
      <c r="A847" s="265">
        <v>44090</v>
      </c>
      <c r="B847" s="115" t="s">
        <v>149</v>
      </c>
      <c r="C847" s="331">
        <v>881834152</v>
      </c>
      <c r="D847" s="667" t="s">
        <v>9021</v>
      </c>
      <c r="E847" s="115" t="s">
        <v>139</v>
      </c>
      <c r="F847" s="115" t="s">
        <v>140</v>
      </c>
      <c r="G847" s="115" t="s">
        <v>142</v>
      </c>
      <c r="H847" s="37"/>
      <c r="I847" s="265">
        <v>44090</v>
      </c>
      <c r="J847" s="265">
        <v>44113</v>
      </c>
      <c r="K847" s="115" t="s">
        <v>142</v>
      </c>
      <c r="L847" s="115"/>
      <c r="M847" s="37">
        <v>956</v>
      </c>
      <c r="N847" s="37"/>
      <c r="O847" s="115" t="s">
        <v>466</v>
      </c>
      <c r="P847" s="37"/>
      <c r="Q847" s="37"/>
      <c r="R847" s="37"/>
      <c r="S847" s="37"/>
      <c r="T847" s="37"/>
      <c r="U847" s="37"/>
      <c r="V847" s="37"/>
      <c r="W847" s="37"/>
      <c r="X847" s="37"/>
      <c r="Y847" s="37"/>
      <c r="Z847" s="37"/>
      <c r="AA847" s="37"/>
      <c r="AB847" s="37"/>
      <c r="AC847" s="37"/>
      <c r="AD847" s="37"/>
      <c r="AE847" s="37"/>
      <c r="AF847" s="37"/>
      <c r="AG847" s="37"/>
      <c r="AH847" s="37"/>
      <c r="AI847" s="37"/>
      <c r="AJ847" s="37"/>
    </row>
    <row r="848" spans="1:36">
      <c r="A848" s="265">
        <v>44092</v>
      </c>
      <c r="B848" s="115" t="s">
        <v>156</v>
      </c>
      <c r="C848" s="37">
        <v>882044730</v>
      </c>
      <c r="D848" s="109" t="s">
        <v>7645</v>
      </c>
      <c r="E848" s="115" t="s">
        <v>139</v>
      </c>
      <c r="F848" s="115" t="s">
        <v>140</v>
      </c>
      <c r="G848" s="115"/>
      <c r="H848" s="265"/>
      <c r="I848" s="505">
        <v>44092</v>
      </c>
      <c r="J848" s="265">
        <v>44104</v>
      </c>
      <c r="K848" s="115" t="s">
        <v>181</v>
      </c>
      <c r="L848" s="115"/>
      <c r="M848" s="37">
        <v>957.05</v>
      </c>
      <c r="N848" s="37"/>
      <c r="O848" s="115"/>
      <c r="P848" s="37"/>
      <c r="Q848" s="37"/>
      <c r="R848" s="37"/>
      <c r="S848" s="37"/>
      <c r="T848" s="37"/>
      <c r="U848" s="37"/>
      <c r="V848" s="37"/>
      <c r="W848" s="37"/>
      <c r="X848" s="37"/>
      <c r="Y848" s="37"/>
      <c r="Z848" s="37"/>
      <c r="AA848" s="37"/>
      <c r="AB848" s="37"/>
      <c r="AC848" s="37"/>
      <c r="AD848" s="37"/>
      <c r="AE848" s="37"/>
      <c r="AF848" s="37"/>
      <c r="AG848" s="37"/>
      <c r="AH848" s="37"/>
      <c r="AI848" s="37"/>
      <c r="AJ848" s="37"/>
    </row>
    <row r="849" spans="1:36">
      <c r="A849" s="265">
        <v>44074</v>
      </c>
      <c r="B849" s="115" t="s">
        <v>154</v>
      </c>
      <c r="C849" s="37">
        <v>882311358</v>
      </c>
      <c r="D849" s="115"/>
      <c r="E849" s="115" t="s">
        <v>139</v>
      </c>
      <c r="F849" s="115" t="s">
        <v>140</v>
      </c>
      <c r="G849" s="115" t="s">
        <v>181</v>
      </c>
      <c r="H849" s="37"/>
      <c r="I849" s="265">
        <v>44076</v>
      </c>
      <c r="J849" s="265">
        <v>44088</v>
      </c>
      <c r="K849" s="115" t="s">
        <v>181</v>
      </c>
      <c r="L849" s="115" t="s">
        <v>644</v>
      </c>
      <c r="M849" s="37">
        <v>984.53</v>
      </c>
      <c r="N849" s="115"/>
      <c r="O849" s="115" t="s">
        <v>2280</v>
      </c>
      <c r="P849" s="37"/>
      <c r="Q849" s="37"/>
      <c r="R849" s="37"/>
      <c r="S849" s="37"/>
      <c r="T849" s="37"/>
      <c r="U849" s="37"/>
      <c r="V849" s="37"/>
      <c r="W849" s="37"/>
      <c r="X849" s="37"/>
      <c r="Y849" s="37"/>
      <c r="Z849" s="37"/>
      <c r="AA849" s="37"/>
      <c r="AB849" s="37"/>
      <c r="AC849" s="37"/>
      <c r="AD849" s="37"/>
      <c r="AE849" s="37"/>
      <c r="AF849" s="37"/>
      <c r="AG849" s="37"/>
      <c r="AH849" s="37"/>
      <c r="AI849" s="37"/>
      <c r="AJ849" s="37"/>
    </row>
    <row r="850" spans="1:36">
      <c r="A850" s="265">
        <v>44078</v>
      </c>
      <c r="B850" s="115" t="s">
        <v>149</v>
      </c>
      <c r="C850" s="37">
        <v>880043435</v>
      </c>
      <c r="D850" s="667" t="s">
        <v>10580</v>
      </c>
      <c r="E850" s="115" t="s">
        <v>139</v>
      </c>
      <c r="F850" s="115" t="s">
        <v>140</v>
      </c>
      <c r="G850" s="115" t="s">
        <v>142</v>
      </c>
      <c r="H850" s="37"/>
      <c r="I850" s="265">
        <v>44099</v>
      </c>
      <c r="J850" s="265">
        <v>44083</v>
      </c>
      <c r="K850" s="115" t="s">
        <v>10581</v>
      </c>
      <c r="L850" s="783" t="s">
        <v>353</v>
      </c>
      <c r="M850" s="37">
        <v>990</v>
      </c>
      <c r="N850" s="37"/>
      <c r="O850" s="664" t="s">
        <v>10582</v>
      </c>
      <c r="P850" s="37"/>
      <c r="Q850" s="37"/>
      <c r="R850" s="37"/>
      <c r="S850" s="37"/>
      <c r="T850" s="37"/>
      <c r="U850" s="37"/>
      <c r="V850" s="37"/>
      <c r="W850" s="37"/>
      <c r="X850" s="37"/>
      <c r="Y850" s="37"/>
      <c r="Z850" s="37"/>
      <c r="AA850" s="37"/>
      <c r="AB850" s="37"/>
      <c r="AC850" s="37"/>
      <c r="AD850" s="37"/>
      <c r="AE850" s="37"/>
      <c r="AF850" s="37"/>
      <c r="AG850" s="37"/>
      <c r="AH850" s="37"/>
      <c r="AI850" s="37"/>
      <c r="AJ850" s="37"/>
    </row>
    <row r="851" spans="1:36">
      <c r="A851" s="265">
        <v>44077</v>
      </c>
      <c r="B851" s="115" t="s">
        <v>175</v>
      </c>
      <c r="C851" s="37">
        <v>881576528</v>
      </c>
      <c r="D851" s="37">
        <v>3390745778</v>
      </c>
      <c r="E851" s="115" t="s">
        <v>139</v>
      </c>
      <c r="F851" s="115" t="s">
        <v>140</v>
      </c>
      <c r="G851" s="115" t="s">
        <v>213</v>
      </c>
      <c r="H851" s="37"/>
      <c r="I851" s="265">
        <v>44077</v>
      </c>
      <c r="J851" s="37"/>
      <c r="K851" s="115" t="s">
        <v>213</v>
      </c>
      <c r="L851" s="115" t="s">
        <v>263</v>
      </c>
      <c r="M851" s="37">
        <v>999</v>
      </c>
      <c r="N851" s="37"/>
      <c r="O851" s="115" t="s">
        <v>10379</v>
      </c>
      <c r="P851" s="37"/>
      <c r="Q851" s="37"/>
      <c r="R851" s="37"/>
      <c r="S851" s="37"/>
      <c r="T851" s="37"/>
      <c r="U851" s="37"/>
      <c r="V851" s="37"/>
      <c r="W851" s="37"/>
      <c r="X851" s="37"/>
      <c r="Y851" s="37"/>
      <c r="Z851" s="37"/>
      <c r="AA851" s="37"/>
      <c r="AB851" s="37"/>
      <c r="AC851" s="37"/>
      <c r="AD851" s="37"/>
      <c r="AE851" s="37"/>
      <c r="AF851" s="37"/>
      <c r="AG851" s="37"/>
      <c r="AH851" s="37"/>
      <c r="AI851" s="37"/>
      <c r="AJ851" s="37"/>
    </row>
    <row r="852" spans="1:36">
      <c r="A852" s="265">
        <v>44084</v>
      </c>
      <c r="B852" s="115" t="s">
        <v>156</v>
      </c>
      <c r="C852" s="331">
        <v>880751227</v>
      </c>
      <c r="D852" s="37"/>
      <c r="E852" s="115" t="s">
        <v>139</v>
      </c>
      <c r="F852" s="115" t="s">
        <v>140</v>
      </c>
      <c r="G852" s="115" t="s">
        <v>213</v>
      </c>
      <c r="H852" s="37"/>
      <c r="I852" s="265">
        <v>44084</v>
      </c>
      <c r="J852" s="265">
        <v>44095</v>
      </c>
      <c r="K852" s="115" t="s">
        <v>10583</v>
      </c>
      <c r="L852" s="115"/>
      <c r="M852" s="37">
        <v>999</v>
      </c>
      <c r="N852" s="37"/>
      <c r="O852" s="115"/>
      <c r="P852" s="37"/>
      <c r="Q852" s="37"/>
      <c r="R852" s="37"/>
      <c r="S852" s="37"/>
      <c r="T852" s="37"/>
      <c r="U852" s="37"/>
      <c r="V852" s="37"/>
      <c r="W852" s="37"/>
      <c r="X852" s="37"/>
      <c r="Y852" s="37"/>
      <c r="Z852" s="37"/>
      <c r="AA852" s="37"/>
      <c r="AB852" s="37"/>
      <c r="AC852" s="37"/>
      <c r="AD852" s="37"/>
      <c r="AE852" s="37"/>
      <c r="AF852" s="37"/>
      <c r="AG852" s="37"/>
      <c r="AH852" s="37"/>
      <c r="AI852" s="37"/>
      <c r="AJ852" s="37"/>
    </row>
    <row r="853" spans="1:36">
      <c r="A853" s="265">
        <v>44095</v>
      </c>
      <c r="B853" s="115" t="s">
        <v>154</v>
      </c>
      <c r="C853" s="331">
        <v>881431791</v>
      </c>
      <c r="D853" s="781" t="s">
        <v>2961</v>
      </c>
      <c r="E853" s="115" t="s">
        <v>139</v>
      </c>
      <c r="F853" s="115" t="s">
        <v>140</v>
      </c>
      <c r="G853" s="115"/>
      <c r="H853" s="265"/>
      <c r="I853" s="265">
        <v>44095</v>
      </c>
      <c r="J853" s="265">
        <v>44104</v>
      </c>
      <c r="K853" s="115" t="s">
        <v>213</v>
      </c>
      <c r="L853" s="115"/>
      <c r="M853" s="37">
        <v>999</v>
      </c>
      <c r="N853" s="37"/>
      <c r="O853" s="680" t="s">
        <v>2227</v>
      </c>
      <c r="P853" s="37"/>
      <c r="Q853" s="37"/>
      <c r="R853" s="37"/>
      <c r="S853" s="37"/>
      <c r="T853" s="37"/>
      <c r="U853" s="37"/>
      <c r="V853" s="37"/>
      <c r="W853" s="37"/>
      <c r="X853" s="37"/>
      <c r="Y853" s="37"/>
      <c r="Z853" s="37"/>
      <c r="AA853" s="37"/>
      <c r="AB853" s="37"/>
      <c r="AC853" s="37"/>
      <c r="AD853" s="37"/>
      <c r="AE853" s="37"/>
      <c r="AF853" s="37"/>
      <c r="AG853" s="37"/>
      <c r="AH853" s="37"/>
      <c r="AI853" s="37"/>
      <c r="AJ853" s="37"/>
    </row>
    <row r="854" spans="1:36">
      <c r="A854" s="265">
        <v>44095</v>
      </c>
      <c r="B854" s="115" t="s">
        <v>154</v>
      </c>
      <c r="C854" s="331">
        <v>881431791</v>
      </c>
      <c r="D854" s="781" t="s">
        <v>2961</v>
      </c>
      <c r="E854" s="115" t="s">
        <v>139</v>
      </c>
      <c r="F854" s="115" t="s">
        <v>140</v>
      </c>
      <c r="G854" s="115"/>
      <c r="H854" s="265"/>
      <c r="I854" s="265">
        <v>44097</v>
      </c>
      <c r="J854" s="265">
        <v>44104</v>
      </c>
      <c r="K854" s="115" t="s">
        <v>213</v>
      </c>
      <c r="L854" s="115"/>
      <c r="M854" s="37">
        <v>999</v>
      </c>
      <c r="N854" s="37"/>
      <c r="O854" s="680" t="s">
        <v>2261</v>
      </c>
      <c r="P854" s="37"/>
      <c r="Q854" s="37"/>
      <c r="R854" s="37"/>
      <c r="S854" s="37"/>
      <c r="T854" s="37"/>
      <c r="U854" s="37"/>
      <c r="V854" s="37"/>
      <c r="W854" s="37"/>
      <c r="X854" s="37"/>
      <c r="Y854" s="37"/>
      <c r="Z854" s="37"/>
      <c r="AA854" s="37"/>
      <c r="AB854" s="37"/>
      <c r="AC854" s="37"/>
      <c r="AD854" s="37"/>
      <c r="AE854" s="37"/>
      <c r="AF854" s="37"/>
      <c r="AG854" s="37"/>
      <c r="AH854" s="37"/>
      <c r="AI854" s="37"/>
      <c r="AJ854" s="37"/>
    </row>
    <row r="855" spans="1:36">
      <c r="A855" s="265">
        <v>44091</v>
      </c>
      <c r="B855" s="115" t="s">
        <v>146</v>
      </c>
      <c r="C855" s="331">
        <v>880318159</v>
      </c>
      <c r="D855" s="781" t="s">
        <v>4778</v>
      </c>
      <c r="E855" s="115" t="s">
        <v>139</v>
      </c>
      <c r="F855" s="115" t="s">
        <v>140</v>
      </c>
      <c r="G855" s="115" t="s">
        <v>10584</v>
      </c>
      <c r="H855" s="265"/>
      <c r="I855" s="403">
        <v>44104</v>
      </c>
      <c r="J855" s="265">
        <v>44104</v>
      </c>
      <c r="K855" s="115" t="s">
        <v>199</v>
      </c>
      <c r="L855" s="115"/>
      <c r="M855" s="37">
        <v>1002.42</v>
      </c>
      <c r="N855" s="37"/>
      <c r="O855" s="115" t="s">
        <v>209</v>
      </c>
      <c r="P855" s="37"/>
      <c r="Q855" s="265">
        <v>44095</v>
      </c>
      <c r="R855" s="37">
        <v>336</v>
      </c>
      <c r="S855" s="37"/>
      <c r="T855" s="37"/>
      <c r="U855" s="37"/>
      <c r="V855" s="37"/>
      <c r="W855" s="37"/>
      <c r="X855" s="37"/>
      <c r="Y855" s="37"/>
      <c r="Z855" s="37"/>
      <c r="AA855" s="37"/>
      <c r="AB855" s="37"/>
      <c r="AC855" s="37"/>
      <c r="AD855" s="37"/>
      <c r="AE855" s="37"/>
      <c r="AF855" s="37"/>
      <c r="AG855" s="37"/>
      <c r="AH855" s="37"/>
      <c r="AI855" s="37"/>
      <c r="AJ855" s="37"/>
    </row>
    <row r="856" spans="1:36">
      <c r="A856" s="265">
        <v>44071</v>
      </c>
      <c r="B856" s="115" t="s">
        <v>154</v>
      </c>
      <c r="C856" s="37">
        <v>880440157</v>
      </c>
      <c r="D856" s="115"/>
      <c r="E856" s="115" t="s">
        <v>139</v>
      </c>
      <c r="F856" s="115" t="s">
        <v>140</v>
      </c>
      <c r="G856" s="115" t="s">
        <v>181</v>
      </c>
      <c r="H856" s="37"/>
      <c r="I856" s="265">
        <v>44098</v>
      </c>
      <c r="J856" s="265">
        <v>44099</v>
      </c>
      <c r="K856" s="115" t="s">
        <v>181</v>
      </c>
      <c r="L856" s="115"/>
      <c r="M856" s="37">
        <v>1020</v>
      </c>
      <c r="N856" s="115"/>
      <c r="O856" s="115" t="s">
        <v>10312</v>
      </c>
      <c r="P856" s="37"/>
      <c r="Q856" s="37"/>
      <c r="R856" s="37"/>
      <c r="S856" s="37"/>
      <c r="T856" s="37"/>
      <c r="U856" s="37"/>
      <c r="V856" s="37"/>
      <c r="W856" s="37"/>
      <c r="X856" s="37"/>
      <c r="Y856" s="37"/>
      <c r="Z856" s="37"/>
      <c r="AA856" s="37"/>
      <c r="AB856" s="37"/>
      <c r="AC856" s="37"/>
      <c r="AD856" s="37"/>
      <c r="AE856" s="37"/>
      <c r="AF856" s="37"/>
      <c r="AG856" s="37"/>
      <c r="AH856" s="37"/>
      <c r="AI856" s="37"/>
      <c r="AJ856" s="37"/>
    </row>
    <row r="857" spans="1:36">
      <c r="A857" s="265">
        <v>44076</v>
      </c>
      <c r="B857" s="115" t="s">
        <v>154</v>
      </c>
      <c r="C857" s="37">
        <v>882257318</v>
      </c>
      <c r="D857" s="115"/>
      <c r="E857" s="115" t="s">
        <v>139</v>
      </c>
      <c r="F857" s="115" t="s">
        <v>140</v>
      </c>
      <c r="G857" s="115" t="s">
        <v>142</v>
      </c>
      <c r="H857" s="37"/>
      <c r="I857" s="265">
        <v>44089</v>
      </c>
      <c r="J857" s="265">
        <v>44091</v>
      </c>
      <c r="K857" s="115" t="s">
        <v>142</v>
      </c>
      <c r="L857" s="115" t="s">
        <v>2267</v>
      </c>
      <c r="M857" s="37">
        <v>1063</v>
      </c>
      <c r="N857" s="115"/>
      <c r="O857" s="115" t="s">
        <v>10585</v>
      </c>
      <c r="P857" s="115" t="s">
        <v>202</v>
      </c>
      <c r="Q857" s="37"/>
      <c r="R857" s="37"/>
      <c r="S857" s="37"/>
      <c r="T857" s="37"/>
      <c r="U857" s="37"/>
      <c r="V857" s="37"/>
      <c r="W857" s="37"/>
      <c r="X857" s="37"/>
      <c r="Y857" s="37"/>
      <c r="Z857" s="37"/>
      <c r="AA857" s="37"/>
      <c r="AB857" s="37"/>
      <c r="AC857" s="37"/>
      <c r="AD857" s="37"/>
      <c r="AE857" s="37"/>
      <c r="AF857" s="37"/>
      <c r="AG857" s="37"/>
      <c r="AH857" s="37"/>
      <c r="AI857" s="37"/>
      <c r="AJ857" s="37"/>
    </row>
    <row r="858" spans="1:36">
      <c r="A858" s="265">
        <v>44091</v>
      </c>
      <c r="B858" s="115" t="s">
        <v>149</v>
      </c>
      <c r="C858" s="331">
        <v>881834152</v>
      </c>
      <c r="D858" s="667" t="s">
        <v>9021</v>
      </c>
      <c r="E858" s="115" t="s">
        <v>139</v>
      </c>
      <c r="F858" s="115" t="s">
        <v>140</v>
      </c>
      <c r="G858" s="115" t="s">
        <v>142</v>
      </c>
      <c r="H858" s="37"/>
      <c r="I858" s="265">
        <v>44091</v>
      </c>
      <c r="J858" s="265">
        <v>44113</v>
      </c>
      <c r="K858" s="115" t="s">
        <v>142</v>
      </c>
      <c r="L858" s="115"/>
      <c r="M858" s="37">
        <v>1063</v>
      </c>
      <c r="N858" s="37"/>
      <c r="O858" s="115" t="s">
        <v>466</v>
      </c>
      <c r="P858" s="37"/>
      <c r="Q858" s="37"/>
      <c r="R858" s="37"/>
      <c r="S858" s="37"/>
      <c r="T858" s="37"/>
      <c r="U858" s="37"/>
      <c r="V858" s="37"/>
      <c r="W858" s="37"/>
      <c r="X858" s="37"/>
      <c r="Y858" s="37"/>
      <c r="Z858" s="37"/>
      <c r="AA858" s="37"/>
      <c r="AB858" s="37"/>
      <c r="AC858" s="37"/>
      <c r="AD858" s="37"/>
      <c r="AE858" s="37"/>
      <c r="AF858" s="37"/>
      <c r="AG858" s="37"/>
      <c r="AH858" s="37"/>
      <c r="AI858" s="37"/>
      <c r="AJ858" s="37"/>
    </row>
    <row r="859" spans="1:36">
      <c r="A859" s="265">
        <v>44092</v>
      </c>
      <c r="B859" s="115" t="s">
        <v>157</v>
      </c>
      <c r="C859" s="37">
        <v>882349238</v>
      </c>
      <c r="D859" s="109" t="s">
        <v>10586</v>
      </c>
      <c r="E859" s="115" t="s">
        <v>139</v>
      </c>
      <c r="F859" s="115" t="s">
        <v>140</v>
      </c>
      <c r="G859" s="115" t="s">
        <v>142</v>
      </c>
      <c r="H859" s="265">
        <v>44091</v>
      </c>
      <c r="I859" s="265">
        <v>44092</v>
      </c>
      <c r="J859" s="265"/>
      <c r="K859" s="115" t="s">
        <v>142</v>
      </c>
      <c r="L859" s="115"/>
      <c r="M859" s="37">
        <v>1066</v>
      </c>
      <c r="N859" s="37"/>
      <c r="O859" s="115"/>
      <c r="P859" s="37"/>
      <c r="Q859" s="37"/>
      <c r="R859" s="37"/>
      <c r="S859" s="37"/>
      <c r="T859" s="37"/>
      <c r="U859" s="37"/>
      <c r="V859" s="37"/>
      <c r="W859" s="37"/>
      <c r="X859" s="37"/>
      <c r="Y859" s="37"/>
      <c r="Z859" s="37"/>
      <c r="AA859" s="37"/>
      <c r="AB859" s="37"/>
      <c r="AC859" s="37"/>
      <c r="AD859" s="37"/>
      <c r="AE859" s="37"/>
      <c r="AF859" s="37"/>
      <c r="AG859" s="37"/>
      <c r="AH859" s="37"/>
      <c r="AI859" s="37"/>
      <c r="AJ859" s="37"/>
    </row>
    <row r="860" spans="1:36">
      <c r="A860" s="265">
        <v>44096</v>
      </c>
      <c r="B860" s="115" t="s">
        <v>157</v>
      </c>
      <c r="C860" s="331">
        <v>880002152</v>
      </c>
      <c r="D860" s="781" t="s">
        <v>8279</v>
      </c>
      <c r="E860" s="115" t="s">
        <v>152</v>
      </c>
      <c r="F860" s="115" t="s">
        <v>100</v>
      </c>
      <c r="G860" s="115" t="s">
        <v>142</v>
      </c>
      <c r="H860" s="265"/>
      <c r="I860" s="265">
        <v>44096</v>
      </c>
      <c r="J860" s="265"/>
      <c r="K860" s="115" t="s">
        <v>181</v>
      </c>
      <c r="L860" s="115"/>
      <c r="M860" s="37">
        <f>777.08+307.81</f>
        <v>1084.8900000000001</v>
      </c>
      <c r="N860" s="37"/>
      <c r="O860" s="680"/>
      <c r="P860" s="37"/>
      <c r="Q860" s="37"/>
      <c r="R860" s="37"/>
      <c r="S860" s="37"/>
      <c r="T860" s="37"/>
      <c r="U860" s="37"/>
      <c r="V860" s="37"/>
      <c r="W860" s="37"/>
      <c r="X860" s="37"/>
      <c r="Y860" s="37"/>
      <c r="Z860" s="37"/>
      <c r="AA860" s="37"/>
      <c r="AB860" s="37"/>
      <c r="AC860" s="37"/>
      <c r="AD860" s="37"/>
      <c r="AE860" s="37"/>
      <c r="AF860" s="37"/>
      <c r="AG860" s="37"/>
      <c r="AH860" s="37"/>
      <c r="AI860" s="37"/>
      <c r="AJ860" s="37"/>
    </row>
    <row r="861" spans="1:36">
      <c r="A861" s="265">
        <v>44081</v>
      </c>
      <c r="B861" s="115" t="s">
        <v>154</v>
      </c>
      <c r="C861" s="37">
        <v>881433677</v>
      </c>
      <c r="D861" s="109" t="s">
        <v>4468</v>
      </c>
      <c r="E861" s="115" t="s">
        <v>152</v>
      </c>
      <c r="F861" s="115" t="s">
        <v>140</v>
      </c>
      <c r="G861" s="115" t="s">
        <v>200</v>
      </c>
      <c r="H861" s="37"/>
      <c r="I861" s="265">
        <v>44095</v>
      </c>
      <c r="J861" s="265">
        <v>44104</v>
      </c>
      <c r="K861" s="115" t="s">
        <v>200</v>
      </c>
      <c r="L861" s="115"/>
      <c r="M861" s="37">
        <v>1086</v>
      </c>
      <c r="N861" s="115"/>
      <c r="O861" s="115" t="s">
        <v>2227</v>
      </c>
      <c r="P861" s="115"/>
      <c r="Q861" s="37"/>
      <c r="R861" s="37"/>
      <c r="S861" s="37"/>
      <c r="T861" s="37"/>
      <c r="U861" s="37"/>
      <c r="V861" s="37"/>
      <c r="W861" s="37"/>
      <c r="X861" s="37"/>
      <c r="Y861" s="37"/>
      <c r="Z861" s="37"/>
      <c r="AA861" s="37"/>
      <c r="AB861" s="37"/>
      <c r="AC861" s="37"/>
      <c r="AD861" s="37"/>
      <c r="AE861" s="37"/>
      <c r="AF861" s="37"/>
      <c r="AG861" s="37"/>
      <c r="AH861" s="37"/>
      <c r="AI861" s="37"/>
      <c r="AJ861" s="37"/>
    </row>
    <row r="862" spans="1:36">
      <c r="A862" s="265">
        <v>44077</v>
      </c>
      <c r="B862" s="115" t="s">
        <v>154</v>
      </c>
      <c r="C862" s="37">
        <v>881686089</v>
      </c>
      <c r="D862" s="37"/>
      <c r="E862" s="115" t="s">
        <v>152</v>
      </c>
      <c r="F862" s="115" t="s">
        <v>100</v>
      </c>
      <c r="G862" s="37"/>
      <c r="H862" s="37"/>
      <c r="I862" s="265">
        <v>44089</v>
      </c>
      <c r="J862" s="265">
        <v>44092</v>
      </c>
      <c r="K862" s="115" t="s">
        <v>181</v>
      </c>
      <c r="L862" s="37"/>
      <c r="M862" s="37">
        <v>1092.22</v>
      </c>
      <c r="N862" s="37"/>
      <c r="O862" s="115" t="s">
        <v>2242</v>
      </c>
      <c r="P862" s="37"/>
      <c r="Q862" s="37"/>
      <c r="R862" s="37"/>
      <c r="S862" s="37"/>
      <c r="T862" s="37"/>
      <c r="U862" s="37"/>
      <c r="V862" s="37"/>
      <c r="W862" s="37"/>
      <c r="X862" s="37"/>
      <c r="Y862" s="37"/>
      <c r="Z862" s="37"/>
      <c r="AA862" s="37"/>
      <c r="AB862" s="37"/>
      <c r="AC862" s="37"/>
      <c r="AD862" s="37"/>
      <c r="AE862" s="37"/>
      <c r="AF862" s="37"/>
      <c r="AG862" s="37"/>
      <c r="AH862" s="37"/>
      <c r="AI862" s="37"/>
      <c r="AJ862" s="37"/>
    </row>
    <row r="863" spans="1:36">
      <c r="A863" s="265">
        <v>44077</v>
      </c>
      <c r="B863" s="115" t="s">
        <v>156</v>
      </c>
      <c r="C863" s="37">
        <v>880416594</v>
      </c>
      <c r="D863" s="530">
        <v>22817037</v>
      </c>
      <c r="E863" s="115" t="s">
        <v>152</v>
      </c>
      <c r="F863" s="115" t="s">
        <v>140</v>
      </c>
      <c r="G863" s="115" t="s">
        <v>190</v>
      </c>
      <c r="H863" s="37"/>
      <c r="I863" s="265">
        <v>44077</v>
      </c>
      <c r="J863" s="265">
        <v>44092</v>
      </c>
      <c r="K863" s="37"/>
      <c r="L863" s="115" t="s">
        <v>169</v>
      </c>
      <c r="M863" s="37">
        <v>1100</v>
      </c>
      <c r="N863" s="37"/>
      <c r="O863" s="115" t="s">
        <v>10297</v>
      </c>
      <c r="P863" s="37"/>
      <c r="Q863" s="37"/>
      <c r="R863" s="37"/>
      <c r="S863" s="37"/>
      <c r="T863" s="37"/>
      <c r="U863" s="37"/>
      <c r="V863" s="37"/>
      <c r="W863" s="37"/>
      <c r="X863" s="37"/>
      <c r="Y863" s="37"/>
      <c r="Z863" s="37"/>
      <c r="AA863" s="37"/>
      <c r="AB863" s="37"/>
      <c r="AC863" s="37"/>
      <c r="AD863" s="37"/>
      <c r="AE863" s="37"/>
      <c r="AF863" s="37"/>
      <c r="AG863" s="37"/>
      <c r="AH863" s="37"/>
      <c r="AI863" s="37"/>
      <c r="AJ863" s="37"/>
    </row>
    <row r="864" spans="1:36">
      <c r="A864" s="265">
        <v>44078</v>
      </c>
      <c r="B864" s="115" t="s">
        <v>154</v>
      </c>
      <c r="C864" s="37">
        <v>880434781</v>
      </c>
      <c r="D864" s="115">
        <v>7504522</v>
      </c>
      <c r="E864" s="115" t="s">
        <v>152</v>
      </c>
      <c r="F864" s="115" t="s">
        <v>150</v>
      </c>
      <c r="G864" s="115" t="s">
        <v>148</v>
      </c>
      <c r="H864" s="37"/>
      <c r="I864" s="265">
        <v>44083</v>
      </c>
      <c r="J864" s="265">
        <v>44092</v>
      </c>
      <c r="K864" s="115" t="s">
        <v>148</v>
      </c>
      <c r="L864" s="115"/>
      <c r="M864" s="37">
        <v>1116.93</v>
      </c>
      <c r="N864" s="115"/>
      <c r="O864" s="115" t="s">
        <v>10587</v>
      </c>
      <c r="P864" s="115"/>
      <c r="Q864" s="37"/>
      <c r="R864" s="37"/>
      <c r="S864" s="37"/>
      <c r="T864" s="37"/>
      <c r="U864" s="37"/>
      <c r="V864" s="37"/>
      <c r="W864" s="37"/>
      <c r="X864" s="37"/>
      <c r="Y864" s="37"/>
      <c r="Z864" s="37"/>
      <c r="AA864" s="37"/>
      <c r="AB864" s="37"/>
      <c r="AC864" s="37"/>
      <c r="AD864" s="37"/>
      <c r="AE864" s="37"/>
      <c r="AF864" s="37"/>
      <c r="AG864" s="37"/>
      <c r="AH864" s="37"/>
      <c r="AI864" s="37"/>
      <c r="AJ864" s="37"/>
    </row>
    <row r="865" spans="1:36">
      <c r="A865" s="265">
        <v>44095</v>
      </c>
      <c r="B865" s="115" t="s">
        <v>154</v>
      </c>
      <c r="C865" s="331">
        <v>881617526</v>
      </c>
      <c r="D865" s="781"/>
      <c r="E865" s="115" t="s">
        <v>139</v>
      </c>
      <c r="F865" s="115" t="s">
        <v>140</v>
      </c>
      <c r="G865" s="115" t="s">
        <v>2085</v>
      </c>
      <c r="H865" s="265"/>
      <c r="I865" s="265"/>
      <c r="J865" s="265">
        <v>44104</v>
      </c>
      <c r="K865" s="115"/>
      <c r="L865" s="115"/>
      <c r="M865" s="37"/>
      <c r="N865" s="37"/>
      <c r="O865" s="680" t="s">
        <v>10588</v>
      </c>
      <c r="P865" s="37"/>
      <c r="Q865" s="37"/>
      <c r="R865" s="37"/>
      <c r="S865" s="37"/>
      <c r="T865" s="37"/>
      <c r="U865" s="37"/>
      <c r="V865" s="37"/>
      <c r="W865" s="37"/>
      <c r="X865" s="37"/>
      <c r="Y865" s="37"/>
      <c r="Z865" s="37"/>
      <c r="AA865" s="37"/>
      <c r="AB865" s="37"/>
      <c r="AC865" s="37"/>
      <c r="AD865" s="37"/>
      <c r="AE865" s="37"/>
      <c r="AF865" s="37"/>
      <c r="AG865" s="37"/>
      <c r="AH865" s="37"/>
      <c r="AI865" s="37"/>
      <c r="AJ865" s="37"/>
    </row>
    <row r="866" spans="1:36">
      <c r="A866" s="265">
        <v>44095</v>
      </c>
      <c r="B866" s="115" t="s">
        <v>194</v>
      </c>
      <c r="C866" s="331">
        <v>880345599</v>
      </c>
      <c r="D866" s="781"/>
      <c r="E866" s="115" t="s">
        <v>139</v>
      </c>
      <c r="F866" s="115" t="s">
        <v>140</v>
      </c>
      <c r="G866" s="115" t="s">
        <v>142</v>
      </c>
      <c r="H866" s="265"/>
      <c r="I866" s="265"/>
      <c r="J866" s="265">
        <v>44104</v>
      </c>
      <c r="K866" s="115" t="s">
        <v>181</v>
      </c>
      <c r="L866" s="115"/>
      <c r="M866" s="37"/>
      <c r="N866" s="37"/>
      <c r="O866" s="680" t="s">
        <v>10589</v>
      </c>
      <c r="P866" s="37"/>
      <c r="Q866" s="37"/>
      <c r="R866" s="37"/>
      <c r="S866" s="37"/>
      <c r="T866" s="37"/>
      <c r="U866" s="37"/>
      <c r="V866" s="37"/>
      <c r="W866" s="37"/>
      <c r="X866" s="37"/>
      <c r="Y866" s="37"/>
      <c r="Z866" s="37"/>
      <c r="AA866" s="37"/>
      <c r="AB866" s="37"/>
      <c r="AC866" s="37"/>
      <c r="AD866" s="37"/>
      <c r="AE866" s="37"/>
      <c r="AF866" s="37"/>
      <c r="AG866" s="37"/>
      <c r="AH866" s="37"/>
      <c r="AI866" s="37"/>
      <c r="AJ866" s="37"/>
    </row>
    <row r="867" spans="1:36">
      <c r="A867" s="265">
        <v>44095</v>
      </c>
      <c r="B867" s="115" t="s">
        <v>227</v>
      </c>
      <c r="C867" s="331">
        <v>881543452</v>
      </c>
      <c r="D867" s="781"/>
      <c r="E867" s="115" t="s">
        <v>139</v>
      </c>
      <c r="F867" s="115" t="s">
        <v>147</v>
      </c>
      <c r="G867" s="115" t="s">
        <v>1646</v>
      </c>
      <c r="H867" s="265">
        <v>44095</v>
      </c>
      <c r="I867" s="265"/>
      <c r="J867" s="265"/>
      <c r="K867" s="115" t="s">
        <v>1646</v>
      </c>
      <c r="L867" s="115"/>
      <c r="M867" s="37"/>
      <c r="N867" s="37"/>
      <c r="O867" s="680" t="s">
        <v>10590</v>
      </c>
      <c r="P867" s="37"/>
      <c r="Q867" s="37"/>
      <c r="R867" s="37"/>
      <c r="S867" s="37"/>
      <c r="T867" s="37"/>
      <c r="U867" s="37"/>
      <c r="V867" s="37"/>
      <c r="W867" s="37"/>
      <c r="X867" s="37"/>
      <c r="Y867" s="37"/>
      <c r="Z867" s="37"/>
      <c r="AA867" s="37"/>
      <c r="AB867" s="37"/>
      <c r="AC867" s="37"/>
      <c r="AD867" s="37"/>
      <c r="AE867" s="37"/>
      <c r="AF867" s="37"/>
      <c r="AG867" s="37"/>
      <c r="AH867" s="37"/>
      <c r="AI867" s="37"/>
      <c r="AJ867" s="37"/>
    </row>
    <row r="868" spans="1:36">
      <c r="A868" s="265">
        <v>44095</v>
      </c>
      <c r="B868" s="115" t="s">
        <v>138</v>
      </c>
      <c r="C868" s="331">
        <v>881274206</v>
      </c>
      <c r="D868" s="781"/>
      <c r="E868" s="115" t="s">
        <v>139</v>
      </c>
      <c r="F868" s="115" t="s">
        <v>140</v>
      </c>
      <c r="G868" s="115" t="s">
        <v>176</v>
      </c>
      <c r="H868" s="265"/>
      <c r="I868" s="265"/>
      <c r="J868" s="265">
        <v>44104</v>
      </c>
      <c r="K868" s="115"/>
      <c r="L868" s="115"/>
      <c r="M868" s="37"/>
      <c r="N868" s="37"/>
      <c r="O868" s="680" t="s">
        <v>195</v>
      </c>
      <c r="P868" s="37"/>
      <c r="Q868" s="37"/>
      <c r="R868" s="37"/>
      <c r="S868" s="37"/>
      <c r="T868" s="37"/>
      <c r="U868" s="37"/>
      <c r="V868" s="37"/>
      <c r="W868" s="37"/>
      <c r="X868" s="37"/>
      <c r="Y868" s="37"/>
      <c r="Z868" s="37"/>
      <c r="AA868" s="37"/>
      <c r="AB868" s="37"/>
      <c r="AC868" s="37"/>
      <c r="AD868" s="37"/>
      <c r="AE868" s="37"/>
      <c r="AF868" s="37"/>
      <c r="AG868" s="37"/>
      <c r="AH868" s="37"/>
      <c r="AI868" s="37"/>
      <c r="AJ868" s="37"/>
    </row>
    <row r="869" spans="1:36">
      <c r="A869" s="265">
        <v>44095</v>
      </c>
      <c r="B869" s="115" t="s">
        <v>156</v>
      </c>
      <c r="C869" s="331">
        <v>880124148</v>
      </c>
      <c r="D869" s="667" t="s">
        <v>2271</v>
      </c>
      <c r="E869" s="115" t="s">
        <v>139</v>
      </c>
      <c r="F869" s="115" t="s">
        <v>140</v>
      </c>
      <c r="G869" s="115" t="s">
        <v>142</v>
      </c>
      <c r="H869" s="265"/>
      <c r="I869" s="265">
        <v>44095</v>
      </c>
      <c r="J869" s="265"/>
      <c r="K869" s="115" t="s">
        <v>142</v>
      </c>
      <c r="L869" s="115"/>
      <c r="M869" s="37">
        <v>1117</v>
      </c>
      <c r="N869" s="37"/>
      <c r="O869" s="680"/>
      <c r="P869" s="37"/>
      <c r="Q869" s="37"/>
      <c r="R869" s="37"/>
      <c r="S869" s="37"/>
      <c r="T869" s="37"/>
      <c r="U869" s="37"/>
      <c r="V869" s="37"/>
      <c r="W869" s="37"/>
      <c r="X869" s="37"/>
      <c r="Y869" s="37"/>
      <c r="Z869" s="37"/>
      <c r="AA869" s="37"/>
      <c r="AB869" s="37"/>
      <c r="AC869" s="37"/>
      <c r="AD869" s="37"/>
      <c r="AE869" s="37"/>
      <c r="AF869" s="37"/>
      <c r="AG869" s="37"/>
      <c r="AH869" s="37"/>
      <c r="AI869" s="37"/>
      <c r="AJ869" s="37"/>
    </row>
    <row r="870" spans="1:36">
      <c r="A870" s="265">
        <v>44095</v>
      </c>
      <c r="B870" s="115" t="s">
        <v>194</v>
      </c>
      <c r="C870" s="331">
        <v>882361554</v>
      </c>
      <c r="D870" s="781" t="s">
        <v>10483</v>
      </c>
      <c r="E870" s="115" t="s">
        <v>152</v>
      </c>
      <c r="F870" s="115" t="s">
        <v>140</v>
      </c>
      <c r="G870" s="115" t="s">
        <v>142</v>
      </c>
      <c r="H870" s="265">
        <v>44092</v>
      </c>
      <c r="I870" s="265">
        <v>44095</v>
      </c>
      <c r="J870" s="265">
        <v>44104</v>
      </c>
      <c r="K870" s="115" t="s">
        <v>142</v>
      </c>
      <c r="L870" s="115"/>
      <c r="M870" s="37">
        <v>1143.5</v>
      </c>
      <c r="N870" s="37"/>
      <c r="O870" s="680" t="s">
        <v>10591</v>
      </c>
      <c r="P870" s="37"/>
      <c r="Q870" s="265"/>
      <c r="R870" s="37"/>
      <c r="S870" s="37"/>
      <c r="T870" s="37"/>
      <c r="U870" s="37"/>
      <c r="V870" s="37"/>
      <c r="W870" s="37"/>
      <c r="X870" s="37"/>
      <c r="Y870" s="37"/>
      <c r="Z870" s="37"/>
      <c r="AA870" s="37"/>
      <c r="AB870" s="37"/>
      <c r="AC870" s="37"/>
      <c r="AD870" s="37"/>
      <c r="AE870" s="37"/>
      <c r="AF870" s="37"/>
      <c r="AG870" s="37"/>
      <c r="AH870" s="37"/>
      <c r="AI870" s="37"/>
      <c r="AJ870" s="37"/>
    </row>
    <row r="871" spans="1:36">
      <c r="A871" s="265">
        <v>44078</v>
      </c>
      <c r="B871" s="115" t="s">
        <v>156</v>
      </c>
      <c r="C871" s="37">
        <v>880906909</v>
      </c>
      <c r="D871" s="667" t="s">
        <v>4560</v>
      </c>
      <c r="E871" s="115" t="s">
        <v>152</v>
      </c>
      <c r="F871" s="115" t="s">
        <v>140</v>
      </c>
      <c r="G871" s="115" t="s">
        <v>163</v>
      </c>
      <c r="H871" s="37"/>
      <c r="I871" s="265">
        <v>44078</v>
      </c>
      <c r="J871" s="265">
        <v>44089</v>
      </c>
      <c r="K871" s="37"/>
      <c r="L871" s="115" t="s">
        <v>312</v>
      </c>
      <c r="M871" s="37">
        <v>1178.4000000000001</v>
      </c>
      <c r="N871" s="37"/>
      <c r="O871" s="664" t="s">
        <v>2296</v>
      </c>
      <c r="P871" s="37"/>
      <c r="Q871" s="37"/>
      <c r="R871" s="37"/>
      <c r="S871" s="37"/>
      <c r="T871" s="37"/>
      <c r="U871" s="37"/>
      <c r="V871" s="37"/>
      <c r="W871" s="37"/>
      <c r="X871" s="37"/>
      <c r="Y871" s="37"/>
      <c r="Z871" s="37"/>
      <c r="AA871" s="37"/>
      <c r="AB871" s="37"/>
      <c r="AC871" s="37"/>
      <c r="AD871" s="37"/>
      <c r="AE871" s="37"/>
      <c r="AF871" s="37"/>
      <c r="AG871" s="37"/>
      <c r="AH871" s="37"/>
      <c r="AI871" s="37"/>
      <c r="AJ871" s="37"/>
    </row>
    <row r="872" spans="1:36">
      <c r="A872" s="265">
        <v>44078</v>
      </c>
      <c r="B872" s="115" t="s">
        <v>149</v>
      </c>
      <c r="C872" s="37">
        <v>880043435</v>
      </c>
      <c r="D872" s="667" t="s">
        <v>10580</v>
      </c>
      <c r="E872" s="115" t="s">
        <v>139</v>
      </c>
      <c r="F872" s="115" t="s">
        <v>140</v>
      </c>
      <c r="G872" s="115" t="s">
        <v>142</v>
      </c>
      <c r="H872" s="37"/>
      <c r="I872" s="265">
        <v>44078</v>
      </c>
      <c r="J872" s="265">
        <v>44083</v>
      </c>
      <c r="K872" s="115" t="s">
        <v>142</v>
      </c>
      <c r="L872" s="783" t="s">
        <v>353</v>
      </c>
      <c r="M872" s="37">
        <v>1185</v>
      </c>
      <c r="N872" s="37"/>
      <c r="O872" s="664" t="s">
        <v>2296</v>
      </c>
      <c r="P872" s="37"/>
      <c r="Q872" s="37"/>
      <c r="R872" s="37"/>
      <c r="S872" s="37"/>
      <c r="T872" s="37"/>
      <c r="U872" s="37"/>
      <c r="V872" s="37"/>
      <c r="W872" s="37"/>
      <c r="X872" s="37"/>
      <c r="Y872" s="37"/>
      <c r="Z872" s="37"/>
      <c r="AA872" s="37"/>
      <c r="AB872" s="37"/>
      <c r="AC872" s="37"/>
      <c r="AD872" s="37"/>
      <c r="AE872" s="37"/>
      <c r="AF872" s="37"/>
      <c r="AG872" s="37"/>
      <c r="AH872" s="37"/>
      <c r="AI872" s="37"/>
      <c r="AJ872" s="37"/>
    </row>
    <row r="873" spans="1:36">
      <c r="A873" s="265">
        <v>44096</v>
      </c>
      <c r="B873" s="115" t="s">
        <v>281</v>
      </c>
      <c r="C873" s="331">
        <v>881892691</v>
      </c>
      <c r="D873" s="781"/>
      <c r="E873" s="115" t="s">
        <v>152</v>
      </c>
      <c r="F873" s="115" t="s">
        <v>140</v>
      </c>
      <c r="G873" s="115" t="s">
        <v>168</v>
      </c>
      <c r="H873" s="265"/>
      <c r="I873" s="265"/>
      <c r="J873" s="265"/>
      <c r="K873" s="115"/>
      <c r="L873" s="115"/>
      <c r="M873" s="37"/>
      <c r="N873" s="37"/>
      <c r="O873" s="680" t="s">
        <v>10592</v>
      </c>
      <c r="P873" s="37"/>
      <c r="Q873" s="37"/>
      <c r="R873" s="37"/>
      <c r="S873" s="37"/>
      <c r="T873" s="37"/>
      <c r="U873" s="37"/>
      <c r="V873" s="37"/>
      <c r="W873" s="37"/>
      <c r="X873" s="37"/>
      <c r="Y873" s="37"/>
      <c r="Z873" s="37"/>
      <c r="AA873" s="37"/>
      <c r="AB873" s="37"/>
      <c r="AC873" s="37"/>
      <c r="AD873" s="37"/>
      <c r="AE873" s="37"/>
      <c r="AF873" s="37"/>
      <c r="AG873" s="37"/>
      <c r="AH873" s="37"/>
      <c r="AI873" s="37"/>
      <c r="AJ873" s="37"/>
    </row>
    <row r="874" spans="1:36">
      <c r="A874" s="265">
        <v>44096</v>
      </c>
      <c r="B874" s="115" t="s">
        <v>194</v>
      </c>
      <c r="C874" s="331">
        <v>882610366</v>
      </c>
      <c r="D874" s="781"/>
      <c r="E874" s="115" t="s">
        <v>139</v>
      </c>
      <c r="F874" s="115" t="s">
        <v>100</v>
      </c>
      <c r="G874" s="115" t="s">
        <v>10593</v>
      </c>
      <c r="H874" s="265"/>
      <c r="I874" s="265"/>
      <c r="J874" s="265">
        <v>44104</v>
      </c>
      <c r="K874" s="115"/>
      <c r="L874" s="115"/>
      <c r="M874" s="37"/>
      <c r="N874" s="37"/>
      <c r="O874" s="680" t="s">
        <v>195</v>
      </c>
      <c r="P874" s="37"/>
      <c r="Q874" s="37"/>
      <c r="R874" s="37"/>
      <c r="S874" s="37"/>
      <c r="T874" s="37"/>
      <c r="U874" s="37"/>
      <c r="V874" s="37"/>
      <c r="W874" s="37"/>
      <c r="X874" s="37"/>
      <c r="Y874" s="37"/>
      <c r="Z874" s="37"/>
      <c r="AA874" s="37"/>
      <c r="AB874" s="37"/>
      <c r="AC874" s="37"/>
      <c r="AD874" s="37"/>
      <c r="AE874" s="37"/>
      <c r="AF874" s="37"/>
      <c r="AG874" s="37"/>
      <c r="AH874" s="37"/>
      <c r="AI874" s="37"/>
      <c r="AJ874" s="37"/>
    </row>
    <row r="875" spans="1:36">
      <c r="A875" s="265">
        <v>44075</v>
      </c>
      <c r="B875" s="115" t="s">
        <v>154</v>
      </c>
      <c r="C875" s="37">
        <v>882469032</v>
      </c>
      <c r="D875" s="109" t="s">
        <v>2897</v>
      </c>
      <c r="E875" s="115" t="s">
        <v>139</v>
      </c>
      <c r="F875" s="115" t="s">
        <v>140</v>
      </c>
      <c r="G875" s="115"/>
      <c r="H875" s="37"/>
      <c r="I875" s="265">
        <v>44101</v>
      </c>
      <c r="J875" s="265"/>
      <c r="K875" s="115" t="s">
        <v>946</v>
      </c>
      <c r="L875" s="115"/>
      <c r="M875" s="37">
        <v>1199</v>
      </c>
      <c r="N875" s="115"/>
      <c r="O875" s="115" t="s">
        <v>10363</v>
      </c>
      <c r="P875" s="115"/>
      <c r="Q875" s="37"/>
      <c r="R875" s="37"/>
      <c r="S875" s="37"/>
      <c r="T875" s="37"/>
      <c r="U875" s="37"/>
      <c r="V875" s="37"/>
      <c r="W875" s="37"/>
      <c r="X875" s="37"/>
      <c r="Y875" s="37"/>
      <c r="Z875" s="37"/>
      <c r="AA875" s="37"/>
      <c r="AB875" s="37"/>
      <c r="AC875" s="37"/>
      <c r="AD875" s="37"/>
      <c r="AE875" s="37"/>
      <c r="AF875" s="37"/>
      <c r="AG875" s="37"/>
      <c r="AH875" s="37"/>
      <c r="AI875" s="37"/>
      <c r="AJ875" s="37"/>
    </row>
    <row r="876" spans="1:36">
      <c r="A876" s="265">
        <v>44085</v>
      </c>
      <c r="B876" s="115" t="s">
        <v>167</v>
      </c>
      <c r="C876" s="331">
        <v>880667388</v>
      </c>
      <c r="D876" s="37">
        <v>857258218</v>
      </c>
      <c r="E876" s="115" t="s">
        <v>152</v>
      </c>
      <c r="F876" s="115" t="s">
        <v>140</v>
      </c>
      <c r="G876" s="115" t="s">
        <v>10594</v>
      </c>
      <c r="H876" s="265">
        <v>44085</v>
      </c>
      <c r="I876" s="265">
        <v>44085</v>
      </c>
      <c r="J876" s="265"/>
      <c r="K876" s="115" t="s">
        <v>10594</v>
      </c>
      <c r="L876" s="115"/>
      <c r="M876" s="37">
        <v>1200</v>
      </c>
      <c r="N876" s="37"/>
      <c r="O876" s="115" t="s">
        <v>2226</v>
      </c>
      <c r="P876" s="37"/>
      <c r="Q876" s="37"/>
      <c r="R876" s="37"/>
      <c r="S876" s="37"/>
      <c r="T876" s="37"/>
      <c r="U876" s="37"/>
      <c r="V876" s="37"/>
      <c r="W876" s="37"/>
      <c r="X876" s="37"/>
      <c r="Y876" s="37"/>
      <c r="Z876" s="37"/>
      <c r="AA876" s="37"/>
      <c r="AB876" s="37"/>
      <c r="AC876" s="37"/>
      <c r="AD876" s="37"/>
      <c r="AE876" s="37"/>
      <c r="AF876" s="37"/>
      <c r="AG876" s="37"/>
      <c r="AH876" s="37"/>
      <c r="AI876" s="37"/>
      <c r="AJ876" s="37"/>
    </row>
    <row r="877" spans="1:36">
      <c r="A877" s="265">
        <v>44078</v>
      </c>
      <c r="B877" s="115" t="s">
        <v>175</v>
      </c>
      <c r="C877" s="37">
        <v>880027934</v>
      </c>
      <c r="D877" s="37"/>
      <c r="E877" s="115" t="s">
        <v>139</v>
      </c>
      <c r="F877" s="115" t="s">
        <v>140</v>
      </c>
      <c r="G877" s="115" t="s">
        <v>142</v>
      </c>
      <c r="H877" s="37"/>
      <c r="I877" s="265">
        <v>44078</v>
      </c>
      <c r="J877" s="265">
        <v>44084</v>
      </c>
      <c r="K877" s="115" t="s">
        <v>142</v>
      </c>
      <c r="L877" s="115" t="s">
        <v>211</v>
      </c>
      <c r="M877" s="37">
        <v>1258</v>
      </c>
      <c r="N877" s="37"/>
      <c r="O877" s="115"/>
      <c r="P877" s="37"/>
      <c r="Q877" s="37"/>
      <c r="R877" s="37"/>
      <c r="S877" s="37"/>
      <c r="T877" s="37"/>
      <c r="U877" s="37"/>
      <c r="V877" s="37"/>
      <c r="W877" s="37"/>
      <c r="X877" s="37"/>
      <c r="Y877" s="37"/>
      <c r="Z877" s="37"/>
      <c r="AA877" s="37"/>
      <c r="AB877" s="37"/>
      <c r="AC877" s="37"/>
      <c r="AD877" s="37"/>
      <c r="AE877" s="37"/>
      <c r="AF877" s="37"/>
      <c r="AG877" s="37"/>
      <c r="AH877" s="37"/>
      <c r="AI877" s="37"/>
      <c r="AJ877" s="37"/>
    </row>
    <row r="878" spans="1:36">
      <c r="A878" s="782">
        <v>44104</v>
      </c>
      <c r="B878" s="115" t="s">
        <v>281</v>
      </c>
      <c r="C878" s="331">
        <v>881174026</v>
      </c>
      <c r="D878" s="509" t="s">
        <v>10595</v>
      </c>
      <c r="E878" s="115" t="s">
        <v>152</v>
      </c>
      <c r="F878" s="115" t="s">
        <v>140</v>
      </c>
      <c r="G878" s="115"/>
      <c r="H878" s="265"/>
      <c r="I878" s="265">
        <v>44104</v>
      </c>
      <c r="J878" s="265"/>
      <c r="K878" s="115" t="s">
        <v>142</v>
      </c>
      <c r="L878" s="115"/>
      <c r="M878" s="521">
        <v>1258</v>
      </c>
      <c r="N878" s="37"/>
      <c r="O878" s="680" t="s">
        <v>10366</v>
      </c>
      <c r="P878" s="37"/>
      <c r="Q878" s="37"/>
      <c r="R878" s="37"/>
      <c r="S878" s="37"/>
      <c r="T878" s="37"/>
      <c r="U878" s="37"/>
      <c r="V878" s="37"/>
      <c r="W878" s="37"/>
      <c r="X878" s="37"/>
      <c r="Y878" s="37"/>
      <c r="Z878" s="37"/>
      <c r="AA878" s="37"/>
      <c r="AB878" s="37"/>
      <c r="AC878" s="37"/>
      <c r="AD878" s="37"/>
      <c r="AE878" s="37"/>
      <c r="AF878" s="37"/>
      <c r="AG878" s="37"/>
      <c r="AH878" s="37"/>
      <c r="AI878" s="37"/>
      <c r="AJ878" s="37"/>
    </row>
    <row r="879" spans="1:36">
      <c r="A879" s="265">
        <v>44076</v>
      </c>
      <c r="B879" s="115" t="s">
        <v>157</v>
      </c>
      <c r="C879" s="37">
        <v>882340641</v>
      </c>
      <c r="D879" s="115"/>
      <c r="E879" s="115" t="s">
        <v>139</v>
      </c>
      <c r="F879" s="115" t="s">
        <v>140</v>
      </c>
      <c r="G879" s="115" t="s">
        <v>142</v>
      </c>
      <c r="H879" s="37"/>
      <c r="I879" s="265">
        <v>44076</v>
      </c>
      <c r="J879" s="37"/>
      <c r="K879" s="115" t="s">
        <v>142</v>
      </c>
      <c r="L879" s="115" t="s">
        <v>485</v>
      </c>
      <c r="M879" s="37">
        <v>1288</v>
      </c>
      <c r="N879" s="37"/>
      <c r="O879" s="37"/>
      <c r="P879" s="37"/>
      <c r="Q879" s="37"/>
      <c r="R879" s="37"/>
      <c r="S879" s="37"/>
      <c r="T879" s="37"/>
      <c r="U879" s="37"/>
      <c r="V879" s="37"/>
      <c r="W879" s="37"/>
      <c r="X879" s="37"/>
      <c r="Y879" s="37"/>
      <c r="Z879" s="37"/>
      <c r="AA879" s="37"/>
      <c r="AB879" s="37"/>
      <c r="AC879" s="37"/>
      <c r="AD879" s="37"/>
      <c r="AE879" s="37"/>
      <c r="AF879" s="37"/>
      <c r="AG879" s="37"/>
      <c r="AH879" s="37"/>
      <c r="AI879" s="37"/>
      <c r="AJ879" s="37"/>
    </row>
    <row r="880" spans="1:36">
      <c r="A880" s="265">
        <v>44096</v>
      </c>
      <c r="B880" s="115" t="s">
        <v>154</v>
      </c>
      <c r="C880" s="331">
        <v>882258869</v>
      </c>
      <c r="D880" s="781"/>
      <c r="E880" s="115" t="s">
        <v>139</v>
      </c>
      <c r="F880" s="115" t="s">
        <v>140</v>
      </c>
      <c r="G880" s="115" t="s">
        <v>142</v>
      </c>
      <c r="H880" s="265"/>
      <c r="I880" s="265"/>
      <c r="J880" s="265">
        <v>44113</v>
      </c>
      <c r="K880" s="115"/>
      <c r="L880" s="115"/>
      <c r="M880" s="37"/>
      <c r="N880" s="37"/>
      <c r="O880" s="680" t="s">
        <v>195</v>
      </c>
      <c r="P880" s="37"/>
      <c r="Q880" s="37"/>
      <c r="R880" s="37"/>
      <c r="S880" s="37"/>
      <c r="T880" s="37"/>
      <c r="U880" s="37"/>
      <c r="V880" s="37"/>
      <c r="W880" s="37"/>
      <c r="X880" s="37"/>
      <c r="Y880" s="37"/>
      <c r="Z880" s="37"/>
      <c r="AA880" s="37"/>
      <c r="AB880" s="37"/>
      <c r="AC880" s="37"/>
      <c r="AD880" s="37"/>
      <c r="AE880" s="37"/>
      <c r="AF880" s="37"/>
      <c r="AG880" s="37"/>
      <c r="AH880" s="37"/>
      <c r="AI880" s="37"/>
      <c r="AJ880" s="37"/>
    </row>
    <row r="881" spans="1:36">
      <c r="A881" s="265">
        <v>44082</v>
      </c>
      <c r="B881" s="115" t="s">
        <v>281</v>
      </c>
      <c r="C881" s="37">
        <v>882671275</v>
      </c>
      <c r="D881" s="667" t="s">
        <v>10596</v>
      </c>
      <c r="E881" s="115" t="s">
        <v>152</v>
      </c>
      <c r="F881" s="115" t="s">
        <v>140</v>
      </c>
      <c r="G881" s="115" t="s">
        <v>142</v>
      </c>
      <c r="H881" s="37"/>
      <c r="I881" s="265">
        <v>44082</v>
      </c>
      <c r="J881" s="265"/>
      <c r="K881" s="37"/>
      <c r="L881" s="115"/>
      <c r="M881" s="37">
        <v>1288</v>
      </c>
      <c r="N881" s="37"/>
      <c r="O881" s="115"/>
      <c r="P881" s="37"/>
      <c r="Q881" s="37"/>
      <c r="R881" s="37"/>
      <c r="S881" s="37"/>
      <c r="T881" s="37"/>
      <c r="U881" s="37"/>
      <c r="V881" s="37"/>
      <c r="W881" s="37"/>
      <c r="X881" s="37"/>
      <c r="Y881" s="37"/>
      <c r="Z881" s="37"/>
      <c r="AA881" s="37"/>
      <c r="AB881" s="37"/>
      <c r="AC881" s="37"/>
      <c r="AD881" s="37"/>
      <c r="AE881" s="37"/>
      <c r="AF881" s="37"/>
      <c r="AG881" s="37"/>
      <c r="AH881" s="37"/>
      <c r="AI881" s="37"/>
      <c r="AJ881" s="37"/>
    </row>
    <row r="882" spans="1:36">
      <c r="A882" s="265">
        <v>44082</v>
      </c>
      <c r="B882" s="115" t="s">
        <v>281</v>
      </c>
      <c r="C882" s="37">
        <v>882674040</v>
      </c>
      <c r="D882" s="109" t="s">
        <v>10597</v>
      </c>
      <c r="E882" s="115" t="s">
        <v>152</v>
      </c>
      <c r="F882" s="115" t="s">
        <v>140</v>
      </c>
      <c r="G882" s="115" t="s">
        <v>142</v>
      </c>
      <c r="H882" s="37"/>
      <c r="I882" s="265">
        <v>44082</v>
      </c>
      <c r="J882" s="265"/>
      <c r="K882" s="37"/>
      <c r="L882" s="115"/>
      <c r="M882" s="37">
        <v>1288</v>
      </c>
      <c r="N882" s="37"/>
      <c r="O882" s="115"/>
      <c r="P882" s="37"/>
      <c r="Q882" s="37"/>
      <c r="R882" s="37"/>
      <c r="S882" s="37"/>
      <c r="T882" s="37"/>
      <c r="U882" s="37"/>
      <c r="V882" s="37"/>
      <c r="W882" s="37"/>
      <c r="X882" s="37"/>
      <c r="Y882" s="37"/>
      <c r="Z882" s="37"/>
      <c r="AA882" s="37"/>
      <c r="AB882" s="37"/>
      <c r="AC882" s="37"/>
      <c r="AD882" s="37"/>
      <c r="AE882" s="37"/>
      <c r="AF882" s="37"/>
      <c r="AG882" s="37"/>
      <c r="AH882" s="37"/>
      <c r="AI882" s="37"/>
      <c r="AJ882" s="37"/>
    </row>
    <row r="883" spans="1:36">
      <c r="A883" s="265">
        <v>44082</v>
      </c>
      <c r="B883" s="115" t="s">
        <v>281</v>
      </c>
      <c r="C883" s="37">
        <v>882671082</v>
      </c>
      <c r="D883" s="109" t="s">
        <v>10598</v>
      </c>
      <c r="E883" s="115" t="s">
        <v>152</v>
      </c>
      <c r="F883" s="115" t="s">
        <v>140</v>
      </c>
      <c r="G883" s="115" t="s">
        <v>142</v>
      </c>
      <c r="H883" s="37"/>
      <c r="I883" s="265">
        <v>44082</v>
      </c>
      <c r="J883" s="265"/>
      <c r="K883" s="37"/>
      <c r="L883" s="115"/>
      <c r="M883" s="37">
        <v>1288</v>
      </c>
      <c r="N883" s="37"/>
      <c r="O883" s="115"/>
      <c r="P883" s="37"/>
      <c r="Q883" s="37"/>
      <c r="R883" s="37"/>
      <c r="S883" s="37"/>
      <c r="T883" s="37"/>
      <c r="U883" s="37"/>
      <c r="V883" s="37"/>
      <c r="W883" s="37"/>
      <c r="X883" s="37"/>
      <c r="Y883" s="37"/>
      <c r="Z883" s="37"/>
      <c r="AA883" s="37"/>
      <c r="AB883" s="37"/>
      <c r="AC883" s="37"/>
      <c r="AD883" s="37"/>
      <c r="AE883" s="37"/>
      <c r="AF883" s="37"/>
      <c r="AG883" s="37"/>
      <c r="AH883" s="37"/>
      <c r="AI883" s="37"/>
      <c r="AJ883" s="37"/>
    </row>
    <row r="884" spans="1:36">
      <c r="A884" s="265">
        <v>44083</v>
      </c>
      <c r="B884" s="115" t="s">
        <v>281</v>
      </c>
      <c r="C884" s="37">
        <v>882674891</v>
      </c>
      <c r="D884" s="115">
        <v>100015631002</v>
      </c>
      <c r="E884" s="115" t="s">
        <v>152</v>
      </c>
      <c r="F884" s="115" t="s">
        <v>140</v>
      </c>
      <c r="G884" s="115" t="s">
        <v>142</v>
      </c>
      <c r="H884" s="37"/>
      <c r="I884" s="265">
        <v>44083</v>
      </c>
      <c r="J884" s="265"/>
      <c r="K884" s="115"/>
      <c r="L884" s="115"/>
      <c r="M884" s="37">
        <v>1288</v>
      </c>
      <c r="N884" s="115"/>
      <c r="O884" s="115" t="s">
        <v>10599</v>
      </c>
      <c r="P884" s="115"/>
      <c r="Q884" s="37"/>
      <c r="R884" s="37"/>
      <c r="S884" s="37"/>
      <c r="T884" s="37"/>
      <c r="U884" s="37"/>
      <c r="V884" s="37"/>
      <c r="W884" s="37"/>
      <c r="X884" s="37"/>
      <c r="Y884" s="37"/>
      <c r="Z884" s="37"/>
      <c r="AA884" s="37"/>
      <c r="AB884" s="37"/>
      <c r="AC884" s="37"/>
      <c r="AD884" s="37"/>
      <c r="AE884" s="37"/>
      <c r="AF884" s="37"/>
      <c r="AG884" s="37"/>
      <c r="AH884" s="37"/>
      <c r="AI884" s="37"/>
      <c r="AJ884" s="37"/>
    </row>
    <row r="885" spans="1:36">
      <c r="A885" s="265">
        <v>44083</v>
      </c>
      <c r="B885" s="115" t="s">
        <v>281</v>
      </c>
      <c r="C885" s="37">
        <v>882674856</v>
      </c>
      <c r="D885" s="115">
        <v>100015616901</v>
      </c>
      <c r="E885" s="115" t="s">
        <v>152</v>
      </c>
      <c r="F885" s="115" t="s">
        <v>140</v>
      </c>
      <c r="G885" s="115" t="s">
        <v>142</v>
      </c>
      <c r="H885" s="37"/>
      <c r="I885" s="265">
        <v>44083</v>
      </c>
      <c r="J885" s="265"/>
      <c r="K885" s="115"/>
      <c r="L885" s="115"/>
      <c r="M885" s="37">
        <v>1288</v>
      </c>
      <c r="N885" s="115"/>
      <c r="O885" s="115" t="s">
        <v>10599</v>
      </c>
      <c r="P885" s="115"/>
      <c r="Q885" s="37"/>
      <c r="R885" s="37"/>
      <c r="S885" s="37"/>
      <c r="T885" s="37"/>
      <c r="U885" s="37"/>
      <c r="V885" s="37"/>
      <c r="W885" s="37"/>
      <c r="X885" s="37"/>
      <c r="Y885" s="37"/>
      <c r="Z885" s="37"/>
      <c r="AA885" s="37"/>
      <c r="AB885" s="37"/>
      <c r="AC885" s="37"/>
      <c r="AD885" s="37"/>
      <c r="AE885" s="37"/>
      <c r="AF885" s="37"/>
      <c r="AG885" s="37"/>
      <c r="AH885" s="37"/>
      <c r="AI885" s="37"/>
      <c r="AJ885" s="37"/>
    </row>
    <row r="886" spans="1:36">
      <c r="A886" s="265">
        <v>44084</v>
      </c>
      <c r="B886" s="115" t="s">
        <v>281</v>
      </c>
      <c r="C886" s="331">
        <v>882682184</v>
      </c>
      <c r="D886" s="109" t="s">
        <v>10600</v>
      </c>
      <c r="E886" s="115" t="s">
        <v>152</v>
      </c>
      <c r="F886" s="115" t="s">
        <v>140</v>
      </c>
      <c r="G886" s="115" t="s">
        <v>142</v>
      </c>
      <c r="H886" s="37"/>
      <c r="I886" s="265">
        <v>44084</v>
      </c>
      <c r="J886" s="265"/>
      <c r="K886" s="115"/>
      <c r="L886" s="115"/>
      <c r="M886" s="37">
        <v>1288</v>
      </c>
      <c r="N886" s="37"/>
      <c r="O886" s="115"/>
      <c r="P886" s="37"/>
      <c r="Q886" s="37"/>
      <c r="R886" s="37"/>
      <c r="S886" s="37"/>
      <c r="T886" s="37"/>
      <c r="U886" s="37"/>
      <c r="V886" s="37"/>
      <c r="W886" s="37"/>
      <c r="X886" s="37"/>
      <c r="Y886" s="37"/>
      <c r="Z886" s="37"/>
      <c r="AA886" s="37"/>
      <c r="AB886" s="37"/>
      <c r="AC886" s="37"/>
      <c r="AD886" s="37"/>
      <c r="AE886" s="37"/>
      <c r="AF886" s="37"/>
      <c r="AG886" s="37"/>
      <c r="AH886" s="37"/>
      <c r="AI886" s="37"/>
      <c r="AJ886" s="37"/>
    </row>
    <row r="887" spans="1:36">
      <c r="A887" s="265">
        <v>44091</v>
      </c>
      <c r="B887" s="115" t="s">
        <v>281</v>
      </c>
      <c r="C887" s="331">
        <v>882721868</v>
      </c>
      <c r="D887" s="109" t="s">
        <v>10601</v>
      </c>
      <c r="E887" s="115" t="s">
        <v>152</v>
      </c>
      <c r="F887" s="115" t="s">
        <v>140</v>
      </c>
      <c r="G887" s="115" t="s">
        <v>142</v>
      </c>
      <c r="H887" s="265">
        <v>44090</v>
      </c>
      <c r="I887" s="265">
        <v>44091</v>
      </c>
      <c r="J887" s="265"/>
      <c r="K887" s="115" t="s">
        <v>142</v>
      </c>
      <c r="L887" s="115"/>
      <c r="M887" s="37">
        <v>1288</v>
      </c>
      <c r="N887" s="37"/>
      <c r="O887" s="115" t="s">
        <v>10602</v>
      </c>
      <c r="P887" s="37"/>
      <c r="Q887" s="37"/>
      <c r="R887" s="37"/>
      <c r="S887" s="37"/>
      <c r="T887" s="37"/>
      <c r="U887" s="37"/>
      <c r="V887" s="37"/>
      <c r="W887" s="37"/>
      <c r="X887" s="37"/>
      <c r="Y887" s="37"/>
      <c r="Z887" s="37"/>
      <c r="AA887" s="37"/>
      <c r="AB887" s="37"/>
      <c r="AC887" s="37"/>
      <c r="AD887" s="37"/>
      <c r="AE887" s="37"/>
      <c r="AF887" s="37"/>
      <c r="AG887" s="37"/>
      <c r="AH887" s="37"/>
      <c r="AI887" s="37"/>
      <c r="AJ887" s="37"/>
    </row>
    <row r="888" spans="1:36">
      <c r="A888" s="265">
        <v>44091</v>
      </c>
      <c r="B888" s="115" t="s">
        <v>281</v>
      </c>
      <c r="C888" s="331">
        <v>882721862</v>
      </c>
      <c r="D888" s="667" t="s">
        <v>10603</v>
      </c>
      <c r="E888" s="115" t="s">
        <v>152</v>
      </c>
      <c r="F888" s="115" t="s">
        <v>140</v>
      </c>
      <c r="G888" s="115" t="s">
        <v>142</v>
      </c>
      <c r="H888" s="265">
        <v>44090</v>
      </c>
      <c r="I888" s="265">
        <v>44091</v>
      </c>
      <c r="J888" s="265"/>
      <c r="K888" s="115" t="s">
        <v>142</v>
      </c>
      <c r="L888" s="115"/>
      <c r="M888" s="37">
        <v>1288</v>
      </c>
      <c r="N888" s="37"/>
      <c r="O888" s="115" t="s">
        <v>10602</v>
      </c>
      <c r="P888" s="37"/>
      <c r="Q888" s="37"/>
      <c r="R888" s="37"/>
      <c r="S888" s="37"/>
      <c r="T888" s="37"/>
      <c r="U888" s="37"/>
      <c r="V888" s="37"/>
      <c r="W888" s="37"/>
      <c r="X888" s="37"/>
      <c r="Y888" s="37"/>
      <c r="Z888" s="37"/>
      <c r="AA888" s="37"/>
      <c r="AB888" s="37"/>
      <c r="AC888" s="37"/>
      <c r="AD888" s="37"/>
      <c r="AE888" s="37"/>
      <c r="AF888" s="37"/>
      <c r="AG888" s="37"/>
      <c r="AH888" s="37"/>
      <c r="AI888" s="37"/>
      <c r="AJ888" s="37"/>
    </row>
    <row r="889" spans="1:36">
      <c r="A889" s="265">
        <v>44091</v>
      </c>
      <c r="B889" s="115" t="s">
        <v>281</v>
      </c>
      <c r="C889" s="331">
        <v>882721829</v>
      </c>
      <c r="D889" s="781" t="s">
        <v>10604</v>
      </c>
      <c r="E889" s="115" t="s">
        <v>152</v>
      </c>
      <c r="F889" s="115" t="s">
        <v>140</v>
      </c>
      <c r="G889" s="115" t="s">
        <v>142</v>
      </c>
      <c r="H889" s="265">
        <v>44090</v>
      </c>
      <c r="I889" s="265">
        <v>44091</v>
      </c>
      <c r="J889" s="265"/>
      <c r="K889" s="115" t="s">
        <v>142</v>
      </c>
      <c r="L889" s="115"/>
      <c r="M889" s="37">
        <v>1288</v>
      </c>
      <c r="N889" s="37"/>
      <c r="O889" s="115" t="s">
        <v>10602</v>
      </c>
      <c r="P889" s="37"/>
      <c r="Q889" s="37"/>
      <c r="R889" s="37"/>
      <c r="S889" s="37"/>
      <c r="T889" s="37"/>
      <c r="U889" s="37"/>
      <c r="V889" s="37"/>
      <c r="W889" s="37"/>
      <c r="X889" s="37"/>
      <c r="Y889" s="37"/>
      <c r="Z889" s="37"/>
      <c r="AA889" s="37"/>
      <c r="AB889" s="37"/>
      <c r="AC889" s="37"/>
      <c r="AD889" s="37"/>
      <c r="AE889" s="37"/>
      <c r="AF889" s="37"/>
      <c r="AG889" s="37"/>
      <c r="AH889" s="37"/>
      <c r="AI889" s="37"/>
      <c r="AJ889" s="37"/>
    </row>
    <row r="890" spans="1:36">
      <c r="A890" s="265">
        <v>44096</v>
      </c>
      <c r="B890" s="115" t="s">
        <v>154</v>
      </c>
      <c r="C890" s="331">
        <v>880168803</v>
      </c>
      <c r="D890" s="781"/>
      <c r="E890" s="115" t="s">
        <v>139</v>
      </c>
      <c r="F890" s="115" t="s">
        <v>100</v>
      </c>
      <c r="G890" s="115" t="s">
        <v>148</v>
      </c>
      <c r="H890" s="265"/>
      <c r="I890" s="265"/>
      <c r="J890" s="265">
        <v>44113</v>
      </c>
      <c r="K890" s="115"/>
      <c r="L890" s="115"/>
      <c r="M890" s="37"/>
      <c r="N890" s="37"/>
      <c r="O890" s="680" t="s">
        <v>195</v>
      </c>
      <c r="P890" s="37"/>
      <c r="Q890" s="37"/>
      <c r="R890" s="37"/>
      <c r="S890" s="37"/>
      <c r="T890" s="37"/>
      <c r="U890" s="37"/>
      <c r="V890" s="37"/>
      <c r="W890" s="37"/>
      <c r="X890" s="37"/>
      <c r="Y890" s="37"/>
      <c r="Z890" s="37"/>
      <c r="AA890" s="37"/>
      <c r="AB890" s="37"/>
      <c r="AC890" s="37"/>
      <c r="AD890" s="37"/>
      <c r="AE890" s="37"/>
      <c r="AF890" s="37"/>
      <c r="AG890" s="37"/>
      <c r="AH890" s="37"/>
      <c r="AI890" s="37"/>
      <c r="AJ890" s="37"/>
    </row>
    <row r="891" spans="1:36">
      <c r="A891" s="265">
        <v>44096</v>
      </c>
      <c r="B891" s="115" t="s">
        <v>154</v>
      </c>
      <c r="C891" s="331">
        <v>880777064</v>
      </c>
      <c r="D891" s="781"/>
      <c r="E891" s="115" t="s">
        <v>139</v>
      </c>
      <c r="F891" s="115" t="s">
        <v>140</v>
      </c>
      <c r="G891" s="115" t="s">
        <v>181</v>
      </c>
      <c r="H891" s="265"/>
      <c r="I891" s="265"/>
      <c r="J891" s="265">
        <v>44104</v>
      </c>
      <c r="K891" s="115"/>
      <c r="L891" s="115"/>
      <c r="M891" s="37"/>
      <c r="N891" s="37"/>
      <c r="O891" s="680" t="s">
        <v>195</v>
      </c>
      <c r="P891" s="37"/>
      <c r="Q891" s="37"/>
      <c r="R891" s="37"/>
      <c r="S891" s="37"/>
      <c r="T891" s="37"/>
      <c r="U891" s="37"/>
      <c r="V891" s="37"/>
      <c r="W891" s="37"/>
      <c r="X891" s="37"/>
      <c r="Y891" s="37"/>
      <c r="Z891" s="37"/>
      <c r="AA891" s="37"/>
      <c r="AB891" s="37"/>
      <c r="AC891" s="37"/>
      <c r="AD891" s="37"/>
      <c r="AE891" s="37"/>
      <c r="AF891" s="37"/>
      <c r="AG891" s="37"/>
      <c r="AH891" s="37"/>
      <c r="AI891" s="37"/>
      <c r="AJ891" s="37"/>
    </row>
    <row r="892" spans="1:36">
      <c r="A892" s="265">
        <v>44096</v>
      </c>
      <c r="B892" s="115" t="s">
        <v>194</v>
      </c>
      <c r="C892" s="331">
        <v>880456460</v>
      </c>
      <c r="D892" s="781"/>
      <c r="E892" s="115" t="s">
        <v>139</v>
      </c>
      <c r="F892" s="115" t="s">
        <v>140</v>
      </c>
      <c r="G892" s="115" t="s">
        <v>181</v>
      </c>
      <c r="H892" s="265"/>
      <c r="I892" s="265"/>
      <c r="J892" s="265">
        <v>44104</v>
      </c>
      <c r="K892" s="115"/>
      <c r="L892" s="115"/>
      <c r="M892" s="37"/>
      <c r="N892" s="37"/>
      <c r="O892" s="680" t="s">
        <v>195</v>
      </c>
      <c r="P892" s="37"/>
      <c r="Q892" s="37"/>
      <c r="R892" s="37"/>
      <c r="S892" s="37"/>
      <c r="T892" s="37"/>
      <c r="U892" s="37"/>
      <c r="V892" s="37"/>
      <c r="W892" s="37"/>
      <c r="X892" s="37"/>
      <c r="Y892" s="37"/>
      <c r="Z892" s="37"/>
      <c r="AA892" s="37"/>
      <c r="AB892" s="37"/>
      <c r="AC892" s="37"/>
      <c r="AD892" s="37"/>
      <c r="AE892" s="37"/>
      <c r="AF892" s="37"/>
      <c r="AG892" s="37"/>
      <c r="AH892" s="37"/>
      <c r="AI892" s="37"/>
      <c r="AJ892" s="37"/>
    </row>
    <row r="893" spans="1:36">
      <c r="A893" s="265">
        <v>44096</v>
      </c>
      <c r="B893" s="115" t="s">
        <v>146</v>
      </c>
      <c r="C893" s="331">
        <v>880046225</v>
      </c>
      <c r="D893" s="781"/>
      <c r="E893" s="115" t="s">
        <v>139</v>
      </c>
      <c r="F893" s="115" t="s">
        <v>140</v>
      </c>
      <c r="G893" s="115" t="s">
        <v>190</v>
      </c>
      <c r="H893" s="265"/>
      <c r="I893" s="265"/>
      <c r="J893" s="265">
        <v>44113</v>
      </c>
      <c r="K893" s="115"/>
      <c r="L893" s="115"/>
      <c r="M893" s="37"/>
      <c r="N893" s="37"/>
      <c r="O893" s="680" t="s">
        <v>10605</v>
      </c>
      <c r="P893" s="37"/>
      <c r="Q893" s="37"/>
      <c r="R893" s="37"/>
      <c r="S893" s="37"/>
      <c r="T893" s="37"/>
      <c r="U893" s="37"/>
      <c r="V893" s="37"/>
      <c r="W893" s="37"/>
      <c r="X893" s="37"/>
      <c r="Y893" s="37"/>
      <c r="Z893" s="37"/>
      <c r="AA893" s="37"/>
      <c r="AB893" s="37"/>
      <c r="AC893" s="37"/>
      <c r="AD893" s="37"/>
      <c r="AE893" s="37"/>
      <c r="AF893" s="37"/>
      <c r="AG893" s="37"/>
      <c r="AH893" s="37"/>
      <c r="AI893" s="37"/>
      <c r="AJ893" s="37"/>
    </row>
    <row r="894" spans="1:36">
      <c r="A894" s="265">
        <v>44092</v>
      </c>
      <c r="B894" s="115" t="s">
        <v>281</v>
      </c>
      <c r="C894" s="37">
        <v>882721441</v>
      </c>
      <c r="D894" s="109" t="s">
        <v>10606</v>
      </c>
      <c r="E894" s="115" t="s">
        <v>152</v>
      </c>
      <c r="F894" s="115" t="s">
        <v>140</v>
      </c>
      <c r="G894" s="115" t="s">
        <v>142</v>
      </c>
      <c r="H894" s="265"/>
      <c r="I894" s="265">
        <v>44092</v>
      </c>
      <c r="J894" s="265"/>
      <c r="K894" s="115" t="s">
        <v>142</v>
      </c>
      <c r="L894" s="115"/>
      <c r="M894" s="37">
        <v>1288</v>
      </c>
      <c r="N894" s="37"/>
      <c r="O894" s="115" t="s">
        <v>2285</v>
      </c>
      <c r="P894" s="37"/>
      <c r="Q894" s="37"/>
      <c r="R894" s="37"/>
      <c r="S894" s="37"/>
      <c r="T894" s="37"/>
      <c r="U894" s="37"/>
      <c r="V894" s="37"/>
      <c r="W894" s="37"/>
      <c r="X894" s="37"/>
      <c r="Y894" s="37"/>
      <c r="Z894" s="37"/>
      <c r="AA894" s="37"/>
      <c r="AB894" s="37"/>
      <c r="AC894" s="37"/>
      <c r="AD894" s="37"/>
      <c r="AE894" s="37"/>
      <c r="AF894" s="37"/>
      <c r="AG894" s="37"/>
      <c r="AH894" s="37"/>
      <c r="AI894" s="37"/>
      <c r="AJ894" s="37"/>
    </row>
    <row r="895" spans="1:36">
      <c r="A895" s="265">
        <v>44092</v>
      </c>
      <c r="B895" s="115" t="s">
        <v>281</v>
      </c>
      <c r="C895" s="37">
        <v>882721926</v>
      </c>
      <c r="D895" s="109" t="s">
        <v>10607</v>
      </c>
      <c r="E895" s="115" t="s">
        <v>152</v>
      </c>
      <c r="F895" s="115" t="s">
        <v>140</v>
      </c>
      <c r="G895" s="115" t="s">
        <v>142</v>
      </c>
      <c r="H895" s="265"/>
      <c r="I895" s="265">
        <v>44092</v>
      </c>
      <c r="J895" s="265"/>
      <c r="K895" s="115" t="s">
        <v>142</v>
      </c>
      <c r="L895" s="115"/>
      <c r="M895" s="37">
        <v>1288</v>
      </c>
      <c r="N895" s="37"/>
      <c r="O895" s="115" t="s">
        <v>2285</v>
      </c>
      <c r="P895" s="37"/>
      <c r="Q895" s="37"/>
      <c r="R895" s="37"/>
      <c r="S895" s="37"/>
      <c r="T895" s="37"/>
      <c r="U895" s="37"/>
      <c r="V895" s="37"/>
      <c r="W895" s="37"/>
      <c r="X895" s="37"/>
      <c r="Y895" s="37"/>
      <c r="Z895" s="37"/>
      <c r="AA895" s="37"/>
      <c r="AB895" s="37"/>
      <c r="AC895" s="37"/>
      <c r="AD895" s="37"/>
      <c r="AE895" s="37"/>
      <c r="AF895" s="37"/>
      <c r="AG895" s="37"/>
      <c r="AH895" s="37"/>
      <c r="AI895" s="37"/>
      <c r="AJ895" s="37"/>
    </row>
    <row r="896" spans="1:36">
      <c r="A896" s="265">
        <v>44092</v>
      </c>
      <c r="B896" s="115" t="s">
        <v>281</v>
      </c>
      <c r="C896" s="37">
        <v>882722073</v>
      </c>
      <c r="D896" s="109" t="s">
        <v>10608</v>
      </c>
      <c r="E896" s="115" t="s">
        <v>152</v>
      </c>
      <c r="F896" s="115" t="s">
        <v>140</v>
      </c>
      <c r="G896" s="115" t="s">
        <v>142</v>
      </c>
      <c r="H896" s="265"/>
      <c r="I896" s="265">
        <v>44092</v>
      </c>
      <c r="J896" s="265"/>
      <c r="K896" s="115" t="s">
        <v>142</v>
      </c>
      <c r="L896" s="115"/>
      <c r="M896" s="37">
        <v>1288</v>
      </c>
      <c r="N896" s="37"/>
      <c r="O896" s="115" t="s">
        <v>2285</v>
      </c>
      <c r="P896" s="37"/>
      <c r="Q896" s="37"/>
      <c r="R896" s="37"/>
      <c r="S896" s="37"/>
      <c r="T896" s="37"/>
      <c r="U896" s="37"/>
      <c r="V896" s="37"/>
      <c r="W896" s="37"/>
      <c r="X896" s="37"/>
      <c r="Y896" s="37"/>
      <c r="Z896" s="37"/>
      <c r="AA896" s="37"/>
      <c r="AB896" s="37"/>
      <c r="AC896" s="37"/>
      <c r="AD896" s="37"/>
      <c r="AE896" s="37"/>
      <c r="AF896" s="37"/>
      <c r="AG896" s="37"/>
      <c r="AH896" s="37"/>
      <c r="AI896" s="37"/>
      <c r="AJ896" s="37"/>
    </row>
    <row r="897" spans="1:36">
      <c r="A897" s="265">
        <v>44092</v>
      </c>
      <c r="B897" s="115" t="s">
        <v>281</v>
      </c>
      <c r="C897" s="37">
        <v>882723043</v>
      </c>
      <c r="D897" s="109" t="s">
        <v>10609</v>
      </c>
      <c r="E897" s="115" t="s">
        <v>152</v>
      </c>
      <c r="F897" s="115" t="s">
        <v>140</v>
      </c>
      <c r="G897" s="115" t="s">
        <v>142</v>
      </c>
      <c r="H897" s="265"/>
      <c r="I897" s="265">
        <v>44092</v>
      </c>
      <c r="J897" s="265"/>
      <c r="K897" s="115" t="s">
        <v>142</v>
      </c>
      <c r="L897" s="115"/>
      <c r="M897" s="37">
        <v>1288</v>
      </c>
      <c r="N897" s="37"/>
      <c r="O897" s="115" t="s">
        <v>2285</v>
      </c>
      <c r="P897" s="37"/>
      <c r="Q897" s="37"/>
      <c r="R897" s="37"/>
      <c r="S897" s="37"/>
      <c r="T897" s="37"/>
      <c r="U897" s="37"/>
      <c r="V897" s="37"/>
      <c r="W897" s="37"/>
      <c r="X897" s="37"/>
      <c r="Y897" s="37"/>
      <c r="Z897" s="37"/>
      <c r="AA897" s="37"/>
      <c r="AB897" s="37"/>
      <c r="AC897" s="37"/>
      <c r="AD897" s="37"/>
      <c r="AE897" s="37"/>
      <c r="AF897" s="37"/>
      <c r="AG897" s="37"/>
      <c r="AH897" s="37"/>
      <c r="AI897" s="37"/>
      <c r="AJ897" s="37"/>
    </row>
    <row r="898" spans="1:36">
      <c r="A898" s="265">
        <v>44077</v>
      </c>
      <c r="B898" s="115" t="s">
        <v>146</v>
      </c>
      <c r="C898" s="37">
        <v>882301854</v>
      </c>
      <c r="D898" s="109" t="s">
        <v>2953</v>
      </c>
      <c r="E898" s="115" t="s">
        <v>345</v>
      </c>
      <c r="F898" s="115" t="s">
        <v>150</v>
      </c>
      <c r="G898" s="115" t="s">
        <v>187</v>
      </c>
      <c r="H898" s="37"/>
      <c r="I898" s="265">
        <v>44082</v>
      </c>
      <c r="J898" s="265">
        <v>44084</v>
      </c>
      <c r="K898" s="115" t="s">
        <v>6084</v>
      </c>
      <c r="L898" s="115" t="s">
        <v>2267</v>
      </c>
      <c r="M898" s="37">
        <v>1296.9000000000001</v>
      </c>
      <c r="N898" s="37"/>
      <c r="O898" s="680" t="s">
        <v>10610</v>
      </c>
      <c r="P898" s="37"/>
      <c r="Q898" s="115" t="s">
        <v>10611</v>
      </c>
      <c r="R898" s="37">
        <v>2429.6799999999998</v>
      </c>
      <c r="S898" s="37"/>
      <c r="T898" s="37"/>
      <c r="U898" s="37"/>
      <c r="V898" s="37"/>
      <c r="W898" s="37"/>
      <c r="X898" s="37"/>
      <c r="Y898" s="37"/>
      <c r="Z898" s="37"/>
      <c r="AA898" s="37"/>
      <c r="AB898" s="37"/>
      <c r="AC898" s="37"/>
      <c r="AD898" s="37"/>
      <c r="AE898" s="37"/>
      <c r="AF898" s="37"/>
      <c r="AG898" s="37"/>
      <c r="AH898" s="37"/>
      <c r="AI898" s="37"/>
      <c r="AJ898" s="37"/>
    </row>
    <row r="899" spans="1:36">
      <c r="A899" s="265">
        <v>44097</v>
      </c>
      <c r="B899" s="115" t="s">
        <v>138</v>
      </c>
      <c r="C899" s="331">
        <v>881318802</v>
      </c>
      <c r="D899" s="781"/>
      <c r="E899" s="115" t="s">
        <v>139</v>
      </c>
      <c r="F899" s="115" t="s">
        <v>140</v>
      </c>
      <c r="G899" s="115" t="s">
        <v>176</v>
      </c>
      <c r="H899" s="265"/>
      <c r="I899" s="265"/>
      <c r="J899" s="265">
        <v>44104</v>
      </c>
      <c r="K899" s="115"/>
      <c r="L899" s="115"/>
      <c r="M899" s="37"/>
      <c r="N899" s="37"/>
      <c r="O899" s="680" t="s">
        <v>10612</v>
      </c>
      <c r="P899" s="37"/>
      <c r="Q899" s="37"/>
      <c r="R899" s="37"/>
      <c r="S899" s="37"/>
      <c r="T899" s="37"/>
      <c r="U899" s="37"/>
      <c r="V899" s="37"/>
      <c r="W899" s="37"/>
      <c r="X899" s="37"/>
      <c r="Y899" s="37"/>
      <c r="Z899" s="37"/>
      <c r="AA899" s="37"/>
      <c r="AB899" s="37"/>
      <c r="AC899" s="37"/>
      <c r="AD899" s="37"/>
      <c r="AE899" s="37"/>
      <c r="AF899" s="37"/>
      <c r="AG899" s="37"/>
      <c r="AH899" s="37"/>
      <c r="AI899" s="37"/>
      <c r="AJ899" s="37"/>
    </row>
    <row r="900" spans="1:36">
      <c r="A900" s="265">
        <v>44088</v>
      </c>
      <c r="B900" s="115" t="s">
        <v>157</v>
      </c>
      <c r="C900" s="331">
        <v>880638269</v>
      </c>
      <c r="D900" s="109" t="s">
        <v>2999</v>
      </c>
      <c r="E900" s="115" t="s">
        <v>139</v>
      </c>
      <c r="F900" s="115" t="s">
        <v>100</v>
      </c>
      <c r="G900" s="115"/>
      <c r="H900" s="37"/>
      <c r="I900" s="265">
        <v>44088</v>
      </c>
      <c r="J900" s="265"/>
      <c r="K900" s="115" t="s">
        <v>182</v>
      </c>
      <c r="L900" s="115"/>
      <c r="M900" s="37">
        <v>1298.8800000000001</v>
      </c>
      <c r="N900" s="37"/>
      <c r="O900" s="115"/>
      <c r="P900" s="37"/>
      <c r="Q900" s="37"/>
      <c r="R900" s="37"/>
      <c r="S900" s="37"/>
      <c r="T900" s="37"/>
      <c r="U900" s="37"/>
      <c r="V900" s="37"/>
      <c r="W900" s="37"/>
      <c r="X900" s="37"/>
      <c r="Y900" s="37"/>
      <c r="Z900" s="37"/>
      <c r="AA900" s="37"/>
      <c r="AB900" s="37"/>
      <c r="AC900" s="37"/>
      <c r="AD900" s="37"/>
      <c r="AE900" s="37"/>
      <c r="AF900" s="37"/>
      <c r="AG900" s="37"/>
      <c r="AH900" s="37"/>
      <c r="AI900" s="37"/>
      <c r="AJ900" s="37"/>
    </row>
    <row r="901" spans="1:36">
      <c r="A901" s="265">
        <v>44088</v>
      </c>
      <c r="B901" s="115" t="s">
        <v>227</v>
      </c>
      <c r="C901" s="331">
        <v>882358871</v>
      </c>
      <c r="D901" s="109" t="s">
        <v>10573</v>
      </c>
      <c r="E901" s="115" t="s">
        <v>139</v>
      </c>
      <c r="F901" s="115" t="s">
        <v>140</v>
      </c>
      <c r="G901" s="115" t="s">
        <v>142</v>
      </c>
      <c r="H901" s="265">
        <v>44084</v>
      </c>
      <c r="I901" s="265">
        <v>44088</v>
      </c>
      <c r="J901" s="265"/>
      <c r="K901" s="115" t="s">
        <v>142</v>
      </c>
      <c r="L901" s="115"/>
      <c r="M901" s="37">
        <v>1336.3</v>
      </c>
      <c r="N901" s="37"/>
      <c r="O901" s="115" t="s">
        <v>10613</v>
      </c>
      <c r="P901" s="37"/>
      <c r="Q901" s="37"/>
      <c r="R901" s="37"/>
      <c r="S901" s="37"/>
      <c r="T901" s="37"/>
      <c r="U901" s="37"/>
      <c r="V901" s="37"/>
      <c r="W901" s="37"/>
      <c r="X901" s="37"/>
      <c r="Y901" s="37"/>
      <c r="Z901" s="37"/>
      <c r="AA901" s="37"/>
      <c r="AB901" s="37"/>
      <c r="AC901" s="37"/>
      <c r="AD901" s="37"/>
      <c r="AE901" s="37"/>
      <c r="AF901" s="37"/>
      <c r="AG901" s="37"/>
      <c r="AH901" s="37"/>
      <c r="AI901" s="37"/>
      <c r="AJ901" s="37"/>
    </row>
    <row r="902" spans="1:36">
      <c r="A902" s="265">
        <v>44081</v>
      </c>
      <c r="B902" s="115" t="s">
        <v>154</v>
      </c>
      <c r="C902" s="37">
        <v>880020813</v>
      </c>
      <c r="D902" s="37">
        <v>170740299</v>
      </c>
      <c r="E902" s="115" t="s">
        <v>139</v>
      </c>
      <c r="F902" s="115" t="s">
        <v>140</v>
      </c>
      <c r="G902" s="115"/>
      <c r="H902" s="265">
        <v>44099</v>
      </c>
      <c r="I902" s="265">
        <v>44099</v>
      </c>
      <c r="J902" s="265"/>
      <c r="K902" s="115" t="s">
        <v>232</v>
      </c>
      <c r="L902" s="115"/>
      <c r="M902" s="37">
        <v>1361</v>
      </c>
      <c r="N902" s="37"/>
      <c r="O902" s="115"/>
      <c r="P902" s="37"/>
      <c r="Q902" s="37"/>
      <c r="R902" s="37"/>
      <c r="S902" s="37"/>
      <c r="T902" s="37"/>
      <c r="U902" s="37"/>
      <c r="V902" s="37"/>
      <c r="W902" s="37"/>
      <c r="X902" s="37"/>
      <c r="Y902" s="37"/>
      <c r="Z902" s="37"/>
      <c r="AA902" s="37"/>
      <c r="AB902" s="37"/>
      <c r="AC902" s="37"/>
      <c r="AD902" s="37"/>
      <c r="AE902" s="37"/>
      <c r="AF902" s="37"/>
      <c r="AG902" s="37"/>
      <c r="AH902" s="37"/>
      <c r="AI902" s="37"/>
      <c r="AJ902" s="37"/>
    </row>
    <row r="903" spans="1:36">
      <c r="A903" s="265">
        <v>44097</v>
      </c>
      <c r="B903" s="115" t="s">
        <v>194</v>
      </c>
      <c r="C903" s="331">
        <v>880308217</v>
      </c>
      <c r="D903" s="781" t="s">
        <v>10614</v>
      </c>
      <c r="E903" s="115" t="s">
        <v>139</v>
      </c>
      <c r="F903" s="115" t="s">
        <v>140</v>
      </c>
      <c r="G903" s="115" t="s">
        <v>168</v>
      </c>
      <c r="H903" s="265">
        <v>44097</v>
      </c>
      <c r="I903" s="265"/>
      <c r="J903" s="265">
        <v>44104</v>
      </c>
      <c r="K903" s="115"/>
      <c r="L903" s="115"/>
      <c r="M903" s="37"/>
      <c r="N903" s="37"/>
      <c r="O903" s="680" t="s">
        <v>280</v>
      </c>
      <c r="P903" s="37"/>
      <c r="Q903" s="37"/>
      <c r="R903" s="37"/>
      <c r="S903" s="37"/>
      <c r="T903" s="37"/>
      <c r="U903" s="37"/>
      <c r="V903" s="37"/>
      <c r="W903" s="37"/>
      <c r="X903" s="37"/>
      <c r="Y903" s="37"/>
      <c r="Z903" s="37"/>
      <c r="AA903" s="37"/>
      <c r="AB903" s="37"/>
      <c r="AC903" s="37"/>
      <c r="AD903" s="37"/>
      <c r="AE903" s="37"/>
      <c r="AF903" s="37"/>
      <c r="AG903" s="37"/>
      <c r="AH903" s="37"/>
      <c r="AI903" s="37"/>
      <c r="AJ903" s="37"/>
    </row>
    <row r="904" spans="1:36">
      <c r="A904" s="265">
        <v>44097</v>
      </c>
      <c r="B904" s="115" t="s">
        <v>138</v>
      </c>
      <c r="C904" s="331">
        <v>881979867</v>
      </c>
      <c r="D904" s="781"/>
      <c r="E904" s="115" t="s">
        <v>139</v>
      </c>
      <c r="F904" s="115" t="s">
        <v>140</v>
      </c>
      <c r="G904" s="115" t="s">
        <v>168</v>
      </c>
      <c r="H904" s="265"/>
      <c r="I904" s="265"/>
      <c r="J904" s="265">
        <v>44104</v>
      </c>
      <c r="K904" s="115"/>
      <c r="L904" s="115"/>
      <c r="M904" s="37"/>
      <c r="N904" s="37"/>
      <c r="O904" s="680" t="s">
        <v>280</v>
      </c>
      <c r="P904" s="37"/>
      <c r="Q904" s="37"/>
      <c r="R904" s="37"/>
      <c r="S904" s="37"/>
      <c r="T904" s="37"/>
      <c r="U904" s="37"/>
      <c r="V904" s="37"/>
      <c r="W904" s="37"/>
      <c r="X904" s="37"/>
      <c r="Y904" s="37"/>
      <c r="Z904" s="37"/>
      <c r="AA904" s="37"/>
      <c r="AB904" s="37"/>
      <c r="AC904" s="37"/>
      <c r="AD904" s="37"/>
      <c r="AE904" s="37"/>
      <c r="AF904" s="37"/>
      <c r="AG904" s="37"/>
      <c r="AH904" s="37"/>
      <c r="AI904" s="37"/>
      <c r="AJ904" s="37"/>
    </row>
    <row r="905" spans="1:36">
      <c r="A905" s="265">
        <v>44097</v>
      </c>
      <c r="B905" s="115" t="s">
        <v>138</v>
      </c>
      <c r="C905" s="331">
        <v>880968250</v>
      </c>
      <c r="D905" s="781"/>
      <c r="E905" s="115" t="s">
        <v>139</v>
      </c>
      <c r="F905" s="115" t="s">
        <v>140</v>
      </c>
      <c r="G905" s="115" t="s">
        <v>459</v>
      </c>
      <c r="H905" s="265"/>
      <c r="I905" s="265"/>
      <c r="J905" s="265">
        <v>44104</v>
      </c>
      <c r="K905" s="115"/>
      <c r="L905" s="115"/>
      <c r="M905" s="37"/>
      <c r="N905" s="37"/>
      <c r="O905" s="680" t="s">
        <v>195</v>
      </c>
      <c r="P905" s="37"/>
      <c r="Q905" s="37"/>
      <c r="R905" s="37"/>
      <c r="S905" s="37"/>
      <c r="T905" s="37"/>
      <c r="U905" s="37"/>
      <c r="V905" s="37"/>
      <c r="W905" s="37"/>
      <c r="X905" s="37"/>
      <c r="Y905" s="37"/>
      <c r="Z905" s="37"/>
      <c r="AA905" s="37"/>
      <c r="AB905" s="37"/>
      <c r="AC905" s="37"/>
      <c r="AD905" s="37"/>
      <c r="AE905" s="37"/>
      <c r="AF905" s="37"/>
      <c r="AG905" s="37"/>
      <c r="AH905" s="37"/>
      <c r="AI905" s="37"/>
      <c r="AJ905" s="37"/>
    </row>
    <row r="906" spans="1:36">
      <c r="A906" s="265">
        <v>44081</v>
      </c>
      <c r="B906" s="115" t="s">
        <v>154</v>
      </c>
      <c r="C906" s="37">
        <v>880020813</v>
      </c>
      <c r="D906" s="37">
        <v>170740299</v>
      </c>
      <c r="E906" s="115" t="s">
        <v>139</v>
      </c>
      <c r="F906" s="115" t="s">
        <v>140</v>
      </c>
      <c r="G906" s="115"/>
      <c r="H906" s="265"/>
      <c r="I906" s="265">
        <v>44103</v>
      </c>
      <c r="J906" s="265"/>
      <c r="K906" s="115" t="s">
        <v>190</v>
      </c>
      <c r="L906" s="115"/>
      <c r="M906" s="37">
        <v>1361</v>
      </c>
      <c r="N906" s="37"/>
      <c r="O906" s="115"/>
      <c r="P906" s="37"/>
      <c r="Q906" s="37"/>
      <c r="R906" s="37"/>
      <c r="S906" s="37"/>
      <c r="T906" s="37"/>
      <c r="U906" s="37"/>
      <c r="V906" s="37"/>
      <c r="W906" s="37"/>
      <c r="X906" s="37"/>
      <c r="Y906" s="37"/>
      <c r="Z906" s="37"/>
      <c r="AA906" s="37"/>
      <c r="AB906" s="37"/>
      <c r="AC906" s="37"/>
      <c r="AD906" s="37"/>
      <c r="AE906" s="37"/>
      <c r="AF906" s="37"/>
      <c r="AG906" s="37"/>
      <c r="AH906" s="37"/>
      <c r="AI906" s="37"/>
      <c r="AJ906" s="37"/>
    </row>
    <row r="907" spans="1:36">
      <c r="A907" s="782">
        <v>44102</v>
      </c>
      <c r="B907" s="115" t="s">
        <v>175</v>
      </c>
      <c r="C907" s="331">
        <v>882441869</v>
      </c>
      <c r="D907" s="509"/>
      <c r="E907" s="115" t="s">
        <v>139</v>
      </c>
      <c r="F907" s="115" t="s">
        <v>140</v>
      </c>
      <c r="G907" s="624" t="s">
        <v>142</v>
      </c>
      <c r="H907" s="265"/>
      <c r="I907" s="265">
        <v>44102</v>
      </c>
      <c r="J907" s="265"/>
      <c r="K907" s="624" t="s">
        <v>142</v>
      </c>
      <c r="L907" s="115"/>
      <c r="M907" s="521">
        <v>1362</v>
      </c>
      <c r="N907" s="37"/>
      <c r="O907" s="680"/>
      <c r="P907" s="37"/>
      <c r="Q907" s="37"/>
      <c r="R907" s="37"/>
      <c r="S907" s="37"/>
      <c r="T907" s="37"/>
      <c r="U907" s="37"/>
      <c r="V907" s="37"/>
      <c r="W907" s="37"/>
      <c r="X907" s="37"/>
      <c r="Y907" s="37"/>
      <c r="Z907" s="37"/>
      <c r="AA907" s="37"/>
      <c r="AB907" s="37"/>
      <c r="AC907" s="37"/>
      <c r="AD907" s="37"/>
      <c r="AE907" s="37"/>
      <c r="AF907" s="37"/>
      <c r="AG907" s="37"/>
      <c r="AH907" s="37"/>
      <c r="AI907" s="37"/>
      <c r="AJ907" s="37"/>
    </row>
    <row r="908" spans="1:36">
      <c r="A908" s="265">
        <v>44089</v>
      </c>
      <c r="B908" s="115" t="s">
        <v>144</v>
      </c>
      <c r="C908" s="331">
        <v>881505560</v>
      </c>
      <c r="D908" s="109"/>
      <c r="E908" s="115" t="s">
        <v>152</v>
      </c>
      <c r="F908" s="115" t="s">
        <v>140</v>
      </c>
      <c r="G908" s="115" t="s">
        <v>142</v>
      </c>
      <c r="H908" s="37"/>
      <c r="I908" s="265">
        <v>44089</v>
      </c>
      <c r="J908" s="265"/>
      <c r="K908" s="115" t="s">
        <v>142</v>
      </c>
      <c r="L908" s="115"/>
      <c r="M908" s="37">
        <v>1366</v>
      </c>
      <c r="N908" s="37"/>
      <c r="O908" s="680" t="s">
        <v>10273</v>
      </c>
      <c r="P908" s="37"/>
      <c r="Q908" s="37"/>
      <c r="R908" s="37"/>
      <c r="S908" s="37"/>
      <c r="T908" s="37"/>
      <c r="U908" s="37"/>
      <c r="V908" s="37"/>
      <c r="W908" s="37"/>
      <c r="X908" s="37"/>
      <c r="Y908" s="37"/>
      <c r="Z908" s="37"/>
      <c r="AA908" s="37"/>
      <c r="AB908" s="37"/>
      <c r="AC908" s="37"/>
      <c r="AD908" s="37"/>
      <c r="AE908" s="37"/>
      <c r="AF908" s="37"/>
      <c r="AG908" s="37"/>
      <c r="AH908" s="37"/>
      <c r="AI908" s="37"/>
      <c r="AJ908" s="37"/>
    </row>
    <row r="909" spans="1:36">
      <c r="A909" s="265">
        <v>44083</v>
      </c>
      <c r="B909" s="115" t="s">
        <v>194</v>
      </c>
      <c r="C909" s="37">
        <v>881548220</v>
      </c>
      <c r="D909" s="109" t="s">
        <v>2874</v>
      </c>
      <c r="E909" s="115" t="s">
        <v>152</v>
      </c>
      <c r="F909" s="115" t="s">
        <v>140</v>
      </c>
      <c r="G909" s="115" t="s">
        <v>181</v>
      </c>
      <c r="H909" s="265">
        <v>44082</v>
      </c>
      <c r="I909" s="265">
        <v>44083</v>
      </c>
      <c r="J909" s="265">
        <v>44096</v>
      </c>
      <c r="K909" s="115" t="s">
        <v>181</v>
      </c>
      <c r="L909" s="115"/>
      <c r="M909" s="37">
        <v>1380.96</v>
      </c>
      <c r="N909" s="115"/>
      <c r="O909" s="115" t="s">
        <v>10331</v>
      </c>
      <c r="P909" s="115"/>
      <c r="Q909" s="265">
        <v>44103</v>
      </c>
      <c r="R909" s="37">
        <v>10569</v>
      </c>
      <c r="S909" s="37"/>
      <c r="T909" s="37"/>
      <c r="U909" s="37"/>
      <c r="V909" s="37"/>
      <c r="W909" s="37"/>
      <c r="X909" s="37"/>
      <c r="Y909" s="37"/>
      <c r="Z909" s="37"/>
      <c r="AA909" s="37"/>
      <c r="AB909" s="37"/>
      <c r="AC909" s="37"/>
      <c r="AD909" s="37"/>
      <c r="AE909" s="37"/>
      <c r="AF909" s="37"/>
      <c r="AG909" s="37"/>
      <c r="AH909" s="37"/>
      <c r="AI909" s="37"/>
      <c r="AJ909" s="37"/>
    </row>
    <row r="910" spans="1:36">
      <c r="A910" s="265">
        <v>44088</v>
      </c>
      <c r="B910" s="115" t="s">
        <v>175</v>
      </c>
      <c r="C910" s="331">
        <v>881543491</v>
      </c>
      <c r="D910" s="37"/>
      <c r="E910" s="115" t="s">
        <v>139</v>
      </c>
      <c r="F910" s="115" t="s">
        <v>140</v>
      </c>
      <c r="G910" s="115" t="s">
        <v>1072</v>
      </c>
      <c r="H910" s="37"/>
      <c r="I910" s="265">
        <v>44088</v>
      </c>
      <c r="J910" s="265"/>
      <c r="K910" s="115" t="s">
        <v>1072</v>
      </c>
      <c r="L910" s="115"/>
      <c r="M910" s="37">
        <v>1385.64</v>
      </c>
      <c r="N910" s="37"/>
      <c r="O910" s="115" t="s">
        <v>2242</v>
      </c>
      <c r="P910" s="37"/>
      <c r="Q910" s="37"/>
      <c r="R910" s="37"/>
      <c r="S910" s="37"/>
      <c r="T910" s="37"/>
      <c r="U910" s="37"/>
      <c r="V910" s="37"/>
      <c r="W910" s="37"/>
      <c r="X910" s="37"/>
      <c r="Y910" s="37"/>
      <c r="Z910" s="37"/>
      <c r="AA910" s="37"/>
      <c r="AB910" s="37"/>
      <c r="AC910" s="37"/>
      <c r="AD910" s="37"/>
      <c r="AE910" s="37"/>
      <c r="AF910" s="37"/>
      <c r="AG910" s="37"/>
      <c r="AH910" s="37"/>
      <c r="AI910" s="37"/>
      <c r="AJ910" s="37"/>
    </row>
    <row r="911" spans="1:36">
      <c r="A911" s="265">
        <v>44097</v>
      </c>
      <c r="B911" s="115" t="s">
        <v>281</v>
      </c>
      <c r="C911" s="331">
        <v>882017872</v>
      </c>
      <c r="D911" s="781"/>
      <c r="E911" s="115" t="s">
        <v>139</v>
      </c>
      <c r="F911" s="115" t="s">
        <v>140</v>
      </c>
      <c r="G911" s="115" t="s">
        <v>10615</v>
      </c>
      <c r="H911" s="265"/>
      <c r="I911" s="265"/>
      <c r="J911" s="265">
        <v>44104</v>
      </c>
      <c r="K911" s="115"/>
      <c r="L911" s="115"/>
      <c r="M911" s="37"/>
      <c r="N911" s="37"/>
      <c r="O911" s="680" t="s">
        <v>10616</v>
      </c>
      <c r="P911" s="37"/>
      <c r="Q911" s="37"/>
      <c r="R911" s="37"/>
      <c r="S911" s="37"/>
      <c r="T911" s="37"/>
      <c r="U911" s="37"/>
      <c r="V911" s="37"/>
      <c r="W911" s="37"/>
      <c r="X911" s="37"/>
      <c r="Y911" s="37"/>
      <c r="Z911" s="37"/>
      <c r="AA911" s="37"/>
      <c r="AB911" s="37"/>
      <c r="AC911" s="37"/>
      <c r="AD911" s="37"/>
      <c r="AE911" s="37"/>
      <c r="AF911" s="37"/>
      <c r="AG911" s="37"/>
      <c r="AH911" s="37"/>
      <c r="AI911" s="37"/>
      <c r="AJ911" s="37"/>
    </row>
    <row r="912" spans="1:36">
      <c r="A912" s="265">
        <v>44078</v>
      </c>
      <c r="B912" s="115" t="s">
        <v>154</v>
      </c>
      <c r="C912" s="37">
        <v>880434781</v>
      </c>
      <c r="D912" s="37">
        <v>7504522</v>
      </c>
      <c r="E912" s="115" t="s">
        <v>152</v>
      </c>
      <c r="F912" s="115" t="s">
        <v>150</v>
      </c>
      <c r="G912" s="115" t="s">
        <v>148</v>
      </c>
      <c r="H912" s="37"/>
      <c r="I912" s="265">
        <v>44104</v>
      </c>
      <c r="J912" s="265"/>
      <c r="K912" s="505" t="s">
        <v>148</v>
      </c>
      <c r="L912" s="115"/>
      <c r="M912" s="37">
        <v>1386</v>
      </c>
      <c r="N912" s="37"/>
      <c r="O912" s="115" t="s">
        <v>10321</v>
      </c>
      <c r="P912" s="115"/>
      <c r="Q912" s="115"/>
      <c r="R912" s="37"/>
      <c r="S912" s="37"/>
      <c r="T912" s="37"/>
      <c r="U912" s="37"/>
      <c r="V912" s="37"/>
      <c r="W912" s="37"/>
      <c r="X912" s="37"/>
      <c r="Y912" s="37"/>
      <c r="Z912" s="37"/>
      <c r="AA912" s="37"/>
      <c r="AB912" s="37"/>
      <c r="AC912" s="37"/>
      <c r="AD912" s="37"/>
      <c r="AE912" s="37"/>
      <c r="AF912" s="37"/>
      <c r="AG912" s="37"/>
      <c r="AH912" s="37"/>
      <c r="AI912" s="37"/>
      <c r="AJ912" s="37"/>
    </row>
    <row r="913" spans="1:36">
      <c r="A913" s="265">
        <v>44097</v>
      </c>
      <c r="B913" s="115" t="s">
        <v>227</v>
      </c>
      <c r="C913" s="331">
        <v>882336131</v>
      </c>
      <c r="D913" s="781"/>
      <c r="E913" s="115" t="s">
        <v>152</v>
      </c>
      <c r="F913" s="115" t="s">
        <v>140</v>
      </c>
      <c r="G913" s="115" t="s">
        <v>142</v>
      </c>
      <c r="H913" s="265">
        <v>44097</v>
      </c>
      <c r="I913" s="265"/>
      <c r="J913" s="265"/>
      <c r="K913" s="115"/>
      <c r="L913" s="115"/>
      <c r="M913" s="37"/>
      <c r="N913" s="37"/>
      <c r="O913" s="680" t="s">
        <v>10617</v>
      </c>
      <c r="P913" s="37"/>
      <c r="Q913" s="37"/>
      <c r="R913" s="37"/>
      <c r="S913" s="37"/>
      <c r="T913" s="37"/>
      <c r="U913" s="37"/>
      <c r="V913" s="37"/>
      <c r="W913" s="37"/>
      <c r="X913" s="37"/>
      <c r="Y913" s="37"/>
      <c r="Z913" s="37"/>
      <c r="AA913" s="37"/>
      <c r="AB913" s="37"/>
      <c r="AC913" s="37"/>
      <c r="AD913" s="37"/>
      <c r="AE913" s="37"/>
      <c r="AF913" s="37"/>
      <c r="AG913" s="37"/>
      <c r="AH913" s="37"/>
      <c r="AI913" s="37"/>
      <c r="AJ913" s="37"/>
    </row>
    <row r="914" spans="1:36">
      <c r="A914" s="265">
        <v>44085</v>
      </c>
      <c r="B914" s="115" t="s">
        <v>146</v>
      </c>
      <c r="C914" s="37">
        <v>881790970</v>
      </c>
      <c r="D914" s="109" t="s">
        <v>3008</v>
      </c>
      <c r="E914" s="115" t="s">
        <v>139</v>
      </c>
      <c r="F914" s="115" t="s">
        <v>100</v>
      </c>
      <c r="G914" s="115"/>
      <c r="H914" s="265"/>
      <c r="I914" s="265">
        <v>44085</v>
      </c>
      <c r="J914" s="265">
        <v>44099</v>
      </c>
      <c r="K914" s="115" t="s">
        <v>10618</v>
      </c>
      <c r="L914" s="115" t="s">
        <v>353</v>
      </c>
      <c r="M914" s="37">
        <v>1386</v>
      </c>
      <c r="N914" s="115"/>
      <c r="O914" s="680" t="s">
        <v>10619</v>
      </c>
      <c r="P914" s="37"/>
      <c r="Q914" s="37"/>
      <c r="R914" s="37"/>
      <c r="S914" s="37"/>
      <c r="T914" s="37"/>
      <c r="U914" s="37"/>
      <c r="V914" s="37"/>
      <c r="W914" s="37"/>
      <c r="X914" s="37"/>
      <c r="Y914" s="37"/>
      <c r="Z914" s="37"/>
      <c r="AA914" s="37"/>
      <c r="AB914" s="37"/>
      <c r="AC914" s="37"/>
      <c r="AD914" s="37"/>
      <c r="AE914" s="37"/>
      <c r="AF914" s="37"/>
      <c r="AG914" s="37"/>
      <c r="AH914" s="37"/>
      <c r="AI914" s="37"/>
      <c r="AJ914" s="37"/>
    </row>
    <row r="915" spans="1:36">
      <c r="A915" s="265">
        <v>44084</v>
      </c>
      <c r="B915" s="115" t="s">
        <v>149</v>
      </c>
      <c r="C915" s="331">
        <v>881335474</v>
      </c>
      <c r="D915" s="667" t="s">
        <v>4547</v>
      </c>
      <c r="E915" s="115" t="s">
        <v>139</v>
      </c>
      <c r="F915" s="115" t="s">
        <v>140</v>
      </c>
      <c r="G915" s="115" t="s">
        <v>10473</v>
      </c>
      <c r="H915" s="37"/>
      <c r="I915" s="265">
        <v>44089</v>
      </c>
      <c r="J915" s="265">
        <v>44099</v>
      </c>
      <c r="K915" s="115" t="s">
        <v>10473</v>
      </c>
      <c r="L915" s="115"/>
      <c r="M915" s="37">
        <v>1394</v>
      </c>
      <c r="N915" s="37"/>
      <c r="O915" s="115" t="s">
        <v>1976</v>
      </c>
      <c r="P915" s="37"/>
      <c r="Q915" s="37"/>
      <c r="R915" s="37"/>
      <c r="S915" s="37"/>
      <c r="T915" s="37"/>
      <c r="U915" s="37"/>
      <c r="V915" s="37"/>
      <c r="W915" s="37"/>
      <c r="X915" s="37"/>
      <c r="Y915" s="37"/>
      <c r="Z915" s="37"/>
      <c r="AA915" s="37"/>
      <c r="AB915" s="37"/>
      <c r="AC915" s="37"/>
      <c r="AD915" s="37"/>
      <c r="AE915" s="37"/>
      <c r="AF915" s="37"/>
      <c r="AG915" s="37"/>
      <c r="AH915" s="37"/>
      <c r="AI915" s="37"/>
      <c r="AJ915" s="37"/>
    </row>
    <row r="916" spans="1:36">
      <c r="A916" s="265">
        <v>44092</v>
      </c>
      <c r="B916" s="115" t="s">
        <v>281</v>
      </c>
      <c r="C916" s="521">
        <v>880296452</v>
      </c>
      <c r="D916" s="109" t="s">
        <v>10498</v>
      </c>
      <c r="E916" s="115" t="s">
        <v>139</v>
      </c>
      <c r="F916" s="115" t="s">
        <v>140</v>
      </c>
      <c r="G916" s="115" t="s">
        <v>621</v>
      </c>
      <c r="H916" s="265"/>
      <c r="I916" s="265">
        <v>44092</v>
      </c>
      <c r="J916" s="265"/>
      <c r="K916" s="115" t="s">
        <v>621</v>
      </c>
      <c r="L916" s="115"/>
      <c r="M916" s="37">
        <v>1394</v>
      </c>
      <c r="N916" s="37"/>
      <c r="O916" s="680" t="s">
        <v>2322</v>
      </c>
      <c r="P916" s="37"/>
      <c r="Q916" s="37"/>
      <c r="R916" s="37"/>
      <c r="S916" s="37"/>
      <c r="T916" s="37"/>
      <c r="U916" s="37"/>
      <c r="V916" s="37"/>
      <c r="W916" s="37"/>
      <c r="X916" s="37"/>
      <c r="Y916" s="37"/>
      <c r="Z916" s="37"/>
      <c r="AA916" s="37"/>
      <c r="AB916" s="37"/>
      <c r="AC916" s="37"/>
      <c r="AD916" s="37"/>
      <c r="AE916" s="37"/>
      <c r="AF916" s="37"/>
      <c r="AG916" s="37"/>
      <c r="AH916" s="37"/>
      <c r="AI916" s="37"/>
      <c r="AJ916" s="37"/>
    </row>
    <row r="917" spans="1:36">
      <c r="A917" s="265">
        <v>44097</v>
      </c>
      <c r="B917" s="115" t="s">
        <v>194</v>
      </c>
      <c r="C917" s="331">
        <v>881472805</v>
      </c>
      <c r="D917" s="781"/>
      <c r="E917" s="115" t="s">
        <v>152</v>
      </c>
      <c r="F917" s="115" t="s">
        <v>140</v>
      </c>
      <c r="G917" s="115" t="s">
        <v>315</v>
      </c>
      <c r="H917" s="265">
        <v>44097</v>
      </c>
      <c r="I917" s="265"/>
      <c r="J917" s="265">
        <v>44104</v>
      </c>
      <c r="K917" s="115"/>
      <c r="L917" s="115"/>
      <c r="M917" s="37"/>
      <c r="N917" s="37"/>
      <c r="O917" s="680" t="s">
        <v>280</v>
      </c>
      <c r="P917" s="37"/>
      <c r="Q917" s="37"/>
      <c r="R917" s="37"/>
      <c r="S917" s="37"/>
      <c r="T917" s="37"/>
      <c r="U917" s="37"/>
      <c r="V917" s="37"/>
      <c r="W917" s="37"/>
      <c r="X917" s="37"/>
      <c r="Y917" s="37"/>
      <c r="Z917" s="37"/>
      <c r="AA917" s="37"/>
      <c r="AB917" s="37"/>
      <c r="AC917" s="37"/>
      <c r="AD917" s="37"/>
      <c r="AE917" s="37"/>
      <c r="AF917" s="37"/>
      <c r="AG917" s="37"/>
      <c r="AH917" s="37"/>
      <c r="AI917" s="37"/>
      <c r="AJ917" s="37"/>
    </row>
    <row r="918" spans="1:36">
      <c r="A918" s="265">
        <v>44102</v>
      </c>
      <c r="B918" s="115" t="s">
        <v>146</v>
      </c>
      <c r="C918" s="37">
        <v>881790970</v>
      </c>
      <c r="D918" s="109" t="s">
        <v>3008</v>
      </c>
      <c r="E918" s="115" t="s">
        <v>139</v>
      </c>
      <c r="F918" s="115" t="s">
        <v>100</v>
      </c>
      <c r="G918" s="115"/>
      <c r="H918" s="37"/>
      <c r="I918" s="265">
        <v>44102</v>
      </c>
      <c r="J918" s="37"/>
      <c r="K918" s="115" t="s">
        <v>163</v>
      </c>
      <c r="L918" s="115" t="s">
        <v>353</v>
      </c>
      <c r="M918" s="37">
        <v>1410</v>
      </c>
      <c r="N918" s="37"/>
      <c r="O918" s="680" t="s">
        <v>10620</v>
      </c>
      <c r="P918" s="37"/>
      <c r="Q918" s="687"/>
      <c r="R918" s="37"/>
      <c r="S918" s="37"/>
      <c r="T918" s="37"/>
      <c r="U918" s="37"/>
      <c r="V918" s="37"/>
      <c r="W918" s="37"/>
      <c r="X918" s="37"/>
      <c r="Y918" s="37"/>
      <c r="Z918" s="37"/>
      <c r="AA918" s="37"/>
      <c r="AB918" s="37"/>
      <c r="AC918" s="37"/>
      <c r="AD918" s="37"/>
      <c r="AE918" s="37"/>
      <c r="AF918" s="37"/>
      <c r="AG918" s="37"/>
      <c r="AH918" s="37"/>
      <c r="AI918" s="37"/>
      <c r="AJ918" s="37"/>
    </row>
    <row r="919" spans="1:36">
      <c r="A919" s="265">
        <v>44097</v>
      </c>
      <c r="B919" s="115" t="s">
        <v>194</v>
      </c>
      <c r="C919" s="331">
        <v>882246596</v>
      </c>
      <c r="D919" s="781"/>
      <c r="E919" s="115" t="s">
        <v>139</v>
      </c>
      <c r="F919" s="115" t="s">
        <v>140</v>
      </c>
      <c r="G919" s="115" t="s">
        <v>181</v>
      </c>
      <c r="H919" s="265">
        <v>44097</v>
      </c>
      <c r="I919" s="265"/>
      <c r="J919" s="265">
        <v>44112</v>
      </c>
      <c r="K919" s="115"/>
      <c r="L919" s="115"/>
      <c r="M919" s="37"/>
      <c r="N919" s="37"/>
      <c r="O919" s="680" t="s">
        <v>195</v>
      </c>
      <c r="P919" s="37"/>
      <c r="Q919" s="37"/>
      <c r="R919" s="37"/>
      <c r="S919" s="37"/>
      <c r="T919" s="37"/>
      <c r="U919" s="37"/>
      <c r="V919" s="37"/>
      <c r="W919" s="37"/>
      <c r="X919" s="37"/>
      <c r="Y919" s="37"/>
      <c r="Z919" s="37"/>
      <c r="AA919" s="37"/>
      <c r="AB919" s="37"/>
      <c r="AC919" s="37"/>
      <c r="AD919" s="37"/>
      <c r="AE919" s="37"/>
      <c r="AF919" s="37"/>
      <c r="AG919" s="37"/>
      <c r="AH919" s="37"/>
      <c r="AI919" s="37"/>
      <c r="AJ919" s="37"/>
    </row>
    <row r="920" spans="1:36">
      <c r="A920" s="265">
        <v>44092</v>
      </c>
      <c r="B920" s="115" t="s">
        <v>194</v>
      </c>
      <c r="C920" s="37">
        <v>880385479</v>
      </c>
      <c r="D920" s="797" t="s">
        <v>4516</v>
      </c>
      <c r="E920" s="115" t="s">
        <v>139</v>
      </c>
      <c r="F920" s="115" t="s">
        <v>140</v>
      </c>
      <c r="G920" s="115" t="s">
        <v>142</v>
      </c>
      <c r="H920" s="265">
        <v>44091</v>
      </c>
      <c r="I920" s="265">
        <v>44092</v>
      </c>
      <c r="J920" s="265">
        <v>44104</v>
      </c>
      <c r="K920" s="115" t="s">
        <v>340</v>
      </c>
      <c r="L920" s="115"/>
      <c r="M920" s="37">
        <v>1412</v>
      </c>
      <c r="N920" s="37"/>
      <c r="O920" s="680" t="s">
        <v>2322</v>
      </c>
      <c r="P920" s="37"/>
      <c r="Q920" s="37"/>
      <c r="R920" s="37"/>
      <c r="S920" s="37"/>
      <c r="T920" s="37"/>
      <c r="U920" s="37"/>
      <c r="V920" s="37"/>
      <c r="W920" s="37"/>
      <c r="X920" s="37"/>
      <c r="Y920" s="37"/>
      <c r="Z920" s="37"/>
      <c r="AA920" s="37"/>
      <c r="AB920" s="37"/>
      <c r="AC920" s="37"/>
      <c r="AD920" s="37"/>
      <c r="AE920" s="37"/>
      <c r="AF920" s="37"/>
      <c r="AG920" s="37"/>
      <c r="AH920" s="37"/>
      <c r="AI920" s="37"/>
      <c r="AJ920" s="37"/>
    </row>
    <row r="921" spans="1:36">
      <c r="A921" s="265">
        <v>44097</v>
      </c>
      <c r="B921" s="115" t="s">
        <v>281</v>
      </c>
      <c r="C921" s="331">
        <v>880627175</v>
      </c>
      <c r="D921" s="781"/>
      <c r="E921" s="115" t="s">
        <v>152</v>
      </c>
      <c r="F921" s="115" t="s">
        <v>140</v>
      </c>
      <c r="G921" s="115" t="s">
        <v>142</v>
      </c>
      <c r="H921" s="265"/>
      <c r="I921" s="265"/>
      <c r="J921" s="265">
        <v>44114</v>
      </c>
      <c r="K921" s="115"/>
      <c r="L921" s="115"/>
      <c r="M921" s="37"/>
      <c r="N921" s="37"/>
      <c r="O921" s="680" t="s">
        <v>492</v>
      </c>
      <c r="P921" s="37"/>
      <c r="Q921" s="37"/>
      <c r="R921" s="37"/>
      <c r="S921" s="37"/>
      <c r="T921" s="37"/>
      <c r="U921" s="37"/>
      <c r="V921" s="37"/>
      <c r="W921" s="37"/>
      <c r="X921" s="37"/>
      <c r="Y921" s="37"/>
      <c r="Z921" s="37"/>
      <c r="AA921" s="37"/>
      <c r="AB921" s="37"/>
      <c r="AC921" s="37"/>
      <c r="AD921" s="37"/>
      <c r="AE921" s="37"/>
      <c r="AF921" s="37"/>
      <c r="AG921" s="37"/>
      <c r="AH921" s="37"/>
      <c r="AI921" s="37"/>
      <c r="AJ921" s="37"/>
    </row>
    <row r="922" spans="1:36">
      <c r="A922" s="265">
        <v>44082</v>
      </c>
      <c r="B922" s="115" t="s">
        <v>156</v>
      </c>
      <c r="C922" s="37">
        <v>882208614</v>
      </c>
      <c r="D922" s="109" t="s">
        <v>10476</v>
      </c>
      <c r="E922" s="115" t="s">
        <v>139</v>
      </c>
      <c r="F922" s="115" t="s">
        <v>140</v>
      </c>
      <c r="G922" s="115"/>
      <c r="H922" s="37"/>
      <c r="I922" s="665">
        <v>44098</v>
      </c>
      <c r="J922" s="265">
        <v>44104</v>
      </c>
      <c r="K922" s="115" t="s">
        <v>181</v>
      </c>
      <c r="L922" s="115"/>
      <c r="M922" s="37">
        <v>1425</v>
      </c>
      <c r="N922" s="37"/>
      <c r="O922" s="115"/>
      <c r="P922" s="37"/>
      <c r="Q922" s="37"/>
      <c r="R922" s="37"/>
      <c r="S922" s="37"/>
      <c r="T922" s="37"/>
      <c r="U922" s="37"/>
      <c r="V922" s="37"/>
      <c r="W922" s="37"/>
      <c r="X922" s="37"/>
      <c r="Y922" s="37"/>
      <c r="Z922" s="37"/>
      <c r="AA922" s="37"/>
      <c r="AB922" s="37"/>
      <c r="AC922" s="37"/>
      <c r="AD922" s="37"/>
      <c r="AE922" s="37"/>
      <c r="AF922" s="37"/>
      <c r="AG922" s="37"/>
      <c r="AH922" s="37"/>
      <c r="AI922" s="37"/>
      <c r="AJ922" s="37"/>
    </row>
    <row r="923" spans="1:36">
      <c r="A923" s="782">
        <v>44102</v>
      </c>
      <c r="B923" s="115" t="s">
        <v>178</v>
      </c>
      <c r="C923" s="331">
        <v>880038482</v>
      </c>
      <c r="D923" s="509"/>
      <c r="E923" s="115" t="s">
        <v>139</v>
      </c>
      <c r="F923" s="115" t="s">
        <v>140</v>
      </c>
      <c r="G923" s="624" t="s">
        <v>273</v>
      </c>
      <c r="H923" s="265">
        <v>44102</v>
      </c>
      <c r="I923" s="265">
        <v>44102</v>
      </c>
      <c r="J923" s="265"/>
      <c r="K923" s="624" t="s">
        <v>273</v>
      </c>
      <c r="L923" s="115"/>
      <c r="M923" s="521">
        <v>1440</v>
      </c>
      <c r="N923" s="37"/>
      <c r="O923" s="680"/>
      <c r="P923" s="37"/>
      <c r="Q923" s="37"/>
      <c r="R923" s="37"/>
      <c r="S923" s="37"/>
      <c r="T923" s="37"/>
      <c r="U923" s="37"/>
      <c r="V923" s="37"/>
      <c r="W923" s="37"/>
      <c r="X923" s="37"/>
      <c r="Y923" s="37"/>
      <c r="Z923" s="37"/>
      <c r="AA923" s="37"/>
      <c r="AB923" s="37"/>
      <c r="AC923" s="37"/>
      <c r="AD923" s="37"/>
      <c r="AE923" s="37"/>
      <c r="AF923" s="37"/>
      <c r="AG923" s="37"/>
      <c r="AH923" s="37"/>
      <c r="AI923" s="37"/>
      <c r="AJ923" s="37"/>
    </row>
    <row r="924" spans="1:36">
      <c r="A924" s="265">
        <v>44081</v>
      </c>
      <c r="B924" s="115" t="s">
        <v>167</v>
      </c>
      <c r="C924" s="37">
        <v>882039543</v>
      </c>
      <c r="D924" s="109" t="s">
        <v>10621</v>
      </c>
      <c r="E924" s="115" t="s">
        <v>152</v>
      </c>
      <c r="F924" s="115" t="s">
        <v>140</v>
      </c>
      <c r="G924" s="115" t="s">
        <v>142</v>
      </c>
      <c r="H924" s="265">
        <v>44081</v>
      </c>
      <c r="I924" s="265">
        <v>44081</v>
      </c>
      <c r="J924" s="265"/>
      <c r="K924" s="115" t="s">
        <v>142</v>
      </c>
      <c r="L924" s="115" t="s">
        <v>169</v>
      </c>
      <c r="M924" s="37">
        <v>1446.5</v>
      </c>
      <c r="N924" s="37"/>
      <c r="O924" s="115" t="s">
        <v>2288</v>
      </c>
      <c r="P924" s="37"/>
      <c r="Q924" s="37"/>
      <c r="R924" s="37"/>
      <c r="S924" s="37"/>
      <c r="T924" s="37"/>
      <c r="U924" s="37"/>
      <c r="V924" s="37"/>
      <c r="W924" s="37"/>
      <c r="X924" s="37"/>
      <c r="Y924" s="37"/>
      <c r="Z924" s="37"/>
      <c r="AA924" s="37"/>
      <c r="AB924" s="37"/>
      <c r="AC924" s="37"/>
      <c r="AD924" s="37"/>
      <c r="AE924" s="37"/>
      <c r="AF924" s="37"/>
      <c r="AG924" s="37"/>
      <c r="AH924" s="37"/>
      <c r="AI924" s="37"/>
      <c r="AJ924" s="37"/>
    </row>
    <row r="925" spans="1:36">
      <c r="A925" s="265">
        <v>44091</v>
      </c>
      <c r="B925" s="115" t="s">
        <v>167</v>
      </c>
      <c r="C925" s="331">
        <v>881892894</v>
      </c>
      <c r="D925" s="781" t="s">
        <v>10622</v>
      </c>
      <c r="E925" s="115" t="s">
        <v>139</v>
      </c>
      <c r="F925" s="115" t="s">
        <v>140</v>
      </c>
      <c r="G925" s="115" t="s">
        <v>182</v>
      </c>
      <c r="H925" s="265">
        <v>44091</v>
      </c>
      <c r="I925" s="265">
        <v>44091</v>
      </c>
      <c r="J925" s="265"/>
      <c r="K925" s="115" t="s">
        <v>182</v>
      </c>
      <c r="L925" s="115"/>
      <c r="M925" s="37">
        <v>1490</v>
      </c>
      <c r="N925" s="37"/>
      <c r="O925" s="115"/>
      <c r="P925" s="37"/>
      <c r="Q925" s="37"/>
      <c r="R925" s="37"/>
      <c r="S925" s="37"/>
      <c r="T925" s="37"/>
      <c r="U925" s="37"/>
      <c r="V925" s="37"/>
      <c r="W925" s="37"/>
      <c r="X925" s="37"/>
      <c r="Y925" s="37"/>
      <c r="Z925" s="37"/>
      <c r="AA925" s="37"/>
      <c r="AB925" s="37"/>
      <c r="AC925" s="37"/>
      <c r="AD925" s="37"/>
      <c r="AE925" s="37"/>
      <c r="AF925" s="37"/>
      <c r="AG925" s="37"/>
      <c r="AH925" s="37"/>
      <c r="AI925" s="37"/>
      <c r="AJ925" s="37"/>
    </row>
    <row r="926" spans="1:36">
      <c r="A926" s="265">
        <v>44075</v>
      </c>
      <c r="B926" s="115" t="s">
        <v>138</v>
      </c>
      <c r="C926" s="37">
        <v>881530739</v>
      </c>
      <c r="D926" s="109" t="s">
        <v>10623</v>
      </c>
      <c r="E926" s="115" t="s">
        <v>139</v>
      </c>
      <c r="F926" s="115" t="s">
        <v>140</v>
      </c>
      <c r="G926" s="115" t="s">
        <v>294</v>
      </c>
      <c r="H926" s="265"/>
      <c r="I926" s="265">
        <v>44092</v>
      </c>
      <c r="J926" s="265">
        <v>44100</v>
      </c>
      <c r="K926" s="115" t="s">
        <v>294</v>
      </c>
      <c r="L926" s="115"/>
      <c r="M926" s="37">
        <v>1512</v>
      </c>
      <c r="N926" s="115"/>
      <c r="O926" s="115"/>
      <c r="P926" s="37"/>
      <c r="Q926" s="37"/>
      <c r="R926" s="37"/>
      <c r="S926" s="37"/>
      <c r="T926" s="37"/>
      <c r="U926" s="37"/>
      <c r="V926" s="37"/>
      <c r="W926" s="37"/>
      <c r="X926" s="37"/>
      <c r="Y926" s="37"/>
      <c r="Z926" s="37"/>
      <c r="AA926" s="37"/>
      <c r="AB926" s="37"/>
      <c r="AC926" s="37"/>
      <c r="AD926" s="37"/>
      <c r="AE926" s="37"/>
      <c r="AF926" s="37"/>
      <c r="AG926" s="37"/>
      <c r="AH926" s="37"/>
      <c r="AI926" s="37"/>
      <c r="AJ926" s="37"/>
    </row>
    <row r="927" spans="1:36">
      <c r="A927" s="265">
        <v>44075</v>
      </c>
      <c r="B927" s="115" t="s">
        <v>138</v>
      </c>
      <c r="C927" s="37">
        <v>881530739</v>
      </c>
      <c r="D927" s="109" t="s">
        <v>10623</v>
      </c>
      <c r="E927" s="115" t="s">
        <v>139</v>
      </c>
      <c r="F927" s="115" t="s">
        <v>140</v>
      </c>
      <c r="G927" s="115" t="s">
        <v>294</v>
      </c>
      <c r="H927" s="265"/>
      <c r="I927" s="265">
        <v>44101</v>
      </c>
      <c r="J927" s="265">
        <v>44114</v>
      </c>
      <c r="K927" s="115" t="s">
        <v>294</v>
      </c>
      <c r="L927" s="115"/>
      <c r="M927" s="37">
        <v>1512</v>
      </c>
      <c r="N927" s="115"/>
      <c r="O927" s="115" t="s">
        <v>10624</v>
      </c>
      <c r="P927" s="37"/>
      <c r="Q927" s="37"/>
      <c r="R927" s="37"/>
      <c r="S927" s="37"/>
      <c r="T927" s="37"/>
      <c r="U927" s="37"/>
      <c r="V927" s="37"/>
      <c r="W927" s="37"/>
      <c r="X927" s="37"/>
      <c r="Y927" s="37"/>
      <c r="Z927" s="37"/>
      <c r="AA927" s="37"/>
      <c r="AB927" s="37"/>
      <c r="AC927" s="37"/>
      <c r="AD927" s="37"/>
      <c r="AE927" s="37"/>
      <c r="AF927" s="37"/>
      <c r="AG927" s="37"/>
      <c r="AH927" s="37"/>
      <c r="AI927" s="37"/>
      <c r="AJ927" s="37"/>
    </row>
    <row r="928" spans="1:36">
      <c r="A928" s="265">
        <v>44076</v>
      </c>
      <c r="B928" s="115" t="s">
        <v>138</v>
      </c>
      <c r="C928" s="37">
        <v>882259710</v>
      </c>
      <c r="D928" s="115"/>
      <c r="E928" s="115" t="s">
        <v>139</v>
      </c>
      <c r="F928" s="115" t="s">
        <v>140</v>
      </c>
      <c r="G928" s="115" t="s">
        <v>190</v>
      </c>
      <c r="H928" s="37"/>
      <c r="I928" s="265">
        <v>44103</v>
      </c>
      <c r="J928" s="265">
        <v>44114</v>
      </c>
      <c r="K928" s="115" t="s">
        <v>294</v>
      </c>
      <c r="L928" s="115"/>
      <c r="M928" s="37">
        <v>1512</v>
      </c>
      <c r="N928" s="115"/>
      <c r="O928" s="115" t="s">
        <v>305</v>
      </c>
      <c r="P928" s="37"/>
      <c r="Q928" s="265"/>
      <c r="R928" s="37"/>
      <c r="S928" s="37"/>
      <c r="T928" s="37"/>
      <c r="U928" s="37"/>
      <c r="V928" s="37"/>
      <c r="W928" s="37"/>
      <c r="X928" s="37"/>
      <c r="Y928" s="37"/>
      <c r="Z928" s="37"/>
      <c r="AA928" s="37"/>
      <c r="AB928" s="37"/>
      <c r="AC928" s="37"/>
      <c r="AD928" s="37"/>
      <c r="AE928" s="37"/>
      <c r="AF928" s="37"/>
      <c r="AG928" s="37"/>
      <c r="AH928" s="37"/>
      <c r="AI928" s="37"/>
      <c r="AJ928" s="37"/>
    </row>
    <row r="929" spans="1:36">
      <c r="A929" s="265">
        <v>44077</v>
      </c>
      <c r="B929" s="115" t="s">
        <v>149</v>
      </c>
      <c r="C929" s="37">
        <v>880054801</v>
      </c>
      <c r="D929" s="109">
        <v>1296804020</v>
      </c>
      <c r="E929" s="115" t="s">
        <v>139</v>
      </c>
      <c r="F929" s="115" t="s">
        <v>140</v>
      </c>
      <c r="G929" s="115" t="s">
        <v>190</v>
      </c>
      <c r="H929" s="37"/>
      <c r="I929" s="265">
        <v>44077</v>
      </c>
      <c r="J929" s="265">
        <v>44091</v>
      </c>
      <c r="K929" s="115" t="s">
        <v>190</v>
      </c>
      <c r="L929" s="115" t="s">
        <v>353</v>
      </c>
      <c r="M929" s="37">
        <v>1512</v>
      </c>
      <c r="N929" s="37"/>
      <c r="O929" s="115" t="s">
        <v>466</v>
      </c>
      <c r="P929" s="37"/>
      <c r="Q929" s="37"/>
      <c r="R929" s="37"/>
      <c r="S929" s="37"/>
      <c r="T929" s="37"/>
      <c r="U929" s="37"/>
      <c r="V929" s="37"/>
      <c r="W929" s="37"/>
      <c r="X929" s="37"/>
      <c r="Y929" s="37"/>
      <c r="Z929" s="37"/>
      <c r="AA929" s="37"/>
      <c r="AB929" s="37"/>
      <c r="AC929" s="37"/>
      <c r="AD929" s="37"/>
      <c r="AE929" s="37"/>
      <c r="AF929" s="37"/>
      <c r="AG929" s="37"/>
      <c r="AH929" s="37"/>
      <c r="AI929" s="37"/>
      <c r="AJ929" s="37"/>
    </row>
    <row r="930" spans="1:36">
      <c r="A930" s="265">
        <v>44075</v>
      </c>
      <c r="B930" s="115" t="s">
        <v>167</v>
      </c>
      <c r="C930" s="37">
        <v>880031557</v>
      </c>
      <c r="D930" s="109" t="s">
        <v>2685</v>
      </c>
      <c r="E930" s="115" t="s">
        <v>139</v>
      </c>
      <c r="F930" s="115" t="s">
        <v>6256</v>
      </c>
      <c r="G930" s="115" t="s">
        <v>10625</v>
      </c>
      <c r="H930" s="265">
        <v>44075</v>
      </c>
      <c r="I930" s="265">
        <v>44075</v>
      </c>
      <c r="J930" s="265">
        <v>44089</v>
      </c>
      <c r="K930" s="115" t="s">
        <v>258</v>
      </c>
      <c r="L930" s="680" t="s">
        <v>263</v>
      </c>
      <c r="M930" s="37">
        <v>1514</v>
      </c>
      <c r="N930" s="115" t="s">
        <v>37</v>
      </c>
      <c r="O930" s="37"/>
      <c r="P930" s="37"/>
      <c r="Q930" s="37"/>
      <c r="R930" s="37"/>
      <c r="S930" s="37"/>
      <c r="T930" s="37"/>
      <c r="U930" s="37"/>
      <c r="V930" s="37"/>
      <c r="W930" s="37"/>
      <c r="X930" s="37"/>
      <c r="Y930" s="37"/>
      <c r="Z930" s="37"/>
      <c r="AA930" s="37"/>
      <c r="AB930" s="37"/>
      <c r="AC930" s="37"/>
      <c r="AD930" s="37"/>
      <c r="AE930" s="37"/>
      <c r="AF930" s="37"/>
      <c r="AG930" s="37"/>
      <c r="AH930" s="37"/>
      <c r="AI930" s="37"/>
      <c r="AJ930" s="37"/>
    </row>
    <row r="931" spans="1:36">
      <c r="A931" s="782">
        <v>44102</v>
      </c>
      <c r="B931" s="115" t="s">
        <v>227</v>
      </c>
      <c r="C931" s="331">
        <v>880894969</v>
      </c>
      <c r="D931" s="509" t="s">
        <v>10626</v>
      </c>
      <c r="E931" s="115" t="s">
        <v>152</v>
      </c>
      <c r="F931" s="115" t="s">
        <v>424</v>
      </c>
      <c r="G931" s="624" t="s">
        <v>142</v>
      </c>
      <c r="H931" s="265">
        <v>44091</v>
      </c>
      <c r="I931" s="265">
        <v>44102</v>
      </c>
      <c r="J931" s="265"/>
      <c r="K931" s="624" t="s">
        <v>199</v>
      </c>
      <c r="L931" s="115"/>
      <c r="M931" s="521">
        <v>1514.96</v>
      </c>
      <c r="N931" s="37"/>
      <c r="O931" s="680" t="s">
        <v>2251</v>
      </c>
      <c r="P931" s="37"/>
      <c r="Q931" s="37"/>
      <c r="R931" s="37"/>
      <c r="S931" s="37"/>
      <c r="T931" s="37"/>
      <c r="U931" s="37"/>
      <c r="V931" s="37"/>
      <c r="W931" s="37"/>
      <c r="X931" s="37"/>
      <c r="Y931" s="37"/>
      <c r="Z931" s="37"/>
      <c r="AA931" s="37"/>
      <c r="AB931" s="37"/>
      <c r="AC931" s="37"/>
      <c r="AD931" s="37"/>
      <c r="AE931" s="37"/>
      <c r="AF931" s="37"/>
      <c r="AG931" s="37"/>
      <c r="AH931" s="37"/>
      <c r="AI931" s="37"/>
      <c r="AJ931" s="37"/>
    </row>
    <row r="932" spans="1:36">
      <c r="A932" s="265">
        <v>44097</v>
      </c>
      <c r="B932" s="115" t="s">
        <v>178</v>
      </c>
      <c r="C932" s="331">
        <v>882193212</v>
      </c>
      <c r="D932" s="781"/>
      <c r="E932" s="115" t="s">
        <v>139</v>
      </c>
      <c r="F932" s="115" t="s">
        <v>140</v>
      </c>
      <c r="G932" s="115"/>
      <c r="H932" s="265">
        <v>44097</v>
      </c>
      <c r="I932" s="265">
        <v>44097</v>
      </c>
      <c r="J932" s="265"/>
      <c r="K932" s="115" t="s">
        <v>142</v>
      </c>
      <c r="L932" s="115"/>
      <c r="M932" s="37">
        <v>1538</v>
      </c>
      <c r="N932" s="37"/>
      <c r="O932" s="680"/>
      <c r="P932" s="37"/>
      <c r="Q932" s="37"/>
      <c r="R932" s="37"/>
      <c r="S932" s="37"/>
      <c r="T932" s="37"/>
      <c r="U932" s="37"/>
      <c r="V932" s="37"/>
      <c r="W932" s="37"/>
      <c r="X932" s="37"/>
      <c r="Y932" s="37"/>
      <c r="Z932" s="37"/>
      <c r="AA932" s="37"/>
      <c r="AB932" s="37"/>
      <c r="AC932" s="37"/>
      <c r="AD932" s="37"/>
      <c r="AE932" s="37"/>
      <c r="AF932" s="37"/>
      <c r="AG932" s="37"/>
      <c r="AH932" s="37"/>
      <c r="AI932" s="37"/>
      <c r="AJ932" s="37"/>
    </row>
    <row r="933" spans="1:36">
      <c r="A933" s="265">
        <v>44092</v>
      </c>
      <c r="B933" s="115" t="s">
        <v>227</v>
      </c>
      <c r="C933" s="37">
        <v>880446789</v>
      </c>
      <c r="D933" s="109" t="s">
        <v>10627</v>
      </c>
      <c r="E933" s="115" t="s">
        <v>139</v>
      </c>
      <c r="F933" s="115" t="s">
        <v>140</v>
      </c>
      <c r="G933" s="115" t="s">
        <v>142</v>
      </c>
      <c r="H933" s="265">
        <v>44091</v>
      </c>
      <c r="I933" s="265">
        <v>44092</v>
      </c>
      <c r="J933" s="265"/>
      <c r="K933" s="115" t="s">
        <v>142</v>
      </c>
      <c r="L933" s="115"/>
      <c r="M933" s="37">
        <v>1543</v>
      </c>
      <c r="N933" s="37"/>
      <c r="O933" s="680" t="s">
        <v>2322</v>
      </c>
      <c r="P933" s="37"/>
      <c r="Q933" s="37"/>
      <c r="R933" s="37"/>
      <c r="S933" s="37"/>
      <c r="T933" s="37"/>
      <c r="U933" s="37"/>
      <c r="V933" s="37"/>
      <c r="W933" s="37"/>
      <c r="X933" s="37"/>
      <c r="Y933" s="37"/>
      <c r="Z933" s="37"/>
      <c r="AA933" s="37"/>
      <c r="AB933" s="37"/>
      <c r="AC933" s="37"/>
      <c r="AD933" s="37"/>
      <c r="AE933" s="37"/>
      <c r="AF933" s="37"/>
      <c r="AG933" s="37"/>
      <c r="AH933" s="37"/>
      <c r="AI933" s="37"/>
      <c r="AJ933" s="37"/>
    </row>
    <row r="934" spans="1:36">
      <c r="A934" s="265">
        <v>44098</v>
      </c>
      <c r="B934" s="115" t="s">
        <v>146</v>
      </c>
      <c r="C934" s="331">
        <v>880815455</v>
      </c>
      <c r="D934" s="510" t="s">
        <v>10628</v>
      </c>
      <c r="E934" s="115" t="s">
        <v>139</v>
      </c>
      <c r="F934" s="115" t="s">
        <v>140</v>
      </c>
      <c r="G934" s="115" t="s">
        <v>388</v>
      </c>
      <c r="H934" s="265"/>
      <c r="I934" s="265"/>
      <c r="J934" s="265">
        <v>44116</v>
      </c>
      <c r="K934" s="115"/>
      <c r="L934" s="115"/>
      <c r="M934" s="37"/>
      <c r="N934" s="37"/>
      <c r="O934" s="680"/>
      <c r="P934" s="37"/>
      <c r="Q934" s="37"/>
      <c r="R934" s="37"/>
      <c r="S934" s="37"/>
      <c r="T934" s="37"/>
      <c r="U934" s="37"/>
      <c r="V934" s="37"/>
      <c r="W934" s="37"/>
      <c r="X934" s="37"/>
      <c r="Y934" s="37"/>
      <c r="Z934" s="37"/>
      <c r="AA934" s="37"/>
      <c r="AB934" s="37"/>
      <c r="AC934" s="37"/>
      <c r="AD934" s="37"/>
      <c r="AE934" s="37"/>
      <c r="AF934" s="37"/>
      <c r="AG934" s="37"/>
      <c r="AH934" s="37"/>
      <c r="AI934" s="37"/>
      <c r="AJ934" s="37"/>
    </row>
    <row r="935" spans="1:36">
      <c r="A935" s="265">
        <v>44098</v>
      </c>
      <c r="B935" s="115" t="s">
        <v>194</v>
      </c>
      <c r="C935" s="331">
        <v>882024581</v>
      </c>
      <c r="D935" s="781"/>
      <c r="E935" s="115" t="s">
        <v>139</v>
      </c>
      <c r="F935" s="115" t="s">
        <v>10629</v>
      </c>
      <c r="G935" s="115" t="s">
        <v>187</v>
      </c>
      <c r="H935" s="265"/>
      <c r="I935" s="265"/>
      <c r="J935" s="265"/>
      <c r="K935" s="115"/>
      <c r="L935" s="115"/>
      <c r="M935" s="37"/>
      <c r="N935" s="37"/>
      <c r="O935" s="680"/>
      <c r="P935" s="37"/>
      <c r="Q935" s="37"/>
      <c r="R935" s="37"/>
      <c r="S935" s="37"/>
      <c r="T935" s="37"/>
      <c r="U935" s="37"/>
      <c r="V935" s="37"/>
      <c r="W935" s="37"/>
      <c r="X935" s="37"/>
      <c r="Y935" s="37"/>
      <c r="Z935" s="37"/>
      <c r="AA935" s="37"/>
      <c r="AB935" s="37"/>
      <c r="AC935" s="37"/>
      <c r="AD935" s="37"/>
      <c r="AE935" s="37"/>
      <c r="AF935" s="37"/>
      <c r="AG935" s="37"/>
      <c r="AH935" s="37"/>
      <c r="AI935" s="37"/>
      <c r="AJ935" s="37"/>
    </row>
    <row r="936" spans="1:36">
      <c r="A936" s="782">
        <v>44102</v>
      </c>
      <c r="B936" s="115" t="s">
        <v>156</v>
      </c>
      <c r="C936" s="331">
        <v>880949389</v>
      </c>
      <c r="D936" s="510" t="s">
        <v>5201</v>
      </c>
      <c r="E936" s="115" t="s">
        <v>139</v>
      </c>
      <c r="F936" s="115" t="s">
        <v>140</v>
      </c>
      <c r="G936" s="624"/>
      <c r="H936" s="265">
        <v>44102</v>
      </c>
      <c r="I936" s="265">
        <v>44102</v>
      </c>
      <c r="J936" s="265">
        <v>44113</v>
      </c>
      <c r="K936" s="624" t="s">
        <v>181</v>
      </c>
      <c r="L936" s="115"/>
      <c r="M936" s="521">
        <v>1551.99</v>
      </c>
      <c r="N936" s="37"/>
      <c r="O936" s="680"/>
      <c r="P936" s="37"/>
      <c r="Q936" s="37"/>
      <c r="R936" s="37"/>
      <c r="S936" s="37"/>
      <c r="T936" s="37"/>
      <c r="U936" s="37"/>
      <c r="V936" s="37"/>
      <c r="W936" s="37"/>
      <c r="X936" s="37"/>
      <c r="Y936" s="37"/>
      <c r="Z936" s="37"/>
      <c r="AA936" s="37"/>
      <c r="AB936" s="37"/>
      <c r="AC936" s="37"/>
      <c r="AD936" s="37"/>
      <c r="AE936" s="37"/>
      <c r="AF936" s="37"/>
      <c r="AG936" s="37"/>
      <c r="AH936" s="37"/>
      <c r="AI936" s="37"/>
      <c r="AJ936" s="37"/>
    </row>
    <row r="937" spans="1:36">
      <c r="A937" s="265">
        <v>44084</v>
      </c>
      <c r="B937" s="115" t="s">
        <v>178</v>
      </c>
      <c r="C937" s="331">
        <v>880683932</v>
      </c>
      <c r="D937" s="37"/>
      <c r="E937" s="115" t="s">
        <v>139</v>
      </c>
      <c r="F937" s="115" t="s">
        <v>140</v>
      </c>
      <c r="G937" s="115" t="s">
        <v>142</v>
      </c>
      <c r="H937" s="37"/>
      <c r="I937" s="265">
        <v>44084</v>
      </c>
      <c r="J937" s="265"/>
      <c r="K937" s="115" t="s">
        <v>142</v>
      </c>
      <c r="L937" s="115"/>
      <c r="M937" s="37">
        <v>1647</v>
      </c>
      <c r="N937" s="37"/>
      <c r="O937" s="115"/>
      <c r="P937" s="37"/>
      <c r="Q937" s="37"/>
      <c r="R937" s="37"/>
      <c r="S937" s="37"/>
      <c r="T937" s="37"/>
      <c r="U937" s="37"/>
      <c r="V937" s="37"/>
      <c r="W937" s="37"/>
      <c r="X937" s="37"/>
      <c r="Y937" s="37"/>
      <c r="Z937" s="37"/>
      <c r="AA937" s="37"/>
      <c r="AB937" s="37"/>
      <c r="AC937" s="37"/>
      <c r="AD937" s="37"/>
      <c r="AE937" s="37"/>
      <c r="AF937" s="37"/>
      <c r="AG937" s="37"/>
      <c r="AH937" s="37"/>
      <c r="AI937" s="37"/>
      <c r="AJ937" s="37"/>
    </row>
    <row r="938" spans="1:36">
      <c r="A938" s="265">
        <v>44083</v>
      </c>
      <c r="B938" s="115" t="s">
        <v>156</v>
      </c>
      <c r="C938" s="37">
        <v>881284538</v>
      </c>
      <c r="D938" s="115">
        <v>100011212493</v>
      </c>
      <c r="E938" s="115" t="s">
        <v>139</v>
      </c>
      <c r="F938" s="115" t="s">
        <v>140</v>
      </c>
      <c r="G938" s="115" t="s">
        <v>181</v>
      </c>
      <c r="H938" s="37"/>
      <c r="I938" s="265">
        <v>44083</v>
      </c>
      <c r="J938" s="265">
        <v>44097</v>
      </c>
      <c r="K938" s="115"/>
      <c r="L938" s="115"/>
      <c r="M938" s="37">
        <v>1654.09</v>
      </c>
      <c r="N938" s="115"/>
      <c r="O938" s="115" t="s">
        <v>10630</v>
      </c>
      <c r="P938" s="115"/>
      <c r="Q938" s="37"/>
      <c r="R938" s="37"/>
      <c r="S938" s="37"/>
      <c r="T938" s="37"/>
      <c r="U938" s="37"/>
      <c r="V938" s="37"/>
      <c r="W938" s="37"/>
      <c r="X938" s="37"/>
      <c r="Y938" s="37"/>
      <c r="Z938" s="37"/>
      <c r="AA938" s="37"/>
      <c r="AB938" s="37"/>
      <c r="AC938" s="37"/>
      <c r="AD938" s="37"/>
      <c r="AE938" s="37"/>
      <c r="AF938" s="37"/>
      <c r="AG938" s="37"/>
      <c r="AH938" s="37"/>
      <c r="AI938" s="37"/>
      <c r="AJ938" s="37"/>
    </row>
    <row r="939" spans="1:36">
      <c r="A939" s="782">
        <v>44099</v>
      </c>
      <c r="B939" s="115" t="s">
        <v>194</v>
      </c>
      <c r="C939" s="331">
        <v>880475332</v>
      </c>
      <c r="D939" s="509" t="s">
        <v>5147</v>
      </c>
      <c r="E939" s="115" t="s">
        <v>152</v>
      </c>
      <c r="F939" s="115" t="s">
        <v>140</v>
      </c>
      <c r="G939" s="624" t="s">
        <v>142</v>
      </c>
      <c r="H939" s="265">
        <v>44088</v>
      </c>
      <c r="I939" s="265">
        <v>44099</v>
      </c>
      <c r="J939" s="265">
        <v>44103</v>
      </c>
      <c r="K939" s="624" t="s">
        <v>142</v>
      </c>
      <c r="L939" s="115"/>
      <c r="M939" s="521">
        <v>1673</v>
      </c>
      <c r="N939" s="37"/>
      <c r="O939" s="680" t="s">
        <v>2303</v>
      </c>
      <c r="P939" s="37"/>
      <c r="Q939" s="37"/>
      <c r="R939" s="37"/>
      <c r="S939" s="37"/>
      <c r="T939" s="37"/>
      <c r="U939" s="37"/>
      <c r="V939" s="37"/>
      <c r="W939" s="37"/>
      <c r="X939" s="37"/>
      <c r="Y939" s="37"/>
      <c r="Z939" s="37"/>
      <c r="AA939" s="37"/>
      <c r="AB939" s="37"/>
      <c r="AC939" s="37"/>
      <c r="AD939" s="37"/>
      <c r="AE939" s="37"/>
      <c r="AF939" s="37"/>
      <c r="AG939" s="37"/>
      <c r="AH939" s="37"/>
      <c r="AI939" s="37"/>
      <c r="AJ939" s="37"/>
    </row>
    <row r="940" spans="1:36">
      <c r="A940" s="265">
        <v>44075</v>
      </c>
      <c r="B940" s="115" t="s">
        <v>149</v>
      </c>
      <c r="C940" s="37">
        <v>880286207</v>
      </c>
      <c r="D940" s="115"/>
      <c r="E940" s="115" t="s">
        <v>139</v>
      </c>
      <c r="F940" s="115" t="s">
        <v>140</v>
      </c>
      <c r="G940" s="115" t="s">
        <v>200</v>
      </c>
      <c r="H940" s="37"/>
      <c r="I940" s="265">
        <v>44103</v>
      </c>
      <c r="J940" s="265">
        <v>44085</v>
      </c>
      <c r="K940" s="278" t="s">
        <v>176</v>
      </c>
      <c r="L940" s="115" t="s">
        <v>169</v>
      </c>
      <c r="M940" s="37">
        <v>1687.84</v>
      </c>
      <c r="N940" s="115"/>
      <c r="O940" s="115" t="s">
        <v>251</v>
      </c>
      <c r="P940" s="37"/>
      <c r="Q940" s="37"/>
      <c r="R940" s="37"/>
      <c r="S940" s="37"/>
      <c r="T940" s="37"/>
      <c r="U940" s="37"/>
      <c r="V940" s="37"/>
      <c r="W940" s="37"/>
      <c r="X940" s="37"/>
      <c r="Y940" s="37"/>
      <c r="Z940" s="37"/>
      <c r="AA940" s="37"/>
      <c r="AB940" s="37"/>
      <c r="AC940" s="37"/>
      <c r="AD940" s="37"/>
      <c r="AE940" s="37"/>
      <c r="AF940" s="37"/>
      <c r="AG940" s="37"/>
      <c r="AH940" s="37"/>
      <c r="AI940" s="37"/>
      <c r="AJ940" s="37"/>
    </row>
    <row r="941" spans="1:36">
      <c r="A941" s="265">
        <v>44075</v>
      </c>
      <c r="B941" s="115" t="s">
        <v>156</v>
      </c>
      <c r="C941" s="37">
        <v>880670495</v>
      </c>
      <c r="D941" s="115"/>
      <c r="E941" s="115" t="s">
        <v>139</v>
      </c>
      <c r="F941" s="115" t="s">
        <v>140</v>
      </c>
      <c r="G941" s="37"/>
      <c r="H941" s="37"/>
      <c r="I941" s="265">
        <v>44075</v>
      </c>
      <c r="J941" s="265">
        <v>44084</v>
      </c>
      <c r="K941" s="37"/>
      <c r="L941" s="115" t="s">
        <v>263</v>
      </c>
      <c r="M941" s="37">
        <v>1700</v>
      </c>
      <c r="N941" s="37"/>
      <c r="O941" s="37"/>
      <c r="P941" s="37"/>
      <c r="Q941" s="37"/>
      <c r="R941" s="37"/>
      <c r="S941" s="37"/>
      <c r="T941" s="37"/>
      <c r="U941" s="37"/>
      <c r="V941" s="37"/>
      <c r="W941" s="37"/>
      <c r="X941" s="37"/>
      <c r="Y941" s="37"/>
      <c r="Z941" s="37"/>
      <c r="AA941" s="37"/>
      <c r="AB941" s="37"/>
      <c r="AC941" s="37"/>
      <c r="AD941" s="37"/>
      <c r="AE941" s="37"/>
      <c r="AF941" s="37"/>
      <c r="AG941" s="37"/>
      <c r="AH941" s="37"/>
      <c r="AI941" s="37"/>
      <c r="AJ941" s="37"/>
    </row>
    <row r="942" spans="1:36">
      <c r="A942" s="265">
        <v>44084</v>
      </c>
      <c r="B942" s="115" t="s">
        <v>227</v>
      </c>
      <c r="C942" s="791">
        <v>880446789</v>
      </c>
      <c r="D942" s="667" t="s">
        <v>10627</v>
      </c>
      <c r="E942" s="115" t="s">
        <v>139</v>
      </c>
      <c r="F942" s="115" t="s">
        <v>140</v>
      </c>
      <c r="G942" s="115" t="s">
        <v>142</v>
      </c>
      <c r="H942" s="265">
        <v>44084</v>
      </c>
      <c r="I942" s="265">
        <v>44088</v>
      </c>
      <c r="J942" s="265"/>
      <c r="K942" s="115" t="s">
        <v>168</v>
      </c>
      <c r="L942" s="115"/>
      <c r="M942" s="37">
        <v>1700</v>
      </c>
      <c r="N942" s="37"/>
      <c r="O942" s="115" t="s">
        <v>10631</v>
      </c>
      <c r="P942" s="37"/>
      <c r="Q942" s="37"/>
      <c r="R942" s="37"/>
      <c r="S942" s="37"/>
      <c r="T942" s="37"/>
      <c r="U942" s="37"/>
      <c r="V942" s="37"/>
      <c r="W942" s="37"/>
      <c r="X942" s="37"/>
      <c r="Y942" s="37"/>
      <c r="Z942" s="37"/>
      <c r="AA942" s="37"/>
      <c r="AB942" s="37"/>
      <c r="AC942" s="37"/>
      <c r="AD942" s="37"/>
      <c r="AE942" s="37"/>
      <c r="AF942" s="37"/>
      <c r="AG942" s="37"/>
      <c r="AH942" s="37"/>
      <c r="AI942" s="37"/>
      <c r="AJ942" s="37"/>
    </row>
    <row r="943" spans="1:36">
      <c r="A943" s="265">
        <v>44092</v>
      </c>
      <c r="B943" s="115" t="s">
        <v>281</v>
      </c>
      <c r="C943" s="331">
        <v>880712879</v>
      </c>
      <c r="D943" s="781" t="s">
        <v>3156</v>
      </c>
      <c r="E943" s="115" t="s">
        <v>139</v>
      </c>
      <c r="F943" s="115" t="s">
        <v>140</v>
      </c>
      <c r="G943" s="115" t="s">
        <v>168</v>
      </c>
      <c r="H943" s="265"/>
      <c r="I943" s="265">
        <v>44103</v>
      </c>
      <c r="J943" s="265"/>
      <c r="K943" s="115" t="s">
        <v>168</v>
      </c>
      <c r="L943" s="115" t="s">
        <v>10632</v>
      </c>
      <c r="M943" s="37">
        <v>1700</v>
      </c>
      <c r="N943" s="37"/>
      <c r="O943" s="115" t="s">
        <v>2322</v>
      </c>
      <c r="P943" s="37"/>
      <c r="Q943" s="37"/>
      <c r="R943" s="37"/>
      <c r="S943" s="37"/>
      <c r="T943" s="37"/>
      <c r="U943" s="37"/>
      <c r="V943" s="37"/>
      <c r="W943" s="37"/>
      <c r="X943" s="37"/>
      <c r="Y943" s="37"/>
      <c r="Z943" s="37"/>
      <c r="AA943" s="37"/>
      <c r="AB943" s="37"/>
      <c r="AC943" s="37"/>
      <c r="AD943" s="37"/>
      <c r="AE943" s="37"/>
      <c r="AF943" s="37"/>
      <c r="AG943" s="37"/>
      <c r="AH943" s="37"/>
      <c r="AI943" s="37"/>
      <c r="AJ943" s="37"/>
    </row>
    <row r="944" spans="1:36">
      <c r="A944" s="265">
        <v>44088</v>
      </c>
      <c r="B944" s="115" t="s">
        <v>194</v>
      </c>
      <c r="C944" s="331">
        <v>880227681</v>
      </c>
      <c r="D944" s="109" t="s">
        <v>10633</v>
      </c>
      <c r="E944" s="115" t="s">
        <v>152</v>
      </c>
      <c r="F944" s="115" t="s">
        <v>140</v>
      </c>
      <c r="G944" s="115" t="s">
        <v>168</v>
      </c>
      <c r="H944" s="265">
        <v>44084</v>
      </c>
      <c r="I944" s="265">
        <v>44088</v>
      </c>
      <c r="J944" s="265">
        <v>44097</v>
      </c>
      <c r="K944" s="115" t="s">
        <v>168</v>
      </c>
      <c r="L944" s="115"/>
      <c r="M944" s="37">
        <v>1700</v>
      </c>
      <c r="N944" s="37"/>
      <c r="O944" s="115" t="s">
        <v>2242</v>
      </c>
      <c r="P944" s="37"/>
      <c r="Q944" s="37"/>
      <c r="R944" s="37"/>
      <c r="S944" s="37"/>
      <c r="T944" s="37"/>
      <c r="U944" s="37"/>
      <c r="V944" s="37"/>
      <c r="W944" s="37"/>
      <c r="X944" s="37"/>
      <c r="Y944" s="37"/>
      <c r="Z944" s="37"/>
      <c r="AA944" s="37"/>
      <c r="AB944" s="37"/>
      <c r="AC944" s="37"/>
      <c r="AD944" s="37"/>
      <c r="AE944" s="37"/>
      <c r="AF944" s="37"/>
      <c r="AG944" s="37"/>
      <c r="AH944" s="37"/>
      <c r="AI944" s="37"/>
      <c r="AJ944" s="37"/>
    </row>
    <row r="945" spans="1:36">
      <c r="A945" s="265">
        <v>44076</v>
      </c>
      <c r="B945" s="115" t="s">
        <v>157</v>
      </c>
      <c r="C945" s="37">
        <v>880755154</v>
      </c>
      <c r="D945" s="115"/>
      <c r="E945" s="115" t="s">
        <v>139</v>
      </c>
      <c r="F945" s="115" t="s">
        <v>140</v>
      </c>
      <c r="G945" s="115" t="s">
        <v>946</v>
      </c>
      <c r="H945" s="37"/>
      <c r="I945" s="265">
        <v>44076</v>
      </c>
      <c r="J945" s="37"/>
      <c r="K945" s="115" t="s">
        <v>518</v>
      </c>
      <c r="L945" s="115" t="s">
        <v>353</v>
      </c>
      <c r="M945" s="37">
        <v>1710</v>
      </c>
      <c r="N945" s="37"/>
      <c r="O945" s="37"/>
      <c r="P945" s="37"/>
      <c r="Q945" s="37"/>
      <c r="R945" s="37"/>
      <c r="S945" s="37"/>
      <c r="T945" s="37"/>
      <c r="U945" s="37"/>
      <c r="V945" s="37"/>
      <c r="W945" s="37"/>
      <c r="X945" s="37"/>
      <c r="Y945" s="37"/>
      <c r="Z945" s="37"/>
      <c r="AA945" s="37"/>
      <c r="AB945" s="37"/>
      <c r="AC945" s="37"/>
      <c r="AD945" s="37"/>
      <c r="AE945" s="37"/>
      <c r="AF945" s="37"/>
      <c r="AG945" s="37"/>
      <c r="AH945" s="37"/>
      <c r="AI945" s="37"/>
      <c r="AJ945" s="37"/>
    </row>
    <row r="946" spans="1:36">
      <c r="A946" s="265">
        <v>44097</v>
      </c>
      <c r="B946" s="115" t="s">
        <v>175</v>
      </c>
      <c r="C946" s="331">
        <v>882195297</v>
      </c>
      <c r="D946" s="527"/>
      <c r="E946" s="115" t="s">
        <v>139</v>
      </c>
      <c r="F946" s="115" t="s">
        <v>140</v>
      </c>
      <c r="G946" s="115" t="s">
        <v>172</v>
      </c>
      <c r="H946" s="265">
        <v>44098</v>
      </c>
      <c r="I946" s="265">
        <v>44098</v>
      </c>
      <c r="J946" s="265"/>
      <c r="K946" s="115" t="s">
        <v>172</v>
      </c>
      <c r="L946" s="115"/>
      <c r="M946" s="37">
        <v>1711</v>
      </c>
      <c r="N946" s="37"/>
      <c r="O946" s="680"/>
      <c r="P946" s="37"/>
      <c r="Q946" s="37"/>
      <c r="R946" s="37"/>
      <c r="S946" s="37"/>
      <c r="T946" s="37"/>
      <c r="U946" s="37"/>
      <c r="V946" s="37"/>
      <c r="W946" s="37"/>
      <c r="X946" s="37"/>
      <c r="Y946" s="37"/>
      <c r="Z946" s="37"/>
      <c r="AA946" s="37"/>
      <c r="AB946" s="37"/>
      <c r="AC946" s="37"/>
      <c r="AD946" s="37"/>
      <c r="AE946" s="37"/>
      <c r="AF946" s="37"/>
      <c r="AG946" s="37"/>
      <c r="AH946" s="37"/>
      <c r="AI946" s="37"/>
      <c r="AJ946" s="37"/>
    </row>
    <row r="947" spans="1:36">
      <c r="A947" s="265">
        <v>44090</v>
      </c>
      <c r="B947" s="115" t="s">
        <v>194</v>
      </c>
      <c r="C947" s="331">
        <v>880475332</v>
      </c>
      <c r="D947" s="109" t="s">
        <v>5147</v>
      </c>
      <c r="E947" s="115" t="s">
        <v>152</v>
      </c>
      <c r="F947" s="115" t="s">
        <v>100</v>
      </c>
      <c r="G947" s="115" t="s">
        <v>142</v>
      </c>
      <c r="H947" s="37"/>
      <c r="I947" s="265">
        <v>44090</v>
      </c>
      <c r="J947" s="265"/>
      <c r="K947" s="115" t="s">
        <v>142</v>
      </c>
      <c r="L947" s="115"/>
      <c r="M947" s="37">
        <v>1727.5</v>
      </c>
      <c r="N947" s="37"/>
      <c r="O947" s="115" t="s">
        <v>2231</v>
      </c>
      <c r="P947" s="37"/>
      <c r="Q947" s="37"/>
      <c r="R947" s="37"/>
      <c r="S947" s="37"/>
      <c r="T947" s="37"/>
      <c r="U947" s="37"/>
      <c r="V947" s="37"/>
      <c r="W947" s="37"/>
      <c r="X947" s="37"/>
      <c r="Y947" s="37"/>
      <c r="Z947" s="37"/>
      <c r="AA947" s="37"/>
      <c r="AB947" s="37"/>
      <c r="AC947" s="37"/>
      <c r="AD947" s="37"/>
      <c r="AE947" s="37"/>
      <c r="AF947" s="37"/>
      <c r="AG947" s="37"/>
      <c r="AH947" s="37"/>
      <c r="AI947" s="37"/>
      <c r="AJ947" s="37"/>
    </row>
    <row r="948" spans="1:36">
      <c r="A948" s="265">
        <v>44098</v>
      </c>
      <c r="B948" s="115" t="s">
        <v>156</v>
      </c>
      <c r="C948" s="331">
        <v>880749125</v>
      </c>
      <c r="D948" s="781"/>
      <c r="E948" s="115" t="s">
        <v>139</v>
      </c>
      <c r="F948" s="115" t="s">
        <v>140</v>
      </c>
      <c r="G948" s="115"/>
      <c r="H948" s="265"/>
      <c r="I948" s="265"/>
      <c r="J948" s="265">
        <v>44112</v>
      </c>
      <c r="K948" s="115"/>
      <c r="L948" s="115"/>
      <c r="M948" s="37"/>
      <c r="N948" s="37"/>
      <c r="O948" s="680" t="s">
        <v>492</v>
      </c>
      <c r="P948" s="37"/>
      <c r="Q948" s="37"/>
      <c r="R948" s="37"/>
      <c r="S948" s="37"/>
      <c r="T948" s="37"/>
      <c r="U948" s="37"/>
      <c r="V948" s="37"/>
      <c r="W948" s="37"/>
      <c r="X948" s="37"/>
      <c r="Y948" s="37"/>
      <c r="Z948" s="37"/>
      <c r="AA948" s="37"/>
      <c r="AB948" s="37"/>
      <c r="AC948" s="37"/>
      <c r="AD948" s="37"/>
      <c r="AE948" s="37"/>
      <c r="AF948" s="37"/>
      <c r="AG948" s="37"/>
      <c r="AH948" s="37"/>
      <c r="AI948" s="37"/>
      <c r="AJ948" s="37"/>
    </row>
    <row r="949" spans="1:36">
      <c r="A949" s="265">
        <v>44098</v>
      </c>
      <c r="B949" s="115" t="s">
        <v>175</v>
      </c>
      <c r="C949" s="331">
        <v>881184467</v>
      </c>
      <c r="D949" s="781"/>
      <c r="E949" s="115" t="s">
        <v>139</v>
      </c>
      <c r="F949" s="115" t="s">
        <v>140</v>
      </c>
      <c r="G949" s="115" t="s">
        <v>168</v>
      </c>
      <c r="H949" s="265"/>
      <c r="I949" s="265"/>
      <c r="J949" s="265">
        <v>44113</v>
      </c>
      <c r="K949" s="115"/>
      <c r="L949" s="115"/>
      <c r="M949" s="37"/>
      <c r="N949" s="37"/>
      <c r="O949" s="680"/>
      <c r="P949" s="37"/>
      <c r="Q949" s="37"/>
      <c r="R949" s="37"/>
      <c r="S949" s="37"/>
      <c r="T949" s="37"/>
      <c r="U949" s="37"/>
      <c r="V949" s="37"/>
      <c r="W949" s="37"/>
      <c r="X949" s="37"/>
      <c r="Y949" s="37"/>
      <c r="Z949" s="37"/>
      <c r="AA949" s="37"/>
      <c r="AB949" s="37"/>
      <c r="AC949" s="37"/>
      <c r="AD949" s="37"/>
      <c r="AE949" s="37"/>
      <c r="AF949" s="37"/>
      <c r="AG949" s="37"/>
      <c r="AH949" s="37"/>
      <c r="AI949" s="37"/>
      <c r="AJ949" s="37"/>
    </row>
    <row r="950" spans="1:36">
      <c r="A950" s="265">
        <v>44098</v>
      </c>
      <c r="B950" s="115" t="s">
        <v>227</v>
      </c>
      <c r="C950" s="331">
        <v>881314138</v>
      </c>
      <c r="D950" s="781" t="s">
        <v>10634</v>
      </c>
      <c r="E950" s="115" t="s">
        <v>139</v>
      </c>
      <c r="F950" s="115" t="s">
        <v>147</v>
      </c>
      <c r="G950" s="115" t="s">
        <v>142</v>
      </c>
      <c r="H950" s="265">
        <v>44098</v>
      </c>
      <c r="I950" s="265"/>
      <c r="J950" s="265"/>
      <c r="K950" s="115"/>
      <c r="L950" s="115"/>
      <c r="M950" s="37"/>
      <c r="N950" s="37"/>
      <c r="O950" s="680" t="s">
        <v>10635</v>
      </c>
      <c r="P950" s="37"/>
      <c r="Q950" s="37"/>
      <c r="R950" s="37"/>
      <c r="S950" s="37"/>
      <c r="T950" s="37"/>
      <c r="U950" s="37"/>
      <c r="V950" s="37"/>
      <c r="W950" s="37"/>
      <c r="X950" s="37"/>
      <c r="Y950" s="37"/>
      <c r="Z950" s="37"/>
      <c r="AA950" s="37"/>
      <c r="AB950" s="37"/>
      <c r="AC950" s="37"/>
      <c r="AD950" s="37"/>
      <c r="AE950" s="37"/>
      <c r="AF950" s="37"/>
      <c r="AG950" s="37"/>
      <c r="AH950" s="37"/>
      <c r="AI950" s="37"/>
      <c r="AJ950" s="37"/>
    </row>
    <row r="951" spans="1:36">
      <c r="A951" s="265">
        <v>44075</v>
      </c>
      <c r="B951" s="115" t="s">
        <v>194</v>
      </c>
      <c r="C951" s="37">
        <v>881548220</v>
      </c>
      <c r="D951" s="115"/>
      <c r="E951" s="115" t="s">
        <v>152</v>
      </c>
      <c r="F951" s="115" t="s">
        <v>140</v>
      </c>
      <c r="G951" s="115" t="s">
        <v>142</v>
      </c>
      <c r="H951" s="265">
        <v>44078</v>
      </c>
      <c r="I951" s="265">
        <v>44077</v>
      </c>
      <c r="J951" s="265">
        <v>44089</v>
      </c>
      <c r="K951" s="115" t="s">
        <v>181</v>
      </c>
      <c r="L951" s="115" t="s">
        <v>353</v>
      </c>
      <c r="M951" s="37">
        <v>1740</v>
      </c>
      <c r="N951" s="115"/>
      <c r="O951" s="115" t="s">
        <v>10349</v>
      </c>
      <c r="P951" s="37"/>
      <c r="Q951" s="265"/>
      <c r="R951" s="37"/>
      <c r="S951" s="37"/>
      <c r="T951" s="37"/>
      <c r="U951" s="37"/>
      <c r="V951" s="37"/>
      <c r="W951" s="37"/>
      <c r="X951" s="37"/>
      <c r="Y951" s="37"/>
      <c r="Z951" s="37"/>
      <c r="AA951" s="37"/>
      <c r="AB951" s="37"/>
      <c r="AC951" s="37"/>
      <c r="AD951" s="37"/>
      <c r="AE951" s="37"/>
      <c r="AF951" s="37"/>
      <c r="AG951" s="37"/>
      <c r="AH951" s="37"/>
      <c r="AI951" s="37"/>
      <c r="AJ951" s="37"/>
    </row>
    <row r="952" spans="1:36">
      <c r="A952" s="265">
        <v>44075</v>
      </c>
      <c r="B952" s="115" t="s">
        <v>154</v>
      </c>
      <c r="C952" s="37">
        <v>882469032</v>
      </c>
      <c r="D952" s="109" t="s">
        <v>2897</v>
      </c>
      <c r="E952" s="115" t="s">
        <v>139</v>
      </c>
      <c r="F952" s="115" t="s">
        <v>140</v>
      </c>
      <c r="G952" s="115" t="s">
        <v>7063</v>
      </c>
      <c r="H952" s="37"/>
      <c r="I952" s="265">
        <v>44082</v>
      </c>
      <c r="J952" s="265">
        <v>44089</v>
      </c>
      <c r="K952" s="115" t="s">
        <v>200</v>
      </c>
      <c r="L952" s="37"/>
      <c r="M952" s="37">
        <v>1759.8</v>
      </c>
      <c r="N952" s="115"/>
      <c r="O952" s="115"/>
      <c r="P952" s="115"/>
      <c r="Q952" s="37"/>
      <c r="R952" s="37"/>
      <c r="S952" s="37"/>
      <c r="T952" s="37"/>
      <c r="U952" s="37"/>
      <c r="V952" s="37"/>
      <c r="W952" s="37"/>
      <c r="X952" s="37"/>
      <c r="Y952" s="37"/>
      <c r="Z952" s="37"/>
      <c r="AA952" s="37"/>
      <c r="AB952" s="37"/>
      <c r="AC952" s="37"/>
      <c r="AD952" s="37"/>
      <c r="AE952" s="37"/>
      <c r="AF952" s="37"/>
      <c r="AG952" s="37"/>
      <c r="AH952" s="37"/>
      <c r="AI952" s="37"/>
      <c r="AJ952" s="37"/>
    </row>
    <row r="953" spans="1:36">
      <c r="A953" s="265">
        <v>44081</v>
      </c>
      <c r="B953" s="115" t="s">
        <v>154</v>
      </c>
      <c r="C953" s="37">
        <v>881433677</v>
      </c>
      <c r="D953" s="109" t="s">
        <v>4468</v>
      </c>
      <c r="E953" s="115" t="s">
        <v>152</v>
      </c>
      <c r="F953" s="115" t="s">
        <v>140</v>
      </c>
      <c r="G953" s="115" t="s">
        <v>200</v>
      </c>
      <c r="H953" s="37"/>
      <c r="I953" s="265">
        <v>44083</v>
      </c>
      <c r="J953" s="265">
        <v>44095</v>
      </c>
      <c r="K953" s="115" t="s">
        <v>200</v>
      </c>
      <c r="L953" s="115" t="s">
        <v>708</v>
      </c>
      <c r="M953" s="37">
        <v>1759.8</v>
      </c>
      <c r="N953" s="115"/>
      <c r="O953" s="115"/>
      <c r="P953" s="115"/>
      <c r="Q953" s="37"/>
      <c r="R953" s="37"/>
      <c r="S953" s="37"/>
      <c r="T953" s="37"/>
      <c r="U953" s="37"/>
      <c r="V953" s="37"/>
      <c r="W953" s="37"/>
      <c r="X953" s="37"/>
      <c r="Y953" s="37"/>
      <c r="Z953" s="37"/>
      <c r="AA953" s="37"/>
      <c r="AB953" s="37"/>
      <c r="AC953" s="37"/>
      <c r="AD953" s="37"/>
      <c r="AE953" s="37"/>
      <c r="AF953" s="37"/>
      <c r="AG953" s="37"/>
      <c r="AH953" s="37"/>
      <c r="AI953" s="37"/>
      <c r="AJ953" s="37"/>
    </row>
    <row r="954" spans="1:36">
      <c r="A954" s="265">
        <v>44092</v>
      </c>
      <c r="B954" s="115" t="s">
        <v>4688</v>
      </c>
      <c r="C954" s="521">
        <v>882671052</v>
      </c>
      <c r="D954" s="109" t="s">
        <v>10636</v>
      </c>
      <c r="E954" s="115" t="s">
        <v>139</v>
      </c>
      <c r="F954" s="115" t="s">
        <v>140</v>
      </c>
      <c r="G954" s="115" t="s">
        <v>200</v>
      </c>
      <c r="H954" s="265"/>
      <c r="I954" s="265">
        <v>44092</v>
      </c>
      <c r="J954" s="265"/>
      <c r="K954" s="115" t="s">
        <v>200</v>
      </c>
      <c r="L954" s="115"/>
      <c r="M954" s="37">
        <v>1781</v>
      </c>
      <c r="N954" s="37"/>
      <c r="O954" s="680" t="s">
        <v>2285</v>
      </c>
      <c r="P954" s="37"/>
      <c r="Q954" s="37"/>
      <c r="R954" s="37"/>
      <c r="S954" s="37"/>
      <c r="T954" s="37"/>
      <c r="U954" s="37"/>
      <c r="V954" s="37"/>
      <c r="W954" s="37"/>
      <c r="X954" s="37"/>
      <c r="Y954" s="37"/>
      <c r="Z954" s="37"/>
      <c r="AA954" s="37"/>
      <c r="AB954" s="37"/>
      <c r="AC954" s="37"/>
      <c r="AD954" s="37"/>
      <c r="AE954" s="37"/>
      <c r="AF954" s="37"/>
      <c r="AG954" s="37"/>
      <c r="AH954" s="37"/>
      <c r="AI954" s="37"/>
      <c r="AJ954" s="37"/>
    </row>
    <row r="955" spans="1:36">
      <c r="A955" s="265">
        <v>44099</v>
      </c>
      <c r="B955" s="292" t="s">
        <v>227</v>
      </c>
      <c r="C955" s="115">
        <v>880637278</v>
      </c>
      <c r="D955" s="517"/>
      <c r="E955" s="115" t="s">
        <v>152</v>
      </c>
      <c r="F955" s="115" t="s">
        <v>150</v>
      </c>
      <c r="G955" s="521"/>
      <c r="H955" s="265">
        <v>44099</v>
      </c>
      <c r="I955" s="265"/>
      <c r="J955" s="265"/>
      <c r="K955" s="521"/>
      <c r="L955" s="115"/>
      <c r="M955" s="521"/>
      <c r="N955" s="37"/>
      <c r="O955" s="680" t="s">
        <v>10637</v>
      </c>
      <c r="P955" s="37"/>
      <c r="Q955" s="37"/>
      <c r="R955" s="37"/>
      <c r="S955" s="37"/>
      <c r="T955" s="37"/>
      <c r="U955" s="37"/>
      <c r="V955" s="37"/>
      <c r="W955" s="37"/>
      <c r="X955" s="37"/>
      <c r="Y955" s="37"/>
      <c r="Z955" s="37"/>
      <c r="AA955" s="37"/>
      <c r="AB955" s="37"/>
      <c r="AC955" s="37"/>
      <c r="AD955" s="37"/>
      <c r="AE955" s="37"/>
      <c r="AF955" s="37"/>
      <c r="AG955" s="37"/>
      <c r="AH955" s="37"/>
      <c r="AI955" s="37"/>
      <c r="AJ955" s="37"/>
    </row>
    <row r="956" spans="1:36">
      <c r="A956" s="265">
        <v>44091</v>
      </c>
      <c r="B956" s="115" t="s">
        <v>178</v>
      </c>
      <c r="C956" s="37">
        <v>880031824</v>
      </c>
      <c r="D956" s="109"/>
      <c r="E956" s="115" t="s">
        <v>139</v>
      </c>
      <c r="F956" s="115" t="s">
        <v>140</v>
      </c>
      <c r="G956" s="115" t="s">
        <v>142</v>
      </c>
      <c r="H956" s="37"/>
      <c r="I956" s="265">
        <v>44091</v>
      </c>
      <c r="J956" s="265"/>
      <c r="K956" s="115" t="s">
        <v>142</v>
      </c>
      <c r="L956" s="115"/>
      <c r="M956" s="37">
        <v>1793</v>
      </c>
      <c r="N956" s="37"/>
      <c r="O956" s="115"/>
      <c r="P956" s="37"/>
      <c r="Q956" s="37"/>
      <c r="R956" s="37"/>
      <c r="S956" s="37"/>
      <c r="T956" s="37"/>
      <c r="U956" s="37"/>
      <c r="V956" s="37"/>
      <c r="W956" s="37"/>
      <c r="X956" s="37"/>
      <c r="Y956" s="37"/>
      <c r="Z956" s="37"/>
      <c r="AA956" s="37"/>
      <c r="AB956" s="37"/>
      <c r="AC956" s="37"/>
      <c r="AD956" s="37"/>
      <c r="AE956" s="37"/>
      <c r="AF956" s="37"/>
      <c r="AG956" s="37"/>
      <c r="AH956" s="37"/>
      <c r="AI956" s="37"/>
      <c r="AJ956" s="37"/>
    </row>
    <row r="957" spans="1:36">
      <c r="A957" s="265">
        <v>44088</v>
      </c>
      <c r="B957" s="115" t="s">
        <v>156</v>
      </c>
      <c r="C957" s="331">
        <v>881486873</v>
      </c>
      <c r="D957" s="785">
        <v>2297486610</v>
      </c>
      <c r="E957" s="115" t="s">
        <v>139</v>
      </c>
      <c r="F957" s="115" t="s">
        <v>140</v>
      </c>
      <c r="G957" s="115"/>
      <c r="H957" s="37"/>
      <c r="I957" s="265">
        <v>44088</v>
      </c>
      <c r="J957" s="265">
        <v>44097</v>
      </c>
      <c r="K957" s="115" t="s">
        <v>142</v>
      </c>
      <c r="L957" s="115"/>
      <c r="M957" s="37">
        <v>1811</v>
      </c>
      <c r="N957" s="37"/>
      <c r="O957" s="115" t="s">
        <v>10499</v>
      </c>
      <c r="P957" s="37"/>
      <c r="Q957" s="37"/>
      <c r="R957" s="37"/>
      <c r="S957" s="37"/>
      <c r="T957" s="37"/>
      <c r="U957" s="37"/>
      <c r="V957" s="37"/>
      <c r="W957" s="37"/>
      <c r="X957" s="37"/>
      <c r="Y957" s="37"/>
      <c r="Z957" s="37"/>
      <c r="AA957" s="37"/>
      <c r="AB957" s="37"/>
      <c r="AC957" s="37"/>
      <c r="AD957" s="37"/>
      <c r="AE957" s="37"/>
      <c r="AF957" s="37"/>
      <c r="AG957" s="37"/>
      <c r="AH957" s="37"/>
      <c r="AI957" s="37"/>
      <c r="AJ957" s="37"/>
    </row>
    <row r="958" spans="1:36">
      <c r="A958" s="265">
        <v>44099</v>
      </c>
      <c r="B958" s="115" t="s">
        <v>4688</v>
      </c>
      <c r="C958" s="331">
        <v>882699646</v>
      </c>
      <c r="D958" s="510" t="s">
        <v>10638</v>
      </c>
      <c r="E958" s="115" t="s">
        <v>139</v>
      </c>
      <c r="F958" s="115" t="s">
        <v>140</v>
      </c>
      <c r="G958" s="521"/>
      <c r="H958" s="265">
        <v>44099</v>
      </c>
      <c r="I958" s="265"/>
      <c r="J958" s="265">
        <v>44115</v>
      </c>
      <c r="K958" s="521"/>
      <c r="L958" s="115"/>
      <c r="M958" s="521"/>
      <c r="N958" s="37"/>
      <c r="O958" s="680"/>
      <c r="P958" s="37"/>
      <c r="Q958" s="37"/>
      <c r="R958" s="37"/>
      <c r="S958" s="37"/>
      <c r="T958" s="37"/>
      <c r="U958" s="37"/>
      <c r="V958" s="37"/>
      <c r="W958" s="37"/>
      <c r="X958" s="37"/>
      <c r="Y958" s="37"/>
      <c r="Z958" s="37"/>
      <c r="AA958" s="37"/>
      <c r="AB958" s="37"/>
      <c r="AC958" s="37"/>
      <c r="AD958" s="37"/>
      <c r="AE958" s="37"/>
      <c r="AF958" s="37"/>
      <c r="AG958" s="37"/>
      <c r="AH958" s="37"/>
      <c r="AI958" s="37"/>
      <c r="AJ958" s="37"/>
    </row>
    <row r="959" spans="1:36">
      <c r="A959" s="265">
        <v>44099</v>
      </c>
      <c r="B959" s="115" t="s">
        <v>227</v>
      </c>
      <c r="C959" s="331">
        <v>880228090</v>
      </c>
      <c r="D959" s="510"/>
      <c r="E959" s="115" t="s">
        <v>139</v>
      </c>
      <c r="F959" s="115" t="s">
        <v>140</v>
      </c>
      <c r="G959" s="624" t="s">
        <v>10639</v>
      </c>
      <c r="H959" s="265">
        <v>44099</v>
      </c>
      <c r="I959" s="265"/>
      <c r="J959" s="265"/>
      <c r="K959" s="521"/>
      <c r="L959" s="115"/>
      <c r="M959" s="521"/>
      <c r="N959" s="37"/>
      <c r="O959" s="680" t="s">
        <v>268</v>
      </c>
      <c r="P959" s="37"/>
      <c r="Q959" s="37"/>
      <c r="R959" s="37"/>
      <c r="S959" s="37"/>
      <c r="T959" s="37"/>
      <c r="U959" s="37"/>
      <c r="V959" s="37"/>
      <c r="W959" s="37"/>
      <c r="X959" s="37"/>
      <c r="Y959" s="37"/>
      <c r="Z959" s="37"/>
      <c r="AA959" s="37"/>
      <c r="AB959" s="37"/>
      <c r="AC959" s="37"/>
      <c r="AD959" s="37"/>
      <c r="AE959" s="37"/>
      <c r="AF959" s="37"/>
      <c r="AG959" s="37"/>
      <c r="AH959" s="37"/>
      <c r="AI959" s="37"/>
      <c r="AJ959" s="37"/>
    </row>
    <row r="960" spans="1:36">
      <c r="A960" s="265">
        <v>44078</v>
      </c>
      <c r="B960" s="115" t="s">
        <v>194</v>
      </c>
      <c r="C960" s="37">
        <v>880910929</v>
      </c>
      <c r="D960" s="37">
        <v>16151312</v>
      </c>
      <c r="E960" s="115" t="s">
        <v>139</v>
      </c>
      <c r="F960" s="115" t="s">
        <v>140</v>
      </c>
      <c r="G960" s="115" t="s">
        <v>142</v>
      </c>
      <c r="H960" s="37"/>
      <c r="I960" s="265">
        <v>44078</v>
      </c>
      <c r="J960" s="265">
        <v>44089</v>
      </c>
      <c r="K960" s="115" t="s">
        <v>10640</v>
      </c>
      <c r="L960" s="115" t="s">
        <v>373</v>
      </c>
      <c r="M960" s="37">
        <v>1850.74</v>
      </c>
      <c r="N960" s="37"/>
      <c r="O960" s="115" t="s">
        <v>10349</v>
      </c>
      <c r="P960" s="37"/>
      <c r="Q960" s="37"/>
      <c r="R960" s="37"/>
      <c r="S960" s="37"/>
      <c r="T960" s="37"/>
      <c r="U960" s="37"/>
      <c r="V960" s="37"/>
      <c r="W960" s="37"/>
      <c r="X960" s="37"/>
      <c r="Y960" s="37"/>
      <c r="Z960" s="37"/>
      <c r="AA960" s="37"/>
      <c r="AB960" s="37"/>
      <c r="AC960" s="37"/>
      <c r="AD960" s="37"/>
      <c r="AE960" s="37"/>
      <c r="AF960" s="37"/>
      <c r="AG960" s="37"/>
      <c r="AH960" s="37"/>
      <c r="AI960" s="37"/>
      <c r="AJ960" s="37"/>
    </row>
    <row r="961" spans="1:36">
      <c r="A961" s="265">
        <v>44077</v>
      </c>
      <c r="B961" s="115" t="s">
        <v>138</v>
      </c>
      <c r="C961" s="37">
        <v>880030280</v>
      </c>
      <c r="D961" s="115">
        <v>2085888037</v>
      </c>
      <c r="E961" s="115" t="s">
        <v>345</v>
      </c>
      <c r="F961" s="115" t="s">
        <v>140</v>
      </c>
      <c r="G961" s="115" t="s">
        <v>172</v>
      </c>
      <c r="H961" s="37"/>
      <c r="I961" s="665">
        <v>44088</v>
      </c>
      <c r="J961" s="265">
        <v>44093</v>
      </c>
      <c r="K961" s="115" t="s">
        <v>172</v>
      </c>
      <c r="L961" s="115" t="s">
        <v>10641</v>
      </c>
      <c r="M961" s="37">
        <v>1860</v>
      </c>
      <c r="N961" s="115"/>
      <c r="O961" s="115" t="s">
        <v>10613</v>
      </c>
      <c r="P961" s="37"/>
      <c r="Q961" s="265"/>
      <c r="R961" s="37"/>
      <c r="S961" s="37"/>
      <c r="T961" s="37"/>
      <c r="U961" s="37"/>
      <c r="V961" s="37"/>
      <c r="W961" s="37"/>
      <c r="X961" s="37"/>
      <c r="Y961" s="37"/>
      <c r="Z961" s="37"/>
      <c r="AA961" s="37"/>
      <c r="AB961" s="37"/>
      <c r="AC961" s="37"/>
      <c r="AD961" s="37"/>
      <c r="AE961" s="37"/>
      <c r="AF961" s="37"/>
      <c r="AG961" s="37"/>
      <c r="AH961" s="37"/>
      <c r="AI961" s="37"/>
      <c r="AJ961" s="37"/>
    </row>
    <row r="962" spans="1:36">
      <c r="A962" s="265">
        <v>44078</v>
      </c>
      <c r="B962" s="115" t="s">
        <v>149</v>
      </c>
      <c r="C962" s="37">
        <v>880213313</v>
      </c>
      <c r="D962" s="37"/>
      <c r="E962" s="115" t="s">
        <v>139</v>
      </c>
      <c r="F962" s="115" t="s">
        <v>140</v>
      </c>
      <c r="G962" s="115" t="s">
        <v>200</v>
      </c>
      <c r="H962" s="37"/>
      <c r="I962" s="265">
        <v>44084</v>
      </c>
      <c r="J962" s="265">
        <v>44091</v>
      </c>
      <c r="K962" s="115" t="s">
        <v>148</v>
      </c>
      <c r="L962" s="688">
        <v>200500</v>
      </c>
      <c r="M962" s="37">
        <v>1910</v>
      </c>
      <c r="N962" s="37"/>
      <c r="O962" s="115" t="s">
        <v>10642</v>
      </c>
      <c r="P962" s="37"/>
      <c r="Q962" s="37"/>
      <c r="R962" s="37"/>
      <c r="S962" s="37"/>
      <c r="T962" s="37"/>
      <c r="U962" s="37"/>
      <c r="V962" s="37"/>
      <c r="W962" s="37"/>
      <c r="X962" s="37"/>
      <c r="Y962" s="37"/>
      <c r="Z962" s="37"/>
      <c r="AA962" s="37"/>
      <c r="AB962" s="37"/>
      <c r="AC962" s="37"/>
      <c r="AD962" s="37"/>
      <c r="AE962" s="37"/>
      <c r="AF962" s="37"/>
      <c r="AG962" s="37"/>
      <c r="AH962" s="37"/>
      <c r="AI962" s="37"/>
      <c r="AJ962" s="37"/>
    </row>
    <row r="963" spans="1:36">
      <c r="A963" s="265">
        <v>44092</v>
      </c>
      <c r="B963" s="115" t="s">
        <v>178</v>
      </c>
      <c r="C963" s="521">
        <v>880016818</v>
      </c>
      <c r="D963" s="109" t="s">
        <v>10643</v>
      </c>
      <c r="E963" s="115" t="s">
        <v>139</v>
      </c>
      <c r="F963" s="115" t="s">
        <v>140</v>
      </c>
      <c r="G963" s="115" t="s">
        <v>273</v>
      </c>
      <c r="H963" s="265"/>
      <c r="I963" s="265">
        <v>44092</v>
      </c>
      <c r="J963" s="265"/>
      <c r="K963" s="115" t="s">
        <v>273</v>
      </c>
      <c r="L963" s="115"/>
      <c r="M963" s="37">
        <v>1920</v>
      </c>
      <c r="N963" s="37"/>
      <c r="O963" s="680"/>
      <c r="P963" s="37"/>
      <c r="Q963" s="37"/>
      <c r="R963" s="37"/>
      <c r="S963" s="37"/>
      <c r="T963" s="37"/>
      <c r="U963" s="37"/>
      <c r="V963" s="37"/>
      <c r="W963" s="37"/>
      <c r="X963" s="37"/>
      <c r="Y963" s="37"/>
      <c r="Z963" s="37"/>
      <c r="AA963" s="37"/>
      <c r="AB963" s="37"/>
      <c r="AC963" s="37"/>
      <c r="AD963" s="37"/>
      <c r="AE963" s="37"/>
      <c r="AF963" s="37"/>
      <c r="AG963" s="37"/>
      <c r="AH963" s="37"/>
      <c r="AI963" s="37"/>
      <c r="AJ963" s="37"/>
    </row>
    <row r="964" spans="1:36">
      <c r="A964" s="265">
        <v>44075</v>
      </c>
      <c r="B964" s="115" t="s">
        <v>154</v>
      </c>
      <c r="C964" s="37">
        <v>882469032</v>
      </c>
      <c r="D964" s="109" t="s">
        <v>2897</v>
      </c>
      <c r="E964" s="115" t="s">
        <v>139</v>
      </c>
      <c r="F964" s="115" t="s">
        <v>140</v>
      </c>
      <c r="G964" s="115"/>
      <c r="H964" s="37"/>
      <c r="I964" s="265">
        <v>44083</v>
      </c>
      <c r="J964" s="265">
        <v>44096</v>
      </c>
      <c r="K964" s="115" t="s">
        <v>10644</v>
      </c>
      <c r="L964" s="115"/>
      <c r="M964" s="37">
        <v>1943.67</v>
      </c>
      <c r="N964" s="115"/>
      <c r="O964" s="115"/>
      <c r="P964" s="115"/>
      <c r="Q964" s="37"/>
      <c r="R964" s="37"/>
      <c r="S964" s="37"/>
      <c r="T964" s="37"/>
      <c r="U964" s="37"/>
      <c r="V964" s="37"/>
      <c r="W964" s="37"/>
      <c r="X964" s="37"/>
      <c r="Y964" s="37"/>
      <c r="Z964" s="37"/>
      <c r="AA964" s="37"/>
      <c r="AB964" s="37"/>
      <c r="AC964" s="37"/>
      <c r="AD964" s="37"/>
      <c r="AE964" s="37"/>
      <c r="AF964" s="37"/>
      <c r="AG964" s="37"/>
      <c r="AH964" s="37"/>
      <c r="AI964" s="37"/>
      <c r="AJ964" s="37"/>
    </row>
    <row r="965" spans="1:36">
      <c r="A965" s="265">
        <v>44078</v>
      </c>
      <c r="B965" s="115" t="s">
        <v>154</v>
      </c>
      <c r="C965" s="37">
        <v>880434781</v>
      </c>
      <c r="D965" s="37">
        <v>7504522</v>
      </c>
      <c r="E965" s="115" t="s">
        <v>152</v>
      </c>
      <c r="F965" s="115" t="s">
        <v>150</v>
      </c>
      <c r="G965" s="115" t="s">
        <v>148</v>
      </c>
      <c r="H965" s="37"/>
      <c r="I965" s="265">
        <v>44097</v>
      </c>
      <c r="J965" s="265"/>
      <c r="K965" s="278" t="s">
        <v>148</v>
      </c>
      <c r="L965" s="115"/>
      <c r="M965" s="37">
        <v>1943.67</v>
      </c>
      <c r="N965" s="37"/>
      <c r="O965" s="115" t="s">
        <v>10645</v>
      </c>
      <c r="P965" s="37"/>
      <c r="Q965" s="37"/>
      <c r="R965" s="37"/>
      <c r="S965" s="37"/>
      <c r="T965" s="37"/>
      <c r="U965" s="37"/>
      <c r="V965" s="37"/>
      <c r="W965" s="37"/>
      <c r="X965" s="37"/>
      <c r="Y965" s="37"/>
      <c r="Z965" s="37"/>
      <c r="AA965" s="37"/>
      <c r="AB965" s="37"/>
      <c r="AC965" s="37"/>
      <c r="AD965" s="37"/>
      <c r="AE965" s="37"/>
      <c r="AF965" s="37"/>
      <c r="AG965" s="37"/>
      <c r="AH965" s="37"/>
      <c r="AI965" s="37"/>
      <c r="AJ965" s="37"/>
    </row>
    <row r="966" spans="1:36">
      <c r="A966" s="265">
        <v>44076</v>
      </c>
      <c r="B966" s="115" t="s">
        <v>149</v>
      </c>
      <c r="C966" s="37">
        <v>880399193</v>
      </c>
      <c r="D966" s="115"/>
      <c r="E966" s="115" t="s">
        <v>139</v>
      </c>
      <c r="F966" s="115" t="s">
        <v>140</v>
      </c>
      <c r="G966" s="115" t="s">
        <v>294</v>
      </c>
      <c r="H966" s="37"/>
      <c r="I966" s="665">
        <v>44095</v>
      </c>
      <c r="J966" s="265">
        <v>44085</v>
      </c>
      <c r="K966" s="115" t="s">
        <v>200</v>
      </c>
      <c r="L966" s="688">
        <v>200500</v>
      </c>
      <c r="M966" s="37">
        <v>1954.8</v>
      </c>
      <c r="N966" s="115"/>
      <c r="O966" s="115" t="s">
        <v>10301</v>
      </c>
      <c r="P966" s="37"/>
      <c r="Q966" s="37"/>
      <c r="R966" s="37"/>
      <c r="S966" s="37"/>
      <c r="T966" s="37"/>
      <c r="U966" s="37"/>
      <c r="V966" s="37"/>
      <c r="W966" s="37"/>
      <c r="X966" s="37"/>
      <c r="Y966" s="37"/>
      <c r="Z966" s="37"/>
      <c r="AA966" s="37"/>
      <c r="AB966" s="37"/>
      <c r="AC966" s="37"/>
      <c r="AD966" s="37"/>
      <c r="AE966" s="37"/>
      <c r="AF966" s="37"/>
      <c r="AG966" s="37"/>
      <c r="AH966" s="37"/>
      <c r="AI966" s="37"/>
      <c r="AJ966" s="37"/>
    </row>
    <row r="967" spans="1:36">
      <c r="A967" s="782">
        <v>44102</v>
      </c>
      <c r="B967" s="115" t="s">
        <v>4688</v>
      </c>
      <c r="C967" s="331">
        <v>882586086</v>
      </c>
      <c r="D967" s="523" t="s">
        <v>4689</v>
      </c>
      <c r="E967" s="115" t="s">
        <v>139</v>
      </c>
      <c r="F967" s="115" t="s">
        <v>140</v>
      </c>
      <c r="G967" s="115" t="s">
        <v>200</v>
      </c>
      <c r="H967" s="265"/>
      <c r="I967" s="265">
        <v>44102</v>
      </c>
      <c r="J967" s="265">
        <v>44116</v>
      </c>
      <c r="K967" s="115" t="s">
        <v>10646</v>
      </c>
      <c r="L967" s="115"/>
      <c r="M967" s="521">
        <v>1954.8</v>
      </c>
      <c r="N967" s="37"/>
      <c r="O967" s="680" t="s">
        <v>10647</v>
      </c>
      <c r="P967" s="37"/>
      <c r="Q967" s="37"/>
      <c r="R967" s="37"/>
      <c r="S967" s="37"/>
      <c r="T967" s="37"/>
      <c r="U967" s="37"/>
      <c r="V967" s="37"/>
      <c r="W967" s="37"/>
      <c r="X967" s="37"/>
      <c r="Y967" s="37"/>
      <c r="Z967" s="37"/>
      <c r="AA967" s="37"/>
      <c r="AB967" s="37"/>
      <c r="AC967" s="37"/>
      <c r="AD967" s="37"/>
      <c r="AE967" s="37"/>
      <c r="AF967" s="37"/>
      <c r="AG967" s="37"/>
      <c r="AH967" s="37"/>
      <c r="AI967" s="37"/>
      <c r="AJ967" s="37"/>
    </row>
    <row r="968" spans="1:36">
      <c r="A968" s="265">
        <v>44088</v>
      </c>
      <c r="B968" s="115" t="s">
        <v>194</v>
      </c>
      <c r="C968" s="331">
        <v>880227681</v>
      </c>
      <c r="D968" s="109" t="s">
        <v>10633</v>
      </c>
      <c r="E968" s="115" t="s">
        <v>152</v>
      </c>
      <c r="F968" s="115" t="s">
        <v>140</v>
      </c>
      <c r="G968" s="115" t="s">
        <v>142</v>
      </c>
      <c r="H968" s="265">
        <v>44084</v>
      </c>
      <c r="I968" s="265">
        <v>44088</v>
      </c>
      <c r="J968" s="265">
        <v>44097</v>
      </c>
      <c r="K968" s="115" t="s">
        <v>182</v>
      </c>
      <c r="L968" s="115"/>
      <c r="M968" s="37">
        <v>2016</v>
      </c>
      <c r="N968" s="37"/>
      <c r="O968" s="115" t="s">
        <v>2226</v>
      </c>
      <c r="P968" s="37"/>
      <c r="Q968" s="798">
        <v>9.1</v>
      </c>
      <c r="R968" s="37">
        <v>3633</v>
      </c>
      <c r="S968" s="37"/>
      <c r="T968" s="37"/>
      <c r="U968" s="37"/>
      <c r="V968" s="37"/>
      <c r="W968" s="37"/>
      <c r="X968" s="37"/>
      <c r="Y968" s="37"/>
      <c r="Z968" s="37"/>
      <c r="AA968" s="37"/>
      <c r="AB968" s="37"/>
      <c r="AC968" s="37"/>
      <c r="AD968" s="37"/>
      <c r="AE968" s="37"/>
      <c r="AF968" s="37"/>
      <c r="AG968" s="37"/>
      <c r="AH968" s="37"/>
      <c r="AI968" s="37"/>
      <c r="AJ968" s="37"/>
    </row>
    <row r="969" spans="1:36">
      <c r="A969" s="265">
        <v>44091</v>
      </c>
      <c r="B969" s="115" t="s">
        <v>149</v>
      </c>
      <c r="C969" s="331">
        <v>881834152</v>
      </c>
      <c r="D969" s="667" t="s">
        <v>9021</v>
      </c>
      <c r="E969" s="115" t="s">
        <v>139</v>
      </c>
      <c r="F969" s="115" t="s">
        <v>140</v>
      </c>
      <c r="G969" s="115" t="s">
        <v>142</v>
      </c>
      <c r="H969" s="37"/>
      <c r="I969" s="265">
        <v>44091</v>
      </c>
      <c r="J969" s="265">
        <v>44113</v>
      </c>
      <c r="K969" s="115" t="s">
        <v>142</v>
      </c>
      <c r="L969" s="115"/>
      <c r="M969" s="37">
        <v>2019</v>
      </c>
      <c r="N969" s="37"/>
      <c r="O969" s="115" t="s">
        <v>2257</v>
      </c>
      <c r="P969" s="37"/>
      <c r="Q969" s="37"/>
      <c r="R969" s="37"/>
      <c r="S969" s="37"/>
      <c r="T969" s="37"/>
      <c r="U969" s="37"/>
      <c r="V969" s="37"/>
      <c r="W969" s="37"/>
      <c r="X969" s="37"/>
      <c r="Y969" s="37"/>
      <c r="Z969" s="37"/>
      <c r="AA969" s="37"/>
      <c r="AB969" s="37"/>
      <c r="AC969" s="37"/>
      <c r="AD969" s="37"/>
      <c r="AE969" s="37"/>
      <c r="AF969" s="37"/>
      <c r="AG969" s="37"/>
      <c r="AH969" s="37"/>
      <c r="AI969" s="37"/>
      <c r="AJ969" s="37"/>
    </row>
    <row r="970" spans="1:36">
      <c r="A970" s="265">
        <v>44099</v>
      </c>
      <c r="B970" s="115" t="s">
        <v>146</v>
      </c>
      <c r="C970" s="331">
        <v>882237348</v>
      </c>
      <c r="D970" s="510"/>
      <c r="E970" s="115" t="s">
        <v>139</v>
      </c>
      <c r="F970" s="115" t="s">
        <v>140</v>
      </c>
      <c r="G970" s="624" t="s">
        <v>142</v>
      </c>
      <c r="H970" s="265"/>
      <c r="I970" s="265"/>
      <c r="J970" s="265"/>
      <c r="K970" s="521"/>
      <c r="L970" s="115"/>
      <c r="M970" s="521"/>
      <c r="N970" s="37"/>
      <c r="O970" s="680" t="s">
        <v>1976</v>
      </c>
      <c r="P970" s="278" t="s">
        <v>474</v>
      </c>
      <c r="Q970" s="37"/>
      <c r="R970" s="37"/>
      <c r="S970" s="37"/>
      <c r="T970" s="37"/>
      <c r="U970" s="37"/>
      <c r="V970" s="37"/>
      <c r="W970" s="37"/>
      <c r="X970" s="37"/>
      <c r="Y970" s="37"/>
      <c r="Z970" s="37"/>
      <c r="AA970" s="37"/>
      <c r="AB970" s="37"/>
      <c r="AC970" s="37"/>
      <c r="AD970" s="37"/>
      <c r="AE970" s="37"/>
      <c r="AF970" s="37"/>
      <c r="AG970" s="37"/>
      <c r="AH970" s="37"/>
      <c r="AI970" s="37"/>
      <c r="AJ970" s="37"/>
    </row>
    <row r="971" spans="1:36">
      <c r="A971" s="265">
        <v>44083</v>
      </c>
      <c r="B971" s="115" t="s">
        <v>167</v>
      </c>
      <c r="C971" s="37">
        <v>880531505</v>
      </c>
      <c r="D971" s="115">
        <v>100007012831</v>
      </c>
      <c r="E971" s="115" t="s">
        <v>139</v>
      </c>
      <c r="F971" s="115" t="s">
        <v>140</v>
      </c>
      <c r="G971" s="115" t="s">
        <v>142</v>
      </c>
      <c r="H971" s="265">
        <v>44083</v>
      </c>
      <c r="I971" s="265">
        <v>44083</v>
      </c>
      <c r="J971" s="265"/>
      <c r="K971" s="115" t="s">
        <v>10648</v>
      </c>
      <c r="L971" s="115"/>
      <c r="M971" s="37">
        <v>2053.8200000000002</v>
      </c>
      <c r="N971" s="115"/>
      <c r="O971" s="115"/>
      <c r="P971" s="115"/>
      <c r="Q971" s="37"/>
      <c r="R971" s="37"/>
      <c r="S971" s="37"/>
      <c r="T971" s="37"/>
      <c r="U971" s="37"/>
      <c r="V971" s="37"/>
      <c r="W971" s="37"/>
      <c r="X971" s="37"/>
      <c r="Y971" s="37"/>
      <c r="Z971" s="37"/>
      <c r="AA971" s="37"/>
      <c r="AB971" s="37"/>
      <c r="AC971" s="37"/>
      <c r="AD971" s="37"/>
      <c r="AE971" s="37"/>
      <c r="AF971" s="37"/>
      <c r="AG971" s="37"/>
      <c r="AH971" s="37"/>
      <c r="AI971" s="37"/>
      <c r="AJ971" s="37"/>
    </row>
    <row r="972" spans="1:36">
      <c r="A972" s="265">
        <v>44099</v>
      </c>
      <c r="B972" s="115" t="s">
        <v>227</v>
      </c>
      <c r="C972" s="331">
        <v>880129743</v>
      </c>
      <c r="D972" s="509"/>
      <c r="E972" s="115" t="s">
        <v>152</v>
      </c>
      <c r="F972" s="115" t="s">
        <v>140</v>
      </c>
      <c r="G972" s="624" t="s">
        <v>142</v>
      </c>
      <c r="H972" s="265">
        <v>44099</v>
      </c>
      <c r="I972" s="265"/>
      <c r="J972" s="265"/>
      <c r="K972" s="624"/>
      <c r="L972" s="115"/>
      <c r="M972" s="521"/>
      <c r="N972" s="37"/>
      <c r="O972" s="680" t="s">
        <v>10649</v>
      </c>
      <c r="P972" s="37">
        <v>350</v>
      </c>
      <c r="Q972" s="37"/>
      <c r="R972" s="37"/>
      <c r="S972" s="37"/>
      <c r="T972" s="37"/>
      <c r="U972" s="37"/>
      <c r="V972" s="37"/>
      <c r="W972" s="37"/>
      <c r="X972" s="37"/>
      <c r="Y972" s="37"/>
      <c r="Z972" s="37"/>
      <c r="AA972" s="37"/>
      <c r="AB972" s="37"/>
      <c r="AC972" s="37"/>
      <c r="AD972" s="37"/>
      <c r="AE972" s="37"/>
      <c r="AF972" s="37"/>
      <c r="AG972" s="37"/>
      <c r="AH972" s="37"/>
      <c r="AI972" s="37"/>
      <c r="AJ972" s="37"/>
    </row>
    <row r="973" spans="1:36">
      <c r="A973" s="265">
        <v>44089</v>
      </c>
      <c r="B973" s="115" t="s">
        <v>175</v>
      </c>
      <c r="C973" s="37">
        <v>880022494</v>
      </c>
      <c r="D973" s="109"/>
      <c r="E973" s="115" t="s">
        <v>139</v>
      </c>
      <c r="F973" s="115" t="s">
        <v>100</v>
      </c>
      <c r="G973" s="115" t="s">
        <v>142</v>
      </c>
      <c r="H973" s="37"/>
      <c r="I973" s="265">
        <v>44089</v>
      </c>
      <c r="J973" s="265"/>
      <c r="K973" s="115" t="s">
        <v>142</v>
      </c>
      <c r="L973" s="115"/>
      <c r="M973" s="37">
        <v>2077.75</v>
      </c>
      <c r="N973" s="37"/>
      <c r="O973" s="115" t="s">
        <v>10273</v>
      </c>
      <c r="P973" s="37"/>
      <c r="Q973" s="37"/>
      <c r="R973" s="37"/>
      <c r="S973" s="37"/>
      <c r="T973" s="37"/>
      <c r="U973" s="37"/>
      <c r="V973" s="37"/>
      <c r="W973" s="37"/>
      <c r="X973" s="37"/>
      <c r="Y973" s="37"/>
      <c r="Z973" s="37"/>
      <c r="AA973" s="37"/>
      <c r="AB973" s="37"/>
      <c r="AC973" s="37"/>
      <c r="AD973" s="37"/>
      <c r="AE973" s="37"/>
      <c r="AF973" s="37"/>
      <c r="AG973" s="37"/>
      <c r="AH973" s="37"/>
      <c r="AI973" s="37"/>
      <c r="AJ973" s="37"/>
    </row>
    <row r="974" spans="1:36">
      <c r="A974" s="782">
        <v>44099</v>
      </c>
      <c r="B974" s="115" t="s">
        <v>281</v>
      </c>
      <c r="C974" s="331">
        <v>880444369</v>
      </c>
      <c r="D974" s="509"/>
      <c r="E974" s="115" t="s">
        <v>139</v>
      </c>
      <c r="F974" s="115" t="s">
        <v>100</v>
      </c>
      <c r="G974" s="624" t="s">
        <v>142</v>
      </c>
      <c r="H974" s="265"/>
      <c r="I974" s="265"/>
      <c r="J974" s="265"/>
      <c r="K974" s="624"/>
      <c r="L974" s="115"/>
      <c r="M974" s="521"/>
      <c r="N974" s="37"/>
      <c r="O974" s="680" t="s">
        <v>10650</v>
      </c>
      <c r="P974" s="37"/>
      <c r="Q974" s="37"/>
      <c r="R974" s="37"/>
      <c r="S974" s="37"/>
      <c r="T974" s="37"/>
      <c r="U974" s="37"/>
      <c r="V974" s="37"/>
      <c r="W974" s="37"/>
      <c r="X974" s="37"/>
      <c r="Y974" s="37"/>
      <c r="Z974" s="37"/>
      <c r="AA974" s="37"/>
      <c r="AB974" s="37"/>
      <c r="AC974" s="37"/>
      <c r="AD974" s="37"/>
      <c r="AE974" s="37"/>
      <c r="AF974" s="37"/>
      <c r="AG974" s="37"/>
      <c r="AH974" s="37"/>
      <c r="AI974" s="37"/>
      <c r="AJ974" s="37"/>
    </row>
    <row r="975" spans="1:36">
      <c r="A975" s="265">
        <v>44075</v>
      </c>
      <c r="B975" s="115" t="s">
        <v>138</v>
      </c>
      <c r="C975" s="37">
        <v>881530739</v>
      </c>
      <c r="D975" s="109" t="s">
        <v>10623</v>
      </c>
      <c r="E975" s="115" t="s">
        <v>139</v>
      </c>
      <c r="F975" s="115" t="s">
        <v>140</v>
      </c>
      <c r="G975" s="115" t="s">
        <v>181</v>
      </c>
      <c r="H975" s="265">
        <v>44075</v>
      </c>
      <c r="I975" s="265">
        <v>44075</v>
      </c>
      <c r="J975" s="265">
        <v>44085</v>
      </c>
      <c r="K975" s="115" t="s">
        <v>181</v>
      </c>
      <c r="L975" s="115" t="s">
        <v>353</v>
      </c>
      <c r="M975" s="37">
        <v>2080</v>
      </c>
      <c r="N975" s="115"/>
      <c r="O975" s="115" t="s">
        <v>503</v>
      </c>
      <c r="P975" s="37"/>
      <c r="Q975" s="37"/>
      <c r="R975" s="37"/>
      <c r="S975" s="37"/>
      <c r="T975" s="37"/>
      <c r="U975" s="37"/>
      <c r="V975" s="37"/>
      <c r="W975" s="37"/>
      <c r="X975" s="37"/>
      <c r="Y975" s="37"/>
      <c r="Z975" s="37"/>
      <c r="AA975" s="37"/>
      <c r="AB975" s="37"/>
      <c r="AC975" s="37"/>
      <c r="AD975" s="37"/>
      <c r="AE975" s="37"/>
      <c r="AF975" s="37"/>
      <c r="AG975" s="37"/>
      <c r="AH975" s="37"/>
      <c r="AI975" s="37"/>
      <c r="AJ975" s="37"/>
    </row>
    <row r="976" spans="1:36">
      <c r="A976" s="265">
        <v>44078</v>
      </c>
      <c r="B976" s="115" t="s">
        <v>154</v>
      </c>
      <c r="C976" s="37">
        <v>880434781</v>
      </c>
      <c r="D976" s="37">
        <v>7504522</v>
      </c>
      <c r="E976" s="115" t="s">
        <v>152</v>
      </c>
      <c r="F976" s="115" t="s">
        <v>150</v>
      </c>
      <c r="G976" s="115" t="s">
        <v>148</v>
      </c>
      <c r="H976" s="37"/>
      <c r="I976" s="265">
        <v>44078</v>
      </c>
      <c r="J976" s="265">
        <v>44092</v>
      </c>
      <c r="K976" s="115" t="s">
        <v>148</v>
      </c>
      <c r="L976" s="115" t="s">
        <v>353</v>
      </c>
      <c r="M976" s="37">
        <v>2094.15</v>
      </c>
      <c r="N976" s="37"/>
      <c r="O976" s="115" t="s">
        <v>10651</v>
      </c>
      <c r="P976" s="37"/>
      <c r="Q976" s="37"/>
      <c r="R976" s="37"/>
      <c r="S976" s="37"/>
      <c r="T976" s="37"/>
      <c r="U976" s="37"/>
      <c r="V976" s="37"/>
      <c r="W976" s="37"/>
      <c r="X976" s="37"/>
      <c r="Y976" s="37"/>
      <c r="Z976" s="37"/>
      <c r="AA976" s="37"/>
      <c r="AB976" s="37"/>
      <c r="AC976" s="37"/>
      <c r="AD976" s="37"/>
      <c r="AE976" s="37"/>
      <c r="AF976" s="37"/>
      <c r="AG976" s="37"/>
      <c r="AH976" s="37"/>
      <c r="AI976" s="37"/>
      <c r="AJ976" s="37"/>
    </row>
    <row r="977" spans="1:36">
      <c r="A977" s="265">
        <v>44078</v>
      </c>
      <c r="B977" s="115" t="s">
        <v>154</v>
      </c>
      <c r="C977" s="37">
        <v>880434781</v>
      </c>
      <c r="D977" s="37">
        <v>7504522</v>
      </c>
      <c r="E977" s="115" t="s">
        <v>152</v>
      </c>
      <c r="F977" s="115" t="s">
        <v>150</v>
      </c>
      <c r="G977" s="115" t="s">
        <v>148</v>
      </c>
      <c r="H977" s="37"/>
      <c r="I977" s="265">
        <v>44081</v>
      </c>
      <c r="J977" s="265">
        <v>44092</v>
      </c>
      <c r="K977" s="115" t="s">
        <v>148</v>
      </c>
      <c r="L977" s="115" t="s">
        <v>353</v>
      </c>
      <c r="M977" s="37">
        <v>2129.75</v>
      </c>
      <c r="N977" s="37"/>
      <c r="O977" s="115" t="s">
        <v>10652</v>
      </c>
      <c r="P977" s="37"/>
      <c r="Q977" s="37"/>
      <c r="R977" s="37"/>
      <c r="S977" s="37"/>
      <c r="T977" s="37"/>
      <c r="U977" s="37"/>
      <c r="V977" s="37"/>
      <c r="W977" s="37"/>
      <c r="X977" s="37"/>
      <c r="Y977" s="37"/>
      <c r="Z977" s="37"/>
      <c r="AA977" s="37"/>
      <c r="AB977" s="37"/>
      <c r="AC977" s="37"/>
      <c r="AD977" s="37"/>
      <c r="AE977" s="37"/>
      <c r="AF977" s="37"/>
      <c r="AG977" s="37"/>
      <c r="AH977" s="37"/>
      <c r="AI977" s="37"/>
      <c r="AJ977" s="37"/>
    </row>
    <row r="978" spans="1:36">
      <c r="A978" s="265">
        <v>44076</v>
      </c>
      <c r="B978" s="115" t="s">
        <v>194</v>
      </c>
      <c r="C978" s="37">
        <v>882641709</v>
      </c>
      <c r="D978" s="109" t="s">
        <v>2915</v>
      </c>
      <c r="E978" s="115" t="s">
        <v>152</v>
      </c>
      <c r="F978" s="115" t="s">
        <v>140</v>
      </c>
      <c r="G978" s="115" t="s">
        <v>142</v>
      </c>
      <c r="H978" s="265">
        <v>44076</v>
      </c>
      <c r="I978" s="265">
        <v>44076</v>
      </c>
      <c r="J978" s="265">
        <v>44089</v>
      </c>
      <c r="K978" s="115" t="s">
        <v>142</v>
      </c>
      <c r="L978" s="37">
        <v>0</v>
      </c>
      <c r="M978" s="37">
        <v>2188</v>
      </c>
      <c r="N978" s="115"/>
      <c r="O978" s="115" t="s">
        <v>10379</v>
      </c>
      <c r="P978" s="37"/>
      <c r="Q978" s="37"/>
      <c r="R978" s="37"/>
      <c r="S978" s="37"/>
      <c r="T978" s="37"/>
      <c r="U978" s="37"/>
      <c r="V978" s="37"/>
      <c r="W978" s="37"/>
      <c r="X978" s="37"/>
      <c r="Y978" s="37"/>
      <c r="Z978" s="37"/>
      <c r="AA978" s="37"/>
      <c r="AB978" s="37"/>
      <c r="AC978" s="37"/>
      <c r="AD978" s="37"/>
      <c r="AE978" s="37"/>
      <c r="AF978" s="37"/>
      <c r="AG978" s="37"/>
      <c r="AH978" s="37"/>
      <c r="AI978" s="37"/>
      <c r="AJ978" s="37"/>
    </row>
    <row r="979" spans="1:36">
      <c r="A979" s="782">
        <v>44099</v>
      </c>
      <c r="B979" s="115" t="s">
        <v>194</v>
      </c>
      <c r="C979" s="331">
        <v>880217550</v>
      </c>
      <c r="D979" s="509"/>
      <c r="E979" s="115" t="s">
        <v>139</v>
      </c>
      <c r="F979" s="115" t="s">
        <v>140</v>
      </c>
      <c r="G979" s="624" t="s">
        <v>168</v>
      </c>
      <c r="H979" s="265">
        <v>44099</v>
      </c>
      <c r="I979" s="265"/>
      <c r="J979" s="265">
        <v>44113</v>
      </c>
      <c r="K979" s="624"/>
      <c r="L979" s="115"/>
      <c r="M979" s="521"/>
      <c r="N979" s="37"/>
      <c r="O979" s="680" t="s">
        <v>280</v>
      </c>
      <c r="P979" s="37"/>
      <c r="Q979" s="37"/>
      <c r="R979" s="37"/>
      <c r="S979" s="37"/>
      <c r="T979" s="37"/>
      <c r="U979" s="37"/>
      <c r="V979" s="37"/>
      <c r="W979" s="37"/>
      <c r="X979" s="37"/>
      <c r="Y979" s="37"/>
      <c r="Z979" s="37"/>
      <c r="AA979" s="37"/>
      <c r="AB979" s="37"/>
      <c r="AC979" s="37"/>
      <c r="AD979" s="37"/>
      <c r="AE979" s="37"/>
      <c r="AF979" s="37"/>
      <c r="AG979" s="37"/>
      <c r="AH979" s="37"/>
      <c r="AI979" s="37"/>
      <c r="AJ979" s="37"/>
    </row>
    <row r="980" spans="1:36">
      <c r="A980" s="782">
        <v>44099</v>
      </c>
      <c r="B980" s="115" t="s">
        <v>227</v>
      </c>
      <c r="C980" s="331">
        <v>880532833</v>
      </c>
      <c r="D980" s="509"/>
      <c r="E980" s="115" t="s">
        <v>139</v>
      </c>
      <c r="F980" s="115" t="s">
        <v>140</v>
      </c>
      <c r="G980" s="624" t="s">
        <v>1174</v>
      </c>
      <c r="H980" s="265">
        <v>44099</v>
      </c>
      <c r="I980" s="265"/>
      <c r="J980" s="265"/>
      <c r="K980" s="624"/>
      <c r="L980" s="115"/>
      <c r="M980" s="521"/>
      <c r="N980" s="37"/>
      <c r="O980" s="680" t="s">
        <v>10653</v>
      </c>
      <c r="P980" s="37"/>
      <c r="Q980" s="37"/>
      <c r="R980" s="37"/>
      <c r="S980" s="37"/>
      <c r="T980" s="37"/>
      <c r="U980" s="37"/>
      <c r="V980" s="37"/>
      <c r="W980" s="37"/>
      <c r="X980" s="37"/>
      <c r="Y980" s="37"/>
      <c r="Z980" s="37"/>
      <c r="AA980" s="37"/>
      <c r="AB980" s="37"/>
      <c r="AC980" s="37"/>
      <c r="AD980" s="37"/>
      <c r="AE980" s="37"/>
      <c r="AF980" s="37"/>
      <c r="AG980" s="37"/>
      <c r="AH980" s="37"/>
      <c r="AI980" s="37"/>
      <c r="AJ980" s="37"/>
    </row>
    <row r="981" spans="1:36">
      <c r="A981" s="265">
        <v>44089</v>
      </c>
      <c r="B981" s="115" t="s">
        <v>146</v>
      </c>
      <c r="C981" s="37">
        <v>880274848</v>
      </c>
      <c r="D981" s="109" t="s">
        <v>10654</v>
      </c>
      <c r="E981" s="115" t="s">
        <v>139</v>
      </c>
      <c r="F981" s="115" t="s">
        <v>140</v>
      </c>
      <c r="G981" s="115" t="s">
        <v>388</v>
      </c>
      <c r="H981" s="37"/>
      <c r="I981" s="265">
        <v>44089</v>
      </c>
      <c r="J981" s="265">
        <v>44098</v>
      </c>
      <c r="K981" s="115" t="s">
        <v>142</v>
      </c>
      <c r="L981" s="115"/>
      <c r="M981" s="37">
        <v>2188</v>
      </c>
      <c r="N981" s="37"/>
      <c r="O981" s="115"/>
      <c r="P981" s="37"/>
      <c r="Q981" s="37"/>
      <c r="R981" s="37"/>
      <c r="S981" s="37"/>
      <c r="T981" s="37"/>
      <c r="U981" s="37"/>
      <c r="V981" s="37"/>
      <c r="W981" s="37"/>
      <c r="X981" s="37"/>
      <c r="Y981" s="37"/>
      <c r="Z981" s="37"/>
      <c r="AA981" s="37"/>
      <c r="AB981" s="37"/>
      <c r="AC981" s="37"/>
      <c r="AD981" s="37"/>
      <c r="AE981" s="37"/>
      <c r="AF981" s="37"/>
      <c r="AG981" s="37"/>
      <c r="AH981" s="37"/>
      <c r="AI981" s="37"/>
      <c r="AJ981" s="37"/>
    </row>
    <row r="982" spans="1:36">
      <c r="A982" s="265">
        <v>44081</v>
      </c>
      <c r="B982" s="115" t="s">
        <v>146</v>
      </c>
      <c r="C982" s="37">
        <v>880809616</v>
      </c>
      <c r="D982" s="109" t="s">
        <v>10655</v>
      </c>
      <c r="E982" s="115" t="s">
        <v>152</v>
      </c>
      <c r="F982" s="115" t="s">
        <v>100</v>
      </c>
      <c r="G982" s="115"/>
      <c r="H982" s="37"/>
      <c r="I982" s="265">
        <v>44081</v>
      </c>
      <c r="J982" s="265"/>
      <c r="K982" s="115" t="s">
        <v>142</v>
      </c>
      <c r="L982" s="115">
        <v>0</v>
      </c>
      <c r="M982" s="37">
        <v>2188</v>
      </c>
      <c r="N982" s="37"/>
      <c r="O982" s="680" t="s">
        <v>2288</v>
      </c>
      <c r="P982" s="37"/>
      <c r="Q982" s="37"/>
      <c r="R982" s="37"/>
      <c r="S982" s="37"/>
      <c r="T982" s="37"/>
      <c r="U982" s="37"/>
      <c r="V982" s="37"/>
      <c r="W982" s="37"/>
      <c r="X982" s="37"/>
      <c r="Y982" s="37"/>
      <c r="Z982" s="37"/>
      <c r="AA982" s="37"/>
      <c r="AB982" s="37"/>
      <c r="AC982" s="37"/>
      <c r="AD982" s="37"/>
      <c r="AE982" s="37"/>
      <c r="AF982" s="37"/>
      <c r="AG982" s="37"/>
      <c r="AH982" s="37"/>
      <c r="AI982" s="37"/>
      <c r="AJ982" s="37"/>
    </row>
    <row r="983" spans="1:36">
      <c r="A983" s="782">
        <v>44101</v>
      </c>
      <c r="B983" s="115" t="s">
        <v>146</v>
      </c>
      <c r="C983" s="331">
        <v>881385730</v>
      </c>
      <c r="D983" s="509" t="s">
        <v>10656</v>
      </c>
      <c r="E983" s="115" t="s">
        <v>139</v>
      </c>
      <c r="F983" s="115" t="s">
        <v>147</v>
      </c>
      <c r="G983" s="624"/>
      <c r="H983" s="265"/>
      <c r="I983" s="265"/>
      <c r="J983" s="265"/>
      <c r="K983" s="624"/>
      <c r="L983" s="115"/>
      <c r="M983" s="521"/>
      <c r="N983" s="37"/>
      <c r="O983" s="680"/>
      <c r="P983" s="37"/>
      <c r="Q983" s="265">
        <v>44098</v>
      </c>
      <c r="R983" s="37">
        <v>65</v>
      </c>
      <c r="S983" s="37"/>
      <c r="T983" s="37"/>
      <c r="U983" s="37"/>
      <c r="V983" s="37"/>
      <c r="W983" s="37"/>
      <c r="X983" s="37"/>
      <c r="Y983" s="37"/>
      <c r="Z983" s="37"/>
      <c r="AA983" s="37"/>
      <c r="AB983" s="37"/>
      <c r="AC983" s="37"/>
      <c r="AD983" s="37"/>
      <c r="AE983" s="37"/>
      <c r="AF983" s="37"/>
      <c r="AG983" s="37"/>
      <c r="AH983" s="37"/>
      <c r="AI983" s="37"/>
      <c r="AJ983" s="37"/>
    </row>
    <row r="984" spans="1:36">
      <c r="A984" s="265">
        <v>44090</v>
      </c>
      <c r="B984" s="115" t="s">
        <v>156</v>
      </c>
      <c r="C984" s="331">
        <v>882608274</v>
      </c>
      <c r="D984" s="109"/>
      <c r="E984" s="115" t="s">
        <v>152</v>
      </c>
      <c r="F984" s="115" t="s">
        <v>140</v>
      </c>
      <c r="G984" s="115"/>
      <c r="H984" s="37"/>
      <c r="I984" s="265">
        <v>44090</v>
      </c>
      <c r="J984" s="265">
        <v>44104</v>
      </c>
      <c r="K984" s="115"/>
      <c r="L984" s="115"/>
      <c r="M984" s="37">
        <v>2188</v>
      </c>
      <c r="N984" s="37"/>
      <c r="O984" s="115"/>
      <c r="P984" s="37"/>
      <c r="Q984" s="37"/>
      <c r="R984" s="37"/>
      <c r="S984" s="37"/>
      <c r="T984" s="37"/>
      <c r="U984" s="37"/>
      <c r="V984" s="37"/>
      <c r="W984" s="37"/>
      <c r="X984" s="37"/>
      <c r="Y984" s="37"/>
      <c r="Z984" s="37"/>
      <c r="AA984" s="37"/>
      <c r="AB984" s="37"/>
      <c r="AC984" s="37"/>
      <c r="AD984" s="37"/>
      <c r="AE984" s="37"/>
      <c r="AF984" s="37"/>
      <c r="AG984" s="37"/>
      <c r="AH984" s="37"/>
      <c r="AI984" s="37"/>
      <c r="AJ984" s="37"/>
    </row>
    <row r="985" spans="1:36">
      <c r="A985" s="265">
        <v>44090</v>
      </c>
      <c r="B985" s="115" t="s">
        <v>175</v>
      </c>
      <c r="C985" s="331">
        <v>882721875</v>
      </c>
      <c r="D985" s="109"/>
      <c r="E985" s="115" t="s">
        <v>152</v>
      </c>
      <c r="F985" s="115" t="s">
        <v>140</v>
      </c>
      <c r="G985" s="115" t="s">
        <v>142</v>
      </c>
      <c r="H985" s="37"/>
      <c r="I985" s="265">
        <v>44090</v>
      </c>
      <c r="J985" s="265"/>
      <c r="K985" s="115" t="s">
        <v>142</v>
      </c>
      <c r="L985" s="115"/>
      <c r="M985" s="37">
        <v>2188</v>
      </c>
      <c r="N985" s="37"/>
      <c r="O985" s="115"/>
      <c r="P985" s="37"/>
      <c r="Q985" s="37"/>
      <c r="R985" s="37"/>
      <c r="S985" s="37"/>
      <c r="T985" s="37"/>
      <c r="U985" s="37"/>
      <c r="V985" s="37"/>
      <c r="W985" s="37"/>
      <c r="X985" s="37"/>
      <c r="Y985" s="37"/>
      <c r="Z985" s="37"/>
      <c r="AA985" s="37"/>
      <c r="AB985" s="37"/>
      <c r="AC985" s="37"/>
      <c r="AD985" s="37"/>
      <c r="AE985" s="37"/>
      <c r="AF985" s="37"/>
      <c r="AG985" s="37"/>
      <c r="AH985" s="37"/>
      <c r="AI985" s="37"/>
      <c r="AJ985" s="37"/>
    </row>
    <row r="986" spans="1:36">
      <c r="A986" s="265">
        <v>44095</v>
      </c>
      <c r="B986" s="115" t="s">
        <v>175</v>
      </c>
      <c r="C986" s="331">
        <v>880017841</v>
      </c>
      <c r="D986" s="781"/>
      <c r="E986" s="115" t="s">
        <v>139</v>
      </c>
      <c r="F986" s="115" t="s">
        <v>140</v>
      </c>
      <c r="G986" s="115" t="s">
        <v>200</v>
      </c>
      <c r="H986" s="265"/>
      <c r="I986" s="265">
        <v>44095</v>
      </c>
      <c r="J986" s="265"/>
      <c r="K986" s="115" t="s">
        <v>200</v>
      </c>
      <c r="L986" s="115"/>
      <c r="M986" s="37">
        <v>2190.8000000000002</v>
      </c>
      <c r="N986" s="37"/>
      <c r="O986" s="680" t="s">
        <v>2227</v>
      </c>
      <c r="P986" s="37"/>
      <c r="Q986" s="37"/>
      <c r="R986" s="37"/>
      <c r="S986" s="37"/>
      <c r="T986" s="37"/>
      <c r="U986" s="37"/>
      <c r="V986" s="37"/>
      <c r="W986" s="37"/>
      <c r="X986" s="37"/>
      <c r="Y986" s="37"/>
      <c r="Z986" s="37"/>
      <c r="AA986" s="37"/>
      <c r="AB986" s="37"/>
      <c r="AC986" s="37"/>
      <c r="AD986" s="37"/>
      <c r="AE986" s="37"/>
      <c r="AF986" s="37"/>
      <c r="AG986" s="37"/>
      <c r="AH986" s="37"/>
      <c r="AI986" s="37"/>
      <c r="AJ986" s="37"/>
    </row>
    <row r="987" spans="1:36">
      <c r="A987" s="265">
        <v>44098</v>
      </c>
      <c r="B987" s="115" t="s">
        <v>146</v>
      </c>
      <c r="C987" s="37">
        <v>881790970</v>
      </c>
      <c r="D987" s="109" t="s">
        <v>3008</v>
      </c>
      <c r="E987" s="115" t="s">
        <v>139</v>
      </c>
      <c r="F987" s="115" t="s">
        <v>100</v>
      </c>
      <c r="G987" s="115"/>
      <c r="H987" s="37"/>
      <c r="I987" s="265">
        <v>44099</v>
      </c>
      <c r="J987" s="37"/>
      <c r="K987" s="115" t="s">
        <v>163</v>
      </c>
      <c r="L987" s="115" t="s">
        <v>353</v>
      </c>
      <c r="M987" s="37">
        <v>2220</v>
      </c>
      <c r="N987" s="37"/>
      <c r="O987" s="680" t="s">
        <v>10657</v>
      </c>
      <c r="P987" s="37"/>
      <c r="Q987" s="687"/>
      <c r="R987" s="37"/>
      <c r="S987" s="37"/>
      <c r="T987" s="37"/>
      <c r="U987" s="37"/>
      <c r="V987" s="37"/>
      <c r="W987" s="37"/>
      <c r="X987" s="37"/>
      <c r="Y987" s="37"/>
      <c r="Z987" s="37"/>
      <c r="AA987" s="37"/>
      <c r="AB987" s="37"/>
      <c r="AC987" s="37"/>
      <c r="AD987" s="37"/>
      <c r="AE987" s="37"/>
      <c r="AF987" s="37"/>
      <c r="AG987" s="37"/>
      <c r="AH987" s="37"/>
      <c r="AI987" s="37"/>
      <c r="AJ987" s="37"/>
    </row>
    <row r="988" spans="1:36">
      <c r="A988" s="265">
        <v>44082</v>
      </c>
      <c r="B988" s="115" t="s">
        <v>146</v>
      </c>
      <c r="C988" s="37">
        <v>881790970</v>
      </c>
      <c r="D988" s="109" t="s">
        <v>3008</v>
      </c>
      <c r="E988" s="115" t="s">
        <v>139</v>
      </c>
      <c r="F988" s="115" t="s">
        <v>100</v>
      </c>
      <c r="G988" s="115" t="s">
        <v>7922</v>
      </c>
      <c r="H988" s="265"/>
      <c r="I988" s="265">
        <v>44082</v>
      </c>
      <c r="J988" s="665">
        <v>44085</v>
      </c>
      <c r="K988" s="115" t="s">
        <v>4709</v>
      </c>
      <c r="L988" s="115" t="s">
        <v>353</v>
      </c>
      <c r="M988" s="37">
        <v>2224.8000000000002</v>
      </c>
      <c r="N988" s="115"/>
      <c r="O988" s="680" t="s">
        <v>2288</v>
      </c>
      <c r="P988" s="37"/>
      <c r="Q988" s="265">
        <v>44081</v>
      </c>
      <c r="R988" s="37">
        <v>1440</v>
      </c>
      <c r="S988" s="37"/>
      <c r="T988" s="37"/>
      <c r="U988" s="37"/>
      <c r="V988" s="37"/>
      <c r="W988" s="37"/>
      <c r="X988" s="37"/>
      <c r="Y988" s="37"/>
      <c r="Z988" s="37"/>
      <c r="AA988" s="37"/>
      <c r="AB988" s="37"/>
      <c r="AC988" s="37"/>
      <c r="AD988" s="37"/>
      <c r="AE988" s="37"/>
      <c r="AF988" s="37"/>
      <c r="AG988" s="37"/>
      <c r="AH988" s="37"/>
      <c r="AI988" s="37"/>
      <c r="AJ988" s="37"/>
    </row>
    <row r="989" spans="1:36">
      <c r="A989" s="782">
        <v>44101</v>
      </c>
      <c r="B989" s="115" t="s">
        <v>146</v>
      </c>
      <c r="C989" s="331">
        <v>880021678</v>
      </c>
      <c r="D989" s="509" t="s">
        <v>2795</v>
      </c>
      <c r="E989" s="115" t="s">
        <v>139</v>
      </c>
      <c r="F989" s="115" t="s">
        <v>140</v>
      </c>
      <c r="G989" s="624" t="s">
        <v>163</v>
      </c>
      <c r="H989" s="265"/>
      <c r="I989" s="265"/>
      <c r="J989" s="265">
        <v>44113</v>
      </c>
      <c r="K989" s="624"/>
      <c r="L989" s="115"/>
      <c r="M989" s="521"/>
      <c r="N989" s="37"/>
      <c r="O989" s="680" t="s">
        <v>195</v>
      </c>
      <c r="P989" s="37"/>
      <c r="Q989" s="37"/>
      <c r="R989" s="37"/>
      <c r="S989" s="37"/>
      <c r="T989" s="37"/>
      <c r="U989" s="37"/>
      <c r="V989" s="37"/>
      <c r="W989" s="37"/>
      <c r="X989" s="37"/>
      <c r="Y989" s="37"/>
      <c r="Z989" s="37"/>
      <c r="AA989" s="37"/>
      <c r="AB989" s="37"/>
      <c r="AC989" s="37"/>
      <c r="AD989" s="37"/>
      <c r="AE989" s="37"/>
      <c r="AF989" s="37"/>
      <c r="AG989" s="37"/>
      <c r="AH989" s="37"/>
      <c r="AI989" s="37"/>
      <c r="AJ989" s="37"/>
    </row>
    <row r="990" spans="1:36">
      <c r="A990" s="265">
        <v>44078</v>
      </c>
      <c r="B990" s="115" t="s">
        <v>149</v>
      </c>
      <c r="C990" s="37">
        <v>880047778</v>
      </c>
      <c r="D990" s="667" t="s">
        <v>10335</v>
      </c>
      <c r="E990" s="115" t="s">
        <v>139</v>
      </c>
      <c r="F990" s="115" t="s">
        <v>140</v>
      </c>
      <c r="G990" s="115" t="s">
        <v>621</v>
      </c>
      <c r="H990" s="37"/>
      <c r="I990" s="265">
        <v>44082</v>
      </c>
      <c r="J990" s="265">
        <v>44085</v>
      </c>
      <c r="K990" s="115" t="s">
        <v>1668</v>
      </c>
      <c r="L990" s="688">
        <v>80100</v>
      </c>
      <c r="M990" s="37">
        <v>2235</v>
      </c>
      <c r="N990" s="37"/>
      <c r="O990" s="664" t="s">
        <v>10658</v>
      </c>
      <c r="P990" s="37"/>
      <c r="Q990" s="37"/>
      <c r="R990" s="37"/>
      <c r="S990" s="37"/>
      <c r="T990" s="37"/>
      <c r="U990" s="37"/>
      <c r="V990" s="37"/>
      <c r="W990" s="37"/>
      <c r="X990" s="37"/>
      <c r="Y990" s="37"/>
      <c r="Z990" s="37"/>
      <c r="AA990" s="37"/>
      <c r="AB990" s="37"/>
      <c r="AC990" s="37"/>
      <c r="AD990" s="37"/>
      <c r="AE990" s="37"/>
      <c r="AF990" s="37"/>
      <c r="AG990" s="37"/>
      <c r="AH990" s="37"/>
      <c r="AI990" s="37"/>
      <c r="AJ990" s="37"/>
    </row>
    <row r="991" spans="1:36">
      <c r="A991" s="265">
        <v>44081</v>
      </c>
      <c r="B991" s="115" t="s">
        <v>178</v>
      </c>
      <c r="C991" s="37">
        <v>882353765</v>
      </c>
      <c r="D991" s="109" t="s">
        <v>10659</v>
      </c>
      <c r="E991" s="115" t="s">
        <v>139</v>
      </c>
      <c r="F991" s="115" t="s">
        <v>140</v>
      </c>
      <c r="G991" s="115" t="s">
        <v>361</v>
      </c>
      <c r="H991" s="37"/>
      <c r="I991" s="265">
        <v>44081</v>
      </c>
      <c r="J991" s="265"/>
      <c r="K991" s="115" t="s">
        <v>361</v>
      </c>
      <c r="L991" s="115" t="s">
        <v>544</v>
      </c>
      <c r="M991" s="37">
        <v>2257.75</v>
      </c>
      <c r="N991" s="37"/>
      <c r="O991" s="37"/>
      <c r="P991" s="37"/>
      <c r="Q991" s="37"/>
      <c r="R991" s="37"/>
      <c r="S991" s="37"/>
      <c r="T991" s="37"/>
      <c r="U991" s="37"/>
      <c r="V991" s="37"/>
      <c r="W991" s="37"/>
      <c r="X991" s="37"/>
      <c r="Y991" s="37"/>
      <c r="Z991" s="37"/>
      <c r="AA991" s="37"/>
      <c r="AB991" s="37"/>
      <c r="AC991" s="37"/>
      <c r="AD991" s="37"/>
      <c r="AE991" s="37"/>
      <c r="AF991" s="37"/>
      <c r="AG991" s="37"/>
      <c r="AH991" s="37"/>
      <c r="AI991" s="37"/>
      <c r="AJ991" s="37"/>
    </row>
    <row r="992" spans="1:36">
      <c r="A992" s="782">
        <v>44102</v>
      </c>
      <c r="B992" s="115" t="s">
        <v>2235</v>
      </c>
      <c r="C992" s="331">
        <v>882645811</v>
      </c>
      <c r="D992" s="509" t="s">
        <v>10660</v>
      </c>
      <c r="E992" s="115" t="s">
        <v>139</v>
      </c>
      <c r="F992" s="115" t="s">
        <v>100</v>
      </c>
      <c r="G992" s="624"/>
      <c r="H992" s="265"/>
      <c r="I992" s="265">
        <v>44102</v>
      </c>
      <c r="J992" s="265"/>
      <c r="K992" s="624" t="s">
        <v>142</v>
      </c>
      <c r="L992" s="115"/>
      <c r="M992" s="521">
        <v>2260.92</v>
      </c>
      <c r="N992" s="37"/>
      <c r="O992" s="680" t="s">
        <v>2251</v>
      </c>
      <c r="P992" s="37"/>
      <c r="Q992" s="37"/>
      <c r="R992" s="37"/>
      <c r="S992" s="37"/>
      <c r="T992" s="37"/>
      <c r="U992" s="37"/>
      <c r="V992" s="37"/>
      <c r="W992" s="37"/>
      <c r="X992" s="37"/>
      <c r="Y992" s="37"/>
      <c r="Z992" s="37"/>
      <c r="AA992" s="37"/>
      <c r="AB992" s="37"/>
      <c r="AC992" s="37"/>
      <c r="AD992" s="37"/>
      <c r="AE992" s="37"/>
      <c r="AF992" s="37"/>
      <c r="AG992" s="37"/>
      <c r="AH992" s="37"/>
      <c r="AI992" s="37"/>
      <c r="AJ992" s="37"/>
    </row>
    <row r="993" spans="1:36">
      <c r="A993" s="265">
        <v>44096</v>
      </c>
      <c r="B993" s="115" t="s">
        <v>144</v>
      </c>
      <c r="C993" s="331">
        <v>881602171</v>
      </c>
      <c r="D993" s="781" t="s">
        <v>10661</v>
      </c>
      <c r="E993" s="115" t="s">
        <v>139</v>
      </c>
      <c r="F993" s="115" t="s">
        <v>140</v>
      </c>
      <c r="G993" s="115" t="s">
        <v>142</v>
      </c>
      <c r="H993" s="265"/>
      <c r="I993" s="265">
        <v>44096</v>
      </c>
      <c r="J993" s="265"/>
      <c r="K993" s="115" t="s">
        <v>142</v>
      </c>
      <c r="L993" s="115"/>
      <c r="M993" s="37">
        <v>2275.86</v>
      </c>
      <c r="N993" s="37"/>
      <c r="O993" s="680" t="s">
        <v>10334</v>
      </c>
      <c r="P993" s="37"/>
      <c r="Q993" s="37"/>
      <c r="R993" s="37"/>
      <c r="S993" s="37"/>
      <c r="T993" s="37"/>
      <c r="U993" s="37"/>
      <c r="V993" s="37"/>
      <c r="W993" s="37"/>
      <c r="X993" s="37"/>
      <c r="Y993" s="37"/>
      <c r="Z993" s="37"/>
      <c r="AA993" s="37"/>
      <c r="AB993" s="37"/>
      <c r="AC993" s="37"/>
      <c r="AD993" s="37"/>
      <c r="AE993" s="37"/>
      <c r="AF993" s="37"/>
      <c r="AG993" s="37"/>
      <c r="AH993" s="37"/>
      <c r="AI993" s="37"/>
      <c r="AJ993" s="37"/>
    </row>
    <row r="994" spans="1:36">
      <c r="A994" s="782">
        <v>44101</v>
      </c>
      <c r="B994" s="115" t="s">
        <v>227</v>
      </c>
      <c r="C994" s="331">
        <v>882199093</v>
      </c>
      <c r="D994" s="509"/>
      <c r="E994" s="115" t="s">
        <v>139</v>
      </c>
      <c r="F994" s="115" t="s">
        <v>147</v>
      </c>
      <c r="G994" s="624" t="s">
        <v>142</v>
      </c>
      <c r="H994" s="265"/>
      <c r="I994" s="265"/>
      <c r="J994" s="265"/>
      <c r="K994" s="624"/>
      <c r="L994" s="115"/>
      <c r="M994" s="521"/>
      <c r="N994" s="37"/>
      <c r="O994" s="680" t="s">
        <v>10662</v>
      </c>
      <c r="P994" s="37"/>
      <c r="Q994" s="37"/>
      <c r="R994" s="37"/>
      <c r="S994" s="37"/>
      <c r="T994" s="37"/>
      <c r="U994" s="37"/>
      <c r="V994" s="37"/>
      <c r="W994" s="37"/>
      <c r="X994" s="37"/>
      <c r="Y994" s="37"/>
      <c r="Z994" s="37"/>
      <c r="AA994" s="37"/>
      <c r="AB994" s="37"/>
      <c r="AC994" s="37"/>
      <c r="AD994" s="37"/>
      <c r="AE994" s="37"/>
      <c r="AF994" s="37"/>
      <c r="AG994" s="37"/>
      <c r="AH994" s="37"/>
      <c r="AI994" s="37"/>
      <c r="AJ994" s="37"/>
    </row>
    <row r="995" spans="1:36">
      <c r="A995" s="265">
        <v>44075</v>
      </c>
      <c r="B995" s="115" t="s">
        <v>154</v>
      </c>
      <c r="C995" s="37">
        <v>882632407</v>
      </c>
      <c r="D995" s="115"/>
      <c r="E995" s="115" t="s">
        <v>139</v>
      </c>
      <c r="F995" s="115" t="s">
        <v>140</v>
      </c>
      <c r="G995" s="115" t="s">
        <v>142</v>
      </c>
      <c r="H995" s="37"/>
      <c r="I995" s="265">
        <v>44075</v>
      </c>
      <c r="J995" s="265">
        <v>44089</v>
      </c>
      <c r="K995" s="115" t="s">
        <v>264</v>
      </c>
      <c r="L995" s="37">
        <v>0</v>
      </c>
      <c r="M995" s="37">
        <v>2277</v>
      </c>
      <c r="N995" s="115"/>
      <c r="O995" s="115" t="s">
        <v>2191</v>
      </c>
      <c r="P995" s="115" t="s">
        <v>10663</v>
      </c>
      <c r="Q995" s="37"/>
      <c r="R995" s="37"/>
      <c r="S995" s="37"/>
      <c r="T995" s="37"/>
      <c r="U995" s="37"/>
      <c r="V995" s="37"/>
      <c r="W995" s="37"/>
      <c r="X995" s="37"/>
      <c r="Y995" s="37"/>
      <c r="Z995" s="37"/>
      <c r="AA995" s="37"/>
      <c r="AB995" s="37"/>
      <c r="AC995" s="37"/>
      <c r="AD995" s="37"/>
      <c r="AE995" s="37"/>
      <c r="AF995" s="37"/>
      <c r="AG995" s="37"/>
      <c r="AH995" s="37"/>
      <c r="AI995" s="37"/>
      <c r="AJ995" s="37"/>
    </row>
    <row r="996" spans="1:36">
      <c r="A996" s="265">
        <v>44075</v>
      </c>
      <c r="B996" s="115" t="s">
        <v>149</v>
      </c>
      <c r="C996" s="37">
        <v>880286207</v>
      </c>
      <c r="D996" s="115"/>
      <c r="E996" s="115" t="s">
        <v>139</v>
      </c>
      <c r="F996" s="115" t="s">
        <v>140</v>
      </c>
      <c r="G996" s="115" t="s">
        <v>200</v>
      </c>
      <c r="H996" s="37"/>
      <c r="I996" s="265">
        <v>44095</v>
      </c>
      <c r="J996" s="265">
        <v>44085</v>
      </c>
      <c r="K996" s="278" t="s">
        <v>176</v>
      </c>
      <c r="L996" s="115" t="s">
        <v>169</v>
      </c>
      <c r="M996" s="37">
        <v>2288.0700000000002</v>
      </c>
      <c r="N996" s="115"/>
      <c r="O996" s="115" t="s">
        <v>251</v>
      </c>
      <c r="P996" s="37"/>
      <c r="Q996" s="37"/>
      <c r="R996" s="37"/>
      <c r="S996" s="37"/>
      <c r="T996" s="37"/>
      <c r="U996" s="37"/>
      <c r="V996" s="37"/>
      <c r="W996" s="37"/>
      <c r="X996" s="37"/>
      <c r="Y996" s="37"/>
      <c r="Z996" s="37"/>
      <c r="AA996" s="37"/>
      <c r="AB996" s="37"/>
      <c r="AC996" s="37"/>
      <c r="AD996" s="37"/>
      <c r="AE996" s="37"/>
      <c r="AF996" s="37"/>
      <c r="AG996" s="37"/>
      <c r="AH996" s="37"/>
      <c r="AI996" s="37"/>
      <c r="AJ996" s="37"/>
    </row>
    <row r="997" spans="1:36">
      <c r="A997" s="265">
        <v>44083</v>
      </c>
      <c r="B997" s="115" t="s">
        <v>175</v>
      </c>
      <c r="C997" s="331">
        <v>881900114</v>
      </c>
      <c r="D997" s="37"/>
      <c r="E997" s="115" t="s">
        <v>139</v>
      </c>
      <c r="F997" s="115" t="s">
        <v>140</v>
      </c>
      <c r="G997" s="115" t="s">
        <v>182</v>
      </c>
      <c r="H997" s="37"/>
      <c r="I997" s="265">
        <v>44084</v>
      </c>
      <c r="J997" s="265"/>
      <c r="K997" s="115" t="s">
        <v>182</v>
      </c>
      <c r="L997" s="115"/>
      <c r="M997" s="37">
        <v>2290.8000000000002</v>
      </c>
      <c r="N997" s="37"/>
      <c r="O997" s="115" t="s">
        <v>10331</v>
      </c>
      <c r="P997" s="37"/>
      <c r="Q997" s="37"/>
      <c r="R997" s="37"/>
      <c r="S997" s="37"/>
      <c r="T997" s="37"/>
      <c r="U997" s="37"/>
      <c r="V997" s="37"/>
      <c r="W997" s="37"/>
      <c r="X997" s="37"/>
      <c r="Y997" s="37"/>
      <c r="Z997" s="37"/>
      <c r="AA997" s="37"/>
      <c r="AB997" s="37"/>
      <c r="AC997" s="37"/>
      <c r="AD997" s="37"/>
      <c r="AE997" s="37"/>
      <c r="AF997" s="37"/>
      <c r="AG997" s="37"/>
      <c r="AH997" s="37"/>
      <c r="AI997" s="37"/>
      <c r="AJ997" s="37"/>
    </row>
    <row r="998" spans="1:36">
      <c r="A998" s="265">
        <v>44092</v>
      </c>
      <c r="B998" s="115" t="s">
        <v>4688</v>
      </c>
      <c r="C998" s="521">
        <v>882607964</v>
      </c>
      <c r="D998" s="109" t="s">
        <v>10664</v>
      </c>
      <c r="E998" s="115" t="s">
        <v>139</v>
      </c>
      <c r="F998" s="115" t="s">
        <v>140</v>
      </c>
      <c r="G998" s="115" t="s">
        <v>142</v>
      </c>
      <c r="H998" s="265"/>
      <c r="I998" s="265">
        <v>44092</v>
      </c>
      <c r="J998" s="265"/>
      <c r="K998" s="115" t="s">
        <v>142</v>
      </c>
      <c r="L998" s="115"/>
      <c r="M998" s="37">
        <v>2328.48</v>
      </c>
      <c r="N998" s="37"/>
      <c r="O998" s="680" t="s">
        <v>2232</v>
      </c>
      <c r="P998" s="37"/>
      <c r="Q998" s="37"/>
      <c r="R998" s="37"/>
      <c r="S998" s="37"/>
      <c r="T998" s="37"/>
      <c r="U998" s="37"/>
      <c r="V998" s="37"/>
      <c r="W998" s="37"/>
      <c r="X998" s="37"/>
      <c r="Y998" s="37"/>
      <c r="Z998" s="37"/>
      <c r="AA998" s="37"/>
      <c r="AB998" s="37"/>
      <c r="AC998" s="37"/>
      <c r="AD998" s="37"/>
      <c r="AE998" s="37"/>
      <c r="AF998" s="37"/>
      <c r="AG998" s="37"/>
      <c r="AH998" s="37"/>
      <c r="AI998" s="37"/>
      <c r="AJ998" s="37"/>
    </row>
    <row r="999" spans="1:36">
      <c r="A999" s="782">
        <v>44101</v>
      </c>
      <c r="B999" s="115" t="s">
        <v>178</v>
      </c>
      <c r="C999" s="331">
        <v>881733402</v>
      </c>
      <c r="D999" s="509"/>
      <c r="E999" s="115" t="s">
        <v>139</v>
      </c>
      <c r="F999" s="115" t="s">
        <v>140</v>
      </c>
      <c r="G999" s="624" t="s">
        <v>168</v>
      </c>
      <c r="H999" s="265"/>
      <c r="I999" s="265">
        <v>44101</v>
      </c>
      <c r="J999" s="265"/>
      <c r="K999" s="624" t="s">
        <v>168</v>
      </c>
      <c r="L999" s="115"/>
      <c r="M999" s="521">
        <v>2350</v>
      </c>
      <c r="N999" s="37"/>
      <c r="O999" s="680" t="s">
        <v>2237</v>
      </c>
      <c r="P999" s="37"/>
      <c r="Q999" s="37"/>
      <c r="R999" s="37"/>
      <c r="S999" s="37"/>
      <c r="T999" s="37"/>
      <c r="U999" s="37"/>
      <c r="V999" s="37"/>
      <c r="W999" s="37"/>
      <c r="X999" s="37"/>
      <c r="Y999" s="37"/>
      <c r="Z999" s="37"/>
      <c r="AA999" s="37"/>
      <c r="AB999" s="37"/>
      <c r="AC999" s="37"/>
      <c r="AD999" s="37"/>
      <c r="AE999" s="37"/>
      <c r="AF999" s="37"/>
      <c r="AG999" s="37"/>
      <c r="AH999" s="37"/>
      <c r="AI999" s="37"/>
      <c r="AJ999" s="37"/>
    </row>
    <row r="1000" spans="1:36">
      <c r="A1000" s="265">
        <v>44095</v>
      </c>
      <c r="B1000" s="115" t="s">
        <v>157</v>
      </c>
      <c r="C1000" s="331">
        <v>882093440</v>
      </c>
      <c r="D1000" s="781" t="s">
        <v>3054</v>
      </c>
      <c r="E1000" s="115" t="s">
        <v>139</v>
      </c>
      <c r="F1000" s="115" t="s">
        <v>140</v>
      </c>
      <c r="G1000" s="115" t="s">
        <v>181</v>
      </c>
      <c r="H1000" s="265"/>
      <c r="I1000" s="265">
        <v>44095</v>
      </c>
      <c r="J1000" s="265"/>
      <c r="K1000" s="115" t="s">
        <v>274</v>
      </c>
      <c r="L1000" s="115"/>
      <c r="M1000" s="37">
        <v>2370.0100000000002</v>
      </c>
      <c r="N1000" s="37"/>
      <c r="O1000" s="680"/>
      <c r="P1000" s="37"/>
      <c r="Q1000" s="37"/>
      <c r="R1000" s="37"/>
      <c r="S1000" s="37"/>
      <c r="T1000" s="37"/>
      <c r="U1000" s="37"/>
      <c r="V1000" s="37"/>
      <c r="W1000" s="37"/>
      <c r="X1000" s="37"/>
      <c r="Y1000" s="37"/>
      <c r="Z1000" s="37"/>
      <c r="AA1000" s="37"/>
      <c r="AB1000" s="37"/>
      <c r="AC1000" s="37"/>
      <c r="AD1000" s="37"/>
      <c r="AE1000" s="37"/>
      <c r="AF1000" s="37"/>
      <c r="AG1000" s="37"/>
      <c r="AH1000" s="37"/>
      <c r="AI1000" s="37"/>
      <c r="AJ1000" s="37"/>
    </row>
    <row r="1001" spans="1:36">
      <c r="A1001" s="265">
        <v>44078</v>
      </c>
      <c r="B1001" s="115" t="s">
        <v>156</v>
      </c>
      <c r="C1001" s="37">
        <v>880663044</v>
      </c>
      <c r="D1001" s="109" t="s">
        <v>10665</v>
      </c>
      <c r="E1001" s="115" t="s">
        <v>139</v>
      </c>
      <c r="F1001" s="115" t="s">
        <v>140</v>
      </c>
      <c r="G1001" s="37"/>
      <c r="H1001" s="37"/>
      <c r="I1001" s="265">
        <v>44078</v>
      </c>
      <c r="J1001" s="265">
        <v>44089</v>
      </c>
      <c r="K1001" s="115" t="s">
        <v>181</v>
      </c>
      <c r="L1001" s="115" t="s">
        <v>211</v>
      </c>
      <c r="M1001" s="37">
        <v>2400</v>
      </c>
      <c r="N1001" s="37"/>
      <c r="O1001" s="115" t="s">
        <v>10293</v>
      </c>
      <c r="P1001" s="37"/>
      <c r="Q1001" s="37"/>
      <c r="R1001" s="37"/>
      <c r="S1001" s="37"/>
      <c r="T1001" s="37"/>
      <c r="U1001" s="37"/>
      <c r="V1001" s="37"/>
      <c r="W1001" s="37"/>
      <c r="X1001" s="37"/>
      <c r="Y1001" s="37"/>
      <c r="Z1001" s="37"/>
      <c r="AA1001" s="37"/>
      <c r="AB1001" s="37"/>
      <c r="AC1001" s="37"/>
      <c r="AD1001" s="37"/>
      <c r="AE1001" s="37"/>
      <c r="AF1001" s="37"/>
      <c r="AG1001" s="37"/>
      <c r="AH1001" s="37"/>
      <c r="AI1001" s="37"/>
      <c r="AJ1001" s="37"/>
    </row>
    <row r="1002" spans="1:36">
      <c r="A1002" s="782">
        <v>44102</v>
      </c>
      <c r="B1002" s="115" t="s">
        <v>4688</v>
      </c>
      <c r="C1002" s="331">
        <v>882685092</v>
      </c>
      <c r="D1002" s="510" t="s">
        <v>10666</v>
      </c>
      <c r="E1002" s="115" t="s">
        <v>139</v>
      </c>
      <c r="F1002" s="115" t="s">
        <v>140</v>
      </c>
      <c r="G1002" s="624"/>
      <c r="H1002" s="265">
        <v>44102</v>
      </c>
      <c r="I1002" s="265"/>
      <c r="J1002" s="265">
        <v>44115</v>
      </c>
      <c r="K1002" s="624"/>
      <c r="L1002" s="115"/>
      <c r="M1002" s="521"/>
      <c r="N1002" s="37"/>
      <c r="O1002" s="680" t="s">
        <v>195</v>
      </c>
      <c r="P1002" s="37"/>
      <c r="Q1002" s="37"/>
      <c r="R1002" s="37"/>
      <c r="S1002" s="37"/>
      <c r="T1002" s="37"/>
      <c r="U1002" s="37"/>
      <c r="V1002" s="37"/>
      <c r="W1002" s="37"/>
      <c r="X1002" s="37"/>
      <c r="Y1002" s="37"/>
      <c r="Z1002" s="37"/>
      <c r="AA1002" s="37"/>
      <c r="AB1002" s="37"/>
      <c r="AC1002" s="37"/>
      <c r="AD1002" s="37"/>
      <c r="AE1002" s="37"/>
      <c r="AF1002" s="37"/>
      <c r="AG1002" s="37"/>
      <c r="AH1002" s="37"/>
      <c r="AI1002" s="37"/>
      <c r="AJ1002" s="37"/>
    </row>
    <row r="1003" spans="1:36">
      <c r="A1003" s="782">
        <v>44102</v>
      </c>
      <c r="B1003" s="115" t="s">
        <v>4688</v>
      </c>
      <c r="C1003" s="331">
        <v>882667261</v>
      </c>
      <c r="D1003" s="510" t="s">
        <v>10667</v>
      </c>
      <c r="E1003" s="115" t="s">
        <v>139</v>
      </c>
      <c r="F1003" s="115" t="s">
        <v>100</v>
      </c>
      <c r="G1003" s="624"/>
      <c r="H1003" s="265">
        <v>44102</v>
      </c>
      <c r="I1003" s="265"/>
      <c r="J1003" s="265">
        <v>44115</v>
      </c>
      <c r="K1003" s="624"/>
      <c r="L1003" s="115"/>
      <c r="M1003" s="521"/>
      <c r="N1003" s="37"/>
      <c r="O1003" s="680" t="s">
        <v>10668</v>
      </c>
      <c r="P1003" s="37"/>
      <c r="Q1003" s="37"/>
      <c r="R1003" s="37"/>
      <c r="S1003" s="37"/>
      <c r="T1003" s="37"/>
      <c r="U1003" s="37"/>
      <c r="V1003" s="37"/>
      <c r="W1003" s="37"/>
      <c r="X1003" s="37"/>
      <c r="Y1003" s="37"/>
      <c r="Z1003" s="37"/>
      <c r="AA1003" s="37"/>
      <c r="AB1003" s="37"/>
      <c r="AC1003" s="37"/>
      <c r="AD1003" s="37"/>
      <c r="AE1003" s="37"/>
      <c r="AF1003" s="37"/>
      <c r="AG1003" s="37"/>
      <c r="AH1003" s="37"/>
      <c r="AI1003" s="37"/>
      <c r="AJ1003" s="37"/>
    </row>
    <row r="1004" spans="1:36">
      <c r="A1004" s="782">
        <v>44102</v>
      </c>
      <c r="B1004" s="115" t="s">
        <v>281</v>
      </c>
      <c r="C1004" s="331">
        <v>881541725</v>
      </c>
      <c r="D1004" s="509"/>
      <c r="E1004" s="115" t="s">
        <v>139</v>
      </c>
      <c r="F1004" s="115" t="s">
        <v>140</v>
      </c>
      <c r="G1004" s="624" t="s">
        <v>10669</v>
      </c>
      <c r="H1004" s="265"/>
      <c r="I1004" s="265"/>
      <c r="J1004" s="265">
        <v>44123</v>
      </c>
      <c r="K1004" s="624"/>
      <c r="L1004" s="115"/>
      <c r="M1004" s="521"/>
      <c r="N1004" s="37"/>
      <c r="O1004" s="680" t="s">
        <v>10670</v>
      </c>
      <c r="P1004" s="37"/>
      <c r="Q1004" s="37"/>
      <c r="R1004" s="37"/>
      <c r="S1004" s="37"/>
      <c r="T1004" s="37"/>
      <c r="U1004" s="37"/>
      <c r="V1004" s="37"/>
      <c r="W1004" s="37"/>
      <c r="X1004" s="37"/>
      <c r="Y1004" s="37"/>
      <c r="Z1004" s="37"/>
      <c r="AA1004" s="37"/>
      <c r="AB1004" s="37"/>
      <c r="AC1004" s="37"/>
      <c r="AD1004" s="37"/>
      <c r="AE1004" s="37"/>
      <c r="AF1004" s="37"/>
      <c r="AG1004" s="37"/>
      <c r="AH1004" s="37"/>
      <c r="AI1004" s="37"/>
      <c r="AJ1004" s="37"/>
    </row>
    <row r="1005" spans="1:36">
      <c r="A1005" s="782">
        <v>44102</v>
      </c>
      <c r="B1005" s="115" t="s">
        <v>146</v>
      </c>
      <c r="C1005" s="331">
        <v>881817616</v>
      </c>
      <c r="D1005" s="509" t="s">
        <v>4718</v>
      </c>
      <c r="E1005" s="115" t="s">
        <v>139</v>
      </c>
      <c r="F1005" s="115" t="s">
        <v>140</v>
      </c>
      <c r="G1005" s="624" t="s">
        <v>168</v>
      </c>
      <c r="H1005" s="265"/>
      <c r="I1005" s="265"/>
      <c r="J1005" s="265">
        <v>44116</v>
      </c>
      <c r="K1005" s="624"/>
      <c r="L1005" s="115"/>
      <c r="M1005" s="521"/>
      <c r="N1005" s="37"/>
      <c r="O1005" s="680" t="s">
        <v>10670</v>
      </c>
      <c r="P1005" s="37"/>
      <c r="Q1005" s="37"/>
      <c r="R1005" s="37"/>
      <c r="S1005" s="37"/>
      <c r="T1005" s="37"/>
      <c r="U1005" s="37"/>
      <c r="V1005" s="37"/>
      <c r="W1005" s="37"/>
      <c r="X1005" s="37"/>
      <c r="Y1005" s="37"/>
      <c r="Z1005" s="37"/>
      <c r="AA1005" s="37"/>
      <c r="AB1005" s="37"/>
      <c r="AC1005" s="37"/>
      <c r="AD1005" s="37"/>
      <c r="AE1005" s="37"/>
      <c r="AF1005" s="37"/>
      <c r="AG1005" s="37"/>
      <c r="AH1005" s="37"/>
      <c r="AI1005" s="37"/>
      <c r="AJ1005" s="37"/>
    </row>
    <row r="1006" spans="1:36">
      <c r="A1006" s="265">
        <v>44082</v>
      </c>
      <c r="B1006" s="115" t="s">
        <v>167</v>
      </c>
      <c r="C1006" s="37">
        <v>880186969</v>
      </c>
      <c r="D1006" s="37">
        <v>1685030088</v>
      </c>
      <c r="E1006" s="115" t="s">
        <v>139</v>
      </c>
      <c r="F1006" s="115" t="s">
        <v>181</v>
      </c>
      <c r="G1006" s="115" t="s">
        <v>142</v>
      </c>
      <c r="H1006" s="265">
        <v>44097</v>
      </c>
      <c r="I1006" s="265">
        <v>44097</v>
      </c>
      <c r="J1006" s="265"/>
      <c r="K1006" s="115" t="s">
        <v>199</v>
      </c>
      <c r="L1006" s="115"/>
      <c r="M1006" s="37">
        <v>2404.8200000000002</v>
      </c>
      <c r="N1006" s="37"/>
      <c r="O1006" s="680"/>
      <c r="P1006" s="37"/>
      <c r="Q1006" s="37"/>
      <c r="R1006" s="37"/>
      <c r="S1006" s="37"/>
      <c r="T1006" s="37"/>
      <c r="U1006" s="37"/>
      <c r="V1006" s="37"/>
      <c r="W1006" s="37"/>
      <c r="X1006" s="37"/>
      <c r="Y1006" s="37"/>
      <c r="Z1006" s="37"/>
      <c r="AA1006" s="37"/>
      <c r="AB1006" s="37"/>
      <c r="AC1006" s="37"/>
      <c r="AD1006" s="37"/>
      <c r="AE1006" s="37"/>
      <c r="AF1006" s="37"/>
      <c r="AG1006" s="37"/>
      <c r="AH1006" s="37"/>
      <c r="AI1006" s="37"/>
      <c r="AJ1006" s="37"/>
    </row>
    <row r="1007" spans="1:36">
      <c r="A1007" s="265">
        <v>44091</v>
      </c>
      <c r="B1007" s="115" t="s">
        <v>167</v>
      </c>
      <c r="C1007" s="331">
        <v>882676693</v>
      </c>
      <c r="D1007" s="781" t="s">
        <v>10671</v>
      </c>
      <c r="E1007" s="115" t="s">
        <v>139</v>
      </c>
      <c r="F1007" s="115" t="s">
        <v>140</v>
      </c>
      <c r="G1007" s="115" t="s">
        <v>1193</v>
      </c>
      <c r="H1007" s="265">
        <v>44091</v>
      </c>
      <c r="I1007" s="265">
        <v>44091</v>
      </c>
      <c r="J1007" s="265"/>
      <c r="K1007" s="115" t="s">
        <v>1193</v>
      </c>
      <c r="L1007" s="115"/>
      <c r="M1007" s="37">
        <v>2473</v>
      </c>
      <c r="N1007" s="37"/>
      <c r="O1007" s="115"/>
      <c r="P1007" s="37"/>
      <c r="Q1007" s="37"/>
      <c r="R1007" s="37"/>
      <c r="S1007" s="37"/>
      <c r="T1007" s="37"/>
      <c r="U1007" s="37"/>
      <c r="V1007" s="37"/>
      <c r="W1007" s="37"/>
      <c r="X1007" s="37"/>
      <c r="Y1007" s="37"/>
      <c r="Z1007" s="37"/>
      <c r="AA1007" s="37"/>
      <c r="AB1007" s="37"/>
      <c r="AC1007" s="37"/>
      <c r="AD1007" s="37"/>
      <c r="AE1007" s="37"/>
      <c r="AF1007" s="37"/>
      <c r="AG1007" s="37"/>
      <c r="AH1007" s="37"/>
      <c r="AI1007" s="37"/>
      <c r="AJ1007" s="37"/>
    </row>
    <row r="1008" spans="1:36">
      <c r="A1008" s="265">
        <v>44077</v>
      </c>
      <c r="B1008" s="115" t="s">
        <v>194</v>
      </c>
      <c r="C1008" s="37">
        <v>882250302</v>
      </c>
      <c r="D1008" s="109" t="s">
        <v>10672</v>
      </c>
      <c r="E1008" s="115" t="s">
        <v>139</v>
      </c>
      <c r="F1008" s="115" t="s">
        <v>140</v>
      </c>
      <c r="G1008" s="115" t="s">
        <v>142</v>
      </c>
      <c r="H1008" s="265">
        <v>44077</v>
      </c>
      <c r="I1008" s="265">
        <v>44078</v>
      </c>
      <c r="J1008" s="265">
        <v>44091</v>
      </c>
      <c r="K1008" s="115" t="s">
        <v>181</v>
      </c>
      <c r="L1008" s="115" t="s">
        <v>211</v>
      </c>
      <c r="M1008" s="37">
        <v>2488.3000000000002</v>
      </c>
      <c r="N1008" s="37"/>
      <c r="O1008" s="115" t="s">
        <v>10349</v>
      </c>
      <c r="P1008" s="37"/>
      <c r="Q1008" s="37"/>
      <c r="R1008" s="37"/>
      <c r="S1008" s="37"/>
      <c r="T1008" s="37"/>
      <c r="U1008" s="37"/>
      <c r="V1008" s="37"/>
      <c r="W1008" s="37"/>
      <c r="X1008" s="37"/>
      <c r="Y1008" s="37"/>
      <c r="Z1008" s="37"/>
      <c r="AA1008" s="37"/>
      <c r="AB1008" s="37"/>
      <c r="AC1008" s="37"/>
      <c r="AD1008" s="37"/>
      <c r="AE1008" s="37"/>
      <c r="AF1008" s="37"/>
      <c r="AG1008" s="37"/>
      <c r="AH1008" s="37"/>
      <c r="AI1008" s="37"/>
      <c r="AJ1008" s="37"/>
    </row>
    <row r="1009" spans="1:36">
      <c r="A1009" s="782">
        <v>44103</v>
      </c>
      <c r="B1009" s="115" t="s">
        <v>167</v>
      </c>
      <c r="C1009" s="331">
        <v>880148303</v>
      </c>
      <c r="D1009" s="509" t="s">
        <v>10437</v>
      </c>
      <c r="E1009" s="115" t="s">
        <v>139</v>
      </c>
      <c r="F1009" s="115" t="s">
        <v>140</v>
      </c>
      <c r="G1009" s="115" t="s">
        <v>168</v>
      </c>
      <c r="H1009" s="265">
        <v>44103</v>
      </c>
      <c r="I1009" s="265">
        <v>44103</v>
      </c>
      <c r="J1009" s="265"/>
      <c r="K1009" s="115" t="s">
        <v>168</v>
      </c>
      <c r="L1009" s="115"/>
      <c r="M1009" s="521">
        <v>2500</v>
      </c>
      <c r="N1009" s="37"/>
      <c r="O1009" s="680" t="s">
        <v>10303</v>
      </c>
      <c r="P1009" s="37"/>
      <c r="Q1009" s="37"/>
      <c r="R1009" s="37"/>
      <c r="S1009" s="37"/>
      <c r="T1009" s="37"/>
      <c r="U1009" s="37"/>
      <c r="V1009" s="37"/>
      <c r="W1009" s="37"/>
      <c r="X1009" s="37"/>
      <c r="Y1009" s="37"/>
      <c r="Z1009" s="37"/>
      <c r="AA1009" s="37"/>
      <c r="AB1009" s="37"/>
      <c r="AC1009" s="37"/>
      <c r="AD1009" s="37"/>
      <c r="AE1009" s="37"/>
      <c r="AF1009" s="37"/>
      <c r="AG1009" s="37"/>
      <c r="AH1009" s="37"/>
      <c r="AI1009" s="37"/>
      <c r="AJ1009" s="37"/>
    </row>
    <row r="1010" spans="1:36">
      <c r="A1010" s="265">
        <v>44078</v>
      </c>
      <c r="B1010" s="115" t="s">
        <v>154</v>
      </c>
      <c r="C1010" s="37">
        <v>880434781</v>
      </c>
      <c r="D1010" s="37">
        <v>7504522</v>
      </c>
      <c r="E1010" s="115" t="s">
        <v>152</v>
      </c>
      <c r="F1010" s="115" t="s">
        <v>150</v>
      </c>
      <c r="G1010" s="115" t="s">
        <v>148</v>
      </c>
      <c r="H1010" s="37"/>
      <c r="I1010" s="265">
        <v>44095</v>
      </c>
      <c r="J1010" s="265">
        <v>44095</v>
      </c>
      <c r="K1010" s="278" t="s">
        <v>148</v>
      </c>
      <c r="L1010" s="115"/>
      <c r="M1010" s="37">
        <v>2584.63</v>
      </c>
      <c r="N1010" s="37"/>
      <c r="O1010" s="115" t="s">
        <v>10673</v>
      </c>
      <c r="P1010" s="37"/>
      <c r="Q1010" s="37"/>
      <c r="R1010" s="37"/>
      <c r="S1010" s="37"/>
      <c r="T1010" s="37"/>
      <c r="U1010" s="37"/>
      <c r="V1010" s="37"/>
      <c r="W1010" s="37"/>
      <c r="X1010" s="37"/>
      <c r="Y1010" s="37"/>
      <c r="Z1010" s="37"/>
      <c r="AA1010" s="37"/>
      <c r="AB1010" s="37"/>
      <c r="AC1010" s="37"/>
      <c r="AD1010" s="37"/>
      <c r="AE1010" s="37"/>
      <c r="AF1010" s="37"/>
      <c r="AG1010" s="37"/>
      <c r="AH1010" s="37"/>
      <c r="AI1010" s="37"/>
      <c r="AJ1010" s="37"/>
    </row>
    <row r="1011" spans="1:36">
      <c r="A1011" s="265">
        <v>44075</v>
      </c>
      <c r="B1011" s="115" t="s">
        <v>154</v>
      </c>
      <c r="C1011" s="37">
        <v>882469032</v>
      </c>
      <c r="D1011" s="109" t="s">
        <v>2897</v>
      </c>
      <c r="E1011" s="115" t="s">
        <v>139</v>
      </c>
      <c r="F1011" s="115" t="s">
        <v>140</v>
      </c>
      <c r="G1011" s="115"/>
      <c r="H1011" s="37"/>
      <c r="I1011" s="265">
        <v>44085</v>
      </c>
      <c r="J1011" s="265">
        <v>44099</v>
      </c>
      <c r="K1011" s="115" t="s">
        <v>7063</v>
      </c>
      <c r="L1011" s="115"/>
      <c r="M1011" s="37">
        <v>2699</v>
      </c>
      <c r="N1011" s="115"/>
      <c r="O1011" s="115"/>
      <c r="P1011" s="115"/>
      <c r="Q1011" s="37"/>
      <c r="R1011" s="37"/>
      <c r="S1011" s="37"/>
      <c r="T1011" s="37"/>
      <c r="U1011" s="37"/>
      <c r="V1011" s="37"/>
      <c r="W1011" s="37"/>
      <c r="X1011" s="37"/>
      <c r="Y1011" s="37"/>
      <c r="Z1011" s="37"/>
      <c r="AA1011" s="37"/>
      <c r="AB1011" s="37"/>
      <c r="AC1011" s="37"/>
      <c r="AD1011" s="37"/>
      <c r="AE1011" s="37"/>
      <c r="AF1011" s="37"/>
      <c r="AG1011" s="37"/>
      <c r="AH1011" s="37"/>
      <c r="AI1011" s="37"/>
      <c r="AJ1011" s="37"/>
    </row>
    <row r="1012" spans="1:36">
      <c r="A1012" s="265">
        <v>44081</v>
      </c>
      <c r="B1012" s="115" t="s">
        <v>154</v>
      </c>
      <c r="C1012" s="37">
        <v>880020813</v>
      </c>
      <c r="D1012" s="37">
        <v>170740299</v>
      </c>
      <c r="E1012" s="115" t="s">
        <v>139</v>
      </c>
      <c r="F1012" s="115" t="s">
        <v>140</v>
      </c>
      <c r="G1012" s="115" t="s">
        <v>190</v>
      </c>
      <c r="H1012" s="37"/>
      <c r="I1012" s="265">
        <v>44081</v>
      </c>
      <c r="J1012" s="265">
        <v>44095</v>
      </c>
      <c r="K1012" s="115" t="s">
        <v>190</v>
      </c>
      <c r="L1012" s="115" t="s">
        <v>708</v>
      </c>
      <c r="M1012" s="37">
        <v>2722</v>
      </c>
      <c r="N1012" s="37"/>
      <c r="O1012" s="115" t="s">
        <v>2288</v>
      </c>
      <c r="P1012" s="37"/>
      <c r="Q1012" s="37"/>
      <c r="R1012" s="37"/>
      <c r="S1012" s="37"/>
      <c r="T1012" s="37"/>
      <c r="U1012" s="37"/>
      <c r="V1012" s="37"/>
      <c r="W1012" s="37"/>
      <c r="X1012" s="37"/>
      <c r="Y1012" s="37"/>
      <c r="Z1012" s="37"/>
      <c r="AA1012" s="37"/>
      <c r="AB1012" s="37"/>
      <c r="AC1012" s="37"/>
      <c r="AD1012" s="37"/>
      <c r="AE1012" s="37"/>
      <c r="AF1012" s="37"/>
      <c r="AG1012" s="37"/>
      <c r="AH1012" s="37"/>
      <c r="AI1012" s="37"/>
      <c r="AJ1012" s="37"/>
    </row>
    <row r="1013" spans="1:36">
      <c r="A1013" s="265">
        <v>44092</v>
      </c>
      <c r="B1013" s="115" t="s">
        <v>157</v>
      </c>
      <c r="C1013" s="37">
        <v>882238643</v>
      </c>
      <c r="D1013" s="109" t="s">
        <v>3039</v>
      </c>
      <c r="E1013" s="115" t="s">
        <v>139</v>
      </c>
      <c r="F1013" s="115" t="s">
        <v>140</v>
      </c>
      <c r="G1013" s="115" t="s">
        <v>168</v>
      </c>
      <c r="H1013" s="265">
        <v>44089</v>
      </c>
      <c r="I1013" s="265">
        <v>44092</v>
      </c>
      <c r="J1013" s="265"/>
      <c r="K1013" s="115" t="s">
        <v>168</v>
      </c>
      <c r="L1013" s="115"/>
      <c r="M1013" s="37">
        <f>360+1700+720</f>
        <v>2780</v>
      </c>
      <c r="N1013" s="37"/>
      <c r="O1013" s="680"/>
      <c r="P1013" s="37"/>
      <c r="Q1013" s="37"/>
      <c r="R1013" s="37"/>
      <c r="S1013" s="37"/>
      <c r="T1013" s="37"/>
      <c r="U1013" s="37"/>
      <c r="V1013" s="37"/>
      <c r="W1013" s="37"/>
      <c r="X1013" s="37"/>
      <c r="Y1013" s="37"/>
      <c r="Z1013" s="37"/>
      <c r="AA1013" s="37"/>
      <c r="AB1013" s="37"/>
      <c r="AC1013" s="37"/>
      <c r="AD1013" s="37"/>
      <c r="AE1013" s="37"/>
      <c r="AF1013" s="37"/>
      <c r="AG1013" s="37"/>
      <c r="AH1013" s="37"/>
      <c r="AI1013" s="37"/>
      <c r="AJ1013" s="37"/>
    </row>
    <row r="1014" spans="1:36">
      <c r="A1014" s="265">
        <v>44091</v>
      </c>
      <c r="B1014" s="115" t="s">
        <v>227</v>
      </c>
      <c r="C1014" s="799">
        <v>880446789</v>
      </c>
      <c r="D1014" s="781" t="s">
        <v>10627</v>
      </c>
      <c r="E1014" s="115" t="s">
        <v>139</v>
      </c>
      <c r="F1014" s="115" t="s">
        <v>140</v>
      </c>
      <c r="G1014" s="115" t="s">
        <v>142</v>
      </c>
      <c r="H1014" s="265">
        <v>44091</v>
      </c>
      <c r="I1014" s="265">
        <v>44091</v>
      </c>
      <c r="J1014" s="265"/>
      <c r="K1014" s="115" t="s">
        <v>142</v>
      </c>
      <c r="L1014" s="115"/>
      <c r="M1014" s="37">
        <v>2863</v>
      </c>
      <c r="N1014" s="37"/>
      <c r="O1014" s="115" t="s">
        <v>2322</v>
      </c>
      <c r="P1014" s="37"/>
      <c r="Q1014" s="37"/>
      <c r="R1014" s="37"/>
      <c r="S1014" s="37"/>
      <c r="T1014" s="37"/>
      <c r="U1014" s="37"/>
      <c r="V1014" s="37"/>
      <c r="W1014" s="37"/>
      <c r="X1014" s="37"/>
      <c r="Y1014" s="37"/>
      <c r="Z1014" s="37"/>
      <c r="AA1014" s="37"/>
      <c r="AB1014" s="37"/>
      <c r="AC1014" s="37"/>
      <c r="AD1014" s="37"/>
      <c r="AE1014" s="37"/>
      <c r="AF1014" s="37"/>
      <c r="AG1014" s="37"/>
      <c r="AH1014" s="37"/>
      <c r="AI1014" s="37"/>
      <c r="AJ1014" s="37"/>
    </row>
    <row r="1015" spans="1:36">
      <c r="A1015" s="265">
        <v>44082</v>
      </c>
      <c r="B1015" s="115" t="s">
        <v>146</v>
      </c>
      <c r="C1015" s="37">
        <v>882245856</v>
      </c>
      <c r="D1015" s="109" t="s">
        <v>2896</v>
      </c>
      <c r="E1015" s="115" t="s">
        <v>139</v>
      </c>
      <c r="F1015" s="115" t="s">
        <v>140</v>
      </c>
      <c r="G1015" s="115" t="s">
        <v>306</v>
      </c>
      <c r="H1015" s="37"/>
      <c r="I1015" s="265">
        <v>44082</v>
      </c>
      <c r="J1015" s="265">
        <v>44083</v>
      </c>
      <c r="K1015" s="115" t="s">
        <v>176</v>
      </c>
      <c r="L1015" s="115" t="s">
        <v>353</v>
      </c>
      <c r="M1015" s="37">
        <v>2888.3</v>
      </c>
      <c r="N1015" s="37"/>
      <c r="O1015" s="680" t="s">
        <v>2288</v>
      </c>
      <c r="P1015" s="37"/>
      <c r="Q1015" s="37"/>
      <c r="R1015" s="37"/>
      <c r="S1015" s="37"/>
      <c r="T1015" s="37"/>
      <c r="U1015" s="37"/>
      <c r="V1015" s="37"/>
      <c r="W1015" s="37"/>
      <c r="X1015" s="37"/>
      <c r="Y1015" s="37"/>
      <c r="Z1015" s="37"/>
      <c r="AA1015" s="37"/>
      <c r="AB1015" s="37"/>
      <c r="AC1015" s="37"/>
      <c r="AD1015" s="37"/>
      <c r="AE1015" s="37"/>
      <c r="AF1015" s="37"/>
      <c r="AG1015" s="37"/>
      <c r="AH1015" s="37"/>
      <c r="AI1015" s="37"/>
      <c r="AJ1015" s="37"/>
    </row>
    <row r="1016" spans="1:36">
      <c r="A1016" s="265">
        <v>44083</v>
      </c>
      <c r="B1016" s="115" t="s">
        <v>149</v>
      </c>
      <c r="C1016" s="37">
        <v>880005338</v>
      </c>
      <c r="D1016" s="115">
        <v>7475458</v>
      </c>
      <c r="E1016" s="115" t="s">
        <v>139</v>
      </c>
      <c r="F1016" s="115" t="s">
        <v>140</v>
      </c>
      <c r="G1016" s="115" t="s">
        <v>142</v>
      </c>
      <c r="H1016" s="37"/>
      <c r="I1016" s="265">
        <v>44083</v>
      </c>
      <c r="J1016" s="265">
        <v>44098</v>
      </c>
      <c r="K1016" s="115" t="s">
        <v>681</v>
      </c>
      <c r="L1016" s="115"/>
      <c r="M1016" s="37">
        <v>2900.6</v>
      </c>
      <c r="N1016" s="115"/>
      <c r="O1016" s="115" t="s">
        <v>466</v>
      </c>
      <c r="P1016" s="115"/>
      <c r="Q1016" s="37"/>
      <c r="R1016" s="37"/>
      <c r="S1016" s="37"/>
      <c r="T1016" s="37"/>
      <c r="U1016" s="37"/>
      <c r="V1016" s="37"/>
      <c r="W1016" s="37"/>
      <c r="X1016" s="37"/>
      <c r="Y1016" s="37"/>
      <c r="Z1016" s="37"/>
      <c r="AA1016" s="37"/>
      <c r="AB1016" s="37"/>
      <c r="AC1016" s="37"/>
      <c r="AD1016" s="37"/>
      <c r="AE1016" s="37"/>
      <c r="AF1016" s="37"/>
      <c r="AG1016" s="37"/>
      <c r="AH1016" s="37"/>
      <c r="AI1016" s="37"/>
      <c r="AJ1016" s="37"/>
    </row>
    <row r="1017" spans="1:36">
      <c r="A1017" s="782">
        <v>44104</v>
      </c>
      <c r="B1017" s="115" t="s">
        <v>138</v>
      </c>
      <c r="C1017" s="331">
        <v>881584615</v>
      </c>
      <c r="D1017" s="509" t="s">
        <v>10674</v>
      </c>
      <c r="E1017" s="115" t="s">
        <v>152</v>
      </c>
      <c r="F1017" s="115" t="s">
        <v>140</v>
      </c>
      <c r="G1017" s="115" t="s">
        <v>142</v>
      </c>
      <c r="H1017" s="265">
        <v>44104</v>
      </c>
      <c r="I1017" s="265">
        <v>44104</v>
      </c>
      <c r="J1017" s="265"/>
      <c r="K1017" s="115" t="s">
        <v>142</v>
      </c>
      <c r="L1017" s="115"/>
      <c r="M1017" s="521">
        <v>2907</v>
      </c>
      <c r="N1017" s="37"/>
      <c r="O1017" s="680"/>
      <c r="P1017" s="37"/>
      <c r="Q1017" s="37"/>
      <c r="R1017" s="37"/>
      <c r="S1017" s="37"/>
      <c r="T1017" s="37"/>
      <c r="U1017" s="37"/>
      <c r="V1017" s="37"/>
      <c r="W1017" s="37"/>
      <c r="X1017" s="37"/>
      <c r="Y1017" s="37"/>
      <c r="Z1017" s="37"/>
      <c r="AA1017" s="37"/>
      <c r="AB1017" s="37"/>
      <c r="AC1017" s="37"/>
      <c r="AD1017" s="37"/>
      <c r="AE1017" s="37"/>
      <c r="AF1017" s="37"/>
      <c r="AG1017" s="37"/>
      <c r="AH1017" s="37"/>
      <c r="AI1017" s="37"/>
      <c r="AJ1017" s="37"/>
    </row>
    <row r="1018" spans="1:36">
      <c r="A1018" s="265">
        <v>44102</v>
      </c>
      <c r="B1018" s="115" t="s">
        <v>281</v>
      </c>
      <c r="C1018" s="331">
        <v>881851478</v>
      </c>
      <c r="D1018" s="509" t="s">
        <v>10675</v>
      </c>
      <c r="E1018" s="115" t="s">
        <v>152</v>
      </c>
      <c r="F1018" s="115" t="s">
        <v>140</v>
      </c>
      <c r="G1018" s="115" t="s">
        <v>142</v>
      </c>
      <c r="H1018" s="265">
        <v>44102</v>
      </c>
      <c r="I1018" s="265">
        <v>44102</v>
      </c>
      <c r="J1018" s="265"/>
      <c r="K1018" s="115" t="s">
        <v>142</v>
      </c>
      <c r="L1018" s="115"/>
      <c r="M1018" s="521">
        <v>2996.28</v>
      </c>
      <c r="N1018" s="37"/>
      <c r="O1018" s="680"/>
      <c r="P1018" s="37"/>
      <c r="Q1018" s="37"/>
      <c r="R1018" s="37"/>
      <c r="S1018" s="37"/>
      <c r="T1018" s="37"/>
      <c r="U1018" s="37"/>
      <c r="V1018" s="37"/>
      <c r="W1018" s="37"/>
      <c r="X1018" s="37"/>
      <c r="Y1018" s="37"/>
      <c r="Z1018" s="37"/>
      <c r="AA1018" s="37"/>
      <c r="AB1018" s="37"/>
      <c r="AC1018" s="37"/>
      <c r="AD1018" s="37"/>
      <c r="AE1018" s="37"/>
      <c r="AF1018" s="37"/>
      <c r="AG1018" s="37"/>
      <c r="AH1018" s="37"/>
      <c r="AI1018" s="37"/>
      <c r="AJ1018" s="37"/>
    </row>
    <row r="1019" spans="1:36">
      <c r="A1019" s="265">
        <v>44089</v>
      </c>
      <c r="B1019" s="115" t="s">
        <v>146</v>
      </c>
      <c r="C1019" s="37">
        <v>882245856</v>
      </c>
      <c r="D1019" s="109" t="s">
        <v>2896</v>
      </c>
      <c r="E1019" s="115" t="s">
        <v>139</v>
      </c>
      <c r="F1019" s="115" t="s">
        <v>140</v>
      </c>
      <c r="G1019" s="115"/>
      <c r="H1019" s="37"/>
      <c r="I1019" s="265">
        <v>44089</v>
      </c>
      <c r="J1019" s="265"/>
      <c r="K1019" s="115" t="s">
        <v>163</v>
      </c>
      <c r="L1019" s="115" t="s">
        <v>353</v>
      </c>
      <c r="M1019" s="37">
        <v>3055.57</v>
      </c>
      <c r="N1019" s="37"/>
      <c r="O1019" s="680" t="s">
        <v>2231</v>
      </c>
      <c r="P1019" s="37"/>
      <c r="Q1019" s="265"/>
      <c r="R1019" s="37"/>
      <c r="S1019" s="37"/>
      <c r="T1019" s="37"/>
      <c r="U1019" s="37"/>
      <c r="V1019" s="37"/>
      <c r="W1019" s="37"/>
      <c r="X1019" s="37"/>
      <c r="Y1019" s="37"/>
      <c r="Z1019" s="37"/>
      <c r="AA1019" s="37"/>
      <c r="AB1019" s="37"/>
      <c r="AC1019" s="37"/>
      <c r="AD1019" s="37"/>
      <c r="AE1019" s="37"/>
      <c r="AF1019" s="37"/>
      <c r="AG1019" s="37"/>
      <c r="AH1019" s="37"/>
      <c r="AI1019" s="37"/>
      <c r="AJ1019" s="37"/>
    </row>
    <row r="1020" spans="1:36">
      <c r="A1020" s="265">
        <v>44082</v>
      </c>
      <c r="B1020" s="115" t="s">
        <v>167</v>
      </c>
      <c r="C1020" s="37">
        <v>880186969</v>
      </c>
      <c r="D1020" s="37">
        <v>1685030088</v>
      </c>
      <c r="E1020" s="115" t="s">
        <v>139</v>
      </c>
      <c r="F1020" s="115" t="s">
        <v>140</v>
      </c>
      <c r="G1020" s="115" t="s">
        <v>142</v>
      </c>
      <c r="H1020" s="265">
        <v>44082</v>
      </c>
      <c r="I1020" s="265">
        <v>44082</v>
      </c>
      <c r="J1020" s="265"/>
      <c r="K1020" s="115" t="s">
        <v>142</v>
      </c>
      <c r="L1020" s="115" t="s">
        <v>353</v>
      </c>
      <c r="M1020" s="37">
        <v>3064</v>
      </c>
      <c r="N1020" s="37"/>
      <c r="O1020" s="115"/>
      <c r="P1020" s="37"/>
      <c r="Q1020" s="37"/>
      <c r="R1020" s="37"/>
      <c r="S1020" s="37"/>
      <c r="T1020" s="37"/>
      <c r="U1020" s="37"/>
      <c r="V1020" s="37"/>
      <c r="W1020" s="37"/>
      <c r="X1020" s="37"/>
      <c r="Y1020" s="37"/>
      <c r="Z1020" s="37"/>
      <c r="AA1020" s="37"/>
      <c r="AB1020" s="37"/>
      <c r="AC1020" s="37"/>
      <c r="AD1020" s="37"/>
      <c r="AE1020" s="37"/>
      <c r="AF1020" s="37"/>
      <c r="AG1020" s="37"/>
      <c r="AH1020" s="37"/>
      <c r="AI1020" s="37"/>
      <c r="AJ1020" s="37"/>
    </row>
    <row r="1021" spans="1:36">
      <c r="A1021" s="782">
        <v>44102</v>
      </c>
      <c r="B1021" s="115" t="s">
        <v>194</v>
      </c>
      <c r="C1021" s="331">
        <v>880330456</v>
      </c>
      <c r="D1021" s="509" t="s">
        <v>4692</v>
      </c>
      <c r="E1021" s="115" t="s">
        <v>139</v>
      </c>
      <c r="F1021" s="115" t="s">
        <v>140</v>
      </c>
      <c r="G1021" s="624"/>
      <c r="H1021" s="265"/>
      <c r="I1021" s="265"/>
      <c r="J1021" s="265">
        <v>44116</v>
      </c>
      <c r="K1021" s="624" t="s">
        <v>168</v>
      </c>
      <c r="L1021" s="115"/>
      <c r="M1021" s="521"/>
      <c r="N1021" s="37"/>
      <c r="O1021" s="680" t="s">
        <v>280</v>
      </c>
      <c r="P1021" s="37"/>
      <c r="Q1021" s="37"/>
      <c r="R1021" s="37"/>
      <c r="S1021" s="37"/>
      <c r="T1021" s="37"/>
      <c r="U1021" s="37"/>
      <c r="V1021" s="37"/>
      <c r="W1021" s="37"/>
      <c r="X1021" s="37"/>
      <c r="Y1021" s="37"/>
      <c r="Z1021" s="37"/>
      <c r="AA1021" s="37"/>
      <c r="AB1021" s="37"/>
      <c r="AC1021" s="37"/>
      <c r="AD1021" s="37"/>
      <c r="AE1021" s="37"/>
      <c r="AF1021" s="37"/>
      <c r="AG1021" s="37"/>
      <c r="AH1021" s="37"/>
      <c r="AI1021" s="37"/>
      <c r="AJ1021" s="37"/>
    </row>
    <row r="1022" spans="1:36">
      <c r="A1022" s="265">
        <v>44082</v>
      </c>
      <c r="B1022" s="115" t="s">
        <v>167</v>
      </c>
      <c r="C1022" s="37">
        <v>880186969</v>
      </c>
      <c r="D1022" s="37">
        <v>1685030088</v>
      </c>
      <c r="E1022" s="115" t="s">
        <v>139</v>
      </c>
      <c r="F1022" s="115" t="s">
        <v>140</v>
      </c>
      <c r="G1022" s="115" t="s">
        <v>142</v>
      </c>
      <c r="H1022" s="265">
        <v>44084</v>
      </c>
      <c r="I1022" s="265">
        <v>44084</v>
      </c>
      <c r="J1022" s="265"/>
      <c r="K1022" s="115" t="s">
        <v>142</v>
      </c>
      <c r="L1022" s="115"/>
      <c r="M1022" s="37">
        <v>3064</v>
      </c>
      <c r="N1022" s="37"/>
      <c r="O1022" s="115"/>
      <c r="P1022" s="37"/>
      <c r="Q1022" s="37"/>
      <c r="R1022" s="37"/>
      <c r="S1022" s="37"/>
      <c r="T1022" s="37"/>
      <c r="U1022" s="37"/>
      <c r="V1022" s="37"/>
      <c r="W1022" s="37"/>
      <c r="X1022" s="37"/>
      <c r="Y1022" s="37"/>
      <c r="Z1022" s="37"/>
      <c r="AA1022" s="37"/>
      <c r="AB1022" s="37"/>
      <c r="AC1022" s="37"/>
      <c r="AD1022" s="37"/>
      <c r="AE1022" s="37"/>
      <c r="AF1022" s="37"/>
      <c r="AG1022" s="37"/>
      <c r="AH1022" s="37"/>
      <c r="AI1022" s="37"/>
      <c r="AJ1022" s="37"/>
    </row>
    <row r="1023" spans="1:36">
      <c r="A1023" s="265">
        <v>44085</v>
      </c>
      <c r="B1023" s="115" t="s">
        <v>154</v>
      </c>
      <c r="C1023" s="331">
        <v>881222218</v>
      </c>
      <c r="D1023" s="109" t="s">
        <v>2706</v>
      </c>
      <c r="E1023" s="115" t="s">
        <v>139</v>
      </c>
      <c r="F1023" s="115" t="s">
        <v>140</v>
      </c>
      <c r="G1023" s="115" t="s">
        <v>142</v>
      </c>
      <c r="H1023" s="37"/>
      <c r="I1023" s="265">
        <v>44095</v>
      </c>
      <c r="J1023" s="265"/>
      <c r="K1023" s="115" t="s">
        <v>163</v>
      </c>
      <c r="L1023" s="115"/>
      <c r="M1023" s="37">
        <v>3156.73</v>
      </c>
      <c r="N1023" s="37"/>
      <c r="O1023" s="115" t="s">
        <v>10676</v>
      </c>
      <c r="P1023" s="37"/>
      <c r="Q1023" s="37"/>
      <c r="R1023" s="37"/>
      <c r="S1023" s="37"/>
      <c r="T1023" s="37"/>
      <c r="U1023" s="37"/>
      <c r="V1023" s="37"/>
      <c r="W1023" s="37"/>
      <c r="X1023" s="37"/>
      <c r="Y1023" s="37"/>
      <c r="Z1023" s="37"/>
      <c r="AA1023" s="37"/>
      <c r="AB1023" s="37"/>
      <c r="AC1023" s="37"/>
      <c r="AD1023" s="37"/>
      <c r="AE1023" s="37"/>
      <c r="AF1023" s="37"/>
      <c r="AG1023" s="37"/>
      <c r="AH1023" s="37"/>
      <c r="AI1023" s="37"/>
      <c r="AJ1023" s="37"/>
    </row>
    <row r="1024" spans="1:36">
      <c r="A1024" s="265">
        <v>44096</v>
      </c>
      <c r="B1024" s="115" t="s">
        <v>149</v>
      </c>
      <c r="C1024" s="331">
        <v>880784173</v>
      </c>
      <c r="D1024" s="527"/>
      <c r="E1024" s="115" t="s">
        <v>139</v>
      </c>
      <c r="F1024" s="115" t="s">
        <v>140</v>
      </c>
      <c r="G1024" s="115" t="s">
        <v>148</v>
      </c>
      <c r="H1024" s="265"/>
      <c r="I1024" s="265">
        <v>44098</v>
      </c>
      <c r="J1024" s="265"/>
      <c r="K1024" s="115" t="s">
        <v>361</v>
      </c>
      <c r="L1024" s="115"/>
      <c r="M1024" s="37">
        <v>3398.95</v>
      </c>
      <c r="N1024" s="37"/>
      <c r="O1024" s="680" t="s">
        <v>2261</v>
      </c>
      <c r="P1024" s="37"/>
      <c r="Q1024" s="37"/>
      <c r="R1024" s="37"/>
      <c r="S1024" s="37"/>
      <c r="T1024" s="37"/>
      <c r="U1024" s="37"/>
      <c r="V1024" s="37"/>
      <c r="W1024" s="37"/>
      <c r="X1024" s="37"/>
      <c r="Y1024" s="37"/>
      <c r="Z1024" s="37"/>
      <c r="AA1024" s="37"/>
      <c r="AB1024" s="37"/>
      <c r="AC1024" s="37"/>
      <c r="AD1024" s="37"/>
      <c r="AE1024" s="37"/>
      <c r="AF1024" s="37"/>
      <c r="AG1024" s="37"/>
      <c r="AH1024" s="37"/>
      <c r="AI1024" s="37"/>
      <c r="AJ1024" s="37"/>
    </row>
    <row r="1025" spans="1:36">
      <c r="A1025" s="265">
        <v>44078</v>
      </c>
      <c r="B1025" s="115" t="s">
        <v>146</v>
      </c>
      <c r="C1025" s="37">
        <v>881152620</v>
      </c>
      <c r="D1025" s="109" t="s">
        <v>4481</v>
      </c>
      <c r="E1025" s="115" t="s">
        <v>139</v>
      </c>
      <c r="F1025" s="115" t="s">
        <v>140</v>
      </c>
      <c r="G1025" s="115" t="s">
        <v>168</v>
      </c>
      <c r="H1025" s="37"/>
      <c r="I1025" s="265">
        <v>44078</v>
      </c>
      <c r="J1025" s="37"/>
      <c r="K1025" s="115" t="s">
        <v>168</v>
      </c>
      <c r="L1025" s="115" t="s">
        <v>188</v>
      </c>
      <c r="M1025" s="37">
        <v>3400</v>
      </c>
      <c r="N1025" s="37"/>
      <c r="O1025" s="680" t="s">
        <v>10379</v>
      </c>
      <c r="P1025" s="37"/>
      <c r="Q1025" s="37"/>
      <c r="R1025" s="37"/>
      <c r="S1025" s="37"/>
      <c r="T1025" s="37"/>
      <c r="U1025" s="37"/>
      <c r="V1025" s="37"/>
      <c r="W1025" s="37"/>
      <c r="X1025" s="37"/>
      <c r="Y1025" s="37"/>
      <c r="Z1025" s="37"/>
      <c r="AA1025" s="37"/>
      <c r="AB1025" s="37"/>
      <c r="AC1025" s="37"/>
      <c r="AD1025" s="37"/>
      <c r="AE1025" s="37"/>
      <c r="AF1025" s="37"/>
      <c r="AG1025" s="37"/>
      <c r="AH1025" s="37"/>
      <c r="AI1025" s="37"/>
      <c r="AJ1025" s="37"/>
    </row>
    <row r="1026" spans="1:36">
      <c r="A1026" s="265">
        <v>44082</v>
      </c>
      <c r="B1026" s="115" t="s">
        <v>156</v>
      </c>
      <c r="C1026" s="37">
        <v>880866737</v>
      </c>
      <c r="D1026" s="115">
        <v>100008033712</v>
      </c>
      <c r="E1026" s="115" t="s">
        <v>139</v>
      </c>
      <c r="F1026" s="115" t="s">
        <v>140</v>
      </c>
      <c r="G1026" s="115" t="s">
        <v>10677</v>
      </c>
      <c r="H1026" s="37"/>
      <c r="I1026" s="265">
        <v>44083</v>
      </c>
      <c r="J1026" s="265">
        <v>44095</v>
      </c>
      <c r="K1026" s="115"/>
      <c r="L1026" s="115">
        <v>0</v>
      </c>
      <c r="M1026" s="37">
        <v>3400</v>
      </c>
      <c r="N1026" s="115"/>
      <c r="O1026" s="115" t="s">
        <v>10678</v>
      </c>
      <c r="P1026" s="115"/>
      <c r="Q1026" s="37"/>
      <c r="R1026" s="37"/>
      <c r="S1026" s="37"/>
      <c r="T1026" s="37"/>
      <c r="U1026" s="37"/>
      <c r="V1026" s="37"/>
      <c r="W1026" s="37"/>
      <c r="X1026" s="37"/>
      <c r="Y1026" s="37"/>
      <c r="Z1026" s="37"/>
      <c r="AA1026" s="37"/>
      <c r="AB1026" s="37"/>
      <c r="AC1026" s="37"/>
      <c r="AD1026" s="37"/>
      <c r="AE1026" s="37"/>
      <c r="AF1026" s="37"/>
      <c r="AG1026" s="37"/>
      <c r="AH1026" s="37"/>
      <c r="AI1026" s="37"/>
      <c r="AJ1026" s="37"/>
    </row>
    <row r="1027" spans="1:36" ht="40" customHeight="1">
      <c r="A1027" s="265">
        <v>44078</v>
      </c>
      <c r="B1027" s="115" t="s">
        <v>156</v>
      </c>
      <c r="C1027" s="37">
        <v>880906909</v>
      </c>
      <c r="D1027" s="517" t="s">
        <v>4560</v>
      </c>
      <c r="E1027" s="115" t="s">
        <v>152</v>
      </c>
      <c r="F1027" s="115" t="s">
        <v>140</v>
      </c>
      <c r="G1027" s="115" t="s">
        <v>163</v>
      </c>
      <c r="H1027" s="37"/>
      <c r="I1027" s="265">
        <v>44101</v>
      </c>
      <c r="J1027" s="265">
        <v>44113</v>
      </c>
      <c r="K1027" s="37"/>
      <c r="L1027" s="115"/>
      <c r="M1027" s="37">
        <v>3435.01</v>
      </c>
      <c r="N1027" s="37"/>
      <c r="O1027" s="664" t="s">
        <v>10252</v>
      </c>
      <c r="P1027" s="37"/>
      <c r="Q1027" s="37"/>
      <c r="R1027" s="37"/>
      <c r="S1027" s="37"/>
      <c r="T1027" s="37"/>
      <c r="U1027" s="37"/>
      <c r="V1027" s="37"/>
      <c r="W1027" s="37"/>
      <c r="X1027" s="37"/>
      <c r="Y1027" s="37"/>
      <c r="Z1027" s="37"/>
      <c r="AA1027" s="37"/>
      <c r="AB1027" s="37"/>
      <c r="AC1027" s="37"/>
      <c r="AD1027" s="37"/>
      <c r="AE1027" s="37"/>
      <c r="AF1027" s="37"/>
      <c r="AG1027" s="37"/>
      <c r="AH1027" s="37"/>
      <c r="AI1027" s="37"/>
      <c r="AJ1027" s="37"/>
    </row>
    <row r="1028" spans="1:36">
      <c r="A1028" s="265">
        <v>44102</v>
      </c>
      <c r="B1028" s="115" t="s">
        <v>227</v>
      </c>
      <c r="C1028" s="331">
        <v>880553449</v>
      </c>
      <c r="D1028" s="109"/>
      <c r="E1028" s="115" t="s">
        <v>139</v>
      </c>
      <c r="F1028" s="115" t="s">
        <v>147</v>
      </c>
      <c r="G1028" s="115" t="s">
        <v>142</v>
      </c>
      <c r="H1028" s="265">
        <v>44102</v>
      </c>
      <c r="I1028" s="265"/>
      <c r="J1028" s="265"/>
      <c r="K1028" s="115"/>
      <c r="L1028" s="115"/>
      <c r="M1028" s="37"/>
      <c r="N1028" s="37"/>
      <c r="O1028" s="680" t="s">
        <v>10679</v>
      </c>
      <c r="P1028" s="37"/>
      <c r="Q1028" s="37"/>
      <c r="R1028" s="37"/>
      <c r="S1028" s="37"/>
      <c r="T1028" s="37"/>
      <c r="U1028" s="37"/>
      <c r="V1028" s="37"/>
      <c r="W1028" s="37"/>
      <c r="X1028" s="37"/>
      <c r="Y1028" s="37"/>
      <c r="Z1028" s="37"/>
      <c r="AA1028" s="37"/>
      <c r="AB1028" s="37"/>
      <c r="AC1028" s="37"/>
      <c r="AD1028" s="37"/>
      <c r="AE1028" s="37"/>
      <c r="AF1028" s="37"/>
      <c r="AG1028" s="37"/>
      <c r="AH1028" s="37"/>
      <c r="AI1028" s="37"/>
      <c r="AJ1028" s="37"/>
    </row>
    <row r="1029" spans="1:36">
      <c r="A1029" s="265">
        <v>44091</v>
      </c>
      <c r="B1029" s="115" t="s">
        <v>146</v>
      </c>
      <c r="C1029" s="331">
        <v>882237624</v>
      </c>
      <c r="D1029" s="781" t="s">
        <v>5284</v>
      </c>
      <c r="E1029" s="115" t="s">
        <v>139</v>
      </c>
      <c r="F1029" s="115" t="s">
        <v>140</v>
      </c>
      <c r="G1029" s="115" t="s">
        <v>142</v>
      </c>
      <c r="H1029" s="265">
        <v>44103</v>
      </c>
      <c r="I1029" s="265">
        <v>44091</v>
      </c>
      <c r="J1029" s="265"/>
      <c r="K1029" s="115" t="s">
        <v>142</v>
      </c>
      <c r="L1029" s="115"/>
      <c r="M1029" s="37">
        <v>3496</v>
      </c>
      <c r="N1029" s="37"/>
      <c r="O1029" s="115"/>
      <c r="P1029" s="37"/>
      <c r="Q1029" s="37"/>
      <c r="R1029" s="37"/>
      <c r="S1029" s="37"/>
      <c r="T1029" s="37"/>
      <c r="U1029" s="37"/>
      <c r="V1029" s="37"/>
      <c r="W1029" s="37"/>
      <c r="X1029" s="37"/>
      <c r="Y1029" s="37"/>
      <c r="Z1029" s="37"/>
      <c r="AA1029" s="37"/>
      <c r="AB1029" s="37"/>
      <c r="AC1029" s="37"/>
      <c r="AD1029" s="37"/>
      <c r="AE1029" s="37"/>
      <c r="AF1029" s="37"/>
      <c r="AG1029" s="37"/>
      <c r="AH1029" s="37"/>
      <c r="AI1029" s="37"/>
      <c r="AJ1029" s="37"/>
    </row>
    <row r="1030" spans="1:36">
      <c r="A1030" s="265">
        <v>44092</v>
      </c>
      <c r="B1030" s="115" t="s">
        <v>175</v>
      </c>
      <c r="C1030" s="37">
        <v>880349718</v>
      </c>
      <c r="D1030" s="109"/>
      <c r="E1030" s="115" t="s">
        <v>139</v>
      </c>
      <c r="F1030" s="115" t="s">
        <v>100</v>
      </c>
      <c r="G1030" s="115" t="s">
        <v>142</v>
      </c>
      <c r="H1030" s="265"/>
      <c r="I1030" s="265">
        <v>44092</v>
      </c>
      <c r="J1030" s="265"/>
      <c r="K1030" s="115" t="s">
        <v>142</v>
      </c>
      <c r="L1030" s="115"/>
      <c r="M1030" s="37">
        <v>3496</v>
      </c>
      <c r="N1030" s="37"/>
      <c r="O1030" s="680" t="s">
        <v>2322</v>
      </c>
      <c r="P1030" s="37"/>
      <c r="Q1030" s="37"/>
      <c r="R1030" s="37"/>
      <c r="S1030" s="37"/>
      <c r="T1030" s="37"/>
      <c r="U1030" s="37"/>
      <c r="V1030" s="37"/>
      <c r="W1030" s="37"/>
      <c r="X1030" s="37"/>
      <c r="Y1030" s="37"/>
      <c r="Z1030" s="37"/>
      <c r="AA1030" s="37"/>
      <c r="AB1030" s="37"/>
      <c r="AC1030" s="37"/>
      <c r="AD1030" s="37"/>
      <c r="AE1030" s="37"/>
      <c r="AF1030" s="37"/>
      <c r="AG1030" s="37"/>
      <c r="AH1030" s="37"/>
      <c r="AI1030" s="37"/>
      <c r="AJ1030" s="37"/>
    </row>
    <row r="1031" spans="1:36">
      <c r="A1031" s="265">
        <v>44103</v>
      </c>
      <c r="B1031" s="115" t="s">
        <v>227</v>
      </c>
      <c r="C1031" s="521">
        <v>880669988</v>
      </c>
      <c r="D1031" s="109"/>
      <c r="E1031" s="115" t="s">
        <v>139</v>
      </c>
      <c r="F1031" s="115" t="s">
        <v>147</v>
      </c>
      <c r="G1031" s="115"/>
      <c r="H1031" s="265"/>
      <c r="I1031" s="265"/>
      <c r="J1031" s="265"/>
      <c r="K1031" s="115"/>
      <c r="L1031" s="115"/>
      <c r="M1031" s="37"/>
      <c r="N1031" s="37"/>
      <c r="O1031" s="680" t="s">
        <v>10680</v>
      </c>
      <c r="P1031" s="37"/>
      <c r="Q1031" s="37"/>
      <c r="R1031" s="37"/>
      <c r="S1031" s="37"/>
      <c r="T1031" s="37"/>
      <c r="U1031" s="37"/>
      <c r="V1031" s="37"/>
      <c r="W1031" s="37"/>
      <c r="X1031" s="37"/>
      <c r="Y1031" s="37"/>
      <c r="Z1031" s="37"/>
      <c r="AA1031" s="37"/>
      <c r="AB1031" s="37"/>
      <c r="AC1031" s="37"/>
      <c r="AD1031" s="37"/>
      <c r="AE1031" s="37"/>
      <c r="AF1031" s="37"/>
      <c r="AG1031" s="37"/>
      <c r="AH1031" s="37"/>
      <c r="AI1031" s="37"/>
      <c r="AJ1031" s="37"/>
    </row>
    <row r="1032" spans="1:36">
      <c r="A1032" s="265">
        <v>44076</v>
      </c>
      <c r="B1032" s="115" t="s">
        <v>194</v>
      </c>
      <c r="C1032" s="37">
        <v>882641709</v>
      </c>
      <c r="D1032" s="109" t="s">
        <v>2915</v>
      </c>
      <c r="E1032" s="115" t="s">
        <v>152</v>
      </c>
      <c r="F1032" s="115" t="s">
        <v>140</v>
      </c>
      <c r="G1032" s="115" t="s">
        <v>142</v>
      </c>
      <c r="H1032" s="37"/>
      <c r="I1032" s="265">
        <v>44077</v>
      </c>
      <c r="J1032" s="265">
        <v>44089</v>
      </c>
      <c r="K1032" s="115" t="s">
        <v>10681</v>
      </c>
      <c r="L1032" s="115">
        <v>0</v>
      </c>
      <c r="M1032" s="37">
        <v>3496</v>
      </c>
      <c r="N1032" s="37"/>
      <c r="O1032" s="115" t="s">
        <v>10349</v>
      </c>
      <c r="P1032" s="37"/>
      <c r="Q1032" s="37"/>
      <c r="R1032" s="37"/>
      <c r="S1032" s="37"/>
      <c r="T1032" s="37"/>
      <c r="U1032" s="37"/>
      <c r="V1032" s="37"/>
      <c r="W1032" s="37"/>
      <c r="X1032" s="37"/>
      <c r="Y1032" s="37"/>
      <c r="Z1032" s="37"/>
      <c r="AA1032" s="37"/>
      <c r="AB1032" s="37"/>
      <c r="AC1032" s="37"/>
      <c r="AD1032" s="37"/>
      <c r="AE1032" s="37"/>
      <c r="AF1032" s="37"/>
      <c r="AG1032" s="37"/>
      <c r="AH1032" s="37"/>
      <c r="AI1032" s="37"/>
      <c r="AJ1032" s="37"/>
    </row>
    <row r="1033" spans="1:36">
      <c r="A1033" s="265">
        <v>44075</v>
      </c>
      <c r="B1033" s="115" t="s">
        <v>149</v>
      </c>
      <c r="C1033" s="37">
        <v>880300090</v>
      </c>
      <c r="D1033" s="115"/>
      <c r="E1033" s="115" t="s">
        <v>139</v>
      </c>
      <c r="F1033" s="115" t="s">
        <v>140</v>
      </c>
      <c r="G1033" s="115" t="s">
        <v>342</v>
      </c>
      <c r="H1033" s="37"/>
      <c r="I1033" s="265">
        <v>44097</v>
      </c>
      <c r="J1033" s="265">
        <v>44090</v>
      </c>
      <c r="K1033" s="278" t="s">
        <v>2937</v>
      </c>
      <c r="L1033" s="115" t="s">
        <v>415</v>
      </c>
      <c r="M1033" s="37">
        <v>3500</v>
      </c>
      <c r="N1033" s="115"/>
      <c r="O1033" s="115" t="s">
        <v>10682</v>
      </c>
      <c r="P1033" s="37"/>
      <c r="Q1033" s="37"/>
      <c r="R1033" s="37"/>
      <c r="S1033" s="37"/>
      <c r="T1033" s="37"/>
      <c r="U1033" s="37"/>
      <c r="V1033" s="37"/>
      <c r="W1033" s="37"/>
      <c r="X1033" s="37"/>
      <c r="Y1033" s="37"/>
      <c r="Z1033" s="37"/>
      <c r="AA1033" s="37"/>
      <c r="AB1033" s="37"/>
      <c r="AC1033" s="37"/>
      <c r="AD1033" s="37"/>
      <c r="AE1033" s="37"/>
      <c r="AF1033" s="37"/>
      <c r="AG1033" s="37"/>
      <c r="AH1033" s="37"/>
      <c r="AI1033" s="37"/>
      <c r="AJ1033" s="37"/>
    </row>
    <row r="1034" spans="1:36">
      <c r="A1034" s="265">
        <v>44078</v>
      </c>
      <c r="B1034" s="115" t="s">
        <v>154</v>
      </c>
      <c r="C1034" s="37">
        <v>880434781</v>
      </c>
      <c r="D1034" s="37">
        <v>7504522</v>
      </c>
      <c r="E1034" s="115" t="s">
        <v>152</v>
      </c>
      <c r="F1034" s="115" t="s">
        <v>150</v>
      </c>
      <c r="G1034" s="115" t="s">
        <v>148</v>
      </c>
      <c r="H1034" s="37"/>
      <c r="I1034" s="265">
        <v>44089</v>
      </c>
      <c r="J1034" s="265">
        <v>44092</v>
      </c>
      <c r="K1034" s="37" t="s">
        <v>148</v>
      </c>
      <c r="L1034" s="115"/>
      <c r="M1034" s="37">
        <v>3576.29</v>
      </c>
      <c r="N1034" s="37"/>
      <c r="O1034" s="115" t="s">
        <v>10683</v>
      </c>
      <c r="P1034" s="37"/>
      <c r="Q1034" s="37"/>
      <c r="R1034" s="37"/>
      <c r="S1034" s="37"/>
      <c r="T1034" s="37"/>
      <c r="U1034" s="37"/>
      <c r="V1034" s="37"/>
      <c r="W1034" s="37"/>
      <c r="X1034" s="37"/>
      <c r="Y1034" s="37"/>
      <c r="Z1034" s="37"/>
      <c r="AA1034" s="37"/>
      <c r="AB1034" s="37"/>
      <c r="AC1034" s="37"/>
      <c r="AD1034" s="37"/>
      <c r="AE1034" s="37"/>
      <c r="AF1034" s="37"/>
      <c r="AG1034" s="37"/>
      <c r="AH1034" s="37"/>
      <c r="AI1034" s="37"/>
      <c r="AJ1034" s="37"/>
    </row>
    <row r="1035" spans="1:36">
      <c r="A1035" s="265">
        <v>44083</v>
      </c>
      <c r="B1035" s="115" t="s">
        <v>175</v>
      </c>
      <c r="C1035" s="331">
        <v>881900114</v>
      </c>
      <c r="D1035" s="37"/>
      <c r="E1035" s="115" t="s">
        <v>139</v>
      </c>
      <c r="F1035" s="115" t="s">
        <v>140</v>
      </c>
      <c r="G1035" s="115" t="s">
        <v>637</v>
      </c>
      <c r="H1035" s="37"/>
      <c r="I1035" s="265">
        <v>44091</v>
      </c>
      <c r="J1035" s="265"/>
      <c r="K1035" s="115" t="s">
        <v>637</v>
      </c>
      <c r="L1035" s="115"/>
      <c r="M1035" s="37">
        <v>3700.8</v>
      </c>
      <c r="N1035" s="37"/>
      <c r="O1035" s="115" t="s">
        <v>2232</v>
      </c>
      <c r="P1035" s="37"/>
      <c r="Q1035" s="37"/>
      <c r="R1035" s="37"/>
      <c r="S1035" s="37"/>
      <c r="T1035" s="37"/>
      <c r="U1035" s="37"/>
      <c r="V1035" s="37"/>
      <c r="W1035" s="37"/>
      <c r="X1035" s="37"/>
      <c r="Y1035" s="37"/>
      <c r="Z1035" s="37"/>
      <c r="AA1035" s="37"/>
      <c r="AB1035" s="37"/>
      <c r="AC1035" s="37"/>
      <c r="AD1035" s="37"/>
      <c r="AE1035" s="37"/>
      <c r="AF1035" s="37"/>
      <c r="AG1035" s="37"/>
      <c r="AH1035" s="37"/>
      <c r="AI1035" s="37"/>
      <c r="AJ1035" s="37"/>
    </row>
    <row r="1036" spans="1:36">
      <c r="A1036" s="265">
        <v>44103</v>
      </c>
      <c r="B1036" s="115" t="s">
        <v>194</v>
      </c>
      <c r="C1036" s="331">
        <v>882103937</v>
      </c>
      <c r="D1036" s="509"/>
      <c r="E1036" s="115" t="s">
        <v>139</v>
      </c>
      <c r="F1036" s="115" t="s">
        <v>140</v>
      </c>
      <c r="G1036" s="115" t="s">
        <v>10684</v>
      </c>
      <c r="H1036" s="265">
        <v>44103</v>
      </c>
      <c r="I1036" s="265"/>
      <c r="J1036" s="265">
        <v>44118</v>
      </c>
      <c r="K1036" s="115"/>
      <c r="L1036" s="115"/>
      <c r="M1036" s="521"/>
      <c r="N1036" s="37"/>
      <c r="O1036" s="680" t="s">
        <v>280</v>
      </c>
      <c r="P1036" s="37"/>
      <c r="Q1036" s="37"/>
      <c r="R1036" s="37"/>
      <c r="S1036" s="37"/>
      <c r="T1036" s="37"/>
      <c r="U1036" s="37"/>
      <c r="V1036" s="37"/>
      <c r="W1036" s="37"/>
      <c r="X1036" s="37"/>
      <c r="Y1036" s="37"/>
      <c r="Z1036" s="37"/>
      <c r="AA1036" s="37"/>
      <c r="AB1036" s="37"/>
      <c r="AC1036" s="37"/>
      <c r="AD1036" s="37"/>
      <c r="AE1036" s="37"/>
      <c r="AF1036" s="37"/>
      <c r="AG1036" s="37"/>
      <c r="AH1036" s="37"/>
      <c r="AI1036" s="37"/>
      <c r="AJ1036" s="37"/>
    </row>
    <row r="1037" spans="1:36">
      <c r="A1037" s="265">
        <v>44103</v>
      </c>
      <c r="B1037" s="115" t="s">
        <v>146</v>
      </c>
      <c r="C1037" s="331">
        <v>881798279</v>
      </c>
      <c r="D1037" s="509"/>
      <c r="E1037" s="115" t="s">
        <v>139</v>
      </c>
      <c r="F1037" s="115" t="s">
        <v>140</v>
      </c>
      <c r="G1037" s="115" t="s">
        <v>10684</v>
      </c>
      <c r="H1037" s="265">
        <v>44103</v>
      </c>
      <c r="I1037" s="265"/>
      <c r="J1037" s="265">
        <v>44118</v>
      </c>
      <c r="K1037" s="115"/>
      <c r="L1037" s="115"/>
      <c r="M1037" s="521"/>
      <c r="N1037" s="37"/>
      <c r="O1037" s="680" t="s">
        <v>2089</v>
      </c>
      <c r="P1037" s="37"/>
      <c r="Q1037" s="37"/>
      <c r="R1037" s="37"/>
      <c r="S1037" s="37"/>
      <c r="T1037" s="37"/>
      <c r="U1037" s="37"/>
      <c r="V1037" s="37"/>
      <c r="W1037" s="37"/>
      <c r="X1037" s="37"/>
      <c r="Y1037" s="37"/>
      <c r="Z1037" s="37"/>
      <c r="AA1037" s="37"/>
      <c r="AB1037" s="37"/>
      <c r="AC1037" s="37"/>
      <c r="AD1037" s="37"/>
      <c r="AE1037" s="37"/>
      <c r="AF1037" s="37"/>
      <c r="AG1037" s="37"/>
      <c r="AH1037" s="37"/>
      <c r="AI1037" s="37"/>
      <c r="AJ1037" s="37"/>
    </row>
    <row r="1038" spans="1:36">
      <c r="A1038" s="666">
        <v>44079</v>
      </c>
      <c r="B1038" s="115" t="s">
        <v>149</v>
      </c>
      <c r="C1038" s="37">
        <v>881313793</v>
      </c>
      <c r="D1038" s="667" t="s">
        <v>10685</v>
      </c>
      <c r="E1038" s="115" t="s">
        <v>139</v>
      </c>
      <c r="F1038" s="115" t="s">
        <v>140</v>
      </c>
      <c r="G1038" s="115" t="s">
        <v>176</v>
      </c>
      <c r="H1038" s="37"/>
      <c r="I1038" s="265">
        <v>44081</v>
      </c>
      <c r="J1038" s="265">
        <v>44096</v>
      </c>
      <c r="K1038" s="115" t="s">
        <v>176</v>
      </c>
      <c r="L1038" s="115" t="s">
        <v>2293</v>
      </c>
      <c r="M1038" s="37">
        <v>3703.3</v>
      </c>
      <c r="N1038" s="37"/>
      <c r="O1038" s="115" t="s">
        <v>2253</v>
      </c>
      <c r="P1038" s="37"/>
      <c r="Q1038" s="37"/>
      <c r="R1038" s="37"/>
      <c r="S1038" s="37"/>
      <c r="T1038" s="37"/>
      <c r="U1038" s="37"/>
      <c r="V1038" s="37"/>
      <c r="W1038" s="37"/>
      <c r="X1038" s="37"/>
      <c r="Y1038" s="37"/>
      <c r="Z1038" s="37"/>
      <c r="AA1038" s="37"/>
      <c r="AB1038" s="37"/>
      <c r="AC1038" s="37"/>
      <c r="AD1038" s="37"/>
      <c r="AE1038" s="37"/>
      <c r="AF1038" s="37"/>
      <c r="AG1038" s="37"/>
      <c r="AH1038" s="37"/>
      <c r="AI1038" s="37"/>
      <c r="AJ1038" s="37"/>
    </row>
    <row r="1039" spans="1:36">
      <c r="A1039" s="265">
        <v>44075</v>
      </c>
      <c r="B1039" s="115" t="s">
        <v>154</v>
      </c>
      <c r="C1039" s="37">
        <v>880895856</v>
      </c>
      <c r="D1039" s="115"/>
      <c r="E1039" s="115" t="s">
        <v>139</v>
      </c>
      <c r="F1039" s="115" t="s">
        <v>150</v>
      </c>
      <c r="G1039" s="115" t="s">
        <v>168</v>
      </c>
      <c r="H1039" s="37"/>
      <c r="I1039" s="265">
        <v>44088</v>
      </c>
      <c r="J1039" s="265">
        <v>44089</v>
      </c>
      <c r="K1039" s="115" t="s">
        <v>168</v>
      </c>
      <c r="L1039" s="115"/>
      <c r="M1039" s="37">
        <v>3780</v>
      </c>
      <c r="N1039" s="115"/>
      <c r="O1039" s="115" t="s">
        <v>10273</v>
      </c>
      <c r="P1039" s="115"/>
      <c r="Q1039" s="37"/>
      <c r="R1039" s="37"/>
      <c r="S1039" s="37"/>
      <c r="T1039" s="37"/>
      <c r="U1039" s="37"/>
      <c r="V1039" s="37"/>
      <c r="W1039" s="37"/>
      <c r="X1039" s="37"/>
      <c r="Y1039" s="37"/>
      <c r="Z1039" s="37"/>
      <c r="AA1039" s="37"/>
      <c r="AB1039" s="37"/>
      <c r="AC1039" s="37"/>
      <c r="AD1039" s="37"/>
      <c r="AE1039" s="37"/>
      <c r="AF1039" s="37"/>
      <c r="AG1039" s="37"/>
      <c r="AH1039" s="37"/>
      <c r="AI1039" s="37"/>
      <c r="AJ1039" s="37"/>
    </row>
    <row r="1040" spans="1:36">
      <c r="A1040" s="265">
        <v>44085</v>
      </c>
      <c r="B1040" s="115" t="s">
        <v>154</v>
      </c>
      <c r="C1040" s="331">
        <v>880489603</v>
      </c>
      <c r="D1040" s="109" t="s">
        <v>4500</v>
      </c>
      <c r="E1040" s="115" t="s">
        <v>139</v>
      </c>
      <c r="F1040" s="115" t="s">
        <v>140</v>
      </c>
      <c r="G1040" s="115" t="s">
        <v>168</v>
      </c>
      <c r="H1040" s="37"/>
      <c r="I1040" s="265">
        <v>44085</v>
      </c>
      <c r="J1040" s="265">
        <v>44099</v>
      </c>
      <c r="K1040" s="115" t="s">
        <v>168</v>
      </c>
      <c r="L1040" s="115"/>
      <c r="M1040" s="37">
        <v>3780</v>
      </c>
      <c r="N1040" s="37"/>
      <c r="O1040" s="115"/>
      <c r="P1040" s="37"/>
      <c r="Q1040" s="37"/>
      <c r="R1040" s="37"/>
      <c r="S1040" s="37"/>
      <c r="T1040" s="37"/>
      <c r="U1040" s="37"/>
      <c r="V1040" s="37"/>
      <c r="W1040" s="37"/>
      <c r="X1040" s="37"/>
      <c r="Y1040" s="37"/>
      <c r="Z1040" s="37"/>
      <c r="AA1040" s="37"/>
      <c r="AB1040" s="37"/>
      <c r="AC1040" s="37"/>
      <c r="AD1040" s="37"/>
      <c r="AE1040" s="37"/>
      <c r="AF1040" s="37"/>
      <c r="AG1040" s="37"/>
      <c r="AH1040" s="37"/>
      <c r="AI1040" s="37"/>
      <c r="AJ1040" s="37"/>
    </row>
    <row r="1041" spans="1:36">
      <c r="A1041" s="265">
        <v>44103</v>
      </c>
      <c r="B1041" s="115" t="s">
        <v>178</v>
      </c>
      <c r="C1041" s="622">
        <v>881361562</v>
      </c>
      <c r="D1041" s="509"/>
      <c r="E1041" s="115" t="s">
        <v>139</v>
      </c>
      <c r="F1041" s="115" t="s">
        <v>140</v>
      </c>
      <c r="G1041" s="115" t="s">
        <v>168</v>
      </c>
      <c r="H1041" s="265"/>
      <c r="I1041" s="265">
        <v>44103</v>
      </c>
      <c r="J1041" s="265"/>
      <c r="K1041" s="115" t="s">
        <v>168</v>
      </c>
      <c r="L1041" s="115"/>
      <c r="M1041" s="521">
        <v>3780</v>
      </c>
      <c r="N1041" s="37"/>
      <c r="O1041" s="680" t="s">
        <v>10303</v>
      </c>
      <c r="P1041" s="37"/>
      <c r="Q1041" s="37"/>
      <c r="R1041" s="37"/>
      <c r="S1041" s="37"/>
      <c r="T1041" s="37"/>
      <c r="U1041" s="37"/>
      <c r="V1041" s="37"/>
      <c r="W1041" s="37"/>
      <c r="X1041" s="37"/>
      <c r="Y1041" s="37"/>
      <c r="Z1041" s="37"/>
      <c r="AA1041" s="37"/>
      <c r="AB1041" s="37"/>
      <c r="AC1041" s="37"/>
      <c r="AD1041" s="37"/>
      <c r="AE1041" s="37"/>
      <c r="AF1041" s="37"/>
      <c r="AG1041" s="37"/>
      <c r="AH1041" s="37"/>
      <c r="AI1041" s="37"/>
      <c r="AJ1041" s="37"/>
    </row>
    <row r="1042" spans="1:36">
      <c r="A1042" s="782">
        <v>44103</v>
      </c>
      <c r="B1042" s="115" t="s">
        <v>154</v>
      </c>
      <c r="C1042" s="331">
        <v>881662013</v>
      </c>
      <c r="D1042" s="509" t="s">
        <v>6346</v>
      </c>
      <c r="E1042" s="115" t="s">
        <v>139</v>
      </c>
      <c r="F1042" s="115" t="s">
        <v>140</v>
      </c>
      <c r="G1042" s="115" t="s">
        <v>168</v>
      </c>
      <c r="H1042" s="265"/>
      <c r="I1042" s="265">
        <v>44103</v>
      </c>
      <c r="J1042" s="265"/>
      <c r="K1042" s="115" t="s">
        <v>168</v>
      </c>
      <c r="L1042" s="115"/>
      <c r="M1042" s="521">
        <v>3780</v>
      </c>
      <c r="N1042" s="37"/>
      <c r="O1042" s="680"/>
      <c r="P1042" s="37"/>
      <c r="Q1042" s="37"/>
      <c r="R1042" s="37"/>
      <c r="S1042" s="37"/>
      <c r="T1042" s="37"/>
      <c r="U1042" s="37"/>
      <c r="V1042" s="37"/>
      <c r="W1042" s="37"/>
      <c r="X1042" s="37"/>
      <c r="Y1042" s="37"/>
      <c r="Z1042" s="37"/>
      <c r="AA1042" s="37"/>
      <c r="AB1042" s="37"/>
      <c r="AC1042" s="37"/>
      <c r="AD1042" s="37"/>
      <c r="AE1042" s="37"/>
      <c r="AF1042" s="37"/>
      <c r="AG1042" s="37"/>
      <c r="AH1042" s="37"/>
      <c r="AI1042" s="37"/>
      <c r="AJ1042" s="37"/>
    </row>
    <row r="1043" spans="1:36">
      <c r="A1043" s="265">
        <v>44077</v>
      </c>
      <c r="B1043" s="115" t="s">
        <v>194</v>
      </c>
      <c r="C1043" s="37">
        <v>880619515</v>
      </c>
      <c r="D1043" s="37">
        <v>2306341526</v>
      </c>
      <c r="E1043" s="115" t="s">
        <v>139</v>
      </c>
      <c r="F1043" s="115" t="s">
        <v>140</v>
      </c>
      <c r="G1043" s="115" t="s">
        <v>182</v>
      </c>
      <c r="H1043" s="265">
        <v>44077</v>
      </c>
      <c r="I1043" s="265">
        <v>44078</v>
      </c>
      <c r="J1043" s="665">
        <v>44084</v>
      </c>
      <c r="K1043" s="115" t="s">
        <v>182</v>
      </c>
      <c r="L1043" s="115" t="s">
        <v>353</v>
      </c>
      <c r="M1043" s="37">
        <v>3916.8</v>
      </c>
      <c r="N1043" s="37"/>
      <c r="O1043" s="115" t="s">
        <v>10686</v>
      </c>
      <c r="P1043" s="37"/>
      <c r="Q1043" s="37"/>
      <c r="R1043" s="37"/>
      <c r="S1043" s="37"/>
      <c r="T1043" s="37"/>
      <c r="U1043" s="37"/>
      <c r="V1043" s="37"/>
      <c r="W1043" s="37"/>
      <c r="X1043" s="37"/>
      <c r="Y1043" s="37"/>
      <c r="Z1043" s="37"/>
      <c r="AA1043" s="37"/>
      <c r="AB1043" s="37"/>
      <c r="AC1043" s="37"/>
      <c r="AD1043" s="37"/>
      <c r="AE1043" s="37"/>
      <c r="AF1043" s="37"/>
      <c r="AG1043" s="37"/>
      <c r="AH1043" s="37"/>
      <c r="AI1043" s="37"/>
      <c r="AJ1043" s="37"/>
    </row>
    <row r="1044" spans="1:36">
      <c r="A1044" s="265">
        <v>44081</v>
      </c>
      <c r="B1044" s="115" t="s">
        <v>156</v>
      </c>
      <c r="C1044" s="37">
        <v>880614913</v>
      </c>
      <c r="D1044" s="37"/>
      <c r="E1044" s="115" t="s">
        <v>139</v>
      </c>
      <c r="F1044" s="115" t="s">
        <v>140</v>
      </c>
      <c r="G1044" s="115" t="s">
        <v>142</v>
      </c>
      <c r="H1044" s="37"/>
      <c r="I1044" s="265">
        <v>44081</v>
      </c>
      <c r="J1044" s="265">
        <v>44091</v>
      </c>
      <c r="K1044" s="115" t="s">
        <v>142</v>
      </c>
      <c r="L1044" s="115" t="s">
        <v>211</v>
      </c>
      <c r="M1044" s="37">
        <v>3919</v>
      </c>
      <c r="N1044" s="37"/>
      <c r="O1044" s="115"/>
      <c r="P1044" s="37"/>
      <c r="Q1044" s="37"/>
      <c r="R1044" s="37"/>
      <c r="S1044" s="37"/>
      <c r="T1044" s="37"/>
      <c r="U1044" s="37"/>
      <c r="V1044" s="37"/>
      <c r="W1044" s="37"/>
      <c r="X1044" s="37"/>
      <c r="Y1044" s="37"/>
      <c r="Z1044" s="37"/>
      <c r="AA1044" s="37"/>
      <c r="AB1044" s="37"/>
      <c r="AC1044" s="37"/>
      <c r="AD1044" s="37"/>
      <c r="AE1044" s="37"/>
      <c r="AF1044" s="37"/>
      <c r="AG1044" s="37"/>
      <c r="AH1044" s="37"/>
      <c r="AI1044" s="37"/>
      <c r="AJ1044" s="37"/>
    </row>
    <row r="1045" spans="1:36">
      <c r="A1045" s="265">
        <v>44081</v>
      </c>
      <c r="B1045" s="115" t="s">
        <v>154</v>
      </c>
      <c r="C1045" s="37">
        <v>881893445</v>
      </c>
      <c r="D1045" s="109" t="s">
        <v>2827</v>
      </c>
      <c r="E1045" s="115" t="s">
        <v>139</v>
      </c>
      <c r="F1045" s="115" t="s">
        <v>140</v>
      </c>
      <c r="G1045" s="115" t="s">
        <v>168</v>
      </c>
      <c r="H1045" s="37"/>
      <c r="I1045" s="265">
        <v>44081</v>
      </c>
      <c r="J1045" s="265">
        <v>44095</v>
      </c>
      <c r="K1045" s="115" t="s">
        <v>168</v>
      </c>
      <c r="L1045" s="783">
        <v>200500</v>
      </c>
      <c r="M1045" s="37">
        <v>3990</v>
      </c>
      <c r="N1045" s="37"/>
      <c r="O1045" s="115" t="s">
        <v>1976</v>
      </c>
      <c r="P1045" s="115" t="s">
        <v>10687</v>
      </c>
      <c r="Q1045" s="37"/>
      <c r="R1045" s="37"/>
      <c r="S1045" s="37"/>
      <c r="T1045" s="37"/>
      <c r="U1045" s="37"/>
      <c r="V1045" s="37"/>
      <c r="W1045" s="37"/>
      <c r="X1045" s="37"/>
      <c r="Y1045" s="37"/>
      <c r="Z1045" s="37"/>
      <c r="AA1045" s="37"/>
      <c r="AB1045" s="37"/>
      <c r="AC1045" s="37"/>
      <c r="AD1045" s="37"/>
      <c r="AE1045" s="37"/>
      <c r="AF1045" s="37"/>
      <c r="AG1045" s="37"/>
      <c r="AH1045" s="37"/>
      <c r="AI1045" s="37"/>
      <c r="AJ1045" s="37"/>
    </row>
    <row r="1046" spans="1:36">
      <c r="A1046" s="265">
        <v>44091</v>
      </c>
      <c r="B1046" s="115" t="s">
        <v>175</v>
      </c>
      <c r="C1046" s="331">
        <v>881825850</v>
      </c>
      <c r="D1046" s="781"/>
      <c r="E1046" s="115" t="s">
        <v>152</v>
      </c>
      <c r="F1046" s="115" t="s">
        <v>140</v>
      </c>
      <c r="G1046" s="115" t="s">
        <v>142</v>
      </c>
      <c r="H1046" s="265"/>
      <c r="I1046" s="265">
        <v>44091</v>
      </c>
      <c r="J1046" s="265">
        <v>44103</v>
      </c>
      <c r="K1046" s="115" t="s">
        <v>142</v>
      </c>
      <c r="L1046" s="115"/>
      <c r="M1046" s="37">
        <v>4038</v>
      </c>
      <c r="N1046" s="37"/>
      <c r="O1046" s="115" t="s">
        <v>10688</v>
      </c>
      <c r="P1046" s="37"/>
      <c r="Q1046" s="37"/>
      <c r="R1046" s="37"/>
      <c r="S1046" s="37"/>
      <c r="T1046" s="37"/>
      <c r="U1046" s="37"/>
      <c r="V1046" s="37"/>
      <c r="W1046" s="37"/>
      <c r="X1046" s="37"/>
      <c r="Y1046" s="37"/>
      <c r="Z1046" s="37"/>
      <c r="AA1046" s="37"/>
      <c r="AB1046" s="37"/>
      <c r="AC1046" s="37"/>
      <c r="AD1046" s="37"/>
      <c r="AE1046" s="37"/>
      <c r="AF1046" s="37"/>
      <c r="AG1046" s="37"/>
      <c r="AH1046" s="37"/>
      <c r="AI1046" s="37"/>
      <c r="AJ1046" s="37"/>
    </row>
    <row r="1047" spans="1:36">
      <c r="A1047" s="265">
        <v>44083</v>
      </c>
      <c r="B1047" s="115" t="s">
        <v>144</v>
      </c>
      <c r="C1047" s="37">
        <v>881923928</v>
      </c>
      <c r="D1047" s="115">
        <v>100009537321</v>
      </c>
      <c r="E1047" s="115" t="s">
        <v>139</v>
      </c>
      <c r="F1047" s="115" t="s">
        <v>140</v>
      </c>
      <c r="G1047" s="115" t="s">
        <v>142</v>
      </c>
      <c r="H1047" s="37"/>
      <c r="I1047" s="265">
        <v>44083</v>
      </c>
      <c r="J1047" s="265"/>
      <c r="K1047" s="115" t="s">
        <v>163</v>
      </c>
      <c r="L1047" s="115"/>
      <c r="M1047" s="37">
        <v>4039.2</v>
      </c>
      <c r="N1047" s="115"/>
      <c r="O1047" s="115" t="s">
        <v>10271</v>
      </c>
      <c r="P1047" s="115"/>
      <c r="Q1047" s="37"/>
      <c r="R1047" s="37"/>
      <c r="S1047" s="37"/>
      <c r="T1047" s="37"/>
      <c r="U1047" s="37"/>
      <c r="V1047" s="37"/>
      <c r="W1047" s="37"/>
      <c r="X1047" s="37"/>
      <c r="Y1047" s="37"/>
      <c r="Z1047" s="37"/>
      <c r="AA1047" s="37"/>
      <c r="AB1047" s="37"/>
      <c r="AC1047" s="37"/>
      <c r="AD1047" s="37"/>
      <c r="AE1047" s="37"/>
      <c r="AF1047" s="37"/>
      <c r="AG1047" s="37"/>
      <c r="AH1047" s="37"/>
      <c r="AI1047" s="37"/>
      <c r="AJ1047" s="37"/>
    </row>
    <row r="1048" spans="1:36">
      <c r="A1048" s="265">
        <v>44089</v>
      </c>
      <c r="B1048" s="115" t="s">
        <v>146</v>
      </c>
      <c r="C1048" s="331">
        <v>880031116</v>
      </c>
      <c r="D1048" s="109" t="s">
        <v>4578</v>
      </c>
      <c r="E1048" s="115" t="s">
        <v>139</v>
      </c>
      <c r="F1048" s="115" t="s">
        <v>140</v>
      </c>
      <c r="G1048" s="115" t="s">
        <v>168</v>
      </c>
      <c r="H1048" s="37"/>
      <c r="I1048" s="265">
        <v>44089</v>
      </c>
      <c r="J1048" s="265">
        <v>44103</v>
      </c>
      <c r="K1048" s="115" t="s">
        <v>168</v>
      </c>
      <c r="L1048" s="115"/>
      <c r="M1048" s="37">
        <v>4120</v>
      </c>
      <c r="N1048" s="37"/>
      <c r="O1048" s="115"/>
      <c r="P1048" s="37"/>
      <c r="Q1048" s="37"/>
      <c r="R1048" s="37"/>
      <c r="S1048" s="37"/>
      <c r="T1048" s="37"/>
      <c r="U1048" s="37"/>
      <c r="V1048" s="37"/>
      <c r="W1048" s="37"/>
      <c r="X1048" s="37"/>
      <c r="Y1048" s="37"/>
      <c r="Z1048" s="37"/>
      <c r="AA1048" s="37"/>
      <c r="AB1048" s="37"/>
      <c r="AC1048" s="37"/>
      <c r="AD1048" s="37"/>
      <c r="AE1048" s="37"/>
      <c r="AF1048" s="37"/>
      <c r="AG1048" s="37"/>
      <c r="AH1048" s="37"/>
      <c r="AI1048" s="37"/>
      <c r="AJ1048" s="37"/>
    </row>
    <row r="1049" spans="1:36">
      <c r="A1049" s="265">
        <v>44077</v>
      </c>
      <c r="B1049" s="115" t="s">
        <v>149</v>
      </c>
      <c r="C1049" s="37">
        <v>880054801</v>
      </c>
      <c r="D1049" s="109">
        <v>1296804020</v>
      </c>
      <c r="E1049" s="115" t="s">
        <v>139</v>
      </c>
      <c r="F1049" s="115" t="s">
        <v>140</v>
      </c>
      <c r="G1049" s="115" t="s">
        <v>168</v>
      </c>
      <c r="H1049" s="37"/>
      <c r="I1049" s="265">
        <v>44082</v>
      </c>
      <c r="J1049" s="265">
        <v>44091</v>
      </c>
      <c r="K1049" s="115" t="s">
        <v>168</v>
      </c>
      <c r="L1049" s="115" t="s">
        <v>353</v>
      </c>
      <c r="M1049" s="37">
        <v>4200</v>
      </c>
      <c r="N1049" s="37"/>
      <c r="O1049" s="115" t="s">
        <v>10689</v>
      </c>
      <c r="P1049" s="37"/>
      <c r="Q1049" s="37"/>
      <c r="R1049" s="37"/>
      <c r="S1049" s="37"/>
      <c r="T1049" s="37"/>
      <c r="U1049" s="37"/>
      <c r="V1049" s="37"/>
      <c r="W1049" s="37"/>
      <c r="X1049" s="37"/>
      <c r="Y1049" s="37"/>
      <c r="Z1049" s="37"/>
      <c r="AA1049" s="37"/>
      <c r="AB1049" s="37"/>
      <c r="AC1049" s="37"/>
      <c r="AD1049" s="37"/>
      <c r="AE1049" s="37"/>
      <c r="AF1049" s="37"/>
      <c r="AG1049" s="37"/>
      <c r="AH1049" s="37"/>
      <c r="AI1049" s="37"/>
      <c r="AJ1049" s="37"/>
    </row>
    <row r="1050" spans="1:36">
      <c r="A1050" s="782">
        <v>44103</v>
      </c>
      <c r="B1050" s="115" t="s">
        <v>146</v>
      </c>
      <c r="C1050" s="331">
        <v>882249561</v>
      </c>
      <c r="D1050" s="509" t="s">
        <v>10690</v>
      </c>
      <c r="E1050" s="115" t="s">
        <v>139</v>
      </c>
      <c r="F1050" s="115" t="s">
        <v>147</v>
      </c>
      <c r="G1050" s="115" t="s">
        <v>142</v>
      </c>
      <c r="H1050" s="265"/>
      <c r="I1050" s="265"/>
      <c r="J1050" s="265"/>
      <c r="K1050" s="115"/>
      <c r="L1050" s="115"/>
      <c r="M1050" s="521"/>
      <c r="N1050" s="37"/>
      <c r="O1050" s="680"/>
      <c r="P1050" s="37"/>
      <c r="Q1050" s="37"/>
      <c r="R1050" s="37"/>
      <c r="S1050" s="37"/>
      <c r="T1050" s="37"/>
      <c r="U1050" s="37"/>
      <c r="V1050" s="37"/>
      <c r="W1050" s="37"/>
      <c r="X1050" s="37"/>
      <c r="Y1050" s="37"/>
      <c r="Z1050" s="37"/>
      <c r="AA1050" s="37"/>
      <c r="AB1050" s="37"/>
      <c r="AC1050" s="37"/>
      <c r="AD1050" s="37"/>
      <c r="AE1050" s="37"/>
      <c r="AF1050" s="37"/>
      <c r="AG1050" s="37"/>
      <c r="AH1050" s="37"/>
      <c r="AI1050" s="37"/>
      <c r="AJ1050" s="37"/>
    </row>
    <row r="1051" spans="1:36">
      <c r="A1051" s="403">
        <v>44104</v>
      </c>
      <c r="B1051" s="115" t="s">
        <v>146</v>
      </c>
      <c r="C1051" s="23">
        <v>880037352</v>
      </c>
      <c r="D1051" s="23">
        <v>3482461981</v>
      </c>
      <c r="E1051" s="115" t="s">
        <v>139</v>
      </c>
      <c r="F1051" s="115" t="s">
        <v>147</v>
      </c>
      <c r="G1051" s="23"/>
      <c r="H1051" s="23"/>
      <c r="I1051" s="23"/>
      <c r="J1051" s="23"/>
      <c r="K1051" s="23"/>
      <c r="L1051" s="23"/>
      <c r="M1051" s="23"/>
      <c r="N1051" s="23"/>
      <c r="O1051" s="23"/>
      <c r="P1051" s="37"/>
      <c r="Q1051" s="265">
        <v>44075</v>
      </c>
      <c r="R1051" s="37">
        <v>330</v>
      </c>
      <c r="S1051" s="37"/>
      <c r="T1051" s="37"/>
      <c r="U1051" s="37"/>
      <c r="V1051" s="37"/>
      <c r="W1051" s="37"/>
      <c r="X1051" s="37"/>
      <c r="Y1051" s="37"/>
      <c r="Z1051" s="37"/>
      <c r="AA1051" s="37"/>
      <c r="AB1051" s="37"/>
      <c r="AC1051" s="37"/>
      <c r="AD1051" s="37"/>
      <c r="AE1051" s="37"/>
      <c r="AF1051" s="37"/>
      <c r="AG1051" s="37"/>
      <c r="AH1051" s="37"/>
      <c r="AI1051" s="37"/>
      <c r="AJ1051" s="37"/>
    </row>
    <row r="1052" spans="1:36">
      <c r="A1052" s="265">
        <v>44075</v>
      </c>
      <c r="B1052" s="115" t="s">
        <v>138</v>
      </c>
      <c r="C1052" s="37">
        <v>881530739</v>
      </c>
      <c r="D1052" s="109" t="s">
        <v>10623</v>
      </c>
      <c r="E1052" s="115" t="s">
        <v>139</v>
      </c>
      <c r="F1052" s="115" t="s">
        <v>140</v>
      </c>
      <c r="G1052" s="115" t="s">
        <v>142</v>
      </c>
      <c r="H1052" s="265"/>
      <c r="I1052" s="265">
        <v>44082</v>
      </c>
      <c r="J1052" s="265">
        <v>44085</v>
      </c>
      <c r="K1052" s="115" t="s">
        <v>10691</v>
      </c>
      <c r="L1052" s="115" t="s">
        <v>353</v>
      </c>
      <c r="M1052" s="37">
        <v>4370.28</v>
      </c>
      <c r="N1052" s="115"/>
      <c r="O1052" s="115"/>
      <c r="P1052" s="37"/>
      <c r="Q1052" s="37"/>
      <c r="R1052" s="37"/>
      <c r="S1052" s="37"/>
      <c r="T1052" s="37"/>
      <c r="U1052" s="37"/>
      <c r="V1052" s="37"/>
      <c r="W1052" s="37"/>
      <c r="X1052" s="37"/>
      <c r="Y1052" s="37"/>
      <c r="Z1052" s="37"/>
      <c r="AA1052" s="37"/>
      <c r="AB1052" s="37"/>
      <c r="AC1052" s="37"/>
      <c r="AD1052" s="37"/>
      <c r="AE1052" s="37"/>
      <c r="AF1052" s="37"/>
      <c r="AG1052" s="37"/>
      <c r="AH1052" s="37"/>
      <c r="AI1052" s="37"/>
      <c r="AJ1052" s="37"/>
    </row>
    <row r="1053" spans="1:36">
      <c r="A1053" s="265">
        <v>44084</v>
      </c>
      <c r="B1053" s="115" t="s">
        <v>156</v>
      </c>
      <c r="C1053" s="331">
        <v>881688837</v>
      </c>
      <c r="D1053" s="667" t="s">
        <v>10450</v>
      </c>
      <c r="E1053" s="115" t="s">
        <v>139</v>
      </c>
      <c r="F1053" s="115" t="s">
        <v>140</v>
      </c>
      <c r="G1053" s="115"/>
      <c r="H1053" s="265"/>
      <c r="I1053" s="265">
        <v>44088</v>
      </c>
      <c r="J1053" s="265">
        <v>44095</v>
      </c>
      <c r="K1053" s="115" t="s">
        <v>246</v>
      </c>
      <c r="L1053" s="115"/>
      <c r="M1053" s="37">
        <v>4381.6000000000004</v>
      </c>
      <c r="N1053" s="37"/>
      <c r="O1053" s="727"/>
      <c r="P1053" s="115"/>
      <c r="Q1053" s="37"/>
      <c r="R1053" s="37"/>
      <c r="S1053" s="37"/>
      <c r="T1053" s="37"/>
      <c r="U1053" s="37"/>
      <c r="V1053" s="37"/>
      <c r="W1053" s="37"/>
      <c r="X1053" s="37"/>
      <c r="Y1053" s="37"/>
      <c r="Z1053" s="37"/>
      <c r="AA1053" s="37"/>
      <c r="AB1053" s="37"/>
      <c r="AC1053" s="37"/>
      <c r="AD1053" s="37"/>
      <c r="AE1053" s="37"/>
      <c r="AF1053" s="37"/>
      <c r="AG1053" s="37"/>
      <c r="AH1053" s="37"/>
      <c r="AI1053" s="37"/>
      <c r="AJ1053" s="37"/>
    </row>
    <row r="1054" spans="1:36">
      <c r="A1054" s="265">
        <v>44099</v>
      </c>
      <c r="B1054" s="115" t="s">
        <v>194</v>
      </c>
      <c r="C1054" s="331">
        <v>880294339</v>
      </c>
      <c r="D1054" s="527" t="s">
        <v>4665</v>
      </c>
      <c r="E1054" s="115" t="s">
        <v>139</v>
      </c>
      <c r="F1054" s="115" t="s">
        <v>140</v>
      </c>
      <c r="G1054" s="521" t="s">
        <v>4666</v>
      </c>
      <c r="H1054" s="265">
        <v>44102</v>
      </c>
      <c r="I1054" s="265">
        <v>44099</v>
      </c>
      <c r="J1054" s="265">
        <v>44117</v>
      </c>
      <c r="K1054" s="624" t="s">
        <v>2091</v>
      </c>
      <c r="L1054" s="115"/>
      <c r="M1054" s="521">
        <v>4462.6000000000004</v>
      </c>
      <c r="N1054" s="37"/>
      <c r="O1054" s="680" t="s">
        <v>2303</v>
      </c>
      <c r="P1054" s="37"/>
      <c r="Q1054" s="37"/>
      <c r="R1054" s="37"/>
      <c r="S1054" s="37"/>
      <c r="T1054" s="37"/>
      <c r="U1054" s="37"/>
      <c r="V1054" s="37"/>
      <c r="W1054" s="37"/>
      <c r="X1054" s="37"/>
      <c r="Y1054" s="37"/>
      <c r="Z1054" s="37"/>
      <c r="AA1054" s="37"/>
      <c r="AB1054" s="37"/>
      <c r="AC1054" s="37"/>
      <c r="AD1054" s="37"/>
      <c r="AE1054" s="37"/>
      <c r="AF1054" s="37"/>
      <c r="AG1054" s="37"/>
      <c r="AH1054" s="37"/>
      <c r="AI1054" s="37"/>
      <c r="AJ1054" s="37"/>
    </row>
    <row r="1055" spans="1:36">
      <c r="A1055" s="265">
        <v>44097</v>
      </c>
      <c r="B1055" s="115" t="s">
        <v>138</v>
      </c>
      <c r="C1055" s="331">
        <v>880597582</v>
      </c>
      <c r="D1055" s="789" t="s">
        <v>10692</v>
      </c>
      <c r="E1055" s="115" t="s">
        <v>139</v>
      </c>
      <c r="F1055" s="115" t="s">
        <v>140</v>
      </c>
      <c r="G1055" s="115" t="s">
        <v>416</v>
      </c>
      <c r="H1055" s="265"/>
      <c r="I1055" s="265">
        <v>44097</v>
      </c>
      <c r="J1055" s="265">
        <v>44104</v>
      </c>
      <c r="K1055" s="115" t="s">
        <v>416</v>
      </c>
      <c r="L1055" s="115"/>
      <c r="M1055" s="37">
        <v>4500</v>
      </c>
      <c r="N1055" s="37"/>
      <c r="O1055" s="680" t="s">
        <v>10693</v>
      </c>
      <c r="P1055" s="37"/>
      <c r="Q1055" s="37"/>
      <c r="R1055" s="37"/>
      <c r="S1055" s="37"/>
      <c r="T1055" s="37"/>
      <c r="U1055" s="37"/>
      <c r="V1055" s="37"/>
      <c r="W1055" s="37"/>
      <c r="X1055" s="37"/>
      <c r="Y1055" s="37"/>
      <c r="Z1055" s="37"/>
      <c r="AA1055" s="37"/>
      <c r="AB1055" s="37"/>
      <c r="AC1055" s="37"/>
      <c r="AD1055" s="37"/>
      <c r="AE1055" s="37"/>
      <c r="AF1055" s="37"/>
      <c r="AG1055" s="37"/>
      <c r="AH1055" s="37"/>
      <c r="AI1055" s="37"/>
      <c r="AJ1055" s="37"/>
    </row>
    <row r="1056" spans="1:36">
      <c r="A1056" s="782">
        <v>44103</v>
      </c>
      <c r="B1056" s="115" t="s">
        <v>281</v>
      </c>
      <c r="C1056" s="331">
        <v>882577254</v>
      </c>
      <c r="D1056" s="509"/>
      <c r="E1056" s="115" t="s">
        <v>152</v>
      </c>
      <c r="F1056" s="115" t="s">
        <v>140</v>
      </c>
      <c r="G1056" s="115" t="s">
        <v>172</v>
      </c>
      <c r="H1056" s="265"/>
      <c r="I1056" s="265"/>
      <c r="J1056" s="265">
        <v>44113</v>
      </c>
      <c r="K1056" s="115"/>
      <c r="L1056" s="115"/>
      <c r="M1056" s="521"/>
      <c r="N1056" s="37"/>
      <c r="O1056" s="680" t="s">
        <v>10694</v>
      </c>
      <c r="P1056" s="37"/>
      <c r="Q1056" s="37"/>
      <c r="R1056" s="37"/>
      <c r="S1056" s="37"/>
      <c r="T1056" s="37"/>
      <c r="U1056" s="37"/>
      <c r="V1056" s="37"/>
      <c r="W1056" s="37"/>
      <c r="X1056" s="37"/>
      <c r="Y1056" s="37"/>
      <c r="Z1056" s="37"/>
      <c r="AA1056" s="37"/>
      <c r="AB1056" s="37"/>
      <c r="AC1056" s="37"/>
      <c r="AD1056" s="37"/>
      <c r="AE1056" s="37"/>
      <c r="AF1056" s="37"/>
      <c r="AG1056" s="37"/>
      <c r="AH1056" s="37"/>
      <c r="AI1056" s="37"/>
      <c r="AJ1056" s="37"/>
    </row>
    <row r="1057" spans="1:36">
      <c r="A1057" s="265">
        <v>44088</v>
      </c>
      <c r="B1057" s="115" t="s">
        <v>138</v>
      </c>
      <c r="C1057" s="331">
        <v>882712532</v>
      </c>
      <c r="D1057" s="109"/>
      <c r="E1057" s="115" t="s">
        <v>139</v>
      </c>
      <c r="F1057" s="115" t="s">
        <v>140</v>
      </c>
      <c r="G1057" s="115" t="s">
        <v>246</v>
      </c>
      <c r="H1057" s="37"/>
      <c r="I1057" s="265">
        <v>44103</v>
      </c>
      <c r="J1057" s="265">
        <v>44093</v>
      </c>
      <c r="K1057" s="115" t="s">
        <v>246</v>
      </c>
      <c r="L1057" s="115"/>
      <c r="M1057" s="37">
        <v>4570</v>
      </c>
      <c r="N1057" s="37"/>
      <c r="O1057" s="115"/>
      <c r="P1057" s="37"/>
      <c r="Q1057" s="37"/>
      <c r="R1057" s="37"/>
      <c r="S1057" s="37"/>
      <c r="T1057" s="37"/>
      <c r="U1057" s="37"/>
      <c r="V1057" s="37"/>
      <c r="W1057" s="37"/>
      <c r="X1057" s="37"/>
      <c r="Y1057" s="37"/>
      <c r="Z1057" s="37"/>
      <c r="AA1057" s="37"/>
      <c r="AB1057" s="37"/>
      <c r="AC1057" s="37"/>
      <c r="AD1057" s="37"/>
      <c r="AE1057" s="37"/>
      <c r="AF1057" s="37"/>
      <c r="AG1057" s="37"/>
      <c r="AH1057" s="37"/>
      <c r="AI1057" s="37"/>
      <c r="AJ1057" s="37"/>
    </row>
    <row r="1058" spans="1:36">
      <c r="A1058" s="782"/>
      <c r="B1058" s="115" t="s">
        <v>227</v>
      </c>
      <c r="C1058" s="331">
        <v>880722633</v>
      </c>
      <c r="D1058" s="534">
        <v>790484603</v>
      </c>
      <c r="E1058" s="115" t="s">
        <v>139</v>
      </c>
      <c r="F1058" s="115" t="s">
        <v>147</v>
      </c>
      <c r="G1058" s="115" t="s">
        <v>142</v>
      </c>
      <c r="H1058" s="265"/>
      <c r="I1058" s="265"/>
      <c r="J1058" s="265"/>
      <c r="K1058" s="115"/>
      <c r="L1058" s="115"/>
      <c r="M1058" s="521"/>
      <c r="N1058" s="37"/>
      <c r="O1058" s="680"/>
      <c r="P1058" s="37"/>
      <c r="Q1058" s="265">
        <v>44103</v>
      </c>
      <c r="R1058" s="37">
        <v>230</v>
      </c>
      <c r="S1058" s="37"/>
      <c r="T1058" s="37"/>
      <c r="U1058" s="37"/>
      <c r="V1058" s="37"/>
      <c r="W1058" s="37"/>
      <c r="X1058" s="37"/>
      <c r="Y1058" s="37"/>
      <c r="Z1058" s="37"/>
      <c r="AA1058" s="37"/>
      <c r="AB1058" s="37"/>
      <c r="AC1058" s="37"/>
      <c r="AD1058" s="37"/>
      <c r="AE1058" s="37"/>
      <c r="AF1058" s="37"/>
      <c r="AG1058" s="37"/>
      <c r="AH1058" s="37"/>
      <c r="AI1058" s="37"/>
      <c r="AJ1058" s="37"/>
    </row>
    <row r="1059" spans="1:36">
      <c r="A1059" s="782">
        <v>44102</v>
      </c>
      <c r="B1059" s="115" t="s">
        <v>154</v>
      </c>
      <c r="C1059" s="331">
        <v>882754434</v>
      </c>
      <c r="D1059" s="509" t="s">
        <v>10695</v>
      </c>
      <c r="E1059" s="115" t="s">
        <v>139</v>
      </c>
      <c r="F1059" s="115" t="s">
        <v>140</v>
      </c>
      <c r="G1059" s="115" t="s">
        <v>142</v>
      </c>
      <c r="H1059" s="265"/>
      <c r="I1059" s="265">
        <v>44102</v>
      </c>
      <c r="J1059" s="265">
        <v>44113</v>
      </c>
      <c r="K1059" s="115" t="s">
        <v>4476</v>
      </c>
      <c r="L1059" s="115"/>
      <c r="M1059" s="521">
        <v>4629</v>
      </c>
      <c r="N1059" s="37"/>
      <c r="O1059" s="680"/>
      <c r="P1059" s="37"/>
      <c r="Q1059" s="37"/>
      <c r="R1059" s="37"/>
      <c r="S1059" s="37"/>
      <c r="T1059" s="37"/>
      <c r="U1059" s="37"/>
      <c r="V1059" s="37"/>
      <c r="W1059" s="37"/>
      <c r="X1059" s="37"/>
      <c r="Y1059" s="37"/>
      <c r="Z1059" s="37"/>
      <c r="AA1059" s="37"/>
      <c r="AB1059" s="37"/>
      <c r="AC1059" s="37"/>
      <c r="AD1059" s="37"/>
      <c r="AE1059" s="37"/>
      <c r="AF1059" s="37"/>
      <c r="AG1059" s="37"/>
      <c r="AH1059" s="37"/>
      <c r="AI1059" s="37"/>
      <c r="AJ1059" s="37"/>
    </row>
    <row r="1060" spans="1:36" ht="17">
      <c r="A1060" s="265">
        <v>44088</v>
      </c>
      <c r="B1060" s="115" t="s">
        <v>146</v>
      </c>
      <c r="C1060" s="792">
        <v>880616070</v>
      </c>
      <c r="D1060" s="109" t="s">
        <v>10696</v>
      </c>
      <c r="E1060" s="115" t="s">
        <v>139</v>
      </c>
      <c r="F1060" s="115" t="s">
        <v>147</v>
      </c>
      <c r="G1060" s="115" t="s">
        <v>302</v>
      </c>
      <c r="H1060" s="37"/>
      <c r="I1060" s="265">
        <v>44103</v>
      </c>
      <c r="J1060" s="265"/>
      <c r="K1060" s="115" t="s">
        <v>233</v>
      </c>
      <c r="L1060" s="115"/>
      <c r="M1060" s="37">
        <v>4800</v>
      </c>
      <c r="N1060" s="37"/>
      <c r="O1060" s="680" t="s">
        <v>10303</v>
      </c>
      <c r="P1060" s="37"/>
      <c r="Q1060" s="265">
        <v>44088</v>
      </c>
      <c r="R1060" s="37">
        <v>1920</v>
      </c>
      <c r="S1060" s="37"/>
      <c r="T1060" s="37"/>
      <c r="U1060" s="37"/>
      <c r="V1060" s="37"/>
      <c r="W1060" s="37"/>
      <c r="X1060" s="37"/>
      <c r="Y1060" s="37"/>
      <c r="Z1060" s="37"/>
      <c r="AA1060" s="37"/>
      <c r="AB1060" s="37"/>
      <c r="AC1060" s="37"/>
      <c r="AD1060" s="37"/>
      <c r="AE1060" s="37"/>
      <c r="AF1060" s="37"/>
      <c r="AG1060" s="37"/>
      <c r="AH1060" s="37"/>
      <c r="AI1060" s="37"/>
      <c r="AJ1060" s="37"/>
    </row>
    <row r="1061" spans="1:36">
      <c r="A1061" s="265">
        <v>44098</v>
      </c>
      <c r="B1061" s="115" t="s">
        <v>156</v>
      </c>
      <c r="C1061" s="331">
        <v>880493564</v>
      </c>
      <c r="D1061" s="517" t="s">
        <v>10697</v>
      </c>
      <c r="E1061" s="115" t="s">
        <v>139</v>
      </c>
      <c r="F1061" s="115" t="s">
        <v>140</v>
      </c>
      <c r="G1061" s="115" t="s">
        <v>182</v>
      </c>
      <c r="H1061" s="265"/>
      <c r="I1061" s="265">
        <v>44098</v>
      </c>
      <c r="J1061" s="265">
        <v>44104</v>
      </c>
      <c r="K1061" s="115"/>
      <c r="L1061" s="115"/>
      <c r="M1061" s="37">
        <v>4838</v>
      </c>
      <c r="N1061" s="37"/>
      <c r="O1061" s="680"/>
      <c r="P1061" s="37"/>
      <c r="Q1061" s="37"/>
      <c r="R1061" s="37"/>
      <c r="S1061" s="37"/>
      <c r="T1061" s="37"/>
      <c r="U1061" s="37"/>
      <c r="V1061" s="37"/>
      <c r="W1061" s="37"/>
      <c r="X1061" s="37"/>
      <c r="Y1061" s="37"/>
      <c r="Z1061" s="37"/>
      <c r="AA1061" s="37"/>
      <c r="AB1061" s="37"/>
      <c r="AC1061" s="37"/>
      <c r="AD1061" s="37"/>
      <c r="AE1061" s="37"/>
      <c r="AF1061" s="37"/>
      <c r="AG1061" s="37"/>
      <c r="AH1061" s="37"/>
      <c r="AI1061" s="37"/>
      <c r="AJ1061" s="37"/>
    </row>
    <row r="1062" spans="1:36">
      <c r="A1062" s="265">
        <v>44088</v>
      </c>
      <c r="B1062" s="115" t="s">
        <v>157</v>
      </c>
      <c r="C1062" s="331">
        <v>880912036</v>
      </c>
      <c r="D1062" s="109" t="s">
        <v>2792</v>
      </c>
      <c r="E1062" s="115" t="s">
        <v>139</v>
      </c>
      <c r="F1062" s="115" t="s">
        <v>140</v>
      </c>
      <c r="G1062" s="115" t="s">
        <v>946</v>
      </c>
      <c r="H1062" s="37"/>
      <c r="I1062" s="265">
        <v>44088</v>
      </c>
      <c r="J1062" s="265"/>
      <c r="K1062" s="115" t="s">
        <v>946</v>
      </c>
      <c r="L1062" s="115"/>
      <c r="M1062" s="37">
        <v>4922.5</v>
      </c>
      <c r="N1062" s="37"/>
      <c r="O1062" s="115" t="s">
        <v>2242</v>
      </c>
      <c r="P1062" s="37"/>
      <c r="Q1062" s="37"/>
      <c r="R1062" s="37"/>
      <c r="S1062" s="37"/>
      <c r="T1062" s="37"/>
      <c r="U1062" s="37"/>
      <c r="V1062" s="37"/>
      <c r="W1062" s="37"/>
      <c r="X1062" s="37"/>
      <c r="Y1062" s="37"/>
      <c r="Z1062" s="37"/>
      <c r="AA1062" s="37"/>
      <c r="AB1062" s="37"/>
      <c r="AC1062" s="37"/>
      <c r="AD1062" s="37"/>
      <c r="AE1062" s="37"/>
      <c r="AF1062" s="37"/>
      <c r="AG1062" s="37"/>
      <c r="AH1062" s="37"/>
      <c r="AI1062" s="37"/>
      <c r="AJ1062" s="37"/>
    </row>
    <row r="1063" spans="1:36">
      <c r="A1063" s="265">
        <v>44082</v>
      </c>
      <c r="B1063" s="115" t="s">
        <v>156</v>
      </c>
      <c r="C1063" s="37">
        <v>882208614</v>
      </c>
      <c r="D1063" s="109" t="s">
        <v>10476</v>
      </c>
      <c r="E1063" s="115" t="s">
        <v>139</v>
      </c>
      <c r="F1063" s="115" t="s">
        <v>140</v>
      </c>
      <c r="G1063" s="115" t="s">
        <v>168</v>
      </c>
      <c r="H1063" s="37"/>
      <c r="I1063" s="665">
        <v>44092</v>
      </c>
      <c r="J1063" s="265">
        <v>44104</v>
      </c>
      <c r="K1063" s="115" t="s">
        <v>168</v>
      </c>
      <c r="L1063" s="115"/>
      <c r="M1063" s="37">
        <v>4970</v>
      </c>
      <c r="N1063" s="37"/>
      <c r="O1063" s="115" t="s">
        <v>10698</v>
      </c>
      <c r="P1063" s="37"/>
      <c r="Q1063" s="37"/>
      <c r="R1063" s="37"/>
      <c r="S1063" s="37"/>
      <c r="T1063" s="37"/>
      <c r="U1063" s="37"/>
      <c r="V1063" s="37"/>
      <c r="W1063" s="37"/>
      <c r="X1063" s="37"/>
      <c r="Y1063" s="37"/>
      <c r="Z1063" s="37"/>
      <c r="AA1063" s="37"/>
      <c r="AB1063" s="37"/>
      <c r="AC1063" s="37"/>
      <c r="AD1063" s="37"/>
      <c r="AE1063" s="37"/>
      <c r="AF1063" s="37"/>
      <c r="AG1063" s="37"/>
      <c r="AH1063" s="37"/>
      <c r="AI1063" s="37"/>
      <c r="AJ1063" s="37"/>
    </row>
    <row r="1064" spans="1:36">
      <c r="A1064" s="265">
        <v>44090</v>
      </c>
      <c r="B1064" s="115" t="s">
        <v>156</v>
      </c>
      <c r="C1064" s="37">
        <v>882096000</v>
      </c>
      <c r="D1064" s="109"/>
      <c r="E1064" s="115" t="s">
        <v>139</v>
      </c>
      <c r="F1064" s="115" t="s">
        <v>140</v>
      </c>
      <c r="G1064" s="115" t="s">
        <v>168</v>
      </c>
      <c r="H1064" s="37"/>
      <c r="I1064" s="265">
        <v>44091</v>
      </c>
      <c r="J1064" s="265">
        <v>44097</v>
      </c>
      <c r="K1064" s="115"/>
      <c r="L1064" s="115"/>
      <c r="M1064" s="37">
        <v>4991</v>
      </c>
      <c r="N1064" s="37"/>
      <c r="O1064" s="115" t="s">
        <v>10699</v>
      </c>
      <c r="P1064" s="37"/>
      <c r="Q1064" s="37"/>
      <c r="R1064" s="37"/>
      <c r="S1064" s="37"/>
      <c r="T1064" s="37"/>
      <c r="U1064" s="37"/>
      <c r="V1064" s="37"/>
      <c r="W1064" s="37"/>
      <c r="X1064" s="37"/>
      <c r="Y1064" s="37"/>
      <c r="Z1064" s="37"/>
      <c r="AA1064" s="37"/>
      <c r="AB1064" s="37"/>
      <c r="AC1064" s="37"/>
      <c r="AD1064" s="37"/>
      <c r="AE1064" s="37"/>
      <c r="AF1064" s="37"/>
      <c r="AG1064" s="37"/>
      <c r="AH1064" s="37"/>
      <c r="AI1064" s="37"/>
      <c r="AJ1064" s="37"/>
    </row>
    <row r="1065" spans="1:36">
      <c r="A1065" s="782">
        <v>44103</v>
      </c>
      <c r="B1065" s="115" t="s">
        <v>2235</v>
      </c>
      <c r="C1065" s="331">
        <v>882660113</v>
      </c>
      <c r="D1065" s="509" t="s">
        <v>10700</v>
      </c>
      <c r="E1065" s="115" t="s">
        <v>139</v>
      </c>
      <c r="F1065" s="115" t="s">
        <v>181</v>
      </c>
      <c r="G1065" s="115"/>
      <c r="H1065" s="265"/>
      <c r="I1065" s="265">
        <v>44103</v>
      </c>
      <c r="J1065" s="265"/>
      <c r="K1065" s="115" t="s">
        <v>142</v>
      </c>
      <c r="L1065" s="115"/>
      <c r="M1065" s="521">
        <v>4992.53</v>
      </c>
      <c r="N1065" s="37"/>
      <c r="O1065" s="680" t="s">
        <v>10303</v>
      </c>
      <c r="P1065" s="37"/>
      <c r="Q1065" s="37"/>
      <c r="R1065" s="37"/>
      <c r="S1065" s="37"/>
      <c r="T1065" s="37"/>
      <c r="U1065" s="37"/>
      <c r="V1065" s="37"/>
      <c r="W1065" s="37"/>
      <c r="X1065" s="37"/>
      <c r="Y1065" s="37"/>
      <c r="Z1065" s="37"/>
      <c r="AA1065" s="37"/>
      <c r="AB1065" s="37"/>
      <c r="AC1065" s="37"/>
      <c r="AD1065" s="37"/>
      <c r="AE1065" s="37"/>
      <c r="AF1065" s="37"/>
      <c r="AG1065" s="37"/>
      <c r="AH1065" s="37"/>
      <c r="AI1065" s="37"/>
      <c r="AJ1065" s="37"/>
    </row>
    <row r="1066" spans="1:36">
      <c r="A1066" s="265">
        <v>44082</v>
      </c>
      <c r="B1066" s="115" t="s">
        <v>157</v>
      </c>
      <c r="C1066" s="37">
        <v>882345559</v>
      </c>
      <c r="D1066" s="109" t="s">
        <v>5864</v>
      </c>
      <c r="E1066" s="115" t="s">
        <v>139</v>
      </c>
      <c r="F1066" s="115" t="s">
        <v>140</v>
      </c>
      <c r="G1066" s="115" t="s">
        <v>10701</v>
      </c>
      <c r="H1066" s="37"/>
      <c r="I1066" s="265">
        <v>44082</v>
      </c>
      <c r="J1066" s="265">
        <v>44090</v>
      </c>
      <c r="K1066" s="115" t="s">
        <v>142</v>
      </c>
      <c r="L1066" s="115" t="s">
        <v>415</v>
      </c>
      <c r="M1066" s="37">
        <v>5031.84</v>
      </c>
      <c r="N1066" s="37"/>
      <c r="O1066" s="115" t="s">
        <v>195</v>
      </c>
      <c r="P1066" s="37"/>
      <c r="Q1066" s="37"/>
      <c r="R1066" s="37"/>
      <c r="S1066" s="37"/>
      <c r="T1066" s="37"/>
      <c r="U1066" s="37"/>
      <c r="V1066" s="37"/>
      <c r="W1066" s="37"/>
      <c r="X1066" s="37"/>
      <c r="Y1066" s="37"/>
      <c r="Z1066" s="37"/>
      <c r="AA1066" s="37"/>
      <c r="AB1066" s="37"/>
      <c r="AC1066" s="37"/>
      <c r="AD1066" s="37"/>
      <c r="AE1066" s="37"/>
      <c r="AF1066" s="37"/>
      <c r="AG1066" s="37"/>
      <c r="AH1066" s="37"/>
      <c r="AI1066" s="37"/>
      <c r="AJ1066" s="37"/>
    </row>
    <row r="1067" spans="1:36">
      <c r="A1067" s="265">
        <v>44092</v>
      </c>
      <c r="B1067" s="115" t="s">
        <v>146</v>
      </c>
      <c r="C1067" s="37">
        <v>882097298</v>
      </c>
      <c r="D1067" s="109" t="s">
        <v>10702</v>
      </c>
      <c r="E1067" s="115" t="s">
        <v>139</v>
      </c>
      <c r="F1067" s="115" t="s">
        <v>140</v>
      </c>
      <c r="G1067" s="115" t="s">
        <v>142</v>
      </c>
      <c r="H1067" s="265"/>
      <c r="I1067" s="265">
        <v>44092</v>
      </c>
      <c r="J1067" s="265"/>
      <c r="K1067" s="115" t="s">
        <v>1031</v>
      </c>
      <c r="L1067" s="115"/>
      <c r="M1067" s="37">
        <v>5094.76</v>
      </c>
      <c r="N1067" s="37"/>
      <c r="O1067" s="680" t="s">
        <v>10703</v>
      </c>
      <c r="P1067" s="37"/>
      <c r="Q1067" s="37"/>
      <c r="R1067" s="37"/>
      <c r="S1067" s="37"/>
      <c r="T1067" s="37"/>
      <c r="U1067" s="37"/>
      <c r="V1067" s="37"/>
      <c r="W1067" s="37"/>
      <c r="X1067" s="37"/>
      <c r="Y1067" s="37"/>
      <c r="Z1067" s="37"/>
      <c r="AA1067" s="37"/>
      <c r="AB1067" s="37"/>
      <c r="AC1067" s="37"/>
      <c r="AD1067" s="37"/>
      <c r="AE1067" s="37"/>
      <c r="AF1067" s="37"/>
      <c r="AG1067" s="37"/>
      <c r="AH1067" s="37"/>
      <c r="AI1067" s="37"/>
      <c r="AJ1067" s="37"/>
    </row>
    <row r="1068" spans="1:36">
      <c r="A1068" s="265">
        <v>44077</v>
      </c>
      <c r="B1068" s="115" t="s">
        <v>149</v>
      </c>
      <c r="C1068" s="37">
        <v>881678497</v>
      </c>
      <c r="D1068" s="517" t="s">
        <v>10704</v>
      </c>
      <c r="E1068" s="115" t="s">
        <v>139</v>
      </c>
      <c r="F1068" s="115" t="s">
        <v>140</v>
      </c>
      <c r="G1068" s="115" t="s">
        <v>168</v>
      </c>
      <c r="H1068" s="37"/>
      <c r="I1068" s="265">
        <v>44077</v>
      </c>
      <c r="J1068" s="265">
        <v>44092</v>
      </c>
      <c r="K1068" s="115" t="s">
        <v>168</v>
      </c>
      <c r="L1068" s="115" t="s">
        <v>577</v>
      </c>
      <c r="M1068" s="37">
        <v>5100</v>
      </c>
      <c r="N1068" s="37"/>
      <c r="O1068" s="37"/>
      <c r="P1068" s="37"/>
      <c r="Q1068" s="37"/>
      <c r="R1068" s="37"/>
      <c r="S1068" s="37"/>
      <c r="T1068" s="37"/>
      <c r="U1068" s="37"/>
      <c r="V1068" s="37"/>
      <c r="W1068" s="37"/>
      <c r="X1068" s="37"/>
      <c r="Y1068" s="37"/>
      <c r="Z1068" s="37"/>
      <c r="AA1068" s="37"/>
      <c r="AB1068" s="37"/>
      <c r="AC1068" s="37"/>
      <c r="AD1068" s="37"/>
      <c r="AE1068" s="37"/>
      <c r="AF1068" s="37"/>
      <c r="AG1068" s="37"/>
      <c r="AH1068" s="37"/>
      <c r="AI1068" s="37"/>
      <c r="AJ1068" s="37"/>
    </row>
    <row r="1069" spans="1:36">
      <c r="A1069" s="265">
        <v>44082</v>
      </c>
      <c r="B1069" s="115" t="s">
        <v>227</v>
      </c>
      <c r="C1069" s="37">
        <v>880694144</v>
      </c>
      <c r="D1069" s="109" t="s">
        <v>4641</v>
      </c>
      <c r="E1069" s="115" t="s">
        <v>139</v>
      </c>
      <c r="F1069" s="115" t="s">
        <v>181</v>
      </c>
      <c r="G1069" s="115" t="s">
        <v>142</v>
      </c>
      <c r="H1069" s="265">
        <v>44082</v>
      </c>
      <c r="I1069" s="265">
        <v>44082</v>
      </c>
      <c r="J1069" s="265">
        <v>44104</v>
      </c>
      <c r="K1069" s="115" t="s">
        <v>199</v>
      </c>
      <c r="L1069" s="115"/>
      <c r="M1069" s="37">
        <v>5176.62</v>
      </c>
      <c r="N1069" s="37"/>
      <c r="O1069" s="115" t="s">
        <v>10432</v>
      </c>
      <c r="P1069" s="37"/>
      <c r="Q1069" s="37"/>
      <c r="R1069" s="37"/>
      <c r="S1069" s="37"/>
      <c r="T1069" s="37"/>
      <c r="U1069" s="37"/>
      <c r="V1069" s="37"/>
      <c r="W1069" s="37"/>
      <c r="X1069" s="37"/>
      <c r="Y1069" s="37"/>
      <c r="Z1069" s="37"/>
      <c r="AA1069" s="37"/>
      <c r="AB1069" s="37"/>
      <c r="AC1069" s="37"/>
      <c r="AD1069" s="37"/>
      <c r="AE1069" s="37"/>
      <c r="AF1069" s="37"/>
      <c r="AG1069" s="37"/>
      <c r="AH1069" s="37"/>
      <c r="AI1069" s="37"/>
      <c r="AJ1069" s="37"/>
    </row>
    <row r="1070" spans="1:36">
      <c r="A1070" s="265">
        <v>44088</v>
      </c>
      <c r="B1070" s="115" t="s">
        <v>157</v>
      </c>
      <c r="C1070" s="37">
        <v>882345559</v>
      </c>
      <c r="D1070" s="37">
        <v>100014879416</v>
      </c>
      <c r="E1070" s="115" t="s">
        <v>139</v>
      </c>
      <c r="F1070" s="115" t="s">
        <v>140</v>
      </c>
      <c r="G1070" s="115" t="s">
        <v>225</v>
      </c>
      <c r="H1070" s="37"/>
      <c r="I1070" s="265">
        <v>44089</v>
      </c>
      <c r="J1070" s="265"/>
      <c r="K1070" s="37" t="s">
        <v>225</v>
      </c>
      <c r="L1070" s="115"/>
      <c r="M1070" s="37">
        <f>3594+1917.01</f>
        <v>5511.01</v>
      </c>
      <c r="N1070" s="37"/>
      <c r="O1070" s="115"/>
      <c r="P1070" s="37"/>
      <c r="Q1070" s="37"/>
      <c r="R1070" s="37"/>
      <c r="S1070" s="37"/>
      <c r="T1070" s="37"/>
      <c r="U1070" s="37"/>
      <c r="V1070" s="37"/>
      <c r="W1070" s="37"/>
      <c r="X1070" s="37"/>
      <c r="Y1070" s="37"/>
      <c r="Z1070" s="37"/>
      <c r="AA1070" s="37"/>
      <c r="AB1070" s="37"/>
      <c r="AC1070" s="37"/>
      <c r="AD1070" s="37"/>
      <c r="AE1070" s="37"/>
      <c r="AF1070" s="37"/>
      <c r="AG1070" s="37"/>
      <c r="AH1070" s="37"/>
      <c r="AI1070" s="37"/>
      <c r="AJ1070" s="37"/>
    </row>
    <row r="1071" spans="1:36">
      <c r="A1071" s="265">
        <v>44089</v>
      </c>
      <c r="B1071" s="115" t="s">
        <v>144</v>
      </c>
      <c r="C1071" s="331">
        <v>880140023</v>
      </c>
      <c r="D1071" s="109" t="s">
        <v>2967</v>
      </c>
      <c r="E1071" s="115" t="s">
        <v>139</v>
      </c>
      <c r="F1071" s="115" t="s">
        <v>140</v>
      </c>
      <c r="G1071" s="115" t="s">
        <v>10705</v>
      </c>
      <c r="H1071" s="265">
        <v>44089</v>
      </c>
      <c r="I1071" s="265">
        <v>44089</v>
      </c>
      <c r="J1071" s="265"/>
      <c r="K1071" s="115" t="s">
        <v>142</v>
      </c>
      <c r="L1071" s="115"/>
      <c r="M1071" s="37">
        <v>5545.2</v>
      </c>
      <c r="N1071" s="37"/>
      <c r="O1071" s="115" t="s">
        <v>10706</v>
      </c>
      <c r="P1071" s="115" t="s">
        <v>353</v>
      </c>
      <c r="Q1071" s="265">
        <v>44088</v>
      </c>
      <c r="R1071" s="37">
        <v>360</v>
      </c>
      <c r="S1071" s="37"/>
      <c r="T1071" s="37"/>
      <c r="U1071" s="37"/>
      <c r="V1071" s="37"/>
      <c r="W1071" s="37"/>
      <c r="X1071" s="37"/>
      <c r="Y1071" s="37"/>
      <c r="Z1071" s="37"/>
      <c r="AA1071" s="37"/>
      <c r="AB1071" s="37"/>
      <c r="AC1071" s="37"/>
      <c r="AD1071" s="37"/>
      <c r="AE1071" s="37"/>
      <c r="AF1071" s="37"/>
      <c r="AG1071" s="37"/>
      <c r="AH1071" s="37"/>
      <c r="AI1071" s="37"/>
      <c r="AJ1071" s="37"/>
    </row>
    <row r="1072" spans="1:36">
      <c r="A1072" s="265">
        <v>44076</v>
      </c>
      <c r="B1072" s="115" t="s">
        <v>175</v>
      </c>
      <c r="C1072" s="37">
        <v>882358828</v>
      </c>
      <c r="D1072" s="109" t="s">
        <v>5868</v>
      </c>
      <c r="E1072" s="115" t="s">
        <v>139</v>
      </c>
      <c r="F1072" s="115" t="s">
        <v>140</v>
      </c>
      <c r="G1072" s="115" t="s">
        <v>213</v>
      </c>
      <c r="H1072" s="37"/>
      <c r="I1072" s="265">
        <v>44077</v>
      </c>
      <c r="J1072" s="37"/>
      <c r="K1072" s="115" t="s">
        <v>213</v>
      </c>
      <c r="L1072" s="115" t="s">
        <v>10289</v>
      </c>
      <c r="M1072" s="37">
        <v>5695</v>
      </c>
      <c r="N1072" s="37"/>
      <c r="O1072" s="37"/>
      <c r="P1072" s="37"/>
      <c r="Q1072" s="37"/>
      <c r="R1072" s="37"/>
      <c r="S1072" s="37"/>
      <c r="T1072" s="37"/>
      <c r="U1072" s="37"/>
      <c r="V1072" s="37"/>
      <c r="W1072" s="37"/>
      <c r="X1072" s="37"/>
      <c r="Y1072" s="37"/>
      <c r="Z1072" s="37"/>
      <c r="AA1072" s="37"/>
      <c r="AB1072" s="37"/>
      <c r="AC1072" s="37"/>
      <c r="AD1072" s="37"/>
      <c r="AE1072" s="37"/>
      <c r="AF1072" s="37"/>
      <c r="AG1072" s="37"/>
      <c r="AH1072" s="37"/>
      <c r="AI1072" s="37"/>
      <c r="AJ1072" s="37"/>
    </row>
    <row r="1073" spans="1:36">
      <c r="A1073" s="782">
        <v>44104</v>
      </c>
      <c r="B1073" s="115" t="s">
        <v>156</v>
      </c>
      <c r="C1073" s="331">
        <v>881923247</v>
      </c>
      <c r="D1073" s="510" t="s">
        <v>10707</v>
      </c>
      <c r="E1073" s="115" t="s">
        <v>139</v>
      </c>
      <c r="F1073" s="115" t="s">
        <v>140</v>
      </c>
      <c r="G1073" s="115" t="s">
        <v>181</v>
      </c>
      <c r="H1073" s="265"/>
      <c r="I1073" s="265">
        <v>44104</v>
      </c>
      <c r="J1073" s="115"/>
      <c r="K1073" s="115" t="s">
        <v>142</v>
      </c>
      <c r="L1073" s="115"/>
      <c r="M1073" s="521">
        <v>5718.97</v>
      </c>
      <c r="N1073" s="37"/>
      <c r="O1073" s="680" t="s">
        <v>10708</v>
      </c>
      <c r="P1073" s="37"/>
      <c r="Q1073" s="37"/>
      <c r="R1073" s="37"/>
      <c r="S1073" s="37"/>
      <c r="T1073" s="37"/>
      <c r="U1073" s="37"/>
      <c r="V1073" s="37"/>
      <c r="W1073" s="37"/>
      <c r="X1073" s="37"/>
      <c r="Y1073" s="37"/>
      <c r="Z1073" s="37"/>
      <c r="AA1073" s="37"/>
      <c r="AB1073" s="37"/>
      <c r="AC1073" s="37"/>
      <c r="AD1073" s="37"/>
      <c r="AE1073" s="37"/>
      <c r="AF1073" s="37"/>
      <c r="AG1073" s="37"/>
      <c r="AH1073" s="37"/>
      <c r="AI1073" s="37"/>
      <c r="AJ1073" s="37"/>
    </row>
    <row r="1074" spans="1:36">
      <c r="A1074" s="265">
        <v>44078</v>
      </c>
      <c r="B1074" s="115" t="s">
        <v>156</v>
      </c>
      <c r="C1074" s="37">
        <v>880663044</v>
      </c>
      <c r="D1074" s="109" t="s">
        <v>10665</v>
      </c>
      <c r="E1074" s="115" t="s">
        <v>139</v>
      </c>
      <c r="F1074" s="115" t="s">
        <v>140</v>
      </c>
      <c r="G1074" s="115"/>
      <c r="H1074" s="37"/>
      <c r="I1074" s="265">
        <v>44081</v>
      </c>
      <c r="J1074" s="265">
        <v>44089</v>
      </c>
      <c r="K1074" s="115" t="s">
        <v>181</v>
      </c>
      <c r="L1074" s="115" t="s">
        <v>211</v>
      </c>
      <c r="M1074" s="37">
        <v>5764.03</v>
      </c>
      <c r="N1074" s="37"/>
      <c r="O1074" s="115"/>
      <c r="P1074" s="37"/>
      <c r="Q1074" s="37"/>
      <c r="R1074" s="37"/>
      <c r="S1074" s="37"/>
      <c r="T1074" s="37"/>
      <c r="U1074" s="37"/>
      <c r="V1074" s="37"/>
      <c r="W1074" s="37"/>
      <c r="X1074" s="37"/>
      <c r="Y1074" s="37"/>
      <c r="Z1074" s="37"/>
      <c r="AA1074" s="37"/>
      <c r="AB1074" s="37"/>
      <c r="AC1074" s="37"/>
      <c r="AD1074" s="37"/>
      <c r="AE1074" s="37"/>
      <c r="AF1074" s="37"/>
      <c r="AG1074" s="37"/>
      <c r="AH1074" s="37"/>
      <c r="AI1074" s="37"/>
      <c r="AJ1074" s="37"/>
    </row>
    <row r="1075" spans="1:36">
      <c r="A1075" s="265">
        <v>44082</v>
      </c>
      <c r="B1075" s="115" t="s">
        <v>138</v>
      </c>
      <c r="C1075" s="37">
        <v>882113182</v>
      </c>
      <c r="D1075" s="37"/>
      <c r="E1075" s="115" t="s">
        <v>152</v>
      </c>
      <c r="F1075" s="115" t="s">
        <v>140</v>
      </c>
      <c r="G1075" s="115" t="s">
        <v>338</v>
      </c>
      <c r="H1075" s="37"/>
      <c r="I1075" s="665">
        <v>44082</v>
      </c>
      <c r="J1075" s="265">
        <v>44085</v>
      </c>
      <c r="K1075" s="115" t="s">
        <v>338</v>
      </c>
      <c r="L1075" s="115">
        <v>0</v>
      </c>
      <c r="M1075" s="37">
        <v>5800</v>
      </c>
      <c r="N1075" s="37"/>
      <c r="O1075" s="115" t="s">
        <v>10360</v>
      </c>
      <c r="P1075" s="37"/>
      <c r="Q1075" s="37"/>
      <c r="R1075" s="37"/>
      <c r="S1075" s="37"/>
      <c r="T1075" s="37"/>
      <c r="U1075" s="37"/>
      <c r="V1075" s="37"/>
      <c r="W1075" s="37"/>
      <c r="X1075" s="37"/>
      <c r="Y1075" s="37"/>
      <c r="Z1075" s="37"/>
      <c r="AA1075" s="37"/>
      <c r="AB1075" s="37"/>
      <c r="AC1075" s="37"/>
      <c r="AD1075" s="37"/>
      <c r="AE1075" s="37"/>
      <c r="AF1075" s="37"/>
      <c r="AG1075" s="37"/>
      <c r="AH1075" s="37"/>
      <c r="AI1075" s="37"/>
      <c r="AJ1075" s="37"/>
    </row>
    <row r="1076" spans="1:36">
      <c r="A1076" s="265">
        <v>44084</v>
      </c>
      <c r="B1076" s="115" t="s">
        <v>138</v>
      </c>
      <c r="C1076" s="331">
        <v>881009636</v>
      </c>
      <c r="D1076" s="109" t="s">
        <v>10709</v>
      </c>
      <c r="E1076" s="115" t="s">
        <v>139</v>
      </c>
      <c r="F1076" s="115" t="s">
        <v>140</v>
      </c>
      <c r="G1076" s="115" t="s">
        <v>142</v>
      </c>
      <c r="H1076" s="37"/>
      <c r="I1076" s="265">
        <v>44084</v>
      </c>
      <c r="J1076" s="265">
        <v>44097</v>
      </c>
      <c r="K1076" s="115" t="s">
        <v>142</v>
      </c>
      <c r="L1076" s="115">
        <v>0</v>
      </c>
      <c r="M1076" s="37">
        <v>6183</v>
      </c>
      <c r="N1076" s="37"/>
      <c r="O1076" s="115" t="s">
        <v>10271</v>
      </c>
      <c r="P1076" s="37"/>
      <c r="Q1076" s="37"/>
      <c r="R1076" s="37"/>
      <c r="S1076" s="37"/>
      <c r="T1076" s="37"/>
      <c r="U1076" s="37"/>
      <c r="V1076" s="37"/>
      <c r="W1076" s="37"/>
      <c r="X1076" s="37"/>
      <c r="Y1076" s="37"/>
      <c r="Z1076" s="37"/>
      <c r="AA1076" s="37"/>
      <c r="AB1076" s="37"/>
      <c r="AC1076" s="37"/>
      <c r="AD1076" s="37"/>
      <c r="AE1076" s="37"/>
      <c r="AF1076" s="37"/>
      <c r="AG1076" s="37"/>
      <c r="AH1076" s="37"/>
      <c r="AI1076" s="37"/>
      <c r="AJ1076" s="37"/>
    </row>
    <row r="1077" spans="1:36">
      <c r="A1077" s="265">
        <v>44082</v>
      </c>
      <c r="B1077" s="115" t="s">
        <v>167</v>
      </c>
      <c r="C1077" s="37">
        <v>880692444</v>
      </c>
      <c r="D1077" s="109" t="s">
        <v>10710</v>
      </c>
      <c r="E1077" s="115" t="s">
        <v>139</v>
      </c>
      <c r="F1077" s="115" t="s">
        <v>10711</v>
      </c>
      <c r="G1077" s="115" t="s">
        <v>142</v>
      </c>
      <c r="H1077" s="265">
        <v>44082</v>
      </c>
      <c r="I1077" s="265">
        <v>44082</v>
      </c>
      <c r="J1077" s="265">
        <v>44090</v>
      </c>
      <c r="K1077" s="115" t="s">
        <v>671</v>
      </c>
      <c r="L1077" s="115"/>
      <c r="M1077" s="37">
        <v>6641.17</v>
      </c>
      <c r="N1077" s="278" t="s">
        <v>37</v>
      </c>
      <c r="O1077" s="115" t="s">
        <v>10712</v>
      </c>
      <c r="P1077" s="37"/>
      <c r="Q1077" s="37"/>
      <c r="R1077" s="37"/>
      <c r="S1077" s="37"/>
      <c r="T1077" s="37"/>
      <c r="U1077" s="37"/>
      <c r="V1077" s="37"/>
      <c r="W1077" s="37"/>
      <c r="X1077" s="37"/>
      <c r="Y1077" s="37"/>
      <c r="Z1077" s="37"/>
      <c r="AA1077" s="37"/>
      <c r="AB1077" s="37"/>
      <c r="AC1077" s="37"/>
      <c r="AD1077" s="37"/>
      <c r="AE1077" s="37"/>
      <c r="AF1077" s="37"/>
      <c r="AG1077" s="37"/>
      <c r="AH1077" s="37"/>
      <c r="AI1077" s="37"/>
      <c r="AJ1077" s="37"/>
    </row>
    <row r="1078" spans="1:36">
      <c r="A1078" s="782">
        <v>44101</v>
      </c>
      <c r="B1078" s="115" t="s">
        <v>167</v>
      </c>
      <c r="C1078" s="331">
        <v>882032731</v>
      </c>
      <c r="D1078" s="509" t="s">
        <v>10713</v>
      </c>
      <c r="E1078" s="115" t="s">
        <v>139</v>
      </c>
      <c r="F1078" s="115" t="s">
        <v>100</v>
      </c>
      <c r="G1078" s="624" t="s">
        <v>142</v>
      </c>
      <c r="H1078" s="265">
        <v>44101</v>
      </c>
      <c r="I1078" s="265">
        <v>44101</v>
      </c>
      <c r="J1078" s="265"/>
      <c r="K1078" s="624" t="s">
        <v>142</v>
      </c>
      <c r="L1078" s="115"/>
      <c r="M1078" s="521">
        <v>6728</v>
      </c>
      <c r="N1078" s="278" t="s">
        <v>37</v>
      </c>
      <c r="O1078" s="680"/>
      <c r="P1078" s="37"/>
      <c r="Q1078" s="37"/>
      <c r="R1078" s="37"/>
      <c r="S1078" s="37"/>
      <c r="T1078" s="37"/>
      <c r="U1078" s="37"/>
      <c r="V1078" s="37"/>
      <c r="W1078" s="37"/>
      <c r="X1078" s="37"/>
      <c r="Y1078" s="37"/>
      <c r="Z1078" s="37"/>
      <c r="AA1078" s="37"/>
      <c r="AB1078" s="37"/>
      <c r="AC1078" s="37"/>
      <c r="AD1078" s="37"/>
      <c r="AE1078" s="37"/>
      <c r="AF1078" s="37"/>
      <c r="AG1078" s="37"/>
      <c r="AH1078" s="37"/>
      <c r="AI1078" s="37"/>
      <c r="AJ1078" s="37"/>
    </row>
    <row r="1079" spans="1:36">
      <c r="A1079" s="265">
        <v>44085</v>
      </c>
      <c r="B1079" s="115" t="s">
        <v>146</v>
      </c>
      <c r="C1079" s="331">
        <v>880652438</v>
      </c>
      <c r="D1079" s="109" t="s">
        <v>4800</v>
      </c>
      <c r="E1079" s="115" t="s">
        <v>139</v>
      </c>
      <c r="F1079" s="115" t="s">
        <v>100</v>
      </c>
      <c r="G1079" s="115"/>
      <c r="H1079" s="37"/>
      <c r="I1079" s="265">
        <v>44085</v>
      </c>
      <c r="J1079" s="265"/>
      <c r="K1079" s="115" t="s">
        <v>10714</v>
      </c>
      <c r="L1079" s="115"/>
      <c r="M1079" s="37">
        <v>6916.26</v>
      </c>
      <c r="N1079" s="37"/>
      <c r="O1079" s="115" t="s">
        <v>10715</v>
      </c>
      <c r="P1079" s="37"/>
      <c r="Q1079" s="505" t="s">
        <v>10716</v>
      </c>
      <c r="R1079" s="37">
        <v>52517.68</v>
      </c>
      <c r="S1079" s="37"/>
      <c r="T1079" s="37"/>
      <c r="U1079" s="37"/>
      <c r="V1079" s="37"/>
      <c r="W1079" s="37"/>
      <c r="X1079" s="37"/>
      <c r="Y1079" s="37"/>
      <c r="Z1079" s="37"/>
      <c r="AA1079" s="37"/>
      <c r="AB1079" s="37"/>
      <c r="AC1079" s="37"/>
      <c r="AD1079" s="37"/>
      <c r="AE1079" s="37"/>
      <c r="AF1079" s="37"/>
      <c r="AG1079" s="37"/>
      <c r="AH1079" s="37"/>
      <c r="AI1079" s="37"/>
      <c r="AJ1079" s="37"/>
    </row>
    <row r="1080" spans="1:36">
      <c r="A1080" s="782">
        <v>44102</v>
      </c>
      <c r="B1080" s="115" t="s">
        <v>194</v>
      </c>
      <c r="C1080" s="331">
        <v>880495947</v>
      </c>
      <c r="D1080" s="509" t="s">
        <v>10717</v>
      </c>
      <c r="E1080" s="115" t="s">
        <v>152</v>
      </c>
      <c r="F1080" s="115" t="s">
        <v>100</v>
      </c>
      <c r="G1080" s="624" t="s">
        <v>142</v>
      </c>
      <c r="H1080" s="265">
        <v>44089</v>
      </c>
      <c r="I1080" s="265">
        <v>44102</v>
      </c>
      <c r="J1080" s="265">
        <v>44104</v>
      </c>
      <c r="K1080" s="624" t="s">
        <v>10718</v>
      </c>
      <c r="L1080" s="115"/>
      <c r="M1080" s="521">
        <v>6920</v>
      </c>
      <c r="N1080" s="37"/>
      <c r="O1080" s="680" t="s">
        <v>10501</v>
      </c>
      <c r="P1080" s="37"/>
      <c r="Q1080" s="37"/>
      <c r="R1080" s="37"/>
      <c r="S1080" s="37"/>
      <c r="T1080" s="37"/>
      <c r="U1080" s="37"/>
      <c r="V1080" s="37"/>
      <c r="W1080" s="37"/>
      <c r="X1080" s="37"/>
      <c r="Y1080" s="37"/>
      <c r="Z1080" s="37"/>
      <c r="AA1080" s="37"/>
      <c r="AB1080" s="37"/>
      <c r="AC1080" s="37"/>
      <c r="AD1080" s="37"/>
      <c r="AE1080" s="37"/>
      <c r="AF1080" s="37"/>
      <c r="AG1080" s="37"/>
      <c r="AH1080" s="37"/>
      <c r="AI1080" s="37"/>
      <c r="AJ1080" s="37"/>
    </row>
    <row r="1081" spans="1:36">
      <c r="A1081" s="265">
        <v>44076</v>
      </c>
      <c r="B1081" s="115" t="s">
        <v>138</v>
      </c>
      <c r="C1081" s="37">
        <v>882259710</v>
      </c>
      <c r="D1081" s="115"/>
      <c r="E1081" s="115" t="s">
        <v>139</v>
      </c>
      <c r="F1081" s="115" t="s">
        <v>140</v>
      </c>
      <c r="G1081" s="115" t="s">
        <v>190</v>
      </c>
      <c r="H1081" s="37"/>
      <c r="I1081" s="265">
        <v>44076</v>
      </c>
      <c r="J1081" s="265">
        <v>44085</v>
      </c>
      <c r="K1081" s="115" t="s">
        <v>294</v>
      </c>
      <c r="L1081" s="115" t="s">
        <v>353</v>
      </c>
      <c r="M1081" s="37">
        <v>7060</v>
      </c>
      <c r="N1081" s="115"/>
      <c r="O1081" s="115" t="s">
        <v>10719</v>
      </c>
      <c r="P1081" s="37"/>
      <c r="Q1081" s="37"/>
      <c r="R1081" s="37"/>
      <c r="S1081" s="37"/>
      <c r="T1081" s="37"/>
      <c r="U1081" s="37"/>
      <c r="V1081" s="37"/>
      <c r="W1081" s="37"/>
      <c r="X1081" s="37"/>
      <c r="Y1081" s="37"/>
      <c r="Z1081" s="37"/>
      <c r="AA1081" s="37"/>
      <c r="AB1081" s="37"/>
      <c r="AC1081" s="37"/>
      <c r="AD1081" s="37"/>
      <c r="AE1081" s="37"/>
      <c r="AF1081" s="37"/>
      <c r="AG1081" s="37"/>
      <c r="AH1081" s="37"/>
      <c r="AI1081" s="37"/>
      <c r="AJ1081" s="37"/>
    </row>
    <row r="1082" spans="1:36">
      <c r="A1082" s="265">
        <v>44076</v>
      </c>
      <c r="B1082" s="115" t="s">
        <v>138</v>
      </c>
      <c r="C1082" s="37">
        <v>882259710</v>
      </c>
      <c r="D1082" s="115"/>
      <c r="E1082" s="115" t="s">
        <v>139</v>
      </c>
      <c r="F1082" s="115" t="s">
        <v>140</v>
      </c>
      <c r="G1082" s="115" t="s">
        <v>190</v>
      </c>
      <c r="H1082" s="37"/>
      <c r="I1082" s="265">
        <v>44097</v>
      </c>
      <c r="J1082" s="265">
        <v>44100</v>
      </c>
      <c r="K1082" s="115" t="s">
        <v>294</v>
      </c>
      <c r="L1082" s="115" t="s">
        <v>353</v>
      </c>
      <c r="M1082" s="37">
        <v>7060</v>
      </c>
      <c r="N1082" s="115"/>
      <c r="O1082" s="115" t="s">
        <v>305</v>
      </c>
      <c r="P1082" s="37"/>
      <c r="Q1082" s="265">
        <v>44101</v>
      </c>
      <c r="R1082" s="37">
        <v>10008</v>
      </c>
      <c r="S1082" s="37"/>
      <c r="T1082" s="37"/>
      <c r="U1082" s="37"/>
      <c r="V1082" s="37"/>
      <c r="W1082" s="37"/>
      <c r="X1082" s="37"/>
      <c r="Y1082" s="37"/>
      <c r="Z1082" s="37"/>
      <c r="AA1082" s="37"/>
      <c r="AB1082" s="37"/>
      <c r="AC1082" s="37"/>
      <c r="AD1082" s="37"/>
      <c r="AE1082" s="37"/>
      <c r="AF1082" s="37"/>
      <c r="AG1082" s="37"/>
      <c r="AH1082" s="37"/>
      <c r="AI1082" s="37"/>
      <c r="AJ1082" s="37"/>
    </row>
    <row r="1083" spans="1:36">
      <c r="A1083" s="265">
        <v>44082</v>
      </c>
      <c r="B1083" s="115" t="s">
        <v>144</v>
      </c>
      <c r="C1083" s="37">
        <v>880003241</v>
      </c>
      <c r="D1083" s="109" t="s">
        <v>4461</v>
      </c>
      <c r="E1083" s="115" t="s">
        <v>139</v>
      </c>
      <c r="F1083" s="115" t="s">
        <v>140</v>
      </c>
      <c r="G1083" s="115" t="s">
        <v>165</v>
      </c>
      <c r="H1083" s="265">
        <v>44082</v>
      </c>
      <c r="I1083" s="265">
        <v>44084</v>
      </c>
      <c r="J1083" s="265">
        <v>44089</v>
      </c>
      <c r="K1083" s="115" t="s">
        <v>200</v>
      </c>
      <c r="L1083" s="115"/>
      <c r="M1083" s="37">
        <v>7177</v>
      </c>
      <c r="N1083" s="37"/>
      <c r="O1083" s="800" t="s">
        <v>10720</v>
      </c>
      <c r="P1083" s="115" t="s">
        <v>353</v>
      </c>
      <c r="Q1083" s="665">
        <v>44082</v>
      </c>
      <c r="R1083" s="37">
        <v>159.5</v>
      </c>
      <c r="S1083" s="37"/>
      <c r="T1083" s="37"/>
      <c r="U1083" s="37"/>
      <c r="V1083" s="37"/>
      <c r="W1083" s="37"/>
      <c r="X1083" s="37"/>
      <c r="Y1083" s="37"/>
      <c r="Z1083" s="37"/>
      <c r="AA1083" s="37"/>
      <c r="AB1083" s="37"/>
      <c r="AC1083" s="37"/>
      <c r="AD1083" s="37"/>
      <c r="AE1083" s="37"/>
      <c r="AF1083" s="37"/>
      <c r="AG1083" s="37"/>
      <c r="AH1083" s="37"/>
      <c r="AI1083" s="37"/>
      <c r="AJ1083" s="37"/>
    </row>
    <row r="1084" spans="1:36">
      <c r="A1084" s="265">
        <v>44097</v>
      </c>
      <c r="B1084" s="115" t="s">
        <v>144</v>
      </c>
      <c r="C1084" s="331">
        <v>881076631</v>
      </c>
      <c r="D1084" s="781" t="s">
        <v>8977</v>
      </c>
      <c r="E1084" s="115" t="s">
        <v>152</v>
      </c>
      <c r="F1084" s="115" t="s">
        <v>140</v>
      </c>
      <c r="G1084" s="115" t="s">
        <v>142</v>
      </c>
      <c r="H1084" s="265">
        <v>44097</v>
      </c>
      <c r="I1084" s="265">
        <v>44099</v>
      </c>
      <c r="J1084" s="265"/>
      <c r="K1084" s="115" t="s">
        <v>142</v>
      </c>
      <c r="L1084" s="115"/>
      <c r="M1084" s="37">
        <v>7209</v>
      </c>
      <c r="N1084" s="37"/>
      <c r="O1084" s="680" t="s">
        <v>1976</v>
      </c>
      <c r="P1084" s="278" t="s">
        <v>10721</v>
      </c>
      <c r="Q1084" s="37"/>
      <c r="R1084" s="37"/>
      <c r="S1084" s="37"/>
      <c r="T1084" s="37"/>
      <c r="U1084" s="37"/>
      <c r="V1084" s="37"/>
      <c r="W1084" s="37"/>
      <c r="X1084" s="37"/>
      <c r="Y1084" s="37"/>
      <c r="Z1084" s="37"/>
      <c r="AA1084" s="37"/>
      <c r="AB1084" s="37"/>
      <c r="AC1084" s="37"/>
      <c r="AD1084" s="37"/>
      <c r="AE1084" s="37"/>
      <c r="AF1084" s="37"/>
      <c r="AG1084" s="37"/>
      <c r="AH1084" s="37"/>
      <c r="AI1084" s="37"/>
      <c r="AJ1084" s="37"/>
    </row>
    <row r="1085" spans="1:36">
      <c r="A1085" s="265">
        <v>44085</v>
      </c>
      <c r="B1085" s="115" t="s">
        <v>154</v>
      </c>
      <c r="C1085" s="331">
        <v>881222218</v>
      </c>
      <c r="D1085" s="109" t="s">
        <v>2706</v>
      </c>
      <c r="E1085" s="115" t="s">
        <v>139</v>
      </c>
      <c r="F1085" s="115" t="s">
        <v>140</v>
      </c>
      <c r="G1085" s="115" t="s">
        <v>142</v>
      </c>
      <c r="H1085" s="37"/>
      <c r="I1085" s="265">
        <v>44085</v>
      </c>
      <c r="J1085" s="265">
        <v>44098</v>
      </c>
      <c r="K1085" s="115" t="s">
        <v>142</v>
      </c>
      <c r="L1085" s="115"/>
      <c r="M1085" s="37">
        <v>7535</v>
      </c>
      <c r="N1085" s="37"/>
      <c r="O1085" s="115" t="s">
        <v>2226</v>
      </c>
      <c r="P1085" s="37"/>
      <c r="Q1085" s="37"/>
      <c r="R1085" s="37"/>
      <c r="S1085" s="37"/>
      <c r="T1085" s="37"/>
      <c r="U1085" s="37"/>
      <c r="V1085" s="37"/>
      <c r="W1085" s="37"/>
      <c r="X1085" s="37"/>
      <c r="Y1085" s="37"/>
      <c r="Z1085" s="37"/>
      <c r="AA1085" s="37"/>
      <c r="AB1085" s="37"/>
      <c r="AC1085" s="37"/>
      <c r="AD1085" s="37"/>
      <c r="AE1085" s="37"/>
      <c r="AF1085" s="37"/>
      <c r="AG1085" s="37"/>
      <c r="AH1085" s="37"/>
      <c r="AI1085" s="37"/>
      <c r="AJ1085" s="37"/>
    </row>
    <row r="1086" spans="1:36">
      <c r="A1086" s="265">
        <v>44077</v>
      </c>
      <c r="B1086" s="115" t="s">
        <v>146</v>
      </c>
      <c r="C1086" s="37">
        <v>880376875</v>
      </c>
      <c r="D1086" s="109" t="s">
        <v>2304</v>
      </c>
      <c r="E1086" s="115" t="s">
        <v>139</v>
      </c>
      <c r="F1086" s="115" t="s">
        <v>150</v>
      </c>
      <c r="G1086" s="115" t="s">
        <v>792</v>
      </c>
      <c r="H1086" s="37"/>
      <c r="I1086" s="265">
        <v>44078</v>
      </c>
      <c r="J1086" s="265">
        <v>44089</v>
      </c>
      <c r="K1086" s="115" t="s">
        <v>10722</v>
      </c>
      <c r="L1086" s="115" t="s">
        <v>577</v>
      </c>
      <c r="M1086" s="37">
        <v>7562.21</v>
      </c>
      <c r="N1086" s="115"/>
      <c r="O1086" s="115"/>
      <c r="P1086" s="37"/>
      <c r="Q1086" s="265">
        <v>44078</v>
      </c>
      <c r="R1086" s="37">
        <v>12398.4</v>
      </c>
      <c r="S1086" s="37"/>
      <c r="T1086" s="37"/>
      <c r="U1086" s="37"/>
      <c r="V1086" s="37"/>
      <c r="W1086" s="37"/>
      <c r="X1086" s="37"/>
      <c r="Y1086" s="37"/>
      <c r="Z1086" s="37"/>
      <c r="AA1086" s="37"/>
      <c r="AB1086" s="37"/>
      <c r="AC1086" s="37"/>
      <c r="AD1086" s="37"/>
      <c r="AE1086" s="37"/>
      <c r="AF1086" s="37"/>
      <c r="AG1086" s="37"/>
      <c r="AH1086" s="37"/>
      <c r="AI1086" s="37"/>
      <c r="AJ1086" s="37"/>
    </row>
    <row r="1087" spans="1:36">
      <c r="A1087" s="265">
        <v>44091</v>
      </c>
      <c r="B1087" s="115" t="s">
        <v>138</v>
      </c>
      <c r="C1087" s="331">
        <v>881849880</v>
      </c>
      <c r="D1087" s="667"/>
      <c r="E1087" s="115" t="s">
        <v>139</v>
      </c>
      <c r="F1087" s="115" t="s">
        <v>140</v>
      </c>
      <c r="G1087" s="115" t="s">
        <v>142</v>
      </c>
      <c r="H1087" s="265"/>
      <c r="I1087" s="265">
        <v>44091</v>
      </c>
      <c r="J1087" s="265">
        <v>44104</v>
      </c>
      <c r="K1087" s="115" t="s">
        <v>200</v>
      </c>
      <c r="L1087" s="115"/>
      <c r="M1087" s="37">
        <v>8792</v>
      </c>
      <c r="N1087" s="37"/>
      <c r="O1087" s="115" t="s">
        <v>2232</v>
      </c>
      <c r="P1087" s="37"/>
      <c r="Q1087" s="37"/>
      <c r="R1087" s="37"/>
      <c r="S1087" s="37"/>
      <c r="T1087" s="37"/>
      <c r="U1087" s="37"/>
      <c r="V1087" s="37"/>
      <c r="W1087" s="37"/>
      <c r="X1087" s="37"/>
      <c r="Y1087" s="37"/>
      <c r="Z1087" s="37"/>
      <c r="AA1087" s="37"/>
      <c r="AB1087" s="37"/>
      <c r="AC1087" s="37"/>
      <c r="AD1087" s="37"/>
      <c r="AE1087" s="37"/>
      <c r="AF1087" s="37"/>
      <c r="AG1087" s="37"/>
      <c r="AH1087" s="37"/>
      <c r="AI1087" s="37"/>
      <c r="AJ1087" s="37"/>
    </row>
    <row r="1088" spans="1:36">
      <c r="A1088" s="265">
        <v>44077</v>
      </c>
      <c r="B1088" s="115" t="s">
        <v>149</v>
      </c>
      <c r="C1088" s="37">
        <v>880204158</v>
      </c>
      <c r="D1088" s="517" t="s">
        <v>4588</v>
      </c>
      <c r="E1088" s="115" t="s">
        <v>139</v>
      </c>
      <c r="F1088" s="115" t="s">
        <v>424</v>
      </c>
      <c r="G1088" s="115" t="s">
        <v>424</v>
      </c>
      <c r="H1088" s="37"/>
      <c r="I1088" s="265">
        <v>44081</v>
      </c>
      <c r="J1088" s="265">
        <v>44092</v>
      </c>
      <c r="K1088" s="37"/>
      <c r="L1088" s="115" t="s">
        <v>2293</v>
      </c>
      <c r="M1088" s="37">
        <v>9149.9500000000007</v>
      </c>
      <c r="N1088" s="37"/>
      <c r="O1088" s="115" t="s">
        <v>10723</v>
      </c>
      <c r="P1088" s="37"/>
      <c r="Q1088" s="37"/>
      <c r="R1088" s="37"/>
      <c r="S1088" s="37"/>
      <c r="T1088" s="37"/>
      <c r="U1088" s="37"/>
      <c r="V1088" s="37"/>
      <c r="W1088" s="37"/>
      <c r="X1088" s="37"/>
      <c r="Y1088" s="37"/>
      <c r="Z1088" s="37"/>
      <c r="AA1088" s="37"/>
      <c r="AB1088" s="37"/>
      <c r="AC1088" s="37"/>
      <c r="AD1088" s="37"/>
      <c r="AE1088" s="37"/>
      <c r="AF1088" s="37"/>
      <c r="AG1088" s="37"/>
      <c r="AH1088" s="37"/>
      <c r="AI1088" s="37"/>
      <c r="AJ1088" s="37"/>
    </row>
    <row r="1089" spans="1:36">
      <c r="A1089" s="265">
        <v>44098</v>
      </c>
      <c r="B1089" s="115" t="s">
        <v>149</v>
      </c>
      <c r="C1089" s="331">
        <v>881211275</v>
      </c>
      <c r="D1089" s="527"/>
      <c r="E1089" s="115" t="s">
        <v>139</v>
      </c>
      <c r="F1089" s="115" t="s">
        <v>140</v>
      </c>
      <c r="G1089" s="115" t="s">
        <v>2294</v>
      </c>
      <c r="H1089" s="265"/>
      <c r="I1089" s="265">
        <v>44098</v>
      </c>
      <c r="J1089" s="265"/>
      <c r="K1089" s="115" t="s">
        <v>2294</v>
      </c>
      <c r="L1089" s="115"/>
      <c r="M1089" s="37">
        <v>9234.44</v>
      </c>
      <c r="N1089" s="37"/>
      <c r="O1089" s="680" t="s">
        <v>466</v>
      </c>
      <c r="P1089" s="37"/>
      <c r="Q1089" s="37"/>
      <c r="R1089" s="37"/>
      <c r="S1089" s="37"/>
      <c r="T1089" s="37"/>
      <c r="U1089" s="37"/>
      <c r="V1089" s="37"/>
      <c r="W1089" s="37"/>
      <c r="X1089" s="37"/>
      <c r="Y1089" s="37"/>
      <c r="Z1089" s="37"/>
      <c r="AA1089" s="37"/>
      <c r="AB1089" s="37"/>
      <c r="AC1089" s="37"/>
      <c r="AD1089" s="37"/>
      <c r="AE1089" s="37"/>
      <c r="AF1089" s="37"/>
      <c r="AG1089" s="37"/>
      <c r="AH1089" s="37"/>
      <c r="AI1089" s="37"/>
      <c r="AJ1089" s="37"/>
    </row>
    <row r="1090" spans="1:36">
      <c r="A1090" s="265">
        <v>44103</v>
      </c>
      <c r="B1090" s="115" t="s">
        <v>146</v>
      </c>
      <c r="C1090" s="37">
        <v>881790970</v>
      </c>
      <c r="D1090" s="109" t="s">
        <v>3008</v>
      </c>
      <c r="E1090" s="115" t="s">
        <v>139</v>
      </c>
      <c r="F1090" s="115" t="s">
        <v>140</v>
      </c>
      <c r="G1090" s="115"/>
      <c r="H1090" s="37"/>
      <c r="I1090" s="265">
        <v>44103</v>
      </c>
      <c r="J1090" s="37"/>
      <c r="K1090" s="115" t="s">
        <v>10724</v>
      </c>
      <c r="L1090" s="115" t="s">
        <v>353</v>
      </c>
      <c r="M1090" s="37">
        <v>10072.4</v>
      </c>
      <c r="N1090" s="37"/>
      <c r="O1090" s="680" t="s">
        <v>10725</v>
      </c>
      <c r="P1090" s="37"/>
      <c r="Q1090" s="687"/>
      <c r="R1090" s="37"/>
      <c r="S1090" s="37"/>
      <c r="T1090" s="37"/>
      <c r="U1090" s="37"/>
      <c r="V1090" s="37"/>
      <c r="W1090" s="37"/>
      <c r="X1090" s="37"/>
      <c r="Y1090" s="37"/>
      <c r="Z1090" s="37"/>
      <c r="AA1090" s="37"/>
      <c r="AB1090" s="37"/>
      <c r="AC1090" s="37"/>
      <c r="AD1090" s="37"/>
      <c r="AE1090" s="37"/>
      <c r="AF1090" s="37"/>
      <c r="AG1090" s="37"/>
      <c r="AH1090" s="37"/>
      <c r="AI1090" s="37"/>
      <c r="AJ1090" s="37"/>
    </row>
    <row r="1091" spans="1:36">
      <c r="A1091" s="265">
        <v>44085</v>
      </c>
      <c r="B1091" s="115" t="s">
        <v>138</v>
      </c>
      <c r="C1091" s="331">
        <v>882699147</v>
      </c>
      <c r="D1091" s="37"/>
      <c r="E1091" s="115" t="s">
        <v>139</v>
      </c>
      <c r="F1091" s="115" t="s">
        <v>140</v>
      </c>
      <c r="G1091" s="115" t="s">
        <v>142</v>
      </c>
      <c r="H1091" s="37"/>
      <c r="I1091" s="265">
        <v>44091</v>
      </c>
      <c r="J1091" s="265">
        <v>44091</v>
      </c>
      <c r="K1091" s="115" t="s">
        <v>142</v>
      </c>
      <c r="L1091" s="115"/>
      <c r="M1091" s="37">
        <v>13611</v>
      </c>
      <c r="N1091" s="37"/>
      <c r="O1091" s="115" t="s">
        <v>10726</v>
      </c>
      <c r="P1091" s="37"/>
      <c r="Q1091" s="37"/>
      <c r="R1091" s="37"/>
      <c r="S1091" s="37"/>
      <c r="T1091" s="37"/>
      <c r="U1091" s="37"/>
      <c r="V1091" s="37"/>
      <c r="W1091" s="37"/>
      <c r="X1091" s="37"/>
      <c r="Y1091" s="37"/>
      <c r="Z1091" s="37"/>
      <c r="AA1091" s="37"/>
      <c r="AB1091" s="37"/>
      <c r="AC1091" s="37"/>
      <c r="AD1091" s="37"/>
      <c r="AE1091" s="37"/>
      <c r="AF1091" s="37"/>
      <c r="AG1091" s="37"/>
      <c r="AH1091" s="37"/>
      <c r="AI1091" s="37"/>
      <c r="AJ1091" s="37"/>
    </row>
    <row r="1092" spans="1:36">
      <c r="A1092" s="782">
        <v>44102</v>
      </c>
      <c r="B1092" s="115" t="s">
        <v>156</v>
      </c>
      <c r="C1092" s="331">
        <v>880723122</v>
      </c>
      <c r="D1092" s="510" t="s">
        <v>6016</v>
      </c>
      <c r="E1092" s="115" t="s">
        <v>139</v>
      </c>
      <c r="F1092" s="115" t="s">
        <v>140</v>
      </c>
      <c r="G1092" s="624"/>
      <c r="H1092" s="265"/>
      <c r="I1092" s="265">
        <v>44102</v>
      </c>
      <c r="J1092" s="265">
        <v>44114</v>
      </c>
      <c r="K1092" s="624" t="s">
        <v>142</v>
      </c>
      <c r="L1092" s="115"/>
      <c r="M1092" s="521">
        <v>13693.98</v>
      </c>
      <c r="N1092" s="37"/>
      <c r="O1092" s="680"/>
      <c r="P1092" s="37"/>
      <c r="Q1092" s="37"/>
      <c r="R1092" s="37"/>
      <c r="S1092" s="37"/>
      <c r="T1092" s="37"/>
      <c r="U1092" s="37"/>
      <c r="V1092" s="37"/>
      <c r="W1092" s="37"/>
      <c r="X1092" s="37"/>
      <c r="Y1092" s="37"/>
      <c r="Z1092" s="37"/>
      <c r="AA1092" s="37"/>
      <c r="AB1092" s="37"/>
      <c r="AC1092" s="37"/>
      <c r="AD1092" s="37"/>
      <c r="AE1092" s="37"/>
      <c r="AF1092" s="37"/>
      <c r="AG1092" s="37"/>
      <c r="AH1092" s="37"/>
      <c r="AI1092" s="37"/>
      <c r="AJ1092" s="37"/>
    </row>
    <row r="1093" spans="1:36">
      <c r="A1093" s="265">
        <v>44088</v>
      </c>
      <c r="B1093" s="115" t="s">
        <v>154</v>
      </c>
      <c r="C1093" s="331">
        <v>880886097</v>
      </c>
      <c r="D1093" s="109" t="s">
        <v>10727</v>
      </c>
      <c r="E1093" s="115" t="s">
        <v>139</v>
      </c>
      <c r="F1093" s="115" t="s">
        <v>140</v>
      </c>
      <c r="G1093" s="115" t="s">
        <v>4476</v>
      </c>
      <c r="H1093" s="37"/>
      <c r="I1093" s="265">
        <v>44090</v>
      </c>
      <c r="J1093" s="265">
        <v>44103</v>
      </c>
      <c r="K1093" s="115" t="s">
        <v>4476</v>
      </c>
      <c r="L1093" s="115"/>
      <c r="M1093" s="37">
        <v>13757.52</v>
      </c>
      <c r="N1093" s="37"/>
      <c r="O1093" s="115" t="s">
        <v>10728</v>
      </c>
      <c r="P1093" s="115" t="s">
        <v>6162</v>
      </c>
      <c r="Q1093" s="37"/>
      <c r="R1093" s="37"/>
      <c r="S1093" s="37"/>
      <c r="T1093" s="37"/>
      <c r="U1093" s="37"/>
      <c r="V1093" s="37"/>
      <c r="W1093" s="37"/>
      <c r="X1093" s="37"/>
      <c r="Y1093" s="37"/>
      <c r="Z1093" s="37"/>
      <c r="AA1093" s="37"/>
      <c r="AB1093" s="37"/>
      <c r="AC1093" s="37"/>
      <c r="AD1093" s="37"/>
      <c r="AE1093" s="37"/>
      <c r="AF1093" s="37"/>
      <c r="AG1093" s="37"/>
      <c r="AH1093" s="37"/>
      <c r="AI1093" s="37"/>
      <c r="AJ1093" s="37"/>
    </row>
    <row r="1094" spans="1:36">
      <c r="A1094" s="265">
        <v>44103</v>
      </c>
      <c r="B1094" s="115" t="s">
        <v>281</v>
      </c>
      <c r="C1094" s="331">
        <v>880016025</v>
      </c>
      <c r="D1094" s="509" t="s">
        <v>10729</v>
      </c>
      <c r="E1094" s="115" t="s">
        <v>152</v>
      </c>
      <c r="F1094" s="115" t="s">
        <v>140</v>
      </c>
      <c r="G1094" s="115" t="s">
        <v>1706</v>
      </c>
      <c r="H1094" s="265">
        <v>44102</v>
      </c>
      <c r="I1094" s="265">
        <v>44103</v>
      </c>
      <c r="J1094" s="265"/>
      <c r="K1094" s="115" t="s">
        <v>1706</v>
      </c>
      <c r="L1094" s="115"/>
      <c r="M1094" s="521">
        <v>14760.1</v>
      </c>
      <c r="N1094" s="37"/>
      <c r="O1094" s="680" t="s">
        <v>10303</v>
      </c>
      <c r="P1094" s="37"/>
      <c r="Q1094" s="37"/>
      <c r="R1094" s="37"/>
      <c r="S1094" s="37"/>
      <c r="T1094" s="37"/>
      <c r="U1094" s="37"/>
      <c r="V1094" s="37"/>
      <c r="W1094" s="37"/>
      <c r="X1094" s="37"/>
      <c r="Y1094" s="37"/>
      <c r="Z1094" s="37"/>
      <c r="AA1094" s="37"/>
      <c r="AB1094" s="37"/>
      <c r="AC1094" s="37"/>
      <c r="AD1094" s="37"/>
      <c r="AE1094" s="37"/>
      <c r="AF1094" s="37"/>
      <c r="AG1094" s="37"/>
      <c r="AH1094" s="37"/>
      <c r="AI1094" s="37"/>
      <c r="AJ1094" s="37"/>
    </row>
    <row r="1095" spans="1:36">
      <c r="A1095" s="265">
        <v>44088</v>
      </c>
      <c r="B1095" s="115" t="s">
        <v>146</v>
      </c>
      <c r="C1095" s="331">
        <v>880652438</v>
      </c>
      <c r="D1095" s="109" t="s">
        <v>4800</v>
      </c>
      <c r="E1095" s="115" t="s">
        <v>139</v>
      </c>
      <c r="F1095" s="115" t="s">
        <v>140</v>
      </c>
      <c r="G1095" s="115" t="s">
        <v>10730</v>
      </c>
      <c r="H1095" s="37"/>
      <c r="I1095" s="265">
        <v>44088</v>
      </c>
      <c r="J1095" s="265"/>
      <c r="K1095" s="115" t="s">
        <v>10730</v>
      </c>
      <c r="L1095" s="115"/>
      <c r="M1095" s="37">
        <v>15300</v>
      </c>
      <c r="N1095" s="37"/>
      <c r="O1095" s="115"/>
      <c r="P1095" s="37"/>
      <c r="Q1095" s="37"/>
      <c r="R1095" s="37"/>
      <c r="S1095" s="37"/>
      <c r="T1095" s="37"/>
      <c r="U1095" s="37"/>
      <c r="V1095" s="37"/>
      <c r="W1095" s="37"/>
      <c r="X1095" s="37"/>
      <c r="Y1095" s="37"/>
      <c r="Z1095" s="37"/>
      <c r="AA1095" s="37"/>
      <c r="AB1095" s="37"/>
      <c r="AC1095" s="37"/>
      <c r="AD1095" s="37"/>
      <c r="AE1095" s="37"/>
      <c r="AF1095" s="37"/>
      <c r="AG1095" s="37"/>
      <c r="AH1095" s="37"/>
      <c r="AI1095" s="37"/>
      <c r="AJ1095" s="37"/>
    </row>
    <row r="1096" spans="1:36">
      <c r="A1096" s="265">
        <v>44076</v>
      </c>
      <c r="B1096" s="115" t="s">
        <v>178</v>
      </c>
      <c r="C1096" s="37">
        <v>880034488</v>
      </c>
      <c r="D1096" s="115"/>
      <c r="E1096" s="115" t="s">
        <v>139</v>
      </c>
      <c r="F1096" s="115" t="s">
        <v>140</v>
      </c>
      <c r="G1096" s="115" t="s">
        <v>142</v>
      </c>
      <c r="H1096" s="37"/>
      <c r="I1096" s="265">
        <v>44076</v>
      </c>
      <c r="J1096" s="37"/>
      <c r="K1096" s="37"/>
      <c r="L1096" s="115" t="s">
        <v>474</v>
      </c>
      <c r="M1096" s="37">
        <v>15522</v>
      </c>
      <c r="N1096" s="37"/>
      <c r="O1096" s="37"/>
      <c r="P1096" s="37"/>
      <c r="Q1096" s="37"/>
      <c r="R1096" s="37"/>
      <c r="S1096" s="37"/>
      <c r="T1096" s="37"/>
      <c r="U1096" s="37"/>
      <c r="V1096" s="37"/>
      <c r="W1096" s="37"/>
      <c r="X1096" s="37"/>
      <c r="Y1096" s="37"/>
      <c r="Z1096" s="37"/>
      <c r="AA1096" s="37"/>
      <c r="AB1096" s="37"/>
      <c r="AC1096" s="37"/>
      <c r="AD1096" s="37"/>
      <c r="AE1096" s="37"/>
      <c r="AF1096" s="37"/>
      <c r="AG1096" s="37"/>
      <c r="AH1096" s="37"/>
      <c r="AI1096" s="37"/>
      <c r="AJ1096" s="37"/>
    </row>
    <row r="1097" spans="1:36">
      <c r="A1097" s="265">
        <v>44092</v>
      </c>
      <c r="B1097" s="115" t="s">
        <v>156</v>
      </c>
      <c r="C1097" s="37">
        <v>882227139</v>
      </c>
      <c r="D1097" s="109" t="s">
        <v>10731</v>
      </c>
      <c r="E1097" s="115" t="s">
        <v>139</v>
      </c>
      <c r="F1097" s="115" t="s">
        <v>140</v>
      </c>
      <c r="G1097" s="115"/>
      <c r="H1097" s="265"/>
      <c r="I1097" s="265">
        <v>44092</v>
      </c>
      <c r="J1097" s="265">
        <v>44104</v>
      </c>
      <c r="K1097" s="115" t="s">
        <v>142</v>
      </c>
      <c r="L1097" s="115"/>
      <c r="M1097" s="37">
        <v>15913.8</v>
      </c>
      <c r="N1097" s="37"/>
      <c r="O1097" s="115" t="s">
        <v>10732</v>
      </c>
      <c r="P1097" s="37"/>
      <c r="Q1097" s="37"/>
      <c r="R1097" s="37"/>
      <c r="S1097" s="37"/>
      <c r="T1097" s="37"/>
      <c r="U1097" s="37"/>
      <c r="V1097" s="37"/>
      <c r="W1097" s="37"/>
      <c r="X1097" s="37"/>
      <c r="Y1097" s="37"/>
      <c r="Z1097" s="37"/>
      <c r="AA1097" s="37"/>
      <c r="AB1097" s="37"/>
      <c r="AC1097" s="37"/>
      <c r="AD1097" s="37"/>
      <c r="AE1097" s="37"/>
      <c r="AF1097" s="37"/>
      <c r="AG1097" s="37"/>
      <c r="AH1097" s="37"/>
      <c r="AI1097" s="37"/>
      <c r="AJ1097" s="37"/>
    </row>
    <row r="1098" spans="1:36">
      <c r="A1098" s="265">
        <v>44084</v>
      </c>
      <c r="B1098" s="115" t="s">
        <v>144</v>
      </c>
      <c r="C1098" s="331">
        <v>881433717</v>
      </c>
      <c r="D1098" s="109" t="s">
        <v>2300</v>
      </c>
      <c r="E1098" s="115" t="s">
        <v>345</v>
      </c>
      <c r="F1098" s="115" t="s">
        <v>140</v>
      </c>
      <c r="G1098" s="115" t="s">
        <v>10733</v>
      </c>
      <c r="H1098" s="265">
        <v>44088</v>
      </c>
      <c r="I1098" s="265">
        <v>44088</v>
      </c>
      <c r="J1098" s="265">
        <v>44085</v>
      </c>
      <c r="K1098" s="115" t="s">
        <v>163</v>
      </c>
      <c r="L1098" s="115"/>
      <c r="M1098" s="37">
        <v>16540.8</v>
      </c>
      <c r="N1098" s="37"/>
      <c r="O1098" s="727" t="s">
        <v>10549</v>
      </c>
      <c r="P1098" s="115"/>
      <c r="Q1098" s="37"/>
      <c r="R1098" s="37"/>
      <c r="S1098" s="37"/>
      <c r="T1098" s="37"/>
      <c r="U1098" s="37"/>
      <c r="V1098" s="37"/>
      <c r="W1098" s="37"/>
      <c r="X1098" s="37"/>
      <c r="Y1098" s="37"/>
      <c r="Z1098" s="37"/>
      <c r="AA1098" s="37"/>
      <c r="AB1098" s="37"/>
      <c r="AC1098" s="37"/>
      <c r="AD1098" s="37"/>
      <c r="AE1098" s="37"/>
      <c r="AF1098" s="37"/>
      <c r="AG1098" s="37"/>
      <c r="AH1098" s="37"/>
      <c r="AI1098" s="37"/>
      <c r="AJ1098" s="37"/>
    </row>
    <row r="1099" spans="1:36">
      <c r="A1099" s="265">
        <v>44085</v>
      </c>
      <c r="B1099" s="115" t="s">
        <v>178</v>
      </c>
      <c r="C1099" s="485">
        <v>880437872</v>
      </c>
      <c r="D1099" s="37"/>
      <c r="E1099" s="115" t="s">
        <v>139</v>
      </c>
      <c r="F1099" s="115" t="s">
        <v>140</v>
      </c>
      <c r="G1099" s="115" t="s">
        <v>168</v>
      </c>
      <c r="H1099" s="37"/>
      <c r="I1099" s="265">
        <v>44085</v>
      </c>
      <c r="J1099" s="265"/>
      <c r="K1099" s="115" t="s">
        <v>168</v>
      </c>
      <c r="L1099" s="115"/>
      <c r="M1099" s="37">
        <v>17950</v>
      </c>
      <c r="N1099" s="37"/>
      <c r="O1099" s="115"/>
      <c r="P1099" s="37"/>
      <c r="Q1099" s="37"/>
      <c r="R1099" s="37"/>
      <c r="S1099" s="37"/>
      <c r="T1099" s="37"/>
      <c r="U1099" s="37"/>
      <c r="V1099" s="37"/>
      <c r="W1099" s="37"/>
      <c r="X1099" s="37"/>
      <c r="Y1099" s="37"/>
      <c r="Z1099" s="37"/>
      <c r="AA1099" s="37"/>
      <c r="AB1099" s="37"/>
      <c r="AC1099" s="37"/>
      <c r="AD1099" s="37"/>
      <c r="AE1099" s="37"/>
      <c r="AF1099" s="37"/>
      <c r="AG1099" s="37"/>
      <c r="AH1099" s="37"/>
      <c r="AI1099" s="37"/>
      <c r="AJ1099" s="37"/>
    </row>
    <row r="1100" spans="1:36">
      <c r="A1100" s="265">
        <v>44076</v>
      </c>
      <c r="B1100" s="115" t="s">
        <v>138</v>
      </c>
      <c r="C1100" s="37">
        <v>881378411</v>
      </c>
      <c r="D1100" s="115"/>
      <c r="E1100" s="115" t="s">
        <v>139</v>
      </c>
      <c r="F1100" s="115" t="s">
        <v>140</v>
      </c>
      <c r="G1100" s="115" t="s">
        <v>10734</v>
      </c>
      <c r="H1100" s="37"/>
      <c r="I1100" s="265">
        <v>44078</v>
      </c>
      <c r="J1100" s="265">
        <v>44091</v>
      </c>
      <c r="K1100" s="115" t="s">
        <v>283</v>
      </c>
      <c r="L1100" s="115" t="s">
        <v>211</v>
      </c>
      <c r="M1100" s="37">
        <v>21000</v>
      </c>
      <c r="N1100" s="115"/>
      <c r="O1100" s="115" t="s">
        <v>10735</v>
      </c>
      <c r="P1100" s="37"/>
      <c r="Q1100" s="37"/>
      <c r="R1100" s="37"/>
      <c r="S1100" s="37"/>
      <c r="T1100" s="37"/>
      <c r="U1100" s="37"/>
      <c r="V1100" s="37"/>
      <c r="W1100" s="37"/>
      <c r="X1100" s="37"/>
      <c r="Y1100" s="37"/>
      <c r="Z1100" s="37"/>
      <c r="AA1100" s="37"/>
      <c r="AB1100" s="37"/>
      <c r="AC1100" s="37"/>
      <c r="AD1100" s="37"/>
      <c r="AE1100" s="37"/>
      <c r="AF1100" s="37"/>
      <c r="AG1100" s="37"/>
      <c r="AH1100" s="37"/>
      <c r="AI1100" s="37"/>
      <c r="AJ1100" s="37"/>
    </row>
    <row r="1101" spans="1:36">
      <c r="A1101" s="265">
        <v>44077</v>
      </c>
      <c r="B1101" s="115" t="s">
        <v>154</v>
      </c>
      <c r="C1101" s="37">
        <v>881789463</v>
      </c>
      <c r="D1101" s="504" t="s">
        <v>2740</v>
      </c>
      <c r="E1101" s="115" t="s">
        <v>139</v>
      </c>
      <c r="F1101" s="115" t="s">
        <v>140</v>
      </c>
      <c r="G1101" s="115" t="s">
        <v>168</v>
      </c>
      <c r="H1101" s="37"/>
      <c r="I1101" s="265">
        <v>44090</v>
      </c>
      <c r="J1101" s="265">
        <v>44092</v>
      </c>
      <c r="K1101" s="278" t="s">
        <v>168</v>
      </c>
      <c r="L1101" s="37">
        <v>0</v>
      </c>
      <c r="M1101" s="37">
        <v>24395</v>
      </c>
      <c r="N1101" s="115"/>
      <c r="O1101" s="115" t="s">
        <v>10736</v>
      </c>
      <c r="P1101" s="115" t="s">
        <v>10737</v>
      </c>
      <c r="Q1101" s="37"/>
      <c r="R1101" s="37"/>
      <c r="S1101" s="37"/>
      <c r="T1101" s="37"/>
      <c r="U1101" s="37"/>
      <c r="V1101" s="37"/>
      <c r="W1101" s="37"/>
      <c r="X1101" s="37"/>
      <c r="Y1101" s="37"/>
      <c r="Z1101" s="37"/>
      <c r="AA1101" s="37"/>
      <c r="AB1101" s="37"/>
      <c r="AC1101" s="37"/>
      <c r="AD1101" s="37"/>
      <c r="AE1101" s="37"/>
      <c r="AF1101" s="37"/>
      <c r="AG1101" s="37"/>
      <c r="AH1101" s="37"/>
      <c r="AI1101" s="37"/>
      <c r="AJ1101" s="37"/>
    </row>
    <row r="1102" spans="1:36">
      <c r="A1102" s="265">
        <v>44081</v>
      </c>
      <c r="B1102" s="115" t="s">
        <v>178</v>
      </c>
      <c r="C1102" s="37">
        <v>882353765</v>
      </c>
      <c r="D1102" s="109" t="s">
        <v>10659</v>
      </c>
      <c r="E1102" s="115" t="s">
        <v>139</v>
      </c>
      <c r="F1102" s="115" t="s">
        <v>140</v>
      </c>
      <c r="G1102" s="115" t="s">
        <v>10738</v>
      </c>
      <c r="H1102" s="37"/>
      <c r="I1102" s="265">
        <v>44081</v>
      </c>
      <c r="J1102" s="265"/>
      <c r="K1102" s="115" t="s">
        <v>10738</v>
      </c>
      <c r="L1102" s="115" t="s">
        <v>544</v>
      </c>
      <c r="M1102" s="37">
        <v>24999.99</v>
      </c>
      <c r="N1102" s="37"/>
      <c r="O1102" s="37"/>
      <c r="P1102" s="37"/>
      <c r="Q1102" s="37"/>
      <c r="R1102" s="37"/>
      <c r="S1102" s="37"/>
      <c r="T1102" s="37"/>
      <c r="U1102" s="37"/>
      <c r="V1102" s="37"/>
      <c r="W1102" s="37"/>
      <c r="X1102" s="37"/>
      <c r="Y1102" s="37"/>
      <c r="Z1102" s="37"/>
      <c r="AA1102" s="37"/>
      <c r="AB1102" s="37"/>
      <c r="AC1102" s="37"/>
      <c r="AD1102" s="37"/>
      <c r="AE1102" s="37"/>
      <c r="AF1102" s="37"/>
      <c r="AG1102" s="37"/>
      <c r="AH1102" s="37"/>
      <c r="AI1102" s="37"/>
      <c r="AJ1102" s="37"/>
    </row>
    <row r="1103" spans="1:36" ht="17">
      <c r="A1103" s="782">
        <v>44103</v>
      </c>
      <c r="B1103" s="115" t="s">
        <v>146</v>
      </c>
      <c r="C1103" s="792">
        <v>880558010</v>
      </c>
      <c r="D1103" s="795" t="s">
        <v>2890</v>
      </c>
      <c r="E1103" s="115" t="s">
        <v>139</v>
      </c>
      <c r="F1103" s="115" t="s">
        <v>140</v>
      </c>
      <c r="G1103" s="115" t="s">
        <v>168</v>
      </c>
      <c r="H1103" s="265"/>
      <c r="I1103" s="265">
        <v>44103</v>
      </c>
      <c r="J1103" s="265"/>
      <c r="K1103" s="115" t="s">
        <v>168</v>
      </c>
      <c r="L1103" s="115"/>
      <c r="M1103" s="621">
        <v>36000</v>
      </c>
      <c r="N1103" s="37"/>
      <c r="O1103" s="680"/>
      <c r="P1103" s="37"/>
      <c r="Q1103" s="37"/>
      <c r="R1103" s="37"/>
      <c r="S1103" s="37"/>
      <c r="T1103" s="37"/>
      <c r="U1103" s="37"/>
      <c r="V1103" s="37"/>
      <c r="W1103" s="37"/>
      <c r="X1103" s="37"/>
      <c r="Y1103" s="37"/>
      <c r="Z1103" s="37"/>
      <c r="AA1103" s="37"/>
      <c r="AB1103" s="37"/>
      <c r="AC1103" s="37"/>
      <c r="AD1103" s="37"/>
      <c r="AE1103" s="37"/>
      <c r="AF1103" s="37"/>
      <c r="AG1103" s="37"/>
      <c r="AH1103" s="37"/>
      <c r="AI1103" s="37"/>
      <c r="AJ1103" s="37"/>
    </row>
    <row r="1104" spans="1:36">
      <c r="A1104" s="265">
        <v>44075</v>
      </c>
      <c r="B1104" s="115" t="s">
        <v>154</v>
      </c>
      <c r="C1104" s="37">
        <v>882060282</v>
      </c>
      <c r="D1104" s="109" t="s">
        <v>2739</v>
      </c>
      <c r="E1104" s="115" t="s">
        <v>139</v>
      </c>
      <c r="F1104" s="115" t="s">
        <v>140</v>
      </c>
      <c r="G1104" s="115" t="s">
        <v>7343</v>
      </c>
      <c r="H1104" s="37"/>
      <c r="I1104" s="265">
        <v>44075</v>
      </c>
      <c r="J1104" s="265">
        <v>44089</v>
      </c>
      <c r="K1104" s="115" t="s">
        <v>7343</v>
      </c>
      <c r="L1104" s="115" t="s">
        <v>544</v>
      </c>
      <c r="M1104" s="37">
        <v>60000</v>
      </c>
      <c r="N1104" s="115"/>
      <c r="O1104" s="115" t="s">
        <v>2278</v>
      </c>
      <c r="P1104" s="115" t="s">
        <v>10739</v>
      </c>
      <c r="Q1104" s="37"/>
      <c r="R1104" s="37"/>
      <c r="S1104" s="37"/>
      <c r="T1104" s="37"/>
      <c r="U1104" s="37"/>
      <c r="V1104" s="37"/>
      <c r="W1104" s="37"/>
      <c r="X1104" s="37"/>
      <c r="Y1104" s="37"/>
      <c r="Z1104" s="37"/>
      <c r="AA1104" s="37"/>
      <c r="AB1104" s="37"/>
      <c r="AC1104" s="37"/>
      <c r="AD1104" s="37"/>
      <c r="AE1104" s="37"/>
      <c r="AF1104" s="37"/>
      <c r="AG1104" s="37"/>
      <c r="AH1104" s="37"/>
      <c r="AI1104" s="37"/>
      <c r="AJ1104" s="37"/>
    </row>
    <row r="1105" spans="1:36">
      <c r="A1105" s="265">
        <v>44075</v>
      </c>
      <c r="B1105" s="115" t="s">
        <v>194</v>
      </c>
      <c r="C1105" s="37">
        <v>881548220</v>
      </c>
      <c r="D1105" s="115"/>
      <c r="E1105" s="115" t="s">
        <v>152</v>
      </c>
      <c r="F1105" s="115" t="s">
        <v>140</v>
      </c>
      <c r="G1105" s="115" t="s">
        <v>200</v>
      </c>
      <c r="H1105" s="265">
        <v>44081</v>
      </c>
      <c r="I1105" s="265">
        <v>44082</v>
      </c>
      <c r="J1105" s="265">
        <v>44089</v>
      </c>
      <c r="K1105" s="115" t="s">
        <v>200</v>
      </c>
      <c r="L1105" s="115"/>
      <c r="M1105" s="37">
        <v>65228.6</v>
      </c>
      <c r="N1105" s="115"/>
      <c r="O1105" s="115" t="s">
        <v>10264</v>
      </c>
      <c r="P1105" s="37"/>
      <c r="Q1105" s="265"/>
      <c r="R1105" s="37"/>
      <c r="S1105" s="37"/>
      <c r="T1105" s="37"/>
      <c r="U1105" s="37"/>
      <c r="V1105" s="37"/>
      <c r="W1105" s="37"/>
      <c r="X1105" s="37"/>
      <c r="Y1105" s="37"/>
      <c r="Z1105" s="37"/>
      <c r="AA1105" s="37"/>
      <c r="AB1105" s="37"/>
      <c r="AC1105" s="37"/>
      <c r="AD1105" s="37"/>
      <c r="AE1105" s="37"/>
      <c r="AF1105" s="37"/>
      <c r="AG1105" s="37"/>
      <c r="AH1105" s="37"/>
      <c r="AI1105" s="37"/>
      <c r="AJ1105" s="37"/>
    </row>
    <row r="1106" spans="1:36">
      <c r="A1106" s="666">
        <v>44078</v>
      </c>
      <c r="B1106" s="115" t="s">
        <v>194</v>
      </c>
      <c r="C1106" s="486">
        <v>881548220</v>
      </c>
      <c r="D1106" s="109" t="s">
        <v>2874</v>
      </c>
      <c r="E1106" s="486" t="s">
        <v>152</v>
      </c>
      <c r="F1106" s="115" t="s">
        <v>140</v>
      </c>
      <c r="G1106" s="115" t="s">
        <v>200</v>
      </c>
      <c r="H1106" s="666"/>
      <c r="I1106" s="666">
        <v>44078</v>
      </c>
      <c r="J1106" s="265"/>
      <c r="K1106" s="115" t="s">
        <v>200</v>
      </c>
      <c r="L1106" s="115" t="s">
        <v>353</v>
      </c>
      <c r="M1106" s="486">
        <v>65228.6</v>
      </c>
      <c r="N1106" s="37"/>
      <c r="O1106" s="115"/>
      <c r="P1106" s="37"/>
      <c r="Q1106" s="37"/>
      <c r="R1106" s="37"/>
      <c r="S1106" s="37"/>
      <c r="T1106" s="37"/>
      <c r="U1106" s="37"/>
      <c r="V1106" s="37"/>
      <c r="W1106" s="37"/>
      <c r="X1106" s="37"/>
      <c r="Y1106" s="37"/>
      <c r="Z1106" s="37"/>
      <c r="AA1106" s="37"/>
      <c r="AB1106" s="37"/>
      <c r="AC1106" s="37"/>
      <c r="AD1106" s="37"/>
      <c r="AE1106" s="37"/>
      <c r="AF1106" s="37"/>
      <c r="AG1106" s="37"/>
      <c r="AH1106" s="37"/>
      <c r="AI1106" s="37"/>
      <c r="AJ1106" s="37"/>
    </row>
    <row r="1107" spans="1:36">
      <c r="A1107" s="265">
        <v>44090</v>
      </c>
      <c r="B1107" s="115" t="s">
        <v>194</v>
      </c>
      <c r="C1107" s="331">
        <v>881548220</v>
      </c>
      <c r="D1107" s="109" t="s">
        <v>2874</v>
      </c>
      <c r="E1107" s="115" t="s">
        <v>152</v>
      </c>
      <c r="F1107" s="115" t="s">
        <v>140</v>
      </c>
      <c r="G1107" s="115" t="s">
        <v>391</v>
      </c>
      <c r="H1107" s="37"/>
      <c r="I1107" s="265">
        <v>44090</v>
      </c>
      <c r="J1107" s="265"/>
      <c r="K1107" s="115" t="s">
        <v>200</v>
      </c>
      <c r="L1107" s="115"/>
      <c r="M1107" s="37">
        <v>65228.6</v>
      </c>
      <c r="N1107" s="37"/>
      <c r="O1107" s="115" t="s">
        <v>2231</v>
      </c>
      <c r="P1107" s="37"/>
      <c r="Q1107" s="37"/>
      <c r="R1107" s="37"/>
      <c r="S1107" s="37"/>
      <c r="T1107" s="37"/>
      <c r="U1107" s="37"/>
      <c r="V1107" s="37"/>
      <c r="W1107" s="37"/>
      <c r="X1107" s="37"/>
      <c r="Y1107" s="37"/>
      <c r="Z1107" s="37"/>
      <c r="AA1107" s="37"/>
      <c r="AB1107" s="37"/>
      <c r="AC1107" s="37"/>
      <c r="AD1107" s="37"/>
      <c r="AE1107" s="37"/>
      <c r="AF1107" s="37"/>
      <c r="AG1107" s="37"/>
      <c r="AH1107" s="37"/>
      <c r="AI1107" s="37"/>
      <c r="AJ1107" s="37"/>
    </row>
    <row r="1108" spans="1:36">
      <c r="A1108" s="265">
        <v>44096</v>
      </c>
      <c r="B1108" s="115" t="s">
        <v>194</v>
      </c>
      <c r="C1108" s="331">
        <v>881548220</v>
      </c>
      <c r="D1108" s="781" t="s">
        <v>2874</v>
      </c>
      <c r="E1108" s="115" t="s">
        <v>152</v>
      </c>
      <c r="F1108" s="115" t="s">
        <v>140</v>
      </c>
      <c r="G1108" s="115" t="s">
        <v>391</v>
      </c>
      <c r="H1108" s="265"/>
      <c r="I1108" s="265">
        <v>44096</v>
      </c>
      <c r="J1108" s="265">
        <v>44104</v>
      </c>
      <c r="K1108" s="115" t="s">
        <v>200</v>
      </c>
      <c r="L1108" s="115"/>
      <c r="M1108" s="37">
        <v>65246.6</v>
      </c>
      <c r="N1108" s="37"/>
      <c r="O1108" s="680" t="s">
        <v>10292</v>
      </c>
      <c r="P1108" s="37"/>
      <c r="Q1108" s="37"/>
      <c r="R1108" s="37"/>
      <c r="S1108" s="37"/>
      <c r="T1108" s="37"/>
      <c r="U1108" s="37"/>
      <c r="V1108" s="37"/>
      <c r="W1108" s="37"/>
      <c r="X1108" s="37"/>
      <c r="Y1108" s="37"/>
      <c r="Z1108" s="37"/>
      <c r="AA1108" s="37"/>
      <c r="AB1108" s="37"/>
      <c r="AC1108" s="37"/>
      <c r="AD1108" s="37"/>
      <c r="AE1108" s="37"/>
      <c r="AF1108" s="37"/>
      <c r="AG1108" s="37"/>
      <c r="AH1108" s="37"/>
      <c r="AI1108" s="37"/>
      <c r="AJ1108" s="37"/>
    </row>
    <row r="1109" spans="1:36">
      <c r="A1109" s="782">
        <v>44101</v>
      </c>
      <c r="B1109" s="115" t="s">
        <v>194</v>
      </c>
      <c r="C1109" s="331">
        <v>881548220</v>
      </c>
      <c r="D1109" s="509" t="s">
        <v>2874</v>
      </c>
      <c r="E1109" s="115" t="s">
        <v>152</v>
      </c>
      <c r="F1109" s="115" t="s">
        <v>140</v>
      </c>
      <c r="G1109" s="624" t="s">
        <v>200</v>
      </c>
      <c r="H1109" s="265">
        <v>44099</v>
      </c>
      <c r="I1109" s="265">
        <v>44101</v>
      </c>
      <c r="J1109" s="265">
        <v>44113</v>
      </c>
      <c r="K1109" s="624" t="s">
        <v>200</v>
      </c>
      <c r="L1109" s="115"/>
      <c r="M1109" s="521">
        <v>65282.85</v>
      </c>
      <c r="N1109" s="37"/>
      <c r="O1109" s="680" t="s">
        <v>2237</v>
      </c>
      <c r="P1109" s="37"/>
      <c r="Q1109" s="37"/>
      <c r="R1109" s="37"/>
      <c r="S1109" s="37"/>
      <c r="T1109" s="37"/>
      <c r="U1109" s="37"/>
      <c r="V1109" s="37"/>
      <c r="W1109" s="37"/>
      <c r="X1109" s="37"/>
      <c r="Y1109" s="37"/>
      <c r="Z1109" s="37"/>
      <c r="AA1109" s="37"/>
      <c r="AB1109" s="37"/>
      <c r="AC1109" s="37"/>
      <c r="AD1109" s="37"/>
      <c r="AE1109" s="37"/>
      <c r="AF1109" s="37"/>
      <c r="AG1109" s="37"/>
      <c r="AH1109" s="37"/>
      <c r="AI1109" s="37"/>
      <c r="AJ1109" s="37"/>
    </row>
    <row r="1110" spans="1:36">
      <c r="A1110" s="782">
        <v>44104</v>
      </c>
      <c r="B1110" s="115" t="s">
        <v>194</v>
      </c>
      <c r="C1110" s="512">
        <v>882177989</v>
      </c>
      <c r="D1110" s="801" t="s">
        <v>10740</v>
      </c>
      <c r="E1110" s="115" t="s">
        <v>139</v>
      </c>
      <c r="F1110" s="115" t="s">
        <v>140</v>
      </c>
      <c r="G1110" s="115" t="s">
        <v>246</v>
      </c>
      <c r="H1110" s="265">
        <v>44101</v>
      </c>
      <c r="I1110" s="265"/>
      <c r="J1110" s="265">
        <v>44117</v>
      </c>
      <c r="K1110" s="115"/>
      <c r="L1110" s="115"/>
      <c r="M1110" s="521"/>
      <c r="N1110" s="37"/>
      <c r="O1110" s="680"/>
      <c r="P1110" s="37"/>
      <c r="Q1110" s="278" t="s">
        <v>10741</v>
      </c>
      <c r="R1110" s="37">
        <v>3989.06</v>
      </c>
      <c r="S1110" s="37"/>
      <c r="T1110" s="37"/>
      <c r="U1110" s="37"/>
      <c r="V1110" s="37"/>
      <c r="W1110" s="37"/>
      <c r="X1110" s="37"/>
      <c r="Y1110" s="37"/>
      <c r="Z1110" s="37"/>
      <c r="AA1110" s="37"/>
      <c r="AB1110" s="37"/>
      <c r="AC1110" s="37"/>
      <c r="AD1110" s="37"/>
      <c r="AE1110" s="37"/>
      <c r="AF1110" s="37"/>
      <c r="AG1110" s="37"/>
      <c r="AH1110" s="37"/>
      <c r="AI1110" s="37"/>
      <c r="AJ1110" s="37"/>
    </row>
    <row r="1111" spans="1:36">
      <c r="A1111" s="782">
        <v>44104</v>
      </c>
      <c r="B1111" s="115" t="s">
        <v>194</v>
      </c>
      <c r="C1111" s="512">
        <v>882177989</v>
      </c>
      <c r="D1111" s="801" t="s">
        <v>3172</v>
      </c>
      <c r="E1111" s="115" t="s">
        <v>139</v>
      </c>
      <c r="F1111" s="115" t="s">
        <v>140</v>
      </c>
      <c r="G1111" s="115" t="s">
        <v>246</v>
      </c>
      <c r="H1111" s="265">
        <v>44101</v>
      </c>
      <c r="I1111" s="265"/>
      <c r="J1111" s="265">
        <v>44117</v>
      </c>
      <c r="K1111" s="115"/>
      <c r="L1111" s="115"/>
      <c r="M1111" s="521"/>
      <c r="N1111" s="37"/>
      <c r="O1111" s="680"/>
      <c r="P1111" s="37"/>
      <c r="Q1111" s="265">
        <v>44102</v>
      </c>
      <c r="R1111" s="37">
        <v>15390.6</v>
      </c>
      <c r="S1111" s="37"/>
      <c r="T1111" s="37"/>
      <c r="U1111" s="37"/>
      <c r="V1111" s="37"/>
      <c r="W1111" s="37"/>
      <c r="X1111" s="37"/>
      <c r="Y1111" s="37"/>
      <c r="Z1111" s="37"/>
      <c r="AA1111" s="37"/>
      <c r="AB1111" s="37"/>
      <c r="AC1111" s="37"/>
      <c r="AD1111" s="37"/>
      <c r="AE1111" s="37"/>
      <c r="AF1111" s="37"/>
      <c r="AG1111" s="37"/>
      <c r="AH1111" s="37"/>
      <c r="AI1111" s="37"/>
      <c r="AJ1111" s="37"/>
    </row>
    <row r="1112" spans="1:36">
      <c r="A1112" s="782"/>
      <c r="B1112" s="115" t="s">
        <v>227</v>
      </c>
      <c r="C1112" s="331">
        <v>880835815</v>
      </c>
      <c r="D1112" s="509" t="s">
        <v>10742</v>
      </c>
      <c r="E1112" s="115" t="s">
        <v>152</v>
      </c>
      <c r="F1112" s="115" t="s">
        <v>147</v>
      </c>
      <c r="G1112" s="115" t="s">
        <v>142</v>
      </c>
      <c r="H1112" s="265"/>
      <c r="I1112" s="265"/>
      <c r="J1112" s="265"/>
      <c r="K1112" s="115"/>
      <c r="L1112" s="115"/>
      <c r="M1112" s="521"/>
      <c r="N1112" s="37"/>
      <c r="O1112" s="680"/>
      <c r="P1112" s="37"/>
      <c r="Q1112" s="505">
        <v>44081</v>
      </c>
      <c r="R1112" s="37">
        <v>2207</v>
      </c>
      <c r="S1112" s="37"/>
      <c r="T1112" s="37"/>
      <c r="U1112" s="37"/>
      <c r="V1112" s="37"/>
      <c r="W1112" s="37"/>
      <c r="X1112" s="37"/>
      <c r="Y1112" s="37"/>
      <c r="Z1112" s="37"/>
      <c r="AA1112" s="37"/>
      <c r="AB1112" s="37"/>
      <c r="AC1112" s="37"/>
      <c r="AD1112" s="37"/>
      <c r="AE1112" s="37"/>
      <c r="AF1112" s="37"/>
      <c r="AG1112" s="37"/>
      <c r="AH1112" s="37"/>
      <c r="AI1112" s="37"/>
      <c r="AJ1112" s="37"/>
    </row>
    <row r="1113" spans="1:36">
      <c r="A1113" s="265">
        <v>44113</v>
      </c>
      <c r="B1113" s="278" t="s">
        <v>227</v>
      </c>
      <c r="C1113" s="37">
        <v>880017296</v>
      </c>
      <c r="D1113" s="504" t="s">
        <v>10743</v>
      </c>
      <c r="E1113" s="278" t="s">
        <v>152</v>
      </c>
      <c r="F1113" s="278" t="s">
        <v>147</v>
      </c>
      <c r="G1113" s="278" t="s">
        <v>142</v>
      </c>
      <c r="H1113" s="37"/>
      <c r="I1113" s="37"/>
      <c r="J1113" s="37"/>
      <c r="K1113" s="37"/>
      <c r="L1113" s="37"/>
      <c r="M1113" s="37"/>
      <c r="N1113" s="37"/>
      <c r="O1113" s="37"/>
      <c r="P1113" s="37"/>
      <c r="Q1113" s="265">
        <v>44096</v>
      </c>
      <c r="R1113" s="37">
        <v>205</v>
      </c>
      <c r="S1113" s="37"/>
      <c r="T1113" s="37"/>
      <c r="U1113" s="37"/>
      <c r="V1113" s="37"/>
      <c r="W1113" s="37"/>
      <c r="X1113" s="37"/>
      <c r="Y1113" s="37"/>
      <c r="Z1113" s="37"/>
      <c r="AA1113" s="37"/>
      <c r="AB1113" s="37"/>
      <c r="AC1113" s="37"/>
      <c r="AD1113" s="37"/>
      <c r="AE1113" s="37"/>
      <c r="AF1113" s="37"/>
      <c r="AG1113" s="37"/>
      <c r="AH1113" s="37"/>
      <c r="AI1113" s="37"/>
      <c r="AJ1113" s="37"/>
    </row>
    <row r="1114" spans="1:36">
      <c r="A1114" s="265">
        <v>44075</v>
      </c>
      <c r="B1114" s="115" t="s">
        <v>146</v>
      </c>
      <c r="C1114" s="37">
        <v>880070839</v>
      </c>
      <c r="D1114" s="115"/>
      <c r="E1114" s="115" t="s">
        <v>139</v>
      </c>
      <c r="F1114" s="115" t="s">
        <v>140</v>
      </c>
      <c r="G1114" s="115" t="s">
        <v>142</v>
      </c>
      <c r="H1114" s="37"/>
      <c r="I1114" s="37"/>
      <c r="J1114" s="265">
        <v>44090</v>
      </c>
      <c r="K1114" s="37"/>
      <c r="L1114" s="688">
        <v>100200</v>
      </c>
      <c r="M1114" s="37" t="e">
        <f>SUM(#REF!)</f>
        <v>#REF!</v>
      </c>
      <c r="N1114" s="37"/>
      <c r="O1114" s="37"/>
      <c r="P1114" s="37"/>
      <c r="Q1114" s="37"/>
      <c r="R1114" s="37"/>
      <c r="S1114" s="37"/>
      <c r="T1114" s="37"/>
      <c r="U1114" s="37"/>
      <c r="V1114" s="37"/>
      <c r="W1114" s="37"/>
      <c r="X1114" s="37"/>
      <c r="Y1114" s="37"/>
      <c r="Z1114" s="37"/>
      <c r="AA1114" s="37"/>
      <c r="AB1114" s="37"/>
      <c r="AC1114" s="37"/>
      <c r="AD1114" s="37"/>
      <c r="AE1114" s="37"/>
      <c r="AF1114" s="37"/>
      <c r="AG1114" s="37"/>
      <c r="AH1114" s="37"/>
      <c r="AI1114" s="37"/>
      <c r="AJ1114" s="37"/>
    </row>
    <row r="1115" spans="1:36">
      <c r="A1115" s="782">
        <v>44113</v>
      </c>
      <c r="B1115" s="115" t="s">
        <v>194</v>
      </c>
      <c r="C1115" s="331">
        <v>880456497</v>
      </c>
      <c r="D1115" s="509" t="s">
        <v>10744</v>
      </c>
      <c r="E1115" s="115" t="s">
        <v>139</v>
      </c>
      <c r="F1115" s="115" t="s">
        <v>140</v>
      </c>
      <c r="G1115" s="115" t="s">
        <v>172</v>
      </c>
      <c r="H1115" s="265">
        <v>44099</v>
      </c>
      <c r="I1115" s="265"/>
      <c r="J1115" s="265"/>
      <c r="K1115" s="115"/>
      <c r="L1115" s="115"/>
      <c r="M1115" s="521"/>
      <c r="N1115" s="37"/>
      <c r="O1115" s="680"/>
      <c r="P1115" s="37"/>
      <c r="Q1115" s="265">
        <v>44096</v>
      </c>
      <c r="R1115" s="37">
        <v>821</v>
      </c>
      <c r="S1115" s="37"/>
      <c r="T1115" s="37"/>
      <c r="U1115" s="37"/>
      <c r="V1115" s="37"/>
      <c r="W1115" s="37"/>
      <c r="X1115" s="37"/>
      <c r="Y1115" s="37"/>
      <c r="Z1115" s="37"/>
      <c r="AA1115" s="37"/>
      <c r="AB1115" s="37"/>
      <c r="AC1115" s="37"/>
      <c r="AD1115" s="37"/>
      <c r="AE1115" s="37"/>
      <c r="AF1115" s="37"/>
      <c r="AG1115" s="37"/>
      <c r="AH1115" s="37"/>
      <c r="AI1115" s="37"/>
      <c r="AJ1115" s="37"/>
    </row>
    <row r="1116" spans="1:36">
      <c r="A1116" s="265">
        <v>44114</v>
      </c>
      <c r="B1116" s="278" t="s">
        <v>227</v>
      </c>
      <c r="C1116" s="37">
        <v>880030578</v>
      </c>
      <c r="D1116" s="504" t="s">
        <v>4733</v>
      </c>
      <c r="E1116" s="278" t="s">
        <v>139</v>
      </c>
      <c r="F1116" s="278" t="s">
        <v>147</v>
      </c>
      <c r="G1116" s="278" t="s">
        <v>2263</v>
      </c>
      <c r="H1116" s="265">
        <v>44103</v>
      </c>
      <c r="I1116" s="37"/>
      <c r="J1116" s="37"/>
      <c r="K1116" s="37"/>
      <c r="L1116" s="37"/>
      <c r="M1116" s="37"/>
      <c r="N1116" s="37"/>
      <c r="O1116" s="37"/>
      <c r="P1116" s="37"/>
      <c r="Q1116" s="265">
        <v>44104</v>
      </c>
      <c r="R1116" s="37">
        <v>212</v>
      </c>
      <c r="S1116" s="37"/>
      <c r="T1116" s="37"/>
      <c r="U1116" s="37"/>
      <c r="V1116" s="37"/>
      <c r="W1116" s="37"/>
      <c r="X1116" s="37"/>
      <c r="Y1116" s="37"/>
      <c r="Z1116" s="37"/>
      <c r="AA1116" s="37"/>
      <c r="AB1116" s="37"/>
      <c r="AC1116" s="37"/>
      <c r="AD1116" s="37"/>
      <c r="AE1116" s="37"/>
      <c r="AF1116" s="37"/>
      <c r="AG1116" s="37"/>
      <c r="AH1116" s="37"/>
      <c r="AI1116" s="37"/>
      <c r="AJ1116" s="37"/>
    </row>
    <row r="1117" spans="1:36">
      <c r="A1117" s="265">
        <v>44114</v>
      </c>
      <c r="B1117" s="278" t="s">
        <v>227</v>
      </c>
      <c r="C1117" s="37">
        <v>882356496</v>
      </c>
      <c r="D1117" s="504" t="s">
        <v>10745</v>
      </c>
      <c r="E1117" s="278" t="s">
        <v>139</v>
      </c>
      <c r="F1117" s="278" t="s">
        <v>147</v>
      </c>
      <c r="G1117" s="278" t="s">
        <v>1329</v>
      </c>
      <c r="H1117" s="37"/>
      <c r="I1117" s="37"/>
      <c r="J1117" s="37"/>
      <c r="K1117" s="37"/>
      <c r="L1117" s="37"/>
      <c r="M1117" s="37"/>
      <c r="N1117" s="37"/>
      <c r="O1117" s="37"/>
      <c r="P1117" s="37"/>
      <c r="Q1117" s="265">
        <v>44083</v>
      </c>
      <c r="R1117" s="37">
        <v>1999</v>
      </c>
      <c r="S1117" s="37"/>
      <c r="T1117" s="37"/>
      <c r="U1117" s="37"/>
      <c r="V1117" s="37"/>
      <c r="W1117" s="37"/>
      <c r="X1117" s="37"/>
      <c r="Y1117" s="37"/>
      <c r="Z1117" s="37"/>
      <c r="AA1117" s="37"/>
      <c r="AB1117" s="37"/>
      <c r="AC1117" s="37"/>
      <c r="AD1117" s="37"/>
      <c r="AE1117" s="37"/>
      <c r="AF1117" s="37"/>
      <c r="AG1117" s="37"/>
      <c r="AH1117" s="37"/>
      <c r="AI1117" s="37"/>
      <c r="AJ1117" s="37"/>
    </row>
    <row r="1118" spans="1:36">
      <c r="A1118" s="265">
        <v>44084</v>
      </c>
      <c r="B1118" s="115" t="s">
        <v>194</v>
      </c>
      <c r="C1118" s="331">
        <v>881548220</v>
      </c>
      <c r="D1118" s="109" t="s">
        <v>2874</v>
      </c>
      <c r="E1118" s="115" t="s">
        <v>152</v>
      </c>
      <c r="F1118" s="115" t="s">
        <v>140</v>
      </c>
      <c r="G1118" s="115" t="s">
        <v>200</v>
      </c>
      <c r="H1118" s="265">
        <v>44083</v>
      </c>
      <c r="I1118" s="265">
        <v>44084</v>
      </c>
      <c r="J1118" s="265">
        <v>44096</v>
      </c>
      <c r="K1118" s="115" t="s">
        <v>200</v>
      </c>
      <c r="L1118" s="115"/>
      <c r="M1118" s="37">
        <v>74200</v>
      </c>
      <c r="N1118" s="37"/>
      <c r="O1118" s="115" t="s">
        <v>1976</v>
      </c>
      <c r="P1118" s="37"/>
      <c r="Q1118" s="37"/>
      <c r="R1118" s="37"/>
      <c r="S1118" s="37"/>
      <c r="T1118" s="37"/>
      <c r="U1118" s="37"/>
      <c r="V1118" s="37"/>
      <c r="W1118" s="37"/>
      <c r="X1118" s="37"/>
      <c r="Y1118" s="37"/>
      <c r="Z1118" s="37"/>
      <c r="AA1118" s="37"/>
      <c r="AB1118" s="37"/>
      <c r="AC1118" s="37"/>
      <c r="AD1118" s="37"/>
      <c r="AE1118" s="37"/>
      <c r="AF1118" s="37"/>
      <c r="AG1118" s="37"/>
      <c r="AH1118" s="37"/>
      <c r="AI1118" s="37"/>
      <c r="AJ1118" s="37"/>
    </row>
    <row r="1119" spans="1:36">
      <c r="A1119" s="23"/>
      <c r="B1119" s="23"/>
      <c r="C1119" s="23"/>
      <c r="D1119" s="23"/>
      <c r="E1119" s="23"/>
      <c r="F1119" s="23"/>
      <c r="G1119" s="23"/>
      <c r="H1119" s="23"/>
      <c r="I1119" s="23"/>
      <c r="J1119" s="23"/>
      <c r="K1119" s="23"/>
      <c r="L1119" s="23"/>
      <c r="M1119" s="23"/>
      <c r="N1119" s="23"/>
      <c r="O1119" s="23"/>
      <c r="P1119" s="23"/>
      <c r="Q1119" s="23"/>
      <c r="R1119" s="23"/>
      <c r="S1119" s="37"/>
      <c r="T1119" s="37"/>
      <c r="U1119" s="37"/>
      <c r="V1119" s="37"/>
      <c r="W1119" s="37"/>
      <c r="X1119" s="37"/>
      <c r="Y1119" s="37"/>
      <c r="Z1119" s="37"/>
      <c r="AA1119" s="37"/>
      <c r="AB1119" s="37"/>
      <c r="AC1119" s="37"/>
      <c r="AD1119" s="37"/>
      <c r="AE1119" s="37"/>
      <c r="AF1119" s="37"/>
      <c r="AG1119" s="37"/>
      <c r="AH1119" s="37"/>
      <c r="AI1119" s="37"/>
      <c r="AJ1119" s="37"/>
    </row>
    <row r="1120" spans="1:36">
      <c r="A1120" s="265"/>
      <c r="B1120" s="278"/>
      <c r="C1120" s="331"/>
      <c r="D1120" s="527"/>
      <c r="E1120" s="115"/>
      <c r="F1120" s="115"/>
      <c r="G1120" s="278"/>
      <c r="H1120" s="265"/>
      <c r="I1120" s="265"/>
      <c r="J1120" s="37"/>
      <c r="K1120" s="278"/>
      <c r="L1120" s="37"/>
      <c r="M1120" s="37"/>
      <c r="N1120" s="37"/>
      <c r="O1120" s="680"/>
      <c r="P1120" s="37"/>
      <c r="Q1120" s="265"/>
      <c r="R1120" s="37"/>
      <c r="S1120" s="37"/>
      <c r="T1120" s="37"/>
      <c r="U1120" s="37"/>
      <c r="V1120" s="37"/>
      <c r="W1120" s="37"/>
      <c r="X1120" s="37"/>
      <c r="Y1120" s="37"/>
      <c r="Z1120" s="37"/>
      <c r="AA1120" s="37"/>
      <c r="AB1120" s="37"/>
      <c r="AC1120" s="37"/>
      <c r="AD1120" s="37"/>
      <c r="AE1120" s="37"/>
      <c r="AF1120" s="37"/>
      <c r="AG1120" s="37"/>
      <c r="AH1120" s="37"/>
      <c r="AI1120" s="37"/>
      <c r="AJ1120" s="37"/>
    </row>
    <row r="1121" spans="1:36">
      <c r="A1121" s="265"/>
      <c r="B1121" s="278"/>
      <c r="C1121" s="331"/>
      <c r="D1121" s="527"/>
      <c r="E1121" s="115"/>
      <c r="F1121" s="115"/>
      <c r="G1121" s="278"/>
      <c r="H1121" s="265"/>
      <c r="I1121" s="265"/>
      <c r="J1121" s="37"/>
      <c r="K1121" s="278"/>
      <c r="L1121" s="37"/>
      <c r="M1121" s="37"/>
      <c r="N1121" s="37"/>
      <c r="O1121" s="680"/>
      <c r="P1121" s="37"/>
      <c r="Q1121" s="265"/>
      <c r="R1121" s="37"/>
      <c r="S1121" s="37"/>
      <c r="T1121" s="37"/>
      <c r="U1121" s="37"/>
      <c r="V1121" s="37"/>
      <c r="W1121" s="37"/>
      <c r="X1121" s="37"/>
      <c r="Y1121" s="37"/>
      <c r="Z1121" s="37"/>
      <c r="AA1121" s="37"/>
      <c r="AB1121" s="37"/>
      <c r="AC1121" s="37"/>
      <c r="AD1121" s="37"/>
      <c r="AE1121" s="37"/>
      <c r="AF1121" s="37"/>
      <c r="AG1121" s="37"/>
      <c r="AH1121" s="37"/>
      <c r="AI1121" s="37"/>
      <c r="AJ1121" s="37"/>
    </row>
    <row r="1122" spans="1:36">
      <c r="A1122" s="265"/>
      <c r="B1122" s="278"/>
      <c r="C1122" s="331"/>
      <c r="D1122" s="527"/>
      <c r="E1122" s="115"/>
      <c r="F1122" s="115"/>
      <c r="G1122" s="278"/>
      <c r="H1122" s="265"/>
      <c r="I1122" s="265"/>
      <c r="J1122" s="37"/>
      <c r="K1122" s="278"/>
      <c r="L1122" s="37"/>
      <c r="M1122" s="37"/>
      <c r="N1122" s="37"/>
      <c r="O1122" s="680"/>
      <c r="P1122" s="37"/>
      <c r="Q1122" s="265"/>
      <c r="R1122" s="37"/>
      <c r="S1122" s="37"/>
      <c r="T1122" s="37"/>
      <c r="U1122" s="37"/>
      <c r="V1122" s="37"/>
      <c r="W1122" s="37"/>
      <c r="X1122" s="37"/>
      <c r="Y1122" s="37"/>
      <c r="Z1122" s="37"/>
      <c r="AA1122" s="37"/>
      <c r="AB1122" s="37"/>
      <c r="AC1122" s="37"/>
      <c r="AD1122" s="37"/>
      <c r="AE1122" s="37"/>
      <c r="AF1122" s="37"/>
      <c r="AG1122" s="37"/>
      <c r="AH1122" s="37"/>
      <c r="AI1122" s="37"/>
      <c r="AJ1122" s="37"/>
    </row>
    <row r="1123" spans="1:36">
      <c r="A1123" s="265"/>
      <c r="B1123" s="278"/>
      <c r="C1123" s="331"/>
      <c r="D1123" s="527"/>
      <c r="E1123" s="115"/>
      <c r="F1123" s="115"/>
      <c r="G1123" s="278"/>
      <c r="H1123" s="265"/>
      <c r="I1123" s="265"/>
      <c r="J1123" s="37"/>
      <c r="K1123" s="278"/>
      <c r="L1123" s="37"/>
      <c r="M1123" s="37"/>
      <c r="N1123" s="37"/>
      <c r="O1123" s="680"/>
      <c r="P1123" s="37"/>
      <c r="Q1123" s="265"/>
      <c r="R1123" s="37"/>
      <c r="S1123" s="37"/>
      <c r="T1123" s="37"/>
      <c r="U1123" s="37"/>
      <c r="V1123" s="37"/>
      <c r="W1123" s="37"/>
      <c r="X1123" s="37"/>
      <c r="Y1123" s="37"/>
      <c r="Z1123" s="37"/>
      <c r="AA1123" s="37"/>
      <c r="AB1123" s="37"/>
      <c r="AC1123" s="37"/>
      <c r="AD1123" s="37"/>
      <c r="AE1123" s="37"/>
      <c r="AF1123" s="37"/>
      <c r="AG1123" s="37"/>
      <c r="AH1123" s="37"/>
      <c r="AI1123" s="37"/>
      <c r="AJ1123" s="37"/>
    </row>
    <row r="1124" spans="1:36">
      <c r="A1124" s="265"/>
      <c r="B1124" s="278"/>
      <c r="C1124" s="331"/>
      <c r="D1124" s="527"/>
      <c r="E1124" s="115"/>
      <c r="F1124" s="115"/>
      <c r="G1124" s="278"/>
      <c r="H1124" s="265"/>
      <c r="I1124" s="265"/>
      <c r="J1124" s="37"/>
      <c r="K1124" s="278"/>
      <c r="L1124" s="37"/>
      <c r="M1124" s="37"/>
      <c r="N1124" s="37"/>
      <c r="O1124" s="680"/>
      <c r="P1124" s="37"/>
      <c r="Q1124" s="265"/>
      <c r="R1124" s="37"/>
      <c r="S1124" s="37"/>
      <c r="T1124" s="37"/>
      <c r="U1124" s="37"/>
      <c r="V1124" s="37"/>
      <c r="W1124" s="37"/>
      <c r="X1124" s="37"/>
      <c r="Y1124" s="37"/>
      <c r="Z1124" s="37"/>
      <c r="AA1124" s="37"/>
      <c r="AB1124" s="37"/>
      <c r="AC1124" s="37"/>
      <c r="AD1124" s="37"/>
      <c r="AE1124" s="37"/>
      <c r="AF1124" s="37"/>
      <c r="AG1124" s="37"/>
      <c r="AH1124" s="37"/>
      <c r="AI1124" s="37"/>
      <c r="AJ1124" s="37"/>
    </row>
  </sheetData>
  <autoFilter ref="A1:T1119" xr:uid="{00000000-0009-0000-0000-00001D000000}"/>
  <phoneticPr fontId="163" type="noConversion"/>
  <dataValidations count="2">
    <dataValidation type="date" errorStyle="warning" allowBlank="1" showErrorMessage="1" promptTitle="提示" prompt="请输入介于7月1日和7月31日之间的日期。" sqref="I1" xr:uid="{00000000-0002-0000-1D00-000000000000}">
      <formula1>44378</formula1>
      <formula2>44378</formula2>
    </dataValidation>
    <dataValidation type="date" errorStyle="warning" allowBlank="1" showErrorMessage="1" promptTitle="提示" prompt="请输入介于7月1日和8月31日之间的日期。" sqref="J1" xr:uid="{00000000-0002-0000-1D00-000001000000}">
      <formula1>44378</formula1>
      <formula2>44378</formula2>
    </dataValidation>
  </dataValidations>
  <pageMargins left="0.7" right="0.7" top="0.75" bottom="0.75" header="0.3" footer="0.3"/>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dimension ref="A1:Y201"/>
  <sheetViews>
    <sheetView workbookViewId="0"/>
  </sheetViews>
  <sheetFormatPr baseColWidth="10" defaultRowHeight="16"/>
  <cols>
    <col min="1" max="1" width="13.33203125" customWidth="1"/>
    <col min="2" max="2" width="15.1640625" customWidth="1"/>
    <col min="3" max="3" width="17.5" customWidth="1"/>
    <col min="4" max="4" width="21" customWidth="1"/>
    <col min="5" max="6" width="9.1640625" customWidth="1"/>
    <col min="7" max="7" width="20.5" customWidth="1"/>
    <col min="8" max="8" width="18.5" customWidth="1"/>
    <col min="9" max="9" width="9.1640625" customWidth="1"/>
    <col min="10" max="14" width="8"/>
    <col min="15" max="15" width="16.5" customWidth="1"/>
    <col min="16" max="25" width="8"/>
  </cols>
  <sheetData>
    <row r="1" spans="1:25" ht="21" customHeight="1">
      <c r="A1" s="878" t="s">
        <v>12211</v>
      </c>
      <c r="B1" s="879"/>
      <c r="C1" s="879"/>
      <c r="D1" s="879"/>
      <c r="E1" s="879"/>
      <c r="F1" s="879"/>
      <c r="G1" s="879"/>
      <c r="H1" s="879"/>
      <c r="I1" s="879"/>
      <c r="J1" s="23"/>
      <c r="K1" s="23"/>
      <c r="L1" s="880" t="s">
        <v>12212</v>
      </c>
      <c r="M1" s="842"/>
      <c r="N1" s="842"/>
      <c r="O1" s="842"/>
      <c r="P1" s="37"/>
      <c r="Q1" s="37"/>
      <c r="R1" s="37"/>
      <c r="S1" s="37"/>
      <c r="T1" s="37"/>
      <c r="U1" s="37"/>
      <c r="V1" s="37"/>
      <c r="W1" s="37"/>
      <c r="X1" s="37"/>
      <c r="Y1" s="37"/>
    </row>
    <row r="2" spans="1:25">
      <c r="A2" s="802" t="s">
        <v>12213</v>
      </c>
      <c r="B2" s="803" t="s">
        <v>12214</v>
      </c>
      <c r="C2" s="803" t="s">
        <v>12215</v>
      </c>
      <c r="D2" s="803" t="s">
        <v>12216</v>
      </c>
      <c r="E2" s="803" t="s">
        <v>12217</v>
      </c>
      <c r="F2" s="803" t="s">
        <v>12218</v>
      </c>
      <c r="G2" s="803" t="s">
        <v>12219</v>
      </c>
      <c r="H2" s="803" t="s">
        <v>12220</v>
      </c>
      <c r="I2" s="803" t="s">
        <v>31</v>
      </c>
      <c r="J2" s="37"/>
      <c r="K2" s="37"/>
      <c r="L2" s="804" t="s">
        <v>12221</v>
      </c>
      <c r="M2" s="804" t="s">
        <v>12222</v>
      </c>
      <c r="N2" s="804" t="s">
        <v>12223</v>
      </c>
      <c r="O2" s="804" t="s">
        <v>12224</v>
      </c>
      <c r="P2" s="37"/>
      <c r="Q2" s="37"/>
      <c r="R2" s="37"/>
      <c r="S2" s="37"/>
      <c r="T2" s="37"/>
      <c r="U2" s="37"/>
      <c r="V2" s="37"/>
      <c r="W2" s="37"/>
      <c r="X2" s="37"/>
      <c r="Y2" s="37"/>
    </row>
    <row r="3" spans="1:25">
      <c r="A3" s="278" t="s">
        <v>149</v>
      </c>
      <c r="B3" s="37">
        <v>10</v>
      </c>
      <c r="C3" s="37">
        <v>10</v>
      </c>
      <c r="D3" s="23">
        <v>1</v>
      </c>
      <c r="E3" s="37">
        <v>0</v>
      </c>
      <c r="F3" s="37">
        <v>1</v>
      </c>
      <c r="G3" s="37" t="s">
        <v>12225</v>
      </c>
      <c r="H3" s="37"/>
      <c r="I3" s="37"/>
      <c r="J3" s="37"/>
      <c r="K3" s="37"/>
      <c r="L3" s="37"/>
      <c r="M3" s="37"/>
      <c r="N3" s="37"/>
      <c r="O3" s="37"/>
      <c r="P3" s="37"/>
      <c r="Q3" s="37"/>
      <c r="R3" s="37"/>
      <c r="S3" s="37"/>
      <c r="T3" s="37"/>
      <c r="U3" s="37"/>
      <c r="V3" s="37"/>
      <c r="W3" s="37"/>
      <c r="X3" s="37"/>
      <c r="Y3" s="37"/>
    </row>
    <row r="4" spans="1:25">
      <c r="A4" s="278" t="s">
        <v>175</v>
      </c>
      <c r="B4" s="37">
        <v>6</v>
      </c>
      <c r="C4" s="37">
        <v>6</v>
      </c>
      <c r="D4" s="23">
        <v>2</v>
      </c>
      <c r="E4" s="37">
        <v>1</v>
      </c>
      <c r="F4" s="37"/>
      <c r="G4" s="37"/>
      <c r="H4" s="278" t="s">
        <v>12226</v>
      </c>
      <c r="I4" s="37"/>
      <c r="J4" s="37"/>
      <c r="K4" s="37"/>
      <c r="L4" s="37"/>
      <c r="M4" s="37"/>
      <c r="N4" s="37"/>
      <c r="O4" s="37"/>
      <c r="P4" s="37"/>
      <c r="Q4" s="37"/>
      <c r="R4" s="37"/>
      <c r="S4" s="37"/>
      <c r="T4" s="37"/>
      <c r="U4" s="37"/>
      <c r="V4" s="37"/>
      <c r="W4" s="37"/>
      <c r="X4" s="37"/>
      <c r="Y4" s="37"/>
    </row>
    <row r="5" spans="1:25">
      <c r="A5" s="278" t="s">
        <v>227</v>
      </c>
      <c r="B5" s="37">
        <v>7</v>
      </c>
      <c r="C5" s="37">
        <v>7</v>
      </c>
      <c r="D5" s="23">
        <v>3</v>
      </c>
      <c r="E5" s="37">
        <v>2</v>
      </c>
      <c r="F5" s="37">
        <v>1</v>
      </c>
      <c r="G5" s="37" t="s">
        <v>2464</v>
      </c>
      <c r="H5" s="37" t="s">
        <v>12227</v>
      </c>
      <c r="I5" s="37"/>
      <c r="J5" s="37"/>
      <c r="K5" s="37"/>
      <c r="L5" s="37"/>
      <c r="M5" s="37"/>
      <c r="N5" s="37"/>
      <c r="O5" s="37"/>
      <c r="P5" s="37"/>
      <c r="Q5" s="37"/>
      <c r="R5" s="37"/>
      <c r="S5" s="37"/>
      <c r="T5" s="37"/>
      <c r="U5" s="37"/>
      <c r="V5" s="37"/>
      <c r="W5" s="37"/>
      <c r="X5" s="37"/>
      <c r="Y5" s="37"/>
    </row>
    <row r="6" spans="1:25">
      <c r="A6" s="278" t="s">
        <v>146</v>
      </c>
      <c r="B6" s="37">
        <v>13</v>
      </c>
      <c r="C6" s="37">
        <v>13</v>
      </c>
      <c r="D6" s="23">
        <v>10</v>
      </c>
      <c r="E6" s="37">
        <v>0</v>
      </c>
      <c r="F6" s="37">
        <v>1</v>
      </c>
      <c r="G6" s="278" t="s">
        <v>12228</v>
      </c>
      <c r="H6" s="278" t="s">
        <v>12228</v>
      </c>
      <c r="I6" s="278" t="s">
        <v>12229</v>
      </c>
      <c r="J6" s="37"/>
      <c r="K6" s="37"/>
      <c r="L6" s="37"/>
      <c r="M6" s="37"/>
      <c r="N6" s="37"/>
      <c r="O6" s="37"/>
      <c r="P6" s="37"/>
      <c r="Q6" s="37"/>
      <c r="R6" s="37"/>
      <c r="S6" s="37"/>
      <c r="T6" s="37"/>
      <c r="U6" s="37"/>
      <c r="V6" s="37"/>
      <c r="W6" s="37"/>
      <c r="X6" s="37"/>
      <c r="Y6" s="37"/>
    </row>
    <row r="7" spans="1:25">
      <c r="A7" s="278" t="s">
        <v>157</v>
      </c>
      <c r="B7" s="37">
        <v>1</v>
      </c>
      <c r="C7" s="37">
        <v>1</v>
      </c>
      <c r="D7" s="23">
        <v>1</v>
      </c>
      <c r="E7" s="37">
        <v>0</v>
      </c>
      <c r="F7" s="37">
        <v>1</v>
      </c>
      <c r="G7" s="37"/>
      <c r="H7" s="37"/>
      <c r="I7" s="278" t="s">
        <v>36</v>
      </c>
      <c r="J7" s="37"/>
      <c r="K7" s="37"/>
      <c r="L7" s="37"/>
      <c r="M7" s="37"/>
      <c r="N7" s="37"/>
      <c r="O7" s="37"/>
      <c r="P7" s="37"/>
      <c r="Q7" s="37"/>
      <c r="R7" s="37"/>
      <c r="S7" s="37"/>
      <c r="T7" s="37"/>
      <c r="U7" s="37"/>
      <c r="V7" s="37"/>
      <c r="W7" s="37"/>
      <c r="X7" s="37"/>
      <c r="Y7" s="37"/>
    </row>
    <row r="8" spans="1:25">
      <c r="A8" s="278" t="s">
        <v>178</v>
      </c>
      <c r="B8" s="37">
        <v>2</v>
      </c>
      <c r="C8" s="37">
        <v>2</v>
      </c>
      <c r="D8" s="23">
        <v>0</v>
      </c>
      <c r="E8" s="37"/>
      <c r="F8" s="37"/>
      <c r="G8" s="37"/>
      <c r="H8" s="37"/>
      <c r="I8" s="37"/>
      <c r="J8" s="37"/>
      <c r="K8" s="37"/>
      <c r="L8" s="37"/>
      <c r="M8" s="37"/>
      <c r="N8" s="37"/>
      <c r="O8" s="37"/>
      <c r="P8" s="37"/>
      <c r="Q8" s="37"/>
      <c r="R8" s="37"/>
      <c r="S8" s="37"/>
      <c r="T8" s="37"/>
      <c r="U8" s="37"/>
      <c r="V8" s="37"/>
      <c r="W8" s="37"/>
      <c r="X8" s="37"/>
      <c r="Y8" s="37"/>
    </row>
    <row r="9" spans="1:25">
      <c r="A9" s="278" t="s">
        <v>156</v>
      </c>
      <c r="B9" s="37">
        <v>7</v>
      </c>
      <c r="C9" s="37">
        <v>7</v>
      </c>
      <c r="D9" s="23">
        <v>2</v>
      </c>
      <c r="E9" s="37">
        <v>0</v>
      </c>
      <c r="F9" s="37">
        <v>1</v>
      </c>
      <c r="G9" s="278" t="s">
        <v>12225</v>
      </c>
      <c r="H9" s="37"/>
      <c r="I9" s="37"/>
      <c r="J9" s="37"/>
      <c r="K9" s="37"/>
      <c r="L9" s="37"/>
      <c r="M9" s="37"/>
      <c r="N9" s="37"/>
      <c r="O9" s="37"/>
      <c r="P9" s="37"/>
      <c r="Q9" s="37"/>
      <c r="R9" s="37"/>
      <c r="S9" s="37"/>
      <c r="T9" s="37"/>
      <c r="U9" s="37"/>
      <c r="V9" s="37"/>
      <c r="W9" s="37"/>
      <c r="X9" s="37"/>
      <c r="Y9" s="37"/>
    </row>
    <row r="10" spans="1:25">
      <c r="A10" s="278" t="s">
        <v>4688</v>
      </c>
      <c r="B10" s="37">
        <v>3</v>
      </c>
      <c r="C10" s="37">
        <v>3</v>
      </c>
      <c r="D10" s="23">
        <v>2</v>
      </c>
      <c r="E10" s="37">
        <v>2</v>
      </c>
      <c r="F10" s="37">
        <v>1</v>
      </c>
      <c r="G10" s="37"/>
      <c r="H10" s="37"/>
      <c r="I10" s="278" t="s">
        <v>12230</v>
      </c>
      <c r="J10" s="37"/>
      <c r="K10" s="37"/>
      <c r="L10" s="37"/>
      <c r="M10" s="37"/>
      <c r="N10" s="37"/>
      <c r="O10" s="37"/>
      <c r="P10" s="37"/>
      <c r="Q10" s="37"/>
      <c r="R10" s="37"/>
      <c r="S10" s="37"/>
      <c r="T10" s="37"/>
      <c r="U10" s="37"/>
      <c r="V10" s="37"/>
      <c r="W10" s="37"/>
      <c r="X10" s="37"/>
      <c r="Y10" s="37"/>
    </row>
    <row r="11" spans="1:25">
      <c r="A11" s="278" t="s">
        <v>167</v>
      </c>
      <c r="B11" s="37">
        <v>6</v>
      </c>
      <c r="C11" s="37">
        <v>6</v>
      </c>
      <c r="D11" s="23">
        <v>2</v>
      </c>
      <c r="E11" s="37">
        <v>0</v>
      </c>
      <c r="F11" s="37">
        <v>4</v>
      </c>
      <c r="G11" s="278" t="s">
        <v>52</v>
      </c>
      <c r="H11" s="278" t="s">
        <v>12227</v>
      </c>
      <c r="I11" s="278" t="s">
        <v>12231</v>
      </c>
      <c r="J11" s="37"/>
      <c r="K11" s="37"/>
      <c r="L11" s="37"/>
      <c r="M11" s="37"/>
      <c r="N11" s="37"/>
      <c r="O11" s="37"/>
      <c r="P11" s="37"/>
      <c r="Q11" s="37"/>
      <c r="R11" s="37"/>
      <c r="S11" s="37"/>
      <c r="T11" s="37"/>
      <c r="U11" s="37"/>
      <c r="V11" s="37"/>
      <c r="W11" s="37"/>
      <c r="X11" s="37"/>
      <c r="Y11" s="37"/>
    </row>
    <row r="12" spans="1:25">
      <c r="A12" s="278" t="s">
        <v>154</v>
      </c>
      <c r="B12" s="37">
        <v>7</v>
      </c>
      <c r="C12" s="37">
        <v>7</v>
      </c>
      <c r="D12" s="23">
        <v>3</v>
      </c>
      <c r="E12" s="37">
        <v>0</v>
      </c>
      <c r="F12" s="37">
        <v>2</v>
      </c>
      <c r="G12" s="37" t="s">
        <v>52</v>
      </c>
      <c r="H12" s="37" t="s">
        <v>52</v>
      </c>
      <c r="I12" s="37"/>
      <c r="J12" s="37"/>
      <c r="K12" s="37"/>
      <c r="L12" s="37"/>
      <c r="M12" s="37"/>
      <c r="N12" s="37"/>
      <c r="O12" s="37"/>
      <c r="P12" s="37"/>
      <c r="Q12" s="37"/>
      <c r="R12" s="37"/>
      <c r="S12" s="37"/>
      <c r="T12" s="37"/>
      <c r="U12" s="37"/>
      <c r="V12" s="37"/>
      <c r="W12" s="37"/>
      <c r="X12" s="37"/>
      <c r="Y12" s="37"/>
    </row>
    <row r="13" spans="1:25">
      <c r="A13" s="278" t="s">
        <v>2235</v>
      </c>
      <c r="B13" s="37">
        <v>4</v>
      </c>
      <c r="C13" s="37">
        <v>4</v>
      </c>
      <c r="D13" s="23">
        <v>3</v>
      </c>
      <c r="E13" s="37"/>
      <c r="F13" s="37"/>
      <c r="G13" s="37"/>
      <c r="H13" s="37"/>
      <c r="I13" s="37"/>
      <c r="J13" s="37"/>
      <c r="K13" s="37"/>
      <c r="L13" s="37"/>
      <c r="M13" s="37"/>
      <c r="N13" s="37"/>
      <c r="O13" s="37"/>
      <c r="P13" s="37"/>
      <c r="Q13" s="37"/>
      <c r="R13" s="37"/>
      <c r="S13" s="37"/>
      <c r="T13" s="37"/>
      <c r="U13" s="37"/>
      <c r="V13" s="37"/>
      <c r="W13" s="37"/>
      <c r="X13" s="37"/>
      <c r="Y13" s="37"/>
    </row>
    <row r="14" spans="1:25">
      <c r="A14" s="278" t="s">
        <v>281</v>
      </c>
      <c r="B14" s="37">
        <v>2</v>
      </c>
      <c r="C14" s="37">
        <v>2</v>
      </c>
      <c r="D14" s="23">
        <v>0</v>
      </c>
      <c r="E14" s="37">
        <v>0</v>
      </c>
      <c r="F14" s="37">
        <v>0</v>
      </c>
      <c r="G14" s="37"/>
      <c r="H14" s="37"/>
      <c r="I14" s="37"/>
      <c r="J14" s="37"/>
      <c r="K14" s="37"/>
      <c r="L14" s="37"/>
      <c r="M14" s="37"/>
      <c r="N14" s="37"/>
      <c r="O14" s="37"/>
      <c r="P14" s="37"/>
      <c r="Q14" s="37"/>
      <c r="R14" s="37"/>
      <c r="S14" s="37"/>
      <c r="T14" s="37"/>
      <c r="U14" s="37"/>
      <c r="V14" s="37"/>
      <c r="W14" s="37"/>
      <c r="X14" s="37"/>
      <c r="Y14" s="37"/>
    </row>
    <row r="15" spans="1:25">
      <c r="A15" s="278" t="s">
        <v>2691</v>
      </c>
      <c r="B15" s="37">
        <v>1</v>
      </c>
      <c r="C15" s="37">
        <v>1</v>
      </c>
      <c r="D15" s="23">
        <v>0</v>
      </c>
      <c r="E15" s="37">
        <v>0</v>
      </c>
      <c r="F15" s="37">
        <v>1</v>
      </c>
      <c r="G15" s="37"/>
      <c r="H15" s="37"/>
      <c r="I15" s="278" t="s">
        <v>12230</v>
      </c>
      <c r="J15" s="37"/>
      <c r="K15" s="37"/>
      <c r="L15" s="37"/>
      <c r="M15" s="37"/>
      <c r="N15" s="37"/>
      <c r="O15" s="37"/>
      <c r="P15" s="37"/>
      <c r="Q15" s="37"/>
      <c r="R15" s="37"/>
      <c r="S15" s="37"/>
      <c r="T15" s="37"/>
      <c r="U15" s="37"/>
      <c r="V15" s="37"/>
      <c r="W15" s="37"/>
      <c r="X15" s="37"/>
      <c r="Y15" s="37"/>
    </row>
    <row r="16" spans="1:25">
      <c r="A16" s="278" t="s">
        <v>138</v>
      </c>
      <c r="B16" s="37">
        <v>4</v>
      </c>
      <c r="C16" s="37">
        <v>4</v>
      </c>
      <c r="D16" s="23">
        <v>0</v>
      </c>
      <c r="E16" s="37">
        <v>0</v>
      </c>
      <c r="F16" s="37">
        <v>0</v>
      </c>
      <c r="G16" s="37"/>
      <c r="H16" s="37"/>
      <c r="I16" s="278" t="s">
        <v>12230</v>
      </c>
      <c r="J16" s="37"/>
      <c r="K16" s="37"/>
      <c r="L16" s="37"/>
      <c r="M16" s="37"/>
      <c r="N16" s="37"/>
      <c r="O16" s="37"/>
      <c r="P16" s="37"/>
      <c r="Q16" s="37"/>
      <c r="R16" s="37"/>
      <c r="S16" s="37"/>
      <c r="T16" s="37"/>
      <c r="U16" s="37"/>
      <c r="V16" s="37"/>
      <c r="W16" s="37"/>
      <c r="X16" s="37"/>
      <c r="Y16" s="37"/>
    </row>
    <row r="17" spans="1:25">
      <c r="A17" s="278" t="s">
        <v>194</v>
      </c>
      <c r="B17" s="37">
        <v>9</v>
      </c>
      <c r="C17" s="37">
        <v>9</v>
      </c>
      <c r="D17" s="23">
        <v>5</v>
      </c>
      <c r="E17" s="37">
        <v>1</v>
      </c>
      <c r="F17" s="37">
        <v>4</v>
      </c>
      <c r="G17" s="37" t="s">
        <v>2464</v>
      </c>
      <c r="H17" s="37" t="s">
        <v>12232</v>
      </c>
      <c r="I17" s="278" t="s">
        <v>2464</v>
      </c>
      <c r="J17" s="37"/>
      <c r="K17" s="37"/>
      <c r="L17" s="37"/>
      <c r="M17" s="37"/>
      <c r="N17" s="37"/>
      <c r="O17" s="37"/>
      <c r="P17" s="37"/>
      <c r="Q17" s="37"/>
      <c r="R17" s="37"/>
      <c r="S17" s="37"/>
      <c r="T17" s="37"/>
      <c r="U17" s="37"/>
      <c r="V17" s="37"/>
      <c r="W17" s="37"/>
      <c r="X17" s="37"/>
      <c r="Y17" s="37"/>
    </row>
    <row r="18" spans="1:25">
      <c r="A18" s="37"/>
      <c r="B18" s="37"/>
      <c r="C18" s="37"/>
      <c r="D18" s="23"/>
      <c r="E18" s="37"/>
      <c r="F18" s="37"/>
      <c r="G18" s="37"/>
      <c r="H18" s="37"/>
      <c r="I18" s="37"/>
      <c r="J18" s="37"/>
      <c r="K18" s="37"/>
      <c r="L18" s="37"/>
      <c r="M18" s="37"/>
      <c r="N18" s="37"/>
      <c r="O18" s="37"/>
      <c r="P18" s="37"/>
      <c r="Q18" s="37"/>
      <c r="R18" s="37"/>
      <c r="S18" s="37"/>
      <c r="T18" s="37"/>
      <c r="U18" s="37"/>
      <c r="V18" s="37"/>
      <c r="W18" s="37"/>
      <c r="X18" s="37"/>
      <c r="Y18" s="37"/>
    </row>
    <row r="19" spans="1:25">
      <c r="A19" s="37"/>
      <c r="B19" s="37"/>
      <c r="C19" s="37"/>
      <c r="D19" s="23"/>
      <c r="E19" s="37"/>
      <c r="F19" s="37"/>
      <c r="G19" s="37"/>
      <c r="H19" s="37"/>
      <c r="I19" s="37"/>
      <c r="J19" s="37"/>
      <c r="K19" s="37"/>
      <c r="L19" s="37"/>
      <c r="M19" s="37"/>
      <c r="N19" s="37"/>
      <c r="O19" s="37"/>
      <c r="P19" s="37"/>
      <c r="Q19" s="37"/>
      <c r="R19" s="37"/>
      <c r="S19" s="37"/>
      <c r="T19" s="37"/>
      <c r="U19" s="37"/>
      <c r="V19" s="37"/>
      <c r="W19" s="37"/>
      <c r="X19" s="37"/>
      <c r="Y19" s="37"/>
    </row>
    <row r="20" spans="1:25">
      <c r="A20" s="37"/>
      <c r="B20" s="37"/>
      <c r="C20" s="37"/>
      <c r="D20" s="23"/>
      <c r="E20" s="37"/>
      <c r="F20" s="37"/>
      <c r="G20" s="37"/>
      <c r="H20" s="37"/>
      <c r="I20" s="37"/>
      <c r="J20" s="37"/>
      <c r="K20" s="37"/>
      <c r="L20" s="37"/>
      <c r="M20" s="37"/>
      <c r="N20" s="37"/>
      <c r="O20" s="37"/>
      <c r="P20" s="37"/>
      <c r="Q20" s="37"/>
      <c r="R20" s="37"/>
      <c r="S20" s="37"/>
      <c r="T20" s="37"/>
      <c r="U20" s="37"/>
      <c r="V20" s="37"/>
      <c r="W20" s="37"/>
      <c r="X20" s="37"/>
      <c r="Y20" s="37"/>
    </row>
    <row r="21" spans="1:25" ht="48">
      <c r="A21" s="805" t="s">
        <v>12222</v>
      </c>
      <c r="B21" s="805" t="s">
        <v>12233</v>
      </c>
      <c r="C21" s="806" t="s">
        <v>12234</v>
      </c>
      <c r="D21" s="805" t="s">
        <v>12235</v>
      </c>
      <c r="E21" s="37"/>
      <c r="F21" s="37"/>
      <c r="G21" s="37"/>
      <c r="H21" s="37"/>
      <c r="I21" s="37"/>
      <c r="J21" s="37"/>
      <c r="K21" s="37"/>
      <c r="L21" s="37"/>
      <c r="M21" s="37"/>
      <c r="N21" s="37"/>
      <c r="O21" s="37"/>
      <c r="P21" s="37"/>
      <c r="Q21" s="37"/>
      <c r="R21" s="37"/>
      <c r="S21" s="37"/>
      <c r="T21" s="37"/>
      <c r="U21" s="37"/>
      <c r="V21" s="37"/>
      <c r="W21" s="37"/>
      <c r="X21" s="37"/>
      <c r="Y21" s="37"/>
    </row>
    <row r="22" spans="1:25">
      <c r="A22" s="807" t="s">
        <v>12236</v>
      </c>
      <c r="B22" s="808" t="s">
        <v>12237</v>
      </c>
      <c r="C22" s="277" t="s">
        <v>12238</v>
      </c>
      <c r="D22" s="809" t="s">
        <v>12239</v>
      </c>
      <c r="E22" s="278" t="s">
        <v>2416</v>
      </c>
      <c r="F22" s="37"/>
      <c r="G22" s="37"/>
      <c r="H22" s="37"/>
      <c r="I22" s="23"/>
      <c r="J22" s="37"/>
      <c r="K22" s="37"/>
      <c r="L22" s="37"/>
      <c r="M22" s="37"/>
      <c r="N22" s="37"/>
      <c r="O22" s="37"/>
      <c r="P22" s="37"/>
      <c r="Q22" s="37"/>
      <c r="R22" s="37"/>
      <c r="S22" s="37"/>
      <c r="T22" s="37"/>
      <c r="U22" s="37"/>
      <c r="V22" s="37"/>
      <c r="W22" s="37"/>
      <c r="X22" s="37"/>
      <c r="Y22" s="37"/>
    </row>
    <row r="23" spans="1:25">
      <c r="A23" s="807" t="s">
        <v>12240</v>
      </c>
      <c r="B23" s="808" t="s">
        <v>12241</v>
      </c>
      <c r="C23" s="277" t="s">
        <v>12242</v>
      </c>
      <c r="D23" s="809" t="s">
        <v>12239</v>
      </c>
      <c r="E23" s="37"/>
      <c r="F23" s="37"/>
      <c r="G23" s="37"/>
      <c r="H23" s="37"/>
      <c r="I23" s="37"/>
      <c r="J23" s="37"/>
      <c r="K23" s="37"/>
      <c r="L23" s="37"/>
      <c r="M23" s="37"/>
      <c r="N23" s="37"/>
      <c r="O23" s="37"/>
      <c r="P23" s="37"/>
      <c r="Q23" s="37"/>
      <c r="R23" s="37"/>
      <c r="S23" s="37"/>
      <c r="T23" s="37"/>
      <c r="U23" s="37"/>
      <c r="V23" s="37"/>
      <c r="W23" s="37"/>
      <c r="X23" s="37"/>
      <c r="Y23" s="37"/>
    </row>
    <row r="24" spans="1:25">
      <c r="A24" s="807" t="s">
        <v>12243</v>
      </c>
      <c r="B24" s="808" t="s">
        <v>12237</v>
      </c>
      <c r="C24" s="277" t="s">
        <v>12242</v>
      </c>
      <c r="D24" s="809" t="s">
        <v>12239</v>
      </c>
      <c r="E24" s="37"/>
      <c r="F24" s="37"/>
      <c r="G24" s="37"/>
      <c r="H24" s="37"/>
      <c r="I24" s="37"/>
      <c r="J24" s="37"/>
      <c r="K24" s="37"/>
      <c r="L24" s="37"/>
      <c r="M24" s="37"/>
      <c r="N24" s="37"/>
      <c r="O24" s="37"/>
      <c r="P24" s="37"/>
      <c r="Q24" s="37"/>
      <c r="R24" s="37"/>
      <c r="S24" s="37"/>
      <c r="T24" s="37"/>
      <c r="U24" s="37"/>
      <c r="V24" s="37"/>
      <c r="W24" s="37"/>
      <c r="X24" s="37"/>
      <c r="Y24" s="37"/>
    </row>
    <row r="25" spans="1:25">
      <c r="A25" s="807" t="s">
        <v>12244</v>
      </c>
      <c r="B25" s="808" t="s">
        <v>12237</v>
      </c>
      <c r="C25" s="277" t="s">
        <v>12242</v>
      </c>
      <c r="D25" s="809" t="s">
        <v>12245</v>
      </c>
      <c r="E25" s="37"/>
      <c r="F25" s="37"/>
      <c r="G25" s="37"/>
      <c r="H25" s="37"/>
      <c r="I25" s="37"/>
      <c r="J25" s="37"/>
      <c r="K25" s="37"/>
      <c r="L25" s="37"/>
      <c r="M25" s="37"/>
      <c r="N25" s="37"/>
      <c r="O25" s="37"/>
      <c r="P25" s="37"/>
      <c r="Q25" s="37"/>
      <c r="R25" s="37"/>
      <c r="S25" s="37"/>
      <c r="T25" s="37"/>
      <c r="U25" s="37"/>
      <c r="V25" s="37"/>
      <c r="W25" s="37"/>
      <c r="X25" s="37"/>
      <c r="Y25" s="37"/>
    </row>
    <row r="26" spans="1:25">
      <c r="A26" s="807" t="s">
        <v>12246</v>
      </c>
      <c r="B26" s="808" t="s">
        <v>12241</v>
      </c>
      <c r="C26" s="277" t="s">
        <v>12242</v>
      </c>
      <c r="D26" s="809" t="s">
        <v>12247</v>
      </c>
      <c r="E26" s="37"/>
      <c r="F26" s="37"/>
      <c r="G26" s="37"/>
      <c r="H26" s="37"/>
      <c r="I26" s="37"/>
      <c r="J26" s="37"/>
      <c r="K26" s="37"/>
      <c r="L26" s="37"/>
      <c r="M26" s="37"/>
      <c r="N26" s="37"/>
      <c r="O26" s="37"/>
      <c r="P26" s="37"/>
      <c r="Q26" s="37"/>
      <c r="R26" s="37"/>
      <c r="S26" s="37"/>
      <c r="T26" s="37"/>
      <c r="U26" s="37"/>
      <c r="V26" s="37"/>
      <c r="W26" s="37"/>
      <c r="X26" s="37"/>
      <c r="Y26" s="37"/>
    </row>
    <row r="27" spans="1:25">
      <c r="A27" s="807" t="s">
        <v>12248</v>
      </c>
      <c r="B27" s="808" t="s">
        <v>12237</v>
      </c>
      <c r="C27" s="277" t="s">
        <v>12242</v>
      </c>
      <c r="D27" s="809" t="s">
        <v>12239</v>
      </c>
      <c r="E27" s="37"/>
      <c r="F27" s="37"/>
      <c r="G27" s="37"/>
      <c r="H27" s="37"/>
      <c r="I27" s="37"/>
      <c r="J27" s="37"/>
      <c r="K27" s="37"/>
      <c r="L27" s="37"/>
      <c r="M27" s="37"/>
      <c r="N27" s="37"/>
      <c r="O27" s="37"/>
      <c r="P27" s="37"/>
      <c r="Q27" s="37"/>
      <c r="R27" s="37"/>
      <c r="S27" s="37"/>
      <c r="T27" s="37"/>
      <c r="U27" s="37"/>
      <c r="V27" s="37"/>
      <c r="W27" s="37"/>
      <c r="X27" s="37"/>
      <c r="Y27" s="37"/>
    </row>
    <row r="28" spans="1:25">
      <c r="A28" s="810">
        <v>100006688631</v>
      </c>
      <c r="B28" s="808" t="s">
        <v>12237</v>
      </c>
      <c r="C28" s="308" t="s">
        <v>34</v>
      </c>
      <c r="D28" s="809" t="s">
        <v>12249</v>
      </c>
      <c r="E28" s="37"/>
      <c r="F28" s="37"/>
      <c r="G28" s="37"/>
      <c r="H28" s="37"/>
      <c r="I28" s="37"/>
      <c r="J28" s="37"/>
      <c r="K28" s="37"/>
      <c r="L28" s="37"/>
      <c r="M28" s="37"/>
      <c r="N28" s="37"/>
      <c r="O28" s="37"/>
      <c r="P28" s="37"/>
      <c r="Q28" s="37"/>
      <c r="R28" s="37"/>
      <c r="S28" s="37"/>
      <c r="T28" s="37"/>
      <c r="U28" s="37"/>
      <c r="V28" s="37"/>
      <c r="W28" s="37"/>
      <c r="X28" s="37"/>
      <c r="Y28" s="37"/>
    </row>
    <row r="29" spans="1:25">
      <c r="A29" s="810">
        <v>100012144597</v>
      </c>
      <c r="B29" s="808" t="s">
        <v>12237</v>
      </c>
      <c r="C29" s="308" t="s">
        <v>34</v>
      </c>
      <c r="D29" s="809" t="s">
        <v>12249</v>
      </c>
      <c r="E29" s="37"/>
      <c r="F29" s="37"/>
      <c r="G29" s="37"/>
      <c r="H29" s="37"/>
      <c r="I29" s="37"/>
      <c r="J29" s="37"/>
      <c r="K29" s="37"/>
      <c r="L29" s="37"/>
      <c r="M29" s="37"/>
      <c r="N29" s="37"/>
      <c r="O29" s="37"/>
      <c r="P29" s="37"/>
      <c r="Q29" s="37"/>
      <c r="R29" s="37"/>
      <c r="S29" s="37"/>
      <c r="T29" s="37"/>
      <c r="U29" s="37"/>
      <c r="V29" s="37"/>
      <c r="W29" s="37"/>
      <c r="X29" s="37"/>
      <c r="Y29" s="37"/>
    </row>
    <row r="30" spans="1:25">
      <c r="A30" s="810">
        <v>100012494760</v>
      </c>
      <c r="B30" s="808" t="s">
        <v>12237</v>
      </c>
      <c r="C30" s="308" t="s">
        <v>34</v>
      </c>
      <c r="D30" s="809" t="s">
        <v>12239</v>
      </c>
      <c r="E30" s="37"/>
      <c r="F30" s="37"/>
      <c r="G30" s="37"/>
      <c r="H30" s="37"/>
      <c r="I30" s="37"/>
      <c r="J30" s="37"/>
      <c r="K30" s="37"/>
      <c r="L30" s="37"/>
      <c r="M30" s="37"/>
      <c r="N30" s="37"/>
      <c r="O30" s="37"/>
      <c r="P30" s="37"/>
      <c r="Q30" s="37"/>
      <c r="R30" s="37"/>
      <c r="S30" s="37"/>
      <c r="T30" s="37"/>
      <c r="U30" s="37"/>
      <c r="V30" s="37"/>
      <c r="W30" s="37"/>
      <c r="X30" s="37"/>
      <c r="Y30" s="37"/>
    </row>
    <row r="31" spans="1:25">
      <c r="A31" s="810">
        <v>100012917699</v>
      </c>
      <c r="B31" s="808" t="s">
        <v>12241</v>
      </c>
      <c r="C31" s="308" t="s">
        <v>34</v>
      </c>
      <c r="D31" s="811" t="s">
        <v>12247</v>
      </c>
      <c r="E31" s="278" t="s">
        <v>12250</v>
      </c>
      <c r="F31" s="37"/>
      <c r="G31" s="23"/>
      <c r="H31" s="37"/>
      <c r="I31" s="37"/>
      <c r="J31" s="37"/>
      <c r="K31" s="37"/>
      <c r="L31" s="37"/>
      <c r="M31" s="37"/>
      <c r="N31" s="37"/>
      <c r="O31" s="37"/>
      <c r="P31" s="37"/>
      <c r="Q31" s="37"/>
      <c r="R31" s="37"/>
      <c r="S31" s="37"/>
      <c r="T31" s="37"/>
      <c r="U31" s="37"/>
      <c r="V31" s="37"/>
      <c r="W31" s="37"/>
      <c r="X31" s="37"/>
      <c r="Y31" s="37"/>
    </row>
    <row r="32" spans="1:25">
      <c r="A32" s="810">
        <v>100012984788</v>
      </c>
      <c r="B32" s="808" t="s">
        <v>12237</v>
      </c>
      <c r="C32" s="308" t="s">
        <v>34</v>
      </c>
      <c r="D32" s="809"/>
      <c r="E32" s="278" t="s">
        <v>1478</v>
      </c>
      <c r="F32" s="37"/>
      <c r="G32" s="37"/>
      <c r="H32" s="37"/>
      <c r="I32" s="278"/>
      <c r="J32" s="37"/>
      <c r="K32" s="37"/>
      <c r="L32" s="37"/>
      <c r="M32" s="37"/>
      <c r="N32" s="37"/>
      <c r="O32" s="37"/>
      <c r="P32" s="37"/>
      <c r="Q32" s="37"/>
      <c r="R32" s="37"/>
      <c r="S32" s="37"/>
      <c r="T32" s="37"/>
      <c r="U32" s="37"/>
      <c r="V32" s="37"/>
      <c r="W32" s="37"/>
      <c r="X32" s="37"/>
      <c r="Y32" s="37"/>
    </row>
    <row r="33" spans="1:25">
      <c r="A33" s="810">
        <v>100014175497</v>
      </c>
      <c r="B33" s="808" t="s">
        <v>12237</v>
      </c>
      <c r="C33" s="308" t="s">
        <v>34</v>
      </c>
      <c r="D33" s="809" t="s">
        <v>12249</v>
      </c>
      <c r="E33" s="278" t="s">
        <v>12251</v>
      </c>
      <c r="F33" s="37"/>
      <c r="G33" s="37"/>
      <c r="H33" s="37"/>
      <c r="I33" s="23"/>
      <c r="J33" s="37"/>
      <c r="K33" s="37"/>
      <c r="L33" s="37"/>
      <c r="M33" s="37"/>
      <c r="N33" s="37"/>
      <c r="O33" s="37"/>
      <c r="P33" s="37"/>
      <c r="Q33" s="37"/>
      <c r="R33" s="37"/>
      <c r="S33" s="37"/>
      <c r="T33" s="37"/>
      <c r="U33" s="37"/>
      <c r="V33" s="37"/>
      <c r="W33" s="37"/>
      <c r="X33" s="37"/>
      <c r="Y33" s="37"/>
    </row>
    <row r="34" spans="1:25">
      <c r="A34" s="810">
        <v>133306012</v>
      </c>
      <c r="B34" s="808" t="s">
        <v>12237</v>
      </c>
      <c r="C34" s="308" t="s">
        <v>34</v>
      </c>
      <c r="D34" s="809" t="s">
        <v>12249</v>
      </c>
      <c r="E34" s="37"/>
      <c r="F34" s="37"/>
      <c r="G34" s="37"/>
      <c r="H34" s="37"/>
      <c r="I34" s="37"/>
      <c r="J34" s="37"/>
      <c r="K34" s="37"/>
      <c r="L34" s="37"/>
      <c r="M34" s="37"/>
      <c r="N34" s="37"/>
      <c r="O34" s="37"/>
      <c r="P34" s="37"/>
      <c r="Q34" s="37"/>
      <c r="R34" s="37"/>
      <c r="S34" s="37"/>
      <c r="T34" s="37"/>
      <c r="U34" s="37"/>
      <c r="V34" s="37"/>
      <c r="W34" s="37"/>
      <c r="X34" s="37"/>
      <c r="Y34" s="37"/>
    </row>
    <row r="35" spans="1:25">
      <c r="A35" s="810">
        <v>16664091</v>
      </c>
      <c r="B35" s="808" t="s">
        <v>12237</v>
      </c>
      <c r="C35" s="308" t="s">
        <v>34</v>
      </c>
      <c r="D35" s="809" t="s">
        <v>12249</v>
      </c>
      <c r="E35" s="278" t="s">
        <v>12252</v>
      </c>
      <c r="F35" s="37"/>
      <c r="G35" s="37"/>
      <c r="H35" s="37"/>
      <c r="I35" s="23"/>
      <c r="J35" s="37"/>
      <c r="K35" s="37"/>
      <c r="L35" s="37"/>
      <c r="M35" s="37"/>
      <c r="N35" s="37"/>
      <c r="O35" s="37"/>
      <c r="P35" s="37"/>
      <c r="Q35" s="37"/>
      <c r="R35" s="37"/>
      <c r="S35" s="37"/>
      <c r="T35" s="37"/>
      <c r="U35" s="37"/>
      <c r="V35" s="37"/>
      <c r="W35" s="37"/>
      <c r="X35" s="37"/>
      <c r="Y35" s="37"/>
    </row>
    <row r="36" spans="1:25">
      <c r="A36" s="810">
        <v>234466</v>
      </c>
      <c r="B36" s="808" t="s">
        <v>12237</v>
      </c>
      <c r="C36" s="308" t="s">
        <v>34</v>
      </c>
      <c r="D36" s="809" t="s">
        <v>12249</v>
      </c>
      <c r="E36" s="37"/>
      <c r="F36" s="37"/>
      <c r="G36" s="37"/>
      <c r="H36" s="37"/>
      <c r="I36" s="37"/>
      <c r="J36" s="37"/>
      <c r="K36" s="37"/>
      <c r="L36" s="37"/>
      <c r="M36" s="37"/>
      <c r="N36" s="37"/>
      <c r="O36" s="37"/>
      <c r="P36" s="37"/>
      <c r="Q36" s="37"/>
      <c r="R36" s="37"/>
      <c r="S36" s="37"/>
      <c r="T36" s="37"/>
      <c r="U36" s="37"/>
      <c r="V36" s="37"/>
      <c r="W36" s="37"/>
      <c r="X36" s="37"/>
      <c r="Y36" s="37"/>
    </row>
    <row r="37" spans="1:25">
      <c r="A37" s="810">
        <v>2355302433</v>
      </c>
      <c r="B37" s="808" t="s">
        <v>12237</v>
      </c>
      <c r="C37" s="308" t="s">
        <v>34</v>
      </c>
      <c r="D37" s="809" t="s">
        <v>12239</v>
      </c>
      <c r="E37" s="37"/>
      <c r="F37" s="37"/>
      <c r="G37" s="37"/>
      <c r="H37" s="37"/>
      <c r="I37" s="37"/>
      <c r="J37" s="37"/>
      <c r="K37" s="37"/>
      <c r="L37" s="37"/>
      <c r="M37" s="37"/>
      <c r="N37" s="37"/>
      <c r="O37" s="37"/>
      <c r="P37" s="37"/>
      <c r="Q37" s="37"/>
      <c r="R37" s="37"/>
      <c r="S37" s="37"/>
      <c r="T37" s="37"/>
      <c r="U37" s="37"/>
      <c r="V37" s="37"/>
      <c r="W37" s="37"/>
      <c r="X37" s="37"/>
      <c r="Y37" s="37"/>
    </row>
    <row r="38" spans="1:25">
      <c r="A38" s="810">
        <v>2481609179</v>
      </c>
      <c r="B38" s="808" t="s">
        <v>12237</v>
      </c>
      <c r="C38" s="308" t="s">
        <v>34</v>
      </c>
      <c r="D38" s="809" t="s">
        <v>12249</v>
      </c>
      <c r="E38" s="37"/>
      <c r="F38" s="37"/>
      <c r="G38" s="37"/>
      <c r="H38" s="37"/>
      <c r="I38" s="37"/>
      <c r="J38" s="37"/>
      <c r="K38" s="37"/>
      <c r="L38" s="37"/>
      <c r="M38" s="37"/>
      <c r="N38" s="37"/>
      <c r="O38" s="37"/>
      <c r="P38" s="37"/>
      <c r="Q38" s="37"/>
      <c r="R38" s="37"/>
      <c r="S38" s="37"/>
      <c r="T38" s="37"/>
      <c r="U38" s="37"/>
      <c r="V38" s="37"/>
      <c r="W38" s="37"/>
      <c r="X38" s="37"/>
      <c r="Y38" s="37"/>
    </row>
    <row r="39" spans="1:25">
      <c r="A39" s="810">
        <v>306389037</v>
      </c>
      <c r="B39" s="808" t="s">
        <v>12237</v>
      </c>
      <c r="C39" s="308" t="s">
        <v>34</v>
      </c>
      <c r="D39" s="809" t="s">
        <v>12249</v>
      </c>
      <c r="E39" s="37"/>
      <c r="F39" s="37"/>
      <c r="G39" s="37"/>
      <c r="H39" s="37"/>
      <c r="I39" s="37"/>
      <c r="J39" s="37"/>
      <c r="K39" s="37"/>
      <c r="L39" s="37"/>
      <c r="M39" s="37"/>
      <c r="N39" s="37"/>
      <c r="O39" s="37"/>
      <c r="P39" s="37"/>
      <c r="Q39" s="37"/>
      <c r="R39" s="37"/>
      <c r="S39" s="37"/>
      <c r="T39" s="37"/>
      <c r="U39" s="37"/>
      <c r="V39" s="37"/>
      <c r="W39" s="37"/>
      <c r="X39" s="37"/>
      <c r="Y39" s="37"/>
    </row>
    <row r="40" spans="1:25">
      <c r="A40" s="810">
        <v>63848719</v>
      </c>
      <c r="B40" s="808" t="s">
        <v>12237</v>
      </c>
      <c r="C40" s="308" t="s">
        <v>34</v>
      </c>
      <c r="D40" s="809" t="s">
        <v>12249</v>
      </c>
      <c r="E40" s="37"/>
      <c r="F40" s="37"/>
      <c r="G40" s="37"/>
      <c r="H40" s="37"/>
      <c r="I40" s="37"/>
      <c r="J40" s="37"/>
      <c r="K40" s="37"/>
      <c r="L40" s="37"/>
      <c r="M40" s="37"/>
      <c r="N40" s="37"/>
      <c r="O40" s="37"/>
      <c r="P40" s="37"/>
      <c r="Q40" s="37"/>
      <c r="R40" s="37"/>
      <c r="S40" s="37"/>
      <c r="T40" s="37"/>
      <c r="U40" s="37"/>
      <c r="V40" s="37"/>
      <c r="W40" s="37"/>
      <c r="X40" s="37"/>
      <c r="Y40" s="37"/>
    </row>
    <row r="41" spans="1:25">
      <c r="A41" s="810">
        <v>100011465495</v>
      </c>
      <c r="B41" s="808" t="s">
        <v>12237</v>
      </c>
      <c r="C41" s="308" t="s">
        <v>12253</v>
      </c>
      <c r="D41" s="809" t="s">
        <v>12239</v>
      </c>
      <c r="E41" s="37"/>
      <c r="F41" s="37"/>
      <c r="G41" s="37"/>
      <c r="H41" s="37"/>
      <c r="I41" s="37"/>
      <c r="J41" s="37"/>
      <c r="K41" s="37"/>
      <c r="L41" s="37"/>
      <c r="M41" s="37"/>
      <c r="N41" s="37"/>
      <c r="O41" s="37"/>
      <c r="P41" s="37"/>
      <c r="Q41" s="37"/>
      <c r="R41" s="37"/>
      <c r="S41" s="37"/>
      <c r="T41" s="37"/>
      <c r="U41" s="37"/>
      <c r="V41" s="37"/>
      <c r="W41" s="37"/>
      <c r="X41" s="37"/>
      <c r="Y41" s="37"/>
    </row>
    <row r="42" spans="1:25">
      <c r="A42" s="810">
        <v>100006538780</v>
      </c>
      <c r="B42" s="808" t="s">
        <v>12237</v>
      </c>
      <c r="C42" s="308" t="s">
        <v>74</v>
      </c>
      <c r="D42" s="809" t="s">
        <v>12249</v>
      </c>
      <c r="E42" s="37"/>
      <c r="F42" s="37"/>
      <c r="G42" s="37"/>
      <c r="H42" s="37"/>
      <c r="I42" s="37"/>
      <c r="J42" s="37"/>
      <c r="K42" s="37"/>
      <c r="L42" s="37"/>
      <c r="M42" s="37"/>
      <c r="N42" s="37"/>
      <c r="O42" s="37"/>
      <c r="P42" s="37"/>
      <c r="Q42" s="37"/>
      <c r="R42" s="37"/>
      <c r="S42" s="37"/>
      <c r="T42" s="37"/>
      <c r="U42" s="37"/>
      <c r="V42" s="37"/>
      <c r="W42" s="37"/>
      <c r="X42" s="37"/>
      <c r="Y42" s="37"/>
    </row>
    <row r="43" spans="1:25">
      <c r="A43" s="810">
        <v>100006633060</v>
      </c>
      <c r="B43" s="808" t="s">
        <v>12237</v>
      </c>
      <c r="C43" s="308" t="s">
        <v>74</v>
      </c>
      <c r="D43" s="809" t="s">
        <v>12239</v>
      </c>
      <c r="E43" s="37"/>
      <c r="F43" s="37"/>
      <c r="G43" s="37"/>
      <c r="H43" s="37"/>
      <c r="I43" s="37"/>
      <c r="J43" s="37"/>
      <c r="K43" s="37"/>
      <c r="L43" s="37"/>
      <c r="M43" s="37"/>
      <c r="N43" s="37"/>
      <c r="O43" s="37"/>
      <c r="P43" s="37"/>
      <c r="Q43" s="37"/>
      <c r="R43" s="37"/>
      <c r="S43" s="37"/>
      <c r="T43" s="37"/>
      <c r="U43" s="37"/>
      <c r="V43" s="37"/>
      <c r="W43" s="37"/>
      <c r="X43" s="37"/>
      <c r="Y43" s="37"/>
    </row>
    <row r="44" spans="1:25">
      <c r="A44" s="810">
        <v>100010791986</v>
      </c>
      <c r="B44" s="808" t="s">
        <v>12241</v>
      </c>
      <c r="C44" s="308" t="s">
        <v>74</v>
      </c>
      <c r="D44" s="809" t="s">
        <v>12239</v>
      </c>
      <c r="E44" s="37"/>
      <c r="F44" s="37"/>
      <c r="G44" s="37"/>
      <c r="H44" s="37"/>
      <c r="I44" s="37"/>
      <c r="J44" s="37"/>
      <c r="K44" s="37"/>
      <c r="L44" s="37"/>
      <c r="M44" s="37"/>
      <c r="N44" s="37"/>
      <c r="O44" s="37"/>
      <c r="P44" s="37"/>
      <c r="Q44" s="37"/>
      <c r="R44" s="37"/>
      <c r="S44" s="37"/>
      <c r="T44" s="37"/>
      <c r="U44" s="37"/>
      <c r="V44" s="37"/>
      <c r="W44" s="37"/>
      <c r="X44" s="37"/>
      <c r="Y44" s="37"/>
    </row>
    <row r="45" spans="1:25">
      <c r="A45" s="810">
        <v>100011134397</v>
      </c>
      <c r="B45" s="808" t="s">
        <v>12237</v>
      </c>
      <c r="C45" s="308" t="s">
        <v>74</v>
      </c>
      <c r="D45" s="809" t="s">
        <v>12239</v>
      </c>
      <c r="E45" s="37"/>
      <c r="F45" s="37"/>
      <c r="G45" s="37"/>
      <c r="H45" s="37"/>
      <c r="I45" s="37"/>
      <c r="J45" s="37"/>
      <c r="K45" s="37"/>
      <c r="L45" s="37"/>
      <c r="M45" s="37"/>
      <c r="N45" s="37"/>
      <c r="O45" s="37"/>
      <c r="P45" s="37"/>
      <c r="Q45" s="37"/>
      <c r="R45" s="37"/>
      <c r="S45" s="37"/>
      <c r="T45" s="37"/>
      <c r="U45" s="37"/>
      <c r="V45" s="37"/>
      <c r="W45" s="37"/>
      <c r="X45" s="37"/>
      <c r="Y45" s="37"/>
    </row>
    <row r="46" spans="1:25">
      <c r="A46" s="810">
        <v>100014312369</v>
      </c>
      <c r="B46" s="808" t="s">
        <v>12241</v>
      </c>
      <c r="C46" s="308" t="s">
        <v>74</v>
      </c>
      <c r="D46" s="809" t="s">
        <v>12254</v>
      </c>
      <c r="E46" s="37"/>
      <c r="F46" s="37"/>
      <c r="G46" s="37"/>
      <c r="H46" s="37"/>
      <c r="I46" s="37"/>
      <c r="J46" s="37"/>
      <c r="K46" s="37"/>
      <c r="L46" s="37"/>
      <c r="M46" s="37"/>
      <c r="N46" s="37"/>
      <c r="O46" s="37"/>
      <c r="P46" s="37"/>
      <c r="Q46" s="37"/>
      <c r="R46" s="37"/>
      <c r="S46" s="37"/>
      <c r="T46" s="37"/>
      <c r="U46" s="37"/>
      <c r="V46" s="37"/>
      <c r="W46" s="37"/>
      <c r="X46" s="37"/>
      <c r="Y46" s="37"/>
    </row>
    <row r="47" spans="1:25">
      <c r="A47" s="810">
        <v>100013714516</v>
      </c>
      <c r="B47" s="808" t="s">
        <v>12241</v>
      </c>
      <c r="C47" s="308" t="s">
        <v>97</v>
      </c>
      <c r="D47" s="809" t="s">
        <v>12239</v>
      </c>
      <c r="E47" s="37"/>
      <c r="F47" s="37"/>
      <c r="G47" s="37"/>
      <c r="H47" s="37"/>
      <c r="I47" s="37"/>
      <c r="J47" s="37"/>
      <c r="K47" s="37"/>
      <c r="L47" s="37"/>
      <c r="M47" s="37"/>
      <c r="N47" s="37"/>
      <c r="O47" s="37"/>
      <c r="P47" s="37"/>
      <c r="Q47" s="37"/>
      <c r="R47" s="37"/>
      <c r="S47" s="37"/>
      <c r="T47" s="37"/>
      <c r="U47" s="37"/>
      <c r="V47" s="37"/>
      <c r="W47" s="37"/>
      <c r="X47" s="37"/>
      <c r="Y47" s="37"/>
    </row>
    <row r="48" spans="1:25">
      <c r="A48" s="810">
        <v>786722863</v>
      </c>
      <c r="B48" s="808" t="s">
        <v>12237</v>
      </c>
      <c r="C48" s="308" t="s">
        <v>97</v>
      </c>
      <c r="D48" s="809" t="s">
        <v>12239</v>
      </c>
      <c r="E48" s="37"/>
      <c r="F48" s="37"/>
      <c r="G48" s="37"/>
      <c r="H48" s="37"/>
      <c r="I48" s="37"/>
      <c r="J48" s="37"/>
      <c r="K48" s="37"/>
      <c r="L48" s="37"/>
      <c r="M48" s="37"/>
      <c r="N48" s="37"/>
      <c r="O48" s="37"/>
      <c r="P48" s="37"/>
      <c r="Q48" s="37"/>
      <c r="R48" s="37"/>
      <c r="S48" s="37"/>
      <c r="T48" s="37"/>
      <c r="U48" s="37"/>
      <c r="V48" s="37"/>
      <c r="W48" s="37"/>
      <c r="X48" s="37"/>
      <c r="Y48" s="37"/>
    </row>
    <row r="49" spans="1:25">
      <c r="A49" s="810">
        <v>100004387072</v>
      </c>
      <c r="B49" s="808" t="s">
        <v>12241</v>
      </c>
      <c r="C49" s="308" t="s">
        <v>12255</v>
      </c>
      <c r="D49" s="809" t="s">
        <v>12239</v>
      </c>
      <c r="E49" s="37"/>
      <c r="F49" s="37"/>
      <c r="G49" s="37"/>
      <c r="H49" s="37"/>
      <c r="I49" s="37"/>
      <c r="J49" s="37"/>
      <c r="K49" s="37"/>
      <c r="L49" s="37"/>
      <c r="M49" s="37"/>
      <c r="N49" s="37"/>
      <c r="O49" s="37"/>
      <c r="P49" s="37"/>
      <c r="Q49" s="37"/>
      <c r="R49" s="37"/>
      <c r="S49" s="37"/>
      <c r="T49" s="37"/>
      <c r="U49" s="37"/>
      <c r="V49" s="37"/>
      <c r="W49" s="37"/>
      <c r="X49" s="37"/>
      <c r="Y49" s="37"/>
    </row>
    <row r="50" spans="1:25">
      <c r="A50" s="810">
        <v>100007632068</v>
      </c>
      <c r="B50" s="808" t="s">
        <v>12237</v>
      </c>
      <c r="C50" s="308" t="s">
        <v>12255</v>
      </c>
      <c r="D50" s="809" t="s">
        <v>12239</v>
      </c>
      <c r="E50" s="37"/>
      <c r="F50" s="37"/>
      <c r="G50" s="37"/>
      <c r="H50" s="37"/>
      <c r="I50" s="37"/>
      <c r="J50" s="37"/>
      <c r="K50" s="37"/>
      <c r="L50" s="37"/>
      <c r="M50" s="37"/>
      <c r="N50" s="37"/>
      <c r="O50" s="37"/>
      <c r="P50" s="37"/>
      <c r="Q50" s="37"/>
      <c r="R50" s="37"/>
      <c r="S50" s="37"/>
      <c r="T50" s="37"/>
      <c r="U50" s="37"/>
      <c r="V50" s="37"/>
      <c r="W50" s="37"/>
      <c r="X50" s="37"/>
      <c r="Y50" s="37"/>
    </row>
    <row r="51" spans="1:25">
      <c r="A51" s="810">
        <v>3190864217</v>
      </c>
      <c r="B51" s="808" t="s">
        <v>12241</v>
      </c>
      <c r="C51" s="308" t="s">
        <v>12255</v>
      </c>
      <c r="D51" s="809" t="s">
        <v>12256</v>
      </c>
      <c r="E51" s="37"/>
      <c r="F51" s="37"/>
      <c r="G51" s="37"/>
      <c r="H51" s="37"/>
      <c r="I51" s="37"/>
      <c r="J51" s="37"/>
      <c r="K51" s="37"/>
      <c r="L51" s="37"/>
      <c r="M51" s="37"/>
      <c r="N51" s="37"/>
      <c r="O51" s="37"/>
      <c r="P51" s="37"/>
      <c r="Q51" s="37"/>
      <c r="R51" s="37"/>
      <c r="S51" s="37"/>
      <c r="T51" s="37"/>
      <c r="U51" s="37"/>
      <c r="V51" s="37"/>
      <c r="W51" s="37"/>
      <c r="X51" s="37"/>
      <c r="Y51" s="37"/>
    </row>
    <row r="52" spans="1:25">
      <c r="A52" s="810">
        <v>100003022091</v>
      </c>
      <c r="B52" s="808" t="s">
        <v>12237</v>
      </c>
      <c r="C52" s="308" t="s">
        <v>2415</v>
      </c>
      <c r="D52" s="809" t="s">
        <v>12257</v>
      </c>
      <c r="E52" s="37"/>
      <c r="F52" s="37"/>
      <c r="G52" s="37"/>
      <c r="H52" s="37"/>
      <c r="I52" s="37"/>
      <c r="J52" s="37"/>
      <c r="K52" s="37"/>
      <c r="L52" s="37"/>
      <c r="M52" s="37"/>
      <c r="N52" s="37"/>
      <c r="O52" s="37"/>
      <c r="P52" s="37"/>
      <c r="Q52" s="37"/>
      <c r="R52" s="37"/>
      <c r="S52" s="37"/>
      <c r="T52" s="37"/>
      <c r="U52" s="37"/>
      <c r="V52" s="37"/>
      <c r="W52" s="37"/>
      <c r="X52" s="37"/>
      <c r="Y52" s="37"/>
    </row>
    <row r="53" spans="1:25">
      <c r="A53" s="810">
        <v>100009916433</v>
      </c>
      <c r="B53" s="808" t="s">
        <v>12237</v>
      </c>
      <c r="C53" s="308" t="s">
        <v>2415</v>
      </c>
      <c r="D53" s="809" t="s">
        <v>12239</v>
      </c>
      <c r="E53" s="37"/>
      <c r="F53" s="37"/>
      <c r="G53" s="37"/>
      <c r="H53" s="37"/>
      <c r="I53" s="37"/>
      <c r="J53" s="37"/>
      <c r="K53" s="37"/>
      <c r="L53" s="37"/>
      <c r="M53" s="37"/>
      <c r="N53" s="37"/>
      <c r="O53" s="37"/>
      <c r="P53" s="37"/>
      <c r="Q53" s="37"/>
      <c r="R53" s="37"/>
      <c r="S53" s="37"/>
      <c r="T53" s="37"/>
      <c r="U53" s="37"/>
      <c r="V53" s="37"/>
      <c r="W53" s="37"/>
      <c r="X53" s="37"/>
      <c r="Y53" s="37"/>
    </row>
    <row r="54" spans="1:25">
      <c r="A54" s="810">
        <v>100012966532</v>
      </c>
      <c r="B54" s="808" t="s">
        <v>12241</v>
      </c>
      <c r="C54" s="308" t="s">
        <v>2415</v>
      </c>
      <c r="D54" s="809" t="s">
        <v>12254</v>
      </c>
      <c r="E54" s="37"/>
      <c r="F54" s="37"/>
      <c r="G54" s="37"/>
      <c r="H54" s="37"/>
      <c r="I54" s="37"/>
      <c r="J54" s="37"/>
      <c r="K54" s="37"/>
      <c r="L54" s="37"/>
      <c r="M54" s="37"/>
      <c r="N54" s="37"/>
      <c r="O54" s="37"/>
      <c r="P54" s="37"/>
      <c r="Q54" s="37"/>
      <c r="R54" s="37"/>
      <c r="S54" s="37"/>
      <c r="T54" s="37"/>
      <c r="U54" s="37"/>
      <c r="V54" s="37"/>
      <c r="W54" s="37"/>
      <c r="X54" s="37"/>
      <c r="Y54" s="37"/>
    </row>
    <row r="55" spans="1:25">
      <c r="A55" s="810">
        <v>100013200070</v>
      </c>
      <c r="B55" s="808" t="s">
        <v>12237</v>
      </c>
      <c r="C55" s="308" t="s">
        <v>2415</v>
      </c>
      <c r="D55" s="809" t="s">
        <v>12239</v>
      </c>
      <c r="E55" s="37"/>
      <c r="F55" s="37"/>
      <c r="G55" s="37"/>
      <c r="H55" s="37"/>
      <c r="I55" s="37"/>
      <c r="J55" s="37"/>
      <c r="K55" s="37"/>
      <c r="L55" s="37"/>
      <c r="M55" s="37"/>
      <c r="N55" s="37"/>
      <c r="O55" s="37"/>
      <c r="P55" s="37"/>
      <c r="Q55" s="37"/>
      <c r="R55" s="37"/>
      <c r="S55" s="37"/>
      <c r="T55" s="37"/>
      <c r="U55" s="37"/>
      <c r="V55" s="37"/>
      <c r="W55" s="37"/>
      <c r="X55" s="37"/>
      <c r="Y55" s="37"/>
    </row>
    <row r="56" spans="1:25">
      <c r="A56" s="810">
        <v>100013347347</v>
      </c>
      <c r="B56" s="808" t="s">
        <v>12237</v>
      </c>
      <c r="C56" s="308" t="s">
        <v>2415</v>
      </c>
      <c r="D56" s="811" t="s">
        <v>12249</v>
      </c>
      <c r="E56" s="37"/>
      <c r="F56" s="37"/>
      <c r="G56" s="37"/>
      <c r="H56" s="37"/>
      <c r="I56" s="37"/>
      <c r="J56" s="37"/>
      <c r="K56" s="37"/>
      <c r="L56" s="37"/>
      <c r="M56" s="37"/>
      <c r="N56" s="37"/>
      <c r="O56" s="37"/>
      <c r="P56" s="37"/>
      <c r="Q56" s="37"/>
      <c r="R56" s="37"/>
      <c r="S56" s="37"/>
      <c r="T56" s="37"/>
      <c r="U56" s="37"/>
      <c r="V56" s="37"/>
      <c r="W56" s="37"/>
      <c r="X56" s="37"/>
      <c r="Y56" s="37"/>
    </row>
    <row r="57" spans="1:25">
      <c r="A57" s="810">
        <v>100013468392</v>
      </c>
      <c r="B57" s="808" t="s">
        <v>12241</v>
      </c>
      <c r="C57" s="308" t="s">
        <v>2415</v>
      </c>
      <c r="D57" s="809" t="s">
        <v>12254</v>
      </c>
      <c r="E57" s="37"/>
      <c r="F57" s="37"/>
      <c r="G57" s="37"/>
      <c r="H57" s="37"/>
      <c r="I57" s="37"/>
      <c r="J57" s="37"/>
      <c r="K57" s="37"/>
      <c r="L57" s="37"/>
      <c r="M57" s="37"/>
      <c r="N57" s="37"/>
      <c r="O57" s="37"/>
      <c r="P57" s="37"/>
      <c r="Q57" s="37"/>
      <c r="R57" s="37"/>
      <c r="S57" s="37"/>
      <c r="T57" s="37"/>
      <c r="U57" s="37"/>
      <c r="V57" s="37"/>
      <c r="W57" s="37"/>
      <c r="X57" s="37"/>
      <c r="Y57" s="37"/>
    </row>
    <row r="58" spans="1:25">
      <c r="A58" s="810">
        <v>100013476887</v>
      </c>
      <c r="B58" s="808" t="s">
        <v>12237</v>
      </c>
      <c r="C58" s="308" t="s">
        <v>2415</v>
      </c>
      <c r="D58" s="809" t="s">
        <v>12239</v>
      </c>
      <c r="E58" s="37"/>
      <c r="F58" s="37"/>
      <c r="G58" s="37"/>
      <c r="H58" s="37"/>
      <c r="I58" s="37"/>
      <c r="J58" s="37"/>
      <c r="K58" s="37"/>
      <c r="L58" s="37"/>
      <c r="M58" s="37"/>
      <c r="N58" s="37"/>
      <c r="O58" s="37"/>
      <c r="P58" s="37"/>
      <c r="Q58" s="37"/>
      <c r="R58" s="37"/>
      <c r="S58" s="37"/>
      <c r="T58" s="37"/>
      <c r="U58" s="37"/>
      <c r="V58" s="37"/>
      <c r="W58" s="37"/>
      <c r="X58" s="37"/>
      <c r="Y58" s="37"/>
    </row>
    <row r="59" spans="1:25">
      <c r="A59" s="810">
        <v>200847788</v>
      </c>
      <c r="B59" s="808" t="s">
        <v>12237</v>
      </c>
      <c r="C59" s="308" t="s">
        <v>2415</v>
      </c>
      <c r="D59" s="809" t="s">
        <v>12239</v>
      </c>
      <c r="E59" s="37"/>
      <c r="F59" s="37"/>
      <c r="G59" s="37"/>
      <c r="H59" s="37"/>
      <c r="I59" s="37"/>
      <c r="J59" s="37"/>
      <c r="K59" s="37"/>
      <c r="L59" s="37"/>
      <c r="M59" s="37"/>
      <c r="N59" s="37"/>
      <c r="O59" s="37"/>
      <c r="P59" s="37"/>
      <c r="Q59" s="37"/>
      <c r="R59" s="37"/>
      <c r="S59" s="37"/>
      <c r="T59" s="37"/>
      <c r="U59" s="37"/>
      <c r="V59" s="37"/>
      <c r="W59" s="37"/>
      <c r="X59" s="37"/>
      <c r="Y59" s="37"/>
    </row>
    <row r="60" spans="1:25">
      <c r="A60" s="810">
        <v>412758591</v>
      </c>
      <c r="B60" s="808" t="s">
        <v>12241</v>
      </c>
      <c r="C60" s="308" t="s">
        <v>2415</v>
      </c>
      <c r="D60" s="809" t="s">
        <v>12239</v>
      </c>
      <c r="E60" s="37"/>
      <c r="F60" s="37"/>
      <c r="G60" s="37"/>
      <c r="H60" s="37"/>
      <c r="I60" s="37"/>
      <c r="J60" s="37"/>
      <c r="K60" s="37"/>
      <c r="L60" s="37"/>
      <c r="M60" s="37"/>
      <c r="N60" s="37"/>
      <c r="O60" s="37"/>
      <c r="P60" s="37"/>
      <c r="Q60" s="37"/>
      <c r="R60" s="37"/>
      <c r="S60" s="37"/>
      <c r="T60" s="37"/>
      <c r="U60" s="37"/>
      <c r="V60" s="37"/>
      <c r="W60" s="37"/>
      <c r="X60" s="37"/>
      <c r="Y60" s="37"/>
    </row>
    <row r="61" spans="1:25">
      <c r="A61" s="810">
        <v>100000670635</v>
      </c>
      <c r="B61" s="808" t="s">
        <v>12237</v>
      </c>
      <c r="C61" s="308" t="s">
        <v>12258</v>
      </c>
      <c r="D61" s="809" t="s">
        <v>12239</v>
      </c>
      <c r="E61" s="37"/>
      <c r="F61" s="37"/>
      <c r="G61" s="37"/>
      <c r="H61" s="37"/>
      <c r="I61" s="37"/>
      <c r="J61" s="37"/>
      <c r="K61" s="37"/>
      <c r="L61" s="37"/>
      <c r="M61" s="37"/>
      <c r="N61" s="37"/>
      <c r="O61" s="37"/>
      <c r="P61" s="37"/>
      <c r="Q61" s="37"/>
      <c r="R61" s="37"/>
      <c r="S61" s="37"/>
      <c r="T61" s="37"/>
      <c r="U61" s="37"/>
      <c r="V61" s="37"/>
      <c r="W61" s="37"/>
      <c r="X61" s="37"/>
      <c r="Y61" s="37"/>
    </row>
    <row r="62" spans="1:25">
      <c r="A62" s="810">
        <v>100002880601</v>
      </c>
      <c r="B62" s="808" t="s">
        <v>12237</v>
      </c>
      <c r="C62" s="308" t="s">
        <v>12258</v>
      </c>
      <c r="D62" s="809" t="s">
        <v>12239</v>
      </c>
      <c r="E62" s="37"/>
      <c r="F62" s="37"/>
      <c r="G62" s="37"/>
      <c r="H62" s="37"/>
      <c r="I62" s="37"/>
      <c r="J62" s="37"/>
      <c r="K62" s="37"/>
      <c r="L62" s="37"/>
      <c r="M62" s="37"/>
      <c r="N62" s="37"/>
      <c r="O62" s="37"/>
      <c r="P62" s="37"/>
      <c r="Q62" s="37"/>
      <c r="R62" s="37"/>
      <c r="S62" s="37"/>
      <c r="T62" s="37"/>
      <c r="U62" s="37"/>
      <c r="V62" s="37"/>
      <c r="W62" s="37"/>
      <c r="X62" s="37"/>
      <c r="Y62" s="37"/>
    </row>
    <row r="63" spans="1:25">
      <c r="A63" s="810">
        <v>100005141577</v>
      </c>
      <c r="B63" s="808" t="s">
        <v>12237</v>
      </c>
      <c r="C63" s="308" t="s">
        <v>12258</v>
      </c>
      <c r="D63" s="809" t="s">
        <v>12239</v>
      </c>
      <c r="E63" s="37"/>
      <c r="F63" s="37"/>
      <c r="G63" s="37"/>
      <c r="H63" s="37"/>
      <c r="I63" s="37"/>
      <c r="J63" s="37"/>
      <c r="K63" s="37"/>
      <c r="L63" s="37"/>
      <c r="M63" s="37"/>
      <c r="N63" s="37"/>
      <c r="O63" s="37"/>
      <c r="P63" s="37"/>
      <c r="Q63" s="37"/>
      <c r="R63" s="37"/>
      <c r="S63" s="37"/>
      <c r="T63" s="37"/>
      <c r="U63" s="37"/>
      <c r="V63" s="37"/>
      <c r="W63" s="37"/>
      <c r="X63" s="37"/>
      <c r="Y63" s="37"/>
    </row>
    <row r="64" spans="1:25">
      <c r="A64" s="810">
        <v>100010508690</v>
      </c>
      <c r="B64" s="808" t="s">
        <v>12237</v>
      </c>
      <c r="C64" s="308" t="s">
        <v>12258</v>
      </c>
      <c r="D64" s="809" t="s">
        <v>12239</v>
      </c>
      <c r="E64" s="37"/>
      <c r="F64" s="37"/>
      <c r="G64" s="37"/>
      <c r="H64" s="37"/>
      <c r="I64" s="37"/>
      <c r="J64" s="37"/>
      <c r="K64" s="37"/>
      <c r="L64" s="37"/>
      <c r="M64" s="37"/>
      <c r="N64" s="37"/>
      <c r="O64" s="37"/>
      <c r="P64" s="37"/>
      <c r="Q64" s="37"/>
      <c r="R64" s="37"/>
      <c r="S64" s="37"/>
      <c r="T64" s="37"/>
      <c r="U64" s="37"/>
      <c r="V64" s="37"/>
      <c r="W64" s="37"/>
      <c r="X64" s="37"/>
      <c r="Y64" s="37"/>
    </row>
    <row r="65" spans="1:25">
      <c r="A65" s="810">
        <v>100010901445</v>
      </c>
      <c r="B65" s="808" t="s">
        <v>12237</v>
      </c>
      <c r="C65" s="308" t="s">
        <v>12258</v>
      </c>
      <c r="D65" s="809" t="s">
        <v>12257</v>
      </c>
      <c r="E65" s="37"/>
      <c r="F65" s="37"/>
      <c r="G65" s="37"/>
      <c r="H65" s="37"/>
      <c r="I65" s="37"/>
      <c r="J65" s="37"/>
      <c r="K65" s="37"/>
      <c r="L65" s="37"/>
      <c r="M65" s="37"/>
      <c r="N65" s="37"/>
      <c r="O65" s="37"/>
      <c r="P65" s="37"/>
      <c r="Q65" s="37"/>
      <c r="R65" s="37"/>
      <c r="S65" s="37"/>
      <c r="T65" s="37"/>
      <c r="U65" s="37"/>
      <c r="V65" s="37"/>
      <c r="W65" s="37"/>
      <c r="X65" s="37"/>
      <c r="Y65" s="37"/>
    </row>
    <row r="66" spans="1:25">
      <c r="A66" s="810">
        <v>100010982313</v>
      </c>
      <c r="B66" s="808" t="s">
        <v>12237</v>
      </c>
      <c r="C66" s="308" t="s">
        <v>12258</v>
      </c>
      <c r="D66" s="809" t="s">
        <v>12239</v>
      </c>
      <c r="E66" s="37"/>
      <c r="F66" s="37"/>
      <c r="G66" s="37"/>
      <c r="H66" s="37"/>
      <c r="I66" s="37"/>
      <c r="J66" s="37"/>
      <c r="K66" s="37"/>
      <c r="L66" s="37"/>
      <c r="M66" s="37"/>
      <c r="N66" s="37"/>
      <c r="O66" s="37"/>
      <c r="P66" s="37"/>
      <c r="Q66" s="37"/>
      <c r="R66" s="37"/>
      <c r="S66" s="37"/>
      <c r="T66" s="37"/>
      <c r="U66" s="37"/>
      <c r="V66" s="37"/>
      <c r="W66" s="37"/>
      <c r="X66" s="37"/>
      <c r="Y66" s="37"/>
    </row>
    <row r="67" spans="1:25">
      <c r="A67" s="810">
        <v>100011969289</v>
      </c>
      <c r="B67" s="808" t="s">
        <v>12237</v>
      </c>
      <c r="C67" s="308" t="s">
        <v>12258</v>
      </c>
      <c r="D67" s="809" t="s">
        <v>12259</v>
      </c>
      <c r="E67" s="37"/>
      <c r="F67" s="37"/>
      <c r="G67" s="37"/>
      <c r="H67" s="37"/>
      <c r="I67" s="37"/>
      <c r="J67" s="37"/>
      <c r="K67" s="37"/>
      <c r="L67" s="37"/>
      <c r="M67" s="37"/>
      <c r="N67" s="37"/>
      <c r="O67" s="37"/>
      <c r="P67" s="37"/>
      <c r="Q67" s="37"/>
      <c r="R67" s="37"/>
      <c r="S67" s="37"/>
      <c r="T67" s="37"/>
      <c r="U67" s="37"/>
      <c r="V67" s="37"/>
      <c r="W67" s="37"/>
      <c r="X67" s="37"/>
      <c r="Y67" s="37"/>
    </row>
    <row r="68" spans="1:25">
      <c r="A68" s="810">
        <v>100012840884</v>
      </c>
      <c r="B68" s="808" t="s">
        <v>12237</v>
      </c>
      <c r="C68" s="308" t="s">
        <v>12258</v>
      </c>
      <c r="D68" s="809" t="s">
        <v>12239</v>
      </c>
      <c r="E68" s="37"/>
      <c r="F68" s="37"/>
      <c r="G68" s="37"/>
      <c r="H68" s="37"/>
      <c r="I68" s="37"/>
      <c r="J68" s="37"/>
      <c r="K68" s="37"/>
      <c r="L68" s="37"/>
      <c r="M68" s="37"/>
      <c r="N68" s="37"/>
      <c r="O68" s="37"/>
      <c r="P68" s="37"/>
      <c r="Q68" s="37"/>
      <c r="R68" s="37"/>
      <c r="S68" s="37"/>
      <c r="T68" s="37"/>
      <c r="U68" s="37"/>
      <c r="V68" s="37"/>
      <c r="W68" s="37"/>
      <c r="X68" s="37"/>
      <c r="Y68" s="37"/>
    </row>
    <row r="69" spans="1:25">
      <c r="A69" s="810">
        <v>100013661439</v>
      </c>
      <c r="B69" s="808" t="s">
        <v>12237</v>
      </c>
      <c r="C69" s="308" t="s">
        <v>12258</v>
      </c>
      <c r="D69" s="809" t="s">
        <v>12257</v>
      </c>
      <c r="E69" s="37"/>
      <c r="F69" s="37"/>
      <c r="G69" s="37"/>
      <c r="H69" s="37"/>
      <c r="I69" s="37"/>
      <c r="J69" s="37"/>
      <c r="K69" s="37"/>
      <c r="L69" s="37"/>
      <c r="M69" s="37"/>
      <c r="N69" s="37"/>
      <c r="O69" s="37"/>
      <c r="P69" s="37"/>
      <c r="Q69" s="37"/>
      <c r="R69" s="37"/>
      <c r="S69" s="37"/>
      <c r="T69" s="37"/>
      <c r="U69" s="37"/>
      <c r="V69" s="37"/>
      <c r="W69" s="37"/>
      <c r="X69" s="37"/>
      <c r="Y69" s="37"/>
    </row>
    <row r="70" spans="1:25">
      <c r="A70" s="810">
        <v>100014906239</v>
      </c>
      <c r="B70" s="808" t="s">
        <v>12237</v>
      </c>
      <c r="C70" s="308" t="s">
        <v>12258</v>
      </c>
      <c r="D70" s="809" t="s">
        <v>12239</v>
      </c>
      <c r="E70" s="37"/>
      <c r="F70" s="37"/>
      <c r="G70" s="37"/>
      <c r="H70" s="37"/>
      <c r="I70" s="37"/>
      <c r="J70" s="37"/>
      <c r="K70" s="37"/>
      <c r="L70" s="37"/>
      <c r="M70" s="37"/>
      <c r="N70" s="37"/>
      <c r="O70" s="37"/>
      <c r="P70" s="37"/>
      <c r="Q70" s="37"/>
      <c r="R70" s="37"/>
      <c r="S70" s="37"/>
      <c r="T70" s="37"/>
      <c r="U70" s="37"/>
      <c r="V70" s="37"/>
      <c r="W70" s="37"/>
      <c r="X70" s="37"/>
      <c r="Y70" s="37"/>
    </row>
    <row r="71" spans="1:25">
      <c r="A71" s="810">
        <v>100007892811</v>
      </c>
      <c r="B71" s="808" t="s">
        <v>12237</v>
      </c>
      <c r="C71" s="308" t="s">
        <v>12238</v>
      </c>
      <c r="D71" s="809" t="s">
        <v>12257</v>
      </c>
      <c r="E71" s="278" t="s">
        <v>12217</v>
      </c>
      <c r="F71" s="278" t="s">
        <v>12260</v>
      </c>
      <c r="G71" s="37"/>
      <c r="H71" s="23"/>
      <c r="I71" s="37"/>
      <c r="J71" s="37"/>
      <c r="K71" s="37"/>
      <c r="L71" s="37"/>
      <c r="M71" s="37"/>
      <c r="N71" s="37"/>
      <c r="O71" s="37"/>
      <c r="P71" s="37"/>
      <c r="Q71" s="37"/>
      <c r="R71" s="37"/>
      <c r="S71" s="37"/>
      <c r="T71" s="37"/>
      <c r="U71" s="37"/>
      <c r="V71" s="37"/>
      <c r="W71" s="37"/>
      <c r="X71" s="37"/>
      <c r="Y71" s="37"/>
    </row>
    <row r="72" spans="1:25">
      <c r="A72" s="810">
        <v>100012167129</v>
      </c>
      <c r="B72" s="808" t="s">
        <v>12237</v>
      </c>
      <c r="C72" s="308" t="s">
        <v>12238</v>
      </c>
      <c r="D72" s="809" t="s">
        <v>12249</v>
      </c>
      <c r="E72" s="278" t="s">
        <v>12217</v>
      </c>
      <c r="F72" s="278" t="s">
        <v>2464</v>
      </c>
      <c r="G72" s="23"/>
      <c r="H72" s="23"/>
      <c r="I72" s="37"/>
      <c r="J72" s="37"/>
      <c r="K72" s="37"/>
      <c r="L72" s="37"/>
      <c r="M72" s="37"/>
      <c r="N72" s="37"/>
      <c r="O72" s="37"/>
      <c r="P72" s="37"/>
      <c r="Q72" s="37"/>
      <c r="R72" s="37"/>
      <c r="S72" s="37"/>
      <c r="T72" s="37"/>
      <c r="U72" s="37"/>
      <c r="V72" s="37"/>
      <c r="W72" s="37"/>
      <c r="X72" s="37"/>
      <c r="Y72" s="37"/>
    </row>
    <row r="73" spans="1:25">
      <c r="A73" s="810">
        <v>100000743441</v>
      </c>
      <c r="B73" s="808" t="s">
        <v>12237</v>
      </c>
      <c r="C73" s="308" t="s">
        <v>2439</v>
      </c>
      <c r="D73" s="809" t="s">
        <v>12239</v>
      </c>
      <c r="E73" s="37"/>
      <c r="F73" s="37"/>
      <c r="G73" s="37"/>
      <c r="H73" s="37"/>
      <c r="I73" s="37"/>
      <c r="J73" s="37"/>
      <c r="K73" s="37"/>
      <c r="L73" s="37"/>
      <c r="M73" s="37"/>
      <c r="N73" s="37"/>
      <c r="O73" s="37"/>
      <c r="P73" s="37"/>
      <c r="Q73" s="37"/>
      <c r="R73" s="37"/>
      <c r="S73" s="37"/>
      <c r="T73" s="37"/>
      <c r="U73" s="37"/>
      <c r="V73" s="37"/>
      <c r="W73" s="37"/>
      <c r="X73" s="37"/>
      <c r="Y73" s="37"/>
    </row>
    <row r="74" spans="1:25">
      <c r="A74" s="810">
        <v>100009881442</v>
      </c>
      <c r="B74" s="808" t="s">
        <v>12237</v>
      </c>
      <c r="C74" s="308" t="s">
        <v>2439</v>
      </c>
      <c r="D74" s="809" t="s">
        <v>12239</v>
      </c>
      <c r="E74" s="37"/>
      <c r="F74" s="37"/>
      <c r="G74" s="37"/>
      <c r="H74" s="37"/>
      <c r="I74" s="37"/>
      <c r="J74" s="37"/>
      <c r="K74" s="37"/>
      <c r="L74" s="37"/>
      <c r="M74" s="37"/>
      <c r="N74" s="37"/>
      <c r="O74" s="37"/>
      <c r="P74" s="37"/>
      <c r="Q74" s="37"/>
      <c r="R74" s="37"/>
      <c r="S74" s="37"/>
      <c r="T74" s="37"/>
      <c r="U74" s="37"/>
      <c r="V74" s="37"/>
      <c r="W74" s="37"/>
      <c r="X74" s="37"/>
      <c r="Y74" s="37"/>
    </row>
    <row r="75" spans="1:25">
      <c r="A75" s="810">
        <v>100010106994</v>
      </c>
      <c r="B75" s="808" t="s">
        <v>12241</v>
      </c>
      <c r="C75" s="308" t="s">
        <v>2439</v>
      </c>
      <c r="D75" s="809" t="s">
        <v>12239</v>
      </c>
      <c r="E75" s="37"/>
      <c r="F75" s="37"/>
      <c r="G75" s="37"/>
      <c r="H75" s="37"/>
      <c r="I75" s="37"/>
      <c r="J75" s="37"/>
      <c r="K75" s="37"/>
      <c r="L75" s="37"/>
      <c r="M75" s="37"/>
      <c r="N75" s="37"/>
      <c r="O75" s="37"/>
      <c r="P75" s="37"/>
      <c r="Q75" s="37"/>
      <c r="R75" s="37"/>
      <c r="S75" s="37"/>
      <c r="T75" s="37"/>
      <c r="U75" s="37"/>
      <c r="V75" s="37"/>
      <c r="W75" s="37"/>
      <c r="X75" s="37"/>
      <c r="Y75" s="37"/>
    </row>
    <row r="76" spans="1:25">
      <c r="A76" s="810">
        <v>100010438617</v>
      </c>
      <c r="B76" s="808" t="s">
        <v>12237</v>
      </c>
      <c r="C76" s="308" t="s">
        <v>2439</v>
      </c>
      <c r="D76" s="809" t="s">
        <v>12239</v>
      </c>
      <c r="E76" s="37"/>
      <c r="F76" s="37"/>
      <c r="G76" s="37"/>
      <c r="H76" s="37"/>
      <c r="I76" s="37"/>
      <c r="J76" s="37"/>
      <c r="K76" s="37"/>
      <c r="L76" s="37"/>
      <c r="M76" s="37"/>
      <c r="N76" s="37"/>
      <c r="O76" s="37"/>
      <c r="P76" s="37"/>
      <c r="Q76" s="37"/>
      <c r="R76" s="37"/>
      <c r="S76" s="37"/>
      <c r="T76" s="37"/>
      <c r="U76" s="37"/>
      <c r="V76" s="37"/>
      <c r="W76" s="37"/>
      <c r="X76" s="37"/>
      <c r="Y76" s="37"/>
    </row>
    <row r="77" spans="1:25">
      <c r="A77" s="810">
        <v>100013305231</v>
      </c>
      <c r="B77" s="808" t="s">
        <v>12237</v>
      </c>
      <c r="C77" s="308" t="s">
        <v>2439</v>
      </c>
      <c r="D77" s="809" t="s">
        <v>12239</v>
      </c>
      <c r="E77" s="37"/>
      <c r="F77" s="37"/>
      <c r="G77" s="37"/>
      <c r="H77" s="37"/>
      <c r="I77" s="37"/>
      <c r="J77" s="37"/>
      <c r="K77" s="37"/>
      <c r="L77" s="37"/>
      <c r="M77" s="37"/>
      <c r="N77" s="37"/>
      <c r="O77" s="37"/>
      <c r="P77" s="37"/>
      <c r="Q77" s="37"/>
      <c r="R77" s="37"/>
      <c r="S77" s="37"/>
      <c r="T77" s="37"/>
      <c r="U77" s="37"/>
      <c r="V77" s="37"/>
      <c r="W77" s="37"/>
      <c r="X77" s="37"/>
      <c r="Y77" s="37"/>
    </row>
    <row r="78" spans="1:25">
      <c r="A78" s="810">
        <v>100014549359</v>
      </c>
      <c r="B78" s="808" t="s">
        <v>12237</v>
      </c>
      <c r="C78" s="308" t="s">
        <v>2439</v>
      </c>
      <c r="D78" s="809" t="s">
        <v>12257</v>
      </c>
      <c r="E78" s="37"/>
      <c r="F78" s="37"/>
      <c r="G78" s="37"/>
      <c r="H78" s="37"/>
      <c r="I78" s="37"/>
      <c r="J78" s="37"/>
      <c r="K78" s="37"/>
      <c r="L78" s="37"/>
      <c r="M78" s="37"/>
      <c r="N78" s="37"/>
      <c r="O78" s="37"/>
      <c r="P78" s="37"/>
      <c r="Q78" s="37"/>
      <c r="R78" s="37"/>
      <c r="S78" s="37"/>
      <c r="T78" s="37"/>
      <c r="U78" s="37"/>
      <c r="V78" s="37"/>
      <c r="W78" s="37"/>
      <c r="X78" s="37"/>
      <c r="Y78" s="37"/>
    </row>
    <row r="79" spans="1:25">
      <c r="A79" s="810">
        <v>100014568712</v>
      </c>
      <c r="B79" s="808" t="s">
        <v>12237</v>
      </c>
      <c r="C79" s="308" t="s">
        <v>2439</v>
      </c>
      <c r="D79" s="809" t="s">
        <v>12239</v>
      </c>
      <c r="E79" s="37"/>
      <c r="F79" s="37"/>
      <c r="G79" s="37"/>
      <c r="H79" s="37"/>
      <c r="I79" s="37"/>
      <c r="J79" s="37"/>
      <c r="K79" s="37"/>
      <c r="L79" s="37"/>
      <c r="M79" s="37"/>
      <c r="N79" s="37"/>
      <c r="O79" s="37"/>
      <c r="P79" s="37"/>
      <c r="Q79" s="37"/>
      <c r="R79" s="37"/>
      <c r="S79" s="37"/>
      <c r="T79" s="37"/>
      <c r="U79" s="37"/>
      <c r="V79" s="37"/>
      <c r="W79" s="37"/>
      <c r="X79" s="37"/>
      <c r="Y79" s="37"/>
    </row>
    <row r="80" spans="1:25">
      <c r="A80" s="810">
        <v>173846276</v>
      </c>
      <c r="B80" s="808" t="s">
        <v>12237</v>
      </c>
      <c r="C80" s="308" t="s">
        <v>2439</v>
      </c>
      <c r="D80" s="809" t="s">
        <v>12239</v>
      </c>
      <c r="E80" s="37"/>
      <c r="F80" s="37"/>
      <c r="G80" s="37"/>
      <c r="H80" s="37"/>
      <c r="I80" s="37"/>
      <c r="J80" s="37"/>
      <c r="K80" s="37"/>
      <c r="L80" s="37"/>
      <c r="M80" s="37"/>
      <c r="N80" s="37"/>
      <c r="O80" s="37"/>
      <c r="P80" s="37"/>
      <c r="Q80" s="37"/>
      <c r="R80" s="37"/>
      <c r="S80" s="37"/>
      <c r="T80" s="37"/>
      <c r="U80" s="37"/>
      <c r="V80" s="37"/>
      <c r="W80" s="37"/>
      <c r="X80" s="37"/>
      <c r="Y80" s="37"/>
    </row>
    <row r="81" spans="1:25">
      <c r="A81" s="810">
        <v>234267695</v>
      </c>
      <c r="B81" s="808" t="s">
        <v>12237</v>
      </c>
      <c r="C81" s="308" t="s">
        <v>2439</v>
      </c>
      <c r="D81" s="809" t="s">
        <v>12239</v>
      </c>
      <c r="E81" s="37"/>
      <c r="F81" s="37"/>
      <c r="G81" s="37"/>
      <c r="H81" s="37"/>
      <c r="I81" s="37"/>
      <c r="J81" s="37"/>
      <c r="K81" s="37"/>
      <c r="L81" s="37"/>
      <c r="M81" s="37"/>
      <c r="N81" s="37"/>
      <c r="O81" s="37"/>
      <c r="P81" s="37"/>
      <c r="Q81" s="37"/>
      <c r="R81" s="37"/>
      <c r="S81" s="37"/>
      <c r="T81" s="37"/>
      <c r="U81" s="37"/>
      <c r="V81" s="37"/>
      <c r="W81" s="37"/>
      <c r="X81" s="37"/>
      <c r="Y81" s="37"/>
    </row>
    <row r="82" spans="1:25">
      <c r="A82" s="810">
        <v>5124597</v>
      </c>
      <c r="B82" s="808" t="s">
        <v>12237</v>
      </c>
      <c r="C82" s="308" t="s">
        <v>2439</v>
      </c>
      <c r="D82" s="809" t="s">
        <v>12239</v>
      </c>
      <c r="E82" s="37"/>
      <c r="F82" s="37"/>
      <c r="G82" s="37"/>
      <c r="H82" s="37"/>
      <c r="I82" s="37"/>
      <c r="J82" s="37"/>
      <c r="K82" s="37"/>
      <c r="L82" s="37"/>
      <c r="M82" s="37"/>
      <c r="N82" s="37"/>
      <c r="O82" s="37"/>
      <c r="P82" s="37"/>
      <c r="Q82" s="37"/>
      <c r="R82" s="37"/>
      <c r="S82" s="37"/>
      <c r="T82" s="37"/>
      <c r="U82" s="37"/>
      <c r="V82" s="37"/>
      <c r="W82" s="37"/>
      <c r="X82" s="37"/>
      <c r="Y82" s="37"/>
    </row>
    <row r="83" spans="1:25">
      <c r="A83" s="810">
        <v>100005495147</v>
      </c>
      <c r="B83" s="808" t="s">
        <v>12237</v>
      </c>
      <c r="C83" s="308" t="s">
        <v>2458</v>
      </c>
      <c r="D83" s="809" t="s">
        <v>12249</v>
      </c>
      <c r="E83" s="37"/>
      <c r="F83" s="37"/>
      <c r="G83" s="37"/>
      <c r="H83" s="37"/>
      <c r="I83" s="37"/>
      <c r="J83" s="37"/>
      <c r="K83" s="37"/>
      <c r="L83" s="37"/>
      <c r="M83" s="37"/>
      <c r="N83" s="37"/>
      <c r="O83" s="37"/>
      <c r="P83" s="37"/>
      <c r="Q83" s="37"/>
      <c r="R83" s="37"/>
      <c r="S83" s="37"/>
      <c r="T83" s="37"/>
      <c r="U83" s="37"/>
      <c r="V83" s="37"/>
      <c r="W83" s="37"/>
      <c r="X83" s="37"/>
      <c r="Y83" s="37"/>
    </row>
    <row r="84" spans="1:25">
      <c r="A84" s="810">
        <v>100006169692</v>
      </c>
      <c r="B84" s="808" t="s">
        <v>12237</v>
      </c>
      <c r="C84" s="308" t="s">
        <v>2458</v>
      </c>
      <c r="D84" s="809" t="s">
        <v>12239</v>
      </c>
      <c r="E84" s="37"/>
      <c r="F84" s="37"/>
      <c r="G84" s="37"/>
      <c r="H84" s="37"/>
      <c r="I84" s="37"/>
      <c r="J84" s="37"/>
      <c r="K84" s="37"/>
      <c r="L84" s="37"/>
      <c r="M84" s="37"/>
      <c r="N84" s="37"/>
      <c r="O84" s="37"/>
      <c r="P84" s="37"/>
      <c r="Q84" s="37"/>
      <c r="R84" s="37"/>
      <c r="S84" s="37"/>
      <c r="T84" s="37"/>
      <c r="U84" s="37"/>
      <c r="V84" s="37"/>
      <c r="W84" s="37"/>
      <c r="X84" s="37"/>
      <c r="Y84" s="37"/>
    </row>
    <row r="85" spans="1:25">
      <c r="A85" s="807" t="s">
        <v>12261</v>
      </c>
      <c r="B85" s="808" t="s">
        <v>12237</v>
      </c>
      <c r="C85" s="308" t="s">
        <v>2458</v>
      </c>
      <c r="D85" s="809" t="s">
        <v>12239</v>
      </c>
      <c r="E85" s="37"/>
      <c r="F85" s="37"/>
      <c r="G85" s="37"/>
      <c r="H85" s="37"/>
      <c r="I85" s="37"/>
      <c r="J85" s="37"/>
      <c r="K85" s="37"/>
      <c r="L85" s="37"/>
      <c r="M85" s="37"/>
      <c r="N85" s="37"/>
      <c r="O85" s="37"/>
      <c r="P85" s="37"/>
      <c r="Q85" s="37"/>
      <c r="R85" s="37"/>
      <c r="S85" s="37"/>
      <c r="T85" s="37"/>
      <c r="U85" s="37"/>
      <c r="V85" s="37"/>
      <c r="W85" s="37"/>
      <c r="X85" s="37"/>
      <c r="Y85" s="37"/>
    </row>
    <row r="86" spans="1:25">
      <c r="A86" s="810">
        <v>100010546355</v>
      </c>
      <c r="B86" s="808" t="s">
        <v>12237</v>
      </c>
      <c r="C86" s="308" t="s">
        <v>2458</v>
      </c>
      <c r="D86" s="809" t="s">
        <v>12239</v>
      </c>
      <c r="E86" s="37"/>
      <c r="F86" s="37"/>
      <c r="G86" s="37"/>
      <c r="H86" s="37"/>
      <c r="I86" s="37"/>
      <c r="J86" s="37"/>
      <c r="K86" s="37"/>
      <c r="L86" s="37"/>
      <c r="M86" s="37"/>
      <c r="N86" s="37"/>
      <c r="O86" s="37"/>
      <c r="P86" s="37"/>
      <c r="Q86" s="37"/>
      <c r="R86" s="37"/>
      <c r="S86" s="37"/>
      <c r="T86" s="37"/>
      <c r="U86" s="37"/>
      <c r="V86" s="37"/>
      <c r="W86" s="37"/>
      <c r="X86" s="37"/>
      <c r="Y86" s="37"/>
    </row>
    <row r="87" spans="1:25">
      <c r="A87" s="810">
        <v>100010606397</v>
      </c>
      <c r="B87" s="808" t="s">
        <v>12237</v>
      </c>
      <c r="C87" s="308" t="s">
        <v>2458</v>
      </c>
      <c r="D87" s="809" t="s">
        <v>12239</v>
      </c>
      <c r="E87" s="37"/>
      <c r="F87" s="37"/>
      <c r="G87" s="37"/>
      <c r="H87" s="37"/>
      <c r="I87" s="37"/>
      <c r="J87" s="37"/>
      <c r="K87" s="37"/>
      <c r="L87" s="37"/>
      <c r="M87" s="37"/>
      <c r="N87" s="37"/>
      <c r="O87" s="37"/>
      <c r="P87" s="37"/>
      <c r="Q87" s="37"/>
      <c r="R87" s="37"/>
      <c r="S87" s="37"/>
      <c r="T87" s="37"/>
      <c r="U87" s="37"/>
      <c r="V87" s="37"/>
      <c r="W87" s="37"/>
      <c r="X87" s="37"/>
      <c r="Y87" s="37"/>
    </row>
    <row r="88" spans="1:25">
      <c r="A88" s="810">
        <v>100011392901</v>
      </c>
      <c r="B88" s="808" t="s">
        <v>12237</v>
      </c>
      <c r="C88" s="308" t="s">
        <v>2458</v>
      </c>
      <c r="D88" s="809" t="s">
        <v>12249</v>
      </c>
      <c r="E88" s="37"/>
      <c r="F88" s="37"/>
      <c r="G88" s="37"/>
      <c r="H88" s="37"/>
      <c r="I88" s="37"/>
      <c r="J88" s="37"/>
      <c r="K88" s="37"/>
      <c r="L88" s="37"/>
      <c r="M88" s="37"/>
      <c r="N88" s="37"/>
      <c r="O88" s="37"/>
      <c r="P88" s="37"/>
      <c r="Q88" s="37"/>
      <c r="R88" s="37"/>
      <c r="S88" s="37"/>
      <c r="T88" s="37"/>
      <c r="U88" s="37"/>
      <c r="V88" s="37"/>
      <c r="W88" s="37"/>
      <c r="X88" s="37"/>
      <c r="Y88" s="37"/>
    </row>
    <row r="89" spans="1:25">
      <c r="A89" s="810">
        <v>1813450333</v>
      </c>
      <c r="B89" s="808" t="s">
        <v>12237</v>
      </c>
      <c r="C89" s="308" t="s">
        <v>2458</v>
      </c>
      <c r="D89" s="809" t="s">
        <v>12249</v>
      </c>
      <c r="E89" s="37"/>
      <c r="F89" s="37"/>
      <c r="G89" s="37"/>
      <c r="H89" s="37"/>
      <c r="I89" s="37"/>
      <c r="J89" s="37"/>
      <c r="K89" s="37"/>
      <c r="L89" s="37"/>
      <c r="M89" s="37"/>
      <c r="N89" s="37"/>
      <c r="O89" s="37"/>
      <c r="P89" s="37"/>
      <c r="Q89" s="37"/>
      <c r="R89" s="37"/>
      <c r="S89" s="37"/>
      <c r="T89" s="37"/>
      <c r="U89" s="37"/>
      <c r="V89" s="37"/>
      <c r="W89" s="37"/>
      <c r="X89" s="37"/>
      <c r="Y89" s="37"/>
    </row>
    <row r="90" spans="1:25">
      <c r="A90" s="810">
        <v>261803192</v>
      </c>
      <c r="B90" s="808" t="s">
        <v>12237</v>
      </c>
      <c r="C90" s="308" t="s">
        <v>2458</v>
      </c>
      <c r="D90" s="809" t="s">
        <v>12239</v>
      </c>
      <c r="E90" s="37"/>
      <c r="F90" s="37"/>
      <c r="G90" s="37"/>
      <c r="H90" s="37"/>
      <c r="I90" s="37"/>
      <c r="J90" s="37"/>
      <c r="K90" s="37"/>
      <c r="L90" s="37"/>
      <c r="M90" s="37"/>
      <c r="N90" s="37"/>
      <c r="O90" s="37"/>
      <c r="P90" s="37"/>
      <c r="Q90" s="37"/>
      <c r="R90" s="37"/>
      <c r="S90" s="37"/>
      <c r="T90" s="37"/>
      <c r="U90" s="37"/>
      <c r="V90" s="37"/>
      <c r="W90" s="37"/>
      <c r="X90" s="37"/>
      <c r="Y90" s="37"/>
    </row>
    <row r="91" spans="1:25">
      <c r="A91" s="807" t="s">
        <v>6112</v>
      </c>
      <c r="B91" s="808" t="s">
        <v>12237</v>
      </c>
      <c r="C91" s="308" t="s">
        <v>2452</v>
      </c>
      <c r="D91" s="809" t="s">
        <v>12239</v>
      </c>
      <c r="E91" s="37"/>
      <c r="F91" s="37"/>
      <c r="G91" s="37"/>
      <c r="H91" s="37"/>
      <c r="I91" s="37"/>
      <c r="J91" s="37"/>
      <c r="K91" s="37"/>
      <c r="L91" s="37"/>
      <c r="M91" s="37"/>
      <c r="N91" s="37"/>
      <c r="O91" s="37"/>
      <c r="P91" s="37"/>
      <c r="Q91" s="37"/>
      <c r="R91" s="37"/>
      <c r="S91" s="37"/>
      <c r="T91" s="37"/>
      <c r="U91" s="37"/>
      <c r="V91" s="37"/>
      <c r="W91" s="37"/>
      <c r="X91" s="37"/>
      <c r="Y91" s="37"/>
    </row>
    <row r="92" spans="1:25">
      <c r="A92" s="807" t="s">
        <v>10291</v>
      </c>
      <c r="B92" s="808" t="s">
        <v>12237</v>
      </c>
      <c r="C92" s="308" t="s">
        <v>2452</v>
      </c>
      <c r="D92" s="809" t="s">
        <v>12257</v>
      </c>
      <c r="E92" s="37"/>
      <c r="F92" s="37"/>
      <c r="G92" s="37"/>
      <c r="H92" s="37"/>
      <c r="I92" s="37"/>
      <c r="J92" s="37"/>
      <c r="K92" s="37"/>
      <c r="L92" s="37"/>
      <c r="M92" s="37"/>
      <c r="N92" s="37"/>
      <c r="O92" s="37"/>
      <c r="P92" s="37"/>
      <c r="Q92" s="37"/>
      <c r="R92" s="37"/>
      <c r="S92" s="37"/>
      <c r="T92" s="37"/>
      <c r="U92" s="37"/>
      <c r="V92" s="37"/>
      <c r="W92" s="37"/>
      <c r="X92" s="37"/>
      <c r="Y92" s="37"/>
    </row>
    <row r="93" spans="1:25">
      <c r="A93" s="807" t="s">
        <v>12262</v>
      </c>
      <c r="B93" s="808" t="s">
        <v>12237</v>
      </c>
      <c r="C93" s="308" t="s">
        <v>2452</v>
      </c>
      <c r="D93" s="809" t="s">
        <v>12257</v>
      </c>
      <c r="E93" s="37"/>
      <c r="F93" s="37"/>
      <c r="G93" s="37"/>
      <c r="H93" s="37"/>
      <c r="I93" s="37"/>
      <c r="J93" s="37"/>
      <c r="K93" s="37"/>
      <c r="L93" s="37"/>
      <c r="M93" s="37"/>
      <c r="N93" s="37"/>
      <c r="O93" s="37"/>
      <c r="P93" s="37"/>
      <c r="Q93" s="37"/>
      <c r="R93" s="37"/>
      <c r="S93" s="37"/>
      <c r="T93" s="37"/>
      <c r="U93" s="37"/>
      <c r="V93" s="37"/>
      <c r="W93" s="37"/>
      <c r="X93" s="37"/>
      <c r="Y93" s="37"/>
    </row>
    <row r="94" spans="1:25">
      <c r="A94" s="810">
        <v>100005896585</v>
      </c>
      <c r="B94" s="808" t="s">
        <v>12241</v>
      </c>
      <c r="C94" s="308" t="s">
        <v>2452</v>
      </c>
      <c r="D94" s="809" t="s">
        <v>12239</v>
      </c>
      <c r="E94" s="37"/>
      <c r="F94" s="37"/>
      <c r="G94" s="37"/>
      <c r="H94" s="37"/>
      <c r="I94" s="37"/>
      <c r="J94" s="37"/>
      <c r="K94" s="37"/>
      <c r="L94" s="37"/>
      <c r="M94" s="37"/>
      <c r="N94" s="37"/>
      <c r="O94" s="37"/>
      <c r="P94" s="37"/>
      <c r="Q94" s="37"/>
      <c r="R94" s="37"/>
      <c r="S94" s="37"/>
      <c r="T94" s="37"/>
      <c r="U94" s="37"/>
      <c r="V94" s="37"/>
      <c r="W94" s="37"/>
      <c r="X94" s="37"/>
      <c r="Y94" s="37"/>
    </row>
    <row r="95" spans="1:25">
      <c r="A95" s="807" t="s">
        <v>12263</v>
      </c>
      <c r="B95" s="808" t="s">
        <v>12237</v>
      </c>
      <c r="C95" s="308" t="s">
        <v>2452</v>
      </c>
      <c r="D95" s="809" t="s">
        <v>12249</v>
      </c>
      <c r="E95" s="37"/>
      <c r="F95" s="37"/>
      <c r="G95" s="37"/>
      <c r="H95" s="37"/>
      <c r="I95" s="37"/>
      <c r="J95" s="37"/>
      <c r="K95" s="37"/>
      <c r="L95" s="37"/>
      <c r="M95" s="37"/>
      <c r="N95" s="37"/>
      <c r="O95" s="37"/>
      <c r="P95" s="37"/>
      <c r="Q95" s="37"/>
      <c r="R95" s="37"/>
      <c r="S95" s="37"/>
      <c r="T95" s="37"/>
      <c r="U95" s="37"/>
      <c r="V95" s="37"/>
      <c r="W95" s="37"/>
      <c r="X95" s="37"/>
      <c r="Y95" s="37"/>
    </row>
    <row r="96" spans="1:25">
      <c r="A96" s="810">
        <v>100007783630</v>
      </c>
      <c r="B96" s="808" t="s">
        <v>12237</v>
      </c>
      <c r="C96" s="308" t="s">
        <v>2452</v>
      </c>
      <c r="D96" s="809" t="s">
        <v>12239</v>
      </c>
      <c r="E96" s="37"/>
      <c r="F96" s="37"/>
      <c r="G96" s="37"/>
      <c r="H96" s="37"/>
      <c r="I96" s="37"/>
      <c r="J96" s="37"/>
      <c r="K96" s="37"/>
      <c r="L96" s="37"/>
      <c r="M96" s="37"/>
      <c r="N96" s="37"/>
      <c r="O96" s="37"/>
      <c r="P96" s="37"/>
      <c r="Q96" s="37"/>
      <c r="R96" s="37"/>
      <c r="S96" s="37"/>
      <c r="T96" s="37"/>
      <c r="U96" s="37"/>
      <c r="V96" s="37"/>
      <c r="W96" s="37"/>
      <c r="X96" s="37"/>
      <c r="Y96" s="37"/>
    </row>
    <row r="97" spans="1:25">
      <c r="A97" s="810">
        <v>100010895033</v>
      </c>
      <c r="B97" s="808" t="s">
        <v>12237</v>
      </c>
      <c r="C97" s="308" t="s">
        <v>2452</v>
      </c>
      <c r="D97" s="809" t="s">
        <v>12245</v>
      </c>
      <c r="E97" s="37"/>
      <c r="F97" s="37"/>
      <c r="G97" s="37"/>
      <c r="H97" s="37"/>
      <c r="I97" s="37"/>
      <c r="J97" s="37"/>
      <c r="K97" s="37"/>
      <c r="L97" s="37"/>
      <c r="M97" s="37"/>
      <c r="N97" s="37"/>
      <c r="O97" s="37"/>
      <c r="P97" s="37"/>
      <c r="Q97" s="37"/>
      <c r="R97" s="37"/>
      <c r="S97" s="37"/>
      <c r="T97" s="37"/>
      <c r="U97" s="37"/>
      <c r="V97" s="37"/>
      <c r="W97" s="37"/>
      <c r="X97" s="37"/>
      <c r="Y97" s="37"/>
    </row>
    <row r="98" spans="1:25">
      <c r="A98" s="810">
        <v>100013262417</v>
      </c>
      <c r="B98" s="808" t="s">
        <v>12237</v>
      </c>
      <c r="C98" s="308" t="s">
        <v>2452</v>
      </c>
      <c r="D98" s="809" t="s">
        <v>12257</v>
      </c>
      <c r="E98" s="37"/>
      <c r="F98" s="37"/>
      <c r="G98" s="37"/>
      <c r="H98" s="37"/>
      <c r="I98" s="37"/>
      <c r="J98" s="37"/>
      <c r="K98" s="37"/>
      <c r="L98" s="37"/>
      <c r="M98" s="37"/>
      <c r="N98" s="37"/>
      <c r="O98" s="37"/>
      <c r="P98" s="37"/>
      <c r="Q98" s="37"/>
      <c r="R98" s="37"/>
      <c r="S98" s="37"/>
      <c r="T98" s="37"/>
      <c r="U98" s="37"/>
      <c r="V98" s="37"/>
      <c r="W98" s="37"/>
      <c r="X98" s="37"/>
      <c r="Y98" s="37"/>
    </row>
    <row r="99" spans="1:25">
      <c r="A99" s="810">
        <v>100014068678</v>
      </c>
      <c r="B99" s="808" t="s">
        <v>12237</v>
      </c>
      <c r="C99" s="308" t="s">
        <v>2452</v>
      </c>
      <c r="D99" s="809" t="s">
        <v>12249</v>
      </c>
      <c r="E99" s="37"/>
      <c r="F99" s="37"/>
      <c r="G99" s="37"/>
      <c r="H99" s="37"/>
      <c r="I99" s="37"/>
      <c r="J99" s="37"/>
      <c r="K99" s="37"/>
      <c r="L99" s="37"/>
      <c r="M99" s="37"/>
      <c r="N99" s="37"/>
      <c r="O99" s="37"/>
      <c r="P99" s="37"/>
      <c r="Q99" s="37"/>
      <c r="R99" s="37"/>
      <c r="S99" s="37"/>
      <c r="T99" s="37"/>
      <c r="U99" s="37"/>
      <c r="V99" s="37"/>
      <c r="W99" s="37"/>
      <c r="X99" s="37"/>
      <c r="Y99" s="37"/>
    </row>
    <row r="100" spans="1:25">
      <c r="A100" s="807" t="s">
        <v>12264</v>
      </c>
      <c r="B100" s="808" t="s">
        <v>12237</v>
      </c>
      <c r="C100" s="308" t="s">
        <v>2452</v>
      </c>
      <c r="D100" s="809" t="s">
        <v>12257</v>
      </c>
      <c r="E100" s="37"/>
      <c r="F100" s="37"/>
      <c r="G100" s="37"/>
      <c r="H100" s="37"/>
      <c r="I100" s="37"/>
      <c r="J100" s="37"/>
      <c r="K100" s="37"/>
      <c r="L100" s="37"/>
      <c r="M100" s="37"/>
      <c r="N100" s="37"/>
      <c r="O100" s="37"/>
      <c r="P100" s="37"/>
      <c r="Q100" s="37"/>
      <c r="R100" s="37"/>
      <c r="S100" s="37"/>
      <c r="T100" s="37"/>
      <c r="U100" s="37"/>
      <c r="V100" s="37"/>
      <c r="W100" s="37"/>
      <c r="X100" s="37"/>
      <c r="Y100" s="37"/>
    </row>
    <row r="101" spans="1:25">
      <c r="A101" s="810">
        <v>25620960</v>
      </c>
      <c r="B101" s="808" t="s">
        <v>12237</v>
      </c>
      <c r="C101" s="308" t="s">
        <v>2452</v>
      </c>
      <c r="D101" s="809" t="s">
        <v>12239</v>
      </c>
      <c r="E101" s="37"/>
      <c r="F101" s="37"/>
      <c r="G101" s="37"/>
      <c r="H101" s="37"/>
      <c r="I101" s="37"/>
      <c r="J101" s="37"/>
      <c r="K101" s="37"/>
      <c r="L101" s="37"/>
      <c r="M101" s="37"/>
      <c r="N101" s="37"/>
      <c r="O101" s="37"/>
      <c r="P101" s="37"/>
      <c r="Q101" s="37"/>
      <c r="R101" s="37"/>
      <c r="S101" s="37"/>
      <c r="T101" s="37"/>
      <c r="U101" s="37"/>
      <c r="V101" s="37"/>
      <c r="W101" s="37"/>
      <c r="X101" s="37"/>
      <c r="Y101" s="37"/>
    </row>
    <row r="102" spans="1:25">
      <c r="A102" s="807" t="s">
        <v>5672</v>
      </c>
      <c r="B102" s="808" t="s">
        <v>12237</v>
      </c>
      <c r="C102" s="308" t="s">
        <v>2452</v>
      </c>
      <c r="D102" s="809" t="s">
        <v>12257</v>
      </c>
      <c r="E102" s="37"/>
      <c r="F102" s="37"/>
      <c r="G102" s="37"/>
      <c r="H102" s="37"/>
      <c r="I102" s="37"/>
      <c r="J102" s="37"/>
      <c r="K102" s="37"/>
      <c r="L102" s="37"/>
      <c r="M102" s="37"/>
      <c r="N102" s="37"/>
      <c r="O102" s="37"/>
      <c r="P102" s="37"/>
      <c r="Q102" s="37"/>
      <c r="R102" s="37"/>
      <c r="S102" s="37"/>
      <c r="T102" s="37"/>
      <c r="U102" s="37"/>
      <c r="V102" s="37"/>
      <c r="W102" s="37"/>
      <c r="X102" s="37"/>
      <c r="Y102" s="37"/>
    </row>
    <row r="103" spans="1:25">
      <c r="A103" s="810">
        <v>100000677928</v>
      </c>
      <c r="B103" s="808" t="s">
        <v>12237</v>
      </c>
      <c r="C103" s="308" t="s">
        <v>2437</v>
      </c>
      <c r="D103" s="809" t="s">
        <v>12239</v>
      </c>
      <c r="E103" s="37"/>
      <c r="F103" s="37"/>
      <c r="G103" s="37"/>
      <c r="H103" s="37"/>
      <c r="I103" s="37"/>
      <c r="J103" s="37"/>
      <c r="K103" s="37"/>
      <c r="L103" s="37"/>
      <c r="M103" s="37"/>
      <c r="N103" s="37"/>
      <c r="O103" s="37"/>
      <c r="P103" s="37"/>
      <c r="Q103" s="37"/>
      <c r="R103" s="37"/>
      <c r="S103" s="37"/>
      <c r="T103" s="37"/>
      <c r="U103" s="37"/>
      <c r="V103" s="37"/>
      <c r="W103" s="37"/>
      <c r="X103" s="37"/>
      <c r="Y103" s="37"/>
    </row>
    <row r="104" spans="1:25">
      <c r="A104" s="810">
        <v>100006940102</v>
      </c>
      <c r="B104" s="808" t="s">
        <v>12237</v>
      </c>
      <c r="C104" s="308" t="s">
        <v>2437</v>
      </c>
      <c r="D104" s="809" t="s">
        <v>12239</v>
      </c>
      <c r="E104" s="37"/>
      <c r="F104" s="37"/>
      <c r="G104" s="37"/>
      <c r="H104" s="37"/>
      <c r="I104" s="37"/>
      <c r="J104" s="37"/>
      <c r="K104" s="37"/>
      <c r="L104" s="37"/>
      <c r="M104" s="37"/>
      <c r="N104" s="37"/>
      <c r="O104" s="37"/>
      <c r="P104" s="37"/>
      <c r="Q104" s="37"/>
      <c r="R104" s="37"/>
      <c r="S104" s="37"/>
      <c r="T104" s="37"/>
      <c r="U104" s="37"/>
      <c r="V104" s="37"/>
      <c r="W104" s="37"/>
      <c r="X104" s="37"/>
      <c r="Y104" s="37"/>
    </row>
    <row r="105" spans="1:25">
      <c r="A105" s="810">
        <v>100011128438</v>
      </c>
      <c r="B105" s="808" t="s">
        <v>12241</v>
      </c>
      <c r="C105" s="308" t="s">
        <v>2437</v>
      </c>
      <c r="D105" s="809" t="s">
        <v>12239</v>
      </c>
      <c r="E105" s="37"/>
      <c r="F105" s="37"/>
      <c r="G105" s="37"/>
      <c r="H105" s="37"/>
      <c r="I105" s="37"/>
      <c r="J105" s="37"/>
      <c r="K105" s="37"/>
      <c r="L105" s="37"/>
      <c r="M105" s="37"/>
      <c r="N105" s="37"/>
      <c r="O105" s="37"/>
      <c r="P105" s="37"/>
      <c r="Q105" s="37"/>
      <c r="R105" s="37"/>
      <c r="S105" s="37"/>
      <c r="T105" s="37"/>
      <c r="U105" s="37"/>
      <c r="V105" s="37"/>
      <c r="W105" s="37"/>
      <c r="X105" s="37"/>
      <c r="Y105" s="37"/>
    </row>
    <row r="106" spans="1:25">
      <c r="A106" s="810">
        <v>100011664332</v>
      </c>
      <c r="B106" s="808" t="s">
        <v>12237</v>
      </c>
      <c r="C106" s="308" t="s">
        <v>2437</v>
      </c>
      <c r="D106" s="809" t="s">
        <v>12239</v>
      </c>
      <c r="E106" s="37"/>
      <c r="F106" s="37"/>
      <c r="G106" s="37"/>
      <c r="H106" s="37"/>
      <c r="I106" s="37"/>
      <c r="J106" s="37"/>
      <c r="K106" s="37"/>
      <c r="L106" s="37"/>
      <c r="M106" s="37"/>
      <c r="N106" s="37"/>
      <c r="O106" s="37"/>
      <c r="P106" s="37"/>
      <c r="Q106" s="37"/>
      <c r="R106" s="37"/>
      <c r="S106" s="37"/>
      <c r="T106" s="37"/>
      <c r="U106" s="37"/>
      <c r="V106" s="37"/>
      <c r="W106" s="37"/>
      <c r="X106" s="37"/>
      <c r="Y106" s="37"/>
    </row>
    <row r="107" spans="1:25">
      <c r="A107" s="810">
        <v>100012557017</v>
      </c>
      <c r="B107" s="808" t="s">
        <v>12241</v>
      </c>
      <c r="C107" s="308" t="s">
        <v>2437</v>
      </c>
      <c r="D107" s="809" t="s">
        <v>12239</v>
      </c>
      <c r="E107" s="37"/>
      <c r="F107" s="37"/>
      <c r="G107" s="37"/>
      <c r="H107" s="37"/>
      <c r="I107" s="37"/>
      <c r="J107" s="37"/>
      <c r="K107" s="37"/>
      <c r="L107" s="37"/>
      <c r="M107" s="37"/>
      <c r="N107" s="37"/>
      <c r="O107" s="37"/>
      <c r="P107" s="37"/>
      <c r="Q107" s="37"/>
      <c r="R107" s="37"/>
      <c r="S107" s="37"/>
      <c r="T107" s="37"/>
      <c r="U107" s="37"/>
      <c r="V107" s="37"/>
      <c r="W107" s="37"/>
      <c r="X107" s="37"/>
      <c r="Y107" s="37"/>
    </row>
    <row r="108" spans="1:25">
      <c r="A108" s="810">
        <v>100014337192</v>
      </c>
      <c r="B108" s="808" t="s">
        <v>12237</v>
      </c>
      <c r="C108" s="308" t="s">
        <v>2437</v>
      </c>
      <c r="D108" s="809" t="s">
        <v>12239</v>
      </c>
      <c r="E108" s="37"/>
      <c r="F108" s="37"/>
      <c r="G108" s="37"/>
      <c r="H108" s="37"/>
      <c r="I108" s="37"/>
      <c r="J108" s="37"/>
      <c r="K108" s="37"/>
      <c r="L108" s="37"/>
      <c r="M108" s="37"/>
      <c r="N108" s="37"/>
      <c r="O108" s="37"/>
      <c r="P108" s="37"/>
      <c r="Q108" s="37"/>
      <c r="R108" s="37"/>
      <c r="S108" s="37"/>
      <c r="T108" s="37"/>
      <c r="U108" s="37"/>
      <c r="V108" s="37"/>
      <c r="W108" s="37"/>
      <c r="X108" s="37"/>
      <c r="Y108" s="37"/>
    </row>
    <row r="109" spans="1:25">
      <c r="A109" s="810">
        <v>348318920</v>
      </c>
      <c r="B109" s="808" t="s">
        <v>12237</v>
      </c>
      <c r="C109" s="308" t="s">
        <v>2437</v>
      </c>
      <c r="D109" s="809" t="s">
        <v>12239</v>
      </c>
      <c r="E109" s="37"/>
      <c r="F109" s="37"/>
      <c r="G109" s="37"/>
      <c r="H109" s="37"/>
      <c r="I109" s="37"/>
      <c r="J109" s="37"/>
      <c r="K109" s="37"/>
      <c r="L109" s="37"/>
      <c r="M109" s="37"/>
      <c r="N109" s="37"/>
      <c r="O109" s="37"/>
      <c r="P109" s="37"/>
      <c r="Q109" s="37"/>
      <c r="R109" s="37"/>
      <c r="S109" s="37"/>
      <c r="T109" s="37"/>
      <c r="U109" s="37"/>
      <c r="V109" s="37"/>
      <c r="W109" s="37"/>
      <c r="X109" s="37"/>
      <c r="Y109" s="37"/>
    </row>
    <row r="110" spans="1:25">
      <c r="A110" s="37"/>
      <c r="B110" s="37"/>
      <c r="C110" s="37"/>
      <c r="D110" s="37"/>
      <c r="E110" s="37"/>
      <c r="F110" s="37"/>
      <c r="G110" s="37"/>
      <c r="H110" s="37"/>
      <c r="I110" s="37"/>
      <c r="J110" s="37"/>
      <c r="K110" s="37"/>
      <c r="L110" s="37"/>
      <c r="M110" s="37"/>
      <c r="N110" s="37"/>
      <c r="O110" s="37"/>
      <c r="P110" s="37"/>
      <c r="Q110" s="37"/>
      <c r="R110" s="37"/>
      <c r="S110" s="37"/>
      <c r="T110" s="37"/>
      <c r="U110" s="37"/>
      <c r="V110" s="37"/>
      <c r="W110" s="37"/>
      <c r="X110" s="37"/>
      <c r="Y110" s="37"/>
    </row>
    <row r="111" spans="1:25">
      <c r="A111" s="37"/>
      <c r="B111" s="37"/>
      <c r="C111" s="37"/>
      <c r="D111" s="37"/>
      <c r="E111" s="37"/>
      <c r="F111" s="37"/>
      <c r="G111" s="37"/>
      <c r="H111" s="37"/>
      <c r="I111" s="37"/>
      <c r="J111" s="37"/>
      <c r="K111" s="37"/>
      <c r="L111" s="37"/>
      <c r="M111" s="37"/>
      <c r="N111" s="37"/>
      <c r="O111" s="37"/>
      <c r="P111" s="37"/>
      <c r="Q111" s="37"/>
      <c r="R111" s="37"/>
      <c r="S111" s="37"/>
      <c r="T111" s="37"/>
      <c r="U111" s="37"/>
      <c r="V111" s="37"/>
      <c r="W111" s="37"/>
      <c r="X111" s="37"/>
      <c r="Y111" s="37"/>
    </row>
    <row r="112" spans="1:25">
      <c r="A112" s="37"/>
      <c r="B112" s="37"/>
      <c r="C112" s="37"/>
      <c r="D112" s="37"/>
      <c r="E112" s="37"/>
      <c r="F112" s="37"/>
      <c r="G112" s="37"/>
      <c r="H112" s="37"/>
      <c r="I112" s="37"/>
      <c r="J112" s="37"/>
      <c r="K112" s="37"/>
      <c r="L112" s="37"/>
      <c r="M112" s="37"/>
      <c r="N112" s="37"/>
      <c r="O112" s="37"/>
      <c r="P112" s="37"/>
      <c r="Q112" s="37"/>
      <c r="R112" s="37"/>
      <c r="S112" s="37"/>
      <c r="T112" s="37"/>
      <c r="U112" s="37"/>
      <c r="V112" s="37"/>
      <c r="W112" s="37"/>
      <c r="X112" s="37"/>
      <c r="Y112" s="37"/>
    </row>
    <row r="113" spans="1:25">
      <c r="A113" s="37"/>
      <c r="B113" s="37"/>
      <c r="C113" s="37"/>
      <c r="D113" s="37"/>
      <c r="E113" s="37"/>
      <c r="F113" s="37"/>
      <c r="G113" s="37"/>
      <c r="H113" s="37"/>
      <c r="I113" s="37"/>
      <c r="J113" s="37"/>
      <c r="K113" s="37"/>
      <c r="L113" s="37"/>
      <c r="M113" s="37"/>
      <c r="N113" s="37"/>
      <c r="O113" s="37"/>
      <c r="P113" s="37"/>
      <c r="Q113" s="37"/>
      <c r="R113" s="37"/>
      <c r="S113" s="37"/>
      <c r="T113" s="37"/>
      <c r="U113" s="37"/>
      <c r="V113" s="37"/>
      <c r="W113" s="37"/>
      <c r="X113" s="37"/>
      <c r="Y113" s="37"/>
    </row>
    <row r="114" spans="1:25">
      <c r="A114" s="37"/>
      <c r="B114" s="37"/>
      <c r="C114" s="37"/>
      <c r="D114" s="37"/>
      <c r="E114" s="37"/>
      <c r="F114" s="37"/>
      <c r="G114" s="37"/>
      <c r="H114" s="37"/>
      <c r="I114" s="37"/>
      <c r="J114" s="37"/>
      <c r="K114" s="37"/>
      <c r="L114" s="37"/>
      <c r="M114" s="37"/>
      <c r="N114" s="37"/>
      <c r="O114" s="37"/>
      <c r="P114" s="37"/>
      <c r="Q114" s="37"/>
      <c r="R114" s="37"/>
      <c r="S114" s="37"/>
      <c r="T114" s="37"/>
      <c r="U114" s="37"/>
      <c r="V114" s="37"/>
      <c r="W114" s="37"/>
      <c r="X114" s="37"/>
      <c r="Y114" s="37"/>
    </row>
    <row r="115" spans="1:25">
      <c r="A115" s="37"/>
      <c r="B115" s="37"/>
      <c r="C115" s="37"/>
      <c r="D115" s="37"/>
      <c r="E115" s="37"/>
      <c r="F115" s="37"/>
      <c r="G115" s="37"/>
      <c r="H115" s="37"/>
      <c r="I115" s="37"/>
      <c r="J115" s="37"/>
      <c r="K115" s="37"/>
      <c r="L115" s="37"/>
      <c r="M115" s="37"/>
      <c r="N115" s="37"/>
      <c r="O115" s="37"/>
      <c r="P115" s="37"/>
      <c r="Q115" s="37"/>
      <c r="R115" s="37"/>
      <c r="S115" s="37"/>
      <c r="T115" s="37"/>
      <c r="U115" s="37"/>
      <c r="V115" s="37"/>
      <c r="W115" s="37"/>
      <c r="X115" s="37"/>
      <c r="Y115" s="37"/>
    </row>
    <row r="116" spans="1:25">
      <c r="A116" s="37"/>
      <c r="B116" s="37"/>
      <c r="C116" s="37"/>
      <c r="D116" s="37"/>
      <c r="E116" s="37"/>
      <c r="F116" s="37"/>
      <c r="G116" s="37"/>
      <c r="H116" s="37"/>
      <c r="I116" s="37"/>
      <c r="J116" s="37"/>
      <c r="K116" s="37"/>
      <c r="L116" s="37"/>
      <c r="M116" s="37"/>
      <c r="N116" s="37"/>
      <c r="O116" s="37"/>
      <c r="P116" s="37"/>
      <c r="Q116" s="37"/>
      <c r="R116" s="37"/>
      <c r="S116" s="37"/>
      <c r="T116" s="37"/>
      <c r="U116" s="37"/>
      <c r="V116" s="37"/>
      <c r="W116" s="37"/>
      <c r="X116" s="37"/>
      <c r="Y116" s="37"/>
    </row>
    <row r="117" spans="1:25">
      <c r="A117" s="37"/>
      <c r="B117" s="37"/>
      <c r="C117" s="37"/>
      <c r="D117" s="37"/>
      <c r="E117" s="37"/>
      <c r="F117" s="37"/>
      <c r="G117" s="37"/>
      <c r="H117" s="37"/>
      <c r="I117" s="37"/>
      <c r="J117" s="37"/>
      <c r="K117" s="37"/>
      <c r="L117" s="37"/>
      <c r="M117" s="37"/>
      <c r="N117" s="37"/>
      <c r="O117" s="37"/>
      <c r="P117" s="37"/>
      <c r="Q117" s="37"/>
      <c r="R117" s="37"/>
      <c r="S117" s="37"/>
      <c r="T117" s="37"/>
      <c r="U117" s="37"/>
      <c r="V117" s="37"/>
      <c r="W117" s="37"/>
      <c r="X117" s="37"/>
      <c r="Y117" s="37"/>
    </row>
    <row r="118" spans="1:25">
      <c r="A118" s="37"/>
      <c r="B118" s="37"/>
      <c r="C118" s="37"/>
      <c r="D118" s="37"/>
      <c r="E118" s="37"/>
      <c r="F118" s="37"/>
      <c r="G118" s="37"/>
      <c r="H118" s="37"/>
      <c r="I118" s="37"/>
      <c r="J118" s="37"/>
      <c r="K118" s="37"/>
      <c r="L118" s="37"/>
      <c r="M118" s="37"/>
      <c r="N118" s="37"/>
      <c r="O118" s="37"/>
      <c r="P118" s="37"/>
      <c r="Q118" s="37"/>
      <c r="R118" s="37"/>
      <c r="S118" s="37"/>
      <c r="T118" s="37"/>
      <c r="U118" s="37"/>
      <c r="V118" s="37"/>
      <c r="W118" s="37"/>
      <c r="X118" s="37"/>
      <c r="Y118" s="37"/>
    </row>
    <row r="119" spans="1:25">
      <c r="A119" s="37"/>
      <c r="B119" s="37"/>
      <c r="C119" s="37"/>
      <c r="D119" s="37"/>
      <c r="E119" s="37"/>
      <c r="F119" s="37"/>
      <c r="G119" s="37"/>
      <c r="H119" s="37"/>
      <c r="I119" s="37"/>
      <c r="J119" s="37"/>
      <c r="K119" s="37"/>
      <c r="L119" s="37"/>
      <c r="M119" s="37"/>
      <c r="N119" s="37"/>
      <c r="O119" s="37"/>
      <c r="P119" s="37"/>
      <c r="Q119" s="37"/>
      <c r="R119" s="37"/>
      <c r="S119" s="37"/>
      <c r="T119" s="37"/>
      <c r="U119" s="37"/>
      <c r="V119" s="37"/>
      <c r="W119" s="37"/>
      <c r="X119" s="37"/>
      <c r="Y119" s="37"/>
    </row>
    <row r="120" spans="1:25">
      <c r="A120" s="37"/>
      <c r="B120" s="37"/>
      <c r="C120" s="37"/>
      <c r="D120" s="37"/>
      <c r="E120" s="37"/>
      <c r="F120" s="37"/>
      <c r="G120" s="37"/>
      <c r="H120" s="37"/>
      <c r="I120" s="37"/>
      <c r="J120" s="37"/>
      <c r="K120" s="37"/>
      <c r="L120" s="37"/>
      <c r="M120" s="37"/>
      <c r="N120" s="37"/>
      <c r="O120" s="37"/>
      <c r="P120" s="37"/>
      <c r="Q120" s="37"/>
      <c r="R120" s="37"/>
      <c r="S120" s="37"/>
      <c r="T120" s="37"/>
      <c r="U120" s="37"/>
      <c r="V120" s="37"/>
      <c r="W120" s="37"/>
      <c r="X120" s="37"/>
      <c r="Y120" s="37"/>
    </row>
    <row r="121" spans="1:25">
      <c r="A121" s="37"/>
      <c r="B121" s="37"/>
      <c r="C121" s="37"/>
      <c r="D121" s="37"/>
      <c r="E121" s="37"/>
      <c r="F121" s="37"/>
      <c r="G121" s="37"/>
      <c r="H121" s="37"/>
      <c r="I121" s="37"/>
      <c r="J121" s="37"/>
      <c r="K121" s="37"/>
      <c r="L121" s="37"/>
      <c r="M121" s="37"/>
      <c r="N121" s="37"/>
      <c r="O121" s="37"/>
      <c r="P121" s="37"/>
      <c r="Q121" s="37"/>
      <c r="R121" s="37"/>
      <c r="S121" s="37"/>
      <c r="T121" s="37"/>
      <c r="U121" s="37"/>
      <c r="V121" s="37"/>
      <c r="W121" s="37"/>
      <c r="X121" s="37"/>
      <c r="Y121" s="37"/>
    </row>
    <row r="122" spans="1:25">
      <c r="A122" s="37"/>
      <c r="B122" s="37"/>
      <c r="C122" s="37"/>
      <c r="D122" s="37"/>
      <c r="E122" s="37"/>
      <c r="F122" s="37"/>
      <c r="G122" s="37"/>
      <c r="H122" s="37"/>
      <c r="I122" s="37"/>
      <c r="J122" s="37"/>
      <c r="K122" s="37"/>
      <c r="L122" s="37"/>
      <c r="M122" s="37"/>
      <c r="N122" s="37"/>
      <c r="O122" s="37"/>
      <c r="P122" s="37"/>
      <c r="Q122" s="37"/>
      <c r="R122" s="37"/>
      <c r="S122" s="37"/>
      <c r="T122" s="37"/>
      <c r="U122" s="37"/>
      <c r="V122" s="37"/>
      <c r="W122" s="37"/>
      <c r="X122" s="37"/>
      <c r="Y122" s="37"/>
    </row>
    <row r="123" spans="1:25">
      <c r="A123" s="37"/>
      <c r="B123" s="37"/>
      <c r="C123" s="37"/>
      <c r="D123" s="37"/>
      <c r="E123" s="37"/>
      <c r="F123" s="37"/>
      <c r="G123" s="37"/>
      <c r="H123" s="37"/>
      <c r="I123" s="37"/>
      <c r="J123" s="37"/>
      <c r="K123" s="37"/>
      <c r="L123" s="37"/>
      <c r="M123" s="37"/>
      <c r="N123" s="37"/>
      <c r="O123" s="37"/>
      <c r="P123" s="37"/>
      <c r="Q123" s="37"/>
      <c r="R123" s="37"/>
      <c r="S123" s="37"/>
      <c r="T123" s="37"/>
      <c r="U123" s="37"/>
      <c r="V123" s="37"/>
      <c r="W123" s="37"/>
      <c r="X123" s="37"/>
      <c r="Y123" s="37"/>
    </row>
    <row r="124" spans="1:25">
      <c r="A124" s="37"/>
      <c r="B124" s="37"/>
      <c r="C124" s="37"/>
      <c r="D124" s="37"/>
      <c r="E124" s="37"/>
      <c r="F124" s="37"/>
      <c r="G124" s="37"/>
      <c r="H124" s="37"/>
      <c r="I124" s="37"/>
      <c r="J124" s="37"/>
      <c r="K124" s="37"/>
      <c r="L124" s="37"/>
      <c r="M124" s="37"/>
      <c r="N124" s="37"/>
      <c r="O124" s="37"/>
      <c r="P124" s="37"/>
      <c r="Q124" s="37"/>
      <c r="R124" s="37"/>
      <c r="S124" s="37"/>
      <c r="T124" s="37"/>
      <c r="U124" s="37"/>
      <c r="V124" s="37"/>
      <c r="W124" s="37"/>
      <c r="X124" s="37"/>
      <c r="Y124" s="37"/>
    </row>
    <row r="125" spans="1:25">
      <c r="A125" s="37"/>
      <c r="B125" s="37"/>
      <c r="C125" s="37"/>
      <c r="D125" s="37"/>
      <c r="E125" s="37"/>
      <c r="F125" s="37"/>
      <c r="G125" s="37"/>
      <c r="H125" s="37"/>
      <c r="I125" s="37"/>
      <c r="J125" s="37"/>
      <c r="K125" s="37"/>
      <c r="L125" s="37"/>
      <c r="M125" s="37"/>
      <c r="N125" s="37"/>
      <c r="O125" s="37"/>
      <c r="P125" s="37"/>
      <c r="Q125" s="37"/>
      <c r="R125" s="37"/>
      <c r="S125" s="37"/>
      <c r="T125" s="37"/>
      <c r="U125" s="37"/>
      <c r="V125" s="37"/>
      <c r="W125" s="37"/>
      <c r="X125" s="37"/>
      <c r="Y125" s="37"/>
    </row>
    <row r="126" spans="1:25">
      <c r="A126" s="37"/>
      <c r="B126" s="37"/>
      <c r="C126" s="37"/>
      <c r="D126" s="37"/>
      <c r="E126" s="37"/>
      <c r="F126" s="37"/>
      <c r="G126" s="37"/>
      <c r="H126" s="37"/>
      <c r="I126" s="37"/>
      <c r="J126" s="37"/>
      <c r="K126" s="37"/>
      <c r="L126" s="37"/>
      <c r="M126" s="37"/>
      <c r="N126" s="37"/>
      <c r="O126" s="37"/>
      <c r="P126" s="37"/>
      <c r="Q126" s="37"/>
      <c r="R126" s="37"/>
      <c r="S126" s="37"/>
      <c r="T126" s="37"/>
      <c r="U126" s="37"/>
      <c r="V126" s="37"/>
      <c r="W126" s="37"/>
      <c r="X126" s="37"/>
      <c r="Y126" s="37"/>
    </row>
    <row r="127" spans="1:25">
      <c r="A127" s="37"/>
      <c r="B127" s="37"/>
      <c r="C127" s="37"/>
      <c r="D127" s="37"/>
      <c r="E127" s="37"/>
      <c r="F127" s="37"/>
      <c r="G127" s="37"/>
      <c r="H127" s="37"/>
      <c r="I127" s="37"/>
      <c r="J127" s="37"/>
      <c r="K127" s="37"/>
      <c r="L127" s="37"/>
      <c r="M127" s="37"/>
      <c r="N127" s="37"/>
      <c r="O127" s="37"/>
      <c r="P127" s="37"/>
      <c r="Q127" s="37"/>
      <c r="R127" s="37"/>
      <c r="S127" s="37"/>
      <c r="T127" s="37"/>
      <c r="U127" s="37"/>
      <c r="V127" s="37"/>
      <c r="W127" s="37"/>
      <c r="X127" s="37"/>
      <c r="Y127" s="37"/>
    </row>
    <row r="128" spans="1:25">
      <c r="A128" s="37"/>
      <c r="B128" s="37"/>
      <c r="C128" s="37"/>
      <c r="D128" s="37"/>
      <c r="E128" s="37"/>
      <c r="F128" s="37"/>
      <c r="G128" s="37"/>
      <c r="H128" s="37"/>
      <c r="I128" s="37"/>
      <c r="J128" s="37"/>
      <c r="K128" s="37"/>
      <c r="L128" s="37"/>
      <c r="M128" s="37"/>
      <c r="N128" s="37"/>
      <c r="O128" s="37"/>
      <c r="P128" s="37"/>
      <c r="Q128" s="37"/>
      <c r="R128" s="37"/>
      <c r="S128" s="37"/>
      <c r="T128" s="37"/>
      <c r="U128" s="37"/>
      <c r="V128" s="37"/>
      <c r="W128" s="37"/>
      <c r="X128" s="37"/>
      <c r="Y128" s="37"/>
    </row>
    <row r="129" spans="1:25">
      <c r="A129" s="37"/>
      <c r="B129" s="37"/>
      <c r="C129" s="37"/>
      <c r="D129" s="37"/>
      <c r="E129" s="37"/>
      <c r="F129" s="37"/>
      <c r="G129" s="37"/>
      <c r="H129" s="37"/>
      <c r="I129" s="37"/>
      <c r="J129" s="37"/>
      <c r="K129" s="37"/>
      <c r="L129" s="37"/>
      <c r="M129" s="37"/>
      <c r="N129" s="37"/>
      <c r="O129" s="37"/>
      <c r="P129" s="37"/>
      <c r="Q129" s="37"/>
      <c r="R129" s="37"/>
      <c r="S129" s="37"/>
      <c r="T129" s="37"/>
      <c r="U129" s="37"/>
      <c r="V129" s="37"/>
      <c r="W129" s="37"/>
      <c r="X129" s="37"/>
      <c r="Y129" s="37"/>
    </row>
    <row r="130" spans="1:25">
      <c r="A130" s="37"/>
      <c r="B130" s="37"/>
      <c r="C130" s="37"/>
      <c r="D130" s="37"/>
      <c r="E130" s="37"/>
      <c r="F130" s="37"/>
      <c r="G130" s="37"/>
      <c r="H130" s="37"/>
      <c r="I130" s="37"/>
      <c r="J130" s="37"/>
      <c r="K130" s="37"/>
      <c r="L130" s="37"/>
      <c r="M130" s="37"/>
      <c r="N130" s="37"/>
      <c r="O130" s="37"/>
      <c r="P130" s="37"/>
      <c r="Q130" s="37"/>
      <c r="R130" s="37"/>
      <c r="S130" s="37"/>
      <c r="T130" s="37"/>
      <c r="U130" s="37"/>
      <c r="V130" s="37"/>
      <c r="W130" s="37"/>
      <c r="X130" s="37"/>
      <c r="Y130" s="37"/>
    </row>
    <row r="131" spans="1:25">
      <c r="A131" s="37"/>
      <c r="B131" s="37"/>
      <c r="C131" s="37"/>
      <c r="D131" s="37"/>
      <c r="E131" s="37"/>
      <c r="F131" s="37"/>
      <c r="G131" s="37"/>
      <c r="H131" s="37"/>
      <c r="I131" s="37"/>
      <c r="J131" s="37"/>
      <c r="K131" s="37"/>
      <c r="L131" s="37"/>
      <c r="M131" s="37"/>
      <c r="N131" s="37"/>
      <c r="O131" s="37"/>
      <c r="P131" s="37"/>
      <c r="Q131" s="37"/>
      <c r="R131" s="37"/>
      <c r="S131" s="37"/>
      <c r="T131" s="37"/>
      <c r="U131" s="37"/>
      <c r="V131" s="37"/>
      <c r="W131" s="37"/>
      <c r="X131" s="37"/>
      <c r="Y131" s="37"/>
    </row>
    <row r="132" spans="1:25">
      <c r="A132" s="37"/>
      <c r="B132" s="37"/>
      <c r="C132" s="37"/>
      <c r="D132" s="37"/>
      <c r="E132" s="37"/>
      <c r="F132" s="37"/>
      <c r="G132" s="37"/>
      <c r="H132" s="37"/>
      <c r="I132" s="37"/>
      <c r="J132" s="37"/>
      <c r="K132" s="37"/>
      <c r="L132" s="37"/>
      <c r="M132" s="37"/>
      <c r="N132" s="37"/>
      <c r="O132" s="37"/>
      <c r="P132" s="37"/>
      <c r="Q132" s="37"/>
      <c r="R132" s="37"/>
      <c r="S132" s="37"/>
      <c r="T132" s="37"/>
      <c r="U132" s="37"/>
      <c r="V132" s="37"/>
      <c r="W132" s="37"/>
      <c r="X132" s="37"/>
      <c r="Y132" s="37"/>
    </row>
    <row r="133" spans="1:25">
      <c r="A133" s="37"/>
      <c r="B133" s="37"/>
      <c r="C133" s="37"/>
      <c r="D133" s="37"/>
      <c r="E133" s="37"/>
      <c r="F133" s="37"/>
      <c r="G133" s="37"/>
      <c r="H133" s="37"/>
      <c r="I133" s="37"/>
      <c r="J133" s="37"/>
      <c r="K133" s="37"/>
      <c r="L133" s="37"/>
      <c r="M133" s="37"/>
      <c r="N133" s="37"/>
      <c r="O133" s="37"/>
      <c r="P133" s="37"/>
      <c r="Q133" s="37"/>
      <c r="R133" s="37"/>
      <c r="S133" s="37"/>
      <c r="T133" s="37"/>
      <c r="U133" s="37"/>
      <c r="V133" s="37"/>
      <c r="W133" s="37"/>
      <c r="X133" s="37"/>
      <c r="Y133" s="37"/>
    </row>
    <row r="134" spans="1:25">
      <c r="A134" s="37"/>
      <c r="B134" s="37"/>
      <c r="C134" s="37"/>
      <c r="D134" s="37"/>
      <c r="E134" s="37"/>
      <c r="F134" s="37"/>
      <c r="G134" s="37"/>
      <c r="H134" s="37"/>
      <c r="I134" s="37"/>
      <c r="J134" s="37"/>
      <c r="K134" s="37"/>
      <c r="L134" s="37"/>
      <c r="M134" s="37"/>
      <c r="N134" s="37"/>
      <c r="O134" s="37"/>
      <c r="P134" s="37"/>
      <c r="Q134" s="37"/>
      <c r="R134" s="37"/>
      <c r="S134" s="37"/>
      <c r="T134" s="37"/>
      <c r="U134" s="37"/>
      <c r="V134" s="37"/>
      <c r="W134" s="37"/>
      <c r="X134" s="37"/>
      <c r="Y134" s="37"/>
    </row>
    <row r="135" spans="1:25">
      <c r="A135" s="37"/>
      <c r="B135" s="37"/>
      <c r="C135" s="37"/>
      <c r="D135" s="37"/>
      <c r="E135" s="37"/>
      <c r="F135" s="37"/>
      <c r="G135" s="37"/>
      <c r="H135" s="37"/>
      <c r="I135" s="37"/>
      <c r="J135" s="37"/>
      <c r="K135" s="37"/>
      <c r="L135" s="37"/>
      <c r="M135" s="37"/>
      <c r="N135" s="37"/>
      <c r="O135" s="37"/>
      <c r="P135" s="37"/>
      <c r="Q135" s="37"/>
      <c r="R135" s="37"/>
      <c r="S135" s="37"/>
      <c r="T135" s="37"/>
      <c r="U135" s="37"/>
      <c r="V135" s="37"/>
      <c r="W135" s="37"/>
      <c r="X135" s="37"/>
      <c r="Y135" s="37"/>
    </row>
    <row r="136" spans="1:25">
      <c r="A136" s="37"/>
      <c r="B136" s="37"/>
      <c r="C136" s="37"/>
      <c r="D136" s="37"/>
      <c r="E136" s="37"/>
      <c r="F136" s="37"/>
      <c r="G136" s="37"/>
      <c r="H136" s="37"/>
      <c r="I136" s="37"/>
      <c r="J136" s="37"/>
      <c r="K136" s="37"/>
      <c r="L136" s="37"/>
      <c r="M136" s="37"/>
      <c r="N136" s="37"/>
      <c r="O136" s="37"/>
      <c r="P136" s="37"/>
      <c r="Q136" s="37"/>
      <c r="R136" s="37"/>
      <c r="S136" s="37"/>
      <c r="T136" s="37"/>
      <c r="U136" s="37"/>
      <c r="V136" s="37"/>
      <c r="W136" s="37"/>
      <c r="X136" s="37"/>
      <c r="Y136" s="37"/>
    </row>
    <row r="137" spans="1:25">
      <c r="A137" s="37"/>
      <c r="B137" s="37"/>
      <c r="C137" s="37"/>
      <c r="D137" s="37"/>
      <c r="E137" s="37"/>
      <c r="F137" s="37"/>
      <c r="G137" s="37"/>
      <c r="H137" s="37"/>
      <c r="I137" s="37"/>
      <c r="J137" s="37"/>
      <c r="K137" s="37"/>
      <c r="L137" s="37"/>
      <c r="M137" s="37"/>
      <c r="N137" s="37"/>
      <c r="O137" s="37"/>
      <c r="P137" s="37"/>
      <c r="Q137" s="37"/>
      <c r="R137" s="37"/>
      <c r="S137" s="37"/>
      <c r="T137" s="37"/>
      <c r="U137" s="37"/>
      <c r="V137" s="37"/>
      <c r="W137" s="37"/>
      <c r="X137" s="37"/>
      <c r="Y137" s="37"/>
    </row>
    <row r="138" spans="1:25">
      <c r="A138" s="37"/>
      <c r="B138" s="37"/>
      <c r="C138" s="37"/>
      <c r="D138" s="37"/>
      <c r="E138" s="37"/>
      <c r="F138" s="37"/>
      <c r="G138" s="37"/>
      <c r="H138" s="37"/>
      <c r="I138" s="37"/>
      <c r="J138" s="37"/>
      <c r="K138" s="37"/>
      <c r="L138" s="37"/>
      <c r="M138" s="37"/>
      <c r="N138" s="37"/>
      <c r="O138" s="37"/>
      <c r="P138" s="37"/>
      <c r="Q138" s="37"/>
      <c r="R138" s="37"/>
      <c r="S138" s="37"/>
      <c r="T138" s="37"/>
      <c r="U138" s="37"/>
      <c r="V138" s="37"/>
      <c r="W138" s="37"/>
      <c r="X138" s="37"/>
      <c r="Y138" s="37"/>
    </row>
    <row r="139" spans="1:25">
      <c r="A139" s="37"/>
      <c r="B139" s="37"/>
      <c r="C139" s="37"/>
      <c r="D139" s="37"/>
      <c r="E139" s="37"/>
      <c r="F139" s="37"/>
      <c r="G139" s="37"/>
      <c r="H139" s="37"/>
      <c r="I139" s="37"/>
      <c r="J139" s="37"/>
      <c r="K139" s="37"/>
      <c r="L139" s="37"/>
      <c r="M139" s="37"/>
      <c r="N139" s="37"/>
      <c r="O139" s="37"/>
      <c r="P139" s="37"/>
      <c r="Q139" s="37"/>
      <c r="R139" s="37"/>
      <c r="S139" s="37"/>
      <c r="T139" s="37"/>
      <c r="U139" s="37"/>
      <c r="V139" s="37"/>
      <c r="W139" s="37"/>
      <c r="X139" s="37"/>
      <c r="Y139" s="37"/>
    </row>
    <row r="140" spans="1:25">
      <c r="A140" s="37"/>
      <c r="B140" s="37"/>
      <c r="C140" s="37"/>
      <c r="D140" s="37"/>
      <c r="E140" s="37"/>
      <c r="F140" s="37"/>
      <c r="G140" s="37"/>
      <c r="H140" s="37"/>
      <c r="I140" s="37"/>
      <c r="J140" s="37"/>
      <c r="K140" s="37"/>
      <c r="L140" s="37"/>
      <c r="M140" s="37"/>
      <c r="N140" s="37"/>
      <c r="O140" s="37"/>
      <c r="P140" s="37"/>
      <c r="Q140" s="37"/>
      <c r="R140" s="37"/>
      <c r="S140" s="37"/>
      <c r="T140" s="37"/>
      <c r="U140" s="37"/>
      <c r="V140" s="37"/>
      <c r="W140" s="37"/>
      <c r="X140" s="37"/>
      <c r="Y140" s="37"/>
    </row>
    <row r="141" spans="1:25">
      <c r="A141" s="37"/>
      <c r="B141" s="37"/>
      <c r="C141" s="37"/>
      <c r="D141" s="37"/>
      <c r="E141" s="37"/>
      <c r="F141" s="37"/>
      <c r="G141" s="37"/>
      <c r="H141" s="37"/>
      <c r="I141" s="37"/>
      <c r="J141" s="37"/>
      <c r="K141" s="37"/>
      <c r="L141" s="37"/>
      <c r="M141" s="37"/>
      <c r="N141" s="37"/>
      <c r="O141" s="37"/>
      <c r="P141" s="37"/>
      <c r="Q141" s="37"/>
      <c r="R141" s="37"/>
      <c r="S141" s="37"/>
      <c r="T141" s="37"/>
      <c r="U141" s="37"/>
      <c r="V141" s="37"/>
      <c r="W141" s="37"/>
      <c r="X141" s="37"/>
      <c r="Y141" s="37"/>
    </row>
    <row r="142" spans="1:25">
      <c r="A142" s="37"/>
      <c r="B142" s="37"/>
      <c r="C142" s="37"/>
      <c r="D142" s="37"/>
      <c r="E142" s="37"/>
      <c r="F142" s="37"/>
      <c r="G142" s="37"/>
      <c r="H142" s="37"/>
      <c r="I142" s="37"/>
      <c r="J142" s="37"/>
      <c r="K142" s="37"/>
      <c r="L142" s="37"/>
      <c r="M142" s="37"/>
      <c r="N142" s="37"/>
      <c r="O142" s="37"/>
      <c r="P142" s="37"/>
      <c r="Q142" s="37"/>
      <c r="R142" s="37"/>
      <c r="S142" s="37"/>
      <c r="T142" s="37"/>
      <c r="U142" s="37"/>
      <c r="V142" s="37"/>
      <c r="W142" s="37"/>
      <c r="X142" s="37"/>
      <c r="Y142" s="37"/>
    </row>
    <row r="143" spans="1:25">
      <c r="A143" s="37"/>
      <c r="B143" s="37"/>
      <c r="C143" s="37"/>
      <c r="D143" s="37"/>
      <c r="E143" s="37"/>
      <c r="F143" s="37"/>
      <c r="G143" s="37"/>
      <c r="H143" s="37"/>
      <c r="I143" s="37"/>
      <c r="J143" s="37"/>
      <c r="K143" s="37"/>
      <c r="L143" s="37"/>
      <c r="M143" s="37"/>
      <c r="N143" s="37"/>
      <c r="O143" s="37"/>
      <c r="P143" s="37"/>
      <c r="Q143" s="37"/>
      <c r="R143" s="37"/>
      <c r="S143" s="37"/>
      <c r="T143" s="37"/>
      <c r="U143" s="37"/>
      <c r="V143" s="37"/>
      <c r="W143" s="37"/>
      <c r="X143" s="37"/>
      <c r="Y143" s="37"/>
    </row>
    <row r="144" spans="1:25">
      <c r="A144" s="37"/>
      <c r="B144" s="37"/>
      <c r="C144" s="37"/>
      <c r="D144" s="37"/>
      <c r="E144" s="37"/>
      <c r="F144" s="37"/>
      <c r="G144" s="37"/>
      <c r="H144" s="37"/>
      <c r="I144" s="37"/>
      <c r="J144" s="37"/>
      <c r="K144" s="37"/>
      <c r="L144" s="37"/>
      <c r="M144" s="37"/>
      <c r="N144" s="37"/>
      <c r="O144" s="37"/>
      <c r="P144" s="37"/>
      <c r="Q144" s="37"/>
      <c r="R144" s="37"/>
      <c r="S144" s="37"/>
      <c r="T144" s="37"/>
      <c r="U144" s="37"/>
      <c r="V144" s="37"/>
      <c r="W144" s="37"/>
      <c r="X144" s="37"/>
      <c r="Y144" s="37"/>
    </row>
    <row r="145" spans="1:25">
      <c r="A145" s="37"/>
      <c r="B145" s="37"/>
      <c r="C145" s="37"/>
      <c r="D145" s="37"/>
      <c r="E145" s="37"/>
      <c r="F145" s="37"/>
      <c r="G145" s="37"/>
      <c r="H145" s="37"/>
      <c r="I145" s="37"/>
      <c r="J145" s="37"/>
      <c r="K145" s="37"/>
      <c r="L145" s="37"/>
      <c r="M145" s="37"/>
      <c r="N145" s="37"/>
      <c r="O145" s="37"/>
      <c r="P145" s="37"/>
      <c r="Q145" s="37"/>
      <c r="R145" s="37"/>
      <c r="S145" s="37"/>
      <c r="T145" s="37"/>
      <c r="U145" s="37"/>
      <c r="V145" s="37"/>
      <c r="W145" s="37"/>
      <c r="X145" s="37"/>
      <c r="Y145" s="37"/>
    </row>
    <row r="146" spans="1:25">
      <c r="A146" s="37"/>
      <c r="B146" s="37"/>
      <c r="C146" s="37"/>
      <c r="D146" s="37"/>
      <c r="E146" s="37"/>
      <c r="F146" s="37"/>
      <c r="G146" s="37"/>
      <c r="H146" s="37"/>
      <c r="I146" s="37"/>
      <c r="J146" s="37"/>
      <c r="K146" s="37"/>
      <c r="L146" s="37"/>
      <c r="M146" s="37"/>
      <c r="N146" s="37"/>
      <c r="O146" s="37"/>
      <c r="P146" s="37"/>
      <c r="Q146" s="37"/>
      <c r="R146" s="37"/>
      <c r="S146" s="37"/>
      <c r="T146" s="37"/>
      <c r="U146" s="37"/>
      <c r="V146" s="37"/>
      <c r="W146" s="37"/>
      <c r="X146" s="37"/>
      <c r="Y146" s="37"/>
    </row>
    <row r="147" spans="1:25">
      <c r="A147" s="37"/>
      <c r="B147" s="37"/>
      <c r="C147" s="37"/>
      <c r="D147" s="37"/>
      <c r="E147" s="37"/>
      <c r="F147" s="37"/>
      <c r="G147" s="37"/>
      <c r="H147" s="37"/>
      <c r="I147" s="37"/>
      <c r="J147" s="37"/>
      <c r="K147" s="37"/>
      <c r="L147" s="37"/>
      <c r="M147" s="37"/>
      <c r="N147" s="37"/>
      <c r="O147" s="37"/>
      <c r="P147" s="37"/>
      <c r="Q147" s="37"/>
      <c r="R147" s="37"/>
      <c r="S147" s="37"/>
      <c r="T147" s="37"/>
      <c r="U147" s="37"/>
      <c r="V147" s="37"/>
      <c r="W147" s="37"/>
      <c r="X147" s="37"/>
      <c r="Y147" s="37"/>
    </row>
    <row r="148" spans="1:25">
      <c r="A148" s="37"/>
      <c r="B148" s="37"/>
      <c r="C148" s="37"/>
      <c r="D148" s="37"/>
      <c r="E148" s="37"/>
      <c r="F148" s="37"/>
      <c r="G148" s="37"/>
      <c r="H148" s="37"/>
      <c r="I148" s="37"/>
      <c r="J148" s="37"/>
      <c r="K148" s="37"/>
      <c r="L148" s="37"/>
      <c r="M148" s="37"/>
      <c r="N148" s="37"/>
      <c r="O148" s="37"/>
      <c r="P148" s="37"/>
      <c r="Q148" s="37"/>
      <c r="R148" s="37"/>
      <c r="S148" s="37"/>
      <c r="T148" s="37"/>
      <c r="U148" s="37"/>
      <c r="V148" s="37"/>
      <c r="W148" s="37"/>
      <c r="X148" s="37"/>
      <c r="Y148" s="37"/>
    </row>
    <row r="149" spans="1:25">
      <c r="A149" s="37"/>
      <c r="B149" s="37"/>
      <c r="C149" s="37"/>
      <c r="D149" s="37"/>
      <c r="E149" s="37"/>
      <c r="F149" s="37"/>
      <c r="G149" s="37"/>
      <c r="H149" s="37"/>
      <c r="I149" s="37"/>
      <c r="J149" s="37"/>
      <c r="K149" s="37"/>
      <c r="L149" s="37"/>
      <c r="M149" s="37"/>
      <c r="N149" s="37"/>
      <c r="O149" s="37"/>
      <c r="P149" s="37"/>
      <c r="Q149" s="37"/>
      <c r="R149" s="37"/>
      <c r="S149" s="37"/>
      <c r="T149" s="37"/>
      <c r="U149" s="37"/>
      <c r="V149" s="37"/>
      <c r="W149" s="37"/>
      <c r="X149" s="37"/>
      <c r="Y149" s="37"/>
    </row>
    <row r="150" spans="1:25">
      <c r="A150" s="37"/>
      <c r="B150" s="37"/>
      <c r="C150" s="37"/>
      <c r="D150" s="37"/>
      <c r="E150" s="37"/>
      <c r="F150" s="37"/>
      <c r="G150" s="37"/>
      <c r="H150" s="37"/>
      <c r="I150" s="37"/>
      <c r="J150" s="37"/>
      <c r="K150" s="37"/>
      <c r="L150" s="37"/>
      <c r="M150" s="37"/>
      <c r="N150" s="37"/>
      <c r="O150" s="37"/>
      <c r="P150" s="37"/>
      <c r="Q150" s="37"/>
      <c r="R150" s="37"/>
      <c r="S150" s="37"/>
      <c r="T150" s="37"/>
      <c r="U150" s="37"/>
      <c r="V150" s="37"/>
      <c r="W150" s="37"/>
      <c r="X150" s="37"/>
      <c r="Y150" s="37"/>
    </row>
    <row r="151" spans="1:25">
      <c r="A151" s="37"/>
      <c r="B151" s="37"/>
      <c r="C151" s="37"/>
      <c r="D151" s="37"/>
      <c r="E151" s="37"/>
      <c r="F151" s="37"/>
      <c r="G151" s="37"/>
      <c r="H151" s="37"/>
      <c r="I151" s="37"/>
      <c r="J151" s="37"/>
      <c r="K151" s="37"/>
      <c r="L151" s="37"/>
      <c r="M151" s="37"/>
      <c r="N151" s="37"/>
      <c r="O151" s="37"/>
      <c r="P151" s="37"/>
      <c r="Q151" s="37"/>
      <c r="R151" s="37"/>
      <c r="S151" s="37"/>
      <c r="T151" s="37"/>
      <c r="U151" s="37"/>
      <c r="V151" s="37"/>
      <c r="W151" s="37"/>
      <c r="X151" s="37"/>
      <c r="Y151" s="37"/>
    </row>
    <row r="152" spans="1:25">
      <c r="A152" s="37"/>
      <c r="B152" s="37"/>
      <c r="C152" s="37"/>
      <c r="D152" s="37"/>
      <c r="E152" s="37"/>
      <c r="F152" s="37"/>
      <c r="G152" s="37"/>
      <c r="H152" s="37"/>
      <c r="I152" s="37"/>
      <c r="J152" s="37"/>
      <c r="K152" s="37"/>
      <c r="L152" s="37"/>
      <c r="M152" s="37"/>
      <c r="N152" s="37"/>
      <c r="O152" s="37"/>
      <c r="P152" s="37"/>
      <c r="Q152" s="37"/>
      <c r="R152" s="37"/>
      <c r="S152" s="37"/>
      <c r="T152" s="37"/>
      <c r="U152" s="37"/>
      <c r="V152" s="37"/>
      <c r="W152" s="37"/>
      <c r="X152" s="37"/>
      <c r="Y152" s="37"/>
    </row>
    <row r="153" spans="1:25">
      <c r="A153" s="37"/>
      <c r="B153" s="37"/>
      <c r="C153" s="37"/>
      <c r="D153" s="37"/>
      <c r="E153" s="37"/>
      <c r="F153" s="37"/>
      <c r="G153" s="37"/>
      <c r="H153" s="37"/>
      <c r="I153" s="37"/>
      <c r="J153" s="37"/>
      <c r="K153" s="37"/>
      <c r="L153" s="37"/>
      <c r="M153" s="37"/>
      <c r="N153" s="37"/>
      <c r="O153" s="37"/>
      <c r="P153" s="37"/>
      <c r="Q153" s="37"/>
      <c r="R153" s="37"/>
      <c r="S153" s="37"/>
      <c r="T153" s="37"/>
      <c r="U153" s="37"/>
      <c r="V153" s="37"/>
      <c r="W153" s="37"/>
      <c r="X153" s="37"/>
      <c r="Y153" s="37"/>
    </row>
    <row r="154" spans="1:25">
      <c r="A154" s="37"/>
      <c r="B154" s="37"/>
      <c r="C154" s="37"/>
      <c r="D154" s="37"/>
      <c r="E154" s="37"/>
      <c r="F154" s="37"/>
      <c r="G154" s="37"/>
      <c r="H154" s="37"/>
      <c r="I154" s="37"/>
      <c r="J154" s="37"/>
      <c r="K154" s="37"/>
      <c r="L154" s="37"/>
      <c r="M154" s="37"/>
      <c r="N154" s="37"/>
      <c r="O154" s="37"/>
      <c r="P154" s="37"/>
      <c r="Q154" s="37"/>
      <c r="R154" s="37"/>
      <c r="S154" s="37"/>
      <c r="T154" s="37"/>
      <c r="U154" s="37"/>
      <c r="V154" s="37"/>
      <c r="W154" s="37"/>
      <c r="X154" s="37"/>
      <c r="Y154" s="37"/>
    </row>
    <row r="155" spans="1:25">
      <c r="A155" s="37"/>
      <c r="B155" s="37"/>
      <c r="C155" s="37"/>
      <c r="D155" s="37"/>
      <c r="E155" s="37"/>
      <c r="F155" s="37"/>
      <c r="G155" s="37"/>
      <c r="H155" s="37"/>
      <c r="I155" s="37"/>
      <c r="J155" s="37"/>
      <c r="K155" s="37"/>
      <c r="L155" s="37"/>
      <c r="M155" s="37"/>
      <c r="N155" s="37"/>
      <c r="O155" s="37"/>
      <c r="P155" s="37"/>
      <c r="Q155" s="37"/>
      <c r="R155" s="37"/>
      <c r="S155" s="37"/>
      <c r="T155" s="37"/>
      <c r="U155" s="37"/>
      <c r="V155" s="37"/>
      <c r="W155" s="37"/>
      <c r="X155" s="37"/>
      <c r="Y155" s="37"/>
    </row>
    <row r="156" spans="1:25">
      <c r="A156" s="37"/>
      <c r="B156" s="37"/>
      <c r="C156" s="37"/>
      <c r="D156" s="37"/>
      <c r="E156" s="37"/>
      <c r="F156" s="37"/>
      <c r="G156" s="37"/>
      <c r="H156" s="37"/>
      <c r="I156" s="37"/>
      <c r="J156" s="37"/>
      <c r="K156" s="37"/>
      <c r="L156" s="37"/>
      <c r="M156" s="37"/>
      <c r="N156" s="37"/>
      <c r="O156" s="37"/>
      <c r="P156" s="37"/>
      <c r="Q156" s="37"/>
      <c r="R156" s="37"/>
      <c r="S156" s="37"/>
      <c r="T156" s="37"/>
      <c r="U156" s="37"/>
      <c r="V156" s="37"/>
      <c r="W156" s="37"/>
      <c r="X156" s="37"/>
      <c r="Y156" s="37"/>
    </row>
    <row r="157" spans="1:25">
      <c r="A157" s="37"/>
      <c r="B157" s="37"/>
      <c r="C157" s="37"/>
      <c r="D157" s="37"/>
      <c r="E157" s="37"/>
      <c r="F157" s="37"/>
      <c r="G157" s="37"/>
      <c r="H157" s="37"/>
      <c r="I157" s="37"/>
      <c r="J157" s="37"/>
      <c r="K157" s="37"/>
      <c r="L157" s="37"/>
      <c r="M157" s="37"/>
      <c r="N157" s="37"/>
      <c r="O157" s="37"/>
      <c r="P157" s="37"/>
      <c r="Q157" s="37"/>
      <c r="R157" s="37"/>
      <c r="S157" s="37"/>
      <c r="T157" s="37"/>
      <c r="U157" s="37"/>
      <c r="V157" s="37"/>
      <c r="W157" s="37"/>
      <c r="X157" s="37"/>
      <c r="Y157" s="37"/>
    </row>
    <row r="158" spans="1:25">
      <c r="A158" s="37"/>
      <c r="B158" s="37"/>
      <c r="C158" s="37"/>
      <c r="D158" s="37"/>
      <c r="E158" s="37"/>
      <c r="F158" s="37"/>
      <c r="G158" s="37"/>
      <c r="H158" s="37"/>
      <c r="I158" s="37"/>
      <c r="J158" s="37"/>
      <c r="K158" s="37"/>
      <c r="L158" s="37"/>
      <c r="M158" s="37"/>
      <c r="N158" s="37"/>
      <c r="O158" s="37"/>
      <c r="P158" s="37"/>
      <c r="Q158" s="37"/>
      <c r="R158" s="37"/>
      <c r="S158" s="37"/>
      <c r="T158" s="37"/>
      <c r="U158" s="37"/>
      <c r="V158" s="37"/>
      <c r="W158" s="37"/>
      <c r="X158" s="37"/>
      <c r="Y158" s="37"/>
    </row>
    <row r="159" spans="1:25">
      <c r="A159" s="37"/>
      <c r="B159" s="37"/>
      <c r="C159" s="37"/>
      <c r="D159" s="37"/>
      <c r="E159" s="37"/>
      <c r="F159" s="37"/>
      <c r="G159" s="37"/>
      <c r="H159" s="37"/>
      <c r="I159" s="37"/>
      <c r="J159" s="37"/>
      <c r="K159" s="37"/>
      <c r="L159" s="37"/>
      <c r="M159" s="37"/>
      <c r="N159" s="37"/>
      <c r="O159" s="37"/>
      <c r="P159" s="37"/>
      <c r="Q159" s="37"/>
      <c r="R159" s="37"/>
      <c r="S159" s="37"/>
      <c r="T159" s="37"/>
      <c r="U159" s="37"/>
      <c r="V159" s="37"/>
      <c r="W159" s="37"/>
      <c r="X159" s="37"/>
      <c r="Y159" s="37"/>
    </row>
    <row r="160" spans="1:25">
      <c r="A160" s="37"/>
      <c r="B160" s="37"/>
      <c r="C160" s="37"/>
      <c r="D160" s="37"/>
      <c r="E160" s="37"/>
      <c r="F160" s="37"/>
      <c r="G160" s="37"/>
      <c r="H160" s="37"/>
      <c r="I160" s="37"/>
      <c r="J160" s="37"/>
      <c r="K160" s="37"/>
      <c r="L160" s="37"/>
      <c r="M160" s="37"/>
      <c r="N160" s="37"/>
      <c r="O160" s="37"/>
      <c r="P160" s="37"/>
      <c r="Q160" s="37"/>
      <c r="R160" s="37"/>
      <c r="S160" s="37"/>
      <c r="T160" s="37"/>
      <c r="U160" s="37"/>
      <c r="V160" s="37"/>
      <c r="W160" s="37"/>
      <c r="X160" s="37"/>
      <c r="Y160" s="37"/>
    </row>
    <row r="161" spans="1:25">
      <c r="A161" s="37"/>
      <c r="B161" s="37"/>
      <c r="C161" s="37"/>
      <c r="D161" s="37"/>
      <c r="E161" s="37"/>
      <c r="F161" s="37"/>
      <c r="G161" s="37"/>
      <c r="H161" s="37"/>
      <c r="I161" s="37"/>
      <c r="J161" s="37"/>
      <c r="K161" s="37"/>
      <c r="L161" s="37"/>
      <c r="M161" s="37"/>
      <c r="N161" s="37"/>
      <c r="O161" s="37"/>
      <c r="P161" s="37"/>
      <c r="Q161" s="37"/>
      <c r="R161" s="37"/>
      <c r="S161" s="37"/>
      <c r="T161" s="37"/>
      <c r="U161" s="37"/>
      <c r="V161" s="37"/>
      <c r="W161" s="37"/>
      <c r="X161" s="37"/>
      <c r="Y161" s="37"/>
    </row>
    <row r="162" spans="1:25">
      <c r="A162" s="37"/>
      <c r="B162" s="37"/>
      <c r="C162" s="37"/>
      <c r="D162" s="37"/>
      <c r="E162" s="37"/>
      <c r="F162" s="37"/>
      <c r="G162" s="37"/>
      <c r="H162" s="37"/>
      <c r="I162" s="37"/>
      <c r="J162" s="37"/>
      <c r="K162" s="37"/>
      <c r="L162" s="37"/>
      <c r="M162" s="37"/>
      <c r="N162" s="37"/>
      <c r="O162" s="37"/>
      <c r="P162" s="37"/>
      <c r="Q162" s="37"/>
      <c r="R162" s="37"/>
      <c r="S162" s="37"/>
      <c r="T162" s="37"/>
      <c r="U162" s="37"/>
      <c r="V162" s="37"/>
      <c r="W162" s="37"/>
      <c r="X162" s="37"/>
      <c r="Y162" s="37"/>
    </row>
    <row r="163" spans="1:25">
      <c r="A163" s="37"/>
      <c r="B163" s="37"/>
      <c r="C163" s="37"/>
      <c r="D163" s="37"/>
      <c r="E163" s="37"/>
      <c r="F163" s="37"/>
      <c r="G163" s="37"/>
      <c r="H163" s="37"/>
      <c r="I163" s="37"/>
      <c r="J163" s="37"/>
      <c r="K163" s="37"/>
      <c r="L163" s="37"/>
      <c r="M163" s="37"/>
      <c r="N163" s="37"/>
      <c r="O163" s="37"/>
      <c r="P163" s="37"/>
      <c r="Q163" s="37"/>
      <c r="R163" s="37"/>
      <c r="S163" s="37"/>
      <c r="T163" s="37"/>
      <c r="U163" s="37"/>
      <c r="V163" s="37"/>
      <c r="W163" s="37"/>
      <c r="X163" s="37"/>
      <c r="Y163" s="37"/>
    </row>
    <row r="164" spans="1:25">
      <c r="A164" s="37"/>
      <c r="B164" s="37"/>
      <c r="C164" s="37"/>
      <c r="D164" s="37"/>
      <c r="E164" s="37"/>
      <c r="F164" s="37"/>
      <c r="G164" s="37"/>
      <c r="H164" s="37"/>
      <c r="I164" s="37"/>
      <c r="J164" s="37"/>
      <c r="K164" s="37"/>
      <c r="L164" s="37"/>
      <c r="M164" s="37"/>
      <c r="N164" s="37"/>
      <c r="O164" s="37"/>
      <c r="P164" s="37"/>
      <c r="Q164" s="37"/>
      <c r="R164" s="37"/>
      <c r="S164" s="37"/>
      <c r="T164" s="37"/>
      <c r="U164" s="37"/>
      <c r="V164" s="37"/>
      <c r="W164" s="37"/>
      <c r="X164" s="37"/>
      <c r="Y164" s="37"/>
    </row>
    <row r="165" spans="1:25">
      <c r="A165" s="37"/>
      <c r="B165" s="37"/>
      <c r="C165" s="37"/>
      <c r="D165" s="37"/>
      <c r="E165" s="37"/>
      <c r="F165" s="37"/>
      <c r="G165" s="37"/>
      <c r="H165" s="37"/>
      <c r="I165" s="37"/>
      <c r="J165" s="37"/>
      <c r="K165" s="37"/>
      <c r="L165" s="37"/>
      <c r="M165" s="37"/>
      <c r="N165" s="37"/>
      <c r="O165" s="37"/>
      <c r="P165" s="37"/>
      <c r="Q165" s="37"/>
      <c r="R165" s="37"/>
      <c r="S165" s="37"/>
      <c r="T165" s="37"/>
      <c r="U165" s="37"/>
      <c r="V165" s="37"/>
      <c r="W165" s="37"/>
      <c r="X165" s="37"/>
      <c r="Y165" s="37"/>
    </row>
    <row r="166" spans="1:25">
      <c r="A166" s="37"/>
      <c r="B166" s="37"/>
      <c r="C166" s="37"/>
      <c r="D166" s="37"/>
      <c r="E166" s="37"/>
      <c r="F166" s="37"/>
      <c r="G166" s="37"/>
      <c r="H166" s="37"/>
      <c r="I166" s="37"/>
      <c r="J166" s="37"/>
      <c r="K166" s="37"/>
      <c r="L166" s="37"/>
      <c r="M166" s="37"/>
      <c r="N166" s="37"/>
      <c r="O166" s="37"/>
      <c r="P166" s="37"/>
      <c r="Q166" s="37"/>
      <c r="R166" s="37"/>
      <c r="S166" s="37"/>
      <c r="T166" s="37"/>
      <c r="U166" s="37"/>
      <c r="V166" s="37"/>
      <c r="W166" s="37"/>
      <c r="X166" s="37"/>
      <c r="Y166" s="37"/>
    </row>
    <row r="167" spans="1:25">
      <c r="A167" s="37"/>
      <c r="B167" s="37"/>
      <c r="C167" s="37"/>
      <c r="D167" s="37"/>
      <c r="E167" s="37"/>
      <c r="F167" s="37"/>
      <c r="G167" s="37"/>
      <c r="H167" s="37"/>
      <c r="I167" s="37"/>
      <c r="J167" s="37"/>
      <c r="K167" s="37"/>
      <c r="L167" s="37"/>
      <c r="M167" s="37"/>
      <c r="N167" s="37"/>
      <c r="O167" s="37"/>
      <c r="P167" s="37"/>
      <c r="Q167" s="37"/>
      <c r="R167" s="37"/>
      <c r="S167" s="37"/>
      <c r="T167" s="37"/>
      <c r="U167" s="37"/>
      <c r="V167" s="37"/>
      <c r="W167" s="37"/>
      <c r="X167" s="37"/>
      <c r="Y167" s="37"/>
    </row>
    <row r="168" spans="1:25">
      <c r="A168" s="37"/>
      <c r="B168" s="37"/>
      <c r="C168" s="37"/>
      <c r="D168" s="37"/>
      <c r="E168" s="37"/>
      <c r="F168" s="37"/>
      <c r="G168" s="37"/>
      <c r="H168" s="37"/>
      <c r="I168" s="37"/>
      <c r="J168" s="37"/>
      <c r="K168" s="37"/>
      <c r="L168" s="37"/>
      <c r="M168" s="37"/>
      <c r="N168" s="37"/>
      <c r="O168" s="37"/>
      <c r="P168" s="37"/>
      <c r="Q168" s="37"/>
      <c r="R168" s="37"/>
      <c r="S168" s="37"/>
      <c r="T168" s="37"/>
      <c r="U168" s="37"/>
      <c r="V168" s="37"/>
      <c r="W168" s="37"/>
      <c r="X168" s="37"/>
      <c r="Y168" s="37"/>
    </row>
    <row r="169" spans="1:25">
      <c r="A169" s="37"/>
      <c r="B169" s="37"/>
      <c r="C169" s="37"/>
      <c r="D169" s="37"/>
      <c r="E169" s="37"/>
      <c r="F169" s="37"/>
      <c r="G169" s="37"/>
      <c r="H169" s="37"/>
      <c r="I169" s="37"/>
      <c r="J169" s="37"/>
      <c r="K169" s="37"/>
      <c r="L169" s="37"/>
      <c r="M169" s="37"/>
      <c r="N169" s="37"/>
      <c r="O169" s="37"/>
      <c r="P169" s="37"/>
      <c r="Q169" s="37"/>
      <c r="R169" s="37"/>
      <c r="S169" s="37"/>
      <c r="T169" s="37"/>
      <c r="U169" s="37"/>
      <c r="V169" s="37"/>
      <c r="W169" s="37"/>
      <c r="X169" s="37"/>
      <c r="Y169" s="37"/>
    </row>
    <row r="170" spans="1:25">
      <c r="A170" s="37"/>
      <c r="B170" s="37"/>
      <c r="C170" s="37"/>
      <c r="D170" s="37"/>
      <c r="E170" s="37"/>
      <c r="F170" s="37"/>
      <c r="G170" s="37"/>
      <c r="H170" s="37"/>
      <c r="I170" s="37"/>
      <c r="J170" s="37"/>
      <c r="K170" s="37"/>
      <c r="L170" s="37"/>
      <c r="M170" s="37"/>
      <c r="N170" s="37"/>
      <c r="O170" s="37"/>
      <c r="P170" s="37"/>
      <c r="Q170" s="37"/>
      <c r="R170" s="37"/>
      <c r="S170" s="37"/>
      <c r="T170" s="37"/>
      <c r="U170" s="37"/>
      <c r="V170" s="37"/>
      <c r="W170" s="37"/>
      <c r="X170" s="37"/>
      <c r="Y170" s="37"/>
    </row>
    <row r="171" spans="1:25">
      <c r="A171" s="37"/>
      <c r="B171" s="37"/>
      <c r="C171" s="37"/>
      <c r="D171" s="37"/>
      <c r="E171" s="37"/>
      <c r="F171" s="37"/>
      <c r="G171" s="37"/>
      <c r="H171" s="37"/>
      <c r="I171" s="37"/>
      <c r="J171" s="37"/>
      <c r="K171" s="37"/>
      <c r="L171" s="37"/>
      <c r="M171" s="37"/>
      <c r="N171" s="37"/>
      <c r="O171" s="37"/>
      <c r="P171" s="37"/>
      <c r="Q171" s="37"/>
      <c r="R171" s="37"/>
      <c r="S171" s="37"/>
      <c r="T171" s="37"/>
      <c r="U171" s="37"/>
      <c r="V171" s="37"/>
      <c r="W171" s="37"/>
      <c r="X171" s="37"/>
      <c r="Y171" s="37"/>
    </row>
    <row r="172" spans="1:25">
      <c r="A172" s="37"/>
      <c r="B172" s="37"/>
      <c r="C172" s="37"/>
      <c r="D172" s="37"/>
      <c r="E172" s="37"/>
      <c r="F172" s="37"/>
      <c r="G172" s="37"/>
      <c r="H172" s="37"/>
      <c r="I172" s="37"/>
      <c r="J172" s="37"/>
      <c r="K172" s="37"/>
      <c r="L172" s="37"/>
      <c r="M172" s="37"/>
      <c r="N172" s="37"/>
      <c r="O172" s="37"/>
      <c r="P172" s="37"/>
      <c r="Q172" s="37"/>
      <c r="R172" s="37"/>
      <c r="S172" s="37"/>
      <c r="T172" s="37"/>
      <c r="U172" s="37"/>
      <c r="V172" s="37"/>
      <c r="W172" s="37"/>
      <c r="X172" s="37"/>
      <c r="Y172" s="37"/>
    </row>
    <row r="173" spans="1:25">
      <c r="A173" s="37"/>
      <c r="B173" s="37"/>
      <c r="C173" s="37"/>
      <c r="D173" s="37"/>
      <c r="E173" s="37"/>
      <c r="F173" s="37"/>
      <c r="G173" s="37"/>
      <c r="H173" s="37"/>
      <c r="I173" s="37"/>
      <c r="J173" s="37"/>
      <c r="K173" s="37"/>
      <c r="L173" s="37"/>
      <c r="M173" s="37"/>
      <c r="N173" s="37"/>
      <c r="O173" s="37"/>
      <c r="P173" s="37"/>
      <c r="Q173" s="37"/>
      <c r="R173" s="37"/>
      <c r="S173" s="37"/>
      <c r="T173" s="37"/>
      <c r="U173" s="37"/>
      <c r="V173" s="37"/>
      <c r="W173" s="37"/>
      <c r="X173" s="37"/>
      <c r="Y173" s="37"/>
    </row>
    <row r="174" spans="1:25">
      <c r="A174" s="37"/>
      <c r="B174" s="37"/>
      <c r="C174" s="37"/>
      <c r="D174" s="37"/>
      <c r="E174" s="37"/>
      <c r="F174" s="37"/>
      <c r="G174" s="37"/>
      <c r="H174" s="37"/>
      <c r="I174" s="37"/>
      <c r="J174" s="37"/>
      <c r="K174" s="37"/>
      <c r="L174" s="37"/>
      <c r="M174" s="37"/>
      <c r="N174" s="37"/>
      <c r="O174" s="37"/>
      <c r="P174" s="37"/>
      <c r="Q174" s="37"/>
      <c r="R174" s="37"/>
      <c r="S174" s="37"/>
      <c r="T174" s="37"/>
      <c r="U174" s="37"/>
      <c r="V174" s="37"/>
      <c r="W174" s="37"/>
      <c r="X174" s="37"/>
      <c r="Y174" s="37"/>
    </row>
    <row r="175" spans="1:25">
      <c r="A175" s="37"/>
      <c r="B175" s="37"/>
      <c r="C175" s="37"/>
      <c r="D175" s="37"/>
      <c r="E175" s="37"/>
      <c r="F175" s="37"/>
      <c r="G175" s="37"/>
      <c r="H175" s="37"/>
      <c r="I175" s="37"/>
      <c r="J175" s="37"/>
      <c r="K175" s="37"/>
      <c r="L175" s="37"/>
      <c r="M175" s="37"/>
      <c r="N175" s="37"/>
      <c r="O175" s="37"/>
      <c r="P175" s="37"/>
      <c r="Q175" s="37"/>
      <c r="R175" s="37"/>
      <c r="S175" s="37"/>
      <c r="T175" s="37"/>
      <c r="U175" s="37"/>
      <c r="V175" s="37"/>
      <c r="W175" s="37"/>
      <c r="X175" s="37"/>
      <c r="Y175" s="37"/>
    </row>
    <row r="176" spans="1:25">
      <c r="A176" s="37"/>
      <c r="B176" s="37"/>
      <c r="C176" s="37"/>
      <c r="D176" s="37"/>
      <c r="E176" s="37"/>
      <c r="F176" s="37"/>
      <c r="G176" s="37"/>
      <c r="H176" s="37"/>
      <c r="I176" s="37"/>
      <c r="J176" s="37"/>
      <c r="K176" s="37"/>
      <c r="L176" s="37"/>
      <c r="M176" s="37"/>
      <c r="N176" s="37"/>
      <c r="O176" s="37"/>
      <c r="P176" s="37"/>
      <c r="Q176" s="37"/>
      <c r="R176" s="37"/>
      <c r="S176" s="37"/>
      <c r="T176" s="37"/>
      <c r="U176" s="37"/>
      <c r="V176" s="37"/>
      <c r="W176" s="37"/>
      <c r="X176" s="37"/>
      <c r="Y176" s="37"/>
    </row>
    <row r="177" spans="1:25">
      <c r="A177" s="37"/>
      <c r="B177" s="37"/>
      <c r="C177" s="37"/>
      <c r="D177" s="37"/>
      <c r="E177" s="37"/>
      <c r="F177" s="37"/>
      <c r="G177" s="37"/>
      <c r="H177" s="37"/>
      <c r="I177" s="37"/>
      <c r="J177" s="37"/>
      <c r="K177" s="37"/>
      <c r="L177" s="37"/>
      <c r="M177" s="37"/>
      <c r="N177" s="37"/>
      <c r="O177" s="37"/>
      <c r="P177" s="37"/>
      <c r="Q177" s="37"/>
      <c r="R177" s="37"/>
      <c r="S177" s="37"/>
      <c r="T177" s="37"/>
      <c r="U177" s="37"/>
      <c r="V177" s="37"/>
      <c r="W177" s="37"/>
      <c r="X177" s="37"/>
      <c r="Y177" s="37"/>
    </row>
    <row r="178" spans="1:25">
      <c r="A178" s="37"/>
      <c r="B178" s="37"/>
      <c r="C178" s="37"/>
      <c r="D178" s="37"/>
      <c r="E178" s="37"/>
      <c r="F178" s="37"/>
      <c r="G178" s="37"/>
      <c r="H178" s="37"/>
      <c r="I178" s="37"/>
      <c r="J178" s="37"/>
      <c r="K178" s="37"/>
      <c r="L178" s="37"/>
      <c r="M178" s="37"/>
      <c r="N178" s="37"/>
      <c r="O178" s="37"/>
      <c r="P178" s="37"/>
      <c r="Q178" s="37"/>
      <c r="R178" s="37"/>
      <c r="S178" s="37"/>
      <c r="T178" s="37"/>
      <c r="U178" s="37"/>
      <c r="V178" s="37"/>
      <c r="W178" s="37"/>
      <c r="X178" s="37"/>
      <c r="Y178" s="37"/>
    </row>
    <row r="179" spans="1:25">
      <c r="A179" s="37"/>
      <c r="B179" s="37"/>
      <c r="C179" s="37"/>
      <c r="D179" s="37"/>
      <c r="E179" s="37"/>
      <c r="F179" s="37"/>
      <c r="G179" s="37"/>
      <c r="H179" s="37"/>
      <c r="I179" s="37"/>
      <c r="J179" s="37"/>
      <c r="K179" s="37"/>
      <c r="L179" s="37"/>
      <c r="M179" s="37"/>
      <c r="N179" s="37"/>
      <c r="O179" s="37"/>
      <c r="P179" s="37"/>
      <c r="Q179" s="37"/>
      <c r="R179" s="37"/>
      <c r="S179" s="37"/>
      <c r="T179" s="37"/>
      <c r="U179" s="37"/>
      <c r="V179" s="37"/>
      <c r="W179" s="37"/>
      <c r="X179" s="37"/>
      <c r="Y179" s="37"/>
    </row>
    <row r="180" spans="1:25">
      <c r="A180" s="37"/>
      <c r="B180" s="37"/>
      <c r="C180" s="37"/>
      <c r="D180" s="37"/>
      <c r="E180" s="37"/>
      <c r="F180" s="37"/>
      <c r="G180" s="37"/>
      <c r="H180" s="37"/>
      <c r="I180" s="37"/>
      <c r="J180" s="37"/>
      <c r="K180" s="37"/>
      <c r="L180" s="37"/>
      <c r="M180" s="37"/>
      <c r="N180" s="37"/>
      <c r="O180" s="37"/>
      <c r="P180" s="37"/>
      <c r="Q180" s="37"/>
      <c r="R180" s="37"/>
      <c r="S180" s="37"/>
      <c r="T180" s="37"/>
      <c r="U180" s="37"/>
      <c r="V180" s="37"/>
      <c r="W180" s="37"/>
      <c r="X180" s="37"/>
      <c r="Y180" s="37"/>
    </row>
    <row r="181" spans="1:25">
      <c r="A181" s="37"/>
      <c r="B181" s="37"/>
      <c r="C181" s="37"/>
      <c r="D181" s="37"/>
      <c r="E181" s="37"/>
      <c r="F181" s="37"/>
      <c r="G181" s="37"/>
      <c r="H181" s="37"/>
      <c r="I181" s="37"/>
      <c r="J181" s="37"/>
      <c r="K181" s="37"/>
      <c r="L181" s="37"/>
      <c r="M181" s="37"/>
      <c r="N181" s="37"/>
      <c r="O181" s="37"/>
      <c r="P181" s="37"/>
      <c r="Q181" s="37"/>
      <c r="R181" s="37"/>
      <c r="S181" s="37"/>
      <c r="T181" s="37"/>
      <c r="U181" s="37"/>
      <c r="V181" s="37"/>
      <c r="W181" s="37"/>
      <c r="X181" s="37"/>
      <c r="Y181" s="37"/>
    </row>
    <row r="182" spans="1:25">
      <c r="A182" s="37"/>
      <c r="B182" s="37"/>
      <c r="C182" s="37"/>
      <c r="D182" s="37"/>
      <c r="E182" s="37"/>
      <c r="F182" s="37"/>
      <c r="G182" s="37"/>
      <c r="H182" s="37"/>
      <c r="I182" s="37"/>
      <c r="J182" s="37"/>
      <c r="K182" s="37"/>
      <c r="L182" s="37"/>
      <c r="M182" s="37"/>
      <c r="N182" s="37"/>
      <c r="O182" s="37"/>
      <c r="P182" s="37"/>
      <c r="Q182" s="37"/>
      <c r="R182" s="37"/>
      <c r="S182" s="37"/>
      <c r="T182" s="37"/>
      <c r="U182" s="37"/>
      <c r="V182" s="37"/>
      <c r="W182" s="37"/>
      <c r="X182" s="37"/>
      <c r="Y182" s="37"/>
    </row>
    <row r="183" spans="1:25">
      <c r="A183" s="37"/>
      <c r="B183" s="37"/>
      <c r="C183" s="37"/>
      <c r="D183" s="37"/>
      <c r="E183" s="37"/>
      <c r="F183" s="37"/>
      <c r="G183" s="37"/>
      <c r="H183" s="37"/>
      <c r="I183" s="37"/>
      <c r="J183" s="37"/>
      <c r="K183" s="37"/>
      <c r="L183" s="37"/>
      <c r="M183" s="37"/>
      <c r="N183" s="37"/>
      <c r="O183" s="37"/>
      <c r="P183" s="37"/>
      <c r="Q183" s="37"/>
      <c r="R183" s="37"/>
      <c r="S183" s="37"/>
      <c r="T183" s="37"/>
      <c r="U183" s="37"/>
      <c r="V183" s="37"/>
      <c r="W183" s="37"/>
      <c r="X183" s="37"/>
      <c r="Y183" s="37"/>
    </row>
    <row r="184" spans="1:25">
      <c r="A184" s="37"/>
      <c r="B184" s="37"/>
      <c r="C184" s="37"/>
      <c r="D184" s="37"/>
      <c r="E184" s="37"/>
      <c r="F184" s="37"/>
      <c r="G184" s="37"/>
      <c r="H184" s="37"/>
      <c r="I184" s="37"/>
      <c r="J184" s="37"/>
      <c r="K184" s="37"/>
      <c r="L184" s="37"/>
      <c r="M184" s="37"/>
      <c r="N184" s="37"/>
      <c r="O184" s="37"/>
      <c r="P184" s="37"/>
      <c r="Q184" s="37"/>
      <c r="R184" s="37"/>
      <c r="S184" s="37"/>
      <c r="T184" s="37"/>
      <c r="U184" s="37"/>
      <c r="V184" s="37"/>
      <c r="W184" s="37"/>
      <c r="X184" s="37"/>
      <c r="Y184" s="37"/>
    </row>
    <row r="185" spans="1:25">
      <c r="A185" s="37"/>
      <c r="B185" s="37"/>
      <c r="C185" s="37"/>
      <c r="D185" s="37"/>
      <c r="E185" s="37"/>
      <c r="F185" s="37"/>
      <c r="G185" s="37"/>
      <c r="H185" s="37"/>
      <c r="I185" s="37"/>
      <c r="J185" s="37"/>
      <c r="K185" s="37"/>
      <c r="L185" s="37"/>
      <c r="M185" s="37"/>
      <c r="N185" s="37"/>
      <c r="O185" s="37"/>
      <c r="P185" s="37"/>
      <c r="Q185" s="37"/>
      <c r="R185" s="37"/>
      <c r="S185" s="37"/>
      <c r="T185" s="37"/>
      <c r="U185" s="37"/>
      <c r="V185" s="37"/>
      <c r="W185" s="37"/>
      <c r="X185" s="37"/>
      <c r="Y185" s="37"/>
    </row>
    <row r="186" spans="1:25">
      <c r="A186" s="37"/>
      <c r="B186" s="37"/>
      <c r="C186" s="37"/>
      <c r="D186" s="37"/>
      <c r="E186" s="37"/>
      <c r="F186" s="37"/>
      <c r="G186" s="37"/>
      <c r="H186" s="37"/>
      <c r="I186" s="37"/>
      <c r="J186" s="37"/>
      <c r="K186" s="37"/>
      <c r="L186" s="37"/>
      <c r="M186" s="37"/>
      <c r="N186" s="37"/>
      <c r="O186" s="37"/>
      <c r="P186" s="37"/>
      <c r="Q186" s="37"/>
      <c r="R186" s="37"/>
      <c r="S186" s="37"/>
      <c r="T186" s="37"/>
      <c r="U186" s="37"/>
      <c r="V186" s="37"/>
      <c r="W186" s="37"/>
      <c r="X186" s="37"/>
      <c r="Y186" s="37"/>
    </row>
    <row r="187" spans="1:25">
      <c r="A187" s="37"/>
      <c r="B187" s="37"/>
      <c r="C187" s="37"/>
      <c r="D187" s="37"/>
      <c r="E187" s="37"/>
      <c r="F187" s="37"/>
      <c r="G187" s="37"/>
      <c r="H187" s="37"/>
      <c r="I187" s="37"/>
      <c r="J187" s="37"/>
      <c r="K187" s="37"/>
      <c r="L187" s="37"/>
      <c r="M187" s="37"/>
      <c r="N187" s="37"/>
      <c r="O187" s="37"/>
      <c r="P187" s="37"/>
      <c r="Q187" s="37"/>
      <c r="R187" s="37"/>
      <c r="S187" s="37"/>
      <c r="T187" s="37"/>
      <c r="U187" s="37"/>
      <c r="V187" s="37"/>
      <c r="W187" s="37"/>
      <c r="X187" s="37"/>
      <c r="Y187" s="37"/>
    </row>
    <row r="188" spans="1:25">
      <c r="A188" s="37"/>
      <c r="B188" s="37"/>
      <c r="C188" s="37"/>
      <c r="D188" s="37"/>
      <c r="E188" s="37"/>
      <c r="F188" s="37"/>
      <c r="G188" s="37"/>
      <c r="H188" s="37"/>
      <c r="I188" s="37"/>
      <c r="J188" s="37"/>
      <c r="K188" s="37"/>
      <c r="L188" s="37"/>
      <c r="M188" s="37"/>
      <c r="N188" s="37"/>
      <c r="O188" s="37"/>
      <c r="P188" s="37"/>
      <c r="Q188" s="37"/>
      <c r="R188" s="37"/>
      <c r="S188" s="37"/>
      <c r="T188" s="37"/>
      <c r="U188" s="37"/>
      <c r="V188" s="37"/>
      <c r="W188" s="37"/>
      <c r="X188" s="37"/>
      <c r="Y188" s="37"/>
    </row>
    <row r="189" spans="1:25">
      <c r="A189" s="37"/>
      <c r="B189" s="37"/>
      <c r="C189" s="37"/>
      <c r="D189" s="37"/>
      <c r="E189" s="37"/>
      <c r="F189" s="37"/>
      <c r="G189" s="37"/>
      <c r="H189" s="37"/>
      <c r="I189" s="37"/>
      <c r="J189" s="37"/>
      <c r="K189" s="37"/>
      <c r="L189" s="37"/>
      <c r="M189" s="37"/>
      <c r="N189" s="37"/>
      <c r="O189" s="37"/>
      <c r="P189" s="37"/>
      <c r="Q189" s="37"/>
      <c r="R189" s="37"/>
      <c r="S189" s="37"/>
      <c r="T189" s="37"/>
      <c r="U189" s="37"/>
      <c r="V189" s="37"/>
      <c r="W189" s="37"/>
      <c r="X189" s="37"/>
      <c r="Y189" s="37"/>
    </row>
    <row r="190" spans="1:25">
      <c r="A190" s="37"/>
      <c r="B190" s="37"/>
      <c r="C190" s="37"/>
      <c r="D190" s="37"/>
      <c r="E190" s="37"/>
      <c r="F190" s="37"/>
      <c r="G190" s="37"/>
      <c r="H190" s="37"/>
      <c r="I190" s="37"/>
      <c r="J190" s="37"/>
      <c r="K190" s="37"/>
      <c r="L190" s="37"/>
      <c r="M190" s="37"/>
      <c r="N190" s="37"/>
      <c r="O190" s="37"/>
      <c r="P190" s="37"/>
      <c r="Q190" s="37"/>
      <c r="R190" s="37"/>
      <c r="S190" s="37"/>
      <c r="T190" s="37"/>
      <c r="U190" s="37"/>
      <c r="V190" s="37"/>
      <c r="W190" s="37"/>
      <c r="X190" s="37"/>
      <c r="Y190" s="37"/>
    </row>
    <row r="191" spans="1:25">
      <c r="A191" s="37"/>
      <c r="B191" s="37"/>
      <c r="C191" s="37"/>
      <c r="D191" s="37"/>
      <c r="E191" s="37"/>
      <c r="F191" s="37"/>
      <c r="G191" s="37"/>
      <c r="H191" s="37"/>
      <c r="I191" s="37"/>
      <c r="J191" s="37"/>
      <c r="K191" s="37"/>
      <c r="L191" s="37"/>
      <c r="M191" s="37"/>
      <c r="N191" s="37"/>
      <c r="O191" s="37"/>
      <c r="P191" s="37"/>
      <c r="Q191" s="37"/>
      <c r="R191" s="37"/>
      <c r="S191" s="37"/>
      <c r="T191" s="37"/>
      <c r="U191" s="37"/>
      <c r="V191" s="37"/>
      <c r="W191" s="37"/>
      <c r="X191" s="37"/>
      <c r="Y191" s="37"/>
    </row>
    <row r="192" spans="1:25">
      <c r="A192" s="37"/>
      <c r="B192" s="37"/>
      <c r="C192" s="37"/>
      <c r="D192" s="37"/>
      <c r="E192" s="37"/>
      <c r="F192" s="37"/>
      <c r="G192" s="37"/>
      <c r="H192" s="37"/>
      <c r="I192" s="37"/>
      <c r="J192" s="37"/>
      <c r="K192" s="37"/>
      <c r="L192" s="37"/>
      <c r="M192" s="37"/>
      <c r="N192" s="37"/>
      <c r="O192" s="37"/>
      <c r="P192" s="37"/>
      <c r="Q192" s="37"/>
      <c r="R192" s="37"/>
      <c r="S192" s="37"/>
      <c r="T192" s="37"/>
      <c r="U192" s="37"/>
      <c r="V192" s="37"/>
      <c r="W192" s="37"/>
      <c r="X192" s="37"/>
      <c r="Y192" s="37"/>
    </row>
    <row r="193" spans="1:25">
      <c r="A193" s="37"/>
      <c r="B193" s="37"/>
      <c r="C193" s="37"/>
      <c r="D193" s="37"/>
      <c r="E193" s="37"/>
      <c r="F193" s="37"/>
      <c r="G193" s="37"/>
      <c r="H193" s="37"/>
      <c r="I193" s="37"/>
      <c r="J193" s="37"/>
      <c r="K193" s="37"/>
      <c r="L193" s="37"/>
      <c r="M193" s="37"/>
      <c r="N193" s="37"/>
      <c r="O193" s="37"/>
      <c r="P193" s="37"/>
      <c r="Q193" s="37"/>
      <c r="R193" s="37"/>
      <c r="S193" s="37"/>
      <c r="T193" s="37"/>
      <c r="U193" s="37"/>
      <c r="V193" s="37"/>
      <c r="W193" s="37"/>
      <c r="X193" s="37"/>
      <c r="Y193" s="37"/>
    </row>
    <row r="194" spans="1:25">
      <c r="A194" s="37"/>
      <c r="B194" s="37"/>
      <c r="C194" s="37"/>
      <c r="D194" s="37"/>
      <c r="E194" s="37"/>
      <c r="F194" s="37"/>
      <c r="G194" s="37"/>
      <c r="H194" s="37"/>
      <c r="I194" s="37"/>
      <c r="J194" s="37"/>
      <c r="K194" s="37"/>
      <c r="L194" s="37"/>
      <c r="M194" s="37"/>
      <c r="N194" s="37"/>
      <c r="O194" s="37"/>
      <c r="P194" s="37"/>
      <c r="Q194" s="37"/>
      <c r="R194" s="37"/>
      <c r="S194" s="37"/>
      <c r="T194" s="37"/>
      <c r="U194" s="37"/>
      <c r="V194" s="37"/>
      <c r="W194" s="37"/>
      <c r="X194" s="37"/>
      <c r="Y194" s="37"/>
    </row>
    <row r="195" spans="1:25">
      <c r="A195" s="37"/>
      <c r="B195" s="37"/>
      <c r="C195" s="37"/>
      <c r="D195" s="37"/>
      <c r="E195" s="37"/>
      <c r="F195" s="37"/>
      <c r="G195" s="37"/>
      <c r="H195" s="37"/>
      <c r="I195" s="37"/>
      <c r="J195" s="37"/>
      <c r="K195" s="37"/>
      <c r="L195" s="37"/>
      <c r="M195" s="37"/>
      <c r="N195" s="37"/>
      <c r="O195" s="37"/>
      <c r="P195" s="37"/>
      <c r="Q195" s="37"/>
      <c r="R195" s="37"/>
      <c r="S195" s="37"/>
      <c r="T195" s="37"/>
      <c r="U195" s="37"/>
      <c r="V195" s="37"/>
      <c r="W195" s="37"/>
      <c r="X195" s="37"/>
      <c r="Y195" s="37"/>
    </row>
    <row r="196" spans="1:25">
      <c r="A196" s="37"/>
      <c r="B196" s="37"/>
      <c r="C196" s="37"/>
      <c r="D196" s="37"/>
      <c r="E196" s="37"/>
      <c r="F196" s="37"/>
      <c r="G196" s="37"/>
      <c r="H196" s="37"/>
      <c r="I196" s="37"/>
      <c r="J196" s="37"/>
      <c r="K196" s="37"/>
      <c r="L196" s="37"/>
      <c r="M196" s="37"/>
      <c r="N196" s="37"/>
      <c r="O196" s="37"/>
      <c r="P196" s="37"/>
      <c r="Q196" s="37"/>
      <c r="R196" s="37"/>
      <c r="S196" s="37"/>
      <c r="T196" s="37"/>
      <c r="U196" s="37"/>
      <c r="V196" s="37"/>
      <c r="W196" s="37"/>
      <c r="X196" s="37"/>
      <c r="Y196" s="37"/>
    </row>
    <row r="197" spans="1:25">
      <c r="A197" s="37"/>
      <c r="B197" s="37"/>
      <c r="C197" s="37"/>
      <c r="D197" s="37"/>
      <c r="E197" s="37"/>
      <c r="F197" s="37"/>
      <c r="G197" s="37"/>
      <c r="H197" s="37"/>
      <c r="I197" s="37"/>
      <c r="J197" s="37"/>
      <c r="K197" s="37"/>
      <c r="L197" s="37"/>
      <c r="M197" s="37"/>
      <c r="N197" s="37"/>
      <c r="O197" s="37"/>
      <c r="P197" s="37"/>
      <c r="Q197" s="37"/>
      <c r="R197" s="37"/>
      <c r="S197" s="37"/>
      <c r="T197" s="37"/>
      <c r="U197" s="37"/>
      <c r="V197" s="37"/>
      <c r="W197" s="37"/>
      <c r="X197" s="37"/>
      <c r="Y197" s="37"/>
    </row>
    <row r="198" spans="1:25">
      <c r="A198" s="37"/>
      <c r="B198" s="37"/>
      <c r="C198" s="37"/>
      <c r="D198" s="37"/>
      <c r="E198" s="37"/>
      <c r="F198" s="37"/>
      <c r="G198" s="37"/>
      <c r="H198" s="37"/>
      <c r="I198" s="37"/>
      <c r="J198" s="37"/>
      <c r="K198" s="37"/>
      <c r="L198" s="37"/>
      <c r="M198" s="37"/>
      <c r="N198" s="37"/>
      <c r="O198" s="37"/>
      <c r="P198" s="37"/>
      <c r="Q198" s="37"/>
      <c r="R198" s="37"/>
      <c r="S198" s="37"/>
      <c r="T198" s="37"/>
      <c r="U198" s="37"/>
      <c r="V198" s="37"/>
      <c r="W198" s="37"/>
      <c r="X198" s="37"/>
      <c r="Y198" s="37"/>
    </row>
    <row r="199" spans="1:25">
      <c r="A199" s="37"/>
      <c r="B199" s="37"/>
      <c r="C199" s="37"/>
      <c r="D199" s="37"/>
      <c r="E199" s="37"/>
      <c r="F199" s="37"/>
      <c r="G199" s="37"/>
      <c r="H199" s="37"/>
      <c r="I199" s="37"/>
      <c r="J199" s="37"/>
      <c r="K199" s="37"/>
      <c r="L199" s="37"/>
      <c r="M199" s="37"/>
      <c r="N199" s="37"/>
      <c r="O199" s="37"/>
      <c r="P199" s="37"/>
      <c r="Q199" s="37"/>
      <c r="R199" s="37"/>
      <c r="S199" s="37"/>
      <c r="T199" s="37"/>
      <c r="U199" s="37"/>
      <c r="V199" s="37"/>
      <c r="W199" s="37"/>
      <c r="X199" s="37"/>
      <c r="Y199" s="37"/>
    </row>
    <row r="200" spans="1:25">
      <c r="A200" s="37"/>
      <c r="B200" s="37"/>
      <c r="C200" s="37"/>
      <c r="D200" s="37"/>
      <c r="E200" s="37"/>
      <c r="F200" s="37"/>
      <c r="G200" s="37"/>
      <c r="H200" s="37"/>
      <c r="I200" s="37"/>
      <c r="J200" s="37"/>
      <c r="K200" s="37"/>
      <c r="L200" s="37"/>
      <c r="M200" s="37"/>
      <c r="N200" s="37"/>
      <c r="O200" s="37"/>
      <c r="P200" s="37"/>
      <c r="Q200" s="37"/>
      <c r="R200" s="37"/>
      <c r="S200" s="37"/>
      <c r="T200" s="37"/>
      <c r="U200" s="37"/>
      <c r="V200" s="37"/>
      <c r="W200" s="37"/>
      <c r="X200" s="37"/>
      <c r="Y200" s="37"/>
    </row>
    <row r="201" spans="1:25">
      <c r="A201" s="37"/>
      <c r="B201" s="37"/>
      <c r="C201" s="37"/>
      <c r="D201" s="37"/>
      <c r="E201" s="37"/>
      <c r="F201" s="37"/>
      <c r="G201" s="37"/>
      <c r="H201" s="37"/>
      <c r="I201" s="37"/>
      <c r="J201" s="37"/>
      <c r="K201" s="37"/>
      <c r="L201" s="37"/>
      <c r="M201" s="37"/>
      <c r="N201" s="37"/>
      <c r="O201" s="37"/>
      <c r="P201" s="37"/>
      <c r="Q201" s="37"/>
      <c r="R201" s="37"/>
      <c r="S201" s="37"/>
      <c r="T201" s="37"/>
      <c r="U201" s="37"/>
      <c r="V201" s="37"/>
      <c r="W201" s="37"/>
      <c r="X201" s="37"/>
      <c r="Y201" s="37"/>
    </row>
  </sheetData>
  <autoFilter ref="A21:D109" xr:uid="{00000000-0009-0000-0000-00001E000000}"/>
  <mergeCells count="2">
    <mergeCell ref="A1:I1"/>
    <mergeCell ref="L1:O1"/>
  </mergeCells>
  <phoneticPr fontId="163" type="noConversion"/>
  <dataValidations count="4">
    <dataValidation type="list" errorStyle="warning" allowBlank="1" showErrorMessage="1" promptTitle="提示" prompt="请选择下拉列表中的选项。" sqref="G3:G27" xr:uid="{00000000-0002-0000-1E00-000000000000}">
      <formula1>"价格太高,产品性能不足,无满足需求的产品,项目停止,公司停运,无上云需求,使用竞品,"</formula1>
    </dataValidation>
    <dataValidation type="list" errorStyle="warning" allowBlank="1" showErrorMessage="1" promptTitle="提示" prompt="请选择下拉列表中的选项。" sqref="H3:H28" xr:uid="{00000000-0002-0000-1E00-000001000000}">
      <formula1>"价格太高,产品性能不足,无满足需求的产品,产品需求减小,项目缩减,公司停运,无上云需求,使用竞品,"</formula1>
    </dataValidation>
    <dataValidation type="list" errorStyle="warning" allowBlank="1" showErrorMessage="1" promptTitle="提示" prompt="请选择下拉列表中的选项。" sqref="D23 D26 D31 D44 D46:D47 D49 D51 D54 D57 D60 D75 D94 D105 D107" xr:uid="{00000000-0002-0000-1E00-000002000000}">
      <formula1>"企业业务变动,注册新账号，老账号不用/被合并,全部迁移,用量类客户无消耗,无有效建联（未接通、接通后挂断）"</formula1>
    </dataValidation>
    <dataValidation type="list" errorStyle="warning" allowBlank="1" showErrorMessage="1" promptTitle="提示" prompt="请选择下拉列表中的选项。" sqref="D22 D24:D25 D27:D30 D32:D43 D45 D48 D50 D52:D53 D55:D56 D58:D59 D61:D74 D76:D93 D95:D104 D106 D108:D109" xr:uid="{00000000-0002-0000-1E00-000003000000}">
      <formula1>"企业业务下降,注册新账号，老账号消费下降,业务部分迁移,用量类客户用量下降,折扣导致应收下降,无有效建联（未接通、接通后挂断）"</formula1>
    </dataValidation>
  </dataValidations>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dimension ref="A1:Y2776"/>
  <sheetViews>
    <sheetView workbookViewId="0">
      <pane ySplit="3" topLeftCell="A4" activePane="bottomLeft" state="frozen"/>
      <selection pane="bottomLeft"/>
    </sheetView>
  </sheetViews>
  <sheetFormatPr baseColWidth="10" defaultRowHeight="16"/>
  <cols>
    <col min="1" max="1" width="18.5" customWidth="1"/>
    <col min="2" max="2" width="11.6640625" customWidth="1"/>
    <col min="3" max="3" width="14.6640625" customWidth="1"/>
    <col min="4" max="4" width="9.1640625" customWidth="1"/>
    <col min="5" max="5" width="15" customWidth="1"/>
    <col min="6" max="6" width="18" customWidth="1"/>
    <col min="7" max="7" width="19.33203125" customWidth="1"/>
    <col min="8" max="8" width="19.83203125" customWidth="1"/>
    <col min="9" max="9" width="9.1640625" customWidth="1"/>
    <col min="10" max="25" width="8"/>
  </cols>
  <sheetData>
    <row r="1" spans="1:25" ht="50">
      <c r="A1" s="881"/>
      <c r="B1" s="882"/>
      <c r="C1" s="882"/>
      <c r="D1" s="882"/>
      <c r="E1" s="882"/>
      <c r="F1" s="882"/>
      <c r="G1" s="882"/>
      <c r="H1" s="882"/>
      <c r="I1" s="37"/>
      <c r="J1" s="37"/>
      <c r="K1" s="37"/>
      <c r="L1" s="37"/>
      <c r="M1" s="37"/>
      <c r="N1" s="37"/>
      <c r="O1" s="37"/>
      <c r="P1" s="37"/>
      <c r="Q1" s="37"/>
      <c r="R1" s="37"/>
      <c r="S1" s="37"/>
      <c r="T1" s="37"/>
      <c r="U1" s="37"/>
      <c r="V1" s="37"/>
      <c r="W1" s="37"/>
      <c r="X1" s="37"/>
      <c r="Y1" s="37"/>
    </row>
    <row r="2" spans="1:25" ht="21">
      <c r="A2" s="883" t="s">
        <v>2324</v>
      </c>
      <c r="B2" s="882"/>
      <c r="C2" s="882"/>
      <c r="D2" s="882"/>
      <c r="E2" s="882"/>
      <c r="F2" s="883" t="s">
        <v>2325</v>
      </c>
      <c r="G2" s="882"/>
      <c r="H2" s="812" t="s">
        <v>2326</v>
      </c>
      <c r="I2" s="37"/>
      <c r="J2" s="37"/>
      <c r="K2" s="37"/>
      <c r="L2" s="37"/>
      <c r="M2" s="37"/>
      <c r="N2" s="37"/>
      <c r="O2" s="37"/>
      <c r="P2" s="37"/>
      <c r="Q2" s="37"/>
      <c r="R2" s="37"/>
      <c r="S2" s="37"/>
      <c r="T2" s="37"/>
      <c r="U2" s="37"/>
      <c r="V2" s="37"/>
      <c r="W2" s="37"/>
      <c r="X2" s="37"/>
      <c r="Y2" s="37"/>
    </row>
    <row r="3" spans="1:25" ht="18">
      <c r="A3" s="813" t="s">
        <v>2327</v>
      </c>
      <c r="B3" s="814" t="s">
        <v>123</v>
      </c>
      <c r="C3" s="815" t="s">
        <v>2328</v>
      </c>
      <c r="D3" s="816" t="s">
        <v>24</v>
      </c>
      <c r="E3" s="815" t="s">
        <v>2329</v>
      </c>
      <c r="F3" s="817" t="s">
        <v>2330</v>
      </c>
      <c r="G3" s="817" t="s">
        <v>2331</v>
      </c>
      <c r="H3" s="814" t="s">
        <v>31</v>
      </c>
      <c r="I3" s="37"/>
      <c r="J3" s="37"/>
      <c r="K3" s="37"/>
      <c r="L3" s="37"/>
      <c r="M3" s="37"/>
      <c r="N3" s="37"/>
      <c r="O3" s="37"/>
      <c r="P3" s="37"/>
      <c r="Q3" s="37"/>
      <c r="R3" s="37"/>
      <c r="S3" s="37"/>
      <c r="T3" s="37"/>
      <c r="U3" s="37"/>
      <c r="V3" s="37"/>
      <c r="W3" s="37"/>
      <c r="X3" s="37"/>
      <c r="Y3" s="37"/>
    </row>
    <row r="4" spans="1:25">
      <c r="A4" s="818">
        <v>13739</v>
      </c>
      <c r="B4" s="491">
        <v>880033837</v>
      </c>
      <c r="C4" s="491">
        <v>865.35849099999996</v>
      </c>
      <c r="D4" s="38" t="s">
        <v>144</v>
      </c>
      <c r="E4" s="491" t="s">
        <v>2332</v>
      </c>
      <c r="F4" s="265">
        <v>44076</v>
      </c>
      <c r="G4" s="819" t="s">
        <v>2333</v>
      </c>
      <c r="H4" s="820" t="s">
        <v>21</v>
      </c>
      <c r="I4" s="37"/>
      <c r="J4" s="37"/>
      <c r="K4" s="37"/>
      <c r="L4" s="37"/>
      <c r="M4" s="37"/>
      <c r="N4" s="37"/>
      <c r="O4" s="37"/>
      <c r="P4" s="37"/>
      <c r="Q4" s="37"/>
      <c r="R4" s="37"/>
      <c r="S4" s="37"/>
      <c r="T4" s="37"/>
      <c r="U4" s="37"/>
      <c r="V4" s="37"/>
      <c r="W4" s="37"/>
      <c r="X4" s="37"/>
      <c r="Y4" s="37"/>
    </row>
    <row r="5" spans="1:25">
      <c r="A5" s="818">
        <v>200051</v>
      </c>
      <c r="B5" s="491"/>
      <c r="C5" s="491">
        <v>732.33018900000002</v>
      </c>
      <c r="D5" s="491" t="s">
        <v>178</v>
      </c>
      <c r="E5" s="491" t="s">
        <v>2332</v>
      </c>
      <c r="F5" s="37"/>
      <c r="G5" s="819"/>
      <c r="H5" s="821"/>
      <c r="I5" s="37"/>
      <c r="J5" s="37"/>
      <c r="K5" s="37"/>
      <c r="L5" s="37"/>
      <c r="M5" s="37"/>
      <c r="N5" s="37"/>
      <c r="O5" s="37"/>
      <c r="P5" s="37"/>
      <c r="Q5" s="37"/>
      <c r="R5" s="37"/>
      <c r="S5" s="37"/>
      <c r="T5" s="37"/>
      <c r="U5" s="37"/>
      <c r="V5" s="37"/>
      <c r="W5" s="37"/>
      <c r="X5" s="37"/>
      <c r="Y5" s="37"/>
    </row>
    <row r="6" spans="1:25">
      <c r="A6" s="818">
        <v>1250729</v>
      </c>
      <c r="B6" s="491"/>
      <c r="C6" s="491">
        <v>581.21698100000003</v>
      </c>
      <c r="D6" s="491" t="s">
        <v>167</v>
      </c>
      <c r="E6" s="491" t="s">
        <v>2332</v>
      </c>
      <c r="F6" s="265">
        <v>44068</v>
      </c>
      <c r="G6" s="819" t="s">
        <v>2334</v>
      </c>
      <c r="H6" s="572"/>
      <c r="I6" s="37"/>
      <c r="J6" s="37"/>
      <c r="K6" s="37"/>
      <c r="L6" s="37"/>
      <c r="M6" s="37"/>
      <c r="N6" s="37"/>
      <c r="O6" s="37"/>
      <c r="P6" s="37"/>
      <c r="Q6" s="37"/>
      <c r="R6" s="37"/>
      <c r="S6" s="37"/>
      <c r="T6" s="37"/>
      <c r="U6" s="37"/>
      <c r="V6" s="37"/>
      <c r="W6" s="37"/>
      <c r="X6" s="37"/>
      <c r="Y6" s="37"/>
    </row>
    <row r="7" spans="1:25">
      <c r="A7" s="818">
        <v>1960704</v>
      </c>
      <c r="B7" s="491"/>
      <c r="C7" s="491">
        <v>1564.26415</v>
      </c>
      <c r="D7" s="491" t="s">
        <v>227</v>
      </c>
      <c r="E7" s="491" t="s">
        <v>2332</v>
      </c>
      <c r="F7" s="37"/>
      <c r="G7" s="819"/>
      <c r="H7" s="572"/>
      <c r="I7" s="37"/>
      <c r="J7" s="37"/>
      <c r="K7" s="37"/>
      <c r="L7" s="37"/>
      <c r="M7" s="37"/>
      <c r="N7" s="37"/>
      <c r="O7" s="37"/>
      <c r="P7" s="37"/>
      <c r="Q7" s="37"/>
      <c r="R7" s="37"/>
      <c r="S7" s="37"/>
      <c r="T7" s="37"/>
      <c r="U7" s="37"/>
      <c r="V7" s="37"/>
      <c r="W7" s="37"/>
      <c r="X7" s="37"/>
      <c r="Y7" s="37"/>
    </row>
    <row r="8" spans="1:25">
      <c r="A8" s="818">
        <v>2312232</v>
      </c>
      <c r="B8" s="491">
        <v>882202142</v>
      </c>
      <c r="C8" s="491">
        <v>554.20754699999998</v>
      </c>
      <c r="D8" s="491" t="s">
        <v>157</v>
      </c>
      <c r="E8" s="491" t="s">
        <v>2332</v>
      </c>
      <c r="F8" s="265">
        <v>44050</v>
      </c>
      <c r="G8" s="819"/>
      <c r="H8" s="572"/>
      <c r="I8" s="37"/>
      <c r="J8" s="37"/>
      <c r="K8" s="37"/>
      <c r="L8" s="37"/>
      <c r="M8" s="37"/>
      <c r="N8" s="37"/>
      <c r="O8" s="37"/>
      <c r="P8" s="37"/>
      <c r="Q8" s="37"/>
      <c r="R8" s="37"/>
      <c r="S8" s="37"/>
      <c r="T8" s="37"/>
      <c r="U8" s="37"/>
      <c r="V8" s="37"/>
      <c r="W8" s="37"/>
      <c r="X8" s="37"/>
      <c r="Y8" s="37"/>
    </row>
    <row r="9" spans="1:25">
      <c r="A9" s="818">
        <v>2989557</v>
      </c>
      <c r="B9" s="491"/>
      <c r="C9" s="491">
        <v>601.462264</v>
      </c>
      <c r="D9" s="491" t="s">
        <v>156</v>
      </c>
      <c r="E9" s="491" t="s">
        <v>2332</v>
      </c>
      <c r="F9" s="37"/>
      <c r="G9" s="819"/>
      <c r="H9" s="572"/>
      <c r="I9" s="37"/>
      <c r="J9" s="37"/>
      <c r="K9" s="37"/>
      <c r="L9" s="37"/>
      <c r="M9" s="37"/>
      <c r="N9" s="37"/>
      <c r="O9" s="37"/>
      <c r="P9" s="37"/>
      <c r="Q9" s="37"/>
      <c r="R9" s="37"/>
      <c r="S9" s="37"/>
      <c r="T9" s="37"/>
      <c r="U9" s="37"/>
      <c r="V9" s="37"/>
      <c r="W9" s="37"/>
      <c r="X9" s="37"/>
      <c r="Y9" s="37"/>
    </row>
    <row r="10" spans="1:25">
      <c r="A10" s="818">
        <v>3617872</v>
      </c>
      <c r="B10" s="491"/>
      <c r="C10" s="491">
        <v>814.91509399999995</v>
      </c>
      <c r="D10" s="491" t="s">
        <v>178</v>
      </c>
      <c r="E10" s="491" t="s">
        <v>2332</v>
      </c>
      <c r="F10" s="37"/>
      <c r="G10" s="819"/>
      <c r="H10" s="572"/>
      <c r="I10" s="37"/>
      <c r="J10" s="37"/>
      <c r="K10" s="37"/>
      <c r="L10" s="37"/>
      <c r="M10" s="37"/>
      <c r="N10" s="37"/>
      <c r="O10" s="37"/>
      <c r="P10" s="37"/>
      <c r="Q10" s="37"/>
      <c r="R10" s="37"/>
      <c r="S10" s="37"/>
      <c r="T10" s="37"/>
      <c r="U10" s="37"/>
      <c r="V10" s="37"/>
      <c r="W10" s="37"/>
      <c r="X10" s="37"/>
      <c r="Y10" s="37"/>
    </row>
    <row r="11" spans="1:25">
      <c r="A11" s="818">
        <v>4439413</v>
      </c>
      <c r="B11" s="491"/>
      <c r="C11" s="491">
        <v>745.68867899999998</v>
      </c>
      <c r="D11" s="491" t="s">
        <v>194</v>
      </c>
      <c r="E11" s="491" t="s">
        <v>2332</v>
      </c>
      <c r="F11" s="37"/>
      <c r="G11" s="819"/>
      <c r="H11" s="572"/>
      <c r="I11" s="37"/>
      <c r="J11" s="37"/>
      <c r="K11" s="37"/>
      <c r="L11" s="37"/>
      <c r="M11" s="37"/>
      <c r="N11" s="37"/>
      <c r="O11" s="37"/>
      <c r="P11" s="37"/>
      <c r="Q11" s="37"/>
      <c r="R11" s="37"/>
      <c r="S11" s="37"/>
      <c r="T11" s="37"/>
      <c r="U11" s="37"/>
      <c r="V11" s="37"/>
      <c r="W11" s="37"/>
      <c r="X11" s="37"/>
      <c r="Y11" s="37"/>
    </row>
    <row r="12" spans="1:25">
      <c r="A12" s="818">
        <v>4810777</v>
      </c>
      <c r="B12" s="491"/>
      <c r="C12" s="491">
        <v>829.39622599999996</v>
      </c>
      <c r="D12" s="491" t="s">
        <v>206</v>
      </c>
      <c r="E12" s="491" t="s">
        <v>2332</v>
      </c>
      <c r="F12" s="37"/>
      <c r="G12" s="819"/>
      <c r="H12" s="572"/>
      <c r="I12" s="37"/>
      <c r="J12" s="37"/>
      <c r="K12" s="37"/>
      <c r="L12" s="37"/>
      <c r="M12" s="37"/>
      <c r="N12" s="37"/>
      <c r="O12" s="37"/>
      <c r="P12" s="37"/>
      <c r="Q12" s="37"/>
      <c r="R12" s="37"/>
      <c r="S12" s="37"/>
      <c r="T12" s="37"/>
      <c r="U12" s="37"/>
      <c r="V12" s="37"/>
      <c r="W12" s="37"/>
      <c r="X12" s="37"/>
      <c r="Y12" s="37"/>
    </row>
    <row r="13" spans="1:25">
      <c r="A13" s="818">
        <v>5124597</v>
      </c>
      <c r="B13" s="491">
        <v>880047706</v>
      </c>
      <c r="C13" s="491">
        <v>522.73584900000003</v>
      </c>
      <c r="D13" s="491" t="s">
        <v>157</v>
      </c>
      <c r="E13" s="491" t="s">
        <v>2332</v>
      </c>
      <c r="F13" s="265">
        <v>44067</v>
      </c>
      <c r="G13" s="819"/>
      <c r="H13" s="572"/>
      <c r="I13" s="37"/>
      <c r="J13" s="37"/>
      <c r="K13" s="37"/>
      <c r="L13" s="37"/>
      <c r="M13" s="37"/>
      <c r="N13" s="37"/>
      <c r="O13" s="37"/>
      <c r="P13" s="37"/>
      <c r="Q13" s="37"/>
      <c r="R13" s="37"/>
      <c r="S13" s="37"/>
      <c r="T13" s="37"/>
      <c r="U13" s="37"/>
      <c r="V13" s="37"/>
      <c r="W13" s="37"/>
      <c r="X13" s="37"/>
      <c r="Y13" s="37"/>
    </row>
    <row r="14" spans="1:25">
      <c r="A14" s="818">
        <v>6232487</v>
      </c>
      <c r="B14" s="491"/>
      <c r="C14" s="491">
        <v>1949.4434000000001</v>
      </c>
      <c r="D14" s="491" t="s">
        <v>206</v>
      </c>
      <c r="E14" s="491" t="s">
        <v>2332</v>
      </c>
      <c r="F14" s="37"/>
      <c r="G14" s="819"/>
      <c r="H14" s="572"/>
      <c r="I14" s="37"/>
      <c r="J14" s="37"/>
      <c r="K14" s="37"/>
      <c r="L14" s="37"/>
      <c r="M14" s="37"/>
      <c r="N14" s="37"/>
      <c r="O14" s="37"/>
      <c r="P14" s="37"/>
      <c r="Q14" s="37"/>
      <c r="R14" s="37"/>
      <c r="S14" s="37"/>
      <c r="T14" s="37"/>
      <c r="U14" s="37"/>
      <c r="V14" s="37"/>
      <c r="W14" s="37"/>
      <c r="X14" s="37"/>
      <c r="Y14" s="37"/>
    </row>
    <row r="15" spans="1:25">
      <c r="A15" s="818">
        <v>7317829</v>
      </c>
      <c r="B15" s="491"/>
      <c r="C15" s="491">
        <v>6042.1603800000003</v>
      </c>
      <c r="D15" s="491" t="s">
        <v>157</v>
      </c>
      <c r="E15" s="491" t="s">
        <v>2332</v>
      </c>
      <c r="F15" s="37"/>
      <c r="G15" s="819"/>
      <c r="H15" s="572"/>
      <c r="I15" s="37"/>
      <c r="J15" s="37"/>
      <c r="K15" s="37"/>
      <c r="L15" s="37"/>
      <c r="M15" s="37"/>
      <c r="N15" s="37"/>
      <c r="O15" s="37"/>
      <c r="P15" s="37"/>
      <c r="Q15" s="37"/>
      <c r="R15" s="37"/>
      <c r="S15" s="37"/>
      <c r="T15" s="37"/>
      <c r="U15" s="37"/>
      <c r="V15" s="37"/>
      <c r="W15" s="37"/>
      <c r="X15" s="37"/>
      <c r="Y15" s="37"/>
    </row>
    <row r="16" spans="1:25">
      <c r="A16" s="818">
        <v>7475458</v>
      </c>
      <c r="B16" s="491"/>
      <c r="C16" s="491">
        <v>1363.12264</v>
      </c>
      <c r="D16" s="491" t="s">
        <v>149</v>
      </c>
      <c r="E16" s="491" t="s">
        <v>2332</v>
      </c>
      <c r="F16" s="37"/>
      <c r="G16" s="819"/>
      <c r="H16" s="572"/>
      <c r="I16" s="37"/>
      <c r="J16" s="37"/>
      <c r="K16" s="37"/>
      <c r="L16" s="37"/>
      <c r="M16" s="37"/>
      <c r="N16" s="37"/>
      <c r="O16" s="37"/>
      <c r="P16" s="37"/>
      <c r="Q16" s="37"/>
      <c r="R16" s="37"/>
      <c r="S16" s="37"/>
      <c r="T16" s="37"/>
      <c r="U16" s="37"/>
      <c r="V16" s="37"/>
      <c r="W16" s="37"/>
      <c r="X16" s="37"/>
      <c r="Y16" s="37"/>
    </row>
    <row r="17" spans="1:25">
      <c r="A17" s="818">
        <v>9400431</v>
      </c>
      <c r="B17" s="491"/>
      <c r="C17" s="491">
        <v>1074.7830200000001</v>
      </c>
      <c r="D17" s="491" t="s">
        <v>157</v>
      </c>
      <c r="E17" s="491" t="s">
        <v>2332</v>
      </c>
      <c r="F17" s="37"/>
      <c r="G17" s="819"/>
      <c r="H17" s="572"/>
      <c r="I17" s="37"/>
      <c r="J17" s="37"/>
      <c r="K17" s="37"/>
      <c r="L17" s="37"/>
      <c r="M17" s="37"/>
      <c r="N17" s="37"/>
      <c r="O17" s="37"/>
      <c r="P17" s="37"/>
      <c r="Q17" s="37"/>
      <c r="R17" s="37"/>
      <c r="S17" s="37"/>
      <c r="T17" s="37"/>
      <c r="U17" s="37"/>
      <c r="V17" s="37"/>
      <c r="W17" s="37"/>
      <c r="X17" s="37"/>
      <c r="Y17" s="37"/>
    </row>
    <row r="18" spans="1:25">
      <c r="A18" s="818">
        <v>10347433</v>
      </c>
      <c r="B18" s="491"/>
      <c r="C18" s="491">
        <v>737.28301899999997</v>
      </c>
      <c r="D18" s="491" t="s">
        <v>149</v>
      </c>
      <c r="E18" s="491" t="s">
        <v>2332</v>
      </c>
      <c r="F18" s="37"/>
      <c r="G18" s="819"/>
      <c r="H18" s="572"/>
      <c r="I18" s="37"/>
      <c r="J18" s="37"/>
      <c r="K18" s="37"/>
      <c r="L18" s="37"/>
      <c r="M18" s="37"/>
      <c r="N18" s="37"/>
      <c r="O18" s="37"/>
      <c r="P18" s="37"/>
      <c r="Q18" s="37"/>
      <c r="R18" s="37"/>
      <c r="S18" s="37"/>
      <c r="T18" s="37"/>
      <c r="U18" s="37"/>
      <c r="V18" s="37"/>
      <c r="W18" s="37"/>
      <c r="X18" s="37"/>
      <c r="Y18" s="37"/>
    </row>
    <row r="19" spans="1:25">
      <c r="A19" s="818">
        <v>12052039</v>
      </c>
      <c r="B19" s="491"/>
      <c r="C19" s="491">
        <v>1212.38679</v>
      </c>
      <c r="D19" s="491" t="s">
        <v>178</v>
      </c>
      <c r="E19" s="491" t="s">
        <v>2332</v>
      </c>
      <c r="F19" s="37"/>
      <c r="G19" s="819"/>
      <c r="H19" s="572"/>
      <c r="I19" s="37"/>
      <c r="J19" s="37"/>
      <c r="K19" s="37"/>
      <c r="L19" s="37"/>
      <c r="M19" s="37"/>
      <c r="N19" s="37"/>
      <c r="O19" s="37"/>
      <c r="P19" s="37"/>
      <c r="Q19" s="37"/>
      <c r="R19" s="37"/>
      <c r="S19" s="37"/>
      <c r="T19" s="37"/>
      <c r="U19" s="37"/>
      <c r="V19" s="37"/>
      <c r="W19" s="37"/>
      <c r="X19" s="37"/>
      <c r="Y19" s="37"/>
    </row>
    <row r="20" spans="1:25">
      <c r="A20" s="818">
        <v>12956055</v>
      </c>
      <c r="B20" s="491"/>
      <c r="C20" s="491">
        <v>1326.8584900000001</v>
      </c>
      <c r="D20" s="491" t="s">
        <v>194</v>
      </c>
      <c r="E20" s="491" t="s">
        <v>2332</v>
      </c>
      <c r="F20" s="37"/>
      <c r="G20" s="819"/>
      <c r="H20" s="572"/>
      <c r="I20" s="37"/>
      <c r="J20" s="37"/>
      <c r="K20" s="37"/>
      <c r="L20" s="37"/>
      <c r="M20" s="37"/>
      <c r="N20" s="37"/>
      <c r="O20" s="37"/>
      <c r="P20" s="37"/>
      <c r="Q20" s="37"/>
      <c r="R20" s="37"/>
      <c r="S20" s="37"/>
      <c r="T20" s="37"/>
      <c r="U20" s="37"/>
      <c r="V20" s="37"/>
      <c r="W20" s="37"/>
      <c r="X20" s="37"/>
      <c r="Y20" s="37"/>
    </row>
    <row r="21" spans="1:25">
      <c r="A21" s="818">
        <v>13263360</v>
      </c>
      <c r="B21" s="491"/>
      <c r="C21" s="491">
        <v>696.67924500000004</v>
      </c>
      <c r="D21" s="491" t="s">
        <v>194</v>
      </c>
      <c r="E21" s="491" t="s">
        <v>2332</v>
      </c>
      <c r="F21" s="37"/>
      <c r="G21" s="819"/>
      <c r="H21" s="572"/>
      <c r="I21" s="37"/>
      <c r="J21" s="37"/>
      <c r="K21" s="37"/>
      <c r="L21" s="37"/>
      <c r="M21" s="37"/>
      <c r="N21" s="37"/>
      <c r="O21" s="37"/>
      <c r="P21" s="37"/>
      <c r="Q21" s="37"/>
      <c r="R21" s="37"/>
      <c r="S21" s="37"/>
      <c r="T21" s="37"/>
      <c r="U21" s="37"/>
      <c r="V21" s="37"/>
      <c r="W21" s="37"/>
      <c r="X21" s="37"/>
      <c r="Y21" s="37"/>
    </row>
    <row r="22" spans="1:25">
      <c r="A22" s="818">
        <v>15531926</v>
      </c>
      <c r="B22" s="491"/>
      <c r="C22" s="491">
        <v>1042.0943400000001</v>
      </c>
      <c r="D22" s="491" t="s">
        <v>154</v>
      </c>
      <c r="E22" s="491" t="s">
        <v>2332</v>
      </c>
      <c r="F22" s="265">
        <v>44062</v>
      </c>
      <c r="G22" s="819" t="s">
        <v>2334</v>
      </c>
      <c r="H22" s="678" t="s">
        <v>2335</v>
      </c>
      <c r="I22" s="37"/>
      <c r="J22" s="37"/>
      <c r="K22" s="37"/>
      <c r="L22" s="37"/>
      <c r="M22" s="37"/>
      <c r="N22" s="37"/>
      <c r="O22" s="37"/>
      <c r="P22" s="37"/>
      <c r="Q22" s="37"/>
      <c r="R22" s="37"/>
      <c r="S22" s="37"/>
      <c r="T22" s="37"/>
      <c r="U22" s="37"/>
      <c r="V22" s="37"/>
      <c r="W22" s="37"/>
      <c r="X22" s="37"/>
      <c r="Y22" s="37"/>
    </row>
    <row r="23" spans="1:25">
      <c r="A23" s="818">
        <v>16069750</v>
      </c>
      <c r="B23" s="491"/>
      <c r="C23" s="491">
        <v>734.37735799999996</v>
      </c>
      <c r="D23" s="491" t="s">
        <v>194</v>
      </c>
      <c r="E23" s="491" t="s">
        <v>2332</v>
      </c>
      <c r="F23" s="37"/>
      <c r="G23" s="819"/>
      <c r="H23" s="572"/>
      <c r="I23" s="37"/>
      <c r="J23" s="37"/>
      <c r="K23" s="37"/>
      <c r="L23" s="37"/>
      <c r="M23" s="37"/>
      <c r="N23" s="37"/>
      <c r="O23" s="37"/>
      <c r="P23" s="37"/>
      <c r="Q23" s="37"/>
      <c r="R23" s="37"/>
      <c r="S23" s="37"/>
      <c r="T23" s="37"/>
      <c r="U23" s="37"/>
      <c r="V23" s="37"/>
      <c r="W23" s="37"/>
      <c r="X23" s="37"/>
      <c r="Y23" s="37"/>
    </row>
    <row r="24" spans="1:25">
      <c r="A24" s="818">
        <v>18256363</v>
      </c>
      <c r="B24" s="491"/>
      <c r="C24" s="491">
        <v>4533.1603800000003</v>
      </c>
      <c r="D24" s="491" t="s">
        <v>206</v>
      </c>
      <c r="E24" s="491" t="s">
        <v>2332</v>
      </c>
      <c r="F24" s="37"/>
      <c r="G24" s="819"/>
      <c r="H24" s="572"/>
      <c r="I24" s="37"/>
      <c r="J24" s="37"/>
      <c r="K24" s="37"/>
      <c r="L24" s="37"/>
      <c r="M24" s="37"/>
      <c r="N24" s="37"/>
      <c r="O24" s="37"/>
      <c r="P24" s="37"/>
      <c r="Q24" s="37"/>
      <c r="R24" s="37"/>
      <c r="S24" s="37"/>
      <c r="T24" s="37"/>
      <c r="U24" s="37"/>
      <c r="V24" s="37"/>
      <c r="W24" s="37"/>
      <c r="X24" s="37"/>
      <c r="Y24" s="37"/>
    </row>
    <row r="25" spans="1:25">
      <c r="A25" s="818">
        <v>19141883</v>
      </c>
      <c r="B25" s="491"/>
      <c r="C25" s="491">
        <v>11509.8302</v>
      </c>
      <c r="D25" s="491" t="s">
        <v>227</v>
      </c>
      <c r="E25" s="491" t="s">
        <v>2332</v>
      </c>
      <c r="F25" s="37"/>
      <c r="G25" s="819"/>
      <c r="H25" s="572"/>
      <c r="I25" s="37"/>
      <c r="J25" s="37"/>
      <c r="K25" s="37"/>
      <c r="L25" s="37"/>
      <c r="M25" s="37"/>
      <c r="N25" s="37"/>
      <c r="O25" s="37"/>
      <c r="P25" s="37"/>
      <c r="Q25" s="37"/>
      <c r="R25" s="37"/>
      <c r="S25" s="37"/>
      <c r="T25" s="37"/>
      <c r="U25" s="37"/>
      <c r="V25" s="37"/>
      <c r="W25" s="37"/>
      <c r="X25" s="37"/>
      <c r="Y25" s="37"/>
    </row>
    <row r="26" spans="1:25">
      <c r="A26" s="818">
        <v>19474564</v>
      </c>
      <c r="B26" s="491"/>
      <c r="C26" s="491">
        <v>597.18867899999998</v>
      </c>
      <c r="D26" s="491" t="s">
        <v>206</v>
      </c>
      <c r="E26" s="491" t="s">
        <v>2332</v>
      </c>
      <c r="F26" s="37"/>
      <c r="G26" s="819"/>
      <c r="H26" s="572"/>
      <c r="I26" s="37"/>
      <c r="J26" s="37"/>
      <c r="K26" s="37"/>
      <c r="L26" s="37"/>
      <c r="M26" s="37"/>
      <c r="N26" s="37"/>
      <c r="O26" s="37"/>
      <c r="P26" s="37"/>
      <c r="Q26" s="37"/>
      <c r="R26" s="37"/>
      <c r="S26" s="37"/>
      <c r="T26" s="37"/>
      <c r="U26" s="37"/>
      <c r="V26" s="37"/>
      <c r="W26" s="37"/>
      <c r="X26" s="37"/>
      <c r="Y26" s="37"/>
    </row>
    <row r="27" spans="1:25">
      <c r="A27" s="818">
        <v>19526354</v>
      </c>
      <c r="B27" s="491"/>
      <c r="C27" s="491">
        <v>680.83018900000002</v>
      </c>
      <c r="D27" s="491" t="s">
        <v>149</v>
      </c>
      <c r="E27" s="491" t="s">
        <v>2332</v>
      </c>
      <c r="F27" s="37"/>
      <c r="G27" s="819"/>
      <c r="H27" s="572"/>
      <c r="I27" s="37"/>
      <c r="J27" s="37"/>
      <c r="K27" s="37"/>
      <c r="L27" s="37"/>
      <c r="M27" s="37"/>
      <c r="N27" s="37"/>
      <c r="O27" s="37"/>
      <c r="P27" s="37"/>
      <c r="Q27" s="37"/>
      <c r="R27" s="37"/>
      <c r="S27" s="37"/>
      <c r="T27" s="37"/>
      <c r="U27" s="37"/>
      <c r="V27" s="37"/>
      <c r="W27" s="37"/>
      <c r="X27" s="37"/>
      <c r="Y27" s="37"/>
    </row>
    <row r="28" spans="1:25">
      <c r="A28" s="818">
        <v>19553186</v>
      </c>
      <c r="B28" s="491"/>
      <c r="C28" s="491">
        <v>1481.7924499999999</v>
      </c>
      <c r="D28" s="491" t="s">
        <v>138</v>
      </c>
      <c r="E28" s="491" t="s">
        <v>2332</v>
      </c>
      <c r="F28" s="37"/>
      <c r="G28" s="819"/>
      <c r="H28" s="572"/>
      <c r="I28" s="37"/>
      <c r="J28" s="37"/>
      <c r="K28" s="37"/>
      <c r="L28" s="37"/>
      <c r="M28" s="37"/>
      <c r="N28" s="37"/>
      <c r="O28" s="37"/>
      <c r="P28" s="37"/>
      <c r="Q28" s="37"/>
      <c r="R28" s="37"/>
      <c r="S28" s="37"/>
      <c r="T28" s="37"/>
      <c r="U28" s="37"/>
      <c r="V28" s="37"/>
      <c r="W28" s="37"/>
      <c r="X28" s="37"/>
      <c r="Y28" s="37"/>
    </row>
    <row r="29" spans="1:25">
      <c r="A29" s="818">
        <v>25620960</v>
      </c>
      <c r="B29" s="491"/>
      <c r="C29" s="491">
        <v>532.28301899999997</v>
      </c>
      <c r="D29" s="491" t="s">
        <v>146</v>
      </c>
      <c r="E29" s="491" t="s">
        <v>2332</v>
      </c>
      <c r="F29" s="265">
        <v>44067</v>
      </c>
      <c r="G29" s="822" t="s">
        <v>2334</v>
      </c>
      <c r="H29" s="678" t="s">
        <v>2336</v>
      </c>
      <c r="I29" s="37"/>
      <c r="J29" s="37"/>
      <c r="K29" s="37"/>
      <c r="L29" s="37"/>
      <c r="M29" s="37"/>
      <c r="N29" s="37"/>
      <c r="O29" s="37"/>
      <c r="P29" s="37"/>
      <c r="Q29" s="37"/>
      <c r="R29" s="37"/>
      <c r="S29" s="37"/>
      <c r="T29" s="37"/>
      <c r="U29" s="37"/>
      <c r="V29" s="37"/>
      <c r="W29" s="37"/>
      <c r="X29" s="37"/>
      <c r="Y29" s="37"/>
    </row>
    <row r="30" spans="1:25">
      <c r="A30" s="818">
        <v>27404386</v>
      </c>
      <c r="B30" s="491"/>
      <c r="C30" s="491">
        <v>691.94339600000001</v>
      </c>
      <c r="D30" s="491" t="s">
        <v>156</v>
      </c>
      <c r="E30" s="491" t="s">
        <v>2332</v>
      </c>
      <c r="F30" s="37"/>
      <c r="G30" s="819"/>
      <c r="H30" s="572"/>
      <c r="I30" s="37"/>
      <c r="J30" s="37"/>
      <c r="K30" s="37"/>
      <c r="L30" s="37"/>
      <c r="M30" s="37"/>
      <c r="N30" s="37"/>
      <c r="O30" s="37"/>
      <c r="P30" s="37"/>
      <c r="Q30" s="37"/>
      <c r="R30" s="37"/>
      <c r="S30" s="37"/>
      <c r="T30" s="37"/>
      <c r="U30" s="37"/>
      <c r="V30" s="37"/>
      <c r="W30" s="37"/>
      <c r="X30" s="37"/>
      <c r="Y30" s="37"/>
    </row>
    <row r="31" spans="1:25">
      <c r="A31" s="818">
        <v>27594259</v>
      </c>
      <c r="B31" s="491"/>
      <c r="C31" s="491">
        <v>5190.9434000000001</v>
      </c>
      <c r="D31" s="491" t="s">
        <v>178</v>
      </c>
      <c r="E31" s="491" t="s">
        <v>2332</v>
      </c>
      <c r="F31" s="37"/>
      <c r="G31" s="819"/>
      <c r="H31" s="572"/>
      <c r="I31" s="37"/>
      <c r="J31" s="37"/>
      <c r="K31" s="37"/>
      <c r="L31" s="37"/>
      <c r="M31" s="37"/>
      <c r="N31" s="37"/>
      <c r="O31" s="37"/>
      <c r="P31" s="37"/>
      <c r="Q31" s="37"/>
      <c r="R31" s="37"/>
      <c r="S31" s="37"/>
      <c r="T31" s="37"/>
      <c r="U31" s="37"/>
      <c r="V31" s="37"/>
      <c r="W31" s="37"/>
      <c r="X31" s="37"/>
      <c r="Y31" s="37"/>
    </row>
    <row r="32" spans="1:25">
      <c r="A32" s="818">
        <v>27950325</v>
      </c>
      <c r="B32" s="491"/>
      <c r="C32" s="491">
        <v>560.81132100000002</v>
      </c>
      <c r="D32" s="491" t="s">
        <v>175</v>
      </c>
      <c r="E32" s="491" t="s">
        <v>2332</v>
      </c>
      <c r="F32" s="37"/>
      <c r="G32" s="819"/>
      <c r="H32" s="572"/>
      <c r="I32" s="37"/>
      <c r="J32" s="37"/>
      <c r="K32" s="37"/>
      <c r="L32" s="37"/>
      <c r="M32" s="37"/>
      <c r="N32" s="37"/>
      <c r="O32" s="37"/>
      <c r="P32" s="37"/>
      <c r="Q32" s="37"/>
      <c r="R32" s="37"/>
      <c r="S32" s="37"/>
      <c r="T32" s="37"/>
      <c r="U32" s="37"/>
      <c r="V32" s="37"/>
      <c r="W32" s="37"/>
      <c r="X32" s="37"/>
      <c r="Y32" s="37"/>
    </row>
    <row r="33" spans="1:25">
      <c r="A33" s="818">
        <v>30391155</v>
      </c>
      <c r="B33" s="491"/>
      <c r="C33" s="491">
        <v>2688.6981099999998</v>
      </c>
      <c r="D33" s="491" t="s">
        <v>156</v>
      </c>
      <c r="E33" s="491" t="s">
        <v>2332</v>
      </c>
      <c r="F33" s="265">
        <v>44068</v>
      </c>
      <c r="G33" s="819" t="s">
        <v>2337</v>
      </c>
      <c r="H33" s="572"/>
      <c r="I33" s="37"/>
      <c r="J33" s="37"/>
      <c r="K33" s="37"/>
      <c r="L33" s="37"/>
      <c r="M33" s="37"/>
      <c r="N33" s="37"/>
      <c r="O33" s="37"/>
      <c r="P33" s="37"/>
      <c r="Q33" s="37"/>
      <c r="R33" s="37"/>
      <c r="S33" s="37"/>
      <c r="T33" s="37"/>
      <c r="U33" s="37"/>
      <c r="V33" s="37"/>
      <c r="W33" s="37"/>
      <c r="X33" s="37"/>
      <c r="Y33" s="37"/>
    </row>
    <row r="34" spans="1:25">
      <c r="A34" s="818">
        <v>30794590</v>
      </c>
      <c r="B34" s="491"/>
      <c r="C34" s="491">
        <v>791.16037700000004</v>
      </c>
      <c r="D34" s="491" t="s">
        <v>167</v>
      </c>
      <c r="E34" s="491" t="s">
        <v>2332</v>
      </c>
      <c r="F34" s="37"/>
      <c r="G34" s="819"/>
      <c r="H34" s="572"/>
      <c r="I34" s="37"/>
      <c r="J34" s="37"/>
      <c r="K34" s="37"/>
      <c r="L34" s="37"/>
      <c r="M34" s="37"/>
      <c r="N34" s="37"/>
      <c r="O34" s="37"/>
      <c r="P34" s="37"/>
      <c r="Q34" s="37"/>
      <c r="R34" s="37"/>
      <c r="S34" s="37"/>
      <c r="T34" s="37"/>
      <c r="U34" s="37"/>
      <c r="V34" s="37"/>
      <c r="W34" s="37"/>
      <c r="X34" s="37"/>
      <c r="Y34" s="37"/>
    </row>
    <row r="35" spans="1:25">
      <c r="A35" s="818">
        <v>30951964</v>
      </c>
      <c r="B35" s="491"/>
      <c r="C35" s="491">
        <v>3557.0282999999999</v>
      </c>
      <c r="D35" s="491" t="s">
        <v>175</v>
      </c>
      <c r="E35" s="491" t="s">
        <v>2332</v>
      </c>
      <c r="F35" s="265">
        <v>44050</v>
      </c>
      <c r="G35" s="822" t="s">
        <v>2334</v>
      </c>
      <c r="H35" s="678" t="s">
        <v>2338</v>
      </c>
      <c r="I35" s="37"/>
      <c r="J35" s="37"/>
      <c r="K35" s="37"/>
      <c r="L35" s="37"/>
      <c r="M35" s="37"/>
      <c r="N35" s="37"/>
      <c r="O35" s="37"/>
      <c r="P35" s="37"/>
      <c r="Q35" s="37"/>
      <c r="R35" s="37"/>
      <c r="S35" s="37"/>
      <c r="T35" s="37"/>
      <c r="U35" s="37"/>
      <c r="V35" s="37"/>
      <c r="W35" s="37"/>
      <c r="X35" s="37"/>
      <c r="Y35" s="37"/>
    </row>
    <row r="36" spans="1:25">
      <c r="A36" s="818">
        <v>31511514</v>
      </c>
      <c r="B36" s="491"/>
      <c r="C36" s="491">
        <v>1506.73585</v>
      </c>
      <c r="D36" s="491" t="s">
        <v>146</v>
      </c>
      <c r="E36" s="491" t="s">
        <v>2332</v>
      </c>
      <c r="F36" s="37"/>
      <c r="G36" s="819"/>
      <c r="H36" s="678" t="s">
        <v>2339</v>
      </c>
      <c r="I36" s="37"/>
      <c r="J36" s="37"/>
      <c r="K36" s="37"/>
      <c r="L36" s="37"/>
      <c r="M36" s="37"/>
      <c r="N36" s="37"/>
      <c r="O36" s="37"/>
      <c r="P36" s="37"/>
      <c r="Q36" s="37"/>
      <c r="R36" s="37"/>
      <c r="S36" s="37"/>
      <c r="T36" s="37"/>
      <c r="U36" s="37"/>
      <c r="V36" s="37"/>
      <c r="W36" s="37"/>
      <c r="X36" s="37"/>
      <c r="Y36" s="37"/>
    </row>
    <row r="37" spans="1:25">
      <c r="A37" s="818">
        <v>32162914</v>
      </c>
      <c r="B37" s="491"/>
      <c r="C37" s="491">
        <v>2732.6415099999999</v>
      </c>
      <c r="D37" s="491" t="s">
        <v>149</v>
      </c>
      <c r="E37" s="491" t="s">
        <v>2332</v>
      </c>
      <c r="F37" s="265">
        <v>44067</v>
      </c>
      <c r="G37" s="819" t="s">
        <v>2334</v>
      </c>
      <c r="H37" s="678" t="s">
        <v>2340</v>
      </c>
      <c r="I37" s="37"/>
      <c r="J37" s="37"/>
      <c r="K37" s="37"/>
      <c r="L37" s="37"/>
      <c r="M37" s="37"/>
      <c r="N37" s="37"/>
      <c r="O37" s="37"/>
      <c r="P37" s="37"/>
      <c r="Q37" s="37"/>
      <c r="R37" s="37"/>
      <c r="S37" s="37"/>
      <c r="T37" s="37"/>
      <c r="U37" s="37"/>
      <c r="V37" s="37"/>
      <c r="W37" s="37"/>
      <c r="X37" s="37"/>
      <c r="Y37" s="37"/>
    </row>
    <row r="38" spans="1:25">
      <c r="A38" s="818">
        <v>35191214</v>
      </c>
      <c r="B38" s="491"/>
      <c r="C38" s="491">
        <v>8964.6981099999994</v>
      </c>
      <c r="D38" s="491" t="s">
        <v>167</v>
      </c>
      <c r="E38" s="491" t="s">
        <v>2332</v>
      </c>
      <c r="F38" s="265">
        <v>44061</v>
      </c>
      <c r="G38" s="819" t="s">
        <v>2334</v>
      </c>
      <c r="H38" s="572"/>
      <c r="I38" s="37"/>
      <c r="J38" s="37"/>
      <c r="K38" s="37"/>
      <c r="L38" s="37"/>
      <c r="M38" s="37"/>
      <c r="N38" s="37"/>
      <c r="O38" s="37"/>
      <c r="P38" s="37"/>
      <c r="Q38" s="37"/>
      <c r="R38" s="37"/>
      <c r="S38" s="37"/>
      <c r="T38" s="37"/>
      <c r="U38" s="37"/>
      <c r="V38" s="37"/>
      <c r="W38" s="37"/>
      <c r="X38" s="37"/>
      <c r="Y38" s="37"/>
    </row>
    <row r="39" spans="1:25">
      <c r="A39" s="818">
        <v>41297588</v>
      </c>
      <c r="B39" s="491"/>
      <c r="C39" s="491">
        <v>828.42452800000001</v>
      </c>
      <c r="D39" s="491" t="s">
        <v>194</v>
      </c>
      <c r="E39" s="491" t="s">
        <v>2332</v>
      </c>
      <c r="F39" s="265">
        <v>44061</v>
      </c>
      <c r="G39" s="822" t="s">
        <v>2334</v>
      </c>
      <c r="H39" s="678" t="s">
        <v>2340</v>
      </c>
      <c r="I39" s="37"/>
      <c r="J39" s="37"/>
      <c r="K39" s="37"/>
      <c r="L39" s="37"/>
      <c r="M39" s="37"/>
      <c r="N39" s="37"/>
      <c r="O39" s="37"/>
      <c r="P39" s="37"/>
      <c r="Q39" s="37"/>
      <c r="R39" s="37"/>
      <c r="S39" s="37"/>
      <c r="T39" s="37"/>
      <c r="U39" s="37"/>
      <c r="V39" s="37"/>
      <c r="W39" s="37"/>
      <c r="X39" s="37"/>
      <c r="Y39" s="37"/>
    </row>
    <row r="40" spans="1:25">
      <c r="A40" s="818">
        <v>45504633</v>
      </c>
      <c r="B40" s="491"/>
      <c r="C40" s="491">
        <v>3885.34906</v>
      </c>
      <c r="D40" s="491" t="s">
        <v>194</v>
      </c>
      <c r="E40" s="491" t="s">
        <v>2332</v>
      </c>
      <c r="F40" s="37"/>
      <c r="G40" s="819"/>
      <c r="H40" s="572"/>
      <c r="I40" s="37"/>
      <c r="J40" s="37"/>
      <c r="K40" s="37"/>
      <c r="L40" s="37"/>
      <c r="M40" s="37"/>
      <c r="N40" s="37"/>
      <c r="O40" s="37"/>
      <c r="P40" s="37"/>
      <c r="Q40" s="37"/>
      <c r="R40" s="37"/>
      <c r="S40" s="37"/>
      <c r="T40" s="37"/>
      <c r="U40" s="37"/>
      <c r="V40" s="37"/>
      <c r="W40" s="37"/>
      <c r="X40" s="37"/>
      <c r="Y40" s="37"/>
    </row>
    <row r="41" spans="1:25">
      <c r="A41" s="818">
        <v>48225117</v>
      </c>
      <c r="B41" s="491"/>
      <c r="C41" s="491">
        <v>5188.4528300000002</v>
      </c>
      <c r="D41" s="491" t="s">
        <v>156</v>
      </c>
      <c r="E41" s="491" t="s">
        <v>2332</v>
      </c>
      <c r="F41" s="265">
        <v>44068</v>
      </c>
      <c r="G41" s="819" t="s">
        <v>2334</v>
      </c>
      <c r="H41" s="572"/>
      <c r="I41" s="37"/>
      <c r="J41" s="37"/>
      <c r="K41" s="37"/>
      <c r="L41" s="37"/>
      <c r="M41" s="37"/>
      <c r="N41" s="37"/>
      <c r="O41" s="37"/>
      <c r="P41" s="37"/>
      <c r="Q41" s="37"/>
      <c r="R41" s="37"/>
      <c r="S41" s="37"/>
      <c r="T41" s="37"/>
      <c r="U41" s="37"/>
      <c r="V41" s="37"/>
      <c r="W41" s="37"/>
      <c r="X41" s="37"/>
      <c r="Y41" s="37"/>
    </row>
    <row r="42" spans="1:25">
      <c r="A42" s="818">
        <v>48688282</v>
      </c>
      <c r="B42" s="491"/>
      <c r="C42" s="491">
        <v>549.66037700000004</v>
      </c>
      <c r="D42" s="491" t="s">
        <v>206</v>
      </c>
      <c r="E42" s="491" t="s">
        <v>2332</v>
      </c>
      <c r="F42" s="37"/>
      <c r="G42" s="819"/>
      <c r="H42" s="572"/>
      <c r="I42" s="37"/>
      <c r="J42" s="37"/>
      <c r="K42" s="37"/>
      <c r="L42" s="37"/>
      <c r="M42" s="37"/>
      <c r="N42" s="37"/>
      <c r="O42" s="37"/>
      <c r="P42" s="37"/>
      <c r="Q42" s="37"/>
      <c r="R42" s="37"/>
      <c r="S42" s="37"/>
      <c r="T42" s="37"/>
      <c r="U42" s="37"/>
      <c r="V42" s="37"/>
      <c r="W42" s="37"/>
      <c r="X42" s="37"/>
      <c r="Y42" s="37"/>
    </row>
    <row r="43" spans="1:25">
      <c r="A43" s="818">
        <v>55182993</v>
      </c>
      <c r="B43" s="491"/>
      <c r="C43" s="491">
        <v>517.05660399999999</v>
      </c>
      <c r="D43" s="491" t="s">
        <v>206</v>
      </c>
      <c r="E43" s="491" t="s">
        <v>2332</v>
      </c>
      <c r="F43" s="37"/>
      <c r="G43" s="819"/>
      <c r="H43" s="572"/>
      <c r="I43" s="37"/>
      <c r="J43" s="37"/>
      <c r="K43" s="37"/>
      <c r="L43" s="37"/>
      <c r="M43" s="37"/>
      <c r="N43" s="37"/>
      <c r="O43" s="37"/>
      <c r="P43" s="37"/>
      <c r="Q43" s="37"/>
      <c r="R43" s="37"/>
      <c r="S43" s="37"/>
      <c r="T43" s="37"/>
      <c r="U43" s="37"/>
      <c r="V43" s="37"/>
      <c r="W43" s="37"/>
      <c r="X43" s="37"/>
      <c r="Y43" s="37"/>
    </row>
    <row r="44" spans="1:25">
      <c r="A44" s="818">
        <v>55584797</v>
      </c>
      <c r="B44" s="491"/>
      <c r="C44" s="491">
        <v>15097.3585</v>
      </c>
      <c r="D44" s="491" t="s">
        <v>149</v>
      </c>
      <c r="E44" s="491" t="s">
        <v>2332</v>
      </c>
      <c r="F44" s="37"/>
      <c r="G44" s="819"/>
      <c r="H44" s="678" t="s">
        <v>564</v>
      </c>
      <c r="I44" s="37"/>
      <c r="J44" s="37"/>
      <c r="K44" s="37"/>
      <c r="L44" s="37"/>
      <c r="M44" s="37"/>
      <c r="N44" s="37"/>
      <c r="O44" s="37"/>
      <c r="P44" s="37"/>
      <c r="Q44" s="37"/>
      <c r="R44" s="37"/>
      <c r="S44" s="37"/>
      <c r="T44" s="37"/>
      <c r="U44" s="37"/>
      <c r="V44" s="37"/>
      <c r="W44" s="37"/>
      <c r="X44" s="37"/>
      <c r="Y44" s="37"/>
    </row>
    <row r="45" spans="1:25">
      <c r="A45" s="818">
        <v>57979946</v>
      </c>
      <c r="B45" s="491"/>
      <c r="C45" s="491">
        <v>568.52830200000005</v>
      </c>
      <c r="D45" s="491" t="s">
        <v>178</v>
      </c>
      <c r="E45" s="491" t="s">
        <v>2332</v>
      </c>
      <c r="F45" s="37"/>
      <c r="G45" s="819"/>
      <c r="H45" s="572"/>
      <c r="I45" s="37"/>
      <c r="J45" s="37"/>
      <c r="K45" s="37"/>
      <c r="L45" s="37"/>
      <c r="M45" s="37"/>
      <c r="N45" s="37"/>
      <c r="O45" s="37"/>
      <c r="P45" s="37"/>
      <c r="Q45" s="37"/>
      <c r="R45" s="37"/>
      <c r="S45" s="37"/>
      <c r="T45" s="37"/>
      <c r="U45" s="37"/>
      <c r="V45" s="37"/>
      <c r="W45" s="37"/>
      <c r="X45" s="37"/>
      <c r="Y45" s="37"/>
    </row>
    <row r="46" spans="1:25">
      <c r="A46" s="818">
        <v>59279529</v>
      </c>
      <c r="B46" s="491"/>
      <c r="C46" s="491">
        <v>1133.2547199999999</v>
      </c>
      <c r="D46" s="491" t="s">
        <v>156</v>
      </c>
      <c r="E46" s="491" t="s">
        <v>2332</v>
      </c>
      <c r="F46" s="37"/>
      <c r="G46" s="819"/>
      <c r="H46" s="572"/>
      <c r="I46" s="37"/>
      <c r="J46" s="37"/>
      <c r="K46" s="37"/>
      <c r="L46" s="37"/>
      <c r="M46" s="37"/>
      <c r="N46" s="37"/>
      <c r="O46" s="37"/>
      <c r="P46" s="37"/>
      <c r="Q46" s="37"/>
      <c r="R46" s="37"/>
      <c r="S46" s="37"/>
      <c r="T46" s="37"/>
      <c r="U46" s="37"/>
      <c r="V46" s="37"/>
      <c r="W46" s="37"/>
      <c r="X46" s="37"/>
      <c r="Y46" s="37"/>
    </row>
    <row r="47" spans="1:25">
      <c r="A47" s="818">
        <v>61802005</v>
      </c>
      <c r="B47" s="491"/>
      <c r="C47" s="491">
        <v>2191.0188699999999</v>
      </c>
      <c r="D47" s="491" t="s">
        <v>178</v>
      </c>
      <c r="E47" s="491" t="s">
        <v>2332</v>
      </c>
      <c r="F47" s="37"/>
      <c r="G47" s="819"/>
      <c r="H47" s="572"/>
      <c r="I47" s="37"/>
      <c r="J47" s="37"/>
      <c r="K47" s="37"/>
      <c r="L47" s="37"/>
      <c r="M47" s="37"/>
      <c r="N47" s="37"/>
      <c r="O47" s="37"/>
      <c r="P47" s="37"/>
      <c r="Q47" s="37"/>
      <c r="R47" s="37"/>
      <c r="S47" s="37"/>
      <c r="T47" s="37"/>
      <c r="U47" s="37"/>
      <c r="V47" s="37"/>
      <c r="W47" s="37"/>
      <c r="X47" s="37"/>
      <c r="Y47" s="37"/>
    </row>
    <row r="48" spans="1:25">
      <c r="A48" s="818">
        <v>63848719</v>
      </c>
      <c r="B48" s="491"/>
      <c r="C48" s="491">
        <v>802.481132</v>
      </c>
      <c r="D48" s="491" t="s">
        <v>154</v>
      </c>
      <c r="E48" s="491" t="s">
        <v>2332</v>
      </c>
      <c r="F48" s="265">
        <v>44071</v>
      </c>
      <c r="G48" s="819" t="s">
        <v>2334</v>
      </c>
      <c r="H48" s="678" t="s">
        <v>2341</v>
      </c>
      <c r="I48" s="37"/>
      <c r="J48" s="37"/>
      <c r="K48" s="37"/>
      <c r="L48" s="37"/>
      <c r="M48" s="37"/>
      <c r="N48" s="37"/>
      <c r="O48" s="37"/>
      <c r="P48" s="37"/>
      <c r="Q48" s="37"/>
      <c r="R48" s="37"/>
      <c r="S48" s="37"/>
      <c r="T48" s="37"/>
      <c r="U48" s="37"/>
      <c r="V48" s="37"/>
      <c r="W48" s="37"/>
      <c r="X48" s="37"/>
      <c r="Y48" s="37"/>
    </row>
    <row r="49" spans="1:25">
      <c r="A49" s="818">
        <v>65658339</v>
      </c>
      <c r="B49" s="491"/>
      <c r="C49" s="491">
        <v>605.28301899999997</v>
      </c>
      <c r="D49" s="491" t="s">
        <v>175</v>
      </c>
      <c r="E49" s="491" t="s">
        <v>2332</v>
      </c>
      <c r="F49" s="37"/>
      <c r="G49" s="819"/>
      <c r="H49" s="572"/>
      <c r="I49" s="37"/>
      <c r="J49" s="37"/>
      <c r="K49" s="37"/>
      <c r="L49" s="37"/>
      <c r="M49" s="37"/>
      <c r="N49" s="37"/>
      <c r="O49" s="37"/>
      <c r="P49" s="37"/>
      <c r="Q49" s="37"/>
      <c r="R49" s="37"/>
      <c r="S49" s="37"/>
      <c r="T49" s="37"/>
      <c r="U49" s="37"/>
      <c r="V49" s="37"/>
      <c r="W49" s="37"/>
      <c r="X49" s="37"/>
      <c r="Y49" s="37"/>
    </row>
    <row r="50" spans="1:25">
      <c r="A50" s="818">
        <v>67708870</v>
      </c>
      <c r="B50" s="491"/>
      <c r="C50" s="491">
        <v>541.72641499999997</v>
      </c>
      <c r="D50" s="491" t="s">
        <v>175</v>
      </c>
      <c r="E50" s="491" t="s">
        <v>2332</v>
      </c>
      <c r="F50" s="37"/>
      <c r="G50" s="819"/>
      <c r="H50" s="572"/>
      <c r="I50" s="37"/>
      <c r="J50" s="37"/>
      <c r="K50" s="37"/>
      <c r="L50" s="37"/>
      <c r="M50" s="37"/>
      <c r="N50" s="37"/>
      <c r="O50" s="37"/>
      <c r="P50" s="37"/>
      <c r="Q50" s="37"/>
      <c r="R50" s="37"/>
      <c r="S50" s="37"/>
      <c r="T50" s="37"/>
      <c r="U50" s="37"/>
      <c r="V50" s="37"/>
      <c r="W50" s="37"/>
      <c r="X50" s="37"/>
      <c r="Y50" s="37"/>
    </row>
    <row r="51" spans="1:25">
      <c r="A51" s="818">
        <v>68127511</v>
      </c>
      <c r="B51" s="491"/>
      <c r="C51" s="491">
        <v>706.83018900000002</v>
      </c>
      <c r="D51" s="491" t="s">
        <v>157</v>
      </c>
      <c r="E51" s="491" t="s">
        <v>2332</v>
      </c>
      <c r="F51" s="37"/>
      <c r="G51" s="819"/>
      <c r="H51" s="572"/>
      <c r="I51" s="37"/>
      <c r="J51" s="37"/>
      <c r="K51" s="37"/>
      <c r="L51" s="37"/>
      <c r="M51" s="37"/>
      <c r="N51" s="37"/>
      <c r="O51" s="37"/>
      <c r="P51" s="37"/>
      <c r="Q51" s="37"/>
      <c r="R51" s="37"/>
      <c r="S51" s="37"/>
      <c r="T51" s="37"/>
      <c r="U51" s="37"/>
      <c r="V51" s="37"/>
      <c r="W51" s="37"/>
      <c r="X51" s="37"/>
      <c r="Y51" s="37"/>
    </row>
    <row r="52" spans="1:25">
      <c r="A52" s="818">
        <v>75227368</v>
      </c>
      <c r="B52" s="491"/>
      <c r="C52" s="491">
        <v>877.35849099999996</v>
      </c>
      <c r="D52" s="491" t="s">
        <v>206</v>
      </c>
      <c r="E52" s="491" t="s">
        <v>2332</v>
      </c>
      <c r="F52" s="37"/>
      <c r="G52" s="819"/>
      <c r="H52" s="572"/>
      <c r="I52" s="37"/>
      <c r="J52" s="37"/>
      <c r="K52" s="37"/>
      <c r="L52" s="37"/>
      <c r="M52" s="37"/>
      <c r="N52" s="37"/>
      <c r="O52" s="37"/>
      <c r="P52" s="37"/>
      <c r="Q52" s="37"/>
      <c r="R52" s="37"/>
      <c r="S52" s="37"/>
      <c r="T52" s="37"/>
      <c r="U52" s="37"/>
      <c r="V52" s="37"/>
      <c r="W52" s="37"/>
      <c r="X52" s="37"/>
      <c r="Y52" s="37"/>
    </row>
    <row r="53" spans="1:25">
      <c r="A53" s="818">
        <v>77780141</v>
      </c>
      <c r="B53" s="491"/>
      <c r="C53" s="491">
        <v>1036.0471700000001</v>
      </c>
      <c r="D53" s="491" t="s">
        <v>149</v>
      </c>
      <c r="E53" s="491" t="s">
        <v>2332</v>
      </c>
      <c r="F53" s="265">
        <v>44067</v>
      </c>
      <c r="G53" s="819"/>
      <c r="H53" s="678" t="s">
        <v>2342</v>
      </c>
      <c r="I53" s="37"/>
      <c r="J53" s="37"/>
      <c r="K53" s="37"/>
      <c r="L53" s="37"/>
      <c r="M53" s="37"/>
      <c r="N53" s="37"/>
      <c r="O53" s="37"/>
      <c r="P53" s="37"/>
      <c r="Q53" s="37"/>
      <c r="R53" s="37"/>
      <c r="S53" s="37"/>
      <c r="T53" s="37"/>
      <c r="U53" s="37"/>
      <c r="V53" s="37"/>
      <c r="W53" s="37"/>
      <c r="X53" s="37"/>
      <c r="Y53" s="37"/>
    </row>
    <row r="54" spans="1:25">
      <c r="A54" s="818">
        <v>78264691</v>
      </c>
      <c r="B54" s="491">
        <v>880045449</v>
      </c>
      <c r="C54" s="491">
        <v>1296.2452800000001</v>
      </c>
      <c r="D54" s="491" t="s">
        <v>144</v>
      </c>
      <c r="E54" s="491" t="s">
        <v>2332</v>
      </c>
      <c r="F54" s="265">
        <v>44071</v>
      </c>
      <c r="G54" s="822" t="s">
        <v>2334</v>
      </c>
      <c r="H54" s="678" t="s">
        <v>2343</v>
      </c>
      <c r="I54" s="37"/>
      <c r="J54" s="37"/>
      <c r="K54" s="37"/>
      <c r="L54" s="37"/>
      <c r="M54" s="37"/>
      <c r="N54" s="37"/>
      <c r="O54" s="37"/>
      <c r="P54" s="37"/>
      <c r="Q54" s="37"/>
      <c r="R54" s="37"/>
      <c r="S54" s="37"/>
      <c r="T54" s="37"/>
      <c r="U54" s="37"/>
      <c r="V54" s="37"/>
      <c r="W54" s="37"/>
      <c r="X54" s="37"/>
      <c r="Y54" s="37"/>
    </row>
    <row r="55" spans="1:25">
      <c r="A55" s="818">
        <v>80553264</v>
      </c>
      <c r="B55" s="491"/>
      <c r="C55" s="491">
        <v>779.67924500000004</v>
      </c>
      <c r="D55" s="491" t="s">
        <v>157</v>
      </c>
      <c r="E55" s="491" t="s">
        <v>2332</v>
      </c>
      <c r="F55" s="37"/>
      <c r="G55" s="819"/>
      <c r="H55" s="572"/>
      <c r="I55" s="37"/>
      <c r="J55" s="37"/>
      <c r="K55" s="37"/>
      <c r="L55" s="37"/>
      <c r="M55" s="37"/>
      <c r="N55" s="37"/>
      <c r="O55" s="37"/>
      <c r="P55" s="37"/>
      <c r="Q55" s="37"/>
      <c r="R55" s="37"/>
      <c r="S55" s="37"/>
      <c r="T55" s="37"/>
      <c r="U55" s="37"/>
      <c r="V55" s="37"/>
      <c r="W55" s="37"/>
      <c r="X55" s="37"/>
      <c r="Y55" s="37"/>
    </row>
    <row r="56" spans="1:25">
      <c r="A56" s="818">
        <v>82065337</v>
      </c>
      <c r="B56" s="491"/>
      <c r="C56" s="491">
        <v>752.481132</v>
      </c>
      <c r="D56" s="491" t="s">
        <v>157</v>
      </c>
      <c r="E56" s="491" t="s">
        <v>2332</v>
      </c>
      <c r="F56" s="37"/>
      <c r="G56" s="819"/>
      <c r="H56" s="572"/>
      <c r="I56" s="37"/>
      <c r="J56" s="37"/>
      <c r="K56" s="37"/>
      <c r="L56" s="37"/>
      <c r="M56" s="37"/>
      <c r="N56" s="37"/>
      <c r="O56" s="37"/>
      <c r="P56" s="37"/>
      <c r="Q56" s="37"/>
      <c r="R56" s="37"/>
      <c r="S56" s="37"/>
      <c r="T56" s="37"/>
      <c r="U56" s="37"/>
      <c r="V56" s="37"/>
      <c r="W56" s="37"/>
      <c r="X56" s="37"/>
      <c r="Y56" s="37"/>
    </row>
    <row r="57" spans="1:25">
      <c r="A57" s="818">
        <v>86362558</v>
      </c>
      <c r="B57" s="491">
        <v>880011232</v>
      </c>
      <c r="C57" s="491">
        <v>852.37735799999996</v>
      </c>
      <c r="D57" s="491" t="s">
        <v>144</v>
      </c>
      <c r="E57" s="491" t="s">
        <v>2332</v>
      </c>
      <c r="F57" s="265">
        <v>44076</v>
      </c>
      <c r="G57" s="819" t="s">
        <v>2333</v>
      </c>
      <c r="H57" s="678" t="s">
        <v>21</v>
      </c>
      <c r="I57" s="37"/>
      <c r="J57" s="37"/>
      <c r="K57" s="37"/>
      <c r="L57" s="37"/>
      <c r="M57" s="37"/>
      <c r="N57" s="37"/>
      <c r="O57" s="37"/>
      <c r="P57" s="37"/>
      <c r="Q57" s="37"/>
      <c r="R57" s="37"/>
      <c r="S57" s="37"/>
      <c r="T57" s="37"/>
      <c r="U57" s="37"/>
      <c r="V57" s="37"/>
      <c r="W57" s="37"/>
      <c r="X57" s="37"/>
      <c r="Y57" s="37"/>
    </row>
    <row r="58" spans="1:25">
      <c r="A58" s="818">
        <v>87612983</v>
      </c>
      <c r="B58" s="491"/>
      <c r="C58" s="491">
        <v>755.69811300000003</v>
      </c>
      <c r="D58" s="491" t="s">
        <v>206</v>
      </c>
      <c r="E58" s="491" t="s">
        <v>2332</v>
      </c>
      <c r="F58" s="37"/>
      <c r="G58" s="819"/>
      <c r="H58" s="572"/>
      <c r="I58" s="37"/>
      <c r="J58" s="37"/>
      <c r="K58" s="37"/>
      <c r="L58" s="37"/>
      <c r="M58" s="37"/>
      <c r="N58" s="37"/>
      <c r="O58" s="37"/>
      <c r="P58" s="37"/>
      <c r="Q58" s="37"/>
      <c r="R58" s="37"/>
      <c r="S58" s="37"/>
      <c r="T58" s="37"/>
      <c r="U58" s="37"/>
      <c r="V58" s="37"/>
      <c r="W58" s="37"/>
      <c r="X58" s="37"/>
      <c r="Y58" s="37"/>
    </row>
    <row r="59" spans="1:25">
      <c r="A59" s="818">
        <v>101615387</v>
      </c>
      <c r="B59" s="491"/>
      <c r="C59" s="491">
        <v>567.93396199999995</v>
      </c>
      <c r="D59" s="491" t="s">
        <v>149</v>
      </c>
      <c r="E59" s="491" t="s">
        <v>2332</v>
      </c>
      <c r="F59" s="37"/>
      <c r="G59" s="819"/>
      <c r="H59" s="572"/>
      <c r="I59" s="37"/>
      <c r="J59" s="37"/>
      <c r="K59" s="37"/>
      <c r="L59" s="37"/>
      <c r="M59" s="37"/>
      <c r="N59" s="37"/>
      <c r="O59" s="37"/>
      <c r="P59" s="37"/>
      <c r="Q59" s="37"/>
      <c r="R59" s="37"/>
      <c r="S59" s="37"/>
      <c r="T59" s="37"/>
      <c r="U59" s="37"/>
      <c r="V59" s="37"/>
      <c r="W59" s="37"/>
      <c r="X59" s="37"/>
      <c r="Y59" s="37"/>
    </row>
    <row r="60" spans="1:25">
      <c r="A60" s="818">
        <v>105169440</v>
      </c>
      <c r="B60" s="491"/>
      <c r="C60" s="491">
        <v>2964.4056599999999</v>
      </c>
      <c r="D60" s="491" t="s">
        <v>156</v>
      </c>
      <c r="E60" s="491" t="s">
        <v>2332</v>
      </c>
      <c r="F60" s="37"/>
      <c r="G60" s="819"/>
      <c r="H60" s="572"/>
      <c r="I60" s="37"/>
      <c r="J60" s="37"/>
      <c r="K60" s="37"/>
      <c r="L60" s="37"/>
      <c r="M60" s="37"/>
      <c r="N60" s="37"/>
      <c r="O60" s="37"/>
      <c r="P60" s="37"/>
      <c r="Q60" s="37"/>
      <c r="R60" s="37"/>
      <c r="S60" s="37"/>
      <c r="T60" s="37"/>
      <c r="U60" s="37"/>
      <c r="V60" s="37"/>
      <c r="W60" s="37"/>
      <c r="X60" s="37"/>
      <c r="Y60" s="37"/>
    </row>
    <row r="61" spans="1:25">
      <c r="A61" s="818">
        <v>116867792</v>
      </c>
      <c r="B61" s="491"/>
      <c r="C61" s="491">
        <v>3073.8018900000002</v>
      </c>
      <c r="D61" s="491" t="s">
        <v>178</v>
      </c>
      <c r="E61" s="491" t="s">
        <v>2332</v>
      </c>
      <c r="F61" s="37"/>
      <c r="G61" s="819"/>
      <c r="H61" s="572"/>
      <c r="I61" s="37"/>
      <c r="J61" s="37"/>
      <c r="K61" s="37"/>
      <c r="L61" s="37"/>
      <c r="M61" s="37"/>
      <c r="N61" s="37"/>
      <c r="O61" s="37"/>
      <c r="P61" s="37"/>
      <c r="Q61" s="37"/>
      <c r="R61" s="37"/>
      <c r="S61" s="37"/>
      <c r="T61" s="37"/>
      <c r="U61" s="37"/>
      <c r="V61" s="37"/>
      <c r="W61" s="37"/>
      <c r="X61" s="37"/>
      <c r="Y61" s="37"/>
    </row>
    <row r="62" spans="1:25">
      <c r="A62" s="818">
        <v>133306012</v>
      </c>
      <c r="B62" s="491"/>
      <c r="C62" s="491">
        <v>1413.5943400000001</v>
      </c>
      <c r="D62" s="491" t="s">
        <v>154</v>
      </c>
      <c r="E62" s="491" t="s">
        <v>2332</v>
      </c>
      <c r="F62" s="37"/>
      <c r="G62" s="819"/>
      <c r="H62" s="572"/>
      <c r="I62" s="37"/>
      <c r="J62" s="37"/>
      <c r="K62" s="37"/>
      <c r="L62" s="37"/>
      <c r="M62" s="37"/>
      <c r="N62" s="37"/>
      <c r="O62" s="37"/>
      <c r="P62" s="37"/>
      <c r="Q62" s="37"/>
      <c r="R62" s="37"/>
      <c r="S62" s="37"/>
      <c r="T62" s="37"/>
      <c r="U62" s="37"/>
      <c r="V62" s="37"/>
      <c r="W62" s="37"/>
      <c r="X62" s="37"/>
      <c r="Y62" s="37"/>
    </row>
    <row r="63" spans="1:25">
      <c r="A63" s="818">
        <v>164571105</v>
      </c>
      <c r="B63" s="491"/>
      <c r="C63" s="491">
        <v>1616.38679</v>
      </c>
      <c r="D63" s="491" t="s">
        <v>206</v>
      </c>
      <c r="E63" s="491" t="s">
        <v>2332</v>
      </c>
      <c r="F63" s="37"/>
      <c r="G63" s="819"/>
      <c r="H63" s="572"/>
      <c r="I63" s="37"/>
      <c r="J63" s="37"/>
      <c r="K63" s="37"/>
      <c r="L63" s="37"/>
      <c r="M63" s="37"/>
      <c r="N63" s="37"/>
      <c r="O63" s="37"/>
      <c r="P63" s="37"/>
      <c r="Q63" s="37"/>
      <c r="R63" s="37"/>
      <c r="S63" s="37"/>
      <c r="T63" s="37"/>
      <c r="U63" s="37"/>
      <c r="V63" s="37"/>
      <c r="W63" s="37"/>
      <c r="X63" s="37"/>
      <c r="Y63" s="37"/>
    </row>
    <row r="64" spans="1:25">
      <c r="A64" s="818">
        <v>170740299</v>
      </c>
      <c r="B64" s="491"/>
      <c r="C64" s="491">
        <v>4735.1981100000003</v>
      </c>
      <c r="D64" s="491" t="s">
        <v>154</v>
      </c>
      <c r="E64" s="491" t="s">
        <v>2332</v>
      </c>
      <c r="F64" s="37"/>
      <c r="G64" s="819"/>
      <c r="H64" s="572"/>
      <c r="I64" s="37"/>
      <c r="J64" s="37"/>
      <c r="K64" s="37"/>
      <c r="L64" s="37"/>
      <c r="M64" s="37"/>
      <c r="N64" s="37"/>
      <c r="O64" s="37"/>
      <c r="P64" s="37"/>
      <c r="Q64" s="37"/>
      <c r="R64" s="37"/>
      <c r="S64" s="37"/>
      <c r="T64" s="37"/>
      <c r="U64" s="37"/>
      <c r="V64" s="37"/>
      <c r="W64" s="37"/>
      <c r="X64" s="37"/>
      <c r="Y64" s="37"/>
    </row>
    <row r="65" spans="1:25">
      <c r="A65" s="818">
        <v>176799235</v>
      </c>
      <c r="B65" s="491"/>
      <c r="C65" s="491">
        <v>2017.92453</v>
      </c>
      <c r="D65" s="491" t="s">
        <v>178</v>
      </c>
      <c r="E65" s="491" t="s">
        <v>2332</v>
      </c>
      <c r="F65" s="37"/>
      <c r="G65" s="819"/>
      <c r="H65" s="572"/>
      <c r="I65" s="37"/>
      <c r="J65" s="37"/>
      <c r="K65" s="37"/>
      <c r="L65" s="37"/>
      <c r="M65" s="37"/>
      <c r="N65" s="37"/>
      <c r="O65" s="37"/>
      <c r="P65" s="37"/>
      <c r="Q65" s="37"/>
      <c r="R65" s="37"/>
      <c r="S65" s="37"/>
      <c r="T65" s="37"/>
      <c r="U65" s="37"/>
      <c r="V65" s="37"/>
      <c r="W65" s="37"/>
      <c r="X65" s="37"/>
      <c r="Y65" s="37"/>
    </row>
    <row r="66" spans="1:25">
      <c r="A66" s="818">
        <v>179743816</v>
      </c>
      <c r="B66" s="491"/>
      <c r="C66" s="491">
        <v>1156.5</v>
      </c>
      <c r="D66" s="491" t="s">
        <v>194</v>
      </c>
      <c r="E66" s="491" t="s">
        <v>2332</v>
      </c>
      <c r="F66" s="265">
        <v>44057</v>
      </c>
      <c r="G66" s="819"/>
      <c r="H66" s="678" t="s">
        <v>95</v>
      </c>
      <c r="I66" s="37"/>
      <c r="J66" s="37"/>
      <c r="K66" s="37"/>
      <c r="L66" s="37"/>
      <c r="M66" s="37"/>
      <c r="N66" s="37"/>
      <c r="O66" s="37"/>
      <c r="P66" s="37"/>
      <c r="Q66" s="37"/>
      <c r="R66" s="37"/>
      <c r="S66" s="37"/>
      <c r="T66" s="37"/>
      <c r="U66" s="37"/>
      <c r="V66" s="37"/>
      <c r="W66" s="37"/>
      <c r="X66" s="37"/>
      <c r="Y66" s="37"/>
    </row>
    <row r="67" spans="1:25">
      <c r="A67" s="818">
        <v>181278934</v>
      </c>
      <c r="B67" s="491"/>
      <c r="C67" s="491">
        <v>871.28301899999997</v>
      </c>
      <c r="D67" s="491" t="s">
        <v>146</v>
      </c>
      <c r="E67" s="491" t="s">
        <v>2332</v>
      </c>
      <c r="F67" s="37"/>
      <c r="G67" s="819"/>
      <c r="H67" s="678" t="s">
        <v>564</v>
      </c>
      <c r="I67" s="37"/>
      <c r="J67" s="37"/>
      <c r="K67" s="37"/>
      <c r="L67" s="37"/>
      <c r="M67" s="37"/>
      <c r="N67" s="37"/>
      <c r="O67" s="37"/>
      <c r="P67" s="37"/>
      <c r="Q67" s="37"/>
      <c r="R67" s="37"/>
      <c r="S67" s="37"/>
      <c r="T67" s="37"/>
      <c r="U67" s="37"/>
      <c r="V67" s="37"/>
      <c r="W67" s="37"/>
      <c r="X67" s="37"/>
      <c r="Y67" s="37"/>
    </row>
    <row r="68" spans="1:25">
      <c r="A68" s="818">
        <v>190650412</v>
      </c>
      <c r="B68" s="491"/>
      <c r="C68" s="491">
        <v>1016.92453</v>
      </c>
      <c r="D68" s="491" t="s">
        <v>149</v>
      </c>
      <c r="E68" s="491" t="s">
        <v>2332</v>
      </c>
      <c r="F68" s="265">
        <v>44067</v>
      </c>
      <c r="G68" s="819"/>
      <c r="H68" s="678" t="s">
        <v>2344</v>
      </c>
      <c r="I68" s="37"/>
      <c r="J68" s="37"/>
      <c r="K68" s="37"/>
      <c r="L68" s="37"/>
      <c r="M68" s="37"/>
      <c r="N68" s="37"/>
      <c r="O68" s="37"/>
      <c r="P68" s="37"/>
      <c r="Q68" s="37"/>
      <c r="R68" s="37"/>
      <c r="S68" s="37"/>
      <c r="T68" s="37"/>
      <c r="U68" s="37"/>
      <c r="V68" s="37"/>
      <c r="W68" s="37"/>
      <c r="X68" s="37"/>
      <c r="Y68" s="37"/>
    </row>
    <row r="69" spans="1:25">
      <c r="A69" s="818">
        <v>195022647</v>
      </c>
      <c r="B69" s="491"/>
      <c r="C69" s="491">
        <v>624.99056599999994</v>
      </c>
      <c r="D69" s="491" t="s">
        <v>175</v>
      </c>
      <c r="E69" s="491" t="s">
        <v>2332</v>
      </c>
      <c r="F69" s="265">
        <v>44067</v>
      </c>
      <c r="G69" s="822" t="s">
        <v>2334</v>
      </c>
      <c r="H69" s="678" t="s">
        <v>2345</v>
      </c>
      <c r="I69" s="37"/>
      <c r="J69" s="37"/>
      <c r="K69" s="37"/>
      <c r="L69" s="37"/>
      <c r="M69" s="37"/>
      <c r="N69" s="37"/>
      <c r="O69" s="37"/>
      <c r="P69" s="37"/>
      <c r="Q69" s="37"/>
      <c r="R69" s="37"/>
      <c r="S69" s="37"/>
      <c r="T69" s="37"/>
      <c r="U69" s="37"/>
      <c r="V69" s="37"/>
      <c r="W69" s="37"/>
      <c r="X69" s="37"/>
      <c r="Y69" s="37"/>
    </row>
    <row r="70" spans="1:25">
      <c r="A70" s="818">
        <v>200831225</v>
      </c>
      <c r="B70" s="491"/>
      <c r="C70" s="491">
        <v>1329.5282999999999</v>
      </c>
      <c r="D70" s="491" t="s">
        <v>206</v>
      </c>
      <c r="E70" s="491" t="s">
        <v>2332</v>
      </c>
      <c r="F70" s="37"/>
      <c r="G70" s="819"/>
      <c r="H70" s="572"/>
      <c r="I70" s="37"/>
      <c r="J70" s="37"/>
      <c r="K70" s="37"/>
      <c r="L70" s="37"/>
      <c r="M70" s="37"/>
      <c r="N70" s="37"/>
      <c r="O70" s="37"/>
      <c r="P70" s="37"/>
      <c r="Q70" s="37"/>
      <c r="R70" s="37"/>
      <c r="S70" s="37"/>
      <c r="T70" s="37"/>
      <c r="U70" s="37"/>
      <c r="V70" s="37"/>
      <c r="W70" s="37"/>
      <c r="X70" s="37"/>
      <c r="Y70" s="37"/>
    </row>
    <row r="71" spans="1:25">
      <c r="A71" s="818">
        <v>200847788</v>
      </c>
      <c r="B71" s="491"/>
      <c r="C71" s="491">
        <v>664.77358500000003</v>
      </c>
      <c r="D71" s="491" t="s">
        <v>175</v>
      </c>
      <c r="E71" s="491" t="s">
        <v>2332</v>
      </c>
      <c r="F71" s="37"/>
      <c r="G71" s="819"/>
      <c r="H71" s="572"/>
      <c r="I71" s="37"/>
      <c r="J71" s="37"/>
      <c r="K71" s="37"/>
      <c r="L71" s="37"/>
      <c r="M71" s="37"/>
      <c r="N71" s="37"/>
      <c r="O71" s="37"/>
      <c r="P71" s="37"/>
      <c r="Q71" s="37"/>
      <c r="R71" s="37"/>
      <c r="S71" s="37"/>
      <c r="T71" s="37"/>
      <c r="U71" s="37"/>
      <c r="V71" s="37"/>
      <c r="W71" s="37"/>
      <c r="X71" s="37"/>
      <c r="Y71" s="37"/>
    </row>
    <row r="72" spans="1:25">
      <c r="A72" s="818">
        <v>201731446</v>
      </c>
      <c r="B72" s="491"/>
      <c r="C72" s="491">
        <v>2034.77358</v>
      </c>
      <c r="D72" s="491" t="s">
        <v>175</v>
      </c>
      <c r="E72" s="491" t="s">
        <v>2332</v>
      </c>
      <c r="F72" s="665">
        <v>44063</v>
      </c>
      <c r="G72" s="822" t="s">
        <v>2346</v>
      </c>
      <c r="H72" s="678" t="s">
        <v>2347</v>
      </c>
      <c r="I72" s="37"/>
      <c r="J72" s="37"/>
      <c r="K72" s="37"/>
      <c r="L72" s="37"/>
      <c r="M72" s="37"/>
      <c r="N72" s="37"/>
      <c r="O72" s="37"/>
      <c r="P72" s="37"/>
      <c r="Q72" s="37"/>
      <c r="R72" s="37"/>
      <c r="S72" s="37"/>
      <c r="T72" s="37"/>
      <c r="U72" s="37"/>
      <c r="V72" s="37"/>
      <c r="W72" s="37"/>
      <c r="X72" s="37"/>
      <c r="Y72" s="37"/>
    </row>
    <row r="73" spans="1:25">
      <c r="A73" s="818">
        <v>214375340</v>
      </c>
      <c r="B73" s="491"/>
      <c r="C73" s="491">
        <v>687.37735799999996</v>
      </c>
      <c r="D73" s="491" t="s">
        <v>206</v>
      </c>
      <c r="E73" s="491" t="s">
        <v>2332</v>
      </c>
      <c r="F73" s="37"/>
      <c r="G73" s="819"/>
      <c r="H73" s="572"/>
      <c r="I73" s="37"/>
      <c r="J73" s="37"/>
      <c r="K73" s="37"/>
      <c r="L73" s="37"/>
      <c r="M73" s="37"/>
      <c r="N73" s="37"/>
      <c r="O73" s="37"/>
      <c r="P73" s="37"/>
      <c r="Q73" s="37"/>
      <c r="R73" s="37"/>
      <c r="S73" s="37"/>
      <c r="T73" s="37"/>
      <c r="U73" s="37"/>
      <c r="V73" s="37"/>
      <c r="W73" s="37"/>
      <c r="X73" s="37"/>
      <c r="Y73" s="37"/>
    </row>
    <row r="74" spans="1:25">
      <c r="A74" s="818">
        <v>227298275</v>
      </c>
      <c r="B74" s="491"/>
      <c r="C74" s="491">
        <v>1897.9811299999999</v>
      </c>
      <c r="D74" s="491" t="s">
        <v>178</v>
      </c>
      <c r="E74" s="491" t="s">
        <v>2332</v>
      </c>
      <c r="F74" s="37"/>
      <c r="G74" s="819"/>
      <c r="H74" s="572"/>
      <c r="I74" s="37"/>
      <c r="J74" s="37"/>
      <c r="K74" s="37"/>
      <c r="L74" s="37"/>
      <c r="M74" s="37"/>
      <c r="N74" s="37"/>
      <c r="O74" s="37"/>
      <c r="P74" s="37"/>
      <c r="Q74" s="37"/>
      <c r="R74" s="37"/>
      <c r="S74" s="37"/>
      <c r="T74" s="37"/>
      <c r="U74" s="37"/>
      <c r="V74" s="37"/>
      <c r="W74" s="37"/>
      <c r="X74" s="37"/>
      <c r="Y74" s="37"/>
    </row>
    <row r="75" spans="1:25">
      <c r="A75" s="818">
        <v>243161598</v>
      </c>
      <c r="B75" s="491"/>
      <c r="C75" s="491">
        <v>2268.8396200000002</v>
      </c>
      <c r="D75" s="491" t="s">
        <v>156</v>
      </c>
      <c r="E75" s="491" t="s">
        <v>2332</v>
      </c>
      <c r="F75" s="37"/>
      <c r="G75" s="819"/>
      <c r="H75" s="572"/>
      <c r="I75" s="37"/>
      <c r="J75" s="37"/>
      <c r="K75" s="37"/>
      <c r="L75" s="37"/>
      <c r="M75" s="37"/>
      <c r="N75" s="37"/>
      <c r="O75" s="37"/>
      <c r="P75" s="37"/>
      <c r="Q75" s="37"/>
      <c r="R75" s="37"/>
      <c r="S75" s="37"/>
      <c r="T75" s="37"/>
      <c r="U75" s="37"/>
      <c r="V75" s="37"/>
      <c r="W75" s="37"/>
      <c r="X75" s="37"/>
      <c r="Y75" s="37"/>
    </row>
    <row r="76" spans="1:25">
      <c r="A76" s="818">
        <v>249272658</v>
      </c>
      <c r="B76" s="491"/>
      <c r="C76" s="491">
        <v>754.52830200000005</v>
      </c>
      <c r="D76" s="491" t="s">
        <v>206</v>
      </c>
      <c r="E76" s="491" t="s">
        <v>2332</v>
      </c>
      <c r="F76" s="37"/>
      <c r="G76" s="819"/>
      <c r="H76" s="572"/>
      <c r="I76" s="37"/>
      <c r="J76" s="37"/>
      <c r="K76" s="37"/>
      <c r="L76" s="37"/>
      <c r="M76" s="37"/>
      <c r="N76" s="37"/>
      <c r="O76" s="37"/>
      <c r="P76" s="37"/>
      <c r="Q76" s="37"/>
      <c r="R76" s="37"/>
      <c r="S76" s="37"/>
      <c r="T76" s="37"/>
      <c r="U76" s="37"/>
      <c r="V76" s="37"/>
      <c r="W76" s="37"/>
      <c r="X76" s="37"/>
      <c r="Y76" s="37"/>
    </row>
    <row r="77" spans="1:25">
      <c r="A77" s="818">
        <v>250028262</v>
      </c>
      <c r="B77" s="491"/>
      <c r="C77" s="491">
        <v>1179.16038</v>
      </c>
      <c r="D77" s="491" t="s">
        <v>138</v>
      </c>
      <c r="E77" s="491" t="s">
        <v>2332</v>
      </c>
      <c r="F77" s="37"/>
      <c r="G77" s="819"/>
      <c r="H77" s="572"/>
      <c r="I77" s="37"/>
      <c r="J77" s="37"/>
      <c r="K77" s="37"/>
      <c r="L77" s="37"/>
      <c r="M77" s="37"/>
      <c r="N77" s="37"/>
      <c r="O77" s="37"/>
      <c r="P77" s="37"/>
      <c r="Q77" s="37"/>
      <c r="R77" s="37"/>
      <c r="S77" s="37"/>
      <c r="T77" s="37"/>
      <c r="U77" s="37"/>
      <c r="V77" s="37"/>
      <c r="W77" s="37"/>
      <c r="X77" s="37"/>
      <c r="Y77" s="37"/>
    </row>
    <row r="78" spans="1:25">
      <c r="A78" s="818">
        <v>270742437</v>
      </c>
      <c r="B78" s="491"/>
      <c r="C78" s="491">
        <v>2211.6886800000002</v>
      </c>
      <c r="D78" s="491" t="s">
        <v>156</v>
      </c>
      <c r="E78" s="491" t="s">
        <v>2332</v>
      </c>
      <c r="F78" s="37"/>
      <c r="G78" s="819"/>
      <c r="H78" s="572"/>
      <c r="I78" s="37"/>
      <c r="J78" s="37"/>
      <c r="K78" s="37"/>
      <c r="L78" s="37"/>
      <c r="M78" s="37"/>
      <c r="N78" s="37"/>
      <c r="O78" s="37"/>
      <c r="P78" s="37"/>
      <c r="Q78" s="37"/>
      <c r="R78" s="37"/>
      <c r="S78" s="37"/>
      <c r="T78" s="37"/>
      <c r="U78" s="37"/>
      <c r="V78" s="37"/>
      <c r="W78" s="37"/>
      <c r="X78" s="37"/>
      <c r="Y78" s="37"/>
    </row>
    <row r="79" spans="1:25">
      <c r="A79" s="818">
        <v>271515739</v>
      </c>
      <c r="B79" s="491"/>
      <c r="C79" s="491">
        <v>528.49056599999994</v>
      </c>
      <c r="D79" s="491" t="s">
        <v>206</v>
      </c>
      <c r="E79" s="491" t="s">
        <v>2332</v>
      </c>
      <c r="F79" s="37"/>
      <c r="G79" s="819"/>
      <c r="H79" s="572"/>
      <c r="I79" s="37"/>
      <c r="J79" s="37"/>
      <c r="K79" s="37"/>
      <c r="L79" s="37"/>
      <c r="M79" s="37"/>
      <c r="N79" s="37"/>
      <c r="O79" s="37"/>
      <c r="P79" s="37"/>
      <c r="Q79" s="37"/>
      <c r="R79" s="37"/>
      <c r="S79" s="37"/>
      <c r="T79" s="37"/>
      <c r="U79" s="37"/>
      <c r="V79" s="37"/>
      <c r="W79" s="37"/>
      <c r="X79" s="37"/>
      <c r="Y79" s="37"/>
    </row>
    <row r="80" spans="1:25">
      <c r="A80" s="818">
        <v>276641064</v>
      </c>
      <c r="B80" s="491"/>
      <c r="C80" s="491">
        <v>878.94339600000001</v>
      </c>
      <c r="D80" s="491" t="s">
        <v>206</v>
      </c>
      <c r="E80" s="491" t="s">
        <v>2332</v>
      </c>
      <c r="F80" s="37"/>
      <c r="G80" s="819"/>
      <c r="H80" s="572"/>
      <c r="I80" s="37"/>
      <c r="J80" s="37"/>
      <c r="K80" s="37"/>
      <c r="L80" s="37"/>
      <c r="M80" s="37"/>
      <c r="N80" s="37"/>
      <c r="O80" s="37"/>
      <c r="P80" s="37"/>
      <c r="Q80" s="37"/>
      <c r="R80" s="37"/>
      <c r="S80" s="37"/>
      <c r="T80" s="37"/>
      <c r="U80" s="37"/>
      <c r="V80" s="37"/>
      <c r="W80" s="37"/>
      <c r="X80" s="37"/>
      <c r="Y80" s="37"/>
    </row>
    <row r="81" spans="1:25">
      <c r="A81" s="818">
        <v>280809599</v>
      </c>
      <c r="B81" s="491"/>
      <c r="C81" s="491">
        <v>907.71698100000003</v>
      </c>
      <c r="D81" s="491" t="s">
        <v>154</v>
      </c>
      <c r="E81" s="491" t="s">
        <v>2332</v>
      </c>
      <c r="F81" s="37"/>
      <c r="G81" s="819"/>
      <c r="H81" s="572"/>
      <c r="I81" s="37"/>
      <c r="J81" s="37"/>
      <c r="K81" s="37"/>
      <c r="L81" s="37"/>
      <c r="M81" s="37"/>
      <c r="N81" s="37"/>
      <c r="O81" s="37"/>
      <c r="P81" s="37"/>
      <c r="Q81" s="37"/>
      <c r="R81" s="37"/>
      <c r="S81" s="37"/>
      <c r="T81" s="37"/>
      <c r="U81" s="37"/>
      <c r="V81" s="37"/>
      <c r="W81" s="37"/>
      <c r="X81" s="37"/>
      <c r="Y81" s="37"/>
    </row>
    <row r="82" spans="1:25">
      <c r="A82" s="818">
        <v>285433105</v>
      </c>
      <c r="B82" s="491"/>
      <c r="C82" s="491">
        <v>1001.24528</v>
      </c>
      <c r="D82" s="491" t="s">
        <v>157</v>
      </c>
      <c r="E82" s="491" t="s">
        <v>2332</v>
      </c>
      <c r="F82" s="37"/>
      <c r="G82" s="819"/>
      <c r="H82" s="572"/>
      <c r="I82" s="37"/>
      <c r="J82" s="37"/>
      <c r="K82" s="37"/>
      <c r="L82" s="37"/>
      <c r="M82" s="37"/>
      <c r="N82" s="37"/>
      <c r="O82" s="37"/>
      <c r="P82" s="37"/>
      <c r="Q82" s="37"/>
      <c r="R82" s="37"/>
      <c r="S82" s="37"/>
      <c r="T82" s="37"/>
      <c r="U82" s="37"/>
      <c r="V82" s="37"/>
      <c r="W82" s="37"/>
      <c r="X82" s="37"/>
      <c r="Y82" s="37"/>
    </row>
    <row r="83" spans="1:25">
      <c r="A83" s="818">
        <v>287021919</v>
      </c>
      <c r="B83" s="491"/>
      <c r="C83" s="491">
        <v>953.962264</v>
      </c>
      <c r="D83" s="491" t="s">
        <v>157</v>
      </c>
      <c r="E83" s="491" t="s">
        <v>2332</v>
      </c>
      <c r="F83" s="37"/>
      <c r="G83" s="819"/>
      <c r="H83" s="572"/>
      <c r="I83" s="37"/>
      <c r="J83" s="37"/>
      <c r="K83" s="37"/>
      <c r="L83" s="37"/>
      <c r="M83" s="37"/>
      <c r="N83" s="37"/>
      <c r="O83" s="37"/>
      <c r="P83" s="37"/>
      <c r="Q83" s="37"/>
      <c r="R83" s="37"/>
      <c r="S83" s="37"/>
      <c r="T83" s="37"/>
      <c r="U83" s="37"/>
      <c r="V83" s="37"/>
      <c r="W83" s="37"/>
      <c r="X83" s="37"/>
      <c r="Y83" s="37"/>
    </row>
    <row r="84" spans="1:25">
      <c r="A84" s="818">
        <v>293434205</v>
      </c>
      <c r="B84" s="491"/>
      <c r="C84" s="491">
        <v>3212.7924499999999</v>
      </c>
      <c r="D84" s="491" t="s">
        <v>157</v>
      </c>
      <c r="E84" s="491" t="s">
        <v>2332</v>
      </c>
      <c r="F84" s="37"/>
      <c r="G84" s="819"/>
      <c r="H84" s="572"/>
      <c r="I84" s="37"/>
      <c r="J84" s="37"/>
      <c r="K84" s="37"/>
      <c r="L84" s="37"/>
      <c r="M84" s="37"/>
      <c r="N84" s="37"/>
      <c r="O84" s="37"/>
      <c r="P84" s="37"/>
      <c r="Q84" s="37"/>
      <c r="R84" s="37"/>
      <c r="S84" s="37"/>
      <c r="T84" s="37"/>
      <c r="U84" s="37"/>
      <c r="V84" s="37"/>
      <c r="W84" s="37"/>
      <c r="X84" s="37"/>
      <c r="Y84" s="37"/>
    </row>
    <row r="85" spans="1:25">
      <c r="A85" s="818">
        <v>303570309</v>
      </c>
      <c r="B85" s="491">
        <v>880046796</v>
      </c>
      <c r="C85" s="491">
        <v>4157.1698100000003</v>
      </c>
      <c r="D85" s="491" t="s">
        <v>144</v>
      </c>
      <c r="E85" s="491" t="s">
        <v>2332</v>
      </c>
      <c r="F85" s="265">
        <v>44064</v>
      </c>
      <c r="G85" s="822" t="s">
        <v>2334</v>
      </c>
      <c r="H85" s="678" t="s">
        <v>2348</v>
      </c>
      <c r="I85" s="37"/>
      <c r="J85" s="37"/>
      <c r="K85" s="37"/>
      <c r="L85" s="37"/>
      <c r="M85" s="37"/>
      <c r="N85" s="37"/>
      <c r="O85" s="37"/>
      <c r="P85" s="37"/>
      <c r="Q85" s="37"/>
      <c r="R85" s="37"/>
      <c r="S85" s="37"/>
      <c r="T85" s="37"/>
      <c r="U85" s="37"/>
      <c r="V85" s="37"/>
      <c r="W85" s="37"/>
      <c r="X85" s="37"/>
      <c r="Y85" s="37"/>
    </row>
    <row r="86" spans="1:25">
      <c r="A86" s="818">
        <v>303729522</v>
      </c>
      <c r="B86" s="491"/>
      <c r="C86" s="491">
        <v>666.41509399999995</v>
      </c>
      <c r="D86" s="491" t="s">
        <v>156</v>
      </c>
      <c r="E86" s="491" t="s">
        <v>2332</v>
      </c>
      <c r="F86" s="37"/>
      <c r="G86" s="819"/>
      <c r="H86" s="572"/>
      <c r="I86" s="37"/>
      <c r="J86" s="37"/>
      <c r="K86" s="37"/>
      <c r="L86" s="37"/>
      <c r="M86" s="37"/>
      <c r="N86" s="37"/>
      <c r="O86" s="37"/>
      <c r="P86" s="37"/>
      <c r="Q86" s="37"/>
      <c r="R86" s="37"/>
      <c r="S86" s="37"/>
      <c r="T86" s="37"/>
      <c r="U86" s="37"/>
      <c r="V86" s="37"/>
      <c r="W86" s="37"/>
      <c r="X86" s="37"/>
      <c r="Y86" s="37"/>
    </row>
    <row r="87" spans="1:25">
      <c r="A87" s="818">
        <v>305593655</v>
      </c>
      <c r="B87" s="491"/>
      <c r="C87" s="491">
        <v>1737.57547</v>
      </c>
      <c r="D87" s="491" t="s">
        <v>175</v>
      </c>
      <c r="E87" s="491" t="s">
        <v>2332</v>
      </c>
      <c r="F87" s="37"/>
      <c r="G87" s="819"/>
      <c r="H87" s="678" t="s">
        <v>95</v>
      </c>
      <c r="I87" s="37"/>
      <c r="J87" s="37"/>
      <c r="K87" s="37"/>
      <c r="L87" s="37"/>
      <c r="M87" s="37"/>
      <c r="N87" s="37"/>
      <c r="O87" s="37"/>
      <c r="P87" s="37"/>
      <c r="Q87" s="37"/>
      <c r="R87" s="37"/>
      <c r="S87" s="37"/>
      <c r="T87" s="37"/>
      <c r="U87" s="37"/>
      <c r="V87" s="37"/>
      <c r="W87" s="37"/>
      <c r="X87" s="37"/>
      <c r="Y87" s="37"/>
    </row>
    <row r="88" spans="1:25">
      <c r="A88" s="818">
        <v>316406615</v>
      </c>
      <c r="B88" s="491"/>
      <c r="C88" s="491">
        <v>5692</v>
      </c>
      <c r="D88" s="491" t="s">
        <v>156</v>
      </c>
      <c r="E88" s="491" t="s">
        <v>2332</v>
      </c>
      <c r="F88" s="265">
        <v>44055</v>
      </c>
      <c r="G88" s="819" t="s">
        <v>2334</v>
      </c>
      <c r="H88" s="678" t="s">
        <v>2349</v>
      </c>
      <c r="I88" s="37"/>
      <c r="J88" s="37"/>
      <c r="K88" s="37"/>
      <c r="L88" s="37"/>
      <c r="M88" s="37"/>
      <c r="N88" s="37"/>
      <c r="O88" s="37"/>
      <c r="P88" s="37"/>
      <c r="Q88" s="37"/>
      <c r="R88" s="37"/>
      <c r="S88" s="37"/>
      <c r="T88" s="37"/>
      <c r="U88" s="37"/>
      <c r="V88" s="37"/>
      <c r="W88" s="37"/>
      <c r="X88" s="37"/>
      <c r="Y88" s="37"/>
    </row>
    <row r="89" spans="1:25">
      <c r="A89" s="818">
        <v>343258566</v>
      </c>
      <c r="B89" s="491"/>
      <c r="C89" s="491">
        <v>3922.9811300000001</v>
      </c>
      <c r="D89" s="491" t="s">
        <v>227</v>
      </c>
      <c r="E89" s="491" t="s">
        <v>2332</v>
      </c>
      <c r="F89" s="37"/>
      <c r="G89" s="819"/>
      <c r="H89" s="572"/>
      <c r="I89" s="37"/>
      <c r="J89" s="37"/>
      <c r="K89" s="37"/>
      <c r="L89" s="37"/>
      <c r="M89" s="37"/>
      <c r="N89" s="37"/>
      <c r="O89" s="37"/>
      <c r="P89" s="37"/>
      <c r="Q89" s="37"/>
      <c r="R89" s="37"/>
      <c r="S89" s="37"/>
      <c r="T89" s="37"/>
      <c r="U89" s="37"/>
      <c r="V89" s="37"/>
      <c r="W89" s="37"/>
      <c r="X89" s="37"/>
      <c r="Y89" s="37"/>
    </row>
    <row r="90" spans="1:25">
      <c r="A90" s="818">
        <v>343623804</v>
      </c>
      <c r="B90" s="491"/>
      <c r="C90" s="491">
        <v>921.81132100000002</v>
      </c>
      <c r="D90" s="491" t="s">
        <v>206</v>
      </c>
      <c r="E90" s="491" t="s">
        <v>2332</v>
      </c>
      <c r="F90" s="37"/>
      <c r="G90" s="819"/>
      <c r="H90" s="572"/>
      <c r="I90" s="37"/>
      <c r="J90" s="37"/>
      <c r="K90" s="37"/>
      <c r="L90" s="37"/>
      <c r="M90" s="37"/>
      <c r="N90" s="37"/>
      <c r="O90" s="37"/>
      <c r="P90" s="37"/>
      <c r="Q90" s="37"/>
      <c r="R90" s="37"/>
      <c r="S90" s="37"/>
      <c r="T90" s="37"/>
      <c r="U90" s="37"/>
      <c r="V90" s="37"/>
      <c r="W90" s="37"/>
      <c r="X90" s="37"/>
      <c r="Y90" s="37"/>
    </row>
    <row r="91" spans="1:25">
      <c r="A91" s="818">
        <v>347558851</v>
      </c>
      <c r="B91" s="491"/>
      <c r="C91" s="491">
        <v>558.22641499999997</v>
      </c>
      <c r="D91" s="491" t="s">
        <v>167</v>
      </c>
      <c r="E91" s="491" t="s">
        <v>2332</v>
      </c>
      <c r="F91" s="265">
        <v>44055</v>
      </c>
      <c r="G91" s="819" t="s">
        <v>2334</v>
      </c>
      <c r="H91" s="572"/>
      <c r="I91" s="37"/>
      <c r="J91" s="37"/>
      <c r="K91" s="37"/>
      <c r="L91" s="37"/>
      <c r="M91" s="37"/>
      <c r="N91" s="37"/>
      <c r="O91" s="37"/>
      <c r="P91" s="37"/>
      <c r="Q91" s="37"/>
      <c r="R91" s="37"/>
      <c r="S91" s="37"/>
      <c r="T91" s="37"/>
      <c r="U91" s="37"/>
      <c r="V91" s="37"/>
      <c r="W91" s="37"/>
      <c r="X91" s="37"/>
      <c r="Y91" s="37"/>
    </row>
    <row r="92" spans="1:25">
      <c r="A92" s="818">
        <v>349249678</v>
      </c>
      <c r="B92" s="491"/>
      <c r="C92" s="491">
        <v>774.41509399999995</v>
      </c>
      <c r="D92" s="491" t="s">
        <v>175</v>
      </c>
      <c r="E92" s="491" t="s">
        <v>2332</v>
      </c>
      <c r="F92" s="37"/>
      <c r="G92" s="819"/>
      <c r="H92" s="572"/>
      <c r="I92" s="37"/>
      <c r="J92" s="37"/>
      <c r="K92" s="37"/>
      <c r="L92" s="37"/>
      <c r="M92" s="37"/>
      <c r="N92" s="37"/>
      <c r="O92" s="37"/>
      <c r="P92" s="37"/>
      <c r="Q92" s="37"/>
      <c r="R92" s="37"/>
      <c r="S92" s="37"/>
      <c r="T92" s="37"/>
      <c r="U92" s="37"/>
      <c r="V92" s="37"/>
      <c r="W92" s="37"/>
      <c r="X92" s="37"/>
      <c r="Y92" s="37"/>
    </row>
    <row r="93" spans="1:25">
      <c r="A93" s="818">
        <v>364529485</v>
      </c>
      <c r="B93" s="491"/>
      <c r="C93" s="491">
        <v>2910.3962299999998</v>
      </c>
      <c r="D93" s="491" t="s">
        <v>194</v>
      </c>
      <c r="E93" s="491" t="s">
        <v>2332</v>
      </c>
      <c r="F93" s="265">
        <v>44064</v>
      </c>
      <c r="G93" s="822" t="s">
        <v>2334</v>
      </c>
      <c r="H93" s="678" t="s">
        <v>2350</v>
      </c>
      <c r="I93" s="37"/>
      <c r="J93" s="37"/>
      <c r="K93" s="37"/>
      <c r="L93" s="37"/>
      <c r="M93" s="37"/>
      <c r="N93" s="37"/>
      <c r="O93" s="37"/>
      <c r="P93" s="37"/>
      <c r="Q93" s="37"/>
      <c r="R93" s="37"/>
      <c r="S93" s="37"/>
      <c r="T93" s="37"/>
      <c r="U93" s="37"/>
      <c r="V93" s="37"/>
      <c r="W93" s="37"/>
      <c r="X93" s="37"/>
      <c r="Y93" s="37"/>
    </row>
    <row r="94" spans="1:25">
      <c r="A94" s="818">
        <v>374267390</v>
      </c>
      <c r="B94" s="491"/>
      <c r="C94" s="491">
        <v>807.12264200000004</v>
      </c>
      <c r="D94" s="491" t="s">
        <v>138</v>
      </c>
      <c r="E94" s="491" t="s">
        <v>2332</v>
      </c>
      <c r="F94" s="37"/>
      <c r="G94" s="819"/>
      <c r="H94" s="572"/>
      <c r="I94" s="37"/>
      <c r="J94" s="37"/>
      <c r="K94" s="37"/>
      <c r="L94" s="37"/>
      <c r="M94" s="37"/>
      <c r="N94" s="37"/>
      <c r="O94" s="37"/>
      <c r="P94" s="37"/>
      <c r="Q94" s="37"/>
      <c r="R94" s="37"/>
      <c r="S94" s="37"/>
      <c r="T94" s="37"/>
      <c r="U94" s="37"/>
      <c r="V94" s="37"/>
      <c r="W94" s="37"/>
      <c r="X94" s="37"/>
      <c r="Y94" s="37"/>
    </row>
    <row r="95" spans="1:25">
      <c r="A95" s="818">
        <v>375022969</v>
      </c>
      <c r="B95" s="491"/>
      <c r="C95" s="491">
        <v>544.54717000000005</v>
      </c>
      <c r="D95" s="491" t="s">
        <v>206</v>
      </c>
      <c r="E95" s="491" t="s">
        <v>2332</v>
      </c>
      <c r="F95" s="37"/>
      <c r="G95" s="819"/>
      <c r="H95" s="572"/>
      <c r="I95" s="37"/>
      <c r="J95" s="37"/>
      <c r="K95" s="37"/>
      <c r="L95" s="37"/>
      <c r="M95" s="37"/>
      <c r="N95" s="37"/>
      <c r="O95" s="37"/>
      <c r="P95" s="37"/>
      <c r="Q95" s="37"/>
      <c r="R95" s="37"/>
      <c r="S95" s="37"/>
      <c r="T95" s="37"/>
      <c r="U95" s="37"/>
      <c r="V95" s="37"/>
      <c r="W95" s="37"/>
      <c r="X95" s="37"/>
      <c r="Y95" s="37"/>
    </row>
    <row r="96" spans="1:25">
      <c r="A96" s="818">
        <v>378043425</v>
      </c>
      <c r="B96" s="491"/>
      <c r="C96" s="491">
        <v>975.54717000000005</v>
      </c>
      <c r="D96" s="491" t="s">
        <v>156</v>
      </c>
      <c r="E96" s="491" t="s">
        <v>2332</v>
      </c>
      <c r="F96" s="265">
        <v>44068</v>
      </c>
      <c r="G96" s="819" t="s">
        <v>2334</v>
      </c>
      <c r="H96" s="678" t="s">
        <v>95</v>
      </c>
      <c r="I96" s="37"/>
      <c r="J96" s="37"/>
      <c r="K96" s="37"/>
      <c r="L96" s="37"/>
      <c r="M96" s="37"/>
      <c r="N96" s="37"/>
      <c r="O96" s="37"/>
      <c r="P96" s="37"/>
      <c r="Q96" s="37"/>
      <c r="R96" s="37"/>
      <c r="S96" s="37"/>
      <c r="T96" s="37"/>
      <c r="U96" s="37"/>
      <c r="V96" s="37"/>
      <c r="W96" s="37"/>
      <c r="X96" s="37"/>
      <c r="Y96" s="37"/>
    </row>
    <row r="97" spans="1:25">
      <c r="A97" s="818">
        <v>380346030</v>
      </c>
      <c r="B97" s="491"/>
      <c r="C97" s="491">
        <v>599.23584900000003</v>
      </c>
      <c r="D97" s="491" t="s">
        <v>175</v>
      </c>
      <c r="E97" s="491" t="s">
        <v>2332</v>
      </c>
      <c r="F97" s="265">
        <v>44061</v>
      </c>
      <c r="G97" s="822" t="s">
        <v>2334</v>
      </c>
      <c r="H97" s="678" t="s">
        <v>2338</v>
      </c>
      <c r="I97" s="37"/>
      <c r="J97" s="37"/>
      <c r="K97" s="37"/>
      <c r="L97" s="37"/>
      <c r="M97" s="37"/>
      <c r="N97" s="37"/>
      <c r="O97" s="37"/>
      <c r="P97" s="37"/>
      <c r="Q97" s="37"/>
      <c r="R97" s="37"/>
      <c r="S97" s="37"/>
      <c r="T97" s="37"/>
      <c r="U97" s="37"/>
      <c r="V97" s="37"/>
      <c r="W97" s="37"/>
      <c r="X97" s="37"/>
      <c r="Y97" s="37"/>
    </row>
    <row r="98" spans="1:25">
      <c r="A98" s="818">
        <v>389323384</v>
      </c>
      <c r="B98" s="491"/>
      <c r="C98" s="491">
        <v>2099.0565999999999</v>
      </c>
      <c r="D98" s="491" t="s">
        <v>156</v>
      </c>
      <c r="E98" s="491" t="s">
        <v>2332</v>
      </c>
      <c r="F98" s="37"/>
      <c r="G98" s="819"/>
      <c r="H98" s="572"/>
      <c r="I98" s="37"/>
      <c r="J98" s="37"/>
      <c r="K98" s="37"/>
      <c r="L98" s="37"/>
      <c r="M98" s="37"/>
      <c r="N98" s="37"/>
      <c r="O98" s="37"/>
      <c r="P98" s="37"/>
      <c r="Q98" s="37"/>
      <c r="R98" s="37"/>
      <c r="S98" s="37"/>
      <c r="T98" s="37"/>
      <c r="U98" s="37"/>
      <c r="V98" s="37"/>
      <c r="W98" s="37"/>
      <c r="X98" s="37"/>
      <c r="Y98" s="37"/>
    </row>
    <row r="99" spans="1:25">
      <c r="A99" s="818">
        <v>404230497</v>
      </c>
      <c r="B99" s="491"/>
      <c r="C99" s="491">
        <v>923.02830200000005</v>
      </c>
      <c r="D99" s="491" t="s">
        <v>175</v>
      </c>
      <c r="E99" s="491" t="s">
        <v>2332</v>
      </c>
      <c r="F99" s="265">
        <v>44061</v>
      </c>
      <c r="G99" s="819"/>
      <c r="H99" s="678" t="s">
        <v>21</v>
      </c>
      <c r="I99" s="37"/>
      <c r="J99" s="37"/>
      <c r="K99" s="37"/>
      <c r="L99" s="37"/>
      <c r="M99" s="37"/>
      <c r="N99" s="37"/>
      <c r="O99" s="37"/>
      <c r="P99" s="37"/>
      <c r="Q99" s="37"/>
      <c r="R99" s="37"/>
      <c r="S99" s="37"/>
      <c r="T99" s="37"/>
      <c r="U99" s="37"/>
      <c r="V99" s="37"/>
      <c r="W99" s="37"/>
      <c r="X99" s="37"/>
      <c r="Y99" s="37"/>
    </row>
    <row r="100" spans="1:25">
      <c r="A100" s="818">
        <v>409188680</v>
      </c>
      <c r="B100" s="491"/>
      <c r="C100" s="491">
        <v>810.38679200000001</v>
      </c>
      <c r="D100" s="491" t="s">
        <v>144</v>
      </c>
      <c r="E100" s="491" t="s">
        <v>2332</v>
      </c>
      <c r="F100" s="37"/>
      <c r="G100" s="819"/>
      <c r="H100" s="572"/>
      <c r="I100" s="37"/>
      <c r="J100" s="37"/>
      <c r="K100" s="37"/>
      <c r="L100" s="37"/>
      <c r="M100" s="37"/>
      <c r="N100" s="37"/>
      <c r="O100" s="37"/>
      <c r="P100" s="37"/>
      <c r="Q100" s="37"/>
      <c r="R100" s="37"/>
      <c r="S100" s="37"/>
      <c r="T100" s="37"/>
      <c r="U100" s="37"/>
      <c r="V100" s="37"/>
      <c r="W100" s="37"/>
      <c r="X100" s="37"/>
      <c r="Y100" s="37"/>
    </row>
    <row r="101" spans="1:25">
      <c r="A101" s="818">
        <v>410159928</v>
      </c>
      <c r="B101" s="491"/>
      <c r="C101" s="491">
        <v>1549.6037699999999</v>
      </c>
      <c r="D101" s="491" t="s">
        <v>144</v>
      </c>
      <c r="E101" s="491" t="s">
        <v>2332</v>
      </c>
      <c r="F101" s="37"/>
      <c r="G101" s="819"/>
      <c r="H101" s="572"/>
      <c r="I101" s="37"/>
      <c r="J101" s="37"/>
      <c r="K101" s="37"/>
      <c r="L101" s="37"/>
      <c r="M101" s="37"/>
      <c r="N101" s="37"/>
      <c r="O101" s="37"/>
      <c r="P101" s="37"/>
      <c r="Q101" s="37"/>
      <c r="R101" s="37"/>
      <c r="S101" s="37"/>
      <c r="T101" s="37"/>
      <c r="U101" s="37"/>
      <c r="V101" s="37"/>
      <c r="W101" s="37"/>
      <c r="X101" s="37"/>
      <c r="Y101" s="37"/>
    </row>
    <row r="102" spans="1:25">
      <c r="A102" s="818">
        <v>411589688</v>
      </c>
      <c r="B102" s="491"/>
      <c r="C102" s="491">
        <v>575.15094299999998</v>
      </c>
      <c r="D102" s="491" t="s">
        <v>146</v>
      </c>
      <c r="E102" s="491" t="s">
        <v>2332</v>
      </c>
      <c r="F102" s="265">
        <v>44068</v>
      </c>
      <c r="G102" s="819"/>
      <c r="H102" s="678" t="s">
        <v>2351</v>
      </c>
      <c r="I102" s="37"/>
      <c r="J102" s="37"/>
      <c r="K102" s="37"/>
      <c r="L102" s="37"/>
      <c r="M102" s="37"/>
      <c r="N102" s="37"/>
      <c r="O102" s="37"/>
      <c r="P102" s="37"/>
      <c r="Q102" s="37"/>
      <c r="R102" s="37"/>
      <c r="S102" s="37"/>
      <c r="T102" s="37"/>
      <c r="U102" s="37"/>
      <c r="V102" s="37"/>
      <c r="W102" s="37"/>
      <c r="X102" s="37"/>
      <c r="Y102" s="37"/>
    </row>
    <row r="103" spans="1:25">
      <c r="A103" s="818">
        <v>413193289</v>
      </c>
      <c r="B103" s="491"/>
      <c r="C103" s="491">
        <v>2601.8396200000002</v>
      </c>
      <c r="D103" s="491" t="s">
        <v>149</v>
      </c>
      <c r="E103" s="491" t="s">
        <v>2332</v>
      </c>
      <c r="F103" s="37"/>
      <c r="G103" s="819"/>
      <c r="H103" s="572"/>
      <c r="I103" s="37"/>
      <c r="J103" s="37"/>
      <c r="K103" s="37"/>
      <c r="L103" s="37"/>
      <c r="M103" s="37"/>
      <c r="N103" s="37"/>
      <c r="O103" s="37"/>
      <c r="P103" s="37"/>
      <c r="Q103" s="37"/>
      <c r="R103" s="37"/>
      <c r="S103" s="37"/>
      <c r="T103" s="37"/>
      <c r="U103" s="37"/>
      <c r="V103" s="37"/>
      <c r="W103" s="37"/>
      <c r="X103" s="37"/>
      <c r="Y103" s="37"/>
    </row>
    <row r="104" spans="1:25">
      <c r="A104" s="818">
        <v>415520931</v>
      </c>
      <c r="B104" s="491"/>
      <c r="C104" s="491">
        <v>1029.1037699999999</v>
      </c>
      <c r="D104" s="491" t="s">
        <v>156</v>
      </c>
      <c r="E104" s="491" t="s">
        <v>2332</v>
      </c>
      <c r="F104" s="37"/>
      <c r="G104" s="819"/>
      <c r="H104" s="572"/>
      <c r="I104" s="37"/>
      <c r="J104" s="37"/>
      <c r="K104" s="37"/>
      <c r="L104" s="37"/>
      <c r="M104" s="37"/>
      <c r="N104" s="37"/>
      <c r="O104" s="37"/>
      <c r="P104" s="37"/>
      <c r="Q104" s="37"/>
      <c r="R104" s="37"/>
      <c r="S104" s="37"/>
      <c r="T104" s="37"/>
      <c r="U104" s="37"/>
      <c r="V104" s="37"/>
      <c r="W104" s="37"/>
      <c r="X104" s="37"/>
      <c r="Y104" s="37"/>
    </row>
    <row r="105" spans="1:25">
      <c r="A105" s="818">
        <v>430089979</v>
      </c>
      <c r="B105" s="491"/>
      <c r="C105" s="491">
        <v>1182.9717000000001</v>
      </c>
      <c r="D105" s="491" t="s">
        <v>175</v>
      </c>
      <c r="E105" s="491" t="s">
        <v>2332</v>
      </c>
      <c r="F105" s="265">
        <v>44049</v>
      </c>
      <c r="G105" s="822" t="s">
        <v>2334</v>
      </c>
      <c r="H105" s="678" t="s">
        <v>2338</v>
      </c>
      <c r="I105" s="37"/>
      <c r="J105" s="37"/>
      <c r="K105" s="37"/>
      <c r="L105" s="37"/>
      <c r="M105" s="37"/>
      <c r="N105" s="37"/>
      <c r="O105" s="37"/>
      <c r="P105" s="37"/>
      <c r="Q105" s="37"/>
      <c r="R105" s="37"/>
      <c r="S105" s="37"/>
      <c r="T105" s="37"/>
      <c r="U105" s="37"/>
      <c r="V105" s="37"/>
      <c r="W105" s="37"/>
      <c r="X105" s="37"/>
      <c r="Y105" s="37"/>
    </row>
    <row r="106" spans="1:25">
      <c r="A106" s="818">
        <v>434472185</v>
      </c>
      <c r="B106" s="491"/>
      <c r="C106" s="491">
        <v>1076.6792499999999</v>
      </c>
      <c r="D106" s="491" t="s">
        <v>194</v>
      </c>
      <c r="E106" s="491" t="s">
        <v>2332</v>
      </c>
      <c r="F106" s="37"/>
      <c r="G106" s="819"/>
      <c r="H106" s="572"/>
      <c r="I106" s="37"/>
      <c r="J106" s="37"/>
      <c r="K106" s="37"/>
      <c r="L106" s="37"/>
      <c r="M106" s="37"/>
      <c r="N106" s="37"/>
      <c r="O106" s="37"/>
      <c r="P106" s="37"/>
      <c r="Q106" s="37"/>
      <c r="R106" s="37"/>
      <c r="S106" s="37"/>
      <c r="T106" s="37"/>
      <c r="U106" s="37"/>
      <c r="V106" s="37"/>
      <c r="W106" s="37"/>
      <c r="X106" s="37"/>
      <c r="Y106" s="37"/>
    </row>
    <row r="107" spans="1:25">
      <c r="A107" s="818">
        <v>445022101</v>
      </c>
      <c r="B107" s="491"/>
      <c r="C107" s="491">
        <v>642.11320799999999</v>
      </c>
      <c r="D107" s="491" t="s">
        <v>138</v>
      </c>
      <c r="E107" s="491" t="s">
        <v>2332</v>
      </c>
      <c r="F107" s="37"/>
      <c r="G107" s="819"/>
      <c r="H107" s="572"/>
      <c r="I107" s="37"/>
      <c r="J107" s="37"/>
      <c r="K107" s="37"/>
      <c r="L107" s="37"/>
      <c r="M107" s="37"/>
      <c r="N107" s="37"/>
      <c r="O107" s="37"/>
      <c r="P107" s="37"/>
      <c r="Q107" s="37"/>
      <c r="R107" s="37"/>
      <c r="S107" s="37"/>
      <c r="T107" s="37"/>
      <c r="U107" s="37"/>
      <c r="V107" s="37"/>
      <c r="W107" s="37"/>
      <c r="X107" s="37"/>
      <c r="Y107" s="37"/>
    </row>
    <row r="108" spans="1:25">
      <c r="A108" s="818">
        <v>467474708</v>
      </c>
      <c r="B108" s="491"/>
      <c r="C108" s="491">
        <v>812.15094299999998</v>
      </c>
      <c r="D108" s="491" t="s">
        <v>167</v>
      </c>
      <c r="E108" s="491" t="s">
        <v>2332</v>
      </c>
      <c r="F108" s="265">
        <v>44068</v>
      </c>
      <c r="G108" s="819" t="s">
        <v>2334</v>
      </c>
      <c r="H108" s="572"/>
      <c r="I108" s="37"/>
      <c r="J108" s="37"/>
      <c r="K108" s="37"/>
      <c r="L108" s="37"/>
      <c r="M108" s="37"/>
      <c r="N108" s="37"/>
      <c r="O108" s="37"/>
      <c r="P108" s="37"/>
      <c r="Q108" s="37"/>
      <c r="R108" s="37"/>
      <c r="S108" s="37"/>
      <c r="T108" s="37"/>
      <c r="U108" s="37"/>
      <c r="V108" s="37"/>
      <c r="W108" s="37"/>
      <c r="X108" s="37"/>
      <c r="Y108" s="37"/>
    </row>
    <row r="109" spans="1:25">
      <c r="A109" s="818">
        <v>475544175</v>
      </c>
      <c r="B109" s="491"/>
      <c r="C109" s="491">
        <v>548.93396199999995</v>
      </c>
      <c r="D109" s="491" t="s">
        <v>157</v>
      </c>
      <c r="E109" s="491" t="s">
        <v>2332</v>
      </c>
      <c r="F109" s="37"/>
      <c r="G109" s="819"/>
      <c r="H109" s="572"/>
      <c r="I109" s="37"/>
      <c r="J109" s="37"/>
      <c r="K109" s="37"/>
      <c r="L109" s="37"/>
      <c r="M109" s="37"/>
      <c r="N109" s="37"/>
      <c r="O109" s="37"/>
      <c r="P109" s="37"/>
      <c r="Q109" s="37"/>
      <c r="R109" s="37"/>
      <c r="S109" s="37"/>
      <c r="T109" s="37"/>
      <c r="U109" s="37"/>
      <c r="V109" s="37"/>
      <c r="W109" s="37"/>
      <c r="X109" s="37"/>
      <c r="Y109" s="37"/>
    </row>
    <row r="110" spans="1:25">
      <c r="A110" s="818">
        <v>478240684</v>
      </c>
      <c r="B110" s="491"/>
      <c r="C110" s="491">
        <v>918.52830200000005</v>
      </c>
      <c r="D110" s="491" t="s">
        <v>157</v>
      </c>
      <c r="E110" s="491" t="s">
        <v>2332</v>
      </c>
      <c r="F110" s="37"/>
      <c r="G110" s="819"/>
      <c r="H110" s="572"/>
      <c r="I110" s="37"/>
      <c r="J110" s="37"/>
      <c r="K110" s="37"/>
      <c r="L110" s="37"/>
      <c r="M110" s="37"/>
      <c r="N110" s="37"/>
      <c r="O110" s="37"/>
      <c r="P110" s="37"/>
      <c r="Q110" s="37"/>
      <c r="R110" s="37"/>
      <c r="S110" s="37"/>
      <c r="T110" s="37"/>
      <c r="U110" s="37"/>
      <c r="V110" s="37"/>
      <c r="W110" s="37"/>
      <c r="X110" s="37"/>
      <c r="Y110" s="37"/>
    </row>
    <row r="111" spans="1:25">
      <c r="A111" s="818">
        <v>478990752</v>
      </c>
      <c r="B111" s="491"/>
      <c r="C111" s="491">
        <v>822.33018900000002</v>
      </c>
      <c r="D111" s="491" t="s">
        <v>149</v>
      </c>
      <c r="E111" s="491" t="s">
        <v>2332</v>
      </c>
      <c r="F111" s="265">
        <v>44067</v>
      </c>
      <c r="G111" s="819" t="s">
        <v>2334</v>
      </c>
      <c r="H111" s="678" t="s">
        <v>2352</v>
      </c>
      <c r="I111" s="37"/>
      <c r="J111" s="37"/>
      <c r="K111" s="37"/>
      <c r="L111" s="37"/>
      <c r="M111" s="37"/>
      <c r="N111" s="37"/>
      <c r="O111" s="37"/>
      <c r="P111" s="37"/>
      <c r="Q111" s="37"/>
      <c r="R111" s="37"/>
      <c r="S111" s="37"/>
      <c r="T111" s="37"/>
      <c r="U111" s="37"/>
      <c r="V111" s="37"/>
      <c r="W111" s="37"/>
      <c r="X111" s="37"/>
      <c r="Y111" s="37"/>
    </row>
    <row r="112" spans="1:25">
      <c r="A112" s="818">
        <v>554209162</v>
      </c>
      <c r="B112" s="491"/>
      <c r="C112" s="491">
        <v>1745.37736</v>
      </c>
      <c r="D112" s="491" t="s">
        <v>206</v>
      </c>
      <c r="E112" s="491" t="s">
        <v>2332</v>
      </c>
      <c r="F112" s="37"/>
      <c r="G112" s="819"/>
      <c r="H112" s="572"/>
      <c r="I112" s="37"/>
      <c r="J112" s="37"/>
      <c r="K112" s="37"/>
      <c r="L112" s="37"/>
      <c r="M112" s="37"/>
      <c r="N112" s="37"/>
      <c r="O112" s="37"/>
      <c r="P112" s="37"/>
      <c r="Q112" s="37"/>
      <c r="R112" s="37"/>
      <c r="S112" s="37"/>
      <c r="T112" s="37"/>
      <c r="U112" s="37"/>
      <c r="V112" s="37"/>
      <c r="W112" s="37"/>
      <c r="X112" s="37"/>
      <c r="Y112" s="37"/>
    </row>
    <row r="113" spans="1:25">
      <c r="A113" s="818">
        <v>584999818</v>
      </c>
      <c r="B113" s="491"/>
      <c r="C113" s="491">
        <v>739.89622599999996</v>
      </c>
      <c r="D113" s="491" t="s">
        <v>138</v>
      </c>
      <c r="E113" s="491" t="s">
        <v>2332</v>
      </c>
      <c r="F113" s="37"/>
      <c r="G113" s="819"/>
      <c r="H113" s="572"/>
      <c r="I113" s="37"/>
      <c r="J113" s="37"/>
      <c r="K113" s="37"/>
      <c r="L113" s="37"/>
      <c r="M113" s="37"/>
      <c r="N113" s="37"/>
      <c r="O113" s="37"/>
      <c r="P113" s="37"/>
      <c r="Q113" s="37"/>
      <c r="R113" s="37"/>
      <c r="S113" s="37"/>
      <c r="T113" s="37"/>
      <c r="U113" s="37"/>
      <c r="V113" s="37"/>
      <c r="W113" s="37"/>
      <c r="X113" s="37"/>
      <c r="Y113" s="37"/>
    </row>
    <row r="114" spans="1:25">
      <c r="A114" s="818">
        <v>591352331</v>
      </c>
      <c r="B114" s="491"/>
      <c r="C114" s="491">
        <v>1038.66038</v>
      </c>
      <c r="D114" s="491" t="s">
        <v>138</v>
      </c>
      <c r="E114" s="491" t="s">
        <v>2332</v>
      </c>
      <c r="F114" s="37"/>
      <c r="G114" s="819"/>
      <c r="H114" s="572"/>
      <c r="I114" s="37"/>
      <c r="J114" s="37"/>
      <c r="K114" s="37"/>
      <c r="L114" s="37"/>
      <c r="M114" s="37"/>
      <c r="N114" s="37"/>
      <c r="O114" s="37"/>
      <c r="P114" s="37"/>
      <c r="Q114" s="37"/>
      <c r="R114" s="37"/>
      <c r="S114" s="37"/>
      <c r="T114" s="37"/>
      <c r="U114" s="37"/>
      <c r="V114" s="37"/>
      <c r="W114" s="37"/>
      <c r="X114" s="37"/>
      <c r="Y114" s="37"/>
    </row>
    <row r="115" spans="1:25">
      <c r="A115" s="818">
        <v>601279703</v>
      </c>
      <c r="B115" s="491"/>
      <c r="C115" s="491">
        <v>1712.11321</v>
      </c>
      <c r="D115" s="491" t="s">
        <v>154</v>
      </c>
      <c r="E115" s="491" t="s">
        <v>2332</v>
      </c>
      <c r="F115" s="265">
        <v>44019</v>
      </c>
      <c r="G115" s="819" t="s">
        <v>2334</v>
      </c>
      <c r="H115" s="487" t="s">
        <v>2353</v>
      </c>
      <c r="I115" s="37"/>
      <c r="J115" s="37"/>
      <c r="K115" s="37"/>
      <c r="L115" s="37"/>
      <c r="M115" s="37"/>
      <c r="N115" s="37"/>
      <c r="O115" s="37"/>
      <c r="P115" s="37"/>
      <c r="Q115" s="37"/>
      <c r="R115" s="37"/>
      <c r="S115" s="37"/>
      <c r="T115" s="37"/>
      <c r="U115" s="37"/>
      <c r="V115" s="37"/>
      <c r="W115" s="37"/>
      <c r="X115" s="37"/>
      <c r="Y115" s="37"/>
    </row>
    <row r="116" spans="1:25">
      <c r="A116" s="818">
        <v>614573459</v>
      </c>
      <c r="B116" s="491"/>
      <c r="C116" s="491">
        <v>506.92452800000001</v>
      </c>
      <c r="D116" s="491" t="s">
        <v>206</v>
      </c>
      <c r="E116" s="491" t="s">
        <v>2332</v>
      </c>
      <c r="F116" s="37"/>
      <c r="G116" s="819"/>
      <c r="H116" s="572"/>
      <c r="I116" s="37"/>
      <c r="J116" s="37"/>
      <c r="K116" s="37"/>
      <c r="L116" s="37"/>
      <c r="M116" s="37"/>
      <c r="N116" s="37"/>
      <c r="O116" s="37"/>
      <c r="P116" s="37"/>
      <c r="Q116" s="37"/>
      <c r="R116" s="37"/>
      <c r="S116" s="37"/>
      <c r="T116" s="37"/>
      <c r="U116" s="37"/>
      <c r="V116" s="37"/>
      <c r="W116" s="37"/>
      <c r="X116" s="37"/>
      <c r="Y116" s="37"/>
    </row>
    <row r="117" spans="1:25">
      <c r="A117" s="818">
        <v>675038667</v>
      </c>
      <c r="B117" s="491"/>
      <c r="C117" s="491">
        <v>966.88679200000001</v>
      </c>
      <c r="D117" s="491" t="s">
        <v>206</v>
      </c>
      <c r="E117" s="491" t="s">
        <v>2332</v>
      </c>
      <c r="F117" s="37"/>
      <c r="G117" s="819"/>
      <c r="H117" s="572"/>
      <c r="I117" s="37"/>
      <c r="J117" s="37"/>
      <c r="K117" s="37"/>
      <c r="L117" s="37"/>
      <c r="M117" s="37"/>
      <c r="N117" s="37"/>
      <c r="O117" s="37"/>
      <c r="P117" s="37"/>
      <c r="Q117" s="37"/>
      <c r="R117" s="37"/>
      <c r="S117" s="37"/>
      <c r="T117" s="37"/>
      <c r="U117" s="37"/>
      <c r="V117" s="37"/>
      <c r="W117" s="37"/>
      <c r="X117" s="37"/>
      <c r="Y117" s="37"/>
    </row>
    <row r="118" spans="1:25">
      <c r="A118" s="818">
        <v>694690460</v>
      </c>
      <c r="B118" s="491"/>
      <c r="C118" s="491">
        <v>977.962264</v>
      </c>
      <c r="D118" s="491" t="s">
        <v>175</v>
      </c>
      <c r="E118" s="491" t="s">
        <v>2332</v>
      </c>
      <c r="F118" s="37"/>
      <c r="G118" s="819"/>
      <c r="H118" s="572"/>
      <c r="I118" s="37"/>
      <c r="J118" s="37"/>
      <c r="K118" s="37"/>
      <c r="L118" s="37"/>
      <c r="M118" s="37"/>
      <c r="N118" s="37"/>
      <c r="O118" s="37"/>
      <c r="P118" s="37"/>
      <c r="Q118" s="37"/>
      <c r="R118" s="37"/>
      <c r="S118" s="37"/>
      <c r="T118" s="37"/>
      <c r="U118" s="37"/>
      <c r="V118" s="37"/>
      <c r="W118" s="37"/>
      <c r="X118" s="37"/>
      <c r="Y118" s="37"/>
    </row>
    <row r="119" spans="1:25">
      <c r="A119" s="818">
        <v>729234283</v>
      </c>
      <c r="B119" s="491"/>
      <c r="C119" s="491">
        <v>647.74528299999997</v>
      </c>
      <c r="D119" s="491" t="s">
        <v>156</v>
      </c>
      <c r="E119" s="491" t="s">
        <v>2332</v>
      </c>
      <c r="F119" s="37"/>
      <c r="G119" s="819"/>
      <c r="H119" s="572"/>
      <c r="I119" s="37"/>
      <c r="J119" s="37"/>
      <c r="K119" s="37"/>
      <c r="L119" s="37"/>
      <c r="M119" s="37"/>
      <c r="N119" s="37"/>
      <c r="O119" s="37"/>
      <c r="P119" s="37"/>
      <c r="Q119" s="37"/>
      <c r="R119" s="37"/>
      <c r="S119" s="37"/>
      <c r="T119" s="37"/>
      <c r="U119" s="37"/>
      <c r="V119" s="37"/>
      <c r="W119" s="37"/>
      <c r="X119" s="37"/>
      <c r="Y119" s="37"/>
    </row>
    <row r="120" spans="1:25">
      <c r="A120" s="818">
        <v>753264950</v>
      </c>
      <c r="B120" s="491"/>
      <c r="C120" s="491">
        <v>1282.9905699999999</v>
      </c>
      <c r="D120" s="491" t="s">
        <v>149</v>
      </c>
      <c r="E120" s="491" t="s">
        <v>2332</v>
      </c>
      <c r="F120" s="37"/>
      <c r="G120" s="819"/>
      <c r="H120" s="572"/>
      <c r="I120" s="37"/>
      <c r="J120" s="37"/>
      <c r="K120" s="37"/>
      <c r="L120" s="37"/>
      <c r="M120" s="37"/>
      <c r="N120" s="37"/>
      <c r="O120" s="37"/>
      <c r="P120" s="37"/>
      <c r="Q120" s="37"/>
      <c r="R120" s="37"/>
      <c r="S120" s="37"/>
      <c r="T120" s="37"/>
      <c r="U120" s="37"/>
      <c r="V120" s="37"/>
      <c r="W120" s="37"/>
      <c r="X120" s="37"/>
      <c r="Y120" s="37"/>
    </row>
    <row r="121" spans="1:25">
      <c r="A121" s="818">
        <v>758651773</v>
      </c>
      <c r="B121" s="491"/>
      <c r="C121" s="491">
        <v>3609.8113199999998</v>
      </c>
      <c r="D121" s="491" t="s">
        <v>154</v>
      </c>
      <c r="E121" s="491" t="s">
        <v>2332</v>
      </c>
      <c r="F121" s="265">
        <v>44071</v>
      </c>
      <c r="G121" s="819" t="s">
        <v>2334</v>
      </c>
      <c r="H121" s="678" t="s">
        <v>2354</v>
      </c>
      <c r="I121" s="37"/>
      <c r="J121" s="37"/>
      <c r="K121" s="37"/>
      <c r="L121" s="37"/>
      <c r="M121" s="37"/>
      <c r="N121" s="37"/>
      <c r="O121" s="37"/>
      <c r="P121" s="37"/>
      <c r="Q121" s="37"/>
      <c r="R121" s="37"/>
      <c r="S121" s="37"/>
      <c r="T121" s="37"/>
      <c r="U121" s="37"/>
      <c r="V121" s="37"/>
      <c r="W121" s="37"/>
      <c r="X121" s="37"/>
      <c r="Y121" s="37"/>
    </row>
    <row r="122" spans="1:25">
      <c r="A122" s="818">
        <v>763356942</v>
      </c>
      <c r="B122" s="491"/>
      <c r="C122" s="491">
        <v>803.31132100000002</v>
      </c>
      <c r="D122" s="491" t="s">
        <v>206</v>
      </c>
      <c r="E122" s="491" t="s">
        <v>2332</v>
      </c>
      <c r="F122" s="37"/>
      <c r="G122" s="819"/>
      <c r="H122" s="572"/>
      <c r="I122" s="37"/>
      <c r="J122" s="37"/>
      <c r="K122" s="37"/>
      <c r="L122" s="37"/>
      <c r="M122" s="37"/>
      <c r="N122" s="37"/>
      <c r="O122" s="37"/>
      <c r="P122" s="37"/>
      <c r="Q122" s="37"/>
      <c r="R122" s="37"/>
      <c r="S122" s="37"/>
      <c r="T122" s="37"/>
      <c r="U122" s="37"/>
      <c r="V122" s="37"/>
      <c r="W122" s="37"/>
      <c r="X122" s="37"/>
      <c r="Y122" s="37"/>
    </row>
    <row r="123" spans="1:25">
      <c r="A123" s="818">
        <v>763360067</v>
      </c>
      <c r="B123" s="491"/>
      <c r="C123" s="491">
        <v>757.20754699999998</v>
      </c>
      <c r="D123" s="491" t="s">
        <v>138</v>
      </c>
      <c r="E123" s="491" t="s">
        <v>2332</v>
      </c>
      <c r="F123" s="37"/>
      <c r="G123" s="819"/>
      <c r="H123" s="572"/>
      <c r="I123" s="37"/>
      <c r="J123" s="37"/>
      <c r="K123" s="37"/>
      <c r="L123" s="37"/>
      <c r="M123" s="37"/>
      <c r="N123" s="37"/>
      <c r="O123" s="37"/>
      <c r="P123" s="37"/>
      <c r="Q123" s="37"/>
      <c r="R123" s="37"/>
      <c r="S123" s="37"/>
      <c r="T123" s="37"/>
      <c r="U123" s="37"/>
      <c r="V123" s="37"/>
      <c r="W123" s="37"/>
      <c r="X123" s="37"/>
      <c r="Y123" s="37"/>
    </row>
    <row r="124" spans="1:25">
      <c r="A124" s="818">
        <v>767022016</v>
      </c>
      <c r="B124" s="491"/>
      <c r="C124" s="491">
        <v>2699.8207499999999</v>
      </c>
      <c r="D124" s="491" t="s">
        <v>154</v>
      </c>
      <c r="E124" s="491" t="s">
        <v>2332</v>
      </c>
      <c r="F124" s="265">
        <v>44035</v>
      </c>
      <c r="G124" s="819" t="s">
        <v>2334</v>
      </c>
      <c r="H124" s="678" t="s">
        <v>54</v>
      </c>
      <c r="I124" s="37"/>
      <c r="J124" s="37"/>
      <c r="K124" s="37"/>
      <c r="L124" s="37"/>
      <c r="M124" s="37"/>
      <c r="N124" s="37"/>
      <c r="O124" s="37"/>
      <c r="P124" s="37"/>
      <c r="Q124" s="37"/>
      <c r="R124" s="37"/>
      <c r="S124" s="37"/>
      <c r="T124" s="37"/>
      <c r="U124" s="37"/>
      <c r="V124" s="37"/>
      <c r="W124" s="37"/>
      <c r="X124" s="37"/>
      <c r="Y124" s="37"/>
    </row>
    <row r="125" spans="1:25">
      <c r="A125" s="818">
        <v>771167002</v>
      </c>
      <c r="B125" s="491"/>
      <c r="C125" s="491">
        <v>1109.5660399999999</v>
      </c>
      <c r="D125" s="491" t="s">
        <v>206</v>
      </c>
      <c r="E125" s="491" t="s">
        <v>2332</v>
      </c>
      <c r="F125" s="37"/>
      <c r="G125" s="819"/>
      <c r="H125" s="572"/>
      <c r="I125" s="37"/>
      <c r="J125" s="37"/>
      <c r="K125" s="37"/>
      <c r="L125" s="37"/>
      <c r="M125" s="37"/>
      <c r="N125" s="37"/>
      <c r="O125" s="37"/>
      <c r="P125" s="37"/>
      <c r="Q125" s="37"/>
      <c r="R125" s="37"/>
      <c r="S125" s="37"/>
      <c r="T125" s="37"/>
      <c r="U125" s="37"/>
      <c r="V125" s="37"/>
      <c r="W125" s="37"/>
      <c r="X125" s="37"/>
      <c r="Y125" s="37"/>
    </row>
    <row r="126" spans="1:25">
      <c r="A126" s="818">
        <v>846598666</v>
      </c>
      <c r="B126" s="491"/>
      <c r="C126" s="491">
        <v>4223.5754699999998</v>
      </c>
      <c r="D126" s="491" t="s">
        <v>156</v>
      </c>
      <c r="E126" s="491" t="s">
        <v>2332</v>
      </c>
      <c r="F126" s="265">
        <v>44068</v>
      </c>
      <c r="G126" s="819" t="s">
        <v>2334</v>
      </c>
      <c r="H126" s="572"/>
      <c r="I126" s="37"/>
      <c r="J126" s="785"/>
      <c r="K126" s="37"/>
      <c r="L126" s="37"/>
      <c r="M126" s="37"/>
      <c r="N126" s="37"/>
      <c r="O126" s="37"/>
      <c r="P126" s="37"/>
      <c r="Q126" s="37"/>
      <c r="R126" s="37"/>
      <c r="S126" s="37"/>
      <c r="T126" s="37"/>
      <c r="U126" s="37"/>
      <c r="V126" s="37"/>
      <c r="W126" s="37"/>
      <c r="X126" s="37"/>
      <c r="Y126" s="37"/>
    </row>
    <row r="127" spans="1:25">
      <c r="A127" s="818">
        <v>857240159</v>
      </c>
      <c r="B127" s="491"/>
      <c r="C127" s="491">
        <v>787.86792500000001</v>
      </c>
      <c r="D127" s="491" t="s">
        <v>138</v>
      </c>
      <c r="E127" s="491" t="s">
        <v>2332</v>
      </c>
      <c r="F127" s="37"/>
      <c r="G127" s="819"/>
      <c r="H127" s="572"/>
      <c r="I127" s="37"/>
      <c r="J127" s="37"/>
      <c r="K127" s="37"/>
      <c r="L127" s="37"/>
      <c r="M127" s="37"/>
      <c r="N127" s="37"/>
      <c r="O127" s="37"/>
      <c r="P127" s="37"/>
      <c r="Q127" s="37"/>
      <c r="R127" s="37"/>
      <c r="S127" s="37"/>
      <c r="T127" s="37"/>
      <c r="U127" s="37"/>
      <c r="V127" s="37"/>
      <c r="W127" s="37"/>
      <c r="X127" s="37"/>
      <c r="Y127" s="37"/>
    </row>
    <row r="128" spans="1:25">
      <c r="A128" s="818">
        <v>859785650</v>
      </c>
      <c r="B128" s="491"/>
      <c r="C128" s="491">
        <v>639.89622599999996</v>
      </c>
      <c r="D128" s="491" t="s">
        <v>157</v>
      </c>
      <c r="E128" s="491" t="s">
        <v>2332</v>
      </c>
      <c r="F128" s="37"/>
      <c r="G128" s="819"/>
      <c r="H128" s="572"/>
      <c r="I128" s="37"/>
      <c r="J128" s="37"/>
      <c r="K128" s="37"/>
      <c r="L128" s="37"/>
      <c r="M128" s="37"/>
      <c r="N128" s="37"/>
      <c r="O128" s="37"/>
      <c r="P128" s="37"/>
      <c r="Q128" s="37"/>
      <c r="R128" s="37"/>
      <c r="S128" s="37"/>
      <c r="T128" s="37"/>
      <c r="U128" s="37"/>
      <c r="V128" s="37"/>
      <c r="W128" s="37"/>
      <c r="X128" s="37"/>
      <c r="Y128" s="37"/>
    </row>
    <row r="129" spans="1:25">
      <c r="A129" s="818">
        <v>871449328</v>
      </c>
      <c r="B129" s="491"/>
      <c r="C129" s="491">
        <v>665.62264200000004</v>
      </c>
      <c r="D129" s="491" t="s">
        <v>156</v>
      </c>
      <c r="E129" s="491" t="s">
        <v>2332</v>
      </c>
      <c r="F129" s="37"/>
      <c r="G129" s="819"/>
      <c r="H129" s="572"/>
      <c r="I129" s="37"/>
      <c r="J129" s="37"/>
      <c r="K129" s="37"/>
      <c r="L129" s="37"/>
      <c r="M129" s="37"/>
      <c r="N129" s="37"/>
      <c r="O129" s="37"/>
      <c r="P129" s="37"/>
      <c r="Q129" s="37"/>
      <c r="R129" s="37"/>
      <c r="S129" s="37"/>
      <c r="T129" s="37"/>
      <c r="U129" s="37"/>
      <c r="V129" s="37"/>
      <c r="W129" s="37"/>
      <c r="X129" s="37"/>
      <c r="Y129" s="37"/>
    </row>
    <row r="130" spans="1:25">
      <c r="A130" s="818">
        <v>874156973</v>
      </c>
      <c r="B130" s="491"/>
      <c r="C130" s="491">
        <v>952.537736</v>
      </c>
      <c r="D130" s="491" t="s">
        <v>194</v>
      </c>
      <c r="E130" s="491" t="s">
        <v>2332</v>
      </c>
      <c r="F130" s="265">
        <v>44061</v>
      </c>
      <c r="G130" s="819" t="s">
        <v>2334</v>
      </c>
      <c r="H130" s="678" t="s">
        <v>2340</v>
      </c>
      <c r="I130" s="37"/>
      <c r="J130" s="37"/>
      <c r="K130" s="37"/>
      <c r="L130" s="37"/>
      <c r="M130" s="37"/>
      <c r="N130" s="37"/>
      <c r="O130" s="37"/>
      <c r="P130" s="37"/>
      <c r="Q130" s="37"/>
      <c r="R130" s="37"/>
      <c r="S130" s="37"/>
      <c r="T130" s="37"/>
      <c r="U130" s="37"/>
      <c r="V130" s="37"/>
      <c r="W130" s="37"/>
      <c r="X130" s="37"/>
      <c r="Y130" s="37"/>
    </row>
    <row r="131" spans="1:25">
      <c r="A131" s="818">
        <v>903102609</v>
      </c>
      <c r="B131" s="491"/>
      <c r="C131" s="491">
        <v>514.71698100000003</v>
      </c>
      <c r="D131" s="491" t="s">
        <v>149</v>
      </c>
      <c r="E131" s="491" t="s">
        <v>2332</v>
      </c>
      <c r="F131" s="37"/>
      <c r="G131" s="819"/>
      <c r="H131" s="572"/>
      <c r="I131" s="37"/>
      <c r="J131" s="37"/>
      <c r="K131" s="37"/>
      <c r="L131" s="37"/>
      <c r="M131" s="37"/>
      <c r="N131" s="37"/>
      <c r="O131" s="37"/>
      <c r="P131" s="37"/>
      <c r="Q131" s="37"/>
      <c r="R131" s="37"/>
      <c r="S131" s="37"/>
      <c r="T131" s="37"/>
      <c r="U131" s="37"/>
      <c r="V131" s="37"/>
      <c r="W131" s="37"/>
      <c r="X131" s="37"/>
      <c r="Y131" s="37"/>
    </row>
    <row r="132" spans="1:25">
      <c r="A132" s="818">
        <v>903999888</v>
      </c>
      <c r="B132" s="491"/>
      <c r="C132" s="491">
        <v>1035.03774</v>
      </c>
      <c r="D132" s="491" t="s">
        <v>149</v>
      </c>
      <c r="E132" s="491" t="s">
        <v>2332</v>
      </c>
      <c r="F132" s="37"/>
      <c r="G132" s="819"/>
      <c r="H132" s="572"/>
      <c r="I132" s="37"/>
      <c r="J132" s="37"/>
      <c r="K132" s="37"/>
      <c r="L132" s="37"/>
      <c r="M132" s="37"/>
      <c r="N132" s="37"/>
      <c r="O132" s="37"/>
      <c r="P132" s="37"/>
      <c r="Q132" s="37"/>
      <c r="R132" s="37"/>
      <c r="S132" s="37"/>
      <c r="T132" s="37"/>
      <c r="U132" s="37"/>
      <c r="V132" s="37"/>
      <c r="W132" s="37"/>
      <c r="X132" s="37"/>
      <c r="Y132" s="37"/>
    </row>
    <row r="133" spans="1:25">
      <c r="A133" s="818">
        <v>948580379</v>
      </c>
      <c r="B133" s="491"/>
      <c r="C133" s="491">
        <v>614.73584900000003</v>
      </c>
      <c r="D133" s="491" t="s">
        <v>206</v>
      </c>
      <c r="E133" s="491" t="s">
        <v>2332</v>
      </c>
      <c r="F133" s="37"/>
      <c r="G133" s="819"/>
      <c r="H133" s="572"/>
      <c r="I133" s="37"/>
      <c r="J133" s="37"/>
      <c r="K133" s="37"/>
      <c r="L133" s="37"/>
      <c r="M133" s="37"/>
      <c r="N133" s="37"/>
      <c r="O133" s="37"/>
      <c r="P133" s="37"/>
      <c r="Q133" s="37"/>
      <c r="R133" s="37"/>
      <c r="S133" s="37"/>
      <c r="T133" s="37"/>
      <c r="U133" s="37"/>
      <c r="V133" s="37"/>
      <c r="W133" s="37"/>
      <c r="X133" s="37"/>
      <c r="Y133" s="37"/>
    </row>
    <row r="134" spans="1:25">
      <c r="A134" s="818">
        <v>949608690</v>
      </c>
      <c r="B134" s="491"/>
      <c r="C134" s="491">
        <v>507.40566000000001</v>
      </c>
      <c r="D134" s="491" t="s">
        <v>206</v>
      </c>
      <c r="E134" s="491" t="s">
        <v>2332</v>
      </c>
      <c r="F134" s="37"/>
      <c r="G134" s="819"/>
      <c r="H134" s="572"/>
      <c r="I134" s="37"/>
      <c r="J134" s="37"/>
      <c r="K134" s="37"/>
      <c r="L134" s="37"/>
      <c r="M134" s="37"/>
      <c r="N134" s="37"/>
      <c r="O134" s="37"/>
      <c r="P134" s="37"/>
      <c r="Q134" s="37"/>
      <c r="R134" s="37"/>
      <c r="S134" s="37"/>
      <c r="T134" s="37"/>
      <c r="U134" s="37"/>
      <c r="V134" s="37"/>
      <c r="W134" s="37"/>
      <c r="X134" s="37"/>
      <c r="Y134" s="37"/>
    </row>
    <row r="135" spans="1:25">
      <c r="A135" s="818">
        <v>961052877</v>
      </c>
      <c r="B135" s="491"/>
      <c r="C135" s="491">
        <v>517.34905700000002</v>
      </c>
      <c r="D135" s="491" t="s">
        <v>194</v>
      </c>
      <c r="E135" s="491" t="s">
        <v>2332</v>
      </c>
      <c r="F135" s="37"/>
      <c r="G135" s="819"/>
      <c r="H135" s="572"/>
      <c r="I135" s="37"/>
      <c r="J135" s="37"/>
      <c r="K135" s="37"/>
      <c r="L135" s="37"/>
      <c r="M135" s="37"/>
      <c r="N135" s="37"/>
      <c r="O135" s="37"/>
      <c r="P135" s="37"/>
      <c r="Q135" s="37"/>
      <c r="R135" s="37"/>
      <c r="S135" s="37"/>
      <c r="T135" s="37"/>
      <c r="U135" s="37"/>
      <c r="V135" s="37"/>
      <c r="W135" s="37"/>
      <c r="X135" s="37"/>
      <c r="Y135" s="37"/>
    </row>
    <row r="136" spans="1:25">
      <c r="A136" s="818">
        <v>980245745</v>
      </c>
      <c r="B136" s="491"/>
      <c r="C136" s="491">
        <v>827.64150900000004</v>
      </c>
      <c r="D136" s="491" t="s">
        <v>206</v>
      </c>
      <c r="E136" s="491" t="s">
        <v>2332</v>
      </c>
      <c r="F136" s="37"/>
      <c r="G136" s="819"/>
      <c r="H136" s="572"/>
      <c r="I136" s="37"/>
      <c r="J136" s="37"/>
      <c r="K136" s="37"/>
      <c r="L136" s="37"/>
      <c r="M136" s="37"/>
      <c r="N136" s="37"/>
      <c r="O136" s="37"/>
      <c r="P136" s="37"/>
      <c r="Q136" s="37"/>
      <c r="R136" s="37"/>
      <c r="S136" s="37"/>
      <c r="T136" s="37"/>
      <c r="U136" s="37"/>
      <c r="V136" s="37"/>
      <c r="W136" s="37"/>
      <c r="X136" s="37"/>
      <c r="Y136" s="37"/>
    </row>
    <row r="137" spans="1:25">
      <c r="A137" s="818">
        <v>997653765</v>
      </c>
      <c r="B137" s="491"/>
      <c r="C137" s="491">
        <v>592.06603800000005</v>
      </c>
      <c r="D137" s="491" t="s">
        <v>178</v>
      </c>
      <c r="E137" s="491" t="s">
        <v>2332</v>
      </c>
      <c r="F137" s="37"/>
      <c r="G137" s="819"/>
      <c r="H137" s="572"/>
      <c r="I137" s="37"/>
      <c r="J137" s="37"/>
      <c r="K137" s="37"/>
      <c r="L137" s="37"/>
      <c r="M137" s="37"/>
      <c r="N137" s="37"/>
      <c r="O137" s="37"/>
      <c r="P137" s="37"/>
      <c r="Q137" s="37"/>
      <c r="R137" s="37"/>
      <c r="S137" s="37"/>
      <c r="T137" s="37"/>
      <c r="U137" s="37"/>
      <c r="V137" s="37"/>
      <c r="W137" s="37"/>
      <c r="X137" s="37"/>
      <c r="Y137" s="37"/>
    </row>
    <row r="138" spans="1:25">
      <c r="A138" s="818">
        <v>1017523319</v>
      </c>
      <c r="B138" s="491"/>
      <c r="C138" s="491">
        <v>1363.5094300000001</v>
      </c>
      <c r="D138" s="491" t="s">
        <v>144</v>
      </c>
      <c r="E138" s="491" t="s">
        <v>2332</v>
      </c>
      <c r="F138" s="37"/>
      <c r="G138" s="819"/>
      <c r="H138" s="572"/>
      <c r="I138" s="37"/>
      <c r="J138" s="37"/>
      <c r="K138" s="37"/>
      <c r="L138" s="37"/>
      <c r="M138" s="37"/>
      <c r="N138" s="37"/>
      <c r="O138" s="37"/>
      <c r="P138" s="37"/>
      <c r="Q138" s="37"/>
      <c r="R138" s="37"/>
      <c r="S138" s="37"/>
      <c r="T138" s="37"/>
      <c r="U138" s="37"/>
      <c r="V138" s="37"/>
      <c r="W138" s="37"/>
      <c r="X138" s="37"/>
      <c r="Y138" s="37"/>
    </row>
    <row r="139" spans="1:25">
      <c r="A139" s="818">
        <v>1042682118</v>
      </c>
      <c r="B139" s="491">
        <v>881850069</v>
      </c>
      <c r="C139" s="491">
        <v>1842.5094300000001</v>
      </c>
      <c r="D139" s="491" t="s">
        <v>157</v>
      </c>
      <c r="E139" s="491" t="s">
        <v>2332</v>
      </c>
      <c r="F139" s="265">
        <v>44061</v>
      </c>
      <c r="G139" s="819"/>
      <c r="H139" s="572"/>
      <c r="I139" s="37"/>
      <c r="J139" s="37"/>
      <c r="K139" s="37"/>
      <c r="L139" s="37"/>
      <c r="M139" s="37"/>
      <c r="N139" s="37"/>
      <c r="O139" s="37"/>
      <c r="P139" s="37"/>
      <c r="Q139" s="37"/>
      <c r="R139" s="37"/>
      <c r="S139" s="37"/>
      <c r="T139" s="37"/>
      <c r="U139" s="37"/>
      <c r="V139" s="37"/>
      <c r="W139" s="37"/>
      <c r="X139" s="37"/>
      <c r="Y139" s="37"/>
    </row>
    <row r="140" spans="1:25">
      <c r="A140" s="818">
        <v>1091893235</v>
      </c>
      <c r="B140" s="491"/>
      <c r="C140" s="491">
        <v>969.24528299999997</v>
      </c>
      <c r="D140" s="491" t="s">
        <v>167</v>
      </c>
      <c r="E140" s="491" t="s">
        <v>2332</v>
      </c>
      <c r="F140" s="37"/>
      <c r="G140" s="819"/>
      <c r="H140" s="572"/>
      <c r="I140" s="37"/>
      <c r="J140" s="37"/>
      <c r="K140" s="37"/>
      <c r="L140" s="37"/>
      <c r="M140" s="37"/>
      <c r="N140" s="37"/>
      <c r="O140" s="37"/>
      <c r="P140" s="37"/>
      <c r="Q140" s="37"/>
      <c r="R140" s="37"/>
      <c r="S140" s="37"/>
      <c r="T140" s="37"/>
      <c r="U140" s="37"/>
      <c r="V140" s="37"/>
      <c r="W140" s="37"/>
      <c r="X140" s="37"/>
      <c r="Y140" s="37"/>
    </row>
    <row r="141" spans="1:25">
      <c r="A141" s="818">
        <v>1092810465</v>
      </c>
      <c r="B141" s="491"/>
      <c r="C141" s="491">
        <v>1773.5471700000001</v>
      </c>
      <c r="D141" s="491" t="s">
        <v>194</v>
      </c>
      <c r="E141" s="491" t="s">
        <v>2332</v>
      </c>
      <c r="F141" s="37"/>
      <c r="G141" s="819"/>
      <c r="H141" s="572"/>
      <c r="I141" s="37"/>
      <c r="J141" s="37"/>
      <c r="K141" s="37"/>
      <c r="L141" s="37"/>
      <c r="M141" s="37"/>
      <c r="N141" s="37"/>
      <c r="O141" s="37"/>
      <c r="P141" s="37"/>
      <c r="Q141" s="37"/>
      <c r="R141" s="37"/>
      <c r="S141" s="37"/>
      <c r="T141" s="37"/>
      <c r="U141" s="37"/>
      <c r="V141" s="37"/>
      <c r="W141" s="37"/>
      <c r="X141" s="37"/>
      <c r="Y141" s="37"/>
    </row>
    <row r="142" spans="1:25">
      <c r="A142" s="818">
        <v>1097342148</v>
      </c>
      <c r="B142" s="491"/>
      <c r="C142" s="491">
        <v>1037.4811299999999</v>
      </c>
      <c r="D142" s="491" t="s">
        <v>157</v>
      </c>
      <c r="E142" s="491" t="s">
        <v>2332</v>
      </c>
      <c r="F142" s="37"/>
      <c r="G142" s="819"/>
      <c r="H142" s="572"/>
      <c r="I142" s="37"/>
      <c r="J142" s="37"/>
      <c r="K142" s="37"/>
      <c r="L142" s="37"/>
      <c r="M142" s="37"/>
      <c r="N142" s="37"/>
      <c r="O142" s="37"/>
      <c r="P142" s="37"/>
      <c r="Q142" s="37"/>
      <c r="R142" s="37"/>
      <c r="S142" s="37"/>
      <c r="T142" s="37"/>
      <c r="U142" s="37"/>
      <c r="V142" s="37"/>
      <c r="W142" s="37"/>
      <c r="X142" s="37"/>
      <c r="Y142" s="37"/>
    </row>
    <row r="143" spans="1:25">
      <c r="A143" s="818">
        <v>1097465743</v>
      </c>
      <c r="B143" s="491"/>
      <c r="C143" s="491">
        <v>629.94339600000001</v>
      </c>
      <c r="D143" s="491" t="s">
        <v>157</v>
      </c>
      <c r="E143" s="491" t="s">
        <v>2332</v>
      </c>
      <c r="F143" s="37"/>
      <c r="G143" s="819"/>
      <c r="H143" s="572"/>
      <c r="I143" s="37"/>
      <c r="J143" s="37"/>
      <c r="K143" s="37"/>
      <c r="L143" s="37"/>
      <c r="M143" s="37"/>
      <c r="N143" s="37"/>
      <c r="O143" s="37"/>
      <c r="P143" s="37"/>
      <c r="Q143" s="37"/>
      <c r="R143" s="37"/>
      <c r="S143" s="37"/>
      <c r="T143" s="37"/>
      <c r="U143" s="37"/>
      <c r="V143" s="37"/>
      <c r="W143" s="37"/>
      <c r="X143" s="37"/>
      <c r="Y143" s="37"/>
    </row>
    <row r="144" spans="1:25">
      <c r="A144" s="818">
        <v>1106338291</v>
      </c>
      <c r="B144" s="491"/>
      <c r="C144" s="491">
        <v>873.26415099999997</v>
      </c>
      <c r="D144" s="491" t="s">
        <v>157</v>
      </c>
      <c r="E144" s="491" t="s">
        <v>2332</v>
      </c>
      <c r="F144" s="37"/>
      <c r="G144" s="819"/>
      <c r="H144" s="572"/>
      <c r="I144" s="37"/>
      <c r="J144" s="37"/>
      <c r="K144" s="37"/>
      <c r="L144" s="37"/>
      <c r="M144" s="37"/>
      <c r="N144" s="37"/>
      <c r="O144" s="37"/>
      <c r="P144" s="37"/>
      <c r="Q144" s="37"/>
      <c r="R144" s="37"/>
      <c r="S144" s="37"/>
      <c r="T144" s="37"/>
      <c r="U144" s="37"/>
      <c r="V144" s="37"/>
      <c r="W144" s="37"/>
      <c r="X144" s="37"/>
      <c r="Y144" s="37"/>
    </row>
    <row r="145" spans="1:25">
      <c r="A145" s="818">
        <v>1142608800</v>
      </c>
      <c r="B145" s="491"/>
      <c r="C145" s="491">
        <v>730.87735799999996</v>
      </c>
      <c r="D145" s="491" t="s">
        <v>149</v>
      </c>
      <c r="E145" s="491" t="s">
        <v>2332</v>
      </c>
      <c r="F145" s="37"/>
      <c r="G145" s="819"/>
      <c r="H145" s="572"/>
      <c r="I145" s="37"/>
      <c r="J145" s="37"/>
      <c r="K145" s="37"/>
      <c r="L145" s="37"/>
      <c r="M145" s="37"/>
      <c r="N145" s="37"/>
      <c r="O145" s="37"/>
      <c r="P145" s="37"/>
      <c r="Q145" s="37"/>
      <c r="R145" s="37"/>
      <c r="S145" s="37"/>
      <c r="T145" s="37"/>
      <c r="U145" s="37"/>
      <c r="V145" s="37"/>
      <c r="W145" s="37"/>
      <c r="X145" s="37"/>
      <c r="Y145" s="37"/>
    </row>
    <row r="146" spans="1:25">
      <c r="A146" s="818">
        <v>1229837733</v>
      </c>
      <c r="B146" s="491"/>
      <c r="C146" s="491">
        <v>572.481132</v>
      </c>
      <c r="D146" s="491" t="s">
        <v>157</v>
      </c>
      <c r="E146" s="491" t="s">
        <v>2332</v>
      </c>
      <c r="F146" s="37"/>
      <c r="G146" s="819"/>
      <c r="H146" s="572"/>
      <c r="I146" s="37"/>
      <c r="J146" s="37"/>
      <c r="K146" s="37"/>
      <c r="L146" s="37"/>
      <c r="M146" s="37"/>
      <c r="N146" s="37"/>
      <c r="O146" s="37"/>
      <c r="P146" s="37"/>
      <c r="Q146" s="37"/>
      <c r="R146" s="37"/>
      <c r="S146" s="37"/>
      <c r="T146" s="37"/>
      <c r="U146" s="37"/>
      <c r="V146" s="37"/>
      <c r="W146" s="37"/>
      <c r="X146" s="37"/>
      <c r="Y146" s="37"/>
    </row>
    <row r="147" spans="1:25">
      <c r="A147" s="818">
        <v>1276080004</v>
      </c>
      <c r="B147" s="491"/>
      <c r="C147" s="491">
        <v>820.02830200000005</v>
      </c>
      <c r="D147" s="491" t="s">
        <v>194</v>
      </c>
      <c r="E147" s="491" t="s">
        <v>2332</v>
      </c>
      <c r="F147" s="265">
        <v>44057</v>
      </c>
      <c r="G147" s="819" t="s">
        <v>2334</v>
      </c>
      <c r="H147" s="678" t="s">
        <v>1533</v>
      </c>
      <c r="I147" s="37"/>
      <c r="J147" s="37"/>
      <c r="K147" s="37"/>
      <c r="L147" s="37"/>
      <c r="M147" s="37"/>
      <c r="N147" s="37"/>
      <c r="O147" s="37"/>
      <c r="P147" s="37"/>
      <c r="Q147" s="37"/>
      <c r="R147" s="37"/>
      <c r="S147" s="37"/>
      <c r="T147" s="37"/>
      <c r="U147" s="37"/>
      <c r="V147" s="37"/>
      <c r="W147" s="37"/>
      <c r="X147" s="37"/>
      <c r="Y147" s="37"/>
    </row>
    <row r="148" spans="1:25">
      <c r="A148" s="818">
        <v>1279453795</v>
      </c>
      <c r="B148" s="491"/>
      <c r="C148" s="491">
        <v>1006.96226</v>
      </c>
      <c r="D148" s="491" t="s">
        <v>144</v>
      </c>
      <c r="E148" s="491" t="s">
        <v>2332</v>
      </c>
      <c r="F148" s="37"/>
      <c r="G148" s="819"/>
      <c r="H148" s="572"/>
      <c r="I148" s="37"/>
      <c r="J148" s="37"/>
      <c r="K148" s="37"/>
      <c r="L148" s="37"/>
      <c r="M148" s="37"/>
      <c r="N148" s="37"/>
      <c r="O148" s="37"/>
      <c r="P148" s="37"/>
      <c r="Q148" s="37"/>
      <c r="R148" s="37"/>
      <c r="S148" s="37"/>
      <c r="T148" s="37"/>
      <c r="U148" s="37"/>
      <c r="V148" s="37"/>
      <c r="W148" s="37"/>
      <c r="X148" s="37"/>
      <c r="Y148" s="37"/>
    </row>
    <row r="149" spans="1:25">
      <c r="A149" s="818">
        <v>1291467107</v>
      </c>
      <c r="B149" s="491"/>
      <c r="C149" s="491">
        <v>2249.5471699999998</v>
      </c>
      <c r="D149" s="491" t="s">
        <v>175</v>
      </c>
      <c r="E149" s="491" t="s">
        <v>2332</v>
      </c>
      <c r="F149" s="37"/>
      <c r="G149" s="819"/>
      <c r="H149" s="572"/>
      <c r="I149" s="37"/>
      <c r="J149" s="37"/>
      <c r="K149" s="37"/>
      <c r="L149" s="37"/>
      <c r="M149" s="37"/>
      <c r="N149" s="37"/>
      <c r="O149" s="37"/>
      <c r="P149" s="37"/>
      <c r="Q149" s="37"/>
      <c r="R149" s="37"/>
      <c r="S149" s="37"/>
      <c r="T149" s="37"/>
      <c r="U149" s="37"/>
      <c r="V149" s="37"/>
      <c r="W149" s="37"/>
      <c r="X149" s="37"/>
      <c r="Y149" s="37"/>
    </row>
    <row r="150" spans="1:25">
      <c r="A150" s="818">
        <v>1307347945</v>
      </c>
      <c r="B150" s="491"/>
      <c r="C150" s="491">
        <v>613.05660399999999</v>
      </c>
      <c r="D150" s="491" t="s">
        <v>146</v>
      </c>
      <c r="E150" s="491" t="s">
        <v>2332</v>
      </c>
      <c r="F150" s="265">
        <v>44068</v>
      </c>
      <c r="G150" s="819"/>
      <c r="H150" s="678" t="s">
        <v>2355</v>
      </c>
      <c r="I150" s="37"/>
      <c r="J150" s="37"/>
      <c r="K150" s="37"/>
      <c r="L150" s="37"/>
      <c r="M150" s="37"/>
      <c r="N150" s="37"/>
      <c r="O150" s="37"/>
      <c r="P150" s="37"/>
      <c r="Q150" s="37"/>
      <c r="R150" s="37"/>
      <c r="S150" s="37"/>
      <c r="T150" s="37"/>
      <c r="U150" s="37"/>
      <c r="V150" s="37"/>
      <c r="W150" s="37"/>
      <c r="X150" s="37"/>
      <c r="Y150" s="37"/>
    </row>
    <row r="151" spans="1:25">
      <c r="A151" s="818">
        <v>1347678289</v>
      </c>
      <c r="B151" s="491"/>
      <c r="C151" s="491">
        <v>687.84905700000002</v>
      </c>
      <c r="D151" s="491" t="s">
        <v>194</v>
      </c>
      <c r="E151" s="491" t="s">
        <v>2332</v>
      </c>
      <c r="F151" s="37"/>
      <c r="G151" s="819"/>
      <c r="H151" s="572"/>
      <c r="I151" s="37"/>
      <c r="J151" s="37"/>
      <c r="K151" s="37"/>
      <c r="L151" s="37"/>
      <c r="M151" s="37"/>
      <c r="N151" s="37"/>
      <c r="O151" s="37"/>
      <c r="P151" s="37"/>
      <c r="Q151" s="37"/>
      <c r="R151" s="37"/>
      <c r="S151" s="37"/>
      <c r="T151" s="37"/>
      <c r="U151" s="37"/>
      <c r="V151" s="37"/>
      <c r="W151" s="37"/>
      <c r="X151" s="37"/>
      <c r="Y151" s="37"/>
    </row>
    <row r="152" spans="1:25">
      <c r="A152" s="818">
        <v>1376819229</v>
      </c>
      <c r="B152" s="491"/>
      <c r="C152" s="491">
        <v>1005.53774</v>
      </c>
      <c r="D152" s="491" t="s">
        <v>156</v>
      </c>
      <c r="E152" s="491" t="s">
        <v>2332</v>
      </c>
      <c r="F152" s="37"/>
      <c r="G152" s="819"/>
      <c r="H152" s="572"/>
      <c r="I152" s="37"/>
      <c r="J152" s="37"/>
      <c r="K152" s="37"/>
      <c r="L152" s="37"/>
      <c r="M152" s="37"/>
      <c r="N152" s="37"/>
      <c r="O152" s="37"/>
      <c r="P152" s="37"/>
      <c r="Q152" s="37"/>
      <c r="R152" s="37"/>
      <c r="S152" s="37"/>
      <c r="T152" s="37"/>
      <c r="U152" s="37"/>
      <c r="V152" s="37"/>
      <c r="W152" s="37"/>
      <c r="X152" s="37"/>
      <c r="Y152" s="37"/>
    </row>
    <row r="153" spans="1:25">
      <c r="A153" s="818">
        <v>1428134854</v>
      </c>
      <c r="B153" s="491"/>
      <c r="C153" s="491">
        <v>750.32075499999996</v>
      </c>
      <c r="D153" s="491" t="s">
        <v>167</v>
      </c>
      <c r="E153" s="491" t="s">
        <v>2332</v>
      </c>
      <c r="F153" s="37"/>
      <c r="G153" s="819"/>
      <c r="H153" s="572"/>
      <c r="I153" s="37"/>
      <c r="J153" s="37"/>
      <c r="K153" s="37"/>
      <c r="L153" s="37"/>
      <c r="M153" s="37"/>
      <c r="N153" s="37"/>
      <c r="O153" s="37"/>
      <c r="P153" s="37"/>
      <c r="Q153" s="37"/>
      <c r="R153" s="37"/>
      <c r="S153" s="37"/>
      <c r="T153" s="37"/>
      <c r="U153" s="37"/>
      <c r="V153" s="37"/>
      <c r="W153" s="37"/>
      <c r="X153" s="37"/>
      <c r="Y153" s="37"/>
    </row>
    <row r="154" spans="1:25">
      <c r="A154" s="818">
        <v>1466267005</v>
      </c>
      <c r="B154" s="491"/>
      <c r="C154" s="491">
        <v>2451.5</v>
      </c>
      <c r="D154" s="491" t="s">
        <v>146</v>
      </c>
      <c r="E154" s="491" t="s">
        <v>2332</v>
      </c>
      <c r="F154" s="265">
        <v>44056</v>
      </c>
      <c r="G154" s="819"/>
      <c r="H154" s="678" t="s">
        <v>2356</v>
      </c>
      <c r="I154" s="37"/>
      <c r="J154" s="37"/>
      <c r="K154" s="37"/>
      <c r="L154" s="37"/>
      <c r="M154" s="37"/>
      <c r="N154" s="37"/>
      <c r="O154" s="37"/>
      <c r="P154" s="37"/>
      <c r="Q154" s="37"/>
      <c r="R154" s="37"/>
      <c r="S154" s="37"/>
      <c r="T154" s="37"/>
      <c r="U154" s="37"/>
      <c r="V154" s="37"/>
      <c r="W154" s="37"/>
      <c r="X154" s="37"/>
      <c r="Y154" s="37"/>
    </row>
    <row r="155" spans="1:25">
      <c r="A155" s="818">
        <v>1642713730</v>
      </c>
      <c r="B155" s="491"/>
      <c r="C155" s="491">
        <v>1253.08491</v>
      </c>
      <c r="D155" s="491" t="s">
        <v>154</v>
      </c>
      <c r="E155" s="491" t="s">
        <v>2332</v>
      </c>
      <c r="F155" s="265">
        <v>44071</v>
      </c>
      <c r="G155" s="819" t="s">
        <v>2334</v>
      </c>
      <c r="H155" s="678" t="s">
        <v>2357</v>
      </c>
      <c r="I155" s="37"/>
      <c r="J155" s="37"/>
      <c r="K155" s="37"/>
      <c r="L155" s="37"/>
      <c r="M155" s="37"/>
      <c r="N155" s="37"/>
      <c r="O155" s="37"/>
      <c r="P155" s="37"/>
      <c r="Q155" s="37"/>
      <c r="R155" s="37"/>
      <c r="S155" s="37"/>
      <c r="T155" s="37"/>
      <c r="U155" s="37"/>
      <c r="V155" s="37"/>
      <c r="W155" s="37"/>
      <c r="X155" s="37"/>
      <c r="Y155" s="37"/>
    </row>
    <row r="156" spans="1:25">
      <c r="A156" s="818">
        <v>1659145050</v>
      </c>
      <c r="B156" s="491"/>
      <c r="C156" s="491">
        <v>1504.37736</v>
      </c>
      <c r="D156" s="491" t="s">
        <v>149</v>
      </c>
      <c r="E156" s="491" t="s">
        <v>2332</v>
      </c>
      <c r="F156" s="37"/>
      <c r="G156" s="819"/>
      <c r="H156" s="572"/>
      <c r="I156" s="37"/>
      <c r="J156" s="37"/>
      <c r="K156" s="37"/>
      <c r="L156" s="37"/>
      <c r="M156" s="37"/>
      <c r="N156" s="37"/>
      <c r="O156" s="37"/>
      <c r="P156" s="37"/>
      <c r="Q156" s="37"/>
      <c r="R156" s="37"/>
      <c r="S156" s="37"/>
      <c r="T156" s="37"/>
      <c r="U156" s="37"/>
      <c r="V156" s="37"/>
      <c r="W156" s="37"/>
      <c r="X156" s="37"/>
      <c r="Y156" s="37"/>
    </row>
    <row r="157" spans="1:25">
      <c r="A157" s="818">
        <v>1804292528</v>
      </c>
      <c r="B157" s="491"/>
      <c r="C157" s="491">
        <v>588.56603800000005</v>
      </c>
      <c r="D157" s="491" t="s">
        <v>149</v>
      </c>
      <c r="E157" s="491" t="s">
        <v>2332</v>
      </c>
      <c r="F157" s="37"/>
      <c r="G157" s="819"/>
      <c r="H157" s="572"/>
      <c r="I157" s="37"/>
      <c r="J157" s="37"/>
      <c r="K157" s="37"/>
      <c r="L157" s="37"/>
      <c r="M157" s="37"/>
      <c r="N157" s="37"/>
      <c r="O157" s="37"/>
      <c r="P157" s="37"/>
      <c r="Q157" s="37"/>
      <c r="R157" s="37"/>
      <c r="S157" s="37"/>
      <c r="T157" s="37"/>
      <c r="U157" s="37"/>
      <c r="V157" s="37"/>
      <c r="W157" s="37"/>
      <c r="X157" s="37"/>
      <c r="Y157" s="37"/>
    </row>
    <row r="158" spans="1:25">
      <c r="A158" s="818">
        <v>1813450333</v>
      </c>
      <c r="B158" s="491"/>
      <c r="C158" s="491">
        <v>503.18867899999998</v>
      </c>
      <c r="D158" s="491" t="s">
        <v>194</v>
      </c>
      <c r="E158" s="491" t="s">
        <v>2332</v>
      </c>
      <c r="F158" s="265">
        <v>44060</v>
      </c>
      <c r="G158" s="819" t="s">
        <v>2358</v>
      </c>
      <c r="H158" s="678" t="s">
        <v>2359</v>
      </c>
      <c r="I158" s="37"/>
      <c r="J158" s="37"/>
      <c r="K158" s="37"/>
      <c r="L158" s="37"/>
      <c r="M158" s="37"/>
      <c r="N158" s="37"/>
      <c r="O158" s="37"/>
      <c r="P158" s="37"/>
      <c r="Q158" s="37"/>
      <c r="R158" s="37"/>
      <c r="S158" s="37"/>
      <c r="T158" s="37"/>
      <c r="U158" s="37"/>
      <c r="V158" s="37"/>
      <c r="W158" s="37"/>
      <c r="X158" s="37"/>
      <c r="Y158" s="37"/>
    </row>
    <row r="159" spans="1:25">
      <c r="A159" s="818">
        <v>1819765223</v>
      </c>
      <c r="B159" s="491"/>
      <c r="C159" s="491">
        <v>1232.9811299999999</v>
      </c>
      <c r="D159" s="491" t="s">
        <v>157</v>
      </c>
      <c r="E159" s="491" t="s">
        <v>2332</v>
      </c>
      <c r="F159" s="37"/>
      <c r="G159" s="819"/>
      <c r="H159" s="572"/>
      <c r="I159" s="37"/>
      <c r="J159" s="37"/>
      <c r="K159" s="37"/>
      <c r="L159" s="37"/>
      <c r="M159" s="37"/>
      <c r="N159" s="37"/>
      <c r="O159" s="37"/>
      <c r="P159" s="37"/>
      <c r="Q159" s="37"/>
      <c r="R159" s="37"/>
      <c r="S159" s="37"/>
      <c r="T159" s="37"/>
      <c r="U159" s="37"/>
      <c r="V159" s="37"/>
      <c r="W159" s="37"/>
      <c r="X159" s="37"/>
      <c r="Y159" s="37"/>
    </row>
    <row r="160" spans="1:25">
      <c r="A160" s="818">
        <v>1828015994</v>
      </c>
      <c r="B160" s="491"/>
      <c r="C160" s="491">
        <v>1084.7924499999999</v>
      </c>
      <c r="D160" s="491" t="s">
        <v>138</v>
      </c>
      <c r="E160" s="491" t="s">
        <v>2332</v>
      </c>
      <c r="F160" s="37"/>
      <c r="G160" s="819"/>
      <c r="H160" s="572"/>
      <c r="I160" s="37"/>
      <c r="J160" s="37"/>
      <c r="K160" s="37"/>
      <c r="L160" s="37"/>
      <c r="M160" s="37"/>
      <c r="N160" s="37"/>
      <c r="O160" s="37"/>
      <c r="P160" s="37"/>
      <c r="Q160" s="37"/>
      <c r="R160" s="37"/>
      <c r="S160" s="37"/>
      <c r="T160" s="37"/>
      <c r="U160" s="37"/>
      <c r="V160" s="37"/>
      <c r="W160" s="37"/>
      <c r="X160" s="37"/>
      <c r="Y160" s="37"/>
    </row>
    <row r="161" spans="1:25">
      <c r="A161" s="818">
        <v>1831628283</v>
      </c>
      <c r="B161" s="491"/>
      <c r="C161" s="491">
        <v>823.10377400000004</v>
      </c>
      <c r="D161" s="491" t="s">
        <v>194</v>
      </c>
      <c r="E161" s="491" t="s">
        <v>2332</v>
      </c>
      <c r="F161" s="37"/>
      <c r="G161" s="819"/>
      <c r="H161" s="572"/>
      <c r="I161" s="37"/>
      <c r="J161" s="37"/>
      <c r="K161" s="37"/>
      <c r="L161" s="37"/>
      <c r="M161" s="37"/>
      <c r="N161" s="37"/>
      <c r="O161" s="37"/>
      <c r="P161" s="37"/>
      <c r="Q161" s="37"/>
      <c r="R161" s="37"/>
      <c r="S161" s="37"/>
      <c r="T161" s="37"/>
      <c r="U161" s="37"/>
      <c r="V161" s="37"/>
      <c r="W161" s="37"/>
      <c r="X161" s="37"/>
      <c r="Y161" s="37"/>
    </row>
    <row r="162" spans="1:25">
      <c r="A162" s="818">
        <v>1879034357</v>
      </c>
      <c r="B162" s="491"/>
      <c r="C162" s="491">
        <v>766.78301899999997</v>
      </c>
      <c r="D162" s="491" t="s">
        <v>149</v>
      </c>
      <c r="E162" s="491" t="s">
        <v>2332</v>
      </c>
      <c r="F162" s="37"/>
      <c r="G162" s="819"/>
      <c r="H162" s="572"/>
      <c r="I162" s="37"/>
      <c r="J162" s="37"/>
      <c r="K162" s="37"/>
      <c r="L162" s="37"/>
      <c r="M162" s="37"/>
      <c r="N162" s="37"/>
      <c r="O162" s="37"/>
      <c r="P162" s="37"/>
      <c r="Q162" s="37"/>
      <c r="R162" s="37"/>
      <c r="S162" s="37"/>
      <c r="T162" s="37"/>
      <c r="U162" s="37"/>
      <c r="V162" s="37"/>
      <c r="W162" s="37"/>
      <c r="X162" s="37"/>
      <c r="Y162" s="37"/>
    </row>
    <row r="163" spans="1:25">
      <c r="A163" s="818">
        <v>1916326462</v>
      </c>
      <c r="B163" s="491"/>
      <c r="C163" s="491">
        <v>3014.8584900000001</v>
      </c>
      <c r="D163" s="491" t="s">
        <v>175</v>
      </c>
      <c r="E163" s="491" t="s">
        <v>2332</v>
      </c>
      <c r="F163" s="265">
        <v>44067</v>
      </c>
      <c r="G163" s="822" t="s">
        <v>2334</v>
      </c>
      <c r="H163" s="678" t="s">
        <v>2360</v>
      </c>
      <c r="I163" s="37"/>
      <c r="J163" s="37"/>
      <c r="K163" s="37"/>
      <c r="L163" s="37"/>
      <c r="M163" s="37"/>
      <c r="N163" s="37"/>
      <c r="O163" s="37"/>
      <c r="P163" s="37"/>
      <c r="Q163" s="37"/>
      <c r="R163" s="37"/>
      <c r="S163" s="37"/>
      <c r="T163" s="37"/>
      <c r="U163" s="37"/>
      <c r="V163" s="37"/>
      <c r="W163" s="37"/>
      <c r="X163" s="37"/>
      <c r="Y163" s="37"/>
    </row>
    <row r="164" spans="1:25">
      <c r="A164" s="818">
        <v>2037631867</v>
      </c>
      <c r="B164" s="491"/>
      <c r="C164" s="491">
        <v>741.86792500000001</v>
      </c>
      <c r="D164" s="491" t="s">
        <v>157</v>
      </c>
      <c r="E164" s="491" t="s">
        <v>2332</v>
      </c>
      <c r="F164" s="37"/>
      <c r="G164" s="819"/>
      <c r="H164" s="572"/>
      <c r="I164" s="37"/>
      <c r="J164" s="37"/>
      <c r="K164" s="37"/>
      <c r="L164" s="37"/>
      <c r="M164" s="37"/>
      <c r="N164" s="37"/>
      <c r="O164" s="37"/>
      <c r="P164" s="37"/>
      <c r="Q164" s="37"/>
      <c r="R164" s="37"/>
      <c r="S164" s="37"/>
      <c r="T164" s="37"/>
      <c r="U164" s="37"/>
      <c r="V164" s="37"/>
      <c r="W164" s="37"/>
      <c r="X164" s="37"/>
      <c r="Y164" s="37"/>
    </row>
    <row r="165" spans="1:25">
      <c r="A165" s="818">
        <v>2081183880</v>
      </c>
      <c r="B165" s="491"/>
      <c r="C165" s="491">
        <v>1006.69811</v>
      </c>
      <c r="D165" s="491" t="s">
        <v>227</v>
      </c>
      <c r="E165" s="491" t="s">
        <v>2332</v>
      </c>
      <c r="F165" s="37"/>
      <c r="G165" s="819"/>
      <c r="H165" s="572"/>
      <c r="I165" s="37"/>
      <c r="J165" s="37"/>
      <c r="K165" s="37"/>
      <c r="L165" s="37"/>
      <c r="M165" s="37"/>
      <c r="N165" s="37"/>
      <c r="O165" s="37"/>
      <c r="P165" s="37"/>
      <c r="Q165" s="37"/>
      <c r="R165" s="37"/>
      <c r="S165" s="37"/>
      <c r="T165" s="37"/>
      <c r="U165" s="37"/>
      <c r="V165" s="37"/>
      <c r="W165" s="37"/>
      <c r="X165" s="37"/>
      <c r="Y165" s="37"/>
    </row>
    <row r="166" spans="1:25">
      <c r="A166" s="818">
        <v>2091807106</v>
      </c>
      <c r="B166" s="491"/>
      <c r="C166" s="491">
        <v>1784.88679</v>
      </c>
      <c r="D166" s="491" t="s">
        <v>138</v>
      </c>
      <c r="E166" s="491" t="s">
        <v>2332</v>
      </c>
      <c r="F166" s="37"/>
      <c r="G166" s="819"/>
      <c r="H166" s="572"/>
      <c r="I166" s="37"/>
      <c r="J166" s="37"/>
      <c r="K166" s="37"/>
      <c r="L166" s="37"/>
      <c r="M166" s="37"/>
      <c r="N166" s="37"/>
      <c r="O166" s="37"/>
      <c r="P166" s="37"/>
      <c r="Q166" s="37"/>
      <c r="R166" s="37"/>
      <c r="S166" s="37"/>
      <c r="T166" s="37"/>
      <c r="U166" s="37"/>
      <c r="V166" s="37"/>
      <c r="W166" s="37"/>
      <c r="X166" s="37"/>
      <c r="Y166" s="37"/>
    </row>
    <row r="167" spans="1:25">
      <c r="A167" s="818">
        <v>2091924728</v>
      </c>
      <c r="B167" s="491"/>
      <c r="C167" s="491">
        <v>2623.5565999999999</v>
      </c>
      <c r="D167" s="491" t="s">
        <v>206</v>
      </c>
      <c r="E167" s="491" t="s">
        <v>2332</v>
      </c>
      <c r="F167" s="37"/>
      <c r="G167" s="819"/>
      <c r="H167" s="572"/>
      <c r="I167" s="37"/>
      <c r="J167" s="37"/>
      <c r="K167" s="37"/>
      <c r="L167" s="37"/>
      <c r="M167" s="37"/>
      <c r="N167" s="37"/>
      <c r="O167" s="37"/>
      <c r="P167" s="37"/>
      <c r="Q167" s="37"/>
      <c r="R167" s="37"/>
      <c r="S167" s="37"/>
      <c r="T167" s="37"/>
      <c r="U167" s="37"/>
      <c r="V167" s="37"/>
      <c r="W167" s="37"/>
      <c r="X167" s="37"/>
      <c r="Y167" s="37"/>
    </row>
    <row r="168" spans="1:25">
      <c r="A168" s="818">
        <v>2104880448</v>
      </c>
      <c r="B168" s="491"/>
      <c r="C168" s="491">
        <v>1336.0188700000001</v>
      </c>
      <c r="D168" s="491" t="s">
        <v>206</v>
      </c>
      <c r="E168" s="491" t="s">
        <v>2332</v>
      </c>
      <c r="F168" s="37"/>
      <c r="G168" s="819"/>
      <c r="H168" s="572"/>
      <c r="I168" s="37"/>
      <c r="J168" s="37"/>
      <c r="K168" s="37"/>
      <c r="L168" s="37"/>
      <c r="M168" s="37"/>
      <c r="N168" s="37"/>
      <c r="O168" s="37"/>
      <c r="P168" s="37"/>
      <c r="Q168" s="37"/>
      <c r="R168" s="37"/>
      <c r="S168" s="37"/>
      <c r="T168" s="37"/>
      <c r="U168" s="37"/>
      <c r="V168" s="37"/>
      <c r="W168" s="37"/>
      <c r="X168" s="37"/>
      <c r="Y168" s="37"/>
    </row>
    <row r="169" spans="1:25">
      <c r="A169" s="818">
        <v>2118135895</v>
      </c>
      <c r="B169" s="491"/>
      <c r="C169" s="491">
        <v>733.47169799999995</v>
      </c>
      <c r="D169" s="491" t="s">
        <v>206</v>
      </c>
      <c r="E169" s="491" t="s">
        <v>2332</v>
      </c>
      <c r="F169" s="37"/>
      <c r="G169" s="819"/>
      <c r="H169" s="572"/>
      <c r="I169" s="37"/>
      <c r="J169" s="37"/>
      <c r="K169" s="37"/>
      <c r="L169" s="37"/>
      <c r="M169" s="37"/>
      <c r="N169" s="37"/>
      <c r="O169" s="37"/>
      <c r="P169" s="37"/>
      <c r="Q169" s="37"/>
      <c r="R169" s="37"/>
      <c r="S169" s="37"/>
      <c r="T169" s="37"/>
      <c r="U169" s="37"/>
      <c r="V169" s="37"/>
      <c r="W169" s="37"/>
      <c r="X169" s="37"/>
      <c r="Y169" s="37"/>
    </row>
    <row r="170" spans="1:25">
      <c r="A170" s="818">
        <v>2125174559</v>
      </c>
      <c r="B170" s="491"/>
      <c r="C170" s="491">
        <v>566.21698100000003</v>
      </c>
      <c r="D170" s="491" t="s">
        <v>206</v>
      </c>
      <c r="E170" s="491" t="s">
        <v>2332</v>
      </c>
      <c r="F170" s="37"/>
      <c r="G170" s="819"/>
      <c r="H170" s="572"/>
      <c r="I170" s="37"/>
      <c r="J170" s="37"/>
      <c r="K170" s="37"/>
      <c r="L170" s="37"/>
      <c r="M170" s="37"/>
      <c r="N170" s="37"/>
      <c r="O170" s="37"/>
      <c r="P170" s="37"/>
      <c r="Q170" s="37"/>
      <c r="R170" s="37"/>
      <c r="S170" s="37"/>
      <c r="T170" s="37"/>
      <c r="U170" s="37"/>
      <c r="V170" s="37"/>
      <c r="W170" s="37"/>
      <c r="X170" s="37"/>
      <c r="Y170" s="37"/>
    </row>
    <row r="171" spans="1:25">
      <c r="A171" s="818">
        <v>2128308498</v>
      </c>
      <c r="B171" s="491"/>
      <c r="C171" s="491">
        <v>971.06603800000005</v>
      </c>
      <c r="D171" s="491" t="s">
        <v>154</v>
      </c>
      <c r="E171" s="491" t="s">
        <v>2332</v>
      </c>
      <c r="F171" s="265">
        <v>44071</v>
      </c>
      <c r="G171" s="819" t="s">
        <v>2334</v>
      </c>
      <c r="H171" s="678" t="s">
        <v>2361</v>
      </c>
      <c r="I171" s="37"/>
      <c r="J171" s="37"/>
      <c r="K171" s="37"/>
      <c r="L171" s="37"/>
      <c r="M171" s="37"/>
      <c r="N171" s="37"/>
      <c r="O171" s="37"/>
      <c r="P171" s="37"/>
      <c r="Q171" s="37"/>
      <c r="R171" s="37"/>
      <c r="S171" s="37"/>
      <c r="T171" s="37"/>
      <c r="U171" s="37"/>
      <c r="V171" s="37"/>
      <c r="W171" s="37"/>
      <c r="X171" s="37"/>
      <c r="Y171" s="37"/>
    </row>
    <row r="172" spans="1:25">
      <c r="A172" s="818">
        <v>2133917139</v>
      </c>
      <c r="B172" s="491"/>
      <c r="C172" s="491">
        <v>4314.5</v>
      </c>
      <c r="D172" s="491" t="s">
        <v>146</v>
      </c>
      <c r="E172" s="491" t="s">
        <v>2332</v>
      </c>
      <c r="F172" s="265">
        <v>44053</v>
      </c>
      <c r="G172" s="819"/>
      <c r="H172" s="678" t="s">
        <v>2356</v>
      </c>
      <c r="I172" s="37"/>
      <c r="J172" s="37"/>
      <c r="K172" s="37"/>
      <c r="L172" s="37"/>
      <c r="M172" s="37"/>
      <c r="N172" s="37"/>
      <c r="O172" s="37"/>
      <c r="P172" s="37"/>
      <c r="Q172" s="37"/>
      <c r="R172" s="37"/>
      <c r="S172" s="37"/>
      <c r="T172" s="37"/>
      <c r="U172" s="37"/>
      <c r="V172" s="37"/>
      <c r="W172" s="37"/>
      <c r="X172" s="37"/>
      <c r="Y172" s="37"/>
    </row>
    <row r="173" spans="1:25">
      <c r="A173" s="818">
        <v>2134519642</v>
      </c>
      <c r="B173" s="491"/>
      <c r="C173" s="491">
        <v>2196.0094300000001</v>
      </c>
      <c r="D173" s="491" t="s">
        <v>206</v>
      </c>
      <c r="E173" s="491" t="s">
        <v>2332</v>
      </c>
      <c r="F173" s="37"/>
      <c r="G173" s="819"/>
      <c r="H173" s="572"/>
      <c r="I173" s="37"/>
      <c r="J173" s="37"/>
      <c r="K173" s="37"/>
      <c r="L173" s="37"/>
      <c r="M173" s="37"/>
      <c r="N173" s="37"/>
      <c r="O173" s="37"/>
      <c r="P173" s="37"/>
      <c r="Q173" s="37"/>
      <c r="R173" s="37"/>
      <c r="S173" s="37"/>
      <c r="T173" s="37"/>
      <c r="U173" s="37"/>
      <c r="V173" s="37"/>
      <c r="W173" s="37"/>
      <c r="X173" s="37"/>
      <c r="Y173" s="37"/>
    </row>
    <row r="174" spans="1:25">
      <c r="A174" s="818">
        <v>2164869646</v>
      </c>
      <c r="B174" s="491"/>
      <c r="C174" s="491">
        <v>2500.3207499999999</v>
      </c>
      <c r="D174" s="491" t="s">
        <v>194</v>
      </c>
      <c r="E174" s="491" t="s">
        <v>2332</v>
      </c>
      <c r="F174" s="265">
        <v>44069</v>
      </c>
      <c r="G174" s="819" t="s">
        <v>2334</v>
      </c>
      <c r="H174" s="678" t="s">
        <v>1533</v>
      </c>
      <c r="I174" s="37"/>
      <c r="J174" s="37"/>
      <c r="K174" s="37"/>
      <c r="L174" s="37"/>
      <c r="M174" s="37"/>
      <c r="N174" s="37"/>
      <c r="O174" s="37"/>
      <c r="P174" s="37"/>
      <c r="Q174" s="37"/>
      <c r="R174" s="37"/>
      <c r="S174" s="37"/>
      <c r="T174" s="37"/>
      <c r="U174" s="37"/>
      <c r="V174" s="37"/>
      <c r="W174" s="37"/>
      <c r="X174" s="37"/>
      <c r="Y174" s="37"/>
    </row>
    <row r="175" spans="1:25">
      <c r="A175" s="818">
        <v>2176701585</v>
      </c>
      <c r="B175" s="491">
        <v>880047790</v>
      </c>
      <c r="C175" s="491">
        <v>2165.4717000000001</v>
      </c>
      <c r="D175" s="491" t="s">
        <v>157</v>
      </c>
      <c r="E175" s="491" t="s">
        <v>2332</v>
      </c>
      <c r="F175" s="265">
        <v>44064</v>
      </c>
      <c r="G175" s="819"/>
      <c r="H175" s="572"/>
      <c r="I175" s="37"/>
      <c r="J175" s="37"/>
      <c r="K175" s="37"/>
      <c r="L175" s="37"/>
      <c r="M175" s="37"/>
      <c r="N175" s="37"/>
      <c r="O175" s="37"/>
      <c r="P175" s="37"/>
      <c r="Q175" s="37"/>
      <c r="R175" s="37"/>
      <c r="S175" s="37"/>
      <c r="T175" s="37"/>
      <c r="U175" s="37"/>
      <c r="V175" s="37"/>
      <c r="W175" s="37"/>
      <c r="X175" s="37"/>
      <c r="Y175" s="37"/>
    </row>
    <row r="176" spans="1:25">
      <c r="A176" s="818">
        <v>2205611667</v>
      </c>
      <c r="B176" s="491"/>
      <c r="C176" s="491">
        <v>3256.4905699999999</v>
      </c>
      <c r="D176" s="491" t="s">
        <v>156</v>
      </c>
      <c r="E176" s="491" t="s">
        <v>2332</v>
      </c>
      <c r="F176" s="265">
        <v>44027</v>
      </c>
      <c r="G176" s="819" t="s">
        <v>2358</v>
      </c>
      <c r="H176" s="678" t="s">
        <v>89</v>
      </c>
      <c r="I176" s="37"/>
      <c r="J176" s="37"/>
      <c r="K176" s="37"/>
      <c r="L176" s="37"/>
      <c r="M176" s="37"/>
      <c r="N176" s="37"/>
      <c r="O176" s="37"/>
      <c r="P176" s="37"/>
      <c r="Q176" s="37"/>
      <c r="R176" s="37"/>
      <c r="S176" s="37"/>
      <c r="T176" s="37"/>
      <c r="U176" s="37"/>
      <c r="V176" s="37"/>
      <c r="W176" s="37"/>
      <c r="X176" s="37"/>
      <c r="Y176" s="37"/>
    </row>
    <row r="177" spans="1:25">
      <c r="A177" s="818">
        <v>2213099652</v>
      </c>
      <c r="B177" s="491"/>
      <c r="C177" s="491">
        <v>3117.5282999999999</v>
      </c>
      <c r="D177" s="491" t="s">
        <v>149</v>
      </c>
      <c r="E177" s="491" t="s">
        <v>2332</v>
      </c>
      <c r="F177" s="37"/>
      <c r="G177" s="819"/>
      <c r="H177" s="572"/>
      <c r="I177" s="37"/>
      <c r="J177" s="37"/>
      <c r="K177" s="37"/>
      <c r="L177" s="37"/>
      <c r="M177" s="37"/>
      <c r="N177" s="37"/>
      <c r="O177" s="37"/>
      <c r="P177" s="37"/>
      <c r="Q177" s="37"/>
      <c r="R177" s="37"/>
      <c r="S177" s="37"/>
      <c r="T177" s="37"/>
      <c r="U177" s="37"/>
      <c r="V177" s="37"/>
      <c r="W177" s="37"/>
      <c r="X177" s="37"/>
      <c r="Y177" s="37"/>
    </row>
    <row r="178" spans="1:25">
      <c r="A178" s="818">
        <v>2248756954</v>
      </c>
      <c r="B178" s="491"/>
      <c r="C178" s="491">
        <v>544</v>
      </c>
      <c r="D178" s="491" t="s">
        <v>146</v>
      </c>
      <c r="E178" s="491" t="s">
        <v>2332</v>
      </c>
      <c r="F178" s="265">
        <v>44068</v>
      </c>
      <c r="G178" s="819"/>
      <c r="H178" s="678" t="s">
        <v>2362</v>
      </c>
      <c r="I178" s="37"/>
      <c r="J178" s="37"/>
      <c r="K178" s="37"/>
      <c r="L178" s="37"/>
      <c r="M178" s="37"/>
      <c r="N178" s="37"/>
      <c r="O178" s="37"/>
      <c r="P178" s="37"/>
      <c r="Q178" s="37"/>
      <c r="R178" s="37"/>
      <c r="S178" s="37"/>
      <c r="T178" s="37"/>
      <c r="U178" s="37"/>
      <c r="V178" s="37"/>
      <c r="W178" s="37"/>
      <c r="X178" s="37"/>
      <c r="Y178" s="37"/>
    </row>
    <row r="179" spans="1:25">
      <c r="A179" s="818">
        <v>2249154043</v>
      </c>
      <c r="B179" s="491"/>
      <c r="C179" s="491">
        <v>1989.8679199999999</v>
      </c>
      <c r="D179" s="491" t="s">
        <v>194</v>
      </c>
      <c r="E179" s="491" t="s">
        <v>2332</v>
      </c>
      <c r="F179" s="37"/>
      <c r="G179" s="819"/>
      <c r="H179" s="572"/>
      <c r="I179" s="37"/>
      <c r="J179" s="37"/>
      <c r="K179" s="37"/>
      <c r="L179" s="37"/>
      <c r="M179" s="37"/>
      <c r="N179" s="37"/>
      <c r="O179" s="37"/>
      <c r="P179" s="37"/>
      <c r="Q179" s="37"/>
      <c r="R179" s="37"/>
      <c r="S179" s="37"/>
      <c r="T179" s="37"/>
      <c r="U179" s="37"/>
      <c r="V179" s="37"/>
      <c r="W179" s="37"/>
      <c r="X179" s="37"/>
      <c r="Y179" s="37"/>
    </row>
    <row r="180" spans="1:25">
      <c r="A180" s="818">
        <v>2257993645</v>
      </c>
      <c r="B180" s="491"/>
      <c r="C180" s="491">
        <v>4917.2547199999999</v>
      </c>
      <c r="D180" s="491" t="s">
        <v>157</v>
      </c>
      <c r="E180" s="491" t="s">
        <v>2332</v>
      </c>
      <c r="F180" s="37"/>
      <c r="G180" s="819"/>
      <c r="H180" s="572"/>
      <c r="I180" s="37"/>
      <c r="J180" s="37"/>
      <c r="K180" s="37"/>
      <c r="L180" s="37"/>
      <c r="M180" s="37"/>
      <c r="N180" s="37"/>
      <c r="O180" s="37"/>
      <c r="P180" s="37"/>
      <c r="Q180" s="37"/>
      <c r="R180" s="37"/>
      <c r="S180" s="37"/>
      <c r="T180" s="37"/>
      <c r="U180" s="37"/>
      <c r="V180" s="37"/>
      <c r="W180" s="37"/>
      <c r="X180" s="37"/>
      <c r="Y180" s="37"/>
    </row>
    <row r="181" spans="1:25">
      <c r="A181" s="818">
        <v>2301415913</v>
      </c>
      <c r="B181" s="491"/>
      <c r="C181" s="491">
        <v>1095.3584900000001</v>
      </c>
      <c r="D181" s="491" t="s">
        <v>194</v>
      </c>
      <c r="E181" s="491" t="s">
        <v>2332</v>
      </c>
      <c r="F181" s="37"/>
      <c r="G181" s="819"/>
      <c r="H181" s="572"/>
      <c r="I181" s="37"/>
      <c r="J181" s="37"/>
      <c r="K181" s="37"/>
      <c r="L181" s="37"/>
      <c r="M181" s="37"/>
      <c r="N181" s="37"/>
      <c r="O181" s="37"/>
      <c r="P181" s="37"/>
      <c r="Q181" s="37"/>
      <c r="R181" s="37"/>
      <c r="S181" s="37"/>
      <c r="T181" s="37"/>
      <c r="U181" s="37"/>
      <c r="V181" s="37"/>
      <c r="W181" s="37"/>
      <c r="X181" s="37"/>
      <c r="Y181" s="37"/>
    </row>
    <row r="182" spans="1:25">
      <c r="A182" s="818">
        <v>2306341526</v>
      </c>
      <c r="B182" s="491"/>
      <c r="C182" s="491">
        <v>7975.9717000000001</v>
      </c>
      <c r="D182" s="491" t="s">
        <v>194</v>
      </c>
      <c r="E182" s="491" t="s">
        <v>2332</v>
      </c>
      <c r="F182" s="265">
        <v>44069</v>
      </c>
      <c r="G182" s="822" t="s">
        <v>2334</v>
      </c>
      <c r="H182" s="572"/>
      <c r="I182" s="37"/>
      <c r="J182" s="37"/>
      <c r="K182" s="37"/>
      <c r="L182" s="37"/>
      <c r="M182" s="37"/>
      <c r="N182" s="37"/>
      <c r="O182" s="37"/>
      <c r="P182" s="37"/>
      <c r="Q182" s="37"/>
      <c r="R182" s="37"/>
      <c r="S182" s="37"/>
      <c r="T182" s="37"/>
      <c r="U182" s="37"/>
      <c r="V182" s="37"/>
      <c r="W182" s="37"/>
      <c r="X182" s="37"/>
      <c r="Y182" s="37"/>
    </row>
    <row r="183" spans="1:25">
      <c r="A183" s="818">
        <v>2355302433</v>
      </c>
      <c r="B183" s="491"/>
      <c r="C183" s="491">
        <v>535.37735799999996</v>
      </c>
      <c r="D183" s="491" t="s">
        <v>154</v>
      </c>
      <c r="E183" s="491" t="s">
        <v>2332</v>
      </c>
      <c r="F183" s="37"/>
      <c r="G183" s="819"/>
      <c r="H183" s="572"/>
      <c r="I183" s="37"/>
      <c r="J183" s="37"/>
      <c r="K183" s="37"/>
      <c r="L183" s="37"/>
      <c r="M183" s="37"/>
      <c r="N183" s="37"/>
      <c r="O183" s="37"/>
      <c r="P183" s="37"/>
      <c r="Q183" s="37"/>
      <c r="R183" s="37"/>
      <c r="S183" s="37"/>
      <c r="T183" s="37"/>
      <c r="U183" s="37"/>
      <c r="V183" s="37"/>
      <c r="W183" s="37"/>
      <c r="X183" s="37"/>
      <c r="Y183" s="37"/>
    </row>
    <row r="184" spans="1:25">
      <c r="A184" s="818">
        <v>2355652776</v>
      </c>
      <c r="B184" s="491"/>
      <c r="C184" s="491">
        <v>3423.5471699999998</v>
      </c>
      <c r="D184" s="491" t="s">
        <v>157</v>
      </c>
      <c r="E184" s="491" t="s">
        <v>2332</v>
      </c>
      <c r="F184" s="37"/>
      <c r="G184" s="819"/>
      <c r="H184" s="572"/>
      <c r="I184" s="37"/>
      <c r="J184" s="37"/>
      <c r="K184" s="37"/>
      <c r="L184" s="37"/>
      <c r="M184" s="37"/>
      <c r="N184" s="37"/>
      <c r="O184" s="37"/>
      <c r="P184" s="37"/>
      <c r="Q184" s="37"/>
      <c r="R184" s="37"/>
      <c r="S184" s="37"/>
      <c r="T184" s="37"/>
      <c r="U184" s="37"/>
      <c r="V184" s="37"/>
      <c r="W184" s="37"/>
      <c r="X184" s="37"/>
      <c r="Y184" s="37"/>
    </row>
    <row r="185" spans="1:25">
      <c r="A185" s="818">
        <v>2358270120</v>
      </c>
      <c r="B185" s="491"/>
      <c r="C185" s="491">
        <v>549.518868</v>
      </c>
      <c r="D185" s="491" t="s">
        <v>206</v>
      </c>
      <c r="E185" s="491" t="s">
        <v>2332</v>
      </c>
      <c r="F185" s="37"/>
      <c r="G185" s="819"/>
      <c r="H185" s="572"/>
      <c r="I185" s="37"/>
      <c r="J185" s="37"/>
      <c r="K185" s="37"/>
      <c r="L185" s="37"/>
      <c r="M185" s="37"/>
      <c r="N185" s="37"/>
      <c r="O185" s="37"/>
      <c r="P185" s="37"/>
      <c r="Q185" s="37"/>
      <c r="R185" s="37"/>
      <c r="S185" s="37"/>
      <c r="T185" s="37"/>
      <c r="U185" s="37"/>
      <c r="V185" s="37"/>
      <c r="W185" s="37"/>
      <c r="X185" s="37"/>
      <c r="Y185" s="37"/>
    </row>
    <row r="186" spans="1:25">
      <c r="A186" s="818">
        <v>2376336981</v>
      </c>
      <c r="B186" s="491"/>
      <c r="C186" s="491">
        <v>966.08490600000005</v>
      </c>
      <c r="D186" s="491" t="s">
        <v>178</v>
      </c>
      <c r="E186" s="491" t="s">
        <v>2332</v>
      </c>
      <c r="F186" s="37"/>
      <c r="G186" s="819"/>
      <c r="H186" s="572"/>
      <c r="I186" s="37"/>
      <c r="J186" s="37"/>
      <c r="K186" s="37"/>
      <c r="L186" s="37"/>
      <c r="M186" s="37"/>
      <c r="N186" s="37"/>
      <c r="O186" s="37"/>
      <c r="P186" s="37"/>
      <c r="Q186" s="37"/>
      <c r="R186" s="37"/>
      <c r="S186" s="37"/>
      <c r="T186" s="37"/>
      <c r="U186" s="37"/>
      <c r="V186" s="37"/>
      <c r="W186" s="37"/>
      <c r="X186" s="37"/>
      <c r="Y186" s="37"/>
    </row>
    <row r="187" spans="1:25">
      <c r="A187" s="818">
        <v>2382329417</v>
      </c>
      <c r="B187" s="491">
        <v>880044188</v>
      </c>
      <c r="C187" s="491">
        <v>2800.3113199999998</v>
      </c>
      <c r="D187" s="491" t="s">
        <v>144</v>
      </c>
      <c r="E187" s="491" t="s">
        <v>2332</v>
      </c>
      <c r="F187" s="265">
        <v>44071</v>
      </c>
      <c r="G187" s="822" t="s">
        <v>2334</v>
      </c>
      <c r="H187" s="678" t="s">
        <v>21</v>
      </c>
      <c r="I187" s="37"/>
      <c r="J187" s="37"/>
      <c r="K187" s="37"/>
      <c r="L187" s="37"/>
      <c r="M187" s="37"/>
      <c r="N187" s="37"/>
      <c r="O187" s="37"/>
      <c r="P187" s="37"/>
      <c r="Q187" s="37"/>
      <c r="R187" s="37"/>
      <c r="S187" s="37"/>
      <c r="T187" s="37"/>
      <c r="U187" s="37"/>
      <c r="V187" s="37"/>
      <c r="W187" s="37"/>
      <c r="X187" s="37"/>
      <c r="Y187" s="37"/>
    </row>
    <row r="188" spans="1:25">
      <c r="A188" s="818">
        <v>2387154229</v>
      </c>
      <c r="B188" s="491"/>
      <c r="C188" s="491">
        <v>2274.5565999999999</v>
      </c>
      <c r="D188" s="491" t="s">
        <v>149</v>
      </c>
      <c r="E188" s="491" t="s">
        <v>2332</v>
      </c>
      <c r="F188" s="37"/>
      <c r="G188" s="819"/>
      <c r="H188" s="572"/>
      <c r="I188" s="37"/>
      <c r="J188" s="37"/>
      <c r="K188" s="37"/>
      <c r="L188" s="37"/>
      <c r="M188" s="37"/>
      <c r="N188" s="37"/>
      <c r="O188" s="37"/>
      <c r="P188" s="37"/>
      <c r="Q188" s="37"/>
      <c r="R188" s="37"/>
      <c r="S188" s="37"/>
      <c r="T188" s="37"/>
      <c r="U188" s="37"/>
      <c r="V188" s="37"/>
      <c r="W188" s="37"/>
      <c r="X188" s="37"/>
      <c r="Y188" s="37"/>
    </row>
    <row r="189" spans="1:25">
      <c r="A189" s="818">
        <v>2392423406</v>
      </c>
      <c r="B189" s="491">
        <v>880046618</v>
      </c>
      <c r="C189" s="491">
        <v>2253.4245299999998</v>
      </c>
      <c r="D189" s="491" t="s">
        <v>157</v>
      </c>
      <c r="E189" s="491" t="s">
        <v>2332</v>
      </c>
      <c r="F189" s="37"/>
      <c r="G189" s="819"/>
      <c r="H189" s="572"/>
      <c r="I189" s="37"/>
      <c r="J189" s="37"/>
      <c r="K189" s="37"/>
      <c r="L189" s="37"/>
      <c r="M189" s="37"/>
      <c r="N189" s="37"/>
      <c r="O189" s="37"/>
      <c r="P189" s="37"/>
      <c r="Q189" s="37"/>
      <c r="R189" s="37"/>
      <c r="S189" s="37"/>
      <c r="T189" s="37"/>
      <c r="U189" s="37"/>
      <c r="V189" s="37"/>
      <c r="W189" s="37"/>
      <c r="X189" s="37"/>
      <c r="Y189" s="37"/>
    </row>
    <row r="190" spans="1:25">
      <c r="A190" s="818">
        <v>2405072758</v>
      </c>
      <c r="B190" s="491"/>
      <c r="C190" s="491">
        <v>504.481132</v>
      </c>
      <c r="D190" s="491" t="s">
        <v>149</v>
      </c>
      <c r="E190" s="491" t="s">
        <v>2332</v>
      </c>
      <c r="F190" s="37"/>
      <c r="G190" s="819"/>
      <c r="H190" s="572"/>
      <c r="I190" s="37"/>
      <c r="J190" s="37"/>
      <c r="K190" s="37"/>
      <c r="L190" s="37"/>
      <c r="M190" s="37"/>
      <c r="N190" s="37"/>
      <c r="O190" s="37"/>
      <c r="P190" s="37"/>
      <c r="Q190" s="37"/>
      <c r="R190" s="37"/>
      <c r="S190" s="37"/>
      <c r="T190" s="37"/>
      <c r="U190" s="37"/>
      <c r="V190" s="37"/>
      <c r="W190" s="37"/>
      <c r="X190" s="37"/>
      <c r="Y190" s="37"/>
    </row>
    <row r="191" spans="1:25">
      <c r="A191" s="818">
        <v>2461469953</v>
      </c>
      <c r="B191" s="491"/>
      <c r="C191" s="491">
        <v>965.79245300000002</v>
      </c>
      <c r="D191" s="491" t="s">
        <v>175</v>
      </c>
      <c r="E191" s="491" t="s">
        <v>2332</v>
      </c>
      <c r="F191" s="37"/>
      <c r="G191" s="819"/>
      <c r="H191" s="572"/>
      <c r="I191" s="37"/>
      <c r="J191" s="37"/>
      <c r="K191" s="37"/>
      <c r="L191" s="37"/>
      <c r="M191" s="37"/>
      <c r="N191" s="37"/>
      <c r="O191" s="37"/>
      <c r="P191" s="37"/>
      <c r="Q191" s="37"/>
      <c r="R191" s="37"/>
      <c r="S191" s="37"/>
      <c r="T191" s="37"/>
      <c r="U191" s="37"/>
      <c r="V191" s="37"/>
      <c r="W191" s="37"/>
      <c r="X191" s="37"/>
      <c r="Y191" s="37"/>
    </row>
    <row r="192" spans="1:25">
      <c r="A192" s="818">
        <v>2462413886</v>
      </c>
      <c r="B192" s="491"/>
      <c r="C192" s="491">
        <v>891.93396199999995</v>
      </c>
      <c r="D192" s="491" t="s">
        <v>144</v>
      </c>
      <c r="E192" s="491" t="s">
        <v>2332</v>
      </c>
      <c r="F192" s="37"/>
      <c r="G192" s="819"/>
      <c r="H192" s="572"/>
      <c r="I192" s="37"/>
      <c r="J192" s="37"/>
      <c r="K192" s="37"/>
      <c r="L192" s="37"/>
      <c r="M192" s="37"/>
      <c r="N192" s="37"/>
      <c r="O192" s="37"/>
      <c r="P192" s="37"/>
      <c r="Q192" s="37"/>
      <c r="R192" s="37"/>
      <c r="S192" s="37"/>
      <c r="T192" s="37"/>
      <c r="U192" s="37"/>
      <c r="V192" s="37"/>
      <c r="W192" s="37"/>
      <c r="X192" s="37"/>
      <c r="Y192" s="37"/>
    </row>
    <row r="193" spans="1:25">
      <c r="A193" s="818">
        <v>2466261645</v>
      </c>
      <c r="B193" s="491"/>
      <c r="C193" s="491">
        <v>603.26415099999997</v>
      </c>
      <c r="D193" s="491" t="s">
        <v>149</v>
      </c>
      <c r="E193" s="491" t="s">
        <v>2332</v>
      </c>
      <c r="F193" s="37"/>
      <c r="G193" s="819"/>
      <c r="H193" s="572"/>
      <c r="I193" s="37"/>
      <c r="J193" s="37"/>
      <c r="K193" s="37"/>
      <c r="L193" s="37"/>
      <c r="M193" s="37"/>
      <c r="N193" s="37"/>
      <c r="O193" s="37"/>
      <c r="P193" s="37"/>
      <c r="Q193" s="37"/>
      <c r="R193" s="37"/>
      <c r="S193" s="37"/>
      <c r="T193" s="37"/>
      <c r="U193" s="37"/>
      <c r="V193" s="37"/>
      <c r="W193" s="37"/>
      <c r="X193" s="37"/>
      <c r="Y193" s="37"/>
    </row>
    <row r="194" spans="1:25">
      <c r="A194" s="818">
        <v>2466362743</v>
      </c>
      <c r="B194" s="491"/>
      <c r="C194" s="491">
        <v>1069.53774</v>
      </c>
      <c r="D194" s="491" t="s">
        <v>206</v>
      </c>
      <c r="E194" s="491" t="s">
        <v>2332</v>
      </c>
      <c r="F194" s="37"/>
      <c r="G194" s="819"/>
      <c r="H194" s="572"/>
      <c r="I194" s="37"/>
      <c r="J194" s="37"/>
      <c r="K194" s="37"/>
      <c r="L194" s="37"/>
      <c r="M194" s="37"/>
      <c r="N194" s="37"/>
      <c r="O194" s="37"/>
      <c r="P194" s="37"/>
      <c r="Q194" s="37"/>
      <c r="R194" s="37"/>
      <c r="S194" s="37"/>
      <c r="T194" s="37"/>
      <c r="U194" s="37"/>
      <c r="V194" s="37"/>
      <c r="W194" s="37"/>
      <c r="X194" s="37"/>
      <c r="Y194" s="37"/>
    </row>
    <row r="195" spans="1:25">
      <c r="A195" s="818">
        <v>2628693267</v>
      </c>
      <c r="B195" s="491"/>
      <c r="C195" s="491">
        <v>635.5</v>
      </c>
      <c r="D195" s="491" t="s">
        <v>146</v>
      </c>
      <c r="E195" s="491" t="s">
        <v>2332</v>
      </c>
      <c r="F195" s="265">
        <v>44068</v>
      </c>
      <c r="G195" s="819"/>
      <c r="H195" s="678" t="s">
        <v>2363</v>
      </c>
      <c r="I195" s="37"/>
      <c r="J195" s="37"/>
      <c r="K195" s="37"/>
      <c r="L195" s="37"/>
      <c r="M195" s="37"/>
      <c r="N195" s="37"/>
      <c r="O195" s="37"/>
      <c r="P195" s="37"/>
      <c r="Q195" s="37"/>
      <c r="R195" s="37"/>
      <c r="S195" s="37"/>
      <c r="T195" s="37"/>
      <c r="U195" s="37"/>
      <c r="V195" s="37"/>
      <c r="W195" s="37"/>
      <c r="X195" s="37"/>
      <c r="Y195" s="37"/>
    </row>
    <row r="196" spans="1:25">
      <c r="A196" s="818">
        <v>2663919796</v>
      </c>
      <c r="B196" s="491"/>
      <c r="C196" s="491">
        <v>657.38679200000001</v>
      </c>
      <c r="D196" s="491" t="s">
        <v>146</v>
      </c>
      <c r="E196" s="491" t="s">
        <v>2332</v>
      </c>
      <c r="F196" s="265">
        <v>44067</v>
      </c>
      <c r="G196" s="819"/>
      <c r="H196" s="678" t="s">
        <v>2364</v>
      </c>
      <c r="I196" s="37"/>
      <c r="J196" s="37"/>
      <c r="K196" s="37"/>
      <c r="L196" s="37"/>
      <c r="M196" s="37"/>
      <c r="N196" s="37"/>
      <c r="O196" s="37"/>
      <c r="P196" s="37"/>
      <c r="Q196" s="37"/>
      <c r="R196" s="37"/>
      <c r="S196" s="37"/>
      <c r="T196" s="37"/>
      <c r="U196" s="37"/>
      <c r="V196" s="37"/>
      <c r="W196" s="37"/>
      <c r="X196" s="37"/>
      <c r="Y196" s="37"/>
    </row>
    <row r="197" spans="1:25">
      <c r="A197" s="818">
        <v>2696664080</v>
      </c>
      <c r="B197" s="491"/>
      <c r="C197" s="491">
        <v>894.45282999999995</v>
      </c>
      <c r="D197" s="491" t="s">
        <v>206</v>
      </c>
      <c r="E197" s="491" t="s">
        <v>2332</v>
      </c>
      <c r="F197" s="37"/>
      <c r="G197" s="819"/>
      <c r="H197" s="572"/>
      <c r="I197" s="37"/>
      <c r="J197" s="37"/>
      <c r="K197" s="37"/>
      <c r="L197" s="37"/>
      <c r="M197" s="37"/>
      <c r="N197" s="37"/>
      <c r="O197" s="37"/>
      <c r="P197" s="37"/>
      <c r="Q197" s="37"/>
      <c r="R197" s="37"/>
      <c r="S197" s="37"/>
      <c r="T197" s="37"/>
      <c r="U197" s="37"/>
      <c r="V197" s="37"/>
      <c r="W197" s="37"/>
      <c r="X197" s="37"/>
      <c r="Y197" s="37"/>
    </row>
    <row r="198" spans="1:25">
      <c r="A198" s="818">
        <v>2714008001</v>
      </c>
      <c r="B198" s="491"/>
      <c r="C198" s="491">
        <v>1132.91509</v>
      </c>
      <c r="D198" s="491" t="s">
        <v>157</v>
      </c>
      <c r="E198" s="491" t="s">
        <v>2332</v>
      </c>
      <c r="F198" s="37"/>
      <c r="G198" s="819"/>
      <c r="H198" s="572"/>
      <c r="I198" s="37"/>
      <c r="J198" s="37"/>
      <c r="K198" s="37"/>
      <c r="L198" s="37"/>
      <c r="M198" s="37"/>
      <c r="N198" s="37"/>
      <c r="O198" s="37"/>
      <c r="P198" s="37"/>
      <c r="Q198" s="37"/>
      <c r="R198" s="37"/>
      <c r="S198" s="37"/>
      <c r="T198" s="37"/>
      <c r="U198" s="37"/>
      <c r="V198" s="37"/>
      <c r="W198" s="37"/>
      <c r="X198" s="37"/>
      <c r="Y198" s="37"/>
    </row>
    <row r="199" spans="1:25">
      <c r="A199" s="818">
        <v>2744959521</v>
      </c>
      <c r="B199" s="491"/>
      <c r="C199" s="491">
        <v>634.99056599999994</v>
      </c>
      <c r="D199" s="491" t="s">
        <v>157</v>
      </c>
      <c r="E199" s="491" t="s">
        <v>2332</v>
      </c>
      <c r="F199" s="37"/>
      <c r="G199" s="819"/>
      <c r="H199" s="572"/>
      <c r="I199" s="37"/>
      <c r="J199" s="37"/>
      <c r="K199" s="37"/>
      <c r="L199" s="37"/>
      <c r="M199" s="37"/>
      <c r="N199" s="37"/>
      <c r="O199" s="37"/>
      <c r="P199" s="37"/>
      <c r="Q199" s="37"/>
      <c r="R199" s="37"/>
      <c r="S199" s="37"/>
      <c r="T199" s="37"/>
      <c r="U199" s="37"/>
      <c r="V199" s="37"/>
      <c r="W199" s="37"/>
      <c r="X199" s="37"/>
      <c r="Y199" s="37"/>
    </row>
    <row r="200" spans="1:25">
      <c r="A200" s="818">
        <v>2775748708</v>
      </c>
      <c r="B200" s="491"/>
      <c r="C200" s="491">
        <v>1387.5094300000001</v>
      </c>
      <c r="D200" s="491" t="s">
        <v>175</v>
      </c>
      <c r="E200" s="491" t="s">
        <v>2332</v>
      </c>
      <c r="F200" s="37"/>
      <c r="G200" s="819"/>
      <c r="H200" s="572"/>
      <c r="I200" s="37"/>
      <c r="J200" s="37"/>
      <c r="K200" s="37"/>
      <c r="L200" s="37"/>
      <c r="M200" s="37"/>
      <c r="N200" s="37"/>
      <c r="O200" s="37"/>
      <c r="P200" s="37"/>
      <c r="Q200" s="37"/>
      <c r="R200" s="37"/>
      <c r="S200" s="37"/>
      <c r="T200" s="37"/>
      <c r="U200" s="37"/>
      <c r="V200" s="37"/>
      <c r="W200" s="37"/>
      <c r="X200" s="37"/>
      <c r="Y200" s="37"/>
    </row>
    <row r="201" spans="1:25">
      <c r="A201" s="818">
        <v>2793562982</v>
      </c>
      <c r="B201" s="491"/>
      <c r="C201" s="491">
        <v>575.42452800000001</v>
      </c>
      <c r="D201" s="491" t="s">
        <v>157</v>
      </c>
      <c r="E201" s="491" t="s">
        <v>2332</v>
      </c>
      <c r="F201" s="37"/>
      <c r="G201" s="819"/>
      <c r="H201" s="572"/>
      <c r="I201" s="37"/>
      <c r="J201" s="37"/>
      <c r="K201" s="37"/>
      <c r="L201" s="37"/>
      <c r="M201" s="37"/>
      <c r="N201" s="37"/>
      <c r="O201" s="37"/>
      <c r="P201" s="37"/>
      <c r="Q201" s="37"/>
      <c r="R201" s="37"/>
      <c r="S201" s="37"/>
      <c r="T201" s="37"/>
      <c r="U201" s="37"/>
      <c r="V201" s="37"/>
      <c r="W201" s="37"/>
      <c r="X201" s="37"/>
      <c r="Y201" s="37"/>
    </row>
    <row r="202" spans="1:25">
      <c r="A202" s="818">
        <v>2805178905</v>
      </c>
      <c r="B202" s="491"/>
      <c r="C202" s="491">
        <v>1111.6792499999999</v>
      </c>
      <c r="D202" s="491" t="s">
        <v>146</v>
      </c>
      <c r="E202" s="491" t="s">
        <v>2332</v>
      </c>
      <c r="F202" s="265">
        <v>44068</v>
      </c>
      <c r="G202" s="819"/>
      <c r="H202" s="678" t="s">
        <v>2365</v>
      </c>
      <c r="I202" s="37"/>
      <c r="J202" s="37"/>
      <c r="K202" s="37"/>
      <c r="L202" s="37"/>
      <c r="M202" s="37"/>
      <c r="N202" s="37"/>
      <c r="O202" s="37"/>
      <c r="P202" s="37"/>
      <c r="Q202" s="37"/>
      <c r="R202" s="37"/>
      <c r="S202" s="37"/>
      <c r="T202" s="37"/>
      <c r="U202" s="37"/>
      <c r="V202" s="37"/>
      <c r="W202" s="37"/>
      <c r="X202" s="37"/>
      <c r="Y202" s="37"/>
    </row>
    <row r="203" spans="1:25">
      <c r="A203" s="818">
        <v>2819006262</v>
      </c>
      <c r="B203" s="491"/>
      <c r="C203" s="491">
        <v>6340.5565999999999</v>
      </c>
      <c r="D203" s="491" t="s">
        <v>175</v>
      </c>
      <c r="E203" s="491" t="s">
        <v>2332</v>
      </c>
      <c r="F203" s="37"/>
      <c r="G203" s="819"/>
      <c r="H203" s="678" t="s">
        <v>2366</v>
      </c>
      <c r="I203" s="37"/>
      <c r="J203" s="37"/>
      <c r="K203" s="37"/>
      <c r="L203" s="37"/>
      <c r="M203" s="37"/>
      <c r="N203" s="37"/>
      <c r="O203" s="37"/>
      <c r="P203" s="37"/>
      <c r="Q203" s="37"/>
      <c r="R203" s="37"/>
      <c r="S203" s="37"/>
      <c r="T203" s="37"/>
      <c r="U203" s="37"/>
      <c r="V203" s="37"/>
      <c r="W203" s="37"/>
      <c r="X203" s="37"/>
      <c r="Y203" s="37"/>
    </row>
    <row r="204" spans="1:25">
      <c r="A204" s="818">
        <v>2847210090</v>
      </c>
      <c r="B204" s="491"/>
      <c r="C204" s="491">
        <v>11818.1415</v>
      </c>
      <c r="D204" s="491" t="s">
        <v>138</v>
      </c>
      <c r="E204" s="491" t="s">
        <v>2332</v>
      </c>
      <c r="F204" s="37"/>
      <c r="G204" s="819"/>
      <c r="H204" s="572"/>
      <c r="I204" s="37"/>
      <c r="J204" s="37"/>
      <c r="K204" s="37"/>
      <c r="L204" s="37"/>
      <c r="M204" s="37"/>
      <c r="N204" s="37"/>
      <c r="O204" s="37"/>
      <c r="P204" s="37"/>
      <c r="Q204" s="37"/>
      <c r="R204" s="37"/>
      <c r="S204" s="37"/>
      <c r="T204" s="37"/>
      <c r="U204" s="37"/>
      <c r="V204" s="37"/>
      <c r="W204" s="37"/>
      <c r="X204" s="37"/>
      <c r="Y204" s="37"/>
    </row>
    <row r="205" spans="1:25">
      <c r="A205" s="818">
        <v>2851373311</v>
      </c>
      <c r="B205" s="491"/>
      <c r="C205" s="491">
        <v>11482.896199999999</v>
      </c>
      <c r="D205" s="491" t="s">
        <v>156</v>
      </c>
      <c r="E205" s="491" t="s">
        <v>2332</v>
      </c>
      <c r="F205" s="37"/>
      <c r="G205" s="819"/>
      <c r="H205" s="572"/>
      <c r="I205" s="37"/>
      <c r="J205" s="37"/>
      <c r="K205" s="37"/>
      <c r="L205" s="37"/>
      <c r="M205" s="37"/>
      <c r="N205" s="37"/>
      <c r="O205" s="37"/>
      <c r="P205" s="37"/>
      <c r="Q205" s="37"/>
      <c r="R205" s="37"/>
      <c r="S205" s="37"/>
      <c r="T205" s="37"/>
      <c r="U205" s="37"/>
      <c r="V205" s="37"/>
      <c r="W205" s="37"/>
      <c r="X205" s="37"/>
      <c r="Y205" s="37"/>
    </row>
    <row r="206" spans="1:25">
      <c r="A206" s="818">
        <v>2851996176</v>
      </c>
      <c r="B206" s="491"/>
      <c r="C206" s="491">
        <v>792.54717000000005</v>
      </c>
      <c r="D206" s="491" t="s">
        <v>157</v>
      </c>
      <c r="E206" s="491" t="s">
        <v>2332</v>
      </c>
      <c r="F206" s="37"/>
      <c r="G206" s="819"/>
      <c r="H206" s="572"/>
      <c r="I206" s="37"/>
      <c r="J206" s="37"/>
      <c r="K206" s="37"/>
      <c r="L206" s="37"/>
      <c r="M206" s="37"/>
      <c r="N206" s="37"/>
      <c r="O206" s="37"/>
      <c r="P206" s="37"/>
      <c r="Q206" s="37"/>
      <c r="R206" s="37"/>
      <c r="S206" s="37"/>
      <c r="T206" s="37"/>
      <c r="U206" s="37"/>
      <c r="V206" s="37"/>
      <c r="W206" s="37"/>
      <c r="X206" s="37"/>
      <c r="Y206" s="37"/>
    </row>
    <row r="207" spans="1:25">
      <c r="A207" s="818">
        <v>2867109304</v>
      </c>
      <c r="B207" s="491"/>
      <c r="C207" s="491">
        <v>2724.4056599999999</v>
      </c>
      <c r="D207" s="491" t="s">
        <v>146</v>
      </c>
      <c r="E207" s="491" t="s">
        <v>2332</v>
      </c>
      <c r="F207" s="265">
        <v>44068</v>
      </c>
      <c r="G207" s="819"/>
      <c r="H207" s="678" t="s">
        <v>2355</v>
      </c>
      <c r="I207" s="37"/>
      <c r="J207" s="37"/>
      <c r="K207" s="37"/>
      <c r="L207" s="37"/>
      <c r="M207" s="37"/>
      <c r="N207" s="37"/>
      <c r="O207" s="37"/>
      <c r="P207" s="37"/>
      <c r="Q207" s="37"/>
      <c r="R207" s="37"/>
      <c r="S207" s="37"/>
      <c r="T207" s="37"/>
      <c r="U207" s="37"/>
      <c r="V207" s="37"/>
      <c r="W207" s="37"/>
      <c r="X207" s="37"/>
      <c r="Y207" s="37"/>
    </row>
    <row r="208" spans="1:25">
      <c r="A208" s="818">
        <v>2876509414</v>
      </c>
      <c r="B208" s="491"/>
      <c r="C208" s="491">
        <v>5545.0943399999996</v>
      </c>
      <c r="D208" s="491" t="s">
        <v>175</v>
      </c>
      <c r="E208" s="491" t="s">
        <v>2332</v>
      </c>
      <c r="F208" s="37"/>
      <c r="G208" s="819"/>
      <c r="H208" s="678" t="s">
        <v>2366</v>
      </c>
      <c r="I208" s="37"/>
      <c r="J208" s="37"/>
      <c r="K208" s="37"/>
      <c r="L208" s="37"/>
      <c r="M208" s="37"/>
      <c r="N208" s="37"/>
      <c r="O208" s="37"/>
      <c r="P208" s="37"/>
      <c r="Q208" s="37"/>
      <c r="R208" s="37"/>
      <c r="S208" s="37"/>
      <c r="T208" s="37"/>
      <c r="U208" s="37"/>
      <c r="V208" s="37"/>
      <c r="W208" s="37"/>
      <c r="X208" s="37"/>
      <c r="Y208" s="37"/>
    </row>
    <row r="209" spans="1:25">
      <c r="A209" s="818">
        <v>2900438086</v>
      </c>
      <c r="B209" s="491"/>
      <c r="C209" s="491">
        <v>690.18867899999998</v>
      </c>
      <c r="D209" s="491" t="s">
        <v>157</v>
      </c>
      <c r="E209" s="491" t="s">
        <v>2332</v>
      </c>
      <c r="F209" s="37"/>
      <c r="G209" s="819"/>
      <c r="H209" s="572"/>
      <c r="I209" s="37"/>
      <c r="J209" s="37"/>
      <c r="K209" s="37"/>
      <c r="L209" s="37"/>
      <c r="M209" s="37"/>
      <c r="N209" s="37"/>
      <c r="O209" s="37"/>
      <c r="P209" s="37"/>
      <c r="Q209" s="37"/>
      <c r="R209" s="37"/>
      <c r="S209" s="37"/>
      <c r="T209" s="37"/>
      <c r="U209" s="37"/>
      <c r="V209" s="37"/>
      <c r="W209" s="37"/>
      <c r="X209" s="37"/>
      <c r="Y209" s="37"/>
    </row>
    <row r="210" spans="1:25">
      <c r="A210" s="818">
        <v>2947813911</v>
      </c>
      <c r="B210" s="491"/>
      <c r="C210" s="491">
        <v>929.07547199999999</v>
      </c>
      <c r="D210" s="491" t="s">
        <v>157</v>
      </c>
      <c r="E210" s="491" t="s">
        <v>2332</v>
      </c>
      <c r="F210" s="37"/>
      <c r="G210" s="819"/>
      <c r="H210" s="572"/>
      <c r="I210" s="37"/>
      <c r="J210" s="37"/>
      <c r="K210" s="37"/>
      <c r="L210" s="37"/>
      <c r="M210" s="37"/>
      <c r="N210" s="37"/>
      <c r="O210" s="37"/>
      <c r="P210" s="37"/>
      <c r="Q210" s="37"/>
      <c r="R210" s="37"/>
      <c r="S210" s="37"/>
      <c r="T210" s="37"/>
      <c r="U210" s="37"/>
      <c r="V210" s="37"/>
      <c r="W210" s="37"/>
      <c r="X210" s="37"/>
      <c r="Y210" s="37"/>
    </row>
    <row r="211" spans="1:25">
      <c r="A211" s="818">
        <v>3032412031</v>
      </c>
      <c r="B211" s="491"/>
      <c r="C211" s="491">
        <v>2325.4622599999998</v>
      </c>
      <c r="D211" s="491" t="s">
        <v>178</v>
      </c>
      <c r="E211" s="491" t="s">
        <v>2332</v>
      </c>
      <c r="F211" s="37"/>
      <c r="G211" s="819"/>
      <c r="H211" s="572"/>
      <c r="I211" s="37"/>
      <c r="J211" s="37"/>
      <c r="K211" s="37"/>
      <c r="L211" s="37"/>
      <c r="M211" s="37"/>
      <c r="N211" s="37"/>
      <c r="O211" s="37"/>
      <c r="P211" s="37"/>
      <c r="Q211" s="37"/>
      <c r="R211" s="37"/>
      <c r="S211" s="37"/>
      <c r="T211" s="37"/>
      <c r="U211" s="37"/>
      <c r="V211" s="37"/>
      <c r="W211" s="37"/>
      <c r="X211" s="37"/>
      <c r="Y211" s="37"/>
    </row>
    <row r="212" spans="1:25">
      <c r="A212" s="818">
        <v>3054150091</v>
      </c>
      <c r="B212" s="491"/>
      <c r="C212" s="491">
        <v>1734.37736</v>
      </c>
      <c r="D212" s="491" t="s">
        <v>157</v>
      </c>
      <c r="E212" s="491" t="s">
        <v>2332</v>
      </c>
      <c r="F212" s="37"/>
      <c r="G212" s="819"/>
      <c r="H212" s="572"/>
      <c r="I212" s="37"/>
      <c r="J212" s="37"/>
      <c r="K212" s="37"/>
      <c r="L212" s="37"/>
      <c r="M212" s="37"/>
      <c r="N212" s="37"/>
      <c r="O212" s="37"/>
      <c r="P212" s="37"/>
      <c r="Q212" s="37"/>
      <c r="R212" s="37"/>
      <c r="S212" s="37"/>
      <c r="T212" s="37"/>
      <c r="U212" s="37"/>
      <c r="V212" s="37"/>
      <c r="W212" s="37"/>
      <c r="X212" s="37"/>
      <c r="Y212" s="37"/>
    </row>
    <row r="213" spans="1:25">
      <c r="A213" s="818">
        <v>3065636515</v>
      </c>
      <c r="B213" s="491"/>
      <c r="C213" s="491">
        <v>501.55660399999999</v>
      </c>
      <c r="D213" s="491" t="s">
        <v>149</v>
      </c>
      <c r="E213" s="491" t="s">
        <v>2332</v>
      </c>
      <c r="F213" s="37"/>
      <c r="G213" s="819"/>
      <c r="H213" s="572"/>
      <c r="I213" s="37"/>
      <c r="J213" s="37"/>
      <c r="K213" s="37"/>
      <c r="L213" s="37"/>
      <c r="M213" s="37"/>
      <c r="N213" s="37"/>
      <c r="O213" s="37"/>
      <c r="P213" s="37"/>
      <c r="Q213" s="37"/>
      <c r="R213" s="37"/>
      <c r="S213" s="37"/>
      <c r="T213" s="37"/>
      <c r="U213" s="37"/>
      <c r="V213" s="37"/>
      <c r="W213" s="37"/>
      <c r="X213" s="37"/>
      <c r="Y213" s="37"/>
    </row>
    <row r="214" spans="1:25">
      <c r="A214" s="818">
        <v>3125907771</v>
      </c>
      <c r="B214" s="491"/>
      <c r="C214" s="491">
        <v>1653.5943400000001</v>
      </c>
      <c r="D214" s="491" t="s">
        <v>206</v>
      </c>
      <c r="E214" s="491" t="s">
        <v>2332</v>
      </c>
      <c r="F214" s="37"/>
      <c r="G214" s="819"/>
      <c r="H214" s="572"/>
      <c r="I214" s="37"/>
      <c r="J214" s="37"/>
      <c r="K214" s="37"/>
      <c r="L214" s="37"/>
      <c r="M214" s="37"/>
      <c r="N214" s="37"/>
      <c r="O214" s="37"/>
      <c r="P214" s="37"/>
      <c r="Q214" s="37"/>
      <c r="R214" s="37"/>
      <c r="S214" s="37"/>
      <c r="T214" s="37"/>
      <c r="U214" s="37"/>
      <c r="V214" s="37"/>
      <c r="W214" s="37"/>
      <c r="X214" s="37"/>
      <c r="Y214" s="37"/>
    </row>
    <row r="215" spans="1:25">
      <c r="A215" s="818">
        <v>3185725021</v>
      </c>
      <c r="B215" s="491"/>
      <c r="C215" s="491">
        <v>1010.87736</v>
      </c>
      <c r="D215" s="491" t="s">
        <v>138</v>
      </c>
      <c r="E215" s="491" t="s">
        <v>2332</v>
      </c>
      <c r="F215" s="37"/>
      <c r="G215" s="819"/>
      <c r="H215" s="572"/>
      <c r="I215" s="37"/>
      <c r="J215" s="37"/>
      <c r="K215" s="37"/>
      <c r="L215" s="37"/>
      <c r="M215" s="37"/>
      <c r="N215" s="37"/>
      <c r="O215" s="37"/>
      <c r="P215" s="37"/>
      <c r="Q215" s="37"/>
      <c r="R215" s="37"/>
      <c r="S215" s="37"/>
      <c r="T215" s="37"/>
      <c r="U215" s="37"/>
      <c r="V215" s="37"/>
      <c r="W215" s="37"/>
      <c r="X215" s="37"/>
      <c r="Y215" s="37"/>
    </row>
    <row r="216" spans="1:25">
      <c r="A216" s="818">
        <v>3190648476</v>
      </c>
      <c r="B216" s="491"/>
      <c r="C216" s="491">
        <v>1093.4811299999999</v>
      </c>
      <c r="D216" s="491" t="s">
        <v>178</v>
      </c>
      <c r="E216" s="491" t="s">
        <v>2332</v>
      </c>
      <c r="F216" s="37"/>
      <c r="G216" s="819"/>
      <c r="H216" s="572"/>
      <c r="I216" s="37"/>
      <c r="J216" s="37"/>
      <c r="K216" s="37"/>
      <c r="L216" s="37"/>
      <c r="M216" s="37"/>
      <c r="N216" s="37"/>
      <c r="O216" s="37"/>
      <c r="P216" s="37"/>
      <c r="Q216" s="37"/>
      <c r="R216" s="37"/>
      <c r="S216" s="37"/>
      <c r="T216" s="37"/>
      <c r="U216" s="37"/>
      <c r="V216" s="37"/>
      <c r="W216" s="37"/>
      <c r="X216" s="37"/>
      <c r="Y216" s="37"/>
    </row>
    <row r="217" spans="1:25">
      <c r="A217" s="818">
        <v>3211056485</v>
      </c>
      <c r="B217" s="491"/>
      <c r="C217" s="491">
        <v>9450.5754699999998</v>
      </c>
      <c r="D217" s="491" t="s">
        <v>175</v>
      </c>
      <c r="E217" s="491" t="s">
        <v>2332</v>
      </c>
      <c r="F217" s="37"/>
      <c r="G217" s="819"/>
      <c r="H217" s="678" t="s">
        <v>2366</v>
      </c>
      <c r="I217" s="37"/>
      <c r="J217" s="37"/>
      <c r="K217" s="37"/>
      <c r="L217" s="37"/>
      <c r="M217" s="37"/>
      <c r="N217" s="37"/>
      <c r="O217" s="37"/>
      <c r="P217" s="37"/>
      <c r="Q217" s="37"/>
      <c r="R217" s="37"/>
      <c r="S217" s="37"/>
      <c r="T217" s="37"/>
      <c r="U217" s="37"/>
      <c r="V217" s="37"/>
      <c r="W217" s="37"/>
      <c r="X217" s="37"/>
      <c r="Y217" s="37"/>
    </row>
    <row r="218" spans="1:25">
      <c r="A218" s="818">
        <v>3216635347</v>
      </c>
      <c r="B218" s="491"/>
      <c r="C218" s="491">
        <v>1105.6320800000001</v>
      </c>
      <c r="D218" s="491" t="s">
        <v>149</v>
      </c>
      <c r="E218" s="491" t="s">
        <v>2332</v>
      </c>
      <c r="F218" s="37"/>
      <c r="G218" s="819"/>
      <c r="H218" s="572"/>
      <c r="I218" s="37"/>
      <c r="J218" s="37"/>
      <c r="K218" s="37"/>
      <c r="L218" s="37"/>
      <c r="M218" s="37"/>
      <c r="N218" s="37"/>
      <c r="O218" s="37"/>
      <c r="P218" s="37"/>
      <c r="Q218" s="37"/>
      <c r="R218" s="37"/>
      <c r="S218" s="37"/>
      <c r="T218" s="37"/>
      <c r="U218" s="37"/>
      <c r="V218" s="37"/>
      <c r="W218" s="37"/>
      <c r="X218" s="37"/>
      <c r="Y218" s="37"/>
    </row>
    <row r="219" spans="1:25">
      <c r="A219" s="818">
        <v>3287643078</v>
      </c>
      <c r="B219" s="491"/>
      <c r="C219" s="491">
        <v>2763.8113199999998</v>
      </c>
      <c r="D219" s="491" t="s">
        <v>175</v>
      </c>
      <c r="E219" s="491" t="s">
        <v>2332</v>
      </c>
      <c r="F219" s="37"/>
      <c r="G219" s="822" t="s">
        <v>2334</v>
      </c>
      <c r="H219" s="487" t="s">
        <v>2338</v>
      </c>
      <c r="I219" s="37"/>
      <c r="J219" s="37"/>
      <c r="K219" s="37"/>
      <c r="L219" s="37"/>
      <c r="M219" s="37"/>
      <c r="N219" s="37"/>
      <c r="O219" s="37"/>
      <c r="P219" s="37"/>
      <c r="Q219" s="37"/>
      <c r="R219" s="37"/>
      <c r="S219" s="37"/>
      <c r="T219" s="37"/>
      <c r="U219" s="37"/>
      <c r="V219" s="37"/>
      <c r="W219" s="37"/>
      <c r="X219" s="37"/>
      <c r="Y219" s="37"/>
    </row>
    <row r="220" spans="1:25">
      <c r="A220" s="818">
        <v>3328387968</v>
      </c>
      <c r="B220" s="491"/>
      <c r="C220" s="491">
        <v>2938.9434000000001</v>
      </c>
      <c r="D220" s="491" t="s">
        <v>157</v>
      </c>
      <c r="E220" s="491" t="s">
        <v>2332</v>
      </c>
      <c r="F220" s="37"/>
      <c r="G220" s="819"/>
      <c r="H220" s="572"/>
      <c r="I220" s="37"/>
      <c r="J220" s="37"/>
      <c r="K220" s="37"/>
      <c r="L220" s="37"/>
      <c r="M220" s="37"/>
      <c r="N220" s="37"/>
      <c r="O220" s="37"/>
      <c r="P220" s="37"/>
      <c r="Q220" s="37"/>
      <c r="R220" s="37"/>
      <c r="S220" s="37"/>
      <c r="T220" s="37"/>
      <c r="U220" s="37"/>
      <c r="V220" s="37"/>
      <c r="W220" s="37"/>
      <c r="X220" s="37"/>
      <c r="Y220" s="37"/>
    </row>
    <row r="221" spans="1:25">
      <c r="A221" s="818">
        <v>3336957830</v>
      </c>
      <c r="B221" s="491"/>
      <c r="C221" s="491">
        <v>588.75471700000003</v>
      </c>
      <c r="D221" s="491" t="s">
        <v>178</v>
      </c>
      <c r="E221" s="491" t="s">
        <v>2332</v>
      </c>
      <c r="F221" s="37"/>
      <c r="G221" s="819"/>
      <c r="H221" s="572"/>
      <c r="I221" s="37"/>
      <c r="J221" s="37"/>
      <c r="K221" s="37"/>
      <c r="L221" s="37"/>
      <c r="M221" s="37"/>
      <c r="N221" s="37"/>
      <c r="O221" s="37"/>
      <c r="P221" s="37"/>
      <c r="Q221" s="37"/>
      <c r="R221" s="37"/>
      <c r="S221" s="37"/>
      <c r="T221" s="37"/>
      <c r="U221" s="37"/>
      <c r="V221" s="37"/>
      <c r="W221" s="37"/>
      <c r="X221" s="37"/>
      <c r="Y221" s="37"/>
    </row>
    <row r="222" spans="1:25">
      <c r="A222" s="818">
        <v>3373445356</v>
      </c>
      <c r="B222" s="491"/>
      <c r="C222" s="491">
        <v>1906.03774</v>
      </c>
      <c r="D222" s="491" t="s">
        <v>138</v>
      </c>
      <c r="E222" s="491" t="s">
        <v>2332</v>
      </c>
      <c r="F222" s="37"/>
      <c r="G222" s="819"/>
      <c r="H222" s="572"/>
      <c r="I222" s="37"/>
      <c r="J222" s="37"/>
      <c r="K222" s="37"/>
      <c r="L222" s="37"/>
      <c r="M222" s="37"/>
      <c r="N222" s="37"/>
      <c r="O222" s="37"/>
      <c r="P222" s="37"/>
      <c r="Q222" s="37"/>
      <c r="R222" s="37"/>
      <c r="S222" s="37"/>
      <c r="T222" s="37"/>
      <c r="U222" s="37"/>
      <c r="V222" s="37"/>
      <c r="W222" s="37"/>
      <c r="X222" s="37"/>
      <c r="Y222" s="37"/>
    </row>
    <row r="223" spans="1:25">
      <c r="A223" s="818">
        <v>3381039413</v>
      </c>
      <c r="B223" s="491"/>
      <c r="C223" s="491">
        <v>898.97169799999995</v>
      </c>
      <c r="D223" s="491" t="s">
        <v>156</v>
      </c>
      <c r="E223" s="491" t="s">
        <v>2332</v>
      </c>
      <c r="F223" s="37"/>
      <c r="G223" s="819"/>
      <c r="H223" s="572"/>
      <c r="I223" s="37"/>
      <c r="J223" s="37"/>
      <c r="K223" s="37"/>
      <c r="L223" s="37"/>
      <c r="M223" s="37"/>
      <c r="N223" s="37"/>
      <c r="O223" s="37"/>
      <c r="P223" s="37"/>
      <c r="Q223" s="37"/>
      <c r="R223" s="37"/>
      <c r="S223" s="37"/>
      <c r="T223" s="37"/>
      <c r="U223" s="37"/>
      <c r="V223" s="37"/>
      <c r="W223" s="37"/>
      <c r="X223" s="37"/>
      <c r="Y223" s="37"/>
    </row>
    <row r="224" spans="1:25">
      <c r="A224" s="818">
        <v>3384088281</v>
      </c>
      <c r="B224" s="491"/>
      <c r="C224" s="491">
        <v>3315.8679200000001</v>
      </c>
      <c r="D224" s="491" t="s">
        <v>175</v>
      </c>
      <c r="E224" s="491" t="s">
        <v>2332</v>
      </c>
      <c r="F224" s="37"/>
      <c r="G224" s="819"/>
      <c r="H224" s="487" t="s">
        <v>564</v>
      </c>
      <c r="I224" s="37"/>
      <c r="J224" s="37"/>
      <c r="K224" s="37"/>
      <c r="L224" s="37"/>
      <c r="M224" s="37"/>
      <c r="N224" s="37"/>
      <c r="O224" s="37"/>
      <c r="P224" s="37"/>
      <c r="Q224" s="37"/>
      <c r="R224" s="37"/>
      <c r="S224" s="37"/>
      <c r="T224" s="37"/>
      <c r="U224" s="37"/>
      <c r="V224" s="37"/>
      <c r="W224" s="37"/>
      <c r="X224" s="37"/>
      <c r="Y224" s="37"/>
    </row>
    <row r="225" spans="1:25">
      <c r="A225" s="818">
        <v>3448977911</v>
      </c>
      <c r="B225" s="491"/>
      <c r="C225" s="491">
        <v>642.00943400000006</v>
      </c>
      <c r="D225" s="491" t="s">
        <v>157</v>
      </c>
      <c r="E225" s="491" t="s">
        <v>2332</v>
      </c>
      <c r="F225" s="37"/>
      <c r="G225" s="819"/>
      <c r="H225" s="572"/>
      <c r="I225" s="37"/>
      <c r="J225" s="37"/>
      <c r="K225" s="37"/>
      <c r="L225" s="37"/>
      <c r="M225" s="37"/>
      <c r="N225" s="37"/>
      <c r="O225" s="37"/>
      <c r="P225" s="37"/>
      <c r="Q225" s="37"/>
      <c r="R225" s="37"/>
      <c r="S225" s="37"/>
      <c r="T225" s="37"/>
      <c r="U225" s="37"/>
      <c r="V225" s="37"/>
      <c r="W225" s="37"/>
      <c r="X225" s="37"/>
      <c r="Y225" s="37"/>
    </row>
    <row r="226" spans="1:25">
      <c r="A226" s="818">
        <v>3457247703</v>
      </c>
      <c r="B226" s="491"/>
      <c r="C226" s="491">
        <v>1484.7452800000001</v>
      </c>
      <c r="D226" s="491" t="s">
        <v>154</v>
      </c>
      <c r="E226" s="491" t="s">
        <v>2332</v>
      </c>
      <c r="F226" s="37"/>
      <c r="G226" s="819"/>
      <c r="H226" s="572"/>
      <c r="I226" s="37"/>
      <c r="J226" s="37"/>
      <c r="K226" s="37"/>
      <c r="L226" s="37"/>
      <c r="M226" s="37"/>
      <c r="N226" s="37"/>
      <c r="O226" s="37"/>
      <c r="P226" s="37"/>
      <c r="Q226" s="37"/>
      <c r="R226" s="37"/>
      <c r="S226" s="37"/>
      <c r="T226" s="37"/>
      <c r="U226" s="37"/>
      <c r="V226" s="37"/>
      <c r="W226" s="37"/>
      <c r="X226" s="37"/>
      <c r="Y226" s="37"/>
    </row>
    <row r="227" spans="1:25">
      <c r="A227" s="818">
        <v>3481197289</v>
      </c>
      <c r="B227" s="491"/>
      <c r="C227" s="491">
        <v>1259.4434000000001</v>
      </c>
      <c r="D227" s="491" t="s">
        <v>157</v>
      </c>
      <c r="E227" s="491" t="s">
        <v>2332</v>
      </c>
      <c r="F227" s="37"/>
      <c r="G227" s="819"/>
      <c r="H227" s="572"/>
      <c r="I227" s="37"/>
      <c r="J227" s="37"/>
      <c r="K227" s="37"/>
      <c r="L227" s="37"/>
      <c r="M227" s="37"/>
      <c r="N227" s="37"/>
      <c r="O227" s="37"/>
      <c r="P227" s="37"/>
      <c r="Q227" s="37"/>
      <c r="R227" s="37"/>
      <c r="S227" s="37"/>
      <c r="T227" s="37"/>
      <c r="U227" s="37"/>
      <c r="V227" s="37"/>
      <c r="W227" s="37"/>
      <c r="X227" s="37"/>
      <c r="Y227" s="37"/>
    </row>
    <row r="228" spans="1:25">
      <c r="A228" s="818">
        <v>3537818346</v>
      </c>
      <c r="B228" s="491"/>
      <c r="C228" s="491">
        <v>546.018868</v>
      </c>
      <c r="D228" s="491" t="s">
        <v>206</v>
      </c>
      <c r="E228" s="491" t="s">
        <v>2332</v>
      </c>
      <c r="F228" s="37"/>
      <c r="G228" s="819"/>
      <c r="H228" s="572"/>
      <c r="I228" s="37"/>
      <c r="J228" s="37"/>
      <c r="K228" s="37"/>
      <c r="L228" s="37"/>
      <c r="M228" s="37"/>
      <c r="N228" s="37"/>
      <c r="O228" s="37"/>
      <c r="P228" s="37"/>
      <c r="Q228" s="37"/>
      <c r="R228" s="37"/>
      <c r="S228" s="37"/>
      <c r="T228" s="37"/>
      <c r="U228" s="37"/>
      <c r="V228" s="37"/>
      <c r="W228" s="37"/>
      <c r="X228" s="37"/>
      <c r="Y228" s="37"/>
    </row>
    <row r="229" spans="1:25">
      <c r="A229" s="818">
        <v>3542265842</v>
      </c>
      <c r="B229" s="491">
        <v>880046225</v>
      </c>
      <c r="C229" s="491">
        <v>2219.9622599999998</v>
      </c>
      <c r="D229" s="491" t="s">
        <v>144</v>
      </c>
      <c r="E229" s="491" t="s">
        <v>2332</v>
      </c>
      <c r="F229" s="265">
        <v>44068</v>
      </c>
      <c r="G229" s="819" t="s">
        <v>2337</v>
      </c>
      <c r="H229" s="678" t="s">
        <v>2367</v>
      </c>
      <c r="I229" s="37"/>
      <c r="J229" s="37"/>
      <c r="K229" s="37"/>
      <c r="L229" s="37"/>
      <c r="M229" s="37"/>
      <c r="N229" s="37"/>
      <c r="O229" s="37"/>
      <c r="P229" s="37"/>
      <c r="Q229" s="37"/>
      <c r="R229" s="37"/>
      <c r="S229" s="37"/>
      <c r="T229" s="37"/>
      <c r="U229" s="37"/>
      <c r="V229" s="37"/>
      <c r="W229" s="37"/>
      <c r="X229" s="37"/>
      <c r="Y229" s="37"/>
    </row>
    <row r="230" spans="1:25">
      <c r="A230" s="818">
        <v>100000016326</v>
      </c>
      <c r="B230" s="491"/>
      <c r="C230" s="491">
        <v>2444.23585</v>
      </c>
      <c r="D230" s="491" t="s">
        <v>178</v>
      </c>
      <c r="E230" s="491" t="s">
        <v>2332</v>
      </c>
      <c r="F230" s="37"/>
      <c r="G230" s="819"/>
      <c r="H230" s="572"/>
      <c r="I230" s="37"/>
      <c r="J230" s="37"/>
      <c r="K230" s="37"/>
      <c r="L230" s="37"/>
      <c r="M230" s="37"/>
      <c r="N230" s="37"/>
      <c r="O230" s="37"/>
      <c r="P230" s="37"/>
      <c r="Q230" s="37"/>
      <c r="R230" s="37"/>
      <c r="S230" s="37"/>
      <c r="T230" s="37"/>
      <c r="U230" s="37"/>
      <c r="V230" s="37"/>
      <c r="W230" s="37"/>
      <c r="X230" s="37"/>
      <c r="Y230" s="37"/>
    </row>
    <row r="231" spans="1:25">
      <c r="A231" s="818">
        <v>100000016759</v>
      </c>
      <c r="B231" s="491"/>
      <c r="C231" s="491">
        <v>3331.4717000000001</v>
      </c>
      <c r="D231" s="491" t="s">
        <v>144</v>
      </c>
      <c r="E231" s="491" t="s">
        <v>2332</v>
      </c>
      <c r="F231" s="37"/>
      <c r="G231" s="819"/>
      <c r="H231" s="572"/>
      <c r="I231" s="37"/>
      <c r="J231" s="37"/>
      <c r="K231" s="37"/>
      <c r="L231" s="37"/>
      <c r="M231" s="37"/>
      <c r="N231" s="37"/>
      <c r="O231" s="37"/>
      <c r="P231" s="37"/>
      <c r="Q231" s="37"/>
      <c r="R231" s="37"/>
      <c r="S231" s="37"/>
      <c r="T231" s="37"/>
      <c r="U231" s="37"/>
      <c r="V231" s="37"/>
      <c r="W231" s="37"/>
      <c r="X231" s="37"/>
      <c r="Y231" s="37"/>
    </row>
    <row r="232" spans="1:25">
      <c r="A232" s="818">
        <v>100000075264</v>
      </c>
      <c r="B232" s="491"/>
      <c r="C232" s="491">
        <v>1630.2924499999999</v>
      </c>
      <c r="D232" s="491" t="s">
        <v>194</v>
      </c>
      <c r="E232" s="491" t="s">
        <v>2332</v>
      </c>
      <c r="F232" s="37"/>
      <c r="G232" s="819"/>
      <c r="H232" s="572"/>
      <c r="I232" s="37"/>
      <c r="J232" s="37"/>
      <c r="K232" s="37"/>
      <c r="L232" s="37"/>
      <c r="M232" s="37"/>
      <c r="N232" s="37"/>
      <c r="O232" s="37"/>
      <c r="P232" s="37"/>
      <c r="Q232" s="37"/>
      <c r="R232" s="37"/>
      <c r="S232" s="37"/>
      <c r="T232" s="37"/>
      <c r="U232" s="37"/>
      <c r="V232" s="37"/>
      <c r="W232" s="37"/>
      <c r="X232" s="37"/>
      <c r="Y232" s="37"/>
    </row>
    <row r="233" spans="1:25">
      <c r="A233" s="818">
        <v>100000075628</v>
      </c>
      <c r="B233" s="491"/>
      <c r="C233" s="491">
        <v>796.05660399999999</v>
      </c>
      <c r="D233" s="491" t="s">
        <v>206</v>
      </c>
      <c r="E233" s="491" t="s">
        <v>2332</v>
      </c>
      <c r="F233" s="37"/>
      <c r="G233" s="819"/>
      <c r="H233" s="572"/>
      <c r="I233" s="37"/>
      <c r="J233" s="37"/>
      <c r="K233" s="37"/>
      <c r="L233" s="37"/>
      <c r="M233" s="37"/>
      <c r="N233" s="37"/>
      <c r="O233" s="37"/>
      <c r="P233" s="37"/>
      <c r="Q233" s="37"/>
      <c r="R233" s="37"/>
      <c r="S233" s="37"/>
      <c r="T233" s="37"/>
      <c r="U233" s="37"/>
      <c r="V233" s="37"/>
      <c r="W233" s="37"/>
      <c r="X233" s="37"/>
      <c r="Y233" s="37"/>
    </row>
    <row r="234" spans="1:25">
      <c r="A234" s="818">
        <v>100000083801</v>
      </c>
      <c r="B234" s="491"/>
      <c r="C234" s="491">
        <v>1150.5094300000001</v>
      </c>
      <c r="D234" s="491" t="s">
        <v>156</v>
      </c>
      <c r="E234" s="491" t="s">
        <v>2332</v>
      </c>
      <c r="F234" s="37"/>
      <c r="G234" s="819"/>
      <c r="H234" s="572"/>
      <c r="I234" s="37"/>
      <c r="J234" s="37"/>
      <c r="K234" s="37"/>
      <c r="L234" s="37"/>
      <c r="M234" s="37"/>
      <c r="N234" s="37"/>
      <c r="O234" s="37"/>
      <c r="P234" s="37"/>
      <c r="Q234" s="37"/>
      <c r="R234" s="37"/>
      <c r="S234" s="37"/>
      <c r="T234" s="37"/>
      <c r="U234" s="37"/>
      <c r="V234" s="37"/>
      <c r="W234" s="37"/>
      <c r="X234" s="37"/>
      <c r="Y234" s="37"/>
    </row>
    <row r="235" spans="1:25">
      <c r="A235" s="818">
        <v>100000248118</v>
      </c>
      <c r="B235" s="491"/>
      <c r="C235" s="491">
        <v>548.18867899999998</v>
      </c>
      <c r="D235" s="491" t="s">
        <v>149</v>
      </c>
      <c r="E235" s="491" t="s">
        <v>2332</v>
      </c>
      <c r="F235" s="265">
        <v>44067</v>
      </c>
      <c r="G235" s="819" t="s">
        <v>2337</v>
      </c>
      <c r="H235" s="678" t="s">
        <v>2368</v>
      </c>
      <c r="I235" s="37"/>
      <c r="J235" s="37"/>
      <c r="K235" s="37"/>
      <c r="L235" s="37"/>
      <c r="M235" s="37"/>
      <c r="N235" s="37"/>
      <c r="O235" s="37"/>
      <c r="P235" s="37"/>
      <c r="Q235" s="37"/>
      <c r="R235" s="37"/>
      <c r="S235" s="37"/>
      <c r="T235" s="37"/>
      <c r="U235" s="37"/>
      <c r="V235" s="37"/>
      <c r="W235" s="37"/>
      <c r="X235" s="37"/>
      <c r="Y235" s="37"/>
    </row>
    <row r="236" spans="1:25">
      <c r="A236" s="818">
        <v>100000298470</v>
      </c>
      <c r="B236" s="491"/>
      <c r="C236" s="491">
        <v>600.26415099999997</v>
      </c>
      <c r="D236" s="491" t="s">
        <v>157</v>
      </c>
      <c r="E236" s="491" t="s">
        <v>2332</v>
      </c>
      <c r="F236" s="37"/>
      <c r="G236" s="819"/>
      <c r="H236" s="572"/>
      <c r="I236" s="37"/>
      <c r="J236" s="37"/>
      <c r="K236" s="37"/>
      <c r="L236" s="37"/>
      <c r="M236" s="37"/>
      <c r="N236" s="37"/>
      <c r="O236" s="37"/>
      <c r="P236" s="37"/>
      <c r="Q236" s="37"/>
      <c r="R236" s="37"/>
      <c r="S236" s="37"/>
      <c r="T236" s="37"/>
      <c r="U236" s="37"/>
      <c r="V236" s="37"/>
      <c r="W236" s="37"/>
      <c r="X236" s="37"/>
      <c r="Y236" s="37"/>
    </row>
    <row r="237" spans="1:25">
      <c r="A237" s="818">
        <v>100000324513</v>
      </c>
      <c r="B237" s="491"/>
      <c r="C237" s="491">
        <v>2140.3584900000001</v>
      </c>
      <c r="D237" s="491" t="s">
        <v>154</v>
      </c>
      <c r="E237" s="491" t="s">
        <v>2332</v>
      </c>
      <c r="F237" s="37"/>
      <c r="G237" s="819"/>
      <c r="H237" s="572"/>
      <c r="I237" s="37"/>
      <c r="J237" s="37"/>
      <c r="K237" s="37"/>
      <c r="L237" s="37"/>
      <c r="M237" s="37"/>
      <c r="N237" s="37"/>
      <c r="O237" s="37"/>
      <c r="P237" s="37"/>
      <c r="Q237" s="37"/>
      <c r="R237" s="37"/>
      <c r="S237" s="37"/>
      <c r="T237" s="37"/>
      <c r="U237" s="37"/>
      <c r="V237" s="37"/>
      <c r="W237" s="37"/>
      <c r="X237" s="37"/>
      <c r="Y237" s="37"/>
    </row>
    <row r="238" spans="1:25">
      <c r="A238" s="818">
        <v>100000336400</v>
      </c>
      <c r="B238" s="491"/>
      <c r="C238" s="491">
        <v>4860.8018899999997</v>
      </c>
      <c r="D238" s="491" t="s">
        <v>154</v>
      </c>
      <c r="E238" s="491" t="s">
        <v>2332</v>
      </c>
      <c r="F238" s="37"/>
      <c r="G238" s="819"/>
      <c r="H238" s="572"/>
      <c r="I238" s="37"/>
      <c r="J238" s="37"/>
      <c r="K238" s="37"/>
      <c r="L238" s="37"/>
      <c r="M238" s="37"/>
      <c r="N238" s="37"/>
      <c r="O238" s="37"/>
      <c r="P238" s="37"/>
      <c r="Q238" s="37"/>
      <c r="R238" s="37"/>
      <c r="S238" s="37"/>
      <c r="T238" s="37"/>
      <c r="U238" s="37"/>
      <c r="V238" s="37"/>
      <c r="W238" s="37"/>
      <c r="X238" s="37"/>
      <c r="Y238" s="37"/>
    </row>
    <row r="239" spans="1:25">
      <c r="A239" s="818">
        <v>100000346674</v>
      </c>
      <c r="B239" s="491"/>
      <c r="C239" s="491">
        <v>563.94339600000001</v>
      </c>
      <c r="D239" s="491" t="s">
        <v>206</v>
      </c>
      <c r="E239" s="491" t="s">
        <v>2332</v>
      </c>
      <c r="F239" s="37"/>
      <c r="G239" s="819"/>
      <c r="H239" s="572"/>
      <c r="I239" s="37"/>
      <c r="J239" s="37"/>
      <c r="K239" s="37"/>
      <c r="L239" s="37"/>
      <c r="M239" s="37"/>
      <c r="N239" s="37"/>
      <c r="O239" s="37"/>
      <c r="P239" s="37"/>
      <c r="Q239" s="37"/>
      <c r="R239" s="37"/>
      <c r="S239" s="37"/>
      <c r="T239" s="37"/>
      <c r="U239" s="37"/>
      <c r="V239" s="37"/>
      <c r="W239" s="37"/>
      <c r="X239" s="37"/>
      <c r="Y239" s="37"/>
    </row>
    <row r="240" spans="1:25">
      <c r="A240" s="818">
        <v>100000348468</v>
      </c>
      <c r="B240" s="491"/>
      <c r="C240" s="491">
        <v>647.19811300000003</v>
      </c>
      <c r="D240" s="491" t="s">
        <v>175</v>
      </c>
      <c r="E240" s="491" t="s">
        <v>2332</v>
      </c>
      <c r="F240" s="37"/>
      <c r="G240" s="819"/>
      <c r="H240" s="678" t="s">
        <v>2366</v>
      </c>
      <c r="I240" s="37"/>
      <c r="J240" s="37"/>
      <c r="K240" s="37"/>
      <c r="L240" s="37"/>
      <c r="M240" s="37"/>
      <c r="N240" s="37"/>
      <c r="O240" s="37"/>
      <c r="P240" s="37"/>
      <c r="Q240" s="37"/>
      <c r="R240" s="37"/>
      <c r="S240" s="37"/>
      <c r="T240" s="37"/>
      <c r="U240" s="37"/>
      <c r="V240" s="37"/>
      <c r="W240" s="37"/>
      <c r="X240" s="37"/>
      <c r="Y240" s="37"/>
    </row>
    <row r="241" spans="1:25">
      <c r="A241" s="818">
        <v>100000382975</v>
      </c>
      <c r="B241" s="491"/>
      <c r="C241" s="491">
        <v>942.20754699999998</v>
      </c>
      <c r="D241" s="491" t="s">
        <v>157</v>
      </c>
      <c r="E241" s="491" t="s">
        <v>2332</v>
      </c>
      <c r="F241" s="37"/>
      <c r="G241" s="819"/>
      <c r="H241" s="572"/>
      <c r="I241" s="37"/>
      <c r="J241" s="37"/>
      <c r="K241" s="37"/>
      <c r="L241" s="37"/>
      <c r="M241" s="37"/>
      <c r="N241" s="37"/>
      <c r="O241" s="37"/>
      <c r="P241" s="37"/>
      <c r="Q241" s="37"/>
      <c r="R241" s="37"/>
      <c r="S241" s="37"/>
      <c r="T241" s="37"/>
      <c r="U241" s="37"/>
      <c r="V241" s="37"/>
      <c r="W241" s="37"/>
      <c r="X241" s="37"/>
      <c r="Y241" s="37"/>
    </row>
    <row r="242" spans="1:25">
      <c r="A242" s="818">
        <v>100000388123</v>
      </c>
      <c r="B242" s="491"/>
      <c r="C242" s="491">
        <v>1350.1320800000001</v>
      </c>
      <c r="D242" s="491" t="s">
        <v>206</v>
      </c>
      <c r="E242" s="491" t="s">
        <v>2332</v>
      </c>
      <c r="F242" s="37"/>
      <c r="G242" s="819"/>
      <c r="H242" s="572"/>
      <c r="I242" s="37"/>
      <c r="J242" s="37"/>
      <c r="K242" s="37"/>
      <c r="L242" s="37"/>
      <c r="M242" s="37"/>
      <c r="N242" s="37"/>
      <c r="O242" s="37"/>
      <c r="P242" s="37"/>
      <c r="Q242" s="37"/>
      <c r="R242" s="37"/>
      <c r="S242" s="37"/>
      <c r="T242" s="37"/>
      <c r="U242" s="37"/>
      <c r="V242" s="37"/>
      <c r="W242" s="37"/>
      <c r="X242" s="37"/>
      <c r="Y242" s="37"/>
    </row>
    <row r="243" spans="1:25">
      <c r="A243" s="818">
        <v>100000413288</v>
      </c>
      <c r="B243" s="491"/>
      <c r="C243" s="491">
        <v>626.43396199999995</v>
      </c>
      <c r="D243" s="491" t="s">
        <v>194</v>
      </c>
      <c r="E243" s="491" t="s">
        <v>2332</v>
      </c>
      <c r="F243" s="37"/>
      <c r="G243" s="819"/>
      <c r="H243" s="572"/>
      <c r="I243" s="37"/>
      <c r="J243" s="37"/>
      <c r="K243" s="37"/>
      <c r="L243" s="37"/>
      <c r="M243" s="37"/>
      <c r="N243" s="37"/>
      <c r="O243" s="37"/>
      <c r="P243" s="37"/>
      <c r="Q243" s="37"/>
      <c r="R243" s="37"/>
      <c r="S243" s="37"/>
      <c r="T243" s="37"/>
      <c r="U243" s="37"/>
      <c r="V243" s="37"/>
      <c r="W243" s="37"/>
      <c r="X243" s="37"/>
      <c r="Y243" s="37"/>
    </row>
    <row r="244" spans="1:25">
      <c r="A244" s="818">
        <v>100000419507</v>
      </c>
      <c r="B244" s="491"/>
      <c r="C244" s="491">
        <v>639.35849099999996</v>
      </c>
      <c r="D244" s="491" t="s">
        <v>194</v>
      </c>
      <c r="E244" s="491" t="s">
        <v>2332</v>
      </c>
      <c r="F244" s="37"/>
      <c r="G244" s="819"/>
      <c r="H244" s="572"/>
      <c r="I244" s="37"/>
      <c r="J244" s="37"/>
      <c r="K244" s="37"/>
      <c r="L244" s="37"/>
      <c r="M244" s="37"/>
      <c r="N244" s="37"/>
      <c r="O244" s="37"/>
      <c r="P244" s="37"/>
      <c r="Q244" s="37"/>
      <c r="R244" s="37"/>
      <c r="S244" s="37"/>
      <c r="T244" s="37"/>
      <c r="U244" s="37"/>
      <c r="V244" s="37"/>
      <c r="W244" s="37"/>
      <c r="X244" s="37"/>
      <c r="Y244" s="37"/>
    </row>
    <row r="245" spans="1:25">
      <c r="A245" s="818">
        <v>100000445561</v>
      </c>
      <c r="B245" s="491"/>
      <c r="C245" s="491">
        <v>2554.5471699999998</v>
      </c>
      <c r="D245" s="491" t="s">
        <v>206</v>
      </c>
      <c r="E245" s="491" t="s">
        <v>2332</v>
      </c>
      <c r="F245" s="37"/>
      <c r="G245" s="819"/>
      <c r="H245" s="572"/>
      <c r="I245" s="37"/>
      <c r="J245" s="37"/>
      <c r="K245" s="37"/>
      <c r="L245" s="37"/>
      <c r="M245" s="37"/>
      <c r="N245" s="37"/>
      <c r="O245" s="37"/>
      <c r="P245" s="37"/>
      <c r="Q245" s="37"/>
      <c r="R245" s="37"/>
      <c r="S245" s="37"/>
      <c r="T245" s="37"/>
      <c r="U245" s="37"/>
      <c r="V245" s="37"/>
      <c r="W245" s="37"/>
      <c r="X245" s="37"/>
      <c r="Y245" s="37"/>
    </row>
    <row r="246" spans="1:25">
      <c r="A246" s="818">
        <v>100000464818</v>
      </c>
      <c r="B246" s="491"/>
      <c r="C246" s="491">
        <v>553.02830200000005</v>
      </c>
      <c r="D246" s="491" t="s">
        <v>175</v>
      </c>
      <c r="E246" s="491" t="s">
        <v>2332</v>
      </c>
      <c r="F246" s="37"/>
      <c r="G246" s="819"/>
      <c r="H246" s="678" t="s">
        <v>2366</v>
      </c>
      <c r="I246" s="37"/>
      <c r="J246" s="37"/>
      <c r="K246" s="37"/>
      <c r="L246" s="37"/>
      <c r="M246" s="37"/>
      <c r="N246" s="37"/>
      <c r="O246" s="37"/>
      <c r="P246" s="37"/>
      <c r="Q246" s="37"/>
      <c r="R246" s="37"/>
      <c r="S246" s="37"/>
      <c r="T246" s="37"/>
      <c r="U246" s="37"/>
      <c r="V246" s="37"/>
      <c r="W246" s="37"/>
      <c r="X246" s="37"/>
      <c r="Y246" s="37"/>
    </row>
    <row r="247" spans="1:25">
      <c r="A247" s="818">
        <v>100000473177</v>
      </c>
      <c r="B247" s="491"/>
      <c r="C247" s="491">
        <v>611.12264200000004</v>
      </c>
      <c r="D247" s="491" t="s">
        <v>206</v>
      </c>
      <c r="E247" s="491" t="s">
        <v>2332</v>
      </c>
      <c r="F247" s="37"/>
      <c r="G247" s="819"/>
      <c r="H247" s="572"/>
      <c r="I247" s="37"/>
      <c r="J247" s="37"/>
      <c r="K247" s="37"/>
      <c r="L247" s="37"/>
      <c r="M247" s="37"/>
      <c r="N247" s="37"/>
      <c r="O247" s="37"/>
      <c r="P247" s="37"/>
      <c r="Q247" s="37"/>
      <c r="R247" s="37"/>
      <c r="S247" s="37"/>
      <c r="T247" s="37"/>
      <c r="U247" s="37"/>
      <c r="V247" s="37"/>
      <c r="W247" s="37"/>
      <c r="X247" s="37"/>
      <c r="Y247" s="37"/>
    </row>
    <row r="248" spans="1:25">
      <c r="A248" s="818">
        <v>100000480508</v>
      </c>
      <c r="B248" s="491"/>
      <c r="C248" s="491">
        <v>1044.0565999999999</v>
      </c>
      <c r="D248" s="491" t="s">
        <v>149</v>
      </c>
      <c r="E248" s="491" t="s">
        <v>2332</v>
      </c>
      <c r="F248" s="37"/>
      <c r="G248" s="819"/>
      <c r="H248" s="572"/>
      <c r="I248" s="37"/>
      <c r="J248" s="37"/>
      <c r="K248" s="37"/>
      <c r="L248" s="37"/>
      <c r="M248" s="37"/>
      <c r="N248" s="37"/>
      <c r="O248" s="37"/>
      <c r="P248" s="37"/>
      <c r="Q248" s="37"/>
      <c r="R248" s="37"/>
      <c r="S248" s="37"/>
      <c r="T248" s="37"/>
      <c r="U248" s="37"/>
      <c r="V248" s="37"/>
      <c r="W248" s="37"/>
      <c r="X248" s="37"/>
      <c r="Y248" s="37"/>
    </row>
    <row r="249" spans="1:25">
      <c r="A249" s="818">
        <v>100000483450</v>
      </c>
      <c r="B249" s="491"/>
      <c r="C249" s="491">
        <v>1477.7169799999999</v>
      </c>
      <c r="D249" s="491" t="s">
        <v>175</v>
      </c>
      <c r="E249" s="491" t="s">
        <v>2332</v>
      </c>
      <c r="F249" s="37"/>
      <c r="G249" s="819"/>
      <c r="H249" s="678" t="s">
        <v>2366</v>
      </c>
      <c r="I249" s="37"/>
      <c r="J249" s="37"/>
      <c r="K249" s="37"/>
      <c r="L249" s="37"/>
      <c r="M249" s="37"/>
      <c r="N249" s="37"/>
      <c r="O249" s="37"/>
      <c r="P249" s="37"/>
      <c r="Q249" s="37"/>
      <c r="R249" s="37"/>
      <c r="S249" s="37"/>
      <c r="T249" s="37"/>
      <c r="U249" s="37"/>
      <c r="V249" s="37"/>
      <c r="W249" s="37"/>
      <c r="X249" s="37"/>
      <c r="Y249" s="37"/>
    </row>
    <row r="250" spans="1:25">
      <c r="A250" s="818">
        <v>100000519873</v>
      </c>
      <c r="B250" s="491"/>
      <c r="C250" s="491">
        <v>510.07547199999999</v>
      </c>
      <c r="D250" s="491" t="s">
        <v>156</v>
      </c>
      <c r="E250" s="491" t="s">
        <v>2332</v>
      </c>
      <c r="F250" s="37"/>
      <c r="G250" s="819"/>
      <c r="H250" s="572"/>
      <c r="I250" s="37"/>
      <c r="J250" s="37"/>
      <c r="K250" s="37"/>
      <c r="L250" s="37"/>
      <c r="M250" s="37"/>
      <c r="N250" s="37"/>
      <c r="O250" s="37"/>
      <c r="P250" s="37"/>
      <c r="Q250" s="37"/>
      <c r="R250" s="37"/>
      <c r="S250" s="37"/>
      <c r="T250" s="37"/>
      <c r="U250" s="37"/>
      <c r="V250" s="37"/>
      <c r="W250" s="37"/>
      <c r="X250" s="37"/>
      <c r="Y250" s="37"/>
    </row>
    <row r="251" spans="1:25">
      <c r="A251" s="818">
        <v>100000551066</v>
      </c>
      <c r="B251" s="491"/>
      <c r="C251" s="491">
        <v>648.07547199999999</v>
      </c>
      <c r="D251" s="491" t="s">
        <v>149</v>
      </c>
      <c r="E251" s="491" t="s">
        <v>2332</v>
      </c>
      <c r="F251" s="37"/>
      <c r="G251" s="819"/>
      <c r="H251" s="572"/>
      <c r="I251" s="37"/>
      <c r="J251" s="37"/>
      <c r="K251" s="37"/>
      <c r="L251" s="37"/>
      <c r="M251" s="37"/>
      <c r="N251" s="37"/>
      <c r="O251" s="37"/>
      <c r="P251" s="37"/>
      <c r="Q251" s="37"/>
      <c r="R251" s="37"/>
      <c r="S251" s="37"/>
      <c r="T251" s="37"/>
      <c r="U251" s="37"/>
      <c r="V251" s="37"/>
      <c r="W251" s="37"/>
      <c r="X251" s="37"/>
      <c r="Y251" s="37"/>
    </row>
    <row r="252" spans="1:25">
      <c r="A252" s="818">
        <v>100000553982</v>
      </c>
      <c r="B252" s="491"/>
      <c r="C252" s="491">
        <v>599.52830200000005</v>
      </c>
      <c r="D252" s="491" t="s">
        <v>156</v>
      </c>
      <c r="E252" s="491" t="s">
        <v>2332</v>
      </c>
      <c r="F252" s="37"/>
      <c r="G252" s="819"/>
      <c r="H252" s="572"/>
      <c r="I252" s="37"/>
      <c r="J252" s="37"/>
      <c r="K252" s="37"/>
      <c r="L252" s="37"/>
      <c r="M252" s="37"/>
      <c r="N252" s="37"/>
      <c r="O252" s="37"/>
      <c r="P252" s="37"/>
      <c r="Q252" s="37"/>
      <c r="R252" s="37"/>
      <c r="S252" s="37"/>
      <c r="T252" s="37"/>
      <c r="U252" s="37"/>
      <c r="V252" s="37"/>
      <c r="W252" s="37"/>
      <c r="X252" s="37"/>
      <c r="Y252" s="37"/>
    </row>
    <row r="253" spans="1:25">
      <c r="A253" s="818">
        <v>100000558010</v>
      </c>
      <c r="B253" s="491"/>
      <c r="C253" s="491">
        <v>735.74528299999997</v>
      </c>
      <c r="D253" s="491" t="s">
        <v>149</v>
      </c>
      <c r="E253" s="491" t="s">
        <v>2332</v>
      </c>
      <c r="F253" s="37"/>
      <c r="G253" s="819"/>
      <c r="H253" s="572"/>
      <c r="I253" s="37"/>
      <c r="J253" s="37"/>
      <c r="K253" s="37"/>
      <c r="L253" s="37"/>
      <c r="M253" s="37"/>
      <c r="N253" s="37"/>
      <c r="O253" s="37"/>
      <c r="P253" s="37"/>
      <c r="Q253" s="37"/>
      <c r="R253" s="37"/>
      <c r="S253" s="37"/>
      <c r="T253" s="37"/>
      <c r="U253" s="37"/>
      <c r="V253" s="37"/>
      <c r="W253" s="37"/>
      <c r="X253" s="37"/>
      <c r="Y253" s="37"/>
    </row>
    <row r="254" spans="1:25">
      <c r="A254" s="818">
        <v>100000591840</v>
      </c>
      <c r="B254" s="491"/>
      <c r="C254" s="491">
        <v>838.17924500000004</v>
      </c>
      <c r="D254" s="491" t="s">
        <v>206</v>
      </c>
      <c r="E254" s="491" t="s">
        <v>2332</v>
      </c>
      <c r="F254" s="37"/>
      <c r="G254" s="819"/>
      <c r="H254" s="572"/>
      <c r="I254" s="37"/>
      <c r="J254" s="37"/>
      <c r="K254" s="37"/>
      <c r="L254" s="37"/>
      <c r="M254" s="37"/>
      <c r="N254" s="37"/>
      <c r="O254" s="37"/>
      <c r="P254" s="37"/>
      <c r="Q254" s="37"/>
      <c r="R254" s="37"/>
      <c r="S254" s="37"/>
      <c r="T254" s="37"/>
      <c r="U254" s="37"/>
      <c r="V254" s="37"/>
      <c r="W254" s="37"/>
      <c r="X254" s="37"/>
      <c r="Y254" s="37"/>
    </row>
    <row r="255" spans="1:25">
      <c r="A255" s="818">
        <v>100000597359</v>
      </c>
      <c r="B255" s="491"/>
      <c r="C255" s="491">
        <v>648.07547199999999</v>
      </c>
      <c r="D255" s="491" t="s">
        <v>194</v>
      </c>
      <c r="E255" s="491" t="s">
        <v>2332</v>
      </c>
      <c r="F255" s="37"/>
      <c r="G255" s="819"/>
      <c r="H255" s="572"/>
      <c r="I255" s="37"/>
      <c r="J255" s="37"/>
      <c r="K255" s="37"/>
      <c r="L255" s="37"/>
      <c r="M255" s="37"/>
      <c r="N255" s="37"/>
      <c r="O255" s="37"/>
      <c r="P255" s="37"/>
      <c r="Q255" s="37"/>
      <c r="R255" s="37"/>
      <c r="S255" s="37"/>
      <c r="T255" s="37"/>
      <c r="U255" s="37"/>
      <c r="V255" s="37"/>
      <c r="W255" s="37"/>
      <c r="X255" s="37"/>
      <c r="Y255" s="37"/>
    </row>
    <row r="256" spans="1:25">
      <c r="A256" s="818">
        <v>100000605435</v>
      </c>
      <c r="B256" s="491"/>
      <c r="C256" s="491">
        <v>963.33018900000002</v>
      </c>
      <c r="D256" s="491" t="s">
        <v>156</v>
      </c>
      <c r="E256" s="491" t="s">
        <v>2332</v>
      </c>
      <c r="F256" s="37"/>
      <c r="G256" s="819"/>
      <c r="H256" s="572"/>
      <c r="I256" s="37"/>
      <c r="J256" s="37"/>
      <c r="K256" s="37"/>
      <c r="L256" s="37"/>
      <c r="M256" s="37"/>
      <c r="N256" s="37"/>
      <c r="O256" s="37"/>
      <c r="P256" s="37"/>
      <c r="Q256" s="37"/>
      <c r="R256" s="37"/>
      <c r="S256" s="37"/>
      <c r="T256" s="37"/>
      <c r="U256" s="37"/>
      <c r="V256" s="37"/>
      <c r="W256" s="37"/>
      <c r="X256" s="37"/>
      <c r="Y256" s="37"/>
    </row>
    <row r="257" spans="1:25">
      <c r="A257" s="818">
        <v>100000653379</v>
      </c>
      <c r="B257" s="491"/>
      <c r="C257" s="491">
        <v>15372.6792</v>
      </c>
      <c r="D257" s="491" t="s">
        <v>144</v>
      </c>
      <c r="E257" s="491" t="s">
        <v>2332</v>
      </c>
      <c r="F257" s="37"/>
      <c r="G257" s="819"/>
      <c r="H257" s="572"/>
      <c r="I257" s="37"/>
      <c r="J257" s="37"/>
      <c r="K257" s="37"/>
      <c r="L257" s="37"/>
      <c r="M257" s="37"/>
      <c r="N257" s="37"/>
      <c r="O257" s="37"/>
      <c r="P257" s="37"/>
      <c r="Q257" s="37"/>
      <c r="R257" s="37"/>
      <c r="S257" s="37"/>
      <c r="T257" s="37"/>
      <c r="U257" s="37"/>
      <c r="V257" s="37"/>
      <c r="W257" s="37"/>
      <c r="X257" s="37"/>
      <c r="Y257" s="37"/>
    </row>
    <row r="258" spans="1:25">
      <c r="A258" s="818">
        <v>100000655357</v>
      </c>
      <c r="B258" s="491"/>
      <c r="C258" s="491">
        <v>1302.77358</v>
      </c>
      <c r="D258" s="491" t="s">
        <v>175</v>
      </c>
      <c r="E258" s="491" t="s">
        <v>2332</v>
      </c>
      <c r="F258" s="37"/>
      <c r="G258" s="819"/>
      <c r="H258" s="678" t="s">
        <v>2366</v>
      </c>
      <c r="I258" s="37"/>
      <c r="J258" s="37"/>
      <c r="K258" s="37"/>
      <c r="L258" s="37"/>
      <c r="M258" s="37"/>
      <c r="N258" s="37"/>
      <c r="O258" s="37"/>
      <c r="P258" s="37"/>
      <c r="Q258" s="37"/>
      <c r="R258" s="37"/>
      <c r="S258" s="37"/>
      <c r="T258" s="37"/>
      <c r="U258" s="37"/>
      <c r="V258" s="37"/>
      <c r="W258" s="37"/>
      <c r="X258" s="37"/>
      <c r="Y258" s="37"/>
    </row>
    <row r="259" spans="1:25">
      <c r="A259" s="818">
        <v>100000662185</v>
      </c>
      <c r="B259" s="491"/>
      <c r="C259" s="491">
        <v>775.87735799999996</v>
      </c>
      <c r="D259" s="491" t="s">
        <v>206</v>
      </c>
      <c r="E259" s="491" t="s">
        <v>2332</v>
      </c>
      <c r="F259" s="37"/>
      <c r="G259" s="819"/>
      <c r="H259" s="572"/>
      <c r="I259" s="37"/>
      <c r="J259" s="37"/>
      <c r="K259" s="37"/>
      <c r="L259" s="37"/>
      <c r="M259" s="37"/>
      <c r="N259" s="37"/>
      <c r="O259" s="37"/>
      <c r="P259" s="37"/>
      <c r="Q259" s="37"/>
      <c r="R259" s="37"/>
      <c r="S259" s="37"/>
      <c r="T259" s="37"/>
      <c r="U259" s="37"/>
      <c r="V259" s="37"/>
      <c r="W259" s="37"/>
      <c r="X259" s="37"/>
      <c r="Y259" s="37"/>
    </row>
    <row r="260" spans="1:25">
      <c r="A260" s="818">
        <v>100000665982</v>
      </c>
      <c r="B260" s="491"/>
      <c r="C260" s="491">
        <v>1860.30189</v>
      </c>
      <c r="D260" s="491" t="s">
        <v>194</v>
      </c>
      <c r="E260" s="491" t="s">
        <v>2332</v>
      </c>
      <c r="F260" s="37"/>
      <c r="G260" s="819"/>
      <c r="H260" s="572"/>
      <c r="I260" s="37"/>
      <c r="J260" s="37"/>
      <c r="K260" s="37"/>
      <c r="L260" s="37"/>
      <c r="M260" s="37"/>
      <c r="N260" s="37"/>
      <c r="O260" s="37"/>
      <c r="P260" s="37"/>
      <c r="Q260" s="37"/>
      <c r="R260" s="37"/>
      <c r="S260" s="37"/>
      <c r="T260" s="37"/>
      <c r="U260" s="37"/>
      <c r="V260" s="37"/>
      <c r="W260" s="37"/>
      <c r="X260" s="37"/>
      <c r="Y260" s="37"/>
    </row>
    <row r="261" spans="1:25">
      <c r="A261" s="818">
        <v>100000669401</v>
      </c>
      <c r="B261" s="491"/>
      <c r="C261" s="491">
        <v>976.77358500000003</v>
      </c>
      <c r="D261" s="491" t="s">
        <v>156</v>
      </c>
      <c r="E261" s="491" t="s">
        <v>2332</v>
      </c>
      <c r="F261" s="37"/>
      <c r="G261" s="819"/>
      <c r="H261" s="572"/>
      <c r="I261" s="37"/>
      <c r="J261" s="37"/>
      <c r="K261" s="37"/>
      <c r="L261" s="37"/>
      <c r="M261" s="37"/>
      <c r="N261" s="37"/>
      <c r="O261" s="37"/>
      <c r="P261" s="37"/>
      <c r="Q261" s="37"/>
      <c r="R261" s="37"/>
      <c r="S261" s="37"/>
      <c r="T261" s="37"/>
      <c r="U261" s="37"/>
      <c r="V261" s="37"/>
      <c r="W261" s="37"/>
      <c r="X261" s="37"/>
      <c r="Y261" s="37"/>
    </row>
    <row r="262" spans="1:25">
      <c r="A262" s="818">
        <v>100000677928</v>
      </c>
      <c r="B262" s="491"/>
      <c r="C262" s="491">
        <v>521.16037700000004</v>
      </c>
      <c r="D262" s="491" t="s">
        <v>156</v>
      </c>
      <c r="E262" s="491" t="s">
        <v>2332</v>
      </c>
      <c r="F262" s="37"/>
      <c r="G262" s="819"/>
      <c r="H262" s="572"/>
      <c r="I262" s="37"/>
      <c r="J262" s="37"/>
      <c r="K262" s="37"/>
      <c r="L262" s="37"/>
      <c r="M262" s="37"/>
      <c r="N262" s="37"/>
      <c r="O262" s="37"/>
      <c r="P262" s="37"/>
      <c r="Q262" s="37"/>
      <c r="R262" s="37"/>
      <c r="S262" s="37"/>
      <c r="T262" s="37"/>
      <c r="U262" s="37"/>
      <c r="V262" s="37"/>
      <c r="W262" s="37"/>
      <c r="X262" s="37"/>
      <c r="Y262" s="37"/>
    </row>
    <row r="263" spans="1:25">
      <c r="A263" s="818">
        <v>100000681625</v>
      </c>
      <c r="B263" s="491"/>
      <c r="C263" s="491">
        <v>729.59433999999999</v>
      </c>
      <c r="D263" s="491" t="s">
        <v>154</v>
      </c>
      <c r="E263" s="491" t="s">
        <v>2332</v>
      </c>
      <c r="F263" s="37"/>
      <c r="G263" s="819"/>
      <c r="H263" s="572"/>
      <c r="I263" s="37"/>
      <c r="J263" s="37"/>
      <c r="K263" s="37"/>
      <c r="L263" s="37"/>
      <c r="M263" s="37"/>
      <c r="N263" s="37"/>
      <c r="O263" s="37"/>
      <c r="P263" s="37"/>
      <c r="Q263" s="37"/>
      <c r="R263" s="37"/>
      <c r="S263" s="37"/>
      <c r="T263" s="37"/>
      <c r="U263" s="37"/>
      <c r="V263" s="37"/>
      <c r="W263" s="37"/>
      <c r="X263" s="37"/>
      <c r="Y263" s="37"/>
    </row>
    <row r="264" spans="1:25">
      <c r="A264" s="818">
        <v>100000684597</v>
      </c>
      <c r="B264" s="491"/>
      <c r="C264" s="491">
        <v>828.81132100000002</v>
      </c>
      <c r="D264" s="491" t="s">
        <v>175</v>
      </c>
      <c r="E264" s="491" t="s">
        <v>2332</v>
      </c>
      <c r="F264" s="265">
        <v>44067</v>
      </c>
      <c r="G264" s="822" t="s">
        <v>2334</v>
      </c>
      <c r="H264" s="678" t="s">
        <v>2338</v>
      </c>
      <c r="I264" s="37"/>
      <c r="J264" s="37"/>
      <c r="K264" s="37"/>
      <c r="L264" s="37"/>
      <c r="M264" s="37"/>
      <c r="N264" s="37"/>
      <c r="O264" s="37"/>
      <c r="P264" s="37"/>
      <c r="Q264" s="37"/>
      <c r="R264" s="37"/>
      <c r="S264" s="37"/>
      <c r="T264" s="37"/>
      <c r="U264" s="37"/>
      <c r="V264" s="37"/>
      <c r="W264" s="37"/>
      <c r="X264" s="37"/>
      <c r="Y264" s="37"/>
    </row>
    <row r="265" spans="1:25">
      <c r="A265" s="818">
        <v>100000685877</v>
      </c>
      <c r="B265" s="491"/>
      <c r="C265" s="491">
        <v>1173.69811</v>
      </c>
      <c r="D265" s="491" t="s">
        <v>157</v>
      </c>
      <c r="E265" s="491" t="s">
        <v>2332</v>
      </c>
      <c r="F265" s="37"/>
      <c r="G265" s="819"/>
      <c r="H265" s="572"/>
      <c r="I265" s="37"/>
      <c r="J265" s="37"/>
      <c r="K265" s="37"/>
      <c r="L265" s="37"/>
      <c r="M265" s="37"/>
      <c r="N265" s="37"/>
      <c r="O265" s="37"/>
      <c r="P265" s="37"/>
      <c r="Q265" s="37"/>
      <c r="R265" s="37"/>
      <c r="S265" s="37"/>
      <c r="T265" s="37"/>
      <c r="U265" s="37"/>
      <c r="V265" s="37"/>
      <c r="W265" s="37"/>
      <c r="X265" s="37"/>
      <c r="Y265" s="37"/>
    </row>
    <row r="266" spans="1:25">
      <c r="A266" s="818">
        <v>100000738862</v>
      </c>
      <c r="B266" s="491">
        <v>881335774</v>
      </c>
      <c r="C266" s="491">
        <v>849.80188699999997</v>
      </c>
      <c r="D266" s="491" t="s">
        <v>144</v>
      </c>
      <c r="E266" s="491" t="s">
        <v>2332</v>
      </c>
      <c r="F266" s="265">
        <v>44076</v>
      </c>
      <c r="G266" s="819" t="s">
        <v>2334</v>
      </c>
      <c r="H266" s="678" t="s">
        <v>2369</v>
      </c>
      <c r="I266" s="37"/>
      <c r="J266" s="37"/>
      <c r="K266" s="37"/>
      <c r="L266" s="37"/>
      <c r="M266" s="37"/>
      <c r="N266" s="37"/>
      <c r="O266" s="37"/>
      <c r="P266" s="37"/>
      <c r="Q266" s="37"/>
      <c r="R266" s="37"/>
      <c r="S266" s="37"/>
      <c r="T266" s="37"/>
      <c r="U266" s="37"/>
      <c r="V266" s="37"/>
      <c r="W266" s="37"/>
      <c r="X266" s="37"/>
      <c r="Y266" s="37"/>
    </row>
    <row r="267" spans="1:25">
      <c r="A267" s="818">
        <v>100000743441</v>
      </c>
      <c r="B267" s="491"/>
      <c r="C267" s="491">
        <v>806.67924500000004</v>
      </c>
      <c r="D267" s="491" t="s">
        <v>157</v>
      </c>
      <c r="E267" s="491" t="s">
        <v>2332</v>
      </c>
      <c r="F267" s="37"/>
      <c r="G267" s="819"/>
      <c r="H267" s="572"/>
      <c r="I267" s="37"/>
      <c r="J267" s="37"/>
      <c r="K267" s="37"/>
      <c r="L267" s="37"/>
      <c r="M267" s="37"/>
      <c r="N267" s="37"/>
      <c r="O267" s="37"/>
      <c r="P267" s="37"/>
      <c r="Q267" s="37"/>
      <c r="R267" s="37"/>
      <c r="S267" s="37"/>
      <c r="T267" s="37"/>
      <c r="U267" s="37"/>
      <c r="V267" s="37"/>
      <c r="W267" s="37"/>
      <c r="X267" s="37"/>
      <c r="Y267" s="37"/>
    </row>
    <row r="268" spans="1:25">
      <c r="A268" s="818">
        <v>100000744114</v>
      </c>
      <c r="B268" s="491"/>
      <c r="C268" s="491">
        <v>526.64150900000004</v>
      </c>
      <c r="D268" s="491" t="s">
        <v>157</v>
      </c>
      <c r="E268" s="491" t="s">
        <v>2332</v>
      </c>
      <c r="F268" s="37"/>
      <c r="G268" s="819"/>
      <c r="H268" s="572"/>
      <c r="I268" s="37"/>
      <c r="J268" s="37"/>
      <c r="K268" s="37"/>
      <c r="L268" s="37"/>
      <c r="M268" s="37"/>
      <c r="N268" s="37"/>
      <c r="O268" s="37"/>
      <c r="P268" s="37"/>
      <c r="Q268" s="37"/>
      <c r="R268" s="37"/>
      <c r="S268" s="37"/>
      <c r="T268" s="37"/>
      <c r="U268" s="37"/>
      <c r="V268" s="37"/>
      <c r="W268" s="37"/>
      <c r="X268" s="37"/>
      <c r="Y268" s="37"/>
    </row>
    <row r="269" spans="1:25">
      <c r="A269" s="818">
        <v>100000748511</v>
      </c>
      <c r="B269" s="491"/>
      <c r="C269" s="491">
        <v>579.90566000000001</v>
      </c>
      <c r="D269" s="491" t="s">
        <v>167</v>
      </c>
      <c r="E269" s="491" t="s">
        <v>2332</v>
      </c>
      <c r="F269" s="37"/>
      <c r="G269" s="819"/>
      <c r="H269" s="572"/>
      <c r="I269" s="37"/>
      <c r="J269" s="37"/>
      <c r="K269" s="37"/>
      <c r="L269" s="37"/>
      <c r="M269" s="37"/>
      <c r="N269" s="37"/>
      <c r="O269" s="37"/>
      <c r="P269" s="37"/>
      <c r="Q269" s="37"/>
      <c r="R269" s="37"/>
      <c r="S269" s="37"/>
      <c r="T269" s="37"/>
      <c r="U269" s="37"/>
      <c r="V269" s="37"/>
      <c r="W269" s="37"/>
      <c r="X269" s="37"/>
      <c r="Y269" s="37"/>
    </row>
    <row r="270" spans="1:25">
      <c r="A270" s="818">
        <v>100000756457</v>
      </c>
      <c r="B270" s="491"/>
      <c r="C270" s="491">
        <v>2619.3679200000001</v>
      </c>
      <c r="D270" s="491" t="s">
        <v>157</v>
      </c>
      <c r="E270" s="491" t="s">
        <v>2332</v>
      </c>
      <c r="F270" s="37"/>
      <c r="G270" s="819"/>
      <c r="H270" s="572"/>
      <c r="I270" s="37"/>
      <c r="J270" s="37"/>
      <c r="K270" s="37"/>
      <c r="L270" s="37"/>
      <c r="M270" s="37"/>
      <c r="N270" s="37"/>
      <c r="O270" s="37"/>
      <c r="P270" s="37"/>
      <c r="Q270" s="37"/>
      <c r="R270" s="37"/>
      <c r="S270" s="37"/>
      <c r="T270" s="37"/>
      <c r="U270" s="37"/>
      <c r="V270" s="37"/>
      <c r="W270" s="37"/>
      <c r="X270" s="37"/>
      <c r="Y270" s="37"/>
    </row>
    <row r="271" spans="1:25">
      <c r="A271" s="818">
        <v>100000780308</v>
      </c>
      <c r="B271" s="491"/>
      <c r="C271" s="491">
        <v>881.45282999999995</v>
      </c>
      <c r="D271" s="491" t="s">
        <v>175</v>
      </c>
      <c r="E271" s="491" t="s">
        <v>2332</v>
      </c>
      <c r="F271" s="265">
        <v>44062</v>
      </c>
      <c r="G271" s="822" t="s">
        <v>2334</v>
      </c>
      <c r="H271" s="678" t="s">
        <v>2338</v>
      </c>
      <c r="I271" s="37"/>
      <c r="J271" s="37"/>
      <c r="K271" s="37"/>
      <c r="L271" s="37"/>
      <c r="M271" s="37"/>
      <c r="N271" s="37"/>
      <c r="O271" s="37"/>
      <c r="P271" s="37"/>
      <c r="Q271" s="37"/>
      <c r="R271" s="37"/>
      <c r="S271" s="37"/>
      <c r="T271" s="37"/>
      <c r="U271" s="37"/>
      <c r="V271" s="37"/>
      <c r="W271" s="37"/>
      <c r="X271" s="37"/>
      <c r="Y271" s="37"/>
    </row>
    <row r="272" spans="1:25">
      <c r="A272" s="818">
        <v>100000784288</v>
      </c>
      <c r="B272" s="491"/>
      <c r="C272" s="491">
        <v>657.81132100000002</v>
      </c>
      <c r="D272" s="491" t="s">
        <v>206</v>
      </c>
      <c r="E272" s="491" t="s">
        <v>2332</v>
      </c>
      <c r="F272" s="37"/>
      <c r="G272" s="819"/>
      <c r="H272" s="572"/>
      <c r="I272" s="37"/>
      <c r="J272" s="37"/>
      <c r="K272" s="37"/>
      <c r="L272" s="37"/>
      <c r="M272" s="37"/>
      <c r="N272" s="37"/>
      <c r="O272" s="37"/>
      <c r="P272" s="37"/>
      <c r="Q272" s="37"/>
      <c r="R272" s="37"/>
      <c r="S272" s="37"/>
      <c r="T272" s="37"/>
      <c r="U272" s="37"/>
      <c r="V272" s="37"/>
      <c r="W272" s="37"/>
      <c r="X272" s="37"/>
      <c r="Y272" s="37"/>
    </row>
    <row r="273" spans="1:25">
      <c r="A273" s="818">
        <v>100000819175</v>
      </c>
      <c r="B273" s="491"/>
      <c r="C273" s="491">
        <v>1809.1698100000001</v>
      </c>
      <c r="D273" s="491" t="s">
        <v>157</v>
      </c>
      <c r="E273" s="491" t="s">
        <v>2332</v>
      </c>
      <c r="F273" s="37"/>
      <c r="G273" s="819"/>
      <c r="H273" s="572"/>
      <c r="I273" s="37"/>
      <c r="J273" s="37"/>
      <c r="K273" s="37"/>
      <c r="L273" s="37"/>
      <c r="M273" s="37"/>
      <c r="N273" s="37"/>
      <c r="O273" s="37"/>
      <c r="P273" s="37"/>
      <c r="Q273" s="37"/>
      <c r="R273" s="37"/>
      <c r="S273" s="37"/>
      <c r="T273" s="37"/>
      <c r="U273" s="37"/>
      <c r="V273" s="37"/>
      <c r="W273" s="37"/>
      <c r="X273" s="37"/>
      <c r="Y273" s="37"/>
    </row>
    <row r="274" spans="1:25">
      <c r="A274" s="818">
        <v>100000839739</v>
      </c>
      <c r="B274" s="491"/>
      <c r="C274" s="491">
        <v>681.58490600000005</v>
      </c>
      <c r="D274" s="491" t="s">
        <v>206</v>
      </c>
      <c r="E274" s="491" t="s">
        <v>2332</v>
      </c>
      <c r="F274" s="37"/>
      <c r="G274" s="819"/>
      <c r="H274" s="572"/>
      <c r="I274" s="37"/>
      <c r="J274" s="37"/>
      <c r="K274" s="37"/>
      <c r="L274" s="37"/>
      <c r="M274" s="37"/>
      <c r="N274" s="37"/>
      <c r="O274" s="37"/>
      <c r="P274" s="37"/>
      <c r="Q274" s="37"/>
      <c r="R274" s="37"/>
      <c r="S274" s="37"/>
      <c r="T274" s="37"/>
      <c r="U274" s="37"/>
      <c r="V274" s="37"/>
      <c r="W274" s="37"/>
      <c r="X274" s="37"/>
      <c r="Y274" s="37"/>
    </row>
    <row r="275" spans="1:25">
      <c r="A275" s="818">
        <v>100000875585</v>
      </c>
      <c r="B275" s="491"/>
      <c r="C275" s="491">
        <v>1210.9339600000001</v>
      </c>
      <c r="D275" s="491" t="s">
        <v>157</v>
      </c>
      <c r="E275" s="491" t="s">
        <v>2332</v>
      </c>
      <c r="F275" s="37"/>
      <c r="G275" s="819"/>
      <c r="H275" s="572"/>
      <c r="I275" s="37"/>
      <c r="J275" s="37"/>
      <c r="K275" s="37"/>
      <c r="L275" s="37"/>
      <c r="M275" s="37"/>
      <c r="N275" s="37"/>
      <c r="O275" s="37"/>
      <c r="P275" s="37"/>
      <c r="Q275" s="37"/>
      <c r="R275" s="37"/>
      <c r="S275" s="37"/>
      <c r="T275" s="37"/>
      <c r="U275" s="37"/>
      <c r="V275" s="37"/>
      <c r="W275" s="37"/>
      <c r="X275" s="37"/>
      <c r="Y275" s="37"/>
    </row>
    <row r="276" spans="1:25">
      <c r="A276" s="818">
        <v>100000903662</v>
      </c>
      <c r="B276" s="491"/>
      <c r="C276" s="491">
        <v>2951.4717000000001</v>
      </c>
      <c r="D276" s="491" t="s">
        <v>157</v>
      </c>
      <c r="E276" s="491" t="s">
        <v>2332</v>
      </c>
      <c r="F276" s="37"/>
      <c r="G276" s="819"/>
      <c r="H276" s="572"/>
      <c r="I276" s="37"/>
      <c r="J276" s="37"/>
      <c r="K276" s="37"/>
      <c r="L276" s="37"/>
      <c r="M276" s="37"/>
      <c r="N276" s="37"/>
      <c r="O276" s="37"/>
      <c r="P276" s="37"/>
      <c r="Q276" s="37"/>
      <c r="R276" s="37"/>
      <c r="S276" s="37"/>
      <c r="T276" s="37"/>
      <c r="U276" s="37"/>
      <c r="V276" s="37"/>
      <c r="W276" s="37"/>
      <c r="X276" s="37"/>
      <c r="Y276" s="37"/>
    </row>
    <row r="277" spans="1:25">
      <c r="A277" s="818">
        <v>100000907964</v>
      </c>
      <c r="B277" s="491"/>
      <c r="C277" s="491">
        <v>1334.2830200000001</v>
      </c>
      <c r="D277" s="491" t="s">
        <v>206</v>
      </c>
      <c r="E277" s="491" t="s">
        <v>2332</v>
      </c>
      <c r="F277" s="37"/>
      <c r="G277" s="819"/>
      <c r="H277" s="572"/>
      <c r="I277" s="37"/>
      <c r="J277" s="37"/>
      <c r="K277" s="37"/>
      <c r="L277" s="37"/>
      <c r="M277" s="37"/>
      <c r="N277" s="37"/>
      <c r="O277" s="37"/>
      <c r="P277" s="37"/>
      <c r="Q277" s="37"/>
      <c r="R277" s="37"/>
      <c r="S277" s="37"/>
      <c r="T277" s="37"/>
      <c r="U277" s="37"/>
      <c r="V277" s="37"/>
      <c r="W277" s="37"/>
      <c r="X277" s="37"/>
      <c r="Y277" s="37"/>
    </row>
    <row r="278" spans="1:25">
      <c r="A278" s="818">
        <v>100000908878</v>
      </c>
      <c r="B278" s="491"/>
      <c r="C278" s="491">
        <v>1952.27358</v>
      </c>
      <c r="D278" s="491" t="s">
        <v>178</v>
      </c>
      <c r="E278" s="491" t="s">
        <v>2332</v>
      </c>
      <c r="F278" s="37"/>
      <c r="G278" s="819"/>
      <c r="H278" s="572"/>
      <c r="I278" s="37"/>
      <c r="J278" s="37"/>
      <c r="K278" s="37"/>
      <c r="L278" s="37"/>
      <c r="M278" s="37"/>
      <c r="N278" s="37"/>
      <c r="O278" s="37"/>
      <c r="P278" s="37"/>
      <c r="Q278" s="37"/>
      <c r="R278" s="37"/>
      <c r="S278" s="37"/>
      <c r="T278" s="37"/>
      <c r="U278" s="37"/>
      <c r="V278" s="37"/>
      <c r="W278" s="37"/>
      <c r="X278" s="37"/>
      <c r="Y278" s="37"/>
    </row>
    <row r="279" spans="1:25">
      <c r="A279" s="818">
        <v>100000951838</v>
      </c>
      <c r="B279" s="491"/>
      <c r="C279" s="491">
        <v>5904.6037699999997</v>
      </c>
      <c r="D279" s="491" t="s">
        <v>194</v>
      </c>
      <c r="E279" s="491" t="s">
        <v>2332</v>
      </c>
      <c r="F279" s="37"/>
      <c r="G279" s="819"/>
      <c r="H279" s="572"/>
      <c r="I279" s="37"/>
      <c r="J279" s="37"/>
      <c r="K279" s="37"/>
      <c r="L279" s="37"/>
      <c r="M279" s="37"/>
      <c r="N279" s="37"/>
      <c r="O279" s="37"/>
      <c r="P279" s="37"/>
      <c r="Q279" s="37"/>
      <c r="R279" s="37"/>
      <c r="S279" s="37"/>
      <c r="T279" s="37"/>
      <c r="U279" s="37"/>
      <c r="V279" s="37"/>
      <c r="W279" s="37"/>
      <c r="X279" s="37"/>
      <c r="Y279" s="37"/>
    </row>
    <row r="280" spans="1:25">
      <c r="A280" s="818">
        <v>100000990438</v>
      </c>
      <c r="B280" s="491"/>
      <c r="C280" s="491">
        <v>838.89622599999996</v>
      </c>
      <c r="D280" s="491" t="s">
        <v>138</v>
      </c>
      <c r="E280" s="491" t="s">
        <v>2332</v>
      </c>
      <c r="F280" s="37"/>
      <c r="G280" s="819"/>
      <c r="H280" s="572"/>
      <c r="I280" s="37"/>
      <c r="J280" s="37"/>
      <c r="K280" s="37"/>
      <c r="L280" s="37"/>
      <c r="M280" s="37"/>
      <c r="N280" s="37"/>
      <c r="O280" s="37"/>
      <c r="P280" s="37"/>
      <c r="Q280" s="37"/>
      <c r="R280" s="37"/>
      <c r="S280" s="37"/>
      <c r="T280" s="37"/>
      <c r="U280" s="37"/>
      <c r="V280" s="37"/>
      <c r="W280" s="37"/>
      <c r="X280" s="37"/>
      <c r="Y280" s="37"/>
    </row>
    <row r="281" spans="1:25">
      <c r="A281" s="818">
        <v>100001001422</v>
      </c>
      <c r="B281" s="491"/>
      <c r="C281" s="491">
        <v>1241.46226</v>
      </c>
      <c r="D281" s="491" t="s">
        <v>178</v>
      </c>
      <c r="E281" s="491" t="s">
        <v>2332</v>
      </c>
      <c r="F281" s="37"/>
      <c r="G281" s="819"/>
      <c r="H281" s="572"/>
      <c r="I281" s="37"/>
      <c r="J281" s="37"/>
      <c r="K281" s="37"/>
      <c r="L281" s="37"/>
      <c r="M281" s="37"/>
      <c r="N281" s="37"/>
      <c r="O281" s="37"/>
      <c r="P281" s="37"/>
      <c r="Q281" s="37"/>
      <c r="R281" s="37"/>
      <c r="S281" s="37"/>
      <c r="T281" s="37"/>
      <c r="U281" s="37"/>
      <c r="V281" s="37"/>
      <c r="W281" s="37"/>
      <c r="X281" s="37"/>
      <c r="Y281" s="37"/>
    </row>
    <row r="282" spans="1:25">
      <c r="A282" s="818">
        <v>100001002302</v>
      </c>
      <c r="B282" s="491"/>
      <c r="C282" s="491">
        <v>1413.23585</v>
      </c>
      <c r="D282" s="491" t="s">
        <v>149</v>
      </c>
      <c r="E282" s="491" t="s">
        <v>2332</v>
      </c>
      <c r="F282" s="37"/>
      <c r="G282" s="819"/>
      <c r="H282" s="572"/>
      <c r="I282" s="37"/>
      <c r="J282" s="37"/>
      <c r="K282" s="37"/>
      <c r="L282" s="37"/>
      <c r="M282" s="37"/>
      <c r="N282" s="37"/>
      <c r="O282" s="37"/>
      <c r="P282" s="37"/>
      <c r="Q282" s="37"/>
      <c r="R282" s="37"/>
      <c r="S282" s="37"/>
      <c r="T282" s="37"/>
      <c r="U282" s="37"/>
      <c r="V282" s="37"/>
      <c r="W282" s="37"/>
      <c r="X282" s="37"/>
      <c r="Y282" s="37"/>
    </row>
    <row r="283" spans="1:25">
      <c r="A283" s="818">
        <v>100001005165</v>
      </c>
      <c r="B283" s="491"/>
      <c r="C283" s="491">
        <v>1078.4528299999999</v>
      </c>
      <c r="D283" s="491" t="s">
        <v>175</v>
      </c>
      <c r="E283" s="491" t="s">
        <v>2332</v>
      </c>
      <c r="F283" s="37"/>
      <c r="G283" s="819"/>
      <c r="H283" s="572"/>
      <c r="I283" s="37"/>
      <c r="J283" s="37"/>
      <c r="K283" s="37"/>
      <c r="L283" s="37"/>
      <c r="M283" s="37"/>
      <c r="N283" s="37"/>
      <c r="O283" s="37"/>
      <c r="P283" s="37"/>
      <c r="Q283" s="37"/>
      <c r="R283" s="37"/>
      <c r="S283" s="37"/>
      <c r="T283" s="37"/>
      <c r="U283" s="37"/>
      <c r="V283" s="37"/>
      <c r="W283" s="37"/>
      <c r="X283" s="37"/>
      <c r="Y283" s="37"/>
    </row>
    <row r="284" spans="1:25">
      <c r="A284" s="818">
        <v>100001010148</v>
      </c>
      <c r="B284" s="491"/>
      <c r="C284" s="491">
        <v>1308.5943400000001</v>
      </c>
      <c r="D284" s="491" t="s">
        <v>194</v>
      </c>
      <c r="E284" s="491" t="s">
        <v>2332</v>
      </c>
      <c r="F284" s="37"/>
      <c r="G284" s="819"/>
      <c r="H284" s="572"/>
      <c r="I284" s="37"/>
      <c r="J284" s="37"/>
      <c r="K284" s="37"/>
      <c r="L284" s="37"/>
      <c r="M284" s="37"/>
      <c r="N284" s="37"/>
      <c r="O284" s="37"/>
      <c r="P284" s="37"/>
      <c r="Q284" s="37"/>
      <c r="R284" s="37"/>
      <c r="S284" s="37"/>
      <c r="T284" s="37"/>
      <c r="U284" s="37"/>
      <c r="V284" s="37"/>
      <c r="W284" s="37"/>
      <c r="X284" s="37"/>
      <c r="Y284" s="37"/>
    </row>
    <row r="285" spans="1:25">
      <c r="A285" s="818">
        <v>100001019599</v>
      </c>
      <c r="B285" s="491"/>
      <c r="C285" s="491">
        <v>1986.92453</v>
      </c>
      <c r="D285" s="491" t="s">
        <v>149</v>
      </c>
      <c r="E285" s="491" t="s">
        <v>2332</v>
      </c>
      <c r="F285" s="37"/>
      <c r="G285" s="819"/>
      <c r="H285" s="572"/>
      <c r="I285" s="37"/>
      <c r="J285" s="37"/>
      <c r="K285" s="37"/>
      <c r="L285" s="37"/>
      <c r="M285" s="37"/>
      <c r="N285" s="37"/>
      <c r="O285" s="37"/>
      <c r="P285" s="37"/>
      <c r="Q285" s="37"/>
      <c r="R285" s="37"/>
      <c r="S285" s="37"/>
      <c r="T285" s="37"/>
      <c r="U285" s="37"/>
      <c r="V285" s="37"/>
      <c r="W285" s="37"/>
      <c r="X285" s="37"/>
      <c r="Y285" s="37"/>
    </row>
    <row r="286" spans="1:25">
      <c r="A286" s="818">
        <v>100001023405</v>
      </c>
      <c r="B286" s="491"/>
      <c r="C286" s="491">
        <v>1239.2924499999999</v>
      </c>
      <c r="D286" s="491" t="s">
        <v>175</v>
      </c>
      <c r="E286" s="491" t="s">
        <v>2332</v>
      </c>
      <c r="F286" s="37"/>
      <c r="G286" s="819"/>
      <c r="H286" s="572"/>
      <c r="I286" s="37"/>
      <c r="J286" s="37"/>
      <c r="K286" s="37"/>
      <c r="L286" s="37"/>
      <c r="M286" s="37"/>
      <c r="N286" s="37"/>
      <c r="O286" s="37"/>
      <c r="P286" s="37"/>
      <c r="Q286" s="37"/>
      <c r="R286" s="37"/>
      <c r="S286" s="37"/>
      <c r="T286" s="37"/>
      <c r="U286" s="37"/>
      <c r="V286" s="37"/>
      <c r="W286" s="37"/>
      <c r="X286" s="37"/>
      <c r="Y286" s="37"/>
    </row>
    <row r="287" spans="1:25">
      <c r="A287" s="818">
        <v>100001047747</v>
      </c>
      <c r="B287" s="491"/>
      <c r="C287" s="491">
        <v>583.81132100000002</v>
      </c>
      <c r="D287" s="491" t="s">
        <v>206</v>
      </c>
      <c r="E287" s="491" t="s">
        <v>2332</v>
      </c>
      <c r="F287" s="37"/>
      <c r="G287" s="819"/>
      <c r="H287" s="572"/>
      <c r="I287" s="37"/>
      <c r="J287" s="37"/>
      <c r="K287" s="37"/>
      <c r="L287" s="37"/>
      <c r="M287" s="37"/>
      <c r="N287" s="37"/>
      <c r="O287" s="37"/>
      <c r="P287" s="37"/>
      <c r="Q287" s="37"/>
      <c r="R287" s="37"/>
      <c r="S287" s="37"/>
      <c r="T287" s="37"/>
      <c r="U287" s="37"/>
      <c r="V287" s="37"/>
      <c r="W287" s="37"/>
      <c r="X287" s="37"/>
      <c r="Y287" s="37"/>
    </row>
    <row r="288" spans="1:25">
      <c r="A288" s="818">
        <v>100001120213</v>
      </c>
      <c r="B288" s="491"/>
      <c r="C288" s="491">
        <v>3082.5754700000002</v>
      </c>
      <c r="D288" s="491" t="s">
        <v>138</v>
      </c>
      <c r="E288" s="491" t="s">
        <v>2332</v>
      </c>
      <c r="F288" s="37"/>
      <c r="G288" s="819"/>
      <c r="H288" s="572"/>
      <c r="I288" s="37"/>
      <c r="J288" s="37"/>
      <c r="K288" s="37"/>
      <c r="L288" s="37"/>
      <c r="M288" s="37"/>
      <c r="N288" s="37"/>
      <c r="O288" s="37"/>
      <c r="P288" s="37"/>
      <c r="Q288" s="37"/>
      <c r="R288" s="37"/>
      <c r="S288" s="37"/>
      <c r="T288" s="37"/>
      <c r="U288" s="37"/>
      <c r="V288" s="37"/>
      <c r="W288" s="37"/>
      <c r="X288" s="37"/>
      <c r="Y288" s="37"/>
    </row>
    <row r="289" spans="1:25">
      <c r="A289" s="818">
        <v>100001136283</v>
      </c>
      <c r="B289" s="491"/>
      <c r="C289" s="491">
        <v>1335.9434000000001</v>
      </c>
      <c r="D289" s="491" t="s">
        <v>149</v>
      </c>
      <c r="E289" s="491" t="s">
        <v>2332</v>
      </c>
      <c r="F289" s="37"/>
      <c r="G289" s="819"/>
      <c r="H289" s="572"/>
      <c r="I289" s="37"/>
      <c r="J289" s="37"/>
      <c r="K289" s="37"/>
      <c r="L289" s="37"/>
      <c r="M289" s="37"/>
      <c r="N289" s="37"/>
      <c r="O289" s="37"/>
      <c r="P289" s="37"/>
      <c r="Q289" s="37"/>
      <c r="R289" s="37"/>
      <c r="S289" s="37"/>
      <c r="T289" s="37"/>
      <c r="U289" s="37"/>
      <c r="V289" s="37"/>
      <c r="W289" s="37"/>
      <c r="X289" s="37"/>
      <c r="Y289" s="37"/>
    </row>
    <row r="290" spans="1:25">
      <c r="A290" s="818">
        <v>100001141670</v>
      </c>
      <c r="B290" s="491"/>
      <c r="C290" s="491">
        <v>2551.2452800000001</v>
      </c>
      <c r="D290" s="491" t="s">
        <v>149</v>
      </c>
      <c r="E290" s="491" t="s">
        <v>2332</v>
      </c>
      <c r="F290" s="37"/>
      <c r="G290" s="819"/>
      <c r="H290" s="572"/>
      <c r="I290" s="37"/>
      <c r="J290" s="37"/>
      <c r="K290" s="37"/>
      <c r="L290" s="37"/>
      <c r="M290" s="37"/>
      <c r="N290" s="37"/>
      <c r="O290" s="37"/>
      <c r="P290" s="37"/>
      <c r="Q290" s="37"/>
      <c r="R290" s="37"/>
      <c r="S290" s="37"/>
      <c r="T290" s="37"/>
      <c r="U290" s="37"/>
      <c r="V290" s="37"/>
      <c r="W290" s="37"/>
      <c r="X290" s="37"/>
      <c r="Y290" s="37"/>
    </row>
    <row r="291" spans="1:25">
      <c r="A291" s="818">
        <v>100001151527</v>
      </c>
      <c r="B291" s="491"/>
      <c r="C291" s="491">
        <v>773.537736</v>
      </c>
      <c r="D291" s="491" t="s">
        <v>206</v>
      </c>
      <c r="E291" s="491" t="s">
        <v>2332</v>
      </c>
      <c r="F291" s="37"/>
      <c r="G291" s="819"/>
      <c r="H291" s="572"/>
      <c r="I291" s="37"/>
      <c r="J291" s="37"/>
      <c r="K291" s="37"/>
      <c r="L291" s="37"/>
      <c r="M291" s="37"/>
      <c r="N291" s="37"/>
      <c r="O291" s="37"/>
      <c r="P291" s="37"/>
      <c r="Q291" s="37"/>
      <c r="R291" s="37"/>
      <c r="S291" s="37"/>
      <c r="T291" s="37"/>
      <c r="U291" s="37"/>
      <c r="V291" s="37"/>
      <c r="W291" s="37"/>
      <c r="X291" s="37"/>
      <c r="Y291" s="37"/>
    </row>
    <row r="292" spans="1:25">
      <c r="A292" s="818">
        <v>100001158711</v>
      </c>
      <c r="B292" s="491"/>
      <c r="C292" s="491">
        <v>1408.69811</v>
      </c>
      <c r="D292" s="491" t="s">
        <v>149</v>
      </c>
      <c r="E292" s="491" t="s">
        <v>2332</v>
      </c>
      <c r="F292" s="37"/>
      <c r="G292" s="819"/>
      <c r="H292" s="678" t="s">
        <v>564</v>
      </c>
      <c r="I292" s="37"/>
      <c r="J292" s="37"/>
      <c r="K292" s="37"/>
      <c r="L292" s="37"/>
      <c r="M292" s="37"/>
      <c r="N292" s="37"/>
      <c r="O292" s="37"/>
      <c r="P292" s="37"/>
      <c r="Q292" s="37"/>
      <c r="R292" s="37"/>
      <c r="S292" s="37"/>
      <c r="T292" s="37"/>
      <c r="U292" s="37"/>
      <c r="V292" s="37"/>
      <c r="W292" s="37"/>
      <c r="X292" s="37"/>
      <c r="Y292" s="37"/>
    </row>
    <row r="293" spans="1:25">
      <c r="A293" s="818">
        <v>100001239717</v>
      </c>
      <c r="B293" s="491"/>
      <c r="C293" s="491">
        <v>1085.9905699999999</v>
      </c>
      <c r="D293" s="491" t="s">
        <v>178</v>
      </c>
      <c r="E293" s="491" t="s">
        <v>2332</v>
      </c>
      <c r="F293" s="37"/>
      <c r="G293" s="819"/>
      <c r="H293" s="572"/>
      <c r="I293" s="37"/>
      <c r="J293" s="37"/>
      <c r="K293" s="37"/>
      <c r="L293" s="37"/>
      <c r="M293" s="37"/>
      <c r="N293" s="37"/>
      <c r="O293" s="37"/>
      <c r="P293" s="37"/>
      <c r="Q293" s="37"/>
      <c r="R293" s="37"/>
      <c r="S293" s="37"/>
      <c r="T293" s="37"/>
      <c r="U293" s="37"/>
      <c r="V293" s="37"/>
      <c r="W293" s="37"/>
      <c r="X293" s="37"/>
      <c r="Y293" s="37"/>
    </row>
    <row r="294" spans="1:25">
      <c r="A294" s="818">
        <v>100001254294</v>
      </c>
      <c r="B294" s="491"/>
      <c r="C294" s="491">
        <v>655.97169799999995</v>
      </c>
      <c r="D294" s="491" t="s">
        <v>157</v>
      </c>
      <c r="E294" s="491" t="s">
        <v>2332</v>
      </c>
      <c r="F294" s="37"/>
      <c r="G294" s="819"/>
      <c r="H294" s="572"/>
      <c r="I294" s="37"/>
      <c r="J294" s="37"/>
      <c r="K294" s="37"/>
      <c r="L294" s="37"/>
      <c r="M294" s="37"/>
      <c r="N294" s="37"/>
      <c r="O294" s="37"/>
      <c r="P294" s="37"/>
      <c r="Q294" s="37"/>
      <c r="R294" s="37"/>
      <c r="S294" s="37"/>
      <c r="T294" s="37"/>
      <c r="U294" s="37"/>
      <c r="V294" s="37"/>
      <c r="W294" s="37"/>
      <c r="X294" s="37"/>
      <c r="Y294" s="37"/>
    </row>
    <row r="295" spans="1:25">
      <c r="A295" s="818">
        <v>100001282261</v>
      </c>
      <c r="B295" s="491"/>
      <c r="C295" s="491">
        <v>3766.8962299999998</v>
      </c>
      <c r="D295" s="491" t="s">
        <v>206</v>
      </c>
      <c r="E295" s="491" t="s">
        <v>2332</v>
      </c>
      <c r="F295" s="37"/>
      <c r="G295" s="819"/>
      <c r="H295" s="572"/>
      <c r="I295" s="37"/>
      <c r="J295" s="37"/>
      <c r="K295" s="37"/>
      <c r="L295" s="37"/>
      <c r="M295" s="37"/>
      <c r="N295" s="37"/>
      <c r="O295" s="37"/>
      <c r="P295" s="37"/>
      <c r="Q295" s="37"/>
      <c r="R295" s="37"/>
      <c r="S295" s="37"/>
      <c r="T295" s="37"/>
      <c r="U295" s="37"/>
      <c r="V295" s="37"/>
      <c r="W295" s="37"/>
      <c r="X295" s="37"/>
      <c r="Y295" s="37"/>
    </row>
    <row r="296" spans="1:25">
      <c r="A296" s="818">
        <v>100001289541</v>
      </c>
      <c r="B296" s="491"/>
      <c r="C296" s="491">
        <v>652.76415099999997</v>
      </c>
      <c r="D296" s="491" t="s">
        <v>175</v>
      </c>
      <c r="E296" s="491" t="s">
        <v>2332</v>
      </c>
      <c r="F296" s="37"/>
      <c r="G296" s="819"/>
      <c r="H296" s="572"/>
      <c r="I296" s="37"/>
      <c r="J296" s="37"/>
      <c r="K296" s="37"/>
      <c r="L296" s="37"/>
      <c r="M296" s="37"/>
      <c r="N296" s="37"/>
      <c r="O296" s="37"/>
      <c r="P296" s="37"/>
      <c r="Q296" s="37"/>
      <c r="R296" s="37"/>
      <c r="S296" s="37"/>
      <c r="T296" s="37"/>
      <c r="U296" s="37"/>
      <c r="V296" s="37"/>
      <c r="W296" s="37"/>
      <c r="X296" s="37"/>
      <c r="Y296" s="37"/>
    </row>
    <row r="297" spans="1:25">
      <c r="A297" s="818">
        <v>100001315433</v>
      </c>
      <c r="B297" s="491"/>
      <c r="C297" s="491">
        <v>503.65094299999998</v>
      </c>
      <c r="D297" s="491" t="s">
        <v>175</v>
      </c>
      <c r="E297" s="491" t="s">
        <v>2332</v>
      </c>
      <c r="F297" s="265">
        <v>44062</v>
      </c>
      <c r="G297" s="822" t="s">
        <v>2334</v>
      </c>
      <c r="H297" s="678" t="s">
        <v>2370</v>
      </c>
      <c r="I297" s="37"/>
      <c r="J297" s="37"/>
      <c r="K297" s="37"/>
      <c r="L297" s="37"/>
      <c r="M297" s="37"/>
      <c r="N297" s="37"/>
      <c r="O297" s="37"/>
      <c r="P297" s="37"/>
      <c r="Q297" s="37"/>
      <c r="R297" s="37"/>
      <c r="S297" s="37"/>
      <c r="T297" s="37"/>
      <c r="U297" s="37"/>
      <c r="V297" s="37"/>
      <c r="W297" s="37"/>
      <c r="X297" s="37"/>
      <c r="Y297" s="37"/>
    </row>
    <row r="298" spans="1:25">
      <c r="A298" s="818">
        <v>100001338236</v>
      </c>
      <c r="B298" s="491"/>
      <c r="C298" s="491">
        <v>602.16037700000004</v>
      </c>
      <c r="D298" s="491" t="s">
        <v>194</v>
      </c>
      <c r="E298" s="491" t="s">
        <v>2332</v>
      </c>
      <c r="F298" s="37"/>
      <c r="G298" s="819"/>
      <c r="H298" s="572"/>
      <c r="I298" s="37"/>
      <c r="J298" s="37"/>
      <c r="K298" s="37"/>
      <c r="L298" s="37"/>
      <c r="M298" s="37"/>
      <c r="N298" s="37"/>
      <c r="O298" s="37"/>
      <c r="P298" s="37"/>
      <c r="Q298" s="37"/>
      <c r="R298" s="37"/>
      <c r="S298" s="37"/>
      <c r="T298" s="37"/>
      <c r="U298" s="37"/>
      <c r="V298" s="37"/>
      <c r="W298" s="37"/>
      <c r="X298" s="37"/>
      <c r="Y298" s="37"/>
    </row>
    <row r="299" spans="1:25">
      <c r="A299" s="818">
        <v>100001424290</v>
      </c>
      <c r="B299" s="491"/>
      <c r="C299" s="491">
        <v>3325.1981099999998</v>
      </c>
      <c r="D299" s="491" t="s">
        <v>149</v>
      </c>
      <c r="E299" s="491" t="s">
        <v>2332</v>
      </c>
      <c r="F299" s="37"/>
      <c r="G299" s="819"/>
      <c r="H299" s="572"/>
      <c r="I299" s="37"/>
      <c r="J299" s="37"/>
      <c r="K299" s="37"/>
      <c r="L299" s="37"/>
      <c r="M299" s="37"/>
      <c r="N299" s="37"/>
      <c r="O299" s="37"/>
      <c r="P299" s="37"/>
      <c r="Q299" s="37"/>
      <c r="R299" s="37"/>
      <c r="S299" s="37"/>
      <c r="T299" s="37"/>
      <c r="U299" s="37"/>
      <c r="V299" s="37"/>
      <c r="W299" s="37"/>
      <c r="X299" s="37"/>
      <c r="Y299" s="37"/>
    </row>
    <row r="300" spans="1:25">
      <c r="A300" s="818">
        <v>100001434652</v>
      </c>
      <c r="B300" s="491"/>
      <c r="C300" s="491">
        <v>22264.990600000001</v>
      </c>
      <c r="D300" s="491" t="s">
        <v>175</v>
      </c>
      <c r="E300" s="491" t="s">
        <v>2332</v>
      </c>
      <c r="F300" s="265">
        <v>44050</v>
      </c>
      <c r="G300" s="822" t="s">
        <v>2333</v>
      </c>
      <c r="H300" s="678" t="s">
        <v>564</v>
      </c>
      <c r="I300" s="37"/>
      <c r="J300" s="37"/>
      <c r="K300" s="37"/>
      <c r="L300" s="37"/>
      <c r="M300" s="37"/>
      <c r="N300" s="37"/>
      <c r="O300" s="37"/>
      <c r="P300" s="37"/>
      <c r="Q300" s="37"/>
      <c r="R300" s="37"/>
      <c r="S300" s="37"/>
      <c r="T300" s="37"/>
      <c r="U300" s="37"/>
      <c r="V300" s="37"/>
      <c r="W300" s="37"/>
      <c r="X300" s="37"/>
      <c r="Y300" s="37"/>
    </row>
    <row r="301" spans="1:25">
      <c r="A301" s="818">
        <v>100001450906</v>
      </c>
      <c r="B301" s="491"/>
      <c r="C301" s="491">
        <v>1013.21698</v>
      </c>
      <c r="D301" s="491" t="s">
        <v>149</v>
      </c>
      <c r="E301" s="491" t="s">
        <v>2332</v>
      </c>
      <c r="F301" s="265">
        <v>44067</v>
      </c>
      <c r="G301" s="819"/>
      <c r="H301" s="678" t="s">
        <v>2371</v>
      </c>
      <c r="I301" s="37"/>
      <c r="J301" s="37"/>
      <c r="K301" s="37"/>
      <c r="L301" s="37"/>
      <c r="M301" s="37"/>
      <c r="N301" s="37"/>
      <c r="O301" s="37"/>
      <c r="P301" s="37"/>
      <c r="Q301" s="37"/>
      <c r="R301" s="37"/>
      <c r="S301" s="37"/>
      <c r="T301" s="37"/>
      <c r="U301" s="37"/>
      <c r="V301" s="37"/>
      <c r="W301" s="37"/>
      <c r="X301" s="37"/>
      <c r="Y301" s="37"/>
    </row>
    <row r="302" spans="1:25">
      <c r="A302" s="818">
        <v>100001463957</v>
      </c>
      <c r="B302" s="491"/>
      <c r="C302" s="491">
        <v>659.31132100000002</v>
      </c>
      <c r="D302" s="491" t="s">
        <v>175</v>
      </c>
      <c r="E302" s="491" t="s">
        <v>2332</v>
      </c>
      <c r="F302" s="37"/>
      <c r="G302" s="819"/>
      <c r="H302" s="572"/>
      <c r="I302" s="37"/>
      <c r="J302" s="37"/>
      <c r="K302" s="37"/>
      <c r="L302" s="37"/>
      <c r="M302" s="37"/>
      <c r="N302" s="37"/>
      <c r="O302" s="37"/>
      <c r="P302" s="37"/>
      <c r="Q302" s="37"/>
      <c r="R302" s="37"/>
      <c r="S302" s="37"/>
      <c r="T302" s="37"/>
      <c r="U302" s="37"/>
      <c r="V302" s="37"/>
      <c r="W302" s="37"/>
      <c r="X302" s="37"/>
      <c r="Y302" s="37"/>
    </row>
    <row r="303" spans="1:25">
      <c r="A303" s="818">
        <v>100001468314</v>
      </c>
      <c r="B303" s="491"/>
      <c r="C303" s="491">
        <v>683.75471700000003</v>
      </c>
      <c r="D303" s="491" t="s">
        <v>156</v>
      </c>
      <c r="E303" s="491" t="s">
        <v>2332</v>
      </c>
      <c r="F303" s="37"/>
      <c r="G303" s="819"/>
      <c r="H303" s="572"/>
      <c r="I303" s="37"/>
      <c r="J303" s="37"/>
      <c r="K303" s="37"/>
      <c r="L303" s="37"/>
      <c r="M303" s="37"/>
      <c r="N303" s="37"/>
      <c r="O303" s="37"/>
      <c r="P303" s="37"/>
      <c r="Q303" s="37"/>
      <c r="R303" s="37"/>
      <c r="S303" s="37"/>
      <c r="T303" s="37"/>
      <c r="U303" s="37"/>
      <c r="V303" s="37"/>
      <c r="W303" s="37"/>
      <c r="X303" s="37"/>
      <c r="Y303" s="37"/>
    </row>
    <row r="304" spans="1:25">
      <c r="A304" s="818">
        <v>100001486351</v>
      </c>
      <c r="B304" s="491"/>
      <c r="C304" s="491">
        <v>2318.7075500000001</v>
      </c>
      <c r="D304" s="491" t="s">
        <v>194</v>
      </c>
      <c r="E304" s="491" t="s">
        <v>2332</v>
      </c>
      <c r="F304" s="37"/>
      <c r="G304" s="819"/>
      <c r="H304" s="572"/>
      <c r="I304" s="37"/>
      <c r="J304" s="37"/>
      <c r="K304" s="37"/>
      <c r="L304" s="37"/>
      <c r="M304" s="37"/>
      <c r="N304" s="37"/>
      <c r="O304" s="37"/>
      <c r="P304" s="37"/>
      <c r="Q304" s="37"/>
      <c r="R304" s="37"/>
      <c r="S304" s="37"/>
      <c r="T304" s="37"/>
      <c r="U304" s="37"/>
      <c r="V304" s="37"/>
      <c r="W304" s="37"/>
      <c r="X304" s="37"/>
      <c r="Y304" s="37"/>
    </row>
    <row r="305" spans="1:25">
      <c r="A305" s="818">
        <v>100001511245</v>
      </c>
      <c r="B305" s="491"/>
      <c r="C305" s="491">
        <v>2842.41509</v>
      </c>
      <c r="D305" s="491" t="s">
        <v>178</v>
      </c>
      <c r="E305" s="491" t="s">
        <v>2332</v>
      </c>
      <c r="F305" s="37"/>
      <c r="G305" s="819"/>
      <c r="H305" s="572"/>
      <c r="I305" s="37"/>
      <c r="J305" s="37"/>
      <c r="K305" s="37"/>
      <c r="L305" s="37"/>
      <c r="M305" s="37"/>
      <c r="N305" s="37"/>
      <c r="O305" s="37"/>
      <c r="P305" s="37"/>
      <c r="Q305" s="37"/>
      <c r="R305" s="37"/>
      <c r="S305" s="37"/>
      <c r="T305" s="37"/>
      <c r="U305" s="37"/>
      <c r="V305" s="37"/>
      <c r="W305" s="37"/>
      <c r="X305" s="37"/>
      <c r="Y305" s="37"/>
    </row>
    <row r="306" spans="1:25">
      <c r="A306" s="818">
        <v>100001520183</v>
      </c>
      <c r="B306" s="491"/>
      <c r="C306" s="491">
        <v>935.018868</v>
      </c>
      <c r="D306" s="491" t="s">
        <v>194</v>
      </c>
      <c r="E306" s="491" t="s">
        <v>2332</v>
      </c>
      <c r="F306" s="37"/>
      <c r="G306" s="819"/>
      <c r="H306" s="572"/>
      <c r="I306" s="37"/>
      <c r="J306" s="37"/>
      <c r="K306" s="37"/>
      <c r="L306" s="37"/>
      <c r="M306" s="37"/>
      <c r="N306" s="37"/>
      <c r="O306" s="37"/>
      <c r="P306" s="37"/>
      <c r="Q306" s="37"/>
      <c r="R306" s="37"/>
      <c r="S306" s="37"/>
      <c r="T306" s="37"/>
      <c r="U306" s="37"/>
      <c r="V306" s="37"/>
      <c r="W306" s="37"/>
      <c r="X306" s="37"/>
      <c r="Y306" s="37"/>
    </row>
    <row r="307" spans="1:25">
      <c r="A307" s="818">
        <v>100001542614</v>
      </c>
      <c r="B307" s="491"/>
      <c r="C307" s="491">
        <v>1061.61321</v>
      </c>
      <c r="D307" s="491" t="s">
        <v>149</v>
      </c>
      <c r="E307" s="491" t="s">
        <v>2332</v>
      </c>
      <c r="F307" s="37"/>
      <c r="G307" s="819"/>
      <c r="H307" s="572"/>
      <c r="I307" s="37"/>
      <c r="J307" s="37"/>
      <c r="K307" s="37"/>
      <c r="L307" s="37"/>
      <c r="M307" s="37"/>
      <c r="N307" s="37"/>
      <c r="O307" s="37"/>
      <c r="P307" s="37"/>
      <c r="Q307" s="37"/>
      <c r="R307" s="37"/>
      <c r="S307" s="37"/>
      <c r="T307" s="37"/>
      <c r="U307" s="37"/>
      <c r="V307" s="37"/>
      <c r="W307" s="37"/>
      <c r="X307" s="37"/>
      <c r="Y307" s="37"/>
    </row>
    <row r="308" spans="1:25">
      <c r="A308" s="818">
        <v>100001567598</v>
      </c>
      <c r="B308" s="491"/>
      <c r="C308" s="491">
        <v>5053.9905699999999</v>
      </c>
      <c r="D308" s="491" t="s">
        <v>194</v>
      </c>
      <c r="E308" s="491" t="s">
        <v>2332</v>
      </c>
      <c r="F308" s="37"/>
      <c r="G308" s="819"/>
      <c r="H308" s="572"/>
      <c r="I308" s="37"/>
      <c r="J308" s="37"/>
      <c r="K308" s="37"/>
      <c r="L308" s="37"/>
      <c r="M308" s="37"/>
      <c r="N308" s="37"/>
      <c r="O308" s="37"/>
      <c r="P308" s="37"/>
      <c r="Q308" s="37"/>
      <c r="R308" s="37"/>
      <c r="S308" s="37"/>
      <c r="T308" s="37"/>
      <c r="U308" s="37"/>
      <c r="V308" s="37"/>
      <c r="W308" s="37"/>
      <c r="X308" s="37"/>
      <c r="Y308" s="37"/>
    </row>
    <row r="309" spans="1:25">
      <c r="A309" s="818">
        <v>100001569260</v>
      </c>
      <c r="B309" s="491"/>
      <c r="C309" s="491">
        <v>1754.15094</v>
      </c>
      <c r="D309" s="491" t="s">
        <v>149</v>
      </c>
      <c r="E309" s="491" t="s">
        <v>2332</v>
      </c>
      <c r="F309" s="37"/>
      <c r="G309" s="819"/>
      <c r="H309" s="572"/>
      <c r="I309" s="37"/>
      <c r="J309" s="37"/>
      <c r="K309" s="37"/>
      <c r="L309" s="37"/>
      <c r="M309" s="37"/>
      <c r="N309" s="37"/>
      <c r="O309" s="37"/>
      <c r="P309" s="37"/>
      <c r="Q309" s="37"/>
      <c r="R309" s="37"/>
      <c r="S309" s="37"/>
      <c r="T309" s="37"/>
      <c r="U309" s="37"/>
      <c r="V309" s="37"/>
      <c r="W309" s="37"/>
      <c r="X309" s="37"/>
      <c r="Y309" s="37"/>
    </row>
    <row r="310" spans="1:25">
      <c r="A310" s="818">
        <v>100001582847</v>
      </c>
      <c r="B310" s="491"/>
      <c r="C310" s="491">
        <v>1754.9528299999999</v>
      </c>
      <c r="D310" s="491" t="s">
        <v>175</v>
      </c>
      <c r="E310" s="491" t="s">
        <v>2332</v>
      </c>
      <c r="F310" s="37"/>
      <c r="G310" s="819"/>
      <c r="H310" s="572"/>
      <c r="I310" s="37"/>
      <c r="J310" s="37"/>
      <c r="K310" s="37"/>
      <c r="L310" s="37"/>
      <c r="M310" s="37"/>
      <c r="N310" s="37"/>
      <c r="O310" s="37"/>
      <c r="P310" s="37"/>
      <c r="Q310" s="37"/>
      <c r="R310" s="37"/>
      <c r="S310" s="37"/>
      <c r="T310" s="37"/>
      <c r="U310" s="37"/>
      <c r="V310" s="37"/>
      <c r="W310" s="37"/>
      <c r="X310" s="37"/>
      <c r="Y310" s="37"/>
    </row>
    <row r="311" spans="1:25">
      <c r="A311" s="818">
        <v>100001588477</v>
      </c>
      <c r="B311" s="491"/>
      <c r="C311" s="491">
        <v>1445.31132</v>
      </c>
      <c r="D311" s="491" t="s">
        <v>194</v>
      </c>
      <c r="E311" s="491" t="s">
        <v>2332</v>
      </c>
      <c r="F311" s="265">
        <v>44056</v>
      </c>
      <c r="G311" s="819" t="s">
        <v>2334</v>
      </c>
      <c r="H311" s="678" t="s">
        <v>2372</v>
      </c>
      <c r="I311" s="37"/>
      <c r="J311" s="37"/>
      <c r="K311" s="37"/>
      <c r="L311" s="37"/>
      <c r="M311" s="37"/>
      <c r="N311" s="37"/>
      <c r="O311" s="37"/>
      <c r="P311" s="37"/>
      <c r="Q311" s="37"/>
      <c r="R311" s="37"/>
      <c r="S311" s="37"/>
      <c r="T311" s="37"/>
      <c r="U311" s="37"/>
      <c r="V311" s="37"/>
      <c r="W311" s="37"/>
      <c r="X311" s="37"/>
      <c r="Y311" s="37"/>
    </row>
    <row r="312" spans="1:25">
      <c r="A312" s="818">
        <v>100001610210</v>
      </c>
      <c r="B312" s="491"/>
      <c r="C312" s="491">
        <v>1100.22642</v>
      </c>
      <c r="D312" s="491" t="s">
        <v>156</v>
      </c>
      <c r="E312" s="491" t="s">
        <v>2332</v>
      </c>
      <c r="F312" s="37"/>
      <c r="G312" s="819"/>
      <c r="H312" s="572"/>
      <c r="I312" s="37"/>
      <c r="J312" s="37"/>
      <c r="K312" s="37"/>
      <c r="L312" s="37"/>
      <c r="M312" s="37"/>
      <c r="N312" s="37"/>
      <c r="O312" s="37"/>
      <c r="P312" s="37"/>
      <c r="Q312" s="37"/>
      <c r="R312" s="37"/>
      <c r="S312" s="37"/>
      <c r="T312" s="37"/>
      <c r="U312" s="37"/>
      <c r="V312" s="37"/>
      <c r="W312" s="37"/>
      <c r="X312" s="37"/>
      <c r="Y312" s="37"/>
    </row>
    <row r="313" spans="1:25">
      <c r="A313" s="818">
        <v>100001623680</v>
      </c>
      <c r="B313" s="491"/>
      <c r="C313" s="491">
        <v>1213.66038</v>
      </c>
      <c r="D313" s="491" t="s">
        <v>175</v>
      </c>
      <c r="E313" s="491" t="s">
        <v>2332</v>
      </c>
      <c r="F313" s="265">
        <v>44060</v>
      </c>
      <c r="G313" s="822" t="s">
        <v>2334</v>
      </c>
      <c r="H313" s="678" t="s">
        <v>2360</v>
      </c>
      <c r="I313" s="37"/>
      <c r="J313" s="37"/>
      <c r="K313" s="37"/>
      <c r="L313" s="37"/>
      <c r="M313" s="37"/>
      <c r="N313" s="37"/>
      <c r="O313" s="37"/>
      <c r="P313" s="37"/>
      <c r="Q313" s="37"/>
      <c r="R313" s="37"/>
      <c r="S313" s="37"/>
      <c r="T313" s="37"/>
      <c r="U313" s="37"/>
      <c r="V313" s="37"/>
      <c r="W313" s="37"/>
      <c r="X313" s="37"/>
      <c r="Y313" s="37"/>
    </row>
    <row r="314" spans="1:25">
      <c r="A314" s="818">
        <v>100001630579</v>
      </c>
      <c r="B314" s="491"/>
      <c r="C314" s="491">
        <v>592.89622599999996</v>
      </c>
      <c r="D314" s="491" t="s">
        <v>167</v>
      </c>
      <c r="E314" s="491" t="s">
        <v>2332</v>
      </c>
      <c r="F314" s="37"/>
      <c r="G314" s="819"/>
      <c r="H314" s="572"/>
      <c r="I314" s="37"/>
      <c r="J314" s="37"/>
      <c r="K314" s="37"/>
      <c r="L314" s="37"/>
      <c r="M314" s="37"/>
      <c r="N314" s="37"/>
      <c r="O314" s="37"/>
      <c r="P314" s="37"/>
      <c r="Q314" s="37"/>
      <c r="R314" s="37"/>
      <c r="S314" s="37"/>
      <c r="T314" s="37"/>
      <c r="U314" s="37"/>
      <c r="V314" s="37"/>
      <c r="W314" s="37"/>
      <c r="X314" s="37"/>
      <c r="Y314" s="37"/>
    </row>
    <row r="315" spans="1:25">
      <c r="A315" s="818">
        <v>100001696419</v>
      </c>
      <c r="B315" s="491"/>
      <c r="C315" s="491">
        <v>707.15094299999998</v>
      </c>
      <c r="D315" s="491" t="s">
        <v>175</v>
      </c>
      <c r="E315" s="491" t="s">
        <v>2332</v>
      </c>
      <c r="F315" s="37"/>
      <c r="G315" s="819"/>
      <c r="H315" s="572"/>
      <c r="I315" s="37"/>
      <c r="J315" s="37"/>
      <c r="K315" s="37"/>
      <c r="L315" s="37"/>
      <c r="M315" s="37"/>
      <c r="N315" s="37"/>
      <c r="O315" s="37"/>
      <c r="P315" s="37"/>
      <c r="Q315" s="37"/>
      <c r="R315" s="37"/>
      <c r="S315" s="37"/>
      <c r="T315" s="37"/>
      <c r="U315" s="37"/>
      <c r="V315" s="37"/>
      <c r="W315" s="37"/>
      <c r="X315" s="37"/>
      <c r="Y315" s="37"/>
    </row>
    <row r="316" spans="1:25">
      <c r="A316" s="818">
        <v>100001785523</v>
      </c>
      <c r="B316" s="491"/>
      <c r="C316" s="491">
        <v>2817.62264</v>
      </c>
      <c r="D316" s="491" t="s">
        <v>194</v>
      </c>
      <c r="E316" s="491" t="s">
        <v>2332</v>
      </c>
      <c r="F316" s="37"/>
      <c r="G316" s="819"/>
      <c r="H316" s="572"/>
      <c r="I316" s="37"/>
      <c r="J316" s="37"/>
      <c r="K316" s="37"/>
      <c r="L316" s="37"/>
      <c r="M316" s="37"/>
      <c r="N316" s="37"/>
      <c r="O316" s="37"/>
      <c r="P316" s="37"/>
      <c r="Q316" s="37"/>
      <c r="R316" s="37"/>
      <c r="S316" s="37"/>
      <c r="T316" s="37"/>
      <c r="U316" s="37"/>
      <c r="V316" s="37"/>
      <c r="W316" s="37"/>
      <c r="X316" s="37"/>
      <c r="Y316" s="37"/>
    </row>
    <row r="317" spans="1:25">
      <c r="A317" s="818">
        <v>100002111308</v>
      </c>
      <c r="B317" s="491"/>
      <c r="C317" s="491">
        <v>2486.0377400000002</v>
      </c>
      <c r="D317" s="491" t="s">
        <v>146</v>
      </c>
      <c r="E317" s="491" t="s">
        <v>2332</v>
      </c>
      <c r="F317" s="265">
        <v>44064</v>
      </c>
      <c r="G317" s="819"/>
      <c r="H317" s="678" t="s">
        <v>2373</v>
      </c>
      <c r="I317" s="37"/>
      <c r="J317" s="37"/>
      <c r="K317" s="37"/>
      <c r="L317" s="37"/>
      <c r="M317" s="37"/>
      <c r="N317" s="37"/>
      <c r="O317" s="37"/>
      <c r="P317" s="37"/>
      <c r="Q317" s="37"/>
      <c r="R317" s="37"/>
      <c r="S317" s="37"/>
      <c r="T317" s="37"/>
      <c r="U317" s="37"/>
      <c r="V317" s="37"/>
      <c r="W317" s="37"/>
      <c r="X317" s="37"/>
      <c r="Y317" s="37"/>
    </row>
    <row r="318" spans="1:25">
      <c r="A318" s="818">
        <v>100002173761</v>
      </c>
      <c r="B318" s="491"/>
      <c r="C318" s="491">
        <v>672.64150900000004</v>
      </c>
      <c r="D318" s="491" t="s">
        <v>156</v>
      </c>
      <c r="E318" s="491" t="s">
        <v>2332</v>
      </c>
      <c r="F318" s="37"/>
      <c r="G318" s="819"/>
      <c r="H318" s="572"/>
      <c r="I318" s="37"/>
      <c r="J318" s="37"/>
      <c r="K318" s="37"/>
      <c r="L318" s="37"/>
      <c r="M318" s="37"/>
      <c r="N318" s="37"/>
      <c r="O318" s="37"/>
      <c r="P318" s="37"/>
      <c r="Q318" s="37"/>
      <c r="R318" s="37"/>
      <c r="S318" s="37"/>
      <c r="T318" s="37"/>
      <c r="U318" s="37"/>
      <c r="V318" s="37"/>
      <c r="W318" s="37"/>
      <c r="X318" s="37"/>
      <c r="Y318" s="37"/>
    </row>
    <row r="319" spans="1:25">
      <c r="A319" s="818">
        <v>100002184062</v>
      </c>
      <c r="B319" s="491"/>
      <c r="C319" s="491">
        <v>1574.0565999999999</v>
      </c>
      <c r="D319" s="491" t="s">
        <v>206</v>
      </c>
      <c r="E319" s="491" t="s">
        <v>2332</v>
      </c>
      <c r="F319" s="37"/>
      <c r="G319" s="819"/>
      <c r="H319" s="572"/>
      <c r="I319" s="37"/>
      <c r="J319" s="37"/>
      <c r="K319" s="37"/>
      <c r="L319" s="37"/>
      <c r="M319" s="37"/>
      <c r="N319" s="37"/>
      <c r="O319" s="37"/>
      <c r="P319" s="37"/>
      <c r="Q319" s="37"/>
      <c r="R319" s="37"/>
      <c r="S319" s="37"/>
      <c r="T319" s="37"/>
      <c r="U319" s="37"/>
      <c r="V319" s="37"/>
      <c r="W319" s="37"/>
      <c r="X319" s="37"/>
      <c r="Y319" s="37"/>
    </row>
    <row r="320" spans="1:25">
      <c r="A320" s="818">
        <v>100002230276</v>
      </c>
      <c r="B320" s="491"/>
      <c r="C320" s="491">
        <v>937.74528299999997</v>
      </c>
      <c r="D320" s="491" t="s">
        <v>154</v>
      </c>
      <c r="E320" s="491" t="s">
        <v>2332</v>
      </c>
      <c r="F320" s="265">
        <v>44071</v>
      </c>
      <c r="G320" s="819" t="s">
        <v>2334</v>
      </c>
      <c r="H320" s="678" t="s">
        <v>2374</v>
      </c>
      <c r="I320" s="37"/>
      <c r="J320" s="37"/>
      <c r="K320" s="37"/>
      <c r="L320" s="37"/>
      <c r="M320" s="37"/>
      <c r="N320" s="37"/>
      <c r="O320" s="37"/>
      <c r="P320" s="37"/>
      <c r="Q320" s="37"/>
      <c r="R320" s="37"/>
      <c r="S320" s="37"/>
      <c r="T320" s="37"/>
      <c r="U320" s="37"/>
      <c r="V320" s="37"/>
      <c r="W320" s="37"/>
      <c r="X320" s="37"/>
      <c r="Y320" s="37"/>
    </row>
    <row r="321" spans="1:25">
      <c r="A321" s="818">
        <v>100002521638</v>
      </c>
      <c r="B321" s="491"/>
      <c r="C321" s="491">
        <v>580.22641499999997</v>
      </c>
      <c r="D321" s="491" t="s">
        <v>156</v>
      </c>
      <c r="E321" s="491" t="s">
        <v>2332</v>
      </c>
      <c r="F321" s="37"/>
      <c r="G321" s="819"/>
      <c r="H321" s="572"/>
      <c r="I321" s="37"/>
      <c r="J321" s="37"/>
      <c r="K321" s="37"/>
      <c r="L321" s="37"/>
      <c r="M321" s="37"/>
      <c r="N321" s="37"/>
      <c r="O321" s="37"/>
      <c r="P321" s="37"/>
      <c r="Q321" s="37"/>
      <c r="R321" s="37"/>
      <c r="S321" s="37"/>
      <c r="T321" s="37"/>
      <c r="U321" s="37"/>
      <c r="V321" s="37"/>
      <c r="W321" s="37"/>
      <c r="X321" s="37"/>
      <c r="Y321" s="37"/>
    </row>
    <row r="322" spans="1:25">
      <c r="A322" s="818">
        <v>100002557442</v>
      </c>
      <c r="B322" s="491"/>
      <c r="C322" s="491">
        <v>4400.1792500000001</v>
      </c>
      <c r="D322" s="491" t="s">
        <v>144</v>
      </c>
      <c r="E322" s="491" t="s">
        <v>2332</v>
      </c>
      <c r="F322" s="37"/>
      <c r="G322" s="819"/>
      <c r="H322" s="572"/>
      <c r="I322" s="37"/>
      <c r="J322" s="37"/>
      <c r="K322" s="37"/>
      <c r="L322" s="37"/>
      <c r="M322" s="37"/>
      <c r="N322" s="37"/>
      <c r="O322" s="37"/>
      <c r="P322" s="37"/>
      <c r="Q322" s="37"/>
      <c r="R322" s="37"/>
      <c r="S322" s="37"/>
      <c r="T322" s="37"/>
      <c r="U322" s="37"/>
      <c r="V322" s="37"/>
      <c r="W322" s="37"/>
      <c r="X322" s="37"/>
      <c r="Y322" s="37"/>
    </row>
    <row r="323" spans="1:25">
      <c r="A323" s="818">
        <v>100002561556</v>
      </c>
      <c r="B323" s="491"/>
      <c r="C323" s="491">
        <v>671.17924500000004</v>
      </c>
      <c r="D323" s="491" t="s">
        <v>175</v>
      </c>
      <c r="E323" s="491" t="s">
        <v>2332</v>
      </c>
      <c r="F323" s="37"/>
      <c r="G323" s="819"/>
      <c r="H323" s="572"/>
      <c r="I323" s="37"/>
      <c r="J323" s="37"/>
      <c r="K323" s="37"/>
      <c r="L323" s="37"/>
      <c r="M323" s="37"/>
      <c r="N323" s="37"/>
      <c r="O323" s="37"/>
      <c r="P323" s="37"/>
      <c r="Q323" s="37"/>
      <c r="R323" s="37"/>
      <c r="S323" s="37"/>
      <c r="T323" s="37"/>
      <c r="U323" s="37"/>
      <c r="V323" s="37"/>
      <c r="W323" s="37"/>
      <c r="X323" s="37"/>
      <c r="Y323" s="37"/>
    </row>
    <row r="324" spans="1:25">
      <c r="A324" s="818">
        <v>100002628003</v>
      </c>
      <c r="B324" s="491"/>
      <c r="C324" s="491">
        <v>788.82075499999996</v>
      </c>
      <c r="D324" s="491" t="s">
        <v>157</v>
      </c>
      <c r="E324" s="491" t="s">
        <v>2332</v>
      </c>
      <c r="F324" s="37"/>
      <c r="G324" s="819"/>
      <c r="H324" s="572"/>
      <c r="I324" s="37"/>
      <c r="J324" s="37"/>
      <c r="K324" s="37"/>
      <c r="L324" s="37"/>
      <c r="M324" s="37"/>
      <c r="N324" s="37"/>
      <c r="O324" s="37"/>
      <c r="P324" s="37"/>
      <c r="Q324" s="37"/>
      <c r="R324" s="37"/>
      <c r="S324" s="37"/>
      <c r="T324" s="37"/>
      <c r="U324" s="37"/>
      <c r="V324" s="37"/>
      <c r="W324" s="37"/>
      <c r="X324" s="37"/>
      <c r="Y324" s="37"/>
    </row>
    <row r="325" spans="1:25">
      <c r="A325" s="818">
        <v>100002639979</v>
      </c>
      <c r="B325" s="491"/>
      <c r="C325" s="491">
        <v>555.66037700000004</v>
      </c>
      <c r="D325" s="491" t="s">
        <v>206</v>
      </c>
      <c r="E325" s="491" t="s">
        <v>2332</v>
      </c>
      <c r="F325" s="37"/>
      <c r="G325" s="819"/>
      <c r="H325" s="572"/>
      <c r="I325" s="37"/>
      <c r="J325" s="37"/>
      <c r="K325" s="37"/>
      <c r="L325" s="37"/>
      <c r="M325" s="37"/>
      <c r="N325" s="37"/>
      <c r="O325" s="37"/>
      <c r="P325" s="37"/>
      <c r="Q325" s="37"/>
      <c r="R325" s="37"/>
      <c r="S325" s="37"/>
      <c r="T325" s="37"/>
      <c r="U325" s="37"/>
      <c r="V325" s="37"/>
      <c r="W325" s="37"/>
      <c r="X325" s="37"/>
      <c r="Y325" s="37"/>
    </row>
    <row r="326" spans="1:25">
      <c r="A326" s="818">
        <v>100002665928</v>
      </c>
      <c r="B326" s="491"/>
      <c r="C326" s="491">
        <v>653.69811300000003</v>
      </c>
      <c r="D326" s="491" t="s">
        <v>149</v>
      </c>
      <c r="E326" s="491" t="s">
        <v>2332</v>
      </c>
      <c r="F326" s="37"/>
      <c r="G326" s="819"/>
      <c r="H326" s="572"/>
      <c r="I326" s="37"/>
      <c r="J326" s="37"/>
      <c r="K326" s="37"/>
      <c r="L326" s="37"/>
      <c r="M326" s="37"/>
      <c r="N326" s="37"/>
      <c r="O326" s="37"/>
      <c r="P326" s="37"/>
      <c r="Q326" s="37"/>
      <c r="R326" s="37"/>
      <c r="S326" s="37"/>
      <c r="T326" s="37"/>
      <c r="U326" s="37"/>
      <c r="V326" s="37"/>
      <c r="W326" s="37"/>
      <c r="X326" s="37"/>
      <c r="Y326" s="37"/>
    </row>
    <row r="327" spans="1:25">
      <c r="A327" s="818">
        <v>100002671171</v>
      </c>
      <c r="B327" s="491"/>
      <c r="C327" s="491">
        <v>838.69811300000003</v>
      </c>
      <c r="D327" s="491" t="s">
        <v>206</v>
      </c>
      <c r="E327" s="491" t="s">
        <v>2332</v>
      </c>
      <c r="F327" s="37"/>
      <c r="G327" s="819"/>
      <c r="H327" s="572"/>
      <c r="I327" s="37"/>
      <c r="J327" s="37"/>
      <c r="K327" s="37"/>
      <c r="L327" s="37"/>
      <c r="M327" s="37"/>
      <c r="N327" s="37"/>
      <c r="O327" s="37"/>
      <c r="P327" s="37"/>
      <c r="Q327" s="37"/>
      <c r="R327" s="37"/>
      <c r="S327" s="37"/>
      <c r="T327" s="37"/>
      <c r="U327" s="37"/>
      <c r="V327" s="37"/>
      <c r="W327" s="37"/>
      <c r="X327" s="37"/>
      <c r="Y327" s="37"/>
    </row>
    <row r="328" spans="1:25">
      <c r="A328" s="818">
        <v>100002682414</v>
      </c>
      <c r="B328" s="491"/>
      <c r="C328" s="491">
        <v>507.990566</v>
      </c>
      <c r="D328" s="491" t="s">
        <v>157</v>
      </c>
      <c r="E328" s="491" t="s">
        <v>2332</v>
      </c>
      <c r="F328" s="37"/>
      <c r="G328" s="819"/>
      <c r="H328" s="572"/>
      <c r="I328" s="37"/>
      <c r="J328" s="37"/>
      <c r="K328" s="37"/>
      <c r="L328" s="37"/>
      <c r="M328" s="37"/>
      <c r="N328" s="37"/>
      <c r="O328" s="37"/>
      <c r="P328" s="37"/>
      <c r="Q328" s="37"/>
      <c r="R328" s="37"/>
      <c r="S328" s="37"/>
      <c r="T328" s="37"/>
      <c r="U328" s="37"/>
      <c r="V328" s="37"/>
      <c r="W328" s="37"/>
      <c r="X328" s="37"/>
      <c r="Y328" s="37"/>
    </row>
    <row r="329" spans="1:25">
      <c r="A329" s="818">
        <v>100002716298</v>
      </c>
      <c r="B329" s="491"/>
      <c r="C329" s="491">
        <v>1077.38679</v>
      </c>
      <c r="D329" s="491" t="s">
        <v>175</v>
      </c>
      <c r="E329" s="491" t="s">
        <v>2332</v>
      </c>
      <c r="F329" s="37"/>
      <c r="G329" s="819"/>
      <c r="H329" s="572"/>
      <c r="I329" s="37"/>
      <c r="J329" s="37"/>
      <c r="K329" s="37"/>
      <c r="L329" s="37"/>
      <c r="M329" s="37"/>
      <c r="N329" s="37"/>
      <c r="O329" s="37"/>
      <c r="P329" s="37"/>
      <c r="Q329" s="37"/>
      <c r="R329" s="37"/>
      <c r="S329" s="37"/>
      <c r="T329" s="37"/>
      <c r="U329" s="37"/>
      <c r="V329" s="37"/>
      <c r="W329" s="37"/>
      <c r="X329" s="37"/>
      <c r="Y329" s="37"/>
    </row>
    <row r="330" spans="1:25">
      <c r="A330" s="818">
        <v>100002744861</v>
      </c>
      <c r="B330" s="491"/>
      <c r="C330" s="491">
        <v>952.81132100000002</v>
      </c>
      <c r="D330" s="491" t="s">
        <v>194</v>
      </c>
      <c r="E330" s="491" t="s">
        <v>2332</v>
      </c>
      <c r="F330" s="37"/>
      <c r="G330" s="819"/>
      <c r="H330" s="572"/>
      <c r="I330" s="37"/>
      <c r="J330" s="37"/>
      <c r="K330" s="37"/>
      <c r="L330" s="37"/>
      <c r="M330" s="37"/>
      <c r="N330" s="37"/>
      <c r="O330" s="37"/>
      <c r="P330" s="37"/>
      <c r="Q330" s="37"/>
      <c r="R330" s="37"/>
      <c r="S330" s="37"/>
      <c r="T330" s="37"/>
      <c r="U330" s="37"/>
      <c r="V330" s="37"/>
      <c r="W330" s="37"/>
      <c r="X330" s="37"/>
      <c r="Y330" s="37"/>
    </row>
    <row r="331" spans="1:25">
      <c r="A331" s="818">
        <v>100002789120</v>
      </c>
      <c r="B331" s="491"/>
      <c r="C331" s="491">
        <v>599.29245300000002</v>
      </c>
      <c r="D331" s="491" t="s">
        <v>156</v>
      </c>
      <c r="E331" s="491" t="s">
        <v>2332</v>
      </c>
      <c r="F331" s="265">
        <v>44053</v>
      </c>
      <c r="G331" s="819" t="s">
        <v>2334</v>
      </c>
      <c r="H331" s="572"/>
      <c r="I331" s="37"/>
      <c r="J331" s="37"/>
      <c r="K331" s="37"/>
      <c r="L331" s="37"/>
      <c r="M331" s="37"/>
      <c r="N331" s="37"/>
      <c r="O331" s="37"/>
      <c r="P331" s="37"/>
      <c r="Q331" s="37"/>
      <c r="R331" s="37"/>
      <c r="S331" s="37"/>
      <c r="T331" s="37"/>
      <c r="U331" s="37"/>
      <c r="V331" s="37"/>
      <c r="W331" s="37"/>
      <c r="X331" s="37"/>
      <c r="Y331" s="37"/>
    </row>
    <row r="332" spans="1:25">
      <c r="A332" s="818">
        <v>100002795891</v>
      </c>
      <c r="B332" s="491"/>
      <c r="C332" s="491">
        <v>536.35849099999996</v>
      </c>
      <c r="D332" s="491" t="s">
        <v>149</v>
      </c>
      <c r="E332" s="491" t="s">
        <v>2332</v>
      </c>
      <c r="F332" s="37"/>
      <c r="G332" s="819"/>
      <c r="H332" s="572"/>
      <c r="I332" s="37"/>
      <c r="J332" s="37"/>
      <c r="K332" s="37"/>
      <c r="L332" s="37"/>
      <c r="M332" s="37"/>
      <c r="N332" s="37"/>
      <c r="O332" s="37"/>
      <c r="P332" s="37"/>
      <c r="Q332" s="37"/>
      <c r="R332" s="37"/>
      <c r="S332" s="37"/>
      <c r="T332" s="37"/>
      <c r="U332" s="37"/>
      <c r="V332" s="37"/>
      <c r="W332" s="37"/>
      <c r="X332" s="37"/>
      <c r="Y332" s="37"/>
    </row>
    <row r="333" spans="1:25">
      <c r="A333" s="818">
        <v>100002801325</v>
      </c>
      <c r="B333" s="491"/>
      <c r="C333" s="491">
        <v>1282.91509</v>
      </c>
      <c r="D333" s="491" t="s">
        <v>175</v>
      </c>
      <c r="E333" s="491" t="s">
        <v>2332</v>
      </c>
      <c r="F333" s="265">
        <v>44070</v>
      </c>
      <c r="G333" s="822" t="s">
        <v>2334</v>
      </c>
      <c r="H333" s="678" t="s">
        <v>2360</v>
      </c>
      <c r="I333" s="37"/>
      <c r="J333" s="37"/>
      <c r="K333" s="37"/>
      <c r="L333" s="37"/>
      <c r="M333" s="37"/>
      <c r="N333" s="37"/>
      <c r="O333" s="37"/>
      <c r="P333" s="37"/>
      <c r="Q333" s="37"/>
      <c r="R333" s="37"/>
      <c r="S333" s="37"/>
      <c r="T333" s="37"/>
      <c r="U333" s="37"/>
      <c r="V333" s="37"/>
      <c r="W333" s="37"/>
      <c r="X333" s="37"/>
      <c r="Y333" s="37"/>
    </row>
    <row r="334" spans="1:25">
      <c r="A334" s="818">
        <v>100002810319</v>
      </c>
      <c r="B334" s="491"/>
      <c r="C334" s="491">
        <v>539.25471700000003</v>
      </c>
      <c r="D334" s="491" t="s">
        <v>149</v>
      </c>
      <c r="E334" s="491" t="s">
        <v>2332</v>
      </c>
      <c r="F334" s="37"/>
      <c r="G334" s="819"/>
      <c r="H334" s="572"/>
      <c r="I334" s="37"/>
      <c r="J334" s="37"/>
      <c r="K334" s="37"/>
      <c r="L334" s="37"/>
      <c r="M334" s="37"/>
      <c r="N334" s="37"/>
      <c r="O334" s="37"/>
      <c r="P334" s="37"/>
      <c r="Q334" s="37"/>
      <c r="R334" s="37"/>
      <c r="S334" s="37"/>
      <c r="T334" s="37"/>
      <c r="U334" s="37"/>
      <c r="V334" s="37"/>
      <c r="W334" s="37"/>
      <c r="X334" s="37"/>
      <c r="Y334" s="37"/>
    </row>
    <row r="335" spans="1:25">
      <c r="A335" s="818">
        <v>100002812448</v>
      </c>
      <c r="B335" s="491"/>
      <c r="C335" s="491">
        <v>768.14150900000004</v>
      </c>
      <c r="D335" s="491" t="s">
        <v>194</v>
      </c>
      <c r="E335" s="491" t="s">
        <v>2332</v>
      </c>
      <c r="F335" s="37"/>
      <c r="G335" s="819"/>
      <c r="H335" s="572"/>
      <c r="I335" s="37"/>
      <c r="J335" s="37"/>
      <c r="K335" s="37"/>
      <c r="L335" s="37"/>
      <c r="M335" s="37"/>
      <c r="N335" s="37"/>
      <c r="O335" s="37"/>
      <c r="P335" s="37"/>
      <c r="Q335" s="37"/>
      <c r="R335" s="37"/>
      <c r="S335" s="37"/>
      <c r="T335" s="37"/>
      <c r="U335" s="37"/>
      <c r="V335" s="37"/>
      <c r="W335" s="37"/>
      <c r="X335" s="37"/>
      <c r="Y335" s="37"/>
    </row>
    <row r="336" spans="1:25">
      <c r="A336" s="818">
        <v>100002825903</v>
      </c>
      <c r="B336" s="491"/>
      <c r="C336" s="491">
        <v>1600.03774</v>
      </c>
      <c r="D336" s="491" t="s">
        <v>156</v>
      </c>
      <c r="E336" s="491" t="s">
        <v>2332</v>
      </c>
      <c r="F336" s="37"/>
      <c r="G336" s="819"/>
      <c r="H336" s="572"/>
      <c r="I336" s="37"/>
      <c r="J336" s="37"/>
      <c r="K336" s="37"/>
      <c r="L336" s="37"/>
      <c r="M336" s="37"/>
      <c r="N336" s="37"/>
      <c r="O336" s="37"/>
      <c r="P336" s="37"/>
      <c r="Q336" s="37"/>
      <c r="R336" s="37"/>
      <c r="S336" s="37"/>
      <c r="T336" s="37"/>
      <c r="U336" s="37"/>
      <c r="V336" s="37"/>
      <c r="W336" s="37"/>
      <c r="X336" s="37"/>
      <c r="Y336" s="37"/>
    </row>
    <row r="337" spans="1:25">
      <c r="A337" s="818">
        <v>100002854416</v>
      </c>
      <c r="B337" s="491"/>
      <c r="C337" s="491">
        <v>548.81132100000002</v>
      </c>
      <c r="D337" s="491" t="s">
        <v>206</v>
      </c>
      <c r="E337" s="491" t="s">
        <v>2332</v>
      </c>
      <c r="F337" s="37"/>
      <c r="G337" s="819"/>
      <c r="H337" s="572"/>
      <c r="I337" s="37"/>
      <c r="J337" s="37"/>
      <c r="K337" s="37"/>
      <c r="L337" s="37"/>
      <c r="M337" s="37"/>
      <c r="N337" s="37"/>
      <c r="O337" s="37"/>
      <c r="P337" s="37"/>
      <c r="Q337" s="37"/>
      <c r="R337" s="37"/>
      <c r="S337" s="37"/>
      <c r="T337" s="37"/>
      <c r="U337" s="37"/>
      <c r="V337" s="37"/>
      <c r="W337" s="37"/>
      <c r="X337" s="37"/>
      <c r="Y337" s="37"/>
    </row>
    <row r="338" spans="1:25">
      <c r="A338" s="818">
        <v>100002864420</v>
      </c>
      <c r="B338" s="491"/>
      <c r="C338" s="491">
        <v>762.06603800000005</v>
      </c>
      <c r="D338" s="491" t="s">
        <v>146</v>
      </c>
      <c r="E338" s="491" t="s">
        <v>2332</v>
      </c>
      <c r="F338" s="265">
        <v>44068</v>
      </c>
      <c r="G338" s="819"/>
      <c r="H338" s="678" t="s">
        <v>2375</v>
      </c>
      <c r="I338" s="37"/>
      <c r="J338" s="37"/>
      <c r="K338" s="37"/>
      <c r="L338" s="37"/>
      <c r="M338" s="37"/>
      <c r="N338" s="37"/>
      <c r="O338" s="37"/>
      <c r="P338" s="37"/>
      <c r="Q338" s="37"/>
      <c r="R338" s="37"/>
      <c r="S338" s="37"/>
      <c r="T338" s="37"/>
      <c r="U338" s="37"/>
      <c r="V338" s="37"/>
      <c r="W338" s="37"/>
      <c r="X338" s="37"/>
      <c r="Y338" s="37"/>
    </row>
    <row r="339" spans="1:25">
      <c r="A339" s="818">
        <v>100002887384</v>
      </c>
      <c r="B339" s="491"/>
      <c r="C339" s="491">
        <v>641.60377400000004</v>
      </c>
      <c r="D339" s="491" t="s">
        <v>149</v>
      </c>
      <c r="E339" s="491" t="s">
        <v>2332</v>
      </c>
      <c r="F339" s="37"/>
      <c r="G339" s="819"/>
      <c r="H339" s="572"/>
      <c r="I339" s="37"/>
      <c r="J339" s="37"/>
      <c r="K339" s="37"/>
      <c r="L339" s="37"/>
      <c r="M339" s="37"/>
      <c r="N339" s="37"/>
      <c r="O339" s="37"/>
      <c r="P339" s="37"/>
      <c r="Q339" s="37"/>
      <c r="R339" s="37"/>
      <c r="S339" s="37"/>
      <c r="T339" s="37"/>
      <c r="U339" s="37"/>
      <c r="V339" s="37"/>
      <c r="W339" s="37"/>
      <c r="X339" s="37"/>
      <c r="Y339" s="37"/>
    </row>
    <row r="340" spans="1:25">
      <c r="A340" s="818">
        <v>100003004154</v>
      </c>
      <c r="B340" s="491"/>
      <c r="C340" s="491">
        <v>1483.46226</v>
      </c>
      <c r="D340" s="491" t="s">
        <v>157</v>
      </c>
      <c r="E340" s="491" t="s">
        <v>2332</v>
      </c>
      <c r="F340" s="37"/>
      <c r="G340" s="819"/>
      <c r="H340" s="572"/>
      <c r="I340" s="37"/>
      <c r="J340" s="37"/>
      <c r="K340" s="37"/>
      <c r="L340" s="37"/>
      <c r="M340" s="37"/>
      <c r="N340" s="37"/>
      <c r="O340" s="37"/>
      <c r="P340" s="37"/>
      <c r="Q340" s="37"/>
      <c r="R340" s="37"/>
      <c r="S340" s="37"/>
      <c r="T340" s="37"/>
      <c r="U340" s="37"/>
      <c r="V340" s="37"/>
      <c r="W340" s="37"/>
      <c r="X340" s="37"/>
      <c r="Y340" s="37"/>
    </row>
    <row r="341" spans="1:25">
      <c r="A341" s="818">
        <v>100003011237</v>
      </c>
      <c r="B341" s="491"/>
      <c r="C341" s="491">
        <v>1536.0188700000001</v>
      </c>
      <c r="D341" s="491" t="s">
        <v>206</v>
      </c>
      <c r="E341" s="491" t="s">
        <v>2332</v>
      </c>
      <c r="F341" s="37"/>
      <c r="G341" s="819"/>
      <c r="H341" s="572"/>
      <c r="I341" s="37"/>
      <c r="J341" s="37"/>
      <c r="K341" s="37"/>
      <c r="L341" s="37"/>
      <c r="M341" s="37"/>
      <c r="N341" s="37"/>
      <c r="O341" s="37"/>
      <c r="P341" s="37"/>
      <c r="Q341" s="37"/>
      <c r="R341" s="37"/>
      <c r="S341" s="37"/>
      <c r="T341" s="37"/>
      <c r="U341" s="37"/>
      <c r="V341" s="37"/>
      <c r="W341" s="37"/>
      <c r="X341" s="37"/>
      <c r="Y341" s="37"/>
    </row>
    <row r="342" spans="1:25">
      <c r="A342" s="818">
        <v>100003022091</v>
      </c>
      <c r="B342" s="491"/>
      <c r="C342" s="491">
        <v>769.56603800000005</v>
      </c>
      <c r="D342" s="491" t="s">
        <v>175</v>
      </c>
      <c r="E342" s="491" t="s">
        <v>2332</v>
      </c>
      <c r="F342" s="265">
        <v>44070</v>
      </c>
      <c r="G342" s="822" t="s">
        <v>2333</v>
      </c>
      <c r="H342" s="678" t="s">
        <v>54</v>
      </c>
      <c r="I342" s="37"/>
      <c r="J342" s="37"/>
      <c r="K342" s="37"/>
      <c r="L342" s="37"/>
      <c r="M342" s="37"/>
      <c r="N342" s="37"/>
      <c r="O342" s="37"/>
      <c r="P342" s="37"/>
      <c r="Q342" s="37"/>
      <c r="R342" s="37"/>
      <c r="S342" s="37"/>
      <c r="T342" s="37"/>
      <c r="U342" s="37"/>
      <c r="V342" s="37"/>
      <c r="W342" s="37"/>
      <c r="X342" s="37"/>
      <c r="Y342" s="37"/>
    </row>
    <row r="343" spans="1:25">
      <c r="A343" s="818">
        <v>100003045413</v>
      </c>
      <c r="B343" s="491"/>
      <c r="C343" s="491">
        <v>2175.1415099999999</v>
      </c>
      <c r="D343" s="491" t="s">
        <v>156</v>
      </c>
      <c r="E343" s="491" t="s">
        <v>2332</v>
      </c>
      <c r="F343" s="37"/>
      <c r="G343" s="819"/>
      <c r="H343" s="572"/>
      <c r="I343" s="37"/>
      <c r="J343" s="37"/>
      <c r="K343" s="37"/>
      <c r="L343" s="37"/>
      <c r="M343" s="37"/>
      <c r="N343" s="37"/>
      <c r="O343" s="37"/>
      <c r="P343" s="37"/>
      <c r="Q343" s="37"/>
      <c r="R343" s="37"/>
      <c r="S343" s="37"/>
      <c r="T343" s="37"/>
      <c r="U343" s="37"/>
      <c r="V343" s="37"/>
      <c r="W343" s="37"/>
      <c r="X343" s="37"/>
      <c r="Y343" s="37"/>
    </row>
    <row r="344" spans="1:25">
      <c r="A344" s="818">
        <v>100003075624</v>
      </c>
      <c r="B344" s="491"/>
      <c r="C344" s="491">
        <v>621.67924500000004</v>
      </c>
      <c r="D344" s="491" t="s">
        <v>154</v>
      </c>
      <c r="E344" s="491" t="s">
        <v>2332</v>
      </c>
      <c r="F344" s="37"/>
      <c r="G344" s="819"/>
      <c r="H344" s="572"/>
      <c r="I344" s="37"/>
      <c r="J344" s="37"/>
      <c r="K344" s="37"/>
      <c r="L344" s="37"/>
      <c r="M344" s="37"/>
      <c r="N344" s="37"/>
      <c r="O344" s="37"/>
      <c r="P344" s="37"/>
      <c r="Q344" s="37"/>
      <c r="R344" s="37"/>
      <c r="S344" s="37"/>
      <c r="T344" s="37"/>
      <c r="U344" s="37"/>
      <c r="V344" s="37"/>
      <c r="W344" s="37"/>
      <c r="X344" s="37"/>
      <c r="Y344" s="37"/>
    </row>
    <row r="345" spans="1:25">
      <c r="A345" s="818">
        <v>100003166202</v>
      </c>
      <c r="B345" s="491"/>
      <c r="C345" s="491">
        <v>1300.4528299999999</v>
      </c>
      <c r="D345" s="491" t="s">
        <v>206</v>
      </c>
      <c r="E345" s="491" t="s">
        <v>2332</v>
      </c>
      <c r="F345" s="37"/>
      <c r="G345" s="819"/>
      <c r="H345" s="572"/>
      <c r="I345" s="37"/>
      <c r="J345" s="37"/>
      <c r="K345" s="37"/>
      <c r="L345" s="37"/>
      <c r="M345" s="37"/>
      <c r="N345" s="37"/>
      <c r="O345" s="37"/>
      <c r="P345" s="37"/>
      <c r="Q345" s="37"/>
      <c r="R345" s="37"/>
      <c r="S345" s="37"/>
      <c r="T345" s="37"/>
      <c r="U345" s="37"/>
      <c r="V345" s="37"/>
      <c r="W345" s="37"/>
      <c r="X345" s="37"/>
      <c r="Y345" s="37"/>
    </row>
    <row r="346" spans="1:25">
      <c r="A346" s="818">
        <v>100003183714</v>
      </c>
      <c r="B346" s="491"/>
      <c r="C346" s="491">
        <v>5478.8962300000003</v>
      </c>
      <c r="D346" s="491" t="s">
        <v>157</v>
      </c>
      <c r="E346" s="491" t="s">
        <v>2332</v>
      </c>
      <c r="F346" s="37"/>
      <c r="G346" s="819"/>
      <c r="H346" s="572"/>
      <c r="I346" s="37"/>
      <c r="J346" s="37"/>
      <c r="K346" s="37"/>
      <c r="L346" s="37"/>
      <c r="M346" s="37"/>
      <c r="N346" s="37"/>
      <c r="O346" s="37"/>
      <c r="P346" s="37"/>
      <c r="Q346" s="37"/>
      <c r="R346" s="37"/>
      <c r="S346" s="37"/>
      <c r="T346" s="37"/>
      <c r="U346" s="37"/>
      <c r="V346" s="37"/>
      <c r="W346" s="37"/>
      <c r="X346" s="37"/>
      <c r="Y346" s="37"/>
    </row>
    <row r="347" spans="1:25">
      <c r="A347" s="818">
        <v>100003241472</v>
      </c>
      <c r="B347" s="491"/>
      <c r="C347" s="491">
        <v>512.962264</v>
      </c>
      <c r="D347" s="491" t="s">
        <v>194</v>
      </c>
      <c r="E347" s="491" t="s">
        <v>2332</v>
      </c>
      <c r="F347" s="37"/>
      <c r="G347" s="819"/>
      <c r="H347" s="572"/>
      <c r="I347" s="37"/>
      <c r="J347" s="37"/>
      <c r="K347" s="37"/>
      <c r="L347" s="37"/>
      <c r="M347" s="37"/>
      <c r="N347" s="37"/>
      <c r="O347" s="37"/>
      <c r="P347" s="37"/>
      <c r="Q347" s="37"/>
      <c r="R347" s="37"/>
      <c r="S347" s="37"/>
      <c r="T347" s="37"/>
      <c r="U347" s="37"/>
      <c r="V347" s="37"/>
      <c r="W347" s="37"/>
      <c r="X347" s="37"/>
      <c r="Y347" s="37"/>
    </row>
    <row r="348" spans="1:25">
      <c r="A348" s="818">
        <v>100003258703</v>
      </c>
      <c r="B348" s="491"/>
      <c r="C348" s="491">
        <v>903.67924500000004</v>
      </c>
      <c r="D348" s="491" t="s">
        <v>144</v>
      </c>
      <c r="E348" s="491" t="s">
        <v>2332</v>
      </c>
      <c r="F348" s="37"/>
      <c r="G348" s="819"/>
      <c r="H348" s="572"/>
      <c r="I348" s="37"/>
      <c r="J348" s="37"/>
      <c r="K348" s="37"/>
      <c r="L348" s="37"/>
      <c r="M348" s="37"/>
      <c r="N348" s="37"/>
      <c r="O348" s="37"/>
      <c r="P348" s="37"/>
      <c r="Q348" s="37"/>
      <c r="R348" s="37"/>
      <c r="S348" s="37"/>
      <c r="T348" s="37"/>
      <c r="U348" s="37"/>
      <c r="V348" s="37"/>
      <c r="W348" s="37"/>
      <c r="X348" s="37"/>
      <c r="Y348" s="37"/>
    </row>
    <row r="349" spans="1:25">
      <c r="A349" s="818">
        <v>100003273342</v>
      </c>
      <c r="B349" s="491"/>
      <c r="C349" s="491">
        <v>525.24528299999997</v>
      </c>
      <c r="D349" s="491" t="s">
        <v>149</v>
      </c>
      <c r="E349" s="491" t="s">
        <v>2332</v>
      </c>
      <c r="F349" s="37"/>
      <c r="G349" s="819"/>
      <c r="H349" s="572"/>
      <c r="I349" s="37"/>
      <c r="J349" s="37"/>
      <c r="K349" s="37"/>
      <c r="L349" s="37"/>
      <c r="M349" s="37"/>
      <c r="N349" s="37"/>
      <c r="O349" s="37"/>
      <c r="P349" s="37"/>
      <c r="Q349" s="37"/>
      <c r="R349" s="37"/>
      <c r="S349" s="37"/>
      <c r="T349" s="37"/>
      <c r="U349" s="37"/>
      <c r="V349" s="37"/>
      <c r="W349" s="37"/>
      <c r="X349" s="37"/>
      <c r="Y349" s="37"/>
    </row>
    <row r="350" spans="1:25">
      <c r="A350" s="818">
        <v>100003418084</v>
      </c>
      <c r="B350" s="491"/>
      <c r="C350" s="491">
        <v>3361.4717000000001</v>
      </c>
      <c r="D350" s="491" t="s">
        <v>149</v>
      </c>
      <c r="E350" s="491" t="s">
        <v>2332</v>
      </c>
      <c r="F350" s="37"/>
      <c r="G350" s="819"/>
      <c r="H350" s="572"/>
      <c r="I350" s="37"/>
      <c r="J350" s="37"/>
      <c r="K350" s="37"/>
      <c r="L350" s="37"/>
      <c r="M350" s="37"/>
      <c r="N350" s="37"/>
      <c r="O350" s="37"/>
      <c r="P350" s="37"/>
      <c r="Q350" s="37"/>
      <c r="R350" s="37"/>
      <c r="S350" s="37"/>
      <c r="T350" s="37"/>
      <c r="U350" s="37"/>
      <c r="V350" s="37"/>
      <c r="W350" s="37"/>
      <c r="X350" s="37"/>
      <c r="Y350" s="37"/>
    </row>
    <row r="351" spans="1:25">
      <c r="A351" s="818">
        <v>100003455687</v>
      </c>
      <c r="B351" s="491"/>
      <c r="C351" s="491">
        <v>622.00943400000006</v>
      </c>
      <c r="D351" s="491" t="s">
        <v>178</v>
      </c>
      <c r="E351" s="491" t="s">
        <v>2332</v>
      </c>
      <c r="F351" s="37"/>
      <c r="G351" s="819"/>
      <c r="H351" s="572"/>
      <c r="I351" s="37"/>
      <c r="J351" s="37"/>
      <c r="K351" s="37"/>
      <c r="L351" s="37"/>
      <c r="M351" s="37"/>
      <c r="N351" s="37"/>
      <c r="O351" s="37"/>
      <c r="P351" s="37"/>
      <c r="Q351" s="37"/>
      <c r="R351" s="37"/>
      <c r="S351" s="37"/>
      <c r="T351" s="37"/>
      <c r="U351" s="37"/>
      <c r="V351" s="37"/>
      <c r="W351" s="37"/>
      <c r="X351" s="37"/>
      <c r="Y351" s="37"/>
    </row>
    <row r="352" spans="1:25">
      <c r="A352" s="818">
        <v>100003520783</v>
      </c>
      <c r="B352" s="491"/>
      <c r="C352" s="491">
        <v>971.00943400000006</v>
      </c>
      <c r="D352" s="491" t="s">
        <v>175</v>
      </c>
      <c r="E352" s="491" t="s">
        <v>2332</v>
      </c>
      <c r="F352" s="37"/>
      <c r="G352" s="819"/>
      <c r="H352" s="572"/>
      <c r="I352" s="37"/>
      <c r="J352" s="37"/>
      <c r="K352" s="37"/>
      <c r="L352" s="37"/>
      <c r="M352" s="37"/>
      <c r="N352" s="37"/>
      <c r="O352" s="37"/>
      <c r="P352" s="37"/>
      <c r="Q352" s="37"/>
      <c r="R352" s="37"/>
      <c r="S352" s="37"/>
      <c r="T352" s="37"/>
      <c r="U352" s="37"/>
      <c r="V352" s="37"/>
      <c r="W352" s="37"/>
      <c r="X352" s="37"/>
      <c r="Y352" s="37"/>
    </row>
    <row r="353" spans="1:25">
      <c r="A353" s="818">
        <v>100003523747</v>
      </c>
      <c r="B353" s="491"/>
      <c r="C353" s="491">
        <v>1010.92453</v>
      </c>
      <c r="D353" s="491" t="s">
        <v>178</v>
      </c>
      <c r="E353" s="491" t="s">
        <v>2332</v>
      </c>
      <c r="F353" s="37"/>
      <c r="G353" s="819"/>
      <c r="H353" s="572"/>
      <c r="I353" s="37"/>
      <c r="J353" s="37"/>
      <c r="K353" s="37"/>
      <c r="L353" s="37"/>
      <c r="M353" s="37"/>
      <c r="N353" s="37"/>
      <c r="O353" s="37"/>
      <c r="P353" s="37"/>
      <c r="Q353" s="37"/>
      <c r="R353" s="37"/>
      <c r="S353" s="37"/>
      <c r="T353" s="37"/>
      <c r="U353" s="37"/>
      <c r="V353" s="37"/>
      <c r="W353" s="37"/>
      <c r="X353" s="37"/>
      <c r="Y353" s="37"/>
    </row>
    <row r="354" spans="1:25">
      <c r="A354" s="818">
        <v>100003534992</v>
      </c>
      <c r="B354" s="491"/>
      <c r="C354" s="491">
        <v>660.66981099999998</v>
      </c>
      <c r="D354" s="491" t="s">
        <v>156</v>
      </c>
      <c r="E354" s="491" t="s">
        <v>2332</v>
      </c>
      <c r="F354" s="37"/>
      <c r="G354" s="819"/>
      <c r="H354" s="572"/>
      <c r="I354" s="37"/>
      <c r="J354" s="37"/>
      <c r="K354" s="37"/>
      <c r="L354" s="37"/>
      <c r="M354" s="37"/>
      <c r="N354" s="37"/>
      <c r="O354" s="37"/>
      <c r="P354" s="37"/>
      <c r="Q354" s="37"/>
      <c r="R354" s="37"/>
      <c r="S354" s="37"/>
      <c r="T354" s="37"/>
      <c r="U354" s="37"/>
      <c r="V354" s="37"/>
      <c r="W354" s="37"/>
      <c r="X354" s="37"/>
      <c r="Y354" s="37"/>
    </row>
    <row r="355" spans="1:25">
      <c r="A355" s="818">
        <v>100003592776</v>
      </c>
      <c r="B355" s="491"/>
      <c r="C355" s="491">
        <v>894.518868</v>
      </c>
      <c r="D355" s="491" t="s">
        <v>156</v>
      </c>
      <c r="E355" s="491" t="s">
        <v>2332</v>
      </c>
      <c r="F355" s="265">
        <v>44068</v>
      </c>
      <c r="G355" s="819" t="s">
        <v>2337</v>
      </c>
      <c r="H355" s="678" t="s">
        <v>2376</v>
      </c>
      <c r="I355" s="37"/>
      <c r="J355" s="37"/>
      <c r="K355" s="37"/>
      <c r="L355" s="37"/>
      <c r="M355" s="37"/>
      <c r="N355" s="37"/>
      <c r="O355" s="37"/>
      <c r="P355" s="37"/>
      <c r="Q355" s="37"/>
      <c r="R355" s="37"/>
      <c r="S355" s="37"/>
      <c r="T355" s="37"/>
      <c r="U355" s="37"/>
      <c r="V355" s="37"/>
      <c r="W355" s="37"/>
      <c r="X355" s="37"/>
      <c r="Y355" s="37"/>
    </row>
    <row r="356" spans="1:25">
      <c r="A356" s="818">
        <v>100003611694</v>
      </c>
      <c r="B356" s="491"/>
      <c r="C356" s="491">
        <v>1270.84906</v>
      </c>
      <c r="D356" s="491" t="s">
        <v>167</v>
      </c>
      <c r="E356" s="491" t="s">
        <v>2332</v>
      </c>
      <c r="F356" s="37"/>
      <c r="G356" s="819"/>
      <c r="H356" s="572"/>
      <c r="I356" s="37"/>
      <c r="J356" s="37"/>
      <c r="K356" s="37"/>
      <c r="L356" s="37"/>
      <c r="M356" s="37"/>
      <c r="N356" s="37"/>
      <c r="O356" s="37"/>
      <c r="P356" s="37"/>
      <c r="Q356" s="37"/>
      <c r="R356" s="37"/>
      <c r="S356" s="37"/>
      <c r="T356" s="37"/>
      <c r="U356" s="37"/>
      <c r="V356" s="37"/>
      <c r="W356" s="37"/>
      <c r="X356" s="37"/>
      <c r="Y356" s="37"/>
    </row>
    <row r="357" spans="1:25">
      <c r="A357" s="818">
        <v>100003619197</v>
      </c>
      <c r="B357" s="491"/>
      <c r="C357" s="491">
        <v>1603.8962300000001</v>
      </c>
      <c r="D357" s="491" t="s">
        <v>194</v>
      </c>
      <c r="E357" s="491" t="s">
        <v>2332</v>
      </c>
      <c r="F357" s="37"/>
      <c r="G357" s="819"/>
      <c r="H357" s="572"/>
      <c r="I357" s="37"/>
      <c r="J357" s="37"/>
      <c r="K357" s="37"/>
      <c r="L357" s="37"/>
      <c r="M357" s="37"/>
      <c r="N357" s="37"/>
      <c r="O357" s="37"/>
      <c r="P357" s="37"/>
      <c r="Q357" s="37"/>
      <c r="R357" s="37"/>
      <c r="S357" s="37"/>
      <c r="T357" s="37"/>
      <c r="U357" s="37"/>
      <c r="V357" s="37"/>
      <c r="W357" s="37"/>
      <c r="X357" s="37"/>
      <c r="Y357" s="37"/>
    </row>
    <row r="358" spans="1:25">
      <c r="A358" s="818">
        <v>100003630445</v>
      </c>
      <c r="B358" s="491"/>
      <c r="C358" s="491">
        <v>1034.76415</v>
      </c>
      <c r="D358" s="491" t="s">
        <v>167</v>
      </c>
      <c r="E358" s="491" t="s">
        <v>2332</v>
      </c>
      <c r="F358" s="37"/>
      <c r="G358" s="819"/>
      <c r="H358" s="572"/>
      <c r="I358" s="37"/>
      <c r="J358" s="37"/>
      <c r="K358" s="37"/>
      <c r="L358" s="37"/>
      <c r="M358" s="37"/>
      <c r="N358" s="37"/>
      <c r="O358" s="37"/>
      <c r="P358" s="37"/>
      <c r="Q358" s="37"/>
      <c r="R358" s="37"/>
      <c r="S358" s="37"/>
      <c r="T358" s="37"/>
      <c r="U358" s="37"/>
      <c r="V358" s="37"/>
      <c r="W358" s="37"/>
      <c r="X358" s="37"/>
      <c r="Y358" s="37"/>
    </row>
    <row r="359" spans="1:25">
      <c r="A359" s="818">
        <v>100003632375</v>
      </c>
      <c r="B359" s="491"/>
      <c r="C359" s="491">
        <v>777.92452800000001</v>
      </c>
      <c r="D359" s="491" t="s">
        <v>144</v>
      </c>
      <c r="E359" s="491" t="s">
        <v>2332</v>
      </c>
      <c r="F359" s="37"/>
      <c r="G359" s="819"/>
      <c r="H359" s="572"/>
      <c r="I359" s="37"/>
      <c r="J359" s="37"/>
      <c r="K359" s="37"/>
      <c r="L359" s="37"/>
      <c r="M359" s="37"/>
      <c r="N359" s="37"/>
      <c r="O359" s="37"/>
      <c r="P359" s="37"/>
      <c r="Q359" s="37"/>
      <c r="R359" s="37"/>
      <c r="S359" s="37"/>
      <c r="T359" s="37"/>
      <c r="U359" s="37"/>
      <c r="V359" s="37"/>
      <c r="W359" s="37"/>
      <c r="X359" s="37"/>
      <c r="Y359" s="37"/>
    </row>
    <row r="360" spans="1:25">
      <c r="A360" s="818">
        <v>100003636871</v>
      </c>
      <c r="B360" s="491"/>
      <c r="C360" s="491">
        <v>745.88679200000001</v>
      </c>
      <c r="D360" s="491" t="s">
        <v>156</v>
      </c>
      <c r="E360" s="491" t="s">
        <v>2332</v>
      </c>
      <c r="F360" s="265">
        <v>44068</v>
      </c>
      <c r="G360" s="819" t="s">
        <v>2334</v>
      </c>
      <c r="H360" s="678" t="s">
        <v>2377</v>
      </c>
      <c r="I360" s="37"/>
      <c r="J360" s="37"/>
      <c r="K360" s="37"/>
      <c r="L360" s="37"/>
      <c r="M360" s="37"/>
      <c r="N360" s="37"/>
      <c r="O360" s="37"/>
      <c r="P360" s="37"/>
      <c r="Q360" s="37"/>
      <c r="R360" s="37"/>
      <c r="S360" s="37"/>
      <c r="T360" s="37"/>
      <c r="U360" s="37"/>
      <c r="V360" s="37"/>
      <c r="W360" s="37"/>
      <c r="X360" s="37"/>
      <c r="Y360" s="37"/>
    </row>
    <row r="361" spans="1:25">
      <c r="A361" s="818">
        <v>100003640507</v>
      </c>
      <c r="B361" s="491"/>
      <c r="C361" s="491">
        <v>4823.6981100000003</v>
      </c>
      <c r="D361" s="491" t="s">
        <v>149</v>
      </c>
      <c r="E361" s="491" t="s">
        <v>2332</v>
      </c>
      <c r="F361" s="37"/>
      <c r="G361" s="819"/>
      <c r="H361" s="572"/>
      <c r="I361" s="37"/>
      <c r="J361" s="37"/>
      <c r="K361" s="37"/>
      <c r="L361" s="37"/>
      <c r="M361" s="37"/>
      <c r="N361" s="37"/>
      <c r="O361" s="37"/>
      <c r="P361" s="37"/>
      <c r="Q361" s="37"/>
      <c r="R361" s="37"/>
      <c r="S361" s="37"/>
      <c r="T361" s="37"/>
      <c r="U361" s="37"/>
      <c r="V361" s="37"/>
      <c r="W361" s="37"/>
      <c r="X361" s="37"/>
      <c r="Y361" s="37"/>
    </row>
    <row r="362" spans="1:25">
      <c r="A362" s="818">
        <v>100003643422</v>
      </c>
      <c r="B362" s="491"/>
      <c r="C362" s="491">
        <v>537.23584900000003</v>
      </c>
      <c r="D362" s="491" t="s">
        <v>175</v>
      </c>
      <c r="E362" s="491" t="s">
        <v>2332</v>
      </c>
      <c r="F362" s="37"/>
      <c r="G362" s="819"/>
      <c r="H362" s="572"/>
      <c r="I362" s="37"/>
      <c r="J362" s="37"/>
      <c r="K362" s="37"/>
      <c r="L362" s="37"/>
      <c r="M362" s="37"/>
      <c r="N362" s="37"/>
      <c r="O362" s="37"/>
      <c r="P362" s="37"/>
      <c r="Q362" s="37"/>
      <c r="R362" s="37"/>
      <c r="S362" s="37"/>
      <c r="T362" s="37"/>
      <c r="U362" s="37"/>
      <c r="V362" s="37"/>
      <c r="W362" s="37"/>
      <c r="X362" s="37"/>
      <c r="Y362" s="37"/>
    </row>
    <row r="363" spans="1:25">
      <c r="A363" s="818">
        <v>100003689782</v>
      </c>
      <c r="B363" s="491"/>
      <c r="C363" s="491">
        <v>678.60377400000004</v>
      </c>
      <c r="D363" s="491" t="s">
        <v>157</v>
      </c>
      <c r="E363" s="491" t="s">
        <v>2332</v>
      </c>
      <c r="F363" s="37"/>
      <c r="G363" s="819"/>
      <c r="H363" s="572"/>
      <c r="I363" s="37"/>
      <c r="J363" s="37"/>
      <c r="K363" s="37"/>
      <c r="L363" s="37"/>
      <c r="M363" s="37"/>
      <c r="N363" s="37"/>
      <c r="O363" s="37"/>
      <c r="P363" s="37"/>
      <c r="Q363" s="37"/>
      <c r="R363" s="37"/>
      <c r="S363" s="37"/>
      <c r="T363" s="37"/>
      <c r="U363" s="37"/>
      <c r="V363" s="37"/>
      <c r="W363" s="37"/>
      <c r="X363" s="37"/>
      <c r="Y363" s="37"/>
    </row>
    <row r="364" spans="1:25">
      <c r="A364" s="818">
        <v>100003696804</v>
      </c>
      <c r="B364" s="491"/>
      <c r="C364" s="491">
        <v>1073.34906</v>
      </c>
      <c r="D364" s="491" t="s">
        <v>175</v>
      </c>
      <c r="E364" s="491" t="s">
        <v>2332</v>
      </c>
      <c r="F364" s="265">
        <v>44062</v>
      </c>
      <c r="G364" s="822" t="s">
        <v>2334</v>
      </c>
      <c r="H364" s="678" t="s">
        <v>2338</v>
      </c>
      <c r="I364" s="37"/>
      <c r="J364" s="37"/>
      <c r="K364" s="37"/>
      <c r="L364" s="37"/>
      <c r="M364" s="37"/>
      <c r="N364" s="37"/>
      <c r="O364" s="37"/>
      <c r="P364" s="37"/>
      <c r="Q364" s="37"/>
      <c r="R364" s="37"/>
      <c r="S364" s="37"/>
      <c r="T364" s="37"/>
      <c r="U364" s="37"/>
      <c r="V364" s="37"/>
      <c r="W364" s="37"/>
      <c r="X364" s="37"/>
      <c r="Y364" s="37"/>
    </row>
    <row r="365" spans="1:25">
      <c r="A365" s="818">
        <v>100003697666</v>
      </c>
      <c r="B365" s="491"/>
      <c r="C365" s="491">
        <v>794.61320799999999</v>
      </c>
      <c r="D365" s="491" t="s">
        <v>149</v>
      </c>
      <c r="E365" s="491" t="s">
        <v>2332</v>
      </c>
      <c r="F365" s="37"/>
      <c r="G365" s="819"/>
      <c r="H365" s="572"/>
      <c r="I365" s="37"/>
      <c r="J365" s="37"/>
      <c r="K365" s="37"/>
      <c r="L365" s="37"/>
      <c r="M365" s="37"/>
      <c r="N365" s="37"/>
      <c r="O365" s="37"/>
      <c r="P365" s="37"/>
      <c r="Q365" s="37"/>
      <c r="R365" s="37"/>
      <c r="S365" s="37"/>
      <c r="T365" s="37"/>
      <c r="U365" s="37"/>
      <c r="V365" s="37"/>
      <c r="W365" s="37"/>
      <c r="X365" s="37"/>
      <c r="Y365" s="37"/>
    </row>
    <row r="366" spans="1:25">
      <c r="A366" s="818">
        <v>100003703567</v>
      </c>
      <c r="B366" s="491"/>
      <c r="C366" s="491">
        <v>822.90566000000001</v>
      </c>
      <c r="D366" s="491" t="s">
        <v>149</v>
      </c>
      <c r="E366" s="491" t="s">
        <v>2332</v>
      </c>
      <c r="F366" s="37"/>
      <c r="G366" s="819"/>
      <c r="H366" s="572"/>
      <c r="I366" s="37"/>
      <c r="J366" s="37"/>
      <c r="K366" s="37"/>
      <c r="L366" s="37"/>
      <c r="M366" s="37"/>
      <c r="N366" s="37"/>
      <c r="O366" s="37"/>
      <c r="P366" s="37"/>
      <c r="Q366" s="37"/>
      <c r="R366" s="37"/>
      <c r="S366" s="37"/>
      <c r="T366" s="37"/>
      <c r="U366" s="37"/>
      <c r="V366" s="37"/>
      <c r="W366" s="37"/>
      <c r="X366" s="37"/>
      <c r="Y366" s="37"/>
    </row>
    <row r="367" spans="1:25">
      <c r="A367" s="818">
        <v>100003785169</v>
      </c>
      <c r="B367" s="491"/>
      <c r="C367" s="491">
        <v>595.92452800000001</v>
      </c>
      <c r="D367" s="491" t="s">
        <v>138</v>
      </c>
      <c r="E367" s="491" t="s">
        <v>2332</v>
      </c>
      <c r="F367" s="37"/>
      <c r="G367" s="819"/>
      <c r="H367" s="572"/>
      <c r="I367" s="37"/>
      <c r="J367" s="37"/>
      <c r="K367" s="37"/>
      <c r="L367" s="37"/>
      <c r="M367" s="37"/>
      <c r="N367" s="37"/>
      <c r="O367" s="37"/>
      <c r="P367" s="37"/>
      <c r="Q367" s="37"/>
      <c r="R367" s="37"/>
      <c r="S367" s="37"/>
      <c r="T367" s="37"/>
      <c r="U367" s="37"/>
      <c r="V367" s="37"/>
      <c r="W367" s="37"/>
      <c r="X367" s="37"/>
      <c r="Y367" s="37"/>
    </row>
    <row r="368" spans="1:25">
      <c r="A368" s="818">
        <v>100003795528</v>
      </c>
      <c r="B368" s="491"/>
      <c r="C368" s="491">
        <v>877.18867899999998</v>
      </c>
      <c r="D368" s="491" t="s">
        <v>206</v>
      </c>
      <c r="E368" s="491" t="s">
        <v>2332</v>
      </c>
      <c r="F368" s="37"/>
      <c r="G368" s="819"/>
      <c r="H368" s="572"/>
      <c r="I368" s="37"/>
      <c r="J368" s="37"/>
      <c r="K368" s="37"/>
      <c r="L368" s="37"/>
      <c r="M368" s="37"/>
      <c r="N368" s="37"/>
      <c r="O368" s="37"/>
      <c r="P368" s="37"/>
      <c r="Q368" s="37"/>
      <c r="R368" s="37"/>
      <c r="S368" s="37"/>
      <c r="T368" s="37"/>
      <c r="U368" s="37"/>
      <c r="V368" s="37"/>
      <c r="W368" s="37"/>
      <c r="X368" s="37"/>
      <c r="Y368" s="37"/>
    </row>
    <row r="369" spans="1:25">
      <c r="A369" s="818">
        <v>100003829113</v>
      </c>
      <c r="B369" s="491"/>
      <c r="C369" s="491">
        <v>2732.0943400000001</v>
      </c>
      <c r="D369" s="491" t="s">
        <v>175</v>
      </c>
      <c r="E369" s="491" t="s">
        <v>2332</v>
      </c>
      <c r="F369" s="265">
        <v>44063</v>
      </c>
      <c r="G369" s="822" t="s">
        <v>2334</v>
      </c>
      <c r="H369" s="678" t="s">
        <v>2338</v>
      </c>
      <c r="I369" s="37"/>
      <c r="J369" s="37"/>
      <c r="K369" s="37"/>
      <c r="L369" s="37"/>
      <c r="M369" s="37"/>
      <c r="N369" s="37"/>
      <c r="O369" s="37"/>
      <c r="P369" s="37"/>
      <c r="Q369" s="37"/>
      <c r="R369" s="37"/>
      <c r="S369" s="37"/>
      <c r="T369" s="37"/>
      <c r="U369" s="37"/>
      <c r="V369" s="37"/>
      <c r="W369" s="37"/>
      <c r="X369" s="37"/>
      <c r="Y369" s="37"/>
    </row>
    <row r="370" spans="1:25">
      <c r="A370" s="818">
        <v>100003837212</v>
      </c>
      <c r="B370" s="491"/>
      <c r="C370" s="491">
        <v>4581.3962300000003</v>
      </c>
      <c r="D370" s="491" t="s">
        <v>178</v>
      </c>
      <c r="E370" s="491" t="s">
        <v>2332</v>
      </c>
      <c r="F370" s="37"/>
      <c r="G370" s="819"/>
      <c r="H370" s="572"/>
      <c r="I370" s="37"/>
      <c r="J370" s="37"/>
      <c r="K370" s="37"/>
      <c r="L370" s="37"/>
      <c r="M370" s="37"/>
      <c r="N370" s="37"/>
      <c r="O370" s="37"/>
      <c r="P370" s="37"/>
      <c r="Q370" s="37"/>
      <c r="R370" s="37"/>
      <c r="S370" s="37"/>
      <c r="T370" s="37"/>
      <c r="U370" s="37"/>
      <c r="V370" s="37"/>
      <c r="W370" s="37"/>
      <c r="X370" s="37"/>
      <c r="Y370" s="37"/>
    </row>
    <row r="371" spans="1:25">
      <c r="A371" s="818">
        <v>100003868832</v>
      </c>
      <c r="B371" s="491"/>
      <c r="C371" s="491">
        <v>1995.8679199999999</v>
      </c>
      <c r="D371" s="491" t="s">
        <v>156</v>
      </c>
      <c r="E371" s="491" t="s">
        <v>2332</v>
      </c>
      <c r="F371" s="37"/>
      <c r="G371" s="819"/>
      <c r="H371" s="572"/>
      <c r="I371" s="37"/>
      <c r="J371" s="37"/>
      <c r="K371" s="37"/>
      <c r="L371" s="37"/>
      <c r="M371" s="37"/>
      <c r="N371" s="37"/>
      <c r="O371" s="37"/>
      <c r="P371" s="37"/>
      <c r="Q371" s="37"/>
      <c r="R371" s="37"/>
      <c r="S371" s="37"/>
      <c r="T371" s="37"/>
      <c r="U371" s="37"/>
      <c r="V371" s="37"/>
      <c r="W371" s="37"/>
      <c r="X371" s="37"/>
      <c r="Y371" s="37"/>
    </row>
    <row r="372" spans="1:25">
      <c r="A372" s="818">
        <v>100003904937</v>
      </c>
      <c r="B372" s="491"/>
      <c r="C372" s="491">
        <v>2515.6981099999998</v>
      </c>
      <c r="D372" s="491" t="s">
        <v>149</v>
      </c>
      <c r="E372" s="491" t="s">
        <v>2332</v>
      </c>
      <c r="F372" s="265">
        <v>44067</v>
      </c>
      <c r="G372" s="819"/>
      <c r="H372" s="678" t="s">
        <v>21</v>
      </c>
      <c r="I372" s="37"/>
      <c r="J372" s="37"/>
      <c r="K372" s="37"/>
      <c r="L372" s="37"/>
      <c r="M372" s="37"/>
      <c r="N372" s="37"/>
      <c r="O372" s="37"/>
      <c r="P372" s="37"/>
      <c r="Q372" s="37"/>
      <c r="R372" s="37"/>
      <c r="S372" s="37"/>
      <c r="T372" s="37"/>
      <c r="U372" s="37"/>
      <c r="V372" s="37"/>
      <c r="W372" s="37"/>
      <c r="X372" s="37"/>
      <c r="Y372" s="37"/>
    </row>
    <row r="373" spans="1:25">
      <c r="A373" s="818">
        <v>100003914305</v>
      </c>
      <c r="B373" s="491"/>
      <c r="C373" s="491">
        <v>549.60377400000004</v>
      </c>
      <c r="D373" s="491" t="s">
        <v>146</v>
      </c>
      <c r="E373" s="491" t="s">
        <v>2332</v>
      </c>
      <c r="F373" s="265">
        <v>44062</v>
      </c>
      <c r="G373" s="819"/>
      <c r="H373" s="678" t="s">
        <v>2378</v>
      </c>
      <c r="I373" s="37"/>
      <c r="J373" s="37"/>
      <c r="K373" s="37"/>
      <c r="L373" s="37"/>
      <c r="M373" s="37"/>
      <c r="N373" s="37"/>
      <c r="O373" s="37"/>
      <c r="P373" s="37"/>
      <c r="Q373" s="37"/>
      <c r="R373" s="37"/>
      <c r="S373" s="37"/>
      <c r="T373" s="37"/>
      <c r="U373" s="37"/>
      <c r="V373" s="37"/>
      <c r="W373" s="37"/>
      <c r="X373" s="37"/>
      <c r="Y373" s="37"/>
    </row>
    <row r="374" spans="1:25">
      <c r="A374" s="818">
        <v>100004005388</v>
      </c>
      <c r="B374" s="491"/>
      <c r="C374" s="491">
        <v>758.57547199999999</v>
      </c>
      <c r="D374" s="491" t="s">
        <v>157</v>
      </c>
      <c r="E374" s="491" t="s">
        <v>2332</v>
      </c>
      <c r="F374" s="37"/>
      <c r="G374" s="819"/>
      <c r="H374" s="572"/>
      <c r="I374" s="37"/>
      <c r="J374" s="37"/>
      <c r="K374" s="37"/>
      <c r="L374" s="37"/>
      <c r="M374" s="37"/>
      <c r="N374" s="37"/>
      <c r="O374" s="37"/>
      <c r="P374" s="37"/>
      <c r="Q374" s="37"/>
      <c r="R374" s="37"/>
      <c r="S374" s="37"/>
      <c r="T374" s="37"/>
      <c r="U374" s="37"/>
      <c r="V374" s="37"/>
      <c r="W374" s="37"/>
      <c r="X374" s="37"/>
      <c r="Y374" s="37"/>
    </row>
    <row r="375" spans="1:25">
      <c r="A375" s="818">
        <v>100004008377</v>
      </c>
      <c r="B375" s="491"/>
      <c r="C375" s="491">
        <v>614.28301899999997</v>
      </c>
      <c r="D375" s="491" t="s">
        <v>178</v>
      </c>
      <c r="E375" s="491" t="s">
        <v>2332</v>
      </c>
      <c r="F375" s="37"/>
      <c r="G375" s="819"/>
      <c r="H375" s="572"/>
      <c r="I375" s="37"/>
      <c r="J375" s="37"/>
      <c r="K375" s="37"/>
      <c r="L375" s="37"/>
      <c r="M375" s="37"/>
      <c r="N375" s="37"/>
      <c r="O375" s="37"/>
      <c r="P375" s="37"/>
      <c r="Q375" s="37"/>
      <c r="R375" s="37"/>
      <c r="S375" s="37"/>
      <c r="T375" s="37"/>
      <c r="U375" s="37"/>
      <c r="V375" s="37"/>
      <c r="W375" s="37"/>
      <c r="X375" s="37"/>
      <c r="Y375" s="37"/>
    </row>
    <row r="376" spans="1:25">
      <c r="A376" s="818">
        <v>100004009135</v>
      </c>
      <c r="B376" s="491"/>
      <c r="C376" s="491">
        <v>665.91509399999995</v>
      </c>
      <c r="D376" s="491" t="s">
        <v>227</v>
      </c>
      <c r="E376" s="491" t="s">
        <v>2332</v>
      </c>
      <c r="F376" s="37"/>
      <c r="G376" s="819"/>
      <c r="H376" s="572"/>
      <c r="I376" s="37"/>
      <c r="J376" s="37"/>
      <c r="K376" s="37"/>
      <c r="L376" s="37"/>
      <c r="M376" s="37"/>
      <c r="N376" s="37"/>
      <c r="O376" s="37"/>
      <c r="P376" s="37"/>
      <c r="Q376" s="37"/>
      <c r="R376" s="37"/>
      <c r="S376" s="37"/>
      <c r="T376" s="37"/>
      <c r="U376" s="37"/>
      <c r="V376" s="37"/>
      <c r="W376" s="37"/>
      <c r="X376" s="37"/>
      <c r="Y376" s="37"/>
    </row>
    <row r="377" spans="1:25">
      <c r="A377" s="818">
        <v>100004018654</v>
      </c>
      <c r="B377" s="491"/>
      <c r="C377" s="491">
        <v>845.75471700000003</v>
      </c>
      <c r="D377" s="491" t="s">
        <v>167</v>
      </c>
      <c r="E377" s="491" t="s">
        <v>2332</v>
      </c>
      <c r="F377" s="37"/>
      <c r="G377" s="819"/>
      <c r="H377" s="572"/>
      <c r="I377" s="37"/>
      <c r="J377" s="37"/>
      <c r="K377" s="37"/>
      <c r="L377" s="37"/>
      <c r="M377" s="37"/>
      <c r="N377" s="37"/>
      <c r="O377" s="37"/>
      <c r="P377" s="37"/>
      <c r="Q377" s="37"/>
      <c r="R377" s="37"/>
      <c r="S377" s="37"/>
      <c r="T377" s="37"/>
      <c r="U377" s="37"/>
      <c r="V377" s="37"/>
      <c r="W377" s="37"/>
      <c r="X377" s="37"/>
      <c r="Y377" s="37"/>
    </row>
    <row r="378" spans="1:25">
      <c r="A378" s="818">
        <v>100004025743</v>
      </c>
      <c r="B378" s="491">
        <v>880032029</v>
      </c>
      <c r="C378" s="491">
        <v>1733.07547</v>
      </c>
      <c r="D378" s="491" t="s">
        <v>144</v>
      </c>
      <c r="E378" s="491" t="s">
        <v>2332</v>
      </c>
      <c r="F378" s="265">
        <v>44071</v>
      </c>
      <c r="G378" s="822" t="s">
        <v>2334</v>
      </c>
      <c r="H378" s="678" t="s">
        <v>2379</v>
      </c>
      <c r="I378" s="37"/>
      <c r="J378" s="37"/>
      <c r="K378" s="37"/>
      <c r="L378" s="37"/>
      <c r="M378" s="37"/>
      <c r="N378" s="37"/>
      <c r="O378" s="37"/>
      <c r="P378" s="37"/>
      <c r="Q378" s="37"/>
      <c r="R378" s="37"/>
      <c r="S378" s="37"/>
      <c r="T378" s="37"/>
      <c r="U378" s="37"/>
      <c r="V378" s="37"/>
      <c r="W378" s="37"/>
      <c r="X378" s="37"/>
      <c r="Y378" s="37"/>
    </row>
    <row r="379" spans="1:25">
      <c r="A379" s="818">
        <v>100004152029</v>
      </c>
      <c r="B379" s="491"/>
      <c r="C379" s="491">
        <v>1206.5188700000001</v>
      </c>
      <c r="D379" s="491" t="s">
        <v>149</v>
      </c>
      <c r="E379" s="491" t="s">
        <v>2332</v>
      </c>
      <c r="F379" s="37"/>
      <c r="G379" s="819"/>
      <c r="H379" s="572"/>
      <c r="I379" s="37"/>
      <c r="J379" s="37"/>
      <c r="K379" s="37"/>
      <c r="L379" s="37"/>
      <c r="M379" s="37"/>
      <c r="N379" s="37"/>
      <c r="O379" s="37"/>
      <c r="P379" s="37"/>
      <c r="Q379" s="37"/>
      <c r="R379" s="37"/>
      <c r="S379" s="37"/>
      <c r="T379" s="37"/>
      <c r="U379" s="37"/>
      <c r="V379" s="37"/>
      <c r="W379" s="37"/>
      <c r="X379" s="37"/>
      <c r="Y379" s="37"/>
    </row>
    <row r="380" spans="1:25">
      <c r="A380" s="818">
        <v>100004157707</v>
      </c>
      <c r="B380" s="491">
        <v>880140023</v>
      </c>
      <c r="C380" s="491">
        <v>543.66981099999998</v>
      </c>
      <c r="D380" s="491" t="s">
        <v>144</v>
      </c>
      <c r="E380" s="491" t="s">
        <v>2332</v>
      </c>
      <c r="F380" s="265">
        <v>44064</v>
      </c>
      <c r="G380" s="822" t="s">
        <v>2334</v>
      </c>
      <c r="H380" s="678" t="s">
        <v>21</v>
      </c>
      <c r="I380" s="37"/>
      <c r="J380" s="37"/>
      <c r="K380" s="37"/>
      <c r="L380" s="37"/>
      <c r="M380" s="37"/>
      <c r="N380" s="37"/>
      <c r="O380" s="37"/>
      <c r="P380" s="37"/>
      <c r="Q380" s="37"/>
      <c r="R380" s="37"/>
      <c r="S380" s="37"/>
      <c r="T380" s="37"/>
      <c r="U380" s="37"/>
      <c r="V380" s="37"/>
      <c r="W380" s="37"/>
      <c r="X380" s="37"/>
      <c r="Y380" s="37"/>
    </row>
    <row r="381" spans="1:25">
      <c r="A381" s="818">
        <v>100004167832</v>
      </c>
      <c r="B381" s="491"/>
      <c r="C381" s="491">
        <v>1438.5282999999999</v>
      </c>
      <c r="D381" s="491" t="s">
        <v>138</v>
      </c>
      <c r="E381" s="491" t="s">
        <v>2332</v>
      </c>
      <c r="F381" s="37"/>
      <c r="G381" s="819"/>
      <c r="H381" s="572"/>
      <c r="I381" s="37"/>
      <c r="J381" s="37"/>
      <c r="K381" s="37"/>
      <c r="L381" s="37"/>
      <c r="M381" s="37"/>
      <c r="N381" s="37"/>
      <c r="O381" s="37"/>
      <c r="P381" s="37"/>
      <c r="Q381" s="37"/>
      <c r="R381" s="37"/>
      <c r="S381" s="37"/>
      <c r="T381" s="37"/>
      <c r="U381" s="37"/>
      <c r="V381" s="37"/>
      <c r="W381" s="37"/>
      <c r="X381" s="37"/>
      <c r="Y381" s="37"/>
    </row>
    <row r="382" spans="1:25">
      <c r="A382" s="818">
        <v>100004187098</v>
      </c>
      <c r="B382" s="491"/>
      <c r="C382" s="491">
        <v>517.22641499999997</v>
      </c>
      <c r="D382" s="491" t="s">
        <v>157</v>
      </c>
      <c r="E382" s="491" t="s">
        <v>2332</v>
      </c>
      <c r="F382" s="37"/>
      <c r="G382" s="819"/>
      <c r="H382" s="572"/>
      <c r="I382" s="37"/>
      <c r="J382" s="37"/>
      <c r="K382" s="37"/>
      <c r="L382" s="37"/>
      <c r="M382" s="37"/>
      <c r="N382" s="37"/>
      <c r="O382" s="37"/>
      <c r="P382" s="37"/>
      <c r="Q382" s="37"/>
      <c r="R382" s="37"/>
      <c r="S382" s="37"/>
      <c r="T382" s="37"/>
      <c r="U382" s="37"/>
      <c r="V382" s="37"/>
      <c r="W382" s="37"/>
      <c r="X382" s="37"/>
      <c r="Y382" s="37"/>
    </row>
    <row r="383" spans="1:25">
      <c r="A383" s="818">
        <v>100004220946</v>
      </c>
      <c r="B383" s="491"/>
      <c r="C383" s="491">
        <v>5184.0943399999996</v>
      </c>
      <c r="D383" s="491" t="s">
        <v>146</v>
      </c>
      <c r="E383" s="491" t="s">
        <v>2332</v>
      </c>
      <c r="F383" s="265">
        <v>44063</v>
      </c>
      <c r="G383" s="819"/>
      <c r="H383" s="678" t="s">
        <v>2380</v>
      </c>
      <c r="I383" s="37"/>
      <c r="J383" s="37"/>
      <c r="K383" s="37"/>
      <c r="L383" s="37"/>
      <c r="M383" s="37"/>
      <c r="N383" s="37"/>
      <c r="O383" s="37"/>
      <c r="P383" s="37"/>
      <c r="Q383" s="37"/>
      <c r="R383" s="37"/>
      <c r="S383" s="37"/>
      <c r="T383" s="37"/>
      <c r="U383" s="37"/>
      <c r="V383" s="37"/>
      <c r="W383" s="37"/>
      <c r="X383" s="37"/>
      <c r="Y383" s="37"/>
    </row>
    <row r="384" spans="1:25">
      <c r="A384" s="818">
        <v>100004284037</v>
      </c>
      <c r="B384" s="491"/>
      <c r="C384" s="491">
        <v>1442.7547199999999</v>
      </c>
      <c r="D384" s="491" t="s">
        <v>138</v>
      </c>
      <c r="E384" s="491" t="s">
        <v>2332</v>
      </c>
      <c r="F384" s="37"/>
      <c r="G384" s="819"/>
      <c r="H384" s="572"/>
      <c r="I384" s="37"/>
      <c r="J384" s="37"/>
      <c r="K384" s="37"/>
      <c r="L384" s="37"/>
      <c r="M384" s="37"/>
      <c r="N384" s="37"/>
      <c r="O384" s="37"/>
      <c r="P384" s="37"/>
      <c r="Q384" s="37"/>
      <c r="R384" s="37"/>
      <c r="S384" s="37"/>
      <c r="T384" s="37"/>
      <c r="U384" s="37"/>
      <c r="V384" s="37"/>
      <c r="W384" s="37"/>
      <c r="X384" s="37"/>
      <c r="Y384" s="37"/>
    </row>
    <row r="385" spans="1:25">
      <c r="A385" s="818">
        <v>100004332812</v>
      </c>
      <c r="B385" s="491"/>
      <c r="C385" s="491">
        <v>561.518868</v>
      </c>
      <c r="D385" s="491" t="s">
        <v>194</v>
      </c>
      <c r="E385" s="491" t="s">
        <v>2332</v>
      </c>
      <c r="F385" s="37"/>
      <c r="G385" s="819"/>
      <c r="H385" s="572"/>
      <c r="I385" s="37"/>
      <c r="J385" s="37"/>
      <c r="K385" s="37"/>
      <c r="L385" s="37"/>
      <c r="M385" s="37"/>
      <c r="N385" s="37"/>
      <c r="O385" s="37"/>
      <c r="P385" s="37"/>
      <c r="Q385" s="37"/>
      <c r="R385" s="37"/>
      <c r="S385" s="37"/>
      <c r="T385" s="37"/>
      <c r="U385" s="37"/>
      <c r="V385" s="37"/>
      <c r="W385" s="37"/>
      <c r="X385" s="37"/>
      <c r="Y385" s="37"/>
    </row>
    <row r="386" spans="1:25">
      <c r="A386" s="818">
        <v>100004346054</v>
      </c>
      <c r="B386" s="491"/>
      <c r="C386" s="491">
        <v>1306.07547</v>
      </c>
      <c r="D386" s="491" t="s">
        <v>138</v>
      </c>
      <c r="E386" s="491" t="s">
        <v>2332</v>
      </c>
      <c r="F386" s="37"/>
      <c r="G386" s="819"/>
      <c r="H386" s="572"/>
      <c r="I386" s="37"/>
      <c r="J386" s="37"/>
      <c r="K386" s="37"/>
      <c r="L386" s="37"/>
      <c r="M386" s="37"/>
      <c r="N386" s="37"/>
      <c r="O386" s="37"/>
      <c r="P386" s="37"/>
      <c r="Q386" s="37"/>
      <c r="R386" s="37"/>
      <c r="S386" s="37"/>
      <c r="T386" s="37"/>
      <c r="U386" s="37"/>
      <c r="V386" s="37"/>
      <c r="W386" s="37"/>
      <c r="X386" s="37"/>
      <c r="Y386" s="37"/>
    </row>
    <row r="387" spans="1:25">
      <c r="A387" s="818">
        <v>100004429770</v>
      </c>
      <c r="B387" s="491"/>
      <c r="C387" s="491">
        <v>675.85849099999996</v>
      </c>
      <c r="D387" s="491" t="s">
        <v>178</v>
      </c>
      <c r="E387" s="491" t="s">
        <v>2332</v>
      </c>
      <c r="F387" s="37"/>
      <c r="G387" s="819"/>
      <c r="H387" s="572"/>
      <c r="I387" s="37"/>
      <c r="J387" s="37"/>
      <c r="K387" s="37"/>
      <c r="L387" s="37"/>
      <c r="M387" s="37"/>
      <c r="N387" s="37"/>
      <c r="O387" s="37"/>
      <c r="P387" s="37"/>
      <c r="Q387" s="37"/>
      <c r="R387" s="37"/>
      <c r="S387" s="37"/>
      <c r="T387" s="37"/>
      <c r="U387" s="37"/>
      <c r="V387" s="37"/>
      <c r="W387" s="37"/>
      <c r="X387" s="37"/>
      <c r="Y387" s="37"/>
    </row>
    <row r="388" spans="1:25">
      <c r="A388" s="818">
        <v>100004466125</v>
      </c>
      <c r="B388" s="491"/>
      <c r="C388" s="491">
        <v>870.63207499999999</v>
      </c>
      <c r="D388" s="491" t="s">
        <v>157</v>
      </c>
      <c r="E388" s="491" t="s">
        <v>2332</v>
      </c>
      <c r="F388" s="37"/>
      <c r="G388" s="819"/>
      <c r="H388" s="572"/>
      <c r="I388" s="37"/>
      <c r="J388" s="37"/>
      <c r="K388" s="37"/>
      <c r="L388" s="37"/>
      <c r="M388" s="37"/>
      <c r="N388" s="37"/>
      <c r="O388" s="37"/>
      <c r="P388" s="37"/>
      <c r="Q388" s="37"/>
      <c r="R388" s="37"/>
      <c r="S388" s="37"/>
      <c r="T388" s="37"/>
      <c r="U388" s="37"/>
      <c r="V388" s="37"/>
      <c r="W388" s="37"/>
      <c r="X388" s="37"/>
      <c r="Y388" s="37"/>
    </row>
    <row r="389" spans="1:25">
      <c r="A389" s="818">
        <v>100004475888</v>
      </c>
      <c r="B389" s="491"/>
      <c r="C389" s="491">
        <v>714.037736</v>
      </c>
      <c r="D389" s="491" t="s">
        <v>157</v>
      </c>
      <c r="E389" s="491" t="s">
        <v>2332</v>
      </c>
      <c r="F389" s="37"/>
      <c r="G389" s="819"/>
      <c r="H389" s="572"/>
      <c r="I389" s="37"/>
      <c r="J389" s="37"/>
      <c r="K389" s="37"/>
      <c r="L389" s="37"/>
      <c r="M389" s="37"/>
      <c r="N389" s="37"/>
      <c r="O389" s="37"/>
      <c r="P389" s="37"/>
      <c r="Q389" s="37"/>
      <c r="R389" s="37"/>
      <c r="S389" s="37"/>
      <c r="T389" s="37"/>
      <c r="U389" s="37"/>
      <c r="V389" s="37"/>
      <c r="W389" s="37"/>
      <c r="X389" s="37"/>
      <c r="Y389" s="37"/>
    </row>
    <row r="390" spans="1:25">
      <c r="A390" s="818">
        <v>100004586030</v>
      </c>
      <c r="B390" s="491"/>
      <c r="C390" s="491">
        <v>32352.188699999999</v>
      </c>
      <c r="D390" s="491" t="s">
        <v>167</v>
      </c>
      <c r="E390" s="491" t="s">
        <v>2332</v>
      </c>
      <c r="F390" s="37"/>
      <c r="G390" s="819"/>
      <c r="H390" s="572"/>
      <c r="I390" s="37"/>
      <c r="J390" s="37"/>
      <c r="K390" s="37"/>
      <c r="L390" s="37"/>
      <c r="M390" s="37"/>
      <c r="N390" s="37"/>
      <c r="O390" s="37"/>
      <c r="P390" s="37"/>
      <c r="Q390" s="37"/>
      <c r="R390" s="37"/>
      <c r="S390" s="37"/>
      <c r="T390" s="37"/>
      <c r="U390" s="37"/>
      <c r="V390" s="37"/>
      <c r="W390" s="37"/>
      <c r="X390" s="37"/>
      <c r="Y390" s="37"/>
    </row>
    <row r="391" spans="1:25">
      <c r="A391" s="818">
        <v>100004606801</v>
      </c>
      <c r="B391" s="491"/>
      <c r="C391" s="491">
        <v>761.58490600000005</v>
      </c>
      <c r="D391" s="491" t="s">
        <v>154</v>
      </c>
      <c r="E391" s="491" t="s">
        <v>2332</v>
      </c>
      <c r="F391" s="265">
        <v>44071</v>
      </c>
      <c r="G391" s="819" t="s">
        <v>2334</v>
      </c>
      <c r="H391" s="678" t="s">
        <v>2381</v>
      </c>
      <c r="I391" s="37"/>
      <c r="J391" s="37"/>
      <c r="K391" s="37"/>
      <c r="L391" s="37"/>
      <c r="M391" s="37"/>
      <c r="N391" s="37"/>
      <c r="O391" s="37"/>
      <c r="P391" s="37"/>
      <c r="Q391" s="37"/>
      <c r="R391" s="37"/>
      <c r="S391" s="37"/>
      <c r="T391" s="37"/>
      <c r="U391" s="37"/>
      <c r="V391" s="37"/>
      <c r="W391" s="37"/>
      <c r="X391" s="37"/>
      <c r="Y391" s="37"/>
    </row>
    <row r="392" spans="1:25">
      <c r="A392" s="818">
        <v>100004613806</v>
      </c>
      <c r="B392" s="491"/>
      <c r="C392" s="491">
        <v>3032.15094</v>
      </c>
      <c r="D392" s="491" t="s">
        <v>175</v>
      </c>
      <c r="E392" s="491" t="s">
        <v>2332</v>
      </c>
      <c r="F392" s="37"/>
      <c r="G392" s="819"/>
      <c r="H392" s="572"/>
      <c r="I392" s="37"/>
      <c r="J392" s="37"/>
      <c r="K392" s="37"/>
      <c r="L392" s="37"/>
      <c r="M392" s="37"/>
      <c r="N392" s="37"/>
      <c r="O392" s="37"/>
      <c r="P392" s="37"/>
      <c r="Q392" s="37"/>
      <c r="R392" s="37"/>
      <c r="S392" s="37"/>
      <c r="T392" s="37"/>
      <c r="U392" s="37"/>
      <c r="V392" s="37"/>
      <c r="W392" s="37"/>
      <c r="X392" s="37"/>
      <c r="Y392" s="37"/>
    </row>
    <row r="393" spans="1:25">
      <c r="A393" s="818">
        <v>100004635382</v>
      </c>
      <c r="B393" s="491"/>
      <c r="C393" s="491">
        <v>2012.5</v>
      </c>
      <c r="D393" s="491" t="s">
        <v>146</v>
      </c>
      <c r="E393" s="491" t="s">
        <v>2332</v>
      </c>
      <c r="F393" s="37"/>
      <c r="G393" s="819"/>
      <c r="H393" s="572"/>
      <c r="I393" s="37"/>
      <c r="J393" s="37"/>
      <c r="K393" s="37"/>
      <c r="L393" s="37"/>
      <c r="M393" s="37"/>
      <c r="N393" s="37"/>
      <c r="O393" s="37"/>
      <c r="P393" s="37"/>
      <c r="Q393" s="37"/>
      <c r="R393" s="37"/>
      <c r="S393" s="37"/>
      <c r="T393" s="37"/>
      <c r="U393" s="37"/>
      <c r="V393" s="37"/>
      <c r="W393" s="37"/>
      <c r="X393" s="37"/>
      <c r="Y393" s="37"/>
    </row>
    <row r="394" spans="1:25">
      <c r="A394" s="818">
        <v>100004653946</v>
      </c>
      <c r="B394" s="491">
        <v>880092736</v>
      </c>
      <c r="C394" s="491">
        <v>1297.12264</v>
      </c>
      <c r="D394" s="491" t="s">
        <v>144</v>
      </c>
      <c r="E394" s="491" t="s">
        <v>2332</v>
      </c>
      <c r="F394" s="265">
        <v>44071</v>
      </c>
      <c r="G394" s="822" t="s">
        <v>2334</v>
      </c>
      <c r="H394" s="678" t="s">
        <v>2382</v>
      </c>
      <c r="I394" s="37"/>
      <c r="J394" s="37"/>
      <c r="K394" s="37"/>
      <c r="L394" s="37"/>
      <c r="M394" s="37"/>
      <c r="N394" s="37"/>
      <c r="O394" s="37"/>
      <c r="P394" s="37"/>
      <c r="Q394" s="37"/>
      <c r="R394" s="37"/>
      <c r="S394" s="37"/>
      <c r="T394" s="37"/>
      <c r="U394" s="37"/>
      <c r="V394" s="37"/>
      <c r="W394" s="37"/>
      <c r="X394" s="37"/>
      <c r="Y394" s="37"/>
    </row>
    <row r="395" spans="1:25">
      <c r="A395" s="818">
        <v>100004771797</v>
      </c>
      <c r="B395" s="491"/>
      <c r="C395" s="491">
        <v>507.67924499999998</v>
      </c>
      <c r="D395" s="491" t="s">
        <v>146</v>
      </c>
      <c r="E395" s="491" t="s">
        <v>2332</v>
      </c>
      <c r="F395" s="37"/>
      <c r="G395" s="819"/>
      <c r="H395" s="572"/>
      <c r="I395" s="37"/>
      <c r="J395" s="37"/>
      <c r="K395" s="37"/>
      <c r="L395" s="37"/>
      <c r="M395" s="37"/>
      <c r="N395" s="37"/>
      <c r="O395" s="37"/>
      <c r="P395" s="37"/>
      <c r="Q395" s="37"/>
      <c r="R395" s="37"/>
      <c r="S395" s="37"/>
      <c r="T395" s="37"/>
      <c r="U395" s="37"/>
      <c r="V395" s="37"/>
      <c r="W395" s="37"/>
      <c r="X395" s="37"/>
      <c r="Y395" s="37"/>
    </row>
    <row r="396" spans="1:25">
      <c r="A396" s="818">
        <v>100004867441</v>
      </c>
      <c r="B396" s="491"/>
      <c r="C396" s="491">
        <v>3250.3396200000002</v>
      </c>
      <c r="D396" s="491" t="s">
        <v>138</v>
      </c>
      <c r="E396" s="491" t="s">
        <v>2332</v>
      </c>
      <c r="F396" s="37"/>
      <c r="G396" s="819"/>
      <c r="H396" s="572"/>
      <c r="I396" s="37"/>
      <c r="J396" s="37"/>
      <c r="K396" s="37"/>
      <c r="L396" s="37"/>
      <c r="M396" s="37"/>
      <c r="N396" s="37"/>
      <c r="O396" s="37"/>
      <c r="P396" s="37"/>
      <c r="Q396" s="37"/>
      <c r="R396" s="37"/>
      <c r="S396" s="37"/>
      <c r="T396" s="37"/>
      <c r="U396" s="37"/>
      <c r="V396" s="37"/>
      <c r="W396" s="37"/>
      <c r="X396" s="37"/>
      <c r="Y396" s="37"/>
    </row>
    <row r="397" spans="1:25">
      <c r="A397" s="818">
        <v>100004877697</v>
      </c>
      <c r="B397" s="491"/>
      <c r="C397" s="491">
        <v>841.17924500000004</v>
      </c>
      <c r="D397" s="491" t="s">
        <v>157</v>
      </c>
      <c r="E397" s="491" t="s">
        <v>2332</v>
      </c>
      <c r="F397" s="37"/>
      <c r="G397" s="819"/>
      <c r="H397" s="572"/>
      <c r="I397" s="37"/>
      <c r="J397" s="37"/>
      <c r="K397" s="37"/>
      <c r="L397" s="37"/>
      <c r="M397" s="37"/>
      <c r="N397" s="37"/>
      <c r="O397" s="37"/>
      <c r="P397" s="37"/>
      <c r="Q397" s="37"/>
      <c r="R397" s="37"/>
      <c r="S397" s="37"/>
      <c r="T397" s="37"/>
      <c r="U397" s="37"/>
      <c r="V397" s="37"/>
      <c r="W397" s="37"/>
      <c r="X397" s="37"/>
      <c r="Y397" s="37"/>
    </row>
    <row r="398" spans="1:25">
      <c r="A398" s="818">
        <v>100005131425</v>
      </c>
      <c r="B398" s="491"/>
      <c r="C398" s="491">
        <v>905.14150900000004</v>
      </c>
      <c r="D398" s="491" t="s">
        <v>149</v>
      </c>
      <c r="E398" s="491" t="s">
        <v>2332</v>
      </c>
      <c r="F398" s="37"/>
      <c r="G398" s="819"/>
      <c r="H398" s="572"/>
      <c r="I398" s="37"/>
      <c r="J398" s="37"/>
      <c r="K398" s="37"/>
      <c r="L398" s="37"/>
      <c r="M398" s="37"/>
      <c r="N398" s="37"/>
      <c r="O398" s="37"/>
      <c r="P398" s="37"/>
      <c r="Q398" s="37"/>
      <c r="R398" s="37"/>
      <c r="S398" s="37"/>
      <c r="T398" s="37"/>
      <c r="U398" s="37"/>
      <c r="V398" s="37"/>
      <c r="W398" s="37"/>
      <c r="X398" s="37"/>
      <c r="Y398" s="37"/>
    </row>
    <row r="399" spans="1:25">
      <c r="A399" s="818">
        <v>100005136452</v>
      </c>
      <c r="B399" s="491"/>
      <c r="C399" s="491">
        <v>1586.0094300000001</v>
      </c>
      <c r="D399" s="491" t="s">
        <v>206</v>
      </c>
      <c r="E399" s="491" t="s">
        <v>2332</v>
      </c>
      <c r="F399" s="37"/>
      <c r="G399" s="819"/>
      <c r="H399" s="572"/>
      <c r="I399" s="37"/>
      <c r="J399" s="37"/>
      <c r="K399" s="37"/>
      <c r="L399" s="37"/>
      <c r="M399" s="37"/>
      <c r="N399" s="37"/>
      <c r="O399" s="37"/>
      <c r="P399" s="37"/>
      <c r="Q399" s="37"/>
      <c r="R399" s="37"/>
      <c r="S399" s="37"/>
      <c r="T399" s="37"/>
      <c r="U399" s="37"/>
      <c r="V399" s="37"/>
      <c r="W399" s="37"/>
      <c r="X399" s="37"/>
      <c r="Y399" s="37"/>
    </row>
    <row r="400" spans="1:25">
      <c r="A400" s="818">
        <v>100005187582</v>
      </c>
      <c r="B400" s="491"/>
      <c r="C400" s="491">
        <v>1875.4434000000001</v>
      </c>
      <c r="D400" s="491" t="s">
        <v>206</v>
      </c>
      <c r="E400" s="491" t="s">
        <v>2332</v>
      </c>
      <c r="F400" s="37"/>
      <c r="G400" s="819"/>
      <c r="H400" s="572"/>
      <c r="I400" s="37"/>
      <c r="J400" s="37"/>
      <c r="K400" s="37"/>
      <c r="L400" s="37"/>
      <c r="M400" s="37"/>
      <c r="N400" s="37"/>
      <c r="O400" s="37"/>
      <c r="P400" s="37"/>
      <c r="Q400" s="37"/>
      <c r="R400" s="37"/>
      <c r="S400" s="37"/>
      <c r="T400" s="37"/>
      <c r="U400" s="37"/>
      <c r="V400" s="37"/>
      <c r="W400" s="37"/>
      <c r="X400" s="37"/>
      <c r="Y400" s="37"/>
    </row>
    <row r="401" spans="1:25">
      <c r="A401" s="818">
        <v>100005214442</v>
      </c>
      <c r="B401" s="491"/>
      <c r="C401" s="491">
        <v>1431.61321</v>
      </c>
      <c r="D401" s="491" t="s">
        <v>146</v>
      </c>
      <c r="E401" s="491" t="s">
        <v>2332</v>
      </c>
      <c r="F401" s="37"/>
      <c r="G401" s="819"/>
      <c r="H401" s="572"/>
      <c r="I401" s="37"/>
      <c r="J401" s="37"/>
      <c r="K401" s="37"/>
      <c r="L401" s="37"/>
      <c r="M401" s="37"/>
      <c r="N401" s="37"/>
      <c r="O401" s="37"/>
      <c r="P401" s="37"/>
      <c r="Q401" s="37"/>
      <c r="R401" s="37"/>
      <c r="S401" s="37"/>
      <c r="T401" s="37"/>
      <c r="U401" s="37"/>
      <c r="V401" s="37"/>
      <c r="W401" s="37"/>
      <c r="X401" s="37"/>
      <c r="Y401" s="37"/>
    </row>
    <row r="402" spans="1:25">
      <c r="A402" s="818">
        <v>100005219872</v>
      </c>
      <c r="B402" s="491"/>
      <c r="C402" s="491">
        <v>1990.41509</v>
      </c>
      <c r="D402" s="491" t="s">
        <v>157</v>
      </c>
      <c r="E402" s="491" t="s">
        <v>2332</v>
      </c>
      <c r="F402" s="37"/>
      <c r="G402" s="819"/>
      <c r="H402" s="572"/>
      <c r="I402" s="37"/>
      <c r="J402" s="37"/>
      <c r="K402" s="37"/>
      <c r="L402" s="37"/>
      <c r="M402" s="37"/>
      <c r="N402" s="37"/>
      <c r="O402" s="37"/>
      <c r="P402" s="37"/>
      <c r="Q402" s="37"/>
      <c r="R402" s="37"/>
      <c r="S402" s="37"/>
      <c r="T402" s="37"/>
      <c r="U402" s="37"/>
      <c r="V402" s="37"/>
      <c r="W402" s="37"/>
      <c r="X402" s="37"/>
      <c r="Y402" s="37"/>
    </row>
    <row r="403" spans="1:25">
      <c r="A403" s="818">
        <v>100005223624</v>
      </c>
      <c r="B403" s="491"/>
      <c r="C403" s="491">
        <v>706.64150900000004</v>
      </c>
      <c r="D403" s="491" t="s">
        <v>175</v>
      </c>
      <c r="E403" s="491" t="s">
        <v>2332</v>
      </c>
      <c r="F403" s="265">
        <v>44070</v>
      </c>
      <c r="G403" s="822" t="s">
        <v>2334</v>
      </c>
      <c r="H403" s="678" t="s">
        <v>2338</v>
      </c>
      <c r="I403" s="37"/>
      <c r="J403" s="37"/>
      <c r="K403" s="37"/>
      <c r="L403" s="37"/>
      <c r="M403" s="37"/>
      <c r="N403" s="37"/>
      <c r="O403" s="37"/>
      <c r="P403" s="37"/>
      <c r="Q403" s="37"/>
      <c r="R403" s="37"/>
      <c r="S403" s="37"/>
      <c r="T403" s="37"/>
      <c r="U403" s="37"/>
      <c r="V403" s="37"/>
      <c r="W403" s="37"/>
      <c r="X403" s="37"/>
      <c r="Y403" s="37"/>
    </row>
    <row r="404" spans="1:25">
      <c r="A404" s="818">
        <v>100005224413</v>
      </c>
      <c r="B404" s="491"/>
      <c r="C404" s="491">
        <v>1870.31132</v>
      </c>
      <c r="D404" s="491" t="s">
        <v>175</v>
      </c>
      <c r="E404" s="491" t="s">
        <v>2332</v>
      </c>
      <c r="F404" s="37"/>
      <c r="G404" s="819"/>
      <c r="H404" s="572"/>
      <c r="I404" s="37"/>
      <c r="J404" s="37"/>
      <c r="K404" s="37"/>
      <c r="L404" s="37"/>
      <c r="M404" s="37"/>
      <c r="N404" s="37"/>
      <c r="O404" s="37"/>
      <c r="P404" s="37"/>
      <c r="Q404" s="37"/>
      <c r="R404" s="37"/>
      <c r="S404" s="37"/>
      <c r="T404" s="37"/>
      <c r="U404" s="37"/>
      <c r="V404" s="37"/>
      <c r="W404" s="37"/>
      <c r="X404" s="37"/>
      <c r="Y404" s="37"/>
    </row>
    <row r="405" spans="1:25">
      <c r="A405" s="818">
        <v>100005356430</v>
      </c>
      <c r="B405" s="491"/>
      <c r="C405" s="491">
        <v>1225.08491</v>
      </c>
      <c r="D405" s="491" t="s">
        <v>206</v>
      </c>
      <c r="E405" s="491" t="s">
        <v>2332</v>
      </c>
      <c r="F405" s="37"/>
      <c r="G405" s="819"/>
      <c r="H405" s="572"/>
      <c r="I405" s="37"/>
      <c r="J405" s="37"/>
      <c r="K405" s="37"/>
      <c r="L405" s="37"/>
      <c r="M405" s="37"/>
      <c r="N405" s="37"/>
      <c r="O405" s="37"/>
      <c r="P405" s="37"/>
      <c r="Q405" s="37"/>
      <c r="R405" s="37"/>
      <c r="S405" s="37"/>
      <c r="T405" s="37"/>
      <c r="U405" s="37"/>
      <c r="V405" s="37"/>
      <c r="W405" s="37"/>
      <c r="X405" s="37"/>
      <c r="Y405" s="37"/>
    </row>
    <row r="406" spans="1:25">
      <c r="A406" s="818">
        <v>100005386988</v>
      </c>
      <c r="B406" s="491"/>
      <c r="C406" s="491">
        <v>685.78301899999997</v>
      </c>
      <c r="D406" s="491" t="s">
        <v>178</v>
      </c>
      <c r="E406" s="491" t="s">
        <v>2332</v>
      </c>
      <c r="F406" s="37"/>
      <c r="G406" s="819"/>
      <c r="H406" s="572"/>
      <c r="I406" s="37"/>
      <c r="J406" s="37"/>
      <c r="K406" s="37"/>
      <c r="L406" s="37"/>
      <c r="M406" s="37"/>
      <c r="N406" s="37"/>
      <c r="O406" s="37"/>
      <c r="P406" s="37"/>
      <c r="Q406" s="37"/>
      <c r="R406" s="37"/>
      <c r="S406" s="37"/>
      <c r="T406" s="37"/>
      <c r="U406" s="37"/>
      <c r="V406" s="37"/>
      <c r="W406" s="37"/>
      <c r="X406" s="37"/>
      <c r="Y406" s="37"/>
    </row>
    <row r="407" spans="1:25">
      <c r="A407" s="818">
        <v>100005387303</v>
      </c>
      <c r="B407" s="491"/>
      <c r="C407" s="491">
        <v>2528.2547199999999</v>
      </c>
      <c r="D407" s="491" t="s">
        <v>175</v>
      </c>
      <c r="E407" s="491" t="s">
        <v>2332</v>
      </c>
      <c r="F407" s="265">
        <v>44070</v>
      </c>
      <c r="G407" s="822" t="s">
        <v>2334</v>
      </c>
      <c r="H407" s="678" t="s">
        <v>2338</v>
      </c>
      <c r="I407" s="37"/>
      <c r="J407" s="37"/>
      <c r="K407" s="37"/>
      <c r="L407" s="37"/>
      <c r="M407" s="37"/>
      <c r="N407" s="37"/>
      <c r="O407" s="37"/>
      <c r="P407" s="37"/>
      <c r="Q407" s="37"/>
      <c r="R407" s="37"/>
      <c r="S407" s="37"/>
      <c r="T407" s="37"/>
      <c r="U407" s="37"/>
      <c r="V407" s="37"/>
      <c r="W407" s="37"/>
      <c r="X407" s="37"/>
      <c r="Y407" s="37"/>
    </row>
    <row r="408" spans="1:25">
      <c r="A408" s="818">
        <v>100005394417</v>
      </c>
      <c r="B408" s="491"/>
      <c r="C408" s="491">
        <v>3017.72642</v>
      </c>
      <c r="D408" s="491" t="s">
        <v>138</v>
      </c>
      <c r="E408" s="491" t="s">
        <v>2332</v>
      </c>
      <c r="F408" s="37"/>
      <c r="G408" s="819"/>
      <c r="H408" s="572"/>
      <c r="I408" s="37"/>
      <c r="J408" s="37"/>
      <c r="K408" s="37"/>
      <c r="L408" s="37"/>
      <c r="M408" s="37"/>
      <c r="N408" s="37"/>
      <c r="O408" s="37"/>
      <c r="P408" s="37"/>
      <c r="Q408" s="37"/>
      <c r="R408" s="37"/>
      <c r="S408" s="37"/>
      <c r="T408" s="37"/>
      <c r="U408" s="37"/>
      <c r="V408" s="37"/>
      <c r="W408" s="37"/>
      <c r="X408" s="37"/>
      <c r="Y408" s="37"/>
    </row>
    <row r="409" spans="1:25">
      <c r="A409" s="818">
        <v>100005419716</v>
      </c>
      <c r="B409" s="491"/>
      <c r="C409" s="491">
        <v>911.28301899999997</v>
      </c>
      <c r="D409" s="491" t="s">
        <v>157</v>
      </c>
      <c r="E409" s="491" t="s">
        <v>2332</v>
      </c>
      <c r="F409" s="37"/>
      <c r="G409" s="819"/>
      <c r="H409" s="572"/>
      <c r="I409" s="37"/>
      <c r="J409" s="37"/>
      <c r="K409" s="37"/>
      <c r="L409" s="37"/>
      <c r="M409" s="37"/>
      <c r="N409" s="37"/>
      <c r="O409" s="37"/>
      <c r="P409" s="37"/>
      <c r="Q409" s="37"/>
      <c r="R409" s="37"/>
      <c r="S409" s="37"/>
      <c r="T409" s="37"/>
      <c r="U409" s="37"/>
      <c r="V409" s="37"/>
      <c r="W409" s="37"/>
      <c r="X409" s="37"/>
      <c r="Y409" s="37"/>
    </row>
    <row r="410" spans="1:25">
      <c r="A410" s="818">
        <v>100005421469</v>
      </c>
      <c r="B410" s="491"/>
      <c r="C410" s="491">
        <v>1782.4811299999999</v>
      </c>
      <c r="D410" s="491" t="s">
        <v>178</v>
      </c>
      <c r="E410" s="491" t="s">
        <v>2332</v>
      </c>
      <c r="F410" s="37"/>
      <c r="G410" s="819"/>
      <c r="H410" s="572"/>
      <c r="I410" s="37"/>
      <c r="J410" s="37"/>
      <c r="K410" s="37"/>
      <c r="L410" s="37"/>
      <c r="M410" s="37"/>
      <c r="N410" s="37"/>
      <c r="O410" s="37"/>
      <c r="P410" s="37"/>
      <c r="Q410" s="37"/>
      <c r="R410" s="37"/>
      <c r="S410" s="37"/>
      <c r="T410" s="37"/>
      <c r="U410" s="37"/>
      <c r="V410" s="37"/>
      <c r="W410" s="37"/>
      <c r="X410" s="37"/>
      <c r="Y410" s="37"/>
    </row>
    <row r="411" spans="1:25">
      <c r="A411" s="818">
        <v>100005429068</v>
      </c>
      <c r="B411" s="491"/>
      <c r="C411" s="491">
        <v>5812.4434000000001</v>
      </c>
      <c r="D411" s="491" t="s">
        <v>206</v>
      </c>
      <c r="E411" s="491" t="s">
        <v>2332</v>
      </c>
      <c r="F411" s="37"/>
      <c r="G411" s="819"/>
      <c r="H411" s="572"/>
      <c r="I411" s="37"/>
      <c r="J411" s="37"/>
      <c r="K411" s="37"/>
      <c r="L411" s="37"/>
      <c r="M411" s="37"/>
      <c r="N411" s="37"/>
      <c r="O411" s="37"/>
      <c r="P411" s="37"/>
      <c r="Q411" s="37"/>
      <c r="R411" s="37"/>
      <c r="S411" s="37"/>
      <c r="T411" s="37"/>
      <c r="U411" s="37"/>
      <c r="V411" s="37"/>
      <c r="W411" s="37"/>
      <c r="X411" s="37"/>
      <c r="Y411" s="37"/>
    </row>
    <row r="412" spans="1:25">
      <c r="A412" s="818">
        <v>100005464546</v>
      </c>
      <c r="B412" s="491"/>
      <c r="C412" s="491">
        <v>558.33962299999996</v>
      </c>
      <c r="D412" s="491" t="s">
        <v>157</v>
      </c>
      <c r="E412" s="491" t="s">
        <v>2332</v>
      </c>
      <c r="F412" s="37"/>
      <c r="G412" s="819"/>
      <c r="H412" s="572"/>
      <c r="I412" s="37"/>
      <c r="J412" s="37"/>
      <c r="K412" s="37"/>
      <c r="L412" s="37"/>
      <c r="M412" s="37"/>
      <c r="N412" s="37"/>
      <c r="O412" s="37"/>
      <c r="P412" s="37"/>
      <c r="Q412" s="37"/>
      <c r="R412" s="37"/>
      <c r="S412" s="37"/>
      <c r="T412" s="37"/>
      <c r="U412" s="37"/>
      <c r="V412" s="37"/>
      <c r="W412" s="37"/>
      <c r="X412" s="37"/>
      <c r="Y412" s="37"/>
    </row>
    <row r="413" spans="1:25">
      <c r="A413" s="818">
        <v>100005495147</v>
      </c>
      <c r="B413" s="491"/>
      <c r="C413" s="491">
        <v>593.55660399999999</v>
      </c>
      <c r="D413" s="491" t="s">
        <v>144</v>
      </c>
      <c r="E413" s="491" t="s">
        <v>2332</v>
      </c>
      <c r="F413" s="37"/>
      <c r="G413" s="819"/>
      <c r="H413" s="572"/>
      <c r="I413" s="37"/>
      <c r="J413" s="37"/>
      <c r="K413" s="37"/>
      <c r="L413" s="37"/>
      <c r="M413" s="37"/>
      <c r="N413" s="37"/>
      <c r="O413" s="37"/>
      <c r="P413" s="37"/>
      <c r="Q413" s="37"/>
      <c r="R413" s="37"/>
      <c r="S413" s="37"/>
      <c r="T413" s="37"/>
      <c r="U413" s="37"/>
      <c r="V413" s="37"/>
      <c r="W413" s="37"/>
      <c r="X413" s="37"/>
      <c r="Y413" s="37"/>
    </row>
    <row r="414" spans="1:25">
      <c r="A414" s="818">
        <v>100005497230</v>
      </c>
      <c r="B414" s="491"/>
      <c r="C414" s="491">
        <v>1035.2452800000001</v>
      </c>
      <c r="D414" s="491" t="s">
        <v>206</v>
      </c>
      <c r="E414" s="491" t="s">
        <v>2332</v>
      </c>
      <c r="F414" s="37"/>
      <c r="G414" s="819"/>
      <c r="H414" s="572"/>
      <c r="I414" s="37"/>
      <c r="J414" s="37"/>
      <c r="K414" s="37"/>
      <c r="L414" s="37"/>
      <c r="M414" s="37"/>
      <c r="N414" s="37"/>
      <c r="O414" s="37"/>
      <c r="P414" s="37"/>
      <c r="Q414" s="37"/>
      <c r="R414" s="37"/>
      <c r="S414" s="37"/>
      <c r="T414" s="37"/>
      <c r="U414" s="37"/>
      <c r="V414" s="37"/>
      <c r="W414" s="37"/>
      <c r="X414" s="37"/>
      <c r="Y414" s="37"/>
    </row>
    <row r="415" spans="1:25">
      <c r="A415" s="818">
        <v>100005497306</v>
      </c>
      <c r="B415" s="491"/>
      <c r="C415" s="491">
        <v>2527.23585</v>
      </c>
      <c r="D415" s="491" t="s">
        <v>194</v>
      </c>
      <c r="E415" s="491" t="s">
        <v>2332</v>
      </c>
      <c r="F415" s="37"/>
      <c r="G415" s="819"/>
      <c r="H415" s="572"/>
      <c r="I415" s="37"/>
      <c r="J415" s="37"/>
      <c r="K415" s="37"/>
      <c r="L415" s="37"/>
      <c r="M415" s="37"/>
      <c r="N415" s="37"/>
      <c r="O415" s="37"/>
      <c r="P415" s="37"/>
      <c r="Q415" s="37"/>
      <c r="R415" s="37"/>
      <c r="S415" s="37"/>
      <c r="T415" s="37"/>
      <c r="U415" s="37"/>
      <c r="V415" s="37"/>
      <c r="W415" s="37"/>
      <c r="X415" s="37"/>
      <c r="Y415" s="37"/>
    </row>
    <row r="416" spans="1:25">
      <c r="A416" s="818">
        <v>100005519925</v>
      </c>
      <c r="B416" s="491"/>
      <c r="C416" s="491">
        <v>646.02830200000005</v>
      </c>
      <c r="D416" s="491" t="s">
        <v>194</v>
      </c>
      <c r="E416" s="491" t="s">
        <v>2332</v>
      </c>
      <c r="F416" s="37"/>
      <c r="G416" s="819"/>
      <c r="H416" s="572"/>
      <c r="I416" s="37"/>
      <c r="J416" s="37"/>
      <c r="K416" s="37"/>
      <c r="L416" s="37"/>
      <c r="M416" s="37"/>
      <c r="N416" s="37"/>
      <c r="O416" s="37"/>
      <c r="P416" s="37"/>
      <c r="Q416" s="37"/>
      <c r="R416" s="37"/>
      <c r="S416" s="37"/>
      <c r="T416" s="37"/>
      <c r="U416" s="37"/>
      <c r="V416" s="37"/>
      <c r="W416" s="37"/>
      <c r="X416" s="37"/>
      <c r="Y416" s="37"/>
    </row>
    <row r="417" spans="1:25">
      <c r="A417" s="818">
        <v>100005533297</v>
      </c>
      <c r="B417" s="491"/>
      <c r="C417" s="491">
        <v>605.71698100000003</v>
      </c>
      <c r="D417" s="491" t="s">
        <v>156</v>
      </c>
      <c r="E417" s="491" t="s">
        <v>2332</v>
      </c>
      <c r="F417" s="37"/>
      <c r="G417" s="819"/>
      <c r="H417" s="572"/>
      <c r="I417" s="37"/>
      <c r="J417" s="37"/>
      <c r="K417" s="37"/>
      <c r="L417" s="37"/>
      <c r="M417" s="37"/>
      <c r="N417" s="37"/>
      <c r="O417" s="37"/>
      <c r="P417" s="37"/>
      <c r="Q417" s="37"/>
      <c r="R417" s="37"/>
      <c r="S417" s="37"/>
      <c r="T417" s="37"/>
      <c r="U417" s="37"/>
      <c r="V417" s="37"/>
      <c r="W417" s="37"/>
      <c r="X417" s="37"/>
      <c r="Y417" s="37"/>
    </row>
    <row r="418" spans="1:25">
      <c r="A418" s="818">
        <v>100005537237</v>
      </c>
      <c r="B418" s="491"/>
      <c r="C418" s="491">
        <v>2241.7169800000001</v>
      </c>
      <c r="D418" s="491" t="s">
        <v>149</v>
      </c>
      <c r="E418" s="491" t="s">
        <v>2332</v>
      </c>
      <c r="F418" s="37"/>
      <c r="G418" s="819"/>
      <c r="H418" s="572"/>
      <c r="I418" s="37"/>
      <c r="J418" s="37"/>
      <c r="K418" s="37"/>
      <c r="L418" s="37"/>
      <c r="M418" s="37"/>
      <c r="N418" s="37"/>
      <c r="O418" s="37"/>
      <c r="P418" s="37"/>
      <c r="Q418" s="37"/>
      <c r="R418" s="37"/>
      <c r="S418" s="37"/>
      <c r="T418" s="37"/>
      <c r="U418" s="37"/>
      <c r="V418" s="37"/>
      <c r="W418" s="37"/>
      <c r="X418" s="37"/>
      <c r="Y418" s="37"/>
    </row>
    <row r="419" spans="1:25">
      <c r="A419" s="818">
        <v>100005541478</v>
      </c>
      <c r="B419" s="491"/>
      <c r="C419" s="491">
        <v>1424.3679199999999</v>
      </c>
      <c r="D419" s="491" t="s">
        <v>194</v>
      </c>
      <c r="E419" s="491" t="s">
        <v>2332</v>
      </c>
      <c r="F419" s="37"/>
      <c r="G419" s="819"/>
      <c r="H419" s="572"/>
      <c r="I419" s="37"/>
      <c r="J419" s="37"/>
      <c r="K419" s="37"/>
      <c r="L419" s="37"/>
      <c r="M419" s="37"/>
      <c r="N419" s="37"/>
      <c r="O419" s="37"/>
      <c r="P419" s="37"/>
      <c r="Q419" s="37"/>
      <c r="R419" s="37"/>
      <c r="S419" s="37"/>
      <c r="T419" s="37"/>
      <c r="U419" s="37"/>
      <c r="V419" s="37"/>
      <c r="W419" s="37"/>
      <c r="X419" s="37"/>
      <c r="Y419" s="37"/>
    </row>
    <row r="420" spans="1:25">
      <c r="A420" s="818">
        <v>100005553823</v>
      </c>
      <c r="B420" s="491"/>
      <c r="C420" s="491">
        <v>1850.96226</v>
      </c>
      <c r="D420" s="491" t="s">
        <v>227</v>
      </c>
      <c r="E420" s="491" t="s">
        <v>2332</v>
      </c>
      <c r="F420" s="37"/>
      <c r="G420" s="819"/>
      <c r="H420" s="572"/>
      <c r="I420" s="37"/>
      <c r="J420" s="37"/>
      <c r="K420" s="37"/>
      <c r="L420" s="37"/>
      <c r="M420" s="37"/>
      <c r="N420" s="37"/>
      <c r="O420" s="37"/>
      <c r="P420" s="37"/>
      <c r="Q420" s="37"/>
      <c r="R420" s="37"/>
      <c r="S420" s="37"/>
      <c r="T420" s="37"/>
      <c r="U420" s="37"/>
      <c r="V420" s="37"/>
      <c r="W420" s="37"/>
      <c r="X420" s="37"/>
      <c r="Y420" s="37"/>
    </row>
    <row r="421" spans="1:25">
      <c r="A421" s="818">
        <v>100005608883</v>
      </c>
      <c r="B421" s="491"/>
      <c r="C421" s="491">
        <v>4032.4245299999998</v>
      </c>
      <c r="D421" s="491" t="s">
        <v>206</v>
      </c>
      <c r="E421" s="491" t="s">
        <v>2332</v>
      </c>
      <c r="F421" s="37"/>
      <c r="G421" s="819"/>
      <c r="H421" s="572"/>
      <c r="I421" s="37"/>
      <c r="J421" s="37"/>
      <c r="K421" s="37"/>
      <c r="L421" s="37"/>
      <c r="M421" s="37"/>
      <c r="N421" s="37"/>
      <c r="O421" s="37"/>
      <c r="P421" s="37"/>
      <c r="Q421" s="37"/>
      <c r="R421" s="37"/>
      <c r="S421" s="37"/>
      <c r="T421" s="37"/>
      <c r="U421" s="37"/>
      <c r="V421" s="37"/>
      <c r="W421" s="37"/>
      <c r="X421" s="37"/>
      <c r="Y421" s="37"/>
    </row>
    <row r="422" spans="1:25">
      <c r="A422" s="818">
        <v>100005621216</v>
      </c>
      <c r="B422" s="491"/>
      <c r="C422" s="491">
        <v>3234.9528300000002</v>
      </c>
      <c r="D422" s="491" t="s">
        <v>175</v>
      </c>
      <c r="E422" s="491" t="s">
        <v>2332</v>
      </c>
      <c r="F422" s="37"/>
      <c r="G422" s="819"/>
      <c r="H422" s="572"/>
      <c r="I422" s="37"/>
      <c r="J422" s="37"/>
      <c r="K422" s="37"/>
      <c r="L422" s="37"/>
      <c r="M422" s="37"/>
      <c r="N422" s="37"/>
      <c r="O422" s="37"/>
      <c r="P422" s="37"/>
      <c r="Q422" s="37"/>
      <c r="R422" s="37"/>
      <c r="S422" s="37"/>
      <c r="T422" s="37"/>
      <c r="U422" s="37"/>
      <c r="V422" s="37"/>
      <c r="W422" s="37"/>
      <c r="X422" s="37"/>
      <c r="Y422" s="37"/>
    </row>
    <row r="423" spans="1:25">
      <c r="A423" s="818">
        <v>100005643498</v>
      </c>
      <c r="B423" s="491"/>
      <c r="C423" s="491">
        <v>983.92452800000001</v>
      </c>
      <c r="D423" s="491" t="s">
        <v>194</v>
      </c>
      <c r="E423" s="491" t="s">
        <v>2332</v>
      </c>
      <c r="F423" s="37"/>
      <c r="G423" s="819"/>
      <c r="H423" s="572"/>
      <c r="I423" s="37"/>
      <c r="J423" s="37"/>
      <c r="K423" s="37"/>
      <c r="L423" s="37"/>
      <c r="M423" s="37"/>
      <c r="N423" s="37"/>
      <c r="O423" s="37"/>
      <c r="P423" s="37"/>
      <c r="Q423" s="37"/>
      <c r="R423" s="37"/>
      <c r="S423" s="37"/>
      <c r="T423" s="37"/>
      <c r="U423" s="37"/>
      <c r="V423" s="37"/>
      <c r="W423" s="37"/>
      <c r="X423" s="37"/>
      <c r="Y423" s="37"/>
    </row>
    <row r="424" spans="1:25">
      <c r="A424" s="818">
        <v>100005646044</v>
      </c>
      <c r="B424" s="491"/>
      <c r="C424" s="491">
        <v>3902.1981099999998</v>
      </c>
      <c r="D424" s="491" t="s">
        <v>154</v>
      </c>
      <c r="E424" s="491" t="s">
        <v>2332</v>
      </c>
      <c r="F424" s="37"/>
      <c r="G424" s="819"/>
      <c r="H424" s="572"/>
      <c r="I424" s="37"/>
      <c r="J424" s="37"/>
      <c r="K424" s="37"/>
      <c r="L424" s="37"/>
      <c r="M424" s="37"/>
      <c r="N424" s="37"/>
      <c r="O424" s="37"/>
      <c r="P424" s="37"/>
      <c r="Q424" s="37"/>
      <c r="R424" s="37"/>
      <c r="S424" s="37"/>
      <c r="T424" s="37"/>
      <c r="U424" s="37"/>
      <c r="V424" s="37"/>
      <c r="W424" s="37"/>
      <c r="X424" s="37"/>
      <c r="Y424" s="37"/>
    </row>
    <row r="425" spans="1:25">
      <c r="A425" s="818">
        <v>100005672347</v>
      </c>
      <c r="B425" s="491"/>
      <c r="C425" s="491">
        <v>1822.19811</v>
      </c>
      <c r="D425" s="491" t="s">
        <v>194</v>
      </c>
      <c r="E425" s="491" t="s">
        <v>2332</v>
      </c>
      <c r="F425" s="37"/>
      <c r="G425" s="819"/>
      <c r="H425" s="572"/>
      <c r="I425" s="37"/>
      <c r="J425" s="37"/>
      <c r="K425" s="37"/>
      <c r="L425" s="37"/>
      <c r="M425" s="37"/>
      <c r="N425" s="37"/>
      <c r="O425" s="37"/>
      <c r="P425" s="37"/>
      <c r="Q425" s="37"/>
      <c r="R425" s="37"/>
      <c r="S425" s="37"/>
      <c r="T425" s="37"/>
      <c r="U425" s="37"/>
      <c r="V425" s="37"/>
      <c r="W425" s="37"/>
      <c r="X425" s="37"/>
      <c r="Y425" s="37"/>
    </row>
    <row r="426" spans="1:25">
      <c r="A426" s="818">
        <v>100005679085</v>
      </c>
      <c r="B426" s="491"/>
      <c r="C426" s="491">
        <v>3259.62264</v>
      </c>
      <c r="D426" s="491" t="s">
        <v>175</v>
      </c>
      <c r="E426" s="491" t="s">
        <v>2332</v>
      </c>
      <c r="F426" s="37"/>
      <c r="G426" s="819"/>
      <c r="H426" s="572"/>
      <c r="I426" s="37"/>
      <c r="J426" s="37"/>
      <c r="K426" s="37"/>
      <c r="L426" s="37"/>
      <c r="M426" s="37"/>
      <c r="N426" s="37"/>
      <c r="O426" s="37"/>
      <c r="P426" s="37"/>
      <c r="Q426" s="37"/>
      <c r="R426" s="37"/>
      <c r="S426" s="37"/>
      <c r="T426" s="37"/>
      <c r="U426" s="37"/>
      <c r="V426" s="37"/>
      <c r="W426" s="37"/>
      <c r="X426" s="37"/>
      <c r="Y426" s="37"/>
    </row>
    <row r="427" spans="1:25">
      <c r="A427" s="818">
        <v>100005684621</v>
      </c>
      <c r="B427" s="491"/>
      <c r="C427" s="491">
        <v>7859.3018899999997</v>
      </c>
      <c r="D427" s="491" t="s">
        <v>178</v>
      </c>
      <c r="E427" s="491" t="s">
        <v>2332</v>
      </c>
      <c r="F427" s="37"/>
      <c r="G427" s="819"/>
      <c r="H427" s="572"/>
      <c r="I427" s="37"/>
      <c r="J427" s="37"/>
      <c r="K427" s="37"/>
      <c r="L427" s="37"/>
      <c r="M427" s="37"/>
      <c r="N427" s="37"/>
      <c r="O427" s="37"/>
      <c r="P427" s="37"/>
      <c r="Q427" s="37"/>
      <c r="R427" s="37"/>
      <c r="S427" s="37"/>
      <c r="T427" s="37"/>
      <c r="U427" s="37"/>
      <c r="V427" s="37"/>
      <c r="W427" s="37"/>
      <c r="X427" s="37"/>
      <c r="Y427" s="37"/>
    </row>
    <row r="428" spans="1:25">
      <c r="A428" s="818">
        <v>100005812180</v>
      </c>
      <c r="B428" s="491"/>
      <c r="C428" s="491">
        <v>741.72641499999997</v>
      </c>
      <c r="D428" s="491" t="s">
        <v>194</v>
      </c>
      <c r="E428" s="491" t="s">
        <v>2332</v>
      </c>
      <c r="F428" s="37"/>
      <c r="G428" s="819"/>
      <c r="H428" s="572"/>
      <c r="I428" s="37"/>
      <c r="J428" s="37"/>
      <c r="K428" s="37"/>
      <c r="L428" s="37"/>
      <c r="M428" s="37"/>
      <c r="N428" s="37"/>
      <c r="O428" s="37"/>
      <c r="P428" s="37"/>
      <c r="Q428" s="37"/>
      <c r="R428" s="37"/>
      <c r="S428" s="37"/>
      <c r="T428" s="37"/>
      <c r="U428" s="37"/>
      <c r="V428" s="37"/>
      <c r="W428" s="37"/>
      <c r="X428" s="37"/>
      <c r="Y428" s="37"/>
    </row>
    <row r="429" spans="1:25">
      <c r="A429" s="818">
        <v>100005853272</v>
      </c>
      <c r="B429" s="491"/>
      <c r="C429" s="491">
        <v>1994.4905699999999</v>
      </c>
      <c r="D429" s="491" t="s">
        <v>194</v>
      </c>
      <c r="E429" s="491" t="s">
        <v>2332</v>
      </c>
      <c r="F429" s="37"/>
      <c r="G429" s="819"/>
      <c r="H429" s="572"/>
      <c r="I429" s="37"/>
      <c r="J429" s="37"/>
      <c r="K429" s="37"/>
      <c r="L429" s="37"/>
      <c r="M429" s="37"/>
      <c r="N429" s="37"/>
      <c r="O429" s="37"/>
      <c r="P429" s="37"/>
      <c r="Q429" s="37"/>
      <c r="R429" s="37"/>
      <c r="S429" s="37"/>
      <c r="T429" s="37"/>
      <c r="U429" s="37"/>
      <c r="V429" s="37"/>
      <c r="W429" s="37"/>
      <c r="X429" s="37"/>
      <c r="Y429" s="37"/>
    </row>
    <row r="430" spans="1:25">
      <c r="A430" s="818">
        <v>100005854693</v>
      </c>
      <c r="B430" s="491"/>
      <c r="C430" s="491">
        <v>788.74528299999997</v>
      </c>
      <c r="D430" s="491" t="s">
        <v>206</v>
      </c>
      <c r="E430" s="491" t="s">
        <v>2332</v>
      </c>
      <c r="F430" s="37"/>
      <c r="G430" s="819"/>
      <c r="H430" s="572"/>
      <c r="I430" s="37"/>
      <c r="J430" s="37"/>
      <c r="K430" s="37"/>
      <c r="L430" s="37"/>
      <c r="M430" s="37"/>
      <c r="N430" s="37"/>
      <c r="O430" s="37"/>
      <c r="P430" s="37"/>
      <c r="Q430" s="37"/>
      <c r="R430" s="37"/>
      <c r="S430" s="37"/>
      <c r="T430" s="37"/>
      <c r="U430" s="37"/>
      <c r="V430" s="37"/>
      <c r="W430" s="37"/>
      <c r="X430" s="37"/>
      <c r="Y430" s="37"/>
    </row>
    <row r="431" spans="1:25">
      <c r="A431" s="818">
        <v>100005857816</v>
      </c>
      <c r="B431" s="491"/>
      <c r="C431" s="491">
        <v>876.89622599999996</v>
      </c>
      <c r="D431" s="491" t="s">
        <v>157</v>
      </c>
      <c r="E431" s="491" t="s">
        <v>2332</v>
      </c>
      <c r="F431" s="37"/>
      <c r="G431" s="819"/>
      <c r="H431" s="572"/>
      <c r="I431" s="37"/>
      <c r="J431" s="37"/>
      <c r="K431" s="37"/>
      <c r="L431" s="37"/>
      <c r="M431" s="37"/>
      <c r="N431" s="37"/>
      <c r="O431" s="37"/>
      <c r="P431" s="37"/>
      <c r="Q431" s="37"/>
      <c r="R431" s="37"/>
      <c r="S431" s="37"/>
      <c r="T431" s="37"/>
      <c r="U431" s="37"/>
      <c r="V431" s="37"/>
      <c r="W431" s="37"/>
      <c r="X431" s="37"/>
      <c r="Y431" s="37"/>
    </row>
    <row r="432" spans="1:25">
      <c r="A432" s="818">
        <v>100005898727</v>
      </c>
      <c r="B432" s="491">
        <v>880352823</v>
      </c>
      <c r="C432" s="491">
        <v>685.04717000000005</v>
      </c>
      <c r="D432" s="491" t="s">
        <v>144</v>
      </c>
      <c r="E432" s="491" t="s">
        <v>2332</v>
      </c>
      <c r="F432" s="265">
        <v>44070</v>
      </c>
      <c r="G432" s="822" t="s">
        <v>2333</v>
      </c>
      <c r="H432" s="678" t="s">
        <v>21</v>
      </c>
      <c r="I432" s="37"/>
      <c r="J432" s="37"/>
      <c r="K432" s="37"/>
      <c r="L432" s="37"/>
      <c r="M432" s="37"/>
      <c r="N432" s="37"/>
      <c r="O432" s="37"/>
      <c r="P432" s="37"/>
      <c r="Q432" s="37"/>
      <c r="R432" s="37"/>
      <c r="S432" s="37"/>
      <c r="T432" s="37"/>
      <c r="U432" s="37"/>
      <c r="V432" s="37"/>
      <c r="W432" s="37"/>
      <c r="X432" s="37"/>
      <c r="Y432" s="37"/>
    </row>
    <row r="433" spans="1:25">
      <c r="A433" s="818">
        <v>100005904144</v>
      </c>
      <c r="B433" s="491"/>
      <c r="C433" s="491">
        <v>718.84905700000002</v>
      </c>
      <c r="D433" s="491" t="s">
        <v>206</v>
      </c>
      <c r="E433" s="491" t="s">
        <v>2332</v>
      </c>
      <c r="F433" s="37"/>
      <c r="G433" s="819"/>
      <c r="H433" s="572"/>
      <c r="I433" s="37"/>
      <c r="J433" s="37"/>
      <c r="K433" s="37"/>
      <c r="L433" s="37"/>
      <c r="M433" s="37"/>
      <c r="N433" s="37"/>
      <c r="O433" s="37"/>
      <c r="P433" s="37"/>
      <c r="Q433" s="37"/>
      <c r="R433" s="37"/>
      <c r="S433" s="37"/>
      <c r="T433" s="37"/>
      <c r="U433" s="37"/>
      <c r="V433" s="37"/>
      <c r="W433" s="37"/>
      <c r="X433" s="37"/>
      <c r="Y433" s="37"/>
    </row>
    <row r="434" spans="1:25">
      <c r="A434" s="818">
        <v>100005905844</v>
      </c>
      <c r="B434" s="491"/>
      <c r="C434" s="491">
        <v>1801.3584900000001</v>
      </c>
      <c r="D434" s="491" t="s">
        <v>149</v>
      </c>
      <c r="E434" s="491" t="s">
        <v>2332</v>
      </c>
      <c r="F434" s="265">
        <v>44067</v>
      </c>
      <c r="G434" s="819" t="s">
        <v>2334</v>
      </c>
      <c r="H434" s="678" t="s">
        <v>2363</v>
      </c>
      <c r="I434" s="37"/>
      <c r="J434" s="37"/>
      <c r="K434" s="37"/>
      <c r="L434" s="37"/>
      <c r="M434" s="37"/>
      <c r="N434" s="37"/>
      <c r="O434" s="37"/>
      <c r="P434" s="37"/>
      <c r="Q434" s="37"/>
      <c r="R434" s="37"/>
      <c r="S434" s="37"/>
      <c r="T434" s="37"/>
      <c r="U434" s="37"/>
      <c r="V434" s="37"/>
      <c r="W434" s="37"/>
      <c r="X434" s="37"/>
      <c r="Y434" s="37"/>
    </row>
    <row r="435" spans="1:25">
      <c r="A435" s="818">
        <v>100005966896</v>
      </c>
      <c r="B435" s="491"/>
      <c r="C435" s="491">
        <v>2414.5565999999999</v>
      </c>
      <c r="D435" s="491" t="s">
        <v>146</v>
      </c>
      <c r="E435" s="491" t="s">
        <v>2332</v>
      </c>
      <c r="F435" s="37"/>
      <c r="G435" s="819"/>
      <c r="H435" s="572"/>
      <c r="I435" s="37"/>
      <c r="J435" s="37"/>
      <c r="K435" s="37"/>
      <c r="L435" s="37"/>
      <c r="M435" s="37"/>
      <c r="N435" s="37"/>
      <c r="O435" s="37"/>
      <c r="P435" s="37"/>
      <c r="Q435" s="37"/>
      <c r="R435" s="37"/>
      <c r="S435" s="37"/>
      <c r="T435" s="37"/>
      <c r="U435" s="37"/>
      <c r="V435" s="37"/>
      <c r="W435" s="37"/>
      <c r="X435" s="37"/>
      <c r="Y435" s="37"/>
    </row>
    <row r="436" spans="1:25">
      <c r="A436" s="818">
        <v>100005975576</v>
      </c>
      <c r="B436" s="491"/>
      <c r="C436" s="491">
        <v>1238.4056599999999</v>
      </c>
      <c r="D436" s="491" t="s">
        <v>156</v>
      </c>
      <c r="E436" s="491" t="s">
        <v>2332</v>
      </c>
      <c r="F436" s="37"/>
      <c r="G436" s="819"/>
      <c r="H436" s="572"/>
      <c r="I436" s="37"/>
      <c r="J436" s="37"/>
      <c r="K436" s="37"/>
      <c r="L436" s="37"/>
      <c r="M436" s="37"/>
      <c r="N436" s="37"/>
      <c r="O436" s="37"/>
      <c r="P436" s="37"/>
      <c r="Q436" s="37"/>
      <c r="R436" s="37"/>
      <c r="S436" s="37"/>
      <c r="T436" s="37"/>
      <c r="U436" s="37"/>
      <c r="V436" s="37"/>
      <c r="W436" s="37"/>
      <c r="X436" s="37"/>
      <c r="Y436" s="37"/>
    </row>
    <row r="437" spans="1:25">
      <c r="A437" s="818">
        <v>100006014437</v>
      </c>
      <c r="B437" s="491"/>
      <c r="C437" s="491">
        <v>12708.632100000001</v>
      </c>
      <c r="D437" s="491" t="s">
        <v>227</v>
      </c>
      <c r="E437" s="491" t="s">
        <v>2332</v>
      </c>
      <c r="F437" s="37"/>
      <c r="G437" s="819"/>
      <c r="H437" s="572"/>
      <c r="I437" s="37"/>
      <c r="J437" s="37"/>
      <c r="K437" s="37"/>
      <c r="L437" s="37"/>
      <c r="M437" s="37"/>
      <c r="N437" s="37"/>
      <c r="O437" s="37"/>
      <c r="P437" s="37"/>
      <c r="Q437" s="37"/>
      <c r="R437" s="37"/>
      <c r="S437" s="37"/>
      <c r="T437" s="37"/>
      <c r="U437" s="37"/>
      <c r="V437" s="37"/>
      <c r="W437" s="37"/>
      <c r="X437" s="37"/>
      <c r="Y437" s="37"/>
    </row>
    <row r="438" spans="1:25">
      <c r="A438" s="818">
        <v>100006017137</v>
      </c>
      <c r="B438" s="491"/>
      <c r="C438" s="491">
        <v>1929.6037699999999</v>
      </c>
      <c r="D438" s="491" t="s">
        <v>156</v>
      </c>
      <c r="E438" s="491" t="s">
        <v>2332</v>
      </c>
      <c r="F438" s="37"/>
      <c r="G438" s="819"/>
      <c r="H438" s="572"/>
      <c r="I438" s="37"/>
      <c r="J438" s="37"/>
      <c r="K438" s="37"/>
      <c r="L438" s="37"/>
      <c r="M438" s="37"/>
      <c r="N438" s="37"/>
      <c r="O438" s="37"/>
      <c r="P438" s="37"/>
      <c r="Q438" s="37"/>
      <c r="R438" s="37"/>
      <c r="S438" s="37"/>
      <c r="T438" s="37"/>
      <c r="U438" s="37"/>
      <c r="V438" s="37"/>
      <c r="W438" s="37"/>
      <c r="X438" s="37"/>
      <c r="Y438" s="37"/>
    </row>
    <row r="439" spans="1:25">
      <c r="A439" s="818">
        <v>100006033102</v>
      </c>
      <c r="B439" s="491"/>
      <c r="C439" s="491">
        <v>947.70754699999998</v>
      </c>
      <c r="D439" s="491" t="s">
        <v>175</v>
      </c>
      <c r="E439" s="491" t="s">
        <v>2332</v>
      </c>
      <c r="F439" s="37"/>
      <c r="G439" s="819"/>
      <c r="H439" s="572"/>
      <c r="I439" s="37"/>
      <c r="J439" s="37"/>
      <c r="K439" s="37"/>
      <c r="L439" s="37"/>
      <c r="M439" s="37"/>
      <c r="N439" s="37"/>
      <c r="O439" s="37"/>
      <c r="P439" s="37"/>
      <c r="Q439" s="37"/>
      <c r="R439" s="37"/>
      <c r="S439" s="37"/>
      <c r="T439" s="37"/>
      <c r="U439" s="37"/>
      <c r="V439" s="37"/>
      <c r="W439" s="37"/>
      <c r="X439" s="37"/>
      <c r="Y439" s="37"/>
    </row>
    <row r="440" spans="1:25">
      <c r="A440" s="818">
        <v>100006037610</v>
      </c>
      <c r="B440" s="491"/>
      <c r="C440" s="491">
        <v>705.87735799999996</v>
      </c>
      <c r="D440" s="491" t="s">
        <v>178</v>
      </c>
      <c r="E440" s="491" t="s">
        <v>2332</v>
      </c>
      <c r="F440" s="37"/>
      <c r="G440" s="819"/>
      <c r="H440" s="572"/>
      <c r="I440" s="37"/>
      <c r="J440" s="37"/>
      <c r="K440" s="37"/>
      <c r="L440" s="37"/>
      <c r="M440" s="37"/>
      <c r="N440" s="37"/>
      <c r="O440" s="37"/>
      <c r="P440" s="37"/>
      <c r="Q440" s="37"/>
      <c r="R440" s="37"/>
      <c r="S440" s="37"/>
      <c r="T440" s="37"/>
      <c r="U440" s="37"/>
      <c r="V440" s="37"/>
      <c r="W440" s="37"/>
      <c r="X440" s="37"/>
      <c r="Y440" s="37"/>
    </row>
    <row r="441" spans="1:25">
      <c r="A441" s="818">
        <v>100006047142</v>
      </c>
      <c r="B441" s="491"/>
      <c r="C441" s="491">
        <v>2135.7075500000001</v>
      </c>
      <c r="D441" s="491" t="s">
        <v>156</v>
      </c>
      <c r="E441" s="491" t="s">
        <v>2332</v>
      </c>
      <c r="F441" s="265">
        <v>44053</v>
      </c>
      <c r="G441" s="822" t="s">
        <v>2334</v>
      </c>
      <c r="H441" s="678" t="s">
        <v>95</v>
      </c>
      <c r="I441" s="37"/>
      <c r="J441" s="37"/>
      <c r="K441" s="37"/>
      <c r="L441" s="37"/>
      <c r="M441" s="37"/>
      <c r="N441" s="37"/>
      <c r="O441" s="37"/>
      <c r="P441" s="37"/>
      <c r="Q441" s="37"/>
      <c r="R441" s="37"/>
      <c r="S441" s="37"/>
      <c r="T441" s="37"/>
      <c r="U441" s="37"/>
      <c r="V441" s="37"/>
      <c r="W441" s="37"/>
      <c r="X441" s="37"/>
      <c r="Y441" s="37"/>
    </row>
    <row r="442" spans="1:25">
      <c r="A442" s="818">
        <v>100006117848</v>
      </c>
      <c r="B442" s="491"/>
      <c r="C442" s="491">
        <v>1100.5</v>
      </c>
      <c r="D442" s="491" t="s">
        <v>206</v>
      </c>
      <c r="E442" s="491" t="s">
        <v>2332</v>
      </c>
      <c r="F442" s="37"/>
      <c r="G442" s="819"/>
      <c r="H442" s="572"/>
      <c r="I442" s="37"/>
      <c r="J442" s="37"/>
      <c r="K442" s="37"/>
      <c r="L442" s="37"/>
      <c r="M442" s="37"/>
      <c r="N442" s="37"/>
      <c r="O442" s="37"/>
      <c r="P442" s="37"/>
      <c r="Q442" s="37"/>
      <c r="R442" s="37"/>
      <c r="S442" s="37"/>
      <c r="T442" s="37"/>
      <c r="U442" s="37"/>
      <c r="V442" s="37"/>
      <c r="W442" s="37"/>
      <c r="X442" s="37"/>
      <c r="Y442" s="37"/>
    </row>
    <row r="443" spans="1:25">
      <c r="A443" s="818">
        <v>100006136118</v>
      </c>
      <c r="B443" s="491"/>
      <c r="C443" s="491">
        <v>514.99056599999994</v>
      </c>
      <c r="D443" s="491" t="s">
        <v>194</v>
      </c>
      <c r="E443" s="491" t="s">
        <v>2332</v>
      </c>
      <c r="F443" s="37"/>
      <c r="G443" s="819"/>
      <c r="H443" s="572"/>
      <c r="I443" s="37"/>
      <c r="J443" s="37"/>
      <c r="K443" s="37"/>
      <c r="L443" s="37"/>
      <c r="M443" s="37"/>
      <c r="N443" s="37"/>
      <c r="O443" s="37"/>
      <c r="P443" s="37"/>
      <c r="Q443" s="37"/>
      <c r="R443" s="37"/>
      <c r="S443" s="37"/>
      <c r="T443" s="37"/>
      <c r="U443" s="37"/>
      <c r="V443" s="37"/>
      <c r="W443" s="37"/>
      <c r="X443" s="37"/>
      <c r="Y443" s="37"/>
    </row>
    <row r="444" spans="1:25">
      <c r="A444" s="818">
        <v>100006150387</v>
      </c>
      <c r="B444" s="491"/>
      <c r="C444" s="491">
        <v>2194.8584900000001</v>
      </c>
      <c r="D444" s="491" t="s">
        <v>156</v>
      </c>
      <c r="E444" s="491" t="s">
        <v>2332</v>
      </c>
      <c r="F444" s="37"/>
      <c r="G444" s="819"/>
      <c r="H444" s="572"/>
      <c r="I444" s="37"/>
      <c r="J444" s="37"/>
      <c r="K444" s="37"/>
      <c r="L444" s="37"/>
      <c r="M444" s="37"/>
      <c r="N444" s="37"/>
      <c r="O444" s="37"/>
      <c r="P444" s="37"/>
      <c r="Q444" s="37"/>
      <c r="R444" s="37"/>
      <c r="S444" s="37"/>
      <c r="T444" s="37"/>
      <c r="U444" s="37"/>
      <c r="V444" s="37"/>
      <c r="W444" s="37"/>
      <c r="X444" s="37"/>
      <c r="Y444" s="37"/>
    </row>
    <row r="445" spans="1:25">
      <c r="A445" s="818">
        <v>100006158347</v>
      </c>
      <c r="B445" s="491"/>
      <c r="C445" s="491">
        <v>1822.65094</v>
      </c>
      <c r="D445" s="491" t="s">
        <v>146</v>
      </c>
      <c r="E445" s="491" t="s">
        <v>2332</v>
      </c>
      <c r="F445" s="37"/>
      <c r="G445" s="819"/>
      <c r="H445" s="572"/>
      <c r="I445" s="37"/>
      <c r="J445" s="37"/>
      <c r="K445" s="37"/>
      <c r="L445" s="37"/>
      <c r="M445" s="37"/>
      <c r="N445" s="37"/>
      <c r="O445" s="37"/>
      <c r="P445" s="37"/>
      <c r="Q445" s="37"/>
      <c r="R445" s="37"/>
      <c r="S445" s="37"/>
      <c r="T445" s="37"/>
      <c r="U445" s="37"/>
      <c r="V445" s="37"/>
      <c r="W445" s="37"/>
      <c r="X445" s="37"/>
      <c r="Y445" s="37"/>
    </row>
    <row r="446" spans="1:25">
      <c r="A446" s="818">
        <v>100006170674</v>
      </c>
      <c r="B446" s="491"/>
      <c r="C446" s="491">
        <v>669.22641499999997</v>
      </c>
      <c r="D446" s="491" t="s">
        <v>175</v>
      </c>
      <c r="E446" s="491" t="s">
        <v>2332</v>
      </c>
      <c r="F446" s="265">
        <v>44070</v>
      </c>
      <c r="G446" s="822" t="s">
        <v>2334</v>
      </c>
      <c r="H446" s="678" t="s">
        <v>2338</v>
      </c>
      <c r="I446" s="37"/>
      <c r="J446" s="37"/>
      <c r="K446" s="37"/>
      <c r="L446" s="37"/>
      <c r="M446" s="37"/>
      <c r="N446" s="37"/>
      <c r="O446" s="37"/>
      <c r="P446" s="37"/>
      <c r="Q446" s="37"/>
      <c r="R446" s="37"/>
      <c r="S446" s="37"/>
      <c r="T446" s="37"/>
      <c r="U446" s="37"/>
      <c r="V446" s="37"/>
      <c r="W446" s="37"/>
      <c r="X446" s="37"/>
      <c r="Y446" s="37"/>
    </row>
    <row r="447" spans="1:25">
      <c r="A447" s="818">
        <v>100006184620</v>
      </c>
      <c r="B447" s="491"/>
      <c r="C447" s="491">
        <v>2746.9434000000001</v>
      </c>
      <c r="D447" s="491" t="s">
        <v>156</v>
      </c>
      <c r="E447" s="491" t="s">
        <v>2332</v>
      </c>
      <c r="F447" s="265">
        <v>44050</v>
      </c>
      <c r="G447" s="819" t="s">
        <v>2334</v>
      </c>
      <c r="H447" s="678" t="s">
        <v>147</v>
      </c>
      <c r="I447" s="37"/>
      <c r="J447" s="37"/>
      <c r="K447" s="37"/>
      <c r="L447" s="37"/>
      <c r="M447" s="37"/>
      <c r="N447" s="37"/>
      <c r="O447" s="37"/>
      <c r="P447" s="37"/>
      <c r="Q447" s="37"/>
      <c r="R447" s="37"/>
      <c r="S447" s="37"/>
      <c r="T447" s="37"/>
      <c r="U447" s="37"/>
      <c r="V447" s="37"/>
      <c r="W447" s="37"/>
      <c r="X447" s="37"/>
      <c r="Y447" s="37"/>
    </row>
    <row r="448" spans="1:25">
      <c r="A448" s="818">
        <v>100006202490</v>
      </c>
      <c r="B448" s="491"/>
      <c r="C448" s="491">
        <v>635.81132100000002</v>
      </c>
      <c r="D448" s="491" t="s">
        <v>178</v>
      </c>
      <c r="E448" s="491" t="s">
        <v>2332</v>
      </c>
      <c r="F448" s="37"/>
      <c r="G448" s="819"/>
      <c r="H448" s="572"/>
      <c r="I448" s="37"/>
      <c r="J448" s="37"/>
      <c r="K448" s="37"/>
      <c r="L448" s="37"/>
      <c r="M448" s="37"/>
      <c r="N448" s="37"/>
      <c r="O448" s="37"/>
      <c r="P448" s="37"/>
      <c r="Q448" s="37"/>
      <c r="R448" s="37"/>
      <c r="S448" s="37"/>
      <c r="T448" s="37"/>
      <c r="U448" s="37"/>
      <c r="V448" s="37"/>
      <c r="W448" s="37"/>
      <c r="X448" s="37"/>
      <c r="Y448" s="37"/>
    </row>
    <row r="449" spans="1:25">
      <c r="A449" s="818">
        <v>100006218320</v>
      </c>
      <c r="B449" s="491"/>
      <c r="C449" s="491">
        <v>6580.3018899999997</v>
      </c>
      <c r="D449" s="491" t="s">
        <v>156</v>
      </c>
      <c r="E449" s="491" t="s">
        <v>2332</v>
      </c>
      <c r="F449" s="37"/>
      <c r="G449" s="819"/>
      <c r="H449" s="572"/>
      <c r="I449" s="37"/>
      <c r="J449" s="37"/>
      <c r="K449" s="37"/>
      <c r="L449" s="37"/>
      <c r="M449" s="37"/>
      <c r="N449" s="37"/>
      <c r="O449" s="37"/>
      <c r="P449" s="37"/>
      <c r="Q449" s="37"/>
      <c r="R449" s="37"/>
      <c r="S449" s="37"/>
      <c r="T449" s="37"/>
      <c r="U449" s="37"/>
      <c r="V449" s="37"/>
      <c r="W449" s="37"/>
      <c r="X449" s="37"/>
      <c r="Y449" s="37"/>
    </row>
    <row r="450" spans="1:25">
      <c r="A450" s="818">
        <v>100006278713</v>
      </c>
      <c r="B450" s="491"/>
      <c r="C450" s="491">
        <v>1065.83962</v>
      </c>
      <c r="D450" s="491" t="s">
        <v>156</v>
      </c>
      <c r="E450" s="491" t="s">
        <v>2332</v>
      </c>
      <c r="F450" s="37"/>
      <c r="G450" s="819"/>
      <c r="H450" s="572"/>
      <c r="I450" s="37"/>
      <c r="J450" s="37"/>
      <c r="K450" s="37"/>
      <c r="L450" s="37"/>
      <c r="M450" s="37"/>
      <c r="N450" s="37"/>
      <c r="O450" s="37"/>
      <c r="P450" s="37"/>
      <c r="Q450" s="37"/>
      <c r="R450" s="37"/>
      <c r="S450" s="37"/>
      <c r="T450" s="37"/>
      <c r="U450" s="37"/>
      <c r="V450" s="37"/>
      <c r="W450" s="37"/>
      <c r="X450" s="37"/>
      <c r="Y450" s="37"/>
    </row>
    <row r="451" spans="1:25">
      <c r="A451" s="818">
        <v>100006285363</v>
      </c>
      <c r="B451" s="491"/>
      <c r="C451" s="491">
        <v>1854.19811</v>
      </c>
      <c r="D451" s="491" t="s">
        <v>154</v>
      </c>
      <c r="E451" s="491" t="s">
        <v>2332</v>
      </c>
      <c r="F451" s="265">
        <v>44062</v>
      </c>
      <c r="G451" s="819" t="s">
        <v>2334</v>
      </c>
      <c r="H451" s="678" t="s">
        <v>2383</v>
      </c>
      <c r="I451" s="37"/>
      <c r="J451" s="37"/>
      <c r="K451" s="37"/>
      <c r="L451" s="37"/>
      <c r="M451" s="37"/>
      <c r="N451" s="37"/>
      <c r="O451" s="37"/>
      <c r="P451" s="37"/>
      <c r="Q451" s="37"/>
      <c r="R451" s="37"/>
      <c r="S451" s="37"/>
      <c r="T451" s="37"/>
      <c r="U451" s="37"/>
      <c r="V451" s="37"/>
      <c r="W451" s="37"/>
      <c r="X451" s="37"/>
      <c r="Y451" s="37"/>
    </row>
    <row r="452" spans="1:25">
      <c r="A452" s="818">
        <v>100006305832</v>
      </c>
      <c r="B452" s="491"/>
      <c r="C452" s="491">
        <v>4916.4811300000001</v>
      </c>
      <c r="D452" s="491" t="s">
        <v>194</v>
      </c>
      <c r="E452" s="491" t="s">
        <v>2332</v>
      </c>
      <c r="F452" s="37"/>
      <c r="G452" s="819"/>
      <c r="H452" s="572"/>
      <c r="I452" s="37"/>
      <c r="J452" s="37"/>
      <c r="K452" s="37"/>
      <c r="L452" s="37"/>
      <c r="M452" s="37"/>
      <c r="N452" s="37"/>
      <c r="O452" s="37"/>
      <c r="P452" s="37"/>
      <c r="Q452" s="37"/>
      <c r="R452" s="37"/>
      <c r="S452" s="37"/>
      <c r="T452" s="37"/>
      <c r="U452" s="37"/>
      <c r="V452" s="37"/>
      <c r="W452" s="37"/>
      <c r="X452" s="37"/>
      <c r="Y452" s="37"/>
    </row>
    <row r="453" spans="1:25">
      <c r="A453" s="818">
        <v>100006341410</v>
      </c>
      <c r="B453" s="491"/>
      <c r="C453" s="491">
        <v>968.85849099999996</v>
      </c>
      <c r="D453" s="491" t="s">
        <v>149</v>
      </c>
      <c r="E453" s="491" t="s">
        <v>2332</v>
      </c>
      <c r="F453" s="37"/>
      <c r="G453" s="819"/>
      <c r="H453" s="572"/>
      <c r="I453" s="37"/>
      <c r="J453" s="37"/>
      <c r="K453" s="37"/>
      <c r="L453" s="37"/>
      <c r="M453" s="37"/>
      <c r="N453" s="37"/>
      <c r="O453" s="37"/>
      <c r="P453" s="37"/>
      <c r="Q453" s="37"/>
      <c r="R453" s="37"/>
      <c r="S453" s="37"/>
      <c r="T453" s="37"/>
      <c r="U453" s="37"/>
      <c r="V453" s="37"/>
      <c r="W453" s="37"/>
      <c r="X453" s="37"/>
      <c r="Y453" s="37"/>
    </row>
    <row r="454" spans="1:25">
      <c r="A454" s="818">
        <v>100006379471</v>
      </c>
      <c r="B454" s="491"/>
      <c r="C454" s="491">
        <v>615.518868</v>
      </c>
      <c r="D454" s="491" t="s">
        <v>297</v>
      </c>
      <c r="E454" s="491" t="s">
        <v>2332</v>
      </c>
      <c r="F454" s="37"/>
      <c r="G454" s="819"/>
      <c r="H454" s="572"/>
      <c r="I454" s="37"/>
      <c r="J454" s="37"/>
      <c r="K454" s="37"/>
      <c r="L454" s="37"/>
      <c r="M454" s="37"/>
      <c r="N454" s="37"/>
      <c r="O454" s="37"/>
      <c r="P454" s="37"/>
      <c r="Q454" s="37"/>
      <c r="R454" s="37"/>
      <c r="S454" s="37"/>
      <c r="T454" s="37"/>
      <c r="U454" s="37"/>
      <c r="V454" s="37"/>
      <c r="W454" s="37"/>
      <c r="X454" s="37"/>
      <c r="Y454" s="37"/>
    </row>
    <row r="455" spans="1:25">
      <c r="A455" s="818">
        <v>100006386886</v>
      </c>
      <c r="B455" s="491"/>
      <c r="C455" s="491">
        <v>888.73584900000003</v>
      </c>
      <c r="D455" s="491" t="s">
        <v>175</v>
      </c>
      <c r="E455" s="491" t="s">
        <v>2332</v>
      </c>
      <c r="F455" s="265">
        <v>44070</v>
      </c>
      <c r="G455" s="822" t="s">
        <v>2334</v>
      </c>
      <c r="H455" s="678" t="s">
        <v>2338</v>
      </c>
      <c r="I455" s="37"/>
      <c r="J455" s="37"/>
      <c r="K455" s="37"/>
      <c r="L455" s="37"/>
      <c r="M455" s="37"/>
      <c r="N455" s="37"/>
      <c r="O455" s="37"/>
      <c r="P455" s="37"/>
      <c r="Q455" s="37"/>
      <c r="R455" s="37"/>
      <c r="S455" s="37"/>
      <c r="T455" s="37"/>
      <c r="U455" s="37"/>
      <c r="V455" s="37"/>
      <c r="W455" s="37"/>
      <c r="X455" s="37"/>
      <c r="Y455" s="37"/>
    </row>
    <row r="456" spans="1:25">
      <c r="A456" s="818">
        <v>100006398942</v>
      </c>
      <c r="B456" s="491"/>
      <c r="C456" s="491">
        <v>816.50943400000006</v>
      </c>
      <c r="D456" s="491" t="s">
        <v>149</v>
      </c>
      <c r="E456" s="491" t="s">
        <v>2332</v>
      </c>
      <c r="F456" s="37"/>
      <c r="G456" s="819"/>
      <c r="H456" s="572"/>
      <c r="I456" s="37"/>
      <c r="J456" s="37"/>
      <c r="K456" s="37"/>
      <c r="L456" s="37"/>
      <c r="M456" s="37"/>
      <c r="N456" s="37"/>
      <c r="O456" s="37"/>
      <c r="P456" s="37"/>
      <c r="Q456" s="37"/>
      <c r="R456" s="37"/>
      <c r="S456" s="37"/>
      <c r="T456" s="37"/>
      <c r="U456" s="37"/>
      <c r="V456" s="37"/>
      <c r="W456" s="37"/>
      <c r="X456" s="37"/>
      <c r="Y456" s="37"/>
    </row>
    <row r="457" spans="1:25">
      <c r="A457" s="818">
        <v>100006403566</v>
      </c>
      <c r="B457" s="491"/>
      <c r="C457" s="491">
        <v>1942.7547199999999</v>
      </c>
      <c r="D457" s="491" t="s">
        <v>156</v>
      </c>
      <c r="E457" s="491" t="s">
        <v>2332</v>
      </c>
      <c r="F457" s="37"/>
      <c r="G457" s="819"/>
      <c r="H457" s="572"/>
      <c r="I457" s="37"/>
      <c r="J457" s="37"/>
      <c r="K457" s="37"/>
      <c r="L457" s="37"/>
      <c r="M457" s="37"/>
      <c r="N457" s="37"/>
      <c r="O457" s="37"/>
      <c r="P457" s="37"/>
      <c r="Q457" s="37"/>
      <c r="R457" s="37"/>
      <c r="S457" s="37"/>
      <c r="T457" s="37"/>
      <c r="U457" s="37"/>
      <c r="V457" s="37"/>
      <c r="W457" s="37"/>
      <c r="X457" s="37"/>
      <c r="Y457" s="37"/>
    </row>
    <row r="458" spans="1:25">
      <c r="A458" s="818">
        <v>100006432011</v>
      </c>
      <c r="B458" s="491"/>
      <c r="C458" s="491">
        <v>1439.4905699999999</v>
      </c>
      <c r="D458" s="491" t="s">
        <v>154</v>
      </c>
      <c r="E458" s="491" t="s">
        <v>2332</v>
      </c>
      <c r="F458" s="265">
        <v>44055</v>
      </c>
      <c r="G458" s="819" t="s">
        <v>2334</v>
      </c>
      <c r="H458" s="678" t="s">
        <v>2384</v>
      </c>
      <c r="I458" s="37"/>
      <c r="J458" s="37"/>
      <c r="K458" s="37"/>
      <c r="L458" s="37"/>
      <c r="M458" s="37"/>
      <c r="N458" s="37"/>
      <c r="O458" s="37"/>
      <c r="P458" s="37"/>
      <c r="Q458" s="37"/>
      <c r="R458" s="37"/>
      <c r="S458" s="37"/>
      <c r="T458" s="37"/>
      <c r="U458" s="37"/>
      <c r="V458" s="37"/>
      <c r="W458" s="37"/>
      <c r="X458" s="37"/>
      <c r="Y458" s="37"/>
    </row>
    <row r="459" spans="1:25">
      <c r="A459" s="818">
        <v>100006447563</v>
      </c>
      <c r="B459" s="491"/>
      <c r="C459" s="491">
        <v>768.15094299999998</v>
      </c>
      <c r="D459" s="491" t="s">
        <v>194</v>
      </c>
      <c r="E459" s="491" t="s">
        <v>2332</v>
      </c>
      <c r="F459" s="37"/>
      <c r="G459" s="819"/>
      <c r="H459" s="572"/>
      <c r="I459" s="37"/>
      <c r="J459" s="37"/>
      <c r="K459" s="37"/>
      <c r="L459" s="37"/>
      <c r="M459" s="37"/>
      <c r="N459" s="37"/>
      <c r="O459" s="37"/>
      <c r="P459" s="37"/>
      <c r="Q459" s="37"/>
      <c r="R459" s="37"/>
      <c r="S459" s="37"/>
      <c r="T459" s="37"/>
      <c r="U459" s="37"/>
      <c r="V459" s="37"/>
      <c r="W459" s="37"/>
      <c r="X459" s="37"/>
      <c r="Y459" s="37"/>
    </row>
    <row r="460" spans="1:25">
      <c r="A460" s="818">
        <v>100006484892</v>
      </c>
      <c r="B460" s="491"/>
      <c r="C460" s="491">
        <v>830.85849099999996</v>
      </c>
      <c r="D460" s="491" t="s">
        <v>194</v>
      </c>
      <c r="E460" s="491" t="s">
        <v>2332</v>
      </c>
      <c r="F460" s="37"/>
      <c r="G460" s="819"/>
      <c r="H460" s="572"/>
      <c r="I460" s="37"/>
      <c r="J460" s="37"/>
      <c r="K460" s="37"/>
      <c r="L460" s="37"/>
      <c r="M460" s="37"/>
      <c r="N460" s="37"/>
      <c r="O460" s="37"/>
      <c r="P460" s="37"/>
      <c r="Q460" s="37"/>
      <c r="R460" s="37"/>
      <c r="S460" s="37"/>
      <c r="T460" s="37"/>
      <c r="U460" s="37"/>
      <c r="V460" s="37"/>
      <c r="W460" s="37"/>
      <c r="X460" s="37"/>
      <c r="Y460" s="37"/>
    </row>
    <row r="461" spans="1:25">
      <c r="A461" s="818">
        <v>100006574665</v>
      </c>
      <c r="B461" s="491"/>
      <c r="C461" s="491">
        <v>713.14150900000004</v>
      </c>
      <c r="D461" s="491" t="s">
        <v>149</v>
      </c>
      <c r="E461" s="491" t="s">
        <v>2332</v>
      </c>
      <c r="F461" s="37"/>
      <c r="G461" s="819"/>
      <c r="H461" s="572"/>
      <c r="I461" s="37"/>
      <c r="J461" s="37"/>
      <c r="K461" s="37"/>
      <c r="L461" s="37"/>
      <c r="M461" s="37"/>
      <c r="N461" s="37"/>
      <c r="O461" s="37"/>
      <c r="P461" s="37"/>
      <c r="Q461" s="37"/>
      <c r="R461" s="37"/>
      <c r="S461" s="37"/>
      <c r="T461" s="37"/>
      <c r="U461" s="37"/>
      <c r="V461" s="37"/>
      <c r="W461" s="37"/>
      <c r="X461" s="37"/>
      <c r="Y461" s="37"/>
    </row>
    <row r="462" spans="1:25">
      <c r="A462" s="818">
        <v>100006651250</v>
      </c>
      <c r="B462" s="491"/>
      <c r="C462" s="491">
        <v>1371.5094300000001</v>
      </c>
      <c r="D462" s="491" t="s">
        <v>154</v>
      </c>
      <c r="E462" s="491" t="s">
        <v>2332</v>
      </c>
      <c r="F462" s="37"/>
      <c r="G462" s="819"/>
      <c r="H462" s="572"/>
      <c r="I462" s="37"/>
      <c r="J462" s="37"/>
      <c r="K462" s="37"/>
      <c r="L462" s="37"/>
      <c r="M462" s="37"/>
      <c r="N462" s="37"/>
      <c r="O462" s="37"/>
      <c r="P462" s="37"/>
      <c r="Q462" s="37"/>
      <c r="R462" s="37"/>
      <c r="S462" s="37"/>
      <c r="T462" s="37"/>
      <c r="U462" s="37"/>
      <c r="V462" s="37"/>
      <c r="W462" s="37"/>
      <c r="X462" s="37"/>
      <c r="Y462" s="37"/>
    </row>
    <row r="463" spans="1:25">
      <c r="A463" s="818">
        <v>100006658060</v>
      </c>
      <c r="B463" s="491"/>
      <c r="C463" s="491">
        <v>644.71698100000003</v>
      </c>
      <c r="D463" s="491" t="s">
        <v>146</v>
      </c>
      <c r="E463" s="491" t="s">
        <v>2332</v>
      </c>
      <c r="F463" s="37"/>
      <c r="G463" s="819"/>
      <c r="H463" s="572"/>
      <c r="I463" s="37"/>
      <c r="J463" s="37"/>
      <c r="K463" s="37"/>
      <c r="L463" s="37"/>
      <c r="M463" s="37"/>
      <c r="N463" s="37"/>
      <c r="O463" s="37"/>
      <c r="P463" s="37"/>
      <c r="Q463" s="37"/>
      <c r="R463" s="37"/>
      <c r="S463" s="37"/>
      <c r="T463" s="37"/>
      <c r="U463" s="37"/>
      <c r="V463" s="37"/>
      <c r="W463" s="37"/>
      <c r="X463" s="37"/>
      <c r="Y463" s="37"/>
    </row>
    <row r="464" spans="1:25">
      <c r="A464" s="818">
        <v>100006688631</v>
      </c>
      <c r="B464" s="491"/>
      <c r="C464" s="491">
        <v>780.74528299999997</v>
      </c>
      <c r="D464" s="491" t="s">
        <v>154</v>
      </c>
      <c r="E464" s="491" t="s">
        <v>2332</v>
      </c>
      <c r="F464" s="265">
        <v>44071</v>
      </c>
      <c r="G464" s="819" t="s">
        <v>2334</v>
      </c>
      <c r="H464" s="678" t="s">
        <v>2385</v>
      </c>
      <c r="I464" s="37"/>
      <c r="J464" s="37"/>
      <c r="K464" s="37"/>
      <c r="L464" s="37"/>
      <c r="M464" s="37"/>
      <c r="N464" s="37"/>
      <c r="O464" s="37"/>
      <c r="P464" s="37"/>
      <c r="Q464" s="37"/>
      <c r="R464" s="37"/>
      <c r="S464" s="37"/>
      <c r="T464" s="37"/>
      <c r="U464" s="37"/>
      <c r="V464" s="37"/>
      <c r="W464" s="37"/>
      <c r="X464" s="37"/>
      <c r="Y464" s="37"/>
    </row>
    <row r="465" spans="1:25">
      <c r="A465" s="818">
        <v>100006705430</v>
      </c>
      <c r="B465" s="491"/>
      <c r="C465" s="491">
        <v>547.17924500000004</v>
      </c>
      <c r="D465" s="491" t="s">
        <v>156</v>
      </c>
      <c r="E465" s="491" t="s">
        <v>2332</v>
      </c>
      <c r="F465" s="37"/>
      <c r="G465" s="819"/>
      <c r="H465" s="572"/>
      <c r="I465" s="37"/>
      <c r="J465" s="37"/>
      <c r="K465" s="37"/>
      <c r="L465" s="37"/>
      <c r="M465" s="37"/>
      <c r="N465" s="37"/>
      <c r="O465" s="37"/>
      <c r="P465" s="37"/>
      <c r="Q465" s="37"/>
      <c r="R465" s="37"/>
      <c r="S465" s="37"/>
      <c r="T465" s="37"/>
      <c r="U465" s="37"/>
      <c r="V465" s="37"/>
      <c r="W465" s="37"/>
      <c r="X465" s="37"/>
      <c r="Y465" s="37"/>
    </row>
    <row r="466" spans="1:25">
      <c r="A466" s="818">
        <v>100006720862</v>
      </c>
      <c r="B466" s="491"/>
      <c r="C466" s="491">
        <v>961.87735799999996</v>
      </c>
      <c r="D466" s="491" t="s">
        <v>206</v>
      </c>
      <c r="E466" s="491" t="s">
        <v>2332</v>
      </c>
      <c r="F466" s="37"/>
      <c r="G466" s="819"/>
      <c r="H466" s="572"/>
      <c r="I466" s="37"/>
      <c r="J466" s="37"/>
      <c r="K466" s="37"/>
      <c r="L466" s="37"/>
      <c r="M466" s="37"/>
      <c r="N466" s="37"/>
      <c r="O466" s="37"/>
      <c r="P466" s="37"/>
      <c r="Q466" s="37"/>
      <c r="R466" s="37"/>
      <c r="S466" s="37"/>
      <c r="T466" s="37"/>
      <c r="U466" s="37"/>
      <c r="V466" s="37"/>
      <c r="W466" s="37"/>
      <c r="X466" s="37"/>
      <c r="Y466" s="37"/>
    </row>
    <row r="467" spans="1:25">
      <c r="A467" s="818">
        <v>100006740294</v>
      </c>
      <c r="B467" s="491"/>
      <c r="C467" s="491">
        <v>997.5</v>
      </c>
      <c r="D467" s="491" t="s">
        <v>138</v>
      </c>
      <c r="E467" s="491" t="s">
        <v>2332</v>
      </c>
      <c r="F467" s="37"/>
      <c r="G467" s="819"/>
      <c r="H467" s="572"/>
      <c r="I467" s="37"/>
      <c r="J467" s="37"/>
      <c r="K467" s="37"/>
      <c r="L467" s="37"/>
      <c r="M467" s="37"/>
      <c r="N467" s="37"/>
      <c r="O467" s="37"/>
      <c r="P467" s="37"/>
      <c r="Q467" s="37"/>
      <c r="R467" s="37"/>
      <c r="S467" s="37"/>
      <c r="T467" s="37"/>
      <c r="U467" s="37"/>
      <c r="V467" s="37"/>
      <c r="W467" s="37"/>
      <c r="X467" s="37"/>
      <c r="Y467" s="37"/>
    </row>
    <row r="468" spans="1:25">
      <c r="A468" s="818">
        <v>100006762723</v>
      </c>
      <c r="B468" s="491"/>
      <c r="C468" s="491">
        <v>1163.4717000000001</v>
      </c>
      <c r="D468" s="491" t="s">
        <v>149</v>
      </c>
      <c r="E468" s="491" t="s">
        <v>2332</v>
      </c>
      <c r="F468" s="37"/>
      <c r="G468" s="819"/>
      <c r="H468" s="572"/>
      <c r="I468" s="37"/>
      <c r="J468" s="37"/>
      <c r="K468" s="37"/>
      <c r="L468" s="37"/>
      <c r="M468" s="37"/>
      <c r="N468" s="37"/>
      <c r="O468" s="37"/>
      <c r="P468" s="37"/>
      <c r="Q468" s="37"/>
      <c r="R468" s="37"/>
      <c r="S468" s="37"/>
      <c r="T468" s="37"/>
      <c r="U468" s="37"/>
      <c r="V468" s="37"/>
      <c r="W468" s="37"/>
      <c r="X468" s="37"/>
      <c r="Y468" s="37"/>
    </row>
    <row r="469" spans="1:25">
      <c r="A469" s="818">
        <v>100006820608</v>
      </c>
      <c r="B469" s="491"/>
      <c r="C469" s="491">
        <v>2111.77358</v>
      </c>
      <c r="D469" s="491" t="s">
        <v>157</v>
      </c>
      <c r="E469" s="491" t="s">
        <v>2332</v>
      </c>
      <c r="F469" s="37"/>
      <c r="G469" s="819"/>
      <c r="H469" s="572"/>
      <c r="I469" s="37"/>
      <c r="J469" s="37"/>
      <c r="K469" s="37"/>
      <c r="L469" s="37"/>
      <c r="M469" s="37"/>
      <c r="N469" s="37"/>
      <c r="O469" s="37"/>
      <c r="P469" s="37"/>
      <c r="Q469" s="37"/>
      <c r="R469" s="37"/>
      <c r="S469" s="37"/>
      <c r="T469" s="37"/>
      <c r="U469" s="37"/>
      <c r="V469" s="37"/>
      <c r="W469" s="37"/>
      <c r="X469" s="37"/>
      <c r="Y469" s="37"/>
    </row>
    <row r="470" spans="1:25">
      <c r="A470" s="818">
        <v>100006830707</v>
      </c>
      <c r="B470" s="491"/>
      <c r="C470" s="491">
        <v>508.56603799999999</v>
      </c>
      <c r="D470" s="491" t="s">
        <v>156</v>
      </c>
      <c r="E470" s="491" t="s">
        <v>2332</v>
      </c>
      <c r="F470" s="37"/>
      <c r="G470" s="819"/>
      <c r="H470" s="572"/>
      <c r="I470" s="37"/>
      <c r="J470" s="37"/>
      <c r="K470" s="37"/>
      <c r="L470" s="37"/>
      <c r="M470" s="37"/>
      <c r="N470" s="37"/>
      <c r="O470" s="37"/>
      <c r="P470" s="37"/>
      <c r="Q470" s="37"/>
      <c r="R470" s="37"/>
      <c r="S470" s="37"/>
      <c r="T470" s="37"/>
      <c r="U470" s="37"/>
      <c r="V470" s="37"/>
      <c r="W470" s="37"/>
      <c r="X470" s="37"/>
      <c r="Y470" s="37"/>
    </row>
    <row r="471" spans="1:25">
      <c r="A471" s="818">
        <v>100006836001</v>
      </c>
      <c r="B471" s="491"/>
      <c r="C471" s="491">
        <v>1053.5282999999999</v>
      </c>
      <c r="D471" s="491" t="s">
        <v>178</v>
      </c>
      <c r="E471" s="491" t="s">
        <v>2332</v>
      </c>
      <c r="F471" s="37"/>
      <c r="G471" s="819"/>
      <c r="H471" s="572"/>
      <c r="I471" s="37"/>
      <c r="J471" s="37"/>
      <c r="K471" s="37"/>
      <c r="L471" s="37"/>
      <c r="M471" s="37"/>
      <c r="N471" s="37"/>
      <c r="O471" s="37"/>
      <c r="P471" s="37"/>
      <c r="Q471" s="37"/>
      <c r="R471" s="37"/>
      <c r="S471" s="37"/>
      <c r="T471" s="37"/>
      <c r="U471" s="37"/>
      <c r="V471" s="37"/>
      <c r="W471" s="37"/>
      <c r="X471" s="37"/>
      <c r="Y471" s="37"/>
    </row>
    <row r="472" spans="1:25">
      <c r="A472" s="818">
        <v>100006863770</v>
      </c>
      <c r="B472" s="491"/>
      <c r="C472" s="491">
        <v>1759.37736</v>
      </c>
      <c r="D472" s="491" t="s">
        <v>156</v>
      </c>
      <c r="E472" s="491" t="s">
        <v>2332</v>
      </c>
      <c r="F472" s="37"/>
      <c r="G472" s="819"/>
      <c r="H472" s="572"/>
      <c r="I472" s="37"/>
      <c r="J472" s="37"/>
      <c r="K472" s="37"/>
      <c r="L472" s="37"/>
      <c r="M472" s="37"/>
      <c r="N472" s="37"/>
      <c r="O472" s="37"/>
      <c r="P472" s="37"/>
      <c r="Q472" s="37"/>
      <c r="R472" s="37"/>
      <c r="S472" s="37"/>
      <c r="T472" s="37"/>
      <c r="U472" s="37"/>
      <c r="V472" s="37"/>
      <c r="W472" s="37"/>
      <c r="X472" s="37"/>
      <c r="Y472" s="37"/>
    </row>
    <row r="473" spans="1:25">
      <c r="A473" s="818">
        <v>100006863993</v>
      </c>
      <c r="B473" s="491"/>
      <c r="C473" s="491">
        <v>660.62264200000004</v>
      </c>
      <c r="D473" s="491" t="s">
        <v>156</v>
      </c>
      <c r="E473" s="491" t="s">
        <v>2332</v>
      </c>
      <c r="F473" s="265">
        <v>44068</v>
      </c>
      <c r="G473" s="819" t="s">
        <v>2358</v>
      </c>
      <c r="H473" s="572"/>
      <c r="I473" s="37"/>
      <c r="J473" s="37"/>
      <c r="K473" s="37"/>
      <c r="L473" s="37"/>
      <c r="M473" s="37"/>
      <c r="N473" s="37"/>
      <c r="O473" s="37"/>
      <c r="P473" s="37"/>
      <c r="Q473" s="37"/>
      <c r="R473" s="37"/>
      <c r="S473" s="37"/>
      <c r="T473" s="37"/>
      <c r="U473" s="37"/>
      <c r="V473" s="37"/>
      <c r="W473" s="37"/>
      <c r="X473" s="37"/>
      <c r="Y473" s="37"/>
    </row>
    <row r="474" spans="1:25">
      <c r="A474" s="818">
        <v>100006869514</v>
      </c>
      <c r="B474" s="491"/>
      <c r="C474" s="491">
        <v>1968.11321</v>
      </c>
      <c r="D474" s="491" t="s">
        <v>146</v>
      </c>
      <c r="E474" s="491" t="s">
        <v>2332</v>
      </c>
      <c r="F474" s="37"/>
      <c r="G474" s="819"/>
      <c r="H474" s="572"/>
      <c r="I474" s="37"/>
      <c r="J474" s="37"/>
      <c r="K474" s="37"/>
      <c r="L474" s="37"/>
      <c r="M474" s="37"/>
      <c r="N474" s="37"/>
      <c r="O474" s="37"/>
      <c r="P474" s="37"/>
      <c r="Q474" s="37"/>
      <c r="R474" s="37"/>
      <c r="S474" s="37"/>
      <c r="T474" s="37"/>
      <c r="U474" s="37"/>
      <c r="V474" s="37"/>
      <c r="W474" s="37"/>
      <c r="X474" s="37"/>
      <c r="Y474" s="37"/>
    </row>
    <row r="475" spans="1:25">
      <c r="A475" s="818">
        <v>100006870485</v>
      </c>
      <c r="B475" s="491"/>
      <c r="C475" s="491">
        <v>3345.9339599999998</v>
      </c>
      <c r="D475" s="491" t="s">
        <v>156</v>
      </c>
      <c r="E475" s="491" t="s">
        <v>2332</v>
      </c>
      <c r="F475" s="37"/>
      <c r="G475" s="819"/>
      <c r="H475" s="572"/>
      <c r="I475" s="37"/>
      <c r="J475" s="37"/>
      <c r="K475" s="37"/>
      <c r="L475" s="37"/>
      <c r="M475" s="37"/>
      <c r="N475" s="37"/>
      <c r="O475" s="37"/>
      <c r="P475" s="37"/>
      <c r="Q475" s="37"/>
      <c r="R475" s="37"/>
      <c r="S475" s="37"/>
      <c r="T475" s="37"/>
      <c r="U475" s="37"/>
      <c r="V475" s="37"/>
      <c r="W475" s="37"/>
      <c r="X475" s="37"/>
      <c r="Y475" s="37"/>
    </row>
    <row r="476" spans="1:25">
      <c r="A476" s="818">
        <v>100006879331</v>
      </c>
      <c r="B476" s="491"/>
      <c r="C476" s="491">
        <v>1757.1415099999999</v>
      </c>
      <c r="D476" s="491" t="s">
        <v>154</v>
      </c>
      <c r="E476" s="491" t="s">
        <v>2332</v>
      </c>
      <c r="F476" s="265">
        <v>44062</v>
      </c>
      <c r="G476" s="819" t="s">
        <v>2334</v>
      </c>
      <c r="H476" s="678" t="s">
        <v>2386</v>
      </c>
      <c r="I476" s="37"/>
      <c r="J476" s="37"/>
      <c r="K476" s="37"/>
      <c r="L476" s="37"/>
      <c r="M476" s="37"/>
      <c r="N476" s="37"/>
      <c r="O476" s="37"/>
      <c r="P476" s="37"/>
      <c r="Q476" s="37"/>
      <c r="R476" s="37"/>
      <c r="S476" s="37"/>
      <c r="T476" s="37"/>
      <c r="U476" s="37"/>
      <c r="V476" s="37"/>
      <c r="W476" s="37"/>
      <c r="X476" s="37"/>
      <c r="Y476" s="37"/>
    </row>
    <row r="477" spans="1:25">
      <c r="A477" s="818">
        <v>100006881387</v>
      </c>
      <c r="B477" s="491"/>
      <c r="C477" s="491">
        <v>558.78301899999997</v>
      </c>
      <c r="D477" s="491" t="s">
        <v>156</v>
      </c>
      <c r="E477" s="491" t="s">
        <v>2332</v>
      </c>
      <c r="F477" s="37"/>
      <c r="G477" s="819"/>
      <c r="H477" s="572"/>
      <c r="I477" s="37"/>
      <c r="J477" s="37"/>
      <c r="K477" s="37"/>
      <c r="L477" s="37"/>
      <c r="M477" s="37"/>
      <c r="N477" s="37"/>
      <c r="O477" s="37"/>
      <c r="P477" s="37"/>
      <c r="Q477" s="37"/>
      <c r="R477" s="37"/>
      <c r="S477" s="37"/>
      <c r="T477" s="37"/>
      <c r="U477" s="37"/>
      <c r="V477" s="37"/>
      <c r="W477" s="37"/>
      <c r="X477" s="37"/>
      <c r="Y477" s="37"/>
    </row>
    <row r="478" spans="1:25">
      <c r="A478" s="818">
        <v>100006908494</v>
      </c>
      <c r="B478" s="491"/>
      <c r="C478" s="491">
        <v>1933.16038</v>
      </c>
      <c r="D478" s="491" t="s">
        <v>146</v>
      </c>
      <c r="E478" s="491" t="s">
        <v>2332</v>
      </c>
      <c r="F478" s="37"/>
      <c r="G478" s="819"/>
      <c r="H478" s="572"/>
      <c r="I478" s="37"/>
      <c r="J478" s="37"/>
      <c r="K478" s="37"/>
      <c r="L478" s="37"/>
      <c r="M478" s="37"/>
      <c r="N478" s="37"/>
      <c r="O478" s="37"/>
      <c r="P478" s="37"/>
      <c r="Q478" s="37"/>
      <c r="R478" s="37"/>
      <c r="S478" s="37"/>
      <c r="T478" s="37"/>
      <c r="U478" s="37"/>
      <c r="V478" s="37"/>
      <c r="W478" s="37"/>
      <c r="X478" s="37"/>
      <c r="Y478" s="37"/>
    </row>
    <row r="479" spans="1:25">
      <c r="A479" s="818">
        <v>100006909042</v>
      </c>
      <c r="B479" s="491"/>
      <c r="C479" s="491">
        <v>1147</v>
      </c>
      <c r="D479" s="491" t="s">
        <v>156</v>
      </c>
      <c r="E479" s="491" t="s">
        <v>2332</v>
      </c>
      <c r="F479" s="37"/>
      <c r="G479" s="819"/>
      <c r="H479" s="572"/>
      <c r="I479" s="37"/>
      <c r="J479" s="37"/>
      <c r="K479" s="37"/>
      <c r="L479" s="37"/>
      <c r="M479" s="37"/>
      <c r="N479" s="37"/>
      <c r="O479" s="37"/>
      <c r="P479" s="37"/>
      <c r="Q479" s="37"/>
      <c r="R479" s="37"/>
      <c r="S479" s="37"/>
      <c r="T479" s="37"/>
      <c r="U479" s="37"/>
      <c r="V479" s="37"/>
      <c r="W479" s="37"/>
      <c r="X479" s="37"/>
      <c r="Y479" s="37"/>
    </row>
    <row r="480" spans="1:25">
      <c r="A480" s="818">
        <v>100006938688</v>
      </c>
      <c r="B480" s="491"/>
      <c r="C480" s="491">
        <v>914.71698100000003</v>
      </c>
      <c r="D480" s="491" t="s">
        <v>175</v>
      </c>
      <c r="E480" s="491" t="s">
        <v>2332</v>
      </c>
      <c r="F480" s="37"/>
      <c r="G480" s="819"/>
      <c r="H480" s="572"/>
      <c r="I480" s="37"/>
      <c r="J480" s="37"/>
      <c r="K480" s="37"/>
      <c r="L480" s="37"/>
      <c r="M480" s="37"/>
      <c r="N480" s="37"/>
      <c r="O480" s="37"/>
      <c r="P480" s="37"/>
      <c r="Q480" s="37"/>
      <c r="R480" s="37"/>
      <c r="S480" s="37"/>
      <c r="T480" s="37"/>
      <c r="U480" s="37"/>
      <c r="V480" s="37"/>
      <c r="W480" s="37"/>
      <c r="X480" s="37"/>
      <c r="Y480" s="37"/>
    </row>
    <row r="481" spans="1:25">
      <c r="A481" s="818">
        <v>100006940102</v>
      </c>
      <c r="B481" s="491"/>
      <c r="C481" s="491">
        <v>3006.4245299999998</v>
      </c>
      <c r="D481" s="491" t="s">
        <v>156</v>
      </c>
      <c r="E481" s="491" t="s">
        <v>2332</v>
      </c>
      <c r="F481" s="37"/>
      <c r="G481" s="819"/>
      <c r="H481" s="572"/>
      <c r="I481" s="37"/>
      <c r="J481" s="37"/>
      <c r="K481" s="37"/>
      <c r="L481" s="37"/>
      <c r="M481" s="37"/>
      <c r="N481" s="37"/>
      <c r="O481" s="37"/>
      <c r="P481" s="37"/>
      <c r="Q481" s="37"/>
      <c r="R481" s="37"/>
      <c r="S481" s="37"/>
      <c r="T481" s="37"/>
      <c r="U481" s="37"/>
      <c r="V481" s="37"/>
      <c r="W481" s="37"/>
      <c r="X481" s="37"/>
      <c r="Y481" s="37"/>
    </row>
    <row r="482" spans="1:25">
      <c r="A482" s="818">
        <v>100006951746</v>
      </c>
      <c r="B482" s="491"/>
      <c r="C482" s="491">
        <v>1474.73585</v>
      </c>
      <c r="D482" s="491" t="s">
        <v>206</v>
      </c>
      <c r="E482" s="491" t="s">
        <v>2332</v>
      </c>
      <c r="F482" s="37"/>
      <c r="G482" s="819"/>
      <c r="H482" s="572"/>
      <c r="I482" s="37"/>
      <c r="J482" s="37"/>
      <c r="K482" s="37"/>
      <c r="L482" s="37"/>
      <c r="M482" s="37"/>
      <c r="N482" s="37"/>
      <c r="O482" s="37"/>
      <c r="P482" s="37"/>
      <c r="Q482" s="37"/>
      <c r="R482" s="37"/>
      <c r="S482" s="37"/>
      <c r="T482" s="37"/>
      <c r="U482" s="37"/>
      <c r="V482" s="37"/>
      <c r="W482" s="37"/>
      <c r="X482" s="37"/>
      <c r="Y482" s="37"/>
    </row>
    <row r="483" spans="1:25">
      <c r="A483" s="818">
        <v>100007015129</v>
      </c>
      <c r="B483" s="491"/>
      <c r="C483" s="491">
        <v>940.19811300000003</v>
      </c>
      <c r="D483" s="491" t="s">
        <v>154</v>
      </c>
      <c r="E483" s="491" t="s">
        <v>2332</v>
      </c>
      <c r="F483" s="265">
        <v>44040</v>
      </c>
      <c r="G483" s="819" t="s">
        <v>2334</v>
      </c>
      <c r="H483" s="678" t="s">
        <v>2387</v>
      </c>
      <c r="I483" s="37"/>
      <c r="J483" s="37"/>
      <c r="K483" s="37"/>
      <c r="L483" s="37"/>
      <c r="M483" s="37"/>
      <c r="N483" s="37"/>
      <c r="O483" s="37"/>
      <c r="P483" s="37"/>
      <c r="Q483" s="37"/>
      <c r="R483" s="37"/>
      <c r="S483" s="37"/>
      <c r="T483" s="37"/>
      <c r="U483" s="37"/>
      <c r="V483" s="37"/>
      <c r="W483" s="37"/>
      <c r="X483" s="37"/>
      <c r="Y483" s="37"/>
    </row>
    <row r="484" spans="1:25">
      <c r="A484" s="818">
        <v>100007018120</v>
      </c>
      <c r="B484" s="491"/>
      <c r="C484" s="491">
        <v>6970.7075500000001</v>
      </c>
      <c r="D484" s="491" t="s">
        <v>194</v>
      </c>
      <c r="E484" s="491" t="s">
        <v>2332</v>
      </c>
      <c r="F484" s="37"/>
      <c r="G484" s="819"/>
      <c r="H484" s="572"/>
      <c r="I484" s="37"/>
      <c r="J484" s="37"/>
      <c r="K484" s="37"/>
      <c r="L484" s="37"/>
      <c r="M484" s="37"/>
      <c r="N484" s="37"/>
      <c r="O484" s="37"/>
      <c r="P484" s="37"/>
      <c r="Q484" s="37"/>
      <c r="R484" s="37"/>
      <c r="S484" s="37"/>
      <c r="T484" s="37"/>
      <c r="U484" s="37"/>
      <c r="V484" s="37"/>
      <c r="W484" s="37"/>
      <c r="X484" s="37"/>
      <c r="Y484" s="37"/>
    </row>
    <row r="485" spans="1:25">
      <c r="A485" s="818">
        <v>100007100111</v>
      </c>
      <c r="B485" s="491"/>
      <c r="C485" s="491">
        <v>2635.9811300000001</v>
      </c>
      <c r="D485" s="491" t="s">
        <v>281</v>
      </c>
      <c r="E485" s="491" t="s">
        <v>2332</v>
      </c>
      <c r="F485" s="37"/>
      <c r="G485" s="819"/>
      <c r="H485" s="572"/>
      <c r="I485" s="37"/>
      <c r="J485" s="37"/>
      <c r="K485" s="37"/>
      <c r="L485" s="37"/>
      <c r="M485" s="37"/>
      <c r="N485" s="37"/>
      <c r="O485" s="37"/>
      <c r="P485" s="37"/>
      <c r="Q485" s="37"/>
      <c r="R485" s="37"/>
      <c r="S485" s="37"/>
      <c r="T485" s="37"/>
      <c r="U485" s="37"/>
      <c r="V485" s="37"/>
      <c r="W485" s="37"/>
      <c r="X485" s="37"/>
      <c r="Y485" s="37"/>
    </row>
    <row r="486" spans="1:25">
      <c r="A486" s="818">
        <v>100007119848</v>
      </c>
      <c r="B486" s="491"/>
      <c r="C486" s="491">
        <v>1222.8679199999999</v>
      </c>
      <c r="D486" s="491" t="s">
        <v>194</v>
      </c>
      <c r="E486" s="491" t="s">
        <v>2332</v>
      </c>
      <c r="F486" s="37"/>
      <c r="G486" s="819"/>
      <c r="H486" s="572"/>
      <c r="I486" s="37"/>
      <c r="J486" s="37"/>
      <c r="K486" s="37"/>
      <c r="L486" s="37"/>
      <c r="M486" s="37"/>
      <c r="N486" s="37"/>
      <c r="O486" s="37"/>
      <c r="P486" s="37"/>
      <c r="Q486" s="37"/>
      <c r="R486" s="37"/>
      <c r="S486" s="37"/>
      <c r="T486" s="37"/>
      <c r="U486" s="37"/>
      <c r="V486" s="37"/>
      <c r="W486" s="37"/>
      <c r="X486" s="37"/>
      <c r="Y486" s="37"/>
    </row>
    <row r="487" spans="1:25">
      <c r="A487" s="818">
        <v>100007126785</v>
      </c>
      <c r="B487" s="491"/>
      <c r="C487" s="491">
        <v>1258.9339600000001</v>
      </c>
      <c r="D487" s="491" t="s">
        <v>194</v>
      </c>
      <c r="E487" s="491" t="s">
        <v>2332</v>
      </c>
      <c r="F487" s="37"/>
      <c r="G487" s="819"/>
      <c r="H487" s="572"/>
      <c r="I487" s="37"/>
      <c r="J487" s="37"/>
      <c r="K487" s="37"/>
      <c r="L487" s="37"/>
      <c r="M487" s="37"/>
      <c r="N487" s="37"/>
      <c r="O487" s="37"/>
      <c r="P487" s="37"/>
      <c r="Q487" s="37"/>
      <c r="R487" s="37"/>
      <c r="S487" s="37"/>
      <c r="T487" s="37"/>
      <c r="U487" s="37"/>
      <c r="V487" s="37"/>
      <c r="W487" s="37"/>
      <c r="X487" s="37"/>
      <c r="Y487" s="37"/>
    </row>
    <row r="488" spans="1:25">
      <c r="A488" s="818">
        <v>100007159506</v>
      </c>
      <c r="B488" s="491"/>
      <c r="C488" s="491">
        <v>3125.5377400000002</v>
      </c>
      <c r="D488" s="491" t="s">
        <v>227</v>
      </c>
      <c r="E488" s="491" t="s">
        <v>2332</v>
      </c>
      <c r="F488" s="37"/>
      <c r="G488" s="819"/>
      <c r="H488" s="572"/>
      <c r="I488" s="37"/>
      <c r="J488" s="37"/>
      <c r="K488" s="37"/>
      <c r="L488" s="37"/>
      <c r="M488" s="37"/>
      <c r="N488" s="37"/>
      <c r="O488" s="37"/>
      <c r="P488" s="37"/>
      <c r="Q488" s="37"/>
      <c r="R488" s="37"/>
      <c r="S488" s="37"/>
      <c r="T488" s="37"/>
      <c r="U488" s="37"/>
      <c r="V488" s="37"/>
      <c r="W488" s="37"/>
      <c r="X488" s="37"/>
      <c r="Y488" s="37"/>
    </row>
    <row r="489" spans="1:25">
      <c r="A489" s="818">
        <v>100007183939</v>
      </c>
      <c r="B489" s="491"/>
      <c r="C489" s="491">
        <v>2806.7075500000001</v>
      </c>
      <c r="D489" s="491" t="s">
        <v>146</v>
      </c>
      <c r="E489" s="491" t="s">
        <v>2332</v>
      </c>
      <c r="F489" s="37"/>
      <c r="G489" s="819"/>
      <c r="H489" s="572"/>
      <c r="I489" s="37"/>
      <c r="J489" s="37"/>
      <c r="K489" s="37"/>
      <c r="L489" s="37"/>
      <c r="M489" s="37"/>
      <c r="N489" s="37"/>
      <c r="O489" s="37"/>
      <c r="P489" s="37"/>
      <c r="Q489" s="37"/>
      <c r="R489" s="37"/>
      <c r="S489" s="37"/>
      <c r="T489" s="37"/>
      <c r="U489" s="37"/>
      <c r="V489" s="37"/>
      <c r="W489" s="37"/>
      <c r="X489" s="37"/>
      <c r="Y489" s="37"/>
    </row>
    <row r="490" spans="1:25">
      <c r="A490" s="818">
        <v>100007186560</v>
      </c>
      <c r="B490" s="491"/>
      <c r="C490" s="491">
        <v>954.85849099999996</v>
      </c>
      <c r="D490" s="491" t="s">
        <v>194</v>
      </c>
      <c r="E490" s="491" t="s">
        <v>2332</v>
      </c>
      <c r="F490" s="37"/>
      <c r="G490" s="819"/>
      <c r="H490" s="572"/>
      <c r="I490" s="37"/>
      <c r="J490" s="37"/>
      <c r="K490" s="37"/>
      <c r="L490" s="37"/>
      <c r="M490" s="37"/>
      <c r="N490" s="37"/>
      <c r="O490" s="37"/>
      <c r="P490" s="37"/>
      <c r="Q490" s="37"/>
      <c r="R490" s="37"/>
      <c r="S490" s="37"/>
      <c r="T490" s="37"/>
      <c r="U490" s="37"/>
      <c r="V490" s="37"/>
      <c r="W490" s="37"/>
      <c r="X490" s="37"/>
      <c r="Y490" s="37"/>
    </row>
    <row r="491" spans="1:25">
      <c r="A491" s="818">
        <v>100007192080</v>
      </c>
      <c r="B491" s="491"/>
      <c r="C491" s="491">
        <v>7545.0943399999996</v>
      </c>
      <c r="D491" s="491" t="s">
        <v>146</v>
      </c>
      <c r="E491" s="491" t="s">
        <v>2332</v>
      </c>
      <c r="F491" s="37"/>
      <c r="G491" s="819"/>
      <c r="H491" s="572"/>
      <c r="I491" s="37"/>
      <c r="J491" s="37"/>
      <c r="K491" s="37"/>
      <c r="L491" s="37"/>
      <c r="M491" s="37"/>
      <c r="N491" s="37"/>
      <c r="O491" s="37"/>
      <c r="P491" s="37"/>
      <c r="Q491" s="37"/>
      <c r="R491" s="37"/>
      <c r="S491" s="37"/>
      <c r="T491" s="37"/>
      <c r="U491" s="37"/>
      <c r="V491" s="37"/>
      <c r="W491" s="37"/>
      <c r="X491" s="37"/>
      <c r="Y491" s="37"/>
    </row>
    <row r="492" spans="1:25">
      <c r="A492" s="818">
        <v>100007305616</v>
      </c>
      <c r="B492" s="491"/>
      <c r="C492" s="491">
        <v>1008.58491</v>
      </c>
      <c r="D492" s="491" t="s">
        <v>175</v>
      </c>
      <c r="E492" s="491" t="s">
        <v>2332</v>
      </c>
      <c r="F492" s="265">
        <v>44060</v>
      </c>
      <c r="G492" s="822" t="s">
        <v>2334</v>
      </c>
      <c r="H492" s="678" t="s">
        <v>2360</v>
      </c>
      <c r="I492" s="37"/>
      <c r="J492" s="37"/>
      <c r="K492" s="37"/>
      <c r="L492" s="37"/>
      <c r="M492" s="37"/>
      <c r="N492" s="37"/>
      <c r="O492" s="37"/>
      <c r="P492" s="37"/>
      <c r="Q492" s="37"/>
      <c r="R492" s="37"/>
      <c r="S492" s="37"/>
      <c r="T492" s="37"/>
      <c r="U492" s="37"/>
      <c r="V492" s="37"/>
      <c r="W492" s="37"/>
      <c r="X492" s="37"/>
      <c r="Y492" s="37"/>
    </row>
    <row r="493" spans="1:25">
      <c r="A493" s="818">
        <v>100007450091</v>
      </c>
      <c r="B493" s="491"/>
      <c r="C493" s="491">
        <v>263970.55699999997</v>
      </c>
      <c r="D493" s="491" t="s">
        <v>156</v>
      </c>
      <c r="E493" s="491" t="s">
        <v>2332</v>
      </c>
      <c r="F493" s="265">
        <v>44068</v>
      </c>
      <c r="G493" s="819" t="s">
        <v>2358</v>
      </c>
      <c r="H493" s="572"/>
      <c r="I493" s="37"/>
      <c r="J493" s="37"/>
      <c r="K493" s="37"/>
      <c r="L493" s="37"/>
      <c r="M493" s="37"/>
      <c r="N493" s="37"/>
      <c r="O493" s="37"/>
      <c r="P493" s="37"/>
      <c r="Q493" s="37"/>
      <c r="R493" s="37"/>
      <c r="S493" s="37"/>
      <c r="T493" s="37"/>
      <c r="U493" s="37"/>
      <c r="V493" s="37"/>
      <c r="W493" s="37"/>
      <c r="X493" s="37"/>
      <c r="Y493" s="37"/>
    </row>
    <row r="494" spans="1:25">
      <c r="A494" s="818">
        <v>100007492982</v>
      </c>
      <c r="B494" s="491"/>
      <c r="C494" s="491">
        <v>4423.6226399999996</v>
      </c>
      <c r="D494" s="491" t="s">
        <v>138</v>
      </c>
      <c r="E494" s="491" t="s">
        <v>2332</v>
      </c>
      <c r="F494" s="37"/>
      <c r="G494" s="819"/>
      <c r="H494" s="572"/>
      <c r="I494" s="37"/>
      <c r="J494" s="37"/>
      <c r="K494" s="37"/>
      <c r="L494" s="37"/>
      <c r="M494" s="37"/>
      <c r="N494" s="37"/>
      <c r="O494" s="37"/>
      <c r="P494" s="37"/>
      <c r="Q494" s="37"/>
      <c r="R494" s="37"/>
      <c r="S494" s="37"/>
      <c r="T494" s="37"/>
      <c r="U494" s="37"/>
      <c r="V494" s="37"/>
      <c r="W494" s="37"/>
      <c r="X494" s="37"/>
      <c r="Y494" s="37"/>
    </row>
    <row r="495" spans="1:25">
      <c r="A495" s="818">
        <v>100007600386</v>
      </c>
      <c r="B495" s="491"/>
      <c r="C495" s="491">
        <v>803.07547199999999</v>
      </c>
      <c r="D495" s="491" t="s">
        <v>138</v>
      </c>
      <c r="E495" s="491" t="s">
        <v>2332</v>
      </c>
      <c r="F495" s="37"/>
      <c r="G495" s="819"/>
      <c r="H495" s="572"/>
      <c r="I495" s="37"/>
      <c r="J495" s="37"/>
      <c r="K495" s="37"/>
      <c r="L495" s="37"/>
      <c r="M495" s="37"/>
      <c r="N495" s="37"/>
      <c r="O495" s="37"/>
      <c r="P495" s="37"/>
      <c r="Q495" s="37"/>
      <c r="R495" s="37"/>
      <c r="S495" s="37"/>
      <c r="T495" s="37"/>
      <c r="U495" s="37"/>
      <c r="V495" s="37"/>
      <c r="W495" s="37"/>
      <c r="X495" s="37"/>
      <c r="Y495" s="37"/>
    </row>
    <row r="496" spans="1:25">
      <c r="A496" s="818">
        <v>100007679791</v>
      </c>
      <c r="B496" s="491"/>
      <c r="C496" s="491">
        <v>8859.0943399999996</v>
      </c>
      <c r="D496" s="491" t="s">
        <v>157</v>
      </c>
      <c r="E496" s="491" t="s">
        <v>2332</v>
      </c>
      <c r="F496" s="37"/>
      <c r="G496" s="819"/>
      <c r="H496" s="572"/>
      <c r="I496" s="37"/>
      <c r="J496" s="37"/>
      <c r="K496" s="37"/>
      <c r="L496" s="37"/>
      <c r="M496" s="37"/>
      <c r="N496" s="37"/>
      <c r="O496" s="37"/>
      <c r="P496" s="37"/>
      <c r="Q496" s="37"/>
      <c r="R496" s="37"/>
      <c r="S496" s="37"/>
      <c r="T496" s="37"/>
      <c r="U496" s="37"/>
      <c r="V496" s="37"/>
      <c r="W496" s="37"/>
      <c r="X496" s="37"/>
      <c r="Y496" s="37"/>
    </row>
    <row r="497" spans="1:25">
      <c r="A497" s="818">
        <v>100007708683</v>
      </c>
      <c r="B497" s="491"/>
      <c r="C497" s="491">
        <v>689.75471700000003</v>
      </c>
      <c r="D497" s="491" t="s">
        <v>149</v>
      </c>
      <c r="E497" s="491" t="s">
        <v>2332</v>
      </c>
      <c r="F497" s="37"/>
      <c r="G497" s="819"/>
      <c r="H497" s="572"/>
      <c r="I497" s="37"/>
      <c r="J497" s="37"/>
      <c r="K497" s="37"/>
      <c r="L497" s="37"/>
      <c r="M497" s="37"/>
      <c r="N497" s="37"/>
      <c r="O497" s="37"/>
      <c r="P497" s="37"/>
      <c r="Q497" s="37"/>
      <c r="R497" s="37"/>
      <c r="S497" s="37"/>
      <c r="T497" s="37"/>
      <c r="U497" s="37"/>
      <c r="V497" s="37"/>
      <c r="W497" s="37"/>
      <c r="X497" s="37"/>
      <c r="Y497" s="37"/>
    </row>
    <row r="498" spans="1:25">
      <c r="A498" s="818">
        <v>100007711867</v>
      </c>
      <c r="B498" s="491"/>
      <c r="C498" s="491">
        <v>1076.84906</v>
      </c>
      <c r="D498" s="491" t="s">
        <v>146</v>
      </c>
      <c r="E498" s="491" t="s">
        <v>2332</v>
      </c>
      <c r="F498" s="37"/>
      <c r="G498" s="819"/>
      <c r="H498" s="572"/>
      <c r="I498" s="37"/>
      <c r="J498" s="37"/>
      <c r="K498" s="37"/>
      <c r="L498" s="37"/>
      <c r="M498" s="37"/>
      <c r="N498" s="37"/>
      <c r="O498" s="37"/>
      <c r="P498" s="37"/>
      <c r="Q498" s="37"/>
      <c r="R498" s="37"/>
      <c r="S498" s="37"/>
      <c r="T498" s="37"/>
      <c r="U498" s="37"/>
      <c r="V498" s="37"/>
      <c r="W498" s="37"/>
      <c r="X498" s="37"/>
      <c r="Y498" s="37"/>
    </row>
    <row r="499" spans="1:25">
      <c r="A499" s="818">
        <v>100007722216</v>
      </c>
      <c r="B499" s="491"/>
      <c r="C499" s="491">
        <v>528.66037700000004</v>
      </c>
      <c r="D499" s="491" t="s">
        <v>156</v>
      </c>
      <c r="E499" s="491" t="s">
        <v>2332</v>
      </c>
      <c r="F499" s="37"/>
      <c r="G499" s="819"/>
      <c r="H499" s="678" t="s">
        <v>564</v>
      </c>
      <c r="I499" s="37"/>
      <c r="J499" s="37"/>
      <c r="K499" s="37"/>
      <c r="L499" s="37"/>
      <c r="M499" s="37"/>
      <c r="N499" s="37"/>
      <c r="O499" s="37"/>
      <c r="P499" s="37"/>
      <c r="Q499" s="37"/>
      <c r="R499" s="37"/>
      <c r="S499" s="37"/>
      <c r="T499" s="37"/>
      <c r="U499" s="37"/>
      <c r="V499" s="37"/>
      <c r="W499" s="37"/>
      <c r="X499" s="37"/>
      <c r="Y499" s="37"/>
    </row>
    <row r="500" spans="1:25">
      <c r="A500" s="818">
        <v>100007742592</v>
      </c>
      <c r="B500" s="491"/>
      <c r="C500" s="491">
        <v>2056.62264</v>
      </c>
      <c r="D500" s="491" t="s">
        <v>206</v>
      </c>
      <c r="E500" s="491" t="s">
        <v>2332</v>
      </c>
      <c r="F500" s="37"/>
      <c r="G500" s="819"/>
      <c r="H500" s="572"/>
      <c r="I500" s="37"/>
      <c r="J500" s="37"/>
      <c r="K500" s="37"/>
      <c r="L500" s="37"/>
      <c r="M500" s="37"/>
      <c r="N500" s="37"/>
      <c r="O500" s="37"/>
      <c r="P500" s="37"/>
      <c r="Q500" s="37"/>
      <c r="R500" s="37"/>
      <c r="S500" s="37"/>
      <c r="T500" s="37"/>
      <c r="U500" s="37"/>
      <c r="V500" s="37"/>
      <c r="W500" s="37"/>
      <c r="X500" s="37"/>
      <c r="Y500" s="37"/>
    </row>
    <row r="501" spans="1:25">
      <c r="A501" s="818">
        <v>100007783630</v>
      </c>
      <c r="B501" s="491"/>
      <c r="C501" s="491">
        <v>792.05660399999999</v>
      </c>
      <c r="D501" s="491" t="s">
        <v>146</v>
      </c>
      <c r="E501" s="491" t="s">
        <v>2332</v>
      </c>
      <c r="F501" s="37"/>
      <c r="G501" s="819"/>
      <c r="H501" s="572"/>
      <c r="I501" s="37"/>
      <c r="J501" s="37"/>
      <c r="K501" s="37"/>
      <c r="L501" s="37"/>
      <c r="M501" s="37"/>
      <c r="N501" s="37"/>
      <c r="O501" s="37"/>
      <c r="P501" s="37"/>
      <c r="Q501" s="37"/>
      <c r="R501" s="37"/>
      <c r="S501" s="37"/>
      <c r="T501" s="37"/>
      <c r="U501" s="37"/>
      <c r="V501" s="37"/>
      <c r="W501" s="37"/>
      <c r="X501" s="37"/>
      <c r="Y501" s="37"/>
    </row>
    <row r="502" spans="1:25">
      <c r="A502" s="818">
        <v>100007824802</v>
      </c>
      <c r="B502" s="491"/>
      <c r="C502" s="491">
        <v>10310.122600000001</v>
      </c>
      <c r="D502" s="491" t="s">
        <v>156</v>
      </c>
      <c r="E502" s="491" t="s">
        <v>2332</v>
      </c>
      <c r="F502" s="265">
        <v>44068</v>
      </c>
      <c r="G502" s="819" t="s">
        <v>2334</v>
      </c>
      <c r="H502" s="572"/>
      <c r="I502" s="37"/>
      <c r="J502" s="37"/>
      <c r="K502" s="37"/>
      <c r="L502" s="37"/>
      <c r="M502" s="37"/>
      <c r="N502" s="37"/>
      <c r="O502" s="37"/>
      <c r="P502" s="37"/>
      <c r="Q502" s="37"/>
      <c r="R502" s="37"/>
      <c r="S502" s="37"/>
      <c r="T502" s="37"/>
      <c r="U502" s="37"/>
      <c r="V502" s="37"/>
      <c r="W502" s="37"/>
      <c r="X502" s="37"/>
      <c r="Y502" s="37"/>
    </row>
    <row r="503" spans="1:25">
      <c r="A503" s="818">
        <v>100007842862</v>
      </c>
      <c r="B503" s="491"/>
      <c r="C503" s="491">
        <v>641.47169799999995</v>
      </c>
      <c r="D503" s="491" t="s">
        <v>206</v>
      </c>
      <c r="E503" s="491" t="s">
        <v>2332</v>
      </c>
      <c r="F503" s="37"/>
      <c r="G503" s="819"/>
      <c r="H503" s="572"/>
      <c r="I503" s="37"/>
      <c r="J503" s="37"/>
      <c r="K503" s="37"/>
      <c r="L503" s="37"/>
      <c r="M503" s="37"/>
      <c r="N503" s="37"/>
      <c r="O503" s="37"/>
      <c r="P503" s="37"/>
      <c r="Q503" s="37"/>
      <c r="R503" s="37"/>
      <c r="S503" s="37"/>
      <c r="T503" s="37"/>
      <c r="U503" s="37"/>
      <c r="V503" s="37"/>
      <c r="W503" s="37"/>
      <c r="X503" s="37"/>
      <c r="Y503" s="37"/>
    </row>
    <row r="504" spans="1:25">
      <c r="A504" s="818">
        <v>100007853687</v>
      </c>
      <c r="B504" s="491"/>
      <c r="C504" s="491">
        <v>41103.584900000002</v>
      </c>
      <c r="D504" s="491" t="s">
        <v>146</v>
      </c>
      <c r="E504" s="491" t="s">
        <v>2332</v>
      </c>
      <c r="F504" s="37"/>
      <c r="G504" s="819"/>
      <c r="H504" s="572"/>
      <c r="I504" s="37"/>
      <c r="J504" s="37"/>
      <c r="K504" s="37"/>
      <c r="L504" s="37"/>
      <c r="M504" s="37"/>
      <c r="N504" s="37"/>
      <c r="O504" s="37"/>
      <c r="P504" s="37"/>
      <c r="Q504" s="37"/>
      <c r="R504" s="37"/>
      <c r="S504" s="37"/>
      <c r="T504" s="37"/>
      <c r="U504" s="37"/>
      <c r="V504" s="37"/>
      <c r="W504" s="37"/>
      <c r="X504" s="37"/>
      <c r="Y504" s="37"/>
    </row>
    <row r="505" spans="1:25">
      <c r="A505" s="818">
        <v>100007862960</v>
      </c>
      <c r="B505" s="491"/>
      <c r="C505" s="491">
        <v>502.72641499999997</v>
      </c>
      <c r="D505" s="491" t="s">
        <v>194</v>
      </c>
      <c r="E505" s="491" t="s">
        <v>2332</v>
      </c>
      <c r="F505" s="37"/>
      <c r="G505" s="819"/>
      <c r="H505" s="572"/>
      <c r="I505" s="37"/>
      <c r="J505" s="37"/>
      <c r="K505" s="37"/>
      <c r="L505" s="37"/>
      <c r="M505" s="37"/>
      <c r="N505" s="37"/>
      <c r="O505" s="37"/>
      <c r="P505" s="37"/>
      <c r="Q505" s="37"/>
      <c r="R505" s="37"/>
      <c r="S505" s="37"/>
      <c r="T505" s="37"/>
      <c r="U505" s="37"/>
      <c r="V505" s="37"/>
      <c r="W505" s="37"/>
      <c r="X505" s="37"/>
      <c r="Y505" s="37"/>
    </row>
    <row r="506" spans="1:25">
      <c r="A506" s="818">
        <v>100007892068</v>
      </c>
      <c r="B506" s="491"/>
      <c r="C506" s="491">
        <v>836.14150900000004</v>
      </c>
      <c r="D506" s="491" t="s">
        <v>175</v>
      </c>
      <c r="E506" s="491" t="s">
        <v>2332</v>
      </c>
      <c r="F506" s="37"/>
      <c r="G506" s="819"/>
      <c r="H506" s="572"/>
      <c r="I506" s="37"/>
      <c r="J506" s="37"/>
      <c r="K506" s="37"/>
      <c r="L506" s="37"/>
      <c r="M506" s="37"/>
      <c r="N506" s="37"/>
      <c r="O506" s="37"/>
      <c r="P506" s="37"/>
      <c r="Q506" s="37"/>
      <c r="R506" s="37"/>
      <c r="S506" s="37"/>
      <c r="T506" s="37"/>
      <c r="U506" s="37"/>
      <c r="V506" s="37"/>
      <c r="W506" s="37"/>
      <c r="X506" s="37"/>
      <c r="Y506" s="37"/>
    </row>
    <row r="507" spans="1:25">
      <c r="A507" s="818">
        <v>100007892811</v>
      </c>
      <c r="B507" s="491"/>
      <c r="C507" s="491">
        <v>592.75471700000003</v>
      </c>
      <c r="D507" s="491" t="s">
        <v>227</v>
      </c>
      <c r="E507" s="491" t="s">
        <v>2332</v>
      </c>
      <c r="F507" s="37"/>
      <c r="G507" s="819"/>
      <c r="H507" s="572"/>
      <c r="I507" s="37"/>
      <c r="J507" s="37"/>
      <c r="K507" s="37"/>
      <c r="L507" s="37"/>
      <c r="M507" s="37"/>
      <c r="N507" s="37"/>
      <c r="O507" s="37"/>
      <c r="P507" s="37"/>
      <c r="Q507" s="37"/>
      <c r="R507" s="37"/>
      <c r="S507" s="37"/>
      <c r="T507" s="37"/>
      <c r="U507" s="37"/>
      <c r="V507" s="37"/>
      <c r="W507" s="37"/>
      <c r="X507" s="37"/>
      <c r="Y507" s="37"/>
    </row>
    <row r="508" spans="1:25">
      <c r="A508" s="818">
        <v>100007900002</v>
      </c>
      <c r="B508" s="491"/>
      <c r="C508" s="491">
        <v>1334.16038</v>
      </c>
      <c r="D508" s="491" t="s">
        <v>146</v>
      </c>
      <c r="E508" s="491" t="s">
        <v>2332</v>
      </c>
      <c r="F508" s="37"/>
      <c r="G508" s="819"/>
      <c r="H508" s="572"/>
      <c r="I508" s="37"/>
      <c r="J508" s="37"/>
      <c r="K508" s="37"/>
      <c r="L508" s="37"/>
      <c r="M508" s="37"/>
      <c r="N508" s="37"/>
      <c r="O508" s="37"/>
      <c r="P508" s="37"/>
      <c r="Q508" s="37"/>
      <c r="R508" s="37"/>
      <c r="S508" s="37"/>
      <c r="T508" s="37"/>
      <c r="U508" s="37"/>
      <c r="V508" s="37"/>
      <c r="W508" s="37"/>
      <c r="X508" s="37"/>
      <c r="Y508" s="37"/>
    </row>
    <row r="509" spans="1:25">
      <c r="A509" s="818">
        <v>100007917741</v>
      </c>
      <c r="B509" s="491"/>
      <c r="C509" s="491">
        <v>859.52830200000005</v>
      </c>
      <c r="D509" s="491" t="s">
        <v>178</v>
      </c>
      <c r="E509" s="491" t="s">
        <v>2332</v>
      </c>
      <c r="F509" s="37"/>
      <c r="G509" s="819"/>
      <c r="H509" s="572"/>
      <c r="I509" s="37"/>
      <c r="J509" s="37"/>
      <c r="K509" s="37"/>
      <c r="L509" s="37"/>
      <c r="M509" s="37"/>
      <c r="N509" s="37"/>
      <c r="O509" s="37"/>
      <c r="P509" s="37"/>
      <c r="Q509" s="37"/>
      <c r="R509" s="37"/>
      <c r="S509" s="37"/>
      <c r="T509" s="37"/>
      <c r="U509" s="37"/>
      <c r="V509" s="37"/>
      <c r="W509" s="37"/>
      <c r="X509" s="37"/>
      <c r="Y509" s="37"/>
    </row>
    <row r="510" spans="1:25">
      <c r="A510" s="818">
        <v>100007937098</v>
      </c>
      <c r="B510" s="491"/>
      <c r="C510" s="491">
        <v>1294.9339600000001</v>
      </c>
      <c r="D510" s="491" t="s">
        <v>157</v>
      </c>
      <c r="E510" s="491" t="s">
        <v>2332</v>
      </c>
      <c r="F510" s="37"/>
      <c r="G510" s="819"/>
      <c r="H510" s="572"/>
      <c r="I510" s="37"/>
      <c r="J510" s="37"/>
      <c r="K510" s="37"/>
      <c r="L510" s="37"/>
      <c r="M510" s="37"/>
      <c r="N510" s="37"/>
      <c r="O510" s="37"/>
      <c r="P510" s="37"/>
      <c r="Q510" s="37"/>
      <c r="R510" s="37"/>
      <c r="S510" s="37"/>
      <c r="T510" s="37"/>
      <c r="U510" s="37"/>
      <c r="V510" s="37"/>
      <c r="W510" s="37"/>
      <c r="X510" s="37"/>
      <c r="Y510" s="37"/>
    </row>
    <row r="511" spans="1:25">
      <c r="A511" s="818">
        <v>100007937990</v>
      </c>
      <c r="B511" s="491"/>
      <c r="C511" s="491">
        <v>1758.16038</v>
      </c>
      <c r="D511" s="491" t="s">
        <v>149</v>
      </c>
      <c r="E511" s="491" t="s">
        <v>2332</v>
      </c>
      <c r="F511" s="265">
        <v>44067</v>
      </c>
      <c r="G511" s="819" t="s">
        <v>2337</v>
      </c>
      <c r="H511" s="678" t="s">
        <v>2388</v>
      </c>
      <c r="I511" s="37"/>
      <c r="J511" s="37"/>
      <c r="K511" s="37"/>
      <c r="L511" s="37"/>
      <c r="M511" s="37"/>
      <c r="N511" s="37"/>
      <c r="O511" s="37"/>
      <c r="P511" s="37"/>
      <c r="Q511" s="37"/>
      <c r="R511" s="37"/>
      <c r="S511" s="37"/>
      <c r="T511" s="37"/>
      <c r="U511" s="37"/>
      <c r="V511" s="37"/>
      <c r="W511" s="37"/>
      <c r="X511" s="37"/>
      <c r="Y511" s="37"/>
    </row>
    <row r="512" spans="1:25">
      <c r="A512" s="818">
        <v>100007979341</v>
      </c>
      <c r="B512" s="491"/>
      <c r="C512" s="491">
        <v>1346.41509</v>
      </c>
      <c r="D512" s="491" t="s">
        <v>227</v>
      </c>
      <c r="E512" s="491" t="s">
        <v>2332</v>
      </c>
      <c r="F512" s="37"/>
      <c r="G512" s="819"/>
      <c r="H512" s="572"/>
      <c r="I512" s="37"/>
      <c r="J512" s="37"/>
      <c r="K512" s="37"/>
      <c r="L512" s="37"/>
      <c r="M512" s="37"/>
      <c r="N512" s="37"/>
      <c r="O512" s="37"/>
      <c r="P512" s="37"/>
      <c r="Q512" s="37"/>
      <c r="R512" s="37"/>
      <c r="S512" s="37"/>
      <c r="T512" s="37"/>
      <c r="U512" s="37"/>
      <c r="V512" s="37"/>
      <c r="W512" s="37"/>
      <c r="X512" s="37"/>
      <c r="Y512" s="37"/>
    </row>
    <row r="513" spans="1:25">
      <c r="A513" s="818">
        <v>100007979908</v>
      </c>
      <c r="B513" s="491"/>
      <c r="C513" s="491">
        <v>787.75471700000003</v>
      </c>
      <c r="D513" s="491" t="s">
        <v>149</v>
      </c>
      <c r="E513" s="491" t="s">
        <v>2332</v>
      </c>
      <c r="F513" s="37"/>
      <c r="G513" s="819"/>
      <c r="H513" s="572"/>
      <c r="I513" s="37"/>
      <c r="J513" s="37"/>
      <c r="K513" s="37"/>
      <c r="L513" s="37"/>
      <c r="M513" s="37"/>
      <c r="N513" s="37"/>
      <c r="O513" s="37"/>
      <c r="P513" s="37"/>
      <c r="Q513" s="37"/>
      <c r="R513" s="37"/>
      <c r="S513" s="37"/>
      <c r="T513" s="37"/>
      <c r="U513" s="37"/>
      <c r="V513" s="37"/>
      <c r="W513" s="37"/>
      <c r="X513" s="37"/>
      <c r="Y513" s="37"/>
    </row>
    <row r="514" spans="1:25">
      <c r="A514" s="818">
        <v>100007998354</v>
      </c>
      <c r="B514" s="491"/>
      <c r="C514" s="491">
        <v>630.68867899999998</v>
      </c>
      <c r="D514" s="491" t="s">
        <v>156</v>
      </c>
      <c r="E514" s="491" t="s">
        <v>2332</v>
      </c>
      <c r="F514" s="37"/>
      <c r="G514" s="819"/>
      <c r="H514" s="572"/>
      <c r="I514" s="37"/>
      <c r="J514" s="37"/>
      <c r="K514" s="37"/>
      <c r="L514" s="37"/>
      <c r="M514" s="37"/>
      <c r="N514" s="37"/>
      <c r="O514" s="37"/>
      <c r="P514" s="37"/>
      <c r="Q514" s="37"/>
      <c r="R514" s="37"/>
      <c r="S514" s="37"/>
      <c r="T514" s="37"/>
      <c r="U514" s="37"/>
      <c r="V514" s="37"/>
      <c r="W514" s="37"/>
      <c r="X514" s="37"/>
      <c r="Y514" s="37"/>
    </row>
    <row r="515" spans="1:25">
      <c r="A515" s="818">
        <v>100008003773</v>
      </c>
      <c r="B515" s="491"/>
      <c r="C515" s="491">
        <v>518.518868</v>
      </c>
      <c r="D515" s="491" t="s">
        <v>156</v>
      </c>
      <c r="E515" s="491" t="s">
        <v>2332</v>
      </c>
      <c r="F515" s="37"/>
      <c r="G515" s="819"/>
      <c r="H515" s="572"/>
      <c r="I515" s="37"/>
      <c r="J515" s="37"/>
      <c r="K515" s="37"/>
      <c r="L515" s="37"/>
      <c r="M515" s="37"/>
      <c r="N515" s="37"/>
      <c r="O515" s="37"/>
      <c r="P515" s="37"/>
      <c r="Q515" s="37"/>
      <c r="R515" s="37"/>
      <c r="S515" s="37"/>
      <c r="T515" s="37"/>
      <c r="U515" s="37"/>
      <c r="V515" s="37"/>
      <c r="W515" s="37"/>
      <c r="X515" s="37"/>
      <c r="Y515" s="37"/>
    </row>
    <row r="516" spans="1:25">
      <c r="A516" s="818">
        <v>100008072927</v>
      </c>
      <c r="B516" s="491"/>
      <c r="C516" s="491">
        <v>610.41509399999995</v>
      </c>
      <c r="D516" s="491" t="s">
        <v>157</v>
      </c>
      <c r="E516" s="491" t="s">
        <v>2332</v>
      </c>
      <c r="F516" s="37"/>
      <c r="G516" s="819"/>
      <c r="H516" s="572"/>
      <c r="I516" s="37"/>
      <c r="J516" s="37"/>
      <c r="K516" s="37"/>
      <c r="L516" s="37"/>
      <c r="M516" s="37"/>
      <c r="N516" s="37"/>
      <c r="O516" s="37"/>
      <c r="P516" s="37"/>
      <c r="Q516" s="37"/>
      <c r="R516" s="37"/>
      <c r="S516" s="37"/>
      <c r="T516" s="37"/>
      <c r="U516" s="37"/>
      <c r="V516" s="37"/>
      <c r="W516" s="37"/>
      <c r="X516" s="37"/>
      <c r="Y516" s="37"/>
    </row>
    <row r="517" spans="1:25">
      <c r="A517" s="818">
        <v>100008075672</v>
      </c>
      <c r="B517" s="491"/>
      <c r="C517" s="491">
        <v>579.05660399999999</v>
      </c>
      <c r="D517" s="491" t="s">
        <v>149</v>
      </c>
      <c r="E517" s="491" t="s">
        <v>2332</v>
      </c>
      <c r="F517" s="37"/>
      <c r="G517" s="819"/>
      <c r="H517" s="572"/>
      <c r="I517" s="37"/>
      <c r="J517" s="37"/>
      <c r="K517" s="37"/>
      <c r="L517" s="37"/>
      <c r="M517" s="37"/>
      <c r="N517" s="37"/>
      <c r="O517" s="37"/>
      <c r="P517" s="37"/>
      <c r="Q517" s="37"/>
      <c r="R517" s="37"/>
      <c r="S517" s="37"/>
      <c r="T517" s="37"/>
      <c r="U517" s="37"/>
      <c r="V517" s="37"/>
      <c r="W517" s="37"/>
      <c r="X517" s="37"/>
      <c r="Y517" s="37"/>
    </row>
    <row r="518" spans="1:25">
      <c r="A518" s="818">
        <v>100008168689</v>
      </c>
      <c r="B518" s="491"/>
      <c r="C518" s="491">
        <v>613.20754699999998</v>
      </c>
      <c r="D518" s="491" t="s">
        <v>146</v>
      </c>
      <c r="E518" s="491" t="s">
        <v>2332</v>
      </c>
      <c r="F518" s="37"/>
      <c r="G518" s="819"/>
      <c r="H518" s="572"/>
      <c r="I518" s="37"/>
      <c r="J518" s="37"/>
      <c r="K518" s="37"/>
      <c r="L518" s="37"/>
      <c r="M518" s="37"/>
      <c r="N518" s="37"/>
      <c r="O518" s="37"/>
      <c r="P518" s="37"/>
      <c r="Q518" s="37"/>
      <c r="R518" s="37"/>
      <c r="S518" s="37"/>
      <c r="T518" s="37"/>
      <c r="U518" s="37"/>
      <c r="V518" s="37"/>
      <c r="W518" s="37"/>
      <c r="X518" s="37"/>
      <c r="Y518" s="37"/>
    </row>
    <row r="519" spans="1:25">
      <c r="A519" s="818">
        <v>100008197475</v>
      </c>
      <c r="B519" s="491"/>
      <c r="C519" s="491">
        <v>2952.7169800000001</v>
      </c>
      <c r="D519" s="491" t="s">
        <v>146</v>
      </c>
      <c r="E519" s="491" t="s">
        <v>2332</v>
      </c>
      <c r="F519" s="37"/>
      <c r="G519" s="819"/>
      <c r="H519" s="572"/>
      <c r="I519" s="37"/>
      <c r="J519" s="37"/>
      <c r="K519" s="37"/>
      <c r="L519" s="37"/>
      <c r="M519" s="37"/>
      <c r="N519" s="37"/>
      <c r="O519" s="37"/>
      <c r="P519" s="37"/>
      <c r="Q519" s="37"/>
      <c r="R519" s="37"/>
      <c r="S519" s="37"/>
      <c r="T519" s="37"/>
      <c r="U519" s="37"/>
      <c r="V519" s="37"/>
      <c r="W519" s="37"/>
      <c r="X519" s="37"/>
      <c r="Y519" s="37"/>
    </row>
    <row r="520" spans="1:25">
      <c r="A520" s="818">
        <v>100008218499</v>
      </c>
      <c r="B520" s="491"/>
      <c r="C520" s="491">
        <v>1294.1415099999999</v>
      </c>
      <c r="D520" s="491" t="s">
        <v>156</v>
      </c>
      <c r="E520" s="491" t="s">
        <v>2332</v>
      </c>
      <c r="F520" s="37"/>
      <c r="G520" s="819"/>
      <c r="H520" s="572"/>
      <c r="I520" s="37"/>
      <c r="J520" s="37"/>
      <c r="K520" s="37"/>
      <c r="L520" s="37"/>
      <c r="M520" s="37"/>
      <c r="N520" s="37"/>
      <c r="O520" s="37"/>
      <c r="P520" s="37"/>
      <c r="Q520" s="37"/>
      <c r="R520" s="37"/>
      <c r="S520" s="37"/>
      <c r="T520" s="37"/>
      <c r="U520" s="37"/>
      <c r="V520" s="37"/>
      <c r="W520" s="37"/>
      <c r="X520" s="37"/>
      <c r="Y520" s="37"/>
    </row>
    <row r="521" spans="1:25">
      <c r="A521" s="818">
        <v>100008218850</v>
      </c>
      <c r="B521" s="491"/>
      <c r="C521" s="491">
        <v>566.77358500000003</v>
      </c>
      <c r="D521" s="491" t="s">
        <v>156</v>
      </c>
      <c r="E521" s="491" t="s">
        <v>2332</v>
      </c>
      <c r="F521" s="37"/>
      <c r="G521" s="819"/>
      <c r="H521" s="572"/>
      <c r="I521" s="37"/>
      <c r="J521" s="37"/>
      <c r="K521" s="37"/>
      <c r="L521" s="37"/>
      <c r="M521" s="37"/>
      <c r="N521" s="37"/>
      <c r="O521" s="37"/>
      <c r="P521" s="37"/>
      <c r="Q521" s="37"/>
      <c r="R521" s="37"/>
      <c r="S521" s="37"/>
      <c r="T521" s="37"/>
      <c r="U521" s="37"/>
      <c r="V521" s="37"/>
      <c r="W521" s="37"/>
      <c r="X521" s="37"/>
      <c r="Y521" s="37"/>
    </row>
    <row r="522" spans="1:25">
      <c r="A522" s="818">
        <v>100008221878</v>
      </c>
      <c r="B522" s="491"/>
      <c r="C522" s="491">
        <v>4259.2830199999999</v>
      </c>
      <c r="D522" s="491" t="s">
        <v>149</v>
      </c>
      <c r="E522" s="491" t="s">
        <v>2332</v>
      </c>
      <c r="F522" s="37"/>
      <c r="G522" s="819"/>
      <c r="H522" s="572"/>
      <c r="I522" s="37"/>
      <c r="J522" s="37"/>
      <c r="K522" s="37"/>
      <c r="L522" s="37"/>
      <c r="M522" s="37"/>
      <c r="N522" s="37"/>
      <c r="O522" s="37"/>
      <c r="P522" s="37"/>
      <c r="Q522" s="37"/>
      <c r="R522" s="37"/>
      <c r="S522" s="37"/>
      <c r="T522" s="37"/>
      <c r="U522" s="37"/>
      <c r="V522" s="37"/>
      <c r="W522" s="37"/>
      <c r="X522" s="37"/>
      <c r="Y522" s="37"/>
    </row>
    <row r="523" spans="1:25">
      <c r="A523" s="818">
        <v>100008251132</v>
      </c>
      <c r="B523" s="491"/>
      <c r="C523" s="491">
        <v>639.30188699999997</v>
      </c>
      <c r="D523" s="491" t="s">
        <v>138</v>
      </c>
      <c r="E523" s="491" t="s">
        <v>2332</v>
      </c>
      <c r="F523" s="37"/>
      <c r="G523" s="819"/>
      <c r="H523" s="572"/>
      <c r="I523" s="37"/>
      <c r="J523" s="37"/>
      <c r="K523" s="37"/>
      <c r="L523" s="37"/>
      <c r="M523" s="37"/>
      <c r="N523" s="37"/>
      <c r="O523" s="37"/>
      <c r="P523" s="37"/>
      <c r="Q523" s="37"/>
      <c r="R523" s="37"/>
      <c r="S523" s="37"/>
      <c r="T523" s="37"/>
      <c r="U523" s="37"/>
      <c r="V523" s="37"/>
      <c r="W523" s="37"/>
      <c r="X523" s="37"/>
      <c r="Y523" s="37"/>
    </row>
    <row r="524" spans="1:25">
      <c r="A524" s="818">
        <v>100008251324</v>
      </c>
      <c r="B524" s="491"/>
      <c r="C524" s="491">
        <v>10176.4717</v>
      </c>
      <c r="D524" s="491" t="s">
        <v>157</v>
      </c>
      <c r="E524" s="491" t="s">
        <v>2332</v>
      </c>
      <c r="F524" s="37"/>
      <c r="G524" s="819"/>
      <c r="H524" s="572"/>
      <c r="I524" s="37"/>
      <c r="J524" s="37"/>
      <c r="K524" s="37"/>
      <c r="L524" s="37"/>
      <c r="M524" s="37"/>
      <c r="N524" s="37"/>
      <c r="O524" s="37"/>
      <c r="P524" s="37"/>
      <c r="Q524" s="37"/>
      <c r="R524" s="37"/>
      <c r="S524" s="37"/>
      <c r="T524" s="37"/>
      <c r="U524" s="37"/>
      <c r="V524" s="37"/>
      <c r="W524" s="37"/>
      <c r="X524" s="37"/>
      <c r="Y524" s="37"/>
    </row>
    <row r="525" spans="1:25">
      <c r="A525" s="818">
        <v>100008280892</v>
      </c>
      <c r="B525" s="491"/>
      <c r="C525" s="491">
        <v>2692.3207499999999</v>
      </c>
      <c r="D525" s="491" t="s">
        <v>154</v>
      </c>
      <c r="E525" s="491" t="s">
        <v>2332</v>
      </c>
      <c r="F525" s="37"/>
      <c r="G525" s="819"/>
      <c r="H525" s="678" t="s">
        <v>564</v>
      </c>
      <c r="I525" s="37"/>
      <c r="J525" s="37"/>
      <c r="K525" s="37"/>
      <c r="L525" s="37"/>
      <c r="M525" s="37"/>
      <c r="N525" s="37"/>
      <c r="O525" s="37"/>
      <c r="P525" s="37"/>
      <c r="Q525" s="37"/>
      <c r="R525" s="37"/>
      <c r="S525" s="37"/>
      <c r="T525" s="37"/>
      <c r="U525" s="37"/>
      <c r="V525" s="37"/>
      <c r="W525" s="37"/>
      <c r="X525" s="37"/>
      <c r="Y525" s="37"/>
    </row>
    <row r="526" spans="1:25">
      <c r="A526" s="818">
        <v>100008312578</v>
      </c>
      <c r="B526" s="491"/>
      <c r="C526" s="491">
        <v>619.06603800000005</v>
      </c>
      <c r="D526" s="491" t="s">
        <v>149</v>
      </c>
      <c r="E526" s="491" t="s">
        <v>2332</v>
      </c>
      <c r="F526" s="37"/>
      <c r="G526" s="819"/>
      <c r="H526" s="572"/>
      <c r="I526" s="37"/>
      <c r="J526" s="37"/>
      <c r="K526" s="37"/>
      <c r="L526" s="37"/>
      <c r="M526" s="37"/>
      <c r="N526" s="37"/>
      <c r="O526" s="37"/>
      <c r="P526" s="37"/>
      <c r="Q526" s="37"/>
      <c r="R526" s="37"/>
      <c r="S526" s="37"/>
      <c r="T526" s="37"/>
      <c r="U526" s="37"/>
      <c r="V526" s="37"/>
      <c r="W526" s="37"/>
      <c r="X526" s="37"/>
      <c r="Y526" s="37"/>
    </row>
    <row r="527" spans="1:25">
      <c r="A527" s="818">
        <v>100008329628</v>
      </c>
      <c r="B527" s="491"/>
      <c r="C527" s="491">
        <v>555.16037700000004</v>
      </c>
      <c r="D527" s="491" t="s">
        <v>156</v>
      </c>
      <c r="E527" s="491" t="s">
        <v>2332</v>
      </c>
      <c r="F527" s="37"/>
      <c r="G527" s="819"/>
      <c r="H527" s="572"/>
      <c r="I527" s="37"/>
      <c r="J527" s="37"/>
      <c r="K527" s="37"/>
      <c r="L527" s="37"/>
      <c r="M527" s="37"/>
      <c r="N527" s="37"/>
      <c r="O527" s="37"/>
      <c r="P527" s="37"/>
      <c r="Q527" s="37"/>
      <c r="R527" s="37"/>
      <c r="S527" s="37"/>
      <c r="T527" s="37"/>
      <c r="U527" s="37"/>
      <c r="V527" s="37"/>
      <c r="W527" s="37"/>
      <c r="X527" s="37"/>
      <c r="Y527" s="37"/>
    </row>
    <row r="528" spans="1:25">
      <c r="A528" s="818">
        <v>100008368913</v>
      </c>
      <c r="B528" s="491"/>
      <c r="C528" s="491">
        <v>1923.76415</v>
      </c>
      <c r="D528" s="491" t="s">
        <v>146</v>
      </c>
      <c r="E528" s="491" t="s">
        <v>2332</v>
      </c>
      <c r="F528" s="37"/>
      <c r="G528" s="819"/>
      <c r="H528" s="572"/>
      <c r="I528" s="37"/>
      <c r="J528" s="37"/>
      <c r="K528" s="37"/>
      <c r="L528" s="37"/>
      <c r="M528" s="37"/>
      <c r="N528" s="37"/>
      <c r="O528" s="37"/>
      <c r="P528" s="37"/>
      <c r="Q528" s="37"/>
      <c r="R528" s="37"/>
      <c r="S528" s="37"/>
      <c r="T528" s="37"/>
      <c r="U528" s="37"/>
      <c r="V528" s="37"/>
      <c r="W528" s="37"/>
      <c r="X528" s="37"/>
      <c r="Y528" s="37"/>
    </row>
    <row r="529" spans="1:25">
      <c r="A529" s="818">
        <v>100008434926</v>
      </c>
      <c r="B529" s="491"/>
      <c r="C529" s="491">
        <v>5875.3867899999996</v>
      </c>
      <c r="D529" s="491" t="s">
        <v>194</v>
      </c>
      <c r="E529" s="491" t="s">
        <v>2332</v>
      </c>
      <c r="F529" s="37"/>
      <c r="G529" s="819"/>
      <c r="H529" s="572"/>
      <c r="I529" s="37"/>
      <c r="J529" s="37"/>
      <c r="K529" s="37"/>
      <c r="L529" s="37"/>
      <c r="M529" s="37"/>
      <c r="N529" s="37"/>
      <c r="O529" s="37"/>
      <c r="P529" s="37"/>
      <c r="Q529" s="37"/>
      <c r="R529" s="37"/>
      <c r="S529" s="37"/>
      <c r="T529" s="37"/>
      <c r="U529" s="37"/>
      <c r="V529" s="37"/>
      <c r="W529" s="37"/>
      <c r="X529" s="37"/>
      <c r="Y529" s="37"/>
    </row>
    <row r="530" spans="1:25">
      <c r="A530" s="818">
        <v>100008449822</v>
      </c>
      <c r="B530" s="491"/>
      <c r="C530" s="491">
        <v>641.20754699999998</v>
      </c>
      <c r="D530" s="491" t="s">
        <v>154</v>
      </c>
      <c r="E530" s="491" t="s">
        <v>2332</v>
      </c>
      <c r="F530" s="265">
        <v>44070</v>
      </c>
      <c r="G530" s="819" t="s">
        <v>2334</v>
      </c>
      <c r="H530" s="678" t="s">
        <v>2389</v>
      </c>
      <c r="I530" s="37"/>
      <c r="J530" s="37"/>
      <c r="K530" s="37"/>
      <c r="L530" s="37"/>
      <c r="M530" s="37"/>
      <c r="N530" s="37"/>
      <c r="O530" s="37"/>
      <c r="P530" s="37"/>
      <c r="Q530" s="37"/>
      <c r="R530" s="37"/>
      <c r="S530" s="37"/>
      <c r="T530" s="37"/>
      <c r="U530" s="37"/>
      <c r="V530" s="37"/>
      <c r="W530" s="37"/>
      <c r="X530" s="37"/>
      <c r="Y530" s="37"/>
    </row>
    <row r="531" spans="1:25">
      <c r="A531" s="818">
        <v>100008539722</v>
      </c>
      <c r="B531" s="491"/>
      <c r="C531" s="491">
        <v>1460.7830200000001</v>
      </c>
      <c r="D531" s="491" t="s">
        <v>149</v>
      </c>
      <c r="E531" s="491" t="s">
        <v>2332</v>
      </c>
      <c r="F531" s="37"/>
      <c r="G531" s="819"/>
      <c r="H531" s="572"/>
      <c r="I531" s="37"/>
      <c r="J531" s="37"/>
      <c r="K531" s="37"/>
      <c r="L531" s="37"/>
      <c r="M531" s="37"/>
      <c r="N531" s="37"/>
      <c r="O531" s="37"/>
      <c r="P531" s="37"/>
      <c r="Q531" s="37"/>
      <c r="R531" s="37"/>
      <c r="S531" s="37"/>
      <c r="T531" s="37"/>
      <c r="U531" s="37"/>
      <c r="V531" s="37"/>
      <c r="W531" s="37"/>
      <c r="X531" s="37"/>
      <c r="Y531" s="37"/>
    </row>
    <row r="532" spans="1:25">
      <c r="A532" s="818">
        <v>100008638036</v>
      </c>
      <c r="B532" s="491"/>
      <c r="C532" s="491">
        <v>1813.58491</v>
      </c>
      <c r="D532" s="491" t="s">
        <v>149</v>
      </c>
      <c r="E532" s="491" t="s">
        <v>2332</v>
      </c>
      <c r="F532" s="37"/>
      <c r="G532" s="819"/>
      <c r="H532" s="572"/>
      <c r="I532" s="37"/>
      <c r="J532" s="37"/>
      <c r="K532" s="37"/>
      <c r="L532" s="37"/>
      <c r="M532" s="37"/>
      <c r="N532" s="37"/>
      <c r="O532" s="37"/>
      <c r="P532" s="37"/>
      <c r="Q532" s="37"/>
      <c r="R532" s="37"/>
      <c r="S532" s="37"/>
      <c r="T532" s="37"/>
      <c r="U532" s="37"/>
      <c r="V532" s="37"/>
      <c r="W532" s="37"/>
      <c r="X532" s="37"/>
      <c r="Y532" s="37"/>
    </row>
    <row r="533" spans="1:25">
      <c r="A533" s="818">
        <v>100008705486</v>
      </c>
      <c r="B533" s="491"/>
      <c r="C533" s="491">
        <v>521.69811300000003</v>
      </c>
      <c r="D533" s="491" t="s">
        <v>154</v>
      </c>
      <c r="E533" s="491" t="s">
        <v>2332</v>
      </c>
      <c r="F533" s="115" t="s">
        <v>2390</v>
      </c>
      <c r="G533" s="819" t="s">
        <v>2334</v>
      </c>
      <c r="H533" s="678" t="s">
        <v>2391</v>
      </c>
      <c r="I533" s="37"/>
      <c r="J533" s="37"/>
      <c r="K533" s="37"/>
      <c r="L533" s="37"/>
      <c r="M533" s="37"/>
      <c r="N533" s="37"/>
      <c r="O533" s="37"/>
      <c r="P533" s="37"/>
      <c r="Q533" s="37"/>
      <c r="R533" s="37"/>
      <c r="S533" s="37"/>
      <c r="T533" s="37"/>
      <c r="U533" s="37"/>
      <c r="V533" s="37"/>
      <c r="W533" s="37"/>
      <c r="X533" s="37"/>
      <c r="Y533" s="37"/>
    </row>
    <row r="534" spans="1:25">
      <c r="A534" s="818">
        <v>100008768690</v>
      </c>
      <c r="B534" s="491"/>
      <c r="C534" s="491">
        <v>900.33962299999996</v>
      </c>
      <c r="D534" s="491" t="s">
        <v>156</v>
      </c>
      <c r="E534" s="491" t="s">
        <v>2332</v>
      </c>
      <c r="F534" s="37"/>
      <c r="G534" s="819"/>
      <c r="H534" s="572"/>
      <c r="I534" s="37"/>
      <c r="J534" s="37"/>
      <c r="K534" s="37"/>
      <c r="L534" s="37"/>
      <c r="M534" s="37"/>
      <c r="N534" s="37"/>
      <c r="O534" s="37"/>
      <c r="P534" s="37"/>
      <c r="Q534" s="37"/>
      <c r="R534" s="37"/>
      <c r="S534" s="37"/>
      <c r="T534" s="37"/>
      <c r="U534" s="37"/>
      <c r="V534" s="37"/>
      <c r="W534" s="37"/>
      <c r="X534" s="37"/>
      <c r="Y534" s="37"/>
    </row>
    <row r="535" spans="1:25">
      <c r="A535" s="818">
        <v>100008786687</v>
      </c>
      <c r="B535" s="491"/>
      <c r="C535" s="491">
        <v>10443.509400000001</v>
      </c>
      <c r="D535" s="491" t="s">
        <v>154</v>
      </c>
      <c r="E535" s="491" t="s">
        <v>2332</v>
      </c>
      <c r="F535" s="37"/>
      <c r="G535" s="819"/>
      <c r="H535" s="572"/>
      <c r="I535" s="37"/>
      <c r="J535" s="37"/>
      <c r="K535" s="37"/>
      <c r="L535" s="37"/>
      <c r="M535" s="37"/>
      <c r="N535" s="37"/>
      <c r="O535" s="37"/>
      <c r="P535" s="37"/>
      <c r="Q535" s="37"/>
      <c r="R535" s="37"/>
      <c r="S535" s="37"/>
      <c r="T535" s="37"/>
      <c r="U535" s="37"/>
      <c r="V535" s="37"/>
      <c r="W535" s="37"/>
      <c r="X535" s="37"/>
      <c r="Y535" s="37"/>
    </row>
    <row r="536" spans="1:25">
      <c r="A536" s="818">
        <v>100008833747</v>
      </c>
      <c r="B536" s="491">
        <v>881593004</v>
      </c>
      <c r="C536" s="491">
        <v>602.84905700000002</v>
      </c>
      <c r="D536" s="491" t="s">
        <v>144</v>
      </c>
      <c r="E536" s="491" t="s">
        <v>2332</v>
      </c>
      <c r="F536" s="265">
        <v>44076</v>
      </c>
      <c r="G536" s="819" t="s">
        <v>2334</v>
      </c>
      <c r="H536" s="678" t="s">
        <v>2392</v>
      </c>
      <c r="I536" s="37"/>
      <c r="J536" s="37"/>
      <c r="K536" s="37"/>
      <c r="L536" s="37"/>
      <c r="M536" s="37"/>
      <c r="N536" s="37"/>
      <c r="O536" s="37"/>
      <c r="P536" s="37"/>
      <c r="Q536" s="37"/>
      <c r="R536" s="37"/>
      <c r="S536" s="37"/>
      <c r="T536" s="37"/>
      <c r="U536" s="37"/>
      <c r="V536" s="37"/>
      <c r="W536" s="37"/>
      <c r="X536" s="37"/>
      <c r="Y536" s="37"/>
    </row>
    <row r="537" spans="1:25">
      <c r="A537" s="818">
        <v>100008931046</v>
      </c>
      <c r="B537" s="491"/>
      <c r="C537" s="491">
        <v>869.462264</v>
      </c>
      <c r="D537" s="491" t="s">
        <v>146</v>
      </c>
      <c r="E537" s="491" t="s">
        <v>2332</v>
      </c>
      <c r="F537" s="37"/>
      <c r="G537" s="819"/>
      <c r="H537" s="572"/>
      <c r="I537" s="37"/>
      <c r="J537" s="37"/>
      <c r="K537" s="37"/>
      <c r="L537" s="37"/>
      <c r="M537" s="37"/>
      <c r="N537" s="37"/>
      <c r="O537" s="37"/>
      <c r="P537" s="37"/>
      <c r="Q537" s="37"/>
      <c r="R537" s="37"/>
      <c r="S537" s="37"/>
      <c r="T537" s="37"/>
      <c r="U537" s="37"/>
      <c r="V537" s="37"/>
      <c r="W537" s="37"/>
      <c r="X537" s="37"/>
      <c r="Y537" s="37"/>
    </row>
    <row r="538" spans="1:25">
      <c r="A538" s="818">
        <v>100008932119</v>
      </c>
      <c r="B538" s="491"/>
      <c r="C538" s="491">
        <v>1116.4434000000001</v>
      </c>
      <c r="D538" s="491" t="s">
        <v>149</v>
      </c>
      <c r="E538" s="491" t="s">
        <v>2332</v>
      </c>
      <c r="F538" s="265">
        <v>44067</v>
      </c>
      <c r="G538" s="819" t="s">
        <v>2334</v>
      </c>
      <c r="H538" s="678" t="s">
        <v>2393</v>
      </c>
      <c r="I538" s="37"/>
      <c r="J538" s="37"/>
      <c r="K538" s="37"/>
      <c r="L538" s="37"/>
      <c r="M538" s="37"/>
      <c r="N538" s="37"/>
      <c r="O538" s="37"/>
      <c r="P538" s="37"/>
      <c r="Q538" s="37"/>
      <c r="R538" s="37"/>
      <c r="S538" s="37"/>
      <c r="T538" s="37"/>
      <c r="U538" s="37"/>
      <c r="V538" s="37"/>
      <c r="W538" s="37"/>
      <c r="X538" s="37"/>
      <c r="Y538" s="37"/>
    </row>
    <row r="539" spans="1:25">
      <c r="A539" s="818">
        <v>100008989533</v>
      </c>
      <c r="B539" s="491"/>
      <c r="C539" s="491">
        <v>867.518868</v>
      </c>
      <c r="D539" s="491" t="s">
        <v>175</v>
      </c>
      <c r="E539" s="491" t="s">
        <v>2332</v>
      </c>
      <c r="F539" s="37"/>
      <c r="G539" s="819"/>
      <c r="H539" s="572"/>
      <c r="I539" s="37"/>
      <c r="J539" s="37"/>
      <c r="K539" s="37"/>
      <c r="L539" s="37"/>
      <c r="M539" s="37"/>
      <c r="N539" s="37"/>
      <c r="O539" s="37"/>
      <c r="P539" s="37"/>
      <c r="Q539" s="37"/>
      <c r="R539" s="37"/>
      <c r="S539" s="37"/>
      <c r="T539" s="37"/>
      <c r="U539" s="37"/>
      <c r="V539" s="37"/>
      <c r="W539" s="37"/>
      <c r="X539" s="37"/>
      <c r="Y539" s="37"/>
    </row>
    <row r="540" spans="1:25">
      <c r="A540" s="818">
        <v>100008990292</v>
      </c>
      <c r="B540" s="491"/>
      <c r="C540" s="491">
        <v>529.91509399999995</v>
      </c>
      <c r="D540" s="491" t="s">
        <v>138</v>
      </c>
      <c r="E540" s="491" t="s">
        <v>2332</v>
      </c>
      <c r="F540" s="37"/>
      <c r="G540" s="819"/>
      <c r="H540" s="572"/>
      <c r="I540" s="37"/>
      <c r="J540" s="37"/>
      <c r="K540" s="37"/>
      <c r="L540" s="37"/>
      <c r="M540" s="37"/>
      <c r="N540" s="37"/>
      <c r="O540" s="37"/>
      <c r="P540" s="37"/>
      <c r="Q540" s="37"/>
      <c r="R540" s="37"/>
      <c r="S540" s="37"/>
      <c r="T540" s="37"/>
      <c r="U540" s="37"/>
      <c r="V540" s="37"/>
      <c r="W540" s="37"/>
      <c r="X540" s="37"/>
      <c r="Y540" s="37"/>
    </row>
    <row r="541" spans="1:25">
      <c r="A541" s="818">
        <v>100009054926</v>
      </c>
      <c r="B541" s="491"/>
      <c r="C541" s="491">
        <v>932.33018900000002</v>
      </c>
      <c r="D541" s="491" t="s">
        <v>178</v>
      </c>
      <c r="E541" s="491" t="s">
        <v>2332</v>
      </c>
      <c r="F541" s="37"/>
      <c r="G541" s="819"/>
      <c r="H541" s="572"/>
      <c r="I541" s="37"/>
      <c r="J541" s="37"/>
      <c r="K541" s="37"/>
      <c r="L541" s="37"/>
      <c r="M541" s="37"/>
      <c r="N541" s="37"/>
      <c r="O541" s="37"/>
      <c r="P541" s="37"/>
      <c r="Q541" s="37"/>
      <c r="R541" s="37"/>
      <c r="S541" s="37"/>
      <c r="T541" s="37"/>
      <c r="U541" s="37"/>
      <c r="V541" s="37"/>
      <c r="W541" s="37"/>
      <c r="X541" s="37"/>
      <c r="Y541" s="37"/>
    </row>
    <row r="542" spans="1:25">
      <c r="A542" s="818">
        <v>100009059081</v>
      </c>
      <c r="B542" s="491"/>
      <c r="C542" s="491">
        <v>1240.7924499999999</v>
      </c>
      <c r="D542" s="491" t="s">
        <v>154</v>
      </c>
      <c r="E542" s="491" t="s">
        <v>2332</v>
      </c>
      <c r="F542" s="37"/>
      <c r="G542" s="819"/>
      <c r="H542" s="572"/>
      <c r="I542" s="37"/>
      <c r="J542" s="37"/>
      <c r="K542" s="37"/>
      <c r="L542" s="37"/>
      <c r="M542" s="37"/>
      <c r="N542" s="37"/>
      <c r="O542" s="37"/>
      <c r="P542" s="37"/>
      <c r="Q542" s="37"/>
      <c r="R542" s="37"/>
      <c r="S542" s="37"/>
      <c r="T542" s="37"/>
      <c r="U542" s="37"/>
      <c r="V542" s="37"/>
      <c r="W542" s="37"/>
      <c r="X542" s="37"/>
      <c r="Y542" s="37"/>
    </row>
    <row r="543" spans="1:25">
      <c r="A543" s="818">
        <v>100009154944</v>
      </c>
      <c r="B543" s="491"/>
      <c r="C543" s="491">
        <v>573.79245300000002</v>
      </c>
      <c r="D543" s="491" t="s">
        <v>138</v>
      </c>
      <c r="E543" s="491" t="s">
        <v>2332</v>
      </c>
      <c r="F543" s="37"/>
      <c r="G543" s="819"/>
      <c r="H543" s="572"/>
      <c r="I543" s="37"/>
      <c r="J543" s="37"/>
      <c r="K543" s="37"/>
      <c r="L543" s="37"/>
      <c r="M543" s="37"/>
      <c r="N543" s="37"/>
      <c r="O543" s="37"/>
      <c r="P543" s="37"/>
      <c r="Q543" s="37"/>
      <c r="R543" s="37"/>
      <c r="S543" s="37"/>
      <c r="T543" s="37"/>
      <c r="U543" s="37"/>
      <c r="V543" s="37"/>
      <c r="W543" s="37"/>
      <c r="X543" s="37"/>
      <c r="Y543" s="37"/>
    </row>
    <row r="544" spans="1:25">
      <c r="A544" s="818">
        <v>100009156822</v>
      </c>
      <c r="B544" s="491"/>
      <c r="C544" s="491">
        <v>11269.481100000001</v>
      </c>
      <c r="D544" s="491" t="s">
        <v>149</v>
      </c>
      <c r="E544" s="491" t="s">
        <v>2332</v>
      </c>
      <c r="F544" s="37"/>
      <c r="G544" s="819"/>
      <c r="H544" s="572"/>
      <c r="I544" s="37"/>
      <c r="J544" s="37"/>
      <c r="K544" s="37"/>
      <c r="L544" s="37"/>
      <c r="M544" s="37"/>
      <c r="N544" s="37"/>
      <c r="O544" s="37"/>
      <c r="P544" s="37"/>
      <c r="Q544" s="37"/>
      <c r="R544" s="37"/>
      <c r="S544" s="37"/>
      <c r="T544" s="37"/>
      <c r="U544" s="37"/>
      <c r="V544" s="37"/>
      <c r="W544" s="37"/>
      <c r="X544" s="37"/>
      <c r="Y544" s="37"/>
    </row>
    <row r="545" spans="1:25">
      <c r="A545" s="818">
        <v>100009180062</v>
      </c>
      <c r="B545" s="491"/>
      <c r="C545" s="491">
        <v>641.07547199999999</v>
      </c>
      <c r="D545" s="491" t="s">
        <v>138</v>
      </c>
      <c r="E545" s="491" t="s">
        <v>2332</v>
      </c>
      <c r="F545" s="37"/>
      <c r="G545" s="819"/>
      <c r="H545" s="572"/>
      <c r="I545" s="37"/>
      <c r="J545" s="37"/>
      <c r="K545" s="37"/>
      <c r="L545" s="37"/>
      <c r="M545" s="37"/>
      <c r="N545" s="37"/>
      <c r="O545" s="37"/>
      <c r="P545" s="37"/>
      <c r="Q545" s="37"/>
      <c r="R545" s="37"/>
      <c r="S545" s="37"/>
      <c r="T545" s="37"/>
      <c r="U545" s="37"/>
      <c r="V545" s="37"/>
      <c r="W545" s="37"/>
      <c r="X545" s="37"/>
      <c r="Y545" s="37"/>
    </row>
    <row r="546" spans="1:25">
      <c r="A546" s="818">
        <v>100009222447</v>
      </c>
      <c r="B546" s="491"/>
      <c r="C546" s="491">
        <v>870.28301899999997</v>
      </c>
      <c r="D546" s="491" t="s">
        <v>154</v>
      </c>
      <c r="E546" s="491" t="s">
        <v>2332</v>
      </c>
      <c r="F546" s="265">
        <v>44064</v>
      </c>
      <c r="G546" s="819" t="s">
        <v>2358</v>
      </c>
      <c r="H546" s="678" t="s">
        <v>2394</v>
      </c>
      <c r="I546" s="37"/>
      <c r="J546" s="37"/>
      <c r="K546" s="37"/>
      <c r="L546" s="37"/>
      <c r="M546" s="37"/>
      <c r="N546" s="37"/>
      <c r="O546" s="37"/>
      <c r="P546" s="37"/>
      <c r="Q546" s="37"/>
      <c r="R546" s="37"/>
      <c r="S546" s="37"/>
      <c r="T546" s="37"/>
      <c r="U546" s="37"/>
      <c r="V546" s="37"/>
      <c r="W546" s="37"/>
      <c r="X546" s="37"/>
      <c r="Y546" s="37"/>
    </row>
    <row r="547" spans="1:25">
      <c r="A547" s="818">
        <v>100009267144</v>
      </c>
      <c r="B547" s="491"/>
      <c r="C547" s="491">
        <v>1132.81132</v>
      </c>
      <c r="D547" s="491" t="s">
        <v>138</v>
      </c>
      <c r="E547" s="491" t="s">
        <v>2332</v>
      </c>
      <c r="F547" s="37"/>
      <c r="G547" s="819"/>
      <c r="H547" s="572"/>
      <c r="I547" s="37"/>
      <c r="J547" s="37"/>
      <c r="K547" s="37"/>
      <c r="L547" s="37"/>
      <c r="M547" s="37"/>
      <c r="N547" s="37"/>
      <c r="O547" s="37"/>
      <c r="P547" s="37"/>
      <c r="Q547" s="37"/>
      <c r="R547" s="37"/>
      <c r="S547" s="37"/>
      <c r="T547" s="37"/>
      <c r="U547" s="37"/>
      <c r="V547" s="37"/>
      <c r="W547" s="37"/>
      <c r="X547" s="37"/>
      <c r="Y547" s="37"/>
    </row>
    <row r="548" spans="1:25">
      <c r="A548" s="818">
        <v>100009281224</v>
      </c>
      <c r="B548" s="491"/>
      <c r="C548" s="491">
        <v>1093.12264</v>
      </c>
      <c r="D548" s="491" t="s">
        <v>149</v>
      </c>
      <c r="E548" s="491" t="s">
        <v>2332</v>
      </c>
      <c r="F548" s="37"/>
      <c r="G548" s="819"/>
      <c r="H548" s="572"/>
      <c r="I548" s="37"/>
      <c r="J548" s="37"/>
      <c r="K548" s="37"/>
      <c r="L548" s="37"/>
      <c r="M548" s="37"/>
      <c r="N548" s="37"/>
      <c r="O548" s="37"/>
      <c r="P548" s="37"/>
      <c r="Q548" s="37"/>
      <c r="R548" s="37"/>
      <c r="S548" s="37"/>
      <c r="T548" s="37"/>
      <c r="U548" s="37"/>
      <c r="V548" s="37"/>
      <c r="W548" s="37"/>
      <c r="X548" s="37"/>
      <c r="Y548" s="37"/>
    </row>
    <row r="549" spans="1:25">
      <c r="A549" s="818">
        <v>100009294019</v>
      </c>
      <c r="B549" s="491"/>
      <c r="C549" s="491">
        <v>863.05660399999999</v>
      </c>
      <c r="D549" s="491" t="s">
        <v>149</v>
      </c>
      <c r="E549" s="491" t="s">
        <v>2332</v>
      </c>
      <c r="F549" s="37"/>
      <c r="G549" s="819"/>
      <c r="H549" s="572"/>
      <c r="I549" s="37"/>
      <c r="J549" s="37"/>
      <c r="K549" s="37"/>
      <c r="L549" s="37"/>
      <c r="M549" s="37"/>
      <c r="N549" s="37"/>
      <c r="O549" s="37"/>
      <c r="P549" s="37"/>
      <c r="Q549" s="37"/>
      <c r="R549" s="37"/>
      <c r="S549" s="37"/>
      <c r="T549" s="37"/>
      <c r="U549" s="37"/>
      <c r="V549" s="37"/>
      <c r="W549" s="37"/>
      <c r="X549" s="37"/>
      <c r="Y549" s="37"/>
    </row>
    <row r="550" spans="1:25">
      <c r="A550" s="818">
        <v>100009340307</v>
      </c>
      <c r="B550" s="491"/>
      <c r="C550" s="491">
        <v>2332.9811300000001</v>
      </c>
      <c r="D550" s="491" t="s">
        <v>156</v>
      </c>
      <c r="E550" s="491" t="s">
        <v>2332</v>
      </c>
      <c r="F550" s="265">
        <v>44068</v>
      </c>
      <c r="G550" s="819" t="s">
        <v>2334</v>
      </c>
      <c r="H550" s="572"/>
      <c r="I550" s="37"/>
      <c r="J550" s="37"/>
      <c r="K550" s="37"/>
      <c r="L550" s="37"/>
      <c r="M550" s="37"/>
      <c r="N550" s="37"/>
      <c r="O550" s="37"/>
      <c r="P550" s="37"/>
      <c r="Q550" s="37"/>
      <c r="R550" s="37"/>
      <c r="S550" s="37"/>
      <c r="T550" s="37"/>
      <c r="U550" s="37"/>
      <c r="V550" s="37"/>
      <c r="W550" s="37"/>
      <c r="X550" s="37"/>
      <c r="Y550" s="37"/>
    </row>
    <row r="551" spans="1:25">
      <c r="A551" s="818">
        <v>100009341688</v>
      </c>
      <c r="B551" s="491"/>
      <c r="C551" s="491">
        <v>3302.3679200000001</v>
      </c>
      <c r="D551" s="491" t="s">
        <v>149</v>
      </c>
      <c r="E551" s="491" t="s">
        <v>2332</v>
      </c>
      <c r="F551" s="265">
        <v>44067</v>
      </c>
      <c r="G551" s="819" t="s">
        <v>2337</v>
      </c>
      <c r="H551" s="678" t="s">
        <v>2395</v>
      </c>
      <c r="I551" s="37"/>
      <c r="J551" s="37"/>
      <c r="K551" s="37"/>
      <c r="L551" s="37"/>
      <c r="M551" s="37"/>
      <c r="N551" s="37"/>
      <c r="O551" s="37"/>
      <c r="P551" s="37"/>
      <c r="Q551" s="37"/>
      <c r="R551" s="37"/>
      <c r="S551" s="37"/>
      <c r="T551" s="37"/>
      <c r="U551" s="37"/>
      <c r="V551" s="37"/>
      <c r="W551" s="37"/>
      <c r="X551" s="37"/>
      <c r="Y551" s="37"/>
    </row>
    <row r="552" spans="1:25">
      <c r="A552" s="818">
        <v>100009385007</v>
      </c>
      <c r="B552" s="491"/>
      <c r="C552" s="491">
        <v>1664.7924499999999</v>
      </c>
      <c r="D552" s="491" t="s">
        <v>156</v>
      </c>
      <c r="E552" s="491" t="s">
        <v>2332</v>
      </c>
      <c r="F552" s="37"/>
      <c r="G552" s="819"/>
      <c r="H552" s="572"/>
      <c r="I552" s="37"/>
      <c r="J552" s="37"/>
      <c r="K552" s="37"/>
      <c r="L552" s="37"/>
      <c r="M552" s="37"/>
      <c r="N552" s="37"/>
      <c r="O552" s="37"/>
      <c r="P552" s="37"/>
      <c r="Q552" s="37"/>
      <c r="R552" s="37"/>
      <c r="S552" s="37"/>
      <c r="T552" s="37"/>
      <c r="U552" s="37"/>
      <c r="V552" s="37"/>
      <c r="W552" s="37"/>
      <c r="X552" s="37"/>
      <c r="Y552" s="37"/>
    </row>
    <row r="553" spans="1:25">
      <c r="A553" s="818">
        <v>100009415666</v>
      </c>
      <c r="B553" s="491"/>
      <c r="C553" s="491">
        <v>2930.22642</v>
      </c>
      <c r="D553" s="491" t="s">
        <v>154</v>
      </c>
      <c r="E553" s="491" t="s">
        <v>2332</v>
      </c>
      <c r="F553" s="37"/>
      <c r="G553" s="819"/>
      <c r="H553" s="572"/>
      <c r="I553" s="37"/>
      <c r="J553" s="37"/>
      <c r="K553" s="37"/>
      <c r="L553" s="37"/>
      <c r="M553" s="37"/>
      <c r="N553" s="37"/>
      <c r="O553" s="37"/>
      <c r="P553" s="37"/>
      <c r="Q553" s="37"/>
      <c r="R553" s="37"/>
      <c r="S553" s="37"/>
      <c r="T553" s="37"/>
      <c r="U553" s="37"/>
      <c r="V553" s="37"/>
      <c r="W553" s="37"/>
      <c r="X553" s="37"/>
      <c r="Y553" s="37"/>
    </row>
    <row r="554" spans="1:25">
      <c r="A554" s="818">
        <v>100009418322</v>
      </c>
      <c r="B554" s="491"/>
      <c r="C554" s="491">
        <v>1303.46226</v>
      </c>
      <c r="D554" s="491" t="s">
        <v>175</v>
      </c>
      <c r="E554" s="491" t="s">
        <v>2332</v>
      </c>
      <c r="F554" s="265">
        <v>44070</v>
      </c>
      <c r="G554" s="822" t="s">
        <v>2333</v>
      </c>
      <c r="H554" s="678" t="s">
        <v>21</v>
      </c>
      <c r="I554" s="37"/>
      <c r="J554" s="37"/>
      <c r="K554" s="37"/>
      <c r="L554" s="37"/>
      <c r="M554" s="37"/>
      <c r="N554" s="37"/>
      <c r="O554" s="37"/>
      <c r="P554" s="37"/>
      <c r="Q554" s="37"/>
      <c r="R554" s="37"/>
      <c r="S554" s="37"/>
      <c r="T554" s="37"/>
      <c r="U554" s="37"/>
      <c r="V554" s="37"/>
      <c r="W554" s="37"/>
      <c r="X554" s="37"/>
      <c r="Y554" s="37"/>
    </row>
    <row r="555" spans="1:25">
      <c r="A555" s="818">
        <v>100009436811</v>
      </c>
      <c r="B555" s="491"/>
      <c r="C555" s="491">
        <v>867.29245300000002</v>
      </c>
      <c r="D555" s="491" t="s">
        <v>144</v>
      </c>
      <c r="E555" s="491" t="s">
        <v>2332</v>
      </c>
      <c r="F555" s="37"/>
      <c r="G555" s="819"/>
      <c r="H555" s="572"/>
      <c r="I555" s="37"/>
      <c r="J555" s="37"/>
      <c r="K555" s="37"/>
      <c r="L555" s="37"/>
      <c r="M555" s="37"/>
      <c r="N555" s="37"/>
      <c r="O555" s="37"/>
      <c r="P555" s="37"/>
      <c r="Q555" s="37"/>
      <c r="R555" s="37"/>
      <c r="S555" s="37"/>
      <c r="T555" s="37"/>
      <c r="U555" s="37"/>
      <c r="V555" s="37"/>
      <c r="W555" s="37"/>
      <c r="X555" s="37"/>
      <c r="Y555" s="37"/>
    </row>
    <row r="556" spans="1:25">
      <c r="A556" s="818">
        <v>100009505810</v>
      </c>
      <c r="B556" s="491"/>
      <c r="C556" s="491">
        <v>22517.745299999999</v>
      </c>
      <c r="D556" s="491" t="s">
        <v>146</v>
      </c>
      <c r="E556" s="491" t="s">
        <v>2332</v>
      </c>
      <c r="F556" s="37"/>
      <c r="G556" s="819"/>
      <c r="H556" s="572"/>
      <c r="I556" s="37"/>
      <c r="J556" s="37"/>
      <c r="K556" s="37"/>
      <c r="L556" s="37"/>
      <c r="M556" s="37"/>
      <c r="N556" s="37"/>
      <c r="O556" s="37"/>
      <c r="P556" s="37"/>
      <c r="Q556" s="37"/>
      <c r="R556" s="37"/>
      <c r="S556" s="37"/>
      <c r="T556" s="37"/>
      <c r="U556" s="37"/>
      <c r="V556" s="37"/>
      <c r="W556" s="37"/>
      <c r="X556" s="37"/>
      <c r="Y556" s="37"/>
    </row>
    <row r="557" spans="1:25">
      <c r="A557" s="818">
        <v>100009510005</v>
      </c>
      <c r="B557" s="491"/>
      <c r="C557" s="491">
        <v>1176.9717000000001</v>
      </c>
      <c r="D557" s="491" t="s">
        <v>154</v>
      </c>
      <c r="E557" s="491" t="s">
        <v>2332</v>
      </c>
      <c r="F557" s="37"/>
      <c r="G557" s="819"/>
      <c r="H557" s="572"/>
      <c r="I557" s="37"/>
      <c r="J557" s="37"/>
      <c r="K557" s="37"/>
      <c r="L557" s="37"/>
      <c r="M557" s="37"/>
      <c r="N557" s="37"/>
      <c r="O557" s="37"/>
      <c r="P557" s="37"/>
      <c r="Q557" s="37"/>
      <c r="R557" s="37"/>
      <c r="S557" s="37"/>
      <c r="T557" s="37"/>
      <c r="U557" s="37"/>
      <c r="V557" s="37"/>
      <c r="W557" s="37"/>
      <c r="X557" s="37"/>
      <c r="Y557" s="37"/>
    </row>
    <row r="558" spans="1:25">
      <c r="A558" s="818">
        <v>100009538305</v>
      </c>
      <c r="B558" s="491"/>
      <c r="C558" s="491">
        <v>999.00943400000006</v>
      </c>
      <c r="D558" s="491" t="s">
        <v>206</v>
      </c>
      <c r="E558" s="491" t="s">
        <v>2332</v>
      </c>
      <c r="F558" s="37"/>
      <c r="G558" s="819"/>
      <c r="H558" s="572"/>
      <c r="I558" s="37"/>
      <c r="J558" s="37"/>
      <c r="K558" s="37"/>
      <c r="L558" s="37"/>
      <c r="M558" s="37"/>
      <c r="N558" s="37"/>
      <c r="O558" s="37"/>
      <c r="P558" s="37"/>
      <c r="Q558" s="37"/>
      <c r="R558" s="37"/>
      <c r="S558" s="37"/>
      <c r="T558" s="37"/>
      <c r="U558" s="37"/>
      <c r="V558" s="37"/>
      <c r="W558" s="37"/>
      <c r="X558" s="37"/>
      <c r="Y558" s="37"/>
    </row>
    <row r="559" spans="1:25">
      <c r="A559" s="818">
        <v>100009549290</v>
      </c>
      <c r="B559" s="491"/>
      <c r="C559" s="491">
        <v>2459.76415</v>
      </c>
      <c r="D559" s="491" t="s">
        <v>154</v>
      </c>
      <c r="E559" s="491" t="s">
        <v>2332</v>
      </c>
      <c r="F559" s="37"/>
      <c r="G559" s="819"/>
      <c r="H559" s="572"/>
      <c r="I559" s="37"/>
      <c r="J559" s="37"/>
      <c r="K559" s="37"/>
      <c r="L559" s="37"/>
      <c r="M559" s="37"/>
      <c r="N559" s="37"/>
      <c r="O559" s="37"/>
      <c r="P559" s="37"/>
      <c r="Q559" s="37"/>
      <c r="R559" s="37"/>
      <c r="S559" s="37"/>
      <c r="T559" s="37"/>
      <c r="U559" s="37"/>
      <c r="V559" s="37"/>
      <c r="W559" s="37"/>
      <c r="X559" s="37"/>
      <c r="Y559" s="37"/>
    </row>
    <row r="560" spans="1:25">
      <c r="A560" s="818">
        <v>100009550070</v>
      </c>
      <c r="B560" s="491"/>
      <c r="C560" s="491">
        <v>522.018868</v>
      </c>
      <c r="D560" s="491" t="s">
        <v>154</v>
      </c>
      <c r="E560" s="491" t="s">
        <v>2332</v>
      </c>
      <c r="F560" s="37"/>
      <c r="G560" s="819"/>
      <c r="H560" s="572"/>
      <c r="I560" s="37"/>
      <c r="J560" s="37"/>
      <c r="K560" s="37"/>
      <c r="L560" s="37"/>
      <c r="M560" s="37"/>
      <c r="N560" s="37"/>
      <c r="O560" s="37"/>
      <c r="P560" s="37"/>
      <c r="Q560" s="37"/>
      <c r="R560" s="37"/>
      <c r="S560" s="37"/>
      <c r="T560" s="37"/>
      <c r="U560" s="37"/>
      <c r="V560" s="37"/>
      <c r="W560" s="37"/>
      <c r="X560" s="37"/>
      <c r="Y560" s="37"/>
    </row>
    <row r="561" spans="1:25">
      <c r="A561" s="818">
        <v>100009586240</v>
      </c>
      <c r="B561" s="491"/>
      <c r="C561" s="491">
        <v>756.28301899999997</v>
      </c>
      <c r="D561" s="491" t="s">
        <v>154</v>
      </c>
      <c r="E561" s="491" t="s">
        <v>2332</v>
      </c>
      <c r="F561" s="37"/>
      <c r="G561" s="819"/>
      <c r="H561" s="572"/>
      <c r="I561" s="37"/>
      <c r="J561" s="37"/>
      <c r="K561" s="37"/>
      <c r="L561" s="37"/>
      <c r="M561" s="37"/>
      <c r="N561" s="37"/>
      <c r="O561" s="37"/>
      <c r="P561" s="37"/>
      <c r="Q561" s="37"/>
      <c r="R561" s="37"/>
      <c r="S561" s="37"/>
      <c r="T561" s="37"/>
      <c r="U561" s="37"/>
      <c r="V561" s="37"/>
      <c r="W561" s="37"/>
      <c r="X561" s="37"/>
      <c r="Y561" s="37"/>
    </row>
    <row r="562" spans="1:25">
      <c r="A562" s="818">
        <v>100009613817</v>
      </c>
      <c r="B562" s="491"/>
      <c r="C562" s="491">
        <v>960.41509399999995</v>
      </c>
      <c r="D562" s="491" t="s">
        <v>149</v>
      </c>
      <c r="E562" s="491" t="s">
        <v>2332</v>
      </c>
      <c r="F562" s="37"/>
      <c r="G562" s="819"/>
      <c r="H562" s="572"/>
      <c r="I562" s="37"/>
      <c r="J562" s="37"/>
      <c r="K562" s="37"/>
      <c r="L562" s="37"/>
      <c r="M562" s="37"/>
      <c r="N562" s="37"/>
      <c r="O562" s="37"/>
      <c r="P562" s="37"/>
      <c r="Q562" s="37"/>
      <c r="R562" s="37"/>
      <c r="S562" s="37"/>
      <c r="T562" s="37"/>
      <c r="U562" s="37"/>
      <c r="V562" s="37"/>
      <c r="W562" s="37"/>
      <c r="X562" s="37"/>
      <c r="Y562" s="37"/>
    </row>
    <row r="563" spans="1:25">
      <c r="A563" s="818">
        <v>100009640881</v>
      </c>
      <c r="B563" s="491"/>
      <c r="C563" s="491">
        <v>4374.5094300000001</v>
      </c>
      <c r="D563" s="491" t="s">
        <v>175</v>
      </c>
      <c r="E563" s="491" t="s">
        <v>2332</v>
      </c>
      <c r="F563" s="37"/>
      <c r="G563" s="819"/>
      <c r="H563" s="572"/>
      <c r="I563" s="37"/>
      <c r="J563" s="37"/>
      <c r="K563" s="37"/>
      <c r="L563" s="37"/>
      <c r="M563" s="37"/>
      <c r="N563" s="37"/>
      <c r="O563" s="37"/>
      <c r="P563" s="37"/>
      <c r="Q563" s="37"/>
      <c r="R563" s="37"/>
      <c r="S563" s="37"/>
      <c r="T563" s="37"/>
      <c r="U563" s="37"/>
      <c r="V563" s="37"/>
      <c r="W563" s="37"/>
      <c r="X563" s="37"/>
      <c r="Y563" s="37"/>
    </row>
    <row r="564" spans="1:25">
      <c r="A564" s="818">
        <v>100009649311</v>
      </c>
      <c r="B564" s="491"/>
      <c r="C564" s="491">
        <v>774.70754699999998</v>
      </c>
      <c r="D564" s="491" t="s">
        <v>157</v>
      </c>
      <c r="E564" s="491" t="s">
        <v>2332</v>
      </c>
      <c r="F564" s="37"/>
      <c r="G564" s="819"/>
      <c r="H564" s="572"/>
      <c r="I564" s="37"/>
      <c r="J564" s="37"/>
      <c r="K564" s="37"/>
      <c r="L564" s="37"/>
      <c r="M564" s="37"/>
      <c r="N564" s="37"/>
      <c r="O564" s="37"/>
      <c r="P564" s="37"/>
      <c r="Q564" s="37"/>
      <c r="R564" s="37"/>
      <c r="S564" s="37"/>
      <c r="T564" s="37"/>
      <c r="U564" s="37"/>
      <c r="V564" s="37"/>
      <c r="W564" s="37"/>
      <c r="X564" s="37"/>
      <c r="Y564" s="37"/>
    </row>
    <row r="565" spans="1:25">
      <c r="A565" s="818">
        <v>100009734216</v>
      </c>
      <c r="B565" s="491"/>
      <c r="C565" s="491">
        <v>657.72641499999997</v>
      </c>
      <c r="D565" s="491" t="s">
        <v>206</v>
      </c>
      <c r="E565" s="491" t="s">
        <v>2332</v>
      </c>
      <c r="F565" s="37"/>
      <c r="G565" s="819"/>
      <c r="H565" s="572"/>
      <c r="I565" s="37"/>
      <c r="J565" s="37"/>
      <c r="K565" s="37"/>
      <c r="L565" s="37"/>
      <c r="M565" s="37"/>
      <c r="N565" s="37"/>
      <c r="O565" s="37"/>
      <c r="P565" s="37"/>
      <c r="Q565" s="37"/>
      <c r="R565" s="37"/>
      <c r="S565" s="37"/>
      <c r="T565" s="37"/>
      <c r="U565" s="37"/>
      <c r="V565" s="37"/>
      <c r="W565" s="37"/>
      <c r="X565" s="37"/>
      <c r="Y565" s="37"/>
    </row>
    <row r="566" spans="1:25">
      <c r="A566" s="818">
        <v>100009749046</v>
      </c>
      <c r="B566" s="491"/>
      <c r="C566" s="491">
        <v>3869.3679200000001</v>
      </c>
      <c r="D566" s="491" t="s">
        <v>206</v>
      </c>
      <c r="E566" s="491" t="s">
        <v>2332</v>
      </c>
      <c r="F566" s="37"/>
      <c r="G566" s="819"/>
      <c r="H566" s="572"/>
      <c r="I566" s="37"/>
      <c r="J566" s="37"/>
      <c r="K566" s="37"/>
      <c r="L566" s="37"/>
      <c r="M566" s="37"/>
      <c r="N566" s="37"/>
      <c r="O566" s="37"/>
      <c r="P566" s="37"/>
      <c r="Q566" s="37"/>
      <c r="R566" s="37"/>
      <c r="S566" s="37"/>
      <c r="T566" s="37"/>
      <c r="U566" s="37"/>
      <c r="V566" s="37"/>
      <c r="W566" s="37"/>
      <c r="X566" s="37"/>
      <c r="Y566" s="37"/>
    </row>
    <row r="567" spans="1:25">
      <c r="A567" s="818">
        <v>100009833848</v>
      </c>
      <c r="B567" s="491"/>
      <c r="C567" s="491">
        <v>5445.8490599999996</v>
      </c>
      <c r="D567" s="491" t="s">
        <v>144</v>
      </c>
      <c r="E567" s="491" t="s">
        <v>2332</v>
      </c>
      <c r="F567" s="37"/>
      <c r="G567" s="819"/>
      <c r="H567" s="572"/>
      <c r="I567" s="37"/>
      <c r="J567" s="37"/>
      <c r="K567" s="37"/>
      <c r="L567" s="37"/>
      <c r="M567" s="37"/>
      <c r="N567" s="37"/>
      <c r="O567" s="37"/>
      <c r="P567" s="37"/>
      <c r="Q567" s="37"/>
      <c r="R567" s="37"/>
      <c r="S567" s="37"/>
      <c r="T567" s="37"/>
      <c r="U567" s="37"/>
      <c r="V567" s="37"/>
      <c r="W567" s="37"/>
      <c r="X567" s="37"/>
      <c r="Y567" s="37"/>
    </row>
    <row r="568" spans="1:25">
      <c r="A568" s="818">
        <v>100009882760</v>
      </c>
      <c r="B568" s="491"/>
      <c r="C568" s="491">
        <v>1605.3679199999999</v>
      </c>
      <c r="D568" s="491" t="s">
        <v>175</v>
      </c>
      <c r="E568" s="491" t="s">
        <v>2332</v>
      </c>
      <c r="F568" s="37"/>
      <c r="G568" s="819"/>
      <c r="H568" s="572"/>
      <c r="I568" s="37"/>
      <c r="J568" s="37"/>
      <c r="K568" s="37"/>
      <c r="L568" s="37"/>
      <c r="M568" s="37"/>
      <c r="N568" s="37"/>
      <c r="O568" s="37"/>
      <c r="P568" s="37"/>
      <c r="Q568" s="37"/>
      <c r="R568" s="37"/>
      <c r="S568" s="37"/>
      <c r="T568" s="37"/>
      <c r="U568" s="37"/>
      <c r="V568" s="37"/>
      <c r="W568" s="37"/>
      <c r="X568" s="37"/>
      <c r="Y568" s="37"/>
    </row>
    <row r="569" spans="1:25">
      <c r="A569" s="818">
        <v>100009904119</v>
      </c>
      <c r="B569" s="491"/>
      <c r="C569" s="491">
        <v>13675.518899999999</v>
      </c>
      <c r="D569" s="491" t="s">
        <v>167</v>
      </c>
      <c r="E569" s="491" t="s">
        <v>2332</v>
      </c>
      <c r="F569" s="37"/>
      <c r="G569" s="819"/>
      <c r="H569" s="572"/>
      <c r="I569" s="37"/>
      <c r="J569" s="37"/>
      <c r="K569" s="37"/>
      <c r="L569" s="37"/>
      <c r="M569" s="37"/>
      <c r="N569" s="37"/>
      <c r="O569" s="37"/>
      <c r="P569" s="37"/>
      <c r="Q569" s="37"/>
      <c r="R569" s="37"/>
      <c r="S569" s="37"/>
      <c r="T569" s="37"/>
      <c r="U569" s="37"/>
      <c r="V569" s="37"/>
      <c r="W569" s="37"/>
      <c r="X569" s="37"/>
      <c r="Y569" s="37"/>
    </row>
    <row r="570" spans="1:25">
      <c r="A570" s="818">
        <v>100009910570</v>
      </c>
      <c r="B570" s="491"/>
      <c r="C570" s="491">
        <v>2248.27358</v>
      </c>
      <c r="D570" s="491" t="s">
        <v>227</v>
      </c>
      <c r="E570" s="491" t="s">
        <v>2332</v>
      </c>
      <c r="F570" s="37"/>
      <c r="G570" s="819"/>
      <c r="H570" s="572"/>
      <c r="I570" s="37"/>
      <c r="J570" s="37"/>
      <c r="K570" s="37"/>
      <c r="L570" s="37"/>
      <c r="M570" s="37"/>
      <c r="N570" s="37"/>
      <c r="O570" s="37"/>
      <c r="P570" s="37"/>
      <c r="Q570" s="37"/>
      <c r="R570" s="37"/>
      <c r="S570" s="37"/>
      <c r="T570" s="37"/>
      <c r="U570" s="37"/>
      <c r="V570" s="37"/>
      <c r="W570" s="37"/>
      <c r="X570" s="37"/>
      <c r="Y570" s="37"/>
    </row>
    <row r="571" spans="1:25">
      <c r="A571" s="818">
        <v>100009916433</v>
      </c>
      <c r="B571" s="491"/>
      <c r="C571" s="491">
        <v>518.87735799999996</v>
      </c>
      <c r="D571" s="491" t="s">
        <v>175</v>
      </c>
      <c r="E571" s="491" t="s">
        <v>2332</v>
      </c>
      <c r="F571" s="265">
        <v>44070</v>
      </c>
      <c r="G571" s="822" t="s">
        <v>2333</v>
      </c>
      <c r="H571" s="678" t="s">
        <v>2396</v>
      </c>
      <c r="I571" s="37"/>
      <c r="J571" s="37"/>
      <c r="K571" s="37"/>
      <c r="L571" s="37"/>
      <c r="M571" s="37"/>
      <c r="N571" s="37"/>
      <c r="O571" s="37"/>
      <c r="P571" s="37"/>
      <c r="Q571" s="37"/>
      <c r="R571" s="37"/>
      <c r="S571" s="37"/>
      <c r="T571" s="37"/>
      <c r="U571" s="37"/>
      <c r="V571" s="37"/>
      <c r="W571" s="37"/>
      <c r="X571" s="37"/>
      <c r="Y571" s="37"/>
    </row>
    <row r="572" spans="1:25">
      <c r="A572" s="818">
        <v>100009948967</v>
      </c>
      <c r="B572" s="491"/>
      <c r="C572" s="491">
        <v>678.78301899999997</v>
      </c>
      <c r="D572" s="491" t="s">
        <v>157</v>
      </c>
      <c r="E572" s="491" t="s">
        <v>2332</v>
      </c>
      <c r="F572" s="37"/>
      <c r="G572" s="819"/>
      <c r="H572" s="572"/>
      <c r="I572" s="37"/>
      <c r="J572" s="37"/>
      <c r="K572" s="37"/>
      <c r="L572" s="37"/>
      <c r="M572" s="37"/>
      <c r="N572" s="37"/>
      <c r="O572" s="37"/>
      <c r="P572" s="37"/>
      <c r="Q572" s="37"/>
      <c r="R572" s="37"/>
      <c r="S572" s="37"/>
      <c r="T572" s="37"/>
      <c r="U572" s="37"/>
      <c r="V572" s="37"/>
      <c r="W572" s="37"/>
      <c r="X572" s="37"/>
      <c r="Y572" s="37"/>
    </row>
    <row r="573" spans="1:25">
      <c r="A573" s="818">
        <v>100010002880</v>
      </c>
      <c r="B573" s="491"/>
      <c r="C573" s="491">
        <v>4178.6509400000004</v>
      </c>
      <c r="D573" s="491" t="s">
        <v>194</v>
      </c>
      <c r="E573" s="491" t="s">
        <v>2332</v>
      </c>
      <c r="F573" s="37"/>
      <c r="G573" s="819"/>
      <c r="H573" s="572"/>
      <c r="I573" s="37"/>
      <c r="J573" s="37"/>
      <c r="K573" s="37"/>
      <c r="L573" s="37"/>
      <c r="M573" s="37"/>
      <c r="N573" s="37"/>
      <c r="O573" s="37"/>
      <c r="P573" s="37"/>
      <c r="Q573" s="37"/>
      <c r="R573" s="37"/>
      <c r="S573" s="37"/>
      <c r="T573" s="37"/>
      <c r="U573" s="37"/>
      <c r="V573" s="37"/>
      <c r="W573" s="37"/>
      <c r="X573" s="37"/>
      <c r="Y573" s="37"/>
    </row>
    <row r="574" spans="1:25">
      <c r="A574" s="818">
        <v>100010048464</v>
      </c>
      <c r="B574" s="491"/>
      <c r="C574" s="491">
        <v>3098</v>
      </c>
      <c r="D574" s="491" t="s">
        <v>167</v>
      </c>
      <c r="E574" s="491" t="s">
        <v>2332</v>
      </c>
      <c r="F574" s="37"/>
      <c r="G574" s="819"/>
      <c r="H574" s="572"/>
      <c r="I574" s="37"/>
      <c r="J574" s="37"/>
      <c r="K574" s="37"/>
      <c r="L574" s="37"/>
      <c r="M574" s="37"/>
      <c r="N574" s="37"/>
      <c r="O574" s="37"/>
      <c r="P574" s="37"/>
      <c r="Q574" s="37"/>
      <c r="R574" s="37"/>
      <c r="S574" s="37"/>
      <c r="T574" s="37"/>
      <c r="U574" s="37"/>
      <c r="V574" s="37"/>
      <c r="W574" s="37"/>
      <c r="X574" s="37"/>
      <c r="Y574" s="37"/>
    </row>
    <row r="575" spans="1:25">
      <c r="A575" s="818">
        <v>100010053988</v>
      </c>
      <c r="B575" s="491"/>
      <c r="C575" s="491">
        <v>1052.9717000000001</v>
      </c>
      <c r="D575" s="491" t="s">
        <v>149</v>
      </c>
      <c r="E575" s="491" t="s">
        <v>2332</v>
      </c>
      <c r="F575" s="37"/>
      <c r="G575" s="819"/>
      <c r="H575" s="572"/>
      <c r="I575" s="37"/>
      <c r="J575" s="37"/>
      <c r="K575" s="37"/>
      <c r="L575" s="37"/>
      <c r="M575" s="37"/>
      <c r="N575" s="37"/>
      <c r="O575" s="37"/>
      <c r="P575" s="37"/>
      <c r="Q575" s="37"/>
      <c r="R575" s="37"/>
      <c r="S575" s="37"/>
      <c r="T575" s="37"/>
      <c r="U575" s="37"/>
      <c r="V575" s="37"/>
      <c r="W575" s="37"/>
      <c r="X575" s="37"/>
      <c r="Y575" s="37"/>
    </row>
    <row r="576" spans="1:25">
      <c r="A576" s="818">
        <v>100010059977</v>
      </c>
      <c r="B576" s="491"/>
      <c r="C576" s="491">
        <v>667.56603800000005</v>
      </c>
      <c r="D576" s="491" t="s">
        <v>178</v>
      </c>
      <c r="E576" s="491" t="s">
        <v>2332</v>
      </c>
      <c r="F576" s="37"/>
      <c r="G576" s="819"/>
      <c r="H576" s="572"/>
      <c r="I576" s="37"/>
      <c r="J576" s="37"/>
      <c r="K576" s="37"/>
      <c r="L576" s="37"/>
      <c r="M576" s="37"/>
      <c r="N576" s="37"/>
      <c r="O576" s="37"/>
      <c r="P576" s="37"/>
      <c r="Q576" s="37"/>
      <c r="R576" s="37"/>
      <c r="S576" s="37"/>
      <c r="T576" s="37"/>
      <c r="U576" s="37"/>
      <c r="V576" s="37"/>
      <c r="W576" s="37"/>
      <c r="X576" s="37"/>
      <c r="Y576" s="37"/>
    </row>
    <row r="577" spans="1:25">
      <c r="A577" s="818">
        <v>100010065605</v>
      </c>
      <c r="B577" s="491"/>
      <c r="C577" s="491">
        <v>770.79245300000002</v>
      </c>
      <c r="D577" s="491" t="s">
        <v>144</v>
      </c>
      <c r="E577" s="491" t="s">
        <v>2332</v>
      </c>
      <c r="F577" s="37"/>
      <c r="G577" s="819"/>
      <c r="H577" s="572"/>
      <c r="I577" s="37"/>
      <c r="J577" s="37"/>
      <c r="K577" s="37"/>
      <c r="L577" s="37"/>
      <c r="M577" s="37"/>
      <c r="N577" s="37"/>
      <c r="O577" s="37"/>
      <c r="P577" s="37"/>
      <c r="Q577" s="37"/>
      <c r="R577" s="37"/>
      <c r="S577" s="37"/>
      <c r="T577" s="37"/>
      <c r="U577" s="37"/>
      <c r="V577" s="37"/>
      <c r="W577" s="37"/>
      <c r="X577" s="37"/>
      <c r="Y577" s="37"/>
    </row>
    <row r="578" spans="1:25">
      <c r="A578" s="818">
        <v>100010086965</v>
      </c>
      <c r="B578" s="491"/>
      <c r="C578" s="491">
        <v>732.16981099999998</v>
      </c>
      <c r="D578" s="491" t="s">
        <v>175</v>
      </c>
      <c r="E578" s="491" t="s">
        <v>2332</v>
      </c>
      <c r="F578" s="37"/>
      <c r="G578" s="819"/>
      <c r="H578" s="678" t="s">
        <v>2366</v>
      </c>
      <c r="I578" s="37"/>
      <c r="J578" s="37"/>
      <c r="K578" s="37"/>
      <c r="L578" s="37"/>
      <c r="M578" s="37"/>
      <c r="N578" s="37"/>
      <c r="O578" s="37"/>
      <c r="P578" s="37"/>
      <c r="Q578" s="37"/>
      <c r="R578" s="37"/>
      <c r="S578" s="37"/>
      <c r="T578" s="37"/>
      <c r="U578" s="37"/>
      <c r="V578" s="37"/>
      <c r="W578" s="37"/>
      <c r="X578" s="37"/>
      <c r="Y578" s="37"/>
    </row>
    <row r="579" spans="1:25">
      <c r="A579" s="818">
        <v>100010099032</v>
      </c>
      <c r="B579" s="491"/>
      <c r="C579" s="491">
        <v>2165.5754700000002</v>
      </c>
      <c r="D579" s="491" t="s">
        <v>138</v>
      </c>
      <c r="E579" s="491" t="s">
        <v>2332</v>
      </c>
      <c r="F579" s="37"/>
      <c r="G579" s="819"/>
      <c r="H579" s="572"/>
      <c r="I579" s="37"/>
      <c r="J579" s="37"/>
      <c r="K579" s="37"/>
      <c r="L579" s="37"/>
      <c r="M579" s="37"/>
      <c r="N579" s="37"/>
      <c r="O579" s="37"/>
      <c r="P579" s="37"/>
      <c r="Q579" s="37"/>
      <c r="R579" s="37"/>
      <c r="S579" s="37"/>
      <c r="T579" s="37"/>
      <c r="U579" s="37"/>
      <c r="V579" s="37"/>
      <c r="W579" s="37"/>
      <c r="X579" s="37"/>
      <c r="Y579" s="37"/>
    </row>
    <row r="580" spans="1:25">
      <c r="A580" s="818">
        <v>100010113017</v>
      </c>
      <c r="B580" s="491"/>
      <c r="C580" s="491">
        <v>1745.07547</v>
      </c>
      <c r="D580" s="491" t="s">
        <v>206</v>
      </c>
      <c r="E580" s="491" t="s">
        <v>2332</v>
      </c>
      <c r="F580" s="37"/>
      <c r="G580" s="819"/>
      <c r="H580" s="572"/>
      <c r="I580" s="37"/>
      <c r="J580" s="37"/>
      <c r="K580" s="37"/>
      <c r="L580" s="37"/>
      <c r="M580" s="37"/>
      <c r="N580" s="37"/>
      <c r="O580" s="37"/>
      <c r="P580" s="37"/>
      <c r="Q580" s="37"/>
      <c r="R580" s="37"/>
      <c r="S580" s="37"/>
      <c r="T580" s="37"/>
      <c r="U580" s="37"/>
      <c r="V580" s="37"/>
      <c r="W580" s="37"/>
      <c r="X580" s="37"/>
      <c r="Y580" s="37"/>
    </row>
    <row r="581" spans="1:25">
      <c r="A581" s="818">
        <v>100010122757</v>
      </c>
      <c r="B581" s="491"/>
      <c r="C581" s="491">
        <v>740.66037700000004</v>
      </c>
      <c r="D581" s="491" t="s">
        <v>206</v>
      </c>
      <c r="E581" s="491" t="s">
        <v>2332</v>
      </c>
      <c r="F581" s="37"/>
      <c r="G581" s="819"/>
      <c r="H581" s="572"/>
      <c r="I581" s="37"/>
      <c r="J581" s="37"/>
      <c r="K581" s="37"/>
      <c r="L581" s="37"/>
      <c r="M581" s="37"/>
      <c r="N581" s="37"/>
      <c r="O581" s="37"/>
      <c r="P581" s="37"/>
      <c r="Q581" s="37"/>
      <c r="R581" s="37"/>
      <c r="S581" s="37"/>
      <c r="T581" s="37"/>
      <c r="U581" s="37"/>
      <c r="V581" s="37"/>
      <c r="W581" s="37"/>
      <c r="X581" s="37"/>
      <c r="Y581" s="37"/>
    </row>
    <row r="582" spans="1:25">
      <c r="A582" s="818">
        <v>100010147307</v>
      </c>
      <c r="B582" s="491"/>
      <c r="C582" s="491">
        <v>1408.37736</v>
      </c>
      <c r="D582" s="491" t="s">
        <v>194</v>
      </c>
      <c r="E582" s="491" t="s">
        <v>2332</v>
      </c>
      <c r="F582" s="37"/>
      <c r="G582" s="819"/>
      <c r="H582" s="572"/>
      <c r="I582" s="37"/>
      <c r="J582" s="37"/>
      <c r="K582" s="37"/>
      <c r="L582" s="37"/>
      <c r="M582" s="37"/>
      <c r="N582" s="37"/>
      <c r="O582" s="37"/>
      <c r="P582" s="37"/>
      <c r="Q582" s="37"/>
      <c r="R582" s="37"/>
      <c r="S582" s="37"/>
      <c r="T582" s="37"/>
      <c r="U582" s="37"/>
      <c r="V582" s="37"/>
      <c r="W582" s="37"/>
      <c r="X582" s="37"/>
      <c r="Y582" s="37"/>
    </row>
    <row r="583" spans="1:25">
      <c r="A583" s="818">
        <v>100010156541</v>
      </c>
      <c r="B583" s="491"/>
      <c r="C583" s="491">
        <v>792.47169799999995</v>
      </c>
      <c r="D583" s="491" t="s">
        <v>156</v>
      </c>
      <c r="E583" s="491" t="s">
        <v>2332</v>
      </c>
      <c r="F583" s="37"/>
      <c r="G583" s="819"/>
      <c r="H583" s="572"/>
      <c r="I583" s="37"/>
      <c r="J583" s="37"/>
      <c r="K583" s="37"/>
      <c r="L583" s="37"/>
      <c r="M583" s="37"/>
      <c r="N583" s="37"/>
      <c r="O583" s="37"/>
      <c r="P583" s="37"/>
      <c r="Q583" s="37"/>
      <c r="R583" s="37"/>
      <c r="S583" s="37"/>
      <c r="T583" s="37"/>
      <c r="U583" s="37"/>
      <c r="V583" s="37"/>
      <c r="W583" s="37"/>
      <c r="X583" s="37"/>
      <c r="Y583" s="37"/>
    </row>
    <row r="584" spans="1:25">
      <c r="A584" s="818">
        <v>100010176933</v>
      </c>
      <c r="B584" s="491"/>
      <c r="C584" s="491">
        <v>952.037736</v>
      </c>
      <c r="D584" s="491" t="s">
        <v>206</v>
      </c>
      <c r="E584" s="491" t="s">
        <v>2332</v>
      </c>
      <c r="F584" s="37"/>
      <c r="G584" s="819"/>
      <c r="H584" s="572"/>
      <c r="I584" s="37"/>
      <c r="J584" s="37"/>
      <c r="K584" s="37"/>
      <c r="L584" s="37"/>
      <c r="M584" s="37"/>
      <c r="N584" s="37"/>
      <c r="O584" s="37"/>
      <c r="P584" s="37"/>
      <c r="Q584" s="37"/>
      <c r="R584" s="37"/>
      <c r="S584" s="37"/>
      <c r="T584" s="37"/>
      <c r="U584" s="37"/>
      <c r="V584" s="37"/>
      <c r="W584" s="37"/>
      <c r="X584" s="37"/>
      <c r="Y584" s="37"/>
    </row>
    <row r="585" spans="1:25">
      <c r="A585" s="818">
        <v>100010177186</v>
      </c>
      <c r="B585" s="491"/>
      <c r="C585" s="491">
        <v>1014.66038</v>
      </c>
      <c r="D585" s="491" t="s">
        <v>157</v>
      </c>
      <c r="E585" s="491" t="s">
        <v>2332</v>
      </c>
      <c r="F585" s="37"/>
      <c r="G585" s="819"/>
      <c r="H585" s="572"/>
      <c r="I585" s="37"/>
      <c r="J585" s="37"/>
      <c r="K585" s="37"/>
      <c r="L585" s="37"/>
      <c r="M585" s="37"/>
      <c r="N585" s="37"/>
      <c r="O585" s="37"/>
      <c r="P585" s="37"/>
      <c r="Q585" s="37"/>
      <c r="R585" s="37"/>
      <c r="S585" s="37"/>
      <c r="T585" s="37"/>
      <c r="U585" s="37"/>
      <c r="V585" s="37"/>
      <c r="W585" s="37"/>
      <c r="X585" s="37"/>
      <c r="Y585" s="37"/>
    </row>
    <row r="586" spans="1:25">
      <c r="A586" s="818">
        <v>100010216886</v>
      </c>
      <c r="B586" s="491"/>
      <c r="C586" s="491">
        <v>1514.41509</v>
      </c>
      <c r="D586" s="491" t="s">
        <v>194</v>
      </c>
      <c r="E586" s="491" t="s">
        <v>2332</v>
      </c>
      <c r="F586" s="37"/>
      <c r="G586" s="819"/>
      <c r="H586" s="572"/>
      <c r="I586" s="37"/>
      <c r="J586" s="37"/>
      <c r="K586" s="37"/>
      <c r="L586" s="37"/>
      <c r="M586" s="37"/>
      <c r="N586" s="37"/>
      <c r="O586" s="37"/>
      <c r="P586" s="37"/>
      <c r="Q586" s="37"/>
      <c r="R586" s="37"/>
      <c r="S586" s="37"/>
      <c r="T586" s="37"/>
      <c r="U586" s="37"/>
      <c r="V586" s="37"/>
      <c r="W586" s="37"/>
      <c r="X586" s="37"/>
      <c r="Y586" s="37"/>
    </row>
    <row r="587" spans="1:25">
      <c r="A587" s="818">
        <v>100010253970</v>
      </c>
      <c r="B587" s="491"/>
      <c r="C587" s="491">
        <v>541.91509399999995</v>
      </c>
      <c r="D587" s="491" t="s">
        <v>194</v>
      </c>
      <c r="E587" s="491" t="s">
        <v>2332</v>
      </c>
      <c r="F587" s="37"/>
      <c r="G587" s="819"/>
      <c r="H587" s="572"/>
      <c r="I587" s="37"/>
      <c r="J587" s="37"/>
      <c r="K587" s="37"/>
      <c r="L587" s="37"/>
      <c r="M587" s="37"/>
      <c r="N587" s="37"/>
      <c r="O587" s="37"/>
      <c r="P587" s="37"/>
      <c r="Q587" s="37"/>
      <c r="R587" s="37"/>
      <c r="S587" s="37"/>
      <c r="T587" s="37"/>
      <c r="U587" s="37"/>
      <c r="V587" s="37"/>
      <c r="W587" s="37"/>
      <c r="X587" s="37"/>
      <c r="Y587" s="37"/>
    </row>
    <row r="588" spans="1:25">
      <c r="A588" s="818">
        <v>100010257515</v>
      </c>
      <c r="B588" s="491"/>
      <c r="C588" s="491">
        <v>698.36792500000001</v>
      </c>
      <c r="D588" s="491" t="s">
        <v>178</v>
      </c>
      <c r="E588" s="491" t="s">
        <v>2332</v>
      </c>
      <c r="F588" s="37"/>
      <c r="G588" s="819"/>
      <c r="H588" s="572"/>
      <c r="I588" s="37"/>
      <c r="J588" s="37"/>
      <c r="K588" s="37"/>
      <c r="L588" s="37"/>
      <c r="M588" s="37"/>
      <c r="N588" s="37"/>
      <c r="O588" s="37"/>
      <c r="P588" s="37"/>
      <c r="Q588" s="37"/>
      <c r="R588" s="37"/>
      <c r="S588" s="37"/>
      <c r="T588" s="37"/>
      <c r="U588" s="37"/>
      <c r="V588" s="37"/>
      <c r="W588" s="37"/>
      <c r="X588" s="37"/>
      <c r="Y588" s="37"/>
    </row>
    <row r="589" spans="1:25">
      <c r="A589" s="818">
        <v>100010286216</v>
      </c>
      <c r="B589" s="491"/>
      <c r="C589" s="491">
        <v>868.87735799999996</v>
      </c>
      <c r="D589" s="491" t="s">
        <v>154</v>
      </c>
      <c r="E589" s="491" t="s">
        <v>2332</v>
      </c>
      <c r="F589" s="265">
        <v>44067</v>
      </c>
      <c r="G589" s="819" t="s">
        <v>2334</v>
      </c>
      <c r="H589" s="678" t="s">
        <v>2397</v>
      </c>
      <c r="I589" s="37"/>
      <c r="J589" s="37"/>
      <c r="K589" s="37"/>
      <c r="L589" s="37"/>
      <c r="M589" s="37"/>
      <c r="N589" s="37"/>
      <c r="O589" s="37"/>
      <c r="P589" s="37"/>
      <c r="Q589" s="37"/>
      <c r="R589" s="37"/>
      <c r="S589" s="37"/>
      <c r="T589" s="37"/>
      <c r="U589" s="37"/>
      <c r="V589" s="37"/>
      <c r="W589" s="37"/>
      <c r="X589" s="37"/>
      <c r="Y589" s="37"/>
    </row>
    <row r="590" spans="1:25">
      <c r="A590" s="818">
        <v>100010289278</v>
      </c>
      <c r="B590" s="491"/>
      <c r="C590" s="491">
        <v>7213.8113199999998</v>
      </c>
      <c r="D590" s="491" t="s">
        <v>146</v>
      </c>
      <c r="E590" s="491" t="s">
        <v>2332</v>
      </c>
      <c r="F590" s="37"/>
      <c r="G590" s="819"/>
      <c r="H590" s="572"/>
      <c r="I590" s="37"/>
      <c r="J590" s="37"/>
      <c r="K590" s="37"/>
      <c r="L590" s="37"/>
      <c r="M590" s="37"/>
      <c r="N590" s="37"/>
      <c r="O590" s="37"/>
      <c r="P590" s="37"/>
      <c r="Q590" s="37"/>
      <c r="R590" s="37"/>
      <c r="S590" s="37"/>
      <c r="T590" s="37"/>
      <c r="U590" s="37"/>
      <c r="V590" s="37"/>
      <c r="W590" s="37"/>
      <c r="X590" s="37"/>
      <c r="Y590" s="37"/>
    </row>
    <row r="591" spans="1:25">
      <c r="A591" s="818">
        <v>100010297751</v>
      </c>
      <c r="B591" s="491"/>
      <c r="C591" s="491">
        <v>922.34905700000002</v>
      </c>
      <c r="D591" s="491" t="s">
        <v>138</v>
      </c>
      <c r="E591" s="491" t="s">
        <v>2332</v>
      </c>
      <c r="F591" s="37"/>
      <c r="G591" s="819"/>
      <c r="H591" s="572"/>
      <c r="I591" s="37"/>
      <c r="J591" s="37"/>
      <c r="K591" s="37"/>
      <c r="L591" s="37"/>
      <c r="M591" s="37"/>
      <c r="N591" s="37"/>
      <c r="O591" s="37"/>
      <c r="P591" s="37"/>
      <c r="Q591" s="37"/>
      <c r="R591" s="37"/>
      <c r="S591" s="37"/>
      <c r="T591" s="37"/>
      <c r="U591" s="37"/>
      <c r="V591" s="37"/>
      <c r="W591" s="37"/>
      <c r="X591" s="37"/>
      <c r="Y591" s="37"/>
    </row>
    <row r="592" spans="1:25">
      <c r="A592" s="818">
        <v>100010315721</v>
      </c>
      <c r="B592" s="491"/>
      <c r="C592" s="491">
        <v>1056.92453</v>
      </c>
      <c r="D592" s="491" t="s">
        <v>149</v>
      </c>
      <c r="E592" s="491" t="s">
        <v>2332</v>
      </c>
      <c r="F592" s="37"/>
      <c r="G592" s="819"/>
      <c r="H592" s="572"/>
      <c r="I592" s="37"/>
      <c r="J592" s="37"/>
      <c r="K592" s="37"/>
      <c r="L592" s="37"/>
      <c r="M592" s="37"/>
      <c r="N592" s="37"/>
      <c r="O592" s="37"/>
      <c r="P592" s="37"/>
      <c r="Q592" s="37"/>
      <c r="R592" s="37"/>
      <c r="S592" s="37"/>
      <c r="T592" s="37"/>
      <c r="U592" s="37"/>
      <c r="V592" s="37"/>
      <c r="W592" s="37"/>
      <c r="X592" s="37"/>
      <c r="Y592" s="37"/>
    </row>
    <row r="593" spans="1:25">
      <c r="A593" s="818">
        <v>100010366692</v>
      </c>
      <c r="B593" s="491"/>
      <c r="C593" s="491">
        <v>766.49056599999994</v>
      </c>
      <c r="D593" s="491" t="s">
        <v>149</v>
      </c>
      <c r="E593" s="491" t="s">
        <v>2332</v>
      </c>
      <c r="F593" s="37"/>
      <c r="G593" s="819"/>
      <c r="H593" s="572"/>
      <c r="I593" s="37"/>
      <c r="J593" s="37"/>
      <c r="K593" s="37"/>
      <c r="L593" s="37"/>
      <c r="M593" s="37"/>
      <c r="N593" s="37"/>
      <c r="O593" s="37"/>
      <c r="P593" s="37"/>
      <c r="Q593" s="37"/>
      <c r="R593" s="37"/>
      <c r="S593" s="37"/>
      <c r="T593" s="37"/>
      <c r="U593" s="37"/>
      <c r="V593" s="37"/>
      <c r="W593" s="37"/>
      <c r="X593" s="37"/>
      <c r="Y593" s="37"/>
    </row>
    <row r="594" spans="1:25">
      <c r="A594" s="818">
        <v>100010431480</v>
      </c>
      <c r="B594" s="491"/>
      <c r="C594" s="491">
        <v>566.58490600000005</v>
      </c>
      <c r="D594" s="491" t="s">
        <v>167</v>
      </c>
      <c r="E594" s="491" t="s">
        <v>2332</v>
      </c>
      <c r="F594" s="37"/>
      <c r="G594" s="819"/>
      <c r="H594" s="572"/>
      <c r="I594" s="37"/>
      <c r="J594" s="37"/>
      <c r="K594" s="37"/>
      <c r="L594" s="37"/>
      <c r="M594" s="37"/>
      <c r="N594" s="37"/>
      <c r="O594" s="37"/>
      <c r="P594" s="37"/>
      <c r="Q594" s="37"/>
      <c r="R594" s="37"/>
      <c r="S594" s="37"/>
      <c r="T594" s="37"/>
      <c r="U594" s="37"/>
      <c r="V594" s="37"/>
      <c r="W594" s="37"/>
      <c r="X594" s="37"/>
      <c r="Y594" s="37"/>
    </row>
    <row r="595" spans="1:25">
      <c r="A595" s="818">
        <v>100010481365</v>
      </c>
      <c r="B595" s="491"/>
      <c r="C595" s="491">
        <v>630.09433999999999</v>
      </c>
      <c r="D595" s="491" t="s">
        <v>206</v>
      </c>
      <c r="E595" s="491" t="s">
        <v>2332</v>
      </c>
      <c r="F595" s="37"/>
      <c r="G595" s="819"/>
      <c r="H595" s="572"/>
      <c r="I595" s="37"/>
      <c r="J595" s="37"/>
      <c r="K595" s="37"/>
      <c r="L595" s="37"/>
      <c r="M595" s="37"/>
      <c r="N595" s="37"/>
      <c r="O595" s="37"/>
      <c r="P595" s="37"/>
      <c r="Q595" s="37"/>
      <c r="R595" s="37"/>
      <c r="S595" s="37"/>
      <c r="T595" s="37"/>
      <c r="U595" s="37"/>
      <c r="V595" s="37"/>
      <c r="W595" s="37"/>
      <c r="X595" s="37"/>
      <c r="Y595" s="37"/>
    </row>
    <row r="596" spans="1:25">
      <c r="A596" s="818">
        <v>100010485607</v>
      </c>
      <c r="B596" s="491">
        <v>881433542</v>
      </c>
      <c r="C596" s="491">
        <v>6344.6226399999996</v>
      </c>
      <c r="D596" s="491" t="s">
        <v>144</v>
      </c>
      <c r="E596" s="491" t="s">
        <v>2332</v>
      </c>
      <c r="F596" s="265">
        <v>44064</v>
      </c>
      <c r="G596" s="822" t="s">
        <v>2334</v>
      </c>
      <c r="H596" s="678" t="s">
        <v>21</v>
      </c>
      <c r="I596" s="37"/>
      <c r="J596" s="37"/>
      <c r="K596" s="37"/>
      <c r="L596" s="37"/>
      <c r="M596" s="37"/>
      <c r="N596" s="37"/>
      <c r="O596" s="37"/>
      <c r="P596" s="37"/>
      <c r="Q596" s="37"/>
      <c r="R596" s="37"/>
      <c r="S596" s="37"/>
      <c r="T596" s="37"/>
      <c r="U596" s="37"/>
      <c r="V596" s="37"/>
      <c r="W596" s="37"/>
      <c r="X596" s="37"/>
      <c r="Y596" s="37"/>
    </row>
    <row r="597" spans="1:25">
      <c r="A597" s="818">
        <v>100010520006</v>
      </c>
      <c r="B597" s="491"/>
      <c r="C597" s="491">
        <v>5827.0660399999997</v>
      </c>
      <c r="D597" s="491" t="s">
        <v>157</v>
      </c>
      <c r="E597" s="491" t="s">
        <v>2332</v>
      </c>
      <c r="F597" s="37"/>
      <c r="G597" s="819"/>
      <c r="H597" s="572"/>
      <c r="I597" s="37"/>
      <c r="J597" s="37"/>
      <c r="K597" s="37"/>
      <c r="L597" s="37"/>
      <c r="M597" s="37"/>
      <c r="N597" s="37"/>
      <c r="O597" s="37"/>
      <c r="P597" s="37"/>
      <c r="Q597" s="37"/>
      <c r="R597" s="37"/>
      <c r="S597" s="37"/>
      <c r="T597" s="37"/>
      <c r="U597" s="37"/>
      <c r="V597" s="37"/>
      <c r="W597" s="37"/>
      <c r="X597" s="37"/>
      <c r="Y597" s="37"/>
    </row>
    <row r="598" spans="1:25">
      <c r="A598" s="818">
        <v>100010522818</v>
      </c>
      <c r="B598" s="491"/>
      <c r="C598" s="491">
        <v>1176.6037699999999</v>
      </c>
      <c r="D598" s="491" t="s">
        <v>206</v>
      </c>
      <c r="E598" s="491" t="s">
        <v>2332</v>
      </c>
      <c r="F598" s="37"/>
      <c r="G598" s="819"/>
      <c r="H598" s="572"/>
      <c r="I598" s="37"/>
      <c r="J598" s="37"/>
      <c r="K598" s="37"/>
      <c r="L598" s="37"/>
      <c r="M598" s="37"/>
      <c r="N598" s="37"/>
      <c r="O598" s="37"/>
      <c r="P598" s="37"/>
      <c r="Q598" s="37"/>
      <c r="R598" s="37"/>
      <c r="S598" s="37"/>
      <c r="T598" s="37"/>
      <c r="U598" s="37"/>
      <c r="V598" s="37"/>
      <c r="W598" s="37"/>
      <c r="X598" s="37"/>
      <c r="Y598" s="37"/>
    </row>
    <row r="599" spans="1:25">
      <c r="A599" s="818">
        <v>100010525231</v>
      </c>
      <c r="B599" s="491"/>
      <c r="C599" s="491">
        <v>2416.6320799999999</v>
      </c>
      <c r="D599" s="491" t="s">
        <v>156</v>
      </c>
      <c r="E599" s="491" t="s">
        <v>2332</v>
      </c>
      <c r="F599" s="265">
        <v>44068</v>
      </c>
      <c r="G599" s="819" t="s">
        <v>2334</v>
      </c>
      <c r="H599" s="572"/>
      <c r="I599" s="37"/>
      <c r="J599" s="37"/>
      <c r="K599" s="37"/>
      <c r="L599" s="37"/>
      <c r="M599" s="37"/>
      <c r="N599" s="37"/>
      <c r="O599" s="37"/>
      <c r="P599" s="37"/>
      <c r="Q599" s="37"/>
      <c r="R599" s="37"/>
      <c r="S599" s="37"/>
      <c r="T599" s="37"/>
      <c r="U599" s="37"/>
      <c r="V599" s="37"/>
      <c r="W599" s="37"/>
      <c r="X599" s="37"/>
      <c r="Y599" s="37"/>
    </row>
    <row r="600" spans="1:25">
      <c r="A600" s="818">
        <v>100010536261</v>
      </c>
      <c r="B600" s="491"/>
      <c r="C600" s="491">
        <v>562.40566000000001</v>
      </c>
      <c r="D600" s="491" t="s">
        <v>149</v>
      </c>
      <c r="E600" s="491" t="s">
        <v>2332</v>
      </c>
      <c r="F600" s="37"/>
      <c r="G600" s="819"/>
      <c r="H600" s="572"/>
      <c r="I600" s="37"/>
      <c r="J600" s="37"/>
      <c r="K600" s="37"/>
      <c r="L600" s="37"/>
      <c r="M600" s="37"/>
      <c r="N600" s="37"/>
      <c r="O600" s="37"/>
      <c r="P600" s="37"/>
      <c r="Q600" s="37"/>
      <c r="R600" s="37"/>
      <c r="S600" s="37"/>
      <c r="T600" s="37"/>
      <c r="U600" s="37"/>
      <c r="V600" s="37"/>
      <c r="W600" s="37"/>
      <c r="X600" s="37"/>
      <c r="Y600" s="37"/>
    </row>
    <row r="601" spans="1:25">
      <c r="A601" s="818">
        <v>100010569417</v>
      </c>
      <c r="B601" s="491"/>
      <c r="C601" s="491">
        <v>5404.7547199999999</v>
      </c>
      <c r="D601" s="491" t="s">
        <v>138</v>
      </c>
      <c r="E601" s="491" t="s">
        <v>2332</v>
      </c>
      <c r="F601" s="37"/>
      <c r="G601" s="819"/>
      <c r="H601" s="572"/>
      <c r="I601" s="37"/>
      <c r="J601" s="37"/>
      <c r="K601" s="37"/>
      <c r="L601" s="37"/>
      <c r="M601" s="37"/>
      <c r="N601" s="37"/>
      <c r="O601" s="37"/>
      <c r="P601" s="37"/>
      <c r="Q601" s="37"/>
      <c r="R601" s="37"/>
      <c r="S601" s="37"/>
      <c r="T601" s="37"/>
      <c r="U601" s="37"/>
      <c r="V601" s="37"/>
      <c r="W601" s="37"/>
      <c r="X601" s="37"/>
      <c r="Y601" s="37"/>
    </row>
    <row r="602" spans="1:25">
      <c r="A602" s="818">
        <v>100010588484</v>
      </c>
      <c r="B602" s="491"/>
      <c r="C602" s="491">
        <v>1354.9905699999999</v>
      </c>
      <c r="D602" s="491" t="s">
        <v>175</v>
      </c>
      <c r="E602" s="491" t="s">
        <v>2332</v>
      </c>
      <c r="F602" s="37"/>
      <c r="G602" s="819"/>
      <c r="H602" s="678" t="s">
        <v>2366</v>
      </c>
      <c r="I602" s="37"/>
      <c r="J602" s="37"/>
      <c r="K602" s="37"/>
      <c r="L602" s="37"/>
      <c r="M602" s="37"/>
      <c r="N602" s="37"/>
      <c r="O602" s="37"/>
      <c r="P602" s="37"/>
      <c r="Q602" s="37"/>
      <c r="R602" s="37"/>
      <c r="S602" s="37"/>
      <c r="T602" s="37"/>
      <c r="U602" s="37"/>
      <c r="V602" s="37"/>
      <c r="W602" s="37"/>
      <c r="X602" s="37"/>
      <c r="Y602" s="37"/>
    </row>
    <row r="603" spans="1:25">
      <c r="A603" s="818">
        <v>100010600085</v>
      </c>
      <c r="B603" s="491"/>
      <c r="C603" s="491">
        <v>2374.6603799999998</v>
      </c>
      <c r="D603" s="491" t="s">
        <v>194</v>
      </c>
      <c r="E603" s="491" t="s">
        <v>2332</v>
      </c>
      <c r="F603" s="37"/>
      <c r="G603" s="819"/>
      <c r="H603" s="572"/>
      <c r="I603" s="37"/>
      <c r="J603" s="37"/>
      <c r="K603" s="37"/>
      <c r="L603" s="37"/>
      <c r="M603" s="37"/>
      <c r="N603" s="37"/>
      <c r="O603" s="37"/>
      <c r="P603" s="37"/>
      <c r="Q603" s="37"/>
      <c r="R603" s="37"/>
      <c r="S603" s="37"/>
      <c r="T603" s="37"/>
      <c r="U603" s="37"/>
      <c r="V603" s="37"/>
      <c r="W603" s="37"/>
      <c r="X603" s="37"/>
      <c r="Y603" s="37"/>
    </row>
    <row r="604" spans="1:25">
      <c r="A604" s="818">
        <v>100010606397</v>
      </c>
      <c r="B604" s="491"/>
      <c r="C604" s="491">
        <v>543.68867899999998</v>
      </c>
      <c r="D604" s="491" t="s">
        <v>149</v>
      </c>
      <c r="E604" s="491" t="s">
        <v>2332</v>
      </c>
      <c r="F604" s="37"/>
      <c r="G604" s="819"/>
      <c r="H604" s="572"/>
      <c r="I604" s="37"/>
      <c r="J604" s="37"/>
      <c r="K604" s="37"/>
      <c r="L604" s="37"/>
      <c r="M604" s="37"/>
      <c r="N604" s="37"/>
      <c r="O604" s="37"/>
      <c r="P604" s="37"/>
      <c r="Q604" s="37"/>
      <c r="R604" s="37"/>
      <c r="S604" s="37"/>
      <c r="T604" s="37"/>
      <c r="U604" s="37"/>
      <c r="V604" s="37"/>
      <c r="W604" s="37"/>
      <c r="X604" s="37"/>
      <c r="Y604" s="37"/>
    </row>
    <row r="605" spans="1:25">
      <c r="A605" s="818">
        <v>100010628388</v>
      </c>
      <c r="B605" s="491"/>
      <c r="C605" s="491">
        <v>725.66981099999998</v>
      </c>
      <c r="D605" s="491" t="s">
        <v>175</v>
      </c>
      <c r="E605" s="491" t="s">
        <v>2332</v>
      </c>
      <c r="F605" s="37"/>
      <c r="G605" s="819"/>
      <c r="H605" s="678" t="s">
        <v>2366</v>
      </c>
      <c r="I605" s="37"/>
      <c r="J605" s="37"/>
      <c r="K605" s="37"/>
      <c r="L605" s="37"/>
      <c r="M605" s="37"/>
      <c r="N605" s="37"/>
      <c r="O605" s="37"/>
      <c r="P605" s="37"/>
      <c r="Q605" s="37"/>
      <c r="R605" s="37"/>
      <c r="S605" s="37"/>
      <c r="T605" s="37"/>
      <c r="U605" s="37"/>
      <c r="V605" s="37"/>
      <c r="W605" s="37"/>
      <c r="X605" s="37"/>
      <c r="Y605" s="37"/>
    </row>
    <row r="606" spans="1:25">
      <c r="A606" s="818">
        <v>100010710970</v>
      </c>
      <c r="B606" s="491"/>
      <c r="C606" s="491">
        <v>1325.87736</v>
      </c>
      <c r="D606" s="491" t="s">
        <v>194</v>
      </c>
      <c r="E606" s="491" t="s">
        <v>2332</v>
      </c>
      <c r="F606" s="37"/>
      <c r="G606" s="819"/>
      <c r="H606" s="572"/>
      <c r="I606" s="37"/>
      <c r="J606" s="37"/>
      <c r="K606" s="37"/>
      <c r="L606" s="37"/>
      <c r="M606" s="37"/>
      <c r="N606" s="37"/>
      <c r="O606" s="37"/>
      <c r="P606" s="37"/>
      <c r="Q606" s="37"/>
      <c r="R606" s="37"/>
      <c r="S606" s="37"/>
      <c r="T606" s="37"/>
      <c r="U606" s="37"/>
      <c r="V606" s="37"/>
      <c r="W606" s="37"/>
      <c r="X606" s="37"/>
      <c r="Y606" s="37"/>
    </row>
    <row r="607" spans="1:25">
      <c r="A607" s="818">
        <v>100010807861</v>
      </c>
      <c r="B607" s="491"/>
      <c r="C607" s="491">
        <v>546.74528299999997</v>
      </c>
      <c r="D607" s="491" t="s">
        <v>194</v>
      </c>
      <c r="E607" s="491" t="s">
        <v>2332</v>
      </c>
      <c r="F607" s="37"/>
      <c r="G607" s="819"/>
      <c r="H607" s="572"/>
      <c r="I607" s="37"/>
      <c r="J607" s="37"/>
      <c r="K607" s="37"/>
      <c r="L607" s="37"/>
      <c r="M607" s="37"/>
      <c r="N607" s="37"/>
      <c r="O607" s="37"/>
      <c r="P607" s="37"/>
      <c r="Q607" s="37"/>
      <c r="R607" s="37"/>
      <c r="S607" s="37"/>
      <c r="T607" s="37"/>
      <c r="U607" s="37"/>
      <c r="V607" s="37"/>
      <c r="W607" s="37"/>
      <c r="X607" s="37"/>
      <c r="Y607" s="37"/>
    </row>
    <row r="608" spans="1:25">
      <c r="A608" s="818">
        <v>100010830828</v>
      </c>
      <c r="B608" s="491"/>
      <c r="C608" s="491">
        <v>1193.5</v>
      </c>
      <c r="D608" s="491" t="s">
        <v>149</v>
      </c>
      <c r="E608" s="491" t="s">
        <v>2332</v>
      </c>
      <c r="F608" s="37"/>
      <c r="G608" s="819"/>
      <c r="H608" s="572"/>
      <c r="I608" s="37"/>
      <c r="J608" s="37"/>
      <c r="K608" s="37"/>
      <c r="L608" s="37"/>
      <c r="M608" s="37"/>
      <c r="N608" s="37"/>
      <c r="O608" s="37"/>
      <c r="P608" s="37"/>
      <c r="Q608" s="37"/>
      <c r="R608" s="37"/>
      <c r="S608" s="37"/>
      <c r="T608" s="37"/>
      <c r="U608" s="37"/>
      <c r="V608" s="37"/>
      <c r="W608" s="37"/>
      <c r="X608" s="37"/>
      <c r="Y608" s="37"/>
    </row>
    <row r="609" spans="1:25">
      <c r="A609" s="818">
        <v>100010899799</v>
      </c>
      <c r="B609" s="491"/>
      <c r="C609" s="491">
        <v>1397.34906</v>
      </c>
      <c r="D609" s="491" t="s">
        <v>149</v>
      </c>
      <c r="E609" s="491" t="s">
        <v>2332</v>
      </c>
      <c r="F609" s="265">
        <v>44067</v>
      </c>
      <c r="G609" s="819" t="s">
        <v>2337</v>
      </c>
      <c r="H609" s="678" t="s">
        <v>2398</v>
      </c>
      <c r="I609" s="37"/>
      <c r="J609" s="37"/>
      <c r="K609" s="37"/>
      <c r="L609" s="37"/>
      <c r="M609" s="37"/>
      <c r="N609" s="37"/>
      <c r="O609" s="37"/>
      <c r="P609" s="37"/>
      <c r="Q609" s="37"/>
      <c r="R609" s="37"/>
      <c r="S609" s="37"/>
      <c r="T609" s="37"/>
      <c r="U609" s="37"/>
      <c r="V609" s="37"/>
      <c r="W609" s="37"/>
      <c r="X609" s="37"/>
      <c r="Y609" s="37"/>
    </row>
    <row r="610" spans="1:25">
      <c r="A610" s="818">
        <v>100010905715</v>
      </c>
      <c r="B610" s="491"/>
      <c r="C610" s="491">
        <v>557.037736</v>
      </c>
      <c r="D610" s="491" t="s">
        <v>156</v>
      </c>
      <c r="E610" s="491" t="s">
        <v>2332</v>
      </c>
      <c r="F610" s="265">
        <v>44068</v>
      </c>
      <c r="G610" s="819" t="s">
        <v>2334</v>
      </c>
      <c r="H610" s="678" t="s">
        <v>21</v>
      </c>
      <c r="I610" s="37"/>
      <c r="J610" s="37"/>
      <c r="K610" s="37"/>
      <c r="L610" s="37"/>
      <c r="M610" s="37"/>
      <c r="N610" s="37"/>
      <c r="O610" s="37"/>
      <c r="P610" s="37"/>
      <c r="Q610" s="37"/>
      <c r="R610" s="37"/>
      <c r="S610" s="37"/>
      <c r="T610" s="37"/>
      <c r="U610" s="37"/>
      <c r="V610" s="37"/>
      <c r="W610" s="37"/>
      <c r="X610" s="37"/>
      <c r="Y610" s="37"/>
    </row>
    <row r="611" spans="1:25">
      <c r="A611" s="818">
        <v>100010919915</v>
      </c>
      <c r="B611" s="491"/>
      <c r="C611" s="491">
        <v>7770.2547199999999</v>
      </c>
      <c r="D611" s="491" t="s">
        <v>138</v>
      </c>
      <c r="E611" s="491" t="s">
        <v>2332</v>
      </c>
      <c r="F611" s="37"/>
      <c r="G611" s="819"/>
      <c r="H611" s="572"/>
      <c r="I611" s="37"/>
      <c r="J611" s="37"/>
      <c r="K611" s="37"/>
      <c r="L611" s="37"/>
      <c r="M611" s="37"/>
      <c r="N611" s="37"/>
      <c r="O611" s="37"/>
      <c r="P611" s="37"/>
      <c r="Q611" s="37"/>
      <c r="R611" s="37"/>
      <c r="S611" s="37"/>
      <c r="T611" s="37"/>
      <c r="U611" s="37"/>
      <c r="V611" s="37"/>
      <c r="W611" s="37"/>
      <c r="X611" s="37"/>
      <c r="Y611" s="37"/>
    </row>
    <row r="612" spans="1:25">
      <c r="A612" s="818">
        <v>100010925450</v>
      </c>
      <c r="B612" s="491"/>
      <c r="C612" s="491">
        <v>2362.5377400000002</v>
      </c>
      <c r="D612" s="491" t="s">
        <v>206</v>
      </c>
      <c r="E612" s="491" t="s">
        <v>2332</v>
      </c>
      <c r="F612" s="37"/>
      <c r="G612" s="819"/>
      <c r="H612" s="572"/>
      <c r="I612" s="37"/>
      <c r="J612" s="37"/>
      <c r="K612" s="37"/>
      <c r="L612" s="37"/>
      <c r="M612" s="37"/>
      <c r="N612" s="37"/>
      <c r="O612" s="37"/>
      <c r="P612" s="37"/>
      <c r="Q612" s="37"/>
      <c r="R612" s="37"/>
      <c r="S612" s="37"/>
      <c r="T612" s="37"/>
      <c r="U612" s="37"/>
      <c r="V612" s="37"/>
      <c r="W612" s="37"/>
      <c r="X612" s="37"/>
      <c r="Y612" s="37"/>
    </row>
    <row r="613" spans="1:25">
      <c r="A613" s="818">
        <v>100010935156</v>
      </c>
      <c r="B613" s="491"/>
      <c r="C613" s="491">
        <v>2608.76415</v>
      </c>
      <c r="D613" s="491" t="s">
        <v>154</v>
      </c>
      <c r="E613" s="491" t="s">
        <v>2332</v>
      </c>
      <c r="F613" s="265">
        <v>44064</v>
      </c>
      <c r="G613" s="819" t="s">
        <v>2334</v>
      </c>
      <c r="H613" s="678" t="s">
        <v>2399</v>
      </c>
      <c r="I613" s="37"/>
      <c r="J613" s="37"/>
      <c r="K613" s="37"/>
      <c r="L613" s="37"/>
      <c r="M613" s="37"/>
      <c r="N613" s="37"/>
      <c r="O613" s="37"/>
      <c r="P613" s="37"/>
      <c r="Q613" s="37"/>
      <c r="R613" s="37"/>
      <c r="S613" s="37"/>
      <c r="T613" s="37"/>
      <c r="U613" s="37"/>
      <c r="V613" s="37"/>
      <c r="W613" s="37"/>
      <c r="X613" s="37"/>
      <c r="Y613" s="37"/>
    </row>
    <row r="614" spans="1:25">
      <c r="A614" s="818">
        <v>100011091387</v>
      </c>
      <c r="B614" s="491"/>
      <c r="C614" s="491">
        <v>25278.009399999999</v>
      </c>
      <c r="D614" s="491" t="s">
        <v>206</v>
      </c>
      <c r="E614" s="491" t="s">
        <v>2332</v>
      </c>
      <c r="F614" s="37"/>
      <c r="G614" s="819"/>
      <c r="H614" s="572"/>
      <c r="I614" s="37"/>
      <c r="J614" s="37"/>
      <c r="K614" s="37"/>
      <c r="L614" s="37"/>
      <c r="M614" s="37"/>
      <c r="N614" s="37"/>
      <c r="O614" s="37"/>
      <c r="P614" s="37"/>
      <c r="Q614" s="37"/>
      <c r="R614" s="37"/>
      <c r="S614" s="37"/>
      <c r="T614" s="37"/>
      <c r="U614" s="37"/>
      <c r="V614" s="37"/>
      <c r="W614" s="37"/>
      <c r="X614" s="37"/>
      <c r="Y614" s="37"/>
    </row>
    <row r="615" spans="1:25">
      <c r="A615" s="818">
        <v>100011125901</v>
      </c>
      <c r="B615" s="491"/>
      <c r="C615" s="491">
        <v>3024.87736</v>
      </c>
      <c r="D615" s="491" t="s">
        <v>157</v>
      </c>
      <c r="E615" s="491" t="s">
        <v>2332</v>
      </c>
      <c r="F615" s="37"/>
      <c r="G615" s="819"/>
      <c r="H615" s="572"/>
      <c r="I615" s="37"/>
      <c r="J615" s="37"/>
      <c r="K615" s="37"/>
      <c r="L615" s="37"/>
      <c r="M615" s="37"/>
      <c r="N615" s="37"/>
      <c r="O615" s="37"/>
      <c r="P615" s="37"/>
      <c r="Q615" s="37"/>
      <c r="R615" s="37"/>
      <c r="S615" s="37"/>
      <c r="T615" s="37"/>
      <c r="U615" s="37"/>
      <c r="V615" s="37"/>
      <c r="W615" s="37"/>
      <c r="X615" s="37"/>
      <c r="Y615" s="37"/>
    </row>
    <row r="616" spans="1:25">
      <c r="A616" s="818">
        <v>100011125922</v>
      </c>
      <c r="B616" s="491"/>
      <c r="C616" s="491">
        <v>4233.1320800000003</v>
      </c>
      <c r="D616" s="491" t="s">
        <v>154</v>
      </c>
      <c r="E616" s="491" t="s">
        <v>2332</v>
      </c>
      <c r="F616" s="37"/>
      <c r="G616" s="819"/>
      <c r="H616" s="572"/>
      <c r="I616" s="37"/>
      <c r="J616" s="37"/>
      <c r="K616" s="37"/>
      <c r="L616" s="37"/>
      <c r="M616" s="37"/>
      <c r="N616" s="37"/>
      <c r="O616" s="37"/>
      <c r="P616" s="37"/>
      <c r="Q616" s="37"/>
      <c r="R616" s="37"/>
      <c r="S616" s="37"/>
      <c r="T616" s="37"/>
      <c r="U616" s="37"/>
      <c r="V616" s="37"/>
      <c r="W616" s="37"/>
      <c r="X616" s="37"/>
      <c r="Y616" s="37"/>
    </row>
    <row r="617" spans="1:25">
      <c r="A617" s="818">
        <v>100011137646</v>
      </c>
      <c r="B617" s="491"/>
      <c r="C617" s="491">
        <v>2900.8396200000002</v>
      </c>
      <c r="D617" s="491" t="s">
        <v>194</v>
      </c>
      <c r="E617" s="491" t="s">
        <v>2332</v>
      </c>
      <c r="F617" s="37"/>
      <c r="G617" s="819"/>
      <c r="H617" s="572"/>
      <c r="I617" s="37"/>
      <c r="J617" s="37"/>
      <c r="K617" s="37"/>
      <c r="L617" s="37"/>
      <c r="M617" s="37"/>
      <c r="N617" s="37"/>
      <c r="O617" s="37"/>
      <c r="P617" s="37"/>
      <c r="Q617" s="37"/>
      <c r="R617" s="37"/>
      <c r="S617" s="37"/>
      <c r="T617" s="37"/>
      <c r="U617" s="37"/>
      <c r="V617" s="37"/>
      <c r="W617" s="37"/>
      <c r="X617" s="37"/>
      <c r="Y617" s="37"/>
    </row>
    <row r="618" spans="1:25">
      <c r="A618" s="818">
        <v>100011193633</v>
      </c>
      <c r="B618" s="491"/>
      <c r="C618" s="491">
        <v>680.55660399999999</v>
      </c>
      <c r="D618" s="491" t="s">
        <v>157</v>
      </c>
      <c r="E618" s="491" t="s">
        <v>2332</v>
      </c>
      <c r="F618" s="37"/>
      <c r="G618" s="819"/>
      <c r="H618" s="572"/>
      <c r="I618" s="37"/>
      <c r="J618" s="37"/>
      <c r="K618" s="37"/>
      <c r="L618" s="37"/>
      <c r="M618" s="37"/>
      <c r="N618" s="37"/>
      <c r="O618" s="37"/>
      <c r="P618" s="37"/>
      <c r="Q618" s="37"/>
      <c r="R618" s="37"/>
      <c r="S618" s="37"/>
      <c r="T618" s="37"/>
      <c r="U618" s="37"/>
      <c r="V618" s="37"/>
      <c r="W618" s="37"/>
      <c r="X618" s="37"/>
      <c r="Y618" s="37"/>
    </row>
    <row r="619" spans="1:25">
      <c r="A619" s="818">
        <v>100011259092</v>
      </c>
      <c r="B619" s="491"/>
      <c r="C619" s="491">
        <v>1202.2830200000001</v>
      </c>
      <c r="D619" s="491" t="s">
        <v>178</v>
      </c>
      <c r="E619" s="491" t="s">
        <v>2332</v>
      </c>
      <c r="F619" s="37"/>
      <c r="G619" s="819"/>
      <c r="H619" s="572"/>
      <c r="I619" s="37"/>
      <c r="J619" s="37"/>
      <c r="K619" s="37"/>
      <c r="L619" s="37"/>
      <c r="M619" s="37"/>
      <c r="N619" s="37"/>
      <c r="O619" s="37"/>
      <c r="P619" s="37"/>
      <c r="Q619" s="37"/>
      <c r="R619" s="37"/>
      <c r="S619" s="37"/>
      <c r="T619" s="37"/>
      <c r="U619" s="37"/>
      <c r="V619" s="37"/>
      <c r="W619" s="37"/>
      <c r="X619" s="37"/>
      <c r="Y619" s="37"/>
    </row>
    <row r="620" spans="1:25">
      <c r="A620" s="818">
        <v>100011264850</v>
      </c>
      <c r="B620" s="491"/>
      <c r="C620" s="491">
        <v>677.67924500000004</v>
      </c>
      <c r="D620" s="491" t="s">
        <v>157</v>
      </c>
      <c r="E620" s="491" t="s">
        <v>2332</v>
      </c>
      <c r="F620" s="37"/>
      <c r="G620" s="819"/>
      <c r="H620" s="572"/>
      <c r="I620" s="37"/>
      <c r="J620" s="37"/>
      <c r="K620" s="37"/>
      <c r="L620" s="37"/>
      <c r="M620" s="37"/>
      <c r="N620" s="37"/>
      <c r="O620" s="37"/>
      <c r="P620" s="37"/>
      <c r="Q620" s="37"/>
      <c r="R620" s="37"/>
      <c r="S620" s="37"/>
      <c r="T620" s="37"/>
      <c r="U620" s="37"/>
      <c r="V620" s="37"/>
      <c r="W620" s="37"/>
      <c r="X620" s="37"/>
      <c r="Y620" s="37"/>
    </row>
    <row r="621" spans="1:25">
      <c r="A621" s="818">
        <v>100011298556</v>
      </c>
      <c r="B621" s="491"/>
      <c r="C621" s="491">
        <v>2734.0754700000002</v>
      </c>
      <c r="D621" s="491" t="s">
        <v>206</v>
      </c>
      <c r="E621" s="491" t="s">
        <v>2332</v>
      </c>
      <c r="F621" s="37"/>
      <c r="G621" s="819"/>
      <c r="H621" s="572"/>
      <c r="I621" s="37"/>
      <c r="J621" s="37"/>
      <c r="K621" s="37"/>
      <c r="L621" s="37"/>
      <c r="M621" s="37"/>
      <c r="N621" s="37"/>
      <c r="O621" s="37"/>
      <c r="P621" s="37"/>
      <c r="Q621" s="37"/>
      <c r="R621" s="37"/>
      <c r="S621" s="37"/>
      <c r="T621" s="37"/>
      <c r="U621" s="37"/>
      <c r="V621" s="37"/>
      <c r="W621" s="37"/>
      <c r="X621" s="37"/>
      <c r="Y621" s="37"/>
    </row>
    <row r="622" spans="1:25">
      <c r="A622" s="818">
        <v>100011303818</v>
      </c>
      <c r="B622" s="491"/>
      <c r="C622" s="491">
        <v>3661.0754700000002</v>
      </c>
      <c r="D622" s="491" t="s">
        <v>156</v>
      </c>
      <c r="E622" s="491" t="s">
        <v>2332</v>
      </c>
      <c r="F622" s="37"/>
      <c r="G622" s="819"/>
      <c r="H622" s="572"/>
      <c r="I622" s="37"/>
      <c r="J622" s="37"/>
      <c r="K622" s="37"/>
      <c r="L622" s="37"/>
      <c r="M622" s="37"/>
      <c r="N622" s="37"/>
      <c r="O622" s="37"/>
      <c r="P622" s="37"/>
      <c r="Q622" s="37"/>
      <c r="R622" s="37"/>
      <c r="S622" s="37"/>
      <c r="T622" s="37"/>
      <c r="U622" s="37"/>
      <c r="V622" s="37"/>
      <c r="W622" s="37"/>
      <c r="X622" s="37"/>
      <c r="Y622" s="37"/>
    </row>
    <row r="623" spans="1:25">
      <c r="A623" s="818">
        <v>100011329765</v>
      </c>
      <c r="B623" s="491"/>
      <c r="C623" s="491">
        <v>1272.84906</v>
      </c>
      <c r="D623" s="491" t="s">
        <v>154</v>
      </c>
      <c r="E623" s="491" t="s">
        <v>2332</v>
      </c>
      <c r="F623" s="265">
        <v>44060</v>
      </c>
      <c r="G623" s="819" t="s">
        <v>2334</v>
      </c>
      <c r="H623" s="678" t="s">
        <v>2400</v>
      </c>
      <c r="I623" s="37"/>
      <c r="J623" s="37"/>
      <c r="K623" s="37"/>
      <c r="L623" s="37"/>
      <c r="M623" s="37"/>
      <c r="N623" s="37"/>
      <c r="O623" s="37"/>
      <c r="P623" s="37"/>
      <c r="Q623" s="37"/>
      <c r="R623" s="37"/>
      <c r="S623" s="37"/>
      <c r="T623" s="37"/>
      <c r="U623" s="37"/>
      <c r="V623" s="37"/>
      <c r="W623" s="37"/>
      <c r="X623" s="37"/>
      <c r="Y623" s="37"/>
    </row>
    <row r="624" spans="1:25">
      <c r="A624" s="818">
        <v>100011349651</v>
      </c>
      <c r="B624" s="491"/>
      <c r="C624" s="491">
        <v>1215.7169799999999</v>
      </c>
      <c r="D624" s="491" t="s">
        <v>156</v>
      </c>
      <c r="E624" s="491" t="s">
        <v>2332</v>
      </c>
      <c r="F624" s="37"/>
      <c r="G624" s="819"/>
      <c r="H624" s="572"/>
      <c r="I624" s="37"/>
      <c r="J624" s="37"/>
      <c r="K624" s="37"/>
      <c r="L624" s="37"/>
      <c r="M624" s="37"/>
      <c r="N624" s="37"/>
      <c r="O624" s="37"/>
      <c r="P624" s="37"/>
      <c r="Q624" s="37"/>
      <c r="R624" s="37"/>
      <c r="S624" s="37"/>
      <c r="T624" s="37"/>
      <c r="U624" s="37"/>
      <c r="V624" s="37"/>
      <c r="W624" s="37"/>
      <c r="X624" s="37"/>
      <c r="Y624" s="37"/>
    </row>
    <row r="625" spans="1:25">
      <c r="A625" s="818">
        <v>100011356162</v>
      </c>
      <c r="B625" s="491"/>
      <c r="C625" s="491">
        <v>1179.9056599999999</v>
      </c>
      <c r="D625" s="491" t="s">
        <v>138</v>
      </c>
      <c r="E625" s="491" t="s">
        <v>2332</v>
      </c>
      <c r="F625" s="37"/>
      <c r="G625" s="819"/>
      <c r="H625" s="572"/>
      <c r="I625" s="37"/>
      <c r="J625" s="37"/>
      <c r="K625" s="37"/>
      <c r="L625" s="37"/>
      <c r="M625" s="37"/>
      <c r="N625" s="37"/>
      <c r="O625" s="37"/>
      <c r="P625" s="37"/>
      <c r="Q625" s="37"/>
      <c r="R625" s="37"/>
      <c r="S625" s="37"/>
      <c r="T625" s="37"/>
      <c r="U625" s="37"/>
      <c r="V625" s="37"/>
      <c r="W625" s="37"/>
      <c r="X625" s="37"/>
      <c r="Y625" s="37"/>
    </row>
    <row r="626" spans="1:25">
      <c r="A626" s="818">
        <v>100011410421</v>
      </c>
      <c r="B626" s="491"/>
      <c r="C626" s="491">
        <v>1200.26415</v>
      </c>
      <c r="D626" s="491" t="s">
        <v>157</v>
      </c>
      <c r="E626" s="491" t="s">
        <v>2332</v>
      </c>
      <c r="F626" s="37"/>
      <c r="G626" s="819"/>
      <c r="H626" s="572"/>
      <c r="I626" s="37"/>
      <c r="J626" s="37"/>
      <c r="K626" s="37"/>
      <c r="L626" s="37"/>
      <c r="M626" s="37"/>
      <c r="N626" s="37"/>
      <c r="O626" s="37"/>
      <c r="P626" s="37"/>
      <c r="Q626" s="37"/>
      <c r="R626" s="37"/>
      <c r="S626" s="37"/>
      <c r="T626" s="37"/>
      <c r="U626" s="37"/>
      <c r="V626" s="37"/>
      <c r="W626" s="37"/>
      <c r="X626" s="37"/>
      <c r="Y626" s="37"/>
    </row>
    <row r="627" spans="1:25">
      <c r="A627" s="818">
        <v>100011435595</v>
      </c>
      <c r="B627" s="491"/>
      <c r="C627" s="491">
        <v>3848.9622599999998</v>
      </c>
      <c r="D627" s="491" t="s">
        <v>144</v>
      </c>
      <c r="E627" s="491" t="s">
        <v>2332</v>
      </c>
      <c r="F627" s="37"/>
      <c r="G627" s="819"/>
      <c r="H627" s="572"/>
      <c r="I627" s="37"/>
      <c r="J627" s="37"/>
      <c r="K627" s="37"/>
      <c r="L627" s="37"/>
      <c r="M627" s="37"/>
      <c r="N627" s="37"/>
      <c r="O627" s="37"/>
      <c r="P627" s="37"/>
      <c r="Q627" s="37"/>
      <c r="R627" s="37"/>
      <c r="S627" s="37"/>
      <c r="T627" s="37"/>
      <c r="U627" s="37"/>
      <c r="V627" s="37"/>
      <c r="W627" s="37"/>
      <c r="X627" s="37"/>
      <c r="Y627" s="37"/>
    </row>
    <row r="628" spans="1:25">
      <c r="A628" s="818">
        <v>100011463956</v>
      </c>
      <c r="B628" s="491"/>
      <c r="C628" s="491">
        <v>1687.0188700000001</v>
      </c>
      <c r="D628" s="491" t="s">
        <v>149</v>
      </c>
      <c r="E628" s="491" t="s">
        <v>2332</v>
      </c>
      <c r="F628" s="265">
        <v>44067</v>
      </c>
      <c r="G628" s="819" t="s">
        <v>2334</v>
      </c>
      <c r="H628" s="678" t="s">
        <v>2338</v>
      </c>
      <c r="I628" s="37"/>
      <c r="J628" s="37"/>
      <c r="K628" s="37"/>
      <c r="L628" s="37"/>
      <c r="M628" s="37"/>
      <c r="N628" s="37"/>
      <c r="O628" s="37"/>
      <c r="P628" s="37"/>
      <c r="Q628" s="37"/>
      <c r="R628" s="37"/>
      <c r="S628" s="37"/>
      <c r="T628" s="37"/>
      <c r="U628" s="37"/>
      <c r="V628" s="37"/>
      <c r="W628" s="37"/>
      <c r="X628" s="37"/>
      <c r="Y628" s="37"/>
    </row>
    <row r="629" spans="1:25">
      <c r="A629" s="818">
        <v>100011530157</v>
      </c>
      <c r="B629" s="491"/>
      <c r="C629" s="491">
        <v>584.61320799999999</v>
      </c>
      <c r="D629" s="491" t="s">
        <v>149</v>
      </c>
      <c r="E629" s="491" t="s">
        <v>2332</v>
      </c>
      <c r="F629" s="37"/>
      <c r="G629" s="819"/>
      <c r="H629" s="572"/>
      <c r="I629" s="37"/>
      <c r="J629" s="37"/>
      <c r="K629" s="37"/>
      <c r="L629" s="37"/>
      <c r="M629" s="37"/>
      <c r="N629" s="37"/>
      <c r="O629" s="37"/>
      <c r="P629" s="37"/>
      <c r="Q629" s="37"/>
      <c r="R629" s="37"/>
      <c r="S629" s="37"/>
      <c r="T629" s="37"/>
      <c r="U629" s="37"/>
      <c r="V629" s="37"/>
      <c r="W629" s="37"/>
      <c r="X629" s="37"/>
      <c r="Y629" s="37"/>
    </row>
    <row r="630" spans="1:25">
      <c r="A630" s="818">
        <v>100011543745</v>
      </c>
      <c r="B630" s="491"/>
      <c r="C630" s="491">
        <v>3065.1886800000002</v>
      </c>
      <c r="D630" s="491" t="s">
        <v>157</v>
      </c>
      <c r="E630" s="491" t="s">
        <v>2332</v>
      </c>
      <c r="F630" s="37"/>
      <c r="G630" s="819"/>
      <c r="H630" s="572"/>
      <c r="I630" s="37"/>
      <c r="J630" s="37"/>
      <c r="K630" s="37"/>
      <c r="L630" s="37"/>
      <c r="M630" s="37"/>
      <c r="N630" s="37"/>
      <c r="O630" s="37"/>
      <c r="P630" s="37"/>
      <c r="Q630" s="37"/>
      <c r="R630" s="37"/>
      <c r="S630" s="37"/>
      <c r="T630" s="37"/>
      <c r="U630" s="37"/>
      <c r="V630" s="37"/>
      <c r="W630" s="37"/>
      <c r="X630" s="37"/>
      <c r="Y630" s="37"/>
    </row>
    <row r="631" spans="1:25">
      <c r="A631" s="818">
        <v>100011561528</v>
      </c>
      <c r="B631" s="491"/>
      <c r="C631" s="491">
        <v>4568.9245300000002</v>
      </c>
      <c r="D631" s="491" t="s">
        <v>157</v>
      </c>
      <c r="E631" s="491" t="s">
        <v>2332</v>
      </c>
      <c r="F631" s="37"/>
      <c r="G631" s="819"/>
      <c r="H631" s="572"/>
      <c r="I631" s="37"/>
      <c r="J631" s="37"/>
      <c r="K631" s="37"/>
      <c r="L631" s="37"/>
      <c r="M631" s="37"/>
      <c r="N631" s="37"/>
      <c r="O631" s="37"/>
      <c r="P631" s="37"/>
      <c r="Q631" s="37"/>
      <c r="R631" s="37"/>
      <c r="S631" s="37"/>
      <c r="T631" s="37"/>
      <c r="U631" s="37"/>
      <c r="V631" s="37"/>
      <c r="W631" s="37"/>
      <c r="X631" s="37"/>
      <c r="Y631" s="37"/>
    </row>
    <row r="632" spans="1:25">
      <c r="A632" s="818">
        <v>100011590928</v>
      </c>
      <c r="B632" s="491"/>
      <c r="C632" s="491">
        <v>803.07547199999999</v>
      </c>
      <c r="D632" s="491" t="s">
        <v>206</v>
      </c>
      <c r="E632" s="491" t="s">
        <v>2332</v>
      </c>
      <c r="F632" s="37"/>
      <c r="G632" s="819"/>
      <c r="H632" s="572"/>
      <c r="I632" s="37"/>
      <c r="J632" s="37"/>
      <c r="K632" s="37"/>
      <c r="L632" s="37"/>
      <c r="M632" s="37"/>
      <c r="N632" s="37"/>
      <c r="O632" s="37"/>
      <c r="P632" s="37"/>
      <c r="Q632" s="37"/>
      <c r="R632" s="37"/>
      <c r="S632" s="37"/>
      <c r="T632" s="37"/>
      <c r="U632" s="37"/>
      <c r="V632" s="37"/>
      <c r="W632" s="37"/>
      <c r="X632" s="37"/>
      <c r="Y632" s="37"/>
    </row>
    <row r="633" spans="1:25">
      <c r="A633" s="818">
        <v>100011633251</v>
      </c>
      <c r="B633" s="491"/>
      <c r="C633" s="491">
        <v>1417.92453</v>
      </c>
      <c r="D633" s="491" t="s">
        <v>178</v>
      </c>
      <c r="E633" s="491" t="s">
        <v>2332</v>
      </c>
      <c r="F633" s="37"/>
      <c r="G633" s="819"/>
      <c r="H633" s="572"/>
      <c r="I633" s="37"/>
      <c r="J633" s="37"/>
      <c r="K633" s="37"/>
      <c r="L633" s="37"/>
      <c r="M633" s="37"/>
      <c r="N633" s="37"/>
      <c r="O633" s="37"/>
      <c r="P633" s="37"/>
      <c r="Q633" s="37"/>
      <c r="R633" s="37"/>
      <c r="S633" s="37"/>
      <c r="T633" s="37"/>
      <c r="U633" s="37"/>
      <c r="V633" s="37"/>
      <c r="W633" s="37"/>
      <c r="X633" s="37"/>
      <c r="Y633" s="37"/>
    </row>
    <row r="634" spans="1:25">
      <c r="A634" s="818">
        <v>100011660833</v>
      </c>
      <c r="B634" s="491"/>
      <c r="C634" s="491">
        <v>1108.68868</v>
      </c>
      <c r="D634" s="491" t="s">
        <v>206</v>
      </c>
      <c r="E634" s="491" t="s">
        <v>2332</v>
      </c>
      <c r="F634" s="37"/>
      <c r="G634" s="819"/>
      <c r="H634" s="572"/>
      <c r="I634" s="37"/>
      <c r="J634" s="37"/>
      <c r="K634" s="37"/>
      <c r="L634" s="37"/>
      <c r="M634" s="37"/>
      <c r="N634" s="37"/>
      <c r="O634" s="37"/>
      <c r="P634" s="37"/>
      <c r="Q634" s="37"/>
      <c r="R634" s="37"/>
      <c r="S634" s="37"/>
      <c r="T634" s="37"/>
      <c r="U634" s="37"/>
      <c r="V634" s="37"/>
      <c r="W634" s="37"/>
      <c r="X634" s="37"/>
      <c r="Y634" s="37"/>
    </row>
    <row r="635" spans="1:25">
      <c r="A635" s="818">
        <v>100011698438</v>
      </c>
      <c r="B635" s="491"/>
      <c r="C635" s="491">
        <v>1099.3301899999999</v>
      </c>
      <c r="D635" s="491" t="s">
        <v>206</v>
      </c>
      <c r="E635" s="491" t="s">
        <v>2332</v>
      </c>
      <c r="F635" s="37"/>
      <c r="G635" s="819"/>
      <c r="H635" s="572"/>
      <c r="I635" s="37"/>
      <c r="J635" s="37"/>
      <c r="K635" s="37"/>
      <c r="L635" s="37"/>
      <c r="M635" s="37"/>
      <c r="N635" s="37"/>
      <c r="O635" s="37"/>
      <c r="P635" s="37"/>
      <c r="Q635" s="37"/>
      <c r="R635" s="37"/>
      <c r="S635" s="37"/>
      <c r="T635" s="37"/>
      <c r="U635" s="37"/>
      <c r="V635" s="37"/>
      <c r="W635" s="37"/>
      <c r="X635" s="37"/>
      <c r="Y635" s="37"/>
    </row>
    <row r="636" spans="1:25">
      <c r="A636" s="818">
        <v>100011706604</v>
      </c>
      <c r="B636" s="491"/>
      <c r="C636" s="491">
        <v>1747.9905699999999</v>
      </c>
      <c r="D636" s="491" t="s">
        <v>144</v>
      </c>
      <c r="E636" s="491" t="s">
        <v>2332</v>
      </c>
      <c r="F636" s="37"/>
      <c r="G636" s="819"/>
      <c r="H636" s="572"/>
      <c r="I636" s="37"/>
      <c r="J636" s="37"/>
      <c r="K636" s="37"/>
      <c r="L636" s="37"/>
      <c r="M636" s="37"/>
      <c r="N636" s="37"/>
      <c r="O636" s="37"/>
      <c r="P636" s="37"/>
      <c r="Q636" s="37"/>
      <c r="R636" s="37"/>
      <c r="S636" s="37"/>
      <c r="T636" s="37"/>
      <c r="U636" s="37"/>
      <c r="V636" s="37"/>
      <c r="W636" s="37"/>
      <c r="X636" s="37"/>
      <c r="Y636" s="37"/>
    </row>
    <row r="637" spans="1:25">
      <c r="A637" s="818">
        <v>100011735551</v>
      </c>
      <c r="B637" s="491"/>
      <c r="C637" s="491">
        <v>7987.1226399999996</v>
      </c>
      <c r="D637" s="491" t="s">
        <v>206</v>
      </c>
      <c r="E637" s="491" t="s">
        <v>2332</v>
      </c>
      <c r="F637" s="37"/>
      <c r="G637" s="819"/>
      <c r="H637" s="572"/>
      <c r="I637" s="37"/>
      <c r="J637" s="37"/>
      <c r="K637" s="37"/>
      <c r="L637" s="37"/>
      <c r="M637" s="37"/>
      <c r="N637" s="37"/>
      <c r="O637" s="37"/>
      <c r="P637" s="37"/>
      <c r="Q637" s="37"/>
      <c r="R637" s="37"/>
      <c r="S637" s="37"/>
      <c r="T637" s="37"/>
      <c r="U637" s="37"/>
      <c r="V637" s="37"/>
      <c r="W637" s="37"/>
      <c r="X637" s="37"/>
      <c r="Y637" s="37"/>
    </row>
    <row r="638" spans="1:25">
      <c r="A638" s="818">
        <v>100011770351</v>
      </c>
      <c r="B638" s="491"/>
      <c r="C638" s="491">
        <v>17576.7075</v>
      </c>
      <c r="D638" s="491" t="s">
        <v>154</v>
      </c>
      <c r="E638" s="491" t="s">
        <v>2332</v>
      </c>
      <c r="F638" s="37"/>
      <c r="G638" s="819"/>
      <c r="H638" s="572"/>
      <c r="I638" s="37"/>
      <c r="J638" s="37"/>
      <c r="K638" s="37"/>
      <c r="L638" s="37"/>
      <c r="M638" s="37"/>
      <c r="N638" s="37"/>
      <c r="O638" s="37"/>
      <c r="P638" s="37"/>
      <c r="Q638" s="37"/>
      <c r="R638" s="37"/>
      <c r="S638" s="37"/>
      <c r="T638" s="37"/>
      <c r="U638" s="37"/>
      <c r="V638" s="37"/>
      <c r="W638" s="37"/>
      <c r="X638" s="37"/>
      <c r="Y638" s="37"/>
    </row>
    <row r="639" spans="1:25">
      <c r="A639" s="818">
        <v>100011815017</v>
      </c>
      <c r="B639" s="491"/>
      <c r="C639" s="491">
        <v>3168.0471699999998</v>
      </c>
      <c r="D639" s="491" t="s">
        <v>175</v>
      </c>
      <c r="E639" s="491" t="s">
        <v>2332</v>
      </c>
      <c r="F639" s="37"/>
      <c r="G639" s="819"/>
      <c r="H639" s="678" t="s">
        <v>2366</v>
      </c>
      <c r="I639" s="37"/>
      <c r="J639" s="37"/>
      <c r="K639" s="37"/>
      <c r="L639" s="37"/>
      <c r="M639" s="37"/>
      <c r="N639" s="37"/>
      <c r="O639" s="37"/>
      <c r="P639" s="37"/>
      <c r="Q639" s="37"/>
      <c r="R639" s="37"/>
      <c r="S639" s="37"/>
      <c r="T639" s="37"/>
      <c r="U639" s="37"/>
      <c r="V639" s="37"/>
      <c r="W639" s="37"/>
      <c r="X639" s="37"/>
      <c r="Y639" s="37"/>
    </row>
    <row r="640" spans="1:25">
      <c r="A640" s="818">
        <v>100011827596</v>
      </c>
      <c r="B640" s="491"/>
      <c r="C640" s="491">
        <v>512.962264</v>
      </c>
      <c r="D640" s="491" t="s">
        <v>156</v>
      </c>
      <c r="E640" s="491" t="s">
        <v>2332</v>
      </c>
      <c r="F640" s="37"/>
      <c r="G640" s="819"/>
      <c r="H640" s="572"/>
      <c r="I640" s="37"/>
      <c r="J640" s="37"/>
      <c r="K640" s="37"/>
      <c r="L640" s="37"/>
      <c r="M640" s="37"/>
      <c r="N640" s="37"/>
      <c r="O640" s="37"/>
      <c r="P640" s="37"/>
      <c r="Q640" s="37"/>
      <c r="R640" s="37"/>
      <c r="S640" s="37"/>
      <c r="T640" s="37"/>
      <c r="U640" s="37"/>
      <c r="V640" s="37"/>
      <c r="W640" s="37"/>
      <c r="X640" s="37"/>
      <c r="Y640" s="37"/>
    </row>
    <row r="641" spans="1:25">
      <c r="A641" s="818">
        <v>100011853378</v>
      </c>
      <c r="B641" s="491"/>
      <c r="C641" s="491">
        <v>1071.61321</v>
      </c>
      <c r="D641" s="491" t="s">
        <v>175</v>
      </c>
      <c r="E641" s="491" t="s">
        <v>2332</v>
      </c>
      <c r="F641" s="37"/>
      <c r="G641" s="819"/>
      <c r="H641" s="678" t="s">
        <v>2366</v>
      </c>
      <c r="I641" s="37"/>
      <c r="J641" s="37"/>
      <c r="K641" s="37"/>
      <c r="L641" s="37"/>
      <c r="M641" s="37"/>
      <c r="N641" s="37"/>
      <c r="O641" s="37"/>
      <c r="P641" s="37"/>
      <c r="Q641" s="37"/>
      <c r="R641" s="37"/>
      <c r="S641" s="37"/>
      <c r="T641" s="37"/>
      <c r="U641" s="37"/>
      <c r="V641" s="37"/>
      <c r="W641" s="37"/>
      <c r="X641" s="37"/>
      <c r="Y641" s="37"/>
    </row>
    <row r="642" spans="1:25">
      <c r="A642" s="818">
        <v>100011859287</v>
      </c>
      <c r="B642" s="491"/>
      <c r="C642" s="491">
        <v>3050.0188699999999</v>
      </c>
      <c r="D642" s="491" t="s">
        <v>138</v>
      </c>
      <c r="E642" s="491" t="s">
        <v>2332</v>
      </c>
      <c r="F642" s="37"/>
      <c r="G642" s="819"/>
      <c r="H642" s="572"/>
      <c r="I642" s="37"/>
      <c r="J642" s="37"/>
      <c r="K642" s="37"/>
      <c r="L642" s="37"/>
      <c r="M642" s="37"/>
      <c r="N642" s="37"/>
      <c r="O642" s="37"/>
      <c r="P642" s="37"/>
      <c r="Q642" s="37"/>
      <c r="R642" s="37"/>
      <c r="S642" s="37"/>
      <c r="T642" s="37"/>
      <c r="U642" s="37"/>
      <c r="V642" s="37"/>
      <c r="W642" s="37"/>
      <c r="X642" s="37"/>
      <c r="Y642" s="37"/>
    </row>
    <row r="643" spans="1:25">
      <c r="A643" s="818">
        <v>100011881846</v>
      </c>
      <c r="B643" s="491"/>
      <c r="C643" s="491">
        <v>1337.2924499999999</v>
      </c>
      <c r="D643" s="491" t="s">
        <v>149</v>
      </c>
      <c r="E643" s="491" t="s">
        <v>2332</v>
      </c>
      <c r="F643" s="37"/>
      <c r="G643" s="819"/>
      <c r="H643" s="572"/>
      <c r="I643" s="37"/>
      <c r="J643" s="37"/>
      <c r="K643" s="37"/>
      <c r="L643" s="37"/>
      <c r="M643" s="37"/>
      <c r="N643" s="37"/>
      <c r="O643" s="37"/>
      <c r="P643" s="37"/>
      <c r="Q643" s="37"/>
      <c r="R643" s="37"/>
      <c r="S643" s="37"/>
      <c r="T643" s="37"/>
      <c r="U643" s="37"/>
      <c r="V643" s="37"/>
      <c r="W643" s="37"/>
      <c r="X643" s="37"/>
      <c r="Y643" s="37"/>
    </row>
    <row r="644" spans="1:25">
      <c r="A644" s="818">
        <v>100011933230</v>
      </c>
      <c r="B644" s="491"/>
      <c r="C644" s="491">
        <v>1592.3584900000001</v>
      </c>
      <c r="D644" s="491" t="s">
        <v>146</v>
      </c>
      <c r="E644" s="491" t="s">
        <v>2332</v>
      </c>
      <c r="F644" s="37"/>
      <c r="G644" s="819"/>
      <c r="H644" s="572"/>
      <c r="I644" s="37"/>
      <c r="J644" s="37"/>
      <c r="K644" s="37"/>
      <c r="L644" s="37"/>
      <c r="M644" s="37"/>
      <c r="N644" s="37"/>
      <c r="O644" s="37"/>
      <c r="P644" s="37"/>
      <c r="Q644" s="37"/>
      <c r="R644" s="37"/>
      <c r="S644" s="37"/>
      <c r="T644" s="37"/>
      <c r="U644" s="37"/>
      <c r="V644" s="37"/>
      <c r="W644" s="37"/>
      <c r="X644" s="37"/>
      <c r="Y644" s="37"/>
    </row>
    <row r="645" spans="1:25">
      <c r="A645" s="818">
        <v>100011947024</v>
      </c>
      <c r="B645" s="491"/>
      <c r="C645" s="491">
        <v>601.57547199999999</v>
      </c>
      <c r="D645" s="491" t="s">
        <v>194</v>
      </c>
      <c r="E645" s="491" t="s">
        <v>2332</v>
      </c>
      <c r="F645" s="37"/>
      <c r="G645" s="819"/>
      <c r="H645" s="572"/>
      <c r="I645" s="37"/>
      <c r="J645" s="37"/>
      <c r="K645" s="37"/>
      <c r="L645" s="37"/>
      <c r="M645" s="37"/>
      <c r="N645" s="37"/>
      <c r="O645" s="37"/>
      <c r="P645" s="37"/>
      <c r="Q645" s="37"/>
      <c r="R645" s="37"/>
      <c r="S645" s="37"/>
      <c r="T645" s="37"/>
      <c r="U645" s="37"/>
      <c r="V645" s="37"/>
      <c r="W645" s="37"/>
      <c r="X645" s="37"/>
      <c r="Y645" s="37"/>
    </row>
    <row r="646" spans="1:25">
      <c r="A646" s="818">
        <v>100011952404</v>
      </c>
      <c r="B646" s="491"/>
      <c r="C646" s="491">
        <v>658.11320799999999</v>
      </c>
      <c r="D646" s="491" t="s">
        <v>149</v>
      </c>
      <c r="E646" s="491" t="s">
        <v>2332</v>
      </c>
      <c r="F646" s="37"/>
      <c r="G646" s="819"/>
      <c r="H646" s="572"/>
      <c r="I646" s="37"/>
      <c r="J646" s="37"/>
      <c r="K646" s="37"/>
      <c r="L646" s="37"/>
      <c r="M646" s="37"/>
      <c r="N646" s="37"/>
      <c r="O646" s="37"/>
      <c r="P646" s="37"/>
      <c r="Q646" s="37"/>
      <c r="R646" s="37"/>
      <c r="S646" s="37"/>
      <c r="T646" s="37"/>
      <c r="U646" s="37"/>
      <c r="V646" s="37"/>
      <c r="W646" s="37"/>
      <c r="X646" s="37"/>
      <c r="Y646" s="37"/>
    </row>
    <row r="647" spans="1:25">
      <c r="A647" s="818">
        <v>100011969289</v>
      </c>
      <c r="B647" s="491"/>
      <c r="C647" s="491">
        <v>653.65094299999998</v>
      </c>
      <c r="D647" s="491" t="s">
        <v>149</v>
      </c>
      <c r="E647" s="491" t="s">
        <v>2332</v>
      </c>
      <c r="F647" s="37"/>
      <c r="G647" s="819"/>
      <c r="H647" s="572"/>
      <c r="I647" s="37"/>
      <c r="J647" s="37"/>
      <c r="K647" s="37"/>
      <c r="L647" s="37"/>
      <c r="M647" s="37"/>
      <c r="N647" s="37"/>
      <c r="O647" s="37"/>
      <c r="P647" s="37"/>
      <c r="Q647" s="37"/>
      <c r="R647" s="37"/>
      <c r="S647" s="37"/>
      <c r="T647" s="37"/>
      <c r="U647" s="37"/>
      <c r="V647" s="37"/>
      <c r="W647" s="37"/>
      <c r="X647" s="37"/>
      <c r="Y647" s="37"/>
    </row>
    <row r="648" spans="1:25">
      <c r="A648" s="818">
        <v>100011976927</v>
      </c>
      <c r="B648" s="491"/>
      <c r="C648" s="491">
        <v>1259.83962</v>
      </c>
      <c r="D648" s="491" t="s">
        <v>144</v>
      </c>
      <c r="E648" s="491" t="s">
        <v>2332</v>
      </c>
      <c r="F648" s="37"/>
      <c r="G648" s="819"/>
      <c r="H648" s="572"/>
      <c r="I648" s="37"/>
      <c r="J648" s="37"/>
      <c r="K648" s="37"/>
      <c r="L648" s="37"/>
      <c r="M648" s="37"/>
      <c r="N648" s="37"/>
      <c r="O648" s="37"/>
      <c r="P648" s="37"/>
      <c r="Q648" s="37"/>
      <c r="R648" s="37"/>
      <c r="S648" s="37"/>
      <c r="T648" s="37"/>
      <c r="U648" s="37"/>
      <c r="V648" s="37"/>
      <c r="W648" s="37"/>
      <c r="X648" s="37"/>
      <c r="Y648" s="37"/>
    </row>
    <row r="649" spans="1:25">
      <c r="A649" s="818">
        <v>100011996156</v>
      </c>
      <c r="B649" s="491"/>
      <c r="C649" s="491">
        <v>1475.1320800000001</v>
      </c>
      <c r="D649" s="491" t="s">
        <v>175</v>
      </c>
      <c r="E649" s="491" t="s">
        <v>2332</v>
      </c>
      <c r="F649" s="37"/>
      <c r="G649" s="819"/>
      <c r="H649" s="572"/>
      <c r="I649" s="37"/>
      <c r="J649" s="37"/>
      <c r="K649" s="37"/>
      <c r="L649" s="37"/>
      <c r="M649" s="37"/>
      <c r="N649" s="37"/>
      <c r="O649" s="37"/>
      <c r="P649" s="37"/>
      <c r="Q649" s="37"/>
      <c r="R649" s="37"/>
      <c r="S649" s="37"/>
      <c r="T649" s="37"/>
      <c r="U649" s="37"/>
      <c r="V649" s="37"/>
      <c r="W649" s="37"/>
      <c r="X649" s="37"/>
      <c r="Y649" s="37"/>
    </row>
    <row r="650" spans="1:25">
      <c r="A650" s="818">
        <v>100012015552</v>
      </c>
      <c r="B650" s="491"/>
      <c r="C650" s="491">
        <v>850.74528299999997</v>
      </c>
      <c r="D650" s="491" t="s">
        <v>175</v>
      </c>
      <c r="E650" s="491" t="s">
        <v>2332</v>
      </c>
      <c r="F650" s="265">
        <v>44070</v>
      </c>
      <c r="G650" s="822" t="s">
        <v>2334</v>
      </c>
      <c r="H650" s="678" t="s">
        <v>2338</v>
      </c>
      <c r="I650" s="37"/>
      <c r="J650" s="37"/>
      <c r="K650" s="37"/>
      <c r="L650" s="37"/>
      <c r="M650" s="37"/>
      <c r="N650" s="37"/>
      <c r="O650" s="37"/>
      <c r="P650" s="37"/>
      <c r="Q650" s="37"/>
      <c r="R650" s="37"/>
      <c r="S650" s="37"/>
      <c r="T650" s="37"/>
      <c r="U650" s="37"/>
      <c r="V650" s="37"/>
      <c r="W650" s="37"/>
      <c r="X650" s="37"/>
      <c r="Y650" s="37"/>
    </row>
    <row r="651" spans="1:25">
      <c r="A651" s="818">
        <v>100012016274</v>
      </c>
      <c r="B651" s="491"/>
      <c r="C651" s="491">
        <v>891.39622599999996</v>
      </c>
      <c r="D651" s="491" t="s">
        <v>146</v>
      </c>
      <c r="E651" s="491" t="s">
        <v>2332</v>
      </c>
      <c r="F651" s="265">
        <v>44071</v>
      </c>
      <c r="G651" s="819" t="s">
        <v>2334</v>
      </c>
      <c r="H651" s="678" t="s">
        <v>2401</v>
      </c>
      <c r="I651" s="37"/>
      <c r="J651" s="37"/>
      <c r="K651" s="37"/>
      <c r="L651" s="37"/>
      <c r="M651" s="37"/>
      <c r="N651" s="37"/>
      <c r="O651" s="37"/>
      <c r="P651" s="37"/>
      <c r="Q651" s="37"/>
      <c r="R651" s="37"/>
      <c r="S651" s="37"/>
      <c r="T651" s="37"/>
      <c r="U651" s="37"/>
      <c r="V651" s="37"/>
      <c r="W651" s="37"/>
      <c r="X651" s="37"/>
      <c r="Y651" s="37"/>
    </row>
    <row r="652" spans="1:25">
      <c r="A652" s="818">
        <v>100012047037</v>
      </c>
      <c r="B652" s="491"/>
      <c r="C652" s="491">
        <v>830.39622599999996</v>
      </c>
      <c r="D652" s="491" t="s">
        <v>149</v>
      </c>
      <c r="E652" s="491" t="s">
        <v>2332</v>
      </c>
      <c r="F652" s="37"/>
      <c r="G652" s="819"/>
      <c r="H652" s="572"/>
      <c r="I652" s="37"/>
      <c r="J652" s="37"/>
      <c r="K652" s="37"/>
      <c r="L652" s="37"/>
      <c r="M652" s="37"/>
      <c r="N652" s="37"/>
      <c r="O652" s="37"/>
      <c r="P652" s="37"/>
      <c r="Q652" s="37"/>
      <c r="R652" s="37"/>
      <c r="S652" s="37"/>
      <c r="T652" s="37"/>
      <c r="U652" s="37"/>
      <c r="V652" s="37"/>
      <c r="W652" s="37"/>
      <c r="X652" s="37"/>
      <c r="Y652" s="37"/>
    </row>
    <row r="653" spans="1:25">
      <c r="A653" s="818">
        <v>100012058859</v>
      </c>
      <c r="B653" s="491"/>
      <c r="C653" s="491">
        <v>976.20754699999998</v>
      </c>
      <c r="D653" s="491" t="s">
        <v>149</v>
      </c>
      <c r="E653" s="491" t="s">
        <v>2332</v>
      </c>
      <c r="F653" s="37"/>
      <c r="G653" s="819"/>
      <c r="H653" s="572"/>
      <c r="I653" s="37"/>
      <c r="J653" s="37"/>
      <c r="K653" s="37"/>
      <c r="L653" s="37"/>
      <c r="M653" s="37"/>
      <c r="N653" s="37"/>
      <c r="O653" s="37"/>
      <c r="P653" s="37"/>
      <c r="Q653" s="37"/>
      <c r="R653" s="37"/>
      <c r="S653" s="37"/>
      <c r="T653" s="37"/>
      <c r="U653" s="37"/>
      <c r="V653" s="37"/>
      <c r="W653" s="37"/>
      <c r="X653" s="37"/>
      <c r="Y653" s="37"/>
    </row>
    <row r="654" spans="1:25">
      <c r="A654" s="818">
        <v>100012072840</v>
      </c>
      <c r="B654" s="491"/>
      <c r="C654" s="491">
        <v>12766.5566</v>
      </c>
      <c r="D654" s="491" t="s">
        <v>144</v>
      </c>
      <c r="E654" s="491" t="s">
        <v>2332</v>
      </c>
      <c r="F654" s="37"/>
      <c r="G654" s="819"/>
      <c r="H654" s="572"/>
      <c r="I654" s="37"/>
      <c r="J654" s="37"/>
      <c r="K654" s="37"/>
      <c r="L654" s="37"/>
      <c r="M654" s="37"/>
      <c r="N654" s="37"/>
      <c r="O654" s="37"/>
      <c r="P654" s="37"/>
      <c r="Q654" s="37"/>
      <c r="R654" s="37"/>
      <c r="S654" s="37"/>
      <c r="T654" s="37"/>
      <c r="U654" s="37"/>
      <c r="V654" s="37"/>
      <c r="W654" s="37"/>
      <c r="X654" s="37"/>
      <c r="Y654" s="37"/>
    </row>
    <row r="655" spans="1:25">
      <c r="A655" s="818">
        <v>100012081639</v>
      </c>
      <c r="B655" s="491"/>
      <c r="C655" s="491">
        <v>2349.1415099999999</v>
      </c>
      <c r="D655" s="491" t="s">
        <v>144</v>
      </c>
      <c r="E655" s="491" t="s">
        <v>2332</v>
      </c>
      <c r="F655" s="37"/>
      <c r="G655" s="819"/>
      <c r="H655" s="572"/>
      <c r="I655" s="37"/>
      <c r="J655" s="37"/>
      <c r="K655" s="37"/>
      <c r="L655" s="37"/>
      <c r="M655" s="37"/>
      <c r="N655" s="37"/>
      <c r="O655" s="37"/>
      <c r="P655" s="37"/>
      <c r="Q655" s="37"/>
      <c r="R655" s="37"/>
      <c r="S655" s="37"/>
      <c r="T655" s="37"/>
      <c r="U655" s="37"/>
      <c r="V655" s="37"/>
      <c r="W655" s="37"/>
      <c r="X655" s="37"/>
      <c r="Y655" s="37"/>
    </row>
    <row r="656" spans="1:25">
      <c r="A656" s="818">
        <v>100012107802</v>
      </c>
      <c r="B656" s="491"/>
      <c r="C656" s="491">
        <v>957.12264200000004</v>
      </c>
      <c r="D656" s="491" t="s">
        <v>178</v>
      </c>
      <c r="E656" s="491" t="s">
        <v>2332</v>
      </c>
      <c r="F656" s="37"/>
      <c r="G656" s="819"/>
      <c r="H656" s="572"/>
      <c r="I656" s="37"/>
      <c r="J656" s="37"/>
      <c r="K656" s="37"/>
      <c r="L656" s="37"/>
      <c r="M656" s="37"/>
      <c r="N656" s="37"/>
      <c r="O656" s="37"/>
      <c r="P656" s="37"/>
      <c r="Q656" s="37"/>
      <c r="R656" s="37"/>
      <c r="S656" s="37"/>
      <c r="T656" s="37"/>
      <c r="U656" s="37"/>
      <c r="V656" s="37"/>
      <c r="W656" s="37"/>
      <c r="X656" s="37"/>
      <c r="Y656" s="37"/>
    </row>
    <row r="657" spans="1:25">
      <c r="A657" s="818">
        <v>100012144597</v>
      </c>
      <c r="B657" s="491"/>
      <c r="C657" s="491">
        <v>954.45282999999995</v>
      </c>
      <c r="D657" s="491" t="s">
        <v>154</v>
      </c>
      <c r="E657" s="491" t="s">
        <v>2332</v>
      </c>
      <c r="F657" s="265">
        <v>44061</v>
      </c>
      <c r="G657" s="819" t="s">
        <v>2358</v>
      </c>
      <c r="H657" s="678" t="s">
        <v>2402</v>
      </c>
      <c r="I657" s="37"/>
      <c r="J657" s="37"/>
      <c r="K657" s="37"/>
      <c r="L657" s="37"/>
      <c r="M657" s="37"/>
      <c r="N657" s="37"/>
      <c r="O657" s="37"/>
      <c r="P657" s="37"/>
      <c r="Q657" s="37"/>
      <c r="R657" s="37"/>
      <c r="S657" s="37"/>
      <c r="T657" s="37"/>
      <c r="U657" s="37"/>
      <c r="V657" s="37"/>
      <c r="W657" s="37"/>
      <c r="X657" s="37"/>
      <c r="Y657" s="37"/>
    </row>
    <row r="658" spans="1:25">
      <c r="A658" s="818">
        <v>100012159984</v>
      </c>
      <c r="B658" s="491"/>
      <c r="C658" s="491">
        <v>1959.8301899999999</v>
      </c>
      <c r="D658" s="491" t="s">
        <v>206</v>
      </c>
      <c r="E658" s="491" t="s">
        <v>2332</v>
      </c>
      <c r="F658" s="37"/>
      <c r="G658" s="819"/>
      <c r="H658" s="572"/>
      <c r="I658" s="37"/>
      <c r="J658" s="37"/>
      <c r="K658" s="37"/>
      <c r="L658" s="37"/>
      <c r="M658" s="37"/>
      <c r="N658" s="37"/>
      <c r="O658" s="37"/>
      <c r="P658" s="37"/>
      <c r="Q658" s="37"/>
      <c r="R658" s="37"/>
      <c r="S658" s="37"/>
      <c r="T658" s="37"/>
      <c r="U658" s="37"/>
      <c r="V658" s="37"/>
      <c r="W658" s="37"/>
      <c r="X658" s="37"/>
      <c r="Y658" s="37"/>
    </row>
    <row r="659" spans="1:25">
      <c r="A659" s="818">
        <v>100012162118</v>
      </c>
      <c r="B659" s="491"/>
      <c r="C659" s="491">
        <v>994.11320799999999</v>
      </c>
      <c r="D659" s="491" t="s">
        <v>178</v>
      </c>
      <c r="E659" s="491" t="s">
        <v>2332</v>
      </c>
      <c r="F659" s="37"/>
      <c r="G659" s="819"/>
      <c r="H659" s="572"/>
      <c r="I659" s="37"/>
      <c r="J659" s="37"/>
      <c r="K659" s="37"/>
      <c r="L659" s="37"/>
      <c r="M659" s="37"/>
      <c r="N659" s="37"/>
      <c r="O659" s="37"/>
      <c r="P659" s="37"/>
      <c r="Q659" s="37"/>
      <c r="R659" s="37"/>
      <c r="S659" s="37"/>
      <c r="T659" s="37"/>
      <c r="U659" s="37"/>
      <c r="V659" s="37"/>
      <c r="W659" s="37"/>
      <c r="X659" s="37"/>
      <c r="Y659" s="37"/>
    </row>
    <row r="660" spans="1:25">
      <c r="A660" s="818">
        <v>100012219045</v>
      </c>
      <c r="B660" s="491"/>
      <c r="C660" s="491">
        <v>2528.0094300000001</v>
      </c>
      <c r="D660" s="491" t="s">
        <v>138</v>
      </c>
      <c r="E660" s="491" t="s">
        <v>2332</v>
      </c>
      <c r="F660" s="37"/>
      <c r="G660" s="819"/>
      <c r="H660" s="572"/>
      <c r="I660" s="37"/>
      <c r="J660" s="37"/>
      <c r="K660" s="37"/>
      <c r="L660" s="37"/>
      <c r="M660" s="37"/>
      <c r="N660" s="37"/>
      <c r="O660" s="37"/>
      <c r="P660" s="37"/>
      <c r="Q660" s="37"/>
      <c r="R660" s="37"/>
      <c r="S660" s="37"/>
      <c r="T660" s="37"/>
      <c r="U660" s="37"/>
      <c r="V660" s="37"/>
      <c r="W660" s="37"/>
      <c r="X660" s="37"/>
      <c r="Y660" s="37"/>
    </row>
    <row r="661" spans="1:25">
      <c r="A661" s="818">
        <v>100012253161</v>
      </c>
      <c r="B661" s="491"/>
      <c r="C661" s="491">
        <v>507.42452800000001</v>
      </c>
      <c r="D661" s="491" t="s">
        <v>167</v>
      </c>
      <c r="E661" s="491" t="s">
        <v>2332</v>
      </c>
      <c r="F661" s="37"/>
      <c r="G661" s="819"/>
      <c r="H661" s="572"/>
      <c r="I661" s="37"/>
      <c r="J661" s="37"/>
      <c r="K661" s="37"/>
      <c r="L661" s="37"/>
      <c r="M661" s="37"/>
      <c r="N661" s="37"/>
      <c r="O661" s="37"/>
      <c r="P661" s="37"/>
      <c r="Q661" s="37"/>
      <c r="R661" s="37"/>
      <c r="S661" s="37"/>
      <c r="T661" s="37"/>
      <c r="U661" s="37"/>
      <c r="V661" s="37"/>
      <c r="W661" s="37"/>
      <c r="X661" s="37"/>
      <c r="Y661" s="37"/>
    </row>
    <row r="662" spans="1:25">
      <c r="A662" s="818">
        <v>100012253259</v>
      </c>
      <c r="B662" s="491"/>
      <c r="C662" s="491">
        <v>951.34905700000002</v>
      </c>
      <c r="D662" s="491" t="s">
        <v>138</v>
      </c>
      <c r="E662" s="491" t="s">
        <v>2332</v>
      </c>
      <c r="F662" s="37"/>
      <c r="G662" s="819"/>
      <c r="H662" s="572"/>
      <c r="I662" s="37"/>
      <c r="J662" s="37"/>
      <c r="K662" s="37"/>
      <c r="L662" s="37"/>
      <c r="M662" s="37"/>
      <c r="N662" s="37"/>
      <c r="O662" s="37"/>
      <c r="P662" s="37"/>
      <c r="Q662" s="37"/>
      <c r="R662" s="37"/>
      <c r="S662" s="37"/>
      <c r="T662" s="37"/>
      <c r="U662" s="37"/>
      <c r="V662" s="37"/>
      <c r="W662" s="37"/>
      <c r="X662" s="37"/>
      <c r="Y662" s="37"/>
    </row>
    <row r="663" spans="1:25">
      <c r="A663" s="818">
        <v>100012273408</v>
      </c>
      <c r="B663" s="491"/>
      <c r="C663" s="491">
        <v>2162.0754700000002</v>
      </c>
      <c r="D663" s="491" t="s">
        <v>157</v>
      </c>
      <c r="E663" s="491" t="s">
        <v>2332</v>
      </c>
      <c r="F663" s="37"/>
      <c r="G663" s="819"/>
      <c r="H663" s="572"/>
      <c r="I663" s="37"/>
      <c r="J663" s="37"/>
      <c r="K663" s="37"/>
      <c r="L663" s="37"/>
      <c r="M663" s="37"/>
      <c r="N663" s="37"/>
      <c r="O663" s="37"/>
      <c r="P663" s="37"/>
      <c r="Q663" s="37"/>
      <c r="R663" s="37"/>
      <c r="S663" s="37"/>
      <c r="T663" s="37"/>
      <c r="U663" s="37"/>
      <c r="V663" s="37"/>
      <c r="W663" s="37"/>
      <c r="X663" s="37"/>
      <c r="Y663" s="37"/>
    </row>
    <row r="664" spans="1:25">
      <c r="A664" s="818">
        <v>100012311997</v>
      </c>
      <c r="B664" s="491"/>
      <c r="C664" s="491">
        <v>9085.2547200000008</v>
      </c>
      <c r="D664" s="491" t="s">
        <v>146</v>
      </c>
      <c r="E664" s="491" t="s">
        <v>2332</v>
      </c>
      <c r="F664" s="37"/>
      <c r="G664" s="819"/>
      <c r="H664" s="572"/>
      <c r="I664" s="37"/>
      <c r="J664" s="37"/>
      <c r="K664" s="37"/>
      <c r="L664" s="37"/>
      <c r="M664" s="37"/>
      <c r="N664" s="37"/>
      <c r="O664" s="37"/>
      <c r="P664" s="37"/>
      <c r="Q664" s="37"/>
      <c r="R664" s="37"/>
      <c r="S664" s="37"/>
      <c r="T664" s="37"/>
      <c r="U664" s="37"/>
      <c r="V664" s="37"/>
      <c r="W664" s="37"/>
      <c r="X664" s="37"/>
      <c r="Y664" s="37"/>
    </row>
    <row r="665" spans="1:25">
      <c r="A665" s="818">
        <v>100012314522</v>
      </c>
      <c r="B665" s="491"/>
      <c r="C665" s="491">
        <v>947.62264200000004</v>
      </c>
      <c r="D665" s="491" t="s">
        <v>194</v>
      </c>
      <c r="E665" s="491" t="s">
        <v>2332</v>
      </c>
      <c r="F665" s="37"/>
      <c r="G665" s="819"/>
      <c r="H665" s="572"/>
      <c r="I665" s="37"/>
      <c r="J665" s="37"/>
      <c r="K665" s="37"/>
      <c r="L665" s="37"/>
      <c r="M665" s="37"/>
      <c r="N665" s="37"/>
      <c r="O665" s="37"/>
      <c r="P665" s="37"/>
      <c r="Q665" s="37"/>
      <c r="R665" s="37"/>
      <c r="S665" s="37"/>
      <c r="T665" s="37"/>
      <c r="U665" s="37"/>
      <c r="V665" s="37"/>
      <c r="W665" s="37"/>
      <c r="X665" s="37"/>
      <c r="Y665" s="37"/>
    </row>
    <row r="666" spans="1:25">
      <c r="A666" s="818">
        <v>100012346638</v>
      </c>
      <c r="B666" s="491"/>
      <c r="C666" s="491">
        <v>1541.88679</v>
      </c>
      <c r="D666" s="491" t="s">
        <v>175</v>
      </c>
      <c r="E666" s="491" t="s">
        <v>2332</v>
      </c>
      <c r="F666" s="37"/>
      <c r="G666" s="819"/>
      <c r="H666" s="572"/>
      <c r="I666" s="37"/>
      <c r="J666" s="37"/>
      <c r="K666" s="37"/>
      <c r="L666" s="37"/>
      <c r="M666" s="37"/>
      <c r="N666" s="37"/>
      <c r="O666" s="37"/>
      <c r="P666" s="37"/>
      <c r="Q666" s="37"/>
      <c r="R666" s="37"/>
      <c r="S666" s="37"/>
      <c r="T666" s="37"/>
      <c r="U666" s="37"/>
      <c r="V666" s="37"/>
      <c r="W666" s="37"/>
      <c r="X666" s="37"/>
      <c r="Y666" s="37"/>
    </row>
    <row r="667" spans="1:25">
      <c r="A667" s="818">
        <v>100012420766</v>
      </c>
      <c r="B667" s="491"/>
      <c r="C667" s="491">
        <v>542.81132100000002</v>
      </c>
      <c r="D667" s="491" t="s">
        <v>156</v>
      </c>
      <c r="E667" s="491" t="s">
        <v>2332</v>
      </c>
      <c r="F667" s="37"/>
      <c r="G667" s="819"/>
      <c r="H667" s="572"/>
      <c r="I667" s="37"/>
      <c r="J667" s="37"/>
      <c r="K667" s="37"/>
      <c r="L667" s="37"/>
      <c r="M667" s="37"/>
      <c r="N667" s="37"/>
      <c r="O667" s="37"/>
      <c r="P667" s="37"/>
      <c r="Q667" s="37"/>
      <c r="R667" s="37"/>
      <c r="S667" s="37"/>
      <c r="T667" s="37"/>
      <c r="U667" s="37"/>
      <c r="V667" s="37"/>
      <c r="W667" s="37"/>
      <c r="X667" s="37"/>
      <c r="Y667" s="37"/>
    </row>
    <row r="668" spans="1:25">
      <c r="A668" s="818">
        <v>100012427008</v>
      </c>
      <c r="B668" s="491"/>
      <c r="C668" s="491">
        <v>803.07547199999999</v>
      </c>
      <c r="D668" s="491" t="s">
        <v>149</v>
      </c>
      <c r="E668" s="491" t="s">
        <v>2332</v>
      </c>
      <c r="F668" s="37"/>
      <c r="G668" s="819"/>
      <c r="H668" s="572"/>
      <c r="I668" s="37"/>
      <c r="J668" s="37"/>
      <c r="K668" s="37"/>
      <c r="L668" s="37"/>
      <c r="M668" s="37"/>
      <c r="N668" s="37"/>
      <c r="O668" s="37"/>
      <c r="P668" s="37"/>
      <c r="Q668" s="37"/>
      <c r="R668" s="37"/>
      <c r="S668" s="37"/>
      <c r="T668" s="37"/>
      <c r="U668" s="37"/>
      <c r="V668" s="37"/>
      <c r="W668" s="37"/>
      <c r="X668" s="37"/>
      <c r="Y668" s="37"/>
    </row>
    <row r="669" spans="1:25">
      <c r="A669" s="818">
        <v>100012493789</v>
      </c>
      <c r="B669" s="491"/>
      <c r="C669" s="491">
        <v>1003.26415</v>
      </c>
      <c r="D669" s="491" t="s">
        <v>157</v>
      </c>
      <c r="E669" s="491" t="s">
        <v>2332</v>
      </c>
      <c r="F669" s="37"/>
      <c r="G669" s="819"/>
      <c r="H669" s="572"/>
      <c r="I669" s="37"/>
      <c r="J669" s="37"/>
      <c r="K669" s="37"/>
      <c r="L669" s="37"/>
      <c r="M669" s="37"/>
      <c r="N669" s="37"/>
      <c r="O669" s="37"/>
      <c r="P669" s="37"/>
      <c r="Q669" s="37"/>
      <c r="R669" s="37"/>
      <c r="S669" s="37"/>
      <c r="T669" s="37"/>
      <c r="U669" s="37"/>
      <c r="V669" s="37"/>
      <c r="W669" s="37"/>
      <c r="X669" s="37"/>
      <c r="Y669" s="37"/>
    </row>
    <row r="670" spans="1:25">
      <c r="A670" s="818">
        <v>100012516761</v>
      </c>
      <c r="B670" s="491"/>
      <c r="C670" s="491">
        <v>2629.5565999999999</v>
      </c>
      <c r="D670" s="491" t="s">
        <v>156</v>
      </c>
      <c r="E670" s="491" t="s">
        <v>2332</v>
      </c>
      <c r="F670" s="37"/>
      <c r="G670" s="819"/>
      <c r="H670" s="572"/>
      <c r="I670" s="37"/>
      <c r="J670" s="37"/>
      <c r="K670" s="37"/>
      <c r="L670" s="37"/>
      <c r="M670" s="37"/>
      <c r="N670" s="37"/>
      <c r="O670" s="37"/>
      <c r="P670" s="37"/>
      <c r="Q670" s="37"/>
      <c r="R670" s="37"/>
      <c r="S670" s="37"/>
      <c r="T670" s="37"/>
      <c r="U670" s="37"/>
      <c r="V670" s="37"/>
      <c r="W670" s="37"/>
      <c r="X670" s="37"/>
      <c r="Y670" s="37"/>
    </row>
    <row r="671" spans="1:25">
      <c r="A671" s="818">
        <v>100012528531</v>
      </c>
      <c r="B671" s="491"/>
      <c r="C671" s="491">
        <v>1058.1037699999999</v>
      </c>
      <c r="D671" s="491" t="s">
        <v>167</v>
      </c>
      <c r="E671" s="491" t="s">
        <v>2332</v>
      </c>
      <c r="F671" s="37"/>
      <c r="G671" s="819"/>
      <c r="H671" s="572"/>
      <c r="I671" s="37"/>
      <c r="J671" s="37"/>
      <c r="K671" s="37"/>
      <c r="L671" s="37"/>
      <c r="M671" s="37"/>
      <c r="N671" s="37"/>
      <c r="O671" s="37"/>
      <c r="P671" s="37"/>
      <c r="Q671" s="37"/>
      <c r="R671" s="37"/>
      <c r="S671" s="37"/>
      <c r="T671" s="37"/>
      <c r="U671" s="37"/>
      <c r="V671" s="37"/>
      <c r="W671" s="37"/>
      <c r="X671" s="37"/>
      <c r="Y671" s="37"/>
    </row>
    <row r="672" spans="1:25">
      <c r="A672" s="818">
        <v>100012544133</v>
      </c>
      <c r="B672" s="491"/>
      <c r="C672" s="491">
        <v>11043.132100000001</v>
      </c>
      <c r="D672" s="491" t="s">
        <v>154</v>
      </c>
      <c r="E672" s="491" t="s">
        <v>2332</v>
      </c>
      <c r="F672" s="37"/>
      <c r="G672" s="819"/>
      <c r="H672" s="678" t="s">
        <v>564</v>
      </c>
      <c r="I672" s="37"/>
      <c r="J672" s="37"/>
      <c r="K672" s="37"/>
      <c r="L672" s="37"/>
      <c r="M672" s="37"/>
      <c r="N672" s="37"/>
      <c r="O672" s="37"/>
      <c r="P672" s="37"/>
      <c r="Q672" s="37"/>
      <c r="R672" s="37"/>
      <c r="S672" s="37"/>
      <c r="T672" s="37"/>
      <c r="U672" s="37"/>
      <c r="V672" s="37"/>
      <c r="W672" s="37"/>
      <c r="X672" s="37"/>
      <c r="Y672" s="37"/>
    </row>
    <row r="673" spans="1:25">
      <c r="A673" s="818">
        <v>100012552303</v>
      </c>
      <c r="B673" s="491"/>
      <c r="C673" s="491">
        <v>615.72641499999997</v>
      </c>
      <c r="D673" s="491" t="s">
        <v>206</v>
      </c>
      <c r="E673" s="491" t="s">
        <v>2332</v>
      </c>
      <c r="F673" s="37"/>
      <c r="G673" s="819"/>
      <c r="H673" s="572"/>
      <c r="I673" s="37"/>
      <c r="J673" s="37"/>
      <c r="K673" s="37"/>
      <c r="L673" s="37"/>
      <c r="M673" s="37"/>
      <c r="N673" s="37"/>
      <c r="O673" s="37"/>
      <c r="P673" s="37"/>
      <c r="Q673" s="37"/>
      <c r="R673" s="37"/>
      <c r="S673" s="37"/>
      <c r="T673" s="37"/>
      <c r="U673" s="37"/>
      <c r="V673" s="37"/>
      <c r="W673" s="37"/>
      <c r="X673" s="37"/>
      <c r="Y673" s="37"/>
    </row>
    <row r="674" spans="1:25">
      <c r="A674" s="818">
        <v>100012556169</v>
      </c>
      <c r="B674" s="491"/>
      <c r="C674" s="491">
        <v>2402.0094300000001</v>
      </c>
      <c r="D674" s="491" t="s">
        <v>149</v>
      </c>
      <c r="E674" s="491" t="s">
        <v>2332</v>
      </c>
      <c r="F674" s="37"/>
      <c r="G674" s="819"/>
      <c r="H674" s="572"/>
      <c r="I674" s="37"/>
      <c r="J674" s="37"/>
      <c r="K674" s="37"/>
      <c r="L674" s="37"/>
      <c r="M674" s="37"/>
      <c r="N674" s="37"/>
      <c r="O674" s="37"/>
      <c r="P674" s="37"/>
      <c r="Q674" s="37"/>
      <c r="R674" s="37"/>
      <c r="S674" s="37"/>
      <c r="T674" s="37"/>
      <c r="U674" s="37"/>
      <c r="V674" s="37"/>
      <c r="W674" s="37"/>
      <c r="X674" s="37"/>
      <c r="Y674" s="37"/>
    </row>
    <row r="675" spans="1:25">
      <c r="A675" s="818">
        <v>100012587393</v>
      </c>
      <c r="B675" s="491"/>
      <c r="C675" s="491">
        <v>1021.5</v>
      </c>
      <c r="D675" s="491" t="s">
        <v>154</v>
      </c>
      <c r="E675" s="491" t="s">
        <v>2332</v>
      </c>
      <c r="F675" s="265">
        <v>44070</v>
      </c>
      <c r="G675" s="819" t="s">
        <v>2334</v>
      </c>
      <c r="H675" s="678" t="s">
        <v>2403</v>
      </c>
      <c r="I675" s="37"/>
      <c r="J675" s="37"/>
      <c r="K675" s="37"/>
      <c r="L675" s="37"/>
      <c r="M675" s="37"/>
      <c r="N675" s="37"/>
      <c r="O675" s="37"/>
      <c r="P675" s="37"/>
      <c r="Q675" s="37"/>
      <c r="R675" s="37"/>
      <c r="S675" s="37"/>
      <c r="T675" s="37"/>
      <c r="U675" s="37"/>
      <c r="V675" s="37"/>
      <c r="W675" s="37"/>
      <c r="X675" s="37"/>
      <c r="Y675" s="37"/>
    </row>
    <row r="676" spans="1:25">
      <c r="A676" s="818">
        <v>100012643616</v>
      </c>
      <c r="B676" s="491"/>
      <c r="C676" s="491">
        <v>2016.8301899999999</v>
      </c>
      <c r="D676" s="491" t="s">
        <v>138</v>
      </c>
      <c r="E676" s="491" t="s">
        <v>2332</v>
      </c>
      <c r="F676" s="37"/>
      <c r="G676" s="819"/>
      <c r="H676" s="572"/>
      <c r="I676" s="37"/>
      <c r="J676" s="37"/>
      <c r="K676" s="37"/>
      <c r="L676" s="37"/>
      <c r="M676" s="37"/>
      <c r="N676" s="37"/>
      <c r="O676" s="37"/>
      <c r="P676" s="37"/>
      <c r="Q676" s="37"/>
      <c r="R676" s="37"/>
      <c r="S676" s="37"/>
      <c r="T676" s="37"/>
      <c r="U676" s="37"/>
      <c r="V676" s="37"/>
      <c r="W676" s="37"/>
      <c r="X676" s="37"/>
      <c r="Y676" s="37"/>
    </row>
    <row r="677" spans="1:25">
      <c r="A677" s="818">
        <v>100012665025</v>
      </c>
      <c r="B677" s="491">
        <v>881584940</v>
      </c>
      <c r="C677" s="491">
        <v>974.68867899999998</v>
      </c>
      <c r="D677" s="491" t="s">
        <v>144</v>
      </c>
      <c r="E677" s="491" t="s">
        <v>2332</v>
      </c>
      <c r="F677" s="265">
        <v>44071</v>
      </c>
      <c r="G677" s="822" t="s">
        <v>2334</v>
      </c>
      <c r="H677" s="678" t="s">
        <v>2404</v>
      </c>
      <c r="I677" s="37"/>
      <c r="J677" s="37"/>
      <c r="K677" s="37"/>
      <c r="L677" s="37"/>
      <c r="M677" s="37"/>
      <c r="N677" s="37"/>
      <c r="O677" s="37"/>
      <c r="P677" s="37"/>
      <c r="Q677" s="37"/>
      <c r="R677" s="37"/>
      <c r="S677" s="37"/>
      <c r="T677" s="37"/>
      <c r="U677" s="37"/>
      <c r="V677" s="37"/>
      <c r="W677" s="37"/>
      <c r="X677" s="37"/>
      <c r="Y677" s="37"/>
    </row>
    <row r="678" spans="1:25">
      <c r="A678" s="818">
        <v>100012682709</v>
      </c>
      <c r="B678" s="491"/>
      <c r="C678" s="491">
        <v>1139.9339600000001</v>
      </c>
      <c r="D678" s="491" t="s">
        <v>175</v>
      </c>
      <c r="E678" s="491" t="s">
        <v>2332</v>
      </c>
      <c r="F678" s="37"/>
      <c r="G678" s="819"/>
      <c r="H678" s="572"/>
      <c r="I678" s="37"/>
      <c r="J678" s="37"/>
      <c r="K678" s="37"/>
      <c r="L678" s="37"/>
      <c r="M678" s="37"/>
      <c r="N678" s="37"/>
      <c r="O678" s="37"/>
      <c r="P678" s="37"/>
      <c r="Q678" s="37"/>
      <c r="R678" s="37"/>
      <c r="S678" s="37"/>
      <c r="T678" s="37"/>
      <c r="U678" s="37"/>
      <c r="V678" s="37"/>
      <c r="W678" s="37"/>
      <c r="X678" s="37"/>
      <c r="Y678" s="37"/>
    </row>
    <row r="679" spans="1:25">
      <c r="A679" s="818">
        <v>100012703022</v>
      </c>
      <c r="B679" s="491"/>
      <c r="C679" s="491">
        <v>2250.6603799999998</v>
      </c>
      <c r="D679" s="491" t="s">
        <v>149</v>
      </c>
      <c r="E679" s="491" t="s">
        <v>2332</v>
      </c>
      <c r="F679" s="37"/>
      <c r="G679" s="819"/>
      <c r="H679" s="678" t="s">
        <v>564</v>
      </c>
      <c r="I679" s="37"/>
      <c r="J679" s="37"/>
      <c r="K679" s="37"/>
      <c r="L679" s="37"/>
      <c r="M679" s="37"/>
      <c r="N679" s="37"/>
      <c r="O679" s="37"/>
      <c r="P679" s="37"/>
      <c r="Q679" s="37"/>
      <c r="R679" s="37"/>
      <c r="S679" s="37"/>
      <c r="T679" s="37"/>
      <c r="U679" s="37"/>
      <c r="V679" s="37"/>
      <c r="W679" s="37"/>
      <c r="X679" s="37"/>
      <c r="Y679" s="37"/>
    </row>
    <row r="680" spans="1:25">
      <c r="A680" s="818">
        <v>100012704153</v>
      </c>
      <c r="B680" s="491"/>
      <c r="C680" s="491">
        <v>949.60377400000004</v>
      </c>
      <c r="D680" s="491" t="s">
        <v>206</v>
      </c>
      <c r="E680" s="491" t="s">
        <v>2332</v>
      </c>
      <c r="F680" s="37"/>
      <c r="G680" s="819"/>
      <c r="H680" s="572"/>
      <c r="I680" s="37"/>
      <c r="J680" s="37"/>
      <c r="K680" s="37"/>
      <c r="L680" s="37"/>
      <c r="M680" s="37"/>
      <c r="N680" s="37"/>
      <c r="O680" s="37"/>
      <c r="P680" s="37"/>
      <c r="Q680" s="37"/>
      <c r="R680" s="37"/>
      <c r="S680" s="37"/>
      <c r="T680" s="37"/>
      <c r="U680" s="37"/>
      <c r="V680" s="37"/>
      <c r="W680" s="37"/>
      <c r="X680" s="37"/>
      <c r="Y680" s="37"/>
    </row>
    <row r="681" spans="1:25">
      <c r="A681" s="818">
        <v>100012720182</v>
      </c>
      <c r="B681" s="491"/>
      <c r="C681" s="491">
        <v>5064.9811300000001</v>
      </c>
      <c r="D681" s="491" t="s">
        <v>206</v>
      </c>
      <c r="E681" s="491" t="s">
        <v>2332</v>
      </c>
      <c r="F681" s="37"/>
      <c r="G681" s="819"/>
      <c r="H681" s="572"/>
      <c r="I681" s="37"/>
      <c r="J681" s="37"/>
      <c r="K681" s="37"/>
      <c r="L681" s="37"/>
      <c r="M681" s="37"/>
      <c r="N681" s="37"/>
      <c r="O681" s="37"/>
      <c r="P681" s="37"/>
      <c r="Q681" s="37"/>
      <c r="R681" s="37"/>
      <c r="S681" s="37"/>
      <c r="T681" s="37"/>
      <c r="U681" s="37"/>
      <c r="V681" s="37"/>
      <c r="W681" s="37"/>
      <c r="X681" s="37"/>
      <c r="Y681" s="37"/>
    </row>
    <row r="682" spans="1:25">
      <c r="A682" s="818">
        <v>100012761897</v>
      </c>
      <c r="B682" s="491"/>
      <c r="C682" s="491">
        <v>747.481132</v>
      </c>
      <c r="D682" s="491" t="s">
        <v>138</v>
      </c>
      <c r="E682" s="491" t="s">
        <v>2332</v>
      </c>
      <c r="F682" s="37"/>
      <c r="G682" s="819"/>
      <c r="H682" s="572"/>
      <c r="I682" s="37"/>
      <c r="J682" s="37"/>
      <c r="K682" s="37"/>
      <c r="L682" s="37"/>
      <c r="M682" s="37"/>
      <c r="N682" s="37"/>
      <c r="O682" s="37"/>
      <c r="P682" s="37"/>
      <c r="Q682" s="37"/>
      <c r="R682" s="37"/>
      <c r="S682" s="37"/>
      <c r="T682" s="37"/>
      <c r="U682" s="37"/>
      <c r="V682" s="37"/>
      <c r="W682" s="37"/>
      <c r="X682" s="37"/>
      <c r="Y682" s="37"/>
    </row>
    <row r="683" spans="1:25">
      <c r="A683" s="818">
        <v>100012772969</v>
      </c>
      <c r="B683" s="491"/>
      <c r="C683" s="491">
        <v>584.90566000000001</v>
      </c>
      <c r="D683" s="491" t="s">
        <v>157</v>
      </c>
      <c r="E683" s="491" t="s">
        <v>2332</v>
      </c>
      <c r="F683" s="37"/>
      <c r="G683" s="819"/>
      <c r="H683" s="572"/>
      <c r="I683" s="37"/>
      <c r="J683" s="37"/>
      <c r="K683" s="37"/>
      <c r="L683" s="37"/>
      <c r="M683" s="37"/>
      <c r="N683" s="37"/>
      <c r="O683" s="37"/>
      <c r="P683" s="37"/>
      <c r="Q683" s="37"/>
      <c r="R683" s="37"/>
      <c r="S683" s="37"/>
      <c r="T683" s="37"/>
      <c r="U683" s="37"/>
      <c r="V683" s="37"/>
      <c r="W683" s="37"/>
      <c r="X683" s="37"/>
      <c r="Y683" s="37"/>
    </row>
    <row r="684" spans="1:25">
      <c r="A684" s="818">
        <v>100012810316</v>
      </c>
      <c r="B684" s="491"/>
      <c r="C684" s="491">
        <v>2074.9528300000002</v>
      </c>
      <c r="D684" s="491" t="s">
        <v>138</v>
      </c>
      <c r="E684" s="491" t="s">
        <v>2332</v>
      </c>
      <c r="F684" s="37"/>
      <c r="G684" s="819"/>
      <c r="H684" s="572"/>
      <c r="I684" s="37"/>
      <c r="J684" s="37"/>
      <c r="K684" s="37"/>
      <c r="L684" s="37"/>
      <c r="M684" s="37"/>
      <c r="N684" s="37"/>
      <c r="O684" s="37"/>
      <c r="P684" s="37"/>
      <c r="Q684" s="37"/>
      <c r="R684" s="37"/>
      <c r="S684" s="37"/>
      <c r="T684" s="37"/>
      <c r="U684" s="37"/>
      <c r="V684" s="37"/>
      <c r="W684" s="37"/>
      <c r="X684" s="37"/>
      <c r="Y684" s="37"/>
    </row>
    <row r="685" spans="1:25">
      <c r="A685" s="818">
        <v>100012835830</v>
      </c>
      <c r="B685" s="491"/>
      <c r="C685" s="491">
        <v>607.42452800000001</v>
      </c>
      <c r="D685" s="491" t="s">
        <v>206</v>
      </c>
      <c r="E685" s="491" t="s">
        <v>2332</v>
      </c>
      <c r="F685" s="37"/>
      <c r="G685" s="819"/>
      <c r="H685" s="572"/>
      <c r="I685" s="37"/>
      <c r="J685" s="37"/>
      <c r="K685" s="37"/>
      <c r="L685" s="37"/>
      <c r="M685" s="37"/>
      <c r="N685" s="37"/>
      <c r="O685" s="37"/>
      <c r="P685" s="37"/>
      <c r="Q685" s="37"/>
      <c r="R685" s="37"/>
      <c r="S685" s="37"/>
      <c r="T685" s="37"/>
      <c r="U685" s="37"/>
      <c r="V685" s="37"/>
      <c r="W685" s="37"/>
      <c r="X685" s="37"/>
      <c r="Y685" s="37"/>
    </row>
    <row r="686" spans="1:25">
      <c r="A686" s="818">
        <v>100012855359</v>
      </c>
      <c r="B686" s="491"/>
      <c r="C686" s="491">
        <v>547.59433999999999</v>
      </c>
      <c r="D686" s="491" t="s">
        <v>206</v>
      </c>
      <c r="E686" s="491" t="s">
        <v>2332</v>
      </c>
      <c r="F686" s="37"/>
      <c r="G686" s="819"/>
      <c r="H686" s="572"/>
      <c r="I686" s="37"/>
      <c r="J686" s="37"/>
      <c r="K686" s="37"/>
      <c r="L686" s="37"/>
      <c r="M686" s="37"/>
      <c r="N686" s="37"/>
      <c r="O686" s="37"/>
      <c r="P686" s="37"/>
      <c r="Q686" s="37"/>
      <c r="R686" s="37"/>
      <c r="S686" s="37"/>
      <c r="T686" s="37"/>
      <c r="U686" s="37"/>
      <c r="V686" s="37"/>
      <c r="W686" s="37"/>
      <c r="X686" s="37"/>
      <c r="Y686" s="37"/>
    </row>
    <row r="687" spans="1:25">
      <c r="A687" s="818">
        <v>100012869952</v>
      </c>
      <c r="B687" s="491"/>
      <c r="C687" s="491">
        <v>625.52830200000005</v>
      </c>
      <c r="D687" s="491" t="s">
        <v>206</v>
      </c>
      <c r="E687" s="491" t="s">
        <v>2332</v>
      </c>
      <c r="F687" s="37"/>
      <c r="G687" s="819"/>
      <c r="H687" s="572"/>
      <c r="I687" s="37"/>
      <c r="J687" s="37"/>
      <c r="K687" s="37"/>
      <c r="L687" s="37"/>
      <c r="M687" s="37"/>
      <c r="N687" s="37"/>
      <c r="O687" s="37"/>
      <c r="P687" s="37"/>
      <c r="Q687" s="37"/>
      <c r="R687" s="37"/>
      <c r="S687" s="37"/>
      <c r="T687" s="37"/>
      <c r="U687" s="37"/>
      <c r="V687" s="37"/>
      <c r="W687" s="37"/>
      <c r="X687" s="37"/>
      <c r="Y687" s="37"/>
    </row>
    <row r="688" spans="1:25">
      <c r="A688" s="818">
        <v>100012872210</v>
      </c>
      <c r="B688" s="491"/>
      <c r="C688" s="491">
        <v>1055.5471700000001</v>
      </c>
      <c r="D688" s="491" t="s">
        <v>149</v>
      </c>
      <c r="E688" s="491" t="s">
        <v>2332</v>
      </c>
      <c r="F688" s="37"/>
      <c r="G688" s="819"/>
      <c r="H688" s="572"/>
      <c r="I688" s="37"/>
      <c r="J688" s="37"/>
      <c r="K688" s="37"/>
      <c r="L688" s="37"/>
      <c r="M688" s="37"/>
      <c r="N688" s="37"/>
      <c r="O688" s="37"/>
      <c r="P688" s="37"/>
      <c r="Q688" s="37"/>
      <c r="R688" s="37"/>
      <c r="S688" s="37"/>
      <c r="T688" s="37"/>
      <c r="U688" s="37"/>
      <c r="V688" s="37"/>
      <c r="W688" s="37"/>
      <c r="X688" s="37"/>
      <c r="Y688" s="37"/>
    </row>
    <row r="689" spans="1:25">
      <c r="A689" s="818">
        <v>100012891676</v>
      </c>
      <c r="B689" s="491"/>
      <c r="C689" s="491">
        <v>1751.1320800000001</v>
      </c>
      <c r="D689" s="491" t="s">
        <v>206</v>
      </c>
      <c r="E689" s="491" t="s">
        <v>2332</v>
      </c>
      <c r="F689" s="37"/>
      <c r="G689" s="819"/>
      <c r="H689" s="572"/>
      <c r="I689" s="37"/>
      <c r="J689" s="37"/>
      <c r="K689" s="37"/>
      <c r="L689" s="37"/>
      <c r="M689" s="37"/>
      <c r="N689" s="37"/>
      <c r="O689" s="37"/>
      <c r="P689" s="37"/>
      <c r="Q689" s="37"/>
      <c r="R689" s="37"/>
      <c r="S689" s="37"/>
      <c r="T689" s="37"/>
      <c r="U689" s="37"/>
      <c r="V689" s="37"/>
      <c r="W689" s="37"/>
      <c r="X689" s="37"/>
      <c r="Y689" s="37"/>
    </row>
    <row r="690" spans="1:25">
      <c r="A690" s="818">
        <v>100012899497</v>
      </c>
      <c r="B690" s="491"/>
      <c r="C690" s="491">
        <v>513.25471700000003</v>
      </c>
      <c r="D690" s="491" t="s">
        <v>194</v>
      </c>
      <c r="E690" s="491" t="s">
        <v>2332</v>
      </c>
      <c r="F690" s="37"/>
      <c r="G690" s="819"/>
      <c r="H690" s="572"/>
      <c r="I690" s="37"/>
      <c r="J690" s="37"/>
      <c r="K690" s="37"/>
      <c r="L690" s="37"/>
      <c r="M690" s="37"/>
      <c r="N690" s="37"/>
      <c r="O690" s="37"/>
      <c r="P690" s="37"/>
      <c r="Q690" s="37"/>
      <c r="R690" s="37"/>
      <c r="S690" s="37"/>
      <c r="T690" s="37"/>
      <c r="U690" s="37"/>
      <c r="V690" s="37"/>
      <c r="W690" s="37"/>
      <c r="X690" s="37"/>
      <c r="Y690" s="37"/>
    </row>
    <row r="691" spans="1:25">
      <c r="A691" s="818">
        <v>100012902489</v>
      </c>
      <c r="B691" s="491"/>
      <c r="C691" s="491">
        <v>1777.23585</v>
      </c>
      <c r="D691" s="491" t="s">
        <v>149</v>
      </c>
      <c r="E691" s="491" t="s">
        <v>2332</v>
      </c>
      <c r="F691" s="37"/>
      <c r="G691" s="819"/>
      <c r="H691" s="572"/>
      <c r="I691" s="37"/>
      <c r="J691" s="37"/>
      <c r="K691" s="37"/>
      <c r="L691" s="37"/>
      <c r="M691" s="37"/>
      <c r="N691" s="37"/>
      <c r="O691" s="37"/>
      <c r="P691" s="37"/>
      <c r="Q691" s="37"/>
      <c r="R691" s="37"/>
      <c r="S691" s="37"/>
      <c r="T691" s="37"/>
      <c r="U691" s="37"/>
      <c r="V691" s="37"/>
      <c r="W691" s="37"/>
      <c r="X691" s="37"/>
      <c r="Y691" s="37"/>
    </row>
    <row r="692" spans="1:25">
      <c r="A692" s="818">
        <v>100012908433</v>
      </c>
      <c r="B692" s="491"/>
      <c r="C692" s="491">
        <v>3595.5754700000002</v>
      </c>
      <c r="D692" s="491" t="s">
        <v>175</v>
      </c>
      <c r="E692" s="491" t="s">
        <v>2332</v>
      </c>
      <c r="F692" s="265">
        <v>44055</v>
      </c>
      <c r="G692" s="822" t="s">
        <v>2333</v>
      </c>
      <c r="H692" s="678" t="s">
        <v>564</v>
      </c>
      <c r="I692" s="37"/>
      <c r="J692" s="37"/>
      <c r="K692" s="37"/>
      <c r="L692" s="37"/>
      <c r="M692" s="37"/>
      <c r="N692" s="37"/>
      <c r="O692" s="37"/>
      <c r="P692" s="37"/>
      <c r="Q692" s="37"/>
      <c r="R692" s="37"/>
      <c r="S692" s="37"/>
      <c r="T692" s="37"/>
      <c r="U692" s="37"/>
      <c r="V692" s="37"/>
      <c r="W692" s="37"/>
      <c r="X692" s="37"/>
      <c r="Y692" s="37"/>
    </row>
    <row r="693" spans="1:25">
      <c r="A693" s="818">
        <v>100012960708</v>
      </c>
      <c r="B693" s="491"/>
      <c r="C693" s="491">
        <v>628.56603800000005</v>
      </c>
      <c r="D693" s="491" t="s">
        <v>194</v>
      </c>
      <c r="E693" s="491" t="s">
        <v>2332</v>
      </c>
      <c r="F693" s="37"/>
      <c r="G693" s="819"/>
      <c r="H693" s="572"/>
      <c r="I693" s="37"/>
      <c r="J693" s="37"/>
      <c r="K693" s="37"/>
      <c r="L693" s="37"/>
      <c r="M693" s="37"/>
      <c r="N693" s="37"/>
      <c r="O693" s="37"/>
      <c r="P693" s="37"/>
      <c r="Q693" s="37"/>
      <c r="R693" s="37"/>
      <c r="S693" s="37"/>
      <c r="T693" s="37"/>
      <c r="U693" s="37"/>
      <c r="V693" s="37"/>
      <c r="W693" s="37"/>
      <c r="X693" s="37"/>
      <c r="Y693" s="37"/>
    </row>
    <row r="694" spans="1:25">
      <c r="A694" s="818">
        <v>100012966532</v>
      </c>
      <c r="B694" s="491"/>
      <c r="C694" s="491">
        <v>1827.73585</v>
      </c>
      <c r="D694" s="491" t="s">
        <v>149</v>
      </c>
      <c r="E694" s="491" t="s">
        <v>2332</v>
      </c>
      <c r="F694" s="37"/>
      <c r="G694" s="819"/>
      <c r="H694" s="572"/>
      <c r="I694" s="37"/>
      <c r="J694" s="37"/>
      <c r="K694" s="37"/>
      <c r="L694" s="37"/>
      <c r="M694" s="37"/>
      <c r="N694" s="37"/>
      <c r="O694" s="37"/>
      <c r="P694" s="37"/>
      <c r="Q694" s="37"/>
      <c r="R694" s="37"/>
      <c r="S694" s="37"/>
      <c r="T694" s="37"/>
      <c r="U694" s="37"/>
      <c r="V694" s="37"/>
      <c r="W694" s="37"/>
      <c r="X694" s="37"/>
      <c r="Y694" s="37"/>
    </row>
    <row r="695" spans="1:25">
      <c r="A695" s="818">
        <v>100013022254</v>
      </c>
      <c r="B695" s="491"/>
      <c r="C695" s="491">
        <v>912.16981099999998</v>
      </c>
      <c r="D695" s="491" t="s">
        <v>157</v>
      </c>
      <c r="E695" s="491" t="s">
        <v>2332</v>
      </c>
      <c r="F695" s="37"/>
      <c r="G695" s="819"/>
      <c r="H695" s="572"/>
      <c r="I695" s="37"/>
      <c r="J695" s="37"/>
      <c r="K695" s="37"/>
      <c r="L695" s="37"/>
      <c r="M695" s="37"/>
      <c r="N695" s="37"/>
      <c r="O695" s="37"/>
      <c r="P695" s="37"/>
      <c r="Q695" s="37"/>
      <c r="R695" s="37"/>
      <c r="S695" s="37"/>
      <c r="T695" s="37"/>
      <c r="U695" s="37"/>
      <c r="V695" s="37"/>
      <c r="W695" s="37"/>
      <c r="X695" s="37"/>
      <c r="Y695" s="37"/>
    </row>
    <row r="696" spans="1:25">
      <c r="A696" s="818">
        <v>100013058540</v>
      </c>
      <c r="B696" s="491"/>
      <c r="C696" s="491">
        <v>695.45282999999995</v>
      </c>
      <c r="D696" s="491" t="s">
        <v>149</v>
      </c>
      <c r="E696" s="491" t="s">
        <v>2332</v>
      </c>
      <c r="F696" s="37"/>
      <c r="G696" s="819"/>
      <c r="H696" s="572"/>
      <c r="I696" s="37"/>
      <c r="J696" s="37"/>
      <c r="K696" s="37"/>
      <c r="L696" s="37"/>
      <c r="M696" s="37"/>
      <c r="N696" s="37"/>
      <c r="O696" s="37"/>
      <c r="P696" s="37"/>
      <c r="Q696" s="37"/>
      <c r="R696" s="37"/>
      <c r="S696" s="37"/>
      <c r="T696" s="37"/>
      <c r="U696" s="37"/>
      <c r="V696" s="37"/>
      <c r="W696" s="37"/>
      <c r="X696" s="37"/>
      <c r="Y696" s="37"/>
    </row>
    <row r="697" spans="1:25">
      <c r="A697" s="818">
        <v>100013067486</v>
      </c>
      <c r="B697" s="491"/>
      <c r="C697" s="491">
        <v>566.37735799999996</v>
      </c>
      <c r="D697" s="491" t="s">
        <v>154</v>
      </c>
      <c r="E697" s="491" t="s">
        <v>2332</v>
      </c>
      <c r="F697" s="265">
        <v>44070</v>
      </c>
      <c r="G697" s="819" t="s">
        <v>2334</v>
      </c>
      <c r="H697" s="678" t="s">
        <v>2405</v>
      </c>
      <c r="I697" s="37"/>
      <c r="J697" s="37"/>
      <c r="K697" s="37"/>
      <c r="L697" s="37"/>
      <c r="M697" s="37"/>
      <c r="N697" s="37"/>
      <c r="O697" s="37"/>
      <c r="P697" s="37"/>
      <c r="Q697" s="37"/>
      <c r="R697" s="37"/>
      <c r="S697" s="37"/>
      <c r="T697" s="37"/>
      <c r="U697" s="37"/>
      <c r="V697" s="37"/>
      <c r="W697" s="37"/>
      <c r="X697" s="37"/>
      <c r="Y697" s="37"/>
    </row>
    <row r="698" spans="1:25">
      <c r="A698" s="818">
        <v>100013093462</v>
      </c>
      <c r="B698" s="491"/>
      <c r="C698" s="491">
        <v>980.16037700000004</v>
      </c>
      <c r="D698" s="491" t="s">
        <v>178</v>
      </c>
      <c r="E698" s="491" t="s">
        <v>2332</v>
      </c>
      <c r="F698" s="37"/>
      <c r="G698" s="819"/>
      <c r="H698" s="572"/>
      <c r="I698" s="37"/>
      <c r="J698" s="37"/>
      <c r="K698" s="37"/>
      <c r="L698" s="37"/>
      <c r="M698" s="37"/>
      <c r="N698" s="37"/>
      <c r="O698" s="37"/>
      <c r="P698" s="37"/>
      <c r="Q698" s="37"/>
      <c r="R698" s="37"/>
      <c r="S698" s="37"/>
      <c r="T698" s="37"/>
      <c r="U698" s="37"/>
      <c r="V698" s="37"/>
      <c r="W698" s="37"/>
      <c r="X698" s="37"/>
      <c r="Y698" s="37"/>
    </row>
    <row r="699" spans="1:25">
      <c r="A699" s="818">
        <v>100013100759</v>
      </c>
      <c r="B699" s="491"/>
      <c r="C699" s="491">
        <v>2368.6981099999998</v>
      </c>
      <c r="D699" s="491" t="s">
        <v>146</v>
      </c>
      <c r="E699" s="491" t="s">
        <v>2332</v>
      </c>
      <c r="F699" s="37"/>
      <c r="G699" s="819"/>
      <c r="H699" s="572"/>
      <c r="I699" s="37"/>
      <c r="J699" s="37"/>
      <c r="K699" s="37"/>
      <c r="L699" s="37"/>
      <c r="M699" s="37"/>
      <c r="N699" s="37"/>
      <c r="O699" s="37"/>
      <c r="P699" s="37"/>
      <c r="Q699" s="37"/>
      <c r="R699" s="37"/>
      <c r="S699" s="37"/>
      <c r="T699" s="37"/>
      <c r="U699" s="37"/>
      <c r="V699" s="37"/>
      <c r="W699" s="37"/>
      <c r="X699" s="37"/>
      <c r="Y699" s="37"/>
    </row>
    <row r="700" spans="1:25">
      <c r="A700" s="818">
        <v>100013166987</v>
      </c>
      <c r="B700" s="491"/>
      <c r="C700" s="491">
        <v>2206.5565999999999</v>
      </c>
      <c r="D700" s="491" t="s">
        <v>149</v>
      </c>
      <c r="E700" s="491" t="s">
        <v>2332</v>
      </c>
      <c r="F700" s="265">
        <v>44067</v>
      </c>
      <c r="G700" s="819" t="s">
        <v>2334</v>
      </c>
      <c r="H700" s="678" t="s">
        <v>2406</v>
      </c>
      <c r="I700" s="37"/>
      <c r="J700" s="37"/>
      <c r="K700" s="37"/>
      <c r="L700" s="37"/>
      <c r="M700" s="37"/>
      <c r="N700" s="37"/>
      <c r="O700" s="37"/>
      <c r="P700" s="37"/>
      <c r="Q700" s="37"/>
      <c r="R700" s="37"/>
      <c r="S700" s="37"/>
      <c r="T700" s="37"/>
      <c r="U700" s="37"/>
      <c r="V700" s="37"/>
      <c r="W700" s="37"/>
      <c r="X700" s="37"/>
      <c r="Y700" s="37"/>
    </row>
    <row r="701" spans="1:25">
      <c r="A701" s="818">
        <v>100013171432</v>
      </c>
      <c r="B701" s="491"/>
      <c r="C701" s="491">
        <v>2673.5565999999999</v>
      </c>
      <c r="D701" s="491" t="s">
        <v>178</v>
      </c>
      <c r="E701" s="491" t="s">
        <v>2332</v>
      </c>
      <c r="F701" s="37"/>
      <c r="G701" s="819"/>
      <c r="H701" s="572"/>
      <c r="I701" s="37"/>
      <c r="J701" s="37"/>
      <c r="K701" s="37"/>
      <c r="L701" s="37"/>
      <c r="M701" s="37"/>
      <c r="N701" s="37"/>
      <c r="O701" s="37"/>
      <c r="P701" s="37"/>
      <c r="Q701" s="37"/>
      <c r="R701" s="37"/>
      <c r="S701" s="37"/>
      <c r="T701" s="37"/>
      <c r="U701" s="37"/>
      <c r="V701" s="37"/>
      <c r="W701" s="37"/>
      <c r="X701" s="37"/>
      <c r="Y701" s="37"/>
    </row>
    <row r="702" spans="1:25">
      <c r="A702" s="818">
        <v>100013198014</v>
      </c>
      <c r="B702" s="491"/>
      <c r="C702" s="491">
        <v>746.87735799999996</v>
      </c>
      <c r="D702" s="491" t="s">
        <v>175</v>
      </c>
      <c r="E702" s="491" t="s">
        <v>2332</v>
      </c>
      <c r="F702" s="265">
        <v>44070</v>
      </c>
      <c r="G702" s="822" t="s">
        <v>2334</v>
      </c>
      <c r="H702" s="678" t="s">
        <v>2338</v>
      </c>
      <c r="I702" s="37"/>
      <c r="J702" s="37"/>
      <c r="K702" s="37"/>
      <c r="L702" s="37"/>
      <c r="M702" s="37"/>
      <c r="N702" s="37"/>
      <c r="O702" s="37"/>
      <c r="P702" s="37"/>
      <c r="Q702" s="37"/>
      <c r="R702" s="37"/>
      <c r="S702" s="37"/>
      <c r="T702" s="37"/>
      <c r="U702" s="37"/>
      <c r="V702" s="37"/>
      <c r="W702" s="37"/>
      <c r="X702" s="37"/>
      <c r="Y702" s="37"/>
    </row>
    <row r="703" spans="1:25">
      <c r="A703" s="818">
        <v>100013232948</v>
      </c>
      <c r="B703" s="491"/>
      <c r="C703" s="491">
        <v>971.40566000000001</v>
      </c>
      <c r="D703" s="491" t="s">
        <v>138</v>
      </c>
      <c r="E703" s="491" t="s">
        <v>2332</v>
      </c>
      <c r="F703" s="37"/>
      <c r="G703" s="819"/>
      <c r="H703" s="572"/>
      <c r="I703" s="37"/>
      <c r="J703" s="37"/>
      <c r="K703" s="37"/>
      <c r="L703" s="37"/>
      <c r="M703" s="37"/>
      <c r="N703" s="37"/>
      <c r="O703" s="37"/>
      <c r="P703" s="37"/>
      <c r="Q703" s="37"/>
      <c r="R703" s="37"/>
      <c r="S703" s="37"/>
      <c r="T703" s="37"/>
      <c r="U703" s="37"/>
      <c r="V703" s="37"/>
      <c r="W703" s="37"/>
      <c r="X703" s="37"/>
      <c r="Y703" s="37"/>
    </row>
    <row r="704" spans="1:25">
      <c r="A704" s="818">
        <v>100013254883</v>
      </c>
      <c r="B704" s="491"/>
      <c r="C704" s="491">
        <v>2761.1792500000001</v>
      </c>
      <c r="D704" s="491" t="s">
        <v>175</v>
      </c>
      <c r="E704" s="491" t="s">
        <v>2332</v>
      </c>
      <c r="F704" s="265">
        <v>44070</v>
      </c>
      <c r="G704" s="822" t="s">
        <v>2334</v>
      </c>
      <c r="H704" s="678" t="s">
        <v>2338</v>
      </c>
      <c r="I704" s="37"/>
      <c r="J704" s="37"/>
      <c r="K704" s="37"/>
      <c r="L704" s="37"/>
      <c r="M704" s="37"/>
      <c r="N704" s="37"/>
      <c r="O704" s="37"/>
      <c r="P704" s="37"/>
      <c r="Q704" s="37"/>
      <c r="R704" s="37"/>
      <c r="S704" s="37"/>
      <c r="T704" s="37"/>
      <c r="U704" s="37"/>
      <c r="V704" s="37"/>
      <c r="W704" s="37"/>
      <c r="X704" s="37"/>
      <c r="Y704" s="37"/>
    </row>
    <row r="705" spans="1:25">
      <c r="A705" s="818">
        <v>100013256450</v>
      </c>
      <c r="B705" s="491"/>
      <c r="C705" s="491">
        <v>1861.7547199999999</v>
      </c>
      <c r="D705" s="491" t="s">
        <v>149</v>
      </c>
      <c r="E705" s="491" t="s">
        <v>2332</v>
      </c>
      <c r="F705" s="37"/>
      <c r="G705" s="819"/>
      <c r="H705" s="572"/>
      <c r="I705" s="37"/>
      <c r="J705" s="37"/>
      <c r="K705" s="37"/>
      <c r="L705" s="37"/>
      <c r="M705" s="37"/>
      <c r="N705" s="37"/>
      <c r="O705" s="37"/>
      <c r="P705" s="37"/>
      <c r="Q705" s="37"/>
      <c r="R705" s="37"/>
      <c r="S705" s="37"/>
      <c r="T705" s="37"/>
      <c r="U705" s="37"/>
      <c r="V705" s="37"/>
      <c r="W705" s="37"/>
      <c r="X705" s="37"/>
      <c r="Y705" s="37"/>
    </row>
    <row r="706" spans="1:25">
      <c r="A706" s="818">
        <v>100013262417</v>
      </c>
      <c r="B706" s="491"/>
      <c r="C706" s="491">
        <v>1770.3962300000001</v>
      </c>
      <c r="D706" s="491" t="s">
        <v>146</v>
      </c>
      <c r="E706" s="491" t="s">
        <v>2332</v>
      </c>
      <c r="F706" s="37"/>
      <c r="G706" s="819"/>
      <c r="H706" s="572"/>
      <c r="I706" s="37"/>
      <c r="J706" s="37"/>
      <c r="K706" s="37"/>
      <c r="L706" s="37"/>
      <c r="M706" s="37"/>
      <c r="N706" s="37"/>
      <c r="O706" s="37"/>
      <c r="P706" s="37"/>
      <c r="Q706" s="37"/>
      <c r="R706" s="37"/>
      <c r="S706" s="37"/>
      <c r="T706" s="37"/>
      <c r="U706" s="37"/>
      <c r="V706" s="37"/>
      <c r="W706" s="37"/>
      <c r="X706" s="37"/>
      <c r="Y706" s="37"/>
    </row>
    <row r="707" spans="1:25">
      <c r="A707" s="818">
        <v>100013276351</v>
      </c>
      <c r="B707" s="491"/>
      <c r="C707" s="491">
        <v>1181.76415</v>
      </c>
      <c r="D707" s="491" t="s">
        <v>175</v>
      </c>
      <c r="E707" s="491" t="s">
        <v>2332</v>
      </c>
      <c r="F707" s="37"/>
      <c r="G707" s="819"/>
      <c r="H707" s="678" t="s">
        <v>564</v>
      </c>
      <c r="I707" s="37"/>
      <c r="J707" s="37"/>
      <c r="K707" s="37"/>
      <c r="L707" s="37"/>
      <c r="M707" s="37"/>
      <c r="N707" s="37"/>
      <c r="O707" s="37"/>
      <c r="P707" s="37"/>
      <c r="Q707" s="37"/>
      <c r="R707" s="37"/>
      <c r="S707" s="37"/>
      <c r="T707" s="37"/>
      <c r="U707" s="37"/>
      <c r="V707" s="37"/>
      <c r="W707" s="37"/>
      <c r="X707" s="37"/>
      <c r="Y707" s="37"/>
    </row>
    <row r="708" spans="1:25">
      <c r="A708" s="818">
        <v>100013300571</v>
      </c>
      <c r="B708" s="491"/>
      <c r="C708" s="491">
        <v>971.962264</v>
      </c>
      <c r="D708" s="491" t="s">
        <v>175</v>
      </c>
      <c r="E708" s="491" t="s">
        <v>2332</v>
      </c>
      <c r="F708" s="265">
        <v>44067</v>
      </c>
      <c r="G708" s="822" t="s">
        <v>2334</v>
      </c>
      <c r="H708" s="678" t="s">
        <v>2407</v>
      </c>
      <c r="I708" s="37"/>
      <c r="J708" s="37"/>
      <c r="K708" s="37"/>
      <c r="L708" s="37"/>
      <c r="M708" s="37"/>
      <c r="N708" s="37"/>
      <c r="O708" s="37"/>
      <c r="P708" s="37"/>
      <c r="Q708" s="37"/>
      <c r="R708" s="37"/>
      <c r="S708" s="37"/>
      <c r="T708" s="37"/>
      <c r="U708" s="37"/>
      <c r="V708" s="37"/>
      <c r="W708" s="37"/>
      <c r="X708" s="37"/>
      <c r="Y708" s="37"/>
    </row>
    <row r="709" spans="1:25">
      <c r="A709" s="818">
        <v>100013301419</v>
      </c>
      <c r="B709" s="491"/>
      <c r="C709" s="491">
        <v>537.31132100000002</v>
      </c>
      <c r="D709" s="491" t="s">
        <v>206</v>
      </c>
      <c r="E709" s="491" t="s">
        <v>2332</v>
      </c>
      <c r="F709" s="37"/>
      <c r="G709" s="819"/>
      <c r="H709" s="572"/>
      <c r="I709" s="37"/>
      <c r="J709" s="37"/>
      <c r="K709" s="37"/>
      <c r="L709" s="37"/>
      <c r="M709" s="37"/>
      <c r="N709" s="37"/>
      <c r="O709" s="37"/>
      <c r="P709" s="37"/>
      <c r="Q709" s="37"/>
      <c r="R709" s="37"/>
      <c r="S709" s="37"/>
      <c r="T709" s="37"/>
      <c r="U709" s="37"/>
      <c r="V709" s="37"/>
      <c r="W709" s="37"/>
      <c r="X709" s="37"/>
      <c r="Y709" s="37"/>
    </row>
    <row r="710" spans="1:25">
      <c r="A710" s="818">
        <v>100013312909</v>
      </c>
      <c r="B710" s="491"/>
      <c r="C710" s="491">
        <v>3065.1981099999998</v>
      </c>
      <c r="D710" s="491" t="s">
        <v>154</v>
      </c>
      <c r="E710" s="491" t="s">
        <v>2332</v>
      </c>
      <c r="F710" s="37"/>
      <c r="G710" s="819"/>
      <c r="H710" s="572"/>
      <c r="I710" s="37"/>
      <c r="J710" s="37"/>
      <c r="K710" s="37"/>
      <c r="L710" s="37"/>
      <c r="M710" s="37"/>
      <c r="N710" s="37"/>
      <c r="O710" s="37"/>
      <c r="P710" s="37"/>
      <c r="Q710" s="37"/>
      <c r="R710" s="37"/>
      <c r="S710" s="37"/>
      <c r="T710" s="37"/>
      <c r="U710" s="37"/>
      <c r="V710" s="37"/>
      <c r="W710" s="37"/>
      <c r="X710" s="37"/>
      <c r="Y710" s="37"/>
    </row>
    <row r="711" spans="1:25">
      <c r="A711" s="818">
        <v>100013330926</v>
      </c>
      <c r="B711" s="491"/>
      <c r="C711" s="491">
        <v>3848.7452800000001</v>
      </c>
      <c r="D711" s="491" t="s">
        <v>154</v>
      </c>
      <c r="E711" s="491" t="s">
        <v>2332</v>
      </c>
      <c r="F711" s="37"/>
      <c r="G711" s="819"/>
      <c r="H711" s="572"/>
      <c r="I711" s="37"/>
      <c r="J711" s="37"/>
      <c r="K711" s="37"/>
      <c r="L711" s="37"/>
      <c r="M711" s="37"/>
      <c r="N711" s="37"/>
      <c r="O711" s="37"/>
      <c r="P711" s="37"/>
      <c r="Q711" s="37"/>
      <c r="R711" s="37"/>
      <c r="S711" s="37"/>
      <c r="T711" s="37"/>
      <c r="U711" s="37"/>
      <c r="V711" s="37"/>
      <c r="W711" s="37"/>
      <c r="X711" s="37"/>
      <c r="Y711" s="37"/>
    </row>
    <row r="712" spans="1:25">
      <c r="A712" s="818">
        <v>100013350234</v>
      </c>
      <c r="B712" s="491"/>
      <c r="C712" s="491">
        <v>3657.8301900000001</v>
      </c>
      <c r="D712" s="491" t="s">
        <v>146</v>
      </c>
      <c r="E712" s="491" t="s">
        <v>2332</v>
      </c>
      <c r="F712" s="37"/>
      <c r="G712" s="819"/>
      <c r="H712" s="572"/>
      <c r="I712" s="37"/>
      <c r="J712" s="37"/>
      <c r="K712" s="37"/>
      <c r="L712" s="37"/>
      <c r="M712" s="37"/>
      <c r="N712" s="37"/>
      <c r="O712" s="37"/>
      <c r="P712" s="37"/>
      <c r="Q712" s="37"/>
      <c r="R712" s="37"/>
      <c r="S712" s="37"/>
      <c r="T712" s="37"/>
      <c r="U712" s="37"/>
      <c r="V712" s="37"/>
      <c r="W712" s="37"/>
      <c r="X712" s="37"/>
      <c r="Y712" s="37"/>
    </row>
    <row r="713" spans="1:25">
      <c r="A713" s="818">
        <v>100013380107</v>
      </c>
      <c r="B713" s="491"/>
      <c r="C713" s="491">
        <v>1970.9434000000001</v>
      </c>
      <c r="D713" s="491" t="s">
        <v>154</v>
      </c>
      <c r="E713" s="491" t="s">
        <v>2332</v>
      </c>
      <c r="F713" s="37"/>
      <c r="G713" s="819"/>
      <c r="H713" s="572"/>
      <c r="I713" s="37"/>
      <c r="J713" s="37"/>
      <c r="K713" s="37"/>
      <c r="L713" s="37"/>
      <c r="M713" s="37"/>
      <c r="N713" s="37"/>
      <c r="O713" s="37"/>
      <c r="P713" s="37"/>
      <c r="Q713" s="37"/>
      <c r="R713" s="37"/>
      <c r="S713" s="37"/>
      <c r="T713" s="37"/>
      <c r="U713" s="37"/>
      <c r="V713" s="37"/>
      <c r="W713" s="37"/>
      <c r="X713" s="37"/>
      <c r="Y713" s="37"/>
    </row>
    <row r="714" spans="1:25">
      <c r="A714" s="818">
        <v>100013381093</v>
      </c>
      <c r="B714" s="491"/>
      <c r="C714" s="491">
        <v>954.85849099999996</v>
      </c>
      <c r="D714" s="491" t="s">
        <v>157</v>
      </c>
      <c r="E714" s="491" t="s">
        <v>2332</v>
      </c>
      <c r="F714" s="37"/>
      <c r="G714" s="819"/>
      <c r="H714" s="572"/>
      <c r="I714" s="37"/>
      <c r="J714" s="37"/>
      <c r="K714" s="37"/>
      <c r="L714" s="37"/>
      <c r="M714" s="37"/>
      <c r="N714" s="37"/>
      <c r="O714" s="37"/>
      <c r="P714" s="37"/>
      <c r="Q714" s="37"/>
      <c r="R714" s="37"/>
      <c r="S714" s="37"/>
      <c r="T714" s="37"/>
      <c r="U714" s="37"/>
      <c r="V714" s="37"/>
      <c r="W714" s="37"/>
      <c r="X714" s="37"/>
      <c r="Y714" s="37"/>
    </row>
    <row r="715" spans="1:25">
      <c r="A715" s="818">
        <v>100013459357</v>
      </c>
      <c r="B715" s="491"/>
      <c r="C715" s="491">
        <v>28940.9434</v>
      </c>
      <c r="D715" s="491" t="s">
        <v>156</v>
      </c>
      <c r="E715" s="491" t="s">
        <v>2332</v>
      </c>
      <c r="F715" s="37"/>
      <c r="G715" s="819"/>
      <c r="H715" s="572"/>
      <c r="I715" s="37"/>
      <c r="J715" s="37"/>
      <c r="K715" s="37"/>
      <c r="L715" s="37"/>
      <c r="M715" s="37"/>
      <c r="N715" s="37"/>
      <c r="O715" s="37"/>
      <c r="P715" s="37"/>
      <c r="Q715" s="37"/>
      <c r="R715" s="37"/>
      <c r="S715" s="37"/>
      <c r="T715" s="37"/>
      <c r="U715" s="37"/>
      <c r="V715" s="37"/>
      <c r="W715" s="37"/>
      <c r="X715" s="37"/>
      <c r="Y715" s="37"/>
    </row>
    <row r="716" spans="1:25">
      <c r="A716" s="818">
        <v>100013468392</v>
      </c>
      <c r="B716" s="491"/>
      <c r="C716" s="491">
        <v>1983.03774</v>
      </c>
      <c r="D716" s="491" t="s">
        <v>175</v>
      </c>
      <c r="E716" s="491" t="s">
        <v>2332</v>
      </c>
      <c r="F716" s="265">
        <v>44063</v>
      </c>
      <c r="G716" s="822" t="s">
        <v>2334</v>
      </c>
      <c r="H716" s="678" t="s">
        <v>2408</v>
      </c>
      <c r="I716" s="37"/>
      <c r="J716" s="37"/>
      <c r="K716" s="37"/>
      <c r="L716" s="37"/>
      <c r="M716" s="37"/>
      <c r="N716" s="37"/>
      <c r="O716" s="37"/>
      <c r="P716" s="37"/>
      <c r="Q716" s="37"/>
      <c r="R716" s="37"/>
      <c r="S716" s="37"/>
      <c r="T716" s="37"/>
      <c r="U716" s="37"/>
      <c r="V716" s="37"/>
      <c r="W716" s="37"/>
      <c r="X716" s="37"/>
      <c r="Y716" s="37"/>
    </row>
    <row r="717" spans="1:25">
      <c r="A717" s="818">
        <v>100013470041</v>
      </c>
      <c r="B717" s="491"/>
      <c r="C717" s="491">
        <v>4463.2169800000001</v>
      </c>
      <c r="D717" s="491" t="s">
        <v>138</v>
      </c>
      <c r="E717" s="491" t="s">
        <v>2332</v>
      </c>
      <c r="F717" s="37"/>
      <c r="G717" s="819"/>
      <c r="H717" s="572"/>
      <c r="I717" s="37"/>
      <c r="J717" s="37"/>
      <c r="K717" s="37"/>
      <c r="L717" s="37"/>
      <c r="M717" s="37"/>
      <c r="N717" s="37"/>
      <c r="O717" s="37"/>
      <c r="P717" s="37"/>
      <c r="Q717" s="37"/>
      <c r="R717" s="37"/>
      <c r="S717" s="37"/>
      <c r="T717" s="37"/>
      <c r="U717" s="37"/>
      <c r="V717" s="37"/>
      <c r="W717" s="37"/>
      <c r="X717" s="37"/>
      <c r="Y717" s="37"/>
    </row>
    <row r="718" spans="1:25">
      <c r="A718" s="818">
        <v>100013476887</v>
      </c>
      <c r="B718" s="491"/>
      <c r="C718" s="491">
        <v>998.83962299999996</v>
      </c>
      <c r="D718" s="491" t="s">
        <v>175</v>
      </c>
      <c r="E718" s="491" t="s">
        <v>2332</v>
      </c>
      <c r="F718" s="265">
        <v>44076</v>
      </c>
      <c r="G718" s="822" t="s">
        <v>2333</v>
      </c>
      <c r="H718" s="678" t="s">
        <v>2342</v>
      </c>
      <c r="I718" s="37"/>
      <c r="J718" s="37"/>
      <c r="K718" s="37"/>
      <c r="L718" s="37"/>
      <c r="M718" s="37"/>
      <c r="N718" s="37"/>
      <c r="O718" s="37"/>
      <c r="P718" s="37"/>
      <c r="Q718" s="37"/>
      <c r="R718" s="37"/>
      <c r="S718" s="37"/>
      <c r="T718" s="37"/>
      <c r="U718" s="37"/>
      <c r="V718" s="37"/>
      <c r="W718" s="37"/>
      <c r="X718" s="37"/>
      <c r="Y718" s="37"/>
    </row>
    <row r="719" spans="1:25">
      <c r="A719" s="818">
        <v>100013480931</v>
      </c>
      <c r="B719" s="491"/>
      <c r="C719" s="491">
        <v>1422.5565999999999</v>
      </c>
      <c r="D719" s="491" t="s">
        <v>175</v>
      </c>
      <c r="E719" s="491" t="s">
        <v>2332</v>
      </c>
      <c r="F719" s="265">
        <v>44039</v>
      </c>
      <c r="G719" s="822" t="s">
        <v>2333</v>
      </c>
      <c r="H719" s="678" t="s">
        <v>564</v>
      </c>
      <c r="I719" s="37"/>
      <c r="J719" s="37"/>
      <c r="K719" s="37"/>
      <c r="L719" s="37"/>
      <c r="M719" s="37"/>
      <c r="N719" s="37"/>
      <c r="O719" s="37"/>
      <c r="P719" s="37"/>
      <c r="Q719" s="37"/>
      <c r="R719" s="37"/>
      <c r="S719" s="37"/>
      <c r="T719" s="37"/>
      <c r="U719" s="37"/>
      <c r="V719" s="37"/>
      <c r="W719" s="37"/>
      <c r="X719" s="37"/>
      <c r="Y719" s="37"/>
    </row>
    <row r="720" spans="1:25">
      <c r="A720" s="818">
        <v>100013486901</v>
      </c>
      <c r="B720" s="491"/>
      <c r="C720" s="491">
        <v>1230.16038</v>
      </c>
      <c r="D720" s="491" t="s">
        <v>138</v>
      </c>
      <c r="E720" s="491" t="s">
        <v>2332</v>
      </c>
      <c r="F720" s="37"/>
      <c r="G720" s="819"/>
      <c r="H720" s="572"/>
      <c r="I720" s="37"/>
      <c r="J720" s="37"/>
      <c r="K720" s="37"/>
      <c r="L720" s="37"/>
      <c r="M720" s="37"/>
      <c r="N720" s="37"/>
      <c r="O720" s="37"/>
      <c r="P720" s="37"/>
      <c r="Q720" s="37"/>
      <c r="R720" s="37"/>
      <c r="S720" s="37"/>
      <c r="T720" s="37"/>
      <c r="U720" s="37"/>
      <c r="V720" s="37"/>
      <c r="W720" s="37"/>
      <c r="X720" s="37"/>
      <c r="Y720" s="37"/>
    </row>
    <row r="721" spans="1:25">
      <c r="A721" s="818">
        <v>100013515239</v>
      </c>
      <c r="B721" s="491"/>
      <c r="C721" s="491">
        <v>706.19811300000003</v>
      </c>
      <c r="D721" s="491" t="s">
        <v>149</v>
      </c>
      <c r="E721" s="491" t="s">
        <v>2332</v>
      </c>
      <c r="F721" s="265">
        <v>44067</v>
      </c>
      <c r="G721" s="819"/>
      <c r="H721" s="678" t="s">
        <v>2344</v>
      </c>
      <c r="I721" s="37"/>
      <c r="J721" s="37"/>
      <c r="K721" s="37"/>
      <c r="L721" s="37"/>
      <c r="M721" s="37"/>
      <c r="N721" s="37"/>
      <c r="O721" s="37"/>
      <c r="P721" s="37"/>
      <c r="Q721" s="37"/>
      <c r="R721" s="37"/>
      <c r="S721" s="37"/>
      <c r="T721" s="37"/>
      <c r="U721" s="37"/>
      <c r="V721" s="37"/>
      <c r="W721" s="37"/>
      <c r="X721" s="37"/>
      <c r="Y721" s="37"/>
    </row>
    <row r="722" spans="1:25">
      <c r="A722" s="818">
        <v>100013529250</v>
      </c>
      <c r="B722" s="491"/>
      <c r="C722" s="491">
        <v>1760.96226</v>
      </c>
      <c r="D722" s="491" t="s">
        <v>138</v>
      </c>
      <c r="E722" s="491" t="s">
        <v>2332</v>
      </c>
      <c r="F722" s="37"/>
      <c r="G722" s="819"/>
      <c r="H722" s="572"/>
      <c r="I722" s="37"/>
      <c r="J722" s="37"/>
      <c r="K722" s="37"/>
      <c r="L722" s="37"/>
      <c r="M722" s="37"/>
      <c r="N722" s="37"/>
      <c r="O722" s="37"/>
      <c r="P722" s="37"/>
      <c r="Q722" s="37"/>
      <c r="R722" s="37"/>
      <c r="S722" s="37"/>
      <c r="T722" s="37"/>
      <c r="U722" s="37"/>
      <c r="V722" s="37"/>
      <c r="W722" s="37"/>
      <c r="X722" s="37"/>
      <c r="Y722" s="37"/>
    </row>
    <row r="723" spans="1:25">
      <c r="A723" s="818">
        <v>100013542414</v>
      </c>
      <c r="B723" s="491"/>
      <c r="C723" s="491">
        <v>852.36792500000001</v>
      </c>
      <c r="D723" s="491" t="s">
        <v>146</v>
      </c>
      <c r="E723" s="491" t="s">
        <v>2332</v>
      </c>
      <c r="F723" s="37"/>
      <c r="G723" s="819"/>
      <c r="H723" s="572"/>
      <c r="I723" s="37"/>
      <c r="J723" s="37"/>
      <c r="K723" s="37"/>
      <c r="L723" s="37"/>
      <c r="M723" s="37"/>
      <c r="N723" s="37"/>
      <c r="O723" s="37"/>
      <c r="P723" s="37"/>
      <c r="Q723" s="37"/>
      <c r="R723" s="37"/>
      <c r="S723" s="37"/>
      <c r="T723" s="37"/>
      <c r="U723" s="37"/>
      <c r="V723" s="37"/>
      <c r="W723" s="37"/>
      <c r="X723" s="37"/>
      <c r="Y723" s="37"/>
    </row>
    <row r="724" spans="1:25">
      <c r="A724" s="818">
        <v>100013584306</v>
      </c>
      <c r="B724" s="491"/>
      <c r="C724" s="491">
        <v>3219.9811300000001</v>
      </c>
      <c r="D724" s="491" t="s">
        <v>154</v>
      </c>
      <c r="E724" s="491" t="s">
        <v>2332</v>
      </c>
      <c r="F724" s="265">
        <v>44068</v>
      </c>
      <c r="G724" s="819" t="s">
        <v>2334</v>
      </c>
      <c r="H724" s="678" t="s">
        <v>2409</v>
      </c>
      <c r="I724" s="37"/>
      <c r="J724" s="37"/>
      <c r="K724" s="37"/>
      <c r="L724" s="37"/>
      <c r="M724" s="37"/>
      <c r="N724" s="37"/>
      <c r="O724" s="37"/>
      <c r="P724" s="37"/>
      <c r="Q724" s="37"/>
      <c r="R724" s="37"/>
      <c r="S724" s="37"/>
      <c r="T724" s="37"/>
      <c r="U724" s="37"/>
      <c r="V724" s="37"/>
      <c r="W724" s="37"/>
      <c r="X724" s="37"/>
      <c r="Y724" s="37"/>
    </row>
    <row r="725" spans="1:25">
      <c r="A725" s="818">
        <v>100013617617</v>
      </c>
      <c r="B725" s="491"/>
      <c r="C725" s="491">
        <v>775.58490600000005</v>
      </c>
      <c r="D725" s="491" t="s">
        <v>146</v>
      </c>
      <c r="E725" s="491" t="s">
        <v>2332</v>
      </c>
      <c r="F725" s="37"/>
      <c r="G725" s="819"/>
      <c r="H725" s="572"/>
      <c r="I725" s="37"/>
      <c r="J725" s="37"/>
      <c r="K725" s="37"/>
      <c r="L725" s="37"/>
      <c r="M725" s="37"/>
      <c r="N725" s="37"/>
      <c r="O725" s="37"/>
      <c r="P725" s="37"/>
      <c r="Q725" s="37"/>
      <c r="R725" s="37"/>
      <c r="S725" s="37"/>
      <c r="T725" s="37"/>
      <c r="U725" s="37"/>
      <c r="V725" s="37"/>
      <c r="W725" s="37"/>
      <c r="X725" s="37"/>
      <c r="Y725" s="37"/>
    </row>
    <row r="726" spans="1:25">
      <c r="A726" s="818">
        <v>100013624572</v>
      </c>
      <c r="B726" s="491"/>
      <c r="C726" s="491">
        <v>952.81132100000002</v>
      </c>
      <c r="D726" s="491" t="s">
        <v>149</v>
      </c>
      <c r="E726" s="491" t="s">
        <v>2332</v>
      </c>
      <c r="F726" s="37"/>
      <c r="G726" s="819"/>
      <c r="H726" s="572"/>
      <c r="I726" s="37"/>
      <c r="J726" s="37"/>
      <c r="K726" s="37"/>
      <c r="L726" s="37"/>
      <c r="M726" s="37"/>
      <c r="N726" s="37"/>
      <c r="O726" s="37"/>
      <c r="P726" s="37"/>
      <c r="Q726" s="37"/>
      <c r="R726" s="37"/>
      <c r="S726" s="37"/>
      <c r="T726" s="37"/>
      <c r="U726" s="37"/>
      <c r="V726" s="37"/>
      <c r="W726" s="37"/>
      <c r="X726" s="37"/>
      <c r="Y726" s="37"/>
    </row>
    <row r="727" spans="1:25">
      <c r="A727" s="818">
        <v>100013633590</v>
      </c>
      <c r="B727" s="491"/>
      <c r="C727" s="491">
        <v>957.71698100000003</v>
      </c>
      <c r="D727" s="491" t="s">
        <v>144</v>
      </c>
      <c r="E727" s="491" t="s">
        <v>2332</v>
      </c>
      <c r="F727" s="37"/>
      <c r="G727" s="819"/>
      <c r="H727" s="572"/>
      <c r="I727" s="37"/>
      <c r="J727" s="37"/>
      <c r="K727" s="37"/>
      <c r="L727" s="37"/>
      <c r="M727" s="37"/>
      <c r="N727" s="37"/>
      <c r="O727" s="37"/>
      <c r="P727" s="37"/>
      <c r="Q727" s="37"/>
      <c r="R727" s="37"/>
      <c r="S727" s="37"/>
      <c r="T727" s="37"/>
      <c r="U727" s="37"/>
      <c r="V727" s="37"/>
      <c r="W727" s="37"/>
      <c r="X727" s="37"/>
      <c r="Y727" s="37"/>
    </row>
    <row r="728" spans="1:25">
      <c r="A728" s="818">
        <v>100013689624</v>
      </c>
      <c r="B728" s="491"/>
      <c r="C728" s="491">
        <v>1002.6037700000001</v>
      </c>
      <c r="D728" s="491" t="s">
        <v>156</v>
      </c>
      <c r="E728" s="491" t="s">
        <v>2332</v>
      </c>
      <c r="F728" s="265">
        <v>44055</v>
      </c>
      <c r="G728" s="819" t="s">
        <v>2334</v>
      </c>
      <c r="H728" s="678" t="s">
        <v>2410</v>
      </c>
      <c r="I728" s="37"/>
      <c r="J728" s="37"/>
      <c r="K728" s="37"/>
      <c r="L728" s="37"/>
      <c r="M728" s="37"/>
      <c r="N728" s="37"/>
      <c r="O728" s="37"/>
      <c r="P728" s="37"/>
      <c r="Q728" s="37"/>
      <c r="R728" s="37"/>
      <c r="S728" s="37"/>
      <c r="T728" s="37"/>
      <c r="U728" s="37"/>
      <c r="V728" s="37"/>
      <c r="W728" s="37"/>
      <c r="X728" s="37"/>
      <c r="Y728" s="37"/>
    </row>
    <row r="729" spans="1:25">
      <c r="A729" s="818">
        <v>100013713808</v>
      </c>
      <c r="B729" s="491"/>
      <c r="C729" s="491">
        <v>725.75471700000003</v>
      </c>
      <c r="D729" s="491" t="s">
        <v>206</v>
      </c>
      <c r="E729" s="491" t="s">
        <v>2332</v>
      </c>
      <c r="F729" s="37"/>
      <c r="G729" s="819"/>
      <c r="H729" s="572"/>
      <c r="I729" s="37"/>
      <c r="J729" s="37"/>
      <c r="K729" s="37"/>
      <c r="L729" s="37"/>
      <c r="M729" s="37"/>
      <c r="N729" s="37"/>
      <c r="O729" s="37"/>
      <c r="P729" s="37"/>
      <c r="Q729" s="37"/>
      <c r="R729" s="37"/>
      <c r="S729" s="37"/>
      <c r="T729" s="37"/>
      <c r="U729" s="37"/>
      <c r="V729" s="37"/>
      <c r="W729" s="37"/>
      <c r="X729" s="37"/>
      <c r="Y729" s="37"/>
    </row>
    <row r="730" spans="1:25">
      <c r="A730" s="818">
        <v>100013714393</v>
      </c>
      <c r="B730" s="491"/>
      <c r="C730" s="491">
        <v>855.39622599999996</v>
      </c>
      <c r="D730" s="491" t="s">
        <v>157</v>
      </c>
      <c r="E730" s="491" t="s">
        <v>2332</v>
      </c>
      <c r="F730" s="37"/>
      <c r="G730" s="819"/>
      <c r="H730" s="572"/>
      <c r="I730" s="37"/>
      <c r="J730" s="37"/>
      <c r="K730" s="37"/>
      <c r="L730" s="37"/>
      <c r="M730" s="37"/>
      <c r="N730" s="37"/>
      <c r="O730" s="37"/>
      <c r="P730" s="37"/>
      <c r="Q730" s="37"/>
      <c r="R730" s="37"/>
      <c r="S730" s="37"/>
      <c r="T730" s="37"/>
      <c r="U730" s="37"/>
      <c r="V730" s="37"/>
      <c r="W730" s="37"/>
      <c r="X730" s="37"/>
      <c r="Y730" s="37"/>
    </row>
    <row r="731" spans="1:25">
      <c r="A731" s="818">
        <v>100013728007</v>
      </c>
      <c r="B731" s="491"/>
      <c r="C731" s="491">
        <v>517.72641499999997</v>
      </c>
      <c r="D731" s="491" t="s">
        <v>154</v>
      </c>
      <c r="E731" s="491" t="s">
        <v>2332</v>
      </c>
      <c r="F731" s="265">
        <v>44067</v>
      </c>
      <c r="G731" s="819" t="s">
        <v>2334</v>
      </c>
      <c r="H731" s="678" t="s">
        <v>2411</v>
      </c>
      <c r="I731" s="37"/>
      <c r="J731" s="37"/>
      <c r="K731" s="37"/>
      <c r="L731" s="37"/>
      <c r="M731" s="37"/>
      <c r="N731" s="37"/>
      <c r="O731" s="37"/>
      <c r="P731" s="37"/>
      <c r="Q731" s="37"/>
      <c r="R731" s="37"/>
      <c r="S731" s="37"/>
      <c r="T731" s="37"/>
      <c r="U731" s="37"/>
      <c r="V731" s="37"/>
      <c r="W731" s="37"/>
      <c r="X731" s="37"/>
      <c r="Y731" s="37"/>
    </row>
    <row r="732" spans="1:25">
      <c r="A732" s="818">
        <v>100013733006</v>
      </c>
      <c r="B732" s="491"/>
      <c r="C732" s="491">
        <v>1079</v>
      </c>
      <c r="D732" s="491" t="s">
        <v>206</v>
      </c>
      <c r="E732" s="491" t="s">
        <v>2332</v>
      </c>
      <c r="F732" s="37"/>
      <c r="G732" s="819"/>
      <c r="H732" s="572"/>
      <c r="I732" s="37"/>
      <c r="J732" s="37"/>
      <c r="K732" s="37"/>
      <c r="L732" s="37"/>
      <c r="M732" s="37"/>
      <c r="N732" s="37"/>
      <c r="O732" s="37"/>
      <c r="P732" s="37"/>
      <c r="Q732" s="37"/>
      <c r="R732" s="37"/>
      <c r="S732" s="37"/>
      <c r="T732" s="37"/>
      <c r="U732" s="37"/>
      <c r="V732" s="37"/>
      <c r="W732" s="37"/>
      <c r="X732" s="37"/>
      <c r="Y732" s="37"/>
    </row>
    <row r="733" spans="1:25">
      <c r="A733" s="818">
        <v>100013735455</v>
      </c>
      <c r="B733" s="491"/>
      <c r="C733" s="491">
        <v>1917.1698100000001</v>
      </c>
      <c r="D733" s="491" t="s">
        <v>138</v>
      </c>
      <c r="E733" s="491" t="s">
        <v>2332</v>
      </c>
      <c r="F733" s="37"/>
      <c r="G733" s="819"/>
      <c r="H733" s="572"/>
      <c r="I733" s="37"/>
      <c r="J733" s="37"/>
      <c r="K733" s="37"/>
      <c r="L733" s="37"/>
      <c r="M733" s="37"/>
      <c r="N733" s="37"/>
      <c r="O733" s="37"/>
      <c r="P733" s="37"/>
      <c r="Q733" s="37"/>
      <c r="R733" s="37"/>
      <c r="S733" s="37"/>
      <c r="T733" s="37"/>
      <c r="U733" s="37"/>
      <c r="V733" s="37"/>
      <c r="W733" s="37"/>
      <c r="X733" s="37"/>
      <c r="Y733" s="37"/>
    </row>
    <row r="734" spans="1:25">
      <c r="A734" s="818">
        <v>100013744663</v>
      </c>
      <c r="B734" s="491"/>
      <c r="C734" s="491">
        <v>1934.0943400000001</v>
      </c>
      <c r="D734" s="491" t="s">
        <v>146</v>
      </c>
      <c r="E734" s="491" t="s">
        <v>2332</v>
      </c>
      <c r="F734" s="37"/>
      <c r="G734" s="819"/>
      <c r="H734" s="572"/>
      <c r="I734" s="37"/>
      <c r="J734" s="37"/>
      <c r="K734" s="37"/>
      <c r="L734" s="37"/>
      <c r="M734" s="37"/>
      <c r="N734" s="37"/>
      <c r="O734" s="37"/>
      <c r="P734" s="37"/>
      <c r="Q734" s="37"/>
      <c r="R734" s="37"/>
      <c r="S734" s="37"/>
      <c r="T734" s="37"/>
      <c r="U734" s="37"/>
      <c r="V734" s="37"/>
      <c r="W734" s="37"/>
      <c r="X734" s="37"/>
      <c r="Y734" s="37"/>
    </row>
    <row r="735" spans="1:25">
      <c r="A735" s="818">
        <v>100013748962</v>
      </c>
      <c r="B735" s="491"/>
      <c r="C735" s="491">
        <v>2124.1981099999998</v>
      </c>
      <c r="D735" s="491" t="s">
        <v>157</v>
      </c>
      <c r="E735" s="491" t="s">
        <v>2332</v>
      </c>
      <c r="F735" s="37"/>
      <c r="G735" s="819"/>
      <c r="H735" s="572"/>
      <c r="I735" s="37"/>
      <c r="J735" s="37"/>
      <c r="K735" s="37"/>
      <c r="L735" s="37"/>
      <c r="M735" s="37"/>
      <c r="N735" s="37"/>
      <c r="O735" s="37"/>
      <c r="P735" s="37"/>
      <c r="Q735" s="37"/>
      <c r="R735" s="37"/>
      <c r="S735" s="37"/>
      <c r="T735" s="37"/>
      <c r="U735" s="37"/>
      <c r="V735" s="37"/>
      <c r="W735" s="37"/>
      <c r="X735" s="37"/>
      <c r="Y735" s="37"/>
    </row>
    <row r="736" spans="1:25">
      <c r="A736" s="818">
        <v>100013754453</v>
      </c>
      <c r="B736" s="491"/>
      <c r="C736" s="491">
        <v>1128.1037699999999</v>
      </c>
      <c r="D736" s="491" t="s">
        <v>157</v>
      </c>
      <c r="E736" s="491" t="s">
        <v>2332</v>
      </c>
      <c r="F736" s="37"/>
      <c r="G736" s="819"/>
      <c r="H736" s="572"/>
      <c r="I736" s="37"/>
      <c r="J736" s="37"/>
      <c r="K736" s="37"/>
      <c r="L736" s="37"/>
      <c r="M736" s="37"/>
      <c r="N736" s="37"/>
      <c r="O736" s="37"/>
      <c r="P736" s="37"/>
      <c r="Q736" s="37"/>
      <c r="R736" s="37"/>
      <c r="S736" s="37"/>
      <c r="T736" s="37"/>
      <c r="U736" s="37"/>
      <c r="V736" s="37"/>
      <c r="W736" s="37"/>
      <c r="X736" s="37"/>
      <c r="Y736" s="37"/>
    </row>
    <row r="737" spans="1:25">
      <c r="A737" s="818">
        <v>100013755292</v>
      </c>
      <c r="B737" s="491"/>
      <c r="C737" s="491">
        <v>519.67924500000004</v>
      </c>
      <c r="D737" s="491" t="s">
        <v>206</v>
      </c>
      <c r="E737" s="491" t="s">
        <v>2332</v>
      </c>
      <c r="F737" s="37"/>
      <c r="G737" s="819"/>
      <c r="H737" s="572"/>
      <c r="I737" s="37"/>
      <c r="J737" s="37"/>
      <c r="K737" s="37"/>
      <c r="L737" s="37"/>
      <c r="M737" s="37"/>
      <c r="N737" s="37"/>
      <c r="O737" s="37"/>
      <c r="P737" s="37"/>
      <c r="Q737" s="37"/>
      <c r="R737" s="37"/>
      <c r="S737" s="37"/>
      <c r="T737" s="37"/>
      <c r="U737" s="37"/>
      <c r="V737" s="37"/>
      <c r="W737" s="37"/>
      <c r="X737" s="37"/>
      <c r="Y737" s="37"/>
    </row>
    <row r="738" spans="1:25">
      <c r="A738" s="818">
        <v>100013791241</v>
      </c>
      <c r="B738" s="491"/>
      <c r="C738" s="491">
        <v>742.45282999999995</v>
      </c>
      <c r="D738" s="491" t="s">
        <v>206</v>
      </c>
      <c r="E738" s="491" t="s">
        <v>2332</v>
      </c>
      <c r="F738" s="37"/>
      <c r="G738" s="819"/>
      <c r="H738" s="572"/>
      <c r="I738" s="37"/>
      <c r="J738" s="37"/>
      <c r="K738" s="37"/>
      <c r="L738" s="37"/>
      <c r="M738" s="37"/>
      <c r="N738" s="37"/>
      <c r="O738" s="37"/>
      <c r="P738" s="37"/>
      <c r="Q738" s="37"/>
      <c r="R738" s="37"/>
      <c r="S738" s="37"/>
      <c r="T738" s="37"/>
      <c r="U738" s="37"/>
      <c r="V738" s="37"/>
      <c r="W738" s="37"/>
      <c r="X738" s="37"/>
      <c r="Y738" s="37"/>
    </row>
    <row r="739" spans="1:25">
      <c r="A739" s="818">
        <v>100013808320</v>
      </c>
      <c r="B739" s="491"/>
      <c r="C739" s="491">
        <v>511.13207499999999</v>
      </c>
      <c r="D739" s="491" t="s">
        <v>206</v>
      </c>
      <c r="E739" s="491" t="s">
        <v>2332</v>
      </c>
      <c r="F739" s="37"/>
      <c r="G739" s="819"/>
      <c r="H739" s="572"/>
      <c r="I739" s="37"/>
      <c r="J739" s="37"/>
      <c r="K739" s="37"/>
      <c r="L739" s="37"/>
      <c r="M739" s="37"/>
      <c r="N739" s="37"/>
      <c r="O739" s="37"/>
      <c r="P739" s="37"/>
      <c r="Q739" s="37"/>
      <c r="R739" s="37"/>
      <c r="S739" s="37"/>
      <c r="T739" s="37"/>
      <c r="U739" s="37"/>
      <c r="V739" s="37"/>
      <c r="W739" s="37"/>
      <c r="X739" s="37"/>
      <c r="Y739" s="37"/>
    </row>
    <row r="740" spans="1:25">
      <c r="A740" s="818">
        <v>100013820577</v>
      </c>
      <c r="B740" s="491"/>
      <c r="C740" s="491">
        <v>1021.06604</v>
      </c>
      <c r="D740" s="491" t="s">
        <v>154</v>
      </c>
      <c r="E740" s="491" t="s">
        <v>2332</v>
      </c>
      <c r="F740" s="37"/>
      <c r="G740" s="819"/>
      <c r="H740" s="572"/>
      <c r="I740" s="37"/>
      <c r="J740" s="37"/>
      <c r="K740" s="37"/>
      <c r="L740" s="37"/>
      <c r="M740" s="37"/>
      <c r="N740" s="37"/>
      <c r="O740" s="37"/>
      <c r="P740" s="37"/>
      <c r="Q740" s="37"/>
      <c r="R740" s="37"/>
      <c r="S740" s="37"/>
      <c r="T740" s="37"/>
      <c r="U740" s="37"/>
      <c r="V740" s="37"/>
      <c r="W740" s="37"/>
      <c r="X740" s="37"/>
      <c r="Y740" s="37"/>
    </row>
    <row r="741" spans="1:25">
      <c r="A741" s="818">
        <v>100013869388</v>
      </c>
      <c r="B741" s="491"/>
      <c r="C741" s="491">
        <v>891.76415099999997</v>
      </c>
      <c r="D741" s="491" t="s">
        <v>149</v>
      </c>
      <c r="E741" s="491" t="s">
        <v>2332</v>
      </c>
      <c r="F741" s="37"/>
      <c r="G741" s="819"/>
      <c r="H741" s="572"/>
      <c r="I741" s="37"/>
      <c r="J741" s="37"/>
      <c r="K741" s="37"/>
      <c r="L741" s="37"/>
      <c r="M741" s="37"/>
      <c r="N741" s="37"/>
      <c r="O741" s="37"/>
      <c r="P741" s="37"/>
      <c r="Q741" s="37"/>
      <c r="R741" s="37"/>
      <c r="S741" s="37"/>
      <c r="T741" s="37"/>
      <c r="U741" s="37"/>
      <c r="V741" s="37"/>
      <c r="W741" s="37"/>
      <c r="X741" s="37"/>
      <c r="Y741" s="37"/>
    </row>
    <row r="742" spans="1:25">
      <c r="A742" s="818">
        <v>100013877481</v>
      </c>
      <c r="B742" s="491"/>
      <c r="C742" s="491">
        <v>1478.34906</v>
      </c>
      <c r="D742" s="491" t="s">
        <v>146</v>
      </c>
      <c r="E742" s="491" t="s">
        <v>2332</v>
      </c>
      <c r="F742" s="37"/>
      <c r="G742" s="819"/>
      <c r="H742" s="572"/>
      <c r="I742" s="37"/>
      <c r="J742" s="37"/>
      <c r="K742" s="37"/>
      <c r="L742" s="37"/>
      <c r="M742" s="37"/>
      <c r="N742" s="37"/>
      <c r="O742" s="37"/>
      <c r="P742" s="37"/>
      <c r="Q742" s="37"/>
      <c r="R742" s="37"/>
      <c r="S742" s="37"/>
      <c r="T742" s="37"/>
      <c r="U742" s="37"/>
      <c r="V742" s="37"/>
      <c r="W742" s="37"/>
      <c r="X742" s="37"/>
      <c r="Y742" s="37"/>
    </row>
    <row r="743" spans="1:25">
      <c r="A743" s="818">
        <v>100013900044</v>
      </c>
      <c r="B743" s="491"/>
      <c r="C743" s="491">
        <v>532.55660399999999</v>
      </c>
      <c r="D743" s="491" t="s">
        <v>146</v>
      </c>
      <c r="E743" s="491" t="s">
        <v>2332</v>
      </c>
      <c r="F743" s="37"/>
      <c r="G743" s="819"/>
      <c r="H743" s="572"/>
      <c r="I743" s="37"/>
      <c r="J743" s="37"/>
      <c r="K743" s="37"/>
      <c r="L743" s="37"/>
      <c r="M743" s="37"/>
      <c r="N743" s="37"/>
      <c r="O743" s="37"/>
      <c r="P743" s="37"/>
      <c r="Q743" s="37"/>
      <c r="R743" s="37"/>
      <c r="S743" s="37"/>
      <c r="T743" s="37"/>
      <c r="U743" s="37"/>
      <c r="V743" s="37"/>
      <c r="W743" s="37"/>
      <c r="X743" s="37"/>
      <c r="Y743" s="37"/>
    </row>
    <row r="744" spans="1:25">
      <c r="A744" s="818">
        <v>100013912033</v>
      </c>
      <c r="B744" s="491"/>
      <c r="C744" s="491">
        <v>2875.6886800000002</v>
      </c>
      <c r="D744" s="491" t="s">
        <v>146</v>
      </c>
      <c r="E744" s="491" t="s">
        <v>2332</v>
      </c>
      <c r="F744" s="37"/>
      <c r="G744" s="819"/>
      <c r="H744" s="572"/>
      <c r="I744" s="37"/>
      <c r="J744" s="37"/>
      <c r="K744" s="37"/>
      <c r="L744" s="37"/>
      <c r="M744" s="37"/>
      <c r="N744" s="37"/>
      <c r="O744" s="37"/>
      <c r="P744" s="37"/>
      <c r="Q744" s="37"/>
      <c r="R744" s="37"/>
      <c r="S744" s="37"/>
      <c r="T744" s="37"/>
      <c r="U744" s="37"/>
      <c r="V744" s="37"/>
      <c r="W744" s="37"/>
      <c r="X744" s="37"/>
      <c r="Y744" s="37"/>
    </row>
    <row r="745" spans="1:25">
      <c r="A745" s="818">
        <v>100013939216</v>
      </c>
      <c r="B745" s="491"/>
      <c r="C745" s="491">
        <v>2654.6981099999998</v>
      </c>
      <c r="D745" s="491" t="s">
        <v>157</v>
      </c>
      <c r="E745" s="491" t="s">
        <v>2332</v>
      </c>
      <c r="F745" s="37"/>
      <c r="G745" s="819"/>
      <c r="H745" s="572"/>
      <c r="I745" s="37"/>
      <c r="J745" s="37"/>
      <c r="K745" s="37"/>
      <c r="L745" s="37"/>
      <c r="M745" s="37"/>
      <c r="N745" s="37"/>
      <c r="O745" s="37"/>
      <c r="P745" s="37"/>
      <c r="Q745" s="37"/>
      <c r="R745" s="37"/>
      <c r="S745" s="37"/>
      <c r="T745" s="37"/>
      <c r="U745" s="37"/>
      <c r="V745" s="37"/>
      <c r="W745" s="37"/>
      <c r="X745" s="37"/>
      <c r="Y745" s="37"/>
    </row>
    <row r="746" spans="1:25">
      <c r="A746" s="818">
        <v>100013961548</v>
      </c>
      <c r="B746" s="491"/>
      <c r="C746" s="491">
        <v>969.481132</v>
      </c>
      <c r="D746" s="491" t="s">
        <v>146</v>
      </c>
      <c r="E746" s="491" t="s">
        <v>2332</v>
      </c>
      <c r="F746" s="37"/>
      <c r="G746" s="819"/>
      <c r="H746" s="572"/>
      <c r="I746" s="37"/>
      <c r="J746" s="37"/>
      <c r="K746" s="37"/>
      <c r="L746" s="37"/>
      <c r="M746" s="37"/>
      <c r="N746" s="37"/>
      <c r="O746" s="37"/>
      <c r="P746" s="37"/>
      <c r="Q746" s="37"/>
      <c r="R746" s="37"/>
      <c r="S746" s="37"/>
      <c r="T746" s="37"/>
      <c r="U746" s="37"/>
      <c r="V746" s="37"/>
      <c r="W746" s="37"/>
      <c r="X746" s="37"/>
      <c r="Y746" s="37"/>
    </row>
    <row r="747" spans="1:25">
      <c r="A747" s="818">
        <v>100013964239</v>
      </c>
      <c r="B747" s="491"/>
      <c r="C747" s="491">
        <v>1718.15094</v>
      </c>
      <c r="D747" s="491" t="s">
        <v>178</v>
      </c>
      <c r="E747" s="491" t="s">
        <v>2332</v>
      </c>
      <c r="F747" s="37"/>
      <c r="G747" s="819"/>
      <c r="H747" s="572"/>
      <c r="I747" s="37"/>
      <c r="J747" s="37"/>
      <c r="K747" s="37"/>
      <c r="L747" s="37"/>
      <c r="M747" s="37"/>
      <c r="N747" s="37"/>
      <c r="O747" s="37"/>
      <c r="P747" s="37"/>
      <c r="Q747" s="37"/>
      <c r="R747" s="37"/>
      <c r="S747" s="37"/>
      <c r="T747" s="37"/>
      <c r="U747" s="37"/>
      <c r="V747" s="37"/>
      <c r="W747" s="37"/>
      <c r="X747" s="37"/>
      <c r="Y747" s="37"/>
    </row>
    <row r="748" spans="1:25">
      <c r="A748" s="818">
        <v>100013974275</v>
      </c>
      <c r="B748" s="491"/>
      <c r="C748" s="491">
        <v>3114.0943400000001</v>
      </c>
      <c r="D748" s="491" t="s">
        <v>157</v>
      </c>
      <c r="E748" s="491" t="s">
        <v>2332</v>
      </c>
      <c r="F748" s="37"/>
      <c r="G748" s="819"/>
      <c r="H748" s="572"/>
      <c r="I748" s="37"/>
      <c r="J748" s="37"/>
      <c r="K748" s="37"/>
      <c r="L748" s="37"/>
      <c r="M748" s="37"/>
      <c r="N748" s="37"/>
      <c r="O748" s="37"/>
      <c r="P748" s="37"/>
      <c r="Q748" s="37"/>
      <c r="R748" s="37"/>
      <c r="S748" s="37"/>
      <c r="T748" s="37"/>
      <c r="U748" s="37"/>
      <c r="V748" s="37"/>
      <c r="W748" s="37"/>
      <c r="X748" s="37"/>
      <c r="Y748" s="37"/>
    </row>
    <row r="749" spans="1:25">
      <c r="A749" s="818">
        <v>100013978251</v>
      </c>
      <c r="B749" s="491"/>
      <c r="C749" s="491">
        <v>717.09433999999999</v>
      </c>
      <c r="D749" s="491" t="s">
        <v>154</v>
      </c>
      <c r="E749" s="491" t="s">
        <v>2332</v>
      </c>
      <c r="F749" s="37"/>
      <c r="G749" s="819"/>
      <c r="H749" s="572"/>
      <c r="I749" s="37"/>
      <c r="J749" s="37"/>
      <c r="K749" s="37"/>
      <c r="L749" s="37"/>
      <c r="M749" s="37"/>
      <c r="N749" s="37"/>
      <c r="O749" s="37"/>
      <c r="P749" s="37"/>
      <c r="Q749" s="37"/>
      <c r="R749" s="37"/>
      <c r="S749" s="37"/>
      <c r="T749" s="37"/>
      <c r="U749" s="37"/>
      <c r="V749" s="37"/>
      <c r="W749" s="37"/>
      <c r="X749" s="37"/>
      <c r="Y749" s="37"/>
    </row>
    <row r="750" spans="1:25">
      <c r="A750" s="818">
        <v>100013999316</v>
      </c>
      <c r="B750" s="491"/>
      <c r="C750" s="491">
        <v>1578.3962300000001</v>
      </c>
      <c r="D750" s="491" t="s">
        <v>194</v>
      </c>
      <c r="E750" s="491" t="s">
        <v>2332</v>
      </c>
      <c r="F750" s="37"/>
      <c r="G750" s="819"/>
      <c r="H750" s="572"/>
      <c r="I750" s="37"/>
      <c r="J750" s="37"/>
      <c r="K750" s="37"/>
      <c r="L750" s="37"/>
      <c r="M750" s="37"/>
      <c r="N750" s="37"/>
      <c r="O750" s="37"/>
      <c r="P750" s="37"/>
      <c r="Q750" s="37"/>
      <c r="R750" s="37"/>
      <c r="S750" s="37"/>
      <c r="T750" s="37"/>
      <c r="U750" s="37"/>
      <c r="V750" s="37"/>
      <c r="W750" s="37"/>
      <c r="X750" s="37"/>
      <c r="Y750" s="37"/>
    </row>
    <row r="751" spans="1:25">
      <c r="A751" s="818">
        <v>100014010009</v>
      </c>
      <c r="B751" s="491"/>
      <c r="C751" s="491">
        <v>1421.42453</v>
      </c>
      <c r="D751" s="491" t="s">
        <v>144</v>
      </c>
      <c r="E751" s="491" t="s">
        <v>2332</v>
      </c>
      <c r="F751" s="37"/>
      <c r="G751" s="819"/>
      <c r="H751" s="572"/>
      <c r="I751" s="37"/>
      <c r="J751" s="37"/>
      <c r="K751" s="37"/>
      <c r="L751" s="37"/>
      <c r="M751" s="37"/>
      <c r="N751" s="37"/>
      <c r="O751" s="37"/>
      <c r="P751" s="37"/>
      <c r="Q751" s="37"/>
      <c r="R751" s="37"/>
      <c r="S751" s="37"/>
      <c r="T751" s="37"/>
      <c r="U751" s="37"/>
      <c r="V751" s="37"/>
      <c r="W751" s="37"/>
      <c r="X751" s="37"/>
      <c r="Y751" s="37"/>
    </row>
    <row r="752" spans="1:25">
      <c r="A752" s="818">
        <v>100014076797</v>
      </c>
      <c r="B752" s="491">
        <v>882062622</v>
      </c>
      <c r="C752" s="491">
        <v>937.11320799999999</v>
      </c>
      <c r="D752" s="491" t="s">
        <v>144</v>
      </c>
      <c r="E752" s="491" t="s">
        <v>2332</v>
      </c>
      <c r="F752" s="265">
        <v>44071</v>
      </c>
      <c r="G752" s="822" t="s">
        <v>2334</v>
      </c>
      <c r="H752" s="678" t="s">
        <v>2412</v>
      </c>
      <c r="I752" s="37"/>
      <c r="J752" s="37"/>
      <c r="K752" s="37"/>
      <c r="L752" s="37"/>
      <c r="M752" s="37"/>
      <c r="N752" s="37"/>
      <c r="O752" s="37"/>
      <c r="P752" s="37"/>
      <c r="Q752" s="37"/>
      <c r="R752" s="37"/>
      <c r="S752" s="37"/>
      <c r="T752" s="37"/>
      <c r="U752" s="37"/>
      <c r="V752" s="37"/>
      <c r="W752" s="37"/>
      <c r="X752" s="37"/>
      <c r="Y752" s="37"/>
    </row>
    <row r="753" spans="1:25">
      <c r="A753" s="818">
        <v>100014079789</v>
      </c>
      <c r="B753" s="491"/>
      <c r="C753" s="491">
        <v>851.16037700000004</v>
      </c>
      <c r="D753" s="491" t="s">
        <v>149</v>
      </c>
      <c r="E753" s="491" t="s">
        <v>2332</v>
      </c>
      <c r="F753" s="37"/>
      <c r="G753" s="819"/>
      <c r="H753" s="572"/>
      <c r="I753" s="37"/>
      <c r="J753" s="37"/>
      <c r="K753" s="37"/>
      <c r="L753" s="37"/>
      <c r="M753" s="37"/>
      <c r="N753" s="37"/>
      <c r="O753" s="37"/>
      <c r="P753" s="37"/>
      <c r="Q753" s="37"/>
      <c r="R753" s="37"/>
      <c r="S753" s="37"/>
      <c r="T753" s="37"/>
      <c r="U753" s="37"/>
      <c r="V753" s="37"/>
      <c r="W753" s="37"/>
      <c r="X753" s="37"/>
      <c r="Y753" s="37"/>
    </row>
    <row r="754" spans="1:25">
      <c r="A754" s="818">
        <v>100014087430</v>
      </c>
      <c r="B754" s="491"/>
      <c r="C754" s="491">
        <v>18345.405699999999</v>
      </c>
      <c r="D754" s="491" t="s">
        <v>206</v>
      </c>
      <c r="E754" s="491" t="s">
        <v>2332</v>
      </c>
      <c r="F754" s="37"/>
      <c r="G754" s="819"/>
      <c r="H754" s="572"/>
      <c r="I754" s="37"/>
      <c r="J754" s="37"/>
      <c r="K754" s="37"/>
      <c r="L754" s="37"/>
      <c r="M754" s="37"/>
      <c r="N754" s="37"/>
      <c r="O754" s="37"/>
      <c r="P754" s="37"/>
      <c r="Q754" s="37"/>
      <c r="R754" s="37"/>
      <c r="S754" s="37"/>
      <c r="T754" s="37"/>
      <c r="U754" s="37"/>
      <c r="V754" s="37"/>
      <c r="W754" s="37"/>
      <c r="X754" s="37"/>
      <c r="Y754" s="37"/>
    </row>
    <row r="755" spans="1:25">
      <c r="A755" s="818">
        <v>100014096154</v>
      </c>
      <c r="B755" s="491"/>
      <c r="C755" s="491">
        <v>845.17924500000004</v>
      </c>
      <c r="D755" s="491" t="s">
        <v>146</v>
      </c>
      <c r="E755" s="491" t="s">
        <v>2332</v>
      </c>
      <c r="F755" s="37"/>
      <c r="G755" s="819"/>
      <c r="H755" s="572"/>
      <c r="I755" s="37"/>
      <c r="J755" s="37"/>
      <c r="K755" s="37"/>
      <c r="L755" s="37"/>
      <c r="M755" s="37"/>
      <c r="N755" s="37"/>
      <c r="O755" s="37"/>
      <c r="P755" s="37"/>
      <c r="Q755" s="37"/>
      <c r="R755" s="37"/>
      <c r="S755" s="37"/>
      <c r="T755" s="37"/>
      <c r="U755" s="37"/>
      <c r="V755" s="37"/>
      <c r="W755" s="37"/>
      <c r="X755" s="37"/>
      <c r="Y755" s="37"/>
    </row>
    <row r="756" spans="1:25">
      <c r="A756" s="818">
        <v>100014101220</v>
      </c>
      <c r="B756" s="491"/>
      <c r="C756" s="491">
        <v>3152.3679200000001</v>
      </c>
      <c r="D756" s="491" t="s">
        <v>206</v>
      </c>
      <c r="E756" s="491" t="s">
        <v>2332</v>
      </c>
      <c r="F756" s="37"/>
      <c r="G756" s="819"/>
      <c r="H756" s="572"/>
      <c r="I756" s="37"/>
      <c r="J756" s="37"/>
      <c r="K756" s="37"/>
      <c r="L756" s="37"/>
      <c r="M756" s="37"/>
      <c r="N756" s="37"/>
      <c r="O756" s="37"/>
      <c r="P756" s="37"/>
      <c r="Q756" s="37"/>
      <c r="R756" s="37"/>
      <c r="S756" s="37"/>
      <c r="T756" s="37"/>
      <c r="U756" s="37"/>
      <c r="V756" s="37"/>
      <c r="W756" s="37"/>
      <c r="X756" s="37"/>
      <c r="Y756" s="37"/>
    </row>
    <row r="757" spans="1:25">
      <c r="A757" s="818">
        <v>100014111724</v>
      </c>
      <c r="B757" s="491"/>
      <c r="C757" s="491">
        <v>1021.87736</v>
      </c>
      <c r="D757" s="491" t="s">
        <v>157</v>
      </c>
      <c r="E757" s="491" t="s">
        <v>2332</v>
      </c>
      <c r="F757" s="37"/>
      <c r="G757" s="819"/>
      <c r="H757" s="572"/>
      <c r="I757" s="37"/>
      <c r="J757" s="37"/>
      <c r="K757" s="37"/>
      <c r="L757" s="37"/>
      <c r="M757" s="37"/>
      <c r="N757" s="37"/>
      <c r="O757" s="37"/>
      <c r="P757" s="37"/>
      <c r="Q757" s="37"/>
      <c r="R757" s="37"/>
      <c r="S757" s="37"/>
      <c r="T757" s="37"/>
      <c r="U757" s="37"/>
      <c r="V757" s="37"/>
      <c r="W757" s="37"/>
      <c r="X757" s="37"/>
      <c r="Y757" s="37"/>
    </row>
    <row r="758" spans="1:25">
      <c r="A758" s="818">
        <v>100014151619</v>
      </c>
      <c r="B758" s="491">
        <v>882091601</v>
      </c>
      <c r="C758" s="491">
        <v>621.95282999999995</v>
      </c>
      <c r="D758" s="491" t="s">
        <v>144</v>
      </c>
      <c r="E758" s="491" t="s">
        <v>2332</v>
      </c>
      <c r="F758" s="265">
        <v>44070</v>
      </c>
      <c r="G758" s="822" t="s">
        <v>2334</v>
      </c>
      <c r="H758" s="678" t="s">
        <v>2413</v>
      </c>
      <c r="I758" s="37"/>
      <c r="J758" s="37"/>
      <c r="K758" s="37"/>
      <c r="L758" s="37"/>
      <c r="M758" s="37"/>
      <c r="N758" s="37"/>
      <c r="O758" s="37"/>
      <c r="P758" s="37"/>
      <c r="Q758" s="37"/>
      <c r="R758" s="37"/>
      <c r="S758" s="37"/>
      <c r="T758" s="37"/>
      <c r="U758" s="37"/>
      <c r="V758" s="37"/>
      <c r="W758" s="37"/>
      <c r="X758" s="37"/>
      <c r="Y758" s="37"/>
    </row>
    <row r="759" spans="1:25">
      <c r="A759" s="818">
        <v>100014159527</v>
      </c>
      <c r="B759" s="491"/>
      <c r="C759" s="491">
        <v>1077.12264</v>
      </c>
      <c r="D759" s="491" t="s">
        <v>178</v>
      </c>
      <c r="E759" s="491" t="s">
        <v>2332</v>
      </c>
      <c r="F759" s="37"/>
      <c r="G759" s="819"/>
      <c r="H759" s="572"/>
      <c r="I759" s="37"/>
      <c r="J759" s="37"/>
      <c r="K759" s="37"/>
      <c r="L759" s="37"/>
      <c r="M759" s="37"/>
      <c r="N759" s="37"/>
      <c r="O759" s="37"/>
      <c r="P759" s="37"/>
      <c r="Q759" s="37"/>
      <c r="R759" s="37"/>
      <c r="S759" s="37"/>
      <c r="T759" s="37"/>
      <c r="U759" s="37"/>
      <c r="V759" s="37"/>
      <c r="W759" s="37"/>
      <c r="X759" s="37"/>
      <c r="Y759" s="37"/>
    </row>
    <row r="760" spans="1:25">
      <c r="A760" s="818">
        <v>100014171793</v>
      </c>
      <c r="B760" s="491"/>
      <c r="C760" s="491">
        <v>1829.2452800000001</v>
      </c>
      <c r="D760" s="491" t="s">
        <v>178</v>
      </c>
      <c r="E760" s="491" t="s">
        <v>2332</v>
      </c>
      <c r="F760" s="37"/>
      <c r="G760" s="819"/>
      <c r="H760" s="572"/>
      <c r="I760" s="37"/>
      <c r="J760" s="37"/>
      <c r="K760" s="37"/>
      <c r="L760" s="37"/>
      <c r="M760" s="37"/>
      <c r="N760" s="37"/>
      <c r="O760" s="37"/>
      <c r="P760" s="37"/>
      <c r="Q760" s="37"/>
      <c r="R760" s="37"/>
      <c r="S760" s="37"/>
      <c r="T760" s="37"/>
      <c r="U760" s="37"/>
      <c r="V760" s="37"/>
      <c r="W760" s="37"/>
      <c r="X760" s="37"/>
      <c r="Y760" s="37"/>
    </row>
    <row r="761" spans="1:25">
      <c r="A761" s="818">
        <v>100014247874</v>
      </c>
      <c r="B761" s="491"/>
      <c r="C761" s="491">
        <v>898.61320799999999</v>
      </c>
      <c r="D761" s="491" t="s">
        <v>154</v>
      </c>
      <c r="E761" s="491" t="s">
        <v>2332</v>
      </c>
      <c r="F761" s="37"/>
      <c r="G761" s="819"/>
      <c r="H761" s="572"/>
      <c r="I761" s="37"/>
      <c r="J761" s="37"/>
      <c r="K761" s="37"/>
      <c r="L761" s="37"/>
      <c r="M761" s="37"/>
      <c r="N761" s="37"/>
      <c r="O761" s="37"/>
      <c r="P761" s="37"/>
      <c r="Q761" s="37"/>
      <c r="R761" s="37"/>
      <c r="S761" s="37"/>
      <c r="T761" s="37"/>
      <c r="U761" s="37"/>
      <c r="V761" s="37"/>
      <c r="W761" s="37"/>
      <c r="X761" s="37"/>
      <c r="Y761" s="37"/>
    </row>
    <row r="762" spans="1:25">
      <c r="A762" s="818">
        <v>100014270894</v>
      </c>
      <c r="B762" s="491">
        <v>882121707</v>
      </c>
      <c r="C762" s="491">
        <v>845.39622599999996</v>
      </c>
      <c r="D762" s="491" t="s">
        <v>144</v>
      </c>
      <c r="E762" s="491" t="s">
        <v>2332</v>
      </c>
      <c r="F762" s="265">
        <v>44064</v>
      </c>
      <c r="G762" s="822" t="s">
        <v>2334</v>
      </c>
      <c r="H762" s="678" t="s">
        <v>2414</v>
      </c>
      <c r="I762" s="37"/>
      <c r="J762" s="37"/>
      <c r="K762" s="37"/>
      <c r="L762" s="37"/>
      <c r="M762" s="37"/>
      <c r="N762" s="37"/>
      <c r="O762" s="37"/>
      <c r="P762" s="37"/>
      <c r="Q762" s="37"/>
      <c r="R762" s="37"/>
      <c r="S762" s="37"/>
      <c r="T762" s="37"/>
      <c r="U762" s="37"/>
      <c r="V762" s="37"/>
      <c r="W762" s="37"/>
      <c r="X762" s="37"/>
      <c r="Y762" s="37"/>
    </row>
    <row r="763" spans="1:25">
      <c r="A763" s="818">
        <v>100014305694</v>
      </c>
      <c r="B763" s="491"/>
      <c r="C763" s="491">
        <v>1517.19811</v>
      </c>
      <c r="D763" s="491" t="s">
        <v>178</v>
      </c>
      <c r="E763" s="491" t="s">
        <v>2332</v>
      </c>
      <c r="F763" s="37"/>
      <c r="G763" s="819"/>
      <c r="H763" s="572"/>
      <c r="I763" s="37"/>
      <c r="J763" s="37"/>
      <c r="K763" s="37"/>
      <c r="L763" s="37"/>
      <c r="M763" s="37"/>
      <c r="N763" s="37"/>
      <c r="O763" s="37"/>
      <c r="P763" s="37"/>
      <c r="Q763" s="37"/>
      <c r="R763" s="37"/>
      <c r="S763" s="37"/>
      <c r="T763" s="37"/>
      <c r="U763" s="37"/>
      <c r="V763" s="37"/>
      <c r="W763" s="37"/>
      <c r="X763" s="37"/>
      <c r="Y763" s="37"/>
    </row>
    <row r="764" spans="1:25">
      <c r="A764" s="818">
        <v>100014315646</v>
      </c>
      <c r="B764" s="491"/>
      <c r="C764" s="491">
        <v>1112.0282999999999</v>
      </c>
      <c r="D764" s="491" t="s">
        <v>194</v>
      </c>
      <c r="E764" s="491" t="s">
        <v>2332</v>
      </c>
      <c r="F764" s="37"/>
      <c r="G764" s="819"/>
      <c r="H764" s="572"/>
      <c r="I764" s="37"/>
      <c r="J764" s="37"/>
      <c r="K764" s="37"/>
      <c r="L764" s="37"/>
      <c r="M764" s="37"/>
      <c r="N764" s="37"/>
      <c r="O764" s="37"/>
      <c r="P764" s="37"/>
      <c r="Q764" s="37"/>
      <c r="R764" s="37"/>
      <c r="S764" s="37"/>
      <c r="T764" s="37"/>
      <c r="U764" s="37"/>
      <c r="V764" s="37"/>
      <c r="W764" s="37"/>
      <c r="X764" s="37"/>
      <c r="Y764" s="37"/>
    </row>
    <row r="765" spans="1:25">
      <c r="A765" s="818">
        <v>100014337192</v>
      </c>
      <c r="B765" s="491"/>
      <c r="C765" s="491">
        <v>4328.5943399999996</v>
      </c>
      <c r="D765" s="491" t="s">
        <v>156</v>
      </c>
      <c r="E765" s="491" t="s">
        <v>2332</v>
      </c>
      <c r="F765" s="265">
        <v>44068</v>
      </c>
      <c r="G765" s="819" t="s">
        <v>2334</v>
      </c>
      <c r="H765" s="678" t="s">
        <v>21</v>
      </c>
      <c r="I765" s="37"/>
      <c r="J765" s="37"/>
      <c r="K765" s="37"/>
      <c r="L765" s="37"/>
      <c r="M765" s="37"/>
      <c r="N765" s="37"/>
      <c r="O765" s="37"/>
      <c r="P765" s="37"/>
      <c r="Q765" s="37"/>
      <c r="R765" s="37"/>
      <c r="S765" s="37"/>
      <c r="T765" s="37"/>
      <c r="U765" s="37"/>
      <c r="V765" s="37"/>
      <c r="W765" s="37"/>
      <c r="X765" s="37"/>
      <c r="Y765" s="37"/>
    </row>
    <row r="766" spans="1:25">
      <c r="A766" s="818">
        <v>100014341321</v>
      </c>
      <c r="B766" s="491"/>
      <c r="C766" s="491">
        <v>5356.5</v>
      </c>
      <c r="D766" s="491" t="s">
        <v>144</v>
      </c>
      <c r="E766" s="491" t="s">
        <v>2332</v>
      </c>
      <c r="F766" s="37"/>
      <c r="G766" s="819"/>
      <c r="H766" s="572"/>
      <c r="I766" s="37"/>
      <c r="J766" s="37"/>
      <c r="K766" s="37"/>
      <c r="L766" s="37"/>
      <c r="M766" s="37"/>
      <c r="N766" s="37"/>
      <c r="O766" s="37"/>
      <c r="P766" s="37"/>
      <c r="Q766" s="37"/>
      <c r="R766" s="37"/>
      <c r="S766" s="37"/>
      <c r="T766" s="37"/>
      <c r="U766" s="37"/>
      <c r="V766" s="37"/>
      <c r="W766" s="37"/>
      <c r="X766" s="37"/>
      <c r="Y766" s="37"/>
    </row>
    <row r="767" spans="1:25">
      <c r="A767" s="818">
        <v>100014378354</v>
      </c>
      <c r="B767" s="491"/>
      <c r="C767" s="491">
        <v>687.21698100000003</v>
      </c>
      <c r="D767" s="491" t="s">
        <v>146</v>
      </c>
      <c r="E767" s="491" t="s">
        <v>2332</v>
      </c>
      <c r="F767" s="37"/>
      <c r="G767" s="819"/>
      <c r="H767" s="572"/>
      <c r="I767" s="37"/>
      <c r="J767" s="37"/>
      <c r="K767" s="37"/>
      <c r="L767" s="37"/>
      <c r="M767" s="37"/>
      <c r="N767" s="37"/>
      <c r="O767" s="37"/>
      <c r="P767" s="37"/>
      <c r="Q767" s="37"/>
      <c r="R767" s="37"/>
      <c r="S767" s="37"/>
      <c r="T767" s="37"/>
      <c r="U767" s="37"/>
      <c r="V767" s="37"/>
      <c r="W767" s="37"/>
      <c r="X767" s="37"/>
      <c r="Y767" s="37"/>
    </row>
    <row r="768" spans="1:25">
      <c r="A768" s="818">
        <v>100014394073</v>
      </c>
      <c r="B768" s="491"/>
      <c r="C768" s="491">
        <v>5554.1320800000003</v>
      </c>
      <c r="D768" s="491" t="s">
        <v>146</v>
      </c>
      <c r="E768" s="491" t="s">
        <v>2332</v>
      </c>
      <c r="F768" s="37"/>
      <c r="G768" s="819"/>
      <c r="H768" s="572"/>
      <c r="I768" s="37"/>
      <c r="J768" s="37"/>
      <c r="K768" s="37"/>
      <c r="L768" s="37"/>
      <c r="M768" s="37"/>
      <c r="N768" s="37"/>
      <c r="O768" s="37"/>
      <c r="P768" s="37"/>
      <c r="Q768" s="37"/>
      <c r="R768" s="37"/>
      <c r="S768" s="37"/>
      <c r="T768" s="37"/>
      <c r="U768" s="37"/>
      <c r="V768" s="37"/>
      <c r="W768" s="37"/>
      <c r="X768" s="37"/>
      <c r="Y768" s="37"/>
    </row>
    <row r="769" spans="1:25">
      <c r="A769" s="818">
        <v>100014401840</v>
      </c>
      <c r="B769" s="491"/>
      <c r="C769" s="491">
        <v>3477.7075500000001</v>
      </c>
      <c r="D769" s="491" t="s">
        <v>194</v>
      </c>
      <c r="E769" s="491" t="s">
        <v>2332</v>
      </c>
      <c r="F769" s="37"/>
      <c r="G769" s="819"/>
      <c r="H769" s="572"/>
      <c r="I769" s="37"/>
      <c r="J769" s="37"/>
      <c r="K769" s="37"/>
      <c r="L769" s="37"/>
      <c r="M769" s="37"/>
      <c r="N769" s="37"/>
      <c r="O769" s="37"/>
      <c r="P769" s="37"/>
      <c r="Q769" s="37"/>
      <c r="R769" s="37"/>
      <c r="S769" s="37"/>
      <c r="T769" s="37"/>
      <c r="U769" s="37"/>
      <c r="V769" s="37"/>
      <c r="W769" s="37"/>
      <c r="X769" s="37"/>
      <c r="Y769" s="37"/>
    </row>
    <row r="770" spans="1:25">
      <c r="A770" s="818">
        <v>100014456894</v>
      </c>
      <c r="B770" s="491"/>
      <c r="C770" s="491">
        <v>1488.38679</v>
      </c>
      <c r="D770" s="491" t="s">
        <v>175</v>
      </c>
      <c r="E770" s="491" t="s">
        <v>2332</v>
      </c>
      <c r="F770" s="37"/>
      <c r="G770" s="819"/>
      <c r="H770" s="678" t="s">
        <v>2366</v>
      </c>
      <c r="I770" s="37"/>
      <c r="J770" s="37"/>
      <c r="K770" s="37"/>
      <c r="L770" s="37"/>
      <c r="M770" s="37"/>
      <c r="N770" s="37"/>
      <c r="O770" s="37"/>
      <c r="P770" s="37"/>
      <c r="Q770" s="37"/>
      <c r="R770" s="37"/>
      <c r="S770" s="37"/>
      <c r="T770" s="37"/>
      <c r="U770" s="37"/>
      <c r="V770" s="37"/>
      <c r="W770" s="37"/>
      <c r="X770" s="37"/>
      <c r="Y770" s="37"/>
    </row>
    <row r="771" spans="1:25">
      <c r="A771" s="818">
        <v>100014460638</v>
      </c>
      <c r="B771" s="491"/>
      <c r="C771" s="491">
        <v>23697.688699999999</v>
      </c>
      <c r="D771" s="491" t="s">
        <v>206</v>
      </c>
      <c r="E771" s="491" t="s">
        <v>2332</v>
      </c>
      <c r="F771" s="37"/>
      <c r="G771" s="819"/>
      <c r="H771" s="572"/>
      <c r="I771" s="37"/>
      <c r="J771" s="37"/>
      <c r="K771" s="37"/>
      <c r="L771" s="37"/>
      <c r="M771" s="37"/>
      <c r="N771" s="37"/>
      <c r="O771" s="37"/>
      <c r="P771" s="37"/>
      <c r="Q771" s="37"/>
      <c r="R771" s="37"/>
      <c r="S771" s="37"/>
      <c r="T771" s="37"/>
      <c r="U771" s="37"/>
      <c r="V771" s="37"/>
      <c r="W771" s="37"/>
      <c r="X771" s="37"/>
      <c r="Y771" s="37"/>
    </row>
    <row r="772" spans="1:25">
      <c r="A772" s="818">
        <v>100014504750</v>
      </c>
      <c r="B772" s="491"/>
      <c r="C772" s="491">
        <v>908.518868</v>
      </c>
      <c r="D772" s="491" t="s">
        <v>206</v>
      </c>
      <c r="E772" s="491" t="s">
        <v>2332</v>
      </c>
      <c r="F772" s="37"/>
      <c r="G772" s="819"/>
      <c r="H772" s="572"/>
      <c r="I772" s="37"/>
      <c r="J772" s="37"/>
      <c r="K772" s="37"/>
      <c r="L772" s="37"/>
      <c r="M772" s="37"/>
      <c r="N772" s="37"/>
      <c r="O772" s="37"/>
      <c r="P772" s="37"/>
      <c r="Q772" s="37"/>
      <c r="R772" s="37"/>
      <c r="S772" s="37"/>
      <c r="T772" s="37"/>
      <c r="U772" s="37"/>
      <c r="V772" s="37"/>
      <c r="W772" s="37"/>
      <c r="X772" s="37"/>
      <c r="Y772" s="37"/>
    </row>
    <row r="773" spans="1:25">
      <c r="A773" s="818">
        <v>100014520019</v>
      </c>
      <c r="B773" s="491"/>
      <c r="C773" s="491">
        <v>3193.34906</v>
      </c>
      <c r="D773" s="491" t="s">
        <v>156</v>
      </c>
      <c r="E773" s="491" t="s">
        <v>2332</v>
      </c>
      <c r="F773" s="37"/>
      <c r="G773" s="819"/>
      <c r="H773" s="572"/>
      <c r="I773" s="37"/>
      <c r="J773" s="37"/>
      <c r="K773" s="37"/>
      <c r="L773" s="37"/>
      <c r="M773" s="37"/>
      <c r="N773" s="37"/>
      <c r="O773" s="37"/>
      <c r="P773" s="37"/>
      <c r="Q773" s="37"/>
      <c r="R773" s="37"/>
      <c r="S773" s="37"/>
      <c r="T773" s="37"/>
      <c r="U773" s="37"/>
      <c r="V773" s="37"/>
      <c r="W773" s="37"/>
      <c r="X773" s="37"/>
      <c r="Y773" s="37"/>
    </row>
    <row r="774" spans="1:25">
      <c r="A774" s="818">
        <v>100014579314</v>
      </c>
      <c r="B774" s="491"/>
      <c r="C774" s="491">
        <v>966.81132100000002</v>
      </c>
      <c r="D774" s="491" t="s">
        <v>157</v>
      </c>
      <c r="E774" s="491" t="s">
        <v>2332</v>
      </c>
      <c r="F774" s="37"/>
      <c r="G774" s="819"/>
      <c r="H774" s="572"/>
      <c r="I774" s="37"/>
      <c r="J774" s="37"/>
      <c r="K774" s="37"/>
      <c r="L774" s="37"/>
      <c r="M774" s="37"/>
      <c r="N774" s="37"/>
      <c r="O774" s="37"/>
      <c r="P774" s="37"/>
      <c r="Q774" s="37"/>
      <c r="R774" s="37"/>
      <c r="S774" s="37"/>
      <c r="T774" s="37"/>
      <c r="U774" s="37"/>
      <c r="V774" s="37"/>
      <c r="W774" s="37"/>
      <c r="X774" s="37"/>
      <c r="Y774" s="37"/>
    </row>
    <row r="775" spans="1:25">
      <c r="A775" s="818">
        <v>100014835829</v>
      </c>
      <c r="B775" s="491"/>
      <c r="C775" s="491">
        <v>1070.65094</v>
      </c>
      <c r="D775" s="491" t="s">
        <v>227</v>
      </c>
      <c r="E775" s="491" t="s">
        <v>2332</v>
      </c>
      <c r="F775" s="37"/>
      <c r="G775" s="819"/>
      <c r="H775" s="572"/>
      <c r="I775" s="37"/>
      <c r="J775" s="37"/>
      <c r="K775" s="37"/>
      <c r="L775" s="37"/>
      <c r="M775" s="37"/>
      <c r="N775" s="37"/>
      <c r="O775" s="37"/>
      <c r="P775" s="37"/>
      <c r="Q775" s="37"/>
      <c r="R775" s="37"/>
      <c r="S775" s="37"/>
      <c r="T775" s="37"/>
      <c r="U775" s="37"/>
      <c r="V775" s="37"/>
      <c r="W775" s="37"/>
      <c r="X775" s="37"/>
      <c r="Y775" s="37"/>
    </row>
    <row r="776" spans="1:25">
      <c r="A776" s="818">
        <v>100014838971</v>
      </c>
      <c r="B776" s="491"/>
      <c r="C776" s="491">
        <v>1794.7547199999999</v>
      </c>
      <c r="D776" s="491" t="s">
        <v>281</v>
      </c>
      <c r="E776" s="491" t="s">
        <v>2332</v>
      </c>
      <c r="F776" s="37"/>
      <c r="G776" s="819"/>
      <c r="H776" s="572"/>
      <c r="I776" s="37"/>
      <c r="J776" s="37"/>
      <c r="K776" s="37"/>
      <c r="L776" s="37"/>
      <c r="M776" s="37"/>
      <c r="N776" s="37"/>
      <c r="O776" s="37"/>
      <c r="P776" s="37"/>
      <c r="Q776" s="37"/>
      <c r="R776" s="37"/>
      <c r="S776" s="37"/>
      <c r="T776" s="37"/>
      <c r="U776" s="37"/>
      <c r="V776" s="37"/>
      <c r="W776" s="37"/>
      <c r="X776" s="37"/>
      <c r="Y776" s="37"/>
    </row>
    <row r="777" spans="1:25">
      <c r="A777" s="818">
        <v>100014857309</v>
      </c>
      <c r="B777" s="491"/>
      <c r="C777" s="491">
        <v>631.018868</v>
      </c>
      <c r="D777" s="491" t="s">
        <v>281</v>
      </c>
      <c r="E777" s="491" t="s">
        <v>2332</v>
      </c>
      <c r="F777" s="37"/>
      <c r="G777" s="819"/>
      <c r="H777" s="572"/>
      <c r="I777" s="37"/>
      <c r="J777" s="37"/>
      <c r="K777" s="37"/>
      <c r="L777" s="37"/>
      <c r="M777" s="37"/>
      <c r="N777" s="37"/>
      <c r="O777" s="37"/>
      <c r="P777" s="37"/>
      <c r="Q777" s="37"/>
      <c r="R777" s="37"/>
      <c r="S777" s="37"/>
      <c r="T777" s="37"/>
      <c r="U777" s="37"/>
      <c r="V777" s="37"/>
      <c r="W777" s="37"/>
      <c r="X777" s="37"/>
      <c r="Y777" s="37"/>
    </row>
    <row r="778" spans="1:25">
      <c r="A778" s="818">
        <v>100014871172</v>
      </c>
      <c r="B778" s="491"/>
      <c r="C778" s="491">
        <v>777.73584900000003</v>
      </c>
      <c r="D778" s="491" t="s">
        <v>178</v>
      </c>
      <c r="E778" s="491" t="s">
        <v>2332</v>
      </c>
      <c r="F778" s="37"/>
      <c r="G778" s="819"/>
      <c r="H778" s="572"/>
      <c r="I778" s="37"/>
      <c r="J778" s="37"/>
      <c r="K778" s="37"/>
      <c r="L778" s="37"/>
      <c r="M778" s="37"/>
      <c r="N778" s="37"/>
      <c r="O778" s="37"/>
      <c r="P778" s="37"/>
      <c r="Q778" s="37"/>
      <c r="R778" s="37"/>
      <c r="S778" s="37"/>
      <c r="T778" s="37"/>
      <c r="U778" s="37"/>
      <c r="V778" s="37"/>
      <c r="W778" s="37"/>
      <c r="X778" s="37"/>
      <c r="Y778" s="37"/>
    </row>
    <row r="779" spans="1:25">
      <c r="A779" s="818">
        <v>100003612144</v>
      </c>
      <c r="B779" s="491"/>
      <c r="C779" s="491"/>
      <c r="D779" s="491"/>
      <c r="E779" s="491"/>
      <c r="F779" s="37"/>
      <c r="G779" s="819"/>
      <c r="H779" s="572"/>
      <c r="I779" s="37"/>
      <c r="J779" s="37"/>
      <c r="K779" s="37"/>
      <c r="L779" s="37"/>
      <c r="M779" s="37"/>
      <c r="N779" s="37"/>
      <c r="O779" s="37"/>
      <c r="P779" s="37"/>
      <c r="Q779" s="37"/>
      <c r="R779" s="37"/>
      <c r="S779" s="37"/>
      <c r="T779" s="37"/>
      <c r="U779" s="37"/>
      <c r="V779" s="37"/>
      <c r="W779" s="37"/>
      <c r="X779" s="37"/>
      <c r="Y779" s="37"/>
    </row>
    <row r="780" spans="1:25">
      <c r="A780" s="818"/>
      <c r="B780" s="491"/>
      <c r="C780" s="491"/>
      <c r="D780" s="491"/>
      <c r="E780" s="491"/>
      <c r="F780" s="37"/>
      <c r="G780" s="819"/>
      <c r="H780" s="572"/>
      <c r="I780" s="37"/>
      <c r="J780" s="37"/>
      <c r="K780" s="37"/>
      <c r="L780" s="37"/>
      <c r="M780" s="37"/>
      <c r="N780" s="37"/>
      <c r="O780" s="37"/>
      <c r="P780" s="37"/>
      <c r="Q780" s="37"/>
      <c r="R780" s="37"/>
      <c r="S780" s="37"/>
      <c r="T780" s="37"/>
      <c r="U780" s="37"/>
      <c r="V780" s="37"/>
      <c r="W780" s="37"/>
      <c r="X780" s="37"/>
      <c r="Y780" s="37"/>
    </row>
    <row r="781" spans="1:25">
      <c r="A781" s="818"/>
      <c r="B781" s="491"/>
      <c r="C781" s="491"/>
      <c r="D781" s="491"/>
      <c r="E781" s="491"/>
      <c r="F781" s="37"/>
      <c r="G781" s="819"/>
      <c r="H781" s="572"/>
      <c r="I781" s="37"/>
      <c r="J781" s="37"/>
      <c r="K781" s="37"/>
      <c r="L781" s="37"/>
      <c r="M781" s="37"/>
      <c r="N781" s="37"/>
      <c r="O781" s="37"/>
      <c r="P781" s="37"/>
      <c r="Q781" s="37"/>
      <c r="R781" s="37"/>
      <c r="S781" s="37"/>
      <c r="T781" s="37"/>
      <c r="U781" s="37"/>
      <c r="V781" s="37"/>
      <c r="W781" s="37"/>
      <c r="X781" s="37"/>
      <c r="Y781" s="37"/>
    </row>
    <row r="782" spans="1:25">
      <c r="A782" s="818"/>
      <c r="B782" s="491"/>
      <c r="C782" s="491"/>
      <c r="D782" s="491"/>
      <c r="E782" s="491"/>
      <c r="F782" s="37"/>
      <c r="G782" s="819"/>
      <c r="H782" s="572"/>
      <c r="I782" s="37"/>
      <c r="J782" s="37"/>
      <c r="K782" s="37"/>
      <c r="L782" s="37"/>
      <c r="M782" s="37"/>
      <c r="N782" s="37"/>
      <c r="O782" s="37"/>
      <c r="P782" s="37"/>
      <c r="Q782" s="37"/>
      <c r="R782" s="37"/>
      <c r="S782" s="37"/>
      <c r="T782" s="37"/>
      <c r="U782" s="37"/>
      <c r="V782" s="37"/>
      <c r="W782" s="37"/>
      <c r="X782" s="37"/>
      <c r="Y782" s="37"/>
    </row>
    <row r="783" spans="1:25">
      <c r="A783" s="818"/>
      <c r="B783" s="491"/>
      <c r="C783" s="491"/>
      <c r="D783" s="491"/>
      <c r="E783" s="491"/>
      <c r="F783" s="37"/>
      <c r="G783" s="819"/>
      <c r="H783" s="572"/>
      <c r="I783" s="37"/>
      <c r="J783" s="37"/>
      <c r="K783" s="37"/>
      <c r="L783" s="37"/>
      <c r="M783" s="37"/>
      <c r="N783" s="37"/>
      <c r="O783" s="37"/>
      <c r="P783" s="37"/>
      <c r="Q783" s="37"/>
      <c r="R783" s="37"/>
      <c r="S783" s="37"/>
      <c r="T783" s="37"/>
      <c r="U783" s="37"/>
      <c r="V783" s="37"/>
      <c r="W783" s="37"/>
      <c r="X783" s="37"/>
      <c r="Y783" s="37"/>
    </row>
    <row r="784" spans="1:25">
      <c r="A784" s="818"/>
      <c r="B784" s="491"/>
      <c r="C784" s="491"/>
      <c r="D784" s="491"/>
      <c r="E784" s="491"/>
      <c r="F784" s="37"/>
      <c r="G784" s="819"/>
      <c r="H784" s="572"/>
      <c r="I784" s="37"/>
      <c r="J784" s="37"/>
      <c r="K784" s="37"/>
      <c r="L784" s="37"/>
      <c r="M784" s="37"/>
      <c r="N784" s="37"/>
      <c r="O784" s="37"/>
      <c r="P784" s="37"/>
      <c r="Q784" s="37"/>
      <c r="R784" s="37"/>
      <c r="S784" s="37"/>
      <c r="T784" s="37"/>
      <c r="U784" s="37"/>
      <c r="V784" s="37"/>
      <c r="W784" s="37"/>
      <c r="X784" s="37"/>
      <c r="Y784" s="37"/>
    </row>
    <row r="785" spans="1:25">
      <c r="A785" s="818"/>
      <c r="B785" s="491"/>
      <c r="C785" s="491"/>
      <c r="D785" s="491"/>
      <c r="E785" s="491"/>
      <c r="F785" s="37"/>
      <c r="G785" s="819"/>
      <c r="H785" s="572"/>
      <c r="I785" s="37"/>
      <c r="J785" s="37"/>
      <c r="K785" s="37"/>
      <c r="L785" s="37"/>
      <c r="M785" s="37"/>
      <c r="N785" s="37"/>
      <c r="O785" s="37"/>
      <c r="P785" s="37"/>
      <c r="Q785" s="37"/>
      <c r="R785" s="37"/>
      <c r="S785" s="37"/>
      <c r="T785" s="37"/>
      <c r="U785" s="37"/>
      <c r="V785" s="37"/>
      <c r="W785" s="37"/>
      <c r="X785" s="37"/>
      <c r="Y785" s="37"/>
    </row>
    <row r="786" spans="1:25">
      <c r="A786" s="818"/>
      <c r="B786" s="491"/>
      <c r="C786" s="491"/>
      <c r="D786" s="491"/>
      <c r="E786" s="491"/>
      <c r="F786" s="37"/>
      <c r="G786" s="819"/>
      <c r="H786" s="572"/>
      <c r="I786" s="37"/>
      <c r="J786" s="37"/>
      <c r="K786" s="37"/>
      <c r="L786" s="37"/>
      <c r="M786" s="37"/>
      <c r="N786" s="37"/>
      <c r="O786" s="37"/>
      <c r="P786" s="37"/>
      <c r="Q786" s="37"/>
      <c r="R786" s="37"/>
      <c r="S786" s="37"/>
      <c r="T786" s="37"/>
      <c r="U786" s="37"/>
      <c r="V786" s="37"/>
      <c r="W786" s="37"/>
      <c r="X786" s="37"/>
      <c r="Y786" s="37"/>
    </row>
    <row r="787" spans="1:25">
      <c r="A787" s="818"/>
      <c r="B787" s="491"/>
      <c r="C787" s="491"/>
      <c r="D787" s="491"/>
      <c r="E787" s="491"/>
      <c r="F787" s="37"/>
      <c r="G787" s="819"/>
      <c r="H787" s="572"/>
      <c r="I787" s="37"/>
      <c r="J787" s="37"/>
      <c r="K787" s="37"/>
      <c r="L787" s="37"/>
      <c r="M787" s="37"/>
      <c r="N787" s="37"/>
      <c r="O787" s="37"/>
      <c r="P787" s="37"/>
      <c r="Q787" s="37"/>
      <c r="R787" s="37"/>
      <c r="S787" s="37"/>
      <c r="T787" s="37"/>
      <c r="U787" s="37"/>
      <c r="V787" s="37"/>
      <c r="W787" s="37"/>
      <c r="X787" s="37"/>
      <c r="Y787" s="37"/>
    </row>
    <row r="788" spans="1:25">
      <c r="A788" s="818"/>
      <c r="B788" s="491"/>
      <c r="C788" s="491"/>
      <c r="D788" s="491"/>
      <c r="E788" s="491"/>
      <c r="F788" s="37"/>
      <c r="G788" s="819"/>
      <c r="H788" s="572"/>
      <c r="I788" s="37"/>
      <c r="J788" s="37"/>
      <c r="K788" s="37"/>
      <c r="L788" s="37"/>
      <c r="M788" s="37"/>
      <c r="N788" s="37"/>
      <c r="O788" s="37"/>
      <c r="P788" s="37"/>
      <c r="Q788" s="37"/>
      <c r="R788" s="37"/>
      <c r="S788" s="37"/>
      <c r="T788" s="37"/>
      <c r="U788" s="37"/>
      <c r="V788" s="37"/>
      <c r="W788" s="37"/>
      <c r="X788" s="37"/>
      <c r="Y788" s="37"/>
    </row>
    <row r="789" spans="1:25">
      <c r="A789" s="818"/>
      <c r="B789" s="491"/>
      <c r="C789" s="491"/>
      <c r="D789" s="491"/>
      <c r="E789" s="491"/>
      <c r="F789" s="37"/>
      <c r="G789" s="819"/>
      <c r="H789" s="572"/>
      <c r="I789" s="37"/>
      <c r="J789" s="37"/>
      <c r="K789" s="37"/>
      <c r="L789" s="37"/>
      <c r="M789" s="37"/>
      <c r="N789" s="37"/>
      <c r="O789" s="37"/>
      <c r="P789" s="37"/>
      <c r="Q789" s="37"/>
      <c r="R789" s="37"/>
      <c r="S789" s="37"/>
      <c r="T789" s="37"/>
      <c r="U789" s="37"/>
      <c r="V789" s="37"/>
      <c r="W789" s="37"/>
      <c r="X789" s="37"/>
      <c r="Y789" s="37"/>
    </row>
    <row r="790" spans="1:25">
      <c r="A790" s="818"/>
      <c r="B790" s="491"/>
      <c r="C790" s="491"/>
      <c r="D790" s="491"/>
      <c r="E790" s="491"/>
      <c r="F790" s="37"/>
      <c r="G790" s="819"/>
      <c r="H790" s="572"/>
      <c r="I790" s="37"/>
      <c r="J790" s="37"/>
      <c r="K790" s="37"/>
      <c r="L790" s="37"/>
      <c r="M790" s="37"/>
      <c r="N790" s="37"/>
      <c r="O790" s="37"/>
      <c r="P790" s="37"/>
      <c r="Q790" s="37"/>
      <c r="R790" s="37"/>
      <c r="S790" s="37"/>
      <c r="T790" s="37"/>
      <c r="U790" s="37"/>
      <c r="V790" s="37"/>
      <c r="W790" s="37"/>
      <c r="X790" s="37"/>
      <c r="Y790" s="37"/>
    </row>
    <row r="791" spans="1:25">
      <c r="A791" s="818"/>
      <c r="B791" s="491"/>
      <c r="C791" s="491"/>
      <c r="D791" s="491"/>
      <c r="E791" s="491"/>
      <c r="F791" s="37"/>
      <c r="G791" s="819"/>
      <c r="H791" s="572"/>
      <c r="I791" s="37"/>
      <c r="J791" s="37"/>
      <c r="K791" s="37"/>
      <c r="L791" s="37"/>
      <c r="M791" s="37"/>
      <c r="N791" s="37"/>
      <c r="O791" s="37"/>
      <c r="P791" s="37"/>
      <c r="Q791" s="37"/>
      <c r="R791" s="37"/>
      <c r="S791" s="37"/>
      <c r="T791" s="37"/>
      <c r="U791" s="37"/>
      <c r="V791" s="37"/>
      <c r="W791" s="37"/>
      <c r="X791" s="37"/>
      <c r="Y791" s="37"/>
    </row>
    <row r="792" spans="1:25">
      <c r="A792" s="818"/>
      <c r="B792" s="491"/>
      <c r="C792" s="491"/>
      <c r="D792" s="491"/>
      <c r="E792" s="491"/>
      <c r="F792" s="37"/>
      <c r="G792" s="819"/>
      <c r="H792" s="572"/>
      <c r="I792" s="37"/>
      <c r="J792" s="37"/>
      <c r="K792" s="37"/>
      <c r="L792" s="37"/>
      <c r="M792" s="37"/>
      <c r="N792" s="37"/>
      <c r="O792" s="37"/>
      <c r="P792" s="37"/>
      <c r="Q792" s="37"/>
      <c r="R792" s="37"/>
      <c r="S792" s="37"/>
      <c r="T792" s="37"/>
      <c r="U792" s="37"/>
      <c r="V792" s="37"/>
      <c r="W792" s="37"/>
      <c r="X792" s="37"/>
      <c r="Y792" s="37"/>
    </row>
    <row r="793" spans="1:25">
      <c r="A793" s="818"/>
      <c r="B793" s="491"/>
      <c r="C793" s="491"/>
      <c r="D793" s="491"/>
      <c r="E793" s="491"/>
      <c r="F793" s="37"/>
      <c r="G793" s="819"/>
      <c r="H793" s="572"/>
      <c r="I793" s="37"/>
      <c r="J793" s="37"/>
      <c r="K793" s="37"/>
      <c r="L793" s="37"/>
      <c r="M793" s="37"/>
      <c r="N793" s="37"/>
      <c r="O793" s="37"/>
      <c r="P793" s="37"/>
      <c r="Q793" s="37"/>
      <c r="R793" s="37"/>
      <c r="S793" s="37"/>
      <c r="T793" s="37"/>
      <c r="U793" s="37"/>
      <c r="V793" s="37"/>
      <c r="W793" s="37"/>
      <c r="X793" s="37"/>
      <c r="Y793" s="37"/>
    </row>
    <row r="794" spans="1:25">
      <c r="A794" s="818"/>
      <c r="B794" s="491"/>
      <c r="C794" s="491"/>
      <c r="D794" s="491"/>
      <c r="E794" s="491"/>
      <c r="F794" s="37"/>
      <c r="G794" s="819"/>
      <c r="H794" s="572"/>
      <c r="I794" s="37"/>
      <c r="J794" s="37"/>
      <c r="K794" s="37"/>
      <c r="L794" s="37"/>
      <c r="M794" s="37"/>
      <c r="N794" s="37"/>
      <c r="O794" s="37"/>
      <c r="P794" s="37"/>
      <c r="Q794" s="37"/>
      <c r="R794" s="37"/>
      <c r="S794" s="37"/>
      <c r="T794" s="37"/>
      <c r="U794" s="37"/>
      <c r="V794" s="37"/>
      <c r="W794" s="37"/>
      <c r="X794" s="37"/>
      <c r="Y794" s="37"/>
    </row>
    <row r="795" spans="1:25">
      <c r="A795" s="818"/>
      <c r="B795" s="491"/>
      <c r="C795" s="491"/>
      <c r="D795" s="491"/>
      <c r="E795" s="491"/>
      <c r="F795" s="37"/>
      <c r="G795" s="819"/>
      <c r="H795" s="572"/>
      <c r="I795" s="37"/>
      <c r="J795" s="37"/>
      <c r="K795" s="37"/>
      <c r="L795" s="37"/>
      <c r="M795" s="37"/>
      <c r="N795" s="37"/>
      <c r="O795" s="37"/>
      <c r="P795" s="37"/>
      <c r="Q795" s="37"/>
      <c r="R795" s="37"/>
      <c r="S795" s="37"/>
      <c r="T795" s="37"/>
      <c r="U795" s="37"/>
      <c r="V795" s="37"/>
      <c r="W795" s="37"/>
      <c r="X795" s="37"/>
      <c r="Y795" s="37"/>
    </row>
    <row r="796" spans="1:25">
      <c r="A796" s="818"/>
      <c r="B796" s="491"/>
      <c r="C796" s="491"/>
      <c r="D796" s="491"/>
      <c r="E796" s="491"/>
      <c r="F796" s="37"/>
      <c r="G796" s="819"/>
      <c r="H796" s="572"/>
      <c r="I796" s="37"/>
      <c r="J796" s="37"/>
      <c r="K796" s="37"/>
      <c r="L796" s="37"/>
      <c r="M796" s="37"/>
      <c r="N796" s="37"/>
      <c r="O796" s="37"/>
      <c r="P796" s="37"/>
      <c r="Q796" s="37"/>
      <c r="R796" s="37"/>
      <c r="S796" s="37"/>
      <c r="T796" s="37"/>
      <c r="U796" s="37"/>
      <c r="V796" s="37"/>
      <c r="W796" s="37"/>
      <c r="X796" s="37"/>
      <c r="Y796" s="37"/>
    </row>
    <row r="797" spans="1:25">
      <c r="A797" s="818"/>
      <c r="B797" s="491"/>
      <c r="C797" s="491"/>
      <c r="D797" s="491"/>
      <c r="E797" s="491"/>
      <c r="F797" s="37"/>
      <c r="G797" s="819"/>
      <c r="H797" s="572"/>
      <c r="I797" s="37"/>
      <c r="J797" s="37"/>
      <c r="K797" s="37"/>
      <c r="L797" s="37"/>
      <c r="M797" s="37"/>
      <c r="N797" s="37"/>
      <c r="O797" s="37"/>
      <c r="P797" s="37"/>
      <c r="Q797" s="37"/>
      <c r="R797" s="37"/>
      <c r="S797" s="37"/>
      <c r="T797" s="37"/>
      <c r="U797" s="37"/>
      <c r="V797" s="37"/>
      <c r="W797" s="37"/>
      <c r="X797" s="37"/>
      <c r="Y797" s="37"/>
    </row>
    <row r="798" spans="1:25">
      <c r="A798" s="818"/>
      <c r="B798" s="491"/>
      <c r="C798" s="491"/>
      <c r="D798" s="491"/>
      <c r="E798" s="491"/>
      <c r="F798" s="37"/>
      <c r="G798" s="819"/>
      <c r="H798" s="572"/>
      <c r="I798" s="37"/>
      <c r="J798" s="37"/>
      <c r="K798" s="37"/>
      <c r="L798" s="37"/>
      <c r="M798" s="37"/>
      <c r="N798" s="37"/>
      <c r="O798" s="37"/>
      <c r="P798" s="37"/>
      <c r="Q798" s="37"/>
      <c r="R798" s="37"/>
      <c r="S798" s="37"/>
      <c r="T798" s="37"/>
      <c r="U798" s="37"/>
      <c r="V798" s="37"/>
      <c r="W798" s="37"/>
      <c r="X798" s="37"/>
      <c r="Y798" s="37"/>
    </row>
    <row r="799" spans="1:25">
      <c r="A799" s="818"/>
      <c r="B799" s="491"/>
      <c r="C799" s="491"/>
      <c r="D799" s="491"/>
      <c r="E799" s="491"/>
      <c r="F799" s="37"/>
      <c r="G799" s="819"/>
      <c r="H799" s="572"/>
      <c r="I799" s="37"/>
      <c r="J799" s="37"/>
      <c r="K799" s="37"/>
      <c r="L799" s="37"/>
      <c r="M799" s="37"/>
      <c r="N799" s="37"/>
      <c r="O799" s="37"/>
      <c r="P799" s="37"/>
      <c r="Q799" s="37"/>
      <c r="R799" s="37"/>
      <c r="S799" s="37"/>
      <c r="T799" s="37"/>
      <c r="U799" s="37"/>
      <c r="V799" s="37"/>
      <c r="W799" s="37"/>
      <c r="X799" s="37"/>
      <c r="Y799" s="37"/>
    </row>
    <row r="800" spans="1:25">
      <c r="A800" s="818"/>
      <c r="B800" s="491"/>
      <c r="C800" s="491"/>
      <c r="D800" s="491"/>
      <c r="E800" s="491"/>
      <c r="F800" s="37"/>
      <c r="G800" s="819"/>
      <c r="H800" s="572"/>
      <c r="I800" s="37"/>
      <c r="J800" s="37"/>
      <c r="K800" s="37"/>
      <c r="L800" s="37"/>
      <c r="M800" s="37"/>
      <c r="N800" s="37"/>
      <c r="O800" s="37"/>
      <c r="P800" s="37"/>
      <c r="Q800" s="37"/>
      <c r="R800" s="37"/>
      <c r="S800" s="37"/>
      <c r="T800" s="37"/>
      <c r="U800" s="37"/>
      <c r="V800" s="37"/>
      <c r="W800" s="37"/>
      <c r="X800" s="37"/>
      <c r="Y800" s="37"/>
    </row>
    <row r="801" spans="1:25">
      <c r="A801" s="818"/>
      <c r="B801" s="491"/>
      <c r="C801" s="491"/>
      <c r="D801" s="491"/>
      <c r="E801" s="491"/>
      <c r="F801" s="37"/>
      <c r="G801" s="819"/>
      <c r="H801" s="572"/>
      <c r="I801" s="37"/>
      <c r="J801" s="37"/>
      <c r="K801" s="37"/>
      <c r="L801" s="37"/>
      <c r="M801" s="37"/>
      <c r="N801" s="37"/>
      <c r="O801" s="37"/>
      <c r="P801" s="37"/>
      <c r="Q801" s="37"/>
      <c r="R801" s="37"/>
      <c r="S801" s="37"/>
      <c r="T801" s="37"/>
      <c r="U801" s="37"/>
      <c r="V801" s="37"/>
      <c r="W801" s="37"/>
      <c r="X801" s="37"/>
      <c r="Y801" s="37"/>
    </row>
    <row r="802" spans="1:25">
      <c r="A802" s="818"/>
      <c r="B802" s="491"/>
      <c r="C802" s="491"/>
      <c r="D802" s="491"/>
      <c r="E802" s="491"/>
      <c r="F802" s="37"/>
      <c r="G802" s="819"/>
      <c r="H802" s="572"/>
      <c r="I802" s="37"/>
      <c r="J802" s="37"/>
      <c r="K802" s="37"/>
      <c r="L802" s="37"/>
      <c r="M802" s="37"/>
      <c r="N802" s="37"/>
      <c r="O802" s="37"/>
      <c r="P802" s="37"/>
      <c r="Q802" s="37"/>
      <c r="R802" s="37"/>
      <c r="S802" s="37"/>
      <c r="T802" s="37"/>
      <c r="U802" s="37"/>
      <c r="V802" s="37"/>
      <c r="W802" s="37"/>
      <c r="X802" s="37"/>
      <c r="Y802" s="37"/>
    </row>
    <row r="803" spans="1:25">
      <c r="A803" s="818"/>
      <c r="B803" s="491"/>
      <c r="C803" s="491"/>
      <c r="D803" s="491"/>
      <c r="E803" s="491"/>
      <c r="F803" s="37"/>
      <c r="G803" s="819"/>
      <c r="H803" s="572"/>
      <c r="I803" s="37"/>
      <c r="J803" s="37"/>
      <c r="K803" s="37"/>
      <c r="L803" s="37"/>
      <c r="M803" s="37"/>
      <c r="N803" s="37"/>
      <c r="O803" s="37"/>
      <c r="P803" s="37"/>
      <c r="Q803" s="37"/>
      <c r="R803" s="37"/>
      <c r="S803" s="37"/>
      <c r="T803" s="37"/>
      <c r="U803" s="37"/>
      <c r="V803" s="37"/>
      <c r="W803" s="37"/>
      <c r="X803" s="37"/>
      <c r="Y803" s="37"/>
    </row>
    <row r="804" spans="1:25">
      <c r="A804" s="818"/>
      <c r="B804" s="491"/>
      <c r="C804" s="491"/>
      <c r="D804" s="491"/>
      <c r="E804" s="491"/>
      <c r="F804" s="37"/>
      <c r="G804" s="819"/>
      <c r="H804" s="572"/>
      <c r="I804" s="37"/>
      <c r="J804" s="37"/>
      <c r="K804" s="37"/>
      <c r="L804" s="37"/>
      <c r="M804" s="37"/>
      <c r="N804" s="37"/>
      <c r="O804" s="37"/>
      <c r="P804" s="37"/>
      <c r="Q804" s="37"/>
      <c r="R804" s="37"/>
      <c r="S804" s="37"/>
      <c r="T804" s="37"/>
      <c r="U804" s="37"/>
      <c r="V804" s="37"/>
      <c r="W804" s="37"/>
      <c r="X804" s="37"/>
      <c r="Y804" s="37"/>
    </row>
    <row r="805" spans="1:25">
      <c r="A805" s="818"/>
      <c r="B805" s="491"/>
      <c r="C805" s="491"/>
      <c r="D805" s="491"/>
      <c r="E805" s="491"/>
      <c r="F805" s="37"/>
      <c r="G805" s="819"/>
      <c r="H805" s="572"/>
      <c r="I805" s="37"/>
      <c r="J805" s="37"/>
      <c r="K805" s="37"/>
      <c r="L805" s="37"/>
      <c r="M805" s="37"/>
      <c r="N805" s="37"/>
      <c r="O805" s="37"/>
      <c r="P805" s="37"/>
      <c r="Q805" s="37"/>
      <c r="R805" s="37"/>
      <c r="S805" s="37"/>
      <c r="T805" s="37"/>
      <c r="U805" s="37"/>
      <c r="V805" s="37"/>
      <c r="W805" s="37"/>
      <c r="X805" s="37"/>
      <c r="Y805" s="37"/>
    </row>
    <row r="806" spans="1:25">
      <c r="A806" s="818"/>
      <c r="B806" s="491"/>
      <c r="C806" s="491"/>
      <c r="D806" s="491"/>
      <c r="E806" s="491"/>
      <c r="F806" s="37"/>
      <c r="G806" s="819"/>
      <c r="H806" s="572"/>
      <c r="I806" s="37"/>
      <c r="J806" s="37"/>
      <c r="K806" s="37"/>
      <c r="L806" s="37"/>
      <c r="M806" s="37"/>
      <c r="N806" s="37"/>
      <c r="O806" s="37"/>
      <c r="P806" s="37"/>
      <c r="Q806" s="37"/>
      <c r="R806" s="37"/>
      <c r="S806" s="37"/>
      <c r="T806" s="37"/>
      <c r="U806" s="37"/>
      <c r="V806" s="37"/>
      <c r="W806" s="37"/>
      <c r="X806" s="37"/>
      <c r="Y806" s="37"/>
    </row>
    <row r="807" spans="1:25">
      <c r="A807" s="818"/>
      <c r="B807" s="491"/>
      <c r="C807" s="491"/>
      <c r="D807" s="491"/>
      <c r="E807" s="491"/>
      <c r="F807" s="37"/>
      <c r="G807" s="819"/>
      <c r="H807" s="572"/>
      <c r="I807" s="37"/>
      <c r="J807" s="37"/>
      <c r="K807" s="37"/>
      <c r="L807" s="37"/>
      <c r="M807" s="37"/>
      <c r="N807" s="37"/>
      <c r="O807" s="37"/>
      <c r="P807" s="37"/>
      <c r="Q807" s="37"/>
      <c r="R807" s="37"/>
      <c r="S807" s="37"/>
      <c r="T807" s="37"/>
      <c r="U807" s="37"/>
      <c r="V807" s="37"/>
      <c r="W807" s="37"/>
      <c r="X807" s="37"/>
      <c r="Y807" s="37"/>
    </row>
    <row r="808" spans="1:25">
      <c r="A808" s="818"/>
      <c r="B808" s="491"/>
      <c r="C808" s="491"/>
      <c r="D808" s="491"/>
      <c r="E808" s="491"/>
      <c r="F808" s="37"/>
      <c r="G808" s="819"/>
      <c r="H808" s="572"/>
      <c r="I808" s="37"/>
      <c r="J808" s="37"/>
      <c r="K808" s="37"/>
      <c r="L808" s="37"/>
      <c r="M808" s="37"/>
      <c r="N808" s="37"/>
      <c r="O808" s="37"/>
      <c r="P808" s="37"/>
      <c r="Q808" s="37"/>
      <c r="R808" s="37"/>
      <c r="S808" s="37"/>
      <c r="T808" s="37"/>
      <c r="U808" s="37"/>
      <c r="V808" s="37"/>
      <c r="W808" s="37"/>
      <c r="X808" s="37"/>
      <c r="Y808" s="37"/>
    </row>
    <row r="809" spans="1:25">
      <c r="A809" s="818"/>
      <c r="B809" s="491"/>
      <c r="C809" s="491"/>
      <c r="D809" s="491"/>
      <c r="E809" s="491"/>
      <c r="F809" s="37"/>
      <c r="G809" s="819"/>
      <c r="H809" s="572"/>
      <c r="I809" s="37"/>
      <c r="J809" s="37"/>
      <c r="K809" s="37"/>
      <c r="L809" s="37"/>
      <c r="M809" s="37"/>
      <c r="N809" s="37"/>
      <c r="O809" s="37"/>
      <c r="P809" s="37"/>
      <c r="Q809" s="37"/>
      <c r="R809" s="37"/>
      <c r="S809" s="37"/>
      <c r="T809" s="37"/>
      <c r="U809" s="37"/>
      <c r="V809" s="37"/>
      <c r="W809" s="37"/>
      <c r="X809" s="37"/>
      <c r="Y809" s="37"/>
    </row>
    <row r="810" spans="1:25">
      <c r="A810" s="818"/>
      <c r="B810" s="491"/>
      <c r="C810" s="491"/>
      <c r="D810" s="491"/>
      <c r="E810" s="491"/>
      <c r="F810" s="37"/>
      <c r="G810" s="819"/>
      <c r="H810" s="572"/>
      <c r="I810" s="37"/>
      <c r="J810" s="37"/>
      <c r="K810" s="37"/>
      <c r="L810" s="37"/>
      <c r="M810" s="37"/>
      <c r="N810" s="37"/>
      <c r="O810" s="37"/>
      <c r="P810" s="37"/>
      <c r="Q810" s="37"/>
      <c r="R810" s="37"/>
      <c r="S810" s="37"/>
      <c r="T810" s="37"/>
      <c r="U810" s="37"/>
      <c r="V810" s="37"/>
      <c r="W810" s="37"/>
      <c r="X810" s="37"/>
      <c r="Y810" s="37"/>
    </row>
    <row r="811" spans="1:25">
      <c r="A811" s="818"/>
      <c r="B811" s="491"/>
      <c r="C811" s="491"/>
      <c r="D811" s="491"/>
      <c r="E811" s="491"/>
      <c r="F811" s="37"/>
      <c r="G811" s="819"/>
      <c r="H811" s="572"/>
      <c r="I811" s="37"/>
      <c r="J811" s="37"/>
      <c r="K811" s="37"/>
      <c r="L811" s="37"/>
      <c r="M811" s="37"/>
      <c r="N811" s="37"/>
      <c r="O811" s="37"/>
      <c r="P811" s="37"/>
      <c r="Q811" s="37"/>
      <c r="R811" s="37"/>
      <c r="S811" s="37"/>
      <c r="T811" s="37"/>
      <c r="U811" s="37"/>
      <c r="V811" s="37"/>
      <c r="W811" s="37"/>
      <c r="X811" s="37"/>
      <c r="Y811" s="37"/>
    </row>
    <row r="812" spans="1:25">
      <c r="A812" s="818"/>
      <c r="B812" s="491"/>
      <c r="C812" s="491"/>
      <c r="D812" s="491"/>
      <c r="E812" s="491"/>
      <c r="F812" s="37"/>
      <c r="G812" s="819"/>
      <c r="H812" s="572"/>
      <c r="I812" s="37"/>
      <c r="J812" s="37"/>
      <c r="K812" s="37"/>
      <c r="L812" s="37"/>
      <c r="M812" s="37"/>
      <c r="N812" s="37"/>
      <c r="O812" s="37"/>
      <c r="P812" s="37"/>
      <c r="Q812" s="37"/>
      <c r="R812" s="37"/>
      <c r="S812" s="37"/>
      <c r="T812" s="37"/>
      <c r="U812" s="37"/>
      <c r="V812" s="37"/>
      <c r="W812" s="37"/>
      <c r="X812" s="37"/>
      <c r="Y812" s="37"/>
    </row>
    <row r="813" spans="1:25">
      <c r="A813" s="818"/>
      <c r="B813" s="491"/>
      <c r="C813" s="491"/>
      <c r="D813" s="491"/>
      <c r="E813" s="491"/>
      <c r="F813" s="37"/>
      <c r="G813" s="819"/>
      <c r="H813" s="572"/>
      <c r="I813" s="37"/>
      <c r="J813" s="37"/>
      <c r="K813" s="37"/>
      <c r="L813" s="37"/>
      <c r="M813" s="37"/>
      <c r="N813" s="37"/>
      <c r="O813" s="37"/>
      <c r="P813" s="37"/>
      <c r="Q813" s="37"/>
      <c r="R813" s="37"/>
      <c r="S813" s="37"/>
      <c r="T813" s="37"/>
      <c r="U813" s="37"/>
      <c r="V813" s="37"/>
      <c r="W813" s="37"/>
      <c r="X813" s="37"/>
      <c r="Y813" s="37"/>
    </row>
    <row r="814" spans="1:25">
      <c r="A814" s="818"/>
      <c r="B814" s="491"/>
      <c r="C814" s="491"/>
      <c r="D814" s="491"/>
      <c r="E814" s="491"/>
      <c r="F814" s="37"/>
      <c r="G814" s="819"/>
      <c r="H814" s="572"/>
      <c r="I814" s="37"/>
      <c r="J814" s="37"/>
      <c r="K814" s="37"/>
      <c r="L814" s="37"/>
      <c r="M814" s="37"/>
      <c r="N814" s="37"/>
      <c r="O814" s="37"/>
      <c r="P814" s="37"/>
      <c r="Q814" s="37"/>
      <c r="R814" s="37"/>
      <c r="S814" s="37"/>
      <c r="T814" s="37"/>
      <c r="U814" s="37"/>
      <c r="V814" s="37"/>
      <c r="W814" s="37"/>
      <c r="X814" s="37"/>
      <c r="Y814" s="37"/>
    </row>
    <row r="815" spans="1:25">
      <c r="A815" s="818"/>
      <c r="B815" s="491"/>
      <c r="C815" s="491"/>
      <c r="D815" s="491"/>
      <c r="E815" s="491"/>
      <c r="F815" s="37"/>
      <c r="G815" s="819"/>
      <c r="H815" s="572"/>
      <c r="I815" s="37"/>
      <c r="J815" s="37"/>
      <c r="K815" s="37"/>
      <c r="L815" s="37"/>
      <c r="M815" s="37"/>
      <c r="N815" s="37"/>
      <c r="O815" s="37"/>
      <c r="P815" s="37"/>
      <c r="Q815" s="37"/>
      <c r="R815" s="37"/>
      <c r="S815" s="37"/>
      <c r="T815" s="37"/>
      <c r="U815" s="37"/>
      <c r="V815" s="37"/>
      <c r="W815" s="37"/>
      <c r="X815" s="37"/>
      <c r="Y815" s="37"/>
    </row>
    <row r="816" spans="1:25">
      <c r="A816" s="818"/>
      <c r="B816" s="491"/>
      <c r="C816" s="491"/>
      <c r="D816" s="491"/>
      <c r="E816" s="491"/>
      <c r="F816" s="37"/>
      <c r="G816" s="819"/>
      <c r="H816" s="572"/>
      <c r="I816" s="37"/>
      <c r="J816" s="37"/>
      <c r="K816" s="37"/>
      <c r="L816" s="37"/>
      <c r="M816" s="37"/>
      <c r="N816" s="37"/>
      <c r="O816" s="37"/>
      <c r="P816" s="37"/>
      <c r="Q816" s="37"/>
      <c r="R816" s="37"/>
      <c r="S816" s="37"/>
      <c r="T816" s="37"/>
      <c r="U816" s="37"/>
      <c r="V816" s="37"/>
      <c r="W816" s="37"/>
      <c r="X816" s="37"/>
      <c r="Y816" s="37"/>
    </row>
    <row r="817" spans="1:25">
      <c r="A817" s="818"/>
      <c r="B817" s="491"/>
      <c r="C817" s="491"/>
      <c r="D817" s="491"/>
      <c r="E817" s="491"/>
      <c r="F817" s="37"/>
      <c r="G817" s="819"/>
      <c r="H817" s="572"/>
      <c r="I817" s="37"/>
      <c r="J817" s="37"/>
      <c r="K817" s="37"/>
      <c r="L817" s="37"/>
      <c r="M817" s="37"/>
      <c r="N817" s="37"/>
      <c r="O817" s="37"/>
      <c r="P817" s="37"/>
      <c r="Q817" s="37"/>
      <c r="R817" s="37"/>
      <c r="S817" s="37"/>
      <c r="T817" s="37"/>
      <c r="U817" s="37"/>
      <c r="V817" s="37"/>
      <c r="W817" s="37"/>
      <c r="X817" s="37"/>
      <c r="Y817" s="37"/>
    </row>
    <row r="818" spans="1:25">
      <c r="A818" s="818"/>
      <c r="B818" s="491"/>
      <c r="C818" s="491"/>
      <c r="D818" s="491"/>
      <c r="E818" s="491"/>
      <c r="F818" s="37"/>
      <c r="G818" s="819"/>
      <c r="H818" s="572"/>
      <c r="I818" s="37"/>
      <c r="J818" s="37"/>
      <c r="K818" s="37"/>
      <c r="L818" s="37"/>
      <c r="M818" s="37"/>
      <c r="N818" s="37"/>
      <c r="O818" s="37"/>
      <c r="P818" s="37"/>
      <c r="Q818" s="37"/>
      <c r="R818" s="37"/>
      <c r="S818" s="37"/>
      <c r="T818" s="37"/>
      <c r="U818" s="37"/>
      <c r="V818" s="37"/>
      <c r="W818" s="37"/>
      <c r="X818" s="37"/>
      <c r="Y818" s="37"/>
    </row>
    <row r="819" spans="1:25">
      <c r="A819" s="818"/>
      <c r="B819" s="491"/>
      <c r="C819" s="491"/>
      <c r="D819" s="491"/>
      <c r="E819" s="491"/>
      <c r="F819" s="37"/>
      <c r="G819" s="819"/>
      <c r="H819" s="572"/>
      <c r="I819" s="37"/>
      <c r="J819" s="37"/>
      <c r="K819" s="37"/>
      <c r="L819" s="37"/>
      <c r="M819" s="37"/>
      <c r="N819" s="37"/>
      <c r="O819" s="37"/>
      <c r="P819" s="37"/>
      <c r="Q819" s="37"/>
      <c r="R819" s="37"/>
      <c r="S819" s="37"/>
      <c r="T819" s="37"/>
      <c r="U819" s="37"/>
      <c r="V819" s="37"/>
      <c r="W819" s="37"/>
      <c r="X819" s="37"/>
      <c r="Y819" s="37"/>
    </row>
    <row r="820" spans="1:25">
      <c r="A820" s="818"/>
      <c r="B820" s="491"/>
      <c r="C820" s="491"/>
      <c r="D820" s="491"/>
      <c r="E820" s="491"/>
      <c r="F820" s="37"/>
      <c r="G820" s="819"/>
      <c r="H820" s="572"/>
      <c r="I820" s="37"/>
      <c r="J820" s="37"/>
      <c r="K820" s="37"/>
      <c r="L820" s="37"/>
      <c r="M820" s="37"/>
      <c r="N820" s="37"/>
      <c r="O820" s="37"/>
      <c r="P820" s="37"/>
      <c r="Q820" s="37"/>
      <c r="R820" s="37"/>
      <c r="S820" s="37"/>
      <c r="T820" s="37"/>
      <c r="U820" s="37"/>
      <c r="V820" s="37"/>
      <c r="W820" s="37"/>
      <c r="X820" s="37"/>
      <c r="Y820" s="37"/>
    </row>
    <row r="821" spans="1:25">
      <c r="A821" s="818"/>
      <c r="B821" s="491"/>
      <c r="C821" s="491"/>
      <c r="D821" s="491"/>
      <c r="E821" s="491"/>
      <c r="F821" s="37"/>
      <c r="G821" s="819"/>
      <c r="H821" s="572"/>
      <c r="I821" s="37"/>
      <c r="J821" s="37"/>
      <c r="K821" s="37"/>
      <c r="L821" s="37"/>
      <c r="M821" s="37"/>
      <c r="N821" s="37"/>
      <c r="O821" s="37"/>
      <c r="P821" s="37"/>
      <c r="Q821" s="37"/>
      <c r="R821" s="37"/>
      <c r="S821" s="37"/>
      <c r="T821" s="37"/>
      <c r="U821" s="37"/>
      <c r="V821" s="37"/>
      <c r="W821" s="37"/>
      <c r="X821" s="37"/>
      <c r="Y821" s="37"/>
    </row>
    <row r="822" spans="1:25">
      <c r="A822" s="818"/>
      <c r="B822" s="491"/>
      <c r="C822" s="491"/>
      <c r="D822" s="491"/>
      <c r="E822" s="491"/>
      <c r="F822" s="37"/>
      <c r="G822" s="819"/>
      <c r="H822" s="572"/>
      <c r="I822" s="37"/>
      <c r="J822" s="37"/>
      <c r="K822" s="37"/>
      <c r="L822" s="37"/>
      <c r="M822" s="37"/>
      <c r="N822" s="37"/>
      <c r="O822" s="37"/>
      <c r="P822" s="37"/>
      <c r="Q822" s="37"/>
      <c r="R822" s="37"/>
      <c r="S822" s="37"/>
      <c r="T822" s="37"/>
      <c r="U822" s="37"/>
      <c r="V822" s="37"/>
      <c r="W822" s="37"/>
      <c r="X822" s="37"/>
      <c r="Y822" s="37"/>
    </row>
    <row r="823" spans="1:25">
      <c r="A823" s="818"/>
      <c r="B823" s="491"/>
      <c r="C823" s="491"/>
      <c r="D823" s="491"/>
      <c r="E823" s="491"/>
      <c r="F823" s="37"/>
      <c r="G823" s="819"/>
      <c r="H823" s="572"/>
      <c r="I823" s="37"/>
      <c r="J823" s="37"/>
      <c r="K823" s="37"/>
      <c r="L823" s="37"/>
      <c r="M823" s="37"/>
      <c r="N823" s="37"/>
      <c r="O823" s="37"/>
      <c r="P823" s="37"/>
      <c r="Q823" s="37"/>
      <c r="R823" s="37"/>
      <c r="S823" s="37"/>
      <c r="T823" s="37"/>
      <c r="U823" s="37"/>
      <c r="V823" s="37"/>
      <c r="W823" s="37"/>
      <c r="X823" s="37"/>
      <c r="Y823" s="37"/>
    </row>
    <row r="824" spans="1:25">
      <c r="A824" s="818"/>
      <c r="B824" s="491"/>
      <c r="C824" s="491"/>
      <c r="D824" s="491"/>
      <c r="E824" s="491"/>
      <c r="F824" s="37"/>
      <c r="G824" s="819"/>
      <c r="H824" s="572"/>
      <c r="I824" s="37"/>
      <c r="J824" s="37"/>
      <c r="K824" s="37"/>
      <c r="L824" s="37"/>
      <c r="M824" s="37"/>
      <c r="N824" s="37"/>
      <c r="O824" s="37"/>
      <c r="P824" s="37"/>
      <c r="Q824" s="37"/>
      <c r="R824" s="37"/>
      <c r="S824" s="37"/>
      <c r="T824" s="37"/>
      <c r="U824" s="37"/>
      <c r="V824" s="37"/>
      <c r="W824" s="37"/>
      <c r="X824" s="37"/>
      <c r="Y824" s="37"/>
    </row>
    <row r="825" spans="1:25">
      <c r="A825" s="818"/>
      <c r="B825" s="491"/>
      <c r="C825" s="491"/>
      <c r="D825" s="491"/>
      <c r="E825" s="491"/>
      <c r="F825" s="37"/>
      <c r="G825" s="819"/>
      <c r="H825" s="572"/>
      <c r="I825" s="37"/>
      <c r="J825" s="37"/>
      <c r="K825" s="37"/>
      <c r="L825" s="37"/>
      <c r="M825" s="37"/>
      <c r="N825" s="37"/>
      <c r="O825" s="37"/>
      <c r="P825" s="37"/>
      <c r="Q825" s="37"/>
      <c r="R825" s="37"/>
      <c r="S825" s="37"/>
      <c r="T825" s="37"/>
      <c r="U825" s="37"/>
      <c r="V825" s="37"/>
      <c r="W825" s="37"/>
      <c r="X825" s="37"/>
      <c r="Y825" s="37"/>
    </row>
    <row r="826" spans="1:25">
      <c r="A826" s="818"/>
      <c r="B826" s="491"/>
      <c r="C826" s="491"/>
      <c r="D826" s="491"/>
      <c r="E826" s="491"/>
      <c r="F826" s="37"/>
      <c r="G826" s="819"/>
      <c r="H826" s="572"/>
      <c r="I826" s="37"/>
      <c r="J826" s="37"/>
      <c r="K826" s="37"/>
      <c r="L826" s="37"/>
      <c r="M826" s="37"/>
      <c r="N826" s="37"/>
      <c r="O826" s="37"/>
      <c r="P826" s="37"/>
      <c r="Q826" s="37"/>
      <c r="R826" s="37"/>
      <c r="S826" s="37"/>
      <c r="T826" s="37"/>
      <c r="U826" s="37"/>
      <c r="V826" s="37"/>
      <c r="W826" s="37"/>
      <c r="X826" s="37"/>
      <c r="Y826" s="37"/>
    </row>
    <row r="827" spans="1:25">
      <c r="A827" s="818"/>
      <c r="B827" s="491"/>
      <c r="C827" s="491"/>
      <c r="D827" s="491"/>
      <c r="E827" s="491"/>
      <c r="F827" s="37"/>
      <c r="G827" s="819"/>
      <c r="H827" s="572"/>
      <c r="I827" s="37"/>
      <c r="J827" s="37"/>
      <c r="K827" s="37"/>
      <c r="L827" s="37"/>
      <c r="M827" s="37"/>
      <c r="N827" s="37"/>
      <c r="O827" s="37"/>
      <c r="P827" s="37"/>
      <c r="Q827" s="37"/>
      <c r="R827" s="37"/>
      <c r="S827" s="37"/>
      <c r="T827" s="37"/>
      <c r="U827" s="37"/>
      <c r="V827" s="37"/>
      <c r="W827" s="37"/>
      <c r="X827" s="37"/>
      <c r="Y827" s="37"/>
    </row>
    <row r="828" spans="1:25">
      <c r="A828" s="818"/>
      <c r="B828" s="491"/>
      <c r="C828" s="491"/>
      <c r="D828" s="491"/>
      <c r="E828" s="491"/>
      <c r="F828" s="37"/>
      <c r="G828" s="819"/>
      <c r="H828" s="572"/>
      <c r="I828" s="37"/>
      <c r="J828" s="37"/>
      <c r="K828" s="37"/>
      <c r="L828" s="37"/>
      <c r="M828" s="37"/>
      <c r="N828" s="37"/>
      <c r="O828" s="37"/>
      <c r="P828" s="37"/>
      <c r="Q828" s="37"/>
      <c r="R828" s="37"/>
      <c r="S828" s="37"/>
      <c r="T828" s="37"/>
      <c r="U828" s="37"/>
      <c r="V828" s="37"/>
      <c r="W828" s="37"/>
      <c r="X828" s="37"/>
      <c r="Y828" s="37"/>
    </row>
    <row r="829" spans="1:25">
      <c r="A829" s="818"/>
      <c r="B829" s="491"/>
      <c r="C829" s="491"/>
      <c r="D829" s="491"/>
      <c r="E829" s="491"/>
      <c r="F829" s="37"/>
      <c r="G829" s="819"/>
      <c r="H829" s="572"/>
      <c r="I829" s="37"/>
      <c r="J829" s="37"/>
      <c r="K829" s="37"/>
      <c r="L829" s="37"/>
      <c r="M829" s="37"/>
      <c r="N829" s="37"/>
      <c r="O829" s="37"/>
      <c r="P829" s="37"/>
      <c r="Q829" s="37"/>
      <c r="R829" s="37"/>
      <c r="S829" s="37"/>
      <c r="T829" s="37"/>
      <c r="U829" s="37"/>
      <c r="V829" s="37"/>
      <c r="W829" s="37"/>
      <c r="X829" s="37"/>
      <c r="Y829" s="37"/>
    </row>
    <row r="830" spans="1:25">
      <c r="A830" s="818"/>
      <c r="B830" s="491"/>
      <c r="C830" s="491"/>
      <c r="D830" s="491"/>
      <c r="E830" s="491"/>
      <c r="F830" s="37"/>
      <c r="G830" s="819"/>
      <c r="H830" s="572"/>
      <c r="I830" s="37"/>
      <c r="J830" s="37"/>
      <c r="K830" s="37"/>
      <c r="L830" s="37"/>
      <c r="M830" s="37"/>
      <c r="N830" s="37"/>
      <c r="O830" s="37"/>
      <c r="P830" s="37"/>
      <c r="Q830" s="37"/>
      <c r="R830" s="37"/>
      <c r="S830" s="37"/>
      <c r="T830" s="37"/>
      <c r="U830" s="37"/>
      <c r="V830" s="37"/>
      <c r="W830" s="37"/>
      <c r="X830" s="37"/>
      <c r="Y830" s="37"/>
    </row>
    <row r="831" spans="1:25">
      <c r="A831" s="818"/>
      <c r="B831" s="491"/>
      <c r="C831" s="491"/>
      <c r="D831" s="491"/>
      <c r="E831" s="491"/>
      <c r="F831" s="37"/>
      <c r="G831" s="819"/>
      <c r="H831" s="572"/>
      <c r="I831" s="37"/>
      <c r="J831" s="37"/>
      <c r="K831" s="37"/>
      <c r="L831" s="37"/>
      <c r="M831" s="37"/>
      <c r="N831" s="37"/>
      <c r="O831" s="37"/>
      <c r="P831" s="37"/>
      <c r="Q831" s="37"/>
      <c r="R831" s="37"/>
      <c r="S831" s="37"/>
      <c r="T831" s="37"/>
      <c r="U831" s="37"/>
      <c r="V831" s="37"/>
      <c r="W831" s="37"/>
      <c r="X831" s="37"/>
      <c r="Y831" s="37"/>
    </row>
    <row r="832" spans="1:25">
      <c r="A832" s="818"/>
      <c r="B832" s="491"/>
      <c r="C832" s="491"/>
      <c r="D832" s="491"/>
      <c r="E832" s="491"/>
      <c r="F832" s="37"/>
      <c r="G832" s="819"/>
      <c r="H832" s="572"/>
      <c r="I832" s="37"/>
      <c r="J832" s="37"/>
      <c r="K832" s="37"/>
      <c r="L832" s="37"/>
      <c r="M832" s="37"/>
      <c r="N832" s="37"/>
      <c r="O832" s="37"/>
      <c r="P832" s="37"/>
      <c r="Q832" s="37"/>
      <c r="R832" s="37"/>
      <c r="S832" s="37"/>
      <c r="T832" s="37"/>
      <c r="U832" s="37"/>
      <c r="V832" s="37"/>
      <c r="W832" s="37"/>
      <c r="X832" s="37"/>
      <c r="Y832" s="37"/>
    </row>
    <row r="833" spans="1:25">
      <c r="A833" s="818"/>
      <c r="B833" s="491"/>
      <c r="C833" s="491"/>
      <c r="D833" s="491"/>
      <c r="E833" s="491"/>
      <c r="F833" s="37"/>
      <c r="G833" s="819"/>
      <c r="H833" s="572"/>
      <c r="I833" s="37"/>
      <c r="J833" s="37"/>
      <c r="K833" s="37"/>
      <c r="L833" s="37"/>
      <c r="M833" s="37"/>
      <c r="N833" s="37"/>
      <c r="O833" s="37"/>
      <c r="P833" s="37"/>
      <c r="Q833" s="37"/>
      <c r="R833" s="37"/>
      <c r="S833" s="37"/>
      <c r="T833" s="37"/>
      <c r="U833" s="37"/>
      <c r="V833" s="37"/>
      <c r="W833" s="37"/>
      <c r="X833" s="37"/>
      <c r="Y833" s="37"/>
    </row>
    <row r="834" spans="1:25">
      <c r="A834" s="818"/>
      <c r="B834" s="491"/>
      <c r="C834" s="491"/>
      <c r="D834" s="491"/>
      <c r="E834" s="491"/>
      <c r="F834" s="37"/>
      <c r="G834" s="819"/>
      <c r="H834" s="572"/>
      <c r="I834" s="37"/>
      <c r="J834" s="37"/>
      <c r="K834" s="37"/>
      <c r="L834" s="37"/>
      <c r="M834" s="37"/>
      <c r="N834" s="37"/>
      <c r="O834" s="37"/>
      <c r="P834" s="37"/>
      <c r="Q834" s="37"/>
      <c r="R834" s="37"/>
      <c r="S834" s="37"/>
      <c r="T834" s="37"/>
      <c r="U834" s="37"/>
      <c r="V834" s="37"/>
      <c r="W834" s="37"/>
      <c r="X834" s="37"/>
      <c r="Y834" s="37"/>
    </row>
    <row r="835" spans="1:25">
      <c r="A835" s="818"/>
      <c r="B835" s="491"/>
      <c r="C835" s="491"/>
      <c r="D835" s="491"/>
      <c r="E835" s="491"/>
      <c r="F835" s="37"/>
      <c r="G835" s="819"/>
      <c r="H835" s="572"/>
      <c r="I835" s="37"/>
      <c r="J835" s="37"/>
      <c r="K835" s="37"/>
      <c r="L835" s="37"/>
      <c r="M835" s="37"/>
      <c r="N835" s="37"/>
      <c r="O835" s="37"/>
      <c r="P835" s="37"/>
      <c r="Q835" s="37"/>
      <c r="R835" s="37"/>
      <c r="S835" s="37"/>
      <c r="T835" s="37"/>
      <c r="U835" s="37"/>
      <c r="V835" s="37"/>
      <c r="W835" s="37"/>
      <c r="X835" s="37"/>
      <c r="Y835" s="37"/>
    </row>
    <row r="836" spans="1:25">
      <c r="A836" s="818"/>
      <c r="B836" s="491"/>
      <c r="C836" s="491"/>
      <c r="D836" s="491"/>
      <c r="E836" s="491"/>
      <c r="F836" s="37"/>
      <c r="G836" s="819"/>
      <c r="H836" s="572"/>
      <c r="I836" s="37"/>
      <c r="J836" s="37"/>
      <c r="K836" s="37"/>
      <c r="L836" s="37"/>
      <c r="M836" s="37"/>
      <c r="N836" s="37"/>
      <c r="O836" s="37"/>
      <c r="P836" s="37"/>
      <c r="Q836" s="37"/>
      <c r="R836" s="37"/>
      <c r="S836" s="37"/>
      <c r="T836" s="37"/>
      <c r="U836" s="37"/>
      <c r="V836" s="37"/>
      <c r="W836" s="37"/>
      <c r="X836" s="37"/>
      <c r="Y836" s="37"/>
    </row>
    <row r="837" spans="1:25">
      <c r="A837" s="818"/>
      <c r="B837" s="491"/>
      <c r="C837" s="491"/>
      <c r="D837" s="491"/>
      <c r="E837" s="491"/>
      <c r="F837" s="37"/>
      <c r="G837" s="819"/>
      <c r="H837" s="572"/>
      <c r="I837" s="37"/>
      <c r="J837" s="37"/>
      <c r="K837" s="37"/>
      <c r="L837" s="37"/>
      <c r="M837" s="37"/>
      <c r="N837" s="37"/>
      <c r="O837" s="37"/>
      <c r="P837" s="37"/>
      <c r="Q837" s="37"/>
      <c r="R837" s="37"/>
      <c r="S837" s="37"/>
      <c r="T837" s="37"/>
      <c r="U837" s="37"/>
      <c r="V837" s="37"/>
      <c r="W837" s="37"/>
      <c r="X837" s="37"/>
      <c r="Y837" s="37"/>
    </row>
    <row r="838" spans="1:25">
      <c r="A838" s="818"/>
      <c r="B838" s="491"/>
      <c r="C838" s="491"/>
      <c r="D838" s="491"/>
      <c r="E838" s="491"/>
      <c r="F838" s="37"/>
      <c r="G838" s="819"/>
      <c r="H838" s="572"/>
      <c r="I838" s="37"/>
      <c r="J838" s="37"/>
      <c r="K838" s="37"/>
      <c r="L838" s="37"/>
      <c r="M838" s="37"/>
      <c r="N838" s="37"/>
      <c r="O838" s="37"/>
      <c r="P838" s="37"/>
      <c r="Q838" s="37"/>
      <c r="R838" s="37"/>
      <c r="S838" s="37"/>
      <c r="T838" s="37"/>
      <c r="U838" s="37"/>
      <c r="V838" s="37"/>
      <c r="W838" s="37"/>
      <c r="X838" s="37"/>
      <c r="Y838" s="37"/>
    </row>
    <row r="839" spans="1:25">
      <c r="A839" s="818"/>
      <c r="B839" s="491"/>
      <c r="C839" s="491"/>
      <c r="D839" s="491"/>
      <c r="E839" s="491"/>
      <c r="F839" s="37"/>
      <c r="G839" s="819"/>
      <c r="H839" s="572"/>
      <c r="I839" s="37"/>
      <c r="J839" s="37"/>
      <c r="K839" s="37"/>
      <c r="L839" s="37"/>
      <c r="M839" s="37"/>
      <c r="N839" s="37"/>
      <c r="O839" s="37"/>
      <c r="P839" s="37"/>
      <c r="Q839" s="37"/>
      <c r="R839" s="37"/>
      <c r="S839" s="37"/>
      <c r="T839" s="37"/>
      <c r="U839" s="37"/>
      <c r="V839" s="37"/>
      <c r="W839" s="37"/>
      <c r="X839" s="37"/>
      <c r="Y839" s="37"/>
    </row>
    <row r="840" spans="1:25">
      <c r="A840" s="818"/>
      <c r="B840" s="491"/>
      <c r="C840" s="491"/>
      <c r="D840" s="491"/>
      <c r="E840" s="491"/>
      <c r="F840" s="37"/>
      <c r="G840" s="819"/>
      <c r="H840" s="572"/>
      <c r="I840" s="37"/>
      <c r="J840" s="37"/>
      <c r="K840" s="37"/>
      <c r="L840" s="37"/>
      <c r="M840" s="37"/>
      <c r="N840" s="37"/>
      <c r="O840" s="37"/>
      <c r="P840" s="37"/>
      <c r="Q840" s="37"/>
      <c r="R840" s="37"/>
      <c r="S840" s="37"/>
      <c r="T840" s="37"/>
      <c r="U840" s="37"/>
      <c r="V840" s="37"/>
      <c r="W840" s="37"/>
      <c r="X840" s="37"/>
      <c r="Y840" s="37"/>
    </row>
    <row r="841" spans="1:25">
      <c r="A841" s="818"/>
      <c r="B841" s="491"/>
      <c r="C841" s="491"/>
      <c r="D841" s="491"/>
      <c r="E841" s="491"/>
      <c r="F841" s="37"/>
      <c r="G841" s="819"/>
      <c r="H841" s="572"/>
      <c r="I841" s="37"/>
      <c r="J841" s="37"/>
      <c r="K841" s="37"/>
      <c r="L841" s="37"/>
      <c r="M841" s="37"/>
      <c r="N841" s="37"/>
      <c r="O841" s="37"/>
      <c r="P841" s="37"/>
      <c r="Q841" s="37"/>
      <c r="R841" s="37"/>
      <c r="S841" s="37"/>
      <c r="T841" s="37"/>
      <c r="U841" s="37"/>
      <c r="V841" s="37"/>
      <c r="W841" s="37"/>
      <c r="X841" s="37"/>
      <c r="Y841" s="37"/>
    </row>
    <row r="842" spans="1:25">
      <c r="A842" s="818"/>
      <c r="B842" s="491"/>
      <c r="C842" s="491"/>
      <c r="D842" s="491"/>
      <c r="E842" s="491"/>
      <c r="F842" s="37"/>
      <c r="G842" s="819"/>
      <c r="H842" s="572"/>
      <c r="I842" s="37"/>
      <c r="J842" s="37"/>
      <c r="K842" s="37"/>
      <c r="L842" s="37"/>
      <c r="M842" s="37"/>
      <c r="N842" s="37"/>
      <c r="O842" s="37"/>
      <c r="P842" s="37"/>
      <c r="Q842" s="37"/>
      <c r="R842" s="37"/>
      <c r="S842" s="37"/>
      <c r="T842" s="37"/>
      <c r="U842" s="37"/>
      <c r="V842" s="37"/>
      <c r="W842" s="37"/>
      <c r="X842" s="37"/>
      <c r="Y842" s="37"/>
    </row>
    <row r="843" spans="1:25">
      <c r="A843" s="818"/>
      <c r="B843" s="491"/>
      <c r="C843" s="491"/>
      <c r="D843" s="491"/>
      <c r="E843" s="491"/>
      <c r="F843" s="37"/>
      <c r="G843" s="819"/>
      <c r="H843" s="572"/>
      <c r="I843" s="37"/>
      <c r="J843" s="37"/>
      <c r="K843" s="37"/>
      <c r="L843" s="37"/>
      <c r="M843" s="37"/>
      <c r="N843" s="37"/>
      <c r="O843" s="37"/>
      <c r="P843" s="37"/>
      <c r="Q843" s="37"/>
      <c r="R843" s="37"/>
      <c r="S843" s="37"/>
      <c r="T843" s="37"/>
      <c r="U843" s="37"/>
      <c r="V843" s="37"/>
      <c r="W843" s="37"/>
      <c r="X843" s="37"/>
      <c r="Y843" s="37"/>
    </row>
    <row r="844" spans="1:25">
      <c r="A844" s="818"/>
      <c r="B844" s="491"/>
      <c r="C844" s="491"/>
      <c r="D844" s="491"/>
      <c r="E844" s="491"/>
      <c r="F844" s="37"/>
      <c r="G844" s="819"/>
      <c r="H844" s="572"/>
      <c r="I844" s="37"/>
      <c r="J844" s="37"/>
      <c r="K844" s="37"/>
      <c r="L844" s="37"/>
      <c r="M844" s="37"/>
      <c r="N844" s="37"/>
      <c r="O844" s="37"/>
      <c r="P844" s="37"/>
      <c r="Q844" s="37"/>
      <c r="R844" s="37"/>
      <c r="S844" s="37"/>
      <c r="T844" s="37"/>
      <c r="U844" s="37"/>
      <c r="V844" s="37"/>
      <c r="W844" s="37"/>
      <c r="X844" s="37"/>
      <c r="Y844" s="37"/>
    </row>
    <row r="845" spans="1:25">
      <c r="A845" s="818"/>
      <c r="B845" s="491"/>
      <c r="C845" s="491"/>
      <c r="D845" s="491"/>
      <c r="E845" s="491"/>
      <c r="F845" s="37"/>
      <c r="G845" s="819"/>
      <c r="H845" s="572"/>
      <c r="I845" s="37"/>
      <c r="J845" s="37"/>
      <c r="K845" s="37"/>
      <c r="L845" s="37"/>
      <c r="M845" s="37"/>
      <c r="N845" s="37"/>
      <c r="O845" s="37"/>
      <c r="P845" s="37"/>
      <c r="Q845" s="37"/>
      <c r="R845" s="37"/>
      <c r="S845" s="37"/>
      <c r="T845" s="37"/>
      <c r="U845" s="37"/>
      <c r="V845" s="37"/>
      <c r="W845" s="37"/>
      <c r="X845" s="37"/>
      <c r="Y845" s="37"/>
    </row>
    <row r="846" spans="1:25">
      <c r="A846" s="818"/>
      <c r="B846" s="491"/>
      <c r="C846" s="491"/>
      <c r="D846" s="491"/>
      <c r="E846" s="491"/>
      <c r="F846" s="37"/>
      <c r="G846" s="819"/>
      <c r="H846" s="572"/>
      <c r="I846" s="37"/>
      <c r="J846" s="37"/>
      <c r="K846" s="37"/>
      <c r="L846" s="37"/>
      <c r="M846" s="37"/>
      <c r="N846" s="37"/>
      <c r="O846" s="37"/>
      <c r="P846" s="37"/>
      <c r="Q846" s="37"/>
      <c r="R846" s="37"/>
      <c r="S846" s="37"/>
      <c r="T846" s="37"/>
      <c r="U846" s="37"/>
      <c r="V846" s="37"/>
      <c r="W846" s="37"/>
      <c r="X846" s="37"/>
      <c r="Y846" s="37"/>
    </row>
    <row r="847" spans="1:25">
      <c r="A847" s="818"/>
      <c r="B847" s="491"/>
      <c r="C847" s="491"/>
      <c r="D847" s="491"/>
      <c r="E847" s="491"/>
      <c r="F847" s="37"/>
      <c r="G847" s="819"/>
      <c r="H847" s="572"/>
      <c r="I847" s="37"/>
      <c r="J847" s="37"/>
      <c r="K847" s="37"/>
      <c r="L847" s="37"/>
      <c r="M847" s="37"/>
      <c r="N847" s="37"/>
      <c r="O847" s="37"/>
      <c r="P847" s="37"/>
      <c r="Q847" s="37"/>
      <c r="R847" s="37"/>
      <c r="S847" s="37"/>
      <c r="T847" s="37"/>
      <c r="U847" s="37"/>
      <c r="V847" s="37"/>
      <c r="W847" s="37"/>
      <c r="X847" s="37"/>
      <c r="Y847" s="37"/>
    </row>
    <row r="848" spans="1:25">
      <c r="A848" s="818"/>
      <c r="B848" s="491"/>
      <c r="C848" s="491"/>
      <c r="D848" s="491"/>
      <c r="E848" s="491"/>
      <c r="F848" s="37"/>
      <c r="G848" s="819"/>
      <c r="H848" s="572"/>
      <c r="I848" s="37"/>
      <c r="J848" s="37"/>
      <c r="K848" s="37"/>
      <c r="L848" s="37"/>
      <c r="M848" s="37"/>
      <c r="N848" s="37"/>
      <c r="O848" s="37"/>
      <c r="P848" s="37"/>
      <c r="Q848" s="37"/>
      <c r="R848" s="37"/>
      <c r="S848" s="37"/>
      <c r="T848" s="37"/>
      <c r="U848" s="37"/>
      <c r="V848" s="37"/>
      <c r="W848" s="37"/>
      <c r="X848" s="37"/>
      <c r="Y848" s="37"/>
    </row>
    <row r="849" spans="1:25">
      <c r="A849" s="818"/>
      <c r="B849" s="491"/>
      <c r="C849" s="491"/>
      <c r="D849" s="491"/>
      <c r="E849" s="491"/>
      <c r="F849" s="37"/>
      <c r="G849" s="819"/>
      <c r="H849" s="572"/>
      <c r="I849" s="37"/>
      <c r="J849" s="37"/>
      <c r="K849" s="37"/>
      <c r="L849" s="37"/>
      <c r="M849" s="37"/>
      <c r="N849" s="37"/>
      <c r="O849" s="37"/>
      <c r="P849" s="37"/>
      <c r="Q849" s="37"/>
      <c r="R849" s="37"/>
      <c r="S849" s="37"/>
      <c r="T849" s="37"/>
      <c r="U849" s="37"/>
      <c r="V849" s="37"/>
      <c r="W849" s="37"/>
      <c r="X849" s="37"/>
      <c r="Y849" s="37"/>
    </row>
    <row r="850" spans="1:25">
      <c r="A850" s="818"/>
      <c r="B850" s="491"/>
      <c r="C850" s="491"/>
      <c r="D850" s="491"/>
      <c r="E850" s="491"/>
      <c r="F850" s="37"/>
      <c r="G850" s="819"/>
      <c r="H850" s="572"/>
      <c r="I850" s="37"/>
      <c r="J850" s="37"/>
      <c r="K850" s="37"/>
      <c r="L850" s="37"/>
      <c r="M850" s="37"/>
      <c r="N850" s="37"/>
      <c r="O850" s="37"/>
      <c r="P850" s="37"/>
      <c r="Q850" s="37"/>
      <c r="R850" s="37"/>
      <c r="S850" s="37"/>
      <c r="T850" s="37"/>
      <c r="U850" s="37"/>
      <c r="V850" s="37"/>
      <c r="W850" s="37"/>
      <c r="X850" s="37"/>
      <c r="Y850" s="37"/>
    </row>
    <row r="851" spans="1:25">
      <c r="A851" s="818"/>
      <c r="B851" s="491"/>
      <c r="C851" s="491"/>
      <c r="D851" s="491"/>
      <c r="E851" s="491"/>
      <c r="F851" s="37"/>
      <c r="G851" s="819"/>
      <c r="H851" s="572"/>
      <c r="I851" s="37"/>
      <c r="J851" s="37"/>
      <c r="K851" s="37"/>
      <c r="L851" s="37"/>
      <c r="M851" s="37"/>
      <c r="N851" s="37"/>
      <c r="O851" s="37"/>
      <c r="P851" s="37"/>
      <c r="Q851" s="37"/>
      <c r="R851" s="37"/>
      <c r="S851" s="37"/>
      <c r="T851" s="37"/>
      <c r="U851" s="37"/>
      <c r="V851" s="37"/>
      <c r="W851" s="37"/>
      <c r="X851" s="37"/>
      <c r="Y851" s="37"/>
    </row>
    <row r="852" spans="1:25">
      <c r="A852" s="818"/>
      <c r="B852" s="491"/>
      <c r="C852" s="491"/>
      <c r="D852" s="491"/>
      <c r="E852" s="491"/>
      <c r="F852" s="37"/>
      <c r="G852" s="819"/>
      <c r="H852" s="572"/>
      <c r="I852" s="37"/>
      <c r="J852" s="37"/>
      <c r="K852" s="37"/>
      <c r="L852" s="37"/>
      <c r="M852" s="37"/>
      <c r="N852" s="37"/>
      <c r="O852" s="37"/>
      <c r="P852" s="37"/>
      <c r="Q852" s="37"/>
      <c r="R852" s="37"/>
      <c r="S852" s="37"/>
      <c r="T852" s="37"/>
      <c r="U852" s="37"/>
      <c r="V852" s="37"/>
      <c r="W852" s="37"/>
      <c r="X852" s="37"/>
      <c r="Y852" s="37"/>
    </row>
    <row r="853" spans="1:25">
      <c r="A853" s="818"/>
      <c r="B853" s="491"/>
      <c r="C853" s="491"/>
      <c r="D853" s="491"/>
      <c r="E853" s="491"/>
      <c r="F853" s="37"/>
      <c r="G853" s="819"/>
      <c r="H853" s="572"/>
      <c r="I853" s="37"/>
      <c r="J853" s="37"/>
      <c r="K853" s="37"/>
      <c r="L853" s="37"/>
      <c r="M853" s="37"/>
      <c r="N853" s="37"/>
      <c r="O853" s="37"/>
      <c r="P853" s="37"/>
      <c r="Q853" s="37"/>
      <c r="R853" s="37"/>
      <c r="S853" s="37"/>
      <c r="T853" s="37"/>
      <c r="U853" s="37"/>
      <c r="V853" s="37"/>
      <c r="W853" s="37"/>
      <c r="X853" s="37"/>
      <c r="Y853" s="37"/>
    </row>
    <row r="854" spans="1:25">
      <c r="A854" s="818"/>
      <c r="B854" s="491"/>
      <c r="C854" s="491"/>
      <c r="D854" s="491"/>
      <c r="E854" s="491"/>
      <c r="F854" s="37"/>
      <c r="G854" s="819"/>
      <c r="H854" s="572"/>
      <c r="I854" s="37"/>
      <c r="J854" s="37"/>
      <c r="K854" s="37"/>
      <c r="L854" s="37"/>
      <c r="M854" s="37"/>
      <c r="N854" s="37"/>
      <c r="O854" s="37"/>
      <c r="P854" s="37"/>
      <c r="Q854" s="37"/>
      <c r="R854" s="37"/>
      <c r="S854" s="37"/>
      <c r="T854" s="37"/>
      <c r="U854" s="37"/>
      <c r="V854" s="37"/>
      <c r="W854" s="37"/>
      <c r="X854" s="37"/>
      <c r="Y854" s="37"/>
    </row>
    <row r="855" spans="1:25">
      <c r="A855" s="818"/>
      <c r="B855" s="491"/>
      <c r="C855" s="491"/>
      <c r="D855" s="491"/>
      <c r="E855" s="491"/>
      <c r="F855" s="37"/>
      <c r="G855" s="819"/>
      <c r="H855" s="572"/>
      <c r="I855" s="37"/>
      <c r="J855" s="37"/>
      <c r="K855" s="37"/>
      <c r="L855" s="37"/>
      <c r="M855" s="37"/>
      <c r="N855" s="37"/>
      <c r="O855" s="37"/>
      <c r="P855" s="37"/>
      <c r="Q855" s="37"/>
      <c r="R855" s="37"/>
      <c r="S855" s="37"/>
      <c r="T855" s="37"/>
      <c r="U855" s="37"/>
      <c r="V855" s="37"/>
      <c r="W855" s="37"/>
      <c r="X855" s="37"/>
      <c r="Y855" s="37"/>
    </row>
    <row r="856" spans="1:25">
      <c r="A856" s="818"/>
      <c r="B856" s="491"/>
      <c r="C856" s="491"/>
      <c r="D856" s="491"/>
      <c r="E856" s="491"/>
      <c r="F856" s="37"/>
      <c r="G856" s="819"/>
      <c r="H856" s="572"/>
      <c r="I856" s="37"/>
      <c r="J856" s="37"/>
      <c r="K856" s="37"/>
      <c r="L856" s="37"/>
      <c r="M856" s="37"/>
      <c r="N856" s="37"/>
      <c r="O856" s="37"/>
      <c r="P856" s="37"/>
      <c r="Q856" s="37"/>
      <c r="R856" s="37"/>
      <c r="S856" s="37"/>
      <c r="T856" s="37"/>
      <c r="U856" s="37"/>
      <c r="V856" s="37"/>
      <c r="W856" s="37"/>
      <c r="X856" s="37"/>
      <c r="Y856" s="37"/>
    </row>
    <row r="857" spans="1:25">
      <c r="A857" s="818"/>
      <c r="B857" s="491"/>
      <c r="C857" s="491"/>
      <c r="D857" s="491"/>
      <c r="E857" s="491"/>
      <c r="F857" s="37"/>
      <c r="G857" s="819"/>
      <c r="H857" s="572"/>
      <c r="I857" s="37"/>
      <c r="J857" s="37"/>
      <c r="K857" s="37"/>
      <c r="L857" s="37"/>
      <c r="M857" s="37"/>
      <c r="N857" s="37"/>
      <c r="O857" s="37"/>
      <c r="P857" s="37"/>
      <c r="Q857" s="37"/>
      <c r="R857" s="37"/>
      <c r="S857" s="37"/>
      <c r="T857" s="37"/>
      <c r="U857" s="37"/>
      <c r="V857" s="37"/>
      <c r="W857" s="37"/>
      <c r="X857" s="37"/>
      <c r="Y857" s="37"/>
    </row>
    <row r="858" spans="1:25">
      <c r="A858" s="818"/>
      <c r="B858" s="491"/>
      <c r="C858" s="491"/>
      <c r="D858" s="491"/>
      <c r="E858" s="491"/>
      <c r="F858" s="37"/>
      <c r="G858" s="819"/>
      <c r="H858" s="572"/>
      <c r="I858" s="37"/>
      <c r="J858" s="37"/>
      <c r="K858" s="37"/>
      <c r="L858" s="37"/>
      <c r="M858" s="37"/>
      <c r="N858" s="37"/>
      <c r="O858" s="37"/>
      <c r="P858" s="37"/>
      <c r="Q858" s="37"/>
      <c r="R858" s="37"/>
      <c r="S858" s="37"/>
      <c r="T858" s="37"/>
      <c r="U858" s="37"/>
      <c r="V858" s="37"/>
      <c r="W858" s="37"/>
      <c r="X858" s="37"/>
      <c r="Y858" s="37"/>
    </row>
    <row r="859" spans="1:25">
      <c r="A859" s="818"/>
      <c r="B859" s="491"/>
      <c r="C859" s="491"/>
      <c r="D859" s="491"/>
      <c r="E859" s="491"/>
      <c r="F859" s="37"/>
      <c r="G859" s="819"/>
      <c r="H859" s="572"/>
      <c r="I859" s="37"/>
      <c r="J859" s="37"/>
      <c r="K859" s="37"/>
      <c r="L859" s="37"/>
      <c r="M859" s="37"/>
      <c r="N859" s="37"/>
      <c r="O859" s="37"/>
      <c r="P859" s="37"/>
      <c r="Q859" s="37"/>
      <c r="R859" s="37"/>
      <c r="S859" s="37"/>
      <c r="T859" s="37"/>
      <c r="U859" s="37"/>
      <c r="V859" s="37"/>
      <c r="W859" s="37"/>
      <c r="X859" s="37"/>
      <c r="Y859" s="37"/>
    </row>
    <row r="860" spans="1:25">
      <c r="A860" s="818"/>
      <c r="B860" s="491"/>
      <c r="C860" s="491"/>
      <c r="D860" s="491"/>
      <c r="E860" s="491"/>
      <c r="F860" s="37"/>
      <c r="G860" s="819"/>
      <c r="H860" s="572"/>
      <c r="I860" s="37"/>
      <c r="J860" s="37"/>
      <c r="K860" s="37"/>
      <c r="L860" s="37"/>
      <c r="M860" s="37"/>
      <c r="N860" s="37"/>
      <c r="O860" s="37"/>
      <c r="P860" s="37"/>
      <c r="Q860" s="37"/>
      <c r="R860" s="37"/>
      <c r="S860" s="37"/>
      <c r="T860" s="37"/>
      <c r="U860" s="37"/>
      <c r="V860" s="37"/>
      <c r="W860" s="37"/>
      <c r="X860" s="37"/>
      <c r="Y860" s="37"/>
    </row>
    <row r="861" spans="1:25">
      <c r="A861" s="818"/>
      <c r="B861" s="491"/>
      <c r="C861" s="491"/>
      <c r="D861" s="491"/>
      <c r="E861" s="491"/>
      <c r="F861" s="37"/>
      <c r="G861" s="819"/>
      <c r="H861" s="572"/>
      <c r="I861" s="37"/>
      <c r="J861" s="37"/>
      <c r="K861" s="37"/>
      <c r="L861" s="37"/>
      <c r="M861" s="37"/>
      <c r="N861" s="37"/>
      <c r="O861" s="37"/>
      <c r="P861" s="37"/>
      <c r="Q861" s="37"/>
      <c r="R861" s="37"/>
      <c r="S861" s="37"/>
      <c r="T861" s="37"/>
      <c r="U861" s="37"/>
      <c r="V861" s="37"/>
      <c r="W861" s="37"/>
      <c r="X861" s="37"/>
      <c r="Y861" s="37"/>
    </row>
    <row r="862" spans="1:25">
      <c r="A862" s="818"/>
      <c r="B862" s="491"/>
      <c r="C862" s="491"/>
      <c r="D862" s="491"/>
      <c r="E862" s="491"/>
      <c r="F862" s="37"/>
      <c r="G862" s="819"/>
      <c r="H862" s="572"/>
      <c r="I862" s="37"/>
      <c r="J862" s="37"/>
      <c r="K862" s="37"/>
      <c r="L862" s="37"/>
      <c r="M862" s="37"/>
      <c r="N862" s="37"/>
      <c r="O862" s="37"/>
      <c r="P862" s="37"/>
      <c r="Q862" s="37"/>
      <c r="R862" s="37"/>
      <c r="S862" s="37"/>
      <c r="T862" s="37"/>
      <c r="U862" s="37"/>
      <c r="V862" s="37"/>
      <c r="W862" s="37"/>
      <c r="X862" s="37"/>
      <c r="Y862" s="37"/>
    </row>
    <row r="863" spans="1:25">
      <c r="A863" s="818"/>
      <c r="B863" s="491"/>
      <c r="C863" s="491"/>
      <c r="D863" s="491"/>
      <c r="E863" s="491"/>
      <c r="F863" s="37"/>
      <c r="G863" s="819"/>
      <c r="H863" s="572"/>
      <c r="I863" s="37"/>
      <c r="J863" s="37"/>
      <c r="K863" s="37"/>
      <c r="L863" s="37"/>
      <c r="M863" s="37"/>
      <c r="N863" s="37"/>
      <c r="O863" s="37"/>
      <c r="P863" s="37"/>
      <c r="Q863" s="37"/>
      <c r="R863" s="37"/>
      <c r="S863" s="37"/>
      <c r="T863" s="37"/>
      <c r="U863" s="37"/>
      <c r="V863" s="37"/>
      <c r="W863" s="37"/>
      <c r="X863" s="37"/>
      <c r="Y863" s="37"/>
    </row>
    <row r="864" spans="1:25">
      <c r="A864" s="818"/>
      <c r="B864" s="491"/>
      <c r="C864" s="491"/>
      <c r="D864" s="491"/>
      <c r="E864" s="491"/>
      <c r="F864" s="37"/>
      <c r="G864" s="819"/>
      <c r="H864" s="572"/>
      <c r="I864" s="37"/>
      <c r="J864" s="37"/>
      <c r="K864" s="37"/>
      <c r="L864" s="37"/>
      <c r="M864" s="37"/>
      <c r="N864" s="37"/>
      <c r="O864" s="37"/>
      <c r="P864" s="37"/>
      <c r="Q864" s="37"/>
      <c r="R864" s="37"/>
      <c r="S864" s="37"/>
      <c r="T864" s="37"/>
      <c r="U864" s="37"/>
      <c r="V864" s="37"/>
      <c r="W864" s="37"/>
      <c r="X864" s="37"/>
      <c r="Y864" s="37"/>
    </row>
    <row r="865" spans="1:25">
      <c r="A865" s="818"/>
      <c r="B865" s="491"/>
      <c r="C865" s="491"/>
      <c r="D865" s="491"/>
      <c r="E865" s="491"/>
      <c r="F865" s="37"/>
      <c r="G865" s="819"/>
      <c r="H865" s="572"/>
      <c r="I865" s="37"/>
      <c r="J865" s="37"/>
      <c r="K865" s="37"/>
      <c r="L865" s="37"/>
      <c r="M865" s="37"/>
      <c r="N865" s="37"/>
      <c r="O865" s="37"/>
      <c r="P865" s="37"/>
      <c r="Q865" s="37"/>
      <c r="R865" s="37"/>
      <c r="S865" s="37"/>
      <c r="T865" s="37"/>
      <c r="U865" s="37"/>
      <c r="V865" s="37"/>
      <c r="W865" s="37"/>
      <c r="X865" s="37"/>
      <c r="Y865" s="37"/>
    </row>
    <row r="866" spans="1:25">
      <c r="A866" s="818"/>
      <c r="B866" s="491"/>
      <c r="C866" s="491"/>
      <c r="D866" s="491"/>
      <c r="E866" s="491"/>
      <c r="F866" s="37"/>
      <c r="G866" s="819"/>
      <c r="H866" s="572"/>
      <c r="I866" s="37"/>
      <c r="J866" s="37"/>
      <c r="K866" s="37"/>
      <c r="L866" s="37"/>
      <c r="M866" s="37"/>
      <c r="N866" s="37"/>
      <c r="O866" s="37"/>
      <c r="P866" s="37"/>
      <c r="Q866" s="37"/>
      <c r="R866" s="37"/>
      <c r="S866" s="37"/>
      <c r="T866" s="37"/>
      <c r="U866" s="37"/>
      <c r="V866" s="37"/>
      <c r="W866" s="37"/>
      <c r="X866" s="37"/>
      <c r="Y866" s="37"/>
    </row>
    <row r="867" spans="1:25">
      <c r="A867" s="818"/>
      <c r="B867" s="491"/>
      <c r="C867" s="491"/>
      <c r="D867" s="491"/>
      <c r="E867" s="491"/>
      <c r="F867" s="37"/>
      <c r="G867" s="819"/>
      <c r="H867" s="572"/>
      <c r="I867" s="37"/>
      <c r="J867" s="37"/>
      <c r="K867" s="37"/>
      <c r="L867" s="37"/>
      <c r="M867" s="37"/>
      <c r="N867" s="37"/>
      <c r="O867" s="37"/>
      <c r="P867" s="37"/>
      <c r="Q867" s="37"/>
      <c r="R867" s="37"/>
      <c r="S867" s="37"/>
      <c r="T867" s="37"/>
      <c r="U867" s="37"/>
      <c r="V867" s="37"/>
      <c r="W867" s="37"/>
      <c r="X867" s="37"/>
      <c r="Y867" s="37"/>
    </row>
    <row r="868" spans="1:25">
      <c r="A868" s="818"/>
      <c r="B868" s="491"/>
      <c r="C868" s="491"/>
      <c r="D868" s="491"/>
      <c r="E868" s="491"/>
      <c r="F868" s="37"/>
      <c r="G868" s="819"/>
      <c r="H868" s="572"/>
      <c r="I868" s="37"/>
      <c r="J868" s="37"/>
      <c r="K868" s="37"/>
      <c r="L868" s="37"/>
      <c r="M868" s="37"/>
      <c r="N868" s="37"/>
      <c r="O868" s="37"/>
      <c r="P868" s="37"/>
      <c r="Q868" s="37"/>
      <c r="R868" s="37"/>
      <c r="S868" s="37"/>
      <c r="T868" s="37"/>
      <c r="U868" s="37"/>
      <c r="V868" s="37"/>
      <c r="W868" s="37"/>
      <c r="X868" s="37"/>
      <c r="Y868" s="37"/>
    </row>
    <row r="869" spans="1:25">
      <c r="A869" s="818"/>
      <c r="B869" s="491"/>
      <c r="C869" s="491"/>
      <c r="D869" s="491"/>
      <c r="E869" s="491"/>
      <c r="F869" s="37"/>
      <c r="G869" s="819"/>
      <c r="H869" s="572"/>
      <c r="I869" s="37"/>
      <c r="J869" s="37"/>
      <c r="K869" s="37"/>
      <c r="L869" s="37"/>
      <c r="M869" s="37"/>
      <c r="N869" s="37"/>
      <c r="O869" s="37"/>
      <c r="P869" s="37"/>
      <c r="Q869" s="37"/>
      <c r="R869" s="37"/>
      <c r="S869" s="37"/>
      <c r="T869" s="37"/>
      <c r="U869" s="37"/>
      <c r="V869" s="37"/>
      <c r="W869" s="37"/>
      <c r="X869" s="37"/>
      <c r="Y869" s="37"/>
    </row>
    <row r="870" spans="1:25">
      <c r="A870" s="818"/>
      <c r="B870" s="491"/>
      <c r="C870" s="491"/>
      <c r="D870" s="491"/>
      <c r="E870" s="491"/>
      <c r="F870" s="37"/>
      <c r="G870" s="819"/>
      <c r="H870" s="572"/>
      <c r="I870" s="37"/>
      <c r="J870" s="37"/>
      <c r="K870" s="37"/>
      <c r="L870" s="37"/>
      <c r="M870" s="37"/>
      <c r="N870" s="37"/>
      <c r="O870" s="37"/>
      <c r="P870" s="37"/>
      <c r="Q870" s="37"/>
      <c r="R870" s="37"/>
      <c r="S870" s="37"/>
      <c r="T870" s="37"/>
      <c r="U870" s="37"/>
      <c r="V870" s="37"/>
      <c r="W870" s="37"/>
      <c r="X870" s="37"/>
      <c r="Y870" s="37"/>
    </row>
    <row r="871" spans="1:25">
      <c r="A871" s="818"/>
      <c r="B871" s="491"/>
      <c r="C871" s="491"/>
      <c r="D871" s="491"/>
      <c r="E871" s="491"/>
      <c r="F871" s="37"/>
      <c r="G871" s="819"/>
      <c r="H871" s="572"/>
      <c r="I871" s="37"/>
      <c r="J871" s="37"/>
      <c r="K871" s="37"/>
      <c r="L871" s="37"/>
      <c r="M871" s="37"/>
      <c r="N871" s="37"/>
      <c r="O871" s="37"/>
      <c r="P871" s="37"/>
      <c r="Q871" s="37"/>
      <c r="R871" s="37"/>
      <c r="S871" s="37"/>
      <c r="T871" s="37"/>
      <c r="U871" s="37"/>
      <c r="V871" s="37"/>
      <c r="W871" s="37"/>
      <c r="X871" s="37"/>
      <c r="Y871" s="37"/>
    </row>
    <row r="872" spans="1:25">
      <c r="A872" s="818"/>
      <c r="B872" s="491"/>
      <c r="C872" s="491"/>
      <c r="D872" s="491"/>
      <c r="E872" s="491"/>
      <c r="F872" s="37"/>
      <c r="G872" s="819"/>
      <c r="H872" s="572"/>
      <c r="I872" s="37"/>
      <c r="J872" s="37"/>
      <c r="K872" s="37"/>
      <c r="L872" s="37"/>
      <c r="M872" s="37"/>
      <c r="N872" s="37"/>
      <c r="O872" s="37"/>
      <c r="P872" s="37"/>
      <c r="Q872" s="37"/>
      <c r="R872" s="37"/>
      <c r="S872" s="37"/>
      <c r="T872" s="37"/>
      <c r="U872" s="37"/>
      <c r="V872" s="37"/>
      <c r="W872" s="37"/>
      <c r="X872" s="37"/>
      <c r="Y872" s="37"/>
    </row>
    <row r="873" spans="1:25">
      <c r="A873" s="818"/>
      <c r="B873" s="491"/>
      <c r="C873" s="491"/>
      <c r="D873" s="491"/>
      <c r="E873" s="491"/>
      <c r="F873" s="37"/>
      <c r="G873" s="819"/>
      <c r="H873" s="572"/>
      <c r="I873" s="37"/>
      <c r="J873" s="37"/>
      <c r="K873" s="37"/>
      <c r="L873" s="37"/>
      <c r="M873" s="37"/>
      <c r="N873" s="37"/>
      <c r="O873" s="37"/>
      <c r="P873" s="37"/>
      <c r="Q873" s="37"/>
      <c r="R873" s="37"/>
      <c r="S873" s="37"/>
      <c r="T873" s="37"/>
      <c r="U873" s="37"/>
      <c r="V873" s="37"/>
      <c r="W873" s="37"/>
      <c r="X873" s="37"/>
      <c r="Y873" s="37"/>
    </row>
    <row r="874" spans="1:25">
      <c r="A874" s="818"/>
      <c r="B874" s="491"/>
      <c r="C874" s="491"/>
      <c r="D874" s="491"/>
      <c r="E874" s="491"/>
      <c r="F874" s="37"/>
      <c r="G874" s="819"/>
      <c r="H874" s="572"/>
      <c r="I874" s="37"/>
      <c r="J874" s="37"/>
      <c r="K874" s="37"/>
      <c r="L874" s="37"/>
      <c r="M874" s="37"/>
      <c r="N874" s="37"/>
      <c r="O874" s="37"/>
      <c r="P874" s="37"/>
      <c r="Q874" s="37"/>
      <c r="R874" s="37"/>
      <c r="S874" s="37"/>
      <c r="T874" s="37"/>
      <c r="U874" s="37"/>
      <c r="V874" s="37"/>
      <c r="W874" s="37"/>
      <c r="X874" s="37"/>
      <c r="Y874" s="37"/>
    </row>
    <row r="875" spans="1:25">
      <c r="A875" s="818"/>
      <c r="B875" s="491"/>
      <c r="C875" s="491"/>
      <c r="D875" s="491"/>
      <c r="E875" s="491"/>
      <c r="F875" s="37"/>
      <c r="G875" s="819"/>
      <c r="H875" s="572"/>
      <c r="I875" s="37"/>
      <c r="J875" s="37"/>
      <c r="K875" s="37"/>
      <c r="L875" s="37"/>
      <c r="M875" s="37"/>
      <c r="N875" s="37"/>
      <c r="O875" s="37"/>
      <c r="P875" s="37"/>
      <c r="Q875" s="37"/>
      <c r="R875" s="37"/>
      <c r="S875" s="37"/>
      <c r="T875" s="37"/>
      <c r="U875" s="37"/>
      <c r="V875" s="37"/>
      <c r="W875" s="37"/>
      <c r="X875" s="37"/>
      <c r="Y875" s="37"/>
    </row>
    <row r="876" spans="1:25">
      <c r="A876" s="818"/>
      <c r="B876" s="491"/>
      <c r="C876" s="491"/>
      <c r="D876" s="491"/>
      <c r="E876" s="491"/>
      <c r="F876" s="37"/>
      <c r="G876" s="819"/>
      <c r="H876" s="572"/>
      <c r="I876" s="37"/>
      <c r="J876" s="37"/>
      <c r="K876" s="37"/>
      <c r="L876" s="37"/>
      <c r="M876" s="37"/>
      <c r="N876" s="37"/>
      <c r="O876" s="37"/>
      <c r="P876" s="37"/>
      <c r="Q876" s="37"/>
      <c r="R876" s="37"/>
      <c r="S876" s="37"/>
      <c r="T876" s="37"/>
      <c r="U876" s="37"/>
      <c r="V876" s="37"/>
      <c r="W876" s="37"/>
      <c r="X876" s="37"/>
      <c r="Y876" s="37"/>
    </row>
    <row r="877" spans="1:25">
      <c r="A877" s="818"/>
      <c r="B877" s="491"/>
      <c r="C877" s="491"/>
      <c r="D877" s="491"/>
      <c r="E877" s="491"/>
      <c r="F877" s="37"/>
      <c r="G877" s="819"/>
      <c r="H877" s="572"/>
      <c r="I877" s="37"/>
      <c r="J877" s="37"/>
      <c r="K877" s="37"/>
      <c r="L877" s="37"/>
      <c r="M877" s="37"/>
      <c r="N877" s="37"/>
      <c r="O877" s="37"/>
      <c r="P877" s="37"/>
      <c r="Q877" s="37"/>
      <c r="R877" s="37"/>
      <c r="S877" s="37"/>
      <c r="T877" s="37"/>
      <c r="U877" s="37"/>
      <c r="V877" s="37"/>
      <c r="W877" s="37"/>
      <c r="X877" s="37"/>
      <c r="Y877" s="37"/>
    </row>
    <row r="878" spans="1:25">
      <c r="A878" s="818"/>
      <c r="B878" s="491"/>
      <c r="C878" s="491"/>
      <c r="D878" s="491"/>
      <c r="E878" s="491"/>
      <c r="F878" s="37"/>
      <c r="G878" s="819"/>
      <c r="H878" s="572"/>
      <c r="I878" s="37"/>
      <c r="J878" s="37"/>
      <c r="K878" s="37"/>
      <c r="L878" s="37"/>
      <c r="M878" s="37"/>
      <c r="N878" s="37"/>
      <c r="O878" s="37"/>
      <c r="P878" s="37"/>
      <c r="Q878" s="37"/>
      <c r="R878" s="37"/>
      <c r="S878" s="37"/>
      <c r="T878" s="37"/>
      <c r="U878" s="37"/>
      <c r="V878" s="37"/>
      <c r="W878" s="37"/>
      <c r="X878" s="37"/>
      <c r="Y878" s="37"/>
    </row>
    <row r="879" spans="1:25">
      <c r="A879" s="818"/>
      <c r="B879" s="491"/>
      <c r="C879" s="491"/>
      <c r="D879" s="491"/>
      <c r="E879" s="491"/>
      <c r="F879" s="37"/>
      <c r="G879" s="819"/>
      <c r="H879" s="572"/>
      <c r="I879" s="37"/>
      <c r="J879" s="37"/>
      <c r="K879" s="37"/>
      <c r="L879" s="37"/>
      <c r="M879" s="37"/>
      <c r="N879" s="37"/>
      <c r="O879" s="37"/>
      <c r="P879" s="37"/>
      <c r="Q879" s="37"/>
      <c r="R879" s="37"/>
      <c r="S879" s="37"/>
      <c r="T879" s="37"/>
      <c r="U879" s="37"/>
      <c r="V879" s="37"/>
      <c r="W879" s="37"/>
      <c r="X879" s="37"/>
      <c r="Y879" s="37"/>
    </row>
    <row r="880" spans="1:25">
      <c r="A880" s="818"/>
      <c r="B880" s="491"/>
      <c r="C880" s="491"/>
      <c r="D880" s="491"/>
      <c r="E880" s="491"/>
      <c r="F880" s="37"/>
      <c r="G880" s="819"/>
      <c r="H880" s="572"/>
      <c r="I880" s="37"/>
      <c r="J880" s="37"/>
      <c r="K880" s="37"/>
      <c r="L880" s="37"/>
      <c r="M880" s="37"/>
      <c r="N880" s="37"/>
      <c r="O880" s="37"/>
      <c r="P880" s="37"/>
      <c r="Q880" s="37"/>
      <c r="R880" s="37"/>
      <c r="S880" s="37"/>
      <c r="T880" s="37"/>
      <c r="U880" s="37"/>
      <c r="V880" s="37"/>
      <c r="W880" s="37"/>
      <c r="X880" s="37"/>
      <c r="Y880" s="37"/>
    </row>
    <row r="881" spans="1:25">
      <c r="A881" s="818"/>
      <c r="B881" s="491"/>
      <c r="C881" s="491"/>
      <c r="D881" s="491"/>
      <c r="E881" s="491"/>
      <c r="F881" s="37"/>
      <c r="G881" s="819"/>
      <c r="H881" s="572"/>
      <c r="I881" s="37"/>
      <c r="J881" s="37"/>
      <c r="K881" s="37"/>
      <c r="L881" s="37"/>
      <c r="M881" s="37"/>
      <c r="N881" s="37"/>
      <c r="O881" s="37"/>
      <c r="P881" s="37"/>
      <c r="Q881" s="37"/>
      <c r="R881" s="37"/>
      <c r="S881" s="37"/>
      <c r="T881" s="37"/>
      <c r="U881" s="37"/>
      <c r="V881" s="37"/>
      <c r="W881" s="37"/>
      <c r="X881" s="37"/>
      <c r="Y881" s="37"/>
    </row>
    <row r="882" spans="1:25">
      <c r="A882" s="818"/>
      <c r="B882" s="491"/>
      <c r="C882" s="491"/>
      <c r="D882" s="491"/>
      <c r="E882" s="491"/>
      <c r="F882" s="37"/>
      <c r="G882" s="819"/>
      <c r="H882" s="572"/>
      <c r="I882" s="37"/>
      <c r="J882" s="37"/>
      <c r="K882" s="37"/>
      <c r="L882" s="37"/>
      <c r="M882" s="37"/>
      <c r="N882" s="37"/>
      <c r="O882" s="37"/>
      <c r="P882" s="37"/>
      <c r="Q882" s="37"/>
      <c r="R882" s="37"/>
      <c r="S882" s="37"/>
      <c r="T882" s="37"/>
      <c r="U882" s="37"/>
      <c r="V882" s="37"/>
      <c r="W882" s="37"/>
      <c r="X882" s="37"/>
      <c r="Y882" s="37"/>
    </row>
    <row r="883" spans="1:25">
      <c r="A883" s="818"/>
      <c r="B883" s="491"/>
      <c r="C883" s="491"/>
      <c r="D883" s="491"/>
      <c r="E883" s="491"/>
      <c r="F883" s="37"/>
      <c r="G883" s="819"/>
      <c r="H883" s="572"/>
      <c r="I883" s="37"/>
      <c r="J883" s="37"/>
      <c r="K883" s="37"/>
      <c r="L883" s="37"/>
      <c r="M883" s="37"/>
      <c r="N883" s="37"/>
      <c r="O883" s="37"/>
      <c r="P883" s="37"/>
      <c r="Q883" s="37"/>
      <c r="R883" s="37"/>
      <c r="S883" s="37"/>
      <c r="T883" s="37"/>
      <c r="U883" s="37"/>
      <c r="V883" s="37"/>
      <c r="W883" s="37"/>
      <c r="X883" s="37"/>
      <c r="Y883" s="37"/>
    </row>
    <row r="884" spans="1:25">
      <c r="A884" s="818"/>
      <c r="B884" s="491"/>
      <c r="C884" s="491"/>
      <c r="D884" s="491"/>
      <c r="E884" s="491"/>
      <c r="F884" s="37"/>
      <c r="G884" s="819"/>
      <c r="H884" s="572"/>
      <c r="I884" s="37"/>
      <c r="J884" s="37"/>
      <c r="K884" s="37"/>
      <c r="L884" s="37"/>
      <c r="M884" s="37"/>
      <c r="N884" s="37"/>
      <c r="O884" s="37"/>
      <c r="P884" s="37"/>
      <c r="Q884" s="37"/>
      <c r="R884" s="37"/>
      <c r="S884" s="37"/>
      <c r="T884" s="37"/>
      <c r="U884" s="37"/>
      <c r="V884" s="37"/>
      <c r="W884" s="37"/>
      <c r="X884" s="37"/>
      <c r="Y884" s="37"/>
    </row>
    <row r="885" spans="1:25">
      <c r="A885" s="818"/>
      <c r="B885" s="491"/>
      <c r="C885" s="491"/>
      <c r="D885" s="491"/>
      <c r="E885" s="491"/>
      <c r="F885" s="37"/>
      <c r="G885" s="819"/>
      <c r="H885" s="572"/>
      <c r="I885" s="37"/>
      <c r="J885" s="37"/>
      <c r="K885" s="37"/>
      <c r="L885" s="37"/>
      <c r="M885" s="37"/>
      <c r="N885" s="37"/>
      <c r="O885" s="37"/>
      <c r="P885" s="37"/>
      <c r="Q885" s="37"/>
      <c r="R885" s="37"/>
      <c r="S885" s="37"/>
      <c r="T885" s="37"/>
      <c r="U885" s="37"/>
      <c r="V885" s="37"/>
      <c r="W885" s="37"/>
      <c r="X885" s="37"/>
      <c r="Y885" s="37"/>
    </row>
    <row r="886" spans="1:25">
      <c r="A886" s="818"/>
      <c r="B886" s="491"/>
      <c r="C886" s="491"/>
      <c r="D886" s="491"/>
      <c r="E886" s="491"/>
      <c r="F886" s="37"/>
      <c r="G886" s="819"/>
      <c r="H886" s="572"/>
      <c r="I886" s="37"/>
      <c r="J886" s="37"/>
      <c r="K886" s="37"/>
      <c r="L886" s="37"/>
      <c r="M886" s="37"/>
      <c r="N886" s="37"/>
      <c r="O886" s="37"/>
      <c r="P886" s="37"/>
      <c r="Q886" s="37"/>
      <c r="R886" s="37"/>
      <c r="S886" s="37"/>
      <c r="T886" s="37"/>
      <c r="U886" s="37"/>
      <c r="V886" s="37"/>
      <c r="W886" s="37"/>
      <c r="X886" s="37"/>
      <c r="Y886" s="37"/>
    </row>
    <row r="887" spans="1:25">
      <c r="A887" s="818"/>
      <c r="B887" s="491"/>
      <c r="C887" s="491"/>
      <c r="D887" s="491"/>
      <c r="E887" s="491"/>
      <c r="F887" s="37"/>
      <c r="G887" s="819"/>
      <c r="H887" s="572"/>
      <c r="I887" s="37"/>
      <c r="J887" s="37"/>
      <c r="K887" s="37"/>
      <c r="L887" s="37"/>
      <c r="M887" s="37"/>
      <c r="N887" s="37"/>
      <c r="O887" s="37"/>
      <c r="P887" s="37"/>
      <c r="Q887" s="37"/>
      <c r="R887" s="37"/>
      <c r="S887" s="37"/>
      <c r="T887" s="37"/>
      <c r="U887" s="37"/>
      <c r="V887" s="37"/>
      <c r="W887" s="37"/>
      <c r="X887" s="37"/>
      <c r="Y887" s="37"/>
    </row>
    <row r="888" spans="1:25">
      <c r="A888" s="818"/>
      <c r="B888" s="491"/>
      <c r="C888" s="491"/>
      <c r="D888" s="491"/>
      <c r="E888" s="491"/>
      <c r="F888" s="37"/>
      <c r="G888" s="819"/>
      <c r="H888" s="572"/>
      <c r="I888" s="37"/>
      <c r="J888" s="37"/>
      <c r="K888" s="37"/>
      <c r="L888" s="37"/>
      <c r="M888" s="37"/>
      <c r="N888" s="37"/>
      <c r="O888" s="37"/>
      <c r="P888" s="37"/>
      <c r="Q888" s="37"/>
      <c r="R888" s="37"/>
      <c r="S888" s="37"/>
      <c r="T888" s="37"/>
      <c r="U888" s="37"/>
      <c r="V888" s="37"/>
      <c r="W888" s="37"/>
      <c r="X888" s="37"/>
      <c r="Y888" s="37"/>
    </row>
    <row r="889" spans="1:25">
      <c r="A889" s="818"/>
      <c r="B889" s="491"/>
      <c r="C889" s="491"/>
      <c r="D889" s="491"/>
      <c r="E889" s="491"/>
      <c r="F889" s="37"/>
      <c r="G889" s="819"/>
      <c r="H889" s="572"/>
      <c r="I889" s="37"/>
      <c r="J889" s="37"/>
      <c r="K889" s="37"/>
      <c r="L889" s="37"/>
      <c r="M889" s="37"/>
      <c r="N889" s="37"/>
      <c r="O889" s="37"/>
      <c r="P889" s="37"/>
      <c r="Q889" s="37"/>
      <c r="R889" s="37"/>
      <c r="S889" s="37"/>
      <c r="T889" s="37"/>
      <c r="U889" s="37"/>
      <c r="V889" s="37"/>
      <c r="W889" s="37"/>
      <c r="X889" s="37"/>
      <c r="Y889" s="37"/>
    </row>
    <row r="890" spans="1:25">
      <c r="A890" s="818"/>
      <c r="B890" s="491"/>
      <c r="C890" s="491"/>
      <c r="D890" s="491"/>
      <c r="E890" s="491"/>
      <c r="F890" s="37"/>
      <c r="G890" s="819"/>
      <c r="H890" s="572"/>
      <c r="I890" s="37"/>
      <c r="J890" s="37"/>
      <c r="K890" s="37"/>
      <c r="L890" s="37"/>
      <c r="M890" s="37"/>
      <c r="N890" s="37"/>
      <c r="O890" s="37"/>
      <c r="P890" s="37"/>
      <c r="Q890" s="37"/>
      <c r="R890" s="37"/>
      <c r="S890" s="37"/>
      <c r="T890" s="37"/>
      <c r="U890" s="37"/>
      <c r="V890" s="37"/>
      <c r="W890" s="37"/>
      <c r="X890" s="37"/>
      <c r="Y890" s="37"/>
    </row>
    <row r="891" spans="1:25">
      <c r="A891" s="818"/>
      <c r="B891" s="491"/>
      <c r="C891" s="491"/>
      <c r="D891" s="491"/>
      <c r="E891" s="491"/>
      <c r="F891" s="37"/>
      <c r="G891" s="819"/>
      <c r="H891" s="572"/>
      <c r="I891" s="37"/>
      <c r="J891" s="37"/>
      <c r="K891" s="37"/>
      <c r="L891" s="37"/>
      <c r="M891" s="37"/>
      <c r="N891" s="37"/>
      <c r="O891" s="37"/>
      <c r="P891" s="37"/>
      <c r="Q891" s="37"/>
      <c r="R891" s="37"/>
      <c r="S891" s="37"/>
      <c r="T891" s="37"/>
      <c r="U891" s="37"/>
      <c r="V891" s="37"/>
      <c r="W891" s="37"/>
      <c r="X891" s="37"/>
      <c r="Y891" s="37"/>
    </row>
    <row r="892" spans="1:25">
      <c r="A892" s="818"/>
      <c r="B892" s="491"/>
      <c r="C892" s="491"/>
      <c r="D892" s="491"/>
      <c r="E892" s="491"/>
      <c r="F892" s="37"/>
      <c r="G892" s="819"/>
      <c r="H892" s="572"/>
      <c r="I892" s="37"/>
      <c r="J892" s="37"/>
      <c r="K892" s="37"/>
      <c r="L892" s="37"/>
      <c r="M892" s="37"/>
      <c r="N892" s="37"/>
      <c r="O892" s="37"/>
      <c r="P892" s="37"/>
      <c r="Q892" s="37"/>
      <c r="R892" s="37"/>
      <c r="S892" s="37"/>
      <c r="T892" s="37"/>
      <c r="U892" s="37"/>
      <c r="V892" s="37"/>
      <c r="W892" s="37"/>
      <c r="X892" s="37"/>
      <c r="Y892" s="37"/>
    </row>
    <row r="893" spans="1:25">
      <c r="A893" s="818"/>
      <c r="B893" s="491"/>
      <c r="C893" s="491"/>
      <c r="D893" s="491"/>
      <c r="E893" s="491"/>
      <c r="F893" s="37"/>
      <c r="G893" s="819"/>
      <c r="H893" s="572"/>
      <c r="I893" s="37"/>
      <c r="J893" s="37"/>
      <c r="K893" s="37"/>
      <c r="L893" s="37"/>
      <c r="M893" s="37"/>
      <c r="N893" s="37"/>
      <c r="O893" s="37"/>
      <c r="P893" s="37"/>
      <c r="Q893" s="37"/>
      <c r="R893" s="37"/>
      <c r="S893" s="37"/>
      <c r="T893" s="37"/>
      <c r="U893" s="37"/>
      <c r="V893" s="37"/>
      <c r="W893" s="37"/>
      <c r="X893" s="37"/>
      <c r="Y893" s="37"/>
    </row>
    <row r="894" spans="1:25">
      <c r="A894" s="818"/>
      <c r="B894" s="491"/>
      <c r="C894" s="491"/>
      <c r="D894" s="491"/>
      <c r="E894" s="491"/>
      <c r="F894" s="37"/>
      <c r="G894" s="819"/>
      <c r="H894" s="572"/>
      <c r="I894" s="37"/>
      <c r="J894" s="37"/>
      <c r="K894" s="37"/>
      <c r="L894" s="37"/>
      <c r="M894" s="37"/>
      <c r="N894" s="37"/>
      <c r="O894" s="37"/>
      <c r="P894" s="37"/>
      <c r="Q894" s="37"/>
      <c r="R894" s="37"/>
      <c r="S894" s="37"/>
      <c r="T894" s="37"/>
      <c r="U894" s="37"/>
      <c r="V894" s="37"/>
      <c r="W894" s="37"/>
      <c r="X894" s="37"/>
      <c r="Y894" s="37"/>
    </row>
    <row r="895" spans="1:25">
      <c r="A895" s="818"/>
      <c r="B895" s="491"/>
      <c r="C895" s="491"/>
      <c r="D895" s="491"/>
      <c r="E895" s="491"/>
      <c r="F895" s="37"/>
      <c r="G895" s="819"/>
      <c r="H895" s="572"/>
      <c r="I895" s="37"/>
      <c r="J895" s="37"/>
      <c r="K895" s="37"/>
      <c r="L895" s="37"/>
      <c r="M895" s="37"/>
      <c r="N895" s="37"/>
      <c r="O895" s="37"/>
      <c r="P895" s="37"/>
      <c r="Q895" s="37"/>
      <c r="R895" s="37"/>
      <c r="S895" s="37"/>
      <c r="T895" s="37"/>
      <c r="U895" s="37"/>
      <c r="V895" s="37"/>
      <c r="W895" s="37"/>
      <c r="X895" s="37"/>
      <c r="Y895" s="37"/>
    </row>
    <row r="896" spans="1:25">
      <c r="A896" s="818"/>
      <c r="B896" s="491"/>
      <c r="C896" s="491"/>
      <c r="D896" s="491"/>
      <c r="E896" s="491"/>
      <c r="F896" s="37"/>
      <c r="G896" s="819"/>
      <c r="H896" s="572"/>
      <c r="I896" s="37"/>
      <c r="J896" s="37"/>
      <c r="K896" s="37"/>
      <c r="L896" s="37"/>
      <c r="M896" s="37"/>
      <c r="N896" s="37"/>
      <c r="O896" s="37"/>
      <c r="P896" s="37"/>
      <c r="Q896" s="37"/>
      <c r="R896" s="37"/>
      <c r="S896" s="37"/>
      <c r="T896" s="37"/>
      <c r="U896" s="37"/>
      <c r="V896" s="37"/>
      <c r="W896" s="37"/>
      <c r="X896" s="37"/>
      <c r="Y896" s="37"/>
    </row>
    <row r="897" spans="1:25">
      <c r="A897" s="818"/>
      <c r="B897" s="491"/>
      <c r="C897" s="491"/>
      <c r="D897" s="491"/>
      <c r="E897" s="491"/>
      <c r="F897" s="37"/>
      <c r="G897" s="819"/>
      <c r="H897" s="572"/>
      <c r="I897" s="37"/>
      <c r="J897" s="37"/>
      <c r="K897" s="37"/>
      <c r="L897" s="37"/>
      <c r="M897" s="37"/>
      <c r="N897" s="37"/>
      <c r="O897" s="37"/>
      <c r="P897" s="37"/>
      <c r="Q897" s="37"/>
      <c r="R897" s="37"/>
      <c r="S897" s="37"/>
      <c r="T897" s="37"/>
      <c r="U897" s="37"/>
      <c r="V897" s="37"/>
      <c r="W897" s="37"/>
      <c r="X897" s="37"/>
      <c r="Y897" s="37"/>
    </row>
    <row r="898" spans="1:25">
      <c r="A898" s="818"/>
      <c r="B898" s="491"/>
      <c r="C898" s="491"/>
      <c r="D898" s="491"/>
      <c r="E898" s="491"/>
      <c r="F898" s="37"/>
      <c r="G898" s="819"/>
      <c r="H898" s="572"/>
      <c r="I898" s="37"/>
      <c r="J898" s="37"/>
      <c r="K898" s="37"/>
      <c r="L898" s="37"/>
      <c r="M898" s="37"/>
      <c r="N898" s="37"/>
      <c r="O898" s="37"/>
      <c r="P898" s="37"/>
      <c r="Q898" s="37"/>
      <c r="R898" s="37"/>
      <c r="S898" s="37"/>
      <c r="T898" s="37"/>
      <c r="U898" s="37"/>
      <c r="V898" s="37"/>
      <c r="W898" s="37"/>
      <c r="X898" s="37"/>
      <c r="Y898" s="37"/>
    </row>
    <row r="899" spans="1:25">
      <c r="A899" s="818"/>
      <c r="B899" s="491"/>
      <c r="C899" s="491"/>
      <c r="D899" s="491"/>
      <c r="E899" s="491"/>
      <c r="F899" s="37"/>
      <c r="G899" s="819"/>
      <c r="H899" s="572"/>
      <c r="I899" s="37"/>
      <c r="J899" s="37"/>
      <c r="K899" s="37"/>
      <c r="L899" s="37"/>
      <c r="M899" s="37"/>
      <c r="N899" s="37"/>
      <c r="O899" s="37"/>
      <c r="P899" s="37"/>
      <c r="Q899" s="37"/>
      <c r="R899" s="37"/>
      <c r="S899" s="37"/>
      <c r="T899" s="37"/>
      <c r="U899" s="37"/>
      <c r="V899" s="37"/>
      <c r="W899" s="37"/>
      <c r="X899" s="37"/>
      <c r="Y899" s="37"/>
    </row>
    <row r="900" spans="1:25">
      <c r="A900" s="818"/>
      <c r="B900" s="491"/>
      <c r="C900" s="491"/>
      <c r="D900" s="491"/>
      <c r="E900" s="491"/>
      <c r="F900" s="37"/>
      <c r="G900" s="819"/>
      <c r="H900" s="572"/>
      <c r="I900" s="37"/>
      <c r="J900" s="37"/>
      <c r="K900" s="37"/>
      <c r="L900" s="37"/>
      <c r="M900" s="37"/>
      <c r="N900" s="37"/>
      <c r="O900" s="37"/>
      <c r="P900" s="37"/>
      <c r="Q900" s="37"/>
      <c r="R900" s="37"/>
      <c r="S900" s="37"/>
      <c r="T900" s="37"/>
      <c r="U900" s="37"/>
      <c r="V900" s="37"/>
      <c r="W900" s="37"/>
      <c r="X900" s="37"/>
      <c r="Y900" s="37"/>
    </row>
    <row r="901" spans="1:25">
      <c r="A901" s="818"/>
      <c r="B901" s="491"/>
      <c r="C901" s="491"/>
      <c r="D901" s="491"/>
      <c r="E901" s="491"/>
      <c r="F901" s="37"/>
      <c r="G901" s="819"/>
      <c r="H901" s="572"/>
      <c r="I901" s="37"/>
      <c r="J901" s="37"/>
      <c r="K901" s="37"/>
      <c r="L901" s="37"/>
      <c r="M901" s="37"/>
      <c r="N901" s="37"/>
      <c r="O901" s="37"/>
      <c r="P901" s="37"/>
      <c r="Q901" s="37"/>
      <c r="R901" s="37"/>
      <c r="S901" s="37"/>
      <c r="T901" s="37"/>
      <c r="U901" s="37"/>
      <c r="V901" s="37"/>
      <c r="W901" s="37"/>
      <c r="X901" s="37"/>
      <c r="Y901" s="37"/>
    </row>
    <row r="902" spans="1:25">
      <c r="A902" s="818"/>
      <c r="B902" s="491"/>
      <c r="C902" s="491"/>
      <c r="D902" s="491"/>
      <c r="E902" s="491"/>
      <c r="F902" s="37"/>
      <c r="G902" s="819"/>
      <c r="H902" s="572"/>
      <c r="I902" s="37"/>
      <c r="J902" s="37"/>
      <c r="K902" s="37"/>
      <c r="L902" s="37"/>
      <c r="M902" s="37"/>
      <c r="N902" s="37"/>
      <c r="O902" s="37"/>
      <c r="P902" s="37"/>
      <c r="Q902" s="37"/>
      <c r="R902" s="37"/>
      <c r="S902" s="37"/>
      <c r="T902" s="37"/>
      <c r="U902" s="37"/>
      <c r="V902" s="37"/>
      <c r="W902" s="37"/>
      <c r="X902" s="37"/>
      <c r="Y902" s="37"/>
    </row>
    <row r="903" spans="1:25">
      <c r="A903" s="818"/>
      <c r="B903" s="491"/>
      <c r="C903" s="491"/>
      <c r="D903" s="491"/>
      <c r="E903" s="491"/>
      <c r="F903" s="37"/>
      <c r="G903" s="819"/>
      <c r="H903" s="572"/>
      <c r="I903" s="37"/>
      <c r="J903" s="37"/>
      <c r="K903" s="37"/>
      <c r="L903" s="37"/>
      <c r="M903" s="37"/>
      <c r="N903" s="37"/>
      <c r="O903" s="37"/>
      <c r="P903" s="37"/>
      <c r="Q903" s="37"/>
      <c r="R903" s="37"/>
      <c r="S903" s="37"/>
      <c r="T903" s="37"/>
      <c r="U903" s="37"/>
      <c r="V903" s="37"/>
      <c r="W903" s="37"/>
      <c r="X903" s="37"/>
      <c r="Y903" s="37"/>
    </row>
    <row r="904" spans="1:25">
      <c r="A904" s="818"/>
      <c r="B904" s="491"/>
      <c r="C904" s="491"/>
      <c r="D904" s="491"/>
      <c r="E904" s="491"/>
      <c r="F904" s="37"/>
      <c r="G904" s="819"/>
      <c r="H904" s="572"/>
      <c r="I904" s="37"/>
      <c r="J904" s="37"/>
      <c r="K904" s="37"/>
      <c r="L904" s="37"/>
      <c r="M904" s="37"/>
      <c r="N904" s="37"/>
      <c r="O904" s="37"/>
      <c r="P904" s="37"/>
      <c r="Q904" s="37"/>
      <c r="R904" s="37"/>
      <c r="S904" s="37"/>
      <c r="T904" s="37"/>
      <c r="U904" s="37"/>
      <c r="V904" s="37"/>
      <c r="W904" s="37"/>
      <c r="X904" s="37"/>
      <c r="Y904" s="37"/>
    </row>
    <row r="905" spans="1:25">
      <c r="A905" s="818"/>
      <c r="B905" s="491"/>
      <c r="C905" s="491"/>
      <c r="D905" s="491"/>
      <c r="E905" s="491"/>
      <c r="F905" s="37"/>
      <c r="G905" s="819"/>
      <c r="H905" s="572"/>
      <c r="I905" s="37"/>
      <c r="J905" s="37"/>
      <c r="K905" s="37"/>
      <c r="L905" s="37"/>
      <c r="M905" s="37"/>
      <c r="N905" s="37"/>
      <c r="O905" s="37"/>
      <c r="P905" s="37"/>
      <c r="Q905" s="37"/>
      <c r="R905" s="37"/>
      <c r="S905" s="37"/>
      <c r="T905" s="37"/>
      <c r="U905" s="37"/>
      <c r="V905" s="37"/>
      <c r="W905" s="37"/>
      <c r="X905" s="37"/>
      <c r="Y905" s="37"/>
    </row>
    <row r="906" spans="1:25">
      <c r="A906" s="818"/>
      <c r="B906" s="491"/>
      <c r="C906" s="491"/>
      <c r="D906" s="491"/>
      <c r="E906" s="491"/>
      <c r="F906" s="37"/>
      <c r="G906" s="819"/>
      <c r="H906" s="572"/>
      <c r="I906" s="37"/>
      <c r="J906" s="37"/>
      <c r="K906" s="37"/>
      <c r="L906" s="37"/>
      <c r="M906" s="37"/>
      <c r="N906" s="37"/>
      <c r="O906" s="37"/>
      <c r="P906" s="37"/>
      <c r="Q906" s="37"/>
      <c r="R906" s="37"/>
      <c r="S906" s="37"/>
      <c r="T906" s="37"/>
      <c r="U906" s="37"/>
      <c r="V906" s="37"/>
      <c r="W906" s="37"/>
      <c r="X906" s="37"/>
      <c r="Y906" s="37"/>
    </row>
    <row r="907" spans="1:25">
      <c r="A907" s="818"/>
      <c r="B907" s="491"/>
      <c r="C907" s="491"/>
      <c r="D907" s="491"/>
      <c r="E907" s="491"/>
      <c r="F907" s="37"/>
      <c r="G907" s="819"/>
      <c r="H907" s="572"/>
      <c r="I907" s="37"/>
      <c r="J907" s="37"/>
      <c r="K907" s="37"/>
      <c r="L907" s="37"/>
      <c r="M907" s="37"/>
      <c r="N907" s="37"/>
      <c r="O907" s="37"/>
      <c r="P907" s="37"/>
      <c r="Q907" s="37"/>
      <c r="R907" s="37"/>
      <c r="S907" s="37"/>
      <c r="T907" s="37"/>
      <c r="U907" s="37"/>
      <c r="V907" s="37"/>
      <c r="W907" s="37"/>
      <c r="X907" s="37"/>
      <c r="Y907" s="37"/>
    </row>
    <row r="908" spans="1:25">
      <c r="A908" s="818"/>
      <c r="B908" s="491"/>
      <c r="C908" s="491"/>
      <c r="D908" s="491"/>
      <c r="E908" s="491"/>
      <c r="F908" s="37"/>
      <c r="G908" s="819"/>
      <c r="H908" s="572"/>
      <c r="I908" s="37"/>
      <c r="J908" s="37"/>
      <c r="K908" s="37"/>
      <c r="L908" s="37"/>
      <c r="M908" s="37"/>
      <c r="N908" s="37"/>
      <c r="O908" s="37"/>
      <c r="P908" s="37"/>
      <c r="Q908" s="37"/>
      <c r="R908" s="37"/>
      <c r="S908" s="37"/>
      <c r="T908" s="37"/>
      <c r="U908" s="37"/>
      <c r="V908" s="37"/>
      <c r="W908" s="37"/>
      <c r="X908" s="37"/>
      <c r="Y908" s="37"/>
    </row>
    <row r="909" spans="1:25">
      <c r="A909" s="818"/>
      <c r="B909" s="491"/>
      <c r="C909" s="491"/>
      <c r="D909" s="491"/>
      <c r="E909" s="491"/>
      <c r="F909" s="37"/>
      <c r="G909" s="819"/>
      <c r="H909" s="572"/>
      <c r="I909" s="37"/>
      <c r="J909" s="37"/>
      <c r="K909" s="37"/>
      <c r="L909" s="37"/>
      <c r="M909" s="37"/>
      <c r="N909" s="37"/>
      <c r="O909" s="37"/>
      <c r="P909" s="37"/>
      <c r="Q909" s="37"/>
      <c r="R909" s="37"/>
      <c r="S909" s="37"/>
      <c r="T909" s="37"/>
      <c r="U909" s="37"/>
      <c r="V909" s="37"/>
      <c r="W909" s="37"/>
      <c r="X909" s="37"/>
      <c r="Y909" s="37"/>
    </row>
    <row r="910" spans="1:25">
      <c r="A910" s="818"/>
      <c r="B910" s="491"/>
      <c r="C910" s="491"/>
      <c r="D910" s="491"/>
      <c r="E910" s="491"/>
      <c r="F910" s="37"/>
      <c r="G910" s="819"/>
      <c r="H910" s="572"/>
      <c r="I910" s="37"/>
      <c r="J910" s="37"/>
      <c r="K910" s="37"/>
      <c r="L910" s="37"/>
      <c r="M910" s="37"/>
      <c r="N910" s="37"/>
      <c r="O910" s="37"/>
      <c r="P910" s="37"/>
      <c r="Q910" s="37"/>
      <c r="R910" s="37"/>
      <c r="S910" s="37"/>
      <c r="T910" s="37"/>
      <c r="U910" s="37"/>
      <c r="V910" s="37"/>
      <c r="W910" s="37"/>
      <c r="X910" s="37"/>
      <c r="Y910" s="37"/>
    </row>
    <row r="911" spans="1:25">
      <c r="A911" s="818"/>
      <c r="B911" s="491"/>
      <c r="C911" s="491"/>
      <c r="D911" s="491"/>
      <c r="E911" s="491"/>
      <c r="F911" s="37"/>
      <c r="G911" s="819"/>
      <c r="H911" s="572"/>
      <c r="I911" s="37"/>
      <c r="J911" s="37"/>
      <c r="K911" s="37"/>
      <c r="L911" s="37"/>
      <c r="M911" s="37"/>
      <c r="N911" s="37"/>
      <c r="O911" s="37"/>
      <c r="P911" s="37"/>
      <c r="Q911" s="37"/>
      <c r="R911" s="37"/>
      <c r="S911" s="37"/>
      <c r="T911" s="37"/>
      <c r="U911" s="37"/>
      <c r="V911" s="37"/>
      <c r="W911" s="37"/>
      <c r="X911" s="37"/>
      <c r="Y911" s="37"/>
    </row>
    <row r="912" spans="1:25">
      <c r="A912" s="818"/>
      <c r="B912" s="491"/>
      <c r="C912" s="491"/>
      <c r="D912" s="491"/>
      <c r="E912" s="491"/>
      <c r="F912" s="37"/>
      <c r="G912" s="819"/>
      <c r="H912" s="572"/>
      <c r="I912" s="37"/>
      <c r="J912" s="37"/>
      <c r="K912" s="37"/>
      <c r="L912" s="37"/>
      <c r="M912" s="37"/>
      <c r="N912" s="37"/>
      <c r="O912" s="37"/>
      <c r="P912" s="37"/>
      <c r="Q912" s="37"/>
      <c r="R912" s="37"/>
      <c r="S912" s="37"/>
      <c r="T912" s="37"/>
      <c r="U912" s="37"/>
      <c r="V912" s="37"/>
      <c r="W912" s="37"/>
      <c r="X912" s="37"/>
      <c r="Y912" s="37"/>
    </row>
    <row r="913" spans="1:25">
      <c r="A913" s="818"/>
      <c r="B913" s="491"/>
      <c r="C913" s="491"/>
      <c r="D913" s="491"/>
      <c r="E913" s="491"/>
      <c r="F913" s="37"/>
      <c r="G913" s="819"/>
      <c r="H913" s="572"/>
      <c r="I913" s="37"/>
      <c r="J913" s="37"/>
      <c r="K913" s="37"/>
      <c r="L913" s="37"/>
      <c r="M913" s="37"/>
      <c r="N913" s="37"/>
      <c r="O913" s="37"/>
      <c r="P913" s="37"/>
      <c r="Q913" s="37"/>
      <c r="R913" s="37"/>
      <c r="S913" s="37"/>
      <c r="T913" s="37"/>
      <c r="U913" s="37"/>
      <c r="V913" s="37"/>
      <c r="W913" s="37"/>
      <c r="X913" s="37"/>
      <c r="Y913" s="37"/>
    </row>
    <row r="914" spans="1:25">
      <c r="A914" s="818"/>
      <c r="B914" s="491"/>
      <c r="C914" s="491"/>
      <c r="D914" s="491"/>
      <c r="E914" s="491"/>
      <c r="F914" s="37"/>
      <c r="G914" s="819"/>
      <c r="H914" s="572"/>
      <c r="I914" s="37"/>
      <c r="J914" s="37"/>
      <c r="K914" s="37"/>
      <c r="L914" s="37"/>
      <c r="M914" s="37"/>
      <c r="N914" s="37"/>
      <c r="O914" s="37"/>
      <c r="P914" s="37"/>
      <c r="Q914" s="37"/>
      <c r="R914" s="37"/>
      <c r="S914" s="37"/>
      <c r="T914" s="37"/>
      <c r="U914" s="37"/>
      <c r="V914" s="37"/>
      <c r="W914" s="37"/>
      <c r="X914" s="37"/>
      <c r="Y914" s="37"/>
    </row>
    <row r="915" spans="1:25">
      <c r="A915" s="818"/>
      <c r="B915" s="491"/>
      <c r="C915" s="491"/>
      <c r="D915" s="491"/>
      <c r="E915" s="491"/>
      <c r="F915" s="37"/>
      <c r="G915" s="819"/>
      <c r="H915" s="572"/>
      <c r="I915" s="37"/>
      <c r="J915" s="37"/>
      <c r="K915" s="37"/>
      <c r="L915" s="37"/>
      <c r="M915" s="37"/>
      <c r="N915" s="37"/>
      <c r="O915" s="37"/>
      <c r="P915" s="37"/>
      <c r="Q915" s="37"/>
      <c r="R915" s="37"/>
      <c r="S915" s="37"/>
      <c r="T915" s="37"/>
      <c r="U915" s="37"/>
      <c r="V915" s="37"/>
      <c r="W915" s="37"/>
      <c r="X915" s="37"/>
      <c r="Y915" s="37"/>
    </row>
    <row r="916" spans="1:25">
      <c r="A916" s="818"/>
      <c r="B916" s="491"/>
      <c r="C916" s="491"/>
      <c r="D916" s="491"/>
      <c r="E916" s="491"/>
      <c r="F916" s="37"/>
      <c r="G916" s="819"/>
      <c r="H916" s="572"/>
      <c r="I916" s="37"/>
      <c r="J916" s="37"/>
      <c r="K916" s="37"/>
      <c r="L916" s="37"/>
      <c r="M916" s="37"/>
      <c r="N916" s="37"/>
      <c r="O916" s="37"/>
      <c r="P916" s="37"/>
      <c r="Q916" s="37"/>
      <c r="R916" s="37"/>
      <c r="S916" s="37"/>
      <c r="T916" s="37"/>
      <c r="U916" s="37"/>
      <c r="V916" s="37"/>
      <c r="W916" s="37"/>
      <c r="X916" s="37"/>
      <c r="Y916" s="37"/>
    </row>
    <row r="917" spans="1:25">
      <c r="A917" s="818"/>
      <c r="B917" s="491"/>
      <c r="C917" s="491"/>
      <c r="D917" s="491"/>
      <c r="E917" s="491"/>
      <c r="F917" s="37"/>
      <c r="G917" s="819"/>
      <c r="H917" s="572"/>
      <c r="I917" s="37"/>
      <c r="J917" s="37"/>
      <c r="K917" s="37"/>
      <c r="L917" s="37"/>
      <c r="M917" s="37"/>
      <c r="N917" s="37"/>
      <c r="O917" s="37"/>
      <c r="P917" s="37"/>
      <c r="Q917" s="37"/>
      <c r="R917" s="37"/>
      <c r="S917" s="37"/>
      <c r="T917" s="37"/>
      <c r="U917" s="37"/>
      <c r="V917" s="37"/>
      <c r="W917" s="37"/>
      <c r="X917" s="37"/>
      <c r="Y917" s="37"/>
    </row>
    <row r="918" spans="1:25">
      <c r="A918" s="818"/>
      <c r="B918" s="491"/>
      <c r="C918" s="491"/>
      <c r="D918" s="491"/>
      <c r="E918" s="491"/>
      <c r="F918" s="37"/>
      <c r="G918" s="819"/>
      <c r="H918" s="572"/>
      <c r="I918" s="37"/>
      <c r="J918" s="37"/>
      <c r="K918" s="37"/>
      <c r="L918" s="37"/>
      <c r="M918" s="37"/>
      <c r="N918" s="37"/>
      <c r="O918" s="37"/>
      <c r="P918" s="37"/>
      <c r="Q918" s="37"/>
      <c r="R918" s="37"/>
      <c r="S918" s="37"/>
      <c r="T918" s="37"/>
      <c r="U918" s="37"/>
      <c r="V918" s="37"/>
      <c r="W918" s="37"/>
      <c r="X918" s="37"/>
      <c r="Y918" s="37"/>
    </row>
    <row r="919" spans="1:25">
      <c r="A919" s="818"/>
      <c r="B919" s="491"/>
      <c r="C919" s="491"/>
      <c r="D919" s="491"/>
      <c r="E919" s="491"/>
      <c r="F919" s="37"/>
      <c r="G919" s="819"/>
      <c r="H919" s="572"/>
      <c r="I919" s="37"/>
      <c r="J919" s="37"/>
      <c r="K919" s="37"/>
      <c r="L919" s="37"/>
      <c r="M919" s="37"/>
      <c r="N919" s="37"/>
      <c r="O919" s="37"/>
      <c r="P919" s="37"/>
      <c r="Q919" s="37"/>
      <c r="R919" s="37"/>
      <c r="S919" s="37"/>
      <c r="T919" s="37"/>
      <c r="U919" s="37"/>
      <c r="V919" s="37"/>
      <c r="W919" s="37"/>
      <c r="X919" s="37"/>
      <c r="Y919" s="37"/>
    </row>
    <row r="920" spans="1:25">
      <c r="A920" s="818"/>
      <c r="B920" s="491"/>
      <c r="C920" s="491"/>
      <c r="D920" s="491"/>
      <c r="E920" s="491"/>
      <c r="F920" s="37"/>
      <c r="G920" s="819"/>
      <c r="H920" s="572"/>
      <c r="I920" s="37"/>
      <c r="J920" s="37"/>
      <c r="K920" s="37"/>
      <c r="L920" s="37"/>
      <c r="M920" s="37"/>
      <c r="N920" s="37"/>
      <c r="O920" s="37"/>
      <c r="P920" s="37"/>
      <c r="Q920" s="37"/>
      <c r="R920" s="37"/>
      <c r="S920" s="37"/>
      <c r="T920" s="37"/>
      <c r="U920" s="37"/>
      <c r="V920" s="37"/>
      <c r="W920" s="37"/>
      <c r="X920" s="37"/>
      <c r="Y920" s="37"/>
    </row>
    <row r="921" spans="1:25">
      <c r="A921" s="818"/>
      <c r="B921" s="491"/>
      <c r="C921" s="491"/>
      <c r="D921" s="491"/>
      <c r="E921" s="491"/>
      <c r="F921" s="37"/>
      <c r="G921" s="819"/>
      <c r="H921" s="572"/>
      <c r="I921" s="37"/>
      <c r="J921" s="37"/>
      <c r="K921" s="37"/>
      <c r="L921" s="37"/>
      <c r="M921" s="37"/>
      <c r="N921" s="37"/>
      <c r="O921" s="37"/>
      <c r="P921" s="37"/>
      <c r="Q921" s="37"/>
      <c r="R921" s="37"/>
      <c r="S921" s="37"/>
      <c r="T921" s="37"/>
      <c r="U921" s="37"/>
      <c r="V921" s="37"/>
      <c r="W921" s="37"/>
      <c r="X921" s="37"/>
      <c r="Y921" s="37"/>
    </row>
    <row r="922" spans="1:25">
      <c r="A922" s="818"/>
      <c r="B922" s="491"/>
      <c r="C922" s="491"/>
      <c r="D922" s="491"/>
      <c r="E922" s="491"/>
      <c r="F922" s="37"/>
      <c r="G922" s="819"/>
      <c r="H922" s="572"/>
      <c r="I922" s="37"/>
      <c r="J922" s="37"/>
      <c r="K922" s="37"/>
      <c r="L922" s="37"/>
      <c r="M922" s="37"/>
      <c r="N922" s="37"/>
      <c r="O922" s="37"/>
      <c r="P922" s="37"/>
      <c r="Q922" s="37"/>
      <c r="R922" s="37"/>
      <c r="S922" s="37"/>
      <c r="T922" s="37"/>
      <c r="U922" s="37"/>
      <c r="V922" s="37"/>
      <c r="W922" s="37"/>
      <c r="X922" s="37"/>
      <c r="Y922" s="37"/>
    </row>
    <row r="923" spans="1:25">
      <c r="A923" s="818"/>
      <c r="B923" s="491"/>
      <c r="C923" s="491"/>
      <c r="D923" s="491"/>
      <c r="E923" s="491"/>
      <c r="F923" s="37"/>
      <c r="G923" s="819"/>
      <c r="H923" s="572"/>
      <c r="I923" s="37"/>
      <c r="J923" s="37"/>
      <c r="K923" s="37"/>
      <c r="L923" s="37"/>
      <c r="M923" s="37"/>
      <c r="N923" s="37"/>
      <c r="O923" s="37"/>
      <c r="P923" s="37"/>
      <c r="Q923" s="37"/>
      <c r="R923" s="37"/>
      <c r="S923" s="37"/>
      <c r="T923" s="37"/>
      <c r="U923" s="37"/>
      <c r="V923" s="37"/>
      <c r="W923" s="37"/>
      <c r="X923" s="37"/>
      <c r="Y923" s="37"/>
    </row>
    <row r="924" spans="1:25">
      <c r="A924" s="818"/>
      <c r="B924" s="491"/>
      <c r="C924" s="491"/>
      <c r="D924" s="491"/>
      <c r="E924" s="491"/>
      <c r="F924" s="37"/>
      <c r="G924" s="819"/>
      <c r="H924" s="572"/>
      <c r="I924" s="37"/>
      <c r="J924" s="37"/>
      <c r="K924" s="37"/>
      <c r="L924" s="37"/>
      <c r="M924" s="37"/>
      <c r="N924" s="37"/>
      <c r="O924" s="37"/>
      <c r="P924" s="37"/>
      <c r="Q924" s="37"/>
      <c r="R924" s="37"/>
      <c r="S924" s="37"/>
      <c r="T924" s="37"/>
      <c r="U924" s="37"/>
      <c r="V924" s="37"/>
      <c r="W924" s="37"/>
      <c r="X924" s="37"/>
      <c r="Y924" s="37"/>
    </row>
    <row r="925" spans="1:25">
      <c r="A925" s="818"/>
      <c r="B925" s="491"/>
      <c r="C925" s="491"/>
      <c r="D925" s="491"/>
      <c r="E925" s="491"/>
      <c r="F925" s="37"/>
      <c r="G925" s="819"/>
      <c r="H925" s="572"/>
      <c r="I925" s="37"/>
      <c r="J925" s="37"/>
      <c r="K925" s="37"/>
      <c r="L925" s="37"/>
      <c r="M925" s="37"/>
      <c r="N925" s="37"/>
      <c r="O925" s="37"/>
      <c r="P925" s="37"/>
      <c r="Q925" s="37"/>
      <c r="R925" s="37"/>
      <c r="S925" s="37"/>
      <c r="T925" s="37"/>
      <c r="U925" s="37"/>
      <c r="V925" s="37"/>
      <c r="W925" s="37"/>
      <c r="X925" s="37"/>
      <c r="Y925" s="37"/>
    </row>
    <row r="926" spans="1:25">
      <c r="A926" s="818"/>
      <c r="B926" s="491"/>
      <c r="C926" s="491"/>
      <c r="D926" s="491"/>
      <c r="E926" s="491"/>
      <c r="F926" s="37"/>
      <c r="G926" s="819"/>
      <c r="H926" s="572"/>
      <c r="I926" s="37"/>
      <c r="J926" s="37"/>
      <c r="K926" s="37"/>
      <c r="L926" s="37"/>
      <c r="M926" s="37"/>
      <c r="N926" s="37"/>
      <c r="O926" s="37"/>
      <c r="P926" s="37"/>
      <c r="Q926" s="37"/>
      <c r="R926" s="37"/>
      <c r="S926" s="37"/>
      <c r="T926" s="37"/>
      <c r="U926" s="37"/>
      <c r="V926" s="37"/>
      <c r="W926" s="37"/>
      <c r="X926" s="37"/>
      <c r="Y926" s="37"/>
    </row>
    <row r="927" spans="1:25">
      <c r="A927" s="818"/>
      <c r="B927" s="491"/>
      <c r="C927" s="491"/>
      <c r="D927" s="491"/>
      <c r="E927" s="491"/>
      <c r="F927" s="37"/>
      <c r="G927" s="819"/>
      <c r="H927" s="572"/>
      <c r="I927" s="37"/>
      <c r="J927" s="37"/>
      <c r="K927" s="37"/>
      <c r="L927" s="37"/>
      <c r="M927" s="37"/>
      <c r="N927" s="37"/>
      <c r="O927" s="37"/>
      <c r="P927" s="37"/>
      <c r="Q927" s="37"/>
      <c r="R927" s="37"/>
      <c r="S927" s="37"/>
      <c r="T927" s="37"/>
      <c r="U927" s="37"/>
      <c r="V927" s="37"/>
      <c r="W927" s="37"/>
      <c r="X927" s="37"/>
      <c r="Y927" s="37"/>
    </row>
    <row r="928" spans="1:25">
      <c r="A928" s="818"/>
      <c r="B928" s="491"/>
      <c r="C928" s="491"/>
      <c r="D928" s="491"/>
      <c r="E928" s="491"/>
      <c r="F928" s="37"/>
      <c r="G928" s="819"/>
      <c r="H928" s="572"/>
      <c r="I928" s="37"/>
      <c r="J928" s="37"/>
      <c r="K928" s="37"/>
      <c r="L928" s="37"/>
      <c r="M928" s="37"/>
      <c r="N928" s="37"/>
      <c r="O928" s="37"/>
      <c r="P928" s="37"/>
      <c r="Q928" s="37"/>
      <c r="R928" s="37"/>
      <c r="S928" s="37"/>
      <c r="T928" s="37"/>
      <c r="U928" s="37"/>
      <c r="V928" s="37"/>
      <c r="W928" s="37"/>
      <c r="X928" s="37"/>
      <c r="Y928" s="37"/>
    </row>
    <row r="929" spans="1:25">
      <c r="A929" s="818"/>
      <c r="B929" s="491"/>
      <c r="C929" s="491"/>
      <c r="D929" s="491"/>
      <c r="E929" s="491"/>
      <c r="F929" s="37"/>
      <c r="G929" s="819"/>
      <c r="H929" s="572"/>
      <c r="I929" s="37"/>
      <c r="J929" s="37"/>
      <c r="K929" s="37"/>
      <c r="L929" s="37"/>
      <c r="M929" s="37"/>
      <c r="N929" s="37"/>
      <c r="O929" s="37"/>
      <c r="P929" s="37"/>
      <c r="Q929" s="37"/>
      <c r="R929" s="37"/>
      <c r="S929" s="37"/>
      <c r="T929" s="37"/>
      <c r="U929" s="37"/>
      <c r="V929" s="37"/>
      <c r="W929" s="37"/>
      <c r="X929" s="37"/>
      <c r="Y929" s="37"/>
    </row>
    <row r="930" spans="1:25">
      <c r="A930" s="818"/>
      <c r="B930" s="491"/>
      <c r="C930" s="491"/>
      <c r="D930" s="491"/>
      <c r="E930" s="491"/>
      <c r="F930" s="37"/>
      <c r="G930" s="819"/>
      <c r="H930" s="572"/>
      <c r="I930" s="37"/>
      <c r="J930" s="37"/>
      <c r="K930" s="37"/>
      <c r="L930" s="37"/>
      <c r="M930" s="37"/>
      <c r="N930" s="37"/>
      <c r="O930" s="37"/>
      <c r="P930" s="37"/>
      <c r="Q930" s="37"/>
      <c r="R930" s="37"/>
      <c r="S930" s="37"/>
      <c r="T930" s="37"/>
      <c r="U930" s="37"/>
      <c r="V930" s="37"/>
      <c r="W930" s="37"/>
      <c r="X930" s="37"/>
      <c r="Y930" s="37"/>
    </row>
    <row r="931" spans="1:25">
      <c r="A931" s="818"/>
      <c r="B931" s="491"/>
      <c r="C931" s="491"/>
      <c r="D931" s="491"/>
      <c r="E931" s="491"/>
      <c r="F931" s="37"/>
      <c r="G931" s="819"/>
      <c r="H931" s="572"/>
      <c r="I931" s="37"/>
      <c r="J931" s="37"/>
      <c r="K931" s="37"/>
      <c r="L931" s="37"/>
      <c r="M931" s="37"/>
      <c r="N931" s="37"/>
      <c r="O931" s="37"/>
      <c r="P931" s="37"/>
      <c r="Q931" s="37"/>
      <c r="R931" s="37"/>
      <c r="S931" s="37"/>
      <c r="T931" s="37"/>
      <c r="U931" s="37"/>
      <c r="V931" s="37"/>
      <c r="W931" s="37"/>
      <c r="X931" s="37"/>
      <c r="Y931" s="37"/>
    </row>
    <row r="932" spans="1:25">
      <c r="A932" s="818"/>
      <c r="B932" s="491"/>
      <c r="C932" s="491"/>
      <c r="D932" s="491"/>
      <c r="E932" s="491"/>
      <c r="F932" s="37"/>
      <c r="G932" s="819"/>
      <c r="H932" s="572"/>
      <c r="I932" s="37"/>
      <c r="J932" s="37"/>
      <c r="K932" s="37"/>
      <c r="L932" s="37"/>
      <c r="M932" s="37"/>
      <c r="N932" s="37"/>
      <c r="O932" s="37"/>
      <c r="P932" s="37"/>
      <c r="Q932" s="37"/>
      <c r="R932" s="37"/>
      <c r="S932" s="37"/>
      <c r="T932" s="37"/>
      <c r="U932" s="37"/>
      <c r="V932" s="37"/>
      <c r="W932" s="37"/>
      <c r="X932" s="37"/>
      <c r="Y932" s="37"/>
    </row>
    <row r="933" spans="1:25">
      <c r="A933" s="818"/>
      <c r="B933" s="491"/>
      <c r="C933" s="491"/>
      <c r="D933" s="491"/>
      <c r="E933" s="491"/>
      <c r="F933" s="37"/>
      <c r="G933" s="819"/>
      <c r="H933" s="572"/>
      <c r="I933" s="37"/>
      <c r="J933" s="37"/>
      <c r="K933" s="37"/>
      <c r="L933" s="37"/>
      <c r="M933" s="37"/>
      <c r="N933" s="37"/>
      <c r="O933" s="37"/>
      <c r="P933" s="37"/>
      <c r="Q933" s="37"/>
      <c r="R933" s="37"/>
      <c r="S933" s="37"/>
      <c r="T933" s="37"/>
      <c r="U933" s="37"/>
      <c r="V933" s="37"/>
      <c r="W933" s="37"/>
      <c r="X933" s="37"/>
      <c r="Y933" s="37"/>
    </row>
    <row r="934" spans="1:25">
      <c r="A934" s="818"/>
      <c r="B934" s="491"/>
      <c r="C934" s="491"/>
      <c r="D934" s="491"/>
      <c r="E934" s="491"/>
      <c r="F934" s="37"/>
      <c r="G934" s="819"/>
      <c r="H934" s="572"/>
      <c r="I934" s="37"/>
      <c r="J934" s="37"/>
      <c r="K934" s="37"/>
      <c r="L934" s="37"/>
      <c r="M934" s="37"/>
      <c r="N934" s="37"/>
      <c r="O934" s="37"/>
      <c r="P934" s="37"/>
      <c r="Q934" s="37"/>
      <c r="R934" s="37"/>
      <c r="S934" s="37"/>
      <c r="T934" s="37"/>
      <c r="U934" s="37"/>
      <c r="V934" s="37"/>
      <c r="W934" s="37"/>
      <c r="X934" s="37"/>
      <c r="Y934" s="37"/>
    </row>
    <row r="935" spans="1:25">
      <c r="A935" s="818"/>
      <c r="B935" s="491"/>
      <c r="C935" s="491"/>
      <c r="D935" s="491"/>
      <c r="E935" s="491"/>
      <c r="F935" s="37"/>
      <c r="G935" s="819"/>
      <c r="H935" s="572"/>
      <c r="I935" s="37"/>
      <c r="J935" s="37"/>
      <c r="K935" s="37"/>
      <c r="L935" s="37"/>
      <c r="M935" s="37"/>
      <c r="N935" s="37"/>
      <c r="O935" s="37"/>
      <c r="P935" s="37"/>
      <c r="Q935" s="37"/>
      <c r="R935" s="37"/>
      <c r="S935" s="37"/>
      <c r="T935" s="37"/>
      <c r="U935" s="37"/>
      <c r="V935" s="37"/>
      <c r="W935" s="37"/>
      <c r="X935" s="37"/>
      <c r="Y935" s="37"/>
    </row>
    <row r="936" spans="1:25">
      <c r="A936" s="818"/>
      <c r="B936" s="491"/>
      <c r="C936" s="491"/>
      <c r="D936" s="491"/>
      <c r="E936" s="491"/>
      <c r="F936" s="37"/>
      <c r="G936" s="819"/>
      <c r="H936" s="572"/>
      <c r="I936" s="37"/>
      <c r="J936" s="37"/>
      <c r="K936" s="37"/>
      <c r="L936" s="37"/>
      <c r="M936" s="37"/>
      <c r="N936" s="37"/>
      <c r="O936" s="37"/>
      <c r="P936" s="37"/>
      <c r="Q936" s="37"/>
      <c r="R936" s="37"/>
      <c r="S936" s="37"/>
      <c r="T936" s="37"/>
      <c r="U936" s="37"/>
      <c r="V936" s="37"/>
      <c r="W936" s="37"/>
      <c r="X936" s="37"/>
      <c r="Y936" s="37"/>
    </row>
    <row r="937" spans="1:25">
      <c r="A937" s="818"/>
      <c r="B937" s="491"/>
      <c r="C937" s="491"/>
      <c r="D937" s="491"/>
      <c r="E937" s="491"/>
      <c r="F937" s="37"/>
      <c r="G937" s="819"/>
      <c r="H937" s="572"/>
      <c r="I937" s="37"/>
      <c r="J937" s="37"/>
      <c r="K937" s="37"/>
      <c r="L937" s="37"/>
      <c r="M937" s="37"/>
      <c r="N937" s="37"/>
      <c r="O937" s="37"/>
      <c r="P937" s="37"/>
      <c r="Q937" s="37"/>
      <c r="R937" s="37"/>
      <c r="S937" s="37"/>
      <c r="T937" s="37"/>
      <c r="U937" s="37"/>
      <c r="V937" s="37"/>
      <c r="W937" s="37"/>
      <c r="X937" s="37"/>
      <c r="Y937" s="37"/>
    </row>
    <row r="938" spans="1:25">
      <c r="A938" s="818"/>
      <c r="B938" s="491"/>
      <c r="C938" s="491"/>
      <c r="D938" s="491"/>
      <c r="E938" s="491"/>
      <c r="F938" s="37"/>
      <c r="G938" s="819"/>
      <c r="H938" s="572"/>
      <c r="I938" s="37"/>
      <c r="J938" s="37"/>
      <c r="K938" s="37"/>
      <c r="L938" s="37"/>
      <c r="M938" s="37"/>
      <c r="N938" s="37"/>
      <c r="O938" s="37"/>
      <c r="P938" s="37"/>
      <c r="Q938" s="37"/>
      <c r="R938" s="37"/>
      <c r="S938" s="37"/>
      <c r="T938" s="37"/>
      <c r="U938" s="37"/>
      <c r="V938" s="37"/>
      <c r="W938" s="37"/>
      <c r="X938" s="37"/>
      <c r="Y938" s="37"/>
    </row>
    <row r="939" spans="1:25">
      <c r="A939" s="818"/>
      <c r="B939" s="491"/>
      <c r="C939" s="491"/>
      <c r="D939" s="491"/>
      <c r="E939" s="491"/>
      <c r="F939" s="37"/>
      <c r="G939" s="819"/>
      <c r="H939" s="572"/>
      <c r="I939" s="37"/>
      <c r="J939" s="37"/>
      <c r="K939" s="37"/>
      <c r="L939" s="37"/>
      <c r="M939" s="37"/>
      <c r="N939" s="37"/>
      <c r="O939" s="37"/>
      <c r="P939" s="37"/>
      <c r="Q939" s="37"/>
      <c r="R939" s="37"/>
      <c r="S939" s="37"/>
      <c r="T939" s="37"/>
      <c r="U939" s="37"/>
      <c r="V939" s="37"/>
      <c r="W939" s="37"/>
      <c r="X939" s="37"/>
      <c r="Y939" s="37"/>
    </row>
    <row r="940" spans="1:25">
      <c r="A940" s="818"/>
      <c r="B940" s="491"/>
      <c r="C940" s="491"/>
      <c r="D940" s="491"/>
      <c r="E940" s="491"/>
      <c r="F940" s="37"/>
      <c r="G940" s="819"/>
      <c r="H940" s="572"/>
      <c r="I940" s="37"/>
      <c r="J940" s="37"/>
      <c r="K940" s="37"/>
      <c r="L940" s="37"/>
      <c r="M940" s="37"/>
      <c r="N940" s="37"/>
      <c r="O940" s="37"/>
      <c r="P940" s="37"/>
      <c r="Q940" s="37"/>
      <c r="R940" s="37"/>
      <c r="S940" s="37"/>
      <c r="T940" s="37"/>
      <c r="U940" s="37"/>
      <c r="V940" s="37"/>
      <c r="W940" s="37"/>
      <c r="X940" s="37"/>
      <c r="Y940" s="37"/>
    </row>
    <row r="941" spans="1:25">
      <c r="A941" s="818"/>
      <c r="B941" s="491"/>
      <c r="C941" s="491"/>
      <c r="D941" s="491"/>
      <c r="E941" s="491"/>
      <c r="F941" s="37"/>
      <c r="G941" s="819"/>
      <c r="H941" s="572"/>
      <c r="I941" s="37"/>
      <c r="J941" s="37"/>
      <c r="K941" s="37"/>
      <c r="L941" s="37"/>
      <c r="M941" s="37"/>
      <c r="N941" s="37"/>
      <c r="O941" s="37"/>
      <c r="P941" s="37"/>
      <c r="Q941" s="37"/>
      <c r="R941" s="37"/>
      <c r="S941" s="37"/>
      <c r="T941" s="37"/>
      <c r="U941" s="37"/>
      <c r="V941" s="37"/>
      <c r="W941" s="37"/>
      <c r="X941" s="37"/>
      <c r="Y941" s="37"/>
    </row>
    <row r="942" spans="1:25">
      <c r="A942" s="818"/>
      <c r="B942" s="491"/>
      <c r="C942" s="491"/>
      <c r="D942" s="491"/>
      <c r="E942" s="491"/>
      <c r="F942" s="37"/>
      <c r="G942" s="819"/>
      <c r="H942" s="572"/>
      <c r="I942" s="37"/>
      <c r="J942" s="37"/>
      <c r="K942" s="37"/>
      <c r="L942" s="37"/>
      <c r="M942" s="37"/>
      <c r="N942" s="37"/>
      <c r="O942" s="37"/>
      <c r="P942" s="37"/>
      <c r="Q942" s="37"/>
      <c r="R942" s="37"/>
      <c r="S942" s="37"/>
      <c r="T942" s="37"/>
      <c r="U942" s="37"/>
      <c r="V942" s="37"/>
      <c r="W942" s="37"/>
      <c r="X942" s="37"/>
      <c r="Y942" s="37"/>
    </row>
    <row r="943" spans="1:25">
      <c r="A943" s="818"/>
      <c r="B943" s="491"/>
      <c r="C943" s="491"/>
      <c r="D943" s="491"/>
      <c r="E943" s="491"/>
      <c r="F943" s="37"/>
      <c r="G943" s="819"/>
      <c r="H943" s="572"/>
      <c r="I943" s="37"/>
      <c r="J943" s="37"/>
      <c r="K943" s="37"/>
      <c r="L943" s="37"/>
      <c r="M943" s="37"/>
      <c r="N943" s="37"/>
      <c r="O943" s="37"/>
      <c r="P943" s="37"/>
      <c r="Q943" s="37"/>
      <c r="R943" s="37"/>
      <c r="S943" s="37"/>
      <c r="T943" s="37"/>
      <c r="U943" s="37"/>
      <c r="V943" s="37"/>
      <c r="W943" s="37"/>
      <c r="X943" s="37"/>
      <c r="Y943" s="37"/>
    </row>
    <row r="944" spans="1:25">
      <c r="A944" s="818"/>
      <c r="B944" s="491"/>
      <c r="C944" s="491"/>
      <c r="D944" s="491"/>
      <c r="E944" s="491"/>
      <c r="F944" s="37"/>
      <c r="G944" s="819"/>
      <c r="H944" s="572"/>
      <c r="I944" s="37"/>
      <c r="J944" s="37"/>
      <c r="K944" s="37"/>
      <c r="L944" s="37"/>
      <c r="M944" s="37"/>
      <c r="N944" s="37"/>
      <c r="O944" s="37"/>
      <c r="P944" s="37"/>
      <c r="Q944" s="37"/>
      <c r="R944" s="37"/>
      <c r="S944" s="37"/>
      <c r="T944" s="37"/>
      <c r="U944" s="37"/>
      <c r="V944" s="37"/>
      <c r="W944" s="37"/>
      <c r="X944" s="37"/>
      <c r="Y944" s="37"/>
    </row>
    <row r="945" spans="1:25">
      <c r="A945" s="818"/>
      <c r="B945" s="491"/>
      <c r="C945" s="491"/>
      <c r="D945" s="491"/>
      <c r="E945" s="491"/>
      <c r="F945" s="37"/>
      <c r="G945" s="819"/>
      <c r="H945" s="572"/>
      <c r="I945" s="37"/>
      <c r="J945" s="37"/>
      <c r="K945" s="37"/>
      <c r="L945" s="37"/>
      <c r="M945" s="37"/>
      <c r="N945" s="37"/>
      <c r="O945" s="37"/>
      <c r="P945" s="37"/>
      <c r="Q945" s="37"/>
      <c r="R945" s="37"/>
      <c r="S945" s="37"/>
      <c r="T945" s="37"/>
      <c r="U945" s="37"/>
      <c r="V945" s="37"/>
      <c r="W945" s="37"/>
      <c r="X945" s="37"/>
      <c r="Y945" s="37"/>
    </row>
    <row r="946" spans="1:25">
      <c r="A946" s="818"/>
      <c r="B946" s="491"/>
      <c r="C946" s="491"/>
      <c r="D946" s="491"/>
      <c r="E946" s="491"/>
      <c r="F946" s="37"/>
      <c r="G946" s="819"/>
      <c r="H946" s="572"/>
      <c r="I946" s="37"/>
      <c r="J946" s="37"/>
      <c r="K946" s="37"/>
      <c r="L946" s="37"/>
      <c r="M946" s="37"/>
      <c r="N946" s="37"/>
      <c r="O946" s="37"/>
      <c r="P946" s="37"/>
      <c r="Q946" s="37"/>
      <c r="R946" s="37"/>
      <c r="S946" s="37"/>
      <c r="T946" s="37"/>
      <c r="U946" s="37"/>
      <c r="V946" s="37"/>
      <c r="W946" s="37"/>
      <c r="X946" s="37"/>
      <c r="Y946" s="37"/>
    </row>
    <row r="947" spans="1:25">
      <c r="A947" s="818"/>
      <c r="B947" s="491"/>
      <c r="C947" s="491"/>
      <c r="D947" s="491"/>
      <c r="E947" s="491"/>
      <c r="F947" s="37"/>
      <c r="G947" s="819"/>
      <c r="H947" s="572"/>
      <c r="I947" s="37"/>
      <c r="J947" s="37"/>
      <c r="K947" s="37"/>
      <c r="L947" s="37"/>
      <c r="M947" s="37"/>
      <c r="N947" s="37"/>
      <c r="O947" s="37"/>
      <c r="P947" s="37"/>
      <c r="Q947" s="37"/>
      <c r="R947" s="37"/>
      <c r="S947" s="37"/>
      <c r="T947" s="37"/>
      <c r="U947" s="37"/>
      <c r="V947" s="37"/>
      <c r="W947" s="37"/>
      <c r="X947" s="37"/>
      <c r="Y947" s="37"/>
    </row>
    <row r="948" spans="1:25">
      <c r="A948" s="818"/>
      <c r="B948" s="491"/>
      <c r="C948" s="491"/>
      <c r="D948" s="491"/>
      <c r="E948" s="491"/>
      <c r="F948" s="37"/>
      <c r="G948" s="819"/>
      <c r="H948" s="572"/>
      <c r="I948" s="37"/>
      <c r="J948" s="37"/>
      <c r="K948" s="37"/>
      <c r="L948" s="37"/>
      <c r="M948" s="37"/>
      <c r="N948" s="37"/>
      <c r="O948" s="37"/>
      <c r="P948" s="37"/>
      <c r="Q948" s="37"/>
      <c r="R948" s="37"/>
      <c r="S948" s="37"/>
      <c r="T948" s="37"/>
      <c r="U948" s="37"/>
      <c r="V948" s="37"/>
      <c r="W948" s="37"/>
      <c r="X948" s="37"/>
      <c r="Y948" s="37"/>
    </row>
    <row r="949" spans="1:25">
      <c r="A949" s="818"/>
      <c r="B949" s="491"/>
      <c r="C949" s="491"/>
      <c r="D949" s="491"/>
      <c r="E949" s="491"/>
      <c r="F949" s="37"/>
      <c r="G949" s="819"/>
      <c r="H949" s="572"/>
      <c r="I949" s="37"/>
      <c r="J949" s="37"/>
      <c r="K949" s="37"/>
      <c r="L949" s="37"/>
      <c r="M949" s="37"/>
      <c r="N949" s="37"/>
      <c r="O949" s="37"/>
      <c r="P949" s="37"/>
      <c r="Q949" s="37"/>
      <c r="R949" s="37"/>
      <c r="S949" s="37"/>
      <c r="T949" s="37"/>
      <c r="U949" s="37"/>
      <c r="V949" s="37"/>
      <c r="W949" s="37"/>
      <c r="X949" s="37"/>
      <c r="Y949" s="37"/>
    </row>
    <row r="950" spans="1:25">
      <c r="A950" s="818"/>
      <c r="B950" s="491"/>
      <c r="C950" s="491"/>
      <c r="D950" s="491"/>
      <c r="E950" s="491"/>
      <c r="F950" s="37"/>
      <c r="G950" s="819"/>
      <c r="H950" s="572"/>
      <c r="I950" s="37"/>
      <c r="J950" s="37"/>
      <c r="K950" s="37"/>
      <c r="L950" s="37"/>
      <c r="M950" s="37"/>
      <c r="N950" s="37"/>
      <c r="O950" s="37"/>
      <c r="P950" s="37"/>
      <c r="Q950" s="37"/>
      <c r="R950" s="37"/>
      <c r="S950" s="37"/>
      <c r="T950" s="37"/>
      <c r="U950" s="37"/>
      <c r="V950" s="37"/>
      <c r="W950" s="37"/>
      <c r="X950" s="37"/>
      <c r="Y950" s="37"/>
    </row>
    <row r="951" spans="1:25">
      <c r="A951" s="818"/>
      <c r="B951" s="491"/>
      <c r="C951" s="491"/>
      <c r="D951" s="491"/>
      <c r="E951" s="491"/>
      <c r="F951" s="37"/>
      <c r="G951" s="819"/>
      <c r="H951" s="572"/>
      <c r="I951" s="37"/>
      <c r="J951" s="37"/>
      <c r="K951" s="37"/>
      <c r="L951" s="37"/>
      <c r="M951" s="37"/>
      <c r="N951" s="37"/>
      <c r="O951" s="37"/>
      <c r="P951" s="37"/>
      <c r="Q951" s="37"/>
      <c r="R951" s="37"/>
      <c r="S951" s="37"/>
      <c r="T951" s="37"/>
      <c r="U951" s="37"/>
      <c r="V951" s="37"/>
      <c r="W951" s="37"/>
      <c r="X951" s="37"/>
      <c r="Y951" s="37"/>
    </row>
    <row r="952" spans="1:25">
      <c r="A952" s="818"/>
      <c r="B952" s="491"/>
      <c r="C952" s="491"/>
      <c r="D952" s="491"/>
      <c r="E952" s="491"/>
      <c r="F952" s="37"/>
      <c r="G952" s="819"/>
      <c r="H952" s="572"/>
      <c r="I952" s="37"/>
      <c r="J952" s="37"/>
      <c r="K952" s="37"/>
      <c r="L952" s="37"/>
      <c r="M952" s="37"/>
      <c r="N952" s="37"/>
      <c r="O952" s="37"/>
      <c r="P952" s="37"/>
      <c r="Q952" s="37"/>
      <c r="R952" s="37"/>
      <c r="S952" s="37"/>
      <c r="T952" s="37"/>
      <c r="U952" s="37"/>
      <c r="V952" s="37"/>
      <c r="W952" s="37"/>
      <c r="X952" s="37"/>
      <c r="Y952" s="37"/>
    </row>
    <row r="953" spans="1:25">
      <c r="A953" s="818"/>
      <c r="B953" s="491"/>
      <c r="C953" s="491"/>
      <c r="D953" s="491"/>
      <c r="E953" s="491"/>
      <c r="F953" s="37"/>
      <c r="G953" s="819"/>
      <c r="H953" s="572"/>
      <c r="I953" s="37"/>
      <c r="J953" s="37"/>
      <c r="K953" s="37"/>
      <c r="L953" s="37"/>
      <c r="M953" s="37"/>
      <c r="N953" s="37"/>
      <c r="O953" s="37"/>
      <c r="P953" s="37"/>
      <c r="Q953" s="37"/>
      <c r="R953" s="37"/>
      <c r="S953" s="37"/>
      <c r="T953" s="37"/>
      <c r="U953" s="37"/>
      <c r="V953" s="37"/>
      <c r="W953" s="37"/>
      <c r="X953" s="37"/>
      <c r="Y953" s="37"/>
    </row>
    <row r="954" spans="1:25">
      <c r="A954" s="818"/>
      <c r="B954" s="491"/>
      <c r="C954" s="491"/>
      <c r="D954" s="491"/>
      <c r="E954" s="491"/>
      <c r="F954" s="37"/>
      <c r="G954" s="819"/>
      <c r="H954" s="572"/>
      <c r="I954" s="37"/>
      <c r="J954" s="37"/>
      <c r="K954" s="37"/>
      <c r="L954" s="37"/>
      <c r="M954" s="37"/>
      <c r="N954" s="37"/>
      <c r="O954" s="37"/>
      <c r="P954" s="37"/>
      <c r="Q954" s="37"/>
      <c r="R954" s="37"/>
      <c r="S954" s="37"/>
      <c r="T954" s="37"/>
      <c r="U954" s="37"/>
      <c r="V954" s="37"/>
      <c r="W954" s="37"/>
      <c r="X954" s="37"/>
      <c r="Y954" s="37"/>
    </row>
    <row r="955" spans="1:25">
      <c r="A955" s="818"/>
      <c r="B955" s="491"/>
      <c r="C955" s="491"/>
      <c r="D955" s="491"/>
      <c r="E955" s="491"/>
      <c r="F955" s="37"/>
      <c r="G955" s="819"/>
      <c r="H955" s="572"/>
      <c r="I955" s="37"/>
      <c r="J955" s="37"/>
      <c r="K955" s="37"/>
      <c r="L955" s="37"/>
      <c r="M955" s="37"/>
      <c r="N955" s="37"/>
      <c r="O955" s="37"/>
      <c r="P955" s="37"/>
      <c r="Q955" s="37"/>
      <c r="R955" s="37"/>
      <c r="S955" s="37"/>
      <c r="T955" s="37"/>
      <c r="U955" s="37"/>
      <c r="V955" s="37"/>
      <c r="W955" s="37"/>
      <c r="X955" s="37"/>
      <c r="Y955" s="37"/>
    </row>
    <row r="956" spans="1:25">
      <c r="A956" s="818"/>
      <c r="B956" s="491"/>
      <c r="C956" s="491"/>
      <c r="D956" s="491"/>
      <c r="E956" s="491"/>
      <c r="F956" s="37"/>
      <c r="G956" s="819"/>
      <c r="H956" s="572"/>
      <c r="I956" s="37"/>
      <c r="J956" s="37"/>
      <c r="K956" s="37"/>
      <c r="L956" s="37"/>
      <c r="M956" s="37"/>
      <c r="N956" s="37"/>
      <c r="O956" s="37"/>
      <c r="P956" s="37"/>
      <c r="Q956" s="37"/>
      <c r="R956" s="37"/>
      <c r="S956" s="37"/>
      <c r="T956" s="37"/>
      <c r="U956" s="37"/>
      <c r="V956" s="37"/>
      <c r="W956" s="37"/>
      <c r="X956" s="37"/>
      <c r="Y956" s="37"/>
    </row>
    <row r="957" spans="1:25">
      <c r="A957" s="818"/>
      <c r="B957" s="491"/>
      <c r="C957" s="491"/>
      <c r="D957" s="491"/>
      <c r="E957" s="491"/>
      <c r="F957" s="37"/>
      <c r="G957" s="819"/>
      <c r="H957" s="572"/>
      <c r="I957" s="37"/>
      <c r="J957" s="37"/>
      <c r="K957" s="37"/>
      <c r="L957" s="37"/>
      <c r="M957" s="37"/>
      <c r="N957" s="37"/>
      <c r="O957" s="37"/>
      <c r="P957" s="37"/>
      <c r="Q957" s="37"/>
      <c r="R957" s="37"/>
      <c r="S957" s="37"/>
      <c r="T957" s="37"/>
      <c r="U957" s="37"/>
      <c r="V957" s="37"/>
      <c r="W957" s="37"/>
      <c r="X957" s="37"/>
      <c r="Y957" s="37"/>
    </row>
    <row r="958" spans="1:25">
      <c r="A958" s="818"/>
      <c r="B958" s="491"/>
      <c r="C958" s="491"/>
      <c r="D958" s="491"/>
      <c r="E958" s="491"/>
      <c r="F958" s="37"/>
      <c r="G958" s="819"/>
      <c r="H958" s="572"/>
      <c r="I958" s="37"/>
      <c r="J958" s="37"/>
      <c r="K958" s="37"/>
      <c r="L958" s="37"/>
      <c r="M958" s="37"/>
      <c r="N958" s="37"/>
      <c r="O958" s="37"/>
      <c r="P958" s="37"/>
      <c r="Q958" s="37"/>
      <c r="R958" s="37"/>
      <c r="S958" s="37"/>
      <c r="T958" s="37"/>
      <c r="U958" s="37"/>
      <c r="V958" s="37"/>
      <c r="W958" s="37"/>
      <c r="X958" s="37"/>
      <c r="Y958" s="37"/>
    </row>
    <row r="959" spans="1:25">
      <c r="A959" s="818"/>
      <c r="B959" s="491"/>
      <c r="C959" s="491"/>
      <c r="D959" s="491"/>
      <c r="E959" s="491"/>
      <c r="F959" s="37"/>
      <c r="G959" s="819"/>
      <c r="H959" s="572"/>
      <c r="I959" s="37"/>
      <c r="J959" s="37"/>
      <c r="K959" s="37"/>
      <c r="L959" s="37"/>
      <c r="M959" s="37"/>
      <c r="N959" s="37"/>
      <c r="O959" s="37"/>
      <c r="P959" s="37"/>
      <c r="Q959" s="37"/>
      <c r="R959" s="37"/>
      <c r="S959" s="37"/>
      <c r="T959" s="37"/>
      <c r="U959" s="37"/>
      <c r="V959" s="37"/>
      <c r="W959" s="37"/>
      <c r="X959" s="37"/>
      <c r="Y959" s="37"/>
    </row>
    <row r="960" spans="1:25">
      <c r="A960" s="818"/>
      <c r="B960" s="491"/>
      <c r="C960" s="491"/>
      <c r="D960" s="491"/>
      <c r="E960" s="491"/>
      <c r="F960" s="37"/>
      <c r="G960" s="819"/>
      <c r="H960" s="572"/>
      <c r="I960" s="37"/>
      <c r="J960" s="37"/>
      <c r="K960" s="37"/>
      <c r="L960" s="37"/>
      <c r="M960" s="37"/>
      <c r="N960" s="37"/>
      <c r="O960" s="37"/>
      <c r="P960" s="37"/>
      <c r="Q960" s="37"/>
      <c r="R960" s="37"/>
      <c r="S960" s="37"/>
      <c r="T960" s="37"/>
      <c r="U960" s="37"/>
      <c r="V960" s="37"/>
      <c r="W960" s="37"/>
      <c r="X960" s="37"/>
      <c r="Y960" s="37"/>
    </row>
    <row r="961" spans="1:25">
      <c r="A961" s="818"/>
      <c r="B961" s="491"/>
      <c r="C961" s="491"/>
      <c r="D961" s="491"/>
      <c r="E961" s="491"/>
      <c r="F961" s="37"/>
      <c r="G961" s="819"/>
      <c r="H961" s="572"/>
      <c r="I961" s="37"/>
      <c r="J961" s="37"/>
      <c r="K961" s="37"/>
      <c r="L961" s="37"/>
      <c r="M961" s="37"/>
      <c r="N961" s="37"/>
      <c r="O961" s="37"/>
      <c r="P961" s="37"/>
      <c r="Q961" s="37"/>
      <c r="R961" s="37"/>
      <c r="S961" s="37"/>
      <c r="T961" s="37"/>
      <c r="U961" s="37"/>
      <c r="V961" s="37"/>
      <c r="W961" s="37"/>
      <c r="X961" s="37"/>
      <c r="Y961" s="37"/>
    </row>
    <row r="962" spans="1:25">
      <c r="A962" s="818"/>
      <c r="B962" s="491"/>
      <c r="C962" s="491"/>
      <c r="D962" s="491"/>
      <c r="E962" s="491"/>
      <c r="F962" s="37"/>
      <c r="G962" s="819"/>
      <c r="H962" s="572"/>
      <c r="I962" s="37"/>
      <c r="J962" s="37"/>
      <c r="K962" s="37"/>
      <c r="L962" s="37"/>
      <c r="M962" s="37"/>
      <c r="N962" s="37"/>
      <c r="O962" s="37"/>
      <c r="P962" s="37"/>
      <c r="Q962" s="37"/>
      <c r="R962" s="37"/>
      <c r="S962" s="37"/>
      <c r="T962" s="37"/>
      <c r="U962" s="37"/>
      <c r="V962" s="37"/>
      <c r="W962" s="37"/>
      <c r="X962" s="37"/>
      <c r="Y962" s="37"/>
    </row>
    <row r="963" spans="1:25">
      <c r="A963" s="818"/>
      <c r="B963" s="491"/>
      <c r="C963" s="491"/>
      <c r="D963" s="491"/>
      <c r="E963" s="491"/>
      <c r="F963" s="37"/>
      <c r="G963" s="819"/>
      <c r="H963" s="572"/>
      <c r="I963" s="37"/>
      <c r="J963" s="37"/>
      <c r="K963" s="37"/>
      <c r="L963" s="37"/>
      <c r="M963" s="37"/>
      <c r="N963" s="37"/>
      <c r="O963" s="37"/>
      <c r="P963" s="37"/>
      <c r="Q963" s="37"/>
      <c r="R963" s="37"/>
      <c r="S963" s="37"/>
      <c r="T963" s="37"/>
      <c r="U963" s="37"/>
      <c r="V963" s="37"/>
      <c r="W963" s="37"/>
      <c r="X963" s="37"/>
      <c r="Y963" s="37"/>
    </row>
    <row r="964" spans="1:25">
      <c r="A964" s="818"/>
      <c r="B964" s="491"/>
      <c r="C964" s="491"/>
      <c r="D964" s="491"/>
      <c r="E964" s="491"/>
      <c r="F964" s="37"/>
      <c r="G964" s="819"/>
      <c r="H964" s="572"/>
      <c r="I964" s="37"/>
      <c r="J964" s="37"/>
      <c r="K964" s="37"/>
      <c r="L964" s="37"/>
      <c r="M964" s="37"/>
      <c r="N964" s="37"/>
      <c r="O964" s="37"/>
      <c r="P964" s="37"/>
      <c r="Q964" s="37"/>
      <c r="R964" s="37"/>
      <c r="S964" s="37"/>
      <c r="T964" s="37"/>
      <c r="U964" s="37"/>
      <c r="V964" s="37"/>
      <c r="W964" s="37"/>
      <c r="X964" s="37"/>
      <c r="Y964" s="37"/>
    </row>
    <row r="965" spans="1:25">
      <c r="A965" s="818"/>
      <c r="B965" s="491"/>
      <c r="C965" s="491"/>
      <c r="D965" s="491"/>
      <c r="E965" s="491"/>
      <c r="F965" s="37"/>
      <c r="G965" s="819"/>
      <c r="H965" s="572"/>
      <c r="I965" s="37"/>
      <c r="J965" s="37"/>
      <c r="K965" s="37"/>
      <c r="L965" s="37"/>
      <c r="M965" s="37"/>
      <c r="N965" s="37"/>
      <c r="O965" s="37"/>
      <c r="P965" s="37"/>
      <c r="Q965" s="37"/>
      <c r="R965" s="37"/>
      <c r="S965" s="37"/>
      <c r="T965" s="37"/>
      <c r="U965" s="37"/>
      <c r="V965" s="37"/>
      <c r="W965" s="37"/>
      <c r="X965" s="37"/>
      <c r="Y965" s="37"/>
    </row>
    <row r="966" spans="1:25">
      <c r="A966" s="818"/>
      <c r="B966" s="491"/>
      <c r="C966" s="491"/>
      <c r="D966" s="491"/>
      <c r="E966" s="491"/>
      <c r="F966" s="37"/>
      <c r="G966" s="819"/>
      <c r="H966" s="572"/>
      <c r="I966" s="37"/>
      <c r="J966" s="37"/>
      <c r="K966" s="37"/>
      <c r="L966" s="37"/>
      <c r="M966" s="37"/>
      <c r="N966" s="37"/>
      <c r="O966" s="37"/>
      <c r="P966" s="37"/>
      <c r="Q966" s="37"/>
      <c r="R966" s="37"/>
      <c r="S966" s="37"/>
      <c r="T966" s="37"/>
      <c r="U966" s="37"/>
      <c r="V966" s="37"/>
      <c r="W966" s="37"/>
      <c r="X966" s="37"/>
      <c r="Y966" s="37"/>
    </row>
    <row r="967" spans="1:25">
      <c r="A967" s="818"/>
      <c r="B967" s="491"/>
      <c r="C967" s="491"/>
      <c r="D967" s="491"/>
      <c r="E967" s="491"/>
      <c r="F967" s="37"/>
      <c r="G967" s="819"/>
      <c r="H967" s="572"/>
      <c r="I967" s="37"/>
      <c r="J967" s="37"/>
      <c r="K967" s="37"/>
      <c r="L967" s="37"/>
      <c r="M967" s="37"/>
      <c r="N967" s="37"/>
      <c r="O967" s="37"/>
      <c r="P967" s="37"/>
      <c r="Q967" s="37"/>
      <c r="R967" s="37"/>
      <c r="S967" s="37"/>
      <c r="T967" s="37"/>
      <c r="U967" s="37"/>
      <c r="V967" s="37"/>
      <c r="W967" s="37"/>
      <c r="X967" s="37"/>
      <c r="Y967" s="37"/>
    </row>
    <row r="968" spans="1:25">
      <c r="A968" s="818"/>
      <c r="B968" s="491"/>
      <c r="C968" s="491"/>
      <c r="D968" s="491"/>
      <c r="E968" s="491"/>
      <c r="F968" s="37"/>
      <c r="G968" s="819"/>
      <c r="H968" s="572"/>
      <c r="I968" s="37"/>
      <c r="J968" s="37"/>
      <c r="K968" s="37"/>
      <c r="L968" s="37"/>
      <c r="M968" s="37"/>
      <c r="N968" s="37"/>
      <c r="O968" s="37"/>
      <c r="P968" s="37"/>
      <c r="Q968" s="37"/>
      <c r="R968" s="37"/>
      <c r="S968" s="37"/>
      <c r="T968" s="37"/>
      <c r="U968" s="37"/>
      <c r="V968" s="37"/>
      <c r="W968" s="37"/>
      <c r="X968" s="37"/>
      <c r="Y968" s="37"/>
    </row>
    <row r="969" spans="1:25">
      <c r="A969" s="818"/>
      <c r="B969" s="491"/>
      <c r="C969" s="491"/>
      <c r="D969" s="491"/>
      <c r="E969" s="491"/>
      <c r="F969" s="37"/>
      <c r="G969" s="819"/>
      <c r="H969" s="572"/>
      <c r="I969" s="37"/>
      <c r="J969" s="37"/>
      <c r="K969" s="37"/>
      <c r="L969" s="37"/>
      <c r="M969" s="37"/>
      <c r="N969" s="37"/>
      <c r="O969" s="37"/>
      <c r="P969" s="37"/>
      <c r="Q969" s="37"/>
      <c r="R969" s="37"/>
      <c r="S969" s="37"/>
      <c r="T969" s="37"/>
      <c r="U969" s="37"/>
      <c r="V969" s="37"/>
      <c r="W969" s="37"/>
      <c r="X969" s="37"/>
      <c r="Y969" s="37"/>
    </row>
    <row r="970" spans="1:25">
      <c r="A970" s="818"/>
      <c r="B970" s="491"/>
      <c r="C970" s="491"/>
      <c r="D970" s="491"/>
      <c r="E970" s="491"/>
      <c r="F970" s="37"/>
      <c r="G970" s="819"/>
      <c r="H970" s="572"/>
      <c r="I970" s="37"/>
      <c r="J970" s="37"/>
      <c r="K970" s="37"/>
      <c r="L970" s="37"/>
      <c r="M970" s="37"/>
      <c r="N970" s="37"/>
      <c r="O970" s="37"/>
      <c r="P970" s="37"/>
      <c r="Q970" s="37"/>
      <c r="R970" s="37"/>
      <c r="S970" s="37"/>
      <c r="T970" s="37"/>
      <c r="U970" s="37"/>
      <c r="V970" s="37"/>
      <c r="W970" s="37"/>
      <c r="X970" s="37"/>
      <c r="Y970" s="37"/>
    </row>
    <row r="971" spans="1:25">
      <c r="A971" s="818"/>
      <c r="B971" s="491"/>
      <c r="C971" s="491"/>
      <c r="D971" s="491"/>
      <c r="E971" s="491"/>
      <c r="F971" s="37"/>
      <c r="G971" s="819"/>
      <c r="H971" s="572"/>
      <c r="I971" s="37"/>
      <c r="J971" s="37"/>
      <c r="K971" s="37"/>
      <c r="L971" s="37"/>
      <c r="M971" s="37"/>
      <c r="N971" s="37"/>
      <c r="O971" s="37"/>
      <c r="P971" s="37"/>
      <c r="Q971" s="37"/>
      <c r="R971" s="37"/>
      <c r="S971" s="37"/>
      <c r="T971" s="37"/>
      <c r="U971" s="37"/>
      <c r="V971" s="37"/>
      <c r="W971" s="37"/>
      <c r="X971" s="37"/>
      <c r="Y971" s="37"/>
    </row>
    <row r="972" spans="1:25">
      <c r="A972" s="818"/>
      <c r="B972" s="491"/>
      <c r="C972" s="491"/>
      <c r="D972" s="491"/>
      <c r="E972" s="491"/>
      <c r="F972" s="37"/>
      <c r="G972" s="819"/>
      <c r="H972" s="572"/>
      <c r="I972" s="37"/>
      <c r="J972" s="37"/>
      <c r="K972" s="37"/>
      <c r="L972" s="37"/>
      <c r="M972" s="37"/>
      <c r="N972" s="37"/>
      <c r="O972" s="37"/>
      <c r="P972" s="37"/>
      <c r="Q972" s="37"/>
      <c r="R972" s="37"/>
      <c r="S972" s="37"/>
      <c r="T972" s="37"/>
      <c r="U972" s="37"/>
      <c r="V972" s="37"/>
      <c r="W972" s="37"/>
      <c r="X972" s="37"/>
      <c r="Y972" s="37"/>
    </row>
    <row r="973" spans="1:25">
      <c r="A973" s="818"/>
      <c r="B973" s="491"/>
      <c r="C973" s="491"/>
      <c r="D973" s="491"/>
      <c r="E973" s="491"/>
      <c r="F973" s="37"/>
      <c r="G973" s="819"/>
      <c r="H973" s="572"/>
      <c r="I973" s="37"/>
      <c r="J973" s="37"/>
      <c r="K973" s="37"/>
      <c r="L973" s="37"/>
      <c r="M973" s="37"/>
      <c r="N973" s="37"/>
      <c r="O973" s="37"/>
      <c r="P973" s="37"/>
      <c r="Q973" s="37"/>
      <c r="R973" s="37"/>
      <c r="S973" s="37"/>
      <c r="T973" s="37"/>
      <c r="U973" s="37"/>
      <c r="V973" s="37"/>
      <c r="W973" s="37"/>
      <c r="X973" s="37"/>
      <c r="Y973" s="37"/>
    </row>
    <row r="974" spans="1:25">
      <c r="A974" s="818"/>
      <c r="B974" s="491"/>
      <c r="C974" s="491"/>
      <c r="D974" s="491"/>
      <c r="E974" s="491"/>
      <c r="F974" s="37"/>
      <c r="G974" s="819"/>
      <c r="H974" s="572"/>
      <c r="I974" s="37"/>
      <c r="J974" s="37"/>
      <c r="K974" s="37"/>
      <c r="L974" s="37"/>
      <c r="M974" s="37"/>
      <c r="N974" s="37"/>
      <c r="O974" s="37"/>
      <c r="P974" s="37"/>
      <c r="Q974" s="37"/>
      <c r="R974" s="37"/>
      <c r="S974" s="37"/>
      <c r="T974" s="37"/>
      <c r="U974" s="37"/>
      <c r="V974" s="37"/>
      <c r="W974" s="37"/>
      <c r="X974" s="37"/>
      <c r="Y974" s="37"/>
    </row>
    <row r="975" spans="1:25">
      <c r="A975" s="818"/>
      <c r="B975" s="491"/>
      <c r="C975" s="491"/>
      <c r="D975" s="491"/>
      <c r="E975" s="491"/>
      <c r="F975" s="37"/>
      <c r="G975" s="819"/>
      <c r="H975" s="572"/>
      <c r="I975" s="37"/>
      <c r="J975" s="37"/>
      <c r="K975" s="37"/>
      <c r="L975" s="37"/>
      <c r="M975" s="37"/>
      <c r="N975" s="37"/>
      <c r="O975" s="37"/>
      <c r="P975" s="37"/>
      <c r="Q975" s="37"/>
      <c r="R975" s="37"/>
      <c r="S975" s="37"/>
      <c r="T975" s="37"/>
      <c r="U975" s="37"/>
      <c r="V975" s="37"/>
      <c r="W975" s="37"/>
      <c r="X975" s="37"/>
      <c r="Y975" s="37"/>
    </row>
    <row r="976" spans="1:25">
      <c r="A976" s="818"/>
      <c r="B976" s="491"/>
      <c r="C976" s="491"/>
      <c r="D976" s="491"/>
      <c r="E976" s="491"/>
      <c r="F976" s="37"/>
      <c r="G976" s="819"/>
      <c r="H976" s="572"/>
      <c r="I976" s="37"/>
      <c r="J976" s="37"/>
      <c r="K976" s="37"/>
      <c r="L976" s="37"/>
      <c r="M976" s="37"/>
      <c r="N976" s="37"/>
      <c r="O976" s="37"/>
      <c r="P976" s="37"/>
      <c r="Q976" s="37"/>
      <c r="R976" s="37"/>
      <c r="S976" s="37"/>
      <c r="T976" s="37"/>
      <c r="U976" s="37"/>
      <c r="V976" s="37"/>
      <c r="W976" s="37"/>
      <c r="X976" s="37"/>
      <c r="Y976" s="37"/>
    </row>
    <row r="977" spans="1:25">
      <c r="A977" s="818"/>
      <c r="B977" s="491"/>
      <c r="C977" s="491"/>
      <c r="D977" s="491"/>
      <c r="E977" s="491"/>
      <c r="F977" s="37"/>
      <c r="G977" s="819"/>
      <c r="H977" s="572"/>
      <c r="I977" s="37"/>
      <c r="J977" s="37"/>
      <c r="K977" s="37"/>
      <c r="L977" s="37"/>
      <c r="M977" s="37"/>
      <c r="N977" s="37"/>
      <c r="O977" s="37"/>
      <c r="P977" s="37"/>
      <c r="Q977" s="37"/>
      <c r="R977" s="37"/>
      <c r="S977" s="37"/>
      <c r="T977" s="37"/>
      <c r="U977" s="37"/>
      <c r="V977" s="37"/>
      <c r="W977" s="37"/>
      <c r="X977" s="37"/>
      <c r="Y977" s="37"/>
    </row>
    <row r="978" spans="1:25">
      <c r="A978" s="818"/>
      <c r="B978" s="491"/>
      <c r="C978" s="491"/>
      <c r="D978" s="491"/>
      <c r="E978" s="491"/>
      <c r="F978" s="37"/>
      <c r="G978" s="819"/>
      <c r="H978" s="572"/>
      <c r="I978" s="37"/>
      <c r="J978" s="37"/>
      <c r="K978" s="37"/>
      <c r="L978" s="37"/>
      <c r="M978" s="37"/>
      <c r="N978" s="37"/>
      <c r="O978" s="37"/>
      <c r="P978" s="37"/>
      <c r="Q978" s="37"/>
      <c r="R978" s="37"/>
      <c r="S978" s="37"/>
      <c r="T978" s="37"/>
      <c r="U978" s="37"/>
      <c r="V978" s="37"/>
      <c r="W978" s="37"/>
      <c r="X978" s="37"/>
      <c r="Y978" s="37"/>
    </row>
    <row r="979" spans="1:25">
      <c r="A979" s="818"/>
      <c r="B979" s="491"/>
      <c r="C979" s="491"/>
      <c r="D979" s="491"/>
      <c r="E979" s="491"/>
      <c r="F979" s="37"/>
      <c r="G979" s="819"/>
      <c r="H979" s="572"/>
      <c r="I979" s="37"/>
      <c r="J979" s="37"/>
      <c r="K979" s="37"/>
      <c r="L979" s="37"/>
      <c r="M979" s="37"/>
      <c r="N979" s="37"/>
      <c r="O979" s="37"/>
      <c r="P979" s="37"/>
      <c r="Q979" s="37"/>
      <c r="R979" s="37"/>
      <c r="S979" s="37"/>
      <c r="T979" s="37"/>
      <c r="U979" s="37"/>
      <c r="V979" s="37"/>
      <c r="W979" s="37"/>
      <c r="X979" s="37"/>
      <c r="Y979" s="37"/>
    </row>
    <row r="980" spans="1:25">
      <c r="A980" s="818"/>
      <c r="B980" s="491"/>
      <c r="C980" s="491"/>
      <c r="D980" s="491"/>
      <c r="E980" s="491"/>
      <c r="F980" s="37"/>
      <c r="G980" s="819"/>
      <c r="H980" s="572"/>
      <c r="I980" s="37"/>
      <c r="J980" s="37"/>
      <c r="K980" s="37"/>
      <c r="L980" s="37"/>
      <c r="M980" s="37"/>
      <c r="N980" s="37"/>
      <c r="O980" s="37"/>
      <c r="P980" s="37"/>
      <c r="Q980" s="37"/>
      <c r="R980" s="37"/>
      <c r="S980" s="37"/>
      <c r="T980" s="37"/>
      <c r="U980" s="37"/>
      <c r="V980" s="37"/>
      <c r="W980" s="37"/>
      <c r="X980" s="37"/>
      <c r="Y980" s="37"/>
    </row>
    <row r="981" spans="1:25">
      <c r="A981" s="818"/>
      <c r="B981" s="491"/>
      <c r="C981" s="491"/>
      <c r="D981" s="491"/>
      <c r="E981" s="491"/>
      <c r="F981" s="37"/>
      <c r="G981" s="819"/>
      <c r="H981" s="572"/>
      <c r="I981" s="37"/>
      <c r="J981" s="37"/>
      <c r="K981" s="37"/>
      <c r="L981" s="37"/>
      <c r="M981" s="37"/>
      <c r="N981" s="37"/>
      <c r="O981" s="37"/>
      <c r="P981" s="37"/>
      <c r="Q981" s="37"/>
      <c r="R981" s="37"/>
      <c r="S981" s="37"/>
      <c r="T981" s="37"/>
      <c r="U981" s="37"/>
      <c r="V981" s="37"/>
      <c r="W981" s="37"/>
      <c r="X981" s="37"/>
      <c r="Y981" s="37"/>
    </row>
    <row r="982" spans="1:25">
      <c r="A982" s="818"/>
      <c r="B982" s="491"/>
      <c r="C982" s="491"/>
      <c r="D982" s="491"/>
      <c r="E982" s="491"/>
      <c r="F982" s="37"/>
      <c r="G982" s="819"/>
      <c r="H982" s="572"/>
      <c r="I982" s="37"/>
      <c r="J982" s="37"/>
      <c r="K982" s="37"/>
      <c r="L982" s="37"/>
      <c r="M982" s="37"/>
      <c r="N982" s="37"/>
      <c r="O982" s="37"/>
      <c r="P982" s="37"/>
      <c r="Q982" s="37"/>
      <c r="R982" s="37"/>
      <c r="S982" s="37"/>
      <c r="T982" s="37"/>
      <c r="U982" s="37"/>
      <c r="V982" s="37"/>
      <c r="W982" s="37"/>
      <c r="X982" s="37"/>
      <c r="Y982" s="37"/>
    </row>
    <row r="983" spans="1:25">
      <c r="A983" s="818"/>
      <c r="B983" s="491"/>
      <c r="C983" s="491"/>
      <c r="D983" s="491"/>
      <c r="E983" s="491"/>
      <c r="F983" s="37"/>
      <c r="G983" s="819"/>
      <c r="H983" s="572"/>
      <c r="I983" s="37"/>
      <c r="J983" s="37"/>
      <c r="K983" s="37"/>
      <c r="L983" s="37"/>
      <c r="M983" s="37"/>
      <c r="N983" s="37"/>
      <c r="O983" s="37"/>
      <c r="P983" s="37"/>
      <c r="Q983" s="37"/>
      <c r="R983" s="37"/>
      <c r="S983" s="37"/>
      <c r="T983" s="37"/>
      <c r="U983" s="37"/>
      <c r="V983" s="37"/>
      <c r="W983" s="37"/>
      <c r="X983" s="37"/>
      <c r="Y983" s="37"/>
    </row>
    <row r="984" spans="1:25">
      <c r="A984" s="818"/>
      <c r="B984" s="491"/>
      <c r="C984" s="491"/>
      <c r="D984" s="491"/>
      <c r="E984" s="491"/>
      <c r="F984" s="37"/>
      <c r="G984" s="819"/>
      <c r="H984" s="572"/>
      <c r="I984" s="37"/>
      <c r="J984" s="37"/>
      <c r="K984" s="37"/>
      <c r="L984" s="37"/>
      <c r="M984" s="37"/>
      <c r="N984" s="37"/>
      <c r="O984" s="37"/>
      <c r="P984" s="37"/>
      <c r="Q984" s="37"/>
      <c r="R984" s="37"/>
      <c r="S984" s="37"/>
      <c r="T984" s="37"/>
      <c r="U984" s="37"/>
      <c r="V984" s="37"/>
      <c r="W984" s="37"/>
      <c r="X984" s="37"/>
      <c r="Y984" s="37"/>
    </row>
    <row r="985" spans="1:25">
      <c r="A985" s="818"/>
      <c r="B985" s="491"/>
      <c r="C985" s="491"/>
      <c r="D985" s="491"/>
      <c r="E985" s="491"/>
      <c r="F985" s="37"/>
      <c r="G985" s="819"/>
      <c r="H985" s="572"/>
      <c r="I985" s="37"/>
      <c r="J985" s="37"/>
      <c r="K985" s="37"/>
      <c r="L985" s="37"/>
      <c r="M985" s="37"/>
      <c r="N985" s="37"/>
      <c r="O985" s="37"/>
      <c r="P985" s="37"/>
      <c r="Q985" s="37"/>
      <c r="R985" s="37"/>
      <c r="S985" s="37"/>
      <c r="T985" s="37"/>
      <c r="U985" s="37"/>
      <c r="V985" s="37"/>
      <c r="W985" s="37"/>
      <c r="X985" s="37"/>
      <c r="Y985" s="37"/>
    </row>
    <row r="986" spans="1:25">
      <c r="A986" s="818"/>
      <c r="B986" s="491"/>
      <c r="C986" s="491"/>
      <c r="D986" s="491"/>
      <c r="E986" s="491"/>
      <c r="F986" s="37"/>
      <c r="G986" s="819"/>
      <c r="H986" s="572"/>
      <c r="I986" s="37"/>
      <c r="J986" s="37"/>
      <c r="K986" s="37"/>
      <c r="L986" s="37"/>
      <c r="M986" s="37"/>
      <c r="N986" s="37"/>
      <c r="O986" s="37"/>
      <c r="P986" s="37"/>
      <c r="Q986" s="37"/>
      <c r="R986" s="37"/>
      <c r="S986" s="37"/>
      <c r="T986" s="37"/>
      <c r="U986" s="37"/>
      <c r="V986" s="37"/>
      <c r="W986" s="37"/>
      <c r="X986" s="37"/>
      <c r="Y986" s="37"/>
    </row>
    <row r="987" spans="1:25">
      <c r="A987" s="818"/>
      <c r="B987" s="491"/>
      <c r="C987" s="491"/>
      <c r="D987" s="491"/>
      <c r="E987" s="491"/>
      <c r="F987" s="37"/>
      <c r="G987" s="819"/>
      <c r="H987" s="572"/>
      <c r="I987" s="37"/>
      <c r="J987" s="37"/>
      <c r="K987" s="37"/>
      <c r="L987" s="37"/>
      <c r="M987" s="37"/>
      <c r="N987" s="37"/>
      <c r="O987" s="37"/>
      <c r="P987" s="37"/>
      <c r="Q987" s="37"/>
      <c r="R987" s="37"/>
      <c r="S987" s="37"/>
      <c r="T987" s="37"/>
      <c r="U987" s="37"/>
      <c r="V987" s="37"/>
      <c r="W987" s="37"/>
      <c r="X987" s="37"/>
      <c r="Y987" s="37"/>
    </row>
    <row r="988" spans="1:25">
      <c r="A988" s="818"/>
      <c r="B988" s="491"/>
      <c r="C988" s="491"/>
      <c r="D988" s="491"/>
      <c r="E988" s="491"/>
      <c r="F988" s="37"/>
      <c r="G988" s="819"/>
      <c r="H988" s="572"/>
      <c r="I988" s="37"/>
      <c r="J988" s="37"/>
      <c r="K988" s="37"/>
      <c r="L988" s="37"/>
      <c r="M988" s="37"/>
      <c r="N988" s="37"/>
      <c r="O988" s="37"/>
      <c r="P988" s="37"/>
      <c r="Q988" s="37"/>
      <c r="R988" s="37"/>
      <c r="S988" s="37"/>
      <c r="T988" s="37"/>
      <c r="U988" s="37"/>
      <c r="V988" s="37"/>
      <c r="W988" s="37"/>
      <c r="X988" s="37"/>
      <c r="Y988" s="37"/>
    </row>
    <row r="989" spans="1:25">
      <c r="A989" s="818"/>
      <c r="B989" s="491"/>
      <c r="C989" s="491"/>
      <c r="D989" s="491"/>
      <c r="E989" s="491"/>
      <c r="F989" s="37"/>
      <c r="G989" s="819"/>
      <c r="H989" s="572"/>
      <c r="I989" s="37"/>
      <c r="J989" s="37"/>
      <c r="K989" s="37"/>
      <c r="L989" s="37"/>
      <c r="M989" s="37"/>
      <c r="N989" s="37"/>
      <c r="O989" s="37"/>
      <c r="P989" s="37"/>
      <c r="Q989" s="37"/>
      <c r="R989" s="37"/>
      <c r="S989" s="37"/>
      <c r="T989" s="37"/>
      <c r="U989" s="37"/>
      <c r="V989" s="37"/>
      <c r="W989" s="37"/>
      <c r="X989" s="37"/>
      <c r="Y989" s="37"/>
    </row>
    <row r="990" spans="1:25">
      <c r="A990" s="818"/>
      <c r="B990" s="491"/>
      <c r="C990" s="491"/>
      <c r="D990" s="491"/>
      <c r="E990" s="491"/>
      <c r="F990" s="37"/>
      <c r="G990" s="819"/>
      <c r="H990" s="572"/>
      <c r="I990" s="37"/>
      <c r="J990" s="37"/>
      <c r="K990" s="37"/>
      <c r="L990" s="37"/>
      <c r="M990" s="37"/>
      <c r="N990" s="37"/>
      <c r="O990" s="37"/>
      <c r="P990" s="37"/>
      <c r="Q990" s="37"/>
      <c r="R990" s="37"/>
      <c r="S990" s="37"/>
      <c r="T990" s="37"/>
      <c r="U990" s="37"/>
      <c r="V990" s="37"/>
      <c r="W990" s="37"/>
      <c r="X990" s="37"/>
      <c r="Y990" s="37"/>
    </row>
    <row r="991" spans="1:25">
      <c r="A991" s="818"/>
      <c r="B991" s="491"/>
      <c r="C991" s="491"/>
      <c r="D991" s="491"/>
      <c r="E991" s="491"/>
      <c r="F991" s="37"/>
      <c r="G991" s="819"/>
      <c r="H991" s="572"/>
      <c r="I991" s="37"/>
      <c r="J991" s="37"/>
      <c r="K991" s="37"/>
      <c r="L991" s="37"/>
      <c r="M991" s="37"/>
      <c r="N991" s="37"/>
      <c r="O991" s="37"/>
      <c r="P991" s="37"/>
      <c r="Q991" s="37"/>
      <c r="R991" s="37"/>
      <c r="S991" s="37"/>
      <c r="T991" s="37"/>
      <c r="U991" s="37"/>
      <c r="V991" s="37"/>
      <c r="W991" s="37"/>
      <c r="X991" s="37"/>
      <c r="Y991" s="37"/>
    </row>
    <row r="992" spans="1:25">
      <c r="A992" s="818"/>
      <c r="B992" s="491"/>
      <c r="C992" s="491"/>
      <c r="D992" s="491"/>
      <c r="E992" s="491"/>
      <c r="F992" s="37"/>
      <c r="G992" s="819"/>
      <c r="H992" s="572"/>
      <c r="I992" s="37"/>
      <c r="J992" s="37"/>
      <c r="K992" s="37"/>
      <c r="L992" s="37"/>
      <c r="M992" s="37"/>
      <c r="N992" s="37"/>
      <c r="O992" s="37"/>
      <c r="P992" s="37"/>
      <c r="Q992" s="37"/>
      <c r="R992" s="37"/>
      <c r="S992" s="37"/>
      <c r="T992" s="37"/>
      <c r="U992" s="37"/>
      <c r="V992" s="37"/>
      <c r="W992" s="37"/>
      <c r="X992" s="37"/>
      <c r="Y992" s="37"/>
    </row>
    <row r="993" spans="1:25">
      <c r="A993" s="818"/>
      <c r="B993" s="491"/>
      <c r="C993" s="491"/>
      <c r="D993" s="491"/>
      <c r="E993" s="491"/>
      <c r="F993" s="37"/>
      <c r="G993" s="819"/>
      <c r="H993" s="572"/>
      <c r="I993" s="37"/>
      <c r="J993" s="37"/>
      <c r="K993" s="37"/>
      <c r="L993" s="37"/>
      <c r="M993" s="37"/>
      <c r="N993" s="37"/>
      <c r="O993" s="37"/>
      <c r="P993" s="37"/>
      <c r="Q993" s="37"/>
      <c r="R993" s="37"/>
      <c r="S993" s="37"/>
      <c r="T993" s="37"/>
      <c r="U993" s="37"/>
      <c r="V993" s="37"/>
      <c r="W993" s="37"/>
      <c r="X993" s="37"/>
      <c r="Y993" s="37"/>
    </row>
    <row r="994" spans="1:25">
      <c r="A994" s="818"/>
      <c r="B994" s="491"/>
      <c r="C994" s="491"/>
      <c r="D994" s="491"/>
      <c r="E994" s="491"/>
      <c r="F994" s="37"/>
      <c r="G994" s="819"/>
      <c r="H994" s="572"/>
      <c r="I994" s="37"/>
      <c r="J994" s="37"/>
      <c r="K994" s="37"/>
      <c r="L994" s="37"/>
      <c r="M994" s="37"/>
      <c r="N994" s="37"/>
      <c r="O994" s="37"/>
      <c r="P994" s="37"/>
      <c r="Q994" s="37"/>
      <c r="R994" s="37"/>
      <c r="S994" s="37"/>
      <c r="T994" s="37"/>
      <c r="U994" s="37"/>
      <c r="V994" s="37"/>
      <c r="W994" s="37"/>
      <c r="X994" s="37"/>
      <c r="Y994" s="37"/>
    </row>
    <row r="995" spans="1:25">
      <c r="A995" s="818"/>
      <c r="B995" s="491"/>
      <c r="C995" s="491"/>
      <c r="D995" s="491"/>
      <c r="E995" s="491"/>
      <c r="F995" s="37"/>
      <c r="G995" s="819"/>
      <c r="H995" s="572"/>
      <c r="I995" s="37"/>
      <c r="J995" s="37"/>
      <c r="K995" s="37"/>
      <c r="L995" s="37"/>
      <c r="M995" s="37"/>
      <c r="N995" s="37"/>
      <c r="O995" s="37"/>
      <c r="P995" s="37"/>
      <c r="Q995" s="37"/>
      <c r="R995" s="37"/>
      <c r="S995" s="37"/>
      <c r="T995" s="37"/>
      <c r="U995" s="37"/>
      <c r="V995" s="37"/>
      <c r="W995" s="37"/>
      <c r="X995" s="37"/>
      <c r="Y995" s="37"/>
    </row>
    <row r="996" spans="1:25">
      <c r="A996" s="818"/>
      <c r="B996" s="491"/>
      <c r="C996" s="491"/>
      <c r="D996" s="491"/>
      <c r="E996" s="491"/>
      <c r="F996" s="37"/>
      <c r="G996" s="819"/>
      <c r="H996" s="572"/>
      <c r="I996" s="37"/>
      <c r="J996" s="37"/>
      <c r="K996" s="37"/>
      <c r="L996" s="37"/>
      <c r="M996" s="37"/>
      <c r="N996" s="37"/>
      <c r="O996" s="37"/>
      <c r="P996" s="37"/>
      <c r="Q996" s="37"/>
      <c r="R996" s="37"/>
      <c r="S996" s="37"/>
      <c r="T996" s="37"/>
      <c r="U996" s="37"/>
      <c r="V996" s="37"/>
      <c r="W996" s="37"/>
      <c r="X996" s="37"/>
      <c r="Y996" s="37"/>
    </row>
    <row r="997" spans="1:25">
      <c r="A997" s="818"/>
      <c r="B997" s="491"/>
      <c r="C997" s="491"/>
      <c r="D997" s="491"/>
      <c r="E997" s="491"/>
      <c r="F997" s="37"/>
      <c r="G997" s="819"/>
      <c r="H997" s="572"/>
      <c r="I997" s="37"/>
      <c r="J997" s="37"/>
      <c r="K997" s="37"/>
      <c r="L997" s="37"/>
      <c r="M997" s="37"/>
      <c r="N997" s="37"/>
      <c r="O997" s="37"/>
      <c r="P997" s="37"/>
      <c r="Q997" s="37"/>
      <c r="R997" s="37"/>
      <c r="S997" s="37"/>
      <c r="T997" s="37"/>
      <c r="U997" s="37"/>
      <c r="V997" s="37"/>
      <c r="W997" s="37"/>
      <c r="X997" s="37"/>
      <c r="Y997" s="37"/>
    </row>
    <row r="998" spans="1:25">
      <c r="A998" s="818"/>
      <c r="B998" s="491"/>
      <c r="C998" s="491"/>
      <c r="D998" s="491"/>
      <c r="E998" s="491"/>
      <c r="F998" s="37"/>
      <c r="G998" s="819"/>
      <c r="H998" s="572"/>
      <c r="I998" s="37"/>
      <c r="J998" s="37"/>
      <c r="K998" s="37"/>
      <c r="L998" s="37"/>
      <c r="M998" s="37"/>
      <c r="N998" s="37"/>
      <c r="O998" s="37"/>
      <c r="P998" s="37"/>
      <c r="Q998" s="37"/>
      <c r="R998" s="37"/>
      <c r="S998" s="37"/>
      <c r="T998" s="37"/>
      <c r="U998" s="37"/>
      <c r="V998" s="37"/>
      <c r="W998" s="37"/>
      <c r="X998" s="37"/>
      <c r="Y998" s="37"/>
    </row>
    <row r="999" spans="1:25">
      <c r="A999" s="818"/>
      <c r="B999" s="491"/>
      <c r="C999" s="491"/>
      <c r="D999" s="491"/>
      <c r="E999" s="491"/>
      <c r="F999" s="37"/>
      <c r="G999" s="819"/>
      <c r="H999" s="572"/>
      <c r="I999" s="37"/>
      <c r="J999" s="37"/>
      <c r="K999" s="37"/>
      <c r="L999" s="37"/>
      <c r="M999" s="37"/>
      <c r="N999" s="37"/>
      <c r="O999" s="37"/>
      <c r="P999" s="37"/>
      <c r="Q999" s="37"/>
      <c r="R999" s="37"/>
      <c r="S999" s="37"/>
      <c r="T999" s="37"/>
      <c r="U999" s="37"/>
      <c r="V999" s="37"/>
      <c r="W999" s="37"/>
      <c r="X999" s="37"/>
      <c r="Y999" s="37"/>
    </row>
    <row r="1000" spans="1:25">
      <c r="A1000" s="818"/>
      <c r="B1000" s="491"/>
      <c r="C1000" s="491"/>
      <c r="D1000" s="491"/>
      <c r="E1000" s="491"/>
      <c r="F1000" s="37"/>
      <c r="G1000" s="819"/>
      <c r="H1000" s="572"/>
      <c r="I1000" s="37"/>
      <c r="J1000" s="37"/>
      <c r="K1000" s="37"/>
      <c r="L1000" s="37"/>
      <c r="M1000" s="37"/>
      <c r="N1000" s="37"/>
      <c r="O1000" s="37"/>
      <c r="P1000" s="37"/>
      <c r="Q1000" s="37"/>
      <c r="R1000" s="37"/>
      <c r="S1000" s="37"/>
      <c r="T1000" s="37"/>
      <c r="U1000" s="37"/>
      <c r="V1000" s="37"/>
      <c r="W1000" s="37"/>
      <c r="X1000" s="37"/>
      <c r="Y1000" s="37"/>
    </row>
    <row r="1001" spans="1:25">
      <c r="A1001" s="818"/>
      <c r="B1001" s="491"/>
      <c r="C1001" s="491"/>
      <c r="D1001" s="491"/>
      <c r="E1001" s="491"/>
      <c r="F1001" s="37"/>
      <c r="G1001" s="819"/>
      <c r="H1001" s="572"/>
      <c r="I1001" s="37"/>
      <c r="J1001" s="37"/>
      <c r="K1001" s="37"/>
      <c r="L1001" s="37"/>
      <c r="M1001" s="37"/>
      <c r="N1001" s="37"/>
      <c r="O1001" s="37"/>
      <c r="P1001" s="37"/>
      <c r="Q1001" s="37"/>
      <c r="R1001" s="37"/>
      <c r="S1001" s="37"/>
      <c r="T1001" s="37"/>
      <c r="U1001" s="37"/>
      <c r="V1001" s="37"/>
      <c r="W1001" s="37"/>
      <c r="X1001" s="37"/>
      <c r="Y1001" s="37"/>
    </row>
    <row r="1002" spans="1:25">
      <c r="A1002" s="818"/>
      <c r="B1002" s="491"/>
      <c r="C1002" s="491"/>
      <c r="D1002" s="491"/>
      <c r="E1002" s="491"/>
      <c r="F1002" s="37"/>
      <c r="G1002" s="819"/>
      <c r="H1002" s="572"/>
      <c r="I1002" s="37"/>
      <c r="J1002" s="37"/>
      <c r="K1002" s="37"/>
      <c r="L1002" s="37"/>
      <c r="M1002" s="37"/>
      <c r="N1002" s="37"/>
      <c r="O1002" s="37"/>
      <c r="P1002" s="37"/>
      <c r="Q1002" s="37"/>
      <c r="R1002" s="37"/>
      <c r="S1002" s="37"/>
      <c r="T1002" s="37"/>
      <c r="U1002" s="37"/>
      <c r="V1002" s="37"/>
      <c r="W1002" s="37"/>
      <c r="X1002" s="37"/>
      <c r="Y1002" s="37"/>
    </row>
    <row r="1003" spans="1:25">
      <c r="A1003" s="818"/>
      <c r="B1003" s="491"/>
      <c r="C1003" s="491"/>
      <c r="D1003" s="491"/>
      <c r="E1003" s="491"/>
      <c r="F1003" s="37"/>
      <c r="G1003" s="819"/>
      <c r="H1003" s="572"/>
      <c r="I1003" s="37"/>
      <c r="J1003" s="37"/>
      <c r="K1003" s="37"/>
      <c r="L1003" s="37"/>
      <c r="M1003" s="37"/>
      <c r="N1003" s="37"/>
      <c r="O1003" s="37"/>
      <c r="P1003" s="37"/>
      <c r="Q1003" s="37"/>
      <c r="R1003" s="37"/>
      <c r="S1003" s="37"/>
      <c r="T1003" s="37"/>
      <c r="U1003" s="37"/>
      <c r="V1003" s="37"/>
      <c r="W1003" s="37"/>
      <c r="X1003" s="37"/>
      <c r="Y1003" s="37"/>
    </row>
    <row r="1004" spans="1:25">
      <c r="A1004" s="818"/>
      <c r="B1004" s="491"/>
      <c r="C1004" s="491"/>
      <c r="D1004" s="491"/>
      <c r="E1004" s="491"/>
      <c r="F1004" s="37"/>
      <c r="G1004" s="819"/>
      <c r="H1004" s="572"/>
      <c r="I1004" s="37"/>
      <c r="J1004" s="37"/>
      <c r="K1004" s="37"/>
      <c r="L1004" s="37"/>
      <c r="M1004" s="37"/>
      <c r="N1004" s="37"/>
      <c r="O1004" s="37"/>
      <c r="P1004" s="37"/>
      <c r="Q1004" s="37"/>
      <c r="R1004" s="37"/>
      <c r="S1004" s="37"/>
      <c r="T1004" s="37"/>
      <c r="U1004" s="37"/>
      <c r="V1004" s="37"/>
      <c r="W1004" s="37"/>
      <c r="X1004" s="37"/>
      <c r="Y1004" s="37"/>
    </row>
    <row r="1005" spans="1:25">
      <c r="A1005" s="818"/>
      <c r="B1005" s="491"/>
      <c r="C1005" s="491"/>
      <c r="D1005" s="491"/>
      <c r="E1005" s="491"/>
      <c r="F1005" s="37"/>
      <c r="G1005" s="819"/>
      <c r="H1005" s="572"/>
      <c r="I1005" s="37"/>
      <c r="J1005" s="37"/>
      <c r="K1005" s="37"/>
      <c r="L1005" s="37"/>
      <c r="M1005" s="37"/>
      <c r="N1005" s="37"/>
      <c r="O1005" s="37"/>
      <c r="P1005" s="37"/>
      <c r="Q1005" s="37"/>
      <c r="R1005" s="37"/>
      <c r="S1005" s="37"/>
      <c r="T1005" s="37"/>
      <c r="U1005" s="37"/>
      <c r="V1005" s="37"/>
      <c r="W1005" s="37"/>
      <c r="X1005" s="37"/>
      <c r="Y1005" s="37"/>
    </row>
    <row r="1006" spans="1:25">
      <c r="A1006" s="818"/>
      <c r="B1006" s="491"/>
      <c r="C1006" s="491"/>
      <c r="D1006" s="491"/>
      <c r="E1006" s="491"/>
      <c r="F1006" s="37"/>
      <c r="G1006" s="819"/>
      <c r="H1006" s="572"/>
      <c r="I1006" s="37"/>
      <c r="J1006" s="37"/>
      <c r="K1006" s="37"/>
      <c r="L1006" s="37"/>
      <c r="M1006" s="37"/>
      <c r="N1006" s="37"/>
      <c r="O1006" s="37"/>
      <c r="P1006" s="37"/>
      <c r="Q1006" s="37"/>
      <c r="R1006" s="37"/>
      <c r="S1006" s="37"/>
      <c r="T1006" s="37"/>
      <c r="U1006" s="37"/>
      <c r="V1006" s="37"/>
      <c r="W1006" s="37"/>
      <c r="X1006" s="37"/>
      <c r="Y1006" s="37"/>
    </row>
    <row r="1007" spans="1:25">
      <c r="A1007" s="818"/>
      <c r="B1007" s="491"/>
      <c r="C1007" s="491"/>
      <c r="D1007" s="491"/>
      <c r="E1007" s="491"/>
      <c r="F1007" s="37"/>
      <c r="G1007" s="819"/>
      <c r="H1007" s="572"/>
      <c r="I1007" s="37"/>
      <c r="J1007" s="37"/>
      <c r="K1007" s="37"/>
      <c r="L1007" s="37"/>
      <c r="M1007" s="37"/>
      <c r="N1007" s="37"/>
      <c r="O1007" s="37"/>
      <c r="P1007" s="37"/>
      <c r="Q1007" s="37"/>
      <c r="R1007" s="37"/>
      <c r="S1007" s="37"/>
      <c r="T1007" s="37"/>
      <c r="U1007" s="37"/>
      <c r="V1007" s="37"/>
      <c r="W1007" s="37"/>
      <c r="X1007" s="37"/>
      <c r="Y1007" s="37"/>
    </row>
    <row r="1008" spans="1:25">
      <c r="A1008" s="818"/>
      <c r="B1008" s="491"/>
      <c r="C1008" s="491"/>
      <c r="D1008" s="491"/>
      <c r="E1008" s="491"/>
      <c r="F1008" s="37"/>
      <c r="G1008" s="819"/>
      <c r="H1008" s="572"/>
      <c r="I1008" s="37"/>
      <c r="J1008" s="37"/>
      <c r="K1008" s="37"/>
      <c r="L1008" s="37"/>
      <c r="M1008" s="37"/>
      <c r="N1008" s="37"/>
      <c r="O1008" s="37"/>
      <c r="P1008" s="37"/>
      <c r="Q1008" s="37"/>
      <c r="R1008" s="37"/>
      <c r="S1008" s="37"/>
      <c r="T1008" s="37"/>
      <c r="U1008" s="37"/>
      <c r="V1008" s="37"/>
      <c r="W1008" s="37"/>
      <c r="X1008" s="37"/>
      <c r="Y1008" s="37"/>
    </row>
    <row r="1009" spans="1:25">
      <c r="A1009" s="818"/>
      <c r="B1009" s="491"/>
      <c r="C1009" s="491"/>
      <c r="D1009" s="491"/>
      <c r="E1009" s="491"/>
      <c r="F1009" s="37"/>
      <c r="G1009" s="819"/>
      <c r="H1009" s="572"/>
      <c r="I1009" s="37"/>
      <c r="J1009" s="37"/>
      <c r="K1009" s="37"/>
      <c r="L1009" s="37"/>
      <c r="M1009" s="37"/>
      <c r="N1009" s="37"/>
      <c r="O1009" s="37"/>
      <c r="P1009" s="37"/>
      <c r="Q1009" s="37"/>
      <c r="R1009" s="37"/>
      <c r="S1009" s="37"/>
      <c r="T1009" s="37"/>
      <c r="U1009" s="37"/>
      <c r="V1009" s="37"/>
      <c r="W1009" s="37"/>
      <c r="X1009" s="37"/>
      <c r="Y1009" s="37"/>
    </row>
    <row r="1010" spans="1:25">
      <c r="A1010" s="818"/>
      <c r="B1010" s="491"/>
      <c r="C1010" s="491"/>
      <c r="D1010" s="491"/>
      <c r="E1010" s="491"/>
      <c r="F1010" s="37"/>
      <c r="G1010" s="819"/>
      <c r="H1010" s="572"/>
      <c r="I1010" s="37"/>
      <c r="J1010" s="37"/>
      <c r="K1010" s="37"/>
      <c r="L1010" s="37"/>
      <c r="M1010" s="37"/>
      <c r="N1010" s="37"/>
      <c r="O1010" s="37"/>
      <c r="P1010" s="37"/>
      <c r="Q1010" s="37"/>
      <c r="R1010" s="37"/>
      <c r="S1010" s="37"/>
      <c r="T1010" s="37"/>
      <c r="U1010" s="37"/>
      <c r="V1010" s="37"/>
      <c r="W1010" s="37"/>
      <c r="X1010" s="37"/>
      <c r="Y1010" s="37"/>
    </row>
    <row r="1011" spans="1:25">
      <c r="A1011" s="818"/>
      <c r="B1011" s="491"/>
      <c r="C1011" s="491"/>
      <c r="D1011" s="491"/>
      <c r="E1011" s="491"/>
      <c r="F1011" s="37"/>
      <c r="G1011" s="819"/>
      <c r="H1011" s="572"/>
      <c r="I1011" s="37"/>
      <c r="J1011" s="37"/>
      <c r="K1011" s="37"/>
      <c r="L1011" s="37"/>
      <c r="M1011" s="37"/>
      <c r="N1011" s="37"/>
      <c r="O1011" s="37"/>
      <c r="P1011" s="37"/>
      <c r="Q1011" s="37"/>
      <c r="R1011" s="37"/>
      <c r="S1011" s="37"/>
      <c r="T1011" s="37"/>
      <c r="U1011" s="37"/>
      <c r="V1011" s="37"/>
      <c r="W1011" s="37"/>
      <c r="X1011" s="37"/>
      <c r="Y1011" s="37"/>
    </row>
    <row r="1012" spans="1:25">
      <c r="A1012" s="818"/>
      <c r="B1012" s="491"/>
      <c r="C1012" s="491"/>
      <c r="D1012" s="491"/>
      <c r="E1012" s="491"/>
      <c r="F1012" s="37"/>
      <c r="G1012" s="819"/>
      <c r="H1012" s="572"/>
      <c r="I1012" s="37"/>
      <c r="J1012" s="37"/>
      <c r="K1012" s="37"/>
      <c r="L1012" s="37"/>
      <c r="M1012" s="37"/>
      <c r="N1012" s="37"/>
      <c r="O1012" s="37"/>
      <c r="P1012" s="37"/>
      <c r="Q1012" s="37"/>
      <c r="R1012" s="37"/>
      <c r="S1012" s="37"/>
      <c r="T1012" s="37"/>
      <c r="U1012" s="37"/>
      <c r="V1012" s="37"/>
      <c r="W1012" s="37"/>
      <c r="X1012" s="37"/>
      <c r="Y1012" s="37"/>
    </row>
    <row r="1013" spans="1:25">
      <c r="A1013" s="818"/>
      <c r="B1013" s="491"/>
      <c r="C1013" s="491"/>
      <c r="D1013" s="491"/>
      <c r="E1013" s="491"/>
      <c r="F1013" s="37"/>
      <c r="G1013" s="819"/>
      <c r="H1013" s="572"/>
      <c r="I1013" s="37"/>
      <c r="J1013" s="37"/>
      <c r="K1013" s="37"/>
      <c r="L1013" s="37"/>
      <c r="M1013" s="37"/>
      <c r="N1013" s="37"/>
      <c r="O1013" s="37"/>
      <c r="P1013" s="37"/>
      <c r="Q1013" s="37"/>
      <c r="R1013" s="37"/>
      <c r="S1013" s="37"/>
      <c r="T1013" s="37"/>
      <c r="U1013" s="37"/>
      <c r="V1013" s="37"/>
      <c r="W1013" s="37"/>
      <c r="X1013" s="37"/>
      <c r="Y1013" s="37"/>
    </row>
    <row r="1014" spans="1:25">
      <c r="A1014" s="818"/>
      <c r="B1014" s="491"/>
      <c r="C1014" s="491"/>
      <c r="D1014" s="491"/>
      <c r="E1014" s="491"/>
      <c r="F1014" s="37"/>
      <c r="G1014" s="819"/>
      <c r="H1014" s="572"/>
      <c r="I1014" s="37"/>
      <c r="J1014" s="37"/>
      <c r="K1014" s="37"/>
      <c r="L1014" s="37"/>
      <c r="M1014" s="37"/>
      <c r="N1014" s="37"/>
      <c r="O1014" s="37"/>
      <c r="P1014" s="37"/>
      <c r="Q1014" s="37"/>
      <c r="R1014" s="37"/>
      <c r="S1014" s="37"/>
      <c r="T1014" s="37"/>
      <c r="U1014" s="37"/>
      <c r="V1014" s="37"/>
      <c r="W1014" s="37"/>
      <c r="X1014" s="37"/>
      <c r="Y1014" s="37"/>
    </row>
    <row r="1015" spans="1:25">
      <c r="A1015" s="818"/>
      <c r="B1015" s="491"/>
      <c r="C1015" s="491"/>
      <c r="D1015" s="491"/>
      <c r="E1015" s="491"/>
      <c r="F1015" s="37"/>
      <c r="G1015" s="819"/>
      <c r="H1015" s="572"/>
      <c r="I1015" s="37"/>
      <c r="J1015" s="37"/>
      <c r="K1015" s="37"/>
      <c r="L1015" s="37"/>
      <c r="M1015" s="37"/>
      <c r="N1015" s="37"/>
      <c r="O1015" s="37"/>
      <c r="P1015" s="37"/>
      <c r="Q1015" s="37"/>
      <c r="R1015" s="37"/>
      <c r="S1015" s="37"/>
      <c r="T1015" s="37"/>
      <c r="U1015" s="37"/>
      <c r="V1015" s="37"/>
      <c r="W1015" s="37"/>
      <c r="X1015" s="37"/>
      <c r="Y1015" s="37"/>
    </row>
    <row r="1016" spans="1:25">
      <c r="A1016" s="818"/>
      <c r="B1016" s="491"/>
      <c r="C1016" s="491"/>
      <c r="D1016" s="491"/>
      <c r="E1016" s="491"/>
      <c r="F1016" s="37"/>
      <c r="G1016" s="819"/>
      <c r="H1016" s="572"/>
      <c r="I1016" s="37"/>
      <c r="J1016" s="37"/>
      <c r="K1016" s="37"/>
      <c r="L1016" s="37"/>
      <c r="M1016" s="37"/>
      <c r="N1016" s="37"/>
      <c r="O1016" s="37"/>
      <c r="P1016" s="37"/>
      <c r="Q1016" s="37"/>
      <c r="R1016" s="37"/>
      <c r="S1016" s="37"/>
      <c r="T1016" s="37"/>
      <c r="U1016" s="37"/>
      <c r="V1016" s="37"/>
      <c r="W1016" s="37"/>
      <c r="X1016" s="37"/>
      <c r="Y1016" s="37"/>
    </row>
    <row r="1017" spans="1:25">
      <c r="A1017" s="818"/>
      <c r="B1017" s="491"/>
      <c r="C1017" s="491"/>
      <c r="D1017" s="491"/>
      <c r="E1017" s="491"/>
      <c r="F1017" s="37"/>
      <c r="G1017" s="819"/>
      <c r="H1017" s="572"/>
      <c r="I1017" s="37"/>
      <c r="J1017" s="37"/>
      <c r="K1017" s="37"/>
      <c r="L1017" s="37"/>
      <c r="M1017" s="37"/>
      <c r="N1017" s="37"/>
      <c r="O1017" s="37"/>
      <c r="P1017" s="37"/>
      <c r="Q1017" s="37"/>
      <c r="R1017" s="37"/>
      <c r="S1017" s="37"/>
      <c r="T1017" s="37"/>
      <c r="U1017" s="37"/>
      <c r="V1017" s="37"/>
      <c r="W1017" s="37"/>
      <c r="X1017" s="37"/>
      <c r="Y1017" s="37"/>
    </row>
    <row r="1018" spans="1:25">
      <c r="A1018" s="818"/>
      <c r="B1018" s="491"/>
      <c r="C1018" s="491"/>
      <c r="D1018" s="491"/>
      <c r="E1018" s="491"/>
      <c r="F1018" s="37"/>
      <c r="G1018" s="819"/>
      <c r="H1018" s="572"/>
      <c r="I1018" s="37"/>
      <c r="J1018" s="37"/>
      <c r="K1018" s="37"/>
      <c r="L1018" s="37"/>
      <c r="M1018" s="37"/>
      <c r="N1018" s="37"/>
      <c r="O1018" s="37"/>
      <c r="P1018" s="37"/>
      <c r="Q1018" s="37"/>
      <c r="R1018" s="37"/>
      <c r="S1018" s="37"/>
      <c r="T1018" s="37"/>
      <c r="U1018" s="37"/>
      <c r="V1018" s="37"/>
      <c r="W1018" s="37"/>
      <c r="X1018" s="37"/>
      <c r="Y1018" s="37"/>
    </row>
    <row r="1019" spans="1:25">
      <c r="A1019" s="818"/>
      <c r="B1019" s="491"/>
      <c r="C1019" s="491"/>
      <c r="D1019" s="491"/>
      <c r="E1019" s="491"/>
      <c r="F1019" s="37"/>
      <c r="G1019" s="819"/>
      <c r="H1019" s="572"/>
      <c r="I1019" s="37"/>
      <c r="J1019" s="37"/>
      <c r="K1019" s="37"/>
      <c r="L1019" s="37"/>
      <c r="M1019" s="37"/>
      <c r="N1019" s="37"/>
      <c r="O1019" s="37"/>
      <c r="P1019" s="37"/>
      <c r="Q1019" s="37"/>
      <c r="R1019" s="37"/>
      <c r="S1019" s="37"/>
      <c r="T1019" s="37"/>
      <c r="U1019" s="37"/>
      <c r="V1019" s="37"/>
      <c r="W1019" s="37"/>
      <c r="X1019" s="37"/>
      <c r="Y1019" s="37"/>
    </row>
    <row r="1020" spans="1:25">
      <c r="A1020" s="818"/>
      <c r="B1020" s="491"/>
      <c r="C1020" s="491"/>
      <c r="D1020" s="491"/>
      <c r="E1020" s="491"/>
      <c r="F1020" s="37"/>
      <c r="G1020" s="819"/>
      <c r="H1020" s="572"/>
      <c r="I1020" s="37"/>
      <c r="J1020" s="37"/>
      <c r="K1020" s="37"/>
      <c r="L1020" s="37"/>
      <c r="M1020" s="37"/>
      <c r="N1020" s="37"/>
      <c r="O1020" s="37"/>
      <c r="P1020" s="37"/>
      <c r="Q1020" s="37"/>
      <c r="R1020" s="37"/>
      <c r="S1020" s="37"/>
      <c r="T1020" s="37"/>
      <c r="U1020" s="37"/>
      <c r="V1020" s="37"/>
      <c r="W1020" s="37"/>
      <c r="X1020" s="37"/>
      <c r="Y1020" s="37"/>
    </row>
    <row r="1021" spans="1:25">
      <c r="A1021" s="818"/>
      <c r="B1021" s="491"/>
      <c r="C1021" s="491"/>
      <c r="D1021" s="491"/>
      <c r="E1021" s="491"/>
      <c r="F1021" s="37"/>
      <c r="G1021" s="819"/>
      <c r="H1021" s="572"/>
      <c r="I1021" s="37"/>
      <c r="J1021" s="37"/>
      <c r="K1021" s="37"/>
      <c r="L1021" s="37"/>
      <c r="M1021" s="37"/>
      <c r="N1021" s="37"/>
      <c r="O1021" s="37"/>
      <c r="P1021" s="37"/>
      <c r="Q1021" s="37"/>
      <c r="R1021" s="37"/>
      <c r="S1021" s="37"/>
      <c r="T1021" s="37"/>
      <c r="U1021" s="37"/>
      <c r="V1021" s="37"/>
      <c r="W1021" s="37"/>
      <c r="X1021" s="37"/>
      <c r="Y1021" s="37"/>
    </row>
    <row r="1022" spans="1:25">
      <c r="A1022" s="818"/>
      <c r="B1022" s="491"/>
      <c r="C1022" s="491"/>
      <c r="D1022" s="491"/>
      <c r="E1022" s="491"/>
      <c r="F1022" s="37"/>
      <c r="G1022" s="819"/>
      <c r="H1022" s="572"/>
      <c r="I1022" s="37"/>
      <c r="J1022" s="37"/>
      <c r="K1022" s="37"/>
      <c r="L1022" s="37"/>
      <c r="M1022" s="37"/>
      <c r="N1022" s="37"/>
      <c r="O1022" s="37"/>
      <c r="P1022" s="37"/>
      <c r="Q1022" s="37"/>
      <c r="R1022" s="37"/>
      <c r="S1022" s="37"/>
      <c r="T1022" s="37"/>
      <c r="U1022" s="37"/>
      <c r="V1022" s="37"/>
      <c r="W1022" s="37"/>
      <c r="X1022" s="37"/>
      <c r="Y1022" s="37"/>
    </row>
    <row r="1023" spans="1:25">
      <c r="A1023" s="818"/>
      <c r="B1023" s="491"/>
      <c r="C1023" s="491"/>
      <c r="D1023" s="491"/>
      <c r="E1023" s="491"/>
      <c r="F1023" s="37"/>
      <c r="G1023" s="819"/>
      <c r="H1023" s="572"/>
      <c r="I1023" s="37"/>
      <c r="J1023" s="37"/>
      <c r="K1023" s="37"/>
      <c r="L1023" s="37"/>
      <c r="M1023" s="37"/>
      <c r="N1023" s="37"/>
      <c r="O1023" s="37"/>
      <c r="P1023" s="37"/>
      <c r="Q1023" s="37"/>
      <c r="R1023" s="37"/>
      <c r="S1023" s="37"/>
      <c r="T1023" s="37"/>
      <c r="U1023" s="37"/>
      <c r="V1023" s="37"/>
      <c r="W1023" s="37"/>
      <c r="X1023" s="37"/>
      <c r="Y1023" s="37"/>
    </row>
    <row r="1024" spans="1:25">
      <c r="A1024" s="818"/>
      <c r="B1024" s="491"/>
      <c r="C1024" s="491"/>
      <c r="D1024" s="491"/>
      <c r="E1024" s="491"/>
      <c r="F1024" s="37"/>
      <c r="G1024" s="819"/>
      <c r="H1024" s="572"/>
      <c r="I1024" s="37"/>
      <c r="J1024" s="37"/>
      <c r="K1024" s="37"/>
      <c r="L1024" s="37"/>
      <c r="M1024" s="37"/>
      <c r="N1024" s="37"/>
      <c r="O1024" s="37"/>
      <c r="P1024" s="37"/>
      <c r="Q1024" s="37"/>
      <c r="R1024" s="37"/>
      <c r="S1024" s="37"/>
      <c r="T1024" s="37"/>
      <c r="U1024" s="37"/>
      <c r="V1024" s="37"/>
      <c r="W1024" s="37"/>
      <c r="X1024" s="37"/>
      <c r="Y1024" s="37"/>
    </row>
    <row r="1025" spans="1:25">
      <c r="A1025" s="818"/>
      <c r="B1025" s="491"/>
      <c r="C1025" s="491"/>
      <c r="D1025" s="491"/>
      <c r="E1025" s="491"/>
      <c r="F1025" s="37"/>
      <c r="G1025" s="819"/>
      <c r="H1025" s="572"/>
      <c r="I1025" s="37"/>
      <c r="J1025" s="37"/>
      <c r="K1025" s="37"/>
      <c r="L1025" s="37"/>
      <c r="M1025" s="37"/>
      <c r="N1025" s="37"/>
      <c r="O1025" s="37"/>
      <c r="P1025" s="37"/>
      <c r="Q1025" s="37"/>
      <c r="R1025" s="37"/>
      <c r="S1025" s="37"/>
      <c r="T1025" s="37"/>
      <c r="U1025" s="37"/>
      <c r="V1025" s="37"/>
      <c r="W1025" s="37"/>
      <c r="X1025" s="37"/>
      <c r="Y1025" s="37"/>
    </row>
    <row r="1026" spans="1:25">
      <c r="A1026" s="818"/>
      <c r="B1026" s="491"/>
      <c r="C1026" s="491"/>
      <c r="D1026" s="491"/>
      <c r="E1026" s="491"/>
      <c r="F1026" s="37"/>
      <c r="G1026" s="819"/>
      <c r="H1026" s="572"/>
      <c r="I1026" s="37"/>
      <c r="J1026" s="37"/>
      <c r="K1026" s="37"/>
      <c r="L1026" s="37"/>
      <c r="M1026" s="37"/>
      <c r="N1026" s="37"/>
      <c r="O1026" s="37"/>
      <c r="P1026" s="37"/>
      <c r="Q1026" s="37"/>
      <c r="R1026" s="37"/>
      <c r="S1026" s="37"/>
      <c r="T1026" s="37"/>
      <c r="U1026" s="37"/>
      <c r="V1026" s="37"/>
      <c r="W1026" s="37"/>
      <c r="X1026" s="37"/>
      <c r="Y1026" s="37"/>
    </row>
    <row r="1027" spans="1:25">
      <c r="A1027" s="818"/>
      <c r="B1027" s="491"/>
      <c r="C1027" s="491"/>
      <c r="D1027" s="491"/>
      <c r="E1027" s="491"/>
      <c r="F1027" s="37"/>
      <c r="G1027" s="819"/>
      <c r="H1027" s="572"/>
      <c r="I1027" s="37"/>
      <c r="J1027" s="37"/>
      <c r="K1027" s="37"/>
      <c r="L1027" s="37"/>
      <c r="M1027" s="37"/>
      <c r="N1027" s="37"/>
      <c r="O1027" s="37"/>
      <c r="P1027" s="37"/>
      <c r="Q1027" s="37"/>
      <c r="R1027" s="37"/>
      <c r="S1027" s="37"/>
      <c r="T1027" s="37"/>
      <c r="U1027" s="37"/>
      <c r="V1027" s="37"/>
      <c r="W1027" s="37"/>
      <c r="X1027" s="37"/>
      <c r="Y1027" s="37"/>
    </row>
    <row r="1028" spans="1:25">
      <c r="A1028" s="818"/>
      <c r="B1028" s="491"/>
      <c r="C1028" s="491"/>
      <c r="D1028" s="491"/>
      <c r="E1028" s="491"/>
      <c r="F1028" s="37"/>
      <c r="G1028" s="819"/>
      <c r="H1028" s="572"/>
      <c r="I1028" s="37"/>
      <c r="J1028" s="37"/>
      <c r="K1028" s="37"/>
      <c r="L1028" s="37"/>
      <c r="M1028" s="37"/>
      <c r="N1028" s="37"/>
      <c r="O1028" s="37"/>
      <c r="P1028" s="37"/>
      <c r="Q1028" s="37"/>
      <c r="R1028" s="37"/>
      <c r="S1028" s="37"/>
      <c r="T1028" s="37"/>
      <c r="U1028" s="37"/>
      <c r="V1028" s="37"/>
      <c r="W1028" s="37"/>
      <c r="X1028" s="37"/>
      <c r="Y1028" s="37"/>
    </row>
    <row r="1029" spans="1:25">
      <c r="A1029" s="818"/>
      <c r="B1029" s="491"/>
      <c r="C1029" s="491"/>
      <c r="D1029" s="491"/>
      <c r="E1029" s="491"/>
      <c r="F1029" s="37"/>
      <c r="G1029" s="819"/>
      <c r="H1029" s="572"/>
      <c r="I1029" s="37"/>
      <c r="J1029" s="37"/>
      <c r="K1029" s="37"/>
      <c r="L1029" s="37"/>
      <c r="M1029" s="37"/>
      <c r="N1029" s="37"/>
      <c r="O1029" s="37"/>
      <c r="P1029" s="37"/>
      <c r="Q1029" s="37"/>
      <c r="R1029" s="37"/>
      <c r="S1029" s="37"/>
      <c r="T1029" s="37"/>
      <c r="U1029" s="37"/>
      <c r="V1029" s="37"/>
      <c r="W1029" s="37"/>
      <c r="X1029" s="37"/>
      <c r="Y1029" s="37"/>
    </row>
    <row r="1030" spans="1:25">
      <c r="A1030" s="818"/>
      <c r="B1030" s="491"/>
      <c r="C1030" s="491"/>
      <c r="D1030" s="491"/>
      <c r="E1030" s="491"/>
      <c r="F1030" s="37"/>
      <c r="G1030" s="819"/>
      <c r="H1030" s="572"/>
      <c r="I1030" s="37"/>
      <c r="J1030" s="37"/>
      <c r="K1030" s="37"/>
      <c r="L1030" s="37"/>
      <c r="M1030" s="37"/>
      <c r="N1030" s="37"/>
      <c r="O1030" s="37"/>
      <c r="P1030" s="37"/>
      <c r="Q1030" s="37"/>
      <c r="R1030" s="37"/>
      <c r="S1030" s="37"/>
      <c r="T1030" s="37"/>
      <c r="U1030" s="37"/>
      <c r="V1030" s="37"/>
      <c r="W1030" s="37"/>
      <c r="X1030" s="37"/>
      <c r="Y1030" s="37"/>
    </row>
    <row r="1031" spans="1:25">
      <c r="A1031" s="818"/>
      <c r="B1031" s="491"/>
      <c r="C1031" s="491"/>
      <c r="D1031" s="491"/>
      <c r="E1031" s="491"/>
      <c r="F1031" s="37"/>
      <c r="G1031" s="819"/>
      <c r="H1031" s="572"/>
      <c r="I1031" s="37"/>
      <c r="J1031" s="37"/>
      <c r="K1031" s="37"/>
      <c r="L1031" s="37"/>
      <c r="M1031" s="37"/>
      <c r="N1031" s="37"/>
      <c r="O1031" s="37"/>
      <c r="P1031" s="37"/>
      <c r="Q1031" s="37"/>
      <c r="R1031" s="37"/>
      <c r="S1031" s="37"/>
      <c r="T1031" s="37"/>
      <c r="U1031" s="37"/>
      <c r="V1031" s="37"/>
      <c r="W1031" s="37"/>
      <c r="X1031" s="37"/>
      <c r="Y1031" s="37"/>
    </row>
    <row r="1032" spans="1:25">
      <c r="A1032" s="818"/>
      <c r="B1032" s="491"/>
      <c r="C1032" s="491"/>
      <c r="D1032" s="491"/>
      <c r="E1032" s="491"/>
      <c r="F1032" s="37"/>
      <c r="G1032" s="819"/>
      <c r="H1032" s="572"/>
      <c r="I1032" s="37"/>
      <c r="J1032" s="37"/>
      <c r="K1032" s="37"/>
      <c r="L1032" s="37"/>
      <c r="M1032" s="37"/>
      <c r="N1032" s="37"/>
      <c r="O1032" s="37"/>
      <c r="P1032" s="37"/>
      <c r="Q1032" s="37"/>
      <c r="R1032" s="37"/>
      <c r="S1032" s="37"/>
      <c r="T1032" s="37"/>
      <c r="U1032" s="37"/>
      <c r="V1032" s="37"/>
      <c r="W1032" s="37"/>
      <c r="X1032" s="37"/>
      <c r="Y1032" s="37"/>
    </row>
    <row r="1033" spans="1:25">
      <c r="A1033" s="818"/>
      <c r="B1033" s="491"/>
      <c r="C1033" s="491"/>
      <c r="D1033" s="491"/>
      <c r="E1033" s="491"/>
      <c r="F1033" s="37"/>
      <c r="G1033" s="819"/>
      <c r="H1033" s="572"/>
      <c r="I1033" s="37"/>
      <c r="J1033" s="37"/>
      <c r="K1033" s="37"/>
      <c r="L1033" s="37"/>
      <c r="M1033" s="37"/>
      <c r="N1033" s="37"/>
      <c r="O1033" s="37"/>
      <c r="P1033" s="37"/>
      <c r="Q1033" s="37"/>
      <c r="R1033" s="37"/>
      <c r="S1033" s="37"/>
      <c r="T1033" s="37"/>
      <c r="U1033" s="37"/>
      <c r="V1033" s="37"/>
      <c r="W1033" s="37"/>
      <c r="X1033" s="37"/>
      <c r="Y1033" s="37"/>
    </row>
    <row r="1034" spans="1:25">
      <c r="A1034" s="818"/>
      <c r="B1034" s="491"/>
      <c r="C1034" s="491"/>
      <c r="D1034" s="491"/>
      <c r="E1034" s="491"/>
      <c r="F1034" s="37"/>
      <c r="G1034" s="819"/>
      <c r="H1034" s="572"/>
      <c r="I1034" s="37"/>
      <c r="J1034" s="37"/>
      <c r="K1034" s="37"/>
      <c r="L1034" s="37"/>
      <c r="M1034" s="37"/>
      <c r="N1034" s="37"/>
      <c r="O1034" s="37"/>
      <c r="P1034" s="37"/>
      <c r="Q1034" s="37"/>
      <c r="R1034" s="37"/>
      <c r="S1034" s="37"/>
      <c r="T1034" s="37"/>
      <c r="U1034" s="37"/>
      <c r="V1034" s="37"/>
      <c r="W1034" s="37"/>
      <c r="X1034" s="37"/>
      <c r="Y1034" s="37"/>
    </row>
    <row r="1035" spans="1:25">
      <c r="A1035" s="818"/>
      <c r="B1035" s="491"/>
      <c r="C1035" s="491"/>
      <c r="D1035" s="491"/>
      <c r="E1035" s="491"/>
      <c r="F1035" s="37"/>
      <c r="G1035" s="819"/>
      <c r="H1035" s="572"/>
      <c r="I1035" s="37"/>
      <c r="J1035" s="37"/>
      <c r="K1035" s="37"/>
      <c r="L1035" s="37"/>
      <c r="M1035" s="37"/>
      <c r="N1035" s="37"/>
      <c r="O1035" s="37"/>
      <c r="P1035" s="37"/>
      <c r="Q1035" s="37"/>
      <c r="R1035" s="37"/>
      <c r="S1035" s="37"/>
      <c r="T1035" s="37"/>
      <c r="U1035" s="37"/>
      <c r="V1035" s="37"/>
      <c r="W1035" s="37"/>
      <c r="X1035" s="37"/>
      <c r="Y1035" s="37"/>
    </row>
    <row r="1036" spans="1:25">
      <c r="A1036" s="818"/>
      <c r="B1036" s="491"/>
      <c r="C1036" s="491"/>
      <c r="D1036" s="491"/>
      <c r="E1036" s="491"/>
      <c r="F1036" s="37"/>
      <c r="G1036" s="819"/>
      <c r="H1036" s="572"/>
      <c r="I1036" s="37"/>
      <c r="J1036" s="37"/>
      <c r="K1036" s="37"/>
      <c r="L1036" s="37"/>
      <c r="M1036" s="37"/>
      <c r="N1036" s="37"/>
      <c r="O1036" s="37"/>
      <c r="P1036" s="37"/>
      <c r="Q1036" s="37"/>
      <c r="R1036" s="37"/>
      <c r="S1036" s="37"/>
      <c r="T1036" s="37"/>
      <c r="U1036" s="37"/>
      <c r="V1036" s="37"/>
      <c r="W1036" s="37"/>
      <c r="X1036" s="37"/>
      <c r="Y1036" s="37"/>
    </row>
    <row r="1037" spans="1:25">
      <c r="A1037" s="818"/>
      <c r="B1037" s="491"/>
      <c r="C1037" s="491"/>
      <c r="D1037" s="491"/>
      <c r="E1037" s="491"/>
      <c r="F1037" s="37"/>
      <c r="G1037" s="819"/>
      <c r="H1037" s="572"/>
      <c r="I1037" s="37"/>
      <c r="J1037" s="37"/>
      <c r="K1037" s="37"/>
      <c r="L1037" s="37"/>
      <c r="M1037" s="37"/>
      <c r="N1037" s="37"/>
      <c r="O1037" s="37"/>
      <c r="P1037" s="37"/>
      <c r="Q1037" s="37"/>
      <c r="R1037" s="37"/>
      <c r="S1037" s="37"/>
      <c r="T1037" s="37"/>
      <c r="U1037" s="37"/>
      <c r="V1037" s="37"/>
      <c r="W1037" s="37"/>
      <c r="X1037" s="37"/>
      <c r="Y1037" s="37"/>
    </row>
    <row r="1038" spans="1:25">
      <c r="A1038" s="818"/>
      <c r="B1038" s="491"/>
      <c r="C1038" s="491"/>
      <c r="D1038" s="491"/>
      <c r="E1038" s="491"/>
      <c r="F1038" s="37"/>
      <c r="G1038" s="819"/>
      <c r="H1038" s="572"/>
      <c r="I1038" s="37"/>
      <c r="J1038" s="37"/>
      <c r="K1038" s="37"/>
      <c r="L1038" s="37"/>
      <c r="M1038" s="37"/>
      <c r="N1038" s="37"/>
      <c r="O1038" s="37"/>
      <c r="P1038" s="37"/>
      <c r="Q1038" s="37"/>
      <c r="R1038" s="37"/>
      <c r="S1038" s="37"/>
      <c r="T1038" s="37"/>
      <c r="U1038" s="37"/>
      <c r="V1038" s="37"/>
      <c r="W1038" s="37"/>
      <c r="X1038" s="37"/>
      <c r="Y1038" s="37"/>
    </row>
    <row r="1039" spans="1:25">
      <c r="A1039" s="818"/>
      <c r="B1039" s="491"/>
      <c r="C1039" s="491"/>
      <c r="D1039" s="491"/>
      <c r="E1039" s="491"/>
      <c r="F1039" s="37"/>
      <c r="G1039" s="819"/>
      <c r="H1039" s="572"/>
      <c r="I1039" s="37"/>
      <c r="J1039" s="37"/>
      <c r="K1039" s="37"/>
      <c r="L1039" s="37"/>
      <c r="M1039" s="37"/>
      <c r="N1039" s="37"/>
      <c r="O1039" s="37"/>
      <c r="P1039" s="37"/>
      <c r="Q1039" s="37"/>
      <c r="R1039" s="37"/>
      <c r="S1039" s="37"/>
      <c r="T1039" s="37"/>
      <c r="U1039" s="37"/>
      <c r="V1039" s="37"/>
      <c r="W1039" s="37"/>
      <c r="X1039" s="37"/>
      <c r="Y1039" s="37"/>
    </row>
    <row r="1040" spans="1:25">
      <c r="A1040" s="818"/>
      <c r="B1040" s="491"/>
      <c r="C1040" s="491"/>
      <c r="D1040" s="491"/>
      <c r="E1040" s="491"/>
      <c r="F1040" s="37"/>
      <c r="G1040" s="819"/>
      <c r="H1040" s="572"/>
      <c r="I1040" s="37"/>
      <c r="J1040" s="37"/>
      <c r="K1040" s="37"/>
      <c r="L1040" s="37"/>
      <c r="M1040" s="37"/>
      <c r="N1040" s="37"/>
      <c r="O1040" s="37"/>
      <c r="P1040" s="37"/>
      <c r="Q1040" s="37"/>
      <c r="R1040" s="37"/>
      <c r="S1040" s="37"/>
      <c r="T1040" s="37"/>
      <c r="U1040" s="37"/>
      <c r="V1040" s="37"/>
      <c r="W1040" s="37"/>
      <c r="X1040" s="37"/>
      <c r="Y1040" s="37"/>
    </row>
    <row r="1041" spans="1:25">
      <c r="A1041" s="818"/>
      <c r="B1041" s="491"/>
      <c r="C1041" s="491"/>
      <c r="D1041" s="491"/>
      <c r="E1041" s="491"/>
      <c r="F1041" s="37"/>
      <c r="G1041" s="819"/>
      <c r="H1041" s="572"/>
      <c r="I1041" s="37"/>
      <c r="J1041" s="37"/>
      <c r="K1041" s="37"/>
      <c r="L1041" s="37"/>
      <c r="M1041" s="37"/>
      <c r="N1041" s="37"/>
      <c r="O1041" s="37"/>
      <c r="P1041" s="37"/>
      <c r="Q1041" s="37"/>
      <c r="R1041" s="37"/>
      <c r="S1041" s="37"/>
      <c r="T1041" s="37"/>
      <c r="U1041" s="37"/>
      <c r="V1041" s="37"/>
      <c r="W1041" s="37"/>
      <c r="X1041" s="37"/>
      <c r="Y1041" s="37"/>
    </row>
    <row r="1042" spans="1:25">
      <c r="A1042" s="818"/>
      <c r="B1042" s="491"/>
      <c r="C1042" s="491"/>
      <c r="D1042" s="491"/>
      <c r="E1042" s="491"/>
      <c r="F1042" s="37"/>
      <c r="G1042" s="819"/>
      <c r="H1042" s="572"/>
      <c r="I1042" s="37"/>
      <c r="J1042" s="37"/>
      <c r="K1042" s="37"/>
      <c r="L1042" s="37"/>
      <c r="M1042" s="37"/>
      <c r="N1042" s="37"/>
      <c r="O1042" s="37"/>
      <c r="P1042" s="37"/>
      <c r="Q1042" s="37"/>
      <c r="R1042" s="37"/>
      <c r="S1042" s="37"/>
      <c r="T1042" s="37"/>
      <c r="U1042" s="37"/>
      <c r="V1042" s="37"/>
      <c r="W1042" s="37"/>
      <c r="X1042" s="37"/>
      <c r="Y1042" s="37"/>
    </row>
    <row r="1043" spans="1:25">
      <c r="A1043" s="818"/>
      <c r="B1043" s="491"/>
      <c r="C1043" s="491"/>
      <c r="D1043" s="491"/>
      <c r="E1043" s="491"/>
      <c r="F1043" s="37"/>
      <c r="G1043" s="819"/>
      <c r="H1043" s="572"/>
      <c r="I1043" s="37"/>
      <c r="J1043" s="37"/>
      <c r="K1043" s="37"/>
      <c r="L1043" s="37"/>
      <c r="M1043" s="37"/>
      <c r="N1043" s="37"/>
      <c r="O1043" s="37"/>
      <c r="P1043" s="37"/>
      <c r="Q1043" s="37"/>
      <c r="R1043" s="37"/>
      <c r="S1043" s="37"/>
      <c r="T1043" s="37"/>
      <c r="U1043" s="37"/>
      <c r="V1043" s="37"/>
      <c r="W1043" s="37"/>
      <c r="X1043" s="37"/>
      <c r="Y1043" s="37"/>
    </row>
    <row r="1044" spans="1:25">
      <c r="A1044" s="818"/>
      <c r="B1044" s="491"/>
      <c r="C1044" s="491"/>
      <c r="D1044" s="491"/>
      <c r="E1044" s="491"/>
      <c r="F1044" s="37"/>
      <c r="G1044" s="819"/>
      <c r="H1044" s="572"/>
      <c r="I1044" s="37"/>
      <c r="J1044" s="37"/>
      <c r="K1044" s="37"/>
      <c r="L1044" s="37"/>
      <c r="M1044" s="37"/>
      <c r="N1044" s="37"/>
      <c r="O1044" s="37"/>
      <c r="P1044" s="37"/>
      <c r="Q1044" s="37"/>
      <c r="R1044" s="37"/>
      <c r="S1044" s="37"/>
      <c r="T1044" s="37"/>
      <c r="U1044" s="37"/>
      <c r="V1044" s="37"/>
      <c r="W1044" s="37"/>
      <c r="X1044" s="37"/>
      <c r="Y1044" s="37"/>
    </row>
    <row r="1045" spans="1:25">
      <c r="A1045" s="818"/>
      <c r="B1045" s="491"/>
      <c r="C1045" s="491"/>
      <c r="D1045" s="491"/>
      <c r="E1045" s="491"/>
      <c r="F1045" s="37"/>
      <c r="G1045" s="819"/>
      <c r="H1045" s="572"/>
      <c r="I1045" s="37"/>
      <c r="J1045" s="37"/>
      <c r="K1045" s="37"/>
      <c r="L1045" s="37"/>
      <c r="M1045" s="37"/>
      <c r="N1045" s="37"/>
      <c r="O1045" s="37"/>
      <c r="P1045" s="37"/>
      <c r="Q1045" s="37"/>
      <c r="R1045" s="37"/>
      <c r="S1045" s="37"/>
      <c r="T1045" s="37"/>
      <c r="U1045" s="37"/>
      <c r="V1045" s="37"/>
      <c r="W1045" s="37"/>
      <c r="X1045" s="37"/>
      <c r="Y1045" s="37"/>
    </row>
    <row r="1046" spans="1:25">
      <c r="A1046" s="818"/>
      <c r="B1046" s="491"/>
      <c r="C1046" s="491"/>
      <c r="D1046" s="491"/>
      <c r="E1046" s="491"/>
      <c r="F1046" s="37"/>
      <c r="G1046" s="819"/>
      <c r="H1046" s="572"/>
      <c r="I1046" s="37"/>
      <c r="J1046" s="37"/>
      <c r="K1046" s="37"/>
      <c r="L1046" s="37"/>
      <c r="M1046" s="37"/>
      <c r="N1046" s="37"/>
      <c r="O1046" s="37"/>
      <c r="P1046" s="37"/>
      <c r="Q1046" s="37"/>
      <c r="R1046" s="37"/>
      <c r="S1046" s="37"/>
      <c r="T1046" s="37"/>
      <c r="U1046" s="37"/>
      <c r="V1046" s="37"/>
      <c r="W1046" s="37"/>
      <c r="X1046" s="37"/>
      <c r="Y1046" s="37"/>
    </row>
    <row r="1047" spans="1:25">
      <c r="A1047" s="818"/>
      <c r="B1047" s="491"/>
      <c r="C1047" s="491"/>
      <c r="D1047" s="491"/>
      <c r="E1047" s="491"/>
      <c r="F1047" s="37"/>
      <c r="G1047" s="819"/>
      <c r="H1047" s="572"/>
      <c r="I1047" s="37"/>
      <c r="J1047" s="37"/>
      <c r="K1047" s="37"/>
      <c r="L1047" s="37"/>
      <c r="M1047" s="37"/>
      <c r="N1047" s="37"/>
      <c r="O1047" s="37"/>
      <c r="P1047" s="37"/>
      <c r="Q1047" s="37"/>
      <c r="R1047" s="37"/>
      <c r="S1047" s="37"/>
      <c r="T1047" s="37"/>
      <c r="U1047" s="37"/>
      <c r="V1047" s="37"/>
      <c r="W1047" s="37"/>
      <c r="X1047" s="37"/>
      <c r="Y1047" s="37"/>
    </row>
    <row r="1048" spans="1:25">
      <c r="A1048" s="818"/>
      <c r="B1048" s="491"/>
      <c r="C1048" s="491"/>
      <c r="D1048" s="491"/>
      <c r="E1048" s="491"/>
      <c r="F1048" s="37"/>
      <c r="G1048" s="819"/>
      <c r="H1048" s="572"/>
      <c r="I1048" s="37"/>
      <c r="J1048" s="37"/>
      <c r="K1048" s="37"/>
      <c r="L1048" s="37"/>
      <c r="M1048" s="37"/>
      <c r="N1048" s="37"/>
      <c r="O1048" s="37"/>
      <c r="P1048" s="37"/>
      <c r="Q1048" s="37"/>
      <c r="R1048" s="37"/>
      <c r="S1048" s="37"/>
      <c r="T1048" s="37"/>
      <c r="U1048" s="37"/>
      <c r="V1048" s="37"/>
      <c r="W1048" s="37"/>
      <c r="X1048" s="37"/>
      <c r="Y1048" s="37"/>
    </row>
    <row r="1049" spans="1:25">
      <c r="A1049" s="818"/>
      <c r="B1049" s="491"/>
      <c r="C1049" s="491"/>
      <c r="D1049" s="491"/>
      <c r="E1049" s="491"/>
      <c r="F1049" s="37"/>
      <c r="G1049" s="819"/>
      <c r="H1049" s="572"/>
      <c r="I1049" s="37"/>
      <c r="J1049" s="37"/>
      <c r="K1049" s="37"/>
      <c r="L1049" s="37"/>
      <c r="M1049" s="37"/>
      <c r="N1049" s="37"/>
      <c r="O1049" s="37"/>
      <c r="P1049" s="37"/>
      <c r="Q1049" s="37"/>
      <c r="R1049" s="37"/>
      <c r="S1049" s="37"/>
      <c r="T1049" s="37"/>
      <c r="U1049" s="37"/>
      <c r="V1049" s="37"/>
      <c r="W1049" s="37"/>
      <c r="X1049" s="37"/>
      <c r="Y1049" s="37"/>
    </row>
    <row r="1050" spans="1:25">
      <c r="A1050" s="818"/>
      <c r="B1050" s="491"/>
      <c r="C1050" s="491"/>
      <c r="D1050" s="491"/>
      <c r="E1050" s="491"/>
      <c r="F1050" s="37"/>
      <c r="G1050" s="819"/>
      <c r="H1050" s="572"/>
      <c r="I1050" s="37"/>
      <c r="J1050" s="37"/>
      <c r="K1050" s="37"/>
      <c r="L1050" s="37"/>
      <c r="M1050" s="37"/>
      <c r="N1050" s="37"/>
      <c r="O1050" s="37"/>
      <c r="P1050" s="37"/>
      <c r="Q1050" s="37"/>
      <c r="R1050" s="37"/>
      <c r="S1050" s="37"/>
      <c r="T1050" s="37"/>
      <c r="U1050" s="37"/>
      <c r="V1050" s="37"/>
      <c r="W1050" s="37"/>
      <c r="X1050" s="37"/>
      <c r="Y1050" s="37"/>
    </row>
    <row r="1051" spans="1:25">
      <c r="A1051" s="818"/>
      <c r="B1051" s="491"/>
      <c r="C1051" s="491"/>
      <c r="D1051" s="491"/>
      <c r="E1051" s="491"/>
      <c r="F1051" s="37"/>
      <c r="G1051" s="819"/>
      <c r="H1051" s="572"/>
      <c r="I1051" s="37"/>
      <c r="J1051" s="37"/>
      <c r="K1051" s="37"/>
      <c r="L1051" s="37"/>
      <c r="M1051" s="37"/>
      <c r="N1051" s="37"/>
      <c r="O1051" s="37"/>
      <c r="P1051" s="37"/>
      <c r="Q1051" s="37"/>
      <c r="R1051" s="37"/>
      <c r="S1051" s="37"/>
      <c r="T1051" s="37"/>
      <c r="U1051" s="37"/>
      <c r="V1051" s="37"/>
      <c r="W1051" s="37"/>
      <c r="X1051" s="37"/>
      <c r="Y1051" s="37"/>
    </row>
    <row r="1052" spans="1:25">
      <c r="A1052" s="818"/>
      <c r="B1052" s="491"/>
      <c r="C1052" s="491"/>
      <c r="D1052" s="491"/>
      <c r="E1052" s="491"/>
      <c r="F1052" s="37"/>
      <c r="G1052" s="819"/>
      <c r="H1052" s="572"/>
      <c r="I1052" s="37"/>
      <c r="J1052" s="37"/>
      <c r="K1052" s="37"/>
      <c r="L1052" s="37"/>
      <c r="M1052" s="37"/>
      <c r="N1052" s="37"/>
      <c r="O1052" s="37"/>
      <c r="P1052" s="37"/>
      <c r="Q1052" s="37"/>
      <c r="R1052" s="37"/>
      <c r="S1052" s="37"/>
      <c r="T1052" s="37"/>
      <c r="U1052" s="37"/>
      <c r="V1052" s="37"/>
      <c r="W1052" s="37"/>
      <c r="X1052" s="37"/>
      <c r="Y1052" s="37"/>
    </row>
    <row r="1053" spans="1:25">
      <c r="A1053" s="818"/>
      <c r="B1053" s="491"/>
      <c r="C1053" s="491"/>
      <c r="D1053" s="491"/>
      <c r="E1053" s="491"/>
      <c r="F1053" s="37"/>
      <c r="G1053" s="819"/>
      <c r="H1053" s="572"/>
      <c r="I1053" s="37"/>
      <c r="J1053" s="37"/>
      <c r="K1053" s="37"/>
      <c r="L1053" s="37"/>
      <c r="M1053" s="37"/>
      <c r="N1053" s="37"/>
      <c r="O1053" s="37"/>
      <c r="P1053" s="37"/>
      <c r="Q1053" s="37"/>
      <c r="R1053" s="37"/>
      <c r="S1053" s="37"/>
      <c r="T1053" s="37"/>
      <c r="U1053" s="37"/>
      <c r="V1053" s="37"/>
      <c r="W1053" s="37"/>
      <c r="X1053" s="37"/>
      <c r="Y1053" s="37"/>
    </row>
    <row r="1054" spans="1:25">
      <c r="A1054" s="818"/>
      <c r="B1054" s="491"/>
      <c r="C1054" s="491"/>
      <c r="D1054" s="491"/>
      <c r="E1054" s="491"/>
      <c r="F1054" s="37"/>
      <c r="G1054" s="819"/>
      <c r="H1054" s="572"/>
      <c r="I1054" s="37"/>
      <c r="J1054" s="37"/>
      <c r="K1054" s="37"/>
      <c r="L1054" s="37"/>
      <c r="M1054" s="37"/>
      <c r="N1054" s="37"/>
      <c r="O1054" s="37"/>
      <c r="P1054" s="37"/>
      <c r="Q1054" s="37"/>
      <c r="R1054" s="37"/>
      <c r="S1054" s="37"/>
      <c r="T1054" s="37"/>
      <c r="U1054" s="37"/>
      <c r="V1054" s="37"/>
      <c r="W1054" s="37"/>
      <c r="X1054" s="37"/>
      <c r="Y1054" s="37"/>
    </row>
    <row r="1055" spans="1:25">
      <c r="A1055" s="818"/>
      <c r="B1055" s="491"/>
      <c r="C1055" s="491"/>
      <c r="D1055" s="491"/>
      <c r="E1055" s="491"/>
      <c r="F1055" s="37"/>
      <c r="G1055" s="819"/>
      <c r="H1055" s="572"/>
      <c r="I1055" s="37"/>
      <c r="J1055" s="37"/>
      <c r="K1055" s="37"/>
      <c r="L1055" s="37"/>
      <c r="M1055" s="37"/>
      <c r="N1055" s="37"/>
      <c r="O1055" s="37"/>
      <c r="P1055" s="37"/>
      <c r="Q1055" s="37"/>
      <c r="R1055" s="37"/>
      <c r="S1055" s="37"/>
      <c r="T1055" s="37"/>
      <c r="U1055" s="37"/>
      <c r="V1055" s="37"/>
      <c r="W1055" s="37"/>
      <c r="X1055" s="37"/>
      <c r="Y1055" s="37"/>
    </row>
    <row r="1056" spans="1:25">
      <c r="A1056" s="818"/>
      <c r="B1056" s="491"/>
      <c r="C1056" s="491"/>
      <c r="D1056" s="491"/>
      <c r="E1056" s="491"/>
      <c r="F1056" s="37"/>
      <c r="G1056" s="819"/>
      <c r="H1056" s="572"/>
      <c r="I1056" s="37"/>
      <c r="J1056" s="37"/>
      <c r="K1056" s="37"/>
      <c r="L1056" s="37"/>
      <c r="M1056" s="37"/>
      <c r="N1056" s="37"/>
      <c r="O1056" s="37"/>
      <c r="P1056" s="37"/>
      <c r="Q1056" s="37"/>
      <c r="R1056" s="37"/>
      <c r="S1056" s="37"/>
      <c r="T1056" s="37"/>
      <c r="U1056" s="37"/>
      <c r="V1056" s="37"/>
      <c r="W1056" s="37"/>
      <c r="X1056" s="37"/>
      <c r="Y1056" s="37"/>
    </row>
    <row r="1057" spans="1:25">
      <c r="A1057" s="818"/>
      <c r="B1057" s="491"/>
      <c r="C1057" s="491"/>
      <c r="D1057" s="491"/>
      <c r="E1057" s="491"/>
      <c r="F1057" s="37"/>
      <c r="G1057" s="819"/>
      <c r="H1057" s="572"/>
      <c r="I1057" s="37"/>
      <c r="J1057" s="37"/>
      <c r="K1057" s="37"/>
      <c r="L1057" s="37"/>
      <c r="M1057" s="37"/>
      <c r="N1057" s="37"/>
      <c r="O1057" s="37"/>
      <c r="P1057" s="37"/>
      <c r="Q1057" s="37"/>
      <c r="R1057" s="37"/>
      <c r="S1057" s="37"/>
      <c r="T1057" s="37"/>
      <c r="U1057" s="37"/>
      <c r="V1057" s="37"/>
      <c r="W1057" s="37"/>
      <c r="X1057" s="37"/>
      <c r="Y1057" s="37"/>
    </row>
    <row r="1058" spans="1:25">
      <c r="A1058" s="818"/>
      <c r="B1058" s="491"/>
      <c r="C1058" s="491"/>
      <c r="D1058" s="491"/>
      <c r="E1058" s="491"/>
      <c r="F1058" s="37"/>
      <c r="G1058" s="819"/>
      <c r="H1058" s="572"/>
      <c r="I1058" s="37"/>
      <c r="J1058" s="37"/>
      <c r="K1058" s="37"/>
      <c r="L1058" s="37"/>
      <c r="M1058" s="37"/>
      <c r="N1058" s="37"/>
      <c r="O1058" s="37"/>
      <c r="P1058" s="37"/>
      <c r="Q1058" s="37"/>
      <c r="R1058" s="37"/>
      <c r="S1058" s="37"/>
      <c r="T1058" s="37"/>
      <c r="U1058" s="37"/>
      <c r="V1058" s="37"/>
      <c r="W1058" s="37"/>
      <c r="X1058" s="37"/>
      <c r="Y1058" s="37"/>
    </row>
    <row r="1059" spans="1:25">
      <c r="A1059" s="818"/>
      <c r="B1059" s="491"/>
      <c r="C1059" s="491"/>
      <c r="D1059" s="491"/>
      <c r="E1059" s="491"/>
      <c r="F1059" s="37"/>
      <c r="G1059" s="819"/>
      <c r="H1059" s="572"/>
      <c r="I1059" s="37"/>
      <c r="J1059" s="37"/>
      <c r="K1059" s="37"/>
      <c r="L1059" s="37"/>
      <c r="M1059" s="37"/>
      <c r="N1059" s="37"/>
      <c r="O1059" s="37"/>
      <c r="P1059" s="37"/>
      <c r="Q1059" s="37"/>
      <c r="R1059" s="37"/>
      <c r="S1059" s="37"/>
      <c r="T1059" s="37"/>
      <c r="U1059" s="37"/>
      <c r="V1059" s="37"/>
      <c r="W1059" s="37"/>
      <c r="X1059" s="37"/>
      <c r="Y1059" s="37"/>
    </row>
    <row r="1060" spans="1:25">
      <c r="A1060" s="818"/>
      <c r="B1060" s="491"/>
      <c r="C1060" s="491"/>
      <c r="D1060" s="491"/>
      <c r="E1060" s="491"/>
      <c r="F1060" s="37"/>
      <c r="G1060" s="819"/>
      <c r="H1060" s="572"/>
      <c r="I1060" s="37"/>
      <c r="J1060" s="37"/>
      <c r="K1060" s="37"/>
      <c r="L1060" s="37"/>
      <c r="M1060" s="37"/>
      <c r="N1060" s="37"/>
      <c r="O1060" s="37"/>
      <c r="P1060" s="37"/>
      <c r="Q1060" s="37"/>
      <c r="R1060" s="37"/>
      <c r="S1060" s="37"/>
      <c r="T1060" s="37"/>
      <c r="U1060" s="37"/>
      <c r="V1060" s="37"/>
      <c r="W1060" s="37"/>
      <c r="X1060" s="37"/>
      <c r="Y1060" s="37"/>
    </row>
    <row r="1061" spans="1:25">
      <c r="A1061" s="818"/>
      <c r="B1061" s="491"/>
      <c r="C1061" s="491"/>
      <c r="D1061" s="491"/>
      <c r="E1061" s="491"/>
      <c r="F1061" s="37"/>
      <c r="G1061" s="819"/>
      <c r="H1061" s="572"/>
      <c r="I1061" s="37"/>
      <c r="J1061" s="37"/>
      <c r="K1061" s="37"/>
      <c r="L1061" s="37"/>
      <c r="M1061" s="37"/>
      <c r="N1061" s="37"/>
      <c r="O1061" s="37"/>
      <c r="P1061" s="37"/>
      <c r="Q1061" s="37"/>
      <c r="R1061" s="37"/>
      <c r="S1061" s="37"/>
      <c r="T1061" s="37"/>
      <c r="U1061" s="37"/>
      <c r="V1061" s="37"/>
      <c r="W1061" s="37"/>
      <c r="X1061" s="37"/>
      <c r="Y1061" s="37"/>
    </row>
    <row r="1062" spans="1:25">
      <c r="A1062" s="818"/>
      <c r="B1062" s="491"/>
      <c r="C1062" s="491"/>
      <c r="D1062" s="491"/>
      <c r="E1062" s="491"/>
      <c r="F1062" s="37"/>
      <c r="G1062" s="819"/>
      <c r="H1062" s="572"/>
      <c r="I1062" s="37"/>
      <c r="J1062" s="37"/>
      <c r="K1062" s="37"/>
      <c r="L1062" s="37"/>
      <c r="M1062" s="37"/>
      <c r="N1062" s="37"/>
      <c r="O1062" s="37"/>
      <c r="P1062" s="37"/>
      <c r="Q1062" s="37"/>
      <c r="R1062" s="37"/>
      <c r="S1062" s="37"/>
      <c r="T1062" s="37"/>
      <c r="U1062" s="37"/>
      <c r="V1062" s="37"/>
      <c r="W1062" s="37"/>
      <c r="X1062" s="37"/>
      <c r="Y1062" s="37"/>
    </row>
    <row r="1063" spans="1:25">
      <c r="A1063" s="818"/>
      <c r="B1063" s="491"/>
      <c r="C1063" s="491"/>
      <c r="D1063" s="491"/>
      <c r="E1063" s="491"/>
      <c r="F1063" s="37"/>
      <c r="G1063" s="819"/>
      <c r="H1063" s="572"/>
      <c r="I1063" s="37"/>
      <c r="J1063" s="37"/>
      <c r="K1063" s="37"/>
      <c r="L1063" s="37"/>
      <c r="M1063" s="37"/>
      <c r="N1063" s="37"/>
      <c r="O1063" s="37"/>
      <c r="P1063" s="37"/>
      <c r="Q1063" s="37"/>
      <c r="R1063" s="37"/>
      <c r="S1063" s="37"/>
      <c r="T1063" s="37"/>
      <c r="U1063" s="37"/>
      <c r="V1063" s="37"/>
      <c r="W1063" s="37"/>
      <c r="X1063" s="37"/>
      <c r="Y1063" s="37"/>
    </row>
    <row r="1064" spans="1:25">
      <c r="A1064" s="818"/>
      <c r="B1064" s="491"/>
      <c r="C1064" s="491"/>
      <c r="D1064" s="491"/>
      <c r="E1064" s="491"/>
      <c r="F1064" s="37"/>
      <c r="G1064" s="819"/>
      <c r="H1064" s="572"/>
      <c r="I1064" s="37"/>
      <c r="J1064" s="37"/>
      <c r="K1064" s="37"/>
      <c r="L1064" s="37"/>
      <c r="M1064" s="37"/>
      <c r="N1064" s="37"/>
      <c r="O1064" s="37"/>
      <c r="P1064" s="37"/>
      <c r="Q1064" s="37"/>
      <c r="R1064" s="37"/>
      <c r="S1064" s="37"/>
      <c r="T1064" s="37"/>
      <c r="U1064" s="37"/>
      <c r="V1064" s="37"/>
      <c r="W1064" s="37"/>
      <c r="X1064" s="37"/>
      <c r="Y1064" s="37"/>
    </row>
    <row r="1065" spans="1:25">
      <c r="A1065" s="818"/>
      <c r="B1065" s="491"/>
      <c r="C1065" s="491"/>
      <c r="D1065" s="491"/>
      <c r="E1065" s="491"/>
      <c r="F1065" s="37"/>
      <c r="G1065" s="819"/>
      <c r="H1065" s="572"/>
      <c r="I1065" s="37"/>
      <c r="J1065" s="37"/>
      <c r="K1065" s="37"/>
      <c r="L1065" s="37"/>
      <c r="M1065" s="37"/>
      <c r="N1065" s="37"/>
      <c r="O1065" s="37"/>
      <c r="P1065" s="37"/>
      <c r="Q1065" s="37"/>
      <c r="R1065" s="37"/>
      <c r="S1065" s="37"/>
      <c r="T1065" s="37"/>
      <c r="U1065" s="37"/>
      <c r="V1065" s="37"/>
      <c r="W1065" s="37"/>
      <c r="X1065" s="37"/>
      <c r="Y1065" s="37"/>
    </row>
    <row r="1066" spans="1:25">
      <c r="A1066" s="818"/>
      <c r="B1066" s="491"/>
      <c r="C1066" s="491"/>
      <c r="D1066" s="491"/>
      <c r="E1066" s="491"/>
      <c r="F1066" s="37"/>
      <c r="G1066" s="819"/>
      <c r="H1066" s="572"/>
      <c r="I1066" s="37"/>
      <c r="J1066" s="37"/>
      <c r="K1066" s="37"/>
      <c r="L1066" s="37"/>
      <c r="M1066" s="37"/>
      <c r="N1066" s="37"/>
      <c r="O1066" s="37"/>
      <c r="P1066" s="37"/>
      <c r="Q1066" s="37"/>
      <c r="R1066" s="37"/>
      <c r="S1066" s="37"/>
      <c r="T1066" s="37"/>
      <c r="U1066" s="37"/>
      <c r="V1066" s="37"/>
      <c r="W1066" s="37"/>
      <c r="X1066" s="37"/>
      <c r="Y1066" s="37"/>
    </row>
    <row r="1067" spans="1:25">
      <c r="A1067" s="818"/>
      <c r="B1067" s="491"/>
      <c r="C1067" s="491"/>
      <c r="D1067" s="491"/>
      <c r="E1067" s="491"/>
      <c r="F1067" s="37"/>
      <c r="G1067" s="819"/>
      <c r="H1067" s="572"/>
      <c r="I1067" s="37"/>
      <c r="J1067" s="37"/>
      <c r="K1067" s="37"/>
      <c r="L1067" s="37"/>
      <c r="M1067" s="37"/>
      <c r="N1067" s="37"/>
      <c r="O1067" s="37"/>
      <c r="P1067" s="37"/>
      <c r="Q1067" s="37"/>
      <c r="R1067" s="37"/>
      <c r="S1067" s="37"/>
      <c r="T1067" s="37"/>
      <c r="U1067" s="37"/>
      <c r="V1067" s="37"/>
      <c r="W1067" s="37"/>
      <c r="X1067" s="37"/>
      <c r="Y1067" s="37"/>
    </row>
    <row r="1068" spans="1:25">
      <c r="A1068" s="818"/>
      <c r="B1068" s="491"/>
      <c r="C1068" s="491"/>
      <c r="D1068" s="491"/>
      <c r="E1068" s="491"/>
      <c r="F1068" s="37"/>
      <c r="G1068" s="819"/>
      <c r="H1068" s="572"/>
      <c r="I1068" s="37"/>
      <c r="J1068" s="37"/>
      <c r="K1068" s="37"/>
      <c r="L1068" s="37"/>
      <c r="M1068" s="37"/>
      <c r="N1068" s="37"/>
      <c r="O1068" s="37"/>
      <c r="P1068" s="37"/>
      <c r="Q1068" s="37"/>
      <c r="R1068" s="37"/>
      <c r="S1068" s="37"/>
      <c r="T1068" s="37"/>
      <c r="U1068" s="37"/>
      <c r="V1068" s="37"/>
      <c r="W1068" s="37"/>
      <c r="X1068" s="37"/>
      <c r="Y1068" s="37"/>
    </row>
    <row r="1069" spans="1:25">
      <c r="A1069" s="818"/>
      <c r="B1069" s="491"/>
      <c r="C1069" s="491"/>
      <c r="D1069" s="491"/>
      <c r="E1069" s="491"/>
      <c r="F1069" s="37"/>
      <c r="G1069" s="819"/>
      <c r="H1069" s="572"/>
      <c r="I1069" s="37"/>
      <c r="J1069" s="37"/>
      <c r="K1069" s="37"/>
      <c r="L1069" s="37"/>
      <c r="M1069" s="37"/>
      <c r="N1069" s="37"/>
      <c r="O1069" s="37"/>
      <c r="P1069" s="37"/>
      <c r="Q1069" s="37"/>
      <c r="R1069" s="37"/>
      <c r="S1069" s="37"/>
      <c r="T1069" s="37"/>
      <c r="U1069" s="37"/>
      <c r="V1069" s="37"/>
      <c r="W1069" s="37"/>
      <c r="X1069" s="37"/>
      <c r="Y1069" s="37"/>
    </row>
    <row r="1070" spans="1:25">
      <c r="A1070" s="818"/>
      <c r="B1070" s="491"/>
      <c r="C1070" s="491"/>
      <c r="D1070" s="491"/>
      <c r="E1070" s="491"/>
      <c r="F1070" s="37"/>
      <c r="G1070" s="819"/>
      <c r="H1070" s="572"/>
      <c r="I1070" s="37"/>
      <c r="J1070" s="37"/>
      <c r="K1070" s="37"/>
      <c r="L1070" s="37"/>
      <c r="M1070" s="37"/>
      <c r="N1070" s="37"/>
      <c r="O1070" s="37"/>
      <c r="P1070" s="37"/>
      <c r="Q1070" s="37"/>
      <c r="R1070" s="37"/>
      <c r="S1070" s="37"/>
      <c r="T1070" s="37"/>
      <c r="U1070" s="37"/>
      <c r="V1070" s="37"/>
      <c r="W1070" s="37"/>
      <c r="X1070" s="37"/>
      <c r="Y1070" s="37"/>
    </row>
    <row r="1071" spans="1:25">
      <c r="A1071" s="818"/>
      <c r="B1071" s="491"/>
      <c r="C1071" s="491"/>
      <c r="D1071" s="491"/>
      <c r="E1071" s="491"/>
      <c r="F1071" s="37"/>
      <c r="G1071" s="819"/>
      <c r="H1071" s="572"/>
      <c r="I1071" s="37"/>
      <c r="J1071" s="37"/>
      <c r="K1071" s="37"/>
      <c r="L1071" s="37"/>
      <c r="M1071" s="37"/>
      <c r="N1071" s="37"/>
      <c r="O1071" s="37"/>
      <c r="P1071" s="37"/>
      <c r="Q1071" s="37"/>
      <c r="R1071" s="37"/>
      <c r="S1071" s="37"/>
      <c r="T1071" s="37"/>
      <c r="U1071" s="37"/>
      <c r="V1071" s="37"/>
      <c r="W1071" s="37"/>
      <c r="X1071" s="37"/>
      <c r="Y1071" s="37"/>
    </row>
    <row r="1072" spans="1:25">
      <c r="A1072" s="818"/>
      <c r="B1072" s="491"/>
      <c r="C1072" s="491"/>
      <c r="D1072" s="491"/>
      <c r="E1072" s="491"/>
      <c r="F1072" s="37"/>
      <c r="G1072" s="819"/>
      <c r="H1072" s="572"/>
      <c r="I1072" s="37"/>
      <c r="J1072" s="37"/>
      <c r="K1072" s="37"/>
      <c r="L1072" s="37"/>
      <c r="M1072" s="37"/>
      <c r="N1072" s="37"/>
      <c r="O1072" s="37"/>
      <c r="P1072" s="37"/>
      <c r="Q1072" s="37"/>
      <c r="R1072" s="37"/>
      <c r="S1072" s="37"/>
      <c r="T1072" s="37"/>
      <c r="U1072" s="37"/>
      <c r="V1072" s="37"/>
      <c r="W1072" s="37"/>
      <c r="X1072" s="37"/>
      <c r="Y1072" s="37"/>
    </row>
    <row r="1073" spans="1:25">
      <c r="A1073" s="818"/>
      <c r="B1073" s="491"/>
      <c r="C1073" s="491"/>
      <c r="D1073" s="491"/>
      <c r="E1073" s="491"/>
      <c r="F1073" s="37"/>
      <c r="G1073" s="819"/>
      <c r="H1073" s="572"/>
      <c r="I1073" s="37"/>
      <c r="J1073" s="37"/>
      <c r="K1073" s="37"/>
      <c r="L1073" s="37"/>
      <c r="M1073" s="37"/>
      <c r="N1073" s="37"/>
      <c r="O1073" s="37"/>
      <c r="P1073" s="37"/>
      <c r="Q1073" s="37"/>
      <c r="R1073" s="37"/>
      <c r="S1073" s="37"/>
      <c r="T1073" s="37"/>
      <c r="U1073" s="37"/>
      <c r="V1073" s="37"/>
      <c r="W1073" s="37"/>
      <c r="X1073" s="37"/>
      <c r="Y1073" s="37"/>
    </row>
    <row r="1074" spans="1:25">
      <c r="A1074" s="818"/>
      <c r="B1074" s="491"/>
      <c r="C1074" s="491"/>
      <c r="D1074" s="491"/>
      <c r="E1074" s="491"/>
      <c r="F1074" s="37"/>
      <c r="G1074" s="819"/>
      <c r="H1074" s="572"/>
      <c r="I1074" s="37"/>
      <c r="J1074" s="37"/>
      <c r="K1074" s="37"/>
      <c r="L1074" s="37"/>
      <c r="M1074" s="37"/>
      <c r="N1074" s="37"/>
      <c r="O1074" s="37"/>
      <c r="P1074" s="37"/>
      <c r="Q1074" s="37"/>
      <c r="R1074" s="37"/>
      <c r="S1074" s="37"/>
      <c r="T1074" s="37"/>
      <c r="U1074" s="37"/>
      <c r="V1074" s="37"/>
      <c r="W1074" s="37"/>
      <c r="X1074" s="37"/>
      <c r="Y1074" s="37"/>
    </row>
    <row r="1075" spans="1:25">
      <c r="A1075" s="818"/>
      <c r="B1075" s="491"/>
      <c r="C1075" s="491"/>
      <c r="D1075" s="491"/>
      <c r="E1075" s="491"/>
      <c r="F1075" s="37"/>
      <c r="G1075" s="819"/>
      <c r="H1075" s="572"/>
      <c r="I1075" s="37"/>
      <c r="J1075" s="37"/>
      <c r="K1075" s="37"/>
      <c r="L1075" s="37"/>
      <c r="M1075" s="37"/>
      <c r="N1075" s="37"/>
      <c r="O1075" s="37"/>
      <c r="P1075" s="37"/>
      <c r="Q1075" s="37"/>
      <c r="R1075" s="37"/>
      <c r="S1075" s="37"/>
      <c r="T1075" s="37"/>
      <c r="U1075" s="37"/>
      <c r="V1075" s="37"/>
      <c r="W1075" s="37"/>
      <c r="X1075" s="37"/>
      <c r="Y1075" s="37"/>
    </row>
    <row r="1076" spans="1:25">
      <c r="A1076" s="818"/>
      <c r="B1076" s="491"/>
      <c r="C1076" s="491"/>
      <c r="D1076" s="491"/>
      <c r="E1076" s="491"/>
      <c r="F1076" s="37"/>
      <c r="G1076" s="819"/>
      <c r="H1076" s="572"/>
      <c r="I1076" s="37"/>
      <c r="J1076" s="37"/>
      <c r="K1076" s="37"/>
      <c r="L1076" s="37"/>
      <c r="M1076" s="37"/>
      <c r="N1076" s="37"/>
      <c r="O1076" s="37"/>
      <c r="P1076" s="37"/>
      <c r="Q1076" s="37"/>
      <c r="R1076" s="37"/>
      <c r="S1076" s="37"/>
      <c r="T1076" s="37"/>
      <c r="U1076" s="37"/>
      <c r="V1076" s="37"/>
      <c r="W1076" s="37"/>
      <c r="X1076" s="37"/>
      <c r="Y1076" s="37"/>
    </row>
    <row r="1077" spans="1:25">
      <c r="A1077" s="818"/>
      <c r="B1077" s="491"/>
      <c r="C1077" s="491"/>
      <c r="D1077" s="491"/>
      <c r="E1077" s="491"/>
      <c r="F1077" s="37"/>
      <c r="G1077" s="819"/>
      <c r="H1077" s="572"/>
      <c r="I1077" s="37"/>
      <c r="J1077" s="37"/>
      <c r="K1077" s="37"/>
      <c r="L1077" s="37"/>
      <c r="M1077" s="37"/>
      <c r="N1077" s="37"/>
      <c r="O1077" s="37"/>
      <c r="P1077" s="37"/>
      <c r="Q1077" s="37"/>
      <c r="R1077" s="37"/>
      <c r="S1077" s="37"/>
      <c r="T1077" s="37"/>
      <c r="U1077" s="37"/>
      <c r="V1077" s="37"/>
      <c r="W1077" s="37"/>
      <c r="X1077" s="37"/>
      <c r="Y1077" s="37"/>
    </row>
    <row r="1078" spans="1:25">
      <c r="A1078" s="818"/>
      <c r="B1078" s="491"/>
      <c r="C1078" s="491"/>
      <c r="D1078" s="491"/>
      <c r="E1078" s="491"/>
      <c r="F1078" s="37"/>
      <c r="G1078" s="819"/>
      <c r="H1078" s="572"/>
      <c r="I1078" s="37"/>
      <c r="J1078" s="37"/>
      <c r="K1078" s="37"/>
      <c r="L1078" s="37"/>
      <c r="M1078" s="37"/>
      <c r="N1078" s="37"/>
      <c r="O1078" s="37"/>
      <c r="P1078" s="37"/>
      <c r="Q1078" s="37"/>
      <c r="R1078" s="37"/>
      <c r="S1078" s="37"/>
      <c r="T1078" s="37"/>
      <c r="U1078" s="37"/>
      <c r="V1078" s="37"/>
      <c r="W1078" s="37"/>
      <c r="X1078" s="37"/>
      <c r="Y1078" s="37"/>
    </row>
    <row r="1079" spans="1:25">
      <c r="A1079" s="818"/>
      <c r="B1079" s="491"/>
      <c r="C1079" s="491"/>
      <c r="D1079" s="491"/>
      <c r="E1079" s="491"/>
      <c r="F1079" s="37"/>
      <c r="G1079" s="819"/>
      <c r="H1079" s="572"/>
      <c r="I1079" s="37"/>
      <c r="J1079" s="37"/>
      <c r="K1079" s="37"/>
      <c r="L1079" s="37"/>
      <c r="M1079" s="37"/>
      <c r="N1079" s="37"/>
      <c r="O1079" s="37"/>
      <c r="P1079" s="37"/>
      <c r="Q1079" s="37"/>
      <c r="R1079" s="37"/>
      <c r="S1079" s="37"/>
      <c r="T1079" s="37"/>
      <c r="U1079" s="37"/>
      <c r="V1079" s="37"/>
      <c r="W1079" s="37"/>
      <c r="X1079" s="37"/>
      <c r="Y1079" s="37"/>
    </row>
    <row r="1080" spans="1:25">
      <c r="A1080" s="818"/>
      <c r="B1080" s="491"/>
      <c r="C1080" s="491"/>
      <c r="D1080" s="491"/>
      <c r="E1080" s="491"/>
      <c r="F1080" s="37"/>
      <c r="G1080" s="819"/>
      <c r="H1080" s="572"/>
      <c r="I1080" s="37"/>
      <c r="J1080" s="37"/>
      <c r="K1080" s="37"/>
      <c r="L1080" s="37"/>
      <c r="M1080" s="37"/>
      <c r="N1080" s="37"/>
      <c r="O1080" s="37"/>
      <c r="P1080" s="37"/>
      <c r="Q1080" s="37"/>
      <c r="R1080" s="37"/>
      <c r="S1080" s="37"/>
      <c r="T1080" s="37"/>
      <c r="U1080" s="37"/>
      <c r="V1080" s="37"/>
      <c r="W1080" s="37"/>
      <c r="X1080" s="37"/>
      <c r="Y1080" s="37"/>
    </row>
    <row r="1081" spans="1:25">
      <c r="A1081" s="818"/>
      <c r="B1081" s="491"/>
      <c r="C1081" s="491"/>
      <c r="D1081" s="491"/>
      <c r="E1081" s="491"/>
      <c r="F1081" s="37"/>
      <c r="G1081" s="819"/>
      <c r="H1081" s="572"/>
      <c r="I1081" s="37"/>
      <c r="J1081" s="37"/>
      <c r="K1081" s="37"/>
      <c r="L1081" s="37"/>
      <c r="M1081" s="37"/>
      <c r="N1081" s="37"/>
      <c r="O1081" s="37"/>
      <c r="P1081" s="37"/>
      <c r="Q1081" s="37"/>
      <c r="R1081" s="37"/>
      <c r="S1081" s="37"/>
      <c r="T1081" s="37"/>
      <c r="U1081" s="37"/>
      <c r="V1081" s="37"/>
      <c r="W1081" s="37"/>
      <c r="X1081" s="37"/>
      <c r="Y1081" s="37"/>
    </row>
    <row r="1082" spans="1:25">
      <c r="A1082" s="818"/>
      <c r="B1082" s="491"/>
      <c r="C1082" s="491"/>
      <c r="D1082" s="491"/>
      <c r="E1082" s="491"/>
      <c r="F1082" s="37"/>
      <c r="G1082" s="819"/>
      <c r="H1082" s="572"/>
      <c r="I1082" s="37"/>
      <c r="J1082" s="37"/>
      <c r="K1082" s="37"/>
      <c r="L1082" s="37"/>
      <c r="M1082" s="37"/>
      <c r="N1082" s="37"/>
      <c r="O1082" s="37"/>
      <c r="P1082" s="37"/>
      <c r="Q1082" s="37"/>
      <c r="R1082" s="37"/>
      <c r="S1082" s="37"/>
      <c r="T1082" s="37"/>
      <c r="U1082" s="37"/>
      <c r="V1082" s="37"/>
      <c r="W1082" s="37"/>
      <c r="X1082" s="37"/>
      <c r="Y1082" s="37"/>
    </row>
    <row r="1083" spans="1:25">
      <c r="A1083" s="818"/>
      <c r="B1083" s="491"/>
      <c r="C1083" s="491"/>
      <c r="D1083" s="491"/>
      <c r="E1083" s="491"/>
      <c r="F1083" s="37"/>
      <c r="G1083" s="819"/>
      <c r="H1083" s="572"/>
      <c r="I1083" s="37"/>
      <c r="J1083" s="37"/>
      <c r="K1083" s="37"/>
      <c r="L1083" s="37"/>
      <c r="M1083" s="37"/>
      <c r="N1083" s="37"/>
      <c r="O1083" s="37"/>
      <c r="P1083" s="37"/>
      <c r="Q1083" s="37"/>
      <c r="R1083" s="37"/>
      <c r="S1083" s="37"/>
      <c r="T1083" s="37"/>
      <c r="U1083" s="37"/>
      <c r="V1083" s="37"/>
      <c r="W1083" s="37"/>
      <c r="X1083" s="37"/>
      <c r="Y1083" s="37"/>
    </row>
    <row r="1084" spans="1:25">
      <c r="A1084" s="818"/>
      <c r="B1084" s="491"/>
      <c r="C1084" s="491"/>
      <c r="D1084" s="491"/>
      <c r="E1084" s="491"/>
      <c r="F1084" s="37"/>
      <c r="G1084" s="819"/>
      <c r="H1084" s="572"/>
      <c r="I1084" s="37"/>
      <c r="J1084" s="37"/>
      <c r="K1084" s="37"/>
      <c r="L1084" s="37"/>
      <c r="M1084" s="37"/>
      <c r="N1084" s="37"/>
      <c r="O1084" s="37"/>
      <c r="P1084" s="37"/>
      <c r="Q1084" s="37"/>
      <c r="R1084" s="37"/>
      <c r="S1084" s="37"/>
      <c r="T1084" s="37"/>
      <c r="U1084" s="37"/>
      <c r="V1084" s="37"/>
      <c r="W1084" s="37"/>
      <c r="X1084" s="37"/>
      <c r="Y1084" s="37"/>
    </row>
    <row r="1085" spans="1:25">
      <c r="A1085" s="818"/>
      <c r="B1085" s="491"/>
      <c r="C1085" s="491"/>
      <c r="D1085" s="491"/>
      <c r="E1085" s="491"/>
      <c r="F1085" s="37"/>
      <c r="G1085" s="819"/>
      <c r="H1085" s="572"/>
      <c r="I1085" s="37"/>
      <c r="J1085" s="37"/>
      <c r="K1085" s="37"/>
      <c r="L1085" s="37"/>
      <c r="M1085" s="37"/>
      <c r="N1085" s="37"/>
      <c r="O1085" s="37"/>
      <c r="P1085" s="37"/>
      <c r="Q1085" s="37"/>
      <c r="R1085" s="37"/>
      <c r="S1085" s="37"/>
      <c r="T1085" s="37"/>
      <c r="U1085" s="37"/>
      <c r="V1085" s="37"/>
      <c r="W1085" s="37"/>
      <c r="X1085" s="37"/>
      <c r="Y1085" s="37"/>
    </row>
    <row r="1086" spans="1:25">
      <c r="A1086" s="818"/>
      <c r="B1086" s="491"/>
      <c r="C1086" s="491"/>
      <c r="D1086" s="491"/>
      <c r="E1086" s="491"/>
      <c r="F1086" s="37"/>
      <c r="G1086" s="819"/>
      <c r="H1086" s="572"/>
      <c r="I1086" s="37"/>
      <c r="J1086" s="37"/>
      <c r="K1086" s="37"/>
      <c r="L1086" s="37"/>
      <c r="M1086" s="37"/>
      <c r="N1086" s="37"/>
      <c r="O1086" s="37"/>
      <c r="P1086" s="37"/>
      <c r="Q1086" s="37"/>
      <c r="R1086" s="37"/>
      <c r="S1086" s="37"/>
      <c r="T1086" s="37"/>
      <c r="U1086" s="37"/>
      <c r="V1086" s="37"/>
      <c r="W1086" s="37"/>
      <c r="X1086" s="37"/>
      <c r="Y1086" s="37"/>
    </row>
    <row r="1087" spans="1:25">
      <c r="A1087" s="818"/>
      <c r="B1087" s="491"/>
      <c r="C1087" s="491"/>
      <c r="D1087" s="491"/>
      <c r="E1087" s="491"/>
      <c r="F1087" s="37"/>
      <c r="G1087" s="819"/>
      <c r="H1087" s="572"/>
      <c r="I1087" s="37"/>
      <c r="J1087" s="37"/>
      <c r="K1087" s="37"/>
      <c r="L1087" s="37"/>
      <c r="M1087" s="37"/>
      <c r="N1087" s="37"/>
      <c r="O1087" s="37"/>
      <c r="P1087" s="37"/>
      <c r="Q1087" s="37"/>
      <c r="R1087" s="37"/>
      <c r="S1087" s="37"/>
      <c r="T1087" s="37"/>
      <c r="U1087" s="37"/>
      <c r="V1087" s="37"/>
      <c r="W1087" s="37"/>
      <c r="X1087" s="37"/>
      <c r="Y1087" s="37"/>
    </row>
    <row r="1088" spans="1:25">
      <c r="A1088" s="818"/>
      <c r="B1088" s="491"/>
      <c r="C1088" s="491"/>
      <c r="D1088" s="491"/>
      <c r="E1088" s="491"/>
      <c r="F1088" s="37"/>
      <c r="G1088" s="819"/>
      <c r="H1088" s="572"/>
      <c r="I1088" s="37"/>
      <c r="J1088" s="37"/>
      <c r="K1088" s="37"/>
      <c r="L1088" s="37"/>
      <c r="M1088" s="37"/>
      <c r="N1088" s="37"/>
      <c r="O1088" s="37"/>
      <c r="P1088" s="37"/>
      <c r="Q1088" s="37"/>
      <c r="R1088" s="37"/>
      <c r="S1088" s="37"/>
      <c r="T1088" s="37"/>
      <c r="U1088" s="37"/>
      <c r="V1088" s="37"/>
      <c r="W1088" s="37"/>
      <c r="X1088" s="37"/>
      <c r="Y1088" s="37"/>
    </row>
    <row r="1089" spans="1:25">
      <c r="A1089" s="818"/>
      <c r="B1089" s="491"/>
      <c r="C1089" s="491"/>
      <c r="D1089" s="491"/>
      <c r="E1089" s="491"/>
      <c r="F1089" s="37"/>
      <c r="G1089" s="819"/>
      <c r="H1089" s="572"/>
      <c r="I1089" s="37"/>
      <c r="J1089" s="37"/>
      <c r="K1089" s="37"/>
      <c r="L1089" s="37"/>
      <c r="M1089" s="37"/>
      <c r="N1089" s="37"/>
      <c r="O1089" s="37"/>
      <c r="P1089" s="37"/>
      <c r="Q1089" s="37"/>
      <c r="R1089" s="37"/>
      <c r="S1089" s="37"/>
      <c r="T1089" s="37"/>
      <c r="U1089" s="37"/>
      <c r="V1089" s="37"/>
      <c r="W1089" s="37"/>
      <c r="X1089" s="37"/>
      <c r="Y1089" s="37"/>
    </row>
    <row r="1090" spans="1:25">
      <c r="A1090" s="818"/>
      <c r="B1090" s="491"/>
      <c r="C1090" s="491"/>
      <c r="D1090" s="491"/>
      <c r="E1090" s="491"/>
      <c r="F1090" s="37"/>
      <c r="G1090" s="819"/>
      <c r="H1090" s="572"/>
      <c r="I1090" s="37"/>
      <c r="J1090" s="37"/>
      <c r="K1090" s="37"/>
      <c r="L1090" s="37"/>
      <c r="M1090" s="37"/>
      <c r="N1090" s="37"/>
      <c r="O1090" s="37"/>
      <c r="P1090" s="37"/>
      <c r="Q1090" s="37"/>
      <c r="R1090" s="37"/>
      <c r="S1090" s="37"/>
      <c r="T1090" s="37"/>
      <c r="U1090" s="37"/>
      <c r="V1090" s="37"/>
      <c r="W1090" s="37"/>
      <c r="X1090" s="37"/>
      <c r="Y1090" s="37"/>
    </row>
    <row r="1091" spans="1:25">
      <c r="A1091" s="818"/>
      <c r="B1091" s="491"/>
      <c r="C1091" s="491"/>
      <c r="D1091" s="491"/>
      <c r="E1091" s="491"/>
      <c r="F1091" s="37"/>
      <c r="G1091" s="819"/>
      <c r="H1091" s="572"/>
      <c r="I1091" s="37"/>
      <c r="J1091" s="37"/>
      <c r="K1091" s="37"/>
      <c r="L1091" s="37"/>
      <c r="M1091" s="37"/>
      <c r="N1091" s="37"/>
      <c r="O1091" s="37"/>
      <c r="P1091" s="37"/>
      <c r="Q1091" s="37"/>
      <c r="R1091" s="37"/>
      <c r="S1091" s="37"/>
      <c r="T1091" s="37"/>
      <c r="U1091" s="37"/>
      <c r="V1091" s="37"/>
      <c r="W1091" s="37"/>
      <c r="X1091" s="37"/>
      <c r="Y1091" s="37"/>
    </row>
    <row r="1092" spans="1:25">
      <c r="A1092" s="818"/>
      <c r="B1092" s="491"/>
      <c r="C1092" s="491"/>
      <c r="D1092" s="491"/>
      <c r="E1092" s="491"/>
      <c r="F1092" s="37"/>
      <c r="G1092" s="819"/>
      <c r="H1092" s="572"/>
      <c r="I1092" s="37"/>
      <c r="J1092" s="37"/>
      <c r="K1092" s="37"/>
      <c r="L1092" s="37"/>
      <c r="M1092" s="37"/>
      <c r="N1092" s="37"/>
      <c r="O1092" s="37"/>
      <c r="P1092" s="37"/>
      <c r="Q1092" s="37"/>
      <c r="R1092" s="37"/>
      <c r="S1092" s="37"/>
      <c r="T1092" s="37"/>
      <c r="U1092" s="37"/>
      <c r="V1092" s="37"/>
      <c r="W1092" s="37"/>
      <c r="X1092" s="37"/>
      <c r="Y1092" s="37"/>
    </row>
    <row r="1093" spans="1:25">
      <c r="A1093" s="818"/>
      <c r="B1093" s="491"/>
      <c r="C1093" s="491"/>
      <c r="D1093" s="491"/>
      <c r="E1093" s="491"/>
      <c r="F1093" s="37"/>
      <c r="G1093" s="819"/>
      <c r="H1093" s="572"/>
      <c r="I1093" s="37"/>
      <c r="J1093" s="37"/>
      <c r="K1093" s="37"/>
      <c r="L1093" s="37"/>
      <c r="M1093" s="37"/>
      <c r="N1093" s="37"/>
      <c r="O1093" s="37"/>
      <c r="P1093" s="37"/>
      <c r="Q1093" s="37"/>
      <c r="R1093" s="37"/>
      <c r="S1093" s="37"/>
      <c r="T1093" s="37"/>
      <c r="U1093" s="37"/>
      <c r="V1093" s="37"/>
      <c r="W1093" s="37"/>
      <c r="X1093" s="37"/>
      <c r="Y1093" s="37"/>
    </row>
    <row r="1094" spans="1:25">
      <c r="A1094" s="818"/>
      <c r="B1094" s="491"/>
      <c r="C1094" s="491"/>
      <c r="D1094" s="491"/>
      <c r="E1094" s="491"/>
      <c r="F1094" s="37"/>
      <c r="G1094" s="819"/>
      <c r="H1094" s="572"/>
      <c r="I1094" s="37"/>
      <c r="J1094" s="37"/>
      <c r="K1094" s="37"/>
      <c r="L1094" s="37"/>
      <c r="M1094" s="37"/>
      <c r="N1094" s="37"/>
      <c r="O1094" s="37"/>
      <c r="P1094" s="37"/>
      <c r="Q1094" s="37"/>
      <c r="R1094" s="37"/>
      <c r="S1094" s="37"/>
      <c r="T1094" s="37"/>
      <c r="U1094" s="37"/>
      <c r="V1094" s="37"/>
      <c r="W1094" s="37"/>
      <c r="X1094" s="37"/>
      <c r="Y1094" s="37"/>
    </row>
    <row r="1095" spans="1:25">
      <c r="A1095" s="818"/>
      <c r="B1095" s="491"/>
      <c r="C1095" s="491"/>
      <c r="D1095" s="491"/>
      <c r="E1095" s="491"/>
      <c r="F1095" s="37"/>
      <c r="G1095" s="819"/>
      <c r="H1095" s="572"/>
      <c r="I1095" s="37"/>
      <c r="J1095" s="37"/>
      <c r="K1095" s="37"/>
      <c r="L1095" s="37"/>
      <c r="M1095" s="37"/>
      <c r="N1095" s="37"/>
      <c r="O1095" s="37"/>
      <c r="P1095" s="37"/>
      <c r="Q1095" s="37"/>
      <c r="R1095" s="37"/>
      <c r="S1095" s="37"/>
      <c r="T1095" s="37"/>
      <c r="U1095" s="37"/>
      <c r="V1095" s="37"/>
      <c r="W1095" s="37"/>
      <c r="X1095" s="37"/>
      <c r="Y1095" s="37"/>
    </row>
    <row r="1096" spans="1:25">
      <c r="A1096" s="818"/>
      <c r="B1096" s="491"/>
      <c r="C1096" s="491"/>
      <c r="D1096" s="491"/>
      <c r="E1096" s="491"/>
      <c r="F1096" s="37"/>
      <c r="G1096" s="819"/>
      <c r="H1096" s="572"/>
      <c r="I1096" s="37"/>
      <c r="J1096" s="37"/>
      <c r="K1096" s="37"/>
      <c r="L1096" s="37"/>
      <c r="M1096" s="37"/>
      <c r="N1096" s="37"/>
      <c r="O1096" s="37"/>
      <c r="P1096" s="37"/>
      <c r="Q1096" s="37"/>
      <c r="R1096" s="37"/>
      <c r="S1096" s="37"/>
      <c r="T1096" s="37"/>
      <c r="U1096" s="37"/>
      <c r="V1096" s="37"/>
      <c r="W1096" s="37"/>
      <c r="X1096" s="37"/>
      <c r="Y1096" s="37"/>
    </row>
    <row r="1097" spans="1:25">
      <c r="A1097" s="818"/>
      <c r="B1097" s="491"/>
      <c r="C1097" s="491"/>
      <c r="D1097" s="491"/>
      <c r="E1097" s="491"/>
      <c r="F1097" s="37"/>
      <c r="G1097" s="819"/>
      <c r="H1097" s="572"/>
      <c r="I1097" s="37"/>
      <c r="J1097" s="37"/>
      <c r="K1097" s="37"/>
      <c r="L1097" s="37"/>
      <c r="M1097" s="37"/>
      <c r="N1097" s="37"/>
      <c r="O1097" s="37"/>
      <c r="P1097" s="37"/>
      <c r="Q1097" s="37"/>
      <c r="R1097" s="37"/>
      <c r="S1097" s="37"/>
      <c r="T1097" s="37"/>
      <c r="U1097" s="37"/>
      <c r="V1097" s="37"/>
      <c r="W1097" s="37"/>
      <c r="X1097" s="37"/>
      <c r="Y1097" s="37"/>
    </row>
    <row r="1098" spans="1:25">
      <c r="A1098" s="818"/>
      <c r="B1098" s="491"/>
      <c r="C1098" s="491"/>
      <c r="D1098" s="491"/>
      <c r="E1098" s="491"/>
      <c r="F1098" s="37"/>
      <c r="G1098" s="819"/>
      <c r="H1098" s="572"/>
      <c r="I1098" s="37"/>
      <c r="J1098" s="37"/>
      <c r="K1098" s="37"/>
      <c r="L1098" s="37"/>
      <c r="M1098" s="37"/>
      <c r="N1098" s="37"/>
      <c r="O1098" s="37"/>
      <c r="P1098" s="37"/>
      <c r="Q1098" s="37"/>
      <c r="R1098" s="37"/>
      <c r="S1098" s="37"/>
      <c r="T1098" s="37"/>
      <c r="U1098" s="37"/>
      <c r="V1098" s="37"/>
      <c r="W1098" s="37"/>
      <c r="X1098" s="37"/>
      <c r="Y1098" s="37"/>
    </row>
    <row r="1099" spans="1:25">
      <c r="A1099" s="818"/>
      <c r="B1099" s="491"/>
      <c r="C1099" s="491"/>
      <c r="D1099" s="491"/>
      <c r="E1099" s="491"/>
      <c r="F1099" s="37"/>
      <c r="G1099" s="819"/>
      <c r="H1099" s="572"/>
      <c r="I1099" s="37"/>
      <c r="J1099" s="37"/>
      <c r="K1099" s="37"/>
      <c r="L1099" s="37"/>
      <c r="M1099" s="37"/>
      <c r="N1099" s="37"/>
      <c r="O1099" s="37"/>
      <c r="P1099" s="37"/>
      <c r="Q1099" s="37"/>
      <c r="R1099" s="37"/>
      <c r="S1099" s="37"/>
      <c r="T1099" s="37"/>
      <c r="U1099" s="37"/>
      <c r="V1099" s="37"/>
      <c r="W1099" s="37"/>
      <c r="X1099" s="37"/>
      <c r="Y1099" s="37"/>
    </row>
    <row r="1100" spans="1:25">
      <c r="A1100" s="818"/>
      <c r="B1100" s="491"/>
      <c r="C1100" s="491"/>
      <c r="D1100" s="491"/>
      <c r="E1100" s="491"/>
      <c r="F1100" s="37"/>
      <c r="G1100" s="819"/>
      <c r="H1100" s="572"/>
      <c r="I1100" s="37"/>
      <c r="J1100" s="37"/>
      <c r="K1100" s="37"/>
      <c r="L1100" s="37"/>
      <c r="M1100" s="37"/>
      <c r="N1100" s="37"/>
      <c r="O1100" s="37"/>
      <c r="P1100" s="37"/>
      <c r="Q1100" s="37"/>
      <c r="R1100" s="37"/>
      <c r="S1100" s="37"/>
      <c r="T1100" s="37"/>
      <c r="U1100" s="37"/>
      <c r="V1100" s="37"/>
      <c r="W1100" s="37"/>
      <c r="X1100" s="37"/>
      <c r="Y1100" s="37"/>
    </row>
    <row r="1101" spans="1:25">
      <c r="A1101" s="818"/>
      <c r="B1101" s="491"/>
      <c r="C1101" s="491"/>
      <c r="D1101" s="491"/>
      <c r="E1101" s="491"/>
      <c r="F1101" s="37"/>
      <c r="G1101" s="819"/>
      <c r="H1101" s="572"/>
      <c r="I1101" s="37"/>
      <c r="J1101" s="37"/>
      <c r="K1101" s="37"/>
      <c r="L1101" s="37"/>
      <c r="M1101" s="37"/>
      <c r="N1101" s="37"/>
      <c r="O1101" s="37"/>
      <c r="P1101" s="37"/>
      <c r="Q1101" s="37"/>
      <c r="R1101" s="37"/>
      <c r="S1101" s="37"/>
      <c r="T1101" s="37"/>
      <c r="U1101" s="37"/>
      <c r="V1101" s="37"/>
      <c r="W1101" s="37"/>
      <c r="X1101" s="37"/>
      <c r="Y1101" s="37"/>
    </row>
    <row r="1102" spans="1:25">
      <c r="A1102" s="818"/>
      <c r="B1102" s="491"/>
      <c r="C1102" s="491"/>
      <c r="D1102" s="491"/>
      <c r="E1102" s="491"/>
      <c r="F1102" s="37"/>
      <c r="G1102" s="819"/>
      <c r="H1102" s="572"/>
      <c r="I1102" s="37"/>
      <c r="J1102" s="37"/>
      <c r="K1102" s="37"/>
      <c r="L1102" s="37"/>
      <c r="M1102" s="37"/>
      <c r="N1102" s="37"/>
      <c r="O1102" s="37"/>
      <c r="P1102" s="37"/>
      <c r="Q1102" s="37"/>
      <c r="R1102" s="37"/>
      <c r="S1102" s="37"/>
      <c r="T1102" s="37"/>
      <c r="U1102" s="37"/>
      <c r="V1102" s="37"/>
      <c r="W1102" s="37"/>
      <c r="X1102" s="37"/>
      <c r="Y1102" s="37"/>
    </row>
    <row r="1103" spans="1:25">
      <c r="A1103" s="818"/>
      <c r="B1103" s="491"/>
      <c r="C1103" s="491"/>
      <c r="D1103" s="491"/>
      <c r="E1103" s="491"/>
      <c r="F1103" s="37"/>
      <c r="G1103" s="819"/>
      <c r="H1103" s="572"/>
      <c r="I1103" s="37"/>
      <c r="J1103" s="37"/>
      <c r="K1103" s="37"/>
      <c r="L1103" s="37"/>
      <c r="M1103" s="37"/>
      <c r="N1103" s="37"/>
      <c r="O1103" s="37"/>
      <c r="P1103" s="37"/>
      <c r="Q1103" s="37"/>
      <c r="R1103" s="37"/>
      <c r="S1103" s="37"/>
      <c r="T1103" s="37"/>
      <c r="U1103" s="37"/>
      <c r="V1103" s="37"/>
      <c r="W1103" s="37"/>
      <c r="X1103" s="37"/>
      <c r="Y1103" s="37"/>
    </row>
    <row r="1104" spans="1:25">
      <c r="A1104" s="818"/>
      <c r="B1104" s="491"/>
      <c r="C1104" s="491"/>
      <c r="D1104" s="491"/>
      <c r="E1104" s="491"/>
      <c r="F1104" s="37"/>
      <c r="G1104" s="819"/>
      <c r="H1104" s="572"/>
      <c r="I1104" s="37"/>
      <c r="J1104" s="37"/>
      <c r="K1104" s="37"/>
      <c r="L1104" s="37"/>
      <c r="M1104" s="37"/>
      <c r="N1104" s="37"/>
      <c r="O1104" s="37"/>
      <c r="P1104" s="37"/>
      <c r="Q1104" s="37"/>
      <c r="R1104" s="37"/>
      <c r="S1104" s="37"/>
      <c r="T1104" s="37"/>
      <c r="U1104" s="37"/>
      <c r="V1104" s="37"/>
      <c r="W1104" s="37"/>
      <c r="X1104" s="37"/>
      <c r="Y1104" s="37"/>
    </row>
    <row r="1105" spans="1:25">
      <c r="A1105" s="818"/>
      <c r="B1105" s="491"/>
      <c r="C1105" s="491"/>
      <c r="D1105" s="491"/>
      <c r="E1105" s="491"/>
      <c r="F1105" s="37"/>
      <c r="G1105" s="819"/>
      <c r="H1105" s="572"/>
      <c r="I1105" s="37"/>
      <c r="J1105" s="37"/>
      <c r="K1105" s="37"/>
      <c r="L1105" s="37"/>
      <c r="M1105" s="37"/>
      <c r="N1105" s="37"/>
      <c r="O1105" s="37"/>
      <c r="P1105" s="37"/>
      <c r="Q1105" s="37"/>
      <c r="R1105" s="37"/>
      <c r="S1105" s="37"/>
      <c r="T1105" s="37"/>
      <c r="U1105" s="37"/>
      <c r="V1105" s="37"/>
      <c r="W1105" s="37"/>
      <c r="X1105" s="37"/>
      <c r="Y1105" s="37"/>
    </row>
    <row r="1106" spans="1:25">
      <c r="A1106" s="818"/>
      <c r="B1106" s="491"/>
      <c r="C1106" s="491"/>
      <c r="D1106" s="491"/>
      <c r="E1106" s="491"/>
      <c r="F1106" s="37"/>
      <c r="G1106" s="819"/>
      <c r="H1106" s="572"/>
      <c r="I1106" s="37"/>
      <c r="J1106" s="37"/>
      <c r="K1106" s="37"/>
      <c r="L1106" s="37"/>
      <c r="M1106" s="37"/>
      <c r="N1106" s="37"/>
      <c r="O1106" s="37"/>
      <c r="P1106" s="37"/>
      <c r="Q1106" s="37"/>
      <c r="R1106" s="37"/>
      <c r="S1106" s="37"/>
      <c r="T1106" s="37"/>
      <c r="U1106" s="37"/>
      <c r="V1106" s="37"/>
      <c r="W1106" s="37"/>
      <c r="X1106" s="37"/>
      <c r="Y1106" s="37"/>
    </row>
    <row r="1107" spans="1:25">
      <c r="A1107" s="818"/>
      <c r="B1107" s="491"/>
      <c r="C1107" s="491"/>
      <c r="D1107" s="491"/>
      <c r="E1107" s="491"/>
      <c r="F1107" s="37"/>
      <c r="G1107" s="819"/>
      <c r="H1107" s="572"/>
      <c r="I1107" s="37"/>
      <c r="J1107" s="37"/>
      <c r="K1107" s="37"/>
      <c r="L1107" s="37"/>
      <c r="M1107" s="37"/>
      <c r="N1107" s="37"/>
      <c r="O1107" s="37"/>
      <c r="P1107" s="37"/>
      <c r="Q1107" s="37"/>
      <c r="R1107" s="37"/>
      <c r="S1107" s="37"/>
      <c r="T1107" s="37"/>
      <c r="U1107" s="37"/>
      <c r="V1107" s="37"/>
      <c r="W1107" s="37"/>
      <c r="X1107" s="37"/>
      <c r="Y1107" s="37"/>
    </row>
    <row r="1108" spans="1:25">
      <c r="A1108" s="818"/>
      <c r="B1108" s="491"/>
      <c r="C1108" s="491"/>
      <c r="D1108" s="491"/>
      <c r="E1108" s="491"/>
      <c r="F1108" s="37"/>
      <c r="G1108" s="819"/>
      <c r="H1108" s="572"/>
      <c r="I1108" s="37"/>
      <c r="J1108" s="37"/>
      <c r="K1108" s="37"/>
      <c r="L1108" s="37"/>
      <c r="M1108" s="37"/>
      <c r="N1108" s="37"/>
      <c r="O1108" s="37"/>
      <c r="P1108" s="37"/>
      <c r="Q1108" s="37"/>
      <c r="R1108" s="37"/>
      <c r="S1108" s="37"/>
      <c r="T1108" s="37"/>
      <c r="U1108" s="37"/>
      <c r="V1108" s="37"/>
      <c r="W1108" s="37"/>
      <c r="X1108" s="37"/>
      <c r="Y1108" s="37"/>
    </row>
    <row r="1109" spans="1:25">
      <c r="A1109" s="818"/>
      <c r="B1109" s="491"/>
      <c r="C1109" s="491"/>
      <c r="D1109" s="491"/>
      <c r="E1109" s="491"/>
      <c r="F1109" s="37"/>
      <c r="G1109" s="819"/>
      <c r="H1109" s="572"/>
      <c r="I1109" s="37"/>
      <c r="J1109" s="37"/>
      <c r="K1109" s="37"/>
      <c r="L1109" s="37"/>
      <c r="M1109" s="37"/>
      <c r="N1109" s="37"/>
      <c r="O1109" s="37"/>
      <c r="P1109" s="37"/>
      <c r="Q1109" s="37"/>
      <c r="R1109" s="37"/>
      <c r="S1109" s="37"/>
      <c r="T1109" s="37"/>
      <c r="U1109" s="37"/>
      <c r="V1109" s="37"/>
      <c r="W1109" s="37"/>
      <c r="X1109" s="37"/>
      <c r="Y1109" s="37"/>
    </row>
    <row r="1110" spans="1:25">
      <c r="A1110" s="818"/>
      <c r="B1110" s="491"/>
      <c r="C1110" s="491"/>
      <c r="D1110" s="491"/>
      <c r="E1110" s="491"/>
      <c r="F1110" s="37"/>
      <c r="G1110" s="819"/>
      <c r="H1110" s="572"/>
      <c r="I1110" s="37"/>
      <c r="J1110" s="37"/>
      <c r="K1110" s="37"/>
      <c r="L1110" s="37"/>
      <c r="M1110" s="37"/>
      <c r="N1110" s="37"/>
      <c r="O1110" s="37"/>
      <c r="P1110" s="37"/>
      <c r="Q1110" s="37"/>
      <c r="R1110" s="37"/>
      <c r="S1110" s="37"/>
      <c r="T1110" s="37"/>
      <c r="U1110" s="37"/>
      <c r="V1110" s="37"/>
      <c r="W1110" s="37"/>
      <c r="X1110" s="37"/>
      <c r="Y1110" s="37"/>
    </row>
    <row r="1111" spans="1:25">
      <c r="A1111" s="818"/>
      <c r="B1111" s="491"/>
      <c r="C1111" s="491"/>
      <c r="D1111" s="491"/>
      <c r="E1111" s="491"/>
      <c r="F1111" s="37"/>
      <c r="G1111" s="819"/>
      <c r="H1111" s="572"/>
      <c r="I1111" s="37"/>
      <c r="J1111" s="37"/>
      <c r="K1111" s="37"/>
      <c r="L1111" s="37"/>
      <c r="M1111" s="37"/>
      <c r="N1111" s="37"/>
      <c r="O1111" s="37"/>
      <c r="P1111" s="37"/>
      <c r="Q1111" s="37"/>
      <c r="R1111" s="37"/>
      <c r="S1111" s="37"/>
      <c r="T1111" s="37"/>
      <c r="U1111" s="37"/>
      <c r="V1111" s="37"/>
      <c r="W1111" s="37"/>
      <c r="X1111" s="37"/>
      <c r="Y1111" s="37"/>
    </row>
    <row r="1112" spans="1:25">
      <c r="A1112" s="818"/>
      <c r="B1112" s="491"/>
      <c r="C1112" s="491"/>
      <c r="D1112" s="491"/>
      <c r="E1112" s="491"/>
      <c r="F1112" s="37"/>
      <c r="G1112" s="819"/>
      <c r="H1112" s="572"/>
      <c r="I1112" s="37"/>
      <c r="J1112" s="37"/>
      <c r="K1112" s="37"/>
      <c r="L1112" s="37"/>
      <c r="M1112" s="37"/>
      <c r="N1112" s="37"/>
      <c r="O1112" s="37"/>
      <c r="P1112" s="37"/>
      <c r="Q1112" s="37"/>
      <c r="R1112" s="37"/>
      <c r="S1112" s="37"/>
      <c r="T1112" s="37"/>
      <c r="U1112" s="37"/>
      <c r="V1112" s="37"/>
      <c r="W1112" s="37"/>
      <c r="X1112" s="37"/>
      <c r="Y1112" s="37"/>
    </row>
    <row r="1113" spans="1:25">
      <c r="A1113" s="818"/>
      <c r="B1113" s="491"/>
      <c r="C1113" s="491"/>
      <c r="D1113" s="491"/>
      <c r="E1113" s="491"/>
      <c r="F1113" s="37"/>
      <c r="G1113" s="819"/>
      <c r="H1113" s="572"/>
      <c r="I1113" s="37"/>
      <c r="J1113" s="37"/>
      <c r="K1113" s="37"/>
      <c r="L1113" s="37"/>
      <c r="M1113" s="37"/>
      <c r="N1113" s="37"/>
      <c r="O1113" s="37"/>
      <c r="P1113" s="37"/>
      <c r="Q1113" s="37"/>
      <c r="R1113" s="37"/>
      <c r="S1113" s="37"/>
      <c r="T1113" s="37"/>
      <c r="U1113" s="37"/>
      <c r="V1113" s="37"/>
      <c r="W1113" s="37"/>
      <c r="X1113" s="37"/>
      <c r="Y1113" s="37"/>
    </row>
    <row r="1114" spans="1:25">
      <c r="A1114" s="818"/>
      <c r="B1114" s="491"/>
      <c r="C1114" s="491"/>
      <c r="D1114" s="491"/>
      <c r="E1114" s="491"/>
      <c r="F1114" s="37"/>
      <c r="G1114" s="819"/>
      <c r="H1114" s="572"/>
      <c r="I1114" s="37"/>
      <c r="J1114" s="37"/>
      <c r="K1114" s="37"/>
      <c r="L1114" s="37"/>
      <c r="M1114" s="37"/>
      <c r="N1114" s="37"/>
      <c r="O1114" s="37"/>
      <c r="P1114" s="37"/>
      <c r="Q1114" s="37"/>
      <c r="R1114" s="37"/>
      <c r="S1114" s="37"/>
      <c r="T1114" s="37"/>
      <c r="U1114" s="37"/>
      <c r="V1114" s="37"/>
      <c r="W1114" s="37"/>
      <c r="X1114" s="37"/>
      <c r="Y1114" s="37"/>
    </row>
    <row r="1115" spans="1:25">
      <c r="A1115" s="818"/>
      <c r="B1115" s="491"/>
      <c r="C1115" s="491"/>
      <c r="D1115" s="491"/>
      <c r="E1115" s="491"/>
      <c r="F1115" s="37"/>
      <c r="G1115" s="819"/>
      <c r="H1115" s="572"/>
      <c r="I1115" s="37"/>
      <c r="J1115" s="37"/>
      <c r="K1115" s="37"/>
      <c r="L1115" s="37"/>
      <c r="M1115" s="37"/>
      <c r="N1115" s="37"/>
      <c r="O1115" s="37"/>
      <c r="P1115" s="37"/>
      <c r="Q1115" s="37"/>
      <c r="R1115" s="37"/>
      <c r="S1115" s="37"/>
      <c r="T1115" s="37"/>
      <c r="U1115" s="37"/>
      <c r="V1115" s="37"/>
      <c r="W1115" s="37"/>
      <c r="X1115" s="37"/>
      <c r="Y1115" s="37"/>
    </row>
    <row r="1116" spans="1:25">
      <c r="A1116" s="818"/>
      <c r="B1116" s="491"/>
      <c r="C1116" s="491"/>
      <c r="D1116" s="491"/>
      <c r="E1116" s="491"/>
      <c r="F1116" s="37"/>
      <c r="G1116" s="819"/>
      <c r="H1116" s="572"/>
      <c r="I1116" s="37"/>
      <c r="J1116" s="37"/>
      <c r="K1116" s="37"/>
      <c r="L1116" s="37"/>
      <c r="M1116" s="37"/>
      <c r="N1116" s="37"/>
      <c r="O1116" s="37"/>
      <c r="P1116" s="37"/>
      <c r="Q1116" s="37"/>
      <c r="R1116" s="37"/>
      <c r="S1116" s="37"/>
      <c r="T1116" s="37"/>
      <c r="U1116" s="37"/>
      <c r="V1116" s="37"/>
      <c r="W1116" s="37"/>
      <c r="X1116" s="37"/>
      <c r="Y1116" s="37"/>
    </row>
    <row r="1117" spans="1:25">
      <c r="A1117" s="818"/>
      <c r="B1117" s="491"/>
      <c r="C1117" s="491"/>
      <c r="D1117" s="491"/>
      <c r="E1117" s="491"/>
      <c r="F1117" s="37"/>
      <c r="G1117" s="819"/>
      <c r="H1117" s="572"/>
      <c r="I1117" s="37"/>
      <c r="J1117" s="37"/>
      <c r="K1117" s="37"/>
      <c r="L1117" s="37"/>
      <c r="M1117" s="37"/>
      <c r="N1117" s="37"/>
      <c r="O1117" s="37"/>
      <c r="P1117" s="37"/>
      <c r="Q1117" s="37"/>
      <c r="R1117" s="37"/>
      <c r="S1117" s="37"/>
      <c r="T1117" s="37"/>
      <c r="U1117" s="37"/>
      <c r="V1117" s="37"/>
      <c r="W1117" s="37"/>
      <c r="X1117" s="37"/>
      <c r="Y1117" s="37"/>
    </row>
    <row r="1118" spans="1:25">
      <c r="A1118" s="818"/>
      <c r="B1118" s="491"/>
      <c r="C1118" s="491"/>
      <c r="D1118" s="491"/>
      <c r="E1118" s="491"/>
      <c r="F1118" s="37"/>
      <c r="G1118" s="819"/>
      <c r="H1118" s="572"/>
      <c r="I1118" s="37"/>
      <c r="J1118" s="37"/>
      <c r="K1118" s="37"/>
      <c r="L1118" s="37"/>
      <c r="M1118" s="37"/>
      <c r="N1118" s="37"/>
      <c r="O1118" s="37"/>
      <c r="P1118" s="37"/>
      <c r="Q1118" s="37"/>
      <c r="R1118" s="37"/>
      <c r="S1118" s="37"/>
      <c r="T1118" s="37"/>
      <c r="U1118" s="37"/>
      <c r="V1118" s="37"/>
      <c r="W1118" s="37"/>
      <c r="X1118" s="37"/>
      <c r="Y1118" s="37"/>
    </row>
    <row r="1119" spans="1:25">
      <c r="A1119" s="818"/>
      <c r="B1119" s="491"/>
      <c r="C1119" s="491"/>
      <c r="D1119" s="491"/>
      <c r="E1119" s="491"/>
      <c r="F1119" s="37"/>
      <c r="G1119" s="819"/>
      <c r="H1119" s="572"/>
      <c r="I1119" s="37"/>
      <c r="J1119" s="37"/>
      <c r="K1119" s="37"/>
      <c r="L1119" s="37"/>
      <c r="M1119" s="37"/>
      <c r="N1119" s="37"/>
      <c r="O1119" s="37"/>
      <c r="P1119" s="37"/>
      <c r="Q1119" s="37"/>
      <c r="R1119" s="37"/>
      <c r="S1119" s="37"/>
      <c r="T1119" s="37"/>
      <c r="U1119" s="37"/>
      <c r="V1119" s="37"/>
      <c r="W1119" s="37"/>
      <c r="X1119" s="37"/>
      <c r="Y1119" s="37"/>
    </row>
    <row r="1120" spans="1:25">
      <c r="A1120" s="818"/>
      <c r="B1120" s="491"/>
      <c r="C1120" s="491"/>
      <c r="D1120" s="491"/>
      <c r="E1120" s="491"/>
      <c r="F1120" s="37"/>
      <c r="G1120" s="819"/>
      <c r="H1120" s="572"/>
      <c r="I1120" s="37"/>
      <c r="J1120" s="37"/>
      <c r="K1120" s="37"/>
      <c r="L1120" s="37"/>
      <c r="M1120" s="37"/>
      <c r="N1120" s="37"/>
      <c r="O1120" s="37"/>
      <c r="P1120" s="37"/>
      <c r="Q1120" s="37"/>
      <c r="R1120" s="37"/>
      <c r="S1120" s="37"/>
      <c r="T1120" s="37"/>
      <c r="U1120" s="37"/>
      <c r="V1120" s="37"/>
      <c r="W1120" s="37"/>
      <c r="X1120" s="37"/>
      <c r="Y1120" s="37"/>
    </row>
    <row r="1121" spans="1:25">
      <c r="A1121" s="818"/>
      <c r="B1121" s="491"/>
      <c r="C1121" s="491"/>
      <c r="D1121" s="491"/>
      <c r="E1121" s="491"/>
      <c r="F1121" s="37"/>
      <c r="G1121" s="819"/>
      <c r="H1121" s="572"/>
      <c r="I1121" s="37"/>
      <c r="J1121" s="37"/>
      <c r="K1121" s="37"/>
      <c r="L1121" s="37"/>
      <c r="M1121" s="37"/>
      <c r="N1121" s="37"/>
      <c r="O1121" s="37"/>
      <c r="P1121" s="37"/>
      <c r="Q1121" s="37"/>
      <c r="R1121" s="37"/>
      <c r="S1121" s="37"/>
      <c r="T1121" s="37"/>
      <c r="U1121" s="37"/>
      <c r="V1121" s="37"/>
      <c r="W1121" s="37"/>
      <c r="X1121" s="37"/>
      <c r="Y1121" s="37"/>
    </row>
    <row r="1122" spans="1:25">
      <c r="A1122" s="818"/>
      <c r="B1122" s="491"/>
      <c r="C1122" s="491"/>
      <c r="D1122" s="491"/>
      <c r="E1122" s="491"/>
      <c r="F1122" s="37"/>
      <c r="G1122" s="819"/>
      <c r="H1122" s="572"/>
      <c r="I1122" s="37"/>
      <c r="J1122" s="37"/>
      <c r="K1122" s="37"/>
      <c r="L1122" s="37"/>
      <c r="M1122" s="37"/>
      <c r="N1122" s="37"/>
      <c r="O1122" s="37"/>
      <c r="P1122" s="37"/>
      <c r="Q1122" s="37"/>
      <c r="R1122" s="37"/>
      <c r="S1122" s="37"/>
      <c r="T1122" s="37"/>
      <c r="U1122" s="37"/>
      <c r="V1122" s="37"/>
      <c r="W1122" s="37"/>
      <c r="X1122" s="37"/>
      <c r="Y1122" s="37"/>
    </row>
    <row r="1123" spans="1:25">
      <c r="A1123" s="818"/>
      <c r="B1123" s="491"/>
      <c r="C1123" s="491"/>
      <c r="D1123" s="491"/>
      <c r="E1123" s="491"/>
      <c r="F1123" s="37"/>
      <c r="G1123" s="819"/>
      <c r="H1123" s="572"/>
      <c r="I1123" s="37"/>
      <c r="J1123" s="37"/>
      <c r="K1123" s="37"/>
      <c r="L1123" s="37"/>
      <c r="M1123" s="37"/>
      <c r="N1123" s="37"/>
      <c r="O1123" s="37"/>
      <c r="P1123" s="37"/>
      <c r="Q1123" s="37"/>
      <c r="R1123" s="37"/>
      <c r="S1123" s="37"/>
      <c r="T1123" s="37"/>
      <c r="U1123" s="37"/>
      <c r="V1123" s="37"/>
      <c r="W1123" s="37"/>
      <c r="X1123" s="37"/>
      <c r="Y1123" s="37"/>
    </row>
    <row r="1124" spans="1:25">
      <c r="A1124" s="818"/>
      <c r="B1124" s="491"/>
      <c r="C1124" s="491"/>
      <c r="D1124" s="491"/>
      <c r="E1124" s="491"/>
      <c r="F1124" s="37"/>
      <c r="G1124" s="819"/>
      <c r="H1124" s="572"/>
      <c r="I1124" s="37"/>
      <c r="J1124" s="37"/>
      <c r="K1124" s="37"/>
      <c r="L1124" s="37"/>
      <c r="M1124" s="37"/>
      <c r="N1124" s="37"/>
      <c r="O1124" s="37"/>
      <c r="P1124" s="37"/>
      <c r="Q1124" s="37"/>
      <c r="R1124" s="37"/>
      <c r="S1124" s="37"/>
      <c r="T1124" s="37"/>
      <c r="U1124" s="37"/>
      <c r="V1124" s="37"/>
      <c r="W1124" s="37"/>
      <c r="X1124" s="37"/>
      <c r="Y1124" s="37"/>
    </row>
    <row r="1125" spans="1:25">
      <c r="A1125" s="818"/>
      <c r="B1125" s="491"/>
      <c r="C1125" s="491"/>
      <c r="D1125" s="491"/>
      <c r="E1125" s="491"/>
      <c r="F1125" s="37"/>
      <c r="G1125" s="819"/>
      <c r="H1125" s="572"/>
      <c r="I1125" s="37"/>
      <c r="J1125" s="37"/>
      <c r="K1125" s="37"/>
      <c r="L1125" s="37"/>
      <c r="M1125" s="37"/>
      <c r="N1125" s="37"/>
      <c r="O1125" s="37"/>
      <c r="P1125" s="37"/>
      <c r="Q1125" s="37"/>
      <c r="R1125" s="37"/>
      <c r="S1125" s="37"/>
      <c r="T1125" s="37"/>
      <c r="U1125" s="37"/>
      <c r="V1125" s="37"/>
      <c r="W1125" s="37"/>
      <c r="X1125" s="37"/>
      <c r="Y1125" s="37"/>
    </row>
    <row r="1126" spans="1:25">
      <c r="A1126" s="818"/>
      <c r="B1126" s="491"/>
      <c r="C1126" s="491"/>
      <c r="D1126" s="491"/>
      <c r="E1126" s="491"/>
      <c r="F1126" s="37"/>
      <c r="G1126" s="819"/>
      <c r="H1126" s="572"/>
      <c r="I1126" s="37"/>
      <c r="J1126" s="37"/>
      <c r="K1126" s="37"/>
      <c r="L1126" s="37"/>
      <c r="M1126" s="37"/>
      <c r="N1126" s="37"/>
      <c r="O1126" s="37"/>
      <c r="P1126" s="37"/>
      <c r="Q1126" s="37"/>
      <c r="R1126" s="37"/>
      <c r="S1126" s="37"/>
      <c r="T1126" s="37"/>
      <c r="U1126" s="37"/>
      <c r="V1126" s="37"/>
      <c r="W1126" s="37"/>
      <c r="X1126" s="37"/>
      <c r="Y1126" s="37"/>
    </row>
    <row r="1127" spans="1:25">
      <c r="A1127" s="818"/>
      <c r="B1127" s="491"/>
      <c r="C1127" s="491"/>
      <c r="D1127" s="491"/>
      <c r="E1127" s="491"/>
      <c r="F1127" s="37"/>
      <c r="G1127" s="819"/>
      <c r="H1127" s="572"/>
      <c r="I1127" s="37"/>
      <c r="J1127" s="37"/>
      <c r="K1127" s="37"/>
      <c r="L1127" s="37"/>
      <c r="M1127" s="37"/>
      <c r="N1127" s="37"/>
      <c r="O1127" s="37"/>
      <c r="P1127" s="37"/>
      <c r="Q1127" s="37"/>
      <c r="R1127" s="37"/>
      <c r="S1127" s="37"/>
      <c r="T1127" s="37"/>
      <c r="U1127" s="37"/>
      <c r="V1127" s="37"/>
      <c r="W1127" s="37"/>
      <c r="X1127" s="37"/>
      <c r="Y1127" s="37"/>
    </row>
    <row r="1128" spans="1:25">
      <c r="A1128" s="818"/>
      <c r="B1128" s="491"/>
      <c r="C1128" s="491"/>
      <c r="D1128" s="491"/>
      <c r="E1128" s="491"/>
      <c r="F1128" s="37"/>
      <c r="G1128" s="819"/>
      <c r="H1128" s="572"/>
      <c r="I1128" s="37"/>
      <c r="J1128" s="37"/>
      <c r="K1128" s="37"/>
      <c r="L1128" s="37"/>
      <c r="M1128" s="37"/>
      <c r="N1128" s="37"/>
      <c r="O1128" s="37"/>
      <c r="P1128" s="37"/>
      <c r="Q1128" s="37"/>
      <c r="R1128" s="37"/>
      <c r="S1128" s="37"/>
      <c r="T1128" s="37"/>
      <c r="U1128" s="37"/>
      <c r="V1128" s="37"/>
      <c r="W1128" s="37"/>
      <c r="X1128" s="37"/>
      <c r="Y1128" s="37"/>
    </row>
    <row r="1129" spans="1:25">
      <c r="A1129" s="818"/>
      <c r="B1129" s="491"/>
      <c r="C1129" s="491"/>
      <c r="D1129" s="491"/>
      <c r="E1129" s="491"/>
      <c r="F1129" s="37"/>
      <c r="G1129" s="819"/>
      <c r="H1129" s="572"/>
      <c r="I1129" s="37"/>
      <c r="J1129" s="37"/>
      <c r="K1129" s="37"/>
      <c r="L1129" s="37"/>
      <c r="M1129" s="37"/>
      <c r="N1129" s="37"/>
      <c r="O1129" s="37"/>
      <c r="P1129" s="37"/>
      <c r="Q1129" s="37"/>
      <c r="R1129" s="37"/>
      <c r="S1129" s="37"/>
      <c r="T1129" s="37"/>
      <c r="U1129" s="37"/>
      <c r="V1129" s="37"/>
      <c r="W1129" s="37"/>
      <c r="X1129" s="37"/>
      <c r="Y1129" s="37"/>
    </row>
    <row r="1130" spans="1:25">
      <c r="A1130" s="818"/>
      <c r="B1130" s="491"/>
      <c r="C1130" s="491"/>
      <c r="D1130" s="491"/>
      <c r="E1130" s="491"/>
      <c r="F1130" s="37"/>
      <c r="G1130" s="819"/>
      <c r="H1130" s="572"/>
      <c r="I1130" s="37"/>
      <c r="J1130" s="37"/>
      <c r="K1130" s="37"/>
      <c r="L1130" s="37"/>
      <c r="M1130" s="37"/>
      <c r="N1130" s="37"/>
      <c r="O1130" s="37"/>
      <c r="P1130" s="37"/>
      <c r="Q1130" s="37"/>
      <c r="R1130" s="37"/>
      <c r="S1130" s="37"/>
      <c r="T1130" s="37"/>
      <c r="U1130" s="37"/>
      <c r="V1130" s="37"/>
      <c r="W1130" s="37"/>
      <c r="X1130" s="37"/>
      <c r="Y1130" s="37"/>
    </row>
    <row r="1131" spans="1:25">
      <c r="A1131" s="818"/>
      <c r="B1131" s="491"/>
      <c r="C1131" s="491"/>
      <c r="D1131" s="491"/>
      <c r="E1131" s="491"/>
      <c r="F1131" s="37"/>
      <c r="G1131" s="819"/>
      <c r="H1131" s="572"/>
      <c r="I1131" s="37"/>
      <c r="J1131" s="37"/>
      <c r="K1131" s="37"/>
      <c r="L1131" s="37"/>
      <c r="M1131" s="37"/>
      <c r="N1131" s="37"/>
      <c r="O1131" s="37"/>
      <c r="P1131" s="37"/>
      <c r="Q1131" s="37"/>
      <c r="R1131" s="37"/>
      <c r="S1131" s="37"/>
      <c r="T1131" s="37"/>
      <c r="U1131" s="37"/>
      <c r="V1131" s="37"/>
      <c r="W1131" s="37"/>
      <c r="X1131" s="37"/>
      <c r="Y1131" s="37"/>
    </row>
    <row r="1132" spans="1:25">
      <c r="A1132" s="818"/>
      <c r="B1132" s="491"/>
      <c r="C1132" s="491"/>
      <c r="D1132" s="491"/>
      <c r="E1132" s="491"/>
      <c r="F1132" s="37"/>
      <c r="G1132" s="819"/>
      <c r="H1132" s="572"/>
      <c r="I1132" s="37"/>
      <c r="J1132" s="37"/>
      <c r="K1132" s="37"/>
      <c r="L1132" s="37"/>
      <c r="M1132" s="37"/>
      <c r="N1132" s="37"/>
      <c r="O1132" s="37"/>
      <c r="P1132" s="37"/>
      <c r="Q1132" s="37"/>
      <c r="R1132" s="37"/>
      <c r="S1132" s="37"/>
      <c r="T1132" s="37"/>
      <c r="U1132" s="37"/>
      <c r="V1132" s="37"/>
      <c r="W1132" s="37"/>
      <c r="X1132" s="37"/>
      <c r="Y1132" s="37"/>
    </row>
    <row r="1133" spans="1:25">
      <c r="A1133" s="818"/>
      <c r="B1133" s="491"/>
      <c r="C1133" s="491"/>
      <c r="D1133" s="491"/>
      <c r="E1133" s="491"/>
      <c r="F1133" s="37"/>
      <c r="G1133" s="819"/>
      <c r="H1133" s="572"/>
      <c r="I1133" s="37"/>
      <c r="J1133" s="37"/>
      <c r="K1133" s="37"/>
      <c r="L1133" s="37"/>
      <c r="M1133" s="37"/>
      <c r="N1133" s="37"/>
      <c r="O1133" s="37"/>
      <c r="P1133" s="37"/>
      <c r="Q1133" s="37"/>
      <c r="R1133" s="37"/>
      <c r="S1133" s="37"/>
      <c r="T1133" s="37"/>
      <c r="U1133" s="37"/>
      <c r="V1133" s="37"/>
      <c r="W1133" s="37"/>
      <c r="X1133" s="37"/>
      <c r="Y1133" s="37"/>
    </row>
    <row r="1134" spans="1:25">
      <c r="A1134" s="818"/>
      <c r="B1134" s="491"/>
      <c r="C1134" s="491"/>
      <c r="D1134" s="491"/>
      <c r="E1134" s="491"/>
      <c r="F1134" s="37"/>
      <c r="G1134" s="819"/>
      <c r="H1134" s="572"/>
      <c r="I1134" s="37"/>
      <c r="J1134" s="37"/>
      <c r="K1134" s="37"/>
      <c r="L1134" s="37"/>
      <c r="M1134" s="37"/>
      <c r="N1134" s="37"/>
      <c r="O1134" s="37"/>
      <c r="P1134" s="37"/>
      <c r="Q1134" s="37"/>
      <c r="R1134" s="37"/>
      <c r="S1134" s="37"/>
      <c r="T1134" s="37"/>
      <c r="U1134" s="37"/>
      <c r="V1134" s="37"/>
      <c r="W1134" s="37"/>
      <c r="X1134" s="37"/>
      <c r="Y1134" s="37"/>
    </row>
    <row r="1135" spans="1:25">
      <c r="A1135" s="818"/>
      <c r="B1135" s="491"/>
      <c r="C1135" s="491"/>
      <c r="D1135" s="491"/>
      <c r="E1135" s="491"/>
      <c r="F1135" s="37"/>
      <c r="G1135" s="819"/>
      <c r="H1135" s="572"/>
      <c r="I1135" s="37"/>
      <c r="J1135" s="37"/>
      <c r="K1135" s="37"/>
      <c r="L1135" s="37"/>
      <c r="M1135" s="37"/>
      <c r="N1135" s="37"/>
      <c r="O1135" s="37"/>
      <c r="P1135" s="37"/>
      <c r="Q1135" s="37"/>
      <c r="R1135" s="37"/>
      <c r="S1135" s="37"/>
      <c r="T1135" s="37"/>
      <c r="U1135" s="37"/>
      <c r="V1135" s="37"/>
      <c r="W1135" s="37"/>
      <c r="X1135" s="37"/>
      <c r="Y1135" s="37"/>
    </row>
    <row r="1136" spans="1:25">
      <c r="A1136" s="818"/>
      <c r="B1136" s="491"/>
      <c r="C1136" s="491"/>
      <c r="D1136" s="491"/>
      <c r="E1136" s="491"/>
      <c r="F1136" s="37"/>
      <c r="G1136" s="819"/>
      <c r="H1136" s="572"/>
      <c r="I1136" s="37"/>
      <c r="J1136" s="37"/>
      <c r="K1136" s="37"/>
      <c r="L1136" s="37"/>
      <c r="M1136" s="37"/>
      <c r="N1136" s="37"/>
      <c r="O1136" s="37"/>
      <c r="P1136" s="37"/>
      <c r="Q1136" s="37"/>
      <c r="R1136" s="37"/>
      <c r="S1136" s="37"/>
      <c r="T1136" s="37"/>
      <c r="U1136" s="37"/>
      <c r="V1136" s="37"/>
      <c r="W1136" s="37"/>
      <c r="X1136" s="37"/>
      <c r="Y1136" s="37"/>
    </row>
    <row r="1137" spans="1:25">
      <c r="A1137" s="818"/>
      <c r="B1137" s="491"/>
      <c r="C1137" s="491"/>
      <c r="D1137" s="491"/>
      <c r="E1137" s="491"/>
      <c r="F1137" s="37"/>
      <c r="G1137" s="819"/>
      <c r="H1137" s="572"/>
      <c r="I1137" s="37"/>
      <c r="J1137" s="37"/>
      <c r="K1137" s="37"/>
      <c r="L1137" s="37"/>
      <c r="M1137" s="37"/>
      <c r="N1137" s="37"/>
      <c r="O1137" s="37"/>
      <c r="P1137" s="37"/>
      <c r="Q1137" s="37"/>
      <c r="R1137" s="37"/>
      <c r="S1137" s="37"/>
      <c r="T1137" s="37"/>
      <c r="U1137" s="37"/>
      <c r="V1137" s="37"/>
      <c r="W1137" s="37"/>
      <c r="X1137" s="37"/>
      <c r="Y1137" s="37"/>
    </row>
    <row r="1138" spans="1:25">
      <c r="A1138" s="818"/>
      <c r="B1138" s="491"/>
      <c r="C1138" s="491"/>
      <c r="D1138" s="491"/>
      <c r="E1138" s="491"/>
      <c r="F1138" s="37"/>
      <c r="G1138" s="819"/>
      <c r="H1138" s="572"/>
      <c r="I1138" s="37"/>
      <c r="J1138" s="37"/>
      <c r="K1138" s="37"/>
      <c r="L1138" s="37"/>
      <c r="M1138" s="37"/>
      <c r="N1138" s="37"/>
      <c r="O1138" s="37"/>
      <c r="P1138" s="37"/>
      <c r="Q1138" s="37"/>
      <c r="R1138" s="37"/>
      <c r="S1138" s="37"/>
      <c r="T1138" s="37"/>
      <c r="U1138" s="37"/>
      <c r="V1138" s="37"/>
      <c r="W1138" s="37"/>
      <c r="X1138" s="37"/>
      <c r="Y1138" s="37"/>
    </row>
    <row r="1139" spans="1:25">
      <c r="A1139" s="818"/>
      <c r="B1139" s="491"/>
      <c r="C1139" s="491"/>
      <c r="D1139" s="491"/>
      <c r="E1139" s="491"/>
      <c r="F1139" s="37"/>
      <c r="G1139" s="819"/>
      <c r="H1139" s="572"/>
      <c r="I1139" s="37"/>
      <c r="J1139" s="37"/>
      <c r="K1139" s="37"/>
      <c r="L1139" s="37"/>
      <c r="M1139" s="37"/>
      <c r="N1139" s="37"/>
      <c r="O1139" s="37"/>
      <c r="P1139" s="37"/>
      <c r="Q1139" s="37"/>
      <c r="R1139" s="37"/>
      <c r="S1139" s="37"/>
      <c r="T1139" s="37"/>
      <c r="U1139" s="37"/>
      <c r="V1139" s="37"/>
      <c r="W1139" s="37"/>
      <c r="X1139" s="37"/>
      <c r="Y1139" s="37"/>
    </row>
    <row r="1140" spans="1:25">
      <c r="A1140" s="818"/>
      <c r="B1140" s="491"/>
      <c r="C1140" s="491"/>
      <c r="D1140" s="491"/>
      <c r="E1140" s="491"/>
      <c r="F1140" s="37"/>
      <c r="G1140" s="819"/>
      <c r="H1140" s="572"/>
      <c r="I1140" s="37"/>
      <c r="J1140" s="37"/>
      <c r="K1140" s="37"/>
      <c r="L1140" s="37"/>
      <c r="M1140" s="37"/>
      <c r="N1140" s="37"/>
      <c r="O1140" s="37"/>
      <c r="P1140" s="37"/>
      <c r="Q1140" s="37"/>
      <c r="R1140" s="37"/>
      <c r="S1140" s="37"/>
      <c r="T1140" s="37"/>
      <c r="U1140" s="37"/>
      <c r="V1140" s="37"/>
      <c r="W1140" s="37"/>
      <c r="X1140" s="37"/>
      <c r="Y1140" s="37"/>
    </row>
    <row r="1141" spans="1:25">
      <c r="A1141" s="818"/>
      <c r="B1141" s="491"/>
      <c r="C1141" s="491"/>
      <c r="D1141" s="491"/>
      <c r="E1141" s="491"/>
      <c r="F1141" s="37"/>
      <c r="G1141" s="819"/>
      <c r="H1141" s="572"/>
      <c r="I1141" s="37"/>
      <c r="J1141" s="37"/>
      <c r="K1141" s="37"/>
      <c r="L1141" s="37"/>
      <c r="M1141" s="37"/>
      <c r="N1141" s="37"/>
      <c r="O1141" s="37"/>
      <c r="P1141" s="37"/>
      <c r="Q1141" s="37"/>
      <c r="R1141" s="37"/>
      <c r="S1141" s="37"/>
      <c r="T1141" s="37"/>
      <c r="U1141" s="37"/>
      <c r="V1141" s="37"/>
      <c r="W1141" s="37"/>
      <c r="X1141" s="37"/>
      <c r="Y1141" s="37"/>
    </row>
    <row r="1142" spans="1:25">
      <c r="A1142" s="818"/>
      <c r="B1142" s="491"/>
      <c r="C1142" s="491"/>
      <c r="D1142" s="491"/>
      <c r="E1142" s="491"/>
      <c r="F1142" s="37"/>
      <c r="G1142" s="819"/>
      <c r="H1142" s="572"/>
      <c r="I1142" s="37"/>
      <c r="J1142" s="37"/>
      <c r="K1142" s="37"/>
      <c r="L1142" s="37"/>
      <c r="M1142" s="37"/>
      <c r="N1142" s="37"/>
      <c r="O1142" s="37"/>
      <c r="P1142" s="37"/>
      <c r="Q1142" s="37"/>
      <c r="R1142" s="37"/>
      <c r="S1142" s="37"/>
      <c r="T1142" s="37"/>
      <c r="U1142" s="37"/>
      <c r="V1142" s="37"/>
      <c r="W1142" s="37"/>
      <c r="X1142" s="37"/>
      <c r="Y1142" s="37"/>
    </row>
    <row r="1143" spans="1:25">
      <c r="A1143" s="818"/>
      <c r="B1143" s="491"/>
      <c r="C1143" s="491"/>
      <c r="D1143" s="491"/>
      <c r="E1143" s="491"/>
      <c r="F1143" s="37"/>
      <c r="G1143" s="819"/>
      <c r="H1143" s="572"/>
      <c r="I1143" s="37"/>
      <c r="J1143" s="37"/>
      <c r="K1143" s="37"/>
      <c r="L1143" s="37"/>
      <c r="M1143" s="37"/>
      <c r="N1143" s="37"/>
      <c r="O1143" s="37"/>
      <c r="P1143" s="37"/>
      <c r="Q1143" s="37"/>
      <c r="R1143" s="37"/>
      <c r="S1143" s="37"/>
      <c r="T1143" s="37"/>
      <c r="U1143" s="37"/>
      <c r="V1143" s="37"/>
      <c r="W1143" s="37"/>
      <c r="X1143" s="37"/>
      <c r="Y1143" s="37"/>
    </row>
    <row r="1144" spans="1:25">
      <c r="A1144" s="818"/>
      <c r="B1144" s="491"/>
      <c r="C1144" s="491"/>
      <c r="D1144" s="491"/>
      <c r="E1144" s="491"/>
      <c r="F1144" s="37"/>
      <c r="G1144" s="819"/>
      <c r="H1144" s="572"/>
      <c r="I1144" s="37"/>
      <c r="J1144" s="37"/>
      <c r="K1144" s="37"/>
      <c r="L1144" s="37"/>
      <c r="M1144" s="37"/>
      <c r="N1144" s="37"/>
      <c r="O1144" s="37"/>
      <c r="P1144" s="37"/>
      <c r="Q1144" s="37"/>
      <c r="R1144" s="37"/>
      <c r="S1144" s="37"/>
      <c r="T1144" s="37"/>
      <c r="U1144" s="37"/>
      <c r="V1144" s="37"/>
      <c r="W1144" s="37"/>
      <c r="X1144" s="37"/>
      <c r="Y1144" s="37"/>
    </row>
    <row r="1145" spans="1:25">
      <c r="A1145" s="818"/>
      <c r="B1145" s="491"/>
      <c r="C1145" s="491"/>
      <c r="D1145" s="491"/>
      <c r="E1145" s="491"/>
      <c r="F1145" s="37"/>
      <c r="G1145" s="819"/>
      <c r="H1145" s="572"/>
      <c r="I1145" s="37"/>
      <c r="J1145" s="37"/>
      <c r="K1145" s="37"/>
      <c r="L1145" s="37"/>
      <c r="M1145" s="37"/>
      <c r="N1145" s="37"/>
      <c r="O1145" s="37"/>
      <c r="P1145" s="37"/>
      <c r="Q1145" s="37"/>
      <c r="R1145" s="37"/>
      <c r="S1145" s="37"/>
      <c r="T1145" s="37"/>
      <c r="U1145" s="37"/>
      <c r="V1145" s="37"/>
      <c r="W1145" s="37"/>
      <c r="X1145" s="37"/>
      <c r="Y1145" s="37"/>
    </row>
    <row r="1146" spans="1:25">
      <c r="A1146" s="818"/>
      <c r="B1146" s="491"/>
      <c r="C1146" s="491"/>
      <c r="D1146" s="491"/>
      <c r="E1146" s="491"/>
      <c r="F1146" s="37"/>
      <c r="G1146" s="819"/>
      <c r="H1146" s="572"/>
      <c r="I1146" s="37"/>
      <c r="J1146" s="37"/>
      <c r="K1146" s="37"/>
      <c r="L1146" s="37"/>
      <c r="M1146" s="37"/>
      <c r="N1146" s="37"/>
      <c r="O1146" s="37"/>
      <c r="P1146" s="37"/>
      <c r="Q1146" s="37"/>
      <c r="R1146" s="37"/>
      <c r="S1146" s="37"/>
      <c r="T1146" s="37"/>
      <c r="U1146" s="37"/>
      <c r="V1146" s="37"/>
      <c r="W1146" s="37"/>
      <c r="X1146" s="37"/>
      <c r="Y1146" s="37"/>
    </row>
    <row r="1147" spans="1:25">
      <c r="A1147" s="818"/>
      <c r="B1147" s="491"/>
      <c r="C1147" s="491"/>
      <c r="D1147" s="491"/>
      <c r="E1147" s="491"/>
      <c r="F1147" s="37"/>
      <c r="G1147" s="819"/>
      <c r="H1147" s="572"/>
      <c r="I1147" s="37"/>
      <c r="J1147" s="37"/>
      <c r="K1147" s="37"/>
      <c r="L1147" s="37"/>
      <c r="M1147" s="37"/>
      <c r="N1147" s="37"/>
      <c r="O1147" s="37"/>
      <c r="P1147" s="37"/>
      <c r="Q1147" s="37"/>
      <c r="R1147" s="37"/>
      <c r="S1147" s="37"/>
      <c r="T1147" s="37"/>
      <c r="U1147" s="37"/>
      <c r="V1147" s="37"/>
      <c r="W1147" s="37"/>
      <c r="X1147" s="37"/>
      <c r="Y1147" s="37"/>
    </row>
    <row r="1148" spans="1:25">
      <c r="A1148" s="818"/>
      <c r="B1148" s="491"/>
      <c r="C1148" s="491"/>
      <c r="D1148" s="491"/>
      <c r="E1148" s="491"/>
      <c r="F1148" s="37"/>
      <c r="G1148" s="819"/>
      <c r="H1148" s="572"/>
      <c r="I1148" s="37"/>
      <c r="J1148" s="37"/>
      <c r="K1148" s="37"/>
      <c r="L1148" s="37"/>
      <c r="M1148" s="37"/>
      <c r="N1148" s="37"/>
      <c r="O1148" s="37"/>
      <c r="P1148" s="37"/>
      <c r="Q1148" s="37"/>
      <c r="R1148" s="37"/>
      <c r="S1148" s="37"/>
      <c r="T1148" s="37"/>
      <c r="U1148" s="37"/>
      <c r="V1148" s="37"/>
      <c r="W1148" s="37"/>
      <c r="X1148" s="37"/>
      <c r="Y1148" s="37"/>
    </row>
    <row r="1149" spans="1:25">
      <c r="A1149" s="818"/>
      <c r="B1149" s="491"/>
      <c r="C1149" s="491"/>
      <c r="D1149" s="491"/>
      <c r="E1149" s="491"/>
      <c r="F1149" s="37"/>
      <c r="G1149" s="819"/>
      <c r="H1149" s="572"/>
      <c r="I1149" s="37"/>
      <c r="J1149" s="37"/>
      <c r="K1149" s="37"/>
      <c r="L1149" s="37"/>
      <c r="M1149" s="37"/>
      <c r="N1149" s="37"/>
      <c r="O1149" s="37"/>
      <c r="P1149" s="37"/>
      <c r="Q1149" s="37"/>
      <c r="R1149" s="37"/>
      <c r="S1149" s="37"/>
      <c r="T1149" s="37"/>
      <c r="U1149" s="37"/>
      <c r="V1149" s="37"/>
      <c r="W1149" s="37"/>
      <c r="X1149" s="37"/>
      <c r="Y1149" s="37"/>
    </row>
    <row r="1150" spans="1:25">
      <c r="A1150" s="818"/>
      <c r="B1150" s="491"/>
      <c r="C1150" s="491"/>
      <c r="D1150" s="491"/>
      <c r="E1150" s="491"/>
      <c r="F1150" s="37"/>
      <c r="G1150" s="819"/>
      <c r="H1150" s="572"/>
      <c r="I1150" s="37"/>
      <c r="J1150" s="37"/>
      <c r="K1150" s="37"/>
      <c r="L1150" s="37"/>
      <c r="M1150" s="37"/>
      <c r="N1150" s="37"/>
      <c r="O1150" s="37"/>
      <c r="P1150" s="37"/>
      <c r="Q1150" s="37"/>
      <c r="R1150" s="37"/>
      <c r="S1150" s="37"/>
      <c r="T1150" s="37"/>
      <c r="U1150" s="37"/>
      <c r="V1150" s="37"/>
      <c r="W1150" s="37"/>
      <c r="X1150" s="37"/>
      <c r="Y1150" s="37"/>
    </row>
    <row r="1151" spans="1:25">
      <c r="A1151" s="818"/>
      <c r="B1151" s="491"/>
      <c r="C1151" s="491"/>
      <c r="D1151" s="491"/>
      <c r="E1151" s="491"/>
      <c r="F1151" s="37"/>
      <c r="G1151" s="819"/>
      <c r="H1151" s="572"/>
      <c r="I1151" s="37"/>
      <c r="J1151" s="37"/>
      <c r="K1151" s="37"/>
      <c r="L1151" s="37"/>
      <c r="M1151" s="37"/>
      <c r="N1151" s="37"/>
      <c r="O1151" s="37"/>
      <c r="P1151" s="37"/>
      <c r="Q1151" s="37"/>
      <c r="R1151" s="37"/>
      <c r="S1151" s="37"/>
      <c r="T1151" s="37"/>
      <c r="U1151" s="37"/>
      <c r="V1151" s="37"/>
      <c r="W1151" s="37"/>
      <c r="X1151" s="37"/>
      <c r="Y1151" s="37"/>
    </row>
    <row r="1152" spans="1:25">
      <c r="A1152" s="818"/>
      <c r="B1152" s="491"/>
      <c r="C1152" s="491"/>
      <c r="D1152" s="491"/>
      <c r="E1152" s="491"/>
      <c r="F1152" s="37"/>
      <c r="G1152" s="819"/>
      <c r="H1152" s="572"/>
      <c r="I1152" s="37"/>
      <c r="J1152" s="37"/>
      <c r="K1152" s="37"/>
      <c r="L1152" s="37"/>
      <c r="M1152" s="37"/>
      <c r="N1152" s="37"/>
      <c r="O1152" s="37"/>
      <c r="P1152" s="37"/>
      <c r="Q1152" s="37"/>
      <c r="R1152" s="37"/>
      <c r="S1152" s="37"/>
      <c r="T1152" s="37"/>
      <c r="U1152" s="37"/>
      <c r="V1152" s="37"/>
      <c r="W1152" s="37"/>
      <c r="X1152" s="37"/>
      <c r="Y1152" s="37"/>
    </row>
    <row r="1153" spans="1:25">
      <c r="A1153" s="818"/>
      <c r="B1153" s="491"/>
      <c r="C1153" s="491"/>
      <c r="D1153" s="491"/>
      <c r="E1153" s="491"/>
      <c r="F1153" s="37"/>
      <c r="G1153" s="819"/>
      <c r="H1153" s="572"/>
      <c r="I1153" s="37"/>
      <c r="J1153" s="37"/>
      <c r="K1153" s="37"/>
      <c r="L1153" s="37"/>
      <c r="M1153" s="37"/>
      <c r="N1153" s="37"/>
      <c r="O1153" s="37"/>
      <c r="P1153" s="37"/>
      <c r="Q1153" s="37"/>
      <c r="R1153" s="37"/>
      <c r="S1153" s="37"/>
      <c r="T1153" s="37"/>
      <c r="U1153" s="37"/>
      <c r="V1153" s="37"/>
      <c r="W1153" s="37"/>
      <c r="X1153" s="37"/>
      <c r="Y1153" s="37"/>
    </row>
    <row r="1154" spans="1:25">
      <c r="A1154" s="818"/>
      <c r="B1154" s="491"/>
      <c r="C1154" s="491"/>
      <c r="D1154" s="491"/>
      <c r="E1154" s="491"/>
      <c r="F1154" s="37"/>
      <c r="G1154" s="819"/>
      <c r="H1154" s="572"/>
      <c r="I1154" s="37"/>
      <c r="J1154" s="37"/>
      <c r="K1154" s="37"/>
      <c r="L1154" s="37"/>
      <c r="M1154" s="37"/>
      <c r="N1154" s="37"/>
      <c r="O1154" s="37"/>
      <c r="P1154" s="37"/>
      <c r="Q1154" s="37"/>
      <c r="R1154" s="37"/>
      <c r="S1154" s="37"/>
      <c r="T1154" s="37"/>
      <c r="U1154" s="37"/>
      <c r="V1154" s="37"/>
      <c r="W1154" s="37"/>
      <c r="X1154" s="37"/>
      <c r="Y1154" s="37"/>
    </row>
    <row r="1155" spans="1:25">
      <c r="A1155" s="818"/>
      <c r="B1155" s="491"/>
      <c r="C1155" s="491"/>
      <c r="D1155" s="491"/>
      <c r="E1155" s="491"/>
      <c r="F1155" s="37"/>
      <c r="G1155" s="819"/>
      <c r="H1155" s="572"/>
      <c r="I1155" s="37"/>
      <c r="J1155" s="37"/>
      <c r="K1155" s="37"/>
      <c r="L1155" s="37"/>
      <c r="M1155" s="37"/>
      <c r="N1155" s="37"/>
      <c r="O1155" s="37"/>
      <c r="P1155" s="37"/>
      <c r="Q1155" s="37"/>
      <c r="R1155" s="37"/>
      <c r="S1155" s="37"/>
      <c r="T1155" s="37"/>
      <c r="U1155" s="37"/>
      <c r="V1155" s="37"/>
      <c r="W1155" s="37"/>
      <c r="X1155" s="37"/>
      <c r="Y1155" s="37"/>
    </row>
    <row r="1156" spans="1:25">
      <c r="A1156" s="818"/>
      <c r="B1156" s="491"/>
      <c r="C1156" s="491"/>
      <c r="D1156" s="491"/>
      <c r="E1156" s="491"/>
      <c r="F1156" s="37"/>
      <c r="G1156" s="819"/>
      <c r="H1156" s="572"/>
      <c r="I1156" s="37"/>
      <c r="J1156" s="37"/>
      <c r="K1156" s="37"/>
      <c r="L1156" s="37"/>
      <c r="M1156" s="37"/>
      <c r="N1156" s="37"/>
      <c r="O1156" s="37"/>
      <c r="P1156" s="37"/>
      <c r="Q1156" s="37"/>
      <c r="R1156" s="37"/>
      <c r="S1156" s="37"/>
      <c r="T1156" s="37"/>
      <c r="U1156" s="37"/>
      <c r="V1156" s="37"/>
      <c r="W1156" s="37"/>
      <c r="X1156" s="37"/>
      <c r="Y1156" s="37"/>
    </row>
    <row r="1157" spans="1:25">
      <c r="A1157" s="818"/>
      <c r="B1157" s="491"/>
      <c r="C1157" s="491"/>
      <c r="D1157" s="491"/>
      <c r="E1157" s="491"/>
      <c r="F1157" s="37"/>
      <c r="G1157" s="819"/>
      <c r="H1157" s="572"/>
      <c r="I1157" s="37"/>
      <c r="J1157" s="37"/>
      <c r="K1157" s="37"/>
      <c r="L1157" s="37"/>
      <c r="M1157" s="37"/>
      <c r="N1157" s="37"/>
      <c r="O1157" s="37"/>
      <c r="P1157" s="37"/>
      <c r="Q1157" s="37"/>
      <c r="R1157" s="37"/>
      <c r="S1157" s="37"/>
      <c r="T1157" s="37"/>
      <c r="U1157" s="37"/>
      <c r="V1157" s="37"/>
      <c r="W1157" s="37"/>
      <c r="X1157" s="37"/>
      <c r="Y1157" s="37"/>
    </row>
    <row r="1158" spans="1:25">
      <c r="A1158" s="818"/>
      <c r="B1158" s="491"/>
      <c r="C1158" s="491"/>
      <c r="D1158" s="491"/>
      <c r="E1158" s="491"/>
      <c r="F1158" s="37"/>
      <c r="G1158" s="819"/>
      <c r="H1158" s="572"/>
      <c r="I1158" s="37"/>
      <c r="J1158" s="37"/>
      <c r="K1158" s="37"/>
      <c r="L1158" s="37"/>
      <c r="M1158" s="37"/>
      <c r="N1158" s="37"/>
      <c r="O1158" s="37"/>
      <c r="P1158" s="37"/>
      <c r="Q1158" s="37"/>
      <c r="R1158" s="37"/>
      <c r="S1158" s="37"/>
      <c r="T1158" s="37"/>
      <c r="U1158" s="37"/>
      <c r="V1158" s="37"/>
      <c r="W1158" s="37"/>
      <c r="X1158" s="37"/>
      <c r="Y1158" s="37"/>
    </row>
    <row r="1159" spans="1:25">
      <c r="A1159" s="818"/>
      <c r="B1159" s="491"/>
      <c r="C1159" s="491"/>
      <c r="D1159" s="491"/>
      <c r="E1159" s="491"/>
      <c r="F1159" s="37"/>
      <c r="G1159" s="819"/>
      <c r="H1159" s="572"/>
      <c r="I1159" s="37"/>
      <c r="J1159" s="37"/>
      <c r="K1159" s="37"/>
      <c r="L1159" s="37"/>
      <c r="M1159" s="37"/>
      <c r="N1159" s="37"/>
      <c r="O1159" s="37"/>
      <c r="P1159" s="37"/>
      <c r="Q1159" s="37"/>
      <c r="R1159" s="37"/>
      <c r="S1159" s="37"/>
      <c r="T1159" s="37"/>
      <c r="U1159" s="37"/>
      <c r="V1159" s="37"/>
      <c r="W1159" s="37"/>
      <c r="X1159" s="37"/>
      <c r="Y1159" s="37"/>
    </row>
    <row r="1160" spans="1:25">
      <c r="A1160" s="818"/>
      <c r="B1160" s="491"/>
      <c r="C1160" s="491"/>
      <c r="D1160" s="491"/>
      <c r="E1160" s="491"/>
      <c r="F1160" s="37"/>
      <c r="G1160" s="819"/>
      <c r="H1160" s="572"/>
      <c r="I1160" s="37"/>
      <c r="J1160" s="37"/>
      <c r="K1160" s="37"/>
      <c r="L1160" s="37"/>
      <c r="M1160" s="37"/>
      <c r="N1160" s="37"/>
      <c r="O1160" s="37"/>
      <c r="P1160" s="37"/>
      <c r="Q1160" s="37"/>
      <c r="R1160" s="37"/>
      <c r="S1160" s="37"/>
      <c r="T1160" s="37"/>
      <c r="U1160" s="37"/>
      <c r="V1160" s="37"/>
      <c r="W1160" s="37"/>
      <c r="X1160" s="37"/>
      <c r="Y1160" s="37"/>
    </row>
    <row r="1161" spans="1:25">
      <c r="A1161" s="818"/>
      <c r="B1161" s="491"/>
      <c r="C1161" s="491"/>
      <c r="D1161" s="491"/>
      <c r="E1161" s="491"/>
      <c r="F1161" s="37"/>
      <c r="G1161" s="819"/>
      <c r="H1161" s="572"/>
      <c r="I1161" s="37"/>
      <c r="J1161" s="37"/>
      <c r="K1161" s="37"/>
      <c r="L1161" s="37"/>
      <c r="M1161" s="37"/>
      <c r="N1161" s="37"/>
      <c r="O1161" s="37"/>
      <c r="P1161" s="37"/>
      <c r="Q1161" s="37"/>
      <c r="R1161" s="37"/>
      <c r="S1161" s="37"/>
      <c r="T1161" s="37"/>
      <c r="U1161" s="37"/>
      <c r="V1161" s="37"/>
      <c r="W1161" s="37"/>
      <c r="X1161" s="37"/>
      <c r="Y1161" s="37"/>
    </row>
    <row r="1162" spans="1:25">
      <c r="A1162" s="818"/>
      <c r="B1162" s="491"/>
      <c r="C1162" s="491"/>
      <c r="D1162" s="491"/>
      <c r="E1162" s="491"/>
      <c r="F1162" s="37"/>
      <c r="G1162" s="819"/>
      <c r="H1162" s="572"/>
      <c r="I1162" s="37"/>
      <c r="J1162" s="37"/>
      <c r="K1162" s="37"/>
      <c r="L1162" s="37"/>
      <c r="M1162" s="37"/>
      <c r="N1162" s="37"/>
      <c r="O1162" s="37"/>
      <c r="P1162" s="37"/>
      <c r="Q1162" s="37"/>
      <c r="R1162" s="37"/>
      <c r="S1162" s="37"/>
      <c r="T1162" s="37"/>
      <c r="U1162" s="37"/>
      <c r="V1162" s="37"/>
      <c r="W1162" s="37"/>
      <c r="X1162" s="37"/>
      <c r="Y1162" s="37"/>
    </row>
    <row r="1163" spans="1:25">
      <c r="A1163" s="818"/>
      <c r="B1163" s="491"/>
      <c r="C1163" s="491"/>
      <c r="D1163" s="491"/>
      <c r="E1163" s="491"/>
      <c r="F1163" s="37"/>
      <c r="G1163" s="819"/>
      <c r="H1163" s="572"/>
      <c r="I1163" s="37"/>
      <c r="J1163" s="37"/>
      <c r="K1163" s="37"/>
      <c r="L1163" s="37"/>
      <c r="M1163" s="37"/>
      <c r="N1163" s="37"/>
      <c r="O1163" s="37"/>
      <c r="P1163" s="37"/>
      <c r="Q1163" s="37"/>
      <c r="R1163" s="37"/>
      <c r="S1163" s="37"/>
      <c r="T1163" s="37"/>
      <c r="U1163" s="37"/>
      <c r="V1163" s="37"/>
      <c r="W1163" s="37"/>
      <c r="X1163" s="37"/>
      <c r="Y1163" s="37"/>
    </row>
    <row r="1164" spans="1:25">
      <c r="A1164" s="818"/>
      <c r="B1164" s="491"/>
      <c r="C1164" s="491"/>
      <c r="D1164" s="491"/>
      <c r="E1164" s="491"/>
      <c r="F1164" s="37"/>
      <c r="G1164" s="819"/>
      <c r="H1164" s="572"/>
      <c r="I1164" s="37"/>
      <c r="J1164" s="37"/>
      <c r="K1164" s="37"/>
      <c r="L1164" s="37"/>
      <c r="M1164" s="37"/>
      <c r="N1164" s="37"/>
      <c r="O1164" s="37"/>
      <c r="P1164" s="37"/>
      <c r="Q1164" s="37"/>
      <c r="R1164" s="37"/>
      <c r="S1164" s="37"/>
      <c r="T1164" s="37"/>
      <c r="U1164" s="37"/>
      <c r="V1164" s="37"/>
      <c r="W1164" s="37"/>
      <c r="X1164" s="37"/>
      <c r="Y1164" s="37"/>
    </row>
    <row r="1165" spans="1:25">
      <c r="A1165" s="818"/>
      <c r="B1165" s="491"/>
      <c r="C1165" s="491"/>
      <c r="D1165" s="491"/>
      <c r="E1165" s="491"/>
      <c r="F1165" s="37"/>
      <c r="G1165" s="819"/>
      <c r="H1165" s="572"/>
      <c r="I1165" s="37"/>
      <c r="J1165" s="37"/>
      <c r="K1165" s="37"/>
      <c r="L1165" s="37"/>
      <c r="M1165" s="37"/>
      <c r="N1165" s="37"/>
      <c r="O1165" s="37"/>
      <c r="P1165" s="37"/>
      <c r="Q1165" s="37"/>
      <c r="R1165" s="37"/>
      <c r="S1165" s="37"/>
      <c r="T1165" s="37"/>
      <c r="U1165" s="37"/>
      <c r="V1165" s="37"/>
      <c r="W1165" s="37"/>
      <c r="X1165" s="37"/>
      <c r="Y1165" s="37"/>
    </row>
    <row r="1166" spans="1:25">
      <c r="A1166" s="818"/>
      <c r="B1166" s="491"/>
      <c r="C1166" s="491"/>
      <c r="D1166" s="491"/>
      <c r="E1166" s="491"/>
      <c r="F1166" s="37"/>
      <c r="G1166" s="819"/>
      <c r="H1166" s="572"/>
      <c r="I1166" s="37"/>
      <c r="J1166" s="37"/>
      <c r="K1166" s="37"/>
      <c r="L1166" s="37"/>
      <c r="M1166" s="37"/>
      <c r="N1166" s="37"/>
      <c r="O1166" s="37"/>
      <c r="P1166" s="37"/>
      <c r="Q1166" s="37"/>
      <c r="R1166" s="37"/>
      <c r="S1166" s="37"/>
      <c r="T1166" s="37"/>
      <c r="U1166" s="37"/>
      <c r="V1166" s="37"/>
      <c r="W1166" s="37"/>
      <c r="X1166" s="37"/>
      <c r="Y1166" s="37"/>
    </row>
    <row r="1167" spans="1:25">
      <c r="A1167" s="818"/>
      <c r="B1167" s="491"/>
      <c r="C1167" s="491"/>
      <c r="D1167" s="491"/>
      <c r="E1167" s="491"/>
      <c r="F1167" s="37"/>
      <c r="G1167" s="819"/>
      <c r="H1167" s="572"/>
      <c r="I1167" s="37"/>
      <c r="J1167" s="37"/>
      <c r="K1167" s="37"/>
      <c r="L1167" s="37"/>
      <c r="M1167" s="37"/>
      <c r="N1167" s="37"/>
      <c r="O1167" s="37"/>
      <c r="P1167" s="37"/>
      <c r="Q1167" s="37"/>
      <c r="R1167" s="37"/>
      <c r="S1167" s="37"/>
      <c r="T1167" s="37"/>
      <c r="U1167" s="37"/>
      <c r="V1167" s="37"/>
      <c r="W1167" s="37"/>
      <c r="X1167" s="37"/>
      <c r="Y1167" s="37"/>
    </row>
    <row r="1168" spans="1:25">
      <c r="A1168" s="818"/>
      <c r="B1168" s="491"/>
      <c r="C1168" s="491"/>
      <c r="D1168" s="491"/>
      <c r="E1168" s="491"/>
      <c r="F1168" s="37"/>
      <c r="G1168" s="819"/>
      <c r="H1168" s="572"/>
      <c r="I1168" s="37"/>
      <c r="J1168" s="37"/>
      <c r="K1168" s="37"/>
      <c r="L1168" s="37"/>
      <c r="M1168" s="37"/>
      <c r="N1168" s="37"/>
      <c r="O1168" s="37"/>
      <c r="P1168" s="37"/>
      <c r="Q1168" s="37"/>
      <c r="R1168" s="37"/>
      <c r="S1168" s="37"/>
      <c r="T1168" s="37"/>
      <c r="U1168" s="37"/>
      <c r="V1168" s="37"/>
      <c r="W1168" s="37"/>
      <c r="X1168" s="37"/>
      <c r="Y1168" s="37"/>
    </row>
    <row r="1169" spans="1:25">
      <c r="A1169" s="818"/>
      <c r="B1169" s="491"/>
      <c r="C1169" s="491"/>
      <c r="D1169" s="491"/>
      <c r="E1169" s="491"/>
      <c r="F1169" s="37"/>
      <c r="G1169" s="819"/>
      <c r="H1169" s="572"/>
      <c r="I1169" s="37"/>
      <c r="J1169" s="37"/>
      <c r="K1169" s="37"/>
      <c r="L1169" s="37"/>
      <c r="M1169" s="37"/>
      <c r="N1169" s="37"/>
      <c r="O1169" s="37"/>
      <c r="P1169" s="37"/>
      <c r="Q1169" s="37"/>
      <c r="R1169" s="37"/>
      <c r="S1169" s="37"/>
      <c r="T1169" s="37"/>
      <c r="U1169" s="37"/>
      <c r="V1169" s="37"/>
      <c r="W1169" s="37"/>
      <c r="X1169" s="37"/>
      <c r="Y1169" s="37"/>
    </row>
    <row r="1170" spans="1:25">
      <c r="A1170" s="818"/>
      <c r="B1170" s="491"/>
      <c r="C1170" s="491"/>
      <c r="D1170" s="491"/>
      <c r="E1170" s="491"/>
      <c r="F1170" s="37"/>
      <c r="G1170" s="819"/>
      <c r="H1170" s="572"/>
      <c r="I1170" s="37"/>
      <c r="J1170" s="37"/>
      <c r="K1170" s="37"/>
      <c r="L1170" s="37"/>
      <c r="M1170" s="37"/>
      <c r="N1170" s="37"/>
      <c r="O1170" s="37"/>
      <c r="P1170" s="37"/>
      <c r="Q1170" s="37"/>
      <c r="R1170" s="37"/>
      <c r="S1170" s="37"/>
      <c r="T1170" s="37"/>
      <c r="U1170" s="37"/>
      <c r="V1170" s="37"/>
      <c r="W1170" s="37"/>
      <c r="X1170" s="37"/>
      <c r="Y1170" s="37"/>
    </row>
    <row r="1171" spans="1:25">
      <c r="A1171" s="818"/>
      <c r="B1171" s="491"/>
      <c r="C1171" s="491"/>
      <c r="D1171" s="491"/>
      <c r="E1171" s="491"/>
      <c r="F1171" s="37"/>
      <c r="G1171" s="819"/>
      <c r="H1171" s="572"/>
      <c r="I1171" s="37"/>
      <c r="J1171" s="37"/>
      <c r="K1171" s="37"/>
      <c r="L1171" s="37"/>
      <c r="M1171" s="37"/>
      <c r="N1171" s="37"/>
      <c r="O1171" s="37"/>
      <c r="P1171" s="37"/>
      <c r="Q1171" s="37"/>
      <c r="R1171" s="37"/>
      <c r="S1171" s="37"/>
      <c r="T1171" s="37"/>
      <c r="U1171" s="37"/>
      <c r="V1171" s="37"/>
      <c r="W1171" s="37"/>
      <c r="X1171" s="37"/>
      <c r="Y1171" s="37"/>
    </row>
    <row r="1172" spans="1:25">
      <c r="A1172" s="818"/>
      <c r="B1172" s="491"/>
      <c r="C1172" s="491"/>
      <c r="D1172" s="491"/>
      <c r="E1172" s="491"/>
      <c r="F1172" s="37"/>
      <c r="G1172" s="819"/>
      <c r="H1172" s="572"/>
      <c r="I1172" s="37"/>
      <c r="J1172" s="37"/>
      <c r="K1172" s="37"/>
      <c r="L1172" s="37"/>
      <c r="M1172" s="37"/>
      <c r="N1172" s="37"/>
      <c r="O1172" s="37"/>
      <c r="P1172" s="37"/>
      <c r="Q1172" s="37"/>
      <c r="R1172" s="37"/>
      <c r="S1172" s="37"/>
      <c r="T1172" s="37"/>
      <c r="U1172" s="37"/>
      <c r="V1172" s="37"/>
      <c r="W1172" s="37"/>
      <c r="X1172" s="37"/>
      <c r="Y1172" s="37"/>
    </row>
    <row r="1173" spans="1:25">
      <c r="A1173" s="818"/>
      <c r="B1173" s="491"/>
      <c r="C1173" s="491"/>
      <c r="D1173" s="491"/>
      <c r="E1173" s="491"/>
      <c r="F1173" s="37"/>
      <c r="G1173" s="819"/>
      <c r="H1173" s="572"/>
      <c r="I1173" s="37"/>
      <c r="J1173" s="37"/>
      <c r="K1173" s="37"/>
      <c r="L1173" s="37"/>
      <c r="M1173" s="37"/>
      <c r="N1173" s="37"/>
      <c r="O1173" s="37"/>
      <c r="P1173" s="37"/>
      <c r="Q1173" s="37"/>
      <c r="R1173" s="37"/>
      <c r="S1173" s="37"/>
      <c r="T1173" s="37"/>
      <c r="U1173" s="37"/>
      <c r="V1173" s="37"/>
      <c r="W1173" s="37"/>
      <c r="X1173" s="37"/>
      <c r="Y1173" s="37"/>
    </row>
    <row r="1174" spans="1:25">
      <c r="A1174" s="818"/>
      <c r="B1174" s="491"/>
      <c r="C1174" s="491"/>
      <c r="D1174" s="491"/>
      <c r="E1174" s="491"/>
      <c r="F1174" s="37"/>
      <c r="G1174" s="819"/>
      <c r="H1174" s="572"/>
      <c r="I1174" s="37"/>
      <c r="J1174" s="37"/>
      <c r="K1174" s="37"/>
      <c r="L1174" s="37"/>
      <c r="M1174" s="37"/>
      <c r="N1174" s="37"/>
      <c r="O1174" s="37"/>
      <c r="P1174" s="37"/>
      <c r="Q1174" s="37"/>
      <c r="R1174" s="37"/>
      <c r="S1174" s="37"/>
      <c r="T1174" s="37"/>
      <c r="U1174" s="37"/>
      <c r="V1174" s="37"/>
      <c r="W1174" s="37"/>
      <c r="X1174" s="37"/>
      <c r="Y1174" s="37"/>
    </row>
    <row r="1175" spans="1:25">
      <c r="A1175" s="818"/>
      <c r="B1175" s="491"/>
      <c r="C1175" s="491"/>
      <c r="D1175" s="491"/>
      <c r="E1175" s="491"/>
      <c r="F1175" s="37"/>
      <c r="G1175" s="819"/>
      <c r="H1175" s="572"/>
      <c r="I1175" s="37"/>
      <c r="J1175" s="37"/>
      <c r="K1175" s="37"/>
      <c r="L1175" s="37"/>
      <c r="M1175" s="37"/>
      <c r="N1175" s="37"/>
      <c r="O1175" s="37"/>
      <c r="P1175" s="37"/>
      <c r="Q1175" s="37"/>
      <c r="R1175" s="37"/>
      <c r="S1175" s="37"/>
      <c r="T1175" s="37"/>
      <c r="U1175" s="37"/>
      <c r="V1175" s="37"/>
      <c r="W1175" s="37"/>
      <c r="X1175" s="37"/>
      <c r="Y1175" s="37"/>
    </row>
    <row r="1176" spans="1:25">
      <c r="A1176" s="818"/>
      <c r="B1176" s="491"/>
      <c r="C1176" s="491"/>
      <c r="D1176" s="491"/>
      <c r="E1176" s="491"/>
      <c r="F1176" s="37"/>
      <c r="G1176" s="819"/>
      <c r="H1176" s="572"/>
      <c r="I1176" s="37"/>
      <c r="J1176" s="37"/>
      <c r="K1176" s="37"/>
      <c r="L1176" s="37"/>
      <c r="M1176" s="37"/>
      <c r="N1176" s="37"/>
      <c r="O1176" s="37"/>
      <c r="P1176" s="37"/>
      <c r="Q1176" s="37"/>
      <c r="R1176" s="37"/>
      <c r="S1176" s="37"/>
      <c r="T1176" s="37"/>
      <c r="U1176" s="37"/>
      <c r="V1176" s="37"/>
      <c r="W1176" s="37"/>
      <c r="X1176" s="37"/>
      <c r="Y1176" s="37"/>
    </row>
    <row r="1177" spans="1:25">
      <c r="A1177" s="818"/>
      <c r="B1177" s="491"/>
      <c r="C1177" s="491"/>
      <c r="D1177" s="491"/>
      <c r="E1177" s="491"/>
      <c r="F1177" s="37"/>
      <c r="G1177" s="819"/>
      <c r="H1177" s="572"/>
      <c r="I1177" s="37"/>
      <c r="J1177" s="37"/>
      <c r="K1177" s="37"/>
      <c r="L1177" s="37"/>
      <c r="M1177" s="37"/>
      <c r="N1177" s="37"/>
      <c r="O1177" s="37"/>
      <c r="P1177" s="37"/>
      <c r="Q1177" s="37"/>
      <c r="R1177" s="37"/>
      <c r="S1177" s="37"/>
      <c r="T1177" s="37"/>
      <c r="U1177" s="37"/>
      <c r="V1177" s="37"/>
      <c r="W1177" s="37"/>
      <c r="X1177" s="37"/>
      <c r="Y1177" s="37"/>
    </row>
    <row r="1178" spans="1:25">
      <c r="A1178" s="818"/>
      <c r="B1178" s="491"/>
      <c r="C1178" s="491"/>
      <c r="D1178" s="491"/>
      <c r="E1178" s="491"/>
      <c r="F1178" s="37"/>
      <c r="G1178" s="819"/>
      <c r="H1178" s="572"/>
      <c r="I1178" s="37"/>
      <c r="J1178" s="37"/>
      <c r="K1178" s="37"/>
      <c r="L1178" s="37"/>
      <c r="M1178" s="37"/>
      <c r="N1178" s="37"/>
      <c r="O1178" s="37"/>
      <c r="P1178" s="37"/>
      <c r="Q1178" s="37"/>
      <c r="R1178" s="37"/>
      <c r="S1178" s="37"/>
      <c r="T1178" s="37"/>
      <c r="U1178" s="37"/>
      <c r="V1178" s="37"/>
      <c r="W1178" s="37"/>
      <c r="X1178" s="37"/>
      <c r="Y1178" s="37"/>
    </row>
    <row r="1179" spans="1:25">
      <c r="A1179" s="818"/>
      <c r="B1179" s="491"/>
      <c r="C1179" s="491"/>
      <c r="D1179" s="491"/>
      <c r="E1179" s="491"/>
      <c r="F1179" s="37"/>
      <c r="G1179" s="819"/>
      <c r="H1179" s="572"/>
      <c r="I1179" s="37"/>
      <c r="J1179" s="37"/>
      <c r="K1179" s="37"/>
      <c r="L1179" s="37"/>
      <c r="M1179" s="37"/>
      <c r="N1179" s="37"/>
      <c r="O1179" s="37"/>
      <c r="P1179" s="37"/>
      <c r="Q1179" s="37"/>
      <c r="R1179" s="37"/>
      <c r="S1179" s="37"/>
      <c r="T1179" s="37"/>
      <c r="U1179" s="37"/>
      <c r="V1179" s="37"/>
      <c r="W1179" s="37"/>
      <c r="X1179" s="37"/>
      <c r="Y1179" s="37"/>
    </row>
    <row r="1180" spans="1:25">
      <c r="A1180" s="818"/>
      <c r="B1180" s="491"/>
      <c r="C1180" s="491"/>
      <c r="D1180" s="491"/>
      <c r="E1180" s="491"/>
      <c r="F1180" s="37"/>
      <c r="G1180" s="819"/>
      <c r="H1180" s="572"/>
      <c r="I1180" s="37"/>
      <c r="J1180" s="37"/>
      <c r="K1180" s="37"/>
      <c r="L1180" s="37"/>
      <c r="M1180" s="37"/>
      <c r="N1180" s="37"/>
      <c r="O1180" s="37"/>
      <c r="P1180" s="37"/>
      <c r="Q1180" s="37"/>
      <c r="R1180" s="37"/>
      <c r="S1180" s="37"/>
      <c r="T1180" s="37"/>
      <c r="U1180" s="37"/>
      <c r="V1180" s="37"/>
      <c r="W1180" s="37"/>
      <c r="X1180" s="37"/>
      <c r="Y1180" s="37"/>
    </row>
    <row r="1181" spans="1:25">
      <c r="A1181" s="818"/>
      <c r="B1181" s="491"/>
      <c r="C1181" s="491"/>
      <c r="D1181" s="491"/>
      <c r="E1181" s="491"/>
      <c r="F1181" s="37"/>
      <c r="G1181" s="819"/>
      <c r="H1181" s="572"/>
      <c r="I1181" s="37"/>
      <c r="J1181" s="37"/>
      <c r="K1181" s="37"/>
      <c r="L1181" s="37"/>
      <c r="M1181" s="37"/>
      <c r="N1181" s="37"/>
      <c r="O1181" s="37"/>
      <c r="P1181" s="37"/>
      <c r="Q1181" s="37"/>
      <c r="R1181" s="37"/>
      <c r="S1181" s="37"/>
      <c r="T1181" s="37"/>
      <c r="U1181" s="37"/>
      <c r="V1181" s="37"/>
      <c r="W1181" s="37"/>
      <c r="X1181" s="37"/>
      <c r="Y1181" s="37"/>
    </row>
    <row r="1182" spans="1:25">
      <c r="A1182" s="818"/>
      <c r="B1182" s="491"/>
      <c r="C1182" s="491"/>
      <c r="D1182" s="491"/>
      <c r="E1182" s="491"/>
      <c r="F1182" s="37"/>
      <c r="G1182" s="819"/>
      <c r="H1182" s="572"/>
      <c r="I1182" s="37"/>
      <c r="J1182" s="37"/>
      <c r="K1182" s="37"/>
      <c r="L1182" s="37"/>
      <c r="M1182" s="37"/>
      <c r="N1182" s="37"/>
      <c r="O1182" s="37"/>
      <c r="P1182" s="37"/>
      <c r="Q1182" s="37"/>
      <c r="R1182" s="37"/>
      <c r="S1182" s="37"/>
      <c r="T1182" s="37"/>
      <c r="U1182" s="37"/>
      <c r="V1182" s="37"/>
      <c r="W1182" s="37"/>
      <c r="X1182" s="37"/>
      <c r="Y1182" s="37"/>
    </row>
    <row r="1183" spans="1:25">
      <c r="A1183" s="818"/>
      <c r="B1183" s="491"/>
      <c r="C1183" s="491"/>
      <c r="D1183" s="491"/>
      <c r="E1183" s="491"/>
      <c r="F1183" s="37"/>
      <c r="G1183" s="819"/>
      <c r="H1183" s="572"/>
      <c r="I1183" s="37"/>
      <c r="J1183" s="37"/>
      <c r="K1183" s="37"/>
      <c r="L1183" s="37"/>
      <c r="M1183" s="37"/>
      <c r="N1183" s="37"/>
      <c r="O1183" s="37"/>
      <c r="P1183" s="37"/>
      <c r="Q1183" s="37"/>
      <c r="R1183" s="37"/>
      <c r="S1183" s="37"/>
      <c r="T1183" s="37"/>
      <c r="U1183" s="37"/>
      <c r="V1183" s="37"/>
      <c r="W1183" s="37"/>
      <c r="X1183" s="37"/>
      <c r="Y1183" s="37"/>
    </row>
    <row r="1184" spans="1:25">
      <c r="A1184" s="818"/>
      <c r="B1184" s="491"/>
      <c r="C1184" s="491"/>
      <c r="D1184" s="491"/>
      <c r="E1184" s="491"/>
      <c r="F1184" s="37"/>
      <c r="G1184" s="819"/>
      <c r="H1184" s="572"/>
      <c r="I1184" s="37"/>
      <c r="J1184" s="37"/>
      <c r="K1184" s="37"/>
      <c r="L1184" s="37"/>
      <c r="M1184" s="37"/>
      <c r="N1184" s="37"/>
      <c r="O1184" s="37"/>
      <c r="P1184" s="37"/>
      <c r="Q1184" s="37"/>
      <c r="R1184" s="37"/>
      <c r="S1184" s="37"/>
      <c r="T1184" s="37"/>
      <c r="U1184" s="37"/>
      <c r="V1184" s="37"/>
      <c r="W1184" s="37"/>
      <c r="X1184" s="37"/>
      <c r="Y1184" s="37"/>
    </row>
    <row r="1185" spans="1:25">
      <c r="A1185" s="818"/>
      <c r="B1185" s="491"/>
      <c r="C1185" s="491"/>
      <c r="D1185" s="491"/>
      <c r="E1185" s="491"/>
      <c r="F1185" s="37"/>
      <c r="G1185" s="819"/>
      <c r="H1185" s="572"/>
      <c r="I1185" s="37"/>
      <c r="J1185" s="37"/>
      <c r="K1185" s="37"/>
      <c r="L1185" s="37"/>
      <c r="M1185" s="37"/>
      <c r="N1185" s="37"/>
      <c r="O1185" s="37"/>
      <c r="P1185" s="37"/>
      <c r="Q1185" s="37"/>
      <c r="R1185" s="37"/>
      <c r="S1185" s="37"/>
      <c r="T1185" s="37"/>
      <c r="U1185" s="37"/>
      <c r="V1185" s="37"/>
      <c r="W1185" s="37"/>
      <c r="X1185" s="37"/>
      <c r="Y1185" s="37"/>
    </row>
    <row r="1186" spans="1:25">
      <c r="A1186" s="818"/>
      <c r="B1186" s="491"/>
      <c r="C1186" s="491"/>
      <c r="D1186" s="491"/>
      <c r="E1186" s="491"/>
      <c r="F1186" s="37"/>
      <c r="G1186" s="819"/>
      <c r="H1186" s="572"/>
      <c r="I1186" s="37"/>
      <c r="J1186" s="37"/>
      <c r="K1186" s="37"/>
      <c r="L1186" s="37"/>
      <c r="M1186" s="37"/>
      <c r="N1186" s="37"/>
      <c r="O1186" s="37"/>
      <c r="P1186" s="37"/>
      <c r="Q1186" s="37"/>
      <c r="R1186" s="37"/>
      <c r="S1186" s="37"/>
      <c r="T1186" s="37"/>
      <c r="U1186" s="37"/>
      <c r="V1186" s="37"/>
      <c r="W1186" s="37"/>
      <c r="X1186" s="37"/>
      <c r="Y1186" s="37"/>
    </row>
    <row r="1187" spans="1:25">
      <c r="A1187" s="818"/>
      <c r="B1187" s="491"/>
      <c r="C1187" s="491"/>
      <c r="D1187" s="491"/>
      <c r="E1187" s="491"/>
      <c r="F1187" s="37"/>
      <c r="G1187" s="819"/>
      <c r="H1187" s="572"/>
      <c r="I1187" s="37"/>
      <c r="J1187" s="37"/>
      <c r="K1187" s="37"/>
      <c r="L1187" s="37"/>
      <c r="M1187" s="37"/>
      <c r="N1187" s="37"/>
      <c r="O1187" s="37"/>
      <c r="P1187" s="37"/>
      <c r="Q1187" s="37"/>
      <c r="R1187" s="37"/>
      <c r="S1187" s="37"/>
      <c r="T1187" s="37"/>
      <c r="U1187" s="37"/>
      <c r="V1187" s="37"/>
      <c r="W1187" s="37"/>
      <c r="X1187" s="37"/>
      <c r="Y1187" s="37"/>
    </row>
    <row r="1188" spans="1:25">
      <c r="A1188" s="818"/>
      <c r="B1188" s="491"/>
      <c r="C1188" s="491"/>
      <c r="D1188" s="491"/>
      <c r="E1188" s="491"/>
      <c r="F1188" s="37"/>
      <c r="G1188" s="819"/>
      <c r="H1188" s="572"/>
      <c r="I1188" s="37"/>
      <c r="J1188" s="37"/>
      <c r="K1188" s="37"/>
      <c r="L1188" s="37"/>
      <c r="M1188" s="37"/>
      <c r="N1188" s="37"/>
      <c r="O1188" s="37"/>
      <c r="P1188" s="37"/>
      <c r="Q1188" s="37"/>
      <c r="R1188" s="37"/>
      <c r="S1188" s="37"/>
      <c r="T1188" s="37"/>
      <c r="U1188" s="37"/>
      <c r="V1188" s="37"/>
      <c r="W1188" s="37"/>
      <c r="X1188" s="37"/>
      <c r="Y1188" s="37"/>
    </row>
    <row r="1189" spans="1:25">
      <c r="A1189" s="818"/>
      <c r="B1189" s="491"/>
      <c r="C1189" s="491"/>
      <c r="D1189" s="491"/>
      <c r="E1189" s="491"/>
      <c r="F1189" s="37"/>
      <c r="G1189" s="819"/>
      <c r="H1189" s="572"/>
      <c r="I1189" s="37"/>
      <c r="J1189" s="37"/>
      <c r="K1189" s="37"/>
      <c r="L1189" s="37"/>
      <c r="M1189" s="37"/>
      <c r="N1189" s="37"/>
      <c r="O1189" s="37"/>
      <c r="P1189" s="37"/>
      <c r="Q1189" s="37"/>
      <c r="R1189" s="37"/>
      <c r="S1189" s="37"/>
      <c r="T1189" s="37"/>
      <c r="U1189" s="37"/>
      <c r="V1189" s="37"/>
      <c r="W1189" s="37"/>
      <c r="X1189" s="37"/>
      <c r="Y1189" s="37"/>
    </row>
    <row r="1190" spans="1:25">
      <c r="A1190" s="818"/>
      <c r="B1190" s="491"/>
      <c r="C1190" s="491"/>
      <c r="D1190" s="491"/>
      <c r="E1190" s="491"/>
      <c r="F1190" s="37"/>
      <c r="G1190" s="819"/>
      <c r="H1190" s="572"/>
      <c r="I1190" s="37"/>
      <c r="J1190" s="37"/>
      <c r="K1190" s="37"/>
      <c r="L1190" s="37"/>
      <c r="M1190" s="37"/>
      <c r="N1190" s="37"/>
      <c r="O1190" s="37"/>
      <c r="P1190" s="37"/>
      <c r="Q1190" s="37"/>
      <c r="R1190" s="37"/>
      <c r="S1190" s="37"/>
      <c r="T1190" s="37"/>
      <c r="U1190" s="37"/>
      <c r="V1190" s="37"/>
      <c r="W1190" s="37"/>
      <c r="X1190" s="37"/>
      <c r="Y1190" s="37"/>
    </row>
    <row r="1191" spans="1:25">
      <c r="A1191" s="818"/>
      <c r="B1191" s="491"/>
      <c r="C1191" s="491"/>
      <c r="D1191" s="491"/>
      <c r="E1191" s="491"/>
      <c r="F1191" s="37"/>
      <c r="G1191" s="819"/>
      <c r="H1191" s="572"/>
      <c r="I1191" s="37"/>
      <c r="J1191" s="37"/>
      <c r="K1191" s="37"/>
      <c r="L1191" s="37"/>
      <c r="M1191" s="37"/>
      <c r="N1191" s="37"/>
      <c r="O1191" s="37"/>
      <c r="P1191" s="37"/>
      <c r="Q1191" s="37"/>
      <c r="R1191" s="37"/>
      <c r="S1191" s="37"/>
      <c r="T1191" s="37"/>
      <c r="U1191" s="37"/>
      <c r="V1191" s="37"/>
      <c r="W1191" s="37"/>
      <c r="X1191" s="37"/>
      <c r="Y1191" s="37"/>
    </row>
    <row r="1192" spans="1:25">
      <c r="A1192" s="818"/>
      <c r="B1192" s="491"/>
      <c r="C1192" s="491"/>
      <c r="D1192" s="491"/>
      <c r="E1192" s="491"/>
      <c r="F1192" s="37"/>
      <c r="G1192" s="819"/>
      <c r="H1192" s="572"/>
      <c r="I1192" s="37"/>
      <c r="J1192" s="37"/>
      <c r="K1192" s="37"/>
      <c r="L1192" s="37"/>
      <c r="M1192" s="37"/>
      <c r="N1192" s="37"/>
      <c r="O1192" s="37"/>
      <c r="P1192" s="37"/>
      <c r="Q1192" s="37"/>
      <c r="R1192" s="37"/>
      <c r="S1192" s="37"/>
      <c r="T1192" s="37"/>
      <c r="U1192" s="37"/>
      <c r="V1192" s="37"/>
      <c r="W1192" s="37"/>
      <c r="X1192" s="37"/>
      <c r="Y1192" s="37"/>
    </row>
    <row r="1193" spans="1:25">
      <c r="A1193" s="818"/>
      <c r="B1193" s="491"/>
      <c r="C1193" s="491"/>
      <c r="D1193" s="491"/>
      <c r="E1193" s="491"/>
      <c r="F1193" s="37"/>
      <c r="G1193" s="819"/>
      <c r="H1193" s="572"/>
      <c r="I1193" s="37"/>
      <c r="J1193" s="37"/>
      <c r="K1193" s="37"/>
      <c r="L1193" s="37"/>
      <c r="M1193" s="37"/>
      <c r="N1193" s="37"/>
      <c r="O1193" s="37"/>
      <c r="P1193" s="37"/>
      <c r="Q1193" s="37"/>
      <c r="R1193" s="37"/>
      <c r="S1193" s="37"/>
      <c r="T1193" s="37"/>
      <c r="U1193" s="37"/>
      <c r="V1193" s="37"/>
      <c r="W1193" s="37"/>
      <c r="X1193" s="37"/>
      <c r="Y1193" s="37"/>
    </row>
    <row r="1194" spans="1:25">
      <c r="A1194" s="818"/>
      <c r="B1194" s="491"/>
      <c r="C1194" s="491"/>
      <c r="D1194" s="491"/>
      <c r="E1194" s="491"/>
      <c r="F1194" s="37"/>
      <c r="G1194" s="819"/>
      <c r="H1194" s="572"/>
      <c r="I1194" s="37"/>
      <c r="J1194" s="37"/>
      <c r="K1194" s="37"/>
      <c r="L1194" s="37"/>
      <c r="M1194" s="37"/>
      <c r="N1194" s="37"/>
      <c r="O1194" s="37"/>
      <c r="P1194" s="37"/>
      <c r="Q1194" s="37"/>
      <c r="R1194" s="37"/>
      <c r="S1194" s="37"/>
      <c r="T1194" s="37"/>
      <c r="U1194" s="37"/>
      <c r="V1194" s="37"/>
      <c r="W1194" s="37"/>
      <c r="X1194" s="37"/>
      <c r="Y1194" s="37"/>
    </row>
    <row r="1195" spans="1:25">
      <c r="A1195" s="818"/>
      <c r="B1195" s="491"/>
      <c r="C1195" s="491"/>
      <c r="D1195" s="491"/>
      <c r="E1195" s="491"/>
      <c r="F1195" s="37"/>
      <c r="G1195" s="819"/>
      <c r="H1195" s="572"/>
      <c r="I1195" s="37"/>
      <c r="J1195" s="37"/>
      <c r="K1195" s="37"/>
      <c r="L1195" s="37"/>
      <c r="M1195" s="37"/>
      <c r="N1195" s="37"/>
      <c r="O1195" s="37"/>
      <c r="P1195" s="37"/>
      <c r="Q1195" s="37"/>
      <c r="R1195" s="37"/>
      <c r="S1195" s="37"/>
      <c r="T1195" s="37"/>
      <c r="U1195" s="37"/>
      <c r="V1195" s="37"/>
      <c r="W1195" s="37"/>
      <c r="X1195" s="37"/>
      <c r="Y1195" s="37"/>
    </row>
    <row r="1196" spans="1:25">
      <c r="A1196" s="818"/>
      <c r="B1196" s="491"/>
      <c r="C1196" s="491"/>
      <c r="D1196" s="491"/>
      <c r="E1196" s="491"/>
      <c r="F1196" s="37"/>
      <c r="G1196" s="819"/>
      <c r="H1196" s="572"/>
      <c r="I1196" s="37"/>
      <c r="J1196" s="37"/>
      <c r="K1196" s="37"/>
      <c r="L1196" s="37"/>
      <c r="M1196" s="37"/>
      <c r="N1196" s="37"/>
      <c r="O1196" s="37"/>
      <c r="P1196" s="37"/>
      <c r="Q1196" s="37"/>
      <c r="R1196" s="37"/>
      <c r="S1196" s="37"/>
      <c r="T1196" s="37"/>
      <c r="U1196" s="37"/>
      <c r="V1196" s="37"/>
      <c r="W1196" s="37"/>
      <c r="X1196" s="37"/>
      <c r="Y1196" s="37"/>
    </row>
    <row r="1197" spans="1:25">
      <c r="A1197" s="818"/>
      <c r="B1197" s="491"/>
      <c r="C1197" s="491"/>
      <c r="D1197" s="491"/>
      <c r="E1197" s="491"/>
      <c r="F1197" s="37"/>
      <c r="G1197" s="819"/>
      <c r="H1197" s="572"/>
      <c r="I1197" s="37"/>
      <c r="J1197" s="37"/>
      <c r="K1197" s="37"/>
      <c r="L1197" s="37"/>
      <c r="M1197" s="37"/>
      <c r="N1197" s="37"/>
      <c r="O1197" s="37"/>
      <c r="P1197" s="37"/>
      <c r="Q1197" s="37"/>
      <c r="R1197" s="37"/>
      <c r="S1197" s="37"/>
      <c r="T1197" s="37"/>
      <c r="U1197" s="37"/>
      <c r="V1197" s="37"/>
      <c r="W1197" s="37"/>
      <c r="X1197" s="37"/>
      <c r="Y1197" s="37"/>
    </row>
    <row r="1198" spans="1:25">
      <c r="A1198" s="818"/>
      <c r="B1198" s="491"/>
      <c r="C1198" s="491"/>
      <c r="D1198" s="491"/>
      <c r="E1198" s="491"/>
      <c r="F1198" s="37"/>
      <c r="G1198" s="819"/>
      <c r="H1198" s="572"/>
      <c r="I1198" s="37"/>
      <c r="J1198" s="37"/>
      <c r="K1198" s="37"/>
      <c r="L1198" s="37"/>
      <c r="M1198" s="37"/>
      <c r="N1198" s="37"/>
      <c r="O1198" s="37"/>
      <c r="P1198" s="37"/>
      <c r="Q1198" s="37"/>
      <c r="R1198" s="37"/>
      <c r="S1198" s="37"/>
      <c r="T1198" s="37"/>
      <c r="U1198" s="37"/>
      <c r="V1198" s="37"/>
      <c r="W1198" s="37"/>
      <c r="X1198" s="37"/>
      <c r="Y1198" s="37"/>
    </row>
    <row r="1199" spans="1:25">
      <c r="A1199" s="818"/>
      <c r="B1199" s="491"/>
      <c r="C1199" s="491"/>
      <c r="D1199" s="491"/>
      <c r="E1199" s="491"/>
      <c r="F1199" s="37"/>
      <c r="G1199" s="819"/>
      <c r="H1199" s="572"/>
      <c r="I1199" s="37"/>
      <c r="J1199" s="37"/>
      <c r="K1199" s="37"/>
      <c r="L1199" s="37"/>
      <c r="M1199" s="37"/>
      <c r="N1199" s="37"/>
      <c r="O1199" s="37"/>
      <c r="P1199" s="37"/>
      <c r="Q1199" s="37"/>
      <c r="R1199" s="37"/>
      <c r="S1199" s="37"/>
      <c r="T1199" s="37"/>
      <c r="U1199" s="37"/>
      <c r="V1199" s="37"/>
      <c r="W1199" s="37"/>
      <c r="X1199" s="37"/>
      <c r="Y1199" s="37"/>
    </row>
    <row r="1200" spans="1:25">
      <c r="A1200" s="818"/>
      <c r="B1200" s="491"/>
      <c r="C1200" s="491"/>
      <c r="D1200" s="491"/>
      <c r="E1200" s="491"/>
      <c r="F1200" s="37"/>
      <c r="G1200" s="819"/>
      <c r="H1200" s="572"/>
      <c r="I1200" s="37"/>
      <c r="J1200" s="37"/>
      <c r="K1200" s="37"/>
      <c r="L1200" s="37"/>
      <c r="M1200" s="37"/>
      <c r="N1200" s="37"/>
      <c r="O1200" s="37"/>
      <c r="P1200" s="37"/>
      <c r="Q1200" s="37"/>
      <c r="R1200" s="37"/>
      <c r="S1200" s="37"/>
      <c r="T1200" s="37"/>
      <c r="U1200" s="37"/>
      <c r="V1200" s="37"/>
      <c r="W1200" s="37"/>
      <c r="X1200" s="37"/>
      <c r="Y1200" s="37"/>
    </row>
    <row r="1201" spans="1:25">
      <c r="A1201" s="818"/>
      <c r="B1201" s="491"/>
      <c r="C1201" s="491"/>
      <c r="D1201" s="491"/>
      <c r="E1201" s="491"/>
      <c r="F1201" s="37"/>
      <c r="G1201" s="819"/>
      <c r="H1201" s="572"/>
      <c r="I1201" s="37"/>
      <c r="J1201" s="37"/>
      <c r="K1201" s="37"/>
      <c r="L1201" s="37"/>
      <c r="M1201" s="37"/>
      <c r="N1201" s="37"/>
      <c r="O1201" s="37"/>
      <c r="P1201" s="37"/>
      <c r="Q1201" s="37"/>
      <c r="R1201" s="37"/>
      <c r="S1201" s="37"/>
      <c r="T1201" s="37"/>
      <c r="U1201" s="37"/>
      <c r="V1201" s="37"/>
      <c r="W1201" s="37"/>
      <c r="X1201" s="37"/>
      <c r="Y1201" s="37"/>
    </row>
    <row r="1202" spans="1:25">
      <c r="A1202" s="818"/>
      <c r="B1202" s="491"/>
      <c r="C1202" s="491"/>
      <c r="D1202" s="491"/>
      <c r="E1202" s="491"/>
      <c r="F1202" s="37"/>
      <c r="G1202" s="819"/>
      <c r="H1202" s="572"/>
      <c r="I1202" s="37"/>
      <c r="J1202" s="37"/>
      <c r="K1202" s="37"/>
      <c r="L1202" s="37"/>
      <c r="M1202" s="37"/>
      <c r="N1202" s="37"/>
      <c r="O1202" s="37"/>
      <c r="P1202" s="37"/>
      <c r="Q1202" s="37"/>
      <c r="R1202" s="37"/>
      <c r="S1202" s="37"/>
      <c r="T1202" s="37"/>
      <c r="U1202" s="37"/>
      <c r="V1202" s="37"/>
      <c r="W1202" s="37"/>
      <c r="X1202" s="37"/>
      <c r="Y1202" s="37"/>
    </row>
    <row r="1203" spans="1:25">
      <c r="A1203" s="818"/>
      <c r="B1203" s="491"/>
      <c r="C1203" s="491"/>
      <c r="D1203" s="491"/>
      <c r="E1203" s="491"/>
      <c r="F1203" s="37"/>
      <c r="G1203" s="819"/>
      <c r="H1203" s="572"/>
      <c r="I1203" s="37"/>
      <c r="J1203" s="37"/>
      <c r="K1203" s="37"/>
      <c r="L1203" s="37"/>
      <c r="M1203" s="37"/>
      <c r="N1203" s="37"/>
      <c r="O1203" s="37"/>
      <c r="P1203" s="37"/>
      <c r="Q1203" s="37"/>
      <c r="R1203" s="37"/>
      <c r="S1203" s="37"/>
      <c r="T1203" s="37"/>
      <c r="U1203" s="37"/>
      <c r="V1203" s="37"/>
      <c r="W1203" s="37"/>
      <c r="X1203" s="37"/>
      <c r="Y1203" s="37"/>
    </row>
    <row r="1204" spans="1:25">
      <c r="A1204" s="818"/>
      <c r="B1204" s="491"/>
      <c r="C1204" s="491"/>
      <c r="D1204" s="491"/>
      <c r="E1204" s="491"/>
      <c r="F1204" s="37"/>
      <c r="G1204" s="819"/>
      <c r="H1204" s="572"/>
      <c r="I1204" s="37"/>
      <c r="J1204" s="37"/>
      <c r="K1204" s="37"/>
      <c r="L1204" s="37"/>
      <c r="M1204" s="37"/>
      <c r="N1204" s="37"/>
      <c r="O1204" s="37"/>
      <c r="P1204" s="37"/>
      <c r="Q1204" s="37"/>
      <c r="R1204" s="37"/>
      <c r="S1204" s="37"/>
      <c r="T1204" s="37"/>
      <c r="U1204" s="37"/>
      <c r="V1204" s="37"/>
      <c r="W1204" s="37"/>
      <c r="X1204" s="37"/>
      <c r="Y1204" s="37"/>
    </row>
    <row r="1205" spans="1:25">
      <c r="A1205" s="818"/>
      <c r="B1205" s="491"/>
      <c r="C1205" s="491"/>
      <c r="D1205" s="491"/>
      <c r="E1205" s="491"/>
      <c r="F1205" s="37"/>
      <c r="G1205" s="819"/>
      <c r="H1205" s="572"/>
      <c r="I1205" s="37"/>
      <c r="J1205" s="37"/>
      <c r="K1205" s="37"/>
      <c r="L1205" s="37"/>
      <c r="M1205" s="37"/>
      <c r="N1205" s="37"/>
      <c r="O1205" s="37"/>
      <c r="P1205" s="37"/>
      <c r="Q1205" s="37"/>
      <c r="R1205" s="37"/>
      <c r="S1205" s="37"/>
      <c r="T1205" s="37"/>
      <c r="U1205" s="37"/>
      <c r="V1205" s="37"/>
      <c r="W1205" s="37"/>
      <c r="X1205" s="37"/>
      <c r="Y1205" s="37"/>
    </row>
    <row r="1206" spans="1:25">
      <c r="A1206" s="818"/>
      <c r="B1206" s="491"/>
      <c r="C1206" s="491"/>
      <c r="D1206" s="491"/>
      <c r="E1206" s="491"/>
      <c r="F1206" s="37"/>
      <c r="G1206" s="819"/>
      <c r="H1206" s="572"/>
      <c r="I1206" s="37"/>
      <c r="J1206" s="37"/>
      <c r="K1206" s="37"/>
      <c r="L1206" s="37"/>
      <c r="M1206" s="37"/>
      <c r="N1206" s="37"/>
      <c r="O1206" s="37"/>
      <c r="P1206" s="37"/>
      <c r="Q1206" s="37"/>
      <c r="R1206" s="37"/>
      <c r="S1206" s="37"/>
      <c r="T1206" s="37"/>
      <c r="U1206" s="37"/>
      <c r="V1206" s="37"/>
      <c r="W1206" s="37"/>
      <c r="X1206" s="37"/>
      <c r="Y1206" s="37"/>
    </row>
    <row r="1207" spans="1:25">
      <c r="A1207" s="818"/>
      <c r="B1207" s="491"/>
      <c r="C1207" s="491"/>
      <c r="D1207" s="491"/>
      <c r="E1207" s="491"/>
      <c r="F1207" s="37"/>
      <c r="G1207" s="819"/>
      <c r="H1207" s="572"/>
      <c r="I1207" s="37"/>
      <c r="J1207" s="37"/>
      <c r="K1207" s="37"/>
      <c r="L1207" s="37"/>
      <c r="M1207" s="37"/>
      <c r="N1207" s="37"/>
      <c r="O1207" s="37"/>
      <c r="P1207" s="37"/>
      <c r="Q1207" s="37"/>
      <c r="R1207" s="37"/>
      <c r="S1207" s="37"/>
      <c r="T1207" s="37"/>
      <c r="U1207" s="37"/>
      <c r="V1207" s="37"/>
      <c r="W1207" s="37"/>
      <c r="X1207" s="37"/>
      <c r="Y1207" s="37"/>
    </row>
    <row r="1208" spans="1:25">
      <c r="A1208" s="818"/>
      <c r="B1208" s="491"/>
      <c r="C1208" s="491"/>
      <c r="D1208" s="491"/>
      <c r="E1208" s="491"/>
      <c r="F1208" s="37"/>
      <c r="G1208" s="819"/>
      <c r="H1208" s="572"/>
      <c r="I1208" s="37"/>
      <c r="J1208" s="37"/>
      <c r="K1208" s="37"/>
      <c r="L1208" s="37"/>
      <c r="M1208" s="37"/>
      <c r="N1208" s="37"/>
      <c r="O1208" s="37"/>
      <c r="P1208" s="37"/>
      <c r="Q1208" s="37"/>
      <c r="R1208" s="37"/>
      <c r="S1208" s="37"/>
      <c r="T1208" s="37"/>
      <c r="U1208" s="37"/>
      <c r="V1208" s="37"/>
      <c r="W1208" s="37"/>
      <c r="X1208" s="37"/>
      <c r="Y1208" s="37"/>
    </row>
    <row r="1209" spans="1:25">
      <c r="A1209" s="818"/>
      <c r="B1209" s="491"/>
      <c r="C1209" s="491"/>
      <c r="D1209" s="491"/>
      <c r="E1209" s="491"/>
      <c r="F1209" s="37"/>
      <c r="G1209" s="819"/>
      <c r="H1209" s="572"/>
      <c r="I1209" s="37"/>
      <c r="J1209" s="37"/>
      <c r="K1209" s="37"/>
      <c r="L1209" s="37"/>
      <c r="M1209" s="37"/>
      <c r="N1209" s="37"/>
      <c r="O1209" s="37"/>
      <c r="P1209" s="37"/>
      <c r="Q1209" s="37"/>
      <c r="R1209" s="37"/>
      <c r="S1209" s="37"/>
      <c r="T1209" s="37"/>
      <c r="U1209" s="37"/>
      <c r="V1209" s="37"/>
      <c r="W1209" s="37"/>
      <c r="X1209" s="37"/>
      <c r="Y1209" s="37"/>
    </row>
    <row r="1210" spans="1:25">
      <c r="A1210" s="818"/>
      <c r="B1210" s="491"/>
      <c r="C1210" s="491"/>
      <c r="D1210" s="491"/>
      <c r="E1210" s="491"/>
      <c r="F1210" s="37"/>
      <c r="G1210" s="819"/>
      <c r="H1210" s="572"/>
      <c r="I1210" s="37"/>
      <c r="J1210" s="37"/>
      <c r="K1210" s="37"/>
      <c r="L1210" s="37"/>
      <c r="M1210" s="37"/>
      <c r="N1210" s="37"/>
      <c r="O1210" s="37"/>
      <c r="P1210" s="37"/>
      <c r="Q1210" s="37"/>
      <c r="R1210" s="37"/>
      <c r="S1210" s="37"/>
      <c r="T1210" s="37"/>
      <c r="U1210" s="37"/>
      <c r="V1210" s="37"/>
      <c r="W1210" s="37"/>
      <c r="X1210" s="37"/>
      <c r="Y1210" s="37"/>
    </row>
    <row r="1211" spans="1:25">
      <c r="A1211" s="818"/>
      <c r="B1211" s="491"/>
      <c r="C1211" s="491"/>
      <c r="D1211" s="491"/>
      <c r="E1211" s="491"/>
      <c r="F1211" s="37"/>
      <c r="G1211" s="819"/>
      <c r="H1211" s="572"/>
      <c r="I1211" s="37"/>
      <c r="J1211" s="37"/>
      <c r="K1211" s="37"/>
      <c r="L1211" s="37"/>
      <c r="M1211" s="37"/>
      <c r="N1211" s="37"/>
      <c r="O1211" s="37"/>
      <c r="P1211" s="37"/>
      <c r="Q1211" s="37"/>
      <c r="R1211" s="37"/>
      <c r="S1211" s="37"/>
      <c r="T1211" s="37"/>
      <c r="U1211" s="37"/>
      <c r="V1211" s="37"/>
      <c r="W1211" s="37"/>
      <c r="X1211" s="37"/>
      <c r="Y1211" s="37"/>
    </row>
    <row r="1212" spans="1:25">
      <c r="A1212" s="818"/>
      <c r="B1212" s="491"/>
      <c r="C1212" s="491"/>
      <c r="D1212" s="491"/>
      <c r="E1212" s="491"/>
      <c r="F1212" s="37"/>
      <c r="G1212" s="819"/>
      <c r="H1212" s="572"/>
      <c r="I1212" s="37"/>
      <c r="J1212" s="37"/>
      <c r="K1212" s="37"/>
      <c r="L1212" s="37"/>
      <c r="M1212" s="37"/>
      <c r="N1212" s="37"/>
      <c r="O1212" s="37"/>
      <c r="P1212" s="37"/>
      <c r="Q1212" s="37"/>
      <c r="R1212" s="37"/>
      <c r="S1212" s="37"/>
      <c r="T1212" s="37"/>
      <c r="U1212" s="37"/>
      <c r="V1212" s="37"/>
      <c r="W1212" s="37"/>
      <c r="X1212" s="37"/>
      <c r="Y1212" s="37"/>
    </row>
    <row r="1213" spans="1:25">
      <c r="A1213" s="818"/>
      <c r="B1213" s="491"/>
      <c r="C1213" s="491"/>
      <c r="D1213" s="491"/>
      <c r="E1213" s="491"/>
      <c r="F1213" s="37"/>
      <c r="G1213" s="819"/>
      <c r="H1213" s="572"/>
      <c r="I1213" s="37"/>
      <c r="J1213" s="37"/>
      <c r="K1213" s="37"/>
      <c r="L1213" s="37"/>
      <c r="M1213" s="37"/>
      <c r="N1213" s="37"/>
      <c r="O1213" s="37"/>
      <c r="P1213" s="37"/>
      <c r="Q1213" s="37"/>
      <c r="R1213" s="37"/>
      <c r="S1213" s="37"/>
      <c r="T1213" s="37"/>
      <c r="U1213" s="37"/>
      <c r="V1213" s="37"/>
      <c r="W1213" s="37"/>
      <c r="X1213" s="37"/>
      <c r="Y1213" s="37"/>
    </row>
    <row r="1214" spans="1:25">
      <c r="A1214" s="818"/>
      <c r="B1214" s="491"/>
      <c r="C1214" s="491"/>
      <c r="D1214" s="491"/>
      <c r="E1214" s="491"/>
      <c r="F1214" s="37"/>
      <c r="G1214" s="819"/>
      <c r="H1214" s="572"/>
      <c r="I1214" s="37"/>
      <c r="J1214" s="37"/>
      <c r="K1214" s="37"/>
      <c r="L1214" s="37"/>
      <c r="M1214" s="37"/>
      <c r="N1214" s="37"/>
      <c r="O1214" s="37"/>
      <c r="P1214" s="37"/>
      <c r="Q1214" s="37"/>
      <c r="R1214" s="37"/>
      <c r="S1214" s="37"/>
      <c r="T1214" s="37"/>
      <c r="U1214" s="37"/>
      <c r="V1214" s="37"/>
      <c r="W1214" s="37"/>
      <c r="X1214" s="37"/>
      <c r="Y1214" s="37"/>
    </row>
    <row r="1215" spans="1:25">
      <c r="A1215" s="818"/>
      <c r="B1215" s="491"/>
      <c r="C1215" s="491"/>
      <c r="D1215" s="491"/>
      <c r="E1215" s="491"/>
      <c r="F1215" s="37"/>
      <c r="G1215" s="819"/>
      <c r="H1215" s="572"/>
      <c r="I1215" s="37"/>
      <c r="J1215" s="37"/>
      <c r="K1215" s="37"/>
      <c r="L1215" s="37"/>
      <c r="M1215" s="37"/>
      <c r="N1215" s="37"/>
      <c r="O1215" s="37"/>
      <c r="P1215" s="37"/>
      <c r="Q1215" s="37"/>
      <c r="R1215" s="37"/>
      <c r="S1215" s="37"/>
      <c r="T1215" s="37"/>
      <c r="U1215" s="37"/>
      <c r="V1215" s="37"/>
      <c r="W1215" s="37"/>
      <c r="X1215" s="37"/>
      <c r="Y1215" s="37"/>
    </row>
    <row r="1216" spans="1:25">
      <c r="A1216" s="818"/>
      <c r="B1216" s="491"/>
      <c r="C1216" s="491"/>
      <c r="D1216" s="491"/>
      <c r="E1216" s="491"/>
      <c r="F1216" s="37"/>
      <c r="G1216" s="819"/>
      <c r="H1216" s="572"/>
      <c r="I1216" s="37"/>
      <c r="J1216" s="37"/>
      <c r="K1216" s="37"/>
      <c r="L1216" s="37"/>
      <c r="M1216" s="37"/>
      <c r="N1216" s="37"/>
      <c r="O1216" s="37"/>
      <c r="P1216" s="37"/>
      <c r="Q1216" s="37"/>
      <c r="R1216" s="37"/>
      <c r="S1216" s="37"/>
      <c r="T1216" s="37"/>
      <c r="U1216" s="37"/>
      <c r="V1216" s="37"/>
      <c r="W1216" s="37"/>
      <c r="X1216" s="37"/>
      <c r="Y1216" s="37"/>
    </row>
    <row r="1217" spans="1:25">
      <c r="A1217" s="818"/>
      <c r="B1217" s="491"/>
      <c r="C1217" s="491"/>
      <c r="D1217" s="491"/>
      <c r="E1217" s="491"/>
      <c r="F1217" s="37"/>
      <c r="G1217" s="819"/>
      <c r="H1217" s="572"/>
      <c r="I1217" s="37"/>
      <c r="J1217" s="37"/>
      <c r="K1217" s="37"/>
      <c r="L1217" s="37"/>
      <c r="M1217" s="37"/>
      <c r="N1217" s="37"/>
      <c r="O1217" s="37"/>
      <c r="P1217" s="37"/>
      <c r="Q1217" s="37"/>
      <c r="R1217" s="37"/>
      <c r="S1217" s="37"/>
      <c r="T1217" s="37"/>
      <c r="U1217" s="37"/>
      <c r="V1217" s="37"/>
      <c r="W1217" s="37"/>
      <c r="X1217" s="37"/>
      <c r="Y1217" s="37"/>
    </row>
    <row r="1218" spans="1:25">
      <c r="A1218" s="818"/>
      <c r="B1218" s="491"/>
      <c r="C1218" s="491"/>
      <c r="D1218" s="491"/>
      <c r="E1218" s="491"/>
      <c r="F1218" s="37"/>
      <c r="G1218" s="819"/>
      <c r="H1218" s="572"/>
      <c r="I1218" s="37"/>
      <c r="J1218" s="37"/>
      <c r="K1218" s="37"/>
      <c r="L1218" s="37"/>
      <c r="M1218" s="37"/>
      <c r="N1218" s="37"/>
      <c r="O1218" s="37"/>
      <c r="P1218" s="37"/>
      <c r="Q1218" s="37"/>
      <c r="R1218" s="37"/>
      <c r="S1218" s="37"/>
      <c r="T1218" s="37"/>
      <c r="U1218" s="37"/>
      <c r="V1218" s="37"/>
      <c r="W1218" s="37"/>
      <c r="X1218" s="37"/>
      <c r="Y1218" s="37"/>
    </row>
    <row r="1219" spans="1:25">
      <c r="A1219" s="818"/>
      <c r="B1219" s="491"/>
      <c r="C1219" s="491"/>
      <c r="D1219" s="491"/>
      <c r="E1219" s="491"/>
      <c r="F1219" s="37"/>
      <c r="G1219" s="819"/>
      <c r="H1219" s="572"/>
      <c r="I1219" s="37"/>
      <c r="J1219" s="37"/>
      <c r="K1219" s="37"/>
      <c r="L1219" s="37"/>
      <c r="M1219" s="37"/>
      <c r="N1219" s="37"/>
      <c r="O1219" s="37"/>
      <c r="P1219" s="37"/>
      <c r="Q1219" s="37"/>
      <c r="R1219" s="37"/>
      <c r="S1219" s="37"/>
      <c r="T1219" s="37"/>
      <c r="U1219" s="37"/>
      <c r="V1219" s="37"/>
      <c r="W1219" s="37"/>
      <c r="X1219" s="37"/>
      <c r="Y1219" s="37"/>
    </row>
    <row r="1220" spans="1:25">
      <c r="A1220" s="818"/>
      <c r="B1220" s="491"/>
      <c r="C1220" s="491"/>
      <c r="D1220" s="491"/>
      <c r="E1220" s="491"/>
      <c r="F1220" s="37"/>
      <c r="G1220" s="819"/>
      <c r="H1220" s="572"/>
      <c r="I1220" s="37"/>
      <c r="J1220" s="37"/>
      <c r="K1220" s="37"/>
      <c r="L1220" s="37"/>
      <c r="M1220" s="37"/>
      <c r="N1220" s="37"/>
      <c r="O1220" s="37"/>
      <c r="P1220" s="37"/>
      <c r="Q1220" s="37"/>
      <c r="R1220" s="37"/>
      <c r="S1220" s="37"/>
      <c r="T1220" s="37"/>
      <c r="U1220" s="37"/>
      <c r="V1220" s="37"/>
      <c r="W1220" s="37"/>
      <c r="X1220" s="37"/>
      <c r="Y1220" s="37"/>
    </row>
    <row r="1221" spans="1:25">
      <c r="A1221" s="818"/>
      <c r="B1221" s="491"/>
      <c r="C1221" s="491"/>
      <c r="D1221" s="491"/>
      <c r="E1221" s="491"/>
      <c r="F1221" s="37"/>
      <c r="G1221" s="819"/>
      <c r="H1221" s="572"/>
      <c r="I1221" s="37"/>
      <c r="J1221" s="37"/>
      <c r="K1221" s="37"/>
      <c r="L1221" s="37"/>
      <c r="M1221" s="37"/>
      <c r="N1221" s="37"/>
      <c r="O1221" s="37"/>
      <c r="P1221" s="37"/>
      <c r="Q1221" s="37"/>
      <c r="R1221" s="37"/>
      <c r="S1221" s="37"/>
      <c r="T1221" s="37"/>
      <c r="U1221" s="37"/>
      <c r="V1221" s="37"/>
      <c r="W1221" s="37"/>
      <c r="X1221" s="37"/>
      <c r="Y1221" s="37"/>
    </row>
    <row r="1222" spans="1:25">
      <c r="A1222" s="818"/>
      <c r="B1222" s="491"/>
      <c r="C1222" s="491"/>
      <c r="D1222" s="491"/>
      <c r="E1222" s="491"/>
      <c r="F1222" s="37"/>
      <c r="G1222" s="819"/>
      <c r="H1222" s="572"/>
      <c r="I1222" s="37"/>
      <c r="J1222" s="37"/>
      <c r="K1222" s="37"/>
      <c r="L1222" s="37"/>
      <c r="M1222" s="37"/>
      <c r="N1222" s="37"/>
      <c r="O1222" s="37"/>
      <c r="P1222" s="37"/>
      <c r="Q1222" s="37"/>
      <c r="R1222" s="37"/>
      <c r="S1222" s="37"/>
      <c r="T1222" s="37"/>
      <c r="U1222" s="37"/>
      <c r="V1222" s="37"/>
      <c r="W1222" s="37"/>
      <c r="X1222" s="37"/>
      <c r="Y1222" s="37"/>
    </row>
    <row r="1223" spans="1:25">
      <c r="A1223" s="818"/>
      <c r="B1223" s="491"/>
      <c r="C1223" s="491"/>
      <c r="D1223" s="491"/>
      <c r="E1223" s="491"/>
      <c r="F1223" s="37"/>
      <c r="G1223" s="819"/>
      <c r="H1223" s="572"/>
      <c r="I1223" s="37"/>
      <c r="J1223" s="37"/>
      <c r="K1223" s="37"/>
      <c r="L1223" s="37"/>
      <c r="M1223" s="37"/>
      <c r="N1223" s="37"/>
      <c r="O1223" s="37"/>
      <c r="P1223" s="37"/>
      <c r="Q1223" s="37"/>
      <c r="R1223" s="37"/>
      <c r="S1223" s="37"/>
      <c r="T1223" s="37"/>
      <c r="U1223" s="37"/>
      <c r="V1223" s="37"/>
      <c r="W1223" s="37"/>
      <c r="X1223" s="37"/>
      <c r="Y1223" s="37"/>
    </row>
    <row r="1224" spans="1:25">
      <c r="A1224" s="818"/>
      <c r="B1224" s="491"/>
      <c r="C1224" s="491"/>
      <c r="D1224" s="491"/>
      <c r="E1224" s="491"/>
      <c r="F1224" s="37"/>
      <c r="G1224" s="819"/>
      <c r="H1224" s="572"/>
      <c r="I1224" s="37"/>
      <c r="J1224" s="37"/>
      <c r="K1224" s="37"/>
      <c r="L1224" s="37"/>
      <c r="M1224" s="37"/>
      <c r="N1224" s="37"/>
      <c r="O1224" s="37"/>
      <c r="P1224" s="37"/>
      <c r="Q1224" s="37"/>
      <c r="R1224" s="37"/>
      <c r="S1224" s="37"/>
      <c r="T1224" s="37"/>
      <c r="U1224" s="37"/>
      <c r="V1224" s="37"/>
      <c r="W1224" s="37"/>
      <c r="X1224" s="37"/>
      <c r="Y1224" s="37"/>
    </row>
    <row r="1225" spans="1:25">
      <c r="A1225" s="818"/>
      <c r="B1225" s="491"/>
      <c r="C1225" s="491"/>
      <c r="D1225" s="491"/>
      <c r="E1225" s="491"/>
      <c r="F1225" s="37"/>
      <c r="G1225" s="819"/>
      <c r="H1225" s="572"/>
      <c r="I1225" s="37"/>
      <c r="J1225" s="37"/>
      <c r="K1225" s="37"/>
      <c r="L1225" s="37"/>
      <c r="M1225" s="37"/>
      <c r="N1225" s="37"/>
      <c r="O1225" s="37"/>
      <c r="P1225" s="37"/>
      <c r="Q1225" s="37"/>
      <c r="R1225" s="37"/>
      <c r="S1225" s="37"/>
      <c r="T1225" s="37"/>
      <c r="U1225" s="37"/>
      <c r="V1225" s="37"/>
      <c r="W1225" s="37"/>
      <c r="X1225" s="37"/>
      <c r="Y1225" s="37"/>
    </row>
    <row r="1226" spans="1:25">
      <c r="A1226" s="818"/>
      <c r="B1226" s="491"/>
      <c r="C1226" s="491"/>
      <c r="D1226" s="491"/>
      <c r="E1226" s="491"/>
      <c r="F1226" s="37"/>
      <c r="G1226" s="819"/>
      <c r="H1226" s="572"/>
      <c r="I1226" s="37"/>
      <c r="J1226" s="37"/>
      <c r="K1226" s="37"/>
      <c r="L1226" s="37"/>
      <c r="M1226" s="37"/>
      <c r="N1226" s="37"/>
      <c r="O1226" s="37"/>
      <c r="P1226" s="37"/>
      <c r="Q1226" s="37"/>
      <c r="R1226" s="37"/>
      <c r="S1226" s="37"/>
      <c r="T1226" s="37"/>
      <c r="U1226" s="37"/>
      <c r="V1226" s="37"/>
      <c r="W1226" s="37"/>
      <c r="X1226" s="37"/>
      <c r="Y1226" s="37"/>
    </row>
    <row r="1227" spans="1:25">
      <c r="A1227" s="818"/>
      <c r="B1227" s="491"/>
      <c r="C1227" s="491"/>
      <c r="D1227" s="491"/>
      <c r="E1227" s="491"/>
      <c r="F1227" s="37"/>
      <c r="G1227" s="819"/>
      <c r="H1227" s="572"/>
      <c r="I1227" s="37"/>
      <c r="J1227" s="37"/>
      <c r="K1227" s="37"/>
      <c r="L1227" s="37"/>
      <c r="M1227" s="37"/>
      <c r="N1227" s="37"/>
      <c r="O1227" s="37"/>
      <c r="P1227" s="37"/>
      <c r="Q1227" s="37"/>
      <c r="R1227" s="37"/>
      <c r="S1227" s="37"/>
      <c r="T1227" s="37"/>
      <c r="U1227" s="37"/>
      <c r="V1227" s="37"/>
      <c r="W1227" s="37"/>
      <c r="X1227" s="37"/>
      <c r="Y1227" s="37"/>
    </row>
    <row r="1228" spans="1:25">
      <c r="A1228" s="818"/>
      <c r="B1228" s="491"/>
      <c r="C1228" s="491"/>
      <c r="D1228" s="491"/>
      <c r="E1228" s="491"/>
      <c r="F1228" s="37"/>
      <c r="G1228" s="819"/>
      <c r="H1228" s="572"/>
      <c r="I1228" s="37"/>
      <c r="J1228" s="37"/>
      <c r="K1228" s="37"/>
      <c r="L1228" s="37"/>
      <c r="M1228" s="37"/>
      <c r="N1228" s="37"/>
      <c r="O1228" s="37"/>
      <c r="P1228" s="37"/>
      <c r="Q1228" s="37"/>
      <c r="R1228" s="37"/>
      <c r="S1228" s="37"/>
      <c r="T1228" s="37"/>
      <c r="U1228" s="37"/>
      <c r="V1228" s="37"/>
      <c r="W1228" s="37"/>
      <c r="X1228" s="37"/>
      <c r="Y1228" s="37"/>
    </row>
    <row r="1229" spans="1:25">
      <c r="A1229" s="818"/>
      <c r="B1229" s="491"/>
      <c r="C1229" s="491"/>
      <c r="D1229" s="491"/>
      <c r="E1229" s="491"/>
      <c r="F1229" s="37"/>
      <c r="G1229" s="819"/>
      <c r="H1229" s="572"/>
      <c r="I1229" s="37"/>
      <c r="J1229" s="37"/>
      <c r="K1229" s="37"/>
      <c r="L1229" s="37"/>
      <c r="M1229" s="37"/>
      <c r="N1229" s="37"/>
      <c r="O1229" s="37"/>
      <c r="P1229" s="37"/>
      <c r="Q1229" s="37"/>
      <c r="R1229" s="37"/>
      <c r="S1229" s="37"/>
      <c r="T1229" s="37"/>
      <c r="U1229" s="37"/>
      <c r="V1229" s="37"/>
      <c r="W1229" s="37"/>
      <c r="X1229" s="37"/>
      <c r="Y1229" s="37"/>
    </row>
    <row r="1230" spans="1:25">
      <c r="A1230" s="818"/>
      <c r="B1230" s="491"/>
      <c r="C1230" s="491"/>
      <c r="D1230" s="491"/>
      <c r="E1230" s="491"/>
      <c r="F1230" s="37"/>
      <c r="G1230" s="819"/>
      <c r="H1230" s="572"/>
      <c r="I1230" s="37"/>
      <c r="J1230" s="37"/>
      <c r="K1230" s="37"/>
      <c r="L1230" s="37"/>
      <c r="M1230" s="37"/>
      <c r="N1230" s="37"/>
      <c r="O1230" s="37"/>
      <c r="P1230" s="37"/>
      <c r="Q1230" s="37"/>
      <c r="R1230" s="37"/>
      <c r="S1230" s="37"/>
      <c r="T1230" s="37"/>
      <c r="U1230" s="37"/>
      <c r="V1230" s="37"/>
      <c r="W1230" s="37"/>
      <c r="X1230" s="37"/>
      <c r="Y1230" s="37"/>
    </row>
    <row r="1231" spans="1:25">
      <c r="A1231" s="818"/>
      <c r="B1231" s="491"/>
      <c r="C1231" s="491"/>
      <c r="D1231" s="491"/>
      <c r="E1231" s="491"/>
      <c r="F1231" s="37"/>
      <c r="G1231" s="819"/>
      <c r="H1231" s="572"/>
      <c r="I1231" s="37"/>
      <c r="J1231" s="37"/>
      <c r="K1231" s="37"/>
      <c r="L1231" s="37"/>
      <c r="M1231" s="37"/>
      <c r="N1231" s="37"/>
      <c r="O1231" s="37"/>
      <c r="P1231" s="37"/>
      <c r="Q1231" s="37"/>
      <c r="R1231" s="37"/>
      <c r="S1231" s="37"/>
      <c r="T1231" s="37"/>
      <c r="U1231" s="37"/>
      <c r="V1231" s="37"/>
      <c r="W1231" s="37"/>
      <c r="X1231" s="37"/>
      <c r="Y1231" s="37"/>
    </row>
    <row r="1232" spans="1:25">
      <c r="A1232" s="818"/>
      <c r="B1232" s="491"/>
      <c r="C1232" s="491"/>
      <c r="D1232" s="491"/>
      <c r="E1232" s="491"/>
      <c r="F1232" s="37"/>
      <c r="G1232" s="819"/>
      <c r="H1232" s="572"/>
      <c r="I1232" s="37"/>
      <c r="J1232" s="37"/>
      <c r="K1232" s="37"/>
      <c r="L1232" s="37"/>
      <c r="M1232" s="37"/>
      <c r="N1232" s="37"/>
      <c r="O1232" s="37"/>
      <c r="P1232" s="37"/>
      <c r="Q1232" s="37"/>
      <c r="R1232" s="37"/>
      <c r="S1232" s="37"/>
      <c r="T1232" s="37"/>
      <c r="U1232" s="37"/>
      <c r="V1232" s="37"/>
      <c r="W1232" s="37"/>
      <c r="X1232" s="37"/>
      <c r="Y1232" s="37"/>
    </row>
    <row r="1233" spans="1:25">
      <c r="A1233" s="818"/>
      <c r="B1233" s="491"/>
      <c r="C1233" s="491"/>
      <c r="D1233" s="491"/>
      <c r="E1233" s="491"/>
      <c r="F1233" s="37"/>
      <c r="G1233" s="819"/>
      <c r="H1233" s="572"/>
      <c r="I1233" s="37"/>
      <c r="J1233" s="37"/>
      <c r="K1233" s="37"/>
      <c r="L1233" s="37"/>
      <c r="M1233" s="37"/>
      <c r="N1233" s="37"/>
      <c r="O1233" s="37"/>
      <c r="P1233" s="37"/>
      <c r="Q1233" s="37"/>
      <c r="R1233" s="37"/>
      <c r="S1233" s="37"/>
      <c r="T1233" s="37"/>
      <c r="U1233" s="37"/>
      <c r="V1233" s="37"/>
      <c r="W1233" s="37"/>
      <c r="X1233" s="37"/>
      <c r="Y1233" s="37"/>
    </row>
    <row r="1234" spans="1:25">
      <c r="A1234" s="818"/>
      <c r="B1234" s="491"/>
      <c r="C1234" s="491"/>
      <c r="D1234" s="491"/>
      <c r="E1234" s="491"/>
      <c r="F1234" s="37"/>
      <c r="G1234" s="819"/>
      <c r="H1234" s="572"/>
      <c r="I1234" s="37"/>
      <c r="J1234" s="37"/>
      <c r="K1234" s="37"/>
      <c r="L1234" s="37"/>
      <c r="M1234" s="37"/>
      <c r="N1234" s="37"/>
      <c r="O1234" s="37"/>
      <c r="P1234" s="37"/>
      <c r="Q1234" s="37"/>
      <c r="R1234" s="37"/>
      <c r="S1234" s="37"/>
      <c r="T1234" s="37"/>
      <c r="U1234" s="37"/>
      <c r="V1234" s="37"/>
      <c r="W1234" s="37"/>
      <c r="X1234" s="37"/>
      <c r="Y1234" s="37"/>
    </row>
    <row r="1235" spans="1:25">
      <c r="A1235" s="818"/>
      <c r="B1235" s="491"/>
      <c r="C1235" s="491"/>
      <c r="D1235" s="491"/>
      <c r="E1235" s="491"/>
      <c r="F1235" s="37"/>
      <c r="G1235" s="819"/>
      <c r="H1235" s="572"/>
      <c r="I1235" s="37"/>
      <c r="J1235" s="37"/>
      <c r="K1235" s="37"/>
      <c r="L1235" s="37"/>
      <c r="M1235" s="37"/>
      <c r="N1235" s="37"/>
      <c r="O1235" s="37"/>
      <c r="P1235" s="37"/>
      <c r="Q1235" s="37"/>
      <c r="R1235" s="37"/>
      <c r="S1235" s="37"/>
      <c r="T1235" s="37"/>
      <c r="U1235" s="37"/>
      <c r="V1235" s="37"/>
      <c r="W1235" s="37"/>
      <c r="X1235" s="37"/>
      <c r="Y1235" s="37"/>
    </row>
    <row r="1236" spans="1:25">
      <c r="A1236" s="818"/>
      <c r="B1236" s="491"/>
      <c r="C1236" s="491"/>
      <c r="D1236" s="491"/>
      <c r="E1236" s="491"/>
      <c r="F1236" s="37"/>
      <c r="G1236" s="819"/>
      <c r="H1236" s="572"/>
      <c r="I1236" s="37"/>
      <c r="J1236" s="37"/>
      <c r="K1236" s="37"/>
      <c r="L1236" s="37"/>
      <c r="M1236" s="37"/>
      <c r="N1236" s="37"/>
      <c r="O1236" s="37"/>
      <c r="P1236" s="37"/>
      <c r="Q1236" s="37"/>
      <c r="R1236" s="37"/>
      <c r="S1236" s="37"/>
      <c r="T1236" s="37"/>
      <c r="U1236" s="37"/>
      <c r="V1236" s="37"/>
      <c r="W1236" s="37"/>
      <c r="X1236" s="37"/>
      <c r="Y1236" s="37"/>
    </row>
    <row r="1237" spans="1:25">
      <c r="A1237" s="818"/>
      <c r="B1237" s="491"/>
      <c r="C1237" s="491"/>
      <c r="D1237" s="491"/>
      <c r="E1237" s="491"/>
      <c r="F1237" s="37"/>
      <c r="G1237" s="819"/>
      <c r="H1237" s="572"/>
      <c r="I1237" s="37"/>
      <c r="J1237" s="37"/>
      <c r="K1237" s="37"/>
      <c r="L1237" s="37"/>
      <c r="M1237" s="37"/>
      <c r="N1237" s="37"/>
      <c r="O1237" s="37"/>
      <c r="P1237" s="37"/>
      <c r="Q1237" s="37"/>
      <c r="R1237" s="37"/>
      <c r="S1237" s="37"/>
      <c r="T1237" s="37"/>
      <c r="U1237" s="37"/>
      <c r="V1237" s="37"/>
      <c r="W1237" s="37"/>
      <c r="X1237" s="37"/>
      <c r="Y1237" s="37"/>
    </row>
    <row r="1238" spans="1:25">
      <c r="A1238" s="818"/>
      <c r="B1238" s="491"/>
      <c r="C1238" s="491"/>
      <c r="D1238" s="491"/>
      <c r="E1238" s="491"/>
      <c r="F1238" s="37"/>
      <c r="G1238" s="819"/>
      <c r="H1238" s="572"/>
      <c r="I1238" s="37"/>
      <c r="J1238" s="37"/>
      <c r="K1238" s="37"/>
      <c r="L1238" s="37"/>
      <c r="M1238" s="37"/>
      <c r="N1238" s="37"/>
      <c r="O1238" s="37"/>
      <c r="P1238" s="37"/>
      <c r="Q1238" s="37"/>
      <c r="R1238" s="37"/>
      <c r="S1238" s="37"/>
      <c r="T1238" s="37"/>
      <c r="U1238" s="37"/>
      <c r="V1238" s="37"/>
      <c r="W1238" s="37"/>
      <c r="X1238" s="37"/>
      <c r="Y1238" s="37"/>
    </row>
    <row r="1239" spans="1:25">
      <c r="A1239" s="818"/>
      <c r="B1239" s="491"/>
      <c r="C1239" s="491"/>
      <c r="D1239" s="491"/>
      <c r="E1239" s="491"/>
      <c r="F1239" s="37"/>
      <c r="G1239" s="819"/>
      <c r="H1239" s="572"/>
      <c r="I1239" s="37"/>
      <c r="J1239" s="37"/>
      <c r="K1239" s="37"/>
      <c r="L1239" s="37"/>
      <c r="M1239" s="37"/>
      <c r="N1239" s="37"/>
      <c r="O1239" s="37"/>
      <c r="P1239" s="37"/>
      <c r="Q1239" s="37"/>
      <c r="R1239" s="37"/>
      <c r="S1239" s="37"/>
      <c r="T1239" s="37"/>
      <c r="U1239" s="37"/>
      <c r="V1239" s="37"/>
      <c r="W1239" s="37"/>
      <c r="X1239" s="37"/>
      <c r="Y1239" s="37"/>
    </row>
    <row r="1240" spans="1:25">
      <c r="A1240" s="818"/>
      <c r="B1240" s="491"/>
      <c r="C1240" s="491"/>
      <c r="D1240" s="491"/>
      <c r="E1240" s="491"/>
      <c r="F1240" s="37"/>
      <c r="G1240" s="819"/>
      <c r="H1240" s="572"/>
      <c r="I1240" s="37"/>
      <c r="J1240" s="37"/>
      <c r="K1240" s="37"/>
      <c r="L1240" s="37"/>
      <c r="M1240" s="37"/>
      <c r="N1240" s="37"/>
      <c r="O1240" s="37"/>
      <c r="P1240" s="37"/>
      <c r="Q1240" s="37"/>
      <c r="R1240" s="37"/>
      <c r="S1240" s="37"/>
      <c r="T1240" s="37"/>
      <c r="U1240" s="37"/>
      <c r="V1240" s="37"/>
      <c r="W1240" s="37"/>
      <c r="X1240" s="37"/>
      <c r="Y1240" s="37"/>
    </row>
    <row r="1241" spans="1:25">
      <c r="A1241" s="818"/>
      <c r="B1241" s="491"/>
      <c r="C1241" s="491"/>
      <c r="D1241" s="491"/>
      <c r="E1241" s="491"/>
      <c r="F1241" s="37"/>
      <c r="G1241" s="819"/>
      <c r="H1241" s="572"/>
      <c r="I1241" s="37"/>
      <c r="J1241" s="37"/>
      <c r="K1241" s="37"/>
      <c r="L1241" s="37"/>
      <c r="M1241" s="37"/>
      <c r="N1241" s="37"/>
      <c r="O1241" s="37"/>
      <c r="P1241" s="37"/>
      <c r="Q1241" s="37"/>
      <c r="R1241" s="37"/>
      <c r="S1241" s="37"/>
      <c r="T1241" s="37"/>
      <c r="U1241" s="37"/>
      <c r="V1241" s="37"/>
      <c r="W1241" s="37"/>
      <c r="X1241" s="37"/>
      <c r="Y1241" s="37"/>
    </row>
    <row r="1242" spans="1:25">
      <c r="A1242" s="818"/>
      <c r="B1242" s="491"/>
      <c r="C1242" s="491"/>
      <c r="D1242" s="491"/>
      <c r="E1242" s="491"/>
      <c r="F1242" s="37"/>
      <c r="G1242" s="819"/>
      <c r="H1242" s="572"/>
      <c r="I1242" s="37"/>
      <c r="J1242" s="37"/>
      <c r="K1242" s="37"/>
      <c r="L1242" s="37"/>
      <c r="M1242" s="37"/>
      <c r="N1242" s="37"/>
      <c r="O1242" s="37"/>
      <c r="P1242" s="37"/>
      <c r="Q1242" s="37"/>
      <c r="R1242" s="37"/>
      <c r="S1242" s="37"/>
      <c r="T1242" s="37"/>
      <c r="U1242" s="37"/>
      <c r="V1242" s="37"/>
      <c r="W1242" s="37"/>
      <c r="X1242" s="37"/>
      <c r="Y1242" s="37"/>
    </row>
    <row r="1243" spans="1:25">
      <c r="A1243" s="818"/>
      <c r="B1243" s="491"/>
      <c r="C1243" s="491"/>
      <c r="D1243" s="491"/>
      <c r="E1243" s="491"/>
      <c r="F1243" s="37"/>
      <c r="G1243" s="819"/>
      <c r="H1243" s="572"/>
      <c r="I1243" s="37"/>
      <c r="J1243" s="37"/>
      <c r="K1243" s="37"/>
      <c r="L1243" s="37"/>
      <c r="M1243" s="37"/>
      <c r="N1243" s="37"/>
      <c r="O1243" s="37"/>
      <c r="P1243" s="37"/>
      <c r="Q1243" s="37"/>
      <c r="R1243" s="37"/>
      <c r="S1243" s="37"/>
      <c r="T1243" s="37"/>
      <c r="U1243" s="37"/>
      <c r="V1243" s="37"/>
      <c r="W1243" s="37"/>
      <c r="X1243" s="37"/>
      <c r="Y1243" s="37"/>
    </row>
    <row r="1244" spans="1:25">
      <c r="A1244" s="818"/>
      <c r="B1244" s="491"/>
      <c r="C1244" s="491"/>
      <c r="D1244" s="491"/>
      <c r="E1244" s="491"/>
      <c r="F1244" s="37"/>
      <c r="G1244" s="819"/>
      <c r="H1244" s="572"/>
      <c r="I1244" s="37"/>
      <c r="J1244" s="37"/>
      <c r="K1244" s="37"/>
      <c r="L1244" s="37"/>
      <c r="M1244" s="37"/>
      <c r="N1244" s="37"/>
      <c r="O1244" s="37"/>
      <c r="P1244" s="37"/>
      <c r="Q1244" s="37"/>
      <c r="R1244" s="37"/>
      <c r="S1244" s="37"/>
      <c r="T1244" s="37"/>
      <c r="U1244" s="37"/>
      <c r="V1244" s="37"/>
      <c r="W1244" s="37"/>
      <c r="X1244" s="37"/>
      <c r="Y1244" s="37"/>
    </row>
    <row r="1245" spans="1:25">
      <c r="A1245" s="818"/>
      <c r="B1245" s="491"/>
      <c r="C1245" s="491"/>
      <c r="D1245" s="491"/>
      <c r="E1245" s="491"/>
      <c r="F1245" s="37"/>
      <c r="G1245" s="819"/>
      <c r="H1245" s="572"/>
      <c r="I1245" s="37"/>
      <c r="J1245" s="37"/>
      <c r="K1245" s="37"/>
      <c r="L1245" s="37"/>
      <c r="M1245" s="37"/>
      <c r="N1245" s="37"/>
      <c r="O1245" s="37"/>
      <c r="P1245" s="37"/>
      <c r="Q1245" s="37"/>
      <c r="R1245" s="37"/>
      <c r="S1245" s="37"/>
      <c r="T1245" s="37"/>
      <c r="U1245" s="37"/>
      <c r="V1245" s="37"/>
      <c r="W1245" s="37"/>
      <c r="X1245" s="37"/>
      <c r="Y1245" s="37"/>
    </row>
    <row r="1246" spans="1:25">
      <c r="A1246" s="818"/>
      <c r="B1246" s="491"/>
      <c r="C1246" s="491"/>
      <c r="D1246" s="491"/>
      <c r="E1246" s="491"/>
      <c r="F1246" s="37"/>
      <c r="G1246" s="819"/>
      <c r="H1246" s="572"/>
      <c r="I1246" s="37"/>
      <c r="J1246" s="37"/>
      <c r="K1246" s="37"/>
      <c r="L1246" s="37"/>
      <c r="M1246" s="37"/>
      <c r="N1246" s="37"/>
      <c r="O1246" s="37"/>
      <c r="P1246" s="37"/>
      <c r="Q1246" s="37"/>
      <c r="R1246" s="37"/>
      <c r="S1246" s="37"/>
      <c r="T1246" s="37"/>
      <c r="U1246" s="37"/>
      <c r="V1246" s="37"/>
      <c r="W1246" s="37"/>
      <c r="X1246" s="37"/>
      <c r="Y1246" s="37"/>
    </row>
    <row r="1247" spans="1:25">
      <c r="A1247" s="818"/>
      <c r="B1247" s="491"/>
      <c r="C1247" s="491"/>
      <c r="D1247" s="491"/>
      <c r="E1247" s="491"/>
      <c r="F1247" s="37"/>
      <c r="G1247" s="819"/>
      <c r="H1247" s="572"/>
      <c r="I1247" s="37"/>
      <c r="J1247" s="37"/>
      <c r="K1247" s="37"/>
      <c r="L1247" s="37"/>
      <c r="M1247" s="37"/>
      <c r="N1247" s="37"/>
      <c r="O1247" s="37"/>
      <c r="P1247" s="37"/>
      <c r="Q1247" s="37"/>
      <c r="R1247" s="37"/>
      <c r="S1247" s="37"/>
      <c r="T1247" s="37"/>
      <c r="U1247" s="37"/>
      <c r="V1247" s="37"/>
      <c r="W1247" s="37"/>
      <c r="X1247" s="37"/>
      <c r="Y1247" s="37"/>
    </row>
    <row r="1248" spans="1:25">
      <c r="A1248" s="818"/>
      <c r="B1248" s="491"/>
      <c r="C1248" s="491"/>
      <c r="D1248" s="491"/>
      <c r="E1248" s="491"/>
      <c r="F1248" s="37"/>
      <c r="G1248" s="819"/>
      <c r="H1248" s="572"/>
      <c r="I1248" s="37"/>
      <c r="J1248" s="37"/>
      <c r="K1248" s="37"/>
      <c r="L1248" s="37"/>
      <c r="M1248" s="37"/>
      <c r="N1248" s="37"/>
      <c r="O1248" s="37"/>
      <c r="P1248" s="37"/>
      <c r="Q1248" s="37"/>
      <c r="R1248" s="37"/>
      <c r="S1248" s="37"/>
      <c r="T1248" s="37"/>
      <c r="U1248" s="37"/>
      <c r="V1248" s="37"/>
      <c r="W1248" s="37"/>
      <c r="X1248" s="37"/>
      <c r="Y1248" s="37"/>
    </row>
    <row r="1249" spans="1:25">
      <c r="A1249" s="818"/>
      <c r="B1249" s="491"/>
      <c r="C1249" s="491"/>
      <c r="D1249" s="491"/>
      <c r="E1249" s="491"/>
      <c r="F1249" s="37"/>
      <c r="G1249" s="819"/>
      <c r="H1249" s="572"/>
      <c r="I1249" s="37"/>
      <c r="J1249" s="37"/>
      <c r="K1249" s="37"/>
      <c r="L1249" s="37"/>
      <c r="M1249" s="37"/>
      <c r="N1249" s="37"/>
      <c r="O1249" s="37"/>
      <c r="P1249" s="37"/>
      <c r="Q1249" s="37"/>
      <c r="R1249" s="37"/>
      <c r="S1249" s="37"/>
      <c r="T1249" s="37"/>
      <c r="U1249" s="37"/>
      <c r="V1249" s="37"/>
      <c r="W1249" s="37"/>
      <c r="X1249" s="37"/>
      <c r="Y1249" s="37"/>
    </row>
    <row r="1250" spans="1:25">
      <c r="A1250" s="818"/>
      <c r="B1250" s="491"/>
      <c r="C1250" s="491"/>
      <c r="D1250" s="491"/>
      <c r="E1250" s="491"/>
      <c r="F1250" s="37"/>
      <c r="G1250" s="819"/>
      <c r="H1250" s="572"/>
      <c r="I1250" s="37"/>
      <c r="J1250" s="37"/>
      <c r="K1250" s="37"/>
      <c r="L1250" s="37"/>
      <c r="M1250" s="37"/>
      <c r="N1250" s="37"/>
      <c r="O1250" s="37"/>
      <c r="P1250" s="37"/>
      <c r="Q1250" s="37"/>
      <c r="R1250" s="37"/>
      <c r="S1250" s="37"/>
      <c r="T1250" s="37"/>
      <c r="U1250" s="37"/>
      <c r="V1250" s="37"/>
      <c r="W1250" s="37"/>
      <c r="X1250" s="37"/>
      <c r="Y1250" s="37"/>
    </row>
    <row r="1251" spans="1:25">
      <c r="A1251" s="818"/>
      <c r="B1251" s="491"/>
      <c r="C1251" s="491"/>
      <c r="D1251" s="491"/>
      <c r="E1251" s="491"/>
      <c r="F1251" s="37"/>
      <c r="G1251" s="819"/>
      <c r="H1251" s="572"/>
      <c r="I1251" s="37"/>
      <c r="J1251" s="37"/>
      <c r="K1251" s="37"/>
      <c r="L1251" s="37"/>
      <c r="M1251" s="37"/>
      <c r="N1251" s="37"/>
      <c r="O1251" s="37"/>
      <c r="P1251" s="37"/>
      <c r="Q1251" s="37"/>
      <c r="R1251" s="37"/>
      <c r="S1251" s="37"/>
      <c r="T1251" s="37"/>
      <c r="U1251" s="37"/>
      <c r="V1251" s="37"/>
      <c r="W1251" s="37"/>
      <c r="X1251" s="37"/>
      <c r="Y1251" s="37"/>
    </row>
    <row r="1252" spans="1:25">
      <c r="A1252" s="818"/>
      <c r="B1252" s="491"/>
      <c r="C1252" s="491"/>
      <c r="D1252" s="491"/>
      <c r="E1252" s="491"/>
      <c r="F1252" s="37"/>
      <c r="G1252" s="819"/>
      <c r="H1252" s="572"/>
      <c r="I1252" s="37"/>
      <c r="J1252" s="37"/>
      <c r="K1252" s="37"/>
      <c r="L1252" s="37"/>
      <c r="M1252" s="37"/>
      <c r="N1252" s="37"/>
      <c r="O1252" s="37"/>
      <c r="P1252" s="37"/>
      <c r="Q1252" s="37"/>
      <c r="R1252" s="37"/>
      <c r="S1252" s="37"/>
      <c r="T1252" s="37"/>
      <c r="U1252" s="37"/>
      <c r="V1252" s="37"/>
      <c r="W1252" s="37"/>
      <c r="X1252" s="37"/>
      <c r="Y1252" s="37"/>
    </row>
    <row r="1253" spans="1:25">
      <c r="A1253" s="818"/>
      <c r="B1253" s="491"/>
      <c r="C1253" s="491"/>
      <c r="D1253" s="491"/>
      <c r="E1253" s="491"/>
      <c r="F1253" s="37"/>
      <c r="G1253" s="819"/>
      <c r="H1253" s="572"/>
      <c r="I1253" s="37"/>
      <c r="J1253" s="37"/>
      <c r="K1253" s="37"/>
      <c r="L1253" s="37"/>
      <c r="M1253" s="37"/>
      <c r="N1253" s="37"/>
      <c r="O1253" s="37"/>
      <c r="P1253" s="37"/>
      <c r="Q1253" s="37"/>
      <c r="R1253" s="37"/>
      <c r="S1253" s="37"/>
      <c r="T1253" s="37"/>
      <c r="U1253" s="37"/>
      <c r="V1253" s="37"/>
      <c r="W1253" s="37"/>
      <c r="X1253" s="37"/>
      <c r="Y1253" s="37"/>
    </row>
    <row r="1254" spans="1:25">
      <c r="A1254" s="818"/>
      <c r="B1254" s="491"/>
      <c r="C1254" s="491"/>
      <c r="D1254" s="491"/>
      <c r="E1254" s="491"/>
      <c r="F1254" s="37"/>
      <c r="G1254" s="819"/>
      <c r="H1254" s="572"/>
      <c r="I1254" s="37"/>
      <c r="J1254" s="37"/>
      <c r="K1254" s="37"/>
      <c r="L1254" s="37"/>
      <c r="M1254" s="37"/>
      <c r="N1254" s="37"/>
      <c r="O1254" s="37"/>
      <c r="P1254" s="37"/>
      <c r="Q1254" s="37"/>
      <c r="R1254" s="37"/>
      <c r="S1254" s="37"/>
      <c r="T1254" s="37"/>
      <c r="U1254" s="37"/>
      <c r="V1254" s="37"/>
      <c r="W1254" s="37"/>
      <c r="X1254" s="37"/>
      <c r="Y1254" s="37"/>
    </row>
    <row r="1255" spans="1:25">
      <c r="A1255" s="818"/>
      <c r="B1255" s="491"/>
      <c r="C1255" s="491"/>
      <c r="D1255" s="491"/>
      <c r="E1255" s="491"/>
      <c r="F1255" s="37"/>
      <c r="G1255" s="819"/>
      <c r="H1255" s="572"/>
      <c r="I1255" s="37"/>
      <c r="J1255" s="37"/>
      <c r="K1255" s="37"/>
      <c r="L1255" s="37"/>
      <c r="M1255" s="37"/>
      <c r="N1255" s="37"/>
      <c r="O1255" s="37"/>
      <c r="P1255" s="37"/>
      <c r="Q1255" s="37"/>
      <c r="R1255" s="37"/>
      <c r="S1255" s="37"/>
      <c r="T1255" s="37"/>
      <c r="U1255" s="37"/>
      <c r="V1255" s="37"/>
      <c r="W1255" s="37"/>
      <c r="X1255" s="37"/>
      <c r="Y1255" s="37"/>
    </row>
    <row r="1256" spans="1:25">
      <c r="A1256" s="818"/>
      <c r="B1256" s="491"/>
      <c r="C1256" s="491"/>
      <c r="D1256" s="491"/>
      <c r="E1256" s="491"/>
      <c r="F1256" s="37"/>
      <c r="G1256" s="819"/>
      <c r="H1256" s="572"/>
      <c r="I1256" s="37"/>
      <c r="J1256" s="37"/>
      <c r="K1256" s="37"/>
      <c r="L1256" s="37"/>
      <c r="M1256" s="37"/>
      <c r="N1256" s="37"/>
      <c r="O1256" s="37"/>
      <c r="P1256" s="37"/>
      <c r="Q1256" s="37"/>
      <c r="R1256" s="37"/>
      <c r="S1256" s="37"/>
      <c r="T1256" s="37"/>
      <c r="U1256" s="37"/>
      <c r="V1256" s="37"/>
      <c r="W1256" s="37"/>
      <c r="X1256" s="37"/>
      <c r="Y1256" s="37"/>
    </row>
    <row r="1257" spans="1:25">
      <c r="A1257" s="818"/>
      <c r="B1257" s="491"/>
      <c r="C1257" s="491"/>
      <c r="D1257" s="491"/>
      <c r="E1257" s="491"/>
      <c r="F1257" s="37"/>
      <c r="G1257" s="819"/>
      <c r="H1257" s="572"/>
      <c r="I1257" s="37"/>
      <c r="J1257" s="37"/>
      <c r="K1257" s="37"/>
      <c r="L1257" s="37"/>
      <c r="M1257" s="37"/>
      <c r="N1257" s="37"/>
      <c r="O1257" s="37"/>
      <c r="P1257" s="37"/>
      <c r="Q1257" s="37"/>
      <c r="R1257" s="37"/>
      <c r="S1257" s="37"/>
      <c r="T1257" s="37"/>
      <c r="U1257" s="37"/>
      <c r="V1257" s="37"/>
      <c r="W1257" s="37"/>
      <c r="X1257" s="37"/>
      <c r="Y1257" s="37"/>
    </row>
    <row r="1258" spans="1:25">
      <c r="A1258" s="818"/>
      <c r="B1258" s="491"/>
      <c r="C1258" s="491"/>
      <c r="D1258" s="491"/>
      <c r="E1258" s="491"/>
      <c r="F1258" s="37"/>
      <c r="G1258" s="819"/>
      <c r="H1258" s="572"/>
      <c r="I1258" s="37"/>
      <c r="J1258" s="37"/>
      <c r="K1258" s="37"/>
      <c r="L1258" s="37"/>
      <c r="M1258" s="37"/>
      <c r="N1258" s="37"/>
      <c r="O1258" s="37"/>
      <c r="P1258" s="37"/>
      <c r="Q1258" s="37"/>
      <c r="R1258" s="37"/>
      <c r="S1258" s="37"/>
      <c r="T1258" s="37"/>
      <c r="U1258" s="37"/>
      <c r="V1258" s="37"/>
      <c r="W1258" s="37"/>
      <c r="X1258" s="37"/>
      <c r="Y1258" s="37"/>
    </row>
    <row r="1259" spans="1:25">
      <c r="A1259" s="818"/>
      <c r="B1259" s="491"/>
      <c r="C1259" s="491"/>
      <c r="D1259" s="491"/>
      <c r="E1259" s="491"/>
      <c r="F1259" s="37"/>
      <c r="G1259" s="819"/>
      <c r="H1259" s="572"/>
      <c r="I1259" s="37"/>
      <c r="J1259" s="37"/>
      <c r="K1259" s="37"/>
      <c r="L1259" s="37"/>
      <c r="M1259" s="37"/>
      <c r="N1259" s="37"/>
      <c r="O1259" s="37"/>
      <c r="P1259" s="37"/>
      <c r="Q1259" s="37"/>
      <c r="R1259" s="37"/>
      <c r="S1259" s="37"/>
      <c r="T1259" s="37"/>
      <c r="U1259" s="37"/>
      <c r="V1259" s="37"/>
      <c r="W1259" s="37"/>
      <c r="X1259" s="37"/>
      <c r="Y1259" s="37"/>
    </row>
    <row r="1260" spans="1:25">
      <c r="A1260" s="818"/>
      <c r="B1260" s="491"/>
      <c r="C1260" s="491"/>
      <c r="D1260" s="491"/>
      <c r="E1260" s="491"/>
      <c r="F1260" s="37"/>
      <c r="G1260" s="819"/>
      <c r="H1260" s="572"/>
      <c r="I1260" s="37"/>
      <c r="J1260" s="37"/>
      <c r="K1260" s="37"/>
      <c r="L1260" s="37"/>
      <c r="M1260" s="37"/>
      <c r="N1260" s="37"/>
      <c r="O1260" s="37"/>
      <c r="P1260" s="37"/>
      <c r="Q1260" s="37"/>
      <c r="R1260" s="37"/>
      <c r="S1260" s="37"/>
      <c r="T1260" s="37"/>
      <c r="U1260" s="37"/>
      <c r="V1260" s="37"/>
      <c r="W1260" s="37"/>
      <c r="X1260" s="37"/>
      <c r="Y1260" s="37"/>
    </row>
    <row r="1261" spans="1:25">
      <c r="A1261" s="818"/>
      <c r="B1261" s="491"/>
      <c r="C1261" s="491"/>
      <c r="D1261" s="491"/>
      <c r="E1261" s="491"/>
      <c r="F1261" s="37"/>
      <c r="G1261" s="819"/>
      <c r="H1261" s="572"/>
      <c r="I1261" s="37"/>
      <c r="J1261" s="37"/>
      <c r="K1261" s="37"/>
      <c r="L1261" s="37"/>
      <c r="M1261" s="37"/>
      <c r="N1261" s="37"/>
      <c r="O1261" s="37"/>
      <c r="P1261" s="37"/>
      <c r="Q1261" s="37"/>
      <c r="R1261" s="37"/>
      <c r="S1261" s="37"/>
      <c r="T1261" s="37"/>
      <c r="U1261" s="37"/>
      <c r="V1261" s="37"/>
      <c r="W1261" s="37"/>
      <c r="X1261" s="37"/>
      <c r="Y1261" s="37"/>
    </row>
    <row r="1262" spans="1:25">
      <c r="A1262" s="818"/>
      <c r="B1262" s="491"/>
      <c r="C1262" s="491"/>
      <c r="D1262" s="491"/>
      <c r="E1262" s="491"/>
      <c r="F1262" s="37"/>
      <c r="G1262" s="819"/>
      <c r="H1262" s="572"/>
      <c r="I1262" s="37"/>
      <c r="J1262" s="37"/>
      <c r="K1262" s="37"/>
      <c r="L1262" s="37"/>
      <c r="M1262" s="37"/>
      <c r="N1262" s="37"/>
      <c r="O1262" s="37"/>
      <c r="P1262" s="37"/>
      <c r="Q1262" s="37"/>
      <c r="R1262" s="37"/>
      <c r="S1262" s="37"/>
      <c r="T1262" s="37"/>
      <c r="U1262" s="37"/>
      <c r="V1262" s="37"/>
      <c r="W1262" s="37"/>
      <c r="X1262" s="37"/>
      <c r="Y1262" s="37"/>
    </row>
    <row r="1263" spans="1:25">
      <c r="A1263" s="818"/>
      <c r="B1263" s="491"/>
      <c r="C1263" s="491"/>
      <c r="D1263" s="491"/>
      <c r="E1263" s="491"/>
      <c r="F1263" s="37"/>
      <c r="G1263" s="819"/>
      <c r="H1263" s="572"/>
      <c r="I1263" s="37"/>
      <c r="J1263" s="37"/>
      <c r="K1263" s="37"/>
      <c r="L1263" s="37"/>
      <c r="M1263" s="37"/>
      <c r="N1263" s="37"/>
      <c r="O1263" s="37"/>
      <c r="P1263" s="37"/>
      <c r="Q1263" s="37"/>
      <c r="R1263" s="37"/>
      <c r="S1263" s="37"/>
      <c r="T1263" s="37"/>
      <c r="U1263" s="37"/>
      <c r="V1263" s="37"/>
      <c r="W1263" s="37"/>
      <c r="X1263" s="37"/>
      <c r="Y1263" s="37"/>
    </row>
    <row r="1264" spans="1:25">
      <c r="A1264" s="818"/>
      <c r="B1264" s="491"/>
      <c r="C1264" s="491"/>
      <c r="D1264" s="491"/>
      <c r="E1264" s="491"/>
      <c r="F1264" s="37"/>
      <c r="G1264" s="819"/>
      <c r="H1264" s="572"/>
      <c r="I1264" s="37"/>
      <c r="J1264" s="37"/>
      <c r="K1264" s="37"/>
      <c r="L1264" s="37"/>
      <c r="M1264" s="37"/>
      <c r="N1264" s="37"/>
      <c r="O1264" s="37"/>
      <c r="P1264" s="37"/>
      <c r="Q1264" s="37"/>
      <c r="R1264" s="37"/>
      <c r="S1264" s="37"/>
      <c r="T1264" s="37"/>
      <c r="U1264" s="37"/>
      <c r="V1264" s="37"/>
      <c r="W1264" s="37"/>
      <c r="X1264" s="37"/>
      <c r="Y1264" s="37"/>
    </row>
    <row r="1265" spans="1:25">
      <c r="A1265" s="818"/>
      <c r="B1265" s="491"/>
      <c r="C1265" s="491"/>
      <c r="D1265" s="491"/>
      <c r="E1265" s="491"/>
      <c r="F1265" s="37"/>
      <c r="G1265" s="819"/>
      <c r="H1265" s="572"/>
      <c r="I1265" s="37"/>
      <c r="J1265" s="37"/>
      <c r="K1265" s="37"/>
      <c r="L1265" s="37"/>
      <c r="M1265" s="37"/>
      <c r="N1265" s="37"/>
      <c r="O1265" s="37"/>
      <c r="P1265" s="37"/>
      <c r="Q1265" s="37"/>
      <c r="R1265" s="37"/>
      <c r="S1265" s="37"/>
      <c r="T1265" s="37"/>
      <c r="U1265" s="37"/>
      <c r="V1265" s="37"/>
      <c r="W1265" s="37"/>
      <c r="X1265" s="37"/>
      <c r="Y1265" s="37"/>
    </row>
    <row r="1266" spans="1:25">
      <c r="A1266" s="818"/>
      <c r="B1266" s="491"/>
      <c r="C1266" s="491"/>
      <c r="D1266" s="491"/>
      <c r="E1266" s="491"/>
      <c r="F1266" s="37"/>
      <c r="G1266" s="819"/>
      <c r="H1266" s="572"/>
      <c r="I1266" s="37"/>
      <c r="J1266" s="37"/>
      <c r="K1266" s="37"/>
      <c r="L1266" s="37"/>
      <c r="M1266" s="37"/>
      <c r="N1266" s="37"/>
      <c r="O1266" s="37"/>
      <c r="P1266" s="37"/>
      <c r="Q1266" s="37"/>
      <c r="R1266" s="37"/>
      <c r="S1266" s="37"/>
      <c r="T1266" s="37"/>
      <c r="U1266" s="37"/>
      <c r="V1266" s="37"/>
      <c r="W1266" s="37"/>
      <c r="X1266" s="37"/>
      <c r="Y1266" s="37"/>
    </row>
    <row r="1267" spans="1:25">
      <c r="A1267" s="818"/>
      <c r="B1267" s="491"/>
      <c r="C1267" s="491"/>
      <c r="D1267" s="491"/>
      <c r="E1267" s="491"/>
      <c r="F1267" s="37"/>
      <c r="G1267" s="819"/>
      <c r="H1267" s="572"/>
      <c r="I1267" s="37"/>
      <c r="J1267" s="37"/>
      <c r="K1267" s="37"/>
      <c r="L1267" s="37"/>
      <c r="M1267" s="37"/>
      <c r="N1267" s="37"/>
      <c r="O1267" s="37"/>
      <c r="P1267" s="37"/>
      <c r="Q1267" s="37"/>
      <c r="R1267" s="37"/>
      <c r="S1267" s="37"/>
      <c r="T1267" s="37"/>
      <c r="U1267" s="37"/>
      <c r="V1267" s="37"/>
      <c r="W1267" s="37"/>
      <c r="X1267" s="37"/>
      <c r="Y1267" s="37"/>
    </row>
    <row r="1268" spans="1:25">
      <c r="A1268" s="818"/>
      <c r="B1268" s="491"/>
      <c r="C1268" s="491"/>
      <c r="D1268" s="491"/>
      <c r="E1268" s="491"/>
      <c r="F1268" s="37"/>
      <c r="G1268" s="819"/>
      <c r="H1268" s="572"/>
      <c r="I1268" s="37"/>
      <c r="J1268" s="37"/>
      <c r="K1268" s="37"/>
      <c r="L1268" s="37"/>
      <c r="M1268" s="37"/>
      <c r="N1268" s="37"/>
      <c r="O1268" s="37"/>
      <c r="P1268" s="37"/>
      <c r="Q1268" s="37"/>
      <c r="R1268" s="37"/>
      <c r="S1268" s="37"/>
      <c r="T1268" s="37"/>
      <c r="U1268" s="37"/>
      <c r="V1268" s="37"/>
      <c r="W1268" s="37"/>
      <c r="X1268" s="37"/>
      <c r="Y1268" s="37"/>
    </row>
    <row r="1269" spans="1:25">
      <c r="A1269" s="818"/>
      <c r="B1269" s="491"/>
      <c r="C1269" s="491"/>
      <c r="D1269" s="491"/>
      <c r="E1269" s="491"/>
      <c r="F1269" s="37"/>
      <c r="G1269" s="819"/>
      <c r="H1269" s="572"/>
      <c r="I1269" s="37"/>
      <c r="J1269" s="37"/>
      <c r="K1269" s="37"/>
      <c r="L1269" s="37"/>
      <c r="M1269" s="37"/>
      <c r="N1269" s="37"/>
      <c r="O1269" s="37"/>
      <c r="P1269" s="37"/>
      <c r="Q1269" s="37"/>
      <c r="R1269" s="37"/>
      <c r="S1269" s="37"/>
      <c r="T1269" s="37"/>
      <c r="U1269" s="37"/>
      <c r="V1269" s="37"/>
      <c r="W1269" s="37"/>
      <c r="X1269" s="37"/>
      <c r="Y1269" s="37"/>
    </row>
    <row r="1270" spans="1:25">
      <c r="A1270" s="818"/>
      <c r="B1270" s="491"/>
      <c r="C1270" s="491"/>
      <c r="D1270" s="491"/>
      <c r="E1270" s="491"/>
      <c r="F1270" s="37"/>
      <c r="G1270" s="819"/>
      <c r="H1270" s="572"/>
      <c r="I1270" s="37"/>
      <c r="J1270" s="37"/>
      <c r="K1270" s="37"/>
      <c r="L1270" s="37"/>
      <c r="M1270" s="37"/>
      <c r="N1270" s="37"/>
      <c r="O1270" s="37"/>
      <c r="P1270" s="37"/>
      <c r="Q1270" s="37"/>
      <c r="R1270" s="37"/>
      <c r="S1270" s="37"/>
      <c r="T1270" s="37"/>
      <c r="U1270" s="37"/>
      <c r="V1270" s="37"/>
      <c r="W1270" s="37"/>
      <c r="X1270" s="37"/>
      <c r="Y1270" s="37"/>
    </row>
    <row r="1271" spans="1:25">
      <c r="A1271" s="818"/>
      <c r="B1271" s="491"/>
      <c r="C1271" s="491"/>
      <c r="D1271" s="491"/>
      <c r="E1271" s="491"/>
      <c r="F1271" s="37"/>
      <c r="G1271" s="819"/>
      <c r="H1271" s="572"/>
      <c r="I1271" s="37"/>
      <c r="J1271" s="37"/>
      <c r="K1271" s="37"/>
      <c r="L1271" s="37"/>
      <c r="M1271" s="37"/>
      <c r="N1271" s="37"/>
      <c r="O1271" s="37"/>
      <c r="P1271" s="37"/>
      <c r="Q1271" s="37"/>
      <c r="R1271" s="37"/>
      <c r="S1271" s="37"/>
      <c r="T1271" s="37"/>
      <c r="U1271" s="37"/>
      <c r="V1271" s="37"/>
      <c r="W1271" s="37"/>
      <c r="X1271" s="37"/>
      <c r="Y1271" s="37"/>
    </row>
    <row r="1272" spans="1:25">
      <c r="A1272" s="818"/>
      <c r="B1272" s="491"/>
      <c r="C1272" s="491"/>
      <c r="D1272" s="491"/>
      <c r="E1272" s="491"/>
      <c r="F1272" s="37"/>
      <c r="G1272" s="819"/>
      <c r="H1272" s="572"/>
      <c r="I1272" s="37"/>
      <c r="J1272" s="37"/>
      <c r="K1272" s="37"/>
      <c r="L1272" s="37"/>
      <c r="M1272" s="37"/>
      <c r="N1272" s="37"/>
      <c r="O1272" s="37"/>
      <c r="P1272" s="37"/>
      <c r="Q1272" s="37"/>
      <c r="R1272" s="37"/>
      <c r="S1272" s="37"/>
      <c r="T1272" s="37"/>
      <c r="U1272" s="37"/>
      <c r="V1272" s="37"/>
      <c r="W1272" s="37"/>
      <c r="X1272" s="37"/>
      <c r="Y1272" s="37"/>
    </row>
    <row r="1273" spans="1:25">
      <c r="A1273" s="818"/>
      <c r="B1273" s="491"/>
      <c r="C1273" s="491"/>
      <c r="D1273" s="491"/>
      <c r="E1273" s="491"/>
      <c r="F1273" s="37"/>
      <c r="G1273" s="819"/>
      <c r="H1273" s="572"/>
      <c r="I1273" s="37"/>
      <c r="J1273" s="37"/>
      <c r="K1273" s="37"/>
      <c r="L1273" s="37"/>
      <c r="M1273" s="37"/>
      <c r="N1273" s="37"/>
      <c r="O1273" s="37"/>
      <c r="P1273" s="37"/>
      <c r="Q1273" s="37"/>
      <c r="R1273" s="37"/>
      <c r="S1273" s="37"/>
      <c r="T1273" s="37"/>
      <c r="U1273" s="37"/>
      <c r="V1273" s="37"/>
      <c r="W1273" s="37"/>
      <c r="X1273" s="37"/>
      <c r="Y1273" s="37"/>
    </row>
    <row r="1274" spans="1:25">
      <c r="A1274" s="818"/>
      <c r="B1274" s="491"/>
      <c r="C1274" s="491"/>
      <c r="D1274" s="491"/>
      <c r="E1274" s="491"/>
      <c r="F1274" s="37"/>
      <c r="G1274" s="819"/>
      <c r="H1274" s="572"/>
      <c r="I1274" s="37"/>
      <c r="J1274" s="37"/>
      <c r="K1274" s="37"/>
      <c r="L1274" s="37"/>
      <c r="M1274" s="37"/>
      <c r="N1274" s="37"/>
      <c r="O1274" s="37"/>
      <c r="P1274" s="37"/>
      <c r="Q1274" s="37"/>
      <c r="R1274" s="37"/>
      <c r="S1274" s="37"/>
      <c r="T1274" s="37"/>
      <c r="U1274" s="37"/>
      <c r="V1274" s="37"/>
      <c r="W1274" s="37"/>
      <c r="X1274" s="37"/>
      <c r="Y1274" s="37"/>
    </row>
    <row r="1275" spans="1:25">
      <c r="A1275" s="818"/>
      <c r="B1275" s="491"/>
      <c r="C1275" s="491"/>
      <c r="D1275" s="491"/>
      <c r="E1275" s="491"/>
      <c r="F1275" s="37"/>
      <c r="G1275" s="819"/>
      <c r="H1275" s="572"/>
      <c r="I1275" s="37"/>
      <c r="J1275" s="37"/>
      <c r="K1275" s="37"/>
      <c r="L1275" s="37"/>
      <c r="M1275" s="37"/>
      <c r="N1275" s="37"/>
      <c r="O1275" s="37"/>
      <c r="P1275" s="37"/>
      <c r="Q1275" s="37"/>
      <c r="R1275" s="37"/>
      <c r="S1275" s="37"/>
      <c r="T1275" s="37"/>
      <c r="U1275" s="37"/>
      <c r="V1275" s="37"/>
      <c r="W1275" s="37"/>
      <c r="X1275" s="37"/>
      <c r="Y1275" s="37"/>
    </row>
    <row r="1276" spans="1:25">
      <c r="A1276" s="818"/>
      <c r="B1276" s="491"/>
      <c r="C1276" s="491"/>
      <c r="D1276" s="491"/>
      <c r="E1276" s="491"/>
      <c r="F1276" s="37"/>
      <c r="G1276" s="819"/>
      <c r="H1276" s="572"/>
      <c r="I1276" s="37"/>
      <c r="J1276" s="37"/>
      <c r="K1276" s="37"/>
      <c r="L1276" s="37"/>
      <c r="M1276" s="37"/>
      <c r="N1276" s="37"/>
      <c r="O1276" s="37"/>
      <c r="P1276" s="37"/>
      <c r="Q1276" s="37"/>
      <c r="R1276" s="37"/>
      <c r="S1276" s="37"/>
      <c r="T1276" s="37"/>
      <c r="U1276" s="37"/>
      <c r="V1276" s="37"/>
      <c r="W1276" s="37"/>
      <c r="X1276" s="37"/>
      <c r="Y1276" s="37"/>
    </row>
    <row r="1277" spans="1:25">
      <c r="A1277" s="818"/>
      <c r="B1277" s="491"/>
      <c r="C1277" s="491"/>
      <c r="D1277" s="491"/>
      <c r="E1277" s="491"/>
      <c r="F1277" s="37"/>
      <c r="G1277" s="819"/>
      <c r="H1277" s="572"/>
      <c r="I1277" s="37"/>
      <c r="J1277" s="37"/>
      <c r="K1277" s="37"/>
      <c r="L1277" s="37"/>
      <c r="M1277" s="37"/>
      <c r="N1277" s="37"/>
      <c r="O1277" s="37"/>
      <c r="P1277" s="37"/>
      <c r="Q1277" s="37"/>
      <c r="R1277" s="37"/>
      <c r="S1277" s="37"/>
      <c r="T1277" s="37"/>
      <c r="U1277" s="37"/>
      <c r="V1277" s="37"/>
      <c r="W1277" s="37"/>
      <c r="X1277" s="37"/>
      <c r="Y1277" s="37"/>
    </row>
    <row r="1278" spans="1:25">
      <c r="A1278" s="818"/>
      <c r="B1278" s="491"/>
      <c r="C1278" s="491"/>
      <c r="D1278" s="491"/>
      <c r="E1278" s="491"/>
      <c r="F1278" s="37"/>
      <c r="G1278" s="819"/>
      <c r="H1278" s="572"/>
      <c r="I1278" s="37"/>
      <c r="J1278" s="37"/>
      <c r="K1278" s="37"/>
      <c r="L1278" s="37"/>
      <c r="M1278" s="37"/>
      <c r="N1278" s="37"/>
      <c r="O1278" s="37"/>
      <c r="P1278" s="37"/>
      <c r="Q1278" s="37"/>
      <c r="R1278" s="37"/>
      <c r="S1278" s="37"/>
      <c r="T1278" s="37"/>
      <c r="U1278" s="37"/>
      <c r="V1278" s="37"/>
      <c r="W1278" s="37"/>
      <c r="X1278" s="37"/>
      <c r="Y1278" s="37"/>
    </row>
    <row r="1279" spans="1:25">
      <c r="A1279" s="818"/>
      <c r="B1279" s="491"/>
      <c r="C1279" s="491"/>
      <c r="D1279" s="491"/>
      <c r="E1279" s="491"/>
      <c r="F1279" s="37"/>
      <c r="G1279" s="819"/>
      <c r="H1279" s="572"/>
      <c r="I1279" s="37"/>
      <c r="J1279" s="37"/>
      <c r="K1279" s="37"/>
      <c r="L1279" s="37"/>
      <c r="M1279" s="37"/>
      <c r="N1279" s="37"/>
      <c r="O1279" s="37"/>
      <c r="P1279" s="37"/>
      <c r="Q1279" s="37"/>
      <c r="R1279" s="37"/>
      <c r="S1279" s="37"/>
      <c r="T1279" s="37"/>
      <c r="U1279" s="37"/>
      <c r="V1279" s="37"/>
      <c r="W1279" s="37"/>
      <c r="X1279" s="37"/>
      <c r="Y1279" s="37"/>
    </row>
    <row r="1280" spans="1:25">
      <c r="A1280" s="818"/>
      <c r="B1280" s="491"/>
      <c r="C1280" s="491"/>
      <c r="D1280" s="491"/>
      <c r="E1280" s="491"/>
      <c r="F1280" s="37"/>
      <c r="G1280" s="819"/>
      <c r="H1280" s="572"/>
      <c r="I1280" s="37"/>
      <c r="J1280" s="37"/>
      <c r="K1280" s="37"/>
      <c r="L1280" s="37"/>
      <c r="M1280" s="37"/>
      <c r="N1280" s="37"/>
      <c r="O1280" s="37"/>
      <c r="P1280" s="37"/>
      <c r="Q1280" s="37"/>
      <c r="R1280" s="37"/>
      <c r="S1280" s="37"/>
      <c r="T1280" s="37"/>
      <c r="U1280" s="37"/>
      <c r="V1280" s="37"/>
      <c r="W1280" s="37"/>
      <c r="X1280" s="37"/>
      <c r="Y1280" s="37"/>
    </row>
    <row r="1281" spans="1:25">
      <c r="A1281" s="818"/>
      <c r="B1281" s="491"/>
      <c r="C1281" s="491"/>
      <c r="D1281" s="491"/>
      <c r="E1281" s="491"/>
      <c r="F1281" s="37"/>
      <c r="G1281" s="819"/>
      <c r="H1281" s="572"/>
      <c r="I1281" s="37"/>
      <c r="J1281" s="37"/>
      <c r="K1281" s="37"/>
      <c r="L1281" s="37"/>
      <c r="M1281" s="37"/>
      <c r="N1281" s="37"/>
      <c r="O1281" s="37"/>
      <c r="P1281" s="37"/>
      <c r="Q1281" s="37"/>
      <c r="R1281" s="37"/>
      <c r="S1281" s="37"/>
      <c r="T1281" s="37"/>
      <c r="U1281" s="37"/>
      <c r="V1281" s="37"/>
      <c r="W1281" s="37"/>
      <c r="X1281" s="37"/>
      <c r="Y1281" s="37"/>
    </row>
    <row r="1282" spans="1:25">
      <c r="A1282" s="818"/>
      <c r="B1282" s="491"/>
      <c r="C1282" s="491"/>
      <c r="D1282" s="491"/>
      <c r="E1282" s="491"/>
      <c r="F1282" s="37"/>
      <c r="G1282" s="819"/>
      <c r="H1282" s="572"/>
      <c r="I1282" s="37"/>
      <c r="J1282" s="37"/>
      <c r="K1282" s="37"/>
      <c r="L1282" s="37"/>
      <c r="M1282" s="37"/>
      <c r="N1282" s="37"/>
      <c r="O1282" s="37"/>
      <c r="P1282" s="37"/>
      <c r="Q1282" s="37"/>
      <c r="R1282" s="37"/>
      <c r="S1282" s="37"/>
      <c r="T1282" s="37"/>
      <c r="U1282" s="37"/>
      <c r="V1282" s="37"/>
      <c r="W1282" s="37"/>
      <c r="X1282" s="37"/>
      <c r="Y1282" s="37"/>
    </row>
    <row r="1283" spans="1:25">
      <c r="A1283" s="818"/>
      <c r="B1283" s="491"/>
      <c r="C1283" s="491"/>
      <c r="D1283" s="491"/>
      <c r="E1283" s="491"/>
      <c r="F1283" s="37"/>
      <c r="G1283" s="819"/>
      <c r="H1283" s="572"/>
      <c r="I1283" s="37"/>
      <c r="J1283" s="37"/>
      <c r="K1283" s="37"/>
      <c r="L1283" s="37"/>
      <c r="M1283" s="37"/>
      <c r="N1283" s="37"/>
      <c r="O1283" s="37"/>
      <c r="P1283" s="37"/>
      <c r="Q1283" s="37"/>
      <c r="R1283" s="37"/>
      <c r="S1283" s="37"/>
      <c r="T1283" s="37"/>
      <c r="U1283" s="37"/>
      <c r="V1283" s="37"/>
      <c r="W1283" s="37"/>
      <c r="X1283" s="37"/>
      <c r="Y1283" s="37"/>
    </row>
    <row r="1284" spans="1:25">
      <c r="A1284" s="818"/>
      <c r="B1284" s="491"/>
      <c r="C1284" s="491"/>
      <c r="D1284" s="491"/>
      <c r="E1284" s="491"/>
      <c r="F1284" s="37"/>
      <c r="G1284" s="819"/>
      <c r="H1284" s="572"/>
      <c r="I1284" s="37"/>
      <c r="J1284" s="37"/>
      <c r="K1284" s="37"/>
      <c r="L1284" s="37"/>
      <c r="M1284" s="37"/>
      <c r="N1284" s="37"/>
      <c r="O1284" s="37"/>
      <c r="P1284" s="37"/>
      <c r="Q1284" s="37"/>
      <c r="R1284" s="37"/>
      <c r="S1284" s="37"/>
      <c r="T1284" s="37"/>
      <c r="U1284" s="37"/>
      <c r="V1284" s="37"/>
      <c r="W1284" s="37"/>
      <c r="X1284" s="37"/>
      <c r="Y1284" s="37"/>
    </row>
    <row r="1285" spans="1:25">
      <c r="A1285" s="818"/>
      <c r="B1285" s="491"/>
      <c r="C1285" s="491"/>
      <c r="D1285" s="491"/>
      <c r="E1285" s="491"/>
      <c r="F1285" s="37"/>
      <c r="G1285" s="819"/>
      <c r="H1285" s="572"/>
      <c r="I1285" s="37"/>
      <c r="J1285" s="37"/>
      <c r="K1285" s="37"/>
      <c r="L1285" s="37"/>
      <c r="M1285" s="37"/>
      <c r="N1285" s="37"/>
      <c r="O1285" s="37"/>
      <c r="P1285" s="37"/>
      <c r="Q1285" s="37"/>
      <c r="R1285" s="37"/>
      <c r="S1285" s="37"/>
      <c r="T1285" s="37"/>
      <c r="U1285" s="37"/>
      <c r="V1285" s="37"/>
      <c r="W1285" s="37"/>
      <c r="X1285" s="37"/>
      <c r="Y1285" s="37"/>
    </row>
    <row r="1286" spans="1:25">
      <c r="A1286" s="818"/>
      <c r="B1286" s="491"/>
      <c r="C1286" s="491"/>
      <c r="D1286" s="491"/>
      <c r="E1286" s="491"/>
      <c r="F1286" s="37"/>
      <c r="G1286" s="819"/>
      <c r="H1286" s="572"/>
      <c r="I1286" s="37"/>
      <c r="J1286" s="37"/>
      <c r="K1286" s="37"/>
      <c r="L1286" s="37"/>
      <c r="M1286" s="37"/>
      <c r="N1286" s="37"/>
      <c r="O1286" s="37"/>
      <c r="P1286" s="37"/>
      <c r="Q1286" s="37"/>
      <c r="R1286" s="37"/>
      <c r="S1286" s="37"/>
      <c r="T1286" s="37"/>
      <c r="U1286" s="37"/>
      <c r="V1286" s="37"/>
      <c r="W1286" s="37"/>
      <c r="X1286" s="37"/>
      <c r="Y1286" s="37"/>
    </row>
    <row r="1287" spans="1:25">
      <c r="A1287" s="818"/>
      <c r="B1287" s="491"/>
      <c r="C1287" s="491"/>
      <c r="D1287" s="491"/>
      <c r="E1287" s="491"/>
      <c r="F1287" s="37"/>
      <c r="G1287" s="819"/>
      <c r="H1287" s="572"/>
      <c r="I1287" s="37"/>
      <c r="J1287" s="37"/>
      <c r="K1287" s="37"/>
      <c r="L1287" s="37"/>
      <c r="M1287" s="37"/>
      <c r="N1287" s="37"/>
      <c r="O1287" s="37"/>
      <c r="P1287" s="37"/>
      <c r="Q1287" s="37"/>
      <c r="R1287" s="37"/>
      <c r="S1287" s="37"/>
      <c r="T1287" s="37"/>
      <c r="U1287" s="37"/>
      <c r="V1287" s="37"/>
      <c r="W1287" s="37"/>
      <c r="X1287" s="37"/>
      <c r="Y1287" s="37"/>
    </row>
    <row r="1288" spans="1:25">
      <c r="A1288" s="818"/>
      <c r="B1288" s="491"/>
      <c r="C1288" s="491"/>
      <c r="D1288" s="491"/>
      <c r="E1288" s="491"/>
      <c r="F1288" s="37"/>
      <c r="G1288" s="819"/>
      <c r="H1288" s="572"/>
      <c r="I1288" s="37"/>
      <c r="J1288" s="37"/>
      <c r="K1288" s="37"/>
      <c r="L1288" s="37"/>
      <c r="M1288" s="37"/>
      <c r="N1288" s="37"/>
      <c r="O1288" s="37"/>
      <c r="P1288" s="37"/>
      <c r="Q1288" s="37"/>
      <c r="R1288" s="37"/>
      <c r="S1288" s="37"/>
      <c r="T1288" s="37"/>
      <c r="U1288" s="37"/>
      <c r="V1288" s="37"/>
      <c r="W1288" s="37"/>
      <c r="X1288" s="37"/>
      <c r="Y1288" s="37"/>
    </row>
    <row r="1289" spans="1:25">
      <c r="A1289" s="818"/>
      <c r="B1289" s="491"/>
      <c r="C1289" s="491"/>
      <c r="D1289" s="491"/>
      <c r="E1289" s="491"/>
      <c r="F1289" s="37"/>
      <c r="G1289" s="819"/>
      <c r="H1289" s="572"/>
      <c r="I1289" s="37"/>
      <c r="J1289" s="37"/>
      <c r="K1289" s="37"/>
      <c r="L1289" s="37"/>
      <c r="M1289" s="37"/>
      <c r="N1289" s="37"/>
      <c r="O1289" s="37"/>
      <c r="P1289" s="37"/>
      <c r="Q1289" s="37"/>
      <c r="R1289" s="37"/>
      <c r="S1289" s="37"/>
      <c r="T1289" s="37"/>
      <c r="U1289" s="37"/>
      <c r="V1289" s="37"/>
      <c r="W1289" s="37"/>
      <c r="X1289" s="37"/>
      <c r="Y1289" s="37"/>
    </row>
    <row r="1290" spans="1:25">
      <c r="A1290" s="818"/>
      <c r="B1290" s="491"/>
      <c r="C1290" s="491"/>
      <c r="D1290" s="491"/>
      <c r="E1290" s="491"/>
      <c r="F1290" s="37"/>
      <c r="G1290" s="819"/>
      <c r="H1290" s="572"/>
      <c r="I1290" s="37"/>
      <c r="J1290" s="37"/>
      <c r="K1290" s="37"/>
      <c r="L1290" s="37"/>
      <c r="M1290" s="37"/>
      <c r="N1290" s="37"/>
      <c r="O1290" s="37"/>
      <c r="P1290" s="37"/>
      <c r="Q1290" s="37"/>
      <c r="R1290" s="37"/>
      <c r="S1290" s="37"/>
      <c r="T1290" s="37"/>
      <c r="U1290" s="37"/>
      <c r="V1290" s="37"/>
      <c r="W1290" s="37"/>
      <c r="X1290" s="37"/>
      <c r="Y1290" s="37"/>
    </row>
    <row r="1291" spans="1:25">
      <c r="A1291" s="818"/>
      <c r="B1291" s="491"/>
      <c r="C1291" s="491"/>
      <c r="D1291" s="491"/>
      <c r="E1291" s="491"/>
      <c r="F1291" s="37"/>
      <c r="G1291" s="819"/>
      <c r="H1291" s="572"/>
      <c r="I1291" s="37"/>
      <c r="J1291" s="37"/>
      <c r="K1291" s="37"/>
      <c r="L1291" s="37"/>
      <c r="M1291" s="37"/>
      <c r="N1291" s="37"/>
      <c r="O1291" s="37"/>
      <c r="P1291" s="37"/>
      <c r="Q1291" s="37"/>
      <c r="R1291" s="37"/>
      <c r="S1291" s="37"/>
      <c r="T1291" s="37"/>
      <c r="U1291" s="37"/>
      <c r="V1291" s="37"/>
      <c r="W1291" s="37"/>
      <c r="X1291" s="37"/>
      <c r="Y1291" s="37"/>
    </row>
    <row r="1292" spans="1:25">
      <c r="A1292" s="818"/>
      <c r="B1292" s="491"/>
      <c r="C1292" s="491"/>
      <c r="D1292" s="491"/>
      <c r="E1292" s="491"/>
      <c r="F1292" s="37"/>
      <c r="G1292" s="819"/>
      <c r="H1292" s="572"/>
      <c r="I1292" s="37"/>
      <c r="J1292" s="37"/>
      <c r="K1292" s="37"/>
      <c r="L1292" s="37"/>
      <c r="M1292" s="37"/>
      <c r="N1292" s="37"/>
      <c r="O1292" s="37"/>
      <c r="P1292" s="37"/>
      <c r="Q1292" s="37"/>
      <c r="R1292" s="37"/>
      <c r="S1292" s="37"/>
      <c r="T1292" s="37"/>
      <c r="U1292" s="37"/>
      <c r="V1292" s="37"/>
      <c r="W1292" s="37"/>
      <c r="X1292" s="37"/>
      <c r="Y1292" s="37"/>
    </row>
    <row r="1293" spans="1:25">
      <c r="A1293" s="818"/>
      <c r="B1293" s="491"/>
      <c r="C1293" s="491"/>
      <c r="D1293" s="491"/>
      <c r="E1293" s="491"/>
      <c r="F1293" s="37"/>
      <c r="G1293" s="819"/>
      <c r="H1293" s="572"/>
      <c r="I1293" s="37"/>
      <c r="J1293" s="37"/>
      <c r="K1293" s="37"/>
      <c r="L1293" s="37"/>
      <c r="M1293" s="37"/>
      <c r="N1293" s="37"/>
      <c r="O1293" s="37"/>
      <c r="P1293" s="37"/>
      <c r="Q1293" s="37"/>
      <c r="R1293" s="37"/>
      <c r="S1293" s="37"/>
      <c r="T1293" s="37"/>
      <c r="U1293" s="37"/>
      <c r="V1293" s="37"/>
      <c r="W1293" s="37"/>
      <c r="X1293" s="37"/>
      <c r="Y1293" s="37"/>
    </row>
    <row r="1294" spans="1:25">
      <c r="A1294" s="818"/>
      <c r="B1294" s="491"/>
      <c r="C1294" s="491"/>
      <c r="D1294" s="491"/>
      <c r="E1294" s="491"/>
      <c r="F1294" s="37"/>
      <c r="G1294" s="819"/>
      <c r="H1294" s="572"/>
      <c r="I1294" s="37"/>
      <c r="J1294" s="37"/>
      <c r="K1294" s="37"/>
      <c r="L1294" s="37"/>
      <c r="M1294" s="37"/>
      <c r="N1294" s="37"/>
      <c r="O1294" s="37"/>
      <c r="P1294" s="37"/>
      <c r="Q1294" s="37"/>
      <c r="R1294" s="37"/>
      <c r="S1294" s="37"/>
      <c r="T1294" s="37"/>
      <c r="U1294" s="37"/>
      <c r="V1294" s="37"/>
      <c r="W1294" s="37"/>
      <c r="X1294" s="37"/>
      <c r="Y1294" s="37"/>
    </row>
    <row r="1295" spans="1:25">
      <c r="A1295" s="818"/>
      <c r="B1295" s="491"/>
      <c r="C1295" s="491"/>
      <c r="D1295" s="491"/>
      <c r="E1295" s="491"/>
      <c r="F1295" s="37"/>
      <c r="G1295" s="819"/>
      <c r="H1295" s="572"/>
      <c r="I1295" s="37"/>
      <c r="J1295" s="37"/>
      <c r="K1295" s="37"/>
      <c r="L1295" s="37"/>
      <c r="M1295" s="37"/>
      <c r="N1295" s="37"/>
      <c r="O1295" s="37"/>
      <c r="P1295" s="37"/>
      <c r="Q1295" s="37"/>
      <c r="R1295" s="37"/>
      <c r="S1295" s="37"/>
      <c r="T1295" s="37"/>
      <c r="U1295" s="37"/>
      <c r="V1295" s="37"/>
      <c r="W1295" s="37"/>
      <c r="X1295" s="37"/>
      <c r="Y1295" s="37"/>
    </row>
    <row r="1296" spans="1:25">
      <c r="A1296" s="818"/>
      <c r="B1296" s="491"/>
      <c r="C1296" s="491"/>
      <c r="D1296" s="491"/>
      <c r="E1296" s="491"/>
      <c r="F1296" s="37"/>
      <c r="G1296" s="819"/>
      <c r="H1296" s="572"/>
      <c r="I1296" s="37"/>
      <c r="J1296" s="37"/>
      <c r="K1296" s="37"/>
      <c r="L1296" s="37"/>
      <c r="M1296" s="37"/>
      <c r="N1296" s="37"/>
      <c r="O1296" s="37"/>
      <c r="P1296" s="37"/>
      <c r="Q1296" s="37"/>
      <c r="R1296" s="37"/>
      <c r="S1296" s="37"/>
      <c r="T1296" s="37"/>
      <c r="U1296" s="37"/>
      <c r="V1296" s="37"/>
      <c r="W1296" s="37"/>
      <c r="X1296" s="37"/>
      <c r="Y1296" s="37"/>
    </row>
    <row r="1297" spans="1:25">
      <c r="A1297" s="818"/>
      <c r="B1297" s="491"/>
      <c r="C1297" s="491"/>
      <c r="D1297" s="491"/>
      <c r="E1297" s="491"/>
      <c r="F1297" s="37"/>
      <c r="G1297" s="819"/>
      <c r="H1297" s="572"/>
      <c r="I1297" s="37"/>
      <c r="J1297" s="37"/>
      <c r="K1297" s="37"/>
      <c r="L1297" s="37"/>
      <c r="M1297" s="37"/>
      <c r="N1297" s="37"/>
      <c r="O1297" s="37"/>
      <c r="P1297" s="37"/>
      <c r="Q1297" s="37"/>
      <c r="R1297" s="37"/>
      <c r="S1297" s="37"/>
      <c r="T1297" s="37"/>
      <c r="U1297" s="37"/>
      <c r="V1297" s="37"/>
      <c r="W1297" s="37"/>
      <c r="X1297" s="37"/>
      <c r="Y1297" s="37"/>
    </row>
    <row r="1298" spans="1:25">
      <c r="A1298" s="818"/>
      <c r="B1298" s="491"/>
      <c r="C1298" s="491"/>
      <c r="D1298" s="491"/>
      <c r="E1298" s="491"/>
      <c r="F1298" s="37"/>
      <c r="G1298" s="819"/>
      <c r="H1298" s="572"/>
      <c r="I1298" s="37"/>
      <c r="J1298" s="37"/>
      <c r="K1298" s="37"/>
      <c r="L1298" s="37"/>
      <c r="M1298" s="37"/>
      <c r="N1298" s="37"/>
      <c r="O1298" s="37"/>
      <c r="P1298" s="37"/>
      <c r="Q1298" s="37"/>
      <c r="R1298" s="37"/>
      <c r="S1298" s="37"/>
      <c r="T1298" s="37"/>
      <c r="U1298" s="37"/>
      <c r="V1298" s="37"/>
      <c r="W1298" s="37"/>
      <c r="X1298" s="37"/>
      <c r="Y1298" s="37"/>
    </row>
    <row r="1299" spans="1:25">
      <c r="A1299" s="818"/>
      <c r="B1299" s="491"/>
      <c r="C1299" s="491"/>
      <c r="D1299" s="491"/>
      <c r="E1299" s="491"/>
      <c r="F1299" s="37"/>
      <c r="G1299" s="819"/>
      <c r="H1299" s="572"/>
      <c r="I1299" s="37"/>
      <c r="J1299" s="37"/>
      <c r="K1299" s="37"/>
      <c r="L1299" s="37"/>
      <c r="M1299" s="37"/>
      <c r="N1299" s="37"/>
      <c r="O1299" s="37"/>
      <c r="P1299" s="37"/>
      <c r="Q1299" s="37"/>
      <c r="R1299" s="37"/>
      <c r="S1299" s="37"/>
      <c r="T1299" s="37"/>
      <c r="U1299" s="37"/>
      <c r="V1299" s="37"/>
      <c r="W1299" s="37"/>
      <c r="X1299" s="37"/>
      <c r="Y1299" s="37"/>
    </row>
    <row r="1300" spans="1:25">
      <c r="A1300" s="818"/>
      <c r="B1300" s="491"/>
      <c r="C1300" s="491"/>
      <c r="D1300" s="491"/>
      <c r="E1300" s="491"/>
      <c r="F1300" s="37"/>
      <c r="G1300" s="819"/>
      <c r="H1300" s="572"/>
      <c r="I1300" s="37"/>
      <c r="J1300" s="37"/>
      <c r="K1300" s="37"/>
      <c r="L1300" s="37"/>
      <c r="M1300" s="37"/>
      <c r="N1300" s="37"/>
      <c r="O1300" s="37"/>
      <c r="P1300" s="37"/>
      <c r="Q1300" s="37"/>
      <c r="R1300" s="37"/>
      <c r="S1300" s="37"/>
      <c r="T1300" s="37"/>
      <c r="U1300" s="37"/>
      <c r="V1300" s="37"/>
      <c r="W1300" s="37"/>
      <c r="X1300" s="37"/>
      <c r="Y1300" s="37"/>
    </row>
    <row r="1301" spans="1:25">
      <c r="A1301" s="818"/>
      <c r="B1301" s="491"/>
      <c r="C1301" s="491"/>
      <c r="D1301" s="491"/>
      <c r="E1301" s="491"/>
      <c r="F1301" s="37"/>
      <c r="G1301" s="819"/>
      <c r="H1301" s="572"/>
      <c r="I1301" s="37"/>
      <c r="J1301" s="37"/>
      <c r="K1301" s="37"/>
      <c r="L1301" s="37"/>
      <c r="M1301" s="37"/>
      <c r="N1301" s="37"/>
      <c r="O1301" s="37"/>
      <c r="P1301" s="37"/>
      <c r="Q1301" s="37"/>
      <c r="R1301" s="37"/>
      <c r="S1301" s="37"/>
      <c r="T1301" s="37"/>
      <c r="U1301" s="37"/>
      <c r="V1301" s="37"/>
      <c r="W1301" s="37"/>
      <c r="X1301" s="37"/>
      <c r="Y1301" s="37"/>
    </row>
    <row r="1302" spans="1:25">
      <c r="A1302" s="818"/>
      <c r="B1302" s="491"/>
      <c r="C1302" s="491"/>
      <c r="D1302" s="491"/>
      <c r="E1302" s="491"/>
      <c r="F1302" s="37"/>
      <c r="G1302" s="819"/>
      <c r="H1302" s="572"/>
      <c r="I1302" s="37"/>
      <c r="J1302" s="37"/>
      <c r="K1302" s="37"/>
      <c r="L1302" s="37"/>
      <c r="M1302" s="37"/>
      <c r="N1302" s="37"/>
      <c r="O1302" s="37"/>
      <c r="P1302" s="37"/>
      <c r="Q1302" s="37"/>
      <c r="R1302" s="37"/>
      <c r="S1302" s="37"/>
      <c r="T1302" s="37"/>
      <c r="U1302" s="37"/>
      <c r="V1302" s="37"/>
      <c r="W1302" s="37"/>
      <c r="X1302" s="37"/>
      <c r="Y1302" s="37"/>
    </row>
    <row r="1303" spans="1:25">
      <c r="A1303" s="818"/>
      <c r="B1303" s="491"/>
      <c r="C1303" s="491"/>
      <c r="D1303" s="491"/>
      <c r="E1303" s="491"/>
      <c r="F1303" s="37"/>
      <c r="G1303" s="819"/>
      <c r="H1303" s="572"/>
      <c r="I1303" s="37"/>
      <c r="J1303" s="37"/>
      <c r="K1303" s="37"/>
      <c r="L1303" s="37"/>
      <c r="M1303" s="37"/>
      <c r="N1303" s="37"/>
      <c r="O1303" s="37"/>
      <c r="P1303" s="37"/>
      <c r="Q1303" s="37"/>
      <c r="R1303" s="37"/>
      <c r="S1303" s="37"/>
      <c r="T1303" s="37"/>
      <c r="U1303" s="37"/>
      <c r="V1303" s="37"/>
      <c r="W1303" s="37"/>
      <c r="X1303" s="37"/>
      <c r="Y1303" s="37"/>
    </row>
    <row r="1304" spans="1:25">
      <c r="A1304" s="818"/>
      <c r="B1304" s="491"/>
      <c r="C1304" s="491"/>
      <c r="D1304" s="491"/>
      <c r="E1304" s="491"/>
      <c r="F1304" s="37"/>
      <c r="G1304" s="819"/>
      <c r="H1304" s="572"/>
      <c r="I1304" s="37"/>
      <c r="J1304" s="37"/>
      <c r="K1304" s="37"/>
      <c r="L1304" s="37"/>
      <c r="M1304" s="37"/>
      <c r="N1304" s="37"/>
      <c r="O1304" s="37"/>
      <c r="P1304" s="37"/>
      <c r="Q1304" s="37"/>
      <c r="R1304" s="37"/>
      <c r="S1304" s="37"/>
      <c r="T1304" s="37"/>
      <c r="U1304" s="37"/>
      <c r="V1304" s="37"/>
      <c r="W1304" s="37"/>
      <c r="X1304" s="37"/>
      <c r="Y1304" s="37"/>
    </row>
    <row r="1305" spans="1:25">
      <c r="A1305" s="818"/>
      <c r="B1305" s="491"/>
      <c r="C1305" s="491"/>
      <c r="D1305" s="491"/>
      <c r="E1305" s="491"/>
      <c r="F1305" s="37"/>
      <c r="G1305" s="819"/>
      <c r="H1305" s="572"/>
      <c r="I1305" s="37"/>
      <c r="J1305" s="37"/>
      <c r="K1305" s="37"/>
      <c r="L1305" s="37"/>
      <c r="M1305" s="37"/>
      <c r="N1305" s="37"/>
      <c r="O1305" s="37"/>
      <c r="P1305" s="37"/>
      <c r="Q1305" s="37"/>
      <c r="R1305" s="37"/>
      <c r="S1305" s="37"/>
      <c r="T1305" s="37"/>
      <c r="U1305" s="37"/>
      <c r="V1305" s="37"/>
      <c r="W1305" s="37"/>
      <c r="X1305" s="37"/>
      <c r="Y1305" s="37"/>
    </row>
    <row r="1306" spans="1:25">
      <c r="A1306" s="818"/>
      <c r="B1306" s="491"/>
      <c r="C1306" s="491"/>
      <c r="D1306" s="491"/>
      <c r="E1306" s="491"/>
      <c r="F1306" s="37"/>
      <c r="G1306" s="819"/>
      <c r="H1306" s="572"/>
      <c r="I1306" s="37"/>
      <c r="J1306" s="37"/>
      <c r="K1306" s="37"/>
      <c r="L1306" s="37"/>
      <c r="M1306" s="37"/>
      <c r="N1306" s="37"/>
      <c r="O1306" s="37"/>
      <c r="P1306" s="37"/>
      <c r="Q1306" s="37"/>
      <c r="R1306" s="37"/>
      <c r="S1306" s="37"/>
      <c r="T1306" s="37"/>
      <c r="U1306" s="37"/>
      <c r="V1306" s="37"/>
      <c r="W1306" s="37"/>
      <c r="X1306" s="37"/>
      <c r="Y1306" s="37"/>
    </row>
    <row r="1307" spans="1:25">
      <c r="A1307" s="818"/>
      <c r="B1307" s="491"/>
      <c r="C1307" s="491"/>
      <c r="D1307" s="491"/>
      <c r="E1307" s="491"/>
      <c r="F1307" s="37"/>
      <c r="G1307" s="819"/>
      <c r="H1307" s="572"/>
      <c r="I1307" s="37"/>
      <c r="J1307" s="37"/>
      <c r="K1307" s="37"/>
      <c r="L1307" s="37"/>
      <c r="M1307" s="37"/>
      <c r="N1307" s="37"/>
      <c r="O1307" s="37"/>
      <c r="P1307" s="37"/>
      <c r="Q1307" s="37"/>
      <c r="R1307" s="37"/>
      <c r="S1307" s="37"/>
      <c r="T1307" s="37"/>
      <c r="U1307" s="37"/>
      <c r="V1307" s="37"/>
      <c r="W1307" s="37"/>
      <c r="X1307" s="37"/>
      <c r="Y1307" s="37"/>
    </row>
    <row r="1308" spans="1:25">
      <c r="A1308" s="818"/>
      <c r="B1308" s="491"/>
      <c r="C1308" s="491"/>
      <c r="D1308" s="491"/>
      <c r="E1308" s="491"/>
      <c r="F1308" s="37"/>
      <c r="G1308" s="819"/>
      <c r="H1308" s="572"/>
      <c r="I1308" s="37"/>
      <c r="J1308" s="37"/>
      <c r="K1308" s="37"/>
      <c r="L1308" s="37"/>
      <c r="M1308" s="37"/>
      <c r="N1308" s="37"/>
      <c r="O1308" s="37"/>
      <c r="P1308" s="37"/>
      <c r="Q1308" s="37"/>
      <c r="R1308" s="37"/>
      <c r="S1308" s="37"/>
      <c r="T1308" s="37"/>
      <c r="U1308" s="37"/>
      <c r="V1308" s="37"/>
      <c r="W1308" s="37"/>
      <c r="X1308" s="37"/>
      <c r="Y1308" s="37"/>
    </row>
    <row r="1309" spans="1:25">
      <c r="A1309" s="818"/>
      <c r="B1309" s="491"/>
      <c r="C1309" s="491"/>
      <c r="D1309" s="491"/>
      <c r="E1309" s="491"/>
      <c r="F1309" s="37"/>
      <c r="G1309" s="819"/>
      <c r="H1309" s="572"/>
      <c r="I1309" s="37"/>
      <c r="J1309" s="37"/>
      <c r="K1309" s="37"/>
      <c r="L1309" s="37"/>
      <c r="M1309" s="37"/>
      <c r="N1309" s="37"/>
      <c r="O1309" s="37"/>
      <c r="P1309" s="37"/>
      <c r="Q1309" s="37"/>
      <c r="R1309" s="37"/>
      <c r="S1309" s="37"/>
      <c r="T1309" s="37"/>
      <c r="U1309" s="37"/>
      <c r="V1309" s="37"/>
      <c r="W1309" s="37"/>
      <c r="X1309" s="37"/>
      <c r="Y1309" s="37"/>
    </row>
    <row r="1310" spans="1:25">
      <c r="A1310" s="818"/>
      <c r="B1310" s="491"/>
      <c r="C1310" s="491"/>
      <c r="D1310" s="491"/>
      <c r="E1310" s="491"/>
      <c r="F1310" s="37"/>
      <c r="G1310" s="819"/>
      <c r="H1310" s="572"/>
      <c r="I1310" s="37"/>
      <c r="J1310" s="37"/>
      <c r="K1310" s="37"/>
      <c r="L1310" s="37"/>
      <c r="M1310" s="37"/>
      <c r="N1310" s="37"/>
      <c r="O1310" s="37"/>
      <c r="P1310" s="37"/>
      <c r="Q1310" s="37"/>
      <c r="R1310" s="37"/>
      <c r="S1310" s="37"/>
      <c r="T1310" s="37"/>
      <c r="U1310" s="37"/>
      <c r="V1310" s="37"/>
      <c r="W1310" s="37"/>
      <c r="X1310" s="37"/>
      <c r="Y1310" s="37"/>
    </row>
    <row r="1311" spans="1:25">
      <c r="A1311" s="818"/>
      <c r="B1311" s="491"/>
      <c r="C1311" s="491"/>
      <c r="D1311" s="491"/>
      <c r="E1311" s="491"/>
      <c r="F1311" s="37"/>
      <c r="G1311" s="819"/>
      <c r="H1311" s="572"/>
      <c r="I1311" s="37"/>
      <c r="J1311" s="37"/>
      <c r="K1311" s="37"/>
      <c r="L1311" s="37"/>
      <c r="M1311" s="37"/>
      <c r="N1311" s="37"/>
      <c r="O1311" s="37"/>
      <c r="P1311" s="37"/>
      <c r="Q1311" s="37"/>
      <c r="R1311" s="37"/>
      <c r="S1311" s="37"/>
      <c r="T1311" s="37"/>
      <c r="U1311" s="37"/>
      <c r="V1311" s="37"/>
      <c r="W1311" s="37"/>
      <c r="X1311" s="37"/>
      <c r="Y1311" s="37"/>
    </row>
    <row r="1312" spans="1:25">
      <c r="A1312" s="818"/>
      <c r="B1312" s="491"/>
      <c r="C1312" s="491"/>
      <c r="D1312" s="491"/>
      <c r="E1312" s="491"/>
      <c r="F1312" s="37"/>
      <c r="G1312" s="819"/>
      <c r="H1312" s="572"/>
      <c r="I1312" s="37"/>
      <c r="J1312" s="37"/>
      <c r="K1312" s="37"/>
      <c r="L1312" s="37"/>
      <c r="M1312" s="37"/>
      <c r="N1312" s="37"/>
      <c r="O1312" s="37"/>
      <c r="P1312" s="37"/>
      <c r="Q1312" s="37"/>
      <c r="R1312" s="37"/>
      <c r="S1312" s="37"/>
      <c r="T1312" s="37"/>
      <c r="U1312" s="37"/>
      <c r="V1312" s="37"/>
      <c r="W1312" s="37"/>
      <c r="X1312" s="37"/>
      <c r="Y1312" s="37"/>
    </row>
    <row r="1313" spans="1:25">
      <c r="A1313" s="818"/>
      <c r="B1313" s="491"/>
      <c r="C1313" s="491"/>
      <c r="D1313" s="491"/>
      <c r="E1313" s="491"/>
      <c r="F1313" s="37"/>
      <c r="G1313" s="819"/>
      <c r="H1313" s="572"/>
      <c r="I1313" s="37"/>
      <c r="J1313" s="37"/>
      <c r="K1313" s="37"/>
      <c r="L1313" s="37"/>
      <c r="M1313" s="37"/>
      <c r="N1313" s="37"/>
      <c r="O1313" s="37"/>
      <c r="P1313" s="37"/>
      <c r="Q1313" s="37"/>
      <c r="R1313" s="37"/>
      <c r="S1313" s="37"/>
      <c r="T1313" s="37"/>
      <c r="U1313" s="37"/>
      <c r="V1313" s="37"/>
      <c r="W1313" s="37"/>
      <c r="X1313" s="37"/>
      <c r="Y1313" s="37"/>
    </row>
    <row r="1314" spans="1:25">
      <c r="A1314" s="818"/>
      <c r="B1314" s="491"/>
      <c r="C1314" s="491"/>
      <c r="D1314" s="491"/>
      <c r="E1314" s="491"/>
      <c r="F1314" s="37"/>
      <c r="G1314" s="819"/>
      <c r="H1314" s="572"/>
      <c r="I1314" s="37"/>
      <c r="J1314" s="37"/>
      <c r="K1314" s="37"/>
      <c r="L1314" s="37"/>
      <c r="M1314" s="37"/>
      <c r="N1314" s="37"/>
      <c r="O1314" s="37"/>
      <c r="P1314" s="37"/>
      <c r="Q1314" s="37"/>
      <c r="R1314" s="37"/>
      <c r="S1314" s="37"/>
      <c r="T1314" s="37"/>
      <c r="U1314" s="37"/>
      <c r="V1314" s="37"/>
      <c r="W1314" s="37"/>
      <c r="X1314" s="37"/>
      <c r="Y1314" s="37"/>
    </row>
    <row r="1315" spans="1:25">
      <c r="A1315" s="818"/>
      <c r="B1315" s="491"/>
      <c r="C1315" s="491"/>
      <c r="D1315" s="491"/>
      <c r="E1315" s="491"/>
      <c r="F1315" s="37"/>
      <c r="G1315" s="819"/>
      <c r="H1315" s="572"/>
      <c r="I1315" s="37"/>
      <c r="J1315" s="37"/>
      <c r="K1315" s="37"/>
      <c r="L1315" s="37"/>
      <c r="M1315" s="37"/>
      <c r="N1315" s="37"/>
      <c r="O1315" s="37"/>
      <c r="P1315" s="37"/>
      <c r="Q1315" s="37"/>
      <c r="R1315" s="37"/>
      <c r="S1315" s="37"/>
      <c r="T1315" s="37"/>
      <c r="U1315" s="37"/>
      <c r="V1315" s="37"/>
      <c r="W1315" s="37"/>
      <c r="X1315" s="37"/>
      <c r="Y1315" s="37"/>
    </row>
    <row r="1316" spans="1:25">
      <c r="A1316" s="818"/>
      <c r="B1316" s="491"/>
      <c r="C1316" s="491"/>
      <c r="D1316" s="491"/>
      <c r="E1316" s="491"/>
      <c r="F1316" s="37"/>
      <c r="G1316" s="819"/>
      <c r="H1316" s="572"/>
      <c r="I1316" s="37"/>
      <c r="J1316" s="37"/>
      <c r="K1316" s="37"/>
      <c r="L1316" s="37"/>
      <c r="M1316" s="37"/>
      <c r="N1316" s="37"/>
      <c r="O1316" s="37"/>
      <c r="P1316" s="37"/>
      <c r="Q1316" s="37"/>
      <c r="R1316" s="37"/>
      <c r="S1316" s="37"/>
      <c r="T1316" s="37"/>
      <c r="U1316" s="37"/>
      <c r="V1316" s="37"/>
      <c r="W1316" s="37"/>
      <c r="X1316" s="37"/>
      <c r="Y1316" s="37"/>
    </row>
    <row r="1317" spans="1:25">
      <c r="A1317" s="818"/>
      <c r="B1317" s="491"/>
      <c r="C1317" s="491"/>
      <c r="D1317" s="491"/>
      <c r="E1317" s="491"/>
      <c r="F1317" s="37"/>
      <c r="G1317" s="819"/>
      <c r="H1317" s="572"/>
      <c r="I1317" s="37"/>
      <c r="J1317" s="37"/>
      <c r="K1317" s="37"/>
      <c r="L1317" s="37"/>
      <c r="M1317" s="37"/>
      <c r="N1317" s="37"/>
      <c r="O1317" s="37"/>
      <c r="P1317" s="37"/>
      <c r="Q1317" s="37"/>
      <c r="R1317" s="37"/>
      <c r="S1317" s="37"/>
      <c r="T1317" s="37"/>
      <c r="U1317" s="37"/>
      <c r="V1317" s="37"/>
      <c r="W1317" s="37"/>
      <c r="X1317" s="37"/>
      <c r="Y1317" s="37"/>
    </row>
    <row r="1318" spans="1:25">
      <c r="A1318" s="818"/>
      <c r="B1318" s="491"/>
      <c r="C1318" s="491"/>
      <c r="D1318" s="491"/>
      <c r="E1318" s="491"/>
      <c r="F1318" s="37"/>
      <c r="G1318" s="819"/>
      <c r="H1318" s="572"/>
      <c r="I1318" s="37"/>
      <c r="J1318" s="37"/>
      <c r="K1318" s="37"/>
      <c r="L1318" s="37"/>
      <c r="M1318" s="37"/>
      <c r="N1318" s="37"/>
      <c r="O1318" s="37"/>
      <c r="P1318" s="37"/>
      <c r="Q1318" s="37"/>
      <c r="R1318" s="37"/>
      <c r="S1318" s="37"/>
      <c r="T1318" s="37"/>
      <c r="U1318" s="37"/>
      <c r="V1318" s="37"/>
      <c r="W1318" s="37"/>
      <c r="X1318" s="37"/>
      <c r="Y1318" s="37"/>
    </row>
    <row r="1319" spans="1:25">
      <c r="A1319" s="818"/>
      <c r="B1319" s="491"/>
      <c r="C1319" s="491"/>
      <c r="D1319" s="491"/>
      <c r="E1319" s="491"/>
      <c r="F1319" s="37"/>
      <c r="G1319" s="819"/>
      <c r="H1319" s="572"/>
      <c r="I1319" s="37"/>
      <c r="J1319" s="37"/>
      <c r="K1319" s="37"/>
      <c r="L1319" s="37"/>
      <c r="M1319" s="37"/>
      <c r="N1319" s="37"/>
      <c r="O1319" s="37"/>
      <c r="P1319" s="37"/>
      <c r="Q1319" s="37"/>
      <c r="R1319" s="37"/>
      <c r="S1319" s="37"/>
      <c r="T1319" s="37"/>
      <c r="U1319" s="37"/>
      <c r="V1319" s="37"/>
      <c r="W1319" s="37"/>
      <c r="X1319" s="37"/>
      <c r="Y1319" s="37"/>
    </row>
    <row r="1320" spans="1:25">
      <c r="A1320" s="818"/>
      <c r="B1320" s="491"/>
      <c r="C1320" s="491"/>
      <c r="D1320" s="491"/>
      <c r="E1320" s="491"/>
      <c r="F1320" s="37"/>
      <c r="G1320" s="819"/>
      <c r="H1320" s="572"/>
      <c r="I1320" s="37"/>
      <c r="J1320" s="37"/>
      <c r="K1320" s="37"/>
      <c r="L1320" s="37"/>
      <c r="M1320" s="37"/>
      <c r="N1320" s="37"/>
      <c r="O1320" s="37"/>
      <c r="P1320" s="37"/>
      <c r="Q1320" s="37"/>
      <c r="R1320" s="37"/>
      <c r="S1320" s="37"/>
      <c r="T1320" s="37"/>
      <c r="U1320" s="37"/>
      <c r="V1320" s="37"/>
      <c r="W1320" s="37"/>
      <c r="X1320" s="37"/>
      <c r="Y1320" s="37"/>
    </row>
    <row r="1321" spans="1:25">
      <c r="A1321" s="818"/>
      <c r="B1321" s="491"/>
      <c r="C1321" s="491"/>
      <c r="D1321" s="491"/>
      <c r="E1321" s="491"/>
      <c r="F1321" s="37"/>
      <c r="G1321" s="819"/>
      <c r="H1321" s="572"/>
      <c r="I1321" s="37"/>
      <c r="J1321" s="37"/>
      <c r="K1321" s="37"/>
      <c r="L1321" s="37"/>
      <c r="M1321" s="37"/>
      <c r="N1321" s="37"/>
      <c r="O1321" s="37"/>
      <c r="P1321" s="37"/>
      <c r="Q1321" s="37"/>
      <c r="R1321" s="37"/>
      <c r="S1321" s="37"/>
      <c r="T1321" s="37"/>
      <c r="U1321" s="37"/>
      <c r="V1321" s="37"/>
      <c r="W1321" s="37"/>
      <c r="X1321" s="37"/>
      <c r="Y1321" s="37"/>
    </row>
    <row r="1322" spans="1:25">
      <c r="A1322" s="818"/>
      <c r="B1322" s="491"/>
      <c r="C1322" s="491"/>
      <c r="D1322" s="491"/>
      <c r="E1322" s="491"/>
      <c r="F1322" s="37"/>
      <c r="G1322" s="819"/>
      <c r="H1322" s="572"/>
      <c r="I1322" s="37"/>
      <c r="J1322" s="37"/>
      <c r="K1322" s="37"/>
      <c r="L1322" s="37"/>
      <c r="M1322" s="37"/>
      <c r="N1322" s="37"/>
      <c r="O1322" s="37"/>
      <c r="P1322" s="37"/>
      <c r="Q1322" s="37"/>
      <c r="R1322" s="37"/>
      <c r="S1322" s="37"/>
      <c r="T1322" s="37"/>
      <c r="U1322" s="37"/>
      <c r="V1322" s="37"/>
      <c r="W1322" s="37"/>
      <c r="X1322" s="37"/>
      <c r="Y1322" s="37"/>
    </row>
    <row r="1323" spans="1:25">
      <c r="A1323" s="818"/>
      <c r="B1323" s="491"/>
      <c r="C1323" s="491"/>
      <c r="D1323" s="491"/>
      <c r="E1323" s="491"/>
      <c r="F1323" s="37"/>
      <c r="G1323" s="819"/>
      <c r="H1323" s="572"/>
      <c r="I1323" s="37"/>
      <c r="J1323" s="37"/>
      <c r="K1323" s="37"/>
      <c r="L1323" s="37"/>
      <c r="M1323" s="37"/>
      <c r="N1323" s="37"/>
      <c r="O1323" s="37"/>
      <c r="P1323" s="37"/>
      <c r="Q1323" s="37"/>
      <c r="R1323" s="37"/>
      <c r="S1323" s="37"/>
      <c r="T1323" s="37"/>
      <c r="U1323" s="37"/>
      <c r="V1323" s="37"/>
      <c r="W1323" s="37"/>
      <c r="X1323" s="37"/>
      <c r="Y1323" s="37"/>
    </row>
    <row r="1324" spans="1:25">
      <c r="A1324" s="818"/>
      <c r="B1324" s="491"/>
      <c r="C1324" s="491"/>
      <c r="D1324" s="491"/>
      <c r="E1324" s="491"/>
      <c r="F1324" s="37"/>
      <c r="G1324" s="819"/>
      <c r="H1324" s="572"/>
      <c r="I1324" s="37"/>
      <c r="J1324" s="37"/>
      <c r="K1324" s="37"/>
      <c r="L1324" s="37"/>
      <c r="M1324" s="37"/>
      <c r="N1324" s="37"/>
      <c r="O1324" s="37"/>
      <c r="P1324" s="37"/>
      <c r="Q1324" s="37"/>
      <c r="R1324" s="37"/>
      <c r="S1324" s="37"/>
      <c r="T1324" s="37"/>
      <c r="U1324" s="37"/>
      <c r="V1324" s="37"/>
      <c r="W1324" s="37"/>
      <c r="X1324" s="37"/>
      <c r="Y1324" s="37"/>
    </row>
    <row r="1325" spans="1:25">
      <c r="A1325" s="818"/>
      <c r="B1325" s="491"/>
      <c r="C1325" s="491"/>
      <c r="D1325" s="491"/>
      <c r="E1325" s="491"/>
      <c r="F1325" s="37"/>
      <c r="G1325" s="819"/>
      <c r="H1325" s="572"/>
      <c r="I1325" s="37"/>
      <c r="J1325" s="37"/>
      <c r="K1325" s="37"/>
      <c r="L1325" s="37"/>
      <c r="M1325" s="37"/>
      <c r="N1325" s="37"/>
      <c r="O1325" s="37"/>
      <c r="P1325" s="37"/>
      <c r="Q1325" s="37"/>
      <c r="R1325" s="37"/>
      <c r="S1325" s="37"/>
      <c r="T1325" s="37"/>
      <c r="U1325" s="37"/>
      <c r="V1325" s="37"/>
      <c r="W1325" s="37"/>
      <c r="X1325" s="37"/>
      <c r="Y1325" s="37"/>
    </row>
    <row r="1326" spans="1:25">
      <c r="A1326" s="818"/>
      <c r="B1326" s="491"/>
      <c r="C1326" s="491"/>
      <c r="D1326" s="491"/>
      <c r="E1326" s="491"/>
      <c r="F1326" s="37"/>
      <c r="G1326" s="819"/>
      <c r="H1326" s="572"/>
      <c r="I1326" s="37"/>
      <c r="J1326" s="37"/>
      <c r="K1326" s="37"/>
      <c r="L1326" s="37"/>
      <c r="M1326" s="37"/>
      <c r="N1326" s="37"/>
      <c r="O1326" s="37"/>
      <c r="P1326" s="37"/>
      <c r="Q1326" s="37"/>
      <c r="R1326" s="37"/>
      <c r="S1326" s="37"/>
      <c r="T1326" s="37"/>
      <c r="U1326" s="37"/>
      <c r="V1326" s="37"/>
      <c r="W1326" s="37"/>
      <c r="X1326" s="37"/>
      <c r="Y1326" s="37"/>
    </row>
    <row r="1327" spans="1:25">
      <c r="A1327" s="818"/>
      <c r="B1327" s="491"/>
      <c r="C1327" s="491"/>
      <c r="D1327" s="491"/>
      <c r="E1327" s="491"/>
      <c r="F1327" s="37"/>
      <c r="G1327" s="819"/>
      <c r="H1327" s="572"/>
      <c r="I1327" s="37"/>
      <c r="J1327" s="37"/>
      <c r="K1327" s="37"/>
      <c r="L1327" s="37"/>
      <c r="M1327" s="37"/>
      <c r="N1327" s="37"/>
      <c r="O1327" s="37"/>
      <c r="P1327" s="37"/>
      <c r="Q1327" s="37"/>
      <c r="R1327" s="37"/>
      <c r="S1327" s="37"/>
      <c r="T1327" s="37"/>
      <c r="U1327" s="37"/>
      <c r="V1327" s="37"/>
      <c r="W1327" s="37"/>
      <c r="X1327" s="37"/>
      <c r="Y1327" s="37"/>
    </row>
    <row r="1328" spans="1:25">
      <c r="A1328" s="818"/>
      <c r="B1328" s="491"/>
      <c r="C1328" s="491"/>
      <c r="D1328" s="491"/>
      <c r="E1328" s="491"/>
      <c r="F1328" s="37"/>
      <c r="G1328" s="819"/>
      <c r="H1328" s="572"/>
      <c r="I1328" s="37"/>
      <c r="J1328" s="37"/>
      <c r="K1328" s="37"/>
      <c r="L1328" s="37"/>
      <c r="M1328" s="37"/>
      <c r="N1328" s="37"/>
      <c r="O1328" s="37"/>
      <c r="P1328" s="37"/>
      <c r="Q1328" s="37"/>
      <c r="R1328" s="37"/>
      <c r="S1328" s="37"/>
      <c r="T1328" s="37"/>
      <c r="U1328" s="37"/>
      <c r="V1328" s="37"/>
      <c r="W1328" s="37"/>
      <c r="X1328" s="37"/>
      <c r="Y1328" s="37"/>
    </row>
    <row r="1329" spans="1:25">
      <c r="A1329" s="818"/>
      <c r="B1329" s="491"/>
      <c r="C1329" s="491"/>
      <c r="D1329" s="491"/>
      <c r="E1329" s="491"/>
      <c r="F1329" s="37"/>
      <c r="G1329" s="819"/>
      <c r="H1329" s="572"/>
      <c r="I1329" s="37"/>
      <c r="J1329" s="37"/>
      <c r="K1329" s="37"/>
      <c r="L1329" s="37"/>
      <c r="M1329" s="37"/>
      <c r="N1329" s="37"/>
      <c r="O1329" s="37"/>
      <c r="P1329" s="37"/>
      <c r="Q1329" s="37"/>
      <c r="R1329" s="37"/>
      <c r="S1329" s="37"/>
      <c r="T1329" s="37"/>
      <c r="U1329" s="37"/>
      <c r="V1329" s="37"/>
      <c r="W1329" s="37"/>
      <c r="X1329" s="37"/>
      <c r="Y1329" s="37"/>
    </row>
    <row r="1330" spans="1:25">
      <c r="A1330" s="818"/>
      <c r="B1330" s="491"/>
      <c r="C1330" s="491"/>
      <c r="D1330" s="491"/>
      <c r="E1330" s="491"/>
      <c r="F1330" s="37"/>
      <c r="G1330" s="819"/>
      <c r="H1330" s="572"/>
      <c r="I1330" s="37"/>
      <c r="J1330" s="37"/>
      <c r="K1330" s="37"/>
      <c r="L1330" s="37"/>
      <c r="M1330" s="37"/>
      <c r="N1330" s="37"/>
      <c r="O1330" s="37"/>
      <c r="P1330" s="37"/>
      <c r="Q1330" s="37"/>
      <c r="R1330" s="37"/>
      <c r="S1330" s="37"/>
      <c r="T1330" s="37"/>
      <c r="U1330" s="37"/>
      <c r="V1330" s="37"/>
      <c r="W1330" s="37"/>
      <c r="X1330" s="37"/>
      <c r="Y1330" s="37"/>
    </row>
    <row r="1331" spans="1:25">
      <c r="A1331" s="818"/>
      <c r="B1331" s="491"/>
      <c r="C1331" s="491"/>
      <c r="D1331" s="491"/>
      <c r="E1331" s="491"/>
      <c r="F1331" s="37"/>
      <c r="G1331" s="819"/>
      <c r="H1331" s="572"/>
      <c r="I1331" s="37"/>
      <c r="J1331" s="37"/>
      <c r="K1331" s="37"/>
      <c r="L1331" s="37"/>
      <c r="M1331" s="37"/>
      <c r="N1331" s="37"/>
      <c r="O1331" s="37"/>
      <c r="P1331" s="37"/>
      <c r="Q1331" s="37"/>
      <c r="R1331" s="37"/>
      <c r="S1331" s="37"/>
      <c r="T1331" s="37"/>
      <c r="U1331" s="37"/>
      <c r="V1331" s="37"/>
      <c r="W1331" s="37"/>
      <c r="X1331" s="37"/>
      <c r="Y1331" s="37"/>
    </row>
    <row r="1332" spans="1:25">
      <c r="A1332" s="818"/>
      <c r="B1332" s="491"/>
      <c r="C1332" s="491"/>
      <c r="D1332" s="491"/>
      <c r="E1332" s="491"/>
      <c r="F1332" s="37"/>
      <c r="G1332" s="819"/>
      <c r="H1332" s="572"/>
      <c r="I1332" s="37"/>
      <c r="J1332" s="37"/>
      <c r="K1332" s="37"/>
      <c r="L1332" s="37"/>
      <c r="M1332" s="37"/>
      <c r="N1332" s="37"/>
      <c r="O1332" s="37"/>
      <c r="P1332" s="37"/>
      <c r="Q1332" s="37"/>
      <c r="R1332" s="37"/>
      <c r="S1332" s="37"/>
      <c r="T1332" s="37"/>
      <c r="U1332" s="37"/>
      <c r="V1332" s="37"/>
      <c r="W1332" s="37"/>
      <c r="X1332" s="37"/>
      <c r="Y1332" s="37"/>
    </row>
    <row r="1333" spans="1:25">
      <c r="A1333" s="818"/>
      <c r="B1333" s="491"/>
      <c r="C1333" s="491"/>
      <c r="D1333" s="491"/>
      <c r="E1333" s="491"/>
      <c r="F1333" s="37"/>
      <c r="G1333" s="819"/>
      <c r="H1333" s="572"/>
      <c r="I1333" s="37"/>
      <c r="J1333" s="37"/>
      <c r="K1333" s="37"/>
      <c r="L1333" s="37"/>
      <c r="M1333" s="37"/>
      <c r="N1333" s="37"/>
      <c r="O1333" s="37"/>
      <c r="P1333" s="37"/>
      <c r="Q1333" s="37"/>
      <c r="R1333" s="37"/>
      <c r="S1333" s="37"/>
      <c r="T1333" s="37"/>
      <c r="U1333" s="37"/>
      <c r="V1333" s="37"/>
      <c r="W1333" s="37"/>
      <c r="X1333" s="37"/>
      <c r="Y1333" s="37"/>
    </row>
    <row r="1334" spans="1:25">
      <c r="A1334" s="818"/>
      <c r="B1334" s="491"/>
      <c r="C1334" s="491"/>
      <c r="D1334" s="491"/>
      <c r="E1334" s="491"/>
      <c r="F1334" s="37"/>
      <c r="G1334" s="819"/>
      <c r="H1334" s="572"/>
      <c r="I1334" s="37"/>
      <c r="J1334" s="37"/>
      <c r="K1334" s="37"/>
      <c r="L1334" s="37"/>
      <c r="M1334" s="37"/>
      <c r="N1334" s="37"/>
      <c r="O1334" s="37"/>
      <c r="P1334" s="37"/>
      <c r="Q1334" s="37"/>
      <c r="R1334" s="37"/>
      <c r="S1334" s="37"/>
      <c r="T1334" s="37"/>
      <c r="U1334" s="37"/>
      <c r="V1334" s="37"/>
      <c r="W1334" s="37"/>
      <c r="X1334" s="37"/>
      <c r="Y1334" s="37"/>
    </row>
    <row r="1335" spans="1:25">
      <c r="A1335" s="818"/>
      <c r="B1335" s="491"/>
      <c r="C1335" s="491"/>
      <c r="D1335" s="491"/>
      <c r="E1335" s="491"/>
      <c r="F1335" s="37"/>
      <c r="G1335" s="819"/>
      <c r="H1335" s="572"/>
      <c r="I1335" s="37"/>
      <c r="J1335" s="37"/>
      <c r="K1335" s="37"/>
      <c r="L1335" s="37"/>
      <c r="M1335" s="37"/>
      <c r="N1335" s="37"/>
      <c r="O1335" s="37"/>
      <c r="P1335" s="37"/>
      <c r="Q1335" s="37"/>
      <c r="R1335" s="37"/>
      <c r="S1335" s="37"/>
      <c r="T1335" s="37"/>
      <c r="U1335" s="37"/>
      <c r="V1335" s="37"/>
      <c r="W1335" s="37"/>
      <c r="X1335" s="37"/>
      <c r="Y1335" s="37"/>
    </row>
    <row r="1336" spans="1:25">
      <c r="A1336" s="818"/>
      <c r="B1336" s="491"/>
      <c r="C1336" s="491"/>
      <c r="D1336" s="491"/>
      <c r="E1336" s="491"/>
      <c r="F1336" s="37"/>
      <c r="G1336" s="819"/>
      <c r="H1336" s="572"/>
      <c r="I1336" s="37"/>
      <c r="J1336" s="37"/>
      <c r="K1336" s="37"/>
      <c r="L1336" s="37"/>
      <c r="M1336" s="37"/>
      <c r="N1336" s="37"/>
      <c r="O1336" s="37"/>
      <c r="P1336" s="37"/>
      <c r="Q1336" s="37"/>
      <c r="R1336" s="37"/>
      <c r="S1336" s="37"/>
      <c r="T1336" s="37"/>
      <c r="U1336" s="37"/>
      <c r="V1336" s="37"/>
      <c r="W1336" s="37"/>
      <c r="X1336" s="37"/>
      <c r="Y1336" s="37"/>
    </row>
    <row r="1337" spans="1:25">
      <c r="A1337" s="818"/>
      <c r="B1337" s="491"/>
      <c r="C1337" s="491"/>
      <c r="D1337" s="491"/>
      <c r="E1337" s="491"/>
      <c r="F1337" s="37"/>
      <c r="G1337" s="819"/>
      <c r="H1337" s="572"/>
      <c r="I1337" s="37"/>
      <c r="J1337" s="37"/>
      <c r="K1337" s="37"/>
      <c r="L1337" s="37"/>
      <c r="M1337" s="37"/>
      <c r="N1337" s="37"/>
      <c r="O1337" s="37"/>
      <c r="P1337" s="37"/>
      <c r="Q1337" s="37"/>
      <c r="R1337" s="37"/>
      <c r="S1337" s="37"/>
      <c r="T1337" s="37"/>
      <c r="U1337" s="37"/>
      <c r="V1337" s="37"/>
      <c r="W1337" s="37"/>
      <c r="X1337" s="37"/>
      <c r="Y1337" s="37"/>
    </row>
    <row r="1338" spans="1:25">
      <c r="A1338" s="818"/>
      <c r="B1338" s="491"/>
      <c r="C1338" s="491"/>
      <c r="D1338" s="491"/>
      <c r="E1338" s="491"/>
      <c r="F1338" s="37"/>
      <c r="G1338" s="819"/>
      <c r="H1338" s="572"/>
      <c r="I1338" s="37"/>
      <c r="J1338" s="37"/>
      <c r="K1338" s="37"/>
      <c r="L1338" s="37"/>
      <c r="M1338" s="37"/>
      <c r="N1338" s="37"/>
      <c r="O1338" s="37"/>
      <c r="P1338" s="37"/>
      <c r="Q1338" s="37"/>
      <c r="R1338" s="37"/>
      <c r="S1338" s="37"/>
      <c r="T1338" s="37"/>
      <c r="U1338" s="37"/>
      <c r="V1338" s="37"/>
      <c r="W1338" s="37"/>
      <c r="X1338" s="37"/>
      <c r="Y1338" s="37"/>
    </row>
    <row r="1339" spans="1:25">
      <c r="A1339" s="818"/>
      <c r="B1339" s="491"/>
      <c r="C1339" s="491"/>
      <c r="D1339" s="491"/>
      <c r="E1339" s="491"/>
      <c r="F1339" s="37"/>
      <c r="G1339" s="819"/>
      <c r="H1339" s="572"/>
      <c r="I1339" s="37"/>
      <c r="J1339" s="37"/>
      <c r="K1339" s="37"/>
      <c r="L1339" s="37"/>
      <c r="M1339" s="37"/>
      <c r="N1339" s="37"/>
      <c r="O1339" s="37"/>
      <c r="P1339" s="37"/>
      <c r="Q1339" s="37"/>
      <c r="R1339" s="37"/>
      <c r="S1339" s="37"/>
      <c r="T1339" s="37"/>
      <c r="U1339" s="37"/>
      <c r="V1339" s="37"/>
      <c r="W1339" s="37"/>
      <c r="X1339" s="37"/>
      <c r="Y1339" s="37"/>
    </row>
    <row r="1340" spans="1:25">
      <c r="A1340" s="818"/>
      <c r="B1340" s="491"/>
      <c r="C1340" s="491"/>
      <c r="D1340" s="491"/>
      <c r="E1340" s="491"/>
      <c r="F1340" s="37"/>
      <c r="G1340" s="819"/>
      <c r="H1340" s="572"/>
      <c r="I1340" s="37"/>
      <c r="J1340" s="37"/>
      <c r="K1340" s="37"/>
      <c r="L1340" s="37"/>
      <c r="M1340" s="37"/>
      <c r="N1340" s="37"/>
      <c r="O1340" s="37"/>
      <c r="P1340" s="37"/>
      <c r="Q1340" s="37"/>
      <c r="R1340" s="37"/>
      <c r="S1340" s="37"/>
      <c r="T1340" s="37"/>
      <c r="U1340" s="37"/>
      <c r="V1340" s="37"/>
      <c r="W1340" s="37"/>
      <c r="X1340" s="37"/>
      <c r="Y1340" s="37"/>
    </row>
    <row r="1341" spans="1:25">
      <c r="A1341" s="818"/>
      <c r="B1341" s="491"/>
      <c r="C1341" s="491"/>
      <c r="D1341" s="491"/>
      <c r="E1341" s="491"/>
      <c r="F1341" s="37"/>
      <c r="G1341" s="819"/>
      <c r="H1341" s="572"/>
      <c r="I1341" s="37"/>
      <c r="J1341" s="37"/>
      <c r="K1341" s="37"/>
      <c r="L1341" s="37"/>
      <c r="M1341" s="37"/>
      <c r="N1341" s="37"/>
      <c r="O1341" s="37"/>
      <c r="P1341" s="37"/>
      <c r="Q1341" s="37"/>
      <c r="R1341" s="37"/>
      <c r="S1341" s="37"/>
      <c r="T1341" s="37"/>
      <c r="U1341" s="37"/>
      <c r="V1341" s="37"/>
      <c r="W1341" s="37"/>
      <c r="X1341" s="37"/>
      <c r="Y1341" s="37"/>
    </row>
    <row r="1342" spans="1:25">
      <c r="A1342" s="818"/>
      <c r="B1342" s="491"/>
      <c r="C1342" s="491"/>
      <c r="D1342" s="491"/>
      <c r="E1342" s="491"/>
      <c r="F1342" s="37"/>
      <c r="G1342" s="819"/>
      <c r="H1342" s="572"/>
      <c r="I1342" s="37"/>
      <c r="J1342" s="37"/>
      <c r="K1342" s="37"/>
      <c r="L1342" s="37"/>
      <c r="M1342" s="37"/>
      <c r="N1342" s="37"/>
      <c r="O1342" s="37"/>
      <c r="P1342" s="37"/>
      <c r="Q1342" s="37"/>
      <c r="R1342" s="37"/>
      <c r="S1342" s="37"/>
      <c r="T1342" s="37"/>
      <c r="U1342" s="37"/>
      <c r="V1342" s="37"/>
      <c r="W1342" s="37"/>
      <c r="X1342" s="37"/>
      <c r="Y1342" s="37"/>
    </row>
    <row r="1343" spans="1:25">
      <c r="A1343" s="818"/>
      <c r="B1343" s="491"/>
      <c r="C1343" s="491"/>
      <c r="D1343" s="491"/>
      <c r="E1343" s="491"/>
      <c r="F1343" s="37"/>
      <c r="G1343" s="819"/>
      <c r="H1343" s="572"/>
      <c r="I1343" s="37"/>
      <c r="J1343" s="37"/>
      <c r="K1343" s="37"/>
      <c r="L1343" s="37"/>
      <c r="M1343" s="37"/>
      <c r="N1343" s="37"/>
      <c r="O1343" s="37"/>
      <c r="P1343" s="37"/>
      <c r="Q1343" s="37"/>
      <c r="R1343" s="37"/>
      <c r="S1343" s="37"/>
      <c r="T1343" s="37"/>
      <c r="U1343" s="37"/>
      <c r="V1343" s="37"/>
      <c r="W1343" s="37"/>
      <c r="X1343" s="37"/>
      <c r="Y1343" s="37"/>
    </row>
    <row r="1344" spans="1:25">
      <c r="A1344" s="818"/>
      <c r="B1344" s="491"/>
      <c r="C1344" s="491"/>
      <c r="D1344" s="491"/>
      <c r="E1344" s="491"/>
      <c r="F1344" s="37"/>
      <c r="G1344" s="819"/>
      <c r="H1344" s="572"/>
      <c r="I1344" s="37"/>
      <c r="J1344" s="37"/>
      <c r="K1344" s="37"/>
      <c r="L1344" s="37"/>
      <c r="M1344" s="37"/>
      <c r="N1344" s="37"/>
      <c r="O1344" s="37"/>
      <c r="P1344" s="37"/>
      <c r="Q1344" s="37"/>
      <c r="R1344" s="37"/>
      <c r="S1344" s="37"/>
      <c r="T1344" s="37"/>
      <c r="U1344" s="37"/>
      <c r="V1344" s="37"/>
      <c r="W1344" s="37"/>
      <c r="X1344" s="37"/>
      <c r="Y1344" s="37"/>
    </row>
    <row r="1345" spans="1:25">
      <c r="A1345" s="818"/>
      <c r="B1345" s="491"/>
      <c r="C1345" s="491"/>
      <c r="D1345" s="491"/>
      <c r="E1345" s="491"/>
      <c r="F1345" s="37"/>
      <c r="G1345" s="819"/>
      <c r="H1345" s="572"/>
      <c r="I1345" s="37"/>
      <c r="J1345" s="37"/>
      <c r="K1345" s="37"/>
      <c r="L1345" s="37"/>
      <c r="M1345" s="37"/>
      <c r="N1345" s="37"/>
      <c r="O1345" s="37"/>
      <c r="P1345" s="37"/>
      <c r="Q1345" s="37"/>
      <c r="R1345" s="37"/>
      <c r="S1345" s="37"/>
      <c r="T1345" s="37"/>
      <c r="U1345" s="37"/>
      <c r="V1345" s="37"/>
      <c r="W1345" s="37"/>
      <c r="X1345" s="37"/>
      <c r="Y1345" s="37"/>
    </row>
    <row r="1346" spans="1:25">
      <c r="A1346" s="818"/>
      <c r="B1346" s="491"/>
      <c r="C1346" s="491"/>
      <c r="D1346" s="491"/>
      <c r="E1346" s="491"/>
      <c r="F1346" s="37"/>
      <c r="G1346" s="819"/>
      <c r="H1346" s="572"/>
      <c r="I1346" s="37"/>
      <c r="J1346" s="37"/>
      <c r="K1346" s="37"/>
      <c r="L1346" s="37"/>
      <c r="M1346" s="37"/>
      <c r="N1346" s="37"/>
      <c r="O1346" s="37"/>
      <c r="P1346" s="37"/>
      <c r="Q1346" s="37"/>
      <c r="R1346" s="37"/>
      <c r="S1346" s="37"/>
      <c r="T1346" s="37"/>
      <c r="U1346" s="37"/>
      <c r="V1346" s="37"/>
      <c r="W1346" s="37"/>
      <c r="X1346" s="37"/>
      <c r="Y1346" s="37"/>
    </row>
    <row r="1347" spans="1:25">
      <c r="A1347" s="818"/>
      <c r="B1347" s="491"/>
      <c r="C1347" s="491"/>
      <c r="D1347" s="491"/>
      <c r="E1347" s="491"/>
      <c r="F1347" s="37"/>
      <c r="G1347" s="819"/>
      <c r="H1347" s="572"/>
      <c r="I1347" s="37"/>
      <c r="J1347" s="37"/>
      <c r="K1347" s="37"/>
      <c r="L1347" s="37"/>
      <c r="M1347" s="37"/>
      <c r="N1347" s="37"/>
      <c r="O1347" s="37"/>
      <c r="P1347" s="37"/>
      <c r="Q1347" s="37"/>
      <c r="R1347" s="37"/>
      <c r="S1347" s="37"/>
      <c r="T1347" s="37"/>
      <c r="U1347" s="37"/>
      <c r="V1347" s="37"/>
      <c r="W1347" s="37"/>
      <c r="X1347" s="37"/>
      <c r="Y1347" s="37"/>
    </row>
    <row r="1348" spans="1:25">
      <c r="A1348" s="818"/>
      <c r="B1348" s="491"/>
      <c r="C1348" s="491"/>
      <c r="D1348" s="491"/>
      <c r="E1348" s="491"/>
      <c r="F1348" s="37"/>
      <c r="G1348" s="819"/>
      <c r="H1348" s="572"/>
      <c r="I1348" s="37"/>
      <c r="J1348" s="37"/>
      <c r="K1348" s="37"/>
      <c r="L1348" s="37"/>
      <c r="M1348" s="37"/>
      <c r="N1348" s="37"/>
      <c r="O1348" s="37"/>
      <c r="P1348" s="37"/>
      <c r="Q1348" s="37"/>
      <c r="R1348" s="37"/>
      <c r="S1348" s="37"/>
      <c r="T1348" s="37"/>
      <c r="U1348" s="37"/>
      <c r="V1348" s="37"/>
      <c r="W1348" s="37"/>
      <c r="X1348" s="37"/>
      <c r="Y1348" s="37"/>
    </row>
    <row r="1349" spans="1:25">
      <c r="A1349" s="818"/>
      <c r="B1349" s="491"/>
      <c r="C1349" s="491"/>
      <c r="D1349" s="491"/>
      <c r="E1349" s="491"/>
      <c r="F1349" s="37"/>
      <c r="G1349" s="819"/>
      <c r="H1349" s="572"/>
      <c r="I1349" s="37"/>
      <c r="J1349" s="37"/>
      <c r="K1349" s="37"/>
      <c r="L1349" s="37"/>
      <c r="M1349" s="37"/>
      <c r="N1349" s="37"/>
      <c r="O1349" s="37"/>
      <c r="P1349" s="37"/>
      <c r="Q1349" s="37"/>
      <c r="R1349" s="37"/>
      <c r="S1349" s="37"/>
      <c r="T1349" s="37"/>
      <c r="U1349" s="37"/>
      <c r="V1349" s="37"/>
      <c r="W1349" s="37"/>
      <c r="X1349" s="37"/>
      <c r="Y1349" s="37"/>
    </row>
    <row r="1350" spans="1:25">
      <c r="A1350" s="818"/>
      <c r="B1350" s="491"/>
      <c r="C1350" s="491"/>
      <c r="D1350" s="491"/>
      <c r="E1350" s="491"/>
      <c r="F1350" s="37"/>
      <c r="G1350" s="819"/>
      <c r="H1350" s="572"/>
      <c r="I1350" s="37"/>
      <c r="J1350" s="37"/>
      <c r="K1350" s="37"/>
      <c r="L1350" s="37"/>
      <c r="M1350" s="37"/>
      <c r="N1350" s="37"/>
      <c r="O1350" s="37"/>
      <c r="P1350" s="37"/>
      <c r="Q1350" s="37"/>
      <c r="R1350" s="37"/>
      <c r="S1350" s="37"/>
      <c r="T1350" s="37"/>
      <c r="U1350" s="37"/>
      <c r="V1350" s="37"/>
      <c r="W1350" s="37"/>
      <c r="X1350" s="37"/>
      <c r="Y1350" s="37"/>
    </row>
    <row r="1351" spans="1:25">
      <c r="A1351" s="818"/>
      <c r="B1351" s="491"/>
      <c r="C1351" s="491"/>
      <c r="D1351" s="491"/>
      <c r="E1351" s="491"/>
      <c r="F1351" s="37"/>
      <c r="G1351" s="819"/>
      <c r="H1351" s="572"/>
      <c r="I1351" s="37"/>
      <c r="J1351" s="37"/>
      <c r="K1351" s="37"/>
      <c r="L1351" s="37"/>
      <c r="M1351" s="37"/>
      <c r="N1351" s="37"/>
      <c r="O1351" s="37"/>
      <c r="P1351" s="37"/>
      <c r="Q1351" s="37"/>
      <c r="R1351" s="37"/>
      <c r="S1351" s="37"/>
      <c r="T1351" s="37"/>
      <c r="U1351" s="37"/>
      <c r="V1351" s="37"/>
      <c r="W1351" s="37"/>
      <c r="X1351" s="37"/>
      <c r="Y1351" s="37"/>
    </row>
    <row r="1352" spans="1:25">
      <c r="A1352" s="818"/>
      <c r="B1352" s="491"/>
      <c r="C1352" s="491"/>
      <c r="D1352" s="491"/>
      <c r="E1352" s="491"/>
      <c r="F1352" s="37"/>
      <c r="G1352" s="819"/>
      <c r="H1352" s="572"/>
      <c r="I1352" s="37"/>
      <c r="J1352" s="37"/>
      <c r="K1352" s="37"/>
      <c r="L1352" s="37"/>
      <c r="M1352" s="37"/>
      <c r="N1352" s="37"/>
      <c r="O1352" s="37"/>
      <c r="P1352" s="37"/>
      <c r="Q1352" s="37"/>
      <c r="R1352" s="37"/>
      <c r="S1352" s="37"/>
      <c r="T1352" s="37"/>
      <c r="U1352" s="37"/>
      <c r="V1352" s="37"/>
      <c r="W1352" s="37"/>
      <c r="X1352" s="37"/>
      <c r="Y1352" s="37"/>
    </row>
    <row r="1353" spans="1:25">
      <c r="A1353" s="818"/>
      <c r="B1353" s="491"/>
      <c r="C1353" s="491"/>
      <c r="D1353" s="491"/>
      <c r="E1353" s="491"/>
      <c r="F1353" s="37"/>
      <c r="G1353" s="819"/>
      <c r="H1353" s="572"/>
      <c r="I1353" s="37"/>
      <c r="J1353" s="37"/>
      <c r="K1353" s="37"/>
      <c r="L1353" s="37"/>
      <c r="M1353" s="37"/>
      <c r="N1353" s="37"/>
      <c r="O1353" s="37"/>
      <c r="P1353" s="37"/>
      <c r="Q1353" s="37"/>
      <c r="R1353" s="37"/>
      <c r="S1353" s="37"/>
      <c r="T1353" s="37"/>
      <c r="U1353" s="37"/>
      <c r="V1353" s="37"/>
      <c r="W1353" s="37"/>
      <c r="X1353" s="37"/>
      <c r="Y1353" s="37"/>
    </row>
    <row r="1354" spans="1:25">
      <c r="A1354" s="818"/>
      <c r="B1354" s="491"/>
      <c r="C1354" s="491"/>
      <c r="D1354" s="491"/>
      <c r="E1354" s="491"/>
      <c r="F1354" s="37"/>
      <c r="G1354" s="819"/>
      <c r="H1354" s="572"/>
      <c r="I1354" s="37"/>
      <c r="J1354" s="37"/>
      <c r="K1354" s="37"/>
      <c r="L1354" s="37"/>
      <c r="M1354" s="37"/>
      <c r="N1354" s="37"/>
      <c r="O1354" s="37"/>
      <c r="P1354" s="37"/>
      <c r="Q1354" s="37"/>
      <c r="R1354" s="37"/>
      <c r="S1354" s="37"/>
      <c r="T1354" s="37"/>
      <c r="U1354" s="37"/>
      <c r="V1354" s="37"/>
      <c r="W1354" s="37"/>
      <c r="X1354" s="37"/>
      <c r="Y1354" s="37"/>
    </row>
    <row r="1355" spans="1:25">
      <c r="A1355" s="818"/>
      <c r="B1355" s="491"/>
      <c r="C1355" s="491"/>
      <c r="D1355" s="491"/>
      <c r="E1355" s="491"/>
      <c r="F1355" s="37"/>
      <c r="G1355" s="819"/>
      <c r="H1355" s="572"/>
      <c r="I1355" s="37"/>
      <c r="J1355" s="37"/>
      <c r="K1355" s="37"/>
      <c r="L1355" s="37"/>
      <c r="M1355" s="37"/>
      <c r="N1355" s="37"/>
      <c r="O1355" s="37"/>
      <c r="P1355" s="37"/>
      <c r="Q1355" s="37"/>
      <c r="R1355" s="37"/>
      <c r="S1355" s="37"/>
      <c r="T1355" s="37"/>
      <c r="U1355" s="37"/>
      <c r="V1355" s="37"/>
      <c r="W1355" s="37"/>
      <c r="X1355" s="37"/>
      <c r="Y1355" s="37"/>
    </row>
    <row r="1356" spans="1:25">
      <c r="A1356" s="818"/>
      <c r="B1356" s="491"/>
      <c r="C1356" s="491"/>
      <c r="D1356" s="491"/>
      <c r="E1356" s="491"/>
      <c r="F1356" s="37"/>
      <c r="G1356" s="819"/>
      <c r="H1356" s="572"/>
      <c r="I1356" s="37"/>
      <c r="J1356" s="37"/>
      <c r="K1356" s="37"/>
      <c r="L1356" s="37"/>
      <c r="M1356" s="37"/>
      <c r="N1356" s="37"/>
      <c r="O1356" s="37"/>
      <c r="P1356" s="37"/>
      <c r="Q1356" s="37"/>
      <c r="R1356" s="37"/>
      <c r="S1356" s="37"/>
      <c r="T1356" s="37"/>
      <c r="U1356" s="37"/>
      <c r="V1356" s="37"/>
      <c r="W1356" s="37"/>
      <c r="X1356" s="37"/>
      <c r="Y1356" s="37"/>
    </row>
    <row r="1357" spans="1:25">
      <c r="A1357" s="818"/>
      <c r="B1357" s="491"/>
      <c r="C1357" s="491"/>
      <c r="D1357" s="491"/>
      <c r="E1357" s="491"/>
      <c r="F1357" s="37"/>
      <c r="G1357" s="819"/>
      <c r="H1357" s="572"/>
      <c r="I1357" s="37"/>
      <c r="J1357" s="37"/>
      <c r="K1357" s="37"/>
      <c r="L1357" s="37"/>
      <c r="M1357" s="37"/>
      <c r="N1357" s="37"/>
      <c r="O1357" s="37"/>
      <c r="P1357" s="37"/>
      <c r="Q1357" s="37"/>
      <c r="R1357" s="37"/>
      <c r="S1357" s="37"/>
      <c r="T1357" s="37"/>
      <c r="U1357" s="37"/>
      <c r="V1357" s="37"/>
      <c r="W1357" s="37"/>
      <c r="X1357" s="37"/>
      <c r="Y1357" s="37"/>
    </row>
    <row r="1358" spans="1:25">
      <c r="A1358" s="818"/>
      <c r="B1358" s="491"/>
      <c r="C1358" s="491"/>
      <c r="D1358" s="491"/>
      <c r="E1358" s="491"/>
      <c r="F1358" s="37"/>
      <c r="G1358" s="819"/>
      <c r="H1358" s="572"/>
      <c r="I1358" s="37"/>
      <c r="J1358" s="37"/>
      <c r="K1358" s="37"/>
      <c r="L1358" s="37"/>
      <c r="M1358" s="37"/>
      <c r="N1358" s="37"/>
      <c r="O1358" s="37"/>
      <c r="P1358" s="37"/>
      <c r="Q1358" s="37"/>
      <c r="R1358" s="37"/>
      <c r="S1358" s="37"/>
      <c r="T1358" s="37"/>
      <c r="U1358" s="37"/>
      <c r="V1358" s="37"/>
      <c r="W1358" s="37"/>
      <c r="X1358" s="37"/>
      <c r="Y1358" s="37"/>
    </row>
    <row r="1359" spans="1:25">
      <c r="A1359" s="818"/>
      <c r="B1359" s="491"/>
      <c r="C1359" s="491"/>
      <c r="D1359" s="491"/>
      <c r="E1359" s="491"/>
      <c r="F1359" s="37"/>
      <c r="G1359" s="819"/>
      <c r="H1359" s="572"/>
      <c r="I1359" s="37"/>
      <c r="J1359" s="37"/>
      <c r="K1359" s="37"/>
      <c r="L1359" s="37"/>
      <c r="M1359" s="37"/>
      <c r="N1359" s="37"/>
      <c r="O1359" s="37"/>
      <c r="P1359" s="37"/>
      <c r="Q1359" s="37"/>
      <c r="R1359" s="37"/>
      <c r="S1359" s="37"/>
      <c r="T1359" s="37"/>
      <c r="U1359" s="37"/>
      <c r="V1359" s="37"/>
      <c r="W1359" s="37"/>
      <c r="X1359" s="37"/>
      <c r="Y1359" s="37"/>
    </row>
    <row r="1360" spans="1:25">
      <c r="A1360" s="818"/>
      <c r="B1360" s="491"/>
      <c r="C1360" s="491"/>
      <c r="D1360" s="491"/>
      <c r="E1360" s="491"/>
      <c r="F1360" s="37"/>
      <c r="G1360" s="819"/>
      <c r="H1360" s="572"/>
      <c r="I1360" s="37"/>
      <c r="J1360" s="37"/>
      <c r="K1360" s="37"/>
      <c r="L1360" s="37"/>
      <c r="M1360" s="37"/>
      <c r="N1360" s="37"/>
      <c r="O1360" s="37"/>
      <c r="P1360" s="37"/>
      <c r="Q1360" s="37"/>
      <c r="R1360" s="37"/>
      <c r="S1360" s="37"/>
      <c r="T1360" s="37"/>
      <c r="U1360" s="37"/>
      <c r="V1360" s="37"/>
      <c r="W1360" s="37"/>
      <c r="X1360" s="37"/>
      <c r="Y1360" s="37"/>
    </row>
    <row r="1361" spans="1:25">
      <c r="A1361" s="818"/>
      <c r="B1361" s="491"/>
      <c r="C1361" s="491"/>
      <c r="D1361" s="491"/>
      <c r="E1361" s="491"/>
      <c r="F1361" s="37"/>
      <c r="G1361" s="819"/>
      <c r="H1361" s="572"/>
      <c r="I1361" s="37"/>
      <c r="J1361" s="37"/>
      <c r="K1361" s="37"/>
      <c r="L1361" s="37"/>
      <c r="M1361" s="37"/>
      <c r="N1361" s="37"/>
      <c r="O1361" s="37"/>
      <c r="P1361" s="37"/>
      <c r="Q1361" s="37"/>
      <c r="R1361" s="37"/>
      <c r="S1361" s="37"/>
      <c r="T1361" s="37"/>
      <c r="U1361" s="37"/>
      <c r="V1361" s="37"/>
      <c r="W1361" s="37"/>
      <c r="X1361" s="37"/>
      <c r="Y1361" s="37"/>
    </row>
    <row r="1362" spans="1:25">
      <c r="A1362" s="818"/>
      <c r="B1362" s="491"/>
      <c r="C1362" s="491"/>
      <c r="D1362" s="491"/>
      <c r="E1362" s="491"/>
      <c r="F1362" s="37"/>
      <c r="G1362" s="819"/>
      <c r="H1362" s="572"/>
      <c r="I1362" s="37"/>
      <c r="J1362" s="37"/>
      <c r="K1362" s="37"/>
      <c r="L1362" s="37"/>
      <c r="M1362" s="37"/>
      <c r="N1362" s="37"/>
      <c r="O1362" s="37"/>
      <c r="P1362" s="37"/>
      <c r="Q1362" s="37"/>
      <c r="R1362" s="37"/>
      <c r="S1362" s="37"/>
      <c r="T1362" s="37"/>
      <c r="U1362" s="37"/>
      <c r="V1362" s="37"/>
      <c r="W1362" s="37"/>
      <c r="X1362" s="37"/>
      <c r="Y1362" s="37"/>
    </row>
    <row r="1363" spans="1:25">
      <c r="A1363" s="818"/>
      <c r="B1363" s="491"/>
      <c r="C1363" s="491"/>
      <c r="D1363" s="491"/>
      <c r="E1363" s="491"/>
      <c r="F1363" s="37"/>
      <c r="G1363" s="819"/>
      <c r="H1363" s="572"/>
      <c r="I1363" s="37"/>
      <c r="J1363" s="37"/>
      <c r="K1363" s="37"/>
      <c r="L1363" s="37"/>
      <c r="M1363" s="37"/>
      <c r="N1363" s="37"/>
      <c r="O1363" s="37"/>
      <c r="P1363" s="37"/>
      <c r="Q1363" s="37"/>
      <c r="R1363" s="37"/>
      <c r="S1363" s="37"/>
      <c r="T1363" s="37"/>
      <c r="U1363" s="37"/>
      <c r="V1363" s="37"/>
      <c r="W1363" s="37"/>
      <c r="X1363" s="37"/>
      <c r="Y1363" s="37"/>
    </row>
    <row r="1364" spans="1:25">
      <c r="A1364" s="818"/>
      <c r="B1364" s="491"/>
      <c r="C1364" s="491"/>
      <c r="D1364" s="491"/>
      <c r="E1364" s="491"/>
      <c r="F1364" s="37"/>
      <c r="G1364" s="819"/>
      <c r="H1364" s="572"/>
      <c r="I1364" s="37"/>
      <c r="J1364" s="37"/>
      <c r="K1364" s="37"/>
      <c r="L1364" s="37"/>
      <c r="M1364" s="37"/>
      <c r="N1364" s="37"/>
      <c r="O1364" s="37"/>
      <c r="P1364" s="37"/>
      <c r="Q1364" s="37"/>
      <c r="R1364" s="37"/>
      <c r="S1364" s="37"/>
      <c r="T1364" s="37"/>
      <c r="U1364" s="37"/>
      <c r="V1364" s="37"/>
      <c r="W1364" s="37"/>
      <c r="X1364" s="37"/>
      <c r="Y1364" s="37"/>
    </row>
    <row r="1365" spans="1:25">
      <c r="A1365" s="818"/>
      <c r="B1365" s="491"/>
      <c r="C1365" s="491"/>
      <c r="D1365" s="491"/>
      <c r="E1365" s="491"/>
      <c r="F1365" s="37"/>
      <c r="G1365" s="819"/>
      <c r="H1365" s="572"/>
      <c r="I1365" s="37"/>
      <c r="J1365" s="37"/>
      <c r="K1365" s="37"/>
      <c r="L1365" s="37"/>
      <c r="M1365" s="37"/>
      <c r="N1365" s="37"/>
      <c r="O1365" s="37"/>
      <c r="P1365" s="37"/>
      <c r="Q1365" s="37"/>
      <c r="R1365" s="37"/>
      <c r="S1365" s="37"/>
      <c r="T1365" s="37"/>
      <c r="U1365" s="37"/>
      <c r="V1365" s="37"/>
      <c r="W1365" s="37"/>
      <c r="X1365" s="37"/>
      <c r="Y1365" s="37"/>
    </row>
    <row r="1366" spans="1:25">
      <c r="A1366" s="818"/>
      <c r="B1366" s="491"/>
      <c r="C1366" s="491"/>
      <c r="D1366" s="491"/>
      <c r="E1366" s="491"/>
      <c r="F1366" s="37"/>
      <c r="G1366" s="819"/>
      <c r="H1366" s="572"/>
      <c r="I1366" s="37"/>
      <c r="J1366" s="37"/>
      <c r="K1366" s="37"/>
      <c r="L1366" s="37"/>
      <c r="M1366" s="37"/>
      <c r="N1366" s="37"/>
      <c r="O1366" s="37"/>
      <c r="P1366" s="37"/>
      <c r="Q1366" s="37"/>
      <c r="R1366" s="37"/>
      <c r="S1366" s="37"/>
      <c r="T1366" s="37"/>
      <c r="U1366" s="37"/>
      <c r="V1366" s="37"/>
      <c r="W1366" s="37"/>
      <c r="X1366" s="37"/>
      <c r="Y1366" s="37"/>
    </row>
    <row r="1367" spans="1:25">
      <c r="A1367" s="818"/>
      <c r="B1367" s="491"/>
      <c r="C1367" s="491"/>
      <c r="D1367" s="491"/>
      <c r="E1367" s="491"/>
      <c r="F1367" s="37"/>
      <c r="G1367" s="819"/>
      <c r="H1367" s="572"/>
      <c r="I1367" s="37"/>
      <c r="J1367" s="37"/>
      <c r="K1367" s="37"/>
      <c r="L1367" s="37"/>
      <c r="M1367" s="37"/>
      <c r="N1367" s="37"/>
      <c r="O1367" s="37"/>
      <c r="P1367" s="37"/>
      <c r="Q1367" s="37"/>
      <c r="R1367" s="37"/>
      <c r="S1367" s="37"/>
      <c r="T1367" s="37"/>
      <c r="U1367" s="37"/>
      <c r="V1367" s="37"/>
      <c r="W1367" s="37"/>
      <c r="X1367" s="37"/>
      <c r="Y1367" s="37"/>
    </row>
    <row r="1368" spans="1:25">
      <c r="A1368" s="818"/>
      <c r="B1368" s="491"/>
      <c r="C1368" s="491"/>
      <c r="D1368" s="491"/>
      <c r="E1368" s="491"/>
      <c r="F1368" s="37"/>
      <c r="G1368" s="819"/>
      <c r="H1368" s="572"/>
      <c r="I1368" s="37"/>
      <c r="J1368" s="37"/>
      <c r="K1368" s="37"/>
      <c r="L1368" s="37"/>
      <c r="M1368" s="37"/>
      <c r="N1368" s="37"/>
      <c r="O1368" s="37"/>
      <c r="P1368" s="37"/>
      <c r="Q1368" s="37"/>
      <c r="R1368" s="37"/>
      <c r="S1368" s="37"/>
      <c r="T1368" s="37"/>
      <c r="U1368" s="37"/>
      <c r="V1368" s="37"/>
      <c r="W1368" s="37"/>
      <c r="X1368" s="37"/>
      <c r="Y1368" s="37"/>
    </row>
    <row r="1369" spans="1:25">
      <c r="A1369" s="818"/>
      <c r="B1369" s="491"/>
      <c r="C1369" s="491"/>
      <c r="D1369" s="491"/>
      <c r="E1369" s="491"/>
      <c r="F1369" s="37"/>
      <c r="G1369" s="819"/>
      <c r="H1369" s="572"/>
      <c r="I1369" s="37"/>
      <c r="J1369" s="37"/>
      <c r="K1369" s="37"/>
      <c r="L1369" s="37"/>
      <c r="M1369" s="37"/>
      <c r="N1369" s="37"/>
      <c r="O1369" s="37"/>
      <c r="P1369" s="37"/>
      <c r="Q1369" s="37"/>
      <c r="R1369" s="37"/>
      <c r="S1369" s="37"/>
      <c r="T1369" s="37"/>
      <c r="U1369" s="37"/>
      <c r="V1369" s="37"/>
      <c r="W1369" s="37"/>
      <c r="X1369" s="37"/>
      <c r="Y1369" s="37"/>
    </row>
    <row r="1370" spans="1:25">
      <c r="A1370" s="818"/>
      <c r="B1370" s="491"/>
      <c r="C1370" s="491"/>
      <c r="D1370" s="491"/>
      <c r="E1370" s="491"/>
      <c r="F1370" s="37"/>
      <c r="G1370" s="819"/>
      <c r="H1370" s="572"/>
      <c r="I1370" s="37"/>
      <c r="J1370" s="37"/>
      <c r="K1370" s="37"/>
      <c r="L1370" s="37"/>
      <c r="M1370" s="37"/>
      <c r="N1370" s="37"/>
      <c r="O1370" s="37"/>
      <c r="P1370" s="37"/>
      <c r="Q1370" s="37"/>
      <c r="R1370" s="37"/>
      <c r="S1370" s="37"/>
      <c r="T1370" s="37"/>
      <c r="U1370" s="37"/>
      <c r="V1370" s="37"/>
      <c r="W1370" s="37"/>
      <c r="X1370" s="37"/>
      <c r="Y1370" s="37"/>
    </row>
    <row r="1371" spans="1:25">
      <c r="A1371" s="818"/>
      <c r="B1371" s="491"/>
      <c r="C1371" s="491"/>
      <c r="D1371" s="491"/>
      <c r="E1371" s="491"/>
      <c r="F1371" s="37"/>
      <c r="G1371" s="819"/>
      <c r="H1371" s="572"/>
      <c r="I1371" s="37"/>
      <c r="J1371" s="37"/>
      <c r="K1371" s="37"/>
      <c r="L1371" s="37"/>
      <c r="M1371" s="37"/>
      <c r="N1371" s="37"/>
      <c r="O1371" s="37"/>
      <c r="P1371" s="37"/>
      <c r="Q1371" s="37"/>
      <c r="R1371" s="37"/>
      <c r="S1371" s="37"/>
      <c r="T1371" s="37"/>
      <c r="U1371" s="37"/>
      <c r="V1371" s="37"/>
      <c r="W1371" s="37"/>
      <c r="X1371" s="37"/>
      <c r="Y1371" s="37"/>
    </row>
    <row r="1372" spans="1:25">
      <c r="A1372" s="818"/>
      <c r="B1372" s="491"/>
      <c r="C1372" s="491"/>
      <c r="D1372" s="491"/>
      <c r="E1372" s="491"/>
      <c r="F1372" s="37"/>
      <c r="G1372" s="819"/>
      <c r="H1372" s="572"/>
      <c r="I1372" s="37"/>
      <c r="J1372" s="37"/>
      <c r="K1372" s="37"/>
      <c r="L1372" s="37"/>
      <c r="M1372" s="37"/>
      <c r="N1372" s="37"/>
      <c r="O1372" s="37"/>
      <c r="P1372" s="37"/>
      <c r="Q1372" s="37"/>
      <c r="R1372" s="37"/>
      <c r="S1372" s="37"/>
      <c r="T1372" s="37"/>
      <c r="U1372" s="37"/>
      <c r="V1372" s="37"/>
      <c r="W1372" s="37"/>
      <c r="X1372" s="37"/>
      <c r="Y1372" s="37"/>
    </row>
    <row r="1373" spans="1:25">
      <c r="A1373" s="818"/>
      <c r="B1373" s="491"/>
      <c r="C1373" s="491"/>
      <c r="D1373" s="491"/>
      <c r="E1373" s="491"/>
      <c r="F1373" s="37"/>
      <c r="G1373" s="819"/>
      <c r="H1373" s="572"/>
      <c r="I1373" s="37"/>
      <c r="J1373" s="37"/>
      <c r="K1373" s="37"/>
      <c r="L1373" s="37"/>
      <c r="M1373" s="37"/>
      <c r="N1373" s="37"/>
      <c r="O1373" s="37"/>
      <c r="P1373" s="37"/>
      <c r="Q1373" s="37"/>
      <c r="R1373" s="37"/>
      <c r="S1373" s="37"/>
      <c r="T1373" s="37"/>
      <c r="U1373" s="37"/>
      <c r="V1373" s="37"/>
      <c r="W1373" s="37"/>
      <c r="X1373" s="37"/>
      <c r="Y1373" s="37"/>
    </row>
    <row r="1374" spans="1:25">
      <c r="A1374" s="818"/>
      <c r="B1374" s="491"/>
      <c r="C1374" s="491"/>
      <c r="D1374" s="491"/>
      <c r="E1374" s="491"/>
      <c r="F1374" s="37"/>
      <c r="G1374" s="819"/>
      <c r="H1374" s="572"/>
      <c r="I1374" s="37"/>
      <c r="J1374" s="37"/>
      <c r="K1374" s="37"/>
      <c r="L1374" s="37"/>
      <c r="M1374" s="37"/>
      <c r="N1374" s="37"/>
      <c r="O1374" s="37"/>
      <c r="P1374" s="37"/>
      <c r="Q1374" s="37"/>
      <c r="R1374" s="37"/>
      <c r="S1374" s="37"/>
      <c r="T1374" s="37"/>
      <c r="U1374" s="37"/>
      <c r="V1374" s="37"/>
      <c r="W1374" s="37"/>
      <c r="X1374" s="37"/>
      <c r="Y1374" s="37"/>
    </row>
    <row r="1375" spans="1:25">
      <c r="A1375" s="818"/>
      <c r="B1375" s="491"/>
      <c r="C1375" s="491"/>
      <c r="D1375" s="491"/>
      <c r="E1375" s="491"/>
      <c r="F1375" s="37"/>
      <c r="G1375" s="819"/>
      <c r="H1375" s="572"/>
      <c r="I1375" s="37"/>
      <c r="J1375" s="37"/>
      <c r="K1375" s="37"/>
      <c r="L1375" s="37"/>
      <c r="M1375" s="37"/>
      <c r="N1375" s="37"/>
      <c r="O1375" s="37"/>
      <c r="P1375" s="37"/>
      <c r="Q1375" s="37"/>
      <c r="R1375" s="37"/>
      <c r="S1375" s="37"/>
      <c r="T1375" s="37"/>
      <c r="U1375" s="37"/>
      <c r="V1375" s="37"/>
      <c r="W1375" s="37"/>
      <c r="X1375" s="37"/>
      <c r="Y1375" s="37"/>
    </row>
    <row r="1376" spans="1:25">
      <c r="A1376" s="818"/>
      <c r="B1376" s="491"/>
      <c r="C1376" s="491"/>
      <c r="D1376" s="491"/>
      <c r="E1376" s="491"/>
      <c r="F1376" s="37"/>
      <c r="G1376" s="819"/>
      <c r="H1376" s="572"/>
      <c r="I1376" s="37"/>
      <c r="J1376" s="37"/>
      <c r="K1376" s="37"/>
      <c r="L1376" s="37"/>
      <c r="M1376" s="37"/>
      <c r="N1376" s="37"/>
      <c r="O1376" s="37"/>
      <c r="P1376" s="37"/>
      <c r="Q1376" s="37"/>
      <c r="R1376" s="37"/>
      <c r="S1376" s="37"/>
      <c r="T1376" s="37"/>
      <c r="U1376" s="37"/>
      <c r="V1376" s="37"/>
      <c r="W1376" s="37"/>
      <c r="X1376" s="37"/>
      <c r="Y1376" s="37"/>
    </row>
    <row r="1377" spans="1:25">
      <c r="A1377" s="818"/>
      <c r="B1377" s="491"/>
      <c r="C1377" s="491"/>
      <c r="D1377" s="491"/>
      <c r="E1377" s="491"/>
      <c r="F1377" s="37"/>
      <c r="G1377" s="819"/>
      <c r="H1377" s="572"/>
      <c r="I1377" s="37"/>
      <c r="J1377" s="37"/>
      <c r="K1377" s="37"/>
      <c r="L1377" s="37"/>
      <c r="M1377" s="37"/>
      <c r="N1377" s="37"/>
      <c r="O1377" s="37"/>
      <c r="P1377" s="37"/>
      <c r="Q1377" s="37"/>
      <c r="R1377" s="37"/>
      <c r="S1377" s="37"/>
      <c r="T1377" s="37"/>
      <c r="U1377" s="37"/>
      <c r="V1377" s="37"/>
      <c r="W1377" s="37"/>
      <c r="X1377" s="37"/>
      <c r="Y1377" s="37"/>
    </row>
    <row r="1378" spans="1:25">
      <c r="A1378" s="818"/>
      <c r="B1378" s="491"/>
      <c r="C1378" s="491"/>
      <c r="D1378" s="491"/>
      <c r="E1378" s="491"/>
      <c r="F1378" s="37"/>
      <c r="G1378" s="819"/>
      <c r="H1378" s="572"/>
      <c r="I1378" s="37"/>
      <c r="J1378" s="37"/>
      <c r="K1378" s="37"/>
      <c r="L1378" s="37"/>
      <c r="M1378" s="37"/>
      <c r="N1378" s="37"/>
      <c r="O1378" s="37"/>
      <c r="P1378" s="37"/>
      <c r="Q1378" s="37"/>
      <c r="R1378" s="37"/>
      <c r="S1378" s="37"/>
      <c r="T1378" s="37"/>
      <c r="U1378" s="37"/>
      <c r="V1378" s="37"/>
      <c r="W1378" s="37"/>
      <c r="X1378" s="37"/>
      <c r="Y1378" s="37"/>
    </row>
    <row r="1379" spans="1:25">
      <c r="A1379" s="818"/>
      <c r="B1379" s="491"/>
      <c r="C1379" s="491"/>
      <c r="D1379" s="491"/>
      <c r="E1379" s="491"/>
      <c r="F1379" s="37"/>
      <c r="G1379" s="819"/>
      <c r="H1379" s="572"/>
      <c r="I1379" s="37"/>
      <c r="J1379" s="37"/>
      <c r="K1379" s="37"/>
      <c r="L1379" s="37"/>
      <c r="M1379" s="37"/>
      <c r="N1379" s="37"/>
      <c r="O1379" s="37"/>
      <c r="P1379" s="37"/>
      <c r="Q1379" s="37"/>
      <c r="R1379" s="37"/>
      <c r="S1379" s="37"/>
      <c r="T1379" s="37"/>
      <c r="U1379" s="37"/>
      <c r="V1379" s="37"/>
      <c r="W1379" s="37"/>
      <c r="X1379" s="37"/>
      <c r="Y1379" s="37"/>
    </row>
    <row r="1380" spans="1:25">
      <c r="A1380" s="818"/>
      <c r="B1380" s="491"/>
      <c r="C1380" s="491"/>
      <c r="D1380" s="491"/>
      <c r="E1380" s="491"/>
      <c r="F1380" s="37"/>
      <c r="G1380" s="819"/>
      <c r="H1380" s="572"/>
      <c r="I1380" s="37"/>
      <c r="J1380" s="37"/>
      <c r="K1380" s="37"/>
      <c r="L1380" s="37"/>
      <c r="M1380" s="37"/>
      <c r="N1380" s="37"/>
      <c r="O1380" s="37"/>
      <c r="P1380" s="37"/>
      <c r="Q1380" s="37"/>
      <c r="R1380" s="37"/>
      <c r="S1380" s="37"/>
      <c r="T1380" s="37"/>
      <c r="U1380" s="37"/>
      <c r="V1380" s="37"/>
      <c r="W1380" s="37"/>
      <c r="X1380" s="37"/>
      <c r="Y1380" s="37"/>
    </row>
    <row r="1381" spans="1:25">
      <c r="A1381" s="818"/>
      <c r="B1381" s="491"/>
      <c r="C1381" s="491"/>
      <c r="D1381" s="491"/>
      <c r="E1381" s="491"/>
      <c r="F1381" s="37"/>
      <c r="G1381" s="819"/>
      <c r="H1381" s="572"/>
      <c r="I1381" s="37"/>
      <c r="J1381" s="37"/>
      <c r="K1381" s="37"/>
      <c r="L1381" s="37"/>
      <c r="M1381" s="37"/>
      <c r="N1381" s="37"/>
      <c r="O1381" s="37"/>
      <c r="P1381" s="37"/>
      <c r="Q1381" s="37"/>
      <c r="R1381" s="37"/>
      <c r="S1381" s="37"/>
      <c r="T1381" s="37"/>
      <c r="U1381" s="37"/>
      <c r="V1381" s="37"/>
      <c r="W1381" s="37"/>
      <c r="X1381" s="37"/>
      <c r="Y1381" s="37"/>
    </row>
    <row r="1382" spans="1:25">
      <c r="A1382" s="818"/>
      <c r="B1382" s="491"/>
      <c r="C1382" s="491"/>
      <c r="D1382" s="491"/>
      <c r="E1382" s="491"/>
      <c r="F1382" s="37"/>
      <c r="G1382" s="819"/>
      <c r="H1382" s="572"/>
      <c r="I1382" s="37"/>
      <c r="J1382" s="37"/>
      <c r="K1382" s="37"/>
      <c r="L1382" s="37"/>
      <c r="M1382" s="37"/>
      <c r="N1382" s="37"/>
      <c r="O1382" s="37"/>
      <c r="P1382" s="37"/>
      <c r="Q1382" s="37"/>
      <c r="R1382" s="37"/>
      <c r="S1382" s="37"/>
      <c r="T1382" s="37"/>
      <c r="U1382" s="37"/>
      <c r="V1382" s="37"/>
      <c r="W1382" s="37"/>
      <c r="X1382" s="37"/>
      <c r="Y1382" s="37"/>
    </row>
    <row r="1383" spans="1:25">
      <c r="A1383" s="818"/>
      <c r="B1383" s="491"/>
      <c r="C1383" s="491"/>
      <c r="D1383" s="491"/>
      <c r="E1383" s="491"/>
      <c r="F1383" s="37"/>
      <c r="G1383" s="819"/>
      <c r="H1383" s="572"/>
      <c r="I1383" s="37"/>
      <c r="J1383" s="37"/>
      <c r="K1383" s="37"/>
      <c r="L1383" s="37"/>
      <c r="M1383" s="37"/>
      <c r="N1383" s="37"/>
      <c r="O1383" s="37"/>
      <c r="P1383" s="37"/>
      <c r="Q1383" s="37"/>
      <c r="R1383" s="37"/>
      <c r="S1383" s="37"/>
      <c r="T1383" s="37"/>
      <c r="U1383" s="37"/>
      <c r="V1383" s="37"/>
      <c r="W1383" s="37"/>
      <c r="X1383" s="37"/>
      <c r="Y1383" s="37"/>
    </row>
    <row r="1384" spans="1:25">
      <c r="A1384" s="818"/>
      <c r="B1384" s="491"/>
      <c r="C1384" s="491"/>
      <c r="D1384" s="491"/>
      <c r="E1384" s="491"/>
      <c r="F1384" s="37"/>
      <c r="G1384" s="819"/>
      <c r="H1384" s="572"/>
      <c r="I1384" s="37"/>
      <c r="J1384" s="37"/>
      <c r="K1384" s="37"/>
      <c r="L1384" s="37"/>
      <c r="M1384" s="37"/>
      <c r="N1384" s="37"/>
      <c r="O1384" s="37"/>
      <c r="P1384" s="37"/>
      <c r="Q1384" s="37"/>
      <c r="R1384" s="37"/>
      <c r="S1384" s="37"/>
      <c r="T1384" s="37"/>
      <c r="U1384" s="37"/>
      <c r="V1384" s="37"/>
      <c r="W1384" s="37"/>
      <c r="X1384" s="37"/>
      <c r="Y1384" s="37"/>
    </row>
    <row r="1385" spans="1:25">
      <c r="A1385" s="818"/>
      <c r="B1385" s="491"/>
      <c r="C1385" s="491"/>
      <c r="D1385" s="491"/>
      <c r="E1385" s="491"/>
      <c r="F1385" s="37"/>
      <c r="G1385" s="819"/>
      <c r="H1385" s="572"/>
      <c r="I1385" s="37"/>
      <c r="J1385" s="37"/>
      <c r="K1385" s="37"/>
      <c r="L1385" s="37"/>
      <c r="M1385" s="37"/>
      <c r="N1385" s="37"/>
      <c r="O1385" s="37"/>
      <c r="P1385" s="37"/>
      <c r="Q1385" s="37"/>
      <c r="R1385" s="37"/>
      <c r="S1385" s="37"/>
      <c r="T1385" s="37"/>
      <c r="U1385" s="37"/>
      <c r="V1385" s="37"/>
      <c r="W1385" s="37"/>
      <c r="X1385" s="37"/>
      <c r="Y1385" s="37"/>
    </row>
    <row r="1386" spans="1:25">
      <c r="A1386" s="818"/>
      <c r="B1386" s="491"/>
      <c r="C1386" s="491"/>
      <c r="D1386" s="491"/>
      <c r="E1386" s="491"/>
      <c r="F1386" s="37"/>
      <c r="G1386" s="819"/>
      <c r="H1386" s="572"/>
      <c r="I1386" s="37"/>
      <c r="J1386" s="37"/>
      <c r="K1386" s="37"/>
      <c r="L1386" s="37"/>
      <c r="M1386" s="37"/>
      <c r="N1386" s="37"/>
      <c r="O1386" s="37"/>
      <c r="P1386" s="37"/>
      <c r="Q1386" s="37"/>
      <c r="R1386" s="37"/>
      <c r="S1386" s="37"/>
      <c r="T1386" s="37"/>
      <c r="U1386" s="37"/>
      <c r="V1386" s="37"/>
      <c r="W1386" s="37"/>
      <c r="X1386" s="37"/>
      <c r="Y1386" s="37"/>
    </row>
    <row r="1387" spans="1:25">
      <c r="A1387" s="818"/>
      <c r="B1387" s="491"/>
      <c r="C1387" s="491"/>
      <c r="D1387" s="491"/>
      <c r="E1387" s="491"/>
      <c r="F1387" s="37"/>
      <c r="G1387" s="819"/>
      <c r="H1387" s="572"/>
      <c r="I1387" s="37"/>
      <c r="J1387" s="37"/>
      <c r="K1387" s="37"/>
      <c r="L1387" s="37"/>
      <c r="M1387" s="37"/>
      <c r="N1387" s="37"/>
      <c r="O1387" s="37"/>
      <c r="P1387" s="37"/>
      <c r="Q1387" s="37"/>
      <c r="R1387" s="37"/>
      <c r="S1387" s="37"/>
      <c r="T1387" s="37"/>
      <c r="U1387" s="37"/>
      <c r="V1387" s="37"/>
      <c r="W1387" s="37"/>
      <c r="X1387" s="37"/>
      <c r="Y1387" s="37"/>
    </row>
    <row r="1388" spans="1:25">
      <c r="A1388" s="818"/>
      <c r="B1388" s="491"/>
      <c r="C1388" s="491"/>
      <c r="D1388" s="491"/>
      <c r="E1388" s="491"/>
      <c r="F1388" s="37"/>
      <c r="G1388" s="819"/>
      <c r="H1388" s="572"/>
      <c r="I1388" s="37"/>
      <c r="J1388" s="37"/>
      <c r="K1388" s="37"/>
      <c r="L1388" s="37"/>
      <c r="M1388" s="37"/>
      <c r="N1388" s="37"/>
      <c r="O1388" s="37"/>
      <c r="P1388" s="37"/>
      <c r="Q1388" s="37"/>
      <c r="R1388" s="37"/>
      <c r="S1388" s="37"/>
      <c r="T1388" s="37"/>
      <c r="U1388" s="37"/>
      <c r="V1388" s="37"/>
      <c r="W1388" s="37"/>
      <c r="X1388" s="37"/>
      <c r="Y1388" s="37"/>
    </row>
    <row r="1389" spans="1:25">
      <c r="A1389" s="818"/>
      <c r="B1389" s="491"/>
      <c r="C1389" s="491"/>
      <c r="D1389" s="491"/>
      <c r="E1389" s="491"/>
      <c r="F1389" s="37"/>
      <c r="G1389" s="819"/>
      <c r="H1389" s="572"/>
      <c r="I1389" s="37"/>
      <c r="J1389" s="37"/>
      <c r="K1389" s="37"/>
      <c r="L1389" s="37"/>
      <c r="M1389" s="37"/>
      <c r="N1389" s="37"/>
      <c r="O1389" s="37"/>
      <c r="P1389" s="37"/>
      <c r="Q1389" s="37"/>
      <c r="R1389" s="37"/>
      <c r="S1389" s="37"/>
      <c r="T1389" s="37"/>
      <c r="U1389" s="37"/>
      <c r="V1389" s="37"/>
      <c r="W1389" s="37"/>
      <c r="X1389" s="37"/>
      <c r="Y1389" s="37"/>
    </row>
    <row r="1390" spans="1:25">
      <c r="A1390" s="818"/>
      <c r="B1390" s="491"/>
      <c r="C1390" s="491"/>
      <c r="D1390" s="491"/>
      <c r="E1390" s="491"/>
      <c r="F1390" s="37"/>
      <c r="G1390" s="819"/>
      <c r="H1390" s="572"/>
      <c r="I1390" s="37"/>
      <c r="J1390" s="37"/>
      <c r="K1390" s="37"/>
      <c r="L1390" s="37"/>
      <c r="M1390" s="37"/>
      <c r="N1390" s="37"/>
      <c r="O1390" s="37"/>
      <c r="P1390" s="37"/>
      <c r="Q1390" s="37"/>
      <c r="R1390" s="37"/>
      <c r="S1390" s="37"/>
      <c r="T1390" s="37"/>
      <c r="U1390" s="37"/>
      <c r="V1390" s="37"/>
      <c r="W1390" s="37"/>
      <c r="X1390" s="37"/>
      <c r="Y1390" s="37"/>
    </row>
    <row r="1391" spans="1:25">
      <c r="A1391" s="818"/>
      <c r="B1391" s="491"/>
      <c r="C1391" s="491"/>
      <c r="D1391" s="491"/>
      <c r="E1391" s="491"/>
      <c r="F1391" s="37"/>
      <c r="G1391" s="819"/>
      <c r="H1391" s="572"/>
      <c r="I1391" s="37"/>
      <c r="J1391" s="37"/>
      <c r="K1391" s="37"/>
      <c r="L1391" s="37"/>
      <c r="M1391" s="37"/>
      <c r="N1391" s="37"/>
      <c r="O1391" s="37"/>
      <c r="P1391" s="37"/>
      <c r="Q1391" s="37"/>
      <c r="R1391" s="37"/>
      <c r="S1391" s="37"/>
      <c r="T1391" s="37"/>
      <c r="U1391" s="37"/>
      <c r="V1391" s="37"/>
      <c r="W1391" s="37"/>
      <c r="X1391" s="37"/>
      <c r="Y1391" s="37"/>
    </row>
    <row r="1392" spans="1:25">
      <c r="A1392" s="818"/>
      <c r="B1392" s="491"/>
      <c r="C1392" s="491"/>
      <c r="D1392" s="491"/>
      <c r="E1392" s="491"/>
      <c r="F1392" s="37"/>
      <c r="G1392" s="819"/>
      <c r="H1392" s="572"/>
      <c r="I1392" s="37"/>
      <c r="J1392" s="37"/>
      <c r="K1392" s="37"/>
      <c r="L1392" s="37"/>
      <c r="M1392" s="37"/>
      <c r="N1392" s="37"/>
      <c r="O1392" s="37"/>
      <c r="P1392" s="37"/>
      <c r="Q1392" s="37"/>
      <c r="R1392" s="37"/>
      <c r="S1392" s="37"/>
      <c r="T1392" s="37"/>
      <c r="U1392" s="37"/>
      <c r="V1392" s="37"/>
      <c r="W1392" s="37"/>
      <c r="X1392" s="37"/>
      <c r="Y1392" s="37"/>
    </row>
    <row r="1393" spans="1:25">
      <c r="A1393" s="818"/>
      <c r="B1393" s="491"/>
      <c r="C1393" s="491"/>
      <c r="D1393" s="491"/>
      <c r="E1393" s="491"/>
      <c r="F1393" s="37"/>
      <c r="G1393" s="819"/>
      <c r="H1393" s="572"/>
      <c r="I1393" s="37"/>
      <c r="J1393" s="37"/>
      <c r="K1393" s="37"/>
      <c r="L1393" s="37"/>
      <c r="M1393" s="37"/>
      <c r="N1393" s="37"/>
      <c r="O1393" s="37"/>
      <c r="P1393" s="37"/>
      <c r="Q1393" s="37"/>
      <c r="R1393" s="37"/>
      <c r="S1393" s="37"/>
      <c r="T1393" s="37"/>
      <c r="U1393" s="37"/>
      <c r="V1393" s="37"/>
      <c r="W1393" s="37"/>
      <c r="X1393" s="37"/>
      <c r="Y1393" s="37"/>
    </row>
    <row r="1394" spans="1:25">
      <c r="A1394" s="818"/>
      <c r="B1394" s="491"/>
      <c r="C1394" s="491"/>
      <c r="D1394" s="491"/>
      <c r="E1394" s="491"/>
      <c r="F1394" s="37"/>
      <c r="G1394" s="819"/>
      <c r="H1394" s="572"/>
      <c r="I1394" s="37"/>
      <c r="J1394" s="37"/>
      <c r="K1394" s="37"/>
      <c r="L1394" s="37"/>
      <c r="M1394" s="37"/>
      <c r="N1394" s="37"/>
      <c r="O1394" s="37"/>
      <c r="P1394" s="37"/>
      <c r="Q1394" s="37"/>
      <c r="R1394" s="37"/>
      <c r="S1394" s="37"/>
      <c r="T1394" s="37"/>
      <c r="U1394" s="37"/>
      <c r="V1394" s="37"/>
      <c r="W1394" s="37"/>
      <c r="X1394" s="37"/>
      <c r="Y1394" s="37"/>
    </row>
    <row r="1395" spans="1:25">
      <c r="A1395" s="818"/>
      <c r="B1395" s="491"/>
      <c r="C1395" s="491"/>
      <c r="D1395" s="491"/>
      <c r="E1395" s="491"/>
      <c r="F1395" s="37"/>
      <c r="G1395" s="819"/>
      <c r="H1395" s="572"/>
      <c r="I1395" s="37"/>
      <c r="J1395" s="37"/>
      <c r="K1395" s="37"/>
      <c r="L1395" s="37"/>
      <c r="M1395" s="37"/>
      <c r="N1395" s="37"/>
      <c r="O1395" s="37"/>
      <c r="P1395" s="37"/>
      <c r="Q1395" s="37"/>
      <c r="R1395" s="37"/>
      <c r="S1395" s="37"/>
      <c r="T1395" s="37"/>
      <c r="U1395" s="37"/>
      <c r="V1395" s="37"/>
      <c r="W1395" s="37"/>
      <c r="X1395" s="37"/>
      <c r="Y1395" s="37"/>
    </row>
    <row r="1396" spans="1:25">
      <c r="A1396" s="818"/>
      <c r="B1396" s="491"/>
      <c r="C1396" s="491"/>
      <c r="D1396" s="491"/>
      <c r="E1396" s="491"/>
      <c r="F1396" s="37"/>
      <c r="G1396" s="819"/>
      <c r="H1396" s="572"/>
      <c r="I1396" s="37"/>
      <c r="J1396" s="37"/>
      <c r="K1396" s="37"/>
      <c r="L1396" s="37"/>
      <c r="M1396" s="37"/>
      <c r="N1396" s="37"/>
      <c r="O1396" s="37"/>
      <c r="P1396" s="37"/>
      <c r="Q1396" s="37"/>
      <c r="R1396" s="37"/>
      <c r="S1396" s="37"/>
      <c r="T1396" s="37"/>
      <c r="U1396" s="37"/>
      <c r="V1396" s="37"/>
      <c r="W1396" s="37"/>
      <c r="X1396" s="37"/>
      <c r="Y1396" s="37"/>
    </row>
    <row r="1397" spans="1:25">
      <c r="A1397" s="818"/>
      <c r="B1397" s="491"/>
      <c r="C1397" s="491"/>
      <c r="D1397" s="491"/>
      <c r="E1397" s="491"/>
      <c r="F1397" s="37"/>
      <c r="G1397" s="819"/>
      <c r="H1397" s="572"/>
      <c r="I1397" s="37"/>
      <c r="J1397" s="37"/>
      <c r="K1397" s="37"/>
      <c r="L1397" s="37"/>
      <c r="M1397" s="37"/>
      <c r="N1397" s="37"/>
      <c r="O1397" s="37"/>
      <c r="P1397" s="37"/>
      <c r="Q1397" s="37"/>
      <c r="R1397" s="37"/>
      <c r="S1397" s="37"/>
      <c r="T1397" s="37"/>
      <c r="U1397" s="37"/>
      <c r="V1397" s="37"/>
      <c r="W1397" s="37"/>
      <c r="X1397" s="37"/>
      <c r="Y1397" s="37"/>
    </row>
    <row r="1398" spans="1:25">
      <c r="A1398" s="818"/>
      <c r="B1398" s="491"/>
      <c r="C1398" s="491"/>
      <c r="D1398" s="491"/>
      <c r="E1398" s="491"/>
      <c r="F1398" s="37"/>
      <c r="G1398" s="819"/>
      <c r="H1398" s="572"/>
      <c r="I1398" s="37"/>
      <c r="J1398" s="37"/>
      <c r="K1398" s="37"/>
      <c r="L1398" s="37"/>
      <c r="M1398" s="37"/>
      <c r="N1398" s="37"/>
      <c r="O1398" s="37"/>
      <c r="P1398" s="37"/>
      <c r="Q1398" s="37"/>
      <c r="R1398" s="37"/>
      <c r="S1398" s="37"/>
      <c r="T1398" s="37"/>
      <c r="U1398" s="37"/>
      <c r="V1398" s="37"/>
      <c r="W1398" s="37"/>
      <c r="X1398" s="37"/>
      <c r="Y1398" s="37"/>
    </row>
    <row r="1399" spans="1:25">
      <c r="A1399" s="818"/>
      <c r="B1399" s="491"/>
      <c r="C1399" s="491"/>
      <c r="D1399" s="491"/>
      <c r="E1399" s="491"/>
      <c r="F1399" s="37"/>
      <c r="G1399" s="819"/>
      <c r="H1399" s="572"/>
      <c r="I1399" s="37"/>
      <c r="J1399" s="37"/>
      <c r="K1399" s="37"/>
      <c r="L1399" s="37"/>
      <c r="M1399" s="37"/>
      <c r="N1399" s="37"/>
      <c r="O1399" s="37"/>
      <c r="P1399" s="37"/>
      <c r="Q1399" s="37"/>
      <c r="R1399" s="37"/>
      <c r="S1399" s="37"/>
      <c r="T1399" s="37"/>
      <c r="U1399" s="37"/>
      <c r="V1399" s="37"/>
      <c r="W1399" s="37"/>
      <c r="X1399" s="37"/>
      <c r="Y1399" s="37"/>
    </row>
    <row r="1400" spans="1:25">
      <c r="A1400" s="818"/>
      <c r="B1400" s="491"/>
      <c r="C1400" s="491"/>
      <c r="D1400" s="491"/>
      <c r="E1400" s="491"/>
      <c r="F1400" s="37"/>
      <c r="G1400" s="819"/>
      <c r="H1400" s="572"/>
      <c r="I1400" s="37"/>
      <c r="J1400" s="37"/>
      <c r="K1400" s="37"/>
      <c r="L1400" s="37"/>
      <c r="M1400" s="37"/>
      <c r="N1400" s="37"/>
      <c r="O1400" s="37"/>
      <c r="P1400" s="37"/>
      <c r="Q1400" s="37"/>
      <c r="R1400" s="37"/>
      <c r="S1400" s="37"/>
      <c r="T1400" s="37"/>
      <c r="U1400" s="37"/>
      <c r="V1400" s="37"/>
      <c r="W1400" s="37"/>
      <c r="X1400" s="37"/>
      <c r="Y1400" s="37"/>
    </row>
    <row r="1401" spans="1:25">
      <c r="A1401" s="818"/>
      <c r="B1401" s="491"/>
      <c r="C1401" s="491"/>
      <c r="D1401" s="491"/>
      <c r="E1401" s="491"/>
      <c r="F1401" s="37"/>
      <c r="G1401" s="819"/>
      <c r="H1401" s="572"/>
      <c r="I1401" s="37"/>
      <c r="J1401" s="37"/>
      <c r="K1401" s="37"/>
      <c r="L1401" s="37"/>
      <c r="M1401" s="37"/>
      <c r="N1401" s="37"/>
      <c r="O1401" s="37"/>
      <c r="P1401" s="37"/>
      <c r="Q1401" s="37"/>
      <c r="R1401" s="37"/>
      <c r="S1401" s="37"/>
      <c r="T1401" s="37"/>
      <c r="U1401" s="37"/>
      <c r="V1401" s="37"/>
      <c r="W1401" s="37"/>
      <c r="X1401" s="37"/>
      <c r="Y1401" s="37"/>
    </row>
    <row r="1402" spans="1:25">
      <c r="A1402" s="818"/>
      <c r="B1402" s="491"/>
      <c r="C1402" s="491"/>
      <c r="D1402" s="491"/>
      <c r="E1402" s="491"/>
      <c r="F1402" s="37"/>
      <c r="G1402" s="819"/>
      <c r="H1402" s="572"/>
      <c r="I1402" s="37"/>
      <c r="J1402" s="37"/>
      <c r="K1402" s="37"/>
      <c r="L1402" s="37"/>
      <c r="M1402" s="37"/>
      <c r="N1402" s="37"/>
      <c r="O1402" s="37"/>
      <c r="P1402" s="37"/>
      <c r="Q1402" s="37"/>
      <c r="R1402" s="37"/>
      <c r="S1402" s="37"/>
      <c r="T1402" s="37"/>
      <c r="U1402" s="37"/>
      <c r="V1402" s="37"/>
      <c r="W1402" s="37"/>
      <c r="X1402" s="37"/>
      <c r="Y1402" s="37"/>
    </row>
    <row r="1403" spans="1:25">
      <c r="A1403" s="818"/>
      <c r="B1403" s="491"/>
      <c r="C1403" s="491"/>
      <c r="D1403" s="491"/>
      <c r="E1403" s="491"/>
      <c r="F1403" s="37"/>
      <c r="G1403" s="819"/>
      <c r="H1403" s="572"/>
      <c r="I1403" s="37"/>
      <c r="J1403" s="37"/>
      <c r="K1403" s="37"/>
      <c r="L1403" s="37"/>
      <c r="M1403" s="37"/>
      <c r="N1403" s="37"/>
      <c r="O1403" s="37"/>
      <c r="P1403" s="37"/>
      <c r="Q1403" s="37"/>
      <c r="R1403" s="37"/>
      <c r="S1403" s="37"/>
      <c r="T1403" s="37"/>
      <c r="U1403" s="37"/>
      <c r="V1403" s="37"/>
      <c r="W1403" s="37"/>
      <c r="X1403" s="37"/>
      <c r="Y1403" s="37"/>
    </row>
    <row r="1404" spans="1:25">
      <c r="A1404" s="818"/>
      <c r="B1404" s="491"/>
      <c r="C1404" s="491"/>
      <c r="D1404" s="491"/>
      <c r="E1404" s="491"/>
      <c r="F1404" s="37"/>
      <c r="G1404" s="819"/>
      <c r="H1404" s="572"/>
      <c r="I1404" s="37"/>
      <c r="J1404" s="37"/>
      <c r="K1404" s="37"/>
      <c r="L1404" s="37"/>
      <c r="M1404" s="37"/>
      <c r="N1404" s="37"/>
      <c r="O1404" s="37"/>
      <c r="P1404" s="37"/>
      <c r="Q1404" s="37"/>
      <c r="R1404" s="37"/>
      <c r="S1404" s="37"/>
      <c r="T1404" s="37"/>
      <c r="U1404" s="37"/>
      <c r="V1404" s="37"/>
      <c r="W1404" s="37"/>
      <c r="X1404" s="37"/>
      <c r="Y1404" s="37"/>
    </row>
    <row r="1405" spans="1:25">
      <c r="A1405" s="818"/>
      <c r="B1405" s="491"/>
      <c r="C1405" s="491"/>
      <c r="D1405" s="491"/>
      <c r="E1405" s="491"/>
      <c r="F1405" s="37"/>
      <c r="G1405" s="819"/>
      <c r="H1405" s="572"/>
      <c r="I1405" s="37"/>
      <c r="J1405" s="37"/>
      <c r="K1405" s="37"/>
      <c r="L1405" s="37"/>
      <c r="M1405" s="37"/>
      <c r="N1405" s="37"/>
      <c r="O1405" s="37"/>
      <c r="P1405" s="37"/>
      <c r="Q1405" s="37"/>
      <c r="R1405" s="37"/>
      <c r="S1405" s="37"/>
      <c r="T1405" s="37"/>
      <c r="U1405" s="37"/>
      <c r="V1405" s="37"/>
      <c r="W1405" s="37"/>
      <c r="X1405" s="37"/>
      <c r="Y1405" s="37"/>
    </row>
    <row r="1406" spans="1:25">
      <c r="A1406" s="818"/>
      <c r="B1406" s="491"/>
      <c r="C1406" s="491"/>
      <c r="D1406" s="491"/>
      <c r="E1406" s="491"/>
      <c r="F1406" s="37"/>
      <c r="G1406" s="819"/>
      <c r="H1406" s="572"/>
      <c r="I1406" s="37"/>
      <c r="J1406" s="37"/>
      <c r="K1406" s="37"/>
      <c r="L1406" s="37"/>
      <c r="M1406" s="37"/>
      <c r="N1406" s="37"/>
      <c r="O1406" s="37"/>
      <c r="P1406" s="37"/>
      <c r="Q1406" s="37"/>
      <c r="R1406" s="37"/>
      <c r="S1406" s="37"/>
      <c r="T1406" s="37"/>
      <c r="U1406" s="37"/>
      <c r="V1406" s="37"/>
      <c r="W1406" s="37"/>
      <c r="X1406" s="37"/>
      <c r="Y1406" s="37"/>
    </row>
    <row r="1407" spans="1:25">
      <c r="A1407" s="818"/>
      <c r="B1407" s="491"/>
      <c r="C1407" s="491"/>
      <c r="D1407" s="491"/>
      <c r="E1407" s="491"/>
      <c r="F1407" s="37"/>
      <c r="G1407" s="819"/>
      <c r="H1407" s="572"/>
      <c r="I1407" s="37"/>
      <c r="J1407" s="37"/>
      <c r="K1407" s="37"/>
      <c r="L1407" s="37"/>
      <c r="M1407" s="37"/>
      <c r="N1407" s="37"/>
      <c r="O1407" s="37"/>
      <c r="P1407" s="37"/>
      <c r="Q1407" s="37"/>
      <c r="R1407" s="37"/>
      <c r="S1407" s="37"/>
      <c r="T1407" s="37"/>
      <c r="U1407" s="37"/>
      <c r="V1407" s="37"/>
      <c r="W1407" s="37"/>
      <c r="X1407" s="37"/>
      <c r="Y1407" s="37"/>
    </row>
    <row r="1408" spans="1:25">
      <c r="A1408" s="818"/>
      <c r="B1408" s="491"/>
      <c r="C1408" s="491"/>
      <c r="D1408" s="491"/>
      <c r="E1408" s="491"/>
      <c r="F1408" s="37"/>
      <c r="G1408" s="819"/>
      <c r="H1408" s="572"/>
      <c r="I1408" s="37"/>
      <c r="J1408" s="37"/>
      <c r="K1408" s="37"/>
      <c r="L1408" s="37"/>
      <c r="M1408" s="37"/>
      <c r="N1408" s="37"/>
      <c r="O1408" s="37"/>
      <c r="P1408" s="37"/>
      <c r="Q1408" s="37"/>
      <c r="R1408" s="37"/>
      <c r="S1408" s="37"/>
      <c r="T1408" s="37"/>
      <c r="U1408" s="37"/>
      <c r="V1408" s="37"/>
      <c r="W1408" s="37"/>
      <c r="X1408" s="37"/>
      <c r="Y1408" s="37"/>
    </row>
    <row r="1409" spans="1:25">
      <c r="A1409" s="818"/>
      <c r="B1409" s="491"/>
      <c r="C1409" s="491"/>
      <c r="D1409" s="491"/>
      <c r="E1409" s="491"/>
      <c r="F1409" s="37"/>
      <c r="G1409" s="819"/>
      <c r="H1409" s="572"/>
      <c r="I1409" s="37"/>
      <c r="J1409" s="37"/>
      <c r="K1409" s="37"/>
      <c r="L1409" s="37"/>
      <c r="M1409" s="37"/>
      <c r="N1409" s="37"/>
      <c r="O1409" s="37"/>
      <c r="P1409" s="37"/>
      <c r="Q1409" s="37"/>
      <c r="R1409" s="37"/>
      <c r="S1409" s="37"/>
      <c r="T1409" s="37"/>
      <c r="U1409" s="37"/>
      <c r="V1409" s="37"/>
      <c r="W1409" s="37"/>
      <c r="X1409" s="37"/>
      <c r="Y1409" s="37"/>
    </row>
    <row r="1410" spans="1:25">
      <c r="A1410" s="818"/>
      <c r="B1410" s="491"/>
      <c r="C1410" s="491"/>
      <c r="D1410" s="491"/>
      <c r="E1410" s="491"/>
      <c r="F1410" s="37"/>
      <c r="G1410" s="819"/>
      <c r="H1410" s="572"/>
      <c r="I1410" s="37"/>
      <c r="J1410" s="37"/>
      <c r="K1410" s="37"/>
      <c r="L1410" s="37"/>
      <c r="M1410" s="37"/>
      <c r="N1410" s="37"/>
      <c r="O1410" s="37"/>
      <c r="P1410" s="37"/>
      <c r="Q1410" s="37"/>
      <c r="R1410" s="37"/>
      <c r="S1410" s="37"/>
      <c r="T1410" s="37"/>
      <c r="U1410" s="37"/>
      <c r="V1410" s="37"/>
      <c r="W1410" s="37"/>
      <c r="X1410" s="37"/>
      <c r="Y1410" s="37"/>
    </row>
    <row r="1411" spans="1:25">
      <c r="A1411" s="818"/>
      <c r="B1411" s="491"/>
      <c r="C1411" s="491"/>
      <c r="D1411" s="491"/>
      <c r="E1411" s="491"/>
      <c r="F1411" s="37"/>
      <c r="G1411" s="819"/>
      <c r="H1411" s="572"/>
      <c r="I1411" s="37"/>
      <c r="J1411" s="37"/>
      <c r="K1411" s="37"/>
      <c r="L1411" s="37"/>
      <c r="M1411" s="37"/>
      <c r="N1411" s="37"/>
      <c r="O1411" s="37"/>
      <c r="P1411" s="37"/>
      <c r="Q1411" s="37"/>
      <c r="R1411" s="37"/>
      <c r="S1411" s="37"/>
      <c r="T1411" s="37"/>
      <c r="U1411" s="37"/>
      <c r="V1411" s="37"/>
      <c r="W1411" s="37"/>
      <c r="X1411" s="37"/>
      <c r="Y1411" s="37"/>
    </row>
    <row r="1412" spans="1:25">
      <c r="A1412" s="818"/>
      <c r="B1412" s="491"/>
      <c r="C1412" s="491"/>
      <c r="D1412" s="491"/>
      <c r="E1412" s="491"/>
      <c r="F1412" s="37"/>
      <c r="G1412" s="819"/>
      <c r="H1412" s="572"/>
      <c r="I1412" s="37"/>
      <c r="J1412" s="37"/>
      <c r="K1412" s="37"/>
      <c r="L1412" s="37"/>
      <c r="M1412" s="37"/>
      <c r="N1412" s="37"/>
      <c r="O1412" s="37"/>
      <c r="P1412" s="37"/>
      <c r="Q1412" s="37"/>
      <c r="R1412" s="37"/>
      <c r="S1412" s="37"/>
      <c r="T1412" s="37"/>
      <c r="U1412" s="37"/>
      <c r="V1412" s="37"/>
      <c r="W1412" s="37"/>
      <c r="X1412" s="37"/>
      <c r="Y1412" s="37"/>
    </row>
    <row r="1413" spans="1:25">
      <c r="A1413" s="818"/>
      <c r="B1413" s="491"/>
      <c r="C1413" s="491"/>
      <c r="D1413" s="491"/>
      <c r="E1413" s="491"/>
      <c r="F1413" s="37"/>
      <c r="G1413" s="819"/>
      <c r="H1413" s="572"/>
      <c r="I1413" s="37"/>
      <c r="J1413" s="37"/>
      <c r="K1413" s="37"/>
      <c r="L1413" s="37"/>
      <c r="M1413" s="37"/>
      <c r="N1413" s="37"/>
      <c r="O1413" s="37"/>
      <c r="P1413" s="37"/>
      <c r="Q1413" s="37"/>
      <c r="R1413" s="37"/>
      <c r="S1413" s="37"/>
      <c r="T1413" s="37"/>
      <c r="U1413" s="37"/>
      <c r="V1413" s="37"/>
      <c r="W1413" s="37"/>
      <c r="X1413" s="37"/>
      <c r="Y1413" s="37"/>
    </row>
    <row r="1414" spans="1:25">
      <c r="A1414" s="818"/>
      <c r="B1414" s="491"/>
      <c r="C1414" s="491"/>
      <c r="D1414" s="491"/>
      <c r="E1414" s="491"/>
      <c r="F1414" s="37"/>
      <c r="G1414" s="819"/>
      <c r="H1414" s="572"/>
      <c r="I1414" s="37"/>
      <c r="J1414" s="37"/>
      <c r="K1414" s="37"/>
      <c r="L1414" s="37"/>
      <c r="M1414" s="37"/>
      <c r="N1414" s="37"/>
      <c r="O1414" s="37"/>
      <c r="P1414" s="37"/>
      <c r="Q1414" s="37"/>
      <c r="R1414" s="37"/>
      <c r="S1414" s="37"/>
      <c r="T1414" s="37"/>
      <c r="U1414" s="37"/>
      <c r="V1414" s="37"/>
      <c r="W1414" s="37"/>
      <c r="X1414" s="37"/>
      <c r="Y1414" s="37"/>
    </row>
    <row r="1415" spans="1:25">
      <c r="A1415" s="818"/>
      <c r="B1415" s="491"/>
      <c r="C1415" s="491"/>
      <c r="D1415" s="491"/>
      <c r="E1415" s="491"/>
      <c r="F1415" s="37"/>
      <c r="G1415" s="819"/>
      <c r="H1415" s="572"/>
      <c r="I1415" s="37"/>
      <c r="J1415" s="37"/>
      <c r="K1415" s="37"/>
      <c r="L1415" s="37"/>
      <c r="M1415" s="37"/>
      <c r="N1415" s="37"/>
      <c r="O1415" s="37"/>
      <c r="P1415" s="37"/>
      <c r="Q1415" s="37"/>
      <c r="R1415" s="37"/>
      <c r="S1415" s="37"/>
      <c r="T1415" s="37"/>
      <c r="U1415" s="37"/>
      <c r="V1415" s="37"/>
      <c r="W1415" s="37"/>
      <c r="X1415" s="37"/>
      <c r="Y1415" s="37"/>
    </row>
    <row r="1416" spans="1:25">
      <c r="A1416" s="818"/>
      <c r="B1416" s="491"/>
      <c r="C1416" s="491"/>
      <c r="D1416" s="491"/>
      <c r="E1416" s="491"/>
      <c r="F1416" s="37"/>
      <c r="G1416" s="819"/>
      <c r="H1416" s="572"/>
      <c r="I1416" s="37"/>
      <c r="J1416" s="37"/>
      <c r="K1416" s="37"/>
      <c r="L1416" s="37"/>
      <c r="M1416" s="37"/>
      <c r="N1416" s="37"/>
      <c r="O1416" s="37"/>
      <c r="P1416" s="37"/>
      <c r="Q1416" s="37"/>
      <c r="R1416" s="37"/>
      <c r="S1416" s="37"/>
      <c r="T1416" s="37"/>
      <c r="U1416" s="37"/>
      <c r="V1416" s="37"/>
      <c r="W1416" s="37"/>
      <c r="X1416" s="37"/>
      <c r="Y1416" s="37"/>
    </row>
    <row r="1417" spans="1:25">
      <c r="A1417" s="818"/>
      <c r="B1417" s="491"/>
      <c r="C1417" s="491"/>
      <c r="D1417" s="491"/>
      <c r="E1417" s="491"/>
      <c r="F1417" s="37"/>
      <c r="G1417" s="819"/>
      <c r="H1417" s="572"/>
      <c r="I1417" s="37"/>
      <c r="J1417" s="37"/>
      <c r="K1417" s="37"/>
      <c r="L1417" s="37"/>
      <c r="M1417" s="37"/>
      <c r="N1417" s="37"/>
      <c r="O1417" s="37"/>
      <c r="P1417" s="37"/>
      <c r="Q1417" s="37"/>
      <c r="R1417" s="37"/>
      <c r="S1417" s="37"/>
      <c r="T1417" s="37"/>
      <c r="U1417" s="37"/>
      <c r="V1417" s="37"/>
      <c r="W1417" s="37"/>
      <c r="X1417" s="37"/>
      <c r="Y1417" s="37"/>
    </row>
    <row r="1418" spans="1:25">
      <c r="A1418" s="818"/>
      <c r="B1418" s="491"/>
      <c r="C1418" s="491"/>
      <c r="D1418" s="491"/>
      <c r="E1418" s="491"/>
      <c r="F1418" s="37"/>
      <c r="G1418" s="819"/>
      <c r="H1418" s="572"/>
      <c r="I1418" s="37"/>
      <c r="J1418" s="37"/>
      <c r="K1418" s="37"/>
      <c r="L1418" s="37"/>
      <c r="M1418" s="37"/>
      <c r="N1418" s="37"/>
      <c r="O1418" s="37"/>
      <c r="P1418" s="37"/>
      <c r="Q1418" s="37"/>
      <c r="R1418" s="37"/>
      <c r="S1418" s="37"/>
      <c r="T1418" s="37"/>
      <c r="U1418" s="37"/>
      <c r="V1418" s="37"/>
      <c r="W1418" s="37"/>
      <c r="X1418" s="37"/>
      <c r="Y1418" s="37"/>
    </row>
    <row r="1419" spans="1:25">
      <c r="A1419" s="818"/>
      <c r="B1419" s="491"/>
      <c r="C1419" s="491"/>
      <c r="D1419" s="491"/>
      <c r="E1419" s="491"/>
      <c r="F1419" s="37"/>
      <c r="G1419" s="819"/>
      <c r="H1419" s="572"/>
      <c r="I1419" s="37"/>
      <c r="J1419" s="37"/>
      <c r="K1419" s="37"/>
      <c r="L1419" s="37"/>
      <c r="M1419" s="37"/>
      <c r="N1419" s="37"/>
      <c r="O1419" s="37"/>
      <c r="P1419" s="37"/>
      <c r="Q1419" s="37"/>
      <c r="R1419" s="37"/>
      <c r="S1419" s="37"/>
      <c r="T1419" s="37"/>
      <c r="U1419" s="37"/>
      <c r="V1419" s="37"/>
      <c r="W1419" s="37"/>
      <c r="X1419" s="37"/>
      <c r="Y1419" s="37"/>
    </row>
    <row r="1420" spans="1:25">
      <c r="A1420" s="818"/>
      <c r="B1420" s="491"/>
      <c r="C1420" s="491"/>
      <c r="D1420" s="491"/>
      <c r="E1420" s="491"/>
      <c r="F1420" s="37"/>
      <c r="G1420" s="819"/>
      <c r="H1420" s="572"/>
      <c r="I1420" s="37"/>
      <c r="J1420" s="37"/>
      <c r="K1420" s="37"/>
      <c r="L1420" s="37"/>
      <c r="M1420" s="37"/>
      <c r="N1420" s="37"/>
      <c r="O1420" s="37"/>
      <c r="P1420" s="37"/>
      <c r="Q1420" s="37"/>
      <c r="R1420" s="37"/>
      <c r="S1420" s="37"/>
      <c r="T1420" s="37"/>
      <c r="U1420" s="37"/>
      <c r="V1420" s="37"/>
      <c r="W1420" s="37"/>
      <c r="X1420" s="37"/>
      <c r="Y1420" s="37"/>
    </row>
    <row r="1421" spans="1:25">
      <c r="A1421" s="818"/>
      <c r="B1421" s="491"/>
      <c r="C1421" s="491"/>
      <c r="D1421" s="491"/>
      <c r="E1421" s="491"/>
      <c r="F1421" s="37"/>
      <c r="G1421" s="819"/>
      <c r="H1421" s="572"/>
      <c r="I1421" s="37"/>
      <c r="J1421" s="37"/>
      <c r="K1421" s="37"/>
      <c r="L1421" s="37"/>
      <c r="M1421" s="37"/>
      <c r="N1421" s="37"/>
      <c r="O1421" s="37"/>
      <c r="P1421" s="37"/>
      <c r="Q1421" s="37"/>
      <c r="R1421" s="37"/>
      <c r="S1421" s="37"/>
      <c r="T1421" s="37"/>
      <c r="U1421" s="37"/>
      <c r="V1421" s="37"/>
      <c r="W1421" s="37"/>
      <c r="X1421" s="37"/>
      <c r="Y1421" s="37"/>
    </row>
    <row r="1422" spans="1:25">
      <c r="A1422" s="818"/>
      <c r="B1422" s="491"/>
      <c r="C1422" s="491"/>
      <c r="D1422" s="491"/>
      <c r="E1422" s="491"/>
      <c r="F1422" s="37"/>
      <c r="G1422" s="819"/>
      <c r="H1422" s="572"/>
      <c r="I1422" s="37"/>
      <c r="J1422" s="37"/>
      <c r="K1422" s="37"/>
      <c r="L1422" s="37"/>
      <c r="M1422" s="37"/>
      <c r="N1422" s="37"/>
      <c r="O1422" s="37"/>
      <c r="P1422" s="37"/>
      <c r="Q1422" s="37"/>
      <c r="R1422" s="37"/>
      <c r="S1422" s="37"/>
      <c r="T1422" s="37"/>
      <c r="U1422" s="37"/>
      <c r="V1422" s="37"/>
      <c r="W1422" s="37"/>
      <c r="X1422" s="37"/>
      <c r="Y1422" s="37"/>
    </row>
    <row r="1423" spans="1:25">
      <c r="A1423" s="818"/>
      <c r="B1423" s="491"/>
      <c r="C1423" s="491"/>
      <c r="D1423" s="491"/>
      <c r="E1423" s="491"/>
      <c r="F1423" s="37"/>
      <c r="G1423" s="819"/>
      <c r="H1423" s="572"/>
      <c r="I1423" s="37"/>
      <c r="J1423" s="37"/>
      <c r="K1423" s="37"/>
      <c r="L1423" s="37"/>
      <c r="M1423" s="37"/>
      <c r="N1423" s="37"/>
      <c r="O1423" s="37"/>
      <c r="P1423" s="37"/>
      <c r="Q1423" s="37"/>
      <c r="R1423" s="37"/>
      <c r="S1423" s="37"/>
      <c r="T1423" s="37"/>
      <c r="U1423" s="37"/>
      <c r="V1423" s="37"/>
      <c r="W1423" s="37"/>
      <c r="X1423" s="37"/>
      <c r="Y1423" s="37"/>
    </row>
    <row r="1424" spans="1:25">
      <c r="A1424" s="818"/>
      <c r="B1424" s="491"/>
      <c r="C1424" s="491"/>
      <c r="D1424" s="491"/>
      <c r="E1424" s="491"/>
      <c r="F1424" s="37"/>
      <c r="G1424" s="819"/>
      <c r="H1424" s="572"/>
      <c r="I1424" s="37"/>
      <c r="J1424" s="37"/>
      <c r="K1424" s="37"/>
      <c r="L1424" s="37"/>
      <c r="M1424" s="37"/>
      <c r="N1424" s="37"/>
      <c r="O1424" s="37"/>
      <c r="P1424" s="37"/>
      <c r="Q1424" s="37"/>
      <c r="R1424" s="37"/>
      <c r="S1424" s="37"/>
      <c r="T1424" s="37"/>
      <c r="U1424" s="37"/>
      <c r="V1424" s="37"/>
      <c r="W1424" s="37"/>
      <c r="X1424" s="37"/>
      <c r="Y1424" s="37"/>
    </row>
    <row r="1425" spans="1:25">
      <c r="A1425" s="818"/>
      <c r="B1425" s="491"/>
      <c r="C1425" s="491"/>
      <c r="D1425" s="491"/>
      <c r="E1425" s="491"/>
      <c r="F1425" s="37"/>
      <c r="G1425" s="819"/>
      <c r="H1425" s="572"/>
      <c r="I1425" s="37"/>
      <c r="J1425" s="37"/>
      <c r="K1425" s="37"/>
      <c r="L1425" s="37"/>
      <c r="M1425" s="37"/>
      <c r="N1425" s="37"/>
      <c r="O1425" s="37"/>
      <c r="P1425" s="37"/>
      <c r="Q1425" s="37"/>
      <c r="R1425" s="37"/>
      <c r="S1425" s="37"/>
      <c r="T1425" s="37"/>
      <c r="U1425" s="37"/>
      <c r="V1425" s="37"/>
      <c r="W1425" s="37"/>
      <c r="X1425" s="37"/>
      <c r="Y1425" s="37"/>
    </row>
    <row r="1426" spans="1:25">
      <c r="A1426" s="818"/>
      <c r="B1426" s="491"/>
      <c r="C1426" s="491"/>
      <c r="D1426" s="491"/>
      <c r="E1426" s="491"/>
      <c r="F1426" s="37"/>
      <c r="G1426" s="819"/>
      <c r="H1426" s="572"/>
      <c r="I1426" s="37"/>
      <c r="J1426" s="37"/>
      <c r="K1426" s="37"/>
      <c r="L1426" s="37"/>
      <c r="M1426" s="37"/>
      <c r="N1426" s="37"/>
      <c r="O1426" s="37"/>
      <c r="P1426" s="37"/>
      <c r="Q1426" s="37"/>
      <c r="R1426" s="37"/>
      <c r="S1426" s="37"/>
      <c r="T1426" s="37"/>
      <c r="U1426" s="37"/>
      <c r="V1426" s="37"/>
      <c r="W1426" s="37"/>
      <c r="X1426" s="37"/>
      <c r="Y1426" s="37"/>
    </row>
    <row r="1427" spans="1:25">
      <c r="A1427" s="818"/>
      <c r="B1427" s="491"/>
      <c r="C1427" s="491"/>
      <c r="D1427" s="491"/>
      <c r="E1427" s="491"/>
      <c r="F1427" s="37"/>
      <c r="G1427" s="819"/>
      <c r="H1427" s="572"/>
      <c r="I1427" s="37"/>
      <c r="J1427" s="37"/>
      <c r="K1427" s="37"/>
      <c r="L1427" s="37"/>
      <c r="M1427" s="37"/>
      <c r="N1427" s="37"/>
      <c r="O1427" s="37"/>
      <c r="P1427" s="37"/>
      <c r="Q1427" s="37"/>
      <c r="R1427" s="37"/>
      <c r="S1427" s="37"/>
      <c r="T1427" s="37"/>
      <c r="U1427" s="37"/>
      <c r="V1427" s="37"/>
      <c r="W1427" s="37"/>
      <c r="X1427" s="37"/>
      <c r="Y1427" s="37"/>
    </row>
    <row r="1428" spans="1:25">
      <c r="A1428" s="818"/>
      <c r="B1428" s="491"/>
      <c r="C1428" s="491"/>
      <c r="D1428" s="491"/>
      <c r="E1428" s="491"/>
      <c r="F1428" s="37"/>
      <c r="G1428" s="819"/>
      <c r="H1428" s="572"/>
      <c r="I1428" s="37"/>
      <c r="J1428" s="37"/>
      <c r="K1428" s="37"/>
      <c r="L1428" s="37"/>
      <c r="M1428" s="37"/>
      <c r="N1428" s="37"/>
      <c r="O1428" s="37"/>
      <c r="P1428" s="37"/>
      <c r="Q1428" s="37"/>
      <c r="R1428" s="37"/>
      <c r="S1428" s="37"/>
      <c r="T1428" s="37"/>
      <c r="U1428" s="37"/>
      <c r="V1428" s="37"/>
      <c r="W1428" s="37"/>
      <c r="X1428" s="37"/>
      <c r="Y1428" s="37"/>
    </row>
    <row r="1429" spans="1:25">
      <c r="A1429" s="818"/>
      <c r="B1429" s="491"/>
      <c r="C1429" s="491"/>
      <c r="D1429" s="491"/>
      <c r="E1429" s="491"/>
      <c r="F1429" s="37"/>
      <c r="G1429" s="819"/>
      <c r="H1429" s="572"/>
      <c r="I1429" s="37"/>
      <c r="J1429" s="37"/>
      <c r="K1429" s="37"/>
      <c r="L1429" s="37"/>
      <c r="M1429" s="37"/>
      <c r="N1429" s="37"/>
      <c r="O1429" s="37"/>
      <c r="P1429" s="37"/>
      <c r="Q1429" s="37"/>
      <c r="R1429" s="37"/>
      <c r="S1429" s="37"/>
      <c r="T1429" s="37"/>
      <c r="U1429" s="37"/>
      <c r="V1429" s="37"/>
      <c r="W1429" s="37"/>
      <c r="X1429" s="37"/>
      <c r="Y1429" s="37"/>
    </row>
    <row r="1430" spans="1:25">
      <c r="A1430" s="818"/>
      <c r="B1430" s="491"/>
      <c r="C1430" s="491"/>
      <c r="D1430" s="491"/>
      <c r="E1430" s="491"/>
      <c r="F1430" s="37"/>
      <c r="G1430" s="819"/>
      <c r="H1430" s="572"/>
      <c r="I1430" s="37"/>
      <c r="J1430" s="37"/>
      <c r="K1430" s="37"/>
      <c r="L1430" s="37"/>
      <c r="M1430" s="37"/>
      <c r="N1430" s="37"/>
      <c r="O1430" s="37"/>
      <c r="P1430" s="37"/>
      <c r="Q1430" s="37"/>
      <c r="R1430" s="37"/>
      <c r="S1430" s="37"/>
      <c r="T1430" s="37"/>
      <c r="U1430" s="37"/>
      <c r="V1430" s="37"/>
      <c r="W1430" s="37"/>
      <c r="X1430" s="37"/>
      <c r="Y1430" s="37"/>
    </row>
    <row r="1431" spans="1:25">
      <c r="A1431" s="818"/>
      <c r="B1431" s="491"/>
      <c r="C1431" s="491"/>
      <c r="D1431" s="491"/>
      <c r="E1431" s="491"/>
      <c r="F1431" s="37"/>
      <c r="G1431" s="819"/>
      <c r="H1431" s="572"/>
      <c r="I1431" s="37"/>
      <c r="J1431" s="37"/>
      <c r="K1431" s="37"/>
      <c r="L1431" s="37"/>
      <c r="M1431" s="37"/>
      <c r="N1431" s="37"/>
      <c r="O1431" s="37"/>
      <c r="P1431" s="37"/>
      <c r="Q1431" s="37"/>
      <c r="R1431" s="37"/>
      <c r="S1431" s="37"/>
      <c r="T1431" s="37"/>
      <c r="U1431" s="37"/>
      <c r="V1431" s="37"/>
      <c r="W1431" s="37"/>
      <c r="X1431" s="37"/>
      <c r="Y1431" s="37"/>
    </row>
    <row r="1432" spans="1:25">
      <c r="A1432" s="818"/>
      <c r="B1432" s="491"/>
      <c r="C1432" s="491"/>
      <c r="D1432" s="491"/>
      <c r="E1432" s="491"/>
      <c r="F1432" s="37"/>
      <c r="G1432" s="819"/>
      <c r="H1432" s="572"/>
      <c r="I1432" s="37"/>
      <c r="J1432" s="37"/>
      <c r="K1432" s="37"/>
      <c r="L1432" s="37"/>
      <c r="M1432" s="37"/>
      <c r="N1432" s="37"/>
      <c r="O1432" s="37"/>
      <c r="P1432" s="37"/>
      <c r="Q1432" s="37"/>
      <c r="R1432" s="37"/>
      <c r="S1432" s="37"/>
      <c r="T1432" s="37"/>
      <c r="U1432" s="37"/>
      <c r="V1432" s="37"/>
      <c r="W1432" s="37"/>
      <c r="X1432" s="37"/>
      <c r="Y1432" s="37"/>
    </row>
    <row r="1433" spans="1:25">
      <c r="A1433" s="818"/>
      <c r="B1433" s="491"/>
      <c r="C1433" s="491"/>
      <c r="D1433" s="491"/>
      <c r="E1433" s="491"/>
      <c r="F1433" s="37"/>
      <c r="G1433" s="819"/>
      <c r="H1433" s="572"/>
      <c r="I1433" s="37"/>
      <c r="J1433" s="37"/>
      <c r="K1433" s="37"/>
      <c r="L1433" s="37"/>
      <c r="M1433" s="37"/>
      <c r="N1433" s="37"/>
      <c r="O1433" s="37"/>
      <c r="P1433" s="37"/>
      <c r="Q1433" s="37"/>
      <c r="R1433" s="37"/>
      <c r="S1433" s="37"/>
      <c r="T1433" s="37"/>
      <c r="U1433" s="37"/>
      <c r="V1433" s="37"/>
      <c r="W1433" s="37"/>
      <c r="X1433" s="37"/>
      <c r="Y1433" s="37"/>
    </row>
    <row r="1434" spans="1:25">
      <c r="A1434" s="818"/>
      <c r="B1434" s="491"/>
      <c r="C1434" s="491"/>
      <c r="D1434" s="491"/>
      <c r="E1434" s="491"/>
      <c r="F1434" s="37"/>
      <c r="G1434" s="819"/>
      <c r="H1434" s="572"/>
      <c r="I1434" s="37"/>
      <c r="J1434" s="37"/>
      <c r="K1434" s="37"/>
      <c r="L1434" s="37"/>
      <c r="M1434" s="37"/>
      <c r="N1434" s="37"/>
      <c r="O1434" s="37"/>
      <c r="P1434" s="37"/>
      <c r="Q1434" s="37"/>
      <c r="R1434" s="37"/>
      <c r="S1434" s="37"/>
      <c r="T1434" s="37"/>
      <c r="U1434" s="37"/>
      <c r="V1434" s="37"/>
      <c r="W1434" s="37"/>
      <c r="X1434" s="37"/>
      <c r="Y1434" s="37"/>
    </row>
    <row r="1435" spans="1:25">
      <c r="A1435" s="818"/>
      <c r="B1435" s="491"/>
      <c r="C1435" s="491"/>
      <c r="D1435" s="491"/>
      <c r="E1435" s="491"/>
      <c r="F1435" s="37"/>
      <c r="G1435" s="819"/>
      <c r="H1435" s="572"/>
      <c r="I1435" s="37"/>
      <c r="J1435" s="37"/>
      <c r="K1435" s="37"/>
      <c r="L1435" s="37"/>
      <c r="M1435" s="37"/>
      <c r="N1435" s="37"/>
      <c r="O1435" s="37"/>
      <c r="P1435" s="37"/>
      <c r="Q1435" s="37"/>
      <c r="R1435" s="37"/>
      <c r="S1435" s="37"/>
      <c r="T1435" s="37"/>
      <c r="U1435" s="37"/>
      <c r="V1435" s="37"/>
      <c r="W1435" s="37"/>
      <c r="X1435" s="37"/>
      <c r="Y1435" s="37"/>
    </row>
    <row r="1436" spans="1:25">
      <c r="A1436" s="818"/>
      <c r="B1436" s="491"/>
      <c r="C1436" s="491"/>
      <c r="D1436" s="491"/>
      <c r="E1436" s="491"/>
      <c r="F1436" s="37"/>
      <c r="G1436" s="819"/>
      <c r="H1436" s="572"/>
      <c r="I1436" s="37"/>
      <c r="J1436" s="37"/>
      <c r="K1436" s="37"/>
      <c r="L1436" s="37"/>
      <c r="M1436" s="37"/>
      <c r="N1436" s="37"/>
      <c r="O1436" s="37"/>
      <c r="P1436" s="37"/>
      <c r="Q1436" s="37"/>
      <c r="R1436" s="37"/>
      <c r="S1436" s="37"/>
      <c r="T1436" s="37"/>
      <c r="U1436" s="37"/>
      <c r="V1436" s="37"/>
      <c r="W1436" s="37"/>
      <c r="X1436" s="37"/>
      <c r="Y1436" s="37"/>
    </row>
    <row r="1437" spans="1:25">
      <c r="A1437" s="818"/>
      <c r="B1437" s="491"/>
      <c r="C1437" s="491"/>
      <c r="D1437" s="491"/>
      <c r="E1437" s="491"/>
      <c r="F1437" s="37"/>
      <c r="G1437" s="819"/>
      <c r="H1437" s="572"/>
      <c r="I1437" s="37"/>
      <c r="J1437" s="37"/>
      <c r="K1437" s="37"/>
      <c r="L1437" s="37"/>
      <c r="M1437" s="37"/>
      <c r="N1437" s="37"/>
      <c r="O1437" s="37"/>
      <c r="P1437" s="37"/>
      <c r="Q1437" s="37"/>
      <c r="R1437" s="37"/>
      <c r="S1437" s="37"/>
      <c r="T1437" s="37"/>
      <c r="U1437" s="37"/>
      <c r="V1437" s="37"/>
      <c r="W1437" s="37"/>
      <c r="X1437" s="37"/>
      <c r="Y1437" s="37"/>
    </row>
    <row r="1438" spans="1:25">
      <c r="A1438" s="818"/>
      <c r="B1438" s="491"/>
      <c r="C1438" s="491"/>
      <c r="D1438" s="491"/>
      <c r="E1438" s="491"/>
      <c r="F1438" s="37"/>
      <c r="G1438" s="819"/>
      <c r="H1438" s="572"/>
      <c r="I1438" s="37"/>
      <c r="J1438" s="37"/>
      <c r="K1438" s="37"/>
      <c r="L1438" s="37"/>
      <c r="M1438" s="37"/>
      <c r="N1438" s="37"/>
      <c r="O1438" s="37"/>
      <c r="P1438" s="37"/>
      <c r="Q1438" s="37"/>
      <c r="R1438" s="37"/>
      <c r="S1438" s="37"/>
      <c r="T1438" s="37"/>
      <c r="U1438" s="37"/>
      <c r="V1438" s="37"/>
      <c r="W1438" s="37"/>
      <c r="X1438" s="37"/>
      <c r="Y1438" s="37"/>
    </row>
    <row r="1439" spans="1:25">
      <c r="A1439" s="818"/>
      <c r="B1439" s="491"/>
      <c r="C1439" s="491"/>
      <c r="D1439" s="491"/>
      <c r="E1439" s="491"/>
      <c r="F1439" s="37"/>
      <c r="G1439" s="819"/>
      <c r="H1439" s="572"/>
      <c r="I1439" s="37"/>
      <c r="J1439" s="37"/>
      <c r="K1439" s="37"/>
      <c r="L1439" s="37"/>
      <c r="M1439" s="37"/>
      <c r="N1439" s="37"/>
      <c r="O1439" s="37"/>
      <c r="P1439" s="37"/>
      <c r="Q1439" s="37"/>
      <c r="R1439" s="37"/>
      <c r="S1439" s="37"/>
      <c r="T1439" s="37"/>
      <c r="U1439" s="37"/>
      <c r="V1439" s="37"/>
      <c r="W1439" s="37"/>
      <c r="X1439" s="37"/>
      <c r="Y1439" s="37"/>
    </row>
    <row r="1440" spans="1:25">
      <c r="A1440" s="818"/>
      <c r="B1440" s="491"/>
      <c r="C1440" s="491"/>
      <c r="D1440" s="491"/>
      <c r="E1440" s="491"/>
      <c r="F1440" s="37"/>
      <c r="G1440" s="819"/>
      <c r="H1440" s="572"/>
      <c r="I1440" s="37"/>
      <c r="J1440" s="37"/>
      <c r="K1440" s="37"/>
      <c r="L1440" s="37"/>
      <c r="M1440" s="37"/>
      <c r="N1440" s="37"/>
      <c r="O1440" s="37"/>
      <c r="P1440" s="37"/>
      <c r="Q1440" s="37"/>
      <c r="R1440" s="37"/>
      <c r="S1440" s="37"/>
      <c r="T1440" s="37"/>
      <c r="U1440" s="37"/>
      <c r="V1440" s="37"/>
      <c r="W1440" s="37"/>
      <c r="X1440" s="37"/>
      <c r="Y1440" s="37"/>
    </row>
    <row r="1441" spans="1:25">
      <c r="A1441" s="818"/>
      <c r="B1441" s="491"/>
      <c r="C1441" s="491"/>
      <c r="D1441" s="491"/>
      <c r="E1441" s="491"/>
      <c r="F1441" s="37"/>
      <c r="G1441" s="819"/>
      <c r="H1441" s="572"/>
      <c r="I1441" s="37"/>
      <c r="J1441" s="37"/>
      <c r="K1441" s="37"/>
      <c r="L1441" s="37"/>
      <c r="M1441" s="37"/>
      <c r="N1441" s="37"/>
      <c r="O1441" s="37"/>
      <c r="P1441" s="37"/>
      <c r="Q1441" s="37"/>
      <c r="R1441" s="37"/>
      <c r="S1441" s="37"/>
      <c r="T1441" s="37"/>
      <c r="U1441" s="37"/>
      <c r="V1441" s="37"/>
      <c r="W1441" s="37"/>
      <c r="X1441" s="37"/>
      <c r="Y1441" s="37"/>
    </row>
    <row r="1442" spans="1:25">
      <c r="A1442" s="818"/>
      <c r="B1442" s="491"/>
      <c r="C1442" s="491"/>
      <c r="D1442" s="491"/>
      <c r="E1442" s="491"/>
      <c r="F1442" s="37"/>
      <c r="G1442" s="819"/>
      <c r="H1442" s="572"/>
      <c r="I1442" s="37"/>
      <c r="J1442" s="37"/>
      <c r="K1442" s="37"/>
      <c r="L1442" s="37"/>
      <c r="M1442" s="37"/>
      <c r="N1442" s="37"/>
      <c r="O1442" s="37"/>
      <c r="P1442" s="37"/>
      <c r="Q1442" s="37"/>
      <c r="R1442" s="37"/>
      <c r="S1442" s="37"/>
      <c r="T1442" s="37"/>
      <c r="U1442" s="37"/>
      <c r="V1442" s="37"/>
      <c r="W1442" s="37"/>
      <c r="X1442" s="37"/>
      <c r="Y1442" s="37"/>
    </row>
    <row r="1443" spans="1:25">
      <c r="A1443" s="818"/>
      <c r="B1443" s="491"/>
      <c r="C1443" s="491"/>
      <c r="D1443" s="491"/>
      <c r="E1443" s="491"/>
      <c r="F1443" s="37"/>
      <c r="G1443" s="819"/>
      <c r="H1443" s="572"/>
      <c r="I1443" s="37"/>
      <c r="J1443" s="37"/>
      <c r="K1443" s="37"/>
      <c r="L1443" s="37"/>
      <c r="M1443" s="37"/>
      <c r="N1443" s="37"/>
      <c r="O1443" s="37"/>
      <c r="P1443" s="37"/>
      <c r="Q1443" s="37"/>
      <c r="R1443" s="37"/>
      <c r="S1443" s="37"/>
      <c r="T1443" s="37"/>
      <c r="U1443" s="37"/>
      <c r="V1443" s="37"/>
      <c r="W1443" s="37"/>
      <c r="X1443" s="37"/>
      <c r="Y1443" s="37"/>
    </row>
    <row r="1444" spans="1:25">
      <c r="A1444" s="818"/>
      <c r="B1444" s="491"/>
      <c r="C1444" s="491"/>
      <c r="D1444" s="491"/>
      <c r="E1444" s="491"/>
      <c r="F1444" s="37"/>
      <c r="G1444" s="819"/>
      <c r="H1444" s="572"/>
      <c r="I1444" s="37"/>
      <c r="J1444" s="37"/>
      <c r="K1444" s="37"/>
      <c r="L1444" s="37"/>
      <c r="M1444" s="37"/>
      <c r="N1444" s="37"/>
      <c r="O1444" s="37"/>
      <c r="P1444" s="37"/>
      <c r="Q1444" s="37"/>
      <c r="R1444" s="37"/>
      <c r="S1444" s="37"/>
      <c r="T1444" s="37"/>
      <c r="U1444" s="37"/>
      <c r="V1444" s="37"/>
      <c r="W1444" s="37"/>
      <c r="X1444" s="37"/>
      <c r="Y1444" s="37"/>
    </row>
    <row r="1445" spans="1:25">
      <c r="A1445" s="818"/>
      <c r="B1445" s="491"/>
      <c r="C1445" s="491"/>
      <c r="D1445" s="491"/>
      <c r="E1445" s="491"/>
      <c r="F1445" s="37"/>
      <c r="G1445" s="819"/>
      <c r="H1445" s="572"/>
      <c r="I1445" s="37"/>
      <c r="J1445" s="37"/>
      <c r="K1445" s="37"/>
      <c r="L1445" s="37"/>
      <c r="M1445" s="37"/>
      <c r="N1445" s="37"/>
      <c r="O1445" s="37"/>
      <c r="P1445" s="37"/>
      <c r="Q1445" s="37"/>
      <c r="R1445" s="37"/>
      <c r="S1445" s="37"/>
      <c r="T1445" s="37"/>
      <c r="U1445" s="37"/>
      <c r="V1445" s="37"/>
      <c r="W1445" s="37"/>
      <c r="X1445" s="37"/>
      <c r="Y1445" s="37"/>
    </row>
    <row r="1446" spans="1:25">
      <c r="A1446" s="818"/>
      <c r="B1446" s="491"/>
      <c r="C1446" s="491"/>
      <c r="D1446" s="491"/>
      <c r="E1446" s="491"/>
      <c r="F1446" s="37"/>
      <c r="G1446" s="819"/>
      <c r="H1446" s="572"/>
      <c r="I1446" s="37"/>
      <c r="J1446" s="37"/>
      <c r="K1446" s="37"/>
      <c r="L1446" s="37"/>
      <c r="M1446" s="37"/>
      <c r="N1446" s="37"/>
      <c r="O1446" s="37"/>
      <c r="P1446" s="37"/>
      <c r="Q1446" s="37"/>
      <c r="R1446" s="37"/>
      <c r="S1446" s="37"/>
      <c r="T1446" s="37"/>
      <c r="U1446" s="37"/>
      <c r="V1446" s="37"/>
      <c r="W1446" s="37"/>
      <c r="X1446" s="37"/>
      <c r="Y1446" s="37"/>
    </row>
    <row r="1447" spans="1:25">
      <c r="A1447" s="818"/>
      <c r="B1447" s="491"/>
      <c r="C1447" s="491"/>
      <c r="D1447" s="491"/>
      <c r="E1447" s="491"/>
      <c r="F1447" s="37"/>
      <c r="G1447" s="819"/>
      <c r="H1447" s="572"/>
      <c r="I1447" s="37"/>
      <c r="J1447" s="37"/>
      <c r="K1447" s="37"/>
      <c r="L1447" s="37"/>
      <c r="M1447" s="37"/>
      <c r="N1447" s="37"/>
      <c r="O1447" s="37"/>
      <c r="P1447" s="37"/>
      <c r="Q1447" s="37"/>
      <c r="R1447" s="37"/>
      <c r="S1447" s="37"/>
      <c r="T1447" s="37"/>
      <c r="U1447" s="37"/>
      <c r="V1447" s="37"/>
      <c r="W1447" s="37"/>
      <c r="X1447" s="37"/>
      <c r="Y1447" s="37"/>
    </row>
    <row r="1448" spans="1:25">
      <c r="A1448" s="818"/>
      <c r="B1448" s="491"/>
      <c r="C1448" s="491"/>
      <c r="D1448" s="491"/>
      <c r="E1448" s="491"/>
      <c r="F1448" s="37"/>
      <c r="G1448" s="819"/>
      <c r="H1448" s="572"/>
      <c r="I1448" s="37"/>
      <c r="J1448" s="37"/>
      <c r="K1448" s="37"/>
      <c r="L1448" s="37"/>
      <c r="M1448" s="37"/>
      <c r="N1448" s="37"/>
      <c r="O1448" s="37"/>
      <c r="P1448" s="37"/>
      <c r="Q1448" s="37"/>
      <c r="R1448" s="37"/>
      <c r="S1448" s="37"/>
      <c r="T1448" s="37"/>
      <c r="U1448" s="37"/>
      <c r="V1448" s="37"/>
      <c r="W1448" s="37"/>
      <c r="X1448" s="37"/>
      <c r="Y1448" s="37"/>
    </row>
    <row r="1449" spans="1:25">
      <c r="A1449" s="818"/>
      <c r="B1449" s="491"/>
      <c r="C1449" s="491"/>
      <c r="D1449" s="491"/>
      <c r="E1449" s="491"/>
      <c r="F1449" s="37"/>
      <c r="G1449" s="819"/>
      <c r="H1449" s="572"/>
      <c r="I1449" s="37"/>
      <c r="J1449" s="37"/>
      <c r="K1449" s="37"/>
      <c r="L1449" s="37"/>
      <c r="M1449" s="37"/>
      <c r="N1449" s="37"/>
      <c r="O1449" s="37"/>
      <c r="P1449" s="37"/>
      <c r="Q1449" s="37"/>
      <c r="R1449" s="37"/>
      <c r="S1449" s="37"/>
      <c r="T1449" s="37"/>
      <c r="U1449" s="37"/>
      <c r="V1449" s="37"/>
      <c r="W1449" s="37"/>
      <c r="X1449" s="37"/>
      <c r="Y1449" s="37"/>
    </row>
    <row r="1450" spans="1:25">
      <c r="A1450" s="818"/>
      <c r="B1450" s="491"/>
      <c r="C1450" s="491"/>
      <c r="D1450" s="491"/>
      <c r="E1450" s="491"/>
      <c r="F1450" s="37"/>
      <c r="G1450" s="819"/>
      <c r="H1450" s="572"/>
      <c r="I1450" s="37"/>
      <c r="J1450" s="37"/>
      <c r="K1450" s="37"/>
      <c r="L1450" s="37"/>
      <c r="M1450" s="37"/>
      <c r="N1450" s="37"/>
      <c r="O1450" s="37"/>
      <c r="P1450" s="37"/>
      <c r="Q1450" s="37"/>
      <c r="R1450" s="37"/>
      <c r="S1450" s="37"/>
      <c r="T1450" s="37"/>
      <c r="U1450" s="37"/>
      <c r="V1450" s="37"/>
      <c r="W1450" s="37"/>
      <c r="X1450" s="37"/>
      <c r="Y1450" s="37"/>
    </row>
    <row r="1451" spans="1:25">
      <c r="A1451" s="818"/>
      <c r="B1451" s="491"/>
      <c r="C1451" s="491"/>
      <c r="D1451" s="491"/>
      <c r="E1451" s="491"/>
      <c r="F1451" s="37"/>
      <c r="G1451" s="819"/>
      <c r="H1451" s="572"/>
      <c r="I1451" s="37"/>
      <c r="J1451" s="37"/>
      <c r="K1451" s="37"/>
      <c r="L1451" s="37"/>
      <c r="M1451" s="37"/>
      <c r="N1451" s="37"/>
      <c r="O1451" s="37"/>
      <c r="P1451" s="37"/>
      <c r="Q1451" s="37"/>
      <c r="R1451" s="37"/>
      <c r="S1451" s="37"/>
      <c r="T1451" s="37"/>
      <c r="U1451" s="37"/>
      <c r="V1451" s="37"/>
      <c r="W1451" s="37"/>
      <c r="X1451" s="37"/>
      <c r="Y1451" s="37"/>
    </row>
    <row r="1452" spans="1:25">
      <c r="A1452" s="818"/>
      <c r="B1452" s="491"/>
      <c r="C1452" s="491"/>
      <c r="D1452" s="491"/>
      <c r="E1452" s="491"/>
      <c r="F1452" s="37"/>
      <c r="G1452" s="819"/>
      <c r="H1452" s="572"/>
      <c r="I1452" s="37"/>
      <c r="J1452" s="37"/>
      <c r="K1452" s="37"/>
      <c r="L1452" s="37"/>
      <c r="M1452" s="37"/>
      <c r="N1452" s="37"/>
      <c r="O1452" s="37"/>
      <c r="P1452" s="37"/>
      <c r="Q1452" s="37"/>
      <c r="R1452" s="37"/>
      <c r="S1452" s="37"/>
      <c r="T1452" s="37"/>
      <c r="U1452" s="37"/>
      <c r="V1452" s="37"/>
      <c r="W1452" s="37"/>
      <c r="X1452" s="37"/>
      <c r="Y1452" s="37"/>
    </row>
    <row r="1453" spans="1:25">
      <c r="A1453" s="818"/>
      <c r="B1453" s="491"/>
      <c r="C1453" s="491"/>
      <c r="D1453" s="491"/>
      <c r="E1453" s="491"/>
      <c r="F1453" s="37"/>
      <c r="G1453" s="819"/>
      <c r="H1453" s="572"/>
      <c r="I1453" s="37"/>
      <c r="J1453" s="37"/>
      <c r="K1453" s="37"/>
      <c r="L1453" s="37"/>
      <c r="M1453" s="37"/>
      <c r="N1453" s="37"/>
      <c r="O1453" s="37"/>
      <c r="P1453" s="37"/>
      <c r="Q1453" s="37"/>
      <c r="R1453" s="37"/>
      <c r="S1453" s="37"/>
      <c r="T1453" s="37"/>
      <c r="U1453" s="37"/>
      <c r="V1453" s="37"/>
      <c r="W1453" s="37"/>
      <c r="X1453" s="37"/>
      <c r="Y1453" s="37"/>
    </row>
    <row r="1454" spans="1:25">
      <c r="A1454" s="818"/>
      <c r="B1454" s="491"/>
      <c r="C1454" s="491"/>
      <c r="D1454" s="491"/>
      <c r="E1454" s="491"/>
      <c r="F1454" s="37"/>
      <c r="G1454" s="819"/>
      <c r="H1454" s="572"/>
      <c r="I1454" s="37"/>
      <c r="J1454" s="37"/>
      <c r="K1454" s="37"/>
      <c r="L1454" s="37"/>
      <c r="M1454" s="37"/>
      <c r="N1454" s="37"/>
      <c r="O1454" s="37"/>
      <c r="P1454" s="37"/>
      <c r="Q1454" s="37"/>
      <c r="R1454" s="37"/>
      <c r="S1454" s="37"/>
      <c r="T1454" s="37"/>
      <c r="U1454" s="37"/>
      <c r="V1454" s="37"/>
      <c r="W1454" s="37"/>
      <c r="X1454" s="37"/>
      <c r="Y1454" s="37"/>
    </row>
    <row r="1455" spans="1:25">
      <c r="A1455" s="818"/>
      <c r="B1455" s="491"/>
      <c r="C1455" s="491"/>
      <c r="D1455" s="491"/>
      <c r="E1455" s="491"/>
      <c r="F1455" s="37"/>
      <c r="G1455" s="819"/>
      <c r="H1455" s="572"/>
      <c r="I1455" s="37"/>
      <c r="J1455" s="37"/>
      <c r="K1455" s="37"/>
      <c r="L1455" s="37"/>
      <c r="M1455" s="37"/>
      <c r="N1455" s="37"/>
      <c r="O1455" s="37"/>
      <c r="P1455" s="37"/>
      <c r="Q1455" s="37"/>
      <c r="R1455" s="37"/>
      <c r="S1455" s="37"/>
      <c r="T1455" s="37"/>
      <c r="U1455" s="37"/>
      <c r="V1455" s="37"/>
      <c r="W1455" s="37"/>
      <c r="X1455" s="37"/>
      <c r="Y1455" s="37"/>
    </row>
    <row r="1456" spans="1:25">
      <c r="A1456" s="818"/>
      <c r="B1456" s="491"/>
      <c r="C1456" s="491"/>
      <c r="D1456" s="491"/>
      <c r="E1456" s="491"/>
      <c r="F1456" s="37"/>
      <c r="G1456" s="819"/>
      <c r="H1456" s="572"/>
      <c r="I1456" s="37"/>
      <c r="J1456" s="37"/>
      <c r="K1456" s="37"/>
      <c r="L1456" s="37"/>
      <c r="M1456" s="37"/>
      <c r="N1456" s="37"/>
      <c r="O1456" s="37"/>
      <c r="P1456" s="37"/>
      <c r="Q1456" s="37"/>
      <c r="R1456" s="37"/>
      <c r="S1456" s="37"/>
      <c r="T1456" s="37"/>
      <c r="U1456" s="37"/>
      <c r="V1456" s="37"/>
      <c r="W1456" s="37"/>
      <c r="X1456" s="37"/>
      <c r="Y1456" s="37"/>
    </row>
    <row r="1457" spans="1:25">
      <c r="A1457" s="818"/>
      <c r="B1457" s="491"/>
      <c r="C1457" s="491"/>
      <c r="D1457" s="491"/>
      <c r="E1457" s="491"/>
      <c r="F1457" s="37"/>
      <c r="G1457" s="819"/>
      <c r="H1457" s="572"/>
      <c r="I1457" s="37"/>
      <c r="J1457" s="37"/>
      <c r="K1457" s="37"/>
      <c r="L1457" s="37"/>
      <c r="M1457" s="37"/>
      <c r="N1457" s="37"/>
      <c r="O1457" s="37"/>
      <c r="P1457" s="37"/>
      <c r="Q1457" s="37"/>
      <c r="R1457" s="37"/>
      <c r="S1457" s="37"/>
      <c r="T1457" s="37"/>
      <c r="U1457" s="37"/>
      <c r="V1457" s="37"/>
      <c r="W1457" s="37"/>
      <c r="X1457" s="37"/>
      <c r="Y1457" s="37"/>
    </row>
    <row r="1458" spans="1:25">
      <c r="A1458" s="818"/>
      <c r="B1458" s="491"/>
      <c r="C1458" s="491"/>
      <c r="D1458" s="491"/>
      <c r="E1458" s="491"/>
      <c r="F1458" s="37"/>
      <c r="G1458" s="819"/>
      <c r="H1458" s="572"/>
      <c r="I1458" s="37"/>
      <c r="J1458" s="37"/>
      <c r="K1458" s="37"/>
      <c r="L1458" s="37"/>
      <c r="M1458" s="37"/>
      <c r="N1458" s="37"/>
      <c r="O1458" s="37"/>
      <c r="P1458" s="37"/>
      <c r="Q1458" s="37"/>
      <c r="R1458" s="37"/>
      <c r="S1458" s="37"/>
      <c r="T1458" s="37"/>
      <c r="U1458" s="37"/>
      <c r="V1458" s="37"/>
      <c r="W1458" s="37"/>
      <c r="X1458" s="37"/>
      <c r="Y1458" s="37"/>
    </row>
    <row r="1459" spans="1:25">
      <c r="A1459" s="818"/>
      <c r="B1459" s="491"/>
      <c r="C1459" s="491"/>
      <c r="D1459" s="491"/>
      <c r="E1459" s="491"/>
      <c r="F1459" s="37"/>
      <c r="G1459" s="819"/>
      <c r="H1459" s="572"/>
      <c r="I1459" s="37"/>
      <c r="J1459" s="37"/>
      <c r="K1459" s="37"/>
      <c r="L1459" s="37"/>
      <c r="M1459" s="37"/>
      <c r="N1459" s="37"/>
      <c r="O1459" s="37"/>
      <c r="P1459" s="37"/>
      <c r="Q1459" s="37"/>
      <c r="R1459" s="37"/>
      <c r="S1459" s="37"/>
      <c r="T1459" s="37"/>
      <c r="U1459" s="37"/>
      <c r="V1459" s="37"/>
      <c r="W1459" s="37"/>
      <c r="X1459" s="37"/>
      <c r="Y1459" s="37"/>
    </row>
    <row r="1460" spans="1:25">
      <c r="A1460" s="818"/>
      <c r="B1460" s="491"/>
      <c r="C1460" s="491"/>
      <c r="D1460" s="491"/>
      <c r="E1460" s="491"/>
      <c r="F1460" s="37"/>
      <c r="G1460" s="819"/>
      <c r="H1460" s="572"/>
      <c r="I1460" s="37"/>
      <c r="J1460" s="37"/>
      <c r="K1460" s="37"/>
      <c r="L1460" s="37"/>
      <c r="M1460" s="37"/>
      <c r="N1460" s="37"/>
      <c r="O1460" s="37"/>
      <c r="P1460" s="37"/>
      <c r="Q1460" s="37"/>
      <c r="R1460" s="37"/>
      <c r="S1460" s="37"/>
      <c r="T1460" s="37"/>
      <c r="U1460" s="37"/>
      <c r="V1460" s="37"/>
      <c r="W1460" s="37"/>
      <c r="X1460" s="37"/>
      <c r="Y1460" s="37"/>
    </row>
    <row r="1461" spans="1:25">
      <c r="A1461" s="818"/>
      <c r="B1461" s="491"/>
      <c r="C1461" s="491"/>
      <c r="D1461" s="491"/>
      <c r="E1461" s="491"/>
      <c r="F1461" s="37"/>
      <c r="G1461" s="819"/>
      <c r="H1461" s="572"/>
      <c r="I1461" s="37"/>
      <c r="J1461" s="37"/>
      <c r="K1461" s="37"/>
      <c r="L1461" s="37"/>
      <c r="M1461" s="37"/>
      <c r="N1461" s="37"/>
      <c r="O1461" s="37"/>
      <c r="P1461" s="37"/>
      <c r="Q1461" s="37"/>
      <c r="R1461" s="37"/>
      <c r="S1461" s="37"/>
      <c r="T1461" s="37"/>
      <c r="U1461" s="37"/>
      <c r="V1461" s="37"/>
      <c r="W1461" s="37"/>
      <c r="X1461" s="37"/>
      <c r="Y1461" s="37"/>
    </row>
    <row r="1462" spans="1:25">
      <c r="A1462" s="818"/>
      <c r="B1462" s="491"/>
      <c r="C1462" s="491"/>
      <c r="D1462" s="491"/>
      <c r="E1462" s="491"/>
      <c r="F1462" s="37"/>
      <c r="G1462" s="819"/>
      <c r="H1462" s="572"/>
      <c r="I1462" s="37"/>
      <c r="J1462" s="37"/>
      <c r="K1462" s="37"/>
      <c r="L1462" s="37"/>
      <c r="M1462" s="37"/>
      <c r="N1462" s="37"/>
      <c r="O1462" s="37"/>
      <c r="P1462" s="37"/>
      <c r="Q1462" s="37"/>
      <c r="R1462" s="37"/>
      <c r="S1462" s="37"/>
      <c r="T1462" s="37"/>
      <c r="U1462" s="37"/>
      <c r="V1462" s="37"/>
      <c r="W1462" s="37"/>
      <c r="X1462" s="37"/>
      <c r="Y1462" s="37"/>
    </row>
    <row r="1463" spans="1:25">
      <c r="A1463" s="818"/>
      <c r="B1463" s="491"/>
      <c r="C1463" s="491"/>
      <c r="D1463" s="491"/>
      <c r="E1463" s="491"/>
      <c r="F1463" s="37"/>
      <c r="G1463" s="819"/>
      <c r="H1463" s="572"/>
      <c r="I1463" s="37"/>
      <c r="J1463" s="37"/>
      <c r="K1463" s="37"/>
      <c r="L1463" s="37"/>
      <c r="M1463" s="37"/>
      <c r="N1463" s="37"/>
      <c r="O1463" s="37"/>
      <c r="P1463" s="37"/>
      <c r="Q1463" s="37"/>
      <c r="R1463" s="37"/>
      <c r="S1463" s="37"/>
      <c r="T1463" s="37"/>
      <c r="U1463" s="37"/>
      <c r="V1463" s="37"/>
      <c r="W1463" s="37"/>
      <c r="X1463" s="37"/>
      <c r="Y1463" s="37"/>
    </row>
    <row r="1464" spans="1:25">
      <c r="A1464" s="818"/>
      <c r="B1464" s="491"/>
      <c r="C1464" s="491"/>
      <c r="D1464" s="491"/>
      <c r="E1464" s="491"/>
      <c r="F1464" s="37"/>
      <c r="G1464" s="819"/>
      <c r="H1464" s="572"/>
      <c r="I1464" s="37"/>
      <c r="J1464" s="37"/>
      <c r="K1464" s="37"/>
      <c r="L1464" s="37"/>
      <c r="M1464" s="37"/>
      <c r="N1464" s="37"/>
      <c r="O1464" s="37"/>
      <c r="P1464" s="37"/>
      <c r="Q1464" s="37"/>
      <c r="R1464" s="37"/>
      <c r="S1464" s="37"/>
      <c r="T1464" s="37"/>
      <c r="U1464" s="37"/>
      <c r="V1464" s="37"/>
      <c r="W1464" s="37"/>
      <c r="X1464" s="37"/>
      <c r="Y1464" s="37"/>
    </row>
    <row r="1465" spans="1:25">
      <c r="A1465" s="818"/>
      <c r="B1465" s="491"/>
      <c r="C1465" s="491"/>
      <c r="D1465" s="491"/>
      <c r="E1465" s="491"/>
      <c r="F1465" s="37"/>
      <c r="G1465" s="819"/>
      <c r="H1465" s="572"/>
      <c r="I1465" s="37"/>
      <c r="J1465" s="37"/>
      <c r="K1465" s="37"/>
      <c r="L1465" s="37"/>
      <c r="M1465" s="37"/>
      <c r="N1465" s="37"/>
      <c r="O1465" s="37"/>
      <c r="P1465" s="37"/>
      <c r="Q1465" s="37"/>
      <c r="R1465" s="37"/>
      <c r="S1465" s="37"/>
      <c r="T1465" s="37"/>
      <c r="U1465" s="37"/>
      <c r="V1465" s="37"/>
      <c r="W1465" s="37"/>
      <c r="X1465" s="37"/>
      <c r="Y1465" s="37"/>
    </row>
    <row r="1466" spans="1:25">
      <c r="A1466" s="818"/>
      <c r="B1466" s="491"/>
      <c r="C1466" s="491"/>
      <c r="D1466" s="491"/>
      <c r="E1466" s="491"/>
      <c r="F1466" s="37"/>
      <c r="G1466" s="819"/>
      <c r="H1466" s="572"/>
      <c r="I1466" s="37"/>
      <c r="J1466" s="37"/>
      <c r="K1466" s="37"/>
      <c r="L1466" s="37"/>
      <c r="M1466" s="37"/>
      <c r="N1466" s="37"/>
      <c r="O1466" s="37"/>
      <c r="P1466" s="37"/>
      <c r="Q1466" s="37"/>
      <c r="R1466" s="37"/>
      <c r="S1466" s="37"/>
      <c r="T1466" s="37"/>
      <c r="U1466" s="37"/>
      <c r="V1466" s="37"/>
      <c r="W1466" s="37"/>
      <c r="X1466" s="37"/>
      <c r="Y1466" s="37"/>
    </row>
    <row r="1467" spans="1:25">
      <c r="A1467" s="818"/>
      <c r="B1467" s="491"/>
      <c r="C1467" s="491"/>
      <c r="D1467" s="491"/>
      <c r="E1467" s="491"/>
      <c r="F1467" s="37"/>
      <c r="G1467" s="819"/>
      <c r="H1467" s="572"/>
      <c r="I1467" s="37"/>
      <c r="J1467" s="37"/>
      <c r="K1467" s="37"/>
      <c r="L1467" s="37"/>
      <c r="M1467" s="37"/>
      <c r="N1467" s="37"/>
      <c r="O1467" s="37"/>
      <c r="P1467" s="37"/>
      <c r="Q1467" s="37"/>
      <c r="R1467" s="37"/>
      <c r="S1467" s="37"/>
      <c r="T1467" s="37"/>
      <c r="U1467" s="37"/>
      <c r="V1467" s="37"/>
      <c r="W1467" s="37"/>
      <c r="X1467" s="37"/>
      <c r="Y1467" s="37"/>
    </row>
    <row r="1468" spans="1:25">
      <c r="A1468" s="818"/>
      <c r="B1468" s="491"/>
      <c r="C1468" s="491"/>
      <c r="D1468" s="491"/>
      <c r="E1468" s="491"/>
      <c r="F1468" s="37"/>
      <c r="G1468" s="819"/>
      <c r="H1468" s="572"/>
      <c r="I1468" s="37"/>
      <c r="J1468" s="37"/>
      <c r="K1468" s="37"/>
      <c r="L1468" s="37"/>
      <c r="M1468" s="37"/>
      <c r="N1468" s="37"/>
      <c r="O1468" s="37"/>
      <c r="P1468" s="37"/>
      <c r="Q1468" s="37"/>
      <c r="R1468" s="37"/>
      <c r="S1468" s="37"/>
      <c r="T1468" s="37"/>
      <c r="U1468" s="37"/>
      <c r="V1468" s="37"/>
      <c r="W1468" s="37"/>
      <c r="X1468" s="37"/>
      <c r="Y1468" s="37"/>
    </row>
    <row r="1469" spans="1:25">
      <c r="A1469" s="818"/>
      <c r="B1469" s="491"/>
      <c r="C1469" s="491"/>
      <c r="D1469" s="491"/>
      <c r="E1469" s="491"/>
      <c r="F1469" s="37"/>
      <c r="G1469" s="819"/>
      <c r="H1469" s="572"/>
      <c r="I1469" s="37"/>
      <c r="J1469" s="37"/>
      <c r="K1469" s="37"/>
      <c r="L1469" s="37"/>
      <c r="M1469" s="37"/>
      <c r="N1469" s="37"/>
      <c r="O1469" s="37"/>
      <c r="P1469" s="37"/>
      <c r="Q1469" s="37"/>
      <c r="R1469" s="37"/>
      <c r="S1469" s="37"/>
      <c r="T1469" s="37"/>
      <c r="U1469" s="37"/>
      <c r="V1469" s="37"/>
      <c r="W1469" s="37"/>
      <c r="X1469" s="37"/>
      <c r="Y1469" s="37"/>
    </row>
    <row r="1470" spans="1:25">
      <c r="A1470" s="818"/>
      <c r="B1470" s="491"/>
      <c r="C1470" s="491"/>
      <c r="D1470" s="491"/>
      <c r="E1470" s="491"/>
      <c r="F1470" s="37"/>
      <c r="G1470" s="819"/>
      <c r="H1470" s="572"/>
      <c r="I1470" s="37"/>
      <c r="J1470" s="37"/>
      <c r="K1470" s="37"/>
      <c r="L1470" s="37"/>
      <c r="M1470" s="37"/>
      <c r="N1470" s="37"/>
      <c r="O1470" s="37"/>
      <c r="P1470" s="37"/>
      <c r="Q1470" s="37"/>
      <c r="R1470" s="37"/>
      <c r="S1470" s="37"/>
      <c r="T1470" s="37"/>
      <c r="U1470" s="37"/>
      <c r="V1470" s="37"/>
      <c r="W1470" s="37"/>
      <c r="X1470" s="37"/>
      <c r="Y1470" s="37"/>
    </row>
    <row r="1471" spans="1:25">
      <c r="A1471" s="818"/>
      <c r="B1471" s="491"/>
      <c r="C1471" s="491"/>
      <c r="D1471" s="491"/>
      <c r="E1471" s="491"/>
      <c r="F1471" s="37"/>
      <c r="G1471" s="819"/>
      <c r="H1471" s="572"/>
      <c r="I1471" s="37"/>
      <c r="J1471" s="37"/>
      <c r="K1471" s="37"/>
      <c r="L1471" s="37"/>
      <c r="M1471" s="37"/>
      <c r="N1471" s="37"/>
      <c r="O1471" s="37"/>
      <c r="P1471" s="37"/>
      <c r="Q1471" s="37"/>
      <c r="R1471" s="37"/>
      <c r="S1471" s="37"/>
      <c r="T1471" s="37"/>
      <c r="U1471" s="37"/>
      <c r="V1471" s="37"/>
      <c r="W1471" s="37"/>
      <c r="X1471" s="37"/>
      <c r="Y1471" s="37"/>
    </row>
    <row r="1472" spans="1:25">
      <c r="A1472" s="818"/>
      <c r="B1472" s="491"/>
      <c r="C1472" s="491"/>
      <c r="D1472" s="491"/>
      <c r="E1472" s="491"/>
      <c r="F1472" s="37"/>
      <c r="G1472" s="819"/>
      <c r="H1472" s="572"/>
      <c r="I1472" s="37"/>
      <c r="J1472" s="37"/>
      <c r="K1472" s="37"/>
      <c r="L1472" s="37"/>
      <c r="M1472" s="37"/>
      <c r="N1472" s="37"/>
      <c r="O1472" s="37"/>
      <c r="P1472" s="37"/>
      <c r="Q1472" s="37"/>
      <c r="R1472" s="37"/>
      <c r="S1472" s="37"/>
      <c r="T1472" s="37"/>
      <c r="U1472" s="37"/>
      <c r="V1472" s="37"/>
      <c r="W1472" s="37"/>
      <c r="X1472" s="37"/>
      <c r="Y1472" s="37"/>
    </row>
    <row r="1473" spans="1:25">
      <c r="A1473" s="818"/>
      <c r="B1473" s="491"/>
      <c r="C1473" s="491"/>
      <c r="D1473" s="491"/>
      <c r="E1473" s="491"/>
      <c r="F1473" s="37"/>
      <c r="G1473" s="819"/>
      <c r="H1473" s="572"/>
      <c r="I1473" s="37"/>
      <c r="J1473" s="37"/>
      <c r="K1473" s="37"/>
      <c r="L1473" s="37"/>
      <c r="M1473" s="37"/>
      <c r="N1473" s="37"/>
      <c r="O1473" s="37"/>
      <c r="P1473" s="37"/>
      <c r="Q1473" s="37"/>
      <c r="R1473" s="37"/>
      <c r="S1473" s="37"/>
      <c r="T1473" s="37"/>
      <c r="U1473" s="37"/>
      <c r="V1473" s="37"/>
      <c r="W1473" s="37"/>
      <c r="X1473" s="37"/>
      <c r="Y1473" s="37"/>
    </row>
    <row r="1474" spans="1:25">
      <c r="A1474" s="818"/>
      <c r="B1474" s="491"/>
      <c r="C1474" s="491"/>
      <c r="D1474" s="491"/>
      <c r="E1474" s="491"/>
      <c r="F1474" s="37"/>
      <c r="G1474" s="819"/>
      <c r="H1474" s="572"/>
      <c r="I1474" s="37"/>
      <c r="J1474" s="37"/>
      <c r="K1474" s="37"/>
      <c r="L1474" s="37"/>
      <c r="M1474" s="37"/>
      <c r="N1474" s="37"/>
      <c r="O1474" s="37"/>
      <c r="P1474" s="37"/>
      <c r="Q1474" s="37"/>
      <c r="R1474" s="37"/>
      <c r="S1474" s="37"/>
      <c r="T1474" s="37"/>
      <c r="U1474" s="37"/>
      <c r="V1474" s="37"/>
      <c r="W1474" s="37"/>
      <c r="X1474" s="37"/>
      <c r="Y1474" s="37"/>
    </row>
    <row r="1475" spans="1:25">
      <c r="A1475" s="818"/>
      <c r="B1475" s="491"/>
      <c r="C1475" s="491"/>
      <c r="D1475" s="491"/>
      <c r="E1475" s="491"/>
      <c r="F1475" s="37"/>
      <c r="G1475" s="819"/>
      <c r="H1475" s="572"/>
      <c r="I1475" s="37"/>
      <c r="J1475" s="37"/>
      <c r="K1475" s="37"/>
      <c r="L1475" s="37"/>
      <c r="M1475" s="37"/>
      <c r="N1475" s="37"/>
      <c r="O1475" s="37"/>
      <c r="P1475" s="37"/>
      <c r="Q1475" s="37"/>
      <c r="R1475" s="37"/>
      <c r="S1475" s="37"/>
      <c r="T1475" s="37"/>
      <c r="U1475" s="37"/>
      <c r="V1475" s="37"/>
      <c r="W1475" s="37"/>
      <c r="X1475" s="37"/>
      <c r="Y1475" s="37"/>
    </row>
    <row r="1476" spans="1:25">
      <c r="A1476" s="818"/>
      <c r="B1476" s="491"/>
      <c r="C1476" s="491"/>
      <c r="D1476" s="491"/>
      <c r="E1476" s="491"/>
      <c r="F1476" s="37"/>
      <c r="G1476" s="819"/>
      <c r="H1476" s="572"/>
      <c r="I1476" s="37"/>
      <c r="J1476" s="37"/>
      <c r="K1476" s="37"/>
      <c r="L1476" s="37"/>
      <c r="M1476" s="37"/>
      <c r="N1476" s="37"/>
      <c r="O1476" s="37"/>
      <c r="P1476" s="37"/>
      <c r="Q1476" s="37"/>
      <c r="R1476" s="37"/>
      <c r="S1476" s="37"/>
      <c r="T1476" s="37"/>
      <c r="U1476" s="37"/>
      <c r="V1476" s="37"/>
      <c r="W1476" s="37"/>
      <c r="X1476" s="37"/>
      <c r="Y1476" s="37"/>
    </row>
    <row r="1477" spans="1:25">
      <c r="A1477" s="818"/>
      <c r="B1477" s="491"/>
      <c r="C1477" s="491"/>
      <c r="D1477" s="491"/>
      <c r="E1477" s="491"/>
      <c r="F1477" s="37"/>
      <c r="G1477" s="819"/>
      <c r="H1477" s="572"/>
      <c r="I1477" s="37"/>
      <c r="J1477" s="37"/>
      <c r="K1477" s="37"/>
      <c r="L1477" s="37"/>
      <c r="M1477" s="37"/>
      <c r="N1477" s="37"/>
      <c r="O1477" s="37"/>
      <c r="P1477" s="37"/>
      <c r="Q1477" s="37"/>
      <c r="R1477" s="37"/>
      <c r="S1477" s="37"/>
      <c r="T1477" s="37"/>
      <c r="U1477" s="37"/>
      <c r="V1477" s="37"/>
      <c r="W1477" s="37"/>
      <c r="X1477" s="37"/>
      <c r="Y1477" s="37"/>
    </row>
    <row r="1478" spans="1:25">
      <c r="A1478" s="818"/>
      <c r="B1478" s="491"/>
      <c r="C1478" s="491"/>
      <c r="D1478" s="491"/>
      <c r="E1478" s="491"/>
      <c r="F1478" s="37"/>
      <c r="G1478" s="819"/>
      <c r="H1478" s="572"/>
      <c r="I1478" s="37"/>
      <c r="J1478" s="37"/>
      <c r="K1478" s="37"/>
      <c r="L1478" s="37"/>
      <c r="M1478" s="37"/>
      <c r="N1478" s="37"/>
      <c r="O1478" s="37"/>
      <c r="P1478" s="37"/>
      <c r="Q1478" s="37"/>
      <c r="R1478" s="37"/>
      <c r="S1478" s="37"/>
      <c r="T1478" s="37"/>
      <c r="U1478" s="37"/>
      <c r="V1478" s="37"/>
      <c r="W1478" s="37"/>
      <c r="X1478" s="37"/>
      <c r="Y1478" s="37"/>
    </row>
    <row r="1479" spans="1:25">
      <c r="A1479" s="818"/>
      <c r="B1479" s="491"/>
      <c r="C1479" s="491"/>
      <c r="D1479" s="491"/>
      <c r="E1479" s="491"/>
      <c r="F1479" s="37"/>
      <c r="G1479" s="819"/>
      <c r="H1479" s="572"/>
      <c r="I1479" s="37"/>
      <c r="J1479" s="37"/>
      <c r="K1479" s="37"/>
      <c r="L1479" s="37"/>
      <c r="M1479" s="37"/>
      <c r="N1479" s="37"/>
      <c r="O1479" s="37"/>
      <c r="P1479" s="37"/>
      <c r="Q1479" s="37"/>
      <c r="R1479" s="37"/>
      <c r="S1479" s="37"/>
      <c r="T1479" s="37"/>
      <c r="U1479" s="37"/>
      <c r="V1479" s="37"/>
      <c r="W1479" s="37"/>
      <c r="X1479" s="37"/>
      <c r="Y1479" s="37"/>
    </row>
    <row r="1480" spans="1:25">
      <c r="A1480" s="818"/>
      <c r="B1480" s="491"/>
      <c r="C1480" s="491"/>
      <c r="D1480" s="491"/>
      <c r="E1480" s="491"/>
      <c r="F1480" s="37"/>
      <c r="G1480" s="819"/>
      <c r="H1480" s="572"/>
      <c r="I1480" s="37"/>
      <c r="J1480" s="37"/>
      <c r="K1480" s="37"/>
      <c r="L1480" s="37"/>
      <c r="M1480" s="37"/>
      <c r="N1480" s="37"/>
      <c r="O1480" s="37"/>
      <c r="P1480" s="37"/>
      <c r="Q1480" s="37"/>
      <c r="R1480" s="37"/>
      <c r="S1480" s="37"/>
      <c r="T1480" s="37"/>
      <c r="U1480" s="37"/>
      <c r="V1480" s="37"/>
      <c r="W1480" s="37"/>
      <c r="X1480" s="37"/>
      <c r="Y1480" s="37"/>
    </row>
    <row r="1481" spans="1:25">
      <c r="A1481" s="818"/>
      <c r="B1481" s="491"/>
      <c r="C1481" s="491"/>
      <c r="D1481" s="491"/>
      <c r="E1481" s="491"/>
      <c r="F1481" s="37"/>
      <c r="G1481" s="819"/>
      <c r="H1481" s="572"/>
      <c r="I1481" s="37"/>
      <c r="J1481" s="37"/>
      <c r="K1481" s="37"/>
      <c r="L1481" s="37"/>
      <c r="M1481" s="37"/>
      <c r="N1481" s="37"/>
      <c r="O1481" s="37"/>
      <c r="P1481" s="37"/>
      <c r="Q1481" s="37"/>
      <c r="R1481" s="37"/>
      <c r="S1481" s="37"/>
      <c r="T1481" s="37"/>
      <c r="U1481" s="37"/>
      <c r="V1481" s="37"/>
      <c r="W1481" s="37"/>
      <c r="X1481" s="37"/>
      <c r="Y1481" s="37"/>
    </row>
    <row r="1482" spans="1:25">
      <c r="A1482" s="818"/>
      <c r="B1482" s="491"/>
      <c r="C1482" s="491"/>
      <c r="D1482" s="491"/>
      <c r="E1482" s="491"/>
      <c r="F1482" s="37"/>
      <c r="G1482" s="819"/>
      <c r="H1482" s="572"/>
      <c r="I1482" s="37"/>
      <c r="J1482" s="37"/>
      <c r="K1482" s="37"/>
      <c r="L1482" s="37"/>
      <c r="M1482" s="37"/>
      <c r="N1482" s="37"/>
      <c r="O1482" s="37"/>
      <c r="P1482" s="37"/>
      <c r="Q1482" s="37"/>
      <c r="R1482" s="37"/>
      <c r="S1482" s="37"/>
      <c r="T1482" s="37"/>
      <c r="U1482" s="37"/>
      <c r="V1482" s="37"/>
      <c r="W1482" s="37"/>
      <c r="X1482" s="37"/>
      <c r="Y1482" s="37"/>
    </row>
    <row r="1483" spans="1:25">
      <c r="A1483" s="818"/>
      <c r="B1483" s="491"/>
      <c r="C1483" s="491"/>
      <c r="D1483" s="491"/>
      <c r="E1483" s="491"/>
      <c r="F1483" s="37"/>
      <c r="G1483" s="819"/>
      <c r="H1483" s="572"/>
      <c r="I1483" s="37"/>
      <c r="J1483" s="37"/>
      <c r="K1483" s="37"/>
      <c r="L1483" s="37"/>
      <c r="M1483" s="37"/>
      <c r="N1483" s="37"/>
      <c r="O1483" s="37"/>
      <c r="P1483" s="37"/>
      <c r="Q1483" s="37"/>
      <c r="R1483" s="37"/>
      <c r="S1483" s="37"/>
      <c r="T1483" s="37"/>
      <c r="U1483" s="37"/>
      <c r="V1483" s="37"/>
      <c r="W1483" s="37"/>
      <c r="X1483" s="37"/>
      <c r="Y1483" s="37"/>
    </row>
    <row r="1484" spans="1:25">
      <c r="A1484" s="818"/>
      <c r="B1484" s="491"/>
      <c r="C1484" s="491"/>
      <c r="D1484" s="491"/>
      <c r="E1484" s="491"/>
      <c r="F1484" s="37"/>
      <c r="G1484" s="819"/>
      <c r="H1484" s="572"/>
      <c r="I1484" s="37"/>
      <c r="J1484" s="37"/>
      <c r="K1484" s="37"/>
      <c r="L1484" s="37"/>
      <c r="M1484" s="37"/>
      <c r="N1484" s="37"/>
      <c r="O1484" s="37"/>
      <c r="P1484" s="37"/>
      <c r="Q1484" s="37"/>
      <c r="R1484" s="37"/>
      <c r="S1484" s="37"/>
      <c r="T1484" s="37"/>
      <c r="U1484" s="37"/>
      <c r="V1484" s="37"/>
      <c r="W1484" s="37"/>
      <c r="X1484" s="37"/>
      <c r="Y1484" s="37"/>
    </row>
    <row r="1485" spans="1:25">
      <c r="A1485" s="818"/>
      <c r="B1485" s="491"/>
      <c r="C1485" s="491"/>
      <c r="D1485" s="491"/>
      <c r="E1485" s="491"/>
      <c r="F1485" s="37"/>
      <c r="G1485" s="819"/>
      <c r="H1485" s="572"/>
      <c r="I1485" s="37"/>
      <c r="J1485" s="37"/>
      <c r="K1485" s="37"/>
      <c r="L1485" s="37"/>
      <c r="M1485" s="37"/>
      <c r="N1485" s="37"/>
      <c r="O1485" s="37"/>
      <c r="P1485" s="37"/>
      <c r="Q1485" s="37"/>
      <c r="R1485" s="37"/>
      <c r="S1485" s="37"/>
      <c r="T1485" s="37"/>
      <c r="U1485" s="37"/>
      <c r="V1485" s="37"/>
      <c r="W1485" s="37"/>
      <c r="X1485" s="37"/>
      <c r="Y1485" s="37"/>
    </row>
    <row r="1486" spans="1:25">
      <c r="A1486" s="818"/>
      <c r="B1486" s="491"/>
      <c r="C1486" s="491"/>
      <c r="D1486" s="491"/>
      <c r="E1486" s="491"/>
      <c r="F1486" s="37"/>
      <c r="G1486" s="819"/>
      <c r="H1486" s="572"/>
      <c r="I1486" s="37"/>
      <c r="J1486" s="37"/>
      <c r="K1486" s="37"/>
      <c r="L1486" s="37"/>
      <c r="M1486" s="37"/>
      <c r="N1486" s="37"/>
      <c r="O1486" s="37"/>
      <c r="P1486" s="37"/>
      <c r="Q1486" s="37"/>
      <c r="R1486" s="37"/>
      <c r="S1486" s="37"/>
      <c r="T1486" s="37"/>
      <c r="U1486" s="37"/>
      <c r="V1486" s="37"/>
      <c r="W1486" s="37"/>
      <c r="X1486" s="37"/>
      <c r="Y1486" s="37"/>
    </row>
    <row r="1487" spans="1:25">
      <c r="A1487" s="818"/>
      <c r="B1487" s="491"/>
      <c r="C1487" s="491"/>
      <c r="D1487" s="491"/>
      <c r="E1487" s="491"/>
      <c r="F1487" s="37"/>
      <c r="G1487" s="819"/>
      <c r="H1487" s="572"/>
      <c r="I1487" s="37"/>
      <c r="J1487" s="37"/>
      <c r="K1487" s="37"/>
      <c r="L1487" s="37"/>
      <c r="M1487" s="37"/>
      <c r="N1487" s="37"/>
      <c r="O1487" s="37"/>
      <c r="P1487" s="37"/>
      <c r="Q1487" s="37"/>
      <c r="R1487" s="37"/>
      <c r="S1487" s="37"/>
      <c r="T1487" s="37"/>
      <c r="U1487" s="37"/>
      <c r="V1487" s="37"/>
      <c r="W1487" s="37"/>
      <c r="X1487" s="37"/>
      <c r="Y1487" s="37"/>
    </row>
    <row r="1488" spans="1:25">
      <c r="A1488" s="818"/>
      <c r="B1488" s="491"/>
      <c r="C1488" s="491"/>
      <c r="D1488" s="491"/>
      <c r="E1488" s="491"/>
      <c r="F1488" s="37"/>
      <c r="G1488" s="819"/>
      <c r="H1488" s="572"/>
      <c r="I1488" s="37"/>
      <c r="J1488" s="37"/>
      <c r="K1488" s="37"/>
      <c r="L1488" s="37"/>
      <c r="M1488" s="37"/>
      <c r="N1488" s="37"/>
      <c r="O1488" s="37"/>
      <c r="P1488" s="37"/>
      <c r="Q1488" s="37"/>
      <c r="R1488" s="37"/>
      <c r="S1488" s="37"/>
      <c r="T1488" s="37"/>
      <c r="U1488" s="37"/>
      <c r="V1488" s="37"/>
      <c r="W1488" s="37"/>
      <c r="X1488" s="37"/>
      <c r="Y1488" s="37"/>
    </row>
    <row r="1489" spans="1:25">
      <c r="A1489" s="818"/>
      <c r="B1489" s="491"/>
      <c r="C1489" s="491"/>
      <c r="D1489" s="491"/>
      <c r="E1489" s="491"/>
      <c r="F1489" s="37"/>
      <c r="G1489" s="819"/>
      <c r="H1489" s="572"/>
      <c r="I1489" s="37"/>
      <c r="J1489" s="37"/>
      <c r="K1489" s="37"/>
      <c r="L1489" s="37"/>
      <c r="M1489" s="37"/>
      <c r="N1489" s="37"/>
      <c r="O1489" s="37"/>
      <c r="P1489" s="37"/>
      <c r="Q1489" s="37"/>
      <c r="R1489" s="37"/>
      <c r="S1489" s="37"/>
      <c r="T1489" s="37"/>
      <c r="U1489" s="37"/>
      <c r="V1489" s="37"/>
      <c r="W1489" s="37"/>
      <c r="X1489" s="37"/>
      <c r="Y1489" s="37"/>
    </row>
    <row r="1490" spans="1:25">
      <c r="A1490" s="818"/>
      <c r="B1490" s="491"/>
      <c r="C1490" s="491"/>
      <c r="D1490" s="491"/>
      <c r="E1490" s="491"/>
      <c r="F1490" s="37"/>
      <c r="G1490" s="819"/>
      <c r="H1490" s="572"/>
      <c r="I1490" s="37"/>
      <c r="J1490" s="37"/>
      <c r="K1490" s="37"/>
      <c r="L1490" s="37"/>
      <c r="M1490" s="37"/>
      <c r="N1490" s="37"/>
      <c r="O1490" s="37"/>
      <c r="P1490" s="37"/>
      <c r="Q1490" s="37"/>
      <c r="R1490" s="37"/>
      <c r="S1490" s="37"/>
      <c r="T1490" s="37"/>
      <c r="U1490" s="37"/>
      <c r="V1490" s="37"/>
      <c r="W1490" s="37"/>
      <c r="X1490" s="37"/>
      <c r="Y1490" s="37"/>
    </row>
    <row r="1491" spans="1:25">
      <c r="A1491" s="818"/>
      <c r="B1491" s="491"/>
      <c r="C1491" s="491"/>
      <c r="D1491" s="491"/>
      <c r="E1491" s="491"/>
      <c r="F1491" s="37"/>
      <c r="G1491" s="819"/>
      <c r="H1491" s="572"/>
      <c r="I1491" s="37"/>
      <c r="J1491" s="37"/>
      <c r="K1491" s="37"/>
      <c r="L1491" s="37"/>
      <c r="M1491" s="37"/>
      <c r="N1491" s="37"/>
      <c r="O1491" s="37"/>
      <c r="P1491" s="37"/>
      <c r="Q1491" s="37"/>
      <c r="R1491" s="37"/>
      <c r="S1491" s="37"/>
      <c r="T1491" s="37"/>
      <c r="U1491" s="37"/>
      <c r="V1491" s="37"/>
      <c r="W1491" s="37"/>
      <c r="X1491" s="37"/>
      <c r="Y1491" s="37"/>
    </row>
    <row r="1492" spans="1:25">
      <c r="A1492" s="818"/>
      <c r="B1492" s="491"/>
      <c r="C1492" s="491"/>
      <c r="D1492" s="491"/>
      <c r="E1492" s="491"/>
      <c r="F1492" s="37"/>
      <c r="G1492" s="819"/>
      <c r="H1492" s="572"/>
      <c r="I1492" s="37"/>
      <c r="J1492" s="37"/>
      <c r="K1492" s="37"/>
      <c r="L1492" s="37"/>
      <c r="M1492" s="37"/>
      <c r="N1492" s="37"/>
      <c r="O1492" s="37"/>
      <c r="P1492" s="37"/>
      <c r="Q1492" s="37"/>
      <c r="R1492" s="37"/>
      <c r="S1492" s="37"/>
      <c r="T1492" s="37"/>
      <c r="U1492" s="37"/>
      <c r="V1492" s="37"/>
      <c r="W1492" s="37"/>
      <c r="X1492" s="37"/>
      <c r="Y1492" s="37"/>
    </row>
    <row r="1493" spans="1:25">
      <c r="A1493" s="818"/>
      <c r="B1493" s="491"/>
      <c r="C1493" s="491"/>
      <c r="D1493" s="491"/>
      <c r="E1493" s="491"/>
      <c r="F1493" s="37"/>
      <c r="G1493" s="819"/>
      <c r="H1493" s="572"/>
      <c r="I1493" s="37"/>
      <c r="J1493" s="37"/>
      <c r="K1493" s="37"/>
      <c r="L1493" s="37"/>
      <c r="M1493" s="37"/>
      <c r="N1493" s="37"/>
      <c r="O1493" s="37"/>
      <c r="P1493" s="37"/>
      <c r="Q1493" s="37"/>
      <c r="R1493" s="37"/>
      <c r="S1493" s="37"/>
      <c r="T1493" s="37"/>
      <c r="U1493" s="37"/>
      <c r="V1493" s="37"/>
      <c r="W1493" s="37"/>
      <c r="X1493" s="37"/>
      <c r="Y1493" s="37"/>
    </row>
    <row r="1494" spans="1:25">
      <c r="A1494" s="818"/>
      <c r="B1494" s="491"/>
      <c r="C1494" s="491"/>
      <c r="D1494" s="491"/>
      <c r="E1494" s="491"/>
      <c r="F1494" s="37"/>
      <c r="G1494" s="819"/>
      <c r="H1494" s="572"/>
      <c r="I1494" s="37"/>
      <c r="J1494" s="37"/>
      <c r="K1494" s="37"/>
      <c r="L1494" s="37"/>
      <c r="M1494" s="37"/>
      <c r="N1494" s="37"/>
      <c r="O1494" s="37"/>
      <c r="P1494" s="37"/>
      <c r="Q1494" s="37"/>
      <c r="R1494" s="37"/>
      <c r="S1494" s="37"/>
      <c r="T1494" s="37"/>
      <c r="U1494" s="37"/>
      <c r="V1494" s="37"/>
      <c r="W1494" s="37"/>
      <c r="X1494" s="37"/>
      <c r="Y1494" s="37"/>
    </row>
    <row r="1495" spans="1:25">
      <c r="A1495" s="818"/>
      <c r="B1495" s="491"/>
      <c r="C1495" s="491"/>
      <c r="D1495" s="491"/>
      <c r="E1495" s="491"/>
      <c r="F1495" s="37"/>
      <c r="G1495" s="819"/>
      <c r="H1495" s="572"/>
      <c r="I1495" s="37"/>
      <c r="J1495" s="37"/>
      <c r="K1495" s="37"/>
      <c r="L1495" s="37"/>
      <c r="M1495" s="37"/>
      <c r="N1495" s="37"/>
      <c r="O1495" s="37"/>
      <c r="P1495" s="37"/>
      <c r="Q1495" s="37"/>
      <c r="R1495" s="37"/>
      <c r="S1495" s="37"/>
      <c r="T1495" s="37"/>
      <c r="U1495" s="37"/>
      <c r="V1495" s="37"/>
      <c r="W1495" s="37"/>
      <c r="X1495" s="37"/>
      <c r="Y1495" s="37"/>
    </row>
    <row r="1496" spans="1:25">
      <c r="A1496" s="818"/>
      <c r="B1496" s="491"/>
      <c r="C1496" s="491"/>
      <c r="D1496" s="491"/>
      <c r="E1496" s="491"/>
      <c r="F1496" s="37"/>
      <c r="G1496" s="819"/>
      <c r="H1496" s="572"/>
      <c r="I1496" s="37"/>
      <c r="J1496" s="37"/>
      <c r="K1496" s="37"/>
      <c r="L1496" s="37"/>
      <c r="M1496" s="37"/>
      <c r="N1496" s="37"/>
      <c r="O1496" s="37"/>
      <c r="P1496" s="37"/>
      <c r="Q1496" s="37"/>
      <c r="R1496" s="37"/>
      <c r="S1496" s="37"/>
      <c r="T1496" s="37"/>
      <c r="U1496" s="37"/>
      <c r="V1496" s="37"/>
      <c r="W1496" s="37"/>
      <c r="X1496" s="37"/>
      <c r="Y1496" s="37"/>
    </row>
    <row r="1497" spans="1:25">
      <c r="A1497" s="818"/>
      <c r="B1497" s="491"/>
      <c r="C1497" s="491"/>
      <c r="D1497" s="491"/>
      <c r="E1497" s="491"/>
      <c r="F1497" s="37"/>
      <c r="G1497" s="819"/>
      <c r="H1497" s="572"/>
      <c r="I1497" s="37"/>
      <c r="J1497" s="37"/>
      <c r="K1497" s="37"/>
      <c r="L1497" s="37"/>
      <c r="M1497" s="37"/>
      <c r="N1497" s="37"/>
      <c r="O1497" s="37"/>
      <c r="P1497" s="37"/>
      <c r="Q1497" s="37"/>
      <c r="R1497" s="37"/>
      <c r="S1497" s="37"/>
      <c r="T1497" s="37"/>
      <c r="U1497" s="37"/>
      <c r="V1497" s="37"/>
      <c r="W1497" s="37"/>
      <c r="X1497" s="37"/>
      <c r="Y1497" s="37"/>
    </row>
    <row r="1498" spans="1:25">
      <c r="A1498" s="818"/>
      <c r="B1498" s="491"/>
      <c r="C1498" s="491"/>
      <c r="D1498" s="491"/>
      <c r="E1498" s="491"/>
      <c r="F1498" s="37"/>
      <c r="G1498" s="819"/>
      <c r="H1498" s="572"/>
      <c r="I1498" s="37"/>
      <c r="J1498" s="37"/>
      <c r="K1498" s="37"/>
      <c r="L1498" s="37"/>
      <c r="M1498" s="37"/>
      <c r="N1498" s="37"/>
      <c r="O1498" s="37"/>
      <c r="P1498" s="37"/>
      <c r="Q1498" s="37"/>
      <c r="R1498" s="37"/>
      <c r="S1498" s="37"/>
      <c r="T1498" s="37"/>
      <c r="U1498" s="37"/>
      <c r="V1498" s="37"/>
      <c r="W1498" s="37"/>
      <c r="X1498" s="37"/>
      <c r="Y1498" s="37"/>
    </row>
    <row r="1499" spans="1:25">
      <c r="A1499" s="818"/>
      <c r="B1499" s="491"/>
      <c r="C1499" s="491"/>
      <c r="D1499" s="491"/>
      <c r="E1499" s="491"/>
      <c r="F1499" s="37"/>
      <c r="G1499" s="819"/>
      <c r="H1499" s="572"/>
      <c r="I1499" s="37"/>
      <c r="J1499" s="37"/>
      <c r="K1499" s="37"/>
      <c r="L1499" s="37"/>
      <c r="M1499" s="37"/>
      <c r="N1499" s="37"/>
      <c r="O1499" s="37"/>
      <c r="P1499" s="37"/>
      <c r="Q1499" s="37"/>
      <c r="R1499" s="37"/>
      <c r="S1499" s="37"/>
      <c r="T1499" s="37"/>
      <c r="U1499" s="37"/>
      <c r="V1499" s="37"/>
      <c r="W1499" s="37"/>
      <c r="X1499" s="37"/>
      <c r="Y1499" s="37"/>
    </row>
    <row r="1500" spans="1:25">
      <c r="A1500" s="818"/>
      <c r="B1500" s="491"/>
      <c r="C1500" s="491"/>
      <c r="D1500" s="491"/>
      <c r="E1500" s="491"/>
      <c r="F1500" s="37"/>
      <c r="G1500" s="819"/>
      <c r="H1500" s="572"/>
      <c r="I1500" s="37"/>
      <c r="J1500" s="37"/>
      <c r="K1500" s="37"/>
      <c r="L1500" s="37"/>
      <c r="M1500" s="37"/>
      <c r="N1500" s="37"/>
      <c r="O1500" s="37"/>
      <c r="P1500" s="37"/>
      <c r="Q1500" s="37"/>
      <c r="R1500" s="37"/>
      <c r="S1500" s="37"/>
      <c r="T1500" s="37"/>
      <c r="U1500" s="37"/>
      <c r="V1500" s="37"/>
      <c r="W1500" s="37"/>
      <c r="X1500" s="37"/>
      <c r="Y1500" s="37"/>
    </row>
    <row r="1501" spans="1:25">
      <c r="A1501" s="818"/>
      <c r="B1501" s="491"/>
      <c r="C1501" s="491"/>
      <c r="D1501" s="491"/>
      <c r="E1501" s="491"/>
      <c r="F1501" s="37"/>
      <c r="G1501" s="819"/>
      <c r="H1501" s="572"/>
      <c r="I1501" s="37"/>
      <c r="J1501" s="37"/>
      <c r="K1501" s="37"/>
      <c r="L1501" s="37"/>
      <c r="M1501" s="37"/>
      <c r="N1501" s="37"/>
      <c r="O1501" s="37"/>
      <c r="P1501" s="37"/>
      <c r="Q1501" s="37"/>
      <c r="R1501" s="37"/>
      <c r="S1501" s="37"/>
      <c r="T1501" s="37"/>
      <c r="U1501" s="37"/>
      <c r="V1501" s="37"/>
      <c r="W1501" s="37"/>
      <c r="X1501" s="37"/>
      <c r="Y1501" s="37"/>
    </row>
    <row r="1502" spans="1:25">
      <c r="A1502" s="818"/>
      <c r="B1502" s="491"/>
      <c r="C1502" s="491"/>
      <c r="D1502" s="491"/>
      <c r="E1502" s="491"/>
      <c r="F1502" s="37"/>
      <c r="G1502" s="819"/>
      <c r="H1502" s="572"/>
      <c r="I1502" s="37"/>
      <c r="J1502" s="37"/>
      <c r="K1502" s="37"/>
      <c r="L1502" s="37"/>
      <c r="M1502" s="37"/>
      <c r="N1502" s="37"/>
      <c r="O1502" s="37"/>
      <c r="P1502" s="37"/>
      <c r="Q1502" s="37"/>
      <c r="R1502" s="37"/>
      <c r="S1502" s="37"/>
      <c r="T1502" s="37"/>
      <c r="U1502" s="37"/>
      <c r="V1502" s="37"/>
      <c r="W1502" s="37"/>
      <c r="X1502" s="37"/>
      <c r="Y1502" s="37"/>
    </row>
    <row r="1503" spans="1:25">
      <c r="A1503" s="818"/>
      <c r="B1503" s="491"/>
      <c r="C1503" s="491"/>
      <c r="D1503" s="491"/>
      <c r="E1503" s="491"/>
      <c r="F1503" s="37"/>
      <c r="G1503" s="819"/>
      <c r="H1503" s="572"/>
      <c r="I1503" s="37"/>
      <c r="J1503" s="37"/>
      <c r="K1503" s="37"/>
      <c r="L1503" s="37"/>
      <c r="M1503" s="37"/>
      <c r="N1503" s="37"/>
      <c r="O1503" s="37"/>
      <c r="P1503" s="37"/>
      <c r="Q1503" s="37"/>
      <c r="R1503" s="37"/>
      <c r="S1503" s="37"/>
      <c r="T1503" s="37"/>
      <c r="U1503" s="37"/>
      <c r="V1503" s="37"/>
      <c r="W1503" s="37"/>
      <c r="X1503" s="37"/>
      <c r="Y1503" s="37"/>
    </row>
    <row r="1504" spans="1:25">
      <c r="A1504" s="818"/>
      <c r="B1504" s="491"/>
      <c r="C1504" s="491"/>
      <c r="D1504" s="491"/>
      <c r="E1504" s="491"/>
      <c r="F1504" s="37"/>
      <c r="G1504" s="819"/>
      <c r="H1504" s="572"/>
      <c r="I1504" s="37"/>
      <c r="J1504" s="37"/>
      <c r="K1504" s="37"/>
      <c r="L1504" s="37"/>
      <c r="M1504" s="37"/>
      <c r="N1504" s="37"/>
      <c r="O1504" s="37"/>
      <c r="P1504" s="37"/>
      <c r="Q1504" s="37"/>
      <c r="R1504" s="37"/>
      <c r="S1504" s="37"/>
      <c r="T1504" s="37"/>
      <c r="U1504" s="37"/>
      <c r="V1504" s="37"/>
      <c r="W1504" s="37"/>
      <c r="X1504" s="37"/>
      <c r="Y1504" s="37"/>
    </row>
    <row r="1505" spans="1:25">
      <c r="A1505" s="818"/>
      <c r="B1505" s="491"/>
      <c r="C1505" s="491"/>
      <c r="D1505" s="491"/>
      <c r="E1505" s="491"/>
      <c r="F1505" s="37"/>
      <c r="G1505" s="819"/>
      <c r="H1505" s="572"/>
      <c r="I1505" s="37"/>
      <c r="J1505" s="37"/>
      <c r="K1505" s="37"/>
      <c r="L1505" s="37"/>
      <c r="M1505" s="37"/>
      <c r="N1505" s="37"/>
      <c r="O1505" s="37"/>
      <c r="P1505" s="37"/>
      <c r="Q1505" s="37"/>
      <c r="R1505" s="37"/>
      <c r="S1505" s="37"/>
      <c r="T1505" s="37"/>
      <c r="U1505" s="37"/>
      <c r="V1505" s="37"/>
      <c r="W1505" s="37"/>
      <c r="X1505" s="37"/>
      <c r="Y1505" s="37"/>
    </row>
    <row r="1506" spans="1:25">
      <c r="A1506" s="818"/>
      <c r="B1506" s="491"/>
      <c r="C1506" s="491"/>
      <c r="D1506" s="491"/>
      <c r="E1506" s="491"/>
      <c r="F1506" s="37"/>
      <c r="G1506" s="819"/>
      <c r="H1506" s="572"/>
      <c r="I1506" s="37"/>
      <c r="J1506" s="37"/>
      <c r="K1506" s="37"/>
      <c r="L1506" s="37"/>
      <c r="M1506" s="37"/>
      <c r="N1506" s="37"/>
      <c r="O1506" s="37"/>
      <c r="P1506" s="37"/>
      <c r="Q1506" s="37"/>
      <c r="R1506" s="37"/>
      <c r="S1506" s="37"/>
      <c r="T1506" s="37"/>
      <c r="U1506" s="37"/>
      <c r="V1506" s="37"/>
      <c r="W1506" s="37"/>
      <c r="X1506" s="37"/>
      <c r="Y1506" s="37"/>
    </row>
    <row r="1507" spans="1:25">
      <c r="A1507" s="818"/>
      <c r="B1507" s="491"/>
      <c r="C1507" s="491"/>
      <c r="D1507" s="491"/>
      <c r="E1507" s="491"/>
      <c r="F1507" s="37"/>
      <c r="G1507" s="819"/>
      <c r="H1507" s="572"/>
      <c r="I1507" s="37"/>
      <c r="J1507" s="37"/>
      <c r="K1507" s="37"/>
      <c r="L1507" s="37"/>
      <c r="M1507" s="37"/>
      <c r="N1507" s="37"/>
      <c r="O1507" s="37"/>
      <c r="P1507" s="37"/>
      <c r="Q1507" s="37"/>
      <c r="R1507" s="37"/>
      <c r="S1507" s="37"/>
      <c r="T1507" s="37"/>
      <c r="U1507" s="37"/>
      <c r="V1507" s="37"/>
      <c r="W1507" s="37"/>
      <c r="X1507" s="37"/>
      <c r="Y1507" s="37"/>
    </row>
    <row r="1508" spans="1:25">
      <c r="A1508" s="818"/>
      <c r="B1508" s="491"/>
      <c r="C1508" s="491"/>
      <c r="D1508" s="491"/>
      <c r="E1508" s="491"/>
      <c r="F1508" s="37"/>
      <c r="G1508" s="819"/>
      <c r="H1508" s="572"/>
      <c r="I1508" s="37"/>
      <c r="J1508" s="37"/>
      <c r="K1508" s="37"/>
      <c r="L1508" s="37"/>
      <c r="M1508" s="37"/>
      <c r="N1508" s="37"/>
      <c r="O1508" s="37"/>
      <c r="P1508" s="37"/>
      <c r="Q1508" s="37"/>
      <c r="R1508" s="37"/>
      <c r="S1508" s="37"/>
      <c r="T1508" s="37"/>
      <c r="U1508" s="37"/>
      <c r="V1508" s="37"/>
      <c r="W1508" s="37"/>
      <c r="X1508" s="37"/>
      <c r="Y1508" s="37"/>
    </row>
    <row r="1509" spans="1:25">
      <c r="A1509" s="818"/>
      <c r="B1509" s="491"/>
      <c r="C1509" s="491"/>
      <c r="D1509" s="491"/>
      <c r="E1509" s="491"/>
      <c r="F1509" s="37"/>
      <c r="G1509" s="819"/>
      <c r="H1509" s="572"/>
      <c r="I1509" s="37"/>
      <c r="J1509" s="37"/>
      <c r="K1509" s="37"/>
      <c r="L1509" s="37"/>
      <c r="M1509" s="37"/>
      <c r="N1509" s="37"/>
      <c r="O1509" s="37"/>
      <c r="P1509" s="37"/>
      <c r="Q1509" s="37"/>
      <c r="R1509" s="37"/>
      <c r="S1509" s="37"/>
      <c r="T1509" s="37"/>
      <c r="U1509" s="37"/>
      <c r="V1509" s="37"/>
      <c r="W1509" s="37"/>
      <c r="X1509" s="37"/>
      <c r="Y1509" s="37"/>
    </row>
    <row r="1510" spans="1:25">
      <c r="A1510" s="818"/>
      <c r="B1510" s="491"/>
      <c r="C1510" s="491"/>
      <c r="D1510" s="491"/>
      <c r="E1510" s="491"/>
      <c r="F1510" s="37"/>
      <c r="G1510" s="819"/>
      <c r="H1510" s="572"/>
      <c r="I1510" s="37"/>
      <c r="J1510" s="37"/>
      <c r="K1510" s="37"/>
      <c r="L1510" s="37"/>
      <c r="M1510" s="37"/>
      <c r="N1510" s="37"/>
      <c r="O1510" s="37"/>
      <c r="P1510" s="37"/>
      <c r="Q1510" s="37"/>
      <c r="R1510" s="37"/>
      <c r="S1510" s="37"/>
      <c r="T1510" s="37"/>
      <c r="U1510" s="37"/>
      <c r="V1510" s="37"/>
      <c r="W1510" s="37"/>
      <c r="X1510" s="37"/>
      <c r="Y1510" s="37"/>
    </row>
    <row r="1511" spans="1:25">
      <c r="A1511" s="818"/>
      <c r="B1511" s="491"/>
      <c r="C1511" s="491"/>
      <c r="D1511" s="491"/>
      <c r="E1511" s="491"/>
      <c r="F1511" s="37"/>
      <c r="G1511" s="819"/>
      <c r="H1511" s="572"/>
      <c r="I1511" s="37"/>
      <c r="J1511" s="37"/>
      <c r="K1511" s="37"/>
      <c r="L1511" s="37"/>
      <c r="M1511" s="37"/>
      <c r="N1511" s="37"/>
      <c r="O1511" s="37"/>
      <c r="P1511" s="37"/>
      <c r="Q1511" s="37"/>
      <c r="R1511" s="37"/>
      <c r="S1511" s="37"/>
      <c r="T1511" s="37"/>
      <c r="U1511" s="37"/>
      <c r="V1511" s="37"/>
      <c r="W1511" s="37"/>
      <c r="X1511" s="37"/>
      <c r="Y1511" s="37"/>
    </row>
    <row r="1512" spans="1:25">
      <c r="A1512" s="818"/>
      <c r="B1512" s="491"/>
      <c r="C1512" s="491"/>
      <c r="D1512" s="491"/>
      <c r="E1512" s="491"/>
      <c r="F1512" s="37"/>
      <c r="G1512" s="819"/>
      <c r="H1512" s="572"/>
      <c r="I1512" s="37"/>
      <c r="J1512" s="37"/>
      <c r="K1512" s="37"/>
      <c r="L1512" s="37"/>
      <c r="M1512" s="37"/>
      <c r="N1512" s="37"/>
      <c r="O1512" s="37"/>
      <c r="P1512" s="37"/>
      <c r="Q1512" s="37"/>
      <c r="R1512" s="37"/>
      <c r="S1512" s="37"/>
      <c r="T1512" s="37"/>
      <c r="U1512" s="37"/>
      <c r="V1512" s="37"/>
      <c r="W1512" s="37"/>
      <c r="X1512" s="37"/>
      <c r="Y1512" s="37"/>
    </row>
    <row r="1513" spans="1:25">
      <c r="A1513" s="818"/>
      <c r="B1513" s="491"/>
      <c r="C1513" s="491"/>
      <c r="D1513" s="491"/>
      <c r="E1513" s="491"/>
      <c r="F1513" s="37"/>
      <c r="G1513" s="819"/>
      <c r="H1513" s="572"/>
      <c r="I1513" s="37"/>
      <c r="J1513" s="37"/>
      <c r="K1513" s="37"/>
      <c r="L1513" s="37"/>
      <c r="M1513" s="37"/>
      <c r="N1513" s="37"/>
      <c r="O1513" s="37"/>
      <c r="P1513" s="37"/>
      <c r="Q1513" s="37"/>
      <c r="R1513" s="37"/>
      <c r="S1513" s="37"/>
      <c r="T1513" s="37"/>
      <c r="U1513" s="37"/>
      <c r="V1513" s="37"/>
      <c r="W1513" s="37"/>
      <c r="X1513" s="37"/>
      <c r="Y1513" s="37"/>
    </row>
    <row r="1514" spans="1:25">
      <c r="A1514" s="818"/>
      <c r="B1514" s="491"/>
      <c r="C1514" s="491"/>
      <c r="D1514" s="491"/>
      <c r="E1514" s="491"/>
      <c r="F1514" s="37"/>
      <c r="G1514" s="819"/>
      <c r="H1514" s="572"/>
      <c r="I1514" s="37"/>
      <c r="J1514" s="37"/>
      <c r="K1514" s="37"/>
      <c r="L1514" s="37"/>
      <c r="M1514" s="37"/>
      <c r="N1514" s="37"/>
      <c r="O1514" s="37"/>
      <c r="P1514" s="37"/>
      <c r="Q1514" s="37"/>
      <c r="R1514" s="37"/>
      <c r="S1514" s="37"/>
      <c r="T1514" s="37"/>
      <c r="U1514" s="37"/>
      <c r="V1514" s="37"/>
      <c r="W1514" s="37"/>
      <c r="X1514" s="37"/>
      <c r="Y1514" s="37"/>
    </row>
    <row r="1515" spans="1:25">
      <c r="A1515" s="818"/>
      <c r="B1515" s="491"/>
      <c r="C1515" s="491"/>
      <c r="D1515" s="491"/>
      <c r="E1515" s="491"/>
      <c r="F1515" s="37"/>
      <c r="G1515" s="819"/>
      <c r="H1515" s="572"/>
      <c r="I1515" s="37"/>
      <c r="J1515" s="37"/>
      <c r="K1515" s="37"/>
      <c r="L1515" s="37"/>
      <c r="M1515" s="37"/>
      <c r="N1515" s="37"/>
      <c r="O1515" s="37"/>
      <c r="P1515" s="37"/>
      <c r="Q1515" s="37"/>
      <c r="R1515" s="37"/>
      <c r="S1515" s="37"/>
      <c r="T1515" s="37"/>
      <c r="U1515" s="37"/>
      <c r="V1515" s="37"/>
      <c r="W1515" s="37"/>
      <c r="X1515" s="37"/>
      <c r="Y1515" s="37"/>
    </row>
    <row r="1516" spans="1:25">
      <c r="A1516" s="818"/>
      <c r="B1516" s="491"/>
      <c r="C1516" s="491"/>
      <c r="D1516" s="491"/>
      <c r="E1516" s="491"/>
      <c r="F1516" s="37"/>
      <c r="G1516" s="819"/>
      <c r="H1516" s="572"/>
      <c r="I1516" s="37"/>
      <c r="J1516" s="37"/>
      <c r="K1516" s="37"/>
      <c r="L1516" s="37"/>
      <c r="M1516" s="37"/>
      <c r="N1516" s="37"/>
      <c r="O1516" s="37"/>
      <c r="P1516" s="37"/>
      <c r="Q1516" s="37"/>
      <c r="R1516" s="37"/>
      <c r="S1516" s="37"/>
      <c r="T1516" s="37"/>
      <c r="U1516" s="37"/>
      <c r="V1516" s="37"/>
      <c r="W1516" s="37"/>
      <c r="X1516" s="37"/>
      <c r="Y1516" s="37"/>
    </row>
    <row r="1517" spans="1:25">
      <c r="A1517" s="818"/>
      <c r="B1517" s="491"/>
      <c r="C1517" s="491"/>
      <c r="D1517" s="491"/>
      <c r="E1517" s="491"/>
      <c r="F1517" s="37"/>
      <c r="G1517" s="819"/>
      <c r="H1517" s="572"/>
      <c r="I1517" s="37"/>
      <c r="J1517" s="37"/>
      <c r="K1517" s="37"/>
      <c r="L1517" s="37"/>
      <c r="M1517" s="37"/>
      <c r="N1517" s="37"/>
      <c r="O1517" s="37"/>
      <c r="P1517" s="37"/>
      <c r="Q1517" s="37"/>
      <c r="R1517" s="37"/>
      <c r="S1517" s="37"/>
      <c r="T1517" s="37"/>
      <c r="U1517" s="37"/>
      <c r="V1517" s="37"/>
      <c r="W1517" s="37"/>
      <c r="X1517" s="37"/>
      <c r="Y1517" s="37"/>
    </row>
    <row r="1518" spans="1:25">
      <c r="A1518" s="818"/>
      <c r="B1518" s="491"/>
      <c r="C1518" s="491"/>
      <c r="D1518" s="491"/>
      <c r="E1518" s="491"/>
      <c r="F1518" s="37"/>
      <c r="G1518" s="819"/>
      <c r="H1518" s="572"/>
      <c r="I1518" s="37"/>
      <c r="J1518" s="37"/>
      <c r="K1518" s="37"/>
      <c r="L1518" s="37"/>
      <c r="M1518" s="37"/>
      <c r="N1518" s="37"/>
      <c r="O1518" s="37"/>
      <c r="P1518" s="37"/>
      <c r="Q1518" s="37"/>
      <c r="R1518" s="37"/>
      <c r="S1518" s="37"/>
      <c r="T1518" s="37"/>
      <c r="U1518" s="37"/>
      <c r="V1518" s="37"/>
      <c r="W1518" s="37"/>
      <c r="X1518" s="37"/>
      <c r="Y1518" s="37"/>
    </row>
    <row r="1519" spans="1:25">
      <c r="A1519" s="818"/>
      <c r="B1519" s="491"/>
      <c r="C1519" s="491"/>
      <c r="D1519" s="491"/>
      <c r="E1519" s="491"/>
      <c r="F1519" s="37"/>
      <c r="G1519" s="819"/>
      <c r="H1519" s="572"/>
      <c r="I1519" s="37"/>
      <c r="J1519" s="37"/>
      <c r="K1519" s="37"/>
      <c r="L1519" s="37"/>
      <c r="M1519" s="37"/>
      <c r="N1519" s="37"/>
      <c r="O1519" s="37"/>
      <c r="P1519" s="37"/>
      <c r="Q1519" s="37"/>
      <c r="R1519" s="37"/>
      <c r="S1519" s="37"/>
      <c r="T1519" s="37"/>
      <c r="U1519" s="37"/>
      <c r="V1519" s="37"/>
      <c r="W1519" s="37"/>
      <c r="X1519" s="37"/>
      <c r="Y1519" s="37"/>
    </row>
    <row r="1520" spans="1:25">
      <c r="A1520" s="818"/>
      <c r="B1520" s="491"/>
      <c r="C1520" s="491"/>
      <c r="D1520" s="491"/>
      <c r="E1520" s="491"/>
      <c r="F1520" s="37"/>
      <c r="G1520" s="819"/>
      <c r="H1520" s="572"/>
      <c r="I1520" s="37"/>
      <c r="J1520" s="37"/>
      <c r="K1520" s="37"/>
      <c r="L1520" s="37"/>
      <c r="M1520" s="37"/>
      <c r="N1520" s="37"/>
      <c r="O1520" s="37"/>
      <c r="P1520" s="37"/>
      <c r="Q1520" s="37"/>
      <c r="R1520" s="37"/>
      <c r="S1520" s="37"/>
      <c r="T1520" s="37"/>
      <c r="U1520" s="37"/>
      <c r="V1520" s="37"/>
      <c r="W1520" s="37"/>
      <c r="X1520" s="37"/>
      <c r="Y1520" s="37"/>
    </row>
    <row r="1521" spans="1:25">
      <c r="A1521" s="818"/>
      <c r="B1521" s="491"/>
      <c r="C1521" s="491"/>
      <c r="D1521" s="491"/>
      <c r="E1521" s="491"/>
      <c r="F1521" s="37"/>
      <c r="G1521" s="819"/>
      <c r="H1521" s="572"/>
      <c r="I1521" s="37"/>
      <c r="J1521" s="37"/>
      <c r="K1521" s="37"/>
      <c r="L1521" s="37"/>
      <c r="M1521" s="37"/>
      <c r="N1521" s="37"/>
      <c r="O1521" s="37"/>
      <c r="P1521" s="37"/>
      <c r="Q1521" s="37"/>
      <c r="R1521" s="37"/>
      <c r="S1521" s="37"/>
      <c r="T1521" s="37"/>
      <c r="U1521" s="37"/>
      <c r="V1521" s="37"/>
      <c r="W1521" s="37"/>
      <c r="X1521" s="37"/>
      <c r="Y1521" s="37"/>
    </row>
    <row r="1522" spans="1:25">
      <c r="A1522" s="818"/>
      <c r="B1522" s="491"/>
      <c r="C1522" s="491"/>
      <c r="D1522" s="491"/>
      <c r="E1522" s="491"/>
      <c r="F1522" s="37"/>
      <c r="G1522" s="819"/>
      <c r="H1522" s="572"/>
      <c r="I1522" s="37"/>
      <c r="J1522" s="37"/>
      <c r="K1522" s="37"/>
      <c r="L1522" s="37"/>
      <c r="M1522" s="37"/>
      <c r="N1522" s="37"/>
      <c r="O1522" s="37"/>
      <c r="P1522" s="37"/>
      <c r="Q1522" s="37"/>
      <c r="R1522" s="37"/>
      <c r="S1522" s="37"/>
      <c r="T1522" s="37"/>
      <c r="U1522" s="37"/>
      <c r="V1522" s="37"/>
      <c r="W1522" s="37"/>
      <c r="X1522" s="37"/>
      <c r="Y1522" s="37"/>
    </row>
    <row r="1523" spans="1:25">
      <c r="A1523" s="818"/>
      <c r="B1523" s="491"/>
      <c r="C1523" s="491"/>
      <c r="D1523" s="491"/>
      <c r="E1523" s="491"/>
      <c r="F1523" s="37"/>
      <c r="G1523" s="819"/>
      <c r="H1523" s="572"/>
      <c r="I1523" s="37"/>
      <c r="J1523" s="37"/>
      <c r="K1523" s="37"/>
      <c r="L1523" s="37"/>
      <c r="M1523" s="37"/>
      <c r="N1523" s="37"/>
      <c r="O1523" s="37"/>
      <c r="P1523" s="37"/>
      <c r="Q1523" s="37"/>
      <c r="R1523" s="37"/>
      <c r="S1523" s="37"/>
      <c r="T1523" s="37"/>
      <c r="U1523" s="37"/>
      <c r="V1523" s="37"/>
      <c r="W1523" s="37"/>
      <c r="X1523" s="37"/>
      <c r="Y1523" s="37"/>
    </row>
    <row r="1524" spans="1:25">
      <c r="A1524" s="818"/>
      <c r="B1524" s="491"/>
      <c r="C1524" s="491"/>
      <c r="D1524" s="491"/>
      <c r="E1524" s="491"/>
      <c r="F1524" s="37"/>
      <c r="G1524" s="819"/>
      <c r="H1524" s="572"/>
      <c r="I1524" s="37"/>
      <c r="J1524" s="37"/>
      <c r="K1524" s="37"/>
      <c r="L1524" s="37"/>
      <c r="M1524" s="37"/>
      <c r="N1524" s="37"/>
      <c r="O1524" s="37"/>
      <c r="P1524" s="37"/>
      <c r="Q1524" s="37"/>
      <c r="R1524" s="37"/>
      <c r="S1524" s="37"/>
      <c r="T1524" s="37"/>
      <c r="U1524" s="37"/>
      <c r="V1524" s="37"/>
      <c r="W1524" s="37"/>
      <c r="X1524" s="37"/>
      <c r="Y1524" s="37"/>
    </row>
    <row r="1525" spans="1:25">
      <c r="A1525" s="818"/>
      <c r="B1525" s="491"/>
      <c r="C1525" s="491"/>
      <c r="D1525" s="491"/>
      <c r="E1525" s="491"/>
      <c r="F1525" s="37"/>
      <c r="G1525" s="819"/>
      <c r="H1525" s="572"/>
      <c r="I1525" s="37"/>
      <c r="J1525" s="37"/>
      <c r="K1525" s="37"/>
      <c r="L1525" s="37"/>
      <c r="M1525" s="37"/>
      <c r="N1525" s="37"/>
      <c r="O1525" s="37"/>
      <c r="P1525" s="37"/>
      <c r="Q1525" s="37"/>
      <c r="R1525" s="37"/>
      <c r="S1525" s="37"/>
      <c r="T1525" s="37"/>
      <c r="U1525" s="37"/>
      <c r="V1525" s="37"/>
      <c r="W1525" s="37"/>
      <c r="X1525" s="37"/>
      <c r="Y1525" s="37"/>
    </row>
    <row r="1526" spans="1:25">
      <c r="A1526" s="818"/>
      <c r="B1526" s="491"/>
      <c r="C1526" s="491"/>
      <c r="D1526" s="491"/>
      <c r="E1526" s="491"/>
      <c r="F1526" s="37"/>
      <c r="G1526" s="819"/>
      <c r="H1526" s="572"/>
      <c r="I1526" s="37"/>
      <c r="J1526" s="37"/>
      <c r="K1526" s="37"/>
      <c r="L1526" s="37"/>
      <c r="M1526" s="37"/>
      <c r="N1526" s="37"/>
      <c r="O1526" s="37"/>
      <c r="P1526" s="37"/>
      <c r="Q1526" s="37"/>
      <c r="R1526" s="37"/>
      <c r="S1526" s="37"/>
      <c r="T1526" s="37"/>
      <c r="U1526" s="37"/>
      <c r="V1526" s="37"/>
      <c r="W1526" s="37"/>
      <c r="X1526" s="37"/>
      <c r="Y1526" s="37"/>
    </row>
    <row r="1527" spans="1:25">
      <c r="A1527" s="818"/>
      <c r="B1527" s="491"/>
      <c r="C1527" s="491"/>
      <c r="D1527" s="491"/>
      <c r="E1527" s="491"/>
      <c r="F1527" s="37"/>
      <c r="G1527" s="819"/>
      <c r="H1527" s="572"/>
      <c r="I1527" s="37"/>
      <c r="J1527" s="37"/>
      <c r="K1527" s="37"/>
      <c r="L1527" s="37"/>
      <c r="M1527" s="37"/>
      <c r="N1527" s="37"/>
      <c r="O1527" s="37"/>
      <c r="P1527" s="37"/>
      <c r="Q1527" s="37"/>
      <c r="R1527" s="37"/>
      <c r="S1527" s="37"/>
      <c r="T1527" s="37"/>
      <c r="U1527" s="37"/>
      <c r="V1527" s="37"/>
      <c r="W1527" s="37"/>
      <c r="X1527" s="37"/>
      <c r="Y1527" s="37"/>
    </row>
    <row r="1528" spans="1:25">
      <c r="A1528" s="818"/>
      <c r="B1528" s="491"/>
      <c r="C1528" s="491"/>
      <c r="D1528" s="491"/>
      <c r="E1528" s="491"/>
      <c r="F1528" s="37"/>
      <c r="G1528" s="819"/>
      <c r="H1528" s="572"/>
      <c r="I1528" s="37"/>
      <c r="J1528" s="37"/>
      <c r="K1528" s="37"/>
      <c r="L1528" s="37"/>
      <c r="M1528" s="37"/>
      <c r="N1528" s="37"/>
      <c r="O1528" s="37"/>
      <c r="P1528" s="37"/>
      <c r="Q1528" s="37"/>
      <c r="R1528" s="37"/>
      <c r="S1528" s="37"/>
      <c r="T1528" s="37"/>
      <c r="U1528" s="37"/>
      <c r="V1528" s="37"/>
      <c r="W1528" s="37"/>
      <c r="X1528" s="37"/>
      <c r="Y1528" s="37"/>
    </row>
    <row r="1529" spans="1:25">
      <c r="A1529" s="818"/>
      <c r="B1529" s="491"/>
      <c r="C1529" s="491"/>
      <c r="D1529" s="491"/>
      <c r="E1529" s="491"/>
      <c r="F1529" s="37"/>
      <c r="G1529" s="819"/>
      <c r="H1529" s="572"/>
      <c r="I1529" s="37"/>
      <c r="J1529" s="37"/>
      <c r="K1529" s="37"/>
      <c r="L1529" s="37"/>
      <c r="M1529" s="37"/>
      <c r="N1529" s="37"/>
      <c r="O1529" s="37"/>
      <c r="P1529" s="37"/>
      <c r="Q1529" s="37"/>
      <c r="R1529" s="37"/>
      <c r="S1529" s="37"/>
      <c r="T1529" s="37"/>
      <c r="U1529" s="37"/>
      <c r="V1529" s="37"/>
      <c r="W1529" s="37"/>
      <c r="X1529" s="37"/>
      <c r="Y1529" s="37"/>
    </row>
    <row r="1530" spans="1:25">
      <c r="A1530" s="818"/>
      <c r="B1530" s="491"/>
      <c r="C1530" s="491"/>
      <c r="D1530" s="491"/>
      <c r="E1530" s="491"/>
      <c r="F1530" s="37"/>
      <c r="G1530" s="819"/>
      <c r="H1530" s="572"/>
      <c r="I1530" s="37"/>
      <c r="J1530" s="37"/>
      <c r="K1530" s="37"/>
      <c r="L1530" s="37"/>
      <c r="M1530" s="37"/>
      <c r="N1530" s="37"/>
      <c r="O1530" s="37"/>
      <c r="P1530" s="37"/>
      <c r="Q1530" s="37"/>
      <c r="R1530" s="37"/>
      <c r="S1530" s="37"/>
      <c r="T1530" s="37"/>
      <c r="U1530" s="37"/>
      <c r="V1530" s="37"/>
      <c r="W1530" s="37"/>
      <c r="X1530" s="37"/>
      <c r="Y1530" s="37"/>
    </row>
    <row r="1531" spans="1:25">
      <c r="A1531" s="818"/>
      <c r="B1531" s="491"/>
      <c r="C1531" s="491"/>
      <c r="D1531" s="491"/>
      <c r="E1531" s="491"/>
      <c r="F1531" s="37"/>
      <c r="G1531" s="819"/>
      <c r="H1531" s="572"/>
      <c r="I1531" s="37"/>
      <c r="J1531" s="37"/>
      <c r="K1531" s="37"/>
      <c r="L1531" s="37"/>
      <c r="M1531" s="37"/>
      <c r="N1531" s="37"/>
      <c r="O1531" s="37"/>
      <c r="P1531" s="37"/>
      <c r="Q1531" s="37"/>
      <c r="R1531" s="37"/>
      <c r="S1531" s="37"/>
      <c r="T1531" s="37"/>
      <c r="U1531" s="37"/>
      <c r="V1531" s="37"/>
      <c r="W1531" s="37"/>
      <c r="X1531" s="37"/>
      <c r="Y1531" s="37"/>
    </row>
    <row r="1532" spans="1:25">
      <c r="A1532" s="818"/>
      <c r="B1532" s="491"/>
      <c r="C1532" s="491"/>
      <c r="D1532" s="491"/>
      <c r="E1532" s="491"/>
      <c r="F1532" s="37"/>
      <c r="G1532" s="819"/>
      <c r="H1532" s="572"/>
      <c r="I1532" s="37"/>
      <c r="J1532" s="37"/>
      <c r="K1532" s="37"/>
      <c r="L1532" s="37"/>
      <c r="M1532" s="37"/>
      <c r="N1532" s="37"/>
      <c r="O1532" s="37"/>
      <c r="P1532" s="37"/>
      <c r="Q1532" s="37"/>
      <c r="R1532" s="37"/>
      <c r="S1532" s="37"/>
      <c r="T1532" s="37"/>
      <c r="U1532" s="37"/>
      <c r="V1532" s="37"/>
      <c r="W1532" s="37"/>
      <c r="X1532" s="37"/>
      <c r="Y1532" s="37"/>
    </row>
    <row r="1533" spans="1:25">
      <c r="A1533" s="818"/>
      <c r="B1533" s="491"/>
      <c r="C1533" s="491"/>
      <c r="D1533" s="491"/>
      <c r="E1533" s="491"/>
      <c r="F1533" s="37"/>
      <c r="G1533" s="819"/>
      <c r="H1533" s="572"/>
      <c r="I1533" s="37"/>
      <c r="J1533" s="37"/>
      <c r="K1533" s="37"/>
      <c r="L1533" s="37"/>
      <c r="M1533" s="37"/>
      <c r="N1533" s="37"/>
      <c r="O1533" s="37"/>
      <c r="P1533" s="37"/>
      <c r="Q1533" s="37"/>
      <c r="R1533" s="37"/>
      <c r="S1533" s="37"/>
      <c r="T1533" s="37"/>
      <c r="U1533" s="37"/>
      <c r="V1533" s="37"/>
      <c r="W1533" s="37"/>
      <c r="X1533" s="37"/>
      <c r="Y1533" s="37"/>
    </row>
    <row r="1534" spans="1:25">
      <c r="A1534" s="818"/>
      <c r="B1534" s="491"/>
      <c r="C1534" s="491"/>
      <c r="D1534" s="491"/>
      <c r="E1534" s="491"/>
      <c r="F1534" s="37"/>
      <c r="G1534" s="819"/>
      <c r="H1534" s="572"/>
      <c r="I1534" s="37"/>
      <c r="J1534" s="37"/>
      <c r="K1534" s="37"/>
      <c r="L1534" s="37"/>
      <c r="M1534" s="37"/>
      <c r="N1534" s="37"/>
      <c r="O1534" s="37"/>
      <c r="P1534" s="37"/>
      <c r="Q1534" s="37"/>
      <c r="R1534" s="37"/>
      <c r="S1534" s="37"/>
      <c r="T1534" s="37"/>
      <c r="U1534" s="37"/>
      <c r="V1534" s="37"/>
      <c r="W1534" s="37"/>
      <c r="X1534" s="37"/>
      <c r="Y1534" s="37"/>
    </row>
    <row r="1535" spans="1:25">
      <c r="A1535" s="84"/>
      <c r="B1535" s="84"/>
      <c r="C1535" s="84"/>
      <c r="D1535" s="84"/>
      <c r="E1535" s="84"/>
      <c r="F1535" s="84"/>
      <c r="G1535" s="819"/>
      <c r="H1535" s="572"/>
      <c r="I1535" s="84"/>
      <c r="J1535" s="84"/>
      <c r="K1535" s="84"/>
      <c r="L1535" s="84"/>
      <c r="M1535" s="84"/>
      <c r="N1535" s="84"/>
      <c r="O1535" s="84"/>
      <c r="P1535" s="84"/>
      <c r="Q1535" s="84"/>
      <c r="R1535" s="84"/>
      <c r="S1535" s="84"/>
      <c r="T1535" s="84"/>
      <c r="U1535" s="84"/>
      <c r="V1535" s="84"/>
      <c r="W1535" s="84"/>
      <c r="X1535" s="84"/>
      <c r="Y1535" s="84"/>
    </row>
    <row r="1536" spans="1:25">
      <c r="A1536" s="84"/>
      <c r="B1536" s="84"/>
      <c r="C1536" s="84"/>
      <c r="D1536" s="84"/>
      <c r="E1536" s="84"/>
      <c r="F1536" s="84"/>
      <c r="G1536" s="819"/>
      <c r="H1536" s="572"/>
      <c r="I1536" s="84"/>
      <c r="J1536" s="84"/>
      <c r="K1536" s="84"/>
      <c r="L1536" s="84"/>
      <c r="M1536" s="84"/>
      <c r="N1536" s="84"/>
      <c r="O1536" s="84"/>
      <c r="P1536" s="84"/>
      <c r="Q1536" s="84"/>
      <c r="R1536" s="84"/>
      <c r="S1536" s="84"/>
      <c r="T1536" s="84"/>
      <c r="U1536" s="84"/>
      <c r="V1536" s="84"/>
      <c r="W1536" s="84"/>
      <c r="X1536" s="84"/>
      <c r="Y1536" s="84"/>
    </row>
    <row r="1537" spans="1:25">
      <c r="A1537" s="84"/>
      <c r="B1537" s="84"/>
      <c r="C1537" s="84"/>
      <c r="D1537" s="84"/>
      <c r="E1537" s="84"/>
      <c r="F1537" s="84"/>
      <c r="G1537" s="819"/>
      <c r="H1537" s="572"/>
      <c r="I1537" s="84"/>
      <c r="J1537" s="84"/>
      <c r="K1537" s="84"/>
      <c r="L1537" s="84"/>
      <c r="M1537" s="84"/>
      <c r="N1537" s="84"/>
      <c r="O1537" s="84"/>
      <c r="P1537" s="84"/>
      <c r="Q1537" s="84"/>
      <c r="R1537" s="84"/>
      <c r="S1537" s="84"/>
      <c r="T1537" s="84"/>
      <c r="U1537" s="84"/>
      <c r="V1537" s="84"/>
      <c r="W1537" s="84"/>
      <c r="X1537" s="84"/>
      <c r="Y1537" s="84"/>
    </row>
    <row r="1538" spans="1:25">
      <c r="A1538" s="84"/>
      <c r="B1538" s="84"/>
      <c r="C1538" s="84"/>
      <c r="D1538" s="84"/>
      <c r="E1538" s="84"/>
      <c r="F1538" s="84"/>
      <c r="G1538" s="819"/>
      <c r="H1538" s="572"/>
      <c r="I1538" s="84"/>
      <c r="J1538" s="84"/>
      <c r="K1538" s="84"/>
      <c r="L1538" s="84"/>
      <c r="M1538" s="84"/>
      <c r="N1538" s="84"/>
      <c r="O1538" s="84"/>
      <c r="P1538" s="84"/>
      <c r="Q1538" s="84"/>
      <c r="R1538" s="84"/>
      <c r="S1538" s="84"/>
      <c r="T1538" s="84"/>
      <c r="U1538" s="84"/>
      <c r="V1538" s="84"/>
      <c r="W1538" s="84"/>
      <c r="X1538" s="84"/>
      <c r="Y1538" s="84"/>
    </row>
    <row r="1539" spans="1:25">
      <c r="A1539" s="84"/>
      <c r="B1539" s="84"/>
      <c r="C1539" s="84"/>
      <c r="D1539" s="84"/>
      <c r="E1539" s="84"/>
      <c r="F1539" s="84"/>
      <c r="G1539" s="819"/>
      <c r="H1539" s="572"/>
      <c r="I1539" s="84"/>
      <c r="J1539" s="84"/>
      <c r="K1539" s="84"/>
      <c r="L1539" s="84"/>
      <c r="M1539" s="84"/>
      <c r="N1539" s="84"/>
      <c r="O1539" s="84"/>
      <c r="P1539" s="84"/>
      <c r="Q1539" s="84"/>
      <c r="R1539" s="84"/>
      <c r="S1539" s="84"/>
      <c r="T1539" s="84"/>
      <c r="U1539" s="84"/>
      <c r="V1539" s="84"/>
      <c r="W1539" s="84"/>
      <c r="X1539" s="84"/>
      <c r="Y1539" s="84"/>
    </row>
    <row r="1540" spans="1:25">
      <c r="A1540" s="84"/>
      <c r="B1540" s="84"/>
      <c r="C1540" s="84"/>
      <c r="D1540" s="84"/>
      <c r="E1540" s="84"/>
      <c r="F1540" s="84"/>
      <c r="G1540" s="819"/>
      <c r="H1540" s="572"/>
      <c r="I1540" s="84"/>
      <c r="J1540" s="84"/>
      <c r="K1540" s="84"/>
      <c r="L1540" s="84"/>
      <c r="M1540" s="84"/>
      <c r="N1540" s="84"/>
      <c r="O1540" s="84"/>
      <c r="P1540" s="84"/>
      <c r="Q1540" s="84"/>
      <c r="R1540" s="84"/>
      <c r="S1540" s="84"/>
      <c r="T1540" s="84"/>
      <c r="U1540" s="84"/>
      <c r="V1540" s="84"/>
      <c r="W1540" s="84"/>
      <c r="X1540" s="84"/>
      <c r="Y1540" s="84"/>
    </row>
    <row r="1541" spans="1:25">
      <c r="A1541" s="84"/>
      <c r="B1541" s="84"/>
      <c r="C1541" s="84"/>
      <c r="D1541" s="84"/>
      <c r="E1541" s="84"/>
      <c r="F1541" s="84"/>
      <c r="G1541" s="819"/>
      <c r="H1541" s="572"/>
      <c r="I1541" s="84"/>
      <c r="J1541" s="84"/>
      <c r="K1541" s="84"/>
      <c r="L1541" s="84"/>
      <c r="M1541" s="84"/>
      <c r="N1541" s="84"/>
      <c r="O1541" s="84"/>
      <c r="P1541" s="84"/>
      <c r="Q1541" s="84"/>
      <c r="R1541" s="84"/>
      <c r="S1541" s="84"/>
      <c r="T1541" s="84"/>
      <c r="U1541" s="84"/>
      <c r="V1541" s="84"/>
      <c r="W1541" s="84"/>
      <c r="X1541" s="84"/>
      <c r="Y1541" s="84"/>
    </row>
    <row r="1542" spans="1:25">
      <c r="A1542" s="84"/>
      <c r="B1542" s="84"/>
      <c r="C1542" s="84"/>
      <c r="D1542" s="84"/>
      <c r="E1542" s="84"/>
      <c r="F1542" s="84"/>
      <c r="G1542" s="819"/>
      <c r="H1542" s="572"/>
      <c r="I1542" s="84"/>
      <c r="J1542" s="84"/>
      <c r="K1542" s="84"/>
      <c r="L1542" s="84"/>
      <c r="M1542" s="84"/>
      <c r="N1542" s="84"/>
      <c r="O1542" s="84"/>
      <c r="P1542" s="84"/>
      <c r="Q1542" s="84"/>
      <c r="R1542" s="84"/>
      <c r="S1542" s="84"/>
      <c r="T1542" s="84"/>
      <c r="U1542" s="84"/>
      <c r="V1542" s="84"/>
      <c r="W1542" s="84"/>
      <c r="X1542" s="84"/>
      <c r="Y1542" s="84"/>
    </row>
    <row r="1543" spans="1:25">
      <c r="A1543" s="84"/>
      <c r="B1543" s="84"/>
      <c r="C1543" s="84"/>
      <c r="D1543" s="84"/>
      <c r="E1543" s="84"/>
      <c r="F1543" s="84"/>
      <c r="G1543" s="819"/>
      <c r="H1543" s="572"/>
      <c r="I1543" s="84"/>
      <c r="J1543" s="84"/>
      <c r="K1543" s="84"/>
      <c r="L1543" s="84"/>
      <c r="M1543" s="84"/>
      <c r="N1543" s="84"/>
      <c r="O1543" s="84"/>
      <c r="P1543" s="84"/>
      <c r="Q1543" s="84"/>
      <c r="R1543" s="84"/>
      <c r="S1543" s="84"/>
      <c r="T1543" s="84"/>
      <c r="U1543" s="84"/>
      <c r="V1543" s="84"/>
      <c r="W1543" s="84"/>
      <c r="X1543" s="84"/>
      <c r="Y1543" s="84"/>
    </row>
    <row r="1544" spans="1:25">
      <c r="A1544" s="84"/>
      <c r="B1544" s="84"/>
      <c r="C1544" s="84"/>
      <c r="D1544" s="84"/>
      <c r="E1544" s="84"/>
      <c r="F1544" s="84"/>
      <c r="G1544" s="819"/>
      <c r="H1544" s="572"/>
      <c r="I1544" s="84"/>
      <c r="J1544" s="84"/>
      <c r="K1544" s="84"/>
      <c r="L1544" s="84"/>
      <c r="M1544" s="84"/>
      <c r="N1544" s="84"/>
      <c r="O1544" s="84"/>
      <c r="P1544" s="84"/>
      <c r="Q1544" s="84"/>
      <c r="R1544" s="84"/>
      <c r="S1544" s="84"/>
      <c r="T1544" s="84"/>
      <c r="U1544" s="84"/>
      <c r="V1544" s="84"/>
      <c r="W1544" s="84"/>
      <c r="X1544" s="84"/>
      <c r="Y1544" s="84"/>
    </row>
    <row r="1545" spans="1:25">
      <c r="A1545" s="84"/>
      <c r="B1545" s="84"/>
      <c r="C1545" s="84"/>
      <c r="D1545" s="84"/>
      <c r="E1545" s="84"/>
      <c r="F1545" s="84"/>
      <c r="G1545" s="819"/>
      <c r="H1545" s="572"/>
      <c r="I1545" s="84"/>
      <c r="J1545" s="84"/>
      <c r="K1545" s="84"/>
      <c r="L1545" s="84"/>
      <c r="M1545" s="84"/>
      <c r="N1545" s="84"/>
      <c r="O1545" s="84"/>
      <c r="P1545" s="84"/>
      <c r="Q1545" s="84"/>
      <c r="R1545" s="84"/>
      <c r="S1545" s="84"/>
      <c r="T1545" s="84"/>
      <c r="U1545" s="84"/>
      <c r="V1545" s="84"/>
      <c r="W1545" s="84"/>
      <c r="X1545" s="84"/>
      <c r="Y1545" s="84"/>
    </row>
    <row r="1546" spans="1:25">
      <c r="A1546" s="84"/>
      <c r="B1546" s="84"/>
      <c r="C1546" s="84"/>
      <c r="D1546" s="84"/>
      <c r="E1546" s="84"/>
      <c r="F1546" s="84"/>
      <c r="G1546" s="819"/>
      <c r="H1546" s="572"/>
      <c r="I1546" s="84"/>
      <c r="J1546" s="84"/>
      <c r="K1546" s="84"/>
      <c r="L1546" s="84"/>
      <c r="M1546" s="84"/>
      <c r="N1546" s="84"/>
      <c r="O1546" s="84"/>
      <c r="P1546" s="84"/>
      <c r="Q1546" s="84"/>
      <c r="R1546" s="84"/>
      <c r="S1546" s="84"/>
      <c r="T1546" s="84"/>
      <c r="U1546" s="84"/>
      <c r="V1546" s="84"/>
      <c r="W1546" s="84"/>
      <c r="X1546" s="84"/>
      <c r="Y1546" s="84"/>
    </row>
    <row r="1547" spans="1:25">
      <c r="A1547" s="84"/>
      <c r="B1547" s="84"/>
      <c r="C1547" s="84"/>
      <c r="D1547" s="84"/>
      <c r="E1547" s="84"/>
      <c r="F1547" s="84"/>
      <c r="G1547" s="819"/>
      <c r="H1547" s="572"/>
      <c r="I1547" s="84"/>
      <c r="J1547" s="84"/>
      <c r="K1547" s="84"/>
      <c r="L1547" s="84"/>
      <c r="M1547" s="84"/>
      <c r="N1547" s="84"/>
      <c r="O1547" s="84"/>
      <c r="P1547" s="84"/>
      <c r="Q1547" s="84"/>
      <c r="R1547" s="84"/>
      <c r="S1547" s="84"/>
      <c r="T1547" s="84"/>
      <c r="U1547" s="84"/>
      <c r="V1547" s="84"/>
      <c r="W1547" s="84"/>
      <c r="X1547" s="84"/>
      <c r="Y1547" s="84"/>
    </row>
    <row r="1548" spans="1:25">
      <c r="A1548" s="84"/>
      <c r="B1548" s="84"/>
      <c r="C1548" s="84"/>
      <c r="D1548" s="84"/>
      <c r="E1548" s="84"/>
      <c r="F1548" s="84"/>
      <c r="G1548" s="819"/>
      <c r="H1548" s="572"/>
      <c r="I1548" s="84"/>
      <c r="J1548" s="84"/>
      <c r="K1548" s="84"/>
      <c r="L1548" s="84"/>
      <c r="M1548" s="84"/>
      <c r="N1548" s="84"/>
      <c r="O1548" s="84"/>
      <c r="P1548" s="84"/>
      <c r="Q1548" s="84"/>
      <c r="R1548" s="84"/>
      <c r="S1548" s="84"/>
      <c r="T1548" s="84"/>
      <c r="U1548" s="84"/>
      <c r="V1548" s="84"/>
      <c r="W1548" s="84"/>
      <c r="X1548" s="84"/>
      <c r="Y1548" s="84"/>
    </row>
    <row r="1549" spans="1:25">
      <c r="A1549" s="84"/>
      <c r="B1549" s="84"/>
      <c r="C1549" s="84"/>
      <c r="D1549" s="84"/>
      <c r="E1549" s="84"/>
      <c r="F1549" s="84"/>
      <c r="G1549" s="819"/>
      <c r="H1549" s="572"/>
      <c r="I1549" s="84"/>
      <c r="J1549" s="84"/>
      <c r="K1549" s="84"/>
      <c r="L1549" s="84"/>
      <c r="M1549" s="84"/>
      <c r="N1549" s="84"/>
      <c r="O1549" s="84"/>
      <c r="P1549" s="84"/>
      <c r="Q1549" s="84"/>
      <c r="R1549" s="84"/>
      <c r="S1549" s="84"/>
      <c r="T1549" s="84"/>
      <c r="U1549" s="84"/>
      <c r="V1549" s="84"/>
      <c r="W1549" s="84"/>
      <c r="X1549" s="84"/>
      <c r="Y1549" s="84"/>
    </row>
    <row r="1550" spans="1:25">
      <c r="A1550" s="84"/>
      <c r="B1550" s="84"/>
      <c r="C1550" s="84"/>
      <c r="D1550" s="84"/>
      <c r="E1550" s="84"/>
      <c r="F1550" s="84"/>
      <c r="G1550" s="819"/>
      <c r="H1550" s="572"/>
      <c r="I1550" s="84"/>
      <c r="J1550" s="84"/>
      <c r="K1550" s="84"/>
      <c r="L1550" s="84"/>
      <c r="M1550" s="84"/>
      <c r="N1550" s="84"/>
      <c r="O1550" s="84"/>
      <c r="P1550" s="84"/>
      <c r="Q1550" s="84"/>
      <c r="R1550" s="84"/>
      <c r="S1550" s="84"/>
      <c r="T1550" s="84"/>
      <c r="U1550" s="84"/>
      <c r="V1550" s="84"/>
      <c r="W1550" s="84"/>
      <c r="X1550" s="84"/>
      <c r="Y1550" s="84"/>
    </row>
    <row r="1551" spans="1:25">
      <c r="A1551" s="84"/>
      <c r="B1551" s="84"/>
      <c r="C1551" s="84"/>
      <c r="D1551" s="84"/>
      <c r="E1551" s="84"/>
      <c r="F1551" s="84"/>
      <c r="G1551" s="819"/>
      <c r="H1551" s="572"/>
      <c r="I1551" s="84"/>
      <c r="J1551" s="84"/>
      <c r="K1551" s="84"/>
      <c r="L1551" s="84"/>
      <c r="M1551" s="84"/>
      <c r="N1551" s="84"/>
      <c r="O1551" s="84"/>
      <c r="P1551" s="84"/>
      <c r="Q1551" s="84"/>
      <c r="R1551" s="84"/>
      <c r="S1551" s="84"/>
      <c r="T1551" s="84"/>
      <c r="U1551" s="84"/>
      <c r="V1551" s="84"/>
      <c r="W1551" s="84"/>
      <c r="X1551" s="84"/>
      <c r="Y1551" s="84"/>
    </row>
    <row r="1552" spans="1:25">
      <c r="A1552" s="84"/>
      <c r="B1552" s="84"/>
      <c r="C1552" s="84"/>
      <c r="D1552" s="84"/>
      <c r="E1552" s="84"/>
      <c r="F1552" s="84"/>
      <c r="G1552" s="819"/>
      <c r="H1552" s="572"/>
      <c r="I1552" s="84"/>
      <c r="J1552" s="84"/>
      <c r="K1552" s="84"/>
      <c r="L1552" s="84"/>
      <c r="M1552" s="84"/>
      <c r="N1552" s="84"/>
      <c r="O1552" s="84"/>
      <c r="P1552" s="84"/>
      <c r="Q1552" s="84"/>
      <c r="R1552" s="84"/>
      <c r="S1552" s="84"/>
      <c r="T1552" s="84"/>
      <c r="U1552" s="84"/>
      <c r="V1552" s="84"/>
      <c r="W1552" s="84"/>
      <c r="X1552" s="84"/>
      <c r="Y1552" s="84"/>
    </row>
    <row r="1553" spans="1:25">
      <c r="A1553" s="84"/>
      <c r="B1553" s="84"/>
      <c r="C1553" s="84"/>
      <c r="D1553" s="84"/>
      <c r="E1553" s="84"/>
      <c r="F1553" s="84"/>
      <c r="G1553" s="819"/>
      <c r="H1553" s="572"/>
      <c r="I1553" s="84"/>
      <c r="J1553" s="84"/>
      <c r="K1553" s="84"/>
      <c r="L1553" s="84"/>
      <c r="M1553" s="84"/>
      <c r="N1553" s="84"/>
      <c r="O1553" s="84"/>
      <c r="P1553" s="84"/>
      <c r="Q1553" s="84"/>
      <c r="R1553" s="84"/>
      <c r="S1553" s="84"/>
      <c r="T1553" s="84"/>
      <c r="U1553" s="84"/>
      <c r="V1553" s="84"/>
      <c r="W1553" s="84"/>
      <c r="X1553" s="84"/>
      <c r="Y1553" s="84"/>
    </row>
    <row r="1554" spans="1:25">
      <c r="A1554" s="84"/>
      <c r="B1554" s="84"/>
      <c r="C1554" s="84"/>
      <c r="D1554" s="84"/>
      <c r="E1554" s="84"/>
      <c r="F1554" s="84"/>
      <c r="G1554" s="819"/>
      <c r="H1554" s="572"/>
      <c r="I1554" s="84"/>
      <c r="J1554" s="84"/>
      <c r="K1554" s="84"/>
      <c r="L1554" s="84"/>
      <c r="M1554" s="84"/>
      <c r="N1554" s="84"/>
      <c r="O1554" s="84"/>
      <c r="P1554" s="84"/>
      <c r="Q1554" s="84"/>
      <c r="R1554" s="84"/>
      <c r="S1554" s="84"/>
      <c r="T1554" s="84"/>
      <c r="U1554" s="84"/>
      <c r="V1554" s="84"/>
      <c r="W1554" s="84"/>
      <c r="X1554" s="84"/>
      <c r="Y1554" s="84"/>
    </row>
    <row r="1555" spans="1:25">
      <c r="A1555" s="84"/>
      <c r="B1555" s="84"/>
      <c r="C1555" s="84"/>
      <c r="D1555" s="84"/>
      <c r="E1555" s="84"/>
      <c r="F1555" s="84"/>
      <c r="G1555" s="819"/>
      <c r="H1555" s="572"/>
      <c r="I1555" s="84"/>
      <c r="J1555" s="84"/>
      <c r="K1555" s="84"/>
      <c r="L1555" s="84"/>
      <c r="M1555" s="84"/>
      <c r="N1555" s="84"/>
      <c r="O1555" s="84"/>
      <c r="P1555" s="84"/>
      <c r="Q1555" s="84"/>
      <c r="R1555" s="84"/>
      <c r="S1555" s="84"/>
      <c r="T1555" s="84"/>
      <c r="U1555" s="84"/>
      <c r="V1555" s="84"/>
      <c r="W1555" s="84"/>
      <c r="X1555" s="84"/>
      <c r="Y1555" s="84"/>
    </row>
    <row r="1556" spans="1:25">
      <c r="A1556" s="84"/>
      <c r="B1556" s="84"/>
      <c r="C1556" s="84"/>
      <c r="D1556" s="84"/>
      <c r="E1556" s="84"/>
      <c r="F1556" s="84"/>
      <c r="G1556" s="819"/>
      <c r="H1556" s="572"/>
      <c r="I1556" s="84"/>
      <c r="J1556" s="84"/>
      <c r="K1556" s="84"/>
      <c r="L1556" s="84"/>
      <c r="M1556" s="84"/>
      <c r="N1556" s="84"/>
      <c r="O1556" s="84"/>
      <c r="P1556" s="84"/>
      <c r="Q1556" s="84"/>
      <c r="R1556" s="84"/>
      <c r="S1556" s="84"/>
      <c r="T1556" s="84"/>
      <c r="U1556" s="84"/>
      <c r="V1556" s="84"/>
      <c r="W1556" s="84"/>
      <c r="X1556" s="84"/>
      <c r="Y1556" s="84"/>
    </row>
    <row r="1557" spans="1:25">
      <c r="A1557" s="84"/>
      <c r="B1557" s="84"/>
      <c r="C1557" s="84"/>
      <c r="D1557" s="84"/>
      <c r="E1557" s="84"/>
      <c r="F1557" s="84"/>
      <c r="G1557" s="819"/>
      <c r="H1557" s="572"/>
      <c r="I1557" s="84"/>
      <c r="J1557" s="84"/>
      <c r="K1557" s="84"/>
      <c r="L1557" s="84"/>
      <c r="M1557" s="84"/>
      <c r="N1557" s="84"/>
      <c r="O1557" s="84"/>
      <c r="P1557" s="84"/>
      <c r="Q1557" s="84"/>
      <c r="R1557" s="84"/>
      <c r="S1557" s="84"/>
      <c r="T1557" s="84"/>
      <c r="U1557" s="84"/>
      <c r="V1557" s="84"/>
      <c r="W1557" s="84"/>
      <c r="X1557" s="84"/>
      <c r="Y1557" s="84"/>
    </row>
    <row r="1558" spans="1:25">
      <c r="A1558" s="84"/>
      <c r="B1558" s="84"/>
      <c r="C1558" s="84"/>
      <c r="D1558" s="84"/>
      <c r="E1558" s="84"/>
      <c r="F1558" s="84"/>
      <c r="G1558" s="819"/>
      <c r="H1558" s="572"/>
      <c r="I1558" s="84"/>
      <c r="J1558" s="84"/>
      <c r="K1558" s="84"/>
      <c r="L1558" s="84"/>
      <c r="M1558" s="84"/>
      <c r="N1558" s="84"/>
      <c r="O1558" s="84"/>
      <c r="P1558" s="84"/>
      <c r="Q1558" s="84"/>
      <c r="R1558" s="84"/>
      <c r="S1558" s="84"/>
      <c r="T1558" s="84"/>
      <c r="U1558" s="84"/>
      <c r="V1558" s="84"/>
      <c r="W1558" s="84"/>
      <c r="X1558" s="84"/>
      <c r="Y1558" s="84"/>
    </row>
    <row r="1559" spans="1:25">
      <c r="A1559" s="84"/>
      <c r="B1559" s="84"/>
      <c r="C1559" s="84"/>
      <c r="D1559" s="84"/>
      <c r="E1559" s="84"/>
      <c r="F1559" s="84"/>
      <c r="G1559" s="819"/>
      <c r="H1559" s="572"/>
      <c r="I1559" s="84"/>
      <c r="J1559" s="84"/>
      <c r="K1559" s="84"/>
      <c r="L1559" s="84"/>
      <c r="M1559" s="84"/>
      <c r="N1559" s="84"/>
      <c r="O1559" s="84"/>
      <c r="P1559" s="84"/>
      <c r="Q1559" s="84"/>
      <c r="R1559" s="84"/>
      <c r="S1559" s="84"/>
      <c r="T1559" s="84"/>
      <c r="U1559" s="84"/>
      <c r="V1559" s="84"/>
      <c r="W1559" s="84"/>
      <c r="X1559" s="84"/>
      <c r="Y1559" s="84"/>
    </row>
    <row r="1560" spans="1:25">
      <c r="A1560" s="84"/>
      <c r="B1560" s="84"/>
      <c r="C1560" s="84"/>
      <c r="D1560" s="84"/>
      <c r="E1560" s="84"/>
      <c r="F1560" s="84"/>
      <c r="G1560" s="819"/>
      <c r="H1560" s="572"/>
      <c r="I1560" s="84"/>
      <c r="J1560" s="84"/>
      <c r="K1560" s="84"/>
      <c r="L1560" s="84"/>
      <c r="M1560" s="84"/>
      <c r="N1560" s="84"/>
      <c r="O1560" s="84"/>
      <c r="P1560" s="84"/>
      <c r="Q1560" s="84"/>
      <c r="R1560" s="84"/>
      <c r="S1560" s="84"/>
      <c r="T1560" s="84"/>
      <c r="U1560" s="84"/>
      <c r="V1560" s="84"/>
      <c r="W1560" s="84"/>
      <c r="X1560" s="84"/>
      <c r="Y1560" s="84"/>
    </row>
    <row r="1561" spans="1:25">
      <c r="A1561" s="84"/>
      <c r="B1561" s="84"/>
      <c r="C1561" s="84"/>
      <c r="D1561" s="84"/>
      <c r="E1561" s="84"/>
      <c r="F1561" s="84"/>
      <c r="G1561" s="819"/>
      <c r="H1561" s="572"/>
      <c r="I1561" s="84"/>
      <c r="J1561" s="84"/>
      <c r="K1561" s="84"/>
      <c r="L1561" s="84"/>
      <c r="M1561" s="84"/>
      <c r="N1561" s="84"/>
      <c r="O1561" s="84"/>
      <c r="P1561" s="84"/>
      <c r="Q1561" s="84"/>
      <c r="R1561" s="84"/>
      <c r="S1561" s="84"/>
      <c r="T1561" s="84"/>
      <c r="U1561" s="84"/>
      <c r="V1561" s="84"/>
      <c r="W1561" s="84"/>
      <c r="X1561" s="84"/>
      <c r="Y1561" s="84"/>
    </row>
    <row r="1562" spans="1:25">
      <c r="A1562" s="84"/>
      <c r="B1562" s="84"/>
      <c r="C1562" s="84"/>
      <c r="D1562" s="84"/>
      <c r="E1562" s="84"/>
      <c r="F1562" s="84"/>
      <c r="G1562" s="819"/>
      <c r="H1562" s="572"/>
      <c r="I1562" s="84"/>
      <c r="J1562" s="84"/>
      <c r="K1562" s="84"/>
      <c r="L1562" s="84"/>
      <c r="M1562" s="84"/>
      <c r="N1562" s="84"/>
      <c r="O1562" s="84"/>
      <c r="P1562" s="84"/>
      <c r="Q1562" s="84"/>
      <c r="R1562" s="84"/>
      <c r="S1562" s="84"/>
      <c r="T1562" s="84"/>
      <c r="U1562" s="84"/>
      <c r="V1562" s="84"/>
      <c r="W1562" s="84"/>
      <c r="X1562" s="84"/>
      <c r="Y1562" s="84"/>
    </row>
    <row r="1563" spans="1:25">
      <c r="A1563" s="84"/>
      <c r="B1563" s="84"/>
      <c r="C1563" s="84"/>
      <c r="D1563" s="84"/>
      <c r="E1563" s="84"/>
      <c r="F1563" s="84"/>
      <c r="G1563" s="819"/>
      <c r="H1563" s="572"/>
      <c r="I1563" s="84"/>
      <c r="J1563" s="84"/>
      <c r="K1563" s="84"/>
      <c r="L1563" s="84"/>
      <c r="M1563" s="84"/>
      <c r="N1563" s="84"/>
      <c r="O1563" s="84"/>
      <c r="P1563" s="84"/>
      <c r="Q1563" s="84"/>
      <c r="R1563" s="84"/>
      <c r="S1563" s="84"/>
      <c r="T1563" s="84"/>
      <c r="U1563" s="84"/>
      <c r="V1563" s="84"/>
      <c r="W1563" s="84"/>
      <c r="X1563" s="84"/>
      <c r="Y1563" s="84"/>
    </row>
    <row r="1564" spans="1:25">
      <c r="A1564" s="84"/>
      <c r="B1564" s="84"/>
      <c r="C1564" s="84"/>
      <c r="D1564" s="84"/>
      <c r="E1564" s="84"/>
      <c r="F1564" s="84"/>
      <c r="G1564" s="819"/>
      <c r="H1564" s="572"/>
      <c r="I1564" s="84"/>
      <c r="J1564" s="84"/>
      <c r="K1564" s="84"/>
      <c r="L1564" s="84"/>
      <c r="M1564" s="84"/>
      <c r="N1564" s="84"/>
      <c r="O1564" s="84"/>
      <c r="P1564" s="84"/>
      <c r="Q1564" s="84"/>
      <c r="R1564" s="84"/>
      <c r="S1564" s="84"/>
      <c r="T1564" s="84"/>
      <c r="U1564" s="84"/>
      <c r="V1564" s="84"/>
      <c r="W1564" s="84"/>
      <c r="X1564" s="84"/>
      <c r="Y1564" s="84"/>
    </row>
    <row r="1565" spans="1:25">
      <c r="A1565" s="84"/>
      <c r="B1565" s="84"/>
      <c r="C1565" s="84"/>
      <c r="D1565" s="84"/>
      <c r="E1565" s="84"/>
      <c r="F1565" s="84"/>
      <c r="G1565" s="819"/>
      <c r="H1565" s="572"/>
      <c r="I1565" s="84"/>
      <c r="J1565" s="84"/>
      <c r="K1565" s="84"/>
      <c r="L1565" s="84"/>
      <c r="M1565" s="84"/>
      <c r="N1565" s="84"/>
      <c r="O1565" s="84"/>
      <c r="P1565" s="84"/>
      <c r="Q1565" s="84"/>
      <c r="R1565" s="84"/>
      <c r="S1565" s="84"/>
      <c r="T1565" s="84"/>
      <c r="U1565" s="84"/>
      <c r="V1565" s="84"/>
      <c r="W1565" s="84"/>
      <c r="X1565" s="84"/>
      <c r="Y1565" s="84"/>
    </row>
    <row r="1566" spans="1:25">
      <c r="A1566" s="84"/>
      <c r="B1566" s="84"/>
      <c r="C1566" s="84"/>
      <c r="D1566" s="84"/>
      <c r="E1566" s="84"/>
      <c r="F1566" s="84"/>
      <c r="G1566" s="819"/>
      <c r="H1566" s="572"/>
      <c r="I1566" s="84"/>
      <c r="J1566" s="84"/>
      <c r="K1566" s="84"/>
      <c r="L1566" s="84"/>
      <c r="M1566" s="84"/>
      <c r="N1566" s="84"/>
      <c r="O1566" s="84"/>
      <c r="P1566" s="84"/>
      <c r="Q1566" s="84"/>
      <c r="R1566" s="84"/>
      <c r="S1566" s="84"/>
      <c r="T1566" s="84"/>
      <c r="U1566" s="84"/>
      <c r="V1566" s="84"/>
      <c r="W1566" s="84"/>
      <c r="X1566" s="84"/>
      <c r="Y1566" s="84"/>
    </row>
    <row r="1567" spans="1:25">
      <c r="A1567" s="84"/>
      <c r="B1567" s="84"/>
      <c r="C1567" s="84"/>
      <c r="D1567" s="84"/>
      <c r="E1567" s="84"/>
      <c r="F1567" s="84"/>
      <c r="G1567" s="819"/>
      <c r="H1567" s="572"/>
      <c r="I1567" s="84"/>
      <c r="J1567" s="84"/>
      <c r="K1567" s="84"/>
      <c r="L1567" s="84"/>
      <c r="M1567" s="84"/>
      <c r="N1567" s="84"/>
      <c r="O1567" s="84"/>
      <c r="P1567" s="84"/>
      <c r="Q1567" s="84"/>
      <c r="R1567" s="84"/>
      <c r="S1567" s="84"/>
      <c r="T1567" s="84"/>
      <c r="U1567" s="84"/>
      <c r="V1567" s="84"/>
      <c r="W1567" s="84"/>
      <c r="X1567" s="84"/>
      <c r="Y1567" s="84"/>
    </row>
    <row r="1568" spans="1:25">
      <c r="A1568" s="84"/>
      <c r="B1568" s="84"/>
      <c r="C1568" s="84"/>
      <c r="D1568" s="84"/>
      <c r="E1568" s="84"/>
      <c r="F1568" s="84"/>
      <c r="G1568" s="819"/>
      <c r="H1568" s="572"/>
      <c r="I1568" s="84"/>
      <c r="J1568" s="84"/>
      <c r="K1568" s="84"/>
      <c r="L1568" s="84"/>
      <c r="M1568" s="84"/>
      <c r="N1568" s="84"/>
      <c r="O1568" s="84"/>
      <c r="P1568" s="84"/>
      <c r="Q1568" s="84"/>
      <c r="R1568" s="84"/>
      <c r="S1568" s="84"/>
      <c r="T1568" s="84"/>
      <c r="U1568" s="84"/>
      <c r="V1568" s="84"/>
      <c r="W1568" s="84"/>
      <c r="X1568" s="84"/>
      <c r="Y1568" s="84"/>
    </row>
    <row r="1569" spans="1:25">
      <c r="A1569" s="84"/>
      <c r="B1569" s="84"/>
      <c r="C1569" s="84"/>
      <c r="D1569" s="84"/>
      <c r="E1569" s="84"/>
      <c r="F1569" s="84"/>
      <c r="G1569" s="819"/>
      <c r="H1569" s="572"/>
      <c r="I1569" s="84"/>
      <c r="J1569" s="84"/>
      <c r="K1569" s="84"/>
      <c r="L1569" s="84"/>
      <c r="M1569" s="84"/>
      <c r="N1569" s="84"/>
      <c r="O1569" s="84"/>
      <c r="P1569" s="84"/>
      <c r="Q1569" s="84"/>
      <c r="R1569" s="84"/>
      <c r="S1569" s="84"/>
      <c r="T1569" s="84"/>
      <c r="U1569" s="84"/>
      <c r="V1569" s="84"/>
      <c r="W1569" s="84"/>
      <c r="X1569" s="84"/>
      <c r="Y1569" s="84"/>
    </row>
    <row r="1570" spans="1:25">
      <c r="A1570" s="84"/>
      <c r="B1570" s="84"/>
      <c r="C1570" s="84"/>
      <c r="D1570" s="84"/>
      <c r="E1570" s="84"/>
      <c r="F1570" s="84"/>
      <c r="G1570" s="819"/>
      <c r="H1570" s="572"/>
      <c r="I1570" s="84"/>
      <c r="J1570" s="84"/>
      <c r="K1570" s="84"/>
      <c r="L1570" s="84"/>
      <c r="M1570" s="84"/>
      <c r="N1570" s="84"/>
      <c r="O1570" s="84"/>
      <c r="P1570" s="84"/>
      <c r="Q1570" s="84"/>
      <c r="R1570" s="84"/>
      <c r="S1570" s="84"/>
      <c r="T1570" s="84"/>
      <c r="U1570" s="84"/>
      <c r="V1570" s="84"/>
      <c r="W1570" s="84"/>
      <c r="X1570" s="84"/>
      <c r="Y1570" s="84"/>
    </row>
    <row r="1571" spans="1:25">
      <c r="A1571" s="84"/>
      <c r="B1571" s="84"/>
      <c r="C1571" s="84"/>
      <c r="D1571" s="84"/>
      <c r="E1571" s="84"/>
      <c r="F1571" s="84"/>
      <c r="G1571" s="819"/>
      <c r="H1571" s="572"/>
      <c r="I1571" s="84"/>
      <c r="J1571" s="84"/>
      <c r="K1571" s="84"/>
      <c r="L1571" s="84"/>
      <c r="M1571" s="84"/>
      <c r="N1571" s="84"/>
      <c r="O1571" s="84"/>
      <c r="P1571" s="84"/>
      <c r="Q1571" s="84"/>
      <c r="R1571" s="84"/>
      <c r="S1571" s="84"/>
      <c r="T1571" s="84"/>
      <c r="U1571" s="84"/>
      <c r="V1571" s="84"/>
      <c r="W1571" s="84"/>
      <c r="X1571" s="84"/>
      <c r="Y1571" s="84"/>
    </row>
    <row r="1572" spans="1:25">
      <c r="A1572" s="84"/>
      <c r="B1572" s="84"/>
      <c r="C1572" s="84"/>
      <c r="D1572" s="84"/>
      <c r="E1572" s="84"/>
      <c r="F1572" s="84"/>
      <c r="G1572" s="819"/>
      <c r="H1572" s="572"/>
      <c r="I1572" s="84"/>
      <c r="J1572" s="84"/>
      <c r="K1572" s="84"/>
      <c r="L1572" s="84"/>
      <c r="M1572" s="84"/>
      <c r="N1572" s="84"/>
      <c r="O1572" s="84"/>
      <c r="P1572" s="84"/>
      <c r="Q1572" s="84"/>
      <c r="R1572" s="84"/>
      <c r="S1572" s="84"/>
      <c r="T1572" s="84"/>
      <c r="U1572" s="84"/>
      <c r="V1572" s="84"/>
      <c r="W1572" s="84"/>
      <c r="X1572" s="84"/>
      <c r="Y1572" s="84"/>
    </row>
    <row r="1573" spans="1:25">
      <c r="A1573" s="84"/>
      <c r="B1573" s="84"/>
      <c r="C1573" s="84"/>
      <c r="D1573" s="84"/>
      <c r="E1573" s="84"/>
      <c r="F1573" s="84"/>
      <c r="G1573" s="819"/>
      <c r="H1573" s="572"/>
      <c r="I1573" s="84"/>
      <c r="J1573" s="84"/>
      <c r="K1573" s="84"/>
      <c r="L1573" s="84"/>
      <c r="M1573" s="84"/>
      <c r="N1573" s="84"/>
      <c r="O1573" s="84"/>
      <c r="P1573" s="84"/>
      <c r="Q1573" s="84"/>
      <c r="R1573" s="84"/>
      <c r="S1573" s="84"/>
      <c r="T1573" s="84"/>
      <c r="U1573" s="84"/>
      <c r="V1573" s="84"/>
      <c r="W1573" s="84"/>
      <c r="X1573" s="84"/>
      <c r="Y1573" s="84"/>
    </row>
    <row r="1574" spans="1:25">
      <c r="A1574" s="84"/>
      <c r="B1574" s="84"/>
      <c r="C1574" s="84"/>
      <c r="D1574" s="84"/>
      <c r="E1574" s="84"/>
      <c r="F1574" s="84"/>
      <c r="G1574" s="819"/>
      <c r="H1574" s="572"/>
      <c r="I1574" s="84"/>
      <c r="J1574" s="84"/>
      <c r="K1574" s="84"/>
      <c r="L1574" s="84"/>
      <c r="M1574" s="84"/>
      <c r="N1574" s="84"/>
      <c r="O1574" s="84"/>
      <c r="P1574" s="84"/>
      <c r="Q1574" s="84"/>
      <c r="R1574" s="84"/>
      <c r="S1574" s="84"/>
      <c r="T1574" s="84"/>
      <c r="U1574" s="84"/>
      <c r="V1574" s="84"/>
      <c r="W1574" s="84"/>
      <c r="X1574" s="84"/>
      <c r="Y1574" s="84"/>
    </row>
    <row r="1575" spans="1:25">
      <c r="A1575" s="84"/>
      <c r="B1575" s="84"/>
      <c r="C1575" s="84"/>
      <c r="D1575" s="84"/>
      <c r="E1575" s="84"/>
      <c r="F1575" s="84"/>
      <c r="G1575" s="819"/>
      <c r="H1575" s="572"/>
      <c r="I1575" s="84"/>
      <c r="J1575" s="84"/>
      <c r="K1575" s="84"/>
      <c r="L1575" s="84"/>
      <c r="M1575" s="84"/>
      <c r="N1575" s="84"/>
      <c r="O1575" s="84"/>
      <c r="P1575" s="84"/>
      <c r="Q1575" s="84"/>
      <c r="R1575" s="84"/>
      <c r="S1575" s="84"/>
      <c r="T1575" s="84"/>
      <c r="U1575" s="84"/>
      <c r="V1575" s="84"/>
      <c r="W1575" s="84"/>
      <c r="X1575" s="84"/>
      <c r="Y1575" s="84"/>
    </row>
    <row r="1576" spans="1:25">
      <c r="A1576" s="84"/>
      <c r="B1576" s="84"/>
      <c r="C1576" s="84"/>
      <c r="D1576" s="84"/>
      <c r="E1576" s="84"/>
      <c r="F1576" s="84"/>
      <c r="G1576" s="819"/>
      <c r="H1576" s="572"/>
      <c r="I1576" s="84"/>
      <c r="J1576" s="84"/>
      <c r="K1576" s="84"/>
      <c r="L1576" s="84"/>
      <c r="M1576" s="84"/>
      <c r="N1576" s="84"/>
      <c r="O1576" s="84"/>
      <c r="P1576" s="84"/>
      <c r="Q1576" s="84"/>
      <c r="R1576" s="84"/>
      <c r="S1576" s="84"/>
      <c r="T1576" s="84"/>
      <c r="U1576" s="84"/>
      <c r="V1576" s="84"/>
      <c r="W1576" s="84"/>
      <c r="X1576" s="84"/>
      <c r="Y1576" s="84"/>
    </row>
    <row r="1577" spans="1:25">
      <c r="A1577" s="84"/>
      <c r="B1577" s="84"/>
      <c r="C1577" s="84"/>
      <c r="D1577" s="84"/>
      <c r="E1577" s="84"/>
      <c r="F1577" s="84"/>
      <c r="G1577" s="819"/>
      <c r="H1577" s="572"/>
      <c r="I1577" s="84"/>
      <c r="J1577" s="84"/>
      <c r="K1577" s="84"/>
      <c r="L1577" s="84"/>
      <c r="M1577" s="84"/>
      <c r="N1577" s="84"/>
      <c r="O1577" s="84"/>
      <c r="P1577" s="84"/>
      <c r="Q1577" s="84"/>
      <c r="R1577" s="84"/>
      <c r="S1577" s="84"/>
      <c r="T1577" s="84"/>
      <c r="U1577" s="84"/>
      <c r="V1577" s="84"/>
      <c r="W1577" s="84"/>
      <c r="X1577" s="84"/>
      <c r="Y1577" s="84"/>
    </row>
    <row r="1578" spans="1:25">
      <c r="A1578" s="84"/>
      <c r="B1578" s="84"/>
      <c r="C1578" s="84"/>
      <c r="D1578" s="84"/>
      <c r="E1578" s="84"/>
      <c r="F1578" s="84"/>
      <c r="G1578" s="819"/>
      <c r="H1578" s="572"/>
      <c r="I1578" s="84"/>
      <c r="J1578" s="84"/>
      <c r="K1578" s="84"/>
      <c r="L1578" s="84"/>
      <c r="M1578" s="84"/>
      <c r="N1578" s="84"/>
      <c r="O1578" s="84"/>
      <c r="P1578" s="84"/>
      <c r="Q1578" s="84"/>
      <c r="R1578" s="84"/>
      <c r="S1578" s="84"/>
      <c r="T1578" s="84"/>
      <c r="U1578" s="84"/>
      <c r="V1578" s="84"/>
      <c r="W1578" s="84"/>
      <c r="X1578" s="84"/>
      <c r="Y1578" s="84"/>
    </row>
    <row r="1579" spans="1:25">
      <c r="A1579" s="84"/>
      <c r="B1579" s="84"/>
      <c r="C1579" s="84"/>
      <c r="D1579" s="84"/>
      <c r="E1579" s="84"/>
      <c r="F1579" s="84"/>
      <c r="G1579" s="819"/>
      <c r="H1579" s="572"/>
      <c r="I1579" s="84"/>
      <c r="J1579" s="84"/>
      <c r="K1579" s="84"/>
      <c r="L1579" s="84"/>
      <c r="M1579" s="84"/>
      <c r="N1579" s="84"/>
      <c r="O1579" s="84"/>
      <c r="P1579" s="84"/>
      <c r="Q1579" s="84"/>
      <c r="R1579" s="84"/>
      <c r="S1579" s="84"/>
      <c r="T1579" s="84"/>
      <c r="U1579" s="84"/>
      <c r="V1579" s="84"/>
      <c r="W1579" s="84"/>
      <c r="X1579" s="84"/>
      <c r="Y1579" s="84"/>
    </row>
    <row r="1580" spans="1:25">
      <c r="A1580" s="84"/>
      <c r="B1580" s="84"/>
      <c r="C1580" s="84"/>
      <c r="D1580" s="84"/>
      <c r="E1580" s="84"/>
      <c r="F1580" s="84"/>
      <c r="G1580" s="819"/>
      <c r="H1580" s="572"/>
      <c r="I1580" s="84"/>
      <c r="J1580" s="84"/>
      <c r="K1580" s="84"/>
      <c r="L1580" s="84"/>
      <c r="M1580" s="84"/>
      <c r="N1580" s="84"/>
      <c r="O1580" s="84"/>
      <c r="P1580" s="84"/>
      <c r="Q1580" s="84"/>
      <c r="R1580" s="84"/>
      <c r="S1580" s="84"/>
      <c r="T1580" s="84"/>
      <c r="U1580" s="84"/>
      <c r="V1580" s="84"/>
      <c r="W1580" s="84"/>
      <c r="X1580" s="84"/>
      <c r="Y1580" s="84"/>
    </row>
    <row r="1581" spans="1:25">
      <c r="A1581" s="84"/>
      <c r="B1581" s="84"/>
      <c r="C1581" s="84"/>
      <c r="D1581" s="84"/>
      <c r="E1581" s="84"/>
      <c r="F1581" s="84"/>
      <c r="G1581" s="819"/>
      <c r="H1581" s="572"/>
      <c r="I1581" s="84"/>
      <c r="J1581" s="84"/>
      <c r="K1581" s="84"/>
      <c r="L1581" s="84"/>
      <c r="M1581" s="84"/>
      <c r="N1581" s="84"/>
      <c r="O1581" s="84"/>
      <c r="P1581" s="84"/>
      <c r="Q1581" s="84"/>
      <c r="R1581" s="84"/>
      <c r="S1581" s="84"/>
      <c r="T1581" s="84"/>
      <c r="U1581" s="84"/>
      <c r="V1581" s="84"/>
      <c r="W1581" s="84"/>
      <c r="X1581" s="84"/>
      <c r="Y1581" s="84"/>
    </row>
    <row r="1582" spans="1:25">
      <c r="A1582" s="84"/>
      <c r="B1582" s="84"/>
      <c r="C1582" s="84"/>
      <c r="D1582" s="84"/>
      <c r="E1582" s="84"/>
      <c r="F1582" s="84"/>
      <c r="G1582" s="819"/>
      <c r="H1582" s="572"/>
      <c r="I1582" s="84"/>
      <c r="J1582" s="84"/>
      <c r="K1582" s="84"/>
      <c r="L1582" s="84"/>
      <c r="M1582" s="84"/>
      <c r="N1582" s="84"/>
      <c r="O1582" s="84"/>
      <c r="P1582" s="84"/>
      <c r="Q1582" s="84"/>
      <c r="R1582" s="84"/>
      <c r="S1582" s="84"/>
      <c r="T1582" s="84"/>
      <c r="U1582" s="84"/>
      <c r="V1582" s="84"/>
      <c r="W1582" s="84"/>
      <c r="X1582" s="84"/>
      <c r="Y1582" s="84"/>
    </row>
    <row r="1583" spans="1:25">
      <c r="A1583" s="84"/>
      <c r="B1583" s="84"/>
      <c r="C1583" s="84"/>
      <c r="D1583" s="84"/>
      <c r="E1583" s="84"/>
      <c r="F1583" s="84"/>
      <c r="G1583" s="819"/>
      <c r="H1583" s="572"/>
      <c r="I1583" s="84"/>
      <c r="J1583" s="84"/>
      <c r="K1583" s="84"/>
      <c r="L1583" s="84"/>
      <c r="M1583" s="84"/>
      <c r="N1583" s="84"/>
      <c r="O1583" s="84"/>
      <c r="P1583" s="84"/>
      <c r="Q1583" s="84"/>
      <c r="R1583" s="84"/>
      <c r="S1583" s="84"/>
      <c r="T1583" s="84"/>
      <c r="U1583" s="84"/>
      <c r="V1583" s="84"/>
      <c r="W1583" s="84"/>
      <c r="X1583" s="84"/>
      <c r="Y1583" s="84"/>
    </row>
    <row r="1584" spans="1:25">
      <c r="A1584" s="84"/>
      <c r="B1584" s="84"/>
      <c r="C1584" s="84"/>
      <c r="D1584" s="84"/>
      <c r="E1584" s="84"/>
      <c r="F1584" s="84"/>
      <c r="G1584" s="819"/>
      <c r="H1584" s="572"/>
      <c r="I1584" s="84"/>
      <c r="J1584" s="84"/>
      <c r="K1584" s="84"/>
      <c r="L1584" s="84"/>
      <c r="M1584" s="84"/>
      <c r="N1584" s="84"/>
      <c r="O1584" s="84"/>
      <c r="P1584" s="84"/>
      <c r="Q1584" s="84"/>
      <c r="R1584" s="84"/>
      <c r="S1584" s="84"/>
      <c r="T1584" s="84"/>
      <c r="U1584" s="84"/>
      <c r="V1584" s="84"/>
      <c r="W1584" s="84"/>
      <c r="X1584" s="84"/>
      <c r="Y1584" s="84"/>
    </row>
    <row r="1585" spans="1:25">
      <c r="A1585" s="84"/>
      <c r="B1585" s="84"/>
      <c r="C1585" s="84"/>
      <c r="D1585" s="84"/>
      <c r="E1585" s="84"/>
      <c r="F1585" s="84"/>
      <c r="G1585" s="819"/>
      <c r="H1585" s="572"/>
      <c r="I1585" s="84"/>
      <c r="J1585" s="84"/>
      <c r="K1585" s="84"/>
      <c r="L1585" s="84"/>
      <c r="M1585" s="84"/>
      <c r="N1585" s="84"/>
      <c r="O1585" s="84"/>
      <c r="P1585" s="84"/>
      <c r="Q1585" s="84"/>
      <c r="R1585" s="84"/>
      <c r="S1585" s="84"/>
      <c r="T1585" s="84"/>
      <c r="U1585" s="84"/>
      <c r="V1585" s="84"/>
      <c r="W1585" s="84"/>
      <c r="X1585" s="84"/>
      <c r="Y1585" s="84"/>
    </row>
    <row r="1586" spans="1:25">
      <c r="A1586" s="84"/>
      <c r="B1586" s="84"/>
      <c r="C1586" s="84"/>
      <c r="D1586" s="84"/>
      <c r="E1586" s="84"/>
      <c r="F1586" s="84"/>
      <c r="G1586" s="819"/>
      <c r="H1586" s="572"/>
      <c r="I1586" s="84"/>
      <c r="J1586" s="84"/>
      <c r="K1586" s="84"/>
      <c r="L1586" s="84"/>
      <c r="M1586" s="84"/>
      <c r="N1586" s="84"/>
      <c r="O1586" s="84"/>
      <c r="P1586" s="84"/>
      <c r="Q1586" s="84"/>
      <c r="R1586" s="84"/>
      <c r="S1586" s="84"/>
      <c r="T1586" s="84"/>
      <c r="U1586" s="84"/>
      <c r="V1586" s="84"/>
      <c r="W1586" s="84"/>
      <c r="X1586" s="84"/>
      <c r="Y1586" s="84"/>
    </row>
    <row r="1587" spans="1:25">
      <c r="A1587" s="84"/>
      <c r="B1587" s="84"/>
      <c r="C1587" s="84"/>
      <c r="D1587" s="84"/>
      <c r="E1587" s="84"/>
      <c r="F1587" s="84"/>
      <c r="G1587" s="819"/>
      <c r="H1587" s="572"/>
      <c r="I1587" s="84"/>
      <c r="J1587" s="84"/>
      <c r="K1587" s="84"/>
      <c r="L1587" s="84"/>
      <c r="M1587" s="84"/>
      <c r="N1587" s="84"/>
      <c r="O1587" s="84"/>
      <c r="P1587" s="84"/>
      <c r="Q1587" s="84"/>
      <c r="R1587" s="84"/>
      <c r="S1587" s="84"/>
      <c r="T1587" s="84"/>
      <c r="U1587" s="84"/>
      <c r="V1587" s="84"/>
      <c r="W1587" s="84"/>
      <c r="X1587" s="84"/>
      <c r="Y1587" s="84"/>
    </row>
    <row r="1588" spans="1:25">
      <c r="A1588" s="84"/>
      <c r="B1588" s="84"/>
      <c r="C1588" s="84"/>
      <c r="D1588" s="84"/>
      <c r="E1588" s="84"/>
      <c r="F1588" s="84"/>
      <c r="G1588" s="819"/>
      <c r="H1588" s="572"/>
      <c r="I1588" s="84"/>
      <c r="J1588" s="84"/>
      <c r="K1588" s="84"/>
      <c r="L1588" s="84"/>
      <c r="M1588" s="84"/>
      <c r="N1588" s="84"/>
      <c r="O1588" s="84"/>
      <c r="P1588" s="84"/>
      <c r="Q1588" s="84"/>
      <c r="R1588" s="84"/>
      <c r="S1588" s="84"/>
      <c r="T1588" s="84"/>
      <c r="U1588" s="84"/>
      <c r="V1588" s="84"/>
      <c r="W1588" s="84"/>
      <c r="X1588" s="84"/>
      <c r="Y1588" s="84"/>
    </row>
    <row r="1589" spans="1:25">
      <c r="A1589" s="84"/>
      <c r="B1589" s="84"/>
      <c r="C1589" s="84"/>
      <c r="D1589" s="84"/>
      <c r="E1589" s="84"/>
      <c r="F1589" s="84"/>
      <c r="G1589" s="819"/>
      <c r="H1589" s="572"/>
      <c r="I1589" s="84"/>
      <c r="J1589" s="84"/>
      <c r="K1589" s="84"/>
      <c r="L1589" s="84"/>
      <c r="M1589" s="84"/>
      <c r="N1589" s="84"/>
      <c r="O1589" s="84"/>
      <c r="P1589" s="84"/>
      <c r="Q1589" s="84"/>
      <c r="R1589" s="84"/>
      <c r="S1589" s="84"/>
      <c r="T1589" s="84"/>
      <c r="U1589" s="84"/>
      <c r="V1589" s="84"/>
      <c r="W1589" s="84"/>
      <c r="X1589" s="84"/>
      <c r="Y1589" s="84"/>
    </row>
    <row r="1590" spans="1:25">
      <c r="A1590" s="84"/>
      <c r="B1590" s="84"/>
      <c r="C1590" s="84"/>
      <c r="D1590" s="84"/>
      <c r="E1590" s="84"/>
      <c r="F1590" s="84"/>
      <c r="G1590" s="819"/>
      <c r="H1590" s="572"/>
      <c r="I1590" s="84"/>
      <c r="J1590" s="84"/>
      <c r="K1590" s="84"/>
      <c r="L1590" s="84"/>
      <c r="M1590" s="84"/>
      <c r="N1590" s="84"/>
      <c r="O1590" s="84"/>
      <c r="P1590" s="84"/>
      <c r="Q1590" s="84"/>
      <c r="R1590" s="84"/>
      <c r="S1590" s="84"/>
      <c r="T1590" s="84"/>
      <c r="U1590" s="84"/>
      <c r="V1590" s="84"/>
      <c r="W1590" s="84"/>
      <c r="X1590" s="84"/>
      <c r="Y1590" s="84"/>
    </row>
    <row r="1591" spans="1:25">
      <c r="A1591" s="84"/>
      <c r="B1591" s="84"/>
      <c r="C1591" s="84"/>
      <c r="D1591" s="84"/>
      <c r="E1591" s="84"/>
      <c r="F1591" s="84"/>
      <c r="G1591" s="819"/>
      <c r="H1591" s="572"/>
      <c r="I1591" s="84"/>
      <c r="J1591" s="84"/>
      <c r="K1591" s="84"/>
      <c r="L1591" s="84"/>
      <c r="M1591" s="84"/>
      <c r="N1591" s="84"/>
      <c r="O1591" s="84"/>
      <c r="P1591" s="84"/>
      <c r="Q1591" s="84"/>
      <c r="R1591" s="84"/>
      <c r="S1591" s="84"/>
      <c r="T1591" s="84"/>
      <c r="U1591" s="84"/>
      <c r="V1591" s="84"/>
      <c r="W1591" s="84"/>
      <c r="X1591" s="84"/>
      <c r="Y1591" s="84"/>
    </row>
    <row r="1592" spans="1:25">
      <c r="A1592" s="84"/>
      <c r="B1592" s="84"/>
      <c r="C1592" s="84"/>
      <c r="D1592" s="84"/>
      <c r="E1592" s="84"/>
      <c r="F1592" s="84"/>
      <c r="G1592" s="819"/>
      <c r="H1592" s="572"/>
      <c r="I1592" s="84"/>
      <c r="J1592" s="84"/>
      <c r="K1592" s="84"/>
      <c r="L1592" s="84"/>
      <c r="M1592" s="84"/>
      <c r="N1592" s="84"/>
      <c r="O1592" s="84"/>
      <c r="P1592" s="84"/>
      <c r="Q1592" s="84"/>
      <c r="R1592" s="84"/>
      <c r="S1592" s="84"/>
      <c r="T1592" s="84"/>
      <c r="U1592" s="84"/>
      <c r="V1592" s="84"/>
      <c r="W1592" s="84"/>
      <c r="X1592" s="84"/>
      <c r="Y1592" s="84"/>
    </row>
    <row r="1593" spans="1:25">
      <c r="A1593" s="84"/>
      <c r="B1593" s="84"/>
      <c r="C1593" s="84"/>
      <c r="D1593" s="84"/>
      <c r="E1593" s="84"/>
      <c r="F1593" s="84"/>
      <c r="G1593" s="819"/>
      <c r="H1593" s="572"/>
      <c r="I1593" s="84"/>
      <c r="J1593" s="84"/>
      <c r="K1593" s="84"/>
      <c r="L1593" s="84"/>
      <c r="M1593" s="84"/>
      <c r="N1593" s="84"/>
      <c r="O1593" s="84"/>
      <c r="P1593" s="84"/>
      <c r="Q1593" s="84"/>
      <c r="R1593" s="84"/>
      <c r="S1593" s="84"/>
      <c r="T1593" s="84"/>
      <c r="U1593" s="84"/>
      <c r="V1593" s="84"/>
      <c r="W1593" s="84"/>
      <c r="X1593" s="84"/>
      <c r="Y1593" s="84"/>
    </row>
    <row r="1594" spans="1:25">
      <c r="A1594" s="84"/>
      <c r="B1594" s="84"/>
      <c r="C1594" s="84"/>
      <c r="D1594" s="84"/>
      <c r="E1594" s="84"/>
      <c r="F1594" s="84"/>
      <c r="G1594" s="819"/>
      <c r="H1594" s="572"/>
      <c r="I1594" s="84"/>
      <c r="J1594" s="84"/>
      <c r="K1594" s="84"/>
      <c r="L1594" s="84"/>
      <c r="M1594" s="84"/>
      <c r="N1594" s="84"/>
      <c r="O1594" s="84"/>
      <c r="P1594" s="84"/>
      <c r="Q1594" s="84"/>
      <c r="R1594" s="84"/>
      <c r="S1594" s="84"/>
      <c r="T1594" s="84"/>
      <c r="U1594" s="84"/>
      <c r="V1594" s="84"/>
      <c r="W1594" s="84"/>
      <c r="X1594" s="84"/>
      <c r="Y1594" s="84"/>
    </row>
    <row r="1595" spans="1:25">
      <c r="A1595" s="84"/>
      <c r="B1595" s="84"/>
      <c r="C1595" s="84"/>
      <c r="D1595" s="84"/>
      <c r="E1595" s="84"/>
      <c r="F1595" s="84"/>
      <c r="G1595" s="819"/>
      <c r="H1595" s="572"/>
      <c r="I1595" s="84"/>
      <c r="J1595" s="84"/>
      <c r="K1595" s="84"/>
      <c r="L1595" s="84"/>
      <c r="M1595" s="84"/>
      <c r="N1595" s="84"/>
      <c r="O1595" s="84"/>
      <c r="P1595" s="84"/>
      <c r="Q1595" s="84"/>
      <c r="R1595" s="84"/>
      <c r="S1595" s="84"/>
      <c r="T1595" s="84"/>
      <c r="U1595" s="84"/>
      <c r="V1595" s="84"/>
      <c r="W1595" s="84"/>
      <c r="X1595" s="84"/>
      <c r="Y1595" s="84"/>
    </row>
    <row r="1596" spans="1:25">
      <c r="A1596" s="84"/>
      <c r="B1596" s="84"/>
      <c r="C1596" s="84"/>
      <c r="D1596" s="84"/>
      <c r="E1596" s="84"/>
      <c r="F1596" s="84"/>
      <c r="G1596" s="819"/>
      <c r="H1596" s="572"/>
      <c r="I1596" s="84"/>
      <c r="J1596" s="84"/>
      <c r="K1596" s="84"/>
      <c r="L1596" s="84"/>
      <c r="M1596" s="84"/>
      <c r="N1596" s="84"/>
      <c r="O1596" s="84"/>
      <c r="P1596" s="84"/>
      <c r="Q1596" s="84"/>
      <c r="R1596" s="84"/>
      <c r="S1596" s="84"/>
      <c r="T1596" s="84"/>
      <c r="U1596" s="84"/>
      <c r="V1596" s="84"/>
      <c r="W1596" s="84"/>
      <c r="X1596" s="84"/>
      <c r="Y1596" s="84"/>
    </row>
    <row r="1597" spans="1:25">
      <c r="A1597" s="84"/>
      <c r="B1597" s="84"/>
      <c r="C1597" s="84"/>
      <c r="D1597" s="84"/>
      <c r="E1597" s="84"/>
      <c r="F1597" s="84"/>
      <c r="G1597" s="819"/>
      <c r="H1597" s="572"/>
      <c r="I1597" s="84"/>
      <c r="J1597" s="84"/>
      <c r="K1597" s="84"/>
      <c r="L1597" s="84"/>
      <c r="M1597" s="84"/>
      <c r="N1597" s="84"/>
      <c r="O1597" s="84"/>
      <c r="P1597" s="84"/>
      <c r="Q1597" s="84"/>
      <c r="R1597" s="84"/>
      <c r="S1597" s="84"/>
      <c r="T1597" s="84"/>
      <c r="U1597" s="84"/>
      <c r="V1597" s="84"/>
      <c r="W1597" s="84"/>
      <c r="X1597" s="84"/>
      <c r="Y1597" s="84"/>
    </row>
    <row r="1598" spans="1:25">
      <c r="A1598" s="84"/>
      <c r="B1598" s="84"/>
      <c r="C1598" s="84"/>
      <c r="D1598" s="84"/>
      <c r="E1598" s="84"/>
      <c r="F1598" s="84"/>
      <c r="G1598" s="819"/>
      <c r="H1598" s="572"/>
      <c r="I1598" s="84"/>
      <c r="J1598" s="84"/>
      <c r="K1598" s="84"/>
      <c r="L1598" s="84"/>
      <c r="M1598" s="84"/>
      <c r="N1598" s="84"/>
      <c r="O1598" s="84"/>
      <c r="P1598" s="84"/>
      <c r="Q1598" s="84"/>
      <c r="R1598" s="84"/>
      <c r="S1598" s="84"/>
      <c r="T1598" s="84"/>
      <c r="U1598" s="84"/>
      <c r="V1598" s="84"/>
      <c r="W1598" s="84"/>
      <c r="X1598" s="84"/>
      <c r="Y1598" s="84"/>
    </row>
    <row r="1599" spans="1:25">
      <c r="A1599" s="84"/>
      <c r="B1599" s="84"/>
      <c r="C1599" s="84"/>
      <c r="D1599" s="84"/>
      <c r="E1599" s="84"/>
      <c r="F1599" s="84"/>
      <c r="G1599" s="819"/>
      <c r="H1599" s="572"/>
      <c r="I1599" s="84"/>
      <c r="J1599" s="84"/>
      <c r="K1599" s="84"/>
      <c r="L1599" s="84"/>
      <c r="M1599" s="84"/>
      <c r="N1599" s="84"/>
      <c r="O1599" s="84"/>
      <c r="P1599" s="84"/>
      <c r="Q1599" s="84"/>
      <c r="R1599" s="84"/>
      <c r="S1599" s="84"/>
      <c r="T1599" s="84"/>
      <c r="U1599" s="84"/>
      <c r="V1599" s="84"/>
      <c r="W1599" s="84"/>
      <c r="X1599" s="84"/>
      <c r="Y1599" s="84"/>
    </row>
    <row r="1600" spans="1:25">
      <c r="A1600" s="84"/>
      <c r="B1600" s="84"/>
      <c r="C1600" s="84"/>
      <c r="D1600" s="84"/>
      <c r="E1600" s="84"/>
      <c r="F1600" s="84"/>
      <c r="G1600" s="819"/>
      <c r="H1600" s="572"/>
      <c r="I1600" s="84"/>
      <c r="J1600" s="84"/>
      <c r="K1600" s="84"/>
      <c r="L1600" s="84"/>
      <c r="M1600" s="84"/>
      <c r="N1600" s="84"/>
      <c r="O1600" s="84"/>
      <c r="P1600" s="84"/>
      <c r="Q1600" s="84"/>
      <c r="R1600" s="84"/>
      <c r="S1600" s="84"/>
      <c r="T1600" s="84"/>
      <c r="U1600" s="84"/>
      <c r="V1600" s="84"/>
      <c r="W1600" s="84"/>
      <c r="X1600" s="84"/>
      <c r="Y1600" s="84"/>
    </row>
    <row r="1601" spans="1:25">
      <c r="A1601" s="84"/>
      <c r="B1601" s="84"/>
      <c r="C1601" s="84"/>
      <c r="D1601" s="84"/>
      <c r="E1601" s="84"/>
      <c r="F1601" s="84"/>
      <c r="G1601" s="819"/>
      <c r="H1601" s="572"/>
      <c r="I1601" s="84"/>
      <c r="J1601" s="84"/>
      <c r="K1601" s="84"/>
      <c r="L1601" s="84"/>
      <c r="M1601" s="84"/>
      <c r="N1601" s="84"/>
      <c r="O1601" s="84"/>
      <c r="P1601" s="84"/>
      <c r="Q1601" s="84"/>
      <c r="R1601" s="84"/>
      <c r="S1601" s="84"/>
      <c r="T1601" s="84"/>
      <c r="U1601" s="84"/>
      <c r="V1601" s="84"/>
      <c r="W1601" s="84"/>
      <c r="X1601" s="84"/>
      <c r="Y1601" s="84"/>
    </row>
    <row r="1602" spans="1:25">
      <c r="A1602" s="84"/>
      <c r="B1602" s="84"/>
      <c r="C1602" s="84"/>
      <c r="D1602" s="84"/>
      <c r="E1602" s="84"/>
      <c r="F1602" s="84"/>
      <c r="G1602" s="819"/>
      <c r="H1602" s="572"/>
      <c r="I1602" s="84"/>
      <c r="J1602" s="84"/>
      <c r="K1602" s="84"/>
      <c r="L1602" s="84"/>
      <c r="M1602" s="84"/>
      <c r="N1602" s="84"/>
      <c r="O1602" s="84"/>
      <c r="P1602" s="84"/>
      <c r="Q1602" s="84"/>
      <c r="R1602" s="84"/>
      <c r="S1602" s="84"/>
      <c r="T1602" s="84"/>
      <c r="U1602" s="84"/>
      <c r="V1602" s="84"/>
      <c r="W1602" s="84"/>
      <c r="X1602" s="84"/>
      <c r="Y1602" s="84"/>
    </row>
    <row r="1603" spans="1:25">
      <c r="A1603" s="84"/>
      <c r="B1603" s="84"/>
      <c r="C1603" s="84"/>
      <c r="D1603" s="84"/>
      <c r="E1603" s="84"/>
      <c r="F1603" s="84"/>
      <c r="G1603" s="819"/>
      <c r="H1603" s="572"/>
      <c r="I1603" s="84"/>
      <c r="J1603" s="84"/>
      <c r="K1603" s="84"/>
      <c r="L1603" s="84"/>
      <c r="M1603" s="84"/>
      <c r="N1603" s="84"/>
      <c r="O1603" s="84"/>
      <c r="P1603" s="84"/>
      <c r="Q1603" s="84"/>
      <c r="R1603" s="84"/>
      <c r="S1603" s="84"/>
      <c r="T1603" s="84"/>
      <c r="U1603" s="84"/>
      <c r="V1603" s="84"/>
      <c r="W1603" s="84"/>
      <c r="X1603" s="84"/>
      <c r="Y1603" s="84"/>
    </row>
    <row r="1604" spans="1:25">
      <c r="A1604" s="84"/>
      <c r="B1604" s="84"/>
      <c r="C1604" s="84"/>
      <c r="D1604" s="84"/>
      <c r="E1604" s="84"/>
      <c r="F1604" s="84"/>
      <c r="G1604" s="819"/>
      <c r="H1604" s="572"/>
      <c r="I1604" s="84"/>
      <c r="J1604" s="84"/>
      <c r="K1604" s="84"/>
      <c r="L1604" s="84"/>
      <c r="M1604" s="84"/>
      <c r="N1604" s="84"/>
      <c r="O1604" s="84"/>
      <c r="P1604" s="84"/>
      <c r="Q1604" s="84"/>
      <c r="R1604" s="84"/>
      <c r="S1604" s="84"/>
      <c r="T1604" s="84"/>
      <c r="U1604" s="84"/>
      <c r="V1604" s="84"/>
      <c r="W1604" s="84"/>
      <c r="X1604" s="84"/>
      <c r="Y1604" s="84"/>
    </row>
    <row r="1605" spans="1:25">
      <c r="A1605" s="84"/>
      <c r="B1605" s="84"/>
      <c r="C1605" s="84"/>
      <c r="D1605" s="84"/>
      <c r="E1605" s="84"/>
      <c r="F1605" s="84"/>
      <c r="G1605" s="819"/>
      <c r="H1605" s="572"/>
      <c r="I1605" s="84"/>
      <c r="J1605" s="84"/>
      <c r="K1605" s="84"/>
      <c r="L1605" s="84"/>
      <c r="M1605" s="84"/>
      <c r="N1605" s="84"/>
      <c r="O1605" s="84"/>
      <c r="P1605" s="84"/>
      <c r="Q1605" s="84"/>
      <c r="R1605" s="84"/>
      <c r="S1605" s="84"/>
      <c r="T1605" s="84"/>
      <c r="U1605" s="84"/>
      <c r="V1605" s="84"/>
      <c r="W1605" s="84"/>
      <c r="X1605" s="84"/>
      <c r="Y1605" s="84"/>
    </row>
    <row r="1606" spans="1:25">
      <c r="A1606" s="84"/>
      <c r="B1606" s="84"/>
      <c r="C1606" s="84"/>
      <c r="D1606" s="84"/>
      <c r="E1606" s="84"/>
      <c r="F1606" s="84"/>
      <c r="G1606" s="819"/>
      <c r="H1606" s="572"/>
      <c r="I1606" s="84"/>
      <c r="J1606" s="84"/>
      <c r="K1606" s="84"/>
      <c r="L1606" s="84"/>
      <c r="M1606" s="84"/>
      <c r="N1606" s="84"/>
      <c r="O1606" s="84"/>
      <c r="P1606" s="84"/>
      <c r="Q1606" s="84"/>
      <c r="R1606" s="84"/>
      <c r="S1606" s="84"/>
      <c r="T1606" s="84"/>
      <c r="U1606" s="84"/>
      <c r="V1606" s="84"/>
      <c r="W1606" s="84"/>
      <c r="X1606" s="84"/>
      <c r="Y1606" s="84"/>
    </row>
    <row r="1607" spans="1:25">
      <c r="A1607" s="84"/>
      <c r="B1607" s="84"/>
      <c r="C1607" s="84"/>
      <c r="D1607" s="84"/>
      <c r="E1607" s="84"/>
      <c r="F1607" s="84"/>
      <c r="G1607" s="819"/>
      <c r="H1607" s="572"/>
      <c r="I1607" s="84"/>
      <c r="J1607" s="84"/>
      <c r="K1607" s="84"/>
      <c r="L1607" s="84"/>
      <c r="M1607" s="84"/>
      <c r="N1607" s="84"/>
      <c r="O1607" s="84"/>
      <c r="P1607" s="84"/>
      <c r="Q1607" s="84"/>
      <c r="R1607" s="84"/>
      <c r="S1607" s="84"/>
      <c r="T1607" s="84"/>
      <c r="U1607" s="84"/>
      <c r="V1607" s="84"/>
      <c r="W1607" s="84"/>
      <c r="X1607" s="84"/>
      <c r="Y1607" s="84"/>
    </row>
    <row r="1608" spans="1:25">
      <c r="A1608" s="84"/>
      <c r="B1608" s="84"/>
      <c r="C1608" s="84"/>
      <c r="D1608" s="84"/>
      <c r="E1608" s="84"/>
      <c r="F1608" s="84"/>
      <c r="G1608" s="819"/>
      <c r="H1608" s="572"/>
      <c r="I1608" s="84"/>
      <c r="J1608" s="84"/>
      <c r="K1608" s="84"/>
      <c r="L1608" s="84"/>
      <c r="M1608" s="84"/>
      <c r="N1608" s="84"/>
      <c r="O1608" s="84"/>
      <c r="P1608" s="84"/>
      <c r="Q1608" s="84"/>
      <c r="R1608" s="84"/>
      <c r="S1608" s="84"/>
      <c r="T1608" s="84"/>
      <c r="U1608" s="84"/>
      <c r="V1608" s="84"/>
      <c r="W1608" s="84"/>
      <c r="X1608" s="84"/>
      <c r="Y1608" s="84"/>
    </row>
    <row r="1609" spans="1:25">
      <c r="A1609" s="84"/>
      <c r="B1609" s="84"/>
      <c r="C1609" s="84"/>
      <c r="D1609" s="84"/>
      <c r="E1609" s="84"/>
      <c r="F1609" s="84"/>
      <c r="G1609" s="819"/>
      <c r="H1609" s="572"/>
      <c r="I1609" s="84"/>
      <c r="J1609" s="84"/>
      <c r="K1609" s="84"/>
      <c r="L1609" s="84"/>
      <c r="M1609" s="84"/>
      <c r="N1609" s="84"/>
      <c r="O1609" s="84"/>
      <c r="P1609" s="84"/>
      <c r="Q1609" s="84"/>
      <c r="R1609" s="84"/>
      <c r="S1609" s="84"/>
      <c r="T1609" s="84"/>
      <c r="U1609" s="84"/>
      <c r="V1609" s="84"/>
      <c r="W1609" s="84"/>
      <c r="X1609" s="84"/>
      <c r="Y1609" s="84"/>
    </row>
    <row r="1610" spans="1:25">
      <c r="A1610" s="84"/>
      <c r="B1610" s="84"/>
      <c r="C1610" s="84"/>
      <c r="D1610" s="84"/>
      <c r="E1610" s="84"/>
      <c r="F1610" s="84"/>
      <c r="G1610" s="819"/>
      <c r="H1610" s="572"/>
      <c r="I1610" s="84"/>
      <c r="J1610" s="84"/>
      <c r="K1610" s="84"/>
      <c r="L1610" s="84"/>
      <c r="M1610" s="84"/>
      <c r="N1610" s="84"/>
      <c r="O1610" s="84"/>
      <c r="P1610" s="84"/>
      <c r="Q1610" s="84"/>
      <c r="R1610" s="84"/>
      <c r="S1610" s="84"/>
      <c r="T1610" s="84"/>
      <c r="U1610" s="84"/>
      <c r="V1610" s="84"/>
      <c r="W1610" s="84"/>
      <c r="X1610" s="84"/>
      <c r="Y1610" s="84"/>
    </row>
    <row r="1611" spans="1:25">
      <c r="A1611" s="84"/>
      <c r="B1611" s="84"/>
      <c r="C1611" s="84"/>
      <c r="D1611" s="84"/>
      <c r="E1611" s="84"/>
      <c r="F1611" s="84"/>
      <c r="G1611" s="819"/>
      <c r="H1611" s="572"/>
      <c r="I1611" s="84"/>
      <c r="J1611" s="84"/>
      <c r="K1611" s="84"/>
      <c r="L1611" s="84"/>
      <c r="M1611" s="84"/>
      <c r="N1611" s="84"/>
      <c r="O1611" s="84"/>
      <c r="P1611" s="84"/>
      <c r="Q1611" s="84"/>
      <c r="R1611" s="84"/>
      <c r="S1611" s="84"/>
      <c r="T1611" s="84"/>
      <c r="U1611" s="84"/>
      <c r="V1611" s="84"/>
      <c r="W1611" s="84"/>
      <c r="X1611" s="84"/>
      <c r="Y1611" s="84"/>
    </row>
    <row r="1612" spans="1:25">
      <c r="A1612" s="84"/>
      <c r="B1612" s="84"/>
      <c r="C1612" s="84"/>
      <c r="D1612" s="84"/>
      <c r="E1612" s="84"/>
      <c r="F1612" s="84"/>
      <c r="G1612" s="819"/>
      <c r="H1612" s="572"/>
      <c r="I1612" s="84"/>
      <c r="J1612" s="84"/>
      <c r="K1612" s="84"/>
      <c r="L1612" s="84"/>
      <c r="M1612" s="84"/>
      <c r="N1612" s="84"/>
      <c r="O1612" s="84"/>
      <c r="P1612" s="84"/>
      <c r="Q1612" s="84"/>
      <c r="R1612" s="84"/>
      <c r="S1612" s="84"/>
      <c r="T1612" s="84"/>
      <c r="U1612" s="84"/>
      <c r="V1612" s="84"/>
      <c r="W1612" s="84"/>
      <c r="X1612" s="84"/>
      <c r="Y1612" s="84"/>
    </row>
    <row r="1613" spans="1:25">
      <c r="A1613" s="84"/>
      <c r="B1613" s="84"/>
      <c r="C1613" s="84"/>
      <c r="D1613" s="84"/>
      <c r="E1613" s="84"/>
      <c r="F1613" s="84"/>
      <c r="G1613" s="819"/>
      <c r="H1613" s="572"/>
      <c r="I1613" s="84"/>
      <c r="J1613" s="84"/>
      <c r="K1613" s="84"/>
      <c r="L1613" s="84"/>
      <c r="M1613" s="84"/>
      <c r="N1613" s="84"/>
      <c r="O1613" s="84"/>
      <c r="P1613" s="84"/>
      <c r="Q1613" s="84"/>
      <c r="R1613" s="84"/>
      <c r="S1613" s="84"/>
      <c r="T1613" s="84"/>
      <c r="U1613" s="84"/>
      <c r="V1613" s="84"/>
      <c r="W1613" s="84"/>
      <c r="X1613" s="84"/>
      <c r="Y1613" s="84"/>
    </row>
    <row r="1614" spans="1:25">
      <c r="A1614" s="84"/>
      <c r="B1614" s="84"/>
      <c r="C1614" s="84"/>
      <c r="D1614" s="84"/>
      <c r="E1614" s="84"/>
      <c r="F1614" s="84"/>
      <c r="G1614" s="819"/>
      <c r="H1614" s="572"/>
      <c r="I1614" s="84"/>
      <c r="J1614" s="84"/>
      <c r="K1614" s="84"/>
      <c r="L1614" s="84"/>
      <c r="M1614" s="84"/>
      <c r="N1614" s="84"/>
      <c r="O1614" s="84"/>
      <c r="P1614" s="84"/>
      <c r="Q1614" s="84"/>
      <c r="R1614" s="84"/>
      <c r="S1614" s="84"/>
      <c r="T1614" s="84"/>
      <c r="U1614" s="84"/>
      <c r="V1614" s="84"/>
      <c r="W1614" s="84"/>
      <c r="X1614" s="84"/>
      <c r="Y1614" s="84"/>
    </row>
    <row r="1615" spans="1:25">
      <c r="A1615" s="84"/>
      <c r="B1615" s="84"/>
      <c r="C1615" s="84"/>
      <c r="D1615" s="84"/>
      <c r="E1615" s="84"/>
      <c r="F1615" s="84"/>
      <c r="G1615" s="819"/>
      <c r="H1615" s="572"/>
      <c r="I1615" s="84"/>
      <c r="J1615" s="84"/>
      <c r="K1615" s="84"/>
      <c r="L1615" s="84"/>
      <c r="M1615" s="84"/>
      <c r="N1615" s="84"/>
      <c r="O1615" s="84"/>
      <c r="P1615" s="84"/>
      <c r="Q1615" s="84"/>
      <c r="R1615" s="84"/>
      <c r="S1615" s="84"/>
      <c r="T1615" s="84"/>
      <c r="U1615" s="84"/>
      <c r="V1615" s="84"/>
      <c r="W1615" s="84"/>
      <c r="X1615" s="84"/>
      <c r="Y1615" s="84"/>
    </row>
    <row r="1616" spans="1:25">
      <c r="A1616" s="84"/>
      <c r="B1616" s="84"/>
      <c r="C1616" s="84"/>
      <c r="D1616" s="84"/>
      <c r="E1616" s="84"/>
      <c r="F1616" s="84"/>
      <c r="G1616" s="819"/>
      <c r="H1616" s="572"/>
      <c r="I1616" s="84"/>
      <c r="J1616" s="84"/>
      <c r="K1616" s="84"/>
      <c r="L1616" s="84"/>
      <c r="M1616" s="84"/>
      <c r="N1616" s="84"/>
      <c r="O1616" s="84"/>
      <c r="P1616" s="84"/>
      <c r="Q1616" s="84"/>
      <c r="R1616" s="84"/>
      <c r="S1616" s="84"/>
      <c r="T1616" s="84"/>
      <c r="U1616" s="84"/>
      <c r="V1616" s="84"/>
      <c r="W1616" s="84"/>
      <c r="X1616" s="84"/>
      <c r="Y1616" s="84"/>
    </row>
    <row r="1617" spans="1:25">
      <c r="A1617" s="84"/>
      <c r="B1617" s="84"/>
      <c r="C1617" s="84"/>
      <c r="D1617" s="84"/>
      <c r="E1617" s="84"/>
      <c r="F1617" s="84"/>
      <c r="G1617" s="819"/>
      <c r="H1617" s="572"/>
      <c r="I1617" s="84"/>
      <c r="J1617" s="84"/>
      <c r="K1617" s="84"/>
      <c r="L1617" s="84"/>
      <c r="M1617" s="84"/>
      <c r="N1617" s="84"/>
      <c r="O1617" s="84"/>
      <c r="P1617" s="84"/>
      <c r="Q1617" s="84"/>
      <c r="R1617" s="84"/>
      <c r="S1617" s="84"/>
      <c r="T1617" s="84"/>
      <c r="U1617" s="84"/>
      <c r="V1617" s="84"/>
      <c r="W1617" s="84"/>
      <c r="X1617" s="84"/>
      <c r="Y1617" s="84"/>
    </row>
    <row r="1618" spans="1:25">
      <c r="A1618" s="84"/>
      <c r="B1618" s="84"/>
      <c r="C1618" s="84"/>
      <c r="D1618" s="84"/>
      <c r="E1618" s="84"/>
      <c r="F1618" s="84"/>
      <c r="G1618" s="819"/>
      <c r="H1618" s="572"/>
      <c r="I1618" s="84"/>
      <c r="J1618" s="84"/>
      <c r="K1618" s="84"/>
      <c r="L1618" s="84"/>
      <c r="M1618" s="84"/>
      <c r="N1618" s="84"/>
      <c r="O1618" s="84"/>
      <c r="P1618" s="84"/>
      <c r="Q1618" s="84"/>
      <c r="R1618" s="84"/>
      <c r="S1618" s="84"/>
      <c r="T1618" s="84"/>
      <c r="U1618" s="84"/>
      <c r="V1618" s="84"/>
      <c r="W1618" s="84"/>
      <c r="X1618" s="84"/>
      <c r="Y1618" s="84"/>
    </row>
    <row r="1619" spans="1:25">
      <c r="A1619" s="84"/>
      <c r="B1619" s="84"/>
      <c r="C1619" s="84"/>
      <c r="D1619" s="84"/>
      <c r="E1619" s="84"/>
      <c r="F1619" s="84"/>
      <c r="G1619" s="819"/>
      <c r="H1619" s="572"/>
      <c r="I1619" s="84"/>
      <c r="J1619" s="84"/>
      <c r="K1619" s="84"/>
      <c r="L1619" s="84"/>
      <c r="M1619" s="84"/>
      <c r="N1619" s="84"/>
      <c r="O1619" s="84"/>
      <c r="P1619" s="84"/>
      <c r="Q1619" s="84"/>
      <c r="R1619" s="84"/>
      <c r="S1619" s="84"/>
      <c r="T1619" s="84"/>
      <c r="U1619" s="84"/>
      <c r="V1619" s="84"/>
      <c r="W1619" s="84"/>
      <c r="X1619" s="84"/>
      <c r="Y1619" s="84"/>
    </row>
    <row r="1620" spans="1:25">
      <c r="A1620" s="84"/>
      <c r="B1620" s="84"/>
      <c r="C1620" s="84"/>
      <c r="D1620" s="84"/>
      <c r="E1620" s="84"/>
      <c r="F1620" s="84"/>
      <c r="G1620" s="819"/>
      <c r="H1620" s="572"/>
      <c r="I1620" s="84"/>
      <c r="J1620" s="84"/>
      <c r="K1620" s="84"/>
      <c r="L1620" s="84"/>
      <c r="M1620" s="84"/>
      <c r="N1620" s="84"/>
      <c r="O1620" s="84"/>
      <c r="P1620" s="84"/>
      <c r="Q1620" s="84"/>
      <c r="R1620" s="84"/>
      <c r="S1620" s="84"/>
      <c r="T1620" s="84"/>
      <c r="U1620" s="84"/>
      <c r="V1620" s="84"/>
      <c r="W1620" s="84"/>
      <c r="X1620" s="84"/>
      <c r="Y1620" s="84"/>
    </row>
    <row r="1621" spans="1:25">
      <c r="A1621" s="84"/>
      <c r="B1621" s="84"/>
      <c r="C1621" s="84"/>
      <c r="D1621" s="84"/>
      <c r="E1621" s="84"/>
      <c r="F1621" s="84"/>
      <c r="G1621" s="819"/>
      <c r="H1621" s="572"/>
      <c r="I1621" s="84"/>
      <c r="J1621" s="84"/>
      <c r="K1621" s="84"/>
      <c r="L1621" s="84"/>
      <c r="M1621" s="84"/>
      <c r="N1621" s="84"/>
      <c r="O1621" s="84"/>
      <c r="P1621" s="84"/>
      <c r="Q1621" s="84"/>
      <c r="R1621" s="84"/>
      <c r="S1621" s="84"/>
      <c r="T1621" s="84"/>
      <c r="U1621" s="84"/>
      <c r="V1621" s="84"/>
      <c r="W1621" s="84"/>
      <c r="X1621" s="84"/>
      <c r="Y1621" s="84"/>
    </row>
    <row r="1622" spans="1:25">
      <c r="A1622" s="84"/>
      <c r="B1622" s="84"/>
      <c r="C1622" s="84"/>
      <c r="D1622" s="84"/>
      <c r="E1622" s="84"/>
      <c r="F1622" s="84"/>
      <c r="G1622" s="819"/>
      <c r="H1622" s="572"/>
      <c r="I1622" s="84"/>
      <c r="J1622" s="84"/>
      <c r="K1622" s="84"/>
      <c r="L1622" s="84"/>
      <c r="M1622" s="84"/>
      <c r="N1622" s="84"/>
      <c r="O1622" s="84"/>
      <c r="P1622" s="84"/>
      <c r="Q1622" s="84"/>
      <c r="R1622" s="84"/>
      <c r="S1622" s="84"/>
      <c r="T1622" s="84"/>
      <c r="U1622" s="84"/>
      <c r="V1622" s="84"/>
      <c r="W1622" s="84"/>
      <c r="X1622" s="84"/>
      <c r="Y1622" s="84"/>
    </row>
    <row r="1623" spans="1:25">
      <c r="A1623" s="84"/>
      <c r="B1623" s="84"/>
      <c r="C1623" s="84"/>
      <c r="D1623" s="84"/>
      <c r="E1623" s="84"/>
      <c r="F1623" s="84"/>
      <c r="G1623" s="819"/>
      <c r="H1623" s="572"/>
      <c r="I1623" s="84"/>
      <c r="J1623" s="84"/>
      <c r="K1623" s="84"/>
      <c r="L1623" s="84"/>
      <c r="M1623" s="84"/>
      <c r="N1623" s="84"/>
      <c r="O1623" s="84"/>
      <c r="P1623" s="84"/>
      <c r="Q1623" s="84"/>
      <c r="R1623" s="84"/>
      <c r="S1623" s="84"/>
      <c r="T1623" s="84"/>
      <c r="U1623" s="84"/>
      <c r="V1623" s="84"/>
      <c r="W1623" s="84"/>
      <c r="X1623" s="84"/>
      <c r="Y1623" s="84"/>
    </row>
    <row r="1624" spans="1:25">
      <c r="A1624" s="84"/>
      <c r="B1624" s="84"/>
      <c r="C1624" s="84"/>
      <c r="D1624" s="84"/>
      <c r="E1624" s="84"/>
      <c r="F1624" s="84"/>
      <c r="G1624" s="819"/>
      <c r="H1624" s="572"/>
      <c r="I1624" s="84"/>
      <c r="J1624" s="84"/>
      <c r="K1624" s="84"/>
      <c r="L1624" s="84"/>
      <c r="M1624" s="84"/>
      <c r="N1624" s="84"/>
      <c r="O1624" s="84"/>
      <c r="P1624" s="84"/>
      <c r="Q1624" s="84"/>
      <c r="R1624" s="84"/>
      <c r="S1624" s="84"/>
      <c r="T1624" s="84"/>
      <c r="U1624" s="84"/>
      <c r="V1624" s="84"/>
      <c r="W1624" s="84"/>
      <c r="X1624" s="84"/>
      <c r="Y1624" s="84"/>
    </row>
    <row r="1625" spans="1:25">
      <c r="A1625" s="84"/>
      <c r="B1625" s="84"/>
      <c r="C1625" s="84"/>
      <c r="D1625" s="84"/>
      <c r="E1625" s="84"/>
      <c r="F1625" s="84"/>
      <c r="G1625" s="819"/>
      <c r="H1625" s="572"/>
      <c r="I1625" s="84"/>
      <c r="J1625" s="84"/>
      <c r="K1625" s="84"/>
      <c r="L1625" s="84"/>
      <c r="M1625" s="84"/>
      <c r="N1625" s="84"/>
      <c r="O1625" s="84"/>
      <c r="P1625" s="84"/>
      <c r="Q1625" s="84"/>
      <c r="R1625" s="84"/>
      <c r="S1625" s="84"/>
      <c r="T1625" s="84"/>
      <c r="U1625" s="84"/>
      <c r="V1625" s="84"/>
      <c r="W1625" s="84"/>
      <c r="X1625" s="84"/>
      <c r="Y1625" s="84"/>
    </row>
    <row r="1626" spans="1:25">
      <c r="A1626" s="84"/>
      <c r="B1626" s="84"/>
      <c r="C1626" s="84"/>
      <c r="D1626" s="84"/>
      <c r="E1626" s="84"/>
      <c r="F1626" s="84"/>
      <c r="G1626" s="819"/>
      <c r="H1626" s="572"/>
      <c r="I1626" s="84"/>
      <c r="J1626" s="84"/>
      <c r="K1626" s="84"/>
      <c r="L1626" s="84"/>
      <c r="M1626" s="84"/>
      <c r="N1626" s="84"/>
      <c r="O1626" s="84"/>
      <c r="P1626" s="84"/>
      <c r="Q1626" s="84"/>
      <c r="R1626" s="84"/>
      <c r="S1626" s="84"/>
      <c r="T1626" s="84"/>
      <c r="U1626" s="84"/>
      <c r="V1626" s="84"/>
      <c r="W1626" s="84"/>
      <c r="X1626" s="84"/>
      <c r="Y1626" s="84"/>
    </row>
    <row r="1627" spans="1:25">
      <c r="A1627" s="84"/>
      <c r="B1627" s="84"/>
      <c r="C1627" s="84"/>
      <c r="D1627" s="84"/>
      <c r="E1627" s="84"/>
      <c r="F1627" s="84"/>
      <c r="G1627" s="819"/>
      <c r="H1627" s="572"/>
      <c r="I1627" s="84"/>
      <c r="J1627" s="84"/>
      <c r="K1627" s="84"/>
      <c r="L1627" s="84"/>
      <c r="M1627" s="84"/>
      <c r="N1627" s="84"/>
      <c r="O1627" s="84"/>
      <c r="P1627" s="84"/>
      <c r="Q1627" s="84"/>
      <c r="R1627" s="84"/>
      <c r="S1627" s="84"/>
      <c r="T1627" s="84"/>
      <c r="U1627" s="84"/>
      <c r="V1627" s="84"/>
      <c r="W1627" s="84"/>
      <c r="X1627" s="84"/>
      <c r="Y1627" s="84"/>
    </row>
    <row r="1628" spans="1:25">
      <c r="A1628" s="84"/>
      <c r="B1628" s="84"/>
      <c r="C1628" s="84"/>
      <c r="D1628" s="84"/>
      <c r="E1628" s="84"/>
      <c r="F1628" s="84"/>
      <c r="G1628" s="819"/>
      <c r="H1628" s="572"/>
      <c r="I1628" s="84"/>
      <c r="J1628" s="84"/>
      <c r="K1628" s="84"/>
      <c r="L1628" s="84"/>
      <c r="M1628" s="84"/>
      <c r="N1628" s="84"/>
      <c r="O1628" s="84"/>
      <c r="P1628" s="84"/>
      <c r="Q1628" s="84"/>
      <c r="R1628" s="84"/>
      <c r="S1628" s="84"/>
      <c r="T1628" s="84"/>
      <c r="U1628" s="84"/>
      <c r="V1628" s="84"/>
      <c r="W1628" s="84"/>
      <c r="X1628" s="84"/>
      <c r="Y1628" s="84"/>
    </row>
    <row r="1629" spans="1:25">
      <c r="A1629" s="84"/>
      <c r="B1629" s="84"/>
      <c r="C1629" s="84"/>
      <c r="D1629" s="84"/>
      <c r="E1629" s="84"/>
      <c r="F1629" s="84"/>
      <c r="G1629" s="819"/>
      <c r="H1629" s="572"/>
      <c r="I1629" s="84"/>
      <c r="J1629" s="84"/>
      <c r="K1629" s="84"/>
      <c r="L1629" s="84"/>
      <c r="M1629" s="84"/>
      <c r="N1629" s="84"/>
      <c r="O1629" s="84"/>
      <c r="P1629" s="84"/>
      <c r="Q1629" s="84"/>
      <c r="R1629" s="84"/>
      <c r="S1629" s="84"/>
      <c r="T1629" s="84"/>
      <c r="U1629" s="84"/>
      <c r="V1629" s="84"/>
      <c r="W1629" s="84"/>
      <c r="X1629" s="84"/>
      <c r="Y1629" s="84"/>
    </row>
    <row r="1630" spans="1:25">
      <c r="A1630" s="84"/>
      <c r="B1630" s="84"/>
      <c r="C1630" s="84"/>
      <c r="D1630" s="84"/>
      <c r="E1630" s="84"/>
      <c r="F1630" s="84"/>
      <c r="G1630" s="819"/>
      <c r="H1630" s="572"/>
      <c r="I1630" s="84"/>
      <c r="J1630" s="84"/>
      <c r="K1630" s="84"/>
      <c r="L1630" s="84"/>
      <c r="M1630" s="84"/>
      <c r="N1630" s="84"/>
      <c r="O1630" s="84"/>
      <c r="P1630" s="84"/>
      <c r="Q1630" s="84"/>
      <c r="R1630" s="84"/>
      <c r="S1630" s="84"/>
      <c r="T1630" s="84"/>
      <c r="U1630" s="84"/>
      <c r="V1630" s="84"/>
      <c r="W1630" s="84"/>
      <c r="X1630" s="84"/>
      <c r="Y1630" s="84"/>
    </row>
    <row r="1631" spans="1:25">
      <c r="A1631" s="84"/>
      <c r="B1631" s="84"/>
      <c r="C1631" s="84"/>
      <c r="D1631" s="84"/>
      <c r="E1631" s="84"/>
      <c r="F1631" s="84"/>
      <c r="G1631" s="819"/>
      <c r="H1631" s="572"/>
      <c r="I1631" s="84"/>
      <c r="J1631" s="84"/>
      <c r="K1631" s="84"/>
      <c r="L1631" s="84"/>
      <c r="M1631" s="84"/>
      <c r="N1631" s="84"/>
      <c r="O1631" s="84"/>
      <c r="P1631" s="84"/>
      <c r="Q1631" s="84"/>
      <c r="R1631" s="84"/>
      <c r="S1631" s="84"/>
      <c r="T1631" s="84"/>
      <c r="U1631" s="84"/>
      <c r="V1631" s="84"/>
      <c r="W1631" s="84"/>
      <c r="X1631" s="84"/>
      <c r="Y1631" s="84"/>
    </row>
    <row r="1632" spans="1:25">
      <c r="A1632" s="84"/>
      <c r="B1632" s="84"/>
      <c r="C1632" s="84"/>
      <c r="D1632" s="84"/>
      <c r="E1632" s="84"/>
      <c r="F1632" s="84"/>
      <c r="G1632" s="819"/>
      <c r="H1632" s="572"/>
      <c r="I1632" s="84"/>
      <c r="J1632" s="84"/>
      <c r="K1632" s="84"/>
      <c r="L1632" s="84"/>
      <c r="M1632" s="84"/>
      <c r="N1632" s="84"/>
      <c r="O1632" s="84"/>
      <c r="P1632" s="84"/>
      <c r="Q1632" s="84"/>
      <c r="R1632" s="84"/>
      <c r="S1632" s="84"/>
      <c r="T1632" s="84"/>
      <c r="U1632" s="84"/>
      <c r="V1632" s="84"/>
      <c r="W1632" s="84"/>
      <c r="X1632" s="84"/>
      <c r="Y1632" s="84"/>
    </row>
    <row r="1633" spans="1:25">
      <c r="A1633" s="84"/>
      <c r="B1633" s="84"/>
      <c r="C1633" s="84"/>
      <c r="D1633" s="84"/>
      <c r="E1633" s="84"/>
      <c r="F1633" s="84"/>
      <c r="G1633" s="819"/>
      <c r="H1633" s="572"/>
      <c r="I1633" s="84"/>
      <c r="J1633" s="84"/>
      <c r="K1633" s="84"/>
      <c r="L1633" s="84"/>
      <c r="M1633" s="84"/>
      <c r="N1633" s="84"/>
      <c r="O1633" s="84"/>
      <c r="P1633" s="84"/>
      <c r="Q1633" s="84"/>
      <c r="R1633" s="84"/>
      <c r="S1633" s="84"/>
      <c r="T1633" s="84"/>
      <c r="U1633" s="84"/>
      <c r="V1633" s="84"/>
      <c r="W1633" s="84"/>
      <c r="X1633" s="84"/>
      <c r="Y1633" s="84"/>
    </row>
    <row r="1634" spans="1:25">
      <c r="A1634" s="84"/>
      <c r="B1634" s="84"/>
      <c r="C1634" s="84"/>
      <c r="D1634" s="84"/>
      <c r="E1634" s="84"/>
      <c r="F1634" s="84"/>
      <c r="G1634" s="819"/>
      <c r="H1634" s="572"/>
      <c r="I1634" s="84"/>
      <c r="J1634" s="84"/>
      <c r="K1634" s="84"/>
      <c r="L1634" s="84"/>
      <c r="M1634" s="84"/>
      <c r="N1634" s="84"/>
      <c r="O1634" s="84"/>
      <c r="P1634" s="84"/>
      <c r="Q1634" s="84"/>
      <c r="R1634" s="84"/>
      <c r="S1634" s="84"/>
      <c r="T1634" s="84"/>
      <c r="U1634" s="84"/>
      <c r="V1634" s="84"/>
      <c r="W1634" s="84"/>
      <c r="X1634" s="84"/>
      <c r="Y1634" s="84"/>
    </row>
    <row r="1635" spans="1:25">
      <c r="A1635" s="84"/>
      <c r="B1635" s="84"/>
      <c r="C1635" s="84"/>
      <c r="D1635" s="84"/>
      <c r="E1635" s="84"/>
      <c r="F1635" s="84"/>
      <c r="G1635" s="819"/>
      <c r="H1635" s="572"/>
      <c r="I1635" s="84"/>
      <c r="J1635" s="84"/>
      <c r="K1635" s="84"/>
      <c r="L1635" s="84"/>
      <c r="M1635" s="84"/>
      <c r="N1635" s="84"/>
      <c r="O1635" s="84"/>
      <c r="P1635" s="84"/>
      <c r="Q1635" s="84"/>
      <c r="R1635" s="84"/>
      <c r="S1635" s="84"/>
      <c r="T1635" s="84"/>
      <c r="U1635" s="84"/>
      <c r="V1635" s="84"/>
      <c r="W1635" s="84"/>
      <c r="X1635" s="84"/>
      <c r="Y1635" s="84"/>
    </row>
    <row r="1636" spans="1:25">
      <c r="A1636" s="84"/>
      <c r="B1636" s="84"/>
      <c r="C1636" s="84"/>
      <c r="D1636" s="84"/>
      <c r="E1636" s="84"/>
      <c r="F1636" s="84"/>
      <c r="G1636" s="819"/>
      <c r="H1636" s="572"/>
      <c r="I1636" s="84"/>
      <c r="J1636" s="84"/>
      <c r="K1636" s="84"/>
      <c r="L1636" s="84"/>
      <c r="M1636" s="84"/>
      <c r="N1636" s="84"/>
      <c r="O1636" s="84"/>
      <c r="P1636" s="84"/>
      <c r="Q1636" s="84"/>
      <c r="R1636" s="84"/>
      <c r="S1636" s="84"/>
      <c r="T1636" s="84"/>
      <c r="U1636" s="84"/>
      <c r="V1636" s="84"/>
      <c r="W1636" s="84"/>
      <c r="X1636" s="84"/>
      <c r="Y1636" s="84"/>
    </row>
    <row r="1637" spans="1:25">
      <c r="A1637" s="84"/>
      <c r="B1637" s="84"/>
      <c r="C1637" s="84"/>
      <c r="D1637" s="84"/>
      <c r="E1637" s="84"/>
      <c r="F1637" s="84"/>
      <c r="G1637" s="819"/>
      <c r="H1637" s="572"/>
      <c r="I1637" s="84"/>
      <c r="J1637" s="84"/>
      <c r="K1637" s="84"/>
      <c r="L1637" s="84"/>
      <c r="M1637" s="84"/>
      <c r="N1637" s="84"/>
      <c r="O1637" s="84"/>
      <c r="P1637" s="84"/>
      <c r="Q1637" s="84"/>
      <c r="R1637" s="84"/>
      <c r="S1637" s="84"/>
      <c r="T1637" s="84"/>
      <c r="U1637" s="84"/>
      <c r="V1637" s="84"/>
      <c r="W1637" s="84"/>
      <c r="X1637" s="84"/>
      <c r="Y1637" s="84"/>
    </row>
    <row r="1638" spans="1:25">
      <c r="A1638" s="84"/>
      <c r="B1638" s="84"/>
      <c r="C1638" s="84"/>
      <c r="D1638" s="84"/>
      <c r="E1638" s="84"/>
      <c r="F1638" s="84"/>
      <c r="G1638" s="819"/>
      <c r="H1638" s="572"/>
      <c r="I1638" s="84"/>
      <c r="J1638" s="84"/>
      <c r="K1638" s="84"/>
      <c r="L1638" s="84"/>
      <c r="M1638" s="84"/>
      <c r="N1638" s="84"/>
      <c r="O1638" s="84"/>
      <c r="P1638" s="84"/>
      <c r="Q1638" s="84"/>
      <c r="R1638" s="84"/>
      <c r="S1638" s="84"/>
      <c r="T1638" s="84"/>
      <c r="U1638" s="84"/>
      <c r="V1638" s="84"/>
      <c r="W1638" s="84"/>
      <c r="X1638" s="84"/>
      <c r="Y1638" s="84"/>
    </row>
    <row r="1639" spans="1:25">
      <c r="A1639" s="84"/>
      <c r="B1639" s="84"/>
      <c r="C1639" s="84"/>
      <c r="D1639" s="84"/>
      <c r="E1639" s="84"/>
      <c r="F1639" s="84"/>
      <c r="G1639" s="819"/>
      <c r="H1639" s="572"/>
      <c r="I1639" s="84"/>
      <c r="J1639" s="84"/>
      <c r="K1639" s="84"/>
      <c r="L1639" s="84"/>
      <c r="M1639" s="84"/>
      <c r="N1639" s="84"/>
      <c r="O1639" s="84"/>
      <c r="P1639" s="84"/>
      <c r="Q1639" s="84"/>
      <c r="R1639" s="84"/>
      <c r="S1639" s="84"/>
      <c r="T1639" s="84"/>
      <c r="U1639" s="84"/>
      <c r="V1639" s="84"/>
      <c r="W1639" s="84"/>
      <c r="X1639" s="84"/>
      <c r="Y1639" s="84"/>
    </row>
    <row r="1640" spans="1:25">
      <c r="A1640" s="84"/>
      <c r="B1640" s="84"/>
      <c r="C1640" s="84"/>
      <c r="D1640" s="84"/>
      <c r="E1640" s="84"/>
      <c r="F1640" s="84"/>
      <c r="G1640" s="819"/>
      <c r="H1640" s="572"/>
      <c r="I1640" s="84"/>
      <c r="J1640" s="84"/>
      <c r="K1640" s="84"/>
      <c r="L1640" s="84"/>
      <c r="M1640" s="84"/>
      <c r="N1640" s="84"/>
      <c r="O1640" s="84"/>
      <c r="P1640" s="84"/>
      <c r="Q1640" s="84"/>
      <c r="R1640" s="84"/>
      <c r="S1640" s="84"/>
      <c r="T1640" s="84"/>
      <c r="U1640" s="84"/>
      <c r="V1640" s="84"/>
      <c r="W1640" s="84"/>
      <c r="X1640" s="84"/>
      <c r="Y1640" s="84"/>
    </row>
    <row r="1641" spans="1:25">
      <c r="A1641" s="84"/>
      <c r="B1641" s="84"/>
      <c r="C1641" s="84"/>
      <c r="D1641" s="84"/>
      <c r="E1641" s="84"/>
      <c r="F1641" s="84"/>
      <c r="G1641" s="819"/>
      <c r="H1641" s="572"/>
      <c r="I1641" s="84"/>
      <c r="J1641" s="84"/>
      <c r="K1641" s="84"/>
      <c r="L1641" s="84"/>
      <c r="M1641" s="84"/>
      <c r="N1641" s="84"/>
      <c r="O1641" s="84"/>
      <c r="P1641" s="84"/>
      <c r="Q1641" s="84"/>
      <c r="R1641" s="84"/>
      <c r="S1641" s="84"/>
      <c r="T1641" s="84"/>
      <c r="U1641" s="84"/>
      <c r="V1641" s="84"/>
      <c r="W1641" s="84"/>
      <c r="X1641" s="84"/>
      <c r="Y1641" s="84"/>
    </row>
    <row r="1642" spans="1:25">
      <c r="A1642" s="84"/>
      <c r="B1642" s="84"/>
      <c r="C1642" s="84"/>
      <c r="D1642" s="84"/>
      <c r="E1642" s="84"/>
      <c r="F1642" s="84"/>
      <c r="G1642" s="819"/>
      <c r="H1642" s="572"/>
      <c r="I1642" s="84"/>
      <c r="J1642" s="84"/>
      <c r="K1642" s="84"/>
      <c r="L1642" s="84"/>
      <c r="M1642" s="84"/>
      <c r="N1642" s="84"/>
      <c r="O1642" s="84"/>
      <c r="P1642" s="84"/>
      <c r="Q1642" s="84"/>
      <c r="R1642" s="84"/>
      <c r="S1642" s="84"/>
      <c r="T1642" s="84"/>
      <c r="U1642" s="84"/>
      <c r="V1642" s="84"/>
      <c r="W1642" s="84"/>
      <c r="X1642" s="84"/>
      <c r="Y1642" s="84"/>
    </row>
    <row r="1643" spans="1:25">
      <c r="A1643" s="84"/>
      <c r="B1643" s="84"/>
      <c r="C1643" s="84"/>
      <c r="D1643" s="84"/>
      <c r="E1643" s="84"/>
      <c r="F1643" s="84"/>
      <c r="G1643" s="819"/>
      <c r="H1643" s="572"/>
      <c r="I1643" s="84"/>
      <c r="J1643" s="84"/>
      <c r="K1643" s="84"/>
      <c r="L1643" s="84"/>
      <c r="M1643" s="84"/>
      <c r="N1643" s="84"/>
      <c r="O1643" s="84"/>
      <c r="P1643" s="84"/>
      <c r="Q1643" s="84"/>
      <c r="R1643" s="84"/>
      <c r="S1643" s="84"/>
      <c r="T1643" s="84"/>
      <c r="U1643" s="84"/>
      <c r="V1643" s="84"/>
      <c r="W1643" s="84"/>
      <c r="X1643" s="84"/>
      <c r="Y1643" s="84"/>
    </row>
    <row r="1644" spans="1:25">
      <c r="A1644" s="84"/>
      <c r="B1644" s="84"/>
      <c r="C1644" s="84"/>
      <c r="D1644" s="84"/>
      <c r="E1644" s="84"/>
      <c r="F1644" s="84"/>
      <c r="G1644" s="819"/>
      <c r="H1644" s="572"/>
      <c r="I1644" s="84"/>
      <c r="J1644" s="84"/>
      <c r="K1644" s="84"/>
      <c r="L1644" s="84"/>
      <c r="M1644" s="84"/>
      <c r="N1644" s="84"/>
      <c r="O1644" s="84"/>
      <c r="P1644" s="84"/>
      <c r="Q1644" s="84"/>
      <c r="R1644" s="84"/>
      <c r="S1644" s="84"/>
      <c r="T1644" s="84"/>
      <c r="U1644" s="84"/>
      <c r="V1644" s="84"/>
      <c r="W1644" s="84"/>
      <c r="X1644" s="84"/>
      <c r="Y1644" s="84"/>
    </row>
    <row r="1645" spans="1:25">
      <c r="A1645" s="84"/>
      <c r="B1645" s="84"/>
      <c r="C1645" s="84"/>
      <c r="D1645" s="84"/>
      <c r="E1645" s="84"/>
      <c r="F1645" s="84"/>
      <c r="G1645" s="819"/>
      <c r="H1645" s="572"/>
      <c r="I1645" s="84"/>
      <c r="J1645" s="84"/>
      <c r="K1645" s="84"/>
      <c r="L1645" s="84"/>
      <c r="M1645" s="84"/>
      <c r="N1645" s="84"/>
      <c r="O1645" s="84"/>
      <c r="P1645" s="84"/>
      <c r="Q1645" s="84"/>
      <c r="R1645" s="84"/>
      <c r="S1645" s="84"/>
      <c r="T1645" s="84"/>
      <c r="U1645" s="84"/>
      <c r="V1645" s="84"/>
      <c r="W1645" s="84"/>
      <c r="X1645" s="84"/>
      <c r="Y1645" s="84"/>
    </row>
    <row r="1646" spans="1:25">
      <c r="A1646" s="84"/>
      <c r="B1646" s="84"/>
      <c r="C1646" s="84"/>
      <c r="D1646" s="84"/>
      <c r="E1646" s="84"/>
      <c r="F1646" s="84"/>
      <c r="G1646" s="819"/>
      <c r="H1646" s="572"/>
      <c r="I1646" s="84"/>
      <c r="J1646" s="84"/>
      <c r="K1646" s="84"/>
      <c r="L1646" s="84"/>
      <c r="M1646" s="84"/>
      <c r="N1646" s="84"/>
      <c r="O1646" s="84"/>
      <c r="P1646" s="84"/>
      <c r="Q1646" s="84"/>
      <c r="R1646" s="84"/>
      <c r="S1646" s="84"/>
      <c r="T1646" s="84"/>
      <c r="U1646" s="84"/>
      <c r="V1646" s="84"/>
      <c r="W1646" s="84"/>
      <c r="X1646" s="84"/>
      <c r="Y1646" s="84"/>
    </row>
    <row r="1647" spans="1:25">
      <c r="A1647" s="84"/>
      <c r="B1647" s="84"/>
      <c r="C1647" s="84"/>
      <c r="D1647" s="84"/>
      <c r="E1647" s="84"/>
      <c r="F1647" s="84"/>
      <c r="G1647" s="819"/>
      <c r="H1647" s="572"/>
      <c r="I1647" s="84"/>
      <c r="J1647" s="84"/>
      <c r="K1647" s="84"/>
      <c r="L1647" s="84"/>
      <c r="M1647" s="84"/>
      <c r="N1647" s="84"/>
      <c r="O1647" s="84"/>
      <c r="P1647" s="84"/>
      <c r="Q1647" s="84"/>
      <c r="R1647" s="84"/>
      <c r="S1647" s="84"/>
      <c r="T1647" s="84"/>
      <c r="U1647" s="84"/>
      <c r="V1647" s="84"/>
      <c r="W1647" s="84"/>
      <c r="X1647" s="84"/>
      <c r="Y1647" s="84"/>
    </row>
    <row r="1648" spans="1:25">
      <c r="A1648" s="84"/>
      <c r="B1648" s="84"/>
      <c r="C1648" s="84"/>
      <c r="D1648" s="84"/>
      <c r="E1648" s="84"/>
      <c r="F1648" s="84"/>
      <c r="G1648" s="819"/>
      <c r="H1648" s="572"/>
      <c r="I1648" s="84"/>
      <c r="J1648" s="84"/>
      <c r="K1648" s="84"/>
      <c r="L1648" s="84"/>
      <c r="M1648" s="84"/>
      <c r="N1648" s="84"/>
      <c r="O1648" s="84"/>
      <c r="P1648" s="84"/>
      <c r="Q1648" s="84"/>
      <c r="R1648" s="84"/>
      <c r="S1648" s="84"/>
      <c r="T1648" s="84"/>
      <c r="U1648" s="84"/>
      <c r="V1648" s="84"/>
      <c r="W1648" s="84"/>
      <c r="X1648" s="84"/>
      <c r="Y1648" s="84"/>
    </row>
    <row r="1649" spans="1:25">
      <c r="A1649" s="84"/>
      <c r="B1649" s="84"/>
      <c r="C1649" s="84"/>
      <c r="D1649" s="84"/>
      <c r="E1649" s="84"/>
      <c r="F1649" s="84"/>
      <c r="G1649" s="819"/>
      <c r="H1649" s="572"/>
      <c r="I1649" s="84"/>
      <c r="J1649" s="84"/>
      <c r="K1649" s="84"/>
      <c r="L1649" s="84"/>
      <c r="M1649" s="84"/>
      <c r="N1649" s="84"/>
      <c r="O1649" s="84"/>
      <c r="P1649" s="84"/>
      <c r="Q1649" s="84"/>
      <c r="R1649" s="84"/>
      <c r="S1649" s="84"/>
      <c r="T1649" s="84"/>
      <c r="U1649" s="84"/>
      <c r="V1649" s="84"/>
      <c r="W1649" s="84"/>
      <c r="X1649" s="84"/>
      <c r="Y1649" s="84"/>
    </row>
    <row r="1650" spans="1:25">
      <c r="A1650" s="84"/>
      <c r="B1650" s="84"/>
      <c r="C1650" s="84"/>
      <c r="D1650" s="84"/>
      <c r="E1650" s="84"/>
      <c r="F1650" s="84"/>
      <c r="G1650" s="819"/>
      <c r="H1650" s="572"/>
      <c r="I1650" s="84"/>
      <c r="J1650" s="84"/>
      <c r="K1650" s="84"/>
      <c r="L1650" s="84"/>
      <c r="M1650" s="84"/>
      <c r="N1650" s="84"/>
      <c r="O1650" s="84"/>
      <c r="P1650" s="84"/>
      <c r="Q1650" s="84"/>
      <c r="R1650" s="84"/>
      <c r="S1650" s="84"/>
      <c r="T1650" s="84"/>
      <c r="U1650" s="84"/>
      <c r="V1650" s="84"/>
      <c r="W1650" s="84"/>
      <c r="X1650" s="84"/>
      <c r="Y1650" s="84"/>
    </row>
    <row r="1651" spans="1:25">
      <c r="A1651" s="84"/>
      <c r="B1651" s="84"/>
      <c r="C1651" s="84"/>
      <c r="D1651" s="84"/>
      <c r="E1651" s="84"/>
      <c r="F1651" s="84"/>
      <c r="G1651" s="819"/>
      <c r="H1651" s="572"/>
      <c r="I1651" s="84"/>
      <c r="J1651" s="84"/>
      <c r="K1651" s="84"/>
      <c r="L1651" s="84"/>
      <c r="M1651" s="84"/>
      <c r="N1651" s="84"/>
      <c r="O1651" s="84"/>
      <c r="P1651" s="84"/>
      <c r="Q1651" s="84"/>
      <c r="R1651" s="84"/>
      <c r="S1651" s="84"/>
      <c r="T1651" s="84"/>
      <c r="U1651" s="84"/>
      <c r="V1651" s="84"/>
      <c r="W1651" s="84"/>
      <c r="X1651" s="84"/>
      <c r="Y1651" s="84"/>
    </row>
    <row r="1652" spans="1:25">
      <c r="A1652" s="84"/>
      <c r="B1652" s="84"/>
      <c r="C1652" s="84"/>
      <c r="D1652" s="84"/>
      <c r="E1652" s="84"/>
      <c r="F1652" s="84"/>
      <c r="G1652" s="819"/>
      <c r="H1652" s="572"/>
      <c r="I1652" s="84"/>
      <c r="J1652" s="84"/>
      <c r="K1652" s="84"/>
      <c r="L1652" s="84"/>
      <c r="M1652" s="84"/>
      <c r="N1652" s="84"/>
      <c r="O1652" s="84"/>
      <c r="P1652" s="84"/>
      <c r="Q1652" s="84"/>
      <c r="R1652" s="84"/>
      <c r="S1652" s="84"/>
      <c r="T1652" s="84"/>
      <c r="U1652" s="84"/>
      <c r="V1652" s="84"/>
      <c r="W1652" s="84"/>
      <c r="X1652" s="84"/>
      <c r="Y1652" s="84"/>
    </row>
    <row r="1653" spans="1:25">
      <c r="A1653" s="84"/>
      <c r="B1653" s="84"/>
      <c r="C1653" s="84"/>
      <c r="D1653" s="84"/>
      <c r="E1653" s="84"/>
      <c r="F1653" s="84"/>
      <c r="G1653" s="819"/>
      <c r="H1653" s="572"/>
      <c r="I1653" s="84"/>
      <c r="J1653" s="84"/>
      <c r="K1653" s="84"/>
      <c r="L1653" s="84"/>
      <c r="M1653" s="84"/>
      <c r="N1653" s="84"/>
      <c r="O1653" s="84"/>
      <c r="P1653" s="84"/>
      <c r="Q1653" s="84"/>
      <c r="R1653" s="84"/>
      <c r="S1653" s="84"/>
      <c r="T1653" s="84"/>
      <c r="U1653" s="84"/>
      <c r="V1653" s="84"/>
      <c r="W1653" s="84"/>
      <c r="X1653" s="84"/>
      <c r="Y1653" s="84"/>
    </row>
    <row r="1654" spans="1:25">
      <c r="A1654" s="84"/>
      <c r="B1654" s="84"/>
      <c r="C1654" s="84"/>
      <c r="D1654" s="84"/>
      <c r="E1654" s="84"/>
      <c r="F1654" s="84"/>
      <c r="G1654" s="819"/>
      <c r="H1654" s="572"/>
      <c r="I1654" s="84"/>
      <c r="J1654" s="84"/>
      <c r="K1654" s="84"/>
      <c r="L1654" s="84"/>
      <c r="M1654" s="84"/>
      <c r="N1654" s="84"/>
      <c r="O1654" s="84"/>
      <c r="P1654" s="84"/>
      <c r="Q1654" s="84"/>
      <c r="R1654" s="84"/>
      <c r="S1654" s="84"/>
      <c r="T1654" s="84"/>
      <c r="U1654" s="84"/>
      <c r="V1654" s="84"/>
      <c r="W1654" s="84"/>
      <c r="X1654" s="84"/>
      <c r="Y1654" s="84"/>
    </row>
    <row r="1655" spans="1:25">
      <c r="A1655" s="84"/>
      <c r="B1655" s="84"/>
      <c r="C1655" s="84"/>
      <c r="D1655" s="84"/>
      <c r="E1655" s="84"/>
      <c r="F1655" s="84"/>
      <c r="G1655" s="819"/>
      <c r="H1655" s="572"/>
      <c r="I1655" s="84"/>
      <c r="J1655" s="84"/>
      <c r="K1655" s="84"/>
      <c r="L1655" s="84"/>
      <c r="M1655" s="84"/>
      <c r="N1655" s="84"/>
      <c r="O1655" s="84"/>
      <c r="P1655" s="84"/>
      <c r="Q1655" s="84"/>
      <c r="R1655" s="84"/>
      <c r="S1655" s="84"/>
      <c r="T1655" s="84"/>
      <c r="U1655" s="84"/>
      <c r="V1655" s="84"/>
      <c r="W1655" s="84"/>
      <c r="X1655" s="84"/>
      <c r="Y1655" s="84"/>
    </row>
    <row r="1656" spans="1:25">
      <c r="A1656" s="84"/>
      <c r="B1656" s="84"/>
      <c r="C1656" s="84"/>
      <c r="D1656" s="84"/>
      <c r="E1656" s="84"/>
      <c r="F1656" s="84"/>
      <c r="G1656" s="819"/>
      <c r="H1656" s="572"/>
      <c r="I1656" s="84"/>
      <c r="J1656" s="84"/>
      <c r="K1656" s="84"/>
      <c r="L1656" s="84"/>
      <c r="M1656" s="84"/>
      <c r="N1656" s="84"/>
      <c r="O1656" s="84"/>
      <c r="P1656" s="84"/>
      <c r="Q1656" s="84"/>
      <c r="R1656" s="84"/>
      <c r="S1656" s="84"/>
      <c r="T1656" s="84"/>
      <c r="U1656" s="84"/>
      <c r="V1656" s="84"/>
      <c r="W1656" s="84"/>
      <c r="X1656" s="84"/>
      <c r="Y1656" s="84"/>
    </row>
    <row r="1657" spans="1:25">
      <c r="A1657" s="84"/>
      <c r="B1657" s="84"/>
      <c r="C1657" s="84"/>
      <c r="D1657" s="84"/>
      <c r="E1657" s="84"/>
      <c r="F1657" s="84"/>
      <c r="G1657" s="819"/>
      <c r="H1657" s="572"/>
      <c r="I1657" s="84"/>
      <c r="J1657" s="84"/>
      <c r="K1657" s="84"/>
      <c r="L1657" s="84"/>
      <c r="M1657" s="84"/>
      <c r="N1657" s="84"/>
      <c r="O1657" s="84"/>
      <c r="P1657" s="84"/>
      <c r="Q1657" s="84"/>
      <c r="R1657" s="84"/>
      <c r="S1657" s="84"/>
      <c r="T1657" s="84"/>
      <c r="U1657" s="84"/>
      <c r="V1657" s="84"/>
      <c r="W1657" s="84"/>
      <c r="X1657" s="84"/>
      <c r="Y1657" s="84"/>
    </row>
    <row r="1658" spans="1:25">
      <c r="A1658" s="84"/>
      <c r="B1658" s="84"/>
      <c r="C1658" s="84"/>
      <c r="D1658" s="84"/>
      <c r="E1658" s="84"/>
      <c r="F1658" s="84"/>
      <c r="G1658" s="819"/>
      <c r="H1658" s="572"/>
      <c r="I1658" s="84"/>
      <c r="J1658" s="84"/>
      <c r="K1658" s="84"/>
      <c r="L1658" s="84"/>
      <c r="M1658" s="84"/>
      <c r="N1658" s="84"/>
      <c r="O1658" s="84"/>
      <c r="P1658" s="84"/>
      <c r="Q1658" s="84"/>
      <c r="R1658" s="84"/>
      <c r="S1658" s="84"/>
      <c r="T1658" s="84"/>
      <c r="U1658" s="84"/>
      <c r="V1658" s="84"/>
      <c r="W1658" s="84"/>
      <c r="X1658" s="84"/>
      <c r="Y1658" s="84"/>
    </row>
    <row r="1659" spans="1:25">
      <c r="A1659" s="84"/>
      <c r="B1659" s="84"/>
      <c r="C1659" s="84"/>
      <c r="D1659" s="84"/>
      <c r="E1659" s="84"/>
      <c r="F1659" s="84"/>
      <c r="G1659" s="819"/>
      <c r="H1659" s="572"/>
      <c r="I1659" s="84"/>
      <c r="J1659" s="84"/>
      <c r="K1659" s="84"/>
      <c r="L1659" s="84"/>
      <c r="M1659" s="84"/>
      <c r="N1659" s="84"/>
      <c r="O1659" s="84"/>
      <c r="P1659" s="84"/>
      <c r="Q1659" s="84"/>
      <c r="R1659" s="84"/>
      <c r="S1659" s="84"/>
      <c r="T1659" s="84"/>
      <c r="U1659" s="84"/>
      <c r="V1659" s="84"/>
      <c r="W1659" s="84"/>
      <c r="X1659" s="84"/>
      <c r="Y1659" s="84"/>
    </row>
    <row r="1660" spans="1:25">
      <c r="A1660" s="84"/>
      <c r="B1660" s="84"/>
      <c r="C1660" s="84"/>
      <c r="D1660" s="84"/>
      <c r="E1660" s="84"/>
      <c r="F1660" s="84"/>
      <c r="G1660" s="819"/>
      <c r="H1660" s="572"/>
      <c r="I1660" s="84"/>
      <c r="J1660" s="84"/>
      <c r="K1660" s="84"/>
      <c r="L1660" s="84"/>
      <c r="M1660" s="84"/>
      <c r="N1660" s="84"/>
      <c r="O1660" s="84"/>
      <c r="P1660" s="84"/>
      <c r="Q1660" s="84"/>
      <c r="R1660" s="84"/>
      <c r="S1660" s="84"/>
      <c r="T1660" s="84"/>
      <c r="U1660" s="84"/>
      <c r="V1660" s="84"/>
      <c r="W1660" s="84"/>
      <c r="X1660" s="84"/>
      <c r="Y1660" s="84"/>
    </row>
    <row r="1661" spans="1:25">
      <c r="A1661" s="84"/>
      <c r="B1661" s="84"/>
      <c r="C1661" s="84"/>
      <c r="D1661" s="84"/>
      <c r="E1661" s="84"/>
      <c r="F1661" s="84"/>
      <c r="G1661" s="819"/>
      <c r="H1661" s="572"/>
      <c r="I1661" s="84"/>
      <c r="J1661" s="84"/>
      <c r="K1661" s="84"/>
      <c r="L1661" s="84"/>
      <c r="M1661" s="84"/>
      <c r="N1661" s="84"/>
      <c r="O1661" s="84"/>
      <c r="P1661" s="84"/>
      <c r="Q1661" s="84"/>
      <c r="R1661" s="84"/>
      <c r="S1661" s="84"/>
      <c r="T1661" s="84"/>
      <c r="U1661" s="84"/>
      <c r="V1661" s="84"/>
      <c r="W1661" s="84"/>
      <c r="X1661" s="84"/>
      <c r="Y1661" s="84"/>
    </row>
    <row r="1662" spans="1:25">
      <c r="A1662" s="84"/>
      <c r="B1662" s="84"/>
      <c r="C1662" s="84"/>
      <c r="D1662" s="84"/>
      <c r="E1662" s="84"/>
      <c r="F1662" s="84"/>
      <c r="G1662" s="819"/>
      <c r="H1662" s="572"/>
      <c r="I1662" s="84"/>
      <c r="J1662" s="84"/>
      <c r="K1662" s="84"/>
      <c r="L1662" s="84"/>
      <c r="M1662" s="84"/>
      <c r="N1662" s="84"/>
      <c r="O1662" s="84"/>
      <c r="P1662" s="84"/>
      <c r="Q1662" s="84"/>
      <c r="R1662" s="84"/>
      <c r="S1662" s="84"/>
      <c r="T1662" s="84"/>
      <c r="U1662" s="84"/>
      <c r="V1662" s="84"/>
      <c r="W1662" s="84"/>
      <c r="X1662" s="84"/>
      <c r="Y1662" s="84"/>
    </row>
    <row r="1663" spans="1:25">
      <c r="A1663" s="84"/>
      <c r="B1663" s="84"/>
      <c r="C1663" s="84"/>
      <c r="D1663" s="84"/>
      <c r="E1663" s="84"/>
      <c r="F1663" s="84"/>
      <c r="G1663" s="819"/>
      <c r="H1663" s="572"/>
      <c r="I1663" s="84"/>
      <c r="J1663" s="84"/>
      <c r="K1663" s="84"/>
      <c r="L1663" s="84"/>
      <c r="M1663" s="84"/>
      <c r="N1663" s="84"/>
      <c r="O1663" s="84"/>
      <c r="P1663" s="84"/>
      <c r="Q1663" s="84"/>
      <c r="R1663" s="84"/>
      <c r="S1663" s="84"/>
      <c r="T1663" s="84"/>
      <c r="U1663" s="84"/>
      <c r="V1663" s="84"/>
      <c r="W1663" s="84"/>
      <c r="X1663" s="84"/>
      <c r="Y1663" s="84"/>
    </row>
    <row r="1664" spans="1:25">
      <c r="A1664" s="84"/>
      <c r="B1664" s="84"/>
      <c r="C1664" s="84"/>
      <c r="D1664" s="84"/>
      <c r="E1664" s="84"/>
      <c r="F1664" s="84"/>
      <c r="G1664" s="819"/>
      <c r="H1664" s="572"/>
      <c r="I1664" s="84"/>
      <c r="J1664" s="84"/>
      <c r="K1664" s="84"/>
      <c r="L1664" s="84"/>
      <c r="M1664" s="84"/>
      <c r="N1664" s="84"/>
      <c r="O1664" s="84"/>
      <c r="P1664" s="84"/>
      <c r="Q1664" s="84"/>
      <c r="R1664" s="84"/>
      <c r="S1664" s="84"/>
      <c r="T1664" s="84"/>
      <c r="U1664" s="84"/>
      <c r="V1664" s="84"/>
      <c r="W1664" s="84"/>
      <c r="X1664" s="84"/>
      <c r="Y1664" s="84"/>
    </row>
    <row r="1665" spans="1:25">
      <c r="A1665" s="84"/>
      <c r="B1665" s="84"/>
      <c r="C1665" s="84"/>
      <c r="D1665" s="84"/>
      <c r="E1665" s="84"/>
      <c r="F1665" s="84"/>
      <c r="G1665" s="819"/>
      <c r="H1665" s="572"/>
      <c r="I1665" s="84"/>
      <c r="J1665" s="84"/>
      <c r="K1665" s="84"/>
      <c r="L1665" s="84"/>
      <c r="M1665" s="84"/>
      <c r="N1665" s="84"/>
      <c r="O1665" s="84"/>
      <c r="P1665" s="84"/>
      <c r="Q1665" s="84"/>
      <c r="R1665" s="84"/>
      <c r="S1665" s="84"/>
      <c r="T1665" s="84"/>
      <c r="U1665" s="84"/>
      <c r="V1665" s="84"/>
      <c r="W1665" s="84"/>
      <c r="X1665" s="84"/>
      <c r="Y1665" s="84"/>
    </row>
    <row r="1666" spans="1:25">
      <c r="A1666" s="84"/>
      <c r="B1666" s="84"/>
      <c r="C1666" s="84"/>
      <c r="D1666" s="84"/>
      <c r="E1666" s="84"/>
      <c r="F1666" s="84"/>
      <c r="G1666" s="819"/>
      <c r="H1666" s="572"/>
      <c r="I1666" s="84"/>
      <c r="J1666" s="84"/>
      <c r="K1666" s="84"/>
      <c r="L1666" s="84"/>
      <c r="M1666" s="84"/>
      <c r="N1666" s="84"/>
      <c r="O1666" s="84"/>
      <c r="P1666" s="84"/>
      <c r="Q1666" s="84"/>
      <c r="R1666" s="84"/>
      <c r="S1666" s="84"/>
      <c r="T1666" s="84"/>
      <c r="U1666" s="84"/>
      <c r="V1666" s="84"/>
      <c r="W1666" s="84"/>
      <c r="X1666" s="84"/>
      <c r="Y1666" s="84"/>
    </row>
    <row r="1667" spans="1:25">
      <c r="A1667" s="84"/>
      <c r="B1667" s="84"/>
      <c r="C1667" s="84"/>
      <c r="D1667" s="84"/>
      <c r="E1667" s="84"/>
      <c r="F1667" s="84"/>
      <c r="G1667" s="819"/>
      <c r="H1667" s="572"/>
      <c r="I1667" s="84"/>
      <c r="J1667" s="84"/>
      <c r="K1667" s="84"/>
      <c r="L1667" s="84"/>
      <c r="M1667" s="84"/>
      <c r="N1667" s="84"/>
      <c r="O1667" s="84"/>
      <c r="P1667" s="84"/>
      <c r="Q1667" s="84"/>
      <c r="R1667" s="84"/>
      <c r="S1667" s="84"/>
      <c r="T1667" s="84"/>
      <c r="U1667" s="84"/>
      <c r="V1667" s="84"/>
      <c r="W1667" s="84"/>
      <c r="X1667" s="84"/>
      <c r="Y1667" s="84"/>
    </row>
    <row r="1668" spans="1:25">
      <c r="A1668" s="84"/>
      <c r="B1668" s="84"/>
      <c r="C1668" s="84"/>
      <c r="D1668" s="84"/>
      <c r="E1668" s="84"/>
      <c r="F1668" s="84"/>
      <c r="G1668" s="819"/>
      <c r="H1668" s="572"/>
      <c r="I1668" s="84"/>
      <c r="J1668" s="84"/>
      <c r="K1668" s="84"/>
      <c r="L1668" s="84"/>
      <c r="M1668" s="84"/>
      <c r="N1668" s="84"/>
      <c r="O1668" s="84"/>
      <c r="P1668" s="84"/>
      <c r="Q1668" s="84"/>
      <c r="R1668" s="84"/>
      <c r="S1668" s="84"/>
      <c r="T1668" s="84"/>
      <c r="U1668" s="84"/>
      <c r="V1668" s="84"/>
      <c r="W1668" s="84"/>
      <c r="X1668" s="84"/>
      <c r="Y1668" s="84"/>
    </row>
    <row r="1669" spans="1:25">
      <c r="A1669" s="84"/>
      <c r="B1669" s="84"/>
      <c r="C1669" s="84"/>
      <c r="D1669" s="84"/>
      <c r="E1669" s="84"/>
      <c r="F1669" s="84"/>
      <c r="G1669" s="819"/>
      <c r="H1669" s="572"/>
      <c r="I1669" s="84"/>
      <c r="J1669" s="84"/>
      <c r="K1669" s="84"/>
      <c r="L1669" s="84"/>
      <c r="M1669" s="84"/>
      <c r="N1669" s="84"/>
      <c r="O1669" s="84"/>
      <c r="P1669" s="84"/>
      <c r="Q1669" s="84"/>
      <c r="R1669" s="84"/>
      <c r="S1669" s="84"/>
      <c r="T1669" s="84"/>
      <c r="U1669" s="84"/>
      <c r="V1669" s="84"/>
      <c r="W1669" s="84"/>
      <c r="X1669" s="84"/>
      <c r="Y1669" s="84"/>
    </row>
    <row r="1670" spans="1:25">
      <c r="A1670" s="84"/>
      <c r="B1670" s="84"/>
      <c r="C1670" s="84"/>
      <c r="D1670" s="84"/>
      <c r="E1670" s="84"/>
      <c r="F1670" s="84"/>
      <c r="G1670" s="819"/>
      <c r="H1670" s="572"/>
      <c r="I1670" s="84"/>
      <c r="J1670" s="84"/>
      <c r="K1670" s="84"/>
      <c r="L1670" s="84"/>
      <c r="M1670" s="84"/>
      <c r="N1670" s="84"/>
      <c r="O1670" s="84"/>
      <c r="P1670" s="84"/>
      <c r="Q1670" s="84"/>
      <c r="R1670" s="84"/>
      <c r="S1670" s="84"/>
      <c r="T1670" s="84"/>
      <c r="U1670" s="84"/>
      <c r="V1670" s="84"/>
      <c r="W1670" s="84"/>
      <c r="X1670" s="84"/>
      <c r="Y1670" s="84"/>
    </row>
    <row r="1671" spans="1:25">
      <c r="A1671" s="84"/>
      <c r="B1671" s="84"/>
      <c r="C1671" s="84"/>
      <c r="D1671" s="84"/>
      <c r="E1671" s="84"/>
      <c r="F1671" s="84"/>
      <c r="G1671" s="819"/>
      <c r="H1671" s="572"/>
      <c r="I1671" s="84"/>
      <c r="J1671" s="84"/>
      <c r="K1671" s="84"/>
      <c r="L1671" s="84"/>
      <c r="M1671" s="84"/>
      <c r="N1671" s="84"/>
      <c r="O1671" s="84"/>
      <c r="P1671" s="84"/>
      <c r="Q1671" s="84"/>
      <c r="R1671" s="84"/>
      <c r="S1671" s="84"/>
      <c r="T1671" s="84"/>
      <c r="U1671" s="84"/>
      <c r="V1671" s="84"/>
      <c r="W1671" s="84"/>
      <c r="X1671" s="84"/>
      <c r="Y1671" s="84"/>
    </row>
    <row r="1672" spans="1:25">
      <c r="A1672" s="84"/>
      <c r="B1672" s="84"/>
      <c r="C1672" s="84"/>
      <c r="D1672" s="84"/>
      <c r="E1672" s="84"/>
      <c r="F1672" s="84"/>
      <c r="G1672" s="819"/>
      <c r="H1672" s="572"/>
      <c r="I1672" s="84"/>
      <c r="J1672" s="84"/>
      <c r="K1672" s="84"/>
      <c r="L1672" s="84"/>
      <c r="M1672" s="84"/>
      <c r="N1672" s="84"/>
      <c r="O1672" s="84"/>
      <c r="P1672" s="84"/>
      <c r="Q1672" s="84"/>
      <c r="R1672" s="84"/>
      <c r="S1672" s="84"/>
      <c r="T1672" s="84"/>
      <c r="U1672" s="84"/>
      <c r="V1672" s="84"/>
      <c r="W1672" s="84"/>
      <c r="X1672" s="84"/>
      <c r="Y1672" s="84"/>
    </row>
    <row r="1673" spans="1:25">
      <c r="A1673" s="84"/>
      <c r="B1673" s="84"/>
      <c r="C1673" s="84"/>
      <c r="D1673" s="84"/>
      <c r="E1673" s="84"/>
      <c r="F1673" s="84"/>
      <c r="G1673" s="819"/>
      <c r="H1673" s="572"/>
      <c r="I1673" s="84"/>
      <c r="J1673" s="84"/>
      <c r="K1673" s="84"/>
      <c r="L1673" s="84"/>
      <c r="M1673" s="84"/>
      <c r="N1673" s="84"/>
      <c r="O1673" s="84"/>
      <c r="P1673" s="84"/>
      <c r="Q1673" s="84"/>
      <c r="R1673" s="84"/>
      <c r="S1673" s="84"/>
      <c r="T1673" s="84"/>
      <c r="U1673" s="84"/>
      <c r="V1673" s="84"/>
      <c r="W1673" s="84"/>
      <c r="X1673" s="84"/>
      <c r="Y1673" s="84"/>
    </row>
    <row r="1674" spans="1:25">
      <c r="A1674" s="84"/>
      <c r="B1674" s="84"/>
      <c r="C1674" s="84"/>
      <c r="D1674" s="84"/>
      <c r="E1674" s="84"/>
      <c r="F1674" s="84"/>
      <c r="G1674" s="819"/>
      <c r="H1674" s="572"/>
      <c r="I1674" s="84"/>
      <c r="J1674" s="84"/>
      <c r="K1674" s="84"/>
      <c r="L1674" s="84"/>
      <c r="M1674" s="84"/>
      <c r="N1674" s="84"/>
      <c r="O1674" s="84"/>
      <c r="P1674" s="84"/>
      <c r="Q1674" s="84"/>
      <c r="R1674" s="84"/>
      <c r="S1674" s="84"/>
      <c r="T1674" s="84"/>
      <c r="U1674" s="84"/>
      <c r="V1674" s="84"/>
      <c r="W1674" s="84"/>
      <c r="X1674" s="84"/>
      <c r="Y1674" s="84"/>
    </row>
    <row r="1675" spans="1:25">
      <c r="A1675" s="84"/>
      <c r="B1675" s="84"/>
      <c r="C1675" s="84"/>
      <c r="D1675" s="84"/>
      <c r="E1675" s="84"/>
      <c r="F1675" s="84"/>
      <c r="G1675" s="819"/>
      <c r="H1675" s="572"/>
      <c r="I1675" s="84"/>
      <c r="J1675" s="84"/>
      <c r="K1675" s="84"/>
      <c r="L1675" s="84"/>
      <c r="M1675" s="84"/>
      <c r="N1675" s="84"/>
      <c r="O1675" s="84"/>
      <c r="P1675" s="84"/>
      <c r="Q1675" s="84"/>
      <c r="R1675" s="84"/>
      <c r="S1675" s="84"/>
      <c r="T1675" s="84"/>
      <c r="U1675" s="84"/>
      <c r="V1675" s="84"/>
      <c r="W1675" s="84"/>
      <c r="X1675" s="84"/>
      <c r="Y1675" s="84"/>
    </row>
    <row r="1676" spans="1:25">
      <c r="A1676" s="84"/>
      <c r="B1676" s="84"/>
      <c r="C1676" s="84"/>
      <c r="D1676" s="84"/>
      <c r="E1676" s="84"/>
      <c r="F1676" s="84"/>
      <c r="G1676" s="819"/>
      <c r="H1676" s="572"/>
      <c r="I1676" s="84"/>
      <c r="J1676" s="84"/>
      <c r="K1676" s="84"/>
      <c r="L1676" s="84"/>
      <c r="M1676" s="84"/>
      <c r="N1676" s="84"/>
      <c r="O1676" s="84"/>
      <c r="P1676" s="84"/>
      <c r="Q1676" s="84"/>
      <c r="R1676" s="84"/>
      <c r="S1676" s="84"/>
      <c r="T1676" s="84"/>
      <c r="U1676" s="84"/>
      <c r="V1676" s="84"/>
      <c r="W1676" s="84"/>
      <c r="X1676" s="84"/>
      <c r="Y1676" s="84"/>
    </row>
    <row r="1677" spans="1:25">
      <c r="A1677" s="84"/>
      <c r="B1677" s="84"/>
      <c r="C1677" s="84"/>
      <c r="D1677" s="84"/>
      <c r="E1677" s="84"/>
      <c r="F1677" s="84"/>
      <c r="G1677" s="819"/>
      <c r="H1677" s="572"/>
      <c r="I1677" s="84"/>
      <c r="J1677" s="84"/>
      <c r="K1677" s="84"/>
      <c r="L1677" s="84"/>
      <c r="M1677" s="84"/>
      <c r="N1677" s="84"/>
      <c r="O1677" s="84"/>
      <c r="P1677" s="84"/>
      <c r="Q1677" s="84"/>
      <c r="R1677" s="84"/>
      <c r="S1677" s="84"/>
      <c r="T1677" s="84"/>
      <c r="U1677" s="84"/>
      <c r="V1677" s="84"/>
      <c r="W1677" s="84"/>
      <c r="X1677" s="84"/>
      <c r="Y1677" s="84"/>
    </row>
    <row r="1678" spans="1:25">
      <c r="A1678" s="84"/>
      <c r="B1678" s="84"/>
      <c r="C1678" s="84"/>
      <c r="D1678" s="84"/>
      <c r="E1678" s="84"/>
      <c r="F1678" s="84"/>
      <c r="G1678" s="819"/>
      <c r="H1678" s="572"/>
      <c r="I1678" s="84"/>
      <c r="J1678" s="84"/>
      <c r="K1678" s="84"/>
      <c r="L1678" s="84"/>
      <c r="M1678" s="84"/>
      <c r="N1678" s="84"/>
      <c r="O1678" s="84"/>
      <c r="P1678" s="84"/>
      <c r="Q1678" s="84"/>
      <c r="R1678" s="84"/>
      <c r="S1678" s="84"/>
      <c r="T1678" s="84"/>
      <c r="U1678" s="84"/>
      <c r="V1678" s="84"/>
      <c r="W1678" s="84"/>
      <c r="X1678" s="84"/>
      <c r="Y1678" s="84"/>
    </row>
    <row r="1679" spans="1:25">
      <c r="A1679" s="84"/>
      <c r="B1679" s="84"/>
      <c r="C1679" s="84"/>
      <c r="D1679" s="84"/>
      <c r="E1679" s="84"/>
      <c r="F1679" s="84"/>
      <c r="G1679" s="819"/>
      <c r="H1679" s="572"/>
      <c r="I1679" s="84"/>
      <c r="J1679" s="84"/>
      <c r="K1679" s="84"/>
      <c r="L1679" s="84"/>
      <c r="M1679" s="84"/>
      <c r="N1679" s="84"/>
      <c r="O1679" s="84"/>
      <c r="P1679" s="84"/>
      <c r="Q1679" s="84"/>
      <c r="R1679" s="84"/>
      <c r="S1679" s="84"/>
      <c r="T1679" s="84"/>
      <c r="U1679" s="84"/>
      <c r="V1679" s="84"/>
      <c r="W1679" s="84"/>
      <c r="X1679" s="84"/>
      <c r="Y1679" s="84"/>
    </row>
    <row r="1680" spans="1:25">
      <c r="A1680" s="84"/>
      <c r="B1680" s="84"/>
      <c r="C1680" s="84"/>
      <c r="D1680" s="84"/>
      <c r="E1680" s="84"/>
      <c r="F1680" s="84"/>
      <c r="G1680" s="819"/>
      <c r="H1680" s="572"/>
      <c r="I1680" s="84"/>
      <c r="J1680" s="84"/>
      <c r="K1680" s="84"/>
      <c r="L1680" s="84"/>
      <c r="M1680" s="84"/>
      <c r="N1680" s="84"/>
      <c r="O1680" s="84"/>
      <c r="P1680" s="84"/>
      <c r="Q1680" s="84"/>
      <c r="R1680" s="84"/>
      <c r="S1680" s="84"/>
      <c r="T1680" s="84"/>
      <c r="U1680" s="84"/>
      <c r="V1680" s="84"/>
      <c r="W1680" s="84"/>
      <c r="X1680" s="84"/>
      <c r="Y1680" s="84"/>
    </row>
    <row r="1681" spans="1:25">
      <c r="A1681" s="84"/>
      <c r="B1681" s="84"/>
      <c r="C1681" s="84"/>
      <c r="D1681" s="84"/>
      <c r="E1681" s="84"/>
      <c r="F1681" s="84"/>
      <c r="G1681" s="819"/>
      <c r="H1681" s="572"/>
      <c r="I1681" s="84"/>
      <c r="J1681" s="84"/>
      <c r="K1681" s="84"/>
      <c r="L1681" s="84"/>
      <c r="M1681" s="84"/>
      <c r="N1681" s="84"/>
      <c r="O1681" s="84"/>
      <c r="P1681" s="84"/>
      <c r="Q1681" s="84"/>
      <c r="R1681" s="84"/>
      <c r="S1681" s="84"/>
      <c r="T1681" s="84"/>
      <c r="U1681" s="84"/>
      <c r="V1681" s="84"/>
      <c r="W1681" s="84"/>
      <c r="X1681" s="84"/>
      <c r="Y1681" s="84"/>
    </row>
    <row r="1682" spans="1:25">
      <c r="A1682" s="84"/>
      <c r="B1682" s="84"/>
      <c r="C1682" s="84"/>
      <c r="D1682" s="84"/>
      <c r="E1682" s="84"/>
      <c r="F1682" s="84"/>
      <c r="G1682" s="819"/>
      <c r="H1682" s="572"/>
      <c r="I1682" s="84"/>
      <c r="J1682" s="84"/>
      <c r="K1682" s="84"/>
      <c r="L1682" s="84"/>
      <c r="M1682" s="84"/>
      <c r="N1682" s="84"/>
      <c r="O1682" s="84"/>
      <c r="P1682" s="84"/>
      <c r="Q1682" s="84"/>
      <c r="R1682" s="84"/>
      <c r="S1682" s="84"/>
      <c r="T1682" s="84"/>
      <c r="U1682" s="84"/>
      <c r="V1682" s="84"/>
      <c r="W1682" s="84"/>
      <c r="X1682" s="84"/>
      <c r="Y1682" s="84"/>
    </row>
    <row r="1683" spans="1:25">
      <c r="A1683" s="84"/>
      <c r="B1683" s="84"/>
      <c r="C1683" s="84"/>
      <c r="D1683" s="84"/>
      <c r="E1683" s="84"/>
      <c r="F1683" s="84"/>
      <c r="G1683" s="819"/>
      <c r="H1683" s="572"/>
      <c r="I1683" s="84"/>
      <c r="J1683" s="84"/>
      <c r="K1683" s="84"/>
      <c r="L1683" s="84"/>
      <c r="M1683" s="84"/>
      <c r="N1683" s="84"/>
      <c r="O1683" s="84"/>
      <c r="P1683" s="84"/>
      <c r="Q1683" s="84"/>
      <c r="R1683" s="84"/>
      <c r="S1683" s="84"/>
      <c r="T1683" s="84"/>
      <c r="U1683" s="84"/>
      <c r="V1683" s="84"/>
      <c r="W1683" s="84"/>
      <c r="X1683" s="84"/>
      <c r="Y1683" s="84"/>
    </row>
    <row r="1684" spans="1:25">
      <c r="A1684" s="84"/>
      <c r="B1684" s="84"/>
      <c r="C1684" s="84"/>
      <c r="D1684" s="84"/>
      <c r="E1684" s="84"/>
      <c r="F1684" s="84"/>
      <c r="G1684" s="819"/>
      <c r="H1684" s="572"/>
      <c r="I1684" s="84"/>
      <c r="J1684" s="84"/>
      <c r="K1684" s="84"/>
      <c r="L1684" s="84"/>
      <c r="M1684" s="84"/>
      <c r="N1684" s="84"/>
      <c r="O1684" s="84"/>
      <c r="P1684" s="84"/>
      <c r="Q1684" s="84"/>
      <c r="R1684" s="84"/>
      <c r="S1684" s="84"/>
      <c r="T1684" s="84"/>
      <c r="U1684" s="84"/>
      <c r="V1684" s="84"/>
      <c r="W1684" s="84"/>
      <c r="X1684" s="84"/>
      <c r="Y1684" s="84"/>
    </row>
    <row r="1685" spans="1:25">
      <c r="A1685" s="84"/>
      <c r="B1685" s="84"/>
      <c r="C1685" s="84"/>
      <c r="D1685" s="84"/>
      <c r="E1685" s="84"/>
      <c r="F1685" s="84"/>
      <c r="G1685" s="819"/>
      <c r="H1685" s="572"/>
      <c r="I1685" s="84"/>
      <c r="J1685" s="84"/>
      <c r="K1685" s="84"/>
      <c r="L1685" s="84"/>
      <c r="M1685" s="84"/>
      <c r="N1685" s="84"/>
      <c r="O1685" s="84"/>
      <c r="P1685" s="84"/>
      <c r="Q1685" s="84"/>
      <c r="R1685" s="84"/>
      <c r="S1685" s="84"/>
      <c r="T1685" s="84"/>
      <c r="U1685" s="84"/>
      <c r="V1685" s="84"/>
      <c r="W1685" s="84"/>
      <c r="X1685" s="84"/>
      <c r="Y1685" s="84"/>
    </row>
    <row r="1686" spans="1:25">
      <c r="A1686" s="84"/>
      <c r="B1686" s="84"/>
      <c r="C1686" s="84"/>
      <c r="D1686" s="84"/>
      <c r="E1686" s="84"/>
      <c r="F1686" s="84"/>
      <c r="G1686" s="819"/>
      <c r="H1686" s="572"/>
      <c r="I1686" s="84"/>
      <c r="J1686" s="84"/>
      <c r="K1686" s="84"/>
      <c r="L1686" s="84"/>
      <c r="M1686" s="84"/>
      <c r="N1686" s="84"/>
      <c r="O1686" s="84"/>
      <c r="P1686" s="84"/>
      <c r="Q1686" s="84"/>
      <c r="R1686" s="84"/>
      <c r="S1686" s="84"/>
      <c r="T1686" s="84"/>
      <c r="U1686" s="84"/>
      <c r="V1686" s="84"/>
      <c r="W1686" s="84"/>
      <c r="X1686" s="84"/>
      <c r="Y1686" s="84"/>
    </row>
    <row r="1687" spans="1:25">
      <c r="A1687" s="84"/>
      <c r="B1687" s="84"/>
      <c r="C1687" s="84"/>
      <c r="D1687" s="84"/>
      <c r="E1687" s="84"/>
      <c r="F1687" s="84"/>
      <c r="G1687" s="819"/>
      <c r="H1687" s="572"/>
      <c r="I1687" s="84"/>
      <c r="J1687" s="84"/>
      <c r="K1687" s="84"/>
      <c r="L1687" s="84"/>
      <c r="M1687" s="84"/>
      <c r="N1687" s="84"/>
      <c r="O1687" s="84"/>
      <c r="P1687" s="84"/>
      <c r="Q1687" s="84"/>
      <c r="R1687" s="84"/>
      <c r="S1687" s="84"/>
      <c r="T1687" s="84"/>
      <c r="U1687" s="84"/>
      <c r="V1687" s="84"/>
      <c r="W1687" s="84"/>
      <c r="X1687" s="84"/>
      <c r="Y1687" s="84"/>
    </row>
    <row r="1688" spans="1:25">
      <c r="A1688" s="84"/>
      <c r="B1688" s="84"/>
      <c r="C1688" s="84"/>
      <c r="D1688" s="84"/>
      <c r="E1688" s="84"/>
      <c r="F1688" s="84"/>
      <c r="G1688" s="819"/>
      <c r="H1688" s="572"/>
      <c r="I1688" s="84"/>
      <c r="J1688" s="84"/>
      <c r="K1688" s="84"/>
      <c r="L1688" s="84"/>
      <c r="M1688" s="84"/>
      <c r="N1688" s="84"/>
      <c r="O1688" s="84"/>
      <c r="P1688" s="84"/>
      <c r="Q1688" s="84"/>
      <c r="R1688" s="84"/>
      <c r="S1688" s="84"/>
      <c r="T1688" s="84"/>
      <c r="U1688" s="84"/>
      <c r="V1688" s="84"/>
      <c r="W1688" s="84"/>
      <c r="X1688" s="84"/>
      <c r="Y1688" s="84"/>
    </row>
    <row r="1689" spans="1:25">
      <c r="A1689" s="84"/>
      <c r="B1689" s="84"/>
      <c r="C1689" s="84"/>
      <c r="D1689" s="84"/>
      <c r="E1689" s="84"/>
      <c r="F1689" s="84"/>
      <c r="G1689" s="819"/>
      <c r="H1689" s="572"/>
      <c r="I1689" s="84"/>
      <c r="J1689" s="84"/>
      <c r="K1689" s="84"/>
      <c r="L1689" s="84"/>
      <c r="M1689" s="84"/>
      <c r="N1689" s="84"/>
      <c r="O1689" s="84"/>
      <c r="P1689" s="84"/>
      <c r="Q1689" s="84"/>
      <c r="R1689" s="84"/>
      <c r="S1689" s="84"/>
      <c r="T1689" s="84"/>
      <c r="U1689" s="84"/>
      <c r="V1689" s="84"/>
      <c r="W1689" s="84"/>
      <c r="X1689" s="84"/>
      <c r="Y1689" s="84"/>
    </row>
    <row r="1690" spans="1:25">
      <c r="A1690" s="84"/>
      <c r="B1690" s="84"/>
      <c r="C1690" s="84"/>
      <c r="D1690" s="84"/>
      <c r="E1690" s="84"/>
      <c r="F1690" s="84"/>
      <c r="G1690" s="819"/>
      <c r="H1690" s="572"/>
      <c r="I1690" s="84"/>
      <c r="J1690" s="84"/>
      <c r="K1690" s="84"/>
      <c r="L1690" s="84"/>
      <c r="M1690" s="84"/>
      <c r="N1690" s="84"/>
      <c r="O1690" s="84"/>
      <c r="P1690" s="84"/>
      <c r="Q1690" s="84"/>
      <c r="R1690" s="84"/>
      <c r="S1690" s="84"/>
      <c r="T1690" s="84"/>
      <c r="U1690" s="84"/>
      <c r="V1690" s="84"/>
      <c r="W1690" s="84"/>
      <c r="X1690" s="84"/>
      <c r="Y1690" s="84"/>
    </row>
    <row r="1691" spans="1:25">
      <c r="A1691" s="84"/>
      <c r="B1691" s="84"/>
      <c r="C1691" s="84"/>
      <c r="D1691" s="84"/>
      <c r="E1691" s="84"/>
      <c r="F1691" s="84"/>
      <c r="G1691" s="819"/>
      <c r="H1691" s="572"/>
      <c r="I1691" s="84"/>
      <c r="J1691" s="84"/>
      <c r="K1691" s="84"/>
      <c r="L1691" s="84"/>
      <c r="M1691" s="84"/>
      <c r="N1691" s="84"/>
      <c r="O1691" s="84"/>
      <c r="P1691" s="84"/>
      <c r="Q1691" s="84"/>
      <c r="R1691" s="84"/>
      <c r="S1691" s="84"/>
      <c r="T1691" s="84"/>
      <c r="U1691" s="84"/>
      <c r="V1691" s="84"/>
      <c r="W1691" s="84"/>
      <c r="X1691" s="84"/>
      <c r="Y1691" s="84"/>
    </row>
    <row r="1692" spans="1:25">
      <c r="A1692" s="84"/>
      <c r="B1692" s="84"/>
      <c r="C1692" s="84"/>
      <c r="D1692" s="84"/>
      <c r="E1692" s="84"/>
      <c r="F1692" s="84"/>
      <c r="G1692" s="819"/>
      <c r="H1692" s="572"/>
      <c r="I1692" s="84"/>
      <c r="J1692" s="84"/>
      <c r="K1692" s="84"/>
      <c r="L1692" s="84"/>
      <c r="M1692" s="84"/>
      <c r="N1692" s="84"/>
      <c r="O1692" s="84"/>
      <c r="P1692" s="84"/>
      <c r="Q1692" s="84"/>
      <c r="R1692" s="84"/>
      <c r="S1692" s="84"/>
      <c r="T1692" s="84"/>
      <c r="U1692" s="84"/>
      <c r="V1692" s="84"/>
      <c r="W1692" s="84"/>
      <c r="X1692" s="84"/>
      <c r="Y1692" s="84"/>
    </row>
    <row r="1693" spans="1:25">
      <c r="A1693" s="84"/>
      <c r="B1693" s="84"/>
      <c r="C1693" s="84"/>
      <c r="D1693" s="84"/>
      <c r="E1693" s="84"/>
      <c r="F1693" s="84"/>
      <c r="G1693" s="819"/>
      <c r="H1693" s="572"/>
      <c r="I1693" s="84"/>
      <c r="J1693" s="84"/>
      <c r="K1693" s="84"/>
      <c r="L1693" s="84"/>
      <c r="M1693" s="84"/>
      <c r="N1693" s="84"/>
      <c r="O1693" s="84"/>
      <c r="P1693" s="84"/>
      <c r="Q1693" s="84"/>
      <c r="R1693" s="84"/>
      <c r="S1693" s="84"/>
      <c r="T1693" s="84"/>
      <c r="U1693" s="84"/>
      <c r="V1693" s="84"/>
      <c r="W1693" s="84"/>
      <c r="X1693" s="84"/>
      <c r="Y1693" s="84"/>
    </row>
    <row r="1694" spans="1:25">
      <c r="A1694" s="84"/>
      <c r="B1694" s="84"/>
      <c r="C1694" s="84"/>
      <c r="D1694" s="84"/>
      <c r="E1694" s="84"/>
      <c r="F1694" s="84"/>
      <c r="G1694" s="819"/>
      <c r="H1694" s="572"/>
      <c r="I1694" s="84"/>
      <c r="J1694" s="84"/>
      <c r="K1694" s="84"/>
      <c r="L1694" s="84"/>
      <c r="M1694" s="84"/>
      <c r="N1694" s="84"/>
      <c r="O1694" s="84"/>
      <c r="P1694" s="84"/>
      <c r="Q1694" s="84"/>
      <c r="R1694" s="84"/>
      <c r="S1694" s="84"/>
      <c r="T1694" s="84"/>
      <c r="U1694" s="84"/>
      <c r="V1694" s="84"/>
      <c r="W1694" s="84"/>
      <c r="X1694" s="84"/>
      <c r="Y1694" s="84"/>
    </row>
    <row r="1695" spans="1:25">
      <c r="A1695" s="84"/>
      <c r="B1695" s="84"/>
      <c r="C1695" s="84"/>
      <c r="D1695" s="84"/>
      <c r="E1695" s="84"/>
      <c r="F1695" s="84"/>
      <c r="G1695" s="819"/>
      <c r="H1695" s="572"/>
      <c r="I1695" s="84"/>
      <c r="J1695" s="84"/>
      <c r="K1695" s="84"/>
      <c r="L1695" s="84"/>
      <c r="M1695" s="84"/>
      <c r="N1695" s="84"/>
      <c r="O1695" s="84"/>
      <c r="P1695" s="84"/>
      <c r="Q1695" s="84"/>
      <c r="R1695" s="84"/>
      <c r="S1695" s="84"/>
      <c r="T1695" s="84"/>
      <c r="U1695" s="84"/>
      <c r="V1695" s="84"/>
      <c r="W1695" s="84"/>
      <c r="X1695" s="84"/>
      <c r="Y1695" s="84"/>
    </row>
    <row r="1696" spans="1:25">
      <c r="A1696" s="84"/>
      <c r="B1696" s="84"/>
      <c r="C1696" s="84"/>
      <c r="D1696" s="84"/>
      <c r="E1696" s="84"/>
      <c r="F1696" s="84"/>
      <c r="G1696" s="819"/>
      <c r="H1696" s="572"/>
      <c r="I1696" s="84"/>
      <c r="J1696" s="84"/>
      <c r="K1696" s="84"/>
      <c r="L1696" s="84"/>
      <c r="M1696" s="84"/>
      <c r="N1696" s="84"/>
      <c r="O1696" s="84"/>
      <c r="P1696" s="84"/>
      <c r="Q1696" s="84"/>
      <c r="R1696" s="84"/>
      <c r="S1696" s="84"/>
      <c r="T1696" s="84"/>
      <c r="U1696" s="84"/>
      <c r="V1696" s="84"/>
      <c r="W1696" s="84"/>
      <c r="X1696" s="84"/>
      <c r="Y1696" s="84"/>
    </row>
    <row r="1697" spans="1:25">
      <c r="A1697" s="84"/>
      <c r="B1697" s="84"/>
      <c r="C1697" s="84"/>
      <c r="D1697" s="84"/>
      <c r="E1697" s="84"/>
      <c r="F1697" s="84"/>
      <c r="G1697" s="819"/>
      <c r="H1697" s="572"/>
      <c r="I1697" s="84"/>
      <c r="J1697" s="84"/>
      <c r="K1697" s="84"/>
      <c r="L1697" s="84"/>
      <c r="M1697" s="84"/>
      <c r="N1697" s="84"/>
      <c r="O1697" s="84"/>
      <c r="P1697" s="84"/>
      <c r="Q1697" s="84"/>
      <c r="R1697" s="84"/>
      <c r="S1697" s="84"/>
      <c r="T1697" s="84"/>
      <c r="U1697" s="84"/>
      <c r="V1697" s="84"/>
      <c r="W1697" s="84"/>
      <c r="X1697" s="84"/>
      <c r="Y1697" s="84"/>
    </row>
    <row r="1698" spans="1:25">
      <c r="A1698" s="84"/>
      <c r="B1698" s="84"/>
      <c r="C1698" s="84"/>
      <c r="D1698" s="84"/>
      <c r="E1698" s="84"/>
      <c r="F1698" s="84"/>
      <c r="G1698" s="819"/>
      <c r="H1698" s="572"/>
      <c r="I1698" s="84"/>
      <c r="J1698" s="84"/>
      <c r="K1698" s="84"/>
      <c r="L1698" s="84"/>
      <c r="M1698" s="84"/>
      <c r="N1698" s="84"/>
      <c r="O1698" s="84"/>
      <c r="P1698" s="84"/>
      <c r="Q1698" s="84"/>
      <c r="R1698" s="84"/>
      <c r="S1698" s="84"/>
      <c r="T1698" s="84"/>
      <c r="U1698" s="84"/>
      <c r="V1698" s="84"/>
      <c r="W1698" s="84"/>
      <c r="X1698" s="84"/>
      <c r="Y1698" s="84"/>
    </row>
    <row r="1699" spans="1:25">
      <c r="A1699" s="84"/>
      <c r="B1699" s="84"/>
      <c r="C1699" s="84"/>
      <c r="D1699" s="84"/>
      <c r="E1699" s="84"/>
      <c r="F1699" s="84"/>
      <c r="G1699" s="819"/>
      <c r="H1699" s="572"/>
      <c r="I1699" s="84"/>
      <c r="J1699" s="84"/>
      <c r="K1699" s="84"/>
      <c r="L1699" s="84"/>
      <c r="M1699" s="84"/>
      <c r="N1699" s="84"/>
      <c r="O1699" s="84"/>
      <c r="P1699" s="84"/>
      <c r="Q1699" s="84"/>
      <c r="R1699" s="84"/>
      <c r="S1699" s="84"/>
      <c r="T1699" s="84"/>
      <c r="U1699" s="84"/>
      <c r="V1699" s="84"/>
      <c r="W1699" s="84"/>
      <c r="X1699" s="84"/>
      <c r="Y1699" s="84"/>
    </row>
    <row r="1700" spans="1:25">
      <c r="A1700" s="84"/>
      <c r="B1700" s="84"/>
      <c r="C1700" s="84"/>
      <c r="D1700" s="84"/>
      <c r="E1700" s="84"/>
      <c r="F1700" s="84"/>
      <c r="G1700" s="819"/>
      <c r="H1700" s="572"/>
      <c r="I1700" s="84"/>
      <c r="J1700" s="84"/>
      <c r="K1700" s="84"/>
      <c r="L1700" s="84"/>
      <c r="M1700" s="84"/>
      <c r="N1700" s="84"/>
      <c r="O1700" s="84"/>
      <c r="P1700" s="84"/>
      <c r="Q1700" s="84"/>
      <c r="R1700" s="84"/>
      <c r="S1700" s="84"/>
      <c r="T1700" s="84"/>
      <c r="U1700" s="84"/>
      <c r="V1700" s="84"/>
      <c r="W1700" s="84"/>
      <c r="X1700" s="84"/>
      <c r="Y1700" s="84"/>
    </row>
    <row r="1701" spans="1:25">
      <c r="A1701" s="84"/>
      <c r="B1701" s="84"/>
      <c r="C1701" s="84"/>
      <c r="D1701" s="84"/>
      <c r="E1701" s="84"/>
      <c r="F1701" s="84"/>
      <c r="G1701" s="819"/>
      <c r="H1701" s="572"/>
      <c r="I1701" s="84"/>
      <c r="J1701" s="84"/>
      <c r="K1701" s="84"/>
      <c r="L1701" s="84"/>
      <c r="M1701" s="84"/>
      <c r="N1701" s="84"/>
      <c r="O1701" s="84"/>
      <c r="P1701" s="84"/>
      <c r="Q1701" s="84"/>
      <c r="R1701" s="84"/>
      <c r="S1701" s="84"/>
      <c r="T1701" s="84"/>
      <c r="U1701" s="84"/>
      <c r="V1701" s="84"/>
      <c r="W1701" s="84"/>
      <c r="X1701" s="84"/>
      <c r="Y1701" s="84"/>
    </row>
    <row r="1702" spans="1:25">
      <c r="A1702" s="84"/>
      <c r="B1702" s="84"/>
      <c r="C1702" s="84"/>
      <c r="D1702" s="84"/>
      <c r="E1702" s="84"/>
      <c r="F1702" s="84"/>
      <c r="G1702" s="819"/>
      <c r="H1702" s="572"/>
      <c r="I1702" s="84"/>
      <c r="J1702" s="84"/>
      <c r="K1702" s="84"/>
      <c r="L1702" s="84"/>
      <c r="M1702" s="84"/>
      <c r="N1702" s="84"/>
      <c r="O1702" s="84"/>
      <c r="P1702" s="84"/>
      <c r="Q1702" s="84"/>
      <c r="R1702" s="84"/>
      <c r="S1702" s="84"/>
      <c r="T1702" s="84"/>
      <c r="U1702" s="84"/>
      <c r="V1702" s="84"/>
      <c r="W1702" s="84"/>
      <c r="X1702" s="84"/>
      <c r="Y1702" s="84"/>
    </row>
    <row r="1703" spans="1:25">
      <c r="A1703" s="84"/>
      <c r="B1703" s="84"/>
      <c r="C1703" s="84"/>
      <c r="D1703" s="84"/>
      <c r="E1703" s="84"/>
      <c r="F1703" s="84"/>
      <c r="G1703" s="819"/>
      <c r="H1703" s="572"/>
      <c r="I1703" s="84"/>
      <c r="J1703" s="84"/>
      <c r="K1703" s="84"/>
      <c r="L1703" s="84"/>
      <c r="M1703" s="84"/>
      <c r="N1703" s="84"/>
      <c r="O1703" s="84"/>
      <c r="P1703" s="84"/>
      <c r="Q1703" s="84"/>
      <c r="R1703" s="84"/>
      <c r="S1703" s="84"/>
      <c r="T1703" s="84"/>
      <c r="U1703" s="84"/>
      <c r="V1703" s="84"/>
      <c r="W1703" s="84"/>
      <c r="X1703" s="84"/>
      <c r="Y1703" s="84"/>
    </row>
    <row r="1704" spans="1:25">
      <c r="A1704" s="84"/>
      <c r="B1704" s="84"/>
      <c r="C1704" s="84"/>
      <c r="D1704" s="84"/>
      <c r="E1704" s="84"/>
      <c r="F1704" s="84"/>
      <c r="G1704" s="819"/>
      <c r="H1704" s="572"/>
      <c r="I1704" s="84"/>
      <c r="J1704" s="84"/>
      <c r="K1704" s="84"/>
      <c r="L1704" s="84"/>
      <c r="M1704" s="84"/>
      <c r="N1704" s="84"/>
      <c r="O1704" s="84"/>
      <c r="P1704" s="84"/>
      <c r="Q1704" s="84"/>
      <c r="R1704" s="84"/>
      <c r="S1704" s="84"/>
      <c r="T1704" s="84"/>
      <c r="U1704" s="84"/>
      <c r="V1704" s="84"/>
      <c r="W1704" s="84"/>
      <c r="X1704" s="84"/>
      <c r="Y1704" s="84"/>
    </row>
    <row r="1705" spans="1:25">
      <c r="A1705" s="84"/>
      <c r="B1705" s="84"/>
      <c r="C1705" s="84"/>
      <c r="D1705" s="84"/>
      <c r="E1705" s="84"/>
      <c r="F1705" s="84"/>
      <c r="G1705" s="819"/>
      <c r="H1705" s="572"/>
      <c r="I1705" s="84"/>
      <c r="J1705" s="84"/>
      <c r="K1705" s="84"/>
      <c r="L1705" s="84"/>
      <c r="M1705" s="84"/>
      <c r="N1705" s="84"/>
      <c r="O1705" s="84"/>
      <c r="P1705" s="84"/>
      <c r="Q1705" s="84"/>
      <c r="R1705" s="84"/>
      <c r="S1705" s="84"/>
      <c r="T1705" s="84"/>
      <c r="U1705" s="84"/>
      <c r="V1705" s="84"/>
      <c r="W1705" s="84"/>
      <c r="X1705" s="84"/>
      <c r="Y1705" s="84"/>
    </row>
    <row r="1706" spans="1:25">
      <c r="A1706" s="84"/>
      <c r="B1706" s="84"/>
      <c r="C1706" s="84"/>
      <c r="D1706" s="84"/>
      <c r="E1706" s="84"/>
      <c r="F1706" s="84"/>
      <c r="G1706" s="819"/>
      <c r="H1706" s="572"/>
      <c r="I1706" s="84"/>
      <c r="J1706" s="84"/>
      <c r="K1706" s="84"/>
      <c r="L1706" s="84"/>
      <c r="M1706" s="84"/>
      <c r="N1706" s="84"/>
      <c r="O1706" s="84"/>
      <c r="P1706" s="84"/>
      <c r="Q1706" s="84"/>
      <c r="R1706" s="84"/>
      <c r="S1706" s="84"/>
      <c r="T1706" s="84"/>
      <c r="U1706" s="84"/>
      <c r="V1706" s="84"/>
      <c r="W1706" s="84"/>
      <c r="X1706" s="84"/>
      <c r="Y1706" s="84"/>
    </row>
    <row r="1707" spans="1:25">
      <c r="A1707" s="84"/>
      <c r="B1707" s="84"/>
      <c r="C1707" s="84"/>
      <c r="D1707" s="84"/>
      <c r="E1707" s="84"/>
      <c r="F1707" s="84"/>
      <c r="G1707" s="819"/>
      <c r="H1707" s="572"/>
      <c r="I1707" s="84"/>
      <c r="J1707" s="84"/>
      <c r="K1707" s="84"/>
      <c r="L1707" s="84"/>
      <c r="M1707" s="84"/>
      <c r="N1707" s="84"/>
      <c r="O1707" s="84"/>
      <c r="P1707" s="84"/>
      <c r="Q1707" s="84"/>
      <c r="R1707" s="84"/>
      <c r="S1707" s="84"/>
      <c r="T1707" s="84"/>
      <c r="U1707" s="84"/>
      <c r="V1707" s="84"/>
      <c r="W1707" s="84"/>
      <c r="X1707" s="84"/>
      <c r="Y1707" s="84"/>
    </row>
    <row r="1708" spans="1:25">
      <c r="A1708" s="84"/>
      <c r="B1708" s="84"/>
      <c r="C1708" s="84"/>
      <c r="D1708" s="84"/>
      <c r="E1708" s="84"/>
      <c r="F1708" s="84"/>
      <c r="G1708" s="819"/>
      <c r="H1708" s="572"/>
      <c r="I1708" s="84"/>
      <c r="J1708" s="84"/>
      <c r="K1708" s="84"/>
      <c r="L1708" s="84"/>
      <c r="M1708" s="84"/>
      <c r="N1708" s="84"/>
      <c r="O1708" s="84"/>
      <c r="P1708" s="84"/>
      <c r="Q1708" s="84"/>
      <c r="R1708" s="84"/>
      <c r="S1708" s="84"/>
      <c r="T1708" s="84"/>
      <c r="U1708" s="84"/>
      <c r="V1708" s="84"/>
      <c r="W1708" s="84"/>
      <c r="X1708" s="84"/>
      <c r="Y1708" s="84"/>
    </row>
    <row r="1709" spans="1:25">
      <c r="A1709" s="84"/>
      <c r="B1709" s="84"/>
      <c r="C1709" s="84"/>
      <c r="D1709" s="84"/>
      <c r="E1709" s="84"/>
      <c r="F1709" s="84"/>
      <c r="G1709" s="819"/>
      <c r="H1709" s="572"/>
      <c r="I1709" s="84"/>
      <c r="J1709" s="84"/>
      <c r="K1709" s="84"/>
      <c r="L1709" s="84"/>
      <c r="M1709" s="84"/>
      <c r="N1709" s="84"/>
      <c r="O1709" s="84"/>
      <c r="P1709" s="84"/>
      <c r="Q1709" s="84"/>
      <c r="R1709" s="84"/>
      <c r="S1709" s="84"/>
      <c r="T1709" s="84"/>
      <c r="U1709" s="84"/>
      <c r="V1709" s="84"/>
      <c r="W1709" s="84"/>
      <c r="X1709" s="84"/>
      <c r="Y1709" s="84"/>
    </row>
    <row r="1710" spans="1:25">
      <c r="A1710" s="84"/>
      <c r="B1710" s="84"/>
      <c r="C1710" s="84"/>
      <c r="D1710" s="84"/>
      <c r="E1710" s="84"/>
      <c r="F1710" s="84"/>
      <c r="G1710" s="819"/>
      <c r="H1710" s="572"/>
      <c r="I1710" s="84"/>
      <c r="J1710" s="84"/>
      <c r="K1710" s="84"/>
      <c r="L1710" s="84"/>
      <c r="M1710" s="84"/>
      <c r="N1710" s="84"/>
      <c r="O1710" s="84"/>
      <c r="P1710" s="84"/>
      <c r="Q1710" s="84"/>
      <c r="R1710" s="84"/>
      <c r="S1710" s="84"/>
      <c r="T1710" s="84"/>
      <c r="U1710" s="84"/>
      <c r="V1710" s="84"/>
      <c r="W1710" s="84"/>
      <c r="X1710" s="84"/>
      <c r="Y1710" s="84"/>
    </row>
    <row r="1711" spans="1:25">
      <c r="A1711" s="84"/>
      <c r="B1711" s="84"/>
      <c r="C1711" s="84"/>
      <c r="D1711" s="84"/>
      <c r="E1711" s="84"/>
      <c r="F1711" s="84"/>
      <c r="G1711" s="819"/>
      <c r="H1711" s="572"/>
      <c r="I1711" s="84"/>
      <c r="J1711" s="84"/>
      <c r="K1711" s="84"/>
      <c r="L1711" s="84"/>
      <c r="M1711" s="84"/>
      <c r="N1711" s="84"/>
      <c r="O1711" s="84"/>
      <c r="P1711" s="84"/>
      <c r="Q1711" s="84"/>
      <c r="R1711" s="84"/>
      <c r="S1711" s="84"/>
      <c r="T1711" s="84"/>
      <c r="U1711" s="84"/>
      <c r="V1711" s="84"/>
      <c r="W1711" s="84"/>
      <c r="X1711" s="84"/>
      <c r="Y1711" s="84"/>
    </row>
    <row r="1712" spans="1:25">
      <c r="A1712" s="84"/>
      <c r="B1712" s="84"/>
      <c r="C1712" s="84"/>
      <c r="D1712" s="84"/>
      <c r="E1712" s="84"/>
      <c r="F1712" s="84"/>
      <c r="G1712" s="819"/>
      <c r="H1712" s="572"/>
      <c r="I1712" s="84"/>
      <c r="J1712" s="84"/>
      <c r="K1712" s="84"/>
      <c r="L1712" s="84"/>
      <c r="M1712" s="84"/>
      <c r="N1712" s="84"/>
      <c r="O1712" s="84"/>
      <c r="P1712" s="84"/>
      <c r="Q1712" s="84"/>
      <c r="R1712" s="84"/>
      <c r="S1712" s="84"/>
      <c r="T1712" s="84"/>
      <c r="U1712" s="84"/>
      <c r="V1712" s="84"/>
      <c r="W1712" s="84"/>
      <c r="X1712" s="84"/>
      <c r="Y1712" s="84"/>
    </row>
    <row r="1713" spans="1:25">
      <c r="A1713" s="84"/>
      <c r="B1713" s="84"/>
      <c r="C1713" s="84"/>
      <c r="D1713" s="84"/>
      <c r="E1713" s="84"/>
      <c r="F1713" s="84"/>
      <c r="G1713" s="819"/>
      <c r="H1713" s="572"/>
      <c r="I1713" s="84"/>
      <c r="J1713" s="84"/>
      <c r="K1713" s="84"/>
      <c r="L1713" s="84"/>
      <c r="M1713" s="84"/>
      <c r="N1713" s="84"/>
      <c r="O1713" s="84"/>
      <c r="P1713" s="84"/>
      <c r="Q1713" s="84"/>
      <c r="R1713" s="84"/>
      <c r="S1713" s="84"/>
      <c r="T1713" s="84"/>
      <c r="U1713" s="84"/>
      <c r="V1713" s="84"/>
      <c r="W1713" s="84"/>
      <c r="X1713" s="84"/>
      <c r="Y1713" s="84"/>
    </row>
    <row r="1714" spans="1:25">
      <c r="A1714" s="84"/>
      <c r="B1714" s="84"/>
      <c r="C1714" s="84"/>
      <c r="D1714" s="84"/>
      <c r="E1714" s="84"/>
      <c r="F1714" s="84"/>
      <c r="G1714" s="819"/>
      <c r="H1714" s="572"/>
      <c r="I1714" s="84"/>
      <c r="J1714" s="84"/>
      <c r="K1714" s="84"/>
      <c r="L1714" s="84"/>
      <c r="M1714" s="84"/>
      <c r="N1714" s="84"/>
      <c r="O1714" s="84"/>
      <c r="P1714" s="84"/>
      <c r="Q1714" s="84"/>
      <c r="R1714" s="84"/>
      <c r="S1714" s="84"/>
      <c r="T1714" s="84"/>
      <c r="U1714" s="84"/>
      <c r="V1714" s="84"/>
      <c r="W1714" s="84"/>
      <c r="X1714" s="84"/>
      <c r="Y1714" s="84"/>
    </row>
    <row r="1715" spans="1:25">
      <c r="A1715" s="84"/>
      <c r="B1715" s="84"/>
      <c r="C1715" s="84"/>
      <c r="D1715" s="84"/>
      <c r="E1715" s="84"/>
      <c r="F1715" s="84"/>
      <c r="G1715" s="819"/>
      <c r="H1715" s="572"/>
      <c r="I1715" s="84"/>
      <c r="J1715" s="84"/>
      <c r="K1715" s="84"/>
      <c r="L1715" s="84"/>
      <c r="M1715" s="84"/>
      <c r="N1715" s="84"/>
      <c r="O1715" s="84"/>
      <c r="P1715" s="84"/>
      <c r="Q1715" s="84"/>
      <c r="R1715" s="84"/>
      <c r="S1715" s="84"/>
      <c r="T1715" s="84"/>
      <c r="U1715" s="84"/>
      <c r="V1715" s="84"/>
      <c r="W1715" s="84"/>
      <c r="X1715" s="84"/>
      <c r="Y1715" s="84"/>
    </row>
    <row r="1716" spans="1:25">
      <c r="A1716" s="84"/>
      <c r="B1716" s="84"/>
      <c r="C1716" s="84"/>
      <c r="D1716" s="84"/>
      <c r="E1716" s="84"/>
      <c r="F1716" s="84"/>
      <c r="G1716" s="819"/>
      <c r="H1716" s="572"/>
      <c r="I1716" s="84"/>
      <c r="J1716" s="84"/>
      <c r="K1716" s="84"/>
      <c r="L1716" s="84"/>
      <c r="M1716" s="84"/>
      <c r="N1716" s="84"/>
      <c r="O1716" s="84"/>
      <c r="P1716" s="84"/>
      <c r="Q1716" s="84"/>
      <c r="R1716" s="84"/>
      <c r="S1716" s="84"/>
      <c r="T1716" s="84"/>
      <c r="U1716" s="84"/>
      <c r="V1716" s="84"/>
      <c r="W1716" s="84"/>
      <c r="X1716" s="84"/>
      <c r="Y1716" s="84"/>
    </row>
    <row r="1717" spans="1:25">
      <c r="A1717" s="84"/>
      <c r="B1717" s="84"/>
      <c r="C1717" s="84"/>
      <c r="D1717" s="84"/>
      <c r="E1717" s="84"/>
      <c r="F1717" s="84"/>
      <c r="G1717" s="819"/>
      <c r="H1717" s="572"/>
      <c r="I1717" s="84"/>
      <c r="J1717" s="84"/>
      <c r="K1717" s="84"/>
      <c r="L1717" s="84"/>
      <c r="M1717" s="84"/>
      <c r="N1717" s="84"/>
      <c r="O1717" s="84"/>
      <c r="P1717" s="84"/>
      <c r="Q1717" s="84"/>
      <c r="R1717" s="84"/>
      <c r="S1717" s="84"/>
      <c r="T1717" s="84"/>
      <c r="U1717" s="84"/>
      <c r="V1717" s="84"/>
      <c r="W1717" s="84"/>
      <c r="X1717" s="84"/>
      <c r="Y1717" s="84"/>
    </row>
    <row r="1718" spans="1:25">
      <c r="A1718" s="84"/>
      <c r="B1718" s="84"/>
      <c r="C1718" s="84"/>
      <c r="D1718" s="84"/>
      <c r="E1718" s="84"/>
      <c r="F1718" s="84"/>
      <c r="G1718" s="819"/>
      <c r="H1718" s="572"/>
      <c r="I1718" s="84"/>
      <c r="J1718" s="84"/>
      <c r="K1718" s="84"/>
      <c r="L1718" s="84"/>
      <c r="M1718" s="84"/>
      <c r="N1718" s="84"/>
      <c r="O1718" s="84"/>
      <c r="P1718" s="84"/>
      <c r="Q1718" s="84"/>
      <c r="R1718" s="84"/>
      <c r="S1718" s="84"/>
      <c r="T1718" s="84"/>
      <c r="U1718" s="84"/>
      <c r="V1718" s="84"/>
      <c r="W1718" s="84"/>
      <c r="X1718" s="84"/>
      <c r="Y1718" s="84"/>
    </row>
    <row r="1719" spans="1:25">
      <c r="A1719" s="84"/>
      <c r="B1719" s="84"/>
      <c r="C1719" s="84"/>
      <c r="D1719" s="84"/>
      <c r="E1719" s="84"/>
      <c r="F1719" s="84"/>
      <c r="G1719" s="819"/>
      <c r="H1719" s="572"/>
      <c r="I1719" s="84"/>
      <c r="J1719" s="84"/>
      <c r="K1719" s="84"/>
      <c r="L1719" s="84"/>
      <c r="M1719" s="84"/>
      <c r="N1719" s="84"/>
      <c r="O1719" s="84"/>
      <c r="P1719" s="84"/>
      <c r="Q1719" s="84"/>
      <c r="R1719" s="84"/>
      <c r="S1719" s="84"/>
      <c r="T1719" s="84"/>
      <c r="U1719" s="84"/>
      <c r="V1719" s="84"/>
      <c r="W1719" s="84"/>
      <c r="X1719" s="84"/>
      <c r="Y1719" s="84"/>
    </row>
    <row r="1720" spans="1:25">
      <c r="A1720" s="84"/>
      <c r="B1720" s="84"/>
      <c r="C1720" s="84"/>
      <c r="D1720" s="84"/>
      <c r="E1720" s="84"/>
      <c r="F1720" s="84"/>
      <c r="G1720" s="819"/>
      <c r="H1720" s="572"/>
      <c r="I1720" s="84"/>
      <c r="J1720" s="84"/>
      <c r="K1720" s="84"/>
      <c r="L1720" s="84"/>
      <c r="M1720" s="84"/>
      <c r="N1720" s="84"/>
      <c r="O1720" s="84"/>
      <c r="P1720" s="84"/>
      <c r="Q1720" s="84"/>
      <c r="R1720" s="84"/>
      <c r="S1720" s="84"/>
      <c r="T1720" s="84"/>
      <c r="U1720" s="84"/>
      <c r="V1720" s="84"/>
      <c r="W1720" s="84"/>
      <c r="X1720" s="84"/>
      <c r="Y1720" s="84"/>
    </row>
    <row r="1721" spans="1:25">
      <c r="A1721" s="84"/>
      <c r="B1721" s="84"/>
      <c r="C1721" s="84"/>
      <c r="D1721" s="84"/>
      <c r="E1721" s="84"/>
      <c r="F1721" s="84"/>
      <c r="G1721" s="819"/>
      <c r="H1721" s="572"/>
      <c r="I1721" s="84"/>
      <c r="J1721" s="84"/>
      <c r="K1721" s="84"/>
      <c r="L1721" s="84"/>
      <c r="M1721" s="84"/>
      <c r="N1721" s="84"/>
      <c r="O1721" s="84"/>
      <c r="P1721" s="84"/>
      <c r="Q1721" s="84"/>
      <c r="R1721" s="84"/>
      <c r="S1721" s="84"/>
      <c r="T1721" s="84"/>
      <c r="U1721" s="84"/>
      <c r="V1721" s="84"/>
      <c r="W1721" s="84"/>
      <c r="X1721" s="84"/>
      <c r="Y1721" s="84"/>
    </row>
    <row r="1722" spans="1:25">
      <c r="A1722" s="84"/>
      <c r="B1722" s="84"/>
      <c r="C1722" s="84"/>
      <c r="D1722" s="84"/>
      <c r="E1722" s="84"/>
      <c r="F1722" s="84"/>
      <c r="G1722" s="819"/>
      <c r="H1722" s="572"/>
      <c r="I1722" s="84"/>
      <c r="J1722" s="84"/>
      <c r="K1722" s="84"/>
      <c r="L1722" s="84"/>
      <c r="M1722" s="84"/>
      <c r="N1722" s="84"/>
      <c r="O1722" s="84"/>
      <c r="P1722" s="84"/>
      <c r="Q1722" s="84"/>
      <c r="R1722" s="84"/>
      <c r="S1722" s="84"/>
      <c r="T1722" s="84"/>
      <c r="U1722" s="84"/>
      <c r="V1722" s="84"/>
      <c r="W1722" s="84"/>
      <c r="X1722" s="84"/>
      <c r="Y1722" s="84"/>
    </row>
    <row r="1723" spans="1:25">
      <c r="A1723" s="84"/>
      <c r="B1723" s="84"/>
      <c r="C1723" s="84"/>
      <c r="D1723" s="84"/>
      <c r="E1723" s="84"/>
      <c r="F1723" s="84"/>
      <c r="G1723" s="819"/>
      <c r="H1723" s="572"/>
      <c r="I1723" s="84"/>
      <c r="J1723" s="84"/>
      <c r="K1723" s="84"/>
      <c r="L1723" s="84"/>
      <c r="M1723" s="84"/>
      <c r="N1723" s="84"/>
      <c r="O1723" s="84"/>
      <c r="P1723" s="84"/>
      <c r="Q1723" s="84"/>
      <c r="R1723" s="84"/>
      <c r="S1723" s="84"/>
      <c r="T1723" s="84"/>
      <c r="U1723" s="84"/>
      <c r="V1723" s="84"/>
      <c r="W1723" s="84"/>
      <c r="X1723" s="84"/>
      <c r="Y1723" s="84"/>
    </row>
    <row r="1724" spans="1:25">
      <c r="A1724" s="84"/>
      <c r="B1724" s="84"/>
      <c r="C1724" s="84"/>
      <c r="D1724" s="84"/>
      <c r="E1724" s="84"/>
      <c r="F1724" s="84"/>
      <c r="G1724" s="819"/>
      <c r="H1724" s="572"/>
      <c r="I1724" s="84"/>
      <c r="J1724" s="84"/>
      <c r="K1724" s="84"/>
      <c r="L1724" s="84"/>
      <c r="M1724" s="84"/>
      <c r="N1724" s="84"/>
      <c r="O1724" s="84"/>
      <c r="P1724" s="84"/>
      <c r="Q1724" s="84"/>
      <c r="R1724" s="84"/>
      <c r="S1724" s="84"/>
      <c r="T1724" s="84"/>
      <c r="U1724" s="84"/>
      <c r="V1724" s="84"/>
      <c r="W1724" s="84"/>
      <c r="X1724" s="84"/>
      <c r="Y1724" s="84"/>
    </row>
    <row r="1725" spans="1:25">
      <c r="A1725" s="84"/>
      <c r="B1725" s="84"/>
      <c r="C1725" s="84"/>
      <c r="D1725" s="84"/>
      <c r="E1725" s="84"/>
      <c r="F1725" s="84"/>
      <c r="G1725" s="819"/>
      <c r="H1725" s="572"/>
      <c r="I1725" s="84"/>
      <c r="J1725" s="84"/>
      <c r="K1725" s="84"/>
      <c r="L1725" s="84"/>
      <c r="M1725" s="84"/>
      <c r="N1725" s="84"/>
      <c r="O1725" s="84"/>
      <c r="P1725" s="84"/>
      <c r="Q1725" s="84"/>
      <c r="R1725" s="84"/>
      <c r="S1725" s="84"/>
      <c r="T1725" s="84"/>
      <c r="U1725" s="84"/>
      <c r="V1725" s="84"/>
      <c r="W1725" s="84"/>
      <c r="X1725" s="84"/>
      <c r="Y1725" s="84"/>
    </row>
    <row r="1726" spans="1:25">
      <c r="A1726" s="84"/>
      <c r="B1726" s="84"/>
      <c r="C1726" s="84"/>
      <c r="D1726" s="84"/>
      <c r="E1726" s="84"/>
      <c r="F1726" s="84"/>
      <c r="G1726" s="819"/>
      <c r="H1726" s="572"/>
      <c r="I1726" s="84"/>
      <c r="J1726" s="84"/>
      <c r="K1726" s="84"/>
      <c r="L1726" s="84"/>
      <c r="M1726" s="84"/>
      <c r="N1726" s="84"/>
      <c r="O1726" s="84"/>
      <c r="P1726" s="84"/>
      <c r="Q1726" s="84"/>
      <c r="R1726" s="84"/>
      <c r="S1726" s="84"/>
      <c r="T1726" s="84"/>
      <c r="U1726" s="84"/>
      <c r="V1726" s="84"/>
      <c r="W1726" s="84"/>
      <c r="X1726" s="84"/>
      <c r="Y1726" s="84"/>
    </row>
    <row r="1727" spans="1:25">
      <c r="A1727" s="84"/>
      <c r="B1727" s="84"/>
      <c r="C1727" s="84"/>
      <c r="D1727" s="84"/>
      <c r="E1727" s="84"/>
      <c r="F1727" s="84"/>
      <c r="G1727" s="819"/>
      <c r="H1727" s="572"/>
      <c r="I1727" s="84"/>
      <c r="J1727" s="84"/>
      <c r="K1727" s="84"/>
      <c r="L1727" s="84"/>
      <c r="M1727" s="84"/>
      <c r="N1727" s="84"/>
      <c r="O1727" s="84"/>
      <c r="P1727" s="84"/>
      <c r="Q1727" s="84"/>
      <c r="R1727" s="84"/>
      <c r="S1727" s="84"/>
      <c r="T1727" s="84"/>
      <c r="U1727" s="84"/>
      <c r="V1727" s="84"/>
      <c r="W1727" s="84"/>
      <c r="X1727" s="84"/>
      <c r="Y1727" s="84"/>
    </row>
    <row r="1728" spans="1:25">
      <c r="A1728" s="84"/>
      <c r="B1728" s="84"/>
      <c r="C1728" s="84"/>
      <c r="D1728" s="84"/>
      <c r="E1728" s="84"/>
      <c r="F1728" s="84"/>
      <c r="G1728" s="819"/>
      <c r="H1728" s="572"/>
      <c r="I1728" s="84"/>
      <c r="J1728" s="84"/>
      <c r="K1728" s="84"/>
      <c r="L1728" s="84"/>
      <c r="M1728" s="84"/>
      <c r="N1728" s="84"/>
      <c r="O1728" s="84"/>
      <c r="P1728" s="84"/>
      <c r="Q1728" s="84"/>
      <c r="R1728" s="84"/>
      <c r="S1728" s="84"/>
      <c r="T1728" s="84"/>
      <c r="U1728" s="84"/>
      <c r="V1728" s="84"/>
      <c r="W1728" s="84"/>
      <c r="X1728" s="84"/>
      <c r="Y1728" s="84"/>
    </row>
    <row r="1729" spans="1:25">
      <c r="A1729" s="84"/>
      <c r="B1729" s="84"/>
      <c r="C1729" s="84"/>
      <c r="D1729" s="84"/>
      <c r="E1729" s="84"/>
      <c r="F1729" s="84"/>
      <c r="G1729" s="819"/>
      <c r="H1729" s="572"/>
      <c r="I1729" s="84"/>
      <c r="J1729" s="84"/>
      <c r="K1729" s="84"/>
      <c r="L1729" s="84"/>
      <c r="M1729" s="84"/>
      <c r="N1729" s="84"/>
      <c r="O1729" s="84"/>
      <c r="P1729" s="84"/>
      <c r="Q1729" s="84"/>
      <c r="R1729" s="84"/>
      <c r="S1729" s="84"/>
      <c r="T1729" s="84"/>
      <c r="U1729" s="84"/>
      <c r="V1729" s="84"/>
      <c r="W1729" s="84"/>
      <c r="X1729" s="84"/>
      <c r="Y1729" s="84"/>
    </row>
    <row r="1730" spans="1:25">
      <c r="A1730" s="84"/>
      <c r="B1730" s="84"/>
      <c r="C1730" s="84"/>
      <c r="D1730" s="84"/>
      <c r="E1730" s="84"/>
      <c r="F1730" s="84"/>
      <c r="G1730" s="819"/>
      <c r="H1730" s="572"/>
      <c r="I1730" s="84"/>
      <c r="J1730" s="84"/>
      <c r="K1730" s="84"/>
      <c r="L1730" s="84"/>
      <c r="M1730" s="84"/>
      <c r="N1730" s="84"/>
      <c r="O1730" s="84"/>
      <c r="P1730" s="84"/>
      <c r="Q1730" s="84"/>
      <c r="R1730" s="84"/>
      <c r="S1730" s="84"/>
      <c r="T1730" s="84"/>
      <c r="U1730" s="84"/>
      <c r="V1730" s="84"/>
      <c r="W1730" s="84"/>
      <c r="X1730" s="84"/>
      <c r="Y1730" s="84"/>
    </row>
    <row r="1731" spans="1:25">
      <c r="A1731" s="84"/>
      <c r="B1731" s="84"/>
      <c r="C1731" s="84"/>
      <c r="D1731" s="84"/>
      <c r="E1731" s="84"/>
      <c r="F1731" s="84"/>
      <c r="G1731" s="819"/>
      <c r="H1731" s="572"/>
      <c r="I1731" s="84"/>
      <c r="J1731" s="84"/>
      <c r="K1731" s="84"/>
      <c r="L1731" s="84"/>
      <c r="M1731" s="84"/>
      <c r="N1731" s="84"/>
      <c r="O1731" s="84"/>
      <c r="P1731" s="84"/>
      <c r="Q1731" s="84"/>
      <c r="R1731" s="84"/>
      <c r="S1731" s="84"/>
      <c r="T1731" s="84"/>
      <c r="U1731" s="84"/>
      <c r="V1731" s="84"/>
      <c r="W1731" s="84"/>
      <c r="X1731" s="84"/>
      <c r="Y1731" s="84"/>
    </row>
    <row r="1732" spans="1:25">
      <c r="A1732" s="84"/>
      <c r="B1732" s="84"/>
      <c r="C1732" s="84"/>
      <c r="D1732" s="84"/>
      <c r="E1732" s="84"/>
      <c r="F1732" s="84"/>
      <c r="G1732" s="819"/>
      <c r="H1732" s="572"/>
      <c r="I1732" s="84"/>
      <c r="J1732" s="84"/>
      <c r="K1732" s="84"/>
      <c r="L1732" s="84"/>
      <c r="M1732" s="84"/>
      <c r="N1732" s="84"/>
      <c r="O1732" s="84"/>
      <c r="P1732" s="84"/>
      <c r="Q1732" s="84"/>
      <c r="R1732" s="84"/>
      <c r="S1732" s="84"/>
      <c r="T1732" s="84"/>
      <c r="U1732" s="84"/>
      <c r="V1732" s="84"/>
      <c r="W1732" s="84"/>
      <c r="X1732" s="84"/>
      <c r="Y1732" s="84"/>
    </row>
    <row r="1733" spans="1:25">
      <c r="A1733" s="84"/>
      <c r="B1733" s="84"/>
      <c r="C1733" s="84"/>
      <c r="D1733" s="84"/>
      <c r="E1733" s="84"/>
      <c r="F1733" s="84"/>
      <c r="G1733" s="819"/>
      <c r="H1733" s="572"/>
      <c r="I1733" s="84"/>
      <c r="J1733" s="84"/>
      <c r="K1733" s="84"/>
      <c r="L1733" s="84"/>
      <c r="M1733" s="84"/>
      <c r="N1733" s="84"/>
      <c r="O1733" s="84"/>
      <c r="P1733" s="84"/>
      <c r="Q1733" s="84"/>
      <c r="R1733" s="84"/>
      <c r="S1733" s="84"/>
      <c r="T1733" s="84"/>
      <c r="U1733" s="84"/>
      <c r="V1733" s="84"/>
      <c r="W1733" s="84"/>
      <c r="X1733" s="84"/>
      <c r="Y1733" s="84"/>
    </row>
    <row r="1734" spans="1:25">
      <c r="A1734" s="84"/>
      <c r="B1734" s="84"/>
      <c r="C1734" s="84"/>
      <c r="D1734" s="84"/>
      <c r="E1734" s="84"/>
      <c r="F1734" s="84"/>
      <c r="G1734" s="819"/>
      <c r="H1734" s="572"/>
      <c r="I1734" s="84"/>
      <c r="J1734" s="84"/>
      <c r="K1734" s="84"/>
      <c r="L1734" s="84"/>
      <c r="M1734" s="84"/>
      <c r="N1734" s="84"/>
      <c r="O1734" s="84"/>
      <c r="P1734" s="84"/>
      <c r="Q1734" s="84"/>
      <c r="R1734" s="84"/>
      <c r="S1734" s="84"/>
      <c r="T1734" s="84"/>
      <c r="U1734" s="84"/>
      <c r="V1734" s="84"/>
      <c r="W1734" s="84"/>
      <c r="X1734" s="84"/>
      <c r="Y1734" s="84"/>
    </row>
    <row r="1735" spans="1:25">
      <c r="A1735" s="84"/>
      <c r="B1735" s="84"/>
      <c r="C1735" s="84"/>
      <c r="D1735" s="84"/>
      <c r="E1735" s="84"/>
      <c r="F1735" s="84"/>
      <c r="G1735" s="819"/>
      <c r="H1735" s="572"/>
      <c r="I1735" s="84"/>
      <c r="J1735" s="84"/>
      <c r="K1735" s="84"/>
      <c r="L1735" s="84"/>
      <c r="M1735" s="84"/>
      <c r="N1735" s="84"/>
      <c r="O1735" s="84"/>
      <c r="P1735" s="84"/>
      <c r="Q1735" s="84"/>
      <c r="R1735" s="84"/>
      <c r="S1735" s="84"/>
      <c r="T1735" s="84"/>
      <c r="U1735" s="84"/>
      <c r="V1735" s="84"/>
      <c r="W1735" s="84"/>
      <c r="X1735" s="84"/>
      <c r="Y1735" s="84"/>
    </row>
    <row r="1736" spans="1:25">
      <c r="A1736" s="84"/>
      <c r="B1736" s="84"/>
      <c r="C1736" s="84"/>
      <c r="D1736" s="84"/>
      <c r="E1736" s="84"/>
      <c r="F1736" s="84"/>
      <c r="G1736" s="819"/>
      <c r="H1736" s="572"/>
      <c r="I1736" s="84"/>
      <c r="J1736" s="84"/>
      <c r="K1736" s="84"/>
      <c r="L1736" s="84"/>
      <c r="M1736" s="84"/>
      <c r="N1736" s="84"/>
      <c r="O1736" s="84"/>
      <c r="P1736" s="84"/>
      <c r="Q1736" s="84"/>
      <c r="R1736" s="84"/>
      <c r="S1736" s="84"/>
      <c r="T1736" s="84"/>
      <c r="U1736" s="84"/>
      <c r="V1736" s="84"/>
      <c r="W1736" s="84"/>
      <c r="X1736" s="84"/>
      <c r="Y1736" s="84"/>
    </row>
    <row r="1737" spans="1:25">
      <c r="A1737" s="84"/>
      <c r="B1737" s="84"/>
      <c r="C1737" s="84"/>
      <c r="D1737" s="84"/>
      <c r="E1737" s="84"/>
      <c r="F1737" s="84"/>
      <c r="G1737" s="819"/>
      <c r="H1737" s="572"/>
      <c r="I1737" s="84"/>
      <c r="J1737" s="84"/>
      <c r="K1737" s="84"/>
      <c r="L1737" s="84"/>
      <c r="M1737" s="84"/>
      <c r="N1737" s="84"/>
      <c r="O1737" s="84"/>
      <c r="P1737" s="84"/>
      <c r="Q1737" s="84"/>
      <c r="R1737" s="84"/>
      <c r="S1737" s="84"/>
      <c r="T1737" s="84"/>
      <c r="U1737" s="84"/>
      <c r="V1737" s="84"/>
      <c r="W1737" s="84"/>
      <c r="X1737" s="84"/>
      <c r="Y1737" s="84"/>
    </row>
    <row r="1738" spans="1:25">
      <c r="A1738" s="84"/>
      <c r="B1738" s="84"/>
      <c r="C1738" s="84"/>
      <c r="D1738" s="84"/>
      <c r="E1738" s="84"/>
      <c r="F1738" s="84"/>
      <c r="G1738" s="819"/>
      <c r="H1738" s="572"/>
      <c r="I1738" s="84"/>
      <c r="J1738" s="84"/>
      <c r="K1738" s="84"/>
      <c r="L1738" s="84"/>
      <c r="M1738" s="84"/>
      <c r="N1738" s="84"/>
      <c r="O1738" s="84"/>
      <c r="P1738" s="84"/>
      <c r="Q1738" s="84"/>
      <c r="R1738" s="84"/>
      <c r="S1738" s="84"/>
      <c r="T1738" s="84"/>
      <c r="U1738" s="84"/>
      <c r="V1738" s="84"/>
      <c r="W1738" s="84"/>
      <c r="X1738" s="84"/>
      <c r="Y1738" s="84"/>
    </row>
    <row r="1739" spans="1:25">
      <c r="A1739" s="84"/>
      <c r="B1739" s="84"/>
      <c r="C1739" s="84"/>
      <c r="D1739" s="84"/>
      <c r="E1739" s="84"/>
      <c r="F1739" s="84"/>
      <c r="G1739" s="819"/>
      <c r="H1739" s="572"/>
      <c r="I1739" s="84"/>
      <c r="J1739" s="84"/>
      <c r="K1739" s="84"/>
      <c r="L1739" s="84"/>
      <c r="M1739" s="84"/>
      <c r="N1739" s="84"/>
      <c r="O1739" s="84"/>
      <c r="P1739" s="84"/>
      <c r="Q1739" s="84"/>
      <c r="R1739" s="84"/>
      <c r="S1739" s="84"/>
      <c r="T1739" s="84"/>
      <c r="U1739" s="84"/>
      <c r="V1739" s="84"/>
      <c r="W1739" s="84"/>
      <c r="X1739" s="84"/>
      <c r="Y1739" s="84"/>
    </row>
    <row r="1740" spans="1:25">
      <c r="A1740" s="84"/>
      <c r="B1740" s="84"/>
      <c r="C1740" s="84"/>
      <c r="D1740" s="84"/>
      <c r="E1740" s="84"/>
      <c r="F1740" s="84"/>
      <c r="G1740" s="819"/>
      <c r="H1740" s="572"/>
      <c r="I1740" s="84"/>
      <c r="J1740" s="84"/>
      <c r="K1740" s="84"/>
      <c r="L1740" s="84"/>
      <c r="M1740" s="84"/>
      <c r="N1740" s="84"/>
      <c r="O1740" s="84"/>
      <c r="P1740" s="84"/>
      <c r="Q1740" s="84"/>
      <c r="R1740" s="84"/>
      <c r="S1740" s="84"/>
      <c r="T1740" s="84"/>
      <c r="U1740" s="84"/>
      <c r="V1740" s="84"/>
      <c r="W1740" s="84"/>
      <c r="X1740" s="84"/>
      <c r="Y1740" s="84"/>
    </row>
    <row r="1741" spans="1:25">
      <c r="A1741" s="84"/>
      <c r="B1741" s="84"/>
      <c r="C1741" s="84"/>
      <c r="D1741" s="84"/>
      <c r="E1741" s="84"/>
      <c r="F1741" s="84"/>
      <c r="G1741" s="819"/>
      <c r="H1741" s="572"/>
      <c r="I1741" s="84"/>
      <c r="J1741" s="84"/>
      <c r="K1741" s="84"/>
      <c r="L1741" s="84"/>
      <c r="M1741" s="84"/>
      <c r="N1741" s="84"/>
      <c r="O1741" s="84"/>
      <c r="P1741" s="84"/>
      <c r="Q1741" s="84"/>
      <c r="R1741" s="84"/>
      <c r="S1741" s="84"/>
      <c r="T1741" s="84"/>
      <c r="U1741" s="84"/>
      <c r="V1741" s="84"/>
      <c r="W1741" s="84"/>
      <c r="X1741" s="84"/>
      <c r="Y1741" s="84"/>
    </row>
    <row r="1742" spans="1:25">
      <c r="A1742" s="84"/>
      <c r="B1742" s="84"/>
      <c r="C1742" s="84"/>
      <c r="D1742" s="84"/>
      <c r="E1742" s="84"/>
      <c r="F1742" s="84"/>
      <c r="G1742" s="819"/>
      <c r="H1742" s="572"/>
      <c r="I1742" s="84"/>
      <c r="J1742" s="84"/>
      <c r="K1742" s="84"/>
      <c r="L1742" s="84"/>
      <c r="M1742" s="84"/>
      <c r="N1742" s="84"/>
      <c r="O1742" s="84"/>
      <c r="P1742" s="84"/>
      <c r="Q1742" s="84"/>
      <c r="R1742" s="84"/>
      <c r="S1742" s="84"/>
      <c r="T1742" s="84"/>
      <c r="U1742" s="84"/>
      <c r="V1742" s="84"/>
      <c r="W1742" s="84"/>
      <c r="X1742" s="84"/>
      <c r="Y1742" s="84"/>
    </row>
    <row r="1743" spans="1:25">
      <c r="A1743" s="84"/>
      <c r="B1743" s="84"/>
      <c r="C1743" s="84"/>
      <c r="D1743" s="84"/>
      <c r="E1743" s="84"/>
      <c r="F1743" s="84"/>
      <c r="G1743" s="819"/>
      <c r="H1743" s="572"/>
      <c r="I1743" s="84"/>
      <c r="J1743" s="84"/>
      <c r="K1743" s="84"/>
      <c r="L1743" s="84"/>
      <c r="M1743" s="84"/>
      <c r="N1743" s="84"/>
      <c r="O1743" s="84"/>
      <c r="P1743" s="84"/>
      <c r="Q1743" s="84"/>
      <c r="R1743" s="84"/>
      <c r="S1743" s="84"/>
      <c r="T1743" s="84"/>
      <c r="U1743" s="84"/>
      <c r="V1743" s="84"/>
      <c r="W1743" s="84"/>
      <c r="X1743" s="84"/>
      <c r="Y1743" s="84"/>
    </row>
    <row r="1744" spans="1:25">
      <c r="A1744" s="84"/>
      <c r="B1744" s="84"/>
      <c r="C1744" s="84"/>
      <c r="D1744" s="84"/>
      <c r="E1744" s="84"/>
      <c r="F1744" s="84"/>
      <c r="G1744" s="819"/>
      <c r="H1744" s="572"/>
      <c r="I1744" s="84"/>
      <c r="J1744" s="84"/>
      <c r="K1744" s="84"/>
      <c r="L1744" s="84"/>
      <c r="M1744" s="84"/>
      <c r="N1744" s="84"/>
      <c r="O1744" s="84"/>
      <c r="P1744" s="84"/>
      <c r="Q1744" s="84"/>
      <c r="R1744" s="84"/>
      <c r="S1744" s="84"/>
      <c r="T1744" s="84"/>
      <c r="U1744" s="84"/>
      <c r="V1744" s="84"/>
      <c r="W1744" s="84"/>
      <c r="X1744" s="84"/>
      <c r="Y1744" s="84"/>
    </row>
    <row r="1745" spans="1:25">
      <c r="A1745" s="84"/>
      <c r="B1745" s="84"/>
      <c r="C1745" s="84"/>
      <c r="D1745" s="84"/>
      <c r="E1745" s="84"/>
      <c r="F1745" s="84"/>
      <c r="G1745" s="819"/>
      <c r="H1745" s="572"/>
      <c r="I1745" s="84"/>
      <c r="J1745" s="84"/>
      <c r="K1745" s="84"/>
      <c r="L1745" s="84"/>
      <c r="M1745" s="84"/>
      <c r="N1745" s="84"/>
      <c r="O1745" s="84"/>
      <c r="P1745" s="84"/>
      <c r="Q1745" s="84"/>
      <c r="R1745" s="84"/>
      <c r="S1745" s="84"/>
      <c r="T1745" s="84"/>
      <c r="U1745" s="84"/>
      <c r="V1745" s="84"/>
      <c r="W1745" s="84"/>
      <c r="X1745" s="84"/>
      <c r="Y1745" s="84"/>
    </row>
    <row r="1746" spans="1:25">
      <c r="A1746" s="84"/>
      <c r="B1746" s="84"/>
      <c r="C1746" s="84"/>
      <c r="D1746" s="84"/>
      <c r="E1746" s="84"/>
      <c r="F1746" s="84"/>
      <c r="G1746" s="819"/>
      <c r="H1746" s="572"/>
      <c r="I1746" s="84"/>
      <c r="J1746" s="84"/>
      <c r="K1746" s="84"/>
      <c r="L1746" s="84"/>
      <c r="M1746" s="84"/>
      <c r="N1746" s="84"/>
      <c r="O1746" s="84"/>
      <c r="P1746" s="84"/>
      <c r="Q1746" s="84"/>
      <c r="R1746" s="84"/>
      <c r="S1746" s="84"/>
      <c r="T1746" s="84"/>
      <c r="U1746" s="84"/>
      <c r="V1746" s="84"/>
      <c r="W1746" s="84"/>
      <c r="X1746" s="84"/>
      <c r="Y1746" s="84"/>
    </row>
    <row r="1747" spans="1:25">
      <c r="A1747" s="84"/>
      <c r="B1747" s="84"/>
      <c r="C1747" s="84"/>
      <c r="D1747" s="84"/>
      <c r="E1747" s="84"/>
      <c r="F1747" s="84"/>
      <c r="G1747" s="819"/>
      <c r="H1747" s="572"/>
      <c r="I1747" s="84"/>
      <c r="J1747" s="84"/>
      <c r="K1747" s="84"/>
      <c r="L1747" s="84"/>
      <c r="M1747" s="84"/>
      <c r="N1747" s="84"/>
      <c r="O1747" s="84"/>
      <c r="P1747" s="84"/>
      <c r="Q1747" s="84"/>
      <c r="R1747" s="84"/>
      <c r="S1747" s="84"/>
      <c r="T1747" s="84"/>
      <c r="U1747" s="84"/>
      <c r="V1747" s="84"/>
      <c r="W1747" s="84"/>
      <c r="X1747" s="84"/>
      <c r="Y1747" s="84"/>
    </row>
    <row r="1748" spans="1:25">
      <c r="A1748" s="84"/>
      <c r="B1748" s="84"/>
      <c r="C1748" s="84"/>
      <c r="D1748" s="84"/>
      <c r="E1748" s="84"/>
      <c r="F1748" s="84"/>
      <c r="G1748" s="819"/>
      <c r="H1748" s="572"/>
      <c r="I1748" s="84"/>
      <c r="J1748" s="84"/>
      <c r="K1748" s="84"/>
      <c r="L1748" s="84"/>
      <c r="M1748" s="84"/>
      <c r="N1748" s="84"/>
      <c r="O1748" s="84"/>
      <c r="P1748" s="84"/>
      <c r="Q1748" s="84"/>
      <c r="R1748" s="84"/>
      <c r="S1748" s="84"/>
      <c r="T1748" s="84"/>
      <c r="U1748" s="84"/>
      <c r="V1748" s="84"/>
      <c r="W1748" s="84"/>
      <c r="X1748" s="84"/>
      <c r="Y1748" s="84"/>
    </row>
    <row r="1749" spans="1:25">
      <c r="A1749" s="84"/>
      <c r="B1749" s="84"/>
      <c r="C1749" s="84"/>
      <c r="D1749" s="84"/>
      <c r="E1749" s="84"/>
      <c r="F1749" s="84"/>
      <c r="G1749" s="819"/>
      <c r="H1749" s="572"/>
      <c r="I1749" s="84"/>
      <c r="J1749" s="84"/>
      <c r="K1749" s="84"/>
      <c r="L1749" s="84"/>
      <c r="M1749" s="84"/>
      <c r="N1749" s="84"/>
      <c r="O1749" s="84"/>
      <c r="P1749" s="84"/>
      <c r="Q1749" s="84"/>
      <c r="R1749" s="84"/>
      <c r="S1749" s="84"/>
      <c r="T1749" s="84"/>
      <c r="U1749" s="84"/>
      <c r="V1749" s="84"/>
      <c r="W1749" s="84"/>
      <c r="X1749" s="84"/>
      <c r="Y1749" s="84"/>
    </row>
    <row r="1750" spans="1:25">
      <c r="A1750" s="84"/>
      <c r="B1750" s="84"/>
      <c r="C1750" s="84"/>
      <c r="D1750" s="84"/>
      <c r="E1750" s="84"/>
      <c r="F1750" s="84"/>
      <c r="G1750" s="819"/>
      <c r="H1750" s="572"/>
      <c r="I1750" s="84"/>
      <c r="J1750" s="84"/>
      <c r="K1750" s="84"/>
      <c r="L1750" s="84"/>
      <c r="M1750" s="84"/>
      <c r="N1750" s="84"/>
      <c r="O1750" s="84"/>
      <c r="P1750" s="84"/>
      <c r="Q1750" s="84"/>
      <c r="R1750" s="84"/>
      <c r="S1750" s="84"/>
      <c r="T1750" s="84"/>
      <c r="U1750" s="84"/>
      <c r="V1750" s="84"/>
      <c r="W1750" s="84"/>
      <c r="X1750" s="84"/>
      <c r="Y1750" s="84"/>
    </row>
    <row r="1751" spans="1:25">
      <c r="A1751" s="84"/>
      <c r="B1751" s="84"/>
      <c r="C1751" s="84"/>
      <c r="D1751" s="84"/>
      <c r="E1751" s="84"/>
      <c r="F1751" s="84"/>
      <c r="G1751" s="819"/>
      <c r="H1751" s="572"/>
      <c r="I1751" s="84"/>
      <c r="J1751" s="84"/>
      <c r="K1751" s="84"/>
      <c r="L1751" s="84"/>
      <c r="M1751" s="84"/>
      <c r="N1751" s="84"/>
      <c r="O1751" s="84"/>
      <c r="P1751" s="84"/>
      <c r="Q1751" s="84"/>
      <c r="R1751" s="84"/>
      <c r="S1751" s="84"/>
      <c r="T1751" s="84"/>
      <c r="U1751" s="84"/>
      <c r="V1751" s="84"/>
      <c r="W1751" s="84"/>
      <c r="X1751" s="84"/>
      <c r="Y1751" s="84"/>
    </row>
    <row r="1752" spans="1:25">
      <c r="A1752" s="84"/>
      <c r="B1752" s="84"/>
      <c r="C1752" s="84"/>
      <c r="D1752" s="84"/>
      <c r="E1752" s="84"/>
      <c r="F1752" s="84"/>
      <c r="G1752" s="819"/>
      <c r="H1752" s="572"/>
      <c r="I1752" s="84"/>
      <c r="J1752" s="84"/>
      <c r="K1752" s="84"/>
      <c r="L1752" s="84"/>
      <c r="M1752" s="84"/>
      <c r="N1752" s="84"/>
      <c r="O1752" s="84"/>
      <c r="P1752" s="84"/>
      <c r="Q1752" s="84"/>
      <c r="R1752" s="84"/>
      <c r="S1752" s="84"/>
      <c r="T1752" s="84"/>
      <c r="U1752" s="84"/>
      <c r="V1752" s="84"/>
      <c r="W1752" s="84"/>
      <c r="X1752" s="84"/>
      <c r="Y1752" s="84"/>
    </row>
    <row r="1753" spans="1:25">
      <c r="A1753" s="84"/>
      <c r="B1753" s="84"/>
      <c r="C1753" s="84"/>
      <c r="D1753" s="84"/>
      <c r="E1753" s="84"/>
      <c r="F1753" s="84"/>
      <c r="G1753" s="819"/>
      <c r="H1753" s="572"/>
      <c r="I1753" s="84"/>
      <c r="J1753" s="84"/>
      <c r="K1753" s="84"/>
      <c r="L1753" s="84"/>
      <c r="M1753" s="84"/>
      <c r="N1753" s="84"/>
      <c r="O1753" s="84"/>
      <c r="P1753" s="84"/>
      <c r="Q1753" s="84"/>
      <c r="R1753" s="84"/>
      <c r="S1753" s="84"/>
      <c r="T1753" s="84"/>
      <c r="U1753" s="84"/>
      <c r="V1753" s="84"/>
      <c r="W1753" s="84"/>
      <c r="X1753" s="84"/>
      <c r="Y1753" s="84"/>
    </row>
    <row r="1754" spans="1:25">
      <c r="A1754" s="84"/>
      <c r="B1754" s="84"/>
      <c r="C1754" s="84"/>
      <c r="D1754" s="84"/>
      <c r="E1754" s="84"/>
      <c r="F1754" s="84"/>
      <c r="G1754" s="819"/>
      <c r="H1754" s="572"/>
      <c r="I1754" s="84"/>
      <c r="J1754" s="84"/>
      <c r="K1754" s="84"/>
      <c r="L1754" s="84"/>
      <c r="M1754" s="84"/>
      <c r="N1754" s="84"/>
      <c r="O1754" s="84"/>
      <c r="P1754" s="84"/>
      <c r="Q1754" s="84"/>
      <c r="R1754" s="84"/>
      <c r="S1754" s="84"/>
      <c r="T1754" s="84"/>
      <c r="U1754" s="84"/>
      <c r="V1754" s="84"/>
      <c r="W1754" s="84"/>
      <c r="X1754" s="84"/>
      <c r="Y1754" s="84"/>
    </row>
    <row r="1755" spans="1:25">
      <c r="A1755" s="84"/>
      <c r="B1755" s="84"/>
      <c r="C1755" s="84"/>
      <c r="D1755" s="84"/>
      <c r="E1755" s="84"/>
      <c r="F1755" s="84"/>
      <c r="G1755" s="819"/>
      <c r="H1755" s="572"/>
      <c r="I1755" s="84"/>
      <c r="J1755" s="84"/>
      <c r="K1755" s="84"/>
      <c r="L1755" s="84"/>
      <c r="M1755" s="84"/>
      <c r="N1755" s="84"/>
      <c r="O1755" s="84"/>
      <c r="P1755" s="84"/>
      <c r="Q1755" s="84"/>
      <c r="R1755" s="84"/>
      <c r="S1755" s="84"/>
      <c r="T1755" s="84"/>
      <c r="U1755" s="84"/>
      <c r="V1755" s="84"/>
      <c r="W1755" s="84"/>
      <c r="X1755" s="84"/>
      <c r="Y1755" s="84"/>
    </row>
    <row r="1756" spans="1:25">
      <c r="A1756" s="84"/>
      <c r="B1756" s="84"/>
      <c r="C1756" s="84"/>
      <c r="D1756" s="84"/>
      <c r="E1756" s="84"/>
      <c r="F1756" s="84"/>
      <c r="G1756" s="819"/>
      <c r="H1756" s="572"/>
      <c r="I1756" s="84"/>
      <c r="J1756" s="84"/>
      <c r="K1756" s="84"/>
      <c r="L1756" s="84"/>
      <c r="M1756" s="84"/>
      <c r="N1756" s="84"/>
      <c r="O1756" s="84"/>
      <c r="P1756" s="84"/>
      <c r="Q1756" s="84"/>
      <c r="R1756" s="84"/>
      <c r="S1756" s="84"/>
      <c r="T1756" s="84"/>
      <c r="U1756" s="84"/>
      <c r="V1756" s="84"/>
      <c r="W1756" s="84"/>
      <c r="X1756" s="84"/>
      <c r="Y1756" s="84"/>
    </row>
    <row r="1757" spans="1:25">
      <c r="A1757" s="84"/>
      <c r="B1757" s="84"/>
      <c r="C1757" s="84"/>
      <c r="D1757" s="84"/>
      <c r="E1757" s="84"/>
      <c r="F1757" s="84"/>
      <c r="G1757" s="819"/>
      <c r="H1757" s="572"/>
      <c r="I1757" s="84"/>
      <c r="J1757" s="84"/>
      <c r="K1757" s="84"/>
      <c r="L1757" s="84"/>
      <c r="M1757" s="84"/>
      <c r="N1757" s="84"/>
      <c r="O1757" s="84"/>
      <c r="P1757" s="84"/>
      <c r="Q1757" s="84"/>
      <c r="R1757" s="84"/>
      <c r="S1757" s="84"/>
      <c r="T1757" s="84"/>
      <c r="U1757" s="84"/>
      <c r="V1757" s="84"/>
      <c r="W1757" s="84"/>
      <c r="X1757" s="84"/>
      <c r="Y1757" s="84"/>
    </row>
    <row r="1758" spans="1:25">
      <c r="A1758" s="84"/>
      <c r="B1758" s="84"/>
      <c r="C1758" s="84"/>
      <c r="D1758" s="84"/>
      <c r="E1758" s="84"/>
      <c r="F1758" s="84"/>
      <c r="G1758" s="819"/>
      <c r="H1758" s="572"/>
      <c r="I1758" s="84"/>
      <c r="J1758" s="84"/>
      <c r="K1758" s="84"/>
      <c r="L1758" s="84"/>
      <c r="M1758" s="84"/>
      <c r="N1758" s="84"/>
      <c r="O1758" s="84"/>
      <c r="P1758" s="84"/>
      <c r="Q1758" s="84"/>
      <c r="R1758" s="84"/>
      <c r="S1758" s="84"/>
      <c r="T1758" s="84"/>
      <c r="U1758" s="84"/>
      <c r="V1758" s="84"/>
      <c r="W1758" s="84"/>
      <c r="X1758" s="84"/>
      <c r="Y1758" s="84"/>
    </row>
    <row r="1759" spans="1:25">
      <c r="A1759" s="84"/>
      <c r="B1759" s="84"/>
      <c r="C1759" s="84"/>
      <c r="D1759" s="84"/>
      <c r="E1759" s="84"/>
      <c r="F1759" s="84"/>
      <c r="G1759" s="819"/>
      <c r="H1759" s="572"/>
      <c r="I1759" s="84"/>
      <c r="J1759" s="84"/>
      <c r="K1759" s="84"/>
      <c r="L1759" s="84"/>
      <c r="M1759" s="84"/>
      <c r="N1759" s="84"/>
      <c r="O1759" s="84"/>
      <c r="P1759" s="84"/>
      <c r="Q1759" s="84"/>
      <c r="R1759" s="84"/>
      <c r="S1759" s="84"/>
      <c r="T1759" s="84"/>
      <c r="U1759" s="84"/>
      <c r="V1759" s="84"/>
      <c r="W1759" s="84"/>
      <c r="X1759" s="84"/>
      <c r="Y1759" s="84"/>
    </row>
    <row r="1760" spans="1:25">
      <c r="A1760" s="84"/>
      <c r="B1760" s="84"/>
      <c r="C1760" s="84"/>
      <c r="D1760" s="84"/>
      <c r="E1760" s="84"/>
      <c r="F1760" s="84"/>
      <c r="G1760" s="819"/>
      <c r="H1760" s="572"/>
      <c r="I1760" s="84"/>
      <c r="J1760" s="84"/>
      <c r="K1760" s="84"/>
      <c r="L1760" s="84"/>
      <c r="M1760" s="84"/>
      <c r="N1760" s="84"/>
      <c r="O1760" s="84"/>
      <c r="P1760" s="84"/>
      <c r="Q1760" s="84"/>
      <c r="R1760" s="84"/>
      <c r="S1760" s="84"/>
      <c r="T1760" s="84"/>
      <c r="U1760" s="84"/>
      <c r="V1760" s="84"/>
      <c r="W1760" s="84"/>
      <c r="X1760" s="84"/>
      <c r="Y1760" s="84"/>
    </row>
    <row r="1761" spans="1:25">
      <c r="A1761" s="84"/>
      <c r="B1761" s="84"/>
      <c r="C1761" s="84"/>
      <c r="D1761" s="84"/>
      <c r="E1761" s="84"/>
      <c r="F1761" s="84"/>
      <c r="G1761" s="819"/>
      <c r="H1761" s="572"/>
      <c r="I1761" s="84"/>
      <c r="J1761" s="84"/>
      <c r="K1761" s="84"/>
      <c r="L1761" s="84"/>
      <c r="M1761" s="84"/>
      <c r="N1761" s="84"/>
      <c r="O1761" s="84"/>
      <c r="P1761" s="84"/>
      <c r="Q1761" s="84"/>
      <c r="R1761" s="84"/>
      <c r="S1761" s="84"/>
      <c r="T1761" s="84"/>
      <c r="U1761" s="84"/>
      <c r="V1761" s="84"/>
      <c r="W1761" s="84"/>
      <c r="X1761" s="84"/>
      <c r="Y1761" s="84"/>
    </row>
    <row r="1762" spans="1:25">
      <c r="A1762" s="84"/>
      <c r="B1762" s="84"/>
      <c r="C1762" s="84"/>
      <c r="D1762" s="84"/>
      <c r="E1762" s="84"/>
      <c r="F1762" s="84"/>
      <c r="G1762" s="819"/>
      <c r="H1762" s="572"/>
      <c r="I1762" s="84"/>
      <c r="J1762" s="84"/>
      <c r="K1762" s="84"/>
      <c r="L1762" s="84"/>
      <c r="M1762" s="84"/>
      <c r="N1762" s="84"/>
      <c r="O1762" s="84"/>
      <c r="P1762" s="84"/>
      <c r="Q1762" s="84"/>
      <c r="R1762" s="84"/>
      <c r="S1762" s="84"/>
      <c r="T1762" s="84"/>
      <c r="U1762" s="84"/>
      <c r="V1762" s="84"/>
      <c r="W1762" s="84"/>
      <c r="X1762" s="84"/>
      <c r="Y1762" s="84"/>
    </row>
    <row r="1763" spans="1:25">
      <c r="A1763" s="84"/>
      <c r="B1763" s="84"/>
      <c r="C1763" s="84"/>
      <c r="D1763" s="84"/>
      <c r="E1763" s="84"/>
      <c r="F1763" s="84"/>
      <c r="G1763" s="819"/>
      <c r="H1763" s="572"/>
      <c r="I1763" s="84"/>
      <c r="J1763" s="84"/>
      <c r="K1763" s="84"/>
      <c r="L1763" s="84"/>
      <c r="M1763" s="84"/>
      <c r="N1763" s="84"/>
      <c r="O1763" s="84"/>
      <c r="P1763" s="84"/>
      <c r="Q1763" s="84"/>
      <c r="R1763" s="84"/>
      <c r="S1763" s="84"/>
      <c r="T1763" s="84"/>
      <c r="U1763" s="84"/>
      <c r="V1763" s="84"/>
      <c r="W1763" s="84"/>
      <c r="X1763" s="84"/>
      <c r="Y1763" s="84"/>
    </row>
    <row r="1764" spans="1:25">
      <c r="A1764" s="84"/>
      <c r="B1764" s="84"/>
      <c r="C1764" s="84"/>
      <c r="D1764" s="84"/>
      <c r="E1764" s="84"/>
      <c r="F1764" s="84"/>
      <c r="G1764" s="819"/>
      <c r="H1764" s="572"/>
      <c r="I1764" s="84"/>
      <c r="J1764" s="84"/>
      <c r="K1764" s="84"/>
      <c r="L1764" s="84"/>
      <c r="M1764" s="84"/>
      <c r="N1764" s="84"/>
      <c r="O1764" s="84"/>
      <c r="P1764" s="84"/>
      <c r="Q1764" s="84"/>
      <c r="R1764" s="84"/>
      <c r="S1764" s="84"/>
      <c r="T1764" s="84"/>
      <c r="U1764" s="84"/>
      <c r="V1764" s="84"/>
      <c r="W1764" s="84"/>
      <c r="X1764" s="84"/>
      <c r="Y1764" s="84"/>
    </row>
    <row r="1765" spans="1:25">
      <c r="A1765" s="84"/>
      <c r="B1765" s="84"/>
      <c r="C1765" s="84"/>
      <c r="D1765" s="84"/>
      <c r="E1765" s="84"/>
      <c r="F1765" s="84"/>
      <c r="G1765" s="819"/>
      <c r="H1765" s="572"/>
      <c r="I1765" s="84"/>
      <c r="J1765" s="84"/>
      <c r="K1765" s="84"/>
      <c r="L1765" s="84"/>
      <c r="M1765" s="84"/>
      <c r="N1765" s="84"/>
      <c r="O1765" s="84"/>
      <c r="P1765" s="84"/>
      <c r="Q1765" s="84"/>
      <c r="R1765" s="84"/>
      <c r="S1765" s="84"/>
      <c r="T1765" s="84"/>
      <c r="U1765" s="84"/>
      <c r="V1765" s="84"/>
      <c r="W1765" s="84"/>
      <c r="X1765" s="84"/>
      <c r="Y1765" s="84"/>
    </row>
    <row r="1766" spans="1:25">
      <c r="A1766" s="84"/>
      <c r="B1766" s="84"/>
      <c r="C1766" s="84"/>
      <c r="D1766" s="84"/>
      <c r="E1766" s="84"/>
      <c r="F1766" s="84"/>
      <c r="G1766" s="819"/>
      <c r="H1766" s="572"/>
      <c r="I1766" s="84"/>
      <c r="J1766" s="84"/>
      <c r="K1766" s="84"/>
      <c r="L1766" s="84"/>
      <c r="M1766" s="84"/>
      <c r="N1766" s="84"/>
      <c r="O1766" s="84"/>
      <c r="P1766" s="84"/>
      <c r="Q1766" s="84"/>
      <c r="R1766" s="84"/>
      <c r="S1766" s="84"/>
      <c r="T1766" s="84"/>
      <c r="U1766" s="84"/>
      <c r="V1766" s="84"/>
      <c r="W1766" s="84"/>
      <c r="X1766" s="84"/>
      <c r="Y1766" s="84"/>
    </row>
    <row r="1767" spans="1:25">
      <c r="A1767" s="84"/>
      <c r="B1767" s="84"/>
      <c r="C1767" s="84"/>
      <c r="D1767" s="84"/>
      <c r="E1767" s="84"/>
      <c r="F1767" s="84"/>
      <c r="G1767" s="819"/>
      <c r="H1767" s="572"/>
      <c r="I1767" s="84"/>
      <c r="J1767" s="84"/>
      <c r="K1767" s="84"/>
      <c r="L1767" s="84"/>
      <c r="M1767" s="84"/>
      <c r="N1767" s="84"/>
      <c r="O1767" s="84"/>
      <c r="P1767" s="84"/>
      <c r="Q1767" s="84"/>
      <c r="R1767" s="84"/>
      <c r="S1767" s="84"/>
      <c r="T1767" s="84"/>
      <c r="U1767" s="84"/>
      <c r="V1767" s="84"/>
      <c r="W1767" s="84"/>
      <c r="X1767" s="84"/>
      <c r="Y1767" s="84"/>
    </row>
    <row r="1768" spans="1:25">
      <c r="A1768" s="84"/>
      <c r="B1768" s="84"/>
      <c r="C1768" s="84"/>
      <c r="D1768" s="84"/>
      <c r="E1768" s="84"/>
      <c r="F1768" s="84"/>
      <c r="G1768" s="819"/>
      <c r="H1768" s="572"/>
      <c r="I1768" s="84"/>
      <c r="J1768" s="84"/>
      <c r="K1768" s="84"/>
      <c r="L1768" s="84"/>
      <c r="M1768" s="84"/>
      <c r="N1768" s="84"/>
      <c r="O1768" s="84"/>
      <c r="P1768" s="84"/>
      <c r="Q1768" s="84"/>
      <c r="R1768" s="84"/>
      <c r="S1768" s="84"/>
      <c r="T1768" s="84"/>
      <c r="U1768" s="84"/>
      <c r="V1768" s="84"/>
      <c r="W1768" s="84"/>
      <c r="X1768" s="84"/>
      <c r="Y1768" s="84"/>
    </row>
    <row r="1769" spans="1:25">
      <c r="A1769" s="84"/>
      <c r="B1769" s="84"/>
      <c r="C1769" s="84"/>
      <c r="D1769" s="84"/>
      <c r="E1769" s="84"/>
      <c r="F1769" s="84"/>
      <c r="G1769" s="819"/>
      <c r="H1769" s="572"/>
      <c r="I1769" s="84"/>
      <c r="J1769" s="84"/>
      <c r="K1769" s="84"/>
      <c r="L1769" s="84"/>
      <c r="M1769" s="84"/>
      <c r="N1769" s="84"/>
      <c r="O1769" s="84"/>
      <c r="P1769" s="84"/>
      <c r="Q1769" s="84"/>
      <c r="R1769" s="84"/>
      <c r="S1769" s="84"/>
      <c r="T1769" s="84"/>
      <c r="U1769" s="84"/>
      <c r="V1769" s="84"/>
      <c r="W1769" s="84"/>
      <c r="X1769" s="84"/>
      <c r="Y1769" s="84"/>
    </row>
    <row r="1770" spans="1:25">
      <c r="A1770" s="84"/>
      <c r="B1770" s="84"/>
      <c r="C1770" s="84"/>
      <c r="D1770" s="84"/>
      <c r="E1770" s="84"/>
      <c r="F1770" s="84"/>
      <c r="G1770" s="819"/>
      <c r="H1770" s="572"/>
      <c r="I1770" s="84"/>
      <c r="J1770" s="84"/>
      <c r="K1770" s="84"/>
      <c r="L1770" s="84"/>
      <c r="M1770" s="84"/>
      <c r="N1770" s="84"/>
      <c r="O1770" s="84"/>
      <c r="P1770" s="84"/>
      <c r="Q1770" s="84"/>
      <c r="R1770" s="84"/>
      <c r="S1770" s="84"/>
      <c r="T1770" s="84"/>
      <c r="U1770" s="84"/>
      <c r="V1770" s="84"/>
      <c r="W1770" s="84"/>
      <c r="X1770" s="84"/>
      <c r="Y1770" s="84"/>
    </row>
    <row r="1771" spans="1:25">
      <c r="A1771" s="84"/>
      <c r="B1771" s="84"/>
      <c r="C1771" s="84"/>
      <c r="D1771" s="84"/>
      <c r="E1771" s="84"/>
      <c r="F1771" s="84"/>
      <c r="G1771" s="819"/>
      <c r="H1771" s="572"/>
      <c r="I1771" s="84"/>
      <c r="J1771" s="84"/>
      <c r="K1771" s="84"/>
      <c r="L1771" s="84"/>
      <c r="M1771" s="84"/>
      <c r="N1771" s="84"/>
      <c r="O1771" s="84"/>
      <c r="P1771" s="84"/>
      <c r="Q1771" s="84"/>
      <c r="R1771" s="84"/>
      <c r="S1771" s="84"/>
      <c r="T1771" s="84"/>
      <c r="U1771" s="84"/>
      <c r="V1771" s="84"/>
      <c r="W1771" s="84"/>
      <c r="X1771" s="84"/>
      <c r="Y1771" s="84"/>
    </row>
    <row r="1772" spans="1:25">
      <c r="A1772" s="84"/>
      <c r="B1772" s="84"/>
      <c r="C1772" s="84"/>
      <c r="D1772" s="84"/>
      <c r="E1772" s="84"/>
      <c r="F1772" s="84"/>
      <c r="G1772" s="819"/>
      <c r="H1772" s="572"/>
      <c r="I1772" s="84"/>
      <c r="J1772" s="84"/>
      <c r="K1772" s="84"/>
      <c r="L1772" s="84"/>
      <c r="M1772" s="84"/>
      <c r="N1772" s="84"/>
      <c r="O1772" s="84"/>
      <c r="P1772" s="84"/>
      <c r="Q1772" s="84"/>
      <c r="R1772" s="84"/>
      <c r="S1772" s="84"/>
      <c r="T1772" s="84"/>
      <c r="U1772" s="84"/>
      <c r="V1772" s="84"/>
      <c r="W1772" s="84"/>
      <c r="X1772" s="84"/>
      <c r="Y1772" s="84"/>
    </row>
    <row r="1773" spans="1:25">
      <c r="A1773" s="84"/>
      <c r="B1773" s="84"/>
      <c r="C1773" s="84"/>
      <c r="D1773" s="84"/>
      <c r="E1773" s="84"/>
      <c r="F1773" s="84"/>
      <c r="G1773" s="819"/>
      <c r="H1773" s="572"/>
      <c r="I1773" s="84"/>
      <c r="J1773" s="84"/>
      <c r="K1773" s="84"/>
      <c r="L1773" s="84"/>
      <c r="M1773" s="84"/>
      <c r="N1773" s="84"/>
      <c r="O1773" s="84"/>
      <c r="P1773" s="84"/>
      <c r="Q1773" s="84"/>
      <c r="R1773" s="84"/>
      <c r="S1773" s="84"/>
      <c r="T1773" s="84"/>
      <c r="U1773" s="84"/>
      <c r="V1773" s="84"/>
      <c r="W1773" s="84"/>
      <c r="X1773" s="84"/>
      <c r="Y1773" s="84"/>
    </row>
    <row r="1774" spans="1:25">
      <c r="A1774" s="84"/>
      <c r="B1774" s="84"/>
      <c r="C1774" s="84"/>
      <c r="D1774" s="84"/>
      <c r="E1774" s="84"/>
      <c r="F1774" s="84"/>
      <c r="G1774" s="819"/>
      <c r="H1774" s="572"/>
      <c r="I1774" s="84"/>
      <c r="J1774" s="84"/>
      <c r="K1774" s="84"/>
      <c r="L1774" s="84"/>
      <c r="M1774" s="84"/>
      <c r="N1774" s="84"/>
      <c r="O1774" s="84"/>
      <c r="P1774" s="84"/>
      <c r="Q1774" s="84"/>
      <c r="R1774" s="84"/>
      <c r="S1774" s="84"/>
      <c r="T1774" s="84"/>
      <c r="U1774" s="84"/>
      <c r="V1774" s="84"/>
      <c r="W1774" s="84"/>
      <c r="X1774" s="84"/>
      <c r="Y1774" s="84"/>
    </row>
    <row r="1775" spans="1:25">
      <c r="A1775" s="84"/>
      <c r="B1775" s="84"/>
      <c r="C1775" s="84"/>
      <c r="D1775" s="84"/>
      <c r="E1775" s="84"/>
      <c r="F1775" s="84"/>
      <c r="G1775" s="819"/>
      <c r="H1775" s="572"/>
      <c r="I1775" s="84"/>
      <c r="J1775" s="84"/>
      <c r="K1775" s="84"/>
      <c r="L1775" s="84"/>
      <c r="M1775" s="84"/>
      <c r="N1775" s="84"/>
      <c r="O1775" s="84"/>
      <c r="P1775" s="84"/>
      <c r="Q1775" s="84"/>
      <c r="R1775" s="84"/>
      <c r="S1775" s="84"/>
      <c r="T1775" s="84"/>
      <c r="U1775" s="84"/>
      <c r="V1775" s="84"/>
      <c r="W1775" s="84"/>
      <c r="X1775" s="84"/>
      <c r="Y1775" s="84"/>
    </row>
    <row r="1776" spans="1:25">
      <c r="A1776" s="84"/>
      <c r="B1776" s="84"/>
      <c r="C1776" s="84"/>
      <c r="D1776" s="84"/>
      <c r="E1776" s="84"/>
      <c r="F1776" s="84"/>
      <c r="G1776" s="819"/>
      <c r="H1776" s="572"/>
      <c r="I1776" s="84"/>
      <c r="J1776" s="84"/>
      <c r="K1776" s="84"/>
      <c r="L1776" s="84"/>
      <c r="M1776" s="84"/>
      <c r="N1776" s="84"/>
      <c r="O1776" s="84"/>
      <c r="P1776" s="84"/>
      <c r="Q1776" s="84"/>
      <c r="R1776" s="84"/>
      <c r="S1776" s="84"/>
      <c r="T1776" s="84"/>
      <c r="U1776" s="84"/>
      <c r="V1776" s="84"/>
      <c r="W1776" s="84"/>
      <c r="X1776" s="84"/>
      <c r="Y1776" s="84"/>
    </row>
    <row r="1777" spans="1:25">
      <c r="A1777" s="84"/>
      <c r="B1777" s="84"/>
      <c r="C1777" s="84"/>
      <c r="D1777" s="84"/>
      <c r="E1777" s="84"/>
      <c r="F1777" s="84"/>
      <c r="G1777" s="819"/>
      <c r="H1777" s="572"/>
      <c r="I1777" s="84"/>
      <c r="J1777" s="84"/>
      <c r="K1777" s="84"/>
      <c r="L1777" s="84"/>
      <c r="M1777" s="84"/>
      <c r="N1777" s="84"/>
      <c r="O1777" s="84"/>
      <c r="P1777" s="84"/>
      <c r="Q1777" s="84"/>
      <c r="R1777" s="84"/>
      <c r="S1777" s="84"/>
      <c r="T1777" s="84"/>
      <c r="U1777" s="84"/>
      <c r="V1777" s="84"/>
      <c r="W1777" s="84"/>
      <c r="X1777" s="84"/>
      <c r="Y1777" s="84"/>
    </row>
    <row r="1778" spans="1:25">
      <c r="A1778" s="84"/>
      <c r="B1778" s="84"/>
      <c r="C1778" s="84"/>
      <c r="D1778" s="84"/>
      <c r="E1778" s="84"/>
      <c r="F1778" s="84"/>
      <c r="G1778" s="819"/>
      <c r="H1778" s="572"/>
      <c r="I1778" s="84"/>
      <c r="J1778" s="84"/>
      <c r="K1778" s="84"/>
      <c r="L1778" s="84"/>
      <c r="M1778" s="84"/>
      <c r="N1778" s="84"/>
      <c r="O1778" s="84"/>
      <c r="P1778" s="84"/>
      <c r="Q1778" s="84"/>
      <c r="R1778" s="84"/>
      <c r="S1778" s="84"/>
      <c r="T1778" s="84"/>
      <c r="U1778" s="84"/>
      <c r="V1778" s="84"/>
      <c r="W1778" s="84"/>
      <c r="X1778" s="84"/>
      <c r="Y1778" s="84"/>
    </row>
    <row r="1779" spans="1:25">
      <c r="A1779" s="84"/>
      <c r="B1779" s="84"/>
      <c r="C1779" s="84"/>
      <c r="D1779" s="84"/>
      <c r="E1779" s="84"/>
      <c r="F1779" s="84"/>
      <c r="G1779" s="819"/>
      <c r="H1779" s="572"/>
      <c r="I1779" s="84"/>
      <c r="J1779" s="84"/>
      <c r="K1779" s="84"/>
      <c r="L1779" s="84"/>
      <c r="M1779" s="84"/>
      <c r="N1779" s="84"/>
      <c r="O1779" s="84"/>
      <c r="P1779" s="84"/>
      <c r="Q1779" s="84"/>
      <c r="R1779" s="84"/>
      <c r="S1779" s="84"/>
      <c r="T1779" s="84"/>
      <c r="U1779" s="84"/>
      <c r="V1779" s="84"/>
      <c r="W1779" s="84"/>
      <c r="X1779" s="84"/>
      <c r="Y1779" s="84"/>
    </row>
    <row r="1780" spans="1:25">
      <c r="A1780" s="84"/>
      <c r="B1780" s="84"/>
      <c r="C1780" s="84"/>
      <c r="D1780" s="84"/>
      <c r="E1780" s="84"/>
      <c r="F1780" s="84"/>
      <c r="G1780" s="819"/>
      <c r="H1780" s="572"/>
      <c r="I1780" s="84"/>
      <c r="J1780" s="84"/>
      <c r="K1780" s="84"/>
      <c r="L1780" s="84"/>
      <c r="M1780" s="84"/>
      <c r="N1780" s="84"/>
      <c r="O1780" s="84"/>
      <c r="P1780" s="84"/>
      <c r="Q1780" s="84"/>
      <c r="R1780" s="84"/>
      <c r="S1780" s="84"/>
      <c r="T1780" s="84"/>
      <c r="U1780" s="84"/>
      <c r="V1780" s="84"/>
      <c r="W1780" s="84"/>
      <c r="X1780" s="84"/>
      <c r="Y1780" s="84"/>
    </row>
    <row r="1781" spans="1:25">
      <c r="A1781" s="84"/>
      <c r="B1781" s="84"/>
      <c r="C1781" s="84"/>
      <c r="D1781" s="84"/>
      <c r="E1781" s="84"/>
      <c r="F1781" s="84"/>
      <c r="G1781" s="819"/>
      <c r="H1781" s="572"/>
      <c r="I1781" s="84"/>
      <c r="J1781" s="84"/>
      <c r="K1781" s="84"/>
      <c r="L1781" s="84"/>
      <c r="M1781" s="84"/>
      <c r="N1781" s="84"/>
      <c r="O1781" s="84"/>
      <c r="P1781" s="84"/>
      <c r="Q1781" s="84"/>
      <c r="R1781" s="84"/>
      <c r="S1781" s="84"/>
      <c r="T1781" s="84"/>
      <c r="U1781" s="84"/>
      <c r="V1781" s="84"/>
      <c r="W1781" s="84"/>
      <c r="X1781" s="84"/>
      <c r="Y1781" s="84"/>
    </row>
    <row r="1782" spans="1:25">
      <c r="A1782" s="84"/>
      <c r="B1782" s="84"/>
      <c r="C1782" s="84"/>
      <c r="D1782" s="84"/>
      <c r="E1782" s="84"/>
      <c r="F1782" s="84"/>
      <c r="G1782" s="819"/>
      <c r="H1782" s="572"/>
      <c r="I1782" s="84"/>
      <c r="J1782" s="84"/>
      <c r="K1782" s="84"/>
      <c r="L1782" s="84"/>
      <c r="M1782" s="84"/>
      <c r="N1782" s="84"/>
      <c r="O1782" s="84"/>
      <c r="P1782" s="84"/>
      <c r="Q1782" s="84"/>
      <c r="R1782" s="84"/>
      <c r="S1782" s="84"/>
      <c r="T1782" s="84"/>
      <c r="U1782" s="84"/>
      <c r="V1782" s="84"/>
      <c r="W1782" s="84"/>
      <c r="X1782" s="84"/>
      <c r="Y1782" s="84"/>
    </row>
    <row r="1783" spans="1:25">
      <c r="A1783" s="84"/>
      <c r="B1783" s="84"/>
      <c r="C1783" s="84"/>
      <c r="D1783" s="84"/>
      <c r="E1783" s="84"/>
      <c r="F1783" s="84"/>
      <c r="G1783" s="819"/>
      <c r="H1783" s="572"/>
      <c r="I1783" s="84"/>
      <c r="J1783" s="84"/>
      <c r="K1783" s="84"/>
      <c r="L1783" s="84"/>
      <c r="M1783" s="84"/>
      <c r="N1783" s="84"/>
      <c r="O1783" s="84"/>
      <c r="P1783" s="84"/>
      <c r="Q1783" s="84"/>
      <c r="R1783" s="84"/>
      <c r="S1783" s="84"/>
      <c r="T1783" s="84"/>
      <c r="U1783" s="84"/>
      <c r="V1783" s="84"/>
      <c r="W1783" s="84"/>
      <c r="X1783" s="84"/>
      <c r="Y1783" s="84"/>
    </row>
    <row r="1784" spans="1:25">
      <c r="A1784" s="84"/>
      <c r="B1784" s="84"/>
      <c r="C1784" s="84"/>
      <c r="D1784" s="84"/>
      <c r="E1784" s="84"/>
      <c r="F1784" s="84"/>
      <c r="G1784" s="819"/>
      <c r="H1784" s="572"/>
      <c r="I1784" s="84"/>
      <c r="J1784" s="84"/>
      <c r="K1784" s="84"/>
      <c r="L1784" s="84"/>
      <c r="M1784" s="84"/>
      <c r="N1784" s="84"/>
      <c r="O1784" s="84"/>
      <c r="P1784" s="84"/>
      <c r="Q1784" s="84"/>
      <c r="R1784" s="84"/>
      <c r="S1784" s="84"/>
      <c r="T1784" s="84"/>
      <c r="U1784" s="84"/>
      <c r="V1784" s="84"/>
      <c r="W1784" s="84"/>
      <c r="X1784" s="84"/>
      <c r="Y1784" s="84"/>
    </row>
    <row r="1785" spans="1:25">
      <c r="A1785" s="84"/>
      <c r="B1785" s="84"/>
      <c r="C1785" s="84"/>
      <c r="D1785" s="84"/>
      <c r="E1785" s="84"/>
      <c r="F1785" s="84"/>
      <c r="G1785" s="819"/>
      <c r="H1785" s="572"/>
      <c r="I1785" s="84"/>
      <c r="J1785" s="84"/>
      <c r="K1785" s="84"/>
      <c r="L1785" s="84"/>
      <c r="M1785" s="84"/>
      <c r="N1785" s="84"/>
      <c r="O1785" s="84"/>
      <c r="P1785" s="84"/>
      <c r="Q1785" s="84"/>
      <c r="R1785" s="84"/>
      <c r="S1785" s="84"/>
      <c r="T1785" s="84"/>
      <c r="U1785" s="84"/>
      <c r="V1785" s="84"/>
      <c r="W1785" s="84"/>
      <c r="X1785" s="84"/>
      <c r="Y1785" s="84"/>
    </row>
    <row r="1786" spans="1:25">
      <c r="A1786" s="84"/>
      <c r="B1786" s="84"/>
      <c r="C1786" s="84"/>
      <c r="D1786" s="84"/>
      <c r="E1786" s="84"/>
      <c r="F1786" s="84"/>
      <c r="G1786" s="819"/>
      <c r="H1786" s="572"/>
      <c r="I1786" s="84"/>
      <c r="J1786" s="84"/>
      <c r="K1786" s="84"/>
      <c r="L1786" s="84"/>
      <c r="M1786" s="84"/>
      <c r="N1786" s="84"/>
      <c r="O1786" s="84"/>
      <c r="P1786" s="84"/>
      <c r="Q1786" s="84"/>
      <c r="R1786" s="84"/>
      <c r="S1786" s="84"/>
      <c r="T1786" s="84"/>
      <c r="U1786" s="84"/>
      <c r="V1786" s="84"/>
      <c r="W1786" s="84"/>
      <c r="X1786" s="84"/>
      <c r="Y1786" s="84"/>
    </row>
    <row r="1787" spans="1:25">
      <c r="A1787" s="84"/>
      <c r="B1787" s="84"/>
      <c r="C1787" s="84"/>
      <c r="D1787" s="84"/>
      <c r="E1787" s="84"/>
      <c r="F1787" s="84"/>
      <c r="G1787" s="819"/>
      <c r="H1787" s="572"/>
      <c r="I1787" s="84"/>
      <c r="J1787" s="84"/>
      <c r="K1787" s="84"/>
      <c r="L1787" s="84"/>
      <c r="M1787" s="84"/>
      <c r="N1787" s="84"/>
      <c r="O1787" s="84"/>
      <c r="P1787" s="84"/>
      <c r="Q1787" s="84"/>
      <c r="R1787" s="84"/>
      <c r="S1787" s="84"/>
      <c r="T1787" s="84"/>
      <c r="U1787" s="84"/>
      <c r="V1787" s="84"/>
      <c r="W1787" s="84"/>
      <c r="X1787" s="84"/>
      <c r="Y1787" s="84"/>
    </row>
    <row r="1788" spans="1:25">
      <c r="A1788" s="84"/>
      <c r="B1788" s="84"/>
      <c r="C1788" s="84"/>
      <c r="D1788" s="84"/>
      <c r="E1788" s="84"/>
      <c r="F1788" s="84"/>
      <c r="G1788" s="819"/>
      <c r="H1788" s="572"/>
      <c r="I1788" s="84"/>
      <c r="J1788" s="84"/>
      <c r="K1788" s="84"/>
      <c r="L1788" s="84"/>
      <c r="M1788" s="84"/>
      <c r="N1788" s="84"/>
      <c r="O1788" s="84"/>
      <c r="P1788" s="84"/>
      <c r="Q1788" s="84"/>
      <c r="R1788" s="84"/>
      <c r="S1788" s="84"/>
      <c r="T1788" s="84"/>
      <c r="U1788" s="84"/>
      <c r="V1788" s="84"/>
      <c r="W1788" s="84"/>
      <c r="X1788" s="84"/>
      <c r="Y1788" s="84"/>
    </row>
    <row r="1789" spans="1:25">
      <c r="A1789" s="84"/>
      <c r="B1789" s="84"/>
      <c r="C1789" s="84"/>
      <c r="D1789" s="84"/>
      <c r="E1789" s="84"/>
      <c r="F1789" s="84"/>
      <c r="G1789" s="819"/>
      <c r="H1789" s="572"/>
      <c r="I1789" s="84"/>
      <c r="J1789" s="84"/>
      <c r="K1789" s="84"/>
      <c r="L1789" s="84"/>
      <c r="M1789" s="84"/>
      <c r="N1789" s="84"/>
      <c r="O1789" s="84"/>
      <c r="P1789" s="84"/>
      <c r="Q1789" s="84"/>
      <c r="R1789" s="84"/>
      <c r="S1789" s="84"/>
      <c r="T1789" s="84"/>
      <c r="U1789" s="84"/>
      <c r="V1789" s="84"/>
      <c r="W1789" s="84"/>
      <c r="X1789" s="84"/>
      <c r="Y1789" s="84"/>
    </row>
    <row r="1790" spans="1:25">
      <c r="A1790" s="84"/>
      <c r="B1790" s="84"/>
      <c r="C1790" s="84"/>
      <c r="D1790" s="84"/>
      <c r="E1790" s="84"/>
      <c r="F1790" s="84"/>
      <c r="G1790" s="819"/>
      <c r="H1790" s="572"/>
      <c r="I1790" s="84"/>
      <c r="J1790" s="84"/>
      <c r="K1790" s="84"/>
      <c r="L1790" s="84"/>
      <c r="M1790" s="84"/>
      <c r="N1790" s="84"/>
      <c r="O1790" s="84"/>
      <c r="P1790" s="84"/>
      <c r="Q1790" s="84"/>
      <c r="R1790" s="84"/>
      <c r="S1790" s="84"/>
      <c r="T1790" s="84"/>
      <c r="U1790" s="84"/>
      <c r="V1790" s="84"/>
      <c r="W1790" s="84"/>
      <c r="X1790" s="84"/>
      <c r="Y1790" s="84"/>
    </row>
    <row r="1791" spans="1:25">
      <c r="A1791" s="84"/>
      <c r="B1791" s="84"/>
      <c r="C1791" s="84"/>
      <c r="D1791" s="84"/>
      <c r="E1791" s="84"/>
      <c r="F1791" s="84"/>
      <c r="G1791" s="819"/>
      <c r="H1791" s="572"/>
      <c r="I1791" s="84"/>
      <c r="J1791" s="84"/>
      <c r="K1791" s="84"/>
      <c r="L1791" s="84"/>
      <c r="M1791" s="84"/>
      <c r="N1791" s="84"/>
      <c r="O1791" s="84"/>
      <c r="P1791" s="84"/>
      <c r="Q1791" s="84"/>
      <c r="R1791" s="84"/>
      <c r="S1791" s="84"/>
      <c r="T1791" s="84"/>
      <c r="U1791" s="84"/>
      <c r="V1791" s="84"/>
      <c r="W1791" s="84"/>
      <c r="X1791" s="84"/>
      <c r="Y1791" s="84"/>
    </row>
    <row r="1792" spans="1:25">
      <c r="A1792" s="84"/>
      <c r="B1792" s="84"/>
      <c r="C1792" s="84"/>
      <c r="D1792" s="84"/>
      <c r="E1792" s="84"/>
      <c r="F1792" s="84"/>
      <c r="G1792" s="819"/>
      <c r="H1792" s="572"/>
      <c r="I1792" s="84"/>
      <c r="J1792" s="84"/>
      <c r="K1792" s="84"/>
      <c r="L1792" s="84"/>
      <c r="M1792" s="84"/>
      <c r="N1792" s="84"/>
      <c r="O1792" s="84"/>
      <c r="P1792" s="84"/>
      <c r="Q1792" s="84"/>
      <c r="R1792" s="84"/>
      <c r="S1792" s="84"/>
      <c r="T1792" s="84"/>
      <c r="U1792" s="84"/>
      <c r="V1792" s="84"/>
      <c r="W1792" s="84"/>
      <c r="X1792" s="84"/>
      <c r="Y1792" s="84"/>
    </row>
    <row r="1793" spans="1:25">
      <c r="A1793" s="84"/>
      <c r="B1793" s="84"/>
      <c r="C1793" s="84"/>
      <c r="D1793" s="84"/>
      <c r="E1793" s="84"/>
      <c r="F1793" s="84"/>
      <c r="G1793" s="819"/>
      <c r="H1793" s="572"/>
      <c r="I1793" s="84"/>
      <c r="J1793" s="84"/>
      <c r="K1793" s="84"/>
      <c r="L1793" s="84"/>
      <c r="M1793" s="84"/>
      <c r="N1793" s="84"/>
      <c r="O1793" s="84"/>
      <c r="P1793" s="84"/>
      <c r="Q1793" s="84"/>
      <c r="R1793" s="84"/>
      <c r="S1793" s="84"/>
      <c r="T1793" s="84"/>
      <c r="U1793" s="84"/>
      <c r="V1793" s="84"/>
      <c r="W1793" s="84"/>
      <c r="X1793" s="84"/>
      <c r="Y1793" s="84"/>
    </row>
    <row r="1794" spans="1:25">
      <c r="A1794" s="84"/>
      <c r="B1794" s="84"/>
      <c r="C1794" s="84"/>
      <c r="D1794" s="84"/>
      <c r="E1794" s="84"/>
      <c r="F1794" s="84"/>
      <c r="G1794" s="819"/>
      <c r="H1794" s="572"/>
      <c r="I1794" s="84"/>
      <c r="J1794" s="84"/>
      <c r="K1794" s="84"/>
      <c r="L1794" s="84"/>
      <c r="M1794" s="84"/>
      <c r="N1794" s="84"/>
      <c r="O1794" s="84"/>
      <c r="P1794" s="84"/>
      <c r="Q1794" s="84"/>
      <c r="R1794" s="84"/>
      <c r="S1794" s="84"/>
      <c r="T1794" s="84"/>
      <c r="U1794" s="84"/>
      <c r="V1794" s="84"/>
      <c r="W1794" s="84"/>
      <c r="X1794" s="84"/>
      <c r="Y1794" s="84"/>
    </row>
    <row r="1795" spans="1:25">
      <c r="A1795" s="84"/>
      <c r="B1795" s="84"/>
      <c r="C1795" s="84"/>
      <c r="D1795" s="84"/>
      <c r="E1795" s="84"/>
      <c r="F1795" s="84"/>
      <c r="G1795" s="819"/>
      <c r="H1795" s="572"/>
      <c r="I1795" s="84"/>
      <c r="J1795" s="84"/>
      <c r="K1795" s="84"/>
      <c r="L1795" s="84"/>
      <c r="M1795" s="84"/>
      <c r="N1795" s="84"/>
      <c r="O1795" s="84"/>
      <c r="P1795" s="84"/>
      <c r="Q1795" s="84"/>
      <c r="R1795" s="84"/>
      <c r="S1795" s="84"/>
      <c r="T1795" s="84"/>
      <c r="U1795" s="84"/>
      <c r="V1795" s="84"/>
      <c r="W1795" s="84"/>
      <c r="X1795" s="84"/>
      <c r="Y1795" s="84"/>
    </row>
    <row r="1796" spans="1:25">
      <c r="A1796" s="84"/>
      <c r="B1796" s="84"/>
      <c r="C1796" s="84"/>
      <c r="D1796" s="84"/>
      <c r="E1796" s="84"/>
      <c r="F1796" s="84"/>
      <c r="G1796" s="819"/>
      <c r="H1796" s="572"/>
      <c r="I1796" s="84"/>
      <c r="J1796" s="84"/>
      <c r="K1796" s="84"/>
      <c r="L1796" s="84"/>
      <c r="M1796" s="84"/>
      <c r="N1796" s="84"/>
      <c r="O1796" s="84"/>
      <c r="P1796" s="84"/>
      <c r="Q1796" s="84"/>
      <c r="R1796" s="84"/>
      <c r="S1796" s="84"/>
      <c r="T1796" s="84"/>
      <c r="U1796" s="84"/>
      <c r="V1796" s="84"/>
      <c r="W1796" s="84"/>
      <c r="X1796" s="84"/>
      <c r="Y1796" s="84"/>
    </row>
    <row r="1797" spans="1:25">
      <c r="A1797" s="84"/>
      <c r="B1797" s="84"/>
      <c r="C1797" s="84"/>
      <c r="D1797" s="84"/>
      <c r="E1797" s="84"/>
      <c r="F1797" s="84"/>
      <c r="G1797" s="819"/>
      <c r="H1797" s="572"/>
      <c r="I1797" s="84"/>
      <c r="J1797" s="84"/>
      <c r="K1797" s="84"/>
      <c r="L1797" s="84"/>
      <c r="M1797" s="84"/>
      <c r="N1797" s="84"/>
      <c r="O1797" s="84"/>
      <c r="P1797" s="84"/>
      <c r="Q1797" s="84"/>
      <c r="R1797" s="84"/>
      <c r="S1797" s="84"/>
      <c r="T1797" s="84"/>
      <c r="U1797" s="84"/>
      <c r="V1797" s="84"/>
      <c r="W1797" s="84"/>
      <c r="X1797" s="84"/>
      <c r="Y1797" s="84"/>
    </row>
    <row r="1798" spans="1:25">
      <c r="A1798" s="84"/>
      <c r="B1798" s="84"/>
      <c r="C1798" s="84"/>
      <c r="D1798" s="84"/>
      <c r="E1798" s="84"/>
      <c r="F1798" s="84"/>
      <c r="G1798" s="819"/>
      <c r="H1798" s="572"/>
      <c r="I1798" s="84"/>
      <c r="J1798" s="84"/>
      <c r="K1798" s="84"/>
      <c r="L1798" s="84"/>
      <c r="M1798" s="84"/>
      <c r="N1798" s="84"/>
      <c r="O1798" s="84"/>
      <c r="P1798" s="84"/>
      <c r="Q1798" s="84"/>
      <c r="R1798" s="84"/>
      <c r="S1798" s="84"/>
      <c r="T1798" s="84"/>
      <c r="U1798" s="84"/>
      <c r="V1798" s="84"/>
      <c r="W1798" s="84"/>
      <c r="X1798" s="84"/>
      <c r="Y1798" s="84"/>
    </row>
    <row r="1799" spans="1:25">
      <c r="A1799" s="84"/>
      <c r="B1799" s="84"/>
      <c r="C1799" s="84"/>
      <c r="D1799" s="84"/>
      <c r="E1799" s="84"/>
      <c r="F1799" s="84"/>
      <c r="G1799" s="819"/>
      <c r="H1799" s="572"/>
      <c r="I1799" s="84"/>
      <c r="J1799" s="84"/>
      <c r="K1799" s="84"/>
      <c r="L1799" s="84"/>
      <c r="M1799" s="84"/>
      <c r="N1799" s="84"/>
      <c r="O1799" s="84"/>
      <c r="P1799" s="84"/>
      <c r="Q1799" s="84"/>
      <c r="R1799" s="84"/>
      <c r="S1799" s="84"/>
      <c r="T1799" s="84"/>
      <c r="U1799" s="84"/>
      <c r="V1799" s="84"/>
      <c r="W1799" s="84"/>
      <c r="X1799" s="84"/>
      <c r="Y1799" s="84"/>
    </row>
    <row r="1800" spans="1:25">
      <c r="A1800" s="84"/>
      <c r="B1800" s="84"/>
      <c r="C1800" s="84"/>
      <c r="D1800" s="84"/>
      <c r="E1800" s="84"/>
      <c r="F1800" s="84"/>
      <c r="G1800" s="819"/>
      <c r="H1800" s="572"/>
      <c r="I1800" s="84"/>
      <c r="J1800" s="84"/>
      <c r="K1800" s="84"/>
      <c r="L1800" s="84"/>
      <c r="M1800" s="84"/>
      <c r="N1800" s="84"/>
      <c r="O1800" s="84"/>
      <c r="P1800" s="84"/>
      <c r="Q1800" s="84"/>
      <c r="R1800" s="84"/>
      <c r="S1800" s="84"/>
      <c r="T1800" s="84"/>
      <c r="U1800" s="84"/>
      <c r="V1800" s="84"/>
      <c r="W1800" s="84"/>
      <c r="X1800" s="84"/>
      <c r="Y1800" s="84"/>
    </row>
    <row r="1801" spans="1:25">
      <c r="A1801" s="84"/>
      <c r="B1801" s="84"/>
      <c r="C1801" s="84"/>
      <c r="D1801" s="84"/>
      <c r="E1801" s="84"/>
      <c r="F1801" s="84"/>
      <c r="G1801" s="819"/>
      <c r="H1801" s="572"/>
      <c r="I1801" s="84"/>
      <c r="J1801" s="84"/>
      <c r="K1801" s="84"/>
      <c r="L1801" s="84"/>
      <c r="M1801" s="84"/>
      <c r="N1801" s="84"/>
      <c r="O1801" s="84"/>
      <c r="P1801" s="84"/>
      <c r="Q1801" s="84"/>
      <c r="R1801" s="84"/>
      <c r="S1801" s="84"/>
      <c r="T1801" s="84"/>
      <c r="U1801" s="84"/>
      <c r="V1801" s="84"/>
      <c r="W1801" s="84"/>
      <c r="X1801" s="84"/>
      <c r="Y1801" s="84"/>
    </row>
    <row r="1802" spans="1:25">
      <c r="A1802" s="84"/>
      <c r="B1802" s="84"/>
      <c r="C1802" s="84"/>
      <c r="D1802" s="84"/>
      <c r="E1802" s="84"/>
      <c r="F1802" s="84"/>
      <c r="G1802" s="819"/>
      <c r="H1802" s="572"/>
      <c r="I1802" s="84"/>
      <c r="J1802" s="84"/>
      <c r="K1802" s="84"/>
      <c r="L1802" s="84"/>
      <c r="M1802" s="84"/>
      <c r="N1802" s="84"/>
      <c r="O1802" s="84"/>
      <c r="P1802" s="84"/>
      <c r="Q1802" s="84"/>
      <c r="R1802" s="84"/>
      <c r="S1802" s="84"/>
      <c r="T1802" s="84"/>
      <c r="U1802" s="84"/>
      <c r="V1802" s="84"/>
      <c r="W1802" s="84"/>
      <c r="X1802" s="84"/>
      <c r="Y1802" s="84"/>
    </row>
    <row r="1803" spans="1:25">
      <c r="A1803" s="84"/>
      <c r="B1803" s="84"/>
      <c r="C1803" s="84"/>
      <c r="D1803" s="84"/>
      <c r="E1803" s="84"/>
      <c r="F1803" s="84"/>
      <c r="G1803" s="819"/>
      <c r="H1803" s="572"/>
      <c r="I1803" s="84"/>
      <c r="J1803" s="84"/>
      <c r="K1803" s="84"/>
      <c r="L1803" s="84"/>
      <c r="M1803" s="84"/>
      <c r="N1803" s="84"/>
      <c r="O1803" s="84"/>
      <c r="P1803" s="84"/>
      <c r="Q1803" s="84"/>
      <c r="R1803" s="84"/>
      <c r="S1803" s="84"/>
      <c r="T1803" s="84"/>
      <c r="U1803" s="84"/>
      <c r="V1803" s="84"/>
      <c r="W1803" s="84"/>
      <c r="X1803" s="84"/>
      <c r="Y1803" s="84"/>
    </row>
    <row r="1804" spans="1:25">
      <c r="A1804" s="84"/>
      <c r="B1804" s="84"/>
      <c r="C1804" s="84"/>
      <c r="D1804" s="84"/>
      <c r="E1804" s="84"/>
      <c r="F1804" s="84"/>
      <c r="G1804" s="819"/>
      <c r="H1804" s="572"/>
      <c r="I1804" s="84"/>
      <c r="J1804" s="84"/>
      <c r="K1804" s="84"/>
      <c r="L1804" s="84"/>
      <c r="M1804" s="84"/>
      <c r="N1804" s="84"/>
      <c r="O1804" s="84"/>
      <c r="P1804" s="84"/>
      <c r="Q1804" s="84"/>
      <c r="R1804" s="84"/>
      <c r="S1804" s="84"/>
      <c r="T1804" s="84"/>
      <c r="U1804" s="84"/>
      <c r="V1804" s="84"/>
      <c r="W1804" s="84"/>
      <c r="X1804" s="84"/>
      <c r="Y1804" s="84"/>
    </row>
    <row r="1805" spans="1:25">
      <c r="A1805" s="84"/>
      <c r="B1805" s="84"/>
      <c r="C1805" s="84"/>
      <c r="D1805" s="84"/>
      <c r="E1805" s="84"/>
      <c r="F1805" s="84"/>
      <c r="G1805" s="819"/>
      <c r="H1805" s="572"/>
      <c r="I1805" s="84"/>
      <c r="J1805" s="84"/>
      <c r="K1805" s="84"/>
      <c r="L1805" s="84"/>
      <c r="M1805" s="84"/>
      <c r="N1805" s="84"/>
      <c r="O1805" s="84"/>
      <c r="P1805" s="84"/>
      <c r="Q1805" s="84"/>
      <c r="R1805" s="84"/>
      <c r="S1805" s="84"/>
      <c r="T1805" s="84"/>
      <c r="U1805" s="84"/>
      <c r="V1805" s="84"/>
      <c r="W1805" s="84"/>
      <c r="X1805" s="84"/>
      <c r="Y1805" s="84"/>
    </row>
    <row r="1806" spans="1:25">
      <c r="A1806" s="84"/>
      <c r="B1806" s="84"/>
      <c r="C1806" s="84"/>
      <c r="D1806" s="84"/>
      <c r="E1806" s="84"/>
      <c r="F1806" s="84"/>
      <c r="G1806" s="819"/>
      <c r="H1806" s="572"/>
      <c r="I1806" s="84"/>
      <c r="J1806" s="84"/>
      <c r="K1806" s="84"/>
      <c r="L1806" s="84"/>
      <c r="M1806" s="84"/>
      <c r="N1806" s="84"/>
      <c r="O1806" s="84"/>
      <c r="P1806" s="84"/>
      <c r="Q1806" s="84"/>
      <c r="R1806" s="84"/>
      <c r="S1806" s="84"/>
      <c r="T1806" s="84"/>
      <c r="U1806" s="84"/>
      <c r="V1806" s="84"/>
      <c r="W1806" s="84"/>
      <c r="X1806" s="84"/>
      <c r="Y1806" s="84"/>
    </row>
    <row r="1807" spans="1:25">
      <c r="A1807" s="84"/>
      <c r="B1807" s="84"/>
      <c r="C1807" s="84"/>
      <c r="D1807" s="84"/>
      <c r="E1807" s="84"/>
      <c r="F1807" s="84"/>
      <c r="G1807" s="819"/>
      <c r="H1807" s="572"/>
      <c r="I1807" s="84"/>
      <c r="J1807" s="84"/>
      <c r="K1807" s="84"/>
      <c r="L1807" s="84"/>
      <c r="M1807" s="84"/>
      <c r="N1807" s="84"/>
      <c r="O1807" s="84"/>
      <c r="P1807" s="84"/>
      <c r="Q1807" s="84"/>
      <c r="R1807" s="84"/>
      <c r="S1807" s="84"/>
      <c r="T1807" s="84"/>
      <c r="U1807" s="84"/>
      <c r="V1807" s="84"/>
      <c r="W1807" s="84"/>
      <c r="X1807" s="84"/>
      <c r="Y1807" s="84"/>
    </row>
    <row r="1808" spans="1:25">
      <c r="A1808" s="84"/>
      <c r="B1808" s="84"/>
      <c r="C1808" s="84"/>
      <c r="D1808" s="84"/>
      <c r="E1808" s="84"/>
      <c r="F1808" s="84"/>
      <c r="G1808" s="819"/>
      <c r="H1808" s="572"/>
      <c r="I1808" s="84"/>
      <c r="J1808" s="84"/>
      <c r="K1808" s="84"/>
      <c r="L1808" s="84"/>
      <c r="M1808" s="84"/>
      <c r="N1808" s="84"/>
      <c r="O1808" s="84"/>
      <c r="P1808" s="84"/>
      <c r="Q1808" s="84"/>
      <c r="R1808" s="84"/>
      <c r="S1808" s="84"/>
      <c r="T1808" s="84"/>
      <c r="U1808" s="84"/>
      <c r="V1808" s="84"/>
      <c r="W1808" s="84"/>
      <c r="X1808" s="84"/>
      <c r="Y1808" s="84"/>
    </row>
    <row r="1809" spans="1:25">
      <c r="A1809" s="84"/>
      <c r="B1809" s="84"/>
      <c r="C1809" s="84"/>
      <c r="D1809" s="84"/>
      <c r="E1809" s="84"/>
      <c r="F1809" s="84"/>
      <c r="G1809" s="819"/>
      <c r="H1809" s="572"/>
      <c r="I1809" s="84"/>
      <c r="J1809" s="84"/>
      <c r="K1809" s="84"/>
      <c r="L1809" s="84"/>
      <c r="M1809" s="84"/>
      <c r="N1809" s="84"/>
      <c r="O1809" s="84"/>
      <c r="P1809" s="84"/>
      <c r="Q1809" s="84"/>
      <c r="R1809" s="84"/>
      <c r="S1809" s="84"/>
      <c r="T1809" s="84"/>
      <c r="U1809" s="84"/>
      <c r="V1809" s="84"/>
      <c r="W1809" s="84"/>
      <c r="X1809" s="84"/>
      <c r="Y1809" s="84"/>
    </row>
    <row r="1810" spans="1:25">
      <c r="A1810" s="84"/>
      <c r="B1810" s="84"/>
      <c r="C1810" s="84"/>
      <c r="D1810" s="84"/>
      <c r="E1810" s="84"/>
      <c r="F1810" s="84"/>
      <c r="G1810" s="819"/>
      <c r="H1810" s="572"/>
      <c r="I1810" s="84"/>
      <c r="J1810" s="84"/>
      <c r="K1810" s="84"/>
      <c r="L1810" s="84"/>
      <c r="M1810" s="84"/>
      <c r="N1810" s="84"/>
      <c r="O1810" s="84"/>
      <c r="P1810" s="84"/>
      <c r="Q1810" s="84"/>
      <c r="R1810" s="84"/>
      <c r="S1810" s="84"/>
      <c r="T1810" s="84"/>
      <c r="U1810" s="84"/>
      <c r="V1810" s="84"/>
      <c r="W1810" s="84"/>
      <c r="X1810" s="84"/>
      <c r="Y1810" s="84"/>
    </row>
    <row r="1811" spans="1:25">
      <c r="A1811" s="84"/>
      <c r="B1811" s="84"/>
      <c r="C1811" s="84"/>
      <c r="D1811" s="84"/>
      <c r="E1811" s="84"/>
      <c r="F1811" s="84"/>
      <c r="G1811" s="819"/>
      <c r="H1811" s="572"/>
      <c r="I1811" s="84"/>
      <c r="J1811" s="84"/>
      <c r="K1811" s="84"/>
      <c r="L1811" s="84"/>
      <c r="M1811" s="84"/>
      <c r="N1811" s="84"/>
      <c r="O1811" s="84"/>
      <c r="P1811" s="84"/>
      <c r="Q1811" s="84"/>
      <c r="R1811" s="84"/>
      <c r="S1811" s="84"/>
      <c r="T1811" s="84"/>
      <c r="U1811" s="84"/>
      <c r="V1811" s="84"/>
      <c r="W1811" s="84"/>
      <c r="X1811" s="84"/>
      <c r="Y1811" s="84"/>
    </row>
    <row r="1812" spans="1:25">
      <c r="A1812" s="84"/>
      <c r="B1812" s="84"/>
      <c r="C1812" s="84"/>
      <c r="D1812" s="84"/>
      <c r="E1812" s="84"/>
      <c r="F1812" s="84"/>
      <c r="G1812" s="819"/>
      <c r="H1812" s="572"/>
      <c r="I1812" s="84"/>
      <c r="J1812" s="84"/>
      <c r="K1812" s="84"/>
      <c r="L1812" s="84"/>
      <c r="M1812" s="84"/>
      <c r="N1812" s="84"/>
      <c r="O1812" s="84"/>
      <c r="P1812" s="84"/>
      <c r="Q1812" s="84"/>
      <c r="R1812" s="84"/>
      <c r="S1812" s="84"/>
      <c r="T1812" s="84"/>
      <c r="U1812" s="84"/>
      <c r="V1812" s="84"/>
      <c r="W1812" s="84"/>
      <c r="X1812" s="84"/>
      <c r="Y1812" s="84"/>
    </row>
    <row r="1813" spans="1:25">
      <c r="A1813" s="84"/>
      <c r="B1813" s="84"/>
      <c r="C1813" s="84"/>
      <c r="D1813" s="84"/>
      <c r="E1813" s="84"/>
      <c r="F1813" s="84"/>
      <c r="G1813" s="819"/>
      <c r="H1813" s="572"/>
      <c r="I1813" s="84"/>
      <c r="J1813" s="84"/>
      <c r="K1813" s="84"/>
      <c r="L1813" s="84"/>
      <c r="M1813" s="84"/>
      <c r="N1813" s="84"/>
      <c r="O1813" s="84"/>
      <c r="P1813" s="84"/>
      <c r="Q1813" s="84"/>
      <c r="R1813" s="84"/>
      <c r="S1813" s="84"/>
      <c r="T1813" s="84"/>
      <c r="U1813" s="84"/>
      <c r="V1813" s="84"/>
      <c r="W1813" s="84"/>
      <c r="X1813" s="84"/>
      <c r="Y1813" s="84"/>
    </row>
    <row r="1814" spans="1:25">
      <c r="A1814" s="84"/>
      <c r="B1814" s="84"/>
      <c r="C1814" s="84"/>
      <c r="D1814" s="84"/>
      <c r="E1814" s="84"/>
      <c r="F1814" s="84"/>
      <c r="G1814" s="819"/>
      <c r="H1814" s="572"/>
      <c r="I1814" s="84"/>
      <c r="J1814" s="84"/>
      <c r="K1814" s="84"/>
      <c r="L1814" s="84"/>
      <c r="M1814" s="84"/>
      <c r="N1814" s="84"/>
      <c r="O1814" s="84"/>
      <c r="P1814" s="84"/>
      <c r="Q1814" s="84"/>
      <c r="R1814" s="84"/>
      <c r="S1814" s="84"/>
      <c r="T1814" s="84"/>
      <c r="U1814" s="84"/>
      <c r="V1814" s="84"/>
      <c r="W1814" s="84"/>
      <c r="X1814" s="84"/>
      <c r="Y1814" s="84"/>
    </row>
    <row r="1815" spans="1:25">
      <c r="A1815" s="84"/>
      <c r="B1815" s="84"/>
      <c r="C1815" s="84"/>
      <c r="D1815" s="84"/>
      <c r="E1815" s="84"/>
      <c r="F1815" s="84"/>
      <c r="G1815" s="819"/>
      <c r="H1815" s="572"/>
      <c r="I1815" s="84"/>
      <c r="J1815" s="84"/>
      <c r="K1815" s="84"/>
      <c r="L1815" s="84"/>
      <c r="M1815" s="84"/>
      <c r="N1815" s="84"/>
      <c r="O1815" s="84"/>
      <c r="P1815" s="84"/>
      <c r="Q1815" s="84"/>
      <c r="R1815" s="84"/>
      <c r="S1815" s="84"/>
      <c r="T1815" s="84"/>
      <c r="U1815" s="84"/>
      <c r="V1815" s="84"/>
      <c r="W1815" s="84"/>
      <c r="X1815" s="84"/>
      <c r="Y1815" s="84"/>
    </row>
    <row r="1816" spans="1:25">
      <c r="A1816" s="84"/>
      <c r="B1816" s="84"/>
      <c r="C1816" s="84"/>
      <c r="D1816" s="84"/>
      <c r="E1816" s="84"/>
      <c r="F1816" s="84"/>
      <c r="G1816" s="819"/>
      <c r="H1816" s="572"/>
      <c r="I1816" s="84"/>
      <c r="J1816" s="84"/>
      <c r="K1816" s="84"/>
      <c r="L1816" s="84"/>
      <c r="M1816" s="84"/>
      <c r="N1816" s="84"/>
      <c r="O1816" s="84"/>
      <c r="P1816" s="84"/>
      <c r="Q1816" s="84"/>
      <c r="R1816" s="84"/>
      <c r="S1816" s="84"/>
      <c r="T1816" s="84"/>
      <c r="U1816" s="84"/>
      <c r="V1816" s="84"/>
      <c r="W1816" s="84"/>
      <c r="X1816" s="84"/>
      <c r="Y1816" s="84"/>
    </row>
    <row r="1817" spans="1:25">
      <c r="A1817" s="84"/>
      <c r="B1817" s="84"/>
      <c r="C1817" s="84"/>
      <c r="D1817" s="84"/>
      <c r="E1817" s="84"/>
      <c r="F1817" s="84"/>
      <c r="G1817" s="819"/>
      <c r="H1817" s="572"/>
      <c r="I1817" s="84"/>
      <c r="J1817" s="84"/>
      <c r="K1817" s="84"/>
      <c r="L1817" s="84"/>
      <c r="M1817" s="84"/>
      <c r="N1817" s="84"/>
      <c r="O1817" s="84"/>
      <c r="P1817" s="84"/>
      <c r="Q1817" s="84"/>
      <c r="R1817" s="84"/>
      <c r="S1817" s="84"/>
      <c r="T1817" s="84"/>
      <c r="U1817" s="84"/>
      <c r="V1817" s="84"/>
      <c r="W1817" s="84"/>
      <c r="X1817" s="84"/>
      <c r="Y1817" s="84"/>
    </row>
    <row r="1818" spans="1:25">
      <c r="A1818" s="84"/>
      <c r="B1818" s="84"/>
      <c r="C1818" s="84"/>
      <c r="D1818" s="84"/>
      <c r="E1818" s="84"/>
      <c r="F1818" s="84"/>
      <c r="G1818" s="819"/>
      <c r="H1818" s="572"/>
      <c r="I1818" s="84"/>
      <c r="J1818" s="84"/>
      <c r="K1818" s="84"/>
      <c r="L1818" s="84"/>
      <c r="M1818" s="84"/>
      <c r="N1818" s="84"/>
      <c r="O1818" s="84"/>
      <c r="P1818" s="84"/>
      <c r="Q1818" s="84"/>
      <c r="R1818" s="84"/>
      <c r="S1818" s="84"/>
      <c r="T1818" s="84"/>
      <c r="U1818" s="84"/>
      <c r="V1818" s="84"/>
      <c r="W1818" s="84"/>
      <c r="X1818" s="84"/>
      <c r="Y1818" s="84"/>
    </row>
    <row r="1819" spans="1:25">
      <c r="A1819" s="84"/>
      <c r="B1819" s="84"/>
      <c r="C1819" s="84"/>
      <c r="D1819" s="84"/>
      <c r="E1819" s="84"/>
      <c r="F1819" s="84"/>
      <c r="G1819" s="819"/>
      <c r="H1819" s="572"/>
      <c r="I1819" s="84"/>
      <c r="J1819" s="84"/>
      <c r="K1819" s="84"/>
      <c r="L1819" s="84"/>
      <c r="M1819" s="84"/>
      <c r="N1819" s="84"/>
      <c r="O1819" s="84"/>
      <c r="P1819" s="84"/>
      <c r="Q1819" s="84"/>
      <c r="R1819" s="84"/>
      <c r="S1819" s="84"/>
      <c r="T1819" s="84"/>
      <c r="U1819" s="84"/>
      <c r="V1819" s="84"/>
      <c r="W1819" s="84"/>
      <c r="X1819" s="84"/>
      <c r="Y1819" s="84"/>
    </row>
    <row r="1820" spans="1:25">
      <c r="A1820" s="84"/>
      <c r="B1820" s="84"/>
      <c r="C1820" s="84"/>
      <c r="D1820" s="84"/>
      <c r="E1820" s="84"/>
      <c r="F1820" s="84"/>
      <c r="G1820" s="819"/>
      <c r="H1820" s="572"/>
      <c r="I1820" s="84"/>
      <c r="J1820" s="84"/>
      <c r="K1820" s="84"/>
      <c r="L1820" s="84"/>
      <c r="M1820" s="84"/>
      <c r="N1820" s="84"/>
      <c r="O1820" s="84"/>
      <c r="P1820" s="84"/>
      <c r="Q1820" s="84"/>
      <c r="R1820" s="84"/>
      <c r="S1820" s="84"/>
      <c r="T1820" s="84"/>
      <c r="U1820" s="84"/>
      <c r="V1820" s="84"/>
      <c r="W1820" s="84"/>
      <c r="X1820" s="84"/>
      <c r="Y1820" s="84"/>
    </row>
    <row r="1821" spans="1:25">
      <c r="A1821" s="84"/>
      <c r="B1821" s="84"/>
      <c r="C1821" s="84"/>
      <c r="D1821" s="84"/>
      <c r="E1821" s="84"/>
      <c r="F1821" s="84"/>
      <c r="G1821" s="819"/>
      <c r="H1821" s="572"/>
      <c r="I1821" s="84"/>
      <c r="J1821" s="84"/>
      <c r="K1821" s="84"/>
      <c r="L1821" s="84"/>
      <c r="M1821" s="84"/>
      <c r="N1821" s="84"/>
      <c r="O1821" s="84"/>
      <c r="P1821" s="84"/>
      <c r="Q1821" s="84"/>
      <c r="R1821" s="84"/>
      <c r="S1821" s="84"/>
      <c r="T1821" s="84"/>
      <c r="U1821" s="84"/>
      <c r="V1821" s="84"/>
      <c r="W1821" s="84"/>
      <c r="X1821" s="84"/>
      <c r="Y1821" s="84"/>
    </row>
    <row r="1822" spans="1:25">
      <c r="A1822" s="84"/>
      <c r="B1822" s="84"/>
      <c r="C1822" s="84"/>
      <c r="D1822" s="84"/>
      <c r="E1822" s="84"/>
      <c r="F1822" s="84"/>
      <c r="G1822" s="819"/>
      <c r="H1822" s="572"/>
      <c r="I1822" s="84"/>
      <c r="J1822" s="84"/>
      <c r="K1822" s="84"/>
      <c r="L1822" s="84"/>
      <c r="M1822" s="84"/>
      <c r="N1822" s="84"/>
      <c r="O1822" s="84"/>
      <c r="P1822" s="84"/>
      <c r="Q1822" s="84"/>
      <c r="R1822" s="84"/>
      <c r="S1822" s="84"/>
      <c r="T1822" s="84"/>
      <c r="U1822" s="84"/>
      <c r="V1822" s="84"/>
      <c r="W1822" s="84"/>
      <c r="X1822" s="84"/>
      <c r="Y1822" s="84"/>
    </row>
    <row r="1823" spans="1:25">
      <c r="A1823" s="84"/>
      <c r="B1823" s="84"/>
      <c r="C1823" s="84"/>
      <c r="D1823" s="84"/>
      <c r="E1823" s="84"/>
      <c r="F1823" s="84"/>
      <c r="G1823" s="819"/>
      <c r="H1823" s="572"/>
      <c r="I1823" s="84"/>
      <c r="J1823" s="84"/>
      <c r="K1823" s="84"/>
      <c r="L1823" s="84"/>
      <c r="M1823" s="84"/>
      <c r="N1823" s="84"/>
      <c r="O1823" s="84"/>
      <c r="P1823" s="84"/>
      <c r="Q1823" s="84"/>
      <c r="R1823" s="84"/>
      <c r="S1823" s="84"/>
      <c r="T1823" s="84"/>
      <c r="U1823" s="84"/>
      <c r="V1823" s="84"/>
      <c r="W1823" s="84"/>
      <c r="X1823" s="84"/>
      <c r="Y1823" s="84"/>
    </row>
    <row r="1824" spans="1:25">
      <c r="A1824" s="84"/>
      <c r="B1824" s="84"/>
      <c r="C1824" s="84"/>
      <c r="D1824" s="84"/>
      <c r="E1824" s="84"/>
      <c r="F1824" s="84"/>
      <c r="G1824" s="819"/>
      <c r="H1824" s="572"/>
      <c r="I1824" s="84"/>
      <c r="J1824" s="84"/>
      <c r="K1824" s="84"/>
      <c r="L1824" s="84"/>
      <c r="M1824" s="84"/>
      <c r="N1824" s="84"/>
      <c r="O1824" s="84"/>
      <c r="P1824" s="84"/>
      <c r="Q1824" s="84"/>
      <c r="R1824" s="84"/>
      <c r="S1824" s="84"/>
      <c r="T1824" s="84"/>
      <c r="U1824" s="84"/>
      <c r="V1824" s="84"/>
      <c r="W1824" s="84"/>
      <c r="X1824" s="84"/>
      <c r="Y1824" s="84"/>
    </row>
    <row r="1825" spans="1:25">
      <c r="A1825" s="84"/>
      <c r="B1825" s="84"/>
      <c r="C1825" s="84"/>
      <c r="D1825" s="84"/>
      <c r="E1825" s="84"/>
      <c r="F1825" s="84"/>
      <c r="G1825" s="819"/>
      <c r="H1825" s="572"/>
      <c r="I1825" s="84"/>
      <c r="J1825" s="84"/>
      <c r="K1825" s="84"/>
      <c r="L1825" s="84"/>
      <c r="M1825" s="84"/>
      <c r="N1825" s="84"/>
      <c r="O1825" s="84"/>
      <c r="P1825" s="84"/>
      <c r="Q1825" s="84"/>
      <c r="R1825" s="84"/>
      <c r="S1825" s="84"/>
      <c r="T1825" s="84"/>
      <c r="U1825" s="84"/>
      <c r="V1825" s="84"/>
      <c r="W1825" s="84"/>
      <c r="X1825" s="84"/>
      <c r="Y1825" s="84"/>
    </row>
    <row r="1826" spans="1:25">
      <c r="A1826" s="84"/>
      <c r="B1826" s="84"/>
      <c r="C1826" s="84"/>
      <c r="D1826" s="84"/>
      <c r="E1826" s="84"/>
      <c r="F1826" s="84"/>
      <c r="G1826" s="819"/>
      <c r="H1826" s="572"/>
      <c r="I1826" s="84"/>
      <c r="J1826" s="84"/>
      <c r="K1826" s="84"/>
      <c r="L1826" s="84"/>
      <c r="M1826" s="84"/>
      <c r="N1826" s="84"/>
      <c r="O1826" s="84"/>
      <c r="P1826" s="84"/>
      <c r="Q1826" s="84"/>
      <c r="R1826" s="84"/>
      <c r="S1826" s="84"/>
      <c r="T1826" s="84"/>
      <c r="U1826" s="84"/>
      <c r="V1826" s="84"/>
      <c r="W1826" s="84"/>
      <c r="X1826" s="84"/>
      <c r="Y1826" s="84"/>
    </row>
    <row r="1827" spans="1:25">
      <c r="A1827" s="84"/>
      <c r="B1827" s="84"/>
      <c r="C1827" s="84"/>
      <c r="D1827" s="84"/>
      <c r="E1827" s="84"/>
      <c r="F1827" s="84"/>
      <c r="G1827" s="819"/>
      <c r="H1827" s="572"/>
      <c r="I1827" s="84"/>
      <c r="J1827" s="84"/>
      <c r="K1827" s="84"/>
      <c r="L1827" s="84"/>
      <c r="M1827" s="84"/>
      <c r="N1827" s="84"/>
      <c r="O1827" s="84"/>
      <c r="P1827" s="84"/>
      <c r="Q1827" s="84"/>
      <c r="R1827" s="84"/>
      <c r="S1827" s="84"/>
      <c r="T1827" s="84"/>
      <c r="U1827" s="84"/>
      <c r="V1827" s="84"/>
      <c r="W1827" s="84"/>
      <c r="X1827" s="84"/>
      <c r="Y1827" s="84"/>
    </row>
    <row r="1828" spans="1:25">
      <c r="A1828" s="84"/>
      <c r="B1828" s="84"/>
      <c r="C1828" s="84"/>
      <c r="D1828" s="84"/>
      <c r="E1828" s="84"/>
      <c r="F1828" s="84"/>
      <c r="G1828" s="819"/>
      <c r="H1828" s="572"/>
      <c r="I1828" s="84"/>
      <c r="J1828" s="84"/>
      <c r="K1828" s="84"/>
      <c r="L1828" s="84"/>
      <c r="M1828" s="84"/>
      <c r="N1828" s="84"/>
      <c r="O1828" s="84"/>
      <c r="P1828" s="84"/>
      <c r="Q1828" s="84"/>
      <c r="R1828" s="84"/>
      <c r="S1828" s="84"/>
      <c r="T1828" s="84"/>
      <c r="U1828" s="84"/>
      <c r="V1828" s="84"/>
      <c r="W1828" s="84"/>
      <c r="X1828" s="84"/>
      <c r="Y1828" s="84"/>
    </row>
    <row r="1829" spans="1:25">
      <c r="A1829" s="84"/>
      <c r="B1829" s="84"/>
      <c r="C1829" s="84"/>
      <c r="D1829" s="84"/>
      <c r="E1829" s="84"/>
      <c r="F1829" s="84"/>
      <c r="G1829" s="819"/>
      <c r="H1829" s="572"/>
      <c r="I1829" s="84"/>
      <c r="J1829" s="84"/>
      <c r="K1829" s="84"/>
      <c r="L1829" s="84"/>
      <c r="M1829" s="84"/>
      <c r="N1829" s="84"/>
      <c r="O1829" s="84"/>
      <c r="P1829" s="84"/>
      <c r="Q1829" s="84"/>
      <c r="R1829" s="84"/>
      <c r="S1829" s="84"/>
      <c r="T1829" s="84"/>
      <c r="U1829" s="84"/>
      <c r="V1829" s="84"/>
      <c r="W1829" s="84"/>
      <c r="X1829" s="84"/>
      <c r="Y1829" s="84"/>
    </row>
    <row r="1830" spans="1:25">
      <c r="A1830" s="84"/>
      <c r="B1830" s="84"/>
      <c r="C1830" s="84"/>
      <c r="D1830" s="84"/>
      <c r="E1830" s="84"/>
      <c r="F1830" s="84"/>
      <c r="G1830" s="819"/>
      <c r="H1830" s="572"/>
      <c r="I1830" s="84"/>
      <c r="J1830" s="84"/>
      <c r="K1830" s="84"/>
      <c r="L1830" s="84"/>
      <c r="M1830" s="84"/>
      <c r="N1830" s="84"/>
      <c r="O1830" s="84"/>
      <c r="P1830" s="84"/>
      <c r="Q1830" s="84"/>
      <c r="R1830" s="84"/>
      <c r="S1830" s="84"/>
      <c r="T1830" s="84"/>
      <c r="U1830" s="84"/>
      <c r="V1830" s="84"/>
      <c r="W1830" s="84"/>
      <c r="X1830" s="84"/>
      <c r="Y1830" s="84"/>
    </row>
    <row r="1831" spans="1:25">
      <c r="A1831" s="84"/>
      <c r="B1831" s="84"/>
      <c r="C1831" s="84"/>
      <c r="D1831" s="84"/>
      <c r="E1831" s="84"/>
      <c r="F1831" s="84"/>
      <c r="G1831" s="819"/>
      <c r="H1831" s="572"/>
      <c r="I1831" s="84"/>
      <c r="J1831" s="84"/>
      <c r="K1831" s="84"/>
      <c r="L1831" s="84"/>
      <c r="M1831" s="84"/>
      <c r="N1831" s="84"/>
      <c r="O1831" s="84"/>
      <c r="P1831" s="84"/>
      <c r="Q1831" s="84"/>
      <c r="R1831" s="84"/>
      <c r="S1831" s="84"/>
      <c r="T1831" s="84"/>
      <c r="U1831" s="84"/>
      <c r="V1831" s="84"/>
      <c r="W1831" s="84"/>
      <c r="X1831" s="84"/>
      <c r="Y1831" s="84"/>
    </row>
    <row r="1832" spans="1:25">
      <c r="A1832" s="84"/>
      <c r="B1832" s="84"/>
      <c r="C1832" s="84"/>
      <c r="D1832" s="84"/>
      <c r="E1832" s="84"/>
      <c r="F1832" s="84"/>
      <c r="G1832" s="819"/>
      <c r="H1832" s="572"/>
      <c r="I1832" s="84"/>
      <c r="J1832" s="84"/>
      <c r="K1832" s="84"/>
      <c r="L1832" s="84"/>
      <c r="M1832" s="84"/>
      <c r="N1832" s="84"/>
      <c r="O1832" s="84"/>
      <c r="P1832" s="84"/>
      <c r="Q1832" s="84"/>
      <c r="R1832" s="84"/>
      <c r="S1832" s="84"/>
      <c r="T1832" s="84"/>
      <c r="U1832" s="84"/>
      <c r="V1832" s="84"/>
      <c r="W1832" s="84"/>
      <c r="X1832" s="84"/>
      <c r="Y1832" s="84"/>
    </row>
    <row r="1833" spans="1:25">
      <c r="A1833" s="84"/>
      <c r="B1833" s="84"/>
      <c r="C1833" s="84"/>
      <c r="D1833" s="84"/>
      <c r="E1833" s="84"/>
      <c r="F1833" s="84"/>
      <c r="G1833" s="819"/>
      <c r="H1833" s="572"/>
      <c r="I1833" s="84"/>
      <c r="J1833" s="84"/>
      <c r="K1833" s="84"/>
      <c r="L1833" s="84"/>
      <c r="M1833" s="84"/>
      <c r="N1833" s="84"/>
      <c r="O1833" s="84"/>
      <c r="P1833" s="84"/>
      <c r="Q1833" s="84"/>
      <c r="R1833" s="84"/>
      <c r="S1833" s="84"/>
      <c r="T1833" s="84"/>
      <c r="U1833" s="84"/>
      <c r="V1833" s="84"/>
      <c r="W1833" s="84"/>
      <c r="X1833" s="84"/>
      <c r="Y1833" s="84"/>
    </row>
    <row r="1834" spans="1:25">
      <c r="A1834" s="84"/>
      <c r="B1834" s="84"/>
      <c r="C1834" s="84"/>
      <c r="D1834" s="84"/>
      <c r="E1834" s="84"/>
      <c r="F1834" s="84"/>
      <c r="G1834" s="819"/>
      <c r="H1834" s="572"/>
      <c r="I1834" s="84"/>
      <c r="J1834" s="84"/>
      <c r="K1834" s="84"/>
      <c r="L1834" s="84"/>
      <c r="M1834" s="84"/>
      <c r="N1834" s="84"/>
      <c r="O1834" s="84"/>
      <c r="P1834" s="84"/>
      <c r="Q1834" s="84"/>
      <c r="R1834" s="84"/>
      <c r="S1834" s="84"/>
      <c r="T1834" s="84"/>
      <c r="U1834" s="84"/>
      <c r="V1834" s="84"/>
      <c r="W1834" s="84"/>
      <c r="X1834" s="84"/>
      <c r="Y1834" s="84"/>
    </row>
    <row r="1835" spans="1:25">
      <c r="A1835" s="84"/>
      <c r="B1835" s="84"/>
      <c r="C1835" s="84"/>
      <c r="D1835" s="84"/>
      <c r="E1835" s="84"/>
      <c r="F1835" s="84"/>
      <c r="G1835" s="819"/>
      <c r="H1835" s="572"/>
      <c r="I1835" s="84"/>
      <c r="J1835" s="84"/>
      <c r="K1835" s="84"/>
      <c r="L1835" s="84"/>
      <c r="M1835" s="84"/>
      <c r="N1835" s="84"/>
      <c r="O1835" s="84"/>
      <c r="P1835" s="84"/>
      <c r="Q1835" s="84"/>
      <c r="R1835" s="84"/>
      <c r="S1835" s="84"/>
      <c r="T1835" s="84"/>
      <c r="U1835" s="84"/>
      <c r="V1835" s="84"/>
      <c r="W1835" s="84"/>
      <c r="X1835" s="84"/>
      <c r="Y1835" s="84"/>
    </row>
    <row r="1836" spans="1:25">
      <c r="A1836" s="84"/>
      <c r="B1836" s="84"/>
      <c r="C1836" s="84"/>
      <c r="D1836" s="84"/>
      <c r="E1836" s="84"/>
      <c r="F1836" s="84"/>
      <c r="G1836" s="819"/>
      <c r="H1836" s="572"/>
      <c r="I1836" s="84"/>
      <c r="J1836" s="84"/>
      <c r="K1836" s="84"/>
      <c r="L1836" s="84"/>
      <c r="M1836" s="84"/>
      <c r="N1836" s="84"/>
      <c r="O1836" s="84"/>
      <c r="P1836" s="84"/>
      <c r="Q1836" s="84"/>
      <c r="R1836" s="84"/>
      <c r="S1836" s="84"/>
      <c r="T1836" s="84"/>
      <c r="U1836" s="84"/>
      <c r="V1836" s="84"/>
      <c r="W1836" s="84"/>
      <c r="X1836" s="84"/>
      <c r="Y1836" s="84"/>
    </row>
    <row r="1837" spans="1:25">
      <c r="A1837" s="84"/>
      <c r="B1837" s="84"/>
      <c r="C1837" s="84"/>
      <c r="D1837" s="84"/>
      <c r="E1837" s="84"/>
      <c r="F1837" s="84"/>
      <c r="G1837" s="819"/>
      <c r="H1837" s="572"/>
      <c r="I1837" s="84"/>
      <c r="J1837" s="84"/>
      <c r="K1837" s="84"/>
      <c r="L1837" s="84"/>
      <c r="M1837" s="84"/>
      <c r="N1837" s="84"/>
      <c r="O1837" s="84"/>
      <c r="P1837" s="84"/>
      <c r="Q1837" s="84"/>
      <c r="R1837" s="84"/>
      <c r="S1837" s="84"/>
      <c r="T1837" s="84"/>
      <c r="U1837" s="84"/>
      <c r="V1837" s="84"/>
      <c r="W1837" s="84"/>
      <c r="X1837" s="84"/>
      <c r="Y1837" s="84"/>
    </row>
    <row r="1838" spans="1:25">
      <c r="A1838" s="84"/>
      <c r="B1838" s="84"/>
      <c r="C1838" s="84"/>
      <c r="D1838" s="84"/>
      <c r="E1838" s="84"/>
      <c r="F1838" s="84"/>
      <c r="G1838" s="819"/>
      <c r="H1838" s="572"/>
      <c r="I1838" s="84"/>
      <c r="J1838" s="84"/>
      <c r="K1838" s="84"/>
      <c r="L1838" s="84"/>
      <c r="M1838" s="84"/>
      <c r="N1838" s="84"/>
      <c r="O1838" s="84"/>
      <c r="P1838" s="84"/>
      <c r="Q1838" s="84"/>
      <c r="R1838" s="84"/>
      <c r="S1838" s="84"/>
      <c r="T1838" s="84"/>
      <c r="U1838" s="84"/>
      <c r="V1838" s="84"/>
      <c r="W1838" s="84"/>
      <c r="X1838" s="84"/>
      <c r="Y1838" s="84"/>
    </row>
    <row r="1839" spans="1:25">
      <c r="A1839" s="84"/>
      <c r="B1839" s="84"/>
      <c r="C1839" s="84"/>
      <c r="D1839" s="84"/>
      <c r="E1839" s="84"/>
      <c r="F1839" s="84"/>
      <c r="G1839" s="819"/>
      <c r="H1839" s="572"/>
      <c r="I1839" s="84"/>
      <c r="J1839" s="84"/>
      <c r="K1839" s="84"/>
      <c r="L1839" s="84"/>
      <c r="M1839" s="84"/>
      <c r="N1839" s="84"/>
      <c r="O1839" s="84"/>
      <c r="P1839" s="84"/>
      <c r="Q1839" s="84"/>
      <c r="R1839" s="84"/>
      <c r="S1839" s="84"/>
      <c r="T1839" s="84"/>
      <c r="U1839" s="84"/>
      <c r="V1839" s="84"/>
      <c r="W1839" s="84"/>
      <c r="X1839" s="84"/>
      <c r="Y1839" s="84"/>
    </row>
    <row r="1840" spans="1:25">
      <c r="A1840" s="84"/>
      <c r="B1840" s="84"/>
      <c r="C1840" s="84"/>
      <c r="D1840" s="84"/>
      <c r="E1840" s="84"/>
      <c r="F1840" s="84"/>
      <c r="G1840" s="819"/>
      <c r="H1840" s="572"/>
      <c r="I1840" s="84"/>
      <c r="J1840" s="84"/>
      <c r="K1840" s="84"/>
      <c r="L1840" s="84"/>
      <c r="M1840" s="84"/>
      <c r="N1840" s="84"/>
      <c r="O1840" s="84"/>
      <c r="P1840" s="84"/>
      <c r="Q1840" s="84"/>
      <c r="R1840" s="84"/>
      <c r="S1840" s="84"/>
      <c r="T1840" s="84"/>
      <c r="U1840" s="84"/>
      <c r="V1840" s="84"/>
      <c r="W1840" s="84"/>
      <c r="X1840" s="84"/>
      <c r="Y1840" s="84"/>
    </row>
    <row r="1841" spans="1:25">
      <c r="A1841" s="84"/>
      <c r="B1841" s="84"/>
      <c r="C1841" s="84"/>
      <c r="D1841" s="84"/>
      <c r="E1841" s="84"/>
      <c r="F1841" s="84"/>
      <c r="G1841" s="819"/>
      <c r="H1841" s="572"/>
      <c r="I1841" s="84"/>
      <c r="J1841" s="84"/>
      <c r="K1841" s="84"/>
      <c r="L1841" s="84"/>
      <c r="M1841" s="84"/>
      <c r="N1841" s="84"/>
      <c r="O1841" s="84"/>
      <c r="P1841" s="84"/>
      <c r="Q1841" s="84"/>
      <c r="R1841" s="84"/>
      <c r="S1841" s="84"/>
      <c r="T1841" s="84"/>
      <c r="U1841" s="84"/>
      <c r="V1841" s="84"/>
      <c r="W1841" s="84"/>
      <c r="X1841" s="84"/>
      <c r="Y1841" s="84"/>
    </row>
    <row r="1842" spans="1:25">
      <c r="A1842" s="84"/>
      <c r="B1842" s="84"/>
      <c r="C1842" s="84"/>
      <c r="D1842" s="84"/>
      <c r="E1842" s="84"/>
      <c r="F1842" s="84"/>
      <c r="G1842" s="819"/>
      <c r="H1842" s="572"/>
      <c r="I1842" s="84"/>
      <c r="J1842" s="84"/>
      <c r="K1842" s="84"/>
      <c r="L1842" s="84"/>
      <c r="M1842" s="84"/>
      <c r="N1842" s="84"/>
      <c r="O1842" s="84"/>
      <c r="P1842" s="84"/>
      <c r="Q1842" s="84"/>
      <c r="R1842" s="84"/>
      <c r="S1842" s="84"/>
      <c r="T1842" s="84"/>
      <c r="U1842" s="84"/>
      <c r="V1842" s="84"/>
      <c r="W1842" s="84"/>
      <c r="X1842" s="84"/>
      <c r="Y1842" s="84"/>
    </row>
    <row r="1843" spans="1:25">
      <c r="A1843" s="84"/>
      <c r="B1843" s="84"/>
      <c r="C1843" s="84"/>
      <c r="D1843" s="84"/>
      <c r="E1843" s="84"/>
      <c r="F1843" s="84"/>
      <c r="G1843" s="819"/>
      <c r="H1843" s="572"/>
      <c r="I1843" s="84"/>
      <c r="J1843" s="84"/>
      <c r="K1843" s="84"/>
      <c r="L1843" s="84"/>
      <c r="M1843" s="84"/>
      <c r="N1843" s="84"/>
      <c r="O1843" s="84"/>
      <c r="P1843" s="84"/>
      <c r="Q1843" s="84"/>
      <c r="R1843" s="84"/>
      <c r="S1843" s="84"/>
      <c r="T1843" s="84"/>
      <c r="U1843" s="84"/>
      <c r="V1843" s="84"/>
      <c r="W1843" s="84"/>
      <c r="X1843" s="84"/>
      <c r="Y1843" s="84"/>
    </row>
    <row r="1844" spans="1:25">
      <c r="A1844" s="84"/>
      <c r="B1844" s="84"/>
      <c r="C1844" s="84"/>
      <c r="D1844" s="84"/>
      <c r="E1844" s="84"/>
      <c r="F1844" s="84"/>
      <c r="G1844" s="819"/>
      <c r="H1844" s="572"/>
      <c r="I1844" s="84"/>
      <c r="J1844" s="84"/>
      <c r="K1844" s="84"/>
      <c r="L1844" s="84"/>
      <c r="M1844" s="84"/>
      <c r="N1844" s="84"/>
      <c r="O1844" s="84"/>
      <c r="P1844" s="84"/>
      <c r="Q1844" s="84"/>
      <c r="R1844" s="84"/>
      <c r="S1844" s="84"/>
      <c r="T1844" s="84"/>
      <c r="U1844" s="84"/>
      <c r="V1844" s="84"/>
      <c r="W1844" s="84"/>
      <c r="X1844" s="84"/>
      <c r="Y1844" s="84"/>
    </row>
    <row r="1845" spans="1:25">
      <c r="A1845" s="84"/>
      <c r="B1845" s="84"/>
      <c r="C1845" s="84"/>
      <c r="D1845" s="84"/>
      <c r="E1845" s="84"/>
      <c r="F1845" s="84"/>
      <c r="G1845" s="819"/>
      <c r="H1845" s="572"/>
      <c r="I1845" s="84"/>
      <c r="J1845" s="84"/>
      <c r="K1845" s="84"/>
      <c r="L1845" s="84"/>
      <c r="M1845" s="84"/>
      <c r="N1845" s="84"/>
      <c r="O1845" s="84"/>
      <c r="P1845" s="84"/>
      <c r="Q1845" s="84"/>
      <c r="R1845" s="84"/>
      <c r="S1845" s="84"/>
      <c r="T1845" s="84"/>
      <c r="U1845" s="84"/>
      <c r="V1845" s="84"/>
      <c r="W1845" s="84"/>
      <c r="X1845" s="84"/>
      <c r="Y1845" s="84"/>
    </row>
    <row r="1846" spans="1:25">
      <c r="A1846" s="84"/>
      <c r="B1846" s="84"/>
      <c r="C1846" s="84"/>
      <c r="D1846" s="84"/>
      <c r="E1846" s="84"/>
      <c r="F1846" s="84"/>
      <c r="G1846" s="819"/>
      <c r="H1846" s="572"/>
      <c r="I1846" s="84"/>
      <c r="J1846" s="84"/>
      <c r="K1846" s="84"/>
      <c r="L1846" s="84"/>
      <c r="M1846" s="84"/>
      <c r="N1846" s="84"/>
      <c r="O1846" s="84"/>
      <c r="P1846" s="84"/>
      <c r="Q1846" s="84"/>
      <c r="R1846" s="84"/>
      <c r="S1846" s="84"/>
      <c r="T1846" s="84"/>
      <c r="U1846" s="84"/>
      <c r="V1846" s="84"/>
      <c r="W1846" s="84"/>
      <c r="X1846" s="84"/>
      <c r="Y1846" s="84"/>
    </row>
    <row r="1847" spans="1:25">
      <c r="A1847" s="84"/>
      <c r="B1847" s="84"/>
      <c r="C1847" s="84"/>
      <c r="D1847" s="84"/>
      <c r="E1847" s="84"/>
      <c r="F1847" s="84"/>
      <c r="G1847" s="819"/>
      <c r="H1847" s="572"/>
      <c r="I1847" s="84"/>
      <c r="J1847" s="84"/>
      <c r="K1847" s="84"/>
      <c r="L1847" s="84"/>
      <c r="M1847" s="84"/>
      <c r="N1847" s="84"/>
      <c r="O1847" s="84"/>
      <c r="P1847" s="84"/>
      <c r="Q1847" s="84"/>
      <c r="R1847" s="84"/>
      <c r="S1847" s="84"/>
      <c r="T1847" s="84"/>
      <c r="U1847" s="84"/>
      <c r="V1847" s="84"/>
      <c r="W1847" s="84"/>
      <c r="X1847" s="84"/>
      <c r="Y1847" s="84"/>
    </row>
    <row r="1848" spans="1:25">
      <c r="A1848" s="84"/>
      <c r="B1848" s="84"/>
      <c r="C1848" s="84"/>
      <c r="D1848" s="84"/>
      <c r="E1848" s="84"/>
      <c r="F1848" s="84"/>
      <c r="G1848" s="819"/>
      <c r="H1848" s="572"/>
      <c r="I1848" s="84"/>
      <c r="J1848" s="84"/>
      <c r="K1848" s="84"/>
      <c r="L1848" s="84"/>
      <c r="M1848" s="84"/>
      <c r="N1848" s="84"/>
      <c r="O1848" s="84"/>
      <c r="P1848" s="84"/>
      <c r="Q1848" s="84"/>
      <c r="R1848" s="84"/>
      <c r="S1848" s="84"/>
      <c r="T1848" s="84"/>
      <c r="U1848" s="84"/>
      <c r="V1848" s="84"/>
      <c r="W1848" s="84"/>
      <c r="X1848" s="84"/>
      <c r="Y1848" s="84"/>
    </row>
    <row r="1849" spans="1:25">
      <c r="A1849" s="84"/>
      <c r="B1849" s="84"/>
      <c r="C1849" s="84"/>
      <c r="D1849" s="84"/>
      <c r="E1849" s="84"/>
      <c r="F1849" s="84"/>
      <c r="G1849" s="819"/>
      <c r="H1849" s="572"/>
      <c r="I1849" s="84"/>
      <c r="J1849" s="84"/>
      <c r="K1849" s="84"/>
      <c r="L1849" s="84"/>
      <c r="M1849" s="84"/>
      <c r="N1849" s="84"/>
      <c r="O1849" s="84"/>
      <c r="P1849" s="84"/>
      <c r="Q1849" s="84"/>
      <c r="R1849" s="84"/>
      <c r="S1849" s="84"/>
      <c r="T1849" s="84"/>
      <c r="U1849" s="84"/>
      <c r="V1849" s="84"/>
      <c r="W1849" s="84"/>
      <c r="X1849" s="84"/>
      <c r="Y1849" s="84"/>
    </row>
    <row r="1850" spans="1:25">
      <c r="A1850" s="84"/>
      <c r="B1850" s="84"/>
      <c r="C1850" s="84"/>
      <c r="D1850" s="84"/>
      <c r="E1850" s="84"/>
      <c r="F1850" s="84"/>
      <c r="G1850" s="819"/>
      <c r="H1850" s="572"/>
      <c r="I1850" s="84"/>
      <c r="J1850" s="84"/>
      <c r="K1850" s="84"/>
      <c r="L1850" s="84"/>
      <c r="M1850" s="84"/>
      <c r="N1850" s="84"/>
      <c r="O1850" s="84"/>
      <c r="P1850" s="84"/>
      <c r="Q1850" s="84"/>
      <c r="R1850" s="84"/>
      <c r="S1850" s="84"/>
      <c r="T1850" s="84"/>
      <c r="U1850" s="84"/>
      <c r="V1850" s="84"/>
      <c r="W1850" s="84"/>
      <c r="X1850" s="84"/>
      <c r="Y1850" s="84"/>
    </row>
    <row r="1851" spans="1:25">
      <c r="A1851" s="84"/>
      <c r="B1851" s="84"/>
      <c r="C1851" s="84"/>
      <c r="D1851" s="84"/>
      <c r="E1851" s="84"/>
      <c r="F1851" s="84"/>
      <c r="G1851" s="819"/>
      <c r="H1851" s="572"/>
      <c r="I1851" s="84"/>
      <c r="J1851" s="84"/>
      <c r="K1851" s="84"/>
      <c r="L1851" s="84"/>
      <c r="M1851" s="84"/>
      <c r="N1851" s="84"/>
      <c r="O1851" s="84"/>
      <c r="P1851" s="84"/>
      <c r="Q1851" s="84"/>
      <c r="R1851" s="84"/>
      <c r="S1851" s="84"/>
      <c r="T1851" s="84"/>
      <c r="U1851" s="84"/>
      <c r="V1851" s="84"/>
      <c r="W1851" s="84"/>
      <c r="X1851" s="84"/>
      <c r="Y1851" s="84"/>
    </row>
    <row r="1852" spans="1:25">
      <c r="A1852" s="84"/>
      <c r="B1852" s="84"/>
      <c r="C1852" s="84"/>
      <c r="D1852" s="84"/>
      <c r="E1852" s="84"/>
      <c r="F1852" s="84"/>
      <c r="G1852" s="819"/>
      <c r="H1852" s="572"/>
      <c r="I1852" s="84"/>
      <c r="J1852" s="84"/>
      <c r="K1852" s="84"/>
      <c r="L1852" s="84"/>
      <c r="M1852" s="84"/>
      <c r="N1852" s="84"/>
      <c r="O1852" s="84"/>
      <c r="P1852" s="84"/>
      <c r="Q1852" s="84"/>
      <c r="R1852" s="84"/>
      <c r="S1852" s="84"/>
      <c r="T1852" s="84"/>
      <c r="U1852" s="84"/>
      <c r="V1852" s="84"/>
      <c r="W1852" s="84"/>
      <c r="X1852" s="84"/>
      <c r="Y1852" s="84"/>
    </row>
    <row r="1853" spans="1:25">
      <c r="A1853" s="84"/>
      <c r="B1853" s="84"/>
      <c r="C1853" s="84"/>
      <c r="D1853" s="84"/>
      <c r="E1853" s="84"/>
      <c r="F1853" s="84"/>
      <c r="G1853" s="819"/>
      <c r="H1853" s="572"/>
      <c r="I1853" s="84"/>
      <c r="J1853" s="84"/>
      <c r="K1853" s="84"/>
      <c r="L1853" s="84"/>
      <c r="M1853" s="84"/>
      <c r="N1853" s="84"/>
      <c r="O1853" s="84"/>
      <c r="P1853" s="84"/>
      <c r="Q1853" s="84"/>
      <c r="R1853" s="84"/>
      <c r="S1853" s="84"/>
      <c r="T1853" s="84"/>
      <c r="U1853" s="84"/>
      <c r="V1853" s="84"/>
      <c r="W1853" s="84"/>
      <c r="X1853" s="84"/>
      <c r="Y1853" s="84"/>
    </row>
    <row r="1854" spans="1:25">
      <c r="A1854" s="84"/>
      <c r="B1854" s="84"/>
      <c r="C1854" s="84"/>
      <c r="D1854" s="84"/>
      <c r="E1854" s="84"/>
      <c r="F1854" s="84"/>
      <c r="G1854" s="819"/>
      <c r="H1854" s="572"/>
      <c r="I1854" s="84"/>
      <c r="J1854" s="84"/>
      <c r="K1854" s="84"/>
      <c r="L1854" s="84"/>
      <c r="M1854" s="84"/>
      <c r="N1854" s="84"/>
      <c r="O1854" s="84"/>
      <c r="P1854" s="84"/>
      <c r="Q1854" s="84"/>
      <c r="R1854" s="84"/>
      <c r="S1854" s="84"/>
      <c r="T1854" s="84"/>
      <c r="U1854" s="84"/>
      <c r="V1854" s="84"/>
      <c r="W1854" s="84"/>
      <c r="X1854" s="84"/>
      <c r="Y1854" s="84"/>
    </row>
    <row r="1855" spans="1:25">
      <c r="A1855" s="84"/>
      <c r="B1855" s="84"/>
      <c r="C1855" s="84"/>
      <c r="D1855" s="84"/>
      <c r="E1855" s="84"/>
      <c r="F1855" s="84"/>
      <c r="G1855" s="819"/>
      <c r="H1855" s="572"/>
      <c r="I1855" s="84"/>
      <c r="J1855" s="84"/>
      <c r="K1855" s="84"/>
      <c r="L1855" s="84"/>
      <c r="M1855" s="84"/>
      <c r="N1855" s="84"/>
      <c r="O1855" s="84"/>
      <c r="P1855" s="84"/>
      <c r="Q1855" s="84"/>
      <c r="R1855" s="84"/>
      <c r="S1855" s="84"/>
      <c r="T1855" s="84"/>
      <c r="U1855" s="84"/>
      <c r="V1855" s="84"/>
      <c r="W1855" s="84"/>
      <c r="X1855" s="84"/>
      <c r="Y1855" s="84"/>
    </row>
    <row r="1856" spans="1:25">
      <c r="A1856" s="84"/>
      <c r="B1856" s="84"/>
      <c r="C1856" s="84"/>
      <c r="D1856" s="84"/>
      <c r="E1856" s="84"/>
      <c r="F1856" s="84"/>
      <c r="G1856" s="819"/>
      <c r="H1856" s="572"/>
      <c r="I1856" s="84"/>
      <c r="J1856" s="84"/>
      <c r="K1856" s="84"/>
      <c r="L1856" s="84"/>
      <c r="M1856" s="84"/>
      <c r="N1856" s="84"/>
      <c r="O1856" s="84"/>
      <c r="P1856" s="84"/>
      <c r="Q1856" s="84"/>
      <c r="R1856" s="84"/>
      <c r="S1856" s="84"/>
      <c r="T1856" s="84"/>
      <c r="U1856" s="84"/>
      <c r="V1856" s="84"/>
      <c r="W1856" s="84"/>
      <c r="X1856" s="84"/>
      <c r="Y1856" s="84"/>
    </row>
    <row r="1857" spans="1:25">
      <c r="A1857" s="84"/>
      <c r="B1857" s="84"/>
      <c r="C1857" s="84"/>
      <c r="D1857" s="84"/>
      <c r="E1857" s="84"/>
      <c r="F1857" s="84"/>
      <c r="G1857" s="819"/>
      <c r="H1857" s="572"/>
      <c r="I1857" s="84"/>
      <c r="J1857" s="84"/>
      <c r="K1857" s="84"/>
      <c r="L1857" s="84"/>
      <c r="M1857" s="84"/>
      <c r="N1857" s="84"/>
      <c r="O1857" s="84"/>
      <c r="P1857" s="84"/>
      <c r="Q1857" s="84"/>
      <c r="R1857" s="84"/>
      <c r="S1857" s="84"/>
      <c r="T1857" s="84"/>
      <c r="U1857" s="84"/>
      <c r="V1857" s="84"/>
      <c r="W1857" s="84"/>
      <c r="X1857" s="84"/>
      <c r="Y1857" s="84"/>
    </row>
    <row r="1858" spans="1:25">
      <c r="A1858" s="84"/>
      <c r="B1858" s="84"/>
      <c r="C1858" s="84"/>
      <c r="D1858" s="84"/>
      <c r="E1858" s="84"/>
      <c r="F1858" s="84"/>
      <c r="G1858" s="819"/>
      <c r="H1858" s="572"/>
      <c r="I1858" s="84"/>
      <c r="J1858" s="84"/>
      <c r="K1858" s="84"/>
      <c r="L1858" s="84"/>
      <c r="M1858" s="84"/>
      <c r="N1858" s="84"/>
      <c r="O1858" s="84"/>
      <c r="P1858" s="84"/>
      <c r="Q1858" s="84"/>
      <c r="R1858" s="84"/>
      <c r="S1858" s="84"/>
      <c r="T1858" s="84"/>
      <c r="U1858" s="84"/>
      <c r="V1858" s="84"/>
      <c r="W1858" s="84"/>
      <c r="X1858" s="84"/>
      <c r="Y1858" s="84"/>
    </row>
    <row r="1859" spans="1:25">
      <c r="A1859" s="84"/>
      <c r="B1859" s="84"/>
      <c r="C1859" s="84"/>
      <c r="D1859" s="84"/>
      <c r="E1859" s="84"/>
      <c r="F1859" s="84"/>
      <c r="G1859" s="819"/>
      <c r="H1859" s="572"/>
      <c r="I1859" s="84"/>
      <c r="J1859" s="84"/>
      <c r="K1859" s="84"/>
      <c r="L1859" s="84"/>
      <c r="M1859" s="84"/>
      <c r="N1859" s="84"/>
      <c r="O1859" s="84"/>
      <c r="P1859" s="84"/>
      <c r="Q1859" s="84"/>
      <c r="R1859" s="84"/>
      <c r="S1859" s="84"/>
      <c r="T1859" s="84"/>
      <c r="U1859" s="84"/>
      <c r="V1859" s="84"/>
      <c r="W1859" s="84"/>
      <c r="X1859" s="84"/>
      <c r="Y1859" s="84"/>
    </row>
    <row r="1860" spans="1:25">
      <c r="A1860" s="84"/>
      <c r="B1860" s="84"/>
      <c r="C1860" s="84"/>
      <c r="D1860" s="84"/>
      <c r="E1860" s="84"/>
      <c r="F1860" s="84"/>
      <c r="G1860" s="819"/>
      <c r="H1860" s="572"/>
      <c r="I1860" s="84"/>
      <c r="J1860" s="84"/>
      <c r="K1860" s="84"/>
      <c r="L1860" s="84"/>
      <c r="M1860" s="84"/>
      <c r="N1860" s="84"/>
      <c r="O1860" s="84"/>
      <c r="P1860" s="84"/>
      <c r="Q1860" s="84"/>
      <c r="R1860" s="84"/>
      <c r="S1860" s="84"/>
      <c r="T1860" s="84"/>
      <c r="U1860" s="84"/>
      <c r="V1860" s="84"/>
      <c r="W1860" s="84"/>
      <c r="X1860" s="84"/>
      <c r="Y1860" s="84"/>
    </row>
    <row r="1861" spans="1:25">
      <c r="A1861" s="84"/>
      <c r="B1861" s="84"/>
      <c r="C1861" s="84"/>
      <c r="D1861" s="84"/>
      <c r="E1861" s="84"/>
      <c r="F1861" s="84"/>
      <c r="G1861" s="819"/>
      <c r="H1861" s="572"/>
      <c r="I1861" s="84"/>
      <c r="J1861" s="84"/>
      <c r="K1861" s="84"/>
      <c r="L1861" s="84"/>
      <c r="M1861" s="84"/>
      <c r="N1861" s="84"/>
      <c r="O1861" s="84"/>
      <c r="P1861" s="84"/>
      <c r="Q1861" s="84"/>
      <c r="R1861" s="84"/>
      <c r="S1861" s="84"/>
      <c r="T1861" s="84"/>
      <c r="U1861" s="84"/>
      <c r="V1861" s="84"/>
      <c r="W1861" s="84"/>
      <c r="X1861" s="84"/>
      <c r="Y1861" s="84"/>
    </row>
    <row r="1862" spans="1:25">
      <c r="A1862" s="84"/>
      <c r="B1862" s="84"/>
      <c r="C1862" s="84"/>
      <c r="D1862" s="84"/>
      <c r="E1862" s="84"/>
      <c r="F1862" s="84"/>
      <c r="G1862" s="819"/>
      <c r="H1862" s="572"/>
      <c r="I1862" s="84"/>
      <c r="J1862" s="84"/>
      <c r="K1862" s="84"/>
      <c r="L1862" s="84"/>
      <c r="M1862" s="84"/>
      <c r="N1862" s="84"/>
      <c r="O1862" s="84"/>
      <c r="P1862" s="84"/>
      <c r="Q1862" s="84"/>
      <c r="R1862" s="84"/>
      <c r="S1862" s="84"/>
      <c r="T1862" s="84"/>
      <c r="U1862" s="84"/>
      <c r="V1862" s="84"/>
      <c r="W1862" s="84"/>
      <c r="X1862" s="84"/>
      <c r="Y1862" s="84"/>
    </row>
    <row r="1863" spans="1:25">
      <c r="A1863" s="84"/>
      <c r="B1863" s="84"/>
      <c r="C1863" s="84"/>
      <c r="D1863" s="84"/>
      <c r="E1863" s="84"/>
      <c r="F1863" s="84"/>
      <c r="G1863" s="819"/>
      <c r="H1863" s="572"/>
      <c r="I1863" s="84"/>
      <c r="J1863" s="84"/>
      <c r="K1863" s="84"/>
      <c r="L1863" s="84"/>
      <c r="M1863" s="84"/>
      <c r="N1863" s="84"/>
      <c r="O1863" s="84"/>
      <c r="P1863" s="84"/>
      <c r="Q1863" s="84"/>
      <c r="R1863" s="84"/>
      <c r="S1863" s="84"/>
      <c r="T1863" s="84"/>
      <c r="U1863" s="84"/>
      <c r="V1863" s="84"/>
      <c r="W1863" s="84"/>
      <c r="X1863" s="84"/>
      <c r="Y1863" s="84"/>
    </row>
    <row r="1864" spans="1:25">
      <c r="A1864" s="84"/>
      <c r="B1864" s="84"/>
      <c r="C1864" s="84"/>
      <c r="D1864" s="84"/>
      <c r="E1864" s="84"/>
      <c r="F1864" s="84"/>
      <c r="G1864" s="819"/>
      <c r="H1864" s="572"/>
      <c r="I1864" s="84"/>
      <c r="J1864" s="84"/>
      <c r="K1864" s="84"/>
      <c r="L1864" s="84"/>
      <c r="M1864" s="84"/>
      <c r="N1864" s="84"/>
      <c r="O1864" s="84"/>
      <c r="P1864" s="84"/>
      <c r="Q1864" s="84"/>
      <c r="R1864" s="84"/>
      <c r="S1864" s="84"/>
      <c r="T1864" s="84"/>
      <c r="U1864" s="84"/>
      <c r="V1864" s="84"/>
      <c r="W1864" s="84"/>
      <c r="X1864" s="84"/>
      <c r="Y1864" s="84"/>
    </row>
    <row r="1865" spans="1:25">
      <c r="A1865" s="84"/>
      <c r="B1865" s="84"/>
      <c r="C1865" s="84"/>
      <c r="D1865" s="84"/>
      <c r="E1865" s="84"/>
      <c r="F1865" s="84"/>
      <c r="G1865" s="819"/>
      <c r="H1865" s="572"/>
      <c r="I1865" s="84"/>
      <c r="J1865" s="84"/>
      <c r="K1865" s="84"/>
      <c r="L1865" s="84"/>
      <c r="M1865" s="84"/>
      <c r="N1865" s="84"/>
      <c r="O1865" s="84"/>
      <c r="P1865" s="84"/>
      <c r="Q1865" s="84"/>
      <c r="R1865" s="84"/>
      <c r="S1865" s="84"/>
      <c r="T1865" s="84"/>
      <c r="U1865" s="84"/>
      <c r="V1865" s="84"/>
      <c r="W1865" s="84"/>
      <c r="X1865" s="84"/>
      <c r="Y1865" s="84"/>
    </row>
    <row r="1866" spans="1:25">
      <c r="A1866" s="84"/>
      <c r="B1866" s="84"/>
      <c r="C1866" s="84"/>
      <c r="D1866" s="84"/>
      <c r="E1866" s="84"/>
      <c r="F1866" s="84"/>
      <c r="G1866" s="819"/>
      <c r="H1866" s="572"/>
      <c r="I1866" s="84"/>
      <c r="J1866" s="84"/>
      <c r="K1866" s="84"/>
      <c r="L1866" s="84"/>
      <c r="M1866" s="84"/>
      <c r="N1866" s="84"/>
      <c r="O1866" s="84"/>
      <c r="P1866" s="84"/>
      <c r="Q1866" s="84"/>
      <c r="R1866" s="84"/>
      <c r="S1866" s="84"/>
      <c r="T1866" s="84"/>
      <c r="U1866" s="84"/>
      <c r="V1866" s="84"/>
      <c r="W1866" s="84"/>
      <c r="X1866" s="84"/>
      <c r="Y1866" s="84"/>
    </row>
    <row r="1867" spans="1:25">
      <c r="A1867" s="84"/>
      <c r="B1867" s="84"/>
      <c r="C1867" s="84"/>
      <c r="D1867" s="84"/>
      <c r="E1867" s="84"/>
      <c r="F1867" s="84"/>
      <c r="G1867" s="819"/>
      <c r="H1867" s="572"/>
      <c r="I1867" s="84"/>
      <c r="J1867" s="84"/>
      <c r="K1867" s="84"/>
      <c r="L1867" s="84"/>
      <c r="M1867" s="84"/>
      <c r="N1867" s="84"/>
      <c r="O1867" s="84"/>
      <c r="P1867" s="84"/>
      <c r="Q1867" s="84"/>
      <c r="R1867" s="84"/>
      <c r="S1867" s="84"/>
      <c r="T1867" s="84"/>
      <c r="U1867" s="84"/>
      <c r="V1867" s="84"/>
      <c r="W1867" s="84"/>
      <c r="X1867" s="84"/>
      <c r="Y1867" s="84"/>
    </row>
    <row r="1868" spans="1:25">
      <c r="A1868" s="84"/>
      <c r="B1868" s="84"/>
      <c r="C1868" s="84"/>
      <c r="D1868" s="84"/>
      <c r="E1868" s="84"/>
      <c r="F1868" s="84"/>
      <c r="G1868" s="819"/>
      <c r="H1868" s="572"/>
      <c r="I1868" s="84"/>
      <c r="J1868" s="84"/>
      <c r="K1868" s="84"/>
      <c r="L1868" s="84"/>
      <c r="M1868" s="84"/>
      <c r="N1868" s="84"/>
      <c r="O1868" s="84"/>
      <c r="P1868" s="84"/>
      <c r="Q1868" s="84"/>
      <c r="R1868" s="84"/>
      <c r="S1868" s="84"/>
      <c r="T1868" s="84"/>
      <c r="U1868" s="84"/>
      <c r="V1868" s="84"/>
      <c r="W1868" s="84"/>
      <c r="X1868" s="84"/>
      <c r="Y1868" s="84"/>
    </row>
    <row r="1869" spans="1:25">
      <c r="A1869" s="84"/>
      <c r="B1869" s="84"/>
      <c r="C1869" s="84"/>
      <c r="D1869" s="84"/>
      <c r="E1869" s="84"/>
      <c r="F1869" s="84"/>
      <c r="G1869" s="819"/>
      <c r="H1869" s="572"/>
      <c r="I1869" s="84"/>
      <c r="J1869" s="84"/>
      <c r="K1869" s="84"/>
      <c r="L1869" s="84"/>
      <c r="M1869" s="84"/>
      <c r="N1869" s="84"/>
      <c r="O1869" s="84"/>
      <c r="P1869" s="84"/>
      <c r="Q1869" s="84"/>
      <c r="R1869" s="84"/>
      <c r="S1869" s="84"/>
      <c r="T1869" s="84"/>
      <c r="U1869" s="84"/>
      <c r="V1869" s="84"/>
      <c r="W1869" s="84"/>
      <c r="X1869" s="84"/>
      <c r="Y1869" s="84"/>
    </row>
    <row r="1870" spans="1:25">
      <c r="A1870" s="84"/>
      <c r="B1870" s="84"/>
      <c r="C1870" s="84"/>
      <c r="D1870" s="84"/>
      <c r="E1870" s="84"/>
      <c r="F1870" s="84"/>
      <c r="G1870" s="819"/>
      <c r="H1870" s="572"/>
      <c r="I1870" s="84"/>
      <c r="J1870" s="84"/>
      <c r="K1870" s="84"/>
      <c r="L1870" s="84"/>
      <c r="M1870" s="84"/>
      <c r="N1870" s="84"/>
      <c r="O1870" s="84"/>
      <c r="P1870" s="84"/>
      <c r="Q1870" s="84"/>
      <c r="R1870" s="84"/>
      <c r="S1870" s="84"/>
      <c r="T1870" s="84"/>
      <c r="U1870" s="84"/>
      <c r="V1870" s="84"/>
      <c r="W1870" s="84"/>
      <c r="X1870" s="84"/>
      <c r="Y1870" s="84"/>
    </row>
    <row r="1871" spans="1:25">
      <c r="A1871" s="84"/>
      <c r="B1871" s="84"/>
      <c r="C1871" s="84"/>
      <c r="D1871" s="84"/>
      <c r="E1871" s="84"/>
      <c r="F1871" s="84"/>
      <c r="G1871" s="819"/>
      <c r="H1871" s="572"/>
      <c r="I1871" s="84"/>
      <c r="J1871" s="84"/>
      <c r="K1871" s="84"/>
      <c r="L1871" s="84"/>
      <c r="M1871" s="84"/>
      <c r="N1871" s="84"/>
      <c r="O1871" s="84"/>
      <c r="P1871" s="84"/>
      <c r="Q1871" s="84"/>
      <c r="R1871" s="84"/>
      <c r="S1871" s="84"/>
      <c r="T1871" s="84"/>
      <c r="U1871" s="84"/>
      <c r="V1871" s="84"/>
      <c r="W1871" s="84"/>
      <c r="X1871" s="84"/>
      <c r="Y1871" s="84"/>
    </row>
    <row r="1872" spans="1:25">
      <c r="A1872" s="84"/>
      <c r="B1872" s="84"/>
      <c r="C1872" s="84"/>
      <c r="D1872" s="84"/>
      <c r="E1872" s="84"/>
      <c r="F1872" s="84"/>
      <c r="G1872" s="819"/>
      <c r="H1872" s="572"/>
      <c r="I1872" s="84"/>
      <c r="J1872" s="84"/>
      <c r="K1872" s="84"/>
      <c r="L1872" s="84"/>
      <c r="M1872" s="84"/>
      <c r="N1872" s="84"/>
      <c r="O1872" s="84"/>
      <c r="P1872" s="84"/>
      <c r="Q1872" s="84"/>
      <c r="R1872" s="84"/>
      <c r="S1872" s="84"/>
      <c r="T1872" s="84"/>
      <c r="U1872" s="84"/>
      <c r="V1872" s="84"/>
      <c r="W1872" s="84"/>
      <c r="X1872" s="84"/>
      <c r="Y1872" s="84"/>
    </row>
    <row r="1873" spans="1:25">
      <c r="A1873" s="84"/>
      <c r="B1873" s="84"/>
      <c r="C1873" s="84"/>
      <c r="D1873" s="84"/>
      <c r="E1873" s="84"/>
      <c r="F1873" s="84"/>
      <c r="G1873" s="819"/>
      <c r="H1873" s="572"/>
      <c r="I1873" s="84"/>
      <c r="J1873" s="84"/>
      <c r="K1873" s="84"/>
      <c r="L1873" s="84"/>
      <c r="M1873" s="84"/>
      <c r="N1873" s="84"/>
      <c r="O1873" s="84"/>
      <c r="P1873" s="84"/>
      <c r="Q1873" s="84"/>
      <c r="R1873" s="84"/>
      <c r="S1873" s="84"/>
      <c r="T1873" s="84"/>
      <c r="U1873" s="84"/>
      <c r="V1873" s="84"/>
      <c r="W1873" s="84"/>
      <c r="X1873" s="84"/>
      <c r="Y1873" s="84"/>
    </row>
    <row r="1874" spans="1:25">
      <c r="A1874" s="84"/>
      <c r="B1874" s="84"/>
      <c r="C1874" s="84"/>
      <c r="D1874" s="84"/>
      <c r="E1874" s="84"/>
      <c r="F1874" s="84"/>
      <c r="G1874" s="819"/>
      <c r="H1874" s="572"/>
      <c r="I1874" s="84"/>
      <c r="J1874" s="84"/>
      <c r="K1874" s="84"/>
      <c r="L1874" s="84"/>
      <c r="M1874" s="84"/>
      <c r="N1874" s="84"/>
      <c r="O1874" s="84"/>
      <c r="P1874" s="84"/>
      <c r="Q1874" s="84"/>
      <c r="R1874" s="84"/>
      <c r="S1874" s="84"/>
      <c r="T1874" s="84"/>
      <c r="U1874" s="84"/>
      <c r="V1874" s="84"/>
      <c r="W1874" s="84"/>
      <c r="X1874" s="84"/>
      <c r="Y1874" s="84"/>
    </row>
    <row r="1875" spans="1:25">
      <c r="A1875" s="84"/>
      <c r="B1875" s="84"/>
      <c r="C1875" s="84"/>
      <c r="D1875" s="84"/>
      <c r="E1875" s="84"/>
      <c r="F1875" s="84"/>
      <c r="G1875" s="819"/>
      <c r="H1875" s="572"/>
      <c r="I1875" s="84"/>
      <c r="J1875" s="84"/>
      <c r="K1875" s="84"/>
      <c r="L1875" s="84"/>
      <c r="M1875" s="84"/>
      <c r="N1875" s="84"/>
      <c r="O1875" s="84"/>
      <c r="P1875" s="84"/>
      <c r="Q1875" s="84"/>
      <c r="R1875" s="84"/>
      <c r="S1875" s="84"/>
      <c r="T1875" s="84"/>
      <c r="U1875" s="84"/>
      <c r="V1875" s="84"/>
      <c r="W1875" s="84"/>
      <c r="X1875" s="84"/>
      <c r="Y1875" s="84"/>
    </row>
    <row r="1876" spans="1:25">
      <c r="A1876" s="84"/>
      <c r="B1876" s="84"/>
      <c r="C1876" s="84"/>
      <c r="D1876" s="84"/>
      <c r="E1876" s="84"/>
      <c r="F1876" s="84"/>
      <c r="G1876" s="819"/>
      <c r="H1876" s="572"/>
      <c r="I1876" s="84"/>
      <c r="J1876" s="84"/>
      <c r="K1876" s="84"/>
      <c r="L1876" s="84"/>
      <c r="M1876" s="84"/>
      <c r="N1876" s="84"/>
      <c r="O1876" s="84"/>
      <c r="P1876" s="84"/>
      <c r="Q1876" s="84"/>
      <c r="R1876" s="84"/>
      <c r="S1876" s="84"/>
      <c r="T1876" s="84"/>
      <c r="U1876" s="84"/>
      <c r="V1876" s="84"/>
      <c r="W1876" s="84"/>
      <c r="X1876" s="84"/>
      <c r="Y1876" s="84"/>
    </row>
    <row r="1877" spans="1:25">
      <c r="A1877" s="84"/>
      <c r="B1877" s="84"/>
      <c r="C1877" s="84"/>
      <c r="D1877" s="84"/>
      <c r="E1877" s="84"/>
      <c r="F1877" s="84"/>
      <c r="G1877" s="819"/>
      <c r="H1877" s="572"/>
      <c r="I1877" s="84"/>
      <c r="J1877" s="84"/>
      <c r="K1877" s="84"/>
      <c r="L1877" s="84"/>
      <c r="M1877" s="84"/>
      <c r="N1877" s="84"/>
      <c r="O1877" s="84"/>
      <c r="P1877" s="84"/>
      <c r="Q1877" s="84"/>
      <c r="R1877" s="84"/>
      <c r="S1877" s="84"/>
      <c r="T1877" s="84"/>
      <c r="U1877" s="84"/>
      <c r="V1877" s="84"/>
      <c r="W1877" s="84"/>
      <c r="X1877" s="84"/>
      <c r="Y1877" s="84"/>
    </row>
    <row r="1878" spans="1:25">
      <c r="A1878" s="84"/>
      <c r="B1878" s="84"/>
      <c r="C1878" s="84"/>
      <c r="D1878" s="84"/>
      <c r="E1878" s="84"/>
      <c r="F1878" s="84"/>
      <c r="G1878" s="819"/>
      <c r="H1878" s="572"/>
      <c r="I1878" s="84"/>
      <c r="J1878" s="84"/>
      <c r="K1878" s="84"/>
      <c r="L1878" s="84"/>
      <c r="M1878" s="84"/>
      <c r="N1878" s="84"/>
      <c r="O1878" s="84"/>
      <c r="P1878" s="84"/>
      <c r="Q1878" s="84"/>
      <c r="R1878" s="84"/>
      <c r="S1878" s="84"/>
      <c r="T1878" s="84"/>
      <c r="U1878" s="84"/>
      <c r="V1878" s="84"/>
      <c r="W1878" s="84"/>
      <c r="X1878" s="84"/>
      <c r="Y1878" s="84"/>
    </row>
    <row r="1879" spans="1:25">
      <c r="A1879" s="84"/>
      <c r="B1879" s="84"/>
      <c r="C1879" s="84"/>
      <c r="D1879" s="84"/>
      <c r="E1879" s="84"/>
      <c r="F1879" s="84"/>
      <c r="G1879" s="819"/>
      <c r="H1879" s="572"/>
      <c r="I1879" s="84"/>
      <c r="J1879" s="84"/>
      <c r="K1879" s="84"/>
      <c r="L1879" s="84"/>
      <c r="M1879" s="84"/>
      <c r="N1879" s="84"/>
      <c r="O1879" s="84"/>
      <c r="P1879" s="84"/>
      <c r="Q1879" s="84"/>
      <c r="R1879" s="84"/>
      <c r="S1879" s="84"/>
      <c r="T1879" s="84"/>
      <c r="U1879" s="84"/>
      <c r="V1879" s="84"/>
      <c r="W1879" s="84"/>
      <c r="X1879" s="84"/>
      <c r="Y1879" s="84"/>
    </row>
    <row r="1880" spans="1:25">
      <c r="A1880" s="84"/>
      <c r="B1880" s="84"/>
      <c r="C1880" s="84"/>
      <c r="D1880" s="84"/>
      <c r="E1880" s="84"/>
      <c r="F1880" s="84"/>
      <c r="G1880" s="819"/>
      <c r="H1880" s="572"/>
      <c r="I1880" s="84"/>
      <c r="J1880" s="84"/>
      <c r="K1880" s="84"/>
      <c r="L1880" s="84"/>
      <c r="M1880" s="84"/>
      <c r="N1880" s="84"/>
      <c r="O1880" s="84"/>
      <c r="P1880" s="84"/>
      <c r="Q1880" s="84"/>
      <c r="R1880" s="84"/>
      <c r="S1880" s="84"/>
      <c r="T1880" s="84"/>
      <c r="U1880" s="84"/>
      <c r="V1880" s="84"/>
      <c r="W1880" s="84"/>
      <c r="X1880" s="84"/>
      <c r="Y1880" s="84"/>
    </row>
    <row r="1881" spans="1:25">
      <c r="A1881" s="84"/>
      <c r="B1881" s="84"/>
      <c r="C1881" s="84"/>
      <c r="D1881" s="84"/>
      <c r="E1881" s="84"/>
      <c r="F1881" s="84"/>
      <c r="G1881" s="819"/>
      <c r="H1881" s="572"/>
      <c r="I1881" s="84"/>
      <c r="J1881" s="84"/>
      <c r="K1881" s="84"/>
      <c r="L1881" s="84"/>
      <c r="M1881" s="84"/>
      <c r="N1881" s="84"/>
      <c r="O1881" s="84"/>
      <c r="P1881" s="84"/>
      <c r="Q1881" s="84"/>
      <c r="R1881" s="84"/>
      <c r="S1881" s="84"/>
      <c r="T1881" s="84"/>
      <c r="U1881" s="84"/>
      <c r="V1881" s="84"/>
      <c r="W1881" s="84"/>
      <c r="X1881" s="84"/>
      <c r="Y1881" s="84"/>
    </row>
    <row r="1882" spans="1:25">
      <c r="A1882" s="84"/>
      <c r="B1882" s="84"/>
      <c r="C1882" s="84"/>
      <c r="D1882" s="84"/>
      <c r="E1882" s="84"/>
      <c r="F1882" s="84"/>
      <c r="G1882" s="819"/>
      <c r="H1882" s="572"/>
      <c r="I1882" s="84"/>
      <c r="J1882" s="84"/>
      <c r="K1882" s="84"/>
      <c r="L1882" s="84"/>
      <c r="M1882" s="84"/>
      <c r="N1882" s="84"/>
      <c r="O1882" s="84"/>
      <c r="P1882" s="84"/>
      <c r="Q1882" s="84"/>
      <c r="R1882" s="84"/>
      <c r="S1882" s="84"/>
      <c r="T1882" s="84"/>
      <c r="U1882" s="84"/>
      <c r="V1882" s="84"/>
      <c r="W1882" s="84"/>
      <c r="X1882" s="84"/>
      <c r="Y1882" s="84"/>
    </row>
    <row r="1883" spans="1:25">
      <c r="A1883" s="84"/>
      <c r="B1883" s="84"/>
      <c r="C1883" s="84"/>
      <c r="D1883" s="84"/>
      <c r="E1883" s="84"/>
      <c r="F1883" s="84"/>
      <c r="G1883" s="819"/>
      <c r="H1883" s="572"/>
      <c r="I1883" s="84"/>
      <c r="J1883" s="84"/>
      <c r="K1883" s="84"/>
      <c r="L1883" s="84"/>
      <c r="M1883" s="84"/>
      <c r="N1883" s="84"/>
      <c r="O1883" s="84"/>
      <c r="P1883" s="84"/>
      <c r="Q1883" s="84"/>
      <c r="R1883" s="84"/>
      <c r="S1883" s="84"/>
      <c r="T1883" s="84"/>
      <c r="U1883" s="84"/>
      <c r="V1883" s="84"/>
      <c r="W1883" s="84"/>
      <c r="X1883" s="84"/>
      <c r="Y1883" s="84"/>
    </row>
    <row r="1884" spans="1:25">
      <c r="A1884" s="84"/>
      <c r="B1884" s="84"/>
      <c r="C1884" s="84"/>
      <c r="D1884" s="84"/>
      <c r="E1884" s="84"/>
      <c r="F1884" s="84"/>
      <c r="G1884" s="819"/>
      <c r="H1884" s="572"/>
      <c r="I1884" s="84"/>
      <c r="J1884" s="84"/>
      <c r="K1884" s="84"/>
      <c r="L1884" s="84"/>
      <c r="M1884" s="84"/>
      <c r="N1884" s="84"/>
      <c r="O1884" s="84"/>
      <c r="P1884" s="84"/>
      <c r="Q1884" s="84"/>
      <c r="R1884" s="84"/>
      <c r="S1884" s="84"/>
      <c r="T1884" s="84"/>
      <c r="U1884" s="84"/>
      <c r="V1884" s="84"/>
      <c r="W1884" s="84"/>
      <c r="X1884" s="84"/>
      <c r="Y1884" s="84"/>
    </row>
    <row r="1885" spans="1:25">
      <c r="A1885" s="84"/>
      <c r="B1885" s="84"/>
      <c r="C1885" s="84"/>
      <c r="D1885" s="84"/>
      <c r="E1885" s="84"/>
      <c r="F1885" s="84"/>
      <c r="G1885" s="819"/>
      <c r="H1885" s="572"/>
      <c r="I1885" s="84"/>
      <c r="J1885" s="84"/>
      <c r="K1885" s="84"/>
      <c r="L1885" s="84"/>
      <c r="M1885" s="84"/>
      <c r="N1885" s="84"/>
      <c r="O1885" s="84"/>
      <c r="P1885" s="84"/>
      <c r="Q1885" s="84"/>
      <c r="R1885" s="84"/>
      <c r="S1885" s="84"/>
      <c r="T1885" s="84"/>
      <c r="U1885" s="84"/>
      <c r="V1885" s="84"/>
      <c r="W1885" s="84"/>
      <c r="X1885" s="84"/>
      <c r="Y1885" s="84"/>
    </row>
    <row r="1886" spans="1:25">
      <c r="A1886" s="84"/>
      <c r="B1886" s="84"/>
      <c r="C1886" s="84"/>
      <c r="D1886" s="84"/>
      <c r="E1886" s="84"/>
      <c r="F1886" s="84"/>
      <c r="G1886" s="819"/>
      <c r="H1886" s="572"/>
      <c r="I1886" s="84"/>
      <c r="J1886" s="84"/>
      <c r="K1886" s="84"/>
      <c r="L1886" s="84"/>
      <c r="M1886" s="84"/>
      <c r="N1886" s="84"/>
      <c r="O1886" s="84"/>
      <c r="P1886" s="84"/>
      <c r="Q1886" s="84"/>
      <c r="R1886" s="84"/>
      <c r="S1886" s="84"/>
      <c r="T1886" s="84"/>
      <c r="U1886" s="84"/>
      <c r="V1886" s="84"/>
      <c r="W1886" s="84"/>
      <c r="X1886" s="84"/>
      <c r="Y1886" s="84"/>
    </row>
    <row r="1887" spans="1:25">
      <c r="A1887" s="84"/>
      <c r="B1887" s="84"/>
      <c r="C1887" s="84"/>
      <c r="D1887" s="84"/>
      <c r="E1887" s="84"/>
      <c r="F1887" s="84"/>
      <c r="G1887" s="819"/>
      <c r="H1887" s="572"/>
      <c r="I1887" s="84"/>
      <c r="J1887" s="84"/>
      <c r="K1887" s="84"/>
      <c r="L1887" s="84"/>
      <c r="M1887" s="84"/>
      <c r="N1887" s="84"/>
      <c r="O1887" s="84"/>
      <c r="P1887" s="84"/>
      <c r="Q1887" s="84"/>
      <c r="R1887" s="84"/>
      <c r="S1887" s="84"/>
      <c r="T1887" s="84"/>
      <c r="U1887" s="84"/>
      <c r="V1887" s="84"/>
      <c r="W1887" s="84"/>
      <c r="X1887" s="84"/>
      <c r="Y1887" s="84"/>
    </row>
    <row r="1888" spans="1:25">
      <c r="A1888" s="84"/>
      <c r="B1888" s="84"/>
      <c r="C1888" s="84"/>
      <c r="D1888" s="84"/>
      <c r="E1888" s="84"/>
      <c r="F1888" s="84"/>
      <c r="G1888" s="819"/>
      <c r="H1888" s="572"/>
      <c r="I1888" s="84"/>
      <c r="J1888" s="84"/>
      <c r="K1888" s="84"/>
      <c r="L1888" s="84"/>
      <c r="M1888" s="84"/>
      <c r="N1888" s="84"/>
      <c r="O1888" s="84"/>
      <c r="P1888" s="84"/>
      <c r="Q1888" s="84"/>
      <c r="R1888" s="84"/>
      <c r="S1888" s="84"/>
      <c r="T1888" s="84"/>
      <c r="U1888" s="84"/>
      <c r="V1888" s="84"/>
      <c r="W1888" s="84"/>
      <c r="X1888" s="84"/>
      <c r="Y1888" s="84"/>
    </row>
    <row r="1889" spans="1:25">
      <c r="A1889" s="84"/>
      <c r="B1889" s="84"/>
      <c r="C1889" s="84"/>
      <c r="D1889" s="84"/>
      <c r="E1889" s="84"/>
      <c r="F1889" s="84"/>
      <c r="G1889" s="819"/>
      <c r="H1889" s="572"/>
      <c r="I1889" s="84"/>
      <c r="J1889" s="84"/>
      <c r="K1889" s="84"/>
      <c r="L1889" s="84"/>
      <c r="M1889" s="84"/>
      <c r="N1889" s="84"/>
      <c r="O1889" s="84"/>
      <c r="P1889" s="84"/>
      <c r="Q1889" s="84"/>
      <c r="R1889" s="84"/>
      <c r="S1889" s="84"/>
      <c r="T1889" s="84"/>
      <c r="U1889" s="84"/>
      <c r="V1889" s="84"/>
      <c r="W1889" s="84"/>
      <c r="X1889" s="84"/>
      <c r="Y1889" s="84"/>
    </row>
    <row r="1890" spans="1:25">
      <c r="A1890" s="84"/>
      <c r="B1890" s="84"/>
      <c r="C1890" s="84"/>
      <c r="D1890" s="84"/>
      <c r="E1890" s="84"/>
      <c r="F1890" s="84"/>
      <c r="G1890" s="819"/>
      <c r="H1890" s="572"/>
      <c r="I1890" s="84"/>
      <c r="J1890" s="84"/>
      <c r="K1890" s="84"/>
      <c r="L1890" s="84"/>
      <c r="M1890" s="84"/>
      <c r="N1890" s="84"/>
      <c r="O1890" s="84"/>
      <c r="P1890" s="84"/>
      <c r="Q1890" s="84"/>
      <c r="R1890" s="84"/>
      <c r="S1890" s="84"/>
      <c r="T1890" s="84"/>
      <c r="U1890" s="84"/>
      <c r="V1890" s="84"/>
      <c r="W1890" s="84"/>
      <c r="X1890" s="84"/>
      <c r="Y1890" s="84"/>
    </row>
    <row r="1891" spans="1:25">
      <c r="A1891" s="84"/>
      <c r="B1891" s="84"/>
      <c r="C1891" s="84"/>
      <c r="D1891" s="84"/>
      <c r="E1891" s="84"/>
      <c r="F1891" s="84"/>
      <c r="G1891" s="819"/>
      <c r="H1891" s="572"/>
      <c r="I1891" s="84"/>
      <c r="J1891" s="84"/>
      <c r="K1891" s="84"/>
      <c r="L1891" s="84"/>
      <c r="M1891" s="84"/>
      <c r="N1891" s="84"/>
      <c r="O1891" s="84"/>
      <c r="P1891" s="84"/>
      <c r="Q1891" s="84"/>
      <c r="R1891" s="84"/>
      <c r="S1891" s="84"/>
      <c r="T1891" s="84"/>
      <c r="U1891" s="84"/>
      <c r="V1891" s="84"/>
      <c r="W1891" s="84"/>
      <c r="X1891" s="84"/>
      <c r="Y1891" s="84"/>
    </row>
    <row r="1892" spans="1:25">
      <c r="A1892" s="84"/>
      <c r="B1892" s="84"/>
      <c r="C1892" s="84"/>
      <c r="D1892" s="84"/>
      <c r="E1892" s="84"/>
      <c r="F1892" s="84"/>
      <c r="G1892" s="819"/>
      <c r="H1892" s="572"/>
      <c r="I1892" s="84"/>
      <c r="J1892" s="84"/>
      <c r="K1892" s="84"/>
      <c r="L1892" s="84"/>
      <c r="M1892" s="84"/>
      <c r="N1892" s="84"/>
      <c r="O1892" s="84"/>
      <c r="P1892" s="84"/>
      <c r="Q1892" s="84"/>
      <c r="R1892" s="84"/>
      <c r="S1892" s="84"/>
      <c r="T1892" s="84"/>
      <c r="U1892" s="84"/>
      <c r="V1892" s="84"/>
      <c r="W1892" s="84"/>
      <c r="X1892" s="84"/>
      <c r="Y1892" s="84"/>
    </row>
    <row r="1893" spans="1:25">
      <c r="A1893" s="84"/>
      <c r="B1893" s="84"/>
      <c r="C1893" s="84"/>
      <c r="D1893" s="84"/>
      <c r="E1893" s="84"/>
      <c r="F1893" s="84"/>
      <c r="G1893" s="819"/>
      <c r="H1893" s="572"/>
      <c r="I1893" s="84"/>
      <c r="J1893" s="84"/>
      <c r="K1893" s="84"/>
      <c r="L1893" s="84"/>
      <c r="M1893" s="84"/>
      <c r="N1893" s="84"/>
      <c r="O1893" s="84"/>
      <c r="P1893" s="84"/>
      <c r="Q1893" s="84"/>
      <c r="R1893" s="84"/>
      <c r="S1893" s="84"/>
      <c r="T1893" s="84"/>
      <c r="U1893" s="84"/>
      <c r="V1893" s="84"/>
      <c r="W1893" s="84"/>
      <c r="X1893" s="84"/>
      <c r="Y1893" s="84"/>
    </row>
    <row r="1894" spans="1:25">
      <c r="A1894" s="84"/>
      <c r="B1894" s="84"/>
      <c r="C1894" s="84"/>
      <c r="D1894" s="84"/>
      <c r="E1894" s="84"/>
      <c r="F1894" s="84"/>
      <c r="G1894" s="819"/>
      <c r="H1894" s="572"/>
      <c r="I1894" s="84"/>
      <c r="J1894" s="84"/>
      <c r="K1894" s="84"/>
      <c r="L1894" s="84"/>
      <c r="M1894" s="84"/>
      <c r="N1894" s="84"/>
      <c r="O1894" s="84"/>
      <c r="P1894" s="84"/>
      <c r="Q1894" s="84"/>
      <c r="R1894" s="84"/>
      <c r="S1894" s="84"/>
      <c r="T1894" s="84"/>
      <c r="U1894" s="84"/>
      <c r="V1894" s="84"/>
      <c r="W1894" s="84"/>
      <c r="X1894" s="84"/>
      <c r="Y1894" s="84"/>
    </row>
    <row r="1895" spans="1:25">
      <c r="A1895" s="84"/>
      <c r="B1895" s="84"/>
      <c r="C1895" s="84"/>
      <c r="D1895" s="84"/>
      <c r="E1895" s="84"/>
      <c r="F1895" s="84"/>
      <c r="G1895" s="819"/>
      <c r="H1895" s="572"/>
      <c r="I1895" s="84"/>
      <c r="J1895" s="84"/>
      <c r="K1895" s="84"/>
      <c r="L1895" s="84"/>
      <c r="M1895" s="84"/>
      <c r="N1895" s="84"/>
      <c r="O1895" s="84"/>
      <c r="P1895" s="84"/>
      <c r="Q1895" s="84"/>
      <c r="R1895" s="84"/>
      <c r="S1895" s="84"/>
      <c r="T1895" s="84"/>
      <c r="U1895" s="84"/>
      <c r="V1895" s="84"/>
      <c r="W1895" s="84"/>
      <c r="X1895" s="84"/>
      <c r="Y1895" s="84"/>
    </row>
    <row r="1896" spans="1:25">
      <c r="A1896" s="84"/>
      <c r="B1896" s="84"/>
      <c r="C1896" s="84"/>
      <c r="D1896" s="84"/>
      <c r="E1896" s="84"/>
      <c r="F1896" s="84"/>
      <c r="G1896" s="819"/>
      <c r="H1896" s="572"/>
      <c r="I1896" s="84"/>
      <c r="J1896" s="84"/>
      <c r="K1896" s="84"/>
      <c r="L1896" s="84"/>
      <c r="M1896" s="84"/>
      <c r="N1896" s="84"/>
      <c r="O1896" s="84"/>
      <c r="P1896" s="84"/>
      <c r="Q1896" s="84"/>
      <c r="R1896" s="84"/>
      <c r="S1896" s="84"/>
      <c r="T1896" s="84"/>
      <c r="U1896" s="84"/>
      <c r="V1896" s="84"/>
      <c r="W1896" s="84"/>
      <c r="X1896" s="84"/>
      <c r="Y1896" s="84"/>
    </row>
    <row r="1897" spans="1:25">
      <c r="A1897" s="84"/>
      <c r="B1897" s="84"/>
      <c r="C1897" s="84"/>
      <c r="D1897" s="84"/>
      <c r="E1897" s="84"/>
      <c r="F1897" s="84"/>
      <c r="G1897" s="819"/>
      <c r="H1897" s="572"/>
      <c r="I1897" s="84"/>
      <c r="J1897" s="84"/>
      <c r="K1897" s="84"/>
      <c r="L1897" s="84"/>
      <c r="M1897" s="84"/>
      <c r="N1897" s="84"/>
      <c r="O1897" s="84"/>
      <c r="P1897" s="84"/>
      <c r="Q1897" s="84"/>
      <c r="R1897" s="84"/>
      <c r="S1897" s="84"/>
      <c r="T1897" s="84"/>
      <c r="U1897" s="84"/>
      <c r="V1897" s="84"/>
      <c r="W1897" s="84"/>
      <c r="X1897" s="84"/>
      <c r="Y1897" s="84"/>
    </row>
    <row r="1898" spans="1:25">
      <c r="A1898" s="84"/>
      <c r="B1898" s="84"/>
      <c r="C1898" s="84"/>
      <c r="D1898" s="84"/>
      <c r="E1898" s="84"/>
      <c r="F1898" s="84"/>
      <c r="G1898" s="819"/>
      <c r="H1898" s="572"/>
      <c r="I1898" s="84"/>
      <c r="J1898" s="84"/>
      <c r="K1898" s="84"/>
      <c r="L1898" s="84"/>
      <c r="M1898" s="84"/>
      <c r="N1898" s="84"/>
      <c r="O1898" s="84"/>
      <c r="P1898" s="84"/>
      <c r="Q1898" s="84"/>
      <c r="R1898" s="84"/>
      <c r="S1898" s="84"/>
      <c r="T1898" s="84"/>
      <c r="U1898" s="84"/>
      <c r="V1898" s="84"/>
      <c r="W1898" s="84"/>
      <c r="X1898" s="84"/>
      <c r="Y1898" s="84"/>
    </row>
    <row r="1899" spans="1:25">
      <c r="A1899" s="84"/>
      <c r="B1899" s="84"/>
      <c r="C1899" s="84"/>
      <c r="D1899" s="84"/>
      <c r="E1899" s="84"/>
      <c r="F1899" s="84"/>
      <c r="G1899" s="819"/>
      <c r="H1899" s="572"/>
      <c r="I1899" s="84"/>
      <c r="J1899" s="84"/>
      <c r="K1899" s="84"/>
      <c r="L1899" s="84"/>
      <c r="M1899" s="84"/>
      <c r="N1899" s="84"/>
      <c r="O1899" s="84"/>
      <c r="P1899" s="84"/>
      <c r="Q1899" s="84"/>
      <c r="R1899" s="84"/>
      <c r="S1899" s="84"/>
      <c r="T1899" s="84"/>
      <c r="U1899" s="84"/>
      <c r="V1899" s="84"/>
      <c r="W1899" s="84"/>
      <c r="X1899" s="84"/>
      <c r="Y1899" s="84"/>
    </row>
    <row r="1900" spans="1:25">
      <c r="A1900" s="84"/>
      <c r="B1900" s="84"/>
      <c r="C1900" s="84"/>
      <c r="D1900" s="84"/>
      <c r="E1900" s="84"/>
      <c r="F1900" s="84"/>
      <c r="G1900" s="819"/>
      <c r="H1900" s="572"/>
      <c r="I1900" s="84"/>
      <c r="J1900" s="84"/>
      <c r="K1900" s="84"/>
      <c r="L1900" s="84"/>
      <c r="M1900" s="84"/>
      <c r="N1900" s="84"/>
      <c r="O1900" s="84"/>
      <c r="P1900" s="84"/>
      <c r="Q1900" s="84"/>
      <c r="R1900" s="84"/>
      <c r="S1900" s="84"/>
      <c r="T1900" s="84"/>
      <c r="U1900" s="84"/>
      <c r="V1900" s="84"/>
      <c r="W1900" s="84"/>
      <c r="X1900" s="84"/>
      <c r="Y1900" s="84"/>
    </row>
    <row r="1901" spans="1:25">
      <c r="A1901" s="84"/>
      <c r="B1901" s="84"/>
      <c r="C1901" s="84"/>
      <c r="D1901" s="84"/>
      <c r="E1901" s="84"/>
      <c r="F1901" s="84"/>
      <c r="G1901" s="819"/>
      <c r="H1901" s="572"/>
      <c r="I1901" s="84"/>
      <c r="J1901" s="84"/>
      <c r="K1901" s="84"/>
      <c r="L1901" s="84"/>
      <c r="M1901" s="84"/>
      <c r="N1901" s="84"/>
      <c r="O1901" s="84"/>
      <c r="P1901" s="84"/>
      <c r="Q1901" s="84"/>
      <c r="R1901" s="84"/>
      <c r="S1901" s="84"/>
      <c r="T1901" s="84"/>
      <c r="U1901" s="84"/>
      <c r="V1901" s="84"/>
      <c r="W1901" s="84"/>
      <c r="X1901" s="84"/>
      <c r="Y1901" s="84"/>
    </row>
    <row r="1902" spans="1:25">
      <c r="A1902" s="84"/>
      <c r="B1902" s="84"/>
      <c r="C1902" s="84"/>
      <c r="D1902" s="84"/>
      <c r="E1902" s="84"/>
      <c r="F1902" s="84"/>
      <c r="G1902" s="819"/>
      <c r="H1902" s="572"/>
      <c r="I1902" s="84"/>
      <c r="J1902" s="84"/>
      <c r="K1902" s="84"/>
      <c r="L1902" s="84"/>
      <c r="M1902" s="84"/>
      <c r="N1902" s="84"/>
      <c r="O1902" s="84"/>
      <c r="P1902" s="84"/>
      <c r="Q1902" s="84"/>
      <c r="R1902" s="84"/>
      <c r="S1902" s="84"/>
      <c r="T1902" s="84"/>
      <c r="U1902" s="84"/>
      <c r="V1902" s="84"/>
      <c r="W1902" s="84"/>
      <c r="X1902" s="84"/>
      <c r="Y1902" s="84"/>
    </row>
    <row r="1903" spans="1:25">
      <c r="A1903" s="84"/>
      <c r="B1903" s="84"/>
      <c r="C1903" s="84"/>
      <c r="D1903" s="84"/>
      <c r="E1903" s="84"/>
      <c r="F1903" s="84"/>
      <c r="G1903" s="819"/>
      <c r="H1903" s="572"/>
      <c r="I1903" s="84"/>
      <c r="J1903" s="84"/>
      <c r="K1903" s="84"/>
      <c r="L1903" s="84"/>
      <c r="M1903" s="84"/>
      <c r="N1903" s="84"/>
      <c r="O1903" s="84"/>
      <c r="P1903" s="84"/>
      <c r="Q1903" s="84"/>
      <c r="R1903" s="84"/>
      <c r="S1903" s="84"/>
      <c r="T1903" s="84"/>
      <c r="U1903" s="84"/>
      <c r="V1903" s="84"/>
      <c r="W1903" s="84"/>
      <c r="X1903" s="84"/>
      <c r="Y1903" s="84"/>
    </row>
    <row r="1904" spans="1:25">
      <c r="A1904" s="84"/>
      <c r="B1904" s="84"/>
      <c r="C1904" s="84"/>
      <c r="D1904" s="84"/>
      <c r="E1904" s="84"/>
      <c r="F1904" s="84"/>
      <c r="G1904" s="819"/>
      <c r="H1904" s="572"/>
      <c r="I1904" s="84"/>
      <c r="J1904" s="84"/>
      <c r="K1904" s="84"/>
      <c r="L1904" s="84"/>
      <c r="M1904" s="84"/>
      <c r="N1904" s="84"/>
      <c r="O1904" s="84"/>
      <c r="P1904" s="84"/>
      <c r="Q1904" s="84"/>
      <c r="R1904" s="84"/>
      <c r="S1904" s="84"/>
      <c r="T1904" s="84"/>
      <c r="U1904" s="84"/>
      <c r="V1904" s="84"/>
      <c r="W1904" s="84"/>
      <c r="X1904" s="84"/>
      <c r="Y1904" s="84"/>
    </row>
    <row r="1905" spans="1:25">
      <c r="A1905" s="84"/>
      <c r="B1905" s="84"/>
      <c r="C1905" s="84"/>
      <c r="D1905" s="84"/>
      <c r="E1905" s="84"/>
      <c r="F1905" s="84"/>
      <c r="G1905" s="819"/>
      <c r="H1905" s="572"/>
      <c r="I1905" s="84"/>
      <c r="J1905" s="84"/>
      <c r="K1905" s="84"/>
      <c r="L1905" s="84"/>
      <c r="M1905" s="84"/>
      <c r="N1905" s="84"/>
      <c r="O1905" s="84"/>
      <c r="P1905" s="84"/>
      <c r="Q1905" s="84"/>
      <c r="R1905" s="84"/>
      <c r="S1905" s="84"/>
      <c r="T1905" s="84"/>
      <c r="U1905" s="84"/>
      <c r="V1905" s="84"/>
      <c r="W1905" s="84"/>
      <c r="X1905" s="84"/>
      <c r="Y1905" s="84"/>
    </row>
    <row r="1906" spans="1:25">
      <c r="A1906" s="84"/>
      <c r="B1906" s="84"/>
      <c r="C1906" s="84"/>
      <c r="D1906" s="84"/>
      <c r="E1906" s="84"/>
      <c r="F1906" s="84"/>
      <c r="G1906" s="819"/>
      <c r="H1906" s="572"/>
      <c r="I1906" s="84"/>
      <c r="J1906" s="84"/>
      <c r="K1906" s="84"/>
      <c r="L1906" s="84"/>
      <c r="M1906" s="84"/>
      <c r="N1906" s="84"/>
      <c r="O1906" s="84"/>
      <c r="P1906" s="84"/>
      <c r="Q1906" s="84"/>
      <c r="R1906" s="84"/>
      <c r="S1906" s="84"/>
      <c r="T1906" s="84"/>
      <c r="U1906" s="84"/>
      <c r="V1906" s="84"/>
      <c r="W1906" s="84"/>
      <c r="X1906" s="84"/>
      <c r="Y1906" s="84"/>
    </row>
    <row r="1907" spans="1:25">
      <c r="A1907" s="84"/>
      <c r="B1907" s="84"/>
      <c r="C1907" s="84"/>
      <c r="D1907" s="84"/>
      <c r="E1907" s="84"/>
      <c r="F1907" s="84"/>
      <c r="G1907" s="819"/>
      <c r="H1907" s="572"/>
      <c r="I1907" s="84"/>
      <c r="J1907" s="84"/>
      <c r="K1907" s="84"/>
      <c r="L1907" s="84"/>
      <c r="M1907" s="84"/>
      <c r="N1907" s="84"/>
      <c r="O1907" s="84"/>
      <c r="P1907" s="84"/>
      <c r="Q1907" s="84"/>
      <c r="R1907" s="84"/>
      <c r="S1907" s="84"/>
      <c r="T1907" s="84"/>
      <c r="U1907" s="84"/>
      <c r="V1907" s="84"/>
      <c r="W1907" s="84"/>
      <c r="X1907" s="84"/>
      <c r="Y1907" s="84"/>
    </row>
    <row r="1908" spans="1:25">
      <c r="A1908" s="84"/>
      <c r="B1908" s="84"/>
      <c r="C1908" s="84"/>
      <c r="D1908" s="84"/>
      <c r="E1908" s="84"/>
      <c r="F1908" s="84"/>
      <c r="G1908" s="819"/>
      <c r="H1908" s="572"/>
      <c r="I1908" s="84"/>
      <c r="J1908" s="84"/>
      <c r="K1908" s="84"/>
      <c r="L1908" s="84"/>
      <c r="M1908" s="84"/>
      <c r="N1908" s="84"/>
      <c r="O1908" s="84"/>
      <c r="P1908" s="84"/>
      <c r="Q1908" s="84"/>
      <c r="R1908" s="84"/>
      <c r="S1908" s="84"/>
      <c r="T1908" s="84"/>
      <c r="U1908" s="84"/>
      <c r="V1908" s="84"/>
      <c r="W1908" s="84"/>
      <c r="X1908" s="84"/>
      <c r="Y1908" s="84"/>
    </row>
    <row r="1909" spans="1:25">
      <c r="A1909" s="84"/>
      <c r="B1909" s="84"/>
      <c r="C1909" s="84"/>
      <c r="D1909" s="84"/>
      <c r="E1909" s="84"/>
      <c r="F1909" s="84"/>
      <c r="G1909" s="819"/>
      <c r="H1909" s="572"/>
      <c r="I1909" s="84"/>
      <c r="J1909" s="84"/>
      <c r="K1909" s="84"/>
      <c r="L1909" s="84"/>
      <c r="M1909" s="84"/>
      <c r="N1909" s="84"/>
      <c r="O1909" s="84"/>
      <c r="P1909" s="84"/>
      <c r="Q1909" s="84"/>
      <c r="R1909" s="84"/>
      <c r="S1909" s="84"/>
      <c r="T1909" s="84"/>
      <c r="U1909" s="84"/>
      <c r="V1909" s="84"/>
      <c r="W1909" s="84"/>
      <c r="X1909" s="84"/>
      <c r="Y1909" s="84"/>
    </row>
    <row r="1910" spans="1:25">
      <c r="A1910" s="84"/>
      <c r="B1910" s="84"/>
      <c r="C1910" s="84"/>
      <c r="D1910" s="84"/>
      <c r="E1910" s="84"/>
      <c r="F1910" s="84"/>
      <c r="G1910" s="819"/>
      <c r="H1910" s="572"/>
      <c r="I1910" s="84"/>
      <c r="J1910" s="84"/>
      <c r="K1910" s="84"/>
      <c r="L1910" s="84"/>
      <c r="M1910" s="84"/>
      <c r="N1910" s="84"/>
      <c r="O1910" s="84"/>
      <c r="P1910" s="84"/>
      <c r="Q1910" s="84"/>
      <c r="R1910" s="84"/>
      <c r="S1910" s="84"/>
      <c r="T1910" s="84"/>
      <c r="U1910" s="84"/>
      <c r="V1910" s="84"/>
      <c r="W1910" s="84"/>
      <c r="X1910" s="84"/>
      <c r="Y1910" s="84"/>
    </row>
    <row r="1911" spans="1:25">
      <c r="A1911" s="84"/>
      <c r="B1911" s="84"/>
      <c r="C1911" s="84"/>
      <c r="D1911" s="84"/>
      <c r="E1911" s="84"/>
      <c r="F1911" s="84"/>
      <c r="G1911" s="819"/>
      <c r="H1911" s="572"/>
      <c r="I1911" s="84"/>
      <c r="J1911" s="84"/>
      <c r="K1911" s="84"/>
      <c r="L1911" s="84"/>
      <c r="M1911" s="84"/>
      <c r="N1911" s="84"/>
      <c r="O1911" s="84"/>
      <c r="P1911" s="84"/>
      <c r="Q1911" s="84"/>
      <c r="R1911" s="84"/>
      <c r="S1911" s="84"/>
      <c r="T1911" s="84"/>
      <c r="U1911" s="84"/>
      <c r="V1911" s="84"/>
      <c r="W1911" s="84"/>
      <c r="X1911" s="84"/>
      <c r="Y1911" s="84"/>
    </row>
    <row r="1912" spans="1:25">
      <c r="A1912" s="84"/>
      <c r="B1912" s="84"/>
      <c r="C1912" s="84"/>
      <c r="D1912" s="84"/>
      <c r="E1912" s="84"/>
      <c r="F1912" s="84"/>
      <c r="G1912" s="819"/>
      <c r="H1912" s="572"/>
      <c r="I1912" s="84"/>
      <c r="J1912" s="84"/>
      <c r="K1912" s="84"/>
      <c r="L1912" s="84"/>
      <c r="M1912" s="84"/>
      <c r="N1912" s="84"/>
      <c r="O1912" s="84"/>
      <c r="P1912" s="84"/>
      <c r="Q1912" s="84"/>
      <c r="R1912" s="84"/>
      <c r="S1912" s="84"/>
      <c r="T1912" s="84"/>
      <c r="U1912" s="84"/>
      <c r="V1912" s="84"/>
      <c r="W1912" s="84"/>
      <c r="X1912" s="84"/>
      <c r="Y1912" s="84"/>
    </row>
    <row r="1913" spans="1:25">
      <c r="A1913" s="84"/>
      <c r="B1913" s="84"/>
      <c r="C1913" s="84"/>
      <c r="D1913" s="84"/>
      <c r="E1913" s="84"/>
      <c r="F1913" s="84"/>
      <c r="G1913" s="819"/>
      <c r="H1913" s="572"/>
      <c r="I1913" s="84"/>
      <c r="J1913" s="84"/>
      <c r="K1913" s="84"/>
      <c r="L1913" s="84"/>
      <c r="M1913" s="84"/>
      <c r="N1913" s="84"/>
      <c r="O1913" s="84"/>
      <c r="P1913" s="84"/>
      <c r="Q1913" s="84"/>
      <c r="R1913" s="84"/>
      <c r="S1913" s="84"/>
      <c r="T1913" s="84"/>
      <c r="U1913" s="84"/>
      <c r="V1913" s="84"/>
      <c r="W1913" s="84"/>
      <c r="X1913" s="84"/>
      <c r="Y1913" s="84"/>
    </row>
    <row r="1914" spans="1:25">
      <c r="A1914" s="84"/>
      <c r="B1914" s="84"/>
      <c r="C1914" s="84"/>
      <c r="D1914" s="84"/>
      <c r="E1914" s="84"/>
      <c r="F1914" s="84"/>
      <c r="G1914" s="819"/>
      <c r="H1914" s="572"/>
      <c r="I1914" s="84"/>
      <c r="J1914" s="84"/>
      <c r="K1914" s="84"/>
      <c r="L1914" s="84"/>
      <c r="M1914" s="84"/>
      <c r="N1914" s="84"/>
      <c r="O1914" s="84"/>
      <c r="P1914" s="84"/>
      <c r="Q1914" s="84"/>
      <c r="R1914" s="84"/>
      <c r="S1914" s="84"/>
      <c r="T1914" s="84"/>
      <c r="U1914" s="84"/>
      <c r="V1914" s="84"/>
      <c r="W1914" s="84"/>
      <c r="X1914" s="84"/>
      <c r="Y1914" s="84"/>
    </row>
    <row r="1915" spans="1:25">
      <c r="A1915" s="84"/>
      <c r="B1915" s="84"/>
      <c r="C1915" s="84"/>
      <c r="D1915" s="84"/>
      <c r="E1915" s="84"/>
      <c r="F1915" s="84"/>
      <c r="G1915" s="819"/>
      <c r="H1915" s="572"/>
      <c r="I1915" s="84"/>
      <c r="J1915" s="84"/>
      <c r="K1915" s="84"/>
      <c r="L1915" s="84"/>
      <c r="M1915" s="84"/>
      <c r="N1915" s="84"/>
      <c r="O1915" s="84"/>
      <c r="P1915" s="84"/>
      <c r="Q1915" s="84"/>
      <c r="R1915" s="84"/>
      <c r="S1915" s="84"/>
      <c r="T1915" s="84"/>
      <c r="U1915" s="84"/>
      <c r="V1915" s="84"/>
      <c r="W1915" s="84"/>
      <c r="X1915" s="84"/>
      <c r="Y1915" s="84"/>
    </row>
    <row r="1916" spans="1:25">
      <c r="A1916" s="84"/>
      <c r="B1916" s="84"/>
      <c r="C1916" s="84"/>
      <c r="D1916" s="84"/>
      <c r="E1916" s="84"/>
      <c r="F1916" s="84"/>
      <c r="G1916" s="819"/>
      <c r="H1916" s="572"/>
      <c r="I1916" s="84"/>
      <c r="J1916" s="84"/>
      <c r="K1916" s="84"/>
      <c r="L1916" s="84"/>
      <c r="M1916" s="84"/>
      <c r="N1916" s="84"/>
      <c r="O1916" s="84"/>
      <c r="P1916" s="84"/>
      <c r="Q1916" s="84"/>
      <c r="R1916" s="84"/>
      <c r="S1916" s="84"/>
      <c r="T1916" s="84"/>
      <c r="U1916" s="84"/>
      <c r="V1916" s="84"/>
      <c r="W1916" s="84"/>
      <c r="X1916" s="84"/>
      <c r="Y1916" s="84"/>
    </row>
    <row r="1917" spans="1:25">
      <c r="A1917" s="84"/>
      <c r="B1917" s="84"/>
      <c r="C1917" s="84"/>
      <c r="D1917" s="84"/>
      <c r="E1917" s="84"/>
      <c r="F1917" s="84"/>
      <c r="G1917" s="819"/>
      <c r="H1917" s="572"/>
      <c r="I1917" s="84"/>
      <c r="J1917" s="84"/>
      <c r="K1917" s="84"/>
      <c r="L1917" s="84"/>
      <c r="M1917" s="84"/>
      <c r="N1917" s="84"/>
      <c r="O1917" s="84"/>
      <c r="P1917" s="84"/>
      <c r="Q1917" s="84"/>
      <c r="R1917" s="84"/>
      <c r="S1917" s="84"/>
      <c r="T1917" s="84"/>
      <c r="U1917" s="84"/>
      <c r="V1917" s="84"/>
      <c r="W1917" s="84"/>
      <c r="X1917" s="84"/>
      <c r="Y1917" s="84"/>
    </row>
    <row r="1918" spans="1:25">
      <c r="A1918" s="84"/>
      <c r="B1918" s="84"/>
      <c r="C1918" s="84"/>
      <c r="D1918" s="84"/>
      <c r="E1918" s="84"/>
      <c r="F1918" s="84"/>
      <c r="G1918" s="819"/>
      <c r="H1918" s="572"/>
      <c r="I1918" s="84"/>
      <c r="J1918" s="84"/>
      <c r="K1918" s="84"/>
      <c r="L1918" s="84"/>
      <c r="M1918" s="84"/>
      <c r="N1918" s="84"/>
      <c r="O1918" s="84"/>
      <c r="P1918" s="84"/>
      <c r="Q1918" s="84"/>
      <c r="R1918" s="84"/>
      <c r="S1918" s="84"/>
      <c r="T1918" s="84"/>
      <c r="U1918" s="84"/>
      <c r="V1918" s="84"/>
      <c r="W1918" s="84"/>
      <c r="X1918" s="84"/>
      <c r="Y1918" s="84"/>
    </row>
    <row r="1919" spans="1:25">
      <c r="A1919" s="84"/>
      <c r="B1919" s="84"/>
      <c r="C1919" s="84"/>
      <c r="D1919" s="84"/>
      <c r="E1919" s="84"/>
      <c r="F1919" s="84"/>
      <c r="G1919" s="819"/>
      <c r="H1919" s="572"/>
      <c r="I1919" s="84"/>
      <c r="J1919" s="84"/>
      <c r="K1919" s="84"/>
      <c r="L1919" s="84"/>
      <c r="M1919" s="84"/>
      <c r="N1919" s="84"/>
      <c r="O1919" s="84"/>
      <c r="P1919" s="84"/>
      <c r="Q1919" s="84"/>
      <c r="R1919" s="84"/>
      <c r="S1919" s="84"/>
      <c r="T1919" s="84"/>
      <c r="U1919" s="84"/>
      <c r="V1919" s="84"/>
      <c r="W1919" s="84"/>
      <c r="X1919" s="84"/>
      <c r="Y1919" s="84"/>
    </row>
    <row r="1920" spans="1:25">
      <c r="A1920" s="84"/>
      <c r="B1920" s="84"/>
      <c r="C1920" s="84"/>
      <c r="D1920" s="84"/>
      <c r="E1920" s="84"/>
      <c r="F1920" s="84"/>
      <c r="G1920" s="819"/>
      <c r="H1920" s="572"/>
      <c r="I1920" s="84"/>
      <c r="J1920" s="84"/>
      <c r="K1920" s="84"/>
      <c r="L1920" s="84"/>
      <c r="M1920" s="84"/>
      <c r="N1920" s="84"/>
      <c r="O1920" s="84"/>
      <c r="P1920" s="84"/>
      <c r="Q1920" s="84"/>
      <c r="R1920" s="84"/>
      <c r="S1920" s="84"/>
      <c r="T1920" s="84"/>
      <c r="U1920" s="84"/>
      <c r="V1920" s="84"/>
      <c r="W1920" s="84"/>
      <c r="X1920" s="84"/>
      <c r="Y1920" s="84"/>
    </row>
    <row r="1921" spans="1:25">
      <c r="A1921" s="84"/>
      <c r="B1921" s="84"/>
      <c r="C1921" s="84"/>
      <c r="D1921" s="84"/>
      <c r="E1921" s="84"/>
      <c r="F1921" s="84"/>
      <c r="G1921" s="819"/>
      <c r="H1921" s="572"/>
      <c r="I1921" s="84"/>
      <c r="J1921" s="84"/>
      <c r="K1921" s="84"/>
      <c r="L1921" s="84"/>
      <c r="M1921" s="84"/>
      <c r="N1921" s="84"/>
      <c r="O1921" s="84"/>
      <c r="P1921" s="84"/>
      <c r="Q1921" s="84"/>
      <c r="R1921" s="84"/>
      <c r="S1921" s="84"/>
      <c r="T1921" s="84"/>
      <c r="U1921" s="84"/>
      <c r="V1921" s="84"/>
      <c r="W1921" s="84"/>
      <c r="X1921" s="84"/>
      <c r="Y1921" s="84"/>
    </row>
    <row r="1922" spans="1:25">
      <c r="A1922" s="84"/>
      <c r="B1922" s="84"/>
      <c r="C1922" s="84"/>
      <c r="D1922" s="84"/>
      <c r="E1922" s="84"/>
      <c r="F1922" s="84"/>
      <c r="G1922" s="819"/>
      <c r="H1922" s="572"/>
      <c r="I1922" s="84"/>
      <c r="J1922" s="84"/>
      <c r="K1922" s="84"/>
      <c r="L1922" s="84"/>
      <c r="M1922" s="84"/>
      <c r="N1922" s="84"/>
      <c r="O1922" s="84"/>
      <c r="P1922" s="84"/>
      <c r="Q1922" s="84"/>
      <c r="R1922" s="84"/>
      <c r="S1922" s="84"/>
      <c r="T1922" s="84"/>
      <c r="U1922" s="84"/>
      <c r="V1922" s="84"/>
      <c r="W1922" s="84"/>
      <c r="X1922" s="84"/>
      <c r="Y1922" s="84"/>
    </row>
    <row r="1923" spans="1:25">
      <c r="A1923" s="84"/>
      <c r="B1923" s="84"/>
      <c r="C1923" s="84"/>
      <c r="D1923" s="84"/>
      <c r="E1923" s="84"/>
      <c r="F1923" s="84"/>
      <c r="G1923" s="819"/>
      <c r="H1923" s="572"/>
      <c r="I1923" s="84"/>
      <c r="J1923" s="84"/>
      <c r="K1923" s="84"/>
      <c r="L1923" s="84"/>
      <c r="M1923" s="84"/>
      <c r="N1923" s="84"/>
      <c r="O1923" s="84"/>
      <c r="P1923" s="84"/>
      <c r="Q1923" s="84"/>
      <c r="R1923" s="84"/>
      <c r="S1923" s="84"/>
      <c r="T1923" s="84"/>
      <c r="U1923" s="84"/>
      <c r="V1923" s="84"/>
      <c r="W1923" s="84"/>
      <c r="X1923" s="84"/>
      <c r="Y1923" s="84"/>
    </row>
    <row r="1924" spans="1:25">
      <c r="A1924" s="84"/>
      <c r="B1924" s="84"/>
      <c r="C1924" s="84"/>
      <c r="D1924" s="84"/>
      <c r="E1924" s="84"/>
      <c r="F1924" s="84"/>
      <c r="G1924" s="819"/>
      <c r="H1924" s="572"/>
      <c r="I1924" s="84"/>
      <c r="J1924" s="84"/>
      <c r="K1924" s="84"/>
      <c r="L1924" s="84"/>
      <c r="M1924" s="84"/>
      <c r="N1924" s="84"/>
      <c r="O1924" s="84"/>
      <c r="P1924" s="84"/>
      <c r="Q1924" s="84"/>
      <c r="R1924" s="84"/>
      <c r="S1924" s="84"/>
      <c r="T1924" s="84"/>
      <c r="U1924" s="84"/>
      <c r="V1924" s="84"/>
      <c r="W1924" s="84"/>
      <c r="X1924" s="84"/>
      <c r="Y1924" s="84"/>
    </row>
    <row r="1925" spans="1:25">
      <c r="A1925" s="84"/>
      <c r="B1925" s="84"/>
      <c r="C1925" s="84"/>
      <c r="D1925" s="84"/>
      <c r="E1925" s="84"/>
      <c r="F1925" s="84"/>
      <c r="G1925" s="819"/>
      <c r="H1925" s="572"/>
      <c r="I1925" s="84"/>
      <c r="J1925" s="84"/>
      <c r="K1925" s="84"/>
      <c r="L1925" s="84"/>
      <c r="M1925" s="84"/>
      <c r="N1925" s="84"/>
      <c r="O1925" s="84"/>
      <c r="P1925" s="84"/>
      <c r="Q1925" s="84"/>
      <c r="R1925" s="84"/>
      <c r="S1925" s="84"/>
      <c r="T1925" s="84"/>
      <c r="U1925" s="84"/>
      <c r="V1925" s="84"/>
      <c r="W1925" s="84"/>
      <c r="X1925" s="84"/>
      <c r="Y1925" s="84"/>
    </row>
    <row r="1926" spans="1:25">
      <c r="A1926" s="84"/>
      <c r="B1926" s="84"/>
      <c r="C1926" s="84"/>
      <c r="D1926" s="84"/>
      <c r="E1926" s="84"/>
      <c r="F1926" s="84"/>
      <c r="G1926" s="819"/>
      <c r="H1926" s="572"/>
      <c r="I1926" s="84"/>
      <c r="J1926" s="84"/>
      <c r="K1926" s="84"/>
      <c r="L1926" s="84"/>
      <c r="M1926" s="84"/>
      <c r="N1926" s="84"/>
      <c r="O1926" s="84"/>
      <c r="P1926" s="84"/>
      <c r="Q1926" s="84"/>
      <c r="R1926" s="84"/>
      <c r="S1926" s="84"/>
      <c r="T1926" s="84"/>
      <c r="U1926" s="84"/>
      <c r="V1926" s="84"/>
      <c r="W1926" s="84"/>
      <c r="X1926" s="84"/>
      <c r="Y1926" s="84"/>
    </row>
    <row r="1927" spans="1:25">
      <c r="A1927" s="84"/>
      <c r="B1927" s="84"/>
      <c r="C1927" s="84"/>
      <c r="D1927" s="84"/>
      <c r="E1927" s="84"/>
      <c r="F1927" s="84"/>
      <c r="G1927" s="819"/>
      <c r="H1927" s="572"/>
      <c r="I1927" s="84"/>
      <c r="J1927" s="84"/>
      <c r="K1927" s="84"/>
      <c r="L1927" s="84"/>
      <c r="M1927" s="84"/>
      <c r="N1927" s="84"/>
      <c r="O1927" s="84"/>
      <c r="P1927" s="84"/>
      <c r="Q1927" s="84"/>
      <c r="R1927" s="84"/>
      <c r="S1927" s="84"/>
      <c r="T1927" s="84"/>
      <c r="U1927" s="84"/>
      <c r="V1927" s="84"/>
      <c r="W1927" s="84"/>
      <c r="X1927" s="84"/>
      <c r="Y1927" s="84"/>
    </row>
    <row r="1928" spans="1:25">
      <c r="A1928" s="84"/>
      <c r="B1928" s="84"/>
      <c r="C1928" s="84"/>
      <c r="D1928" s="84"/>
      <c r="E1928" s="84"/>
      <c r="F1928" s="84"/>
      <c r="G1928" s="819"/>
      <c r="H1928" s="572"/>
      <c r="I1928" s="84"/>
      <c r="J1928" s="84"/>
      <c r="K1928" s="84"/>
      <c r="L1928" s="84"/>
      <c r="M1928" s="84"/>
      <c r="N1928" s="84"/>
      <c r="O1928" s="84"/>
      <c r="P1928" s="84"/>
      <c r="Q1928" s="84"/>
      <c r="R1928" s="84"/>
      <c r="S1928" s="84"/>
      <c r="T1928" s="84"/>
      <c r="U1928" s="84"/>
      <c r="V1928" s="84"/>
      <c r="W1928" s="84"/>
      <c r="X1928" s="84"/>
      <c r="Y1928" s="84"/>
    </row>
    <row r="1929" spans="1:25">
      <c r="A1929" s="84"/>
      <c r="B1929" s="84"/>
      <c r="C1929" s="84"/>
      <c r="D1929" s="84"/>
      <c r="E1929" s="84"/>
      <c r="F1929" s="84"/>
      <c r="G1929" s="819"/>
      <c r="H1929" s="572"/>
      <c r="I1929" s="84"/>
      <c r="J1929" s="84"/>
      <c r="K1929" s="84"/>
      <c r="L1929" s="84"/>
      <c r="M1929" s="84"/>
      <c r="N1929" s="84"/>
      <c r="O1929" s="84"/>
      <c r="P1929" s="84"/>
      <c r="Q1929" s="84"/>
      <c r="R1929" s="84"/>
      <c r="S1929" s="84"/>
      <c r="T1929" s="84"/>
      <c r="U1929" s="84"/>
      <c r="V1929" s="84"/>
      <c r="W1929" s="84"/>
      <c r="X1929" s="84"/>
      <c r="Y1929" s="84"/>
    </row>
    <row r="1930" spans="1:25">
      <c r="A1930" s="84"/>
      <c r="B1930" s="84"/>
      <c r="C1930" s="84"/>
      <c r="D1930" s="84"/>
      <c r="E1930" s="84"/>
      <c r="F1930" s="84"/>
      <c r="G1930" s="819"/>
      <c r="H1930" s="572"/>
      <c r="I1930" s="84"/>
      <c r="J1930" s="84"/>
      <c r="K1930" s="84"/>
      <c r="L1930" s="84"/>
      <c r="M1930" s="84"/>
      <c r="N1930" s="84"/>
      <c r="O1930" s="84"/>
      <c r="P1930" s="84"/>
      <c r="Q1930" s="84"/>
      <c r="R1930" s="84"/>
      <c r="S1930" s="84"/>
      <c r="T1930" s="84"/>
      <c r="U1930" s="84"/>
      <c r="V1930" s="84"/>
      <c r="W1930" s="84"/>
      <c r="X1930" s="84"/>
      <c r="Y1930" s="84"/>
    </row>
    <row r="1931" spans="1:25">
      <c r="A1931" s="84"/>
      <c r="B1931" s="84"/>
      <c r="C1931" s="84"/>
      <c r="D1931" s="84"/>
      <c r="E1931" s="84"/>
      <c r="F1931" s="84"/>
      <c r="G1931" s="819"/>
      <c r="H1931" s="572"/>
      <c r="I1931" s="84"/>
      <c r="J1931" s="84"/>
      <c r="K1931" s="84"/>
      <c r="L1931" s="84"/>
      <c r="M1931" s="84"/>
      <c r="N1931" s="84"/>
      <c r="O1931" s="84"/>
      <c r="P1931" s="84"/>
      <c r="Q1931" s="84"/>
      <c r="R1931" s="84"/>
      <c r="S1931" s="84"/>
      <c r="T1931" s="84"/>
      <c r="U1931" s="84"/>
      <c r="V1931" s="84"/>
      <c r="W1931" s="84"/>
      <c r="X1931" s="84"/>
      <c r="Y1931" s="84"/>
    </row>
    <row r="1932" spans="1:25">
      <c r="A1932" s="84"/>
      <c r="B1932" s="84"/>
      <c r="C1932" s="84"/>
      <c r="D1932" s="84"/>
      <c r="E1932" s="84"/>
      <c r="F1932" s="84"/>
      <c r="G1932" s="819"/>
      <c r="H1932" s="572"/>
      <c r="I1932" s="84"/>
      <c r="J1932" s="84"/>
      <c r="K1932" s="84"/>
      <c r="L1932" s="84"/>
      <c r="M1932" s="84"/>
      <c r="N1932" s="84"/>
      <c r="O1932" s="84"/>
      <c r="P1932" s="84"/>
      <c r="Q1932" s="84"/>
      <c r="R1932" s="84"/>
      <c r="S1932" s="84"/>
      <c r="T1932" s="84"/>
      <c r="U1932" s="84"/>
      <c r="V1932" s="84"/>
      <c r="W1932" s="84"/>
      <c r="X1932" s="84"/>
      <c r="Y1932" s="84"/>
    </row>
    <row r="1933" spans="1:25">
      <c r="A1933" s="84"/>
      <c r="B1933" s="84"/>
      <c r="C1933" s="84"/>
      <c r="D1933" s="84"/>
      <c r="E1933" s="84"/>
      <c r="F1933" s="84"/>
      <c r="G1933" s="819"/>
      <c r="H1933" s="572"/>
      <c r="I1933" s="84"/>
      <c r="J1933" s="84"/>
      <c r="K1933" s="84"/>
      <c r="L1933" s="84"/>
      <c r="M1933" s="84"/>
      <c r="N1933" s="84"/>
      <c r="O1933" s="84"/>
      <c r="P1933" s="84"/>
      <c r="Q1933" s="84"/>
      <c r="R1933" s="84"/>
      <c r="S1933" s="84"/>
      <c r="T1933" s="84"/>
      <c r="U1933" s="84"/>
      <c r="V1933" s="84"/>
      <c r="W1933" s="84"/>
      <c r="X1933" s="84"/>
      <c r="Y1933" s="84"/>
    </row>
    <row r="1934" spans="1:25">
      <c r="A1934" s="84"/>
      <c r="B1934" s="84"/>
      <c r="C1934" s="84"/>
      <c r="D1934" s="84"/>
      <c r="E1934" s="84"/>
      <c r="F1934" s="84"/>
      <c r="G1934" s="819"/>
      <c r="H1934" s="572"/>
      <c r="I1934" s="84"/>
      <c r="J1934" s="84"/>
      <c r="K1934" s="84"/>
      <c r="L1934" s="84"/>
      <c r="M1934" s="84"/>
      <c r="N1934" s="84"/>
      <c r="O1934" s="84"/>
      <c r="P1934" s="84"/>
      <c r="Q1934" s="84"/>
      <c r="R1934" s="84"/>
      <c r="S1934" s="84"/>
      <c r="T1934" s="84"/>
      <c r="U1934" s="84"/>
      <c r="V1934" s="84"/>
      <c r="W1934" s="84"/>
      <c r="X1934" s="84"/>
      <c r="Y1934" s="84"/>
    </row>
    <row r="1935" spans="1:25">
      <c r="A1935" s="84"/>
      <c r="B1935" s="84"/>
      <c r="C1935" s="84"/>
      <c r="D1935" s="84"/>
      <c r="E1935" s="84"/>
      <c r="F1935" s="84"/>
      <c r="G1935" s="819"/>
      <c r="H1935" s="572"/>
      <c r="I1935" s="84"/>
      <c r="J1935" s="84"/>
      <c r="K1935" s="84"/>
      <c r="L1935" s="84"/>
      <c r="M1935" s="84"/>
      <c r="N1935" s="84"/>
      <c r="O1935" s="84"/>
      <c r="P1935" s="84"/>
      <c r="Q1935" s="84"/>
      <c r="R1935" s="84"/>
      <c r="S1935" s="84"/>
      <c r="T1935" s="84"/>
      <c r="U1935" s="84"/>
      <c r="V1935" s="84"/>
      <c r="W1935" s="84"/>
      <c r="X1935" s="84"/>
      <c r="Y1935" s="84"/>
    </row>
    <row r="1936" spans="1:25">
      <c r="A1936" s="84"/>
      <c r="B1936" s="84"/>
      <c r="C1936" s="84"/>
      <c r="D1936" s="84"/>
      <c r="E1936" s="84"/>
      <c r="F1936" s="84"/>
      <c r="G1936" s="819"/>
      <c r="H1936" s="572"/>
      <c r="I1936" s="84"/>
      <c r="J1936" s="84"/>
      <c r="K1936" s="84"/>
      <c r="L1936" s="84"/>
      <c r="M1936" s="84"/>
      <c r="N1936" s="84"/>
      <c r="O1936" s="84"/>
      <c r="P1936" s="84"/>
      <c r="Q1936" s="84"/>
      <c r="R1936" s="84"/>
      <c r="S1936" s="84"/>
      <c r="T1936" s="84"/>
      <c r="U1936" s="84"/>
      <c r="V1936" s="84"/>
      <c r="W1936" s="84"/>
      <c r="X1936" s="84"/>
      <c r="Y1936" s="84"/>
    </row>
    <row r="1937" spans="1:25">
      <c r="A1937" s="84"/>
      <c r="B1937" s="84"/>
      <c r="C1937" s="84"/>
      <c r="D1937" s="84"/>
      <c r="E1937" s="84"/>
      <c r="F1937" s="84"/>
      <c r="G1937" s="819"/>
      <c r="H1937" s="572"/>
      <c r="I1937" s="84"/>
      <c r="J1937" s="84"/>
      <c r="K1937" s="84"/>
      <c r="L1937" s="84"/>
      <c r="M1937" s="84"/>
      <c r="N1937" s="84"/>
      <c r="O1937" s="84"/>
      <c r="P1937" s="84"/>
      <c r="Q1937" s="84"/>
      <c r="R1937" s="84"/>
      <c r="S1937" s="84"/>
      <c r="T1937" s="84"/>
      <c r="U1937" s="84"/>
      <c r="V1937" s="84"/>
      <c r="W1937" s="84"/>
      <c r="X1937" s="84"/>
      <c r="Y1937" s="84"/>
    </row>
    <row r="1938" spans="1:25">
      <c r="A1938" s="84"/>
      <c r="B1938" s="84"/>
      <c r="C1938" s="84"/>
      <c r="D1938" s="84"/>
      <c r="E1938" s="84"/>
      <c r="F1938" s="84"/>
      <c r="G1938" s="819"/>
      <c r="H1938" s="572"/>
      <c r="I1938" s="84"/>
      <c r="J1938" s="84"/>
      <c r="K1938" s="84"/>
      <c r="L1938" s="84"/>
      <c r="M1938" s="84"/>
      <c r="N1938" s="84"/>
      <c r="O1938" s="84"/>
      <c r="P1938" s="84"/>
      <c r="Q1938" s="84"/>
      <c r="R1938" s="84"/>
      <c r="S1938" s="84"/>
      <c r="T1938" s="84"/>
      <c r="U1938" s="84"/>
      <c r="V1938" s="84"/>
      <c r="W1938" s="84"/>
      <c r="X1938" s="84"/>
      <c r="Y1938" s="84"/>
    </row>
    <row r="1939" spans="1:25">
      <c r="A1939" s="84"/>
      <c r="B1939" s="84"/>
      <c r="C1939" s="84"/>
      <c r="D1939" s="84"/>
      <c r="E1939" s="84"/>
      <c r="F1939" s="84"/>
      <c r="G1939" s="819"/>
      <c r="H1939" s="572"/>
      <c r="I1939" s="84"/>
      <c r="J1939" s="84"/>
      <c r="K1939" s="84"/>
      <c r="L1939" s="84"/>
      <c r="M1939" s="84"/>
      <c r="N1939" s="84"/>
      <c r="O1939" s="84"/>
      <c r="P1939" s="84"/>
      <c r="Q1939" s="84"/>
      <c r="R1939" s="84"/>
      <c r="S1939" s="84"/>
      <c r="T1939" s="84"/>
      <c r="U1939" s="84"/>
      <c r="V1939" s="84"/>
      <c r="W1939" s="84"/>
      <c r="X1939" s="84"/>
      <c r="Y1939" s="84"/>
    </row>
    <row r="1940" spans="1:25">
      <c r="A1940" s="84"/>
      <c r="B1940" s="84"/>
      <c r="C1940" s="84"/>
      <c r="D1940" s="84"/>
      <c r="E1940" s="84"/>
      <c r="F1940" s="84"/>
      <c r="G1940" s="819"/>
      <c r="H1940" s="572"/>
      <c r="I1940" s="84"/>
      <c r="J1940" s="84"/>
      <c r="K1940" s="84"/>
      <c r="L1940" s="84"/>
      <c r="M1940" s="84"/>
      <c r="N1940" s="84"/>
      <c r="O1940" s="84"/>
      <c r="P1940" s="84"/>
      <c r="Q1940" s="84"/>
      <c r="R1940" s="84"/>
      <c r="S1940" s="84"/>
      <c r="T1940" s="84"/>
      <c r="U1940" s="84"/>
      <c r="V1940" s="84"/>
      <c r="W1940" s="84"/>
      <c r="X1940" s="84"/>
      <c r="Y1940" s="84"/>
    </row>
    <row r="1941" spans="1:25">
      <c r="A1941" s="84"/>
      <c r="B1941" s="84"/>
      <c r="C1941" s="84"/>
      <c r="D1941" s="84"/>
      <c r="E1941" s="84"/>
      <c r="F1941" s="84"/>
      <c r="G1941" s="819"/>
      <c r="H1941" s="572"/>
      <c r="I1941" s="84"/>
      <c r="J1941" s="84"/>
      <c r="K1941" s="84"/>
      <c r="L1941" s="84"/>
      <c r="M1941" s="84"/>
      <c r="N1941" s="84"/>
      <c r="O1941" s="84"/>
      <c r="P1941" s="84"/>
      <c r="Q1941" s="84"/>
      <c r="R1941" s="84"/>
      <c r="S1941" s="84"/>
      <c r="T1941" s="84"/>
      <c r="U1941" s="84"/>
      <c r="V1941" s="84"/>
      <c r="W1941" s="84"/>
      <c r="X1941" s="84"/>
      <c r="Y1941" s="84"/>
    </row>
    <row r="1942" spans="1:25">
      <c r="A1942" s="84"/>
      <c r="B1942" s="84"/>
      <c r="C1942" s="84"/>
      <c r="D1942" s="84"/>
      <c r="E1942" s="84"/>
      <c r="F1942" s="84"/>
      <c r="G1942" s="819"/>
      <c r="H1942" s="572"/>
      <c r="I1942" s="84"/>
      <c r="J1942" s="84"/>
      <c r="K1942" s="84"/>
      <c r="L1942" s="84"/>
      <c r="M1942" s="84"/>
      <c r="N1942" s="84"/>
      <c r="O1942" s="84"/>
      <c r="P1942" s="84"/>
      <c r="Q1942" s="84"/>
      <c r="R1942" s="84"/>
      <c r="S1942" s="84"/>
      <c r="T1942" s="84"/>
      <c r="U1942" s="84"/>
      <c r="V1942" s="84"/>
      <c r="W1942" s="84"/>
      <c r="X1942" s="84"/>
      <c r="Y1942" s="84"/>
    </row>
    <row r="1943" spans="1:25">
      <c r="A1943" s="84"/>
      <c r="B1943" s="84"/>
      <c r="C1943" s="84"/>
      <c r="D1943" s="84"/>
      <c r="E1943" s="84"/>
      <c r="F1943" s="84"/>
      <c r="G1943" s="819"/>
      <c r="H1943" s="572"/>
      <c r="I1943" s="84"/>
      <c r="J1943" s="84"/>
      <c r="K1943" s="84"/>
      <c r="L1943" s="84"/>
      <c r="M1943" s="84"/>
      <c r="N1943" s="84"/>
      <c r="O1943" s="84"/>
      <c r="P1943" s="84"/>
      <c r="Q1943" s="84"/>
      <c r="R1943" s="84"/>
      <c r="S1943" s="84"/>
      <c r="T1943" s="84"/>
      <c r="U1943" s="84"/>
      <c r="V1943" s="84"/>
      <c r="W1943" s="84"/>
      <c r="X1943" s="84"/>
      <c r="Y1943" s="84"/>
    </row>
    <row r="1944" spans="1:25">
      <c r="A1944" s="84"/>
      <c r="B1944" s="84"/>
      <c r="C1944" s="84"/>
      <c r="D1944" s="84"/>
      <c r="E1944" s="84"/>
      <c r="F1944" s="84"/>
      <c r="G1944" s="819"/>
      <c r="H1944" s="572"/>
      <c r="I1944" s="84"/>
      <c r="J1944" s="84"/>
      <c r="K1944" s="84"/>
      <c r="L1944" s="84"/>
      <c r="M1944" s="84"/>
      <c r="N1944" s="84"/>
      <c r="O1944" s="84"/>
      <c r="P1944" s="84"/>
      <c r="Q1944" s="84"/>
      <c r="R1944" s="84"/>
      <c r="S1944" s="84"/>
      <c r="T1944" s="84"/>
      <c r="U1944" s="84"/>
      <c r="V1944" s="84"/>
      <c r="W1944" s="84"/>
      <c r="X1944" s="84"/>
      <c r="Y1944" s="84"/>
    </row>
    <row r="1945" spans="1:25">
      <c r="A1945" s="84"/>
      <c r="B1945" s="84"/>
      <c r="C1945" s="84"/>
      <c r="D1945" s="84"/>
      <c r="E1945" s="84"/>
      <c r="F1945" s="84"/>
      <c r="G1945" s="819"/>
      <c r="H1945" s="572"/>
      <c r="I1945" s="84"/>
      <c r="J1945" s="84"/>
      <c r="K1945" s="84"/>
      <c r="L1945" s="84"/>
      <c r="M1945" s="84"/>
      <c r="N1945" s="84"/>
      <c r="O1945" s="84"/>
      <c r="P1945" s="84"/>
      <c r="Q1945" s="84"/>
      <c r="R1945" s="84"/>
      <c r="S1945" s="84"/>
      <c r="T1945" s="84"/>
      <c r="U1945" s="84"/>
      <c r="V1945" s="84"/>
      <c r="W1945" s="84"/>
      <c r="X1945" s="84"/>
      <c r="Y1945" s="84"/>
    </row>
    <row r="1946" spans="1:25">
      <c r="A1946" s="84"/>
      <c r="B1946" s="84"/>
      <c r="C1946" s="84"/>
      <c r="D1946" s="84"/>
      <c r="E1946" s="84"/>
      <c r="F1946" s="84"/>
      <c r="G1946" s="819"/>
      <c r="H1946" s="572"/>
      <c r="I1946" s="84"/>
      <c r="J1946" s="84"/>
      <c r="K1946" s="84"/>
      <c r="L1946" s="84"/>
      <c r="M1946" s="84"/>
      <c r="N1946" s="84"/>
      <c r="O1946" s="84"/>
      <c r="P1946" s="84"/>
      <c r="Q1946" s="84"/>
      <c r="R1946" s="84"/>
      <c r="S1946" s="84"/>
      <c r="T1946" s="84"/>
      <c r="U1946" s="84"/>
      <c r="V1946" s="84"/>
      <c r="W1946" s="84"/>
      <c r="X1946" s="84"/>
      <c r="Y1946" s="84"/>
    </row>
    <row r="1947" spans="1:25">
      <c r="A1947" s="84"/>
      <c r="B1947" s="84"/>
      <c r="C1947" s="84"/>
      <c r="D1947" s="84"/>
      <c r="E1947" s="84"/>
      <c r="F1947" s="84"/>
      <c r="G1947" s="819"/>
      <c r="H1947" s="572"/>
      <c r="I1947" s="84"/>
      <c r="J1947" s="84"/>
      <c r="K1947" s="84"/>
      <c r="L1947" s="84"/>
      <c r="M1947" s="84"/>
      <c r="N1947" s="84"/>
      <c r="O1947" s="84"/>
      <c r="P1947" s="84"/>
      <c r="Q1947" s="84"/>
      <c r="R1947" s="84"/>
      <c r="S1947" s="84"/>
      <c r="T1947" s="84"/>
      <c r="U1947" s="84"/>
      <c r="V1947" s="84"/>
      <c r="W1947" s="84"/>
      <c r="X1947" s="84"/>
      <c r="Y1947" s="84"/>
    </row>
    <row r="1948" spans="1:25">
      <c r="A1948" s="84"/>
      <c r="B1948" s="84"/>
      <c r="C1948" s="84"/>
      <c r="D1948" s="84"/>
      <c r="E1948" s="84"/>
      <c r="F1948" s="84"/>
      <c r="G1948" s="819"/>
      <c r="H1948" s="572"/>
      <c r="I1948" s="84"/>
      <c r="J1948" s="84"/>
      <c r="K1948" s="84"/>
      <c r="L1948" s="84"/>
      <c r="M1948" s="84"/>
      <c r="N1948" s="84"/>
      <c r="O1948" s="84"/>
      <c r="P1948" s="84"/>
      <c r="Q1948" s="84"/>
      <c r="R1948" s="84"/>
      <c r="S1948" s="84"/>
      <c r="T1948" s="84"/>
      <c r="U1948" s="84"/>
      <c r="V1948" s="84"/>
      <c r="W1948" s="84"/>
      <c r="X1948" s="84"/>
      <c r="Y1948" s="84"/>
    </row>
    <row r="1949" spans="1:25">
      <c r="A1949" s="84"/>
      <c r="B1949" s="84"/>
      <c r="C1949" s="84"/>
      <c r="D1949" s="84"/>
      <c r="E1949" s="84"/>
      <c r="F1949" s="84"/>
      <c r="G1949" s="819"/>
      <c r="H1949" s="572"/>
      <c r="I1949" s="84"/>
      <c r="J1949" s="84"/>
      <c r="K1949" s="84"/>
      <c r="L1949" s="84"/>
      <c r="M1949" s="84"/>
      <c r="N1949" s="84"/>
      <c r="O1949" s="84"/>
      <c r="P1949" s="84"/>
      <c r="Q1949" s="84"/>
      <c r="R1949" s="84"/>
      <c r="S1949" s="84"/>
      <c r="T1949" s="84"/>
      <c r="U1949" s="84"/>
      <c r="V1949" s="84"/>
      <c r="W1949" s="84"/>
      <c r="X1949" s="84"/>
      <c r="Y1949" s="84"/>
    </row>
    <row r="1950" spans="1:25">
      <c r="A1950" s="84"/>
      <c r="B1950" s="84"/>
      <c r="C1950" s="84"/>
      <c r="D1950" s="84"/>
      <c r="E1950" s="84"/>
      <c r="F1950" s="84"/>
      <c r="G1950" s="819"/>
      <c r="H1950" s="572"/>
      <c r="I1950" s="84"/>
      <c r="J1950" s="84"/>
      <c r="K1950" s="84"/>
      <c r="L1950" s="84"/>
      <c r="M1950" s="84"/>
      <c r="N1950" s="84"/>
      <c r="O1950" s="84"/>
      <c r="P1950" s="84"/>
      <c r="Q1950" s="84"/>
      <c r="R1950" s="84"/>
      <c r="S1950" s="84"/>
      <c r="T1950" s="84"/>
      <c r="U1950" s="84"/>
      <c r="V1950" s="84"/>
      <c r="W1950" s="84"/>
      <c r="X1950" s="84"/>
      <c r="Y1950" s="84"/>
    </row>
    <row r="1951" spans="1:25">
      <c r="A1951" s="84"/>
      <c r="B1951" s="84"/>
      <c r="C1951" s="84"/>
      <c r="D1951" s="84"/>
      <c r="E1951" s="84"/>
      <c r="F1951" s="84"/>
      <c r="G1951" s="819"/>
      <c r="H1951" s="572"/>
      <c r="I1951" s="84"/>
      <c r="J1951" s="84"/>
      <c r="K1951" s="84"/>
      <c r="L1951" s="84"/>
      <c r="M1951" s="84"/>
      <c r="N1951" s="84"/>
      <c r="O1951" s="84"/>
      <c r="P1951" s="84"/>
      <c r="Q1951" s="84"/>
      <c r="R1951" s="84"/>
      <c r="S1951" s="84"/>
      <c r="T1951" s="84"/>
      <c r="U1951" s="84"/>
      <c r="V1951" s="84"/>
      <c r="W1951" s="84"/>
      <c r="X1951" s="84"/>
      <c r="Y1951" s="84"/>
    </row>
    <row r="1952" spans="1:25">
      <c r="A1952" s="84"/>
      <c r="B1952" s="84"/>
      <c r="C1952" s="84"/>
      <c r="D1952" s="84"/>
      <c r="E1952" s="84"/>
      <c r="F1952" s="84"/>
      <c r="G1952" s="819"/>
      <c r="H1952" s="572"/>
      <c r="I1952" s="84"/>
      <c r="J1952" s="84"/>
      <c r="K1952" s="84"/>
      <c r="L1952" s="84"/>
      <c r="M1952" s="84"/>
      <c r="N1952" s="84"/>
      <c r="O1952" s="84"/>
      <c r="P1952" s="84"/>
      <c r="Q1952" s="84"/>
      <c r="R1952" s="84"/>
      <c r="S1952" s="84"/>
      <c r="T1952" s="84"/>
      <c r="U1952" s="84"/>
      <c r="V1952" s="84"/>
      <c r="W1952" s="84"/>
      <c r="X1952" s="84"/>
      <c r="Y1952" s="84"/>
    </row>
    <row r="1953" spans="1:25">
      <c r="A1953" s="84"/>
      <c r="B1953" s="84"/>
      <c r="C1953" s="84"/>
      <c r="D1953" s="84"/>
      <c r="E1953" s="84"/>
      <c r="F1953" s="84"/>
      <c r="G1953" s="819"/>
      <c r="H1953" s="572"/>
      <c r="I1953" s="84"/>
      <c r="J1953" s="84"/>
      <c r="K1953" s="84"/>
      <c r="L1953" s="84"/>
      <c r="M1953" s="84"/>
      <c r="N1953" s="84"/>
      <c r="O1953" s="84"/>
      <c r="P1953" s="84"/>
      <c r="Q1953" s="84"/>
      <c r="R1953" s="84"/>
      <c r="S1953" s="84"/>
      <c r="T1953" s="84"/>
      <c r="U1953" s="84"/>
      <c r="V1953" s="84"/>
      <c r="W1953" s="84"/>
      <c r="X1953" s="84"/>
      <c r="Y1953" s="84"/>
    </row>
    <row r="1954" spans="1:25">
      <c r="A1954" s="84"/>
      <c r="B1954" s="84"/>
      <c r="C1954" s="84"/>
      <c r="D1954" s="84"/>
      <c r="E1954" s="84"/>
      <c r="F1954" s="84"/>
      <c r="G1954" s="819"/>
      <c r="H1954" s="572"/>
      <c r="I1954" s="84"/>
      <c r="J1954" s="84"/>
      <c r="K1954" s="84"/>
      <c r="L1954" s="84"/>
      <c r="M1954" s="84"/>
      <c r="N1954" s="84"/>
      <c r="O1954" s="84"/>
      <c r="P1954" s="84"/>
      <c r="Q1954" s="84"/>
      <c r="R1954" s="84"/>
      <c r="S1954" s="84"/>
      <c r="T1954" s="84"/>
      <c r="U1954" s="84"/>
      <c r="V1954" s="84"/>
      <c r="W1954" s="84"/>
      <c r="X1954" s="84"/>
      <c r="Y1954" s="84"/>
    </row>
    <row r="1955" spans="1:25">
      <c r="A1955" s="84"/>
      <c r="B1955" s="84"/>
      <c r="C1955" s="84"/>
      <c r="D1955" s="84"/>
      <c r="E1955" s="84"/>
      <c r="F1955" s="84"/>
      <c r="G1955" s="819"/>
      <c r="H1955" s="572"/>
      <c r="I1955" s="84"/>
      <c r="J1955" s="84"/>
      <c r="K1955" s="84"/>
      <c r="L1955" s="84"/>
      <c r="M1955" s="84"/>
      <c r="N1955" s="84"/>
      <c r="O1955" s="84"/>
      <c r="P1955" s="84"/>
      <c r="Q1955" s="84"/>
      <c r="R1955" s="84"/>
      <c r="S1955" s="84"/>
      <c r="T1955" s="84"/>
      <c r="U1955" s="84"/>
      <c r="V1955" s="84"/>
      <c r="W1955" s="84"/>
      <c r="X1955" s="84"/>
      <c r="Y1955" s="84"/>
    </row>
    <row r="1956" spans="1:25">
      <c r="A1956" s="84"/>
      <c r="B1956" s="84"/>
      <c r="C1956" s="84"/>
      <c r="D1956" s="84"/>
      <c r="E1956" s="84"/>
      <c r="F1956" s="84"/>
      <c r="G1956" s="819"/>
      <c r="H1956" s="572"/>
      <c r="I1956" s="84"/>
      <c r="J1956" s="84"/>
      <c r="K1956" s="84"/>
      <c r="L1956" s="84"/>
      <c r="M1956" s="84"/>
      <c r="N1956" s="84"/>
      <c r="O1956" s="84"/>
      <c r="P1956" s="84"/>
      <c r="Q1956" s="84"/>
      <c r="R1956" s="84"/>
      <c r="S1956" s="84"/>
      <c r="T1956" s="84"/>
      <c r="U1956" s="84"/>
      <c r="V1956" s="84"/>
      <c r="W1956" s="84"/>
      <c r="X1956" s="84"/>
      <c r="Y1956" s="84"/>
    </row>
    <row r="1957" spans="1:25">
      <c r="A1957" s="84"/>
      <c r="B1957" s="84"/>
      <c r="C1957" s="84"/>
      <c r="D1957" s="84"/>
      <c r="E1957" s="84"/>
      <c r="F1957" s="84"/>
      <c r="G1957" s="819"/>
      <c r="H1957" s="572"/>
      <c r="I1957" s="84"/>
      <c r="J1957" s="84"/>
      <c r="K1957" s="84"/>
      <c r="L1957" s="84"/>
      <c r="M1957" s="84"/>
      <c r="N1957" s="84"/>
      <c r="O1957" s="84"/>
      <c r="P1957" s="84"/>
      <c r="Q1957" s="84"/>
      <c r="R1957" s="84"/>
      <c r="S1957" s="84"/>
      <c r="T1957" s="84"/>
      <c r="U1957" s="84"/>
      <c r="V1957" s="84"/>
      <c r="W1957" s="84"/>
      <c r="X1957" s="84"/>
      <c r="Y1957" s="84"/>
    </row>
    <row r="1958" spans="1:25">
      <c r="A1958" s="84"/>
      <c r="B1958" s="84"/>
      <c r="C1958" s="84"/>
      <c r="D1958" s="84"/>
      <c r="E1958" s="84"/>
      <c r="F1958" s="84"/>
      <c r="G1958" s="819"/>
      <c r="H1958" s="572"/>
      <c r="I1958" s="84"/>
      <c r="J1958" s="84"/>
      <c r="K1958" s="84"/>
      <c r="L1958" s="84"/>
      <c r="M1958" s="84"/>
      <c r="N1958" s="84"/>
      <c r="O1958" s="84"/>
      <c r="P1958" s="84"/>
      <c r="Q1958" s="84"/>
      <c r="R1958" s="84"/>
      <c r="S1958" s="84"/>
      <c r="T1958" s="84"/>
      <c r="U1958" s="84"/>
      <c r="V1958" s="84"/>
      <c r="W1958" s="84"/>
      <c r="X1958" s="84"/>
      <c r="Y1958" s="84"/>
    </row>
    <row r="1959" spans="1:25">
      <c r="A1959" s="84"/>
      <c r="B1959" s="84"/>
      <c r="C1959" s="84"/>
      <c r="D1959" s="84"/>
      <c r="E1959" s="84"/>
      <c r="F1959" s="84"/>
      <c r="G1959" s="819"/>
      <c r="H1959" s="572"/>
      <c r="I1959" s="84"/>
      <c r="J1959" s="84"/>
      <c r="K1959" s="84"/>
      <c r="L1959" s="84"/>
      <c r="M1959" s="84"/>
      <c r="N1959" s="84"/>
      <c r="O1959" s="84"/>
      <c r="P1959" s="84"/>
      <c r="Q1959" s="84"/>
      <c r="R1959" s="84"/>
      <c r="S1959" s="84"/>
      <c r="T1959" s="84"/>
      <c r="U1959" s="84"/>
      <c r="V1959" s="84"/>
      <c r="W1959" s="84"/>
      <c r="X1959" s="84"/>
      <c r="Y1959" s="84"/>
    </row>
    <row r="1960" spans="1:25">
      <c r="A1960" s="84"/>
      <c r="B1960" s="84"/>
      <c r="C1960" s="84"/>
      <c r="D1960" s="84"/>
      <c r="E1960" s="84"/>
      <c r="F1960" s="84"/>
      <c r="G1960" s="819"/>
      <c r="H1960" s="572"/>
      <c r="I1960" s="84"/>
      <c r="J1960" s="84"/>
      <c r="K1960" s="84"/>
      <c r="L1960" s="84"/>
      <c r="M1960" s="84"/>
      <c r="N1960" s="84"/>
      <c r="O1960" s="84"/>
      <c r="P1960" s="84"/>
      <c r="Q1960" s="84"/>
      <c r="R1960" s="84"/>
      <c r="S1960" s="84"/>
      <c r="T1960" s="84"/>
      <c r="U1960" s="84"/>
      <c r="V1960" s="84"/>
      <c r="W1960" s="84"/>
      <c r="X1960" s="84"/>
      <c r="Y1960" s="84"/>
    </row>
    <row r="1961" spans="1:25">
      <c r="A1961" s="84"/>
      <c r="B1961" s="84"/>
      <c r="C1961" s="84"/>
      <c r="D1961" s="84"/>
      <c r="E1961" s="84"/>
      <c r="F1961" s="84"/>
      <c r="G1961" s="819"/>
      <c r="H1961" s="572"/>
      <c r="I1961" s="84"/>
      <c r="J1961" s="84"/>
      <c r="K1961" s="84"/>
      <c r="L1961" s="84"/>
      <c r="M1961" s="84"/>
      <c r="N1961" s="84"/>
      <c r="O1961" s="84"/>
      <c r="P1961" s="84"/>
      <c r="Q1961" s="84"/>
      <c r="R1961" s="84"/>
      <c r="S1961" s="84"/>
      <c r="T1961" s="84"/>
      <c r="U1961" s="84"/>
      <c r="V1961" s="84"/>
      <c r="W1961" s="84"/>
      <c r="X1961" s="84"/>
      <c r="Y1961" s="84"/>
    </row>
    <row r="1962" spans="1:25">
      <c r="A1962" s="84"/>
      <c r="B1962" s="84"/>
      <c r="C1962" s="84"/>
      <c r="D1962" s="84"/>
      <c r="E1962" s="84"/>
      <c r="F1962" s="84"/>
      <c r="G1962" s="819"/>
      <c r="H1962" s="572"/>
      <c r="I1962" s="84"/>
      <c r="J1962" s="84"/>
      <c r="K1962" s="84"/>
      <c r="L1962" s="84"/>
      <c r="M1962" s="84"/>
      <c r="N1962" s="84"/>
      <c r="O1962" s="84"/>
      <c r="P1962" s="84"/>
      <c r="Q1962" s="84"/>
      <c r="R1962" s="84"/>
      <c r="S1962" s="84"/>
      <c r="T1962" s="84"/>
      <c r="U1962" s="84"/>
      <c r="V1962" s="84"/>
      <c r="W1962" s="84"/>
      <c r="X1962" s="84"/>
      <c r="Y1962" s="84"/>
    </row>
    <row r="1963" spans="1:25">
      <c r="A1963" s="84"/>
      <c r="B1963" s="84"/>
      <c r="C1963" s="84"/>
      <c r="D1963" s="84"/>
      <c r="E1963" s="84"/>
      <c r="F1963" s="84"/>
      <c r="G1963" s="819"/>
      <c r="H1963" s="572"/>
      <c r="I1963" s="84"/>
      <c r="J1963" s="84"/>
      <c r="K1963" s="84"/>
      <c r="L1963" s="84"/>
      <c r="M1963" s="84"/>
      <c r="N1963" s="84"/>
      <c r="O1963" s="84"/>
      <c r="P1963" s="84"/>
      <c r="Q1963" s="84"/>
      <c r="R1963" s="84"/>
      <c r="S1963" s="84"/>
      <c r="T1963" s="84"/>
      <c r="U1963" s="84"/>
      <c r="V1963" s="84"/>
      <c r="W1963" s="84"/>
      <c r="X1963" s="84"/>
      <c r="Y1963" s="84"/>
    </row>
    <row r="1964" spans="1:25">
      <c r="A1964" s="84"/>
      <c r="B1964" s="84"/>
      <c r="C1964" s="84"/>
      <c r="D1964" s="84"/>
      <c r="E1964" s="84"/>
      <c r="F1964" s="84"/>
      <c r="G1964" s="819"/>
      <c r="H1964" s="572"/>
      <c r="I1964" s="84"/>
      <c r="J1964" s="84"/>
      <c r="K1964" s="84"/>
      <c r="L1964" s="84"/>
      <c r="M1964" s="84"/>
      <c r="N1964" s="84"/>
      <c r="O1964" s="84"/>
      <c r="P1964" s="84"/>
      <c r="Q1964" s="84"/>
      <c r="R1964" s="84"/>
      <c r="S1964" s="84"/>
      <c r="T1964" s="84"/>
      <c r="U1964" s="84"/>
      <c r="V1964" s="84"/>
      <c r="W1964" s="84"/>
      <c r="X1964" s="84"/>
      <c r="Y1964" s="84"/>
    </row>
    <row r="1965" spans="1:25">
      <c r="A1965" s="84"/>
      <c r="B1965" s="84"/>
      <c r="C1965" s="84"/>
      <c r="D1965" s="84"/>
      <c r="E1965" s="84"/>
      <c r="F1965" s="84"/>
      <c r="G1965" s="819"/>
      <c r="H1965" s="572"/>
      <c r="I1965" s="84"/>
      <c r="J1965" s="84"/>
      <c r="K1965" s="84"/>
      <c r="L1965" s="84"/>
      <c r="M1965" s="84"/>
      <c r="N1965" s="84"/>
      <c r="O1965" s="84"/>
      <c r="P1965" s="84"/>
      <c r="Q1965" s="84"/>
      <c r="R1965" s="84"/>
      <c r="S1965" s="84"/>
      <c r="T1965" s="84"/>
      <c r="U1965" s="84"/>
      <c r="V1965" s="84"/>
      <c r="W1965" s="84"/>
      <c r="X1965" s="84"/>
      <c r="Y1965" s="84"/>
    </row>
    <row r="1966" spans="1:25">
      <c r="A1966" s="84"/>
      <c r="B1966" s="84"/>
      <c r="C1966" s="84"/>
      <c r="D1966" s="84"/>
      <c r="E1966" s="84"/>
      <c r="F1966" s="84"/>
      <c r="G1966" s="819"/>
      <c r="H1966" s="572"/>
      <c r="I1966" s="84"/>
      <c r="J1966" s="84"/>
      <c r="K1966" s="84"/>
      <c r="L1966" s="84"/>
      <c r="M1966" s="84"/>
      <c r="N1966" s="84"/>
      <c r="O1966" s="84"/>
      <c r="P1966" s="84"/>
      <c r="Q1966" s="84"/>
      <c r="R1966" s="84"/>
      <c r="S1966" s="84"/>
      <c r="T1966" s="84"/>
      <c r="U1966" s="84"/>
      <c r="V1966" s="84"/>
      <c r="W1966" s="84"/>
      <c r="X1966" s="84"/>
      <c r="Y1966" s="84"/>
    </row>
    <row r="1967" spans="1:25">
      <c r="A1967" s="84"/>
      <c r="B1967" s="84"/>
      <c r="C1967" s="84"/>
      <c r="D1967" s="84"/>
      <c r="E1967" s="84"/>
      <c r="F1967" s="84"/>
      <c r="G1967" s="819"/>
      <c r="H1967" s="572"/>
      <c r="I1967" s="84"/>
      <c r="J1967" s="84"/>
      <c r="K1967" s="84"/>
      <c r="L1967" s="84"/>
      <c r="M1967" s="84"/>
      <c r="N1967" s="84"/>
      <c r="O1967" s="84"/>
      <c r="P1967" s="84"/>
      <c r="Q1967" s="84"/>
      <c r="R1967" s="84"/>
      <c r="S1967" s="84"/>
      <c r="T1967" s="84"/>
      <c r="U1967" s="84"/>
      <c r="V1967" s="84"/>
      <c r="W1967" s="84"/>
      <c r="X1967" s="84"/>
      <c r="Y1967" s="84"/>
    </row>
    <row r="1968" spans="1:25">
      <c r="A1968" s="84"/>
      <c r="B1968" s="84"/>
      <c r="C1968" s="84"/>
      <c r="D1968" s="84"/>
      <c r="E1968" s="84"/>
      <c r="F1968" s="84"/>
      <c r="G1968" s="819"/>
      <c r="H1968" s="572"/>
      <c r="I1968" s="84"/>
      <c r="J1968" s="84"/>
      <c r="K1968" s="84"/>
      <c r="L1968" s="84"/>
      <c r="M1968" s="84"/>
      <c r="N1968" s="84"/>
      <c r="O1968" s="84"/>
      <c r="P1968" s="84"/>
      <c r="Q1968" s="84"/>
      <c r="R1968" s="84"/>
      <c r="S1968" s="84"/>
      <c r="T1968" s="84"/>
      <c r="U1968" s="84"/>
      <c r="V1968" s="84"/>
      <c r="W1968" s="84"/>
      <c r="X1968" s="84"/>
      <c r="Y1968" s="84"/>
    </row>
    <row r="1969" spans="1:25">
      <c r="A1969" s="84"/>
      <c r="B1969" s="84"/>
      <c r="C1969" s="84"/>
      <c r="D1969" s="84"/>
      <c r="E1969" s="84"/>
      <c r="F1969" s="84"/>
      <c r="G1969" s="819"/>
      <c r="H1969" s="572"/>
      <c r="I1969" s="84"/>
      <c r="J1969" s="84"/>
      <c r="K1969" s="84"/>
      <c r="L1969" s="84"/>
      <c r="M1969" s="84"/>
      <c r="N1969" s="84"/>
      <c r="O1969" s="84"/>
      <c r="P1969" s="84"/>
      <c r="Q1969" s="84"/>
      <c r="R1969" s="84"/>
      <c r="S1969" s="84"/>
      <c r="T1969" s="84"/>
      <c r="U1969" s="84"/>
      <c r="V1969" s="84"/>
      <c r="W1969" s="84"/>
      <c r="X1969" s="84"/>
      <c r="Y1969" s="84"/>
    </row>
    <row r="1970" spans="1:25">
      <c r="A1970" s="84"/>
      <c r="B1970" s="84"/>
      <c r="C1970" s="84"/>
      <c r="D1970" s="84"/>
      <c r="E1970" s="84"/>
      <c r="F1970" s="84"/>
      <c r="G1970" s="819"/>
      <c r="H1970" s="572"/>
      <c r="I1970" s="84"/>
      <c r="J1970" s="84"/>
      <c r="K1970" s="84"/>
      <c r="L1970" s="84"/>
      <c r="M1970" s="84"/>
      <c r="N1970" s="84"/>
      <c r="O1970" s="84"/>
      <c r="P1970" s="84"/>
      <c r="Q1970" s="84"/>
      <c r="R1970" s="84"/>
      <c r="S1970" s="84"/>
      <c r="T1970" s="84"/>
      <c r="U1970" s="84"/>
      <c r="V1970" s="84"/>
      <c r="W1970" s="84"/>
      <c r="X1970" s="84"/>
      <c r="Y1970" s="84"/>
    </row>
    <row r="1971" spans="1:25">
      <c r="A1971" s="84"/>
      <c r="B1971" s="84"/>
      <c r="C1971" s="84"/>
      <c r="D1971" s="84"/>
      <c r="E1971" s="84"/>
      <c r="F1971" s="84"/>
      <c r="G1971" s="819"/>
      <c r="H1971" s="572"/>
      <c r="I1971" s="84"/>
      <c r="J1971" s="84"/>
      <c r="K1971" s="84"/>
      <c r="L1971" s="84"/>
      <c r="M1971" s="84"/>
      <c r="N1971" s="84"/>
      <c r="O1971" s="84"/>
      <c r="P1971" s="84"/>
      <c r="Q1971" s="84"/>
      <c r="R1971" s="84"/>
      <c r="S1971" s="84"/>
      <c r="T1971" s="84"/>
      <c r="U1971" s="84"/>
      <c r="V1971" s="84"/>
      <c r="W1971" s="84"/>
      <c r="X1971" s="84"/>
      <c r="Y1971" s="84"/>
    </row>
    <row r="1972" spans="1:25">
      <c r="A1972" s="84"/>
      <c r="B1972" s="84"/>
      <c r="C1972" s="84"/>
      <c r="D1972" s="84"/>
      <c r="E1972" s="84"/>
      <c r="F1972" s="84"/>
      <c r="G1972" s="819"/>
      <c r="H1972" s="572"/>
      <c r="I1972" s="84"/>
      <c r="J1972" s="84"/>
      <c r="K1972" s="84"/>
      <c r="L1972" s="84"/>
      <c r="M1972" s="84"/>
      <c r="N1972" s="84"/>
      <c r="O1972" s="84"/>
      <c r="P1972" s="84"/>
      <c r="Q1972" s="84"/>
      <c r="R1972" s="84"/>
      <c r="S1972" s="84"/>
      <c r="T1972" s="84"/>
      <c r="U1972" s="84"/>
      <c r="V1972" s="84"/>
      <c r="W1972" s="84"/>
      <c r="X1972" s="84"/>
      <c r="Y1972" s="84"/>
    </row>
    <row r="1973" spans="1:25">
      <c r="A1973" s="84"/>
      <c r="B1973" s="84"/>
      <c r="C1973" s="84"/>
      <c r="D1973" s="84"/>
      <c r="E1973" s="84"/>
      <c r="F1973" s="84"/>
      <c r="G1973" s="819"/>
      <c r="H1973" s="572"/>
      <c r="I1973" s="84"/>
      <c r="J1973" s="84"/>
      <c r="K1973" s="84"/>
      <c r="L1973" s="84"/>
      <c r="M1973" s="84"/>
      <c r="N1973" s="84"/>
      <c r="O1973" s="84"/>
      <c r="P1973" s="84"/>
      <c r="Q1973" s="84"/>
      <c r="R1973" s="84"/>
      <c r="S1973" s="84"/>
      <c r="T1973" s="84"/>
      <c r="U1973" s="84"/>
      <c r="V1973" s="84"/>
      <c r="W1973" s="84"/>
      <c r="X1973" s="84"/>
      <c r="Y1973" s="84"/>
    </row>
    <row r="1974" spans="1:25">
      <c r="A1974" s="84"/>
      <c r="B1974" s="84"/>
      <c r="C1974" s="84"/>
      <c r="D1974" s="84"/>
      <c r="E1974" s="84"/>
      <c r="F1974" s="84"/>
      <c r="G1974" s="819"/>
      <c r="H1974" s="572"/>
      <c r="I1974" s="84"/>
      <c r="J1974" s="84"/>
      <c r="K1974" s="84"/>
      <c r="L1974" s="84"/>
      <c r="M1974" s="84"/>
      <c r="N1974" s="84"/>
      <c r="O1974" s="84"/>
      <c r="P1974" s="84"/>
      <c r="Q1974" s="84"/>
      <c r="R1974" s="84"/>
      <c r="S1974" s="84"/>
      <c r="T1974" s="84"/>
      <c r="U1974" s="84"/>
      <c r="V1974" s="84"/>
      <c r="W1974" s="84"/>
      <c r="X1974" s="84"/>
      <c r="Y1974" s="84"/>
    </row>
    <row r="1975" spans="1:25">
      <c r="A1975" s="84"/>
      <c r="B1975" s="84"/>
      <c r="C1975" s="84"/>
      <c r="D1975" s="84"/>
      <c r="E1975" s="84"/>
      <c r="F1975" s="84"/>
      <c r="G1975" s="819"/>
      <c r="H1975" s="572"/>
      <c r="I1975" s="84"/>
      <c r="J1975" s="84"/>
      <c r="K1975" s="84"/>
      <c r="L1975" s="84"/>
      <c r="M1975" s="84"/>
      <c r="N1975" s="84"/>
      <c r="O1975" s="84"/>
      <c r="P1975" s="84"/>
      <c r="Q1975" s="84"/>
      <c r="R1975" s="84"/>
      <c r="S1975" s="84"/>
      <c r="T1975" s="84"/>
      <c r="U1975" s="84"/>
      <c r="V1975" s="84"/>
      <c r="W1975" s="84"/>
      <c r="X1975" s="84"/>
      <c r="Y1975" s="84"/>
    </row>
    <row r="1976" spans="1:25">
      <c r="A1976" s="84"/>
      <c r="B1976" s="84"/>
      <c r="C1976" s="84"/>
      <c r="D1976" s="84"/>
      <c r="E1976" s="84"/>
      <c r="F1976" s="84"/>
      <c r="G1976" s="819"/>
      <c r="H1976" s="572"/>
      <c r="I1976" s="84"/>
      <c r="J1976" s="84"/>
      <c r="K1976" s="84"/>
      <c r="L1976" s="84"/>
      <c r="M1976" s="84"/>
      <c r="N1976" s="84"/>
      <c r="O1976" s="84"/>
      <c r="P1976" s="84"/>
      <c r="Q1976" s="84"/>
      <c r="R1976" s="84"/>
      <c r="S1976" s="84"/>
      <c r="T1976" s="84"/>
      <c r="U1976" s="84"/>
      <c r="V1976" s="84"/>
      <c r="W1976" s="84"/>
      <c r="X1976" s="84"/>
      <c r="Y1976" s="84"/>
    </row>
    <row r="1977" spans="1:25">
      <c r="A1977" s="84"/>
      <c r="B1977" s="84"/>
      <c r="C1977" s="84"/>
      <c r="D1977" s="84"/>
      <c r="E1977" s="84"/>
      <c r="F1977" s="84"/>
      <c r="G1977" s="819"/>
      <c r="H1977" s="572"/>
      <c r="I1977" s="84"/>
      <c r="J1977" s="84"/>
      <c r="K1977" s="84"/>
      <c r="L1977" s="84"/>
      <c r="M1977" s="84"/>
      <c r="N1977" s="84"/>
      <c r="O1977" s="84"/>
      <c r="P1977" s="84"/>
      <c r="Q1977" s="84"/>
      <c r="R1977" s="84"/>
      <c r="S1977" s="84"/>
      <c r="T1977" s="84"/>
      <c r="U1977" s="84"/>
      <c r="V1977" s="84"/>
      <c r="W1977" s="84"/>
      <c r="X1977" s="84"/>
      <c r="Y1977" s="84"/>
    </row>
    <row r="1978" spans="1:25">
      <c r="A1978" s="84"/>
      <c r="B1978" s="84"/>
      <c r="C1978" s="84"/>
      <c r="D1978" s="84"/>
      <c r="E1978" s="84"/>
      <c r="F1978" s="84"/>
      <c r="G1978" s="819"/>
      <c r="H1978" s="572"/>
      <c r="I1978" s="84"/>
      <c r="J1978" s="84"/>
      <c r="K1978" s="84"/>
      <c r="L1978" s="84"/>
      <c r="M1978" s="84"/>
      <c r="N1978" s="84"/>
      <c r="O1978" s="84"/>
      <c r="P1978" s="84"/>
      <c r="Q1978" s="84"/>
      <c r="R1978" s="84"/>
      <c r="S1978" s="84"/>
      <c r="T1978" s="84"/>
      <c r="U1978" s="84"/>
      <c r="V1978" s="84"/>
      <c r="W1978" s="84"/>
      <c r="X1978" s="84"/>
      <c r="Y1978" s="84"/>
    </row>
    <row r="1979" spans="1:25">
      <c r="A1979" s="84"/>
      <c r="B1979" s="84"/>
      <c r="C1979" s="84"/>
      <c r="D1979" s="84"/>
      <c r="E1979" s="84"/>
      <c r="F1979" s="84"/>
      <c r="G1979" s="819"/>
      <c r="H1979" s="572"/>
      <c r="I1979" s="84"/>
      <c r="J1979" s="84"/>
      <c r="K1979" s="84"/>
      <c r="L1979" s="84"/>
      <c r="M1979" s="84"/>
      <c r="N1979" s="84"/>
      <c r="O1979" s="84"/>
      <c r="P1979" s="84"/>
      <c r="Q1979" s="84"/>
      <c r="R1979" s="84"/>
      <c r="S1979" s="84"/>
      <c r="T1979" s="84"/>
      <c r="U1979" s="84"/>
      <c r="V1979" s="84"/>
      <c r="W1979" s="84"/>
      <c r="X1979" s="84"/>
      <c r="Y1979" s="84"/>
    </row>
    <row r="1980" spans="1:25">
      <c r="A1980" s="84"/>
      <c r="B1980" s="84"/>
      <c r="C1980" s="84"/>
      <c r="D1980" s="84"/>
      <c r="E1980" s="84"/>
      <c r="F1980" s="84"/>
      <c r="G1980" s="819"/>
      <c r="H1980" s="572"/>
      <c r="I1980" s="84"/>
      <c r="J1980" s="84"/>
      <c r="K1980" s="84"/>
      <c r="L1980" s="84"/>
      <c r="M1980" s="84"/>
      <c r="N1980" s="84"/>
      <c r="O1980" s="84"/>
      <c r="P1980" s="84"/>
      <c r="Q1980" s="84"/>
      <c r="R1980" s="84"/>
      <c r="S1980" s="84"/>
      <c r="T1980" s="84"/>
      <c r="U1980" s="84"/>
      <c r="V1980" s="84"/>
      <c r="W1980" s="84"/>
      <c r="X1980" s="84"/>
      <c r="Y1980" s="84"/>
    </row>
    <row r="1981" spans="1:25">
      <c r="A1981" s="84"/>
      <c r="B1981" s="84"/>
      <c r="C1981" s="84"/>
      <c r="D1981" s="84"/>
      <c r="E1981" s="84"/>
      <c r="F1981" s="84"/>
      <c r="G1981" s="819"/>
      <c r="H1981" s="572"/>
      <c r="I1981" s="84"/>
      <c r="J1981" s="84"/>
      <c r="K1981" s="84"/>
      <c r="L1981" s="84"/>
      <c r="M1981" s="84"/>
      <c r="N1981" s="84"/>
      <c r="O1981" s="84"/>
      <c r="P1981" s="84"/>
      <c r="Q1981" s="84"/>
      <c r="R1981" s="84"/>
      <c r="S1981" s="84"/>
      <c r="T1981" s="84"/>
      <c r="U1981" s="84"/>
      <c r="V1981" s="84"/>
      <c r="W1981" s="84"/>
      <c r="X1981" s="84"/>
      <c r="Y1981" s="84"/>
    </row>
    <row r="1982" spans="1:25">
      <c r="A1982" s="84"/>
      <c r="B1982" s="84"/>
      <c r="C1982" s="84"/>
      <c r="D1982" s="84"/>
      <c r="E1982" s="84"/>
      <c r="F1982" s="84"/>
      <c r="G1982" s="819"/>
      <c r="H1982" s="572"/>
      <c r="I1982" s="84"/>
      <c r="J1982" s="84"/>
      <c r="K1982" s="84"/>
      <c r="L1982" s="84"/>
      <c r="M1982" s="84"/>
      <c r="N1982" s="84"/>
      <c r="O1982" s="84"/>
      <c r="P1982" s="84"/>
      <c r="Q1982" s="84"/>
      <c r="R1982" s="84"/>
      <c r="S1982" s="84"/>
      <c r="T1982" s="84"/>
      <c r="U1982" s="84"/>
      <c r="V1982" s="84"/>
      <c r="W1982" s="84"/>
      <c r="X1982" s="84"/>
      <c r="Y1982" s="84"/>
    </row>
    <row r="1983" spans="1:25">
      <c r="A1983" s="84"/>
      <c r="B1983" s="84"/>
      <c r="C1983" s="84"/>
      <c r="D1983" s="84"/>
      <c r="E1983" s="84"/>
      <c r="F1983" s="84"/>
      <c r="G1983" s="819"/>
      <c r="H1983" s="572"/>
      <c r="I1983" s="84"/>
      <c r="J1983" s="84"/>
      <c r="K1983" s="84"/>
      <c r="L1983" s="84"/>
      <c r="M1983" s="84"/>
      <c r="N1983" s="84"/>
      <c r="O1983" s="84"/>
      <c r="P1983" s="84"/>
      <c r="Q1983" s="84"/>
      <c r="R1983" s="84"/>
      <c r="S1983" s="84"/>
      <c r="T1983" s="84"/>
      <c r="U1983" s="84"/>
      <c r="V1983" s="84"/>
      <c r="W1983" s="84"/>
      <c r="X1983" s="84"/>
      <c r="Y1983" s="84"/>
    </row>
    <row r="1984" spans="1:25">
      <c r="A1984" s="84"/>
      <c r="B1984" s="84"/>
      <c r="C1984" s="84"/>
      <c r="D1984" s="84"/>
      <c r="E1984" s="84"/>
      <c r="F1984" s="84"/>
      <c r="G1984" s="819"/>
      <c r="H1984" s="572"/>
      <c r="I1984" s="84"/>
      <c r="J1984" s="84"/>
      <c r="K1984" s="84"/>
      <c r="L1984" s="84"/>
      <c r="M1984" s="84"/>
      <c r="N1984" s="84"/>
      <c r="O1984" s="84"/>
      <c r="P1984" s="84"/>
      <c r="Q1984" s="84"/>
      <c r="R1984" s="84"/>
      <c r="S1984" s="84"/>
      <c r="T1984" s="84"/>
      <c r="U1984" s="84"/>
      <c r="V1984" s="84"/>
      <c r="W1984" s="84"/>
      <c r="X1984" s="84"/>
      <c r="Y1984" s="84"/>
    </row>
    <row r="1985" spans="1:25">
      <c r="A1985" s="84"/>
      <c r="B1985" s="84"/>
      <c r="C1985" s="84"/>
      <c r="D1985" s="84"/>
      <c r="E1985" s="84"/>
      <c r="F1985" s="84"/>
      <c r="G1985" s="819"/>
      <c r="H1985" s="572"/>
      <c r="I1985" s="84"/>
      <c r="J1985" s="84"/>
      <c r="K1985" s="84"/>
      <c r="L1985" s="84"/>
      <c r="M1985" s="84"/>
      <c r="N1985" s="84"/>
      <c r="O1985" s="84"/>
      <c r="P1985" s="84"/>
      <c r="Q1985" s="84"/>
      <c r="R1985" s="84"/>
      <c r="S1985" s="84"/>
      <c r="T1985" s="84"/>
      <c r="U1985" s="84"/>
      <c r="V1985" s="84"/>
      <c r="W1985" s="84"/>
      <c r="X1985" s="84"/>
      <c r="Y1985" s="84"/>
    </row>
    <row r="1986" spans="1:25">
      <c r="A1986" s="84"/>
      <c r="B1986" s="84"/>
      <c r="C1986" s="84"/>
      <c r="D1986" s="84"/>
      <c r="E1986" s="84"/>
      <c r="F1986" s="84"/>
      <c r="G1986" s="819"/>
      <c r="H1986" s="572"/>
      <c r="I1986" s="84"/>
      <c r="J1986" s="84"/>
      <c r="K1986" s="84"/>
      <c r="L1986" s="84"/>
      <c r="M1986" s="84"/>
      <c r="N1986" s="84"/>
      <c r="O1986" s="84"/>
      <c r="P1986" s="84"/>
      <c r="Q1986" s="84"/>
      <c r="R1986" s="84"/>
      <c r="S1986" s="84"/>
      <c r="T1986" s="84"/>
      <c r="U1986" s="84"/>
      <c r="V1986" s="84"/>
      <c r="W1986" s="84"/>
      <c r="X1986" s="84"/>
      <c r="Y1986" s="84"/>
    </row>
    <row r="1987" spans="1:25">
      <c r="A1987" s="84"/>
      <c r="B1987" s="84"/>
      <c r="C1987" s="84"/>
      <c r="D1987" s="84"/>
      <c r="E1987" s="84"/>
      <c r="F1987" s="84"/>
      <c r="G1987" s="819"/>
      <c r="H1987" s="572"/>
      <c r="I1987" s="84"/>
      <c r="J1987" s="84"/>
      <c r="K1987" s="84"/>
      <c r="L1987" s="84"/>
      <c r="M1987" s="84"/>
      <c r="N1987" s="84"/>
      <c r="O1987" s="84"/>
      <c r="P1987" s="84"/>
      <c r="Q1987" s="84"/>
      <c r="R1987" s="84"/>
      <c r="S1987" s="84"/>
      <c r="T1987" s="84"/>
      <c r="U1987" s="84"/>
      <c r="V1987" s="84"/>
      <c r="W1987" s="84"/>
      <c r="X1987" s="84"/>
      <c r="Y1987" s="84"/>
    </row>
    <row r="1988" spans="1:25">
      <c r="A1988" s="84"/>
      <c r="B1988" s="84"/>
      <c r="C1988" s="84"/>
      <c r="D1988" s="84"/>
      <c r="E1988" s="84"/>
      <c r="F1988" s="84"/>
      <c r="G1988" s="819"/>
      <c r="H1988" s="572"/>
      <c r="I1988" s="84"/>
      <c r="J1988" s="84"/>
      <c r="K1988" s="84"/>
      <c r="L1988" s="84"/>
      <c r="M1988" s="84"/>
      <c r="N1988" s="84"/>
      <c r="O1988" s="84"/>
      <c r="P1988" s="84"/>
      <c r="Q1988" s="84"/>
      <c r="R1988" s="84"/>
      <c r="S1988" s="84"/>
      <c r="T1988" s="84"/>
      <c r="U1988" s="84"/>
      <c r="V1988" s="84"/>
      <c r="W1988" s="84"/>
      <c r="X1988" s="84"/>
      <c r="Y1988" s="84"/>
    </row>
    <row r="1989" spans="1:25">
      <c r="A1989" s="84"/>
      <c r="B1989" s="84"/>
      <c r="C1989" s="84"/>
      <c r="D1989" s="84"/>
      <c r="E1989" s="84"/>
      <c r="F1989" s="84"/>
      <c r="G1989" s="819"/>
      <c r="H1989" s="572"/>
      <c r="I1989" s="84"/>
      <c r="J1989" s="84"/>
      <c r="K1989" s="84"/>
      <c r="L1989" s="84"/>
      <c r="M1989" s="84"/>
      <c r="N1989" s="84"/>
      <c r="O1989" s="84"/>
      <c r="P1989" s="84"/>
      <c r="Q1989" s="84"/>
      <c r="R1989" s="84"/>
      <c r="S1989" s="84"/>
      <c r="T1989" s="84"/>
      <c r="U1989" s="84"/>
      <c r="V1989" s="84"/>
      <c r="W1989" s="84"/>
      <c r="X1989" s="84"/>
      <c r="Y1989" s="84"/>
    </row>
    <row r="1990" spans="1:25">
      <c r="A1990" s="84"/>
      <c r="B1990" s="84"/>
      <c r="C1990" s="84"/>
      <c r="D1990" s="84"/>
      <c r="E1990" s="84"/>
      <c r="F1990" s="84"/>
      <c r="G1990" s="819"/>
      <c r="H1990" s="572"/>
      <c r="I1990" s="84"/>
      <c r="J1990" s="84"/>
      <c r="K1990" s="84"/>
      <c r="L1990" s="84"/>
      <c r="M1990" s="84"/>
      <c r="N1990" s="84"/>
      <c r="O1990" s="84"/>
      <c r="P1990" s="84"/>
      <c r="Q1990" s="84"/>
      <c r="R1990" s="84"/>
      <c r="S1990" s="84"/>
      <c r="T1990" s="84"/>
      <c r="U1990" s="84"/>
      <c r="V1990" s="84"/>
      <c r="W1990" s="84"/>
      <c r="X1990" s="84"/>
      <c r="Y1990" s="84"/>
    </row>
    <row r="1991" spans="1:25">
      <c r="A1991" s="84"/>
      <c r="B1991" s="84"/>
      <c r="C1991" s="84"/>
      <c r="D1991" s="84"/>
      <c r="E1991" s="84"/>
      <c r="F1991" s="84"/>
      <c r="G1991" s="819"/>
      <c r="H1991" s="572"/>
      <c r="I1991" s="84"/>
      <c r="J1991" s="84"/>
      <c r="K1991" s="84"/>
      <c r="L1991" s="84"/>
      <c r="M1991" s="84"/>
      <c r="N1991" s="84"/>
      <c r="O1991" s="84"/>
      <c r="P1991" s="84"/>
      <c r="Q1991" s="84"/>
      <c r="R1991" s="84"/>
      <c r="S1991" s="84"/>
      <c r="T1991" s="84"/>
      <c r="U1991" s="84"/>
      <c r="V1991" s="84"/>
      <c r="W1991" s="84"/>
      <c r="X1991" s="84"/>
      <c r="Y1991" s="84"/>
    </row>
    <row r="1992" spans="1:25">
      <c r="A1992" s="84"/>
      <c r="B1992" s="84"/>
      <c r="C1992" s="84"/>
      <c r="D1992" s="84"/>
      <c r="E1992" s="84"/>
      <c r="F1992" s="84"/>
      <c r="G1992" s="819"/>
      <c r="H1992" s="572"/>
      <c r="I1992" s="84"/>
      <c r="J1992" s="84"/>
      <c r="K1992" s="84"/>
      <c r="L1992" s="84"/>
      <c r="M1992" s="84"/>
      <c r="N1992" s="84"/>
      <c r="O1992" s="84"/>
      <c r="P1992" s="84"/>
      <c r="Q1992" s="84"/>
      <c r="R1992" s="84"/>
      <c r="S1992" s="84"/>
      <c r="T1992" s="84"/>
      <c r="U1992" s="84"/>
      <c r="V1992" s="84"/>
      <c r="W1992" s="84"/>
      <c r="X1992" s="84"/>
      <c r="Y1992" s="84"/>
    </row>
    <row r="1993" spans="1:25">
      <c r="A1993" s="84"/>
      <c r="B1993" s="84"/>
      <c r="C1993" s="84"/>
      <c r="D1993" s="84"/>
      <c r="E1993" s="84"/>
      <c r="F1993" s="84"/>
      <c r="G1993" s="819"/>
      <c r="H1993" s="572"/>
      <c r="I1993" s="84"/>
      <c r="J1993" s="84"/>
      <c r="K1993" s="84"/>
      <c r="L1993" s="84"/>
      <c r="M1993" s="84"/>
      <c r="N1993" s="84"/>
      <c r="O1993" s="84"/>
      <c r="P1993" s="84"/>
      <c r="Q1993" s="84"/>
      <c r="R1993" s="84"/>
      <c r="S1993" s="84"/>
      <c r="T1993" s="84"/>
      <c r="U1993" s="84"/>
      <c r="V1993" s="84"/>
      <c r="W1993" s="84"/>
      <c r="X1993" s="84"/>
      <c r="Y1993" s="84"/>
    </row>
    <row r="1994" spans="1:25">
      <c r="A1994" s="84"/>
      <c r="B1994" s="84"/>
      <c r="C1994" s="84"/>
      <c r="D1994" s="84"/>
      <c r="E1994" s="84"/>
      <c r="F1994" s="84"/>
      <c r="G1994" s="819"/>
      <c r="H1994" s="572"/>
      <c r="I1994" s="84"/>
      <c r="J1994" s="84"/>
      <c r="K1994" s="84"/>
      <c r="L1994" s="84"/>
      <c r="M1994" s="84"/>
      <c r="N1994" s="84"/>
      <c r="O1994" s="84"/>
      <c r="P1994" s="84"/>
      <c r="Q1994" s="84"/>
      <c r="R1994" s="84"/>
      <c r="S1994" s="84"/>
      <c r="T1994" s="84"/>
      <c r="U1994" s="84"/>
      <c r="V1994" s="84"/>
      <c r="W1994" s="84"/>
      <c r="X1994" s="84"/>
      <c r="Y1994" s="84"/>
    </row>
    <row r="1995" spans="1:25">
      <c r="A1995" s="84"/>
      <c r="B1995" s="84"/>
      <c r="C1995" s="84"/>
      <c r="D1995" s="84"/>
      <c r="E1995" s="84"/>
      <c r="F1995" s="84"/>
      <c r="G1995" s="819"/>
      <c r="H1995" s="572"/>
      <c r="I1995" s="84"/>
      <c r="J1995" s="84"/>
      <c r="K1995" s="84"/>
      <c r="L1995" s="84"/>
      <c r="M1995" s="84"/>
      <c r="N1995" s="84"/>
      <c r="O1995" s="84"/>
      <c r="P1995" s="84"/>
      <c r="Q1995" s="84"/>
      <c r="R1995" s="84"/>
      <c r="S1995" s="84"/>
      <c r="T1995" s="84"/>
      <c r="U1995" s="84"/>
      <c r="V1995" s="84"/>
      <c r="W1995" s="84"/>
      <c r="X1995" s="84"/>
      <c r="Y1995" s="84"/>
    </row>
    <row r="1996" spans="1:25">
      <c r="A1996" s="84"/>
      <c r="B1996" s="84"/>
      <c r="C1996" s="84"/>
      <c r="D1996" s="84"/>
      <c r="E1996" s="84"/>
      <c r="F1996" s="84"/>
      <c r="G1996" s="819"/>
      <c r="H1996" s="572"/>
      <c r="I1996" s="84"/>
      <c r="J1996" s="84"/>
      <c r="K1996" s="84"/>
      <c r="L1996" s="84"/>
      <c r="M1996" s="84"/>
      <c r="N1996" s="84"/>
      <c r="O1996" s="84"/>
      <c r="P1996" s="84"/>
      <c r="Q1996" s="84"/>
      <c r="R1996" s="84"/>
      <c r="S1996" s="84"/>
      <c r="T1996" s="84"/>
      <c r="U1996" s="84"/>
      <c r="V1996" s="84"/>
      <c r="W1996" s="84"/>
      <c r="X1996" s="84"/>
      <c r="Y1996" s="84"/>
    </row>
    <row r="1997" spans="1:25">
      <c r="A1997" s="84"/>
      <c r="B1997" s="84"/>
      <c r="C1997" s="84"/>
      <c r="D1997" s="84"/>
      <c r="E1997" s="84"/>
      <c r="F1997" s="84"/>
      <c r="G1997" s="819"/>
      <c r="H1997" s="572"/>
      <c r="I1997" s="84"/>
      <c r="J1997" s="84"/>
      <c r="K1997" s="84"/>
      <c r="L1997" s="84"/>
      <c r="M1997" s="84"/>
      <c r="N1997" s="84"/>
      <c r="O1997" s="84"/>
      <c r="P1997" s="84"/>
      <c r="Q1997" s="84"/>
      <c r="R1997" s="84"/>
      <c r="S1997" s="84"/>
      <c r="T1997" s="84"/>
      <c r="U1997" s="84"/>
      <c r="V1997" s="84"/>
      <c r="W1997" s="84"/>
      <c r="X1997" s="84"/>
      <c r="Y1997" s="84"/>
    </row>
    <row r="1998" spans="1:25">
      <c r="A1998" s="84"/>
      <c r="B1998" s="84"/>
      <c r="C1998" s="84"/>
      <c r="D1998" s="84"/>
      <c r="E1998" s="84"/>
      <c r="F1998" s="84"/>
      <c r="G1998" s="819"/>
      <c r="H1998" s="572"/>
      <c r="I1998" s="84"/>
      <c r="J1998" s="84"/>
      <c r="K1998" s="84"/>
      <c r="L1998" s="84"/>
      <c r="M1998" s="84"/>
      <c r="N1998" s="84"/>
      <c r="O1998" s="84"/>
      <c r="P1998" s="84"/>
      <c r="Q1998" s="84"/>
      <c r="R1998" s="84"/>
      <c r="S1998" s="84"/>
      <c r="T1998" s="84"/>
      <c r="U1998" s="84"/>
      <c r="V1998" s="84"/>
      <c r="W1998" s="84"/>
      <c r="X1998" s="84"/>
      <c r="Y1998" s="84"/>
    </row>
    <row r="1999" spans="1:25">
      <c r="A1999" s="84"/>
      <c r="B1999" s="84"/>
      <c r="C1999" s="84"/>
      <c r="D1999" s="84"/>
      <c r="E1999" s="84"/>
      <c r="F1999" s="84"/>
      <c r="G1999" s="819"/>
      <c r="H1999" s="572"/>
      <c r="I1999" s="84"/>
      <c r="J1999" s="84"/>
      <c r="K1999" s="84"/>
      <c r="L1999" s="84"/>
      <c r="M1999" s="84"/>
      <c r="N1999" s="84"/>
      <c r="O1999" s="84"/>
      <c r="P1999" s="84"/>
      <c r="Q1999" s="84"/>
      <c r="R1999" s="84"/>
      <c r="S1999" s="84"/>
      <c r="T1999" s="84"/>
      <c r="U1999" s="84"/>
      <c r="V1999" s="84"/>
      <c r="W1999" s="84"/>
      <c r="X1999" s="84"/>
      <c r="Y1999" s="84"/>
    </row>
    <row r="2000" spans="1:25">
      <c r="A2000" s="84"/>
      <c r="B2000" s="84"/>
      <c r="C2000" s="84"/>
      <c r="D2000" s="84"/>
      <c r="E2000" s="84"/>
      <c r="F2000" s="84"/>
      <c r="G2000" s="819"/>
      <c r="H2000" s="572"/>
      <c r="I2000" s="84"/>
      <c r="J2000" s="84"/>
      <c r="K2000" s="84"/>
      <c r="L2000" s="84"/>
      <c r="M2000" s="84"/>
      <c r="N2000" s="84"/>
      <c r="O2000" s="84"/>
      <c r="P2000" s="84"/>
      <c r="Q2000" s="84"/>
      <c r="R2000" s="84"/>
      <c r="S2000" s="84"/>
      <c r="T2000" s="84"/>
      <c r="U2000" s="84"/>
      <c r="V2000" s="84"/>
      <c r="W2000" s="84"/>
      <c r="X2000" s="84"/>
      <c r="Y2000" s="84"/>
    </row>
    <row r="2001" spans="1:25">
      <c r="A2001" s="84"/>
      <c r="B2001" s="84"/>
      <c r="C2001" s="84"/>
      <c r="D2001" s="84"/>
      <c r="E2001" s="84"/>
      <c r="F2001" s="84"/>
      <c r="G2001" s="819"/>
      <c r="H2001" s="572"/>
      <c r="I2001" s="84"/>
      <c r="J2001" s="84"/>
      <c r="K2001" s="84"/>
      <c r="L2001" s="84"/>
      <c r="M2001" s="84"/>
      <c r="N2001" s="84"/>
      <c r="O2001" s="84"/>
      <c r="P2001" s="84"/>
      <c r="Q2001" s="84"/>
      <c r="R2001" s="84"/>
      <c r="S2001" s="84"/>
      <c r="T2001" s="84"/>
      <c r="U2001" s="84"/>
      <c r="V2001" s="84"/>
      <c r="W2001" s="84"/>
      <c r="X2001" s="84"/>
      <c r="Y2001" s="84"/>
    </row>
    <row r="2002" spans="1:25">
      <c r="A2002" s="84"/>
      <c r="B2002" s="84"/>
      <c r="C2002" s="84"/>
      <c r="D2002" s="84"/>
      <c r="E2002" s="84"/>
      <c r="F2002" s="84"/>
      <c r="G2002" s="819"/>
      <c r="H2002" s="572"/>
      <c r="I2002" s="84"/>
      <c r="J2002" s="84"/>
      <c r="K2002" s="84"/>
      <c r="L2002" s="84"/>
      <c r="M2002" s="84"/>
      <c r="N2002" s="84"/>
      <c r="O2002" s="84"/>
      <c r="P2002" s="84"/>
      <c r="Q2002" s="84"/>
      <c r="R2002" s="84"/>
      <c r="S2002" s="84"/>
      <c r="T2002" s="84"/>
      <c r="U2002" s="84"/>
      <c r="V2002" s="84"/>
      <c r="W2002" s="84"/>
      <c r="X2002" s="84"/>
      <c r="Y2002" s="84"/>
    </row>
    <row r="2003" spans="1:25">
      <c r="A2003" s="84"/>
      <c r="B2003" s="84"/>
      <c r="C2003" s="84"/>
      <c r="D2003" s="84"/>
      <c r="E2003" s="84"/>
      <c r="F2003" s="84"/>
      <c r="G2003" s="819"/>
      <c r="H2003" s="572"/>
      <c r="I2003" s="84"/>
      <c r="J2003" s="84"/>
      <c r="K2003" s="84"/>
      <c r="L2003" s="84"/>
      <c r="M2003" s="84"/>
      <c r="N2003" s="84"/>
      <c r="O2003" s="84"/>
      <c r="P2003" s="84"/>
      <c r="Q2003" s="84"/>
      <c r="R2003" s="84"/>
      <c r="S2003" s="84"/>
      <c r="T2003" s="84"/>
      <c r="U2003" s="84"/>
      <c r="V2003" s="84"/>
      <c r="W2003" s="84"/>
      <c r="X2003" s="84"/>
      <c r="Y2003" s="84"/>
    </row>
    <row r="2004" spans="1:25">
      <c r="A2004" s="84"/>
      <c r="B2004" s="84"/>
      <c r="C2004" s="84"/>
      <c r="D2004" s="84"/>
      <c r="E2004" s="84"/>
      <c r="F2004" s="84"/>
      <c r="G2004" s="819"/>
      <c r="H2004" s="572"/>
      <c r="I2004" s="84"/>
      <c r="J2004" s="84"/>
      <c r="K2004" s="84"/>
      <c r="L2004" s="84"/>
      <c r="M2004" s="84"/>
      <c r="N2004" s="84"/>
      <c r="O2004" s="84"/>
      <c r="P2004" s="84"/>
      <c r="Q2004" s="84"/>
      <c r="R2004" s="84"/>
      <c r="S2004" s="84"/>
      <c r="T2004" s="84"/>
      <c r="U2004" s="84"/>
      <c r="V2004" s="84"/>
      <c r="W2004" s="84"/>
      <c r="X2004" s="84"/>
      <c r="Y2004" s="84"/>
    </row>
    <row r="2005" spans="1:25">
      <c r="A2005" s="84"/>
      <c r="B2005" s="84"/>
      <c r="C2005" s="84"/>
      <c r="D2005" s="84"/>
      <c r="E2005" s="84"/>
      <c r="F2005" s="84"/>
      <c r="G2005" s="819"/>
      <c r="H2005" s="572"/>
      <c r="I2005" s="84"/>
      <c r="J2005" s="84"/>
      <c r="K2005" s="84"/>
      <c r="L2005" s="84"/>
      <c r="M2005" s="84"/>
      <c r="N2005" s="84"/>
      <c r="O2005" s="84"/>
      <c r="P2005" s="84"/>
      <c r="Q2005" s="84"/>
      <c r="R2005" s="84"/>
      <c r="S2005" s="84"/>
      <c r="T2005" s="84"/>
      <c r="U2005" s="84"/>
      <c r="V2005" s="84"/>
      <c r="W2005" s="84"/>
      <c r="X2005" s="84"/>
      <c r="Y2005" s="84"/>
    </row>
    <row r="2006" spans="1:25">
      <c r="A2006" s="84"/>
      <c r="B2006" s="84"/>
      <c r="C2006" s="84"/>
      <c r="D2006" s="84"/>
      <c r="E2006" s="84"/>
      <c r="F2006" s="84"/>
      <c r="G2006" s="819"/>
      <c r="H2006" s="572"/>
      <c r="I2006" s="84"/>
      <c r="J2006" s="84"/>
      <c r="K2006" s="84"/>
      <c r="L2006" s="84"/>
      <c r="M2006" s="84"/>
      <c r="N2006" s="84"/>
      <c r="O2006" s="84"/>
      <c r="P2006" s="84"/>
      <c r="Q2006" s="84"/>
      <c r="R2006" s="84"/>
      <c r="S2006" s="84"/>
      <c r="T2006" s="84"/>
      <c r="U2006" s="84"/>
      <c r="V2006" s="84"/>
      <c r="W2006" s="84"/>
      <c r="X2006" s="84"/>
      <c r="Y2006" s="84"/>
    </row>
    <row r="2007" spans="1:25">
      <c r="A2007" s="84"/>
      <c r="B2007" s="84"/>
      <c r="C2007" s="84"/>
      <c r="D2007" s="84"/>
      <c r="E2007" s="84"/>
      <c r="F2007" s="84"/>
      <c r="G2007" s="819"/>
      <c r="H2007" s="572"/>
      <c r="I2007" s="84"/>
      <c r="J2007" s="84"/>
      <c r="K2007" s="84"/>
      <c r="L2007" s="84"/>
      <c r="M2007" s="84"/>
      <c r="N2007" s="84"/>
      <c r="O2007" s="84"/>
      <c r="P2007" s="84"/>
      <c r="Q2007" s="84"/>
      <c r="R2007" s="84"/>
      <c r="S2007" s="84"/>
      <c r="T2007" s="84"/>
      <c r="U2007" s="84"/>
      <c r="V2007" s="84"/>
      <c r="W2007" s="84"/>
      <c r="X2007" s="84"/>
      <c r="Y2007" s="84"/>
    </row>
    <row r="2008" spans="1:25">
      <c r="A2008" s="84"/>
      <c r="B2008" s="84"/>
      <c r="C2008" s="84"/>
      <c r="D2008" s="84"/>
      <c r="E2008" s="84"/>
      <c r="F2008" s="84"/>
      <c r="G2008" s="819"/>
      <c r="H2008" s="572"/>
      <c r="I2008" s="84"/>
      <c r="J2008" s="84"/>
      <c r="K2008" s="84"/>
      <c r="L2008" s="84"/>
      <c r="M2008" s="84"/>
      <c r="N2008" s="84"/>
      <c r="O2008" s="84"/>
      <c r="P2008" s="84"/>
      <c r="Q2008" s="84"/>
      <c r="R2008" s="84"/>
      <c r="S2008" s="84"/>
      <c r="T2008" s="84"/>
      <c r="U2008" s="84"/>
      <c r="V2008" s="84"/>
      <c r="W2008" s="84"/>
      <c r="X2008" s="84"/>
      <c r="Y2008" s="84"/>
    </row>
    <row r="2009" spans="1:25">
      <c r="A2009" s="84"/>
      <c r="B2009" s="84"/>
      <c r="C2009" s="84"/>
      <c r="D2009" s="84"/>
      <c r="E2009" s="84"/>
      <c r="F2009" s="84"/>
      <c r="G2009" s="819"/>
      <c r="H2009" s="572"/>
      <c r="I2009" s="84"/>
      <c r="J2009" s="84"/>
      <c r="K2009" s="84"/>
      <c r="L2009" s="84"/>
      <c r="M2009" s="84"/>
      <c r="N2009" s="84"/>
      <c r="O2009" s="84"/>
      <c r="P2009" s="84"/>
      <c r="Q2009" s="84"/>
      <c r="R2009" s="84"/>
      <c r="S2009" s="84"/>
      <c r="T2009" s="84"/>
      <c r="U2009" s="84"/>
      <c r="V2009" s="84"/>
      <c r="W2009" s="84"/>
      <c r="X2009" s="84"/>
      <c r="Y2009" s="84"/>
    </row>
    <row r="2010" spans="1:25">
      <c r="A2010" s="84"/>
      <c r="B2010" s="84"/>
      <c r="C2010" s="84"/>
      <c r="D2010" s="84"/>
      <c r="E2010" s="84"/>
      <c r="F2010" s="84"/>
      <c r="G2010" s="819"/>
      <c r="H2010" s="572"/>
      <c r="I2010" s="84"/>
      <c r="J2010" s="84"/>
      <c r="K2010" s="84"/>
      <c r="L2010" s="84"/>
      <c r="M2010" s="84"/>
      <c r="N2010" s="84"/>
      <c r="O2010" s="84"/>
      <c r="P2010" s="84"/>
      <c r="Q2010" s="84"/>
      <c r="R2010" s="84"/>
      <c r="S2010" s="84"/>
      <c r="T2010" s="84"/>
      <c r="U2010" s="84"/>
      <c r="V2010" s="84"/>
      <c r="W2010" s="84"/>
      <c r="X2010" s="84"/>
      <c r="Y2010" s="84"/>
    </row>
    <row r="2011" spans="1:25">
      <c r="A2011" s="84"/>
      <c r="B2011" s="84"/>
      <c r="C2011" s="84"/>
      <c r="D2011" s="84"/>
      <c r="E2011" s="84"/>
      <c r="F2011" s="84"/>
      <c r="G2011" s="819"/>
      <c r="H2011" s="572"/>
      <c r="I2011" s="84"/>
      <c r="J2011" s="84"/>
      <c r="K2011" s="84"/>
      <c r="L2011" s="84"/>
      <c r="M2011" s="84"/>
      <c r="N2011" s="84"/>
      <c r="O2011" s="84"/>
      <c r="P2011" s="84"/>
      <c r="Q2011" s="84"/>
      <c r="R2011" s="84"/>
      <c r="S2011" s="84"/>
      <c r="T2011" s="84"/>
      <c r="U2011" s="84"/>
      <c r="V2011" s="84"/>
      <c r="W2011" s="84"/>
      <c r="X2011" s="84"/>
      <c r="Y2011" s="84"/>
    </row>
    <row r="2012" spans="1:25">
      <c r="A2012" s="84"/>
      <c r="B2012" s="84"/>
      <c r="C2012" s="84"/>
      <c r="D2012" s="84"/>
      <c r="E2012" s="84"/>
      <c r="F2012" s="84"/>
      <c r="G2012" s="819"/>
      <c r="H2012" s="572"/>
      <c r="I2012" s="84"/>
      <c r="J2012" s="84"/>
      <c r="K2012" s="84"/>
      <c r="L2012" s="84"/>
      <c r="M2012" s="84"/>
      <c r="N2012" s="84"/>
      <c r="O2012" s="84"/>
      <c r="P2012" s="84"/>
      <c r="Q2012" s="84"/>
      <c r="R2012" s="84"/>
      <c r="S2012" s="84"/>
      <c r="T2012" s="84"/>
      <c r="U2012" s="84"/>
      <c r="V2012" s="84"/>
      <c r="W2012" s="84"/>
      <c r="X2012" s="84"/>
      <c r="Y2012" s="84"/>
    </row>
    <row r="2013" spans="1:25">
      <c r="A2013" s="84"/>
      <c r="B2013" s="84"/>
      <c r="C2013" s="84"/>
      <c r="D2013" s="84"/>
      <c r="E2013" s="84"/>
      <c r="F2013" s="84"/>
      <c r="G2013" s="819"/>
      <c r="H2013" s="572"/>
      <c r="I2013" s="84"/>
      <c r="J2013" s="84"/>
      <c r="K2013" s="84"/>
      <c r="L2013" s="84"/>
      <c r="M2013" s="84"/>
      <c r="N2013" s="84"/>
      <c r="O2013" s="84"/>
      <c r="P2013" s="84"/>
      <c r="Q2013" s="84"/>
      <c r="R2013" s="84"/>
      <c r="S2013" s="84"/>
      <c r="T2013" s="84"/>
      <c r="U2013" s="84"/>
      <c r="V2013" s="84"/>
      <c r="W2013" s="84"/>
      <c r="X2013" s="84"/>
      <c r="Y2013" s="84"/>
    </row>
    <row r="2014" spans="1:25">
      <c r="A2014" s="84"/>
      <c r="B2014" s="84"/>
      <c r="C2014" s="84"/>
      <c r="D2014" s="84"/>
      <c r="E2014" s="84"/>
      <c r="F2014" s="84"/>
      <c r="G2014" s="819"/>
      <c r="H2014" s="572"/>
      <c r="I2014" s="84"/>
      <c r="J2014" s="84"/>
      <c r="K2014" s="84"/>
      <c r="L2014" s="84"/>
      <c r="M2014" s="84"/>
      <c r="N2014" s="84"/>
      <c r="O2014" s="84"/>
      <c r="P2014" s="84"/>
      <c r="Q2014" s="84"/>
      <c r="R2014" s="84"/>
      <c r="S2014" s="84"/>
      <c r="T2014" s="84"/>
      <c r="U2014" s="84"/>
      <c r="V2014" s="84"/>
      <c r="W2014" s="84"/>
      <c r="X2014" s="84"/>
      <c r="Y2014" s="84"/>
    </row>
    <row r="2015" spans="1:25">
      <c r="A2015" s="84"/>
      <c r="B2015" s="84"/>
      <c r="C2015" s="84"/>
      <c r="D2015" s="84"/>
      <c r="E2015" s="84"/>
      <c r="F2015" s="84"/>
      <c r="G2015" s="819"/>
      <c r="H2015" s="572"/>
      <c r="I2015" s="84"/>
      <c r="J2015" s="84"/>
      <c r="K2015" s="84"/>
      <c r="L2015" s="84"/>
      <c r="M2015" s="84"/>
      <c r="N2015" s="84"/>
      <c r="O2015" s="84"/>
      <c r="P2015" s="84"/>
      <c r="Q2015" s="84"/>
      <c r="R2015" s="84"/>
      <c r="S2015" s="84"/>
      <c r="T2015" s="84"/>
      <c r="U2015" s="84"/>
      <c r="V2015" s="84"/>
      <c r="W2015" s="84"/>
      <c r="X2015" s="84"/>
      <c r="Y2015" s="84"/>
    </row>
    <row r="2016" spans="1:25">
      <c r="A2016" s="84"/>
      <c r="B2016" s="84"/>
      <c r="C2016" s="84"/>
      <c r="D2016" s="84"/>
      <c r="E2016" s="84"/>
      <c r="F2016" s="84"/>
      <c r="G2016" s="819"/>
      <c r="H2016" s="572"/>
      <c r="I2016" s="84"/>
      <c r="J2016" s="84"/>
      <c r="K2016" s="84"/>
      <c r="L2016" s="84"/>
      <c r="M2016" s="84"/>
      <c r="N2016" s="84"/>
      <c r="O2016" s="84"/>
      <c r="P2016" s="84"/>
      <c r="Q2016" s="84"/>
      <c r="R2016" s="84"/>
      <c r="S2016" s="84"/>
      <c r="T2016" s="84"/>
      <c r="U2016" s="84"/>
      <c r="V2016" s="84"/>
      <c r="W2016" s="84"/>
      <c r="X2016" s="84"/>
      <c r="Y2016" s="84"/>
    </row>
    <row r="2017" spans="1:25">
      <c r="A2017" s="84"/>
      <c r="B2017" s="84"/>
      <c r="C2017" s="84"/>
      <c r="D2017" s="84"/>
      <c r="E2017" s="84"/>
      <c r="F2017" s="84"/>
      <c r="G2017" s="819"/>
      <c r="H2017" s="572"/>
      <c r="I2017" s="84"/>
      <c r="J2017" s="84"/>
      <c r="K2017" s="84"/>
      <c r="L2017" s="84"/>
      <c r="M2017" s="84"/>
      <c r="N2017" s="84"/>
      <c r="O2017" s="84"/>
      <c r="P2017" s="84"/>
      <c r="Q2017" s="84"/>
      <c r="R2017" s="84"/>
      <c r="S2017" s="84"/>
      <c r="T2017" s="84"/>
      <c r="U2017" s="84"/>
      <c r="V2017" s="84"/>
      <c r="W2017" s="84"/>
      <c r="X2017" s="84"/>
      <c r="Y2017" s="84"/>
    </row>
    <row r="2018" spans="1:25">
      <c r="A2018" s="84"/>
      <c r="B2018" s="84"/>
      <c r="C2018" s="84"/>
      <c r="D2018" s="84"/>
      <c r="E2018" s="84"/>
      <c r="F2018" s="84"/>
      <c r="G2018" s="819"/>
      <c r="H2018" s="572"/>
      <c r="I2018" s="84"/>
      <c r="J2018" s="84"/>
      <c r="K2018" s="84"/>
      <c r="L2018" s="84"/>
      <c r="M2018" s="84"/>
      <c r="N2018" s="84"/>
      <c r="O2018" s="84"/>
      <c r="P2018" s="84"/>
      <c r="Q2018" s="84"/>
      <c r="R2018" s="84"/>
      <c r="S2018" s="84"/>
      <c r="T2018" s="84"/>
      <c r="U2018" s="84"/>
      <c r="V2018" s="84"/>
      <c r="W2018" s="84"/>
      <c r="X2018" s="84"/>
      <c r="Y2018" s="84"/>
    </row>
    <row r="2019" spans="1:25">
      <c r="A2019" s="84"/>
      <c r="B2019" s="84"/>
      <c r="C2019" s="84"/>
      <c r="D2019" s="84"/>
      <c r="E2019" s="84"/>
      <c r="F2019" s="84"/>
      <c r="G2019" s="819"/>
      <c r="H2019" s="572"/>
      <c r="I2019" s="84"/>
      <c r="J2019" s="84"/>
      <c r="K2019" s="84"/>
      <c r="L2019" s="84"/>
      <c r="M2019" s="84"/>
      <c r="N2019" s="84"/>
      <c r="O2019" s="84"/>
      <c r="P2019" s="84"/>
      <c r="Q2019" s="84"/>
      <c r="R2019" s="84"/>
      <c r="S2019" s="84"/>
      <c r="T2019" s="84"/>
      <c r="U2019" s="84"/>
      <c r="V2019" s="84"/>
      <c r="W2019" s="84"/>
      <c r="X2019" s="84"/>
      <c r="Y2019" s="84"/>
    </row>
    <row r="2020" spans="1:25">
      <c r="A2020" s="84"/>
      <c r="B2020" s="84"/>
      <c r="C2020" s="84"/>
      <c r="D2020" s="84"/>
      <c r="E2020" s="84"/>
      <c r="F2020" s="84"/>
      <c r="G2020" s="819"/>
      <c r="H2020" s="572"/>
      <c r="I2020" s="84"/>
      <c r="J2020" s="84"/>
      <c r="K2020" s="84"/>
      <c r="L2020" s="84"/>
      <c r="M2020" s="84"/>
      <c r="N2020" s="84"/>
      <c r="O2020" s="84"/>
      <c r="P2020" s="84"/>
      <c r="Q2020" s="84"/>
      <c r="R2020" s="84"/>
      <c r="S2020" s="84"/>
      <c r="T2020" s="84"/>
      <c r="U2020" s="84"/>
      <c r="V2020" s="84"/>
      <c r="W2020" s="84"/>
      <c r="X2020" s="84"/>
      <c r="Y2020" s="84"/>
    </row>
    <row r="2021" spans="1:25">
      <c r="A2021" s="84"/>
      <c r="B2021" s="84"/>
      <c r="C2021" s="84"/>
      <c r="D2021" s="84"/>
      <c r="E2021" s="84"/>
      <c r="F2021" s="84"/>
      <c r="G2021" s="819"/>
      <c r="H2021" s="572"/>
      <c r="I2021" s="84"/>
      <c r="J2021" s="84"/>
      <c r="K2021" s="84"/>
      <c r="L2021" s="84"/>
      <c r="M2021" s="84"/>
      <c r="N2021" s="84"/>
      <c r="O2021" s="84"/>
      <c r="P2021" s="84"/>
      <c r="Q2021" s="84"/>
      <c r="R2021" s="84"/>
      <c r="S2021" s="84"/>
      <c r="T2021" s="84"/>
      <c r="U2021" s="84"/>
      <c r="V2021" s="84"/>
      <c r="W2021" s="84"/>
      <c r="X2021" s="84"/>
      <c r="Y2021" s="84"/>
    </row>
    <row r="2022" spans="1:25">
      <c r="A2022" s="84"/>
      <c r="B2022" s="84"/>
      <c r="C2022" s="84"/>
      <c r="D2022" s="84"/>
      <c r="E2022" s="84"/>
      <c r="F2022" s="84"/>
      <c r="G2022" s="819"/>
      <c r="H2022" s="572"/>
      <c r="I2022" s="84"/>
      <c r="J2022" s="84"/>
      <c r="K2022" s="84"/>
      <c r="L2022" s="84"/>
      <c r="M2022" s="84"/>
      <c r="N2022" s="84"/>
      <c r="O2022" s="84"/>
      <c r="P2022" s="84"/>
      <c r="Q2022" s="84"/>
      <c r="R2022" s="84"/>
      <c r="S2022" s="84"/>
      <c r="T2022" s="84"/>
      <c r="U2022" s="84"/>
      <c r="V2022" s="84"/>
      <c r="W2022" s="84"/>
      <c r="X2022" s="84"/>
      <c r="Y2022" s="84"/>
    </row>
    <row r="2023" spans="1:25">
      <c r="A2023" s="84"/>
      <c r="B2023" s="84"/>
      <c r="C2023" s="84"/>
      <c r="D2023" s="84"/>
      <c r="E2023" s="84"/>
      <c r="F2023" s="84"/>
      <c r="G2023" s="819"/>
      <c r="H2023" s="572"/>
      <c r="I2023" s="84"/>
      <c r="J2023" s="84"/>
      <c r="K2023" s="84"/>
      <c r="L2023" s="84"/>
      <c r="M2023" s="84"/>
      <c r="N2023" s="84"/>
      <c r="O2023" s="84"/>
      <c r="P2023" s="84"/>
      <c r="Q2023" s="84"/>
      <c r="R2023" s="84"/>
      <c r="S2023" s="84"/>
      <c r="T2023" s="84"/>
      <c r="U2023" s="84"/>
      <c r="V2023" s="84"/>
      <c r="W2023" s="84"/>
      <c r="X2023" s="84"/>
      <c r="Y2023" s="84"/>
    </row>
    <row r="2024" spans="1:25">
      <c r="A2024" s="84"/>
      <c r="B2024" s="84"/>
      <c r="C2024" s="84"/>
      <c r="D2024" s="84"/>
      <c r="E2024" s="84"/>
      <c r="F2024" s="84"/>
      <c r="G2024" s="819"/>
      <c r="H2024" s="572"/>
      <c r="I2024" s="84"/>
      <c r="J2024" s="84"/>
      <c r="K2024" s="84"/>
      <c r="L2024" s="84"/>
      <c r="M2024" s="84"/>
      <c r="N2024" s="84"/>
      <c r="O2024" s="84"/>
      <c r="P2024" s="84"/>
      <c r="Q2024" s="84"/>
      <c r="R2024" s="84"/>
      <c r="S2024" s="84"/>
      <c r="T2024" s="84"/>
      <c r="U2024" s="84"/>
      <c r="V2024" s="84"/>
      <c r="W2024" s="84"/>
      <c r="X2024" s="84"/>
      <c r="Y2024" s="84"/>
    </row>
    <row r="2025" spans="1:25">
      <c r="A2025" s="84"/>
      <c r="B2025" s="84"/>
      <c r="C2025" s="84"/>
      <c r="D2025" s="84"/>
      <c r="E2025" s="84"/>
      <c r="F2025" s="84"/>
      <c r="G2025" s="819"/>
      <c r="H2025" s="572"/>
      <c r="I2025" s="84"/>
      <c r="J2025" s="84"/>
      <c r="K2025" s="84"/>
      <c r="L2025" s="84"/>
      <c r="M2025" s="84"/>
      <c r="N2025" s="84"/>
      <c r="O2025" s="84"/>
      <c r="P2025" s="84"/>
      <c r="Q2025" s="84"/>
      <c r="R2025" s="84"/>
      <c r="S2025" s="84"/>
      <c r="T2025" s="84"/>
      <c r="U2025" s="84"/>
      <c r="V2025" s="84"/>
      <c r="W2025" s="84"/>
      <c r="X2025" s="84"/>
      <c r="Y2025" s="84"/>
    </row>
    <row r="2026" spans="1:25">
      <c r="A2026" s="84"/>
      <c r="B2026" s="84"/>
      <c r="C2026" s="84"/>
      <c r="D2026" s="84"/>
      <c r="E2026" s="84"/>
      <c r="F2026" s="84"/>
      <c r="G2026" s="819"/>
      <c r="H2026" s="572"/>
      <c r="I2026" s="84"/>
      <c r="J2026" s="84"/>
      <c r="K2026" s="84"/>
      <c r="L2026" s="84"/>
      <c r="M2026" s="84"/>
      <c r="N2026" s="84"/>
      <c r="O2026" s="84"/>
      <c r="P2026" s="84"/>
      <c r="Q2026" s="84"/>
      <c r="R2026" s="84"/>
      <c r="S2026" s="84"/>
      <c r="T2026" s="84"/>
      <c r="U2026" s="84"/>
      <c r="V2026" s="84"/>
      <c r="W2026" s="84"/>
      <c r="X2026" s="84"/>
      <c r="Y2026" s="84"/>
    </row>
    <row r="2027" spans="1:25">
      <c r="A2027" s="84"/>
      <c r="B2027" s="84"/>
      <c r="C2027" s="84"/>
      <c r="D2027" s="84"/>
      <c r="E2027" s="84"/>
      <c r="F2027" s="84"/>
      <c r="G2027" s="819"/>
      <c r="H2027" s="572"/>
      <c r="I2027" s="84"/>
      <c r="J2027" s="84"/>
      <c r="K2027" s="84"/>
      <c r="L2027" s="84"/>
      <c r="M2027" s="84"/>
      <c r="N2027" s="84"/>
      <c r="O2027" s="84"/>
      <c r="P2027" s="84"/>
      <c r="Q2027" s="84"/>
      <c r="R2027" s="84"/>
      <c r="S2027" s="84"/>
      <c r="T2027" s="84"/>
      <c r="U2027" s="84"/>
      <c r="V2027" s="84"/>
      <c r="W2027" s="84"/>
      <c r="X2027" s="84"/>
      <c r="Y2027" s="84"/>
    </row>
    <row r="2028" spans="1:25">
      <c r="A2028" s="84"/>
      <c r="B2028" s="84"/>
      <c r="C2028" s="84"/>
      <c r="D2028" s="84"/>
      <c r="E2028" s="84"/>
      <c r="F2028" s="84"/>
      <c r="G2028" s="819"/>
      <c r="H2028" s="572"/>
      <c r="I2028" s="84"/>
      <c r="J2028" s="84"/>
      <c r="K2028" s="84"/>
      <c r="L2028" s="84"/>
      <c r="M2028" s="84"/>
      <c r="N2028" s="84"/>
      <c r="O2028" s="84"/>
      <c r="P2028" s="84"/>
      <c r="Q2028" s="84"/>
      <c r="R2028" s="84"/>
      <c r="S2028" s="84"/>
      <c r="T2028" s="84"/>
      <c r="U2028" s="84"/>
      <c r="V2028" s="84"/>
      <c r="W2028" s="84"/>
      <c r="X2028" s="84"/>
      <c r="Y2028" s="84"/>
    </row>
    <row r="2029" spans="1:25">
      <c r="A2029" s="84"/>
      <c r="B2029" s="84"/>
      <c r="C2029" s="84"/>
      <c r="D2029" s="84"/>
      <c r="E2029" s="84"/>
      <c r="F2029" s="84"/>
      <c r="G2029" s="819"/>
      <c r="H2029" s="572"/>
      <c r="I2029" s="84"/>
      <c r="J2029" s="84"/>
      <c r="K2029" s="84"/>
      <c r="L2029" s="84"/>
      <c r="M2029" s="84"/>
      <c r="N2029" s="84"/>
      <c r="O2029" s="84"/>
      <c r="P2029" s="84"/>
      <c r="Q2029" s="84"/>
      <c r="R2029" s="84"/>
      <c r="S2029" s="84"/>
      <c r="T2029" s="84"/>
      <c r="U2029" s="84"/>
      <c r="V2029" s="84"/>
      <c r="W2029" s="84"/>
      <c r="X2029" s="84"/>
      <c r="Y2029" s="84"/>
    </row>
    <row r="2030" spans="1:25">
      <c r="A2030" s="84"/>
      <c r="B2030" s="84"/>
      <c r="C2030" s="84"/>
      <c r="D2030" s="84"/>
      <c r="E2030" s="84"/>
      <c r="F2030" s="84"/>
      <c r="G2030" s="819"/>
      <c r="H2030" s="572"/>
      <c r="I2030" s="84"/>
      <c r="J2030" s="84"/>
      <c r="K2030" s="84"/>
      <c r="L2030" s="84"/>
      <c r="M2030" s="84"/>
      <c r="N2030" s="84"/>
      <c r="O2030" s="84"/>
      <c r="P2030" s="84"/>
      <c r="Q2030" s="84"/>
      <c r="R2030" s="84"/>
      <c r="S2030" s="84"/>
      <c r="T2030" s="84"/>
      <c r="U2030" s="84"/>
      <c r="V2030" s="84"/>
      <c r="W2030" s="84"/>
      <c r="X2030" s="84"/>
      <c r="Y2030" s="84"/>
    </row>
    <row r="2031" spans="1:25">
      <c r="A2031" s="84"/>
      <c r="B2031" s="84"/>
      <c r="C2031" s="84"/>
      <c r="D2031" s="84"/>
      <c r="E2031" s="84"/>
      <c r="F2031" s="84"/>
      <c r="G2031" s="819"/>
      <c r="H2031" s="572"/>
      <c r="I2031" s="84"/>
      <c r="J2031" s="84"/>
      <c r="K2031" s="84"/>
      <c r="L2031" s="84"/>
      <c r="M2031" s="84"/>
      <c r="N2031" s="84"/>
      <c r="O2031" s="84"/>
      <c r="P2031" s="84"/>
      <c r="Q2031" s="84"/>
      <c r="R2031" s="84"/>
      <c r="S2031" s="84"/>
      <c r="T2031" s="84"/>
      <c r="U2031" s="84"/>
      <c r="V2031" s="84"/>
      <c r="W2031" s="84"/>
      <c r="X2031" s="84"/>
      <c r="Y2031" s="84"/>
    </row>
    <row r="2032" spans="1:25">
      <c r="A2032" s="84"/>
      <c r="B2032" s="84"/>
      <c r="C2032" s="84"/>
      <c r="D2032" s="84"/>
      <c r="E2032" s="84"/>
      <c r="F2032" s="84"/>
      <c r="G2032" s="819"/>
      <c r="H2032" s="572"/>
      <c r="I2032" s="84"/>
      <c r="J2032" s="84"/>
      <c r="K2032" s="84"/>
      <c r="L2032" s="84"/>
      <c r="M2032" s="84"/>
      <c r="N2032" s="84"/>
      <c r="O2032" s="84"/>
      <c r="P2032" s="84"/>
      <c r="Q2032" s="84"/>
      <c r="R2032" s="84"/>
      <c r="S2032" s="84"/>
      <c r="T2032" s="84"/>
      <c r="U2032" s="84"/>
      <c r="V2032" s="84"/>
      <c r="W2032" s="84"/>
      <c r="X2032" s="84"/>
      <c r="Y2032" s="84"/>
    </row>
    <row r="2033" spans="1:25">
      <c r="A2033" s="84"/>
      <c r="B2033" s="84"/>
      <c r="C2033" s="84"/>
      <c r="D2033" s="84"/>
      <c r="E2033" s="84"/>
      <c r="F2033" s="84"/>
      <c r="G2033" s="819"/>
      <c r="H2033" s="572"/>
      <c r="I2033" s="84"/>
      <c r="J2033" s="84"/>
      <c r="K2033" s="84"/>
      <c r="L2033" s="84"/>
      <c r="M2033" s="84"/>
      <c r="N2033" s="84"/>
      <c r="O2033" s="84"/>
      <c r="P2033" s="84"/>
      <c r="Q2033" s="84"/>
      <c r="R2033" s="84"/>
      <c r="S2033" s="84"/>
      <c r="T2033" s="84"/>
      <c r="U2033" s="84"/>
      <c r="V2033" s="84"/>
      <c r="W2033" s="84"/>
      <c r="X2033" s="84"/>
      <c r="Y2033" s="84"/>
    </row>
    <row r="2034" spans="1:25">
      <c r="A2034" s="84"/>
      <c r="B2034" s="84"/>
      <c r="C2034" s="84"/>
      <c r="D2034" s="84"/>
      <c r="E2034" s="84"/>
      <c r="F2034" s="84"/>
      <c r="G2034" s="819"/>
      <c r="H2034" s="572"/>
      <c r="I2034" s="84"/>
      <c r="J2034" s="84"/>
      <c r="K2034" s="84"/>
      <c r="L2034" s="84"/>
      <c r="M2034" s="84"/>
      <c r="N2034" s="84"/>
      <c r="O2034" s="84"/>
      <c r="P2034" s="84"/>
      <c r="Q2034" s="84"/>
      <c r="R2034" s="84"/>
      <c r="S2034" s="84"/>
      <c r="T2034" s="84"/>
      <c r="U2034" s="84"/>
      <c r="V2034" s="84"/>
      <c r="W2034" s="84"/>
      <c r="X2034" s="84"/>
      <c r="Y2034" s="84"/>
    </row>
    <row r="2035" spans="1:25">
      <c r="A2035" s="84"/>
      <c r="B2035" s="84"/>
      <c r="C2035" s="84"/>
      <c r="D2035" s="84"/>
      <c r="E2035" s="84"/>
      <c r="F2035" s="84"/>
      <c r="G2035" s="819"/>
      <c r="H2035" s="572"/>
      <c r="I2035" s="84"/>
      <c r="J2035" s="84"/>
      <c r="K2035" s="84"/>
      <c r="L2035" s="84"/>
      <c r="M2035" s="84"/>
      <c r="N2035" s="84"/>
      <c r="O2035" s="84"/>
      <c r="P2035" s="84"/>
      <c r="Q2035" s="84"/>
      <c r="R2035" s="84"/>
      <c r="S2035" s="84"/>
      <c r="T2035" s="84"/>
      <c r="U2035" s="84"/>
      <c r="V2035" s="84"/>
      <c r="W2035" s="84"/>
      <c r="X2035" s="84"/>
      <c r="Y2035" s="84"/>
    </row>
    <row r="2036" spans="1:25">
      <c r="A2036" s="84"/>
      <c r="B2036" s="84"/>
      <c r="C2036" s="84"/>
      <c r="D2036" s="84"/>
      <c r="E2036" s="84"/>
      <c r="F2036" s="84"/>
      <c r="G2036" s="819"/>
      <c r="H2036" s="572"/>
      <c r="I2036" s="84"/>
      <c r="J2036" s="84"/>
      <c r="K2036" s="84"/>
      <c r="L2036" s="84"/>
      <c r="M2036" s="84"/>
      <c r="N2036" s="84"/>
      <c r="O2036" s="84"/>
      <c r="P2036" s="84"/>
      <c r="Q2036" s="84"/>
      <c r="R2036" s="84"/>
      <c r="S2036" s="84"/>
      <c r="T2036" s="84"/>
      <c r="U2036" s="84"/>
      <c r="V2036" s="84"/>
      <c r="W2036" s="84"/>
      <c r="X2036" s="84"/>
      <c r="Y2036" s="84"/>
    </row>
    <row r="2037" spans="1:25">
      <c r="A2037" s="84"/>
      <c r="B2037" s="84"/>
      <c r="C2037" s="84"/>
      <c r="D2037" s="84"/>
      <c r="E2037" s="84"/>
      <c r="F2037" s="84"/>
      <c r="G2037" s="819"/>
      <c r="H2037" s="572"/>
      <c r="I2037" s="84"/>
      <c r="J2037" s="84"/>
      <c r="K2037" s="84"/>
      <c r="L2037" s="84"/>
      <c r="M2037" s="84"/>
      <c r="N2037" s="84"/>
      <c r="O2037" s="84"/>
      <c r="P2037" s="84"/>
      <c r="Q2037" s="84"/>
      <c r="R2037" s="84"/>
      <c r="S2037" s="84"/>
      <c r="T2037" s="84"/>
      <c r="U2037" s="84"/>
      <c r="V2037" s="84"/>
      <c r="W2037" s="84"/>
      <c r="X2037" s="84"/>
      <c r="Y2037" s="84"/>
    </row>
    <row r="2038" spans="1:25">
      <c r="A2038" s="84"/>
      <c r="B2038" s="84"/>
      <c r="C2038" s="84"/>
      <c r="D2038" s="84"/>
      <c r="E2038" s="84"/>
      <c r="F2038" s="84"/>
      <c r="G2038" s="819"/>
      <c r="H2038" s="572"/>
      <c r="I2038" s="84"/>
      <c r="J2038" s="84"/>
      <c r="K2038" s="84"/>
      <c r="L2038" s="84"/>
      <c r="M2038" s="84"/>
      <c r="N2038" s="84"/>
      <c r="O2038" s="84"/>
      <c r="P2038" s="84"/>
      <c r="Q2038" s="84"/>
      <c r="R2038" s="84"/>
      <c r="S2038" s="84"/>
      <c r="T2038" s="84"/>
      <c r="U2038" s="84"/>
      <c r="V2038" s="84"/>
      <c r="W2038" s="84"/>
      <c r="X2038" s="84"/>
      <c r="Y2038" s="84"/>
    </row>
    <row r="2039" spans="1:25">
      <c r="A2039" s="84"/>
      <c r="B2039" s="84"/>
      <c r="C2039" s="84"/>
      <c r="D2039" s="84"/>
      <c r="E2039" s="84"/>
      <c r="F2039" s="84"/>
      <c r="G2039" s="819"/>
      <c r="H2039" s="572"/>
      <c r="I2039" s="84"/>
      <c r="J2039" s="84"/>
      <c r="K2039" s="84"/>
      <c r="L2039" s="84"/>
      <c r="M2039" s="84"/>
      <c r="N2039" s="84"/>
      <c r="O2039" s="84"/>
      <c r="P2039" s="84"/>
      <c r="Q2039" s="84"/>
      <c r="R2039" s="84"/>
      <c r="S2039" s="84"/>
      <c r="T2039" s="84"/>
      <c r="U2039" s="84"/>
      <c r="V2039" s="84"/>
      <c r="W2039" s="84"/>
      <c r="X2039" s="84"/>
      <c r="Y2039" s="84"/>
    </row>
    <row r="2040" spans="1:25">
      <c r="A2040" s="84"/>
      <c r="B2040" s="84"/>
      <c r="C2040" s="84"/>
      <c r="D2040" s="84"/>
      <c r="E2040" s="84"/>
      <c r="F2040" s="84"/>
      <c r="G2040" s="819"/>
      <c r="H2040" s="572"/>
      <c r="I2040" s="84"/>
      <c r="J2040" s="84"/>
      <c r="K2040" s="84"/>
      <c r="L2040" s="84"/>
      <c r="M2040" s="84"/>
      <c r="N2040" s="84"/>
      <c r="O2040" s="84"/>
      <c r="P2040" s="84"/>
      <c r="Q2040" s="84"/>
      <c r="R2040" s="84"/>
      <c r="S2040" s="84"/>
      <c r="T2040" s="84"/>
      <c r="U2040" s="84"/>
      <c r="V2040" s="84"/>
      <c r="W2040" s="84"/>
      <c r="X2040" s="84"/>
      <c r="Y2040" s="84"/>
    </row>
    <row r="2041" spans="1:25">
      <c r="A2041" s="84"/>
      <c r="B2041" s="84"/>
      <c r="C2041" s="84"/>
      <c r="D2041" s="84"/>
      <c r="E2041" s="84"/>
      <c r="F2041" s="84"/>
      <c r="G2041" s="819"/>
      <c r="H2041" s="572"/>
      <c r="I2041" s="84"/>
      <c r="J2041" s="84"/>
      <c r="K2041" s="84"/>
      <c r="L2041" s="84"/>
      <c r="M2041" s="84"/>
      <c r="N2041" s="84"/>
      <c r="O2041" s="84"/>
      <c r="P2041" s="84"/>
      <c r="Q2041" s="84"/>
      <c r="R2041" s="84"/>
      <c r="S2041" s="84"/>
      <c r="T2041" s="84"/>
      <c r="U2041" s="84"/>
      <c r="V2041" s="84"/>
      <c r="W2041" s="84"/>
      <c r="X2041" s="84"/>
      <c r="Y2041" s="84"/>
    </row>
    <row r="2042" spans="1:25">
      <c r="A2042" s="84"/>
      <c r="B2042" s="84"/>
      <c r="C2042" s="84"/>
      <c r="D2042" s="84"/>
      <c r="E2042" s="84"/>
      <c r="F2042" s="84"/>
      <c r="G2042" s="819"/>
      <c r="H2042" s="572"/>
      <c r="I2042" s="84"/>
      <c r="J2042" s="84"/>
      <c r="K2042" s="84"/>
      <c r="L2042" s="84"/>
      <c r="M2042" s="84"/>
      <c r="N2042" s="84"/>
      <c r="O2042" s="84"/>
      <c r="P2042" s="84"/>
      <c r="Q2042" s="84"/>
      <c r="R2042" s="84"/>
      <c r="S2042" s="84"/>
      <c r="T2042" s="84"/>
      <c r="U2042" s="84"/>
      <c r="V2042" s="84"/>
      <c r="W2042" s="84"/>
      <c r="X2042" s="84"/>
      <c r="Y2042" s="84"/>
    </row>
    <row r="2043" spans="1:25">
      <c r="A2043" s="84"/>
      <c r="B2043" s="84"/>
      <c r="C2043" s="84"/>
      <c r="D2043" s="84"/>
      <c r="E2043" s="84"/>
      <c r="F2043" s="84"/>
      <c r="G2043" s="819"/>
      <c r="H2043" s="572"/>
      <c r="I2043" s="84"/>
      <c r="J2043" s="84"/>
      <c r="K2043" s="84"/>
      <c r="L2043" s="84"/>
      <c r="M2043" s="84"/>
      <c r="N2043" s="84"/>
      <c r="O2043" s="84"/>
      <c r="P2043" s="84"/>
      <c r="Q2043" s="84"/>
      <c r="R2043" s="84"/>
      <c r="S2043" s="84"/>
      <c r="T2043" s="84"/>
      <c r="U2043" s="84"/>
      <c r="V2043" s="84"/>
      <c r="W2043" s="84"/>
      <c r="X2043" s="84"/>
      <c r="Y2043" s="84"/>
    </row>
    <row r="2044" spans="1:25">
      <c r="A2044" s="84"/>
      <c r="B2044" s="84"/>
      <c r="C2044" s="84"/>
      <c r="D2044" s="84"/>
      <c r="E2044" s="84"/>
      <c r="F2044" s="84"/>
      <c r="G2044" s="819"/>
      <c r="H2044" s="572"/>
      <c r="I2044" s="84"/>
      <c r="J2044" s="84"/>
      <c r="K2044" s="84"/>
      <c r="L2044" s="84"/>
      <c r="M2044" s="84"/>
      <c r="N2044" s="84"/>
      <c r="O2044" s="84"/>
      <c r="P2044" s="84"/>
      <c r="Q2044" s="84"/>
      <c r="R2044" s="84"/>
      <c r="S2044" s="84"/>
      <c r="T2044" s="84"/>
      <c r="U2044" s="84"/>
      <c r="V2044" s="84"/>
      <c r="W2044" s="84"/>
      <c r="X2044" s="84"/>
      <c r="Y2044" s="84"/>
    </row>
    <row r="2045" spans="1:25">
      <c r="A2045" s="84"/>
      <c r="B2045" s="84"/>
      <c r="C2045" s="84"/>
      <c r="D2045" s="84"/>
      <c r="E2045" s="84"/>
      <c r="F2045" s="84"/>
      <c r="G2045" s="819"/>
      <c r="H2045" s="572"/>
      <c r="I2045" s="84"/>
      <c r="J2045" s="84"/>
      <c r="K2045" s="84"/>
      <c r="L2045" s="84"/>
      <c r="M2045" s="84"/>
      <c r="N2045" s="84"/>
      <c r="O2045" s="84"/>
      <c r="P2045" s="84"/>
      <c r="Q2045" s="84"/>
      <c r="R2045" s="84"/>
      <c r="S2045" s="84"/>
      <c r="T2045" s="84"/>
      <c r="U2045" s="84"/>
      <c r="V2045" s="84"/>
      <c r="W2045" s="84"/>
      <c r="X2045" s="84"/>
      <c r="Y2045" s="84"/>
    </row>
    <row r="2046" spans="1:25">
      <c r="A2046" s="84"/>
      <c r="B2046" s="84"/>
      <c r="C2046" s="84"/>
      <c r="D2046" s="84"/>
      <c r="E2046" s="84"/>
      <c r="F2046" s="84"/>
      <c r="G2046" s="819"/>
      <c r="H2046" s="572"/>
      <c r="I2046" s="84"/>
      <c r="J2046" s="84"/>
      <c r="K2046" s="84"/>
      <c r="L2046" s="84"/>
      <c r="M2046" s="84"/>
      <c r="N2046" s="84"/>
      <c r="O2046" s="84"/>
      <c r="P2046" s="84"/>
      <c r="Q2046" s="84"/>
      <c r="R2046" s="84"/>
      <c r="S2046" s="84"/>
      <c r="T2046" s="84"/>
      <c r="U2046" s="84"/>
      <c r="V2046" s="84"/>
      <c r="W2046" s="84"/>
      <c r="X2046" s="84"/>
      <c r="Y2046" s="84"/>
    </row>
    <row r="2047" spans="1:25">
      <c r="A2047" s="84"/>
      <c r="B2047" s="84"/>
      <c r="C2047" s="84"/>
      <c r="D2047" s="84"/>
      <c r="E2047" s="84"/>
      <c r="F2047" s="84"/>
      <c r="G2047" s="819"/>
      <c r="H2047" s="572"/>
      <c r="I2047" s="84"/>
      <c r="J2047" s="84"/>
      <c r="K2047" s="84"/>
      <c r="L2047" s="84"/>
      <c r="M2047" s="84"/>
      <c r="N2047" s="84"/>
      <c r="O2047" s="84"/>
      <c r="P2047" s="84"/>
      <c r="Q2047" s="84"/>
      <c r="R2047" s="84"/>
      <c r="S2047" s="84"/>
      <c r="T2047" s="84"/>
      <c r="U2047" s="84"/>
      <c r="V2047" s="84"/>
      <c r="W2047" s="84"/>
      <c r="X2047" s="84"/>
      <c r="Y2047" s="84"/>
    </row>
    <row r="2048" spans="1:25">
      <c r="A2048" s="84"/>
      <c r="B2048" s="84"/>
      <c r="C2048" s="84"/>
      <c r="D2048" s="84"/>
      <c r="E2048" s="84"/>
      <c r="F2048" s="84"/>
      <c r="G2048" s="819"/>
      <c r="H2048" s="572"/>
      <c r="I2048" s="84"/>
      <c r="J2048" s="84"/>
      <c r="K2048" s="84"/>
      <c r="L2048" s="84"/>
      <c r="M2048" s="84"/>
      <c r="N2048" s="84"/>
      <c r="O2048" s="84"/>
      <c r="P2048" s="84"/>
      <c r="Q2048" s="84"/>
      <c r="R2048" s="84"/>
      <c r="S2048" s="84"/>
      <c r="T2048" s="84"/>
      <c r="U2048" s="84"/>
      <c r="V2048" s="84"/>
      <c r="W2048" s="84"/>
      <c r="X2048" s="84"/>
      <c r="Y2048" s="84"/>
    </row>
    <row r="2049" spans="1:25">
      <c r="A2049" s="84"/>
      <c r="B2049" s="84"/>
      <c r="C2049" s="84"/>
      <c r="D2049" s="84"/>
      <c r="E2049" s="84"/>
      <c r="F2049" s="84"/>
      <c r="G2049" s="819"/>
      <c r="H2049" s="572"/>
      <c r="I2049" s="84"/>
      <c r="J2049" s="84"/>
      <c r="K2049" s="84"/>
      <c r="L2049" s="84"/>
      <c r="M2049" s="84"/>
      <c r="N2049" s="84"/>
      <c r="O2049" s="84"/>
      <c r="P2049" s="84"/>
      <c r="Q2049" s="84"/>
      <c r="R2049" s="84"/>
      <c r="S2049" s="84"/>
      <c r="T2049" s="84"/>
      <c r="U2049" s="84"/>
      <c r="V2049" s="84"/>
      <c r="W2049" s="84"/>
      <c r="X2049" s="84"/>
      <c r="Y2049" s="84"/>
    </row>
    <row r="2050" spans="1:25">
      <c r="A2050" s="84"/>
      <c r="B2050" s="84"/>
      <c r="C2050" s="84"/>
      <c r="D2050" s="84"/>
      <c r="E2050" s="84"/>
      <c r="F2050" s="84"/>
      <c r="G2050" s="819"/>
      <c r="H2050" s="572"/>
      <c r="I2050" s="84"/>
      <c r="J2050" s="84"/>
      <c r="K2050" s="84"/>
      <c r="L2050" s="84"/>
      <c r="M2050" s="84"/>
      <c r="N2050" s="84"/>
      <c r="O2050" s="84"/>
      <c r="P2050" s="84"/>
      <c r="Q2050" s="84"/>
      <c r="R2050" s="84"/>
      <c r="S2050" s="84"/>
      <c r="T2050" s="84"/>
      <c r="U2050" s="84"/>
      <c r="V2050" s="84"/>
      <c r="W2050" s="84"/>
      <c r="X2050" s="84"/>
      <c r="Y2050" s="84"/>
    </row>
    <row r="2051" spans="1:25">
      <c r="A2051" s="84"/>
      <c r="B2051" s="84"/>
      <c r="C2051" s="84"/>
      <c r="D2051" s="84"/>
      <c r="E2051" s="84"/>
      <c r="F2051" s="84"/>
      <c r="G2051" s="819"/>
      <c r="H2051" s="572"/>
      <c r="I2051" s="84"/>
      <c r="J2051" s="84"/>
      <c r="K2051" s="84"/>
      <c r="L2051" s="84"/>
      <c r="M2051" s="84"/>
      <c r="N2051" s="84"/>
      <c r="O2051" s="84"/>
      <c r="P2051" s="84"/>
      <c r="Q2051" s="84"/>
      <c r="R2051" s="84"/>
      <c r="S2051" s="84"/>
      <c r="T2051" s="84"/>
      <c r="U2051" s="84"/>
      <c r="V2051" s="84"/>
      <c r="W2051" s="84"/>
      <c r="X2051" s="84"/>
      <c r="Y2051" s="84"/>
    </row>
    <row r="2052" spans="1:25">
      <c r="A2052" s="84"/>
      <c r="B2052" s="84"/>
      <c r="C2052" s="84"/>
      <c r="D2052" s="84"/>
      <c r="E2052" s="84"/>
      <c r="F2052" s="84"/>
      <c r="G2052" s="819"/>
      <c r="H2052" s="572"/>
      <c r="I2052" s="84"/>
      <c r="J2052" s="84"/>
      <c r="K2052" s="84"/>
      <c r="L2052" s="84"/>
      <c r="M2052" s="84"/>
      <c r="N2052" s="84"/>
      <c r="O2052" s="84"/>
      <c r="P2052" s="84"/>
      <c r="Q2052" s="84"/>
      <c r="R2052" s="84"/>
      <c r="S2052" s="84"/>
      <c r="T2052" s="84"/>
      <c r="U2052" s="84"/>
      <c r="V2052" s="84"/>
      <c r="W2052" s="84"/>
      <c r="X2052" s="84"/>
      <c r="Y2052" s="84"/>
    </row>
    <row r="2053" spans="1:25">
      <c r="A2053" s="84"/>
      <c r="B2053" s="84"/>
      <c r="C2053" s="84"/>
      <c r="D2053" s="84"/>
      <c r="E2053" s="84"/>
      <c r="F2053" s="84"/>
      <c r="G2053" s="819"/>
      <c r="H2053" s="572"/>
      <c r="I2053" s="84"/>
      <c r="J2053" s="84"/>
      <c r="K2053" s="84"/>
      <c r="L2053" s="84"/>
      <c r="M2053" s="84"/>
      <c r="N2053" s="84"/>
      <c r="O2053" s="84"/>
      <c r="P2053" s="84"/>
      <c r="Q2053" s="84"/>
      <c r="R2053" s="84"/>
      <c r="S2053" s="84"/>
      <c r="T2053" s="84"/>
      <c r="U2053" s="84"/>
      <c r="V2053" s="84"/>
      <c r="W2053" s="84"/>
      <c r="X2053" s="84"/>
      <c r="Y2053" s="84"/>
    </row>
    <row r="2054" spans="1:25">
      <c r="A2054" s="84"/>
      <c r="B2054" s="84"/>
      <c r="C2054" s="84"/>
      <c r="D2054" s="84"/>
      <c r="E2054" s="84"/>
      <c r="F2054" s="84"/>
      <c r="G2054" s="819"/>
      <c r="H2054" s="572"/>
      <c r="I2054" s="84"/>
      <c r="J2054" s="84"/>
      <c r="K2054" s="84"/>
      <c r="L2054" s="84"/>
      <c r="M2054" s="84"/>
      <c r="N2054" s="84"/>
      <c r="O2054" s="84"/>
      <c r="P2054" s="84"/>
      <c r="Q2054" s="84"/>
      <c r="R2054" s="84"/>
      <c r="S2054" s="84"/>
      <c r="T2054" s="84"/>
      <c r="U2054" s="84"/>
      <c r="V2054" s="84"/>
      <c r="W2054" s="84"/>
      <c r="X2054" s="84"/>
      <c r="Y2054" s="84"/>
    </row>
    <row r="2055" spans="1:25">
      <c r="A2055" s="84"/>
      <c r="B2055" s="84"/>
      <c r="C2055" s="84"/>
      <c r="D2055" s="84"/>
      <c r="E2055" s="84"/>
      <c r="F2055" s="84"/>
      <c r="G2055" s="819"/>
      <c r="H2055" s="572"/>
      <c r="I2055" s="84"/>
      <c r="J2055" s="84"/>
      <c r="K2055" s="84"/>
      <c r="L2055" s="84"/>
      <c r="M2055" s="84"/>
      <c r="N2055" s="84"/>
      <c r="O2055" s="84"/>
      <c r="P2055" s="84"/>
      <c r="Q2055" s="84"/>
      <c r="R2055" s="84"/>
      <c r="S2055" s="84"/>
      <c r="T2055" s="84"/>
      <c r="U2055" s="84"/>
      <c r="V2055" s="84"/>
      <c r="W2055" s="84"/>
      <c r="X2055" s="84"/>
      <c r="Y2055" s="84"/>
    </row>
    <row r="2056" spans="1:25">
      <c r="A2056" s="84"/>
      <c r="B2056" s="84"/>
      <c r="C2056" s="84"/>
      <c r="D2056" s="84"/>
      <c r="E2056" s="84"/>
      <c r="F2056" s="84"/>
      <c r="G2056" s="819"/>
      <c r="H2056" s="572"/>
      <c r="I2056" s="84"/>
      <c r="J2056" s="84"/>
      <c r="K2056" s="84"/>
      <c r="L2056" s="84"/>
      <c r="M2056" s="84"/>
      <c r="N2056" s="84"/>
      <c r="O2056" s="84"/>
      <c r="P2056" s="84"/>
      <c r="Q2056" s="84"/>
      <c r="R2056" s="84"/>
      <c r="S2056" s="84"/>
      <c r="T2056" s="84"/>
      <c r="U2056" s="84"/>
      <c r="V2056" s="84"/>
      <c r="W2056" s="84"/>
      <c r="X2056" s="84"/>
      <c r="Y2056" s="84"/>
    </row>
    <row r="2057" spans="1:25">
      <c r="A2057" s="84"/>
      <c r="B2057" s="84"/>
      <c r="C2057" s="84"/>
      <c r="D2057" s="84"/>
      <c r="E2057" s="84"/>
      <c r="F2057" s="84"/>
      <c r="G2057" s="819"/>
      <c r="H2057" s="572"/>
      <c r="I2057" s="84"/>
      <c r="J2057" s="84"/>
      <c r="K2057" s="84"/>
      <c r="L2057" s="84"/>
      <c r="M2057" s="84"/>
      <c r="N2057" s="84"/>
      <c r="O2057" s="84"/>
      <c r="P2057" s="84"/>
      <c r="Q2057" s="84"/>
      <c r="R2057" s="84"/>
      <c r="S2057" s="84"/>
      <c r="T2057" s="84"/>
      <c r="U2057" s="84"/>
      <c r="V2057" s="84"/>
      <c r="W2057" s="84"/>
      <c r="X2057" s="84"/>
      <c r="Y2057" s="84"/>
    </row>
    <row r="2058" spans="1:25">
      <c r="A2058" s="84"/>
      <c r="B2058" s="84"/>
      <c r="C2058" s="84"/>
      <c r="D2058" s="84"/>
      <c r="E2058" s="84"/>
      <c r="F2058" s="84"/>
      <c r="G2058" s="819"/>
      <c r="H2058" s="572"/>
      <c r="I2058" s="84"/>
      <c r="J2058" s="84"/>
      <c r="K2058" s="84"/>
      <c r="L2058" s="84"/>
      <c r="M2058" s="84"/>
      <c r="N2058" s="84"/>
      <c r="O2058" s="84"/>
      <c r="P2058" s="84"/>
      <c r="Q2058" s="84"/>
      <c r="R2058" s="84"/>
      <c r="S2058" s="84"/>
      <c r="T2058" s="84"/>
      <c r="U2058" s="84"/>
      <c r="V2058" s="84"/>
      <c r="W2058" s="84"/>
      <c r="X2058" s="84"/>
      <c r="Y2058" s="84"/>
    </row>
    <row r="2059" spans="1:25">
      <c r="A2059" s="84"/>
      <c r="B2059" s="84"/>
      <c r="C2059" s="84"/>
      <c r="D2059" s="84"/>
      <c r="E2059" s="84"/>
      <c r="F2059" s="84"/>
      <c r="G2059" s="819"/>
      <c r="H2059" s="572"/>
      <c r="I2059" s="84"/>
      <c r="J2059" s="84"/>
      <c r="K2059" s="84"/>
      <c r="L2059" s="84"/>
      <c r="M2059" s="84"/>
      <c r="N2059" s="84"/>
      <c r="O2059" s="84"/>
      <c r="P2059" s="84"/>
      <c r="Q2059" s="84"/>
      <c r="R2059" s="84"/>
      <c r="S2059" s="84"/>
      <c r="T2059" s="84"/>
      <c r="U2059" s="84"/>
      <c r="V2059" s="84"/>
      <c r="W2059" s="84"/>
      <c r="X2059" s="84"/>
      <c r="Y2059" s="84"/>
    </row>
    <row r="2060" spans="1:25">
      <c r="A2060" s="84"/>
      <c r="B2060" s="84"/>
      <c r="C2060" s="84"/>
      <c r="D2060" s="84"/>
      <c r="E2060" s="84"/>
      <c r="F2060" s="84"/>
      <c r="G2060" s="819"/>
      <c r="H2060" s="572"/>
      <c r="I2060" s="84"/>
      <c r="J2060" s="84"/>
      <c r="K2060" s="84"/>
      <c r="L2060" s="84"/>
      <c r="M2060" s="84"/>
      <c r="N2060" s="84"/>
      <c r="O2060" s="84"/>
      <c r="P2060" s="84"/>
      <c r="Q2060" s="84"/>
      <c r="R2060" s="84"/>
      <c r="S2060" s="84"/>
      <c r="T2060" s="84"/>
      <c r="U2060" s="84"/>
      <c r="V2060" s="84"/>
      <c r="W2060" s="84"/>
      <c r="X2060" s="84"/>
      <c r="Y2060" s="84"/>
    </row>
    <row r="2061" spans="1:25">
      <c r="A2061" s="84"/>
      <c r="B2061" s="84"/>
      <c r="C2061" s="84"/>
      <c r="D2061" s="84"/>
      <c r="E2061" s="84"/>
      <c r="F2061" s="84"/>
      <c r="G2061" s="819"/>
      <c r="H2061" s="572"/>
      <c r="I2061" s="84"/>
      <c r="J2061" s="84"/>
      <c r="K2061" s="84"/>
      <c r="L2061" s="84"/>
      <c r="M2061" s="84"/>
      <c r="N2061" s="84"/>
      <c r="O2061" s="84"/>
      <c r="P2061" s="84"/>
      <c r="Q2061" s="84"/>
      <c r="R2061" s="84"/>
      <c r="S2061" s="84"/>
      <c r="T2061" s="84"/>
      <c r="U2061" s="84"/>
      <c r="V2061" s="84"/>
      <c r="W2061" s="84"/>
      <c r="X2061" s="84"/>
      <c r="Y2061" s="84"/>
    </row>
    <row r="2062" spans="1:25">
      <c r="A2062" s="84"/>
      <c r="B2062" s="84"/>
      <c r="C2062" s="84"/>
      <c r="D2062" s="84"/>
      <c r="E2062" s="84"/>
      <c r="F2062" s="84"/>
      <c r="G2062" s="819"/>
      <c r="H2062" s="572"/>
      <c r="I2062" s="84"/>
      <c r="J2062" s="84"/>
      <c r="K2062" s="84"/>
      <c r="L2062" s="84"/>
      <c r="M2062" s="84"/>
      <c r="N2062" s="84"/>
      <c r="O2062" s="84"/>
      <c r="P2062" s="84"/>
      <c r="Q2062" s="84"/>
      <c r="R2062" s="84"/>
      <c r="S2062" s="84"/>
      <c r="T2062" s="84"/>
      <c r="U2062" s="84"/>
      <c r="V2062" s="84"/>
      <c r="W2062" s="84"/>
      <c r="X2062" s="84"/>
      <c r="Y2062" s="84"/>
    </row>
    <row r="2063" spans="1:25">
      <c r="A2063" s="84"/>
      <c r="B2063" s="84"/>
      <c r="C2063" s="84"/>
      <c r="D2063" s="84"/>
      <c r="E2063" s="84"/>
      <c r="F2063" s="84"/>
      <c r="G2063" s="819"/>
      <c r="H2063" s="572"/>
      <c r="I2063" s="84"/>
      <c r="J2063" s="84"/>
      <c r="K2063" s="84"/>
      <c r="L2063" s="84"/>
      <c r="M2063" s="84"/>
      <c r="N2063" s="84"/>
      <c r="O2063" s="84"/>
      <c r="P2063" s="84"/>
      <c r="Q2063" s="84"/>
      <c r="R2063" s="84"/>
      <c r="S2063" s="84"/>
      <c r="T2063" s="84"/>
      <c r="U2063" s="84"/>
      <c r="V2063" s="84"/>
      <c r="W2063" s="84"/>
      <c r="X2063" s="84"/>
      <c r="Y2063" s="84"/>
    </row>
    <row r="2064" spans="1:25">
      <c r="A2064" s="84"/>
      <c r="B2064" s="84"/>
      <c r="C2064" s="84"/>
      <c r="D2064" s="84"/>
      <c r="E2064" s="84"/>
      <c r="F2064" s="84"/>
      <c r="G2064" s="819"/>
      <c r="H2064" s="572"/>
      <c r="I2064" s="84"/>
      <c r="J2064" s="84"/>
      <c r="K2064" s="84"/>
      <c r="L2064" s="84"/>
      <c r="M2064" s="84"/>
      <c r="N2064" s="84"/>
      <c r="O2064" s="84"/>
      <c r="P2064" s="84"/>
      <c r="Q2064" s="84"/>
      <c r="R2064" s="84"/>
      <c r="S2064" s="84"/>
      <c r="T2064" s="84"/>
      <c r="U2064" s="84"/>
      <c r="V2064" s="84"/>
      <c r="W2064" s="84"/>
      <c r="X2064" s="84"/>
      <c r="Y2064" s="84"/>
    </row>
    <row r="2065" spans="1:25">
      <c r="A2065" s="84"/>
      <c r="B2065" s="84"/>
      <c r="C2065" s="84"/>
      <c r="D2065" s="84"/>
      <c r="E2065" s="84"/>
      <c r="F2065" s="84"/>
      <c r="G2065" s="819"/>
      <c r="H2065" s="572"/>
      <c r="I2065" s="84"/>
      <c r="J2065" s="84"/>
      <c r="K2065" s="84"/>
      <c r="L2065" s="84"/>
      <c r="M2065" s="84"/>
      <c r="N2065" s="84"/>
      <c r="O2065" s="84"/>
      <c r="P2065" s="84"/>
      <c r="Q2065" s="84"/>
      <c r="R2065" s="84"/>
      <c r="S2065" s="84"/>
      <c r="T2065" s="84"/>
      <c r="U2065" s="84"/>
      <c r="V2065" s="84"/>
      <c r="W2065" s="84"/>
      <c r="X2065" s="84"/>
      <c r="Y2065" s="84"/>
    </row>
    <row r="2066" spans="1:25">
      <c r="A2066" s="84"/>
      <c r="B2066" s="84"/>
      <c r="C2066" s="84"/>
      <c r="D2066" s="84"/>
      <c r="E2066" s="84"/>
      <c r="F2066" s="84"/>
      <c r="G2066" s="819"/>
      <c r="H2066" s="572"/>
      <c r="I2066" s="84"/>
      <c r="J2066" s="84"/>
      <c r="K2066" s="84"/>
      <c r="L2066" s="84"/>
      <c r="M2066" s="84"/>
      <c r="N2066" s="84"/>
      <c r="O2066" s="84"/>
      <c r="P2066" s="84"/>
      <c r="Q2066" s="84"/>
      <c r="R2066" s="84"/>
      <c r="S2066" s="84"/>
      <c r="T2066" s="84"/>
      <c r="U2066" s="84"/>
      <c r="V2066" s="84"/>
      <c r="W2066" s="84"/>
      <c r="X2066" s="84"/>
      <c r="Y2066" s="84"/>
    </row>
    <row r="2067" spans="1:25">
      <c r="A2067" s="84"/>
      <c r="B2067" s="84"/>
      <c r="C2067" s="84"/>
      <c r="D2067" s="84"/>
      <c r="E2067" s="84"/>
      <c r="F2067" s="84"/>
      <c r="G2067" s="819"/>
      <c r="H2067" s="572"/>
      <c r="I2067" s="84"/>
      <c r="J2067" s="84"/>
      <c r="K2067" s="84"/>
      <c r="L2067" s="84"/>
      <c r="M2067" s="84"/>
      <c r="N2067" s="84"/>
      <c r="O2067" s="84"/>
      <c r="P2067" s="84"/>
      <c r="Q2067" s="84"/>
      <c r="R2067" s="84"/>
      <c r="S2067" s="84"/>
      <c r="T2067" s="84"/>
      <c r="U2067" s="84"/>
      <c r="V2067" s="84"/>
      <c r="W2067" s="84"/>
      <c r="X2067" s="84"/>
      <c r="Y2067" s="84"/>
    </row>
    <row r="2068" spans="1:25">
      <c r="A2068" s="84"/>
      <c r="B2068" s="84"/>
      <c r="C2068" s="84"/>
      <c r="D2068" s="84"/>
      <c r="E2068" s="84"/>
      <c r="F2068" s="84"/>
      <c r="G2068" s="819"/>
      <c r="H2068" s="572"/>
      <c r="I2068" s="84"/>
      <c r="J2068" s="84"/>
      <c r="K2068" s="84"/>
      <c r="L2068" s="84"/>
      <c r="M2068" s="84"/>
      <c r="N2068" s="84"/>
      <c r="O2068" s="84"/>
      <c r="P2068" s="84"/>
      <c r="Q2068" s="84"/>
      <c r="R2068" s="84"/>
      <c r="S2068" s="84"/>
      <c r="T2068" s="84"/>
      <c r="U2068" s="84"/>
      <c r="V2068" s="84"/>
      <c r="W2068" s="84"/>
      <c r="X2068" s="84"/>
      <c r="Y2068" s="84"/>
    </row>
    <row r="2069" spans="1:25">
      <c r="A2069" s="84"/>
      <c r="B2069" s="84"/>
      <c r="C2069" s="84"/>
      <c r="D2069" s="84"/>
      <c r="E2069" s="84"/>
      <c r="F2069" s="84"/>
      <c r="G2069" s="819"/>
      <c r="H2069" s="572"/>
      <c r="I2069" s="84"/>
      <c r="J2069" s="84"/>
      <c r="K2069" s="84"/>
      <c r="L2069" s="84"/>
      <c r="M2069" s="84"/>
      <c r="N2069" s="84"/>
      <c r="O2069" s="84"/>
      <c r="P2069" s="84"/>
      <c r="Q2069" s="84"/>
      <c r="R2069" s="84"/>
      <c r="S2069" s="84"/>
      <c r="T2069" s="84"/>
      <c r="U2069" s="84"/>
      <c r="V2069" s="84"/>
      <c r="W2069" s="84"/>
      <c r="X2069" s="84"/>
      <c r="Y2069" s="84"/>
    </row>
    <row r="2070" spans="1:25">
      <c r="A2070" s="84"/>
      <c r="B2070" s="84"/>
      <c r="C2070" s="84"/>
      <c r="D2070" s="84"/>
      <c r="E2070" s="84"/>
      <c r="F2070" s="84"/>
      <c r="G2070" s="819"/>
      <c r="H2070" s="572"/>
      <c r="I2070" s="84"/>
      <c r="J2070" s="84"/>
      <c r="K2070" s="84"/>
      <c r="L2070" s="84"/>
      <c r="M2070" s="84"/>
      <c r="N2070" s="84"/>
      <c r="O2070" s="84"/>
      <c r="P2070" s="84"/>
      <c r="Q2070" s="84"/>
      <c r="R2070" s="84"/>
      <c r="S2070" s="84"/>
      <c r="T2070" s="84"/>
      <c r="U2070" s="84"/>
      <c r="V2070" s="84"/>
      <c r="W2070" s="84"/>
      <c r="X2070" s="84"/>
      <c r="Y2070" s="84"/>
    </row>
    <row r="2071" spans="1:25">
      <c r="A2071" s="84"/>
      <c r="B2071" s="84"/>
      <c r="C2071" s="84"/>
      <c r="D2071" s="84"/>
      <c r="E2071" s="84"/>
      <c r="F2071" s="84"/>
      <c r="G2071" s="819"/>
      <c r="H2071" s="572"/>
      <c r="I2071" s="84"/>
      <c r="J2071" s="84"/>
      <c r="K2071" s="84"/>
      <c r="L2071" s="84"/>
      <c r="M2071" s="84"/>
      <c r="N2071" s="84"/>
      <c r="O2071" s="84"/>
      <c r="P2071" s="84"/>
      <c r="Q2071" s="84"/>
      <c r="R2071" s="84"/>
      <c r="S2071" s="84"/>
      <c r="T2071" s="84"/>
      <c r="U2071" s="84"/>
      <c r="V2071" s="84"/>
      <c r="W2071" s="84"/>
      <c r="X2071" s="84"/>
      <c r="Y2071" s="84"/>
    </row>
    <row r="2072" spans="1:25">
      <c r="A2072" s="84"/>
      <c r="B2072" s="84"/>
      <c r="C2072" s="84"/>
      <c r="D2072" s="84"/>
      <c r="E2072" s="84"/>
      <c r="F2072" s="84"/>
      <c r="G2072" s="819"/>
      <c r="H2072" s="572"/>
      <c r="I2072" s="84"/>
      <c r="J2072" s="84"/>
      <c r="K2072" s="84"/>
      <c r="L2072" s="84"/>
      <c r="M2072" s="84"/>
      <c r="N2072" s="84"/>
      <c r="O2072" s="84"/>
      <c r="P2072" s="84"/>
      <c r="Q2072" s="84"/>
      <c r="R2072" s="84"/>
      <c r="S2072" s="84"/>
      <c r="T2072" s="84"/>
      <c r="U2072" s="84"/>
      <c r="V2072" s="84"/>
      <c r="W2072" s="84"/>
      <c r="X2072" s="84"/>
      <c r="Y2072" s="84"/>
    </row>
    <row r="2073" spans="1:25">
      <c r="A2073" s="84"/>
      <c r="B2073" s="84"/>
      <c r="C2073" s="84"/>
      <c r="D2073" s="84"/>
      <c r="E2073" s="84"/>
      <c r="F2073" s="84"/>
      <c r="G2073" s="819"/>
      <c r="H2073" s="572"/>
      <c r="I2073" s="84"/>
      <c r="J2073" s="84"/>
      <c r="K2073" s="84"/>
      <c r="L2073" s="84"/>
      <c r="M2073" s="84"/>
      <c r="N2073" s="84"/>
      <c r="O2073" s="84"/>
      <c r="P2073" s="84"/>
      <c r="Q2073" s="84"/>
      <c r="R2073" s="84"/>
      <c r="S2073" s="84"/>
      <c r="T2073" s="84"/>
      <c r="U2073" s="84"/>
      <c r="V2073" s="84"/>
      <c r="W2073" s="84"/>
      <c r="X2073" s="84"/>
      <c r="Y2073" s="84"/>
    </row>
    <row r="2074" spans="1:25">
      <c r="A2074" s="84"/>
      <c r="B2074" s="84"/>
      <c r="C2074" s="84"/>
      <c r="D2074" s="84"/>
      <c r="E2074" s="84"/>
      <c r="F2074" s="84"/>
      <c r="G2074" s="819"/>
      <c r="H2074" s="572"/>
      <c r="I2074" s="84"/>
      <c r="J2074" s="84"/>
      <c r="K2074" s="84"/>
      <c r="L2074" s="84"/>
      <c r="M2074" s="84"/>
      <c r="N2074" s="84"/>
      <c r="O2074" s="84"/>
      <c r="P2074" s="84"/>
      <c r="Q2074" s="84"/>
      <c r="R2074" s="84"/>
      <c r="S2074" s="84"/>
      <c r="T2074" s="84"/>
      <c r="U2074" s="84"/>
      <c r="V2074" s="84"/>
      <c r="W2074" s="84"/>
      <c r="X2074" s="84"/>
      <c r="Y2074" s="84"/>
    </row>
    <row r="2075" spans="1:25">
      <c r="A2075" s="84"/>
      <c r="B2075" s="84"/>
      <c r="C2075" s="84"/>
      <c r="D2075" s="84"/>
      <c r="E2075" s="84"/>
      <c r="F2075" s="84"/>
      <c r="G2075" s="819"/>
      <c r="H2075" s="572"/>
      <c r="I2075" s="84"/>
      <c r="J2075" s="84"/>
      <c r="K2075" s="84"/>
      <c r="L2075" s="84"/>
      <c r="M2075" s="84"/>
      <c r="N2075" s="84"/>
      <c r="O2075" s="84"/>
      <c r="P2075" s="84"/>
      <c r="Q2075" s="84"/>
      <c r="R2075" s="84"/>
      <c r="S2075" s="84"/>
      <c r="T2075" s="84"/>
      <c r="U2075" s="84"/>
      <c r="V2075" s="84"/>
      <c r="W2075" s="84"/>
      <c r="X2075" s="84"/>
      <c r="Y2075" s="84"/>
    </row>
    <row r="2076" spans="1:25">
      <c r="A2076" s="84"/>
      <c r="B2076" s="84"/>
      <c r="C2076" s="84"/>
      <c r="D2076" s="84"/>
      <c r="E2076" s="84"/>
      <c r="F2076" s="84"/>
      <c r="G2076" s="819"/>
      <c r="H2076" s="572"/>
      <c r="I2076" s="84"/>
      <c r="J2076" s="84"/>
      <c r="K2076" s="84"/>
      <c r="L2076" s="84"/>
      <c r="M2076" s="84"/>
      <c r="N2076" s="84"/>
      <c r="O2076" s="84"/>
      <c r="P2076" s="84"/>
      <c r="Q2076" s="84"/>
      <c r="R2076" s="84"/>
      <c r="S2076" s="84"/>
      <c r="T2076" s="84"/>
      <c r="U2076" s="84"/>
      <c r="V2076" s="84"/>
      <c r="W2076" s="84"/>
      <c r="X2076" s="84"/>
      <c r="Y2076" s="84"/>
    </row>
    <row r="2077" spans="1:25">
      <c r="A2077" s="84"/>
      <c r="B2077" s="84"/>
      <c r="C2077" s="84"/>
      <c r="D2077" s="84"/>
      <c r="E2077" s="84"/>
      <c r="F2077" s="84"/>
      <c r="G2077" s="819"/>
      <c r="H2077" s="572"/>
      <c r="I2077" s="84"/>
      <c r="J2077" s="84"/>
      <c r="K2077" s="84"/>
      <c r="L2077" s="84"/>
      <c r="M2077" s="84"/>
      <c r="N2077" s="84"/>
      <c r="O2077" s="84"/>
      <c r="P2077" s="84"/>
      <c r="Q2077" s="84"/>
      <c r="R2077" s="84"/>
      <c r="S2077" s="84"/>
      <c r="T2077" s="84"/>
      <c r="U2077" s="84"/>
      <c r="V2077" s="84"/>
      <c r="W2077" s="84"/>
      <c r="X2077" s="84"/>
      <c r="Y2077" s="84"/>
    </row>
    <row r="2078" spans="1:25">
      <c r="A2078" s="84"/>
      <c r="B2078" s="84"/>
      <c r="C2078" s="84"/>
      <c r="D2078" s="84"/>
      <c r="E2078" s="84"/>
      <c r="F2078" s="84"/>
      <c r="G2078" s="819"/>
      <c r="H2078" s="572"/>
      <c r="I2078" s="84"/>
      <c r="J2078" s="84"/>
      <c r="K2078" s="84"/>
      <c r="L2078" s="84"/>
      <c r="M2078" s="84"/>
      <c r="N2078" s="84"/>
      <c r="O2078" s="84"/>
      <c r="P2078" s="84"/>
      <c r="Q2078" s="84"/>
      <c r="R2078" s="84"/>
      <c r="S2078" s="84"/>
      <c r="T2078" s="84"/>
      <c r="U2078" s="84"/>
      <c r="V2078" s="84"/>
      <c r="W2078" s="84"/>
      <c r="X2078" s="84"/>
      <c r="Y2078" s="84"/>
    </row>
    <row r="2079" spans="1:25">
      <c r="A2079" s="84"/>
      <c r="B2079" s="84"/>
      <c r="C2079" s="84"/>
      <c r="D2079" s="84"/>
      <c r="E2079" s="84"/>
      <c r="F2079" s="84"/>
      <c r="G2079" s="819"/>
      <c r="H2079" s="572"/>
      <c r="I2079" s="84"/>
      <c r="J2079" s="84"/>
      <c r="K2079" s="84"/>
      <c r="L2079" s="84"/>
      <c r="M2079" s="84"/>
      <c r="N2079" s="84"/>
      <c r="O2079" s="84"/>
      <c r="P2079" s="84"/>
      <c r="Q2079" s="84"/>
      <c r="R2079" s="84"/>
      <c r="S2079" s="84"/>
      <c r="T2079" s="84"/>
      <c r="U2079" s="84"/>
      <c r="V2079" s="84"/>
      <c r="W2079" s="84"/>
      <c r="X2079" s="84"/>
      <c r="Y2079" s="84"/>
    </row>
    <row r="2080" spans="1:25">
      <c r="A2080" s="84"/>
      <c r="B2080" s="84"/>
      <c r="C2080" s="84"/>
      <c r="D2080" s="84"/>
      <c r="E2080" s="84"/>
      <c r="F2080" s="84"/>
      <c r="G2080" s="819"/>
      <c r="H2080" s="572"/>
      <c r="I2080" s="84"/>
      <c r="J2080" s="84"/>
      <c r="K2080" s="84"/>
      <c r="L2080" s="84"/>
      <c r="M2080" s="84"/>
      <c r="N2080" s="84"/>
      <c r="O2080" s="84"/>
      <c r="P2080" s="84"/>
      <c r="Q2080" s="84"/>
      <c r="R2080" s="84"/>
      <c r="S2080" s="84"/>
      <c r="T2080" s="84"/>
      <c r="U2080" s="84"/>
      <c r="V2080" s="84"/>
      <c r="W2080" s="84"/>
      <c r="X2080" s="84"/>
      <c r="Y2080" s="84"/>
    </row>
    <row r="2081" spans="1:25">
      <c r="A2081" s="84"/>
      <c r="B2081" s="84"/>
      <c r="C2081" s="84"/>
      <c r="D2081" s="84"/>
      <c r="E2081" s="84"/>
      <c r="F2081" s="84"/>
      <c r="G2081" s="819"/>
      <c r="H2081" s="572"/>
      <c r="I2081" s="84"/>
      <c r="J2081" s="84"/>
      <c r="K2081" s="84"/>
      <c r="L2081" s="84"/>
      <c r="M2081" s="84"/>
      <c r="N2081" s="84"/>
      <c r="O2081" s="84"/>
      <c r="P2081" s="84"/>
      <c r="Q2081" s="84"/>
      <c r="R2081" s="84"/>
      <c r="S2081" s="84"/>
      <c r="T2081" s="84"/>
      <c r="U2081" s="84"/>
      <c r="V2081" s="84"/>
      <c r="W2081" s="84"/>
      <c r="X2081" s="84"/>
      <c r="Y2081" s="84"/>
    </row>
    <row r="2082" spans="1:25">
      <c r="A2082" s="84"/>
      <c r="B2082" s="84"/>
      <c r="C2082" s="84"/>
      <c r="D2082" s="84"/>
      <c r="E2082" s="84"/>
      <c r="F2082" s="84"/>
      <c r="G2082" s="819"/>
      <c r="H2082" s="572"/>
      <c r="I2082" s="84"/>
      <c r="J2082" s="84"/>
      <c r="K2082" s="84"/>
      <c r="L2082" s="84"/>
      <c r="M2082" s="84"/>
      <c r="N2082" s="84"/>
      <c r="O2082" s="84"/>
      <c r="P2082" s="84"/>
      <c r="Q2082" s="84"/>
      <c r="R2082" s="84"/>
      <c r="S2082" s="84"/>
      <c r="T2082" s="84"/>
      <c r="U2082" s="84"/>
      <c r="V2082" s="84"/>
      <c r="W2082" s="84"/>
      <c r="X2082" s="84"/>
      <c r="Y2082" s="84"/>
    </row>
    <row r="2083" spans="1:25">
      <c r="A2083" s="84"/>
      <c r="B2083" s="84"/>
      <c r="C2083" s="84"/>
      <c r="D2083" s="84"/>
      <c r="E2083" s="84"/>
      <c r="F2083" s="84"/>
      <c r="G2083" s="819"/>
      <c r="H2083" s="572"/>
      <c r="I2083" s="84"/>
      <c r="J2083" s="84"/>
      <c r="K2083" s="84"/>
      <c r="L2083" s="84"/>
      <c r="M2083" s="84"/>
      <c r="N2083" s="84"/>
      <c r="O2083" s="84"/>
      <c r="P2083" s="84"/>
      <c r="Q2083" s="84"/>
      <c r="R2083" s="84"/>
      <c r="S2083" s="84"/>
      <c r="T2083" s="84"/>
      <c r="U2083" s="84"/>
      <c r="V2083" s="84"/>
      <c r="W2083" s="84"/>
      <c r="X2083" s="84"/>
      <c r="Y2083" s="84"/>
    </row>
    <row r="2084" spans="1:25">
      <c r="A2084" s="84"/>
      <c r="B2084" s="84"/>
      <c r="C2084" s="84"/>
      <c r="D2084" s="84"/>
      <c r="E2084" s="84"/>
      <c r="F2084" s="84"/>
      <c r="G2084" s="819"/>
      <c r="H2084" s="572"/>
      <c r="I2084" s="84"/>
      <c r="J2084" s="84"/>
      <c r="K2084" s="84"/>
      <c r="L2084" s="84"/>
      <c r="M2084" s="84"/>
      <c r="N2084" s="84"/>
      <c r="O2084" s="84"/>
      <c r="P2084" s="84"/>
      <c r="Q2084" s="84"/>
      <c r="R2084" s="84"/>
      <c r="S2084" s="84"/>
      <c r="T2084" s="84"/>
      <c r="U2084" s="84"/>
      <c r="V2084" s="84"/>
      <c r="W2084" s="84"/>
      <c r="X2084" s="84"/>
      <c r="Y2084" s="84"/>
    </row>
    <row r="2085" spans="1:25">
      <c r="A2085" s="84"/>
      <c r="B2085" s="84"/>
      <c r="C2085" s="84"/>
      <c r="D2085" s="84"/>
      <c r="E2085" s="84"/>
      <c r="F2085" s="84"/>
      <c r="G2085" s="819"/>
      <c r="H2085" s="572"/>
      <c r="I2085" s="84"/>
      <c r="J2085" s="84"/>
      <c r="K2085" s="84"/>
      <c r="L2085" s="84"/>
      <c r="M2085" s="84"/>
      <c r="N2085" s="84"/>
      <c r="O2085" s="84"/>
      <c r="P2085" s="84"/>
      <c r="Q2085" s="84"/>
      <c r="R2085" s="84"/>
      <c r="S2085" s="84"/>
      <c r="T2085" s="84"/>
      <c r="U2085" s="84"/>
      <c r="V2085" s="84"/>
      <c r="W2085" s="84"/>
      <c r="X2085" s="84"/>
      <c r="Y2085" s="84"/>
    </row>
    <row r="2086" spans="1:25">
      <c r="A2086" s="84"/>
      <c r="B2086" s="84"/>
      <c r="C2086" s="84"/>
      <c r="D2086" s="84"/>
      <c r="E2086" s="84"/>
      <c r="F2086" s="84"/>
      <c r="G2086" s="819"/>
      <c r="H2086" s="572"/>
      <c r="I2086" s="84"/>
      <c r="J2086" s="84"/>
      <c r="K2086" s="84"/>
      <c r="L2086" s="84"/>
      <c r="M2086" s="84"/>
      <c r="N2086" s="84"/>
      <c r="O2086" s="84"/>
      <c r="P2086" s="84"/>
      <c r="Q2086" s="84"/>
      <c r="R2086" s="84"/>
      <c r="S2086" s="84"/>
      <c r="T2086" s="84"/>
      <c r="U2086" s="84"/>
      <c r="V2086" s="84"/>
      <c r="W2086" s="84"/>
      <c r="X2086" s="84"/>
      <c r="Y2086" s="84"/>
    </row>
    <row r="2087" spans="1:25">
      <c r="A2087" s="84"/>
      <c r="B2087" s="84"/>
      <c r="C2087" s="84"/>
      <c r="D2087" s="84"/>
      <c r="E2087" s="84"/>
      <c r="F2087" s="84"/>
      <c r="G2087" s="819"/>
      <c r="H2087" s="572"/>
      <c r="I2087" s="84"/>
      <c r="J2087" s="84"/>
      <c r="K2087" s="84"/>
      <c r="L2087" s="84"/>
      <c r="M2087" s="84"/>
      <c r="N2087" s="84"/>
      <c r="O2087" s="84"/>
      <c r="P2087" s="84"/>
      <c r="Q2087" s="84"/>
      <c r="R2087" s="84"/>
      <c r="S2087" s="84"/>
      <c r="T2087" s="84"/>
      <c r="U2087" s="84"/>
      <c r="V2087" s="84"/>
      <c r="W2087" s="84"/>
      <c r="X2087" s="84"/>
      <c r="Y2087" s="84"/>
    </row>
    <row r="2088" spans="1:25">
      <c r="A2088" s="84"/>
      <c r="B2088" s="84"/>
      <c r="C2088" s="84"/>
      <c r="D2088" s="84"/>
      <c r="E2088" s="84"/>
      <c r="F2088" s="84"/>
      <c r="G2088" s="819"/>
      <c r="H2088" s="572"/>
      <c r="I2088" s="84"/>
      <c r="J2088" s="84"/>
      <c r="K2088" s="84"/>
      <c r="L2088" s="84"/>
      <c r="M2088" s="84"/>
      <c r="N2088" s="84"/>
      <c r="O2088" s="84"/>
      <c r="P2088" s="84"/>
      <c r="Q2088" s="84"/>
      <c r="R2088" s="84"/>
      <c r="S2088" s="84"/>
      <c r="T2088" s="84"/>
      <c r="U2088" s="84"/>
      <c r="V2088" s="84"/>
      <c r="W2088" s="84"/>
      <c r="X2088" s="84"/>
      <c r="Y2088" s="84"/>
    </row>
    <row r="2089" spans="1:25">
      <c r="A2089" s="84"/>
      <c r="B2089" s="84"/>
      <c r="C2089" s="84"/>
      <c r="D2089" s="84"/>
      <c r="E2089" s="84"/>
      <c r="F2089" s="84"/>
      <c r="G2089" s="819"/>
      <c r="H2089" s="572"/>
      <c r="I2089" s="84"/>
      <c r="J2089" s="84"/>
      <c r="K2089" s="84"/>
      <c r="L2089" s="84"/>
      <c r="M2089" s="84"/>
      <c r="N2089" s="84"/>
      <c r="O2089" s="84"/>
      <c r="P2089" s="84"/>
      <c r="Q2089" s="84"/>
      <c r="R2089" s="84"/>
      <c r="S2089" s="84"/>
      <c r="T2089" s="84"/>
      <c r="U2089" s="84"/>
      <c r="V2089" s="84"/>
      <c r="W2089" s="84"/>
      <c r="X2089" s="84"/>
      <c r="Y2089" s="84"/>
    </row>
    <row r="2090" spans="1:25">
      <c r="A2090" s="84"/>
      <c r="B2090" s="84"/>
      <c r="C2090" s="84"/>
      <c r="D2090" s="84"/>
      <c r="E2090" s="84"/>
      <c r="F2090" s="84"/>
      <c r="G2090" s="819"/>
      <c r="H2090" s="572"/>
      <c r="I2090" s="84"/>
      <c r="J2090" s="84"/>
      <c r="K2090" s="84"/>
      <c r="L2090" s="84"/>
      <c r="M2090" s="84"/>
      <c r="N2090" s="84"/>
      <c r="O2090" s="84"/>
      <c r="P2090" s="84"/>
      <c r="Q2090" s="84"/>
      <c r="R2090" s="84"/>
      <c r="S2090" s="84"/>
      <c r="T2090" s="84"/>
      <c r="U2090" s="84"/>
      <c r="V2090" s="84"/>
      <c r="W2090" s="84"/>
      <c r="X2090" s="84"/>
      <c r="Y2090" s="84"/>
    </row>
    <row r="2091" spans="1:25">
      <c r="A2091" s="84"/>
      <c r="B2091" s="84"/>
      <c r="C2091" s="84"/>
      <c r="D2091" s="84"/>
      <c r="E2091" s="84"/>
      <c r="F2091" s="84"/>
      <c r="G2091" s="819"/>
      <c r="H2091" s="572"/>
      <c r="I2091" s="84"/>
      <c r="J2091" s="84"/>
      <c r="K2091" s="84"/>
      <c r="L2091" s="84"/>
      <c r="M2091" s="84"/>
      <c r="N2091" s="84"/>
      <c r="O2091" s="84"/>
      <c r="P2091" s="84"/>
      <c r="Q2091" s="84"/>
      <c r="R2091" s="84"/>
      <c r="S2091" s="84"/>
      <c r="T2091" s="84"/>
      <c r="U2091" s="84"/>
      <c r="V2091" s="84"/>
      <c r="W2091" s="84"/>
      <c r="X2091" s="84"/>
      <c r="Y2091" s="84"/>
    </row>
    <row r="2092" spans="1:25">
      <c r="A2092" s="84"/>
      <c r="B2092" s="84"/>
      <c r="C2092" s="84"/>
      <c r="D2092" s="84"/>
      <c r="E2092" s="84"/>
      <c r="F2092" s="84"/>
      <c r="G2092" s="819"/>
      <c r="H2092" s="572"/>
      <c r="I2092" s="84"/>
      <c r="J2092" s="84"/>
      <c r="K2092" s="84"/>
      <c r="L2092" s="84"/>
      <c r="M2092" s="84"/>
      <c r="N2092" s="84"/>
      <c r="O2092" s="84"/>
      <c r="P2092" s="84"/>
      <c r="Q2092" s="84"/>
      <c r="R2092" s="84"/>
      <c r="S2092" s="84"/>
      <c r="T2092" s="84"/>
      <c r="U2092" s="84"/>
      <c r="V2092" s="84"/>
      <c r="W2092" s="84"/>
      <c r="X2092" s="84"/>
      <c r="Y2092" s="84"/>
    </row>
    <row r="2093" spans="1:25">
      <c r="A2093" s="84"/>
      <c r="B2093" s="84"/>
      <c r="C2093" s="84"/>
      <c r="D2093" s="84"/>
      <c r="E2093" s="84"/>
      <c r="F2093" s="84"/>
      <c r="G2093" s="819"/>
      <c r="H2093" s="572"/>
      <c r="I2093" s="84"/>
      <c r="J2093" s="84"/>
      <c r="K2093" s="84"/>
      <c r="L2093" s="84"/>
      <c r="M2093" s="84"/>
      <c r="N2093" s="84"/>
      <c r="O2093" s="84"/>
      <c r="P2093" s="84"/>
      <c r="Q2093" s="84"/>
      <c r="R2093" s="84"/>
      <c r="S2093" s="84"/>
      <c r="T2093" s="84"/>
      <c r="U2093" s="84"/>
      <c r="V2093" s="84"/>
      <c r="W2093" s="84"/>
      <c r="X2093" s="84"/>
      <c r="Y2093" s="84"/>
    </row>
    <row r="2094" spans="1:25">
      <c r="A2094" s="84"/>
      <c r="B2094" s="84"/>
      <c r="C2094" s="84"/>
      <c r="D2094" s="84"/>
      <c r="E2094" s="84"/>
      <c r="F2094" s="84"/>
      <c r="G2094" s="819"/>
      <c r="H2094" s="572"/>
      <c r="I2094" s="84"/>
      <c r="J2094" s="84"/>
      <c r="K2094" s="84"/>
      <c r="L2094" s="84"/>
      <c r="M2094" s="84"/>
      <c r="N2094" s="84"/>
      <c r="O2094" s="84"/>
      <c r="P2094" s="84"/>
      <c r="Q2094" s="84"/>
      <c r="R2094" s="84"/>
      <c r="S2094" s="84"/>
      <c r="T2094" s="84"/>
      <c r="U2094" s="84"/>
      <c r="V2094" s="84"/>
      <c r="W2094" s="84"/>
      <c r="X2094" s="84"/>
      <c r="Y2094" s="84"/>
    </row>
    <row r="2095" spans="1:25">
      <c r="A2095" s="84"/>
      <c r="B2095" s="84"/>
      <c r="C2095" s="84"/>
      <c r="D2095" s="84"/>
      <c r="E2095" s="84"/>
      <c r="F2095" s="84"/>
      <c r="G2095" s="819"/>
      <c r="H2095" s="572"/>
      <c r="I2095" s="84"/>
      <c r="J2095" s="84"/>
      <c r="K2095" s="84"/>
      <c r="L2095" s="84"/>
      <c r="M2095" s="84"/>
      <c r="N2095" s="84"/>
      <c r="O2095" s="84"/>
      <c r="P2095" s="84"/>
      <c r="Q2095" s="84"/>
      <c r="R2095" s="84"/>
      <c r="S2095" s="84"/>
      <c r="T2095" s="84"/>
      <c r="U2095" s="84"/>
      <c r="V2095" s="84"/>
      <c r="W2095" s="84"/>
      <c r="X2095" s="84"/>
      <c r="Y2095" s="84"/>
    </row>
    <row r="2096" spans="1:25">
      <c r="A2096" s="84"/>
      <c r="B2096" s="84"/>
      <c r="C2096" s="84"/>
      <c r="D2096" s="84"/>
      <c r="E2096" s="84"/>
      <c r="F2096" s="84"/>
      <c r="G2096" s="819"/>
      <c r="H2096" s="572"/>
      <c r="I2096" s="84"/>
      <c r="J2096" s="84"/>
      <c r="K2096" s="84"/>
      <c r="L2096" s="84"/>
      <c r="M2096" s="84"/>
      <c r="N2096" s="84"/>
      <c r="O2096" s="84"/>
      <c r="P2096" s="84"/>
      <c r="Q2096" s="84"/>
      <c r="R2096" s="84"/>
      <c r="S2096" s="84"/>
      <c r="T2096" s="84"/>
      <c r="U2096" s="84"/>
      <c r="V2096" s="84"/>
      <c r="W2096" s="84"/>
      <c r="X2096" s="84"/>
      <c r="Y2096" s="84"/>
    </row>
    <row r="2097" spans="1:25">
      <c r="A2097" s="84"/>
      <c r="B2097" s="84"/>
      <c r="C2097" s="84"/>
      <c r="D2097" s="84"/>
      <c r="E2097" s="84"/>
      <c r="F2097" s="84"/>
      <c r="G2097" s="819"/>
      <c r="H2097" s="572"/>
      <c r="I2097" s="84"/>
      <c r="J2097" s="84"/>
      <c r="K2097" s="84"/>
      <c r="L2097" s="84"/>
      <c r="M2097" s="84"/>
      <c r="N2097" s="84"/>
      <c r="O2097" s="84"/>
      <c r="P2097" s="84"/>
      <c r="Q2097" s="84"/>
      <c r="R2097" s="84"/>
      <c r="S2097" s="84"/>
      <c r="T2097" s="84"/>
      <c r="U2097" s="84"/>
      <c r="V2097" s="84"/>
      <c r="W2097" s="84"/>
      <c r="X2097" s="84"/>
      <c r="Y2097" s="84"/>
    </row>
    <row r="2098" spans="1:25">
      <c r="A2098" s="84"/>
      <c r="B2098" s="84"/>
      <c r="C2098" s="84"/>
      <c r="D2098" s="84"/>
      <c r="E2098" s="84"/>
      <c r="F2098" s="84"/>
      <c r="G2098" s="819"/>
      <c r="H2098" s="572"/>
      <c r="I2098" s="84"/>
      <c r="J2098" s="84"/>
      <c r="K2098" s="84"/>
      <c r="L2098" s="84"/>
      <c r="M2098" s="84"/>
      <c r="N2098" s="84"/>
      <c r="O2098" s="84"/>
      <c r="P2098" s="84"/>
      <c r="Q2098" s="84"/>
      <c r="R2098" s="84"/>
      <c r="S2098" s="84"/>
      <c r="T2098" s="84"/>
      <c r="U2098" s="84"/>
      <c r="V2098" s="84"/>
      <c r="W2098" s="84"/>
      <c r="X2098" s="84"/>
      <c r="Y2098" s="84"/>
    </row>
    <row r="2099" spans="1:25">
      <c r="A2099" s="84"/>
      <c r="B2099" s="84"/>
      <c r="C2099" s="84"/>
      <c r="D2099" s="84"/>
      <c r="E2099" s="84"/>
      <c r="F2099" s="84"/>
      <c r="G2099" s="819"/>
      <c r="H2099" s="572"/>
      <c r="I2099" s="84"/>
      <c r="J2099" s="84"/>
      <c r="K2099" s="84"/>
      <c r="L2099" s="84"/>
      <c r="M2099" s="84"/>
      <c r="N2099" s="84"/>
      <c r="O2099" s="84"/>
      <c r="P2099" s="84"/>
      <c r="Q2099" s="84"/>
      <c r="R2099" s="84"/>
      <c r="S2099" s="84"/>
      <c r="T2099" s="84"/>
      <c r="U2099" s="84"/>
      <c r="V2099" s="84"/>
      <c r="W2099" s="84"/>
      <c r="X2099" s="84"/>
      <c r="Y2099" s="84"/>
    </row>
    <row r="2100" spans="1:25">
      <c r="A2100" s="84"/>
      <c r="B2100" s="84"/>
      <c r="C2100" s="84"/>
      <c r="D2100" s="84"/>
      <c r="E2100" s="84"/>
      <c r="F2100" s="84"/>
      <c r="G2100" s="819"/>
      <c r="H2100" s="572"/>
      <c r="I2100" s="84"/>
      <c r="J2100" s="84"/>
      <c r="K2100" s="84"/>
      <c r="L2100" s="84"/>
      <c r="M2100" s="84"/>
      <c r="N2100" s="84"/>
      <c r="O2100" s="84"/>
      <c r="P2100" s="84"/>
      <c r="Q2100" s="84"/>
      <c r="R2100" s="84"/>
      <c r="S2100" s="84"/>
      <c r="T2100" s="84"/>
      <c r="U2100" s="84"/>
      <c r="V2100" s="84"/>
      <c r="W2100" s="84"/>
      <c r="X2100" s="84"/>
      <c r="Y2100" s="84"/>
    </row>
    <row r="2101" spans="1:25">
      <c r="A2101" s="84"/>
      <c r="B2101" s="84"/>
      <c r="C2101" s="84"/>
      <c r="D2101" s="84"/>
      <c r="E2101" s="84"/>
      <c r="F2101" s="84"/>
      <c r="G2101" s="819"/>
      <c r="H2101" s="572"/>
      <c r="I2101" s="84"/>
      <c r="J2101" s="84"/>
      <c r="K2101" s="84"/>
      <c r="L2101" s="84"/>
      <c r="M2101" s="84"/>
      <c r="N2101" s="84"/>
      <c r="O2101" s="84"/>
      <c r="P2101" s="84"/>
      <c r="Q2101" s="84"/>
      <c r="R2101" s="84"/>
      <c r="S2101" s="84"/>
      <c r="T2101" s="84"/>
      <c r="U2101" s="84"/>
      <c r="V2101" s="84"/>
      <c r="W2101" s="84"/>
      <c r="X2101" s="84"/>
      <c r="Y2101" s="84"/>
    </row>
    <row r="2102" spans="1:25">
      <c r="A2102" s="84"/>
      <c r="B2102" s="84"/>
      <c r="C2102" s="84"/>
      <c r="D2102" s="84"/>
      <c r="E2102" s="84"/>
      <c r="F2102" s="84"/>
      <c r="G2102" s="819"/>
      <c r="H2102" s="572"/>
      <c r="I2102" s="84"/>
      <c r="J2102" s="84"/>
      <c r="K2102" s="84"/>
      <c r="L2102" s="84"/>
      <c r="M2102" s="84"/>
      <c r="N2102" s="84"/>
      <c r="O2102" s="84"/>
      <c r="P2102" s="84"/>
      <c r="Q2102" s="84"/>
      <c r="R2102" s="84"/>
      <c r="S2102" s="84"/>
      <c r="T2102" s="84"/>
      <c r="U2102" s="84"/>
      <c r="V2102" s="84"/>
      <c r="W2102" s="84"/>
      <c r="X2102" s="84"/>
      <c r="Y2102" s="84"/>
    </row>
    <row r="2103" spans="1:25">
      <c r="A2103" s="84"/>
      <c r="B2103" s="84"/>
      <c r="C2103" s="84"/>
      <c r="D2103" s="84"/>
      <c r="E2103" s="84"/>
      <c r="F2103" s="84"/>
      <c r="G2103" s="819"/>
      <c r="H2103" s="572"/>
      <c r="I2103" s="84"/>
      <c r="J2103" s="84"/>
      <c r="K2103" s="84"/>
      <c r="L2103" s="84"/>
      <c r="M2103" s="84"/>
      <c r="N2103" s="84"/>
      <c r="O2103" s="84"/>
      <c r="P2103" s="84"/>
      <c r="Q2103" s="84"/>
      <c r="R2103" s="84"/>
      <c r="S2103" s="84"/>
      <c r="T2103" s="84"/>
      <c r="U2103" s="84"/>
      <c r="V2103" s="84"/>
      <c r="W2103" s="84"/>
      <c r="X2103" s="84"/>
      <c r="Y2103" s="84"/>
    </row>
    <row r="2104" spans="1:25">
      <c r="A2104" s="84"/>
      <c r="B2104" s="84"/>
      <c r="C2104" s="84"/>
      <c r="D2104" s="84"/>
      <c r="E2104" s="84"/>
      <c r="F2104" s="84"/>
      <c r="G2104" s="819"/>
      <c r="H2104" s="572"/>
      <c r="I2104" s="84"/>
      <c r="J2104" s="84"/>
      <c r="K2104" s="84"/>
      <c r="L2104" s="84"/>
      <c r="M2104" s="84"/>
      <c r="N2104" s="84"/>
      <c r="O2104" s="84"/>
      <c r="P2104" s="84"/>
      <c r="Q2104" s="84"/>
      <c r="R2104" s="84"/>
      <c r="S2104" s="84"/>
      <c r="T2104" s="84"/>
      <c r="U2104" s="84"/>
      <c r="V2104" s="84"/>
      <c r="W2104" s="84"/>
      <c r="X2104" s="84"/>
      <c r="Y2104" s="84"/>
    </row>
    <row r="2105" spans="1:25">
      <c r="A2105" s="84"/>
      <c r="B2105" s="84"/>
      <c r="C2105" s="84"/>
      <c r="D2105" s="84"/>
      <c r="E2105" s="84"/>
      <c r="F2105" s="84"/>
      <c r="G2105" s="819"/>
      <c r="H2105" s="572"/>
      <c r="I2105" s="84"/>
      <c r="J2105" s="84"/>
      <c r="K2105" s="84"/>
      <c r="L2105" s="84"/>
      <c r="M2105" s="84"/>
      <c r="N2105" s="84"/>
      <c r="O2105" s="84"/>
      <c r="P2105" s="84"/>
      <c r="Q2105" s="84"/>
      <c r="R2105" s="84"/>
      <c r="S2105" s="84"/>
      <c r="T2105" s="84"/>
      <c r="U2105" s="84"/>
      <c r="V2105" s="84"/>
      <c r="W2105" s="84"/>
      <c r="X2105" s="84"/>
      <c r="Y2105" s="84"/>
    </row>
    <row r="2106" spans="1:25">
      <c r="A2106" s="84"/>
      <c r="B2106" s="84"/>
      <c r="C2106" s="84"/>
      <c r="D2106" s="84"/>
      <c r="E2106" s="84"/>
      <c r="F2106" s="84"/>
      <c r="G2106" s="819"/>
      <c r="H2106" s="572"/>
      <c r="I2106" s="84"/>
      <c r="J2106" s="84"/>
      <c r="K2106" s="84"/>
      <c r="L2106" s="84"/>
      <c r="M2106" s="84"/>
      <c r="N2106" s="84"/>
      <c r="O2106" s="84"/>
      <c r="P2106" s="84"/>
      <c r="Q2106" s="84"/>
      <c r="R2106" s="84"/>
      <c r="S2106" s="84"/>
      <c r="T2106" s="84"/>
      <c r="U2106" s="84"/>
      <c r="V2106" s="84"/>
      <c r="W2106" s="84"/>
      <c r="X2106" s="84"/>
      <c r="Y2106" s="84"/>
    </row>
    <row r="2107" spans="1:25">
      <c r="A2107" s="84"/>
      <c r="B2107" s="84"/>
      <c r="C2107" s="84"/>
      <c r="D2107" s="84"/>
      <c r="E2107" s="84"/>
      <c r="F2107" s="84"/>
      <c r="G2107" s="819"/>
      <c r="H2107" s="572"/>
      <c r="I2107" s="84"/>
      <c r="J2107" s="84"/>
      <c r="K2107" s="84"/>
      <c r="L2107" s="84"/>
      <c r="M2107" s="84"/>
      <c r="N2107" s="84"/>
      <c r="O2107" s="84"/>
      <c r="P2107" s="84"/>
      <c r="Q2107" s="84"/>
      <c r="R2107" s="84"/>
      <c r="S2107" s="84"/>
      <c r="T2107" s="84"/>
      <c r="U2107" s="84"/>
      <c r="V2107" s="84"/>
      <c r="W2107" s="84"/>
      <c r="X2107" s="84"/>
      <c r="Y2107" s="84"/>
    </row>
    <row r="2108" spans="1:25">
      <c r="A2108" s="84"/>
      <c r="B2108" s="84"/>
      <c r="C2108" s="84"/>
      <c r="D2108" s="84"/>
      <c r="E2108" s="84"/>
      <c r="F2108" s="84"/>
      <c r="G2108" s="819"/>
      <c r="H2108" s="572"/>
      <c r="I2108" s="84"/>
      <c r="J2108" s="84"/>
      <c r="K2108" s="84"/>
      <c r="L2108" s="84"/>
      <c r="M2108" s="84"/>
      <c r="N2108" s="84"/>
      <c r="O2108" s="84"/>
      <c r="P2108" s="84"/>
      <c r="Q2108" s="84"/>
      <c r="R2108" s="84"/>
      <c r="S2108" s="84"/>
      <c r="T2108" s="84"/>
      <c r="U2108" s="84"/>
      <c r="V2108" s="84"/>
      <c r="W2108" s="84"/>
      <c r="X2108" s="84"/>
      <c r="Y2108" s="84"/>
    </row>
    <row r="2109" spans="1:25">
      <c r="A2109" s="84"/>
      <c r="B2109" s="84"/>
      <c r="C2109" s="84"/>
      <c r="D2109" s="84"/>
      <c r="E2109" s="84"/>
      <c r="F2109" s="84"/>
      <c r="G2109" s="819"/>
      <c r="H2109" s="572"/>
      <c r="I2109" s="84"/>
      <c r="J2109" s="84"/>
      <c r="K2109" s="84"/>
      <c r="L2109" s="84"/>
      <c r="M2109" s="84"/>
      <c r="N2109" s="84"/>
      <c r="O2109" s="84"/>
      <c r="P2109" s="84"/>
      <c r="Q2109" s="84"/>
      <c r="R2109" s="84"/>
      <c r="S2109" s="84"/>
      <c r="T2109" s="84"/>
      <c r="U2109" s="84"/>
      <c r="V2109" s="84"/>
      <c r="W2109" s="84"/>
      <c r="X2109" s="84"/>
      <c r="Y2109" s="84"/>
    </row>
    <row r="2110" spans="1:25">
      <c r="A2110" s="84"/>
      <c r="B2110" s="84"/>
      <c r="C2110" s="84"/>
      <c r="D2110" s="84"/>
      <c r="E2110" s="84"/>
      <c r="F2110" s="84"/>
      <c r="G2110" s="819"/>
      <c r="H2110" s="572"/>
      <c r="I2110" s="84"/>
      <c r="J2110" s="84"/>
      <c r="K2110" s="84"/>
      <c r="L2110" s="84"/>
      <c r="M2110" s="84"/>
      <c r="N2110" s="84"/>
      <c r="O2110" s="84"/>
      <c r="P2110" s="84"/>
      <c r="Q2110" s="84"/>
      <c r="R2110" s="84"/>
      <c r="S2110" s="84"/>
      <c r="T2110" s="84"/>
      <c r="U2110" s="84"/>
      <c r="V2110" s="84"/>
      <c r="W2110" s="84"/>
      <c r="X2110" s="84"/>
      <c r="Y2110" s="84"/>
    </row>
    <row r="2111" spans="1:25">
      <c r="A2111" s="84"/>
      <c r="B2111" s="84"/>
      <c r="C2111" s="84"/>
      <c r="D2111" s="84"/>
      <c r="E2111" s="84"/>
      <c r="F2111" s="84"/>
      <c r="G2111" s="819"/>
      <c r="H2111" s="572"/>
      <c r="I2111" s="84"/>
      <c r="J2111" s="84"/>
      <c r="K2111" s="84"/>
      <c r="L2111" s="84"/>
      <c r="M2111" s="84"/>
      <c r="N2111" s="84"/>
      <c r="O2111" s="84"/>
      <c r="P2111" s="84"/>
      <c r="Q2111" s="84"/>
      <c r="R2111" s="84"/>
      <c r="S2111" s="84"/>
      <c r="T2111" s="84"/>
      <c r="U2111" s="84"/>
      <c r="V2111" s="84"/>
      <c r="W2111" s="84"/>
      <c r="X2111" s="84"/>
      <c r="Y2111" s="84"/>
    </row>
    <row r="2112" spans="1:25">
      <c r="A2112" s="84"/>
      <c r="B2112" s="84"/>
      <c r="C2112" s="84"/>
      <c r="D2112" s="84"/>
      <c r="E2112" s="84"/>
      <c r="F2112" s="84"/>
      <c r="G2112" s="819"/>
      <c r="H2112" s="572"/>
      <c r="I2112" s="84"/>
      <c r="J2112" s="84"/>
      <c r="K2112" s="84"/>
      <c r="L2112" s="84"/>
      <c r="M2112" s="84"/>
      <c r="N2112" s="84"/>
      <c r="O2112" s="84"/>
      <c r="P2112" s="84"/>
      <c r="Q2112" s="84"/>
      <c r="R2112" s="84"/>
      <c r="S2112" s="84"/>
      <c r="T2112" s="84"/>
      <c r="U2112" s="84"/>
      <c r="V2112" s="84"/>
      <c r="W2112" s="84"/>
      <c r="X2112" s="84"/>
      <c r="Y2112" s="84"/>
    </row>
    <row r="2113" spans="1:25">
      <c r="A2113" s="84"/>
      <c r="B2113" s="84"/>
      <c r="C2113" s="84"/>
      <c r="D2113" s="84"/>
      <c r="E2113" s="84"/>
      <c r="F2113" s="84"/>
      <c r="G2113" s="819"/>
      <c r="H2113" s="572"/>
      <c r="I2113" s="84"/>
      <c r="J2113" s="84"/>
      <c r="K2113" s="84"/>
      <c r="L2113" s="84"/>
      <c r="M2113" s="84"/>
      <c r="N2113" s="84"/>
      <c r="O2113" s="84"/>
      <c r="P2113" s="84"/>
      <c r="Q2113" s="84"/>
      <c r="R2113" s="84"/>
      <c r="S2113" s="84"/>
      <c r="T2113" s="84"/>
      <c r="U2113" s="84"/>
      <c r="V2113" s="84"/>
      <c r="W2113" s="84"/>
      <c r="X2113" s="84"/>
      <c r="Y2113" s="84"/>
    </row>
    <row r="2114" spans="1:25">
      <c r="A2114" s="84"/>
      <c r="B2114" s="84"/>
      <c r="C2114" s="84"/>
      <c r="D2114" s="84"/>
      <c r="E2114" s="84"/>
      <c r="F2114" s="84"/>
      <c r="G2114" s="819"/>
      <c r="H2114" s="572"/>
      <c r="I2114" s="84"/>
      <c r="J2114" s="84"/>
      <c r="K2114" s="84"/>
      <c r="L2114" s="84"/>
      <c r="M2114" s="84"/>
      <c r="N2114" s="84"/>
      <c r="O2114" s="84"/>
      <c r="P2114" s="84"/>
      <c r="Q2114" s="84"/>
      <c r="R2114" s="84"/>
      <c r="S2114" s="84"/>
      <c r="T2114" s="84"/>
      <c r="U2114" s="84"/>
      <c r="V2114" s="84"/>
      <c r="W2114" s="84"/>
      <c r="X2114" s="84"/>
      <c r="Y2114" s="84"/>
    </row>
    <row r="2115" spans="1:25">
      <c r="A2115" s="84"/>
      <c r="B2115" s="84"/>
      <c r="C2115" s="84"/>
      <c r="D2115" s="84"/>
      <c r="E2115" s="84"/>
      <c r="F2115" s="84"/>
      <c r="G2115" s="819"/>
      <c r="H2115" s="572"/>
      <c r="I2115" s="84"/>
      <c r="J2115" s="84"/>
      <c r="K2115" s="84"/>
      <c r="L2115" s="84"/>
      <c r="M2115" s="84"/>
      <c r="N2115" s="84"/>
      <c r="O2115" s="84"/>
      <c r="P2115" s="84"/>
      <c r="Q2115" s="84"/>
      <c r="R2115" s="84"/>
      <c r="S2115" s="84"/>
      <c r="T2115" s="84"/>
      <c r="U2115" s="84"/>
      <c r="V2115" s="84"/>
      <c r="W2115" s="84"/>
      <c r="X2115" s="84"/>
      <c r="Y2115" s="84"/>
    </row>
    <row r="2116" spans="1:25">
      <c r="A2116" s="84"/>
      <c r="B2116" s="84"/>
      <c r="C2116" s="84"/>
      <c r="D2116" s="84"/>
      <c r="E2116" s="84"/>
      <c r="F2116" s="84"/>
      <c r="G2116" s="819"/>
      <c r="H2116" s="572"/>
      <c r="I2116" s="84"/>
      <c r="J2116" s="84"/>
      <c r="K2116" s="84"/>
      <c r="L2116" s="84"/>
      <c r="M2116" s="84"/>
      <c r="N2116" s="84"/>
      <c r="O2116" s="84"/>
      <c r="P2116" s="84"/>
      <c r="Q2116" s="84"/>
      <c r="R2116" s="84"/>
      <c r="S2116" s="84"/>
      <c r="T2116" s="84"/>
      <c r="U2116" s="84"/>
      <c r="V2116" s="84"/>
      <c r="W2116" s="84"/>
      <c r="X2116" s="84"/>
      <c r="Y2116" s="84"/>
    </row>
    <row r="2117" spans="1:25">
      <c r="A2117" s="84"/>
      <c r="B2117" s="84"/>
      <c r="C2117" s="84"/>
      <c r="D2117" s="84"/>
      <c r="E2117" s="84"/>
      <c r="F2117" s="84"/>
      <c r="G2117" s="819"/>
      <c r="H2117" s="572"/>
      <c r="I2117" s="84"/>
      <c r="J2117" s="84"/>
      <c r="K2117" s="84"/>
      <c r="L2117" s="84"/>
      <c r="M2117" s="84"/>
      <c r="N2117" s="84"/>
      <c r="O2117" s="84"/>
      <c r="P2117" s="84"/>
      <c r="Q2117" s="84"/>
      <c r="R2117" s="84"/>
      <c r="S2117" s="84"/>
      <c r="T2117" s="84"/>
      <c r="U2117" s="84"/>
      <c r="V2117" s="84"/>
      <c r="W2117" s="84"/>
      <c r="X2117" s="84"/>
      <c r="Y2117" s="84"/>
    </row>
    <row r="2118" spans="1:25">
      <c r="A2118" s="84"/>
      <c r="B2118" s="84"/>
      <c r="C2118" s="84"/>
      <c r="D2118" s="84"/>
      <c r="E2118" s="84"/>
      <c r="F2118" s="84"/>
      <c r="G2118" s="819"/>
      <c r="H2118" s="572"/>
      <c r="I2118" s="84"/>
      <c r="J2118" s="84"/>
      <c r="K2118" s="84"/>
      <c r="L2118" s="84"/>
      <c r="M2118" s="84"/>
      <c r="N2118" s="84"/>
      <c r="O2118" s="84"/>
      <c r="P2118" s="84"/>
      <c r="Q2118" s="84"/>
      <c r="R2118" s="84"/>
      <c r="S2118" s="84"/>
      <c r="T2118" s="84"/>
      <c r="U2118" s="84"/>
      <c r="V2118" s="84"/>
      <c r="W2118" s="84"/>
      <c r="X2118" s="84"/>
      <c r="Y2118" s="84"/>
    </row>
    <row r="2119" spans="1:25">
      <c r="A2119" s="84"/>
      <c r="B2119" s="84"/>
      <c r="C2119" s="84"/>
      <c r="D2119" s="84"/>
      <c r="E2119" s="84"/>
      <c r="F2119" s="84"/>
      <c r="G2119" s="819"/>
      <c r="H2119" s="572"/>
      <c r="I2119" s="84"/>
      <c r="J2119" s="84"/>
      <c r="K2119" s="84"/>
      <c r="L2119" s="84"/>
      <c r="M2119" s="84"/>
      <c r="N2119" s="84"/>
      <c r="O2119" s="84"/>
      <c r="P2119" s="84"/>
      <c r="Q2119" s="84"/>
      <c r="R2119" s="84"/>
      <c r="S2119" s="84"/>
      <c r="T2119" s="84"/>
      <c r="U2119" s="84"/>
      <c r="V2119" s="84"/>
      <c r="W2119" s="84"/>
      <c r="X2119" s="84"/>
      <c r="Y2119" s="84"/>
    </row>
    <row r="2120" spans="1:25">
      <c r="A2120" s="84"/>
      <c r="B2120" s="84"/>
      <c r="C2120" s="84"/>
      <c r="D2120" s="84"/>
      <c r="E2120" s="84"/>
      <c r="F2120" s="84"/>
      <c r="G2120" s="819"/>
      <c r="H2120" s="572"/>
      <c r="I2120" s="84"/>
      <c r="J2120" s="84"/>
      <c r="K2120" s="84"/>
      <c r="L2120" s="84"/>
      <c r="M2120" s="84"/>
      <c r="N2120" s="84"/>
      <c r="O2120" s="84"/>
      <c r="P2120" s="84"/>
      <c r="Q2120" s="84"/>
      <c r="R2120" s="84"/>
      <c r="S2120" s="84"/>
      <c r="T2120" s="84"/>
      <c r="U2120" s="84"/>
      <c r="V2120" s="84"/>
      <c r="W2120" s="84"/>
      <c r="X2120" s="84"/>
      <c r="Y2120" s="84"/>
    </row>
    <row r="2121" spans="1:25">
      <c r="A2121" s="84"/>
      <c r="B2121" s="84"/>
      <c r="C2121" s="84"/>
      <c r="D2121" s="84"/>
      <c r="E2121" s="84"/>
      <c r="F2121" s="84"/>
      <c r="G2121" s="819"/>
      <c r="H2121" s="572"/>
      <c r="I2121" s="84"/>
      <c r="J2121" s="84"/>
      <c r="K2121" s="84"/>
      <c r="L2121" s="84"/>
      <c r="M2121" s="84"/>
      <c r="N2121" s="84"/>
      <c r="O2121" s="84"/>
      <c r="P2121" s="84"/>
      <c r="Q2121" s="84"/>
      <c r="R2121" s="84"/>
      <c r="S2121" s="84"/>
      <c r="T2121" s="84"/>
      <c r="U2121" s="84"/>
      <c r="V2121" s="84"/>
      <c r="W2121" s="84"/>
      <c r="X2121" s="84"/>
      <c r="Y2121" s="84"/>
    </row>
    <row r="2122" spans="1:25">
      <c r="A2122" s="84"/>
      <c r="B2122" s="84"/>
      <c r="C2122" s="84"/>
      <c r="D2122" s="84"/>
      <c r="E2122" s="84"/>
      <c r="F2122" s="84"/>
      <c r="G2122" s="819"/>
      <c r="H2122" s="572"/>
      <c r="I2122" s="84"/>
      <c r="J2122" s="84"/>
      <c r="K2122" s="84"/>
      <c r="L2122" s="84"/>
      <c r="M2122" s="84"/>
      <c r="N2122" s="84"/>
      <c r="O2122" s="84"/>
      <c r="P2122" s="84"/>
      <c r="Q2122" s="84"/>
      <c r="R2122" s="84"/>
      <c r="S2122" s="84"/>
      <c r="T2122" s="84"/>
      <c r="U2122" s="84"/>
      <c r="V2122" s="84"/>
      <c r="W2122" s="84"/>
      <c r="X2122" s="84"/>
      <c r="Y2122" s="84"/>
    </row>
    <row r="2123" spans="1:25">
      <c r="A2123" s="84"/>
      <c r="B2123" s="84"/>
      <c r="C2123" s="84"/>
      <c r="D2123" s="84"/>
      <c r="E2123" s="84"/>
      <c r="F2123" s="84"/>
      <c r="G2123" s="819"/>
      <c r="H2123" s="572"/>
      <c r="I2123" s="84"/>
      <c r="J2123" s="84"/>
      <c r="K2123" s="84"/>
      <c r="L2123" s="84"/>
      <c r="M2123" s="84"/>
      <c r="N2123" s="84"/>
      <c r="O2123" s="84"/>
      <c r="P2123" s="84"/>
      <c r="Q2123" s="84"/>
      <c r="R2123" s="84"/>
      <c r="S2123" s="84"/>
      <c r="T2123" s="84"/>
      <c r="U2123" s="84"/>
      <c r="V2123" s="84"/>
      <c r="W2123" s="84"/>
      <c r="X2123" s="84"/>
      <c r="Y2123" s="84"/>
    </row>
    <row r="2124" spans="1:25">
      <c r="A2124" s="84"/>
      <c r="B2124" s="84"/>
      <c r="C2124" s="84"/>
      <c r="D2124" s="84"/>
      <c r="E2124" s="84"/>
      <c r="F2124" s="84"/>
      <c r="G2124" s="819"/>
      <c r="H2124" s="572"/>
      <c r="I2124" s="84"/>
      <c r="J2124" s="84"/>
      <c r="K2124" s="84"/>
      <c r="L2124" s="84"/>
      <c r="M2124" s="84"/>
      <c r="N2124" s="84"/>
      <c r="O2124" s="84"/>
      <c r="P2124" s="84"/>
      <c r="Q2124" s="84"/>
      <c r="R2124" s="84"/>
      <c r="S2124" s="84"/>
      <c r="T2124" s="84"/>
      <c r="U2124" s="84"/>
      <c r="V2124" s="84"/>
      <c r="W2124" s="84"/>
      <c r="X2124" s="84"/>
      <c r="Y2124" s="84"/>
    </row>
    <row r="2125" spans="1:25">
      <c r="A2125" s="84"/>
      <c r="B2125" s="84"/>
      <c r="C2125" s="84"/>
      <c r="D2125" s="84"/>
      <c r="E2125" s="84"/>
      <c r="F2125" s="84"/>
      <c r="G2125" s="819"/>
      <c r="H2125" s="572"/>
      <c r="I2125" s="84"/>
      <c r="J2125" s="84"/>
      <c r="K2125" s="84"/>
      <c r="L2125" s="84"/>
      <c r="M2125" s="84"/>
      <c r="N2125" s="84"/>
      <c r="O2125" s="84"/>
      <c r="P2125" s="84"/>
      <c r="Q2125" s="84"/>
      <c r="R2125" s="84"/>
      <c r="S2125" s="84"/>
      <c r="T2125" s="84"/>
      <c r="U2125" s="84"/>
      <c r="V2125" s="84"/>
      <c r="W2125" s="84"/>
      <c r="X2125" s="84"/>
      <c r="Y2125" s="84"/>
    </row>
    <row r="2126" spans="1:25">
      <c r="A2126" s="84"/>
      <c r="B2126" s="84"/>
      <c r="C2126" s="84"/>
      <c r="D2126" s="84"/>
      <c r="E2126" s="84"/>
      <c r="F2126" s="84"/>
      <c r="G2126" s="819"/>
      <c r="H2126" s="572"/>
      <c r="I2126" s="84"/>
      <c r="J2126" s="84"/>
      <c r="K2126" s="84"/>
      <c r="L2126" s="84"/>
      <c r="M2126" s="84"/>
      <c r="N2126" s="84"/>
      <c r="O2126" s="84"/>
      <c r="P2126" s="84"/>
      <c r="Q2126" s="84"/>
      <c r="R2126" s="84"/>
      <c r="S2126" s="84"/>
      <c r="T2126" s="84"/>
      <c r="U2126" s="84"/>
      <c r="V2126" s="84"/>
      <c r="W2126" s="84"/>
      <c r="X2126" s="84"/>
      <c r="Y2126" s="84"/>
    </row>
    <row r="2127" spans="1:25">
      <c r="A2127" s="84"/>
      <c r="B2127" s="84"/>
      <c r="C2127" s="84"/>
      <c r="D2127" s="84"/>
      <c r="E2127" s="84"/>
      <c r="F2127" s="84"/>
      <c r="G2127" s="819"/>
      <c r="H2127" s="572"/>
      <c r="I2127" s="84"/>
      <c r="J2127" s="84"/>
      <c r="K2127" s="84"/>
      <c r="L2127" s="84"/>
      <c r="M2127" s="84"/>
      <c r="N2127" s="84"/>
      <c r="O2127" s="84"/>
      <c r="P2127" s="84"/>
      <c r="Q2127" s="84"/>
      <c r="R2127" s="84"/>
      <c r="S2127" s="84"/>
      <c r="T2127" s="84"/>
      <c r="U2127" s="84"/>
      <c r="V2127" s="84"/>
      <c r="W2127" s="84"/>
      <c r="X2127" s="84"/>
      <c r="Y2127" s="84"/>
    </row>
    <row r="2128" spans="1:25">
      <c r="A2128" s="84"/>
      <c r="B2128" s="84"/>
      <c r="C2128" s="84"/>
      <c r="D2128" s="84"/>
      <c r="E2128" s="84"/>
      <c r="F2128" s="84"/>
      <c r="G2128" s="819"/>
      <c r="H2128" s="572"/>
      <c r="I2128" s="84"/>
      <c r="J2128" s="84"/>
      <c r="K2128" s="84"/>
      <c r="L2128" s="84"/>
      <c r="M2128" s="84"/>
      <c r="N2128" s="84"/>
      <c r="O2128" s="84"/>
      <c r="P2128" s="84"/>
      <c r="Q2128" s="84"/>
      <c r="R2128" s="84"/>
      <c r="S2128" s="84"/>
      <c r="T2128" s="84"/>
      <c r="U2128" s="84"/>
      <c r="V2128" s="84"/>
      <c r="W2128" s="84"/>
      <c r="X2128" s="84"/>
      <c r="Y2128" s="84"/>
    </row>
    <row r="2129" spans="1:25">
      <c r="A2129" s="84"/>
      <c r="B2129" s="84"/>
      <c r="C2129" s="84"/>
      <c r="D2129" s="84"/>
      <c r="E2129" s="84"/>
      <c r="F2129" s="84"/>
      <c r="G2129" s="819"/>
      <c r="H2129" s="572"/>
      <c r="I2129" s="84"/>
      <c r="J2129" s="84"/>
      <c r="K2129" s="84"/>
      <c r="L2129" s="84"/>
      <c r="M2129" s="84"/>
      <c r="N2129" s="84"/>
      <c r="O2129" s="84"/>
      <c r="P2129" s="84"/>
      <c r="Q2129" s="84"/>
      <c r="R2129" s="84"/>
      <c r="S2129" s="84"/>
      <c r="T2129" s="84"/>
      <c r="U2129" s="84"/>
      <c r="V2129" s="84"/>
      <c r="W2129" s="84"/>
      <c r="X2129" s="84"/>
      <c r="Y2129" s="84"/>
    </row>
    <row r="2130" spans="1:25">
      <c r="A2130" s="84"/>
      <c r="B2130" s="84"/>
      <c r="C2130" s="84"/>
      <c r="D2130" s="84"/>
      <c r="E2130" s="84"/>
      <c r="F2130" s="84"/>
      <c r="G2130" s="819"/>
      <c r="H2130" s="572"/>
      <c r="I2130" s="84"/>
      <c r="J2130" s="84"/>
      <c r="K2130" s="84"/>
      <c r="L2130" s="84"/>
      <c r="M2130" s="84"/>
      <c r="N2130" s="84"/>
      <c r="O2130" s="84"/>
      <c r="P2130" s="84"/>
      <c r="Q2130" s="84"/>
      <c r="R2130" s="84"/>
      <c r="S2130" s="84"/>
      <c r="T2130" s="84"/>
      <c r="U2130" s="84"/>
      <c r="V2130" s="84"/>
      <c r="W2130" s="84"/>
      <c r="X2130" s="84"/>
      <c r="Y2130" s="84"/>
    </row>
    <row r="2131" spans="1:25">
      <c r="A2131" s="84"/>
      <c r="B2131" s="84"/>
      <c r="C2131" s="84"/>
      <c r="D2131" s="84"/>
      <c r="E2131" s="84"/>
      <c r="F2131" s="84"/>
      <c r="G2131" s="819"/>
      <c r="H2131" s="572"/>
      <c r="I2131" s="84"/>
      <c r="J2131" s="84"/>
      <c r="K2131" s="84"/>
      <c r="L2131" s="84"/>
      <c r="M2131" s="84"/>
      <c r="N2131" s="84"/>
      <c r="O2131" s="84"/>
      <c r="P2131" s="84"/>
      <c r="Q2131" s="84"/>
      <c r="R2131" s="84"/>
      <c r="S2131" s="84"/>
      <c r="T2131" s="84"/>
      <c r="U2131" s="84"/>
      <c r="V2131" s="84"/>
      <c r="W2131" s="84"/>
      <c r="X2131" s="84"/>
      <c r="Y2131" s="84"/>
    </row>
    <row r="2132" spans="1:25">
      <c r="A2132" s="84"/>
      <c r="B2132" s="84"/>
      <c r="C2132" s="84"/>
      <c r="D2132" s="84"/>
      <c r="E2132" s="84"/>
      <c r="F2132" s="84"/>
      <c r="G2132" s="819"/>
      <c r="H2132" s="572"/>
      <c r="I2132" s="84"/>
      <c r="J2132" s="84"/>
      <c r="K2132" s="84"/>
      <c r="L2132" s="84"/>
      <c r="M2132" s="84"/>
      <c r="N2132" s="84"/>
      <c r="O2132" s="84"/>
      <c r="P2132" s="84"/>
      <c r="Q2132" s="84"/>
      <c r="R2132" s="84"/>
      <c r="S2132" s="84"/>
      <c r="T2132" s="84"/>
      <c r="U2132" s="84"/>
      <c r="V2132" s="84"/>
      <c r="W2132" s="84"/>
      <c r="X2132" s="84"/>
      <c r="Y2132" s="84"/>
    </row>
    <row r="2133" spans="1:25">
      <c r="A2133" s="84"/>
      <c r="B2133" s="84"/>
      <c r="C2133" s="84"/>
      <c r="D2133" s="84"/>
      <c r="E2133" s="84"/>
      <c r="F2133" s="84"/>
      <c r="G2133" s="819"/>
      <c r="H2133" s="572"/>
      <c r="I2133" s="84"/>
      <c r="J2133" s="84"/>
      <c r="K2133" s="84"/>
      <c r="L2133" s="84"/>
      <c r="M2133" s="84"/>
      <c r="N2133" s="84"/>
      <c r="O2133" s="84"/>
      <c r="P2133" s="84"/>
      <c r="Q2133" s="84"/>
      <c r="R2133" s="84"/>
      <c r="S2133" s="84"/>
      <c r="T2133" s="84"/>
      <c r="U2133" s="84"/>
      <c r="V2133" s="84"/>
      <c r="W2133" s="84"/>
      <c r="X2133" s="84"/>
      <c r="Y2133" s="84"/>
    </row>
    <row r="2134" spans="1:25">
      <c r="A2134" s="84"/>
      <c r="B2134" s="84"/>
      <c r="C2134" s="84"/>
      <c r="D2134" s="84"/>
      <c r="E2134" s="84"/>
      <c r="F2134" s="84"/>
      <c r="G2134" s="819"/>
      <c r="H2134" s="572"/>
      <c r="I2134" s="84"/>
      <c r="J2134" s="84"/>
      <c r="K2134" s="84"/>
      <c r="L2134" s="84"/>
      <c r="M2134" s="84"/>
      <c r="N2134" s="84"/>
      <c r="O2134" s="84"/>
      <c r="P2134" s="84"/>
      <c r="Q2134" s="84"/>
      <c r="R2134" s="84"/>
      <c r="S2134" s="84"/>
      <c r="T2134" s="84"/>
      <c r="U2134" s="84"/>
      <c r="V2134" s="84"/>
      <c r="W2134" s="84"/>
      <c r="X2134" s="84"/>
      <c r="Y2134" s="84"/>
    </row>
    <row r="2135" spans="1:25">
      <c r="A2135" s="84"/>
      <c r="B2135" s="84"/>
      <c r="C2135" s="84"/>
      <c r="D2135" s="84"/>
      <c r="E2135" s="84"/>
      <c r="F2135" s="84"/>
      <c r="G2135" s="819"/>
      <c r="H2135" s="572"/>
      <c r="I2135" s="84"/>
      <c r="J2135" s="84"/>
      <c r="K2135" s="84"/>
      <c r="L2135" s="84"/>
      <c r="M2135" s="84"/>
      <c r="N2135" s="84"/>
      <c r="O2135" s="84"/>
      <c r="P2135" s="84"/>
      <c r="Q2135" s="84"/>
      <c r="R2135" s="84"/>
      <c r="S2135" s="84"/>
      <c r="T2135" s="84"/>
      <c r="U2135" s="84"/>
      <c r="V2135" s="84"/>
      <c r="W2135" s="84"/>
      <c r="X2135" s="84"/>
      <c r="Y2135" s="84"/>
    </row>
    <row r="2136" spans="1:25">
      <c r="A2136" s="84"/>
      <c r="B2136" s="84"/>
      <c r="C2136" s="84"/>
      <c r="D2136" s="84"/>
      <c r="E2136" s="84"/>
      <c r="F2136" s="84"/>
      <c r="G2136" s="819"/>
      <c r="H2136" s="572"/>
      <c r="I2136" s="84"/>
      <c r="J2136" s="84"/>
      <c r="K2136" s="84"/>
      <c r="L2136" s="84"/>
      <c r="M2136" s="84"/>
      <c r="N2136" s="84"/>
      <c r="O2136" s="84"/>
      <c r="P2136" s="84"/>
      <c r="Q2136" s="84"/>
      <c r="R2136" s="84"/>
      <c r="S2136" s="84"/>
      <c r="T2136" s="84"/>
      <c r="U2136" s="84"/>
      <c r="V2136" s="84"/>
      <c r="W2136" s="84"/>
      <c r="X2136" s="84"/>
      <c r="Y2136" s="84"/>
    </row>
    <row r="2137" spans="1:25">
      <c r="A2137" s="84"/>
      <c r="B2137" s="84"/>
      <c r="C2137" s="84"/>
      <c r="D2137" s="84"/>
      <c r="E2137" s="84"/>
      <c r="F2137" s="84"/>
      <c r="G2137" s="819"/>
      <c r="H2137" s="572"/>
      <c r="I2137" s="84"/>
      <c r="J2137" s="84"/>
      <c r="K2137" s="84"/>
      <c r="L2137" s="84"/>
      <c r="M2137" s="84"/>
      <c r="N2137" s="84"/>
      <c r="O2137" s="84"/>
      <c r="P2137" s="84"/>
      <c r="Q2137" s="84"/>
      <c r="R2137" s="84"/>
      <c r="S2137" s="84"/>
      <c r="T2137" s="84"/>
      <c r="U2137" s="84"/>
      <c r="V2137" s="84"/>
      <c r="W2137" s="84"/>
      <c r="X2137" s="84"/>
      <c r="Y2137" s="84"/>
    </row>
    <row r="2138" spans="1:25">
      <c r="A2138" s="84"/>
      <c r="B2138" s="84"/>
      <c r="C2138" s="84"/>
      <c r="D2138" s="84"/>
      <c r="E2138" s="84"/>
      <c r="F2138" s="84"/>
      <c r="G2138" s="819"/>
      <c r="H2138" s="572"/>
      <c r="I2138" s="84"/>
      <c r="J2138" s="84"/>
      <c r="K2138" s="84"/>
      <c r="L2138" s="84"/>
      <c r="M2138" s="84"/>
      <c r="N2138" s="84"/>
      <c r="O2138" s="84"/>
      <c r="P2138" s="84"/>
      <c r="Q2138" s="84"/>
      <c r="R2138" s="84"/>
      <c r="S2138" s="84"/>
      <c r="T2138" s="84"/>
      <c r="U2138" s="84"/>
      <c r="V2138" s="84"/>
      <c r="W2138" s="84"/>
      <c r="X2138" s="84"/>
      <c r="Y2138" s="84"/>
    </row>
    <row r="2139" spans="1:25">
      <c r="A2139" s="84"/>
      <c r="B2139" s="84"/>
      <c r="C2139" s="84"/>
      <c r="D2139" s="84"/>
      <c r="E2139" s="84"/>
      <c r="F2139" s="84"/>
      <c r="G2139" s="819"/>
      <c r="H2139" s="572"/>
      <c r="I2139" s="84"/>
      <c r="J2139" s="84"/>
      <c r="K2139" s="84"/>
      <c r="L2139" s="84"/>
      <c r="M2139" s="84"/>
      <c r="N2139" s="84"/>
      <c r="O2139" s="84"/>
      <c r="P2139" s="84"/>
      <c r="Q2139" s="84"/>
      <c r="R2139" s="84"/>
      <c r="S2139" s="84"/>
      <c r="T2139" s="84"/>
      <c r="U2139" s="84"/>
      <c r="V2139" s="84"/>
      <c r="W2139" s="84"/>
      <c r="X2139" s="84"/>
      <c r="Y2139" s="84"/>
    </row>
    <row r="2140" spans="1:25">
      <c r="A2140" s="84"/>
      <c r="B2140" s="84"/>
      <c r="C2140" s="84"/>
      <c r="D2140" s="84"/>
      <c r="E2140" s="84"/>
      <c r="F2140" s="84"/>
      <c r="G2140" s="819"/>
      <c r="H2140" s="572"/>
      <c r="I2140" s="84"/>
      <c r="J2140" s="84"/>
      <c r="K2140" s="84"/>
      <c r="L2140" s="84"/>
      <c r="M2140" s="84"/>
      <c r="N2140" s="84"/>
      <c r="O2140" s="84"/>
      <c r="P2140" s="84"/>
      <c r="Q2140" s="84"/>
      <c r="R2140" s="84"/>
      <c r="S2140" s="84"/>
      <c r="T2140" s="84"/>
      <c r="U2140" s="84"/>
      <c r="V2140" s="84"/>
      <c r="W2140" s="84"/>
      <c r="X2140" s="84"/>
      <c r="Y2140" s="84"/>
    </row>
    <row r="2141" spans="1:25">
      <c r="A2141" s="84"/>
      <c r="B2141" s="84"/>
      <c r="C2141" s="84"/>
      <c r="D2141" s="84"/>
      <c r="E2141" s="84"/>
      <c r="F2141" s="84"/>
      <c r="G2141" s="819"/>
      <c r="H2141" s="572"/>
      <c r="I2141" s="84"/>
      <c r="J2141" s="84"/>
      <c r="K2141" s="84"/>
      <c r="L2141" s="84"/>
      <c r="M2141" s="84"/>
      <c r="N2141" s="84"/>
      <c r="O2141" s="84"/>
      <c r="P2141" s="84"/>
      <c r="Q2141" s="84"/>
      <c r="R2141" s="84"/>
      <c r="S2141" s="84"/>
      <c r="T2141" s="84"/>
      <c r="U2141" s="84"/>
      <c r="V2141" s="84"/>
      <c r="W2141" s="84"/>
      <c r="X2141" s="84"/>
      <c r="Y2141" s="84"/>
    </row>
    <row r="2142" spans="1:25">
      <c r="A2142" s="84"/>
      <c r="B2142" s="84"/>
      <c r="C2142" s="84"/>
      <c r="D2142" s="84"/>
      <c r="E2142" s="84"/>
      <c r="F2142" s="84"/>
      <c r="G2142" s="819"/>
      <c r="H2142" s="572"/>
      <c r="I2142" s="84"/>
      <c r="J2142" s="84"/>
      <c r="K2142" s="84"/>
      <c r="L2142" s="84"/>
      <c r="M2142" s="84"/>
      <c r="N2142" s="84"/>
      <c r="O2142" s="84"/>
      <c r="P2142" s="84"/>
      <c r="Q2142" s="84"/>
      <c r="R2142" s="84"/>
      <c r="S2142" s="84"/>
      <c r="T2142" s="84"/>
      <c r="U2142" s="84"/>
      <c r="V2142" s="84"/>
      <c r="W2142" s="84"/>
      <c r="X2142" s="84"/>
      <c r="Y2142" s="84"/>
    </row>
    <row r="2143" spans="1:25">
      <c r="A2143" s="84"/>
      <c r="B2143" s="84"/>
      <c r="C2143" s="84"/>
      <c r="D2143" s="84"/>
      <c r="E2143" s="84"/>
      <c r="F2143" s="84"/>
      <c r="G2143" s="819"/>
      <c r="H2143" s="572"/>
      <c r="I2143" s="84"/>
      <c r="J2143" s="84"/>
      <c r="K2143" s="84"/>
      <c r="L2143" s="84"/>
      <c r="M2143" s="84"/>
      <c r="N2143" s="84"/>
      <c r="O2143" s="84"/>
      <c r="P2143" s="84"/>
      <c r="Q2143" s="84"/>
      <c r="R2143" s="84"/>
      <c r="S2143" s="84"/>
      <c r="T2143" s="84"/>
      <c r="U2143" s="84"/>
      <c r="V2143" s="84"/>
      <c r="W2143" s="84"/>
      <c r="X2143" s="84"/>
      <c r="Y2143" s="84"/>
    </row>
    <row r="2144" spans="1:25">
      <c r="A2144" s="84"/>
      <c r="B2144" s="84"/>
      <c r="C2144" s="84"/>
      <c r="D2144" s="84"/>
      <c r="E2144" s="84"/>
      <c r="F2144" s="84"/>
      <c r="G2144" s="819"/>
      <c r="H2144" s="572"/>
      <c r="I2144" s="84"/>
      <c r="J2144" s="84"/>
      <c r="K2144" s="84"/>
      <c r="L2144" s="84"/>
      <c r="M2144" s="84"/>
      <c r="N2144" s="84"/>
      <c r="O2144" s="84"/>
      <c r="P2144" s="84"/>
      <c r="Q2144" s="84"/>
      <c r="R2144" s="84"/>
      <c r="S2144" s="84"/>
      <c r="T2144" s="84"/>
      <c r="U2144" s="84"/>
      <c r="V2144" s="84"/>
      <c r="W2144" s="84"/>
      <c r="X2144" s="84"/>
      <c r="Y2144" s="84"/>
    </row>
    <row r="2145" spans="1:25">
      <c r="A2145" s="84"/>
      <c r="B2145" s="84"/>
      <c r="C2145" s="84"/>
      <c r="D2145" s="84"/>
      <c r="E2145" s="84"/>
      <c r="F2145" s="84"/>
      <c r="G2145" s="819"/>
      <c r="H2145" s="572"/>
      <c r="I2145" s="84"/>
      <c r="J2145" s="84"/>
      <c r="K2145" s="84"/>
      <c r="L2145" s="84"/>
      <c r="M2145" s="84"/>
      <c r="N2145" s="84"/>
      <c r="O2145" s="84"/>
      <c r="P2145" s="84"/>
      <c r="Q2145" s="84"/>
      <c r="R2145" s="84"/>
      <c r="S2145" s="84"/>
      <c r="T2145" s="84"/>
      <c r="U2145" s="84"/>
      <c r="V2145" s="84"/>
      <c r="W2145" s="84"/>
      <c r="X2145" s="84"/>
      <c r="Y2145" s="84"/>
    </row>
    <row r="2146" spans="1:25">
      <c r="A2146" s="84"/>
      <c r="B2146" s="84"/>
      <c r="C2146" s="84"/>
      <c r="D2146" s="84"/>
      <c r="E2146" s="84"/>
      <c r="F2146" s="84"/>
      <c r="G2146" s="819"/>
      <c r="H2146" s="572"/>
      <c r="I2146" s="84"/>
      <c r="J2146" s="84"/>
      <c r="K2146" s="84"/>
      <c r="L2146" s="84"/>
      <c r="M2146" s="84"/>
      <c r="N2146" s="84"/>
      <c r="O2146" s="84"/>
      <c r="P2146" s="84"/>
      <c r="Q2146" s="84"/>
      <c r="R2146" s="84"/>
      <c r="S2146" s="84"/>
      <c r="T2146" s="84"/>
      <c r="U2146" s="84"/>
      <c r="V2146" s="84"/>
      <c r="W2146" s="84"/>
      <c r="X2146" s="84"/>
      <c r="Y2146" s="84"/>
    </row>
    <row r="2147" spans="1:25">
      <c r="A2147" s="84"/>
      <c r="B2147" s="84"/>
      <c r="C2147" s="84"/>
      <c r="D2147" s="84"/>
      <c r="E2147" s="84"/>
      <c r="F2147" s="84"/>
      <c r="G2147" s="819"/>
      <c r="H2147" s="572"/>
      <c r="I2147" s="84"/>
      <c r="J2147" s="84"/>
      <c r="K2147" s="84"/>
      <c r="L2147" s="84"/>
      <c r="M2147" s="84"/>
      <c r="N2147" s="84"/>
      <c r="O2147" s="84"/>
      <c r="P2147" s="84"/>
      <c r="Q2147" s="84"/>
      <c r="R2147" s="84"/>
      <c r="S2147" s="84"/>
      <c r="T2147" s="84"/>
      <c r="U2147" s="84"/>
      <c r="V2147" s="84"/>
      <c r="W2147" s="84"/>
      <c r="X2147" s="84"/>
      <c r="Y2147" s="84"/>
    </row>
    <row r="2148" spans="1:25">
      <c r="A2148" s="84"/>
      <c r="B2148" s="84"/>
      <c r="C2148" s="84"/>
      <c r="D2148" s="84"/>
      <c r="E2148" s="84"/>
      <c r="F2148" s="84"/>
      <c r="G2148" s="819"/>
      <c r="H2148" s="572"/>
      <c r="I2148" s="84"/>
      <c r="J2148" s="84"/>
      <c r="K2148" s="84"/>
      <c r="L2148" s="84"/>
      <c r="M2148" s="84"/>
      <c r="N2148" s="84"/>
      <c r="O2148" s="84"/>
      <c r="P2148" s="84"/>
      <c r="Q2148" s="84"/>
      <c r="R2148" s="84"/>
      <c r="S2148" s="84"/>
      <c r="T2148" s="84"/>
      <c r="U2148" s="84"/>
      <c r="V2148" s="84"/>
      <c r="W2148" s="84"/>
      <c r="X2148" s="84"/>
      <c r="Y2148" s="84"/>
    </row>
    <row r="2149" spans="1:25">
      <c r="A2149" s="84"/>
      <c r="B2149" s="84"/>
      <c r="C2149" s="84"/>
      <c r="D2149" s="84"/>
      <c r="E2149" s="84"/>
      <c r="F2149" s="84"/>
      <c r="G2149" s="819"/>
      <c r="H2149" s="572"/>
      <c r="I2149" s="84"/>
      <c r="J2149" s="84"/>
      <c r="K2149" s="84"/>
      <c r="L2149" s="84"/>
      <c r="M2149" s="84"/>
      <c r="N2149" s="84"/>
      <c r="O2149" s="84"/>
      <c r="P2149" s="84"/>
      <c r="Q2149" s="84"/>
      <c r="R2149" s="84"/>
      <c r="S2149" s="84"/>
      <c r="T2149" s="84"/>
      <c r="U2149" s="84"/>
      <c r="V2149" s="84"/>
      <c r="W2149" s="84"/>
      <c r="X2149" s="84"/>
      <c r="Y2149" s="84"/>
    </row>
    <row r="2150" spans="1:25">
      <c r="A2150" s="84"/>
      <c r="B2150" s="84"/>
      <c r="C2150" s="84"/>
      <c r="D2150" s="84"/>
      <c r="E2150" s="84"/>
      <c r="F2150" s="84"/>
      <c r="G2150" s="819"/>
      <c r="H2150" s="572"/>
      <c r="I2150" s="84"/>
      <c r="J2150" s="84"/>
      <c r="K2150" s="84"/>
      <c r="L2150" s="84"/>
      <c r="M2150" s="84"/>
      <c r="N2150" s="84"/>
      <c r="O2150" s="84"/>
      <c r="P2150" s="84"/>
      <c r="Q2150" s="84"/>
      <c r="R2150" s="84"/>
      <c r="S2150" s="84"/>
      <c r="T2150" s="84"/>
      <c r="U2150" s="84"/>
      <c r="V2150" s="84"/>
      <c r="W2150" s="84"/>
      <c r="X2150" s="84"/>
      <c r="Y2150" s="84"/>
    </row>
    <row r="2151" spans="1:25">
      <c r="A2151" s="84"/>
      <c r="B2151" s="84"/>
      <c r="C2151" s="84"/>
      <c r="D2151" s="84"/>
      <c r="E2151" s="84"/>
      <c r="F2151" s="84"/>
      <c r="G2151" s="819"/>
      <c r="H2151" s="572"/>
      <c r="I2151" s="84"/>
      <c r="J2151" s="84"/>
      <c r="K2151" s="84"/>
      <c r="L2151" s="84"/>
      <c r="M2151" s="84"/>
      <c r="N2151" s="84"/>
      <c r="O2151" s="84"/>
      <c r="P2151" s="84"/>
      <c r="Q2151" s="84"/>
      <c r="R2151" s="84"/>
      <c r="S2151" s="84"/>
      <c r="T2151" s="84"/>
      <c r="U2151" s="84"/>
      <c r="V2151" s="84"/>
      <c r="W2151" s="84"/>
      <c r="X2151" s="84"/>
      <c r="Y2151" s="84"/>
    </row>
    <row r="2152" spans="1:25">
      <c r="A2152" s="84"/>
      <c r="B2152" s="84"/>
      <c r="C2152" s="84"/>
      <c r="D2152" s="84"/>
      <c r="E2152" s="84"/>
      <c r="F2152" s="84"/>
      <c r="G2152" s="819"/>
      <c r="H2152" s="572"/>
      <c r="I2152" s="84"/>
      <c r="J2152" s="84"/>
      <c r="K2152" s="84"/>
      <c r="L2152" s="84"/>
      <c r="M2152" s="84"/>
      <c r="N2152" s="84"/>
      <c r="O2152" s="84"/>
      <c r="P2152" s="84"/>
      <c r="Q2152" s="84"/>
      <c r="R2152" s="84"/>
      <c r="S2152" s="84"/>
      <c r="T2152" s="84"/>
      <c r="U2152" s="84"/>
      <c r="V2152" s="84"/>
      <c r="W2152" s="84"/>
      <c r="X2152" s="84"/>
      <c r="Y2152" s="84"/>
    </row>
    <row r="2153" spans="1:25">
      <c r="A2153" s="84"/>
      <c r="B2153" s="84"/>
      <c r="C2153" s="84"/>
      <c r="D2153" s="84"/>
      <c r="E2153" s="84"/>
      <c r="F2153" s="84"/>
      <c r="G2153" s="819"/>
      <c r="H2153" s="572"/>
      <c r="I2153" s="84"/>
      <c r="J2153" s="84"/>
      <c r="K2153" s="84"/>
      <c r="L2153" s="84"/>
      <c r="M2153" s="84"/>
      <c r="N2153" s="84"/>
      <c r="O2153" s="84"/>
      <c r="P2153" s="84"/>
      <c r="Q2153" s="84"/>
      <c r="R2153" s="84"/>
      <c r="S2153" s="84"/>
      <c r="T2153" s="84"/>
      <c r="U2153" s="84"/>
      <c r="V2153" s="84"/>
      <c r="W2153" s="84"/>
      <c r="X2153" s="84"/>
      <c r="Y2153" s="84"/>
    </row>
    <row r="2154" spans="1:25">
      <c r="A2154" s="84"/>
      <c r="B2154" s="84"/>
      <c r="C2154" s="84"/>
      <c r="D2154" s="84"/>
      <c r="E2154" s="84"/>
      <c r="F2154" s="84"/>
      <c r="G2154" s="819"/>
      <c r="H2154" s="572"/>
      <c r="I2154" s="84"/>
      <c r="J2154" s="84"/>
      <c r="K2154" s="84"/>
      <c r="L2154" s="84"/>
      <c r="M2154" s="84"/>
      <c r="N2154" s="84"/>
      <c r="O2154" s="84"/>
      <c r="P2154" s="84"/>
      <c r="Q2154" s="84"/>
      <c r="R2154" s="84"/>
      <c r="S2154" s="84"/>
      <c r="T2154" s="84"/>
      <c r="U2154" s="84"/>
      <c r="V2154" s="84"/>
      <c r="W2154" s="84"/>
      <c r="X2154" s="84"/>
      <c r="Y2154" s="84"/>
    </row>
    <row r="2155" spans="1:25">
      <c r="A2155" s="84"/>
      <c r="B2155" s="84"/>
      <c r="C2155" s="84"/>
      <c r="D2155" s="84"/>
      <c r="E2155" s="84"/>
      <c r="F2155" s="84"/>
      <c r="G2155" s="819"/>
      <c r="H2155" s="572"/>
      <c r="I2155" s="84"/>
      <c r="J2155" s="84"/>
      <c r="K2155" s="84"/>
      <c r="L2155" s="84"/>
      <c r="M2155" s="84"/>
      <c r="N2155" s="84"/>
      <c r="O2155" s="84"/>
      <c r="P2155" s="84"/>
      <c r="Q2155" s="84"/>
      <c r="R2155" s="84"/>
      <c r="S2155" s="84"/>
      <c r="T2155" s="84"/>
      <c r="U2155" s="84"/>
      <c r="V2155" s="84"/>
      <c r="W2155" s="84"/>
      <c r="X2155" s="84"/>
      <c r="Y2155" s="84"/>
    </row>
    <row r="2156" spans="1:25">
      <c r="A2156" s="84"/>
      <c r="B2156" s="84"/>
      <c r="C2156" s="84"/>
      <c r="D2156" s="84"/>
      <c r="E2156" s="84"/>
      <c r="F2156" s="84"/>
      <c r="G2156" s="819"/>
      <c r="H2156" s="572"/>
      <c r="I2156" s="84"/>
      <c r="J2156" s="84"/>
      <c r="K2156" s="84"/>
      <c r="L2156" s="84"/>
      <c r="M2156" s="84"/>
      <c r="N2156" s="84"/>
      <c r="O2156" s="84"/>
      <c r="P2156" s="84"/>
      <c r="Q2156" s="84"/>
      <c r="R2156" s="84"/>
      <c r="S2156" s="84"/>
      <c r="T2156" s="84"/>
      <c r="U2156" s="84"/>
      <c r="V2156" s="84"/>
      <c r="W2156" s="84"/>
      <c r="X2156" s="84"/>
      <c r="Y2156" s="84"/>
    </row>
    <row r="2157" spans="1:25">
      <c r="A2157" s="84"/>
      <c r="B2157" s="84"/>
      <c r="C2157" s="84"/>
      <c r="D2157" s="84"/>
      <c r="E2157" s="84"/>
      <c r="F2157" s="84"/>
      <c r="G2157" s="819"/>
      <c r="H2157" s="572"/>
      <c r="I2157" s="84"/>
      <c r="J2157" s="84"/>
      <c r="K2157" s="84"/>
      <c r="L2157" s="84"/>
      <c r="M2157" s="84"/>
      <c r="N2157" s="84"/>
      <c r="O2157" s="84"/>
      <c r="P2157" s="84"/>
      <c r="Q2157" s="84"/>
      <c r="R2157" s="84"/>
      <c r="S2157" s="84"/>
      <c r="T2157" s="84"/>
      <c r="U2157" s="84"/>
      <c r="V2157" s="84"/>
      <c r="W2157" s="84"/>
      <c r="X2157" s="84"/>
      <c r="Y2157" s="84"/>
    </row>
    <row r="2158" spans="1:25">
      <c r="A2158" s="84"/>
      <c r="B2158" s="84"/>
      <c r="C2158" s="84"/>
      <c r="D2158" s="84"/>
      <c r="E2158" s="84"/>
      <c r="F2158" s="84"/>
      <c r="G2158" s="819"/>
      <c r="H2158" s="572"/>
      <c r="I2158" s="84"/>
      <c r="J2158" s="84"/>
      <c r="K2158" s="84"/>
      <c r="L2158" s="84"/>
      <c r="M2158" s="84"/>
      <c r="N2158" s="84"/>
      <c r="O2158" s="84"/>
      <c r="P2158" s="84"/>
      <c r="Q2158" s="84"/>
      <c r="R2158" s="84"/>
      <c r="S2158" s="84"/>
      <c r="T2158" s="84"/>
      <c r="U2158" s="84"/>
      <c r="V2158" s="84"/>
      <c r="W2158" s="84"/>
      <c r="X2158" s="84"/>
      <c r="Y2158" s="84"/>
    </row>
    <row r="2159" spans="1:25">
      <c r="A2159" s="84"/>
      <c r="B2159" s="84"/>
      <c r="C2159" s="84"/>
      <c r="D2159" s="84"/>
      <c r="E2159" s="84"/>
      <c r="F2159" s="84"/>
      <c r="G2159" s="819"/>
      <c r="H2159" s="572"/>
      <c r="I2159" s="84"/>
      <c r="J2159" s="84"/>
      <c r="K2159" s="84"/>
      <c r="L2159" s="84"/>
      <c r="M2159" s="84"/>
      <c r="N2159" s="84"/>
      <c r="O2159" s="84"/>
      <c r="P2159" s="84"/>
      <c r="Q2159" s="84"/>
      <c r="R2159" s="84"/>
      <c r="S2159" s="84"/>
      <c r="T2159" s="84"/>
      <c r="U2159" s="84"/>
      <c r="V2159" s="84"/>
      <c r="W2159" s="84"/>
      <c r="X2159" s="84"/>
      <c r="Y2159" s="84"/>
    </row>
    <row r="2160" spans="1:25">
      <c r="A2160" s="84"/>
      <c r="B2160" s="84"/>
      <c r="C2160" s="84"/>
      <c r="D2160" s="84"/>
      <c r="E2160" s="84"/>
      <c r="F2160" s="84"/>
      <c r="G2160" s="819"/>
      <c r="H2160" s="572"/>
      <c r="I2160" s="84"/>
      <c r="J2160" s="84"/>
      <c r="K2160" s="84"/>
      <c r="L2160" s="84"/>
      <c r="M2160" s="84"/>
      <c r="N2160" s="84"/>
      <c r="O2160" s="84"/>
      <c r="P2160" s="84"/>
      <c r="Q2160" s="84"/>
      <c r="R2160" s="84"/>
      <c r="S2160" s="84"/>
      <c r="T2160" s="84"/>
      <c r="U2160" s="84"/>
      <c r="V2160" s="84"/>
      <c r="W2160" s="84"/>
      <c r="X2160" s="84"/>
      <c r="Y2160" s="84"/>
    </row>
    <row r="2161" spans="1:25">
      <c r="A2161" s="84"/>
      <c r="B2161" s="84"/>
      <c r="C2161" s="84"/>
      <c r="D2161" s="84"/>
      <c r="E2161" s="84"/>
      <c r="F2161" s="84"/>
      <c r="G2161" s="819"/>
      <c r="H2161" s="572"/>
      <c r="I2161" s="84"/>
      <c r="J2161" s="84"/>
      <c r="K2161" s="84"/>
      <c r="L2161" s="84"/>
      <c r="M2161" s="84"/>
      <c r="N2161" s="84"/>
      <c r="O2161" s="84"/>
      <c r="P2161" s="84"/>
      <c r="Q2161" s="84"/>
      <c r="R2161" s="84"/>
      <c r="S2161" s="84"/>
      <c r="T2161" s="84"/>
      <c r="U2161" s="84"/>
      <c r="V2161" s="84"/>
      <c r="W2161" s="84"/>
      <c r="X2161" s="84"/>
      <c r="Y2161" s="84"/>
    </row>
    <row r="2162" spans="1:25">
      <c r="A2162" s="84"/>
      <c r="B2162" s="84"/>
      <c r="C2162" s="84"/>
      <c r="D2162" s="84"/>
      <c r="E2162" s="84"/>
      <c r="F2162" s="84"/>
      <c r="G2162" s="819"/>
      <c r="H2162" s="572"/>
      <c r="I2162" s="84"/>
      <c r="J2162" s="84"/>
      <c r="K2162" s="84"/>
      <c r="L2162" s="84"/>
      <c r="M2162" s="84"/>
      <c r="N2162" s="84"/>
      <c r="O2162" s="84"/>
      <c r="P2162" s="84"/>
      <c r="Q2162" s="84"/>
      <c r="R2162" s="84"/>
      <c r="S2162" s="84"/>
      <c r="T2162" s="84"/>
      <c r="U2162" s="84"/>
      <c r="V2162" s="84"/>
      <c r="W2162" s="84"/>
      <c r="X2162" s="84"/>
      <c r="Y2162" s="84"/>
    </row>
    <row r="2163" spans="1:25">
      <c r="A2163" s="84"/>
      <c r="B2163" s="84"/>
      <c r="C2163" s="84"/>
      <c r="D2163" s="84"/>
      <c r="E2163" s="84"/>
      <c r="F2163" s="84"/>
      <c r="G2163" s="819"/>
      <c r="H2163" s="572"/>
      <c r="I2163" s="84"/>
      <c r="J2163" s="84"/>
      <c r="K2163" s="84"/>
      <c r="L2163" s="84"/>
      <c r="M2163" s="84"/>
      <c r="N2163" s="84"/>
      <c r="O2163" s="84"/>
      <c r="P2163" s="84"/>
      <c r="Q2163" s="84"/>
      <c r="R2163" s="84"/>
      <c r="S2163" s="84"/>
      <c r="T2163" s="84"/>
      <c r="U2163" s="84"/>
      <c r="V2163" s="84"/>
      <c r="W2163" s="84"/>
      <c r="X2163" s="84"/>
      <c r="Y2163" s="84"/>
    </row>
    <row r="2164" spans="1:25">
      <c r="A2164" s="84"/>
      <c r="B2164" s="84"/>
      <c r="C2164" s="84"/>
      <c r="D2164" s="84"/>
      <c r="E2164" s="84"/>
      <c r="F2164" s="84"/>
      <c r="G2164" s="819"/>
      <c r="H2164" s="572"/>
      <c r="I2164" s="84"/>
      <c r="J2164" s="84"/>
      <c r="K2164" s="84"/>
      <c r="L2164" s="84"/>
      <c r="M2164" s="84"/>
      <c r="N2164" s="84"/>
      <c r="O2164" s="84"/>
      <c r="P2164" s="84"/>
      <c r="Q2164" s="84"/>
      <c r="R2164" s="84"/>
      <c r="S2164" s="84"/>
      <c r="T2164" s="84"/>
      <c r="U2164" s="84"/>
      <c r="V2164" s="84"/>
      <c r="W2164" s="84"/>
      <c r="X2164" s="84"/>
      <c r="Y2164" s="84"/>
    </row>
    <row r="2165" spans="1:25">
      <c r="A2165" s="84"/>
      <c r="B2165" s="84"/>
      <c r="C2165" s="84"/>
      <c r="D2165" s="84"/>
      <c r="E2165" s="84"/>
      <c r="F2165" s="84"/>
      <c r="G2165" s="819"/>
      <c r="H2165" s="572"/>
      <c r="I2165" s="84"/>
      <c r="J2165" s="84"/>
      <c r="K2165" s="84"/>
      <c r="L2165" s="84"/>
      <c r="M2165" s="84"/>
      <c r="N2165" s="84"/>
      <c r="O2165" s="84"/>
      <c r="P2165" s="84"/>
      <c r="Q2165" s="84"/>
      <c r="R2165" s="84"/>
      <c r="S2165" s="84"/>
      <c r="T2165" s="84"/>
      <c r="U2165" s="84"/>
      <c r="V2165" s="84"/>
      <c r="W2165" s="84"/>
      <c r="X2165" s="84"/>
      <c r="Y2165" s="84"/>
    </row>
    <row r="2166" spans="1:25">
      <c r="A2166" s="84"/>
      <c r="B2166" s="84"/>
      <c r="C2166" s="84"/>
      <c r="D2166" s="84"/>
      <c r="E2166" s="84"/>
      <c r="F2166" s="84"/>
      <c r="G2166" s="819"/>
      <c r="H2166" s="572"/>
      <c r="I2166" s="84"/>
      <c r="J2166" s="84"/>
      <c r="K2166" s="84"/>
      <c r="L2166" s="84"/>
      <c r="M2166" s="84"/>
      <c r="N2166" s="84"/>
      <c r="O2166" s="84"/>
      <c r="P2166" s="84"/>
      <c r="Q2166" s="84"/>
      <c r="R2166" s="84"/>
      <c r="S2166" s="84"/>
      <c r="T2166" s="84"/>
      <c r="U2166" s="84"/>
      <c r="V2166" s="84"/>
      <c r="W2166" s="84"/>
      <c r="X2166" s="84"/>
      <c r="Y2166" s="84"/>
    </row>
    <row r="2167" spans="1:25">
      <c r="A2167" s="84"/>
      <c r="B2167" s="84"/>
      <c r="C2167" s="84"/>
      <c r="D2167" s="84"/>
      <c r="E2167" s="84"/>
      <c r="F2167" s="84"/>
      <c r="G2167" s="819"/>
      <c r="H2167" s="572"/>
      <c r="I2167" s="84"/>
      <c r="J2167" s="84"/>
      <c r="K2167" s="84"/>
      <c r="L2167" s="84"/>
      <c r="M2167" s="84"/>
      <c r="N2167" s="84"/>
      <c r="O2167" s="84"/>
      <c r="P2167" s="84"/>
      <c r="Q2167" s="84"/>
      <c r="R2167" s="84"/>
      <c r="S2167" s="84"/>
      <c r="T2167" s="84"/>
      <c r="U2167" s="84"/>
      <c r="V2167" s="84"/>
      <c r="W2167" s="84"/>
      <c r="X2167" s="84"/>
      <c r="Y2167" s="84"/>
    </row>
    <row r="2168" spans="1:25">
      <c r="A2168" s="84"/>
      <c r="B2168" s="84"/>
      <c r="C2168" s="84"/>
      <c r="D2168" s="84"/>
      <c r="E2168" s="84"/>
      <c r="F2168" s="84"/>
      <c r="G2168" s="819"/>
      <c r="H2168" s="572"/>
      <c r="I2168" s="84"/>
      <c r="J2168" s="84"/>
      <c r="K2168" s="84"/>
      <c r="L2168" s="84"/>
      <c r="M2168" s="84"/>
      <c r="N2168" s="84"/>
      <c r="O2168" s="84"/>
      <c r="P2168" s="84"/>
      <c r="Q2168" s="84"/>
      <c r="R2168" s="84"/>
      <c r="S2168" s="84"/>
      <c r="T2168" s="84"/>
      <c r="U2168" s="84"/>
      <c r="V2168" s="84"/>
      <c r="W2168" s="84"/>
      <c r="X2168" s="84"/>
      <c r="Y2168" s="84"/>
    </row>
    <row r="2169" spans="1:25">
      <c r="A2169" s="84"/>
      <c r="B2169" s="84"/>
      <c r="C2169" s="84"/>
      <c r="D2169" s="84"/>
      <c r="E2169" s="84"/>
      <c r="F2169" s="84"/>
      <c r="G2169" s="819"/>
      <c r="H2169" s="572"/>
      <c r="I2169" s="84"/>
      <c r="J2169" s="84"/>
      <c r="K2169" s="84"/>
      <c r="L2169" s="84"/>
      <c r="M2169" s="84"/>
      <c r="N2169" s="84"/>
      <c r="O2169" s="84"/>
      <c r="P2169" s="84"/>
      <c r="Q2169" s="84"/>
      <c r="R2169" s="84"/>
      <c r="S2169" s="84"/>
      <c r="T2169" s="84"/>
      <c r="U2169" s="84"/>
      <c r="V2169" s="84"/>
      <c r="W2169" s="84"/>
      <c r="X2169" s="84"/>
      <c r="Y2169" s="84"/>
    </row>
    <row r="2170" spans="1:25">
      <c r="A2170" s="84"/>
      <c r="B2170" s="84"/>
      <c r="C2170" s="84"/>
      <c r="D2170" s="84"/>
      <c r="E2170" s="84"/>
      <c r="F2170" s="84"/>
      <c r="G2170" s="819"/>
      <c r="H2170" s="572"/>
      <c r="I2170" s="84"/>
      <c r="J2170" s="84"/>
      <c r="K2170" s="84"/>
      <c r="L2170" s="84"/>
      <c r="M2170" s="84"/>
      <c r="N2170" s="84"/>
      <c r="O2170" s="84"/>
      <c r="P2170" s="84"/>
      <c r="Q2170" s="84"/>
      <c r="R2170" s="84"/>
      <c r="S2170" s="84"/>
      <c r="T2170" s="84"/>
      <c r="U2170" s="84"/>
      <c r="V2170" s="84"/>
      <c r="W2170" s="84"/>
      <c r="X2170" s="84"/>
      <c r="Y2170" s="84"/>
    </row>
    <row r="2171" spans="1:25">
      <c r="A2171" s="84"/>
      <c r="B2171" s="84"/>
      <c r="C2171" s="84"/>
      <c r="D2171" s="84"/>
      <c r="E2171" s="84"/>
      <c r="F2171" s="84"/>
      <c r="G2171" s="819"/>
      <c r="H2171" s="572"/>
      <c r="I2171" s="84"/>
      <c r="J2171" s="84"/>
      <c r="K2171" s="84"/>
      <c r="L2171" s="84"/>
      <c r="M2171" s="84"/>
      <c r="N2171" s="84"/>
      <c r="O2171" s="84"/>
      <c r="P2171" s="84"/>
      <c r="Q2171" s="84"/>
      <c r="R2171" s="84"/>
      <c r="S2171" s="84"/>
      <c r="T2171" s="84"/>
      <c r="U2171" s="84"/>
      <c r="V2171" s="84"/>
      <c r="W2171" s="84"/>
      <c r="X2171" s="84"/>
      <c r="Y2171" s="84"/>
    </row>
    <row r="2172" spans="1:25">
      <c r="A2172" s="84"/>
      <c r="B2172" s="84"/>
      <c r="C2172" s="84"/>
      <c r="D2172" s="84"/>
      <c r="E2172" s="84"/>
      <c r="F2172" s="84"/>
      <c r="G2172" s="819"/>
      <c r="H2172" s="572"/>
      <c r="I2172" s="84"/>
      <c r="J2172" s="84"/>
      <c r="K2172" s="84"/>
      <c r="L2172" s="84"/>
      <c r="M2172" s="84"/>
      <c r="N2172" s="84"/>
      <c r="O2172" s="84"/>
      <c r="P2172" s="84"/>
      <c r="Q2172" s="84"/>
      <c r="R2172" s="84"/>
      <c r="S2172" s="84"/>
      <c r="T2172" s="84"/>
      <c r="U2172" s="84"/>
      <c r="V2172" s="84"/>
      <c r="W2172" s="84"/>
      <c r="X2172" s="84"/>
      <c r="Y2172" s="84"/>
    </row>
    <row r="2173" spans="1:25">
      <c r="A2173" s="84"/>
      <c r="B2173" s="84"/>
      <c r="C2173" s="84"/>
      <c r="D2173" s="84"/>
      <c r="E2173" s="84"/>
      <c r="F2173" s="84"/>
      <c r="G2173" s="819"/>
      <c r="H2173" s="572"/>
      <c r="I2173" s="84"/>
      <c r="J2173" s="84"/>
      <c r="K2173" s="84"/>
      <c r="L2173" s="84"/>
      <c r="M2173" s="84"/>
      <c r="N2173" s="84"/>
      <c r="O2173" s="84"/>
      <c r="P2173" s="84"/>
      <c r="Q2173" s="84"/>
      <c r="R2173" s="84"/>
      <c r="S2173" s="84"/>
      <c r="T2173" s="84"/>
      <c r="U2173" s="84"/>
      <c r="V2173" s="84"/>
      <c r="W2173" s="84"/>
      <c r="X2173" s="84"/>
      <c r="Y2173" s="84"/>
    </row>
    <row r="2174" spans="1:25">
      <c r="A2174" s="84"/>
      <c r="B2174" s="84"/>
      <c r="C2174" s="84"/>
      <c r="D2174" s="84"/>
      <c r="E2174" s="84"/>
      <c r="F2174" s="84"/>
      <c r="G2174" s="819"/>
      <c r="H2174" s="572"/>
      <c r="I2174" s="84"/>
      <c r="J2174" s="84"/>
      <c r="K2174" s="84"/>
      <c r="L2174" s="84"/>
      <c r="M2174" s="84"/>
      <c r="N2174" s="84"/>
      <c r="O2174" s="84"/>
      <c r="P2174" s="84"/>
      <c r="Q2174" s="84"/>
      <c r="R2174" s="84"/>
      <c r="S2174" s="84"/>
      <c r="T2174" s="84"/>
      <c r="U2174" s="84"/>
      <c r="V2174" s="84"/>
      <c r="W2174" s="84"/>
      <c r="X2174" s="84"/>
      <c r="Y2174" s="84"/>
    </row>
    <row r="2175" spans="1:25">
      <c r="A2175" s="84"/>
      <c r="B2175" s="84"/>
      <c r="C2175" s="84"/>
      <c r="D2175" s="84"/>
      <c r="E2175" s="84"/>
      <c r="F2175" s="84"/>
      <c r="G2175" s="819"/>
      <c r="H2175" s="572"/>
      <c r="I2175" s="84"/>
      <c r="J2175" s="84"/>
      <c r="K2175" s="84"/>
      <c r="L2175" s="84"/>
      <c r="M2175" s="84"/>
      <c r="N2175" s="84"/>
      <c r="O2175" s="84"/>
      <c r="P2175" s="84"/>
      <c r="Q2175" s="84"/>
      <c r="R2175" s="84"/>
      <c r="S2175" s="84"/>
      <c r="T2175" s="84"/>
      <c r="U2175" s="84"/>
      <c r="V2175" s="84"/>
      <c r="W2175" s="84"/>
      <c r="X2175" s="84"/>
      <c r="Y2175" s="84"/>
    </row>
    <row r="2176" spans="1:25">
      <c r="A2176" s="84"/>
      <c r="B2176" s="84"/>
      <c r="C2176" s="84"/>
      <c r="D2176" s="84"/>
      <c r="E2176" s="84"/>
      <c r="F2176" s="84"/>
      <c r="G2176" s="819"/>
      <c r="H2176" s="572"/>
      <c r="I2176" s="84"/>
      <c r="J2176" s="84"/>
      <c r="K2176" s="84"/>
      <c r="L2176" s="84"/>
      <c r="M2176" s="84"/>
      <c r="N2176" s="84"/>
      <c r="O2176" s="84"/>
      <c r="P2176" s="84"/>
      <c r="Q2176" s="84"/>
      <c r="R2176" s="84"/>
      <c r="S2176" s="84"/>
      <c r="T2176" s="84"/>
      <c r="U2176" s="84"/>
      <c r="V2176" s="84"/>
      <c r="W2176" s="84"/>
      <c r="X2176" s="84"/>
      <c r="Y2176" s="84"/>
    </row>
    <row r="2177" spans="1:25">
      <c r="A2177" s="84"/>
      <c r="B2177" s="84"/>
      <c r="C2177" s="84"/>
      <c r="D2177" s="84"/>
      <c r="E2177" s="84"/>
      <c r="F2177" s="84"/>
      <c r="G2177" s="819"/>
      <c r="H2177" s="572"/>
      <c r="I2177" s="84"/>
      <c r="J2177" s="84"/>
      <c r="K2177" s="84"/>
      <c r="L2177" s="84"/>
      <c r="M2177" s="84"/>
      <c r="N2177" s="84"/>
      <c r="O2177" s="84"/>
      <c r="P2177" s="84"/>
      <c r="Q2177" s="84"/>
      <c r="R2177" s="84"/>
      <c r="S2177" s="84"/>
      <c r="T2177" s="84"/>
      <c r="U2177" s="84"/>
      <c r="V2177" s="84"/>
      <c r="W2177" s="84"/>
      <c r="X2177" s="84"/>
      <c r="Y2177" s="84"/>
    </row>
    <row r="2178" spans="1:25">
      <c r="A2178" s="84"/>
      <c r="B2178" s="84"/>
      <c r="C2178" s="84"/>
      <c r="D2178" s="84"/>
      <c r="E2178" s="84"/>
      <c r="F2178" s="84"/>
      <c r="G2178" s="819"/>
      <c r="H2178" s="572"/>
      <c r="I2178" s="84"/>
      <c r="J2178" s="84"/>
      <c r="K2178" s="84"/>
      <c r="L2178" s="84"/>
      <c r="M2178" s="84"/>
      <c r="N2178" s="84"/>
      <c r="O2178" s="84"/>
      <c r="P2178" s="84"/>
      <c r="Q2178" s="84"/>
      <c r="R2178" s="84"/>
      <c r="S2178" s="84"/>
      <c r="T2178" s="84"/>
      <c r="U2178" s="84"/>
      <c r="V2178" s="84"/>
      <c r="W2178" s="84"/>
      <c r="X2178" s="84"/>
      <c r="Y2178" s="84"/>
    </row>
    <row r="2179" spans="1:25">
      <c r="A2179" s="84"/>
      <c r="B2179" s="84"/>
      <c r="C2179" s="84"/>
      <c r="D2179" s="84"/>
      <c r="E2179" s="84"/>
      <c r="F2179" s="84"/>
      <c r="G2179" s="819"/>
      <c r="H2179" s="572"/>
      <c r="I2179" s="84"/>
      <c r="J2179" s="84"/>
      <c r="K2179" s="84"/>
      <c r="L2179" s="84"/>
      <c r="M2179" s="84"/>
      <c r="N2179" s="84"/>
      <c r="O2179" s="84"/>
      <c r="P2179" s="84"/>
      <c r="Q2179" s="84"/>
      <c r="R2179" s="84"/>
      <c r="S2179" s="84"/>
      <c r="T2179" s="84"/>
      <c r="U2179" s="84"/>
      <c r="V2179" s="84"/>
      <c r="W2179" s="84"/>
      <c r="X2179" s="84"/>
      <c r="Y2179" s="84"/>
    </row>
    <row r="2180" spans="1:25">
      <c r="A2180" s="84"/>
      <c r="B2180" s="84"/>
      <c r="C2180" s="84"/>
      <c r="D2180" s="84"/>
      <c r="E2180" s="84"/>
      <c r="F2180" s="84"/>
      <c r="G2180" s="819"/>
      <c r="H2180" s="572"/>
      <c r="I2180" s="84"/>
      <c r="J2180" s="84"/>
      <c r="K2180" s="84"/>
      <c r="L2180" s="84"/>
      <c r="M2180" s="84"/>
      <c r="N2180" s="84"/>
      <c r="O2180" s="84"/>
      <c r="P2180" s="84"/>
      <c r="Q2180" s="84"/>
      <c r="R2180" s="84"/>
      <c r="S2180" s="84"/>
      <c r="T2180" s="84"/>
      <c r="U2180" s="84"/>
      <c r="V2180" s="84"/>
      <c r="W2180" s="84"/>
      <c r="X2180" s="84"/>
      <c r="Y2180" s="84"/>
    </row>
    <row r="2181" spans="1:25">
      <c r="A2181" s="84"/>
      <c r="B2181" s="84"/>
      <c r="C2181" s="84"/>
      <c r="D2181" s="84"/>
      <c r="E2181" s="84"/>
      <c r="F2181" s="84"/>
      <c r="G2181" s="819"/>
      <c r="H2181" s="572"/>
      <c r="I2181" s="84"/>
      <c r="J2181" s="84"/>
      <c r="K2181" s="84"/>
      <c r="L2181" s="84"/>
      <c r="M2181" s="84"/>
      <c r="N2181" s="84"/>
      <c r="O2181" s="84"/>
      <c r="P2181" s="84"/>
      <c r="Q2181" s="84"/>
      <c r="R2181" s="84"/>
      <c r="S2181" s="84"/>
      <c r="T2181" s="84"/>
      <c r="U2181" s="84"/>
      <c r="V2181" s="84"/>
      <c r="W2181" s="84"/>
      <c r="X2181" s="84"/>
      <c r="Y2181" s="84"/>
    </row>
    <row r="2182" spans="1:25">
      <c r="A2182" s="84"/>
      <c r="B2182" s="84"/>
      <c r="C2182" s="84"/>
      <c r="D2182" s="84"/>
      <c r="E2182" s="84"/>
      <c r="F2182" s="84"/>
      <c r="G2182" s="819"/>
      <c r="H2182" s="572"/>
      <c r="I2182" s="84"/>
      <c r="J2182" s="84"/>
      <c r="K2182" s="84"/>
      <c r="L2182" s="84"/>
      <c r="M2182" s="84"/>
      <c r="N2182" s="84"/>
      <c r="O2182" s="84"/>
      <c r="P2182" s="84"/>
      <c r="Q2182" s="84"/>
      <c r="R2182" s="84"/>
      <c r="S2182" s="84"/>
      <c r="T2182" s="84"/>
      <c r="U2182" s="84"/>
      <c r="V2182" s="84"/>
      <c r="W2182" s="84"/>
      <c r="X2182" s="84"/>
      <c r="Y2182" s="84"/>
    </row>
    <row r="2183" spans="1:25">
      <c r="A2183" s="84"/>
      <c r="B2183" s="84"/>
      <c r="C2183" s="84"/>
      <c r="D2183" s="84"/>
      <c r="E2183" s="84"/>
      <c r="F2183" s="84"/>
      <c r="G2183" s="819"/>
      <c r="H2183" s="572"/>
      <c r="I2183" s="84"/>
      <c r="J2183" s="84"/>
      <c r="K2183" s="84"/>
      <c r="L2183" s="84"/>
      <c r="M2183" s="84"/>
      <c r="N2183" s="84"/>
      <c r="O2183" s="84"/>
      <c r="P2183" s="84"/>
      <c r="Q2183" s="84"/>
      <c r="R2183" s="84"/>
      <c r="S2183" s="84"/>
      <c r="T2183" s="84"/>
      <c r="U2183" s="84"/>
      <c r="V2183" s="84"/>
      <c r="W2183" s="84"/>
      <c r="X2183" s="84"/>
      <c r="Y2183" s="84"/>
    </row>
    <row r="2184" spans="1:25">
      <c r="A2184" s="84"/>
      <c r="B2184" s="84"/>
      <c r="C2184" s="84"/>
      <c r="D2184" s="84"/>
      <c r="E2184" s="84"/>
      <c r="F2184" s="84"/>
      <c r="G2184" s="819"/>
      <c r="H2184" s="572"/>
      <c r="I2184" s="84"/>
      <c r="J2184" s="84"/>
      <c r="K2184" s="84"/>
      <c r="L2184" s="84"/>
      <c r="M2184" s="84"/>
      <c r="N2184" s="84"/>
      <c r="O2184" s="84"/>
      <c r="P2184" s="84"/>
      <c r="Q2184" s="84"/>
      <c r="R2184" s="84"/>
      <c r="S2184" s="84"/>
      <c r="T2184" s="84"/>
      <c r="U2184" s="84"/>
      <c r="V2184" s="84"/>
      <c r="W2184" s="84"/>
      <c r="X2184" s="84"/>
      <c r="Y2184" s="84"/>
    </row>
    <row r="2185" spans="1:25">
      <c r="A2185" s="84"/>
      <c r="B2185" s="84"/>
      <c r="C2185" s="84"/>
      <c r="D2185" s="84"/>
      <c r="E2185" s="84"/>
      <c r="F2185" s="84"/>
      <c r="G2185" s="819"/>
      <c r="H2185" s="572"/>
      <c r="I2185" s="84"/>
      <c r="J2185" s="84"/>
      <c r="K2185" s="84"/>
      <c r="L2185" s="84"/>
      <c r="M2185" s="84"/>
      <c r="N2185" s="84"/>
      <c r="O2185" s="84"/>
      <c r="P2185" s="84"/>
      <c r="Q2185" s="84"/>
      <c r="R2185" s="84"/>
      <c r="S2185" s="84"/>
      <c r="T2185" s="84"/>
      <c r="U2185" s="84"/>
      <c r="V2185" s="84"/>
      <c r="W2185" s="84"/>
      <c r="X2185" s="84"/>
      <c r="Y2185" s="84"/>
    </row>
    <row r="2186" spans="1:25">
      <c r="A2186" s="84"/>
      <c r="B2186" s="84"/>
      <c r="C2186" s="84"/>
      <c r="D2186" s="84"/>
      <c r="E2186" s="84"/>
      <c r="F2186" s="84"/>
      <c r="G2186" s="819"/>
      <c r="H2186" s="572"/>
      <c r="I2186" s="84"/>
      <c r="J2186" s="84"/>
      <c r="K2186" s="84"/>
      <c r="L2186" s="84"/>
      <c r="M2186" s="84"/>
      <c r="N2186" s="84"/>
      <c r="O2186" s="84"/>
      <c r="P2186" s="84"/>
      <c r="Q2186" s="84"/>
      <c r="R2186" s="84"/>
      <c r="S2186" s="84"/>
      <c r="T2186" s="84"/>
      <c r="U2186" s="84"/>
      <c r="V2186" s="84"/>
      <c r="W2186" s="84"/>
      <c r="X2186" s="84"/>
      <c r="Y2186" s="84"/>
    </row>
    <row r="2187" spans="1:25">
      <c r="A2187" s="84"/>
      <c r="B2187" s="84"/>
      <c r="C2187" s="84"/>
      <c r="D2187" s="84"/>
      <c r="E2187" s="84"/>
      <c r="F2187" s="84"/>
      <c r="G2187" s="819"/>
      <c r="H2187" s="572"/>
      <c r="I2187" s="84"/>
      <c r="J2187" s="84"/>
      <c r="K2187" s="84"/>
      <c r="L2187" s="84"/>
      <c r="M2187" s="84"/>
      <c r="N2187" s="84"/>
      <c r="O2187" s="84"/>
      <c r="P2187" s="84"/>
      <c r="Q2187" s="84"/>
      <c r="R2187" s="84"/>
      <c r="S2187" s="84"/>
      <c r="T2187" s="84"/>
      <c r="U2187" s="84"/>
      <c r="V2187" s="84"/>
      <c r="W2187" s="84"/>
      <c r="X2187" s="84"/>
      <c r="Y2187" s="84"/>
    </row>
    <row r="2188" spans="1:25">
      <c r="A2188" s="84"/>
      <c r="B2188" s="84"/>
      <c r="C2188" s="84"/>
      <c r="D2188" s="84"/>
      <c r="E2188" s="84"/>
      <c r="F2188" s="84"/>
      <c r="G2188" s="819"/>
      <c r="H2188" s="572"/>
      <c r="I2188" s="84"/>
      <c r="J2188" s="84"/>
      <c r="K2188" s="84"/>
      <c r="L2188" s="84"/>
      <c r="M2188" s="84"/>
      <c r="N2188" s="84"/>
      <c r="O2188" s="84"/>
      <c r="P2188" s="84"/>
      <c r="Q2188" s="84"/>
      <c r="R2188" s="84"/>
      <c r="S2188" s="84"/>
      <c r="T2188" s="84"/>
      <c r="U2188" s="84"/>
      <c r="V2188" s="84"/>
      <c r="W2188" s="84"/>
      <c r="X2188" s="84"/>
      <c r="Y2188" s="84"/>
    </row>
    <row r="2189" spans="1:25">
      <c r="A2189" s="84"/>
      <c r="B2189" s="84"/>
      <c r="C2189" s="84"/>
      <c r="D2189" s="84"/>
      <c r="E2189" s="84"/>
      <c r="F2189" s="84"/>
      <c r="G2189" s="819"/>
      <c r="H2189" s="572"/>
      <c r="I2189" s="84"/>
      <c r="J2189" s="84"/>
      <c r="K2189" s="84"/>
      <c r="L2189" s="84"/>
      <c r="M2189" s="84"/>
      <c r="N2189" s="84"/>
      <c r="O2189" s="84"/>
      <c r="P2189" s="84"/>
      <c r="Q2189" s="84"/>
      <c r="R2189" s="84"/>
      <c r="S2189" s="84"/>
      <c r="T2189" s="84"/>
      <c r="U2189" s="84"/>
      <c r="V2189" s="84"/>
      <c r="W2189" s="84"/>
      <c r="X2189" s="84"/>
      <c r="Y2189" s="84"/>
    </row>
    <row r="2190" spans="1:25">
      <c r="A2190" s="84"/>
      <c r="B2190" s="84"/>
      <c r="C2190" s="84"/>
      <c r="D2190" s="84"/>
      <c r="E2190" s="84"/>
      <c r="F2190" s="84"/>
      <c r="G2190" s="819"/>
      <c r="H2190" s="572"/>
      <c r="I2190" s="84"/>
      <c r="J2190" s="84"/>
      <c r="K2190" s="84"/>
      <c r="L2190" s="84"/>
      <c r="M2190" s="84"/>
      <c r="N2190" s="84"/>
      <c r="O2190" s="84"/>
      <c r="P2190" s="84"/>
      <c r="Q2190" s="84"/>
      <c r="R2190" s="84"/>
      <c r="S2190" s="84"/>
      <c r="T2190" s="84"/>
      <c r="U2190" s="84"/>
      <c r="V2190" s="84"/>
      <c r="W2190" s="84"/>
      <c r="X2190" s="84"/>
      <c r="Y2190" s="84"/>
    </row>
    <row r="2191" spans="1:25">
      <c r="A2191" s="84"/>
      <c r="B2191" s="84"/>
      <c r="C2191" s="84"/>
      <c r="D2191" s="84"/>
      <c r="E2191" s="84"/>
      <c r="F2191" s="84"/>
      <c r="G2191" s="819"/>
      <c r="H2191" s="572"/>
      <c r="I2191" s="84"/>
      <c r="J2191" s="84"/>
      <c r="K2191" s="84"/>
      <c r="L2191" s="84"/>
      <c r="M2191" s="84"/>
      <c r="N2191" s="84"/>
      <c r="O2191" s="84"/>
      <c r="P2191" s="84"/>
      <c r="Q2191" s="84"/>
      <c r="R2191" s="84"/>
      <c r="S2191" s="84"/>
      <c r="T2191" s="84"/>
      <c r="U2191" s="84"/>
      <c r="V2191" s="84"/>
      <c r="W2191" s="84"/>
      <c r="X2191" s="84"/>
      <c r="Y2191" s="84"/>
    </row>
    <row r="2192" spans="1:25">
      <c r="A2192" s="84"/>
      <c r="B2192" s="84"/>
      <c r="C2192" s="84"/>
      <c r="D2192" s="84"/>
      <c r="E2192" s="84"/>
      <c r="F2192" s="84"/>
      <c r="G2192" s="819"/>
      <c r="H2192" s="572"/>
      <c r="I2192" s="84"/>
      <c r="J2192" s="84"/>
      <c r="K2192" s="84"/>
      <c r="L2192" s="84"/>
      <c r="M2192" s="84"/>
      <c r="N2192" s="84"/>
      <c r="O2192" s="84"/>
      <c r="P2192" s="84"/>
      <c r="Q2192" s="84"/>
      <c r="R2192" s="84"/>
      <c r="S2192" s="84"/>
      <c r="T2192" s="84"/>
      <c r="U2192" s="84"/>
      <c r="V2192" s="84"/>
      <c r="W2192" s="84"/>
      <c r="X2192" s="84"/>
      <c r="Y2192" s="84"/>
    </row>
    <row r="2193" spans="1:25">
      <c r="A2193" s="84"/>
      <c r="B2193" s="84"/>
      <c r="C2193" s="84"/>
      <c r="D2193" s="84"/>
      <c r="E2193" s="84"/>
      <c r="F2193" s="84"/>
      <c r="G2193" s="819"/>
      <c r="H2193" s="572"/>
      <c r="I2193" s="84"/>
      <c r="J2193" s="84"/>
      <c r="K2193" s="84"/>
      <c r="L2193" s="84"/>
      <c r="M2193" s="84"/>
      <c r="N2193" s="84"/>
      <c r="O2193" s="84"/>
      <c r="P2193" s="84"/>
      <c r="Q2193" s="84"/>
      <c r="R2193" s="84"/>
      <c r="S2193" s="84"/>
      <c r="T2193" s="84"/>
      <c r="U2193" s="84"/>
      <c r="V2193" s="84"/>
      <c r="W2193" s="84"/>
      <c r="X2193" s="84"/>
      <c r="Y2193" s="84"/>
    </row>
    <row r="2194" spans="1:25">
      <c r="A2194" s="84"/>
      <c r="B2194" s="84"/>
      <c r="C2194" s="84"/>
      <c r="D2194" s="84"/>
      <c r="E2194" s="84"/>
      <c r="F2194" s="84"/>
      <c r="G2194" s="819"/>
      <c r="H2194" s="572"/>
      <c r="I2194" s="84"/>
      <c r="J2194" s="84"/>
      <c r="K2194" s="84"/>
      <c r="L2194" s="84"/>
      <c r="M2194" s="84"/>
      <c r="N2194" s="84"/>
      <c r="O2194" s="84"/>
      <c r="P2194" s="84"/>
      <c r="Q2194" s="84"/>
      <c r="R2194" s="84"/>
      <c r="S2194" s="84"/>
      <c r="T2194" s="84"/>
      <c r="U2194" s="84"/>
      <c r="V2194" s="84"/>
      <c r="W2194" s="84"/>
      <c r="X2194" s="84"/>
      <c r="Y2194" s="84"/>
    </row>
    <row r="2195" spans="1:25">
      <c r="A2195" s="84"/>
      <c r="B2195" s="84"/>
      <c r="C2195" s="84"/>
      <c r="D2195" s="84"/>
      <c r="E2195" s="84"/>
      <c r="F2195" s="84"/>
      <c r="G2195" s="819"/>
      <c r="H2195" s="572"/>
      <c r="I2195" s="84"/>
      <c r="J2195" s="84"/>
      <c r="K2195" s="84"/>
      <c r="L2195" s="84"/>
      <c r="M2195" s="84"/>
      <c r="N2195" s="84"/>
      <c r="O2195" s="84"/>
      <c r="P2195" s="84"/>
      <c r="Q2195" s="84"/>
      <c r="R2195" s="84"/>
      <c r="S2195" s="84"/>
      <c r="T2195" s="84"/>
      <c r="U2195" s="84"/>
      <c r="V2195" s="84"/>
      <c r="W2195" s="84"/>
      <c r="X2195" s="84"/>
      <c r="Y2195" s="84"/>
    </row>
    <row r="2196" spans="1:25">
      <c r="A2196" s="84"/>
      <c r="B2196" s="84"/>
      <c r="C2196" s="84"/>
      <c r="D2196" s="84"/>
      <c r="E2196" s="84"/>
      <c r="F2196" s="84"/>
      <c r="G2196" s="819"/>
      <c r="H2196" s="572"/>
      <c r="I2196" s="84"/>
      <c r="J2196" s="84"/>
      <c r="K2196" s="84"/>
      <c r="L2196" s="84"/>
      <c r="M2196" s="84"/>
      <c r="N2196" s="84"/>
      <c r="O2196" s="84"/>
      <c r="P2196" s="84"/>
      <c r="Q2196" s="84"/>
      <c r="R2196" s="84"/>
      <c r="S2196" s="84"/>
      <c r="T2196" s="84"/>
      <c r="U2196" s="84"/>
      <c r="V2196" s="84"/>
      <c r="W2196" s="84"/>
      <c r="X2196" s="84"/>
      <c r="Y2196" s="84"/>
    </row>
    <row r="2197" spans="1:25">
      <c r="A2197" s="84"/>
      <c r="B2197" s="84"/>
      <c r="C2197" s="84"/>
      <c r="D2197" s="84"/>
      <c r="E2197" s="84"/>
      <c r="F2197" s="84"/>
      <c r="G2197" s="819"/>
      <c r="H2197" s="572"/>
      <c r="I2197" s="84"/>
      <c r="J2197" s="84"/>
      <c r="K2197" s="84"/>
      <c r="L2197" s="84"/>
      <c r="M2197" s="84"/>
      <c r="N2197" s="84"/>
      <c r="O2197" s="84"/>
      <c r="P2197" s="84"/>
      <c r="Q2197" s="84"/>
      <c r="R2197" s="84"/>
      <c r="S2197" s="84"/>
      <c r="T2197" s="84"/>
      <c r="U2197" s="84"/>
      <c r="V2197" s="84"/>
      <c r="W2197" s="84"/>
      <c r="X2197" s="84"/>
      <c r="Y2197" s="84"/>
    </row>
    <row r="2198" spans="1:25">
      <c r="A2198" s="84"/>
      <c r="B2198" s="84"/>
      <c r="C2198" s="84"/>
      <c r="D2198" s="84"/>
      <c r="E2198" s="84"/>
      <c r="F2198" s="84"/>
      <c r="G2198" s="819"/>
      <c r="H2198" s="572"/>
      <c r="I2198" s="84"/>
      <c r="J2198" s="84"/>
      <c r="K2198" s="84"/>
      <c r="L2198" s="84"/>
      <c r="M2198" s="84"/>
      <c r="N2198" s="84"/>
      <c r="O2198" s="84"/>
      <c r="P2198" s="84"/>
      <c r="Q2198" s="84"/>
      <c r="R2198" s="84"/>
      <c r="S2198" s="84"/>
      <c r="T2198" s="84"/>
      <c r="U2198" s="84"/>
      <c r="V2198" s="84"/>
      <c r="W2198" s="84"/>
      <c r="X2198" s="84"/>
      <c r="Y2198" s="84"/>
    </row>
    <row r="2199" spans="1:25">
      <c r="A2199" s="84"/>
      <c r="B2199" s="84"/>
      <c r="C2199" s="84"/>
      <c r="D2199" s="84"/>
      <c r="E2199" s="84"/>
      <c r="F2199" s="84"/>
      <c r="G2199" s="819"/>
      <c r="H2199" s="572"/>
      <c r="I2199" s="84"/>
      <c r="J2199" s="84"/>
      <c r="K2199" s="84"/>
      <c r="L2199" s="84"/>
      <c r="M2199" s="84"/>
      <c r="N2199" s="84"/>
      <c r="O2199" s="84"/>
      <c r="P2199" s="84"/>
      <c r="Q2199" s="84"/>
      <c r="R2199" s="84"/>
      <c r="S2199" s="84"/>
      <c r="T2199" s="84"/>
      <c r="U2199" s="84"/>
      <c r="V2199" s="84"/>
      <c r="W2199" s="84"/>
      <c r="X2199" s="84"/>
      <c r="Y2199" s="84"/>
    </row>
    <row r="2200" spans="1:25">
      <c r="A2200" s="84"/>
      <c r="B2200" s="84"/>
      <c r="C2200" s="84"/>
      <c r="D2200" s="84"/>
      <c r="E2200" s="84"/>
      <c r="F2200" s="84"/>
      <c r="G2200" s="819"/>
      <c r="H2200" s="572"/>
      <c r="I2200" s="84"/>
      <c r="J2200" s="84"/>
      <c r="K2200" s="84"/>
      <c r="L2200" s="84"/>
      <c r="M2200" s="84"/>
      <c r="N2200" s="84"/>
      <c r="O2200" s="84"/>
      <c r="P2200" s="84"/>
      <c r="Q2200" s="84"/>
      <c r="R2200" s="84"/>
      <c r="S2200" s="84"/>
      <c r="T2200" s="84"/>
      <c r="U2200" s="84"/>
      <c r="V2200" s="84"/>
      <c r="W2200" s="84"/>
      <c r="X2200" s="84"/>
      <c r="Y2200" s="84"/>
    </row>
    <row r="2201" spans="1:25">
      <c r="A2201" s="84"/>
      <c r="B2201" s="84"/>
      <c r="C2201" s="84"/>
      <c r="D2201" s="84"/>
      <c r="E2201" s="84"/>
      <c r="F2201" s="84"/>
      <c r="G2201" s="819"/>
      <c r="H2201" s="572"/>
      <c r="I2201" s="84"/>
      <c r="J2201" s="84"/>
      <c r="K2201" s="84"/>
      <c r="L2201" s="84"/>
      <c r="M2201" s="84"/>
      <c r="N2201" s="84"/>
      <c r="O2201" s="84"/>
      <c r="P2201" s="84"/>
      <c r="Q2201" s="84"/>
      <c r="R2201" s="84"/>
      <c r="S2201" s="84"/>
      <c r="T2201" s="84"/>
      <c r="U2201" s="84"/>
      <c r="V2201" s="84"/>
      <c r="W2201" s="84"/>
      <c r="X2201" s="84"/>
      <c r="Y2201" s="84"/>
    </row>
    <row r="2202" spans="1:25">
      <c r="A2202" s="84"/>
      <c r="B2202" s="84"/>
      <c r="C2202" s="84"/>
      <c r="D2202" s="84"/>
      <c r="E2202" s="84"/>
      <c r="F2202" s="84"/>
      <c r="G2202" s="819"/>
      <c r="H2202" s="572"/>
      <c r="I2202" s="84"/>
      <c r="J2202" s="84"/>
      <c r="K2202" s="84"/>
      <c r="L2202" s="84"/>
      <c r="M2202" s="84"/>
      <c r="N2202" s="84"/>
      <c r="O2202" s="84"/>
      <c r="P2202" s="84"/>
      <c r="Q2202" s="84"/>
      <c r="R2202" s="84"/>
      <c r="S2202" s="84"/>
      <c r="T2202" s="84"/>
      <c r="U2202" s="84"/>
      <c r="V2202" s="84"/>
      <c r="W2202" s="84"/>
      <c r="X2202" s="84"/>
      <c r="Y2202" s="84"/>
    </row>
    <row r="2203" spans="1:25">
      <c r="A2203" s="84"/>
      <c r="B2203" s="84"/>
      <c r="C2203" s="84"/>
      <c r="D2203" s="84"/>
      <c r="E2203" s="84"/>
      <c r="F2203" s="84"/>
      <c r="G2203" s="819"/>
      <c r="H2203" s="572"/>
      <c r="I2203" s="84"/>
      <c r="J2203" s="84"/>
      <c r="K2203" s="84"/>
      <c r="L2203" s="84"/>
      <c r="M2203" s="84"/>
      <c r="N2203" s="84"/>
      <c r="O2203" s="84"/>
      <c r="P2203" s="84"/>
      <c r="Q2203" s="84"/>
      <c r="R2203" s="84"/>
      <c r="S2203" s="84"/>
      <c r="T2203" s="84"/>
      <c r="U2203" s="84"/>
      <c r="V2203" s="84"/>
      <c r="W2203" s="84"/>
      <c r="X2203" s="84"/>
      <c r="Y2203" s="84"/>
    </row>
    <row r="2204" spans="1:25">
      <c r="A2204" s="84"/>
      <c r="B2204" s="84"/>
      <c r="C2204" s="84"/>
      <c r="D2204" s="84"/>
      <c r="E2204" s="84"/>
      <c r="F2204" s="84"/>
      <c r="G2204" s="819"/>
      <c r="H2204" s="572"/>
      <c r="I2204" s="84"/>
      <c r="J2204" s="84"/>
      <c r="K2204" s="84"/>
      <c r="L2204" s="84"/>
      <c r="M2204" s="84"/>
      <c r="N2204" s="84"/>
      <c r="O2204" s="84"/>
      <c r="P2204" s="84"/>
      <c r="Q2204" s="84"/>
      <c r="R2204" s="84"/>
      <c r="S2204" s="84"/>
      <c r="T2204" s="84"/>
      <c r="U2204" s="84"/>
      <c r="V2204" s="84"/>
      <c r="W2204" s="84"/>
      <c r="X2204" s="84"/>
      <c r="Y2204" s="84"/>
    </row>
    <row r="2205" spans="1:25">
      <c r="A2205" s="84"/>
      <c r="B2205" s="84"/>
      <c r="C2205" s="84"/>
      <c r="D2205" s="84"/>
      <c r="E2205" s="84"/>
      <c r="F2205" s="84"/>
      <c r="G2205" s="819"/>
      <c r="H2205" s="572"/>
      <c r="I2205" s="84"/>
      <c r="J2205" s="84"/>
      <c r="K2205" s="84"/>
      <c r="L2205" s="84"/>
      <c r="M2205" s="84"/>
      <c r="N2205" s="84"/>
      <c r="O2205" s="84"/>
      <c r="P2205" s="84"/>
      <c r="Q2205" s="84"/>
      <c r="R2205" s="84"/>
      <c r="S2205" s="84"/>
      <c r="T2205" s="84"/>
      <c r="U2205" s="84"/>
      <c r="V2205" s="84"/>
      <c r="W2205" s="84"/>
      <c r="X2205" s="84"/>
      <c r="Y2205" s="84"/>
    </row>
    <row r="2206" spans="1:25">
      <c r="A2206" s="84"/>
      <c r="B2206" s="84"/>
      <c r="C2206" s="84"/>
      <c r="D2206" s="84"/>
      <c r="E2206" s="84"/>
      <c r="F2206" s="84"/>
      <c r="G2206" s="819"/>
      <c r="H2206" s="572"/>
      <c r="I2206" s="84"/>
      <c r="J2206" s="84"/>
      <c r="K2206" s="84"/>
      <c r="L2206" s="84"/>
      <c r="M2206" s="84"/>
      <c r="N2206" s="84"/>
      <c r="O2206" s="84"/>
      <c r="P2206" s="84"/>
      <c r="Q2206" s="84"/>
      <c r="R2206" s="84"/>
      <c r="S2206" s="84"/>
      <c r="T2206" s="84"/>
      <c r="U2206" s="84"/>
      <c r="V2206" s="84"/>
      <c r="W2206" s="84"/>
      <c r="X2206" s="84"/>
      <c r="Y2206" s="84"/>
    </row>
    <row r="2207" spans="1:25">
      <c r="A2207" s="84"/>
      <c r="B2207" s="84"/>
      <c r="C2207" s="84"/>
      <c r="D2207" s="84"/>
      <c r="E2207" s="84"/>
      <c r="F2207" s="84"/>
      <c r="G2207" s="819"/>
      <c r="H2207" s="572"/>
      <c r="I2207" s="84"/>
      <c r="J2207" s="84"/>
      <c r="K2207" s="84"/>
      <c r="L2207" s="84"/>
      <c r="M2207" s="84"/>
      <c r="N2207" s="84"/>
      <c r="O2207" s="84"/>
      <c r="P2207" s="84"/>
      <c r="Q2207" s="84"/>
      <c r="R2207" s="84"/>
      <c r="S2207" s="84"/>
      <c r="T2207" s="84"/>
      <c r="U2207" s="84"/>
      <c r="V2207" s="84"/>
      <c r="W2207" s="84"/>
      <c r="X2207" s="84"/>
      <c r="Y2207" s="84"/>
    </row>
    <row r="2208" spans="1:25">
      <c r="A2208" s="84"/>
      <c r="B2208" s="84"/>
      <c r="C2208" s="84"/>
      <c r="D2208" s="84"/>
      <c r="E2208" s="84"/>
      <c r="F2208" s="84"/>
      <c r="G2208" s="819"/>
      <c r="H2208" s="572"/>
      <c r="I2208" s="84"/>
      <c r="J2208" s="84"/>
      <c r="K2208" s="84"/>
      <c r="L2208" s="84"/>
      <c r="M2208" s="84"/>
      <c r="N2208" s="84"/>
      <c r="O2208" s="84"/>
      <c r="P2208" s="84"/>
      <c r="Q2208" s="84"/>
      <c r="R2208" s="84"/>
      <c r="S2208" s="84"/>
      <c r="T2208" s="84"/>
      <c r="U2208" s="84"/>
      <c r="V2208" s="84"/>
      <c r="W2208" s="84"/>
      <c r="X2208" s="84"/>
      <c r="Y2208" s="84"/>
    </row>
    <row r="2209" spans="1:25">
      <c r="A2209" s="84"/>
      <c r="B2209" s="84"/>
      <c r="C2209" s="84"/>
      <c r="D2209" s="84"/>
      <c r="E2209" s="84"/>
      <c r="F2209" s="84"/>
      <c r="G2209" s="819"/>
      <c r="H2209" s="572"/>
      <c r="I2209" s="84"/>
      <c r="J2209" s="84"/>
      <c r="K2209" s="84"/>
      <c r="L2209" s="84"/>
      <c r="M2209" s="84"/>
      <c r="N2209" s="84"/>
      <c r="O2209" s="84"/>
      <c r="P2209" s="84"/>
      <c r="Q2209" s="84"/>
      <c r="R2209" s="84"/>
      <c r="S2209" s="84"/>
      <c r="T2209" s="84"/>
      <c r="U2209" s="84"/>
      <c r="V2209" s="84"/>
      <c r="W2209" s="84"/>
      <c r="X2209" s="84"/>
      <c r="Y2209" s="84"/>
    </row>
    <row r="2210" spans="1:25">
      <c r="A2210" s="84"/>
      <c r="B2210" s="84"/>
      <c r="C2210" s="84"/>
      <c r="D2210" s="84"/>
      <c r="E2210" s="84"/>
      <c r="F2210" s="84"/>
      <c r="G2210" s="819"/>
      <c r="H2210" s="572"/>
      <c r="I2210" s="84"/>
      <c r="J2210" s="84"/>
      <c r="K2210" s="84"/>
      <c r="L2210" s="84"/>
      <c r="M2210" s="84"/>
      <c r="N2210" s="84"/>
      <c r="O2210" s="84"/>
      <c r="P2210" s="84"/>
      <c r="Q2210" s="84"/>
      <c r="R2210" s="84"/>
      <c r="S2210" s="84"/>
      <c r="T2210" s="84"/>
      <c r="U2210" s="84"/>
      <c r="V2210" s="84"/>
      <c r="W2210" s="84"/>
      <c r="X2210" s="84"/>
      <c r="Y2210" s="84"/>
    </row>
    <row r="2211" spans="1:25">
      <c r="A2211" s="84"/>
      <c r="B2211" s="84"/>
      <c r="C2211" s="84"/>
      <c r="D2211" s="84"/>
      <c r="E2211" s="84"/>
      <c r="F2211" s="84"/>
      <c r="G2211" s="819"/>
      <c r="H2211" s="572"/>
      <c r="I2211" s="84"/>
      <c r="J2211" s="84"/>
      <c r="K2211" s="84"/>
      <c r="L2211" s="84"/>
      <c r="M2211" s="84"/>
      <c r="N2211" s="84"/>
      <c r="O2211" s="84"/>
      <c r="P2211" s="84"/>
      <c r="Q2211" s="84"/>
      <c r="R2211" s="84"/>
      <c r="S2211" s="84"/>
      <c r="T2211" s="84"/>
      <c r="U2211" s="84"/>
      <c r="V2211" s="84"/>
      <c r="W2211" s="84"/>
      <c r="X2211" s="84"/>
      <c r="Y2211" s="84"/>
    </row>
    <row r="2212" spans="1:25">
      <c r="A2212" s="84"/>
      <c r="B2212" s="84"/>
      <c r="C2212" s="84"/>
      <c r="D2212" s="84"/>
      <c r="E2212" s="84"/>
      <c r="F2212" s="84"/>
      <c r="G2212" s="819"/>
      <c r="H2212" s="572"/>
      <c r="I2212" s="84"/>
      <c r="J2212" s="84"/>
      <c r="K2212" s="84"/>
      <c r="L2212" s="84"/>
      <c r="M2212" s="84"/>
      <c r="N2212" s="84"/>
      <c r="O2212" s="84"/>
      <c r="P2212" s="84"/>
      <c r="Q2212" s="84"/>
      <c r="R2212" s="84"/>
      <c r="S2212" s="84"/>
      <c r="T2212" s="84"/>
      <c r="U2212" s="84"/>
      <c r="V2212" s="84"/>
      <c r="W2212" s="84"/>
      <c r="X2212" s="84"/>
      <c r="Y2212" s="84"/>
    </row>
    <row r="2213" spans="1:25">
      <c r="A2213" s="84"/>
      <c r="B2213" s="84"/>
      <c r="C2213" s="84"/>
      <c r="D2213" s="84"/>
      <c r="E2213" s="84"/>
      <c r="F2213" s="84"/>
      <c r="G2213" s="819"/>
      <c r="H2213" s="572"/>
      <c r="I2213" s="84"/>
      <c r="J2213" s="84"/>
      <c r="K2213" s="84"/>
      <c r="L2213" s="84"/>
      <c r="M2213" s="84"/>
      <c r="N2213" s="84"/>
      <c r="O2213" s="84"/>
      <c r="P2213" s="84"/>
      <c r="Q2213" s="84"/>
      <c r="R2213" s="84"/>
      <c r="S2213" s="84"/>
      <c r="T2213" s="84"/>
      <c r="U2213" s="84"/>
      <c r="V2213" s="84"/>
      <c r="W2213" s="84"/>
      <c r="X2213" s="84"/>
      <c r="Y2213" s="84"/>
    </row>
    <row r="2214" spans="1:25">
      <c r="A2214" s="84"/>
      <c r="B2214" s="84"/>
      <c r="C2214" s="84"/>
      <c r="D2214" s="84"/>
      <c r="E2214" s="84"/>
      <c r="F2214" s="84"/>
      <c r="G2214" s="819"/>
      <c r="H2214" s="572"/>
      <c r="I2214" s="84"/>
      <c r="J2214" s="84"/>
      <c r="K2214" s="84"/>
      <c r="L2214" s="84"/>
      <c r="M2214" s="84"/>
      <c r="N2214" s="84"/>
      <c r="O2214" s="84"/>
      <c r="P2214" s="84"/>
      <c r="Q2214" s="84"/>
      <c r="R2214" s="84"/>
      <c r="S2214" s="84"/>
      <c r="T2214" s="84"/>
      <c r="U2214" s="84"/>
      <c r="V2214" s="84"/>
      <c r="W2214" s="84"/>
      <c r="X2214" s="84"/>
      <c r="Y2214" s="84"/>
    </row>
    <row r="2215" spans="1:25">
      <c r="A2215" s="84"/>
      <c r="B2215" s="84"/>
      <c r="C2215" s="84"/>
      <c r="D2215" s="84"/>
      <c r="E2215" s="84"/>
      <c r="F2215" s="84"/>
      <c r="G2215" s="819"/>
      <c r="H2215" s="572"/>
      <c r="I2215" s="84"/>
      <c r="J2215" s="84"/>
      <c r="K2215" s="84"/>
      <c r="L2215" s="84"/>
      <c r="M2215" s="84"/>
      <c r="N2215" s="84"/>
      <c r="O2215" s="84"/>
      <c r="P2215" s="84"/>
      <c r="Q2215" s="84"/>
      <c r="R2215" s="84"/>
      <c r="S2215" s="84"/>
      <c r="T2215" s="84"/>
      <c r="U2215" s="84"/>
      <c r="V2215" s="84"/>
      <c r="W2215" s="84"/>
      <c r="X2215" s="84"/>
      <c r="Y2215" s="84"/>
    </row>
    <row r="2216" spans="1:25">
      <c r="A2216" s="84"/>
      <c r="B2216" s="84"/>
      <c r="C2216" s="84"/>
      <c r="D2216" s="84"/>
      <c r="E2216" s="84"/>
      <c r="F2216" s="84"/>
      <c r="G2216" s="819"/>
      <c r="H2216" s="572"/>
      <c r="I2216" s="84"/>
      <c r="J2216" s="84"/>
      <c r="K2216" s="84"/>
      <c r="L2216" s="84"/>
      <c r="M2216" s="84"/>
      <c r="N2216" s="84"/>
      <c r="O2216" s="84"/>
      <c r="P2216" s="84"/>
      <c r="Q2216" s="84"/>
      <c r="R2216" s="84"/>
      <c r="S2216" s="84"/>
      <c r="T2216" s="84"/>
      <c r="U2216" s="84"/>
      <c r="V2216" s="84"/>
      <c r="W2216" s="84"/>
      <c r="X2216" s="84"/>
      <c r="Y2216" s="84"/>
    </row>
    <row r="2217" spans="1:25">
      <c r="A2217" s="84"/>
      <c r="B2217" s="84"/>
      <c r="C2217" s="84"/>
      <c r="D2217" s="84"/>
      <c r="E2217" s="84"/>
      <c r="F2217" s="84"/>
      <c r="G2217" s="819"/>
      <c r="H2217" s="572"/>
      <c r="I2217" s="84"/>
      <c r="J2217" s="84"/>
      <c r="K2217" s="84"/>
      <c r="L2217" s="84"/>
      <c r="M2217" s="84"/>
      <c r="N2217" s="84"/>
      <c r="O2217" s="84"/>
      <c r="P2217" s="84"/>
      <c r="Q2217" s="84"/>
      <c r="R2217" s="84"/>
      <c r="S2217" s="84"/>
      <c r="T2217" s="84"/>
      <c r="U2217" s="84"/>
      <c r="V2217" s="84"/>
      <c r="W2217" s="84"/>
      <c r="X2217" s="84"/>
      <c r="Y2217" s="84"/>
    </row>
    <row r="2218" spans="1:25">
      <c r="A2218" s="84"/>
      <c r="B2218" s="84"/>
      <c r="C2218" s="84"/>
      <c r="D2218" s="84"/>
      <c r="E2218" s="84"/>
      <c r="F2218" s="84"/>
      <c r="G2218" s="819"/>
      <c r="H2218" s="572"/>
      <c r="I2218" s="84"/>
      <c r="J2218" s="84"/>
      <c r="K2218" s="84"/>
      <c r="L2218" s="84"/>
      <c r="M2218" s="84"/>
      <c r="N2218" s="84"/>
      <c r="O2218" s="84"/>
      <c r="P2218" s="84"/>
      <c r="Q2218" s="84"/>
      <c r="R2218" s="84"/>
      <c r="S2218" s="84"/>
      <c r="T2218" s="84"/>
      <c r="U2218" s="84"/>
      <c r="V2218" s="84"/>
      <c r="W2218" s="84"/>
      <c r="X2218" s="84"/>
      <c r="Y2218" s="84"/>
    </row>
    <row r="2219" spans="1:25">
      <c r="A2219" s="84"/>
      <c r="B2219" s="84"/>
      <c r="C2219" s="84"/>
      <c r="D2219" s="84"/>
      <c r="E2219" s="84"/>
      <c r="F2219" s="84"/>
      <c r="G2219" s="819"/>
      <c r="H2219" s="572"/>
      <c r="I2219" s="84"/>
      <c r="J2219" s="84"/>
      <c r="K2219" s="84"/>
      <c r="L2219" s="84"/>
      <c r="M2219" s="84"/>
      <c r="N2219" s="84"/>
      <c r="O2219" s="84"/>
      <c r="P2219" s="84"/>
      <c r="Q2219" s="84"/>
      <c r="R2219" s="84"/>
      <c r="S2219" s="84"/>
      <c r="T2219" s="84"/>
      <c r="U2219" s="84"/>
      <c r="V2219" s="84"/>
      <c r="W2219" s="84"/>
      <c r="X2219" s="84"/>
      <c r="Y2219" s="84"/>
    </row>
    <row r="2220" spans="1:25">
      <c r="A2220" s="84"/>
      <c r="B2220" s="84"/>
      <c r="C2220" s="84"/>
      <c r="D2220" s="84"/>
      <c r="E2220" s="84"/>
      <c r="F2220" s="84"/>
      <c r="G2220" s="819"/>
      <c r="H2220" s="572"/>
      <c r="I2220" s="84"/>
      <c r="J2220" s="84"/>
      <c r="K2220" s="84"/>
      <c r="L2220" s="84"/>
      <c r="M2220" s="84"/>
      <c r="N2220" s="84"/>
      <c r="O2220" s="84"/>
      <c r="P2220" s="84"/>
      <c r="Q2220" s="84"/>
      <c r="R2220" s="84"/>
      <c r="S2220" s="84"/>
      <c r="T2220" s="84"/>
      <c r="U2220" s="84"/>
      <c r="V2220" s="84"/>
      <c r="W2220" s="84"/>
      <c r="X2220" s="84"/>
      <c r="Y2220" s="84"/>
    </row>
    <row r="2221" spans="1:25">
      <c r="A2221" s="84"/>
      <c r="B2221" s="84"/>
      <c r="C2221" s="84"/>
      <c r="D2221" s="84"/>
      <c r="E2221" s="84"/>
      <c r="F2221" s="84"/>
      <c r="G2221" s="819"/>
      <c r="H2221" s="572"/>
      <c r="I2221" s="84"/>
      <c r="J2221" s="84"/>
      <c r="K2221" s="84"/>
      <c r="L2221" s="84"/>
      <c r="M2221" s="84"/>
      <c r="N2221" s="84"/>
      <c r="O2221" s="84"/>
      <c r="P2221" s="84"/>
      <c r="Q2221" s="84"/>
      <c r="R2221" s="84"/>
      <c r="S2221" s="84"/>
      <c r="T2221" s="84"/>
      <c r="U2221" s="84"/>
      <c r="V2221" s="84"/>
      <c r="W2221" s="84"/>
      <c r="X2221" s="84"/>
      <c r="Y2221" s="84"/>
    </row>
    <row r="2222" spans="1:25">
      <c r="A2222" s="84"/>
      <c r="B2222" s="84"/>
      <c r="C2222" s="84"/>
      <c r="D2222" s="84"/>
      <c r="E2222" s="84"/>
      <c r="F2222" s="84"/>
      <c r="G2222" s="819"/>
      <c r="H2222" s="572"/>
      <c r="I2222" s="84"/>
      <c r="J2222" s="84"/>
      <c r="K2222" s="84"/>
      <c r="L2222" s="84"/>
      <c r="M2222" s="84"/>
      <c r="N2222" s="84"/>
      <c r="O2222" s="84"/>
      <c r="P2222" s="84"/>
      <c r="Q2222" s="84"/>
      <c r="R2222" s="84"/>
      <c r="S2222" s="84"/>
      <c r="T2222" s="84"/>
      <c r="U2222" s="84"/>
      <c r="V2222" s="84"/>
      <c r="W2222" s="84"/>
      <c r="X2222" s="84"/>
      <c r="Y2222" s="84"/>
    </row>
    <row r="2223" spans="1:25">
      <c r="A2223" s="84"/>
      <c r="B2223" s="84"/>
      <c r="C2223" s="84"/>
      <c r="D2223" s="84"/>
      <c r="E2223" s="84"/>
      <c r="F2223" s="84"/>
      <c r="G2223" s="819"/>
      <c r="H2223" s="572"/>
      <c r="I2223" s="84"/>
      <c r="J2223" s="84"/>
      <c r="K2223" s="84"/>
      <c r="L2223" s="84"/>
      <c r="M2223" s="84"/>
      <c r="N2223" s="84"/>
      <c r="O2223" s="84"/>
      <c r="P2223" s="84"/>
      <c r="Q2223" s="84"/>
      <c r="R2223" s="84"/>
      <c r="S2223" s="84"/>
      <c r="T2223" s="84"/>
      <c r="U2223" s="84"/>
      <c r="V2223" s="84"/>
      <c r="W2223" s="84"/>
      <c r="X2223" s="84"/>
      <c r="Y2223" s="84"/>
    </row>
    <row r="2224" spans="1:25">
      <c r="A2224" s="84"/>
      <c r="B2224" s="84"/>
      <c r="C2224" s="84"/>
      <c r="D2224" s="84"/>
      <c r="E2224" s="84"/>
      <c r="F2224" s="84"/>
      <c r="G2224" s="819"/>
      <c r="H2224" s="572"/>
      <c r="I2224" s="84"/>
      <c r="J2224" s="84"/>
      <c r="K2224" s="84"/>
      <c r="L2224" s="84"/>
      <c r="M2224" s="84"/>
      <c r="N2224" s="84"/>
      <c r="O2224" s="84"/>
      <c r="P2224" s="84"/>
      <c r="Q2224" s="84"/>
      <c r="R2224" s="84"/>
      <c r="S2224" s="84"/>
      <c r="T2224" s="84"/>
      <c r="U2224" s="84"/>
      <c r="V2224" s="84"/>
      <c r="W2224" s="84"/>
      <c r="X2224" s="84"/>
      <c r="Y2224" s="84"/>
    </row>
    <row r="2225" spans="1:25">
      <c r="A2225" s="84"/>
      <c r="B2225" s="84"/>
      <c r="C2225" s="84"/>
      <c r="D2225" s="84"/>
      <c r="E2225" s="84"/>
      <c r="F2225" s="84"/>
      <c r="G2225" s="819"/>
      <c r="H2225" s="572"/>
      <c r="I2225" s="84"/>
      <c r="J2225" s="84"/>
      <c r="K2225" s="84"/>
      <c r="L2225" s="84"/>
      <c r="M2225" s="84"/>
      <c r="N2225" s="84"/>
      <c r="O2225" s="84"/>
      <c r="P2225" s="84"/>
      <c r="Q2225" s="84"/>
      <c r="R2225" s="84"/>
      <c r="S2225" s="84"/>
      <c r="T2225" s="84"/>
      <c r="U2225" s="84"/>
      <c r="V2225" s="84"/>
      <c r="W2225" s="84"/>
      <c r="X2225" s="84"/>
      <c r="Y2225" s="84"/>
    </row>
    <row r="2226" spans="1:25">
      <c r="A2226" s="84"/>
      <c r="B2226" s="84"/>
      <c r="C2226" s="84"/>
      <c r="D2226" s="84"/>
      <c r="E2226" s="84"/>
      <c r="F2226" s="84"/>
      <c r="G2226" s="819"/>
      <c r="H2226" s="572"/>
      <c r="I2226" s="84"/>
      <c r="J2226" s="84"/>
      <c r="K2226" s="84"/>
      <c r="L2226" s="84"/>
      <c r="M2226" s="84"/>
      <c r="N2226" s="84"/>
      <c r="O2226" s="84"/>
      <c r="P2226" s="84"/>
      <c r="Q2226" s="84"/>
      <c r="R2226" s="84"/>
      <c r="S2226" s="84"/>
      <c r="T2226" s="84"/>
      <c r="U2226" s="84"/>
      <c r="V2226" s="84"/>
      <c r="W2226" s="84"/>
      <c r="X2226" s="84"/>
      <c r="Y2226" s="84"/>
    </row>
    <row r="2227" spans="1:25">
      <c r="A2227" s="84"/>
      <c r="B2227" s="84"/>
      <c r="C2227" s="84"/>
      <c r="D2227" s="84"/>
      <c r="E2227" s="84"/>
      <c r="F2227" s="84"/>
      <c r="G2227" s="819"/>
      <c r="H2227" s="572"/>
      <c r="I2227" s="84"/>
      <c r="J2227" s="84"/>
      <c r="K2227" s="84"/>
      <c r="L2227" s="84"/>
      <c r="M2227" s="84"/>
      <c r="N2227" s="84"/>
      <c r="O2227" s="84"/>
      <c r="P2227" s="84"/>
      <c r="Q2227" s="84"/>
      <c r="R2227" s="84"/>
      <c r="S2227" s="84"/>
      <c r="T2227" s="84"/>
      <c r="U2227" s="84"/>
      <c r="V2227" s="84"/>
      <c r="W2227" s="84"/>
      <c r="X2227" s="84"/>
      <c r="Y2227" s="84"/>
    </row>
    <row r="2228" spans="1:25">
      <c r="A2228" s="84"/>
      <c r="B2228" s="84"/>
      <c r="C2228" s="84"/>
      <c r="D2228" s="84"/>
      <c r="E2228" s="84"/>
      <c r="F2228" s="84"/>
      <c r="G2228" s="819"/>
      <c r="H2228" s="572"/>
      <c r="I2228" s="84"/>
      <c r="J2228" s="84"/>
      <c r="K2228" s="84"/>
      <c r="L2228" s="84"/>
      <c r="M2228" s="84"/>
      <c r="N2228" s="84"/>
      <c r="O2228" s="84"/>
      <c r="P2228" s="84"/>
      <c r="Q2228" s="84"/>
      <c r="R2228" s="84"/>
      <c r="S2228" s="84"/>
      <c r="T2228" s="84"/>
      <c r="U2228" s="84"/>
      <c r="V2228" s="84"/>
      <c r="W2228" s="84"/>
      <c r="X2228" s="84"/>
      <c r="Y2228" s="84"/>
    </row>
    <row r="2229" spans="1:25">
      <c r="A2229" s="84"/>
      <c r="B2229" s="84"/>
      <c r="C2229" s="84"/>
      <c r="D2229" s="84"/>
      <c r="E2229" s="84"/>
      <c r="F2229" s="84"/>
      <c r="G2229" s="819"/>
      <c r="H2229" s="572"/>
      <c r="I2229" s="84"/>
      <c r="J2229" s="84"/>
      <c r="K2229" s="84"/>
      <c r="L2229" s="84"/>
      <c r="M2229" s="84"/>
      <c r="N2229" s="84"/>
      <c r="O2229" s="84"/>
      <c r="P2229" s="84"/>
      <c r="Q2229" s="84"/>
      <c r="R2229" s="84"/>
      <c r="S2229" s="84"/>
      <c r="T2229" s="84"/>
      <c r="U2229" s="84"/>
      <c r="V2229" s="84"/>
      <c r="W2229" s="84"/>
      <c r="X2229" s="84"/>
      <c r="Y2229" s="84"/>
    </row>
    <row r="2230" spans="1:25">
      <c r="A2230" s="84"/>
      <c r="B2230" s="84"/>
      <c r="C2230" s="84"/>
      <c r="D2230" s="84"/>
      <c r="E2230" s="84"/>
      <c r="F2230" s="84"/>
      <c r="G2230" s="819"/>
      <c r="H2230" s="572"/>
      <c r="I2230" s="84"/>
      <c r="J2230" s="84"/>
      <c r="K2230" s="84"/>
      <c r="L2230" s="84"/>
      <c r="M2230" s="84"/>
      <c r="N2230" s="84"/>
      <c r="O2230" s="84"/>
      <c r="P2230" s="84"/>
      <c r="Q2230" s="84"/>
      <c r="R2230" s="84"/>
      <c r="S2230" s="84"/>
      <c r="T2230" s="84"/>
      <c r="U2230" s="84"/>
      <c r="V2230" s="84"/>
      <c r="W2230" s="84"/>
      <c r="X2230" s="84"/>
      <c r="Y2230" s="84"/>
    </row>
    <row r="2231" spans="1:25">
      <c r="A2231" s="84"/>
      <c r="B2231" s="84"/>
      <c r="C2231" s="84"/>
      <c r="D2231" s="84"/>
      <c r="E2231" s="84"/>
      <c r="F2231" s="84"/>
      <c r="G2231" s="819"/>
      <c r="H2231" s="572"/>
      <c r="I2231" s="84"/>
      <c r="J2231" s="84"/>
      <c r="K2231" s="84"/>
      <c r="L2231" s="84"/>
      <c r="M2231" s="84"/>
      <c r="N2231" s="84"/>
      <c r="O2231" s="84"/>
      <c r="P2231" s="84"/>
      <c r="Q2231" s="84"/>
      <c r="R2231" s="84"/>
      <c r="S2231" s="84"/>
      <c r="T2231" s="84"/>
      <c r="U2231" s="84"/>
      <c r="V2231" s="84"/>
      <c r="W2231" s="84"/>
      <c r="X2231" s="84"/>
      <c r="Y2231" s="84"/>
    </row>
    <row r="2232" spans="1:25">
      <c r="A2232" s="84"/>
      <c r="B2232" s="84"/>
      <c r="C2232" s="84"/>
      <c r="D2232" s="84"/>
      <c r="E2232" s="84"/>
      <c r="F2232" s="84"/>
      <c r="G2232" s="819"/>
      <c r="H2232" s="572"/>
      <c r="I2232" s="84"/>
      <c r="J2232" s="84"/>
      <c r="K2232" s="84"/>
      <c r="L2232" s="84"/>
      <c r="M2232" s="84"/>
      <c r="N2232" s="84"/>
      <c r="O2232" s="84"/>
      <c r="P2232" s="84"/>
      <c r="Q2232" s="84"/>
      <c r="R2232" s="84"/>
      <c r="S2232" s="84"/>
      <c r="T2232" s="84"/>
      <c r="U2232" s="84"/>
      <c r="V2232" s="84"/>
      <c r="W2232" s="84"/>
      <c r="X2232" s="84"/>
      <c r="Y2232" s="84"/>
    </row>
    <row r="2233" spans="1:25">
      <c r="A2233" s="84"/>
      <c r="B2233" s="84"/>
      <c r="C2233" s="84"/>
      <c r="D2233" s="84"/>
      <c r="E2233" s="84"/>
      <c r="F2233" s="84"/>
      <c r="G2233" s="819"/>
      <c r="H2233" s="572"/>
      <c r="I2233" s="84"/>
      <c r="J2233" s="84"/>
      <c r="K2233" s="84"/>
      <c r="L2233" s="84"/>
      <c r="M2233" s="84"/>
      <c r="N2233" s="84"/>
      <c r="O2233" s="84"/>
      <c r="P2233" s="84"/>
      <c r="Q2233" s="84"/>
      <c r="R2233" s="84"/>
      <c r="S2233" s="84"/>
      <c r="T2233" s="84"/>
      <c r="U2233" s="84"/>
      <c r="V2233" s="84"/>
      <c r="W2233" s="84"/>
      <c r="X2233" s="84"/>
      <c r="Y2233" s="84"/>
    </row>
    <row r="2234" spans="1:25">
      <c r="A2234" s="84"/>
      <c r="B2234" s="84"/>
      <c r="C2234" s="84"/>
      <c r="D2234" s="84"/>
      <c r="E2234" s="84"/>
      <c r="F2234" s="84"/>
      <c r="G2234" s="819"/>
      <c r="H2234" s="572"/>
      <c r="I2234" s="84"/>
      <c r="J2234" s="84"/>
      <c r="K2234" s="84"/>
      <c r="L2234" s="84"/>
      <c r="M2234" s="84"/>
      <c r="N2234" s="84"/>
      <c r="O2234" s="84"/>
      <c r="P2234" s="84"/>
      <c r="Q2234" s="84"/>
      <c r="R2234" s="84"/>
      <c r="S2234" s="84"/>
      <c r="T2234" s="84"/>
      <c r="U2234" s="84"/>
      <c r="V2234" s="84"/>
      <c r="W2234" s="84"/>
      <c r="X2234" s="84"/>
      <c r="Y2234" s="84"/>
    </row>
    <row r="2235" spans="1:25">
      <c r="A2235" s="84"/>
      <c r="B2235" s="84"/>
      <c r="C2235" s="84"/>
      <c r="D2235" s="84"/>
      <c r="E2235" s="84"/>
      <c r="F2235" s="84"/>
      <c r="G2235" s="819"/>
      <c r="H2235" s="572"/>
      <c r="I2235" s="84"/>
      <c r="J2235" s="84"/>
      <c r="K2235" s="84"/>
      <c r="L2235" s="84"/>
      <c r="M2235" s="84"/>
      <c r="N2235" s="84"/>
      <c r="O2235" s="84"/>
      <c r="P2235" s="84"/>
      <c r="Q2235" s="84"/>
      <c r="R2235" s="84"/>
      <c r="S2235" s="84"/>
      <c r="T2235" s="84"/>
      <c r="U2235" s="84"/>
      <c r="V2235" s="84"/>
      <c r="W2235" s="84"/>
      <c r="X2235" s="84"/>
      <c r="Y2235" s="84"/>
    </row>
    <row r="2236" spans="1:25">
      <c r="A2236" s="84"/>
      <c r="B2236" s="84"/>
      <c r="C2236" s="84"/>
      <c r="D2236" s="84"/>
      <c r="E2236" s="84"/>
      <c r="F2236" s="84"/>
      <c r="G2236" s="819"/>
      <c r="H2236" s="572"/>
      <c r="I2236" s="84"/>
      <c r="J2236" s="84"/>
      <c r="K2236" s="84"/>
      <c r="L2236" s="84"/>
      <c r="M2236" s="84"/>
      <c r="N2236" s="84"/>
      <c r="O2236" s="84"/>
      <c r="P2236" s="84"/>
      <c r="Q2236" s="84"/>
      <c r="R2236" s="84"/>
      <c r="S2236" s="84"/>
      <c r="T2236" s="84"/>
      <c r="U2236" s="84"/>
      <c r="V2236" s="84"/>
      <c r="W2236" s="84"/>
      <c r="X2236" s="84"/>
      <c r="Y2236" s="84"/>
    </row>
    <row r="2237" spans="1:25">
      <c r="A2237" s="84"/>
      <c r="B2237" s="84"/>
      <c r="C2237" s="84"/>
      <c r="D2237" s="84"/>
      <c r="E2237" s="84"/>
      <c r="F2237" s="84"/>
      <c r="G2237" s="819"/>
      <c r="H2237" s="572"/>
      <c r="I2237" s="84"/>
      <c r="J2237" s="84"/>
      <c r="K2237" s="84"/>
      <c r="L2237" s="84"/>
      <c r="M2237" s="84"/>
      <c r="N2237" s="84"/>
      <c r="O2237" s="84"/>
      <c r="P2237" s="84"/>
      <c r="Q2237" s="84"/>
      <c r="R2237" s="84"/>
      <c r="S2237" s="84"/>
      <c r="T2237" s="84"/>
      <c r="U2237" s="84"/>
      <c r="V2237" s="84"/>
      <c r="W2237" s="84"/>
      <c r="X2237" s="84"/>
      <c r="Y2237" s="84"/>
    </row>
    <row r="2238" spans="1:25">
      <c r="A2238" s="84"/>
      <c r="B2238" s="84"/>
      <c r="C2238" s="84"/>
      <c r="D2238" s="84"/>
      <c r="E2238" s="84"/>
      <c r="F2238" s="84"/>
      <c r="G2238" s="819"/>
      <c r="H2238" s="572"/>
      <c r="I2238" s="84"/>
      <c r="J2238" s="84"/>
      <c r="K2238" s="84"/>
      <c r="L2238" s="84"/>
      <c r="M2238" s="84"/>
      <c r="N2238" s="84"/>
      <c r="O2238" s="84"/>
      <c r="P2238" s="84"/>
      <c r="Q2238" s="84"/>
      <c r="R2238" s="84"/>
      <c r="S2238" s="84"/>
      <c r="T2238" s="84"/>
      <c r="U2238" s="84"/>
      <c r="V2238" s="84"/>
      <c r="W2238" s="84"/>
      <c r="X2238" s="84"/>
      <c r="Y2238" s="84"/>
    </row>
    <row r="2239" spans="1:25">
      <c r="A2239" s="84"/>
      <c r="B2239" s="84"/>
      <c r="C2239" s="84"/>
      <c r="D2239" s="84"/>
      <c r="E2239" s="84"/>
      <c r="F2239" s="84"/>
      <c r="G2239" s="819"/>
      <c r="H2239" s="572"/>
      <c r="I2239" s="84"/>
      <c r="J2239" s="84"/>
      <c r="K2239" s="84"/>
      <c r="L2239" s="84"/>
      <c r="M2239" s="84"/>
      <c r="N2239" s="84"/>
      <c r="O2239" s="84"/>
      <c r="P2239" s="84"/>
      <c r="Q2239" s="84"/>
      <c r="R2239" s="84"/>
      <c r="S2239" s="84"/>
      <c r="T2239" s="84"/>
      <c r="U2239" s="84"/>
      <c r="V2239" s="84"/>
      <c r="W2239" s="84"/>
      <c r="X2239" s="84"/>
      <c r="Y2239" s="84"/>
    </row>
    <row r="2240" spans="1:25">
      <c r="A2240" s="84"/>
      <c r="B2240" s="84"/>
      <c r="C2240" s="84"/>
      <c r="D2240" s="84"/>
      <c r="E2240" s="84"/>
      <c r="F2240" s="84"/>
      <c r="G2240" s="819"/>
      <c r="H2240" s="572"/>
      <c r="I2240" s="84"/>
      <c r="J2240" s="84"/>
      <c r="K2240" s="84"/>
      <c r="L2240" s="84"/>
      <c r="M2240" s="84"/>
      <c r="N2240" s="84"/>
      <c r="O2240" s="84"/>
      <c r="P2240" s="84"/>
      <c r="Q2240" s="84"/>
      <c r="R2240" s="84"/>
      <c r="S2240" s="84"/>
      <c r="T2240" s="84"/>
      <c r="U2240" s="84"/>
      <c r="V2240" s="84"/>
      <c r="W2240" s="84"/>
      <c r="X2240" s="84"/>
      <c r="Y2240" s="84"/>
    </row>
    <row r="2241" spans="1:25">
      <c r="A2241" s="84"/>
      <c r="B2241" s="84"/>
      <c r="C2241" s="84"/>
      <c r="D2241" s="84"/>
      <c r="E2241" s="84"/>
      <c r="F2241" s="84"/>
      <c r="G2241" s="819"/>
      <c r="H2241" s="572"/>
      <c r="I2241" s="84"/>
      <c r="J2241" s="84"/>
      <c r="K2241" s="84"/>
      <c r="L2241" s="84"/>
      <c r="M2241" s="84"/>
      <c r="N2241" s="84"/>
      <c r="O2241" s="84"/>
      <c r="P2241" s="84"/>
      <c r="Q2241" s="84"/>
      <c r="R2241" s="84"/>
      <c r="S2241" s="84"/>
      <c r="T2241" s="84"/>
      <c r="U2241" s="84"/>
      <c r="V2241" s="84"/>
      <c r="W2241" s="84"/>
      <c r="X2241" s="84"/>
      <c r="Y2241" s="84"/>
    </row>
    <row r="2242" spans="1:25">
      <c r="A2242" s="84"/>
      <c r="B2242" s="84"/>
      <c r="C2242" s="84"/>
      <c r="D2242" s="84"/>
      <c r="E2242" s="84"/>
      <c r="F2242" s="84"/>
      <c r="G2242" s="819"/>
      <c r="H2242" s="572"/>
      <c r="I2242" s="84"/>
      <c r="J2242" s="84"/>
      <c r="K2242" s="84"/>
      <c r="L2242" s="84"/>
      <c r="M2242" s="84"/>
      <c r="N2242" s="84"/>
      <c r="O2242" s="84"/>
      <c r="P2242" s="84"/>
      <c r="Q2242" s="84"/>
      <c r="R2242" s="84"/>
      <c r="S2242" s="84"/>
      <c r="T2242" s="84"/>
      <c r="U2242" s="84"/>
      <c r="V2242" s="84"/>
      <c r="W2242" s="84"/>
      <c r="X2242" s="84"/>
      <c r="Y2242" s="84"/>
    </row>
    <row r="2243" spans="1:25">
      <c r="A2243" s="84"/>
      <c r="B2243" s="84"/>
      <c r="C2243" s="84"/>
      <c r="D2243" s="84"/>
      <c r="E2243" s="84"/>
      <c r="F2243" s="84"/>
      <c r="G2243" s="819"/>
      <c r="H2243" s="572"/>
      <c r="I2243" s="84"/>
      <c r="J2243" s="84"/>
      <c r="K2243" s="84"/>
      <c r="L2243" s="84"/>
      <c r="M2243" s="84"/>
      <c r="N2243" s="84"/>
      <c r="O2243" s="84"/>
      <c r="P2243" s="84"/>
      <c r="Q2243" s="84"/>
      <c r="R2243" s="84"/>
      <c r="S2243" s="84"/>
      <c r="T2243" s="84"/>
      <c r="U2243" s="84"/>
      <c r="V2243" s="84"/>
      <c r="W2243" s="84"/>
      <c r="X2243" s="84"/>
      <c r="Y2243" s="84"/>
    </row>
    <row r="2244" spans="1:25">
      <c r="A2244" s="84"/>
      <c r="B2244" s="84"/>
      <c r="C2244" s="84"/>
      <c r="D2244" s="84"/>
      <c r="E2244" s="84"/>
      <c r="F2244" s="84"/>
      <c r="G2244" s="819"/>
      <c r="H2244" s="572"/>
      <c r="I2244" s="84"/>
      <c r="J2244" s="84"/>
      <c r="K2244" s="84"/>
      <c r="L2244" s="84"/>
      <c r="M2244" s="84"/>
      <c r="N2244" s="84"/>
      <c r="O2244" s="84"/>
      <c r="P2244" s="84"/>
      <c r="Q2244" s="84"/>
      <c r="R2244" s="84"/>
      <c r="S2244" s="84"/>
      <c r="T2244" s="84"/>
      <c r="U2244" s="84"/>
      <c r="V2244" s="84"/>
      <c r="W2244" s="84"/>
      <c r="X2244" s="84"/>
      <c r="Y2244" s="84"/>
    </row>
    <row r="2245" spans="1:25">
      <c r="A2245" s="84"/>
      <c r="B2245" s="84"/>
      <c r="C2245" s="84"/>
      <c r="D2245" s="84"/>
      <c r="E2245" s="84"/>
      <c r="F2245" s="84"/>
      <c r="G2245" s="819"/>
      <c r="H2245" s="572"/>
      <c r="I2245" s="84"/>
      <c r="J2245" s="84"/>
      <c r="K2245" s="84"/>
      <c r="L2245" s="84"/>
      <c r="M2245" s="84"/>
      <c r="N2245" s="84"/>
      <c r="O2245" s="84"/>
      <c r="P2245" s="84"/>
      <c r="Q2245" s="84"/>
      <c r="R2245" s="84"/>
      <c r="S2245" s="84"/>
      <c r="T2245" s="84"/>
      <c r="U2245" s="84"/>
      <c r="V2245" s="84"/>
      <c r="W2245" s="84"/>
      <c r="X2245" s="84"/>
      <c r="Y2245" s="84"/>
    </row>
    <row r="2246" spans="1:25">
      <c r="A2246" s="84"/>
      <c r="B2246" s="84"/>
      <c r="C2246" s="84"/>
      <c r="D2246" s="84"/>
      <c r="E2246" s="84"/>
      <c r="F2246" s="84"/>
      <c r="G2246" s="819"/>
      <c r="H2246" s="572"/>
      <c r="I2246" s="84"/>
      <c r="J2246" s="84"/>
      <c r="K2246" s="84"/>
      <c r="L2246" s="84"/>
      <c r="M2246" s="84"/>
      <c r="N2246" s="84"/>
      <c r="O2246" s="84"/>
      <c r="P2246" s="84"/>
      <c r="Q2246" s="84"/>
      <c r="R2246" s="84"/>
      <c r="S2246" s="84"/>
      <c r="T2246" s="84"/>
      <c r="U2246" s="84"/>
      <c r="V2246" s="84"/>
      <c r="W2246" s="84"/>
      <c r="X2246" s="84"/>
      <c r="Y2246" s="84"/>
    </row>
    <row r="2247" spans="1:25">
      <c r="A2247" s="84"/>
      <c r="B2247" s="84"/>
      <c r="C2247" s="84"/>
      <c r="D2247" s="84"/>
      <c r="E2247" s="84"/>
      <c r="F2247" s="84"/>
      <c r="G2247" s="819"/>
      <c r="H2247" s="572"/>
      <c r="I2247" s="84"/>
      <c r="J2247" s="84"/>
      <c r="K2247" s="84"/>
      <c r="L2247" s="84"/>
      <c r="M2247" s="84"/>
      <c r="N2247" s="84"/>
      <c r="O2247" s="84"/>
      <c r="P2247" s="84"/>
      <c r="Q2247" s="84"/>
      <c r="R2247" s="84"/>
      <c r="S2247" s="84"/>
      <c r="T2247" s="84"/>
      <c r="U2247" s="84"/>
      <c r="V2247" s="84"/>
      <c r="W2247" s="84"/>
      <c r="X2247" s="84"/>
      <c r="Y2247" s="84"/>
    </row>
    <row r="2248" spans="1:25">
      <c r="A2248" s="84"/>
      <c r="B2248" s="84"/>
      <c r="C2248" s="84"/>
      <c r="D2248" s="84"/>
      <c r="E2248" s="84"/>
      <c r="F2248" s="84"/>
      <c r="G2248" s="819"/>
      <c r="H2248" s="572"/>
      <c r="I2248" s="84"/>
      <c r="J2248" s="84"/>
      <c r="K2248" s="84"/>
      <c r="L2248" s="84"/>
      <c r="M2248" s="84"/>
      <c r="N2248" s="84"/>
      <c r="O2248" s="84"/>
      <c r="P2248" s="84"/>
      <c r="Q2248" s="84"/>
      <c r="R2248" s="84"/>
      <c r="S2248" s="84"/>
      <c r="T2248" s="84"/>
      <c r="U2248" s="84"/>
      <c r="V2248" s="84"/>
      <c r="W2248" s="84"/>
      <c r="X2248" s="84"/>
      <c r="Y2248" s="84"/>
    </row>
    <row r="2249" spans="1:25">
      <c r="A2249" s="84"/>
      <c r="B2249" s="84"/>
      <c r="C2249" s="84"/>
      <c r="D2249" s="84"/>
      <c r="E2249" s="84"/>
      <c r="F2249" s="84"/>
      <c r="G2249" s="819"/>
      <c r="H2249" s="572"/>
      <c r="I2249" s="84"/>
      <c r="J2249" s="84"/>
      <c r="K2249" s="84"/>
      <c r="L2249" s="84"/>
      <c r="M2249" s="84"/>
      <c r="N2249" s="84"/>
      <c r="O2249" s="84"/>
      <c r="P2249" s="84"/>
      <c r="Q2249" s="84"/>
      <c r="R2249" s="84"/>
      <c r="S2249" s="84"/>
      <c r="T2249" s="84"/>
      <c r="U2249" s="84"/>
      <c r="V2249" s="84"/>
      <c r="W2249" s="84"/>
      <c r="X2249" s="84"/>
      <c r="Y2249" s="84"/>
    </row>
    <row r="2250" spans="1:25">
      <c r="A2250" s="84"/>
      <c r="B2250" s="84"/>
      <c r="C2250" s="84"/>
      <c r="D2250" s="84"/>
      <c r="E2250" s="84"/>
      <c r="F2250" s="84"/>
      <c r="G2250" s="819"/>
      <c r="H2250" s="572"/>
      <c r="I2250" s="84"/>
      <c r="J2250" s="84"/>
      <c r="K2250" s="84"/>
      <c r="L2250" s="84"/>
      <c r="M2250" s="84"/>
      <c r="N2250" s="84"/>
      <c r="O2250" s="84"/>
      <c r="P2250" s="84"/>
      <c r="Q2250" s="84"/>
      <c r="R2250" s="84"/>
      <c r="S2250" s="84"/>
      <c r="T2250" s="84"/>
      <c r="U2250" s="84"/>
      <c r="V2250" s="84"/>
      <c r="W2250" s="84"/>
      <c r="X2250" s="84"/>
      <c r="Y2250" s="84"/>
    </row>
    <row r="2251" spans="1:25">
      <c r="A2251" s="84"/>
      <c r="B2251" s="84"/>
      <c r="C2251" s="84"/>
      <c r="D2251" s="84"/>
      <c r="E2251" s="84"/>
      <c r="F2251" s="84"/>
      <c r="G2251" s="819"/>
      <c r="H2251" s="572"/>
      <c r="I2251" s="84"/>
      <c r="J2251" s="84"/>
      <c r="K2251" s="84"/>
      <c r="L2251" s="84"/>
      <c r="M2251" s="84"/>
      <c r="N2251" s="84"/>
      <c r="O2251" s="84"/>
      <c r="P2251" s="84"/>
      <c r="Q2251" s="84"/>
      <c r="R2251" s="84"/>
      <c r="S2251" s="84"/>
      <c r="T2251" s="84"/>
      <c r="U2251" s="84"/>
      <c r="V2251" s="84"/>
      <c r="W2251" s="84"/>
      <c r="X2251" s="84"/>
      <c r="Y2251" s="84"/>
    </row>
    <row r="2252" spans="1:25">
      <c r="A2252" s="84"/>
      <c r="B2252" s="84"/>
      <c r="C2252" s="84"/>
      <c r="D2252" s="84"/>
      <c r="E2252" s="84"/>
      <c r="F2252" s="84"/>
      <c r="G2252" s="819"/>
      <c r="H2252" s="572"/>
      <c r="I2252" s="84"/>
      <c r="J2252" s="84"/>
      <c r="K2252" s="84"/>
      <c r="L2252" s="84"/>
      <c r="M2252" s="84"/>
      <c r="N2252" s="84"/>
      <c r="O2252" s="84"/>
      <c r="P2252" s="84"/>
      <c r="Q2252" s="84"/>
      <c r="R2252" s="84"/>
      <c r="S2252" s="84"/>
      <c r="T2252" s="84"/>
      <c r="U2252" s="84"/>
      <c r="V2252" s="84"/>
      <c r="W2252" s="84"/>
      <c r="X2252" s="84"/>
      <c r="Y2252" s="84"/>
    </row>
    <row r="2253" spans="1:25">
      <c r="A2253" s="84"/>
      <c r="B2253" s="84"/>
      <c r="C2253" s="84"/>
      <c r="D2253" s="84"/>
      <c r="E2253" s="84"/>
      <c r="F2253" s="84"/>
      <c r="G2253" s="819"/>
      <c r="H2253" s="572"/>
      <c r="I2253" s="84"/>
      <c r="J2253" s="84"/>
      <c r="K2253" s="84"/>
      <c r="L2253" s="84"/>
      <c r="M2253" s="84"/>
      <c r="N2253" s="84"/>
      <c r="O2253" s="84"/>
      <c r="P2253" s="84"/>
      <c r="Q2253" s="84"/>
      <c r="R2253" s="84"/>
      <c r="S2253" s="84"/>
      <c r="T2253" s="84"/>
      <c r="U2253" s="84"/>
      <c r="V2253" s="84"/>
      <c r="W2253" s="84"/>
      <c r="X2253" s="84"/>
      <c r="Y2253" s="84"/>
    </row>
    <row r="2254" spans="1:25">
      <c r="A2254" s="84"/>
      <c r="B2254" s="84"/>
      <c r="C2254" s="84"/>
      <c r="D2254" s="84"/>
      <c r="E2254" s="84"/>
      <c r="F2254" s="84"/>
      <c r="G2254" s="819"/>
      <c r="H2254" s="572"/>
      <c r="I2254" s="84"/>
      <c r="J2254" s="84"/>
      <c r="K2254" s="84"/>
      <c r="L2254" s="84"/>
      <c r="M2254" s="84"/>
      <c r="N2254" s="84"/>
      <c r="O2254" s="84"/>
      <c r="P2254" s="84"/>
      <c r="Q2254" s="84"/>
      <c r="R2254" s="84"/>
      <c r="S2254" s="84"/>
      <c r="T2254" s="84"/>
      <c r="U2254" s="84"/>
      <c r="V2254" s="84"/>
      <c r="W2254" s="84"/>
      <c r="X2254" s="84"/>
      <c r="Y2254" s="84"/>
    </row>
    <row r="2255" spans="1:25">
      <c r="A2255" s="84"/>
      <c r="B2255" s="84"/>
      <c r="C2255" s="84"/>
      <c r="D2255" s="84"/>
      <c r="E2255" s="84"/>
      <c r="F2255" s="84"/>
      <c r="G2255" s="819"/>
      <c r="H2255" s="572"/>
      <c r="I2255" s="84"/>
      <c r="J2255" s="84"/>
      <c r="K2255" s="84"/>
      <c r="L2255" s="84"/>
      <c r="M2255" s="84"/>
      <c r="N2255" s="84"/>
      <c r="O2255" s="84"/>
      <c r="P2255" s="84"/>
      <c r="Q2255" s="84"/>
      <c r="R2255" s="84"/>
      <c r="S2255" s="84"/>
      <c r="T2255" s="84"/>
      <c r="U2255" s="84"/>
      <c r="V2255" s="84"/>
      <c r="W2255" s="84"/>
      <c r="X2255" s="84"/>
      <c r="Y2255" s="84"/>
    </row>
    <row r="2256" spans="1:25">
      <c r="A2256" s="84"/>
      <c r="B2256" s="84"/>
      <c r="C2256" s="84"/>
      <c r="D2256" s="84"/>
      <c r="E2256" s="84"/>
      <c r="F2256" s="84"/>
      <c r="G2256" s="819"/>
      <c r="H2256" s="572"/>
      <c r="I2256" s="84"/>
      <c r="J2256" s="84"/>
      <c r="K2256" s="84"/>
      <c r="L2256" s="84"/>
      <c r="M2256" s="84"/>
      <c r="N2256" s="84"/>
      <c r="O2256" s="84"/>
      <c r="P2256" s="84"/>
      <c r="Q2256" s="84"/>
      <c r="R2256" s="84"/>
      <c r="S2256" s="84"/>
      <c r="T2256" s="84"/>
      <c r="U2256" s="84"/>
      <c r="V2256" s="84"/>
      <c r="W2256" s="84"/>
      <c r="X2256" s="84"/>
      <c r="Y2256" s="84"/>
    </row>
    <row r="2257" spans="1:25">
      <c r="A2257" s="84"/>
      <c r="B2257" s="84"/>
      <c r="C2257" s="84"/>
      <c r="D2257" s="84"/>
      <c r="E2257" s="84"/>
      <c r="F2257" s="84"/>
      <c r="G2257" s="819"/>
      <c r="H2257" s="572"/>
      <c r="I2257" s="84"/>
      <c r="J2257" s="84"/>
      <c r="K2257" s="84"/>
      <c r="L2257" s="84"/>
      <c r="M2257" s="84"/>
      <c r="N2257" s="84"/>
      <c r="O2257" s="84"/>
      <c r="P2257" s="84"/>
      <c r="Q2257" s="84"/>
      <c r="R2257" s="84"/>
      <c r="S2257" s="84"/>
      <c r="T2257" s="84"/>
      <c r="U2257" s="84"/>
      <c r="V2257" s="84"/>
      <c r="W2257" s="84"/>
      <c r="X2257" s="84"/>
      <c r="Y2257" s="84"/>
    </row>
    <row r="2258" spans="1:25">
      <c r="A2258" s="84"/>
      <c r="B2258" s="84"/>
      <c r="C2258" s="84"/>
      <c r="D2258" s="84"/>
      <c r="E2258" s="84"/>
      <c r="F2258" s="84"/>
      <c r="G2258" s="819"/>
      <c r="H2258" s="572"/>
      <c r="I2258" s="84"/>
      <c r="J2258" s="84"/>
      <c r="K2258" s="84"/>
      <c r="L2258" s="84"/>
      <c r="M2258" s="84"/>
      <c r="N2258" s="84"/>
      <c r="O2258" s="84"/>
      <c r="P2258" s="84"/>
      <c r="Q2258" s="84"/>
      <c r="R2258" s="84"/>
      <c r="S2258" s="84"/>
      <c r="T2258" s="84"/>
      <c r="U2258" s="84"/>
      <c r="V2258" s="84"/>
      <c r="W2258" s="84"/>
      <c r="X2258" s="84"/>
      <c r="Y2258" s="84"/>
    </row>
    <row r="2259" spans="1:25">
      <c r="A2259" s="84"/>
      <c r="B2259" s="84"/>
      <c r="C2259" s="84"/>
      <c r="D2259" s="84"/>
      <c r="E2259" s="84"/>
      <c r="F2259" s="84"/>
      <c r="G2259" s="819"/>
      <c r="H2259" s="572"/>
      <c r="I2259" s="84"/>
      <c r="J2259" s="84"/>
      <c r="K2259" s="84"/>
      <c r="L2259" s="84"/>
      <c r="M2259" s="84"/>
      <c r="N2259" s="84"/>
      <c r="O2259" s="84"/>
      <c r="P2259" s="84"/>
      <c r="Q2259" s="84"/>
      <c r="R2259" s="84"/>
      <c r="S2259" s="84"/>
      <c r="T2259" s="84"/>
      <c r="U2259" s="84"/>
      <c r="V2259" s="84"/>
      <c r="W2259" s="84"/>
      <c r="X2259" s="84"/>
      <c r="Y2259" s="84"/>
    </row>
    <row r="2260" spans="1:25">
      <c r="A2260" s="84"/>
      <c r="B2260" s="84"/>
      <c r="C2260" s="84"/>
      <c r="D2260" s="84"/>
      <c r="E2260" s="84"/>
      <c r="F2260" s="84"/>
      <c r="G2260" s="819"/>
      <c r="H2260" s="572"/>
      <c r="I2260" s="84"/>
      <c r="J2260" s="84"/>
      <c r="K2260" s="84"/>
      <c r="L2260" s="84"/>
      <c r="M2260" s="84"/>
      <c r="N2260" s="84"/>
      <c r="O2260" s="84"/>
      <c r="P2260" s="84"/>
      <c r="Q2260" s="84"/>
      <c r="R2260" s="84"/>
      <c r="S2260" s="84"/>
      <c r="T2260" s="84"/>
      <c r="U2260" s="84"/>
      <c r="V2260" s="84"/>
      <c r="W2260" s="84"/>
      <c r="X2260" s="84"/>
      <c r="Y2260" s="84"/>
    </row>
    <row r="2261" spans="1:25">
      <c r="A2261" s="84"/>
      <c r="B2261" s="84"/>
      <c r="C2261" s="84"/>
      <c r="D2261" s="84"/>
      <c r="E2261" s="84"/>
      <c r="F2261" s="84"/>
      <c r="G2261" s="819"/>
      <c r="H2261" s="572"/>
      <c r="I2261" s="84"/>
      <c r="J2261" s="84"/>
      <c r="K2261" s="84"/>
      <c r="L2261" s="84"/>
      <c r="M2261" s="84"/>
      <c r="N2261" s="84"/>
      <c r="O2261" s="84"/>
      <c r="P2261" s="84"/>
      <c r="Q2261" s="84"/>
      <c r="R2261" s="84"/>
      <c r="S2261" s="84"/>
      <c r="T2261" s="84"/>
      <c r="U2261" s="84"/>
      <c r="V2261" s="84"/>
      <c r="W2261" s="84"/>
      <c r="X2261" s="84"/>
      <c r="Y2261" s="84"/>
    </row>
    <row r="2262" spans="1:25">
      <c r="A2262" s="84"/>
      <c r="B2262" s="84"/>
      <c r="C2262" s="84"/>
      <c r="D2262" s="84"/>
      <c r="E2262" s="84"/>
      <c r="F2262" s="84"/>
      <c r="G2262" s="819"/>
      <c r="H2262" s="572"/>
      <c r="I2262" s="84"/>
      <c r="J2262" s="84"/>
      <c r="K2262" s="84"/>
      <c r="L2262" s="84"/>
      <c r="M2262" s="84"/>
      <c r="N2262" s="84"/>
      <c r="O2262" s="84"/>
      <c r="P2262" s="84"/>
      <c r="Q2262" s="84"/>
      <c r="R2262" s="84"/>
      <c r="S2262" s="84"/>
      <c r="T2262" s="84"/>
      <c r="U2262" s="84"/>
      <c r="V2262" s="84"/>
      <c r="W2262" s="84"/>
      <c r="X2262" s="84"/>
      <c r="Y2262" s="84"/>
    </row>
    <row r="2263" spans="1:25">
      <c r="A2263" s="84"/>
      <c r="B2263" s="84"/>
      <c r="C2263" s="84"/>
      <c r="D2263" s="84"/>
      <c r="E2263" s="84"/>
      <c r="F2263" s="84"/>
      <c r="G2263" s="819"/>
      <c r="H2263" s="572"/>
      <c r="I2263" s="84"/>
      <c r="J2263" s="84"/>
      <c r="K2263" s="84"/>
      <c r="L2263" s="84"/>
      <c r="M2263" s="84"/>
      <c r="N2263" s="84"/>
      <c r="O2263" s="84"/>
      <c r="P2263" s="84"/>
      <c r="Q2263" s="84"/>
      <c r="R2263" s="84"/>
      <c r="S2263" s="84"/>
      <c r="T2263" s="84"/>
      <c r="U2263" s="84"/>
      <c r="V2263" s="84"/>
      <c r="W2263" s="84"/>
      <c r="X2263" s="84"/>
      <c r="Y2263" s="84"/>
    </row>
    <row r="2264" spans="1:25">
      <c r="A2264" s="84"/>
      <c r="B2264" s="84"/>
      <c r="C2264" s="84"/>
      <c r="D2264" s="84"/>
      <c r="E2264" s="84"/>
      <c r="F2264" s="84"/>
      <c r="G2264" s="819"/>
      <c r="H2264" s="572"/>
      <c r="I2264" s="84"/>
      <c r="J2264" s="84"/>
      <c r="K2264" s="84"/>
      <c r="L2264" s="84"/>
      <c r="M2264" s="84"/>
      <c r="N2264" s="84"/>
      <c r="O2264" s="84"/>
      <c r="P2264" s="84"/>
      <c r="Q2264" s="84"/>
      <c r="R2264" s="84"/>
      <c r="S2264" s="84"/>
      <c r="T2264" s="84"/>
      <c r="U2264" s="84"/>
      <c r="V2264" s="84"/>
      <c r="W2264" s="84"/>
      <c r="X2264" s="84"/>
      <c r="Y2264" s="84"/>
    </row>
    <row r="2265" spans="1:25">
      <c r="A2265" s="84"/>
      <c r="B2265" s="84"/>
      <c r="C2265" s="84"/>
      <c r="D2265" s="84"/>
      <c r="E2265" s="84"/>
      <c r="F2265" s="84"/>
      <c r="G2265" s="819"/>
      <c r="H2265" s="572"/>
      <c r="I2265" s="84"/>
      <c r="J2265" s="84"/>
      <c r="K2265" s="84"/>
      <c r="L2265" s="84"/>
      <c r="M2265" s="84"/>
      <c r="N2265" s="84"/>
      <c r="O2265" s="84"/>
      <c r="P2265" s="84"/>
      <c r="Q2265" s="84"/>
      <c r="R2265" s="84"/>
      <c r="S2265" s="84"/>
      <c r="T2265" s="84"/>
      <c r="U2265" s="84"/>
      <c r="V2265" s="84"/>
      <c r="W2265" s="84"/>
      <c r="X2265" s="84"/>
      <c r="Y2265" s="84"/>
    </row>
    <row r="2266" spans="1:25">
      <c r="A2266" s="84"/>
      <c r="B2266" s="84"/>
      <c r="C2266" s="84"/>
      <c r="D2266" s="84"/>
      <c r="E2266" s="84"/>
      <c r="F2266" s="84"/>
      <c r="G2266" s="819"/>
      <c r="H2266" s="572"/>
      <c r="I2266" s="84"/>
      <c r="J2266" s="84"/>
      <c r="K2266" s="84"/>
      <c r="L2266" s="84"/>
      <c r="M2266" s="84"/>
      <c r="N2266" s="84"/>
      <c r="O2266" s="84"/>
      <c r="P2266" s="84"/>
      <c r="Q2266" s="84"/>
      <c r="R2266" s="84"/>
      <c r="S2266" s="84"/>
      <c r="T2266" s="84"/>
      <c r="U2266" s="84"/>
      <c r="V2266" s="84"/>
      <c r="W2266" s="84"/>
      <c r="X2266" s="84"/>
      <c r="Y2266" s="84"/>
    </row>
    <row r="2267" spans="1:25">
      <c r="A2267" s="84"/>
      <c r="B2267" s="84"/>
      <c r="C2267" s="84"/>
      <c r="D2267" s="84"/>
      <c r="E2267" s="84"/>
      <c r="F2267" s="84"/>
      <c r="G2267" s="819"/>
      <c r="H2267" s="572"/>
      <c r="I2267" s="84"/>
      <c r="J2267" s="84"/>
      <c r="K2267" s="84"/>
      <c r="L2267" s="84"/>
      <c r="M2267" s="84"/>
      <c r="N2267" s="84"/>
      <c r="O2267" s="84"/>
      <c r="P2267" s="84"/>
      <c r="Q2267" s="84"/>
      <c r="R2267" s="84"/>
      <c r="S2267" s="84"/>
      <c r="T2267" s="84"/>
      <c r="U2267" s="84"/>
      <c r="V2267" s="84"/>
      <c r="W2267" s="84"/>
      <c r="X2267" s="84"/>
      <c r="Y2267" s="84"/>
    </row>
    <row r="2268" spans="1:25">
      <c r="A2268" s="84"/>
      <c r="B2268" s="84"/>
      <c r="C2268" s="84"/>
      <c r="D2268" s="84"/>
      <c r="E2268" s="84"/>
      <c r="F2268" s="84"/>
      <c r="G2268" s="819"/>
      <c r="H2268" s="572"/>
      <c r="I2268" s="84"/>
      <c r="J2268" s="84"/>
      <c r="K2268" s="84"/>
      <c r="L2268" s="84"/>
      <c r="M2268" s="84"/>
      <c r="N2268" s="84"/>
      <c r="O2268" s="84"/>
      <c r="P2268" s="84"/>
      <c r="Q2268" s="84"/>
      <c r="R2268" s="84"/>
      <c r="S2268" s="84"/>
      <c r="T2268" s="84"/>
      <c r="U2268" s="84"/>
      <c r="V2268" s="84"/>
      <c r="W2268" s="84"/>
      <c r="X2268" s="84"/>
      <c r="Y2268" s="84"/>
    </row>
    <row r="2269" spans="1:25">
      <c r="A2269" s="84"/>
      <c r="B2269" s="84"/>
      <c r="C2269" s="84"/>
      <c r="D2269" s="84"/>
      <c r="E2269" s="84"/>
      <c r="F2269" s="84"/>
      <c r="G2269" s="819"/>
      <c r="H2269" s="572"/>
      <c r="I2269" s="84"/>
      <c r="J2269" s="84"/>
      <c r="K2269" s="84"/>
      <c r="L2269" s="84"/>
      <c r="M2269" s="84"/>
      <c r="N2269" s="84"/>
      <c r="O2269" s="84"/>
      <c r="P2269" s="84"/>
      <c r="Q2269" s="84"/>
      <c r="R2269" s="84"/>
      <c r="S2269" s="84"/>
      <c r="T2269" s="84"/>
      <c r="U2269" s="84"/>
      <c r="V2269" s="84"/>
      <c r="W2269" s="84"/>
      <c r="X2269" s="84"/>
      <c r="Y2269" s="84"/>
    </row>
    <row r="2270" spans="1:25">
      <c r="A2270" s="84"/>
      <c r="B2270" s="84"/>
      <c r="C2270" s="84"/>
      <c r="D2270" s="84"/>
      <c r="E2270" s="84"/>
      <c r="F2270" s="84"/>
      <c r="G2270" s="819"/>
      <c r="H2270" s="572"/>
      <c r="I2270" s="84"/>
      <c r="J2270" s="84"/>
      <c r="K2270" s="84"/>
      <c r="L2270" s="84"/>
      <c r="M2270" s="84"/>
      <c r="N2270" s="84"/>
      <c r="O2270" s="84"/>
      <c r="P2270" s="84"/>
      <c r="Q2270" s="84"/>
      <c r="R2270" s="84"/>
      <c r="S2270" s="84"/>
      <c r="T2270" s="84"/>
      <c r="U2270" s="84"/>
      <c r="V2270" s="84"/>
      <c r="W2270" s="84"/>
      <c r="X2270" s="84"/>
      <c r="Y2270" s="84"/>
    </row>
    <row r="2271" spans="1:25">
      <c r="A2271" s="84"/>
      <c r="B2271" s="84"/>
      <c r="C2271" s="84"/>
      <c r="D2271" s="84"/>
      <c r="E2271" s="84"/>
      <c r="F2271" s="84"/>
      <c r="G2271" s="819"/>
      <c r="H2271" s="572"/>
      <c r="I2271" s="84"/>
      <c r="J2271" s="84"/>
      <c r="K2271" s="84"/>
      <c r="L2271" s="84"/>
      <c r="M2271" s="84"/>
      <c r="N2271" s="84"/>
      <c r="O2271" s="84"/>
      <c r="P2271" s="84"/>
      <c r="Q2271" s="84"/>
      <c r="R2271" s="84"/>
      <c r="S2271" s="84"/>
      <c r="T2271" s="84"/>
      <c r="U2271" s="84"/>
      <c r="V2271" s="84"/>
      <c r="W2271" s="84"/>
      <c r="X2271" s="84"/>
      <c r="Y2271" s="84"/>
    </row>
    <row r="2272" spans="1:25">
      <c r="A2272" s="84"/>
      <c r="B2272" s="84"/>
      <c r="C2272" s="84"/>
      <c r="D2272" s="84"/>
      <c r="E2272" s="84"/>
      <c r="F2272" s="84"/>
      <c r="G2272" s="819"/>
      <c r="H2272" s="572"/>
      <c r="I2272" s="84"/>
      <c r="J2272" s="84"/>
      <c r="K2272" s="84"/>
      <c r="L2272" s="84"/>
      <c r="M2272" s="84"/>
      <c r="N2272" s="84"/>
      <c r="O2272" s="84"/>
      <c r="P2272" s="84"/>
      <c r="Q2272" s="84"/>
      <c r="R2272" s="84"/>
      <c r="S2272" s="84"/>
      <c r="T2272" s="84"/>
      <c r="U2272" s="84"/>
      <c r="V2272" s="84"/>
      <c r="W2272" s="84"/>
      <c r="X2272" s="84"/>
      <c r="Y2272" s="84"/>
    </row>
    <row r="2273" spans="1:25">
      <c r="A2273" s="84"/>
      <c r="B2273" s="84"/>
      <c r="C2273" s="84"/>
      <c r="D2273" s="84"/>
      <c r="E2273" s="84"/>
      <c r="F2273" s="84"/>
      <c r="G2273" s="819"/>
      <c r="H2273" s="572"/>
      <c r="I2273" s="84"/>
      <c r="J2273" s="84"/>
      <c r="K2273" s="84"/>
      <c r="L2273" s="84"/>
      <c r="M2273" s="84"/>
      <c r="N2273" s="84"/>
      <c r="O2273" s="84"/>
      <c r="P2273" s="84"/>
      <c r="Q2273" s="84"/>
      <c r="R2273" s="84"/>
      <c r="S2273" s="84"/>
      <c r="T2273" s="84"/>
      <c r="U2273" s="84"/>
      <c r="V2273" s="84"/>
      <c r="W2273" s="84"/>
      <c r="X2273" s="84"/>
      <c r="Y2273" s="84"/>
    </row>
    <row r="2274" spans="1:25">
      <c r="A2274" s="84"/>
      <c r="B2274" s="84"/>
      <c r="C2274" s="84"/>
      <c r="D2274" s="84"/>
      <c r="E2274" s="84"/>
      <c r="F2274" s="84"/>
      <c r="G2274" s="819"/>
      <c r="H2274" s="572"/>
      <c r="I2274" s="84"/>
      <c r="J2274" s="84"/>
      <c r="K2274" s="84"/>
      <c r="L2274" s="84"/>
      <c r="M2274" s="84"/>
      <c r="N2274" s="84"/>
      <c r="O2274" s="84"/>
      <c r="P2274" s="84"/>
      <c r="Q2274" s="84"/>
      <c r="R2274" s="84"/>
      <c r="S2274" s="84"/>
      <c r="T2274" s="84"/>
      <c r="U2274" s="84"/>
      <c r="V2274" s="84"/>
      <c r="W2274" s="84"/>
      <c r="X2274" s="84"/>
      <c r="Y2274" s="84"/>
    </row>
    <row r="2275" spans="1:25">
      <c r="A2275" s="84"/>
      <c r="B2275" s="84"/>
      <c r="C2275" s="84"/>
      <c r="D2275" s="84"/>
      <c r="E2275" s="84"/>
      <c r="F2275" s="84"/>
      <c r="G2275" s="819"/>
      <c r="H2275" s="572"/>
      <c r="I2275" s="84"/>
      <c r="J2275" s="84"/>
      <c r="K2275" s="84"/>
      <c r="L2275" s="84"/>
      <c r="M2275" s="84"/>
      <c r="N2275" s="84"/>
      <c r="O2275" s="84"/>
      <c r="P2275" s="84"/>
      <c r="Q2275" s="84"/>
      <c r="R2275" s="84"/>
      <c r="S2275" s="84"/>
      <c r="T2275" s="84"/>
      <c r="U2275" s="84"/>
      <c r="V2275" s="84"/>
      <c r="W2275" s="84"/>
      <c r="X2275" s="84"/>
      <c r="Y2275" s="84"/>
    </row>
    <row r="2276" spans="1:25">
      <c r="A2276" s="84"/>
      <c r="B2276" s="84"/>
      <c r="C2276" s="84"/>
      <c r="D2276" s="84"/>
      <c r="E2276" s="84"/>
      <c r="F2276" s="84"/>
      <c r="G2276" s="819"/>
      <c r="H2276" s="572"/>
      <c r="I2276" s="84"/>
      <c r="J2276" s="84"/>
      <c r="K2276" s="84"/>
      <c r="L2276" s="84"/>
      <c r="M2276" s="84"/>
      <c r="N2276" s="84"/>
      <c r="O2276" s="84"/>
      <c r="P2276" s="84"/>
      <c r="Q2276" s="84"/>
      <c r="R2276" s="84"/>
      <c r="S2276" s="84"/>
      <c r="T2276" s="84"/>
      <c r="U2276" s="84"/>
      <c r="V2276" s="84"/>
      <c r="W2276" s="84"/>
      <c r="X2276" s="84"/>
      <c r="Y2276" s="84"/>
    </row>
    <row r="2277" spans="1:25">
      <c r="A2277" s="84"/>
      <c r="B2277" s="84"/>
      <c r="C2277" s="84"/>
      <c r="D2277" s="84"/>
      <c r="E2277" s="84"/>
      <c r="F2277" s="84"/>
      <c r="G2277" s="819"/>
      <c r="H2277" s="572"/>
      <c r="I2277" s="84"/>
      <c r="J2277" s="84"/>
      <c r="K2277" s="84"/>
      <c r="L2277" s="84"/>
      <c r="M2277" s="84"/>
      <c r="N2277" s="84"/>
      <c r="O2277" s="84"/>
      <c r="P2277" s="84"/>
      <c r="Q2277" s="84"/>
      <c r="R2277" s="84"/>
      <c r="S2277" s="84"/>
      <c r="T2277" s="84"/>
      <c r="U2277" s="84"/>
      <c r="V2277" s="84"/>
      <c r="W2277" s="84"/>
      <c r="X2277" s="84"/>
      <c r="Y2277" s="84"/>
    </row>
    <row r="2278" spans="1:25">
      <c r="A2278" s="84"/>
      <c r="B2278" s="84"/>
      <c r="C2278" s="84"/>
      <c r="D2278" s="84"/>
      <c r="E2278" s="84"/>
      <c r="F2278" s="84"/>
      <c r="G2278" s="819"/>
      <c r="H2278" s="572"/>
      <c r="I2278" s="84"/>
      <c r="J2278" s="84"/>
      <c r="K2278" s="84"/>
      <c r="L2278" s="84"/>
      <c r="M2278" s="84"/>
      <c r="N2278" s="84"/>
      <c r="O2278" s="84"/>
      <c r="P2278" s="84"/>
      <c r="Q2278" s="84"/>
      <c r="R2278" s="84"/>
      <c r="S2278" s="84"/>
      <c r="T2278" s="84"/>
      <c r="U2278" s="84"/>
      <c r="V2278" s="84"/>
      <c r="W2278" s="84"/>
      <c r="X2278" s="84"/>
      <c r="Y2278" s="84"/>
    </row>
    <row r="2279" spans="1:25">
      <c r="A2279" s="84"/>
      <c r="B2279" s="84"/>
      <c r="C2279" s="84"/>
      <c r="D2279" s="84"/>
      <c r="E2279" s="84"/>
      <c r="F2279" s="84"/>
      <c r="G2279" s="819"/>
      <c r="H2279" s="572"/>
      <c r="I2279" s="84"/>
      <c r="J2279" s="84"/>
      <c r="K2279" s="84"/>
      <c r="L2279" s="84"/>
      <c r="M2279" s="84"/>
      <c r="N2279" s="84"/>
      <c r="O2279" s="84"/>
      <c r="P2279" s="84"/>
      <c r="Q2279" s="84"/>
      <c r="R2279" s="84"/>
      <c r="S2279" s="84"/>
      <c r="T2279" s="84"/>
      <c r="U2279" s="84"/>
      <c r="V2279" s="84"/>
      <c r="W2279" s="84"/>
      <c r="X2279" s="84"/>
      <c r="Y2279" s="84"/>
    </row>
    <row r="2280" spans="1:25">
      <c r="A2280" s="84"/>
      <c r="B2280" s="84"/>
      <c r="C2280" s="84"/>
      <c r="D2280" s="84"/>
      <c r="E2280" s="84"/>
      <c r="F2280" s="84"/>
      <c r="G2280" s="819"/>
      <c r="H2280" s="572"/>
      <c r="I2280" s="84"/>
      <c r="J2280" s="84"/>
      <c r="K2280" s="84"/>
      <c r="L2280" s="84"/>
      <c r="M2280" s="84"/>
      <c r="N2280" s="84"/>
      <c r="O2280" s="84"/>
      <c r="P2280" s="84"/>
      <c r="Q2280" s="84"/>
      <c r="R2280" s="84"/>
      <c r="S2280" s="84"/>
      <c r="T2280" s="84"/>
      <c r="U2280" s="84"/>
      <c r="V2280" s="84"/>
      <c r="W2280" s="84"/>
      <c r="X2280" s="84"/>
      <c r="Y2280" s="84"/>
    </row>
    <row r="2281" spans="1:25">
      <c r="A2281" s="84"/>
      <c r="B2281" s="84"/>
      <c r="C2281" s="84"/>
      <c r="D2281" s="84"/>
      <c r="E2281" s="84"/>
      <c r="F2281" s="84"/>
      <c r="G2281" s="819"/>
      <c r="H2281" s="572"/>
      <c r="I2281" s="84"/>
      <c r="J2281" s="84"/>
      <c r="K2281" s="84"/>
      <c r="L2281" s="84"/>
      <c r="M2281" s="84"/>
      <c r="N2281" s="84"/>
      <c r="O2281" s="84"/>
      <c r="P2281" s="84"/>
      <c r="Q2281" s="84"/>
      <c r="R2281" s="84"/>
      <c r="S2281" s="84"/>
      <c r="T2281" s="84"/>
      <c r="U2281" s="84"/>
      <c r="V2281" s="84"/>
      <c r="W2281" s="84"/>
      <c r="X2281" s="84"/>
      <c r="Y2281" s="84"/>
    </row>
    <row r="2282" spans="1:25">
      <c r="A2282" s="84"/>
      <c r="B2282" s="84"/>
      <c r="C2282" s="84"/>
      <c r="D2282" s="84"/>
      <c r="E2282" s="84"/>
      <c r="F2282" s="84"/>
      <c r="G2282" s="819"/>
      <c r="H2282" s="572"/>
      <c r="I2282" s="84"/>
      <c r="J2282" s="84"/>
      <c r="K2282" s="84"/>
      <c r="L2282" s="84"/>
      <c r="M2282" s="84"/>
      <c r="N2282" s="84"/>
      <c r="O2282" s="84"/>
      <c r="P2282" s="84"/>
      <c r="Q2282" s="84"/>
      <c r="R2282" s="84"/>
      <c r="S2282" s="84"/>
      <c r="T2282" s="84"/>
      <c r="U2282" s="84"/>
      <c r="V2282" s="84"/>
      <c r="W2282" s="84"/>
      <c r="X2282" s="84"/>
      <c r="Y2282" s="84"/>
    </row>
    <row r="2283" spans="1:25">
      <c r="A2283" s="84"/>
      <c r="B2283" s="84"/>
      <c r="C2283" s="84"/>
      <c r="D2283" s="84"/>
      <c r="E2283" s="84"/>
      <c r="F2283" s="84"/>
      <c r="G2283" s="819"/>
      <c r="H2283" s="572"/>
      <c r="I2283" s="84"/>
      <c r="J2283" s="84"/>
      <c r="K2283" s="84"/>
      <c r="L2283" s="84"/>
      <c r="M2283" s="84"/>
      <c r="N2283" s="84"/>
      <c r="O2283" s="84"/>
      <c r="P2283" s="84"/>
      <c r="Q2283" s="84"/>
      <c r="R2283" s="84"/>
      <c r="S2283" s="84"/>
      <c r="T2283" s="84"/>
      <c r="U2283" s="84"/>
      <c r="V2283" s="84"/>
      <c r="W2283" s="84"/>
      <c r="X2283" s="84"/>
      <c r="Y2283" s="84"/>
    </row>
    <row r="2284" spans="1:25">
      <c r="A2284" s="84"/>
      <c r="B2284" s="84"/>
      <c r="C2284" s="84"/>
      <c r="D2284" s="84"/>
      <c r="E2284" s="84"/>
      <c r="F2284" s="84"/>
      <c r="G2284" s="819"/>
      <c r="H2284" s="572"/>
      <c r="I2284" s="84"/>
      <c r="J2284" s="84"/>
      <c r="K2284" s="84"/>
      <c r="L2284" s="84"/>
      <c r="M2284" s="84"/>
      <c r="N2284" s="84"/>
      <c r="O2284" s="84"/>
      <c r="P2284" s="84"/>
      <c r="Q2284" s="84"/>
      <c r="R2284" s="84"/>
      <c r="S2284" s="84"/>
      <c r="T2284" s="84"/>
      <c r="U2284" s="84"/>
      <c r="V2284" s="84"/>
      <c r="W2284" s="84"/>
      <c r="X2284" s="84"/>
      <c r="Y2284" s="84"/>
    </row>
    <row r="2285" spans="1:25">
      <c r="A2285" s="84"/>
      <c r="B2285" s="84"/>
      <c r="C2285" s="84"/>
      <c r="D2285" s="84"/>
      <c r="E2285" s="84"/>
      <c r="F2285" s="84"/>
      <c r="G2285" s="819"/>
      <c r="H2285" s="572"/>
      <c r="I2285" s="84"/>
      <c r="J2285" s="84"/>
      <c r="K2285" s="84"/>
      <c r="L2285" s="84"/>
      <c r="M2285" s="84"/>
      <c r="N2285" s="84"/>
      <c r="O2285" s="84"/>
      <c r="P2285" s="84"/>
      <c r="Q2285" s="84"/>
      <c r="R2285" s="84"/>
      <c r="S2285" s="84"/>
      <c r="T2285" s="84"/>
      <c r="U2285" s="84"/>
      <c r="V2285" s="84"/>
      <c r="W2285" s="84"/>
      <c r="X2285" s="84"/>
      <c r="Y2285" s="84"/>
    </row>
    <row r="2286" spans="1:25">
      <c r="A2286" s="84"/>
      <c r="B2286" s="84"/>
      <c r="C2286" s="84"/>
      <c r="D2286" s="84"/>
      <c r="E2286" s="84"/>
      <c r="F2286" s="84"/>
      <c r="G2286" s="819"/>
      <c r="H2286" s="572"/>
      <c r="I2286" s="84"/>
      <c r="J2286" s="84"/>
      <c r="K2286" s="84"/>
      <c r="L2286" s="84"/>
      <c r="M2286" s="84"/>
      <c r="N2286" s="84"/>
      <c r="O2286" s="84"/>
      <c r="P2286" s="84"/>
      <c r="Q2286" s="84"/>
      <c r="R2286" s="84"/>
      <c r="S2286" s="84"/>
      <c r="T2286" s="84"/>
      <c r="U2286" s="84"/>
      <c r="V2286" s="84"/>
      <c r="W2286" s="84"/>
      <c r="X2286" s="84"/>
      <c r="Y2286" s="84"/>
    </row>
    <row r="2287" spans="1:25">
      <c r="A2287" s="84"/>
      <c r="B2287" s="84"/>
      <c r="C2287" s="84"/>
      <c r="D2287" s="84"/>
      <c r="E2287" s="84"/>
      <c r="F2287" s="84"/>
      <c r="G2287" s="819"/>
      <c r="H2287" s="572"/>
      <c r="I2287" s="84"/>
      <c r="J2287" s="84"/>
      <c r="K2287" s="84"/>
      <c r="L2287" s="84"/>
      <c r="M2287" s="84"/>
      <c r="N2287" s="84"/>
      <c r="O2287" s="84"/>
      <c r="P2287" s="84"/>
      <c r="Q2287" s="84"/>
      <c r="R2287" s="84"/>
      <c r="S2287" s="84"/>
      <c r="T2287" s="84"/>
      <c r="U2287" s="84"/>
      <c r="V2287" s="84"/>
      <c r="W2287" s="84"/>
      <c r="X2287" s="84"/>
      <c r="Y2287" s="84"/>
    </row>
    <row r="2288" spans="1:25">
      <c r="A2288" s="84"/>
      <c r="B2288" s="84"/>
      <c r="C2288" s="84"/>
      <c r="D2288" s="84"/>
      <c r="E2288" s="84"/>
      <c r="F2288" s="84"/>
      <c r="G2288" s="819"/>
      <c r="H2288" s="572"/>
      <c r="I2288" s="84"/>
      <c r="J2288" s="84"/>
      <c r="K2288" s="84"/>
      <c r="L2288" s="84"/>
      <c r="M2288" s="84"/>
      <c r="N2288" s="84"/>
      <c r="O2288" s="84"/>
      <c r="P2288" s="84"/>
      <c r="Q2288" s="84"/>
      <c r="R2288" s="84"/>
      <c r="S2288" s="84"/>
      <c r="T2288" s="84"/>
      <c r="U2288" s="84"/>
      <c r="V2288" s="84"/>
      <c r="W2288" s="84"/>
      <c r="X2288" s="84"/>
      <c r="Y2288" s="84"/>
    </row>
    <row r="2289" spans="1:25">
      <c r="A2289" s="84"/>
      <c r="B2289" s="84"/>
      <c r="C2289" s="84"/>
      <c r="D2289" s="84"/>
      <c r="E2289" s="84"/>
      <c r="F2289" s="84"/>
      <c r="G2289" s="819"/>
      <c r="H2289" s="572"/>
      <c r="I2289" s="84"/>
      <c r="J2289" s="84"/>
      <c r="K2289" s="84"/>
      <c r="L2289" s="84"/>
      <c r="M2289" s="84"/>
      <c r="N2289" s="84"/>
      <c r="O2289" s="84"/>
      <c r="P2289" s="84"/>
      <c r="Q2289" s="84"/>
      <c r="R2289" s="84"/>
      <c r="S2289" s="84"/>
      <c r="T2289" s="84"/>
      <c r="U2289" s="84"/>
      <c r="V2289" s="84"/>
      <c r="W2289" s="84"/>
      <c r="X2289" s="84"/>
      <c r="Y2289" s="84"/>
    </row>
    <row r="2290" spans="1:25">
      <c r="A2290" s="84"/>
      <c r="B2290" s="84"/>
      <c r="C2290" s="84"/>
      <c r="D2290" s="84"/>
      <c r="E2290" s="84"/>
      <c r="F2290" s="84"/>
      <c r="G2290" s="819"/>
      <c r="H2290" s="572"/>
      <c r="I2290" s="84"/>
      <c r="J2290" s="84"/>
      <c r="K2290" s="84"/>
      <c r="L2290" s="84"/>
      <c r="M2290" s="84"/>
      <c r="N2290" s="84"/>
      <c r="O2290" s="84"/>
      <c r="P2290" s="84"/>
      <c r="Q2290" s="84"/>
      <c r="R2290" s="84"/>
      <c r="S2290" s="84"/>
      <c r="T2290" s="84"/>
      <c r="U2290" s="84"/>
      <c r="V2290" s="84"/>
      <c r="W2290" s="84"/>
      <c r="X2290" s="84"/>
      <c r="Y2290" s="84"/>
    </row>
    <row r="2291" spans="1:25">
      <c r="A2291" s="84"/>
      <c r="B2291" s="84"/>
      <c r="C2291" s="84"/>
      <c r="D2291" s="84"/>
      <c r="E2291" s="84"/>
      <c r="F2291" s="84"/>
      <c r="G2291" s="819"/>
      <c r="H2291" s="572"/>
      <c r="I2291" s="84"/>
      <c r="J2291" s="84"/>
      <c r="K2291" s="84"/>
      <c r="L2291" s="84"/>
      <c r="M2291" s="84"/>
      <c r="N2291" s="84"/>
      <c r="O2291" s="84"/>
      <c r="P2291" s="84"/>
      <c r="Q2291" s="84"/>
      <c r="R2291" s="84"/>
      <c r="S2291" s="84"/>
      <c r="T2291" s="84"/>
      <c r="U2291" s="84"/>
      <c r="V2291" s="84"/>
      <c r="W2291" s="84"/>
      <c r="X2291" s="84"/>
      <c r="Y2291" s="84"/>
    </row>
    <row r="2292" spans="1:25">
      <c r="A2292" s="84"/>
      <c r="B2292" s="84"/>
      <c r="C2292" s="84"/>
      <c r="D2292" s="84"/>
      <c r="E2292" s="84"/>
      <c r="F2292" s="84"/>
      <c r="G2292" s="819"/>
      <c r="H2292" s="572"/>
      <c r="I2292" s="84"/>
      <c r="J2292" s="84"/>
      <c r="K2292" s="84"/>
      <c r="L2292" s="84"/>
      <c r="M2292" s="84"/>
      <c r="N2292" s="84"/>
      <c r="O2292" s="84"/>
      <c r="P2292" s="84"/>
      <c r="Q2292" s="84"/>
      <c r="R2292" s="84"/>
      <c r="S2292" s="84"/>
      <c r="T2292" s="84"/>
      <c r="U2292" s="84"/>
      <c r="V2292" s="84"/>
      <c r="W2292" s="84"/>
      <c r="X2292" s="84"/>
      <c r="Y2292" s="84"/>
    </row>
    <row r="2293" spans="1:25">
      <c r="A2293" s="84"/>
      <c r="B2293" s="84"/>
      <c r="C2293" s="84"/>
      <c r="D2293" s="84"/>
      <c r="E2293" s="84"/>
      <c r="F2293" s="84"/>
      <c r="G2293" s="819"/>
      <c r="H2293" s="572"/>
      <c r="I2293" s="84"/>
      <c r="J2293" s="84"/>
      <c r="K2293" s="84"/>
      <c r="L2293" s="84"/>
      <c r="M2293" s="84"/>
      <c r="N2293" s="84"/>
      <c r="O2293" s="84"/>
      <c r="P2293" s="84"/>
      <c r="Q2293" s="84"/>
      <c r="R2293" s="84"/>
      <c r="S2293" s="84"/>
      <c r="T2293" s="84"/>
      <c r="U2293" s="84"/>
      <c r="V2293" s="84"/>
      <c r="W2293" s="84"/>
      <c r="X2293" s="84"/>
      <c r="Y2293" s="84"/>
    </row>
    <row r="2294" spans="1:25">
      <c r="A2294" s="84"/>
      <c r="B2294" s="84"/>
      <c r="C2294" s="84"/>
      <c r="D2294" s="84"/>
      <c r="E2294" s="84"/>
      <c r="F2294" s="84"/>
      <c r="G2294" s="819"/>
      <c r="H2294" s="572"/>
      <c r="I2294" s="84"/>
      <c r="J2294" s="84"/>
      <c r="K2294" s="84"/>
      <c r="L2294" s="84"/>
      <c r="M2294" s="84"/>
      <c r="N2294" s="84"/>
      <c r="O2294" s="84"/>
      <c r="P2294" s="84"/>
      <c r="Q2294" s="84"/>
      <c r="R2294" s="84"/>
      <c r="S2294" s="84"/>
      <c r="T2294" s="84"/>
      <c r="U2294" s="84"/>
      <c r="V2294" s="84"/>
      <c r="W2294" s="84"/>
      <c r="X2294" s="84"/>
      <c r="Y2294" s="84"/>
    </row>
    <row r="2295" spans="1:25">
      <c r="A2295" s="84"/>
      <c r="B2295" s="84"/>
      <c r="C2295" s="84"/>
      <c r="D2295" s="84"/>
      <c r="E2295" s="84"/>
      <c r="F2295" s="84"/>
      <c r="G2295" s="819"/>
      <c r="H2295" s="572"/>
      <c r="I2295" s="84"/>
      <c r="J2295" s="84"/>
      <c r="K2295" s="84"/>
      <c r="L2295" s="84"/>
      <c r="M2295" s="84"/>
      <c r="N2295" s="84"/>
      <c r="O2295" s="84"/>
      <c r="P2295" s="84"/>
      <c r="Q2295" s="84"/>
      <c r="R2295" s="84"/>
      <c r="S2295" s="84"/>
      <c r="T2295" s="84"/>
      <c r="U2295" s="84"/>
      <c r="V2295" s="84"/>
      <c r="W2295" s="84"/>
      <c r="X2295" s="84"/>
      <c r="Y2295" s="84"/>
    </row>
    <row r="2296" spans="1:25">
      <c r="A2296" s="84"/>
      <c r="B2296" s="84"/>
      <c r="C2296" s="84"/>
      <c r="D2296" s="84"/>
      <c r="E2296" s="84"/>
      <c r="F2296" s="84"/>
      <c r="G2296" s="819"/>
      <c r="H2296" s="572"/>
      <c r="I2296" s="84"/>
      <c r="J2296" s="84"/>
      <c r="K2296" s="84"/>
      <c r="L2296" s="84"/>
      <c r="M2296" s="84"/>
      <c r="N2296" s="84"/>
      <c r="O2296" s="84"/>
      <c r="P2296" s="84"/>
      <c r="Q2296" s="84"/>
      <c r="R2296" s="84"/>
      <c r="S2296" s="84"/>
      <c r="T2296" s="84"/>
      <c r="U2296" s="84"/>
      <c r="V2296" s="84"/>
      <c r="W2296" s="84"/>
      <c r="X2296" s="84"/>
      <c r="Y2296" s="84"/>
    </row>
    <row r="2297" spans="1:25">
      <c r="A2297" s="84"/>
      <c r="B2297" s="84"/>
      <c r="C2297" s="84"/>
      <c r="D2297" s="84"/>
      <c r="E2297" s="84"/>
      <c r="F2297" s="84"/>
      <c r="G2297" s="819"/>
      <c r="H2297" s="572"/>
      <c r="I2297" s="84"/>
      <c r="J2297" s="84"/>
      <c r="K2297" s="84"/>
      <c r="L2297" s="84"/>
      <c r="M2297" s="84"/>
      <c r="N2297" s="84"/>
      <c r="O2297" s="84"/>
      <c r="P2297" s="84"/>
      <c r="Q2297" s="84"/>
      <c r="R2297" s="84"/>
      <c r="S2297" s="84"/>
      <c r="T2297" s="84"/>
      <c r="U2297" s="84"/>
      <c r="V2297" s="84"/>
      <c r="W2297" s="84"/>
      <c r="X2297" s="84"/>
      <c r="Y2297" s="84"/>
    </row>
    <row r="2298" spans="1:25">
      <c r="A2298" s="84"/>
      <c r="B2298" s="84"/>
      <c r="C2298" s="84"/>
      <c r="D2298" s="84"/>
      <c r="E2298" s="84"/>
      <c r="F2298" s="84"/>
      <c r="G2298" s="819"/>
      <c r="H2298" s="572"/>
      <c r="I2298" s="84"/>
      <c r="J2298" s="84"/>
      <c r="K2298" s="84"/>
      <c r="L2298" s="84"/>
      <c r="M2298" s="84"/>
      <c r="N2298" s="84"/>
      <c r="O2298" s="84"/>
      <c r="P2298" s="84"/>
      <c r="Q2298" s="84"/>
      <c r="R2298" s="84"/>
      <c r="S2298" s="84"/>
      <c r="T2298" s="84"/>
      <c r="U2298" s="84"/>
      <c r="V2298" s="84"/>
      <c r="W2298" s="84"/>
      <c r="X2298" s="84"/>
      <c r="Y2298" s="84"/>
    </row>
    <row r="2299" spans="1:25">
      <c r="A2299" s="84"/>
      <c r="B2299" s="84"/>
      <c r="C2299" s="84"/>
      <c r="D2299" s="84"/>
      <c r="E2299" s="84"/>
      <c r="F2299" s="84"/>
      <c r="G2299" s="819"/>
      <c r="H2299" s="572"/>
      <c r="I2299" s="84"/>
      <c r="J2299" s="84"/>
      <c r="K2299" s="84"/>
      <c r="L2299" s="84"/>
      <c r="M2299" s="84"/>
      <c r="N2299" s="84"/>
      <c r="O2299" s="84"/>
      <c r="P2299" s="84"/>
      <c r="Q2299" s="84"/>
      <c r="R2299" s="84"/>
      <c r="S2299" s="84"/>
      <c r="T2299" s="84"/>
      <c r="U2299" s="84"/>
      <c r="V2299" s="84"/>
      <c r="W2299" s="84"/>
      <c r="X2299" s="84"/>
      <c r="Y2299" s="84"/>
    </row>
    <row r="2300" spans="1:25">
      <c r="A2300" s="84"/>
      <c r="B2300" s="84"/>
      <c r="C2300" s="84"/>
      <c r="D2300" s="84"/>
      <c r="E2300" s="84"/>
      <c r="F2300" s="84"/>
      <c r="G2300" s="819"/>
      <c r="H2300" s="572"/>
      <c r="I2300" s="84"/>
      <c r="J2300" s="84"/>
      <c r="K2300" s="84"/>
      <c r="L2300" s="84"/>
      <c r="M2300" s="84"/>
      <c r="N2300" s="84"/>
      <c r="O2300" s="84"/>
      <c r="P2300" s="84"/>
      <c r="Q2300" s="84"/>
      <c r="R2300" s="84"/>
      <c r="S2300" s="84"/>
      <c r="T2300" s="84"/>
      <c r="U2300" s="84"/>
      <c r="V2300" s="84"/>
      <c r="W2300" s="84"/>
      <c r="X2300" s="84"/>
      <c r="Y2300" s="84"/>
    </row>
    <row r="2301" spans="1:25">
      <c r="A2301" s="84"/>
      <c r="B2301" s="84"/>
      <c r="C2301" s="84"/>
      <c r="D2301" s="84"/>
      <c r="E2301" s="84"/>
      <c r="F2301" s="84"/>
      <c r="G2301" s="819"/>
      <c r="H2301" s="572"/>
      <c r="I2301" s="84"/>
      <c r="J2301" s="84"/>
      <c r="K2301" s="84"/>
      <c r="L2301" s="84"/>
      <c r="M2301" s="84"/>
      <c r="N2301" s="84"/>
      <c r="O2301" s="84"/>
      <c r="P2301" s="84"/>
      <c r="Q2301" s="84"/>
      <c r="R2301" s="84"/>
      <c r="S2301" s="84"/>
      <c r="T2301" s="84"/>
      <c r="U2301" s="84"/>
      <c r="V2301" s="84"/>
      <c r="W2301" s="84"/>
      <c r="X2301" s="84"/>
      <c r="Y2301" s="84"/>
    </row>
    <row r="2302" spans="1:25">
      <c r="A2302" s="84"/>
      <c r="B2302" s="84"/>
      <c r="C2302" s="84"/>
      <c r="D2302" s="84"/>
      <c r="E2302" s="84"/>
      <c r="F2302" s="84"/>
      <c r="G2302" s="819"/>
      <c r="H2302" s="572"/>
      <c r="I2302" s="84"/>
      <c r="J2302" s="84"/>
      <c r="K2302" s="84"/>
      <c r="L2302" s="84"/>
      <c r="M2302" s="84"/>
      <c r="N2302" s="84"/>
      <c r="O2302" s="84"/>
      <c r="P2302" s="84"/>
      <c r="Q2302" s="84"/>
      <c r="R2302" s="84"/>
      <c r="S2302" s="84"/>
      <c r="T2302" s="84"/>
      <c r="U2302" s="84"/>
      <c r="V2302" s="84"/>
      <c r="W2302" s="84"/>
      <c r="X2302" s="84"/>
      <c r="Y2302" s="84"/>
    </row>
    <row r="2303" spans="1:25">
      <c r="A2303" s="84"/>
      <c r="B2303" s="84"/>
      <c r="C2303" s="84"/>
      <c r="D2303" s="84"/>
      <c r="E2303" s="84"/>
      <c r="F2303" s="84"/>
      <c r="G2303" s="819"/>
      <c r="H2303" s="572"/>
      <c r="I2303" s="84"/>
      <c r="J2303" s="84"/>
      <c r="K2303" s="84"/>
      <c r="L2303" s="84"/>
      <c r="M2303" s="84"/>
      <c r="N2303" s="84"/>
      <c r="O2303" s="84"/>
      <c r="P2303" s="84"/>
      <c r="Q2303" s="84"/>
      <c r="R2303" s="84"/>
      <c r="S2303" s="84"/>
      <c r="T2303" s="84"/>
      <c r="U2303" s="84"/>
      <c r="V2303" s="84"/>
      <c r="W2303" s="84"/>
      <c r="X2303" s="84"/>
      <c r="Y2303" s="84"/>
    </row>
    <row r="2304" spans="1:25">
      <c r="A2304" s="84"/>
      <c r="B2304" s="84"/>
      <c r="C2304" s="84"/>
      <c r="D2304" s="84"/>
      <c r="E2304" s="84"/>
      <c r="F2304" s="84"/>
      <c r="G2304" s="819"/>
      <c r="H2304" s="572"/>
      <c r="I2304" s="84"/>
      <c r="J2304" s="84"/>
      <c r="K2304" s="84"/>
      <c r="L2304" s="84"/>
      <c r="M2304" s="84"/>
      <c r="N2304" s="84"/>
      <c r="O2304" s="84"/>
      <c r="P2304" s="84"/>
      <c r="Q2304" s="84"/>
      <c r="R2304" s="84"/>
      <c r="S2304" s="84"/>
      <c r="T2304" s="84"/>
      <c r="U2304" s="84"/>
      <c r="V2304" s="84"/>
      <c r="W2304" s="84"/>
      <c r="X2304" s="84"/>
      <c r="Y2304" s="84"/>
    </row>
    <row r="2305" spans="1:25">
      <c r="A2305" s="84"/>
      <c r="B2305" s="84"/>
      <c r="C2305" s="84"/>
      <c r="D2305" s="84"/>
      <c r="E2305" s="84"/>
      <c r="F2305" s="84"/>
      <c r="G2305" s="819"/>
      <c r="H2305" s="572"/>
      <c r="I2305" s="84"/>
      <c r="J2305" s="84"/>
      <c r="K2305" s="84"/>
      <c r="L2305" s="84"/>
      <c r="M2305" s="84"/>
      <c r="N2305" s="84"/>
      <c r="O2305" s="84"/>
      <c r="P2305" s="84"/>
      <c r="Q2305" s="84"/>
      <c r="R2305" s="84"/>
      <c r="S2305" s="84"/>
      <c r="T2305" s="84"/>
      <c r="U2305" s="84"/>
      <c r="V2305" s="84"/>
      <c r="W2305" s="84"/>
      <c r="X2305" s="84"/>
      <c r="Y2305" s="84"/>
    </row>
    <row r="2306" spans="1:25">
      <c r="A2306" s="84"/>
      <c r="B2306" s="84"/>
      <c r="C2306" s="84"/>
      <c r="D2306" s="84"/>
      <c r="E2306" s="84"/>
      <c r="F2306" s="84"/>
      <c r="G2306" s="819"/>
      <c r="H2306" s="572"/>
      <c r="I2306" s="84"/>
      <c r="J2306" s="84"/>
      <c r="K2306" s="84"/>
      <c r="L2306" s="84"/>
      <c r="M2306" s="84"/>
      <c r="N2306" s="84"/>
      <c r="O2306" s="84"/>
      <c r="P2306" s="84"/>
      <c r="Q2306" s="84"/>
      <c r="R2306" s="84"/>
      <c r="S2306" s="84"/>
      <c r="T2306" s="84"/>
      <c r="U2306" s="84"/>
      <c r="V2306" s="84"/>
      <c r="W2306" s="84"/>
      <c r="X2306" s="84"/>
      <c r="Y2306" s="84"/>
    </row>
    <row r="2307" spans="1:25">
      <c r="A2307" s="84"/>
      <c r="B2307" s="84"/>
      <c r="C2307" s="84"/>
      <c r="D2307" s="84"/>
      <c r="E2307" s="84"/>
      <c r="F2307" s="84"/>
      <c r="G2307" s="819"/>
      <c r="H2307" s="572"/>
      <c r="I2307" s="84"/>
      <c r="J2307" s="84"/>
      <c r="K2307" s="84"/>
      <c r="L2307" s="84"/>
      <c r="M2307" s="84"/>
      <c r="N2307" s="84"/>
      <c r="O2307" s="84"/>
      <c r="P2307" s="84"/>
      <c r="Q2307" s="84"/>
      <c r="R2307" s="84"/>
      <c r="S2307" s="84"/>
      <c r="T2307" s="84"/>
      <c r="U2307" s="84"/>
      <c r="V2307" s="84"/>
      <c r="W2307" s="84"/>
      <c r="X2307" s="84"/>
      <c r="Y2307" s="84"/>
    </row>
    <row r="2308" spans="1:25">
      <c r="A2308" s="84"/>
      <c r="B2308" s="84"/>
      <c r="C2308" s="84"/>
      <c r="D2308" s="84"/>
      <c r="E2308" s="84"/>
      <c r="F2308" s="84"/>
      <c r="G2308" s="819"/>
      <c r="H2308" s="572"/>
      <c r="I2308" s="84"/>
      <c r="J2308" s="84"/>
      <c r="K2308" s="84"/>
      <c r="L2308" s="84"/>
      <c r="M2308" s="84"/>
      <c r="N2308" s="84"/>
      <c r="O2308" s="84"/>
      <c r="P2308" s="84"/>
      <c r="Q2308" s="84"/>
      <c r="R2308" s="84"/>
      <c r="S2308" s="84"/>
      <c r="T2308" s="84"/>
      <c r="U2308" s="84"/>
      <c r="V2308" s="84"/>
      <c r="W2308" s="84"/>
      <c r="X2308" s="84"/>
      <c r="Y2308" s="84"/>
    </row>
    <row r="2309" spans="1:25">
      <c r="A2309" s="84"/>
      <c r="B2309" s="84"/>
      <c r="C2309" s="84"/>
      <c r="D2309" s="84"/>
      <c r="E2309" s="84"/>
      <c r="F2309" s="84"/>
      <c r="G2309" s="819"/>
      <c r="H2309" s="572"/>
      <c r="I2309" s="84"/>
      <c r="J2309" s="84"/>
      <c r="K2309" s="84"/>
      <c r="L2309" s="84"/>
      <c r="M2309" s="84"/>
      <c r="N2309" s="84"/>
      <c r="O2309" s="84"/>
      <c r="P2309" s="84"/>
      <c r="Q2309" s="84"/>
      <c r="R2309" s="84"/>
      <c r="S2309" s="84"/>
      <c r="T2309" s="84"/>
      <c r="U2309" s="84"/>
      <c r="V2309" s="84"/>
      <c r="W2309" s="84"/>
      <c r="X2309" s="84"/>
      <c r="Y2309" s="84"/>
    </row>
    <row r="2310" spans="1:25">
      <c r="A2310" s="84"/>
      <c r="B2310" s="84"/>
      <c r="C2310" s="84"/>
      <c r="D2310" s="84"/>
      <c r="E2310" s="84"/>
      <c r="F2310" s="84"/>
      <c r="G2310" s="819"/>
      <c r="H2310" s="572"/>
      <c r="I2310" s="84"/>
      <c r="J2310" s="84"/>
      <c r="K2310" s="84"/>
      <c r="L2310" s="84"/>
      <c r="M2310" s="84"/>
      <c r="N2310" s="84"/>
      <c r="O2310" s="84"/>
      <c r="P2310" s="84"/>
      <c r="Q2310" s="84"/>
      <c r="R2310" s="84"/>
      <c r="S2310" s="84"/>
      <c r="T2310" s="84"/>
      <c r="U2310" s="84"/>
      <c r="V2310" s="84"/>
      <c r="W2310" s="84"/>
      <c r="X2310" s="84"/>
      <c r="Y2310" s="84"/>
    </row>
    <row r="2311" spans="1:25">
      <c r="A2311" s="84"/>
      <c r="B2311" s="84"/>
      <c r="C2311" s="84"/>
      <c r="D2311" s="84"/>
      <c r="E2311" s="84"/>
      <c r="F2311" s="84"/>
      <c r="G2311" s="819"/>
      <c r="H2311" s="572"/>
      <c r="I2311" s="84"/>
      <c r="J2311" s="84"/>
      <c r="K2311" s="84"/>
      <c r="L2311" s="84"/>
      <c r="M2311" s="84"/>
      <c r="N2311" s="84"/>
      <c r="O2311" s="84"/>
      <c r="P2311" s="84"/>
      <c r="Q2311" s="84"/>
      <c r="R2311" s="84"/>
      <c r="S2311" s="84"/>
      <c r="T2311" s="84"/>
      <c r="U2311" s="84"/>
      <c r="V2311" s="84"/>
      <c r="W2311" s="84"/>
      <c r="X2311" s="84"/>
      <c r="Y2311" s="84"/>
    </row>
    <row r="2312" spans="1:25">
      <c r="A2312" s="84"/>
      <c r="B2312" s="84"/>
      <c r="C2312" s="84"/>
      <c r="D2312" s="84"/>
      <c r="E2312" s="84"/>
      <c r="F2312" s="84"/>
      <c r="G2312" s="819"/>
      <c r="H2312" s="572"/>
      <c r="I2312" s="84"/>
      <c r="J2312" s="84"/>
      <c r="K2312" s="84"/>
      <c r="L2312" s="84"/>
      <c r="M2312" s="84"/>
      <c r="N2312" s="84"/>
      <c r="O2312" s="84"/>
      <c r="P2312" s="84"/>
      <c r="Q2312" s="84"/>
      <c r="R2312" s="84"/>
      <c r="S2312" s="84"/>
      <c r="T2312" s="84"/>
      <c r="U2312" s="84"/>
      <c r="V2312" s="84"/>
      <c r="W2312" s="84"/>
      <c r="X2312" s="84"/>
      <c r="Y2312" s="84"/>
    </row>
    <row r="2313" spans="1:25">
      <c r="A2313" s="84"/>
      <c r="B2313" s="84"/>
      <c r="C2313" s="84"/>
      <c r="D2313" s="84"/>
      <c r="E2313" s="84"/>
      <c r="F2313" s="84"/>
      <c r="G2313" s="819"/>
      <c r="H2313" s="572"/>
      <c r="I2313" s="84"/>
      <c r="J2313" s="84"/>
      <c r="K2313" s="84"/>
      <c r="L2313" s="84"/>
      <c r="M2313" s="84"/>
      <c r="N2313" s="84"/>
      <c r="O2313" s="84"/>
      <c r="P2313" s="84"/>
      <c r="Q2313" s="84"/>
      <c r="R2313" s="84"/>
      <c r="S2313" s="84"/>
      <c r="T2313" s="84"/>
      <c r="U2313" s="84"/>
      <c r="V2313" s="84"/>
      <c r="W2313" s="84"/>
      <c r="X2313" s="84"/>
      <c r="Y2313" s="84"/>
    </row>
    <row r="2314" spans="1:25">
      <c r="A2314" s="84"/>
      <c r="B2314" s="84"/>
      <c r="C2314" s="84"/>
      <c r="D2314" s="84"/>
      <c r="E2314" s="84"/>
      <c r="F2314" s="84"/>
      <c r="G2314" s="819"/>
      <c r="H2314" s="572"/>
      <c r="I2314" s="84"/>
      <c r="J2314" s="84"/>
      <c r="K2314" s="84"/>
      <c r="L2314" s="84"/>
      <c r="M2314" s="84"/>
      <c r="N2314" s="84"/>
      <c r="O2314" s="84"/>
      <c r="P2314" s="84"/>
      <c r="Q2314" s="84"/>
      <c r="R2314" s="84"/>
      <c r="S2314" s="84"/>
      <c r="T2314" s="84"/>
      <c r="U2314" s="84"/>
      <c r="V2314" s="84"/>
      <c r="W2314" s="84"/>
      <c r="X2314" s="84"/>
      <c r="Y2314" s="84"/>
    </row>
    <row r="2315" spans="1:25">
      <c r="A2315" s="84"/>
      <c r="B2315" s="84"/>
      <c r="C2315" s="84"/>
      <c r="D2315" s="84"/>
      <c r="E2315" s="84"/>
      <c r="F2315" s="84"/>
      <c r="G2315" s="819"/>
      <c r="H2315" s="572"/>
      <c r="I2315" s="84"/>
      <c r="J2315" s="84"/>
      <c r="K2315" s="84"/>
      <c r="L2315" s="84"/>
      <c r="M2315" s="84"/>
      <c r="N2315" s="84"/>
      <c r="O2315" s="84"/>
      <c r="P2315" s="84"/>
      <c r="Q2315" s="84"/>
      <c r="R2315" s="84"/>
      <c r="S2315" s="84"/>
      <c r="T2315" s="84"/>
      <c r="U2315" s="84"/>
      <c r="V2315" s="84"/>
      <c r="W2315" s="84"/>
      <c r="X2315" s="84"/>
      <c r="Y2315" s="84"/>
    </row>
    <row r="2316" spans="1:25">
      <c r="A2316" s="84"/>
      <c r="B2316" s="84"/>
      <c r="C2316" s="84"/>
      <c r="D2316" s="84"/>
      <c r="E2316" s="84"/>
      <c r="F2316" s="84"/>
      <c r="G2316" s="819"/>
      <c r="H2316" s="572"/>
      <c r="I2316" s="84"/>
      <c r="J2316" s="84"/>
      <c r="K2316" s="84"/>
      <c r="L2316" s="84"/>
      <c r="M2316" s="84"/>
      <c r="N2316" s="84"/>
      <c r="O2316" s="84"/>
      <c r="P2316" s="84"/>
      <c r="Q2316" s="84"/>
      <c r="R2316" s="84"/>
      <c r="S2316" s="84"/>
      <c r="T2316" s="84"/>
      <c r="U2316" s="84"/>
      <c r="V2316" s="84"/>
      <c r="W2316" s="84"/>
      <c r="X2316" s="84"/>
      <c r="Y2316" s="84"/>
    </row>
    <row r="2317" spans="1:25">
      <c r="A2317" s="84"/>
      <c r="B2317" s="84"/>
      <c r="C2317" s="84"/>
      <c r="D2317" s="84"/>
      <c r="E2317" s="84"/>
      <c r="F2317" s="84"/>
      <c r="G2317" s="819"/>
      <c r="H2317" s="572"/>
      <c r="I2317" s="84"/>
      <c r="J2317" s="84"/>
      <c r="K2317" s="84"/>
      <c r="L2317" s="84"/>
      <c r="M2317" s="84"/>
      <c r="N2317" s="84"/>
      <c r="O2317" s="84"/>
      <c r="P2317" s="84"/>
      <c r="Q2317" s="84"/>
      <c r="R2317" s="84"/>
      <c r="S2317" s="84"/>
      <c r="T2317" s="84"/>
      <c r="U2317" s="84"/>
      <c r="V2317" s="84"/>
      <c r="W2317" s="84"/>
      <c r="X2317" s="84"/>
      <c r="Y2317" s="84"/>
    </row>
    <row r="2318" spans="1:25">
      <c r="A2318" s="84"/>
      <c r="B2318" s="84"/>
      <c r="C2318" s="84"/>
      <c r="D2318" s="84"/>
      <c r="E2318" s="84"/>
      <c r="F2318" s="84"/>
      <c r="G2318" s="819"/>
      <c r="H2318" s="572"/>
      <c r="I2318" s="84"/>
      <c r="J2318" s="84"/>
      <c r="K2318" s="84"/>
      <c r="L2318" s="84"/>
      <c r="M2318" s="84"/>
      <c r="N2318" s="84"/>
      <c r="O2318" s="84"/>
      <c r="P2318" s="84"/>
      <c r="Q2318" s="84"/>
      <c r="R2318" s="84"/>
      <c r="S2318" s="84"/>
      <c r="T2318" s="84"/>
      <c r="U2318" s="84"/>
      <c r="V2318" s="84"/>
      <c r="W2318" s="84"/>
      <c r="X2318" s="84"/>
      <c r="Y2318" s="84"/>
    </row>
    <row r="2319" spans="1:25">
      <c r="A2319" s="84"/>
      <c r="B2319" s="84"/>
      <c r="C2319" s="84"/>
      <c r="D2319" s="84"/>
      <c r="E2319" s="84"/>
      <c r="F2319" s="84"/>
      <c r="G2319" s="819"/>
      <c r="H2319" s="572"/>
      <c r="I2319" s="84"/>
      <c r="J2319" s="84"/>
      <c r="K2319" s="84"/>
      <c r="L2319" s="84"/>
      <c r="M2319" s="84"/>
      <c r="N2319" s="84"/>
      <c r="O2319" s="84"/>
      <c r="P2319" s="84"/>
      <c r="Q2319" s="84"/>
      <c r="R2319" s="84"/>
      <c r="S2319" s="84"/>
      <c r="T2319" s="84"/>
      <c r="U2319" s="84"/>
      <c r="V2319" s="84"/>
      <c r="W2319" s="84"/>
      <c r="X2319" s="84"/>
      <c r="Y2319" s="84"/>
    </row>
    <row r="2320" spans="1:25">
      <c r="A2320" s="84"/>
      <c r="B2320" s="84"/>
      <c r="C2320" s="84"/>
      <c r="D2320" s="84"/>
      <c r="E2320" s="84"/>
      <c r="F2320" s="84"/>
      <c r="G2320" s="819"/>
      <c r="H2320" s="572"/>
      <c r="I2320" s="84"/>
      <c r="J2320" s="84"/>
      <c r="K2320" s="84"/>
      <c r="L2320" s="84"/>
      <c r="M2320" s="84"/>
      <c r="N2320" s="84"/>
      <c r="O2320" s="84"/>
      <c r="P2320" s="84"/>
      <c r="Q2320" s="84"/>
      <c r="R2320" s="84"/>
      <c r="S2320" s="84"/>
      <c r="T2320" s="84"/>
      <c r="U2320" s="84"/>
      <c r="V2320" s="84"/>
      <c r="W2320" s="84"/>
      <c r="X2320" s="84"/>
      <c r="Y2320" s="84"/>
    </row>
    <row r="2321" spans="1:25">
      <c r="A2321" s="84"/>
      <c r="B2321" s="84"/>
      <c r="C2321" s="84"/>
      <c r="D2321" s="84"/>
      <c r="E2321" s="84"/>
      <c r="F2321" s="84"/>
      <c r="G2321" s="819"/>
      <c r="H2321" s="572"/>
      <c r="I2321" s="84"/>
      <c r="J2321" s="84"/>
      <c r="K2321" s="84"/>
      <c r="L2321" s="84"/>
      <c r="M2321" s="84"/>
      <c r="N2321" s="84"/>
      <c r="O2321" s="84"/>
      <c r="P2321" s="84"/>
      <c r="Q2321" s="84"/>
      <c r="R2321" s="84"/>
      <c r="S2321" s="84"/>
      <c r="T2321" s="84"/>
      <c r="U2321" s="84"/>
      <c r="V2321" s="84"/>
      <c r="W2321" s="84"/>
      <c r="X2321" s="84"/>
      <c r="Y2321" s="84"/>
    </row>
    <row r="2322" spans="1:25">
      <c r="A2322" s="84"/>
      <c r="B2322" s="84"/>
      <c r="C2322" s="84"/>
      <c r="D2322" s="84"/>
      <c r="E2322" s="84"/>
      <c r="F2322" s="84"/>
      <c r="G2322" s="819"/>
      <c r="H2322" s="572"/>
      <c r="I2322" s="84"/>
      <c r="J2322" s="84"/>
      <c r="K2322" s="84"/>
      <c r="L2322" s="84"/>
      <c r="M2322" s="84"/>
      <c r="N2322" s="84"/>
      <c r="O2322" s="84"/>
      <c r="P2322" s="84"/>
      <c r="Q2322" s="84"/>
      <c r="R2322" s="84"/>
      <c r="S2322" s="84"/>
      <c r="T2322" s="84"/>
      <c r="U2322" s="84"/>
      <c r="V2322" s="84"/>
      <c r="W2322" s="84"/>
      <c r="X2322" s="84"/>
      <c r="Y2322" s="84"/>
    </row>
    <row r="2323" spans="1:25">
      <c r="A2323" s="84"/>
      <c r="B2323" s="84"/>
      <c r="C2323" s="84"/>
      <c r="D2323" s="84"/>
      <c r="E2323" s="84"/>
      <c r="F2323" s="84"/>
      <c r="G2323" s="819"/>
      <c r="H2323" s="572"/>
      <c r="I2323" s="84"/>
      <c r="J2323" s="84"/>
      <c r="K2323" s="84"/>
      <c r="L2323" s="84"/>
      <c r="M2323" s="84"/>
      <c r="N2323" s="84"/>
      <c r="O2323" s="84"/>
      <c r="P2323" s="84"/>
      <c r="Q2323" s="84"/>
      <c r="R2323" s="84"/>
      <c r="S2323" s="84"/>
      <c r="T2323" s="84"/>
      <c r="U2323" s="84"/>
      <c r="V2323" s="84"/>
      <c r="W2323" s="84"/>
      <c r="X2323" s="84"/>
      <c r="Y2323" s="84"/>
    </row>
    <row r="2324" spans="1:25">
      <c r="A2324" s="84"/>
      <c r="B2324" s="84"/>
      <c r="C2324" s="84"/>
      <c r="D2324" s="84"/>
      <c r="E2324" s="84"/>
      <c r="F2324" s="84"/>
      <c r="G2324" s="819"/>
      <c r="H2324" s="572"/>
      <c r="I2324" s="84"/>
      <c r="J2324" s="84"/>
      <c r="K2324" s="84"/>
      <c r="L2324" s="84"/>
      <c r="M2324" s="84"/>
      <c r="N2324" s="84"/>
      <c r="O2324" s="84"/>
      <c r="P2324" s="84"/>
      <c r="Q2324" s="84"/>
      <c r="R2324" s="84"/>
      <c r="S2324" s="84"/>
      <c r="T2324" s="84"/>
      <c r="U2324" s="84"/>
      <c r="V2324" s="84"/>
      <c r="W2324" s="84"/>
      <c r="X2324" s="84"/>
      <c r="Y2324" s="84"/>
    </row>
    <row r="2325" spans="1:25">
      <c r="A2325" s="84"/>
      <c r="B2325" s="84"/>
      <c r="C2325" s="84"/>
      <c r="D2325" s="84"/>
      <c r="E2325" s="84"/>
      <c r="F2325" s="84"/>
      <c r="G2325" s="819"/>
      <c r="H2325" s="572"/>
      <c r="I2325" s="84"/>
      <c r="J2325" s="84"/>
      <c r="K2325" s="84"/>
      <c r="L2325" s="84"/>
      <c r="M2325" s="84"/>
      <c r="N2325" s="84"/>
      <c r="O2325" s="84"/>
      <c r="P2325" s="84"/>
      <c r="Q2325" s="84"/>
      <c r="R2325" s="84"/>
      <c r="S2325" s="84"/>
      <c r="T2325" s="84"/>
      <c r="U2325" s="84"/>
      <c r="V2325" s="84"/>
      <c r="W2325" s="84"/>
      <c r="X2325" s="84"/>
      <c r="Y2325" s="84"/>
    </row>
    <row r="2326" spans="1:25">
      <c r="A2326" s="84"/>
      <c r="B2326" s="84"/>
      <c r="C2326" s="84"/>
      <c r="D2326" s="84"/>
      <c r="E2326" s="84"/>
      <c r="F2326" s="84"/>
      <c r="G2326" s="819"/>
      <c r="H2326" s="572"/>
      <c r="I2326" s="84"/>
      <c r="J2326" s="84"/>
      <c r="K2326" s="84"/>
      <c r="L2326" s="84"/>
      <c r="M2326" s="84"/>
      <c r="N2326" s="84"/>
      <c r="O2326" s="84"/>
      <c r="P2326" s="84"/>
      <c r="Q2326" s="84"/>
      <c r="R2326" s="84"/>
      <c r="S2326" s="84"/>
      <c r="T2326" s="84"/>
      <c r="U2326" s="84"/>
      <c r="V2326" s="84"/>
      <c r="W2326" s="84"/>
      <c r="X2326" s="84"/>
      <c r="Y2326" s="84"/>
    </row>
    <row r="2327" spans="1:25">
      <c r="A2327" s="84"/>
      <c r="B2327" s="84"/>
      <c r="C2327" s="84"/>
      <c r="D2327" s="84"/>
      <c r="E2327" s="84"/>
      <c r="F2327" s="84"/>
      <c r="G2327" s="819"/>
      <c r="H2327" s="572"/>
      <c r="I2327" s="84"/>
      <c r="J2327" s="84"/>
      <c r="K2327" s="84"/>
      <c r="L2327" s="84"/>
      <c r="M2327" s="84"/>
      <c r="N2327" s="84"/>
      <c r="O2327" s="84"/>
      <c r="P2327" s="84"/>
      <c r="Q2327" s="84"/>
      <c r="R2327" s="84"/>
      <c r="S2327" s="84"/>
      <c r="T2327" s="84"/>
      <c r="U2327" s="84"/>
      <c r="V2327" s="84"/>
      <c r="W2327" s="84"/>
      <c r="X2327" s="84"/>
      <c r="Y2327" s="84"/>
    </row>
    <row r="2328" spans="1:25">
      <c r="A2328" s="84"/>
      <c r="B2328" s="84"/>
      <c r="C2328" s="84"/>
      <c r="D2328" s="84"/>
      <c r="E2328" s="84"/>
      <c r="F2328" s="84"/>
      <c r="G2328" s="819"/>
      <c r="H2328" s="572"/>
      <c r="I2328" s="84"/>
      <c r="J2328" s="84"/>
      <c r="K2328" s="84"/>
      <c r="L2328" s="84"/>
      <c r="M2328" s="84"/>
      <c r="N2328" s="84"/>
      <c r="O2328" s="84"/>
      <c r="P2328" s="84"/>
      <c r="Q2328" s="84"/>
      <c r="R2328" s="84"/>
      <c r="S2328" s="84"/>
      <c r="T2328" s="84"/>
      <c r="U2328" s="84"/>
      <c r="V2328" s="84"/>
      <c r="W2328" s="84"/>
      <c r="X2328" s="84"/>
      <c r="Y2328" s="84"/>
    </row>
    <row r="2329" spans="1:25">
      <c r="A2329" s="84"/>
      <c r="B2329" s="84"/>
      <c r="C2329" s="84"/>
      <c r="D2329" s="84"/>
      <c r="E2329" s="84"/>
      <c r="F2329" s="84"/>
      <c r="G2329" s="819"/>
      <c r="H2329" s="572"/>
      <c r="I2329" s="84"/>
      <c r="J2329" s="84"/>
      <c r="K2329" s="84"/>
      <c r="L2329" s="84"/>
      <c r="M2329" s="84"/>
      <c r="N2329" s="84"/>
      <c r="O2329" s="84"/>
      <c r="P2329" s="84"/>
      <c r="Q2329" s="84"/>
      <c r="R2329" s="84"/>
      <c r="S2329" s="84"/>
      <c r="T2329" s="84"/>
      <c r="U2329" s="84"/>
      <c r="V2329" s="84"/>
      <c r="W2329" s="84"/>
      <c r="X2329" s="84"/>
      <c r="Y2329" s="84"/>
    </row>
    <row r="2330" spans="1:25">
      <c r="A2330" s="84"/>
      <c r="B2330" s="84"/>
      <c r="C2330" s="84"/>
      <c r="D2330" s="84"/>
      <c r="E2330" s="84"/>
      <c r="F2330" s="84"/>
      <c r="G2330" s="819"/>
      <c r="H2330" s="572"/>
      <c r="I2330" s="84"/>
      <c r="J2330" s="84"/>
      <c r="K2330" s="84"/>
      <c r="L2330" s="84"/>
      <c r="M2330" s="84"/>
      <c r="N2330" s="84"/>
      <c r="O2330" s="84"/>
      <c r="P2330" s="84"/>
      <c r="Q2330" s="84"/>
      <c r="R2330" s="84"/>
      <c r="S2330" s="84"/>
      <c r="T2330" s="84"/>
      <c r="U2330" s="84"/>
      <c r="V2330" s="84"/>
      <c r="W2330" s="84"/>
      <c r="X2330" s="84"/>
      <c r="Y2330" s="84"/>
    </row>
    <row r="2331" spans="1:25">
      <c r="A2331" s="84"/>
      <c r="B2331" s="84"/>
      <c r="C2331" s="84"/>
      <c r="D2331" s="84"/>
      <c r="E2331" s="84"/>
      <c r="F2331" s="84"/>
      <c r="G2331" s="819"/>
      <c r="H2331" s="572"/>
      <c r="I2331" s="84"/>
      <c r="J2331" s="84"/>
      <c r="K2331" s="84"/>
      <c r="L2331" s="84"/>
      <c r="M2331" s="84"/>
      <c r="N2331" s="84"/>
      <c r="O2331" s="84"/>
      <c r="P2331" s="84"/>
      <c r="Q2331" s="84"/>
      <c r="R2331" s="84"/>
      <c r="S2331" s="84"/>
      <c r="T2331" s="84"/>
      <c r="U2331" s="84"/>
      <c r="V2331" s="84"/>
      <c r="W2331" s="84"/>
      <c r="X2331" s="84"/>
      <c r="Y2331" s="84"/>
    </row>
    <row r="2332" spans="1:25">
      <c r="A2332" s="84"/>
      <c r="B2332" s="84"/>
      <c r="C2332" s="84"/>
      <c r="D2332" s="84"/>
      <c r="E2332" s="84"/>
      <c r="F2332" s="84"/>
      <c r="G2332" s="819"/>
      <c r="H2332" s="572"/>
      <c r="I2332" s="84"/>
      <c r="J2332" s="84"/>
      <c r="K2332" s="84"/>
      <c r="L2332" s="84"/>
      <c r="M2332" s="84"/>
      <c r="N2332" s="84"/>
      <c r="O2332" s="84"/>
      <c r="P2332" s="84"/>
      <c r="Q2332" s="84"/>
      <c r="R2332" s="84"/>
      <c r="S2332" s="84"/>
      <c r="T2332" s="84"/>
      <c r="U2332" s="84"/>
      <c r="V2332" s="84"/>
      <c r="W2332" s="84"/>
      <c r="X2332" s="84"/>
      <c r="Y2332" s="84"/>
    </row>
    <row r="2333" spans="1:25">
      <c r="A2333" s="84"/>
      <c r="B2333" s="84"/>
      <c r="C2333" s="84"/>
      <c r="D2333" s="84"/>
      <c r="E2333" s="84"/>
      <c r="F2333" s="84"/>
      <c r="G2333" s="819"/>
      <c r="H2333" s="572"/>
      <c r="I2333" s="84"/>
      <c r="J2333" s="84"/>
      <c r="K2333" s="84"/>
      <c r="L2333" s="84"/>
      <c r="M2333" s="84"/>
      <c r="N2333" s="84"/>
      <c r="O2333" s="84"/>
      <c r="P2333" s="84"/>
      <c r="Q2333" s="84"/>
      <c r="R2333" s="84"/>
      <c r="S2333" s="84"/>
      <c r="T2333" s="84"/>
      <c r="U2333" s="84"/>
      <c r="V2333" s="84"/>
      <c r="W2333" s="84"/>
      <c r="X2333" s="84"/>
      <c r="Y2333" s="84"/>
    </row>
    <row r="2334" spans="1:25">
      <c r="A2334" s="84"/>
      <c r="B2334" s="84"/>
      <c r="C2334" s="84"/>
      <c r="D2334" s="84"/>
      <c r="E2334" s="84"/>
      <c r="F2334" s="84"/>
      <c r="G2334" s="819"/>
      <c r="H2334" s="572"/>
      <c r="I2334" s="84"/>
      <c r="J2334" s="84"/>
      <c r="K2334" s="84"/>
      <c r="L2334" s="84"/>
      <c r="M2334" s="84"/>
      <c r="N2334" s="84"/>
      <c r="O2334" s="84"/>
      <c r="P2334" s="84"/>
      <c r="Q2334" s="84"/>
      <c r="R2334" s="84"/>
      <c r="S2334" s="84"/>
      <c r="T2334" s="84"/>
      <c r="U2334" s="84"/>
      <c r="V2334" s="84"/>
      <c r="W2334" s="84"/>
      <c r="X2334" s="84"/>
      <c r="Y2334" s="84"/>
    </row>
    <row r="2335" spans="1:25">
      <c r="A2335" s="84"/>
      <c r="B2335" s="84"/>
      <c r="C2335" s="84"/>
      <c r="D2335" s="84"/>
      <c r="E2335" s="84"/>
      <c r="F2335" s="84"/>
      <c r="G2335" s="819"/>
      <c r="H2335" s="572"/>
      <c r="I2335" s="84"/>
      <c r="J2335" s="84"/>
      <c r="K2335" s="84"/>
      <c r="L2335" s="84"/>
      <c r="M2335" s="84"/>
      <c r="N2335" s="84"/>
      <c r="O2335" s="84"/>
      <c r="P2335" s="84"/>
      <c r="Q2335" s="84"/>
      <c r="R2335" s="84"/>
      <c r="S2335" s="84"/>
      <c r="T2335" s="84"/>
      <c r="U2335" s="84"/>
      <c r="V2335" s="84"/>
      <c r="W2335" s="84"/>
      <c r="X2335" s="84"/>
      <c r="Y2335" s="84"/>
    </row>
    <row r="2336" spans="1:25">
      <c r="A2336" s="84"/>
      <c r="B2336" s="84"/>
      <c r="C2336" s="84"/>
      <c r="D2336" s="84"/>
      <c r="E2336" s="84"/>
      <c r="F2336" s="84"/>
      <c r="G2336" s="819"/>
      <c r="H2336" s="572"/>
      <c r="I2336" s="84"/>
      <c r="J2336" s="84"/>
      <c r="K2336" s="84"/>
      <c r="L2336" s="84"/>
      <c r="M2336" s="84"/>
      <c r="N2336" s="84"/>
      <c r="O2336" s="84"/>
      <c r="P2336" s="84"/>
      <c r="Q2336" s="84"/>
      <c r="R2336" s="84"/>
      <c r="S2336" s="84"/>
      <c r="T2336" s="84"/>
      <c r="U2336" s="84"/>
      <c r="V2336" s="84"/>
      <c r="W2336" s="84"/>
      <c r="X2336" s="84"/>
      <c r="Y2336" s="84"/>
    </row>
    <row r="2337" spans="1:25">
      <c r="A2337" s="84"/>
      <c r="B2337" s="84"/>
      <c r="C2337" s="84"/>
      <c r="D2337" s="84"/>
      <c r="E2337" s="84"/>
      <c r="F2337" s="84"/>
      <c r="G2337" s="819"/>
      <c r="H2337" s="572"/>
      <c r="I2337" s="84"/>
      <c r="J2337" s="84"/>
      <c r="K2337" s="84"/>
      <c r="L2337" s="84"/>
      <c r="M2337" s="84"/>
      <c r="N2337" s="84"/>
      <c r="O2337" s="84"/>
      <c r="P2337" s="84"/>
      <c r="Q2337" s="84"/>
      <c r="R2337" s="84"/>
      <c r="S2337" s="84"/>
      <c r="T2337" s="84"/>
      <c r="U2337" s="84"/>
      <c r="V2337" s="84"/>
      <c r="W2337" s="84"/>
      <c r="X2337" s="84"/>
      <c r="Y2337" s="84"/>
    </row>
    <row r="2338" spans="1:25">
      <c r="A2338" s="84"/>
      <c r="B2338" s="84"/>
      <c r="C2338" s="84"/>
      <c r="D2338" s="84"/>
      <c r="E2338" s="84"/>
      <c r="F2338" s="84"/>
      <c r="G2338" s="819"/>
      <c r="H2338" s="572"/>
      <c r="I2338" s="84"/>
      <c r="J2338" s="84"/>
      <c r="K2338" s="84"/>
      <c r="L2338" s="84"/>
      <c r="M2338" s="84"/>
      <c r="N2338" s="84"/>
      <c r="O2338" s="84"/>
      <c r="P2338" s="84"/>
      <c r="Q2338" s="84"/>
      <c r="R2338" s="84"/>
      <c r="S2338" s="84"/>
      <c r="T2338" s="84"/>
      <c r="U2338" s="84"/>
      <c r="V2338" s="84"/>
      <c r="W2338" s="84"/>
      <c r="X2338" s="84"/>
      <c r="Y2338" s="84"/>
    </row>
    <row r="2339" spans="1:25">
      <c r="A2339" s="84"/>
      <c r="B2339" s="84"/>
      <c r="C2339" s="84"/>
      <c r="D2339" s="84"/>
      <c r="E2339" s="84"/>
      <c r="F2339" s="84"/>
      <c r="G2339" s="819"/>
      <c r="H2339" s="572"/>
      <c r="I2339" s="84"/>
      <c r="J2339" s="84"/>
      <c r="K2339" s="84"/>
      <c r="L2339" s="84"/>
      <c r="M2339" s="84"/>
      <c r="N2339" s="84"/>
      <c r="O2339" s="84"/>
      <c r="P2339" s="84"/>
      <c r="Q2339" s="84"/>
      <c r="R2339" s="84"/>
      <c r="S2339" s="84"/>
      <c r="T2339" s="84"/>
      <c r="U2339" s="84"/>
      <c r="V2339" s="84"/>
      <c r="W2339" s="84"/>
      <c r="X2339" s="84"/>
      <c r="Y2339" s="84"/>
    </row>
    <row r="2340" spans="1:25">
      <c r="A2340" s="84"/>
      <c r="B2340" s="84"/>
      <c r="C2340" s="84"/>
      <c r="D2340" s="84"/>
      <c r="E2340" s="84"/>
      <c r="F2340" s="84"/>
      <c r="G2340" s="819"/>
      <c r="H2340" s="572"/>
      <c r="I2340" s="84"/>
      <c r="J2340" s="84"/>
      <c r="K2340" s="84"/>
      <c r="L2340" s="84"/>
      <c r="M2340" s="84"/>
      <c r="N2340" s="84"/>
      <c r="O2340" s="84"/>
      <c r="P2340" s="84"/>
      <c r="Q2340" s="84"/>
      <c r="R2340" s="84"/>
      <c r="S2340" s="84"/>
      <c r="T2340" s="84"/>
      <c r="U2340" s="84"/>
      <c r="V2340" s="84"/>
      <c r="W2340" s="84"/>
      <c r="X2340" s="84"/>
      <c r="Y2340" s="84"/>
    </row>
    <row r="2341" spans="1:25">
      <c r="A2341" s="84"/>
      <c r="B2341" s="84"/>
      <c r="C2341" s="84"/>
      <c r="D2341" s="84"/>
      <c r="E2341" s="84"/>
      <c r="F2341" s="84"/>
      <c r="G2341" s="819"/>
      <c r="H2341" s="572"/>
      <c r="I2341" s="84"/>
      <c r="J2341" s="84"/>
      <c r="K2341" s="84"/>
      <c r="L2341" s="84"/>
      <c r="M2341" s="84"/>
      <c r="N2341" s="84"/>
      <c r="O2341" s="84"/>
      <c r="P2341" s="84"/>
      <c r="Q2341" s="84"/>
      <c r="R2341" s="84"/>
      <c r="S2341" s="84"/>
      <c r="T2341" s="84"/>
      <c r="U2341" s="84"/>
      <c r="V2341" s="84"/>
      <c r="W2341" s="84"/>
      <c r="X2341" s="84"/>
      <c r="Y2341" s="84"/>
    </row>
    <row r="2342" spans="1:25">
      <c r="A2342" s="84"/>
      <c r="B2342" s="84"/>
      <c r="C2342" s="84"/>
      <c r="D2342" s="84"/>
      <c r="E2342" s="84"/>
      <c r="F2342" s="84"/>
      <c r="G2342" s="819"/>
      <c r="H2342" s="572"/>
      <c r="I2342" s="84"/>
      <c r="J2342" s="84"/>
      <c r="K2342" s="84"/>
      <c r="L2342" s="84"/>
      <c r="M2342" s="84"/>
      <c r="N2342" s="84"/>
      <c r="O2342" s="84"/>
      <c r="P2342" s="84"/>
      <c r="Q2342" s="84"/>
      <c r="R2342" s="84"/>
      <c r="S2342" s="84"/>
      <c r="T2342" s="84"/>
      <c r="U2342" s="84"/>
      <c r="V2342" s="84"/>
      <c r="W2342" s="84"/>
      <c r="X2342" s="84"/>
      <c r="Y2342" s="84"/>
    </row>
    <row r="2343" spans="1:25">
      <c r="A2343" s="84"/>
      <c r="B2343" s="84"/>
      <c r="C2343" s="84"/>
      <c r="D2343" s="84"/>
      <c r="E2343" s="84"/>
      <c r="F2343" s="84"/>
      <c r="G2343" s="819"/>
      <c r="H2343" s="572"/>
      <c r="I2343" s="84"/>
      <c r="J2343" s="84"/>
      <c r="K2343" s="84"/>
      <c r="L2343" s="84"/>
      <c r="M2343" s="84"/>
      <c r="N2343" s="84"/>
      <c r="O2343" s="84"/>
      <c r="P2343" s="84"/>
      <c r="Q2343" s="84"/>
      <c r="R2343" s="84"/>
      <c r="S2343" s="84"/>
      <c r="T2343" s="84"/>
      <c r="U2343" s="84"/>
      <c r="V2343" s="84"/>
      <c r="W2343" s="84"/>
      <c r="X2343" s="84"/>
      <c r="Y2343" s="84"/>
    </row>
    <row r="2344" spans="1:25">
      <c r="A2344" s="84"/>
      <c r="B2344" s="84"/>
      <c r="C2344" s="84"/>
      <c r="D2344" s="84"/>
      <c r="E2344" s="84"/>
      <c r="F2344" s="84"/>
      <c r="G2344" s="819"/>
      <c r="H2344" s="572"/>
      <c r="I2344" s="84"/>
      <c r="J2344" s="84"/>
      <c r="K2344" s="84"/>
      <c r="L2344" s="84"/>
      <c r="M2344" s="84"/>
      <c r="N2344" s="84"/>
      <c r="O2344" s="84"/>
      <c r="P2344" s="84"/>
      <c r="Q2344" s="84"/>
      <c r="R2344" s="84"/>
      <c r="S2344" s="84"/>
      <c r="T2344" s="84"/>
      <c r="U2344" s="84"/>
      <c r="V2344" s="84"/>
      <c r="W2344" s="84"/>
      <c r="X2344" s="84"/>
      <c r="Y2344" s="84"/>
    </row>
    <row r="2345" spans="1:25">
      <c r="A2345" s="84"/>
      <c r="B2345" s="84"/>
      <c r="C2345" s="84"/>
      <c r="D2345" s="84"/>
      <c r="E2345" s="84"/>
      <c r="F2345" s="84"/>
      <c r="G2345" s="819"/>
      <c r="H2345" s="572"/>
      <c r="I2345" s="84"/>
      <c r="J2345" s="84"/>
      <c r="K2345" s="84"/>
      <c r="L2345" s="84"/>
      <c r="M2345" s="84"/>
      <c r="N2345" s="84"/>
      <c r="O2345" s="84"/>
      <c r="P2345" s="84"/>
      <c r="Q2345" s="84"/>
      <c r="R2345" s="84"/>
      <c r="S2345" s="84"/>
      <c r="T2345" s="84"/>
      <c r="U2345" s="84"/>
      <c r="V2345" s="84"/>
      <c r="W2345" s="84"/>
      <c r="X2345" s="84"/>
      <c r="Y2345" s="84"/>
    </row>
    <row r="2346" spans="1:25">
      <c r="A2346" s="84"/>
      <c r="B2346" s="84"/>
      <c r="C2346" s="84"/>
      <c r="D2346" s="84"/>
      <c r="E2346" s="84"/>
      <c r="F2346" s="84"/>
      <c r="G2346" s="819"/>
      <c r="H2346" s="572"/>
      <c r="I2346" s="84"/>
      <c r="J2346" s="84"/>
      <c r="K2346" s="84"/>
      <c r="L2346" s="84"/>
      <c r="M2346" s="84"/>
      <c r="N2346" s="84"/>
      <c r="O2346" s="84"/>
      <c r="P2346" s="84"/>
      <c r="Q2346" s="84"/>
      <c r="R2346" s="84"/>
      <c r="S2346" s="84"/>
      <c r="T2346" s="84"/>
      <c r="U2346" s="84"/>
      <c r="V2346" s="84"/>
      <c r="W2346" s="84"/>
      <c r="X2346" s="84"/>
      <c r="Y2346" s="84"/>
    </row>
    <row r="2347" spans="1:25">
      <c r="A2347" s="84"/>
      <c r="B2347" s="84"/>
      <c r="C2347" s="84"/>
      <c r="D2347" s="84"/>
      <c r="E2347" s="84"/>
      <c r="F2347" s="84"/>
      <c r="G2347" s="819"/>
      <c r="H2347" s="572"/>
      <c r="I2347" s="84"/>
      <c r="J2347" s="84"/>
      <c r="K2347" s="84"/>
      <c r="L2347" s="84"/>
      <c r="M2347" s="84"/>
      <c r="N2347" s="84"/>
      <c r="O2347" s="84"/>
      <c r="P2347" s="84"/>
      <c r="Q2347" s="84"/>
      <c r="R2347" s="84"/>
      <c r="S2347" s="84"/>
      <c r="T2347" s="84"/>
      <c r="U2347" s="84"/>
      <c r="V2347" s="84"/>
      <c r="W2347" s="84"/>
      <c r="X2347" s="84"/>
      <c r="Y2347" s="84"/>
    </row>
    <row r="2348" spans="1:25">
      <c r="A2348" s="84"/>
      <c r="B2348" s="84"/>
      <c r="C2348" s="84"/>
      <c r="D2348" s="84"/>
      <c r="E2348" s="84"/>
      <c r="F2348" s="84"/>
      <c r="G2348" s="819"/>
      <c r="H2348" s="572"/>
      <c r="I2348" s="84"/>
      <c r="J2348" s="84"/>
      <c r="K2348" s="84"/>
      <c r="L2348" s="84"/>
      <c r="M2348" s="84"/>
      <c r="N2348" s="84"/>
      <c r="O2348" s="84"/>
      <c r="P2348" s="84"/>
      <c r="Q2348" s="84"/>
      <c r="R2348" s="84"/>
      <c r="S2348" s="84"/>
      <c r="T2348" s="84"/>
      <c r="U2348" s="84"/>
      <c r="V2348" s="84"/>
      <c r="W2348" s="84"/>
      <c r="X2348" s="84"/>
      <c r="Y2348" s="84"/>
    </row>
    <row r="2349" spans="1:25">
      <c r="A2349" s="84"/>
      <c r="B2349" s="84"/>
      <c r="C2349" s="84"/>
      <c r="D2349" s="84"/>
      <c r="E2349" s="84"/>
      <c r="F2349" s="84"/>
      <c r="G2349" s="819"/>
      <c r="H2349" s="572"/>
      <c r="I2349" s="84"/>
      <c r="J2349" s="84"/>
      <c r="K2349" s="84"/>
      <c r="L2349" s="84"/>
      <c r="M2349" s="84"/>
      <c r="N2349" s="84"/>
      <c r="O2349" s="84"/>
      <c r="P2349" s="84"/>
      <c r="Q2349" s="84"/>
      <c r="R2349" s="84"/>
      <c r="S2349" s="84"/>
      <c r="T2349" s="84"/>
      <c r="U2349" s="84"/>
      <c r="V2349" s="84"/>
      <c r="W2349" s="84"/>
      <c r="X2349" s="84"/>
      <c r="Y2349" s="84"/>
    </row>
    <row r="2350" spans="1:25">
      <c r="A2350" s="84"/>
      <c r="B2350" s="84"/>
      <c r="C2350" s="84"/>
      <c r="D2350" s="84"/>
      <c r="E2350" s="84"/>
      <c r="F2350" s="84"/>
      <c r="G2350" s="819"/>
      <c r="H2350" s="572"/>
      <c r="I2350" s="84"/>
      <c r="J2350" s="84"/>
      <c r="K2350" s="84"/>
      <c r="L2350" s="84"/>
      <c r="M2350" s="84"/>
      <c r="N2350" s="84"/>
      <c r="O2350" s="84"/>
      <c r="P2350" s="84"/>
      <c r="Q2350" s="84"/>
      <c r="R2350" s="84"/>
      <c r="S2350" s="84"/>
      <c r="T2350" s="84"/>
      <c r="U2350" s="84"/>
      <c r="V2350" s="84"/>
      <c r="W2350" s="84"/>
      <c r="X2350" s="84"/>
      <c r="Y2350" s="84"/>
    </row>
    <row r="2351" spans="1:25">
      <c r="A2351" s="84"/>
      <c r="B2351" s="84"/>
      <c r="C2351" s="84"/>
      <c r="D2351" s="84"/>
      <c r="E2351" s="84"/>
      <c r="F2351" s="84"/>
      <c r="G2351" s="819"/>
      <c r="H2351" s="572"/>
      <c r="I2351" s="84"/>
      <c r="J2351" s="84"/>
      <c r="K2351" s="84"/>
      <c r="L2351" s="84"/>
      <c r="M2351" s="84"/>
      <c r="N2351" s="84"/>
      <c r="O2351" s="84"/>
      <c r="P2351" s="84"/>
      <c r="Q2351" s="84"/>
      <c r="R2351" s="84"/>
      <c r="S2351" s="84"/>
      <c r="T2351" s="84"/>
      <c r="U2351" s="84"/>
      <c r="V2351" s="84"/>
      <c r="W2351" s="84"/>
      <c r="X2351" s="84"/>
      <c r="Y2351" s="84"/>
    </row>
    <row r="2352" spans="1:25">
      <c r="A2352" s="84"/>
      <c r="B2352" s="84"/>
      <c r="C2352" s="84"/>
      <c r="D2352" s="84"/>
      <c r="E2352" s="84"/>
      <c r="F2352" s="84"/>
      <c r="G2352" s="819"/>
      <c r="H2352" s="572"/>
      <c r="I2352" s="84"/>
      <c r="J2352" s="84"/>
      <c r="K2352" s="84"/>
      <c r="L2352" s="84"/>
      <c r="M2352" s="84"/>
      <c r="N2352" s="84"/>
      <c r="O2352" s="84"/>
      <c r="P2352" s="84"/>
      <c r="Q2352" s="84"/>
      <c r="R2352" s="84"/>
      <c r="S2352" s="84"/>
      <c r="T2352" s="84"/>
      <c r="U2352" s="84"/>
      <c r="V2352" s="84"/>
      <c r="W2352" s="84"/>
      <c r="X2352" s="84"/>
      <c r="Y2352" s="84"/>
    </row>
    <row r="2353" spans="1:25">
      <c r="A2353" s="84"/>
      <c r="B2353" s="84"/>
      <c r="C2353" s="84"/>
      <c r="D2353" s="84"/>
      <c r="E2353" s="84"/>
      <c r="F2353" s="84"/>
      <c r="G2353" s="819"/>
      <c r="H2353" s="572"/>
      <c r="I2353" s="84"/>
      <c r="J2353" s="84"/>
      <c r="K2353" s="84"/>
      <c r="L2353" s="84"/>
      <c r="M2353" s="84"/>
      <c r="N2353" s="84"/>
      <c r="O2353" s="84"/>
      <c r="P2353" s="84"/>
      <c r="Q2353" s="84"/>
      <c r="R2353" s="84"/>
      <c r="S2353" s="84"/>
      <c r="T2353" s="84"/>
      <c r="U2353" s="84"/>
      <c r="V2353" s="84"/>
      <c r="W2353" s="84"/>
      <c r="X2353" s="84"/>
      <c r="Y2353" s="84"/>
    </row>
    <row r="2354" spans="1:25">
      <c r="A2354" s="84"/>
      <c r="B2354" s="84"/>
      <c r="C2354" s="84"/>
      <c r="D2354" s="84"/>
      <c r="E2354" s="84"/>
      <c r="F2354" s="84"/>
      <c r="G2354" s="819"/>
      <c r="H2354" s="572"/>
      <c r="I2354" s="84"/>
      <c r="J2354" s="84"/>
      <c r="K2354" s="84"/>
      <c r="L2354" s="84"/>
      <c r="M2354" s="84"/>
      <c r="N2354" s="84"/>
      <c r="O2354" s="84"/>
      <c r="P2354" s="84"/>
      <c r="Q2354" s="84"/>
      <c r="R2354" s="84"/>
      <c r="S2354" s="84"/>
      <c r="T2354" s="84"/>
      <c r="U2354" s="84"/>
      <c r="V2354" s="84"/>
      <c r="W2354" s="84"/>
      <c r="X2354" s="84"/>
      <c r="Y2354" s="84"/>
    </row>
    <row r="2355" spans="1:25">
      <c r="A2355" s="84"/>
      <c r="B2355" s="84"/>
      <c r="C2355" s="84"/>
      <c r="D2355" s="84"/>
      <c r="E2355" s="84"/>
      <c r="F2355" s="84"/>
      <c r="G2355" s="819"/>
      <c r="H2355" s="572"/>
      <c r="I2355" s="84"/>
      <c r="J2355" s="84"/>
      <c r="K2355" s="84"/>
      <c r="L2355" s="84"/>
      <c r="M2355" s="84"/>
      <c r="N2355" s="84"/>
      <c r="O2355" s="84"/>
      <c r="P2355" s="84"/>
      <c r="Q2355" s="84"/>
      <c r="R2355" s="84"/>
      <c r="S2355" s="84"/>
      <c r="T2355" s="84"/>
      <c r="U2355" s="84"/>
      <c r="V2355" s="84"/>
      <c r="W2355" s="84"/>
      <c r="X2355" s="84"/>
      <c r="Y2355" s="84"/>
    </row>
    <row r="2356" spans="1:25">
      <c r="A2356" s="84"/>
      <c r="B2356" s="84"/>
      <c r="C2356" s="84"/>
      <c r="D2356" s="84"/>
      <c r="E2356" s="84"/>
      <c r="F2356" s="84"/>
      <c r="G2356" s="819"/>
      <c r="H2356" s="572"/>
      <c r="I2356" s="84"/>
      <c r="J2356" s="84"/>
      <c r="K2356" s="84"/>
      <c r="L2356" s="84"/>
      <c r="M2356" s="84"/>
      <c r="N2356" s="84"/>
      <c r="O2356" s="84"/>
      <c r="P2356" s="84"/>
      <c r="Q2356" s="84"/>
      <c r="R2356" s="84"/>
      <c r="S2356" s="84"/>
      <c r="T2356" s="84"/>
      <c r="U2356" s="84"/>
      <c r="V2356" s="84"/>
      <c r="W2356" s="84"/>
      <c r="X2356" s="84"/>
      <c r="Y2356" s="84"/>
    </row>
    <row r="2357" spans="1:25">
      <c r="A2357" s="84"/>
      <c r="B2357" s="84"/>
      <c r="C2357" s="84"/>
      <c r="D2357" s="84"/>
      <c r="E2357" s="84"/>
      <c r="F2357" s="84"/>
      <c r="G2357" s="819"/>
      <c r="H2357" s="572"/>
      <c r="I2357" s="84"/>
      <c r="J2357" s="84"/>
      <c r="K2357" s="84"/>
      <c r="L2357" s="84"/>
      <c r="M2357" s="84"/>
      <c r="N2357" s="84"/>
      <c r="O2357" s="84"/>
      <c r="P2357" s="84"/>
      <c r="Q2357" s="84"/>
      <c r="R2357" s="84"/>
      <c r="S2357" s="84"/>
      <c r="T2357" s="84"/>
      <c r="U2357" s="84"/>
      <c r="V2357" s="84"/>
      <c r="W2357" s="84"/>
      <c r="X2357" s="84"/>
      <c r="Y2357" s="84"/>
    </row>
    <row r="2358" spans="1:25">
      <c r="A2358" s="84"/>
      <c r="B2358" s="84"/>
      <c r="C2358" s="84"/>
      <c r="D2358" s="84"/>
      <c r="E2358" s="84"/>
      <c r="F2358" s="84"/>
      <c r="G2358" s="819"/>
      <c r="H2358" s="572"/>
      <c r="I2358" s="84"/>
      <c r="J2358" s="84"/>
      <c r="K2358" s="84"/>
      <c r="L2358" s="84"/>
      <c r="M2358" s="84"/>
      <c r="N2358" s="84"/>
      <c r="O2358" s="84"/>
      <c r="P2358" s="84"/>
      <c r="Q2358" s="84"/>
      <c r="R2358" s="84"/>
      <c r="S2358" s="84"/>
      <c r="T2358" s="84"/>
      <c r="U2358" s="84"/>
      <c r="V2358" s="84"/>
      <c r="W2358" s="84"/>
      <c r="X2358" s="84"/>
      <c r="Y2358" s="84"/>
    </row>
    <row r="2359" spans="1:25">
      <c r="A2359" s="84"/>
      <c r="B2359" s="84"/>
      <c r="C2359" s="84"/>
      <c r="D2359" s="84"/>
      <c r="E2359" s="84"/>
      <c r="F2359" s="84"/>
      <c r="G2359" s="819"/>
      <c r="H2359" s="572"/>
      <c r="I2359" s="84"/>
      <c r="J2359" s="84"/>
      <c r="K2359" s="84"/>
      <c r="L2359" s="84"/>
      <c r="M2359" s="84"/>
      <c r="N2359" s="84"/>
      <c r="O2359" s="84"/>
      <c r="P2359" s="84"/>
      <c r="Q2359" s="84"/>
      <c r="R2359" s="84"/>
      <c r="S2359" s="84"/>
      <c r="T2359" s="84"/>
      <c r="U2359" s="84"/>
      <c r="V2359" s="84"/>
      <c r="W2359" s="84"/>
      <c r="X2359" s="84"/>
      <c r="Y2359" s="84"/>
    </row>
    <row r="2360" spans="1:25">
      <c r="A2360" s="84"/>
      <c r="B2360" s="84"/>
      <c r="C2360" s="84"/>
      <c r="D2360" s="84"/>
      <c r="E2360" s="84"/>
      <c r="F2360" s="84"/>
      <c r="G2360" s="819"/>
      <c r="H2360" s="572"/>
      <c r="I2360" s="84"/>
      <c r="J2360" s="84"/>
      <c r="K2360" s="84"/>
      <c r="L2360" s="84"/>
      <c r="M2360" s="84"/>
      <c r="N2360" s="84"/>
      <c r="O2360" s="84"/>
      <c r="P2360" s="84"/>
      <c r="Q2360" s="84"/>
      <c r="R2360" s="84"/>
      <c r="S2360" s="84"/>
      <c r="T2360" s="84"/>
      <c r="U2360" s="84"/>
      <c r="V2360" s="84"/>
      <c r="W2360" s="84"/>
      <c r="X2360" s="84"/>
      <c r="Y2360" s="84"/>
    </row>
    <row r="2361" spans="1:25">
      <c r="A2361" s="84"/>
      <c r="B2361" s="84"/>
      <c r="C2361" s="84"/>
      <c r="D2361" s="84"/>
      <c r="E2361" s="84"/>
      <c r="F2361" s="84"/>
      <c r="G2361" s="819"/>
      <c r="H2361" s="572"/>
      <c r="I2361" s="84"/>
      <c r="J2361" s="84"/>
      <c r="K2361" s="84"/>
      <c r="L2361" s="84"/>
      <c r="M2361" s="84"/>
      <c r="N2361" s="84"/>
      <c r="O2361" s="84"/>
      <c r="P2361" s="84"/>
      <c r="Q2361" s="84"/>
      <c r="R2361" s="84"/>
      <c r="S2361" s="84"/>
      <c r="T2361" s="84"/>
      <c r="U2361" s="84"/>
      <c r="V2361" s="84"/>
      <c r="W2361" s="84"/>
      <c r="X2361" s="84"/>
      <c r="Y2361" s="84"/>
    </row>
    <row r="2362" spans="1:25">
      <c r="A2362" s="84"/>
      <c r="B2362" s="84"/>
      <c r="C2362" s="84"/>
      <c r="D2362" s="84"/>
      <c r="E2362" s="84"/>
      <c r="F2362" s="84"/>
      <c r="G2362" s="819"/>
      <c r="H2362" s="572"/>
      <c r="I2362" s="84"/>
      <c r="J2362" s="84"/>
      <c r="K2362" s="84"/>
      <c r="L2362" s="84"/>
      <c r="M2362" s="84"/>
      <c r="N2362" s="84"/>
      <c r="O2362" s="84"/>
      <c r="P2362" s="84"/>
      <c r="Q2362" s="84"/>
      <c r="R2362" s="84"/>
      <c r="S2362" s="84"/>
      <c r="T2362" s="84"/>
      <c r="U2362" s="84"/>
      <c r="V2362" s="84"/>
      <c r="W2362" s="84"/>
      <c r="X2362" s="84"/>
      <c r="Y2362" s="84"/>
    </row>
    <row r="2363" spans="1:25">
      <c r="A2363" s="84"/>
      <c r="B2363" s="84"/>
      <c r="C2363" s="84"/>
      <c r="D2363" s="84"/>
      <c r="E2363" s="84"/>
      <c r="F2363" s="84"/>
      <c r="G2363" s="819"/>
      <c r="H2363" s="572"/>
      <c r="I2363" s="84"/>
      <c r="J2363" s="84"/>
      <c r="K2363" s="84"/>
      <c r="L2363" s="84"/>
      <c r="M2363" s="84"/>
      <c r="N2363" s="84"/>
      <c r="O2363" s="84"/>
      <c r="P2363" s="84"/>
      <c r="Q2363" s="84"/>
      <c r="R2363" s="84"/>
      <c r="S2363" s="84"/>
      <c r="T2363" s="84"/>
      <c r="U2363" s="84"/>
      <c r="V2363" s="84"/>
      <c r="W2363" s="84"/>
      <c r="X2363" s="84"/>
      <c r="Y2363" s="84"/>
    </row>
    <row r="2364" spans="1:25">
      <c r="A2364" s="84"/>
      <c r="B2364" s="84"/>
      <c r="C2364" s="84"/>
      <c r="D2364" s="84"/>
      <c r="E2364" s="84"/>
      <c r="F2364" s="84"/>
      <c r="G2364" s="819"/>
      <c r="H2364" s="572"/>
      <c r="I2364" s="84"/>
      <c r="J2364" s="84"/>
      <c r="K2364" s="84"/>
      <c r="L2364" s="84"/>
      <c r="M2364" s="84"/>
      <c r="N2364" s="84"/>
      <c r="O2364" s="84"/>
      <c r="P2364" s="84"/>
      <c r="Q2364" s="84"/>
      <c r="R2364" s="84"/>
      <c r="S2364" s="84"/>
      <c r="T2364" s="84"/>
      <c r="U2364" s="84"/>
      <c r="V2364" s="84"/>
      <c r="W2364" s="84"/>
      <c r="X2364" s="84"/>
      <c r="Y2364" s="84"/>
    </row>
    <row r="2365" spans="1:25">
      <c r="A2365" s="84"/>
      <c r="B2365" s="84"/>
      <c r="C2365" s="84"/>
      <c r="D2365" s="84"/>
      <c r="E2365" s="84"/>
      <c r="F2365" s="84"/>
      <c r="G2365" s="819"/>
      <c r="H2365" s="572"/>
      <c r="I2365" s="84"/>
      <c r="J2365" s="84"/>
      <c r="K2365" s="84"/>
      <c r="L2365" s="84"/>
      <c r="M2365" s="84"/>
      <c r="N2365" s="84"/>
      <c r="O2365" s="84"/>
      <c r="P2365" s="84"/>
      <c r="Q2365" s="84"/>
      <c r="R2365" s="84"/>
      <c r="S2365" s="84"/>
      <c r="T2365" s="84"/>
      <c r="U2365" s="84"/>
      <c r="V2365" s="84"/>
      <c r="W2365" s="84"/>
      <c r="X2365" s="84"/>
      <c r="Y2365" s="84"/>
    </row>
    <row r="2366" spans="1:25">
      <c r="A2366" s="84"/>
      <c r="B2366" s="84"/>
      <c r="C2366" s="84"/>
      <c r="D2366" s="84"/>
      <c r="E2366" s="84"/>
      <c r="F2366" s="84"/>
      <c r="G2366" s="819"/>
      <c r="H2366" s="572"/>
      <c r="I2366" s="84"/>
      <c r="J2366" s="84"/>
      <c r="K2366" s="84"/>
      <c r="L2366" s="84"/>
      <c r="M2366" s="84"/>
      <c r="N2366" s="84"/>
      <c r="O2366" s="84"/>
      <c r="P2366" s="84"/>
      <c r="Q2366" s="84"/>
      <c r="R2366" s="84"/>
      <c r="S2366" s="84"/>
      <c r="T2366" s="84"/>
      <c r="U2366" s="84"/>
      <c r="V2366" s="84"/>
      <c r="W2366" s="84"/>
      <c r="X2366" s="84"/>
      <c r="Y2366" s="84"/>
    </row>
    <row r="2367" spans="1:25">
      <c r="A2367" s="84"/>
      <c r="B2367" s="84"/>
      <c r="C2367" s="84"/>
      <c r="D2367" s="84"/>
      <c r="E2367" s="84"/>
      <c r="F2367" s="84"/>
      <c r="G2367" s="819"/>
      <c r="H2367" s="572"/>
      <c r="I2367" s="84"/>
      <c r="J2367" s="84"/>
      <c r="K2367" s="84"/>
      <c r="L2367" s="84"/>
      <c r="M2367" s="84"/>
      <c r="N2367" s="84"/>
      <c r="O2367" s="84"/>
      <c r="P2367" s="84"/>
      <c r="Q2367" s="84"/>
      <c r="R2367" s="84"/>
      <c r="S2367" s="84"/>
      <c r="T2367" s="84"/>
      <c r="U2367" s="84"/>
      <c r="V2367" s="84"/>
      <c r="W2367" s="84"/>
      <c r="X2367" s="84"/>
      <c r="Y2367" s="84"/>
    </row>
    <row r="2368" spans="1:25">
      <c r="A2368" s="84"/>
      <c r="B2368" s="84"/>
      <c r="C2368" s="84"/>
      <c r="D2368" s="84"/>
      <c r="E2368" s="84"/>
      <c r="F2368" s="84"/>
      <c r="G2368" s="819"/>
      <c r="H2368" s="572"/>
      <c r="I2368" s="84"/>
      <c r="J2368" s="84"/>
      <c r="K2368" s="84"/>
      <c r="L2368" s="84"/>
      <c r="M2368" s="84"/>
      <c r="N2368" s="84"/>
      <c r="O2368" s="84"/>
      <c r="P2368" s="84"/>
      <c r="Q2368" s="84"/>
      <c r="R2368" s="84"/>
      <c r="S2368" s="84"/>
      <c r="T2368" s="84"/>
      <c r="U2368" s="84"/>
      <c r="V2368" s="84"/>
      <c r="W2368" s="84"/>
      <c r="X2368" s="84"/>
      <c r="Y2368" s="84"/>
    </row>
    <row r="2369" spans="1:25">
      <c r="A2369" s="84"/>
      <c r="B2369" s="84"/>
      <c r="C2369" s="84"/>
      <c r="D2369" s="84"/>
      <c r="E2369" s="84"/>
      <c r="F2369" s="84"/>
      <c r="G2369" s="819"/>
      <c r="H2369" s="572"/>
      <c r="I2369" s="84"/>
      <c r="J2369" s="84"/>
      <c r="K2369" s="84"/>
      <c r="L2369" s="84"/>
      <c r="M2369" s="84"/>
      <c r="N2369" s="84"/>
      <c r="O2369" s="84"/>
      <c r="P2369" s="84"/>
      <c r="Q2369" s="84"/>
      <c r="R2369" s="84"/>
      <c r="S2369" s="84"/>
      <c r="T2369" s="84"/>
      <c r="U2369" s="84"/>
      <c r="V2369" s="84"/>
      <c r="W2369" s="84"/>
      <c r="X2369" s="84"/>
      <c r="Y2369" s="84"/>
    </row>
    <row r="2370" spans="1:25">
      <c r="A2370" s="84"/>
      <c r="B2370" s="84"/>
      <c r="C2370" s="84"/>
      <c r="D2370" s="84"/>
      <c r="E2370" s="84"/>
      <c r="F2370" s="84"/>
      <c r="G2370" s="819"/>
      <c r="H2370" s="572"/>
      <c r="I2370" s="84"/>
      <c r="J2370" s="84"/>
      <c r="K2370" s="84"/>
      <c r="L2370" s="84"/>
      <c r="M2370" s="84"/>
      <c r="N2370" s="84"/>
      <c r="O2370" s="84"/>
      <c r="P2370" s="84"/>
      <c r="Q2370" s="84"/>
      <c r="R2370" s="84"/>
      <c r="S2370" s="84"/>
      <c r="T2370" s="84"/>
      <c r="U2370" s="84"/>
      <c r="V2370" s="84"/>
      <c r="W2370" s="84"/>
      <c r="X2370" s="84"/>
      <c r="Y2370" s="84"/>
    </row>
    <row r="2371" spans="1:25">
      <c r="A2371" s="84"/>
      <c r="B2371" s="84"/>
      <c r="C2371" s="84"/>
      <c r="D2371" s="84"/>
      <c r="E2371" s="84"/>
      <c r="F2371" s="84"/>
      <c r="G2371" s="819"/>
      <c r="H2371" s="572"/>
      <c r="I2371" s="84"/>
      <c r="J2371" s="84"/>
      <c r="K2371" s="84"/>
      <c r="L2371" s="84"/>
      <c r="M2371" s="84"/>
      <c r="N2371" s="84"/>
      <c r="O2371" s="84"/>
      <c r="P2371" s="84"/>
      <c r="Q2371" s="84"/>
      <c r="R2371" s="84"/>
      <c r="S2371" s="84"/>
      <c r="T2371" s="84"/>
      <c r="U2371" s="84"/>
      <c r="V2371" s="84"/>
      <c r="W2371" s="84"/>
      <c r="X2371" s="84"/>
      <c r="Y2371" s="84"/>
    </row>
    <row r="2372" spans="1:25">
      <c r="A2372" s="84"/>
      <c r="B2372" s="84"/>
      <c r="C2372" s="84"/>
      <c r="D2372" s="84"/>
      <c r="E2372" s="84"/>
      <c r="F2372" s="84"/>
      <c r="G2372" s="819"/>
      <c r="H2372" s="572"/>
      <c r="I2372" s="84"/>
      <c r="J2372" s="84"/>
      <c r="K2372" s="84"/>
      <c r="L2372" s="84"/>
      <c r="M2372" s="84"/>
      <c r="N2372" s="84"/>
      <c r="O2372" s="84"/>
      <c r="P2372" s="84"/>
      <c r="Q2372" s="84"/>
      <c r="R2372" s="84"/>
      <c r="S2372" s="84"/>
      <c r="T2372" s="84"/>
      <c r="U2372" s="84"/>
      <c r="V2372" s="84"/>
      <c r="W2372" s="84"/>
      <c r="X2372" s="84"/>
      <c r="Y2372" s="84"/>
    </row>
    <row r="2373" spans="1:25">
      <c r="A2373" s="84"/>
      <c r="B2373" s="84"/>
      <c r="C2373" s="84"/>
      <c r="D2373" s="84"/>
      <c r="E2373" s="84"/>
      <c r="F2373" s="84"/>
      <c r="G2373" s="819"/>
      <c r="H2373" s="572"/>
      <c r="I2373" s="84"/>
      <c r="J2373" s="84"/>
      <c r="K2373" s="84"/>
      <c r="L2373" s="84"/>
      <c r="M2373" s="84"/>
      <c r="N2373" s="84"/>
      <c r="O2373" s="84"/>
      <c r="P2373" s="84"/>
      <c r="Q2373" s="84"/>
      <c r="R2373" s="84"/>
      <c r="S2373" s="84"/>
      <c r="T2373" s="84"/>
      <c r="U2373" s="84"/>
      <c r="V2373" s="84"/>
      <c r="W2373" s="84"/>
      <c r="X2373" s="84"/>
      <c r="Y2373" s="84"/>
    </row>
    <row r="2374" spans="1:25">
      <c r="A2374" s="84"/>
      <c r="B2374" s="84"/>
      <c r="C2374" s="84"/>
      <c r="D2374" s="84"/>
      <c r="E2374" s="84"/>
      <c r="F2374" s="84"/>
      <c r="G2374" s="819"/>
      <c r="H2374" s="572"/>
      <c r="I2374" s="84"/>
      <c r="J2374" s="84"/>
      <c r="K2374" s="84"/>
      <c r="L2374" s="84"/>
      <c r="M2374" s="84"/>
      <c r="N2374" s="84"/>
      <c r="O2374" s="84"/>
      <c r="P2374" s="84"/>
      <c r="Q2374" s="84"/>
      <c r="R2374" s="84"/>
      <c r="S2374" s="84"/>
      <c r="T2374" s="84"/>
      <c r="U2374" s="84"/>
      <c r="V2374" s="84"/>
      <c r="W2374" s="84"/>
      <c r="X2374" s="84"/>
      <c r="Y2374" s="84"/>
    </row>
    <row r="2375" spans="1:25">
      <c r="A2375" s="84"/>
      <c r="B2375" s="84"/>
      <c r="C2375" s="84"/>
      <c r="D2375" s="84"/>
      <c r="E2375" s="84"/>
      <c r="F2375" s="84"/>
      <c r="G2375" s="819"/>
      <c r="H2375" s="572"/>
      <c r="I2375" s="84"/>
      <c r="J2375" s="84"/>
      <c r="K2375" s="84"/>
      <c r="L2375" s="84"/>
      <c r="M2375" s="84"/>
      <c r="N2375" s="84"/>
      <c r="O2375" s="84"/>
      <c r="P2375" s="84"/>
      <c r="Q2375" s="84"/>
      <c r="R2375" s="84"/>
      <c r="S2375" s="84"/>
      <c r="T2375" s="84"/>
      <c r="U2375" s="84"/>
      <c r="V2375" s="84"/>
      <c r="W2375" s="84"/>
      <c r="X2375" s="84"/>
      <c r="Y2375" s="84"/>
    </row>
    <row r="2376" spans="1:25">
      <c r="A2376" s="84"/>
      <c r="B2376" s="84"/>
      <c r="C2376" s="84"/>
      <c r="D2376" s="84"/>
      <c r="E2376" s="84"/>
      <c r="F2376" s="84"/>
      <c r="G2376" s="819"/>
      <c r="H2376" s="572"/>
      <c r="I2376" s="84"/>
      <c r="J2376" s="84"/>
      <c r="K2376" s="84"/>
      <c r="L2376" s="84"/>
      <c r="M2376" s="84"/>
      <c r="N2376" s="84"/>
      <c r="O2376" s="84"/>
      <c r="P2376" s="84"/>
      <c r="Q2376" s="84"/>
      <c r="R2376" s="84"/>
      <c r="S2376" s="84"/>
      <c r="T2376" s="84"/>
      <c r="U2376" s="84"/>
      <c r="V2376" s="84"/>
      <c r="W2376" s="84"/>
      <c r="X2376" s="84"/>
      <c r="Y2376" s="84"/>
    </row>
    <row r="2377" spans="1:25">
      <c r="A2377" s="84"/>
      <c r="B2377" s="84"/>
      <c r="C2377" s="84"/>
      <c r="D2377" s="84"/>
      <c r="E2377" s="84"/>
      <c r="F2377" s="84"/>
      <c r="G2377" s="819"/>
      <c r="H2377" s="572"/>
      <c r="I2377" s="84"/>
      <c r="J2377" s="84"/>
      <c r="K2377" s="84"/>
      <c r="L2377" s="84"/>
      <c r="M2377" s="84"/>
      <c r="N2377" s="84"/>
      <c r="O2377" s="84"/>
      <c r="P2377" s="84"/>
      <c r="Q2377" s="84"/>
      <c r="R2377" s="84"/>
      <c r="S2377" s="84"/>
      <c r="T2377" s="84"/>
      <c r="U2377" s="84"/>
      <c r="V2377" s="84"/>
      <c r="W2377" s="84"/>
      <c r="X2377" s="84"/>
      <c r="Y2377" s="84"/>
    </row>
    <row r="2378" spans="1:25">
      <c r="A2378" s="84"/>
      <c r="B2378" s="84"/>
      <c r="C2378" s="84"/>
      <c r="D2378" s="84"/>
      <c r="E2378" s="84"/>
      <c r="F2378" s="84"/>
      <c r="G2378" s="819"/>
      <c r="H2378" s="572"/>
      <c r="I2378" s="84"/>
      <c r="J2378" s="84"/>
      <c r="K2378" s="84"/>
      <c r="L2378" s="84"/>
      <c r="M2378" s="84"/>
      <c r="N2378" s="84"/>
      <c r="O2378" s="84"/>
      <c r="P2378" s="84"/>
      <c r="Q2378" s="84"/>
      <c r="R2378" s="84"/>
      <c r="S2378" s="84"/>
      <c r="T2378" s="84"/>
      <c r="U2378" s="84"/>
      <c r="V2378" s="84"/>
      <c r="W2378" s="84"/>
      <c r="X2378" s="84"/>
      <c r="Y2378" s="84"/>
    </row>
    <row r="2379" spans="1:25">
      <c r="A2379" s="84"/>
      <c r="B2379" s="84"/>
      <c r="C2379" s="84"/>
      <c r="D2379" s="84"/>
      <c r="E2379" s="84"/>
      <c r="F2379" s="84"/>
      <c r="G2379" s="819"/>
      <c r="H2379" s="572"/>
      <c r="I2379" s="84"/>
      <c r="J2379" s="84"/>
      <c r="K2379" s="84"/>
      <c r="L2379" s="84"/>
      <c r="M2379" s="84"/>
      <c r="N2379" s="84"/>
      <c r="O2379" s="84"/>
      <c r="P2379" s="84"/>
      <c r="Q2379" s="84"/>
      <c r="R2379" s="84"/>
      <c r="S2379" s="84"/>
      <c r="T2379" s="84"/>
      <c r="U2379" s="84"/>
      <c r="V2379" s="84"/>
      <c r="W2379" s="84"/>
      <c r="X2379" s="84"/>
      <c r="Y2379" s="84"/>
    </row>
    <row r="2380" spans="1:25">
      <c r="A2380" s="84"/>
      <c r="B2380" s="84"/>
      <c r="C2380" s="84"/>
      <c r="D2380" s="84"/>
      <c r="E2380" s="84"/>
      <c r="F2380" s="84"/>
      <c r="G2380" s="819"/>
      <c r="H2380" s="572"/>
      <c r="I2380" s="84"/>
      <c r="J2380" s="84"/>
      <c r="K2380" s="84"/>
      <c r="L2380" s="84"/>
      <c r="M2380" s="84"/>
      <c r="N2380" s="84"/>
      <c r="O2380" s="84"/>
      <c r="P2380" s="84"/>
      <c r="Q2380" s="84"/>
      <c r="R2380" s="84"/>
      <c r="S2380" s="84"/>
      <c r="T2380" s="84"/>
      <c r="U2380" s="84"/>
      <c r="V2380" s="84"/>
      <c r="W2380" s="84"/>
      <c r="X2380" s="84"/>
      <c r="Y2380" s="84"/>
    </row>
    <row r="2381" spans="1:25">
      <c r="A2381" s="84"/>
      <c r="B2381" s="84"/>
      <c r="C2381" s="84"/>
      <c r="D2381" s="84"/>
      <c r="E2381" s="84"/>
      <c r="F2381" s="84"/>
      <c r="G2381" s="819"/>
      <c r="H2381" s="572"/>
      <c r="I2381" s="84"/>
      <c r="J2381" s="84"/>
      <c r="K2381" s="84"/>
      <c r="L2381" s="84"/>
      <c r="M2381" s="84"/>
      <c r="N2381" s="84"/>
      <c r="O2381" s="84"/>
      <c r="P2381" s="84"/>
      <c r="Q2381" s="84"/>
      <c r="R2381" s="84"/>
      <c r="S2381" s="84"/>
      <c r="T2381" s="84"/>
      <c r="U2381" s="84"/>
      <c r="V2381" s="84"/>
      <c r="W2381" s="84"/>
      <c r="X2381" s="84"/>
      <c r="Y2381" s="84"/>
    </row>
    <row r="2382" spans="1:25">
      <c r="A2382" s="84"/>
      <c r="B2382" s="84"/>
      <c r="C2382" s="84"/>
      <c r="D2382" s="84"/>
      <c r="E2382" s="84"/>
      <c r="F2382" s="84"/>
      <c r="G2382" s="819"/>
      <c r="H2382" s="572"/>
      <c r="I2382" s="84"/>
      <c r="J2382" s="84"/>
      <c r="K2382" s="84"/>
      <c r="L2382" s="84"/>
      <c r="M2382" s="84"/>
      <c r="N2382" s="84"/>
      <c r="O2382" s="84"/>
      <c r="P2382" s="84"/>
      <c r="Q2382" s="84"/>
      <c r="R2382" s="84"/>
      <c r="S2382" s="84"/>
      <c r="T2382" s="84"/>
      <c r="U2382" s="84"/>
      <c r="V2382" s="84"/>
      <c r="W2382" s="84"/>
      <c r="X2382" s="84"/>
      <c r="Y2382" s="84"/>
    </row>
    <row r="2383" spans="1:25">
      <c r="A2383" s="84"/>
      <c r="B2383" s="84"/>
      <c r="C2383" s="84"/>
      <c r="D2383" s="84"/>
      <c r="E2383" s="84"/>
      <c r="F2383" s="84"/>
      <c r="G2383" s="819"/>
      <c r="H2383" s="572"/>
      <c r="I2383" s="84"/>
      <c r="J2383" s="84"/>
      <c r="K2383" s="84"/>
      <c r="L2383" s="84"/>
      <c r="M2383" s="84"/>
      <c r="N2383" s="84"/>
      <c r="O2383" s="84"/>
      <c r="P2383" s="84"/>
      <c r="Q2383" s="84"/>
      <c r="R2383" s="84"/>
      <c r="S2383" s="84"/>
      <c r="T2383" s="84"/>
      <c r="U2383" s="84"/>
      <c r="V2383" s="84"/>
      <c r="W2383" s="84"/>
      <c r="X2383" s="84"/>
      <c r="Y2383" s="84"/>
    </row>
    <row r="2384" spans="1:25">
      <c r="A2384" s="84"/>
      <c r="B2384" s="84"/>
      <c r="C2384" s="84"/>
      <c r="D2384" s="84"/>
      <c r="E2384" s="84"/>
      <c r="F2384" s="84"/>
      <c r="G2384" s="819"/>
      <c r="H2384" s="572"/>
      <c r="I2384" s="84"/>
      <c r="J2384" s="84"/>
      <c r="K2384" s="84"/>
      <c r="L2384" s="84"/>
      <c r="M2384" s="84"/>
      <c r="N2384" s="84"/>
      <c r="O2384" s="84"/>
      <c r="P2384" s="84"/>
      <c r="Q2384" s="84"/>
      <c r="R2384" s="84"/>
      <c r="S2384" s="84"/>
      <c r="T2384" s="84"/>
      <c r="U2384" s="84"/>
      <c r="V2384" s="84"/>
      <c r="W2384" s="84"/>
      <c r="X2384" s="84"/>
      <c r="Y2384" s="84"/>
    </row>
    <row r="2385" spans="1:25">
      <c r="A2385" s="84"/>
      <c r="B2385" s="84"/>
      <c r="C2385" s="84"/>
      <c r="D2385" s="84"/>
      <c r="E2385" s="84"/>
      <c r="F2385" s="84"/>
      <c r="G2385" s="819"/>
      <c r="H2385" s="572"/>
      <c r="I2385" s="84"/>
      <c r="J2385" s="84"/>
      <c r="K2385" s="84"/>
      <c r="L2385" s="84"/>
      <c r="M2385" s="84"/>
      <c r="N2385" s="84"/>
      <c r="O2385" s="84"/>
      <c r="P2385" s="84"/>
      <c r="Q2385" s="84"/>
      <c r="R2385" s="84"/>
      <c r="S2385" s="84"/>
      <c r="T2385" s="84"/>
      <c r="U2385" s="84"/>
      <c r="V2385" s="84"/>
      <c r="W2385" s="84"/>
      <c r="X2385" s="84"/>
      <c r="Y2385" s="84"/>
    </row>
    <row r="2386" spans="1:25">
      <c r="A2386" s="84"/>
      <c r="B2386" s="84"/>
      <c r="C2386" s="84"/>
      <c r="D2386" s="84"/>
      <c r="E2386" s="84"/>
      <c r="F2386" s="84"/>
      <c r="G2386" s="819"/>
      <c r="H2386" s="572"/>
      <c r="I2386" s="84"/>
      <c r="J2386" s="84"/>
      <c r="K2386" s="84"/>
      <c r="L2386" s="84"/>
      <c r="M2386" s="84"/>
      <c r="N2386" s="84"/>
      <c r="O2386" s="84"/>
      <c r="P2386" s="84"/>
      <c r="Q2386" s="84"/>
      <c r="R2386" s="84"/>
      <c r="S2386" s="84"/>
      <c r="T2386" s="84"/>
      <c r="U2386" s="84"/>
      <c r="V2386" s="84"/>
      <c r="W2386" s="84"/>
      <c r="X2386" s="84"/>
      <c r="Y2386" s="84"/>
    </row>
    <row r="2387" spans="1:25">
      <c r="A2387" s="84"/>
      <c r="B2387" s="84"/>
      <c r="C2387" s="84"/>
      <c r="D2387" s="84"/>
      <c r="E2387" s="84"/>
      <c r="F2387" s="84"/>
      <c r="G2387" s="819"/>
      <c r="H2387" s="572"/>
      <c r="I2387" s="84"/>
      <c r="J2387" s="84"/>
      <c r="K2387" s="84"/>
      <c r="L2387" s="84"/>
      <c r="M2387" s="84"/>
      <c r="N2387" s="84"/>
      <c r="O2387" s="84"/>
      <c r="P2387" s="84"/>
      <c r="Q2387" s="84"/>
      <c r="R2387" s="84"/>
      <c r="S2387" s="84"/>
      <c r="T2387" s="84"/>
      <c r="U2387" s="84"/>
      <c r="V2387" s="84"/>
      <c r="W2387" s="84"/>
      <c r="X2387" s="84"/>
      <c r="Y2387" s="84"/>
    </row>
    <row r="2388" spans="1:25">
      <c r="A2388" s="84"/>
      <c r="B2388" s="84"/>
      <c r="C2388" s="84"/>
      <c r="D2388" s="84"/>
      <c r="E2388" s="84"/>
      <c r="F2388" s="84"/>
      <c r="G2388" s="819"/>
      <c r="H2388" s="572"/>
      <c r="I2388" s="84"/>
      <c r="J2388" s="84"/>
      <c r="K2388" s="84"/>
      <c r="L2388" s="84"/>
      <c r="M2388" s="84"/>
      <c r="N2388" s="84"/>
      <c r="O2388" s="84"/>
      <c r="P2388" s="84"/>
      <c r="Q2388" s="84"/>
      <c r="R2388" s="84"/>
      <c r="S2388" s="84"/>
      <c r="T2388" s="84"/>
      <c r="U2388" s="84"/>
      <c r="V2388" s="84"/>
      <c r="W2388" s="84"/>
      <c r="X2388" s="84"/>
      <c r="Y2388" s="84"/>
    </row>
    <row r="2389" spans="1:25">
      <c r="A2389" s="84"/>
      <c r="B2389" s="84"/>
      <c r="C2389" s="84"/>
      <c r="D2389" s="84"/>
      <c r="E2389" s="84"/>
      <c r="F2389" s="84"/>
      <c r="G2389" s="819"/>
      <c r="H2389" s="572"/>
      <c r="I2389" s="84"/>
      <c r="J2389" s="84"/>
      <c r="K2389" s="84"/>
      <c r="L2389" s="84"/>
      <c r="M2389" s="84"/>
      <c r="N2389" s="84"/>
      <c r="O2389" s="84"/>
      <c r="P2389" s="84"/>
      <c r="Q2389" s="84"/>
      <c r="R2389" s="84"/>
      <c r="S2389" s="84"/>
      <c r="T2389" s="84"/>
      <c r="U2389" s="84"/>
      <c r="V2389" s="84"/>
      <c r="W2389" s="84"/>
      <c r="X2389" s="84"/>
      <c r="Y2389" s="84"/>
    </row>
    <row r="2390" spans="1:25">
      <c r="A2390" s="84"/>
      <c r="B2390" s="84"/>
      <c r="C2390" s="84"/>
      <c r="D2390" s="84"/>
      <c r="E2390" s="84"/>
      <c r="F2390" s="84"/>
      <c r="G2390" s="819"/>
      <c r="H2390" s="572"/>
      <c r="I2390" s="84"/>
      <c r="J2390" s="84"/>
      <c r="K2390" s="84"/>
      <c r="L2390" s="84"/>
      <c r="M2390" s="84"/>
      <c r="N2390" s="84"/>
      <c r="O2390" s="84"/>
      <c r="P2390" s="84"/>
      <c r="Q2390" s="84"/>
      <c r="R2390" s="84"/>
      <c r="S2390" s="84"/>
      <c r="T2390" s="84"/>
      <c r="U2390" s="84"/>
      <c r="V2390" s="84"/>
      <c r="W2390" s="84"/>
      <c r="X2390" s="84"/>
      <c r="Y2390" s="84"/>
    </row>
    <row r="2391" spans="1:25">
      <c r="A2391" s="84"/>
      <c r="B2391" s="84"/>
      <c r="C2391" s="84"/>
      <c r="D2391" s="84"/>
      <c r="E2391" s="84"/>
      <c r="F2391" s="84"/>
      <c r="G2391" s="819"/>
      <c r="H2391" s="572"/>
      <c r="I2391" s="84"/>
      <c r="J2391" s="84"/>
      <c r="K2391" s="84"/>
      <c r="L2391" s="84"/>
      <c r="M2391" s="84"/>
      <c r="N2391" s="84"/>
      <c r="O2391" s="84"/>
      <c r="P2391" s="84"/>
      <c r="Q2391" s="84"/>
      <c r="R2391" s="84"/>
      <c r="S2391" s="84"/>
      <c r="T2391" s="84"/>
      <c r="U2391" s="84"/>
      <c r="V2391" s="84"/>
      <c r="W2391" s="84"/>
      <c r="X2391" s="84"/>
      <c r="Y2391" s="84"/>
    </row>
    <row r="2392" spans="1:25">
      <c r="A2392" s="84"/>
      <c r="B2392" s="84"/>
      <c r="C2392" s="84"/>
      <c r="D2392" s="84"/>
      <c r="E2392" s="84"/>
      <c r="F2392" s="84"/>
      <c r="G2392" s="819"/>
      <c r="H2392" s="572"/>
      <c r="I2392" s="84"/>
      <c r="J2392" s="84"/>
      <c r="K2392" s="84"/>
      <c r="L2392" s="84"/>
      <c r="M2392" s="84"/>
      <c r="N2392" s="84"/>
      <c r="O2392" s="84"/>
      <c r="P2392" s="84"/>
      <c r="Q2392" s="84"/>
      <c r="R2392" s="84"/>
      <c r="S2392" s="84"/>
      <c r="T2392" s="84"/>
      <c r="U2392" s="84"/>
      <c r="V2392" s="84"/>
      <c r="W2392" s="84"/>
      <c r="X2392" s="84"/>
      <c r="Y2392" s="84"/>
    </row>
    <row r="2393" spans="1:25">
      <c r="A2393" s="84"/>
      <c r="B2393" s="84"/>
      <c r="C2393" s="84"/>
      <c r="D2393" s="84"/>
      <c r="E2393" s="84"/>
      <c r="F2393" s="84"/>
      <c r="G2393" s="819"/>
      <c r="H2393" s="572"/>
      <c r="I2393" s="84"/>
      <c r="J2393" s="84"/>
      <c r="K2393" s="84"/>
      <c r="L2393" s="84"/>
      <c r="M2393" s="84"/>
      <c r="N2393" s="84"/>
      <c r="O2393" s="84"/>
      <c r="P2393" s="84"/>
      <c r="Q2393" s="84"/>
      <c r="R2393" s="84"/>
      <c r="S2393" s="84"/>
      <c r="T2393" s="84"/>
      <c r="U2393" s="84"/>
      <c r="V2393" s="84"/>
      <c r="W2393" s="84"/>
      <c r="X2393" s="84"/>
      <c r="Y2393" s="84"/>
    </row>
    <row r="2394" spans="1:25">
      <c r="A2394" s="84"/>
      <c r="B2394" s="84"/>
      <c r="C2394" s="84"/>
      <c r="D2394" s="84"/>
      <c r="E2394" s="84"/>
      <c r="F2394" s="84"/>
      <c r="G2394" s="819"/>
      <c r="H2394" s="572"/>
      <c r="I2394" s="84"/>
      <c r="J2394" s="84"/>
      <c r="K2394" s="84"/>
      <c r="L2394" s="84"/>
      <c r="M2394" s="84"/>
      <c r="N2394" s="84"/>
      <c r="O2394" s="84"/>
      <c r="P2394" s="84"/>
      <c r="Q2394" s="84"/>
      <c r="R2394" s="84"/>
      <c r="S2394" s="84"/>
      <c r="T2394" s="84"/>
      <c r="U2394" s="84"/>
      <c r="V2394" s="84"/>
      <c r="W2394" s="84"/>
      <c r="X2394" s="84"/>
      <c r="Y2394" s="84"/>
    </row>
    <row r="2395" spans="1:25">
      <c r="A2395" s="84"/>
      <c r="B2395" s="84"/>
      <c r="C2395" s="84"/>
      <c r="D2395" s="84"/>
      <c r="E2395" s="84"/>
      <c r="F2395" s="84"/>
      <c r="G2395" s="819"/>
      <c r="H2395" s="572"/>
      <c r="I2395" s="84"/>
      <c r="J2395" s="84"/>
      <c r="K2395" s="84"/>
      <c r="L2395" s="84"/>
      <c r="M2395" s="84"/>
      <c r="N2395" s="84"/>
      <c r="O2395" s="84"/>
      <c r="P2395" s="84"/>
      <c r="Q2395" s="84"/>
      <c r="R2395" s="84"/>
      <c r="S2395" s="84"/>
      <c r="T2395" s="84"/>
      <c r="U2395" s="84"/>
      <c r="V2395" s="84"/>
      <c r="W2395" s="84"/>
      <c r="X2395" s="84"/>
      <c r="Y2395" s="84"/>
    </row>
    <row r="2396" spans="1:25">
      <c r="A2396" s="84"/>
      <c r="B2396" s="84"/>
      <c r="C2396" s="84"/>
      <c r="D2396" s="84"/>
      <c r="E2396" s="84"/>
      <c r="F2396" s="84"/>
      <c r="G2396" s="819"/>
      <c r="H2396" s="572"/>
      <c r="I2396" s="84"/>
      <c r="J2396" s="84"/>
      <c r="K2396" s="84"/>
      <c r="L2396" s="84"/>
      <c r="M2396" s="84"/>
      <c r="N2396" s="84"/>
      <c r="O2396" s="84"/>
      <c r="P2396" s="84"/>
      <c r="Q2396" s="84"/>
      <c r="R2396" s="84"/>
      <c r="S2396" s="84"/>
      <c r="T2396" s="84"/>
      <c r="U2396" s="84"/>
      <c r="V2396" s="84"/>
      <c r="W2396" s="84"/>
      <c r="X2396" s="84"/>
      <c r="Y2396" s="84"/>
    </row>
    <row r="2397" spans="1:25">
      <c r="A2397" s="84"/>
      <c r="B2397" s="84"/>
      <c r="C2397" s="84"/>
      <c r="D2397" s="84"/>
      <c r="E2397" s="84"/>
      <c r="F2397" s="84"/>
      <c r="G2397" s="819"/>
      <c r="H2397" s="572"/>
      <c r="I2397" s="84"/>
      <c r="J2397" s="84"/>
      <c r="K2397" s="84"/>
      <c r="L2397" s="84"/>
      <c r="M2397" s="84"/>
      <c r="N2397" s="84"/>
      <c r="O2397" s="84"/>
      <c r="P2397" s="84"/>
      <c r="Q2397" s="84"/>
      <c r="R2397" s="84"/>
      <c r="S2397" s="84"/>
      <c r="T2397" s="84"/>
      <c r="U2397" s="84"/>
      <c r="V2397" s="84"/>
      <c r="W2397" s="84"/>
      <c r="X2397" s="84"/>
      <c r="Y2397" s="84"/>
    </row>
    <row r="2398" spans="1:25">
      <c r="A2398" s="84"/>
      <c r="B2398" s="84"/>
      <c r="C2398" s="84"/>
      <c r="D2398" s="84"/>
      <c r="E2398" s="84"/>
      <c r="F2398" s="84"/>
      <c r="G2398" s="819"/>
      <c r="H2398" s="572"/>
      <c r="I2398" s="84"/>
      <c r="J2398" s="84"/>
      <c r="K2398" s="84"/>
      <c r="L2398" s="84"/>
      <c r="M2398" s="84"/>
      <c r="N2398" s="84"/>
      <c r="O2398" s="84"/>
      <c r="P2398" s="84"/>
      <c r="Q2398" s="84"/>
      <c r="R2398" s="84"/>
      <c r="S2398" s="84"/>
      <c r="T2398" s="84"/>
      <c r="U2398" s="84"/>
      <c r="V2398" s="84"/>
      <c r="W2398" s="84"/>
      <c r="X2398" s="84"/>
      <c r="Y2398" s="84"/>
    </row>
    <row r="2399" spans="1:25">
      <c r="A2399" s="84"/>
      <c r="B2399" s="84"/>
      <c r="C2399" s="84"/>
      <c r="D2399" s="84"/>
      <c r="E2399" s="84"/>
      <c r="F2399" s="84"/>
      <c r="G2399" s="819"/>
      <c r="H2399" s="572"/>
      <c r="I2399" s="84"/>
      <c r="J2399" s="84"/>
      <c r="K2399" s="84"/>
      <c r="L2399" s="84"/>
      <c r="M2399" s="84"/>
      <c r="N2399" s="84"/>
      <c r="O2399" s="84"/>
      <c r="P2399" s="84"/>
      <c r="Q2399" s="84"/>
      <c r="R2399" s="84"/>
      <c r="S2399" s="84"/>
      <c r="T2399" s="84"/>
      <c r="U2399" s="84"/>
      <c r="V2399" s="84"/>
      <c r="W2399" s="84"/>
      <c r="X2399" s="84"/>
      <c r="Y2399" s="84"/>
    </row>
    <row r="2400" spans="1:25">
      <c r="A2400" s="84"/>
      <c r="B2400" s="84"/>
      <c r="C2400" s="84"/>
      <c r="D2400" s="84"/>
      <c r="E2400" s="84"/>
      <c r="F2400" s="84"/>
      <c r="G2400" s="819"/>
      <c r="H2400" s="572"/>
      <c r="I2400" s="84"/>
      <c r="J2400" s="84"/>
      <c r="K2400" s="84"/>
      <c r="L2400" s="84"/>
      <c r="M2400" s="84"/>
      <c r="N2400" s="84"/>
      <c r="O2400" s="84"/>
      <c r="P2400" s="84"/>
      <c r="Q2400" s="84"/>
      <c r="R2400" s="84"/>
      <c r="S2400" s="84"/>
      <c r="T2400" s="84"/>
      <c r="U2400" s="84"/>
      <c r="V2400" s="84"/>
      <c r="W2400" s="84"/>
      <c r="X2400" s="84"/>
      <c r="Y2400" s="84"/>
    </row>
    <row r="2401" spans="1:25">
      <c r="A2401" s="84"/>
      <c r="B2401" s="84"/>
      <c r="C2401" s="84"/>
      <c r="D2401" s="84"/>
      <c r="E2401" s="84"/>
      <c r="F2401" s="84"/>
      <c r="G2401" s="819"/>
      <c r="H2401" s="572"/>
      <c r="I2401" s="84"/>
      <c r="J2401" s="84"/>
      <c r="K2401" s="84"/>
      <c r="L2401" s="84"/>
      <c r="M2401" s="84"/>
      <c r="N2401" s="84"/>
      <c r="O2401" s="84"/>
      <c r="P2401" s="84"/>
      <c r="Q2401" s="84"/>
      <c r="R2401" s="84"/>
      <c r="S2401" s="84"/>
      <c r="T2401" s="84"/>
      <c r="U2401" s="84"/>
      <c r="V2401" s="84"/>
      <c r="W2401" s="84"/>
      <c r="X2401" s="84"/>
      <c r="Y2401" s="84"/>
    </row>
    <row r="2402" spans="1:25">
      <c r="A2402" s="84"/>
      <c r="B2402" s="84"/>
      <c r="C2402" s="84"/>
      <c r="D2402" s="84"/>
      <c r="E2402" s="84"/>
      <c r="F2402" s="84"/>
      <c r="G2402" s="819"/>
      <c r="H2402" s="572"/>
      <c r="I2402" s="84"/>
      <c r="J2402" s="84"/>
      <c r="K2402" s="84"/>
      <c r="L2402" s="84"/>
      <c r="M2402" s="84"/>
      <c r="N2402" s="84"/>
      <c r="O2402" s="84"/>
      <c r="P2402" s="84"/>
      <c r="Q2402" s="84"/>
      <c r="R2402" s="84"/>
      <c r="S2402" s="84"/>
      <c r="T2402" s="84"/>
      <c r="U2402" s="84"/>
      <c r="V2402" s="84"/>
      <c r="W2402" s="84"/>
      <c r="X2402" s="84"/>
      <c r="Y2402" s="84"/>
    </row>
    <row r="2403" spans="1:25">
      <c r="A2403" s="84"/>
      <c r="B2403" s="84"/>
      <c r="C2403" s="84"/>
      <c r="D2403" s="84"/>
      <c r="E2403" s="84"/>
      <c r="F2403" s="84"/>
      <c r="G2403" s="819"/>
      <c r="H2403" s="572"/>
      <c r="I2403" s="84"/>
      <c r="J2403" s="84"/>
      <c r="K2403" s="84"/>
      <c r="L2403" s="84"/>
      <c r="M2403" s="84"/>
      <c r="N2403" s="84"/>
      <c r="O2403" s="84"/>
      <c r="P2403" s="84"/>
      <c r="Q2403" s="84"/>
      <c r="R2403" s="84"/>
      <c r="S2403" s="84"/>
      <c r="T2403" s="84"/>
      <c r="U2403" s="84"/>
      <c r="V2403" s="84"/>
      <c r="W2403" s="84"/>
      <c r="X2403" s="84"/>
      <c r="Y2403" s="84"/>
    </row>
    <row r="2404" spans="1:25">
      <c r="A2404" s="84"/>
      <c r="B2404" s="84"/>
      <c r="C2404" s="84"/>
      <c r="D2404" s="84"/>
      <c r="E2404" s="84"/>
      <c r="F2404" s="84"/>
      <c r="G2404" s="819"/>
      <c r="H2404" s="572"/>
      <c r="I2404" s="84"/>
      <c r="J2404" s="84"/>
      <c r="K2404" s="84"/>
      <c r="L2404" s="84"/>
      <c r="M2404" s="84"/>
      <c r="N2404" s="84"/>
      <c r="O2404" s="84"/>
      <c r="P2404" s="84"/>
      <c r="Q2404" s="84"/>
      <c r="R2404" s="84"/>
      <c r="S2404" s="84"/>
      <c r="T2404" s="84"/>
      <c r="U2404" s="84"/>
      <c r="V2404" s="84"/>
      <c r="W2404" s="84"/>
      <c r="X2404" s="84"/>
      <c r="Y2404" s="84"/>
    </row>
    <row r="2405" spans="1:25">
      <c r="A2405" s="84"/>
      <c r="B2405" s="84"/>
      <c r="C2405" s="84"/>
      <c r="D2405" s="84"/>
      <c r="E2405" s="84"/>
      <c r="F2405" s="84"/>
      <c r="G2405" s="819"/>
      <c r="H2405" s="572"/>
      <c r="I2405" s="84"/>
      <c r="J2405" s="84"/>
      <c r="K2405" s="84"/>
      <c r="L2405" s="84"/>
      <c r="M2405" s="84"/>
      <c r="N2405" s="84"/>
      <c r="O2405" s="84"/>
      <c r="P2405" s="84"/>
      <c r="Q2405" s="84"/>
      <c r="R2405" s="84"/>
      <c r="S2405" s="84"/>
      <c r="T2405" s="84"/>
      <c r="U2405" s="84"/>
      <c r="V2405" s="84"/>
      <c r="W2405" s="84"/>
      <c r="X2405" s="84"/>
      <c r="Y2405" s="84"/>
    </row>
    <row r="2406" spans="1:25">
      <c r="A2406" s="84"/>
      <c r="B2406" s="84"/>
      <c r="C2406" s="84"/>
      <c r="D2406" s="84"/>
      <c r="E2406" s="84"/>
      <c r="F2406" s="84"/>
      <c r="G2406" s="819"/>
      <c r="H2406" s="572"/>
      <c r="I2406" s="84"/>
      <c r="J2406" s="84"/>
      <c r="K2406" s="84"/>
      <c r="L2406" s="84"/>
      <c r="M2406" s="84"/>
      <c r="N2406" s="84"/>
      <c r="O2406" s="84"/>
      <c r="P2406" s="84"/>
      <c r="Q2406" s="84"/>
      <c r="R2406" s="84"/>
      <c r="S2406" s="84"/>
      <c r="T2406" s="84"/>
      <c r="U2406" s="84"/>
      <c r="V2406" s="84"/>
      <c r="W2406" s="84"/>
      <c r="X2406" s="84"/>
      <c r="Y2406" s="84"/>
    </row>
    <row r="2407" spans="1:25">
      <c r="A2407" s="84"/>
      <c r="B2407" s="84"/>
      <c r="C2407" s="84"/>
      <c r="D2407" s="84"/>
      <c r="E2407" s="84"/>
      <c r="F2407" s="84"/>
      <c r="G2407" s="819"/>
      <c r="H2407" s="572"/>
      <c r="I2407" s="84"/>
      <c r="J2407" s="84"/>
      <c r="K2407" s="84"/>
      <c r="L2407" s="84"/>
      <c r="M2407" s="84"/>
      <c r="N2407" s="84"/>
      <c r="O2407" s="84"/>
      <c r="P2407" s="84"/>
      <c r="Q2407" s="84"/>
      <c r="R2407" s="84"/>
      <c r="S2407" s="84"/>
      <c r="T2407" s="84"/>
      <c r="U2407" s="84"/>
      <c r="V2407" s="84"/>
      <c r="W2407" s="84"/>
      <c r="X2407" s="84"/>
      <c r="Y2407" s="84"/>
    </row>
    <row r="2408" spans="1:25">
      <c r="A2408" s="84"/>
      <c r="B2408" s="84"/>
      <c r="C2408" s="84"/>
      <c r="D2408" s="84"/>
      <c r="E2408" s="84"/>
      <c r="F2408" s="84"/>
      <c r="G2408" s="819"/>
      <c r="H2408" s="572"/>
      <c r="I2408" s="84"/>
      <c r="J2408" s="84"/>
      <c r="K2408" s="84"/>
      <c r="L2408" s="84"/>
      <c r="M2408" s="84"/>
      <c r="N2408" s="84"/>
      <c r="O2408" s="84"/>
      <c r="P2408" s="84"/>
      <c r="Q2408" s="84"/>
      <c r="R2408" s="84"/>
      <c r="S2408" s="84"/>
      <c r="T2408" s="84"/>
      <c r="U2408" s="84"/>
      <c r="V2408" s="84"/>
      <c r="W2408" s="84"/>
      <c r="X2408" s="84"/>
      <c r="Y2408" s="84"/>
    </row>
    <row r="2409" spans="1:25">
      <c r="A2409" s="84"/>
      <c r="B2409" s="84"/>
      <c r="C2409" s="84"/>
      <c r="D2409" s="84"/>
      <c r="E2409" s="84"/>
      <c r="F2409" s="84"/>
      <c r="G2409" s="819"/>
      <c r="H2409" s="572"/>
      <c r="I2409" s="84"/>
      <c r="J2409" s="84"/>
      <c r="K2409" s="84"/>
      <c r="L2409" s="84"/>
      <c r="M2409" s="84"/>
      <c r="N2409" s="84"/>
      <c r="O2409" s="84"/>
      <c r="P2409" s="84"/>
      <c r="Q2409" s="84"/>
      <c r="R2409" s="84"/>
      <c r="S2409" s="84"/>
      <c r="T2409" s="84"/>
      <c r="U2409" s="84"/>
      <c r="V2409" s="84"/>
      <c r="W2409" s="84"/>
      <c r="X2409" s="84"/>
      <c r="Y2409" s="84"/>
    </row>
    <row r="2410" spans="1:25">
      <c r="A2410" s="84"/>
      <c r="B2410" s="84"/>
      <c r="C2410" s="84"/>
      <c r="D2410" s="84"/>
      <c r="E2410" s="84"/>
      <c r="F2410" s="84"/>
      <c r="G2410" s="819"/>
      <c r="H2410" s="572"/>
      <c r="I2410" s="84"/>
      <c r="J2410" s="84"/>
      <c r="K2410" s="84"/>
      <c r="L2410" s="84"/>
      <c r="M2410" s="84"/>
      <c r="N2410" s="84"/>
      <c r="O2410" s="84"/>
      <c r="P2410" s="84"/>
      <c r="Q2410" s="84"/>
      <c r="R2410" s="84"/>
      <c r="S2410" s="84"/>
      <c r="T2410" s="84"/>
      <c r="U2410" s="84"/>
      <c r="V2410" s="84"/>
      <c r="W2410" s="84"/>
      <c r="X2410" s="84"/>
      <c r="Y2410" s="84"/>
    </row>
    <row r="2411" spans="1:25">
      <c r="A2411" s="84"/>
      <c r="B2411" s="84"/>
      <c r="C2411" s="84"/>
      <c r="D2411" s="84"/>
      <c r="E2411" s="84"/>
      <c r="F2411" s="84"/>
      <c r="G2411" s="819"/>
      <c r="H2411" s="572"/>
      <c r="I2411" s="84"/>
      <c r="J2411" s="84"/>
      <c r="K2411" s="84"/>
      <c r="L2411" s="84"/>
      <c r="M2411" s="84"/>
      <c r="N2411" s="84"/>
      <c r="O2411" s="84"/>
      <c r="P2411" s="84"/>
      <c r="Q2411" s="84"/>
      <c r="R2411" s="84"/>
      <c r="S2411" s="84"/>
      <c r="T2411" s="84"/>
      <c r="U2411" s="84"/>
      <c r="V2411" s="84"/>
      <c r="W2411" s="84"/>
      <c r="X2411" s="84"/>
      <c r="Y2411" s="84"/>
    </row>
    <row r="2412" spans="1:25">
      <c r="A2412" s="84"/>
      <c r="B2412" s="84"/>
      <c r="C2412" s="84"/>
      <c r="D2412" s="84"/>
      <c r="E2412" s="84"/>
      <c r="F2412" s="84"/>
      <c r="G2412" s="819"/>
      <c r="H2412" s="572"/>
      <c r="I2412" s="84"/>
      <c r="J2412" s="84"/>
      <c r="K2412" s="84"/>
      <c r="L2412" s="84"/>
      <c r="M2412" s="84"/>
      <c r="N2412" s="84"/>
      <c r="O2412" s="84"/>
      <c r="P2412" s="84"/>
      <c r="Q2412" s="84"/>
      <c r="R2412" s="84"/>
      <c r="S2412" s="84"/>
      <c r="T2412" s="84"/>
      <c r="U2412" s="84"/>
      <c r="V2412" s="84"/>
      <c r="W2412" s="84"/>
      <c r="X2412" s="84"/>
      <c r="Y2412" s="84"/>
    </row>
    <row r="2413" spans="1:25">
      <c r="A2413" s="84"/>
      <c r="B2413" s="84"/>
      <c r="C2413" s="84"/>
      <c r="D2413" s="84"/>
      <c r="E2413" s="84"/>
      <c r="F2413" s="84"/>
      <c r="G2413" s="819"/>
      <c r="H2413" s="572"/>
      <c r="I2413" s="84"/>
      <c r="J2413" s="84"/>
      <c r="K2413" s="84"/>
      <c r="L2413" s="84"/>
      <c r="M2413" s="84"/>
      <c r="N2413" s="84"/>
      <c r="O2413" s="84"/>
      <c r="P2413" s="84"/>
      <c r="Q2413" s="84"/>
      <c r="R2413" s="84"/>
      <c r="S2413" s="84"/>
      <c r="T2413" s="84"/>
      <c r="U2413" s="84"/>
      <c r="V2413" s="84"/>
      <c r="W2413" s="84"/>
      <c r="X2413" s="84"/>
      <c r="Y2413" s="84"/>
    </row>
    <row r="2414" spans="1:25">
      <c r="A2414" s="84"/>
      <c r="B2414" s="84"/>
      <c r="C2414" s="84"/>
      <c r="D2414" s="84"/>
      <c r="E2414" s="84"/>
      <c r="F2414" s="84"/>
      <c r="G2414" s="819"/>
      <c r="H2414" s="572"/>
      <c r="I2414" s="84"/>
      <c r="J2414" s="84"/>
      <c r="K2414" s="84"/>
      <c r="L2414" s="84"/>
      <c r="M2414" s="84"/>
      <c r="N2414" s="84"/>
      <c r="O2414" s="84"/>
      <c r="P2414" s="84"/>
      <c r="Q2414" s="84"/>
      <c r="R2414" s="84"/>
      <c r="S2414" s="84"/>
      <c r="T2414" s="84"/>
      <c r="U2414" s="84"/>
      <c r="V2414" s="84"/>
      <c r="W2414" s="84"/>
      <c r="X2414" s="84"/>
      <c r="Y2414" s="84"/>
    </row>
    <row r="2415" spans="1:25">
      <c r="A2415" s="84"/>
      <c r="B2415" s="84"/>
      <c r="C2415" s="84"/>
      <c r="D2415" s="84"/>
      <c r="E2415" s="84"/>
      <c r="F2415" s="84"/>
      <c r="G2415" s="819"/>
      <c r="H2415" s="572"/>
      <c r="I2415" s="84"/>
      <c r="J2415" s="84"/>
      <c r="K2415" s="84"/>
      <c r="L2415" s="84"/>
      <c r="M2415" s="84"/>
      <c r="N2415" s="84"/>
      <c r="O2415" s="84"/>
      <c r="P2415" s="84"/>
      <c r="Q2415" s="84"/>
      <c r="R2415" s="84"/>
      <c r="S2415" s="84"/>
      <c r="T2415" s="84"/>
      <c r="U2415" s="84"/>
      <c r="V2415" s="84"/>
      <c r="W2415" s="84"/>
      <c r="X2415" s="84"/>
      <c r="Y2415" s="84"/>
    </row>
    <row r="2416" spans="1:25">
      <c r="A2416" s="84"/>
      <c r="B2416" s="84"/>
      <c r="C2416" s="84"/>
      <c r="D2416" s="84"/>
      <c r="E2416" s="84"/>
      <c r="F2416" s="84"/>
      <c r="G2416" s="819"/>
      <c r="H2416" s="572"/>
      <c r="I2416" s="84"/>
      <c r="J2416" s="84"/>
      <c r="K2416" s="84"/>
      <c r="L2416" s="84"/>
      <c r="M2416" s="84"/>
      <c r="N2416" s="84"/>
      <c r="O2416" s="84"/>
      <c r="P2416" s="84"/>
      <c r="Q2416" s="84"/>
      <c r="R2416" s="84"/>
      <c r="S2416" s="84"/>
      <c r="T2416" s="84"/>
      <c r="U2416" s="84"/>
      <c r="V2416" s="84"/>
      <c r="W2416" s="84"/>
      <c r="X2416" s="84"/>
      <c r="Y2416" s="84"/>
    </row>
    <row r="2417" spans="1:25">
      <c r="A2417" s="84"/>
      <c r="B2417" s="84"/>
      <c r="C2417" s="84"/>
      <c r="D2417" s="84"/>
      <c r="E2417" s="84"/>
      <c r="F2417" s="84"/>
      <c r="G2417" s="819"/>
      <c r="H2417" s="572"/>
      <c r="I2417" s="84"/>
      <c r="J2417" s="84"/>
      <c r="K2417" s="84"/>
      <c r="L2417" s="84"/>
      <c r="M2417" s="84"/>
      <c r="N2417" s="84"/>
      <c r="O2417" s="84"/>
      <c r="P2417" s="84"/>
      <c r="Q2417" s="84"/>
      <c r="R2417" s="84"/>
      <c r="S2417" s="84"/>
      <c r="T2417" s="84"/>
      <c r="U2417" s="84"/>
      <c r="V2417" s="84"/>
      <c r="W2417" s="84"/>
      <c r="X2417" s="84"/>
      <c r="Y2417" s="84"/>
    </row>
    <row r="2418" spans="1:25">
      <c r="A2418" s="84"/>
      <c r="B2418" s="84"/>
      <c r="C2418" s="84"/>
      <c r="D2418" s="84"/>
      <c r="E2418" s="84"/>
      <c r="F2418" s="84"/>
      <c r="G2418" s="819"/>
      <c r="H2418" s="572"/>
      <c r="I2418" s="84"/>
      <c r="J2418" s="84"/>
      <c r="K2418" s="84"/>
      <c r="L2418" s="84"/>
      <c r="M2418" s="84"/>
      <c r="N2418" s="84"/>
      <c r="O2418" s="84"/>
      <c r="P2418" s="84"/>
      <c r="Q2418" s="84"/>
      <c r="R2418" s="84"/>
      <c r="S2418" s="84"/>
      <c r="T2418" s="84"/>
      <c r="U2418" s="84"/>
      <c r="V2418" s="84"/>
      <c r="W2418" s="84"/>
      <c r="X2418" s="84"/>
      <c r="Y2418" s="84"/>
    </row>
    <row r="2419" spans="1:25">
      <c r="A2419" s="84"/>
      <c r="B2419" s="84"/>
      <c r="C2419" s="84"/>
      <c r="D2419" s="84"/>
      <c r="E2419" s="84"/>
      <c r="F2419" s="84"/>
      <c r="G2419" s="819"/>
      <c r="H2419" s="572"/>
      <c r="I2419" s="84"/>
      <c r="J2419" s="84"/>
      <c r="K2419" s="84"/>
      <c r="L2419" s="84"/>
      <c r="M2419" s="84"/>
      <c r="N2419" s="84"/>
      <c r="O2419" s="84"/>
      <c r="P2419" s="84"/>
      <c r="Q2419" s="84"/>
      <c r="R2419" s="84"/>
      <c r="S2419" s="84"/>
      <c r="T2419" s="84"/>
      <c r="U2419" s="84"/>
      <c r="V2419" s="84"/>
      <c r="W2419" s="84"/>
      <c r="X2419" s="84"/>
      <c r="Y2419" s="84"/>
    </row>
    <row r="2420" spans="1:25">
      <c r="A2420" s="84"/>
      <c r="B2420" s="84"/>
      <c r="C2420" s="84"/>
      <c r="D2420" s="84"/>
      <c r="E2420" s="84"/>
      <c r="F2420" s="84"/>
      <c r="G2420" s="819"/>
      <c r="H2420" s="572"/>
      <c r="I2420" s="84"/>
      <c r="J2420" s="84"/>
      <c r="K2420" s="84"/>
      <c r="L2420" s="84"/>
      <c r="M2420" s="84"/>
      <c r="N2420" s="84"/>
      <c r="O2420" s="84"/>
      <c r="P2420" s="84"/>
      <c r="Q2420" s="84"/>
      <c r="R2420" s="84"/>
      <c r="S2420" s="84"/>
      <c r="T2420" s="84"/>
      <c r="U2420" s="84"/>
      <c r="V2420" s="84"/>
      <c r="W2420" s="84"/>
      <c r="X2420" s="84"/>
      <c r="Y2420" s="84"/>
    </row>
    <row r="2421" spans="1:25">
      <c r="A2421" s="84"/>
      <c r="B2421" s="84"/>
      <c r="C2421" s="84"/>
      <c r="D2421" s="84"/>
      <c r="E2421" s="84"/>
      <c r="F2421" s="84"/>
      <c r="G2421" s="819"/>
      <c r="H2421" s="572"/>
      <c r="I2421" s="84"/>
      <c r="J2421" s="84"/>
      <c r="K2421" s="84"/>
      <c r="L2421" s="84"/>
      <c r="M2421" s="84"/>
      <c r="N2421" s="84"/>
      <c r="O2421" s="84"/>
      <c r="P2421" s="84"/>
      <c r="Q2421" s="84"/>
      <c r="R2421" s="84"/>
      <c r="S2421" s="84"/>
      <c r="T2421" s="84"/>
      <c r="U2421" s="84"/>
      <c r="V2421" s="84"/>
      <c r="W2421" s="84"/>
      <c r="X2421" s="84"/>
      <c r="Y2421" s="84"/>
    </row>
    <row r="2422" spans="1:25">
      <c r="A2422" s="84"/>
      <c r="B2422" s="84"/>
      <c r="C2422" s="84"/>
      <c r="D2422" s="84"/>
      <c r="E2422" s="84"/>
      <c r="F2422" s="84"/>
      <c r="G2422" s="819"/>
      <c r="H2422" s="572"/>
      <c r="I2422" s="84"/>
      <c r="J2422" s="84"/>
      <c r="K2422" s="84"/>
      <c r="L2422" s="84"/>
      <c r="M2422" s="84"/>
      <c r="N2422" s="84"/>
      <c r="O2422" s="84"/>
      <c r="P2422" s="84"/>
      <c r="Q2422" s="84"/>
      <c r="R2422" s="84"/>
      <c r="S2422" s="84"/>
      <c r="T2422" s="84"/>
      <c r="U2422" s="84"/>
      <c r="V2422" s="84"/>
      <c r="W2422" s="84"/>
      <c r="X2422" s="84"/>
      <c r="Y2422" s="84"/>
    </row>
    <row r="2423" spans="1:25">
      <c r="A2423" s="84"/>
      <c r="B2423" s="84"/>
      <c r="C2423" s="84"/>
      <c r="D2423" s="84"/>
      <c r="E2423" s="84"/>
      <c r="F2423" s="84"/>
      <c r="G2423" s="819"/>
      <c r="H2423" s="572"/>
      <c r="I2423" s="84"/>
      <c r="J2423" s="84"/>
      <c r="K2423" s="84"/>
      <c r="L2423" s="84"/>
      <c r="M2423" s="84"/>
      <c r="N2423" s="84"/>
      <c r="O2423" s="84"/>
      <c r="P2423" s="84"/>
      <c r="Q2423" s="84"/>
      <c r="R2423" s="84"/>
      <c r="S2423" s="84"/>
      <c r="T2423" s="84"/>
      <c r="U2423" s="84"/>
      <c r="V2423" s="84"/>
      <c r="W2423" s="84"/>
      <c r="X2423" s="84"/>
      <c r="Y2423" s="84"/>
    </row>
    <row r="2424" spans="1:25">
      <c r="A2424" s="84"/>
      <c r="B2424" s="84"/>
      <c r="C2424" s="84"/>
      <c r="D2424" s="84"/>
      <c r="E2424" s="84"/>
      <c r="F2424" s="84"/>
      <c r="G2424" s="819"/>
      <c r="H2424" s="572"/>
      <c r="I2424" s="84"/>
      <c r="J2424" s="84"/>
      <c r="K2424" s="84"/>
      <c r="L2424" s="84"/>
      <c r="M2424" s="84"/>
      <c r="N2424" s="84"/>
      <c r="O2424" s="84"/>
      <c r="P2424" s="84"/>
      <c r="Q2424" s="84"/>
      <c r="R2424" s="84"/>
      <c r="S2424" s="84"/>
      <c r="T2424" s="84"/>
      <c r="U2424" s="84"/>
      <c r="V2424" s="84"/>
      <c r="W2424" s="84"/>
      <c r="X2424" s="84"/>
      <c r="Y2424" s="84"/>
    </row>
    <row r="2425" spans="1:25">
      <c r="A2425" s="84"/>
      <c r="B2425" s="84"/>
      <c r="C2425" s="84"/>
      <c r="D2425" s="84"/>
      <c r="E2425" s="84"/>
      <c r="F2425" s="84"/>
      <c r="G2425" s="819"/>
      <c r="H2425" s="572"/>
      <c r="I2425" s="84"/>
      <c r="J2425" s="84"/>
      <c r="K2425" s="84"/>
      <c r="L2425" s="84"/>
      <c r="M2425" s="84"/>
      <c r="N2425" s="84"/>
      <c r="O2425" s="84"/>
      <c r="P2425" s="84"/>
      <c r="Q2425" s="84"/>
      <c r="R2425" s="84"/>
      <c r="S2425" s="84"/>
      <c r="T2425" s="84"/>
      <c r="U2425" s="84"/>
      <c r="V2425" s="84"/>
      <c r="W2425" s="84"/>
      <c r="X2425" s="84"/>
      <c r="Y2425" s="84"/>
    </row>
    <row r="2426" spans="1:25">
      <c r="A2426" s="84"/>
      <c r="B2426" s="84"/>
      <c r="C2426" s="84"/>
      <c r="D2426" s="84"/>
      <c r="E2426" s="84"/>
      <c r="F2426" s="84"/>
      <c r="G2426" s="819"/>
      <c r="H2426" s="572"/>
      <c r="I2426" s="84"/>
      <c r="J2426" s="84"/>
      <c r="K2426" s="84"/>
      <c r="L2426" s="84"/>
      <c r="M2426" s="84"/>
      <c r="N2426" s="84"/>
      <c r="O2426" s="84"/>
      <c r="P2426" s="84"/>
      <c r="Q2426" s="84"/>
      <c r="R2426" s="84"/>
      <c r="S2426" s="84"/>
      <c r="T2426" s="84"/>
      <c r="U2426" s="84"/>
      <c r="V2426" s="84"/>
      <c r="W2426" s="84"/>
      <c r="X2426" s="84"/>
      <c r="Y2426" s="84"/>
    </row>
    <row r="2427" spans="1:25">
      <c r="A2427" s="84"/>
      <c r="B2427" s="84"/>
      <c r="C2427" s="84"/>
      <c r="D2427" s="84"/>
      <c r="E2427" s="84"/>
      <c r="F2427" s="84"/>
      <c r="G2427" s="819"/>
      <c r="H2427" s="572"/>
      <c r="I2427" s="84"/>
      <c r="J2427" s="84"/>
      <c r="K2427" s="84"/>
      <c r="L2427" s="84"/>
      <c r="M2427" s="84"/>
      <c r="N2427" s="84"/>
      <c r="O2427" s="84"/>
      <c r="P2427" s="84"/>
      <c r="Q2427" s="84"/>
      <c r="R2427" s="84"/>
      <c r="S2427" s="84"/>
      <c r="T2427" s="84"/>
      <c r="U2427" s="84"/>
      <c r="V2427" s="84"/>
      <c r="W2427" s="84"/>
      <c r="X2427" s="84"/>
      <c r="Y2427" s="84"/>
    </row>
    <row r="2428" spans="1:25">
      <c r="A2428" s="84"/>
      <c r="B2428" s="84"/>
      <c r="C2428" s="84"/>
      <c r="D2428" s="84"/>
      <c r="E2428" s="84"/>
      <c r="F2428" s="84"/>
      <c r="G2428" s="819"/>
      <c r="H2428" s="572"/>
      <c r="I2428" s="84"/>
      <c r="J2428" s="84"/>
      <c r="K2428" s="84"/>
      <c r="L2428" s="84"/>
      <c r="M2428" s="84"/>
      <c r="N2428" s="84"/>
      <c r="O2428" s="84"/>
      <c r="P2428" s="84"/>
      <c r="Q2428" s="84"/>
      <c r="R2428" s="84"/>
      <c r="S2428" s="84"/>
      <c r="T2428" s="84"/>
      <c r="U2428" s="84"/>
      <c r="V2428" s="84"/>
      <c r="W2428" s="84"/>
      <c r="X2428" s="84"/>
      <c r="Y2428" s="84"/>
    </row>
    <row r="2429" spans="1:25">
      <c r="A2429" s="84"/>
      <c r="B2429" s="84"/>
      <c r="C2429" s="84"/>
      <c r="D2429" s="84"/>
      <c r="E2429" s="84"/>
      <c r="F2429" s="84"/>
      <c r="G2429" s="819"/>
      <c r="H2429" s="572"/>
      <c r="I2429" s="84"/>
      <c r="J2429" s="84"/>
      <c r="K2429" s="84"/>
      <c r="L2429" s="84"/>
      <c r="M2429" s="84"/>
      <c r="N2429" s="84"/>
      <c r="O2429" s="84"/>
      <c r="P2429" s="84"/>
      <c r="Q2429" s="84"/>
      <c r="R2429" s="84"/>
      <c r="S2429" s="84"/>
      <c r="T2429" s="84"/>
      <c r="U2429" s="84"/>
      <c r="V2429" s="84"/>
      <c r="W2429" s="84"/>
      <c r="X2429" s="84"/>
      <c r="Y2429" s="84"/>
    </row>
    <row r="2430" spans="1:25">
      <c r="A2430" s="84"/>
      <c r="B2430" s="84"/>
      <c r="C2430" s="84"/>
      <c r="D2430" s="84"/>
      <c r="E2430" s="84"/>
      <c r="F2430" s="84"/>
      <c r="G2430" s="819"/>
      <c r="H2430" s="572"/>
      <c r="I2430" s="84"/>
      <c r="J2430" s="84"/>
      <c r="K2430" s="84"/>
      <c r="L2430" s="84"/>
      <c r="M2430" s="84"/>
      <c r="N2430" s="84"/>
      <c r="O2430" s="84"/>
      <c r="P2430" s="84"/>
      <c r="Q2430" s="84"/>
      <c r="R2430" s="84"/>
      <c r="S2430" s="84"/>
      <c r="T2430" s="84"/>
      <c r="U2430" s="84"/>
      <c r="V2430" s="84"/>
      <c r="W2430" s="84"/>
      <c r="X2430" s="84"/>
      <c r="Y2430" s="84"/>
    </row>
    <row r="2431" spans="1:25">
      <c r="A2431" s="84"/>
      <c r="B2431" s="84"/>
      <c r="C2431" s="84"/>
      <c r="D2431" s="84"/>
      <c r="E2431" s="84"/>
      <c r="F2431" s="84"/>
      <c r="G2431" s="819"/>
      <c r="H2431" s="572"/>
      <c r="I2431" s="84"/>
      <c r="J2431" s="84"/>
      <c r="K2431" s="84"/>
      <c r="L2431" s="84"/>
      <c r="M2431" s="84"/>
      <c r="N2431" s="84"/>
      <c r="O2431" s="84"/>
      <c r="P2431" s="84"/>
      <c r="Q2431" s="84"/>
      <c r="R2431" s="84"/>
      <c r="S2431" s="84"/>
      <c r="T2431" s="84"/>
      <c r="U2431" s="84"/>
      <c r="V2431" s="84"/>
      <c r="W2431" s="84"/>
      <c r="X2431" s="84"/>
      <c r="Y2431" s="84"/>
    </row>
    <row r="2432" spans="1:25">
      <c r="A2432" s="84"/>
      <c r="B2432" s="84"/>
      <c r="C2432" s="84"/>
      <c r="D2432" s="84"/>
      <c r="E2432" s="84"/>
      <c r="F2432" s="84"/>
      <c r="G2432" s="819"/>
      <c r="H2432" s="572"/>
      <c r="I2432" s="84"/>
      <c r="J2432" s="84"/>
      <c r="K2432" s="84"/>
      <c r="L2432" s="84"/>
      <c r="M2432" s="84"/>
      <c r="N2432" s="84"/>
      <c r="O2432" s="84"/>
      <c r="P2432" s="84"/>
      <c r="Q2432" s="84"/>
      <c r="R2432" s="84"/>
      <c r="S2432" s="84"/>
      <c r="T2432" s="84"/>
      <c r="U2432" s="84"/>
      <c r="V2432" s="84"/>
      <c r="W2432" s="84"/>
      <c r="X2432" s="84"/>
      <c r="Y2432" s="84"/>
    </row>
    <row r="2433" spans="1:25">
      <c r="A2433" s="84"/>
      <c r="B2433" s="84"/>
      <c r="C2433" s="84"/>
      <c r="D2433" s="84"/>
      <c r="E2433" s="84"/>
      <c r="F2433" s="84"/>
      <c r="G2433" s="819"/>
      <c r="H2433" s="572"/>
      <c r="I2433" s="84"/>
      <c r="J2433" s="84"/>
      <c r="K2433" s="84"/>
      <c r="L2433" s="84"/>
      <c r="M2433" s="84"/>
      <c r="N2433" s="84"/>
      <c r="O2433" s="84"/>
      <c r="P2433" s="84"/>
      <c r="Q2433" s="84"/>
      <c r="R2433" s="84"/>
      <c r="S2433" s="84"/>
      <c r="T2433" s="84"/>
      <c r="U2433" s="84"/>
      <c r="V2433" s="84"/>
      <c r="W2433" s="84"/>
      <c r="X2433" s="84"/>
      <c r="Y2433" s="84"/>
    </row>
    <row r="2434" spans="1:25">
      <c r="A2434" s="84"/>
      <c r="B2434" s="84"/>
      <c r="C2434" s="84"/>
      <c r="D2434" s="84"/>
      <c r="E2434" s="84"/>
      <c r="F2434" s="84"/>
      <c r="G2434" s="819"/>
      <c r="H2434" s="572"/>
      <c r="I2434" s="84"/>
      <c r="J2434" s="84"/>
      <c r="K2434" s="84"/>
      <c r="L2434" s="84"/>
      <c r="M2434" s="84"/>
      <c r="N2434" s="84"/>
      <c r="O2434" s="84"/>
      <c r="P2434" s="84"/>
      <c r="Q2434" s="84"/>
      <c r="R2434" s="84"/>
      <c r="S2434" s="84"/>
      <c r="T2434" s="84"/>
      <c r="U2434" s="84"/>
      <c r="V2434" s="84"/>
      <c r="W2434" s="84"/>
      <c r="X2434" s="84"/>
      <c r="Y2434" s="84"/>
    </row>
    <row r="2435" spans="1:25">
      <c r="A2435" s="84"/>
      <c r="B2435" s="84"/>
      <c r="C2435" s="84"/>
      <c r="D2435" s="84"/>
      <c r="E2435" s="84"/>
      <c r="F2435" s="84"/>
      <c r="G2435" s="819"/>
      <c r="H2435" s="572"/>
      <c r="I2435" s="84"/>
      <c r="J2435" s="84"/>
      <c r="K2435" s="84"/>
      <c r="L2435" s="84"/>
      <c r="M2435" s="84"/>
      <c r="N2435" s="84"/>
      <c r="O2435" s="84"/>
      <c r="P2435" s="84"/>
      <c r="Q2435" s="84"/>
      <c r="R2435" s="84"/>
      <c r="S2435" s="84"/>
      <c r="T2435" s="84"/>
      <c r="U2435" s="84"/>
      <c r="V2435" s="84"/>
      <c r="W2435" s="84"/>
      <c r="X2435" s="84"/>
      <c r="Y2435" s="84"/>
    </row>
    <row r="2436" spans="1:25">
      <c r="A2436" s="84"/>
      <c r="B2436" s="84"/>
      <c r="C2436" s="84"/>
      <c r="D2436" s="84"/>
      <c r="E2436" s="84"/>
      <c r="F2436" s="84"/>
      <c r="G2436" s="819"/>
      <c r="H2436" s="572"/>
      <c r="I2436" s="84"/>
      <c r="J2436" s="84"/>
      <c r="K2436" s="84"/>
      <c r="L2436" s="84"/>
      <c r="M2436" s="84"/>
      <c r="N2436" s="84"/>
      <c r="O2436" s="84"/>
      <c r="P2436" s="84"/>
      <c r="Q2436" s="84"/>
      <c r="R2436" s="84"/>
      <c r="S2436" s="84"/>
      <c r="T2436" s="84"/>
      <c r="U2436" s="84"/>
      <c r="V2436" s="84"/>
      <c r="W2436" s="84"/>
      <c r="X2436" s="84"/>
      <c r="Y2436" s="84"/>
    </row>
    <row r="2437" spans="1:25">
      <c r="A2437" s="84"/>
      <c r="B2437" s="84"/>
      <c r="C2437" s="84"/>
      <c r="D2437" s="84"/>
      <c r="E2437" s="84"/>
      <c r="F2437" s="84"/>
      <c r="G2437" s="819"/>
      <c r="H2437" s="572"/>
      <c r="I2437" s="84"/>
      <c r="J2437" s="84"/>
      <c r="K2437" s="84"/>
      <c r="L2437" s="84"/>
      <c r="M2437" s="84"/>
      <c r="N2437" s="84"/>
      <c r="O2437" s="84"/>
      <c r="P2437" s="84"/>
      <c r="Q2437" s="84"/>
      <c r="R2437" s="84"/>
      <c r="S2437" s="84"/>
      <c r="T2437" s="84"/>
      <c r="U2437" s="84"/>
      <c r="V2437" s="84"/>
      <c r="W2437" s="84"/>
      <c r="X2437" s="84"/>
      <c r="Y2437" s="84"/>
    </row>
    <row r="2438" spans="1:25">
      <c r="A2438" s="84"/>
      <c r="B2438" s="84"/>
      <c r="C2438" s="84"/>
      <c r="D2438" s="84"/>
      <c r="E2438" s="84"/>
      <c r="F2438" s="84"/>
      <c r="G2438" s="819"/>
      <c r="H2438" s="572"/>
      <c r="I2438" s="84"/>
      <c r="J2438" s="84"/>
      <c r="K2438" s="84"/>
      <c r="L2438" s="84"/>
      <c r="M2438" s="84"/>
      <c r="N2438" s="84"/>
      <c r="O2438" s="84"/>
      <c r="P2438" s="84"/>
      <c r="Q2438" s="84"/>
      <c r="R2438" s="84"/>
      <c r="S2438" s="84"/>
      <c r="T2438" s="84"/>
      <c r="U2438" s="84"/>
      <c r="V2438" s="84"/>
      <c r="W2438" s="84"/>
      <c r="X2438" s="84"/>
      <c r="Y2438" s="84"/>
    </row>
    <row r="2439" spans="1:25">
      <c r="A2439" s="84"/>
      <c r="B2439" s="84"/>
      <c r="C2439" s="84"/>
      <c r="D2439" s="84"/>
      <c r="E2439" s="84"/>
      <c r="F2439" s="84"/>
      <c r="G2439" s="819"/>
      <c r="H2439" s="572"/>
      <c r="I2439" s="84"/>
      <c r="J2439" s="84"/>
      <c r="K2439" s="84"/>
      <c r="L2439" s="84"/>
      <c r="M2439" s="84"/>
      <c r="N2439" s="84"/>
      <c r="O2439" s="84"/>
      <c r="P2439" s="84"/>
      <c r="Q2439" s="84"/>
      <c r="R2439" s="84"/>
      <c r="S2439" s="84"/>
      <c r="T2439" s="84"/>
      <c r="U2439" s="84"/>
      <c r="V2439" s="84"/>
      <c r="W2439" s="84"/>
      <c r="X2439" s="84"/>
      <c r="Y2439" s="84"/>
    </row>
    <row r="2440" spans="1:25">
      <c r="A2440" s="84"/>
      <c r="B2440" s="84"/>
      <c r="C2440" s="84"/>
      <c r="D2440" s="84"/>
      <c r="E2440" s="84"/>
      <c r="F2440" s="84"/>
      <c r="G2440" s="819"/>
      <c r="H2440" s="572"/>
      <c r="I2440" s="84"/>
      <c r="J2440" s="84"/>
      <c r="K2440" s="84"/>
      <c r="L2440" s="84"/>
      <c r="M2440" s="84"/>
      <c r="N2440" s="84"/>
      <c r="O2440" s="84"/>
      <c r="P2440" s="84"/>
      <c r="Q2440" s="84"/>
      <c r="R2440" s="84"/>
      <c r="S2440" s="84"/>
      <c r="T2440" s="84"/>
      <c r="U2440" s="84"/>
      <c r="V2440" s="84"/>
      <c r="W2440" s="84"/>
      <c r="X2440" s="84"/>
      <c r="Y2440" s="84"/>
    </row>
    <row r="2441" spans="1:25">
      <c r="A2441" s="84"/>
      <c r="B2441" s="84"/>
      <c r="C2441" s="84"/>
      <c r="D2441" s="84"/>
      <c r="E2441" s="84"/>
      <c r="F2441" s="84"/>
      <c r="G2441" s="819"/>
      <c r="H2441" s="572"/>
      <c r="I2441" s="84"/>
      <c r="J2441" s="84"/>
      <c r="K2441" s="84"/>
      <c r="L2441" s="84"/>
      <c r="M2441" s="84"/>
      <c r="N2441" s="84"/>
      <c r="O2441" s="84"/>
      <c r="P2441" s="84"/>
      <c r="Q2441" s="84"/>
      <c r="R2441" s="84"/>
      <c r="S2441" s="84"/>
      <c r="T2441" s="84"/>
      <c r="U2441" s="84"/>
      <c r="V2441" s="84"/>
      <c r="W2441" s="84"/>
      <c r="X2441" s="84"/>
      <c r="Y2441" s="84"/>
    </row>
    <row r="2442" spans="1:25">
      <c r="A2442" s="84"/>
      <c r="B2442" s="84"/>
      <c r="C2442" s="84"/>
      <c r="D2442" s="84"/>
      <c r="E2442" s="84"/>
      <c r="F2442" s="84"/>
      <c r="G2442" s="819"/>
      <c r="H2442" s="572"/>
      <c r="I2442" s="84"/>
      <c r="J2442" s="84"/>
      <c r="K2442" s="84"/>
      <c r="L2442" s="84"/>
      <c r="M2442" s="84"/>
      <c r="N2442" s="84"/>
      <c r="O2442" s="84"/>
      <c r="P2442" s="84"/>
      <c r="Q2442" s="84"/>
      <c r="R2442" s="84"/>
      <c r="S2442" s="84"/>
      <c r="T2442" s="84"/>
      <c r="U2442" s="84"/>
      <c r="V2442" s="84"/>
      <c r="W2442" s="84"/>
      <c r="X2442" s="84"/>
      <c r="Y2442" s="84"/>
    </row>
    <row r="2443" spans="1:25">
      <c r="A2443" s="84"/>
      <c r="B2443" s="84"/>
      <c r="C2443" s="84"/>
      <c r="D2443" s="84"/>
      <c r="E2443" s="84"/>
      <c r="F2443" s="84"/>
      <c r="G2443" s="819"/>
      <c r="H2443" s="572"/>
      <c r="I2443" s="84"/>
      <c r="J2443" s="84"/>
      <c r="K2443" s="84"/>
      <c r="L2443" s="84"/>
      <c r="M2443" s="84"/>
      <c r="N2443" s="84"/>
      <c r="O2443" s="84"/>
      <c r="P2443" s="84"/>
      <c r="Q2443" s="84"/>
      <c r="R2443" s="84"/>
      <c r="S2443" s="84"/>
      <c r="T2443" s="84"/>
      <c r="U2443" s="84"/>
      <c r="V2443" s="84"/>
      <c r="W2443" s="84"/>
      <c r="X2443" s="84"/>
      <c r="Y2443" s="84"/>
    </row>
    <row r="2444" spans="1:25">
      <c r="A2444" s="84"/>
      <c r="B2444" s="84"/>
      <c r="C2444" s="84"/>
      <c r="D2444" s="84"/>
      <c r="E2444" s="84"/>
      <c r="F2444" s="84"/>
      <c r="G2444" s="819"/>
      <c r="H2444" s="572"/>
      <c r="I2444" s="84"/>
      <c r="J2444" s="84"/>
      <c r="K2444" s="84"/>
      <c r="L2444" s="84"/>
      <c r="M2444" s="84"/>
      <c r="N2444" s="84"/>
      <c r="O2444" s="84"/>
      <c r="P2444" s="84"/>
      <c r="Q2444" s="84"/>
      <c r="R2444" s="84"/>
      <c r="S2444" s="84"/>
      <c r="T2444" s="84"/>
      <c r="U2444" s="84"/>
      <c r="V2444" s="84"/>
      <c r="W2444" s="84"/>
      <c r="X2444" s="84"/>
      <c r="Y2444" s="84"/>
    </row>
    <row r="2445" spans="1:25">
      <c r="A2445" s="84"/>
      <c r="B2445" s="84"/>
      <c r="C2445" s="84"/>
      <c r="D2445" s="84"/>
      <c r="E2445" s="84"/>
      <c r="F2445" s="84"/>
      <c r="G2445" s="819"/>
      <c r="H2445" s="572"/>
      <c r="I2445" s="84"/>
      <c r="J2445" s="84"/>
      <c r="K2445" s="84"/>
      <c r="L2445" s="84"/>
      <c r="M2445" s="84"/>
      <c r="N2445" s="84"/>
      <c r="O2445" s="84"/>
      <c r="P2445" s="84"/>
      <c r="Q2445" s="84"/>
      <c r="R2445" s="84"/>
      <c r="S2445" s="84"/>
      <c r="T2445" s="84"/>
      <c r="U2445" s="84"/>
      <c r="V2445" s="84"/>
      <c r="W2445" s="84"/>
      <c r="X2445" s="84"/>
      <c r="Y2445" s="84"/>
    </row>
    <row r="2446" spans="1:25">
      <c r="A2446" s="84"/>
      <c r="B2446" s="84"/>
      <c r="C2446" s="84"/>
      <c r="D2446" s="84"/>
      <c r="E2446" s="84"/>
      <c r="F2446" s="84"/>
      <c r="G2446" s="819"/>
      <c r="H2446" s="572"/>
      <c r="I2446" s="84"/>
      <c r="J2446" s="84"/>
      <c r="K2446" s="84"/>
      <c r="L2446" s="84"/>
      <c r="M2446" s="84"/>
      <c r="N2446" s="84"/>
      <c r="O2446" s="84"/>
      <c r="P2446" s="84"/>
      <c r="Q2446" s="84"/>
      <c r="R2446" s="84"/>
      <c r="S2446" s="84"/>
      <c r="T2446" s="84"/>
      <c r="U2446" s="84"/>
      <c r="V2446" s="84"/>
      <c r="W2446" s="84"/>
      <c r="X2446" s="84"/>
      <c r="Y2446" s="84"/>
    </row>
    <row r="2447" spans="1:25">
      <c r="A2447" s="84"/>
      <c r="B2447" s="84"/>
      <c r="C2447" s="84"/>
      <c r="D2447" s="84"/>
      <c r="E2447" s="84"/>
      <c r="F2447" s="84"/>
      <c r="G2447" s="819"/>
      <c r="H2447" s="572"/>
      <c r="I2447" s="84"/>
      <c r="J2447" s="84"/>
      <c r="K2447" s="84"/>
      <c r="L2447" s="84"/>
      <c r="M2447" s="84"/>
      <c r="N2447" s="84"/>
      <c r="O2447" s="84"/>
      <c r="P2447" s="84"/>
      <c r="Q2447" s="84"/>
      <c r="R2447" s="84"/>
      <c r="S2447" s="84"/>
      <c r="T2447" s="84"/>
      <c r="U2447" s="84"/>
      <c r="V2447" s="84"/>
      <c r="W2447" s="84"/>
      <c r="X2447" s="84"/>
      <c r="Y2447" s="84"/>
    </row>
    <row r="2448" spans="1:25">
      <c r="A2448" s="84"/>
      <c r="B2448" s="84"/>
      <c r="C2448" s="84"/>
      <c r="D2448" s="84"/>
      <c r="E2448" s="84"/>
      <c r="F2448" s="84"/>
      <c r="G2448" s="819"/>
      <c r="H2448" s="572"/>
      <c r="I2448" s="84"/>
      <c r="J2448" s="84"/>
      <c r="K2448" s="84"/>
      <c r="L2448" s="84"/>
      <c r="M2448" s="84"/>
      <c r="N2448" s="84"/>
      <c r="O2448" s="84"/>
      <c r="P2448" s="84"/>
      <c r="Q2448" s="84"/>
      <c r="R2448" s="84"/>
      <c r="S2448" s="84"/>
      <c r="T2448" s="84"/>
      <c r="U2448" s="84"/>
      <c r="V2448" s="84"/>
      <c r="W2448" s="84"/>
      <c r="X2448" s="84"/>
      <c r="Y2448" s="84"/>
    </row>
    <row r="2449" spans="1:25">
      <c r="A2449" s="84"/>
      <c r="B2449" s="84"/>
      <c r="C2449" s="84"/>
      <c r="D2449" s="84"/>
      <c r="E2449" s="84"/>
      <c r="F2449" s="84"/>
      <c r="G2449" s="819"/>
      <c r="H2449" s="572"/>
      <c r="I2449" s="84"/>
      <c r="J2449" s="84"/>
      <c r="K2449" s="84"/>
      <c r="L2449" s="84"/>
      <c r="M2449" s="84"/>
      <c r="N2449" s="84"/>
      <c r="O2449" s="84"/>
      <c r="P2449" s="84"/>
      <c r="Q2449" s="84"/>
      <c r="R2449" s="84"/>
      <c r="S2449" s="84"/>
      <c r="T2449" s="84"/>
      <c r="U2449" s="84"/>
      <c r="V2449" s="84"/>
      <c r="W2449" s="84"/>
      <c r="X2449" s="84"/>
      <c r="Y2449" s="84"/>
    </row>
    <row r="2450" spans="1:25">
      <c r="A2450" s="84"/>
      <c r="B2450" s="84"/>
      <c r="C2450" s="84"/>
      <c r="D2450" s="84"/>
      <c r="E2450" s="84"/>
      <c r="F2450" s="84"/>
      <c r="G2450" s="819"/>
      <c r="H2450" s="572"/>
      <c r="I2450" s="84"/>
      <c r="J2450" s="84"/>
      <c r="K2450" s="84"/>
      <c r="L2450" s="84"/>
      <c r="M2450" s="84"/>
      <c r="N2450" s="84"/>
      <c r="O2450" s="84"/>
      <c r="P2450" s="84"/>
      <c r="Q2450" s="84"/>
      <c r="R2450" s="84"/>
      <c r="S2450" s="84"/>
      <c r="T2450" s="84"/>
      <c r="U2450" s="84"/>
      <c r="V2450" s="84"/>
      <c r="W2450" s="84"/>
      <c r="X2450" s="84"/>
      <c r="Y2450" s="84"/>
    </row>
    <row r="2451" spans="1:25">
      <c r="A2451" s="84"/>
      <c r="B2451" s="84"/>
      <c r="C2451" s="84"/>
      <c r="D2451" s="84"/>
      <c r="E2451" s="84"/>
      <c r="F2451" s="84"/>
      <c r="G2451" s="819"/>
      <c r="H2451" s="572"/>
      <c r="I2451" s="84"/>
      <c r="J2451" s="84"/>
      <c r="K2451" s="84"/>
      <c r="L2451" s="84"/>
      <c r="M2451" s="84"/>
      <c r="N2451" s="84"/>
      <c r="O2451" s="84"/>
      <c r="P2451" s="84"/>
      <c r="Q2451" s="84"/>
      <c r="R2451" s="84"/>
      <c r="S2451" s="84"/>
      <c r="T2451" s="84"/>
      <c r="U2451" s="84"/>
      <c r="V2451" s="84"/>
      <c r="W2451" s="84"/>
      <c r="X2451" s="84"/>
      <c r="Y2451" s="84"/>
    </row>
    <row r="2452" spans="1:25">
      <c r="A2452" s="84"/>
      <c r="B2452" s="84"/>
      <c r="C2452" s="84"/>
      <c r="D2452" s="84"/>
      <c r="E2452" s="84"/>
      <c r="F2452" s="84"/>
      <c r="G2452" s="819"/>
      <c r="H2452" s="572"/>
      <c r="I2452" s="84"/>
      <c r="J2452" s="84"/>
      <c r="K2452" s="84"/>
      <c r="L2452" s="84"/>
      <c r="M2452" s="84"/>
      <c r="N2452" s="84"/>
      <c r="O2452" s="84"/>
      <c r="P2452" s="84"/>
      <c r="Q2452" s="84"/>
      <c r="R2452" s="84"/>
      <c r="S2452" s="84"/>
      <c r="T2452" s="84"/>
      <c r="U2452" s="84"/>
      <c r="V2452" s="84"/>
      <c r="W2452" s="84"/>
      <c r="X2452" s="84"/>
      <c r="Y2452" s="84"/>
    </row>
    <row r="2453" spans="1:25">
      <c r="A2453" s="84"/>
      <c r="B2453" s="84"/>
      <c r="C2453" s="84"/>
      <c r="D2453" s="84"/>
      <c r="E2453" s="84"/>
      <c r="F2453" s="84"/>
      <c r="G2453" s="819"/>
      <c r="H2453" s="572"/>
      <c r="I2453" s="84"/>
      <c r="J2453" s="84"/>
      <c r="K2453" s="84"/>
      <c r="L2453" s="84"/>
      <c r="M2453" s="84"/>
      <c r="N2453" s="84"/>
      <c r="O2453" s="84"/>
      <c r="P2453" s="84"/>
      <c r="Q2453" s="84"/>
      <c r="R2453" s="84"/>
      <c r="S2453" s="84"/>
      <c r="T2453" s="84"/>
      <c r="U2453" s="84"/>
      <c r="V2453" s="84"/>
      <c r="W2453" s="84"/>
      <c r="X2453" s="84"/>
      <c r="Y2453" s="84"/>
    </row>
    <row r="2454" spans="1:25">
      <c r="A2454" s="84"/>
      <c r="B2454" s="84"/>
      <c r="C2454" s="84"/>
      <c r="D2454" s="84"/>
      <c r="E2454" s="84"/>
      <c r="F2454" s="84"/>
      <c r="G2454" s="819"/>
      <c r="H2454" s="572"/>
      <c r="I2454" s="84"/>
      <c r="J2454" s="84"/>
      <c r="K2454" s="84"/>
      <c r="L2454" s="84"/>
      <c r="M2454" s="84"/>
      <c r="N2454" s="84"/>
      <c r="O2454" s="84"/>
      <c r="P2454" s="84"/>
      <c r="Q2454" s="84"/>
      <c r="R2454" s="84"/>
      <c r="S2454" s="84"/>
      <c r="T2454" s="84"/>
      <c r="U2454" s="84"/>
      <c r="V2454" s="84"/>
      <c r="W2454" s="84"/>
      <c r="X2454" s="84"/>
      <c r="Y2454" s="84"/>
    </row>
    <row r="2455" spans="1:25">
      <c r="A2455" s="84"/>
      <c r="B2455" s="84"/>
      <c r="C2455" s="84"/>
      <c r="D2455" s="84"/>
      <c r="E2455" s="84"/>
      <c r="F2455" s="84"/>
      <c r="G2455" s="819"/>
      <c r="H2455" s="572"/>
      <c r="I2455" s="84"/>
      <c r="J2455" s="84"/>
      <c r="K2455" s="84"/>
      <c r="L2455" s="84"/>
      <c r="M2455" s="84"/>
      <c r="N2455" s="84"/>
      <c r="O2455" s="84"/>
      <c r="P2455" s="84"/>
      <c r="Q2455" s="84"/>
      <c r="R2455" s="84"/>
      <c r="S2455" s="84"/>
      <c r="T2455" s="84"/>
      <c r="U2455" s="84"/>
      <c r="V2455" s="84"/>
      <c r="W2455" s="84"/>
      <c r="X2455" s="84"/>
      <c r="Y2455" s="84"/>
    </row>
    <row r="2456" spans="1:25">
      <c r="A2456" s="84"/>
      <c r="B2456" s="84"/>
      <c r="C2456" s="84"/>
      <c r="D2456" s="84"/>
      <c r="E2456" s="84"/>
      <c r="F2456" s="84"/>
      <c r="G2456" s="819"/>
      <c r="H2456" s="572"/>
      <c r="I2456" s="84"/>
      <c r="J2456" s="84"/>
      <c r="K2456" s="84"/>
      <c r="L2456" s="84"/>
      <c r="M2456" s="84"/>
      <c r="N2456" s="84"/>
      <c r="O2456" s="84"/>
      <c r="P2456" s="84"/>
      <c r="Q2456" s="84"/>
      <c r="R2456" s="84"/>
      <c r="S2456" s="84"/>
      <c r="T2456" s="84"/>
      <c r="U2456" s="84"/>
      <c r="V2456" s="84"/>
      <c r="W2456" s="84"/>
      <c r="X2456" s="84"/>
      <c r="Y2456" s="84"/>
    </row>
    <row r="2457" spans="1:25">
      <c r="A2457" s="84"/>
      <c r="B2457" s="84"/>
      <c r="C2457" s="84"/>
      <c r="D2457" s="84"/>
      <c r="E2457" s="84"/>
      <c r="F2457" s="84"/>
      <c r="G2457" s="819"/>
      <c r="H2457" s="572"/>
      <c r="I2457" s="84"/>
      <c r="J2457" s="84"/>
      <c r="K2457" s="84"/>
      <c r="L2457" s="84"/>
      <c r="M2457" s="84"/>
      <c r="N2457" s="84"/>
      <c r="O2457" s="84"/>
      <c r="P2457" s="84"/>
      <c r="Q2457" s="84"/>
      <c r="R2457" s="84"/>
      <c r="S2457" s="84"/>
      <c r="T2457" s="84"/>
      <c r="U2457" s="84"/>
      <c r="V2457" s="84"/>
      <c r="W2457" s="84"/>
      <c r="X2457" s="84"/>
      <c r="Y2457" s="84"/>
    </row>
    <row r="2458" spans="1:25">
      <c r="A2458" s="84"/>
      <c r="B2458" s="84"/>
      <c r="C2458" s="84"/>
      <c r="D2458" s="84"/>
      <c r="E2458" s="84"/>
      <c r="F2458" s="84"/>
      <c r="G2458" s="819"/>
      <c r="H2458" s="572"/>
      <c r="I2458" s="84"/>
      <c r="J2458" s="84"/>
      <c r="K2458" s="84"/>
      <c r="L2458" s="84"/>
      <c r="M2458" s="84"/>
      <c r="N2458" s="84"/>
      <c r="O2458" s="84"/>
      <c r="P2458" s="84"/>
      <c r="Q2458" s="84"/>
      <c r="R2458" s="84"/>
      <c r="S2458" s="84"/>
      <c r="T2458" s="84"/>
      <c r="U2458" s="84"/>
      <c r="V2458" s="84"/>
      <c r="W2458" s="84"/>
      <c r="X2458" s="84"/>
      <c r="Y2458" s="84"/>
    </row>
    <row r="2459" spans="1:25">
      <c r="A2459" s="84"/>
      <c r="B2459" s="84"/>
      <c r="C2459" s="84"/>
      <c r="D2459" s="84"/>
      <c r="E2459" s="84"/>
      <c r="F2459" s="84"/>
      <c r="G2459" s="819"/>
      <c r="H2459" s="572"/>
      <c r="I2459" s="84"/>
      <c r="J2459" s="84"/>
      <c r="K2459" s="84"/>
      <c r="L2459" s="84"/>
      <c r="M2459" s="84"/>
      <c r="N2459" s="84"/>
      <c r="O2459" s="84"/>
      <c r="P2459" s="84"/>
      <c r="Q2459" s="84"/>
      <c r="R2459" s="84"/>
      <c r="S2459" s="84"/>
      <c r="T2459" s="84"/>
      <c r="U2459" s="84"/>
      <c r="V2459" s="84"/>
      <c r="W2459" s="84"/>
      <c r="X2459" s="84"/>
      <c r="Y2459" s="84"/>
    </row>
    <row r="2460" spans="1:25">
      <c r="A2460" s="84"/>
      <c r="B2460" s="84"/>
      <c r="C2460" s="84"/>
      <c r="D2460" s="84"/>
      <c r="E2460" s="84"/>
      <c r="F2460" s="84"/>
      <c r="G2460" s="819"/>
      <c r="H2460" s="572"/>
      <c r="I2460" s="84"/>
      <c r="J2460" s="84"/>
      <c r="K2460" s="84"/>
      <c r="L2460" s="84"/>
      <c r="M2460" s="84"/>
      <c r="N2460" s="84"/>
      <c r="O2460" s="84"/>
      <c r="P2460" s="84"/>
      <c r="Q2460" s="84"/>
      <c r="R2460" s="84"/>
      <c r="S2460" s="84"/>
      <c r="T2460" s="84"/>
      <c r="U2460" s="84"/>
      <c r="V2460" s="84"/>
      <c r="W2460" s="84"/>
      <c r="X2460" s="84"/>
      <c r="Y2460" s="84"/>
    </row>
    <row r="2461" spans="1:25">
      <c r="A2461" s="84"/>
      <c r="B2461" s="84"/>
      <c r="C2461" s="84"/>
      <c r="D2461" s="84"/>
      <c r="E2461" s="84"/>
      <c r="F2461" s="84"/>
      <c r="G2461" s="819"/>
      <c r="H2461" s="572"/>
      <c r="I2461" s="84"/>
      <c r="J2461" s="84"/>
      <c r="K2461" s="84"/>
      <c r="L2461" s="84"/>
      <c r="M2461" s="84"/>
      <c r="N2461" s="84"/>
      <c r="O2461" s="84"/>
      <c r="P2461" s="84"/>
      <c r="Q2461" s="84"/>
      <c r="R2461" s="84"/>
      <c r="S2461" s="84"/>
      <c r="T2461" s="84"/>
      <c r="U2461" s="84"/>
      <c r="V2461" s="84"/>
      <c r="W2461" s="84"/>
      <c r="X2461" s="84"/>
      <c r="Y2461" s="84"/>
    </row>
    <row r="2462" spans="1:25">
      <c r="A2462" s="84"/>
      <c r="B2462" s="84"/>
      <c r="C2462" s="84"/>
      <c r="D2462" s="84"/>
      <c r="E2462" s="84"/>
      <c r="F2462" s="84"/>
      <c r="G2462" s="819"/>
      <c r="H2462" s="572"/>
      <c r="I2462" s="84"/>
      <c r="J2462" s="84"/>
      <c r="K2462" s="84"/>
      <c r="L2462" s="84"/>
      <c r="M2462" s="84"/>
      <c r="N2462" s="84"/>
      <c r="O2462" s="84"/>
      <c r="P2462" s="84"/>
      <c r="Q2462" s="84"/>
      <c r="R2462" s="84"/>
      <c r="S2462" s="84"/>
      <c r="T2462" s="84"/>
      <c r="U2462" s="84"/>
      <c r="V2462" s="84"/>
      <c r="W2462" s="84"/>
      <c r="X2462" s="84"/>
      <c r="Y2462" s="84"/>
    </row>
    <row r="2463" spans="1:25">
      <c r="A2463" s="84"/>
      <c r="B2463" s="84"/>
      <c r="C2463" s="84"/>
      <c r="D2463" s="84"/>
      <c r="E2463" s="84"/>
      <c r="F2463" s="84"/>
      <c r="G2463" s="819"/>
      <c r="H2463" s="572"/>
      <c r="I2463" s="84"/>
      <c r="J2463" s="84"/>
      <c r="K2463" s="84"/>
      <c r="L2463" s="84"/>
      <c r="M2463" s="84"/>
      <c r="N2463" s="84"/>
      <c r="O2463" s="84"/>
      <c r="P2463" s="84"/>
      <c r="Q2463" s="84"/>
      <c r="R2463" s="84"/>
      <c r="S2463" s="84"/>
      <c r="T2463" s="84"/>
      <c r="U2463" s="84"/>
      <c r="V2463" s="84"/>
      <c r="W2463" s="84"/>
      <c r="X2463" s="84"/>
      <c r="Y2463" s="84"/>
    </row>
    <row r="2464" spans="1:25">
      <c r="A2464" s="84"/>
      <c r="B2464" s="84"/>
      <c r="C2464" s="84"/>
      <c r="D2464" s="84"/>
      <c r="E2464" s="84"/>
      <c r="F2464" s="84"/>
      <c r="G2464" s="819"/>
      <c r="H2464" s="572"/>
      <c r="I2464" s="84"/>
      <c r="J2464" s="84"/>
      <c r="K2464" s="84"/>
      <c r="L2464" s="84"/>
      <c r="M2464" s="84"/>
      <c r="N2464" s="84"/>
      <c r="O2464" s="84"/>
      <c r="P2464" s="84"/>
      <c r="Q2464" s="84"/>
      <c r="R2464" s="84"/>
      <c r="S2464" s="84"/>
      <c r="T2464" s="84"/>
      <c r="U2464" s="84"/>
      <c r="V2464" s="84"/>
      <c r="W2464" s="84"/>
      <c r="X2464" s="84"/>
      <c r="Y2464" s="84"/>
    </row>
    <row r="2465" spans="1:25">
      <c r="A2465" s="84"/>
      <c r="B2465" s="84"/>
      <c r="C2465" s="84"/>
      <c r="D2465" s="84"/>
      <c r="E2465" s="84"/>
      <c r="F2465" s="84"/>
      <c r="G2465" s="819"/>
      <c r="H2465" s="572"/>
      <c r="I2465" s="84"/>
      <c r="J2465" s="84"/>
      <c r="K2465" s="84"/>
      <c r="L2465" s="84"/>
      <c r="M2465" s="84"/>
      <c r="N2465" s="84"/>
      <c r="O2465" s="84"/>
      <c r="P2465" s="84"/>
      <c r="Q2465" s="84"/>
      <c r="R2465" s="84"/>
      <c r="S2465" s="84"/>
      <c r="T2465" s="84"/>
      <c r="U2465" s="84"/>
      <c r="V2465" s="84"/>
      <c r="W2465" s="84"/>
      <c r="X2465" s="84"/>
      <c r="Y2465" s="84"/>
    </row>
    <row r="2466" spans="1:25">
      <c r="A2466" s="84"/>
      <c r="B2466" s="84"/>
      <c r="C2466" s="84"/>
      <c r="D2466" s="84"/>
      <c r="E2466" s="84"/>
      <c r="F2466" s="84"/>
      <c r="G2466" s="819"/>
      <c r="H2466" s="572"/>
      <c r="I2466" s="84"/>
      <c r="J2466" s="84"/>
      <c r="K2466" s="84"/>
      <c r="L2466" s="84"/>
      <c r="M2466" s="84"/>
      <c r="N2466" s="84"/>
      <c r="O2466" s="84"/>
      <c r="P2466" s="84"/>
      <c r="Q2466" s="84"/>
      <c r="R2466" s="84"/>
      <c r="S2466" s="84"/>
      <c r="T2466" s="84"/>
      <c r="U2466" s="84"/>
      <c r="V2466" s="84"/>
      <c r="W2466" s="84"/>
      <c r="X2466" s="84"/>
      <c r="Y2466" s="84"/>
    </row>
    <row r="2467" spans="1:25">
      <c r="A2467" s="84"/>
      <c r="B2467" s="84"/>
      <c r="C2467" s="84"/>
      <c r="D2467" s="84"/>
      <c r="E2467" s="84"/>
      <c r="F2467" s="84"/>
      <c r="G2467" s="819"/>
      <c r="H2467" s="572"/>
      <c r="I2467" s="84"/>
      <c r="J2467" s="84"/>
      <c r="K2467" s="84"/>
      <c r="L2467" s="84"/>
      <c r="M2467" s="84"/>
      <c r="N2467" s="84"/>
      <c r="O2467" s="84"/>
      <c r="P2467" s="84"/>
      <c r="Q2467" s="84"/>
      <c r="R2467" s="84"/>
      <c r="S2467" s="84"/>
      <c r="T2467" s="84"/>
      <c r="U2467" s="84"/>
      <c r="V2467" s="84"/>
      <c r="W2467" s="84"/>
      <c r="X2467" s="84"/>
      <c r="Y2467" s="84"/>
    </row>
    <row r="2468" spans="1:25">
      <c r="A2468" s="84"/>
      <c r="B2468" s="84"/>
      <c r="C2468" s="84"/>
      <c r="D2468" s="84"/>
      <c r="E2468" s="84"/>
      <c r="F2468" s="84"/>
      <c r="G2468" s="819"/>
      <c r="H2468" s="572"/>
      <c r="I2468" s="84"/>
      <c r="J2468" s="84"/>
      <c r="K2468" s="84"/>
      <c r="L2468" s="84"/>
      <c r="M2468" s="84"/>
      <c r="N2468" s="84"/>
      <c r="O2468" s="84"/>
      <c r="P2468" s="84"/>
      <c r="Q2468" s="84"/>
      <c r="R2468" s="84"/>
      <c r="S2468" s="84"/>
      <c r="T2468" s="84"/>
      <c r="U2468" s="84"/>
      <c r="V2468" s="84"/>
      <c r="W2468" s="84"/>
      <c r="X2468" s="84"/>
      <c r="Y2468" s="84"/>
    </row>
    <row r="2469" spans="1:25">
      <c r="A2469" s="84"/>
      <c r="B2469" s="84"/>
      <c r="C2469" s="84"/>
      <c r="D2469" s="84"/>
      <c r="E2469" s="84"/>
      <c r="F2469" s="84"/>
      <c r="G2469" s="819"/>
      <c r="H2469" s="572"/>
      <c r="I2469" s="84"/>
      <c r="J2469" s="84"/>
      <c r="K2469" s="84"/>
      <c r="L2469" s="84"/>
      <c r="M2469" s="84"/>
      <c r="N2469" s="84"/>
      <c r="O2469" s="84"/>
      <c r="P2469" s="84"/>
      <c r="Q2469" s="84"/>
      <c r="R2469" s="84"/>
      <c r="S2469" s="84"/>
      <c r="T2469" s="84"/>
      <c r="U2469" s="84"/>
      <c r="V2469" s="84"/>
      <c r="W2469" s="84"/>
      <c r="X2469" s="84"/>
      <c r="Y2469" s="84"/>
    </row>
    <row r="2470" spans="1:25">
      <c r="A2470" s="84"/>
      <c r="B2470" s="84"/>
      <c r="C2470" s="84"/>
      <c r="D2470" s="84"/>
      <c r="E2470" s="84"/>
      <c r="F2470" s="84"/>
      <c r="G2470" s="819"/>
      <c r="H2470" s="572"/>
      <c r="I2470" s="84"/>
      <c r="J2470" s="84"/>
      <c r="K2470" s="84"/>
      <c r="L2470" s="84"/>
      <c r="M2470" s="84"/>
      <c r="N2470" s="84"/>
      <c r="O2470" s="84"/>
      <c r="P2470" s="84"/>
      <c r="Q2470" s="84"/>
      <c r="R2470" s="84"/>
      <c r="S2470" s="84"/>
      <c r="T2470" s="84"/>
      <c r="U2470" s="84"/>
      <c r="V2470" s="84"/>
      <c r="W2470" s="84"/>
      <c r="X2470" s="84"/>
      <c r="Y2470" s="84"/>
    </row>
    <row r="2471" spans="1:25">
      <c r="A2471" s="84"/>
      <c r="B2471" s="84"/>
      <c r="C2471" s="84"/>
      <c r="D2471" s="84"/>
      <c r="E2471" s="84"/>
      <c r="F2471" s="84"/>
      <c r="G2471" s="819"/>
      <c r="H2471" s="572"/>
      <c r="I2471" s="84"/>
      <c r="J2471" s="84"/>
      <c r="K2471" s="84"/>
      <c r="L2471" s="84"/>
      <c r="M2471" s="84"/>
      <c r="N2471" s="84"/>
      <c r="O2471" s="84"/>
      <c r="P2471" s="84"/>
      <c r="Q2471" s="84"/>
      <c r="R2471" s="84"/>
      <c r="S2471" s="84"/>
      <c r="T2471" s="84"/>
      <c r="U2471" s="84"/>
      <c r="V2471" s="84"/>
      <c r="W2471" s="84"/>
      <c r="X2471" s="84"/>
      <c r="Y2471" s="84"/>
    </row>
    <row r="2472" spans="1:25">
      <c r="A2472" s="84"/>
      <c r="B2472" s="84"/>
      <c r="C2472" s="84"/>
      <c r="D2472" s="84"/>
      <c r="E2472" s="84"/>
      <c r="F2472" s="84"/>
      <c r="G2472" s="819"/>
      <c r="H2472" s="572"/>
      <c r="I2472" s="84"/>
      <c r="J2472" s="84"/>
      <c r="K2472" s="84"/>
      <c r="L2472" s="84"/>
      <c r="M2472" s="84"/>
      <c r="N2472" s="84"/>
      <c r="O2472" s="84"/>
      <c r="P2472" s="84"/>
      <c r="Q2472" s="84"/>
      <c r="R2472" s="84"/>
      <c r="S2472" s="84"/>
      <c r="T2472" s="84"/>
      <c r="U2472" s="84"/>
      <c r="V2472" s="84"/>
      <c r="W2472" s="84"/>
      <c r="X2472" s="84"/>
      <c r="Y2472" s="84"/>
    </row>
    <row r="2473" spans="1:25">
      <c r="A2473" s="84"/>
      <c r="B2473" s="84"/>
      <c r="C2473" s="84"/>
      <c r="D2473" s="84"/>
      <c r="E2473" s="84"/>
      <c r="F2473" s="84"/>
      <c r="G2473" s="819"/>
      <c r="H2473" s="572"/>
      <c r="I2473" s="84"/>
      <c r="J2473" s="84"/>
      <c r="K2473" s="84"/>
      <c r="L2473" s="84"/>
      <c r="M2473" s="84"/>
      <c r="N2473" s="84"/>
      <c r="O2473" s="84"/>
      <c r="P2473" s="84"/>
      <c r="Q2473" s="84"/>
      <c r="R2473" s="84"/>
      <c r="S2473" s="84"/>
      <c r="T2473" s="84"/>
      <c r="U2473" s="84"/>
      <c r="V2473" s="84"/>
      <c r="W2473" s="84"/>
      <c r="X2473" s="84"/>
      <c r="Y2473" s="84"/>
    </row>
    <row r="2474" spans="1:25">
      <c r="A2474" s="84"/>
      <c r="B2474" s="84"/>
      <c r="C2474" s="84"/>
      <c r="D2474" s="84"/>
      <c r="E2474" s="84"/>
      <c r="F2474" s="84"/>
      <c r="G2474" s="819"/>
      <c r="H2474" s="572"/>
      <c r="I2474" s="84"/>
      <c r="J2474" s="84"/>
      <c r="K2474" s="84"/>
      <c r="L2474" s="84"/>
      <c r="M2474" s="84"/>
      <c r="N2474" s="84"/>
      <c r="O2474" s="84"/>
      <c r="P2474" s="84"/>
      <c r="Q2474" s="84"/>
      <c r="R2474" s="84"/>
      <c r="S2474" s="84"/>
      <c r="T2474" s="84"/>
      <c r="U2474" s="84"/>
      <c r="V2474" s="84"/>
      <c r="W2474" s="84"/>
      <c r="X2474" s="84"/>
      <c r="Y2474" s="84"/>
    </row>
    <row r="2475" spans="1:25">
      <c r="A2475" s="84"/>
      <c r="B2475" s="84"/>
      <c r="C2475" s="84"/>
      <c r="D2475" s="84"/>
      <c r="E2475" s="84"/>
      <c r="F2475" s="84"/>
      <c r="G2475" s="819"/>
      <c r="H2475" s="572"/>
      <c r="I2475" s="84"/>
      <c r="J2475" s="84"/>
      <c r="K2475" s="84"/>
      <c r="L2475" s="84"/>
      <c r="M2475" s="84"/>
      <c r="N2475" s="84"/>
      <c r="O2475" s="84"/>
      <c r="P2475" s="84"/>
      <c r="Q2475" s="84"/>
      <c r="R2475" s="84"/>
      <c r="S2475" s="84"/>
      <c r="T2475" s="84"/>
      <c r="U2475" s="84"/>
      <c r="V2475" s="84"/>
      <c r="W2475" s="84"/>
      <c r="X2475" s="84"/>
      <c r="Y2475" s="84"/>
    </row>
    <row r="2476" spans="1:25">
      <c r="A2476" s="84"/>
      <c r="B2476" s="84"/>
      <c r="C2476" s="84"/>
      <c r="D2476" s="84"/>
      <c r="E2476" s="84"/>
      <c r="F2476" s="84"/>
      <c r="G2476" s="819"/>
      <c r="H2476" s="572"/>
      <c r="I2476" s="84"/>
      <c r="J2476" s="84"/>
      <c r="K2476" s="84"/>
      <c r="L2476" s="84"/>
      <c r="M2476" s="84"/>
      <c r="N2476" s="84"/>
      <c r="O2476" s="84"/>
      <c r="P2476" s="84"/>
      <c r="Q2476" s="84"/>
      <c r="R2476" s="84"/>
      <c r="S2476" s="84"/>
      <c r="T2476" s="84"/>
      <c r="U2476" s="84"/>
      <c r="V2476" s="84"/>
      <c r="W2476" s="84"/>
      <c r="X2476" s="84"/>
      <c r="Y2476" s="84"/>
    </row>
    <row r="2477" spans="1:25">
      <c r="A2477" s="84"/>
      <c r="B2477" s="84"/>
      <c r="C2477" s="84"/>
      <c r="D2477" s="84"/>
      <c r="E2477" s="84"/>
      <c r="F2477" s="84"/>
      <c r="G2477" s="819"/>
      <c r="H2477" s="572"/>
      <c r="I2477" s="84"/>
      <c r="J2477" s="84"/>
      <c r="K2477" s="84"/>
      <c r="L2477" s="84"/>
      <c r="M2477" s="84"/>
      <c r="N2477" s="84"/>
      <c r="O2477" s="84"/>
      <c r="P2477" s="84"/>
      <c r="Q2477" s="84"/>
      <c r="R2477" s="84"/>
      <c r="S2477" s="84"/>
      <c r="T2477" s="84"/>
      <c r="U2477" s="84"/>
      <c r="V2477" s="84"/>
      <c r="W2477" s="84"/>
      <c r="X2477" s="84"/>
      <c r="Y2477" s="84"/>
    </row>
    <row r="2478" spans="1:25">
      <c r="A2478" s="84"/>
      <c r="B2478" s="84"/>
      <c r="C2478" s="84"/>
      <c r="D2478" s="84"/>
      <c r="E2478" s="84"/>
      <c r="F2478" s="84"/>
      <c r="G2478" s="819"/>
      <c r="H2478" s="572"/>
      <c r="I2478" s="84"/>
      <c r="J2478" s="84"/>
      <c r="K2478" s="84"/>
      <c r="L2478" s="84"/>
      <c r="M2478" s="84"/>
      <c r="N2478" s="84"/>
      <c r="O2478" s="84"/>
      <c r="P2478" s="84"/>
      <c r="Q2478" s="84"/>
      <c r="R2478" s="84"/>
      <c r="S2478" s="84"/>
      <c r="T2478" s="84"/>
      <c r="U2478" s="84"/>
      <c r="V2478" s="84"/>
      <c r="W2478" s="84"/>
      <c r="X2478" s="84"/>
      <c r="Y2478" s="84"/>
    </row>
    <row r="2479" spans="1:25">
      <c r="A2479" s="84"/>
      <c r="B2479" s="84"/>
      <c r="C2479" s="84"/>
      <c r="D2479" s="84"/>
      <c r="E2479" s="84"/>
      <c r="F2479" s="84"/>
      <c r="G2479" s="819"/>
      <c r="H2479" s="572"/>
      <c r="I2479" s="84"/>
      <c r="J2479" s="84"/>
      <c r="K2479" s="84"/>
      <c r="L2479" s="84"/>
      <c r="M2479" s="84"/>
      <c r="N2479" s="84"/>
      <c r="O2479" s="84"/>
      <c r="P2479" s="84"/>
      <c r="Q2479" s="84"/>
      <c r="R2479" s="84"/>
      <c r="S2479" s="84"/>
      <c r="T2479" s="84"/>
      <c r="U2479" s="84"/>
      <c r="V2479" s="84"/>
      <c r="W2479" s="84"/>
      <c r="X2479" s="84"/>
      <c r="Y2479" s="84"/>
    </row>
    <row r="2480" spans="1:25">
      <c r="A2480" s="84"/>
      <c r="B2480" s="84"/>
      <c r="C2480" s="84"/>
      <c r="D2480" s="84"/>
      <c r="E2480" s="84"/>
      <c r="F2480" s="84"/>
      <c r="G2480" s="819"/>
      <c r="H2480" s="572"/>
      <c r="I2480" s="84"/>
      <c r="J2480" s="84"/>
      <c r="K2480" s="84"/>
      <c r="L2480" s="84"/>
      <c r="M2480" s="84"/>
      <c r="N2480" s="84"/>
      <c r="O2480" s="84"/>
      <c r="P2480" s="84"/>
      <c r="Q2480" s="84"/>
      <c r="R2480" s="84"/>
      <c r="S2480" s="84"/>
      <c r="T2480" s="84"/>
      <c r="U2480" s="84"/>
      <c r="V2480" s="84"/>
      <c r="W2480" s="84"/>
      <c r="X2480" s="84"/>
      <c r="Y2480" s="84"/>
    </row>
    <row r="2481" spans="1:25">
      <c r="A2481" s="84"/>
      <c r="B2481" s="84"/>
      <c r="C2481" s="84"/>
      <c r="D2481" s="84"/>
      <c r="E2481" s="84"/>
      <c r="F2481" s="84"/>
      <c r="G2481" s="819"/>
      <c r="H2481" s="572"/>
      <c r="I2481" s="84"/>
      <c r="J2481" s="84"/>
      <c r="K2481" s="84"/>
      <c r="L2481" s="84"/>
      <c r="M2481" s="84"/>
      <c r="N2481" s="84"/>
      <c r="O2481" s="84"/>
      <c r="P2481" s="84"/>
      <c r="Q2481" s="84"/>
      <c r="R2481" s="84"/>
      <c r="S2481" s="84"/>
      <c r="T2481" s="84"/>
      <c r="U2481" s="84"/>
      <c r="V2481" s="84"/>
      <c r="W2481" s="84"/>
      <c r="X2481" s="84"/>
      <c r="Y2481" s="84"/>
    </row>
    <row r="2482" spans="1:25">
      <c r="A2482" s="84"/>
      <c r="B2482" s="84"/>
      <c r="C2482" s="84"/>
      <c r="D2482" s="84"/>
      <c r="E2482" s="84"/>
      <c r="F2482" s="84"/>
      <c r="G2482" s="819"/>
      <c r="H2482" s="572"/>
      <c r="I2482" s="84"/>
      <c r="J2482" s="84"/>
      <c r="K2482" s="84"/>
      <c r="L2482" s="84"/>
      <c r="M2482" s="84"/>
      <c r="N2482" s="84"/>
      <c r="O2482" s="84"/>
      <c r="P2482" s="84"/>
      <c r="Q2482" s="84"/>
      <c r="R2482" s="84"/>
      <c r="S2482" s="84"/>
      <c r="T2482" s="84"/>
      <c r="U2482" s="84"/>
      <c r="V2482" s="84"/>
      <c r="W2482" s="84"/>
      <c r="X2482" s="84"/>
      <c r="Y2482" s="84"/>
    </row>
    <row r="2483" spans="1:25">
      <c r="A2483" s="84"/>
      <c r="B2483" s="84"/>
      <c r="C2483" s="84"/>
      <c r="D2483" s="84"/>
      <c r="E2483" s="84"/>
      <c r="F2483" s="84"/>
      <c r="G2483" s="819"/>
      <c r="H2483" s="572"/>
      <c r="I2483" s="84"/>
      <c r="J2483" s="84"/>
      <c r="K2483" s="84"/>
      <c r="L2483" s="84"/>
      <c r="M2483" s="84"/>
      <c r="N2483" s="84"/>
      <c r="O2483" s="84"/>
      <c r="P2483" s="84"/>
      <c r="Q2483" s="84"/>
      <c r="R2483" s="84"/>
      <c r="S2483" s="84"/>
      <c r="T2483" s="84"/>
      <c r="U2483" s="84"/>
      <c r="V2483" s="84"/>
      <c r="W2483" s="84"/>
      <c r="X2483" s="84"/>
      <c r="Y2483" s="84"/>
    </row>
    <row r="2484" spans="1:25">
      <c r="A2484" s="84"/>
      <c r="B2484" s="84"/>
      <c r="C2484" s="84"/>
      <c r="D2484" s="84"/>
      <c r="E2484" s="84"/>
      <c r="F2484" s="84"/>
      <c r="G2484" s="819"/>
      <c r="H2484" s="572"/>
      <c r="I2484" s="84"/>
      <c r="J2484" s="84"/>
      <c r="K2484" s="84"/>
      <c r="L2484" s="84"/>
      <c r="M2484" s="84"/>
      <c r="N2484" s="84"/>
      <c r="O2484" s="84"/>
      <c r="P2484" s="84"/>
      <c r="Q2484" s="84"/>
      <c r="R2484" s="84"/>
      <c r="S2484" s="84"/>
      <c r="T2484" s="84"/>
      <c r="U2484" s="84"/>
      <c r="V2484" s="84"/>
      <c r="W2484" s="84"/>
      <c r="X2484" s="84"/>
      <c r="Y2484" s="84"/>
    </row>
    <row r="2485" spans="1:25">
      <c r="A2485" s="84"/>
      <c r="B2485" s="84"/>
      <c r="C2485" s="84"/>
      <c r="D2485" s="84"/>
      <c r="E2485" s="84"/>
      <c r="F2485" s="84"/>
      <c r="G2485" s="819"/>
      <c r="H2485" s="572"/>
      <c r="I2485" s="84"/>
      <c r="J2485" s="84"/>
      <c r="K2485" s="84"/>
      <c r="L2485" s="84"/>
      <c r="M2485" s="84"/>
      <c r="N2485" s="84"/>
      <c r="O2485" s="84"/>
      <c r="P2485" s="84"/>
      <c r="Q2485" s="84"/>
      <c r="R2485" s="84"/>
      <c r="S2485" s="84"/>
      <c r="T2485" s="84"/>
      <c r="U2485" s="84"/>
      <c r="V2485" s="84"/>
      <c r="W2485" s="84"/>
      <c r="X2485" s="84"/>
      <c r="Y2485" s="84"/>
    </row>
    <row r="2486" spans="1:25">
      <c r="A2486" s="84"/>
      <c r="B2486" s="84"/>
      <c r="C2486" s="84"/>
      <c r="D2486" s="84"/>
      <c r="E2486" s="84"/>
      <c r="F2486" s="84"/>
      <c r="G2486" s="819"/>
      <c r="H2486" s="572"/>
      <c r="I2486" s="84"/>
      <c r="J2486" s="84"/>
      <c r="K2486" s="84"/>
      <c r="L2486" s="84"/>
      <c r="M2486" s="84"/>
      <c r="N2486" s="84"/>
      <c r="O2486" s="84"/>
      <c r="P2486" s="84"/>
      <c r="Q2486" s="84"/>
      <c r="R2486" s="84"/>
      <c r="S2486" s="84"/>
      <c r="T2486" s="84"/>
      <c r="U2486" s="84"/>
      <c r="V2486" s="84"/>
      <c r="W2486" s="84"/>
      <c r="X2486" s="84"/>
      <c r="Y2486" s="84"/>
    </row>
    <row r="2487" spans="1:25">
      <c r="A2487" s="84"/>
      <c r="B2487" s="84"/>
      <c r="C2487" s="84"/>
      <c r="D2487" s="84"/>
      <c r="E2487" s="84"/>
      <c r="F2487" s="84"/>
      <c r="G2487" s="819"/>
      <c r="H2487" s="572"/>
      <c r="I2487" s="84"/>
      <c r="J2487" s="84"/>
      <c r="K2487" s="84"/>
      <c r="L2487" s="84"/>
      <c r="M2487" s="84"/>
      <c r="N2487" s="84"/>
      <c r="O2487" s="84"/>
      <c r="P2487" s="84"/>
      <c r="Q2487" s="84"/>
      <c r="R2487" s="84"/>
      <c r="S2487" s="84"/>
      <c r="T2487" s="84"/>
      <c r="U2487" s="84"/>
      <c r="V2487" s="84"/>
      <c r="W2487" s="84"/>
      <c r="X2487" s="84"/>
      <c r="Y2487" s="84"/>
    </row>
    <row r="2488" spans="1:25">
      <c r="A2488" s="84"/>
      <c r="B2488" s="84"/>
      <c r="C2488" s="84"/>
      <c r="D2488" s="84"/>
      <c r="E2488" s="84"/>
      <c r="F2488" s="84"/>
      <c r="G2488" s="819"/>
      <c r="H2488" s="572"/>
      <c r="I2488" s="84"/>
      <c r="J2488" s="84"/>
      <c r="K2488" s="84"/>
      <c r="L2488" s="84"/>
      <c r="M2488" s="84"/>
      <c r="N2488" s="84"/>
      <c r="O2488" s="84"/>
      <c r="P2488" s="84"/>
      <c r="Q2488" s="84"/>
      <c r="R2488" s="84"/>
      <c r="S2488" s="84"/>
      <c r="T2488" s="84"/>
      <c r="U2488" s="84"/>
      <c r="V2488" s="84"/>
      <c r="W2488" s="84"/>
      <c r="X2488" s="84"/>
      <c r="Y2488" s="84"/>
    </row>
    <row r="2489" spans="1:25">
      <c r="A2489" s="84"/>
      <c r="B2489" s="84"/>
      <c r="C2489" s="84"/>
      <c r="D2489" s="84"/>
      <c r="E2489" s="84"/>
      <c r="F2489" s="84"/>
      <c r="G2489" s="819"/>
      <c r="H2489" s="572"/>
      <c r="I2489" s="84"/>
      <c r="J2489" s="84"/>
      <c r="K2489" s="84"/>
      <c r="L2489" s="84"/>
      <c r="M2489" s="84"/>
      <c r="N2489" s="84"/>
      <c r="O2489" s="84"/>
      <c r="P2489" s="84"/>
      <c r="Q2489" s="84"/>
      <c r="R2489" s="84"/>
      <c r="S2489" s="84"/>
      <c r="T2489" s="84"/>
      <c r="U2489" s="84"/>
      <c r="V2489" s="84"/>
      <c r="W2489" s="84"/>
      <c r="X2489" s="84"/>
      <c r="Y2489" s="84"/>
    </row>
    <row r="2490" spans="1:25">
      <c r="A2490" s="84"/>
      <c r="B2490" s="84"/>
      <c r="C2490" s="84"/>
      <c r="D2490" s="84"/>
      <c r="E2490" s="84"/>
      <c r="F2490" s="84"/>
      <c r="G2490" s="819"/>
      <c r="H2490" s="572"/>
      <c r="I2490" s="84"/>
      <c r="J2490" s="84"/>
      <c r="K2490" s="84"/>
      <c r="L2490" s="84"/>
      <c r="M2490" s="84"/>
      <c r="N2490" s="84"/>
      <c r="O2490" s="84"/>
      <c r="P2490" s="84"/>
      <c r="Q2490" s="84"/>
      <c r="R2490" s="84"/>
      <c r="S2490" s="84"/>
      <c r="T2490" s="84"/>
      <c r="U2490" s="84"/>
      <c r="V2490" s="84"/>
      <c r="W2490" s="84"/>
      <c r="X2490" s="84"/>
      <c r="Y2490" s="84"/>
    </row>
    <row r="2491" spans="1:25">
      <c r="A2491" s="84"/>
      <c r="B2491" s="84"/>
      <c r="C2491" s="84"/>
      <c r="D2491" s="84"/>
      <c r="E2491" s="84"/>
      <c r="F2491" s="84"/>
      <c r="G2491" s="819"/>
      <c r="H2491" s="572"/>
      <c r="I2491" s="84"/>
      <c r="J2491" s="84"/>
      <c r="K2491" s="84"/>
      <c r="L2491" s="84"/>
      <c r="M2491" s="84"/>
      <c r="N2491" s="84"/>
      <c r="O2491" s="84"/>
      <c r="P2491" s="84"/>
      <c r="Q2491" s="84"/>
      <c r="R2491" s="84"/>
      <c r="S2491" s="84"/>
      <c r="T2491" s="84"/>
      <c r="U2491" s="84"/>
      <c r="V2491" s="84"/>
      <c r="W2491" s="84"/>
      <c r="X2491" s="84"/>
      <c r="Y2491" s="84"/>
    </row>
    <row r="2492" spans="1:25">
      <c r="A2492" s="84"/>
      <c r="B2492" s="84"/>
      <c r="C2492" s="84"/>
      <c r="D2492" s="84"/>
      <c r="E2492" s="84"/>
      <c r="F2492" s="84"/>
      <c r="G2492" s="819"/>
      <c r="H2492" s="572"/>
      <c r="I2492" s="84"/>
      <c r="J2492" s="84"/>
      <c r="K2492" s="84"/>
      <c r="L2492" s="84"/>
      <c r="M2492" s="84"/>
      <c r="N2492" s="84"/>
      <c r="O2492" s="84"/>
      <c r="P2492" s="84"/>
      <c r="Q2492" s="84"/>
      <c r="R2492" s="84"/>
      <c r="S2492" s="84"/>
      <c r="T2492" s="84"/>
      <c r="U2492" s="84"/>
      <c r="V2492" s="84"/>
      <c r="W2492" s="84"/>
      <c r="X2492" s="84"/>
      <c r="Y2492" s="84"/>
    </row>
    <row r="2493" spans="1:25">
      <c r="A2493" s="84"/>
      <c r="B2493" s="84"/>
      <c r="C2493" s="84"/>
      <c r="D2493" s="84"/>
      <c r="E2493" s="84"/>
      <c r="F2493" s="84"/>
      <c r="G2493" s="819"/>
      <c r="H2493" s="572"/>
      <c r="I2493" s="84"/>
      <c r="J2493" s="84"/>
      <c r="K2493" s="84"/>
      <c r="L2493" s="84"/>
      <c r="M2493" s="84"/>
      <c r="N2493" s="84"/>
      <c r="O2493" s="84"/>
      <c r="P2493" s="84"/>
      <c r="Q2493" s="84"/>
      <c r="R2493" s="84"/>
      <c r="S2493" s="84"/>
      <c r="T2493" s="84"/>
      <c r="U2493" s="84"/>
      <c r="V2493" s="84"/>
      <c r="W2493" s="84"/>
      <c r="X2493" s="84"/>
      <c r="Y2493" s="84"/>
    </row>
    <row r="2494" spans="1:25">
      <c r="A2494" s="84"/>
      <c r="B2494" s="84"/>
      <c r="C2494" s="84"/>
      <c r="D2494" s="84"/>
      <c r="E2494" s="84"/>
      <c r="F2494" s="84"/>
      <c r="G2494" s="819"/>
      <c r="H2494" s="572"/>
      <c r="I2494" s="84"/>
      <c r="J2494" s="84"/>
      <c r="K2494" s="84"/>
      <c r="L2494" s="84"/>
      <c r="M2494" s="84"/>
      <c r="N2494" s="84"/>
      <c r="O2494" s="84"/>
      <c r="P2494" s="84"/>
      <c r="Q2494" s="84"/>
      <c r="R2494" s="84"/>
      <c r="S2494" s="84"/>
      <c r="T2494" s="84"/>
      <c r="U2494" s="84"/>
      <c r="V2494" s="84"/>
      <c r="W2494" s="84"/>
      <c r="X2494" s="84"/>
      <c r="Y2494" s="84"/>
    </row>
    <row r="2495" spans="1:25">
      <c r="A2495" s="84"/>
      <c r="B2495" s="84"/>
      <c r="C2495" s="84"/>
      <c r="D2495" s="84"/>
      <c r="E2495" s="84"/>
      <c r="F2495" s="84"/>
      <c r="G2495" s="819"/>
      <c r="H2495" s="572"/>
      <c r="I2495" s="84"/>
      <c r="J2495" s="84"/>
      <c r="K2495" s="84"/>
      <c r="L2495" s="84"/>
      <c r="M2495" s="84"/>
      <c r="N2495" s="84"/>
      <c r="O2495" s="84"/>
      <c r="P2495" s="84"/>
      <c r="Q2495" s="84"/>
      <c r="R2495" s="84"/>
      <c r="S2495" s="84"/>
      <c r="T2495" s="84"/>
      <c r="U2495" s="84"/>
      <c r="V2495" s="84"/>
      <c r="W2495" s="84"/>
      <c r="X2495" s="84"/>
      <c r="Y2495" s="84"/>
    </row>
    <row r="2496" spans="1:25">
      <c r="A2496" s="84"/>
      <c r="B2496" s="84"/>
      <c r="C2496" s="84"/>
      <c r="D2496" s="84"/>
      <c r="E2496" s="84"/>
      <c r="F2496" s="84"/>
      <c r="G2496" s="819"/>
      <c r="H2496" s="572"/>
      <c r="I2496" s="84"/>
      <c r="J2496" s="84"/>
      <c r="K2496" s="84"/>
      <c r="L2496" s="84"/>
      <c r="M2496" s="84"/>
      <c r="N2496" s="84"/>
      <c r="O2496" s="84"/>
      <c r="P2496" s="84"/>
      <c r="Q2496" s="84"/>
      <c r="R2496" s="84"/>
      <c r="S2496" s="84"/>
      <c r="T2496" s="84"/>
      <c r="U2496" s="84"/>
      <c r="V2496" s="84"/>
      <c r="W2496" s="84"/>
      <c r="X2496" s="84"/>
      <c r="Y2496" s="84"/>
    </row>
    <row r="2497" spans="1:25">
      <c r="A2497" s="84"/>
      <c r="B2497" s="84"/>
      <c r="C2497" s="84"/>
      <c r="D2497" s="84"/>
      <c r="E2497" s="84"/>
      <c r="F2497" s="84"/>
      <c r="G2497" s="819"/>
      <c r="H2497" s="572"/>
      <c r="I2497" s="84"/>
      <c r="J2497" s="84"/>
      <c r="K2497" s="84"/>
      <c r="L2497" s="84"/>
      <c r="M2497" s="84"/>
      <c r="N2497" s="84"/>
      <c r="O2497" s="84"/>
      <c r="P2497" s="84"/>
      <c r="Q2497" s="84"/>
      <c r="R2497" s="84"/>
      <c r="S2497" s="84"/>
      <c r="T2497" s="84"/>
      <c r="U2497" s="84"/>
      <c r="V2497" s="84"/>
      <c r="W2497" s="84"/>
      <c r="X2497" s="84"/>
      <c r="Y2497" s="84"/>
    </row>
    <row r="2498" spans="1:25">
      <c r="A2498" s="84"/>
      <c r="B2498" s="84"/>
      <c r="C2498" s="84"/>
      <c r="D2498" s="84"/>
      <c r="E2498" s="84"/>
      <c r="F2498" s="84"/>
      <c r="G2498" s="819"/>
      <c r="H2498" s="572"/>
      <c r="I2498" s="84"/>
      <c r="J2498" s="84"/>
      <c r="K2498" s="84"/>
      <c r="L2498" s="84"/>
      <c r="M2498" s="84"/>
      <c r="N2498" s="84"/>
      <c r="O2498" s="84"/>
      <c r="P2498" s="84"/>
      <c r="Q2498" s="84"/>
      <c r="R2498" s="84"/>
      <c r="S2498" s="84"/>
      <c r="T2498" s="84"/>
      <c r="U2498" s="84"/>
      <c r="V2498" s="84"/>
      <c r="W2498" s="84"/>
      <c r="X2498" s="84"/>
      <c r="Y2498" s="84"/>
    </row>
    <row r="2499" spans="1:25">
      <c r="A2499" s="84"/>
      <c r="B2499" s="84"/>
      <c r="C2499" s="84"/>
      <c r="D2499" s="84"/>
      <c r="E2499" s="84"/>
      <c r="F2499" s="84"/>
      <c r="G2499" s="819"/>
      <c r="H2499" s="572"/>
      <c r="I2499" s="84"/>
      <c r="J2499" s="84"/>
      <c r="K2499" s="84"/>
      <c r="L2499" s="84"/>
      <c r="M2499" s="84"/>
      <c r="N2499" s="84"/>
      <c r="O2499" s="84"/>
      <c r="P2499" s="84"/>
      <c r="Q2499" s="84"/>
      <c r="R2499" s="84"/>
      <c r="S2499" s="84"/>
      <c r="T2499" s="84"/>
      <c r="U2499" s="84"/>
      <c r="V2499" s="84"/>
      <c r="W2499" s="84"/>
      <c r="X2499" s="84"/>
      <c r="Y2499" s="84"/>
    </row>
    <row r="2500" spans="1:25">
      <c r="A2500" s="84"/>
      <c r="B2500" s="84"/>
      <c r="C2500" s="84"/>
      <c r="D2500" s="84"/>
      <c r="E2500" s="84"/>
      <c r="F2500" s="84"/>
      <c r="G2500" s="819"/>
      <c r="H2500" s="572"/>
      <c r="I2500" s="84"/>
      <c r="J2500" s="84"/>
      <c r="K2500" s="84"/>
      <c r="L2500" s="84"/>
      <c r="M2500" s="84"/>
      <c r="N2500" s="84"/>
      <c r="O2500" s="84"/>
      <c r="P2500" s="84"/>
      <c r="Q2500" s="84"/>
      <c r="R2500" s="84"/>
      <c r="S2500" s="84"/>
      <c r="T2500" s="84"/>
      <c r="U2500" s="84"/>
      <c r="V2500" s="84"/>
      <c r="W2500" s="84"/>
      <c r="X2500" s="84"/>
      <c r="Y2500" s="84"/>
    </row>
    <row r="2501" spans="1:25">
      <c r="A2501" s="84"/>
      <c r="B2501" s="84"/>
      <c r="C2501" s="84"/>
      <c r="D2501" s="84"/>
      <c r="E2501" s="84"/>
      <c r="F2501" s="84"/>
      <c r="G2501" s="819"/>
      <c r="H2501" s="572"/>
      <c r="I2501" s="84"/>
      <c r="J2501" s="84"/>
      <c r="K2501" s="84"/>
      <c r="L2501" s="84"/>
      <c r="M2501" s="84"/>
      <c r="N2501" s="84"/>
      <c r="O2501" s="84"/>
      <c r="P2501" s="84"/>
      <c r="Q2501" s="84"/>
      <c r="R2501" s="84"/>
      <c r="S2501" s="84"/>
      <c r="T2501" s="84"/>
      <c r="U2501" s="84"/>
      <c r="V2501" s="84"/>
      <c r="W2501" s="84"/>
      <c r="X2501" s="84"/>
      <c r="Y2501" s="84"/>
    </row>
    <row r="2502" spans="1:25">
      <c r="A2502" s="84"/>
      <c r="B2502" s="84"/>
      <c r="C2502" s="84"/>
      <c r="D2502" s="84"/>
      <c r="E2502" s="84"/>
      <c r="F2502" s="84"/>
      <c r="G2502" s="819"/>
      <c r="H2502" s="572"/>
      <c r="I2502" s="84"/>
      <c r="J2502" s="84"/>
      <c r="K2502" s="84"/>
      <c r="L2502" s="84"/>
      <c r="M2502" s="84"/>
      <c r="N2502" s="84"/>
      <c r="O2502" s="84"/>
      <c r="P2502" s="84"/>
      <c r="Q2502" s="84"/>
      <c r="R2502" s="84"/>
      <c r="S2502" s="84"/>
      <c r="T2502" s="84"/>
      <c r="U2502" s="84"/>
      <c r="V2502" s="84"/>
      <c r="W2502" s="84"/>
      <c r="X2502" s="84"/>
      <c r="Y2502" s="84"/>
    </row>
    <row r="2503" spans="1:25">
      <c r="A2503" s="84"/>
      <c r="B2503" s="84"/>
      <c r="C2503" s="84"/>
      <c r="D2503" s="84"/>
      <c r="E2503" s="84"/>
      <c r="F2503" s="84"/>
      <c r="G2503" s="819"/>
      <c r="H2503" s="572"/>
      <c r="I2503" s="84"/>
      <c r="J2503" s="84"/>
      <c r="K2503" s="84"/>
      <c r="L2503" s="84"/>
      <c r="M2503" s="84"/>
      <c r="N2503" s="84"/>
      <c r="O2503" s="84"/>
      <c r="P2503" s="84"/>
      <c r="Q2503" s="84"/>
      <c r="R2503" s="84"/>
      <c r="S2503" s="84"/>
      <c r="T2503" s="84"/>
      <c r="U2503" s="84"/>
      <c r="V2503" s="84"/>
      <c r="W2503" s="84"/>
      <c r="X2503" s="84"/>
      <c r="Y2503" s="84"/>
    </row>
    <row r="2504" spans="1:25">
      <c r="A2504" s="84"/>
      <c r="B2504" s="84"/>
      <c r="C2504" s="84"/>
      <c r="D2504" s="84"/>
      <c r="E2504" s="84"/>
      <c r="F2504" s="84"/>
      <c r="G2504" s="819"/>
      <c r="H2504" s="572"/>
      <c r="I2504" s="84"/>
      <c r="J2504" s="84"/>
      <c r="K2504" s="84"/>
      <c r="L2504" s="84"/>
      <c r="M2504" s="84"/>
      <c r="N2504" s="84"/>
      <c r="O2504" s="84"/>
      <c r="P2504" s="84"/>
      <c r="Q2504" s="84"/>
      <c r="R2504" s="84"/>
      <c r="S2504" s="84"/>
      <c r="T2504" s="84"/>
      <c r="U2504" s="84"/>
      <c r="V2504" s="84"/>
      <c r="W2504" s="84"/>
      <c r="X2504" s="84"/>
      <c r="Y2504" s="84"/>
    </row>
    <row r="2505" spans="1:25">
      <c r="A2505" s="84"/>
      <c r="B2505" s="84"/>
      <c r="C2505" s="84"/>
      <c r="D2505" s="84"/>
      <c r="E2505" s="84"/>
      <c r="F2505" s="84"/>
      <c r="G2505" s="819"/>
      <c r="H2505" s="572"/>
      <c r="I2505" s="84"/>
      <c r="J2505" s="84"/>
      <c r="K2505" s="84"/>
      <c r="L2505" s="84"/>
      <c r="M2505" s="84"/>
      <c r="N2505" s="84"/>
      <c r="O2505" s="84"/>
      <c r="P2505" s="84"/>
      <c r="Q2505" s="84"/>
      <c r="R2505" s="84"/>
      <c r="S2505" s="84"/>
      <c r="T2505" s="84"/>
      <c r="U2505" s="84"/>
      <c r="V2505" s="84"/>
      <c r="W2505" s="84"/>
      <c r="X2505" s="84"/>
      <c r="Y2505" s="84"/>
    </row>
    <row r="2506" spans="1:25">
      <c r="A2506" s="84"/>
      <c r="B2506" s="84"/>
      <c r="C2506" s="84"/>
      <c r="D2506" s="84"/>
      <c r="E2506" s="84"/>
      <c r="F2506" s="84"/>
      <c r="G2506" s="819"/>
      <c r="H2506" s="572"/>
      <c r="I2506" s="84"/>
      <c r="J2506" s="84"/>
      <c r="K2506" s="84"/>
      <c r="L2506" s="84"/>
      <c r="M2506" s="84"/>
      <c r="N2506" s="84"/>
      <c r="O2506" s="84"/>
      <c r="P2506" s="84"/>
      <c r="Q2506" s="84"/>
      <c r="R2506" s="84"/>
      <c r="S2506" s="84"/>
      <c r="T2506" s="84"/>
      <c r="U2506" s="84"/>
      <c r="V2506" s="84"/>
      <c r="W2506" s="84"/>
      <c r="X2506" s="84"/>
      <c r="Y2506" s="84"/>
    </row>
    <row r="2507" spans="1:25">
      <c r="A2507" s="84"/>
      <c r="B2507" s="84"/>
      <c r="C2507" s="84"/>
      <c r="D2507" s="84"/>
      <c r="E2507" s="84"/>
      <c r="F2507" s="84"/>
      <c r="G2507" s="819"/>
      <c r="H2507" s="572"/>
      <c r="I2507" s="84"/>
      <c r="J2507" s="84"/>
      <c r="K2507" s="84"/>
      <c r="L2507" s="84"/>
      <c r="M2507" s="84"/>
      <c r="N2507" s="84"/>
      <c r="O2507" s="84"/>
      <c r="P2507" s="84"/>
      <c r="Q2507" s="84"/>
      <c r="R2507" s="84"/>
      <c r="S2507" s="84"/>
      <c r="T2507" s="84"/>
      <c r="U2507" s="84"/>
      <c r="V2507" s="84"/>
      <c r="W2507" s="84"/>
      <c r="X2507" s="84"/>
      <c r="Y2507" s="84"/>
    </row>
    <row r="2508" spans="1:25">
      <c r="A2508" s="84"/>
      <c r="B2508" s="84"/>
      <c r="C2508" s="84"/>
      <c r="D2508" s="84"/>
      <c r="E2508" s="84"/>
      <c r="F2508" s="84"/>
      <c r="G2508" s="819"/>
      <c r="H2508" s="572"/>
      <c r="I2508" s="84"/>
      <c r="J2508" s="84"/>
      <c r="K2508" s="84"/>
      <c r="L2508" s="84"/>
      <c r="M2508" s="84"/>
      <c r="N2508" s="84"/>
      <c r="O2508" s="84"/>
      <c r="P2508" s="84"/>
      <c r="Q2508" s="84"/>
      <c r="R2508" s="84"/>
      <c r="S2508" s="84"/>
      <c r="T2508" s="84"/>
      <c r="U2508" s="84"/>
      <c r="V2508" s="84"/>
      <c r="W2508" s="84"/>
      <c r="X2508" s="84"/>
      <c r="Y2508" s="84"/>
    </row>
    <row r="2509" spans="1:25">
      <c r="A2509" s="84"/>
      <c r="B2509" s="84"/>
      <c r="C2509" s="84"/>
      <c r="D2509" s="84"/>
      <c r="E2509" s="84"/>
      <c r="F2509" s="84"/>
      <c r="G2509" s="819"/>
      <c r="H2509" s="572"/>
      <c r="I2509" s="84"/>
      <c r="J2509" s="84"/>
      <c r="K2509" s="84"/>
      <c r="L2509" s="84"/>
      <c r="M2509" s="84"/>
      <c r="N2509" s="84"/>
      <c r="O2509" s="84"/>
      <c r="P2509" s="84"/>
      <c r="Q2509" s="84"/>
      <c r="R2509" s="84"/>
      <c r="S2509" s="84"/>
      <c r="T2509" s="84"/>
      <c r="U2509" s="84"/>
      <c r="V2509" s="84"/>
      <c r="W2509" s="84"/>
      <c r="X2509" s="84"/>
      <c r="Y2509" s="84"/>
    </row>
    <row r="2510" spans="1:25">
      <c r="A2510" s="84"/>
      <c r="B2510" s="84"/>
      <c r="C2510" s="84"/>
      <c r="D2510" s="84"/>
      <c r="E2510" s="84"/>
      <c r="F2510" s="84"/>
      <c r="G2510" s="819"/>
      <c r="H2510" s="572"/>
      <c r="I2510" s="84"/>
      <c r="J2510" s="84"/>
      <c r="K2510" s="84"/>
      <c r="L2510" s="84"/>
      <c r="M2510" s="84"/>
      <c r="N2510" s="84"/>
      <c r="O2510" s="84"/>
      <c r="P2510" s="84"/>
      <c r="Q2510" s="84"/>
      <c r="R2510" s="84"/>
      <c r="S2510" s="84"/>
      <c r="T2510" s="84"/>
      <c r="U2510" s="84"/>
      <c r="V2510" s="84"/>
      <c r="W2510" s="84"/>
      <c r="X2510" s="84"/>
      <c r="Y2510" s="84"/>
    </row>
    <row r="2511" spans="1:25">
      <c r="A2511" s="84"/>
      <c r="B2511" s="84"/>
      <c r="C2511" s="84"/>
      <c r="D2511" s="84"/>
      <c r="E2511" s="84"/>
      <c r="F2511" s="84"/>
      <c r="G2511" s="819"/>
      <c r="H2511" s="572"/>
      <c r="I2511" s="84"/>
      <c r="J2511" s="84"/>
      <c r="K2511" s="84"/>
      <c r="L2511" s="84"/>
      <c r="M2511" s="84"/>
      <c r="N2511" s="84"/>
      <c r="O2511" s="84"/>
      <c r="P2511" s="84"/>
      <c r="Q2511" s="84"/>
      <c r="R2511" s="84"/>
      <c r="S2511" s="84"/>
      <c r="T2511" s="84"/>
      <c r="U2511" s="84"/>
      <c r="V2511" s="84"/>
      <c r="W2511" s="84"/>
      <c r="X2511" s="84"/>
      <c r="Y2511" s="84"/>
    </row>
    <row r="2512" spans="1:25">
      <c r="A2512" s="84"/>
      <c r="B2512" s="84"/>
      <c r="C2512" s="84"/>
      <c r="D2512" s="84"/>
      <c r="E2512" s="84"/>
      <c r="F2512" s="84"/>
      <c r="G2512" s="819"/>
      <c r="H2512" s="572"/>
      <c r="I2512" s="84"/>
      <c r="J2512" s="84"/>
      <c r="K2512" s="84"/>
      <c r="L2512" s="84"/>
      <c r="M2512" s="84"/>
      <c r="N2512" s="84"/>
      <c r="O2512" s="84"/>
      <c r="P2512" s="84"/>
      <c r="Q2512" s="84"/>
      <c r="R2512" s="84"/>
      <c r="S2512" s="84"/>
      <c r="T2512" s="84"/>
      <c r="U2512" s="84"/>
      <c r="V2512" s="84"/>
      <c r="W2512" s="84"/>
      <c r="X2512" s="84"/>
      <c r="Y2512" s="84"/>
    </row>
    <row r="2513" spans="1:25">
      <c r="A2513" s="84"/>
      <c r="B2513" s="84"/>
      <c r="C2513" s="84"/>
      <c r="D2513" s="84"/>
      <c r="E2513" s="84"/>
      <c r="F2513" s="84"/>
      <c r="G2513" s="819"/>
      <c r="H2513" s="572"/>
      <c r="I2513" s="84"/>
      <c r="J2513" s="84"/>
      <c r="K2513" s="84"/>
      <c r="L2513" s="84"/>
      <c r="M2513" s="84"/>
      <c r="N2513" s="84"/>
      <c r="O2513" s="84"/>
      <c r="P2513" s="84"/>
      <c r="Q2513" s="84"/>
      <c r="R2513" s="84"/>
      <c r="S2513" s="84"/>
      <c r="T2513" s="84"/>
      <c r="U2513" s="84"/>
      <c r="V2513" s="84"/>
      <c r="W2513" s="84"/>
      <c r="X2513" s="84"/>
      <c r="Y2513" s="84"/>
    </row>
    <row r="2514" spans="1:25">
      <c r="A2514" s="84"/>
      <c r="B2514" s="84"/>
      <c r="C2514" s="84"/>
      <c r="D2514" s="84"/>
      <c r="E2514" s="84"/>
      <c r="F2514" s="84"/>
      <c r="G2514" s="819"/>
      <c r="H2514" s="572"/>
      <c r="I2514" s="84"/>
      <c r="J2514" s="84"/>
      <c r="K2514" s="84"/>
      <c r="L2514" s="84"/>
      <c r="M2514" s="84"/>
      <c r="N2514" s="84"/>
      <c r="O2514" s="84"/>
      <c r="P2514" s="84"/>
      <c r="Q2514" s="84"/>
      <c r="R2514" s="84"/>
      <c r="S2514" s="84"/>
      <c r="T2514" s="84"/>
      <c r="U2514" s="84"/>
      <c r="V2514" s="84"/>
      <c r="W2514" s="84"/>
      <c r="X2514" s="84"/>
      <c r="Y2514" s="84"/>
    </row>
    <row r="2515" spans="1:25">
      <c r="A2515" s="84"/>
      <c r="B2515" s="84"/>
      <c r="C2515" s="84"/>
      <c r="D2515" s="84"/>
      <c r="E2515" s="84"/>
      <c r="F2515" s="84"/>
      <c r="G2515" s="819"/>
      <c r="H2515" s="572"/>
      <c r="I2515" s="84"/>
      <c r="J2515" s="84"/>
      <c r="K2515" s="84"/>
      <c r="L2515" s="84"/>
      <c r="M2515" s="84"/>
      <c r="N2515" s="84"/>
      <c r="O2515" s="84"/>
      <c r="P2515" s="84"/>
      <c r="Q2515" s="84"/>
      <c r="R2515" s="84"/>
      <c r="S2515" s="84"/>
      <c r="T2515" s="84"/>
      <c r="U2515" s="84"/>
      <c r="V2515" s="84"/>
      <c r="W2515" s="84"/>
      <c r="X2515" s="84"/>
      <c r="Y2515" s="84"/>
    </row>
    <row r="2516" spans="1:25">
      <c r="A2516" s="84"/>
      <c r="B2516" s="84"/>
      <c r="C2516" s="84"/>
      <c r="D2516" s="84"/>
      <c r="E2516" s="84"/>
      <c r="F2516" s="84"/>
      <c r="G2516" s="819"/>
      <c r="H2516" s="572"/>
      <c r="I2516" s="84"/>
      <c r="J2516" s="84"/>
      <c r="K2516" s="84"/>
      <c r="L2516" s="84"/>
      <c r="M2516" s="84"/>
      <c r="N2516" s="84"/>
      <c r="O2516" s="84"/>
      <c r="P2516" s="84"/>
      <c r="Q2516" s="84"/>
      <c r="R2516" s="84"/>
      <c r="S2516" s="84"/>
      <c r="T2516" s="84"/>
      <c r="U2516" s="84"/>
      <c r="V2516" s="84"/>
      <c r="W2516" s="84"/>
      <c r="X2516" s="84"/>
      <c r="Y2516" s="84"/>
    </row>
    <row r="2517" spans="1:25">
      <c r="A2517" s="84"/>
      <c r="B2517" s="84"/>
      <c r="C2517" s="84"/>
      <c r="D2517" s="84"/>
      <c r="E2517" s="84"/>
      <c r="F2517" s="84"/>
      <c r="G2517" s="819"/>
      <c r="H2517" s="572"/>
      <c r="I2517" s="84"/>
      <c r="J2517" s="84"/>
      <c r="K2517" s="84"/>
      <c r="L2517" s="84"/>
      <c r="M2517" s="84"/>
      <c r="N2517" s="84"/>
      <c r="O2517" s="84"/>
      <c r="P2517" s="84"/>
      <c r="Q2517" s="84"/>
      <c r="R2517" s="84"/>
      <c r="S2517" s="84"/>
      <c r="T2517" s="84"/>
      <c r="U2517" s="84"/>
      <c r="V2517" s="84"/>
      <c r="W2517" s="84"/>
      <c r="X2517" s="84"/>
      <c r="Y2517" s="84"/>
    </row>
    <row r="2518" spans="1:25">
      <c r="A2518" s="84"/>
      <c r="B2518" s="84"/>
      <c r="C2518" s="84"/>
      <c r="D2518" s="84"/>
      <c r="E2518" s="84"/>
      <c r="F2518" s="84"/>
      <c r="G2518" s="819"/>
      <c r="H2518" s="572"/>
      <c r="I2518" s="84"/>
      <c r="J2518" s="84"/>
      <c r="K2518" s="84"/>
      <c r="L2518" s="84"/>
      <c r="M2518" s="84"/>
      <c r="N2518" s="84"/>
      <c r="O2518" s="84"/>
      <c r="P2518" s="84"/>
      <c r="Q2518" s="84"/>
      <c r="R2518" s="84"/>
      <c r="S2518" s="84"/>
      <c r="T2518" s="84"/>
      <c r="U2518" s="84"/>
      <c r="V2518" s="84"/>
      <c r="W2518" s="84"/>
      <c r="X2518" s="84"/>
      <c r="Y2518" s="84"/>
    </row>
    <row r="2519" spans="1:25">
      <c r="A2519" s="84"/>
      <c r="B2519" s="84"/>
      <c r="C2519" s="84"/>
      <c r="D2519" s="84"/>
      <c r="E2519" s="84"/>
      <c r="F2519" s="84"/>
      <c r="G2519" s="819"/>
      <c r="H2519" s="572"/>
      <c r="I2519" s="84"/>
      <c r="J2519" s="84"/>
      <c r="K2519" s="84"/>
      <c r="L2519" s="84"/>
      <c r="M2519" s="84"/>
      <c r="N2519" s="84"/>
      <c r="O2519" s="84"/>
      <c r="P2519" s="84"/>
      <c r="Q2519" s="84"/>
      <c r="R2519" s="84"/>
      <c r="S2519" s="84"/>
      <c r="T2519" s="84"/>
      <c r="U2519" s="84"/>
      <c r="V2519" s="84"/>
      <c r="W2519" s="84"/>
      <c r="X2519" s="84"/>
      <c r="Y2519" s="84"/>
    </row>
    <row r="2520" spans="1:25">
      <c r="A2520" s="84"/>
      <c r="B2520" s="84"/>
      <c r="C2520" s="84"/>
      <c r="D2520" s="84"/>
      <c r="E2520" s="84"/>
      <c r="F2520" s="84"/>
      <c r="G2520" s="819"/>
      <c r="H2520" s="572"/>
      <c r="I2520" s="84"/>
      <c r="J2520" s="84"/>
      <c r="K2520" s="84"/>
      <c r="L2520" s="84"/>
      <c r="M2520" s="84"/>
      <c r="N2520" s="84"/>
      <c r="O2520" s="84"/>
      <c r="P2520" s="84"/>
      <c r="Q2520" s="84"/>
      <c r="R2520" s="84"/>
      <c r="S2520" s="84"/>
      <c r="T2520" s="84"/>
      <c r="U2520" s="84"/>
      <c r="V2520" s="84"/>
      <c r="W2520" s="84"/>
      <c r="X2520" s="84"/>
      <c r="Y2520" s="84"/>
    </row>
    <row r="2521" spans="1:25">
      <c r="A2521" s="84"/>
      <c r="B2521" s="84"/>
      <c r="C2521" s="84"/>
      <c r="D2521" s="84"/>
      <c r="E2521" s="84"/>
      <c r="F2521" s="84"/>
      <c r="G2521" s="819"/>
      <c r="H2521" s="572"/>
      <c r="I2521" s="84"/>
      <c r="J2521" s="84"/>
      <c r="K2521" s="84"/>
      <c r="L2521" s="84"/>
      <c r="M2521" s="84"/>
      <c r="N2521" s="84"/>
      <c r="O2521" s="84"/>
      <c r="P2521" s="84"/>
      <c r="Q2521" s="84"/>
      <c r="R2521" s="84"/>
      <c r="S2521" s="84"/>
      <c r="T2521" s="84"/>
      <c r="U2521" s="84"/>
      <c r="V2521" s="84"/>
      <c r="W2521" s="84"/>
      <c r="X2521" s="84"/>
      <c r="Y2521" s="84"/>
    </row>
    <row r="2522" spans="1:25">
      <c r="A2522" s="84"/>
      <c r="B2522" s="84"/>
      <c r="C2522" s="84"/>
      <c r="D2522" s="84"/>
      <c r="E2522" s="84"/>
      <c r="F2522" s="84"/>
      <c r="G2522" s="819"/>
      <c r="H2522" s="572"/>
      <c r="I2522" s="84"/>
      <c r="J2522" s="84"/>
      <c r="K2522" s="84"/>
      <c r="L2522" s="84"/>
      <c r="M2522" s="84"/>
      <c r="N2522" s="84"/>
      <c r="O2522" s="84"/>
      <c r="P2522" s="84"/>
      <c r="Q2522" s="84"/>
      <c r="R2522" s="84"/>
      <c r="S2522" s="84"/>
      <c r="T2522" s="84"/>
      <c r="U2522" s="84"/>
      <c r="V2522" s="84"/>
      <c r="W2522" s="84"/>
      <c r="X2522" s="84"/>
      <c r="Y2522" s="84"/>
    </row>
    <row r="2523" spans="1:25">
      <c r="A2523" s="84"/>
      <c r="B2523" s="84"/>
      <c r="C2523" s="84"/>
      <c r="D2523" s="84"/>
      <c r="E2523" s="84"/>
      <c r="F2523" s="84"/>
      <c r="G2523" s="819"/>
      <c r="H2523" s="572"/>
      <c r="I2523" s="84"/>
      <c r="J2523" s="84"/>
      <c r="K2523" s="84"/>
      <c r="L2523" s="84"/>
      <c r="M2523" s="84"/>
      <c r="N2523" s="84"/>
      <c r="O2523" s="84"/>
      <c r="P2523" s="84"/>
      <c r="Q2523" s="84"/>
      <c r="R2523" s="84"/>
      <c r="S2523" s="84"/>
      <c r="T2523" s="84"/>
      <c r="U2523" s="84"/>
      <c r="V2523" s="84"/>
      <c r="W2523" s="84"/>
      <c r="X2523" s="84"/>
      <c r="Y2523" s="84"/>
    </row>
    <row r="2524" spans="1:25">
      <c r="A2524" s="84"/>
      <c r="B2524" s="84"/>
      <c r="C2524" s="84"/>
      <c r="D2524" s="84"/>
      <c r="E2524" s="84"/>
      <c r="F2524" s="84"/>
      <c r="G2524" s="819"/>
      <c r="H2524" s="572"/>
      <c r="I2524" s="84"/>
      <c r="J2524" s="84"/>
      <c r="K2524" s="84"/>
      <c r="L2524" s="84"/>
      <c r="M2524" s="84"/>
      <c r="N2524" s="84"/>
      <c r="O2524" s="84"/>
      <c r="P2524" s="84"/>
      <c r="Q2524" s="84"/>
      <c r="R2524" s="84"/>
      <c r="S2524" s="84"/>
      <c r="T2524" s="84"/>
      <c r="U2524" s="84"/>
      <c r="V2524" s="84"/>
      <c r="W2524" s="84"/>
      <c r="X2524" s="84"/>
      <c r="Y2524" s="84"/>
    </row>
    <row r="2525" spans="1:25">
      <c r="A2525" s="84"/>
      <c r="B2525" s="84"/>
      <c r="C2525" s="84"/>
      <c r="D2525" s="84"/>
      <c r="E2525" s="84"/>
      <c r="F2525" s="84"/>
      <c r="G2525" s="819"/>
      <c r="H2525" s="572"/>
      <c r="I2525" s="84"/>
      <c r="J2525" s="84"/>
      <c r="K2525" s="84"/>
      <c r="L2525" s="84"/>
      <c r="M2525" s="84"/>
      <c r="N2525" s="84"/>
      <c r="O2525" s="84"/>
      <c r="P2525" s="84"/>
      <c r="Q2525" s="84"/>
      <c r="R2525" s="84"/>
      <c r="S2525" s="84"/>
      <c r="T2525" s="84"/>
      <c r="U2525" s="84"/>
      <c r="V2525" s="84"/>
      <c r="W2525" s="84"/>
      <c r="X2525" s="84"/>
      <c r="Y2525" s="84"/>
    </row>
    <row r="2526" spans="1:25">
      <c r="A2526" s="84"/>
      <c r="B2526" s="84"/>
      <c r="C2526" s="84"/>
      <c r="D2526" s="84"/>
      <c r="E2526" s="84"/>
      <c r="F2526" s="84"/>
      <c r="G2526" s="819"/>
      <c r="H2526" s="572"/>
      <c r="I2526" s="84"/>
      <c r="J2526" s="84"/>
      <c r="K2526" s="84"/>
      <c r="L2526" s="84"/>
      <c r="M2526" s="84"/>
      <c r="N2526" s="84"/>
      <c r="O2526" s="84"/>
      <c r="P2526" s="84"/>
      <c r="Q2526" s="84"/>
      <c r="R2526" s="84"/>
      <c r="S2526" s="84"/>
      <c r="T2526" s="84"/>
      <c r="U2526" s="84"/>
      <c r="V2526" s="84"/>
      <c r="W2526" s="84"/>
      <c r="X2526" s="84"/>
      <c r="Y2526" s="84"/>
    </row>
    <row r="2527" spans="1:25">
      <c r="A2527" s="84"/>
      <c r="B2527" s="84"/>
      <c r="C2527" s="84"/>
      <c r="D2527" s="84"/>
      <c r="E2527" s="84"/>
      <c r="F2527" s="84"/>
      <c r="G2527" s="819"/>
      <c r="H2527" s="572"/>
      <c r="I2527" s="84"/>
      <c r="J2527" s="84"/>
      <c r="K2527" s="84"/>
      <c r="L2527" s="84"/>
      <c r="M2527" s="84"/>
      <c r="N2527" s="84"/>
      <c r="O2527" s="84"/>
      <c r="P2527" s="84"/>
      <c r="Q2527" s="84"/>
      <c r="R2527" s="84"/>
      <c r="S2527" s="84"/>
      <c r="T2527" s="84"/>
      <c r="U2527" s="84"/>
      <c r="V2527" s="84"/>
      <c r="W2527" s="84"/>
      <c r="X2527" s="84"/>
      <c r="Y2527" s="84"/>
    </row>
    <row r="2528" spans="1:25">
      <c r="A2528" s="84"/>
      <c r="B2528" s="84"/>
      <c r="C2528" s="84"/>
      <c r="D2528" s="84"/>
      <c r="E2528" s="84"/>
      <c r="F2528" s="84"/>
      <c r="G2528" s="819"/>
      <c r="H2528" s="572"/>
      <c r="I2528" s="84"/>
      <c r="J2528" s="84"/>
      <c r="K2528" s="84"/>
      <c r="L2528" s="84"/>
      <c r="M2528" s="84"/>
      <c r="N2528" s="84"/>
      <c r="O2528" s="84"/>
      <c r="P2528" s="84"/>
      <c r="Q2528" s="84"/>
      <c r="R2528" s="84"/>
      <c r="S2528" s="84"/>
      <c r="T2528" s="84"/>
      <c r="U2528" s="84"/>
      <c r="V2528" s="84"/>
      <c r="W2528" s="84"/>
      <c r="X2528" s="84"/>
      <c r="Y2528" s="84"/>
    </row>
    <row r="2529" spans="1:25">
      <c r="A2529" s="84"/>
      <c r="B2529" s="84"/>
      <c r="C2529" s="84"/>
      <c r="D2529" s="84"/>
      <c r="E2529" s="84"/>
      <c r="F2529" s="84"/>
      <c r="G2529" s="819"/>
      <c r="H2529" s="572"/>
      <c r="I2529" s="84"/>
      <c r="J2529" s="84"/>
      <c r="K2529" s="84"/>
      <c r="L2529" s="84"/>
      <c r="M2529" s="84"/>
      <c r="N2529" s="84"/>
      <c r="O2529" s="84"/>
      <c r="P2529" s="84"/>
      <c r="Q2529" s="84"/>
      <c r="R2529" s="84"/>
      <c r="S2529" s="84"/>
      <c r="T2529" s="84"/>
      <c r="U2529" s="84"/>
      <c r="V2529" s="84"/>
      <c r="W2529" s="84"/>
      <c r="X2529" s="84"/>
      <c r="Y2529" s="84"/>
    </row>
    <row r="2530" spans="1:25">
      <c r="A2530" s="84"/>
      <c r="B2530" s="84"/>
      <c r="C2530" s="84"/>
      <c r="D2530" s="84"/>
      <c r="E2530" s="84"/>
      <c r="F2530" s="84"/>
      <c r="G2530" s="819"/>
      <c r="H2530" s="572"/>
      <c r="I2530" s="84"/>
      <c r="J2530" s="84"/>
      <c r="K2530" s="84"/>
      <c r="L2530" s="84"/>
      <c r="M2530" s="84"/>
      <c r="N2530" s="84"/>
      <c r="O2530" s="84"/>
      <c r="P2530" s="84"/>
      <c r="Q2530" s="84"/>
      <c r="R2530" s="84"/>
      <c r="S2530" s="84"/>
      <c r="T2530" s="84"/>
      <c r="U2530" s="84"/>
      <c r="V2530" s="84"/>
      <c r="W2530" s="84"/>
      <c r="X2530" s="84"/>
      <c r="Y2530" s="84"/>
    </row>
    <row r="2531" spans="1:25">
      <c r="A2531" s="84"/>
      <c r="B2531" s="84"/>
      <c r="C2531" s="84"/>
      <c r="D2531" s="84"/>
      <c r="E2531" s="84"/>
      <c r="F2531" s="84"/>
      <c r="G2531" s="819"/>
      <c r="H2531" s="572"/>
      <c r="I2531" s="84"/>
      <c r="J2531" s="84"/>
      <c r="K2531" s="84"/>
      <c r="L2531" s="84"/>
      <c r="M2531" s="84"/>
      <c r="N2531" s="84"/>
      <c r="O2531" s="84"/>
      <c r="P2531" s="84"/>
      <c r="Q2531" s="84"/>
      <c r="R2531" s="84"/>
      <c r="S2531" s="84"/>
      <c r="T2531" s="84"/>
      <c r="U2531" s="84"/>
      <c r="V2531" s="84"/>
      <c r="W2531" s="84"/>
      <c r="X2531" s="84"/>
      <c r="Y2531" s="84"/>
    </row>
    <row r="2532" spans="1:25">
      <c r="A2532" s="84"/>
      <c r="B2532" s="84"/>
      <c r="C2532" s="84"/>
      <c r="D2532" s="84"/>
      <c r="E2532" s="84"/>
      <c r="F2532" s="84"/>
      <c r="G2532" s="819"/>
      <c r="H2532" s="572"/>
      <c r="I2532" s="84"/>
      <c r="J2532" s="84"/>
      <c r="K2532" s="84"/>
      <c r="L2532" s="84"/>
      <c r="M2532" s="84"/>
      <c r="N2532" s="84"/>
      <c r="O2532" s="84"/>
      <c r="P2532" s="84"/>
      <c r="Q2532" s="84"/>
      <c r="R2532" s="84"/>
      <c r="S2532" s="84"/>
      <c r="T2532" s="84"/>
      <c r="U2532" s="84"/>
      <c r="V2532" s="84"/>
      <c r="W2532" s="84"/>
      <c r="X2532" s="84"/>
      <c r="Y2532" s="84"/>
    </row>
    <row r="2533" spans="1:25">
      <c r="A2533" s="84"/>
      <c r="B2533" s="84"/>
      <c r="C2533" s="84"/>
      <c r="D2533" s="84"/>
      <c r="E2533" s="84"/>
      <c r="F2533" s="84"/>
      <c r="G2533" s="819"/>
      <c r="H2533" s="572"/>
      <c r="I2533" s="84"/>
      <c r="J2533" s="84"/>
      <c r="K2533" s="84"/>
      <c r="L2533" s="84"/>
      <c r="M2533" s="84"/>
      <c r="N2533" s="84"/>
      <c r="O2533" s="84"/>
      <c r="P2533" s="84"/>
      <c r="Q2533" s="84"/>
      <c r="R2533" s="84"/>
      <c r="S2533" s="84"/>
      <c r="T2533" s="84"/>
      <c r="U2533" s="84"/>
      <c r="V2533" s="84"/>
      <c r="W2533" s="84"/>
      <c r="X2533" s="84"/>
      <c r="Y2533" s="84"/>
    </row>
    <row r="2534" spans="1:25">
      <c r="A2534" s="84"/>
      <c r="B2534" s="84"/>
      <c r="C2534" s="84"/>
      <c r="D2534" s="84"/>
      <c r="E2534" s="84"/>
      <c r="F2534" s="84"/>
      <c r="G2534" s="819"/>
      <c r="H2534" s="572"/>
      <c r="I2534" s="84"/>
      <c r="J2534" s="84"/>
      <c r="K2534" s="84"/>
      <c r="L2534" s="84"/>
      <c r="M2534" s="84"/>
      <c r="N2534" s="84"/>
      <c r="O2534" s="84"/>
      <c r="P2534" s="84"/>
      <c r="Q2534" s="84"/>
      <c r="R2534" s="84"/>
      <c r="S2534" s="84"/>
      <c r="T2534" s="84"/>
      <c r="U2534" s="84"/>
      <c r="V2534" s="84"/>
      <c r="W2534" s="84"/>
      <c r="X2534" s="84"/>
      <c r="Y2534" s="84"/>
    </row>
    <row r="2535" spans="1:25">
      <c r="A2535" s="84"/>
      <c r="B2535" s="84"/>
      <c r="C2535" s="84"/>
      <c r="D2535" s="84"/>
      <c r="E2535" s="84"/>
      <c r="F2535" s="84"/>
      <c r="G2535" s="819"/>
      <c r="H2535" s="572"/>
      <c r="I2535" s="84"/>
      <c r="J2535" s="84"/>
      <c r="K2535" s="84"/>
      <c r="L2535" s="84"/>
      <c r="M2535" s="84"/>
      <c r="N2535" s="84"/>
      <c r="O2535" s="84"/>
      <c r="P2535" s="84"/>
      <c r="Q2535" s="84"/>
      <c r="R2535" s="84"/>
      <c r="S2535" s="84"/>
      <c r="T2535" s="84"/>
      <c r="U2535" s="84"/>
      <c r="V2535" s="84"/>
      <c r="W2535" s="84"/>
      <c r="X2535" s="84"/>
      <c r="Y2535" s="84"/>
    </row>
    <row r="2536" spans="1:25">
      <c r="A2536" s="84"/>
      <c r="B2536" s="84"/>
      <c r="C2536" s="84"/>
      <c r="D2536" s="84"/>
      <c r="E2536" s="84"/>
      <c r="F2536" s="84"/>
      <c r="G2536" s="819"/>
      <c r="H2536" s="572"/>
      <c r="I2536" s="84"/>
      <c r="J2536" s="84"/>
      <c r="K2536" s="84"/>
      <c r="L2536" s="84"/>
      <c r="M2536" s="84"/>
      <c r="N2536" s="84"/>
      <c r="O2536" s="84"/>
      <c r="P2536" s="84"/>
      <c r="Q2536" s="84"/>
      <c r="R2536" s="84"/>
      <c r="S2536" s="84"/>
      <c r="T2536" s="84"/>
      <c r="U2536" s="84"/>
      <c r="V2536" s="84"/>
      <c r="W2536" s="84"/>
      <c r="X2536" s="84"/>
      <c r="Y2536" s="84"/>
    </row>
    <row r="2537" spans="1:25">
      <c r="A2537" s="84"/>
      <c r="B2537" s="84"/>
      <c r="C2537" s="84"/>
      <c r="D2537" s="84"/>
      <c r="E2537" s="84"/>
      <c r="F2537" s="84"/>
      <c r="G2537" s="819"/>
      <c r="H2537" s="572"/>
      <c r="I2537" s="84"/>
      <c r="J2537" s="84"/>
      <c r="K2537" s="84"/>
      <c r="L2537" s="84"/>
      <c r="M2537" s="84"/>
      <c r="N2537" s="84"/>
      <c r="O2537" s="84"/>
      <c r="P2537" s="84"/>
      <c r="Q2537" s="84"/>
      <c r="R2537" s="84"/>
      <c r="S2537" s="84"/>
      <c r="T2537" s="84"/>
      <c r="U2537" s="84"/>
      <c r="V2537" s="84"/>
      <c r="W2537" s="84"/>
      <c r="X2537" s="84"/>
      <c r="Y2537" s="84"/>
    </row>
    <row r="2538" spans="1:25">
      <c r="A2538" s="84"/>
      <c r="B2538" s="84"/>
      <c r="C2538" s="84"/>
      <c r="D2538" s="84"/>
      <c r="E2538" s="84"/>
      <c r="F2538" s="84"/>
      <c r="G2538" s="819"/>
      <c r="H2538" s="572"/>
      <c r="I2538" s="84"/>
      <c r="J2538" s="84"/>
      <c r="K2538" s="84"/>
      <c r="L2538" s="84"/>
      <c r="M2538" s="84"/>
      <c r="N2538" s="84"/>
      <c r="O2538" s="84"/>
      <c r="P2538" s="84"/>
      <c r="Q2538" s="84"/>
      <c r="R2538" s="84"/>
      <c r="S2538" s="84"/>
      <c r="T2538" s="84"/>
      <c r="U2538" s="84"/>
      <c r="V2538" s="84"/>
      <c r="W2538" s="84"/>
      <c r="X2538" s="84"/>
      <c r="Y2538" s="84"/>
    </row>
    <row r="2539" spans="1:25">
      <c r="A2539" s="84"/>
      <c r="B2539" s="84"/>
      <c r="C2539" s="84"/>
      <c r="D2539" s="84"/>
      <c r="E2539" s="84"/>
      <c r="F2539" s="84"/>
      <c r="G2539" s="819"/>
      <c r="H2539" s="572"/>
      <c r="I2539" s="84"/>
      <c r="J2539" s="84"/>
      <c r="K2539" s="84"/>
      <c r="L2539" s="84"/>
      <c r="M2539" s="84"/>
      <c r="N2539" s="84"/>
      <c r="O2539" s="84"/>
      <c r="P2539" s="84"/>
      <c r="Q2539" s="84"/>
      <c r="R2539" s="84"/>
      <c r="S2539" s="84"/>
      <c r="T2539" s="84"/>
      <c r="U2539" s="84"/>
      <c r="V2539" s="84"/>
      <c r="W2539" s="84"/>
      <c r="X2539" s="84"/>
      <c r="Y2539" s="84"/>
    </row>
    <row r="2540" spans="1:25">
      <c r="A2540" s="84"/>
      <c r="B2540" s="84"/>
      <c r="C2540" s="84"/>
      <c r="D2540" s="84"/>
      <c r="E2540" s="84"/>
      <c r="F2540" s="84"/>
      <c r="G2540" s="819"/>
      <c r="H2540" s="572"/>
      <c r="I2540" s="84"/>
      <c r="J2540" s="84"/>
      <c r="K2540" s="84"/>
      <c r="L2540" s="84"/>
      <c r="M2540" s="84"/>
      <c r="N2540" s="84"/>
      <c r="O2540" s="84"/>
      <c r="P2540" s="84"/>
      <c r="Q2540" s="84"/>
      <c r="R2540" s="84"/>
      <c r="S2540" s="84"/>
      <c r="T2540" s="84"/>
      <c r="U2540" s="84"/>
      <c r="V2540" s="84"/>
      <c r="W2540" s="84"/>
      <c r="X2540" s="84"/>
      <c r="Y2540" s="84"/>
    </row>
    <row r="2541" spans="1:25">
      <c r="A2541" s="84"/>
      <c r="B2541" s="84"/>
      <c r="C2541" s="84"/>
      <c r="D2541" s="84"/>
      <c r="E2541" s="84"/>
      <c r="F2541" s="84"/>
      <c r="G2541" s="819"/>
      <c r="H2541" s="572"/>
      <c r="I2541" s="84"/>
      <c r="J2541" s="84"/>
      <c r="K2541" s="84"/>
      <c r="L2541" s="84"/>
      <c r="M2541" s="84"/>
      <c r="N2541" s="84"/>
      <c r="O2541" s="84"/>
      <c r="P2541" s="84"/>
      <c r="Q2541" s="84"/>
      <c r="R2541" s="84"/>
      <c r="S2541" s="84"/>
      <c r="T2541" s="84"/>
      <c r="U2541" s="84"/>
      <c r="V2541" s="84"/>
      <c r="W2541" s="84"/>
      <c r="X2541" s="84"/>
      <c r="Y2541" s="84"/>
    </row>
    <row r="2542" spans="1:25">
      <c r="A2542" s="84"/>
      <c r="B2542" s="84"/>
      <c r="C2542" s="84"/>
      <c r="D2542" s="84"/>
      <c r="E2542" s="84"/>
      <c r="F2542" s="84"/>
      <c r="G2542" s="819"/>
      <c r="H2542" s="572"/>
      <c r="I2542" s="84"/>
      <c r="J2542" s="84"/>
      <c r="K2542" s="84"/>
      <c r="L2542" s="84"/>
      <c r="M2542" s="84"/>
      <c r="N2542" s="84"/>
      <c r="O2542" s="84"/>
      <c r="P2542" s="84"/>
      <c r="Q2542" s="84"/>
      <c r="R2542" s="84"/>
      <c r="S2542" s="84"/>
      <c r="T2542" s="84"/>
      <c r="U2542" s="84"/>
      <c r="V2542" s="84"/>
      <c r="W2542" s="84"/>
      <c r="X2542" s="84"/>
      <c r="Y2542" s="84"/>
    </row>
    <row r="2543" spans="1:25">
      <c r="A2543" s="84"/>
      <c r="B2543" s="84"/>
      <c r="C2543" s="84"/>
      <c r="D2543" s="84"/>
      <c r="E2543" s="84"/>
      <c r="F2543" s="84"/>
      <c r="G2543" s="819"/>
      <c r="H2543" s="572"/>
      <c r="I2543" s="84"/>
      <c r="J2543" s="84"/>
      <c r="K2543" s="84"/>
      <c r="L2543" s="84"/>
      <c r="M2543" s="84"/>
      <c r="N2543" s="84"/>
      <c r="O2543" s="84"/>
      <c r="P2543" s="84"/>
      <c r="Q2543" s="84"/>
      <c r="R2543" s="84"/>
      <c r="S2543" s="84"/>
      <c r="T2543" s="84"/>
      <c r="U2543" s="84"/>
      <c r="V2543" s="84"/>
      <c r="W2543" s="84"/>
      <c r="X2543" s="84"/>
      <c r="Y2543" s="84"/>
    </row>
    <row r="2544" spans="1:25">
      <c r="A2544" s="84"/>
      <c r="B2544" s="84"/>
      <c r="C2544" s="84"/>
      <c r="D2544" s="84"/>
      <c r="E2544" s="84"/>
      <c r="F2544" s="84"/>
      <c r="G2544" s="819"/>
      <c r="H2544" s="572"/>
      <c r="I2544" s="84"/>
      <c r="J2544" s="84"/>
      <c r="K2544" s="84"/>
      <c r="L2544" s="84"/>
      <c r="M2544" s="84"/>
      <c r="N2544" s="84"/>
      <c r="O2544" s="84"/>
      <c r="P2544" s="84"/>
      <c r="Q2544" s="84"/>
      <c r="R2544" s="84"/>
      <c r="S2544" s="84"/>
      <c r="T2544" s="84"/>
      <c r="U2544" s="84"/>
      <c r="V2544" s="84"/>
      <c r="W2544" s="84"/>
      <c r="X2544" s="84"/>
      <c r="Y2544" s="84"/>
    </row>
    <row r="2545" spans="1:25">
      <c r="A2545" s="84"/>
      <c r="B2545" s="84"/>
      <c r="C2545" s="84"/>
      <c r="D2545" s="84"/>
      <c r="E2545" s="84"/>
      <c r="F2545" s="84"/>
      <c r="G2545" s="819"/>
      <c r="H2545" s="572"/>
      <c r="I2545" s="84"/>
      <c r="J2545" s="84"/>
      <c r="K2545" s="84"/>
      <c r="L2545" s="84"/>
      <c r="M2545" s="84"/>
      <c r="N2545" s="84"/>
      <c r="O2545" s="84"/>
      <c r="P2545" s="84"/>
      <c r="Q2545" s="84"/>
      <c r="R2545" s="84"/>
      <c r="S2545" s="84"/>
      <c r="T2545" s="84"/>
      <c r="U2545" s="84"/>
      <c r="V2545" s="84"/>
      <c r="W2545" s="84"/>
      <c r="X2545" s="84"/>
      <c r="Y2545" s="84"/>
    </row>
    <row r="2546" spans="1:25">
      <c r="A2546" s="84"/>
      <c r="B2546" s="84"/>
      <c r="C2546" s="84"/>
      <c r="D2546" s="84"/>
      <c r="E2546" s="84"/>
      <c r="F2546" s="84"/>
      <c r="G2546" s="819"/>
      <c r="H2546" s="572"/>
      <c r="I2546" s="84"/>
      <c r="J2546" s="84"/>
      <c r="K2546" s="84"/>
      <c r="L2546" s="84"/>
      <c r="M2546" s="84"/>
      <c r="N2546" s="84"/>
      <c r="O2546" s="84"/>
      <c r="P2546" s="84"/>
      <c r="Q2546" s="84"/>
      <c r="R2546" s="84"/>
      <c r="S2546" s="84"/>
      <c r="T2546" s="84"/>
      <c r="U2546" s="84"/>
      <c r="V2546" s="84"/>
      <c r="W2546" s="84"/>
      <c r="X2546" s="84"/>
      <c r="Y2546" s="84"/>
    </row>
    <row r="2547" spans="1:25">
      <c r="A2547" s="84"/>
      <c r="B2547" s="84"/>
      <c r="C2547" s="84"/>
      <c r="D2547" s="84"/>
      <c r="E2547" s="84"/>
      <c r="F2547" s="84"/>
      <c r="G2547" s="819"/>
      <c r="H2547" s="572"/>
      <c r="I2547" s="84"/>
      <c r="J2547" s="84"/>
      <c r="K2547" s="84"/>
      <c r="L2547" s="84"/>
      <c r="M2547" s="84"/>
      <c r="N2547" s="84"/>
      <c r="O2547" s="84"/>
      <c r="P2547" s="84"/>
      <c r="Q2547" s="84"/>
      <c r="R2547" s="84"/>
      <c r="S2547" s="84"/>
      <c r="T2547" s="84"/>
      <c r="U2547" s="84"/>
      <c r="V2547" s="84"/>
      <c r="W2547" s="84"/>
      <c r="X2547" s="84"/>
      <c r="Y2547" s="84"/>
    </row>
    <row r="2548" spans="1:25">
      <c r="A2548" s="84"/>
      <c r="B2548" s="84"/>
      <c r="C2548" s="84"/>
      <c r="D2548" s="84"/>
      <c r="E2548" s="84"/>
      <c r="F2548" s="84"/>
      <c r="G2548" s="819"/>
      <c r="H2548" s="572"/>
      <c r="I2548" s="84"/>
      <c r="J2548" s="84"/>
      <c r="K2548" s="84"/>
      <c r="L2548" s="84"/>
      <c r="M2548" s="84"/>
      <c r="N2548" s="84"/>
      <c r="O2548" s="84"/>
      <c r="P2548" s="84"/>
      <c r="Q2548" s="84"/>
      <c r="R2548" s="84"/>
      <c r="S2548" s="84"/>
      <c r="T2548" s="84"/>
      <c r="U2548" s="84"/>
      <c r="V2548" s="84"/>
      <c r="W2548" s="84"/>
      <c r="X2548" s="84"/>
      <c r="Y2548" s="84"/>
    </row>
    <row r="2549" spans="1:25">
      <c r="A2549" s="84"/>
      <c r="B2549" s="84"/>
      <c r="C2549" s="84"/>
      <c r="D2549" s="84"/>
      <c r="E2549" s="84"/>
      <c r="F2549" s="84"/>
      <c r="G2549" s="819"/>
      <c r="H2549" s="572"/>
      <c r="I2549" s="84"/>
      <c r="J2549" s="84"/>
      <c r="K2549" s="84"/>
      <c r="L2549" s="84"/>
      <c r="M2549" s="84"/>
      <c r="N2549" s="84"/>
      <c r="O2549" s="84"/>
      <c r="P2549" s="84"/>
      <c r="Q2549" s="84"/>
      <c r="R2549" s="84"/>
      <c r="S2549" s="84"/>
      <c r="T2549" s="84"/>
      <c r="U2549" s="84"/>
      <c r="V2549" s="84"/>
      <c r="W2549" s="84"/>
      <c r="X2549" s="84"/>
      <c r="Y2549" s="84"/>
    </row>
    <row r="2550" spans="1:25">
      <c r="A2550" s="84"/>
      <c r="B2550" s="84"/>
      <c r="C2550" s="84"/>
      <c r="D2550" s="84"/>
      <c r="E2550" s="84"/>
      <c r="F2550" s="84"/>
      <c r="G2550" s="819"/>
      <c r="H2550" s="572"/>
      <c r="I2550" s="84"/>
      <c r="J2550" s="84"/>
      <c r="K2550" s="84"/>
      <c r="L2550" s="84"/>
      <c r="M2550" s="84"/>
      <c r="N2550" s="84"/>
      <c r="O2550" s="84"/>
      <c r="P2550" s="84"/>
      <c r="Q2550" s="84"/>
      <c r="R2550" s="84"/>
      <c r="S2550" s="84"/>
      <c r="T2550" s="84"/>
      <c r="U2550" s="84"/>
      <c r="V2550" s="84"/>
      <c r="W2550" s="84"/>
      <c r="X2550" s="84"/>
      <c r="Y2550" s="84"/>
    </row>
    <row r="2551" spans="1:25">
      <c r="A2551" s="84"/>
      <c r="B2551" s="84"/>
      <c r="C2551" s="84"/>
      <c r="D2551" s="84"/>
      <c r="E2551" s="84"/>
      <c r="F2551" s="84"/>
      <c r="G2551" s="819"/>
      <c r="H2551" s="572"/>
      <c r="I2551" s="84"/>
      <c r="J2551" s="84"/>
      <c r="K2551" s="84"/>
      <c r="L2551" s="84"/>
      <c r="M2551" s="84"/>
      <c r="N2551" s="84"/>
      <c r="O2551" s="84"/>
      <c r="P2551" s="84"/>
      <c r="Q2551" s="84"/>
      <c r="R2551" s="84"/>
      <c r="S2551" s="84"/>
      <c r="T2551" s="84"/>
      <c r="U2551" s="84"/>
      <c r="V2551" s="84"/>
      <c r="W2551" s="84"/>
      <c r="X2551" s="84"/>
      <c r="Y2551" s="84"/>
    </row>
    <row r="2552" spans="1:25">
      <c r="A2552" s="84"/>
      <c r="B2552" s="84"/>
      <c r="C2552" s="84"/>
      <c r="D2552" s="84"/>
      <c r="E2552" s="84"/>
      <c r="F2552" s="84"/>
      <c r="G2552" s="819"/>
      <c r="H2552" s="572"/>
      <c r="I2552" s="84"/>
      <c r="J2552" s="84"/>
      <c r="K2552" s="84"/>
      <c r="L2552" s="84"/>
      <c r="M2552" s="84"/>
      <c r="N2552" s="84"/>
      <c r="O2552" s="84"/>
      <c r="P2552" s="84"/>
      <c r="Q2552" s="84"/>
      <c r="R2552" s="84"/>
      <c r="S2552" s="84"/>
      <c r="T2552" s="84"/>
      <c r="U2552" s="84"/>
      <c r="V2552" s="84"/>
      <c r="W2552" s="84"/>
      <c r="X2552" s="84"/>
      <c r="Y2552" s="84"/>
    </row>
    <row r="2553" spans="1:25">
      <c r="A2553" s="84"/>
      <c r="B2553" s="84"/>
      <c r="C2553" s="84"/>
      <c r="D2553" s="84"/>
      <c r="E2553" s="84"/>
      <c r="F2553" s="84"/>
      <c r="G2553" s="819"/>
      <c r="H2553" s="572"/>
      <c r="I2553" s="84"/>
      <c r="J2553" s="84"/>
      <c r="K2553" s="84"/>
      <c r="L2553" s="84"/>
      <c r="M2553" s="84"/>
      <c r="N2553" s="84"/>
      <c r="O2553" s="84"/>
      <c r="P2553" s="84"/>
      <c r="Q2553" s="84"/>
      <c r="R2553" s="84"/>
      <c r="S2553" s="84"/>
      <c r="T2553" s="84"/>
      <c r="U2553" s="84"/>
      <c r="V2553" s="84"/>
      <c r="W2553" s="84"/>
      <c r="X2553" s="84"/>
      <c r="Y2553" s="84"/>
    </row>
    <row r="2554" spans="1:25">
      <c r="A2554" s="84"/>
      <c r="B2554" s="84"/>
      <c r="C2554" s="84"/>
      <c r="D2554" s="84"/>
      <c r="E2554" s="84"/>
      <c r="F2554" s="84"/>
      <c r="G2554" s="819"/>
      <c r="H2554" s="572"/>
      <c r="I2554" s="84"/>
      <c r="J2554" s="84"/>
      <c r="K2554" s="84"/>
      <c r="L2554" s="84"/>
      <c r="M2554" s="84"/>
      <c r="N2554" s="84"/>
      <c r="O2554" s="84"/>
      <c r="P2554" s="84"/>
      <c r="Q2554" s="84"/>
      <c r="R2554" s="84"/>
      <c r="S2554" s="84"/>
      <c r="T2554" s="84"/>
      <c r="U2554" s="84"/>
      <c r="V2554" s="84"/>
      <c r="W2554" s="84"/>
      <c r="X2554" s="84"/>
      <c r="Y2554" s="84"/>
    </row>
    <row r="2555" spans="1:25">
      <c r="A2555" s="84"/>
      <c r="B2555" s="84"/>
      <c r="C2555" s="84"/>
      <c r="D2555" s="84"/>
      <c r="E2555" s="84"/>
      <c r="F2555" s="84"/>
      <c r="G2555" s="819"/>
      <c r="H2555" s="572"/>
      <c r="I2555" s="84"/>
      <c r="J2555" s="84"/>
      <c r="K2555" s="84"/>
      <c r="L2555" s="84"/>
      <c r="M2555" s="84"/>
      <c r="N2555" s="84"/>
      <c r="O2555" s="84"/>
      <c r="P2555" s="84"/>
      <c r="Q2555" s="84"/>
      <c r="R2555" s="84"/>
      <c r="S2555" s="84"/>
      <c r="T2555" s="84"/>
      <c r="U2555" s="84"/>
      <c r="V2555" s="84"/>
      <c r="W2555" s="84"/>
      <c r="X2555" s="84"/>
      <c r="Y2555" s="84"/>
    </row>
    <row r="2556" spans="1:25">
      <c r="A2556" s="84"/>
      <c r="B2556" s="84"/>
      <c r="C2556" s="84"/>
      <c r="D2556" s="84"/>
      <c r="E2556" s="84"/>
      <c r="F2556" s="84"/>
      <c r="G2556" s="819"/>
      <c r="H2556" s="572"/>
      <c r="I2556" s="84"/>
      <c r="J2556" s="84"/>
      <c r="K2556" s="84"/>
      <c r="L2556" s="84"/>
      <c r="M2556" s="84"/>
      <c r="N2556" s="84"/>
      <c r="O2556" s="84"/>
      <c r="P2556" s="84"/>
      <c r="Q2556" s="84"/>
      <c r="R2556" s="84"/>
      <c r="S2556" s="84"/>
      <c r="T2556" s="84"/>
      <c r="U2556" s="84"/>
      <c r="V2556" s="84"/>
      <c r="W2556" s="84"/>
      <c r="X2556" s="84"/>
      <c r="Y2556" s="84"/>
    </row>
    <row r="2557" spans="1:25">
      <c r="A2557" s="84"/>
      <c r="B2557" s="84"/>
      <c r="C2557" s="84"/>
      <c r="D2557" s="84"/>
      <c r="E2557" s="84"/>
      <c r="F2557" s="84"/>
      <c r="G2557" s="819"/>
      <c r="H2557" s="572"/>
      <c r="I2557" s="84"/>
      <c r="J2557" s="84"/>
      <c r="K2557" s="84"/>
      <c r="L2557" s="84"/>
      <c r="M2557" s="84"/>
      <c r="N2557" s="84"/>
      <c r="O2557" s="84"/>
      <c r="P2557" s="84"/>
      <c r="Q2557" s="84"/>
      <c r="R2557" s="84"/>
      <c r="S2557" s="84"/>
      <c r="T2557" s="84"/>
      <c r="U2557" s="84"/>
      <c r="V2557" s="84"/>
      <c r="W2557" s="84"/>
      <c r="X2557" s="84"/>
      <c r="Y2557" s="84"/>
    </row>
    <row r="2558" spans="1:25">
      <c r="A2558" s="84"/>
      <c r="B2558" s="84"/>
      <c r="C2558" s="84"/>
      <c r="D2558" s="84"/>
      <c r="E2558" s="84"/>
      <c r="F2558" s="84"/>
      <c r="G2558" s="819"/>
      <c r="H2558" s="572"/>
      <c r="I2558" s="84"/>
      <c r="J2558" s="84"/>
      <c r="K2558" s="84"/>
      <c r="L2558" s="84"/>
      <c r="M2558" s="84"/>
      <c r="N2558" s="84"/>
      <c r="O2558" s="84"/>
      <c r="P2558" s="84"/>
      <c r="Q2558" s="84"/>
      <c r="R2558" s="84"/>
      <c r="S2558" s="84"/>
      <c r="T2558" s="84"/>
      <c r="U2558" s="84"/>
      <c r="V2558" s="84"/>
      <c r="W2558" s="84"/>
      <c r="X2558" s="84"/>
      <c r="Y2558" s="84"/>
    </row>
    <row r="2559" spans="1:25">
      <c r="A2559" s="84"/>
      <c r="B2559" s="84"/>
      <c r="C2559" s="84"/>
      <c r="D2559" s="84"/>
      <c r="E2559" s="84"/>
      <c r="F2559" s="84"/>
      <c r="G2559" s="819"/>
      <c r="H2559" s="572"/>
      <c r="I2559" s="84"/>
      <c r="J2559" s="84"/>
      <c r="K2559" s="84"/>
      <c r="L2559" s="84"/>
      <c r="M2559" s="84"/>
      <c r="N2559" s="84"/>
      <c r="O2559" s="84"/>
      <c r="P2559" s="84"/>
      <c r="Q2559" s="84"/>
      <c r="R2559" s="84"/>
      <c r="S2559" s="84"/>
      <c r="T2559" s="84"/>
      <c r="U2559" s="84"/>
      <c r="V2559" s="84"/>
      <c r="W2559" s="84"/>
      <c r="X2559" s="84"/>
      <c r="Y2559" s="84"/>
    </row>
    <row r="2560" spans="1:25">
      <c r="A2560" s="84"/>
      <c r="B2560" s="84"/>
      <c r="C2560" s="84"/>
      <c r="D2560" s="84"/>
      <c r="E2560" s="84"/>
      <c r="F2560" s="84"/>
      <c r="G2560" s="819"/>
      <c r="H2560" s="572"/>
      <c r="I2560" s="84"/>
      <c r="J2560" s="84"/>
      <c r="K2560" s="84"/>
      <c r="L2560" s="84"/>
      <c r="M2560" s="84"/>
      <c r="N2560" s="84"/>
      <c r="O2560" s="84"/>
      <c r="P2560" s="84"/>
      <c r="Q2560" s="84"/>
      <c r="R2560" s="84"/>
      <c r="S2560" s="84"/>
      <c r="T2560" s="84"/>
      <c r="U2560" s="84"/>
      <c r="V2560" s="84"/>
      <c r="W2560" s="84"/>
      <c r="X2560" s="84"/>
      <c r="Y2560" s="84"/>
    </row>
    <row r="2561" spans="1:25">
      <c r="A2561" s="84"/>
      <c r="B2561" s="84"/>
      <c r="C2561" s="84"/>
      <c r="D2561" s="84"/>
      <c r="E2561" s="84"/>
      <c r="F2561" s="84"/>
      <c r="G2561" s="819"/>
      <c r="H2561" s="572"/>
      <c r="I2561" s="84"/>
      <c r="J2561" s="84"/>
      <c r="K2561" s="84"/>
      <c r="L2561" s="84"/>
      <c r="M2561" s="84"/>
      <c r="N2561" s="84"/>
      <c r="O2561" s="84"/>
      <c r="P2561" s="84"/>
      <c r="Q2561" s="84"/>
      <c r="R2561" s="84"/>
      <c r="S2561" s="84"/>
      <c r="T2561" s="84"/>
      <c r="U2561" s="84"/>
      <c r="V2561" s="84"/>
      <c r="W2561" s="84"/>
      <c r="X2561" s="84"/>
      <c r="Y2561" s="84"/>
    </row>
    <row r="2562" spans="1:25">
      <c r="A2562" s="84"/>
      <c r="B2562" s="84"/>
      <c r="C2562" s="84"/>
      <c r="D2562" s="84"/>
      <c r="E2562" s="84"/>
      <c r="F2562" s="84"/>
      <c r="G2562" s="819"/>
      <c r="H2562" s="572"/>
      <c r="I2562" s="84"/>
      <c r="J2562" s="84"/>
      <c r="K2562" s="84"/>
      <c r="L2562" s="84"/>
      <c r="M2562" s="84"/>
      <c r="N2562" s="84"/>
      <c r="O2562" s="84"/>
      <c r="P2562" s="84"/>
      <c r="Q2562" s="84"/>
      <c r="R2562" s="84"/>
      <c r="S2562" s="84"/>
      <c r="T2562" s="84"/>
      <c r="U2562" s="84"/>
      <c r="V2562" s="84"/>
      <c r="W2562" s="84"/>
      <c r="X2562" s="84"/>
      <c r="Y2562" s="84"/>
    </row>
    <row r="2563" spans="1:25">
      <c r="A2563" s="84"/>
      <c r="B2563" s="84"/>
      <c r="C2563" s="84"/>
      <c r="D2563" s="84"/>
      <c r="E2563" s="84"/>
      <c r="F2563" s="84"/>
      <c r="G2563" s="819"/>
      <c r="H2563" s="572"/>
      <c r="I2563" s="84"/>
      <c r="J2563" s="84"/>
      <c r="K2563" s="84"/>
      <c r="L2563" s="84"/>
      <c r="M2563" s="84"/>
      <c r="N2563" s="84"/>
      <c r="O2563" s="84"/>
      <c r="P2563" s="84"/>
      <c r="Q2563" s="84"/>
      <c r="R2563" s="84"/>
      <c r="S2563" s="84"/>
      <c r="T2563" s="84"/>
      <c r="U2563" s="84"/>
      <c r="V2563" s="84"/>
      <c r="W2563" s="84"/>
      <c r="X2563" s="84"/>
      <c r="Y2563" s="84"/>
    </row>
    <row r="2564" spans="1:25">
      <c r="A2564" s="84"/>
      <c r="B2564" s="84"/>
      <c r="C2564" s="84"/>
      <c r="D2564" s="84"/>
      <c r="E2564" s="84"/>
      <c r="F2564" s="84"/>
      <c r="G2564" s="819"/>
      <c r="H2564" s="572"/>
      <c r="I2564" s="84"/>
      <c r="J2564" s="84"/>
      <c r="K2564" s="84"/>
      <c r="L2564" s="84"/>
      <c r="M2564" s="84"/>
      <c r="N2564" s="84"/>
      <c r="O2564" s="84"/>
      <c r="P2564" s="84"/>
      <c r="Q2564" s="84"/>
      <c r="R2564" s="84"/>
      <c r="S2564" s="84"/>
      <c r="T2564" s="84"/>
      <c r="U2564" s="84"/>
      <c r="V2564" s="84"/>
      <c r="W2564" s="84"/>
      <c r="X2564" s="84"/>
      <c r="Y2564" s="84"/>
    </row>
    <row r="2565" spans="1:25">
      <c r="A2565" s="84"/>
      <c r="B2565" s="84"/>
      <c r="C2565" s="84"/>
      <c r="D2565" s="84"/>
      <c r="E2565" s="84"/>
      <c r="F2565" s="84"/>
      <c r="G2565" s="819"/>
      <c r="H2565" s="572"/>
      <c r="I2565" s="84"/>
      <c r="J2565" s="84"/>
      <c r="K2565" s="84"/>
      <c r="L2565" s="84"/>
      <c r="M2565" s="84"/>
      <c r="N2565" s="84"/>
      <c r="O2565" s="84"/>
      <c r="P2565" s="84"/>
      <c r="Q2565" s="84"/>
      <c r="R2565" s="84"/>
      <c r="S2565" s="84"/>
      <c r="T2565" s="84"/>
      <c r="U2565" s="84"/>
      <c r="V2565" s="84"/>
      <c r="W2565" s="84"/>
      <c r="X2565" s="84"/>
      <c r="Y2565" s="84"/>
    </row>
    <row r="2566" spans="1:25">
      <c r="A2566" s="84"/>
      <c r="B2566" s="84"/>
      <c r="C2566" s="84"/>
      <c r="D2566" s="84"/>
      <c r="E2566" s="84"/>
      <c r="F2566" s="84"/>
      <c r="G2566" s="819"/>
      <c r="H2566" s="572"/>
      <c r="I2566" s="84"/>
      <c r="J2566" s="84"/>
      <c r="K2566" s="84"/>
      <c r="L2566" s="84"/>
      <c r="M2566" s="84"/>
      <c r="N2566" s="84"/>
      <c r="O2566" s="84"/>
      <c r="P2566" s="84"/>
      <c r="Q2566" s="84"/>
      <c r="R2566" s="84"/>
      <c r="S2566" s="84"/>
      <c r="T2566" s="84"/>
      <c r="U2566" s="84"/>
      <c r="V2566" s="84"/>
      <c r="W2566" s="84"/>
      <c r="X2566" s="84"/>
      <c r="Y2566" s="84"/>
    </row>
    <row r="2567" spans="1:25">
      <c r="A2567" s="84"/>
      <c r="B2567" s="84"/>
      <c r="C2567" s="84"/>
      <c r="D2567" s="84"/>
      <c r="E2567" s="84"/>
      <c r="F2567" s="84"/>
      <c r="G2567" s="819"/>
      <c r="H2567" s="572"/>
      <c r="I2567" s="84"/>
      <c r="J2567" s="84"/>
      <c r="K2567" s="84"/>
      <c r="L2567" s="84"/>
      <c r="M2567" s="84"/>
      <c r="N2567" s="84"/>
      <c r="O2567" s="84"/>
      <c r="P2567" s="84"/>
      <c r="Q2567" s="84"/>
      <c r="R2567" s="84"/>
      <c r="S2567" s="84"/>
      <c r="T2567" s="84"/>
      <c r="U2567" s="84"/>
      <c r="V2567" s="84"/>
      <c r="W2567" s="84"/>
      <c r="X2567" s="84"/>
      <c r="Y2567" s="84"/>
    </row>
    <row r="2568" spans="1:25">
      <c r="A2568" s="84"/>
      <c r="B2568" s="84"/>
      <c r="C2568" s="84"/>
      <c r="D2568" s="84"/>
      <c r="E2568" s="84"/>
      <c r="F2568" s="84"/>
      <c r="G2568" s="819"/>
      <c r="H2568" s="572"/>
      <c r="I2568" s="84"/>
      <c r="J2568" s="84"/>
      <c r="K2568" s="84"/>
      <c r="L2568" s="84"/>
      <c r="M2568" s="84"/>
      <c r="N2568" s="84"/>
      <c r="O2568" s="84"/>
      <c r="P2568" s="84"/>
      <c r="Q2568" s="84"/>
      <c r="R2568" s="84"/>
      <c r="S2568" s="84"/>
      <c r="T2568" s="84"/>
      <c r="U2568" s="84"/>
      <c r="V2568" s="84"/>
      <c r="W2568" s="84"/>
      <c r="X2568" s="84"/>
      <c r="Y2568" s="84"/>
    </row>
    <row r="2569" spans="1:25">
      <c r="A2569" s="84"/>
      <c r="B2569" s="84"/>
      <c r="C2569" s="84"/>
      <c r="D2569" s="84"/>
      <c r="E2569" s="84"/>
      <c r="F2569" s="84"/>
      <c r="G2569" s="819"/>
      <c r="H2569" s="572"/>
      <c r="I2569" s="84"/>
      <c r="J2569" s="84"/>
      <c r="K2569" s="84"/>
      <c r="L2569" s="84"/>
      <c r="M2569" s="84"/>
      <c r="N2569" s="84"/>
      <c r="O2569" s="84"/>
      <c r="P2569" s="84"/>
      <c r="Q2569" s="84"/>
      <c r="R2569" s="84"/>
      <c r="S2569" s="84"/>
      <c r="T2569" s="84"/>
      <c r="U2569" s="84"/>
      <c r="V2569" s="84"/>
      <c r="W2569" s="84"/>
      <c r="X2569" s="84"/>
      <c r="Y2569" s="84"/>
    </row>
    <row r="2570" spans="1:25">
      <c r="A2570" s="84"/>
      <c r="B2570" s="84"/>
      <c r="C2570" s="84"/>
      <c r="D2570" s="84"/>
      <c r="E2570" s="84"/>
      <c r="F2570" s="84"/>
      <c r="G2570" s="819"/>
      <c r="H2570" s="572"/>
      <c r="I2570" s="84"/>
      <c r="J2570" s="84"/>
      <c r="K2570" s="84"/>
      <c r="L2570" s="84"/>
      <c r="M2570" s="84"/>
      <c r="N2570" s="84"/>
      <c r="O2570" s="84"/>
      <c r="P2570" s="84"/>
      <c r="Q2570" s="84"/>
      <c r="R2570" s="84"/>
      <c r="S2570" s="84"/>
      <c r="T2570" s="84"/>
      <c r="U2570" s="84"/>
      <c r="V2570" s="84"/>
      <c r="W2570" s="84"/>
      <c r="X2570" s="84"/>
      <c r="Y2570" s="84"/>
    </row>
    <row r="2571" spans="1:25">
      <c r="A2571" s="84"/>
      <c r="B2571" s="84"/>
      <c r="C2571" s="84"/>
      <c r="D2571" s="84"/>
      <c r="E2571" s="84"/>
      <c r="F2571" s="84"/>
      <c r="G2571" s="819"/>
      <c r="H2571" s="572"/>
      <c r="I2571" s="84"/>
      <c r="J2571" s="84"/>
      <c r="K2571" s="84"/>
      <c r="L2571" s="84"/>
      <c r="M2571" s="84"/>
      <c r="N2571" s="84"/>
      <c r="O2571" s="84"/>
      <c r="P2571" s="84"/>
      <c r="Q2571" s="84"/>
      <c r="R2571" s="84"/>
      <c r="S2571" s="84"/>
      <c r="T2571" s="84"/>
      <c r="U2571" s="84"/>
      <c r="V2571" s="84"/>
      <c r="W2571" s="84"/>
      <c r="X2571" s="84"/>
      <c r="Y2571" s="84"/>
    </row>
    <row r="2572" spans="1:25">
      <c r="A2572" s="84"/>
      <c r="B2572" s="84"/>
      <c r="C2572" s="84"/>
      <c r="D2572" s="84"/>
      <c r="E2572" s="84"/>
      <c r="F2572" s="84"/>
      <c r="G2572" s="819"/>
      <c r="H2572" s="572"/>
      <c r="I2572" s="84"/>
      <c r="J2572" s="84"/>
      <c r="K2572" s="84"/>
      <c r="L2572" s="84"/>
      <c r="M2572" s="84"/>
      <c r="N2572" s="84"/>
      <c r="O2572" s="84"/>
      <c r="P2572" s="84"/>
      <c r="Q2572" s="84"/>
      <c r="R2572" s="84"/>
      <c r="S2572" s="84"/>
      <c r="T2572" s="84"/>
      <c r="U2572" s="84"/>
      <c r="V2572" s="84"/>
      <c r="W2572" s="84"/>
      <c r="X2572" s="84"/>
      <c r="Y2572" s="84"/>
    </row>
    <row r="2573" spans="1:25">
      <c r="A2573" s="84"/>
      <c r="B2573" s="84"/>
      <c r="C2573" s="84"/>
      <c r="D2573" s="84"/>
      <c r="E2573" s="84"/>
      <c r="F2573" s="84"/>
      <c r="G2573" s="819"/>
      <c r="H2573" s="572"/>
      <c r="I2573" s="84"/>
      <c r="J2573" s="84"/>
      <c r="K2573" s="84"/>
      <c r="L2573" s="84"/>
      <c r="M2573" s="84"/>
      <c r="N2573" s="84"/>
      <c r="O2573" s="84"/>
      <c r="P2573" s="84"/>
      <c r="Q2573" s="84"/>
      <c r="R2573" s="84"/>
      <c r="S2573" s="84"/>
      <c r="T2573" s="84"/>
      <c r="U2573" s="84"/>
      <c r="V2573" s="84"/>
      <c r="W2573" s="84"/>
      <c r="X2573" s="84"/>
      <c r="Y2573" s="84"/>
    </row>
    <row r="2574" spans="1:25">
      <c r="A2574" s="84"/>
      <c r="B2574" s="84"/>
      <c r="C2574" s="84"/>
      <c r="D2574" s="84"/>
      <c r="E2574" s="84"/>
      <c r="F2574" s="84"/>
      <c r="G2574" s="819"/>
      <c r="H2574" s="572"/>
      <c r="I2574" s="84"/>
      <c r="J2574" s="84"/>
      <c r="K2574" s="84"/>
      <c r="L2574" s="84"/>
      <c r="M2574" s="84"/>
      <c r="N2574" s="84"/>
      <c r="O2574" s="84"/>
      <c r="P2574" s="84"/>
      <c r="Q2574" s="84"/>
      <c r="R2574" s="84"/>
      <c r="S2574" s="84"/>
      <c r="T2574" s="84"/>
      <c r="U2574" s="84"/>
      <c r="V2574" s="84"/>
      <c r="W2574" s="84"/>
      <c r="X2574" s="84"/>
      <c r="Y2574" s="84"/>
    </row>
    <row r="2575" spans="1:25">
      <c r="A2575" s="84"/>
      <c r="B2575" s="84"/>
      <c r="C2575" s="84"/>
      <c r="D2575" s="84"/>
      <c r="E2575" s="84"/>
      <c r="F2575" s="84"/>
      <c r="G2575" s="819"/>
      <c r="H2575" s="572"/>
      <c r="I2575" s="84"/>
      <c r="J2575" s="84"/>
      <c r="K2575" s="84"/>
      <c r="L2575" s="84"/>
      <c r="M2575" s="84"/>
      <c r="N2575" s="84"/>
      <c r="O2575" s="84"/>
      <c r="P2575" s="84"/>
      <c r="Q2575" s="84"/>
      <c r="R2575" s="84"/>
      <c r="S2575" s="84"/>
      <c r="T2575" s="84"/>
      <c r="U2575" s="84"/>
      <c r="V2575" s="84"/>
      <c r="W2575" s="84"/>
      <c r="X2575" s="84"/>
      <c r="Y2575" s="84"/>
    </row>
    <row r="2576" spans="1:25">
      <c r="A2576" s="84"/>
      <c r="B2576" s="84"/>
      <c r="C2576" s="84"/>
      <c r="D2576" s="84"/>
      <c r="E2576" s="84"/>
      <c r="F2576" s="84"/>
      <c r="G2576" s="819"/>
      <c r="H2576" s="572"/>
      <c r="I2576" s="84"/>
      <c r="J2576" s="84"/>
      <c r="K2576" s="84"/>
      <c r="L2576" s="84"/>
      <c r="M2576" s="84"/>
      <c r="N2576" s="84"/>
      <c r="O2576" s="84"/>
      <c r="P2576" s="84"/>
      <c r="Q2576" s="84"/>
      <c r="R2576" s="84"/>
      <c r="S2576" s="84"/>
      <c r="T2576" s="84"/>
      <c r="U2576" s="84"/>
      <c r="V2576" s="84"/>
      <c r="W2576" s="84"/>
      <c r="X2576" s="84"/>
      <c r="Y2576" s="84"/>
    </row>
    <row r="2577" spans="1:25">
      <c r="A2577" s="84"/>
      <c r="B2577" s="84"/>
      <c r="C2577" s="84"/>
      <c r="D2577" s="84"/>
      <c r="E2577" s="84"/>
      <c r="F2577" s="84"/>
      <c r="G2577" s="819"/>
      <c r="H2577" s="572"/>
      <c r="I2577" s="84"/>
      <c r="J2577" s="84"/>
      <c r="K2577" s="84"/>
      <c r="L2577" s="84"/>
      <c r="M2577" s="84"/>
      <c r="N2577" s="84"/>
      <c r="O2577" s="84"/>
      <c r="P2577" s="84"/>
      <c r="Q2577" s="84"/>
      <c r="R2577" s="84"/>
      <c r="S2577" s="84"/>
      <c r="T2577" s="84"/>
      <c r="U2577" s="84"/>
      <c r="V2577" s="84"/>
      <c r="W2577" s="84"/>
      <c r="X2577" s="84"/>
      <c r="Y2577" s="84"/>
    </row>
    <row r="2578" spans="1:25">
      <c r="A2578" s="84"/>
      <c r="B2578" s="84"/>
      <c r="C2578" s="84"/>
      <c r="D2578" s="84"/>
      <c r="E2578" s="84"/>
      <c r="F2578" s="84"/>
      <c r="G2578" s="819"/>
      <c r="H2578" s="572"/>
      <c r="I2578" s="84"/>
      <c r="J2578" s="84"/>
      <c r="K2578" s="84"/>
      <c r="L2578" s="84"/>
      <c r="M2578" s="84"/>
      <c r="N2578" s="84"/>
      <c r="O2578" s="84"/>
      <c r="P2578" s="84"/>
      <c r="Q2578" s="84"/>
      <c r="R2578" s="84"/>
      <c r="S2578" s="84"/>
      <c r="T2578" s="84"/>
      <c r="U2578" s="84"/>
      <c r="V2578" s="84"/>
      <c r="W2578" s="84"/>
      <c r="X2578" s="84"/>
      <c r="Y2578" s="84"/>
    </row>
    <row r="2579" spans="1:25">
      <c r="A2579" s="84"/>
      <c r="B2579" s="84"/>
      <c r="C2579" s="84"/>
      <c r="D2579" s="84"/>
      <c r="E2579" s="84"/>
      <c r="F2579" s="84"/>
      <c r="G2579" s="819"/>
      <c r="H2579" s="572"/>
      <c r="I2579" s="84"/>
      <c r="J2579" s="84"/>
      <c r="K2579" s="84"/>
      <c r="L2579" s="84"/>
      <c r="M2579" s="84"/>
      <c r="N2579" s="84"/>
      <c r="O2579" s="84"/>
      <c r="P2579" s="84"/>
      <c r="Q2579" s="84"/>
      <c r="R2579" s="84"/>
      <c r="S2579" s="84"/>
      <c r="T2579" s="84"/>
      <c r="U2579" s="84"/>
      <c r="V2579" s="84"/>
      <c r="W2579" s="84"/>
      <c r="X2579" s="84"/>
      <c r="Y2579" s="84"/>
    </row>
    <row r="2580" spans="1:25">
      <c r="A2580" s="84"/>
      <c r="B2580" s="84"/>
      <c r="C2580" s="84"/>
      <c r="D2580" s="84"/>
      <c r="E2580" s="84"/>
      <c r="F2580" s="84"/>
      <c r="G2580" s="819"/>
      <c r="H2580" s="572"/>
      <c r="I2580" s="84"/>
      <c r="J2580" s="84"/>
      <c r="K2580" s="84"/>
      <c r="L2580" s="84"/>
      <c r="M2580" s="84"/>
      <c r="N2580" s="84"/>
      <c r="O2580" s="84"/>
      <c r="P2580" s="84"/>
      <c r="Q2580" s="84"/>
      <c r="R2580" s="84"/>
      <c r="S2580" s="84"/>
      <c r="T2580" s="84"/>
      <c r="U2580" s="84"/>
      <c r="V2580" s="84"/>
      <c r="W2580" s="84"/>
      <c r="X2580" s="84"/>
      <c r="Y2580" s="84"/>
    </row>
    <row r="2581" spans="1:25">
      <c r="A2581" s="84"/>
      <c r="B2581" s="84"/>
      <c r="C2581" s="84"/>
      <c r="D2581" s="84"/>
      <c r="E2581" s="84"/>
      <c r="F2581" s="84"/>
      <c r="G2581" s="819"/>
      <c r="H2581" s="572"/>
      <c r="I2581" s="84"/>
      <c r="J2581" s="84"/>
      <c r="K2581" s="84"/>
      <c r="L2581" s="84"/>
      <c r="M2581" s="84"/>
      <c r="N2581" s="84"/>
      <c r="O2581" s="84"/>
      <c r="P2581" s="84"/>
      <c r="Q2581" s="84"/>
      <c r="R2581" s="84"/>
      <c r="S2581" s="84"/>
      <c r="T2581" s="84"/>
      <c r="U2581" s="84"/>
      <c r="V2581" s="84"/>
      <c r="W2581" s="84"/>
      <c r="X2581" s="84"/>
      <c r="Y2581" s="84"/>
    </row>
    <row r="2582" spans="1:25">
      <c r="A2582" s="84"/>
      <c r="B2582" s="84"/>
      <c r="C2582" s="84"/>
      <c r="D2582" s="84"/>
      <c r="E2582" s="84"/>
      <c r="F2582" s="84"/>
      <c r="G2582" s="819"/>
      <c r="H2582" s="572"/>
      <c r="I2582" s="84"/>
      <c r="J2582" s="84"/>
      <c r="K2582" s="84"/>
      <c r="L2582" s="84"/>
      <c r="M2582" s="84"/>
      <c r="N2582" s="84"/>
      <c r="O2582" s="84"/>
      <c r="P2582" s="84"/>
      <c r="Q2582" s="84"/>
      <c r="R2582" s="84"/>
      <c r="S2582" s="84"/>
      <c r="T2582" s="84"/>
      <c r="U2582" s="84"/>
      <c r="V2582" s="84"/>
      <c r="W2582" s="84"/>
      <c r="X2582" s="84"/>
      <c r="Y2582" s="84"/>
    </row>
    <row r="2583" spans="1:25">
      <c r="A2583" s="84"/>
      <c r="B2583" s="84"/>
      <c r="C2583" s="84"/>
      <c r="D2583" s="84"/>
      <c r="E2583" s="84"/>
      <c r="F2583" s="84"/>
      <c r="G2583" s="819"/>
      <c r="H2583" s="572"/>
      <c r="I2583" s="84"/>
      <c r="J2583" s="84"/>
      <c r="K2583" s="84"/>
      <c r="L2583" s="84"/>
      <c r="M2583" s="84"/>
      <c r="N2583" s="84"/>
      <c r="O2583" s="84"/>
      <c r="P2583" s="84"/>
      <c r="Q2583" s="84"/>
      <c r="R2583" s="84"/>
      <c r="S2583" s="84"/>
      <c r="T2583" s="84"/>
      <c r="U2583" s="84"/>
      <c r="V2583" s="84"/>
      <c r="W2583" s="84"/>
      <c r="X2583" s="84"/>
      <c r="Y2583" s="84"/>
    </row>
    <row r="2584" spans="1:25">
      <c r="A2584" s="84"/>
      <c r="B2584" s="84"/>
      <c r="C2584" s="84"/>
      <c r="D2584" s="84"/>
      <c r="E2584" s="84"/>
      <c r="F2584" s="84"/>
      <c r="G2584" s="819"/>
      <c r="H2584" s="572"/>
      <c r="I2584" s="84"/>
      <c r="J2584" s="84"/>
      <c r="K2584" s="84"/>
      <c r="L2584" s="84"/>
      <c r="M2584" s="84"/>
      <c r="N2584" s="84"/>
      <c r="O2584" s="84"/>
      <c r="P2584" s="84"/>
      <c r="Q2584" s="84"/>
      <c r="R2584" s="84"/>
      <c r="S2584" s="84"/>
      <c r="T2584" s="84"/>
      <c r="U2584" s="84"/>
      <c r="V2584" s="84"/>
      <c r="W2584" s="84"/>
      <c r="X2584" s="84"/>
      <c r="Y2584" s="84"/>
    </row>
    <row r="2585" spans="1:25">
      <c r="A2585" s="84"/>
      <c r="B2585" s="84"/>
      <c r="C2585" s="84"/>
      <c r="D2585" s="84"/>
      <c r="E2585" s="84"/>
      <c r="F2585" s="84"/>
      <c r="G2585" s="819"/>
      <c r="H2585" s="572"/>
      <c r="I2585" s="84"/>
      <c r="J2585" s="84"/>
      <c r="K2585" s="84"/>
      <c r="L2585" s="84"/>
      <c r="M2585" s="84"/>
      <c r="N2585" s="84"/>
      <c r="O2585" s="84"/>
      <c r="P2585" s="84"/>
      <c r="Q2585" s="84"/>
      <c r="R2585" s="84"/>
      <c r="S2585" s="84"/>
      <c r="T2585" s="84"/>
      <c r="U2585" s="84"/>
      <c r="V2585" s="84"/>
      <c r="W2585" s="84"/>
      <c r="X2585" s="84"/>
      <c r="Y2585" s="84"/>
    </row>
    <row r="2586" spans="1:25">
      <c r="A2586" s="84"/>
      <c r="B2586" s="84"/>
      <c r="C2586" s="84"/>
      <c r="D2586" s="84"/>
      <c r="E2586" s="84"/>
      <c r="F2586" s="84"/>
      <c r="G2586" s="819"/>
      <c r="H2586" s="572"/>
      <c r="I2586" s="84"/>
      <c r="J2586" s="84"/>
      <c r="K2586" s="84"/>
      <c r="L2586" s="84"/>
      <c r="M2586" s="84"/>
      <c r="N2586" s="84"/>
      <c r="O2586" s="84"/>
      <c r="P2586" s="84"/>
      <c r="Q2586" s="84"/>
      <c r="R2586" s="84"/>
      <c r="S2586" s="84"/>
      <c r="T2586" s="84"/>
      <c r="U2586" s="84"/>
      <c r="V2586" s="84"/>
      <c r="W2586" s="84"/>
      <c r="X2586" s="84"/>
      <c r="Y2586" s="84"/>
    </row>
    <row r="2587" spans="1:25">
      <c r="A2587" s="84"/>
      <c r="B2587" s="84"/>
      <c r="C2587" s="84"/>
      <c r="D2587" s="84"/>
      <c r="E2587" s="84"/>
      <c r="F2587" s="84"/>
      <c r="G2587" s="819"/>
      <c r="H2587" s="572"/>
      <c r="I2587" s="84"/>
      <c r="J2587" s="84"/>
      <c r="K2587" s="84"/>
      <c r="L2587" s="84"/>
      <c r="M2587" s="84"/>
      <c r="N2587" s="84"/>
      <c r="O2587" s="84"/>
      <c r="P2587" s="84"/>
      <c r="Q2587" s="84"/>
      <c r="R2587" s="84"/>
      <c r="S2587" s="84"/>
      <c r="T2587" s="84"/>
      <c r="U2587" s="84"/>
      <c r="V2587" s="84"/>
      <c r="W2587" s="84"/>
      <c r="X2587" s="84"/>
      <c r="Y2587" s="84"/>
    </row>
    <row r="2588" spans="1:25">
      <c r="A2588" s="84"/>
      <c r="B2588" s="84"/>
      <c r="C2588" s="84"/>
      <c r="D2588" s="84"/>
      <c r="E2588" s="84"/>
      <c r="F2588" s="84"/>
      <c r="G2588" s="819"/>
      <c r="H2588" s="572"/>
      <c r="I2588" s="84"/>
      <c r="J2588" s="84"/>
      <c r="K2588" s="84"/>
      <c r="L2588" s="84"/>
      <c r="M2588" s="84"/>
      <c r="N2588" s="84"/>
      <c r="O2588" s="84"/>
      <c r="P2588" s="84"/>
      <c r="Q2588" s="84"/>
      <c r="R2588" s="84"/>
      <c r="S2588" s="84"/>
      <c r="T2588" s="84"/>
      <c r="U2588" s="84"/>
      <c r="V2588" s="84"/>
      <c r="W2588" s="84"/>
      <c r="X2588" s="84"/>
      <c r="Y2588" s="84"/>
    </row>
    <row r="2589" spans="1:25">
      <c r="A2589" s="84"/>
      <c r="B2589" s="84"/>
      <c r="C2589" s="84"/>
      <c r="D2589" s="84"/>
      <c r="E2589" s="84"/>
      <c r="F2589" s="84"/>
      <c r="G2589" s="819"/>
      <c r="H2589" s="572"/>
      <c r="I2589" s="84"/>
      <c r="J2589" s="84"/>
      <c r="K2589" s="84"/>
      <c r="L2589" s="84"/>
      <c r="M2589" s="84"/>
      <c r="N2589" s="84"/>
      <c r="O2589" s="84"/>
      <c r="P2589" s="84"/>
      <c r="Q2589" s="84"/>
      <c r="R2589" s="84"/>
      <c r="S2589" s="84"/>
      <c r="T2589" s="84"/>
      <c r="U2589" s="84"/>
      <c r="V2589" s="84"/>
      <c r="W2589" s="84"/>
      <c r="X2589" s="84"/>
      <c r="Y2589" s="84"/>
    </row>
    <row r="2590" spans="1:25">
      <c r="A2590" s="84"/>
      <c r="B2590" s="84"/>
      <c r="C2590" s="84"/>
      <c r="D2590" s="84"/>
      <c r="E2590" s="84"/>
      <c r="F2590" s="84"/>
      <c r="G2590" s="819"/>
      <c r="H2590" s="572"/>
      <c r="I2590" s="84"/>
      <c r="J2590" s="84"/>
      <c r="K2590" s="84"/>
      <c r="L2590" s="84"/>
      <c r="M2590" s="84"/>
      <c r="N2590" s="84"/>
      <c r="O2590" s="84"/>
      <c r="P2590" s="84"/>
      <c r="Q2590" s="84"/>
      <c r="R2590" s="84"/>
      <c r="S2590" s="84"/>
      <c r="T2590" s="84"/>
      <c r="U2590" s="84"/>
      <c r="V2590" s="84"/>
      <c r="W2590" s="84"/>
      <c r="X2590" s="84"/>
      <c r="Y2590" s="84"/>
    </row>
    <row r="2591" spans="1:25">
      <c r="A2591" s="84"/>
      <c r="B2591" s="84"/>
      <c r="C2591" s="84"/>
      <c r="D2591" s="84"/>
      <c r="E2591" s="84"/>
      <c r="F2591" s="84"/>
      <c r="G2591" s="819"/>
      <c r="H2591" s="572"/>
      <c r="I2591" s="84"/>
      <c r="J2591" s="84"/>
      <c r="K2591" s="84"/>
      <c r="L2591" s="84"/>
      <c r="M2591" s="84"/>
      <c r="N2591" s="84"/>
      <c r="O2591" s="84"/>
      <c r="P2591" s="84"/>
      <c r="Q2591" s="84"/>
      <c r="R2591" s="84"/>
      <c r="S2591" s="84"/>
      <c r="T2591" s="84"/>
      <c r="U2591" s="84"/>
      <c r="V2591" s="84"/>
      <c r="W2591" s="84"/>
      <c r="X2591" s="84"/>
      <c r="Y2591" s="84"/>
    </row>
    <row r="2592" spans="1:25">
      <c r="A2592" s="84"/>
      <c r="B2592" s="84"/>
      <c r="C2592" s="84"/>
      <c r="D2592" s="84"/>
      <c r="E2592" s="84"/>
      <c r="F2592" s="84"/>
      <c r="G2592" s="819"/>
      <c r="H2592" s="572"/>
      <c r="I2592" s="84"/>
      <c r="J2592" s="84"/>
      <c r="K2592" s="84"/>
      <c r="L2592" s="84"/>
      <c r="M2592" s="84"/>
      <c r="N2592" s="84"/>
      <c r="O2592" s="84"/>
      <c r="P2592" s="84"/>
      <c r="Q2592" s="84"/>
      <c r="R2592" s="84"/>
      <c r="S2592" s="84"/>
      <c r="T2592" s="84"/>
      <c r="U2592" s="84"/>
      <c r="V2592" s="84"/>
      <c r="W2592" s="84"/>
      <c r="X2592" s="84"/>
      <c r="Y2592" s="84"/>
    </row>
    <row r="2593" spans="1:25">
      <c r="A2593" s="84"/>
      <c r="B2593" s="84"/>
      <c r="C2593" s="84"/>
      <c r="D2593" s="84"/>
      <c r="E2593" s="84"/>
      <c r="F2593" s="84"/>
      <c r="G2593" s="819"/>
      <c r="H2593" s="572"/>
      <c r="I2593" s="84"/>
      <c r="J2593" s="84"/>
      <c r="K2593" s="84"/>
      <c r="L2593" s="84"/>
      <c r="M2593" s="84"/>
      <c r="N2593" s="84"/>
      <c r="O2593" s="84"/>
      <c r="P2593" s="84"/>
      <c r="Q2593" s="84"/>
      <c r="R2593" s="84"/>
      <c r="S2593" s="84"/>
      <c r="T2593" s="84"/>
      <c r="U2593" s="84"/>
      <c r="V2593" s="84"/>
      <c r="W2593" s="84"/>
      <c r="X2593" s="84"/>
      <c r="Y2593" s="84"/>
    </row>
    <row r="2594" spans="1:25">
      <c r="A2594" s="84"/>
      <c r="B2594" s="84"/>
      <c r="C2594" s="84"/>
      <c r="D2594" s="84"/>
      <c r="E2594" s="84"/>
      <c r="F2594" s="84"/>
      <c r="G2594" s="819"/>
      <c r="H2594" s="572"/>
      <c r="I2594" s="84"/>
      <c r="J2594" s="84"/>
      <c r="K2594" s="84"/>
      <c r="L2594" s="84"/>
      <c r="M2594" s="84"/>
      <c r="N2594" s="84"/>
      <c r="O2594" s="84"/>
      <c r="P2594" s="84"/>
      <c r="Q2594" s="84"/>
      <c r="R2594" s="84"/>
      <c r="S2594" s="84"/>
      <c r="T2594" s="84"/>
      <c r="U2594" s="84"/>
      <c r="V2594" s="84"/>
      <c r="W2594" s="84"/>
      <c r="X2594" s="84"/>
      <c r="Y2594" s="84"/>
    </row>
    <row r="2595" spans="1:25">
      <c r="A2595" s="84"/>
      <c r="B2595" s="84"/>
      <c r="C2595" s="84"/>
      <c r="D2595" s="84"/>
      <c r="E2595" s="84"/>
      <c r="F2595" s="84"/>
      <c r="G2595" s="819"/>
      <c r="H2595" s="572"/>
      <c r="I2595" s="84"/>
      <c r="J2595" s="84"/>
      <c r="K2595" s="84"/>
      <c r="L2595" s="84"/>
      <c r="M2595" s="84"/>
      <c r="N2595" s="84"/>
      <c r="O2595" s="84"/>
      <c r="P2595" s="84"/>
      <c r="Q2595" s="84"/>
      <c r="R2595" s="84"/>
      <c r="S2595" s="84"/>
      <c r="T2595" s="84"/>
      <c r="U2595" s="84"/>
      <c r="V2595" s="84"/>
      <c r="W2595" s="84"/>
      <c r="X2595" s="84"/>
      <c r="Y2595" s="84"/>
    </row>
    <row r="2596" spans="1:25">
      <c r="A2596" s="84"/>
      <c r="B2596" s="84"/>
      <c r="C2596" s="84"/>
      <c r="D2596" s="84"/>
      <c r="E2596" s="84"/>
      <c r="F2596" s="84"/>
      <c r="G2596" s="819"/>
      <c r="H2596" s="572"/>
      <c r="I2596" s="84"/>
      <c r="J2596" s="84"/>
      <c r="K2596" s="84"/>
      <c r="L2596" s="84"/>
      <c r="M2596" s="84"/>
      <c r="N2596" s="84"/>
      <c r="O2596" s="84"/>
      <c r="P2596" s="84"/>
      <c r="Q2596" s="84"/>
      <c r="R2596" s="84"/>
      <c r="S2596" s="84"/>
      <c r="T2596" s="84"/>
      <c r="U2596" s="84"/>
      <c r="V2596" s="84"/>
      <c r="W2596" s="84"/>
      <c r="X2596" s="84"/>
      <c r="Y2596" s="84"/>
    </row>
    <row r="2597" spans="1:25">
      <c r="A2597" s="84"/>
      <c r="B2597" s="84"/>
      <c r="C2597" s="84"/>
      <c r="D2597" s="84"/>
      <c r="E2597" s="84"/>
      <c r="F2597" s="84"/>
      <c r="G2597" s="819"/>
      <c r="H2597" s="572"/>
      <c r="I2597" s="84"/>
      <c r="J2597" s="84"/>
      <c r="K2597" s="84"/>
      <c r="L2597" s="84"/>
      <c r="M2597" s="84"/>
      <c r="N2597" s="84"/>
      <c r="O2597" s="84"/>
      <c r="P2597" s="84"/>
      <c r="Q2597" s="84"/>
      <c r="R2597" s="84"/>
      <c r="S2597" s="84"/>
      <c r="T2597" s="84"/>
      <c r="U2597" s="84"/>
      <c r="V2597" s="84"/>
      <c r="W2597" s="84"/>
      <c r="X2597" s="84"/>
      <c r="Y2597" s="84"/>
    </row>
    <row r="2598" spans="1:25">
      <c r="A2598" s="84"/>
      <c r="B2598" s="84"/>
      <c r="C2598" s="84"/>
      <c r="D2598" s="84"/>
      <c r="E2598" s="84"/>
      <c r="F2598" s="84"/>
      <c r="G2598" s="819"/>
      <c r="H2598" s="572"/>
      <c r="I2598" s="84"/>
      <c r="J2598" s="84"/>
      <c r="K2598" s="84"/>
      <c r="L2598" s="84"/>
      <c r="M2598" s="84"/>
      <c r="N2598" s="84"/>
      <c r="O2598" s="84"/>
      <c r="P2598" s="84"/>
      <c r="Q2598" s="84"/>
      <c r="R2598" s="84"/>
      <c r="S2598" s="84"/>
      <c r="T2598" s="84"/>
      <c r="U2598" s="84"/>
      <c r="V2598" s="84"/>
      <c r="W2598" s="84"/>
      <c r="X2598" s="84"/>
      <c r="Y2598" s="84"/>
    </row>
    <row r="2599" spans="1:25">
      <c r="A2599" s="84"/>
      <c r="B2599" s="84"/>
      <c r="C2599" s="84"/>
      <c r="D2599" s="84"/>
      <c r="E2599" s="84"/>
      <c r="F2599" s="84"/>
      <c r="G2599" s="819"/>
      <c r="H2599" s="572"/>
      <c r="I2599" s="84"/>
      <c r="J2599" s="84"/>
      <c r="K2599" s="84"/>
      <c r="L2599" s="84"/>
      <c r="M2599" s="84"/>
      <c r="N2599" s="84"/>
      <c r="O2599" s="84"/>
      <c r="P2599" s="84"/>
      <c r="Q2599" s="84"/>
      <c r="R2599" s="84"/>
      <c r="S2599" s="84"/>
      <c r="T2599" s="84"/>
      <c r="U2599" s="84"/>
      <c r="V2599" s="84"/>
      <c r="W2599" s="84"/>
      <c r="X2599" s="84"/>
      <c r="Y2599" s="84"/>
    </row>
    <row r="2600" spans="1:25">
      <c r="A2600" s="84"/>
      <c r="B2600" s="84"/>
      <c r="C2600" s="84"/>
      <c r="D2600" s="84"/>
      <c r="E2600" s="84"/>
      <c r="F2600" s="84"/>
      <c r="G2600" s="819"/>
      <c r="H2600" s="572"/>
      <c r="I2600" s="84"/>
      <c r="J2600" s="84"/>
      <c r="K2600" s="84"/>
      <c r="L2600" s="84"/>
      <c r="M2600" s="84"/>
      <c r="N2600" s="84"/>
      <c r="O2600" s="84"/>
      <c r="P2600" s="84"/>
      <c r="Q2600" s="84"/>
      <c r="R2600" s="84"/>
      <c r="S2600" s="84"/>
      <c r="T2600" s="84"/>
      <c r="U2600" s="84"/>
      <c r="V2600" s="84"/>
      <c r="W2600" s="84"/>
      <c r="X2600" s="84"/>
      <c r="Y2600" s="84"/>
    </row>
    <row r="2601" spans="1:25">
      <c r="A2601" s="84"/>
      <c r="B2601" s="84"/>
      <c r="C2601" s="84"/>
      <c r="D2601" s="84"/>
      <c r="E2601" s="84"/>
      <c r="F2601" s="84"/>
      <c r="G2601" s="819"/>
      <c r="H2601" s="572"/>
      <c r="I2601" s="84"/>
      <c r="J2601" s="84"/>
      <c r="K2601" s="84"/>
      <c r="L2601" s="84"/>
      <c r="M2601" s="84"/>
      <c r="N2601" s="84"/>
      <c r="O2601" s="84"/>
      <c r="P2601" s="84"/>
      <c r="Q2601" s="84"/>
      <c r="R2601" s="84"/>
      <c r="S2601" s="84"/>
      <c r="T2601" s="84"/>
      <c r="U2601" s="84"/>
      <c r="V2601" s="84"/>
      <c r="W2601" s="84"/>
      <c r="X2601" s="84"/>
      <c r="Y2601" s="84"/>
    </row>
    <row r="2602" spans="1:25">
      <c r="A2602" s="84"/>
      <c r="B2602" s="84"/>
      <c r="C2602" s="84"/>
      <c r="D2602" s="84"/>
      <c r="E2602" s="84"/>
      <c r="F2602" s="84"/>
      <c r="G2602" s="819"/>
      <c r="H2602" s="572"/>
      <c r="I2602" s="84"/>
      <c r="J2602" s="84"/>
      <c r="K2602" s="84"/>
      <c r="L2602" s="84"/>
      <c r="M2602" s="84"/>
      <c r="N2602" s="84"/>
      <c r="O2602" s="84"/>
      <c r="P2602" s="84"/>
      <c r="Q2602" s="84"/>
      <c r="R2602" s="84"/>
      <c r="S2602" s="84"/>
      <c r="T2602" s="84"/>
      <c r="U2602" s="84"/>
      <c r="V2602" s="84"/>
      <c r="W2602" s="84"/>
      <c r="X2602" s="84"/>
      <c r="Y2602" s="84"/>
    </row>
    <row r="2603" spans="1:25">
      <c r="A2603" s="84"/>
      <c r="B2603" s="84"/>
      <c r="C2603" s="84"/>
      <c r="D2603" s="84"/>
      <c r="E2603" s="84"/>
      <c r="F2603" s="84"/>
      <c r="G2603" s="819"/>
      <c r="H2603" s="572"/>
      <c r="I2603" s="84"/>
      <c r="J2603" s="84"/>
      <c r="K2603" s="84"/>
      <c r="L2603" s="84"/>
      <c r="M2603" s="84"/>
      <c r="N2603" s="84"/>
      <c r="O2603" s="84"/>
      <c r="P2603" s="84"/>
      <c r="Q2603" s="84"/>
      <c r="R2603" s="84"/>
      <c r="S2603" s="84"/>
      <c r="T2603" s="84"/>
      <c r="U2603" s="84"/>
      <c r="V2603" s="84"/>
      <c r="W2603" s="84"/>
      <c r="X2603" s="84"/>
      <c r="Y2603" s="84"/>
    </row>
    <row r="2604" spans="1:25">
      <c r="A2604" s="84"/>
      <c r="B2604" s="84"/>
      <c r="C2604" s="84"/>
      <c r="D2604" s="84"/>
      <c r="E2604" s="84"/>
      <c r="F2604" s="84"/>
      <c r="G2604" s="819"/>
      <c r="H2604" s="572"/>
      <c r="I2604" s="84"/>
      <c r="J2604" s="84"/>
      <c r="K2604" s="84"/>
      <c r="L2604" s="84"/>
      <c r="M2604" s="84"/>
      <c r="N2604" s="84"/>
      <c r="O2604" s="84"/>
      <c r="P2604" s="84"/>
      <c r="Q2604" s="84"/>
      <c r="R2604" s="84"/>
      <c r="S2604" s="84"/>
      <c r="T2604" s="84"/>
      <c r="U2604" s="84"/>
      <c r="V2604" s="84"/>
      <c r="W2604" s="84"/>
      <c r="X2604" s="84"/>
      <c r="Y2604" s="84"/>
    </row>
    <row r="2605" spans="1:25">
      <c r="A2605" s="84"/>
      <c r="B2605" s="84"/>
      <c r="C2605" s="84"/>
      <c r="D2605" s="84"/>
      <c r="E2605" s="84"/>
      <c r="F2605" s="84"/>
      <c r="G2605" s="819"/>
      <c r="H2605" s="572"/>
      <c r="I2605" s="84"/>
      <c r="J2605" s="84"/>
      <c r="K2605" s="84"/>
      <c r="L2605" s="84"/>
      <c r="M2605" s="84"/>
      <c r="N2605" s="84"/>
      <c r="O2605" s="84"/>
      <c r="P2605" s="84"/>
      <c r="Q2605" s="84"/>
      <c r="R2605" s="84"/>
      <c r="S2605" s="84"/>
      <c r="T2605" s="84"/>
      <c r="U2605" s="84"/>
      <c r="V2605" s="84"/>
      <c r="W2605" s="84"/>
      <c r="X2605" s="84"/>
      <c r="Y2605" s="84"/>
    </row>
    <row r="2606" spans="1:25">
      <c r="A2606" s="84"/>
      <c r="B2606" s="84"/>
      <c r="C2606" s="84"/>
      <c r="D2606" s="84"/>
      <c r="E2606" s="84"/>
      <c r="F2606" s="84"/>
      <c r="G2606" s="819"/>
      <c r="H2606" s="572"/>
      <c r="I2606" s="84"/>
      <c r="J2606" s="84"/>
      <c r="K2606" s="84"/>
      <c r="L2606" s="84"/>
      <c r="M2606" s="84"/>
      <c r="N2606" s="84"/>
      <c r="O2606" s="84"/>
      <c r="P2606" s="84"/>
      <c r="Q2606" s="84"/>
      <c r="R2606" s="84"/>
      <c r="S2606" s="84"/>
      <c r="T2606" s="84"/>
      <c r="U2606" s="84"/>
      <c r="V2606" s="84"/>
      <c r="W2606" s="84"/>
      <c r="X2606" s="84"/>
      <c r="Y2606" s="84"/>
    </row>
    <row r="2607" spans="1:25">
      <c r="A2607" s="84"/>
      <c r="B2607" s="84"/>
      <c r="C2607" s="84"/>
      <c r="D2607" s="84"/>
      <c r="E2607" s="84"/>
      <c r="F2607" s="84"/>
      <c r="G2607" s="819"/>
      <c r="H2607" s="572"/>
      <c r="I2607" s="84"/>
      <c r="J2607" s="84"/>
      <c r="K2607" s="84"/>
      <c r="L2607" s="84"/>
      <c r="M2607" s="84"/>
      <c r="N2607" s="84"/>
      <c r="O2607" s="84"/>
      <c r="P2607" s="84"/>
      <c r="Q2607" s="84"/>
      <c r="R2607" s="84"/>
      <c r="S2607" s="84"/>
      <c r="T2607" s="84"/>
      <c r="U2607" s="84"/>
      <c r="V2607" s="84"/>
      <c r="W2607" s="84"/>
      <c r="X2607" s="84"/>
      <c r="Y2607" s="84"/>
    </row>
    <row r="2608" spans="1:25">
      <c r="A2608" s="84"/>
      <c r="B2608" s="84"/>
      <c r="C2608" s="84"/>
      <c r="D2608" s="84"/>
      <c r="E2608" s="84"/>
      <c r="F2608" s="84"/>
      <c r="G2608" s="819"/>
      <c r="H2608" s="572"/>
      <c r="I2608" s="84"/>
      <c r="J2608" s="84"/>
      <c r="K2608" s="84"/>
      <c r="L2608" s="84"/>
      <c r="M2608" s="84"/>
      <c r="N2608" s="84"/>
      <c r="O2608" s="84"/>
      <c r="P2608" s="84"/>
      <c r="Q2608" s="84"/>
      <c r="R2608" s="84"/>
      <c r="S2608" s="84"/>
      <c r="T2608" s="84"/>
      <c r="U2608" s="84"/>
      <c r="V2608" s="84"/>
      <c r="W2608" s="84"/>
      <c r="X2608" s="84"/>
      <c r="Y2608" s="84"/>
    </row>
    <row r="2609" spans="1:25">
      <c r="A2609" s="84"/>
      <c r="B2609" s="84"/>
      <c r="C2609" s="84"/>
      <c r="D2609" s="84"/>
      <c r="E2609" s="84"/>
      <c r="F2609" s="84"/>
      <c r="G2609" s="819"/>
      <c r="H2609" s="572"/>
      <c r="I2609" s="84"/>
      <c r="J2609" s="84"/>
      <c r="K2609" s="84"/>
      <c r="L2609" s="84"/>
      <c r="M2609" s="84"/>
      <c r="N2609" s="84"/>
      <c r="O2609" s="84"/>
      <c r="P2609" s="84"/>
      <c r="Q2609" s="84"/>
      <c r="R2609" s="84"/>
      <c r="S2609" s="84"/>
      <c r="T2609" s="84"/>
      <c r="U2609" s="84"/>
      <c r="V2609" s="84"/>
      <c r="W2609" s="84"/>
      <c r="X2609" s="84"/>
      <c r="Y2609" s="84"/>
    </row>
    <row r="2610" spans="1:25">
      <c r="A2610" s="84"/>
      <c r="B2610" s="84"/>
      <c r="C2610" s="84"/>
      <c r="D2610" s="84"/>
      <c r="E2610" s="84"/>
      <c r="F2610" s="84"/>
      <c r="G2610" s="819"/>
      <c r="H2610" s="572"/>
      <c r="I2610" s="84"/>
      <c r="J2610" s="84"/>
      <c r="K2610" s="84"/>
      <c r="L2610" s="84"/>
      <c r="M2610" s="84"/>
      <c r="N2610" s="84"/>
      <c r="O2610" s="84"/>
      <c r="P2610" s="84"/>
      <c r="Q2610" s="84"/>
      <c r="R2610" s="84"/>
      <c r="S2610" s="84"/>
      <c r="T2610" s="84"/>
      <c r="U2610" s="84"/>
      <c r="V2610" s="84"/>
      <c r="W2610" s="84"/>
      <c r="X2610" s="84"/>
      <c r="Y2610" s="84"/>
    </row>
    <row r="2611" spans="1:25">
      <c r="A2611" s="84"/>
      <c r="B2611" s="84"/>
      <c r="C2611" s="84"/>
      <c r="D2611" s="84"/>
      <c r="E2611" s="84"/>
      <c r="F2611" s="84"/>
      <c r="G2611" s="819"/>
      <c r="H2611" s="572"/>
      <c r="I2611" s="84"/>
      <c r="J2611" s="84"/>
      <c r="K2611" s="84"/>
      <c r="L2611" s="84"/>
      <c r="M2611" s="84"/>
      <c r="N2611" s="84"/>
      <c r="O2611" s="84"/>
      <c r="P2611" s="84"/>
      <c r="Q2611" s="84"/>
      <c r="R2611" s="84"/>
      <c r="S2611" s="84"/>
      <c r="T2611" s="84"/>
      <c r="U2611" s="84"/>
      <c r="V2611" s="84"/>
      <c r="W2611" s="84"/>
      <c r="X2611" s="84"/>
      <c r="Y2611" s="84"/>
    </row>
    <row r="2612" spans="1:25">
      <c r="A2612" s="84"/>
      <c r="B2612" s="84"/>
      <c r="C2612" s="84"/>
      <c r="D2612" s="84"/>
      <c r="E2612" s="84"/>
      <c r="F2612" s="84"/>
      <c r="G2612" s="819"/>
      <c r="H2612" s="572"/>
      <c r="I2612" s="84"/>
      <c r="J2612" s="84"/>
      <c r="K2612" s="84"/>
      <c r="L2612" s="84"/>
      <c r="M2612" s="84"/>
      <c r="N2612" s="84"/>
      <c r="O2612" s="84"/>
      <c r="P2612" s="84"/>
      <c r="Q2612" s="84"/>
      <c r="R2612" s="84"/>
      <c r="S2612" s="84"/>
      <c r="T2612" s="84"/>
      <c r="U2612" s="84"/>
      <c r="V2612" s="84"/>
      <c r="W2612" s="84"/>
      <c r="X2612" s="84"/>
      <c r="Y2612" s="84"/>
    </row>
    <row r="2613" spans="1:25">
      <c r="A2613" s="84"/>
      <c r="B2613" s="84"/>
      <c r="C2613" s="84"/>
      <c r="D2613" s="84"/>
      <c r="E2613" s="84"/>
      <c r="F2613" s="84"/>
      <c r="G2613" s="819"/>
      <c r="H2613" s="572"/>
      <c r="I2613" s="84"/>
      <c r="J2613" s="84"/>
      <c r="K2613" s="84"/>
      <c r="L2613" s="84"/>
      <c r="M2613" s="84"/>
      <c r="N2613" s="84"/>
      <c r="O2613" s="84"/>
      <c r="P2613" s="84"/>
      <c r="Q2613" s="84"/>
      <c r="R2613" s="84"/>
      <c r="S2613" s="84"/>
      <c r="T2613" s="84"/>
      <c r="U2613" s="84"/>
      <c r="V2613" s="84"/>
      <c r="W2613" s="84"/>
      <c r="X2613" s="84"/>
      <c r="Y2613" s="84"/>
    </row>
    <row r="2614" spans="1:25">
      <c r="A2614" s="84"/>
      <c r="B2614" s="84"/>
      <c r="C2614" s="84"/>
      <c r="D2614" s="84"/>
      <c r="E2614" s="84"/>
      <c r="F2614" s="84"/>
      <c r="G2614" s="819"/>
      <c r="H2614" s="572"/>
      <c r="I2614" s="84"/>
      <c r="J2614" s="84"/>
      <c r="K2614" s="84"/>
      <c r="L2614" s="84"/>
      <c r="M2614" s="84"/>
      <c r="N2614" s="84"/>
      <c r="O2614" s="84"/>
      <c r="P2614" s="84"/>
      <c r="Q2614" s="84"/>
      <c r="R2614" s="84"/>
      <c r="S2614" s="84"/>
      <c r="T2614" s="84"/>
      <c r="U2614" s="84"/>
      <c r="V2614" s="84"/>
      <c r="W2614" s="84"/>
      <c r="X2614" s="84"/>
      <c r="Y2614" s="84"/>
    </row>
    <row r="2615" spans="1:25">
      <c r="A2615" s="84"/>
      <c r="B2615" s="84"/>
      <c r="C2615" s="84"/>
      <c r="D2615" s="84"/>
      <c r="E2615" s="84"/>
      <c r="F2615" s="84"/>
      <c r="G2615" s="819"/>
      <c r="H2615" s="572"/>
      <c r="I2615" s="84"/>
      <c r="J2615" s="84"/>
      <c r="K2615" s="84"/>
      <c r="L2615" s="84"/>
      <c r="M2615" s="84"/>
      <c r="N2615" s="84"/>
      <c r="O2615" s="84"/>
      <c r="P2615" s="84"/>
      <c r="Q2615" s="84"/>
      <c r="R2615" s="84"/>
      <c r="S2615" s="84"/>
      <c r="T2615" s="84"/>
      <c r="U2615" s="84"/>
      <c r="V2615" s="84"/>
      <c r="W2615" s="84"/>
      <c r="X2615" s="84"/>
      <c r="Y2615" s="84"/>
    </row>
    <row r="2616" spans="1:25">
      <c r="A2616" s="84"/>
      <c r="B2616" s="84"/>
      <c r="C2616" s="84"/>
      <c r="D2616" s="84"/>
      <c r="E2616" s="84"/>
      <c r="F2616" s="84"/>
      <c r="G2616" s="819"/>
      <c r="H2616" s="572"/>
      <c r="I2616" s="84"/>
      <c r="J2616" s="84"/>
      <c r="K2616" s="84"/>
      <c r="L2616" s="84"/>
      <c r="M2616" s="84"/>
      <c r="N2616" s="84"/>
      <c r="O2616" s="84"/>
      <c r="P2616" s="84"/>
      <c r="Q2616" s="84"/>
      <c r="R2616" s="84"/>
      <c r="S2616" s="84"/>
      <c r="T2616" s="84"/>
      <c r="U2616" s="84"/>
      <c r="V2616" s="84"/>
      <c r="W2616" s="84"/>
      <c r="X2616" s="84"/>
      <c r="Y2616" s="84"/>
    </row>
    <row r="2617" spans="1:25">
      <c r="A2617" s="84"/>
      <c r="B2617" s="84"/>
      <c r="C2617" s="84"/>
      <c r="D2617" s="84"/>
      <c r="E2617" s="84"/>
      <c r="F2617" s="84"/>
      <c r="G2617" s="819"/>
      <c r="H2617" s="572"/>
      <c r="I2617" s="84"/>
      <c r="J2617" s="84"/>
      <c r="K2617" s="84"/>
      <c r="L2617" s="84"/>
      <c r="M2617" s="84"/>
      <c r="N2617" s="84"/>
      <c r="O2617" s="84"/>
      <c r="P2617" s="84"/>
      <c r="Q2617" s="84"/>
      <c r="R2617" s="84"/>
      <c r="S2617" s="84"/>
      <c r="T2617" s="84"/>
      <c r="U2617" s="84"/>
      <c r="V2617" s="84"/>
      <c r="W2617" s="84"/>
      <c r="X2617" s="84"/>
      <c r="Y2617" s="84"/>
    </row>
    <row r="2618" spans="1:25">
      <c r="A2618" s="84"/>
      <c r="B2618" s="84"/>
      <c r="C2618" s="84"/>
      <c r="D2618" s="84"/>
      <c r="E2618" s="84"/>
      <c r="F2618" s="84"/>
      <c r="G2618" s="819"/>
      <c r="H2618" s="572"/>
      <c r="I2618" s="84"/>
      <c r="J2618" s="84"/>
      <c r="K2618" s="84"/>
      <c r="L2618" s="84"/>
      <c r="M2618" s="84"/>
      <c r="N2618" s="84"/>
      <c r="O2618" s="84"/>
      <c r="P2618" s="84"/>
      <c r="Q2618" s="84"/>
      <c r="R2618" s="84"/>
      <c r="S2618" s="84"/>
      <c r="T2618" s="84"/>
      <c r="U2618" s="84"/>
      <c r="V2618" s="84"/>
      <c r="W2618" s="84"/>
      <c r="X2618" s="84"/>
      <c r="Y2618" s="84"/>
    </row>
    <row r="2619" spans="1:25">
      <c r="A2619" s="84"/>
      <c r="B2619" s="84"/>
      <c r="C2619" s="84"/>
      <c r="D2619" s="84"/>
      <c r="E2619" s="84"/>
      <c r="F2619" s="84"/>
      <c r="G2619" s="819"/>
      <c r="H2619" s="572"/>
      <c r="I2619" s="84"/>
      <c r="J2619" s="84"/>
      <c r="K2619" s="84"/>
      <c r="L2619" s="84"/>
      <c r="M2619" s="84"/>
      <c r="N2619" s="84"/>
      <c r="O2619" s="84"/>
      <c r="P2619" s="84"/>
      <c r="Q2619" s="84"/>
      <c r="R2619" s="84"/>
      <c r="S2619" s="84"/>
      <c r="T2619" s="84"/>
      <c r="U2619" s="84"/>
      <c r="V2619" s="84"/>
      <c r="W2619" s="84"/>
      <c r="X2619" s="84"/>
      <c r="Y2619" s="84"/>
    </row>
    <row r="2620" spans="1:25">
      <c r="A2620" s="84"/>
      <c r="B2620" s="84"/>
      <c r="C2620" s="84"/>
      <c r="D2620" s="84"/>
      <c r="E2620" s="84"/>
      <c r="F2620" s="84"/>
      <c r="G2620" s="819"/>
      <c r="H2620" s="572"/>
      <c r="I2620" s="84"/>
      <c r="J2620" s="84"/>
      <c r="K2620" s="84"/>
      <c r="L2620" s="84"/>
      <c r="M2620" s="84"/>
      <c r="N2620" s="84"/>
      <c r="O2620" s="84"/>
      <c r="P2620" s="84"/>
      <c r="Q2620" s="84"/>
      <c r="R2620" s="84"/>
      <c r="S2620" s="84"/>
      <c r="T2620" s="84"/>
      <c r="U2620" s="84"/>
      <c r="V2620" s="84"/>
      <c r="W2620" s="84"/>
      <c r="X2620" s="84"/>
      <c r="Y2620" s="84"/>
    </row>
    <row r="2621" spans="1:25">
      <c r="A2621" s="84"/>
      <c r="B2621" s="84"/>
      <c r="C2621" s="84"/>
      <c r="D2621" s="84"/>
      <c r="E2621" s="84"/>
      <c r="F2621" s="84"/>
      <c r="G2621" s="819"/>
      <c r="H2621" s="572"/>
      <c r="I2621" s="84"/>
      <c r="J2621" s="84"/>
      <c r="K2621" s="84"/>
      <c r="L2621" s="84"/>
      <c r="M2621" s="84"/>
      <c r="N2621" s="84"/>
      <c r="O2621" s="84"/>
      <c r="P2621" s="84"/>
      <c r="Q2621" s="84"/>
      <c r="R2621" s="84"/>
      <c r="S2621" s="84"/>
      <c r="T2621" s="84"/>
      <c r="U2621" s="84"/>
      <c r="V2621" s="84"/>
      <c r="W2621" s="84"/>
      <c r="X2621" s="84"/>
      <c r="Y2621" s="84"/>
    </row>
    <row r="2622" spans="1:25">
      <c r="A2622" s="84"/>
      <c r="B2622" s="84"/>
      <c r="C2622" s="84"/>
      <c r="D2622" s="84"/>
      <c r="E2622" s="84"/>
      <c r="F2622" s="84"/>
      <c r="G2622" s="819"/>
      <c r="H2622" s="572"/>
      <c r="I2622" s="84"/>
      <c r="J2622" s="84"/>
      <c r="K2622" s="84"/>
      <c r="L2622" s="84"/>
      <c r="M2622" s="84"/>
      <c r="N2622" s="84"/>
      <c r="O2622" s="84"/>
      <c r="P2622" s="84"/>
      <c r="Q2622" s="84"/>
      <c r="R2622" s="84"/>
      <c r="S2622" s="84"/>
      <c r="T2622" s="84"/>
      <c r="U2622" s="84"/>
      <c r="V2622" s="84"/>
      <c r="W2622" s="84"/>
      <c r="X2622" s="84"/>
      <c r="Y2622" s="84"/>
    </row>
    <row r="2623" spans="1:25">
      <c r="A2623" s="84"/>
      <c r="B2623" s="84"/>
      <c r="C2623" s="84"/>
      <c r="D2623" s="84"/>
      <c r="E2623" s="84"/>
      <c r="F2623" s="84"/>
      <c r="G2623" s="819"/>
      <c r="H2623" s="572"/>
      <c r="I2623" s="84"/>
      <c r="J2623" s="84"/>
      <c r="K2623" s="84"/>
      <c r="L2623" s="84"/>
      <c r="M2623" s="84"/>
      <c r="N2623" s="84"/>
      <c r="O2623" s="84"/>
      <c r="P2623" s="84"/>
      <c r="Q2623" s="84"/>
      <c r="R2623" s="84"/>
      <c r="S2623" s="84"/>
      <c r="T2623" s="84"/>
      <c r="U2623" s="84"/>
      <c r="V2623" s="84"/>
      <c r="W2623" s="84"/>
      <c r="X2623" s="84"/>
      <c r="Y2623" s="84"/>
    </row>
    <row r="2624" spans="1:25">
      <c r="A2624" s="84"/>
      <c r="B2624" s="84"/>
      <c r="C2624" s="84"/>
      <c r="D2624" s="84"/>
      <c r="E2624" s="84"/>
      <c r="F2624" s="84"/>
      <c r="G2624" s="819"/>
      <c r="H2624" s="572"/>
      <c r="I2624" s="84"/>
      <c r="J2624" s="84"/>
      <c r="K2624" s="84"/>
      <c r="L2624" s="84"/>
      <c r="M2624" s="84"/>
      <c r="N2624" s="84"/>
      <c r="O2624" s="84"/>
      <c r="P2624" s="84"/>
      <c r="Q2624" s="84"/>
      <c r="R2624" s="84"/>
      <c r="S2624" s="84"/>
      <c r="T2624" s="84"/>
      <c r="U2624" s="84"/>
      <c r="V2624" s="84"/>
      <c r="W2624" s="84"/>
      <c r="X2624" s="84"/>
      <c r="Y2624" s="84"/>
    </row>
    <row r="2625" spans="1:25">
      <c r="A2625" s="84"/>
      <c r="B2625" s="84"/>
      <c r="C2625" s="84"/>
      <c r="D2625" s="84"/>
      <c r="E2625" s="84"/>
      <c r="F2625" s="84"/>
      <c r="G2625" s="819"/>
      <c r="H2625" s="572"/>
      <c r="I2625" s="84"/>
      <c r="J2625" s="84"/>
      <c r="K2625" s="84"/>
      <c r="L2625" s="84"/>
      <c r="M2625" s="84"/>
      <c r="N2625" s="84"/>
      <c r="O2625" s="84"/>
      <c r="P2625" s="84"/>
      <c r="Q2625" s="84"/>
      <c r="R2625" s="84"/>
      <c r="S2625" s="84"/>
      <c r="T2625" s="84"/>
      <c r="U2625" s="84"/>
      <c r="V2625" s="84"/>
      <c r="W2625" s="84"/>
      <c r="X2625" s="84"/>
      <c r="Y2625" s="84"/>
    </row>
    <row r="2626" spans="1:25">
      <c r="A2626" s="84"/>
      <c r="B2626" s="84"/>
      <c r="C2626" s="84"/>
      <c r="D2626" s="84"/>
      <c r="E2626" s="84"/>
      <c r="F2626" s="84"/>
      <c r="G2626" s="819"/>
      <c r="H2626" s="572"/>
      <c r="I2626" s="84"/>
      <c r="J2626" s="84"/>
      <c r="K2626" s="84"/>
      <c r="L2626" s="84"/>
      <c r="M2626" s="84"/>
      <c r="N2626" s="84"/>
      <c r="O2626" s="84"/>
      <c r="P2626" s="84"/>
      <c r="Q2626" s="84"/>
      <c r="R2626" s="84"/>
      <c r="S2626" s="84"/>
      <c r="T2626" s="84"/>
      <c r="U2626" s="84"/>
      <c r="V2626" s="84"/>
      <c r="W2626" s="84"/>
      <c r="X2626" s="84"/>
      <c r="Y2626" s="84"/>
    </row>
    <row r="2627" spans="1:25">
      <c r="A2627" s="84"/>
      <c r="B2627" s="84"/>
      <c r="C2627" s="84"/>
      <c r="D2627" s="84"/>
      <c r="E2627" s="84"/>
      <c r="F2627" s="84"/>
      <c r="G2627" s="819"/>
      <c r="H2627" s="572"/>
      <c r="I2627" s="84"/>
      <c r="J2627" s="84"/>
      <c r="K2627" s="84"/>
      <c r="L2627" s="84"/>
      <c r="M2627" s="84"/>
      <c r="N2627" s="84"/>
      <c r="O2627" s="84"/>
      <c r="P2627" s="84"/>
      <c r="Q2627" s="84"/>
      <c r="R2627" s="84"/>
      <c r="S2627" s="84"/>
      <c r="T2627" s="84"/>
      <c r="U2627" s="84"/>
      <c r="V2627" s="84"/>
      <c r="W2627" s="84"/>
      <c r="X2627" s="84"/>
      <c r="Y2627" s="84"/>
    </row>
    <row r="2628" spans="1:25">
      <c r="A2628" s="84"/>
      <c r="B2628" s="84"/>
      <c r="C2628" s="84"/>
      <c r="D2628" s="84"/>
      <c r="E2628" s="84"/>
      <c r="F2628" s="84"/>
      <c r="G2628" s="819"/>
      <c r="H2628" s="572"/>
      <c r="I2628" s="84"/>
      <c r="J2628" s="84"/>
      <c r="K2628" s="84"/>
      <c r="L2628" s="84"/>
      <c r="M2628" s="84"/>
      <c r="N2628" s="84"/>
      <c r="O2628" s="84"/>
      <c r="P2628" s="84"/>
      <c r="Q2628" s="84"/>
      <c r="R2628" s="84"/>
      <c r="S2628" s="84"/>
      <c r="T2628" s="84"/>
      <c r="U2628" s="84"/>
      <c r="V2628" s="84"/>
      <c r="W2628" s="84"/>
      <c r="X2628" s="84"/>
      <c r="Y2628" s="84"/>
    </row>
    <row r="2629" spans="1:25">
      <c r="A2629" s="84"/>
      <c r="B2629" s="84"/>
      <c r="C2629" s="84"/>
      <c r="D2629" s="84"/>
      <c r="E2629" s="84"/>
      <c r="F2629" s="84"/>
      <c r="G2629" s="819"/>
      <c r="H2629" s="572"/>
      <c r="I2629" s="84"/>
      <c r="J2629" s="84"/>
      <c r="K2629" s="84"/>
      <c r="L2629" s="84"/>
      <c r="M2629" s="84"/>
      <c r="N2629" s="84"/>
      <c r="O2629" s="84"/>
      <c r="P2629" s="84"/>
      <c r="Q2629" s="84"/>
      <c r="R2629" s="84"/>
      <c r="S2629" s="84"/>
      <c r="T2629" s="84"/>
      <c r="U2629" s="84"/>
      <c r="V2629" s="84"/>
      <c r="W2629" s="84"/>
      <c r="X2629" s="84"/>
      <c r="Y2629" s="84"/>
    </row>
    <row r="2630" spans="1:25">
      <c r="A2630" s="84"/>
      <c r="B2630" s="84"/>
      <c r="C2630" s="84"/>
      <c r="D2630" s="84"/>
      <c r="E2630" s="84"/>
      <c r="F2630" s="84"/>
      <c r="G2630" s="819"/>
      <c r="H2630" s="572"/>
      <c r="I2630" s="84"/>
      <c r="J2630" s="84"/>
      <c r="K2630" s="84"/>
      <c r="L2630" s="84"/>
      <c r="M2630" s="84"/>
      <c r="N2630" s="84"/>
      <c r="O2630" s="84"/>
      <c r="P2630" s="84"/>
      <c r="Q2630" s="84"/>
      <c r="R2630" s="84"/>
      <c r="S2630" s="84"/>
      <c r="T2630" s="84"/>
      <c r="U2630" s="84"/>
      <c r="V2630" s="84"/>
      <c r="W2630" s="84"/>
      <c r="X2630" s="84"/>
      <c r="Y2630" s="84"/>
    </row>
    <row r="2631" spans="1:25">
      <c r="A2631" s="84"/>
      <c r="B2631" s="84"/>
      <c r="C2631" s="84"/>
      <c r="D2631" s="84"/>
      <c r="E2631" s="84"/>
      <c r="F2631" s="84"/>
      <c r="G2631" s="819"/>
      <c r="H2631" s="572"/>
      <c r="I2631" s="84"/>
      <c r="J2631" s="84"/>
      <c r="K2631" s="84"/>
      <c r="L2631" s="84"/>
      <c r="M2631" s="84"/>
      <c r="N2631" s="84"/>
      <c r="O2631" s="84"/>
      <c r="P2631" s="84"/>
      <c r="Q2631" s="84"/>
      <c r="R2631" s="84"/>
      <c r="S2631" s="84"/>
      <c r="T2631" s="84"/>
      <c r="U2631" s="84"/>
      <c r="V2631" s="84"/>
      <c r="W2631" s="84"/>
      <c r="X2631" s="84"/>
      <c r="Y2631" s="84"/>
    </row>
    <row r="2632" spans="1:25">
      <c r="A2632" s="84"/>
      <c r="B2632" s="84"/>
      <c r="C2632" s="84"/>
      <c r="D2632" s="84"/>
      <c r="E2632" s="84"/>
      <c r="F2632" s="84"/>
      <c r="G2632" s="819"/>
      <c r="H2632" s="572"/>
      <c r="I2632" s="84"/>
      <c r="J2632" s="84"/>
      <c r="K2632" s="84"/>
      <c r="L2632" s="84"/>
      <c r="M2632" s="84"/>
      <c r="N2632" s="84"/>
      <c r="O2632" s="84"/>
      <c r="P2632" s="84"/>
      <c r="Q2632" s="84"/>
      <c r="R2632" s="84"/>
      <c r="S2632" s="84"/>
      <c r="T2632" s="84"/>
      <c r="U2632" s="84"/>
      <c r="V2632" s="84"/>
      <c r="W2632" s="84"/>
      <c r="X2632" s="84"/>
      <c r="Y2632" s="84"/>
    </row>
    <row r="2633" spans="1:25">
      <c r="A2633" s="84"/>
      <c r="B2633" s="84"/>
      <c r="C2633" s="84"/>
      <c r="D2633" s="84"/>
      <c r="E2633" s="84"/>
      <c r="F2633" s="84"/>
      <c r="G2633" s="819"/>
      <c r="H2633" s="572"/>
      <c r="I2633" s="84"/>
      <c r="J2633" s="84"/>
      <c r="K2633" s="84"/>
      <c r="L2633" s="84"/>
      <c r="M2633" s="84"/>
      <c r="N2633" s="84"/>
      <c r="O2633" s="84"/>
      <c r="P2633" s="84"/>
      <c r="Q2633" s="84"/>
      <c r="R2633" s="84"/>
      <c r="S2633" s="84"/>
      <c r="T2633" s="84"/>
      <c r="U2633" s="84"/>
      <c r="V2633" s="84"/>
      <c r="W2633" s="84"/>
      <c r="X2633" s="84"/>
      <c r="Y2633" s="84"/>
    </row>
    <row r="2634" spans="1:25">
      <c r="A2634" s="84"/>
      <c r="B2634" s="84"/>
      <c r="C2634" s="84"/>
      <c r="D2634" s="84"/>
      <c r="E2634" s="84"/>
      <c r="F2634" s="84"/>
      <c r="G2634" s="819"/>
      <c r="H2634" s="572"/>
      <c r="I2634" s="84"/>
      <c r="J2634" s="84"/>
      <c r="K2634" s="84"/>
      <c r="L2634" s="84"/>
      <c r="M2634" s="84"/>
      <c r="N2634" s="84"/>
      <c r="O2634" s="84"/>
      <c r="P2634" s="84"/>
      <c r="Q2634" s="84"/>
      <c r="R2634" s="84"/>
      <c r="S2634" s="84"/>
      <c r="T2634" s="84"/>
      <c r="U2634" s="84"/>
      <c r="V2634" s="84"/>
      <c r="W2634" s="84"/>
      <c r="X2634" s="84"/>
      <c r="Y2634" s="84"/>
    </row>
    <row r="2635" spans="1:25">
      <c r="A2635" s="84"/>
      <c r="B2635" s="84"/>
      <c r="C2635" s="84"/>
      <c r="D2635" s="84"/>
      <c r="E2635" s="84"/>
      <c r="F2635" s="84"/>
      <c r="G2635" s="819"/>
      <c r="H2635" s="572"/>
      <c r="I2635" s="84"/>
      <c r="J2635" s="84"/>
      <c r="K2635" s="84"/>
      <c r="L2635" s="84"/>
      <c r="M2635" s="84"/>
      <c r="N2635" s="84"/>
      <c r="O2635" s="84"/>
      <c r="P2635" s="84"/>
      <c r="Q2635" s="84"/>
      <c r="R2635" s="84"/>
      <c r="S2635" s="84"/>
      <c r="T2635" s="84"/>
      <c r="U2635" s="84"/>
      <c r="V2635" s="84"/>
      <c r="W2635" s="84"/>
      <c r="X2635" s="84"/>
      <c r="Y2635" s="84"/>
    </row>
    <row r="2636" spans="1:25">
      <c r="A2636" s="84"/>
      <c r="B2636" s="84"/>
      <c r="C2636" s="84"/>
      <c r="D2636" s="84"/>
      <c r="E2636" s="84"/>
      <c r="F2636" s="84"/>
      <c r="G2636" s="819"/>
      <c r="H2636" s="572"/>
      <c r="I2636" s="84"/>
      <c r="J2636" s="84"/>
      <c r="K2636" s="84"/>
      <c r="L2636" s="84"/>
      <c r="M2636" s="84"/>
      <c r="N2636" s="84"/>
      <c r="O2636" s="84"/>
      <c r="P2636" s="84"/>
      <c r="Q2636" s="84"/>
      <c r="R2636" s="84"/>
      <c r="S2636" s="84"/>
      <c r="T2636" s="84"/>
      <c r="U2636" s="84"/>
      <c r="V2636" s="84"/>
      <c r="W2636" s="84"/>
      <c r="X2636" s="84"/>
      <c r="Y2636" s="84"/>
    </row>
    <row r="2637" spans="1:25">
      <c r="A2637" s="84"/>
      <c r="B2637" s="84"/>
      <c r="C2637" s="84"/>
      <c r="D2637" s="84"/>
      <c r="E2637" s="84"/>
      <c r="F2637" s="84"/>
      <c r="G2637" s="819"/>
      <c r="H2637" s="572"/>
      <c r="I2637" s="84"/>
      <c r="J2637" s="84"/>
      <c r="K2637" s="84"/>
      <c r="L2637" s="84"/>
      <c r="M2637" s="84"/>
      <c r="N2637" s="84"/>
      <c r="O2637" s="84"/>
      <c r="P2637" s="84"/>
      <c r="Q2637" s="84"/>
      <c r="R2637" s="84"/>
      <c r="S2637" s="84"/>
      <c r="T2637" s="84"/>
      <c r="U2637" s="84"/>
      <c r="V2637" s="84"/>
      <c r="W2637" s="84"/>
      <c r="X2637" s="84"/>
      <c r="Y2637" s="84"/>
    </row>
    <row r="2638" spans="1:25">
      <c r="A2638" s="84"/>
      <c r="B2638" s="84"/>
      <c r="C2638" s="84"/>
      <c r="D2638" s="84"/>
      <c r="E2638" s="84"/>
      <c r="F2638" s="84"/>
      <c r="G2638" s="819"/>
      <c r="H2638" s="572"/>
      <c r="I2638" s="84"/>
      <c r="J2638" s="84"/>
      <c r="K2638" s="84"/>
      <c r="L2638" s="84"/>
      <c r="M2638" s="84"/>
      <c r="N2638" s="84"/>
      <c r="O2638" s="84"/>
      <c r="P2638" s="84"/>
      <c r="Q2638" s="84"/>
      <c r="R2638" s="84"/>
      <c r="S2638" s="84"/>
      <c r="T2638" s="84"/>
      <c r="U2638" s="84"/>
      <c r="V2638" s="84"/>
      <c r="W2638" s="84"/>
      <c r="X2638" s="84"/>
      <c r="Y2638" s="84"/>
    </row>
    <row r="2639" spans="1:25">
      <c r="A2639" s="84"/>
      <c r="B2639" s="84"/>
      <c r="C2639" s="84"/>
      <c r="D2639" s="84"/>
      <c r="E2639" s="84"/>
      <c r="F2639" s="84"/>
      <c r="G2639" s="819"/>
      <c r="H2639" s="572"/>
      <c r="I2639" s="84"/>
      <c r="J2639" s="84"/>
      <c r="K2639" s="84"/>
      <c r="L2639" s="84"/>
      <c r="M2639" s="84"/>
      <c r="N2639" s="84"/>
      <c r="O2639" s="84"/>
      <c r="P2639" s="84"/>
      <c r="Q2639" s="84"/>
      <c r="R2639" s="84"/>
      <c r="S2639" s="84"/>
      <c r="T2639" s="84"/>
      <c r="U2639" s="84"/>
      <c r="V2639" s="84"/>
      <c r="W2639" s="84"/>
      <c r="X2639" s="84"/>
      <c r="Y2639" s="84"/>
    </row>
    <row r="2640" spans="1:25">
      <c r="A2640" s="84"/>
      <c r="B2640" s="84"/>
      <c r="C2640" s="84"/>
      <c r="D2640" s="84"/>
      <c r="E2640" s="84"/>
      <c r="F2640" s="84"/>
      <c r="G2640" s="819"/>
      <c r="H2640" s="572"/>
      <c r="I2640" s="84"/>
      <c r="J2640" s="84"/>
      <c r="K2640" s="84"/>
      <c r="L2640" s="84"/>
      <c r="M2640" s="84"/>
      <c r="N2640" s="84"/>
      <c r="O2640" s="84"/>
      <c r="P2640" s="84"/>
      <c r="Q2640" s="84"/>
      <c r="R2640" s="84"/>
      <c r="S2640" s="84"/>
      <c r="T2640" s="84"/>
      <c r="U2640" s="84"/>
      <c r="V2640" s="84"/>
      <c r="W2640" s="84"/>
      <c r="X2640" s="84"/>
      <c r="Y2640" s="84"/>
    </row>
    <row r="2641" spans="1:25">
      <c r="A2641" s="84"/>
      <c r="B2641" s="84"/>
      <c r="C2641" s="84"/>
      <c r="D2641" s="84"/>
      <c r="E2641" s="84"/>
      <c r="F2641" s="84"/>
      <c r="G2641" s="819"/>
      <c r="H2641" s="572"/>
      <c r="I2641" s="84"/>
      <c r="J2641" s="84"/>
      <c r="K2641" s="84"/>
      <c r="L2641" s="84"/>
      <c r="M2641" s="84"/>
      <c r="N2641" s="84"/>
      <c r="O2641" s="84"/>
      <c r="P2641" s="84"/>
      <c r="Q2641" s="84"/>
      <c r="R2641" s="84"/>
      <c r="S2641" s="84"/>
      <c r="T2641" s="84"/>
      <c r="U2641" s="84"/>
      <c r="V2641" s="84"/>
      <c r="W2641" s="84"/>
      <c r="X2641" s="84"/>
      <c r="Y2641" s="84"/>
    </row>
    <row r="2642" spans="1:25">
      <c r="A2642" s="84"/>
      <c r="B2642" s="84"/>
      <c r="C2642" s="84"/>
      <c r="D2642" s="84"/>
      <c r="E2642" s="84"/>
      <c r="F2642" s="84"/>
      <c r="G2642" s="819"/>
      <c r="H2642" s="572"/>
      <c r="I2642" s="84"/>
      <c r="J2642" s="84"/>
      <c r="K2642" s="84"/>
      <c r="L2642" s="84"/>
      <c r="M2642" s="84"/>
      <c r="N2642" s="84"/>
      <c r="O2642" s="84"/>
      <c r="P2642" s="84"/>
      <c r="Q2642" s="84"/>
      <c r="R2642" s="84"/>
      <c r="S2642" s="84"/>
      <c r="T2642" s="84"/>
      <c r="U2642" s="84"/>
      <c r="V2642" s="84"/>
      <c r="W2642" s="84"/>
      <c r="X2642" s="84"/>
      <c r="Y2642" s="84"/>
    </row>
    <row r="2643" spans="1:25">
      <c r="A2643" s="84"/>
      <c r="B2643" s="84"/>
      <c r="C2643" s="84"/>
      <c r="D2643" s="84"/>
      <c r="E2643" s="84"/>
      <c r="F2643" s="84"/>
      <c r="G2643" s="819"/>
      <c r="H2643" s="572"/>
      <c r="I2643" s="84"/>
      <c r="J2643" s="84"/>
      <c r="K2643" s="84"/>
      <c r="L2643" s="84"/>
      <c r="M2643" s="84"/>
      <c r="N2643" s="84"/>
      <c r="O2643" s="84"/>
      <c r="P2643" s="84"/>
      <c r="Q2643" s="84"/>
      <c r="R2643" s="84"/>
      <c r="S2643" s="84"/>
      <c r="T2643" s="84"/>
      <c r="U2643" s="84"/>
      <c r="V2643" s="84"/>
      <c r="W2643" s="84"/>
      <c r="X2643" s="84"/>
      <c r="Y2643" s="84"/>
    </row>
    <row r="2644" spans="1:25">
      <c r="A2644" s="84"/>
      <c r="B2644" s="84"/>
      <c r="C2644" s="84"/>
      <c r="D2644" s="84"/>
      <c r="E2644" s="84"/>
      <c r="F2644" s="84"/>
      <c r="G2644" s="819"/>
      <c r="H2644" s="572"/>
      <c r="I2644" s="84"/>
      <c r="J2644" s="84"/>
      <c r="K2644" s="84"/>
      <c r="L2644" s="84"/>
      <c r="M2644" s="84"/>
      <c r="N2644" s="84"/>
      <c r="O2644" s="84"/>
      <c r="P2644" s="84"/>
      <c r="Q2644" s="84"/>
      <c r="R2644" s="84"/>
      <c r="S2644" s="84"/>
      <c r="T2644" s="84"/>
      <c r="U2644" s="84"/>
      <c r="V2644" s="84"/>
      <c r="W2644" s="84"/>
      <c r="X2644" s="84"/>
      <c r="Y2644" s="84"/>
    </row>
    <row r="2645" spans="1:25">
      <c r="A2645" s="84"/>
      <c r="B2645" s="84"/>
      <c r="C2645" s="84"/>
      <c r="D2645" s="84"/>
      <c r="E2645" s="84"/>
      <c r="F2645" s="84"/>
      <c r="G2645" s="819"/>
      <c r="H2645" s="572"/>
      <c r="I2645" s="84"/>
      <c r="J2645" s="84"/>
      <c r="K2645" s="84"/>
      <c r="L2645" s="84"/>
      <c r="M2645" s="84"/>
      <c r="N2645" s="84"/>
      <c r="O2645" s="84"/>
      <c r="P2645" s="84"/>
      <c r="Q2645" s="84"/>
      <c r="R2645" s="84"/>
      <c r="S2645" s="84"/>
      <c r="T2645" s="84"/>
      <c r="U2645" s="84"/>
      <c r="V2645" s="84"/>
      <c r="W2645" s="84"/>
      <c r="X2645" s="84"/>
      <c r="Y2645" s="84"/>
    </row>
    <row r="2646" spans="1:25">
      <c r="A2646" s="84"/>
      <c r="B2646" s="84"/>
      <c r="C2646" s="84"/>
      <c r="D2646" s="84"/>
      <c r="E2646" s="84"/>
      <c r="F2646" s="84"/>
      <c r="G2646" s="819"/>
      <c r="H2646" s="572"/>
      <c r="I2646" s="84"/>
      <c r="J2646" s="84"/>
      <c r="K2646" s="84"/>
      <c r="L2646" s="84"/>
      <c r="M2646" s="84"/>
      <c r="N2646" s="84"/>
      <c r="O2646" s="84"/>
      <c r="P2646" s="84"/>
      <c r="Q2646" s="84"/>
      <c r="R2646" s="84"/>
      <c r="S2646" s="84"/>
      <c r="T2646" s="84"/>
      <c r="U2646" s="84"/>
      <c r="V2646" s="84"/>
      <c r="W2646" s="84"/>
      <c r="X2646" s="84"/>
      <c r="Y2646" s="84"/>
    </row>
    <row r="2647" spans="1:25">
      <c r="A2647" s="84"/>
      <c r="B2647" s="84"/>
      <c r="C2647" s="84"/>
      <c r="D2647" s="84"/>
      <c r="E2647" s="84"/>
      <c r="F2647" s="84"/>
      <c r="G2647" s="819"/>
      <c r="H2647" s="572"/>
      <c r="I2647" s="84"/>
      <c r="J2647" s="84"/>
      <c r="K2647" s="84"/>
      <c r="L2647" s="84"/>
      <c r="M2647" s="84"/>
      <c r="N2647" s="84"/>
      <c r="O2647" s="84"/>
      <c r="P2647" s="84"/>
      <c r="Q2647" s="84"/>
      <c r="R2647" s="84"/>
      <c r="S2647" s="84"/>
      <c r="T2647" s="84"/>
      <c r="U2647" s="84"/>
      <c r="V2647" s="84"/>
      <c r="W2647" s="84"/>
      <c r="X2647" s="84"/>
      <c r="Y2647" s="84"/>
    </row>
    <row r="2648" spans="1:25">
      <c r="A2648" s="84"/>
      <c r="B2648" s="84"/>
      <c r="C2648" s="84"/>
      <c r="D2648" s="84"/>
      <c r="E2648" s="84"/>
      <c r="F2648" s="84"/>
      <c r="G2648" s="819"/>
      <c r="H2648" s="572"/>
      <c r="I2648" s="84"/>
      <c r="J2648" s="84"/>
      <c r="K2648" s="84"/>
      <c r="L2648" s="84"/>
      <c r="M2648" s="84"/>
      <c r="N2648" s="84"/>
      <c r="O2648" s="84"/>
      <c r="P2648" s="84"/>
      <c r="Q2648" s="84"/>
      <c r="R2648" s="84"/>
      <c r="S2648" s="84"/>
      <c r="T2648" s="84"/>
      <c r="U2648" s="84"/>
      <c r="V2648" s="84"/>
      <c r="W2648" s="84"/>
      <c r="X2648" s="84"/>
      <c r="Y2648" s="84"/>
    </row>
    <row r="2649" spans="1:25">
      <c r="A2649" s="84"/>
      <c r="B2649" s="84"/>
      <c r="C2649" s="84"/>
      <c r="D2649" s="84"/>
      <c r="E2649" s="84"/>
      <c r="F2649" s="84"/>
      <c r="G2649" s="819"/>
      <c r="H2649" s="572"/>
      <c r="I2649" s="84"/>
      <c r="J2649" s="84"/>
      <c r="K2649" s="84"/>
      <c r="L2649" s="84"/>
      <c r="M2649" s="84"/>
      <c r="N2649" s="84"/>
      <c r="O2649" s="84"/>
      <c r="P2649" s="84"/>
      <c r="Q2649" s="84"/>
      <c r="R2649" s="84"/>
      <c r="S2649" s="84"/>
      <c r="T2649" s="84"/>
      <c r="U2649" s="84"/>
      <c r="V2649" s="84"/>
      <c r="W2649" s="84"/>
      <c r="X2649" s="84"/>
      <c r="Y2649" s="84"/>
    </row>
    <row r="2650" spans="1:25">
      <c r="A2650" s="84"/>
      <c r="B2650" s="84"/>
      <c r="C2650" s="84"/>
      <c r="D2650" s="84"/>
      <c r="E2650" s="84"/>
      <c r="F2650" s="84"/>
      <c r="G2650" s="819"/>
      <c r="H2650" s="572"/>
      <c r="I2650" s="84"/>
      <c r="J2650" s="84"/>
      <c r="K2650" s="84"/>
      <c r="L2650" s="84"/>
      <c r="M2650" s="84"/>
      <c r="N2650" s="84"/>
      <c r="O2650" s="84"/>
      <c r="P2650" s="84"/>
      <c r="Q2650" s="84"/>
      <c r="R2650" s="84"/>
      <c r="S2650" s="84"/>
      <c r="T2650" s="84"/>
      <c r="U2650" s="84"/>
      <c r="V2650" s="84"/>
      <c r="W2650" s="84"/>
      <c r="X2650" s="84"/>
      <c r="Y2650" s="84"/>
    </row>
    <row r="2651" spans="1:25">
      <c r="A2651" s="84"/>
      <c r="B2651" s="84"/>
      <c r="C2651" s="84"/>
      <c r="D2651" s="84"/>
      <c r="E2651" s="84"/>
      <c r="F2651" s="84"/>
      <c r="G2651" s="819"/>
      <c r="H2651" s="572"/>
      <c r="I2651" s="84"/>
      <c r="J2651" s="84"/>
      <c r="K2651" s="84"/>
      <c r="L2651" s="84"/>
      <c r="M2651" s="84"/>
      <c r="N2651" s="84"/>
      <c r="O2651" s="84"/>
      <c r="P2651" s="84"/>
      <c r="Q2651" s="84"/>
      <c r="R2651" s="84"/>
      <c r="S2651" s="84"/>
      <c r="T2651" s="84"/>
      <c r="U2651" s="84"/>
      <c r="V2651" s="84"/>
      <c r="W2651" s="84"/>
      <c r="X2651" s="84"/>
      <c r="Y2651" s="84"/>
    </row>
    <row r="2652" spans="1:25">
      <c r="A2652" s="84"/>
      <c r="B2652" s="84"/>
      <c r="C2652" s="84"/>
      <c r="D2652" s="84"/>
      <c r="E2652" s="84"/>
      <c r="F2652" s="84"/>
      <c r="G2652" s="819"/>
      <c r="H2652" s="572"/>
      <c r="I2652" s="84"/>
      <c r="J2652" s="84"/>
      <c r="K2652" s="84"/>
      <c r="L2652" s="84"/>
      <c r="M2652" s="84"/>
      <c r="N2652" s="84"/>
      <c r="O2652" s="84"/>
      <c r="P2652" s="84"/>
      <c r="Q2652" s="84"/>
      <c r="R2652" s="84"/>
      <c r="S2652" s="84"/>
      <c r="T2652" s="84"/>
      <c r="U2652" s="84"/>
      <c r="V2652" s="84"/>
      <c r="W2652" s="84"/>
      <c r="X2652" s="84"/>
      <c r="Y2652" s="84"/>
    </row>
    <row r="2653" spans="1:25">
      <c r="A2653" s="84"/>
      <c r="B2653" s="84"/>
      <c r="C2653" s="84"/>
      <c r="D2653" s="84"/>
      <c r="E2653" s="84"/>
      <c r="F2653" s="84"/>
      <c r="G2653" s="819"/>
      <c r="H2653" s="572"/>
      <c r="I2653" s="84"/>
      <c r="J2653" s="84"/>
      <c r="K2653" s="84"/>
      <c r="L2653" s="84"/>
      <c r="M2653" s="84"/>
      <c r="N2653" s="84"/>
      <c r="O2653" s="84"/>
      <c r="P2653" s="84"/>
      <c r="Q2653" s="84"/>
      <c r="R2653" s="84"/>
      <c r="S2653" s="84"/>
      <c r="T2653" s="84"/>
      <c r="U2653" s="84"/>
      <c r="V2653" s="84"/>
      <c r="W2653" s="84"/>
      <c r="X2653" s="84"/>
      <c r="Y2653" s="84"/>
    </row>
    <row r="2654" spans="1:25">
      <c r="A2654" s="84"/>
      <c r="B2654" s="84"/>
      <c r="C2654" s="84"/>
      <c r="D2654" s="84"/>
      <c r="E2654" s="84"/>
      <c r="F2654" s="84"/>
      <c r="G2654" s="819"/>
      <c r="H2654" s="572"/>
      <c r="I2654" s="84"/>
      <c r="J2654" s="84"/>
      <c r="K2654" s="84"/>
      <c r="L2654" s="84"/>
      <c r="M2654" s="84"/>
      <c r="N2654" s="84"/>
      <c r="O2654" s="84"/>
      <c r="P2654" s="84"/>
      <c r="Q2654" s="84"/>
      <c r="R2654" s="84"/>
      <c r="S2654" s="84"/>
      <c r="T2654" s="84"/>
      <c r="U2654" s="84"/>
      <c r="V2654" s="84"/>
      <c r="W2654" s="84"/>
      <c r="X2654" s="84"/>
      <c r="Y2654" s="84"/>
    </row>
    <row r="2655" spans="1:25">
      <c r="A2655" s="84"/>
      <c r="B2655" s="84"/>
      <c r="C2655" s="84"/>
      <c r="D2655" s="84"/>
      <c r="E2655" s="84"/>
      <c r="F2655" s="84"/>
      <c r="G2655" s="819"/>
      <c r="H2655" s="572"/>
      <c r="I2655" s="84"/>
      <c r="J2655" s="84"/>
      <c r="K2655" s="84"/>
      <c r="L2655" s="84"/>
      <c r="M2655" s="84"/>
      <c r="N2655" s="84"/>
      <c r="O2655" s="84"/>
      <c r="P2655" s="84"/>
      <c r="Q2655" s="84"/>
      <c r="R2655" s="84"/>
      <c r="S2655" s="84"/>
      <c r="T2655" s="84"/>
      <c r="U2655" s="84"/>
      <c r="V2655" s="84"/>
      <c r="W2655" s="84"/>
      <c r="X2655" s="84"/>
      <c r="Y2655" s="84"/>
    </row>
    <row r="2656" spans="1:25">
      <c r="A2656" s="84"/>
      <c r="B2656" s="84"/>
      <c r="C2656" s="84"/>
      <c r="D2656" s="84"/>
      <c r="E2656" s="84"/>
      <c r="F2656" s="84"/>
      <c r="G2656" s="819"/>
      <c r="H2656" s="572"/>
      <c r="I2656" s="84"/>
      <c r="J2656" s="84"/>
      <c r="K2656" s="84"/>
      <c r="L2656" s="84"/>
      <c r="M2656" s="84"/>
      <c r="N2656" s="84"/>
      <c r="O2656" s="84"/>
      <c r="P2656" s="84"/>
      <c r="Q2656" s="84"/>
      <c r="R2656" s="84"/>
      <c r="S2656" s="84"/>
      <c r="T2656" s="84"/>
      <c r="U2656" s="84"/>
      <c r="V2656" s="84"/>
      <c r="W2656" s="84"/>
      <c r="X2656" s="84"/>
      <c r="Y2656" s="84"/>
    </row>
    <row r="2657" spans="1:25">
      <c r="A2657" s="84"/>
      <c r="B2657" s="84"/>
      <c r="C2657" s="84"/>
      <c r="D2657" s="84"/>
      <c r="E2657" s="84"/>
      <c r="F2657" s="84"/>
      <c r="G2657" s="819"/>
      <c r="H2657" s="572"/>
      <c r="I2657" s="84"/>
      <c r="J2657" s="84"/>
      <c r="K2657" s="84"/>
      <c r="L2657" s="84"/>
      <c r="M2657" s="84"/>
      <c r="N2657" s="84"/>
      <c r="O2657" s="84"/>
      <c r="P2657" s="84"/>
      <c r="Q2657" s="84"/>
      <c r="R2657" s="84"/>
      <c r="S2657" s="84"/>
      <c r="T2657" s="84"/>
      <c r="U2657" s="84"/>
      <c r="V2657" s="84"/>
      <c r="W2657" s="84"/>
      <c r="X2657" s="84"/>
      <c r="Y2657" s="84"/>
    </row>
    <row r="2658" spans="1:25">
      <c r="A2658" s="84"/>
      <c r="B2658" s="84"/>
      <c r="C2658" s="84"/>
      <c r="D2658" s="84"/>
      <c r="E2658" s="84"/>
      <c r="F2658" s="84"/>
      <c r="G2658" s="819"/>
      <c r="H2658" s="572"/>
      <c r="I2658" s="84"/>
      <c r="J2658" s="84"/>
      <c r="K2658" s="84"/>
      <c r="L2658" s="84"/>
      <c r="M2658" s="84"/>
      <c r="N2658" s="84"/>
      <c r="O2658" s="84"/>
      <c r="P2658" s="84"/>
      <c r="Q2658" s="84"/>
      <c r="R2658" s="84"/>
      <c r="S2658" s="84"/>
      <c r="T2658" s="84"/>
      <c r="U2658" s="84"/>
      <c r="V2658" s="84"/>
      <c r="W2658" s="84"/>
      <c r="X2658" s="84"/>
      <c r="Y2658" s="84"/>
    </row>
    <row r="2659" spans="1:25">
      <c r="A2659" s="84"/>
      <c r="B2659" s="84"/>
      <c r="C2659" s="84"/>
      <c r="D2659" s="84"/>
      <c r="E2659" s="84"/>
      <c r="F2659" s="84"/>
      <c r="G2659" s="819"/>
      <c r="H2659" s="572"/>
      <c r="I2659" s="84"/>
      <c r="J2659" s="84"/>
      <c r="K2659" s="84"/>
      <c r="L2659" s="84"/>
      <c r="M2659" s="84"/>
      <c r="N2659" s="84"/>
      <c r="O2659" s="84"/>
      <c r="P2659" s="84"/>
      <c r="Q2659" s="84"/>
      <c r="R2659" s="84"/>
      <c r="S2659" s="84"/>
      <c r="T2659" s="84"/>
      <c r="U2659" s="84"/>
      <c r="V2659" s="84"/>
      <c r="W2659" s="84"/>
      <c r="X2659" s="84"/>
      <c r="Y2659" s="84"/>
    </row>
    <row r="2660" spans="1:25">
      <c r="A2660" s="84"/>
      <c r="B2660" s="84"/>
      <c r="C2660" s="84"/>
      <c r="D2660" s="84"/>
      <c r="E2660" s="84"/>
      <c r="F2660" s="84"/>
      <c r="G2660" s="819"/>
      <c r="H2660" s="572"/>
      <c r="I2660" s="84"/>
      <c r="J2660" s="84"/>
      <c r="K2660" s="84"/>
      <c r="L2660" s="84"/>
      <c r="M2660" s="84"/>
      <c r="N2660" s="84"/>
      <c r="O2660" s="84"/>
      <c r="P2660" s="84"/>
      <c r="Q2660" s="84"/>
      <c r="R2660" s="84"/>
      <c r="S2660" s="84"/>
      <c r="T2660" s="84"/>
      <c r="U2660" s="84"/>
      <c r="V2660" s="84"/>
      <c r="W2660" s="84"/>
      <c r="X2660" s="84"/>
      <c r="Y2660" s="84"/>
    </row>
    <row r="2661" spans="1:25">
      <c r="A2661" s="84"/>
      <c r="B2661" s="84"/>
      <c r="C2661" s="84"/>
      <c r="D2661" s="84"/>
      <c r="E2661" s="84"/>
      <c r="F2661" s="84"/>
      <c r="G2661" s="819"/>
      <c r="H2661" s="572"/>
      <c r="I2661" s="84"/>
      <c r="J2661" s="84"/>
      <c r="K2661" s="84"/>
      <c r="L2661" s="84"/>
      <c r="M2661" s="84"/>
      <c r="N2661" s="84"/>
      <c r="O2661" s="84"/>
      <c r="P2661" s="84"/>
      <c r="Q2661" s="84"/>
      <c r="R2661" s="84"/>
      <c r="S2661" s="84"/>
      <c r="T2661" s="84"/>
      <c r="U2661" s="84"/>
      <c r="V2661" s="84"/>
      <c r="W2661" s="84"/>
      <c r="X2661" s="84"/>
      <c r="Y2661" s="84"/>
    </row>
    <row r="2662" spans="1:25">
      <c r="A2662" s="84"/>
      <c r="B2662" s="84"/>
      <c r="C2662" s="84"/>
      <c r="D2662" s="84"/>
      <c r="E2662" s="84"/>
      <c r="F2662" s="84"/>
      <c r="G2662" s="819"/>
      <c r="H2662" s="572"/>
      <c r="I2662" s="84"/>
      <c r="J2662" s="84"/>
      <c r="K2662" s="84"/>
      <c r="L2662" s="84"/>
      <c r="M2662" s="84"/>
      <c r="N2662" s="84"/>
      <c r="O2662" s="84"/>
      <c r="P2662" s="84"/>
      <c r="Q2662" s="84"/>
      <c r="R2662" s="84"/>
      <c r="S2662" s="84"/>
      <c r="T2662" s="84"/>
      <c r="U2662" s="84"/>
      <c r="V2662" s="84"/>
      <c r="W2662" s="84"/>
      <c r="X2662" s="84"/>
      <c r="Y2662" s="84"/>
    </row>
    <row r="2663" spans="1:25">
      <c r="A2663" s="84"/>
      <c r="B2663" s="84"/>
      <c r="C2663" s="84"/>
      <c r="D2663" s="84"/>
      <c r="E2663" s="84"/>
      <c r="F2663" s="84"/>
      <c r="G2663" s="819"/>
      <c r="H2663" s="572"/>
      <c r="I2663" s="84"/>
      <c r="J2663" s="84"/>
      <c r="K2663" s="84"/>
      <c r="L2663" s="84"/>
      <c r="M2663" s="84"/>
      <c r="N2663" s="84"/>
      <c r="O2663" s="84"/>
      <c r="P2663" s="84"/>
      <c r="Q2663" s="84"/>
      <c r="R2663" s="84"/>
      <c r="S2663" s="84"/>
      <c r="T2663" s="84"/>
      <c r="U2663" s="84"/>
      <c r="V2663" s="84"/>
      <c r="W2663" s="84"/>
      <c r="X2663" s="84"/>
      <c r="Y2663" s="84"/>
    </row>
    <row r="2664" spans="1:25">
      <c r="A2664" s="84"/>
      <c r="B2664" s="84"/>
      <c r="C2664" s="84"/>
      <c r="D2664" s="84"/>
      <c r="E2664" s="84"/>
      <c r="F2664" s="84"/>
      <c r="G2664" s="819"/>
      <c r="H2664" s="572"/>
      <c r="I2664" s="84"/>
      <c r="J2664" s="84"/>
      <c r="K2664" s="84"/>
      <c r="L2664" s="84"/>
      <c r="M2664" s="84"/>
      <c r="N2664" s="84"/>
      <c r="O2664" s="84"/>
      <c r="P2664" s="84"/>
      <c r="Q2664" s="84"/>
      <c r="R2664" s="84"/>
      <c r="S2664" s="84"/>
      <c r="T2664" s="84"/>
      <c r="U2664" s="84"/>
      <c r="V2664" s="84"/>
      <c r="W2664" s="84"/>
      <c r="X2664" s="84"/>
      <c r="Y2664" s="84"/>
    </row>
    <row r="2665" spans="1:25">
      <c r="A2665" s="84"/>
      <c r="B2665" s="84"/>
      <c r="C2665" s="84"/>
      <c r="D2665" s="84"/>
      <c r="E2665" s="84"/>
      <c r="F2665" s="84"/>
      <c r="G2665" s="819"/>
      <c r="H2665" s="572"/>
      <c r="I2665" s="84"/>
      <c r="J2665" s="84"/>
      <c r="K2665" s="84"/>
      <c r="L2665" s="84"/>
      <c r="M2665" s="84"/>
      <c r="N2665" s="84"/>
      <c r="O2665" s="84"/>
      <c r="P2665" s="84"/>
      <c r="Q2665" s="84"/>
      <c r="R2665" s="84"/>
      <c r="S2665" s="84"/>
      <c r="T2665" s="84"/>
      <c r="U2665" s="84"/>
      <c r="V2665" s="84"/>
      <c r="W2665" s="84"/>
      <c r="X2665" s="84"/>
      <c r="Y2665" s="84"/>
    </row>
    <row r="2666" spans="1:25">
      <c r="A2666" s="84"/>
      <c r="B2666" s="84"/>
      <c r="C2666" s="84"/>
      <c r="D2666" s="84"/>
      <c r="E2666" s="84"/>
      <c r="F2666" s="84"/>
      <c r="G2666" s="819"/>
      <c r="H2666" s="572"/>
      <c r="I2666" s="84"/>
      <c r="J2666" s="84"/>
      <c r="K2666" s="84"/>
      <c r="L2666" s="84"/>
      <c r="M2666" s="84"/>
      <c r="N2666" s="84"/>
      <c r="O2666" s="84"/>
      <c r="P2666" s="84"/>
      <c r="Q2666" s="84"/>
      <c r="R2666" s="84"/>
      <c r="S2666" s="84"/>
      <c r="T2666" s="84"/>
      <c r="U2666" s="84"/>
      <c r="V2666" s="84"/>
      <c r="W2666" s="84"/>
      <c r="X2666" s="84"/>
      <c r="Y2666" s="84"/>
    </row>
    <row r="2667" spans="1:25">
      <c r="A2667" s="84"/>
      <c r="B2667" s="84"/>
      <c r="C2667" s="84"/>
      <c r="D2667" s="84"/>
      <c r="E2667" s="84"/>
      <c r="F2667" s="84"/>
      <c r="G2667" s="819"/>
      <c r="H2667" s="572"/>
      <c r="I2667" s="84"/>
      <c r="J2667" s="84"/>
      <c r="K2667" s="84"/>
      <c r="L2667" s="84"/>
      <c r="M2667" s="84"/>
      <c r="N2667" s="84"/>
      <c r="O2667" s="84"/>
      <c r="P2667" s="84"/>
      <c r="Q2667" s="84"/>
      <c r="R2667" s="84"/>
      <c r="S2667" s="84"/>
      <c r="T2667" s="84"/>
      <c r="U2667" s="84"/>
      <c r="V2667" s="84"/>
      <c r="W2667" s="84"/>
      <c r="X2667" s="84"/>
      <c r="Y2667" s="84"/>
    </row>
    <row r="2668" spans="1:25">
      <c r="A2668" s="84"/>
      <c r="B2668" s="84"/>
      <c r="C2668" s="84"/>
      <c r="D2668" s="84"/>
      <c r="E2668" s="84"/>
      <c r="F2668" s="84"/>
      <c r="G2668" s="819"/>
      <c r="H2668" s="572"/>
      <c r="I2668" s="84"/>
      <c r="J2668" s="84"/>
      <c r="K2668" s="84"/>
      <c r="L2668" s="84"/>
      <c r="M2668" s="84"/>
      <c r="N2668" s="84"/>
      <c r="O2668" s="84"/>
      <c r="P2668" s="84"/>
      <c r="Q2668" s="84"/>
      <c r="R2668" s="84"/>
      <c r="S2668" s="84"/>
      <c r="T2668" s="84"/>
      <c r="U2668" s="84"/>
      <c r="V2668" s="84"/>
      <c r="W2668" s="84"/>
      <c r="X2668" s="84"/>
      <c r="Y2668" s="84"/>
    </row>
    <row r="2669" spans="1:25">
      <c r="A2669" s="84"/>
      <c r="B2669" s="84"/>
      <c r="C2669" s="84"/>
      <c r="D2669" s="84"/>
      <c r="E2669" s="84"/>
      <c r="F2669" s="84"/>
      <c r="G2669" s="819"/>
      <c r="H2669" s="572"/>
      <c r="I2669" s="84"/>
      <c r="J2669" s="84"/>
      <c r="K2669" s="84"/>
      <c r="L2669" s="84"/>
      <c r="M2669" s="84"/>
      <c r="N2669" s="84"/>
      <c r="O2669" s="84"/>
      <c r="P2669" s="84"/>
      <c r="Q2669" s="84"/>
      <c r="R2669" s="84"/>
      <c r="S2669" s="84"/>
      <c r="T2669" s="84"/>
      <c r="U2669" s="84"/>
      <c r="V2669" s="84"/>
      <c r="W2669" s="84"/>
      <c r="X2669" s="84"/>
      <c r="Y2669" s="84"/>
    </row>
    <row r="2670" spans="1:25">
      <c r="A2670" s="84"/>
      <c r="B2670" s="84"/>
      <c r="C2670" s="84"/>
      <c r="D2670" s="84"/>
      <c r="E2670" s="84"/>
      <c r="F2670" s="84"/>
      <c r="G2670" s="819"/>
      <c r="H2670" s="572"/>
      <c r="I2670" s="84"/>
      <c r="J2670" s="84"/>
      <c r="K2670" s="84"/>
      <c r="L2670" s="84"/>
      <c r="M2670" s="84"/>
      <c r="N2670" s="84"/>
      <c r="O2670" s="84"/>
      <c r="P2670" s="84"/>
      <c r="Q2670" s="84"/>
      <c r="R2670" s="84"/>
      <c r="S2670" s="84"/>
      <c r="T2670" s="84"/>
      <c r="U2670" s="84"/>
      <c r="V2670" s="84"/>
      <c r="W2670" s="84"/>
      <c r="X2670" s="84"/>
      <c r="Y2670" s="84"/>
    </row>
    <row r="2671" spans="1:25">
      <c r="A2671" s="84"/>
      <c r="B2671" s="84"/>
      <c r="C2671" s="84"/>
      <c r="D2671" s="84"/>
      <c r="E2671" s="84"/>
      <c r="F2671" s="84"/>
      <c r="G2671" s="819"/>
      <c r="H2671" s="572"/>
      <c r="I2671" s="84"/>
      <c r="J2671" s="84"/>
      <c r="K2671" s="84"/>
      <c r="L2671" s="84"/>
      <c r="M2671" s="84"/>
      <c r="N2671" s="84"/>
      <c r="O2671" s="84"/>
      <c r="P2671" s="84"/>
      <c r="Q2671" s="84"/>
      <c r="R2671" s="84"/>
      <c r="S2671" s="84"/>
      <c r="T2671" s="84"/>
      <c r="U2671" s="84"/>
      <c r="V2671" s="84"/>
      <c r="W2671" s="84"/>
      <c r="X2671" s="84"/>
      <c r="Y2671" s="84"/>
    </row>
    <row r="2672" spans="1:25">
      <c r="A2672" s="84"/>
      <c r="B2672" s="84"/>
      <c r="C2672" s="84"/>
      <c r="D2672" s="84"/>
      <c r="E2672" s="84"/>
      <c r="F2672" s="84"/>
      <c r="G2672" s="819"/>
      <c r="H2672" s="572"/>
      <c r="I2672" s="84"/>
      <c r="J2672" s="84"/>
      <c r="K2672" s="84"/>
      <c r="L2672" s="84"/>
      <c r="M2672" s="84"/>
      <c r="N2672" s="84"/>
      <c r="O2672" s="84"/>
      <c r="P2672" s="84"/>
      <c r="Q2672" s="84"/>
      <c r="R2672" s="84"/>
      <c r="S2672" s="84"/>
      <c r="T2672" s="84"/>
      <c r="U2672" s="84"/>
      <c r="V2672" s="84"/>
      <c r="W2672" s="84"/>
      <c r="X2672" s="84"/>
      <c r="Y2672" s="84"/>
    </row>
    <row r="2673" spans="1:25">
      <c r="A2673" s="84"/>
      <c r="B2673" s="84"/>
      <c r="C2673" s="84"/>
      <c r="D2673" s="84"/>
      <c r="E2673" s="84"/>
      <c r="F2673" s="84"/>
      <c r="G2673" s="819"/>
      <c r="H2673" s="572"/>
      <c r="I2673" s="84"/>
      <c r="J2673" s="84"/>
      <c r="K2673" s="84"/>
      <c r="L2673" s="84"/>
      <c r="M2673" s="84"/>
      <c r="N2673" s="84"/>
      <c r="O2673" s="84"/>
      <c r="P2673" s="84"/>
      <c r="Q2673" s="84"/>
      <c r="R2673" s="84"/>
      <c r="S2673" s="84"/>
      <c r="T2673" s="84"/>
      <c r="U2673" s="84"/>
      <c r="V2673" s="84"/>
      <c r="W2673" s="84"/>
      <c r="X2673" s="84"/>
      <c r="Y2673" s="84"/>
    </row>
    <row r="2674" spans="1:25">
      <c r="A2674" s="84"/>
      <c r="B2674" s="84"/>
      <c r="C2674" s="84"/>
      <c r="D2674" s="84"/>
      <c r="E2674" s="84"/>
      <c r="F2674" s="84"/>
      <c r="G2674" s="819"/>
      <c r="H2674" s="572"/>
      <c r="I2674" s="84"/>
      <c r="J2674" s="84"/>
      <c r="K2674" s="84"/>
      <c r="L2674" s="84"/>
      <c r="M2674" s="84"/>
      <c r="N2674" s="84"/>
      <c r="O2674" s="84"/>
      <c r="P2674" s="84"/>
      <c r="Q2674" s="84"/>
      <c r="R2674" s="84"/>
      <c r="S2674" s="84"/>
      <c r="T2674" s="84"/>
      <c r="U2674" s="84"/>
      <c r="V2674" s="84"/>
      <c r="W2674" s="84"/>
      <c r="X2674" s="84"/>
      <c r="Y2674" s="84"/>
    </row>
    <row r="2675" spans="1:25">
      <c r="A2675" s="84"/>
      <c r="B2675" s="84"/>
      <c r="C2675" s="84"/>
      <c r="D2675" s="84"/>
      <c r="E2675" s="84"/>
      <c r="F2675" s="84"/>
      <c r="G2675" s="819"/>
      <c r="H2675" s="572"/>
      <c r="I2675" s="84"/>
      <c r="J2675" s="84"/>
      <c r="K2675" s="84"/>
      <c r="L2675" s="84"/>
      <c r="M2675" s="84"/>
      <c r="N2675" s="84"/>
      <c r="O2675" s="84"/>
      <c r="P2675" s="84"/>
      <c r="Q2675" s="84"/>
      <c r="R2675" s="84"/>
      <c r="S2675" s="84"/>
      <c r="T2675" s="84"/>
      <c r="U2675" s="84"/>
      <c r="V2675" s="84"/>
      <c r="W2675" s="84"/>
      <c r="X2675" s="84"/>
      <c r="Y2675" s="84"/>
    </row>
    <row r="2676" spans="1:25">
      <c r="A2676" s="84"/>
      <c r="B2676" s="84"/>
      <c r="C2676" s="84"/>
      <c r="D2676" s="84"/>
      <c r="E2676" s="84"/>
      <c r="F2676" s="84"/>
      <c r="G2676" s="819"/>
      <c r="H2676" s="572"/>
      <c r="I2676" s="84"/>
      <c r="J2676" s="84"/>
      <c r="K2676" s="84"/>
      <c r="L2676" s="84"/>
      <c r="M2676" s="84"/>
      <c r="N2676" s="84"/>
      <c r="O2676" s="84"/>
      <c r="P2676" s="84"/>
      <c r="Q2676" s="84"/>
      <c r="R2676" s="84"/>
      <c r="S2676" s="84"/>
      <c r="T2676" s="84"/>
      <c r="U2676" s="84"/>
      <c r="V2676" s="84"/>
      <c r="W2676" s="84"/>
      <c r="X2676" s="84"/>
      <c r="Y2676" s="84"/>
    </row>
    <row r="2677" spans="1:25">
      <c r="A2677" s="84"/>
      <c r="B2677" s="84"/>
      <c r="C2677" s="84"/>
      <c r="D2677" s="84"/>
      <c r="E2677" s="84"/>
      <c r="F2677" s="84"/>
      <c r="G2677" s="819"/>
      <c r="H2677" s="572"/>
      <c r="I2677" s="84"/>
      <c r="J2677" s="84"/>
      <c r="K2677" s="84"/>
      <c r="L2677" s="84"/>
      <c r="M2677" s="84"/>
      <c r="N2677" s="84"/>
      <c r="O2677" s="84"/>
      <c r="P2677" s="84"/>
      <c r="Q2677" s="84"/>
      <c r="R2677" s="84"/>
      <c r="S2677" s="84"/>
      <c r="T2677" s="84"/>
      <c r="U2677" s="84"/>
      <c r="V2677" s="84"/>
      <c r="W2677" s="84"/>
      <c r="X2677" s="84"/>
      <c r="Y2677" s="84"/>
    </row>
    <row r="2678" spans="1:25">
      <c r="A2678" s="84"/>
      <c r="B2678" s="84"/>
      <c r="C2678" s="84"/>
      <c r="D2678" s="84"/>
      <c r="E2678" s="84"/>
      <c r="F2678" s="84"/>
      <c r="G2678" s="819"/>
      <c r="H2678" s="572"/>
      <c r="I2678" s="84"/>
      <c r="J2678" s="84"/>
      <c r="K2678" s="84"/>
      <c r="L2678" s="84"/>
      <c r="M2678" s="84"/>
      <c r="N2678" s="84"/>
      <c r="O2678" s="84"/>
      <c r="P2678" s="84"/>
      <c r="Q2678" s="84"/>
      <c r="R2678" s="84"/>
      <c r="S2678" s="84"/>
      <c r="T2678" s="84"/>
      <c r="U2678" s="84"/>
      <c r="V2678" s="84"/>
      <c r="W2678" s="84"/>
      <c r="X2678" s="84"/>
      <c r="Y2678" s="84"/>
    </row>
    <row r="2679" spans="1:25">
      <c r="A2679" s="84"/>
      <c r="B2679" s="84"/>
      <c r="C2679" s="84"/>
      <c r="D2679" s="84"/>
      <c r="E2679" s="84"/>
      <c r="F2679" s="84"/>
      <c r="G2679" s="819"/>
      <c r="H2679" s="572"/>
      <c r="I2679" s="84"/>
      <c r="J2679" s="84"/>
      <c r="K2679" s="84"/>
      <c r="L2679" s="84"/>
      <c r="M2679" s="84"/>
      <c r="N2679" s="84"/>
      <c r="O2679" s="84"/>
      <c r="P2679" s="84"/>
      <c r="Q2679" s="84"/>
      <c r="R2679" s="84"/>
      <c r="S2679" s="84"/>
      <c r="T2679" s="84"/>
      <c r="U2679" s="84"/>
      <c r="V2679" s="84"/>
      <c r="W2679" s="84"/>
      <c r="X2679" s="84"/>
      <c r="Y2679" s="84"/>
    </row>
    <row r="2680" spans="1:25">
      <c r="A2680" s="84"/>
      <c r="B2680" s="84"/>
      <c r="C2680" s="84"/>
      <c r="D2680" s="84"/>
      <c r="E2680" s="84"/>
      <c r="F2680" s="84"/>
      <c r="G2680" s="819"/>
      <c r="H2680" s="572"/>
      <c r="I2680" s="84"/>
      <c r="J2680" s="84"/>
      <c r="K2680" s="84"/>
      <c r="L2680" s="84"/>
      <c r="M2680" s="84"/>
      <c r="N2680" s="84"/>
      <c r="O2680" s="84"/>
      <c r="P2680" s="84"/>
      <c r="Q2680" s="84"/>
      <c r="R2680" s="84"/>
      <c r="S2680" s="84"/>
      <c r="T2680" s="84"/>
      <c r="U2680" s="84"/>
      <c r="V2680" s="84"/>
      <c r="W2680" s="84"/>
      <c r="X2680" s="84"/>
      <c r="Y2680" s="84"/>
    </row>
    <row r="2681" spans="1:25">
      <c r="A2681" s="84"/>
      <c r="B2681" s="84"/>
      <c r="C2681" s="84"/>
      <c r="D2681" s="84"/>
      <c r="E2681" s="84"/>
      <c r="F2681" s="84"/>
      <c r="G2681" s="819"/>
      <c r="H2681" s="572"/>
      <c r="I2681" s="84"/>
      <c r="J2681" s="84"/>
      <c r="K2681" s="84"/>
      <c r="L2681" s="84"/>
      <c r="M2681" s="84"/>
      <c r="N2681" s="84"/>
      <c r="O2681" s="84"/>
      <c r="P2681" s="84"/>
      <c r="Q2681" s="84"/>
      <c r="R2681" s="84"/>
      <c r="S2681" s="84"/>
      <c r="T2681" s="84"/>
      <c r="U2681" s="84"/>
      <c r="V2681" s="84"/>
      <c r="W2681" s="84"/>
      <c r="X2681" s="84"/>
      <c r="Y2681" s="84"/>
    </row>
    <row r="2682" spans="1:25">
      <c r="A2682" s="84"/>
      <c r="B2682" s="84"/>
      <c r="C2682" s="84"/>
      <c r="D2682" s="84"/>
      <c r="E2682" s="84"/>
      <c r="F2682" s="84"/>
      <c r="G2682" s="819"/>
      <c r="H2682" s="572"/>
      <c r="I2682" s="84"/>
      <c r="J2682" s="84"/>
      <c r="K2682" s="84"/>
      <c r="L2682" s="84"/>
      <c r="M2682" s="84"/>
      <c r="N2682" s="84"/>
      <c r="O2682" s="84"/>
      <c r="P2682" s="84"/>
      <c r="Q2682" s="84"/>
      <c r="R2682" s="84"/>
      <c r="S2682" s="84"/>
      <c r="T2682" s="84"/>
      <c r="U2682" s="84"/>
      <c r="V2682" s="84"/>
      <c r="W2682" s="84"/>
      <c r="X2682" s="84"/>
      <c r="Y2682" s="84"/>
    </row>
    <row r="2683" spans="1:25">
      <c r="A2683" s="84"/>
      <c r="B2683" s="84"/>
      <c r="C2683" s="84"/>
      <c r="D2683" s="84"/>
      <c r="E2683" s="84"/>
      <c r="F2683" s="84"/>
      <c r="G2683" s="819"/>
      <c r="H2683" s="572"/>
      <c r="I2683" s="84"/>
      <c r="J2683" s="84"/>
      <c r="K2683" s="84"/>
      <c r="L2683" s="84"/>
      <c r="M2683" s="84"/>
      <c r="N2683" s="84"/>
      <c r="O2683" s="84"/>
      <c r="P2683" s="84"/>
      <c r="Q2683" s="84"/>
      <c r="R2683" s="84"/>
      <c r="S2683" s="84"/>
      <c r="T2683" s="84"/>
      <c r="U2683" s="84"/>
      <c r="V2683" s="84"/>
      <c r="W2683" s="84"/>
      <c r="X2683" s="84"/>
      <c r="Y2683" s="84"/>
    </row>
    <row r="2684" spans="1:25">
      <c r="A2684" s="84"/>
      <c r="B2684" s="84"/>
      <c r="C2684" s="84"/>
      <c r="D2684" s="84"/>
      <c r="E2684" s="84"/>
      <c r="F2684" s="84"/>
      <c r="G2684" s="819"/>
      <c r="H2684" s="572"/>
      <c r="I2684" s="84"/>
      <c r="J2684" s="84"/>
      <c r="K2684" s="84"/>
      <c r="L2684" s="84"/>
      <c r="M2684" s="84"/>
      <c r="N2684" s="84"/>
      <c r="O2684" s="84"/>
      <c r="P2684" s="84"/>
      <c r="Q2684" s="84"/>
      <c r="R2684" s="84"/>
      <c r="S2684" s="84"/>
      <c r="T2684" s="84"/>
      <c r="U2684" s="84"/>
      <c r="V2684" s="84"/>
      <c r="W2684" s="84"/>
      <c r="X2684" s="84"/>
      <c r="Y2684" s="84"/>
    </row>
    <row r="2685" spans="1:25">
      <c r="A2685" s="84"/>
      <c r="B2685" s="84"/>
      <c r="C2685" s="84"/>
      <c r="D2685" s="84"/>
      <c r="E2685" s="84"/>
      <c r="F2685" s="84"/>
      <c r="G2685" s="819"/>
      <c r="H2685" s="572"/>
      <c r="I2685" s="84"/>
      <c r="J2685" s="84"/>
      <c r="K2685" s="84"/>
      <c r="L2685" s="84"/>
      <c r="M2685" s="84"/>
      <c r="N2685" s="84"/>
      <c r="O2685" s="84"/>
      <c r="P2685" s="84"/>
      <c r="Q2685" s="84"/>
      <c r="R2685" s="84"/>
      <c r="S2685" s="84"/>
      <c r="T2685" s="84"/>
      <c r="U2685" s="84"/>
      <c r="V2685" s="84"/>
      <c r="W2685" s="84"/>
      <c r="X2685" s="84"/>
      <c r="Y2685" s="84"/>
    </row>
    <row r="2686" spans="1:25">
      <c r="A2686" s="84"/>
      <c r="B2686" s="84"/>
      <c r="C2686" s="84"/>
      <c r="D2686" s="84"/>
      <c r="E2686" s="84"/>
      <c r="F2686" s="84"/>
      <c r="G2686" s="819"/>
      <c r="H2686" s="572"/>
      <c r="I2686" s="84"/>
      <c r="J2686" s="84"/>
      <c r="K2686" s="84"/>
      <c r="L2686" s="84"/>
      <c r="M2686" s="84"/>
      <c r="N2686" s="84"/>
      <c r="O2686" s="84"/>
      <c r="P2686" s="84"/>
      <c r="Q2686" s="84"/>
      <c r="R2686" s="84"/>
      <c r="S2686" s="84"/>
      <c r="T2686" s="84"/>
      <c r="U2686" s="84"/>
      <c r="V2686" s="84"/>
      <c r="W2686" s="84"/>
      <c r="X2686" s="84"/>
      <c r="Y2686" s="84"/>
    </row>
    <row r="2687" spans="1:25">
      <c r="A2687" s="84"/>
      <c r="B2687" s="84"/>
      <c r="C2687" s="84"/>
      <c r="D2687" s="84"/>
      <c r="E2687" s="84"/>
      <c r="F2687" s="84"/>
      <c r="G2687" s="819"/>
      <c r="H2687" s="572"/>
      <c r="I2687" s="84"/>
      <c r="J2687" s="84"/>
      <c r="K2687" s="84"/>
      <c r="L2687" s="84"/>
      <c r="M2687" s="84"/>
      <c r="N2687" s="84"/>
      <c r="O2687" s="84"/>
      <c r="P2687" s="84"/>
      <c r="Q2687" s="84"/>
      <c r="R2687" s="84"/>
      <c r="S2687" s="84"/>
      <c r="T2687" s="84"/>
      <c r="U2687" s="84"/>
      <c r="V2687" s="84"/>
      <c r="W2687" s="84"/>
      <c r="X2687" s="84"/>
      <c r="Y2687" s="84"/>
    </row>
    <row r="2688" spans="1:25">
      <c r="A2688" s="84"/>
      <c r="B2688" s="84"/>
      <c r="C2688" s="84"/>
      <c r="D2688" s="84"/>
      <c r="E2688" s="84"/>
      <c r="F2688" s="84"/>
      <c r="G2688" s="819"/>
      <c r="H2688" s="572"/>
      <c r="I2688" s="84"/>
      <c r="J2688" s="84"/>
      <c r="K2688" s="84"/>
      <c r="L2688" s="84"/>
      <c r="M2688" s="84"/>
      <c r="N2688" s="84"/>
      <c r="O2688" s="84"/>
      <c r="P2688" s="84"/>
      <c r="Q2688" s="84"/>
      <c r="R2688" s="84"/>
      <c r="S2688" s="84"/>
      <c r="T2688" s="84"/>
      <c r="U2688" s="84"/>
      <c r="V2688" s="84"/>
      <c r="W2688" s="84"/>
      <c r="X2688" s="84"/>
      <c r="Y2688" s="84"/>
    </row>
    <row r="2689" spans="1:25">
      <c r="A2689" s="84"/>
      <c r="B2689" s="84"/>
      <c r="C2689" s="84"/>
      <c r="D2689" s="84"/>
      <c r="E2689" s="84"/>
      <c r="F2689" s="84"/>
      <c r="G2689" s="819"/>
      <c r="H2689" s="572"/>
      <c r="I2689" s="84"/>
      <c r="J2689" s="84"/>
      <c r="K2689" s="84"/>
      <c r="L2689" s="84"/>
      <c r="M2689" s="84"/>
      <c r="N2689" s="84"/>
      <c r="O2689" s="84"/>
      <c r="P2689" s="84"/>
      <c r="Q2689" s="84"/>
      <c r="R2689" s="84"/>
      <c r="S2689" s="84"/>
      <c r="T2689" s="84"/>
      <c r="U2689" s="84"/>
      <c r="V2689" s="84"/>
      <c r="W2689" s="84"/>
      <c r="X2689" s="84"/>
      <c r="Y2689" s="84"/>
    </row>
    <row r="2690" spans="1:25">
      <c r="A2690" s="84"/>
      <c r="B2690" s="84"/>
      <c r="C2690" s="84"/>
      <c r="D2690" s="84"/>
      <c r="E2690" s="84"/>
      <c r="F2690" s="84"/>
      <c r="G2690" s="819"/>
      <c r="H2690" s="572"/>
      <c r="I2690" s="84"/>
      <c r="J2690" s="84"/>
      <c r="K2690" s="84"/>
      <c r="L2690" s="84"/>
      <c r="M2690" s="84"/>
      <c r="N2690" s="84"/>
      <c r="O2690" s="84"/>
      <c r="P2690" s="84"/>
      <c r="Q2690" s="84"/>
      <c r="R2690" s="84"/>
      <c r="S2690" s="84"/>
      <c r="T2690" s="84"/>
      <c r="U2690" s="84"/>
      <c r="V2690" s="84"/>
      <c r="W2690" s="84"/>
      <c r="X2690" s="84"/>
      <c r="Y2690" s="84"/>
    </row>
    <row r="2691" spans="1:25">
      <c r="A2691" s="84"/>
      <c r="B2691" s="84"/>
      <c r="C2691" s="84"/>
      <c r="D2691" s="84"/>
      <c r="E2691" s="84"/>
      <c r="F2691" s="84"/>
      <c r="G2691" s="819"/>
      <c r="H2691" s="572"/>
      <c r="I2691" s="84"/>
      <c r="J2691" s="84"/>
      <c r="K2691" s="84"/>
      <c r="L2691" s="84"/>
      <c r="M2691" s="84"/>
      <c r="N2691" s="84"/>
      <c r="O2691" s="84"/>
      <c r="P2691" s="84"/>
      <c r="Q2691" s="84"/>
      <c r="R2691" s="84"/>
      <c r="S2691" s="84"/>
      <c r="T2691" s="84"/>
      <c r="U2691" s="84"/>
      <c r="V2691" s="84"/>
      <c r="W2691" s="84"/>
      <c r="X2691" s="84"/>
      <c r="Y2691" s="84"/>
    </row>
    <row r="2692" spans="1:25">
      <c r="A2692" s="84"/>
      <c r="B2692" s="84"/>
      <c r="C2692" s="84"/>
      <c r="D2692" s="84"/>
      <c r="E2692" s="84"/>
      <c r="F2692" s="84"/>
      <c r="G2692" s="819"/>
      <c r="H2692" s="572"/>
      <c r="I2692" s="84"/>
      <c r="J2692" s="84"/>
      <c r="K2692" s="84"/>
      <c r="L2692" s="84"/>
      <c r="M2692" s="84"/>
      <c r="N2692" s="84"/>
      <c r="O2692" s="84"/>
      <c r="P2692" s="84"/>
      <c r="Q2692" s="84"/>
      <c r="R2692" s="84"/>
      <c r="S2692" s="84"/>
      <c r="T2692" s="84"/>
      <c r="U2692" s="84"/>
      <c r="V2692" s="84"/>
      <c r="W2692" s="84"/>
      <c r="X2692" s="84"/>
      <c r="Y2692" s="84"/>
    </row>
    <row r="2693" spans="1:25">
      <c r="A2693" s="84"/>
      <c r="B2693" s="84"/>
      <c r="C2693" s="84"/>
      <c r="D2693" s="84"/>
      <c r="E2693" s="84"/>
      <c r="F2693" s="84"/>
      <c r="G2693" s="819"/>
      <c r="H2693" s="572"/>
      <c r="I2693" s="84"/>
      <c r="J2693" s="84"/>
      <c r="K2693" s="84"/>
      <c r="L2693" s="84"/>
      <c r="M2693" s="84"/>
      <c r="N2693" s="84"/>
      <c r="O2693" s="84"/>
      <c r="P2693" s="84"/>
      <c r="Q2693" s="84"/>
      <c r="R2693" s="84"/>
      <c r="S2693" s="84"/>
      <c r="T2693" s="84"/>
      <c r="U2693" s="84"/>
      <c r="V2693" s="84"/>
      <c r="W2693" s="84"/>
      <c r="X2693" s="84"/>
      <c r="Y2693" s="84"/>
    </row>
    <row r="2694" spans="1:25">
      <c r="A2694" s="84"/>
      <c r="B2694" s="84"/>
      <c r="C2694" s="84"/>
      <c r="D2694" s="84"/>
      <c r="E2694" s="84"/>
      <c r="F2694" s="84"/>
      <c r="G2694" s="819"/>
      <c r="H2694" s="572"/>
      <c r="I2694" s="84"/>
      <c r="J2694" s="84"/>
      <c r="K2694" s="84"/>
      <c r="L2694" s="84"/>
      <c r="M2694" s="84"/>
      <c r="N2694" s="84"/>
      <c r="O2694" s="84"/>
      <c r="P2694" s="84"/>
      <c r="Q2694" s="84"/>
      <c r="R2694" s="84"/>
      <c r="S2694" s="84"/>
      <c r="T2694" s="84"/>
      <c r="U2694" s="84"/>
      <c r="V2694" s="84"/>
      <c r="W2694" s="84"/>
      <c r="X2694" s="84"/>
      <c r="Y2694" s="84"/>
    </row>
    <row r="2695" spans="1:25">
      <c r="A2695" s="84"/>
      <c r="B2695" s="84"/>
      <c r="C2695" s="84"/>
      <c r="D2695" s="84"/>
      <c r="E2695" s="84"/>
      <c r="F2695" s="84"/>
      <c r="G2695" s="819"/>
      <c r="H2695" s="572"/>
      <c r="I2695" s="84"/>
      <c r="J2695" s="84"/>
      <c r="K2695" s="84"/>
      <c r="L2695" s="84"/>
      <c r="M2695" s="84"/>
      <c r="N2695" s="84"/>
      <c r="O2695" s="84"/>
      <c r="P2695" s="84"/>
      <c r="Q2695" s="84"/>
      <c r="R2695" s="84"/>
      <c r="S2695" s="84"/>
      <c r="T2695" s="84"/>
      <c r="U2695" s="84"/>
      <c r="V2695" s="84"/>
      <c r="W2695" s="84"/>
      <c r="X2695" s="84"/>
      <c r="Y2695" s="84"/>
    </row>
    <row r="2696" spans="1:25">
      <c r="A2696" s="84"/>
      <c r="B2696" s="84"/>
      <c r="C2696" s="84"/>
      <c r="D2696" s="84"/>
      <c r="E2696" s="84"/>
      <c r="F2696" s="84"/>
      <c r="G2696" s="819"/>
      <c r="H2696" s="572"/>
      <c r="I2696" s="84"/>
      <c r="J2696" s="84"/>
      <c r="K2696" s="84"/>
      <c r="L2696" s="84"/>
      <c r="M2696" s="84"/>
      <c r="N2696" s="84"/>
      <c r="O2696" s="84"/>
      <c r="P2696" s="84"/>
      <c r="Q2696" s="84"/>
      <c r="R2696" s="84"/>
      <c r="S2696" s="84"/>
      <c r="T2696" s="84"/>
      <c r="U2696" s="84"/>
      <c r="V2696" s="84"/>
      <c r="W2696" s="84"/>
      <c r="X2696" s="84"/>
      <c r="Y2696" s="84"/>
    </row>
    <row r="2697" spans="1:25">
      <c r="A2697" s="84"/>
      <c r="B2697" s="84"/>
      <c r="C2697" s="84"/>
      <c r="D2697" s="84"/>
      <c r="E2697" s="84"/>
      <c r="F2697" s="84"/>
      <c r="G2697" s="819"/>
      <c r="H2697" s="572"/>
      <c r="I2697" s="84"/>
      <c r="J2697" s="84"/>
      <c r="K2697" s="84"/>
      <c r="L2697" s="84"/>
      <c r="M2697" s="84"/>
      <c r="N2697" s="84"/>
      <c r="O2697" s="84"/>
      <c r="P2697" s="84"/>
      <c r="Q2697" s="84"/>
      <c r="R2697" s="84"/>
      <c r="S2697" s="84"/>
      <c r="T2697" s="84"/>
      <c r="U2697" s="84"/>
      <c r="V2697" s="84"/>
      <c r="W2697" s="84"/>
      <c r="X2697" s="84"/>
      <c r="Y2697" s="84"/>
    </row>
    <row r="2698" spans="1:25">
      <c r="A2698" s="84"/>
      <c r="B2698" s="84"/>
      <c r="C2698" s="84"/>
      <c r="D2698" s="84"/>
      <c r="E2698" s="84"/>
      <c r="F2698" s="84"/>
      <c r="G2698" s="819"/>
      <c r="H2698" s="572"/>
      <c r="I2698" s="84"/>
      <c r="J2698" s="84"/>
      <c r="K2698" s="84"/>
      <c r="L2698" s="84"/>
      <c r="M2698" s="84"/>
      <c r="N2698" s="84"/>
      <c r="O2698" s="84"/>
      <c r="P2698" s="84"/>
      <c r="Q2698" s="84"/>
      <c r="R2698" s="84"/>
      <c r="S2698" s="84"/>
      <c r="T2698" s="84"/>
      <c r="U2698" s="84"/>
      <c r="V2698" s="84"/>
      <c r="W2698" s="84"/>
      <c r="X2698" s="84"/>
      <c r="Y2698" s="84"/>
    </row>
    <row r="2699" spans="1:25">
      <c r="A2699" s="84"/>
      <c r="B2699" s="84"/>
      <c r="C2699" s="84"/>
      <c r="D2699" s="84"/>
      <c r="E2699" s="84"/>
      <c r="F2699" s="84"/>
      <c r="G2699" s="819"/>
      <c r="H2699" s="572"/>
      <c r="I2699" s="84"/>
      <c r="J2699" s="84"/>
      <c r="K2699" s="84"/>
      <c r="L2699" s="84"/>
      <c r="M2699" s="84"/>
      <c r="N2699" s="84"/>
      <c r="O2699" s="84"/>
      <c r="P2699" s="84"/>
      <c r="Q2699" s="84"/>
      <c r="R2699" s="84"/>
      <c r="S2699" s="84"/>
      <c r="T2699" s="84"/>
      <c r="U2699" s="84"/>
      <c r="V2699" s="84"/>
      <c r="W2699" s="84"/>
      <c r="X2699" s="84"/>
      <c r="Y2699" s="84"/>
    </row>
    <row r="2700" spans="1:25">
      <c r="A2700" s="84"/>
      <c r="B2700" s="84"/>
      <c r="C2700" s="84"/>
      <c r="D2700" s="84"/>
      <c r="E2700" s="84"/>
      <c r="F2700" s="84"/>
      <c r="G2700" s="819"/>
      <c r="H2700" s="572"/>
      <c r="I2700" s="84"/>
      <c r="J2700" s="84"/>
      <c r="K2700" s="84"/>
      <c r="L2700" s="84"/>
      <c r="M2700" s="84"/>
      <c r="N2700" s="84"/>
      <c r="O2700" s="84"/>
      <c r="P2700" s="84"/>
      <c r="Q2700" s="84"/>
      <c r="R2700" s="84"/>
      <c r="S2700" s="84"/>
      <c r="T2700" s="84"/>
      <c r="U2700" s="84"/>
      <c r="V2700" s="84"/>
      <c r="W2700" s="84"/>
      <c r="X2700" s="84"/>
      <c r="Y2700" s="84"/>
    </row>
    <row r="2701" spans="1:25">
      <c r="A2701" s="84"/>
      <c r="B2701" s="84"/>
      <c r="C2701" s="84"/>
      <c r="D2701" s="84"/>
      <c r="E2701" s="84"/>
      <c r="F2701" s="84"/>
      <c r="G2701" s="819"/>
      <c r="H2701" s="572"/>
      <c r="I2701" s="84"/>
      <c r="J2701" s="84"/>
      <c r="K2701" s="84"/>
      <c r="L2701" s="84"/>
      <c r="M2701" s="84"/>
      <c r="N2701" s="84"/>
      <c r="O2701" s="84"/>
      <c r="P2701" s="84"/>
      <c r="Q2701" s="84"/>
      <c r="R2701" s="84"/>
      <c r="S2701" s="84"/>
      <c r="T2701" s="84"/>
      <c r="U2701" s="84"/>
      <c r="V2701" s="84"/>
      <c r="W2701" s="84"/>
      <c r="X2701" s="84"/>
      <c r="Y2701" s="84"/>
    </row>
    <row r="2702" spans="1:25">
      <c r="A2702" s="84"/>
      <c r="B2702" s="84"/>
      <c r="C2702" s="84"/>
      <c r="D2702" s="84"/>
      <c r="E2702" s="84"/>
      <c r="F2702" s="84"/>
      <c r="G2702" s="819"/>
      <c r="H2702" s="572"/>
      <c r="I2702" s="84"/>
      <c r="J2702" s="84"/>
      <c r="K2702" s="84"/>
      <c r="L2702" s="84"/>
      <c r="M2702" s="84"/>
      <c r="N2702" s="84"/>
      <c r="O2702" s="84"/>
      <c r="P2702" s="84"/>
      <c r="Q2702" s="84"/>
      <c r="R2702" s="84"/>
      <c r="S2702" s="84"/>
      <c r="T2702" s="84"/>
      <c r="U2702" s="84"/>
      <c r="V2702" s="84"/>
      <c r="W2702" s="84"/>
      <c r="X2702" s="84"/>
      <c r="Y2702" s="84"/>
    </row>
    <row r="2703" spans="1:25">
      <c r="A2703" s="84"/>
      <c r="B2703" s="84"/>
      <c r="C2703" s="84"/>
      <c r="D2703" s="84"/>
      <c r="E2703" s="84"/>
      <c r="F2703" s="84"/>
      <c r="G2703" s="819"/>
      <c r="H2703" s="572"/>
      <c r="I2703" s="84"/>
      <c r="J2703" s="84"/>
      <c r="K2703" s="84"/>
      <c r="L2703" s="84"/>
      <c r="M2703" s="84"/>
      <c r="N2703" s="84"/>
      <c r="O2703" s="84"/>
      <c r="P2703" s="84"/>
      <c r="Q2703" s="84"/>
      <c r="R2703" s="84"/>
      <c r="S2703" s="84"/>
      <c r="T2703" s="84"/>
      <c r="U2703" s="84"/>
      <c r="V2703" s="84"/>
      <c r="W2703" s="84"/>
      <c r="X2703" s="84"/>
      <c r="Y2703" s="84"/>
    </row>
    <row r="2704" spans="1:25">
      <c r="A2704" s="84"/>
      <c r="B2704" s="84"/>
      <c r="C2704" s="84"/>
      <c r="D2704" s="84"/>
      <c r="E2704" s="84"/>
      <c r="F2704" s="84"/>
      <c r="G2704" s="819"/>
      <c r="H2704" s="572"/>
      <c r="I2704" s="84"/>
      <c r="J2704" s="84"/>
      <c r="K2704" s="84"/>
      <c r="L2704" s="84"/>
      <c r="M2704" s="84"/>
      <c r="N2704" s="84"/>
      <c r="O2704" s="84"/>
      <c r="P2704" s="84"/>
      <c r="Q2704" s="84"/>
      <c r="R2704" s="84"/>
      <c r="S2704" s="84"/>
      <c r="T2704" s="84"/>
      <c r="U2704" s="84"/>
      <c r="V2704" s="84"/>
      <c r="W2704" s="84"/>
      <c r="X2704" s="84"/>
      <c r="Y2704" s="84"/>
    </row>
    <row r="2705" spans="1:25">
      <c r="A2705" s="84"/>
      <c r="B2705" s="84"/>
      <c r="C2705" s="84"/>
      <c r="D2705" s="84"/>
      <c r="E2705" s="84"/>
      <c r="F2705" s="84"/>
      <c r="G2705" s="819"/>
      <c r="H2705" s="572"/>
      <c r="I2705" s="84"/>
      <c r="J2705" s="84"/>
      <c r="K2705" s="84"/>
      <c r="L2705" s="84"/>
      <c r="M2705" s="84"/>
      <c r="N2705" s="84"/>
      <c r="O2705" s="84"/>
      <c r="P2705" s="84"/>
      <c r="Q2705" s="84"/>
      <c r="R2705" s="84"/>
      <c r="S2705" s="84"/>
      <c r="T2705" s="84"/>
      <c r="U2705" s="84"/>
      <c r="V2705" s="84"/>
      <c r="W2705" s="84"/>
      <c r="X2705" s="84"/>
      <c r="Y2705" s="84"/>
    </row>
    <row r="2706" spans="1:25">
      <c r="A2706" s="84"/>
      <c r="B2706" s="84"/>
      <c r="C2706" s="84"/>
      <c r="D2706" s="84"/>
      <c r="E2706" s="84"/>
      <c r="F2706" s="84"/>
      <c r="G2706" s="819"/>
      <c r="H2706" s="572"/>
      <c r="I2706" s="84"/>
      <c r="J2706" s="84"/>
      <c r="K2706" s="84"/>
      <c r="L2706" s="84"/>
      <c r="M2706" s="84"/>
      <c r="N2706" s="84"/>
      <c r="O2706" s="84"/>
      <c r="P2706" s="84"/>
      <c r="Q2706" s="84"/>
      <c r="R2706" s="84"/>
      <c r="S2706" s="84"/>
      <c r="T2706" s="84"/>
      <c r="U2706" s="84"/>
      <c r="V2706" s="84"/>
      <c r="W2706" s="84"/>
      <c r="X2706" s="84"/>
      <c r="Y2706" s="84"/>
    </row>
    <row r="2707" spans="1:25">
      <c r="A2707" s="84"/>
      <c r="B2707" s="84"/>
      <c r="C2707" s="84"/>
      <c r="D2707" s="84"/>
      <c r="E2707" s="84"/>
      <c r="F2707" s="84"/>
      <c r="G2707" s="819"/>
      <c r="H2707" s="572"/>
      <c r="I2707" s="84"/>
      <c r="J2707" s="84"/>
      <c r="K2707" s="84"/>
      <c r="L2707" s="84"/>
      <c r="M2707" s="84"/>
      <c r="N2707" s="84"/>
      <c r="O2707" s="84"/>
      <c r="P2707" s="84"/>
      <c r="Q2707" s="84"/>
      <c r="R2707" s="84"/>
      <c r="S2707" s="84"/>
      <c r="T2707" s="84"/>
      <c r="U2707" s="84"/>
      <c r="V2707" s="84"/>
      <c r="W2707" s="84"/>
      <c r="X2707" s="84"/>
      <c r="Y2707" s="84"/>
    </row>
    <row r="2708" spans="1:25">
      <c r="A2708" s="84"/>
      <c r="B2708" s="84"/>
      <c r="C2708" s="84"/>
      <c r="D2708" s="84"/>
      <c r="E2708" s="84"/>
      <c r="F2708" s="84"/>
      <c r="G2708" s="819"/>
      <c r="H2708" s="572"/>
      <c r="I2708" s="84"/>
      <c r="J2708" s="84"/>
      <c r="K2708" s="84"/>
      <c r="L2708" s="84"/>
      <c r="M2708" s="84"/>
      <c r="N2708" s="84"/>
      <c r="O2708" s="84"/>
      <c r="P2708" s="84"/>
      <c r="Q2708" s="84"/>
      <c r="R2708" s="84"/>
      <c r="S2708" s="84"/>
      <c r="T2708" s="84"/>
      <c r="U2708" s="84"/>
      <c r="V2708" s="84"/>
      <c r="W2708" s="84"/>
      <c r="X2708" s="84"/>
      <c r="Y2708" s="84"/>
    </row>
    <row r="2709" spans="1:25">
      <c r="A2709" s="84"/>
      <c r="B2709" s="84"/>
      <c r="C2709" s="84"/>
      <c r="D2709" s="84"/>
      <c r="E2709" s="84"/>
      <c r="F2709" s="84"/>
      <c r="G2709" s="819"/>
      <c r="H2709" s="572"/>
      <c r="I2709" s="84"/>
      <c r="J2709" s="84"/>
      <c r="K2709" s="84"/>
      <c r="L2709" s="84"/>
      <c r="M2709" s="84"/>
      <c r="N2709" s="84"/>
      <c r="O2709" s="84"/>
      <c r="P2709" s="84"/>
      <c r="Q2709" s="84"/>
      <c r="R2709" s="84"/>
      <c r="S2709" s="84"/>
      <c r="T2709" s="84"/>
      <c r="U2709" s="84"/>
      <c r="V2709" s="84"/>
      <c r="W2709" s="84"/>
      <c r="X2709" s="84"/>
      <c r="Y2709" s="84"/>
    </row>
    <row r="2710" spans="1:25">
      <c r="A2710" s="84"/>
      <c r="B2710" s="84"/>
      <c r="C2710" s="84"/>
      <c r="D2710" s="84"/>
      <c r="E2710" s="84"/>
      <c r="F2710" s="84"/>
      <c r="G2710" s="819"/>
      <c r="H2710" s="572"/>
      <c r="I2710" s="84"/>
      <c r="J2710" s="84"/>
      <c r="K2710" s="84"/>
      <c r="L2710" s="84"/>
      <c r="M2710" s="84"/>
      <c r="N2710" s="84"/>
      <c r="O2710" s="84"/>
      <c r="P2710" s="84"/>
      <c r="Q2710" s="84"/>
      <c r="R2710" s="84"/>
      <c r="S2710" s="84"/>
      <c r="T2710" s="84"/>
      <c r="U2710" s="84"/>
      <c r="V2710" s="84"/>
      <c r="W2710" s="84"/>
      <c r="X2710" s="84"/>
      <c r="Y2710" s="84"/>
    </row>
    <row r="2711" spans="1:25">
      <c r="A2711" s="84"/>
      <c r="B2711" s="84"/>
      <c r="C2711" s="84"/>
      <c r="D2711" s="84"/>
      <c r="E2711" s="84"/>
      <c r="F2711" s="84"/>
      <c r="G2711" s="819"/>
      <c r="H2711" s="572"/>
      <c r="I2711" s="84"/>
      <c r="J2711" s="84"/>
      <c r="K2711" s="84"/>
      <c r="L2711" s="84"/>
      <c r="M2711" s="84"/>
      <c r="N2711" s="84"/>
      <c r="O2711" s="84"/>
      <c r="P2711" s="84"/>
      <c r="Q2711" s="84"/>
      <c r="R2711" s="84"/>
      <c r="S2711" s="84"/>
      <c r="T2711" s="84"/>
      <c r="U2711" s="84"/>
      <c r="V2711" s="84"/>
      <c r="W2711" s="84"/>
      <c r="X2711" s="84"/>
      <c r="Y2711" s="84"/>
    </row>
    <row r="2712" spans="1:25">
      <c r="A2712" s="84"/>
      <c r="B2712" s="84"/>
      <c r="C2712" s="84"/>
      <c r="D2712" s="84"/>
      <c r="E2712" s="84"/>
      <c r="F2712" s="84"/>
      <c r="G2712" s="819"/>
      <c r="H2712" s="572"/>
      <c r="I2712" s="84"/>
      <c r="J2712" s="84"/>
      <c r="K2712" s="84"/>
      <c r="L2712" s="84"/>
      <c r="M2712" s="84"/>
      <c r="N2712" s="84"/>
      <c r="O2712" s="84"/>
      <c r="P2712" s="84"/>
      <c r="Q2712" s="84"/>
      <c r="R2712" s="84"/>
      <c r="S2712" s="84"/>
      <c r="T2712" s="84"/>
      <c r="U2712" s="84"/>
      <c r="V2712" s="84"/>
      <c r="W2712" s="84"/>
      <c r="X2712" s="84"/>
      <c r="Y2712" s="84"/>
    </row>
    <row r="2713" spans="1:25">
      <c r="A2713" s="84"/>
      <c r="B2713" s="84"/>
      <c r="C2713" s="84"/>
      <c r="D2713" s="84"/>
      <c r="E2713" s="84"/>
      <c r="F2713" s="84"/>
      <c r="G2713" s="819"/>
      <c r="H2713" s="572"/>
      <c r="I2713" s="84"/>
      <c r="J2713" s="84"/>
      <c r="K2713" s="84"/>
      <c r="L2713" s="84"/>
      <c r="M2713" s="84"/>
      <c r="N2713" s="84"/>
      <c r="O2713" s="84"/>
      <c r="P2713" s="84"/>
      <c r="Q2713" s="84"/>
      <c r="R2713" s="84"/>
      <c r="S2713" s="84"/>
      <c r="T2713" s="84"/>
      <c r="U2713" s="84"/>
      <c r="V2713" s="84"/>
      <c r="W2713" s="84"/>
      <c r="X2713" s="84"/>
      <c r="Y2713" s="84"/>
    </row>
    <row r="2714" spans="1:25">
      <c r="A2714" s="84"/>
      <c r="B2714" s="84"/>
      <c r="C2714" s="84"/>
      <c r="D2714" s="84"/>
      <c r="E2714" s="84"/>
      <c r="F2714" s="84"/>
      <c r="G2714" s="819"/>
      <c r="H2714" s="572"/>
      <c r="I2714" s="84"/>
      <c r="J2714" s="84"/>
      <c r="K2714" s="84"/>
      <c r="L2714" s="84"/>
      <c r="M2714" s="84"/>
      <c r="N2714" s="84"/>
      <c r="O2714" s="84"/>
      <c r="P2714" s="84"/>
      <c r="Q2714" s="84"/>
      <c r="R2714" s="84"/>
      <c r="S2714" s="84"/>
      <c r="T2714" s="84"/>
      <c r="U2714" s="84"/>
      <c r="V2714" s="84"/>
      <c r="W2714" s="84"/>
      <c r="X2714" s="84"/>
      <c r="Y2714" s="84"/>
    </row>
    <row r="2715" spans="1:25">
      <c r="A2715" s="84"/>
      <c r="B2715" s="84"/>
      <c r="C2715" s="84"/>
      <c r="D2715" s="84"/>
      <c r="E2715" s="84"/>
      <c r="F2715" s="84"/>
      <c r="G2715" s="819"/>
      <c r="H2715" s="572"/>
      <c r="I2715" s="84"/>
      <c r="J2715" s="84"/>
      <c r="K2715" s="84"/>
      <c r="L2715" s="84"/>
      <c r="M2715" s="84"/>
      <c r="N2715" s="84"/>
      <c r="O2715" s="84"/>
      <c r="P2715" s="84"/>
      <c r="Q2715" s="84"/>
      <c r="R2715" s="84"/>
      <c r="S2715" s="84"/>
      <c r="T2715" s="84"/>
      <c r="U2715" s="84"/>
      <c r="V2715" s="84"/>
      <c r="W2715" s="84"/>
      <c r="X2715" s="84"/>
      <c r="Y2715" s="84"/>
    </row>
    <row r="2716" spans="1:25">
      <c r="A2716" s="84"/>
      <c r="B2716" s="84"/>
      <c r="C2716" s="84"/>
      <c r="D2716" s="84"/>
      <c r="E2716" s="84"/>
      <c r="F2716" s="84"/>
      <c r="G2716" s="819"/>
      <c r="H2716" s="572"/>
      <c r="I2716" s="84"/>
      <c r="J2716" s="84"/>
      <c r="K2716" s="84"/>
      <c r="L2716" s="84"/>
      <c r="M2716" s="84"/>
      <c r="N2716" s="84"/>
      <c r="O2716" s="84"/>
      <c r="P2716" s="84"/>
      <c r="Q2716" s="84"/>
      <c r="R2716" s="84"/>
      <c r="S2716" s="84"/>
      <c r="T2716" s="84"/>
      <c r="U2716" s="84"/>
      <c r="V2716" s="84"/>
      <c r="W2716" s="84"/>
      <c r="X2716" s="84"/>
      <c r="Y2716" s="84"/>
    </row>
    <row r="2717" spans="1:25">
      <c r="A2717" s="84"/>
      <c r="B2717" s="84"/>
      <c r="C2717" s="84"/>
      <c r="D2717" s="84"/>
      <c r="E2717" s="84"/>
      <c r="F2717" s="84"/>
      <c r="G2717" s="819"/>
      <c r="H2717" s="572"/>
      <c r="I2717" s="84"/>
      <c r="J2717" s="84"/>
      <c r="K2717" s="84"/>
      <c r="L2717" s="84"/>
      <c r="M2717" s="84"/>
      <c r="N2717" s="84"/>
      <c r="O2717" s="84"/>
      <c r="P2717" s="84"/>
      <c r="Q2717" s="84"/>
      <c r="R2717" s="84"/>
      <c r="S2717" s="84"/>
      <c r="T2717" s="84"/>
      <c r="U2717" s="84"/>
      <c r="V2717" s="84"/>
      <c r="W2717" s="84"/>
      <c r="X2717" s="84"/>
      <c r="Y2717" s="84"/>
    </row>
    <row r="2718" spans="1:25">
      <c r="A2718" s="84"/>
      <c r="B2718" s="84"/>
      <c r="C2718" s="84"/>
      <c r="D2718" s="84"/>
      <c r="E2718" s="84"/>
      <c r="F2718" s="84"/>
      <c r="G2718" s="819"/>
      <c r="H2718" s="572"/>
      <c r="I2718" s="84"/>
      <c r="J2718" s="84"/>
      <c r="K2718" s="84"/>
      <c r="L2718" s="84"/>
      <c r="M2718" s="84"/>
      <c r="N2718" s="84"/>
      <c r="O2718" s="84"/>
      <c r="P2718" s="84"/>
      <c r="Q2718" s="84"/>
      <c r="R2718" s="84"/>
      <c r="S2718" s="84"/>
      <c r="T2718" s="84"/>
      <c r="U2718" s="84"/>
      <c r="V2718" s="84"/>
      <c r="W2718" s="84"/>
      <c r="X2718" s="84"/>
      <c r="Y2718" s="84"/>
    </row>
    <row r="2719" spans="1:25">
      <c r="A2719" s="84"/>
      <c r="B2719" s="84"/>
      <c r="C2719" s="84"/>
      <c r="D2719" s="84"/>
      <c r="E2719" s="84"/>
      <c r="F2719" s="84"/>
      <c r="G2719" s="819"/>
      <c r="H2719" s="572"/>
      <c r="I2719" s="84"/>
      <c r="J2719" s="84"/>
      <c r="K2719" s="84"/>
      <c r="L2719" s="84"/>
      <c r="M2719" s="84"/>
      <c r="N2719" s="84"/>
      <c r="O2719" s="84"/>
      <c r="P2719" s="84"/>
      <c r="Q2719" s="84"/>
      <c r="R2719" s="84"/>
      <c r="S2719" s="84"/>
      <c r="T2719" s="84"/>
      <c r="U2719" s="84"/>
      <c r="V2719" s="84"/>
      <c r="W2719" s="84"/>
      <c r="X2719" s="84"/>
      <c r="Y2719" s="84"/>
    </row>
    <row r="2720" spans="1:25">
      <c r="A2720" s="84"/>
      <c r="B2720" s="84"/>
      <c r="C2720" s="84"/>
      <c r="D2720" s="84"/>
      <c r="E2720" s="84"/>
      <c r="F2720" s="84"/>
      <c r="G2720" s="819"/>
      <c r="H2720" s="572"/>
      <c r="I2720" s="84"/>
      <c r="J2720" s="84"/>
      <c r="K2720" s="84"/>
      <c r="L2720" s="84"/>
      <c r="M2720" s="84"/>
      <c r="N2720" s="84"/>
      <c r="O2720" s="84"/>
      <c r="P2720" s="84"/>
      <c r="Q2720" s="84"/>
      <c r="R2720" s="84"/>
      <c r="S2720" s="84"/>
      <c r="T2720" s="84"/>
      <c r="U2720" s="84"/>
      <c r="V2720" s="84"/>
      <c r="W2720" s="84"/>
      <c r="X2720" s="84"/>
      <c r="Y2720" s="84"/>
    </row>
    <row r="2721" spans="1:25">
      <c r="A2721" s="84"/>
      <c r="B2721" s="84"/>
      <c r="C2721" s="84"/>
      <c r="D2721" s="84"/>
      <c r="E2721" s="84"/>
      <c r="F2721" s="84"/>
      <c r="G2721" s="819"/>
      <c r="H2721" s="572"/>
      <c r="I2721" s="84"/>
      <c r="J2721" s="84"/>
      <c r="K2721" s="84"/>
      <c r="L2721" s="84"/>
      <c r="M2721" s="84"/>
      <c r="N2721" s="84"/>
      <c r="O2721" s="84"/>
      <c r="P2721" s="84"/>
      <c r="Q2721" s="84"/>
      <c r="R2721" s="84"/>
      <c r="S2721" s="84"/>
      <c r="T2721" s="84"/>
      <c r="U2721" s="84"/>
      <c r="V2721" s="84"/>
      <c r="W2721" s="84"/>
      <c r="X2721" s="84"/>
      <c r="Y2721" s="84"/>
    </row>
    <row r="2722" spans="1:25">
      <c r="A2722" s="84"/>
      <c r="B2722" s="84"/>
      <c r="C2722" s="84"/>
      <c r="D2722" s="84"/>
      <c r="E2722" s="84"/>
      <c r="F2722" s="84"/>
      <c r="G2722" s="819"/>
      <c r="H2722" s="572"/>
      <c r="I2722" s="84"/>
      <c r="J2722" s="84"/>
      <c r="K2722" s="84"/>
      <c r="L2722" s="84"/>
      <c r="M2722" s="84"/>
      <c r="N2722" s="84"/>
      <c r="O2722" s="84"/>
      <c r="P2722" s="84"/>
      <c r="Q2722" s="84"/>
      <c r="R2722" s="84"/>
      <c r="S2722" s="84"/>
      <c r="T2722" s="84"/>
      <c r="U2722" s="84"/>
      <c r="V2722" s="84"/>
      <c r="W2722" s="84"/>
      <c r="X2722" s="84"/>
      <c r="Y2722" s="84"/>
    </row>
    <row r="2723" spans="1:25">
      <c r="A2723" s="84"/>
      <c r="B2723" s="84"/>
      <c r="C2723" s="84"/>
      <c r="D2723" s="84"/>
      <c r="E2723" s="84"/>
      <c r="F2723" s="84"/>
      <c r="G2723" s="819"/>
      <c r="H2723" s="572"/>
      <c r="I2723" s="84"/>
      <c r="J2723" s="84"/>
      <c r="K2723" s="84"/>
      <c r="L2723" s="84"/>
      <c r="M2723" s="84"/>
      <c r="N2723" s="84"/>
      <c r="O2723" s="84"/>
      <c r="P2723" s="84"/>
      <c r="Q2723" s="84"/>
      <c r="R2723" s="84"/>
      <c r="S2723" s="84"/>
      <c r="T2723" s="84"/>
      <c r="U2723" s="84"/>
      <c r="V2723" s="84"/>
      <c r="W2723" s="84"/>
      <c r="X2723" s="84"/>
      <c r="Y2723" s="84"/>
    </row>
    <row r="2724" spans="1:25">
      <c r="A2724" s="84"/>
      <c r="B2724" s="84"/>
      <c r="C2724" s="84"/>
      <c r="D2724" s="84"/>
      <c r="E2724" s="84"/>
      <c r="F2724" s="84"/>
      <c r="G2724" s="819"/>
      <c r="H2724" s="572"/>
      <c r="I2724" s="84"/>
      <c r="J2724" s="84"/>
      <c r="K2724" s="84"/>
      <c r="L2724" s="84"/>
      <c r="M2724" s="84"/>
      <c r="N2724" s="84"/>
      <c r="O2724" s="84"/>
      <c r="P2724" s="84"/>
      <c r="Q2724" s="84"/>
      <c r="R2724" s="84"/>
      <c r="S2724" s="84"/>
      <c r="T2724" s="84"/>
      <c r="U2724" s="84"/>
      <c r="V2724" s="84"/>
      <c r="W2724" s="84"/>
      <c r="X2724" s="84"/>
      <c r="Y2724" s="84"/>
    </row>
    <row r="2725" spans="1:25">
      <c r="A2725" s="84"/>
      <c r="B2725" s="84"/>
      <c r="C2725" s="84"/>
      <c r="D2725" s="84"/>
      <c r="E2725" s="84"/>
      <c r="F2725" s="84"/>
      <c r="G2725" s="819"/>
      <c r="H2725" s="572"/>
      <c r="I2725" s="84"/>
      <c r="J2725" s="84"/>
      <c r="K2725" s="84"/>
      <c r="L2725" s="84"/>
      <c r="M2725" s="84"/>
      <c r="N2725" s="84"/>
      <c r="O2725" s="84"/>
      <c r="P2725" s="84"/>
      <c r="Q2725" s="84"/>
      <c r="R2725" s="84"/>
      <c r="S2725" s="84"/>
      <c r="T2725" s="84"/>
      <c r="U2725" s="84"/>
      <c r="V2725" s="84"/>
      <c r="W2725" s="84"/>
      <c r="X2725" s="84"/>
      <c r="Y2725" s="84"/>
    </row>
    <row r="2726" spans="1:25">
      <c r="A2726" s="84"/>
      <c r="B2726" s="84"/>
      <c r="C2726" s="84"/>
      <c r="D2726" s="84"/>
      <c r="E2726" s="84"/>
      <c r="F2726" s="84"/>
      <c r="G2726" s="819"/>
      <c r="H2726" s="572"/>
      <c r="I2726" s="84"/>
      <c r="J2726" s="84"/>
      <c r="K2726" s="84"/>
      <c r="L2726" s="84"/>
      <c r="M2726" s="84"/>
      <c r="N2726" s="84"/>
      <c r="O2726" s="84"/>
      <c r="P2726" s="84"/>
      <c r="Q2726" s="84"/>
      <c r="R2726" s="84"/>
      <c r="S2726" s="84"/>
      <c r="T2726" s="84"/>
      <c r="U2726" s="84"/>
      <c r="V2726" s="84"/>
      <c r="W2726" s="84"/>
      <c r="X2726" s="84"/>
      <c r="Y2726" s="84"/>
    </row>
    <row r="2727" spans="1:25">
      <c r="A2727" s="84"/>
      <c r="B2727" s="84"/>
      <c r="C2727" s="84"/>
      <c r="D2727" s="84"/>
      <c r="E2727" s="84"/>
      <c r="F2727" s="84"/>
      <c r="G2727" s="819"/>
      <c r="H2727" s="572"/>
      <c r="I2727" s="84"/>
      <c r="J2727" s="84"/>
      <c r="K2727" s="84"/>
      <c r="L2727" s="84"/>
      <c r="M2727" s="84"/>
      <c r="N2727" s="84"/>
      <c r="O2727" s="84"/>
      <c r="P2727" s="84"/>
      <c r="Q2727" s="84"/>
      <c r="R2727" s="84"/>
      <c r="S2727" s="84"/>
      <c r="T2727" s="84"/>
      <c r="U2727" s="84"/>
      <c r="V2727" s="84"/>
      <c r="W2727" s="84"/>
      <c r="X2727" s="84"/>
      <c r="Y2727" s="84"/>
    </row>
    <row r="2728" spans="1:25">
      <c r="A2728" s="84"/>
      <c r="B2728" s="84"/>
      <c r="C2728" s="84"/>
      <c r="D2728" s="84"/>
      <c r="E2728" s="84"/>
      <c r="F2728" s="84"/>
      <c r="G2728" s="819"/>
      <c r="H2728" s="572"/>
      <c r="I2728" s="84"/>
      <c r="J2728" s="84"/>
      <c r="K2728" s="84"/>
      <c r="L2728" s="84"/>
      <c r="M2728" s="84"/>
      <c r="N2728" s="84"/>
      <c r="O2728" s="84"/>
      <c r="P2728" s="84"/>
      <c r="Q2728" s="84"/>
      <c r="R2728" s="84"/>
      <c r="S2728" s="84"/>
      <c r="T2728" s="84"/>
      <c r="U2728" s="84"/>
      <c r="V2728" s="84"/>
      <c r="W2728" s="84"/>
      <c r="X2728" s="84"/>
      <c r="Y2728" s="84"/>
    </row>
    <row r="2729" spans="1:25">
      <c r="A2729" s="84"/>
      <c r="B2729" s="84"/>
      <c r="C2729" s="84"/>
      <c r="D2729" s="84"/>
      <c r="E2729" s="84"/>
      <c r="F2729" s="84"/>
      <c r="G2729" s="819"/>
      <c r="H2729" s="572"/>
      <c r="I2729" s="84"/>
      <c r="J2729" s="84"/>
      <c r="K2729" s="84"/>
      <c r="L2729" s="84"/>
      <c r="M2729" s="84"/>
      <c r="N2729" s="84"/>
      <c r="O2729" s="84"/>
      <c r="P2729" s="84"/>
      <c r="Q2729" s="84"/>
      <c r="R2729" s="84"/>
      <c r="S2729" s="84"/>
      <c r="T2729" s="84"/>
      <c r="U2729" s="84"/>
      <c r="V2729" s="84"/>
      <c r="W2729" s="84"/>
      <c r="X2729" s="84"/>
      <c r="Y2729" s="84"/>
    </row>
    <row r="2730" spans="1:25">
      <c r="A2730" s="84"/>
      <c r="B2730" s="84"/>
      <c r="C2730" s="84"/>
      <c r="D2730" s="84"/>
      <c r="E2730" s="84"/>
      <c r="F2730" s="84"/>
      <c r="G2730" s="819"/>
      <c r="H2730" s="572"/>
      <c r="I2730" s="84"/>
      <c r="J2730" s="84"/>
      <c r="K2730" s="84"/>
      <c r="L2730" s="84"/>
      <c r="M2730" s="84"/>
      <c r="N2730" s="84"/>
      <c r="O2730" s="84"/>
      <c r="P2730" s="84"/>
      <c r="Q2730" s="84"/>
      <c r="R2730" s="84"/>
      <c r="S2730" s="84"/>
      <c r="T2730" s="84"/>
      <c r="U2730" s="84"/>
      <c r="V2730" s="84"/>
      <c r="W2730" s="84"/>
      <c r="X2730" s="84"/>
      <c r="Y2730" s="84"/>
    </row>
    <row r="2731" spans="1:25">
      <c r="A2731" s="84"/>
      <c r="B2731" s="84"/>
      <c r="C2731" s="84"/>
      <c r="D2731" s="84"/>
      <c r="E2731" s="84"/>
      <c r="F2731" s="84"/>
      <c r="G2731" s="819"/>
      <c r="H2731" s="572"/>
      <c r="I2731" s="84"/>
      <c r="J2731" s="84"/>
      <c r="K2731" s="84"/>
      <c r="L2731" s="84"/>
      <c r="M2731" s="84"/>
      <c r="N2731" s="84"/>
      <c r="O2731" s="84"/>
      <c r="P2731" s="84"/>
      <c r="Q2731" s="84"/>
      <c r="R2731" s="84"/>
      <c r="S2731" s="84"/>
      <c r="T2731" s="84"/>
      <c r="U2731" s="84"/>
      <c r="V2731" s="84"/>
      <c r="W2731" s="84"/>
      <c r="X2731" s="84"/>
      <c r="Y2731" s="84"/>
    </row>
    <row r="2732" spans="1:25">
      <c r="A2732" s="84"/>
      <c r="B2732" s="84"/>
      <c r="C2732" s="84"/>
      <c r="D2732" s="84"/>
      <c r="E2732" s="84"/>
      <c r="F2732" s="84"/>
      <c r="G2732" s="819"/>
      <c r="H2732" s="572"/>
      <c r="I2732" s="84"/>
      <c r="J2732" s="84"/>
      <c r="K2732" s="84"/>
      <c r="L2732" s="84"/>
      <c r="M2732" s="84"/>
      <c r="N2732" s="84"/>
      <c r="O2732" s="84"/>
      <c r="P2732" s="84"/>
      <c r="Q2732" s="84"/>
      <c r="R2732" s="84"/>
      <c r="S2732" s="84"/>
      <c r="T2732" s="84"/>
      <c r="U2732" s="84"/>
      <c r="V2732" s="84"/>
      <c r="W2732" s="84"/>
      <c r="X2732" s="84"/>
      <c r="Y2732" s="84"/>
    </row>
    <row r="2733" spans="1:25">
      <c r="A2733" s="84"/>
      <c r="B2733" s="84"/>
      <c r="C2733" s="84"/>
      <c r="D2733" s="84"/>
      <c r="E2733" s="84"/>
      <c r="F2733" s="84"/>
      <c r="G2733" s="819"/>
      <c r="H2733" s="572"/>
      <c r="I2733" s="84"/>
      <c r="J2733" s="84"/>
      <c r="K2733" s="84"/>
      <c r="L2733" s="84"/>
      <c r="M2733" s="84"/>
      <c r="N2733" s="84"/>
      <c r="O2733" s="84"/>
      <c r="P2733" s="84"/>
      <c r="Q2733" s="84"/>
      <c r="R2733" s="84"/>
      <c r="S2733" s="84"/>
      <c r="T2733" s="84"/>
      <c r="U2733" s="84"/>
      <c r="V2733" s="84"/>
      <c r="W2733" s="84"/>
      <c r="X2733" s="84"/>
      <c r="Y2733" s="84"/>
    </row>
    <row r="2734" spans="1:25">
      <c r="A2734" s="84"/>
      <c r="B2734" s="84"/>
      <c r="C2734" s="84"/>
      <c r="D2734" s="84"/>
      <c r="E2734" s="84"/>
      <c r="F2734" s="84"/>
      <c r="G2734" s="819"/>
      <c r="H2734" s="572"/>
      <c r="I2734" s="84"/>
      <c r="J2734" s="84"/>
      <c r="K2734" s="84"/>
      <c r="L2734" s="84"/>
      <c r="M2734" s="84"/>
      <c r="N2734" s="84"/>
      <c r="O2734" s="84"/>
      <c r="P2734" s="84"/>
      <c r="Q2734" s="84"/>
      <c r="R2734" s="84"/>
      <c r="S2734" s="84"/>
      <c r="T2734" s="84"/>
      <c r="U2734" s="84"/>
      <c r="V2734" s="84"/>
      <c r="W2734" s="84"/>
      <c r="X2734" s="84"/>
      <c r="Y2734" s="84"/>
    </row>
    <row r="2735" spans="1:25">
      <c r="A2735" s="84"/>
      <c r="B2735" s="84"/>
      <c r="C2735" s="84"/>
      <c r="D2735" s="84"/>
      <c r="E2735" s="84"/>
      <c r="F2735" s="84"/>
      <c r="G2735" s="819"/>
      <c r="H2735" s="572"/>
      <c r="I2735" s="84"/>
      <c r="J2735" s="84"/>
      <c r="K2735" s="84"/>
      <c r="L2735" s="84"/>
      <c r="M2735" s="84"/>
      <c r="N2735" s="84"/>
      <c r="O2735" s="84"/>
      <c r="P2735" s="84"/>
      <c r="Q2735" s="84"/>
      <c r="R2735" s="84"/>
      <c r="S2735" s="84"/>
      <c r="T2735" s="84"/>
      <c r="U2735" s="84"/>
      <c r="V2735" s="84"/>
      <c r="W2735" s="84"/>
      <c r="X2735" s="84"/>
      <c r="Y2735" s="84"/>
    </row>
    <row r="2736" spans="1:25">
      <c r="A2736" s="84"/>
      <c r="B2736" s="84"/>
      <c r="C2736" s="84"/>
      <c r="D2736" s="84"/>
      <c r="E2736" s="84"/>
      <c r="F2736" s="84"/>
      <c r="G2736" s="819"/>
      <c r="H2736" s="572"/>
      <c r="I2736" s="84"/>
      <c r="J2736" s="84"/>
      <c r="K2736" s="84"/>
      <c r="L2736" s="84"/>
      <c r="M2736" s="84"/>
      <c r="N2736" s="84"/>
      <c r="O2736" s="84"/>
      <c r="P2736" s="84"/>
      <c r="Q2736" s="84"/>
      <c r="R2736" s="84"/>
      <c r="S2736" s="84"/>
      <c r="T2736" s="84"/>
      <c r="U2736" s="84"/>
      <c r="V2736" s="84"/>
      <c r="W2736" s="84"/>
      <c r="X2736" s="84"/>
      <c r="Y2736" s="84"/>
    </row>
    <row r="2737" spans="1:25">
      <c r="A2737" s="84"/>
      <c r="B2737" s="84"/>
      <c r="C2737" s="84"/>
      <c r="D2737" s="84"/>
      <c r="E2737" s="84"/>
      <c r="F2737" s="84"/>
      <c r="G2737" s="819"/>
      <c r="H2737" s="572"/>
      <c r="I2737" s="84"/>
      <c r="J2737" s="84"/>
      <c r="K2737" s="84"/>
      <c r="L2737" s="84"/>
      <c r="M2737" s="84"/>
      <c r="N2737" s="84"/>
      <c r="O2737" s="84"/>
      <c r="P2737" s="84"/>
      <c r="Q2737" s="84"/>
      <c r="R2737" s="84"/>
      <c r="S2737" s="84"/>
      <c r="T2737" s="84"/>
      <c r="U2737" s="84"/>
      <c r="V2737" s="84"/>
      <c r="W2737" s="84"/>
      <c r="X2737" s="84"/>
      <c r="Y2737" s="84"/>
    </row>
    <row r="2738" spans="1:25">
      <c r="A2738" s="84"/>
      <c r="B2738" s="84"/>
      <c r="C2738" s="84"/>
      <c r="D2738" s="84"/>
      <c r="E2738" s="84"/>
      <c r="F2738" s="84"/>
      <c r="G2738" s="819"/>
      <c r="H2738" s="572"/>
      <c r="I2738" s="84"/>
      <c r="J2738" s="84"/>
      <c r="K2738" s="84"/>
      <c r="L2738" s="84"/>
      <c r="M2738" s="84"/>
      <c r="N2738" s="84"/>
      <c r="O2738" s="84"/>
      <c r="P2738" s="84"/>
      <c r="Q2738" s="84"/>
      <c r="R2738" s="84"/>
      <c r="S2738" s="84"/>
      <c r="T2738" s="84"/>
      <c r="U2738" s="84"/>
      <c r="V2738" s="84"/>
      <c r="W2738" s="84"/>
      <c r="X2738" s="84"/>
      <c r="Y2738" s="84"/>
    </row>
    <row r="2739" spans="1:25">
      <c r="A2739" s="84"/>
      <c r="B2739" s="84"/>
      <c r="C2739" s="84"/>
      <c r="D2739" s="84"/>
      <c r="E2739" s="84"/>
      <c r="F2739" s="84"/>
      <c r="G2739" s="819"/>
      <c r="H2739" s="572"/>
      <c r="I2739" s="84"/>
      <c r="J2739" s="84"/>
      <c r="K2739" s="84"/>
      <c r="L2739" s="84"/>
      <c r="M2739" s="84"/>
      <c r="N2739" s="84"/>
      <c r="O2739" s="84"/>
      <c r="P2739" s="84"/>
      <c r="Q2739" s="84"/>
      <c r="R2739" s="84"/>
      <c r="S2739" s="84"/>
      <c r="T2739" s="84"/>
      <c r="U2739" s="84"/>
      <c r="V2739" s="84"/>
      <c r="W2739" s="84"/>
      <c r="X2739" s="84"/>
      <c r="Y2739" s="84"/>
    </row>
    <row r="2740" spans="1:25">
      <c r="A2740" s="84"/>
      <c r="B2740" s="84"/>
      <c r="C2740" s="84"/>
      <c r="D2740" s="84"/>
      <c r="E2740" s="84"/>
      <c r="F2740" s="84"/>
      <c r="G2740" s="819"/>
      <c r="H2740" s="572"/>
      <c r="I2740" s="84"/>
      <c r="J2740" s="84"/>
      <c r="K2740" s="84"/>
      <c r="L2740" s="84"/>
      <c r="M2740" s="84"/>
      <c r="N2740" s="84"/>
      <c r="O2740" s="84"/>
      <c r="P2740" s="84"/>
      <c r="Q2740" s="84"/>
      <c r="R2740" s="84"/>
      <c r="S2740" s="84"/>
      <c r="T2740" s="84"/>
      <c r="U2740" s="84"/>
      <c r="V2740" s="84"/>
      <c r="W2740" s="84"/>
      <c r="X2740" s="84"/>
      <c r="Y2740" s="84"/>
    </row>
    <row r="2741" spans="1:25">
      <c r="A2741" s="84"/>
      <c r="B2741" s="84"/>
      <c r="C2741" s="84"/>
      <c r="D2741" s="84"/>
      <c r="E2741" s="84"/>
      <c r="F2741" s="84"/>
      <c r="G2741" s="819"/>
      <c r="H2741" s="572"/>
      <c r="I2741" s="84"/>
      <c r="J2741" s="84"/>
      <c r="K2741" s="84"/>
      <c r="L2741" s="84"/>
      <c r="M2741" s="84"/>
      <c r="N2741" s="84"/>
      <c r="O2741" s="84"/>
      <c r="P2741" s="84"/>
      <c r="Q2741" s="84"/>
      <c r="R2741" s="84"/>
      <c r="S2741" s="84"/>
      <c r="T2741" s="84"/>
      <c r="U2741" s="84"/>
      <c r="V2741" s="84"/>
      <c r="W2741" s="84"/>
      <c r="X2741" s="84"/>
      <c r="Y2741" s="84"/>
    </row>
    <row r="2742" spans="1:25">
      <c r="A2742" s="84"/>
      <c r="B2742" s="84"/>
      <c r="C2742" s="84"/>
      <c r="D2742" s="84"/>
      <c r="E2742" s="84"/>
      <c r="F2742" s="84"/>
      <c r="G2742" s="819"/>
      <c r="H2742" s="572"/>
      <c r="I2742" s="84"/>
      <c r="J2742" s="84"/>
      <c r="K2742" s="84"/>
      <c r="L2742" s="84"/>
      <c r="M2742" s="84"/>
      <c r="N2742" s="84"/>
      <c r="O2742" s="84"/>
      <c r="P2742" s="84"/>
      <c r="Q2742" s="84"/>
      <c r="R2742" s="84"/>
      <c r="S2742" s="84"/>
      <c r="T2742" s="84"/>
      <c r="U2742" s="84"/>
      <c r="V2742" s="84"/>
      <c r="W2742" s="84"/>
      <c r="X2742" s="84"/>
      <c r="Y2742" s="84"/>
    </row>
    <row r="2743" spans="1:25">
      <c r="A2743" s="84"/>
      <c r="B2743" s="84"/>
      <c r="C2743" s="84"/>
      <c r="D2743" s="84"/>
      <c r="E2743" s="84"/>
      <c r="F2743" s="84"/>
      <c r="G2743" s="819"/>
      <c r="H2743" s="572"/>
      <c r="I2743" s="84"/>
      <c r="J2743" s="84"/>
      <c r="K2743" s="84"/>
      <c r="L2743" s="84"/>
      <c r="M2743" s="84"/>
      <c r="N2743" s="84"/>
      <c r="O2743" s="84"/>
      <c r="P2743" s="84"/>
      <c r="Q2743" s="84"/>
      <c r="R2743" s="84"/>
      <c r="S2743" s="84"/>
      <c r="T2743" s="84"/>
      <c r="U2743" s="84"/>
      <c r="V2743" s="84"/>
      <c r="W2743" s="84"/>
      <c r="X2743" s="84"/>
      <c r="Y2743" s="84"/>
    </row>
    <row r="2744" spans="1:25">
      <c r="A2744" s="84"/>
      <c r="B2744" s="84"/>
      <c r="C2744" s="84"/>
      <c r="D2744" s="84"/>
      <c r="E2744" s="84"/>
      <c r="F2744" s="84"/>
      <c r="G2744" s="819"/>
      <c r="H2744" s="572"/>
      <c r="I2744" s="84"/>
      <c r="J2744" s="84"/>
      <c r="K2744" s="84"/>
      <c r="L2744" s="84"/>
      <c r="M2744" s="84"/>
      <c r="N2744" s="84"/>
      <c r="O2744" s="84"/>
      <c r="P2744" s="84"/>
      <c r="Q2744" s="84"/>
      <c r="R2744" s="84"/>
      <c r="S2744" s="84"/>
      <c r="T2744" s="84"/>
      <c r="U2744" s="84"/>
      <c r="V2744" s="84"/>
      <c r="W2744" s="84"/>
      <c r="X2744" s="84"/>
      <c r="Y2744" s="84"/>
    </row>
    <row r="2745" spans="1:25">
      <c r="A2745" s="84"/>
      <c r="B2745" s="84"/>
      <c r="C2745" s="84"/>
      <c r="D2745" s="84"/>
      <c r="E2745" s="84"/>
      <c r="F2745" s="84"/>
      <c r="G2745" s="819"/>
      <c r="H2745" s="572"/>
      <c r="I2745" s="84"/>
      <c r="J2745" s="84"/>
      <c r="K2745" s="84"/>
      <c r="L2745" s="84"/>
      <c r="M2745" s="84"/>
      <c r="N2745" s="84"/>
      <c r="O2745" s="84"/>
      <c r="P2745" s="84"/>
      <c r="Q2745" s="84"/>
      <c r="R2745" s="84"/>
      <c r="S2745" s="84"/>
      <c r="T2745" s="84"/>
      <c r="U2745" s="84"/>
      <c r="V2745" s="84"/>
      <c r="W2745" s="84"/>
      <c r="X2745" s="84"/>
      <c r="Y2745" s="84"/>
    </row>
    <row r="2746" spans="1:25">
      <c r="A2746" s="84"/>
      <c r="B2746" s="84"/>
      <c r="C2746" s="84"/>
      <c r="D2746" s="84"/>
      <c r="E2746" s="84"/>
      <c r="F2746" s="84"/>
      <c r="G2746" s="819"/>
      <c r="H2746" s="572"/>
      <c r="I2746" s="84"/>
      <c r="J2746" s="84"/>
      <c r="K2746" s="84"/>
      <c r="L2746" s="84"/>
      <c r="M2746" s="84"/>
      <c r="N2746" s="84"/>
      <c r="O2746" s="84"/>
      <c r="P2746" s="84"/>
      <c r="Q2746" s="84"/>
      <c r="R2746" s="84"/>
      <c r="S2746" s="84"/>
      <c r="T2746" s="84"/>
      <c r="U2746" s="84"/>
      <c r="V2746" s="84"/>
      <c r="W2746" s="84"/>
      <c r="X2746" s="84"/>
      <c r="Y2746" s="84"/>
    </row>
    <row r="2747" spans="1:25">
      <c r="A2747" s="84"/>
      <c r="B2747" s="84"/>
      <c r="C2747" s="84"/>
      <c r="D2747" s="84"/>
      <c r="E2747" s="84"/>
      <c r="F2747" s="84"/>
      <c r="G2747" s="819"/>
      <c r="H2747" s="572"/>
      <c r="I2747" s="84"/>
      <c r="J2747" s="84"/>
      <c r="K2747" s="84"/>
      <c r="L2747" s="84"/>
      <c r="M2747" s="84"/>
      <c r="N2747" s="84"/>
      <c r="O2747" s="84"/>
      <c r="P2747" s="84"/>
      <c r="Q2747" s="84"/>
      <c r="R2747" s="84"/>
      <c r="S2747" s="84"/>
      <c r="T2747" s="84"/>
      <c r="U2747" s="84"/>
      <c r="V2747" s="84"/>
      <c r="W2747" s="84"/>
      <c r="X2747" s="84"/>
      <c r="Y2747" s="84"/>
    </row>
    <row r="2748" spans="1:25">
      <c r="A2748" s="84"/>
      <c r="B2748" s="84"/>
      <c r="C2748" s="84"/>
      <c r="D2748" s="84"/>
      <c r="E2748" s="84"/>
      <c r="F2748" s="84"/>
      <c r="G2748" s="819"/>
      <c r="H2748" s="572"/>
      <c r="I2748" s="84"/>
      <c r="J2748" s="84"/>
      <c r="K2748" s="84"/>
      <c r="L2748" s="84"/>
      <c r="M2748" s="84"/>
      <c r="N2748" s="84"/>
      <c r="O2748" s="84"/>
      <c r="P2748" s="84"/>
      <c r="Q2748" s="84"/>
      <c r="R2748" s="84"/>
      <c r="S2748" s="84"/>
      <c r="T2748" s="84"/>
      <c r="U2748" s="84"/>
      <c r="V2748" s="84"/>
      <c r="W2748" s="84"/>
      <c r="X2748" s="84"/>
      <c r="Y2748" s="84"/>
    </row>
    <row r="2749" spans="1:25">
      <c r="A2749" s="84"/>
      <c r="B2749" s="84"/>
      <c r="C2749" s="84"/>
      <c r="D2749" s="84"/>
      <c r="E2749" s="84"/>
      <c r="F2749" s="84"/>
      <c r="G2749" s="819"/>
      <c r="H2749" s="572"/>
      <c r="I2749" s="84"/>
      <c r="J2749" s="84"/>
      <c r="K2749" s="84"/>
      <c r="L2749" s="84"/>
      <c r="M2749" s="84"/>
      <c r="N2749" s="84"/>
      <c r="O2749" s="84"/>
      <c r="P2749" s="84"/>
      <c r="Q2749" s="84"/>
      <c r="R2749" s="84"/>
      <c r="S2749" s="84"/>
      <c r="T2749" s="84"/>
      <c r="U2749" s="84"/>
      <c r="V2749" s="84"/>
      <c r="W2749" s="84"/>
      <c r="X2749" s="84"/>
      <c r="Y2749" s="84"/>
    </row>
    <row r="2750" spans="1:25">
      <c r="A2750" s="84"/>
      <c r="B2750" s="84"/>
      <c r="C2750" s="84"/>
      <c r="D2750" s="84"/>
      <c r="E2750" s="84"/>
      <c r="F2750" s="84"/>
      <c r="G2750" s="819"/>
      <c r="H2750" s="572"/>
      <c r="I2750" s="84"/>
      <c r="J2750" s="84"/>
      <c r="K2750" s="84"/>
      <c r="L2750" s="84"/>
      <c r="M2750" s="84"/>
      <c r="N2750" s="84"/>
      <c r="O2750" s="84"/>
      <c r="P2750" s="84"/>
      <c r="Q2750" s="84"/>
      <c r="R2750" s="84"/>
      <c r="S2750" s="84"/>
      <c r="T2750" s="84"/>
      <c r="U2750" s="84"/>
      <c r="V2750" s="84"/>
      <c r="W2750" s="84"/>
      <c r="X2750" s="84"/>
      <c r="Y2750" s="84"/>
    </row>
    <row r="2751" spans="1:25">
      <c r="A2751" s="84"/>
      <c r="B2751" s="84"/>
      <c r="C2751" s="84"/>
      <c r="D2751" s="84"/>
      <c r="E2751" s="84"/>
      <c r="F2751" s="84"/>
      <c r="G2751" s="819"/>
      <c r="H2751" s="572"/>
      <c r="I2751" s="84"/>
      <c r="J2751" s="84"/>
      <c r="K2751" s="84"/>
      <c r="L2751" s="84"/>
      <c r="M2751" s="84"/>
      <c r="N2751" s="84"/>
      <c r="O2751" s="84"/>
      <c r="P2751" s="84"/>
      <c r="Q2751" s="84"/>
      <c r="R2751" s="84"/>
      <c r="S2751" s="84"/>
      <c r="T2751" s="84"/>
      <c r="U2751" s="84"/>
      <c r="V2751" s="84"/>
      <c r="W2751" s="84"/>
      <c r="X2751" s="84"/>
      <c r="Y2751" s="84"/>
    </row>
    <row r="2752" spans="1:25">
      <c r="A2752" s="84"/>
      <c r="B2752" s="84"/>
      <c r="C2752" s="84"/>
      <c r="D2752" s="84"/>
      <c r="E2752" s="84"/>
      <c r="F2752" s="84"/>
      <c r="G2752" s="819"/>
      <c r="H2752" s="572"/>
      <c r="I2752" s="84"/>
      <c r="J2752" s="84"/>
      <c r="K2752" s="84"/>
      <c r="L2752" s="84"/>
      <c r="M2752" s="84"/>
      <c r="N2752" s="84"/>
      <c r="O2752" s="84"/>
      <c r="P2752" s="84"/>
      <c r="Q2752" s="84"/>
      <c r="R2752" s="84"/>
      <c r="S2752" s="84"/>
      <c r="T2752" s="84"/>
      <c r="U2752" s="84"/>
      <c r="V2752" s="84"/>
      <c r="W2752" s="84"/>
      <c r="X2752" s="84"/>
      <c r="Y2752" s="84"/>
    </row>
    <row r="2753" spans="1:25">
      <c r="A2753" s="84"/>
      <c r="B2753" s="84"/>
      <c r="C2753" s="84"/>
      <c r="D2753" s="84"/>
      <c r="E2753" s="84"/>
      <c r="F2753" s="84"/>
      <c r="G2753" s="819"/>
      <c r="H2753" s="572"/>
      <c r="I2753" s="84"/>
      <c r="J2753" s="84"/>
      <c r="K2753" s="84"/>
      <c r="L2753" s="84"/>
      <c r="M2753" s="84"/>
      <c r="N2753" s="84"/>
      <c r="O2753" s="84"/>
      <c r="P2753" s="84"/>
      <c r="Q2753" s="84"/>
      <c r="R2753" s="84"/>
      <c r="S2753" s="84"/>
      <c r="T2753" s="84"/>
      <c r="U2753" s="84"/>
      <c r="V2753" s="84"/>
      <c r="W2753" s="84"/>
      <c r="X2753" s="84"/>
      <c r="Y2753" s="84"/>
    </row>
    <row r="2754" spans="1:25">
      <c r="A2754" s="84"/>
      <c r="B2754" s="84"/>
      <c r="C2754" s="84"/>
      <c r="D2754" s="84"/>
      <c r="E2754" s="84"/>
      <c r="F2754" s="84"/>
      <c r="G2754" s="819"/>
      <c r="H2754" s="572"/>
      <c r="I2754" s="84"/>
      <c r="J2754" s="84"/>
      <c r="K2754" s="84"/>
      <c r="L2754" s="84"/>
      <c r="M2754" s="84"/>
      <c r="N2754" s="84"/>
      <c r="O2754" s="84"/>
      <c r="P2754" s="84"/>
      <c r="Q2754" s="84"/>
      <c r="R2754" s="84"/>
      <c r="S2754" s="84"/>
      <c r="T2754" s="84"/>
      <c r="U2754" s="84"/>
      <c r="V2754" s="84"/>
      <c r="W2754" s="84"/>
      <c r="X2754" s="84"/>
      <c r="Y2754" s="84"/>
    </row>
    <row r="2755" spans="1:25">
      <c r="A2755" s="84"/>
      <c r="B2755" s="84"/>
      <c r="C2755" s="84"/>
      <c r="D2755" s="84"/>
      <c r="E2755" s="84"/>
      <c r="F2755" s="84"/>
      <c r="G2755" s="819"/>
      <c r="H2755" s="572"/>
      <c r="I2755" s="84"/>
      <c r="J2755" s="84"/>
      <c r="K2755" s="84"/>
      <c r="L2755" s="84"/>
      <c r="M2755" s="84"/>
      <c r="N2755" s="84"/>
      <c r="O2755" s="84"/>
      <c r="P2755" s="84"/>
      <c r="Q2755" s="84"/>
      <c r="R2755" s="84"/>
      <c r="S2755" s="84"/>
      <c r="T2755" s="84"/>
      <c r="U2755" s="84"/>
      <c r="V2755" s="84"/>
      <c r="W2755" s="84"/>
      <c r="X2755" s="84"/>
      <c r="Y2755" s="84"/>
    </row>
    <row r="2756" spans="1:25">
      <c r="A2756" s="84"/>
      <c r="B2756" s="84"/>
      <c r="C2756" s="84"/>
      <c r="D2756" s="84"/>
      <c r="E2756" s="84"/>
      <c r="F2756" s="84"/>
      <c r="G2756" s="819"/>
      <c r="H2756" s="572"/>
      <c r="I2756" s="84"/>
      <c r="J2756" s="84"/>
      <c r="K2756" s="84"/>
      <c r="L2756" s="84"/>
      <c r="M2756" s="84"/>
      <c r="N2756" s="84"/>
      <c r="O2756" s="84"/>
      <c r="P2756" s="84"/>
      <c r="Q2756" s="84"/>
      <c r="R2756" s="84"/>
      <c r="S2756" s="84"/>
      <c r="T2756" s="84"/>
      <c r="U2756" s="84"/>
      <c r="V2756" s="84"/>
      <c r="W2756" s="84"/>
      <c r="X2756" s="84"/>
      <c r="Y2756" s="84"/>
    </row>
    <row r="2757" spans="1:25">
      <c r="A2757" s="84"/>
      <c r="B2757" s="84"/>
      <c r="C2757" s="84"/>
      <c r="D2757" s="84"/>
      <c r="E2757" s="84"/>
      <c r="F2757" s="84"/>
      <c r="G2757" s="819"/>
      <c r="H2757" s="572"/>
      <c r="I2757" s="84"/>
      <c r="J2757" s="84"/>
      <c r="K2757" s="84"/>
      <c r="L2757" s="84"/>
      <c r="M2757" s="84"/>
      <c r="N2757" s="84"/>
      <c r="O2757" s="84"/>
      <c r="P2757" s="84"/>
      <c r="Q2757" s="84"/>
      <c r="R2757" s="84"/>
      <c r="S2757" s="84"/>
      <c r="T2757" s="84"/>
      <c r="U2757" s="84"/>
      <c r="V2757" s="84"/>
      <c r="W2757" s="84"/>
      <c r="X2757" s="84"/>
      <c r="Y2757" s="84"/>
    </row>
    <row r="2758" spans="1:25">
      <c r="A2758" s="84"/>
      <c r="B2758" s="84"/>
      <c r="C2758" s="84"/>
      <c r="D2758" s="84"/>
      <c r="E2758" s="84"/>
      <c r="F2758" s="84"/>
      <c r="G2758" s="819"/>
      <c r="H2758" s="572"/>
      <c r="I2758" s="84"/>
      <c r="J2758" s="84"/>
      <c r="K2758" s="84"/>
      <c r="L2758" s="84"/>
      <c r="M2758" s="84"/>
      <c r="N2758" s="84"/>
      <c r="O2758" s="84"/>
      <c r="P2758" s="84"/>
      <c r="Q2758" s="84"/>
      <c r="R2758" s="84"/>
      <c r="S2758" s="84"/>
      <c r="T2758" s="84"/>
      <c r="U2758" s="84"/>
      <c r="V2758" s="84"/>
      <c r="W2758" s="84"/>
      <c r="X2758" s="84"/>
      <c r="Y2758" s="84"/>
    </row>
    <row r="2759" spans="1:25">
      <c r="A2759" s="84"/>
      <c r="B2759" s="84"/>
      <c r="C2759" s="84"/>
      <c r="D2759" s="84"/>
      <c r="E2759" s="84"/>
      <c r="F2759" s="84"/>
      <c r="G2759" s="819"/>
      <c r="H2759" s="572"/>
      <c r="I2759" s="84"/>
      <c r="J2759" s="84"/>
      <c r="K2759" s="84"/>
      <c r="L2759" s="84"/>
      <c r="M2759" s="84"/>
      <c r="N2759" s="84"/>
      <c r="O2759" s="84"/>
      <c r="P2759" s="84"/>
      <c r="Q2759" s="84"/>
      <c r="R2759" s="84"/>
      <c r="S2759" s="84"/>
      <c r="T2759" s="84"/>
      <c r="U2759" s="84"/>
      <c r="V2759" s="84"/>
      <c r="W2759" s="84"/>
      <c r="X2759" s="84"/>
      <c r="Y2759" s="84"/>
    </row>
    <row r="2760" spans="1:25">
      <c r="A2760" s="84"/>
      <c r="B2760" s="84"/>
      <c r="C2760" s="84"/>
      <c r="D2760" s="84"/>
      <c r="E2760" s="84"/>
      <c r="F2760" s="84"/>
      <c r="G2760" s="819"/>
      <c r="H2760" s="572"/>
      <c r="I2760" s="84"/>
      <c r="J2760" s="84"/>
      <c r="K2760" s="84"/>
      <c r="L2760" s="84"/>
      <c r="M2760" s="84"/>
      <c r="N2760" s="84"/>
      <c r="O2760" s="84"/>
      <c r="P2760" s="84"/>
      <c r="Q2760" s="84"/>
      <c r="R2760" s="84"/>
      <c r="S2760" s="84"/>
      <c r="T2760" s="84"/>
      <c r="U2760" s="84"/>
      <c r="V2760" s="84"/>
      <c r="W2760" s="84"/>
      <c r="X2760" s="84"/>
      <c r="Y2760" s="84"/>
    </row>
    <row r="2761" spans="1:25">
      <c r="A2761" s="84"/>
      <c r="B2761" s="84"/>
      <c r="C2761" s="84"/>
      <c r="D2761" s="84"/>
      <c r="E2761" s="84"/>
      <c r="F2761" s="84"/>
      <c r="G2761" s="819"/>
      <c r="H2761" s="572"/>
      <c r="I2761" s="84"/>
      <c r="J2761" s="84"/>
      <c r="K2761" s="84"/>
      <c r="L2761" s="84"/>
      <c r="M2761" s="84"/>
      <c r="N2761" s="84"/>
      <c r="O2761" s="84"/>
      <c r="P2761" s="84"/>
      <c r="Q2761" s="84"/>
      <c r="R2761" s="84"/>
      <c r="S2761" s="84"/>
      <c r="T2761" s="84"/>
      <c r="U2761" s="84"/>
      <c r="V2761" s="84"/>
      <c r="W2761" s="84"/>
      <c r="X2761" s="84"/>
      <c r="Y2761" s="84"/>
    </row>
    <row r="2762" spans="1:25">
      <c r="A2762" s="84"/>
      <c r="B2762" s="84"/>
      <c r="C2762" s="84"/>
      <c r="D2762" s="84"/>
      <c r="E2762" s="84"/>
      <c r="F2762" s="84"/>
      <c r="G2762" s="819"/>
      <c r="H2762" s="572"/>
      <c r="I2762" s="84"/>
      <c r="J2762" s="84"/>
      <c r="K2762" s="84"/>
      <c r="L2762" s="84"/>
      <c r="M2762" s="84"/>
      <c r="N2762" s="84"/>
      <c r="O2762" s="84"/>
      <c r="P2762" s="84"/>
      <c r="Q2762" s="84"/>
      <c r="R2762" s="84"/>
      <c r="S2762" s="84"/>
      <c r="T2762" s="84"/>
      <c r="U2762" s="84"/>
      <c r="V2762" s="84"/>
      <c r="W2762" s="84"/>
      <c r="X2762" s="84"/>
      <c r="Y2762" s="84"/>
    </row>
    <row r="2763" spans="1:25">
      <c r="A2763" s="84"/>
      <c r="B2763" s="84"/>
      <c r="C2763" s="84"/>
      <c r="D2763" s="84"/>
      <c r="E2763" s="84"/>
      <c r="F2763" s="84"/>
      <c r="G2763" s="819"/>
      <c r="H2763" s="572"/>
      <c r="I2763" s="84"/>
      <c r="J2763" s="84"/>
      <c r="K2763" s="84"/>
      <c r="L2763" s="84"/>
      <c r="M2763" s="84"/>
      <c r="N2763" s="84"/>
      <c r="O2763" s="84"/>
      <c r="P2763" s="84"/>
      <c r="Q2763" s="84"/>
      <c r="R2763" s="84"/>
      <c r="S2763" s="84"/>
      <c r="T2763" s="84"/>
      <c r="U2763" s="84"/>
      <c r="V2763" s="84"/>
      <c r="W2763" s="84"/>
      <c r="X2763" s="84"/>
      <c r="Y2763" s="84"/>
    </row>
    <row r="2764" spans="1:25">
      <c r="A2764" s="84"/>
      <c r="B2764" s="84"/>
      <c r="C2764" s="84"/>
      <c r="D2764" s="84"/>
      <c r="E2764" s="84"/>
      <c r="F2764" s="84"/>
      <c r="G2764" s="819"/>
      <c r="H2764" s="572"/>
      <c r="I2764" s="84"/>
      <c r="J2764" s="84"/>
      <c r="K2764" s="84"/>
      <c r="L2764" s="84"/>
      <c r="M2764" s="84"/>
      <c r="N2764" s="84"/>
      <c r="O2764" s="84"/>
      <c r="P2764" s="84"/>
      <c r="Q2764" s="84"/>
      <c r="R2764" s="84"/>
      <c r="S2764" s="84"/>
      <c r="T2764" s="84"/>
      <c r="U2764" s="84"/>
      <c r="V2764" s="84"/>
      <c r="W2764" s="84"/>
      <c r="X2764" s="84"/>
      <c r="Y2764" s="84"/>
    </row>
    <row r="2765" spans="1:25">
      <c r="A2765" s="84"/>
      <c r="B2765" s="84"/>
      <c r="C2765" s="84"/>
      <c r="D2765" s="84"/>
      <c r="E2765" s="84"/>
      <c r="F2765" s="84"/>
      <c r="G2765" s="819"/>
      <c r="H2765" s="572"/>
      <c r="I2765" s="84"/>
      <c r="J2765" s="84"/>
      <c r="K2765" s="84"/>
      <c r="L2765" s="84"/>
      <c r="M2765" s="84"/>
      <c r="N2765" s="84"/>
      <c r="O2765" s="84"/>
      <c r="P2765" s="84"/>
      <c r="Q2765" s="84"/>
      <c r="R2765" s="84"/>
      <c r="S2765" s="84"/>
      <c r="T2765" s="84"/>
      <c r="U2765" s="84"/>
      <c r="V2765" s="84"/>
      <c r="W2765" s="84"/>
      <c r="X2765" s="84"/>
      <c r="Y2765" s="84"/>
    </row>
    <row r="2766" spans="1:25">
      <c r="A2766" s="84"/>
      <c r="B2766" s="84"/>
      <c r="C2766" s="84"/>
      <c r="D2766" s="84"/>
      <c r="E2766" s="84"/>
      <c r="F2766" s="84"/>
      <c r="G2766" s="819"/>
      <c r="H2766" s="572"/>
      <c r="I2766" s="84"/>
      <c r="J2766" s="84"/>
      <c r="K2766" s="84"/>
      <c r="L2766" s="84"/>
      <c r="M2766" s="84"/>
      <c r="N2766" s="84"/>
      <c r="O2766" s="84"/>
      <c r="P2766" s="84"/>
      <c r="Q2766" s="84"/>
      <c r="R2766" s="84"/>
      <c r="S2766" s="84"/>
      <c r="T2766" s="84"/>
      <c r="U2766" s="84"/>
      <c r="V2766" s="84"/>
      <c r="W2766" s="84"/>
      <c r="X2766" s="84"/>
      <c r="Y2766" s="84"/>
    </row>
    <row r="2767" spans="1:25">
      <c r="A2767" s="84"/>
      <c r="B2767" s="84"/>
      <c r="C2767" s="84"/>
      <c r="D2767" s="84"/>
      <c r="E2767" s="84"/>
      <c r="F2767" s="84"/>
      <c r="G2767" s="819"/>
      <c r="H2767" s="572"/>
      <c r="I2767" s="84"/>
      <c r="J2767" s="84"/>
      <c r="K2767" s="84"/>
      <c r="L2767" s="84"/>
      <c r="M2767" s="84"/>
      <c r="N2767" s="84"/>
      <c r="O2767" s="84"/>
      <c r="P2767" s="84"/>
      <c r="Q2767" s="84"/>
      <c r="R2767" s="84"/>
      <c r="S2767" s="84"/>
      <c r="T2767" s="84"/>
      <c r="U2767" s="84"/>
      <c r="V2767" s="84"/>
      <c r="W2767" s="84"/>
      <c r="X2767" s="84"/>
      <c r="Y2767" s="84"/>
    </row>
    <row r="2768" spans="1:25">
      <c r="A2768" s="84"/>
      <c r="B2768" s="84"/>
      <c r="C2768" s="84"/>
      <c r="D2768" s="84"/>
      <c r="E2768" s="84"/>
      <c r="F2768" s="84"/>
      <c r="G2768" s="819"/>
      <c r="H2768" s="572"/>
      <c r="I2768" s="84"/>
      <c r="J2768" s="84"/>
      <c r="K2768" s="84"/>
      <c r="L2768" s="84"/>
      <c r="M2768" s="84"/>
      <c r="N2768" s="84"/>
      <c r="O2768" s="84"/>
      <c r="P2768" s="84"/>
      <c r="Q2768" s="84"/>
      <c r="R2768" s="84"/>
      <c r="S2768" s="84"/>
      <c r="T2768" s="84"/>
      <c r="U2768" s="84"/>
      <c r="V2768" s="84"/>
      <c r="W2768" s="84"/>
      <c r="X2768" s="84"/>
      <c r="Y2768" s="84"/>
    </row>
    <row r="2769" spans="1:25">
      <c r="A2769" s="84"/>
      <c r="B2769" s="84"/>
      <c r="C2769" s="84"/>
      <c r="D2769" s="84"/>
      <c r="E2769" s="84"/>
      <c r="F2769" s="84"/>
      <c r="G2769" s="819"/>
      <c r="H2769" s="572"/>
      <c r="I2769" s="84"/>
      <c r="J2769" s="84"/>
      <c r="K2769" s="84"/>
      <c r="L2769" s="84"/>
      <c r="M2769" s="84"/>
      <c r="N2769" s="84"/>
      <c r="O2769" s="84"/>
      <c r="P2769" s="84"/>
      <c r="Q2769" s="84"/>
      <c r="R2769" s="84"/>
      <c r="S2769" s="84"/>
      <c r="T2769" s="84"/>
      <c r="U2769" s="84"/>
      <c r="V2769" s="84"/>
      <c r="W2769" s="84"/>
      <c r="X2769" s="84"/>
      <c r="Y2769" s="84"/>
    </row>
    <row r="2770" spans="1:25">
      <c r="A2770" s="84"/>
      <c r="B2770" s="84"/>
      <c r="C2770" s="84"/>
      <c r="D2770" s="84"/>
      <c r="E2770" s="84"/>
      <c r="F2770" s="84"/>
      <c r="G2770" s="819"/>
      <c r="H2770" s="572"/>
      <c r="I2770" s="84"/>
      <c r="J2770" s="84"/>
      <c r="K2770" s="84"/>
      <c r="L2770" s="84"/>
      <c r="M2770" s="84"/>
      <c r="N2770" s="84"/>
      <c r="O2770" s="84"/>
      <c r="P2770" s="84"/>
      <c r="Q2770" s="84"/>
      <c r="R2770" s="84"/>
      <c r="S2770" s="84"/>
      <c r="T2770" s="84"/>
      <c r="U2770" s="84"/>
      <c r="V2770" s="84"/>
      <c r="W2770" s="84"/>
      <c r="X2770" s="84"/>
      <c r="Y2770" s="84"/>
    </row>
    <row r="2771" spans="1:25">
      <c r="A2771" s="84"/>
      <c r="B2771" s="84"/>
      <c r="C2771" s="84"/>
      <c r="D2771" s="84"/>
      <c r="E2771" s="84"/>
      <c r="F2771" s="84"/>
      <c r="G2771" s="819"/>
      <c r="H2771" s="572"/>
      <c r="I2771" s="84"/>
      <c r="J2771" s="84"/>
      <c r="K2771" s="84"/>
      <c r="L2771" s="84"/>
      <c r="M2771" s="84"/>
      <c r="N2771" s="84"/>
      <c r="O2771" s="84"/>
      <c r="P2771" s="84"/>
      <c r="Q2771" s="84"/>
      <c r="R2771" s="84"/>
      <c r="S2771" s="84"/>
      <c r="T2771" s="84"/>
      <c r="U2771" s="84"/>
      <c r="V2771" s="84"/>
      <c r="W2771" s="84"/>
      <c r="X2771" s="84"/>
      <c r="Y2771" s="84"/>
    </row>
    <row r="2772" spans="1:25">
      <c r="A2772" s="84"/>
      <c r="B2772" s="84"/>
      <c r="C2772" s="84"/>
      <c r="D2772" s="84"/>
      <c r="E2772" s="84"/>
      <c r="F2772" s="84"/>
      <c r="G2772" s="819"/>
      <c r="H2772" s="572"/>
      <c r="I2772" s="84"/>
      <c r="J2772" s="84"/>
      <c r="K2772" s="84"/>
      <c r="L2772" s="84"/>
      <c r="M2772" s="84"/>
      <c r="N2772" s="84"/>
      <c r="O2772" s="84"/>
      <c r="P2772" s="84"/>
      <c r="Q2772" s="84"/>
      <c r="R2772" s="84"/>
      <c r="S2772" s="84"/>
      <c r="T2772" s="84"/>
      <c r="U2772" s="84"/>
      <c r="V2772" s="84"/>
      <c r="W2772" s="84"/>
      <c r="X2772" s="84"/>
      <c r="Y2772" s="84"/>
    </row>
    <row r="2773" spans="1:25">
      <c r="A2773" s="84"/>
      <c r="B2773" s="84"/>
      <c r="C2773" s="84"/>
      <c r="D2773" s="84"/>
      <c r="E2773" s="84"/>
      <c r="F2773" s="84"/>
      <c r="G2773" s="819"/>
      <c r="H2773" s="572"/>
      <c r="I2773" s="84"/>
      <c r="J2773" s="84"/>
      <c r="K2773" s="84"/>
      <c r="L2773" s="84"/>
      <c r="M2773" s="84"/>
      <c r="N2773" s="84"/>
      <c r="O2773" s="84"/>
      <c r="P2773" s="84"/>
      <c r="Q2773" s="84"/>
      <c r="R2773" s="84"/>
      <c r="S2773" s="84"/>
      <c r="T2773" s="84"/>
      <c r="U2773" s="84"/>
      <c r="V2773" s="84"/>
      <c r="W2773" s="84"/>
      <c r="X2773" s="84"/>
      <c r="Y2773" s="84"/>
    </row>
    <row r="2774" spans="1:25">
      <c r="A2774" s="84"/>
      <c r="B2774" s="84"/>
      <c r="C2774" s="84"/>
      <c r="D2774" s="84"/>
      <c r="E2774" s="84"/>
      <c r="F2774" s="84"/>
      <c r="G2774" s="485"/>
      <c r="H2774" s="572"/>
      <c r="I2774" s="84"/>
      <c r="J2774" s="84"/>
      <c r="K2774" s="84"/>
      <c r="L2774" s="84"/>
      <c r="M2774" s="84"/>
      <c r="N2774" s="84"/>
      <c r="O2774" s="84"/>
      <c r="P2774" s="84"/>
      <c r="Q2774" s="84"/>
      <c r="R2774" s="84"/>
      <c r="S2774" s="84"/>
      <c r="T2774" s="84"/>
      <c r="U2774" s="84"/>
      <c r="V2774" s="84"/>
      <c r="W2774" s="84"/>
      <c r="X2774" s="84"/>
      <c r="Y2774" s="84"/>
    </row>
    <row r="2775" spans="1:25">
      <c r="A2775" s="84"/>
      <c r="B2775" s="84"/>
      <c r="C2775" s="84"/>
      <c r="D2775" s="84"/>
      <c r="E2775" s="84"/>
      <c r="F2775" s="84"/>
      <c r="G2775" s="485"/>
      <c r="H2775" s="572"/>
      <c r="I2775" s="84"/>
      <c r="J2775" s="84"/>
      <c r="K2775" s="84"/>
      <c r="L2775" s="84"/>
      <c r="M2775" s="84"/>
      <c r="N2775" s="84"/>
      <c r="O2775" s="84"/>
      <c r="P2775" s="84"/>
      <c r="Q2775" s="84"/>
      <c r="R2775" s="84"/>
      <c r="S2775" s="84"/>
      <c r="T2775" s="84"/>
      <c r="U2775" s="84"/>
      <c r="V2775" s="84"/>
      <c r="W2775" s="84"/>
      <c r="X2775" s="84"/>
      <c r="Y2775" s="84"/>
    </row>
    <row r="2776" spans="1:25">
      <c r="A2776" s="84"/>
      <c r="B2776" s="84"/>
      <c r="C2776" s="84"/>
      <c r="D2776" s="84"/>
      <c r="E2776" s="84"/>
      <c r="F2776" s="84"/>
      <c r="G2776" s="819"/>
      <c r="H2776" s="572"/>
      <c r="I2776" s="84"/>
      <c r="J2776" s="84"/>
      <c r="K2776" s="84"/>
      <c r="L2776" s="84"/>
      <c r="M2776" s="84"/>
      <c r="N2776" s="84"/>
      <c r="O2776" s="84"/>
      <c r="P2776" s="84"/>
      <c r="Q2776" s="84"/>
      <c r="R2776" s="84"/>
      <c r="S2776" s="84"/>
      <c r="T2776" s="84"/>
      <c r="U2776" s="84"/>
      <c r="V2776" s="84"/>
      <c r="W2776" s="84"/>
      <c r="X2776" s="84"/>
      <c r="Y2776" s="84"/>
    </row>
  </sheetData>
  <autoFilter ref="A3:H779" xr:uid="{00000000-0009-0000-0000-00001F000000}"/>
  <mergeCells count="3">
    <mergeCell ref="A1:H1"/>
    <mergeCell ref="F2:G2"/>
    <mergeCell ref="A2:E2"/>
  </mergeCells>
  <phoneticPr fontId="163" type="noConversion"/>
  <dataValidations count="2">
    <dataValidation type="list" errorStyle="warning" allowBlank="1" showErrorMessage="1" promptTitle="提示" prompt="$按下拉列表选择" sqref="G779:G2776" xr:uid="{00000000-0002-0000-1F00-000000000000}">
      <formula1>"业务正常,业务下滑,流失预警,有采购需求"</formula1>
    </dataValidation>
    <dataValidation type="list" errorStyle="warning" allowBlank="1" showErrorMessage="1" promptTitle="提示" prompt="$按下拉列表选择" sqref="G4:G778" xr:uid="{00000000-0002-0000-1F00-000001000000}">
      <formula1>"业务正常,业务下滑,流失预警,有采购需求,无法建联"</formula1>
    </dataValidation>
  </dataValidations>
  <pageMargins left="0.7" right="0.7" top="0.75" bottom="0.75" header="0.3" footer="0.3"/>
</worksheet>
</file>

<file path=xl/worksheets/sheet3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dimension ref="A1:AF599"/>
  <sheetViews>
    <sheetView workbookViewId="0">
      <pane ySplit="1" topLeftCell="A2" activePane="bottomLeft" state="frozen"/>
      <selection pane="bottomLeft"/>
    </sheetView>
  </sheetViews>
  <sheetFormatPr baseColWidth="10" defaultRowHeight="16"/>
  <cols>
    <col min="1" max="1" width="13.5" customWidth="1"/>
    <col min="2" max="2" width="9.1640625" customWidth="1"/>
    <col min="3" max="3" width="10.5" customWidth="1"/>
    <col min="4" max="4" width="12.5" customWidth="1"/>
    <col min="5" max="5" width="11.6640625" customWidth="1"/>
    <col min="6" max="6" width="19.5" customWidth="1"/>
    <col min="7" max="7" width="42.83203125" customWidth="1"/>
    <col min="8" max="8" width="16.5" customWidth="1"/>
    <col min="9" max="9" width="15" customWidth="1"/>
    <col min="10" max="10" width="14.5" customWidth="1"/>
    <col min="11" max="11" width="8"/>
    <col min="12" max="13" width="12.1640625" customWidth="1"/>
    <col min="14" max="14" width="27.1640625" customWidth="1"/>
    <col min="15" max="32" width="8"/>
  </cols>
  <sheetData>
    <row r="1" spans="1:32" ht="27" customHeight="1">
      <c r="A1" s="84"/>
      <c r="B1" s="823" t="s">
        <v>3235</v>
      </c>
      <c r="C1" s="823"/>
      <c r="D1" s="823" t="s">
        <v>124</v>
      </c>
      <c r="E1" s="823" t="s">
        <v>2222</v>
      </c>
      <c r="F1" s="823" t="s">
        <v>2</v>
      </c>
      <c r="G1" s="824" t="s">
        <v>3236</v>
      </c>
      <c r="H1" s="825" t="s">
        <v>3237</v>
      </c>
      <c r="I1" s="823" t="s">
        <v>3238</v>
      </c>
      <c r="J1" s="823" t="s">
        <v>3239</v>
      </c>
      <c r="K1" s="826" t="s">
        <v>28</v>
      </c>
      <c r="L1" s="823" t="s">
        <v>3240</v>
      </c>
      <c r="M1" s="823" t="s">
        <v>29</v>
      </c>
      <c r="N1" s="824" t="s">
        <v>3241</v>
      </c>
      <c r="O1" s="37"/>
      <c r="P1" s="37"/>
      <c r="Q1" s="37"/>
      <c r="R1" s="37"/>
      <c r="S1" s="37"/>
      <c r="T1" s="37"/>
      <c r="U1" s="37"/>
      <c r="V1" s="37"/>
      <c r="W1" s="37"/>
      <c r="X1" s="37"/>
      <c r="Y1" s="37"/>
      <c r="Z1" s="37"/>
      <c r="AA1" s="37"/>
      <c r="AB1" s="37"/>
      <c r="AC1" s="37"/>
      <c r="AD1" s="37"/>
      <c r="AE1" s="37"/>
      <c r="AF1" s="37"/>
    </row>
    <row r="2" spans="1:32" ht="51">
      <c r="A2" s="265">
        <v>43947</v>
      </c>
      <c r="B2" s="115" t="s">
        <v>3242</v>
      </c>
      <c r="C2" s="37">
        <v>881601521</v>
      </c>
      <c r="D2" s="37"/>
      <c r="E2" s="115" t="s">
        <v>901</v>
      </c>
      <c r="F2" s="115" t="s">
        <v>3243</v>
      </c>
      <c r="G2" s="137" t="s">
        <v>3244</v>
      </c>
      <c r="H2" s="265">
        <v>43951</v>
      </c>
      <c r="I2" s="115"/>
      <c r="J2" s="115" t="s">
        <v>3245</v>
      </c>
      <c r="K2" s="109">
        <v>4.26</v>
      </c>
      <c r="L2" s="115" t="s">
        <v>147</v>
      </c>
      <c r="M2" s="115"/>
      <c r="N2" s="137" t="s">
        <v>3246</v>
      </c>
      <c r="O2" s="37"/>
      <c r="P2" s="37"/>
      <c r="Q2" s="37"/>
      <c r="R2" s="37"/>
      <c r="S2" s="37"/>
      <c r="T2" s="37"/>
      <c r="U2" s="37"/>
      <c r="V2" s="37"/>
      <c r="W2" s="37"/>
      <c r="X2" s="37"/>
      <c r="Y2" s="37"/>
      <c r="Z2" s="37"/>
      <c r="AA2" s="37"/>
      <c r="AB2" s="37"/>
      <c r="AC2" s="37"/>
      <c r="AD2" s="37"/>
      <c r="AE2" s="37"/>
      <c r="AF2" s="37"/>
    </row>
    <row r="3" spans="1:32" ht="17">
      <c r="A3" s="265">
        <v>43947</v>
      </c>
      <c r="B3" s="115" t="s">
        <v>3242</v>
      </c>
      <c r="C3" s="37">
        <v>880052305</v>
      </c>
      <c r="D3" s="37"/>
      <c r="E3" s="115" t="s">
        <v>2590</v>
      </c>
      <c r="F3" s="115" t="s">
        <v>3247</v>
      </c>
      <c r="G3" s="137" t="s">
        <v>3248</v>
      </c>
      <c r="H3" s="265">
        <v>43948</v>
      </c>
      <c r="I3" s="37"/>
      <c r="J3" s="37"/>
      <c r="K3" s="516"/>
      <c r="L3" s="37"/>
      <c r="M3" s="37"/>
      <c r="N3" s="528"/>
      <c r="O3" s="37"/>
      <c r="P3" s="37"/>
      <c r="Q3" s="37"/>
      <c r="R3" s="37"/>
      <c r="S3" s="37"/>
      <c r="T3" s="37"/>
      <c r="U3" s="37"/>
      <c r="V3" s="37"/>
      <c r="W3" s="37"/>
      <c r="X3" s="37"/>
      <c r="Y3" s="37"/>
      <c r="Z3" s="37"/>
      <c r="AA3" s="37"/>
      <c r="AB3" s="37"/>
      <c r="AC3" s="37"/>
      <c r="AD3" s="37"/>
      <c r="AE3" s="37"/>
      <c r="AF3" s="37"/>
    </row>
    <row r="4" spans="1:32" ht="34">
      <c r="A4" s="265">
        <v>43947</v>
      </c>
      <c r="B4" s="115" t="s">
        <v>3242</v>
      </c>
      <c r="C4" s="37">
        <v>881860168</v>
      </c>
      <c r="D4" s="37"/>
      <c r="E4" s="115" t="s">
        <v>2590</v>
      </c>
      <c r="F4" s="115" t="s">
        <v>3249</v>
      </c>
      <c r="G4" s="137" t="s">
        <v>3250</v>
      </c>
      <c r="H4" s="265">
        <v>43948</v>
      </c>
      <c r="I4" s="37"/>
      <c r="J4" s="37"/>
      <c r="K4" s="516"/>
      <c r="L4" s="37"/>
      <c r="M4" s="37"/>
      <c r="N4" s="528"/>
      <c r="O4" s="37"/>
      <c r="P4" s="37"/>
      <c r="Q4" s="37"/>
      <c r="R4" s="37"/>
      <c r="S4" s="37"/>
      <c r="T4" s="37"/>
      <c r="U4" s="37"/>
      <c r="V4" s="37"/>
      <c r="W4" s="37"/>
      <c r="X4" s="37"/>
      <c r="Y4" s="37"/>
      <c r="Z4" s="37"/>
      <c r="AA4" s="37"/>
      <c r="AB4" s="37"/>
      <c r="AC4" s="37"/>
      <c r="AD4" s="37"/>
      <c r="AE4" s="37"/>
      <c r="AF4" s="37"/>
    </row>
    <row r="5" spans="1:32" ht="68">
      <c r="A5" s="265">
        <v>43947</v>
      </c>
      <c r="B5" s="115" t="s">
        <v>3242</v>
      </c>
      <c r="C5" s="37">
        <v>880005779</v>
      </c>
      <c r="D5" s="115" t="s">
        <v>139</v>
      </c>
      <c r="E5" s="115" t="s">
        <v>157</v>
      </c>
      <c r="F5" s="115" t="s">
        <v>3251</v>
      </c>
      <c r="G5" s="137" t="s">
        <v>3252</v>
      </c>
      <c r="H5" s="665">
        <v>43957</v>
      </c>
      <c r="I5" s="137" t="s">
        <v>3253</v>
      </c>
      <c r="J5" s="37"/>
      <c r="K5" s="516"/>
      <c r="L5" s="37"/>
      <c r="M5" s="37"/>
      <c r="N5" s="528"/>
      <c r="O5" s="37"/>
      <c r="P5" s="37"/>
      <c r="Q5" s="37"/>
      <c r="R5" s="37"/>
      <c r="S5" s="37"/>
      <c r="T5" s="37"/>
      <c r="U5" s="37"/>
      <c r="V5" s="37"/>
      <c r="W5" s="37"/>
      <c r="X5" s="37"/>
      <c r="Y5" s="37"/>
      <c r="Z5" s="37"/>
      <c r="AA5" s="37"/>
      <c r="AB5" s="37"/>
      <c r="AC5" s="37"/>
      <c r="AD5" s="37"/>
      <c r="AE5" s="37"/>
      <c r="AF5" s="37"/>
    </row>
    <row r="6" spans="1:32" ht="68">
      <c r="A6" s="265">
        <v>43947</v>
      </c>
      <c r="B6" s="115" t="s">
        <v>3242</v>
      </c>
      <c r="C6" s="37">
        <v>880019133</v>
      </c>
      <c r="D6" s="37" t="s">
        <v>345</v>
      </c>
      <c r="E6" s="115" t="s">
        <v>157</v>
      </c>
      <c r="F6" s="37"/>
      <c r="G6" s="137" t="s">
        <v>3254</v>
      </c>
      <c r="H6" s="265">
        <v>43950</v>
      </c>
      <c r="I6" s="115" t="s">
        <v>21</v>
      </c>
      <c r="J6" s="37"/>
      <c r="K6" s="516"/>
      <c r="L6" s="37"/>
      <c r="M6" s="37"/>
      <c r="N6" s="528"/>
      <c r="O6" s="37"/>
      <c r="P6" s="37"/>
      <c r="Q6" s="37"/>
      <c r="R6" s="37"/>
      <c r="S6" s="37"/>
      <c r="T6" s="37"/>
      <c r="U6" s="37"/>
      <c r="V6" s="37"/>
      <c r="W6" s="37"/>
      <c r="X6" s="37"/>
      <c r="Y6" s="37"/>
      <c r="Z6" s="37"/>
      <c r="AA6" s="37"/>
      <c r="AB6" s="37"/>
      <c r="AC6" s="37"/>
      <c r="AD6" s="37"/>
      <c r="AE6" s="37"/>
      <c r="AF6" s="37"/>
    </row>
    <row r="7" spans="1:32" ht="51">
      <c r="A7" s="265">
        <v>43947</v>
      </c>
      <c r="B7" s="115" t="s">
        <v>3242</v>
      </c>
      <c r="C7" s="37">
        <v>880260290</v>
      </c>
      <c r="D7" s="115" t="s">
        <v>139</v>
      </c>
      <c r="E7" s="115" t="s">
        <v>157</v>
      </c>
      <c r="F7" s="115" t="s">
        <v>3251</v>
      </c>
      <c r="G7" s="137" t="s">
        <v>3255</v>
      </c>
      <c r="H7" s="665">
        <v>43957</v>
      </c>
      <c r="I7" s="115" t="s">
        <v>3256</v>
      </c>
      <c r="J7" s="37"/>
      <c r="K7" s="516"/>
      <c r="L7" s="37"/>
      <c r="M7" s="37"/>
      <c r="N7" s="528"/>
      <c r="O7" s="37"/>
      <c r="P7" s="37"/>
      <c r="Q7" s="37"/>
      <c r="R7" s="37"/>
      <c r="S7" s="37"/>
      <c r="T7" s="37"/>
      <c r="U7" s="37"/>
      <c r="V7" s="37"/>
      <c r="W7" s="37"/>
      <c r="X7" s="37"/>
      <c r="Y7" s="37"/>
      <c r="Z7" s="37"/>
      <c r="AA7" s="37"/>
      <c r="AB7" s="37"/>
      <c r="AC7" s="37"/>
      <c r="AD7" s="37"/>
      <c r="AE7" s="37"/>
      <c r="AF7" s="37"/>
    </row>
    <row r="8" spans="1:32" ht="68">
      <c r="A8" s="265">
        <v>43947</v>
      </c>
      <c r="B8" s="115" t="s">
        <v>3242</v>
      </c>
      <c r="C8" s="37">
        <v>882012619</v>
      </c>
      <c r="D8" s="115" t="s">
        <v>139</v>
      </c>
      <c r="E8" s="115" t="s">
        <v>157</v>
      </c>
      <c r="F8" s="115" t="s">
        <v>3247</v>
      </c>
      <c r="G8" s="137" t="s">
        <v>3257</v>
      </c>
      <c r="H8" s="665">
        <v>43957</v>
      </c>
      <c r="I8" s="115" t="s">
        <v>3258</v>
      </c>
      <c r="J8" s="37"/>
      <c r="K8" s="516"/>
      <c r="L8" s="37"/>
      <c r="M8" s="37"/>
      <c r="N8" s="528"/>
      <c r="O8" s="37"/>
      <c r="P8" s="37"/>
      <c r="Q8" s="37"/>
      <c r="R8" s="37"/>
      <c r="S8" s="37"/>
      <c r="T8" s="37"/>
      <c r="U8" s="37"/>
      <c r="V8" s="37"/>
      <c r="W8" s="37"/>
      <c r="X8" s="37"/>
      <c r="Y8" s="37"/>
      <c r="Z8" s="37"/>
      <c r="AA8" s="37"/>
      <c r="AB8" s="37"/>
      <c r="AC8" s="37"/>
      <c r="AD8" s="37"/>
      <c r="AE8" s="37"/>
      <c r="AF8" s="37"/>
    </row>
    <row r="9" spans="1:32" ht="51">
      <c r="A9" s="265">
        <v>43947</v>
      </c>
      <c r="B9" s="115" t="s">
        <v>3242</v>
      </c>
      <c r="C9" s="37">
        <v>880361191</v>
      </c>
      <c r="D9" s="37"/>
      <c r="E9" s="37" t="s">
        <v>194</v>
      </c>
      <c r="F9" s="115" t="s">
        <v>3249</v>
      </c>
      <c r="G9" s="137" t="s">
        <v>3259</v>
      </c>
      <c r="H9" s="265">
        <v>43949</v>
      </c>
      <c r="I9" s="37"/>
      <c r="J9" s="37"/>
      <c r="K9" s="516"/>
      <c r="L9" s="37"/>
      <c r="M9" s="37"/>
      <c r="N9" s="528"/>
      <c r="O9" s="37"/>
      <c r="P9" s="37"/>
      <c r="Q9" s="37"/>
      <c r="R9" s="37"/>
      <c r="S9" s="37"/>
      <c r="T9" s="37"/>
      <c r="U9" s="37"/>
      <c r="V9" s="37"/>
      <c r="W9" s="37"/>
      <c r="X9" s="37"/>
      <c r="Y9" s="37"/>
      <c r="Z9" s="37"/>
      <c r="AA9" s="37"/>
      <c r="AB9" s="37"/>
      <c r="AC9" s="37"/>
      <c r="AD9" s="37"/>
      <c r="AE9" s="37"/>
      <c r="AF9" s="37"/>
    </row>
    <row r="10" spans="1:32" ht="68">
      <c r="A10" s="265">
        <v>43947</v>
      </c>
      <c r="B10" s="115" t="s">
        <v>3242</v>
      </c>
      <c r="C10" s="37">
        <v>880432527</v>
      </c>
      <c r="D10" s="37"/>
      <c r="E10" s="37" t="s">
        <v>194</v>
      </c>
      <c r="F10" s="115" t="s">
        <v>3249</v>
      </c>
      <c r="G10" s="137" t="s">
        <v>3260</v>
      </c>
      <c r="H10" s="265">
        <v>43949</v>
      </c>
      <c r="I10" s="37"/>
      <c r="J10" s="37"/>
      <c r="K10" s="516"/>
      <c r="L10" s="37"/>
      <c r="M10" s="37"/>
      <c r="N10" s="528"/>
      <c r="O10" s="37"/>
      <c r="P10" s="37"/>
      <c r="Q10" s="37"/>
      <c r="R10" s="37"/>
      <c r="S10" s="37"/>
      <c r="T10" s="37"/>
      <c r="U10" s="37"/>
      <c r="V10" s="37"/>
      <c r="W10" s="37"/>
      <c r="X10" s="37"/>
      <c r="Y10" s="37"/>
      <c r="Z10" s="37"/>
      <c r="AA10" s="37"/>
      <c r="AB10" s="37"/>
      <c r="AC10" s="37"/>
      <c r="AD10" s="37"/>
      <c r="AE10" s="37"/>
      <c r="AF10" s="37"/>
    </row>
    <row r="11" spans="1:32" ht="51">
      <c r="A11" s="265">
        <v>43947</v>
      </c>
      <c r="B11" s="115" t="s">
        <v>3242</v>
      </c>
      <c r="C11" s="37">
        <v>880442623</v>
      </c>
      <c r="D11" s="37"/>
      <c r="E11" s="37" t="s">
        <v>194</v>
      </c>
      <c r="F11" s="115" t="s">
        <v>3249</v>
      </c>
      <c r="G11" s="137" t="s">
        <v>3261</v>
      </c>
      <c r="H11" s="265">
        <v>43949</v>
      </c>
      <c r="I11" s="37"/>
      <c r="J11" s="37"/>
      <c r="K11" s="516"/>
      <c r="L11" s="37"/>
      <c r="M11" s="37"/>
      <c r="N11" s="528"/>
      <c r="O11" s="37"/>
      <c r="P11" s="37"/>
      <c r="Q11" s="37"/>
      <c r="R11" s="37"/>
      <c r="S11" s="37"/>
      <c r="T11" s="37"/>
      <c r="U11" s="37"/>
      <c r="V11" s="37"/>
      <c r="W11" s="37"/>
      <c r="X11" s="37"/>
      <c r="Y11" s="37"/>
      <c r="Z11" s="37"/>
      <c r="AA11" s="37"/>
      <c r="AB11" s="37"/>
      <c r="AC11" s="37"/>
      <c r="AD11" s="37"/>
      <c r="AE11" s="37"/>
      <c r="AF11" s="37"/>
    </row>
    <row r="12" spans="1:32" ht="68">
      <c r="A12" s="265">
        <v>43947</v>
      </c>
      <c r="B12" s="115" t="s">
        <v>3242</v>
      </c>
      <c r="C12" s="37">
        <v>880473975</v>
      </c>
      <c r="D12" s="37"/>
      <c r="E12" s="37" t="s">
        <v>194</v>
      </c>
      <c r="F12" s="115" t="s">
        <v>3249</v>
      </c>
      <c r="G12" s="137" t="s">
        <v>3262</v>
      </c>
      <c r="H12" s="265">
        <v>43950</v>
      </c>
      <c r="I12" s="37"/>
      <c r="J12" s="37"/>
      <c r="K12" s="516"/>
      <c r="L12" s="37"/>
      <c r="M12" s="37"/>
      <c r="N12" s="528"/>
      <c r="O12" s="37"/>
      <c r="P12" s="37"/>
      <c r="Q12" s="37"/>
      <c r="R12" s="37"/>
      <c r="S12" s="37"/>
      <c r="T12" s="37"/>
      <c r="U12" s="37"/>
      <c r="V12" s="37"/>
      <c r="W12" s="37"/>
      <c r="X12" s="37"/>
      <c r="Y12" s="37"/>
      <c r="Z12" s="37"/>
      <c r="AA12" s="37"/>
      <c r="AB12" s="37"/>
      <c r="AC12" s="37"/>
      <c r="AD12" s="37"/>
      <c r="AE12" s="37"/>
      <c r="AF12" s="37"/>
    </row>
    <row r="13" spans="1:32" ht="34">
      <c r="A13" s="265">
        <v>43947</v>
      </c>
      <c r="B13" s="115" t="s">
        <v>3242</v>
      </c>
      <c r="C13" s="37">
        <v>882011318</v>
      </c>
      <c r="D13" s="37"/>
      <c r="E13" s="37" t="s">
        <v>194</v>
      </c>
      <c r="F13" s="115" t="s">
        <v>3251</v>
      </c>
      <c r="G13" s="137" t="s">
        <v>3263</v>
      </c>
      <c r="H13" s="265">
        <v>43949</v>
      </c>
      <c r="I13" s="37"/>
      <c r="J13" s="37"/>
      <c r="K13" s="516"/>
      <c r="L13" s="37"/>
      <c r="M13" s="37"/>
      <c r="N13" s="528"/>
      <c r="O13" s="37"/>
      <c r="P13" s="37"/>
      <c r="Q13" s="37"/>
      <c r="R13" s="37"/>
      <c r="S13" s="37"/>
      <c r="T13" s="37"/>
      <c r="U13" s="37"/>
      <c r="V13" s="37"/>
      <c r="W13" s="37"/>
      <c r="X13" s="37"/>
      <c r="Y13" s="37"/>
      <c r="Z13" s="37"/>
      <c r="AA13" s="37"/>
      <c r="AB13" s="37"/>
      <c r="AC13" s="37"/>
      <c r="AD13" s="37"/>
      <c r="AE13" s="37"/>
      <c r="AF13" s="37"/>
    </row>
    <row r="14" spans="1:32">
      <c r="A14" s="37"/>
      <c r="B14" s="37"/>
      <c r="C14" s="37"/>
      <c r="D14" s="37"/>
      <c r="E14" s="37"/>
      <c r="F14" s="37"/>
      <c r="G14" s="37"/>
      <c r="H14" s="37"/>
      <c r="I14" s="37"/>
      <c r="J14" s="37"/>
      <c r="K14" s="37"/>
      <c r="L14" s="37"/>
      <c r="M14" s="37"/>
      <c r="N14" s="37"/>
      <c r="O14" s="37"/>
      <c r="P14" s="37"/>
      <c r="Q14" s="37"/>
      <c r="R14" s="37"/>
      <c r="S14" s="37"/>
      <c r="T14" s="37"/>
      <c r="U14" s="37"/>
      <c r="V14" s="37"/>
      <c r="W14" s="37"/>
      <c r="X14" s="37"/>
      <c r="Y14" s="37"/>
      <c r="Z14" s="37"/>
      <c r="AA14" s="37"/>
      <c r="AB14" s="37"/>
      <c r="AC14" s="37"/>
      <c r="AD14" s="37"/>
      <c r="AE14" s="37"/>
      <c r="AF14" s="37"/>
    </row>
    <row r="15" spans="1:32" ht="51">
      <c r="A15" s="265">
        <v>43947</v>
      </c>
      <c r="B15" s="115" t="s">
        <v>3242</v>
      </c>
      <c r="C15" s="37">
        <v>881389622</v>
      </c>
      <c r="D15" s="37" t="s">
        <v>139</v>
      </c>
      <c r="E15" s="115" t="s">
        <v>901</v>
      </c>
      <c r="F15" s="115" t="s">
        <v>3264</v>
      </c>
      <c r="G15" s="137" t="s">
        <v>3265</v>
      </c>
      <c r="H15" s="265">
        <v>43962</v>
      </c>
      <c r="I15" s="115"/>
      <c r="J15" s="115" t="s">
        <v>3266</v>
      </c>
      <c r="K15" s="37"/>
      <c r="L15" s="37"/>
      <c r="M15" s="37"/>
      <c r="N15" s="528"/>
      <c r="O15" s="37"/>
      <c r="P15" s="37"/>
      <c r="Q15" s="37"/>
      <c r="R15" s="37"/>
      <c r="S15" s="37"/>
      <c r="T15" s="37"/>
      <c r="U15" s="37"/>
      <c r="V15" s="37"/>
      <c r="W15" s="37"/>
      <c r="X15" s="37"/>
      <c r="Y15" s="37"/>
      <c r="Z15" s="37"/>
      <c r="AA15" s="37"/>
      <c r="AB15" s="37"/>
      <c r="AC15" s="37"/>
      <c r="AD15" s="37"/>
      <c r="AE15" s="37"/>
      <c r="AF15" s="37"/>
    </row>
    <row r="16" spans="1:32" ht="17">
      <c r="A16" s="265">
        <v>43947</v>
      </c>
      <c r="B16" s="115" t="s">
        <v>3242</v>
      </c>
      <c r="C16" s="37">
        <v>880430811</v>
      </c>
      <c r="D16" s="37" t="s">
        <v>139</v>
      </c>
      <c r="E16" s="115" t="s">
        <v>901</v>
      </c>
      <c r="F16" s="115" t="s">
        <v>3243</v>
      </c>
      <c r="G16" s="137" t="s">
        <v>3267</v>
      </c>
      <c r="H16" s="265">
        <v>43951</v>
      </c>
      <c r="I16" s="115"/>
      <c r="J16" s="115" t="s">
        <v>3245</v>
      </c>
      <c r="K16" s="109" t="s">
        <v>3268</v>
      </c>
      <c r="L16" s="37" t="s">
        <v>147</v>
      </c>
      <c r="M16" s="115"/>
      <c r="N16" s="137"/>
      <c r="O16" s="37"/>
      <c r="P16" s="37"/>
      <c r="Q16" s="37"/>
      <c r="R16" s="37"/>
      <c r="S16" s="37"/>
      <c r="T16" s="37"/>
      <c r="U16" s="37"/>
      <c r="V16" s="37"/>
      <c r="W16" s="37"/>
      <c r="X16" s="37"/>
      <c r="Y16" s="37"/>
      <c r="Z16" s="37"/>
      <c r="AA16" s="37"/>
      <c r="AB16" s="37"/>
      <c r="AC16" s="37"/>
      <c r="AD16" s="37"/>
      <c r="AE16" s="37"/>
      <c r="AF16" s="37"/>
    </row>
    <row r="17" spans="1:32" ht="68">
      <c r="A17" s="265">
        <v>43947</v>
      </c>
      <c r="B17" s="115" t="s">
        <v>3242</v>
      </c>
      <c r="C17" s="37">
        <v>880001365</v>
      </c>
      <c r="D17" s="37" t="s">
        <v>139</v>
      </c>
      <c r="E17" s="115" t="s">
        <v>901</v>
      </c>
      <c r="F17" s="115" t="s">
        <v>3249</v>
      </c>
      <c r="G17" s="137" t="s">
        <v>3269</v>
      </c>
      <c r="H17" s="265">
        <v>43949</v>
      </c>
      <c r="I17" s="115"/>
      <c r="J17" s="115" t="s">
        <v>3245</v>
      </c>
      <c r="K17" s="109" t="s">
        <v>3270</v>
      </c>
      <c r="L17" s="115" t="s">
        <v>147</v>
      </c>
      <c r="M17" s="115">
        <v>2300</v>
      </c>
      <c r="N17" s="137"/>
      <c r="O17" s="37"/>
      <c r="P17" s="37"/>
      <c r="Q17" s="37"/>
      <c r="R17" s="37"/>
      <c r="S17" s="37"/>
      <c r="T17" s="37"/>
      <c r="U17" s="37"/>
      <c r="V17" s="37"/>
      <c r="W17" s="37"/>
      <c r="X17" s="37"/>
      <c r="Y17" s="37"/>
      <c r="Z17" s="37"/>
      <c r="AA17" s="37"/>
      <c r="AB17" s="37"/>
      <c r="AC17" s="37"/>
      <c r="AD17" s="37"/>
      <c r="AE17" s="37"/>
      <c r="AF17" s="37"/>
    </row>
    <row r="18" spans="1:32" ht="17">
      <c r="A18" s="265">
        <v>43948</v>
      </c>
      <c r="B18" s="115" t="s">
        <v>3242</v>
      </c>
      <c r="C18" s="37">
        <v>880372036</v>
      </c>
      <c r="D18" s="37" t="s">
        <v>139</v>
      </c>
      <c r="E18" s="115" t="s">
        <v>901</v>
      </c>
      <c r="F18" s="115" t="s">
        <v>106</v>
      </c>
      <c r="G18" s="115" t="s">
        <v>3271</v>
      </c>
      <c r="H18" s="265">
        <v>43958</v>
      </c>
      <c r="I18" s="115"/>
      <c r="J18" s="115" t="s">
        <v>3266</v>
      </c>
      <c r="K18" s="516"/>
      <c r="L18" s="115"/>
      <c r="M18" s="115"/>
      <c r="N18" s="137" t="s">
        <v>3272</v>
      </c>
      <c r="O18" s="37"/>
      <c r="P18" s="37"/>
      <c r="Q18" s="37"/>
      <c r="R18" s="37"/>
      <c r="S18" s="37"/>
      <c r="T18" s="37"/>
      <c r="U18" s="37"/>
      <c r="V18" s="37"/>
      <c r="W18" s="37"/>
      <c r="X18" s="37"/>
      <c r="Y18" s="37"/>
      <c r="Z18" s="37"/>
      <c r="AA18" s="37"/>
      <c r="AB18" s="37"/>
      <c r="AC18" s="37"/>
      <c r="AD18" s="37"/>
      <c r="AE18" s="37"/>
      <c r="AF18" s="37"/>
    </row>
    <row r="19" spans="1:32" ht="56">
      <c r="A19" s="265">
        <v>43948</v>
      </c>
      <c r="B19" s="115" t="s">
        <v>3242</v>
      </c>
      <c r="C19" s="37">
        <v>881980903</v>
      </c>
      <c r="D19" s="37" t="s">
        <v>139</v>
      </c>
      <c r="E19" s="115" t="s">
        <v>901</v>
      </c>
      <c r="F19" s="115" t="s">
        <v>3273</v>
      </c>
      <c r="G19" s="751" t="s">
        <v>3274</v>
      </c>
      <c r="H19" s="265">
        <v>43951</v>
      </c>
      <c r="I19" s="115"/>
      <c r="J19" s="115" t="s">
        <v>3245</v>
      </c>
      <c r="K19" s="109" t="s">
        <v>3275</v>
      </c>
      <c r="L19" s="115" t="s">
        <v>140</v>
      </c>
      <c r="M19" s="115">
        <v>19</v>
      </c>
      <c r="N19" s="137"/>
      <c r="O19" s="37"/>
      <c r="P19" s="37"/>
      <c r="Q19" s="37"/>
      <c r="R19" s="37"/>
      <c r="S19" s="37"/>
      <c r="T19" s="37"/>
      <c r="U19" s="37"/>
      <c r="V19" s="37"/>
      <c r="W19" s="37"/>
      <c r="X19" s="37"/>
      <c r="Y19" s="37"/>
      <c r="Z19" s="37"/>
      <c r="AA19" s="37"/>
      <c r="AB19" s="37"/>
      <c r="AC19" s="37"/>
      <c r="AD19" s="37"/>
      <c r="AE19" s="37"/>
      <c r="AF19" s="37"/>
    </row>
    <row r="20" spans="1:32" ht="68">
      <c r="A20" s="265">
        <v>43947</v>
      </c>
      <c r="B20" s="115" t="s">
        <v>3242</v>
      </c>
      <c r="C20" s="37">
        <v>880000333</v>
      </c>
      <c r="D20" s="37"/>
      <c r="E20" s="115" t="s">
        <v>149</v>
      </c>
      <c r="F20" s="115" t="s">
        <v>3249</v>
      </c>
      <c r="G20" s="137" t="s">
        <v>3276</v>
      </c>
      <c r="H20" s="265">
        <v>43958</v>
      </c>
      <c r="I20" s="37"/>
      <c r="J20" s="37" t="s">
        <v>3245</v>
      </c>
      <c r="K20" s="109" t="s">
        <v>3277</v>
      </c>
      <c r="L20" s="37" t="s">
        <v>140</v>
      </c>
      <c r="M20" s="37">
        <v>504</v>
      </c>
      <c r="N20" s="137" t="s">
        <v>181</v>
      </c>
      <c r="O20" s="37"/>
      <c r="P20" s="37"/>
      <c r="Q20" s="37"/>
      <c r="R20" s="37"/>
      <c r="S20" s="37"/>
      <c r="T20" s="37"/>
      <c r="U20" s="37"/>
      <c r="V20" s="37"/>
      <c r="W20" s="37"/>
      <c r="X20" s="37"/>
      <c r="Y20" s="37"/>
      <c r="Z20" s="37"/>
      <c r="AA20" s="37"/>
      <c r="AB20" s="37"/>
      <c r="AC20" s="37"/>
      <c r="AD20" s="37"/>
      <c r="AE20" s="37"/>
      <c r="AF20" s="37"/>
    </row>
    <row r="21" spans="1:32" ht="34">
      <c r="A21" s="265">
        <v>43947</v>
      </c>
      <c r="B21" s="115" t="s">
        <v>3242</v>
      </c>
      <c r="C21" s="37">
        <v>880010266</v>
      </c>
      <c r="D21" s="37"/>
      <c r="E21" s="115" t="s">
        <v>149</v>
      </c>
      <c r="F21" s="115" t="s">
        <v>3249</v>
      </c>
      <c r="G21" s="137" t="s">
        <v>3278</v>
      </c>
      <c r="H21" s="265">
        <v>43948</v>
      </c>
      <c r="I21" s="37"/>
      <c r="J21" s="37" t="s">
        <v>3266</v>
      </c>
      <c r="K21" s="516"/>
      <c r="L21" s="37"/>
      <c r="M21" s="37"/>
      <c r="N21" s="137" t="s">
        <v>268</v>
      </c>
      <c r="O21" s="37"/>
      <c r="P21" s="37"/>
      <c r="Q21" s="37"/>
      <c r="R21" s="37"/>
      <c r="S21" s="37"/>
      <c r="T21" s="37"/>
      <c r="U21" s="37"/>
      <c r="V21" s="37"/>
      <c r="W21" s="37"/>
      <c r="X21" s="37"/>
      <c r="Y21" s="37"/>
      <c r="Z21" s="37"/>
      <c r="AA21" s="37"/>
      <c r="AB21" s="37"/>
      <c r="AC21" s="37"/>
      <c r="AD21" s="37"/>
      <c r="AE21" s="37"/>
      <c r="AF21" s="37"/>
    </row>
    <row r="22" spans="1:32" ht="51">
      <c r="A22" s="265">
        <v>43947</v>
      </c>
      <c r="B22" s="115" t="s">
        <v>3242</v>
      </c>
      <c r="C22" s="37">
        <v>880022018</v>
      </c>
      <c r="D22" s="37"/>
      <c r="E22" s="115" t="s">
        <v>149</v>
      </c>
      <c r="F22" s="115" t="s">
        <v>3249</v>
      </c>
      <c r="G22" s="137" t="s">
        <v>3279</v>
      </c>
      <c r="H22" s="265">
        <v>43950</v>
      </c>
      <c r="I22" s="37"/>
      <c r="J22" s="37" t="s">
        <v>3266</v>
      </c>
      <c r="K22" s="516"/>
      <c r="L22" s="37"/>
      <c r="M22" s="37"/>
      <c r="N22" s="137" t="s">
        <v>3280</v>
      </c>
      <c r="O22" s="37"/>
      <c r="P22" s="37"/>
      <c r="Q22" s="37"/>
      <c r="R22" s="37"/>
      <c r="S22" s="37"/>
      <c r="T22" s="37"/>
      <c r="U22" s="37"/>
      <c r="V22" s="37"/>
      <c r="W22" s="37"/>
      <c r="X22" s="37"/>
      <c r="Y22" s="37"/>
      <c r="Z22" s="37"/>
      <c r="AA22" s="37"/>
      <c r="AB22" s="37"/>
      <c r="AC22" s="37"/>
      <c r="AD22" s="37"/>
      <c r="AE22" s="37"/>
      <c r="AF22" s="37"/>
    </row>
    <row r="23" spans="1:32" ht="34">
      <c r="A23" s="265">
        <v>43947</v>
      </c>
      <c r="B23" s="115" t="s">
        <v>3242</v>
      </c>
      <c r="C23" s="37">
        <v>880681707</v>
      </c>
      <c r="D23" s="37"/>
      <c r="E23" s="115" t="s">
        <v>149</v>
      </c>
      <c r="F23" s="115" t="s">
        <v>3281</v>
      </c>
      <c r="G23" s="137" t="s">
        <v>3282</v>
      </c>
      <c r="H23" s="265">
        <v>43949</v>
      </c>
      <c r="I23" s="37"/>
      <c r="J23" s="37" t="s">
        <v>3245</v>
      </c>
      <c r="K23" s="109" t="s">
        <v>3283</v>
      </c>
      <c r="L23" s="37" t="s">
        <v>147</v>
      </c>
      <c r="M23" s="37">
        <v>1052</v>
      </c>
      <c r="N23" s="137" t="s">
        <v>1533</v>
      </c>
      <c r="O23" s="37"/>
      <c r="P23" s="37"/>
      <c r="Q23" s="37"/>
      <c r="R23" s="37"/>
      <c r="S23" s="37"/>
      <c r="T23" s="37"/>
      <c r="U23" s="37"/>
      <c r="V23" s="37"/>
      <c r="W23" s="37"/>
      <c r="X23" s="37"/>
      <c r="Y23" s="37"/>
      <c r="Z23" s="37"/>
      <c r="AA23" s="37"/>
      <c r="AB23" s="37"/>
      <c r="AC23" s="37"/>
      <c r="AD23" s="37"/>
      <c r="AE23" s="37"/>
      <c r="AF23" s="37"/>
    </row>
    <row r="24" spans="1:32" ht="51">
      <c r="A24" s="265">
        <v>43947</v>
      </c>
      <c r="B24" s="115" t="s">
        <v>3242</v>
      </c>
      <c r="C24" s="37">
        <v>881296136</v>
      </c>
      <c r="D24" s="37"/>
      <c r="E24" s="115" t="s">
        <v>149</v>
      </c>
      <c r="F24" s="115" t="s">
        <v>3281</v>
      </c>
      <c r="G24" s="137" t="s">
        <v>3284</v>
      </c>
      <c r="H24" s="265">
        <v>43958</v>
      </c>
      <c r="I24" s="37"/>
      <c r="J24" s="37" t="s">
        <v>3245</v>
      </c>
      <c r="K24" s="109" t="s">
        <v>3285</v>
      </c>
      <c r="L24" s="37" t="s">
        <v>147</v>
      </c>
      <c r="M24" s="37">
        <v>202</v>
      </c>
      <c r="N24" s="137" t="s">
        <v>811</v>
      </c>
      <c r="O24" s="37"/>
      <c r="P24" s="37"/>
      <c r="Q24" s="37"/>
      <c r="R24" s="37"/>
      <c r="S24" s="37"/>
      <c r="T24" s="37"/>
      <c r="U24" s="37"/>
      <c r="V24" s="37"/>
      <c r="W24" s="37"/>
      <c r="X24" s="37"/>
      <c r="Y24" s="37"/>
      <c r="Z24" s="37"/>
      <c r="AA24" s="37"/>
      <c r="AB24" s="37"/>
      <c r="AC24" s="37"/>
      <c r="AD24" s="37"/>
      <c r="AE24" s="37"/>
      <c r="AF24" s="37"/>
    </row>
    <row r="25" spans="1:32" ht="51">
      <c r="A25" s="265">
        <v>43947</v>
      </c>
      <c r="B25" s="115" t="s">
        <v>3242</v>
      </c>
      <c r="C25" s="37">
        <v>881591996</v>
      </c>
      <c r="D25" s="37"/>
      <c r="E25" s="115" t="s">
        <v>149</v>
      </c>
      <c r="F25" s="115" t="s">
        <v>3286</v>
      </c>
      <c r="G25" s="137" t="s">
        <v>3287</v>
      </c>
      <c r="H25" s="265">
        <v>43951</v>
      </c>
      <c r="I25" s="37"/>
      <c r="J25" s="37" t="s">
        <v>3288</v>
      </c>
      <c r="K25" s="516"/>
      <c r="L25" s="37"/>
      <c r="M25" s="37"/>
      <c r="N25" s="528"/>
      <c r="O25" s="37"/>
      <c r="P25" s="37"/>
      <c r="Q25" s="37"/>
      <c r="R25" s="37"/>
      <c r="S25" s="37"/>
      <c r="T25" s="37"/>
      <c r="U25" s="37"/>
      <c r="V25" s="37"/>
      <c r="W25" s="37"/>
      <c r="X25" s="37"/>
      <c r="Y25" s="37"/>
      <c r="Z25" s="37"/>
      <c r="AA25" s="37"/>
      <c r="AB25" s="37"/>
      <c r="AC25" s="37"/>
      <c r="AD25" s="37"/>
      <c r="AE25" s="37"/>
      <c r="AF25" s="37"/>
    </row>
    <row r="26" spans="1:32" ht="85">
      <c r="A26" s="265">
        <v>43948</v>
      </c>
      <c r="B26" s="115" t="s">
        <v>3242</v>
      </c>
      <c r="C26" s="37">
        <v>881599516</v>
      </c>
      <c r="D26" s="37"/>
      <c r="E26" s="115" t="s">
        <v>149</v>
      </c>
      <c r="F26" s="115" t="s">
        <v>3289</v>
      </c>
      <c r="G26" s="137" t="s">
        <v>3290</v>
      </c>
      <c r="H26" s="265">
        <v>43949</v>
      </c>
      <c r="I26" s="37"/>
      <c r="J26" s="37" t="s">
        <v>3288</v>
      </c>
      <c r="K26" s="516"/>
      <c r="L26" s="37"/>
      <c r="M26" s="37"/>
      <c r="N26" s="528"/>
      <c r="O26" s="37"/>
      <c r="P26" s="37"/>
      <c r="Q26" s="37"/>
      <c r="R26" s="37"/>
      <c r="S26" s="37"/>
      <c r="T26" s="37"/>
      <c r="U26" s="37"/>
      <c r="V26" s="37"/>
      <c r="W26" s="37"/>
      <c r="X26" s="37"/>
      <c r="Y26" s="37"/>
      <c r="Z26" s="37"/>
      <c r="AA26" s="37"/>
      <c r="AB26" s="37"/>
      <c r="AC26" s="37"/>
      <c r="AD26" s="37"/>
      <c r="AE26" s="37"/>
      <c r="AF26" s="37"/>
    </row>
    <row r="27" spans="1:32" ht="42">
      <c r="A27" s="265">
        <v>43948</v>
      </c>
      <c r="B27" s="115" t="s">
        <v>3242</v>
      </c>
      <c r="C27" s="37">
        <v>880044013</v>
      </c>
      <c r="D27" s="37"/>
      <c r="E27" s="115" t="s">
        <v>149</v>
      </c>
      <c r="F27" s="115" t="s">
        <v>3281</v>
      </c>
      <c r="G27" s="751" t="s">
        <v>3291</v>
      </c>
      <c r="H27" s="265">
        <v>43958</v>
      </c>
      <c r="I27" s="37"/>
      <c r="J27" s="37" t="s">
        <v>3245</v>
      </c>
      <c r="K27" s="109" t="s">
        <v>3268</v>
      </c>
      <c r="L27" s="37" t="s">
        <v>147</v>
      </c>
      <c r="M27" s="37">
        <v>575</v>
      </c>
      <c r="N27" s="137" t="s">
        <v>3292</v>
      </c>
      <c r="O27" s="37"/>
      <c r="P27" s="37"/>
      <c r="Q27" s="37"/>
      <c r="R27" s="37"/>
      <c r="S27" s="37"/>
      <c r="T27" s="37"/>
      <c r="U27" s="37"/>
      <c r="V27" s="37"/>
      <c r="W27" s="37"/>
      <c r="X27" s="37"/>
      <c r="Y27" s="37"/>
      <c r="Z27" s="37"/>
      <c r="AA27" s="37"/>
      <c r="AB27" s="37"/>
      <c r="AC27" s="37"/>
      <c r="AD27" s="37"/>
      <c r="AE27" s="37"/>
      <c r="AF27" s="37"/>
    </row>
    <row r="28" spans="1:32" ht="51">
      <c r="A28" s="265">
        <v>43948</v>
      </c>
      <c r="B28" s="115" t="s">
        <v>3242</v>
      </c>
      <c r="C28" s="37">
        <v>881906205</v>
      </c>
      <c r="D28" s="37"/>
      <c r="E28" s="115" t="s">
        <v>149</v>
      </c>
      <c r="F28" s="115" t="s">
        <v>3293</v>
      </c>
      <c r="G28" s="137" t="s">
        <v>3294</v>
      </c>
      <c r="H28" s="265">
        <v>43959</v>
      </c>
      <c r="I28" s="37"/>
      <c r="J28" s="37" t="s">
        <v>3245</v>
      </c>
      <c r="K28" s="109" t="s">
        <v>3295</v>
      </c>
      <c r="L28" s="37" t="s">
        <v>140</v>
      </c>
      <c r="M28" s="37">
        <v>2762.4</v>
      </c>
      <c r="N28" s="137" t="s">
        <v>3296</v>
      </c>
      <c r="O28" s="37"/>
      <c r="P28" s="37"/>
      <c r="Q28" s="37"/>
      <c r="R28" s="37"/>
      <c r="S28" s="37"/>
      <c r="T28" s="37"/>
      <c r="U28" s="37"/>
      <c r="V28" s="37"/>
      <c r="W28" s="37"/>
      <c r="X28" s="37"/>
      <c r="Y28" s="37"/>
      <c r="Z28" s="37"/>
      <c r="AA28" s="37"/>
      <c r="AB28" s="37"/>
      <c r="AC28" s="37"/>
      <c r="AD28" s="37"/>
      <c r="AE28" s="37"/>
      <c r="AF28" s="37"/>
    </row>
    <row r="29" spans="1:32" ht="17">
      <c r="A29" s="265">
        <v>43948</v>
      </c>
      <c r="B29" s="115" t="s">
        <v>3242</v>
      </c>
      <c r="C29" s="37">
        <v>880224649</v>
      </c>
      <c r="D29" s="37"/>
      <c r="E29" s="115" t="s">
        <v>175</v>
      </c>
      <c r="F29" s="115" t="s">
        <v>3297</v>
      </c>
      <c r="G29" s="137" t="s">
        <v>3298</v>
      </c>
      <c r="H29" s="265">
        <v>43961</v>
      </c>
      <c r="I29" s="37"/>
      <c r="J29" s="37"/>
      <c r="K29" s="516"/>
      <c r="L29" s="37"/>
      <c r="M29" s="37"/>
      <c r="N29" s="528"/>
      <c r="O29" s="37">
        <v>881300886</v>
      </c>
      <c r="P29" s="37"/>
      <c r="Q29" s="37"/>
      <c r="R29" s="37"/>
      <c r="S29" s="37"/>
      <c r="T29" s="37"/>
      <c r="U29" s="37"/>
      <c r="V29" s="37"/>
      <c r="W29" s="37"/>
      <c r="X29" s="37"/>
      <c r="Y29" s="37"/>
      <c r="Z29" s="37"/>
      <c r="AA29" s="37"/>
      <c r="AB29" s="37"/>
      <c r="AC29" s="37"/>
      <c r="AD29" s="37"/>
      <c r="AE29" s="37"/>
      <c r="AF29" s="37"/>
    </row>
    <row r="30" spans="1:32" ht="51">
      <c r="A30" s="265">
        <v>43947</v>
      </c>
      <c r="B30" s="115" t="s">
        <v>3242</v>
      </c>
      <c r="C30" s="37">
        <v>880008746</v>
      </c>
      <c r="D30" s="37"/>
      <c r="E30" s="115" t="s">
        <v>138</v>
      </c>
      <c r="F30" s="115" t="s">
        <v>3247</v>
      </c>
      <c r="G30" s="137" t="s">
        <v>3299</v>
      </c>
      <c r="H30" s="265">
        <v>43949</v>
      </c>
      <c r="I30" s="37"/>
      <c r="J30" s="37"/>
      <c r="K30" s="516"/>
      <c r="L30" s="37"/>
      <c r="M30" s="37"/>
      <c r="N30" s="528"/>
      <c r="O30" s="37"/>
      <c r="P30" s="37"/>
      <c r="Q30" s="37"/>
      <c r="R30" s="37"/>
      <c r="S30" s="37"/>
      <c r="T30" s="37"/>
      <c r="U30" s="37"/>
      <c r="V30" s="37"/>
      <c r="W30" s="37"/>
      <c r="X30" s="37"/>
      <c r="Y30" s="37"/>
      <c r="Z30" s="37"/>
      <c r="AA30" s="37"/>
      <c r="AB30" s="37"/>
      <c r="AC30" s="37"/>
      <c r="AD30" s="37"/>
      <c r="AE30" s="37"/>
      <c r="AF30" s="37"/>
    </row>
    <row r="31" spans="1:32" ht="34">
      <c r="A31" s="265">
        <v>43947</v>
      </c>
      <c r="B31" s="115" t="s">
        <v>3242</v>
      </c>
      <c r="C31" s="37">
        <v>880216367</v>
      </c>
      <c r="D31" s="37"/>
      <c r="E31" s="115" t="s">
        <v>138</v>
      </c>
      <c r="F31" s="37"/>
      <c r="G31" s="137" t="s">
        <v>3300</v>
      </c>
      <c r="H31" s="265">
        <v>43949</v>
      </c>
      <c r="I31" s="37"/>
      <c r="J31" s="37"/>
      <c r="K31" s="516"/>
      <c r="L31" s="37"/>
      <c r="M31" s="37"/>
      <c r="N31" s="528"/>
      <c r="O31" s="37"/>
      <c r="P31" s="37"/>
      <c r="Q31" s="37"/>
      <c r="R31" s="37"/>
      <c r="S31" s="37"/>
      <c r="T31" s="37"/>
      <c r="U31" s="37"/>
      <c r="V31" s="37"/>
      <c r="W31" s="37"/>
      <c r="X31" s="37"/>
      <c r="Y31" s="37"/>
      <c r="Z31" s="37"/>
      <c r="AA31" s="37"/>
      <c r="AB31" s="37"/>
      <c r="AC31" s="37"/>
      <c r="AD31" s="37"/>
      <c r="AE31" s="37"/>
      <c r="AF31" s="37"/>
    </row>
    <row r="32" spans="1:32" ht="51">
      <c r="A32" s="265">
        <v>43947</v>
      </c>
      <c r="B32" s="115" t="s">
        <v>3242</v>
      </c>
      <c r="C32" s="37">
        <v>880385479</v>
      </c>
      <c r="D32" s="37"/>
      <c r="E32" s="115" t="s">
        <v>138</v>
      </c>
      <c r="F32" s="137" t="s">
        <v>3301</v>
      </c>
      <c r="G32" s="137" t="s">
        <v>3302</v>
      </c>
      <c r="H32" s="265">
        <v>43950</v>
      </c>
      <c r="I32" s="37"/>
      <c r="J32" s="37"/>
      <c r="K32" s="516"/>
      <c r="L32" s="37"/>
      <c r="M32" s="37"/>
      <c r="N32" s="528"/>
      <c r="O32" s="37"/>
      <c r="P32" s="37"/>
      <c r="Q32" s="37"/>
      <c r="R32" s="37"/>
      <c r="S32" s="37"/>
      <c r="T32" s="37"/>
      <c r="U32" s="37"/>
      <c r="V32" s="37"/>
      <c r="W32" s="37"/>
      <c r="X32" s="37"/>
      <c r="Y32" s="37"/>
      <c r="Z32" s="37"/>
      <c r="AA32" s="37"/>
      <c r="AB32" s="37"/>
      <c r="AC32" s="37"/>
      <c r="AD32" s="37"/>
      <c r="AE32" s="37"/>
      <c r="AF32" s="37"/>
    </row>
    <row r="33" spans="1:32" ht="51">
      <c r="A33" s="265">
        <v>43947</v>
      </c>
      <c r="B33" s="115" t="s">
        <v>3242</v>
      </c>
      <c r="C33" s="37">
        <v>881486273</v>
      </c>
      <c r="D33" s="37"/>
      <c r="E33" s="115" t="s">
        <v>138</v>
      </c>
      <c r="F33" s="115" t="s">
        <v>3249</v>
      </c>
      <c r="G33" s="137" t="s">
        <v>3303</v>
      </c>
      <c r="H33" s="265">
        <v>43958</v>
      </c>
      <c r="I33" s="37"/>
      <c r="J33" s="37"/>
      <c r="K33" s="516"/>
      <c r="L33" s="37"/>
      <c r="M33" s="37"/>
      <c r="N33" s="528"/>
      <c r="O33" s="37"/>
      <c r="P33" s="37"/>
      <c r="Q33" s="37"/>
      <c r="R33" s="37"/>
      <c r="S33" s="37"/>
      <c r="T33" s="37"/>
      <c r="U33" s="37"/>
      <c r="V33" s="37"/>
      <c r="W33" s="37"/>
      <c r="X33" s="37"/>
      <c r="Y33" s="37"/>
      <c r="Z33" s="37"/>
      <c r="AA33" s="37"/>
      <c r="AB33" s="37"/>
      <c r="AC33" s="37"/>
      <c r="AD33" s="37"/>
      <c r="AE33" s="37"/>
      <c r="AF33" s="37"/>
    </row>
    <row r="34" spans="1:32" ht="17">
      <c r="A34" s="265">
        <v>43948</v>
      </c>
      <c r="B34" s="115" t="s">
        <v>3242</v>
      </c>
      <c r="C34" s="37">
        <v>880686372</v>
      </c>
      <c r="D34" s="37"/>
      <c r="E34" s="115" t="s">
        <v>138</v>
      </c>
      <c r="F34" s="115" t="s">
        <v>106</v>
      </c>
      <c r="G34" s="137" t="s">
        <v>3304</v>
      </c>
      <c r="H34" s="265">
        <v>43959</v>
      </c>
      <c r="I34" s="37"/>
      <c r="J34" s="37"/>
      <c r="K34" s="516"/>
      <c r="L34" s="37"/>
      <c r="M34" s="37"/>
      <c r="N34" s="528"/>
      <c r="O34" s="37"/>
      <c r="P34" s="37"/>
      <c r="Q34" s="37"/>
      <c r="R34" s="37"/>
      <c r="S34" s="37"/>
      <c r="T34" s="37"/>
      <c r="U34" s="37"/>
      <c r="V34" s="37"/>
      <c r="W34" s="37"/>
      <c r="X34" s="37"/>
      <c r="Y34" s="37"/>
      <c r="Z34" s="37"/>
      <c r="AA34" s="37"/>
      <c r="AB34" s="37"/>
      <c r="AC34" s="37"/>
      <c r="AD34" s="37"/>
      <c r="AE34" s="37"/>
      <c r="AF34" s="37"/>
    </row>
    <row r="35" spans="1:32" ht="17">
      <c r="A35" s="265">
        <v>43948</v>
      </c>
      <c r="B35" s="115" t="s">
        <v>3242</v>
      </c>
      <c r="C35" s="37">
        <v>880260749</v>
      </c>
      <c r="D35" s="37"/>
      <c r="E35" s="115" t="s">
        <v>138</v>
      </c>
      <c r="F35" s="115" t="s">
        <v>106</v>
      </c>
      <c r="G35" s="137" t="s">
        <v>3305</v>
      </c>
      <c r="H35" s="265">
        <v>43957</v>
      </c>
      <c r="I35" s="37"/>
      <c r="J35" s="37"/>
      <c r="K35" s="516"/>
      <c r="L35" s="37"/>
      <c r="M35" s="37"/>
      <c r="N35" s="528"/>
      <c r="O35" s="37"/>
      <c r="P35" s="37"/>
      <c r="Q35" s="37"/>
      <c r="R35" s="37"/>
      <c r="S35" s="37"/>
      <c r="T35" s="37"/>
      <c r="U35" s="37"/>
      <c r="V35" s="37"/>
      <c r="W35" s="37"/>
      <c r="X35" s="37"/>
      <c r="Y35" s="37"/>
      <c r="Z35" s="37"/>
      <c r="AA35" s="37"/>
      <c r="AB35" s="37"/>
      <c r="AC35" s="37"/>
      <c r="AD35" s="37"/>
      <c r="AE35" s="37"/>
      <c r="AF35" s="37"/>
    </row>
    <row r="36" spans="1:32" ht="119">
      <c r="A36" s="265">
        <v>43947</v>
      </c>
      <c r="B36" s="115" t="s">
        <v>3242</v>
      </c>
      <c r="C36" s="37">
        <v>880677403</v>
      </c>
      <c r="D36" s="37"/>
      <c r="E36" s="115" t="s">
        <v>839</v>
      </c>
      <c r="F36" s="115" t="s">
        <v>3306</v>
      </c>
      <c r="G36" s="137" t="s">
        <v>3307</v>
      </c>
      <c r="H36" s="265">
        <v>43949</v>
      </c>
      <c r="I36" s="37"/>
      <c r="J36" s="37"/>
      <c r="K36" s="516"/>
      <c r="L36" s="37"/>
      <c r="M36" s="37"/>
      <c r="N36" s="528"/>
      <c r="O36" s="37"/>
      <c r="P36" s="37"/>
      <c r="Q36" s="37"/>
      <c r="R36" s="37"/>
      <c r="S36" s="37"/>
      <c r="T36" s="37"/>
      <c r="U36" s="37"/>
      <c r="V36" s="37"/>
      <c r="W36" s="37"/>
      <c r="X36" s="37"/>
      <c r="Y36" s="37"/>
      <c r="Z36" s="37"/>
      <c r="AA36" s="37"/>
      <c r="AB36" s="37"/>
      <c r="AC36" s="37"/>
      <c r="AD36" s="37"/>
      <c r="AE36" s="37"/>
      <c r="AF36" s="37"/>
    </row>
    <row r="37" spans="1:32" ht="51">
      <c r="A37" s="265">
        <v>43947</v>
      </c>
      <c r="B37" s="115" t="s">
        <v>3242</v>
      </c>
      <c r="C37" s="37">
        <v>880006452</v>
      </c>
      <c r="D37" s="37"/>
      <c r="E37" s="115" t="s">
        <v>839</v>
      </c>
      <c r="F37" s="115" t="s">
        <v>3264</v>
      </c>
      <c r="G37" s="137" t="s">
        <v>3308</v>
      </c>
      <c r="H37" s="265">
        <v>43949</v>
      </c>
      <c r="I37" s="37"/>
      <c r="J37" s="37"/>
      <c r="K37" s="516"/>
      <c r="L37" s="37"/>
      <c r="M37" s="37"/>
      <c r="N37" s="528"/>
      <c r="O37" s="37"/>
      <c r="P37" s="37"/>
      <c r="Q37" s="37"/>
      <c r="R37" s="37"/>
      <c r="S37" s="37"/>
      <c r="T37" s="37"/>
      <c r="U37" s="37"/>
      <c r="V37" s="37"/>
      <c r="W37" s="37"/>
      <c r="X37" s="37"/>
      <c r="Y37" s="37"/>
      <c r="Z37" s="37"/>
      <c r="AA37" s="37"/>
      <c r="AB37" s="37"/>
      <c r="AC37" s="37"/>
      <c r="AD37" s="37"/>
      <c r="AE37" s="37"/>
      <c r="AF37" s="37"/>
    </row>
    <row r="38" spans="1:32" ht="70">
      <c r="A38" s="265">
        <v>43948</v>
      </c>
      <c r="B38" s="115" t="s">
        <v>3242</v>
      </c>
      <c r="C38" s="37">
        <v>881506855</v>
      </c>
      <c r="D38" s="37"/>
      <c r="E38" s="115" t="s">
        <v>839</v>
      </c>
      <c r="F38" s="115" t="s">
        <v>106</v>
      </c>
      <c r="G38" s="751" t="s">
        <v>3309</v>
      </c>
      <c r="H38" s="265">
        <v>43949</v>
      </c>
      <c r="I38" s="115"/>
      <c r="J38" s="115" t="s">
        <v>3245</v>
      </c>
      <c r="K38" s="516">
        <v>4.2699999999999996</v>
      </c>
      <c r="L38" s="37"/>
      <c r="M38" s="37"/>
      <c r="N38" s="528"/>
      <c r="O38" s="37"/>
      <c r="P38" s="37"/>
      <c r="Q38" s="37"/>
      <c r="R38" s="37"/>
      <c r="S38" s="37"/>
      <c r="T38" s="37"/>
      <c r="U38" s="37"/>
      <c r="V38" s="37"/>
      <c r="W38" s="37"/>
      <c r="X38" s="37"/>
      <c r="Y38" s="37"/>
      <c r="Z38" s="37"/>
      <c r="AA38" s="37"/>
      <c r="AB38" s="37"/>
      <c r="AC38" s="37"/>
      <c r="AD38" s="37"/>
      <c r="AE38" s="37"/>
      <c r="AF38" s="37"/>
    </row>
    <row r="39" spans="1:32" ht="112">
      <c r="A39" s="265">
        <v>43948</v>
      </c>
      <c r="B39" s="115" t="s">
        <v>3242</v>
      </c>
      <c r="C39" s="37">
        <v>880041972</v>
      </c>
      <c r="D39" s="37"/>
      <c r="E39" s="115" t="s">
        <v>839</v>
      </c>
      <c r="F39" s="115" t="s">
        <v>106</v>
      </c>
      <c r="G39" s="751" t="s">
        <v>3310</v>
      </c>
      <c r="H39" s="265">
        <v>43966</v>
      </c>
      <c r="I39" s="115"/>
      <c r="J39" s="115" t="s">
        <v>3245</v>
      </c>
      <c r="K39" s="516">
        <v>4.2699999999999996</v>
      </c>
      <c r="L39" s="37"/>
      <c r="M39" s="37"/>
      <c r="N39" s="528"/>
      <c r="O39" s="37"/>
      <c r="P39" s="37"/>
      <c r="Q39" s="37"/>
      <c r="R39" s="37"/>
      <c r="S39" s="37"/>
      <c r="T39" s="37"/>
      <c r="U39" s="37"/>
      <c r="V39" s="37"/>
      <c r="W39" s="37"/>
      <c r="X39" s="37"/>
      <c r="Y39" s="37"/>
      <c r="Z39" s="37"/>
      <c r="AA39" s="37"/>
      <c r="AB39" s="37"/>
      <c r="AC39" s="37"/>
      <c r="AD39" s="37"/>
      <c r="AE39" s="37"/>
      <c r="AF39" s="37"/>
    </row>
    <row r="40" spans="1:32" ht="34">
      <c r="A40" s="265">
        <v>43948</v>
      </c>
      <c r="B40" s="115" t="s">
        <v>3242</v>
      </c>
      <c r="C40" s="37">
        <v>881300886</v>
      </c>
      <c r="D40" s="37"/>
      <c r="E40" s="115" t="s">
        <v>839</v>
      </c>
      <c r="F40" s="115" t="s">
        <v>106</v>
      </c>
      <c r="G40" s="137" t="s">
        <v>3311</v>
      </c>
      <c r="H40" s="751" t="s">
        <v>3312</v>
      </c>
      <c r="I40" s="115"/>
      <c r="J40" s="115" t="s">
        <v>3245</v>
      </c>
      <c r="K40" s="516"/>
      <c r="L40" s="115"/>
      <c r="M40" s="115"/>
      <c r="N40" s="137" t="s">
        <v>3313</v>
      </c>
      <c r="O40" s="37"/>
      <c r="P40" s="37"/>
      <c r="Q40" s="37"/>
      <c r="R40" s="37"/>
      <c r="S40" s="37"/>
      <c r="T40" s="37"/>
      <c r="U40" s="37"/>
      <c r="V40" s="37"/>
      <c r="W40" s="37"/>
      <c r="X40" s="37"/>
      <c r="Y40" s="37"/>
      <c r="Z40" s="37"/>
      <c r="AA40" s="37"/>
      <c r="AB40" s="37"/>
      <c r="AC40" s="37"/>
      <c r="AD40" s="37"/>
      <c r="AE40" s="37"/>
      <c r="AF40" s="37"/>
    </row>
    <row r="41" spans="1:32" ht="51">
      <c r="A41" s="265">
        <v>43947</v>
      </c>
      <c r="B41" s="115" t="s">
        <v>3242</v>
      </c>
      <c r="C41" s="37">
        <v>881901279</v>
      </c>
      <c r="D41" s="37"/>
      <c r="E41" s="115" t="s">
        <v>3314</v>
      </c>
      <c r="F41" s="115" t="s">
        <v>3264</v>
      </c>
      <c r="G41" s="137" t="s">
        <v>3315</v>
      </c>
      <c r="H41" s="265">
        <v>43949</v>
      </c>
      <c r="I41" s="37"/>
      <c r="J41" s="37"/>
      <c r="K41" s="516"/>
      <c r="L41" s="37"/>
      <c r="M41" s="37"/>
      <c r="N41" s="528"/>
      <c r="O41" s="37"/>
      <c r="P41" s="37"/>
      <c r="Q41" s="37"/>
      <c r="R41" s="37"/>
      <c r="S41" s="37"/>
      <c r="T41" s="37"/>
      <c r="U41" s="37"/>
      <c r="V41" s="37"/>
      <c r="W41" s="37"/>
      <c r="X41" s="37"/>
      <c r="Y41" s="37"/>
      <c r="Z41" s="37"/>
      <c r="AA41" s="37"/>
      <c r="AB41" s="37"/>
      <c r="AC41" s="37"/>
      <c r="AD41" s="37"/>
      <c r="AE41" s="37"/>
      <c r="AF41" s="37"/>
    </row>
    <row r="42" spans="1:32" ht="34">
      <c r="A42" s="265">
        <v>43947</v>
      </c>
      <c r="B42" s="115" t="s">
        <v>3242</v>
      </c>
      <c r="C42" s="37">
        <v>881136621</v>
      </c>
      <c r="D42" s="37"/>
      <c r="E42" s="115" t="s">
        <v>2586</v>
      </c>
      <c r="F42" s="115" t="s">
        <v>3249</v>
      </c>
      <c r="G42" s="137" t="s">
        <v>3316</v>
      </c>
      <c r="H42" s="265">
        <v>43950</v>
      </c>
      <c r="I42" s="37"/>
      <c r="J42" s="37"/>
      <c r="K42" s="516"/>
      <c r="L42" s="37"/>
      <c r="M42" s="37"/>
      <c r="N42" s="528"/>
      <c r="O42" s="37"/>
      <c r="P42" s="37"/>
      <c r="Q42" s="37"/>
      <c r="R42" s="37"/>
      <c r="S42" s="37"/>
      <c r="T42" s="37"/>
      <c r="U42" s="37"/>
      <c r="V42" s="37"/>
      <c r="W42" s="37"/>
      <c r="X42" s="37"/>
      <c r="Y42" s="37"/>
      <c r="Z42" s="37"/>
      <c r="AA42" s="37"/>
      <c r="AB42" s="37"/>
      <c r="AC42" s="37"/>
      <c r="AD42" s="37"/>
      <c r="AE42" s="37"/>
      <c r="AF42" s="37"/>
    </row>
    <row r="43" spans="1:32" ht="102">
      <c r="A43" s="265">
        <v>43947</v>
      </c>
      <c r="B43" s="115" t="s">
        <v>3242</v>
      </c>
      <c r="C43" s="37">
        <v>881915592</v>
      </c>
      <c r="D43" s="37"/>
      <c r="E43" s="115" t="s">
        <v>2586</v>
      </c>
      <c r="F43" s="115" t="s">
        <v>3281</v>
      </c>
      <c r="G43" s="137" t="s">
        <v>3317</v>
      </c>
      <c r="H43" s="265"/>
      <c r="I43" s="37"/>
      <c r="J43" s="37"/>
      <c r="K43" s="516"/>
      <c r="L43" s="37"/>
      <c r="M43" s="37"/>
      <c r="N43" s="137" t="s">
        <v>3318</v>
      </c>
      <c r="O43" s="37"/>
      <c r="P43" s="37"/>
      <c r="Q43" s="37"/>
      <c r="R43" s="37"/>
      <c r="S43" s="37"/>
      <c r="T43" s="37"/>
      <c r="U43" s="37"/>
      <c r="V43" s="37"/>
      <c r="W43" s="37"/>
      <c r="X43" s="37"/>
      <c r="Y43" s="37"/>
      <c r="Z43" s="37"/>
      <c r="AA43" s="37"/>
      <c r="AB43" s="37"/>
      <c r="AC43" s="37"/>
      <c r="AD43" s="37"/>
      <c r="AE43" s="37"/>
      <c r="AF43" s="37"/>
    </row>
    <row r="44" spans="1:32" ht="17">
      <c r="A44" s="265">
        <v>43948</v>
      </c>
      <c r="B44" s="115" t="s">
        <v>3242</v>
      </c>
      <c r="C44" s="37">
        <v>880977724</v>
      </c>
      <c r="D44" s="37"/>
      <c r="E44" s="115" t="s">
        <v>2586</v>
      </c>
      <c r="F44" s="115" t="s">
        <v>1751</v>
      </c>
      <c r="G44" s="137" t="s">
        <v>3319</v>
      </c>
      <c r="H44" s="665">
        <v>43958</v>
      </c>
      <c r="I44" s="37"/>
      <c r="J44" s="115" t="s">
        <v>3288</v>
      </c>
      <c r="K44" s="516"/>
      <c r="L44" s="115"/>
      <c r="M44" s="115"/>
      <c r="N44" s="137" t="s">
        <v>3320</v>
      </c>
      <c r="O44" s="37"/>
      <c r="P44" s="37"/>
      <c r="Q44" s="37"/>
      <c r="R44" s="37"/>
      <c r="S44" s="37"/>
      <c r="T44" s="37"/>
      <c r="U44" s="37"/>
      <c r="V44" s="37"/>
      <c r="W44" s="37"/>
      <c r="X44" s="37"/>
      <c r="Y44" s="37"/>
      <c r="Z44" s="37"/>
      <c r="AA44" s="37"/>
      <c r="AB44" s="37"/>
      <c r="AC44" s="37"/>
      <c r="AD44" s="37"/>
      <c r="AE44" s="37"/>
      <c r="AF44" s="37"/>
    </row>
    <row r="45" spans="1:32" ht="51">
      <c r="A45" s="265">
        <v>43947</v>
      </c>
      <c r="B45" s="115" t="s">
        <v>3242</v>
      </c>
      <c r="C45" s="37">
        <v>880044109</v>
      </c>
      <c r="D45" s="37"/>
      <c r="E45" s="115" t="s">
        <v>206</v>
      </c>
      <c r="F45" s="115" t="s">
        <v>3321</v>
      </c>
      <c r="G45" s="137" t="s">
        <v>3322</v>
      </c>
      <c r="H45" s="265">
        <v>43976</v>
      </c>
      <c r="I45" s="37"/>
      <c r="J45" s="115" t="s">
        <v>3245</v>
      </c>
      <c r="K45" s="109" t="s">
        <v>3323</v>
      </c>
      <c r="L45" s="37" t="s">
        <v>147</v>
      </c>
      <c r="M45" s="37">
        <v>425</v>
      </c>
      <c r="N45" s="528"/>
      <c r="O45" s="37"/>
      <c r="P45" s="37"/>
      <c r="Q45" s="37"/>
      <c r="R45" s="37"/>
      <c r="S45" s="37"/>
      <c r="T45" s="37"/>
      <c r="U45" s="37"/>
      <c r="V45" s="37"/>
      <c r="W45" s="37"/>
      <c r="X45" s="37"/>
      <c r="Y45" s="37"/>
      <c r="Z45" s="37"/>
      <c r="AA45" s="37"/>
      <c r="AB45" s="37"/>
      <c r="AC45" s="37"/>
      <c r="AD45" s="37"/>
      <c r="AE45" s="37"/>
      <c r="AF45" s="37"/>
    </row>
    <row r="46" spans="1:32" ht="68">
      <c r="A46" s="265">
        <v>43947</v>
      </c>
      <c r="B46" s="115" t="s">
        <v>3242</v>
      </c>
      <c r="C46" s="37">
        <v>880071326</v>
      </c>
      <c r="D46" s="37"/>
      <c r="E46" s="115" t="s">
        <v>206</v>
      </c>
      <c r="F46" s="115" t="s">
        <v>3243</v>
      </c>
      <c r="G46" s="137" t="s">
        <v>3324</v>
      </c>
      <c r="H46" s="265">
        <v>43950</v>
      </c>
      <c r="I46" s="115" t="s">
        <v>21</v>
      </c>
      <c r="J46" s="115" t="s">
        <v>3245</v>
      </c>
      <c r="K46" s="109" t="s">
        <v>3325</v>
      </c>
      <c r="L46" s="37" t="s">
        <v>140</v>
      </c>
      <c r="M46" s="37">
        <v>3500</v>
      </c>
      <c r="N46" s="528"/>
      <c r="O46" s="37"/>
      <c r="P46" s="37"/>
      <c r="Q46" s="37"/>
      <c r="R46" s="37"/>
      <c r="S46" s="37"/>
      <c r="T46" s="37"/>
      <c r="U46" s="37"/>
      <c r="V46" s="37"/>
      <c r="W46" s="37"/>
      <c r="X46" s="37"/>
      <c r="Y46" s="37"/>
      <c r="Z46" s="37"/>
      <c r="AA46" s="37"/>
      <c r="AB46" s="37"/>
      <c r="AC46" s="37"/>
      <c r="AD46" s="37"/>
      <c r="AE46" s="37"/>
      <c r="AF46" s="37"/>
    </row>
    <row r="47" spans="1:32" ht="68">
      <c r="A47" s="265">
        <v>43947</v>
      </c>
      <c r="B47" s="115" t="s">
        <v>3242</v>
      </c>
      <c r="C47" s="37">
        <v>880792959</v>
      </c>
      <c r="D47" s="37"/>
      <c r="E47" s="115" t="s">
        <v>206</v>
      </c>
      <c r="F47" s="115" t="s">
        <v>3326</v>
      </c>
      <c r="G47" s="137" t="s">
        <v>3327</v>
      </c>
      <c r="H47" s="265">
        <v>43958</v>
      </c>
      <c r="I47" s="37"/>
      <c r="J47" s="37" t="s">
        <v>3266</v>
      </c>
      <c r="K47" s="516"/>
      <c r="L47" s="37"/>
      <c r="M47" s="37"/>
      <c r="N47" s="137" t="s">
        <v>3328</v>
      </c>
      <c r="O47" s="37"/>
      <c r="P47" s="37"/>
      <c r="Q47" s="37"/>
      <c r="R47" s="37"/>
      <c r="S47" s="37"/>
      <c r="T47" s="37"/>
      <c r="U47" s="37"/>
      <c r="V47" s="37"/>
      <c r="W47" s="37"/>
      <c r="X47" s="37"/>
      <c r="Y47" s="37"/>
      <c r="Z47" s="37"/>
      <c r="AA47" s="37"/>
      <c r="AB47" s="37"/>
      <c r="AC47" s="37"/>
      <c r="AD47" s="37"/>
      <c r="AE47" s="37"/>
      <c r="AF47" s="37"/>
    </row>
    <row r="48" spans="1:32" ht="85">
      <c r="A48" s="265">
        <v>43947</v>
      </c>
      <c r="B48" s="115" t="s">
        <v>3242</v>
      </c>
      <c r="C48" s="37">
        <v>881588354</v>
      </c>
      <c r="D48" s="37"/>
      <c r="E48" s="115" t="s">
        <v>206</v>
      </c>
      <c r="F48" s="115" t="s">
        <v>3249</v>
      </c>
      <c r="G48" s="137" t="s">
        <v>3329</v>
      </c>
      <c r="H48" s="265">
        <v>43949</v>
      </c>
      <c r="I48" s="37"/>
      <c r="J48" s="115" t="s">
        <v>1955</v>
      </c>
      <c r="K48" s="516"/>
      <c r="L48" s="37"/>
      <c r="M48" s="37"/>
      <c r="N48" s="528"/>
      <c r="O48" s="37"/>
      <c r="P48" s="37"/>
      <c r="Q48" s="37"/>
      <c r="R48" s="37"/>
      <c r="S48" s="37"/>
      <c r="T48" s="37"/>
      <c r="U48" s="37"/>
      <c r="V48" s="37"/>
      <c r="W48" s="37"/>
      <c r="X48" s="37"/>
      <c r="Y48" s="37"/>
      <c r="Z48" s="37"/>
      <c r="AA48" s="37"/>
      <c r="AB48" s="37"/>
      <c r="AC48" s="37"/>
      <c r="AD48" s="37"/>
      <c r="AE48" s="37"/>
      <c r="AF48" s="37"/>
    </row>
    <row r="49" spans="1:32" ht="34">
      <c r="A49" s="265">
        <v>43947</v>
      </c>
      <c r="B49" s="115" t="s">
        <v>3242</v>
      </c>
      <c r="C49" s="37">
        <v>881595993</v>
      </c>
      <c r="D49" s="37"/>
      <c r="E49" s="115" t="s">
        <v>206</v>
      </c>
      <c r="F49" s="115" t="s">
        <v>3247</v>
      </c>
      <c r="G49" s="137" t="s">
        <v>3330</v>
      </c>
      <c r="H49" s="265">
        <v>43950</v>
      </c>
      <c r="I49" s="37"/>
      <c r="J49" s="37" t="s">
        <v>3266</v>
      </c>
      <c r="K49" s="516"/>
      <c r="L49" s="37"/>
      <c r="M49" s="37"/>
      <c r="N49" s="528"/>
      <c r="O49" s="37"/>
      <c r="P49" s="37"/>
      <c r="Q49" s="37"/>
      <c r="R49" s="37"/>
      <c r="S49" s="37"/>
      <c r="T49" s="37"/>
      <c r="U49" s="37"/>
      <c r="V49" s="37"/>
      <c r="W49" s="37"/>
      <c r="X49" s="37"/>
      <c r="Y49" s="37"/>
      <c r="Z49" s="37"/>
      <c r="AA49" s="37"/>
      <c r="AB49" s="37"/>
      <c r="AC49" s="37"/>
      <c r="AD49" s="37"/>
      <c r="AE49" s="37"/>
      <c r="AF49" s="37"/>
    </row>
    <row r="50" spans="1:32" ht="68">
      <c r="A50" s="265">
        <v>43947</v>
      </c>
      <c r="B50" s="115" t="s">
        <v>3242</v>
      </c>
      <c r="C50" s="37">
        <v>881587769</v>
      </c>
      <c r="D50" s="37"/>
      <c r="E50" s="115" t="s">
        <v>1413</v>
      </c>
      <c r="F50" s="115" t="s">
        <v>3281</v>
      </c>
      <c r="G50" s="137" t="s">
        <v>3331</v>
      </c>
      <c r="H50" s="265">
        <v>43950</v>
      </c>
      <c r="I50" s="115" t="s">
        <v>21</v>
      </c>
      <c r="J50" s="115" t="s">
        <v>3245</v>
      </c>
      <c r="K50" s="516">
        <v>4.28</v>
      </c>
      <c r="L50" s="37"/>
      <c r="M50" s="37"/>
      <c r="N50" s="528"/>
      <c r="O50" s="37"/>
      <c r="P50" s="37"/>
      <c r="Q50" s="37"/>
      <c r="R50" s="37"/>
      <c r="S50" s="37"/>
      <c r="T50" s="37"/>
      <c r="U50" s="37"/>
      <c r="V50" s="37"/>
      <c r="W50" s="37"/>
      <c r="X50" s="37"/>
      <c r="Y50" s="37"/>
      <c r="Z50" s="37"/>
      <c r="AA50" s="37"/>
      <c r="AB50" s="37"/>
      <c r="AC50" s="37"/>
      <c r="AD50" s="37"/>
      <c r="AE50" s="37"/>
      <c r="AF50" s="37"/>
    </row>
    <row r="51" spans="1:32" ht="76">
      <c r="A51" s="265">
        <v>43948</v>
      </c>
      <c r="B51" s="115" t="s">
        <v>3242</v>
      </c>
      <c r="C51" s="37">
        <v>881915442</v>
      </c>
      <c r="D51" s="37"/>
      <c r="E51" s="115" t="s">
        <v>156</v>
      </c>
      <c r="F51" s="115" t="s">
        <v>106</v>
      </c>
      <c r="G51" s="827" t="s">
        <v>3332</v>
      </c>
      <c r="H51" s="265">
        <v>43957</v>
      </c>
      <c r="I51" s="37"/>
      <c r="J51" s="37" t="s">
        <v>3245</v>
      </c>
      <c r="K51" s="109" t="s">
        <v>3333</v>
      </c>
      <c r="L51" s="37" t="s">
        <v>140</v>
      </c>
      <c r="M51" s="37">
        <v>328</v>
      </c>
      <c r="N51" s="528"/>
      <c r="O51" s="37"/>
      <c r="P51" s="37"/>
      <c r="Q51" s="37"/>
      <c r="R51" s="37"/>
      <c r="S51" s="37"/>
      <c r="T51" s="37"/>
      <c r="U51" s="37"/>
      <c r="V51" s="37"/>
      <c r="W51" s="37"/>
      <c r="X51" s="37"/>
      <c r="Y51" s="37"/>
      <c r="Z51" s="37"/>
      <c r="AA51" s="37"/>
      <c r="AB51" s="37"/>
      <c r="AC51" s="37"/>
      <c r="AD51" s="37"/>
      <c r="AE51" s="37"/>
      <c r="AF51" s="37"/>
    </row>
    <row r="52" spans="1:32" ht="51">
      <c r="A52" s="265">
        <v>43948</v>
      </c>
      <c r="B52" s="115" t="s">
        <v>3242</v>
      </c>
      <c r="C52" s="37">
        <v>880018621</v>
      </c>
      <c r="D52" s="37"/>
      <c r="E52" s="115" t="s">
        <v>194</v>
      </c>
      <c r="F52" s="115" t="s">
        <v>3289</v>
      </c>
      <c r="G52" s="137" t="s">
        <v>3334</v>
      </c>
      <c r="H52" s="265">
        <v>43950</v>
      </c>
      <c r="I52" s="37"/>
      <c r="J52" s="37"/>
      <c r="K52" s="516"/>
      <c r="L52" s="37"/>
      <c r="M52" s="37"/>
      <c r="N52" s="528"/>
      <c r="O52" s="37"/>
      <c r="P52" s="37"/>
      <c r="Q52" s="37"/>
      <c r="R52" s="37"/>
      <c r="S52" s="37"/>
      <c r="T52" s="37"/>
      <c r="U52" s="37"/>
      <c r="V52" s="37"/>
      <c r="W52" s="37"/>
      <c r="X52" s="37"/>
      <c r="Y52" s="37"/>
      <c r="Z52" s="37"/>
      <c r="AA52" s="37"/>
      <c r="AB52" s="37"/>
      <c r="AC52" s="37"/>
      <c r="AD52" s="37"/>
      <c r="AE52" s="37"/>
      <c r="AF52" s="37"/>
    </row>
    <row r="53" spans="1:32" ht="17">
      <c r="A53" s="265">
        <v>43949</v>
      </c>
      <c r="B53" s="115" t="s">
        <v>3242</v>
      </c>
      <c r="C53" s="37">
        <v>881974481</v>
      </c>
      <c r="D53" s="37"/>
      <c r="E53" s="115" t="s">
        <v>2586</v>
      </c>
      <c r="F53" s="115" t="s">
        <v>106</v>
      </c>
      <c r="G53" s="137" t="s">
        <v>3335</v>
      </c>
      <c r="H53" s="265">
        <v>43963</v>
      </c>
      <c r="I53" s="37"/>
      <c r="J53" s="37"/>
      <c r="K53" s="516"/>
      <c r="L53" s="37"/>
      <c r="M53" s="37"/>
      <c r="N53" s="528"/>
      <c r="O53" s="37"/>
      <c r="P53" s="37"/>
      <c r="Q53" s="37"/>
      <c r="R53" s="37"/>
      <c r="S53" s="37"/>
      <c r="T53" s="37"/>
      <c r="U53" s="37"/>
      <c r="V53" s="37"/>
      <c r="W53" s="37"/>
      <c r="X53" s="37"/>
      <c r="Y53" s="37"/>
      <c r="Z53" s="37"/>
      <c r="AA53" s="37"/>
      <c r="AB53" s="37"/>
      <c r="AC53" s="37"/>
      <c r="AD53" s="37"/>
      <c r="AE53" s="37"/>
      <c r="AF53" s="37"/>
    </row>
    <row r="54" spans="1:32" ht="68">
      <c r="A54" s="265">
        <v>43949</v>
      </c>
      <c r="B54" s="115" t="s">
        <v>3242</v>
      </c>
      <c r="C54" s="37">
        <v>881911388</v>
      </c>
      <c r="D54" s="37"/>
      <c r="E54" s="115" t="s">
        <v>2586</v>
      </c>
      <c r="F54" s="115" t="s">
        <v>106</v>
      </c>
      <c r="G54" s="137" t="s">
        <v>3336</v>
      </c>
      <c r="H54" s="265">
        <v>43979</v>
      </c>
      <c r="I54" s="37"/>
      <c r="J54" s="37"/>
      <c r="K54" s="516"/>
      <c r="L54" s="37"/>
      <c r="M54" s="37"/>
      <c r="N54" s="528"/>
      <c r="O54" s="37"/>
      <c r="P54" s="37"/>
      <c r="Q54" s="37"/>
      <c r="R54" s="37"/>
      <c r="S54" s="37"/>
      <c r="T54" s="37"/>
      <c r="U54" s="37"/>
      <c r="V54" s="37"/>
      <c r="W54" s="37"/>
      <c r="X54" s="37"/>
      <c r="Y54" s="37"/>
      <c r="Z54" s="37"/>
      <c r="AA54" s="37"/>
      <c r="AB54" s="37"/>
      <c r="AC54" s="37"/>
      <c r="AD54" s="37"/>
      <c r="AE54" s="37"/>
      <c r="AF54" s="37"/>
    </row>
    <row r="55" spans="1:32" ht="17">
      <c r="A55" s="265">
        <v>43949</v>
      </c>
      <c r="B55" s="115" t="s">
        <v>3242</v>
      </c>
      <c r="C55" s="37">
        <v>881900456</v>
      </c>
      <c r="D55" s="37"/>
      <c r="E55" s="115" t="s">
        <v>2586</v>
      </c>
      <c r="F55" s="115" t="s">
        <v>106</v>
      </c>
      <c r="G55" s="137" t="s">
        <v>3337</v>
      </c>
      <c r="H55" s="665">
        <v>43971</v>
      </c>
      <c r="I55" s="37"/>
      <c r="J55" s="37"/>
      <c r="K55" s="516"/>
      <c r="L55" s="37"/>
      <c r="M55" s="37"/>
      <c r="N55" s="528"/>
      <c r="O55" s="37"/>
      <c r="P55" s="37"/>
      <c r="Q55" s="37"/>
      <c r="R55" s="37"/>
      <c r="S55" s="37"/>
      <c r="T55" s="37"/>
      <c r="U55" s="37"/>
      <c r="V55" s="37"/>
      <c r="W55" s="37"/>
      <c r="X55" s="37"/>
      <c r="Y55" s="37"/>
      <c r="Z55" s="37"/>
      <c r="AA55" s="37"/>
      <c r="AB55" s="37"/>
      <c r="AC55" s="37"/>
      <c r="AD55" s="37"/>
      <c r="AE55" s="37"/>
      <c r="AF55" s="37"/>
    </row>
    <row r="56" spans="1:32" ht="34">
      <c r="A56" s="265">
        <v>43949</v>
      </c>
      <c r="B56" s="115" t="s">
        <v>3242</v>
      </c>
      <c r="C56" s="37">
        <v>880031988</v>
      </c>
      <c r="D56" s="37"/>
      <c r="E56" s="115" t="s">
        <v>839</v>
      </c>
      <c r="F56" s="115" t="s">
        <v>106</v>
      </c>
      <c r="G56" s="137" t="s">
        <v>3338</v>
      </c>
      <c r="H56" s="665" t="s">
        <v>3339</v>
      </c>
      <c r="I56" s="115"/>
      <c r="J56" s="115" t="s">
        <v>3245</v>
      </c>
      <c r="K56" s="516">
        <v>4.28</v>
      </c>
      <c r="L56" s="37"/>
      <c r="M56" s="37"/>
      <c r="N56" s="528"/>
      <c r="O56" s="37"/>
      <c r="P56" s="37"/>
      <c r="Q56" s="37"/>
      <c r="R56" s="37"/>
      <c r="S56" s="37"/>
      <c r="T56" s="37"/>
      <c r="U56" s="37"/>
      <c r="V56" s="37"/>
      <c r="W56" s="37"/>
      <c r="X56" s="37"/>
      <c r="Y56" s="37"/>
      <c r="Z56" s="37"/>
      <c r="AA56" s="37"/>
      <c r="AB56" s="37"/>
      <c r="AC56" s="37"/>
      <c r="AD56" s="37"/>
      <c r="AE56" s="37"/>
      <c r="AF56" s="37"/>
    </row>
    <row r="57" spans="1:32" ht="51">
      <c r="A57" s="265">
        <v>43949</v>
      </c>
      <c r="B57" s="115" t="s">
        <v>3242</v>
      </c>
      <c r="C57" s="37">
        <v>880384245</v>
      </c>
      <c r="D57" s="37"/>
      <c r="E57" s="115" t="s">
        <v>156</v>
      </c>
      <c r="F57" s="115" t="s">
        <v>3289</v>
      </c>
      <c r="G57" s="137" t="s">
        <v>3340</v>
      </c>
      <c r="H57" s="665" t="s">
        <v>3341</v>
      </c>
      <c r="I57" s="37"/>
      <c r="J57" s="37"/>
      <c r="K57" s="516"/>
      <c r="L57" s="37"/>
      <c r="M57" s="37"/>
      <c r="N57" s="528"/>
      <c r="O57" s="37"/>
      <c r="P57" s="37"/>
      <c r="Q57" s="37"/>
      <c r="R57" s="37"/>
      <c r="S57" s="37"/>
      <c r="T57" s="37"/>
      <c r="U57" s="37"/>
      <c r="V57" s="37"/>
      <c r="W57" s="37"/>
      <c r="X57" s="37"/>
      <c r="Y57" s="37"/>
      <c r="Z57" s="37"/>
      <c r="AA57" s="37"/>
      <c r="AB57" s="37"/>
      <c r="AC57" s="37"/>
      <c r="AD57" s="37"/>
      <c r="AE57" s="37"/>
      <c r="AF57" s="37"/>
    </row>
    <row r="58" spans="1:32" ht="17">
      <c r="A58" s="265">
        <v>43949</v>
      </c>
      <c r="B58" s="115" t="s">
        <v>3242</v>
      </c>
      <c r="C58" s="37">
        <v>880022541</v>
      </c>
      <c r="D58" s="37" t="s">
        <v>139</v>
      </c>
      <c r="E58" s="115" t="s">
        <v>901</v>
      </c>
      <c r="F58" s="115" t="s">
        <v>3281</v>
      </c>
      <c r="G58" s="137" t="s">
        <v>3342</v>
      </c>
      <c r="H58" s="265">
        <v>43959</v>
      </c>
      <c r="I58" s="115"/>
      <c r="J58" s="115" t="s">
        <v>3245</v>
      </c>
      <c r="K58" s="109" t="s">
        <v>3333</v>
      </c>
      <c r="L58" s="115" t="s">
        <v>147</v>
      </c>
      <c r="M58" s="115">
        <v>590</v>
      </c>
      <c r="N58" s="137"/>
      <c r="O58" s="37"/>
      <c r="P58" s="37"/>
      <c r="Q58" s="37"/>
      <c r="R58" s="37"/>
      <c r="S58" s="37"/>
      <c r="T58" s="37"/>
      <c r="U58" s="37"/>
      <c r="V58" s="37"/>
      <c r="W58" s="37"/>
      <c r="X58" s="37"/>
      <c r="Y58" s="37"/>
      <c r="Z58" s="37"/>
      <c r="AA58" s="37"/>
      <c r="AB58" s="37"/>
      <c r="AC58" s="37"/>
      <c r="AD58" s="37"/>
      <c r="AE58" s="37"/>
      <c r="AF58" s="37"/>
    </row>
    <row r="59" spans="1:32" ht="51">
      <c r="A59" s="265">
        <v>43949</v>
      </c>
      <c r="B59" s="115" t="s">
        <v>3242</v>
      </c>
      <c r="C59" s="37">
        <v>880046201</v>
      </c>
      <c r="D59" s="37"/>
      <c r="E59" s="115" t="s">
        <v>206</v>
      </c>
      <c r="F59" s="115" t="s">
        <v>3289</v>
      </c>
      <c r="G59" s="137" t="s">
        <v>3343</v>
      </c>
      <c r="H59" s="265">
        <v>43959</v>
      </c>
      <c r="I59" s="37"/>
      <c r="J59" s="115" t="s">
        <v>3266</v>
      </c>
      <c r="K59" s="516"/>
      <c r="L59" s="37"/>
      <c r="M59" s="37"/>
      <c r="N59" s="137" t="s">
        <v>1426</v>
      </c>
      <c r="O59" s="37"/>
      <c r="P59" s="37"/>
      <c r="Q59" s="37"/>
      <c r="R59" s="37"/>
      <c r="S59" s="37"/>
      <c r="T59" s="37"/>
      <c r="U59" s="37"/>
      <c r="V59" s="37"/>
      <c r="W59" s="37"/>
      <c r="X59" s="37"/>
      <c r="Y59" s="37"/>
      <c r="Z59" s="37"/>
      <c r="AA59" s="37"/>
      <c r="AB59" s="37"/>
      <c r="AC59" s="37"/>
      <c r="AD59" s="37"/>
      <c r="AE59" s="37"/>
      <c r="AF59" s="37"/>
    </row>
    <row r="60" spans="1:32" ht="34">
      <c r="A60" s="265">
        <v>43949</v>
      </c>
      <c r="B60" s="115" t="s">
        <v>3242</v>
      </c>
      <c r="C60" s="37">
        <v>882031106</v>
      </c>
      <c r="D60" s="37" t="s">
        <v>139</v>
      </c>
      <c r="E60" s="115" t="s">
        <v>901</v>
      </c>
      <c r="F60" s="115" t="s">
        <v>106</v>
      </c>
      <c r="G60" s="137" t="s">
        <v>3344</v>
      </c>
      <c r="H60" s="265">
        <v>43965</v>
      </c>
      <c r="I60" s="115"/>
      <c r="J60" s="115" t="s">
        <v>3288</v>
      </c>
      <c r="K60" s="109" t="s">
        <v>3345</v>
      </c>
      <c r="L60" s="37" t="s">
        <v>140</v>
      </c>
      <c r="M60" s="37">
        <v>493</v>
      </c>
      <c r="N60" s="528"/>
      <c r="O60" s="37"/>
      <c r="P60" s="37"/>
      <c r="Q60" s="37"/>
      <c r="R60" s="37"/>
      <c r="S60" s="37"/>
      <c r="T60" s="37"/>
      <c r="U60" s="37"/>
      <c r="V60" s="37"/>
      <c r="W60" s="37"/>
      <c r="X60" s="37"/>
      <c r="Y60" s="37"/>
      <c r="Z60" s="37"/>
      <c r="AA60" s="37"/>
      <c r="AB60" s="37"/>
      <c r="AC60" s="37"/>
      <c r="AD60" s="37"/>
      <c r="AE60" s="37"/>
      <c r="AF60" s="37"/>
    </row>
    <row r="61" spans="1:32" ht="34">
      <c r="A61" s="265">
        <v>43949</v>
      </c>
      <c r="B61" s="115" t="s">
        <v>3242</v>
      </c>
      <c r="C61" s="37">
        <v>880859500</v>
      </c>
      <c r="D61" s="37"/>
      <c r="E61" s="115" t="s">
        <v>156</v>
      </c>
      <c r="F61" s="115" t="s">
        <v>3289</v>
      </c>
      <c r="G61" s="137" t="s">
        <v>3346</v>
      </c>
      <c r="H61" s="665" t="s">
        <v>3341</v>
      </c>
      <c r="I61" s="37"/>
      <c r="J61" s="37"/>
      <c r="K61" s="516"/>
      <c r="L61" s="37"/>
      <c r="M61" s="37"/>
      <c r="N61" s="528"/>
      <c r="O61" s="37"/>
      <c r="P61" s="37"/>
      <c r="Q61" s="37"/>
      <c r="R61" s="37"/>
      <c r="S61" s="37"/>
      <c r="T61" s="37"/>
      <c r="U61" s="37"/>
      <c r="V61" s="37"/>
      <c r="W61" s="37"/>
      <c r="X61" s="37"/>
      <c r="Y61" s="37"/>
      <c r="Z61" s="37"/>
      <c r="AA61" s="37"/>
      <c r="AB61" s="37"/>
      <c r="AC61" s="37"/>
      <c r="AD61" s="37"/>
      <c r="AE61" s="37"/>
      <c r="AF61" s="37"/>
    </row>
    <row r="62" spans="1:32">
      <c r="A62" s="265">
        <v>43949</v>
      </c>
      <c r="B62" s="115" t="s">
        <v>3242</v>
      </c>
      <c r="C62" s="37">
        <v>880892831</v>
      </c>
      <c r="D62" s="37"/>
      <c r="E62" s="115" t="s">
        <v>149</v>
      </c>
      <c r="F62" s="115" t="s">
        <v>3281</v>
      </c>
      <c r="G62" s="530" t="s">
        <v>3347</v>
      </c>
      <c r="H62" s="265">
        <v>43959</v>
      </c>
      <c r="I62" s="37"/>
      <c r="J62" s="37" t="s">
        <v>3288</v>
      </c>
      <c r="K62" s="516"/>
      <c r="L62" s="37"/>
      <c r="M62" s="37"/>
      <c r="N62" s="528"/>
      <c r="O62" s="37"/>
      <c r="P62" s="37"/>
      <c r="Q62" s="37"/>
      <c r="R62" s="37"/>
      <c r="S62" s="37"/>
      <c r="T62" s="37"/>
      <c r="U62" s="37"/>
      <c r="V62" s="37"/>
      <c r="W62" s="37"/>
      <c r="X62" s="37"/>
      <c r="Y62" s="37"/>
      <c r="Z62" s="37"/>
      <c r="AA62" s="37"/>
      <c r="AB62" s="37"/>
      <c r="AC62" s="37"/>
      <c r="AD62" s="37"/>
      <c r="AE62" s="37"/>
      <c r="AF62" s="37"/>
    </row>
    <row r="63" spans="1:32" ht="34">
      <c r="A63" s="265">
        <v>43949</v>
      </c>
      <c r="B63" s="115" t="s">
        <v>3242</v>
      </c>
      <c r="C63" s="37">
        <v>881601381</v>
      </c>
      <c r="D63" s="37"/>
      <c r="E63" s="115" t="s">
        <v>149</v>
      </c>
      <c r="F63" s="115" t="s">
        <v>3289</v>
      </c>
      <c r="G63" s="137" t="s">
        <v>3348</v>
      </c>
      <c r="H63" s="665" t="s">
        <v>3341</v>
      </c>
      <c r="I63" s="37"/>
      <c r="J63" s="37" t="s">
        <v>3288</v>
      </c>
      <c r="K63" s="516"/>
      <c r="L63" s="37"/>
      <c r="M63" s="37"/>
      <c r="N63" s="137" t="s">
        <v>3349</v>
      </c>
      <c r="O63" s="37"/>
      <c r="P63" s="37"/>
      <c r="Q63" s="37"/>
      <c r="R63" s="37"/>
      <c r="S63" s="37"/>
      <c r="T63" s="37"/>
      <c r="U63" s="37"/>
      <c r="V63" s="37"/>
      <c r="W63" s="37"/>
      <c r="X63" s="37"/>
      <c r="Y63" s="37"/>
      <c r="Z63" s="37"/>
      <c r="AA63" s="37"/>
      <c r="AB63" s="37"/>
      <c r="AC63" s="37"/>
      <c r="AD63" s="37"/>
      <c r="AE63" s="37"/>
      <c r="AF63" s="37"/>
    </row>
    <row r="64" spans="1:32" ht="34">
      <c r="A64" s="265">
        <v>43950</v>
      </c>
      <c r="B64" s="115" t="s">
        <v>3242</v>
      </c>
      <c r="C64" s="37">
        <v>880047580</v>
      </c>
      <c r="D64" s="37"/>
      <c r="E64" s="115" t="s">
        <v>175</v>
      </c>
      <c r="F64" s="115" t="s">
        <v>3264</v>
      </c>
      <c r="G64" s="137" t="s">
        <v>3350</v>
      </c>
      <c r="H64" s="265">
        <v>43966</v>
      </c>
      <c r="I64" s="37"/>
      <c r="J64" s="37"/>
      <c r="K64" s="516"/>
      <c r="L64" s="37"/>
      <c r="M64" s="37"/>
      <c r="N64" s="528"/>
      <c r="O64" s="37"/>
      <c r="P64" s="37"/>
      <c r="Q64" s="37"/>
      <c r="R64" s="37"/>
      <c r="S64" s="37"/>
      <c r="T64" s="37"/>
      <c r="U64" s="37"/>
      <c r="V64" s="37"/>
      <c r="W64" s="37"/>
      <c r="X64" s="37"/>
      <c r="Y64" s="37"/>
      <c r="Z64" s="37"/>
      <c r="AA64" s="37"/>
      <c r="AB64" s="37"/>
      <c r="AC64" s="37"/>
      <c r="AD64" s="37"/>
      <c r="AE64" s="37"/>
      <c r="AF64" s="37"/>
    </row>
    <row r="65" spans="1:32" ht="68">
      <c r="A65" s="37">
        <v>4.29</v>
      </c>
      <c r="B65" s="115" t="s">
        <v>3242</v>
      </c>
      <c r="C65" s="37">
        <v>880225351</v>
      </c>
      <c r="D65" s="37"/>
      <c r="E65" s="115" t="s">
        <v>839</v>
      </c>
      <c r="F65" s="115" t="s">
        <v>3289</v>
      </c>
      <c r="G65" s="137" t="s">
        <v>3351</v>
      </c>
      <c r="H65" s="37">
        <v>5.15</v>
      </c>
      <c r="I65" s="37"/>
      <c r="J65" s="37"/>
      <c r="K65" s="516"/>
      <c r="L65" s="37"/>
      <c r="M65" s="37"/>
      <c r="N65" s="528"/>
      <c r="O65" s="37"/>
      <c r="P65" s="37"/>
      <c r="Q65" s="37"/>
      <c r="R65" s="37"/>
      <c r="S65" s="37"/>
      <c r="T65" s="37"/>
      <c r="U65" s="37"/>
      <c r="V65" s="37"/>
      <c r="W65" s="37"/>
      <c r="X65" s="37"/>
      <c r="Y65" s="37"/>
      <c r="Z65" s="37"/>
      <c r="AA65" s="37"/>
      <c r="AB65" s="37"/>
      <c r="AC65" s="37"/>
      <c r="AD65" s="37"/>
      <c r="AE65" s="37"/>
      <c r="AF65" s="37"/>
    </row>
    <row r="66" spans="1:32" ht="51">
      <c r="A66" s="115" t="s">
        <v>3352</v>
      </c>
      <c r="B66" s="115" t="s">
        <v>3242</v>
      </c>
      <c r="C66" s="37">
        <v>880041528</v>
      </c>
      <c r="D66" s="37"/>
      <c r="E66" s="115" t="s">
        <v>156</v>
      </c>
      <c r="F66" s="115" t="s">
        <v>3289</v>
      </c>
      <c r="G66" s="137" t="s">
        <v>3353</v>
      </c>
      <c r="H66" s="265">
        <v>43959</v>
      </c>
      <c r="I66" s="37"/>
      <c r="J66" s="37"/>
      <c r="K66" s="516"/>
      <c r="L66" s="37"/>
      <c r="M66" s="37"/>
      <c r="N66" s="528"/>
      <c r="O66" s="37"/>
      <c r="P66" s="37"/>
      <c r="Q66" s="37"/>
      <c r="R66" s="37"/>
      <c r="S66" s="37"/>
      <c r="T66" s="37"/>
      <c r="U66" s="37"/>
      <c r="V66" s="37"/>
      <c r="W66" s="37"/>
      <c r="X66" s="37"/>
      <c r="Y66" s="37"/>
      <c r="Z66" s="37"/>
      <c r="AA66" s="37"/>
      <c r="AB66" s="37"/>
      <c r="AC66" s="37"/>
      <c r="AD66" s="37"/>
      <c r="AE66" s="37"/>
      <c r="AF66" s="37"/>
    </row>
    <row r="67" spans="1:32" ht="51">
      <c r="A67" s="115" t="s">
        <v>3352</v>
      </c>
      <c r="B67" s="115" t="s">
        <v>3242</v>
      </c>
      <c r="C67" s="37">
        <v>881940767</v>
      </c>
      <c r="D67" s="37"/>
      <c r="E67" s="115" t="s">
        <v>156</v>
      </c>
      <c r="F67" s="115" t="s">
        <v>3289</v>
      </c>
      <c r="G67" s="137" t="s">
        <v>3354</v>
      </c>
      <c r="H67" s="265">
        <v>43961</v>
      </c>
      <c r="I67" s="37"/>
      <c r="J67" s="37"/>
      <c r="K67" s="516"/>
      <c r="L67" s="37"/>
      <c r="M67" s="37"/>
      <c r="N67" s="528"/>
      <c r="O67" s="37"/>
      <c r="P67" s="37"/>
      <c r="Q67" s="37"/>
      <c r="R67" s="37"/>
      <c r="S67" s="37"/>
      <c r="T67" s="37"/>
      <c r="U67" s="37"/>
      <c r="V67" s="37"/>
      <c r="W67" s="37"/>
      <c r="X67" s="37"/>
      <c r="Y67" s="37"/>
      <c r="Z67" s="37"/>
      <c r="AA67" s="37"/>
      <c r="AB67" s="37"/>
      <c r="AC67" s="37"/>
      <c r="AD67" s="37"/>
      <c r="AE67" s="37"/>
      <c r="AF67" s="37"/>
    </row>
    <row r="68" spans="1:32" ht="17">
      <c r="A68" s="265">
        <v>43950</v>
      </c>
      <c r="B68" s="115" t="s">
        <v>3242</v>
      </c>
      <c r="C68" s="37">
        <v>880768842</v>
      </c>
      <c r="D68" s="37" t="s">
        <v>139</v>
      </c>
      <c r="E68" s="115" t="s">
        <v>901</v>
      </c>
      <c r="F68" s="115" t="s">
        <v>3251</v>
      </c>
      <c r="G68" s="137" t="s">
        <v>3355</v>
      </c>
      <c r="H68" s="265">
        <v>43958</v>
      </c>
      <c r="I68" s="115"/>
      <c r="J68" s="115" t="s">
        <v>3245</v>
      </c>
      <c r="K68" s="109" t="s">
        <v>3356</v>
      </c>
      <c r="L68" s="37" t="s">
        <v>147</v>
      </c>
      <c r="M68" s="37">
        <v>999</v>
      </c>
      <c r="N68" s="528"/>
      <c r="O68" s="37"/>
      <c r="P68" s="37"/>
      <c r="Q68" s="37"/>
      <c r="R68" s="37"/>
      <c r="S68" s="37"/>
      <c r="T68" s="37"/>
      <c r="U68" s="37"/>
      <c r="V68" s="37"/>
      <c r="W68" s="37"/>
      <c r="X68" s="37"/>
      <c r="Y68" s="37"/>
      <c r="Z68" s="37"/>
      <c r="AA68" s="37"/>
      <c r="AB68" s="37"/>
      <c r="AC68" s="37"/>
      <c r="AD68" s="37"/>
      <c r="AE68" s="37"/>
      <c r="AF68" s="37"/>
    </row>
    <row r="69" spans="1:32" ht="51">
      <c r="A69" s="265">
        <v>43950</v>
      </c>
      <c r="B69" s="115" t="s">
        <v>3242</v>
      </c>
      <c r="C69" s="37">
        <v>880016317</v>
      </c>
      <c r="D69" s="115" t="s">
        <v>139</v>
      </c>
      <c r="E69" s="115" t="s">
        <v>157</v>
      </c>
      <c r="F69" s="115" t="s">
        <v>3251</v>
      </c>
      <c r="G69" s="137" t="s">
        <v>3357</v>
      </c>
      <c r="H69" s="265">
        <v>43958</v>
      </c>
      <c r="I69" s="37"/>
      <c r="J69" s="37"/>
      <c r="K69" s="516"/>
      <c r="L69" s="37"/>
      <c r="M69" s="37"/>
      <c r="N69" s="528"/>
      <c r="O69" s="37"/>
      <c r="P69" s="37"/>
      <c r="Q69" s="37"/>
      <c r="R69" s="37"/>
      <c r="S69" s="37"/>
      <c r="T69" s="37"/>
      <c r="U69" s="37"/>
      <c r="V69" s="37"/>
      <c r="W69" s="37"/>
      <c r="X69" s="37"/>
      <c r="Y69" s="37"/>
      <c r="Z69" s="37"/>
      <c r="AA69" s="37"/>
      <c r="AB69" s="37"/>
      <c r="AC69" s="37"/>
      <c r="AD69" s="37"/>
      <c r="AE69" s="37"/>
      <c r="AF69" s="37"/>
    </row>
    <row r="70" spans="1:32" ht="51">
      <c r="A70" s="265">
        <v>43950</v>
      </c>
      <c r="B70" s="115" t="s">
        <v>3242</v>
      </c>
      <c r="C70" s="37">
        <v>881863879</v>
      </c>
      <c r="D70" s="37"/>
      <c r="E70" s="115" t="s">
        <v>194</v>
      </c>
      <c r="F70" s="115" t="s">
        <v>3289</v>
      </c>
      <c r="G70" s="137" t="s">
        <v>3358</v>
      </c>
      <c r="H70" s="265">
        <v>43958</v>
      </c>
      <c r="I70" s="37"/>
      <c r="J70" s="37"/>
      <c r="K70" s="516"/>
      <c r="L70" s="37"/>
      <c r="M70" s="37"/>
      <c r="N70" s="528"/>
      <c r="O70" s="37"/>
      <c r="P70" s="37"/>
      <c r="Q70" s="37"/>
      <c r="R70" s="37"/>
      <c r="S70" s="37"/>
      <c r="T70" s="37"/>
      <c r="U70" s="37"/>
      <c r="V70" s="37"/>
      <c r="W70" s="37"/>
      <c r="X70" s="37"/>
      <c r="Y70" s="37"/>
      <c r="Z70" s="37"/>
      <c r="AA70" s="37"/>
      <c r="AB70" s="37"/>
      <c r="AC70" s="37"/>
      <c r="AD70" s="37"/>
      <c r="AE70" s="37"/>
      <c r="AF70" s="37"/>
    </row>
    <row r="71" spans="1:32">
      <c r="A71" s="23"/>
      <c r="B71" s="23"/>
      <c r="C71" s="23"/>
      <c r="D71" s="23"/>
      <c r="E71" s="23"/>
      <c r="F71" s="23"/>
      <c r="G71" s="23"/>
      <c r="H71" s="23"/>
      <c r="I71" s="23"/>
      <c r="J71" s="23"/>
      <c r="K71" s="23"/>
      <c r="L71" s="23"/>
      <c r="M71" s="23"/>
      <c r="N71" s="23"/>
      <c r="O71" s="23"/>
      <c r="P71" s="23"/>
      <c r="Q71" s="23"/>
      <c r="R71" s="23"/>
      <c r="S71" s="23"/>
      <c r="T71" s="23"/>
      <c r="U71" s="23"/>
      <c r="V71" s="23"/>
      <c r="W71" s="23"/>
      <c r="X71" s="23"/>
      <c r="Y71" s="23"/>
      <c r="Z71" s="23"/>
      <c r="AA71" s="23"/>
      <c r="AB71" s="23"/>
      <c r="AC71" s="23"/>
      <c r="AD71" s="23"/>
      <c r="AE71" s="23"/>
      <c r="AF71" s="23"/>
    </row>
    <row r="72" spans="1:32" ht="17">
      <c r="A72" s="265">
        <v>43950</v>
      </c>
      <c r="B72" s="115" t="s">
        <v>3242</v>
      </c>
      <c r="C72" s="37">
        <v>880437872</v>
      </c>
      <c r="D72" s="115" t="s">
        <v>139</v>
      </c>
      <c r="E72" s="115" t="s">
        <v>206</v>
      </c>
      <c r="F72" s="115" t="s">
        <v>106</v>
      </c>
      <c r="G72" s="137" t="s">
        <v>3359</v>
      </c>
      <c r="H72" s="265">
        <v>43957</v>
      </c>
      <c r="I72" s="37"/>
      <c r="J72" s="37" t="s">
        <v>3288</v>
      </c>
      <c r="K72" s="516"/>
      <c r="L72" s="37"/>
      <c r="M72" s="37"/>
      <c r="N72" s="137" t="s">
        <v>3360</v>
      </c>
      <c r="O72" s="37"/>
      <c r="P72" s="37"/>
      <c r="Q72" s="37"/>
      <c r="R72" s="37"/>
      <c r="S72" s="37"/>
      <c r="T72" s="37"/>
      <c r="U72" s="37"/>
      <c r="V72" s="37"/>
      <c r="W72" s="37"/>
      <c r="X72" s="37"/>
      <c r="Y72" s="37"/>
      <c r="Z72" s="37"/>
      <c r="AA72" s="37"/>
      <c r="AB72" s="37"/>
      <c r="AC72" s="37"/>
      <c r="AD72" s="37"/>
      <c r="AE72" s="37"/>
      <c r="AF72" s="37"/>
    </row>
    <row r="73" spans="1:32" ht="34">
      <c r="A73" s="265">
        <v>43951</v>
      </c>
      <c r="B73" s="115" t="s">
        <v>3242</v>
      </c>
      <c r="C73" s="37">
        <v>881572792</v>
      </c>
      <c r="D73" s="37" t="s">
        <v>139</v>
      </c>
      <c r="E73" s="115" t="s">
        <v>149</v>
      </c>
      <c r="F73" s="115" t="s">
        <v>3251</v>
      </c>
      <c r="G73" s="137" t="s">
        <v>3361</v>
      </c>
      <c r="H73" s="265">
        <v>43959</v>
      </c>
      <c r="I73" s="37"/>
      <c r="J73" s="37" t="s">
        <v>3245</v>
      </c>
      <c r="K73" s="109" t="s">
        <v>3362</v>
      </c>
      <c r="L73" s="37" t="s">
        <v>140</v>
      </c>
      <c r="M73" s="37">
        <v>29610.560000000001</v>
      </c>
      <c r="N73" s="528"/>
      <c r="O73" s="37"/>
      <c r="P73" s="37"/>
      <c r="Q73" s="37"/>
      <c r="R73" s="37"/>
      <c r="S73" s="37"/>
      <c r="T73" s="37"/>
      <c r="U73" s="37"/>
      <c r="V73" s="37"/>
      <c r="W73" s="37"/>
      <c r="X73" s="37"/>
      <c r="Y73" s="37"/>
      <c r="Z73" s="37"/>
      <c r="AA73" s="37"/>
      <c r="AB73" s="37"/>
      <c r="AC73" s="37"/>
      <c r="AD73" s="37"/>
      <c r="AE73" s="37"/>
      <c r="AF73" s="37"/>
    </row>
    <row r="74" spans="1:32" ht="47" customHeight="1">
      <c r="A74" s="265">
        <v>43951</v>
      </c>
      <c r="B74" s="115" t="s">
        <v>3242</v>
      </c>
      <c r="C74" s="37">
        <v>880958151</v>
      </c>
      <c r="D74" s="37" t="s">
        <v>139</v>
      </c>
      <c r="E74" s="115" t="s">
        <v>901</v>
      </c>
      <c r="F74" s="115" t="s">
        <v>106</v>
      </c>
      <c r="G74" s="530" t="s">
        <v>3363</v>
      </c>
      <c r="H74" s="265">
        <v>43957</v>
      </c>
      <c r="I74" s="37"/>
      <c r="J74" s="37" t="s">
        <v>3288</v>
      </c>
      <c r="K74" s="109" t="s">
        <v>3333</v>
      </c>
      <c r="L74" s="37" t="s">
        <v>140</v>
      </c>
      <c r="M74" s="37">
        <v>4200</v>
      </c>
      <c r="N74" s="137" t="s">
        <v>3364</v>
      </c>
      <c r="O74" s="37"/>
      <c r="P74" s="37"/>
      <c r="Q74" s="37"/>
      <c r="R74" s="37"/>
      <c r="S74" s="37"/>
      <c r="T74" s="37"/>
      <c r="U74" s="37"/>
      <c r="V74" s="37"/>
      <c r="W74" s="37"/>
      <c r="X74" s="37"/>
      <c r="Y74" s="37"/>
      <c r="Z74" s="37"/>
      <c r="AA74" s="37"/>
      <c r="AB74" s="37"/>
      <c r="AC74" s="37"/>
      <c r="AD74" s="37"/>
      <c r="AE74" s="37"/>
      <c r="AF74" s="37"/>
    </row>
    <row r="75" spans="1:32" ht="68">
      <c r="A75" s="665">
        <v>43951</v>
      </c>
      <c r="B75" s="115" t="s">
        <v>3242</v>
      </c>
      <c r="C75" s="37">
        <v>881671207</v>
      </c>
      <c r="D75" s="115" t="s">
        <v>139</v>
      </c>
      <c r="E75" s="115" t="s">
        <v>206</v>
      </c>
      <c r="F75" s="115" t="s">
        <v>106</v>
      </c>
      <c r="G75" s="137" t="s">
        <v>3365</v>
      </c>
      <c r="H75" s="265">
        <v>43959</v>
      </c>
      <c r="I75" s="115" t="s">
        <v>3366</v>
      </c>
      <c r="J75" s="37" t="s">
        <v>3245</v>
      </c>
      <c r="K75" s="109" t="s">
        <v>3268</v>
      </c>
      <c r="L75" s="37" t="s">
        <v>140</v>
      </c>
      <c r="M75" s="37">
        <v>19520</v>
      </c>
      <c r="N75" s="528"/>
      <c r="O75" s="37"/>
      <c r="P75" s="37"/>
      <c r="Q75" s="37"/>
      <c r="R75" s="37"/>
      <c r="S75" s="37"/>
      <c r="T75" s="37"/>
      <c r="U75" s="37"/>
      <c r="V75" s="37"/>
      <c r="W75" s="37"/>
      <c r="X75" s="37"/>
      <c r="Y75" s="37"/>
      <c r="Z75" s="37"/>
      <c r="AA75" s="37"/>
      <c r="AB75" s="37"/>
      <c r="AC75" s="37"/>
      <c r="AD75" s="37"/>
      <c r="AE75" s="37"/>
      <c r="AF75" s="37"/>
    </row>
    <row r="76" spans="1:32" ht="34">
      <c r="A76" s="665">
        <v>43951</v>
      </c>
      <c r="B76" s="115" t="s">
        <v>3242</v>
      </c>
      <c r="C76" s="37">
        <v>880199284</v>
      </c>
      <c r="D76" s="115" t="s">
        <v>139</v>
      </c>
      <c r="E76" s="115" t="s">
        <v>175</v>
      </c>
      <c r="F76" s="115" t="s">
        <v>3243</v>
      </c>
      <c r="G76" s="137" t="s">
        <v>3367</v>
      </c>
      <c r="H76" s="265">
        <v>43957</v>
      </c>
      <c r="I76" s="37"/>
      <c r="J76" s="37"/>
      <c r="K76" s="516"/>
      <c r="L76" s="37"/>
      <c r="M76" s="37"/>
      <c r="N76" s="528"/>
      <c r="O76" s="37"/>
      <c r="P76" s="37"/>
      <c r="Q76" s="37"/>
      <c r="R76" s="37"/>
      <c r="S76" s="37"/>
      <c r="T76" s="37"/>
      <c r="U76" s="37"/>
      <c r="V76" s="37"/>
      <c r="W76" s="37"/>
      <c r="X76" s="37"/>
      <c r="Y76" s="37"/>
      <c r="Z76" s="37"/>
      <c r="AA76" s="37"/>
      <c r="AB76" s="37"/>
      <c r="AC76" s="37"/>
      <c r="AD76" s="37"/>
      <c r="AE76" s="37"/>
      <c r="AF76" s="37"/>
    </row>
    <row r="77" spans="1:32" ht="102">
      <c r="A77" s="665">
        <v>43951</v>
      </c>
      <c r="B77" s="115" t="s">
        <v>3242</v>
      </c>
      <c r="C77" s="37">
        <v>880028300</v>
      </c>
      <c r="D77" s="115" t="s">
        <v>139</v>
      </c>
      <c r="E77" s="115" t="s">
        <v>839</v>
      </c>
      <c r="F77" s="115" t="s">
        <v>3243</v>
      </c>
      <c r="G77" s="137" t="s">
        <v>3368</v>
      </c>
      <c r="H77" s="665" t="s">
        <v>3369</v>
      </c>
      <c r="I77" s="37"/>
      <c r="J77" s="115" t="s">
        <v>3245</v>
      </c>
      <c r="K77" s="109" t="s">
        <v>3268</v>
      </c>
      <c r="L77" s="115" t="s">
        <v>147</v>
      </c>
      <c r="M77" s="37">
        <v>373.75</v>
      </c>
      <c r="N77" s="528"/>
      <c r="O77" s="37"/>
      <c r="P77" s="37"/>
      <c r="Q77" s="37"/>
      <c r="R77" s="37"/>
      <c r="S77" s="37"/>
      <c r="T77" s="37"/>
      <c r="U77" s="37"/>
      <c r="V77" s="37"/>
      <c r="W77" s="37"/>
      <c r="X77" s="37"/>
      <c r="Y77" s="37"/>
      <c r="Z77" s="37"/>
      <c r="AA77" s="37"/>
      <c r="AB77" s="37"/>
      <c r="AC77" s="37"/>
      <c r="AD77" s="37"/>
      <c r="AE77" s="37"/>
      <c r="AF77" s="37"/>
    </row>
    <row r="78" spans="1:32" ht="85">
      <c r="A78" s="265">
        <v>43951</v>
      </c>
      <c r="B78" s="115" t="s">
        <v>3242</v>
      </c>
      <c r="C78" s="37">
        <v>880047256</v>
      </c>
      <c r="D78" s="115" t="s">
        <v>139</v>
      </c>
      <c r="E78" s="115" t="s">
        <v>206</v>
      </c>
      <c r="F78" s="115" t="s">
        <v>3243</v>
      </c>
      <c r="G78" s="137" t="s">
        <v>3370</v>
      </c>
      <c r="H78" s="665" t="s">
        <v>3369</v>
      </c>
      <c r="I78" s="37"/>
      <c r="J78" s="37" t="s">
        <v>3288</v>
      </c>
      <c r="K78" s="516"/>
      <c r="L78" s="37"/>
      <c r="M78" s="37"/>
      <c r="N78" s="528"/>
      <c r="O78" s="37"/>
      <c r="P78" s="37"/>
      <c r="Q78" s="37"/>
      <c r="R78" s="37"/>
      <c r="S78" s="37"/>
      <c r="T78" s="37"/>
      <c r="U78" s="37"/>
      <c r="V78" s="37"/>
      <c r="W78" s="37"/>
      <c r="X78" s="37"/>
      <c r="Y78" s="37"/>
      <c r="Z78" s="37"/>
      <c r="AA78" s="37"/>
      <c r="AB78" s="37"/>
      <c r="AC78" s="37"/>
      <c r="AD78" s="37"/>
      <c r="AE78" s="37"/>
      <c r="AF78" s="37"/>
    </row>
    <row r="79" spans="1:32" ht="34">
      <c r="A79" s="265">
        <v>43950</v>
      </c>
      <c r="B79" s="115" t="s">
        <v>3242</v>
      </c>
      <c r="C79" s="37">
        <v>881737710</v>
      </c>
      <c r="D79" s="37" t="s">
        <v>139</v>
      </c>
      <c r="E79" s="115" t="s">
        <v>149</v>
      </c>
      <c r="F79" s="115" t="s">
        <v>3243</v>
      </c>
      <c r="G79" s="137" t="s">
        <v>3371</v>
      </c>
      <c r="H79" s="665">
        <v>43965</v>
      </c>
      <c r="I79" s="37"/>
      <c r="J79" s="37" t="s">
        <v>3288</v>
      </c>
      <c r="K79" s="516"/>
      <c r="L79" s="37"/>
      <c r="M79" s="37"/>
      <c r="N79" s="528"/>
      <c r="O79" s="37"/>
      <c r="P79" s="37"/>
      <c r="Q79" s="37"/>
      <c r="R79" s="37"/>
      <c r="S79" s="37"/>
      <c r="T79" s="37"/>
      <c r="U79" s="37"/>
      <c r="V79" s="37"/>
      <c r="W79" s="37"/>
      <c r="X79" s="37"/>
      <c r="Y79" s="37"/>
      <c r="Z79" s="37"/>
      <c r="AA79" s="37"/>
      <c r="AB79" s="37"/>
      <c r="AC79" s="37"/>
      <c r="AD79" s="37"/>
      <c r="AE79" s="37"/>
      <c r="AF79" s="37"/>
    </row>
    <row r="80" spans="1:32" ht="68">
      <c r="A80" s="265">
        <v>43951</v>
      </c>
      <c r="B80" s="115" t="s">
        <v>3242</v>
      </c>
      <c r="C80" s="37">
        <v>880870609</v>
      </c>
      <c r="D80" s="37" t="s">
        <v>139</v>
      </c>
      <c r="E80" s="115" t="s">
        <v>149</v>
      </c>
      <c r="F80" s="115" t="s">
        <v>106</v>
      </c>
      <c r="G80" s="137" t="s">
        <v>3372</v>
      </c>
      <c r="H80" s="665">
        <v>43965</v>
      </c>
      <c r="I80" s="37"/>
      <c r="J80" s="37" t="s">
        <v>3245</v>
      </c>
      <c r="K80" s="109" t="s">
        <v>3373</v>
      </c>
      <c r="L80" s="37" t="s">
        <v>140</v>
      </c>
      <c r="M80" s="37">
        <v>6062.29</v>
      </c>
      <c r="N80" s="528"/>
      <c r="O80" s="37"/>
      <c r="P80" s="37"/>
      <c r="Q80" s="37"/>
      <c r="R80" s="37"/>
      <c r="S80" s="37"/>
      <c r="T80" s="37"/>
      <c r="U80" s="37"/>
      <c r="V80" s="37"/>
      <c r="W80" s="37"/>
      <c r="X80" s="37"/>
      <c r="Y80" s="37"/>
      <c r="Z80" s="37"/>
      <c r="AA80" s="37"/>
      <c r="AB80" s="37"/>
      <c r="AC80" s="37"/>
      <c r="AD80" s="37"/>
      <c r="AE80" s="37"/>
      <c r="AF80" s="37"/>
    </row>
    <row r="81" spans="1:32" ht="17">
      <c r="A81" s="265">
        <v>43951</v>
      </c>
      <c r="B81" s="115" t="s">
        <v>3242</v>
      </c>
      <c r="C81" s="37">
        <v>880532814</v>
      </c>
      <c r="D81" s="115" t="s">
        <v>139</v>
      </c>
      <c r="E81" s="115" t="s">
        <v>156</v>
      </c>
      <c r="F81" s="115" t="s">
        <v>3243</v>
      </c>
      <c r="G81" s="137" t="s">
        <v>3374</v>
      </c>
      <c r="H81" s="265">
        <v>43957</v>
      </c>
      <c r="I81" s="37"/>
      <c r="J81" s="37"/>
      <c r="K81" s="109" t="s">
        <v>3283</v>
      </c>
      <c r="L81" s="115" t="s">
        <v>147</v>
      </c>
      <c r="M81" s="37">
        <v>4939.2</v>
      </c>
      <c r="N81" s="528"/>
      <c r="O81" s="37"/>
      <c r="P81" s="37"/>
      <c r="Q81" s="37"/>
      <c r="R81" s="37"/>
      <c r="S81" s="37"/>
      <c r="T81" s="37"/>
      <c r="U81" s="37"/>
      <c r="V81" s="37"/>
      <c r="W81" s="37"/>
      <c r="X81" s="37"/>
      <c r="Y81" s="37"/>
      <c r="Z81" s="37"/>
      <c r="AA81" s="37"/>
      <c r="AB81" s="37"/>
      <c r="AC81" s="37"/>
      <c r="AD81" s="37"/>
      <c r="AE81" s="37"/>
      <c r="AF81" s="37"/>
    </row>
    <row r="82" spans="1:32" ht="51">
      <c r="A82" s="265">
        <v>43951</v>
      </c>
      <c r="B82" s="115" t="s">
        <v>3242</v>
      </c>
      <c r="C82" s="37">
        <v>881953774</v>
      </c>
      <c r="D82" s="115" t="s">
        <v>139</v>
      </c>
      <c r="E82" s="115" t="s">
        <v>194</v>
      </c>
      <c r="F82" s="115" t="s">
        <v>106</v>
      </c>
      <c r="G82" s="137" t="s">
        <v>3375</v>
      </c>
      <c r="H82" s="265">
        <v>43959</v>
      </c>
      <c r="I82" s="37"/>
      <c r="J82" s="37"/>
      <c r="K82" s="516"/>
      <c r="L82" s="37"/>
      <c r="M82" s="37"/>
      <c r="N82" s="528"/>
      <c r="O82" s="37"/>
      <c r="P82" s="37"/>
      <c r="Q82" s="37"/>
      <c r="R82" s="37"/>
      <c r="S82" s="37"/>
      <c r="T82" s="37"/>
      <c r="U82" s="37"/>
      <c r="V82" s="37"/>
      <c r="W82" s="37"/>
      <c r="X82" s="37"/>
      <c r="Y82" s="37"/>
      <c r="Z82" s="37"/>
      <c r="AA82" s="37"/>
      <c r="AB82" s="37"/>
      <c r="AC82" s="37"/>
      <c r="AD82" s="37"/>
      <c r="AE82" s="37"/>
      <c r="AF82" s="37"/>
    </row>
    <row r="83" spans="1:32" ht="51">
      <c r="A83" s="265">
        <v>43951</v>
      </c>
      <c r="B83" s="115" t="s">
        <v>3242</v>
      </c>
      <c r="C83" s="115">
        <v>880907146</v>
      </c>
      <c r="D83" s="115" t="s">
        <v>139</v>
      </c>
      <c r="E83" s="115" t="s">
        <v>194</v>
      </c>
      <c r="F83" s="115" t="s">
        <v>3376</v>
      </c>
      <c r="G83" s="137" t="s">
        <v>3377</v>
      </c>
      <c r="H83" s="265">
        <v>43959</v>
      </c>
      <c r="I83" s="37"/>
      <c r="J83" s="37"/>
      <c r="K83" s="516"/>
      <c r="L83" s="37"/>
      <c r="M83" s="37"/>
      <c r="N83" s="528"/>
      <c r="O83" s="37"/>
      <c r="P83" s="37"/>
      <c r="Q83" s="37"/>
      <c r="R83" s="37"/>
      <c r="S83" s="37"/>
      <c r="T83" s="37"/>
      <c r="U83" s="37"/>
      <c r="V83" s="37"/>
      <c r="W83" s="37"/>
      <c r="X83" s="37"/>
      <c r="Y83" s="37"/>
      <c r="Z83" s="37"/>
      <c r="AA83" s="37"/>
      <c r="AB83" s="37"/>
      <c r="AC83" s="37"/>
      <c r="AD83" s="37"/>
      <c r="AE83" s="37"/>
      <c r="AF83" s="37"/>
    </row>
    <row r="84" spans="1:32" ht="34">
      <c r="A84" s="265">
        <v>43951</v>
      </c>
      <c r="B84" s="115" t="s">
        <v>3242</v>
      </c>
      <c r="C84" s="37">
        <v>881482563</v>
      </c>
      <c r="D84" s="115" t="s">
        <v>152</v>
      </c>
      <c r="E84" s="115" t="s">
        <v>138</v>
      </c>
      <c r="F84" s="115" t="s">
        <v>106</v>
      </c>
      <c r="G84" s="137" t="s">
        <v>3378</v>
      </c>
      <c r="H84" s="665" t="s">
        <v>1316</v>
      </c>
      <c r="I84" s="37"/>
      <c r="J84" s="37"/>
      <c r="K84" s="516"/>
      <c r="L84" s="37"/>
      <c r="M84" s="37"/>
      <c r="N84" s="528"/>
      <c r="O84" s="37"/>
      <c r="P84" s="37"/>
      <c r="Q84" s="37"/>
      <c r="R84" s="37"/>
      <c r="S84" s="37"/>
      <c r="T84" s="37"/>
      <c r="U84" s="37"/>
      <c r="V84" s="37"/>
      <c r="W84" s="37"/>
      <c r="X84" s="37"/>
      <c r="Y84" s="37"/>
      <c r="Z84" s="37"/>
      <c r="AA84" s="37"/>
      <c r="AB84" s="37"/>
      <c r="AC84" s="37"/>
      <c r="AD84" s="37"/>
      <c r="AE84" s="37"/>
      <c r="AF84" s="37"/>
    </row>
    <row r="85" spans="1:32" ht="17">
      <c r="A85" s="265">
        <v>43951</v>
      </c>
      <c r="B85" s="115" t="s">
        <v>3242</v>
      </c>
      <c r="C85" s="37">
        <v>881958975</v>
      </c>
      <c r="D85" s="115" t="s">
        <v>139</v>
      </c>
      <c r="E85" s="115" t="s">
        <v>138</v>
      </c>
      <c r="F85" s="115" t="s">
        <v>106</v>
      </c>
      <c r="G85" s="137" t="s">
        <v>3379</v>
      </c>
      <c r="H85" s="265">
        <v>43958</v>
      </c>
      <c r="I85" s="37"/>
      <c r="J85" s="37"/>
      <c r="K85" s="516"/>
      <c r="L85" s="37"/>
      <c r="M85" s="37"/>
      <c r="N85" s="528"/>
      <c r="O85" s="37"/>
      <c r="P85" s="37"/>
      <c r="Q85" s="37"/>
      <c r="R85" s="37"/>
      <c r="S85" s="37"/>
      <c r="T85" s="37"/>
      <c r="U85" s="37"/>
      <c r="V85" s="37"/>
      <c r="W85" s="37"/>
      <c r="X85" s="37"/>
      <c r="Y85" s="37"/>
      <c r="Z85" s="37"/>
      <c r="AA85" s="37"/>
      <c r="AB85" s="37"/>
      <c r="AC85" s="37"/>
      <c r="AD85" s="37"/>
      <c r="AE85" s="37"/>
      <c r="AF85" s="37"/>
    </row>
    <row r="86" spans="1:32" ht="34">
      <c r="A86" s="265">
        <v>43951</v>
      </c>
      <c r="B86" s="115" t="s">
        <v>3242</v>
      </c>
      <c r="C86" s="37">
        <v>880194020</v>
      </c>
      <c r="D86" s="115" t="s">
        <v>139</v>
      </c>
      <c r="E86" s="115" t="s">
        <v>901</v>
      </c>
      <c r="F86" s="115" t="s">
        <v>3251</v>
      </c>
      <c r="G86" s="137" t="s">
        <v>3380</v>
      </c>
      <c r="H86" s="665" t="s">
        <v>1035</v>
      </c>
      <c r="I86" s="115" t="s">
        <v>3381</v>
      </c>
      <c r="J86" s="37" t="s">
        <v>3245</v>
      </c>
      <c r="K86" s="109" t="s">
        <v>3283</v>
      </c>
      <c r="L86" s="37" t="s">
        <v>140</v>
      </c>
      <c r="M86" s="37">
        <v>2202</v>
      </c>
      <c r="N86" s="528"/>
      <c r="O86" s="37"/>
      <c r="P86" s="37"/>
      <c r="Q86" s="37"/>
      <c r="R86" s="37"/>
      <c r="S86" s="37"/>
      <c r="T86" s="37"/>
      <c r="U86" s="37"/>
      <c r="V86" s="37"/>
      <c r="W86" s="37"/>
      <c r="X86" s="37"/>
      <c r="Y86" s="37"/>
      <c r="Z86" s="37"/>
      <c r="AA86" s="37"/>
      <c r="AB86" s="37"/>
      <c r="AC86" s="37"/>
      <c r="AD86" s="37"/>
      <c r="AE86" s="37"/>
      <c r="AF86" s="37"/>
    </row>
    <row r="87" spans="1:32" ht="51">
      <c r="A87" s="265">
        <v>43951</v>
      </c>
      <c r="B87" s="115" t="s">
        <v>3242</v>
      </c>
      <c r="C87" s="37">
        <v>880018621</v>
      </c>
      <c r="D87" s="115" t="s">
        <v>139</v>
      </c>
      <c r="E87" s="115" t="s">
        <v>194</v>
      </c>
      <c r="F87" s="115" t="s">
        <v>106</v>
      </c>
      <c r="G87" s="137" t="s">
        <v>3382</v>
      </c>
      <c r="H87" s="665" t="s">
        <v>1035</v>
      </c>
      <c r="I87" s="115" t="s">
        <v>1890</v>
      </c>
      <c r="J87" s="37"/>
      <c r="K87" s="516"/>
      <c r="L87" s="37"/>
      <c r="M87" s="37"/>
      <c r="N87" s="528"/>
      <c r="O87" s="37"/>
      <c r="P87" s="37"/>
      <c r="Q87" s="37"/>
      <c r="R87" s="37"/>
      <c r="S87" s="37"/>
      <c r="T87" s="37"/>
      <c r="U87" s="37"/>
      <c r="V87" s="37"/>
      <c r="W87" s="37"/>
      <c r="X87" s="37"/>
      <c r="Y87" s="37"/>
      <c r="Z87" s="37"/>
      <c r="AA87" s="37"/>
      <c r="AB87" s="37"/>
      <c r="AC87" s="37"/>
      <c r="AD87" s="37"/>
      <c r="AE87" s="37"/>
      <c r="AF87" s="37"/>
    </row>
    <row r="88" spans="1:32" ht="34">
      <c r="A88" s="265">
        <v>43951</v>
      </c>
      <c r="B88" s="115" t="s">
        <v>3242</v>
      </c>
      <c r="C88" s="37">
        <v>882044730</v>
      </c>
      <c r="D88" s="115" t="s">
        <v>139</v>
      </c>
      <c r="E88" s="115" t="s">
        <v>156</v>
      </c>
      <c r="F88" s="115" t="s">
        <v>3383</v>
      </c>
      <c r="G88" s="137" t="s">
        <v>3384</v>
      </c>
      <c r="H88" s="665" t="s">
        <v>951</v>
      </c>
      <c r="I88" s="115" t="s">
        <v>3385</v>
      </c>
      <c r="J88" s="115" t="s">
        <v>3245</v>
      </c>
      <c r="K88" s="109" t="s">
        <v>3345</v>
      </c>
      <c r="L88" s="115" t="s">
        <v>140</v>
      </c>
      <c r="M88" s="37">
        <v>838</v>
      </c>
      <c r="N88" s="528"/>
      <c r="O88" s="37"/>
      <c r="P88" s="37"/>
      <c r="Q88" s="37"/>
      <c r="R88" s="37"/>
      <c r="S88" s="37"/>
      <c r="T88" s="37"/>
      <c r="U88" s="37"/>
      <c r="V88" s="37"/>
      <c r="W88" s="37"/>
      <c r="X88" s="37"/>
      <c r="Y88" s="37"/>
      <c r="Z88" s="37"/>
      <c r="AA88" s="37"/>
      <c r="AB88" s="37"/>
      <c r="AC88" s="37"/>
      <c r="AD88" s="37"/>
      <c r="AE88" s="37"/>
      <c r="AF88" s="37"/>
    </row>
    <row r="89" spans="1:32" ht="34">
      <c r="A89" s="265">
        <v>43951</v>
      </c>
      <c r="B89" s="115" t="s">
        <v>3242</v>
      </c>
      <c r="C89" s="37">
        <v>881688847</v>
      </c>
      <c r="D89" s="115" t="s">
        <v>139</v>
      </c>
      <c r="E89" s="115" t="s">
        <v>138</v>
      </c>
      <c r="F89" s="115" t="s">
        <v>106</v>
      </c>
      <c r="G89" s="137" t="s">
        <v>3386</v>
      </c>
      <c r="H89" s="665" t="s">
        <v>951</v>
      </c>
      <c r="I89" s="37"/>
      <c r="J89" s="37"/>
      <c r="K89" s="516"/>
      <c r="L89" s="37"/>
      <c r="M89" s="37"/>
      <c r="N89" s="528"/>
      <c r="O89" s="37"/>
      <c r="P89" s="37"/>
      <c r="Q89" s="37"/>
      <c r="R89" s="37"/>
      <c r="S89" s="37"/>
      <c r="T89" s="37"/>
      <c r="U89" s="37"/>
      <c r="V89" s="37"/>
      <c r="W89" s="37"/>
      <c r="X89" s="37"/>
      <c r="Y89" s="37"/>
      <c r="Z89" s="37"/>
      <c r="AA89" s="37"/>
      <c r="AB89" s="37"/>
      <c r="AC89" s="37"/>
      <c r="AD89" s="37"/>
      <c r="AE89" s="37"/>
      <c r="AF89" s="37"/>
    </row>
    <row r="90" spans="1:32" ht="51">
      <c r="A90" s="265">
        <v>43951</v>
      </c>
      <c r="B90" s="115" t="s">
        <v>3242</v>
      </c>
      <c r="C90" s="37">
        <v>881970589</v>
      </c>
      <c r="D90" s="115" t="s">
        <v>139</v>
      </c>
      <c r="E90" s="115" t="s">
        <v>157</v>
      </c>
      <c r="F90" s="115" t="s">
        <v>3387</v>
      </c>
      <c r="G90" s="137" t="s">
        <v>3388</v>
      </c>
      <c r="H90" s="265">
        <v>43958</v>
      </c>
      <c r="I90" s="115" t="s">
        <v>3389</v>
      </c>
      <c r="J90" s="37"/>
      <c r="K90" s="516"/>
      <c r="L90" s="37"/>
      <c r="M90" s="37"/>
      <c r="N90" s="528"/>
      <c r="O90" s="37"/>
      <c r="P90" s="37"/>
      <c r="Q90" s="37"/>
      <c r="R90" s="37"/>
      <c r="S90" s="37"/>
      <c r="T90" s="37"/>
      <c r="U90" s="37"/>
      <c r="V90" s="37"/>
      <c r="W90" s="37"/>
      <c r="X90" s="37"/>
      <c r="Y90" s="37"/>
      <c r="Z90" s="37"/>
      <c r="AA90" s="37"/>
      <c r="AB90" s="37"/>
      <c r="AC90" s="37"/>
      <c r="AD90" s="37"/>
      <c r="AE90" s="37"/>
      <c r="AF90" s="37"/>
    </row>
    <row r="91" spans="1:32" ht="51">
      <c r="A91" s="265">
        <v>43951</v>
      </c>
      <c r="B91" s="115" t="s">
        <v>3242</v>
      </c>
      <c r="C91" s="37">
        <v>880119553</v>
      </c>
      <c r="D91" s="115" t="s">
        <v>139</v>
      </c>
      <c r="E91" s="115" t="s">
        <v>157</v>
      </c>
      <c r="F91" s="115" t="s">
        <v>3387</v>
      </c>
      <c r="G91" s="137" t="s">
        <v>3390</v>
      </c>
      <c r="H91" s="265">
        <v>43958</v>
      </c>
      <c r="I91" s="115" t="s">
        <v>3391</v>
      </c>
      <c r="J91" s="37"/>
      <c r="K91" s="516"/>
      <c r="L91" s="37"/>
      <c r="M91" s="37"/>
      <c r="N91" s="528"/>
      <c r="O91" s="37"/>
      <c r="P91" s="37"/>
      <c r="Q91" s="37"/>
      <c r="R91" s="37"/>
      <c r="S91" s="37"/>
      <c r="T91" s="37"/>
      <c r="U91" s="37"/>
      <c r="V91" s="37"/>
      <c r="W91" s="37"/>
      <c r="X91" s="37"/>
      <c r="Y91" s="37"/>
      <c r="Z91" s="37"/>
      <c r="AA91" s="37"/>
      <c r="AB91" s="37"/>
      <c r="AC91" s="37"/>
      <c r="AD91" s="37"/>
      <c r="AE91" s="37"/>
      <c r="AF91" s="37"/>
    </row>
    <row r="92" spans="1:32" ht="34">
      <c r="A92" s="265">
        <v>43951</v>
      </c>
      <c r="B92" s="115" t="s">
        <v>3242</v>
      </c>
      <c r="C92" s="37">
        <v>881283575</v>
      </c>
      <c r="D92" s="115" t="s">
        <v>139</v>
      </c>
      <c r="E92" s="115" t="s">
        <v>3314</v>
      </c>
      <c r="F92" s="115" t="s">
        <v>106</v>
      </c>
      <c r="G92" s="137" t="s">
        <v>3392</v>
      </c>
      <c r="H92" s="265">
        <v>43958</v>
      </c>
      <c r="I92" s="115" t="s">
        <v>3393</v>
      </c>
      <c r="J92" s="37"/>
      <c r="K92" s="516"/>
      <c r="L92" s="37"/>
      <c r="M92" s="37"/>
      <c r="N92" s="528"/>
      <c r="O92" s="37"/>
      <c r="P92" s="37"/>
      <c r="Q92" s="37"/>
      <c r="R92" s="37"/>
      <c r="S92" s="37"/>
      <c r="T92" s="37"/>
      <c r="U92" s="37"/>
      <c r="V92" s="37"/>
      <c r="W92" s="37"/>
      <c r="X92" s="37"/>
      <c r="Y92" s="37"/>
      <c r="Z92" s="37"/>
      <c r="AA92" s="37"/>
      <c r="AB92" s="37"/>
      <c r="AC92" s="37"/>
      <c r="AD92" s="37"/>
      <c r="AE92" s="37"/>
      <c r="AF92" s="37"/>
    </row>
    <row r="93" spans="1:32" ht="51">
      <c r="A93" s="265">
        <v>43951</v>
      </c>
      <c r="B93" s="115" t="s">
        <v>3242</v>
      </c>
      <c r="C93" s="37">
        <v>880501584</v>
      </c>
      <c r="D93" s="115" t="s">
        <v>139</v>
      </c>
      <c r="E93" s="115" t="s">
        <v>3314</v>
      </c>
      <c r="F93" s="115" t="s">
        <v>3394</v>
      </c>
      <c r="G93" s="137" t="s">
        <v>3395</v>
      </c>
      <c r="H93" s="265">
        <v>43958</v>
      </c>
      <c r="I93" s="37"/>
      <c r="J93" s="37"/>
      <c r="K93" s="516"/>
      <c r="L93" s="37"/>
      <c r="M93" s="37"/>
      <c r="N93" s="528"/>
      <c r="O93" s="37"/>
      <c r="P93" s="37"/>
      <c r="Q93" s="37"/>
      <c r="R93" s="37"/>
      <c r="S93" s="37"/>
      <c r="T93" s="37"/>
      <c r="U93" s="37"/>
      <c r="V93" s="37"/>
      <c r="W93" s="37"/>
      <c r="X93" s="37"/>
      <c r="Y93" s="37"/>
      <c r="Z93" s="37"/>
      <c r="AA93" s="37"/>
      <c r="AB93" s="37"/>
      <c r="AC93" s="37"/>
      <c r="AD93" s="37"/>
      <c r="AE93" s="37"/>
      <c r="AF93" s="37"/>
    </row>
    <row r="94" spans="1:32" ht="34">
      <c r="A94" s="265">
        <v>43948</v>
      </c>
      <c r="B94" s="115" t="s">
        <v>3396</v>
      </c>
      <c r="C94" s="37">
        <v>881862573</v>
      </c>
      <c r="D94" s="37"/>
      <c r="E94" s="115" t="s">
        <v>3397</v>
      </c>
      <c r="F94" s="115" t="s">
        <v>3293</v>
      </c>
      <c r="G94" s="137" t="s">
        <v>3398</v>
      </c>
      <c r="H94" s="265">
        <v>43951</v>
      </c>
      <c r="I94" s="37"/>
      <c r="J94" s="37"/>
      <c r="K94" s="516"/>
      <c r="L94" s="37"/>
      <c r="M94" s="37"/>
      <c r="N94" s="528"/>
      <c r="O94" s="37"/>
      <c r="P94" s="37"/>
      <c r="Q94" s="37"/>
      <c r="R94" s="37"/>
      <c r="S94" s="37"/>
      <c r="T94" s="37"/>
      <c r="U94" s="37"/>
      <c r="V94" s="37"/>
      <c r="W94" s="37"/>
      <c r="X94" s="37"/>
      <c r="Y94" s="37"/>
      <c r="Z94" s="37"/>
      <c r="AA94" s="37"/>
      <c r="AB94" s="37"/>
      <c r="AC94" s="37"/>
      <c r="AD94" s="37"/>
      <c r="AE94" s="37"/>
      <c r="AF94" s="37"/>
    </row>
    <row r="95" spans="1:32" ht="28">
      <c r="A95" s="265">
        <v>43949</v>
      </c>
      <c r="B95" s="115" t="s">
        <v>3396</v>
      </c>
      <c r="C95" s="37">
        <v>881624791</v>
      </c>
      <c r="D95" s="37"/>
      <c r="E95" s="115" t="s">
        <v>3399</v>
      </c>
      <c r="F95" s="115" t="s">
        <v>106</v>
      </c>
      <c r="G95" s="751" t="s">
        <v>3400</v>
      </c>
      <c r="H95" s="265">
        <v>43959</v>
      </c>
      <c r="I95" s="37"/>
      <c r="J95" s="37"/>
      <c r="K95" s="516"/>
      <c r="L95" s="37"/>
      <c r="M95" s="37"/>
      <c r="N95" s="528"/>
      <c r="O95" s="37"/>
      <c r="P95" s="37"/>
      <c r="Q95" s="37"/>
      <c r="R95" s="37"/>
      <c r="S95" s="37"/>
      <c r="T95" s="37"/>
      <c r="U95" s="37"/>
      <c r="V95" s="37"/>
      <c r="W95" s="37"/>
      <c r="X95" s="37"/>
      <c r="Y95" s="37"/>
      <c r="Z95" s="37"/>
      <c r="AA95" s="37"/>
      <c r="AB95" s="37"/>
      <c r="AC95" s="37"/>
      <c r="AD95" s="37"/>
      <c r="AE95" s="37"/>
      <c r="AF95" s="37"/>
    </row>
    <row r="96" spans="1:32" ht="90">
      <c r="A96" s="265">
        <v>43949</v>
      </c>
      <c r="B96" s="115" t="s">
        <v>3396</v>
      </c>
      <c r="C96" s="37">
        <v>881034297</v>
      </c>
      <c r="D96" s="37"/>
      <c r="E96" s="115" t="s">
        <v>3401</v>
      </c>
      <c r="F96" s="115" t="s">
        <v>106</v>
      </c>
      <c r="G96" s="828" t="s">
        <v>3402</v>
      </c>
      <c r="H96" s="265">
        <v>43949</v>
      </c>
      <c r="I96" s="37"/>
      <c r="J96" s="37"/>
      <c r="K96" s="516"/>
      <c r="L96" s="37"/>
      <c r="M96" s="37"/>
      <c r="N96" s="528"/>
      <c r="O96" s="37"/>
      <c r="P96" s="37"/>
      <c r="Q96" s="37"/>
      <c r="R96" s="37"/>
      <c r="S96" s="37"/>
      <c r="T96" s="37"/>
      <c r="U96" s="37"/>
      <c r="V96" s="37"/>
      <c r="W96" s="37"/>
      <c r="X96" s="37"/>
      <c r="Y96" s="37"/>
      <c r="Z96" s="37"/>
      <c r="AA96" s="37"/>
      <c r="AB96" s="37"/>
      <c r="AC96" s="37"/>
      <c r="AD96" s="37"/>
      <c r="AE96" s="37"/>
      <c r="AF96" s="37"/>
    </row>
    <row r="97" spans="1:32" ht="28">
      <c r="A97" s="265">
        <v>43949</v>
      </c>
      <c r="B97" s="115" t="s">
        <v>3396</v>
      </c>
      <c r="C97" s="37">
        <v>881575818</v>
      </c>
      <c r="D97" s="37"/>
      <c r="E97" s="115" t="s">
        <v>3403</v>
      </c>
      <c r="F97" s="115" t="s">
        <v>3293</v>
      </c>
      <c r="G97" s="751" t="s">
        <v>3404</v>
      </c>
      <c r="H97" s="265">
        <v>43951</v>
      </c>
      <c r="I97" s="37"/>
      <c r="J97" s="37"/>
      <c r="K97" s="516"/>
      <c r="L97" s="37"/>
      <c r="M97" s="37"/>
      <c r="N97" s="528"/>
      <c r="O97" s="37"/>
      <c r="P97" s="37"/>
      <c r="Q97" s="37"/>
      <c r="R97" s="37"/>
      <c r="S97" s="37"/>
      <c r="T97" s="37"/>
      <c r="U97" s="37"/>
      <c r="V97" s="37"/>
      <c r="W97" s="37"/>
      <c r="X97" s="37"/>
      <c r="Y97" s="37"/>
      <c r="Z97" s="37"/>
      <c r="AA97" s="37"/>
      <c r="AB97" s="37"/>
      <c r="AC97" s="37"/>
      <c r="AD97" s="37"/>
      <c r="AE97" s="37"/>
      <c r="AF97" s="37"/>
    </row>
    <row r="98" spans="1:32" ht="30">
      <c r="A98" s="265">
        <v>43949</v>
      </c>
      <c r="B98" s="115" t="s">
        <v>3396</v>
      </c>
      <c r="C98" s="37">
        <v>880002900</v>
      </c>
      <c r="D98" s="37"/>
      <c r="E98" s="115" t="s">
        <v>3405</v>
      </c>
      <c r="F98" s="115" t="s">
        <v>3281</v>
      </c>
      <c r="G98" s="828" t="s">
        <v>3406</v>
      </c>
      <c r="H98" s="265">
        <v>43950</v>
      </c>
      <c r="I98" s="37"/>
      <c r="J98" s="37"/>
      <c r="K98" s="516"/>
      <c r="L98" s="37"/>
      <c r="M98" s="37"/>
      <c r="N98" s="528"/>
      <c r="O98" s="37"/>
      <c r="P98" s="37"/>
      <c r="Q98" s="37"/>
      <c r="R98" s="37"/>
      <c r="S98" s="37"/>
      <c r="T98" s="37"/>
      <c r="U98" s="37"/>
      <c r="V98" s="37"/>
      <c r="W98" s="37"/>
      <c r="X98" s="37"/>
      <c r="Y98" s="37"/>
      <c r="Z98" s="37"/>
      <c r="AA98" s="37"/>
      <c r="AB98" s="37"/>
      <c r="AC98" s="37"/>
      <c r="AD98" s="37"/>
      <c r="AE98" s="37"/>
      <c r="AF98" s="37"/>
    </row>
    <row r="99" spans="1:32" ht="60">
      <c r="A99" s="265">
        <v>43949</v>
      </c>
      <c r="B99" s="115" t="s">
        <v>3396</v>
      </c>
      <c r="C99" s="137" t="s">
        <v>3407</v>
      </c>
      <c r="D99" s="37"/>
      <c r="E99" s="115" t="s">
        <v>3405</v>
      </c>
      <c r="F99" s="115" t="s">
        <v>3289</v>
      </c>
      <c r="G99" s="828" t="s">
        <v>3408</v>
      </c>
      <c r="H99" s="665" t="s">
        <v>3409</v>
      </c>
      <c r="I99" s="37"/>
      <c r="J99" s="37"/>
      <c r="K99" s="516"/>
      <c r="L99" s="37"/>
      <c r="M99" s="37"/>
      <c r="N99" s="528"/>
      <c r="O99" s="37"/>
      <c r="P99" s="37"/>
      <c r="Q99" s="37"/>
      <c r="R99" s="37"/>
      <c r="S99" s="37"/>
      <c r="T99" s="37"/>
      <c r="U99" s="37"/>
      <c r="V99" s="37"/>
      <c r="W99" s="37"/>
      <c r="X99" s="37"/>
      <c r="Y99" s="37"/>
      <c r="Z99" s="37"/>
      <c r="AA99" s="37"/>
      <c r="AB99" s="37"/>
      <c r="AC99" s="37"/>
      <c r="AD99" s="37"/>
      <c r="AE99" s="37"/>
      <c r="AF99" s="37"/>
    </row>
    <row r="100" spans="1:32" ht="17">
      <c r="A100" s="265">
        <v>43949</v>
      </c>
      <c r="B100" s="115" t="s">
        <v>3396</v>
      </c>
      <c r="C100" s="37">
        <v>880461261</v>
      </c>
      <c r="D100" s="37"/>
      <c r="E100" s="115" t="s">
        <v>3410</v>
      </c>
      <c r="F100" s="115" t="s">
        <v>3281</v>
      </c>
      <c r="G100" s="137" t="s">
        <v>3411</v>
      </c>
      <c r="H100" s="265">
        <v>43986</v>
      </c>
      <c r="I100" s="37"/>
      <c r="J100" s="37"/>
      <c r="K100" s="516"/>
      <c r="L100" s="37"/>
      <c r="M100" s="37"/>
      <c r="N100" s="528"/>
      <c r="O100" s="37"/>
      <c r="P100" s="37"/>
      <c r="Q100" s="37"/>
      <c r="R100" s="37"/>
      <c r="S100" s="37"/>
      <c r="T100" s="37"/>
      <c r="U100" s="37"/>
      <c r="V100" s="37"/>
      <c r="W100" s="37"/>
      <c r="X100" s="37"/>
      <c r="Y100" s="37"/>
      <c r="Z100" s="37"/>
      <c r="AA100" s="37"/>
      <c r="AB100" s="37"/>
      <c r="AC100" s="37"/>
      <c r="AD100" s="37"/>
      <c r="AE100" s="37"/>
      <c r="AF100" s="37"/>
    </row>
    <row r="101" spans="1:32" ht="34">
      <c r="A101" s="265">
        <v>43949</v>
      </c>
      <c r="B101" s="115" t="s">
        <v>3396</v>
      </c>
      <c r="C101" s="37">
        <v>881863827</v>
      </c>
      <c r="D101" s="37"/>
      <c r="E101" s="115" t="s">
        <v>3412</v>
      </c>
      <c r="F101" s="115" t="s">
        <v>3264</v>
      </c>
      <c r="G101" s="137" t="s">
        <v>3413</v>
      </c>
      <c r="H101" s="265">
        <v>43950</v>
      </c>
      <c r="I101" s="37"/>
      <c r="J101" s="37"/>
      <c r="K101" s="516"/>
      <c r="L101" s="37"/>
      <c r="M101" s="37"/>
      <c r="N101" s="528"/>
      <c r="O101" s="37"/>
      <c r="P101" s="37"/>
      <c r="Q101" s="37"/>
      <c r="R101" s="37"/>
      <c r="S101" s="37"/>
      <c r="T101" s="37"/>
      <c r="U101" s="37"/>
      <c r="V101" s="37"/>
      <c r="W101" s="37"/>
      <c r="X101" s="37"/>
      <c r="Y101" s="37"/>
      <c r="Z101" s="37"/>
      <c r="AA101" s="37"/>
      <c r="AB101" s="37"/>
      <c r="AC101" s="37"/>
      <c r="AD101" s="37"/>
      <c r="AE101" s="37"/>
      <c r="AF101" s="37"/>
    </row>
    <row r="102" spans="1:32" ht="17">
      <c r="A102" s="265">
        <v>43949</v>
      </c>
      <c r="B102" s="115" t="s">
        <v>3396</v>
      </c>
      <c r="C102" s="37">
        <v>881893471</v>
      </c>
      <c r="D102" s="37"/>
      <c r="E102" s="115" t="s">
        <v>3414</v>
      </c>
      <c r="F102" s="115" t="s">
        <v>3251</v>
      </c>
      <c r="G102" s="137" t="s">
        <v>3415</v>
      </c>
      <c r="H102" s="265">
        <v>43950</v>
      </c>
      <c r="I102" s="37"/>
      <c r="J102" s="37"/>
      <c r="K102" s="516"/>
      <c r="L102" s="37"/>
      <c r="M102" s="37"/>
      <c r="N102" s="528"/>
      <c r="O102" s="37"/>
      <c r="P102" s="37"/>
      <c r="Q102" s="37"/>
      <c r="R102" s="37"/>
      <c r="S102" s="37"/>
      <c r="T102" s="37"/>
      <c r="U102" s="37"/>
      <c r="V102" s="37"/>
      <c r="W102" s="37"/>
      <c r="X102" s="37"/>
      <c r="Y102" s="37"/>
      <c r="Z102" s="37"/>
      <c r="AA102" s="37"/>
      <c r="AB102" s="37"/>
      <c r="AC102" s="37"/>
      <c r="AD102" s="37"/>
      <c r="AE102" s="37"/>
      <c r="AF102" s="37"/>
    </row>
    <row r="103" spans="1:32" ht="34">
      <c r="A103" s="265">
        <v>43949</v>
      </c>
      <c r="B103" s="115" t="s">
        <v>3396</v>
      </c>
      <c r="C103" s="37">
        <v>881996642</v>
      </c>
      <c r="D103" s="37"/>
      <c r="E103" s="115" t="s">
        <v>3416</v>
      </c>
      <c r="F103" s="115" t="s">
        <v>3417</v>
      </c>
      <c r="G103" s="137" t="s">
        <v>3418</v>
      </c>
      <c r="H103" s="265">
        <v>43951</v>
      </c>
      <c r="I103" s="37"/>
      <c r="J103" s="37"/>
      <c r="K103" s="516"/>
      <c r="L103" s="37"/>
      <c r="M103" s="37"/>
      <c r="N103" s="528"/>
      <c r="O103" s="37"/>
      <c r="P103" s="37"/>
      <c r="Q103" s="37"/>
      <c r="R103" s="37"/>
      <c r="S103" s="37"/>
      <c r="T103" s="37"/>
      <c r="U103" s="37"/>
      <c r="V103" s="37"/>
      <c r="W103" s="37"/>
      <c r="X103" s="37"/>
      <c r="Y103" s="37"/>
      <c r="Z103" s="37"/>
      <c r="AA103" s="37"/>
      <c r="AB103" s="37"/>
      <c r="AC103" s="37"/>
      <c r="AD103" s="37"/>
      <c r="AE103" s="37"/>
      <c r="AF103" s="37"/>
    </row>
    <row r="104" spans="1:32" ht="34">
      <c r="A104" s="265">
        <v>43949</v>
      </c>
      <c r="B104" s="115" t="s">
        <v>3396</v>
      </c>
      <c r="C104" s="285">
        <v>881751414</v>
      </c>
      <c r="D104" s="37"/>
      <c r="E104" s="115" t="s">
        <v>3419</v>
      </c>
      <c r="F104" s="115" t="s">
        <v>106</v>
      </c>
      <c r="G104" s="137" t="s">
        <v>3420</v>
      </c>
      <c r="H104" s="265">
        <v>43950</v>
      </c>
      <c r="I104" s="37"/>
      <c r="J104" s="37"/>
      <c r="K104" s="516"/>
      <c r="L104" s="37"/>
      <c r="M104" s="37"/>
      <c r="N104" s="528"/>
      <c r="O104" s="37"/>
      <c r="P104" s="37"/>
      <c r="Q104" s="37"/>
      <c r="R104" s="37"/>
      <c r="S104" s="37"/>
      <c r="T104" s="37"/>
      <c r="U104" s="37"/>
      <c r="V104" s="37"/>
      <c r="W104" s="37"/>
      <c r="X104" s="37"/>
      <c r="Y104" s="37"/>
      <c r="Z104" s="37"/>
      <c r="AA104" s="37"/>
      <c r="AB104" s="37"/>
      <c r="AC104" s="37"/>
      <c r="AD104" s="37"/>
      <c r="AE104" s="37"/>
      <c r="AF104" s="37"/>
    </row>
    <row r="105" spans="1:32">
      <c r="A105" s="265">
        <v>43949</v>
      </c>
      <c r="B105" s="115" t="s">
        <v>3396</v>
      </c>
      <c r="C105" s="37">
        <v>881245631</v>
      </c>
      <c r="D105" s="37"/>
      <c r="E105" s="115" t="s">
        <v>3421</v>
      </c>
      <c r="F105" s="115" t="s">
        <v>3251</v>
      </c>
      <c r="G105" s="530" t="s">
        <v>3422</v>
      </c>
      <c r="H105" s="265">
        <v>43957</v>
      </c>
      <c r="I105" s="37"/>
      <c r="J105" s="37"/>
      <c r="K105" s="516"/>
      <c r="L105" s="37"/>
      <c r="M105" s="37"/>
      <c r="N105" s="528"/>
      <c r="O105" s="37"/>
      <c r="P105" s="37"/>
      <c r="Q105" s="37"/>
      <c r="R105" s="37"/>
      <c r="S105" s="37"/>
      <c r="T105" s="37"/>
      <c r="U105" s="37"/>
      <c r="V105" s="37"/>
      <c r="W105" s="37"/>
      <c r="X105" s="37"/>
      <c r="Y105" s="37"/>
      <c r="Z105" s="37"/>
      <c r="AA105" s="37"/>
      <c r="AB105" s="37"/>
      <c r="AC105" s="37"/>
      <c r="AD105" s="37"/>
      <c r="AE105" s="37"/>
      <c r="AF105" s="37"/>
    </row>
    <row r="106" spans="1:32" ht="34">
      <c r="A106" s="265">
        <v>43949</v>
      </c>
      <c r="B106" s="115" t="s">
        <v>3396</v>
      </c>
      <c r="C106" s="37">
        <v>881849682</v>
      </c>
      <c r="D106" s="37"/>
      <c r="E106" s="115" t="s">
        <v>3423</v>
      </c>
      <c r="F106" s="115" t="s">
        <v>3251</v>
      </c>
      <c r="G106" s="137" t="s">
        <v>3424</v>
      </c>
      <c r="H106" s="265">
        <v>43951</v>
      </c>
      <c r="I106" s="37"/>
      <c r="J106" s="37"/>
      <c r="K106" s="516"/>
      <c r="L106" s="37"/>
      <c r="M106" s="37"/>
      <c r="N106" s="528"/>
      <c r="O106" s="37"/>
      <c r="P106" s="37"/>
      <c r="Q106" s="37"/>
      <c r="R106" s="37"/>
      <c r="S106" s="37"/>
      <c r="T106" s="37"/>
      <c r="U106" s="37"/>
      <c r="V106" s="37"/>
      <c r="W106" s="37"/>
      <c r="X106" s="37"/>
      <c r="Y106" s="37"/>
      <c r="Z106" s="37"/>
      <c r="AA106" s="37"/>
      <c r="AB106" s="37"/>
      <c r="AC106" s="37"/>
      <c r="AD106" s="37"/>
      <c r="AE106" s="37"/>
      <c r="AF106" s="37"/>
    </row>
    <row r="107" spans="1:32" ht="30">
      <c r="A107" s="265">
        <v>43950</v>
      </c>
      <c r="B107" s="115" t="s">
        <v>3396</v>
      </c>
      <c r="C107" s="37">
        <v>881998971</v>
      </c>
      <c r="D107" s="37"/>
      <c r="E107" s="115" t="s">
        <v>3403</v>
      </c>
      <c r="F107" s="115" t="s">
        <v>3293</v>
      </c>
      <c r="G107" s="753" t="s">
        <v>3425</v>
      </c>
      <c r="H107" s="265">
        <v>43964</v>
      </c>
      <c r="I107" s="37"/>
      <c r="J107" s="37"/>
      <c r="K107" s="516"/>
      <c r="L107" s="37"/>
      <c r="M107" s="37"/>
      <c r="N107" s="528"/>
      <c r="O107" s="37"/>
      <c r="P107" s="37"/>
      <c r="Q107" s="37"/>
      <c r="R107" s="37"/>
      <c r="S107" s="37"/>
      <c r="T107" s="37"/>
      <c r="U107" s="37"/>
      <c r="V107" s="37"/>
      <c r="W107" s="37"/>
      <c r="X107" s="37"/>
      <c r="Y107" s="37"/>
      <c r="Z107" s="37"/>
      <c r="AA107" s="37"/>
      <c r="AB107" s="37"/>
      <c r="AC107" s="37"/>
      <c r="AD107" s="37"/>
      <c r="AE107" s="37"/>
      <c r="AF107" s="37"/>
    </row>
    <row r="108" spans="1:32" ht="17">
      <c r="A108" s="115" t="s">
        <v>3352</v>
      </c>
      <c r="B108" s="115" t="s">
        <v>3396</v>
      </c>
      <c r="C108" s="37">
        <v>880231741</v>
      </c>
      <c r="D108" s="37"/>
      <c r="E108" s="115" t="s">
        <v>3412</v>
      </c>
      <c r="F108" s="115" t="s">
        <v>3264</v>
      </c>
      <c r="G108" s="137" t="s">
        <v>3426</v>
      </c>
      <c r="H108" s="665" t="s">
        <v>3352</v>
      </c>
      <c r="I108" s="115"/>
      <c r="J108" s="115" t="s">
        <v>3245</v>
      </c>
      <c r="K108" s="109" t="s">
        <v>3352</v>
      </c>
      <c r="L108" s="37"/>
      <c r="M108" s="37"/>
      <c r="N108" s="528"/>
      <c r="O108" s="37"/>
      <c r="P108" s="37"/>
      <c r="Q108" s="37"/>
      <c r="R108" s="37"/>
      <c r="S108" s="37"/>
      <c r="T108" s="37"/>
      <c r="U108" s="37"/>
      <c r="V108" s="37"/>
      <c r="W108" s="37"/>
      <c r="X108" s="37"/>
      <c r="Y108" s="37"/>
      <c r="Z108" s="37"/>
      <c r="AA108" s="37"/>
      <c r="AB108" s="37"/>
      <c r="AC108" s="37"/>
      <c r="AD108" s="37"/>
      <c r="AE108" s="37"/>
      <c r="AF108" s="37"/>
    </row>
    <row r="109" spans="1:32">
      <c r="A109" s="265">
        <v>43950</v>
      </c>
      <c r="B109" s="115" t="s">
        <v>3396</v>
      </c>
      <c r="C109" s="37">
        <v>882026718</v>
      </c>
      <c r="D109" s="37"/>
      <c r="E109" s="115" t="s">
        <v>3403</v>
      </c>
      <c r="F109" s="115" t="s">
        <v>3293</v>
      </c>
      <c r="G109" s="737" t="s">
        <v>3427</v>
      </c>
      <c r="H109" s="265">
        <v>43951</v>
      </c>
      <c r="I109" s="37"/>
      <c r="J109" s="37"/>
      <c r="K109" s="516"/>
      <c r="L109" s="37"/>
      <c r="M109" s="37"/>
      <c r="N109" s="528"/>
      <c r="O109" s="37"/>
      <c r="P109" s="37"/>
      <c r="Q109" s="37"/>
      <c r="R109" s="37"/>
      <c r="S109" s="37"/>
      <c r="T109" s="37"/>
      <c r="U109" s="37"/>
      <c r="V109" s="37"/>
      <c r="W109" s="37"/>
      <c r="X109" s="37"/>
      <c r="Y109" s="37"/>
      <c r="Z109" s="37"/>
      <c r="AA109" s="37"/>
      <c r="AB109" s="37"/>
      <c r="AC109" s="37"/>
      <c r="AD109" s="37"/>
      <c r="AE109" s="37"/>
      <c r="AF109" s="37"/>
    </row>
    <row r="110" spans="1:32" ht="30">
      <c r="A110" s="265">
        <v>43950</v>
      </c>
      <c r="B110" s="115" t="s">
        <v>3396</v>
      </c>
      <c r="C110" s="37">
        <v>881850986</v>
      </c>
      <c r="D110" s="37"/>
      <c r="E110" s="115" t="s">
        <v>3403</v>
      </c>
      <c r="F110" s="115" t="s">
        <v>3251</v>
      </c>
      <c r="G110" s="753" t="s">
        <v>3428</v>
      </c>
      <c r="H110" s="265">
        <v>43962</v>
      </c>
      <c r="I110" s="37"/>
      <c r="J110" s="37"/>
      <c r="K110" s="516"/>
      <c r="L110" s="37"/>
      <c r="M110" s="37"/>
      <c r="N110" s="528"/>
      <c r="O110" s="37"/>
      <c r="P110" s="37"/>
      <c r="Q110" s="37"/>
      <c r="R110" s="37"/>
      <c r="S110" s="37"/>
      <c r="T110" s="37"/>
      <c r="U110" s="37"/>
      <c r="V110" s="37"/>
      <c r="W110" s="37"/>
      <c r="X110" s="37"/>
      <c r="Y110" s="37"/>
      <c r="Z110" s="37"/>
      <c r="AA110" s="37"/>
      <c r="AB110" s="37"/>
      <c r="AC110" s="37"/>
      <c r="AD110" s="37"/>
      <c r="AE110" s="37"/>
      <c r="AF110" s="37"/>
    </row>
    <row r="111" spans="1:32" ht="28" customHeight="1">
      <c r="A111" s="265">
        <v>43950</v>
      </c>
      <c r="B111" s="115" t="s">
        <v>3396</v>
      </c>
      <c r="C111" s="37">
        <v>880105743</v>
      </c>
      <c r="D111" s="37"/>
      <c r="E111" s="115" t="s">
        <v>3403</v>
      </c>
      <c r="F111" s="115" t="s">
        <v>3251</v>
      </c>
      <c r="G111" s="753" t="s">
        <v>3429</v>
      </c>
      <c r="H111" s="265">
        <v>43951</v>
      </c>
      <c r="I111" s="37"/>
      <c r="J111" s="37"/>
      <c r="K111" s="516"/>
      <c r="L111" s="37"/>
      <c r="M111" s="37"/>
      <c r="N111" s="528"/>
      <c r="O111" s="37"/>
      <c r="P111" s="37"/>
      <c r="Q111" s="37"/>
      <c r="R111" s="37"/>
      <c r="S111" s="37"/>
      <c r="T111" s="37"/>
      <c r="U111" s="37"/>
      <c r="V111" s="37"/>
      <c r="W111" s="37"/>
      <c r="X111" s="37"/>
      <c r="Y111" s="37"/>
      <c r="Z111" s="37"/>
      <c r="AA111" s="37"/>
      <c r="AB111" s="37"/>
      <c r="AC111" s="37"/>
      <c r="AD111" s="37"/>
      <c r="AE111" s="37"/>
      <c r="AF111" s="37"/>
    </row>
    <row r="112" spans="1:32">
      <c r="A112" s="265">
        <v>43950</v>
      </c>
      <c r="B112" s="115" t="s">
        <v>3396</v>
      </c>
      <c r="C112" s="37">
        <v>880092076</v>
      </c>
      <c r="D112" s="37"/>
      <c r="E112" s="115" t="s">
        <v>3401</v>
      </c>
      <c r="F112" s="115" t="s">
        <v>3251</v>
      </c>
      <c r="G112" s="530" t="s">
        <v>3430</v>
      </c>
      <c r="H112" s="265">
        <v>43958</v>
      </c>
      <c r="I112" s="37"/>
      <c r="J112" s="37"/>
      <c r="K112" s="516"/>
      <c r="L112" s="37"/>
      <c r="M112" s="37"/>
      <c r="N112" s="528"/>
      <c r="O112" s="37"/>
      <c r="P112" s="37"/>
      <c r="Q112" s="37"/>
      <c r="R112" s="37"/>
      <c r="S112" s="37"/>
      <c r="T112" s="37"/>
      <c r="U112" s="37"/>
      <c r="V112" s="37"/>
      <c r="W112" s="37"/>
      <c r="X112" s="37"/>
      <c r="Y112" s="37"/>
      <c r="Z112" s="37"/>
      <c r="AA112" s="37"/>
      <c r="AB112" s="37"/>
      <c r="AC112" s="37"/>
      <c r="AD112" s="37"/>
      <c r="AE112" s="37"/>
      <c r="AF112" s="37"/>
    </row>
    <row r="113" spans="1:32" ht="17">
      <c r="A113" s="265">
        <v>43950</v>
      </c>
      <c r="B113" s="115" t="s">
        <v>3396</v>
      </c>
      <c r="C113" s="37">
        <v>881284538</v>
      </c>
      <c r="D113" s="37"/>
      <c r="E113" s="115" t="s">
        <v>3397</v>
      </c>
      <c r="F113" s="115" t="s">
        <v>3289</v>
      </c>
      <c r="G113" s="137" t="s">
        <v>3431</v>
      </c>
      <c r="H113" s="265">
        <v>43951</v>
      </c>
      <c r="I113" s="37"/>
      <c r="J113" s="37"/>
      <c r="K113" s="516"/>
      <c r="L113" s="37"/>
      <c r="M113" s="37"/>
      <c r="N113" s="528"/>
      <c r="O113" s="37"/>
      <c r="P113" s="37"/>
      <c r="Q113" s="37"/>
      <c r="R113" s="37"/>
      <c r="S113" s="37"/>
      <c r="T113" s="37"/>
      <c r="U113" s="37"/>
      <c r="V113" s="37"/>
      <c r="W113" s="37"/>
      <c r="X113" s="37"/>
      <c r="Y113" s="37"/>
      <c r="Z113" s="37"/>
      <c r="AA113" s="37"/>
      <c r="AB113" s="37"/>
      <c r="AC113" s="37"/>
      <c r="AD113" s="37"/>
      <c r="AE113" s="37"/>
      <c r="AF113" s="37"/>
    </row>
    <row r="114" spans="1:32">
      <c r="A114" s="265">
        <v>43950</v>
      </c>
      <c r="B114" s="115" t="s">
        <v>3396</v>
      </c>
      <c r="C114" s="37">
        <v>881956117</v>
      </c>
      <c r="D114" s="37"/>
      <c r="E114" s="115" t="s">
        <v>3397</v>
      </c>
      <c r="F114" s="115" t="s">
        <v>3432</v>
      </c>
      <c r="G114" s="752" t="s">
        <v>3433</v>
      </c>
      <c r="H114" s="265">
        <v>43957</v>
      </c>
      <c r="I114" s="37"/>
      <c r="J114" s="37"/>
      <c r="K114" s="516"/>
      <c r="L114" s="37"/>
      <c r="M114" s="37"/>
      <c r="N114" s="528"/>
      <c r="O114" s="37"/>
      <c r="P114" s="37"/>
      <c r="Q114" s="37"/>
      <c r="R114" s="37"/>
      <c r="S114" s="37"/>
      <c r="T114" s="37"/>
      <c r="U114" s="37"/>
      <c r="V114" s="37"/>
      <c r="W114" s="37"/>
      <c r="X114" s="37"/>
      <c r="Y114" s="37"/>
      <c r="Z114" s="37"/>
      <c r="AA114" s="37"/>
      <c r="AB114" s="37"/>
      <c r="AC114" s="37"/>
      <c r="AD114" s="37"/>
      <c r="AE114" s="37"/>
      <c r="AF114" s="37"/>
    </row>
    <row r="115" spans="1:32">
      <c r="A115" s="265">
        <v>43950</v>
      </c>
      <c r="B115" s="115" t="s">
        <v>3396</v>
      </c>
      <c r="C115" s="37">
        <v>881918456</v>
      </c>
      <c r="D115" s="37"/>
      <c r="E115" s="115" t="s">
        <v>3421</v>
      </c>
      <c r="F115" s="115" t="s">
        <v>3293</v>
      </c>
      <c r="G115" s="530" t="s">
        <v>3434</v>
      </c>
      <c r="H115" s="265">
        <v>43951</v>
      </c>
      <c r="I115" s="37"/>
      <c r="J115" s="37"/>
      <c r="K115" s="516"/>
      <c r="L115" s="37"/>
      <c r="M115" s="37"/>
      <c r="N115" s="528"/>
      <c r="O115" s="37"/>
      <c r="P115" s="37"/>
      <c r="Q115" s="37"/>
      <c r="R115" s="37"/>
      <c r="S115" s="37"/>
      <c r="T115" s="37"/>
      <c r="U115" s="37"/>
      <c r="V115" s="37"/>
      <c r="W115" s="37"/>
      <c r="X115" s="37"/>
      <c r="Y115" s="37"/>
      <c r="Z115" s="37"/>
      <c r="AA115" s="37"/>
      <c r="AB115" s="37"/>
      <c r="AC115" s="37"/>
      <c r="AD115" s="37"/>
      <c r="AE115" s="37"/>
      <c r="AF115" s="37"/>
    </row>
    <row r="116" spans="1:32" ht="17">
      <c r="A116" s="265">
        <v>43951</v>
      </c>
      <c r="B116" s="115" t="s">
        <v>3396</v>
      </c>
      <c r="C116" s="285">
        <v>881433404</v>
      </c>
      <c r="D116" s="115" t="s">
        <v>139</v>
      </c>
      <c r="E116" s="115" t="s">
        <v>3401</v>
      </c>
      <c r="F116" s="115" t="s">
        <v>3435</v>
      </c>
      <c r="G116" s="137" t="s">
        <v>3436</v>
      </c>
      <c r="H116" s="265">
        <v>43958</v>
      </c>
      <c r="I116" s="37"/>
      <c r="J116" s="37"/>
      <c r="K116" s="516"/>
      <c r="L116" s="37"/>
      <c r="M116" s="37"/>
      <c r="N116" s="528"/>
      <c r="O116" s="37"/>
      <c r="P116" s="37"/>
      <c r="Q116" s="37"/>
      <c r="R116" s="37"/>
      <c r="S116" s="37"/>
      <c r="T116" s="37"/>
      <c r="U116" s="37"/>
      <c r="V116" s="37"/>
      <c r="W116" s="37"/>
      <c r="X116" s="37"/>
      <c r="Y116" s="37"/>
      <c r="Z116" s="37"/>
      <c r="AA116" s="37"/>
      <c r="AB116" s="37"/>
      <c r="AC116" s="37"/>
      <c r="AD116" s="37"/>
      <c r="AE116" s="37"/>
      <c r="AF116" s="37"/>
    </row>
    <row r="117" spans="1:32" ht="34">
      <c r="A117" s="265">
        <v>43951</v>
      </c>
      <c r="B117" s="115" t="s">
        <v>3396</v>
      </c>
      <c r="C117" s="285">
        <v>880896115</v>
      </c>
      <c r="D117" s="115" t="s">
        <v>152</v>
      </c>
      <c r="E117" s="115" t="s">
        <v>3401</v>
      </c>
      <c r="F117" s="115" t="s">
        <v>3251</v>
      </c>
      <c r="G117" s="137" t="s">
        <v>3437</v>
      </c>
      <c r="H117" s="265">
        <v>43958</v>
      </c>
      <c r="I117" s="37"/>
      <c r="J117" s="37"/>
      <c r="K117" s="516"/>
      <c r="L117" s="37"/>
      <c r="M117" s="37"/>
      <c r="N117" s="528"/>
      <c r="O117" s="37"/>
      <c r="P117" s="37"/>
      <c r="Q117" s="37"/>
      <c r="R117" s="37"/>
      <c r="S117" s="37"/>
      <c r="T117" s="37"/>
      <c r="U117" s="37"/>
      <c r="V117" s="37"/>
      <c r="W117" s="37"/>
      <c r="X117" s="37"/>
      <c r="Y117" s="37"/>
      <c r="Z117" s="37"/>
      <c r="AA117" s="37"/>
      <c r="AB117" s="37"/>
      <c r="AC117" s="37"/>
      <c r="AD117" s="37"/>
      <c r="AE117" s="37"/>
      <c r="AF117" s="37"/>
    </row>
    <row r="118" spans="1:32">
      <c r="A118" s="265">
        <v>43951</v>
      </c>
      <c r="B118" s="115" t="s">
        <v>3396</v>
      </c>
      <c r="C118" s="285">
        <v>881030887</v>
      </c>
      <c r="D118" s="115" t="s">
        <v>152</v>
      </c>
      <c r="E118" s="115" t="s">
        <v>3401</v>
      </c>
      <c r="F118" s="115" t="s">
        <v>3438</v>
      </c>
      <c r="G118" s="530" t="s">
        <v>3439</v>
      </c>
      <c r="H118" s="265">
        <v>43958</v>
      </c>
      <c r="I118" s="37"/>
      <c r="J118" s="37"/>
      <c r="K118" s="516"/>
      <c r="L118" s="37"/>
      <c r="M118" s="37"/>
      <c r="N118" s="528"/>
      <c r="O118" s="37"/>
      <c r="P118" s="37"/>
      <c r="Q118" s="37"/>
      <c r="R118" s="37"/>
      <c r="S118" s="37"/>
      <c r="T118" s="37"/>
      <c r="U118" s="37"/>
      <c r="V118" s="37"/>
      <c r="W118" s="37"/>
      <c r="X118" s="37"/>
      <c r="Y118" s="37"/>
      <c r="Z118" s="37"/>
      <c r="AA118" s="37"/>
      <c r="AB118" s="37"/>
      <c r="AC118" s="37"/>
      <c r="AD118" s="37"/>
      <c r="AE118" s="37"/>
      <c r="AF118" s="37"/>
    </row>
    <row r="119" spans="1:32">
      <c r="A119" s="265">
        <v>43951</v>
      </c>
      <c r="B119" s="115" t="s">
        <v>3396</v>
      </c>
      <c r="C119" s="285">
        <v>880015341</v>
      </c>
      <c r="D119" s="115" t="s">
        <v>139</v>
      </c>
      <c r="E119" s="115" t="s">
        <v>3401</v>
      </c>
      <c r="F119" s="285" t="s">
        <v>3249</v>
      </c>
      <c r="G119" s="530" t="s">
        <v>3440</v>
      </c>
      <c r="H119" s="265">
        <v>43958</v>
      </c>
      <c r="I119" s="37"/>
      <c r="J119" s="37"/>
      <c r="K119" s="516"/>
      <c r="L119" s="37"/>
      <c r="M119" s="37"/>
      <c r="N119" s="528"/>
      <c r="O119" s="37"/>
      <c r="P119" s="37"/>
      <c r="Q119" s="37"/>
      <c r="R119" s="37"/>
      <c r="S119" s="37"/>
      <c r="T119" s="37"/>
      <c r="U119" s="37"/>
      <c r="V119" s="37"/>
      <c r="W119" s="37"/>
      <c r="X119" s="37"/>
      <c r="Y119" s="37"/>
      <c r="Z119" s="37"/>
      <c r="AA119" s="37"/>
      <c r="AB119" s="37"/>
      <c r="AC119" s="37"/>
      <c r="AD119" s="37"/>
      <c r="AE119" s="37"/>
      <c r="AF119" s="37"/>
    </row>
    <row r="120" spans="1:32">
      <c r="A120" s="265">
        <v>43951</v>
      </c>
      <c r="B120" s="115" t="s">
        <v>3396</v>
      </c>
      <c r="C120" s="285">
        <v>881817972</v>
      </c>
      <c r="D120" s="115" t="s">
        <v>139</v>
      </c>
      <c r="E120" s="115" t="s">
        <v>3401</v>
      </c>
      <c r="F120" s="285" t="s">
        <v>3441</v>
      </c>
      <c r="G120" s="530" t="s">
        <v>3442</v>
      </c>
      <c r="H120" s="265">
        <v>43958</v>
      </c>
      <c r="I120" s="37"/>
      <c r="J120" s="37"/>
      <c r="K120" s="516"/>
      <c r="L120" s="37"/>
      <c r="M120" s="37"/>
      <c r="N120" s="528"/>
      <c r="O120" s="37"/>
      <c r="P120" s="37"/>
      <c r="Q120" s="37"/>
      <c r="R120" s="37"/>
      <c r="S120" s="37"/>
      <c r="T120" s="37"/>
      <c r="U120" s="37"/>
      <c r="V120" s="37"/>
      <c r="W120" s="37"/>
      <c r="X120" s="37"/>
      <c r="Y120" s="37"/>
      <c r="Z120" s="37"/>
      <c r="AA120" s="37"/>
      <c r="AB120" s="37"/>
      <c r="AC120" s="37"/>
      <c r="AD120" s="37"/>
      <c r="AE120" s="37"/>
      <c r="AF120" s="37"/>
    </row>
    <row r="121" spans="1:32">
      <c r="A121" s="265">
        <v>43951</v>
      </c>
      <c r="B121" s="115" t="s">
        <v>3396</v>
      </c>
      <c r="C121" s="37">
        <v>881336340</v>
      </c>
      <c r="D121" s="115" t="s">
        <v>139</v>
      </c>
      <c r="E121" s="115" t="s">
        <v>3401</v>
      </c>
      <c r="F121" s="285" t="s">
        <v>3441</v>
      </c>
      <c r="G121" s="530" t="s">
        <v>3443</v>
      </c>
      <c r="H121" s="265">
        <v>43958</v>
      </c>
      <c r="I121" s="37"/>
      <c r="J121" s="37"/>
      <c r="K121" s="516"/>
      <c r="L121" s="37"/>
      <c r="M121" s="37"/>
      <c r="N121" s="528"/>
      <c r="O121" s="37"/>
      <c r="P121" s="37"/>
      <c r="Q121" s="37"/>
      <c r="R121" s="37"/>
      <c r="S121" s="37"/>
      <c r="T121" s="37"/>
      <c r="U121" s="37"/>
      <c r="V121" s="37"/>
      <c r="W121" s="37"/>
      <c r="X121" s="37"/>
      <c r="Y121" s="37"/>
      <c r="Z121" s="37"/>
      <c r="AA121" s="37"/>
      <c r="AB121" s="37"/>
      <c r="AC121" s="37"/>
      <c r="AD121" s="37"/>
      <c r="AE121" s="37"/>
      <c r="AF121" s="37"/>
    </row>
    <row r="122" spans="1:32" ht="34">
      <c r="A122" s="37"/>
      <c r="B122" s="37"/>
      <c r="C122" s="37">
        <v>881979568</v>
      </c>
      <c r="D122" s="115"/>
      <c r="E122" s="115" t="s">
        <v>3399</v>
      </c>
      <c r="F122" s="115" t="s">
        <v>3251</v>
      </c>
      <c r="G122" s="137" t="s">
        <v>3444</v>
      </c>
      <c r="H122" s="265">
        <v>43948</v>
      </c>
      <c r="I122" s="37"/>
      <c r="J122" s="37"/>
      <c r="K122" s="516"/>
      <c r="L122" s="37"/>
      <c r="M122" s="37"/>
      <c r="N122" s="528"/>
      <c r="O122" s="37"/>
      <c r="P122" s="37"/>
      <c r="Q122" s="37"/>
      <c r="R122" s="37"/>
      <c r="S122" s="37"/>
      <c r="T122" s="37"/>
      <c r="U122" s="37"/>
      <c r="V122" s="37"/>
      <c r="W122" s="37"/>
      <c r="X122" s="37"/>
      <c r="Y122" s="37"/>
      <c r="Z122" s="37"/>
      <c r="AA122" s="37"/>
      <c r="AB122" s="37"/>
      <c r="AC122" s="37"/>
      <c r="AD122" s="37"/>
      <c r="AE122" s="37"/>
      <c r="AF122" s="37"/>
    </row>
    <row r="123" spans="1:32" ht="34">
      <c r="A123" s="37"/>
      <c r="B123" s="37"/>
      <c r="C123" s="37">
        <v>881923674</v>
      </c>
      <c r="D123" s="115"/>
      <c r="E123" s="115" t="s">
        <v>3410</v>
      </c>
      <c r="F123" s="115" t="s">
        <v>3293</v>
      </c>
      <c r="G123" s="137" t="s">
        <v>3445</v>
      </c>
      <c r="H123" s="265">
        <v>43966</v>
      </c>
      <c r="I123" s="37"/>
      <c r="J123" s="37"/>
      <c r="K123" s="516"/>
      <c r="L123" s="37"/>
      <c r="M123" s="37"/>
      <c r="N123" s="528"/>
      <c r="O123" s="37"/>
      <c r="P123" s="37"/>
      <c r="Q123" s="37"/>
      <c r="R123" s="37"/>
      <c r="S123" s="37"/>
      <c r="T123" s="37"/>
      <c r="U123" s="37"/>
      <c r="V123" s="37"/>
      <c r="W123" s="37"/>
      <c r="X123" s="37"/>
      <c r="Y123" s="37"/>
      <c r="Z123" s="37"/>
      <c r="AA123" s="37"/>
      <c r="AB123" s="37"/>
      <c r="AC123" s="37"/>
      <c r="AD123" s="37"/>
      <c r="AE123" s="37"/>
      <c r="AF123" s="37"/>
    </row>
    <row r="124" spans="1:32" ht="34">
      <c r="A124" s="37"/>
      <c r="B124" s="37"/>
      <c r="C124" s="37">
        <v>880676631</v>
      </c>
      <c r="D124" s="115"/>
      <c r="E124" s="115" t="s">
        <v>3410</v>
      </c>
      <c r="F124" s="115" t="s">
        <v>3293</v>
      </c>
      <c r="G124" s="137" t="s">
        <v>3446</v>
      </c>
      <c r="H124" s="265">
        <v>43966</v>
      </c>
      <c r="I124" s="37"/>
      <c r="J124" s="37"/>
      <c r="K124" s="516"/>
      <c r="L124" s="37"/>
      <c r="M124" s="37"/>
      <c r="N124" s="528"/>
      <c r="O124" s="37"/>
      <c r="P124" s="37"/>
      <c r="Q124" s="37"/>
      <c r="R124" s="37"/>
      <c r="S124" s="37"/>
      <c r="T124" s="37"/>
      <c r="U124" s="37"/>
      <c r="V124" s="37"/>
      <c r="W124" s="37"/>
      <c r="X124" s="37"/>
      <c r="Y124" s="37"/>
      <c r="Z124" s="37"/>
      <c r="AA124" s="37"/>
      <c r="AB124" s="37"/>
      <c r="AC124" s="37"/>
      <c r="AD124" s="37"/>
      <c r="AE124" s="37"/>
      <c r="AF124" s="37"/>
    </row>
    <row r="125" spans="1:32" ht="17">
      <c r="A125" s="37"/>
      <c r="B125" s="37"/>
      <c r="C125" s="37">
        <v>881992270</v>
      </c>
      <c r="D125" s="115"/>
      <c r="E125" s="115" t="s">
        <v>3414</v>
      </c>
      <c r="F125" s="115" t="s">
        <v>3293</v>
      </c>
      <c r="G125" s="137" t="s">
        <v>3447</v>
      </c>
      <c r="H125" s="265">
        <v>43961</v>
      </c>
      <c r="I125" s="37"/>
      <c r="J125" s="37"/>
      <c r="K125" s="516"/>
      <c r="L125" s="37"/>
      <c r="M125" s="37"/>
      <c r="N125" s="528"/>
      <c r="O125" s="37"/>
      <c r="P125" s="37"/>
      <c r="Q125" s="37"/>
      <c r="R125" s="37"/>
      <c r="S125" s="37"/>
      <c r="T125" s="37"/>
      <c r="U125" s="37"/>
      <c r="V125" s="37"/>
      <c r="W125" s="37"/>
      <c r="X125" s="37"/>
      <c r="Y125" s="37"/>
      <c r="Z125" s="37"/>
      <c r="AA125" s="37"/>
      <c r="AB125" s="37"/>
      <c r="AC125" s="37"/>
      <c r="AD125" s="37"/>
      <c r="AE125" s="37"/>
      <c r="AF125" s="37"/>
    </row>
    <row r="126" spans="1:32" ht="34">
      <c r="A126" s="37"/>
      <c r="B126" s="37"/>
      <c r="C126" s="37">
        <v>880143628</v>
      </c>
      <c r="D126" s="115"/>
      <c r="E126" s="115" t="s">
        <v>3414</v>
      </c>
      <c r="F126" s="115" t="s">
        <v>3293</v>
      </c>
      <c r="G126" s="137" t="s">
        <v>3448</v>
      </c>
      <c r="H126" s="265">
        <v>43961</v>
      </c>
      <c r="I126" s="37"/>
      <c r="J126" s="37"/>
      <c r="K126" s="516"/>
      <c r="L126" s="37"/>
      <c r="M126" s="37"/>
      <c r="N126" s="528"/>
      <c r="O126" s="37"/>
      <c r="P126" s="37"/>
      <c r="Q126" s="37"/>
      <c r="R126" s="37"/>
      <c r="S126" s="37"/>
      <c r="T126" s="37"/>
      <c r="U126" s="37"/>
      <c r="V126" s="37"/>
      <c r="W126" s="37"/>
      <c r="X126" s="37"/>
      <c r="Y126" s="37"/>
      <c r="Z126" s="37"/>
      <c r="AA126" s="37"/>
      <c r="AB126" s="37"/>
      <c r="AC126" s="37"/>
      <c r="AD126" s="37"/>
      <c r="AE126" s="37"/>
      <c r="AF126" s="37"/>
    </row>
    <row r="127" spans="1:32" ht="34">
      <c r="A127" s="37"/>
      <c r="B127" s="37"/>
      <c r="C127" s="37">
        <v>881625008</v>
      </c>
      <c r="D127" s="115"/>
      <c r="E127" s="115" t="s">
        <v>3414</v>
      </c>
      <c r="F127" s="115" t="s">
        <v>3293</v>
      </c>
      <c r="G127" s="137" t="s">
        <v>3449</v>
      </c>
      <c r="H127" s="265">
        <v>43961</v>
      </c>
      <c r="I127" s="37"/>
      <c r="J127" s="37"/>
      <c r="K127" s="516"/>
      <c r="L127" s="37"/>
      <c r="M127" s="37"/>
      <c r="N127" s="528"/>
      <c r="O127" s="37"/>
      <c r="P127" s="37"/>
      <c r="Q127" s="37"/>
      <c r="R127" s="37"/>
      <c r="S127" s="37"/>
      <c r="T127" s="37"/>
      <c r="U127" s="37"/>
      <c r="V127" s="37"/>
      <c r="W127" s="37"/>
      <c r="X127" s="37"/>
      <c r="Y127" s="37"/>
      <c r="Z127" s="37"/>
      <c r="AA127" s="37"/>
      <c r="AB127" s="37"/>
      <c r="AC127" s="37"/>
      <c r="AD127" s="37"/>
      <c r="AE127" s="37"/>
      <c r="AF127" s="37"/>
    </row>
    <row r="128" spans="1:32" ht="34">
      <c r="A128" s="37"/>
      <c r="B128" s="37"/>
      <c r="C128" s="37">
        <v>881463907</v>
      </c>
      <c r="D128" s="115"/>
      <c r="E128" s="115" t="s">
        <v>3450</v>
      </c>
      <c r="F128" s="115" t="s">
        <v>3451</v>
      </c>
      <c r="G128" s="137" t="s">
        <v>3452</v>
      </c>
      <c r="H128" s="265">
        <v>43962</v>
      </c>
      <c r="I128" s="37"/>
      <c r="J128" s="37"/>
      <c r="K128" s="516"/>
      <c r="L128" s="37"/>
      <c r="M128" s="37"/>
      <c r="N128" s="528"/>
      <c r="O128" s="37"/>
      <c r="P128" s="37"/>
      <c r="Q128" s="37"/>
      <c r="R128" s="37"/>
      <c r="S128" s="37"/>
      <c r="T128" s="37"/>
      <c r="U128" s="37"/>
      <c r="V128" s="37"/>
      <c r="W128" s="37"/>
      <c r="X128" s="37"/>
      <c r="Y128" s="37"/>
      <c r="Z128" s="37"/>
      <c r="AA128" s="37"/>
      <c r="AB128" s="37"/>
      <c r="AC128" s="37"/>
      <c r="AD128" s="37"/>
      <c r="AE128" s="37"/>
      <c r="AF128" s="37"/>
    </row>
    <row r="129" spans="1:32" ht="34">
      <c r="A129" s="37"/>
      <c r="B129" s="37"/>
      <c r="C129" s="37">
        <v>881552954</v>
      </c>
      <c r="D129" s="115"/>
      <c r="E129" s="115" t="s">
        <v>3423</v>
      </c>
      <c r="F129" s="115" t="s">
        <v>3249</v>
      </c>
      <c r="G129" s="137" t="s">
        <v>3453</v>
      </c>
      <c r="H129" s="265">
        <v>43958</v>
      </c>
      <c r="I129" s="37"/>
      <c r="J129" s="37"/>
      <c r="K129" s="516"/>
      <c r="L129" s="37"/>
      <c r="M129" s="37"/>
      <c r="N129" s="528"/>
      <c r="O129" s="37"/>
      <c r="P129" s="37"/>
      <c r="Q129" s="37"/>
      <c r="R129" s="37"/>
      <c r="S129" s="37"/>
      <c r="T129" s="37"/>
      <c r="U129" s="37"/>
      <c r="V129" s="37"/>
      <c r="W129" s="37"/>
      <c r="X129" s="37"/>
      <c r="Y129" s="37"/>
      <c r="Z129" s="37"/>
      <c r="AA129" s="37"/>
      <c r="AB129" s="37"/>
      <c r="AC129" s="37"/>
      <c r="AD129" s="37"/>
      <c r="AE129" s="37"/>
      <c r="AF129" s="37"/>
    </row>
    <row r="130" spans="1:32" ht="34">
      <c r="A130" s="37"/>
      <c r="B130" s="37"/>
      <c r="C130" s="37">
        <v>880261326</v>
      </c>
      <c r="D130" s="115"/>
      <c r="E130" s="115" t="s">
        <v>3403</v>
      </c>
      <c r="F130" s="115" t="s">
        <v>3293</v>
      </c>
      <c r="G130" s="137" t="s">
        <v>3454</v>
      </c>
      <c r="H130" s="265">
        <v>43948</v>
      </c>
      <c r="I130" s="37"/>
      <c r="J130" s="37"/>
      <c r="K130" s="516"/>
      <c r="L130" s="37"/>
      <c r="M130" s="37"/>
      <c r="N130" s="528"/>
      <c r="O130" s="37"/>
      <c r="P130" s="37"/>
      <c r="Q130" s="37"/>
      <c r="R130" s="37"/>
      <c r="S130" s="37"/>
      <c r="T130" s="37"/>
      <c r="U130" s="37"/>
      <c r="V130" s="37"/>
      <c r="W130" s="37"/>
      <c r="X130" s="37"/>
      <c r="Y130" s="37"/>
      <c r="Z130" s="37"/>
      <c r="AA130" s="37"/>
      <c r="AB130" s="37"/>
      <c r="AC130" s="37"/>
      <c r="AD130" s="37"/>
      <c r="AE130" s="37"/>
      <c r="AF130" s="37"/>
    </row>
    <row r="131" spans="1:32" ht="85">
      <c r="A131" s="37"/>
      <c r="B131" s="37"/>
      <c r="C131" s="37">
        <v>881795316</v>
      </c>
      <c r="D131" s="115"/>
      <c r="E131" s="115" t="s">
        <v>3412</v>
      </c>
      <c r="F131" s="115" t="s">
        <v>3455</v>
      </c>
      <c r="G131" s="137" t="s">
        <v>3456</v>
      </c>
      <c r="H131" s="665" t="s">
        <v>3457</v>
      </c>
      <c r="I131" s="37"/>
      <c r="J131" s="37"/>
      <c r="K131" s="516"/>
      <c r="L131" s="37"/>
      <c r="M131" s="37"/>
      <c r="N131" s="528"/>
      <c r="O131" s="37"/>
      <c r="P131" s="37"/>
      <c r="Q131" s="37"/>
      <c r="R131" s="37"/>
      <c r="S131" s="37"/>
      <c r="T131" s="37"/>
      <c r="U131" s="37"/>
      <c r="V131" s="37"/>
      <c r="W131" s="37"/>
      <c r="X131" s="37"/>
      <c r="Y131" s="37"/>
      <c r="Z131" s="37"/>
      <c r="AA131" s="37"/>
      <c r="AB131" s="37"/>
      <c r="AC131" s="37"/>
      <c r="AD131" s="37"/>
      <c r="AE131" s="37"/>
      <c r="AF131" s="37"/>
    </row>
    <row r="132" spans="1:32" ht="68">
      <c r="A132" s="37"/>
      <c r="B132" s="37"/>
      <c r="C132" s="37">
        <v>881497435</v>
      </c>
      <c r="D132" s="115"/>
      <c r="E132" s="115" t="s">
        <v>3412</v>
      </c>
      <c r="F132" s="115" t="s">
        <v>3455</v>
      </c>
      <c r="G132" s="137" t="s">
        <v>3458</v>
      </c>
      <c r="H132" s="665" t="s">
        <v>3459</v>
      </c>
      <c r="I132" s="37"/>
      <c r="J132" s="37"/>
      <c r="K132" s="516"/>
      <c r="L132" s="37"/>
      <c r="M132" s="37"/>
      <c r="N132" s="528"/>
      <c r="O132" s="37"/>
      <c r="P132" s="37"/>
      <c r="Q132" s="37"/>
      <c r="R132" s="37"/>
      <c r="S132" s="37"/>
      <c r="T132" s="37"/>
      <c r="U132" s="37"/>
      <c r="V132" s="37"/>
      <c r="W132" s="37"/>
      <c r="X132" s="37"/>
      <c r="Y132" s="37"/>
      <c r="Z132" s="37"/>
      <c r="AA132" s="37"/>
      <c r="AB132" s="37"/>
      <c r="AC132" s="37"/>
      <c r="AD132" s="37"/>
      <c r="AE132" s="37"/>
      <c r="AF132" s="37"/>
    </row>
    <row r="133" spans="1:32" ht="51">
      <c r="A133" s="37"/>
      <c r="B133" s="37"/>
      <c r="C133" s="37">
        <v>880774793</v>
      </c>
      <c r="D133" s="115"/>
      <c r="E133" s="115" t="s">
        <v>3416</v>
      </c>
      <c r="F133" s="115" t="s">
        <v>3293</v>
      </c>
      <c r="G133" s="137" t="s">
        <v>3460</v>
      </c>
      <c r="H133" s="265">
        <v>43950</v>
      </c>
      <c r="I133" s="37"/>
      <c r="J133" s="37"/>
      <c r="K133" s="516"/>
      <c r="L133" s="37"/>
      <c r="M133" s="37"/>
      <c r="N133" s="528"/>
      <c r="O133" s="37"/>
      <c r="P133" s="37"/>
      <c r="Q133" s="37"/>
      <c r="R133" s="37"/>
      <c r="S133" s="37"/>
      <c r="T133" s="37"/>
      <c r="U133" s="37"/>
      <c r="V133" s="37"/>
      <c r="W133" s="37"/>
      <c r="X133" s="37"/>
      <c r="Y133" s="37"/>
      <c r="Z133" s="37"/>
      <c r="AA133" s="37"/>
      <c r="AB133" s="37"/>
      <c r="AC133" s="37"/>
      <c r="AD133" s="37"/>
      <c r="AE133" s="37"/>
      <c r="AF133" s="37"/>
    </row>
    <row r="134" spans="1:32" ht="17">
      <c r="A134" s="37"/>
      <c r="B134" s="37"/>
      <c r="C134" s="37">
        <v>881540494</v>
      </c>
      <c r="D134" s="115"/>
      <c r="E134" s="115" t="s">
        <v>3416</v>
      </c>
      <c r="F134" s="115" t="s">
        <v>3455</v>
      </c>
      <c r="G134" s="137" t="s">
        <v>3461</v>
      </c>
      <c r="H134" s="665">
        <v>43950</v>
      </c>
      <c r="I134" s="37"/>
      <c r="J134" s="37"/>
      <c r="K134" s="516"/>
      <c r="L134" s="37"/>
      <c r="M134" s="37"/>
      <c r="N134" s="528"/>
      <c r="O134" s="37"/>
      <c r="P134" s="37"/>
      <c r="Q134" s="37"/>
      <c r="R134" s="37"/>
      <c r="S134" s="37"/>
      <c r="T134" s="37"/>
      <c r="U134" s="37"/>
      <c r="V134" s="37"/>
      <c r="W134" s="37"/>
      <c r="X134" s="37"/>
      <c r="Y134" s="37"/>
      <c r="Z134" s="37"/>
      <c r="AA134" s="37"/>
      <c r="AB134" s="37"/>
      <c r="AC134" s="37"/>
      <c r="AD134" s="37"/>
      <c r="AE134" s="37"/>
      <c r="AF134" s="37"/>
    </row>
    <row r="135" spans="1:32" ht="17">
      <c r="A135" s="37"/>
      <c r="B135" s="37"/>
      <c r="C135" s="37">
        <v>882011342</v>
      </c>
      <c r="D135" s="115"/>
      <c r="E135" s="115" t="s">
        <v>3421</v>
      </c>
      <c r="F135" s="115" t="s">
        <v>3293</v>
      </c>
      <c r="G135" s="137" t="s">
        <v>3462</v>
      </c>
      <c r="H135" s="265">
        <v>43951</v>
      </c>
      <c r="I135" s="37"/>
      <c r="J135" s="37"/>
      <c r="K135" s="516"/>
      <c r="L135" s="37"/>
      <c r="M135" s="37"/>
      <c r="N135" s="528"/>
      <c r="O135" s="37"/>
      <c r="P135" s="37"/>
      <c r="Q135" s="37"/>
      <c r="R135" s="37"/>
      <c r="S135" s="37"/>
      <c r="T135" s="37"/>
      <c r="U135" s="37"/>
      <c r="V135" s="37"/>
      <c r="W135" s="37"/>
      <c r="X135" s="37"/>
      <c r="Y135" s="37"/>
      <c r="Z135" s="37"/>
      <c r="AA135" s="37"/>
      <c r="AB135" s="37"/>
      <c r="AC135" s="37"/>
      <c r="AD135" s="37"/>
      <c r="AE135" s="37"/>
      <c r="AF135" s="37"/>
    </row>
    <row r="136" spans="1:32" ht="17">
      <c r="A136" s="37"/>
      <c r="B136" s="37"/>
      <c r="C136" s="37">
        <v>881902247</v>
      </c>
      <c r="D136" s="115"/>
      <c r="E136" s="115" t="s">
        <v>3397</v>
      </c>
      <c r="F136" s="115" t="s">
        <v>3293</v>
      </c>
      <c r="G136" s="137" t="s">
        <v>3463</v>
      </c>
      <c r="H136" s="265">
        <v>43963</v>
      </c>
      <c r="I136" s="37"/>
      <c r="J136" s="37"/>
      <c r="K136" s="516"/>
      <c r="L136" s="37"/>
      <c r="M136" s="37"/>
      <c r="N136" s="528"/>
      <c r="O136" s="37"/>
      <c r="P136" s="37"/>
      <c r="Q136" s="37"/>
      <c r="R136" s="37"/>
      <c r="S136" s="37"/>
      <c r="T136" s="37"/>
      <c r="U136" s="37"/>
      <c r="V136" s="37"/>
      <c r="W136" s="37"/>
      <c r="X136" s="37"/>
      <c r="Y136" s="37"/>
      <c r="Z136" s="37"/>
      <c r="AA136" s="37"/>
      <c r="AB136" s="37"/>
      <c r="AC136" s="37"/>
      <c r="AD136" s="37"/>
      <c r="AE136" s="37"/>
      <c r="AF136" s="37"/>
    </row>
    <row r="137" spans="1:32">
      <c r="A137" s="37"/>
      <c r="B137" s="37"/>
      <c r="C137" s="37">
        <v>881920674</v>
      </c>
      <c r="D137" s="115"/>
      <c r="E137" s="115" t="s">
        <v>3397</v>
      </c>
      <c r="F137" s="115" t="s">
        <v>3293</v>
      </c>
      <c r="G137" s="530" t="s">
        <v>3464</v>
      </c>
      <c r="H137" s="265">
        <v>43951</v>
      </c>
      <c r="I137" s="37"/>
      <c r="J137" s="37"/>
      <c r="K137" s="516"/>
      <c r="L137" s="37"/>
      <c r="M137" s="37"/>
      <c r="N137" s="528"/>
      <c r="O137" s="37"/>
      <c r="P137" s="37"/>
      <c r="Q137" s="37"/>
      <c r="R137" s="37"/>
      <c r="S137" s="37"/>
      <c r="T137" s="37"/>
      <c r="U137" s="37"/>
      <c r="V137" s="37"/>
      <c r="W137" s="37"/>
      <c r="X137" s="37"/>
      <c r="Y137" s="37"/>
      <c r="Z137" s="37"/>
      <c r="AA137" s="37"/>
      <c r="AB137" s="37"/>
      <c r="AC137" s="37"/>
      <c r="AD137" s="37"/>
      <c r="AE137" s="37"/>
      <c r="AF137" s="37"/>
    </row>
    <row r="138" spans="1:32">
      <c r="A138" s="37"/>
      <c r="B138" s="37"/>
      <c r="C138" s="37">
        <v>880015341</v>
      </c>
      <c r="D138" s="115"/>
      <c r="E138" s="115" t="s">
        <v>3401</v>
      </c>
      <c r="F138" s="115" t="s">
        <v>3455</v>
      </c>
      <c r="G138" s="530" t="s">
        <v>3465</v>
      </c>
      <c r="H138" s="265">
        <v>43957</v>
      </c>
      <c r="I138" s="37" t="s">
        <v>3466</v>
      </c>
      <c r="J138" s="115" t="s">
        <v>3288</v>
      </c>
      <c r="K138" s="516"/>
      <c r="L138" s="37"/>
      <c r="M138" s="37"/>
      <c r="N138" s="528"/>
      <c r="O138" s="37"/>
      <c r="P138" s="37"/>
      <c r="Q138" s="37"/>
      <c r="R138" s="37"/>
      <c r="S138" s="37"/>
      <c r="T138" s="37"/>
      <c r="U138" s="37"/>
      <c r="V138" s="37"/>
      <c r="W138" s="37"/>
      <c r="X138" s="37"/>
      <c r="Y138" s="37"/>
      <c r="Z138" s="37"/>
      <c r="AA138" s="37"/>
      <c r="AB138" s="37"/>
      <c r="AC138" s="37"/>
      <c r="AD138" s="37"/>
      <c r="AE138" s="37"/>
      <c r="AF138" s="37"/>
    </row>
    <row r="139" spans="1:32">
      <c r="A139" s="37"/>
      <c r="B139" s="37"/>
      <c r="C139" s="37">
        <v>881935285</v>
      </c>
      <c r="D139" s="115"/>
      <c r="E139" s="115" t="s">
        <v>3403</v>
      </c>
      <c r="F139" s="115" t="s">
        <v>3293</v>
      </c>
      <c r="G139" s="737" t="s">
        <v>3467</v>
      </c>
      <c r="H139" s="265">
        <v>43978</v>
      </c>
      <c r="I139" s="37"/>
      <c r="J139" s="37"/>
      <c r="K139" s="516"/>
      <c r="L139" s="37"/>
      <c r="M139" s="37"/>
      <c r="N139" s="528"/>
      <c r="O139" s="37"/>
      <c r="P139" s="37"/>
      <c r="Q139" s="37"/>
      <c r="R139" s="37"/>
      <c r="S139" s="37"/>
      <c r="T139" s="37"/>
      <c r="U139" s="37"/>
      <c r="V139" s="37"/>
      <c r="W139" s="37"/>
      <c r="X139" s="37"/>
      <c r="Y139" s="37"/>
      <c r="Z139" s="37"/>
      <c r="AA139" s="37"/>
      <c r="AB139" s="37"/>
      <c r="AC139" s="37"/>
      <c r="AD139" s="37"/>
      <c r="AE139" s="37"/>
      <c r="AF139" s="37"/>
    </row>
    <row r="140" spans="1:32" ht="34">
      <c r="A140" s="37"/>
      <c r="B140" s="37"/>
      <c r="C140" s="37">
        <v>881616562</v>
      </c>
      <c r="D140" s="115"/>
      <c r="E140" s="115" t="s">
        <v>3419</v>
      </c>
      <c r="F140" s="115" t="s">
        <v>3455</v>
      </c>
      <c r="G140" s="137" t="s">
        <v>3468</v>
      </c>
      <c r="H140" s="265">
        <v>43949</v>
      </c>
      <c r="I140" s="37"/>
      <c r="J140" s="37"/>
      <c r="K140" s="516"/>
      <c r="L140" s="37"/>
      <c r="M140" s="37"/>
      <c r="N140" s="528"/>
      <c r="O140" s="37"/>
      <c r="P140" s="37"/>
      <c r="Q140" s="37"/>
      <c r="R140" s="37"/>
      <c r="S140" s="37"/>
      <c r="T140" s="37"/>
      <c r="U140" s="37"/>
      <c r="V140" s="37"/>
      <c r="W140" s="37"/>
      <c r="X140" s="37"/>
      <c r="Y140" s="37"/>
      <c r="Z140" s="37"/>
      <c r="AA140" s="37"/>
      <c r="AB140" s="37"/>
      <c r="AC140" s="37"/>
      <c r="AD140" s="37"/>
      <c r="AE140" s="37"/>
      <c r="AF140" s="37"/>
    </row>
    <row r="141" spans="1:32">
      <c r="A141" s="37"/>
      <c r="B141" s="37"/>
      <c r="C141" s="37">
        <v>881622995</v>
      </c>
      <c r="D141" s="115"/>
      <c r="E141" s="115" t="s">
        <v>3403</v>
      </c>
      <c r="F141" s="115" t="s">
        <v>3293</v>
      </c>
      <c r="G141" s="737" t="s">
        <v>3469</v>
      </c>
      <c r="H141" s="265">
        <v>43958</v>
      </c>
      <c r="I141" s="37"/>
      <c r="J141" s="37"/>
      <c r="K141" s="516"/>
      <c r="L141" s="37"/>
      <c r="M141" s="37"/>
      <c r="N141" s="528"/>
      <c r="O141" s="37"/>
      <c r="P141" s="37"/>
      <c r="Q141" s="37"/>
      <c r="R141" s="37"/>
      <c r="S141" s="37"/>
      <c r="T141" s="37"/>
      <c r="U141" s="37"/>
      <c r="V141" s="37"/>
      <c r="W141" s="37"/>
      <c r="X141" s="37"/>
      <c r="Y141" s="37"/>
      <c r="Z141" s="37"/>
      <c r="AA141" s="37"/>
      <c r="AB141" s="37"/>
      <c r="AC141" s="37"/>
      <c r="AD141" s="37"/>
      <c r="AE141" s="37"/>
      <c r="AF141" s="37"/>
    </row>
    <row r="142" spans="1:32" ht="17">
      <c r="A142" s="37"/>
      <c r="B142" s="37"/>
      <c r="C142" s="37">
        <v>880035312</v>
      </c>
      <c r="D142" s="115"/>
      <c r="E142" s="115" t="s">
        <v>3403</v>
      </c>
      <c r="F142" s="115" t="s">
        <v>3251</v>
      </c>
      <c r="G142" s="137" t="s">
        <v>3470</v>
      </c>
      <c r="H142" s="265">
        <v>43966</v>
      </c>
      <c r="I142" s="37"/>
      <c r="J142" s="37"/>
      <c r="K142" s="516"/>
      <c r="L142" s="37"/>
      <c r="M142" s="37"/>
      <c r="N142" s="528"/>
      <c r="O142" s="37"/>
      <c r="P142" s="37"/>
      <c r="Q142" s="37"/>
      <c r="R142" s="37"/>
      <c r="S142" s="37"/>
      <c r="T142" s="37"/>
      <c r="U142" s="37"/>
      <c r="V142" s="37"/>
      <c r="W142" s="37"/>
      <c r="X142" s="37"/>
      <c r="Y142" s="37"/>
      <c r="Z142" s="37"/>
      <c r="AA142" s="37"/>
      <c r="AB142" s="37"/>
      <c r="AC142" s="37"/>
      <c r="AD142" s="37"/>
      <c r="AE142" s="37"/>
      <c r="AF142" s="37"/>
    </row>
    <row r="143" spans="1:32" ht="51">
      <c r="A143" s="37"/>
      <c r="B143" s="37"/>
      <c r="C143" s="37">
        <v>881444539</v>
      </c>
      <c r="D143" s="115"/>
      <c r="E143" s="115" t="s">
        <v>3403</v>
      </c>
      <c r="F143" s="115" t="s">
        <v>3293</v>
      </c>
      <c r="G143" s="137" t="s">
        <v>3471</v>
      </c>
      <c r="H143" s="265">
        <v>43962</v>
      </c>
      <c r="I143" s="37"/>
      <c r="J143" s="37"/>
      <c r="K143" s="516"/>
      <c r="L143" s="37"/>
      <c r="M143" s="37"/>
      <c r="N143" s="528"/>
      <c r="O143" s="37"/>
      <c r="P143" s="37"/>
      <c r="Q143" s="37"/>
      <c r="R143" s="37"/>
      <c r="S143" s="37"/>
      <c r="T143" s="37"/>
      <c r="U143" s="37"/>
      <c r="V143" s="37"/>
      <c r="W143" s="37"/>
      <c r="X143" s="37"/>
      <c r="Y143" s="37"/>
      <c r="Z143" s="37"/>
      <c r="AA143" s="37"/>
      <c r="AB143" s="37"/>
      <c r="AC143" s="37"/>
      <c r="AD143" s="37"/>
      <c r="AE143" s="37"/>
      <c r="AF143" s="37"/>
    </row>
    <row r="144" spans="1:32" ht="28">
      <c r="A144" s="37"/>
      <c r="B144" s="37"/>
      <c r="C144" s="37">
        <v>881979568</v>
      </c>
      <c r="D144" s="115"/>
      <c r="E144" s="115" t="s">
        <v>3403</v>
      </c>
      <c r="F144" s="115" t="s">
        <v>3472</v>
      </c>
      <c r="G144" s="751" t="s">
        <v>3473</v>
      </c>
      <c r="H144" s="265">
        <v>43950</v>
      </c>
      <c r="I144" s="37"/>
      <c r="J144" s="37"/>
      <c r="K144" s="516"/>
      <c r="L144" s="37"/>
      <c r="M144" s="37"/>
      <c r="N144" s="528"/>
      <c r="O144" s="37"/>
      <c r="P144" s="37"/>
      <c r="Q144" s="37"/>
      <c r="R144" s="37"/>
      <c r="S144" s="37"/>
      <c r="T144" s="37"/>
      <c r="U144" s="37"/>
      <c r="V144" s="37"/>
      <c r="W144" s="37"/>
      <c r="X144" s="37"/>
      <c r="Y144" s="37"/>
      <c r="Z144" s="37"/>
      <c r="AA144" s="37"/>
      <c r="AB144" s="37"/>
      <c r="AC144" s="37"/>
      <c r="AD144" s="37"/>
      <c r="AE144" s="37"/>
      <c r="AF144" s="37"/>
    </row>
    <row r="145" spans="1:32" ht="45">
      <c r="A145" s="37"/>
      <c r="B145" s="37"/>
      <c r="C145" s="37">
        <v>881867184</v>
      </c>
      <c r="D145" s="115"/>
      <c r="E145" s="115" t="s">
        <v>3403</v>
      </c>
      <c r="F145" s="115" t="s">
        <v>3472</v>
      </c>
      <c r="G145" s="753" t="s">
        <v>3474</v>
      </c>
      <c r="H145" s="265">
        <v>43951</v>
      </c>
      <c r="I145" s="115"/>
      <c r="J145" s="115" t="s">
        <v>3245</v>
      </c>
      <c r="K145" s="516"/>
      <c r="L145" s="37"/>
      <c r="M145" s="37"/>
      <c r="N145" s="528"/>
      <c r="O145" s="37"/>
      <c r="P145" s="37"/>
      <c r="Q145" s="37"/>
      <c r="R145" s="37"/>
      <c r="S145" s="37"/>
      <c r="T145" s="37"/>
      <c r="U145" s="37"/>
      <c r="V145" s="37"/>
      <c r="W145" s="37"/>
      <c r="X145" s="37"/>
      <c r="Y145" s="37"/>
      <c r="Z145" s="37"/>
      <c r="AA145" s="37"/>
      <c r="AB145" s="37"/>
      <c r="AC145" s="37"/>
      <c r="AD145" s="37"/>
      <c r="AE145" s="37"/>
      <c r="AF145" s="37"/>
    </row>
    <row r="146" spans="1:32" ht="17">
      <c r="A146" s="37"/>
      <c r="B146" s="37"/>
      <c r="C146" s="37">
        <v>881996415</v>
      </c>
      <c r="D146" s="115"/>
      <c r="E146" s="115" t="s">
        <v>3405</v>
      </c>
      <c r="F146" s="115" t="s">
        <v>3293</v>
      </c>
      <c r="G146" s="137" t="s">
        <v>3475</v>
      </c>
      <c r="H146" s="265">
        <v>43958</v>
      </c>
      <c r="I146" s="37"/>
      <c r="J146" s="37"/>
      <c r="K146" s="516"/>
      <c r="L146" s="37"/>
      <c r="M146" s="37"/>
      <c r="N146" s="528"/>
      <c r="O146" s="37"/>
      <c r="P146" s="37"/>
      <c r="Q146" s="37"/>
      <c r="R146" s="37"/>
      <c r="S146" s="37"/>
      <c r="T146" s="37"/>
      <c r="U146" s="37"/>
      <c r="V146" s="37"/>
      <c r="W146" s="37"/>
      <c r="X146" s="37"/>
      <c r="Y146" s="37"/>
      <c r="Z146" s="37"/>
      <c r="AA146" s="37"/>
      <c r="AB146" s="37"/>
      <c r="AC146" s="37"/>
      <c r="AD146" s="37"/>
      <c r="AE146" s="37"/>
      <c r="AF146" s="37"/>
    </row>
    <row r="147" spans="1:32" ht="51">
      <c r="A147" s="37"/>
      <c r="B147" s="37"/>
      <c r="C147" s="37">
        <v>881759470</v>
      </c>
      <c r="D147" s="115"/>
      <c r="E147" s="115" t="s">
        <v>3405</v>
      </c>
      <c r="F147" s="115" t="s">
        <v>3293</v>
      </c>
      <c r="G147" s="137" t="s">
        <v>3476</v>
      </c>
      <c r="H147" s="265">
        <v>43978</v>
      </c>
      <c r="I147" s="37"/>
      <c r="J147" s="37"/>
      <c r="K147" s="516"/>
      <c r="L147" s="37"/>
      <c r="M147" s="37"/>
      <c r="N147" s="528"/>
      <c r="O147" s="37"/>
      <c r="P147" s="37"/>
      <c r="Q147" s="37"/>
      <c r="R147" s="37"/>
      <c r="S147" s="37"/>
      <c r="T147" s="37"/>
      <c r="U147" s="37"/>
      <c r="V147" s="37"/>
      <c r="W147" s="37"/>
      <c r="X147" s="37"/>
      <c r="Y147" s="37"/>
      <c r="Z147" s="37"/>
      <c r="AA147" s="37"/>
      <c r="AB147" s="37"/>
      <c r="AC147" s="37"/>
      <c r="AD147" s="37"/>
      <c r="AE147" s="37"/>
      <c r="AF147" s="37"/>
    </row>
    <row r="148" spans="1:32" ht="34">
      <c r="A148" s="37"/>
      <c r="B148" s="37"/>
      <c r="C148" s="37">
        <v>881814168</v>
      </c>
      <c r="D148" s="115"/>
      <c r="E148" s="115" t="s">
        <v>3405</v>
      </c>
      <c r="F148" s="115" t="s">
        <v>3293</v>
      </c>
      <c r="G148" s="137" t="s">
        <v>3477</v>
      </c>
      <c r="H148" s="265">
        <v>43961</v>
      </c>
      <c r="I148" s="37"/>
      <c r="J148" s="37"/>
      <c r="K148" s="516"/>
      <c r="L148" s="37"/>
      <c r="M148" s="37"/>
      <c r="N148" s="528"/>
      <c r="O148" s="37"/>
      <c r="P148" s="37"/>
      <c r="Q148" s="37"/>
      <c r="R148" s="37"/>
      <c r="S148" s="37"/>
      <c r="T148" s="37"/>
      <c r="U148" s="37"/>
      <c r="V148" s="37"/>
      <c r="W148" s="37"/>
      <c r="X148" s="37"/>
      <c r="Y148" s="37"/>
      <c r="Z148" s="37"/>
      <c r="AA148" s="37"/>
      <c r="AB148" s="37"/>
      <c r="AC148" s="37"/>
      <c r="AD148" s="37"/>
      <c r="AE148" s="37"/>
      <c r="AF148" s="37"/>
    </row>
    <row r="149" spans="1:32" ht="30">
      <c r="A149" s="37"/>
      <c r="B149" s="37"/>
      <c r="C149" s="37">
        <v>881576537</v>
      </c>
      <c r="D149" s="115"/>
      <c r="E149" s="115" t="s">
        <v>3403</v>
      </c>
      <c r="F149" s="115" t="s">
        <v>3293</v>
      </c>
      <c r="G149" s="753" t="s">
        <v>3478</v>
      </c>
      <c r="H149" s="265">
        <v>44008</v>
      </c>
      <c r="I149" s="37"/>
      <c r="J149" s="37"/>
      <c r="K149" s="516"/>
      <c r="L149" s="37"/>
      <c r="M149" s="37"/>
      <c r="N149" s="528"/>
      <c r="O149" s="37"/>
      <c r="P149" s="37"/>
      <c r="Q149" s="37"/>
      <c r="R149" s="37"/>
      <c r="S149" s="37"/>
      <c r="T149" s="37"/>
      <c r="U149" s="37"/>
      <c r="V149" s="37"/>
      <c r="W149" s="37"/>
      <c r="X149" s="37"/>
      <c r="Y149" s="37"/>
      <c r="Z149" s="37"/>
      <c r="AA149" s="37"/>
      <c r="AB149" s="37"/>
      <c r="AC149" s="37"/>
      <c r="AD149" s="37"/>
      <c r="AE149" s="37"/>
      <c r="AF149" s="37"/>
    </row>
    <row r="150" spans="1:32" ht="18">
      <c r="A150" s="37"/>
      <c r="B150" s="37"/>
      <c r="C150" s="37">
        <v>881471793</v>
      </c>
      <c r="D150" s="115"/>
      <c r="E150" s="115" t="s">
        <v>3401</v>
      </c>
      <c r="F150" s="115" t="s">
        <v>106</v>
      </c>
      <c r="G150" s="773" t="s">
        <v>3479</v>
      </c>
      <c r="H150" s="265">
        <v>43950</v>
      </c>
      <c r="I150" s="37"/>
      <c r="J150" s="37"/>
      <c r="K150" s="516"/>
      <c r="L150" s="37"/>
      <c r="M150" s="37"/>
      <c r="N150" s="528"/>
      <c r="O150" s="37"/>
      <c r="P150" s="37"/>
      <c r="Q150" s="37"/>
      <c r="R150" s="37"/>
      <c r="S150" s="37"/>
      <c r="T150" s="37"/>
      <c r="U150" s="37"/>
      <c r="V150" s="37"/>
      <c r="W150" s="37"/>
      <c r="X150" s="37"/>
      <c r="Y150" s="37"/>
      <c r="Z150" s="37"/>
      <c r="AA150" s="37"/>
      <c r="AB150" s="37"/>
      <c r="AC150" s="37"/>
      <c r="AD150" s="37"/>
      <c r="AE150" s="37"/>
      <c r="AF150" s="37"/>
    </row>
    <row r="151" spans="1:32">
      <c r="A151" s="37"/>
      <c r="B151" s="37"/>
      <c r="C151" s="37">
        <v>880228164</v>
      </c>
      <c r="D151" s="115"/>
      <c r="E151" s="115" t="s">
        <v>3412</v>
      </c>
      <c r="F151" s="115" t="s">
        <v>3273</v>
      </c>
      <c r="G151" s="530" t="s">
        <v>3480</v>
      </c>
      <c r="H151" s="265">
        <v>43949</v>
      </c>
      <c r="I151" s="37"/>
      <c r="J151" s="37"/>
      <c r="K151" s="516"/>
      <c r="L151" s="37"/>
      <c r="M151" s="37"/>
      <c r="N151" s="528"/>
      <c r="O151" s="37"/>
      <c r="P151" s="37"/>
      <c r="Q151" s="37"/>
      <c r="R151" s="37"/>
      <c r="S151" s="37"/>
      <c r="T151" s="37"/>
      <c r="U151" s="37"/>
      <c r="V151" s="37"/>
      <c r="W151" s="37"/>
      <c r="X151" s="37"/>
      <c r="Y151" s="37"/>
      <c r="Z151" s="37"/>
      <c r="AA151" s="37"/>
      <c r="AB151" s="37"/>
      <c r="AC151" s="37"/>
      <c r="AD151" s="37"/>
      <c r="AE151" s="37"/>
      <c r="AF151" s="37"/>
    </row>
    <row r="152" spans="1:32" ht="17">
      <c r="A152" s="37"/>
      <c r="B152" s="37"/>
      <c r="C152" s="37">
        <v>880021108</v>
      </c>
      <c r="D152" s="115"/>
      <c r="E152" s="115" t="s">
        <v>3412</v>
      </c>
      <c r="F152" s="115" t="s">
        <v>3376</v>
      </c>
      <c r="G152" s="137" t="s">
        <v>3481</v>
      </c>
      <c r="H152" s="265">
        <v>43949</v>
      </c>
      <c r="I152" s="37"/>
      <c r="J152" s="37"/>
      <c r="K152" s="516"/>
      <c r="L152" s="37"/>
      <c r="M152" s="37"/>
      <c r="N152" s="528"/>
      <c r="O152" s="37"/>
      <c r="P152" s="37"/>
      <c r="Q152" s="37"/>
      <c r="R152" s="37"/>
      <c r="S152" s="37"/>
      <c r="T152" s="37"/>
      <c r="U152" s="37"/>
      <c r="V152" s="37"/>
      <c r="W152" s="37"/>
      <c r="X152" s="37"/>
      <c r="Y152" s="37"/>
      <c r="Z152" s="37"/>
      <c r="AA152" s="37"/>
      <c r="AB152" s="37"/>
      <c r="AC152" s="37"/>
      <c r="AD152" s="37"/>
      <c r="AE152" s="37"/>
      <c r="AF152" s="37"/>
    </row>
    <row r="153" spans="1:32" ht="17">
      <c r="A153" s="37"/>
      <c r="B153" s="37"/>
      <c r="C153" s="37">
        <v>881746859</v>
      </c>
      <c r="D153" s="115"/>
      <c r="E153" s="115" t="s">
        <v>3414</v>
      </c>
      <c r="F153" s="115" t="s">
        <v>3293</v>
      </c>
      <c r="G153" s="137" t="s">
        <v>3482</v>
      </c>
      <c r="H153" s="265">
        <v>43949</v>
      </c>
      <c r="I153" s="37"/>
      <c r="J153" s="37"/>
      <c r="K153" s="516"/>
      <c r="L153" s="37"/>
      <c r="M153" s="37"/>
      <c r="N153" s="528"/>
      <c r="O153" s="37"/>
      <c r="P153" s="37"/>
      <c r="Q153" s="37"/>
      <c r="R153" s="37"/>
      <c r="S153" s="37"/>
      <c r="T153" s="37"/>
      <c r="U153" s="37"/>
      <c r="V153" s="37"/>
      <c r="W153" s="37"/>
      <c r="X153" s="37"/>
      <c r="Y153" s="37"/>
      <c r="Z153" s="37"/>
      <c r="AA153" s="37"/>
      <c r="AB153" s="37"/>
      <c r="AC153" s="37"/>
      <c r="AD153" s="37"/>
      <c r="AE153" s="37"/>
      <c r="AF153" s="37"/>
    </row>
    <row r="154" spans="1:32" ht="17">
      <c r="A154" s="37"/>
      <c r="B154" s="37"/>
      <c r="C154" s="486">
        <v>881775817</v>
      </c>
      <c r="D154" s="115"/>
      <c r="E154" s="115" t="s">
        <v>3410</v>
      </c>
      <c r="F154" s="115" t="s">
        <v>3293</v>
      </c>
      <c r="G154" s="137" t="s">
        <v>3483</v>
      </c>
      <c r="H154" s="265">
        <v>43980</v>
      </c>
      <c r="I154" s="37"/>
      <c r="J154" s="37"/>
      <c r="K154" s="516"/>
      <c r="L154" s="37"/>
      <c r="M154" s="37"/>
      <c r="N154" s="528"/>
      <c r="O154" s="37"/>
      <c r="P154" s="37"/>
      <c r="Q154" s="37"/>
      <c r="R154" s="37"/>
      <c r="S154" s="37"/>
      <c r="T154" s="37"/>
      <c r="U154" s="37"/>
      <c r="V154" s="37"/>
      <c r="W154" s="37"/>
      <c r="X154" s="37"/>
      <c r="Y154" s="37"/>
      <c r="Z154" s="37"/>
      <c r="AA154" s="37"/>
      <c r="AB154" s="37"/>
      <c r="AC154" s="37"/>
      <c r="AD154" s="37"/>
      <c r="AE154" s="37"/>
      <c r="AF154" s="37"/>
    </row>
    <row r="155" spans="1:32" ht="17">
      <c r="A155" s="37"/>
      <c r="B155" s="37"/>
      <c r="C155" s="486">
        <v>881740645</v>
      </c>
      <c r="D155" s="115"/>
      <c r="E155" s="115" t="s">
        <v>3410</v>
      </c>
      <c r="F155" s="115" t="s">
        <v>3293</v>
      </c>
      <c r="G155" s="137" t="s">
        <v>3484</v>
      </c>
      <c r="H155" s="265">
        <v>43985</v>
      </c>
      <c r="I155" s="37"/>
      <c r="J155" s="37"/>
      <c r="K155" s="516"/>
      <c r="L155" s="37"/>
      <c r="M155" s="37"/>
      <c r="N155" s="528"/>
      <c r="O155" s="37"/>
      <c r="P155" s="37"/>
      <c r="Q155" s="37"/>
      <c r="R155" s="37"/>
      <c r="S155" s="37"/>
      <c r="T155" s="37"/>
      <c r="U155" s="37"/>
      <c r="V155" s="37"/>
      <c r="W155" s="37"/>
      <c r="X155" s="37"/>
      <c r="Y155" s="37"/>
      <c r="Z155" s="37"/>
      <c r="AA155" s="37"/>
      <c r="AB155" s="37"/>
      <c r="AC155" s="37"/>
      <c r="AD155" s="37"/>
      <c r="AE155" s="37"/>
      <c r="AF155" s="37"/>
    </row>
    <row r="156" spans="1:32" ht="17">
      <c r="A156" s="37"/>
      <c r="B156" s="37"/>
      <c r="C156" s="37">
        <v>882017057</v>
      </c>
      <c r="D156" s="115"/>
      <c r="E156" s="115" t="s">
        <v>3450</v>
      </c>
      <c r="F156" s="37"/>
      <c r="G156" s="137" t="s">
        <v>3485</v>
      </c>
      <c r="H156" s="265">
        <v>43950</v>
      </c>
      <c r="I156" s="37"/>
      <c r="J156" s="37"/>
      <c r="K156" s="516"/>
      <c r="L156" s="37"/>
      <c r="M156" s="37"/>
      <c r="N156" s="528"/>
      <c r="O156" s="37"/>
      <c r="P156" s="37"/>
      <c r="Q156" s="37"/>
      <c r="R156" s="37"/>
      <c r="S156" s="37"/>
      <c r="T156" s="37"/>
      <c r="U156" s="37"/>
      <c r="V156" s="37"/>
      <c r="W156" s="37"/>
      <c r="X156" s="37"/>
      <c r="Y156" s="37"/>
      <c r="Z156" s="37"/>
      <c r="AA156" s="37"/>
      <c r="AB156" s="37"/>
      <c r="AC156" s="37"/>
      <c r="AD156" s="37"/>
      <c r="AE156" s="37"/>
      <c r="AF156" s="37"/>
    </row>
    <row r="157" spans="1:32" ht="17">
      <c r="A157" s="37"/>
      <c r="B157" s="37"/>
      <c r="C157" s="37">
        <v>881995087</v>
      </c>
      <c r="D157" s="115"/>
      <c r="E157" s="115" t="s">
        <v>3397</v>
      </c>
      <c r="F157" s="115" t="s">
        <v>3293</v>
      </c>
      <c r="G157" s="137" t="s">
        <v>3486</v>
      </c>
      <c r="H157" s="265">
        <v>43951</v>
      </c>
      <c r="I157" s="37"/>
      <c r="J157" s="37"/>
      <c r="K157" s="516"/>
      <c r="L157" s="37"/>
      <c r="M157" s="37"/>
      <c r="N157" s="528"/>
      <c r="O157" s="37"/>
      <c r="P157" s="37"/>
      <c r="Q157" s="37"/>
      <c r="R157" s="37"/>
      <c r="S157" s="37"/>
      <c r="T157" s="37"/>
      <c r="U157" s="37"/>
      <c r="V157" s="37"/>
      <c r="W157" s="37"/>
      <c r="X157" s="37"/>
      <c r="Y157" s="37"/>
      <c r="Z157" s="37"/>
      <c r="AA157" s="37"/>
      <c r="AB157" s="37"/>
      <c r="AC157" s="37"/>
      <c r="AD157" s="37"/>
      <c r="AE157" s="37"/>
      <c r="AF157" s="37"/>
    </row>
    <row r="158" spans="1:32" ht="34">
      <c r="A158" s="37"/>
      <c r="B158" s="37"/>
      <c r="C158" s="37">
        <v>881839422</v>
      </c>
      <c r="D158" s="115"/>
      <c r="E158" s="115" t="s">
        <v>3419</v>
      </c>
      <c r="F158" s="115" t="s">
        <v>3441</v>
      </c>
      <c r="G158" s="137" t="s">
        <v>3487</v>
      </c>
      <c r="H158" s="665" t="s">
        <v>3488</v>
      </c>
      <c r="I158" s="37"/>
      <c r="J158" s="37"/>
      <c r="K158" s="516"/>
      <c r="L158" s="37"/>
      <c r="M158" s="37"/>
      <c r="N158" s="528"/>
      <c r="O158" s="37"/>
      <c r="P158" s="37"/>
      <c r="Q158" s="37"/>
      <c r="R158" s="37"/>
      <c r="S158" s="37"/>
      <c r="T158" s="37"/>
      <c r="U158" s="37"/>
      <c r="V158" s="37"/>
      <c r="W158" s="37"/>
      <c r="X158" s="37"/>
      <c r="Y158" s="37"/>
      <c r="Z158" s="37"/>
      <c r="AA158" s="37"/>
      <c r="AB158" s="37"/>
      <c r="AC158" s="37"/>
      <c r="AD158" s="37"/>
      <c r="AE158" s="37"/>
      <c r="AF158" s="37"/>
    </row>
    <row r="159" spans="1:32" ht="34">
      <c r="A159" s="265">
        <v>43957</v>
      </c>
      <c r="B159" s="115" t="s">
        <v>3242</v>
      </c>
      <c r="C159" s="37">
        <v>880071326</v>
      </c>
      <c r="D159" s="115" t="s">
        <v>139</v>
      </c>
      <c r="E159" s="115" t="s">
        <v>206</v>
      </c>
      <c r="F159" s="115" t="s">
        <v>3243</v>
      </c>
      <c r="G159" s="137" t="s">
        <v>3489</v>
      </c>
      <c r="H159" s="665" t="s">
        <v>951</v>
      </c>
      <c r="I159" s="115" t="s">
        <v>3490</v>
      </c>
      <c r="J159" s="37" t="s">
        <v>3245</v>
      </c>
      <c r="K159" s="109" t="s">
        <v>3325</v>
      </c>
      <c r="L159" s="37" t="s">
        <v>140</v>
      </c>
      <c r="M159" s="37">
        <v>3500</v>
      </c>
      <c r="N159" s="528"/>
      <c r="O159" s="37"/>
      <c r="P159" s="37"/>
      <c r="Q159" s="37"/>
      <c r="R159" s="37"/>
      <c r="S159" s="37"/>
      <c r="T159" s="37"/>
      <c r="U159" s="37"/>
      <c r="V159" s="37"/>
      <c r="W159" s="37"/>
      <c r="X159" s="37"/>
      <c r="Y159" s="37"/>
      <c r="Z159" s="37"/>
      <c r="AA159" s="37"/>
      <c r="AB159" s="37"/>
      <c r="AC159" s="37"/>
      <c r="AD159" s="37"/>
      <c r="AE159" s="37"/>
      <c r="AF159" s="37"/>
    </row>
    <row r="160" spans="1:32" ht="17">
      <c r="A160" s="265">
        <v>43957</v>
      </c>
      <c r="B160" s="115" t="s">
        <v>3242</v>
      </c>
      <c r="C160" s="37">
        <v>882038050</v>
      </c>
      <c r="D160" s="115" t="s">
        <v>139</v>
      </c>
      <c r="E160" s="115" t="s">
        <v>2586</v>
      </c>
      <c r="F160" s="115" t="s">
        <v>3293</v>
      </c>
      <c r="G160" s="137" t="s">
        <v>3491</v>
      </c>
      <c r="H160" s="265">
        <v>43968</v>
      </c>
      <c r="I160" s="37"/>
      <c r="J160" s="37"/>
      <c r="K160" s="516"/>
      <c r="L160" s="37"/>
      <c r="M160" s="37"/>
      <c r="N160" s="528"/>
      <c r="O160" s="37"/>
      <c r="P160" s="37"/>
      <c r="Q160" s="37"/>
      <c r="R160" s="37"/>
      <c r="S160" s="37"/>
      <c r="T160" s="37"/>
      <c r="U160" s="37"/>
      <c r="V160" s="37"/>
      <c r="W160" s="37"/>
      <c r="X160" s="37"/>
      <c r="Y160" s="37"/>
      <c r="Z160" s="37"/>
      <c r="AA160" s="37"/>
      <c r="AB160" s="37"/>
      <c r="AC160" s="37"/>
      <c r="AD160" s="37"/>
      <c r="AE160" s="37"/>
      <c r="AF160" s="37"/>
    </row>
    <row r="161" spans="1:32">
      <c r="A161" s="265">
        <v>43957</v>
      </c>
      <c r="B161" s="115" t="s">
        <v>3396</v>
      </c>
      <c r="C161" s="37">
        <v>881930855</v>
      </c>
      <c r="D161" s="37"/>
      <c r="E161" s="180" t="s">
        <v>12388</v>
      </c>
      <c r="F161" s="115" t="s">
        <v>3492</v>
      </c>
      <c r="G161" s="37" t="s">
        <v>3493</v>
      </c>
      <c r="H161" s="265">
        <v>43963</v>
      </c>
      <c r="I161" s="37"/>
      <c r="J161" s="37"/>
      <c r="K161" s="516"/>
      <c r="L161" s="37"/>
      <c r="M161" s="37"/>
      <c r="N161" s="528"/>
      <c r="O161" s="37"/>
      <c r="P161" s="37"/>
      <c r="Q161" s="37"/>
      <c r="R161" s="37"/>
      <c r="S161" s="37"/>
      <c r="T161" s="37"/>
      <c r="U161" s="37"/>
      <c r="V161" s="37"/>
      <c r="W161" s="37"/>
      <c r="X161" s="37"/>
      <c r="Y161" s="37"/>
      <c r="Z161" s="37"/>
      <c r="AA161" s="37"/>
      <c r="AB161" s="37"/>
      <c r="AC161" s="37"/>
      <c r="AD161" s="37"/>
      <c r="AE161" s="37"/>
      <c r="AF161" s="37"/>
    </row>
    <row r="162" spans="1:32" ht="85">
      <c r="A162" s="265">
        <v>43957</v>
      </c>
      <c r="B162" s="115" t="s">
        <v>3242</v>
      </c>
      <c r="C162" s="37">
        <v>882061986</v>
      </c>
      <c r="D162" s="37"/>
      <c r="E162" s="115" t="s">
        <v>194</v>
      </c>
      <c r="F162" s="115" t="s">
        <v>3281</v>
      </c>
      <c r="G162" s="137" t="s">
        <v>3494</v>
      </c>
      <c r="H162" s="265">
        <v>43959</v>
      </c>
      <c r="I162" s="37"/>
      <c r="J162" s="37"/>
      <c r="K162" s="516"/>
      <c r="L162" s="37"/>
      <c r="M162" s="37"/>
      <c r="N162" s="528"/>
      <c r="O162" s="37"/>
      <c r="P162" s="37"/>
      <c r="Q162" s="37"/>
      <c r="R162" s="37"/>
      <c r="S162" s="37"/>
      <c r="T162" s="37"/>
      <c r="U162" s="37"/>
      <c r="V162" s="37"/>
      <c r="W162" s="37"/>
      <c r="X162" s="37"/>
      <c r="Y162" s="37"/>
      <c r="Z162" s="37"/>
      <c r="AA162" s="37"/>
      <c r="AB162" s="37"/>
      <c r="AC162" s="37"/>
      <c r="AD162" s="37"/>
      <c r="AE162" s="37"/>
      <c r="AF162" s="37"/>
    </row>
    <row r="163" spans="1:32" ht="68">
      <c r="A163" s="265">
        <v>43957</v>
      </c>
      <c r="B163" s="115" t="s">
        <v>3242</v>
      </c>
      <c r="C163" s="37">
        <v>881743996</v>
      </c>
      <c r="D163" s="37"/>
      <c r="E163" s="115" t="s">
        <v>194</v>
      </c>
      <c r="F163" s="115" t="s">
        <v>3251</v>
      </c>
      <c r="G163" s="137" t="s">
        <v>3495</v>
      </c>
      <c r="H163" s="265">
        <v>43960</v>
      </c>
      <c r="I163" s="37"/>
      <c r="J163" s="37"/>
      <c r="K163" s="516"/>
      <c r="L163" s="37"/>
      <c r="M163" s="37"/>
      <c r="N163" s="528"/>
      <c r="O163" s="37"/>
      <c r="P163" s="37"/>
      <c r="Q163" s="37"/>
      <c r="R163" s="37"/>
      <c r="S163" s="37"/>
      <c r="T163" s="37"/>
      <c r="U163" s="37"/>
      <c r="V163" s="37"/>
      <c r="W163" s="37"/>
      <c r="X163" s="37"/>
      <c r="Y163" s="37"/>
      <c r="Z163" s="37"/>
      <c r="AA163" s="37"/>
      <c r="AB163" s="37"/>
      <c r="AC163" s="37"/>
      <c r="AD163" s="37"/>
      <c r="AE163" s="37"/>
      <c r="AF163" s="37"/>
    </row>
    <row r="164" spans="1:32" ht="34">
      <c r="A164" s="265">
        <v>43957</v>
      </c>
      <c r="B164" s="115" t="s">
        <v>3242</v>
      </c>
      <c r="C164" s="37">
        <v>880627194</v>
      </c>
      <c r="D164" s="37"/>
      <c r="E164" s="115" t="s">
        <v>156</v>
      </c>
      <c r="F164" s="115" t="s">
        <v>3281</v>
      </c>
      <c r="G164" s="137" t="s">
        <v>3496</v>
      </c>
      <c r="H164" s="665" t="s">
        <v>3369</v>
      </c>
      <c r="I164" s="37"/>
      <c r="J164" s="37" t="s">
        <v>3245</v>
      </c>
      <c r="K164" s="109" t="s">
        <v>3497</v>
      </c>
      <c r="L164" s="37" t="s">
        <v>147</v>
      </c>
      <c r="M164" s="37">
        <v>263</v>
      </c>
      <c r="N164" s="528"/>
      <c r="O164" s="37"/>
      <c r="P164" s="37"/>
      <c r="Q164" s="37"/>
      <c r="R164" s="37"/>
      <c r="S164" s="37"/>
      <c r="T164" s="37"/>
      <c r="U164" s="37"/>
      <c r="V164" s="37"/>
      <c r="W164" s="37"/>
      <c r="X164" s="37"/>
      <c r="Y164" s="37"/>
      <c r="Z164" s="37"/>
      <c r="AA164" s="37"/>
      <c r="AB164" s="37"/>
      <c r="AC164" s="37"/>
      <c r="AD164" s="37"/>
      <c r="AE164" s="37"/>
      <c r="AF164" s="37"/>
    </row>
    <row r="165" spans="1:32" ht="68">
      <c r="A165" s="265">
        <v>43957</v>
      </c>
      <c r="B165" s="115" t="s">
        <v>3242</v>
      </c>
      <c r="C165" s="37">
        <v>881760337</v>
      </c>
      <c r="D165" s="37"/>
      <c r="E165" s="115" t="s">
        <v>194</v>
      </c>
      <c r="F165" s="115" t="s">
        <v>3251</v>
      </c>
      <c r="G165" s="137" t="s">
        <v>3498</v>
      </c>
      <c r="H165" s="265">
        <v>43960</v>
      </c>
      <c r="I165" s="37"/>
      <c r="J165" s="37" t="s">
        <v>3245</v>
      </c>
      <c r="K165" s="109" t="s">
        <v>3499</v>
      </c>
      <c r="L165" s="37" t="s">
        <v>140</v>
      </c>
      <c r="M165" s="37">
        <v>92.15</v>
      </c>
      <c r="N165" s="528"/>
      <c r="O165" s="37"/>
      <c r="P165" s="37"/>
      <c r="Q165" s="37"/>
      <c r="R165" s="37"/>
      <c r="S165" s="37"/>
      <c r="T165" s="37"/>
      <c r="U165" s="37"/>
      <c r="V165" s="37"/>
      <c r="W165" s="37"/>
      <c r="X165" s="37"/>
      <c r="Y165" s="37"/>
      <c r="Z165" s="37"/>
      <c r="AA165" s="37"/>
      <c r="AB165" s="37"/>
      <c r="AC165" s="37"/>
      <c r="AD165" s="37"/>
      <c r="AE165" s="37"/>
      <c r="AF165" s="37"/>
    </row>
    <row r="166" spans="1:32" ht="34">
      <c r="A166" s="265">
        <v>43957</v>
      </c>
      <c r="B166" s="115" t="s">
        <v>3242</v>
      </c>
      <c r="C166" s="37">
        <v>881906722</v>
      </c>
      <c r="D166" s="37" t="s">
        <v>139</v>
      </c>
      <c r="E166" s="115" t="s">
        <v>156</v>
      </c>
      <c r="F166" s="115" t="s">
        <v>3251</v>
      </c>
      <c r="G166" s="137" t="s">
        <v>3500</v>
      </c>
      <c r="H166" s="265">
        <v>43962</v>
      </c>
      <c r="I166" s="37"/>
      <c r="J166" s="37"/>
      <c r="K166" s="516"/>
      <c r="L166" s="37"/>
      <c r="M166" s="37"/>
      <c r="N166" s="528"/>
      <c r="O166" s="37"/>
      <c r="P166" s="37"/>
      <c r="Q166" s="37"/>
      <c r="R166" s="37"/>
      <c r="S166" s="37"/>
      <c r="T166" s="37"/>
      <c r="U166" s="37"/>
      <c r="V166" s="37"/>
      <c r="W166" s="37"/>
      <c r="X166" s="37"/>
      <c r="Y166" s="37"/>
      <c r="Z166" s="37"/>
      <c r="AA166" s="37"/>
      <c r="AB166" s="37"/>
      <c r="AC166" s="37"/>
      <c r="AD166" s="37"/>
      <c r="AE166" s="37"/>
      <c r="AF166" s="37"/>
    </row>
    <row r="167" spans="1:32" ht="34">
      <c r="A167" s="265">
        <v>43957</v>
      </c>
      <c r="B167" s="115" t="s">
        <v>3242</v>
      </c>
      <c r="C167" s="37">
        <v>880910929</v>
      </c>
      <c r="D167" s="37"/>
      <c r="E167" s="37" t="s">
        <v>194</v>
      </c>
      <c r="F167" s="115" t="s">
        <v>3281</v>
      </c>
      <c r="G167" s="137" t="s">
        <v>3501</v>
      </c>
      <c r="H167" s="665" t="s">
        <v>3369</v>
      </c>
      <c r="I167" s="37"/>
      <c r="J167" s="37"/>
      <c r="K167" s="516"/>
      <c r="L167" s="37"/>
      <c r="M167" s="37"/>
      <c r="N167" s="528"/>
      <c r="O167" s="37"/>
      <c r="P167" s="37"/>
      <c r="Q167" s="37"/>
      <c r="R167" s="37"/>
      <c r="S167" s="37"/>
      <c r="T167" s="37"/>
      <c r="U167" s="37"/>
      <c r="V167" s="37"/>
      <c r="W167" s="37"/>
      <c r="X167" s="37"/>
      <c r="Y167" s="37"/>
      <c r="Z167" s="37"/>
      <c r="AA167" s="37"/>
      <c r="AB167" s="37"/>
      <c r="AC167" s="37"/>
      <c r="AD167" s="37"/>
      <c r="AE167" s="37"/>
      <c r="AF167" s="37"/>
    </row>
    <row r="168" spans="1:32" ht="34">
      <c r="A168" s="265">
        <v>43957</v>
      </c>
      <c r="B168" s="115" t="s">
        <v>3242</v>
      </c>
      <c r="C168" s="37">
        <v>880356988</v>
      </c>
      <c r="D168" s="115" t="s">
        <v>139</v>
      </c>
      <c r="E168" s="115" t="s">
        <v>839</v>
      </c>
      <c r="F168" s="115" t="s">
        <v>106</v>
      </c>
      <c r="G168" s="137" t="s">
        <v>3502</v>
      </c>
      <c r="H168" s="665" t="s">
        <v>951</v>
      </c>
      <c r="I168" s="37"/>
      <c r="J168" s="37" t="s">
        <v>3245</v>
      </c>
      <c r="K168" s="109" t="s">
        <v>3283</v>
      </c>
      <c r="L168" s="37" t="s">
        <v>140</v>
      </c>
      <c r="M168" s="285">
        <v>1035.54</v>
      </c>
      <c r="N168" s="137" t="s">
        <v>3502</v>
      </c>
      <c r="O168" s="37"/>
      <c r="P168" s="37"/>
      <c r="Q168" s="37"/>
      <c r="R168" s="37"/>
      <c r="S168" s="37"/>
      <c r="T168" s="37"/>
      <c r="U168" s="37"/>
      <c r="V168" s="37"/>
      <c r="W168" s="37"/>
      <c r="X168" s="37"/>
      <c r="Y168" s="37"/>
      <c r="Z168" s="37"/>
      <c r="AA168" s="37"/>
      <c r="AB168" s="37"/>
      <c r="AC168" s="37"/>
      <c r="AD168" s="37"/>
      <c r="AE168" s="37"/>
      <c r="AF168" s="37"/>
    </row>
    <row r="169" spans="1:32">
      <c r="A169" s="265">
        <v>43957</v>
      </c>
      <c r="B169" s="115" t="s">
        <v>3396</v>
      </c>
      <c r="C169" s="37">
        <v>881790604</v>
      </c>
      <c r="D169" s="37"/>
      <c r="E169" s="37" t="s">
        <v>3401</v>
      </c>
      <c r="F169" s="115" t="s">
        <v>3251</v>
      </c>
      <c r="G169" s="115" t="s">
        <v>3251</v>
      </c>
      <c r="H169" s="265">
        <v>43964</v>
      </c>
      <c r="I169" s="115" t="s">
        <v>951</v>
      </c>
      <c r="J169" s="37"/>
      <c r="K169" s="516"/>
      <c r="L169" s="37"/>
      <c r="M169" s="37"/>
      <c r="N169" s="137"/>
      <c r="O169" s="37"/>
      <c r="P169" s="37"/>
      <c r="Q169" s="37"/>
      <c r="R169" s="37"/>
      <c r="S169" s="37"/>
      <c r="T169" s="37"/>
      <c r="U169" s="37"/>
      <c r="V169" s="37"/>
      <c r="W169" s="37"/>
      <c r="X169" s="37"/>
      <c r="Y169" s="37"/>
      <c r="Z169" s="37"/>
      <c r="AA169" s="37"/>
      <c r="AB169" s="37"/>
      <c r="AC169" s="37"/>
      <c r="AD169" s="37"/>
      <c r="AE169" s="37"/>
      <c r="AF169" s="37"/>
    </row>
    <row r="170" spans="1:32" ht="17">
      <c r="A170" s="265">
        <v>43957</v>
      </c>
      <c r="B170" s="115" t="s">
        <v>3242</v>
      </c>
      <c r="C170" s="37">
        <v>881928019</v>
      </c>
      <c r="D170" s="115" t="s">
        <v>139</v>
      </c>
      <c r="E170" s="37" t="s">
        <v>2586</v>
      </c>
      <c r="F170" s="115" t="s">
        <v>3293</v>
      </c>
      <c r="G170" s="137" t="s">
        <v>3503</v>
      </c>
      <c r="H170" s="265">
        <v>43978</v>
      </c>
      <c r="I170" s="115" t="s">
        <v>951</v>
      </c>
      <c r="J170" s="37"/>
      <c r="K170" s="516"/>
      <c r="L170" s="37"/>
      <c r="M170" s="37"/>
      <c r="N170" s="528"/>
      <c r="O170" s="37"/>
      <c r="P170" s="37"/>
      <c r="Q170" s="37"/>
      <c r="R170" s="37"/>
      <c r="S170" s="37"/>
      <c r="T170" s="37"/>
      <c r="U170" s="37"/>
      <c r="V170" s="37"/>
      <c r="W170" s="37"/>
      <c r="X170" s="37"/>
      <c r="Y170" s="37"/>
      <c r="Z170" s="37"/>
      <c r="AA170" s="37"/>
      <c r="AB170" s="37"/>
      <c r="AC170" s="37"/>
      <c r="AD170" s="37"/>
      <c r="AE170" s="37"/>
      <c r="AF170" s="37"/>
    </row>
    <row r="171" spans="1:32">
      <c r="A171" s="265">
        <v>43957</v>
      </c>
      <c r="B171" s="115" t="s">
        <v>3396</v>
      </c>
      <c r="C171" s="37">
        <v>880198528</v>
      </c>
      <c r="D171" s="37"/>
      <c r="E171" s="37" t="s">
        <v>3401</v>
      </c>
      <c r="F171" s="180" t="s">
        <v>12389</v>
      </c>
      <c r="G171" s="115" t="s">
        <v>3251</v>
      </c>
      <c r="H171" s="265">
        <v>43964</v>
      </c>
      <c r="I171" s="37"/>
      <c r="J171" s="37"/>
      <c r="K171" s="516"/>
      <c r="L171" s="37"/>
      <c r="M171" s="37"/>
      <c r="N171" s="528"/>
      <c r="O171" s="37"/>
      <c r="P171" s="37"/>
      <c r="Q171" s="37"/>
      <c r="R171" s="37"/>
      <c r="S171" s="37"/>
      <c r="T171" s="37"/>
      <c r="U171" s="37"/>
      <c r="V171" s="37"/>
      <c r="W171" s="37"/>
      <c r="X171" s="37"/>
      <c r="Y171" s="37"/>
      <c r="Z171" s="37"/>
      <c r="AA171" s="37"/>
      <c r="AB171" s="37"/>
      <c r="AC171" s="37"/>
      <c r="AD171" s="37"/>
      <c r="AE171" s="37"/>
      <c r="AF171" s="37"/>
    </row>
    <row r="172" spans="1:32" ht="17">
      <c r="A172" s="265">
        <v>43957</v>
      </c>
      <c r="B172" s="115" t="s">
        <v>3242</v>
      </c>
      <c r="C172" s="37">
        <v>881328287</v>
      </c>
      <c r="D172" s="115" t="s">
        <v>139</v>
      </c>
      <c r="E172" s="115" t="s">
        <v>2586</v>
      </c>
      <c r="F172" s="37" t="s">
        <v>3451</v>
      </c>
      <c r="G172" s="137" t="s">
        <v>3504</v>
      </c>
      <c r="H172" s="265">
        <v>43963</v>
      </c>
      <c r="I172" s="115" t="s">
        <v>951</v>
      </c>
      <c r="J172" s="37"/>
      <c r="K172" s="516"/>
      <c r="L172" s="37"/>
      <c r="M172" s="37"/>
      <c r="N172" s="528"/>
      <c r="O172" s="37"/>
      <c r="P172" s="37"/>
      <c r="Q172" s="37"/>
      <c r="R172" s="37"/>
      <c r="S172" s="37"/>
      <c r="T172" s="37"/>
      <c r="U172" s="37"/>
      <c r="V172" s="37"/>
      <c r="W172" s="37"/>
      <c r="X172" s="37"/>
      <c r="Y172" s="37"/>
      <c r="Z172" s="37"/>
      <c r="AA172" s="37"/>
      <c r="AB172" s="37"/>
      <c r="AC172" s="37"/>
      <c r="AD172" s="37"/>
      <c r="AE172" s="37"/>
      <c r="AF172" s="37"/>
    </row>
    <row r="173" spans="1:32" ht="17">
      <c r="A173" s="265">
        <v>43957</v>
      </c>
      <c r="B173" s="115" t="s">
        <v>3242</v>
      </c>
      <c r="C173" s="37">
        <v>881163435</v>
      </c>
      <c r="D173" s="115" t="s">
        <v>139</v>
      </c>
      <c r="E173" s="115" t="s">
        <v>206</v>
      </c>
      <c r="F173" s="115" t="s">
        <v>106</v>
      </c>
      <c r="G173" s="137" t="s">
        <v>3505</v>
      </c>
      <c r="H173" s="115">
        <v>5.9</v>
      </c>
      <c r="I173" s="115" t="s">
        <v>1003</v>
      </c>
      <c r="J173" s="37" t="s">
        <v>3288</v>
      </c>
      <c r="K173" s="109" t="s">
        <v>3325</v>
      </c>
      <c r="L173" s="115" t="s">
        <v>147</v>
      </c>
      <c r="M173" s="37">
        <v>999</v>
      </c>
      <c r="N173" s="528"/>
      <c r="O173" s="37"/>
      <c r="P173" s="37"/>
      <c r="Q173" s="37"/>
      <c r="R173" s="37"/>
      <c r="S173" s="37"/>
      <c r="T173" s="37"/>
      <c r="U173" s="37"/>
      <c r="V173" s="37"/>
      <c r="W173" s="37"/>
      <c r="X173" s="37"/>
      <c r="Y173" s="37"/>
      <c r="Z173" s="37"/>
      <c r="AA173" s="37"/>
      <c r="AB173" s="37"/>
      <c r="AC173" s="37"/>
      <c r="AD173" s="37"/>
      <c r="AE173" s="37"/>
      <c r="AF173" s="37"/>
    </row>
    <row r="174" spans="1:32" ht="51">
      <c r="A174" s="265">
        <v>43957</v>
      </c>
      <c r="B174" s="115" t="s">
        <v>3242</v>
      </c>
      <c r="C174" s="37">
        <v>882037530</v>
      </c>
      <c r="D174" s="37" t="s">
        <v>139</v>
      </c>
      <c r="E174" s="115" t="s">
        <v>156</v>
      </c>
      <c r="F174" s="115" t="s">
        <v>3293</v>
      </c>
      <c r="G174" s="137" t="s">
        <v>3506</v>
      </c>
      <c r="H174" s="665" t="s">
        <v>1310</v>
      </c>
      <c r="I174" s="37"/>
      <c r="J174" s="37" t="s">
        <v>3245</v>
      </c>
      <c r="K174" s="109" t="s">
        <v>3283</v>
      </c>
      <c r="L174" s="115" t="s">
        <v>140</v>
      </c>
      <c r="M174" s="37">
        <v>212.4</v>
      </c>
      <c r="N174" s="137" t="s">
        <v>3507</v>
      </c>
      <c r="O174" s="37"/>
      <c r="P174" s="37"/>
      <c r="Q174" s="37"/>
      <c r="R174" s="37"/>
      <c r="S174" s="37"/>
      <c r="T174" s="37"/>
      <c r="U174" s="37"/>
      <c r="V174" s="37"/>
      <c r="W174" s="37"/>
      <c r="X174" s="37"/>
      <c r="Y174" s="37"/>
      <c r="Z174" s="37"/>
      <c r="AA174" s="37"/>
      <c r="AB174" s="37"/>
      <c r="AC174" s="37"/>
      <c r="AD174" s="37"/>
      <c r="AE174" s="37"/>
      <c r="AF174" s="37"/>
    </row>
    <row r="175" spans="1:32">
      <c r="A175" s="265">
        <v>43957</v>
      </c>
      <c r="B175" s="115" t="s">
        <v>3396</v>
      </c>
      <c r="C175" s="265">
        <v>43964</v>
      </c>
      <c r="D175" s="37"/>
      <c r="E175" s="37" t="s">
        <v>3401</v>
      </c>
      <c r="F175" s="115" t="s">
        <v>3251</v>
      </c>
      <c r="G175" s="115" t="s">
        <v>3251</v>
      </c>
      <c r="H175" s="265">
        <v>43966</v>
      </c>
      <c r="I175" s="37"/>
      <c r="J175" s="37"/>
      <c r="K175" s="516"/>
      <c r="L175" s="37"/>
      <c r="M175" s="37"/>
      <c r="N175" s="528"/>
      <c r="O175" s="37"/>
      <c r="P175" s="37"/>
      <c r="Q175" s="37"/>
      <c r="R175" s="37"/>
      <c r="S175" s="37"/>
      <c r="T175" s="37"/>
      <c r="U175" s="37"/>
      <c r="V175" s="37"/>
      <c r="W175" s="37"/>
      <c r="X175" s="37"/>
      <c r="Y175" s="37"/>
      <c r="Z175" s="37"/>
      <c r="AA175" s="37"/>
      <c r="AB175" s="37"/>
      <c r="AC175" s="37"/>
      <c r="AD175" s="37"/>
      <c r="AE175" s="37"/>
      <c r="AF175" s="37"/>
    </row>
    <row r="176" spans="1:32">
      <c r="A176" s="265">
        <v>43957</v>
      </c>
      <c r="B176" s="115" t="s">
        <v>3396</v>
      </c>
      <c r="C176" s="37">
        <v>881758018</v>
      </c>
      <c r="D176" s="37"/>
      <c r="E176" s="115" t="s">
        <v>3397</v>
      </c>
      <c r="F176" s="115" t="s">
        <v>3251</v>
      </c>
      <c r="G176" s="530" t="s">
        <v>3508</v>
      </c>
      <c r="H176" s="265">
        <v>43959</v>
      </c>
      <c r="I176" s="115" t="s">
        <v>3509</v>
      </c>
      <c r="J176" s="37"/>
      <c r="K176" s="516"/>
      <c r="L176" s="37"/>
      <c r="M176" s="37"/>
      <c r="N176" s="528"/>
      <c r="O176" s="37"/>
      <c r="P176" s="37"/>
      <c r="Q176" s="37"/>
      <c r="R176" s="37"/>
      <c r="S176" s="37"/>
      <c r="T176" s="37"/>
      <c r="U176" s="37"/>
      <c r="V176" s="37"/>
      <c r="W176" s="37"/>
      <c r="X176" s="37"/>
      <c r="Y176" s="37"/>
      <c r="Z176" s="37"/>
      <c r="AA176" s="37"/>
      <c r="AB176" s="37"/>
      <c r="AC176" s="37"/>
      <c r="AD176" s="37"/>
      <c r="AE176" s="37"/>
      <c r="AF176" s="37"/>
    </row>
    <row r="177" spans="1:32" ht="17">
      <c r="A177" s="265">
        <v>43957</v>
      </c>
      <c r="B177" s="115" t="s">
        <v>3242</v>
      </c>
      <c r="C177" s="37">
        <v>880588254</v>
      </c>
      <c r="D177" s="115" t="s">
        <v>139</v>
      </c>
      <c r="E177" s="115" t="s">
        <v>2586</v>
      </c>
      <c r="F177" s="115" t="s">
        <v>3243</v>
      </c>
      <c r="G177" s="137" t="s">
        <v>1082</v>
      </c>
      <c r="H177" s="265">
        <v>43960</v>
      </c>
      <c r="I177" s="115" t="s">
        <v>1003</v>
      </c>
      <c r="J177" s="37"/>
      <c r="K177" s="516"/>
      <c r="L177" s="37"/>
      <c r="M177" s="37"/>
      <c r="N177" s="528"/>
      <c r="O177" s="37"/>
      <c r="P177" s="37"/>
      <c r="Q177" s="37"/>
      <c r="R177" s="37"/>
      <c r="S177" s="37"/>
      <c r="T177" s="37"/>
      <c r="U177" s="37"/>
      <c r="V177" s="37"/>
      <c r="W177" s="37"/>
      <c r="X177" s="37"/>
      <c r="Y177" s="37"/>
      <c r="Z177" s="37"/>
      <c r="AA177" s="37"/>
      <c r="AB177" s="37"/>
      <c r="AC177" s="37"/>
      <c r="AD177" s="37"/>
      <c r="AE177" s="37"/>
      <c r="AF177" s="37"/>
    </row>
    <row r="178" spans="1:32" ht="17">
      <c r="A178" s="265">
        <v>43958</v>
      </c>
      <c r="B178" s="115" t="s">
        <v>3242</v>
      </c>
      <c r="C178" s="37">
        <v>881012361</v>
      </c>
      <c r="D178" s="115" t="s">
        <v>139</v>
      </c>
      <c r="E178" s="115" t="s">
        <v>2586</v>
      </c>
      <c r="F178" s="115" t="s">
        <v>106</v>
      </c>
      <c r="G178" s="137" t="s">
        <v>3510</v>
      </c>
      <c r="H178" s="265">
        <v>43958</v>
      </c>
      <c r="I178" s="115" t="s">
        <v>1003</v>
      </c>
      <c r="J178" s="37" t="s">
        <v>3245</v>
      </c>
      <c r="K178" s="109" t="s">
        <v>3511</v>
      </c>
      <c r="L178" s="37" t="s">
        <v>140</v>
      </c>
      <c r="M178" s="37">
        <v>843</v>
      </c>
      <c r="N178" s="528"/>
      <c r="O178" s="37"/>
      <c r="P178" s="37"/>
      <c r="Q178" s="37"/>
      <c r="R178" s="37"/>
      <c r="S178" s="37"/>
      <c r="T178" s="37"/>
      <c r="U178" s="37"/>
      <c r="V178" s="37"/>
      <c r="W178" s="37"/>
      <c r="X178" s="37"/>
      <c r="Y178" s="37"/>
      <c r="Z178" s="37"/>
      <c r="AA178" s="37"/>
      <c r="AB178" s="37"/>
      <c r="AC178" s="37"/>
      <c r="AD178" s="37"/>
      <c r="AE178" s="37"/>
      <c r="AF178" s="37"/>
    </row>
    <row r="179" spans="1:32" ht="85">
      <c r="A179" s="265">
        <v>43957</v>
      </c>
      <c r="B179" s="115" t="s">
        <v>3396</v>
      </c>
      <c r="C179" s="829">
        <v>881759470</v>
      </c>
      <c r="D179" s="37"/>
      <c r="E179" s="115" t="s">
        <v>3405</v>
      </c>
      <c r="F179" s="829" t="s">
        <v>3512</v>
      </c>
      <c r="G179" s="137" t="s">
        <v>3513</v>
      </c>
      <c r="H179" s="830">
        <v>43966</v>
      </c>
      <c r="I179" s="37"/>
      <c r="J179" s="37"/>
      <c r="K179" s="516"/>
      <c r="L179" s="37"/>
      <c r="M179" s="37"/>
      <c r="N179" s="528"/>
      <c r="O179" s="37"/>
      <c r="P179" s="37"/>
      <c r="Q179" s="37"/>
      <c r="R179" s="37"/>
      <c r="S179" s="37"/>
      <c r="T179" s="37"/>
      <c r="U179" s="37"/>
      <c r="V179" s="37"/>
      <c r="W179" s="37"/>
      <c r="X179" s="37"/>
      <c r="Y179" s="37"/>
      <c r="Z179" s="37"/>
      <c r="AA179" s="37"/>
      <c r="AB179" s="37"/>
      <c r="AC179" s="37"/>
      <c r="AD179" s="37"/>
      <c r="AE179" s="37"/>
      <c r="AF179" s="37"/>
    </row>
    <row r="180" spans="1:32" ht="48">
      <c r="A180" s="265">
        <v>43957</v>
      </c>
      <c r="B180" s="115" t="s">
        <v>3396</v>
      </c>
      <c r="C180" s="831">
        <v>882002887</v>
      </c>
      <c r="D180" s="37"/>
      <c r="E180" s="115" t="s">
        <v>3405</v>
      </c>
      <c r="F180" s="829" t="s">
        <v>3512</v>
      </c>
      <c r="G180" s="831" t="s">
        <v>3514</v>
      </c>
      <c r="H180" s="830">
        <v>43971</v>
      </c>
      <c r="I180" s="37"/>
      <c r="J180" s="37"/>
      <c r="K180" s="516"/>
      <c r="L180" s="37"/>
      <c r="M180" s="37"/>
      <c r="N180" s="528"/>
      <c r="O180" s="37"/>
      <c r="P180" s="37"/>
      <c r="Q180" s="37"/>
      <c r="R180" s="37"/>
      <c r="S180" s="37"/>
      <c r="T180" s="37"/>
      <c r="U180" s="37"/>
      <c r="V180" s="37"/>
      <c r="W180" s="37"/>
      <c r="X180" s="37"/>
      <c r="Y180" s="37"/>
      <c r="Z180" s="37"/>
      <c r="AA180" s="37"/>
      <c r="AB180" s="37"/>
      <c r="AC180" s="37"/>
      <c r="AD180" s="37"/>
      <c r="AE180" s="37"/>
      <c r="AF180" s="37"/>
    </row>
    <row r="181" spans="1:32" ht="32">
      <c r="A181" s="265">
        <v>43957</v>
      </c>
      <c r="B181" s="115" t="s">
        <v>3396</v>
      </c>
      <c r="C181" s="829">
        <v>881458843</v>
      </c>
      <c r="D181" s="37"/>
      <c r="E181" s="115" t="s">
        <v>3405</v>
      </c>
      <c r="F181" s="832" t="s">
        <v>3512</v>
      </c>
      <c r="G181" s="610" t="s">
        <v>12390</v>
      </c>
      <c r="H181" s="830">
        <v>43983</v>
      </c>
      <c r="I181" s="37"/>
      <c r="J181" s="37"/>
      <c r="K181" s="516"/>
      <c r="L181" s="37"/>
      <c r="M181" s="37"/>
      <c r="N181" s="528"/>
      <c r="O181" s="37"/>
      <c r="P181" s="37"/>
      <c r="Q181" s="37"/>
      <c r="R181" s="37"/>
      <c r="S181" s="37"/>
      <c r="T181" s="37"/>
      <c r="U181" s="37"/>
      <c r="V181" s="37"/>
      <c r="W181" s="37"/>
      <c r="X181" s="37"/>
      <c r="Y181" s="37"/>
      <c r="Z181" s="37"/>
      <c r="AA181" s="37"/>
      <c r="AB181" s="37"/>
      <c r="AC181" s="37"/>
      <c r="AD181" s="37"/>
      <c r="AE181" s="37"/>
      <c r="AF181" s="37"/>
    </row>
    <row r="182" spans="1:32" ht="34">
      <c r="A182" s="265">
        <v>43957</v>
      </c>
      <c r="B182" s="115" t="s">
        <v>3242</v>
      </c>
      <c r="C182" s="37">
        <v>880067598</v>
      </c>
      <c r="D182" s="37"/>
      <c r="E182" s="115" t="s">
        <v>2590</v>
      </c>
      <c r="F182" s="115" t="s">
        <v>3243</v>
      </c>
      <c r="G182" s="137" t="s">
        <v>1082</v>
      </c>
      <c r="H182" s="265"/>
      <c r="I182" s="37"/>
      <c r="J182" s="37" t="s">
        <v>3245</v>
      </c>
      <c r="K182" s="109" t="s">
        <v>3283</v>
      </c>
      <c r="L182" s="115" t="s">
        <v>147</v>
      </c>
      <c r="M182" s="37">
        <v>1719.48</v>
      </c>
      <c r="N182" s="137" t="s">
        <v>3515</v>
      </c>
      <c r="O182" s="37"/>
      <c r="P182" s="37"/>
      <c r="Q182" s="37"/>
      <c r="R182" s="37"/>
      <c r="S182" s="37"/>
      <c r="T182" s="37"/>
      <c r="U182" s="37"/>
      <c r="V182" s="37"/>
      <c r="W182" s="37"/>
      <c r="X182" s="37"/>
      <c r="Y182" s="37"/>
      <c r="Z182" s="37"/>
      <c r="AA182" s="37"/>
      <c r="AB182" s="37"/>
      <c r="AC182" s="37"/>
      <c r="AD182" s="37"/>
      <c r="AE182" s="37"/>
      <c r="AF182" s="37"/>
    </row>
    <row r="183" spans="1:32" ht="17">
      <c r="A183" s="265">
        <v>43957</v>
      </c>
      <c r="B183" s="115" t="s">
        <v>3242</v>
      </c>
      <c r="C183" s="37">
        <v>882052642</v>
      </c>
      <c r="D183" s="115" t="s">
        <v>139</v>
      </c>
      <c r="E183" s="115" t="s">
        <v>138</v>
      </c>
      <c r="F183" s="115" t="s">
        <v>3243</v>
      </c>
      <c r="G183" s="137" t="s">
        <v>981</v>
      </c>
      <c r="H183" s="665" t="s">
        <v>1310</v>
      </c>
      <c r="I183" s="37"/>
      <c r="J183" s="37"/>
      <c r="K183" s="516"/>
      <c r="L183" s="37"/>
      <c r="M183" s="37"/>
      <c r="N183" s="528"/>
      <c r="O183" s="37"/>
      <c r="P183" s="37"/>
      <c r="Q183" s="37"/>
      <c r="R183" s="37"/>
      <c r="S183" s="37"/>
      <c r="T183" s="37"/>
      <c r="U183" s="37"/>
      <c r="V183" s="37"/>
      <c r="W183" s="37"/>
      <c r="X183" s="37"/>
      <c r="Y183" s="37"/>
      <c r="Z183" s="37"/>
      <c r="AA183" s="37"/>
      <c r="AB183" s="37"/>
      <c r="AC183" s="37"/>
      <c r="AD183" s="37"/>
      <c r="AE183" s="37"/>
      <c r="AF183" s="37"/>
    </row>
    <row r="184" spans="1:32" ht="17">
      <c r="A184" s="265">
        <v>43958</v>
      </c>
      <c r="B184" s="115" t="s">
        <v>3242</v>
      </c>
      <c r="C184" s="37">
        <v>882084586</v>
      </c>
      <c r="D184" s="115" t="s">
        <v>139</v>
      </c>
      <c r="E184" s="115" t="s">
        <v>206</v>
      </c>
      <c r="F184" s="115" t="s">
        <v>3376</v>
      </c>
      <c r="G184" s="137" t="s">
        <v>3516</v>
      </c>
      <c r="H184" s="265">
        <v>43970</v>
      </c>
      <c r="I184" s="115" t="s">
        <v>1003</v>
      </c>
      <c r="J184" s="37" t="s">
        <v>3245</v>
      </c>
      <c r="K184" s="109" t="s">
        <v>3517</v>
      </c>
      <c r="L184" s="37" t="s">
        <v>140</v>
      </c>
      <c r="M184" s="37">
        <v>8887</v>
      </c>
      <c r="N184" s="528"/>
      <c r="O184" s="37"/>
      <c r="P184" s="37"/>
      <c r="Q184" s="37"/>
      <c r="R184" s="37"/>
      <c r="S184" s="37"/>
      <c r="T184" s="37"/>
      <c r="U184" s="37"/>
      <c r="V184" s="37"/>
      <c r="W184" s="37"/>
      <c r="X184" s="37"/>
      <c r="Y184" s="37"/>
      <c r="Z184" s="37"/>
      <c r="AA184" s="37"/>
      <c r="AB184" s="37"/>
      <c r="AC184" s="37"/>
      <c r="AD184" s="37"/>
      <c r="AE184" s="37"/>
      <c r="AF184" s="37"/>
    </row>
    <row r="185" spans="1:32" ht="68">
      <c r="A185" s="265">
        <v>43958</v>
      </c>
      <c r="B185" s="115" t="s">
        <v>3242</v>
      </c>
      <c r="C185" s="37">
        <v>881665396</v>
      </c>
      <c r="D185" s="115" t="s">
        <v>139</v>
      </c>
      <c r="E185" s="115" t="s">
        <v>206</v>
      </c>
      <c r="F185" s="115" t="s">
        <v>3512</v>
      </c>
      <c r="G185" s="137" t="s">
        <v>3518</v>
      </c>
      <c r="H185" s="265">
        <v>43972</v>
      </c>
      <c r="I185" s="115" t="s">
        <v>951</v>
      </c>
      <c r="J185" s="115" t="s">
        <v>3245</v>
      </c>
      <c r="K185" s="109" t="s">
        <v>3333</v>
      </c>
      <c r="L185" s="115" t="s">
        <v>140</v>
      </c>
      <c r="M185" s="37">
        <v>4000</v>
      </c>
      <c r="N185" s="137" t="s">
        <v>3519</v>
      </c>
      <c r="O185" s="37"/>
      <c r="P185" s="37"/>
      <c r="Q185" s="37"/>
      <c r="R185" s="37"/>
      <c r="S185" s="37"/>
      <c r="T185" s="37"/>
      <c r="U185" s="37"/>
      <c r="V185" s="37"/>
      <c r="W185" s="37"/>
      <c r="X185" s="37"/>
      <c r="Y185" s="37"/>
      <c r="Z185" s="37"/>
      <c r="AA185" s="37"/>
      <c r="AB185" s="37"/>
      <c r="AC185" s="37"/>
      <c r="AD185" s="37"/>
      <c r="AE185" s="37"/>
      <c r="AF185" s="37"/>
    </row>
    <row r="186" spans="1:32" ht="17">
      <c r="A186" s="265">
        <v>43958</v>
      </c>
      <c r="B186" s="115" t="s">
        <v>3242</v>
      </c>
      <c r="C186" s="37">
        <v>881839802</v>
      </c>
      <c r="D186" s="115" t="s">
        <v>139</v>
      </c>
      <c r="E186" s="115" t="s">
        <v>175</v>
      </c>
      <c r="F186" s="115" t="s">
        <v>3251</v>
      </c>
      <c r="G186" s="137" t="s">
        <v>3520</v>
      </c>
      <c r="H186" s="265">
        <v>43960</v>
      </c>
      <c r="I186" s="115" t="s">
        <v>951</v>
      </c>
      <c r="J186" s="37"/>
      <c r="K186" s="516"/>
      <c r="L186" s="37"/>
      <c r="M186" s="37"/>
      <c r="N186" s="528"/>
      <c r="O186" s="37"/>
      <c r="P186" s="37"/>
      <c r="Q186" s="37"/>
      <c r="R186" s="37"/>
      <c r="S186" s="37"/>
      <c r="T186" s="37"/>
      <c r="U186" s="37"/>
      <c r="V186" s="37"/>
      <c r="W186" s="37"/>
      <c r="X186" s="37"/>
      <c r="Y186" s="37"/>
      <c r="Z186" s="37"/>
      <c r="AA186" s="37"/>
      <c r="AB186" s="37"/>
      <c r="AC186" s="37"/>
      <c r="AD186" s="37"/>
      <c r="AE186" s="37"/>
      <c r="AF186" s="37"/>
    </row>
    <row r="187" spans="1:32" ht="51">
      <c r="A187" s="265">
        <v>43958</v>
      </c>
      <c r="B187" s="115" t="s">
        <v>3242</v>
      </c>
      <c r="C187" s="37">
        <v>882001700</v>
      </c>
      <c r="D187" s="115" t="s">
        <v>139</v>
      </c>
      <c r="E187" s="115" t="s">
        <v>194</v>
      </c>
      <c r="F187" s="115" t="s">
        <v>3512</v>
      </c>
      <c r="G187" s="137" t="s">
        <v>3521</v>
      </c>
      <c r="H187" s="265">
        <v>43959</v>
      </c>
      <c r="I187" s="37"/>
      <c r="J187" s="37"/>
      <c r="K187" s="516"/>
      <c r="L187" s="37"/>
      <c r="M187" s="37"/>
      <c r="N187" s="528"/>
      <c r="O187" s="37"/>
      <c r="P187" s="37"/>
      <c r="Q187" s="37"/>
      <c r="R187" s="37"/>
      <c r="S187" s="37"/>
      <c r="T187" s="37"/>
      <c r="U187" s="37"/>
      <c r="V187" s="37"/>
      <c r="W187" s="37"/>
      <c r="X187" s="37"/>
      <c r="Y187" s="37"/>
      <c r="Z187" s="37"/>
      <c r="AA187" s="37"/>
      <c r="AB187" s="37"/>
      <c r="AC187" s="37"/>
      <c r="AD187" s="37"/>
      <c r="AE187" s="37"/>
      <c r="AF187" s="37"/>
    </row>
    <row r="188" spans="1:32" ht="51">
      <c r="A188" s="265">
        <v>43958</v>
      </c>
      <c r="B188" s="115" t="s">
        <v>3242</v>
      </c>
      <c r="C188" s="37">
        <v>880380764</v>
      </c>
      <c r="D188" s="115" t="s">
        <v>139</v>
      </c>
      <c r="E188" s="37" t="s">
        <v>194</v>
      </c>
      <c r="F188" s="115" t="s">
        <v>106</v>
      </c>
      <c r="G188" s="137" t="s">
        <v>3522</v>
      </c>
      <c r="H188" s="665" t="s">
        <v>3369</v>
      </c>
      <c r="I188" s="37"/>
      <c r="J188" s="37"/>
      <c r="K188" s="516"/>
      <c r="L188" s="37"/>
      <c r="M188" s="37"/>
      <c r="N188" s="528"/>
      <c r="O188" s="37"/>
      <c r="P188" s="37"/>
      <c r="Q188" s="37"/>
      <c r="R188" s="37"/>
      <c r="S188" s="37"/>
      <c r="T188" s="37"/>
      <c r="U188" s="37"/>
      <c r="V188" s="37"/>
      <c r="W188" s="37"/>
      <c r="X188" s="37"/>
      <c r="Y188" s="37"/>
      <c r="Z188" s="37"/>
      <c r="AA188" s="37"/>
      <c r="AB188" s="37"/>
      <c r="AC188" s="37"/>
      <c r="AD188" s="37"/>
      <c r="AE188" s="37"/>
      <c r="AF188" s="37"/>
    </row>
    <row r="189" spans="1:32" ht="17">
      <c r="A189" s="265">
        <v>43958</v>
      </c>
      <c r="B189" s="115" t="s">
        <v>3242</v>
      </c>
      <c r="C189" s="37">
        <v>881433343</v>
      </c>
      <c r="D189" s="115" t="s">
        <v>139</v>
      </c>
      <c r="E189" s="37" t="s">
        <v>138</v>
      </c>
      <c r="F189" s="115" t="s">
        <v>3243</v>
      </c>
      <c r="G189" s="137" t="s">
        <v>1082</v>
      </c>
      <c r="H189" s="665" t="s">
        <v>3369</v>
      </c>
      <c r="I189" s="37"/>
      <c r="J189" s="37"/>
      <c r="K189" s="516"/>
      <c r="L189" s="37"/>
      <c r="M189" s="37"/>
      <c r="N189" s="528"/>
      <c r="O189" s="37"/>
      <c r="P189" s="37"/>
      <c r="Q189" s="37"/>
      <c r="R189" s="37"/>
      <c r="S189" s="37"/>
      <c r="T189" s="37"/>
      <c r="U189" s="37"/>
      <c r="V189" s="37"/>
      <c r="W189" s="37"/>
      <c r="X189" s="37"/>
      <c r="Y189" s="37"/>
      <c r="Z189" s="37"/>
      <c r="AA189" s="37"/>
      <c r="AB189" s="37"/>
      <c r="AC189" s="37"/>
      <c r="AD189" s="37"/>
      <c r="AE189" s="37"/>
      <c r="AF189" s="37"/>
    </row>
    <row r="190" spans="1:32" ht="17">
      <c r="A190" s="265">
        <v>43958</v>
      </c>
      <c r="B190" s="115" t="s">
        <v>3242</v>
      </c>
      <c r="C190" s="37">
        <v>880547848</v>
      </c>
      <c r="D190" s="115" t="s">
        <v>139</v>
      </c>
      <c r="E190" s="37" t="s">
        <v>138</v>
      </c>
      <c r="F190" s="115" t="s">
        <v>3243</v>
      </c>
      <c r="G190" s="137" t="s">
        <v>3523</v>
      </c>
      <c r="H190" s="665" t="s">
        <v>1310</v>
      </c>
      <c r="I190" s="37"/>
      <c r="J190" s="37"/>
      <c r="K190" s="516"/>
      <c r="L190" s="37"/>
      <c r="M190" s="37"/>
      <c r="N190" s="528"/>
      <c r="O190" s="37"/>
      <c r="P190" s="37"/>
      <c r="Q190" s="37"/>
      <c r="R190" s="37"/>
      <c r="S190" s="37"/>
      <c r="T190" s="37"/>
      <c r="U190" s="37"/>
      <c r="V190" s="37"/>
      <c r="W190" s="37"/>
      <c r="X190" s="37"/>
      <c r="Y190" s="37"/>
      <c r="Z190" s="37"/>
      <c r="AA190" s="37"/>
      <c r="AB190" s="37"/>
      <c r="AC190" s="37"/>
      <c r="AD190" s="37"/>
      <c r="AE190" s="37"/>
      <c r="AF190" s="37"/>
    </row>
    <row r="191" spans="1:32" ht="51">
      <c r="A191" s="265">
        <v>43958</v>
      </c>
      <c r="B191" s="115" t="s">
        <v>3242</v>
      </c>
      <c r="C191" s="37">
        <v>881311050</v>
      </c>
      <c r="D191" s="115" t="s">
        <v>139</v>
      </c>
      <c r="E191" s="115" t="s">
        <v>194</v>
      </c>
      <c r="F191" s="115" t="s">
        <v>106</v>
      </c>
      <c r="G191" s="833" t="s">
        <v>3524</v>
      </c>
      <c r="H191" s="665" t="s">
        <v>1310</v>
      </c>
      <c r="I191" s="115" t="s">
        <v>951</v>
      </c>
      <c r="J191" s="115" t="s">
        <v>3245</v>
      </c>
      <c r="K191" s="109" t="s">
        <v>3333</v>
      </c>
      <c r="L191" s="37" t="s">
        <v>140</v>
      </c>
      <c r="M191" s="37">
        <v>27000</v>
      </c>
      <c r="N191" s="137" t="s">
        <v>3525</v>
      </c>
      <c r="O191" s="37"/>
      <c r="P191" s="37"/>
      <c r="Q191" s="37"/>
      <c r="R191" s="37"/>
      <c r="S191" s="37"/>
      <c r="T191" s="37"/>
      <c r="U191" s="37"/>
      <c r="V191" s="37"/>
      <c r="W191" s="37"/>
      <c r="X191" s="37"/>
      <c r="Y191" s="37"/>
      <c r="Z191" s="37"/>
      <c r="AA191" s="37"/>
      <c r="AB191" s="37"/>
      <c r="AC191" s="37"/>
      <c r="AD191" s="37"/>
      <c r="AE191" s="37"/>
      <c r="AF191" s="37"/>
    </row>
    <row r="192" spans="1:32" ht="17">
      <c r="A192" s="265">
        <v>43958</v>
      </c>
      <c r="B192" s="115" t="s">
        <v>3242</v>
      </c>
      <c r="C192" s="37">
        <v>880021503</v>
      </c>
      <c r="D192" s="115" t="s">
        <v>139</v>
      </c>
      <c r="E192" s="115" t="s">
        <v>138</v>
      </c>
      <c r="F192" s="115" t="s">
        <v>3243</v>
      </c>
      <c r="G192" s="137" t="s">
        <v>3526</v>
      </c>
      <c r="H192" s="665" t="s">
        <v>1310</v>
      </c>
      <c r="I192" s="37"/>
      <c r="J192" s="37" t="s">
        <v>3245</v>
      </c>
      <c r="K192" s="109" t="s">
        <v>3517</v>
      </c>
      <c r="L192" s="115" t="s">
        <v>147</v>
      </c>
      <c r="M192" s="37">
        <v>134</v>
      </c>
      <c r="N192" s="137" t="s">
        <v>1533</v>
      </c>
      <c r="O192" s="37"/>
      <c r="P192" s="37"/>
      <c r="Q192" s="37"/>
      <c r="R192" s="37"/>
      <c r="S192" s="37"/>
      <c r="T192" s="37"/>
      <c r="U192" s="37"/>
      <c r="V192" s="37"/>
      <c r="W192" s="37"/>
      <c r="X192" s="37"/>
      <c r="Y192" s="37"/>
      <c r="Z192" s="37"/>
      <c r="AA192" s="37"/>
      <c r="AB192" s="37"/>
      <c r="AC192" s="37"/>
      <c r="AD192" s="37"/>
      <c r="AE192" s="37"/>
      <c r="AF192" s="37"/>
    </row>
    <row r="193" spans="1:32" ht="34">
      <c r="A193" s="265">
        <v>43958</v>
      </c>
      <c r="B193" s="115" t="s">
        <v>3242</v>
      </c>
      <c r="C193" s="37">
        <v>880039857</v>
      </c>
      <c r="D193" s="115" t="s">
        <v>139</v>
      </c>
      <c r="E193" s="115" t="s">
        <v>156</v>
      </c>
      <c r="F193" s="115" t="s">
        <v>3243</v>
      </c>
      <c r="G193" s="137" t="s">
        <v>3527</v>
      </c>
      <c r="H193" s="265">
        <v>43958</v>
      </c>
      <c r="I193" s="37"/>
      <c r="J193" s="115" t="s">
        <v>3245</v>
      </c>
      <c r="K193" s="109" t="s">
        <v>3333</v>
      </c>
      <c r="L193" s="37" t="s">
        <v>140</v>
      </c>
      <c r="M193" s="37">
        <v>255</v>
      </c>
      <c r="N193" s="137" t="s">
        <v>3528</v>
      </c>
      <c r="O193" s="37"/>
      <c r="P193" s="37"/>
      <c r="Q193" s="37"/>
      <c r="R193" s="37"/>
      <c r="S193" s="37"/>
      <c r="T193" s="37"/>
      <c r="U193" s="37"/>
      <c r="V193" s="37"/>
      <c r="W193" s="37"/>
      <c r="X193" s="37"/>
      <c r="Y193" s="37"/>
      <c r="Z193" s="37"/>
      <c r="AA193" s="37"/>
      <c r="AB193" s="37"/>
      <c r="AC193" s="37"/>
      <c r="AD193" s="37"/>
      <c r="AE193" s="37"/>
      <c r="AF193" s="37"/>
    </row>
    <row r="194" spans="1:32" ht="26" customHeight="1">
      <c r="A194" s="265">
        <v>43958</v>
      </c>
      <c r="B194" s="115" t="s">
        <v>3242</v>
      </c>
      <c r="C194" s="37">
        <v>881915442</v>
      </c>
      <c r="D194" s="115" t="s">
        <v>139</v>
      </c>
      <c r="E194" s="115" t="s">
        <v>156</v>
      </c>
      <c r="F194" s="115" t="s">
        <v>3251</v>
      </c>
      <c r="G194" s="753" t="s">
        <v>3529</v>
      </c>
      <c r="H194" s="665" t="s">
        <v>1310</v>
      </c>
      <c r="I194" s="37"/>
      <c r="J194" s="115" t="s">
        <v>3245</v>
      </c>
      <c r="K194" s="109" t="s">
        <v>3333</v>
      </c>
      <c r="L194" s="37" t="s">
        <v>140</v>
      </c>
      <c r="M194" s="37">
        <v>2125.0500000000002</v>
      </c>
      <c r="N194" s="528"/>
      <c r="O194" s="37"/>
      <c r="P194" s="37"/>
      <c r="Q194" s="37"/>
      <c r="R194" s="37"/>
      <c r="S194" s="37"/>
      <c r="T194" s="37"/>
      <c r="U194" s="37"/>
      <c r="V194" s="37"/>
      <c r="W194" s="37"/>
      <c r="X194" s="37"/>
      <c r="Y194" s="37"/>
      <c r="Z194" s="37"/>
      <c r="AA194" s="37"/>
      <c r="AB194" s="37"/>
      <c r="AC194" s="37"/>
      <c r="AD194" s="37"/>
      <c r="AE194" s="37"/>
      <c r="AF194" s="37"/>
    </row>
    <row r="195" spans="1:32" ht="64">
      <c r="A195" s="265">
        <v>43958</v>
      </c>
      <c r="B195" s="115" t="s">
        <v>3242</v>
      </c>
      <c r="C195" s="37">
        <v>880030837</v>
      </c>
      <c r="D195" s="115" t="s">
        <v>139</v>
      </c>
      <c r="E195" s="115" t="s">
        <v>839</v>
      </c>
      <c r="F195" s="115" t="s">
        <v>106</v>
      </c>
      <c r="G195" s="831" t="s">
        <v>3530</v>
      </c>
      <c r="H195" s="115" t="s">
        <v>1398</v>
      </c>
      <c r="I195" s="37"/>
      <c r="J195" s="37"/>
      <c r="K195" s="516"/>
      <c r="L195" s="37"/>
      <c r="M195" s="37"/>
      <c r="N195" s="528"/>
      <c r="O195" s="37"/>
      <c r="P195" s="37"/>
      <c r="Q195" s="37"/>
      <c r="R195" s="37"/>
      <c r="S195" s="37"/>
      <c r="T195" s="37"/>
      <c r="U195" s="37"/>
      <c r="V195" s="37"/>
      <c r="W195" s="37"/>
      <c r="X195" s="37"/>
      <c r="Y195" s="37"/>
      <c r="Z195" s="37"/>
      <c r="AA195" s="37"/>
      <c r="AB195" s="37"/>
      <c r="AC195" s="37"/>
      <c r="AD195" s="37"/>
      <c r="AE195" s="37"/>
      <c r="AF195" s="37"/>
    </row>
    <row r="196" spans="1:32" ht="68">
      <c r="A196" s="265">
        <v>43958</v>
      </c>
      <c r="B196" s="115" t="s">
        <v>3242</v>
      </c>
      <c r="C196" s="37">
        <v>880161930</v>
      </c>
      <c r="D196" s="115" t="s">
        <v>139</v>
      </c>
      <c r="E196" s="115" t="s">
        <v>194</v>
      </c>
      <c r="F196" s="115" t="s">
        <v>3306</v>
      </c>
      <c r="G196" s="137" t="s">
        <v>3531</v>
      </c>
      <c r="H196" s="265">
        <v>43959</v>
      </c>
      <c r="I196" s="115" t="s">
        <v>1003</v>
      </c>
      <c r="J196" s="37"/>
      <c r="K196" s="516"/>
      <c r="L196" s="37"/>
      <c r="M196" s="37"/>
      <c r="N196" s="528"/>
      <c r="O196" s="37"/>
      <c r="P196" s="37"/>
      <c r="Q196" s="37"/>
      <c r="R196" s="37"/>
      <c r="S196" s="37"/>
      <c r="T196" s="37"/>
      <c r="U196" s="37"/>
      <c r="V196" s="37"/>
      <c r="W196" s="37"/>
      <c r="X196" s="37"/>
      <c r="Y196" s="37"/>
      <c r="Z196" s="37"/>
      <c r="AA196" s="37"/>
      <c r="AB196" s="37"/>
      <c r="AC196" s="37"/>
      <c r="AD196" s="37"/>
      <c r="AE196" s="37"/>
      <c r="AF196" s="37"/>
    </row>
    <row r="197" spans="1:32" ht="17">
      <c r="A197" s="265">
        <v>43958</v>
      </c>
      <c r="B197" s="115" t="s">
        <v>3242</v>
      </c>
      <c r="C197" s="37">
        <v>880030262</v>
      </c>
      <c r="D197" s="115" t="s">
        <v>139</v>
      </c>
      <c r="E197" s="115" t="s">
        <v>2590</v>
      </c>
      <c r="F197" s="115" t="s">
        <v>3243</v>
      </c>
      <c r="G197" s="137" t="s">
        <v>3532</v>
      </c>
      <c r="H197" s="265"/>
      <c r="I197" s="37"/>
      <c r="J197" s="115" t="s">
        <v>3245</v>
      </c>
      <c r="K197" s="109" t="s">
        <v>3333</v>
      </c>
      <c r="L197" s="37" t="s">
        <v>147</v>
      </c>
      <c r="M197" s="37">
        <v>296.7</v>
      </c>
      <c r="N197" s="137" t="s">
        <v>3533</v>
      </c>
      <c r="O197" s="37"/>
      <c r="P197" s="37"/>
      <c r="Q197" s="37"/>
      <c r="R197" s="37"/>
      <c r="S197" s="37"/>
      <c r="T197" s="37"/>
      <c r="U197" s="37"/>
      <c r="V197" s="37"/>
      <c r="W197" s="37"/>
      <c r="X197" s="37"/>
      <c r="Y197" s="37"/>
      <c r="Z197" s="37"/>
      <c r="AA197" s="37"/>
      <c r="AB197" s="37"/>
      <c r="AC197" s="37"/>
      <c r="AD197" s="37"/>
      <c r="AE197" s="37"/>
      <c r="AF197" s="37"/>
    </row>
    <row r="198" spans="1:32" ht="85">
      <c r="A198" s="265">
        <v>43958</v>
      </c>
      <c r="B198" s="115" t="s">
        <v>3242</v>
      </c>
      <c r="C198" s="37">
        <v>881769475</v>
      </c>
      <c r="D198" s="115" t="s">
        <v>152</v>
      </c>
      <c r="E198" s="115" t="s">
        <v>206</v>
      </c>
      <c r="F198" s="115" t="s">
        <v>3376</v>
      </c>
      <c r="G198" s="137" t="s">
        <v>3534</v>
      </c>
      <c r="H198" s="265">
        <v>43959</v>
      </c>
      <c r="I198" s="37"/>
      <c r="J198" s="115" t="s">
        <v>3245</v>
      </c>
      <c r="K198" s="109" t="s">
        <v>3517</v>
      </c>
      <c r="L198" s="37" t="s">
        <v>140</v>
      </c>
      <c r="M198" s="37">
        <v>2235</v>
      </c>
      <c r="N198" s="528"/>
      <c r="O198" s="37"/>
      <c r="P198" s="37"/>
      <c r="Q198" s="37"/>
      <c r="R198" s="37"/>
      <c r="S198" s="37"/>
      <c r="T198" s="37"/>
      <c r="U198" s="37"/>
      <c r="V198" s="37"/>
      <c r="W198" s="37"/>
      <c r="X198" s="37"/>
      <c r="Y198" s="37"/>
      <c r="Z198" s="37"/>
      <c r="AA198" s="37"/>
      <c r="AB198" s="37"/>
      <c r="AC198" s="37"/>
      <c r="AD198" s="37"/>
      <c r="AE198" s="37"/>
      <c r="AF198" s="37"/>
    </row>
    <row r="199" spans="1:32" ht="68">
      <c r="A199" s="265">
        <v>43958</v>
      </c>
      <c r="B199" s="115" t="s">
        <v>3242</v>
      </c>
      <c r="C199" s="37">
        <v>881703401</v>
      </c>
      <c r="D199" s="115" t="s">
        <v>139</v>
      </c>
      <c r="E199" s="115" t="s">
        <v>156</v>
      </c>
      <c r="F199" s="115" t="s">
        <v>3251</v>
      </c>
      <c r="G199" s="137" t="s">
        <v>3535</v>
      </c>
      <c r="H199" s="265">
        <v>43964</v>
      </c>
      <c r="I199" s="37"/>
      <c r="J199" s="37"/>
      <c r="K199" s="516"/>
      <c r="L199" s="37"/>
      <c r="M199" s="37"/>
      <c r="N199" s="528"/>
      <c r="O199" s="37"/>
      <c r="P199" s="37"/>
      <c r="Q199" s="37"/>
      <c r="R199" s="37"/>
      <c r="S199" s="37"/>
      <c r="T199" s="37"/>
      <c r="U199" s="37"/>
      <c r="V199" s="37"/>
      <c r="W199" s="37"/>
      <c r="X199" s="37"/>
      <c r="Y199" s="37"/>
      <c r="Z199" s="37"/>
      <c r="AA199" s="37"/>
      <c r="AB199" s="37"/>
      <c r="AC199" s="37"/>
      <c r="AD199" s="37"/>
      <c r="AE199" s="37"/>
      <c r="AF199" s="37"/>
    </row>
    <row r="200" spans="1:32" ht="85">
      <c r="A200" s="265">
        <v>43958</v>
      </c>
      <c r="B200" s="115" t="s">
        <v>3242</v>
      </c>
      <c r="C200" s="37">
        <v>881665441</v>
      </c>
      <c r="D200" s="115" t="s">
        <v>139</v>
      </c>
      <c r="E200" s="115" t="s">
        <v>839</v>
      </c>
      <c r="F200" s="115" t="s">
        <v>3243</v>
      </c>
      <c r="G200" s="137" t="s">
        <v>3536</v>
      </c>
      <c r="H200" s="265">
        <v>43973</v>
      </c>
      <c r="I200" s="115" t="s">
        <v>3537</v>
      </c>
      <c r="J200" s="37"/>
      <c r="K200" s="516"/>
      <c r="L200" s="37"/>
      <c r="M200" s="37"/>
      <c r="N200" s="528"/>
      <c r="O200" s="37"/>
      <c r="P200" s="37"/>
      <c r="Q200" s="37"/>
      <c r="R200" s="37"/>
      <c r="S200" s="37"/>
      <c r="T200" s="37"/>
      <c r="U200" s="37"/>
      <c r="V200" s="37"/>
      <c r="W200" s="37"/>
      <c r="X200" s="37"/>
      <c r="Y200" s="37"/>
      <c r="Z200" s="37"/>
      <c r="AA200" s="37"/>
      <c r="AB200" s="37"/>
      <c r="AC200" s="37"/>
      <c r="AD200" s="37"/>
      <c r="AE200" s="37"/>
      <c r="AF200" s="37"/>
    </row>
    <row r="201" spans="1:32" ht="34">
      <c r="A201" s="265">
        <v>43958</v>
      </c>
      <c r="B201" s="115" t="s">
        <v>3242</v>
      </c>
      <c r="C201" s="37">
        <v>881784288</v>
      </c>
      <c r="D201" s="115" t="s">
        <v>139</v>
      </c>
      <c r="E201" s="115" t="s">
        <v>149</v>
      </c>
      <c r="F201" s="115" t="s">
        <v>3492</v>
      </c>
      <c r="G201" s="137" t="s">
        <v>3538</v>
      </c>
      <c r="H201" s="265">
        <v>43972</v>
      </c>
      <c r="I201" s="115" t="s">
        <v>1003</v>
      </c>
      <c r="J201" s="37"/>
      <c r="K201" s="516"/>
      <c r="L201" s="37"/>
      <c r="M201" s="37"/>
      <c r="N201" s="528"/>
      <c r="O201" s="37"/>
      <c r="P201" s="37"/>
      <c r="Q201" s="37"/>
      <c r="R201" s="37"/>
      <c r="S201" s="37"/>
      <c r="T201" s="37"/>
      <c r="U201" s="37"/>
      <c r="V201" s="37"/>
      <c r="W201" s="37"/>
      <c r="X201" s="37"/>
      <c r="Y201" s="37"/>
      <c r="Z201" s="37"/>
      <c r="AA201" s="37"/>
      <c r="AB201" s="37"/>
      <c r="AC201" s="37"/>
      <c r="AD201" s="37"/>
      <c r="AE201" s="37"/>
      <c r="AF201" s="37"/>
    </row>
    <row r="202" spans="1:32" ht="51">
      <c r="A202" s="265">
        <v>43958</v>
      </c>
      <c r="B202" s="115" t="s">
        <v>3242</v>
      </c>
      <c r="C202" s="37">
        <v>881727406</v>
      </c>
      <c r="D202" s="115" t="s">
        <v>139</v>
      </c>
      <c r="E202" s="115" t="s">
        <v>149</v>
      </c>
      <c r="F202" s="115" t="s">
        <v>3251</v>
      </c>
      <c r="G202" s="137" t="s">
        <v>3539</v>
      </c>
      <c r="H202" s="265">
        <v>43959</v>
      </c>
      <c r="I202" s="115" t="s">
        <v>951</v>
      </c>
      <c r="J202" s="37" t="s">
        <v>3288</v>
      </c>
      <c r="K202" s="516"/>
      <c r="L202" s="37"/>
      <c r="M202" s="37"/>
      <c r="N202" s="137" t="s">
        <v>21</v>
      </c>
      <c r="O202" s="37"/>
      <c r="P202" s="37"/>
      <c r="Q202" s="37"/>
      <c r="R202" s="37"/>
      <c r="S202" s="37"/>
      <c r="T202" s="37"/>
      <c r="U202" s="37"/>
      <c r="V202" s="37"/>
      <c r="W202" s="37"/>
      <c r="X202" s="37"/>
      <c r="Y202" s="37"/>
      <c r="Z202" s="37"/>
      <c r="AA202" s="37"/>
      <c r="AB202" s="37"/>
      <c r="AC202" s="37"/>
      <c r="AD202" s="37"/>
      <c r="AE202" s="37"/>
      <c r="AF202" s="37"/>
    </row>
    <row r="203" spans="1:32" ht="17">
      <c r="A203" s="265">
        <v>43958</v>
      </c>
      <c r="B203" s="115" t="s">
        <v>3242</v>
      </c>
      <c r="C203" s="37">
        <v>880009034</v>
      </c>
      <c r="D203" s="115" t="s">
        <v>139</v>
      </c>
      <c r="E203" s="115" t="s">
        <v>149</v>
      </c>
      <c r="F203" s="115" t="s">
        <v>3243</v>
      </c>
      <c r="G203" s="137" t="s">
        <v>3532</v>
      </c>
      <c r="H203" s="265"/>
      <c r="I203" s="37"/>
      <c r="J203" s="37" t="s">
        <v>3245</v>
      </c>
      <c r="K203" s="109" t="s">
        <v>3333</v>
      </c>
      <c r="L203" s="37" t="s">
        <v>147</v>
      </c>
      <c r="M203" s="37">
        <v>346</v>
      </c>
      <c r="N203" s="137" t="s">
        <v>3533</v>
      </c>
      <c r="O203" s="37"/>
      <c r="P203" s="37"/>
      <c r="Q203" s="37"/>
      <c r="R203" s="37"/>
      <c r="S203" s="37"/>
      <c r="T203" s="37"/>
      <c r="U203" s="37"/>
      <c r="V203" s="37"/>
      <c r="W203" s="37"/>
      <c r="X203" s="37"/>
      <c r="Y203" s="37"/>
      <c r="Z203" s="37"/>
      <c r="AA203" s="37"/>
      <c r="AB203" s="37"/>
      <c r="AC203" s="37"/>
      <c r="AD203" s="37"/>
      <c r="AE203" s="37"/>
      <c r="AF203" s="37"/>
    </row>
    <row r="204" spans="1:32" ht="17">
      <c r="A204" s="665">
        <v>43959</v>
      </c>
      <c r="B204" s="115" t="s">
        <v>3242</v>
      </c>
      <c r="C204" s="37">
        <v>881783734</v>
      </c>
      <c r="D204" s="115" t="s">
        <v>139</v>
      </c>
      <c r="E204" s="115" t="s">
        <v>138</v>
      </c>
      <c r="F204" s="115" t="s">
        <v>3243</v>
      </c>
      <c r="G204" s="137" t="s">
        <v>3540</v>
      </c>
      <c r="H204" s="665" t="s">
        <v>1316</v>
      </c>
      <c r="I204" s="37"/>
      <c r="J204" s="37"/>
      <c r="K204" s="516"/>
      <c r="L204" s="37"/>
      <c r="M204" s="37"/>
      <c r="N204" s="528"/>
      <c r="O204" s="37"/>
      <c r="P204" s="37"/>
      <c r="Q204" s="37"/>
      <c r="R204" s="37"/>
      <c r="S204" s="37"/>
      <c r="T204" s="37"/>
      <c r="U204" s="37"/>
      <c r="V204" s="37"/>
      <c r="W204" s="37"/>
      <c r="X204" s="37"/>
      <c r="Y204" s="37"/>
      <c r="Z204" s="37"/>
      <c r="AA204" s="37"/>
      <c r="AB204" s="37"/>
      <c r="AC204" s="37"/>
      <c r="AD204" s="37"/>
      <c r="AE204" s="37"/>
      <c r="AF204" s="37"/>
    </row>
    <row r="205" spans="1:32" ht="17">
      <c r="A205" s="665">
        <v>43959</v>
      </c>
      <c r="B205" s="115" t="s">
        <v>3242</v>
      </c>
      <c r="C205" s="37">
        <v>880005951</v>
      </c>
      <c r="D205" s="115" t="s">
        <v>139</v>
      </c>
      <c r="E205" s="115" t="s">
        <v>1413</v>
      </c>
      <c r="F205" s="115" t="s">
        <v>3243</v>
      </c>
      <c r="G205" s="137" t="s">
        <v>3540</v>
      </c>
      <c r="H205" s="37">
        <v>5.1100000000000003</v>
      </c>
      <c r="I205" s="115" t="s">
        <v>3541</v>
      </c>
      <c r="J205" s="115" t="s">
        <v>3245</v>
      </c>
      <c r="K205" s="109" t="s">
        <v>3542</v>
      </c>
      <c r="L205" s="115" t="s">
        <v>147</v>
      </c>
      <c r="M205" s="37">
        <v>77</v>
      </c>
      <c r="N205" s="528"/>
      <c r="O205" s="37"/>
      <c r="P205" s="37"/>
      <c r="Q205" s="37"/>
      <c r="R205" s="37"/>
      <c r="S205" s="37"/>
      <c r="T205" s="37"/>
      <c r="U205" s="37"/>
      <c r="V205" s="37"/>
      <c r="W205" s="37"/>
      <c r="X205" s="37"/>
      <c r="Y205" s="37"/>
      <c r="Z205" s="37"/>
      <c r="AA205" s="37"/>
      <c r="AB205" s="37"/>
      <c r="AC205" s="37"/>
      <c r="AD205" s="37"/>
      <c r="AE205" s="37"/>
      <c r="AF205" s="37"/>
    </row>
    <row r="206" spans="1:32" ht="17">
      <c r="A206" s="665">
        <v>43959</v>
      </c>
      <c r="B206" s="115" t="s">
        <v>3242</v>
      </c>
      <c r="C206" s="37">
        <v>880553449</v>
      </c>
      <c r="D206" s="115" t="s">
        <v>139</v>
      </c>
      <c r="E206" s="115" t="s">
        <v>901</v>
      </c>
      <c r="F206" s="115" t="s">
        <v>3243</v>
      </c>
      <c r="G206" s="137" t="s">
        <v>3543</v>
      </c>
      <c r="H206" s="37">
        <v>5.1100000000000003</v>
      </c>
      <c r="I206" s="37"/>
      <c r="J206" s="37" t="s">
        <v>3245</v>
      </c>
      <c r="K206" s="109" t="s">
        <v>3542</v>
      </c>
      <c r="L206" s="37" t="s">
        <v>147</v>
      </c>
      <c r="M206" s="37">
        <v>670</v>
      </c>
      <c r="N206" s="528"/>
      <c r="O206" s="37"/>
      <c r="P206" s="37"/>
      <c r="Q206" s="37"/>
      <c r="R206" s="37"/>
      <c r="S206" s="37"/>
      <c r="T206" s="37"/>
      <c r="U206" s="37"/>
      <c r="V206" s="37"/>
      <c r="W206" s="37"/>
      <c r="X206" s="37"/>
      <c r="Y206" s="37"/>
      <c r="Z206" s="37"/>
      <c r="AA206" s="37"/>
      <c r="AB206" s="37"/>
      <c r="AC206" s="37"/>
      <c r="AD206" s="37"/>
      <c r="AE206" s="37"/>
      <c r="AF206" s="37"/>
    </row>
    <row r="207" spans="1:32">
      <c r="A207" s="665">
        <v>43959</v>
      </c>
      <c r="B207" s="115" t="s">
        <v>3242</v>
      </c>
      <c r="C207" s="37">
        <v>881474853</v>
      </c>
      <c r="D207" s="115" t="s">
        <v>139</v>
      </c>
      <c r="E207" s="115" t="s">
        <v>1413</v>
      </c>
      <c r="F207" s="115" t="s">
        <v>3243</v>
      </c>
      <c r="G207" s="115" t="s">
        <v>3544</v>
      </c>
      <c r="H207" s="37">
        <v>5.9</v>
      </c>
      <c r="I207" s="37"/>
      <c r="J207" s="115" t="s">
        <v>3245</v>
      </c>
      <c r="K207" s="109" t="s">
        <v>3345</v>
      </c>
      <c r="L207" s="37" t="s">
        <v>147</v>
      </c>
      <c r="M207" s="37">
        <v>62.5</v>
      </c>
      <c r="N207" s="528"/>
      <c r="O207" s="37"/>
      <c r="P207" s="37"/>
      <c r="Q207" s="37"/>
      <c r="R207" s="37"/>
      <c r="S207" s="37"/>
      <c r="T207" s="37"/>
      <c r="U207" s="37"/>
      <c r="V207" s="37"/>
      <c r="W207" s="37"/>
      <c r="X207" s="37"/>
      <c r="Y207" s="37"/>
      <c r="Z207" s="37"/>
      <c r="AA207" s="37"/>
      <c r="AB207" s="37"/>
      <c r="AC207" s="37"/>
      <c r="AD207" s="37"/>
      <c r="AE207" s="37"/>
      <c r="AF207" s="37"/>
    </row>
    <row r="208" spans="1:32" ht="17">
      <c r="A208" s="665">
        <v>43959</v>
      </c>
      <c r="B208" s="115" t="s">
        <v>3242</v>
      </c>
      <c r="C208" s="37">
        <v>880382762</v>
      </c>
      <c r="D208" s="115" t="s">
        <v>139</v>
      </c>
      <c r="E208" s="115" t="s">
        <v>194</v>
      </c>
      <c r="F208" s="115" t="s">
        <v>3243</v>
      </c>
      <c r="G208" s="137" t="s">
        <v>3540</v>
      </c>
      <c r="H208" s="37"/>
      <c r="I208" s="37"/>
      <c r="J208" s="115" t="s">
        <v>3245</v>
      </c>
      <c r="K208" s="109" t="s">
        <v>3517</v>
      </c>
      <c r="L208" s="37" t="s">
        <v>147</v>
      </c>
      <c r="M208" s="37">
        <v>449.5</v>
      </c>
      <c r="N208" s="137" t="s">
        <v>1037</v>
      </c>
      <c r="O208" s="37"/>
      <c r="P208" s="37"/>
      <c r="Q208" s="37"/>
      <c r="R208" s="37"/>
      <c r="S208" s="37"/>
      <c r="T208" s="37"/>
      <c r="U208" s="37"/>
      <c r="V208" s="37"/>
      <c r="W208" s="37"/>
      <c r="X208" s="37"/>
      <c r="Y208" s="37"/>
      <c r="Z208" s="37"/>
      <c r="AA208" s="37"/>
      <c r="AB208" s="37"/>
      <c r="AC208" s="37"/>
      <c r="AD208" s="37"/>
      <c r="AE208" s="37"/>
      <c r="AF208" s="37"/>
    </row>
    <row r="209" spans="1:32" ht="17">
      <c r="A209" s="665">
        <v>43959</v>
      </c>
      <c r="B209" s="115" t="s">
        <v>3242</v>
      </c>
      <c r="C209" s="37">
        <v>880357568</v>
      </c>
      <c r="D209" s="115" t="s">
        <v>139</v>
      </c>
      <c r="E209" s="115" t="s">
        <v>194</v>
      </c>
      <c r="F209" s="115" t="s">
        <v>3243</v>
      </c>
      <c r="G209" s="137" t="s">
        <v>3540</v>
      </c>
      <c r="H209" s="37"/>
      <c r="I209" s="37"/>
      <c r="J209" s="37" t="s">
        <v>3245</v>
      </c>
      <c r="K209" s="109" t="s">
        <v>3545</v>
      </c>
      <c r="L209" s="37" t="s">
        <v>147</v>
      </c>
      <c r="M209" s="115" t="s">
        <v>3546</v>
      </c>
      <c r="N209" s="137" t="s">
        <v>1037</v>
      </c>
      <c r="O209" s="37"/>
      <c r="P209" s="37"/>
      <c r="Q209" s="37"/>
      <c r="R209" s="37"/>
      <c r="S209" s="37"/>
      <c r="T209" s="37"/>
      <c r="U209" s="37"/>
      <c r="V209" s="37"/>
      <c r="W209" s="37"/>
      <c r="X209" s="37"/>
      <c r="Y209" s="37"/>
      <c r="Z209" s="37"/>
      <c r="AA209" s="37"/>
      <c r="AB209" s="37"/>
      <c r="AC209" s="37"/>
      <c r="AD209" s="37"/>
      <c r="AE209" s="37"/>
      <c r="AF209" s="37"/>
    </row>
    <row r="210" spans="1:32" ht="51">
      <c r="A210" s="665">
        <v>43959</v>
      </c>
      <c r="B210" s="115" t="s">
        <v>3242</v>
      </c>
      <c r="C210" s="37">
        <v>880907146</v>
      </c>
      <c r="D210" s="115" t="s">
        <v>139</v>
      </c>
      <c r="E210" s="115" t="s">
        <v>194</v>
      </c>
      <c r="F210" s="115" t="s">
        <v>106</v>
      </c>
      <c r="G210" s="137" t="s">
        <v>3547</v>
      </c>
      <c r="H210" s="37">
        <v>5.8</v>
      </c>
      <c r="I210" s="37"/>
      <c r="J210" s="37" t="s">
        <v>3245</v>
      </c>
      <c r="K210" s="109" t="s">
        <v>3333</v>
      </c>
      <c r="L210" s="115" t="s">
        <v>140</v>
      </c>
      <c r="M210" s="37">
        <v>33326</v>
      </c>
      <c r="N210" s="137" t="s">
        <v>3548</v>
      </c>
      <c r="O210" s="37"/>
      <c r="P210" s="37"/>
      <c r="Q210" s="37"/>
      <c r="R210" s="37"/>
      <c r="S210" s="37"/>
      <c r="T210" s="37"/>
      <c r="U210" s="37"/>
      <c r="V210" s="37"/>
      <c r="W210" s="37"/>
      <c r="X210" s="37"/>
      <c r="Y210" s="37"/>
      <c r="Z210" s="37"/>
      <c r="AA210" s="37"/>
      <c r="AB210" s="37"/>
      <c r="AC210" s="37"/>
      <c r="AD210" s="37"/>
      <c r="AE210" s="37"/>
      <c r="AF210" s="37"/>
    </row>
    <row r="211" spans="1:32" ht="17">
      <c r="A211" s="665">
        <v>43959</v>
      </c>
      <c r="B211" s="115" t="s">
        <v>3242</v>
      </c>
      <c r="C211" s="37">
        <v>881030885</v>
      </c>
      <c r="D211" s="115" t="s">
        <v>139</v>
      </c>
      <c r="E211" s="115" t="s">
        <v>839</v>
      </c>
      <c r="F211" s="115" t="s">
        <v>106</v>
      </c>
      <c r="G211" s="115" t="s">
        <v>3549</v>
      </c>
      <c r="H211" s="115" t="s">
        <v>1003</v>
      </c>
      <c r="I211" s="37"/>
      <c r="J211" s="115" t="s">
        <v>3245</v>
      </c>
      <c r="K211" s="109" t="s">
        <v>3517</v>
      </c>
      <c r="L211" s="115" t="s">
        <v>147</v>
      </c>
      <c r="M211" s="115" t="s">
        <v>3550</v>
      </c>
      <c r="N211" s="137" t="s">
        <v>3533</v>
      </c>
      <c r="O211" s="37"/>
      <c r="P211" s="37"/>
      <c r="Q211" s="37"/>
      <c r="R211" s="37"/>
      <c r="S211" s="37"/>
      <c r="T211" s="37"/>
      <c r="U211" s="37"/>
      <c r="V211" s="37"/>
      <c r="W211" s="37"/>
      <c r="X211" s="37"/>
      <c r="Y211" s="37"/>
      <c r="Z211" s="37"/>
      <c r="AA211" s="37"/>
      <c r="AB211" s="37"/>
      <c r="AC211" s="37"/>
      <c r="AD211" s="37"/>
      <c r="AE211" s="37"/>
      <c r="AF211" s="37"/>
    </row>
    <row r="212" spans="1:32" ht="34">
      <c r="A212" s="665">
        <v>43959</v>
      </c>
      <c r="B212" s="115" t="s">
        <v>3242</v>
      </c>
      <c r="C212" s="37">
        <v>880466392</v>
      </c>
      <c r="D212" s="115" t="s">
        <v>139</v>
      </c>
      <c r="E212" s="115" t="s">
        <v>156</v>
      </c>
      <c r="F212" s="115" t="s">
        <v>3251</v>
      </c>
      <c r="G212" s="137" t="s">
        <v>3551</v>
      </c>
      <c r="H212" s="37">
        <v>5.9</v>
      </c>
      <c r="I212" s="37"/>
      <c r="J212" s="37"/>
      <c r="K212" s="516"/>
      <c r="L212" s="37"/>
      <c r="M212" s="37"/>
      <c r="N212" s="528"/>
      <c r="O212" s="37"/>
      <c r="P212" s="37"/>
      <c r="Q212" s="37"/>
      <c r="R212" s="37"/>
      <c r="S212" s="37"/>
      <c r="T212" s="37"/>
      <c r="U212" s="37"/>
      <c r="V212" s="37"/>
      <c r="W212" s="37"/>
      <c r="X212" s="37"/>
      <c r="Y212" s="37"/>
      <c r="Z212" s="37"/>
      <c r="AA212" s="37"/>
      <c r="AB212" s="37"/>
      <c r="AC212" s="37"/>
      <c r="AD212" s="37"/>
      <c r="AE212" s="37"/>
      <c r="AF212" s="37"/>
    </row>
    <row r="213" spans="1:32" ht="17">
      <c r="A213" s="665">
        <v>43958</v>
      </c>
      <c r="B213" s="115" t="s">
        <v>3242</v>
      </c>
      <c r="C213" s="37">
        <v>882067092</v>
      </c>
      <c r="D213" s="115" t="s">
        <v>139</v>
      </c>
      <c r="E213" s="115" t="s">
        <v>2586</v>
      </c>
      <c r="F213" s="115" t="s">
        <v>3552</v>
      </c>
      <c r="G213" s="115" t="s">
        <v>147</v>
      </c>
      <c r="H213" s="37"/>
      <c r="I213" s="37"/>
      <c r="J213" s="115" t="s">
        <v>3245</v>
      </c>
      <c r="K213" s="109" t="s">
        <v>3517</v>
      </c>
      <c r="L213" s="37" t="s">
        <v>147</v>
      </c>
      <c r="M213" s="37">
        <v>60</v>
      </c>
      <c r="N213" s="137" t="s">
        <v>3553</v>
      </c>
      <c r="O213" s="37"/>
      <c r="P213" s="37"/>
      <c r="Q213" s="37"/>
      <c r="R213" s="37"/>
      <c r="S213" s="37"/>
      <c r="T213" s="37"/>
      <c r="U213" s="37"/>
      <c r="V213" s="37"/>
      <c r="W213" s="37"/>
      <c r="X213" s="37"/>
      <c r="Y213" s="37"/>
      <c r="Z213" s="37"/>
      <c r="AA213" s="37"/>
      <c r="AB213" s="37"/>
      <c r="AC213" s="37"/>
      <c r="AD213" s="37"/>
      <c r="AE213" s="37"/>
      <c r="AF213" s="37"/>
    </row>
    <row r="214" spans="1:32">
      <c r="A214" s="665">
        <v>43959</v>
      </c>
      <c r="B214" s="115" t="s">
        <v>3242</v>
      </c>
      <c r="C214" s="37">
        <v>880020459</v>
      </c>
      <c r="D214" s="115" t="s">
        <v>152</v>
      </c>
      <c r="E214" s="115" t="s">
        <v>206</v>
      </c>
      <c r="F214" s="115" t="s">
        <v>106</v>
      </c>
      <c r="G214" s="115" t="s">
        <v>3554</v>
      </c>
      <c r="H214" s="37">
        <v>5.1100000000000003</v>
      </c>
      <c r="I214" s="115" t="s">
        <v>3555</v>
      </c>
      <c r="J214" s="37" t="s">
        <v>3245</v>
      </c>
      <c r="K214" s="109" t="s">
        <v>3556</v>
      </c>
      <c r="L214" s="37" t="s">
        <v>147</v>
      </c>
      <c r="M214" s="37">
        <v>1464</v>
      </c>
      <c r="N214" s="528"/>
      <c r="O214" s="37"/>
      <c r="P214" s="37"/>
      <c r="Q214" s="37"/>
      <c r="R214" s="37"/>
      <c r="S214" s="37"/>
      <c r="T214" s="37"/>
      <c r="U214" s="37"/>
      <c r="V214" s="37"/>
      <c r="W214" s="37"/>
      <c r="X214" s="37"/>
      <c r="Y214" s="37"/>
      <c r="Z214" s="37"/>
      <c r="AA214" s="37"/>
      <c r="AB214" s="37"/>
      <c r="AC214" s="37"/>
      <c r="AD214" s="37"/>
      <c r="AE214" s="37"/>
      <c r="AF214" s="37"/>
    </row>
    <row r="215" spans="1:32">
      <c r="A215" s="665">
        <v>43959</v>
      </c>
      <c r="B215" s="115" t="s">
        <v>3242</v>
      </c>
      <c r="C215" s="37">
        <v>881037133</v>
      </c>
      <c r="D215" s="115" t="s">
        <v>139</v>
      </c>
      <c r="E215" s="115" t="s">
        <v>839</v>
      </c>
      <c r="F215" s="115" t="s">
        <v>106</v>
      </c>
      <c r="G215" s="115"/>
      <c r="H215" s="37"/>
      <c r="I215" s="37"/>
      <c r="J215" s="37"/>
      <c r="K215" s="516"/>
      <c r="L215" s="37"/>
      <c r="M215" s="37"/>
      <c r="N215" s="528"/>
      <c r="O215" s="37"/>
      <c r="P215" s="37"/>
      <c r="Q215" s="37"/>
      <c r="R215" s="37"/>
      <c r="S215" s="37"/>
      <c r="T215" s="37"/>
      <c r="U215" s="37"/>
      <c r="V215" s="37"/>
      <c r="W215" s="37"/>
      <c r="X215" s="37"/>
      <c r="Y215" s="37"/>
      <c r="Z215" s="37"/>
      <c r="AA215" s="37"/>
      <c r="AB215" s="37"/>
      <c r="AC215" s="37"/>
      <c r="AD215" s="37"/>
      <c r="AE215" s="37"/>
      <c r="AF215" s="37"/>
    </row>
    <row r="216" spans="1:32" ht="68">
      <c r="A216" s="665">
        <v>43959</v>
      </c>
      <c r="B216" s="115" t="s">
        <v>3242</v>
      </c>
      <c r="C216" s="37">
        <v>881983528</v>
      </c>
      <c r="D216" s="115" t="s">
        <v>139</v>
      </c>
      <c r="E216" s="115" t="s">
        <v>194</v>
      </c>
      <c r="F216" s="115" t="s">
        <v>3557</v>
      </c>
      <c r="G216" s="137" t="s">
        <v>3558</v>
      </c>
      <c r="H216" s="37">
        <v>5.12</v>
      </c>
      <c r="I216" s="37"/>
      <c r="J216" s="37"/>
      <c r="K216" s="516"/>
      <c r="L216" s="37"/>
      <c r="M216" s="37"/>
      <c r="N216" s="528"/>
      <c r="O216" s="37"/>
      <c r="P216" s="37"/>
      <c r="Q216" s="37"/>
      <c r="R216" s="37"/>
      <c r="S216" s="37"/>
      <c r="T216" s="37"/>
      <c r="U216" s="37"/>
      <c r="V216" s="37"/>
      <c r="W216" s="37"/>
      <c r="X216" s="37"/>
      <c r="Y216" s="37"/>
      <c r="Z216" s="37"/>
      <c r="AA216" s="37"/>
      <c r="AB216" s="37"/>
      <c r="AC216" s="37"/>
      <c r="AD216" s="37"/>
      <c r="AE216" s="37"/>
      <c r="AF216" s="37"/>
    </row>
    <row r="217" spans="1:32" ht="17">
      <c r="A217" s="665">
        <v>43958</v>
      </c>
      <c r="B217" s="115" t="s">
        <v>3242</v>
      </c>
      <c r="C217" s="37">
        <v>880577879</v>
      </c>
      <c r="D217" s="115" t="s">
        <v>139</v>
      </c>
      <c r="E217" s="115" t="s">
        <v>2586</v>
      </c>
      <c r="F217" s="115" t="s">
        <v>3243</v>
      </c>
      <c r="G217" s="115" t="s">
        <v>77</v>
      </c>
      <c r="H217" s="265">
        <v>43958</v>
      </c>
      <c r="I217" s="37"/>
      <c r="J217" s="115" t="s">
        <v>3245</v>
      </c>
      <c r="K217" s="109" t="s">
        <v>3511</v>
      </c>
      <c r="L217" s="37" t="s">
        <v>147</v>
      </c>
      <c r="M217" s="37">
        <v>1252</v>
      </c>
      <c r="N217" s="137" t="s">
        <v>3559</v>
      </c>
      <c r="O217" s="37"/>
      <c r="P217" s="37"/>
      <c r="Q217" s="37"/>
      <c r="R217" s="37"/>
      <c r="S217" s="37"/>
      <c r="T217" s="37"/>
      <c r="U217" s="37"/>
      <c r="V217" s="37"/>
      <c r="W217" s="37"/>
      <c r="X217" s="37"/>
      <c r="Y217" s="37"/>
      <c r="Z217" s="37"/>
      <c r="AA217" s="37"/>
      <c r="AB217" s="37"/>
      <c r="AC217" s="37"/>
      <c r="AD217" s="37"/>
      <c r="AE217" s="37"/>
      <c r="AF217" s="37"/>
    </row>
    <row r="218" spans="1:32">
      <c r="A218" s="665">
        <v>43959</v>
      </c>
      <c r="B218" s="115" t="s">
        <v>3242</v>
      </c>
      <c r="C218" s="37">
        <v>880686372</v>
      </c>
      <c r="D218" s="115" t="s">
        <v>139</v>
      </c>
      <c r="E218" s="115" t="s">
        <v>138</v>
      </c>
      <c r="F218" s="115" t="s">
        <v>106</v>
      </c>
      <c r="G218" s="115" t="s">
        <v>3560</v>
      </c>
      <c r="H218" s="115" t="s">
        <v>1310</v>
      </c>
      <c r="I218" s="37"/>
      <c r="J218" s="37"/>
      <c r="K218" s="516"/>
      <c r="L218" s="37"/>
      <c r="M218" s="37"/>
      <c r="N218" s="528"/>
      <c r="O218" s="37"/>
      <c r="P218" s="37"/>
      <c r="Q218" s="37"/>
      <c r="R218" s="37"/>
      <c r="S218" s="37"/>
      <c r="T218" s="37"/>
      <c r="U218" s="37"/>
      <c r="V218" s="37"/>
      <c r="W218" s="37"/>
      <c r="X218" s="37"/>
      <c r="Y218" s="37"/>
      <c r="Z218" s="37"/>
      <c r="AA218" s="37"/>
      <c r="AB218" s="37"/>
      <c r="AC218" s="37"/>
      <c r="AD218" s="37"/>
      <c r="AE218" s="37"/>
      <c r="AF218" s="37"/>
    </row>
    <row r="219" spans="1:32">
      <c r="A219" s="665">
        <v>43959</v>
      </c>
      <c r="B219" s="115" t="s">
        <v>3242</v>
      </c>
      <c r="C219" s="37">
        <v>882044070</v>
      </c>
      <c r="D219" s="115" t="s">
        <v>139</v>
      </c>
      <c r="E219" s="115" t="s">
        <v>901</v>
      </c>
      <c r="F219" s="115" t="s">
        <v>106</v>
      </c>
      <c r="G219" s="530" t="s">
        <v>3561</v>
      </c>
      <c r="H219" s="37">
        <v>5.19</v>
      </c>
      <c r="I219" s="37"/>
      <c r="J219" s="37" t="s">
        <v>3288</v>
      </c>
      <c r="K219" s="516"/>
      <c r="L219" s="37"/>
      <c r="M219" s="37"/>
      <c r="N219" s="528"/>
      <c r="O219" s="37"/>
      <c r="P219" s="37"/>
      <c r="Q219" s="37"/>
      <c r="R219" s="37"/>
      <c r="S219" s="37"/>
      <c r="T219" s="37"/>
      <c r="U219" s="37"/>
      <c r="V219" s="37"/>
      <c r="W219" s="37"/>
      <c r="X219" s="37"/>
      <c r="Y219" s="37"/>
      <c r="Z219" s="37"/>
      <c r="AA219" s="37"/>
      <c r="AB219" s="37"/>
      <c r="AC219" s="37"/>
      <c r="AD219" s="37"/>
      <c r="AE219" s="37"/>
      <c r="AF219" s="37"/>
    </row>
    <row r="220" spans="1:32">
      <c r="A220" s="665">
        <v>43959</v>
      </c>
      <c r="B220" s="115" t="s">
        <v>3242</v>
      </c>
      <c r="C220" s="37">
        <v>882025037</v>
      </c>
      <c r="D220" s="115" t="s">
        <v>152</v>
      </c>
      <c r="E220" s="115" t="s">
        <v>901</v>
      </c>
      <c r="F220" s="115" t="s">
        <v>3492</v>
      </c>
      <c r="G220" s="530" t="s">
        <v>3562</v>
      </c>
      <c r="H220" s="115" t="s">
        <v>1316</v>
      </c>
      <c r="I220" s="37"/>
      <c r="J220" s="37" t="s">
        <v>3288</v>
      </c>
      <c r="K220" s="516"/>
      <c r="L220" s="37"/>
      <c r="M220" s="37"/>
      <c r="N220" s="528"/>
      <c r="O220" s="37"/>
      <c r="P220" s="37"/>
      <c r="Q220" s="37"/>
      <c r="R220" s="37"/>
      <c r="S220" s="37"/>
      <c r="T220" s="37"/>
      <c r="U220" s="37"/>
      <c r="V220" s="37"/>
      <c r="W220" s="37"/>
      <c r="X220" s="37"/>
      <c r="Y220" s="37"/>
      <c r="Z220" s="37"/>
      <c r="AA220" s="37"/>
      <c r="AB220" s="37"/>
      <c r="AC220" s="37"/>
      <c r="AD220" s="37"/>
      <c r="AE220" s="37"/>
      <c r="AF220" s="37"/>
    </row>
    <row r="221" spans="1:32" ht="51">
      <c r="A221" s="665">
        <v>43959</v>
      </c>
      <c r="B221" s="115" t="s">
        <v>3242</v>
      </c>
      <c r="C221" s="37">
        <v>881533403</v>
      </c>
      <c r="D221" s="115" t="s">
        <v>139</v>
      </c>
      <c r="E221" s="115" t="s">
        <v>156</v>
      </c>
      <c r="F221" s="115" t="s">
        <v>3251</v>
      </c>
      <c r="G221" s="137" t="s">
        <v>3563</v>
      </c>
      <c r="H221" s="115" t="s">
        <v>1310</v>
      </c>
      <c r="I221" s="37"/>
      <c r="J221" s="37"/>
      <c r="K221" s="516"/>
      <c r="L221" s="37"/>
      <c r="M221" s="37"/>
      <c r="N221" s="528"/>
      <c r="O221" s="37"/>
      <c r="P221" s="37"/>
      <c r="Q221" s="37"/>
      <c r="R221" s="37"/>
      <c r="S221" s="37"/>
      <c r="T221" s="37"/>
      <c r="U221" s="37"/>
      <c r="V221" s="37"/>
      <c r="W221" s="37"/>
      <c r="X221" s="37"/>
      <c r="Y221" s="37"/>
      <c r="Z221" s="37"/>
      <c r="AA221" s="37"/>
      <c r="AB221" s="37"/>
      <c r="AC221" s="37"/>
      <c r="AD221" s="37"/>
      <c r="AE221" s="37"/>
      <c r="AF221" s="37"/>
    </row>
    <row r="222" spans="1:32" ht="34">
      <c r="A222" s="665">
        <v>43959</v>
      </c>
      <c r="B222" s="115" t="s">
        <v>3242</v>
      </c>
      <c r="C222" s="37">
        <v>880007699</v>
      </c>
      <c r="D222" s="115" t="s">
        <v>152</v>
      </c>
      <c r="E222" s="115" t="s">
        <v>206</v>
      </c>
      <c r="F222" s="115" t="s">
        <v>106</v>
      </c>
      <c r="G222" s="137" t="s">
        <v>3564</v>
      </c>
      <c r="H222" s="37">
        <v>5.9</v>
      </c>
      <c r="I222" s="37"/>
      <c r="J222" s="115" t="s">
        <v>3245</v>
      </c>
      <c r="K222" s="109" t="s">
        <v>3517</v>
      </c>
      <c r="L222" s="115" t="s">
        <v>140</v>
      </c>
      <c r="M222" s="37">
        <v>677</v>
      </c>
      <c r="N222" s="528"/>
      <c r="O222" s="37"/>
      <c r="P222" s="37"/>
      <c r="Q222" s="37"/>
      <c r="R222" s="37"/>
      <c r="S222" s="37"/>
      <c r="T222" s="37"/>
      <c r="U222" s="37"/>
      <c r="V222" s="37"/>
      <c r="W222" s="37"/>
      <c r="X222" s="37"/>
      <c r="Y222" s="37"/>
      <c r="Z222" s="37"/>
      <c r="AA222" s="37"/>
      <c r="AB222" s="37"/>
      <c r="AC222" s="37"/>
      <c r="AD222" s="37"/>
      <c r="AE222" s="37"/>
      <c r="AF222" s="37"/>
    </row>
    <row r="223" spans="1:32">
      <c r="A223" s="665">
        <v>43959</v>
      </c>
      <c r="B223" s="115" t="s">
        <v>3242</v>
      </c>
      <c r="C223" s="37">
        <v>880033457</v>
      </c>
      <c r="D223" s="115" t="s">
        <v>139</v>
      </c>
      <c r="E223" s="115" t="s">
        <v>901</v>
      </c>
      <c r="F223" s="115" t="s">
        <v>3243</v>
      </c>
      <c r="G223" s="530" t="s">
        <v>3565</v>
      </c>
      <c r="H223" s="115" t="s">
        <v>1310</v>
      </c>
      <c r="I223" s="37"/>
      <c r="J223" s="115" t="s">
        <v>3245</v>
      </c>
      <c r="K223" s="109" t="s">
        <v>3517</v>
      </c>
      <c r="L223" s="37" t="s">
        <v>147</v>
      </c>
      <c r="M223" s="37">
        <v>2700</v>
      </c>
      <c r="N223" s="528"/>
      <c r="O223" s="37"/>
      <c r="P223" s="37"/>
      <c r="Q223" s="37"/>
      <c r="R223" s="37"/>
      <c r="S223" s="37"/>
      <c r="T223" s="37"/>
      <c r="U223" s="37"/>
      <c r="V223" s="37"/>
      <c r="W223" s="37"/>
      <c r="X223" s="37"/>
      <c r="Y223" s="37"/>
      <c r="Z223" s="37"/>
      <c r="AA223" s="37"/>
      <c r="AB223" s="37"/>
      <c r="AC223" s="37"/>
      <c r="AD223" s="37"/>
      <c r="AE223" s="37"/>
      <c r="AF223" s="37"/>
    </row>
    <row r="224" spans="1:32" ht="51">
      <c r="A224" s="665">
        <v>43959</v>
      </c>
      <c r="B224" s="115" t="s">
        <v>3242</v>
      </c>
      <c r="C224" s="37">
        <v>881942328</v>
      </c>
      <c r="D224" s="115" t="s">
        <v>139</v>
      </c>
      <c r="E224" s="115" t="s">
        <v>149</v>
      </c>
      <c r="F224" s="115" t="s">
        <v>3492</v>
      </c>
      <c r="G224" s="137" t="s">
        <v>3566</v>
      </c>
      <c r="H224" s="115">
        <v>5.22</v>
      </c>
      <c r="I224" s="37"/>
      <c r="J224" s="37" t="s">
        <v>3288</v>
      </c>
      <c r="K224" s="516"/>
      <c r="L224" s="37"/>
      <c r="M224" s="37"/>
      <c r="N224" s="528"/>
      <c r="O224" s="37"/>
      <c r="P224" s="37"/>
      <c r="Q224" s="37"/>
      <c r="R224" s="37"/>
      <c r="S224" s="37"/>
      <c r="T224" s="37"/>
      <c r="U224" s="37"/>
      <c r="V224" s="37"/>
      <c r="W224" s="37"/>
      <c r="X224" s="37"/>
      <c r="Y224" s="37"/>
      <c r="Z224" s="37"/>
      <c r="AA224" s="37"/>
      <c r="AB224" s="37"/>
      <c r="AC224" s="37"/>
      <c r="AD224" s="37"/>
      <c r="AE224" s="37"/>
      <c r="AF224" s="37"/>
    </row>
    <row r="225" spans="1:32" ht="17">
      <c r="A225" s="665">
        <v>43959</v>
      </c>
      <c r="B225" s="115" t="s">
        <v>3242</v>
      </c>
      <c r="C225" s="37">
        <v>882076786</v>
      </c>
      <c r="D225" s="115" t="s">
        <v>139</v>
      </c>
      <c r="E225" s="115" t="s">
        <v>149</v>
      </c>
      <c r="F225" s="115" t="s">
        <v>3243</v>
      </c>
      <c r="G225" s="115" t="s">
        <v>1131</v>
      </c>
      <c r="H225" s="37"/>
      <c r="I225" s="37"/>
      <c r="J225" s="37" t="s">
        <v>3245</v>
      </c>
      <c r="K225" s="109" t="s">
        <v>3333</v>
      </c>
      <c r="L225" s="37" t="s">
        <v>140</v>
      </c>
      <c r="M225" s="37">
        <v>180</v>
      </c>
      <c r="N225" s="137" t="s">
        <v>1131</v>
      </c>
      <c r="O225" s="37"/>
      <c r="P225" s="37"/>
      <c r="Q225" s="37"/>
      <c r="R225" s="37"/>
      <c r="S225" s="37"/>
      <c r="T225" s="37"/>
      <c r="U225" s="37"/>
      <c r="V225" s="37"/>
      <c r="W225" s="37"/>
      <c r="X225" s="37"/>
      <c r="Y225" s="37"/>
      <c r="Z225" s="37"/>
      <c r="AA225" s="37"/>
      <c r="AB225" s="37"/>
      <c r="AC225" s="37"/>
      <c r="AD225" s="37"/>
      <c r="AE225" s="37"/>
      <c r="AF225" s="37"/>
    </row>
    <row r="226" spans="1:32">
      <c r="A226" s="665">
        <v>43960</v>
      </c>
      <c r="B226" s="115" t="s">
        <v>3242</v>
      </c>
      <c r="C226" s="37">
        <v>880013820</v>
      </c>
      <c r="D226" s="115" t="s">
        <v>152</v>
      </c>
      <c r="E226" s="115" t="s">
        <v>901</v>
      </c>
      <c r="F226" s="115" t="s">
        <v>106</v>
      </c>
      <c r="G226" s="115" t="s">
        <v>3567</v>
      </c>
      <c r="H226" s="115" t="s">
        <v>1035</v>
      </c>
      <c r="I226" s="37"/>
      <c r="J226" s="37" t="s">
        <v>3245</v>
      </c>
      <c r="K226" s="109" t="s">
        <v>3325</v>
      </c>
      <c r="L226" s="37" t="s">
        <v>147</v>
      </c>
      <c r="M226" s="37">
        <v>6300</v>
      </c>
      <c r="N226" s="528"/>
      <c r="O226" s="37"/>
      <c r="P226" s="37"/>
      <c r="Q226" s="37"/>
      <c r="R226" s="37"/>
      <c r="S226" s="37"/>
      <c r="T226" s="37"/>
      <c r="U226" s="37"/>
      <c r="V226" s="37"/>
      <c r="W226" s="37"/>
      <c r="X226" s="37"/>
      <c r="Y226" s="37"/>
      <c r="Z226" s="37"/>
      <c r="AA226" s="37"/>
      <c r="AB226" s="37"/>
      <c r="AC226" s="37"/>
      <c r="AD226" s="37"/>
      <c r="AE226" s="37"/>
      <c r="AF226" s="37"/>
    </row>
    <row r="227" spans="1:32" ht="17">
      <c r="A227" s="665">
        <v>43960</v>
      </c>
      <c r="B227" s="115" t="s">
        <v>3242</v>
      </c>
      <c r="C227" s="37">
        <v>880071505</v>
      </c>
      <c r="D227" s="115" t="s">
        <v>139</v>
      </c>
      <c r="E227" s="115" t="s">
        <v>2590</v>
      </c>
      <c r="F227" s="115" t="s">
        <v>3243</v>
      </c>
      <c r="G227" s="115" t="s">
        <v>981</v>
      </c>
      <c r="H227" s="37"/>
      <c r="I227" s="37"/>
      <c r="J227" s="37" t="s">
        <v>3245</v>
      </c>
      <c r="K227" s="109" t="s">
        <v>3345</v>
      </c>
      <c r="L227" s="37" t="s">
        <v>147</v>
      </c>
      <c r="M227" s="37">
        <v>1705.86</v>
      </c>
      <c r="N227" s="137" t="s">
        <v>3568</v>
      </c>
      <c r="O227" s="37"/>
      <c r="P227" s="37"/>
      <c r="Q227" s="37"/>
      <c r="R227" s="37"/>
      <c r="S227" s="37"/>
      <c r="T227" s="37"/>
      <c r="U227" s="37"/>
      <c r="V227" s="37"/>
      <c r="W227" s="37"/>
      <c r="X227" s="37"/>
      <c r="Y227" s="37"/>
      <c r="Z227" s="37"/>
      <c r="AA227" s="37"/>
      <c r="AB227" s="37"/>
      <c r="AC227" s="37"/>
      <c r="AD227" s="37"/>
      <c r="AE227" s="37"/>
      <c r="AF227" s="37"/>
    </row>
    <row r="228" spans="1:32" ht="17">
      <c r="A228" s="665">
        <v>43960</v>
      </c>
      <c r="B228" s="115" t="s">
        <v>3242</v>
      </c>
      <c r="C228" s="37">
        <v>880870518</v>
      </c>
      <c r="D228" s="115" t="s">
        <v>139</v>
      </c>
      <c r="E228" s="115" t="s">
        <v>901</v>
      </c>
      <c r="F228" s="115" t="s">
        <v>3492</v>
      </c>
      <c r="G228" s="115" t="s">
        <v>3569</v>
      </c>
      <c r="H228" s="115">
        <v>5.22</v>
      </c>
      <c r="I228" s="37"/>
      <c r="J228" s="37" t="s">
        <v>3288</v>
      </c>
      <c r="K228" s="109" t="s">
        <v>3345</v>
      </c>
      <c r="L228" s="37" t="s">
        <v>140</v>
      </c>
      <c r="M228" s="37">
        <v>7139.35</v>
      </c>
      <c r="N228" s="137" t="s">
        <v>3570</v>
      </c>
      <c r="O228" s="37"/>
      <c r="P228" s="37"/>
      <c r="Q228" s="37"/>
      <c r="R228" s="37"/>
      <c r="S228" s="37"/>
      <c r="T228" s="37"/>
      <c r="U228" s="37"/>
      <c r="V228" s="37"/>
      <c r="W228" s="37"/>
      <c r="X228" s="37"/>
      <c r="Y228" s="37"/>
      <c r="Z228" s="37"/>
      <c r="AA228" s="37"/>
      <c r="AB228" s="37"/>
      <c r="AC228" s="37"/>
      <c r="AD228" s="37"/>
      <c r="AE228" s="37"/>
      <c r="AF228" s="37"/>
    </row>
    <row r="229" spans="1:32" ht="17">
      <c r="A229" s="665">
        <v>43960</v>
      </c>
      <c r="B229" s="115" t="s">
        <v>3242</v>
      </c>
      <c r="C229" s="37">
        <v>880039252</v>
      </c>
      <c r="D229" s="115" t="s">
        <v>139</v>
      </c>
      <c r="E229" s="115" t="s">
        <v>901</v>
      </c>
      <c r="F229" s="115" t="s">
        <v>106</v>
      </c>
      <c r="G229" s="752" t="s">
        <v>3571</v>
      </c>
      <c r="H229" s="37">
        <v>6.11</v>
      </c>
      <c r="I229" s="37"/>
      <c r="J229" s="37" t="s">
        <v>3288</v>
      </c>
      <c r="K229" s="109" t="s">
        <v>3572</v>
      </c>
      <c r="L229" s="37" t="s">
        <v>147</v>
      </c>
      <c r="M229" s="37">
        <v>1900</v>
      </c>
      <c r="N229" s="137" t="s">
        <v>3573</v>
      </c>
      <c r="O229" s="37"/>
      <c r="P229" s="37"/>
      <c r="Q229" s="37"/>
      <c r="R229" s="37"/>
      <c r="S229" s="37"/>
      <c r="T229" s="37"/>
      <c r="U229" s="37"/>
      <c r="V229" s="37"/>
      <c r="W229" s="37"/>
      <c r="X229" s="37"/>
      <c r="Y229" s="37"/>
      <c r="Z229" s="37"/>
      <c r="AA229" s="37"/>
      <c r="AB229" s="37"/>
      <c r="AC229" s="37"/>
      <c r="AD229" s="37"/>
      <c r="AE229" s="37"/>
      <c r="AF229" s="37"/>
    </row>
    <row r="230" spans="1:32">
      <c r="A230" s="665">
        <v>43960</v>
      </c>
      <c r="B230" s="115" t="s">
        <v>3242</v>
      </c>
      <c r="C230" s="37">
        <v>880110871</v>
      </c>
      <c r="D230" s="115" t="s">
        <v>139</v>
      </c>
      <c r="E230" s="115" t="s">
        <v>901</v>
      </c>
      <c r="F230" s="115" t="s">
        <v>3492</v>
      </c>
      <c r="G230" s="530" t="s">
        <v>3574</v>
      </c>
      <c r="H230" s="115" t="s">
        <v>951</v>
      </c>
      <c r="I230" s="37"/>
      <c r="J230" s="37" t="s">
        <v>3288</v>
      </c>
      <c r="K230" s="516"/>
      <c r="L230" s="37"/>
      <c r="M230" s="37"/>
      <c r="N230" s="528"/>
      <c r="O230" s="37"/>
      <c r="P230" s="37"/>
      <c r="Q230" s="37"/>
      <c r="R230" s="37"/>
      <c r="S230" s="37"/>
      <c r="T230" s="37"/>
      <c r="U230" s="37"/>
      <c r="V230" s="37"/>
      <c r="W230" s="37"/>
      <c r="X230" s="37"/>
      <c r="Y230" s="37"/>
      <c r="Z230" s="37"/>
      <c r="AA230" s="37"/>
      <c r="AB230" s="37"/>
      <c r="AC230" s="37"/>
      <c r="AD230" s="37"/>
      <c r="AE230" s="37"/>
      <c r="AF230" s="37"/>
    </row>
    <row r="231" spans="1:32">
      <c r="A231" s="665">
        <v>43960</v>
      </c>
      <c r="B231" s="115" t="s">
        <v>3242</v>
      </c>
      <c r="C231" s="37">
        <v>881088269</v>
      </c>
      <c r="D231" s="115" t="s">
        <v>139</v>
      </c>
      <c r="E231" s="115" t="s">
        <v>206</v>
      </c>
      <c r="F231" s="115" t="s">
        <v>3243</v>
      </c>
      <c r="G231" s="115" t="s">
        <v>3575</v>
      </c>
      <c r="H231" s="115">
        <v>5.15</v>
      </c>
      <c r="I231" s="37"/>
      <c r="J231" s="37" t="s">
        <v>3288</v>
      </c>
      <c r="K231" s="109" t="s">
        <v>3362</v>
      </c>
      <c r="L231" s="37" t="s">
        <v>147</v>
      </c>
      <c r="M231" s="37">
        <v>999</v>
      </c>
      <c r="N231" s="528"/>
      <c r="O231" s="37"/>
      <c r="P231" s="37"/>
      <c r="Q231" s="37"/>
      <c r="R231" s="37"/>
      <c r="S231" s="37"/>
      <c r="T231" s="37"/>
      <c r="U231" s="37"/>
      <c r="V231" s="37"/>
      <c r="W231" s="37"/>
      <c r="X231" s="37"/>
      <c r="Y231" s="37"/>
      <c r="Z231" s="37"/>
      <c r="AA231" s="37"/>
      <c r="AB231" s="37"/>
      <c r="AC231" s="37"/>
      <c r="AD231" s="37"/>
      <c r="AE231" s="37"/>
      <c r="AF231" s="37"/>
    </row>
    <row r="232" spans="1:32">
      <c r="A232" s="665">
        <v>43957</v>
      </c>
      <c r="B232" s="115" t="s">
        <v>3242</v>
      </c>
      <c r="C232" s="37">
        <v>880035780</v>
      </c>
      <c r="D232" s="115" t="s">
        <v>139</v>
      </c>
      <c r="E232" s="115" t="s">
        <v>157</v>
      </c>
      <c r="F232" s="115" t="s">
        <v>3243</v>
      </c>
      <c r="G232" s="115" t="s">
        <v>3576</v>
      </c>
      <c r="H232" s="37"/>
      <c r="I232" s="37"/>
      <c r="J232" s="115" t="s">
        <v>3245</v>
      </c>
      <c r="K232" s="109" t="s">
        <v>3577</v>
      </c>
      <c r="L232" s="115" t="s">
        <v>147</v>
      </c>
      <c r="M232" s="37">
        <v>4999.92</v>
      </c>
      <c r="N232" s="528"/>
      <c r="O232" s="37"/>
      <c r="P232" s="37"/>
      <c r="Q232" s="37"/>
      <c r="R232" s="37"/>
      <c r="S232" s="37"/>
      <c r="T232" s="37"/>
      <c r="U232" s="37"/>
      <c r="V232" s="37"/>
      <c r="W232" s="37"/>
      <c r="X232" s="37"/>
      <c r="Y232" s="37"/>
      <c r="Z232" s="37"/>
      <c r="AA232" s="37"/>
      <c r="AB232" s="37"/>
      <c r="AC232" s="37"/>
      <c r="AD232" s="37"/>
      <c r="AE232" s="37"/>
      <c r="AF232" s="37"/>
    </row>
    <row r="233" spans="1:32" ht="17">
      <c r="A233" s="115">
        <v>5.9</v>
      </c>
      <c r="B233" s="115" t="s">
        <v>3242</v>
      </c>
      <c r="C233" s="37">
        <v>880029664</v>
      </c>
      <c r="D233" s="115" t="s">
        <v>152</v>
      </c>
      <c r="E233" s="115" t="s">
        <v>175</v>
      </c>
      <c r="F233" s="115" t="s">
        <v>3243</v>
      </c>
      <c r="G233" s="115" t="s">
        <v>3567</v>
      </c>
      <c r="H233" s="37"/>
      <c r="I233" s="37"/>
      <c r="J233" s="115" t="s">
        <v>3245</v>
      </c>
      <c r="K233" s="109" t="s">
        <v>3345</v>
      </c>
      <c r="L233" s="37" t="s">
        <v>147</v>
      </c>
      <c r="M233" s="37">
        <v>315</v>
      </c>
      <c r="N233" s="137" t="s">
        <v>1037</v>
      </c>
      <c r="O233" s="37"/>
      <c r="P233" s="37"/>
      <c r="Q233" s="37"/>
      <c r="R233" s="37"/>
      <c r="S233" s="37"/>
      <c r="T233" s="37"/>
      <c r="U233" s="37"/>
      <c r="V233" s="37"/>
      <c r="W233" s="37"/>
      <c r="X233" s="37"/>
      <c r="Y233" s="37"/>
      <c r="Z233" s="37"/>
      <c r="AA233" s="37"/>
      <c r="AB233" s="37"/>
      <c r="AC233" s="37"/>
      <c r="AD233" s="37"/>
      <c r="AE233" s="37"/>
      <c r="AF233" s="37"/>
    </row>
    <row r="234" spans="1:32" ht="17">
      <c r="A234" s="665">
        <v>43957</v>
      </c>
      <c r="B234" s="115" t="s">
        <v>3242</v>
      </c>
      <c r="C234" s="37">
        <v>880035780</v>
      </c>
      <c r="D234" s="115" t="s">
        <v>139</v>
      </c>
      <c r="E234" s="115" t="s">
        <v>157</v>
      </c>
      <c r="F234" s="115" t="s">
        <v>3243</v>
      </c>
      <c r="G234" s="115" t="s">
        <v>3578</v>
      </c>
      <c r="H234" s="115" t="s">
        <v>3369</v>
      </c>
      <c r="I234" s="37"/>
      <c r="J234" s="115" t="s">
        <v>3245</v>
      </c>
      <c r="K234" s="109" t="s">
        <v>3579</v>
      </c>
      <c r="L234" s="115" t="s">
        <v>147</v>
      </c>
      <c r="M234" s="37">
        <v>59.67</v>
      </c>
      <c r="N234" s="137" t="s">
        <v>3580</v>
      </c>
      <c r="O234" s="37"/>
      <c r="P234" s="37"/>
      <c r="Q234" s="37"/>
      <c r="R234" s="37"/>
      <c r="S234" s="37"/>
      <c r="T234" s="37"/>
      <c r="U234" s="37"/>
      <c r="V234" s="37"/>
      <c r="W234" s="37"/>
      <c r="X234" s="37"/>
      <c r="Y234" s="37"/>
      <c r="Z234" s="37"/>
      <c r="AA234" s="37"/>
      <c r="AB234" s="37"/>
      <c r="AC234" s="37"/>
      <c r="AD234" s="37"/>
      <c r="AE234" s="37"/>
      <c r="AF234" s="37"/>
    </row>
    <row r="235" spans="1:32">
      <c r="A235" s="665">
        <v>43960</v>
      </c>
      <c r="B235" s="115" t="s">
        <v>3242</v>
      </c>
      <c r="C235" s="37">
        <v>880281642</v>
      </c>
      <c r="D235" s="115" t="s">
        <v>139</v>
      </c>
      <c r="E235" s="115" t="s">
        <v>156</v>
      </c>
      <c r="F235" s="115" t="s">
        <v>3251</v>
      </c>
      <c r="G235" s="115" t="s">
        <v>3581</v>
      </c>
      <c r="H235" s="37"/>
      <c r="I235" s="37"/>
      <c r="J235" s="37"/>
      <c r="K235" s="516"/>
      <c r="L235" s="37"/>
      <c r="M235" s="37"/>
      <c r="N235" s="528"/>
      <c r="O235" s="37"/>
      <c r="P235" s="37"/>
      <c r="Q235" s="37"/>
      <c r="R235" s="37"/>
      <c r="S235" s="37"/>
      <c r="T235" s="37"/>
      <c r="U235" s="37"/>
      <c r="V235" s="37"/>
      <c r="W235" s="37"/>
      <c r="X235" s="37"/>
      <c r="Y235" s="37"/>
      <c r="Z235" s="37"/>
      <c r="AA235" s="37"/>
      <c r="AB235" s="37"/>
      <c r="AC235" s="37"/>
      <c r="AD235" s="37"/>
      <c r="AE235" s="37"/>
      <c r="AF235" s="37"/>
    </row>
    <row r="236" spans="1:32">
      <c r="A236" s="665">
        <v>43960</v>
      </c>
      <c r="B236" s="115" t="s">
        <v>3242</v>
      </c>
      <c r="C236" s="37">
        <v>880878622</v>
      </c>
      <c r="D236" s="115" t="s">
        <v>152</v>
      </c>
      <c r="E236" s="115" t="s">
        <v>138</v>
      </c>
      <c r="F236" s="115" t="s">
        <v>106</v>
      </c>
      <c r="G236" s="115" t="s">
        <v>1658</v>
      </c>
      <c r="H236" s="115" t="s">
        <v>1316</v>
      </c>
      <c r="I236" s="37"/>
      <c r="J236" s="115" t="s">
        <v>3245</v>
      </c>
      <c r="K236" s="109" t="s">
        <v>3542</v>
      </c>
      <c r="L236" s="37" t="s">
        <v>147</v>
      </c>
      <c r="M236" s="37">
        <v>900</v>
      </c>
      <c r="N236" s="528"/>
      <c r="O236" s="37"/>
      <c r="P236" s="37"/>
      <c r="Q236" s="37"/>
      <c r="R236" s="37"/>
      <c r="S236" s="37"/>
      <c r="T236" s="37"/>
      <c r="U236" s="37"/>
      <c r="V236" s="37"/>
      <c r="W236" s="37"/>
      <c r="X236" s="37"/>
      <c r="Y236" s="37"/>
      <c r="Z236" s="37"/>
      <c r="AA236" s="37"/>
      <c r="AB236" s="37"/>
      <c r="AC236" s="37"/>
      <c r="AD236" s="37"/>
      <c r="AE236" s="37"/>
      <c r="AF236" s="37"/>
    </row>
    <row r="237" spans="1:32" ht="17">
      <c r="A237" s="115">
        <v>5.9</v>
      </c>
      <c r="B237" s="115" t="s">
        <v>3242</v>
      </c>
      <c r="C237" s="37">
        <v>881615995</v>
      </c>
      <c r="D237" s="115" t="s">
        <v>139</v>
      </c>
      <c r="E237" s="115" t="s">
        <v>901</v>
      </c>
      <c r="F237" s="115" t="s">
        <v>106</v>
      </c>
      <c r="G237" s="530" t="s">
        <v>3582</v>
      </c>
      <c r="H237" s="115" t="s">
        <v>1316</v>
      </c>
      <c r="I237" s="37"/>
      <c r="J237" s="37" t="s">
        <v>3266</v>
      </c>
      <c r="K237" s="516"/>
      <c r="L237" s="37"/>
      <c r="M237" s="37"/>
      <c r="N237" s="137" t="s">
        <v>3583</v>
      </c>
      <c r="O237" s="37"/>
      <c r="P237" s="37"/>
      <c r="Q237" s="37"/>
      <c r="R237" s="37"/>
      <c r="S237" s="37"/>
      <c r="T237" s="37"/>
      <c r="U237" s="37"/>
      <c r="V237" s="37"/>
      <c r="W237" s="37"/>
      <c r="X237" s="37"/>
      <c r="Y237" s="37"/>
      <c r="Z237" s="37"/>
      <c r="AA237" s="37"/>
      <c r="AB237" s="37"/>
      <c r="AC237" s="37"/>
      <c r="AD237" s="37"/>
      <c r="AE237" s="37"/>
      <c r="AF237" s="37"/>
    </row>
    <row r="238" spans="1:32" ht="51">
      <c r="A238" s="115">
        <v>5.9</v>
      </c>
      <c r="B238" s="115" t="s">
        <v>3242</v>
      </c>
      <c r="C238" s="37">
        <v>880017418</v>
      </c>
      <c r="D238" s="115" t="s">
        <v>139</v>
      </c>
      <c r="E238" s="115" t="s">
        <v>901</v>
      </c>
      <c r="F238" s="115" t="s">
        <v>3251</v>
      </c>
      <c r="G238" s="137" t="s">
        <v>3584</v>
      </c>
      <c r="H238" s="115" t="s">
        <v>951</v>
      </c>
      <c r="I238" s="37">
        <v>5.15</v>
      </c>
      <c r="J238" s="37" t="s">
        <v>3245</v>
      </c>
      <c r="K238" s="109" t="s">
        <v>3373</v>
      </c>
      <c r="L238" s="37" t="s">
        <v>140</v>
      </c>
      <c r="M238" s="37">
        <v>7000</v>
      </c>
      <c r="N238" s="528"/>
      <c r="O238" s="37"/>
      <c r="P238" s="37"/>
      <c r="Q238" s="37"/>
      <c r="R238" s="37"/>
      <c r="S238" s="37"/>
      <c r="T238" s="37"/>
      <c r="U238" s="37"/>
      <c r="V238" s="37"/>
      <c r="W238" s="37"/>
      <c r="X238" s="37"/>
      <c r="Y238" s="37"/>
      <c r="Z238" s="37"/>
      <c r="AA238" s="37"/>
      <c r="AB238" s="37"/>
      <c r="AC238" s="37"/>
      <c r="AD238" s="37"/>
      <c r="AE238" s="37"/>
      <c r="AF238" s="37"/>
    </row>
    <row r="239" spans="1:32">
      <c r="A239" s="115">
        <v>5.9</v>
      </c>
      <c r="B239" s="115" t="s">
        <v>3242</v>
      </c>
      <c r="C239" s="37">
        <v>880849040</v>
      </c>
      <c r="D239" s="115" t="s">
        <v>152</v>
      </c>
      <c r="E239" s="115" t="s">
        <v>138</v>
      </c>
      <c r="F239" s="115" t="s">
        <v>3585</v>
      </c>
      <c r="G239" s="115" t="s">
        <v>981</v>
      </c>
      <c r="H239" s="115" t="s">
        <v>1035</v>
      </c>
      <c r="I239" s="37"/>
      <c r="J239" s="37"/>
      <c r="K239" s="516"/>
      <c r="L239" s="37"/>
      <c r="M239" s="37"/>
      <c r="N239" s="528"/>
      <c r="O239" s="37"/>
      <c r="P239" s="37"/>
      <c r="Q239" s="37"/>
      <c r="R239" s="37"/>
      <c r="S239" s="37"/>
      <c r="T239" s="37"/>
      <c r="U239" s="37"/>
      <c r="V239" s="37"/>
      <c r="W239" s="37"/>
      <c r="X239" s="37"/>
      <c r="Y239" s="37"/>
      <c r="Z239" s="37"/>
      <c r="AA239" s="37"/>
      <c r="AB239" s="37"/>
      <c r="AC239" s="37"/>
      <c r="AD239" s="37"/>
      <c r="AE239" s="37"/>
      <c r="AF239" s="37"/>
    </row>
    <row r="240" spans="1:32">
      <c r="A240" s="115">
        <v>5.9</v>
      </c>
      <c r="B240" s="115" t="s">
        <v>3242</v>
      </c>
      <c r="C240" s="37">
        <v>880012021</v>
      </c>
      <c r="D240" s="115" t="s">
        <v>139</v>
      </c>
      <c r="E240" s="115" t="s">
        <v>901</v>
      </c>
      <c r="F240" s="530" t="s">
        <v>3586</v>
      </c>
      <c r="G240" s="115" t="s">
        <v>3587</v>
      </c>
      <c r="H240" s="115" t="s">
        <v>1035</v>
      </c>
      <c r="I240" s="37"/>
      <c r="J240" s="37" t="s">
        <v>3245</v>
      </c>
      <c r="K240" s="109" t="s">
        <v>3588</v>
      </c>
      <c r="L240" s="37" t="s">
        <v>147</v>
      </c>
      <c r="M240" s="37">
        <v>21000</v>
      </c>
      <c r="N240" s="528"/>
      <c r="O240" s="37"/>
      <c r="P240" s="37"/>
      <c r="Q240" s="37"/>
      <c r="R240" s="37"/>
      <c r="S240" s="37"/>
      <c r="T240" s="37"/>
      <c r="U240" s="37"/>
      <c r="V240" s="37"/>
      <c r="W240" s="37"/>
      <c r="X240" s="37"/>
      <c r="Y240" s="37"/>
      <c r="Z240" s="37"/>
      <c r="AA240" s="37"/>
      <c r="AB240" s="37"/>
      <c r="AC240" s="37"/>
      <c r="AD240" s="37"/>
      <c r="AE240" s="37"/>
      <c r="AF240" s="37"/>
    </row>
    <row r="241" spans="1:32">
      <c r="A241" s="115">
        <v>5.9</v>
      </c>
      <c r="B241" s="115" t="s">
        <v>3242</v>
      </c>
      <c r="C241" s="37">
        <v>881615680</v>
      </c>
      <c r="D241" s="115" t="s">
        <v>152</v>
      </c>
      <c r="E241" s="115" t="s">
        <v>206</v>
      </c>
      <c r="F241" s="115" t="s">
        <v>3589</v>
      </c>
      <c r="G241" s="115" t="s">
        <v>3590</v>
      </c>
      <c r="H241" s="37"/>
      <c r="I241" s="37"/>
      <c r="J241" s="37" t="s">
        <v>3245</v>
      </c>
      <c r="K241" s="109" t="s">
        <v>3591</v>
      </c>
      <c r="L241" s="115" t="s">
        <v>140</v>
      </c>
      <c r="M241" s="115">
        <v>21000</v>
      </c>
      <c r="N241" s="528"/>
      <c r="O241" s="37"/>
      <c r="P241" s="37"/>
      <c r="Q241" s="37"/>
      <c r="R241" s="37"/>
      <c r="S241" s="37"/>
      <c r="T241" s="37"/>
      <c r="U241" s="37"/>
      <c r="V241" s="37"/>
      <c r="W241" s="37"/>
      <c r="X241" s="37"/>
      <c r="Y241" s="37"/>
      <c r="Z241" s="37"/>
      <c r="AA241" s="37"/>
      <c r="AB241" s="37"/>
      <c r="AC241" s="37"/>
      <c r="AD241" s="37"/>
      <c r="AE241" s="37"/>
      <c r="AF241" s="37"/>
    </row>
    <row r="242" spans="1:32">
      <c r="A242" s="115">
        <v>5.9</v>
      </c>
      <c r="B242" s="115" t="s">
        <v>3242</v>
      </c>
      <c r="C242" s="37">
        <v>881532892</v>
      </c>
      <c r="D242" s="115" t="s">
        <v>139</v>
      </c>
      <c r="E242" s="115" t="s">
        <v>138</v>
      </c>
      <c r="F242" s="115" t="s">
        <v>106</v>
      </c>
      <c r="G242" s="115" t="s">
        <v>3592</v>
      </c>
      <c r="H242" s="37">
        <v>5.12</v>
      </c>
      <c r="I242" s="37"/>
      <c r="J242" s="37"/>
      <c r="K242" s="516"/>
      <c r="L242" s="37"/>
      <c r="M242" s="37"/>
      <c r="N242" s="528"/>
      <c r="O242" s="37"/>
      <c r="P242" s="37"/>
      <c r="Q242" s="37"/>
      <c r="R242" s="37"/>
      <c r="S242" s="37"/>
      <c r="T242" s="37"/>
      <c r="U242" s="37"/>
      <c r="V242" s="37"/>
      <c r="W242" s="37"/>
      <c r="X242" s="37"/>
      <c r="Y242" s="37"/>
      <c r="Z242" s="37"/>
      <c r="AA242" s="37"/>
      <c r="AB242" s="37"/>
      <c r="AC242" s="37"/>
      <c r="AD242" s="37"/>
      <c r="AE242" s="37"/>
      <c r="AF242" s="37"/>
    </row>
    <row r="243" spans="1:32">
      <c r="A243" s="115">
        <v>5.9</v>
      </c>
      <c r="B243" s="115" t="s">
        <v>3242</v>
      </c>
      <c r="C243" s="37">
        <v>881536943</v>
      </c>
      <c r="D243" s="115" t="s">
        <v>139</v>
      </c>
      <c r="E243" s="115" t="s">
        <v>138</v>
      </c>
      <c r="F243" s="115" t="s">
        <v>106</v>
      </c>
      <c r="G243" s="115" t="s">
        <v>3593</v>
      </c>
      <c r="H243" s="115" t="s">
        <v>1316</v>
      </c>
      <c r="I243" s="37"/>
      <c r="J243" s="37"/>
      <c r="K243" s="516"/>
      <c r="L243" s="37"/>
      <c r="M243" s="37"/>
      <c r="N243" s="528"/>
      <c r="O243" s="37"/>
      <c r="P243" s="37"/>
      <c r="Q243" s="37"/>
      <c r="R243" s="37"/>
      <c r="S243" s="37"/>
      <c r="T243" s="37"/>
      <c r="U243" s="37"/>
      <c r="V243" s="37"/>
      <c r="W243" s="37"/>
      <c r="X243" s="37"/>
      <c r="Y243" s="37"/>
      <c r="Z243" s="37"/>
      <c r="AA243" s="37"/>
      <c r="AB243" s="37"/>
      <c r="AC243" s="37"/>
      <c r="AD243" s="37"/>
      <c r="AE243" s="37"/>
      <c r="AF243" s="37"/>
    </row>
    <row r="244" spans="1:32" ht="68">
      <c r="A244" s="115">
        <v>5.9</v>
      </c>
      <c r="B244" s="115" t="s">
        <v>3242</v>
      </c>
      <c r="C244" s="115">
        <v>881971205</v>
      </c>
      <c r="D244" s="115" t="s">
        <v>139</v>
      </c>
      <c r="E244" s="115" t="s">
        <v>194</v>
      </c>
      <c r="F244" s="115" t="s">
        <v>106</v>
      </c>
      <c r="G244" s="137" t="s">
        <v>3594</v>
      </c>
      <c r="H244" s="115" t="s">
        <v>1310</v>
      </c>
      <c r="I244" s="37"/>
      <c r="J244" s="37"/>
      <c r="K244" s="516"/>
      <c r="L244" s="37"/>
      <c r="M244" s="37"/>
      <c r="N244" s="528"/>
      <c r="O244" s="37"/>
      <c r="P244" s="37"/>
      <c r="Q244" s="37"/>
      <c r="R244" s="37"/>
      <c r="S244" s="37"/>
      <c r="T244" s="37"/>
      <c r="U244" s="37"/>
      <c r="V244" s="37"/>
      <c r="W244" s="37"/>
      <c r="X244" s="37"/>
      <c r="Y244" s="37"/>
      <c r="Z244" s="37"/>
      <c r="AA244" s="37"/>
      <c r="AB244" s="37"/>
      <c r="AC244" s="37"/>
      <c r="AD244" s="37"/>
      <c r="AE244" s="37"/>
      <c r="AF244" s="37"/>
    </row>
    <row r="245" spans="1:32">
      <c r="A245" s="115">
        <v>5.9</v>
      </c>
      <c r="B245" s="115" t="s">
        <v>3242</v>
      </c>
      <c r="C245" s="37">
        <v>880619515</v>
      </c>
      <c r="D245" s="115" t="s">
        <v>139</v>
      </c>
      <c r="E245" s="115" t="s">
        <v>194</v>
      </c>
      <c r="F245" s="115" t="s">
        <v>106</v>
      </c>
      <c r="G245" s="115" t="s">
        <v>3595</v>
      </c>
      <c r="H245" s="115" t="s">
        <v>951</v>
      </c>
      <c r="I245" s="37"/>
      <c r="J245" s="37" t="s">
        <v>3245</v>
      </c>
      <c r="K245" s="109" t="s">
        <v>3295</v>
      </c>
      <c r="L245" s="37" t="s">
        <v>140</v>
      </c>
      <c r="M245" s="37">
        <v>470</v>
      </c>
      <c r="N245" s="528"/>
      <c r="O245" s="37"/>
      <c r="P245" s="37"/>
      <c r="Q245" s="37"/>
      <c r="R245" s="37"/>
      <c r="S245" s="37"/>
      <c r="T245" s="37"/>
      <c r="U245" s="37"/>
      <c r="V245" s="37"/>
      <c r="W245" s="37"/>
      <c r="X245" s="37"/>
      <c r="Y245" s="37"/>
      <c r="Z245" s="37"/>
      <c r="AA245" s="37"/>
      <c r="AB245" s="37"/>
      <c r="AC245" s="37"/>
      <c r="AD245" s="37"/>
      <c r="AE245" s="37"/>
      <c r="AF245" s="37"/>
    </row>
    <row r="246" spans="1:32" ht="17">
      <c r="A246" s="115">
        <v>5.9</v>
      </c>
      <c r="B246" s="115" t="s">
        <v>3242</v>
      </c>
      <c r="C246" s="37">
        <v>880318750</v>
      </c>
      <c r="D246" s="115" t="s">
        <v>345</v>
      </c>
      <c r="E246" s="115" t="s">
        <v>901</v>
      </c>
      <c r="F246" s="530" t="s">
        <v>3596</v>
      </c>
      <c r="G246" s="115" t="s">
        <v>3597</v>
      </c>
      <c r="H246" s="115" t="s">
        <v>951</v>
      </c>
      <c r="I246" s="37"/>
      <c r="J246" s="37" t="s">
        <v>3288</v>
      </c>
      <c r="K246" s="516"/>
      <c r="L246" s="37"/>
      <c r="M246" s="37"/>
      <c r="N246" s="137" t="s">
        <v>3598</v>
      </c>
      <c r="O246" s="37"/>
      <c r="P246" s="37"/>
      <c r="Q246" s="37"/>
      <c r="R246" s="37"/>
      <c r="S246" s="37"/>
      <c r="T246" s="37"/>
      <c r="U246" s="37"/>
      <c r="V246" s="37"/>
      <c r="W246" s="37"/>
      <c r="X246" s="37"/>
      <c r="Y246" s="37"/>
      <c r="Z246" s="37"/>
      <c r="AA246" s="37"/>
      <c r="AB246" s="37"/>
      <c r="AC246" s="37"/>
      <c r="AD246" s="37"/>
      <c r="AE246" s="37"/>
      <c r="AF246" s="37"/>
    </row>
    <row r="247" spans="1:32">
      <c r="A247" s="115">
        <v>5.0999999999999996</v>
      </c>
      <c r="B247" s="115" t="s">
        <v>3242</v>
      </c>
      <c r="C247" s="37">
        <v>880796472</v>
      </c>
      <c r="D247" s="115" t="s">
        <v>139</v>
      </c>
      <c r="E247" s="115" t="s">
        <v>149</v>
      </c>
      <c r="F247" s="115" t="s">
        <v>3243</v>
      </c>
      <c r="G247" s="115" t="s">
        <v>3599</v>
      </c>
      <c r="H247" s="37">
        <v>5.14</v>
      </c>
      <c r="I247" s="37"/>
      <c r="J247" s="37" t="s">
        <v>3245</v>
      </c>
      <c r="K247" s="109" t="s">
        <v>3600</v>
      </c>
      <c r="L247" s="37" t="s">
        <v>147</v>
      </c>
      <c r="M247" s="37">
        <v>904</v>
      </c>
      <c r="N247" s="528"/>
      <c r="O247" s="37"/>
      <c r="P247" s="37"/>
      <c r="Q247" s="37"/>
      <c r="R247" s="37"/>
      <c r="S247" s="37"/>
      <c r="T247" s="37"/>
      <c r="U247" s="37"/>
      <c r="V247" s="37"/>
      <c r="W247" s="37"/>
      <c r="X247" s="37"/>
      <c r="Y247" s="37"/>
      <c r="Z247" s="37"/>
      <c r="AA247" s="37"/>
      <c r="AB247" s="37"/>
      <c r="AC247" s="37"/>
      <c r="AD247" s="37"/>
      <c r="AE247" s="37"/>
      <c r="AF247" s="37"/>
    </row>
    <row r="248" spans="1:32">
      <c r="A248" s="115">
        <v>5.1100000000000003</v>
      </c>
      <c r="B248" s="115" t="s">
        <v>3242</v>
      </c>
      <c r="C248" s="37">
        <v>882078226</v>
      </c>
      <c r="D248" s="115" t="s">
        <v>139</v>
      </c>
      <c r="E248" s="115" t="s">
        <v>138</v>
      </c>
      <c r="F248" s="115" t="s">
        <v>106</v>
      </c>
      <c r="G248" s="115" t="s">
        <v>3601</v>
      </c>
      <c r="H248" s="37">
        <v>5.14</v>
      </c>
      <c r="I248" s="37"/>
      <c r="J248" s="37"/>
      <c r="K248" s="516"/>
      <c r="L248" s="37"/>
      <c r="M248" s="37"/>
      <c r="N248" s="528"/>
      <c r="O248" s="37"/>
      <c r="P248" s="37"/>
      <c r="Q248" s="37"/>
      <c r="R248" s="37"/>
      <c r="S248" s="37"/>
      <c r="T248" s="37"/>
      <c r="U248" s="37"/>
      <c r="V248" s="37"/>
      <c r="W248" s="37"/>
      <c r="X248" s="37"/>
      <c r="Y248" s="37"/>
      <c r="Z248" s="37"/>
      <c r="AA248" s="37"/>
      <c r="AB248" s="37"/>
      <c r="AC248" s="37"/>
      <c r="AD248" s="37"/>
      <c r="AE248" s="37"/>
      <c r="AF248" s="37"/>
    </row>
    <row r="249" spans="1:32">
      <c r="A249" s="115">
        <v>5.1100000000000003</v>
      </c>
      <c r="B249" s="115" t="s">
        <v>3242</v>
      </c>
      <c r="C249" s="37">
        <v>880003040</v>
      </c>
      <c r="D249" s="115" t="s">
        <v>139</v>
      </c>
      <c r="E249" s="115" t="s">
        <v>901</v>
      </c>
      <c r="F249" s="115" t="s">
        <v>106</v>
      </c>
      <c r="G249" s="115" t="s">
        <v>3602</v>
      </c>
      <c r="H249" s="37">
        <v>5.13</v>
      </c>
      <c r="I249" s="37"/>
      <c r="J249" s="37" t="s">
        <v>3288</v>
      </c>
      <c r="K249" s="109" t="s">
        <v>3556</v>
      </c>
      <c r="L249" s="37" t="s">
        <v>140</v>
      </c>
      <c r="M249" s="37">
        <v>45000</v>
      </c>
      <c r="N249" s="528"/>
      <c r="O249" s="37"/>
      <c r="P249" s="37"/>
      <c r="Q249" s="37"/>
      <c r="R249" s="37"/>
      <c r="S249" s="37"/>
      <c r="T249" s="37"/>
      <c r="U249" s="37"/>
      <c r="V249" s="37"/>
      <c r="W249" s="37"/>
      <c r="X249" s="37"/>
      <c r="Y249" s="37"/>
      <c r="Z249" s="37"/>
      <c r="AA249" s="37"/>
      <c r="AB249" s="37"/>
      <c r="AC249" s="37"/>
      <c r="AD249" s="37"/>
      <c r="AE249" s="37"/>
      <c r="AF249" s="37"/>
    </row>
    <row r="250" spans="1:32">
      <c r="A250" s="115">
        <v>5.1100000000000003</v>
      </c>
      <c r="B250" s="115" t="s">
        <v>3242</v>
      </c>
      <c r="C250" s="37">
        <v>880585435</v>
      </c>
      <c r="D250" s="115" t="s">
        <v>139</v>
      </c>
      <c r="E250" s="115" t="s">
        <v>156</v>
      </c>
      <c r="F250" s="115" t="s">
        <v>106</v>
      </c>
      <c r="G250" s="115" t="s">
        <v>3603</v>
      </c>
      <c r="H250" s="37"/>
      <c r="I250" s="37"/>
      <c r="J250" s="37"/>
      <c r="K250" s="109" t="s">
        <v>3345</v>
      </c>
      <c r="L250" s="115" t="s">
        <v>140</v>
      </c>
      <c r="M250" s="37">
        <v>40000</v>
      </c>
      <c r="N250" s="528"/>
      <c r="O250" s="37"/>
      <c r="P250" s="37"/>
      <c r="Q250" s="37"/>
      <c r="R250" s="37"/>
      <c r="S250" s="37"/>
      <c r="T250" s="37"/>
      <c r="U250" s="37"/>
      <c r="V250" s="37"/>
      <c r="W250" s="37"/>
      <c r="X250" s="37"/>
      <c r="Y250" s="37"/>
      <c r="Z250" s="37"/>
      <c r="AA250" s="37"/>
      <c r="AB250" s="37"/>
      <c r="AC250" s="37"/>
      <c r="AD250" s="37"/>
      <c r="AE250" s="37"/>
      <c r="AF250" s="37"/>
    </row>
    <row r="251" spans="1:32" ht="30" customHeight="1">
      <c r="A251" s="115">
        <v>5.1100000000000003</v>
      </c>
      <c r="B251" s="115" t="s">
        <v>3242</v>
      </c>
      <c r="C251" s="37">
        <v>882012975</v>
      </c>
      <c r="D251" s="115" t="s">
        <v>345</v>
      </c>
      <c r="E251" s="115" t="s">
        <v>138</v>
      </c>
      <c r="F251" s="137" t="s">
        <v>3604</v>
      </c>
      <c r="G251" s="115" t="s">
        <v>1108</v>
      </c>
      <c r="H251" s="37">
        <v>5.14</v>
      </c>
      <c r="I251" s="37"/>
      <c r="J251" s="37"/>
      <c r="K251" s="516"/>
      <c r="L251" s="37"/>
      <c r="M251" s="37"/>
      <c r="N251" s="528"/>
      <c r="O251" s="37"/>
      <c r="P251" s="37"/>
      <c r="Q251" s="37"/>
      <c r="R251" s="37"/>
      <c r="S251" s="37"/>
      <c r="T251" s="37"/>
      <c r="U251" s="37"/>
      <c r="V251" s="37"/>
      <c r="W251" s="37"/>
      <c r="X251" s="37"/>
      <c r="Y251" s="37"/>
      <c r="Z251" s="37"/>
      <c r="AA251" s="37"/>
      <c r="AB251" s="37"/>
      <c r="AC251" s="37"/>
      <c r="AD251" s="37"/>
      <c r="AE251" s="37"/>
      <c r="AF251" s="37"/>
    </row>
    <row r="252" spans="1:32">
      <c r="A252" s="115">
        <v>5.1100000000000003</v>
      </c>
      <c r="B252" s="115" t="s">
        <v>3242</v>
      </c>
      <c r="C252" s="37">
        <v>881804321</v>
      </c>
      <c r="D252" s="115" t="s">
        <v>1483</v>
      </c>
      <c r="E252" s="115" t="s">
        <v>206</v>
      </c>
      <c r="F252" s="115" t="s">
        <v>106</v>
      </c>
      <c r="G252" s="115" t="s">
        <v>3605</v>
      </c>
      <c r="H252" s="37">
        <v>5.12</v>
      </c>
      <c r="I252" s="37"/>
      <c r="J252" s="37" t="s">
        <v>3245</v>
      </c>
      <c r="K252" s="109" t="s">
        <v>3606</v>
      </c>
      <c r="L252" s="37" t="s">
        <v>140</v>
      </c>
      <c r="M252" s="37">
        <v>2997</v>
      </c>
      <c r="N252" s="528"/>
      <c r="O252" s="37"/>
      <c r="P252" s="37"/>
      <c r="Q252" s="37"/>
      <c r="R252" s="37"/>
      <c r="S252" s="37"/>
      <c r="T252" s="37"/>
      <c r="U252" s="37"/>
      <c r="V252" s="37"/>
      <c r="W252" s="37"/>
      <c r="X252" s="37"/>
      <c r="Y252" s="37"/>
      <c r="Z252" s="37"/>
      <c r="AA252" s="37"/>
      <c r="AB252" s="37"/>
      <c r="AC252" s="37"/>
      <c r="AD252" s="37"/>
      <c r="AE252" s="37"/>
      <c r="AF252" s="37"/>
    </row>
    <row r="253" spans="1:32">
      <c r="A253" s="115">
        <v>5.1100000000000003</v>
      </c>
      <c r="B253" s="115" t="s">
        <v>3242</v>
      </c>
      <c r="C253" s="37">
        <v>880361222</v>
      </c>
      <c r="D253" s="115" t="s">
        <v>139</v>
      </c>
      <c r="E253" s="115" t="s">
        <v>156</v>
      </c>
      <c r="F253" s="115" t="s">
        <v>3243</v>
      </c>
      <c r="G253" s="115" t="s">
        <v>3607</v>
      </c>
      <c r="H253" s="37">
        <v>5.1100000000000003</v>
      </c>
      <c r="I253" s="37"/>
      <c r="J253" s="37"/>
      <c r="K253" s="516"/>
      <c r="L253" s="37"/>
      <c r="M253" s="37"/>
      <c r="N253" s="528"/>
      <c r="O253" s="37"/>
      <c r="P253" s="37"/>
      <c r="Q253" s="37"/>
      <c r="R253" s="37"/>
      <c r="S253" s="37"/>
      <c r="T253" s="37"/>
      <c r="U253" s="37"/>
      <c r="V253" s="37"/>
      <c r="W253" s="37"/>
      <c r="X253" s="37"/>
      <c r="Y253" s="37"/>
      <c r="Z253" s="37"/>
      <c r="AA253" s="37"/>
      <c r="AB253" s="37"/>
      <c r="AC253" s="37"/>
      <c r="AD253" s="37"/>
      <c r="AE253" s="37"/>
      <c r="AF253" s="37"/>
    </row>
    <row r="254" spans="1:32">
      <c r="A254" s="115">
        <v>5.1100000000000003</v>
      </c>
      <c r="B254" s="115" t="s">
        <v>3242</v>
      </c>
      <c r="C254" s="37">
        <v>880036406</v>
      </c>
      <c r="D254" s="115" t="s">
        <v>139</v>
      </c>
      <c r="E254" s="115" t="s">
        <v>901</v>
      </c>
      <c r="F254" s="115" t="s">
        <v>106</v>
      </c>
      <c r="G254" s="115" t="s">
        <v>3608</v>
      </c>
      <c r="H254" s="115" t="s">
        <v>1035</v>
      </c>
      <c r="I254" s="37"/>
      <c r="J254" s="37" t="s">
        <v>3245</v>
      </c>
      <c r="K254" s="109" t="s">
        <v>3325</v>
      </c>
      <c r="L254" s="37" t="s">
        <v>147</v>
      </c>
      <c r="M254" s="37">
        <v>839</v>
      </c>
      <c r="N254" s="528"/>
      <c r="O254" s="37"/>
      <c r="P254" s="37"/>
      <c r="Q254" s="37"/>
      <c r="R254" s="37"/>
      <c r="S254" s="37"/>
      <c r="T254" s="37"/>
      <c r="U254" s="37"/>
      <c r="V254" s="37"/>
      <c r="W254" s="37"/>
      <c r="X254" s="37"/>
      <c r="Y254" s="37"/>
      <c r="Z254" s="37"/>
      <c r="AA254" s="37"/>
      <c r="AB254" s="37"/>
      <c r="AC254" s="37"/>
      <c r="AD254" s="37"/>
      <c r="AE254" s="37"/>
      <c r="AF254" s="37"/>
    </row>
    <row r="255" spans="1:32">
      <c r="A255" s="115">
        <v>5.1100000000000003</v>
      </c>
      <c r="B255" s="115" t="s">
        <v>3242</v>
      </c>
      <c r="C255" s="37">
        <v>881926085</v>
      </c>
      <c r="D255" s="115" t="s">
        <v>139</v>
      </c>
      <c r="E255" s="115" t="s">
        <v>901</v>
      </c>
      <c r="F255" s="115" t="s">
        <v>3492</v>
      </c>
      <c r="G255" s="115" t="s">
        <v>3609</v>
      </c>
      <c r="H255" s="115" t="s">
        <v>951</v>
      </c>
      <c r="I255" s="37"/>
      <c r="J255" s="37" t="s">
        <v>3245</v>
      </c>
      <c r="K255" s="109" t="s">
        <v>3270</v>
      </c>
      <c r="L255" s="115" t="s">
        <v>140</v>
      </c>
      <c r="M255" s="37">
        <v>364</v>
      </c>
      <c r="N255" s="528"/>
      <c r="O255" s="37"/>
      <c r="P255" s="37"/>
      <c r="Q255" s="37"/>
      <c r="R255" s="37"/>
      <c r="S255" s="37"/>
      <c r="T255" s="37"/>
      <c r="U255" s="37"/>
      <c r="V255" s="37"/>
      <c r="W255" s="37"/>
      <c r="X255" s="37"/>
      <c r="Y255" s="37"/>
      <c r="Z255" s="37"/>
      <c r="AA255" s="37"/>
      <c r="AB255" s="37"/>
      <c r="AC255" s="37"/>
      <c r="AD255" s="37"/>
      <c r="AE255" s="37"/>
      <c r="AF255" s="37"/>
    </row>
    <row r="256" spans="1:32" ht="17">
      <c r="A256" s="115">
        <v>5.1100000000000003</v>
      </c>
      <c r="B256" s="115" t="s">
        <v>3242</v>
      </c>
      <c r="C256" s="37">
        <v>880139256</v>
      </c>
      <c r="D256" s="115" t="s">
        <v>152</v>
      </c>
      <c r="E256" s="115" t="s">
        <v>2590</v>
      </c>
      <c r="F256" s="115" t="s">
        <v>106</v>
      </c>
      <c r="G256" s="115" t="s">
        <v>3610</v>
      </c>
      <c r="H256" s="115" t="s">
        <v>1003</v>
      </c>
      <c r="I256" s="37"/>
      <c r="J256" s="115" t="s">
        <v>3245</v>
      </c>
      <c r="K256" s="109" t="s">
        <v>3542</v>
      </c>
      <c r="L256" s="37" t="s">
        <v>147</v>
      </c>
      <c r="M256" s="37">
        <v>601.29999999999995</v>
      </c>
      <c r="N256" s="137" t="s">
        <v>147</v>
      </c>
      <c r="O256" s="37"/>
      <c r="P256" s="37"/>
      <c r="Q256" s="37"/>
      <c r="R256" s="37"/>
      <c r="S256" s="37"/>
      <c r="T256" s="37"/>
      <c r="U256" s="37"/>
      <c r="V256" s="37"/>
      <c r="W256" s="37"/>
      <c r="X256" s="37"/>
      <c r="Y256" s="37"/>
      <c r="Z256" s="37"/>
      <c r="AA256" s="37"/>
      <c r="AB256" s="37"/>
      <c r="AC256" s="37"/>
      <c r="AD256" s="37"/>
      <c r="AE256" s="37"/>
      <c r="AF256" s="37"/>
    </row>
    <row r="257" spans="1:32">
      <c r="A257" s="115">
        <v>5.1100000000000003</v>
      </c>
      <c r="B257" s="115" t="s">
        <v>3242</v>
      </c>
      <c r="C257" s="37">
        <v>880385110</v>
      </c>
      <c r="D257" s="115" t="s">
        <v>139</v>
      </c>
      <c r="E257" s="115" t="s">
        <v>206</v>
      </c>
      <c r="F257" s="115" t="s">
        <v>106</v>
      </c>
      <c r="G257" s="115" t="s">
        <v>3610</v>
      </c>
      <c r="H257" s="115" t="s">
        <v>1003</v>
      </c>
      <c r="I257" s="37"/>
      <c r="J257" s="115" t="s">
        <v>3288</v>
      </c>
      <c r="K257" s="109" t="s">
        <v>3542</v>
      </c>
      <c r="L257" s="115" t="s">
        <v>147</v>
      </c>
      <c r="M257" s="37">
        <v>2546.64</v>
      </c>
      <c r="N257" s="137"/>
      <c r="O257" s="37"/>
      <c r="P257" s="37"/>
      <c r="Q257" s="37"/>
      <c r="R257" s="37"/>
      <c r="S257" s="37"/>
      <c r="T257" s="37"/>
      <c r="U257" s="37"/>
      <c r="V257" s="37"/>
      <c r="W257" s="37"/>
      <c r="X257" s="37"/>
      <c r="Y257" s="37"/>
      <c r="Z257" s="37"/>
      <c r="AA257" s="37"/>
      <c r="AB257" s="37"/>
      <c r="AC257" s="37"/>
      <c r="AD257" s="37"/>
      <c r="AE257" s="37"/>
      <c r="AF257" s="37"/>
    </row>
    <row r="258" spans="1:32">
      <c r="A258" s="115">
        <v>5.1100000000000003</v>
      </c>
      <c r="B258" s="115" t="s">
        <v>3242</v>
      </c>
      <c r="C258" s="37">
        <v>880039764</v>
      </c>
      <c r="D258" s="115" t="s">
        <v>139</v>
      </c>
      <c r="E258" s="115" t="s">
        <v>156</v>
      </c>
      <c r="F258" s="115" t="s">
        <v>3243</v>
      </c>
      <c r="G258" s="115" t="s">
        <v>3611</v>
      </c>
      <c r="H258" s="115" t="s">
        <v>3612</v>
      </c>
      <c r="I258" s="37"/>
      <c r="J258" s="115" t="s">
        <v>3245</v>
      </c>
      <c r="K258" s="109" t="s">
        <v>3542</v>
      </c>
      <c r="L258" s="37" t="s">
        <v>147</v>
      </c>
      <c r="M258" s="37">
        <v>1420.44</v>
      </c>
      <c r="N258" s="137"/>
      <c r="O258" s="37"/>
      <c r="P258" s="37"/>
      <c r="Q258" s="37"/>
      <c r="R258" s="37"/>
      <c r="S258" s="37"/>
      <c r="T258" s="37"/>
      <c r="U258" s="37"/>
      <c r="V258" s="37"/>
      <c r="W258" s="37"/>
      <c r="X258" s="37"/>
      <c r="Y258" s="37"/>
      <c r="Z258" s="37"/>
      <c r="AA258" s="37"/>
      <c r="AB258" s="37"/>
      <c r="AC258" s="37"/>
      <c r="AD258" s="37"/>
      <c r="AE258" s="37"/>
      <c r="AF258" s="37"/>
    </row>
    <row r="259" spans="1:32">
      <c r="A259" s="115">
        <v>5.1100000000000003</v>
      </c>
      <c r="B259" s="115" t="s">
        <v>3242</v>
      </c>
      <c r="C259" s="37">
        <v>880486957</v>
      </c>
      <c r="D259" s="115" t="s">
        <v>139</v>
      </c>
      <c r="E259" s="115" t="s">
        <v>156</v>
      </c>
      <c r="F259" s="115" t="s">
        <v>3243</v>
      </c>
      <c r="G259" s="115" t="s">
        <v>3611</v>
      </c>
      <c r="H259" s="115" t="s">
        <v>3612</v>
      </c>
      <c r="I259" s="37"/>
      <c r="J259" s="115" t="s">
        <v>3245</v>
      </c>
      <c r="K259" s="109" t="s">
        <v>3542</v>
      </c>
      <c r="L259" s="37" t="s">
        <v>147</v>
      </c>
      <c r="M259" s="37">
        <v>2615.7600000000002</v>
      </c>
      <c r="N259" s="137"/>
      <c r="O259" s="37"/>
      <c r="P259" s="37"/>
      <c r="Q259" s="37"/>
      <c r="R259" s="37"/>
      <c r="S259" s="37"/>
      <c r="T259" s="37"/>
      <c r="U259" s="37"/>
      <c r="V259" s="37"/>
      <c r="W259" s="37"/>
      <c r="X259" s="37"/>
      <c r="Y259" s="37"/>
      <c r="Z259" s="37"/>
      <c r="AA259" s="37"/>
      <c r="AB259" s="37"/>
      <c r="AC259" s="37"/>
      <c r="AD259" s="37"/>
      <c r="AE259" s="37"/>
      <c r="AF259" s="37"/>
    </row>
    <row r="260" spans="1:32">
      <c r="A260" s="115">
        <v>5.1100000000000003</v>
      </c>
      <c r="B260" s="115" t="s">
        <v>3242</v>
      </c>
      <c r="C260" s="37">
        <v>880020831</v>
      </c>
      <c r="D260" s="115" t="s">
        <v>139</v>
      </c>
      <c r="E260" s="115" t="s">
        <v>175</v>
      </c>
      <c r="F260" s="115" t="s">
        <v>3243</v>
      </c>
      <c r="G260" s="115" t="s">
        <v>3611</v>
      </c>
      <c r="H260" s="115"/>
      <c r="I260" s="37"/>
      <c r="J260" s="115" t="s">
        <v>3245</v>
      </c>
      <c r="K260" s="109" t="s">
        <v>3542</v>
      </c>
      <c r="L260" s="115" t="s">
        <v>147</v>
      </c>
      <c r="M260" s="37">
        <v>364</v>
      </c>
      <c r="N260" s="137"/>
      <c r="O260" s="37"/>
      <c r="P260" s="37"/>
      <c r="Q260" s="37"/>
      <c r="R260" s="37"/>
      <c r="S260" s="37"/>
      <c r="T260" s="37"/>
      <c r="U260" s="37"/>
      <c r="V260" s="37"/>
      <c r="W260" s="37"/>
      <c r="X260" s="37"/>
      <c r="Y260" s="37"/>
      <c r="Z260" s="37"/>
      <c r="AA260" s="37"/>
      <c r="AB260" s="37"/>
      <c r="AC260" s="37"/>
      <c r="AD260" s="37"/>
      <c r="AE260" s="37"/>
      <c r="AF260" s="37"/>
    </row>
    <row r="261" spans="1:32">
      <c r="A261" s="115">
        <v>5.1100000000000003</v>
      </c>
      <c r="B261" s="115" t="s">
        <v>3242</v>
      </c>
      <c r="C261" s="37">
        <v>880028838</v>
      </c>
      <c r="D261" s="115" t="s">
        <v>139</v>
      </c>
      <c r="E261" s="115" t="s">
        <v>901</v>
      </c>
      <c r="F261" s="115" t="s">
        <v>3243</v>
      </c>
      <c r="G261" s="115" t="s">
        <v>3613</v>
      </c>
      <c r="H261" s="115" t="s">
        <v>951</v>
      </c>
      <c r="I261" s="37"/>
      <c r="J261" s="115" t="s">
        <v>3245</v>
      </c>
      <c r="K261" s="109" t="s">
        <v>3542</v>
      </c>
      <c r="L261" s="115" t="s">
        <v>147</v>
      </c>
      <c r="M261" s="37">
        <v>1288</v>
      </c>
      <c r="N261" s="137"/>
      <c r="O261" s="37"/>
      <c r="P261" s="37"/>
      <c r="Q261" s="37"/>
      <c r="R261" s="37"/>
      <c r="S261" s="37"/>
      <c r="T261" s="37"/>
      <c r="U261" s="37"/>
      <c r="V261" s="37"/>
      <c r="W261" s="37"/>
      <c r="X261" s="37"/>
      <c r="Y261" s="37"/>
      <c r="Z261" s="37"/>
      <c r="AA261" s="37"/>
      <c r="AB261" s="37"/>
      <c r="AC261" s="37"/>
      <c r="AD261" s="37"/>
      <c r="AE261" s="37"/>
      <c r="AF261" s="37"/>
    </row>
    <row r="262" spans="1:32" ht="17">
      <c r="A262" s="115">
        <v>5.1100000000000003</v>
      </c>
      <c r="B262" s="115" t="s">
        <v>3242</v>
      </c>
      <c r="C262" s="37">
        <v>880454917</v>
      </c>
      <c r="D262" s="115" t="s">
        <v>139</v>
      </c>
      <c r="E262" s="115" t="s">
        <v>901</v>
      </c>
      <c r="F262" s="115" t="s">
        <v>3243</v>
      </c>
      <c r="G262" s="115" t="s">
        <v>3614</v>
      </c>
      <c r="H262" s="115" t="s">
        <v>951</v>
      </c>
      <c r="I262" s="37"/>
      <c r="J262" s="115" t="s">
        <v>3245</v>
      </c>
      <c r="K262" s="109" t="s">
        <v>3542</v>
      </c>
      <c r="L262" s="115" t="s">
        <v>147</v>
      </c>
      <c r="M262" s="37">
        <v>268</v>
      </c>
      <c r="N262" s="137" t="s">
        <v>3615</v>
      </c>
      <c r="O262" s="37"/>
      <c r="P262" s="37"/>
      <c r="Q262" s="37"/>
      <c r="R262" s="37"/>
      <c r="S262" s="37"/>
      <c r="T262" s="37"/>
      <c r="U262" s="37"/>
      <c r="V262" s="37"/>
      <c r="W262" s="37"/>
      <c r="X262" s="37"/>
      <c r="Y262" s="37"/>
      <c r="Z262" s="37"/>
      <c r="AA262" s="37"/>
      <c r="AB262" s="37"/>
      <c r="AC262" s="37"/>
      <c r="AD262" s="37"/>
      <c r="AE262" s="37"/>
      <c r="AF262" s="37"/>
    </row>
    <row r="263" spans="1:32" ht="34">
      <c r="A263" s="115">
        <v>5.1100000000000003</v>
      </c>
      <c r="B263" s="115" t="s">
        <v>3242</v>
      </c>
      <c r="C263" s="37">
        <v>880023749</v>
      </c>
      <c r="D263" s="115" t="s">
        <v>139</v>
      </c>
      <c r="E263" s="115" t="s">
        <v>839</v>
      </c>
      <c r="F263" s="115" t="s">
        <v>106</v>
      </c>
      <c r="G263" s="137" t="s">
        <v>3616</v>
      </c>
      <c r="H263" s="115" t="s">
        <v>3617</v>
      </c>
      <c r="I263" s="37"/>
      <c r="J263" s="115" t="s">
        <v>3245</v>
      </c>
      <c r="K263" s="109" t="s">
        <v>3542</v>
      </c>
      <c r="L263" s="115" t="s">
        <v>140</v>
      </c>
      <c r="M263" s="37">
        <v>8776.68</v>
      </c>
      <c r="N263" s="137"/>
      <c r="O263" s="37"/>
      <c r="P263" s="37"/>
      <c r="Q263" s="37"/>
      <c r="R263" s="37"/>
      <c r="S263" s="37"/>
      <c r="T263" s="37"/>
      <c r="U263" s="37"/>
      <c r="V263" s="37"/>
      <c r="W263" s="37"/>
      <c r="X263" s="37"/>
      <c r="Y263" s="37"/>
      <c r="Z263" s="37"/>
      <c r="AA263" s="37"/>
      <c r="AB263" s="37"/>
      <c r="AC263" s="37"/>
      <c r="AD263" s="37"/>
      <c r="AE263" s="37"/>
      <c r="AF263" s="37"/>
    </row>
    <row r="264" spans="1:32">
      <c r="A264" s="115">
        <v>5.1100000000000003</v>
      </c>
      <c r="B264" s="115" t="s">
        <v>3242</v>
      </c>
      <c r="C264" s="37">
        <v>881381844</v>
      </c>
      <c r="D264" s="115" t="s">
        <v>139</v>
      </c>
      <c r="E264" s="115" t="s">
        <v>901</v>
      </c>
      <c r="F264" s="115" t="s">
        <v>3243</v>
      </c>
      <c r="G264" s="115" t="s">
        <v>3618</v>
      </c>
      <c r="H264" s="115">
        <v>5.13</v>
      </c>
      <c r="I264" s="37"/>
      <c r="J264" s="115" t="s">
        <v>3288</v>
      </c>
      <c r="K264" s="109"/>
      <c r="L264" s="37"/>
      <c r="M264" s="37"/>
      <c r="N264" s="137"/>
      <c r="O264" s="37"/>
      <c r="P264" s="37"/>
      <c r="Q264" s="37"/>
      <c r="R264" s="37"/>
      <c r="S264" s="37"/>
      <c r="T264" s="37"/>
      <c r="U264" s="37"/>
      <c r="V264" s="37"/>
      <c r="W264" s="37"/>
      <c r="X264" s="37"/>
      <c r="Y264" s="37"/>
      <c r="Z264" s="37"/>
      <c r="AA264" s="37"/>
      <c r="AB264" s="37"/>
      <c r="AC264" s="37"/>
      <c r="AD264" s="37"/>
      <c r="AE264" s="37"/>
      <c r="AF264" s="37"/>
    </row>
    <row r="265" spans="1:32">
      <c r="A265" s="115">
        <v>5.1100000000000003</v>
      </c>
      <c r="B265" s="115" t="s">
        <v>3242</v>
      </c>
      <c r="C265" s="37">
        <v>881367604</v>
      </c>
      <c r="D265" s="115" t="s">
        <v>139</v>
      </c>
      <c r="E265" s="115" t="s">
        <v>901</v>
      </c>
      <c r="F265" s="115" t="s">
        <v>3243</v>
      </c>
      <c r="G265" s="115" t="s">
        <v>3619</v>
      </c>
      <c r="H265" s="115" t="s">
        <v>1035</v>
      </c>
      <c r="I265" s="37"/>
      <c r="J265" s="115" t="s">
        <v>3245</v>
      </c>
      <c r="K265" s="109" t="s">
        <v>3325</v>
      </c>
      <c r="L265" s="37" t="s">
        <v>147</v>
      </c>
      <c r="M265" s="37">
        <v>900</v>
      </c>
      <c r="N265" s="137"/>
      <c r="O265" s="37"/>
      <c r="P265" s="37"/>
      <c r="Q265" s="37"/>
      <c r="R265" s="37"/>
      <c r="S265" s="37"/>
      <c r="T265" s="37"/>
      <c r="U265" s="37"/>
      <c r="V265" s="37"/>
      <c r="W265" s="37"/>
      <c r="X265" s="37"/>
      <c r="Y265" s="37"/>
      <c r="Z265" s="37"/>
      <c r="AA265" s="37"/>
      <c r="AB265" s="37"/>
      <c r="AC265" s="37"/>
      <c r="AD265" s="37"/>
      <c r="AE265" s="37"/>
      <c r="AF265" s="37"/>
    </row>
    <row r="266" spans="1:32">
      <c r="A266" s="115">
        <v>5.1100000000000003</v>
      </c>
      <c r="B266" s="115" t="s">
        <v>3242</v>
      </c>
      <c r="C266" s="37">
        <v>880659646</v>
      </c>
      <c r="D266" s="115" t="s">
        <v>152</v>
      </c>
      <c r="E266" s="115" t="s">
        <v>138</v>
      </c>
      <c r="F266" s="115" t="s">
        <v>106</v>
      </c>
      <c r="G266" s="115" t="s">
        <v>3620</v>
      </c>
      <c r="H266" s="115" t="s">
        <v>1316</v>
      </c>
      <c r="I266" s="37"/>
      <c r="J266" s="115" t="s">
        <v>3245</v>
      </c>
      <c r="K266" s="109" t="s">
        <v>3621</v>
      </c>
      <c r="L266" s="115" t="s">
        <v>150</v>
      </c>
      <c r="M266" s="115" t="s">
        <v>3622</v>
      </c>
      <c r="N266" s="137"/>
      <c r="O266" s="37"/>
      <c r="P266" s="37"/>
      <c r="Q266" s="37"/>
      <c r="R266" s="37"/>
      <c r="S266" s="37"/>
      <c r="T266" s="37"/>
      <c r="U266" s="37"/>
      <c r="V266" s="37"/>
      <c r="W266" s="37"/>
      <c r="X266" s="37"/>
      <c r="Y266" s="37"/>
      <c r="Z266" s="37"/>
      <c r="AA266" s="37"/>
      <c r="AB266" s="37"/>
      <c r="AC266" s="37"/>
      <c r="AD266" s="37"/>
      <c r="AE266" s="37"/>
      <c r="AF266" s="37"/>
    </row>
    <row r="267" spans="1:32">
      <c r="A267" s="115">
        <v>5.1100000000000003</v>
      </c>
      <c r="B267" s="115" t="s">
        <v>3242</v>
      </c>
      <c r="C267" s="37">
        <v>881958795</v>
      </c>
      <c r="D267" s="115" t="s">
        <v>139</v>
      </c>
      <c r="E267" s="115" t="s">
        <v>138</v>
      </c>
      <c r="F267" s="115" t="s">
        <v>106</v>
      </c>
      <c r="G267" s="115" t="s">
        <v>3623</v>
      </c>
      <c r="H267" s="115" t="s">
        <v>1316</v>
      </c>
      <c r="I267" s="37"/>
      <c r="J267" s="115"/>
      <c r="K267" s="109"/>
      <c r="L267" s="37"/>
      <c r="M267" s="37"/>
      <c r="N267" s="137"/>
      <c r="O267" s="37"/>
      <c r="P267" s="37"/>
      <c r="Q267" s="37"/>
      <c r="R267" s="37"/>
      <c r="S267" s="37"/>
      <c r="T267" s="37"/>
      <c r="U267" s="37"/>
      <c r="V267" s="37"/>
      <c r="W267" s="37"/>
      <c r="X267" s="37"/>
      <c r="Y267" s="37"/>
      <c r="Z267" s="37"/>
      <c r="AA267" s="37"/>
      <c r="AB267" s="37"/>
      <c r="AC267" s="37"/>
      <c r="AD267" s="37"/>
      <c r="AE267" s="37"/>
      <c r="AF267" s="37"/>
    </row>
    <row r="268" spans="1:32" ht="28">
      <c r="A268" s="115">
        <v>5.1100000000000003</v>
      </c>
      <c r="B268" s="115" t="s">
        <v>3242</v>
      </c>
      <c r="C268" s="37">
        <v>880859500</v>
      </c>
      <c r="D268" s="115" t="s">
        <v>139</v>
      </c>
      <c r="E268" s="115" t="s">
        <v>156</v>
      </c>
      <c r="F268" s="530" t="s">
        <v>3586</v>
      </c>
      <c r="G268" s="751" t="s">
        <v>3624</v>
      </c>
      <c r="H268" s="115" t="s">
        <v>951</v>
      </c>
      <c r="I268" s="37"/>
      <c r="J268" s="115" t="s">
        <v>3288</v>
      </c>
      <c r="K268" s="109"/>
      <c r="L268" s="37"/>
      <c r="M268" s="37"/>
      <c r="N268" s="137"/>
      <c r="O268" s="37"/>
      <c r="P268" s="37"/>
      <c r="Q268" s="37"/>
      <c r="R268" s="37"/>
      <c r="S268" s="37"/>
      <c r="T268" s="37"/>
      <c r="U268" s="37"/>
      <c r="V268" s="37"/>
      <c r="W268" s="37"/>
      <c r="X268" s="37"/>
      <c r="Y268" s="37"/>
      <c r="Z268" s="37"/>
      <c r="AA268" s="37"/>
      <c r="AB268" s="37"/>
      <c r="AC268" s="37"/>
      <c r="AD268" s="37"/>
      <c r="AE268" s="37"/>
      <c r="AF268" s="37"/>
    </row>
    <row r="269" spans="1:32">
      <c r="A269" s="115">
        <v>5.1100000000000003</v>
      </c>
      <c r="B269" s="115" t="s">
        <v>3242</v>
      </c>
      <c r="C269" s="37">
        <v>880432203</v>
      </c>
      <c r="D269" s="115" t="s">
        <v>139</v>
      </c>
      <c r="E269" s="115" t="s">
        <v>175</v>
      </c>
      <c r="F269" s="115" t="s">
        <v>106</v>
      </c>
      <c r="G269" s="115" t="s">
        <v>3625</v>
      </c>
      <c r="H269" s="115" t="s">
        <v>3626</v>
      </c>
      <c r="I269" s="37"/>
      <c r="J269" s="115" t="s">
        <v>3288</v>
      </c>
      <c r="K269" s="109" t="s">
        <v>3325</v>
      </c>
      <c r="L269" s="115" t="s">
        <v>140</v>
      </c>
      <c r="M269" s="37">
        <v>8578</v>
      </c>
      <c r="N269" s="137"/>
      <c r="O269" s="37"/>
      <c r="P269" s="37"/>
      <c r="Q269" s="37"/>
      <c r="R269" s="37"/>
      <c r="S269" s="37"/>
      <c r="T269" s="37"/>
      <c r="U269" s="37"/>
      <c r="V269" s="37"/>
      <c r="W269" s="37"/>
      <c r="X269" s="37"/>
      <c r="Y269" s="37"/>
      <c r="Z269" s="37"/>
      <c r="AA269" s="37"/>
      <c r="AB269" s="37"/>
      <c r="AC269" s="37"/>
      <c r="AD269" s="37"/>
      <c r="AE269" s="37"/>
      <c r="AF269" s="37"/>
    </row>
    <row r="270" spans="1:32">
      <c r="A270" s="115">
        <v>5.1100000000000003</v>
      </c>
      <c r="B270" s="115" t="s">
        <v>3242</v>
      </c>
      <c r="C270" s="37">
        <v>881300886</v>
      </c>
      <c r="D270" s="115" t="s">
        <v>139</v>
      </c>
      <c r="E270" s="115" t="s">
        <v>839</v>
      </c>
      <c r="F270" s="115" t="s">
        <v>106</v>
      </c>
      <c r="G270" s="180" t="s">
        <v>12391</v>
      </c>
      <c r="H270" s="115" t="s">
        <v>951</v>
      </c>
      <c r="I270" s="37"/>
      <c r="J270" s="115" t="s">
        <v>3245</v>
      </c>
      <c r="K270" s="109" t="s">
        <v>3542</v>
      </c>
      <c r="L270" s="37" t="s">
        <v>140</v>
      </c>
      <c r="M270" s="37">
        <v>4401.3599999999997</v>
      </c>
      <c r="N270" s="137"/>
      <c r="O270" s="37"/>
      <c r="P270" s="37"/>
      <c r="Q270" s="37"/>
      <c r="R270" s="37"/>
      <c r="S270" s="37"/>
      <c r="T270" s="37"/>
      <c r="U270" s="37"/>
      <c r="V270" s="37"/>
      <c r="W270" s="37"/>
      <c r="X270" s="37"/>
      <c r="Y270" s="37"/>
      <c r="Z270" s="37"/>
      <c r="AA270" s="37"/>
      <c r="AB270" s="37"/>
      <c r="AC270" s="37"/>
      <c r="AD270" s="37"/>
      <c r="AE270" s="37"/>
      <c r="AF270" s="37"/>
    </row>
    <row r="271" spans="1:32">
      <c r="A271" s="115">
        <v>5.1100000000000003</v>
      </c>
      <c r="B271" s="115" t="s">
        <v>3242</v>
      </c>
      <c r="C271" s="37">
        <v>880044584</v>
      </c>
      <c r="D271" s="115" t="s">
        <v>139</v>
      </c>
      <c r="E271" s="115" t="s">
        <v>149</v>
      </c>
      <c r="F271" s="115" t="s">
        <v>106</v>
      </c>
      <c r="G271" s="115" t="s">
        <v>981</v>
      </c>
      <c r="H271" s="115" t="s">
        <v>1003</v>
      </c>
      <c r="I271" s="37"/>
      <c r="J271" s="115" t="s">
        <v>3245</v>
      </c>
      <c r="K271" s="109" t="s">
        <v>3542</v>
      </c>
      <c r="L271" s="37" t="s">
        <v>147</v>
      </c>
      <c r="M271" s="37">
        <v>421.5</v>
      </c>
      <c r="N271" s="137"/>
      <c r="O271" s="37"/>
      <c r="P271" s="37"/>
      <c r="Q271" s="37"/>
      <c r="R271" s="37"/>
      <c r="S271" s="37"/>
      <c r="T271" s="37"/>
      <c r="U271" s="37"/>
      <c r="V271" s="37"/>
      <c r="W271" s="37"/>
      <c r="X271" s="37"/>
      <c r="Y271" s="37"/>
      <c r="Z271" s="37"/>
      <c r="AA271" s="37"/>
      <c r="AB271" s="37"/>
      <c r="AC271" s="37"/>
      <c r="AD271" s="37"/>
      <c r="AE271" s="37"/>
      <c r="AF271" s="37"/>
    </row>
    <row r="272" spans="1:32" ht="51">
      <c r="A272" s="115">
        <v>5.1100000000000003</v>
      </c>
      <c r="B272" s="115" t="s">
        <v>3242</v>
      </c>
      <c r="C272" s="37">
        <v>882032301</v>
      </c>
      <c r="D272" s="115" t="s">
        <v>139</v>
      </c>
      <c r="E272" s="115" t="s">
        <v>149</v>
      </c>
      <c r="F272" s="115" t="s">
        <v>3492</v>
      </c>
      <c r="G272" s="137" t="s">
        <v>3627</v>
      </c>
      <c r="H272" s="115" t="s">
        <v>951</v>
      </c>
      <c r="I272" s="37"/>
      <c r="J272" s="115"/>
      <c r="K272" s="109"/>
      <c r="L272" s="37"/>
      <c r="M272" s="37"/>
      <c r="N272" s="137"/>
      <c r="O272" s="37"/>
      <c r="P272" s="37"/>
      <c r="Q272" s="37"/>
      <c r="R272" s="37"/>
      <c r="S272" s="37"/>
      <c r="T272" s="37"/>
      <c r="U272" s="37"/>
      <c r="V272" s="37"/>
      <c r="W272" s="37"/>
      <c r="X272" s="37"/>
      <c r="Y272" s="37"/>
      <c r="Z272" s="37"/>
      <c r="AA272" s="37"/>
      <c r="AB272" s="37"/>
      <c r="AC272" s="37"/>
      <c r="AD272" s="37"/>
      <c r="AE272" s="37"/>
      <c r="AF272" s="37"/>
    </row>
    <row r="273" spans="1:32" ht="68">
      <c r="A273" s="115">
        <v>5.1100000000000003</v>
      </c>
      <c r="B273" s="115" t="s">
        <v>3242</v>
      </c>
      <c r="C273" s="37">
        <v>882037731</v>
      </c>
      <c r="D273" s="115" t="s">
        <v>139</v>
      </c>
      <c r="E273" s="115" t="s">
        <v>149</v>
      </c>
      <c r="F273" s="115" t="s">
        <v>3492</v>
      </c>
      <c r="G273" s="137" t="s">
        <v>3628</v>
      </c>
      <c r="H273" s="115" t="s">
        <v>3629</v>
      </c>
      <c r="I273" s="37"/>
      <c r="J273" s="115" t="s">
        <v>3288</v>
      </c>
      <c r="K273" s="109"/>
      <c r="L273" s="37"/>
      <c r="M273" s="37"/>
      <c r="N273" s="137"/>
      <c r="O273" s="37"/>
      <c r="P273" s="37"/>
      <c r="Q273" s="37"/>
      <c r="R273" s="37"/>
      <c r="S273" s="37"/>
      <c r="T273" s="37"/>
      <c r="U273" s="37"/>
      <c r="V273" s="37"/>
      <c r="W273" s="37"/>
      <c r="X273" s="37"/>
      <c r="Y273" s="37"/>
      <c r="Z273" s="37"/>
      <c r="AA273" s="37"/>
      <c r="AB273" s="37"/>
      <c r="AC273" s="37"/>
      <c r="AD273" s="37"/>
      <c r="AE273" s="37"/>
      <c r="AF273" s="37"/>
    </row>
    <row r="274" spans="1:32">
      <c r="A274" s="115">
        <v>5.1100000000000003</v>
      </c>
      <c r="B274" s="115" t="s">
        <v>3242</v>
      </c>
      <c r="C274" s="37">
        <v>880030842</v>
      </c>
      <c r="D274" s="115" t="s">
        <v>139</v>
      </c>
      <c r="E274" s="115" t="s">
        <v>149</v>
      </c>
      <c r="F274" s="115" t="s">
        <v>106</v>
      </c>
      <c r="G274" s="115" t="s">
        <v>3630</v>
      </c>
      <c r="H274" s="115"/>
      <c r="I274" s="37"/>
      <c r="J274" s="115" t="s">
        <v>3245</v>
      </c>
      <c r="K274" s="109" t="s">
        <v>3542</v>
      </c>
      <c r="L274" s="37" t="s">
        <v>147</v>
      </c>
      <c r="M274" s="37">
        <v>6000</v>
      </c>
      <c r="N274" s="137"/>
      <c r="O274" s="37"/>
      <c r="P274" s="37"/>
      <c r="Q274" s="37"/>
      <c r="R274" s="37"/>
      <c r="S274" s="37"/>
      <c r="T274" s="37"/>
      <c r="U274" s="37"/>
      <c r="V274" s="37"/>
      <c r="W274" s="37"/>
      <c r="X274" s="37"/>
      <c r="Y274" s="37"/>
      <c r="Z274" s="37"/>
      <c r="AA274" s="37"/>
      <c r="AB274" s="37"/>
      <c r="AC274" s="37"/>
      <c r="AD274" s="37"/>
      <c r="AE274" s="37"/>
      <c r="AF274" s="37"/>
    </row>
    <row r="275" spans="1:32">
      <c r="A275" s="115">
        <v>5.1100000000000003</v>
      </c>
      <c r="B275" s="180" t="s">
        <v>12392</v>
      </c>
      <c r="C275" s="37">
        <v>881933971</v>
      </c>
      <c r="D275" s="115" t="s">
        <v>139</v>
      </c>
      <c r="E275" s="115" t="s">
        <v>1413</v>
      </c>
      <c r="F275" s="37">
        <v>881933971</v>
      </c>
      <c r="G275" s="115" t="s">
        <v>981</v>
      </c>
      <c r="H275" s="115"/>
      <c r="I275" s="37"/>
      <c r="J275" s="115" t="s">
        <v>3245</v>
      </c>
      <c r="K275" s="109" t="s">
        <v>3542</v>
      </c>
      <c r="L275" s="37" t="s">
        <v>147</v>
      </c>
      <c r="M275" s="37">
        <v>199.5</v>
      </c>
      <c r="N275" s="137"/>
      <c r="O275" s="37"/>
      <c r="P275" s="37"/>
      <c r="Q275" s="37"/>
      <c r="R275" s="37"/>
      <c r="S275" s="37"/>
      <c r="T275" s="37"/>
      <c r="U275" s="37"/>
      <c r="V275" s="37"/>
      <c r="W275" s="37"/>
      <c r="X275" s="37"/>
      <c r="Y275" s="37"/>
      <c r="Z275" s="37"/>
      <c r="AA275" s="37"/>
      <c r="AB275" s="37"/>
      <c r="AC275" s="37"/>
      <c r="AD275" s="37"/>
      <c r="AE275" s="37"/>
      <c r="AF275" s="37"/>
    </row>
    <row r="276" spans="1:32">
      <c r="A276" s="115">
        <v>5.1100000000000003</v>
      </c>
      <c r="B276" s="180" t="s">
        <v>12393</v>
      </c>
      <c r="C276" s="37">
        <v>881786328</v>
      </c>
      <c r="D276" s="115" t="s">
        <v>139</v>
      </c>
      <c r="E276" s="115" t="s">
        <v>138</v>
      </c>
      <c r="F276" s="115" t="s">
        <v>3243</v>
      </c>
      <c r="G276" s="115" t="s">
        <v>981</v>
      </c>
      <c r="H276" s="115" t="s">
        <v>1310</v>
      </c>
      <c r="I276" s="37"/>
      <c r="J276" s="115" t="s">
        <v>3245</v>
      </c>
      <c r="K276" s="109" t="s">
        <v>3325</v>
      </c>
      <c r="L276" s="37" t="s">
        <v>147</v>
      </c>
      <c r="M276" s="37">
        <v>239</v>
      </c>
      <c r="N276" s="137"/>
      <c r="O276" s="37"/>
      <c r="P276" s="37"/>
      <c r="Q276" s="37"/>
      <c r="R276" s="37"/>
      <c r="S276" s="37"/>
      <c r="T276" s="37"/>
      <c r="U276" s="37"/>
      <c r="V276" s="37"/>
      <c r="W276" s="37"/>
      <c r="X276" s="37"/>
      <c r="Y276" s="37"/>
      <c r="Z276" s="37"/>
      <c r="AA276" s="37"/>
      <c r="AB276" s="37"/>
      <c r="AC276" s="37"/>
      <c r="AD276" s="37"/>
      <c r="AE276" s="37"/>
      <c r="AF276" s="37"/>
    </row>
    <row r="277" spans="1:32" ht="85">
      <c r="A277" s="115">
        <v>5.1100000000000003</v>
      </c>
      <c r="B277" s="115" t="s">
        <v>3242</v>
      </c>
      <c r="C277" s="37">
        <v>881246132</v>
      </c>
      <c r="D277" s="115" t="s">
        <v>139</v>
      </c>
      <c r="E277" s="115" t="s">
        <v>194</v>
      </c>
      <c r="F277" s="115" t="s">
        <v>3251</v>
      </c>
      <c r="G277" s="137" t="s">
        <v>3631</v>
      </c>
      <c r="H277" s="115"/>
      <c r="I277" s="37"/>
      <c r="J277" s="115" t="s">
        <v>3245</v>
      </c>
      <c r="K277" s="109" t="s">
        <v>3632</v>
      </c>
      <c r="L277" s="37" t="s">
        <v>140</v>
      </c>
      <c r="M277" s="37">
        <v>15400</v>
      </c>
      <c r="N277" s="137"/>
      <c r="O277" s="37"/>
      <c r="P277" s="37"/>
      <c r="Q277" s="37"/>
      <c r="R277" s="37"/>
      <c r="S277" s="37"/>
      <c r="T277" s="37"/>
      <c r="U277" s="37"/>
      <c r="V277" s="37"/>
      <c r="W277" s="37"/>
      <c r="X277" s="37"/>
      <c r="Y277" s="37"/>
      <c r="Z277" s="37"/>
      <c r="AA277" s="37"/>
      <c r="AB277" s="37"/>
      <c r="AC277" s="37"/>
      <c r="AD277" s="37"/>
      <c r="AE277" s="37"/>
      <c r="AF277" s="37"/>
    </row>
    <row r="278" spans="1:32" ht="17">
      <c r="A278" s="115">
        <v>5.1100000000000003</v>
      </c>
      <c r="B278" s="115" t="s">
        <v>3242</v>
      </c>
      <c r="C278" s="37">
        <v>881433750</v>
      </c>
      <c r="D278" s="115" t="s">
        <v>139</v>
      </c>
      <c r="E278" s="115" t="s">
        <v>175</v>
      </c>
      <c r="F278" s="115" t="s">
        <v>3243</v>
      </c>
      <c r="G278" s="137" t="s">
        <v>3633</v>
      </c>
      <c r="H278" s="115" t="s">
        <v>1003</v>
      </c>
      <c r="I278" s="37"/>
      <c r="J278" s="115" t="s">
        <v>3245</v>
      </c>
      <c r="K278" s="109" t="s">
        <v>3542</v>
      </c>
      <c r="L278" s="115" t="s">
        <v>147</v>
      </c>
      <c r="M278" s="37">
        <v>259.5</v>
      </c>
      <c r="N278" s="137"/>
      <c r="O278" s="37"/>
      <c r="P278" s="37"/>
      <c r="Q278" s="37"/>
      <c r="R278" s="37"/>
      <c r="S278" s="37"/>
      <c r="T278" s="37"/>
      <c r="U278" s="37"/>
      <c r="V278" s="37"/>
      <c r="W278" s="37"/>
      <c r="X278" s="37"/>
      <c r="Y278" s="37"/>
      <c r="Z278" s="37"/>
      <c r="AA278" s="37"/>
      <c r="AB278" s="37"/>
      <c r="AC278" s="37"/>
      <c r="AD278" s="37"/>
      <c r="AE278" s="37"/>
      <c r="AF278" s="37"/>
    </row>
    <row r="279" spans="1:32" ht="51">
      <c r="A279" s="115">
        <v>5.1100000000000003</v>
      </c>
      <c r="B279" s="115" t="s">
        <v>3242</v>
      </c>
      <c r="C279" s="37">
        <v>880762210</v>
      </c>
      <c r="D279" s="115" t="s">
        <v>139</v>
      </c>
      <c r="E279" s="115" t="s">
        <v>194</v>
      </c>
      <c r="F279" s="115" t="s">
        <v>106</v>
      </c>
      <c r="G279" s="137" t="s">
        <v>3634</v>
      </c>
      <c r="H279" s="115"/>
      <c r="I279" s="37"/>
      <c r="J279" s="115" t="s">
        <v>3245</v>
      </c>
      <c r="K279" s="109" t="s">
        <v>3333</v>
      </c>
      <c r="L279" s="37" t="s">
        <v>147</v>
      </c>
      <c r="M279" s="37">
        <v>2346.12</v>
      </c>
      <c r="N279" s="137"/>
      <c r="O279" s="37"/>
      <c r="P279" s="37"/>
      <c r="Q279" s="37"/>
      <c r="R279" s="37"/>
      <c r="S279" s="37"/>
      <c r="T279" s="37"/>
      <c r="U279" s="37"/>
      <c r="V279" s="37"/>
      <c r="W279" s="37"/>
      <c r="X279" s="37"/>
      <c r="Y279" s="37"/>
      <c r="Z279" s="37"/>
      <c r="AA279" s="37"/>
      <c r="AB279" s="37"/>
      <c r="AC279" s="37"/>
      <c r="AD279" s="37"/>
      <c r="AE279" s="37"/>
      <c r="AF279" s="37"/>
    </row>
    <row r="280" spans="1:32">
      <c r="A280" s="115">
        <v>5.1100000000000003</v>
      </c>
      <c r="B280" s="115" t="s">
        <v>3242</v>
      </c>
      <c r="C280" s="37">
        <v>880076687</v>
      </c>
      <c r="D280" s="115" t="s">
        <v>139</v>
      </c>
      <c r="E280" s="115" t="s">
        <v>175</v>
      </c>
      <c r="F280" s="115" t="s">
        <v>3243</v>
      </c>
      <c r="G280" s="115" t="s">
        <v>3635</v>
      </c>
      <c r="H280" s="115" t="s">
        <v>1003</v>
      </c>
      <c r="I280" s="37"/>
      <c r="J280" s="115" t="s">
        <v>3245</v>
      </c>
      <c r="K280" s="109" t="s">
        <v>3542</v>
      </c>
      <c r="L280" s="115" t="s">
        <v>147</v>
      </c>
      <c r="M280" s="37">
        <v>1288.67</v>
      </c>
      <c r="N280" s="137"/>
      <c r="O280" s="37"/>
      <c r="P280" s="37"/>
      <c r="Q280" s="37"/>
      <c r="R280" s="37"/>
      <c r="S280" s="37"/>
      <c r="T280" s="37"/>
      <c r="U280" s="37"/>
      <c r="V280" s="37"/>
      <c r="W280" s="37"/>
      <c r="X280" s="37"/>
      <c r="Y280" s="37"/>
      <c r="Z280" s="37"/>
      <c r="AA280" s="37"/>
      <c r="AB280" s="37"/>
      <c r="AC280" s="37"/>
      <c r="AD280" s="37"/>
      <c r="AE280" s="37"/>
      <c r="AF280" s="37"/>
    </row>
    <row r="281" spans="1:32">
      <c r="A281" s="115">
        <v>5.1100000000000003</v>
      </c>
      <c r="B281" s="115" t="s">
        <v>3242</v>
      </c>
      <c r="C281" s="37">
        <v>880017954</v>
      </c>
      <c r="D281" s="115" t="s">
        <v>139</v>
      </c>
      <c r="E281" s="115" t="s">
        <v>138</v>
      </c>
      <c r="F281" s="115" t="s">
        <v>3243</v>
      </c>
      <c r="G281" s="115" t="s">
        <v>3635</v>
      </c>
      <c r="H281" s="115" t="s">
        <v>1035</v>
      </c>
      <c r="I281" s="37"/>
      <c r="J281" s="115"/>
      <c r="K281" s="109"/>
      <c r="L281" s="37"/>
      <c r="M281" s="37"/>
      <c r="N281" s="137"/>
      <c r="O281" s="37"/>
      <c r="P281" s="37"/>
      <c r="Q281" s="37"/>
      <c r="R281" s="37"/>
      <c r="S281" s="37"/>
      <c r="T281" s="37"/>
      <c r="U281" s="37"/>
      <c r="V281" s="37"/>
      <c r="W281" s="37"/>
      <c r="X281" s="37"/>
      <c r="Y281" s="37"/>
      <c r="Z281" s="37"/>
      <c r="AA281" s="37"/>
      <c r="AB281" s="37"/>
      <c r="AC281" s="37"/>
      <c r="AD281" s="37"/>
      <c r="AE281" s="37"/>
      <c r="AF281" s="37"/>
    </row>
    <row r="282" spans="1:32">
      <c r="A282" s="115">
        <v>5.1100000000000003</v>
      </c>
      <c r="B282" s="115" t="s">
        <v>3242</v>
      </c>
      <c r="C282" s="37">
        <v>881335728</v>
      </c>
      <c r="D282" s="115" t="s">
        <v>139</v>
      </c>
      <c r="E282" s="115" t="s">
        <v>1413</v>
      </c>
      <c r="F282" s="115" t="s">
        <v>3636</v>
      </c>
      <c r="G282" s="115" t="s">
        <v>3637</v>
      </c>
      <c r="H282" s="115">
        <v>5.12</v>
      </c>
      <c r="I282" s="37"/>
      <c r="J282" s="115" t="s">
        <v>3245</v>
      </c>
      <c r="K282" s="109" t="s">
        <v>3542</v>
      </c>
      <c r="L282" s="115" t="s">
        <v>140</v>
      </c>
      <c r="M282" s="37">
        <v>1751</v>
      </c>
      <c r="N282" s="137"/>
      <c r="O282" s="37"/>
      <c r="P282" s="37"/>
      <c r="Q282" s="37"/>
      <c r="R282" s="37"/>
      <c r="S282" s="37"/>
      <c r="T282" s="37"/>
      <c r="U282" s="37"/>
      <c r="V282" s="37"/>
      <c r="W282" s="37"/>
      <c r="X282" s="37"/>
      <c r="Y282" s="37"/>
      <c r="Z282" s="37"/>
      <c r="AA282" s="37"/>
      <c r="AB282" s="37"/>
      <c r="AC282" s="37"/>
      <c r="AD282" s="37"/>
      <c r="AE282" s="37"/>
      <c r="AF282" s="37"/>
    </row>
    <row r="283" spans="1:32">
      <c r="A283" s="115">
        <v>5.12</v>
      </c>
      <c r="B283" s="115" t="s">
        <v>3242</v>
      </c>
      <c r="C283" s="37">
        <v>881351926</v>
      </c>
      <c r="D283" s="115" t="s">
        <v>139</v>
      </c>
      <c r="E283" s="115" t="s">
        <v>138</v>
      </c>
      <c r="F283" s="115" t="s">
        <v>3243</v>
      </c>
      <c r="G283" s="115" t="s">
        <v>811</v>
      </c>
      <c r="H283" s="115" t="s">
        <v>1310</v>
      </c>
      <c r="I283" s="37"/>
      <c r="J283" s="115"/>
      <c r="K283" s="109"/>
      <c r="L283" s="37"/>
      <c r="M283" s="37"/>
      <c r="N283" s="137"/>
      <c r="O283" s="37"/>
      <c r="P283" s="37"/>
      <c r="Q283" s="37"/>
      <c r="R283" s="37"/>
      <c r="S283" s="37"/>
      <c r="T283" s="37"/>
      <c r="U283" s="37"/>
      <c r="V283" s="37"/>
      <c r="W283" s="37"/>
      <c r="X283" s="37"/>
      <c r="Y283" s="37"/>
      <c r="Z283" s="37"/>
      <c r="AA283" s="37"/>
      <c r="AB283" s="37"/>
      <c r="AC283" s="37"/>
      <c r="AD283" s="37"/>
      <c r="AE283" s="37"/>
      <c r="AF283" s="37"/>
    </row>
    <row r="284" spans="1:32">
      <c r="A284" s="115">
        <v>5.12</v>
      </c>
      <c r="B284" s="115" t="s">
        <v>3242</v>
      </c>
      <c r="C284" s="37">
        <v>882095132</v>
      </c>
      <c r="D284" s="115" t="s">
        <v>139</v>
      </c>
      <c r="E284" s="115" t="s">
        <v>138</v>
      </c>
      <c r="F284" s="115" t="s">
        <v>3243</v>
      </c>
      <c r="G284" s="115" t="s">
        <v>811</v>
      </c>
      <c r="H284" s="115" t="s">
        <v>1310</v>
      </c>
      <c r="I284" s="37"/>
      <c r="J284" s="115" t="s">
        <v>3245</v>
      </c>
      <c r="K284" s="109" t="s">
        <v>3325</v>
      </c>
      <c r="L284" s="37" t="s">
        <v>147</v>
      </c>
      <c r="M284" s="37">
        <v>759.54</v>
      </c>
      <c r="N284" s="137"/>
      <c r="O284" s="37"/>
      <c r="P284" s="37"/>
      <c r="Q284" s="37"/>
      <c r="R284" s="37"/>
      <c r="S284" s="37"/>
      <c r="T284" s="37"/>
      <c r="U284" s="37"/>
      <c r="V284" s="37"/>
      <c r="W284" s="37"/>
      <c r="X284" s="37"/>
      <c r="Y284" s="37"/>
      <c r="Z284" s="37"/>
      <c r="AA284" s="37"/>
      <c r="AB284" s="37"/>
      <c r="AC284" s="37"/>
      <c r="AD284" s="37"/>
      <c r="AE284" s="37"/>
      <c r="AF284" s="37"/>
    </row>
    <row r="285" spans="1:32">
      <c r="A285" s="115">
        <v>5.12</v>
      </c>
      <c r="B285" s="115" t="s">
        <v>3242</v>
      </c>
      <c r="C285" s="37">
        <v>880484529</v>
      </c>
      <c r="D285" s="115" t="s">
        <v>345</v>
      </c>
      <c r="E285" s="115" t="s">
        <v>901</v>
      </c>
      <c r="F285" s="115" t="s">
        <v>106</v>
      </c>
      <c r="G285" s="115" t="s">
        <v>3638</v>
      </c>
      <c r="H285" s="115" t="s">
        <v>1035</v>
      </c>
      <c r="I285" s="37"/>
      <c r="J285" s="115" t="s">
        <v>3245</v>
      </c>
      <c r="K285" s="109" t="s">
        <v>3556</v>
      </c>
      <c r="L285" s="37" t="s">
        <v>147</v>
      </c>
      <c r="M285" s="37">
        <v>450</v>
      </c>
      <c r="N285" s="137"/>
      <c r="O285" s="37"/>
      <c r="P285" s="37"/>
      <c r="Q285" s="37"/>
      <c r="R285" s="37"/>
      <c r="S285" s="37"/>
      <c r="T285" s="37"/>
      <c r="U285" s="37"/>
      <c r="V285" s="37"/>
      <c r="W285" s="37"/>
      <c r="X285" s="37"/>
      <c r="Y285" s="37"/>
      <c r="Z285" s="37"/>
      <c r="AA285" s="37"/>
      <c r="AB285" s="37"/>
      <c r="AC285" s="37"/>
      <c r="AD285" s="37"/>
      <c r="AE285" s="37"/>
      <c r="AF285" s="37"/>
    </row>
    <row r="286" spans="1:32">
      <c r="A286" s="115">
        <v>5.12</v>
      </c>
      <c r="B286" s="115" t="s">
        <v>3242</v>
      </c>
      <c r="C286" s="37">
        <v>880018733</v>
      </c>
      <c r="D286" s="115" t="s">
        <v>139</v>
      </c>
      <c r="E286" s="115" t="s">
        <v>901</v>
      </c>
      <c r="F286" s="115" t="s">
        <v>3243</v>
      </c>
      <c r="G286" s="115" t="s">
        <v>3639</v>
      </c>
      <c r="H286" s="115" t="s">
        <v>1035</v>
      </c>
      <c r="I286" s="37"/>
      <c r="J286" s="115" t="s">
        <v>3245</v>
      </c>
      <c r="K286" s="109" t="s">
        <v>3325</v>
      </c>
      <c r="L286" s="37" t="s">
        <v>147</v>
      </c>
      <c r="M286" s="37">
        <v>960</v>
      </c>
      <c r="N286" s="137"/>
      <c r="O286" s="37"/>
      <c r="P286" s="37"/>
      <c r="Q286" s="37"/>
      <c r="R286" s="37"/>
      <c r="S286" s="37"/>
      <c r="T286" s="37"/>
      <c r="U286" s="37"/>
      <c r="V286" s="37"/>
      <c r="W286" s="37"/>
      <c r="X286" s="37"/>
      <c r="Y286" s="37"/>
      <c r="Z286" s="37"/>
      <c r="AA286" s="37"/>
      <c r="AB286" s="37"/>
      <c r="AC286" s="37"/>
      <c r="AD286" s="37"/>
      <c r="AE286" s="37"/>
      <c r="AF286" s="37"/>
    </row>
    <row r="287" spans="1:32">
      <c r="A287" s="115">
        <v>5.12</v>
      </c>
      <c r="B287" s="115" t="s">
        <v>3242</v>
      </c>
      <c r="C287" s="37">
        <v>880018975</v>
      </c>
      <c r="D287" s="115" t="s">
        <v>139</v>
      </c>
      <c r="E287" s="115" t="s">
        <v>839</v>
      </c>
      <c r="F287" s="115" t="s">
        <v>3243</v>
      </c>
      <c r="G287" s="115" t="s">
        <v>3640</v>
      </c>
      <c r="H287" s="115">
        <v>5.14</v>
      </c>
      <c r="I287" s="37"/>
      <c r="J287" s="115" t="s">
        <v>3245</v>
      </c>
      <c r="K287" s="109" t="s">
        <v>3556</v>
      </c>
      <c r="L287" s="115" t="s">
        <v>147</v>
      </c>
      <c r="M287" s="37">
        <v>222</v>
      </c>
      <c r="N287" s="115" t="s">
        <v>3640</v>
      </c>
      <c r="O287" s="37"/>
      <c r="P287" s="37"/>
      <c r="Q287" s="37"/>
      <c r="R287" s="37"/>
      <c r="S287" s="37"/>
      <c r="T287" s="37"/>
      <c r="U287" s="37"/>
      <c r="V287" s="37"/>
      <c r="W287" s="37"/>
      <c r="X287" s="37"/>
      <c r="Y287" s="37"/>
      <c r="Z287" s="37"/>
      <c r="AA287" s="37"/>
      <c r="AB287" s="37"/>
      <c r="AC287" s="37"/>
      <c r="AD287" s="37"/>
      <c r="AE287" s="37"/>
      <c r="AF287" s="37"/>
    </row>
    <row r="288" spans="1:32">
      <c r="A288" s="115">
        <v>5.12</v>
      </c>
      <c r="B288" s="115" t="s">
        <v>3242</v>
      </c>
      <c r="C288" s="37">
        <v>880047790</v>
      </c>
      <c r="D288" s="115" t="s">
        <v>139</v>
      </c>
      <c r="E288" s="115" t="s">
        <v>901</v>
      </c>
      <c r="F288" s="115" t="s">
        <v>3243</v>
      </c>
      <c r="G288" s="115" t="s">
        <v>3641</v>
      </c>
      <c r="H288" s="115" t="s">
        <v>1035</v>
      </c>
      <c r="I288" s="37"/>
      <c r="J288" s="115" t="s">
        <v>3245</v>
      </c>
      <c r="K288" s="109" t="s">
        <v>3362</v>
      </c>
      <c r="L288" s="37" t="s">
        <v>147</v>
      </c>
      <c r="M288" s="37">
        <v>70</v>
      </c>
      <c r="N288" s="137"/>
      <c r="O288" s="37"/>
      <c r="P288" s="37"/>
      <c r="Q288" s="37"/>
      <c r="R288" s="37"/>
      <c r="S288" s="37"/>
      <c r="T288" s="37"/>
      <c r="U288" s="37"/>
      <c r="V288" s="37"/>
      <c r="W288" s="37"/>
      <c r="X288" s="37"/>
      <c r="Y288" s="37"/>
      <c r="Z288" s="37"/>
      <c r="AA288" s="37"/>
      <c r="AB288" s="37"/>
      <c r="AC288" s="37"/>
      <c r="AD288" s="37"/>
      <c r="AE288" s="37"/>
      <c r="AF288" s="37"/>
    </row>
    <row r="289" spans="1:32">
      <c r="A289" s="115">
        <v>5.12</v>
      </c>
      <c r="B289" s="115" t="s">
        <v>3242</v>
      </c>
      <c r="C289" s="37">
        <v>880193929</v>
      </c>
      <c r="D289" s="115" t="s">
        <v>152</v>
      </c>
      <c r="E289" s="115" t="s">
        <v>194</v>
      </c>
      <c r="F289" s="115" t="s">
        <v>3642</v>
      </c>
      <c r="G289" s="115" t="s">
        <v>3643</v>
      </c>
      <c r="H289" s="115"/>
      <c r="I289" s="37"/>
      <c r="J289" s="115" t="s">
        <v>3245</v>
      </c>
      <c r="K289" s="109" t="s">
        <v>3556</v>
      </c>
      <c r="L289" s="37" t="s">
        <v>147</v>
      </c>
      <c r="M289" s="37">
        <v>3658</v>
      </c>
      <c r="N289" s="137"/>
      <c r="O289" s="37"/>
      <c r="P289" s="37"/>
      <c r="Q289" s="37"/>
      <c r="R289" s="37"/>
      <c r="S289" s="37"/>
      <c r="T289" s="37"/>
      <c r="U289" s="37"/>
      <c r="V289" s="37"/>
      <c r="W289" s="37"/>
      <c r="X289" s="37"/>
      <c r="Y289" s="37"/>
      <c r="Z289" s="37"/>
      <c r="AA289" s="37"/>
      <c r="AB289" s="37"/>
      <c r="AC289" s="37"/>
      <c r="AD289" s="37"/>
      <c r="AE289" s="37"/>
      <c r="AF289" s="37"/>
    </row>
    <row r="290" spans="1:32">
      <c r="A290" s="115">
        <v>5.12</v>
      </c>
      <c r="B290" s="115" t="s">
        <v>3242</v>
      </c>
      <c r="C290" s="37">
        <v>881352797</v>
      </c>
      <c r="D290" s="115" t="s">
        <v>152</v>
      </c>
      <c r="E290" s="115" t="s">
        <v>194</v>
      </c>
      <c r="F290" s="115" t="s">
        <v>106</v>
      </c>
      <c r="G290" s="115" t="s">
        <v>3644</v>
      </c>
      <c r="H290" s="115"/>
      <c r="I290" s="37"/>
      <c r="J290" s="115" t="s">
        <v>3245</v>
      </c>
      <c r="K290" s="109" t="s">
        <v>3645</v>
      </c>
      <c r="L290" s="115" t="s">
        <v>393</v>
      </c>
      <c r="M290" s="115" t="s">
        <v>3646</v>
      </c>
      <c r="N290" s="137"/>
      <c r="O290" s="37"/>
      <c r="P290" s="37"/>
      <c r="Q290" s="37"/>
      <c r="R290" s="37"/>
      <c r="S290" s="37"/>
      <c r="T290" s="37"/>
      <c r="U290" s="37"/>
      <c r="V290" s="37"/>
      <c r="W290" s="37"/>
      <c r="X290" s="37"/>
      <c r="Y290" s="37"/>
      <c r="Z290" s="37"/>
      <c r="AA290" s="37"/>
      <c r="AB290" s="37"/>
      <c r="AC290" s="37"/>
      <c r="AD290" s="37"/>
      <c r="AE290" s="37"/>
      <c r="AF290" s="37"/>
    </row>
    <row r="291" spans="1:32" ht="17">
      <c r="A291" s="115">
        <v>5.12</v>
      </c>
      <c r="B291" s="115" t="s">
        <v>3242</v>
      </c>
      <c r="C291" s="37">
        <v>880410237</v>
      </c>
      <c r="D291" s="115" t="s">
        <v>139</v>
      </c>
      <c r="E291" s="115" t="s">
        <v>175</v>
      </c>
      <c r="F291" s="530" t="s">
        <v>106</v>
      </c>
      <c r="G291" s="115" t="s">
        <v>3647</v>
      </c>
      <c r="H291" s="115"/>
      <c r="I291" s="37"/>
      <c r="J291" s="115" t="s">
        <v>3245</v>
      </c>
      <c r="K291" s="109" t="s">
        <v>3556</v>
      </c>
      <c r="L291" s="37" t="s">
        <v>140</v>
      </c>
      <c r="M291" s="37">
        <v>3452.64</v>
      </c>
      <c r="N291" s="137" t="s">
        <v>3648</v>
      </c>
      <c r="O291" s="37"/>
      <c r="P291" s="37"/>
      <c r="Q291" s="37"/>
      <c r="R291" s="37"/>
      <c r="S291" s="37"/>
      <c r="T291" s="37"/>
      <c r="U291" s="37"/>
      <c r="V291" s="37"/>
      <c r="W291" s="37"/>
      <c r="X291" s="37"/>
      <c r="Y291" s="37"/>
      <c r="Z291" s="37"/>
      <c r="AA291" s="37"/>
      <c r="AB291" s="37"/>
      <c r="AC291" s="37"/>
      <c r="AD291" s="37"/>
      <c r="AE291" s="37"/>
      <c r="AF291" s="37"/>
    </row>
    <row r="292" spans="1:32" ht="34">
      <c r="A292" s="115">
        <v>5.12</v>
      </c>
      <c r="B292" s="115" t="s">
        <v>3242</v>
      </c>
      <c r="C292" s="37">
        <v>880021804</v>
      </c>
      <c r="D292" s="115" t="s">
        <v>345</v>
      </c>
      <c r="E292" s="115" t="s">
        <v>901</v>
      </c>
      <c r="F292" s="530" t="s">
        <v>3596</v>
      </c>
      <c r="G292" s="115" t="s">
        <v>3649</v>
      </c>
      <c r="H292" s="115" t="s">
        <v>1035</v>
      </c>
      <c r="I292" s="37"/>
      <c r="J292" s="115" t="s">
        <v>3266</v>
      </c>
      <c r="K292" s="109"/>
      <c r="L292" s="37"/>
      <c r="M292" s="37"/>
      <c r="N292" s="137" t="s">
        <v>3650</v>
      </c>
      <c r="O292" s="37"/>
      <c r="P292" s="37"/>
      <c r="Q292" s="37"/>
      <c r="R292" s="37"/>
      <c r="S292" s="37"/>
      <c r="T292" s="37"/>
      <c r="U292" s="37"/>
      <c r="V292" s="37"/>
      <c r="W292" s="37"/>
      <c r="X292" s="37"/>
      <c r="Y292" s="37"/>
      <c r="Z292" s="37"/>
      <c r="AA292" s="37"/>
      <c r="AB292" s="37"/>
      <c r="AC292" s="37"/>
      <c r="AD292" s="37"/>
      <c r="AE292" s="37"/>
      <c r="AF292" s="37"/>
    </row>
    <row r="293" spans="1:32">
      <c r="A293" s="115">
        <v>5.12</v>
      </c>
      <c r="B293" s="115" t="s">
        <v>3242</v>
      </c>
      <c r="C293" s="37">
        <v>880319782</v>
      </c>
      <c r="D293" s="115" t="s">
        <v>139</v>
      </c>
      <c r="E293" s="115" t="s">
        <v>149</v>
      </c>
      <c r="F293" s="115" t="s">
        <v>106</v>
      </c>
      <c r="G293" s="115" t="s">
        <v>811</v>
      </c>
      <c r="H293" s="115"/>
      <c r="I293" s="37"/>
      <c r="J293" s="115" t="s">
        <v>3245</v>
      </c>
      <c r="K293" s="109" t="s">
        <v>3556</v>
      </c>
      <c r="L293" s="37" t="s">
        <v>147</v>
      </c>
      <c r="M293" s="37">
        <v>14484</v>
      </c>
      <c r="N293" s="137"/>
      <c r="O293" s="37"/>
      <c r="P293" s="37"/>
      <c r="Q293" s="37"/>
      <c r="R293" s="37"/>
      <c r="S293" s="37"/>
      <c r="T293" s="37"/>
      <c r="U293" s="37"/>
      <c r="V293" s="37"/>
      <c r="W293" s="37"/>
      <c r="X293" s="37"/>
      <c r="Y293" s="37"/>
      <c r="Z293" s="37"/>
      <c r="AA293" s="37"/>
      <c r="AB293" s="37"/>
      <c r="AC293" s="37"/>
      <c r="AD293" s="37"/>
      <c r="AE293" s="37"/>
      <c r="AF293" s="37"/>
    </row>
    <row r="294" spans="1:32">
      <c r="A294" s="115">
        <v>5.13</v>
      </c>
      <c r="B294" s="115" t="s">
        <v>3242</v>
      </c>
      <c r="C294" s="37">
        <v>881710955</v>
      </c>
      <c r="D294" s="115" t="s">
        <v>139</v>
      </c>
      <c r="E294" s="115" t="s">
        <v>901</v>
      </c>
      <c r="F294" s="115" t="s">
        <v>3243</v>
      </c>
      <c r="G294" s="115" t="s">
        <v>1108</v>
      </c>
      <c r="H294" s="115" t="s">
        <v>1035</v>
      </c>
      <c r="I294" s="37"/>
      <c r="J294" s="115" t="s">
        <v>3245</v>
      </c>
      <c r="K294" s="109" t="s">
        <v>3325</v>
      </c>
      <c r="L294" s="37" t="s">
        <v>147</v>
      </c>
      <c r="M294" s="37">
        <v>78</v>
      </c>
      <c r="N294" s="137"/>
      <c r="O294" s="37"/>
      <c r="P294" s="37"/>
      <c r="Q294" s="37"/>
      <c r="R294" s="37"/>
      <c r="S294" s="37"/>
      <c r="T294" s="37"/>
      <c r="U294" s="37"/>
      <c r="V294" s="37"/>
      <c r="W294" s="37"/>
      <c r="X294" s="37"/>
      <c r="Y294" s="37"/>
      <c r="Z294" s="37"/>
      <c r="AA294" s="37"/>
      <c r="AB294" s="37"/>
      <c r="AC294" s="37"/>
      <c r="AD294" s="37"/>
      <c r="AE294" s="37"/>
      <c r="AF294" s="37"/>
    </row>
    <row r="295" spans="1:32">
      <c r="A295" s="115">
        <v>5.13</v>
      </c>
      <c r="B295" s="115" t="s">
        <v>3242</v>
      </c>
      <c r="C295" s="37">
        <v>882026538</v>
      </c>
      <c r="D295" s="115" t="s">
        <v>152</v>
      </c>
      <c r="E295" s="115" t="s">
        <v>206</v>
      </c>
      <c r="F295" s="115" t="s">
        <v>3651</v>
      </c>
      <c r="G295" s="115" t="s">
        <v>3652</v>
      </c>
      <c r="H295" s="115">
        <v>5.28</v>
      </c>
      <c r="I295" s="37"/>
      <c r="J295" s="115" t="s">
        <v>3245</v>
      </c>
      <c r="K295" s="109" t="s">
        <v>3653</v>
      </c>
      <c r="L295" s="37" t="s">
        <v>140</v>
      </c>
      <c r="M295" s="37">
        <v>33700</v>
      </c>
      <c r="N295" s="137"/>
      <c r="O295" s="37"/>
      <c r="P295" s="37"/>
      <c r="Q295" s="37"/>
      <c r="R295" s="37"/>
      <c r="S295" s="37"/>
      <c r="T295" s="37"/>
      <c r="U295" s="37"/>
      <c r="V295" s="37"/>
      <c r="W295" s="37"/>
      <c r="X295" s="37"/>
      <c r="Y295" s="37"/>
      <c r="Z295" s="37"/>
      <c r="AA295" s="37"/>
      <c r="AB295" s="37"/>
      <c r="AC295" s="37"/>
      <c r="AD295" s="37"/>
      <c r="AE295" s="37"/>
      <c r="AF295" s="37"/>
    </row>
    <row r="296" spans="1:32" ht="17">
      <c r="A296" s="115">
        <v>5.13</v>
      </c>
      <c r="B296" s="115" t="s">
        <v>3242</v>
      </c>
      <c r="C296" s="37">
        <v>881929462</v>
      </c>
      <c r="D296" s="115" t="s">
        <v>139</v>
      </c>
      <c r="E296" s="115" t="s">
        <v>206</v>
      </c>
      <c r="F296" s="115" t="s">
        <v>3251</v>
      </c>
      <c r="G296" s="115" t="s">
        <v>3654</v>
      </c>
      <c r="H296" s="115" t="s">
        <v>1003</v>
      </c>
      <c r="I296" s="37"/>
      <c r="J296" s="115" t="s">
        <v>3288</v>
      </c>
      <c r="K296" s="109" t="s">
        <v>3542</v>
      </c>
      <c r="L296" s="115" t="s">
        <v>140</v>
      </c>
      <c r="M296" s="37">
        <v>1000</v>
      </c>
      <c r="N296" s="137" t="s">
        <v>3655</v>
      </c>
      <c r="O296" s="37"/>
      <c r="P296" s="37"/>
      <c r="Q296" s="37"/>
      <c r="R296" s="37"/>
      <c r="S296" s="37"/>
      <c r="T296" s="37"/>
      <c r="U296" s="37"/>
      <c r="V296" s="37"/>
      <c r="W296" s="37"/>
      <c r="X296" s="37"/>
      <c r="Y296" s="37"/>
      <c r="Z296" s="37"/>
      <c r="AA296" s="37"/>
      <c r="AB296" s="37"/>
      <c r="AC296" s="37"/>
      <c r="AD296" s="37"/>
      <c r="AE296" s="37"/>
      <c r="AF296" s="37"/>
    </row>
    <row r="297" spans="1:32">
      <c r="A297" s="115">
        <v>5.13</v>
      </c>
      <c r="B297" s="115" t="s">
        <v>3242</v>
      </c>
      <c r="C297" s="37">
        <v>881497072</v>
      </c>
      <c r="D297" s="115" t="s">
        <v>139</v>
      </c>
      <c r="E297" s="115" t="s">
        <v>1413</v>
      </c>
      <c r="F297" s="115" t="s">
        <v>3243</v>
      </c>
      <c r="G297" s="115" t="s">
        <v>811</v>
      </c>
      <c r="H297" s="115">
        <v>5.15</v>
      </c>
      <c r="I297" s="37"/>
      <c r="J297" s="115" t="s">
        <v>3245</v>
      </c>
      <c r="K297" s="109" t="s">
        <v>3373</v>
      </c>
      <c r="L297" s="115" t="s">
        <v>147</v>
      </c>
      <c r="M297" s="37">
        <v>370.5</v>
      </c>
      <c r="N297" s="137"/>
      <c r="O297" s="37"/>
      <c r="P297" s="37"/>
      <c r="Q297" s="37"/>
      <c r="R297" s="37"/>
      <c r="S297" s="37"/>
      <c r="T297" s="37"/>
      <c r="U297" s="37"/>
      <c r="V297" s="37"/>
      <c r="W297" s="37"/>
      <c r="X297" s="37"/>
      <c r="Y297" s="37"/>
      <c r="Z297" s="37"/>
      <c r="AA297" s="37"/>
      <c r="AB297" s="37"/>
      <c r="AC297" s="37"/>
      <c r="AD297" s="37"/>
      <c r="AE297" s="37"/>
      <c r="AF297" s="37"/>
    </row>
    <row r="298" spans="1:32" ht="17">
      <c r="A298" s="115">
        <v>5.13</v>
      </c>
      <c r="B298" s="115" t="s">
        <v>3242</v>
      </c>
      <c r="C298" s="37">
        <v>881245848</v>
      </c>
      <c r="D298" s="115" t="s">
        <v>139</v>
      </c>
      <c r="E298" s="115" t="s">
        <v>1413</v>
      </c>
      <c r="F298" s="115" t="s">
        <v>3243</v>
      </c>
      <c r="G298" s="115" t="s">
        <v>811</v>
      </c>
      <c r="H298" s="115"/>
      <c r="I298" s="37"/>
      <c r="J298" s="115" t="s">
        <v>3245</v>
      </c>
      <c r="K298" s="109" t="s">
        <v>3373</v>
      </c>
      <c r="L298" s="115" t="s">
        <v>393</v>
      </c>
      <c r="M298" s="115" t="s">
        <v>3656</v>
      </c>
      <c r="N298" s="137" t="s">
        <v>3533</v>
      </c>
      <c r="O298" s="37"/>
      <c r="P298" s="37"/>
      <c r="Q298" s="37"/>
      <c r="R298" s="37"/>
      <c r="S298" s="37"/>
      <c r="T298" s="37"/>
      <c r="U298" s="37"/>
      <c r="V298" s="37"/>
      <c r="W298" s="37"/>
      <c r="X298" s="37"/>
      <c r="Y298" s="37"/>
      <c r="Z298" s="37"/>
      <c r="AA298" s="37"/>
      <c r="AB298" s="37"/>
      <c r="AC298" s="37"/>
      <c r="AD298" s="37"/>
      <c r="AE298" s="37"/>
      <c r="AF298" s="37"/>
    </row>
    <row r="299" spans="1:32">
      <c r="A299" s="115">
        <v>5.13</v>
      </c>
      <c r="B299" s="115" t="s">
        <v>3242</v>
      </c>
      <c r="C299" s="37">
        <v>880015317</v>
      </c>
      <c r="D299" s="115" t="s">
        <v>139</v>
      </c>
      <c r="E299" s="115" t="s">
        <v>1413</v>
      </c>
      <c r="F299" s="115" t="s">
        <v>3243</v>
      </c>
      <c r="G299" s="115" t="s">
        <v>811</v>
      </c>
      <c r="H299" s="115"/>
      <c r="I299" s="37"/>
      <c r="J299" s="115" t="s">
        <v>3245</v>
      </c>
      <c r="K299" s="109" t="s">
        <v>3657</v>
      </c>
      <c r="L299" s="37" t="s">
        <v>147</v>
      </c>
      <c r="M299" s="37">
        <v>153.5</v>
      </c>
      <c r="N299" s="137"/>
      <c r="O299" s="37"/>
      <c r="P299" s="37"/>
      <c r="Q299" s="37"/>
      <c r="R299" s="37"/>
      <c r="S299" s="37"/>
      <c r="T299" s="37"/>
      <c r="U299" s="37"/>
      <c r="V299" s="37"/>
      <c r="W299" s="37"/>
      <c r="X299" s="37"/>
      <c r="Y299" s="37"/>
      <c r="Z299" s="37"/>
      <c r="AA299" s="37"/>
      <c r="AB299" s="37"/>
      <c r="AC299" s="37"/>
      <c r="AD299" s="37"/>
      <c r="AE299" s="37"/>
      <c r="AF299" s="37"/>
    </row>
    <row r="300" spans="1:32">
      <c r="A300" s="115">
        <v>5.13</v>
      </c>
      <c r="B300" s="115" t="s">
        <v>3242</v>
      </c>
      <c r="C300" s="37">
        <v>880022059</v>
      </c>
      <c r="D300" s="115" t="s">
        <v>139</v>
      </c>
      <c r="E300" s="115" t="s">
        <v>175</v>
      </c>
      <c r="F300" s="115" t="s">
        <v>3243</v>
      </c>
      <c r="G300" s="115" t="s">
        <v>811</v>
      </c>
      <c r="H300" s="115">
        <v>5.13</v>
      </c>
      <c r="I300" s="37"/>
      <c r="J300" s="115" t="s">
        <v>3245</v>
      </c>
      <c r="K300" s="109" t="s">
        <v>3325</v>
      </c>
      <c r="L300" s="115" t="s">
        <v>147</v>
      </c>
      <c r="M300" s="37">
        <v>395</v>
      </c>
      <c r="N300" s="137"/>
      <c r="O300" s="37"/>
      <c r="P300" s="37"/>
      <c r="Q300" s="37"/>
      <c r="R300" s="37"/>
      <c r="S300" s="37"/>
      <c r="T300" s="37"/>
      <c r="U300" s="37"/>
      <c r="V300" s="37"/>
      <c r="W300" s="37"/>
      <c r="X300" s="37"/>
      <c r="Y300" s="37"/>
      <c r="Z300" s="37"/>
      <c r="AA300" s="37"/>
      <c r="AB300" s="37"/>
      <c r="AC300" s="37"/>
      <c r="AD300" s="37"/>
      <c r="AE300" s="37"/>
      <c r="AF300" s="37"/>
    </row>
    <row r="301" spans="1:32">
      <c r="A301" s="115">
        <v>5.13</v>
      </c>
      <c r="B301" s="115" t="s">
        <v>3242</v>
      </c>
      <c r="C301" s="115" t="s">
        <v>3658</v>
      </c>
      <c r="D301" s="115" t="s">
        <v>139</v>
      </c>
      <c r="E301" s="115" t="s">
        <v>901</v>
      </c>
      <c r="F301" s="115" t="s">
        <v>3651</v>
      </c>
      <c r="G301" s="115" t="s">
        <v>3659</v>
      </c>
      <c r="H301" s="115"/>
      <c r="I301" s="37"/>
      <c r="J301" s="115" t="s">
        <v>3288</v>
      </c>
      <c r="K301" s="109"/>
      <c r="L301" s="37"/>
      <c r="M301" s="37"/>
      <c r="N301" s="137"/>
      <c r="O301" s="37"/>
      <c r="P301" s="37"/>
      <c r="Q301" s="37"/>
      <c r="R301" s="37"/>
      <c r="S301" s="37"/>
      <c r="T301" s="37"/>
      <c r="U301" s="37"/>
      <c r="V301" s="37"/>
      <c r="W301" s="37"/>
      <c r="X301" s="37"/>
      <c r="Y301" s="37"/>
      <c r="Z301" s="37"/>
      <c r="AA301" s="37"/>
      <c r="AB301" s="37"/>
      <c r="AC301" s="37"/>
      <c r="AD301" s="37"/>
      <c r="AE301" s="37"/>
      <c r="AF301" s="37"/>
    </row>
    <row r="302" spans="1:32">
      <c r="A302" s="115">
        <v>5.13</v>
      </c>
      <c r="B302" s="115" t="s">
        <v>3242</v>
      </c>
      <c r="C302" s="37">
        <v>880021406</v>
      </c>
      <c r="D302" s="115" t="s">
        <v>139</v>
      </c>
      <c r="E302" s="115" t="s">
        <v>2590</v>
      </c>
      <c r="F302" s="115" t="s">
        <v>3243</v>
      </c>
      <c r="G302" s="115" t="s">
        <v>3660</v>
      </c>
      <c r="H302" s="115"/>
      <c r="I302" s="37"/>
      <c r="J302" s="115" t="s">
        <v>3245</v>
      </c>
      <c r="K302" s="109" t="s">
        <v>3325</v>
      </c>
      <c r="L302" s="37" t="s">
        <v>147</v>
      </c>
      <c r="M302" s="37">
        <v>1288</v>
      </c>
      <c r="N302" s="137"/>
      <c r="O302" s="37"/>
      <c r="P302" s="37"/>
      <c r="Q302" s="37"/>
      <c r="R302" s="37"/>
      <c r="S302" s="37"/>
      <c r="T302" s="37"/>
      <c r="U302" s="37"/>
      <c r="V302" s="37"/>
      <c r="W302" s="37"/>
      <c r="X302" s="37"/>
      <c r="Y302" s="37"/>
      <c r="Z302" s="37"/>
      <c r="AA302" s="37"/>
      <c r="AB302" s="37"/>
      <c r="AC302" s="37"/>
      <c r="AD302" s="37"/>
      <c r="AE302" s="37"/>
      <c r="AF302" s="37"/>
    </row>
    <row r="303" spans="1:32">
      <c r="A303" s="115">
        <v>5.13</v>
      </c>
      <c r="B303" s="115" t="s">
        <v>3242</v>
      </c>
      <c r="C303" s="37">
        <v>882098672</v>
      </c>
      <c r="D303" s="115" t="s">
        <v>139</v>
      </c>
      <c r="E303" s="115" t="s">
        <v>175</v>
      </c>
      <c r="F303" s="115" t="s">
        <v>3651</v>
      </c>
      <c r="G303" s="115" t="s">
        <v>3661</v>
      </c>
      <c r="H303" s="115">
        <v>5.13</v>
      </c>
      <c r="I303" s="37"/>
      <c r="J303" s="115" t="s">
        <v>3245</v>
      </c>
      <c r="K303" s="109" t="s">
        <v>3325</v>
      </c>
      <c r="L303" s="37" t="s">
        <v>140</v>
      </c>
      <c r="M303" s="37">
        <v>118</v>
      </c>
      <c r="N303" s="137"/>
      <c r="O303" s="37"/>
      <c r="P303" s="37"/>
      <c r="Q303" s="37"/>
      <c r="R303" s="37"/>
      <c r="S303" s="37"/>
      <c r="T303" s="37"/>
      <c r="U303" s="37"/>
      <c r="V303" s="37"/>
      <c r="W303" s="37"/>
      <c r="X303" s="37"/>
      <c r="Y303" s="37"/>
      <c r="Z303" s="37"/>
      <c r="AA303" s="37"/>
      <c r="AB303" s="37"/>
      <c r="AC303" s="37"/>
      <c r="AD303" s="37"/>
      <c r="AE303" s="37"/>
      <c r="AF303" s="37"/>
    </row>
    <row r="304" spans="1:32">
      <c r="A304" s="115">
        <v>5.13</v>
      </c>
      <c r="B304" s="115" t="s">
        <v>3242</v>
      </c>
      <c r="C304" s="37">
        <v>880592705</v>
      </c>
      <c r="D304" s="115" t="s">
        <v>345</v>
      </c>
      <c r="E304" s="115" t="s">
        <v>901</v>
      </c>
      <c r="F304" s="115" t="s">
        <v>106</v>
      </c>
      <c r="G304" s="115" t="s">
        <v>3662</v>
      </c>
      <c r="H304" s="115" t="s">
        <v>1035</v>
      </c>
      <c r="I304" s="37"/>
      <c r="J304" s="115" t="s">
        <v>3245</v>
      </c>
      <c r="K304" s="109" t="s">
        <v>3275</v>
      </c>
      <c r="L304" s="37" t="s">
        <v>147</v>
      </c>
      <c r="M304" s="37">
        <v>4500</v>
      </c>
      <c r="N304" s="137"/>
      <c r="O304" s="37"/>
      <c r="P304" s="37"/>
      <c r="Q304" s="37"/>
      <c r="R304" s="37"/>
      <c r="S304" s="37"/>
      <c r="T304" s="37"/>
      <c r="U304" s="37"/>
      <c r="V304" s="37"/>
      <c r="W304" s="37"/>
      <c r="X304" s="37"/>
      <c r="Y304" s="37"/>
      <c r="Z304" s="37"/>
      <c r="AA304" s="37"/>
      <c r="AB304" s="37"/>
      <c r="AC304" s="37"/>
      <c r="AD304" s="37"/>
      <c r="AE304" s="37"/>
      <c r="AF304" s="37"/>
    </row>
    <row r="305" spans="1:32">
      <c r="A305" s="115">
        <v>5.13</v>
      </c>
      <c r="B305" s="115" t="s">
        <v>3242</v>
      </c>
      <c r="C305" s="37">
        <v>880029510</v>
      </c>
      <c r="D305" s="115" t="s">
        <v>139</v>
      </c>
      <c r="E305" s="115" t="s">
        <v>839</v>
      </c>
      <c r="F305" s="115" t="s">
        <v>3243</v>
      </c>
      <c r="G305" s="115" t="s">
        <v>3567</v>
      </c>
      <c r="H305" s="115" t="s">
        <v>1051</v>
      </c>
      <c r="I305" s="37"/>
      <c r="J305" s="115" t="s">
        <v>3245</v>
      </c>
      <c r="K305" s="109" t="s">
        <v>3325</v>
      </c>
      <c r="L305" s="115" t="s">
        <v>147</v>
      </c>
      <c r="M305" s="37">
        <v>384</v>
      </c>
      <c r="N305" s="137"/>
      <c r="O305" s="37"/>
      <c r="P305" s="37"/>
      <c r="Q305" s="37"/>
      <c r="R305" s="37"/>
      <c r="S305" s="37"/>
      <c r="T305" s="37"/>
      <c r="U305" s="37"/>
      <c r="V305" s="37"/>
      <c r="W305" s="37"/>
      <c r="X305" s="37"/>
      <c r="Y305" s="37"/>
      <c r="Z305" s="37"/>
      <c r="AA305" s="37"/>
      <c r="AB305" s="37"/>
      <c r="AC305" s="37"/>
      <c r="AD305" s="37"/>
      <c r="AE305" s="37"/>
      <c r="AF305" s="37"/>
    </row>
    <row r="306" spans="1:32">
      <c r="A306" s="115">
        <v>5.13</v>
      </c>
      <c r="B306" s="115" t="s">
        <v>3242</v>
      </c>
      <c r="C306" s="37">
        <v>880127992</v>
      </c>
      <c r="D306" s="115" t="s">
        <v>152</v>
      </c>
      <c r="E306" s="115" t="s">
        <v>149</v>
      </c>
      <c r="F306" s="115" t="s">
        <v>3663</v>
      </c>
      <c r="G306" s="115" t="s">
        <v>981</v>
      </c>
      <c r="H306" s="115" t="s">
        <v>951</v>
      </c>
      <c r="I306" s="37"/>
      <c r="J306" s="115" t="s">
        <v>3245</v>
      </c>
      <c r="K306" s="109" t="s">
        <v>3325</v>
      </c>
      <c r="L306" s="37" t="s">
        <v>147</v>
      </c>
      <c r="M306" s="37">
        <v>1650</v>
      </c>
      <c r="N306" s="137"/>
      <c r="O306" s="37"/>
      <c r="P306" s="37"/>
      <c r="Q306" s="37"/>
      <c r="R306" s="37"/>
      <c r="S306" s="37"/>
      <c r="T306" s="37"/>
      <c r="U306" s="37"/>
      <c r="V306" s="37"/>
      <c r="W306" s="37"/>
      <c r="X306" s="37"/>
      <c r="Y306" s="37"/>
      <c r="Z306" s="37"/>
      <c r="AA306" s="37"/>
      <c r="AB306" s="37"/>
      <c r="AC306" s="37"/>
      <c r="AD306" s="37"/>
      <c r="AE306" s="37"/>
      <c r="AF306" s="37"/>
    </row>
    <row r="307" spans="1:32">
      <c r="A307" s="115">
        <v>5.13</v>
      </c>
      <c r="B307" s="115" t="s">
        <v>3242</v>
      </c>
      <c r="C307" s="37">
        <v>881793159</v>
      </c>
      <c r="D307" s="115" t="s">
        <v>139</v>
      </c>
      <c r="E307" s="115" t="s">
        <v>1413</v>
      </c>
      <c r="F307" s="115" t="s">
        <v>3243</v>
      </c>
      <c r="G307" s="115" t="s">
        <v>811</v>
      </c>
      <c r="H307" s="115"/>
      <c r="I307" s="37"/>
      <c r="J307" s="115" t="s">
        <v>3245</v>
      </c>
      <c r="K307" s="109" t="s">
        <v>3325</v>
      </c>
      <c r="L307" s="115" t="s">
        <v>147</v>
      </c>
      <c r="M307" s="37">
        <v>96.5</v>
      </c>
      <c r="N307" s="137"/>
      <c r="O307" s="37"/>
      <c r="P307" s="37"/>
      <c r="Q307" s="37"/>
      <c r="R307" s="37"/>
      <c r="S307" s="37"/>
      <c r="T307" s="37"/>
      <c r="U307" s="37"/>
      <c r="V307" s="37"/>
      <c r="W307" s="37"/>
      <c r="X307" s="37"/>
      <c r="Y307" s="37"/>
      <c r="Z307" s="37"/>
      <c r="AA307" s="37"/>
      <c r="AB307" s="37"/>
      <c r="AC307" s="37"/>
      <c r="AD307" s="37"/>
      <c r="AE307" s="37"/>
      <c r="AF307" s="37"/>
    </row>
    <row r="308" spans="1:32">
      <c r="A308" s="115">
        <v>5.13</v>
      </c>
      <c r="B308" s="115" t="s">
        <v>3242</v>
      </c>
      <c r="C308" s="37">
        <v>880357568</v>
      </c>
      <c r="D308" s="115" t="s">
        <v>139</v>
      </c>
      <c r="E308" s="115" t="s">
        <v>194</v>
      </c>
      <c r="F308" s="115" t="s">
        <v>3243</v>
      </c>
      <c r="G308" s="115" t="s">
        <v>3664</v>
      </c>
      <c r="H308" s="115"/>
      <c r="I308" s="37"/>
      <c r="J308" s="115" t="s">
        <v>3245</v>
      </c>
      <c r="K308" s="109" t="s">
        <v>3542</v>
      </c>
      <c r="L308" s="37" t="s">
        <v>147</v>
      </c>
      <c r="M308" s="37">
        <v>631.5</v>
      </c>
      <c r="N308" s="137"/>
      <c r="O308" s="37"/>
      <c r="P308" s="37"/>
      <c r="Q308" s="37"/>
      <c r="R308" s="37"/>
      <c r="S308" s="37"/>
      <c r="T308" s="37"/>
      <c r="U308" s="37"/>
      <c r="V308" s="37"/>
      <c r="W308" s="37"/>
      <c r="X308" s="37"/>
      <c r="Y308" s="37"/>
      <c r="Z308" s="37"/>
      <c r="AA308" s="37"/>
      <c r="AB308" s="37"/>
      <c r="AC308" s="37"/>
      <c r="AD308" s="37"/>
      <c r="AE308" s="37"/>
      <c r="AF308" s="37"/>
    </row>
    <row r="309" spans="1:32">
      <c r="A309" s="115">
        <v>5.13</v>
      </c>
      <c r="B309" s="115" t="s">
        <v>3242</v>
      </c>
      <c r="C309" s="37">
        <v>880481504</v>
      </c>
      <c r="D309" s="115" t="s">
        <v>139</v>
      </c>
      <c r="E309" s="115" t="s">
        <v>194</v>
      </c>
      <c r="F309" s="115" t="s">
        <v>3243</v>
      </c>
      <c r="G309" s="115" t="s">
        <v>1082</v>
      </c>
      <c r="H309" s="115"/>
      <c r="I309" s="37"/>
      <c r="J309" s="115" t="s">
        <v>3245</v>
      </c>
      <c r="K309" s="109" t="s">
        <v>3665</v>
      </c>
      <c r="L309" s="37" t="s">
        <v>147</v>
      </c>
      <c r="M309" s="37">
        <v>1990</v>
      </c>
      <c r="N309" s="137"/>
      <c r="O309" s="37"/>
      <c r="P309" s="37"/>
      <c r="Q309" s="37"/>
      <c r="R309" s="37"/>
      <c r="S309" s="37"/>
      <c r="T309" s="37"/>
      <c r="U309" s="37"/>
      <c r="V309" s="37"/>
      <c r="W309" s="37"/>
      <c r="X309" s="37"/>
      <c r="Y309" s="37"/>
      <c r="Z309" s="37"/>
      <c r="AA309" s="37"/>
      <c r="AB309" s="37"/>
      <c r="AC309" s="37"/>
      <c r="AD309" s="37"/>
      <c r="AE309" s="37"/>
      <c r="AF309" s="37"/>
    </row>
    <row r="310" spans="1:32" ht="17">
      <c r="A310" s="115">
        <v>5.13</v>
      </c>
      <c r="B310" s="115" t="s">
        <v>3242</v>
      </c>
      <c r="C310" s="37">
        <v>881548171</v>
      </c>
      <c r="D310" s="115" t="s">
        <v>139</v>
      </c>
      <c r="E310" s="115" t="s">
        <v>901</v>
      </c>
      <c r="F310" s="115" t="s">
        <v>3492</v>
      </c>
      <c r="G310" s="115" t="s">
        <v>3666</v>
      </c>
      <c r="H310" s="115"/>
      <c r="I310" s="37"/>
      <c r="J310" s="115" t="s">
        <v>3266</v>
      </c>
      <c r="K310" s="109"/>
      <c r="L310" s="37"/>
      <c r="M310" s="37"/>
      <c r="N310" s="137" t="s">
        <v>3667</v>
      </c>
      <c r="O310" s="37"/>
      <c r="P310" s="37"/>
      <c r="Q310" s="37"/>
      <c r="R310" s="37"/>
      <c r="S310" s="37"/>
      <c r="T310" s="37"/>
      <c r="U310" s="37"/>
      <c r="V310" s="37"/>
      <c r="W310" s="37"/>
      <c r="X310" s="37"/>
      <c r="Y310" s="37"/>
      <c r="Z310" s="37"/>
      <c r="AA310" s="37"/>
      <c r="AB310" s="37"/>
      <c r="AC310" s="37"/>
      <c r="AD310" s="37"/>
      <c r="AE310" s="37"/>
      <c r="AF310" s="37"/>
    </row>
    <row r="311" spans="1:32">
      <c r="A311" s="115">
        <v>5.13</v>
      </c>
      <c r="B311" s="115" t="s">
        <v>3242</v>
      </c>
      <c r="C311" s="37">
        <v>881576694</v>
      </c>
      <c r="D311" s="115" t="s">
        <v>139</v>
      </c>
      <c r="E311" s="115" t="s">
        <v>901</v>
      </c>
      <c r="F311" s="115" t="s">
        <v>3492</v>
      </c>
      <c r="G311" s="530" t="s">
        <v>3668</v>
      </c>
      <c r="H311" s="115"/>
      <c r="I311" s="37"/>
      <c r="J311" s="115" t="s">
        <v>3288</v>
      </c>
      <c r="K311" s="109"/>
      <c r="L311" s="37"/>
      <c r="M311" s="37"/>
      <c r="N311" s="137"/>
      <c r="O311" s="37"/>
      <c r="P311" s="37"/>
      <c r="Q311" s="37"/>
      <c r="R311" s="37"/>
      <c r="S311" s="37"/>
      <c r="T311" s="37"/>
      <c r="U311" s="37"/>
      <c r="V311" s="37"/>
      <c r="W311" s="37"/>
      <c r="X311" s="37"/>
      <c r="Y311" s="37"/>
      <c r="Z311" s="37"/>
      <c r="AA311" s="37"/>
      <c r="AB311" s="37"/>
      <c r="AC311" s="37"/>
      <c r="AD311" s="37"/>
      <c r="AE311" s="37"/>
      <c r="AF311" s="37"/>
    </row>
    <row r="312" spans="1:32" ht="51">
      <c r="A312" s="115">
        <v>5.13</v>
      </c>
      <c r="B312" s="115" t="s">
        <v>3242</v>
      </c>
      <c r="C312" s="37">
        <v>880409669</v>
      </c>
      <c r="D312" s="115" t="s">
        <v>139</v>
      </c>
      <c r="E312" s="115" t="s">
        <v>156</v>
      </c>
      <c r="F312" s="115" t="s">
        <v>3492</v>
      </c>
      <c r="G312" s="137" t="s">
        <v>3669</v>
      </c>
      <c r="H312" s="115" t="s">
        <v>1310</v>
      </c>
      <c r="I312" s="37"/>
      <c r="J312" s="115" t="s">
        <v>3288</v>
      </c>
      <c r="K312" s="109"/>
      <c r="L312" s="37"/>
      <c r="M312" s="37"/>
      <c r="N312" s="137"/>
      <c r="O312" s="37"/>
      <c r="P312" s="37"/>
      <c r="Q312" s="37"/>
      <c r="R312" s="37"/>
      <c r="S312" s="37"/>
      <c r="T312" s="37"/>
      <c r="U312" s="37"/>
      <c r="V312" s="37"/>
      <c r="W312" s="37"/>
      <c r="X312" s="37"/>
      <c r="Y312" s="37"/>
      <c r="Z312" s="37"/>
      <c r="AA312" s="37"/>
      <c r="AB312" s="37"/>
      <c r="AC312" s="37"/>
      <c r="AD312" s="37"/>
      <c r="AE312" s="37"/>
      <c r="AF312" s="37"/>
    </row>
    <row r="313" spans="1:32">
      <c r="A313" s="23"/>
      <c r="B313" s="23"/>
      <c r="C313" s="23"/>
      <c r="D313" s="23"/>
      <c r="E313" s="23"/>
      <c r="F313" s="23"/>
      <c r="G313" s="23"/>
      <c r="H313" s="23"/>
      <c r="I313" s="23"/>
      <c r="J313" s="23"/>
      <c r="K313" s="23"/>
      <c r="L313" s="23"/>
      <c r="M313" s="23"/>
      <c r="N313" s="23"/>
      <c r="O313" s="23"/>
      <c r="P313" s="23"/>
      <c r="Q313" s="23"/>
      <c r="R313" s="23"/>
      <c r="S313" s="23"/>
      <c r="T313" s="23"/>
      <c r="U313" s="23"/>
      <c r="V313" s="23"/>
      <c r="W313" s="23"/>
      <c r="X313" s="23"/>
      <c r="Y313" s="23"/>
      <c r="Z313" s="23"/>
      <c r="AA313" s="23"/>
      <c r="AB313" s="23"/>
      <c r="AC313" s="23"/>
      <c r="AD313" s="23"/>
      <c r="AE313" s="23"/>
      <c r="AF313" s="23"/>
    </row>
    <row r="314" spans="1:32">
      <c r="A314" s="115">
        <v>5.13</v>
      </c>
      <c r="B314" s="115" t="s">
        <v>3242</v>
      </c>
      <c r="C314" s="37">
        <v>881372864</v>
      </c>
      <c r="D314" s="115" t="s">
        <v>152</v>
      </c>
      <c r="E314" s="115" t="s">
        <v>138</v>
      </c>
      <c r="F314" s="115" t="s">
        <v>106</v>
      </c>
      <c r="G314" s="115" t="s">
        <v>3670</v>
      </c>
      <c r="H314" s="115" t="s">
        <v>1035</v>
      </c>
      <c r="I314" s="37"/>
      <c r="J314" s="115" t="s">
        <v>3288</v>
      </c>
      <c r="K314" s="109" t="s">
        <v>3325</v>
      </c>
      <c r="L314" s="37" t="s">
        <v>147</v>
      </c>
      <c r="M314" s="37">
        <v>178.5</v>
      </c>
      <c r="N314" s="137"/>
      <c r="O314" s="37"/>
      <c r="P314" s="37"/>
      <c r="Q314" s="37"/>
      <c r="R314" s="37"/>
      <c r="S314" s="37"/>
      <c r="T314" s="37"/>
      <c r="U314" s="37"/>
      <c r="V314" s="37"/>
      <c r="W314" s="37"/>
      <c r="X314" s="37"/>
      <c r="Y314" s="37"/>
      <c r="Z314" s="37"/>
      <c r="AA314" s="37"/>
      <c r="AB314" s="37"/>
      <c r="AC314" s="37"/>
      <c r="AD314" s="37"/>
      <c r="AE314" s="37"/>
      <c r="AF314" s="37"/>
    </row>
    <row r="315" spans="1:32">
      <c r="A315" s="115">
        <v>5.13</v>
      </c>
      <c r="B315" s="115" t="s">
        <v>3242</v>
      </c>
      <c r="C315" s="37">
        <v>880047138</v>
      </c>
      <c r="D315" s="115" t="s">
        <v>139</v>
      </c>
      <c r="E315" s="115" t="s">
        <v>206</v>
      </c>
      <c r="F315" s="115" t="s">
        <v>106</v>
      </c>
      <c r="G315" s="115" t="s">
        <v>3671</v>
      </c>
      <c r="H315" s="115" t="s">
        <v>1003</v>
      </c>
      <c r="I315" s="37"/>
      <c r="J315" s="115"/>
      <c r="K315" s="109"/>
      <c r="L315" s="37"/>
      <c r="M315" s="37"/>
      <c r="N315" s="137"/>
      <c r="O315" s="37"/>
      <c r="P315" s="37"/>
      <c r="Q315" s="37"/>
      <c r="R315" s="37"/>
      <c r="S315" s="37"/>
      <c r="T315" s="37"/>
      <c r="U315" s="37"/>
      <c r="V315" s="37"/>
      <c r="W315" s="37"/>
      <c r="X315" s="37"/>
      <c r="Y315" s="37"/>
      <c r="Z315" s="37"/>
      <c r="AA315" s="37"/>
      <c r="AB315" s="37"/>
      <c r="AC315" s="37"/>
      <c r="AD315" s="37"/>
      <c r="AE315" s="37"/>
      <c r="AF315" s="37"/>
    </row>
    <row r="316" spans="1:32">
      <c r="A316" s="115">
        <v>5.13</v>
      </c>
      <c r="B316" s="115" t="s">
        <v>3242</v>
      </c>
      <c r="C316" s="37">
        <v>880027934</v>
      </c>
      <c r="D316" s="115" t="s">
        <v>139</v>
      </c>
      <c r="E316" s="115" t="s">
        <v>175</v>
      </c>
      <c r="F316" s="115" t="s">
        <v>3243</v>
      </c>
      <c r="G316" s="115" t="s">
        <v>981</v>
      </c>
      <c r="H316" s="115" t="s">
        <v>1003</v>
      </c>
      <c r="I316" s="37"/>
      <c r="J316" s="115" t="s">
        <v>3245</v>
      </c>
      <c r="K316" s="109" t="s">
        <v>3325</v>
      </c>
      <c r="L316" s="37" t="s">
        <v>147</v>
      </c>
      <c r="M316" s="37">
        <v>819.16</v>
      </c>
      <c r="N316" s="137"/>
      <c r="O316" s="37"/>
      <c r="P316" s="37"/>
      <c r="Q316" s="37"/>
      <c r="R316" s="37"/>
      <c r="S316" s="37"/>
      <c r="T316" s="37"/>
      <c r="U316" s="37"/>
      <c r="V316" s="37"/>
      <c r="W316" s="37"/>
      <c r="X316" s="37"/>
      <c r="Y316" s="37"/>
      <c r="Z316" s="37"/>
      <c r="AA316" s="37"/>
      <c r="AB316" s="37"/>
      <c r="AC316" s="37"/>
      <c r="AD316" s="37"/>
      <c r="AE316" s="37"/>
      <c r="AF316" s="37"/>
    </row>
    <row r="317" spans="1:32">
      <c r="A317" s="115">
        <v>5.13</v>
      </c>
      <c r="B317" s="115" t="s">
        <v>3242</v>
      </c>
      <c r="C317" s="37">
        <v>881077378</v>
      </c>
      <c r="D317" s="115" t="s">
        <v>152</v>
      </c>
      <c r="E317" s="115" t="s">
        <v>901</v>
      </c>
      <c r="F317" s="115" t="s">
        <v>106</v>
      </c>
      <c r="G317" s="115" t="s">
        <v>3672</v>
      </c>
      <c r="H317" s="115" t="s">
        <v>1035</v>
      </c>
      <c r="I317" s="37"/>
      <c r="J317" s="115" t="s">
        <v>3288</v>
      </c>
      <c r="K317" s="109" t="s">
        <v>3373</v>
      </c>
      <c r="L317" s="37" t="s">
        <v>147</v>
      </c>
      <c r="M317" s="37">
        <v>80</v>
      </c>
      <c r="N317" s="137"/>
      <c r="O317" s="37"/>
      <c r="P317" s="37"/>
      <c r="Q317" s="37"/>
      <c r="R317" s="37"/>
      <c r="S317" s="37"/>
      <c r="T317" s="37"/>
      <c r="U317" s="37"/>
      <c r="V317" s="37"/>
      <c r="W317" s="37"/>
      <c r="X317" s="37"/>
      <c r="Y317" s="37"/>
      <c r="Z317" s="37"/>
      <c r="AA317" s="37"/>
      <c r="AB317" s="37"/>
      <c r="AC317" s="37"/>
      <c r="AD317" s="37"/>
      <c r="AE317" s="37"/>
      <c r="AF317" s="37"/>
    </row>
    <row r="318" spans="1:32">
      <c r="A318" s="115">
        <v>5.13</v>
      </c>
      <c r="B318" s="115" t="s">
        <v>3242</v>
      </c>
      <c r="C318" s="37">
        <v>881278347</v>
      </c>
      <c r="D318" s="115" t="s">
        <v>139</v>
      </c>
      <c r="E318" s="115" t="s">
        <v>175</v>
      </c>
      <c r="F318" s="115" t="s">
        <v>3243</v>
      </c>
      <c r="G318" s="115" t="s">
        <v>981</v>
      </c>
      <c r="H318" s="115"/>
      <c r="I318" s="37"/>
      <c r="J318" s="115" t="s">
        <v>3245</v>
      </c>
      <c r="K318" s="109" t="s">
        <v>3325</v>
      </c>
      <c r="L318" s="115" t="s">
        <v>147</v>
      </c>
      <c r="M318" s="37">
        <v>236.5</v>
      </c>
      <c r="N318" s="137"/>
      <c r="O318" s="37"/>
      <c r="P318" s="37"/>
      <c r="Q318" s="37"/>
      <c r="R318" s="37"/>
      <c r="S318" s="37"/>
      <c r="T318" s="37"/>
      <c r="U318" s="37"/>
      <c r="V318" s="37"/>
      <c r="W318" s="37"/>
      <c r="X318" s="37"/>
      <c r="Y318" s="37"/>
      <c r="Z318" s="37"/>
      <c r="AA318" s="37"/>
      <c r="AB318" s="37"/>
      <c r="AC318" s="37"/>
      <c r="AD318" s="37"/>
      <c r="AE318" s="37"/>
      <c r="AF318" s="37"/>
    </row>
    <row r="319" spans="1:32" ht="34">
      <c r="A319" s="115">
        <v>5.13</v>
      </c>
      <c r="B319" s="115" t="s">
        <v>3242</v>
      </c>
      <c r="C319" s="37">
        <v>881335788</v>
      </c>
      <c r="D319" s="115" t="s">
        <v>152</v>
      </c>
      <c r="E319" s="115" t="s">
        <v>194</v>
      </c>
      <c r="F319" s="115" t="s">
        <v>3673</v>
      </c>
      <c r="G319" s="137" t="s">
        <v>3674</v>
      </c>
      <c r="H319" s="115"/>
      <c r="I319" s="37"/>
      <c r="J319" s="115" t="s">
        <v>3245</v>
      </c>
      <c r="K319" s="109" t="s">
        <v>3356</v>
      </c>
      <c r="L319" s="37" t="s">
        <v>140</v>
      </c>
      <c r="M319" s="37">
        <v>1101.24</v>
      </c>
      <c r="N319" s="137"/>
      <c r="O319" s="37"/>
      <c r="P319" s="37"/>
      <c r="Q319" s="37"/>
      <c r="R319" s="37"/>
      <c r="S319" s="37"/>
      <c r="T319" s="37"/>
      <c r="U319" s="37"/>
      <c r="V319" s="37"/>
      <c r="W319" s="37"/>
      <c r="X319" s="37"/>
      <c r="Y319" s="37"/>
      <c r="Z319" s="37"/>
      <c r="AA319" s="37"/>
      <c r="AB319" s="37"/>
      <c r="AC319" s="37"/>
      <c r="AD319" s="37"/>
      <c r="AE319" s="37"/>
      <c r="AF319" s="37"/>
    </row>
    <row r="320" spans="1:32">
      <c r="A320" s="115">
        <v>5.13</v>
      </c>
      <c r="B320" s="115" t="s">
        <v>3242</v>
      </c>
      <c r="C320" s="37">
        <v>880475322</v>
      </c>
      <c r="D320" s="115" t="s">
        <v>139</v>
      </c>
      <c r="E320" s="115" t="s">
        <v>156</v>
      </c>
      <c r="F320" s="115" t="s">
        <v>315</v>
      </c>
      <c r="G320" s="115" t="s">
        <v>3675</v>
      </c>
      <c r="H320" s="115" t="s">
        <v>1035</v>
      </c>
      <c r="I320" s="37"/>
      <c r="J320" s="115" t="s">
        <v>3245</v>
      </c>
      <c r="K320" s="109" t="s">
        <v>3325</v>
      </c>
      <c r="L320" s="37" t="s">
        <v>147</v>
      </c>
      <c r="M320" s="37">
        <v>973.04</v>
      </c>
      <c r="N320" s="137"/>
      <c r="O320" s="37"/>
      <c r="P320" s="37"/>
      <c r="Q320" s="37"/>
      <c r="R320" s="37"/>
      <c r="S320" s="37"/>
      <c r="T320" s="37"/>
      <c r="U320" s="37"/>
      <c r="V320" s="37"/>
      <c r="W320" s="37"/>
      <c r="X320" s="37"/>
      <c r="Y320" s="37"/>
      <c r="Z320" s="37"/>
      <c r="AA320" s="37"/>
      <c r="AB320" s="37"/>
      <c r="AC320" s="37"/>
      <c r="AD320" s="37"/>
      <c r="AE320" s="37"/>
      <c r="AF320" s="37"/>
    </row>
    <row r="321" spans="1:32">
      <c r="A321" s="115">
        <v>5.13</v>
      </c>
      <c r="B321" s="115" t="s">
        <v>3242</v>
      </c>
      <c r="C321" s="37">
        <v>880594205</v>
      </c>
      <c r="D321" s="115" t="s">
        <v>139</v>
      </c>
      <c r="E321" s="115" t="s">
        <v>194</v>
      </c>
      <c r="F321" s="115" t="s">
        <v>3243</v>
      </c>
      <c r="G321" s="115" t="s">
        <v>981</v>
      </c>
      <c r="H321" s="115"/>
      <c r="I321" s="115"/>
      <c r="J321" s="115" t="s">
        <v>3245</v>
      </c>
      <c r="K321" s="109" t="s">
        <v>3676</v>
      </c>
      <c r="L321" s="37" t="s">
        <v>147</v>
      </c>
      <c r="M321" s="37">
        <v>2158.58</v>
      </c>
      <c r="N321" s="137"/>
      <c r="O321" s="37"/>
      <c r="P321" s="37"/>
      <c r="Q321" s="37"/>
      <c r="R321" s="37"/>
      <c r="S321" s="37"/>
      <c r="T321" s="37"/>
      <c r="U321" s="37"/>
      <c r="V321" s="37"/>
      <c r="W321" s="37"/>
      <c r="X321" s="37"/>
      <c r="Y321" s="37"/>
      <c r="Z321" s="37"/>
      <c r="AA321" s="37"/>
      <c r="AB321" s="37"/>
      <c r="AC321" s="37"/>
      <c r="AD321" s="37"/>
      <c r="AE321" s="37"/>
      <c r="AF321" s="37"/>
    </row>
    <row r="322" spans="1:32">
      <c r="A322" s="115">
        <v>5.13</v>
      </c>
      <c r="B322" s="115" t="s">
        <v>3242</v>
      </c>
      <c r="C322" s="37">
        <v>880217392</v>
      </c>
      <c r="D322" s="115" t="s">
        <v>139</v>
      </c>
      <c r="E322" s="115" t="s">
        <v>901</v>
      </c>
      <c r="F322" s="115" t="s">
        <v>3243</v>
      </c>
      <c r="G322" s="115" t="s">
        <v>3677</v>
      </c>
      <c r="H322" s="115">
        <v>5.15</v>
      </c>
      <c r="I322" s="37"/>
      <c r="J322" s="115" t="s">
        <v>3288</v>
      </c>
      <c r="K322" s="109" t="s">
        <v>3275</v>
      </c>
      <c r="L322" s="37" t="s">
        <v>147</v>
      </c>
      <c r="M322" s="37">
        <v>309</v>
      </c>
      <c r="N322" s="137"/>
      <c r="O322" s="37"/>
      <c r="P322" s="37"/>
      <c r="Q322" s="37"/>
      <c r="R322" s="37"/>
      <c r="S322" s="37"/>
      <c r="T322" s="37"/>
      <c r="U322" s="37"/>
      <c r="V322" s="37"/>
      <c r="W322" s="37"/>
      <c r="X322" s="37"/>
      <c r="Y322" s="37"/>
      <c r="Z322" s="37"/>
      <c r="AA322" s="37"/>
      <c r="AB322" s="37"/>
      <c r="AC322" s="37"/>
      <c r="AD322" s="37"/>
      <c r="AE322" s="37"/>
      <c r="AF322" s="37"/>
    </row>
    <row r="323" spans="1:32" ht="34">
      <c r="A323" s="115">
        <v>5.13</v>
      </c>
      <c r="B323" s="115" t="s">
        <v>3242</v>
      </c>
      <c r="C323" s="37">
        <v>881335697</v>
      </c>
      <c r="D323" s="115" t="s">
        <v>139</v>
      </c>
      <c r="E323" s="115" t="s">
        <v>149</v>
      </c>
      <c r="F323" s="115" t="s">
        <v>3492</v>
      </c>
      <c r="G323" s="137" t="s">
        <v>3678</v>
      </c>
      <c r="H323" s="115" t="s">
        <v>3679</v>
      </c>
      <c r="I323" s="37"/>
      <c r="J323" s="115" t="s">
        <v>3288</v>
      </c>
      <c r="K323" s="109"/>
      <c r="L323" s="37"/>
      <c r="M323" s="37"/>
      <c r="N323" s="137"/>
      <c r="O323" s="37"/>
      <c r="P323" s="37"/>
      <c r="Q323" s="37"/>
      <c r="R323" s="37"/>
      <c r="S323" s="37"/>
      <c r="T323" s="37"/>
      <c r="U323" s="37"/>
      <c r="V323" s="37"/>
      <c r="W323" s="37"/>
      <c r="X323" s="37"/>
      <c r="Y323" s="37"/>
      <c r="Z323" s="37"/>
      <c r="AA323" s="37"/>
      <c r="AB323" s="37"/>
      <c r="AC323" s="37"/>
      <c r="AD323" s="37"/>
      <c r="AE323" s="37"/>
      <c r="AF323" s="37"/>
    </row>
    <row r="324" spans="1:32">
      <c r="A324" s="115">
        <v>5.13</v>
      </c>
      <c r="B324" s="115" t="s">
        <v>3242</v>
      </c>
      <c r="C324" s="37">
        <v>880011476</v>
      </c>
      <c r="D324" s="115" t="s">
        <v>139</v>
      </c>
      <c r="E324" s="115" t="s">
        <v>149</v>
      </c>
      <c r="F324" s="115" t="s">
        <v>3243</v>
      </c>
      <c r="G324" s="115" t="s">
        <v>981</v>
      </c>
      <c r="H324" s="115" t="s">
        <v>1003</v>
      </c>
      <c r="I324" s="37"/>
      <c r="J324" s="115" t="s">
        <v>3245</v>
      </c>
      <c r="K324" s="109" t="s">
        <v>3325</v>
      </c>
      <c r="L324" s="115" t="s">
        <v>147</v>
      </c>
      <c r="M324" s="37">
        <v>397</v>
      </c>
      <c r="N324" s="137"/>
      <c r="O324" s="37"/>
      <c r="P324" s="37"/>
      <c r="Q324" s="37"/>
      <c r="R324" s="37"/>
      <c r="S324" s="37"/>
      <c r="T324" s="37"/>
      <c r="U324" s="37"/>
      <c r="V324" s="37"/>
      <c r="W324" s="37"/>
      <c r="X324" s="37"/>
      <c r="Y324" s="37"/>
      <c r="Z324" s="37"/>
      <c r="AA324" s="37"/>
      <c r="AB324" s="37"/>
      <c r="AC324" s="37"/>
      <c r="AD324" s="37"/>
      <c r="AE324" s="37"/>
      <c r="AF324" s="37"/>
    </row>
    <row r="325" spans="1:32">
      <c r="A325" s="115">
        <v>5.13</v>
      </c>
      <c r="B325" s="115" t="s">
        <v>3242</v>
      </c>
      <c r="C325" s="37">
        <v>881592117</v>
      </c>
      <c r="D325" s="115" t="s">
        <v>152</v>
      </c>
      <c r="E325" s="115" t="s">
        <v>149</v>
      </c>
      <c r="F325" s="115" t="s">
        <v>106</v>
      </c>
      <c r="G325" s="115" t="s">
        <v>3680</v>
      </c>
      <c r="H325" s="115"/>
      <c r="I325" s="37"/>
      <c r="J325" s="115" t="s">
        <v>3245</v>
      </c>
      <c r="K325" s="109" t="s">
        <v>3325</v>
      </c>
      <c r="L325" s="37" t="s">
        <v>140</v>
      </c>
      <c r="M325" s="37">
        <v>1430</v>
      </c>
      <c r="N325" s="137"/>
      <c r="O325" s="37"/>
      <c r="P325" s="37"/>
      <c r="Q325" s="37"/>
      <c r="R325" s="37"/>
      <c r="S325" s="37"/>
      <c r="T325" s="37"/>
      <c r="U325" s="37"/>
      <c r="V325" s="37"/>
      <c r="W325" s="37"/>
      <c r="X325" s="37"/>
      <c r="Y325" s="37"/>
      <c r="Z325" s="37"/>
      <c r="AA325" s="37"/>
      <c r="AB325" s="37"/>
      <c r="AC325" s="37"/>
      <c r="AD325" s="37"/>
      <c r="AE325" s="37"/>
      <c r="AF325" s="37"/>
    </row>
    <row r="326" spans="1:32">
      <c r="A326" s="115">
        <v>5.14</v>
      </c>
      <c r="B326" s="115" t="s">
        <v>3242</v>
      </c>
      <c r="C326" s="37">
        <v>881047136</v>
      </c>
      <c r="D326" s="115" t="s">
        <v>345</v>
      </c>
      <c r="E326" s="115" t="s">
        <v>901</v>
      </c>
      <c r="F326" s="115" t="s">
        <v>106</v>
      </c>
      <c r="G326" s="115" t="s">
        <v>3608</v>
      </c>
      <c r="H326" s="115" t="s">
        <v>1035</v>
      </c>
      <c r="I326" s="37"/>
      <c r="J326" s="115" t="s">
        <v>3245</v>
      </c>
      <c r="K326" s="109" t="s">
        <v>3275</v>
      </c>
      <c r="L326" s="37" t="s">
        <v>147</v>
      </c>
      <c r="M326" s="37">
        <v>300</v>
      </c>
      <c r="N326" s="115"/>
      <c r="O326" s="37"/>
      <c r="P326" s="37"/>
      <c r="Q326" s="37"/>
      <c r="R326" s="37"/>
      <c r="S326" s="37"/>
      <c r="T326" s="37"/>
      <c r="U326" s="37"/>
      <c r="V326" s="37"/>
      <c r="W326" s="37"/>
      <c r="X326" s="37"/>
      <c r="Y326" s="37"/>
      <c r="Z326" s="37"/>
      <c r="AA326" s="37"/>
      <c r="AB326" s="37"/>
      <c r="AC326" s="37"/>
      <c r="AD326" s="37"/>
      <c r="AE326" s="37"/>
      <c r="AF326" s="37"/>
    </row>
    <row r="327" spans="1:32" ht="34">
      <c r="A327" s="115">
        <v>5.14</v>
      </c>
      <c r="B327" s="115" t="s">
        <v>3242</v>
      </c>
      <c r="C327" s="37">
        <v>880027934</v>
      </c>
      <c r="D327" s="115" t="s">
        <v>139</v>
      </c>
      <c r="E327" s="115" t="s">
        <v>175</v>
      </c>
      <c r="F327" s="115" t="s">
        <v>106</v>
      </c>
      <c r="G327" s="115" t="s">
        <v>3681</v>
      </c>
      <c r="H327" s="115" t="s">
        <v>1003</v>
      </c>
      <c r="I327" s="37"/>
      <c r="J327" s="115" t="s">
        <v>3245</v>
      </c>
      <c r="K327" s="109" t="s">
        <v>3362</v>
      </c>
      <c r="L327" s="115" t="s">
        <v>140</v>
      </c>
      <c r="M327" s="37">
        <v>3589.04</v>
      </c>
      <c r="N327" s="137" t="s">
        <v>3682</v>
      </c>
      <c r="O327" s="37"/>
      <c r="P327" s="37"/>
      <c r="Q327" s="37"/>
      <c r="R327" s="37"/>
      <c r="S327" s="37"/>
      <c r="T327" s="37"/>
      <c r="U327" s="37"/>
      <c r="V327" s="37"/>
      <c r="W327" s="37"/>
      <c r="X327" s="37"/>
      <c r="Y327" s="37"/>
      <c r="Z327" s="37"/>
      <c r="AA327" s="37"/>
      <c r="AB327" s="37"/>
      <c r="AC327" s="37"/>
      <c r="AD327" s="37"/>
      <c r="AE327" s="37"/>
      <c r="AF327" s="37"/>
    </row>
    <row r="328" spans="1:32" ht="51">
      <c r="A328" s="115">
        <v>5.14</v>
      </c>
      <c r="B328" s="115" t="s">
        <v>3242</v>
      </c>
      <c r="C328" s="37">
        <v>880696389</v>
      </c>
      <c r="D328" s="115" t="s">
        <v>139</v>
      </c>
      <c r="E328" s="115" t="s">
        <v>206</v>
      </c>
      <c r="F328" s="115" t="s">
        <v>3589</v>
      </c>
      <c r="G328" s="115" t="s">
        <v>3683</v>
      </c>
      <c r="H328" s="115" t="s">
        <v>951</v>
      </c>
      <c r="I328" s="37"/>
      <c r="J328" s="115" t="s">
        <v>3245</v>
      </c>
      <c r="K328" s="109" t="s">
        <v>3362</v>
      </c>
      <c r="L328" s="115" t="s">
        <v>140</v>
      </c>
      <c r="M328" s="37">
        <v>420</v>
      </c>
      <c r="N328" s="137" t="s">
        <v>3684</v>
      </c>
      <c r="O328" s="37"/>
      <c r="P328" s="37"/>
      <c r="Q328" s="37"/>
      <c r="R328" s="37"/>
      <c r="S328" s="37"/>
      <c r="T328" s="37"/>
      <c r="U328" s="37"/>
      <c r="V328" s="37"/>
      <c r="W328" s="37"/>
      <c r="X328" s="37"/>
      <c r="Y328" s="37"/>
      <c r="Z328" s="37"/>
      <c r="AA328" s="37"/>
      <c r="AB328" s="37"/>
      <c r="AC328" s="37"/>
      <c r="AD328" s="37"/>
      <c r="AE328" s="37"/>
      <c r="AF328" s="37"/>
    </row>
    <row r="329" spans="1:32" ht="51">
      <c r="A329" s="115">
        <v>5.14</v>
      </c>
      <c r="B329" s="115" t="s">
        <v>3242</v>
      </c>
      <c r="C329" s="37">
        <v>881425395</v>
      </c>
      <c r="D329" s="115" t="s">
        <v>345</v>
      </c>
      <c r="E329" s="115" t="s">
        <v>2590</v>
      </c>
      <c r="F329" s="115" t="s">
        <v>106</v>
      </c>
      <c r="G329" s="115" t="s">
        <v>3685</v>
      </c>
      <c r="H329" s="115"/>
      <c r="I329" s="37"/>
      <c r="J329" s="115" t="s">
        <v>3245</v>
      </c>
      <c r="K329" s="109" t="s">
        <v>3362</v>
      </c>
      <c r="L329" s="115" t="s">
        <v>140</v>
      </c>
      <c r="M329" s="37">
        <v>801</v>
      </c>
      <c r="N329" s="137" t="s">
        <v>3686</v>
      </c>
      <c r="O329" s="37"/>
      <c r="P329" s="37"/>
      <c r="Q329" s="37"/>
      <c r="R329" s="37"/>
      <c r="S329" s="37"/>
      <c r="T329" s="37"/>
      <c r="U329" s="37"/>
      <c r="V329" s="37"/>
      <c r="W329" s="37"/>
      <c r="X329" s="37"/>
      <c r="Y329" s="37"/>
      <c r="Z329" s="37"/>
      <c r="AA329" s="37"/>
      <c r="AB329" s="37"/>
      <c r="AC329" s="37"/>
      <c r="AD329" s="37"/>
      <c r="AE329" s="37"/>
      <c r="AF329" s="37"/>
    </row>
    <row r="330" spans="1:32" ht="68">
      <c r="A330" s="115">
        <v>5.14</v>
      </c>
      <c r="B330" s="115" t="s">
        <v>3242</v>
      </c>
      <c r="C330" s="37">
        <v>881860699</v>
      </c>
      <c r="D330" s="115" t="s">
        <v>139</v>
      </c>
      <c r="E330" s="115" t="s">
        <v>156</v>
      </c>
      <c r="F330" s="115" t="s">
        <v>3243</v>
      </c>
      <c r="G330" s="137" t="s">
        <v>3687</v>
      </c>
      <c r="H330" s="115" t="s">
        <v>951</v>
      </c>
      <c r="I330" s="37"/>
      <c r="J330" s="115" t="s">
        <v>3288</v>
      </c>
      <c r="K330" s="109"/>
      <c r="L330" s="37"/>
      <c r="M330" s="37"/>
      <c r="N330" s="137"/>
      <c r="O330" s="37"/>
      <c r="P330" s="37"/>
      <c r="Q330" s="37"/>
      <c r="R330" s="37"/>
      <c r="S330" s="37"/>
      <c r="T330" s="37"/>
      <c r="U330" s="37"/>
      <c r="V330" s="37"/>
      <c r="W330" s="37"/>
      <c r="X330" s="37"/>
      <c r="Y330" s="37"/>
      <c r="Z330" s="37"/>
      <c r="AA330" s="37"/>
      <c r="AB330" s="37"/>
      <c r="AC330" s="37"/>
      <c r="AD330" s="37"/>
      <c r="AE330" s="37"/>
      <c r="AF330" s="37"/>
    </row>
    <row r="331" spans="1:32">
      <c r="A331" s="115">
        <v>5.14</v>
      </c>
      <c r="B331" s="115" t="s">
        <v>3242</v>
      </c>
      <c r="C331" s="285">
        <v>880744732</v>
      </c>
      <c r="D331" s="115" t="s">
        <v>139</v>
      </c>
      <c r="E331" s="115" t="s">
        <v>156</v>
      </c>
      <c r="F331" s="115" t="s">
        <v>106</v>
      </c>
      <c r="G331" s="115" t="s">
        <v>3688</v>
      </c>
      <c r="H331" s="115" t="s">
        <v>1003</v>
      </c>
      <c r="I331" s="37"/>
      <c r="J331" s="115" t="s">
        <v>3245</v>
      </c>
      <c r="K331" s="109" t="s">
        <v>3325</v>
      </c>
      <c r="L331" s="115" t="s">
        <v>147</v>
      </c>
      <c r="M331" s="37">
        <v>2794</v>
      </c>
      <c r="N331" s="137"/>
      <c r="O331" s="37"/>
      <c r="P331" s="37"/>
      <c r="Q331" s="37"/>
      <c r="R331" s="37"/>
      <c r="S331" s="37"/>
      <c r="T331" s="37"/>
      <c r="U331" s="37"/>
      <c r="V331" s="37"/>
      <c r="W331" s="37"/>
      <c r="X331" s="37"/>
      <c r="Y331" s="37"/>
      <c r="Z331" s="37"/>
      <c r="AA331" s="37"/>
      <c r="AB331" s="37"/>
      <c r="AC331" s="37"/>
      <c r="AD331" s="37"/>
      <c r="AE331" s="37"/>
      <c r="AF331" s="37"/>
    </row>
    <row r="332" spans="1:32">
      <c r="A332" s="115">
        <v>5.14</v>
      </c>
      <c r="B332" s="115" t="s">
        <v>3242</v>
      </c>
      <c r="C332" s="37">
        <v>881528482</v>
      </c>
      <c r="D332" s="115" t="s">
        <v>139</v>
      </c>
      <c r="E332" s="115" t="s">
        <v>156</v>
      </c>
      <c r="F332" s="115" t="s">
        <v>3243</v>
      </c>
      <c r="G332" s="115" t="s">
        <v>3689</v>
      </c>
      <c r="H332" s="115"/>
      <c r="I332" s="37"/>
      <c r="J332" s="115"/>
      <c r="K332" s="109"/>
      <c r="L332" s="37"/>
      <c r="M332" s="37"/>
      <c r="N332" s="137"/>
      <c r="O332" s="37"/>
      <c r="P332" s="37"/>
      <c r="Q332" s="37"/>
      <c r="R332" s="37"/>
      <c r="S332" s="37"/>
      <c r="T332" s="37"/>
      <c r="U332" s="37"/>
      <c r="V332" s="37"/>
      <c r="W332" s="37"/>
      <c r="X332" s="37"/>
      <c r="Y332" s="37"/>
      <c r="Z332" s="37"/>
      <c r="AA332" s="37"/>
      <c r="AB332" s="37"/>
      <c r="AC332" s="37"/>
      <c r="AD332" s="37"/>
      <c r="AE332" s="37"/>
      <c r="AF332" s="37"/>
    </row>
    <row r="333" spans="1:32" ht="34">
      <c r="A333" s="115">
        <v>5.14</v>
      </c>
      <c r="B333" s="115" t="s">
        <v>3242</v>
      </c>
      <c r="C333" s="37">
        <v>880289110</v>
      </c>
      <c r="D333" s="115" t="s">
        <v>139</v>
      </c>
      <c r="E333" s="115" t="s">
        <v>194</v>
      </c>
      <c r="F333" s="115" t="s">
        <v>106</v>
      </c>
      <c r="G333" s="137" t="s">
        <v>3690</v>
      </c>
      <c r="H333" s="115"/>
      <c r="I333" s="37"/>
      <c r="J333" s="115" t="s">
        <v>3245</v>
      </c>
      <c r="K333" s="109" t="s">
        <v>3542</v>
      </c>
      <c r="L333" s="37" t="s">
        <v>140</v>
      </c>
      <c r="M333" s="37">
        <v>6300</v>
      </c>
      <c r="N333" s="137"/>
      <c r="O333" s="37"/>
      <c r="P333" s="37"/>
      <c r="Q333" s="37"/>
      <c r="R333" s="37"/>
      <c r="S333" s="37"/>
      <c r="T333" s="37"/>
      <c r="U333" s="37"/>
      <c r="V333" s="37"/>
      <c r="W333" s="37"/>
      <c r="X333" s="37"/>
      <c r="Y333" s="37"/>
      <c r="Z333" s="37"/>
      <c r="AA333" s="37"/>
      <c r="AB333" s="37"/>
      <c r="AC333" s="37"/>
      <c r="AD333" s="37"/>
      <c r="AE333" s="37"/>
      <c r="AF333" s="37"/>
    </row>
    <row r="334" spans="1:32">
      <c r="A334" s="115">
        <v>5.14</v>
      </c>
      <c r="B334" s="115" t="s">
        <v>3242</v>
      </c>
      <c r="C334" s="37">
        <v>880040583</v>
      </c>
      <c r="D334" s="115" t="s">
        <v>139</v>
      </c>
      <c r="E334" s="115" t="s">
        <v>901</v>
      </c>
      <c r="F334" s="115" t="s">
        <v>3243</v>
      </c>
      <c r="G334" s="115" t="s">
        <v>3691</v>
      </c>
      <c r="H334" s="115" t="s">
        <v>1035</v>
      </c>
      <c r="I334" s="37"/>
      <c r="J334" s="115" t="s">
        <v>3288</v>
      </c>
      <c r="K334" s="109" t="s">
        <v>3692</v>
      </c>
      <c r="L334" s="37" t="s">
        <v>147</v>
      </c>
      <c r="M334" s="37">
        <v>930</v>
      </c>
      <c r="N334" s="137"/>
      <c r="O334" s="37"/>
      <c r="P334" s="37"/>
      <c r="Q334" s="37"/>
      <c r="R334" s="37"/>
      <c r="S334" s="37"/>
      <c r="T334" s="37"/>
      <c r="U334" s="37"/>
      <c r="V334" s="37"/>
      <c r="W334" s="37"/>
      <c r="X334" s="37"/>
      <c r="Y334" s="37"/>
      <c r="Z334" s="37"/>
      <c r="AA334" s="37"/>
      <c r="AB334" s="37"/>
      <c r="AC334" s="37"/>
      <c r="AD334" s="37"/>
      <c r="AE334" s="37"/>
      <c r="AF334" s="37"/>
    </row>
    <row r="335" spans="1:32">
      <c r="A335" s="115">
        <v>5.14</v>
      </c>
      <c r="B335" s="115" t="s">
        <v>3242</v>
      </c>
      <c r="C335" s="37">
        <v>881296132</v>
      </c>
      <c r="D335" s="115" t="s">
        <v>139</v>
      </c>
      <c r="E335" s="115" t="s">
        <v>839</v>
      </c>
      <c r="F335" s="115" t="s">
        <v>3243</v>
      </c>
      <c r="G335" s="115" t="s">
        <v>3553</v>
      </c>
      <c r="H335" s="115"/>
      <c r="I335" s="37"/>
      <c r="J335" s="115" t="s">
        <v>3245</v>
      </c>
      <c r="K335" s="109" t="s">
        <v>3325</v>
      </c>
      <c r="L335" s="37" t="s">
        <v>147</v>
      </c>
      <c r="M335" s="37">
        <v>60</v>
      </c>
      <c r="N335" s="115" t="s">
        <v>3693</v>
      </c>
      <c r="O335" s="37"/>
      <c r="P335" s="37"/>
      <c r="Q335" s="37"/>
      <c r="R335" s="37"/>
      <c r="S335" s="37"/>
      <c r="T335" s="37"/>
      <c r="U335" s="37"/>
      <c r="V335" s="37"/>
      <c r="W335" s="37"/>
      <c r="X335" s="37"/>
      <c r="Y335" s="37"/>
      <c r="Z335" s="37"/>
      <c r="AA335" s="37"/>
      <c r="AB335" s="37"/>
      <c r="AC335" s="37"/>
      <c r="AD335" s="37"/>
      <c r="AE335" s="37"/>
      <c r="AF335" s="37"/>
    </row>
    <row r="336" spans="1:32" ht="34">
      <c r="A336" s="115">
        <v>5.14</v>
      </c>
      <c r="B336" s="115" t="s">
        <v>3242</v>
      </c>
      <c r="C336" s="37">
        <v>881802639</v>
      </c>
      <c r="D336" s="115" t="s">
        <v>139</v>
      </c>
      <c r="E336" s="115" t="s">
        <v>2590</v>
      </c>
      <c r="F336" s="115" t="s">
        <v>3243</v>
      </c>
      <c r="G336" s="115" t="s">
        <v>3694</v>
      </c>
      <c r="H336" s="115" t="s">
        <v>3695</v>
      </c>
      <c r="I336" s="115" t="s">
        <v>3696</v>
      </c>
      <c r="J336" s="115" t="s">
        <v>3245</v>
      </c>
      <c r="K336" s="109" t="s">
        <v>3362</v>
      </c>
      <c r="L336" s="115" t="s">
        <v>147</v>
      </c>
      <c r="M336" s="37">
        <v>999</v>
      </c>
      <c r="N336" s="137" t="s">
        <v>3697</v>
      </c>
      <c r="O336" s="37"/>
      <c r="P336" s="37"/>
      <c r="Q336" s="37"/>
      <c r="R336" s="37"/>
      <c r="S336" s="37"/>
      <c r="T336" s="37"/>
      <c r="U336" s="37"/>
      <c r="V336" s="37"/>
      <c r="W336" s="37"/>
      <c r="X336" s="37"/>
      <c r="Y336" s="37"/>
      <c r="Z336" s="37"/>
      <c r="AA336" s="37"/>
      <c r="AB336" s="37"/>
      <c r="AC336" s="37"/>
      <c r="AD336" s="37"/>
      <c r="AE336" s="37"/>
      <c r="AF336" s="37"/>
    </row>
    <row r="337" spans="1:32" ht="17">
      <c r="A337" s="115">
        <v>5.14</v>
      </c>
      <c r="B337" s="115" t="s">
        <v>3242</v>
      </c>
      <c r="C337" s="37">
        <v>881174026</v>
      </c>
      <c r="D337" s="115" t="s">
        <v>139</v>
      </c>
      <c r="E337" s="115" t="s">
        <v>149</v>
      </c>
      <c r="F337" s="115" t="s">
        <v>315</v>
      </c>
      <c r="G337" s="115" t="s">
        <v>3698</v>
      </c>
      <c r="H337" s="115"/>
      <c r="I337" s="37"/>
      <c r="J337" s="115" t="s">
        <v>3245</v>
      </c>
      <c r="K337" s="109" t="s">
        <v>3362</v>
      </c>
      <c r="L337" s="37" t="s">
        <v>140</v>
      </c>
      <c r="M337" s="37">
        <v>2252.0700000000002</v>
      </c>
      <c r="N337" s="137" t="s">
        <v>3699</v>
      </c>
      <c r="O337" s="37"/>
      <c r="P337" s="37"/>
      <c r="Q337" s="37"/>
      <c r="R337" s="37"/>
      <c r="S337" s="37"/>
      <c r="T337" s="37"/>
      <c r="U337" s="37"/>
      <c r="V337" s="37"/>
      <c r="W337" s="37"/>
      <c r="X337" s="37"/>
      <c r="Y337" s="37"/>
      <c r="Z337" s="37"/>
      <c r="AA337" s="37"/>
      <c r="AB337" s="37"/>
      <c r="AC337" s="37"/>
      <c r="AD337" s="37"/>
      <c r="AE337" s="37"/>
      <c r="AF337" s="37"/>
    </row>
    <row r="338" spans="1:32">
      <c r="A338" s="115">
        <v>5.14</v>
      </c>
      <c r="B338" s="115" t="s">
        <v>3242</v>
      </c>
      <c r="C338" s="37">
        <v>881678171</v>
      </c>
      <c r="D338" s="115" t="s">
        <v>152</v>
      </c>
      <c r="E338" s="115" t="s">
        <v>149</v>
      </c>
      <c r="F338" s="115" t="s">
        <v>106</v>
      </c>
      <c r="G338" s="115" t="s">
        <v>1082</v>
      </c>
      <c r="H338" s="115"/>
      <c r="I338" s="37"/>
      <c r="J338" s="115" t="s">
        <v>3245</v>
      </c>
      <c r="K338" s="109" t="s">
        <v>3362</v>
      </c>
      <c r="L338" s="37" t="s">
        <v>147</v>
      </c>
      <c r="M338" s="37">
        <v>1157.8</v>
      </c>
      <c r="N338" s="115" t="s">
        <v>3700</v>
      </c>
      <c r="O338" s="37"/>
      <c r="P338" s="37"/>
      <c r="Q338" s="37"/>
      <c r="R338" s="37"/>
      <c r="S338" s="37"/>
      <c r="T338" s="37"/>
      <c r="U338" s="37"/>
      <c r="V338" s="37"/>
      <c r="W338" s="37"/>
      <c r="X338" s="37"/>
      <c r="Y338" s="37"/>
      <c r="Z338" s="37"/>
      <c r="AA338" s="37"/>
      <c r="AB338" s="37"/>
      <c r="AC338" s="37"/>
      <c r="AD338" s="37"/>
      <c r="AE338" s="37"/>
      <c r="AF338" s="37"/>
    </row>
    <row r="339" spans="1:32" ht="34">
      <c r="A339" s="115">
        <v>5.1100000000000003</v>
      </c>
      <c r="B339" s="115" t="s">
        <v>3242</v>
      </c>
      <c r="C339" s="37">
        <v>882035263</v>
      </c>
      <c r="D339" s="115" t="s">
        <v>139</v>
      </c>
      <c r="E339" s="115" t="s">
        <v>1413</v>
      </c>
      <c r="F339" s="115" t="s">
        <v>3492</v>
      </c>
      <c r="G339" s="115" t="s">
        <v>3701</v>
      </c>
      <c r="H339" s="115">
        <v>5.2</v>
      </c>
      <c r="I339" s="115" t="s">
        <v>3702</v>
      </c>
      <c r="J339" s="115" t="s">
        <v>3266</v>
      </c>
      <c r="K339" s="109"/>
      <c r="L339" s="37"/>
      <c r="M339" s="37"/>
      <c r="N339" s="137" t="s">
        <v>3703</v>
      </c>
      <c r="O339" s="37"/>
      <c r="P339" s="37"/>
      <c r="Q339" s="37"/>
      <c r="R339" s="37"/>
      <c r="S339" s="37"/>
      <c r="T339" s="37"/>
      <c r="U339" s="37"/>
      <c r="V339" s="37"/>
      <c r="W339" s="37"/>
      <c r="X339" s="37"/>
      <c r="Y339" s="37"/>
      <c r="Z339" s="37"/>
      <c r="AA339" s="37"/>
      <c r="AB339" s="37"/>
      <c r="AC339" s="37"/>
      <c r="AD339" s="37"/>
      <c r="AE339" s="37"/>
      <c r="AF339" s="37"/>
    </row>
    <row r="340" spans="1:32" ht="17">
      <c r="A340" s="115">
        <v>5.14</v>
      </c>
      <c r="B340" s="115" t="s">
        <v>3242</v>
      </c>
      <c r="C340" s="37">
        <v>882018678</v>
      </c>
      <c r="D340" s="115" t="s">
        <v>345</v>
      </c>
      <c r="E340" s="115" t="s">
        <v>901</v>
      </c>
      <c r="F340" s="115" t="s">
        <v>3492</v>
      </c>
      <c r="G340" s="115" t="s">
        <v>3704</v>
      </c>
      <c r="H340" s="115" t="s">
        <v>951</v>
      </c>
      <c r="I340" s="37"/>
      <c r="J340" s="115" t="s">
        <v>3266</v>
      </c>
      <c r="K340" s="109"/>
      <c r="L340" s="37"/>
      <c r="M340" s="37"/>
      <c r="N340" s="137" t="s">
        <v>3705</v>
      </c>
      <c r="O340" s="37"/>
      <c r="P340" s="37"/>
      <c r="Q340" s="37"/>
      <c r="R340" s="37"/>
      <c r="S340" s="37"/>
      <c r="T340" s="37"/>
      <c r="U340" s="37"/>
      <c r="V340" s="37"/>
      <c r="W340" s="37"/>
      <c r="X340" s="37"/>
      <c r="Y340" s="37"/>
      <c r="Z340" s="37"/>
      <c r="AA340" s="37"/>
      <c r="AB340" s="37"/>
      <c r="AC340" s="37"/>
      <c r="AD340" s="37"/>
      <c r="AE340" s="37"/>
      <c r="AF340" s="37"/>
    </row>
    <row r="341" spans="1:32" ht="34">
      <c r="A341" s="115">
        <v>5.14</v>
      </c>
      <c r="B341" s="115" t="s">
        <v>3242</v>
      </c>
      <c r="C341" s="37">
        <v>880815929</v>
      </c>
      <c r="D341" s="115" t="s">
        <v>139</v>
      </c>
      <c r="E341" s="115" t="s">
        <v>156</v>
      </c>
      <c r="F341" s="115" t="s">
        <v>3243</v>
      </c>
      <c r="G341" s="834" t="s">
        <v>3706</v>
      </c>
      <c r="H341" s="115" t="s">
        <v>951</v>
      </c>
      <c r="I341" s="37"/>
      <c r="J341" s="115" t="s">
        <v>3245</v>
      </c>
      <c r="K341" s="109" t="s">
        <v>3556</v>
      </c>
      <c r="L341" s="115" t="s">
        <v>140</v>
      </c>
      <c r="M341" s="115">
        <v>3500</v>
      </c>
      <c r="N341" s="137"/>
      <c r="O341" s="37"/>
      <c r="P341" s="37"/>
      <c r="Q341" s="37"/>
      <c r="R341" s="37"/>
      <c r="S341" s="37"/>
      <c r="T341" s="37"/>
      <c r="U341" s="37"/>
      <c r="V341" s="37"/>
      <c r="W341" s="37"/>
      <c r="X341" s="37"/>
      <c r="Y341" s="37"/>
      <c r="Z341" s="37"/>
      <c r="AA341" s="37"/>
      <c r="AB341" s="37"/>
      <c r="AC341" s="37"/>
      <c r="AD341" s="37"/>
      <c r="AE341" s="37"/>
      <c r="AF341" s="37"/>
    </row>
    <row r="342" spans="1:32">
      <c r="A342" s="115">
        <v>5.14</v>
      </c>
      <c r="B342" s="115" t="s">
        <v>3242</v>
      </c>
      <c r="C342" s="37">
        <v>881846150</v>
      </c>
      <c r="D342" s="115" t="s">
        <v>139</v>
      </c>
      <c r="E342" s="115" t="s">
        <v>138</v>
      </c>
      <c r="F342" s="115" t="s">
        <v>3707</v>
      </c>
      <c r="G342" s="115" t="s">
        <v>3708</v>
      </c>
      <c r="H342" s="115" t="s">
        <v>3709</v>
      </c>
      <c r="I342" s="37"/>
      <c r="J342" s="115"/>
      <c r="K342" s="109"/>
      <c r="L342" s="37"/>
      <c r="M342" s="37"/>
      <c r="N342" s="137"/>
      <c r="O342" s="37"/>
      <c r="P342" s="37"/>
      <c r="Q342" s="37"/>
      <c r="R342" s="37"/>
      <c r="S342" s="37"/>
      <c r="T342" s="37"/>
      <c r="U342" s="37"/>
      <c r="V342" s="37"/>
      <c r="W342" s="37"/>
      <c r="X342" s="37"/>
      <c r="Y342" s="37"/>
      <c r="Z342" s="37"/>
      <c r="AA342" s="37"/>
      <c r="AB342" s="37"/>
      <c r="AC342" s="37"/>
      <c r="AD342" s="37"/>
      <c r="AE342" s="37"/>
      <c r="AF342" s="37"/>
    </row>
    <row r="343" spans="1:32">
      <c r="A343" s="115">
        <v>5.14</v>
      </c>
      <c r="B343" s="115" t="s">
        <v>3242</v>
      </c>
      <c r="C343" s="37">
        <v>880289110</v>
      </c>
      <c r="D343" s="115" t="s">
        <v>139</v>
      </c>
      <c r="E343" s="115" t="s">
        <v>194</v>
      </c>
      <c r="F343" s="115" t="s">
        <v>3243</v>
      </c>
      <c r="G343" s="115" t="s">
        <v>3710</v>
      </c>
      <c r="H343" s="115"/>
      <c r="I343" s="37"/>
      <c r="J343" s="115" t="s">
        <v>3245</v>
      </c>
      <c r="K343" s="109" t="s">
        <v>3362</v>
      </c>
      <c r="L343" s="37" t="s">
        <v>147</v>
      </c>
      <c r="M343" s="37">
        <v>174</v>
      </c>
      <c r="N343" s="115" t="s">
        <v>3711</v>
      </c>
      <c r="O343" s="37"/>
      <c r="P343" s="37"/>
      <c r="Q343" s="37"/>
      <c r="R343" s="37"/>
      <c r="S343" s="37"/>
      <c r="T343" s="37"/>
      <c r="U343" s="37"/>
      <c r="V343" s="37"/>
      <c r="W343" s="37"/>
      <c r="X343" s="37"/>
      <c r="Y343" s="37"/>
      <c r="Z343" s="37"/>
      <c r="AA343" s="37"/>
      <c r="AB343" s="37"/>
      <c r="AC343" s="37"/>
      <c r="AD343" s="37"/>
      <c r="AE343" s="37"/>
      <c r="AF343" s="37"/>
    </row>
    <row r="344" spans="1:32">
      <c r="A344" s="115">
        <v>5.14</v>
      </c>
      <c r="B344" s="115" t="s">
        <v>3242</v>
      </c>
      <c r="C344" s="37">
        <v>880028300</v>
      </c>
      <c r="D344" s="115" t="s">
        <v>139</v>
      </c>
      <c r="E344" s="115" t="s">
        <v>839</v>
      </c>
      <c r="F344" s="115" t="s">
        <v>106</v>
      </c>
      <c r="G344" s="115" t="s">
        <v>3712</v>
      </c>
      <c r="H344" s="115" t="s">
        <v>1003</v>
      </c>
      <c r="I344" s="37"/>
      <c r="J344" s="115" t="s">
        <v>3288</v>
      </c>
      <c r="K344" s="109"/>
      <c r="L344" s="37"/>
      <c r="M344" s="37"/>
      <c r="N344" s="137"/>
      <c r="O344" s="37"/>
      <c r="P344" s="37"/>
      <c r="Q344" s="37"/>
      <c r="R344" s="37"/>
      <c r="S344" s="37"/>
      <c r="T344" s="37"/>
      <c r="U344" s="37"/>
      <c r="V344" s="37"/>
      <c r="W344" s="37"/>
      <c r="X344" s="37"/>
      <c r="Y344" s="37"/>
      <c r="Z344" s="37"/>
      <c r="AA344" s="37"/>
      <c r="AB344" s="37"/>
      <c r="AC344" s="37"/>
      <c r="AD344" s="37"/>
      <c r="AE344" s="37"/>
      <c r="AF344" s="37"/>
    </row>
    <row r="345" spans="1:32">
      <c r="A345" s="115">
        <v>5.14</v>
      </c>
      <c r="B345" s="115" t="s">
        <v>3242</v>
      </c>
      <c r="C345" s="37">
        <v>880292425</v>
      </c>
      <c r="D345" s="115" t="s">
        <v>139</v>
      </c>
      <c r="E345" s="115" t="s">
        <v>194</v>
      </c>
      <c r="F345" s="115" t="s">
        <v>3243</v>
      </c>
      <c r="G345" s="115" t="s">
        <v>3710</v>
      </c>
      <c r="H345" s="115"/>
      <c r="I345" s="37"/>
      <c r="J345" s="115" t="s">
        <v>3245</v>
      </c>
      <c r="K345" s="109" t="s">
        <v>3362</v>
      </c>
      <c r="L345" s="115" t="s">
        <v>147</v>
      </c>
      <c r="M345" s="37">
        <v>441.6</v>
      </c>
      <c r="N345" s="115" t="s">
        <v>3711</v>
      </c>
      <c r="O345" s="37"/>
      <c r="P345" s="37"/>
      <c r="Q345" s="37"/>
      <c r="R345" s="37"/>
      <c r="S345" s="37"/>
      <c r="T345" s="37"/>
      <c r="U345" s="37"/>
      <c r="V345" s="37"/>
      <c r="W345" s="37"/>
      <c r="X345" s="37"/>
      <c r="Y345" s="37"/>
      <c r="Z345" s="37"/>
      <c r="AA345" s="37"/>
      <c r="AB345" s="37"/>
      <c r="AC345" s="37"/>
      <c r="AD345" s="37"/>
      <c r="AE345" s="37"/>
      <c r="AF345" s="37"/>
    </row>
    <row r="346" spans="1:32">
      <c r="A346" s="115">
        <v>5.14</v>
      </c>
      <c r="B346" s="115" t="s">
        <v>3242</v>
      </c>
      <c r="C346" s="37">
        <v>880008577</v>
      </c>
      <c r="D346" s="115" t="s">
        <v>139</v>
      </c>
      <c r="E346" s="115" t="s">
        <v>194</v>
      </c>
      <c r="F346" s="115" t="s">
        <v>3243</v>
      </c>
      <c r="G346" s="115" t="s">
        <v>3713</v>
      </c>
      <c r="H346" s="115"/>
      <c r="I346" s="37"/>
      <c r="J346" s="115" t="s">
        <v>3245</v>
      </c>
      <c r="K346" s="109" t="s">
        <v>3714</v>
      </c>
      <c r="L346" s="37" t="s">
        <v>147</v>
      </c>
      <c r="M346" s="37">
        <v>2575.5</v>
      </c>
      <c r="N346" s="115" t="s">
        <v>3715</v>
      </c>
      <c r="O346" s="37"/>
      <c r="P346" s="37"/>
      <c r="Q346" s="37"/>
      <c r="R346" s="37"/>
      <c r="S346" s="37"/>
      <c r="T346" s="37"/>
      <c r="U346" s="37"/>
      <c r="V346" s="37"/>
      <c r="W346" s="37"/>
      <c r="X346" s="37"/>
      <c r="Y346" s="37"/>
      <c r="Z346" s="37"/>
      <c r="AA346" s="37"/>
      <c r="AB346" s="37"/>
      <c r="AC346" s="37"/>
      <c r="AD346" s="37"/>
      <c r="AE346" s="37"/>
      <c r="AF346" s="37"/>
    </row>
    <row r="347" spans="1:32">
      <c r="A347" s="115">
        <v>5.14</v>
      </c>
      <c r="B347" s="115" t="s">
        <v>3242</v>
      </c>
      <c r="C347" s="37">
        <v>880000078</v>
      </c>
      <c r="D347" s="115" t="s">
        <v>139</v>
      </c>
      <c r="E347" s="115" t="s">
        <v>194</v>
      </c>
      <c r="F347" s="115" t="s">
        <v>106</v>
      </c>
      <c r="G347" s="115" t="s">
        <v>3710</v>
      </c>
      <c r="H347" s="115"/>
      <c r="I347" s="37"/>
      <c r="J347" s="115" t="s">
        <v>3245</v>
      </c>
      <c r="K347" s="109" t="s">
        <v>3362</v>
      </c>
      <c r="L347" s="37" t="s">
        <v>147</v>
      </c>
      <c r="M347" s="37">
        <v>888</v>
      </c>
      <c r="N347" s="115" t="s">
        <v>3711</v>
      </c>
      <c r="O347" s="37"/>
      <c r="P347" s="37"/>
      <c r="Q347" s="37"/>
      <c r="R347" s="37"/>
      <c r="S347" s="37"/>
      <c r="T347" s="37"/>
      <c r="U347" s="37"/>
      <c r="V347" s="37"/>
      <c r="W347" s="37"/>
      <c r="X347" s="37"/>
      <c r="Y347" s="37"/>
      <c r="Z347" s="37"/>
      <c r="AA347" s="37"/>
      <c r="AB347" s="37"/>
      <c r="AC347" s="37"/>
      <c r="AD347" s="37"/>
      <c r="AE347" s="37"/>
      <c r="AF347" s="37"/>
    </row>
    <row r="348" spans="1:32" ht="34">
      <c r="A348" s="115">
        <v>5.14</v>
      </c>
      <c r="B348" s="115" t="s">
        <v>3242</v>
      </c>
      <c r="C348" s="37">
        <v>880723387</v>
      </c>
      <c r="D348" s="115" t="s">
        <v>139</v>
      </c>
      <c r="E348" s="115" t="s">
        <v>194</v>
      </c>
      <c r="F348" s="115" t="s">
        <v>106</v>
      </c>
      <c r="G348" s="137" t="s">
        <v>3716</v>
      </c>
      <c r="H348" s="115"/>
      <c r="I348" s="37"/>
      <c r="J348" s="115" t="s">
        <v>3245</v>
      </c>
      <c r="K348" s="109" t="s">
        <v>3556</v>
      </c>
      <c r="L348" s="37" t="s">
        <v>140</v>
      </c>
      <c r="M348" s="37">
        <v>940</v>
      </c>
      <c r="N348" s="137"/>
      <c r="O348" s="37"/>
      <c r="P348" s="37"/>
      <c r="Q348" s="37"/>
      <c r="R348" s="37"/>
      <c r="S348" s="37"/>
      <c r="T348" s="37"/>
      <c r="U348" s="37"/>
      <c r="V348" s="37"/>
      <c r="W348" s="37"/>
      <c r="X348" s="37"/>
      <c r="Y348" s="37"/>
      <c r="Z348" s="37"/>
      <c r="AA348" s="37"/>
      <c r="AB348" s="37"/>
      <c r="AC348" s="37"/>
      <c r="AD348" s="37"/>
      <c r="AE348" s="37"/>
      <c r="AF348" s="37"/>
    </row>
    <row r="349" spans="1:32" ht="30">
      <c r="A349" s="115">
        <v>5.15</v>
      </c>
      <c r="B349" s="115" t="s">
        <v>3242</v>
      </c>
      <c r="C349" s="37">
        <v>882072753</v>
      </c>
      <c r="D349" s="115" t="s">
        <v>139</v>
      </c>
      <c r="E349" s="115" t="s">
        <v>156</v>
      </c>
      <c r="F349" s="115" t="s">
        <v>3492</v>
      </c>
      <c r="G349" s="753" t="s">
        <v>3717</v>
      </c>
      <c r="H349" s="115"/>
      <c r="I349" s="37"/>
      <c r="J349" s="115" t="s">
        <v>3288</v>
      </c>
      <c r="K349" s="109"/>
      <c r="L349" s="37"/>
      <c r="M349" s="37"/>
      <c r="N349" s="137"/>
      <c r="O349" s="37"/>
      <c r="P349" s="37"/>
      <c r="Q349" s="37"/>
      <c r="R349" s="37"/>
      <c r="S349" s="37"/>
      <c r="T349" s="37"/>
      <c r="U349" s="37"/>
      <c r="V349" s="37"/>
      <c r="W349" s="37"/>
      <c r="X349" s="37"/>
      <c r="Y349" s="37"/>
      <c r="Z349" s="37"/>
      <c r="AA349" s="37"/>
      <c r="AB349" s="37"/>
      <c r="AC349" s="37"/>
      <c r="AD349" s="37"/>
      <c r="AE349" s="37"/>
      <c r="AF349" s="37"/>
    </row>
    <row r="350" spans="1:32">
      <c r="A350" s="115">
        <v>5.15</v>
      </c>
      <c r="B350" s="115" t="s">
        <v>3242</v>
      </c>
      <c r="C350" s="37">
        <v>881957786</v>
      </c>
      <c r="D350" s="115" t="s">
        <v>139</v>
      </c>
      <c r="E350" s="115" t="s">
        <v>901</v>
      </c>
      <c r="F350" s="115" t="s">
        <v>3718</v>
      </c>
      <c r="G350" s="115" t="s">
        <v>3719</v>
      </c>
      <c r="H350" s="115"/>
      <c r="I350" s="37"/>
      <c r="J350" s="115" t="s">
        <v>3288</v>
      </c>
      <c r="K350" s="109"/>
      <c r="L350" s="37"/>
      <c r="M350" s="37"/>
      <c r="N350" s="137"/>
      <c r="O350" s="37"/>
      <c r="P350" s="37"/>
      <c r="Q350" s="37"/>
      <c r="R350" s="37"/>
      <c r="S350" s="37"/>
      <c r="T350" s="37"/>
      <c r="U350" s="37"/>
      <c r="V350" s="37"/>
      <c r="W350" s="37"/>
      <c r="X350" s="37"/>
      <c r="Y350" s="37"/>
      <c r="Z350" s="37"/>
      <c r="AA350" s="37"/>
      <c r="AB350" s="37"/>
      <c r="AC350" s="37"/>
      <c r="AD350" s="37"/>
      <c r="AE350" s="37"/>
      <c r="AF350" s="37"/>
    </row>
    <row r="351" spans="1:32">
      <c r="A351" s="884">
        <v>5.15</v>
      </c>
      <c r="B351" s="884" t="s">
        <v>3242</v>
      </c>
      <c r="C351" s="886">
        <v>880080343</v>
      </c>
      <c r="D351" s="887" t="s">
        <v>139</v>
      </c>
      <c r="E351" s="885" t="s">
        <v>156</v>
      </c>
      <c r="F351" s="884" t="s">
        <v>3243</v>
      </c>
      <c r="G351" s="884" t="s">
        <v>3689</v>
      </c>
      <c r="H351" s="115"/>
      <c r="I351" s="37"/>
      <c r="J351" s="115" t="s">
        <v>3245</v>
      </c>
      <c r="K351" s="109" t="s">
        <v>3275</v>
      </c>
      <c r="L351" s="37" t="s">
        <v>147</v>
      </c>
      <c r="M351" s="37">
        <v>326</v>
      </c>
      <c r="N351" s="137"/>
      <c r="O351" s="37"/>
      <c r="P351" s="37"/>
      <c r="Q351" s="37"/>
      <c r="R351" s="37"/>
      <c r="S351" s="37"/>
      <c r="T351" s="37"/>
      <c r="U351" s="37"/>
      <c r="V351" s="37"/>
      <c r="W351" s="37"/>
      <c r="X351" s="37"/>
      <c r="Y351" s="37"/>
      <c r="Z351" s="37"/>
      <c r="AA351" s="37"/>
      <c r="AB351" s="37"/>
      <c r="AC351" s="37"/>
      <c r="AD351" s="37"/>
      <c r="AE351" s="37"/>
      <c r="AF351" s="37"/>
    </row>
    <row r="352" spans="1:32">
      <c r="A352" s="836"/>
      <c r="B352" s="836"/>
      <c r="C352" s="836"/>
      <c r="D352" s="850"/>
      <c r="E352" s="853"/>
      <c r="F352" s="836"/>
      <c r="G352" s="836"/>
      <c r="H352" s="115"/>
      <c r="I352" s="37"/>
      <c r="J352" s="115" t="s">
        <v>3245</v>
      </c>
      <c r="K352" s="109" t="s">
        <v>3517</v>
      </c>
      <c r="L352" s="37" t="s">
        <v>140</v>
      </c>
      <c r="M352" s="37">
        <v>210.5</v>
      </c>
      <c r="N352" s="137"/>
      <c r="O352" s="37"/>
      <c r="P352" s="37"/>
      <c r="Q352" s="37"/>
      <c r="R352" s="37"/>
      <c r="S352" s="37"/>
      <c r="T352" s="37"/>
      <c r="U352" s="37"/>
      <c r="V352" s="37"/>
      <c r="W352" s="37"/>
      <c r="X352" s="37"/>
      <c r="Y352" s="37"/>
      <c r="Z352" s="37"/>
      <c r="AA352" s="37"/>
      <c r="AB352" s="37"/>
      <c r="AC352" s="37"/>
      <c r="AD352" s="37"/>
      <c r="AE352" s="37"/>
      <c r="AF352" s="37"/>
    </row>
    <row r="353" spans="1:32" ht="17">
      <c r="A353" s="115">
        <v>5.15</v>
      </c>
      <c r="B353" s="115" t="s">
        <v>3242</v>
      </c>
      <c r="C353" s="37">
        <v>880641005</v>
      </c>
      <c r="D353" s="115" t="s">
        <v>139</v>
      </c>
      <c r="E353" s="115" t="s">
        <v>839</v>
      </c>
      <c r="F353" s="115" t="s">
        <v>3243</v>
      </c>
      <c r="G353" s="115" t="s">
        <v>3720</v>
      </c>
      <c r="H353" s="115"/>
      <c r="I353" s="37"/>
      <c r="J353" s="115" t="s">
        <v>3245</v>
      </c>
      <c r="K353" s="109" t="s">
        <v>3721</v>
      </c>
      <c r="L353" s="115" t="s">
        <v>147</v>
      </c>
      <c r="M353" s="37">
        <v>1543.14</v>
      </c>
      <c r="N353" s="137" t="s">
        <v>3722</v>
      </c>
      <c r="O353" s="37"/>
      <c r="P353" s="37"/>
      <c r="Q353" s="37"/>
      <c r="R353" s="37"/>
      <c r="S353" s="37"/>
      <c r="T353" s="37"/>
      <c r="U353" s="37"/>
      <c r="V353" s="37"/>
      <c r="W353" s="37"/>
      <c r="X353" s="37"/>
      <c r="Y353" s="37"/>
      <c r="Z353" s="37"/>
      <c r="AA353" s="37"/>
      <c r="AB353" s="37"/>
      <c r="AC353" s="37"/>
      <c r="AD353" s="37"/>
      <c r="AE353" s="37"/>
      <c r="AF353" s="37"/>
    </row>
    <row r="354" spans="1:32">
      <c r="A354" s="115">
        <v>5.15</v>
      </c>
      <c r="B354" s="115" t="s">
        <v>3242</v>
      </c>
      <c r="C354" s="37">
        <v>881476470</v>
      </c>
      <c r="D354" s="115" t="s">
        <v>345</v>
      </c>
      <c r="E354" s="115" t="s">
        <v>138</v>
      </c>
      <c r="F354" s="115" t="s">
        <v>106</v>
      </c>
      <c r="G354" s="115" t="s">
        <v>3723</v>
      </c>
      <c r="H354" s="115"/>
      <c r="I354" s="37"/>
      <c r="J354" s="115" t="s">
        <v>3245</v>
      </c>
      <c r="K354" s="109" t="s">
        <v>3724</v>
      </c>
      <c r="L354" s="115" t="s">
        <v>393</v>
      </c>
      <c r="M354" s="115" t="s">
        <v>3725</v>
      </c>
      <c r="N354" s="137"/>
      <c r="O354" s="37"/>
      <c r="P354" s="37"/>
      <c r="Q354" s="37"/>
      <c r="R354" s="37"/>
      <c r="S354" s="37"/>
      <c r="T354" s="37"/>
      <c r="U354" s="37"/>
      <c r="V354" s="37"/>
      <c r="W354" s="37"/>
      <c r="X354" s="37"/>
      <c r="Y354" s="37"/>
      <c r="Z354" s="37"/>
      <c r="AA354" s="37"/>
      <c r="AB354" s="37"/>
      <c r="AC354" s="37"/>
      <c r="AD354" s="37"/>
      <c r="AE354" s="37"/>
      <c r="AF354" s="37"/>
    </row>
    <row r="355" spans="1:32">
      <c r="A355" s="115">
        <v>5.15</v>
      </c>
      <c r="B355" s="115" t="s">
        <v>3242</v>
      </c>
      <c r="C355" s="37">
        <v>880488328</v>
      </c>
      <c r="D355" s="115" t="s">
        <v>152</v>
      </c>
      <c r="E355" s="115" t="s">
        <v>149</v>
      </c>
      <c r="F355" s="115" t="s">
        <v>106</v>
      </c>
      <c r="G355" s="115" t="s">
        <v>981</v>
      </c>
      <c r="H355" s="115"/>
      <c r="I355" s="37"/>
      <c r="J355" s="115" t="s">
        <v>3245</v>
      </c>
      <c r="K355" s="109" t="s">
        <v>3275</v>
      </c>
      <c r="L355" s="37" t="s">
        <v>147</v>
      </c>
      <c r="M355" s="37">
        <v>301</v>
      </c>
      <c r="N355" s="137"/>
      <c r="O355" s="37"/>
      <c r="P355" s="37"/>
      <c r="Q355" s="37"/>
      <c r="R355" s="37"/>
      <c r="S355" s="37"/>
      <c r="T355" s="37"/>
      <c r="U355" s="37"/>
      <c r="V355" s="37"/>
      <c r="W355" s="37"/>
      <c r="X355" s="37"/>
      <c r="Y355" s="37"/>
      <c r="Z355" s="37"/>
      <c r="AA355" s="37"/>
      <c r="AB355" s="37"/>
      <c r="AC355" s="37"/>
      <c r="AD355" s="37"/>
      <c r="AE355" s="37"/>
      <c r="AF355" s="37"/>
    </row>
    <row r="356" spans="1:32">
      <c r="A356" s="115">
        <v>5.15</v>
      </c>
      <c r="B356" s="115" t="s">
        <v>3242</v>
      </c>
      <c r="C356" s="37">
        <v>880000120</v>
      </c>
      <c r="D356" s="115" t="s">
        <v>139</v>
      </c>
      <c r="E356" s="115" t="s">
        <v>901</v>
      </c>
      <c r="F356" s="115" t="s">
        <v>3243</v>
      </c>
      <c r="G356" s="115" t="s">
        <v>3726</v>
      </c>
      <c r="H356" s="115"/>
      <c r="I356" s="37"/>
      <c r="J356" s="115" t="s">
        <v>3245</v>
      </c>
      <c r="K356" s="109" t="s">
        <v>3275</v>
      </c>
      <c r="L356" s="37" t="s">
        <v>147</v>
      </c>
      <c r="M356" s="37">
        <v>900</v>
      </c>
      <c r="N356" s="137"/>
      <c r="O356" s="37"/>
      <c r="P356" s="37"/>
      <c r="Q356" s="37"/>
      <c r="R356" s="37"/>
      <c r="S356" s="37"/>
      <c r="T356" s="37"/>
      <c r="U356" s="37"/>
      <c r="V356" s="37"/>
      <c r="W356" s="37"/>
      <c r="X356" s="37"/>
      <c r="Y356" s="37"/>
      <c r="Z356" s="37"/>
      <c r="AA356" s="37"/>
      <c r="AB356" s="37"/>
      <c r="AC356" s="37"/>
      <c r="AD356" s="37"/>
      <c r="AE356" s="37"/>
      <c r="AF356" s="37"/>
    </row>
    <row r="357" spans="1:32">
      <c r="A357" s="115">
        <v>5.15</v>
      </c>
      <c r="B357" s="115" t="s">
        <v>3242</v>
      </c>
      <c r="C357" s="37">
        <v>880556829</v>
      </c>
      <c r="D357" s="115" t="s">
        <v>152</v>
      </c>
      <c r="E357" s="115" t="s">
        <v>138</v>
      </c>
      <c r="F357" s="115" t="s">
        <v>106</v>
      </c>
      <c r="G357" s="115" t="s">
        <v>3560</v>
      </c>
      <c r="H357" s="115"/>
      <c r="I357" s="37"/>
      <c r="J357" s="115" t="s">
        <v>3245</v>
      </c>
      <c r="K357" s="109" t="s">
        <v>3362</v>
      </c>
      <c r="L357" s="115" t="s">
        <v>140</v>
      </c>
      <c r="M357" s="37">
        <v>440</v>
      </c>
      <c r="N357" s="137"/>
      <c r="O357" s="37"/>
      <c r="P357" s="37"/>
      <c r="Q357" s="37"/>
      <c r="R357" s="37"/>
      <c r="S357" s="37"/>
      <c r="T357" s="37"/>
      <c r="U357" s="37"/>
      <c r="V357" s="37"/>
      <c r="W357" s="37"/>
      <c r="X357" s="37"/>
      <c r="Y357" s="37"/>
      <c r="Z357" s="37"/>
      <c r="AA357" s="37"/>
      <c r="AB357" s="37"/>
      <c r="AC357" s="37"/>
      <c r="AD357" s="37"/>
      <c r="AE357" s="37"/>
      <c r="AF357" s="37"/>
    </row>
    <row r="358" spans="1:32">
      <c r="A358" s="115">
        <v>5.15</v>
      </c>
      <c r="B358" s="115" t="s">
        <v>3242</v>
      </c>
      <c r="C358" s="37">
        <v>881132389</v>
      </c>
      <c r="D358" s="115" t="s">
        <v>139</v>
      </c>
      <c r="E358" s="115" t="s">
        <v>901</v>
      </c>
      <c r="F358" s="115" t="s">
        <v>3273</v>
      </c>
      <c r="G358" s="530" t="s">
        <v>3727</v>
      </c>
      <c r="H358" s="115"/>
      <c r="I358" s="37"/>
      <c r="J358" s="115" t="s">
        <v>3288</v>
      </c>
      <c r="K358" s="109"/>
      <c r="L358" s="37"/>
      <c r="M358" s="37"/>
      <c r="N358" s="137"/>
      <c r="O358" s="37"/>
      <c r="P358" s="37"/>
      <c r="Q358" s="37"/>
      <c r="R358" s="37"/>
      <c r="S358" s="37"/>
      <c r="T358" s="37"/>
      <c r="U358" s="37"/>
      <c r="V358" s="37"/>
      <c r="W358" s="37"/>
      <c r="X358" s="37"/>
      <c r="Y358" s="37"/>
      <c r="Z358" s="37"/>
      <c r="AA358" s="37"/>
      <c r="AB358" s="37"/>
      <c r="AC358" s="37"/>
      <c r="AD358" s="37"/>
      <c r="AE358" s="37"/>
      <c r="AF358" s="37"/>
    </row>
    <row r="359" spans="1:32">
      <c r="A359" s="115">
        <v>5.15</v>
      </c>
      <c r="B359" s="115" t="s">
        <v>3242</v>
      </c>
      <c r="C359" s="37">
        <v>881335788</v>
      </c>
      <c r="D359" s="115" t="s">
        <v>152</v>
      </c>
      <c r="E359" s="115" t="s">
        <v>194</v>
      </c>
      <c r="F359" s="115" t="s">
        <v>106</v>
      </c>
      <c r="G359" s="115" t="s">
        <v>3728</v>
      </c>
      <c r="H359" s="115"/>
      <c r="I359" s="37"/>
      <c r="J359" s="115" t="s">
        <v>3245</v>
      </c>
      <c r="K359" s="109" t="s">
        <v>3356</v>
      </c>
      <c r="L359" s="37" t="s">
        <v>140</v>
      </c>
      <c r="M359" s="37">
        <v>1101.24</v>
      </c>
      <c r="N359" s="137"/>
      <c r="O359" s="37"/>
      <c r="P359" s="37"/>
      <c r="Q359" s="37"/>
      <c r="R359" s="37"/>
      <c r="S359" s="37"/>
      <c r="T359" s="37"/>
      <c r="U359" s="37"/>
      <c r="V359" s="37"/>
      <c r="W359" s="37"/>
      <c r="X359" s="37"/>
      <c r="Y359" s="37"/>
      <c r="Z359" s="37"/>
      <c r="AA359" s="37"/>
      <c r="AB359" s="37"/>
      <c r="AC359" s="37"/>
      <c r="AD359" s="37"/>
      <c r="AE359" s="37"/>
      <c r="AF359" s="37"/>
    </row>
    <row r="360" spans="1:32">
      <c r="A360" s="115">
        <v>5.15</v>
      </c>
      <c r="B360" s="115" t="s">
        <v>3242</v>
      </c>
      <c r="C360" s="37">
        <v>880019034</v>
      </c>
      <c r="D360" s="115" t="s">
        <v>139</v>
      </c>
      <c r="E360" s="115" t="s">
        <v>206</v>
      </c>
      <c r="F360" s="115" t="s">
        <v>106</v>
      </c>
      <c r="G360" s="115" t="s">
        <v>3729</v>
      </c>
      <c r="H360" s="115"/>
      <c r="I360" s="37"/>
      <c r="J360" s="115" t="s">
        <v>3288</v>
      </c>
      <c r="K360" s="109" t="s">
        <v>3657</v>
      </c>
      <c r="L360" s="37" t="s">
        <v>147</v>
      </c>
      <c r="M360" s="37">
        <v>3227</v>
      </c>
      <c r="N360" s="137"/>
      <c r="O360" s="37"/>
      <c r="P360" s="37"/>
      <c r="Q360" s="37"/>
      <c r="R360" s="37"/>
      <c r="S360" s="37"/>
      <c r="T360" s="37"/>
      <c r="U360" s="37"/>
      <c r="V360" s="37"/>
      <c r="W360" s="37"/>
      <c r="X360" s="37"/>
      <c r="Y360" s="37"/>
      <c r="Z360" s="37"/>
      <c r="AA360" s="37"/>
      <c r="AB360" s="37"/>
      <c r="AC360" s="37"/>
      <c r="AD360" s="37"/>
      <c r="AE360" s="37"/>
      <c r="AF360" s="37"/>
    </row>
    <row r="361" spans="1:32" ht="34">
      <c r="A361" s="115">
        <v>5.15</v>
      </c>
      <c r="B361" s="115" t="s">
        <v>3242</v>
      </c>
      <c r="C361" s="37">
        <v>880028300</v>
      </c>
      <c r="D361" s="115" t="s">
        <v>139</v>
      </c>
      <c r="E361" s="115" t="s">
        <v>839</v>
      </c>
      <c r="F361" s="115" t="s">
        <v>106</v>
      </c>
      <c r="G361" s="115" t="s">
        <v>981</v>
      </c>
      <c r="H361" s="115"/>
      <c r="I361" s="37"/>
      <c r="J361" s="115" t="s">
        <v>3245</v>
      </c>
      <c r="K361" s="109" t="s">
        <v>3275</v>
      </c>
      <c r="L361" s="115" t="s">
        <v>147</v>
      </c>
      <c r="M361" s="37">
        <v>360</v>
      </c>
      <c r="N361" s="137" t="s">
        <v>3730</v>
      </c>
      <c r="O361" s="37"/>
      <c r="P361" s="37"/>
      <c r="Q361" s="37"/>
      <c r="R361" s="37"/>
      <c r="S361" s="37"/>
      <c r="T361" s="37"/>
      <c r="U361" s="37"/>
      <c r="V361" s="37"/>
      <c r="W361" s="37"/>
      <c r="X361" s="37"/>
      <c r="Y361" s="37"/>
      <c r="Z361" s="37"/>
      <c r="AA361" s="37"/>
      <c r="AB361" s="37"/>
      <c r="AC361" s="37"/>
      <c r="AD361" s="37"/>
      <c r="AE361" s="37"/>
      <c r="AF361" s="37"/>
    </row>
    <row r="362" spans="1:32">
      <c r="A362" s="115">
        <v>5.15</v>
      </c>
      <c r="B362" s="115" t="s">
        <v>3242</v>
      </c>
      <c r="C362" s="37">
        <v>880670298</v>
      </c>
      <c r="D362" s="115" t="s">
        <v>139</v>
      </c>
      <c r="E362" s="115" t="s">
        <v>194</v>
      </c>
      <c r="F362" s="115" t="s">
        <v>106</v>
      </c>
      <c r="G362" s="115" t="s">
        <v>1082</v>
      </c>
      <c r="H362" s="115"/>
      <c r="I362" s="37"/>
      <c r="J362" s="115" t="s">
        <v>3245</v>
      </c>
      <c r="K362" s="109" t="s">
        <v>3275</v>
      </c>
      <c r="L362" s="37" t="s">
        <v>147</v>
      </c>
      <c r="M362" s="37">
        <v>334.5</v>
      </c>
      <c r="N362" s="137"/>
      <c r="O362" s="37"/>
      <c r="P362" s="37"/>
      <c r="Q362" s="37"/>
      <c r="R362" s="37"/>
      <c r="S362" s="37"/>
      <c r="T362" s="37"/>
      <c r="U362" s="37"/>
      <c r="V362" s="37"/>
      <c r="W362" s="37"/>
      <c r="X362" s="37"/>
      <c r="Y362" s="37"/>
      <c r="Z362" s="37"/>
      <c r="AA362" s="37"/>
      <c r="AB362" s="37"/>
      <c r="AC362" s="37"/>
      <c r="AD362" s="37"/>
      <c r="AE362" s="37"/>
      <c r="AF362" s="37"/>
    </row>
    <row r="363" spans="1:32">
      <c r="A363" s="115">
        <v>5.15</v>
      </c>
      <c r="B363" s="115" t="s">
        <v>3242</v>
      </c>
      <c r="C363" s="37">
        <v>880532474</v>
      </c>
      <c r="D363" s="115" t="s">
        <v>139</v>
      </c>
      <c r="E363" s="115" t="s">
        <v>156</v>
      </c>
      <c r="F363" s="115" t="s">
        <v>106</v>
      </c>
      <c r="G363" s="115" t="s">
        <v>3731</v>
      </c>
      <c r="H363" s="115"/>
      <c r="I363" s="37"/>
      <c r="J363" s="115" t="s">
        <v>3245</v>
      </c>
      <c r="K363" s="109" t="s">
        <v>3275</v>
      </c>
      <c r="L363" s="37" t="s">
        <v>147</v>
      </c>
      <c r="M363" s="37">
        <v>461.5</v>
      </c>
      <c r="N363" s="137"/>
      <c r="O363" s="37"/>
      <c r="P363" s="37"/>
      <c r="Q363" s="37"/>
      <c r="R363" s="37"/>
      <c r="S363" s="37"/>
      <c r="T363" s="37"/>
      <c r="U363" s="37"/>
      <c r="V363" s="37"/>
      <c r="W363" s="37"/>
      <c r="X363" s="37"/>
      <c r="Y363" s="37"/>
      <c r="Z363" s="37"/>
      <c r="AA363" s="37"/>
      <c r="AB363" s="37"/>
      <c r="AC363" s="37"/>
      <c r="AD363" s="37"/>
      <c r="AE363" s="37"/>
      <c r="AF363" s="37"/>
    </row>
    <row r="364" spans="1:32">
      <c r="A364" s="115">
        <v>5.15</v>
      </c>
      <c r="B364" s="115" t="s">
        <v>3242</v>
      </c>
      <c r="C364" s="37">
        <v>881065716</v>
      </c>
      <c r="D364" s="115" t="s">
        <v>139</v>
      </c>
      <c r="E364" s="115" t="s">
        <v>901</v>
      </c>
      <c r="F364" s="115" t="s">
        <v>106</v>
      </c>
      <c r="G364" s="115" t="s">
        <v>3608</v>
      </c>
      <c r="H364" s="115"/>
      <c r="I364" s="37"/>
      <c r="J364" s="115" t="s">
        <v>3245</v>
      </c>
      <c r="K364" s="109" t="s">
        <v>3572</v>
      </c>
      <c r="L364" s="37" t="s">
        <v>147</v>
      </c>
      <c r="M364" s="37">
        <v>2200</v>
      </c>
      <c r="N364" s="137"/>
      <c r="O364" s="37"/>
      <c r="P364" s="37"/>
      <c r="Q364" s="37"/>
      <c r="R364" s="37"/>
      <c r="S364" s="37"/>
      <c r="T364" s="37"/>
      <c r="U364" s="37"/>
      <c r="V364" s="37"/>
      <c r="W364" s="37"/>
      <c r="X364" s="37"/>
      <c r="Y364" s="37"/>
      <c r="Z364" s="37"/>
      <c r="AA364" s="37"/>
      <c r="AB364" s="37"/>
      <c r="AC364" s="37"/>
      <c r="AD364" s="37"/>
      <c r="AE364" s="37"/>
      <c r="AF364" s="37"/>
    </row>
    <row r="365" spans="1:32">
      <c r="A365" s="115">
        <v>5.15</v>
      </c>
      <c r="B365" s="115" t="s">
        <v>3242</v>
      </c>
      <c r="C365" s="37">
        <v>881649143</v>
      </c>
      <c r="D365" s="115" t="s">
        <v>139</v>
      </c>
      <c r="E365" s="115" t="s">
        <v>138</v>
      </c>
      <c r="F365" s="115" t="s">
        <v>3732</v>
      </c>
      <c r="G365" s="115" t="s">
        <v>3733</v>
      </c>
      <c r="H365" s="115"/>
      <c r="I365" s="37"/>
      <c r="J365" s="115" t="s">
        <v>3245</v>
      </c>
      <c r="K365" s="109" t="s">
        <v>3345</v>
      </c>
      <c r="L365" s="115" t="s">
        <v>140</v>
      </c>
      <c r="M365" s="37">
        <v>2148.9</v>
      </c>
      <c r="N365" s="137"/>
      <c r="O365" s="37"/>
      <c r="P365" s="37"/>
      <c r="Q365" s="37"/>
      <c r="R365" s="37"/>
      <c r="S365" s="37"/>
      <c r="T365" s="37"/>
      <c r="U365" s="37"/>
      <c r="V365" s="37"/>
      <c r="W365" s="37"/>
      <c r="X365" s="37"/>
      <c r="Y365" s="37"/>
      <c r="Z365" s="37"/>
      <c r="AA365" s="37"/>
      <c r="AB365" s="37"/>
      <c r="AC365" s="37"/>
      <c r="AD365" s="37"/>
      <c r="AE365" s="37"/>
      <c r="AF365" s="37"/>
    </row>
    <row r="366" spans="1:32">
      <c r="A366" s="115">
        <v>5.15</v>
      </c>
      <c r="B366" s="115" t="s">
        <v>3242</v>
      </c>
      <c r="C366" s="37">
        <v>880723122</v>
      </c>
      <c r="D366" s="115" t="s">
        <v>139</v>
      </c>
      <c r="E366" s="115" t="s">
        <v>156</v>
      </c>
      <c r="F366" s="115" t="s">
        <v>106</v>
      </c>
      <c r="G366" s="115" t="s">
        <v>3734</v>
      </c>
      <c r="H366" s="115"/>
      <c r="I366" s="37"/>
      <c r="J366" s="115" t="s">
        <v>3245</v>
      </c>
      <c r="K366" s="109" t="s">
        <v>3325</v>
      </c>
      <c r="L366" s="37" t="s">
        <v>140</v>
      </c>
      <c r="M366" s="37">
        <v>22877.34</v>
      </c>
      <c r="N366" s="137"/>
      <c r="O366" s="37"/>
      <c r="P366" s="37"/>
      <c r="Q366" s="37"/>
      <c r="R366" s="37"/>
      <c r="S366" s="37"/>
      <c r="T366" s="37"/>
      <c r="U366" s="37"/>
      <c r="V366" s="37"/>
      <c r="W366" s="37"/>
      <c r="X366" s="37"/>
      <c r="Y366" s="37"/>
      <c r="Z366" s="37"/>
      <c r="AA366" s="37"/>
      <c r="AB366" s="37"/>
      <c r="AC366" s="37"/>
      <c r="AD366" s="37"/>
      <c r="AE366" s="37"/>
      <c r="AF366" s="37"/>
    </row>
    <row r="367" spans="1:32">
      <c r="A367" s="115">
        <v>5.18</v>
      </c>
      <c r="B367" s="115" t="s">
        <v>3242</v>
      </c>
      <c r="C367" s="37">
        <v>881560295</v>
      </c>
      <c r="D367" s="115" t="s">
        <v>139</v>
      </c>
      <c r="E367" s="115" t="s">
        <v>1413</v>
      </c>
      <c r="F367" s="115" t="s">
        <v>3243</v>
      </c>
      <c r="G367" s="115" t="s">
        <v>1082</v>
      </c>
      <c r="H367" s="109" t="s">
        <v>3295</v>
      </c>
      <c r="I367" s="37"/>
      <c r="J367" s="115" t="s">
        <v>3288</v>
      </c>
      <c r="K367" s="37">
        <v>5.2</v>
      </c>
      <c r="L367" s="37" t="s">
        <v>147</v>
      </c>
      <c r="M367" s="37">
        <v>311.5</v>
      </c>
      <c r="N367" s="137"/>
      <c r="O367" s="37"/>
      <c r="P367" s="37"/>
      <c r="Q367" s="37"/>
      <c r="R367" s="37"/>
      <c r="S367" s="37"/>
      <c r="T367" s="37"/>
      <c r="U367" s="37"/>
      <c r="V367" s="37"/>
      <c r="W367" s="37"/>
      <c r="X367" s="37"/>
      <c r="Y367" s="37"/>
      <c r="Z367" s="37"/>
      <c r="AA367" s="37"/>
      <c r="AB367" s="37"/>
      <c r="AC367" s="37"/>
      <c r="AD367" s="37"/>
      <c r="AE367" s="37"/>
      <c r="AF367" s="37"/>
    </row>
    <row r="368" spans="1:32">
      <c r="A368" s="115">
        <v>5.18</v>
      </c>
      <c r="B368" s="115" t="s">
        <v>3242</v>
      </c>
      <c r="C368" s="37">
        <v>880739314</v>
      </c>
      <c r="D368" s="115" t="s">
        <v>152</v>
      </c>
      <c r="E368" s="115" t="s">
        <v>138</v>
      </c>
      <c r="F368" s="115" t="s">
        <v>3243</v>
      </c>
      <c r="G368" s="115" t="s">
        <v>3735</v>
      </c>
      <c r="H368" s="115"/>
      <c r="I368" s="37"/>
      <c r="J368" s="115" t="s">
        <v>3288</v>
      </c>
      <c r="K368" s="109" t="s">
        <v>3270</v>
      </c>
      <c r="L368" s="37" t="s">
        <v>140</v>
      </c>
      <c r="M368" s="37">
        <v>346.5</v>
      </c>
      <c r="N368" s="137"/>
      <c r="O368" s="37"/>
      <c r="P368" s="37"/>
      <c r="Q368" s="37"/>
      <c r="R368" s="37"/>
      <c r="S368" s="37"/>
      <c r="T368" s="37"/>
      <c r="U368" s="37"/>
      <c r="V368" s="37"/>
      <c r="W368" s="37"/>
      <c r="X368" s="37"/>
      <c r="Y368" s="37"/>
      <c r="Z368" s="37"/>
      <c r="AA368" s="37"/>
      <c r="AB368" s="37"/>
      <c r="AC368" s="37"/>
      <c r="AD368" s="37"/>
      <c r="AE368" s="37"/>
      <c r="AF368" s="37"/>
    </row>
    <row r="369" spans="1:32">
      <c r="A369" s="115">
        <v>5.18</v>
      </c>
      <c r="B369" s="115" t="s">
        <v>3242</v>
      </c>
      <c r="C369" s="37">
        <v>881693341</v>
      </c>
      <c r="D369" s="115" t="s">
        <v>139</v>
      </c>
      <c r="E369" s="115" t="s">
        <v>138</v>
      </c>
      <c r="F369" s="115" t="s">
        <v>3243</v>
      </c>
      <c r="G369" s="115" t="s">
        <v>981</v>
      </c>
      <c r="H369" s="115"/>
      <c r="I369" s="37"/>
      <c r="J369" s="115" t="s">
        <v>3288</v>
      </c>
      <c r="K369" s="109"/>
      <c r="L369" s="37"/>
      <c r="M369" s="37"/>
      <c r="N369" s="137"/>
      <c r="O369" s="37"/>
      <c r="P369" s="37"/>
      <c r="Q369" s="37"/>
      <c r="R369" s="37"/>
      <c r="S369" s="37"/>
      <c r="T369" s="37"/>
      <c r="U369" s="37"/>
      <c r="V369" s="37"/>
      <c r="W369" s="37"/>
      <c r="X369" s="37"/>
      <c r="Y369" s="37"/>
      <c r="Z369" s="37"/>
      <c r="AA369" s="37"/>
      <c r="AB369" s="37"/>
      <c r="AC369" s="37"/>
      <c r="AD369" s="37"/>
      <c r="AE369" s="37"/>
      <c r="AF369" s="37"/>
    </row>
    <row r="370" spans="1:32">
      <c r="A370" s="115">
        <v>5.18</v>
      </c>
      <c r="B370" s="115" t="s">
        <v>3242</v>
      </c>
      <c r="C370" s="37">
        <v>880663044</v>
      </c>
      <c r="D370" s="115" t="s">
        <v>139</v>
      </c>
      <c r="E370" s="115" t="s">
        <v>156</v>
      </c>
      <c r="F370" s="115" t="s">
        <v>705</v>
      </c>
      <c r="G370" s="737" t="s">
        <v>3736</v>
      </c>
      <c r="H370" s="115"/>
      <c r="I370" s="37"/>
      <c r="J370" s="115" t="s">
        <v>3288</v>
      </c>
      <c r="K370" s="109"/>
      <c r="L370" s="37"/>
      <c r="M370" s="37"/>
      <c r="N370" s="137"/>
      <c r="O370" s="37"/>
      <c r="P370" s="37"/>
      <c r="Q370" s="37"/>
      <c r="R370" s="37"/>
      <c r="S370" s="37"/>
      <c r="T370" s="37"/>
      <c r="U370" s="37"/>
      <c r="V370" s="37"/>
      <c r="W370" s="37"/>
      <c r="X370" s="37"/>
      <c r="Y370" s="37"/>
      <c r="Z370" s="37"/>
      <c r="AA370" s="37"/>
      <c r="AB370" s="37"/>
      <c r="AC370" s="37"/>
      <c r="AD370" s="37"/>
      <c r="AE370" s="37"/>
      <c r="AF370" s="37"/>
    </row>
    <row r="371" spans="1:32">
      <c r="A371" s="115">
        <v>5.18</v>
      </c>
      <c r="B371" s="115" t="s">
        <v>3242</v>
      </c>
      <c r="C371" s="37">
        <v>880783710</v>
      </c>
      <c r="D371" s="115" t="s">
        <v>152</v>
      </c>
      <c r="E371" s="115" t="s">
        <v>206</v>
      </c>
      <c r="F371" s="115" t="s">
        <v>3243</v>
      </c>
      <c r="G371" s="115" t="s">
        <v>3737</v>
      </c>
      <c r="H371" s="115"/>
      <c r="I371" s="37"/>
      <c r="J371" s="115" t="s">
        <v>3288</v>
      </c>
      <c r="K371" s="109" t="s">
        <v>3270</v>
      </c>
      <c r="L371" s="37" t="s">
        <v>140</v>
      </c>
      <c r="M371" s="37">
        <v>17765</v>
      </c>
      <c r="N371" s="137"/>
      <c r="O371" s="37"/>
      <c r="P371" s="37"/>
      <c r="Q371" s="37"/>
      <c r="R371" s="37"/>
      <c r="S371" s="37"/>
      <c r="T371" s="37"/>
      <c r="U371" s="37"/>
      <c r="V371" s="37"/>
      <c r="W371" s="37"/>
      <c r="X371" s="37"/>
      <c r="Y371" s="37"/>
      <c r="Z371" s="37"/>
      <c r="AA371" s="37"/>
      <c r="AB371" s="37"/>
      <c r="AC371" s="37"/>
      <c r="AD371" s="37"/>
      <c r="AE371" s="37"/>
      <c r="AF371" s="37"/>
    </row>
    <row r="372" spans="1:32">
      <c r="A372" s="115">
        <v>5.18</v>
      </c>
      <c r="B372" s="115" t="s">
        <v>3242</v>
      </c>
      <c r="C372" s="37">
        <v>882067299</v>
      </c>
      <c r="D372" s="115" t="s">
        <v>139</v>
      </c>
      <c r="E372" s="115" t="s">
        <v>206</v>
      </c>
      <c r="F372" s="115" t="s">
        <v>3738</v>
      </c>
      <c r="G372" s="115" t="s">
        <v>3739</v>
      </c>
      <c r="H372" s="115"/>
      <c r="I372" s="115"/>
      <c r="J372" s="115" t="s">
        <v>3288</v>
      </c>
      <c r="K372" s="109"/>
      <c r="L372" s="37"/>
      <c r="M372" s="37"/>
      <c r="N372" s="137"/>
      <c r="O372" s="37"/>
      <c r="P372" s="37"/>
      <c r="Q372" s="37"/>
      <c r="R372" s="37"/>
      <c r="S372" s="37"/>
      <c r="T372" s="37"/>
      <c r="U372" s="37"/>
      <c r="V372" s="37"/>
      <c r="W372" s="37"/>
      <c r="X372" s="37"/>
      <c r="Y372" s="37"/>
      <c r="Z372" s="37"/>
      <c r="AA372" s="37"/>
      <c r="AB372" s="37"/>
      <c r="AC372" s="37"/>
      <c r="AD372" s="37"/>
      <c r="AE372" s="37"/>
      <c r="AF372" s="37"/>
    </row>
    <row r="373" spans="1:32">
      <c r="A373" s="115">
        <v>5.18</v>
      </c>
      <c r="B373" s="115" t="s">
        <v>3242</v>
      </c>
      <c r="C373" s="37">
        <v>882107537</v>
      </c>
      <c r="D373" s="115" t="s">
        <v>139</v>
      </c>
      <c r="E373" s="115" t="s">
        <v>138</v>
      </c>
      <c r="F373" s="115" t="s">
        <v>3740</v>
      </c>
      <c r="G373" s="115" t="s">
        <v>3741</v>
      </c>
      <c r="H373" s="115"/>
      <c r="I373" s="37"/>
      <c r="J373" s="115" t="s">
        <v>3288</v>
      </c>
      <c r="K373" s="109"/>
      <c r="L373" s="37"/>
      <c r="M373" s="37"/>
      <c r="N373" s="137"/>
      <c r="O373" s="37"/>
      <c r="P373" s="37"/>
      <c r="Q373" s="37"/>
      <c r="R373" s="37"/>
      <c r="S373" s="37"/>
      <c r="T373" s="37"/>
      <c r="U373" s="37"/>
      <c r="V373" s="37"/>
      <c r="W373" s="37"/>
      <c r="X373" s="37"/>
      <c r="Y373" s="37"/>
      <c r="Z373" s="37"/>
      <c r="AA373" s="37"/>
      <c r="AB373" s="37"/>
      <c r="AC373" s="37"/>
      <c r="AD373" s="37"/>
      <c r="AE373" s="37"/>
      <c r="AF373" s="37"/>
    </row>
    <row r="374" spans="1:32" ht="68">
      <c r="A374" s="115">
        <v>5.18</v>
      </c>
      <c r="B374" s="115" t="s">
        <v>3242</v>
      </c>
      <c r="C374" s="37">
        <v>881545614</v>
      </c>
      <c r="D374" s="115" t="s">
        <v>139</v>
      </c>
      <c r="E374" s="115" t="s">
        <v>839</v>
      </c>
      <c r="F374" s="137" t="s">
        <v>3742</v>
      </c>
      <c r="G374" s="137" t="s">
        <v>3743</v>
      </c>
      <c r="H374" s="115"/>
      <c r="I374" s="37"/>
      <c r="J374" s="115" t="s">
        <v>3245</v>
      </c>
      <c r="K374" s="109" t="s">
        <v>3657</v>
      </c>
      <c r="L374" s="115" t="s">
        <v>140</v>
      </c>
      <c r="M374" s="37">
        <v>560.92999999999995</v>
      </c>
      <c r="N374" s="137" t="s">
        <v>3744</v>
      </c>
      <c r="O374" s="37"/>
      <c r="P374" s="37"/>
      <c r="Q374" s="37"/>
      <c r="R374" s="37"/>
      <c r="S374" s="37"/>
      <c r="T374" s="37"/>
      <c r="U374" s="37"/>
      <c r="V374" s="37"/>
      <c r="W374" s="37"/>
      <c r="X374" s="37"/>
      <c r="Y374" s="37"/>
      <c r="Z374" s="37"/>
      <c r="AA374" s="37"/>
      <c r="AB374" s="37"/>
      <c r="AC374" s="37"/>
      <c r="AD374" s="37"/>
      <c r="AE374" s="37"/>
      <c r="AF374" s="37"/>
    </row>
    <row r="375" spans="1:32">
      <c r="A375" s="115">
        <v>5.18</v>
      </c>
      <c r="B375" s="115" t="s">
        <v>3242</v>
      </c>
      <c r="C375" s="37">
        <v>881454919</v>
      </c>
      <c r="D375" s="115" t="s">
        <v>139</v>
      </c>
      <c r="E375" s="115" t="s">
        <v>149</v>
      </c>
      <c r="F375" s="115" t="s">
        <v>3326</v>
      </c>
      <c r="G375" s="115" t="s">
        <v>811</v>
      </c>
      <c r="H375" s="115"/>
      <c r="I375" s="37"/>
      <c r="J375" s="115" t="s">
        <v>3245</v>
      </c>
      <c r="K375" s="109" t="s">
        <v>3373</v>
      </c>
      <c r="L375" s="37" t="s">
        <v>147</v>
      </c>
      <c r="M375" s="37">
        <v>3705.3</v>
      </c>
      <c r="N375" s="137"/>
      <c r="O375" s="37"/>
      <c r="P375" s="37"/>
      <c r="Q375" s="37"/>
      <c r="R375" s="37"/>
      <c r="S375" s="37"/>
      <c r="T375" s="37"/>
      <c r="U375" s="37"/>
      <c r="V375" s="37"/>
      <c r="W375" s="37"/>
      <c r="X375" s="37"/>
      <c r="Y375" s="37"/>
      <c r="Z375" s="37"/>
      <c r="AA375" s="37"/>
      <c r="AB375" s="37"/>
      <c r="AC375" s="37"/>
      <c r="AD375" s="37"/>
      <c r="AE375" s="37"/>
      <c r="AF375" s="37"/>
    </row>
    <row r="376" spans="1:32">
      <c r="A376" s="115">
        <v>5.18</v>
      </c>
      <c r="B376" s="115" t="s">
        <v>3242</v>
      </c>
      <c r="C376" s="84">
        <v>880039304</v>
      </c>
      <c r="D376" s="115" t="s">
        <v>139</v>
      </c>
      <c r="E376" s="115" t="s">
        <v>149</v>
      </c>
      <c r="F376" s="115" t="s">
        <v>3745</v>
      </c>
      <c r="G376" s="115" t="s">
        <v>3746</v>
      </c>
      <c r="H376" s="115"/>
      <c r="I376" s="37"/>
      <c r="J376" s="115" t="s">
        <v>3245</v>
      </c>
      <c r="K376" s="109" t="s">
        <v>3373</v>
      </c>
      <c r="L376" s="115" t="s">
        <v>147</v>
      </c>
      <c r="M376" s="37">
        <v>2109</v>
      </c>
      <c r="N376" s="137"/>
      <c r="O376" s="37"/>
      <c r="P376" s="37"/>
      <c r="Q376" s="37"/>
      <c r="R376" s="37"/>
      <c r="S376" s="37"/>
      <c r="T376" s="37"/>
      <c r="U376" s="37"/>
      <c r="V376" s="37"/>
      <c r="W376" s="37"/>
      <c r="X376" s="37"/>
      <c r="Y376" s="37"/>
      <c r="Z376" s="37"/>
      <c r="AA376" s="37"/>
      <c r="AB376" s="37"/>
      <c r="AC376" s="37"/>
      <c r="AD376" s="37"/>
      <c r="AE376" s="37"/>
      <c r="AF376" s="37"/>
    </row>
    <row r="377" spans="1:32" ht="34">
      <c r="A377" s="115">
        <v>5.18</v>
      </c>
      <c r="B377" s="115" t="s">
        <v>3242</v>
      </c>
      <c r="C377" s="37">
        <v>880013333</v>
      </c>
      <c r="D377" s="115" t="s">
        <v>152</v>
      </c>
      <c r="E377" s="115" t="s">
        <v>144</v>
      </c>
      <c r="F377" s="115" t="s">
        <v>106</v>
      </c>
      <c r="G377" s="115" t="s">
        <v>811</v>
      </c>
      <c r="H377" s="115"/>
      <c r="I377" s="37"/>
      <c r="J377" s="115" t="s">
        <v>3245</v>
      </c>
      <c r="K377" s="109" t="s">
        <v>3295</v>
      </c>
      <c r="L377" s="115" t="s">
        <v>147</v>
      </c>
      <c r="M377" s="37">
        <v>112</v>
      </c>
      <c r="N377" s="137" t="s">
        <v>3747</v>
      </c>
      <c r="O377" s="37"/>
      <c r="P377" s="37"/>
      <c r="Q377" s="37"/>
      <c r="R377" s="37"/>
      <c r="S377" s="37"/>
      <c r="T377" s="37"/>
      <c r="U377" s="37"/>
      <c r="V377" s="37"/>
      <c r="W377" s="37"/>
      <c r="X377" s="37"/>
      <c r="Y377" s="37"/>
      <c r="Z377" s="37"/>
      <c r="AA377" s="37"/>
      <c r="AB377" s="37"/>
      <c r="AC377" s="37"/>
      <c r="AD377" s="37"/>
      <c r="AE377" s="37"/>
      <c r="AF377" s="37"/>
    </row>
    <row r="378" spans="1:32" ht="34">
      <c r="A378" s="115">
        <v>5.18</v>
      </c>
      <c r="B378" s="115" t="s">
        <v>3242</v>
      </c>
      <c r="C378" s="37">
        <v>880864534</v>
      </c>
      <c r="D378" s="115" t="s">
        <v>139</v>
      </c>
      <c r="E378" s="115" t="s">
        <v>156</v>
      </c>
      <c r="F378" s="115" t="s">
        <v>106</v>
      </c>
      <c r="G378" s="137" t="s">
        <v>3748</v>
      </c>
      <c r="H378" s="115"/>
      <c r="I378" s="37"/>
      <c r="J378" s="115" t="s">
        <v>3245</v>
      </c>
      <c r="K378" s="109" t="s">
        <v>3373</v>
      </c>
      <c r="L378" s="115" t="s">
        <v>140</v>
      </c>
      <c r="M378" s="37">
        <v>19520</v>
      </c>
      <c r="N378" s="137" t="s">
        <v>3749</v>
      </c>
      <c r="O378" s="37"/>
      <c r="P378" s="37"/>
      <c r="Q378" s="37"/>
      <c r="R378" s="37"/>
      <c r="S378" s="37"/>
      <c r="T378" s="37"/>
      <c r="U378" s="37"/>
      <c r="V378" s="37"/>
      <c r="W378" s="37"/>
      <c r="X378" s="37"/>
      <c r="Y378" s="37"/>
      <c r="Z378" s="37"/>
      <c r="AA378" s="37"/>
      <c r="AB378" s="37"/>
      <c r="AC378" s="37"/>
      <c r="AD378" s="37"/>
      <c r="AE378" s="37"/>
      <c r="AF378" s="37"/>
    </row>
    <row r="379" spans="1:32" ht="34">
      <c r="A379" s="115">
        <v>5.18</v>
      </c>
      <c r="B379" s="115" t="s">
        <v>3242</v>
      </c>
      <c r="C379" s="37">
        <v>881693341</v>
      </c>
      <c r="D379" s="115" t="s">
        <v>139</v>
      </c>
      <c r="E379" s="115" t="s">
        <v>138</v>
      </c>
      <c r="F379" s="115" t="s">
        <v>3243</v>
      </c>
      <c r="G379" s="137" t="s">
        <v>3750</v>
      </c>
      <c r="H379" s="115"/>
      <c r="I379" s="37"/>
      <c r="J379" s="115" t="s">
        <v>3245</v>
      </c>
      <c r="K379" s="109" t="s">
        <v>3373</v>
      </c>
      <c r="L379" s="37" t="s">
        <v>147</v>
      </c>
      <c r="M379" s="37">
        <v>1022.44</v>
      </c>
      <c r="N379" s="137" t="s">
        <v>3751</v>
      </c>
      <c r="O379" s="37"/>
      <c r="P379" s="37"/>
      <c r="Q379" s="37"/>
      <c r="R379" s="37"/>
      <c r="S379" s="37"/>
      <c r="T379" s="37"/>
      <c r="U379" s="37"/>
      <c r="V379" s="37"/>
      <c r="W379" s="37"/>
      <c r="X379" s="37"/>
      <c r="Y379" s="37"/>
      <c r="Z379" s="37"/>
      <c r="AA379" s="37"/>
      <c r="AB379" s="37"/>
      <c r="AC379" s="37"/>
      <c r="AD379" s="37"/>
      <c r="AE379" s="37"/>
      <c r="AF379" s="37"/>
    </row>
    <row r="380" spans="1:32">
      <c r="A380" s="115">
        <v>5.19</v>
      </c>
      <c r="B380" s="115" t="s">
        <v>3242</v>
      </c>
      <c r="C380" s="37">
        <v>880001365</v>
      </c>
      <c r="D380" s="115" t="s">
        <v>139</v>
      </c>
      <c r="E380" s="115" t="s">
        <v>901</v>
      </c>
      <c r="F380" s="115" t="s">
        <v>3243</v>
      </c>
      <c r="G380" s="115" t="s">
        <v>3752</v>
      </c>
      <c r="H380" s="115"/>
      <c r="I380" s="37"/>
      <c r="J380" s="115" t="s">
        <v>3245</v>
      </c>
      <c r="K380" s="109" t="s">
        <v>3270</v>
      </c>
      <c r="L380" s="37" t="s">
        <v>147</v>
      </c>
      <c r="M380" s="37">
        <v>2300</v>
      </c>
      <c r="N380" s="137"/>
      <c r="O380" s="37"/>
      <c r="P380" s="37"/>
      <c r="Q380" s="37"/>
      <c r="R380" s="37"/>
      <c r="S380" s="37"/>
      <c r="T380" s="37"/>
      <c r="U380" s="37"/>
      <c r="V380" s="37"/>
      <c r="W380" s="37"/>
      <c r="X380" s="37"/>
      <c r="Y380" s="37"/>
      <c r="Z380" s="37"/>
      <c r="AA380" s="37"/>
      <c r="AB380" s="37"/>
      <c r="AC380" s="37"/>
      <c r="AD380" s="37"/>
      <c r="AE380" s="37"/>
      <c r="AF380" s="37"/>
    </row>
    <row r="381" spans="1:32">
      <c r="A381" s="115">
        <v>5.19</v>
      </c>
      <c r="B381" s="115" t="s">
        <v>3242</v>
      </c>
      <c r="C381" s="37">
        <v>880001332</v>
      </c>
      <c r="D381" s="115" t="s">
        <v>139</v>
      </c>
      <c r="E381" s="115" t="s">
        <v>175</v>
      </c>
      <c r="F381" s="115" t="s">
        <v>3243</v>
      </c>
      <c r="G381" s="115" t="s">
        <v>811</v>
      </c>
      <c r="H381" s="115"/>
      <c r="I381" s="37"/>
      <c r="J381" s="115" t="s">
        <v>3245</v>
      </c>
      <c r="K381" s="109" t="s">
        <v>3572</v>
      </c>
      <c r="L381" s="115" t="s">
        <v>147</v>
      </c>
      <c r="M381" s="37">
        <v>114</v>
      </c>
      <c r="N381" s="137"/>
      <c r="O381" s="37"/>
      <c r="P381" s="37"/>
      <c r="Q381" s="37"/>
      <c r="R381" s="37"/>
      <c r="S381" s="37"/>
      <c r="T381" s="37"/>
      <c r="U381" s="37"/>
      <c r="V381" s="37"/>
      <c r="W381" s="37"/>
      <c r="X381" s="37"/>
      <c r="Y381" s="37"/>
      <c r="Z381" s="37"/>
      <c r="AA381" s="37"/>
      <c r="AB381" s="37"/>
      <c r="AC381" s="37"/>
      <c r="AD381" s="37"/>
      <c r="AE381" s="37"/>
      <c r="AF381" s="37"/>
    </row>
    <row r="382" spans="1:32">
      <c r="A382" s="115">
        <v>5.19</v>
      </c>
      <c r="B382" s="115" t="s">
        <v>3242</v>
      </c>
      <c r="C382" s="37">
        <v>880041528</v>
      </c>
      <c r="D382" s="115" t="s">
        <v>139</v>
      </c>
      <c r="E382" s="115" t="s">
        <v>156</v>
      </c>
      <c r="F382" s="115" t="s">
        <v>3243</v>
      </c>
      <c r="G382" s="115" t="s">
        <v>3753</v>
      </c>
      <c r="H382" s="109" t="s">
        <v>3270</v>
      </c>
      <c r="I382" s="37"/>
      <c r="J382" s="115" t="s">
        <v>3288</v>
      </c>
      <c r="K382" s="37"/>
      <c r="L382" s="37"/>
      <c r="M382" s="37"/>
      <c r="N382" s="137"/>
      <c r="O382" s="37"/>
      <c r="P382" s="37"/>
      <c r="Q382" s="37"/>
      <c r="R382" s="37"/>
      <c r="S382" s="37"/>
      <c r="T382" s="37"/>
      <c r="U382" s="37"/>
      <c r="V382" s="37"/>
      <c r="W382" s="37"/>
      <c r="X382" s="37"/>
      <c r="Y382" s="37"/>
      <c r="Z382" s="37"/>
      <c r="AA382" s="37"/>
      <c r="AB382" s="37"/>
      <c r="AC382" s="37"/>
      <c r="AD382" s="37"/>
      <c r="AE382" s="37"/>
      <c r="AF382" s="37"/>
    </row>
    <row r="383" spans="1:32">
      <c r="A383" s="115">
        <v>5.19</v>
      </c>
      <c r="B383" s="115" t="s">
        <v>3242</v>
      </c>
      <c r="C383" s="37">
        <v>882092950</v>
      </c>
      <c r="D383" s="115" t="s">
        <v>152</v>
      </c>
      <c r="E383" s="115" t="s">
        <v>156</v>
      </c>
      <c r="F383" s="115" t="s">
        <v>3740</v>
      </c>
      <c r="G383" s="737" t="s">
        <v>3754</v>
      </c>
      <c r="H383" s="115">
        <v>5.21</v>
      </c>
      <c r="I383" s="37"/>
      <c r="J383" s="115" t="s">
        <v>3288</v>
      </c>
      <c r="K383" s="109"/>
      <c r="L383" s="37"/>
      <c r="M383" s="37"/>
      <c r="N383" s="137"/>
      <c r="O383" s="37"/>
      <c r="P383" s="37"/>
      <c r="Q383" s="37"/>
      <c r="R383" s="37"/>
      <c r="S383" s="37"/>
      <c r="T383" s="37"/>
      <c r="U383" s="37"/>
      <c r="V383" s="37"/>
      <c r="W383" s="37"/>
      <c r="X383" s="37"/>
      <c r="Y383" s="37"/>
      <c r="Z383" s="37"/>
      <c r="AA383" s="37"/>
      <c r="AB383" s="37"/>
      <c r="AC383" s="37"/>
      <c r="AD383" s="37"/>
      <c r="AE383" s="37"/>
      <c r="AF383" s="37"/>
    </row>
    <row r="384" spans="1:32">
      <c r="A384" s="115">
        <v>5.19</v>
      </c>
      <c r="B384" s="115" t="s">
        <v>3242</v>
      </c>
      <c r="C384" s="37">
        <v>881531115</v>
      </c>
      <c r="D384" s="115" t="s">
        <v>139</v>
      </c>
      <c r="E384" s="115" t="s">
        <v>138</v>
      </c>
      <c r="F384" s="115" t="s">
        <v>3243</v>
      </c>
      <c r="G384" s="115" t="s">
        <v>981</v>
      </c>
      <c r="H384" s="104">
        <v>5.2</v>
      </c>
      <c r="I384" s="37"/>
      <c r="J384" s="115" t="s">
        <v>3288</v>
      </c>
      <c r="K384" s="109"/>
      <c r="L384" s="37"/>
      <c r="M384" s="37"/>
      <c r="N384" s="137"/>
      <c r="O384" s="37"/>
      <c r="P384" s="37"/>
      <c r="Q384" s="37"/>
      <c r="R384" s="37"/>
      <c r="S384" s="37"/>
      <c r="T384" s="37"/>
      <c r="U384" s="37"/>
      <c r="V384" s="37"/>
      <c r="W384" s="37"/>
      <c r="X384" s="37"/>
      <c r="Y384" s="37"/>
      <c r="Z384" s="37"/>
      <c r="AA384" s="37"/>
      <c r="AB384" s="37"/>
      <c r="AC384" s="37"/>
      <c r="AD384" s="37"/>
      <c r="AE384" s="37"/>
      <c r="AF384" s="37"/>
    </row>
    <row r="385" spans="1:32">
      <c r="A385" s="115">
        <v>5.19</v>
      </c>
      <c r="B385" s="115" t="s">
        <v>3242</v>
      </c>
      <c r="C385" s="37">
        <v>880429913</v>
      </c>
      <c r="D385" s="115" t="s">
        <v>139</v>
      </c>
      <c r="E385" s="115" t="s">
        <v>901</v>
      </c>
      <c r="F385" s="115" t="s">
        <v>106</v>
      </c>
      <c r="G385" s="115" t="s">
        <v>3755</v>
      </c>
      <c r="H385" s="115"/>
      <c r="I385" s="37"/>
      <c r="J385" s="115" t="s">
        <v>3288</v>
      </c>
      <c r="K385" s="109"/>
      <c r="L385" s="37"/>
      <c r="M385" s="37"/>
      <c r="N385" s="137"/>
      <c r="O385" s="37"/>
      <c r="P385" s="37"/>
      <c r="Q385" s="37"/>
      <c r="R385" s="37"/>
      <c r="S385" s="37"/>
      <c r="T385" s="37"/>
      <c r="U385" s="37"/>
      <c r="V385" s="37"/>
      <c r="W385" s="37"/>
      <c r="X385" s="37"/>
      <c r="Y385" s="37"/>
      <c r="Z385" s="37"/>
      <c r="AA385" s="37"/>
      <c r="AB385" s="37"/>
      <c r="AC385" s="37"/>
      <c r="AD385" s="37"/>
      <c r="AE385" s="37"/>
      <c r="AF385" s="37"/>
    </row>
    <row r="386" spans="1:32">
      <c r="A386" s="115">
        <v>5.19</v>
      </c>
      <c r="B386" s="115" t="s">
        <v>3242</v>
      </c>
      <c r="C386" s="37">
        <v>881137834</v>
      </c>
      <c r="D386" s="115" t="s">
        <v>139</v>
      </c>
      <c r="E386" s="115" t="s">
        <v>138</v>
      </c>
      <c r="F386" s="115" t="s">
        <v>3243</v>
      </c>
      <c r="G386" s="115" t="s">
        <v>1616</v>
      </c>
      <c r="H386" s="104">
        <v>5.2</v>
      </c>
      <c r="I386" s="37"/>
      <c r="J386" s="115" t="s">
        <v>3245</v>
      </c>
      <c r="K386" s="109" t="s">
        <v>3572</v>
      </c>
      <c r="L386" s="115" t="s">
        <v>147</v>
      </c>
      <c r="M386" s="37">
        <v>197.5</v>
      </c>
      <c r="N386" s="137"/>
      <c r="O386" s="37"/>
      <c r="P386" s="37"/>
      <c r="Q386" s="37"/>
      <c r="R386" s="37"/>
      <c r="S386" s="37"/>
      <c r="T386" s="37"/>
      <c r="U386" s="37"/>
      <c r="V386" s="37"/>
      <c r="W386" s="37"/>
      <c r="X386" s="37"/>
      <c r="Y386" s="37"/>
      <c r="Z386" s="37"/>
      <c r="AA386" s="37"/>
      <c r="AB386" s="37"/>
      <c r="AC386" s="37"/>
      <c r="AD386" s="37"/>
      <c r="AE386" s="37"/>
      <c r="AF386" s="37"/>
    </row>
    <row r="387" spans="1:32" ht="17">
      <c r="A387" s="115">
        <v>5.19</v>
      </c>
      <c r="B387" s="115" t="s">
        <v>3242</v>
      </c>
      <c r="C387" s="37">
        <v>880641005</v>
      </c>
      <c r="D387" s="115" t="s">
        <v>139</v>
      </c>
      <c r="E387" s="115" t="s">
        <v>839</v>
      </c>
      <c r="F387" s="115" t="s">
        <v>3243</v>
      </c>
      <c r="G387" s="115" t="s">
        <v>1616</v>
      </c>
      <c r="H387" s="115"/>
      <c r="I387" s="37"/>
      <c r="J387" s="115" t="s">
        <v>3245</v>
      </c>
      <c r="K387" s="109" t="s">
        <v>3572</v>
      </c>
      <c r="L387" s="37" t="s">
        <v>147</v>
      </c>
      <c r="M387" s="37">
        <v>552</v>
      </c>
      <c r="N387" s="137" t="s">
        <v>3756</v>
      </c>
      <c r="O387" s="37"/>
      <c r="P387" s="37"/>
      <c r="Q387" s="37"/>
      <c r="R387" s="37"/>
      <c r="S387" s="37"/>
      <c r="T387" s="37"/>
      <c r="U387" s="37"/>
      <c r="V387" s="37"/>
      <c r="W387" s="37"/>
      <c r="X387" s="37"/>
      <c r="Y387" s="37"/>
      <c r="Z387" s="37"/>
      <c r="AA387" s="37"/>
      <c r="AB387" s="37"/>
      <c r="AC387" s="37"/>
      <c r="AD387" s="37"/>
      <c r="AE387" s="37"/>
      <c r="AF387" s="37"/>
    </row>
    <row r="388" spans="1:32">
      <c r="A388" s="115">
        <v>5.19</v>
      </c>
      <c r="B388" s="115" t="s">
        <v>3242</v>
      </c>
      <c r="C388" s="37">
        <v>881056331</v>
      </c>
      <c r="D388" s="115" t="s">
        <v>139</v>
      </c>
      <c r="E388" s="115" t="s">
        <v>1413</v>
      </c>
      <c r="F388" s="115" t="s">
        <v>3243</v>
      </c>
      <c r="G388" s="115" t="s">
        <v>981</v>
      </c>
      <c r="H388" s="115"/>
      <c r="I388" s="37"/>
      <c r="J388" s="115" t="s">
        <v>3245</v>
      </c>
      <c r="K388" s="109" t="s">
        <v>3572</v>
      </c>
      <c r="L388" s="37" t="s">
        <v>147</v>
      </c>
      <c r="M388" s="37">
        <v>11700.01</v>
      </c>
      <c r="N388" s="137"/>
      <c r="O388" s="37"/>
      <c r="P388" s="37"/>
      <c r="Q388" s="37"/>
      <c r="R388" s="37"/>
      <c r="S388" s="37"/>
      <c r="T388" s="37"/>
      <c r="U388" s="37"/>
      <c r="V388" s="37"/>
      <c r="W388" s="37"/>
      <c r="X388" s="37"/>
      <c r="Y388" s="37"/>
      <c r="Z388" s="37"/>
      <c r="AA388" s="37"/>
      <c r="AB388" s="37"/>
      <c r="AC388" s="37"/>
      <c r="AD388" s="37"/>
      <c r="AE388" s="37"/>
      <c r="AF388" s="37"/>
    </row>
    <row r="389" spans="1:32">
      <c r="A389" s="115">
        <v>5.19</v>
      </c>
      <c r="B389" s="115" t="s">
        <v>3242</v>
      </c>
      <c r="C389" s="37">
        <v>881853285</v>
      </c>
      <c r="D389" s="115" t="s">
        <v>152</v>
      </c>
      <c r="E389" s="115" t="s">
        <v>154</v>
      </c>
      <c r="F389" s="115" t="s">
        <v>106</v>
      </c>
      <c r="G389" s="115" t="s">
        <v>3757</v>
      </c>
      <c r="H389" s="104">
        <v>5.2</v>
      </c>
      <c r="I389" s="37"/>
      <c r="J389" s="115" t="s">
        <v>3288</v>
      </c>
      <c r="K389" s="109"/>
      <c r="L389" s="37"/>
      <c r="M389" s="37"/>
      <c r="N389" s="137"/>
      <c r="O389" s="37"/>
      <c r="P389" s="37"/>
      <c r="Q389" s="37"/>
      <c r="R389" s="37"/>
      <c r="S389" s="37"/>
      <c r="T389" s="37"/>
      <c r="U389" s="37"/>
      <c r="V389" s="37"/>
      <c r="W389" s="37"/>
      <c r="X389" s="37"/>
      <c r="Y389" s="37"/>
      <c r="Z389" s="37"/>
      <c r="AA389" s="37"/>
      <c r="AB389" s="37"/>
      <c r="AC389" s="37"/>
      <c r="AD389" s="37"/>
      <c r="AE389" s="37"/>
      <c r="AF389" s="37"/>
    </row>
    <row r="390" spans="1:32">
      <c r="A390" s="115">
        <v>5.19</v>
      </c>
      <c r="B390" s="115" t="s">
        <v>3242</v>
      </c>
      <c r="C390" s="37">
        <v>881667650</v>
      </c>
      <c r="D390" s="115" t="s">
        <v>152</v>
      </c>
      <c r="E390" s="115" t="s">
        <v>149</v>
      </c>
      <c r="F390" s="115" t="s">
        <v>106</v>
      </c>
      <c r="G390" s="115" t="s">
        <v>981</v>
      </c>
      <c r="H390" s="115"/>
      <c r="I390" s="37"/>
      <c r="J390" s="115" t="s">
        <v>3245</v>
      </c>
      <c r="K390" s="109" t="s">
        <v>3572</v>
      </c>
      <c r="L390" s="37" t="s">
        <v>147</v>
      </c>
      <c r="M390" s="37">
        <v>2604.6</v>
      </c>
      <c r="N390" s="137"/>
      <c r="O390" s="37"/>
      <c r="P390" s="37"/>
      <c r="Q390" s="37"/>
      <c r="R390" s="37"/>
      <c r="S390" s="37"/>
      <c r="T390" s="37"/>
      <c r="U390" s="37"/>
      <c r="V390" s="37"/>
      <c r="W390" s="37"/>
      <c r="X390" s="37"/>
      <c r="Y390" s="37"/>
      <c r="Z390" s="37"/>
      <c r="AA390" s="37"/>
      <c r="AB390" s="37"/>
      <c r="AC390" s="37"/>
      <c r="AD390" s="37"/>
      <c r="AE390" s="37"/>
      <c r="AF390" s="37"/>
    </row>
    <row r="391" spans="1:32">
      <c r="A391" s="115">
        <v>5.19</v>
      </c>
      <c r="B391" s="115" t="s">
        <v>3242</v>
      </c>
      <c r="C391" s="37">
        <v>881530678</v>
      </c>
      <c r="D391" s="115" t="s">
        <v>152</v>
      </c>
      <c r="E391" s="115" t="s">
        <v>144</v>
      </c>
      <c r="F391" s="115" t="s">
        <v>106</v>
      </c>
      <c r="G391" s="115" t="s">
        <v>981</v>
      </c>
      <c r="H391" s="115"/>
      <c r="I391" s="37"/>
      <c r="J391" s="115" t="s">
        <v>3245</v>
      </c>
      <c r="K391" s="109" t="s">
        <v>3572</v>
      </c>
      <c r="L391" s="115" t="s">
        <v>147</v>
      </c>
      <c r="M391" s="37">
        <v>197.5</v>
      </c>
      <c r="N391" s="137"/>
      <c r="O391" s="37"/>
      <c r="P391" s="37"/>
      <c r="Q391" s="37"/>
      <c r="R391" s="37"/>
      <c r="S391" s="37"/>
      <c r="T391" s="37"/>
      <c r="U391" s="37"/>
      <c r="V391" s="37"/>
      <c r="W391" s="37"/>
      <c r="X391" s="37"/>
      <c r="Y391" s="37"/>
      <c r="Z391" s="37"/>
      <c r="AA391" s="37"/>
      <c r="AB391" s="37"/>
      <c r="AC391" s="37"/>
      <c r="AD391" s="37"/>
      <c r="AE391" s="37"/>
      <c r="AF391" s="37"/>
    </row>
    <row r="392" spans="1:32">
      <c r="A392" s="115">
        <v>5.19</v>
      </c>
      <c r="B392" s="115" t="s">
        <v>3242</v>
      </c>
      <c r="C392" s="37">
        <v>881659563</v>
      </c>
      <c r="D392" s="115" t="s">
        <v>139</v>
      </c>
      <c r="E392" s="115" t="s">
        <v>175</v>
      </c>
      <c r="F392" s="115" t="s">
        <v>106</v>
      </c>
      <c r="G392" s="115" t="s">
        <v>3758</v>
      </c>
      <c r="H392" s="115"/>
      <c r="I392" s="37"/>
      <c r="J392" s="115" t="s">
        <v>3245</v>
      </c>
      <c r="K392" s="109" t="s">
        <v>3572</v>
      </c>
      <c r="L392" s="115" t="s">
        <v>140</v>
      </c>
      <c r="M392" s="115" t="s">
        <v>3759</v>
      </c>
      <c r="N392" s="137"/>
      <c r="O392" s="37"/>
      <c r="P392" s="37"/>
      <c r="Q392" s="37"/>
      <c r="R392" s="37"/>
      <c r="S392" s="37"/>
      <c r="T392" s="37"/>
      <c r="U392" s="37"/>
      <c r="V392" s="37"/>
      <c r="W392" s="37"/>
      <c r="X392" s="37"/>
      <c r="Y392" s="37"/>
      <c r="Z392" s="37"/>
      <c r="AA392" s="37"/>
      <c r="AB392" s="37"/>
      <c r="AC392" s="37"/>
      <c r="AD392" s="37"/>
      <c r="AE392" s="37"/>
      <c r="AF392" s="37"/>
    </row>
    <row r="393" spans="1:32" ht="119">
      <c r="A393" s="115">
        <v>5.19</v>
      </c>
      <c r="B393" s="115" t="s">
        <v>3242</v>
      </c>
      <c r="C393" s="37">
        <v>880106806</v>
      </c>
      <c r="D393" s="115" t="s">
        <v>139</v>
      </c>
      <c r="E393" s="115" t="s">
        <v>146</v>
      </c>
      <c r="F393" s="115" t="s">
        <v>3492</v>
      </c>
      <c r="G393" s="137" t="s">
        <v>3760</v>
      </c>
      <c r="H393" s="115">
        <v>5.29</v>
      </c>
      <c r="I393" s="37"/>
      <c r="J393" s="115"/>
      <c r="K393" s="109"/>
      <c r="L393" s="37"/>
      <c r="M393" s="37"/>
      <c r="N393" s="137"/>
      <c r="O393" s="37"/>
      <c r="P393" s="37"/>
      <c r="Q393" s="37"/>
      <c r="R393" s="37"/>
      <c r="S393" s="37"/>
      <c r="T393" s="37"/>
      <c r="U393" s="37"/>
      <c r="V393" s="37"/>
      <c r="W393" s="37"/>
      <c r="X393" s="37"/>
      <c r="Y393" s="37"/>
      <c r="Z393" s="37"/>
      <c r="AA393" s="37"/>
      <c r="AB393" s="37"/>
      <c r="AC393" s="37"/>
      <c r="AD393" s="37"/>
      <c r="AE393" s="37"/>
      <c r="AF393" s="37"/>
    </row>
    <row r="394" spans="1:32" ht="17">
      <c r="A394" s="115">
        <v>5.19</v>
      </c>
      <c r="B394" s="115" t="s">
        <v>3242</v>
      </c>
      <c r="C394" s="37">
        <v>880003168</v>
      </c>
      <c r="D394" s="115" t="s">
        <v>139</v>
      </c>
      <c r="E394" s="115" t="s">
        <v>175</v>
      </c>
      <c r="F394" s="115" t="s">
        <v>3243</v>
      </c>
      <c r="G394" s="137" t="s">
        <v>3761</v>
      </c>
      <c r="H394" s="115"/>
      <c r="I394" s="37"/>
      <c r="J394" s="115" t="s">
        <v>3245</v>
      </c>
      <c r="K394" s="109" t="s">
        <v>3572</v>
      </c>
      <c r="L394" s="115" t="s">
        <v>147</v>
      </c>
      <c r="M394" s="37">
        <v>384</v>
      </c>
      <c r="N394" s="137"/>
      <c r="O394" s="37"/>
      <c r="P394" s="37"/>
      <c r="Q394" s="37"/>
      <c r="R394" s="37"/>
      <c r="S394" s="37"/>
      <c r="T394" s="37"/>
      <c r="U394" s="37"/>
      <c r="V394" s="37"/>
      <c r="W394" s="37"/>
      <c r="X394" s="37"/>
      <c r="Y394" s="37"/>
      <c r="Z394" s="37"/>
      <c r="AA394" s="37"/>
      <c r="AB394" s="37"/>
      <c r="AC394" s="37"/>
      <c r="AD394" s="37"/>
      <c r="AE394" s="37"/>
      <c r="AF394" s="37"/>
    </row>
    <row r="395" spans="1:32" ht="34">
      <c r="A395" s="115">
        <v>5.19</v>
      </c>
      <c r="B395" s="115" t="s">
        <v>3242</v>
      </c>
      <c r="C395" s="37">
        <v>880361222</v>
      </c>
      <c r="D395" s="115" t="s">
        <v>139</v>
      </c>
      <c r="E395" s="115" t="s">
        <v>156</v>
      </c>
      <c r="F395" s="115" t="s">
        <v>106</v>
      </c>
      <c r="G395" s="137" t="s">
        <v>3762</v>
      </c>
      <c r="H395" s="115">
        <v>5.22</v>
      </c>
      <c r="I395" s="37"/>
      <c r="J395" s="115" t="s">
        <v>3288</v>
      </c>
      <c r="K395" s="109"/>
      <c r="L395" s="37"/>
      <c r="M395" s="37"/>
      <c r="N395" s="137"/>
      <c r="O395" s="37"/>
      <c r="P395" s="37"/>
      <c r="Q395" s="37"/>
      <c r="R395" s="37"/>
      <c r="S395" s="37"/>
      <c r="T395" s="37"/>
      <c r="U395" s="37"/>
      <c r="V395" s="37"/>
      <c r="W395" s="37"/>
      <c r="X395" s="37"/>
      <c r="Y395" s="37"/>
      <c r="Z395" s="37"/>
      <c r="AA395" s="37"/>
      <c r="AB395" s="37"/>
      <c r="AC395" s="37"/>
      <c r="AD395" s="37"/>
      <c r="AE395" s="37"/>
      <c r="AF395" s="37"/>
    </row>
    <row r="396" spans="1:32">
      <c r="A396" s="109" t="s">
        <v>3295</v>
      </c>
      <c r="B396" s="115" t="s">
        <v>3242</v>
      </c>
      <c r="C396" s="37">
        <v>882117235</v>
      </c>
      <c r="D396" s="115" t="s">
        <v>139</v>
      </c>
      <c r="E396" s="115" t="s">
        <v>175</v>
      </c>
      <c r="F396" s="115" t="s">
        <v>3243</v>
      </c>
      <c r="G396" s="115" t="s">
        <v>3763</v>
      </c>
      <c r="H396" s="115"/>
      <c r="I396" s="37"/>
      <c r="J396" s="115" t="s">
        <v>3245</v>
      </c>
      <c r="K396" s="109" t="s">
        <v>3295</v>
      </c>
      <c r="L396" s="115" t="s">
        <v>147</v>
      </c>
      <c r="M396" s="37">
        <v>2184.5</v>
      </c>
      <c r="N396" s="137"/>
      <c r="O396" s="37"/>
      <c r="P396" s="37"/>
      <c r="Q396" s="37"/>
      <c r="R396" s="37"/>
      <c r="S396" s="37"/>
      <c r="T396" s="37"/>
      <c r="U396" s="37"/>
      <c r="V396" s="37"/>
      <c r="W396" s="37"/>
      <c r="X396" s="37"/>
      <c r="Y396" s="37"/>
      <c r="Z396" s="37"/>
      <c r="AA396" s="37"/>
      <c r="AB396" s="37"/>
      <c r="AC396" s="37"/>
      <c r="AD396" s="37"/>
      <c r="AE396" s="37"/>
      <c r="AF396" s="37"/>
    </row>
    <row r="397" spans="1:32" ht="68">
      <c r="A397" s="109" t="s">
        <v>3295</v>
      </c>
      <c r="B397" s="115" t="s">
        <v>3242</v>
      </c>
      <c r="C397" s="37">
        <v>882049091</v>
      </c>
      <c r="D397" s="115" t="s">
        <v>139</v>
      </c>
      <c r="E397" s="115" t="s">
        <v>146</v>
      </c>
      <c r="F397" s="115" t="s">
        <v>3764</v>
      </c>
      <c r="G397" s="137" t="s">
        <v>3765</v>
      </c>
      <c r="H397" s="115">
        <v>6.3</v>
      </c>
      <c r="I397" s="37"/>
      <c r="J397" s="115"/>
      <c r="K397" s="109"/>
      <c r="L397" s="37"/>
      <c r="M397" s="37"/>
      <c r="N397" s="137"/>
      <c r="O397" s="37"/>
      <c r="P397" s="37"/>
      <c r="Q397" s="37"/>
      <c r="R397" s="37"/>
      <c r="S397" s="37"/>
      <c r="T397" s="37"/>
      <c r="U397" s="37"/>
      <c r="V397" s="37"/>
      <c r="W397" s="37"/>
      <c r="X397" s="37"/>
      <c r="Y397" s="37"/>
      <c r="Z397" s="37"/>
      <c r="AA397" s="37"/>
      <c r="AB397" s="37"/>
      <c r="AC397" s="37"/>
      <c r="AD397" s="37"/>
      <c r="AE397" s="37"/>
      <c r="AF397" s="37"/>
    </row>
    <row r="398" spans="1:32">
      <c r="A398" s="109" t="s">
        <v>3295</v>
      </c>
      <c r="B398" s="115" t="s">
        <v>3242</v>
      </c>
      <c r="C398" s="37">
        <v>880013820</v>
      </c>
      <c r="D398" s="115" t="s">
        <v>139</v>
      </c>
      <c r="E398" s="115" t="s">
        <v>901</v>
      </c>
      <c r="F398" s="115" t="s">
        <v>106</v>
      </c>
      <c r="G398" s="115" t="s">
        <v>3766</v>
      </c>
      <c r="H398" s="115"/>
      <c r="I398" s="37"/>
      <c r="J398" s="115" t="s">
        <v>3245</v>
      </c>
      <c r="K398" s="109" t="s">
        <v>3270</v>
      </c>
      <c r="L398" s="37" t="s">
        <v>147</v>
      </c>
      <c r="M398" s="37">
        <v>3600</v>
      </c>
      <c r="N398" s="137"/>
      <c r="O398" s="37"/>
      <c r="P398" s="37"/>
      <c r="Q398" s="37"/>
      <c r="R398" s="37"/>
      <c r="S398" s="37"/>
      <c r="T398" s="37"/>
      <c r="U398" s="37"/>
      <c r="V398" s="37"/>
      <c r="W398" s="37"/>
      <c r="X398" s="37"/>
      <c r="Y398" s="37"/>
      <c r="Z398" s="37"/>
      <c r="AA398" s="37"/>
      <c r="AB398" s="37"/>
      <c r="AC398" s="37"/>
      <c r="AD398" s="37"/>
      <c r="AE398" s="37"/>
      <c r="AF398" s="37"/>
    </row>
    <row r="399" spans="1:32">
      <c r="A399" s="109" t="s">
        <v>3295</v>
      </c>
      <c r="B399" s="115" t="s">
        <v>3242</v>
      </c>
      <c r="C399" s="37">
        <v>881710718</v>
      </c>
      <c r="D399" s="115" t="s">
        <v>139</v>
      </c>
      <c r="E399" s="115" t="s">
        <v>149</v>
      </c>
      <c r="F399" s="115" t="s">
        <v>3281</v>
      </c>
      <c r="G399" s="115" t="s">
        <v>811</v>
      </c>
      <c r="H399" s="115"/>
      <c r="I399" s="37"/>
      <c r="J399" s="115" t="s">
        <v>3245</v>
      </c>
      <c r="K399" s="109" t="s">
        <v>3295</v>
      </c>
      <c r="L399" s="37" t="s">
        <v>147</v>
      </c>
      <c r="M399" s="37">
        <v>375.5</v>
      </c>
      <c r="N399" s="137"/>
      <c r="O399" s="37"/>
      <c r="P399" s="37"/>
      <c r="Q399" s="37"/>
      <c r="R399" s="37"/>
      <c r="S399" s="37"/>
      <c r="T399" s="37"/>
      <c r="U399" s="37"/>
      <c r="V399" s="37"/>
      <c r="W399" s="37"/>
      <c r="X399" s="37"/>
      <c r="Y399" s="37"/>
      <c r="Z399" s="37"/>
      <c r="AA399" s="37"/>
      <c r="AB399" s="37"/>
      <c r="AC399" s="37"/>
      <c r="AD399" s="37"/>
      <c r="AE399" s="37"/>
      <c r="AF399" s="37"/>
    </row>
    <row r="400" spans="1:32">
      <c r="A400" s="109" t="s">
        <v>3295</v>
      </c>
      <c r="B400" s="115" t="s">
        <v>3242</v>
      </c>
      <c r="C400" s="37">
        <v>880199480</v>
      </c>
      <c r="D400" s="115" t="s">
        <v>139</v>
      </c>
      <c r="E400" s="115" t="s">
        <v>149</v>
      </c>
      <c r="F400" s="115" t="s">
        <v>3281</v>
      </c>
      <c r="G400" s="115" t="s">
        <v>3767</v>
      </c>
      <c r="H400" s="115"/>
      <c r="I400" s="37"/>
      <c r="J400" s="115" t="s">
        <v>3245</v>
      </c>
      <c r="K400" s="109" t="s">
        <v>3295</v>
      </c>
      <c r="L400" s="37" t="s">
        <v>147</v>
      </c>
      <c r="M400" s="37">
        <v>7164</v>
      </c>
      <c r="N400" s="137"/>
      <c r="O400" s="37"/>
      <c r="P400" s="37"/>
      <c r="Q400" s="37"/>
      <c r="R400" s="37"/>
      <c r="S400" s="37"/>
      <c r="T400" s="37"/>
      <c r="U400" s="37"/>
      <c r="V400" s="37"/>
      <c r="W400" s="37"/>
      <c r="X400" s="37"/>
      <c r="Y400" s="37"/>
      <c r="Z400" s="37"/>
      <c r="AA400" s="37"/>
      <c r="AB400" s="37"/>
      <c r="AC400" s="37"/>
      <c r="AD400" s="37"/>
      <c r="AE400" s="37"/>
      <c r="AF400" s="37"/>
    </row>
    <row r="401" spans="1:32" ht="34">
      <c r="A401" s="109" t="s">
        <v>3295</v>
      </c>
      <c r="B401" s="115" t="s">
        <v>3242</v>
      </c>
      <c r="C401" s="37">
        <v>881671366</v>
      </c>
      <c r="D401" s="115" t="s">
        <v>139</v>
      </c>
      <c r="E401" s="115" t="s">
        <v>149</v>
      </c>
      <c r="F401" s="115" t="s">
        <v>3492</v>
      </c>
      <c r="G401" s="137" t="s">
        <v>3768</v>
      </c>
      <c r="H401" s="115">
        <v>6.5</v>
      </c>
      <c r="I401" s="37"/>
      <c r="J401" s="115" t="s">
        <v>3245</v>
      </c>
      <c r="K401" s="109" t="s">
        <v>3295</v>
      </c>
      <c r="L401" s="37" t="s">
        <v>140</v>
      </c>
      <c r="M401" s="37">
        <v>3660</v>
      </c>
      <c r="N401" s="137"/>
      <c r="O401" s="37"/>
      <c r="P401" s="37"/>
      <c r="Q401" s="37"/>
      <c r="R401" s="37"/>
      <c r="S401" s="37"/>
      <c r="T401" s="37"/>
      <c r="U401" s="37"/>
      <c r="V401" s="37"/>
      <c r="W401" s="37"/>
      <c r="X401" s="37"/>
      <c r="Y401" s="37"/>
      <c r="Z401" s="37"/>
      <c r="AA401" s="37"/>
      <c r="AB401" s="37"/>
      <c r="AC401" s="37"/>
      <c r="AD401" s="37"/>
      <c r="AE401" s="37"/>
      <c r="AF401" s="37"/>
    </row>
    <row r="402" spans="1:32">
      <c r="A402" s="109" t="s">
        <v>3295</v>
      </c>
      <c r="B402" s="115" t="s">
        <v>3242</v>
      </c>
      <c r="C402" s="37">
        <v>881906205</v>
      </c>
      <c r="D402" s="115" t="s">
        <v>139</v>
      </c>
      <c r="E402" s="115" t="s">
        <v>149</v>
      </c>
      <c r="F402" s="115" t="s">
        <v>3281</v>
      </c>
      <c r="G402" s="115" t="s">
        <v>3769</v>
      </c>
      <c r="H402" s="115"/>
      <c r="I402" s="37"/>
      <c r="J402" s="115" t="s">
        <v>3245</v>
      </c>
      <c r="K402" s="109" t="s">
        <v>3295</v>
      </c>
      <c r="L402" s="37" t="s">
        <v>140</v>
      </c>
      <c r="M402" s="37">
        <v>2762.4</v>
      </c>
      <c r="N402" s="137"/>
      <c r="O402" s="37"/>
      <c r="P402" s="37"/>
      <c r="Q402" s="37"/>
      <c r="R402" s="37"/>
      <c r="S402" s="37"/>
      <c r="T402" s="37"/>
      <c r="U402" s="37"/>
      <c r="V402" s="37"/>
      <c r="W402" s="37"/>
      <c r="X402" s="37"/>
      <c r="Y402" s="37"/>
      <c r="Z402" s="37"/>
      <c r="AA402" s="37"/>
      <c r="AB402" s="37"/>
      <c r="AC402" s="37"/>
      <c r="AD402" s="37"/>
      <c r="AE402" s="37"/>
      <c r="AF402" s="37"/>
    </row>
    <row r="403" spans="1:32">
      <c r="A403" s="104">
        <v>5.2</v>
      </c>
      <c r="B403" s="115" t="s">
        <v>3242</v>
      </c>
      <c r="C403" s="37">
        <v>880002196</v>
      </c>
      <c r="D403" s="115" t="s">
        <v>139</v>
      </c>
      <c r="E403" s="115" t="s">
        <v>194</v>
      </c>
      <c r="F403" s="115" t="s">
        <v>3281</v>
      </c>
      <c r="G403" s="115" t="s">
        <v>981</v>
      </c>
      <c r="H403" s="115"/>
      <c r="I403" s="37"/>
      <c r="J403" s="115" t="s">
        <v>3245</v>
      </c>
      <c r="K403" s="109" t="s">
        <v>3295</v>
      </c>
      <c r="L403" s="37" t="s">
        <v>147</v>
      </c>
      <c r="M403" s="37">
        <v>1524</v>
      </c>
      <c r="N403" s="137"/>
      <c r="O403" s="37"/>
      <c r="P403" s="37"/>
      <c r="Q403" s="37"/>
      <c r="R403" s="37"/>
      <c r="S403" s="37"/>
      <c r="T403" s="37"/>
      <c r="U403" s="37"/>
      <c r="V403" s="37"/>
      <c r="W403" s="37"/>
      <c r="X403" s="37"/>
      <c r="Y403" s="37"/>
      <c r="Z403" s="37"/>
      <c r="AA403" s="37"/>
      <c r="AB403" s="37"/>
      <c r="AC403" s="37"/>
      <c r="AD403" s="37"/>
      <c r="AE403" s="37"/>
      <c r="AF403" s="37"/>
    </row>
    <row r="404" spans="1:32">
      <c r="A404" s="104">
        <v>5.2</v>
      </c>
      <c r="B404" s="115" t="s">
        <v>3242</v>
      </c>
      <c r="C404" s="37">
        <v>880823677</v>
      </c>
      <c r="D404" s="115" t="s">
        <v>152</v>
      </c>
      <c r="E404" s="115" t="s">
        <v>144</v>
      </c>
      <c r="F404" s="115" t="s">
        <v>106</v>
      </c>
      <c r="G404" s="115" t="s">
        <v>981</v>
      </c>
      <c r="H404" s="115">
        <v>6.5</v>
      </c>
      <c r="I404" s="37"/>
      <c r="J404" s="115" t="s">
        <v>3288</v>
      </c>
      <c r="K404" s="109"/>
      <c r="L404" s="115" t="s">
        <v>147</v>
      </c>
      <c r="M404" s="37"/>
      <c r="N404" s="137"/>
      <c r="O404" s="37"/>
      <c r="P404" s="37"/>
      <c r="Q404" s="37"/>
      <c r="R404" s="37"/>
      <c r="S404" s="37"/>
      <c r="T404" s="37"/>
      <c r="U404" s="37"/>
      <c r="V404" s="37"/>
      <c r="W404" s="37"/>
      <c r="X404" s="37"/>
      <c r="Y404" s="37"/>
      <c r="Z404" s="37"/>
      <c r="AA404" s="37"/>
      <c r="AB404" s="37"/>
      <c r="AC404" s="37"/>
      <c r="AD404" s="37"/>
      <c r="AE404" s="37"/>
      <c r="AF404" s="37"/>
    </row>
    <row r="405" spans="1:32">
      <c r="A405" s="104">
        <v>5.2</v>
      </c>
      <c r="B405" s="115" t="s">
        <v>3242</v>
      </c>
      <c r="C405" s="37">
        <v>882107537</v>
      </c>
      <c r="D405" s="115" t="s">
        <v>139</v>
      </c>
      <c r="E405" s="115" t="s">
        <v>138</v>
      </c>
      <c r="F405" s="115" t="s">
        <v>3243</v>
      </c>
      <c r="G405" s="115" t="s">
        <v>1108</v>
      </c>
      <c r="H405" s="115" t="s">
        <v>951</v>
      </c>
      <c r="I405" s="37"/>
      <c r="J405" s="115"/>
      <c r="K405" s="109"/>
      <c r="L405" s="37"/>
      <c r="M405" s="37"/>
      <c r="N405" s="137"/>
      <c r="O405" s="37"/>
      <c r="P405" s="37"/>
      <c r="Q405" s="37"/>
      <c r="R405" s="37"/>
      <c r="S405" s="37"/>
      <c r="T405" s="37"/>
      <c r="U405" s="37"/>
      <c r="V405" s="37"/>
      <c r="W405" s="37"/>
      <c r="X405" s="37"/>
      <c r="Y405" s="37"/>
      <c r="Z405" s="37"/>
      <c r="AA405" s="37"/>
      <c r="AB405" s="37"/>
      <c r="AC405" s="37"/>
      <c r="AD405" s="37"/>
      <c r="AE405" s="37"/>
      <c r="AF405" s="37"/>
    </row>
    <row r="406" spans="1:32" ht="102">
      <c r="A406" s="104">
        <v>5.2</v>
      </c>
      <c r="B406" s="115" t="s">
        <v>3242</v>
      </c>
      <c r="C406" s="37">
        <v>882104703</v>
      </c>
      <c r="D406" s="115" t="s">
        <v>139</v>
      </c>
      <c r="E406" s="115" t="s">
        <v>146</v>
      </c>
      <c r="F406" s="115" t="s">
        <v>3764</v>
      </c>
      <c r="G406" s="137" t="s">
        <v>3770</v>
      </c>
      <c r="H406" s="115">
        <v>5.29</v>
      </c>
      <c r="I406" s="37"/>
      <c r="J406" s="115" t="s">
        <v>3245</v>
      </c>
      <c r="K406" s="109" t="s">
        <v>3295</v>
      </c>
      <c r="L406" s="37" t="s">
        <v>140</v>
      </c>
      <c r="M406" s="37">
        <v>722.85</v>
      </c>
      <c r="N406" s="137"/>
      <c r="O406" s="37"/>
      <c r="P406" s="37"/>
      <c r="Q406" s="37"/>
      <c r="R406" s="37"/>
      <c r="S406" s="37"/>
      <c r="T406" s="37"/>
      <c r="U406" s="37"/>
      <c r="V406" s="37"/>
      <c r="W406" s="37"/>
      <c r="X406" s="37"/>
      <c r="Y406" s="37"/>
      <c r="Z406" s="37"/>
      <c r="AA406" s="37"/>
      <c r="AB406" s="37"/>
      <c r="AC406" s="37"/>
      <c r="AD406" s="37"/>
      <c r="AE406" s="37"/>
      <c r="AF406" s="37"/>
    </row>
    <row r="407" spans="1:32">
      <c r="A407" s="104">
        <v>5.2</v>
      </c>
      <c r="B407" s="115" t="s">
        <v>3242</v>
      </c>
      <c r="C407" s="37">
        <v>881727864</v>
      </c>
      <c r="D407" s="115" t="s">
        <v>139</v>
      </c>
      <c r="E407" s="115" t="s">
        <v>154</v>
      </c>
      <c r="F407" s="115" t="s">
        <v>3492</v>
      </c>
      <c r="G407" s="115" t="s">
        <v>3771</v>
      </c>
      <c r="H407" s="115">
        <v>5.29</v>
      </c>
      <c r="I407" s="37"/>
      <c r="J407" s="115"/>
      <c r="K407" s="109"/>
      <c r="L407" s="37"/>
      <c r="M407" s="37"/>
      <c r="N407" s="137"/>
      <c r="O407" s="37"/>
      <c r="P407" s="37"/>
      <c r="Q407" s="37"/>
      <c r="R407" s="37"/>
      <c r="S407" s="37"/>
      <c r="T407" s="37"/>
      <c r="U407" s="37"/>
      <c r="V407" s="37"/>
      <c r="W407" s="37"/>
      <c r="X407" s="37"/>
      <c r="Y407" s="37"/>
      <c r="Z407" s="37"/>
      <c r="AA407" s="37"/>
      <c r="AB407" s="37"/>
      <c r="AC407" s="37"/>
      <c r="AD407" s="37"/>
      <c r="AE407" s="37"/>
      <c r="AF407" s="37"/>
    </row>
    <row r="408" spans="1:32" ht="17">
      <c r="A408" s="104">
        <v>5.2</v>
      </c>
      <c r="B408" s="115" t="s">
        <v>3242</v>
      </c>
      <c r="C408" s="37">
        <v>881998937</v>
      </c>
      <c r="D408" s="115" t="s">
        <v>139</v>
      </c>
      <c r="E408" s="115" t="s">
        <v>178</v>
      </c>
      <c r="F408" s="115" t="s">
        <v>3764</v>
      </c>
      <c r="G408" s="530" t="s">
        <v>3772</v>
      </c>
      <c r="H408" s="115">
        <v>5.27</v>
      </c>
      <c r="I408" s="37"/>
      <c r="J408" s="115" t="s">
        <v>3288</v>
      </c>
      <c r="K408" s="23">
        <v>5.26</v>
      </c>
      <c r="L408" s="115" t="s">
        <v>140</v>
      </c>
      <c r="M408" s="37">
        <v>2235.1</v>
      </c>
      <c r="N408" s="137" t="s">
        <v>3773</v>
      </c>
      <c r="O408" s="37"/>
      <c r="P408" s="37"/>
      <c r="Q408" s="37"/>
      <c r="R408" s="37"/>
      <c r="S408" s="37"/>
      <c r="T408" s="37"/>
      <c r="U408" s="37"/>
      <c r="V408" s="37"/>
      <c r="W408" s="37"/>
      <c r="X408" s="37"/>
      <c r="Y408" s="37"/>
      <c r="Z408" s="37"/>
      <c r="AA408" s="37"/>
      <c r="AB408" s="37"/>
      <c r="AC408" s="37"/>
      <c r="AD408" s="37"/>
      <c r="AE408" s="37"/>
      <c r="AF408" s="37"/>
    </row>
    <row r="409" spans="1:32">
      <c r="A409" s="104">
        <v>5.2</v>
      </c>
      <c r="B409" s="115" t="s">
        <v>3242</v>
      </c>
      <c r="C409" s="37">
        <v>882024206</v>
      </c>
      <c r="D409" s="115" t="s">
        <v>139</v>
      </c>
      <c r="E409" s="115" t="s">
        <v>178</v>
      </c>
      <c r="F409" s="530" t="s">
        <v>3774</v>
      </c>
      <c r="G409" s="530" t="s">
        <v>3775</v>
      </c>
      <c r="H409" s="115">
        <v>6.16</v>
      </c>
      <c r="I409" s="37"/>
      <c r="J409" s="115" t="s">
        <v>3288</v>
      </c>
      <c r="K409" s="109"/>
      <c r="L409" s="37"/>
      <c r="M409" s="37"/>
      <c r="N409" s="137"/>
      <c r="O409" s="37"/>
      <c r="P409" s="37"/>
      <c r="Q409" s="37"/>
      <c r="R409" s="37"/>
      <c r="S409" s="37"/>
      <c r="T409" s="37"/>
      <c r="U409" s="37"/>
      <c r="V409" s="37"/>
      <c r="W409" s="37"/>
      <c r="X409" s="37"/>
      <c r="Y409" s="37"/>
      <c r="Z409" s="37"/>
      <c r="AA409" s="37"/>
      <c r="AB409" s="37"/>
      <c r="AC409" s="37"/>
      <c r="AD409" s="37"/>
      <c r="AE409" s="37"/>
      <c r="AF409" s="37"/>
    </row>
    <row r="410" spans="1:32">
      <c r="A410" s="104">
        <v>5.2</v>
      </c>
      <c r="B410" s="115" t="s">
        <v>3242</v>
      </c>
      <c r="C410" s="37">
        <v>882024206</v>
      </c>
      <c r="D410" s="115" t="s">
        <v>139</v>
      </c>
      <c r="E410" s="115" t="s">
        <v>178</v>
      </c>
      <c r="F410" s="115" t="s">
        <v>3306</v>
      </c>
      <c r="G410" s="530" t="s">
        <v>3776</v>
      </c>
      <c r="H410" s="115">
        <v>6.16</v>
      </c>
      <c r="I410" s="37"/>
      <c r="J410" s="115" t="s">
        <v>3288</v>
      </c>
      <c r="K410" s="109"/>
      <c r="L410" s="37"/>
      <c r="M410" s="37"/>
      <c r="N410" s="137"/>
      <c r="O410" s="37"/>
      <c r="P410" s="37"/>
      <c r="Q410" s="37"/>
      <c r="R410" s="37"/>
      <c r="S410" s="37"/>
      <c r="T410" s="37"/>
      <c r="U410" s="37"/>
      <c r="V410" s="37"/>
      <c r="W410" s="37"/>
      <c r="X410" s="37"/>
      <c r="Y410" s="37"/>
      <c r="Z410" s="37"/>
      <c r="AA410" s="37"/>
      <c r="AB410" s="37"/>
      <c r="AC410" s="37"/>
      <c r="AD410" s="37"/>
      <c r="AE410" s="37"/>
      <c r="AF410" s="37"/>
    </row>
    <row r="411" spans="1:32">
      <c r="A411" s="104">
        <v>5.2</v>
      </c>
      <c r="B411" s="115" t="s">
        <v>3242</v>
      </c>
      <c r="C411" s="37">
        <v>882097437</v>
      </c>
      <c r="D411" s="115" t="s">
        <v>139</v>
      </c>
      <c r="E411" s="115" t="s">
        <v>144</v>
      </c>
      <c r="F411" s="115" t="s">
        <v>3764</v>
      </c>
      <c r="G411" s="115" t="s">
        <v>3777</v>
      </c>
      <c r="H411" s="115">
        <v>6.2</v>
      </c>
      <c r="I411" s="115"/>
      <c r="J411" s="115" t="s">
        <v>3288</v>
      </c>
      <c r="K411" s="109"/>
      <c r="L411" s="115" t="s">
        <v>140</v>
      </c>
      <c r="M411" s="37">
        <v>1</v>
      </c>
      <c r="N411" s="137"/>
      <c r="O411" s="37"/>
      <c r="P411" s="37"/>
      <c r="Q411" s="37"/>
      <c r="R411" s="37"/>
      <c r="S411" s="37"/>
      <c r="T411" s="37"/>
      <c r="U411" s="37"/>
      <c r="V411" s="37"/>
      <c r="W411" s="37"/>
      <c r="X411" s="37"/>
      <c r="Y411" s="37"/>
      <c r="Z411" s="37"/>
      <c r="AA411" s="37"/>
      <c r="AB411" s="37"/>
      <c r="AC411" s="37"/>
      <c r="AD411" s="37"/>
      <c r="AE411" s="37"/>
      <c r="AF411" s="37"/>
    </row>
    <row r="412" spans="1:32">
      <c r="A412" s="104">
        <v>5.2</v>
      </c>
      <c r="B412" s="115" t="s">
        <v>3242</v>
      </c>
      <c r="C412" s="37">
        <v>881549295</v>
      </c>
      <c r="D412" s="115" t="s">
        <v>139</v>
      </c>
      <c r="E412" s="115" t="s">
        <v>154</v>
      </c>
      <c r="F412" s="115" t="s">
        <v>3492</v>
      </c>
      <c r="G412" s="115" t="s">
        <v>3778</v>
      </c>
      <c r="H412" s="115">
        <v>5.29</v>
      </c>
      <c r="I412" s="37"/>
      <c r="J412" s="115"/>
      <c r="K412" s="109"/>
      <c r="L412" s="37"/>
      <c r="M412" s="37"/>
      <c r="N412" s="137"/>
      <c r="O412" s="37"/>
      <c r="P412" s="37"/>
      <c r="Q412" s="37"/>
      <c r="R412" s="37"/>
      <c r="S412" s="37"/>
      <c r="T412" s="37"/>
      <c r="U412" s="37"/>
      <c r="V412" s="37"/>
      <c r="W412" s="37"/>
      <c r="X412" s="37"/>
      <c r="Y412" s="37"/>
      <c r="Z412" s="37"/>
      <c r="AA412" s="37"/>
      <c r="AB412" s="37"/>
      <c r="AC412" s="37"/>
      <c r="AD412" s="37"/>
      <c r="AE412" s="37"/>
      <c r="AF412" s="37"/>
    </row>
    <row r="413" spans="1:32" ht="153">
      <c r="A413" s="104">
        <v>5.2</v>
      </c>
      <c r="B413" s="115" t="s">
        <v>3242</v>
      </c>
      <c r="C413" s="37">
        <v>880641005</v>
      </c>
      <c r="D413" s="115" t="s">
        <v>139</v>
      </c>
      <c r="E413" s="115" t="s">
        <v>839</v>
      </c>
      <c r="F413" s="115" t="s">
        <v>106</v>
      </c>
      <c r="G413" s="137" t="s">
        <v>3779</v>
      </c>
      <c r="H413" s="115" t="s">
        <v>3780</v>
      </c>
      <c r="I413" s="137" t="s">
        <v>3781</v>
      </c>
      <c r="J413" s="115" t="s">
        <v>3245</v>
      </c>
      <c r="K413" s="109" t="s">
        <v>3295</v>
      </c>
      <c r="L413" s="37" t="s">
        <v>140</v>
      </c>
      <c r="M413" s="37">
        <v>552</v>
      </c>
      <c r="N413" s="137" t="s">
        <v>3782</v>
      </c>
      <c r="O413" s="37"/>
      <c r="P413" s="37"/>
      <c r="Q413" s="37"/>
      <c r="R413" s="37"/>
      <c r="S413" s="37"/>
      <c r="T413" s="37"/>
      <c r="U413" s="37"/>
      <c r="V413" s="37"/>
      <c r="W413" s="37"/>
      <c r="X413" s="37"/>
      <c r="Y413" s="37"/>
      <c r="Z413" s="37"/>
      <c r="AA413" s="37"/>
      <c r="AB413" s="37"/>
      <c r="AC413" s="37"/>
      <c r="AD413" s="37"/>
      <c r="AE413" s="37"/>
      <c r="AF413" s="37"/>
    </row>
    <row r="414" spans="1:32" ht="17">
      <c r="A414" s="104">
        <v>5.2</v>
      </c>
      <c r="B414" s="115" t="s">
        <v>3242</v>
      </c>
      <c r="C414" s="37">
        <v>880585435</v>
      </c>
      <c r="D414" s="115" t="s">
        <v>139</v>
      </c>
      <c r="E414" s="115" t="s">
        <v>156</v>
      </c>
      <c r="F414" s="115" t="s">
        <v>106</v>
      </c>
      <c r="G414" s="115" t="s">
        <v>861</v>
      </c>
      <c r="H414" s="115"/>
      <c r="I414" s="37"/>
      <c r="J414" s="115" t="s">
        <v>3245</v>
      </c>
      <c r="K414" s="109" t="s">
        <v>3295</v>
      </c>
      <c r="L414" s="115" t="s">
        <v>140</v>
      </c>
      <c r="M414" s="37">
        <v>38000</v>
      </c>
      <c r="N414" s="137" t="s">
        <v>3783</v>
      </c>
      <c r="O414" s="37"/>
      <c r="P414" s="37"/>
      <c r="Q414" s="37"/>
      <c r="R414" s="37"/>
      <c r="S414" s="37"/>
      <c r="T414" s="37"/>
      <c r="U414" s="37"/>
      <c r="V414" s="37"/>
      <c r="W414" s="37"/>
      <c r="X414" s="37"/>
      <c r="Y414" s="37"/>
      <c r="Z414" s="37"/>
      <c r="AA414" s="37"/>
      <c r="AB414" s="37"/>
      <c r="AC414" s="37"/>
      <c r="AD414" s="37"/>
      <c r="AE414" s="37"/>
      <c r="AF414" s="37"/>
    </row>
    <row r="415" spans="1:32">
      <c r="A415" s="104">
        <v>5.2</v>
      </c>
      <c r="B415" s="115" t="s">
        <v>3242</v>
      </c>
      <c r="C415" s="37">
        <v>880709287</v>
      </c>
      <c r="D415" s="115" t="s">
        <v>152</v>
      </c>
      <c r="E415" s="115" t="s">
        <v>156</v>
      </c>
      <c r="F415" s="115" t="s">
        <v>106</v>
      </c>
      <c r="G415" s="115" t="s">
        <v>3784</v>
      </c>
      <c r="H415" s="115"/>
      <c r="I415" s="37"/>
      <c r="J415" s="115" t="s">
        <v>3245</v>
      </c>
      <c r="K415" s="109" t="s">
        <v>3295</v>
      </c>
      <c r="L415" s="115" t="s">
        <v>140</v>
      </c>
      <c r="M415" s="37">
        <v>520.4</v>
      </c>
      <c r="N415" s="137"/>
      <c r="O415" s="37"/>
      <c r="P415" s="37"/>
      <c r="Q415" s="37"/>
      <c r="R415" s="37"/>
      <c r="S415" s="37"/>
      <c r="T415" s="37"/>
      <c r="U415" s="37"/>
      <c r="V415" s="37"/>
      <c r="W415" s="37"/>
      <c r="X415" s="37"/>
      <c r="Y415" s="37"/>
      <c r="Z415" s="37"/>
      <c r="AA415" s="37"/>
      <c r="AB415" s="37"/>
      <c r="AC415" s="37"/>
      <c r="AD415" s="37"/>
      <c r="AE415" s="37"/>
      <c r="AF415" s="37"/>
    </row>
    <row r="416" spans="1:32">
      <c r="A416" s="104">
        <v>5.2</v>
      </c>
      <c r="B416" s="115" t="s">
        <v>3242</v>
      </c>
      <c r="C416" s="37">
        <v>880026961</v>
      </c>
      <c r="D416" s="115" t="s">
        <v>1483</v>
      </c>
      <c r="E416" s="115" t="s">
        <v>206</v>
      </c>
      <c r="F416" s="115" t="s">
        <v>106</v>
      </c>
      <c r="G416" s="115" t="s">
        <v>3785</v>
      </c>
      <c r="H416" s="115">
        <v>5.21</v>
      </c>
      <c r="I416" s="115" t="s">
        <v>3786</v>
      </c>
      <c r="J416" s="115" t="s">
        <v>3288</v>
      </c>
      <c r="K416" s="109" t="s">
        <v>3787</v>
      </c>
      <c r="L416" s="115" t="s">
        <v>147</v>
      </c>
      <c r="M416" s="37">
        <v>67500</v>
      </c>
      <c r="N416" s="137"/>
      <c r="O416" s="37"/>
      <c r="P416" s="37"/>
      <c r="Q416" s="37"/>
      <c r="R416" s="37"/>
      <c r="S416" s="37"/>
      <c r="T416" s="37"/>
      <c r="U416" s="37"/>
      <c r="V416" s="37"/>
      <c r="W416" s="37"/>
      <c r="X416" s="37"/>
      <c r="Y416" s="37"/>
      <c r="Z416" s="37"/>
      <c r="AA416" s="37"/>
      <c r="AB416" s="37"/>
      <c r="AC416" s="37"/>
      <c r="AD416" s="37"/>
      <c r="AE416" s="37"/>
      <c r="AF416" s="37"/>
    </row>
    <row r="417" spans="1:32">
      <c r="A417" s="104">
        <v>5.2</v>
      </c>
      <c r="B417" s="115" t="s">
        <v>3242</v>
      </c>
      <c r="C417" s="37">
        <v>880044357</v>
      </c>
      <c r="D417" s="115" t="s">
        <v>139</v>
      </c>
      <c r="E417" s="115" t="s">
        <v>206</v>
      </c>
      <c r="F417" s="115" t="s">
        <v>106</v>
      </c>
      <c r="G417" s="115" t="s">
        <v>3788</v>
      </c>
      <c r="H417" s="115">
        <v>5.26</v>
      </c>
      <c r="I417" s="37"/>
      <c r="J417" s="115"/>
      <c r="K417" s="109"/>
      <c r="L417" s="115"/>
      <c r="M417" s="37"/>
      <c r="N417" s="137"/>
      <c r="O417" s="37"/>
      <c r="P417" s="37"/>
      <c r="Q417" s="37"/>
      <c r="R417" s="37"/>
      <c r="S417" s="37"/>
      <c r="T417" s="37"/>
      <c r="U417" s="37"/>
      <c r="V417" s="37"/>
      <c r="W417" s="37"/>
      <c r="X417" s="37"/>
      <c r="Y417" s="37"/>
      <c r="Z417" s="37"/>
      <c r="AA417" s="37"/>
      <c r="AB417" s="37"/>
      <c r="AC417" s="37"/>
      <c r="AD417" s="37"/>
      <c r="AE417" s="37"/>
      <c r="AF417" s="37"/>
    </row>
    <row r="418" spans="1:32">
      <c r="A418" s="104">
        <v>5.2</v>
      </c>
      <c r="B418" s="115" t="s">
        <v>3242</v>
      </c>
      <c r="C418" s="37">
        <v>880255865</v>
      </c>
      <c r="D418" s="115" t="s">
        <v>139</v>
      </c>
      <c r="E418" s="115" t="s">
        <v>156</v>
      </c>
      <c r="F418" s="115" t="s">
        <v>106</v>
      </c>
      <c r="G418" s="115" t="s">
        <v>861</v>
      </c>
      <c r="H418" s="115"/>
      <c r="I418" s="37"/>
      <c r="J418" s="115" t="s">
        <v>3245</v>
      </c>
      <c r="K418" s="109" t="s">
        <v>3295</v>
      </c>
      <c r="L418" s="115" t="s">
        <v>140</v>
      </c>
      <c r="M418" s="37">
        <v>50</v>
      </c>
      <c r="N418" s="137"/>
      <c r="O418" s="37"/>
      <c r="P418" s="37"/>
      <c r="Q418" s="37"/>
      <c r="R418" s="37"/>
      <c r="S418" s="37"/>
      <c r="T418" s="37"/>
      <c r="U418" s="37"/>
      <c r="V418" s="37"/>
      <c r="W418" s="37"/>
      <c r="X418" s="37"/>
      <c r="Y418" s="37"/>
      <c r="Z418" s="37"/>
      <c r="AA418" s="37"/>
      <c r="AB418" s="37"/>
      <c r="AC418" s="37"/>
      <c r="AD418" s="37"/>
      <c r="AE418" s="37"/>
      <c r="AF418" s="37"/>
    </row>
    <row r="419" spans="1:32">
      <c r="A419" s="104">
        <v>5.21</v>
      </c>
      <c r="B419" s="115" t="s">
        <v>3242</v>
      </c>
      <c r="C419" s="37">
        <v>880320470</v>
      </c>
      <c r="D419" s="115" t="s">
        <v>139</v>
      </c>
      <c r="E419" s="115" t="s">
        <v>149</v>
      </c>
      <c r="F419" s="115" t="s">
        <v>3243</v>
      </c>
      <c r="G419" s="115" t="s">
        <v>3789</v>
      </c>
      <c r="H419" s="115"/>
      <c r="I419" s="37"/>
      <c r="J419" s="115" t="s">
        <v>3245</v>
      </c>
      <c r="K419" s="109" t="s">
        <v>3270</v>
      </c>
      <c r="L419" s="115" t="s">
        <v>147</v>
      </c>
      <c r="M419" s="37">
        <v>960</v>
      </c>
      <c r="N419" s="137"/>
      <c r="O419" s="37"/>
      <c r="P419" s="37"/>
      <c r="Q419" s="37"/>
      <c r="R419" s="37"/>
      <c r="S419" s="37"/>
      <c r="T419" s="37"/>
      <c r="U419" s="37"/>
      <c r="V419" s="37"/>
      <c r="W419" s="37"/>
      <c r="X419" s="37"/>
      <c r="Y419" s="37"/>
      <c r="Z419" s="37"/>
      <c r="AA419" s="37"/>
      <c r="AB419" s="37"/>
      <c r="AC419" s="37"/>
      <c r="AD419" s="37"/>
      <c r="AE419" s="37"/>
      <c r="AF419" s="37"/>
    </row>
    <row r="420" spans="1:32">
      <c r="A420" s="104">
        <v>5.21</v>
      </c>
      <c r="B420" s="115" t="s">
        <v>3242</v>
      </c>
      <c r="C420" s="37">
        <v>881915442</v>
      </c>
      <c r="D420" s="115" t="s">
        <v>139</v>
      </c>
      <c r="E420" s="115" t="s">
        <v>156</v>
      </c>
      <c r="F420" s="115" t="s">
        <v>106</v>
      </c>
      <c r="G420" s="115" t="s">
        <v>3790</v>
      </c>
      <c r="H420" s="115">
        <v>5.26</v>
      </c>
      <c r="I420" s="37"/>
      <c r="J420" s="115" t="s">
        <v>3245</v>
      </c>
      <c r="K420" s="109" t="s">
        <v>3270</v>
      </c>
      <c r="L420" s="115" t="s">
        <v>140</v>
      </c>
      <c r="M420" s="37">
        <v>99.9</v>
      </c>
      <c r="N420" s="137"/>
      <c r="O420" s="37"/>
      <c r="P420" s="37"/>
      <c r="Q420" s="37"/>
      <c r="R420" s="37"/>
      <c r="S420" s="37"/>
      <c r="T420" s="37"/>
      <c r="U420" s="37"/>
      <c r="V420" s="37"/>
      <c r="W420" s="37"/>
      <c r="X420" s="37"/>
      <c r="Y420" s="37"/>
      <c r="Z420" s="37"/>
      <c r="AA420" s="37"/>
      <c r="AB420" s="37"/>
      <c r="AC420" s="37"/>
      <c r="AD420" s="37"/>
      <c r="AE420" s="37"/>
      <c r="AF420" s="37"/>
    </row>
    <row r="421" spans="1:32">
      <c r="A421" s="104">
        <v>5.21</v>
      </c>
      <c r="B421" s="115" t="s">
        <v>3242</v>
      </c>
      <c r="C421" s="37">
        <v>882128458</v>
      </c>
      <c r="D421" s="115" t="s">
        <v>139</v>
      </c>
      <c r="E421" s="115" t="s">
        <v>901</v>
      </c>
      <c r="F421" s="115" t="s">
        <v>3492</v>
      </c>
      <c r="G421" s="115" t="s">
        <v>3791</v>
      </c>
      <c r="H421" s="115">
        <v>6.16</v>
      </c>
      <c r="I421" s="37"/>
      <c r="J421" s="115" t="s">
        <v>3288</v>
      </c>
      <c r="K421" s="109"/>
      <c r="L421" s="115"/>
      <c r="M421" s="37"/>
      <c r="N421" s="137"/>
      <c r="O421" s="37"/>
      <c r="P421" s="37"/>
      <c r="Q421" s="37"/>
      <c r="R421" s="37"/>
      <c r="S421" s="37"/>
      <c r="T421" s="37"/>
      <c r="U421" s="37"/>
      <c r="V421" s="37"/>
      <c r="W421" s="37"/>
      <c r="X421" s="37"/>
      <c r="Y421" s="37"/>
      <c r="Z421" s="37"/>
      <c r="AA421" s="37"/>
      <c r="AB421" s="37"/>
      <c r="AC421" s="37"/>
      <c r="AD421" s="37"/>
      <c r="AE421" s="37"/>
      <c r="AF421" s="37"/>
    </row>
    <row r="422" spans="1:32" ht="119">
      <c r="A422" s="104">
        <v>5.21</v>
      </c>
      <c r="B422" s="115" t="s">
        <v>3242</v>
      </c>
      <c r="C422" s="37">
        <v>881844990</v>
      </c>
      <c r="D422" s="115" t="s">
        <v>345</v>
      </c>
      <c r="E422" s="115" t="s">
        <v>146</v>
      </c>
      <c r="F422" s="115" t="s">
        <v>3792</v>
      </c>
      <c r="G422" s="137" t="s">
        <v>3793</v>
      </c>
      <c r="H422" s="115">
        <v>5.28</v>
      </c>
      <c r="I422" s="37"/>
      <c r="J422" s="115"/>
      <c r="K422" s="109"/>
      <c r="L422" s="115"/>
      <c r="M422" s="37"/>
      <c r="N422" s="137"/>
      <c r="O422" s="37"/>
      <c r="P422" s="37"/>
      <c r="Q422" s="37"/>
      <c r="R422" s="37"/>
      <c r="S422" s="37"/>
      <c r="T422" s="37"/>
      <c r="U422" s="37"/>
      <c r="V422" s="37"/>
      <c r="W422" s="37"/>
      <c r="X422" s="37"/>
      <c r="Y422" s="37"/>
      <c r="Z422" s="37"/>
      <c r="AA422" s="37"/>
      <c r="AB422" s="37"/>
      <c r="AC422" s="37"/>
      <c r="AD422" s="37"/>
      <c r="AE422" s="37"/>
      <c r="AF422" s="37"/>
    </row>
    <row r="423" spans="1:32">
      <c r="A423" s="104">
        <v>5.21</v>
      </c>
      <c r="B423" s="115" t="s">
        <v>3242</v>
      </c>
      <c r="C423" s="37">
        <v>880018664</v>
      </c>
      <c r="D423" s="115" t="s">
        <v>139</v>
      </c>
      <c r="E423" s="115" t="s">
        <v>901</v>
      </c>
      <c r="F423" s="115" t="s">
        <v>106</v>
      </c>
      <c r="G423" s="115" t="s">
        <v>3794</v>
      </c>
      <c r="H423" s="115"/>
      <c r="I423" s="37"/>
      <c r="J423" s="115" t="s">
        <v>3245</v>
      </c>
      <c r="K423" s="109" t="s">
        <v>3795</v>
      </c>
      <c r="L423" s="115" t="s">
        <v>147</v>
      </c>
      <c r="M423" s="37">
        <v>3320</v>
      </c>
      <c r="N423" s="137"/>
      <c r="O423" s="37"/>
      <c r="P423" s="37"/>
      <c r="Q423" s="37"/>
      <c r="R423" s="37"/>
      <c r="S423" s="37"/>
      <c r="T423" s="37"/>
      <c r="U423" s="37"/>
      <c r="V423" s="37"/>
      <c r="W423" s="37"/>
      <c r="X423" s="37"/>
      <c r="Y423" s="37"/>
      <c r="Z423" s="37"/>
      <c r="AA423" s="37"/>
      <c r="AB423" s="37"/>
      <c r="AC423" s="37"/>
      <c r="AD423" s="37"/>
      <c r="AE423" s="37"/>
      <c r="AF423" s="37"/>
    </row>
    <row r="424" spans="1:32">
      <c r="A424" s="104">
        <v>5.21</v>
      </c>
      <c r="B424" s="115" t="s">
        <v>3242</v>
      </c>
      <c r="C424" s="37">
        <v>881304523</v>
      </c>
      <c r="D424" s="115" t="s">
        <v>139</v>
      </c>
      <c r="E424" s="115" t="s">
        <v>154</v>
      </c>
      <c r="F424" s="115" t="s">
        <v>3492</v>
      </c>
      <c r="G424" s="115" t="s">
        <v>3796</v>
      </c>
      <c r="H424" s="115">
        <v>5.29</v>
      </c>
      <c r="I424" s="37"/>
      <c r="J424" s="115" t="s">
        <v>3245</v>
      </c>
      <c r="K424" s="109" t="s">
        <v>3270</v>
      </c>
      <c r="L424" s="115" t="s">
        <v>140</v>
      </c>
      <c r="M424" s="37">
        <v>9.9</v>
      </c>
      <c r="N424" s="137"/>
      <c r="O424" s="37"/>
      <c r="P424" s="37"/>
      <c r="Q424" s="37"/>
      <c r="R424" s="37"/>
      <c r="S424" s="37"/>
      <c r="T424" s="37"/>
      <c r="U424" s="37"/>
      <c r="V424" s="37"/>
      <c r="W424" s="37"/>
      <c r="X424" s="37"/>
      <c r="Y424" s="37"/>
      <c r="Z424" s="37"/>
      <c r="AA424" s="37"/>
      <c r="AB424" s="37"/>
      <c r="AC424" s="37"/>
      <c r="AD424" s="37"/>
      <c r="AE424" s="37"/>
      <c r="AF424" s="37"/>
    </row>
    <row r="425" spans="1:32">
      <c r="A425" s="104">
        <v>5.21</v>
      </c>
      <c r="B425" s="115" t="s">
        <v>3242</v>
      </c>
      <c r="C425" s="37">
        <v>880012988</v>
      </c>
      <c r="D425" s="115" t="s">
        <v>139</v>
      </c>
      <c r="E425" s="115" t="s">
        <v>206</v>
      </c>
      <c r="F425" s="115"/>
      <c r="G425" s="115" t="s">
        <v>3608</v>
      </c>
      <c r="H425" s="115" t="s">
        <v>1003</v>
      </c>
      <c r="I425" s="37"/>
      <c r="J425" s="115" t="s">
        <v>3245</v>
      </c>
      <c r="K425" s="109" t="s">
        <v>3572</v>
      </c>
      <c r="L425" s="115" t="s">
        <v>147</v>
      </c>
      <c r="M425" s="37">
        <v>245</v>
      </c>
      <c r="N425" s="137"/>
      <c r="O425" s="37"/>
      <c r="P425" s="37"/>
      <c r="Q425" s="37"/>
      <c r="R425" s="37"/>
      <c r="S425" s="37"/>
      <c r="T425" s="37"/>
      <c r="U425" s="37"/>
      <c r="V425" s="37"/>
      <c r="W425" s="37"/>
      <c r="X425" s="37"/>
      <c r="Y425" s="37"/>
      <c r="Z425" s="37"/>
      <c r="AA425" s="37"/>
      <c r="AB425" s="37"/>
      <c r="AC425" s="37"/>
      <c r="AD425" s="37"/>
      <c r="AE425" s="37"/>
      <c r="AF425" s="37"/>
    </row>
    <row r="426" spans="1:32" ht="17">
      <c r="A426" s="104">
        <v>5.21</v>
      </c>
      <c r="B426" s="115" t="s">
        <v>3242</v>
      </c>
      <c r="C426" s="37">
        <v>882097734</v>
      </c>
      <c r="D426" s="115" t="s">
        <v>139</v>
      </c>
      <c r="E426" s="115" t="s">
        <v>178</v>
      </c>
      <c r="F426" s="115" t="s">
        <v>3797</v>
      </c>
      <c r="G426" s="530" t="s">
        <v>3798</v>
      </c>
      <c r="H426" s="115" t="s">
        <v>951</v>
      </c>
      <c r="I426" s="37"/>
      <c r="J426" s="115" t="s">
        <v>3245</v>
      </c>
      <c r="K426" s="109" t="s">
        <v>3799</v>
      </c>
      <c r="L426" s="115" t="s">
        <v>140</v>
      </c>
      <c r="M426" s="37">
        <v>4200</v>
      </c>
      <c r="N426" s="137" t="s">
        <v>3800</v>
      </c>
      <c r="O426" s="37"/>
      <c r="P426" s="37"/>
      <c r="Q426" s="37"/>
      <c r="R426" s="37"/>
      <c r="S426" s="37"/>
      <c r="T426" s="37"/>
      <c r="U426" s="37"/>
      <c r="V426" s="37"/>
      <c r="W426" s="37"/>
      <c r="X426" s="37"/>
      <c r="Y426" s="37"/>
      <c r="Z426" s="37"/>
      <c r="AA426" s="37"/>
      <c r="AB426" s="37"/>
      <c r="AC426" s="37"/>
      <c r="AD426" s="37"/>
      <c r="AE426" s="37"/>
      <c r="AF426" s="37"/>
    </row>
    <row r="427" spans="1:32">
      <c r="A427" s="104">
        <v>5.21</v>
      </c>
      <c r="B427" s="115" t="s">
        <v>3242</v>
      </c>
      <c r="C427" s="37">
        <v>881701237</v>
      </c>
      <c r="D427" s="115" t="s">
        <v>139</v>
      </c>
      <c r="E427" s="115" t="s">
        <v>1563</v>
      </c>
      <c r="F427" s="115" t="s">
        <v>3801</v>
      </c>
      <c r="G427" s="115" t="s">
        <v>811</v>
      </c>
      <c r="H427" s="115">
        <v>5.23</v>
      </c>
      <c r="I427" s="37"/>
      <c r="J427" s="115" t="s">
        <v>3245</v>
      </c>
      <c r="K427" s="109" t="s">
        <v>3795</v>
      </c>
      <c r="L427" s="115" t="s">
        <v>147</v>
      </c>
      <c r="M427" s="37">
        <v>791</v>
      </c>
      <c r="N427" s="137"/>
      <c r="O427" s="37"/>
      <c r="P427" s="37"/>
      <c r="Q427" s="37"/>
      <c r="R427" s="37"/>
      <c r="S427" s="37"/>
      <c r="T427" s="37"/>
      <c r="U427" s="37"/>
      <c r="V427" s="37"/>
      <c r="W427" s="37"/>
      <c r="X427" s="37"/>
      <c r="Y427" s="37"/>
      <c r="Z427" s="37"/>
      <c r="AA427" s="37"/>
      <c r="AB427" s="37"/>
      <c r="AC427" s="37"/>
      <c r="AD427" s="37"/>
      <c r="AE427" s="37"/>
      <c r="AF427" s="37"/>
    </row>
    <row r="428" spans="1:32">
      <c r="A428" s="104">
        <v>5.21</v>
      </c>
      <c r="B428" s="115" t="s">
        <v>3242</v>
      </c>
      <c r="C428" s="37">
        <v>881818110</v>
      </c>
      <c r="D428" s="115" t="s">
        <v>345</v>
      </c>
      <c r="E428" s="115" t="s">
        <v>178</v>
      </c>
      <c r="F428" s="115" t="s">
        <v>3802</v>
      </c>
      <c r="G428" s="530" t="s">
        <v>3803</v>
      </c>
      <c r="H428" s="115">
        <v>6.17</v>
      </c>
      <c r="I428" s="37"/>
      <c r="J428" s="115" t="s">
        <v>3804</v>
      </c>
      <c r="K428" s="109"/>
      <c r="L428" s="115"/>
      <c r="M428" s="37"/>
      <c r="N428" s="137"/>
      <c r="O428" s="37"/>
      <c r="P428" s="37"/>
      <c r="Q428" s="37"/>
      <c r="R428" s="37"/>
      <c r="S428" s="37"/>
      <c r="T428" s="37"/>
      <c r="U428" s="37"/>
      <c r="V428" s="37"/>
      <c r="W428" s="37"/>
      <c r="X428" s="37"/>
      <c r="Y428" s="37"/>
      <c r="Z428" s="37"/>
      <c r="AA428" s="37"/>
      <c r="AB428" s="37"/>
      <c r="AC428" s="37"/>
      <c r="AD428" s="37"/>
      <c r="AE428" s="37"/>
      <c r="AF428" s="37"/>
    </row>
    <row r="429" spans="1:32">
      <c r="A429" s="104">
        <v>5.21</v>
      </c>
      <c r="B429" s="115" t="s">
        <v>3242</v>
      </c>
      <c r="C429" s="37">
        <v>881565374</v>
      </c>
      <c r="D429" s="115" t="s">
        <v>139</v>
      </c>
      <c r="E429" s="115" t="s">
        <v>144</v>
      </c>
      <c r="F429" s="115" t="s">
        <v>3243</v>
      </c>
      <c r="G429" s="115" t="s">
        <v>3805</v>
      </c>
      <c r="H429" s="115">
        <v>5.22</v>
      </c>
      <c r="I429" s="37"/>
      <c r="J429" s="115" t="s">
        <v>3245</v>
      </c>
      <c r="K429" s="109" t="s">
        <v>3323</v>
      </c>
      <c r="L429" s="115" t="s">
        <v>147</v>
      </c>
      <c r="M429" s="37">
        <v>211.5</v>
      </c>
      <c r="N429" s="137"/>
      <c r="O429" s="37"/>
      <c r="P429" s="37"/>
      <c r="Q429" s="37"/>
      <c r="R429" s="37"/>
      <c r="S429" s="37"/>
      <c r="T429" s="37"/>
      <c r="U429" s="37"/>
      <c r="V429" s="37"/>
      <c r="W429" s="37"/>
      <c r="X429" s="37"/>
      <c r="Y429" s="37"/>
      <c r="Z429" s="37"/>
      <c r="AA429" s="37"/>
      <c r="AB429" s="37"/>
      <c r="AC429" s="37"/>
      <c r="AD429" s="37"/>
      <c r="AE429" s="37"/>
      <c r="AF429" s="37"/>
    </row>
    <row r="430" spans="1:32" ht="17">
      <c r="A430" s="104">
        <v>5.21</v>
      </c>
      <c r="B430" s="115" t="s">
        <v>3242</v>
      </c>
      <c r="C430" s="37">
        <v>882136212</v>
      </c>
      <c r="D430" s="115" t="s">
        <v>152</v>
      </c>
      <c r="E430" s="115" t="s">
        <v>901</v>
      </c>
      <c r="F430" s="115" t="s">
        <v>3651</v>
      </c>
      <c r="G430" s="115" t="s">
        <v>3806</v>
      </c>
      <c r="H430" s="115"/>
      <c r="I430" s="37"/>
      <c r="J430" s="115" t="s">
        <v>3266</v>
      </c>
      <c r="K430" s="109"/>
      <c r="L430" s="115"/>
      <c r="M430" s="37"/>
      <c r="N430" s="137" t="s">
        <v>3807</v>
      </c>
      <c r="O430" s="37"/>
      <c r="P430" s="37"/>
      <c r="Q430" s="37"/>
      <c r="R430" s="37"/>
      <c r="S430" s="37"/>
      <c r="T430" s="37"/>
      <c r="U430" s="37"/>
      <c r="V430" s="37"/>
      <c r="W430" s="37"/>
      <c r="X430" s="37"/>
      <c r="Y430" s="37"/>
      <c r="Z430" s="37"/>
      <c r="AA430" s="37"/>
      <c r="AB430" s="37"/>
      <c r="AC430" s="37"/>
      <c r="AD430" s="37"/>
      <c r="AE430" s="37"/>
      <c r="AF430" s="37"/>
    </row>
    <row r="431" spans="1:32">
      <c r="A431" s="104">
        <v>5.21</v>
      </c>
      <c r="B431" s="115" t="s">
        <v>3242</v>
      </c>
      <c r="C431" s="37">
        <v>881063581</v>
      </c>
      <c r="D431" s="115" t="s">
        <v>139</v>
      </c>
      <c r="E431" s="115" t="s">
        <v>144</v>
      </c>
      <c r="F431" s="115" t="s">
        <v>3243</v>
      </c>
      <c r="G431" s="115" t="s">
        <v>3805</v>
      </c>
      <c r="H431" s="115">
        <v>6.1</v>
      </c>
      <c r="I431" s="37"/>
      <c r="J431" s="115" t="s">
        <v>3288</v>
      </c>
      <c r="K431" s="109"/>
      <c r="L431" s="115"/>
      <c r="M431" s="37"/>
      <c r="N431" s="137"/>
      <c r="O431" s="37"/>
      <c r="P431" s="37"/>
      <c r="Q431" s="37"/>
      <c r="R431" s="37"/>
      <c r="S431" s="37"/>
      <c r="T431" s="37"/>
      <c r="U431" s="37"/>
      <c r="V431" s="37"/>
      <c r="W431" s="37"/>
      <c r="X431" s="37"/>
      <c r="Y431" s="37"/>
      <c r="Z431" s="37"/>
      <c r="AA431" s="37"/>
      <c r="AB431" s="37"/>
      <c r="AC431" s="37"/>
      <c r="AD431" s="37"/>
      <c r="AE431" s="37"/>
      <c r="AF431" s="37"/>
    </row>
    <row r="432" spans="1:32">
      <c r="A432" s="104">
        <v>5.21</v>
      </c>
      <c r="B432" s="115" t="s">
        <v>3242</v>
      </c>
      <c r="C432" s="37">
        <v>882062622</v>
      </c>
      <c r="D432" s="115" t="s">
        <v>139</v>
      </c>
      <c r="E432" s="115" t="s">
        <v>144</v>
      </c>
      <c r="F432" s="115"/>
      <c r="G432" s="115" t="s">
        <v>3808</v>
      </c>
      <c r="H432" s="115">
        <v>5.22</v>
      </c>
      <c r="I432" s="37"/>
      <c r="J432" s="115" t="s">
        <v>3288</v>
      </c>
      <c r="K432" s="109"/>
      <c r="L432" s="115"/>
      <c r="M432" s="37"/>
      <c r="N432" s="137"/>
      <c r="O432" s="37"/>
      <c r="P432" s="37"/>
      <c r="Q432" s="37"/>
      <c r="R432" s="37"/>
      <c r="S432" s="37"/>
      <c r="T432" s="37"/>
      <c r="U432" s="37"/>
      <c r="V432" s="37"/>
      <c r="W432" s="37"/>
      <c r="X432" s="37"/>
      <c r="Y432" s="37"/>
      <c r="Z432" s="37"/>
      <c r="AA432" s="37"/>
      <c r="AB432" s="37"/>
      <c r="AC432" s="37"/>
      <c r="AD432" s="37"/>
      <c r="AE432" s="37"/>
      <c r="AF432" s="37"/>
    </row>
    <row r="433" spans="1:32">
      <c r="A433" s="104">
        <v>5.21</v>
      </c>
      <c r="B433" s="115" t="s">
        <v>3242</v>
      </c>
      <c r="C433" s="37">
        <v>880033154</v>
      </c>
      <c r="D433" s="115" t="s">
        <v>139</v>
      </c>
      <c r="E433" s="115" t="s">
        <v>909</v>
      </c>
      <c r="F433" s="115" t="s">
        <v>3243</v>
      </c>
      <c r="G433" s="115" t="s">
        <v>3809</v>
      </c>
      <c r="H433" s="115"/>
      <c r="I433" s="115"/>
      <c r="J433" s="115" t="s">
        <v>3266</v>
      </c>
      <c r="K433" s="109"/>
      <c r="L433" s="115"/>
      <c r="M433" s="37"/>
      <c r="N433" s="137"/>
      <c r="O433" s="37"/>
      <c r="P433" s="37"/>
      <c r="Q433" s="37"/>
      <c r="R433" s="37"/>
      <c r="S433" s="37"/>
      <c r="T433" s="37"/>
      <c r="U433" s="37"/>
      <c r="V433" s="37"/>
      <c r="W433" s="37"/>
      <c r="X433" s="37"/>
      <c r="Y433" s="37"/>
      <c r="Z433" s="37"/>
      <c r="AA433" s="37"/>
      <c r="AB433" s="37"/>
      <c r="AC433" s="37"/>
      <c r="AD433" s="37"/>
      <c r="AE433" s="37"/>
      <c r="AF433" s="37"/>
    </row>
    <row r="434" spans="1:32" ht="68">
      <c r="A434" s="104">
        <v>5.21</v>
      </c>
      <c r="B434" s="115" t="s">
        <v>3242</v>
      </c>
      <c r="C434" s="37">
        <v>880082979</v>
      </c>
      <c r="D434" s="115" t="s">
        <v>139</v>
      </c>
      <c r="E434" s="115" t="s">
        <v>839</v>
      </c>
      <c r="F434" s="115" t="s">
        <v>106</v>
      </c>
      <c r="G434" s="137" t="s">
        <v>3810</v>
      </c>
      <c r="H434" s="115">
        <v>5.27</v>
      </c>
      <c r="I434" s="37"/>
      <c r="J434" s="115" t="s">
        <v>3288</v>
      </c>
      <c r="K434" s="109"/>
      <c r="L434" s="115"/>
      <c r="M434" s="37"/>
      <c r="N434" s="137"/>
      <c r="O434" s="37"/>
      <c r="P434" s="37"/>
      <c r="Q434" s="37"/>
      <c r="R434" s="37"/>
      <c r="S434" s="37"/>
      <c r="T434" s="37"/>
      <c r="U434" s="37"/>
      <c r="V434" s="37"/>
      <c r="W434" s="37"/>
      <c r="X434" s="37"/>
      <c r="Y434" s="37"/>
      <c r="Z434" s="37"/>
      <c r="AA434" s="37"/>
      <c r="AB434" s="37"/>
      <c r="AC434" s="37"/>
      <c r="AD434" s="37"/>
      <c r="AE434" s="37"/>
      <c r="AF434" s="37"/>
    </row>
    <row r="435" spans="1:32">
      <c r="A435" s="104">
        <v>5.21</v>
      </c>
      <c r="B435" s="115" t="s">
        <v>3242</v>
      </c>
      <c r="C435" s="37">
        <v>880121379</v>
      </c>
      <c r="D435" s="115" t="s">
        <v>139</v>
      </c>
      <c r="E435" s="115" t="s">
        <v>909</v>
      </c>
      <c r="F435" s="115" t="s">
        <v>3243</v>
      </c>
      <c r="G435" s="115" t="s">
        <v>3811</v>
      </c>
      <c r="H435" s="115"/>
      <c r="I435" s="115"/>
      <c r="J435" s="115" t="s">
        <v>3245</v>
      </c>
      <c r="K435" s="109" t="s">
        <v>3323</v>
      </c>
      <c r="L435" s="115" t="s">
        <v>147</v>
      </c>
      <c r="M435" s="37">
        <v>174</v>
      </c>
      <c r="N435" s="137"/>
      <c r="O435" s="37"/>
      <c r="P435" s="37"/>
      <c r="Q435" s="37"/>
      <c r="R435" s="37"/>
      <c r="S435" s="37"/>
      <c r="T435" s="37"/>
      <c r="U435" s="37"/>
      <c r="V435" s="37"/>
      <c r="W435" s="37"/>
      <c r="X435" s="37"/>
      <c r="Y435" s="37"/>
      <c r="Z435" s="37"/>
      <c r="AA435" s="37"/>
      <c r="AB435" s="37"/>
      <c r="AC435" s="37"/>
      <c r="AD435" s="37"/>
      <c r="AE435" s="37"/>
      <c r="AF435" s="37"/>
    </row>
    <row r="436" spans="1:32">
      <c r="A436" s="104">
        <v>5.21</v>
      </c>
      <c r="B436" s="115" t="s">
        <v>3242</v>
      </c>
      <c r="C436" s="115">
        <v>882089662</v>
      </c>
      <c r="D436" s="115" t="s">
        <v>139</v>
      </c>
      <c r="E436" s="115" t="s">
        <v>909</v>
      </c>
      <c r="F436" s="115" t="s">
        <v>3492</v>
      </c>
      <c r="G436" s="115" t="s">
        <v>3812</v>
      </c>
      <c r="H436" s="115">
        <v>6.3</v>
      </c>
      <c r="I436" s="115" t="s">
        <v>3813</v>
      </c>
      <c r="J436" s="115" t="s">
        <v>3288</v>
      </c>
      <c r="K436" s="109"/>
      <c r="L436" s="115"/>
      <c r="M436" s="37"/>
      <c r="N436" s="137"/>
      <c r="O436" s="37"/>
      <c r="P436" s="37"/>
      <c r="Q436" s="37"/>
      <c r="R436" s="37"/>
      <c r="S436" s="37"/>
      <c r="T436" s="37"/>
      <c r="U436" s="37"/>
      <c r="V436" s="37"/>
      <c r="W436" s="37"/>
      <c r="X436" s="37"/>
      <c r="Y436" s="37"/>
      <c r="Z436" s="37"/>
      <c r="AA436" s="37"/>
      <c r="AB436" s="37"/>
      <c r="AC436" s="37"/>
      <c r="AD436" s="37"/>
      <c r="AE436" s="37"/>
      <c r="AF436" s="37"/>
    </row>
    <row r="437" spans="1:32">
      <c r="A437" s="104">
        <v>5.21</v>
      </c>
      <c r="B437" s="115" t="s">
        <v>3242</v>
      </c>
      <c r="C437" s="37">
        <v>880434649</v>
      </c>
      <c r="D437" s="115" t="s">
        <v>152</v>
      </c>
      <c r="E437" s="115" t="s">
        <v>901</v>
      </c>
      <c r="F437" s="115" t="s">
        <v>106</v>
      </c>
      <c r="G437" s="115" t="s">
        <v>3814</v>
      </c>
      <c r="H437" s="115"/>
      <c r="I437" s="37"/>
      <c r="J437" s="115" t="s">
        <v>3245</v>
      </c>
      <c r="K437" s="109" t="s">
        <v>3270</v>
      </c>
      <c r="L437" s="115" t="s">
        <v>140</v>
      </c>
      <c r="M437" s="37">
        <v>136.5</v>
      </c>
      <c r="N437" s="137"/>
      <c r="O437" s="37"/>
      <c r="P437" s="37"/>
      <c r="Q437" s="37"/>
      <c r="R437" s="37"/>
      <c r="S437" s="37"/>
      <c r="T437" s="37"/>
      <c r="U437" s="37"/>
      <c r="V437" s="37"/>
      <c r="W437" s="37"/>
      <c r="X437" s="37"/>
      <c r="Y437" s="37"/>
      <c r="Z437" s="37"/>
      <c r="AA437" s="37"/>
      <c r="AB437" s="37"/>
      <c r="AC437" s="37"/>
      <c r="AD437" s="37"/>
      <c r="AE437" s="37"/>
      <c r="AF437" s="37"/>
    </row>
    <row r="438" spans="1:32">
      <c r="A438" s="104">
        <v>5.21</v>
      </c>
      <c r="B438" s="115" t="s">
        <v>3242</v>
      </c>
      <c r="C438" s="37">
        <v>880762210</v>
      </c>
      <c r="D438" s="115" t="s">
        <v>152</v>
      </c>
      <c r="E438" s="115" t="s">
        <v>194</v>
      </c>
      <c r="F438" s="115" t="s">
        <v>106</v>
      </c>
      <c r="G438" s="115" t="s">
        <v>929</v>
      </c>
      <c r="H438" s="115"/>
      <c r="I438" s="37"/>
      <c r="J438" s="115" t="s">
        <v>3245</v>
      </c>
      <c r="K438" s="109" t="s">
        <v>3572</v>
      </c>
      <c r="L438" s="115" t="s">
        <v>140</v>
      </c>
      <c r="M438" s="37">
        <v>193.5</v>
      </c>
      <c r="N438" s="137"/>
      <c r="O438" s="37"/>
      <c r="P438" s="37"/>
      <c r="Q438" s="37"/>
      <c r="R438" s="37"/>
      <c r="S438" s="37"/>
      <c r="T438" s="37"/>
      <c r="U438" s="37"/>
      <c r="V438" s="37"/>
      <c r="W438" s="37"/>
      <c r="X438" s="37"/>
      <c r="Y438" s="37"/>
      <c r="Z438" s="37"/>
      <c r="AA438" s="37"/>
      <c r="AB438" s="37"/>
      <c r="AC438" s="37"/>
      <c r="AD438" s="37"/>
      <c r="AE438" s="37"/>
      <c r="AF438" s="37"/>
    </row>
    <row r="439" spans="1:32">
      <c r="A439" s="104">
        <v>5.21</v>
      </c>
      <c r="B439" s="115" t="s">
        <v>3242</v>
      </c>
      <c r="C439" s="37">
        <v>880762210</v>
      </c>
      <c r="D439" s="115" t="s">
        <v>152</v>
      </c>
      <c r="E439" s="115" t="s">
        <v>194</v>
      </c>
      <c r="F439" s="115" t="s">
        <v>106</v>
      </c>
      <c r="G439" s="115" t="s">
        <v>3815</v>
      </c>
      <c r="H439" s="115"/>
      <c r="I439" s="37"/>
      <c r="J439" s="115" t="s">
        <v>3245</v>
      </c>
      <c r="K439" s="109" t="s">
        <v>3333</v>
      </c>
      <c r="L439" s="115" t="s">
        <v>147</v>
      </c>
      <c r="M439" s="115" t="s">
        <v>3816</v>
      </c>
      <c r="N439" s="137"/>
      <c r="O439" s="37"/>
      <c r="P439" s="37"/>
      <c r="Q439" s="37"/>
      <c r="R439" s="37"/>
      <c r="S439" s="37"/>
      <c r="T439" s="37"/>
      <c r="U439" s="37"/>
      <c r="V439" s="37"/>
      <c r="W439" s="37"/>
      <c r="X439" s="37"/>
      <c r="Y439" s="37"/>
      <c r="Z439" s="37"/>
      <c r="AA439" s="37"/>
      <c r="AB439" s="37"/>
      <c r="AC439" s="37"/>
      <c r="AD439" s="37"/>
      <c r="AE439" s="37"/>
      <c r="AF439" s="37"/>
    </row>
    <row r="440" spans="1:32">
      <c r="A440" s="104">
        <v>5.21</v>
      </c>
      <c r="B440" s="115" t="s">
        <v>3242</v>
      </c>
      <c r="C440" s="37">
        <v>880090210</v>
      </c>
      <c r="D440" s="115" t="s">
        <v>152</v>
      </c>
      <c r="E440" s="115" t="s">
        <v>144</v>
      </c>
      <c r="F440" s="115" t="s">
        <v>106</v>
      </c>
      <c r="G440" s="115" t="s">
        <v>981</v>
      </c>
      <c r="H440" s="115">
        <v>5.26</v>
      </c>
      <c r="I440" s="115" t="s">
        <v>3817</v>
      </c>
      <c r="J440" s="115" t="s">
        <v>3288</v>
      </c>
      <c r="K440" s="109"/>
      <c r="L440" s="115"/>
      <c r="M440" s="37"/>
      <c r="N440" s="137"/>
      <c r="O440" s="37"/>
      <c r="P440" s="37"/>
      <c r="Q440" s="37"/>
      <c r="R440" s="37"/>
      <c r="S440" s="37"/>
      <c r="T440" s="37"/>
      <c r="U440" s="37"/>
      <c r="V440" s="37"/>
      <c r="W440" s="37"/>
      <c r="X440" s="37"/>
      <c r="Y440" s="37"/>
      <c r="Z440" s="37"/>
      <c r="AA440" s="37"/>
      <c r="AB440" s="37"/>
      <c r="AC440" s="37"/>
      <c r="AD440" s="37"/>
      <c r="AE440" s="37"/>
      <c r="AF440" s="37"/>
    </row>
    <row r="441" spans="1:32">
      <c r="A441" s="104">
        <v>5.21</v>
      </c>
      <c r="B441" s="115" t="s">
        <v>3242</v>
      </c>
      <c r="C441" s="37">
        <v>882075440</v>
      </c>
      <c r="D441" s="115" t="s">
        <v>139</v>
      </c>
      <c r="E441" s="115" t="s">
        <v>909</v>
      </c>
      <c r="F441" s="115" t="s">
        <v>106</v>
      </c>
      <c r="G441" s="115" t="s">
        <v>3818</v>
      </c>
      <c r="H441" s="115">
        <v>6.19</v>
      </c>
      <c r="I441" s="115" t="s">
        <v>3819</v>
      </c>
      <c r="J441" s="115" t="s">
        <v>3288</v>
      </c>
      <c r="K441" s="109"/>
      <c r="L441" s="115"/>
      <c r="M441" s="37"/>
      <c r="N441" s="137"/>
      <c r="O441" s="37"/>
      <c r="P441" s="37"/>
      <c r="Q441" s="37"/>
      <c r="R441" s="37"/>
      <c r="S441" s="37"/>
      <c r="T441" s="37"/>
      <c r="U441" s="37"/>
      <c r="V441" s="37"/>
      <c r="W441" s="37"/>
      <c r="X441" s="37"/>
      <c r="Y441" s="37"/>
      <c r="Z441" s="37"/>
      <c r="AA441" s="37"/>
      <c r="AB441" s="37"/>
      <c r="AC441" s="37"/>
      <c r="AD441" s="37"/>
      <c r="AE441" s="37"/>
      <c r="AF441" s="37"/>
    </row>
    <row r="442" spans="1:32">
      <c r="A442" s="104">
        <v>5.21</v>
      </c>
      <c r="B442" s="115" t="s">
        <v>3242</v>
      </c>
      <c r="C442" s="37">
        <v>882074355</v>
      </c>
      <c r="D442" s="115" t="s">
        <v>139</v>
      </c>
      <c r="E442" s="115" t="s">
        <v>909</v>
      </c>
      <c r="F442" s="115" t="s">
        <v>106</v>
      </c>
      <c r="G442" s="115" t="s">
        <v>3820</v>
      </c>
      <c r="H442" s="115"/>
      <c r="I442" s="115"/>
      <c r="J442" s="115" t="s">
        <v>3245</v>
      </c>
      <c r="K442" s="109" t="s">
        <v>3270</v>
      </c>
      <c r="L442" s="115" t="s">
        <v>140</v>
      </c>
      <c r="M442" s="37">
        <v>2109</v>
      </c>
      <c r="N442" s="137"/>
      <c r="O442" s="37"/>
      <c r="P442" s="37"/>
      <c r="Q442" s="37"/>
      <c r="R442" s="37"/>
      <c r="S442" s="37"/>
      <c r="T442" s="37"/>
      <c r="U442" s="37"/>
      <c r="V442" s="37"/>
      <c r="W442" s="37"/>
      <c r="X442" s="37"/>
      <c r="Y442" s="37"/>
      <c r="Z442" s="37"/>
      <c r="AA442" s="37"/>
      <c r="AB442" s="37"/>
      <c r="AC442" s="37"/>
      <c r="AD442" s="37"/>
      <c r="AE442" s="37"/>
      <c r="AF442" s="37"/>
    </row>
    <row r="443" spans="1:32">
      <c r="A443" s="104">
        <v>5.21</v>
      </c>
      <c r="B443" s="115" t="s">
        <v>3242</v>
      </c>
      <c r="C443" s="37">
        <v>880303001</v>
      </c>
      <c r="D443" s="115" t="s">
        <v>139</v>
      </c>
      <c r="E443" s="115" t="s">
        <v>194</v>
      </c>
      <c r="F443" s="115" t="s">
        <v>106</v>
      </c>
      <c r="G443" s="115" t="s">
        <v>3821</v>
      </c>
      <c r="H443" s="115"/>
      <c r="I443" s="37"/>
      <c r="J443" s="115" t="s">
        <v>3245</v>
      </c>
      <c r="K443" s="109" t="s">
        <v>3356</v>
      </c>
      <c r="L443" s="115" t="s">
        <v>140</v>
      </c>
      <c r="M443" s="37">
        <v>940</v>
      </c>
      <c r="N443" s="137"/>
      <c r="O443" s="37"/>
      <c r="P443" s="37"/>
      <c r="Q443" s="37"/>
      <c r="R443" s="37"/>
      <c r="S443" s="37"/>
      <c r="T443" s="37"/>
      <c r="U443" s="37"/>
      <c r="V443" s="37"/>
      <c r="W443" s="37"/>
      <c r="X443" s="37"/>
      <c r="Y443" s="37"/>
      <c r="Z443" s="37"/>
      <c r="AA443" s="37"/>
      <c r="AB443" s="37"/>
      <c r="AC443" s="37"/>
      <c r="AD443" s="37"/>
      <c r="AE443" s="37"/>
      <c r="AF443" s="37"/>
    </row>
    <row r="444" spans="1:32">
      <c r="A444" s="104">
        <v>5.21</v>
      </c>
      <c r="B444" s="115" t="s">
        <v>3242</v>
      </c>
      <c r="C444" s="37">
        <v>880289110</v>
      </c>
      <c r="D444" s="115" t="s">
        <v>139</v>
      </c>
      <c r="E444" s="115" t="s">
        <v>194</v>
      </c>
      <c r="F444" s="115" t="s">
        <v>106</v>
      </c>
      <c r="G444" s="115" t="s">
        <v>3728</v>
      </c>
      <c r="H444" s="115"/>
      <c r="I444" s="37"/>
      <c r="J444" s="115" t="s">
        <v>3245</v>
      </c>
      <c r="K444" s="109" t="s">
        <v>3270</v>
      </c>
      <c r="L444" s="115" t="s">
        <v>140</v>
      </c>
      <c r="M444" s="37">
        <v>3879</v>
      </c>
      <c r="N444" s="137"/>
      <c r="O444" s="37"/>
      <c r="P444" s="37"/>
      <c r="Q444" s="37"/>
      <c r="R444" s="37"/>
      <c r="S444" s="37"/>
      <c r="T444" s="37"/>
      <c r="U444" s="37"/>
      <c r="V444" s="37"/>
      <c r="W444" s="37"/>
      <c r="X444" s="37"/>
      <c r="Y444" s="37"/>
      <c r="Z444" s="37"/>
      <c r="AA444" s="37"/>
      <c r="AB444" s="37"/>
      <c r="AC444" s="37"/>
      <c r="AD444" s="37"/>
      <c r="AE444" s="37"/>
      <c r="AF444" s="37"/>
    </row>
    <row r="445" spans="1:32">
      <c r="A445" s="104">
        <v>5.21</v>
      </c>
      <c r="B445" s="115" t="s">
        <v>3242</v>
      </c>
      <c r="C445" s="37">
        <v>881531036</v>
      </c>
      <c r="D445" s="115" t="s">
        <v>139</v>
      </c>
      <c r="E445" s="115" t="s">
        <v>901</v>
      </c>
      <c r="F445" s="115" t="s">
        <v>106</v>
      </c>
      <c r="G445" s="115" t="s">
        <v>3822</v>
      </c>
      <c r="H445" s="115"/>
      <c r="I445" s="37"/>
      <c r="J445" s="115" t="s">
        <v>3245</v>
      </c>
      <c r="K445" s="109" t="s">
        <v>3270</v>
      </c>
      <c r="L445" s="115" t="s">
        <v>140</v>
      </c>
      <c r="M445" s="37">
        <v>18450</v>
      </c>
      <c r="N445" s="137"/>
      <c r="O445" s="37"/>
      <c r="P445" s="37"/>
      <c r="Q445" s="37"/>
      <c r="R445" s="37"/>
      <c r="S445" s="37"/>
      <c r="T445" s="37"/>
      <c r="U445" s="37"/>
      <c r="V445" s="37"/>
      <c r="W445" s="37"/>
      <c r="X445" s="37"/>
      <c r="Y445" s="37"/>
      <c r="Z445" s="37"/>
      <c r="AA445" s="37"/>
      <c r="AB445" s="37"/>
      <c r="AC445" s="37"/>
      <c r="AD445" s="37"/>
      <c r="AE445" s="37"/>
      <c r="AF445" s="37"/>
    </row>
    <row r="446" spans="1:32">
      <c r="A446" s="104">
        <v>5.21</v>
      </c>
      <c r="B446" s="115" t="s">
        <v>3242</v>
      </c>
      <c r="C446" s="37">
        <v>881761106</v>
      </c>
      <c r="D446" s="115" t="s">
        <v>139</v>
      </c>
      <c r="E446" s="115" t="s">
        <v>206</v>
      </c>
      <c r="F446" s="115" t="s">
        <v>106</v>
      </c>
      <c r="G446" s="115" t="s">
        <v>3823</v>
      </c>
      <c r="H446" s="115">
        <v>5.29</v>
      </c>
      <c r="I446" s="115" t="s">
        <v>3824</v>
      </c>
      <c r="J446" s="115" t="s">
        <v>3288</v>
      </c>
      <c r="K446" s="109"/>
      <c r="L446" s="115"/>
      <c r="M446" s="37"/>
      <c r="N446" s="137"/>
      <c r="O446" s="37"/>
      <c r="P446" s="37"/>
      <c r="Q446" s="37"/>
      <c r="R446" s="37"/>
      <c r="S446" s="37"/>
      <c r="T446" s="37"/>
      <c r="U446" s="37"/>
      <c r="V446" s="37"/>
      <c r="W446" s="37"/>
      <c r="X446" s="37"/>
      <c r="Y446" s="37"/>
      <c r="Z446" s="37"/>
      <c r="AA446" s="37"/>
      <c r="AB446" s="37"/>
      <c r="AC446" s="37"/>
      <c r="AD446" s="37"/>
      <c r="AE446" s="37"/>
      <c r="AF446" s="37"/>
    </row>
    <row r="447" spans="1:32" ht="17">
      <c r="A447" s="104">
        <v>5.21</v>
      </c>
      <c r="B447" s="115" t="s">
        <v>3242</v>
      </c>
      <c r="C447" s="37">
        <v>881408352</v>
      </c>
      <c r="D447" s="37" t="s">
        <v>139</v>
      </c>
      <c r="E447" s="115" t="s">
        <v>901</v>
      </c>
      <c r="F447" s="115" t="s">
        <v>106</v>
      </c>
      <c r="G447" s="137" t="s">
        <v>3825</v>
      </c>
      <c r="H447" s="265"/>
      <c r="I447" s="115"/>
      <c r="J447" s="115" t="s">
        <v>3245</v>
      </c>
      <c r="K447" s="109" t="s">
        <v>3572</v>
      </c>
      <c r="L447" s="115" t="s">
        <v>140</v>
      </c>
      <c r="M447" s="115">
        <v>7200</v>
      </c>
      <c r="N447" s="137" t="s">
        <v>3826</v>
      </c>
      <c r="O447" s="37"/>
      <c r="P447" s="37"/>
      <c r="Q447" s="37"/>
      <c r="R447" s="37"/>
      <c r="S447" s="37"/>
      <c r="T447" s="37"/>
      <c r="U447" s="37"/>
      <c r="V447" s="37"/>
      <c r="W447" s="37"/>
      <c r="X447" s="37"/>
      <c r="Y447" s="37"/>
      <c r="Z447" s="37"/>
      <c r="AA447" s="37"/>
      <c r="AB447" s="37"/>
      <c r="AC447" s="37"/>
      <c r="AD447" s="37"/>
      <c r="AE447" s="37"/>
      <c r="AF447" s="37"/>
    </row>
    <row r="448" spans="1:32">
      <c r="A448" s="104">
        <v>5.21</v>
      </c>
      <c r="B448" s="115" t="s">
        <v>3242</v>
      </c>
      <c r="C448" s="37">
        <v>880320427</v>
      </c>
      <c r="D448" s="37" t="s">
        <v>139</v>
      </c>
      <c r="E448" s="115" t="s">
        <v>175</v>
      </c>
      <c r="F448" s="115" t="s">
        <v>106</v>
      </c>
      <c r="G448" s="115" t="s">
        <v>3827</v>
      </c>
      <c r="H448" s="115"/>
      <c r="I448" s="37"/>
      <c r="J448" s="115" t="s">
        <v>3245</v>
      </c>
      <c r="K448" s="109" t="s">
        <v>3270</v>
      </c>
      <c r="L448" s="115" t="s">
        <v>147</v>
      </c>
      <c r="M448" s="115" t="s">
        <v>3828</v>
      </c>
      <c r="N448" s="137"/>
      <c r="O448" s="37"/>
      <c r="P448" s="37"/>
      <c r="Q448" s="37"/>
      <c r="R448" s="37"/>
      <c r="S448" s="37"/>
      <c r="T448" s="37"/>
      <c r="U448" s="37"/>
      <c r="V448" s="37"/>
      <c r="W448" s="37"/>
      <c r="X448" s="37"/>
      <c r="Y448" s="37"/>
      <c r="Z448" s="37"/>
      <c r="AA448" s="37"/>
      <c r="AB448" s="37"/>
      <c r="AC448" s="37"/>
      <c r="AD448" s="37"/>
      <c r="AE448" s="37"/>
      <c r="AF448" s="37"/>
    </row>
    <row r="449" spans="1:32">
      <c r="A449" s="104">
        <v>5.21</v>
      </c>
      <c r="B449" s="115" t="s">
        <v>3242</v>
      </c>
      <c r="C449" s="37">
        <v>881727941</v>
      </c>
      <c r="D449" s="37" t="s">
        <v>139</v>
      </c>
      <c r="E449" s="115" t="s">
        <v>909</v>
      </c>
      <c r="F449" s="115" t="s">
        <v>3492</v>
      </c>
      <c r="G449" s="115" t="s">
        <v>917</v>
      </c>
      <c r="H449" s="115">
        <v>6.3</v>
      </c>
      <c r="I449" s="115" t="s">
        <v>3824</v>
      </c>
      <c r="J449" s="115" t="s">
        <v>3288</v>
      </c>
      <c r="K449" s="109"/>
      <c r="L449" s="115"/>
      <c r="M449" s="37"/>
      <c r="N449" s="137"/>
      <c r="O449" s="37"/>
      <c r="P449" s="37"/>
      <c r="Q449" s="37"/>
      <c r="R449" s="37"/>
      <c r="S449" s="37"/>
      <c r="T449" s="37"/>
      <c r="U449" s="37"/>
      <c r="V449" s="37"/>
      <c r="W449" s="37"/>
      <c r="X449" s="37"/>
      <c r="Y449" s="37"/>
      <c r="Z449" s="37"/>
      <c r="AA449" s="37"/>
      <c r="AB449" s="37"/>
      <c r="AC449" s="37"/>
      <c r="AD449" s="37"/>
      <c r="AE449" s="37"/>
      <c r="AF449" s="37"/>
    </row>
    <row r="450" spans="1:32" ht="68">
      <c r="A450" s="104">
        <v>5.21</v>
      </c>
      <c r="B450" s="115" t="s">
        <v>3242</v>
      </c>
      <c r="C450" s="37">
        <v>881274608</v>
      </c>
      <c r="D450" s="115" t="s">
        <v>139</v>
      </c>
      <c r="E450" s="115" t="s">
        <v>149</v>
      </c>
      <c r="F450" s="115" t="s">
        <v>3745</v>
      </c>
      <c r="G450" s="137" t="s">
        <v>3829</v>
      </c>
      <c r="H450" s="115">
        <v>5.27</v>
      </c>
      <c r="I450" s="37"/>
      <c r="J450" s="115" t="s">
        <v>3288</v>
      </c>
      <c r="K450" s="109"/>
      <c r="L450" s="115"/>
      <c r="M450" s="37"/>
      <c r="N450" s="137"/>
      <c r="O450" s="37"/>
      <c r="P450" s="37"/>
      <c r="Q450" s="37"/>
      <c r="R450" s="37"/>
      <c r="S450" s="37"/>
      <c r="T450" s="37"/>
      <c r="U450" s="37"/>
      <c r="V450" s="37"/>
      <c r="W450" s="37"/>
      <c r="X450" s="37"/>
      <c r="Y450" s="37"/>
      <c r="Z450" s="37"/>
      <c r="AA450" s="37"/>
      <c r="AB450" s="37"/>
      <c r="AC450" s="37"/>
      <c r="AD450" s="37"/>
      <c r="AE450" s="37"/>
      <c r="AF450" s="37"/>
    </row>
    <row r="451" spans="1:32">
      <c r="A451" s="104">
        <v>5.21</v>
      </c>
      <c r="B451" s="115" t="s">
        <v>3242</v>
      </c>
      <c r="C451" s="37">
        <v>881431194</v>
      </c>
      <c r="D451" s="115" t="s">
        <v>152</v>
      </c>
      <c r="E451" s="115" t="s">
        <v>901</v>
      </c>
      <c r="F451" s="115" t="s">
        <v>106</v>
      </c>
      <c r="G451" s="115" t="s">
        <v>3830</v>
      </c>
      <c r="H451" s="115"/>
      <c r="I451" s="37"/>
      <c r="J451" s="115" t="s">
        <v>3288</v>
      </c>
      <c r="K451" s="109"/>
      <c r="L451" s="115"/>
      <c r="M451" s="37"/>
      <c r="N451" s="137"/>
      <c r="O451" s="37"/>
      <c r="P451" s="37"/>
      <c r="Q451" s="37"/>
      <c r="R451" s="37"/>
      <c r="S451" s="37"/>
      <c r="T451" s="37"/>
      <c r="U451" s="37"/>
      <c r="V451" s="37"/>
      <c r="W451" s="37"/>
      <c r="X451" s="37"/>
      <c r="Y451" s="37"/>
      <c r="Z451" s="37"/>
      <c r="AA451" s="37"/>
      <c r="AB451" s="37"/>
      <c r="AC451" s="37"/>
      <c r="AD451" s="37"/>
      <c r="AE451" s="37"/>
      <c r="AF451" s="37"/>
    </row>
    <row r="452" spans="1:32" ht="51">
      <c r="A452" s="104">
        <v>5.21</v>
      </c>
      <c r="B452" s="115" t="s">
        <v>3242</v>
      </c>
      <c r="C452" s="37">
        <v>880204158</v>
      </c>
      <c r="D452" s="115" t="s">
        <v>139</v>
      </c>
      <c r="E452" s="115" t="s">
        <v>149</v>
      </c>
      <c r="F452" s="115" t="s">
        <v>3243</v>
      </c>
      <c r="G452" s="137" t="s">
        <v>3831</v>
      </c>
      <c r="H452" s="115">
        <v>5.21</v>
      </c>
      <c r="I452" s="37"/>
      <c r="J452" s="115" t="s">
        <v>3245</v>
      </c>
      <c r="K452" s="109"/>
      <c r="L452" s="115" t="s">
        <v>140</v>
      </c>
      <c r="M452" s="37">
        <v>10677.72</v>
      </c>
      <c r="N452" s="137"/>
      <c r="O452" s="37"/>
      <c r="P452" s="37"/>
      <c r="Q452" s="37"/>
      <c r="R452" s="37"/>
      <c r="S452" s="37"/>
      <c r="T452" s="37"/>
      <c r="U452" s="37"/>
      <c r="V452" s="37"/>
      <c r="W452" s="37"/>
      <c r="X452" s="37"/>
      <c r="Y452" s="37"/>
      <c r="Z452" s="37"/>
      <c r="AA452" s="37"/>
      <c r="AB452" s="37"/>
      <c r="AC452" s="37"/>
      <c r="AD452" s="37"/>
      <c r="AE452" s="37"/>
      <c r="AF452" s="37"/>
    </row>
    <row r="453" spans="1:32">
      <c r="A453" s="104">
        <v>5.21</v>
      </c>
      <c r="B453" s="115" t="s">
        <v>3242</v>
      </c>
      <c r="C453" s="84">
        <v>880005338</v>
      </c>
      <c r="D453" s="115" t="s">
        <v>139</v>
      </c>
      <c r="E453" s="115" t="s">
        <v>149</v>
      </c>
      <c r="F453" s="115" t="s">
        <v>3243</v>
      </c>
      <c r="G453" s="115" t="s">
        <v>3832</v>
      </c>
      <c r="H453" s="115">
        <v>5.21</v>
      </c>
      <c r="I453" s="37"/>
      <c r="J453" s="115" t="s">
        <v>3245</v>
      </c>
      <c r="K453" s="109"/>
      <c r="L453" s="115" t="s">
        <v>140</v>
      </c>
      <c r="M453" s="37">
        <v>2951.76</v>
      </c>
      <c r="N453" s="137"/>
      <c r="O453" s="37"/>
      <c r="P453" s="37"/>
      <c r="Q453" s="37"/>
      <c r="R453" s="37"/>
      <c r="S453" s="37"/>
      <c r="T453" s="37"/>
      <c r="U453" s="37"/>
      <c r="V453" s="37"/>
      <c r="W453" s="37"/>
      <c r="X453" s="37"/>
      <c r="Y453" s="37"/>
      <c r="Z453" s="37"/>
      <c r="AA453" s="37"/>
      <c r="AB453" s="37"/>
      <c r="AC453" s="37"/>
      <c r="AD453" s="37"/>
      <c r="AE453" s="37"/>
      <c r="AF453" s="37"/>
    </row>
    <row r="454" spans="1:32">
      <c r="A454" s="104">
        <v>5.21</v>
      </c>
      <c r="B454" s="115" t="s">
        <v>3242</v>
      </c>
      <c r="C454" s="37">
        <v>880198973</v>
      </c>
      <c r="D454" s="115" t="s">
        <v>152</v>
      </c>
      <c r="E454" s="115" t="s">
        <v>901</v>
      </c>
      <c r="F454" s="115" t="s">
        <v>106</v>
      </c>
      <c r="G454" s="115" t="s">
        <v>3833</v>
      </c>
      <c r="H454" s="115"/>
      <c r="I454" s="37"/>
      <c r="J454" s="115" t="s">
        <v>3245</v>
      </c>
      <c r="K454" s="109" t="s">
        <v>3270</v>
      </c>
      <c r="L454" s="115" t="s">
        <v>147</v>
      </c>
      <c r="M454" s="37">
        <v>1641</v>
      </c>
      <c r="N454" s="137"/>
      <c r="O454" s="37"/>
      <c r="P454" s="37"/>
      <c r="Q454" s="37"/>
      <c r="R454" s="37"/>
      <c r="S454" s="37"/>
      <c r="T454" s="37"/>
      <c r="U454" s="37"/>
      <c r="V454" s="37"/>
      <c r="W454" s="37"/>
      <c r="X454" s="37"/>
      <c r="Y454" s="37"/>
      <c r="Z454" s="37"/>
      <c r="AA454" s="37"/>
      <c r="AB454" s="37"/>
      <c r="AC454" s="37"/>
      <c r="AD454" s="37"/>
      <c r="AE454" s="37"/>
      <c r="AF454" s="37"/>
    </row>
    <row r="455" spans="1:32">
      <c r="A455" s="104">
        <v>5.22</v>
      </c>
      <c r="B455" s="115" t="s">
        <v>3242</v>
      </c>
      <c r="C455" s="37">
        <v>881608123</v>
      </c>
      <c r="D455" s="115" t="s">
        <v>152</v>
      </c>
      <c r="E455" s="115" t="s">
        <v>1563</v>
      </c>
      <c r="F455" s="115" t="s">
        <v>106</v>
      </c>
      <c r="G455" s="115" t="s">
        <v>3567</v>
      </c>
      <c r="H455" s="115" t="s">
        <v>951</v>
      </c>
      <c r="I455" s="37"/>
      <c r="J455" s="115" t="s">
        <v>3288</v>
      </c>
      <c r="K455" s="109"/>
      <c r="L455" s="115"/>
      <c r="M455" s="37"/>
      <c r="N455" s="137"/>
      <c r="O455" s="37"/>
      <c r="P455" s="37"/>
      <c r="Q455" s="37"/>
      <c r="R455" s="37"/>
      <c r="S455" s="37"/>
      <c r="T455" s="37"/>
      <c r="U455" s="37"/>
      <c r="V455" s="37"/>
      <c r="W455" s="37"/>
      <c r="X455" s="37"/>
      <c r="Y455" s="37"/>
      <c r="Z455" s="37"/>
      <c r="AA455" s="37"/>
      <c r="AB455" s="37"/>
      <c r="AC455" s="37"/>
      <c r="AD455" s="37"/>
      <c r="AE455" s="37"/>
      <c r="AF455" s="37"/>
    </row>
    <row r="456" spans="1:32">
      <c r="A456" s="104">
        <v>5.21</v>
      </c>
      <c r="B456" s="115" t="s">
        <v>3242</v>
      </c>
      <c r="C456" s="37">
        <v>880385720</v>
      </c>
      <c r="D456" s="115" t="s">
        <v>139</v>
      </c>
      <c r="E456" s="115" t="s">
        <v>206</v>
      </c>
      <c r="F456" s="115" t="s">
        <v>3243</v>
      </c>
      <c r="G456" s="115" t="s">
        <v>3567</v>
      </c>
      <c r="H456" s="115">
        <v>5.21</v>
      </c>
      <c r="I456" s="37"/>
      <c r="J456" s="115" t="s">
        <v>3245</v>
      </c>
      <c r="K456" s="109" t="s">
        <v>3270</v>
      </c>
      <c r="L456" s="115" t="s">
        <v>140</v>
      </c>
      <c r="M456" s="37">
        <v>368</v>
      </c>
      <c r="N456" s="137"/>
      <c r="O456" s="37"/>
      <c r="P456" s="37"/>
      <c r="Q456" s="37"/>
      <c r="R456" s="37"/>
      <c r="S456" s="37"/>
      <c r="T456" s="37"/>
      <c r="U456" s="37"/>
      <c r="V456" s="37"/>
      <c r="W456" s="37"/>
      <c r="X456" s="37"/>
      <c r="Y456" s="37"/>
      <c r="Z456" s="37"/>
      <c r="AA456" s="37"/>
      <c r="AB456" s="37"/>
      <c r="AC456" s="37"/>
      <c r="AD456" s="37"/>
      <c r="AE456" s="37"/>
      <c r="AF456" s="37"/>
    </row>
    <row r="457" spans="1:32">
      <c r="A457" s="104">
        <v>5.21</v>
      </c>
      <c r="B457" s="115" t="s">
        <v>3242</v>
      </c>
      <c r="C457" s="37">
        <v>881540526</v>
      </c>
      <c r="D457" s="115" t="s">
        <v>152</v>
      </c>
      <c r="E457" s="115" t="s">
        <v>138</v>
      </c>
      <c r="F457" s="115" t="s">
        <v>106</v>
      </c>
      <c r="G457" s="115" t="s">
        <v>3567</v>
      </c>
      <c r="H457" s="115" t="s">
        <v>1035</v>
      </c>
      <c r="I457" s="37"/>
      <c r="J457" s="115"/>
      <c r="K457" s="109"/>
      <c r="L457" s="115"/>
      <c r="M457" s="37"/>
      <c r="N457" s="137"/>
      <c r="O457" s="37"/>
      <c r="P457" s="37"/>
      <c r="Q457" s="37"/>
      <c r="R457" s="37"/>
      <c r="S457" s="37"/>
      <c r="T457" s="37"/>
      <c r="U457" s="37"/>
      <c r="V457" s="37"/>
      <c r="W457" s="37"/>
      <c r="X457" s="37"/>
      <c r="Y457" s="37"/>
      <c r="Z457" s="37"/>
      <c r="AA457" s="37"/>
      <c r="AB457" s="37"/>
      <c r="AC457" s="37"/>
      <c r="AD457" s="37"/>
      <c r="AE457" s="37"/>
      <c r="AF457" s="37"/>
    </row>
    <row r="458" spans="1:32">
      <c r="A458" s="37">
        <v>5.22</v>
      </c>
      <c r="B458" s="115" t="s">
        <v>3242</v>
      </c>
      <c r="C458" s="37">
        <v>882073354</v>
      </c>
      <c r="D458" s="115" t="s">
        <v>139</v>
      </c>
      <c r="E458" s="115" t="s">
        <v>178</v>
      </c>
      <c r="F458" s="115" t="s">
        <v>3834</v>
      </c>
      <c r="G458" s="530" t="s">
        <v>3835</v>
      </c>
      <c r="H458" s="741">
        <v>43984</v>
      </c>
      <c r="I458" s="37"/>
      <c r="J458" s="115" t="s">
        <v>3288</v>
      </c>
      <c r="K458" s="109"/>
      <c r="L458" s="115"/>
      <c r="M458" s="37"/>
      <c r="N458" s="137"/>
      <c r="O458" s="37"/>
      <c r="P458" s="37"/>
      <c r="Q458" s="37"/>
      <c r="R458" s="37"/>
      <c r="S458" s="37"/>
      <c r="T458" s="37"/>
      <c r="U458" s="37"/>
      <c r="V458" s="37"/>
      <c r="W458" s="37"/>
      <c r="X458" s="37"/>
      <c r="Y458" s="37"/>
      <c r="Z458" s="37"/>
      <c r="AA458" s="37"/>
      <c r="AB458" s="37"/>
      <c r="AC458" s="37"/>
      <c r="AD458" s="37"/>
      <c r="AE458" s="37"/>
      <c r="AF458" s="37"/>
    </row>
    <row r="459" spans="1:32">
      <c r="A459" s="37">
        <v>5.22</v>
      </c>
      <c r="B459" s="115" t="s">
        <v>3242</v>
      </c>
      <c r="C459" s="37">
        <v>881949498</v>
      </c>
      <c r="D459" s="115" t="s">
        <v>139</v>
      </c>
      <c r="E459" s="115" t="s">
        <v>138</v>
      </c>
      <c r="F459" s="115" t="s">
        <v>106</v>
      </c>
      <c r="G459" s="115" t="s">
        <v>3836</v>
      </c>
      <c r="H459" s="115" t="s">
        <v>951</v>
      </c>
      <c r="I459" s="37"/>
      <c r="J459" s="115"/>
      <c r="K459" s="109"/>
      <c r="L459" s="115"/>
      <c r="M459" s="37"/>
      <c r="N459" s="137"/>
      <c r="O459" s="37"/>
      <c r="P459" s="37"/>
      <c r="Q459" s="37"/>
      <c r="R459" s="37"/>
      <c r="S459" s="37"/>
      <c r="T459" s="37"/>
      <c r="U459" s="37"/>
      <c r="V459" s="37"/>
      <c r="W459" s="37"/>
      <c r="X459" s="37"/>
      <c r="Y459" s="37"/>
      <c r="Z459" s="37"/>
      <c r="AA459" s="37"/>
      <c r="AB459" s="37"/>
      <c r="AC459" s="37"/>
      <c r="AD459" s="37"/>
      <c r="AE459" s="37"/>
      <c r="AF459" s="37"/>
    </row>
    <row r="460" spans="1:32">
      <c r="A460" s="37">
        <v>5.22</v>
      </c>
      <c r="B460" s="115" t="s">
        <v>3242</v>
      </c>
      <c r="C460" s="37">
        <v>881570126</v>
      </c>
      <c r="D460" s="115" t="s">
        <v>152</v>
      </c>
      <c r="E460" s="115" t="s">
        <v>154</v>
      </c>
      <c r="F460" s="115" t="s">
        <v>3492</v>
      </c>
      <c r="G460" s="115" t="s">
        <v>3837</v>
      </c>
      <c r="H460" s="115" t="s">
        <v>951</v>
      </c>
      <c r="I460" s="37"/>
      <c r="J460" s="115"/>
      <c r="K460" s="109"/>
      <c r="L460" s="115"/>
      <c r="M460" s="37"/>
      <c r="N460" s="137"/>
      <c r="O460" s="37"/>
      <c r="P460" s="37"/>
      <c r="Q460" s="37"/>
      <c r="R460" s="37"/>
      <c r="S460" s="37"/>
      <c r="T460" s="37"/>
      <c r="U460" s="37"/>
      <c r="V460" s="37"/>
      <c r="W460" s="37"/>
      <c r="X460" s="37"/>
      <c r="Y460" s="37"/>
      <c r="Z460" s="37"/>
      <c r="AA460" s="37"/>
      <c r="AB460" s="37"/>
      <c r="AC460" s="37"/>
      <c r="AD460" s="37"/>
      <c r="AE460" s="37"/>
      <c r="AF460" s="37"/>
    </row>
    <row r="461" spans="1:32" ht="119">
      <c r="A461" s="37">
        <v>5.22</v>
      </c>
      <c r="B461" s="115" t="s">
        <v>3242</v>
      </c>
      <c r="C461" s="37">
        <v>882024468</v>
      </c>
      <c r="D461" s="115" t="s">
        <v>139</v>
      </c>
      <c r="E461" s="115" t="s">
        <v>146</v>
      </c>
      <c r="F461" s="115" t="s">
        <v>3492</v>
      </c>
      <c r="G461" s="137" t="s">
        <v>3838</v>
      </c>
      <c r="H461" s="115">
        <v>5.29</v>
      </c>
      <c r="I461" s="37"/>
      <c r="J461" s="115"/>
      <c r="K461" s="109"/>
      <c r="L461" s="115"/>
      <c r="M461" s="37"/>
      <c r="N461" s="137"/>
      <c r="O461" s="37"/>
      <c r="P461" s="37"/>
      <c r="Q461" s="37"/>
      <c r="R461" s="37"/>
      <c r="S461" s="37"/>
      <c r="T461" s="37"/>
      <c r="U461" s="37"/>
      <c r="V461" s="37"/>
      <c r="W461" s="37"/>
      <c r="X461" s="37"/>
      <c r="Y461" s="37"/>
      <c r="Z461" s="37"/>
      <c r="AA461" s="37"/>
      <c r="AB461" s="37"/>
      <c r="AC461" s="37"/>
      <c r="AD461" s="37"/>
      <c r="AE461" s="37"/>
      <c r="AF461" s="37"/>
    </row>
    <row r="462" spans="1:32">
      <c r="A462" s="37">
        <v>5.22</v>
      </c>
      <c r="B462" s="115" t="s">
        <v>3242</v>
      </c>
      <c r="C462" s="37">
        <v>880006716</v>
      </c>
      <c r="D462" s="115" t="s">
        <v>139</v>
      </c>
      <c r="E462" s="115" t="s">
        <v>206</v>
      </c>
      <c r="F462" s="115" t="s">
        <v>3243</v>
      </c>
      <c r="G462" s="115" t="s">
        <v>981</v>
      </c>
      <c r="H462" s="115">
        <v>5.22</v>
      </c>
      <c r="I462" s="37"/>
      <c r="J462" s="115" t="s">
        <v>3245</v>
      </c>
      <c r="K462" s="109" t="s">
        <v>3795</v>
      </c>
      <c r="L462" s="115" t="s">
        <v>147</v>
      </c>
      <c r="M462" s="37">
        <v>3132</v>
      </c>
      <c r="N462" s="137"/>
      <c r="O462" s="37"/>
      <c r="P462" s="37"/>
      <c r="Q462" s="37"/>
      <c r="R462" s="37"/>
      <c r="S462" s="37"/>
      <c r="T462" s="37"/>
      <c r="U462" s="37"/>
      <c r="V462" s="37"/>
      <c r="W462" s="37"/>
      <c r="X462" s="37"/>
      <c r="Y462" s="37"/>
      <c r="Z462" s="37"/>
      <c r="AA462" s="37"/>
      <c r="AB462" s="37"/>
      <c r="AC462" s="37"/>
      <c r="AD462" s="37"/>
      <c r="AE462" s="37"/>
      <c r="AF462" s="37"/>
    </row>
    <row r="463" spans="1:32">
      <c r="A463" s="37">
        <v>5.22</v>
      </c>
      <c r="B463" s="115" t="s">
        <v>3242</v>
      </c>
      <c r="C463" s="37">
        <v>880021163</v>
      </c>
      <c r="D463" s="37" t="s">
        <v>139</v>
      </c>
      <c r="E463" s="115" t="s">
        <v>901</v>
      </c>
      <c r="F463" s="115" t="s">
        <v>3243</v>
      </c>
      <c r="G463" s="115" t="s">
        <v>811</v>
      </c>
      <c r="H463" s="115"/>
      <c r="I463" s="37"/>
      <c r="J463" s="115" t="s">
        <v>3288</v>
      </c>
      <c r="K463" s="109" t="s">
        <v>3839</v>
      </c>
      <c r="L463" s="115" t="s">
        <v>147</v>
      </c>
      <c r="M463" s="37">
        <v>900</v>
      </c>
      <c r="N463" s="137"/>
      <c r="O463" s="37"/>
      <c r="P463" s="37"/>
      <c r="Q463" s="37"/>
      <c r="R463" s="37"/>
      <c r="S463" s="37"/>
      <c r="T463" s="37"/>
      <c r="U463" s="37"/>
      <c r="V463" s="37"/>
      <c r="W463" s="37"/>
      <c r="X463" s="37"/>
      <c r="Y463" s="37"/>
      <c r="Z463" s="37"/>
      <c r="AA463" s="37"/>
      <c r="AB463" s="37"/>
      <c r="AC463" s="37"/>
      <c r="AD463" s="37"/>
      <c r="AE463" s="37"/>
      <c r="AF463" s="37"/>
    </row>
    <row r="464" spans="1:32">
      <c r="A464" s="37">
        <v>5.22</v>
      </c>
      <c r="B464" s="115" t="s">
        <v>3242</v>
      </c>
      <c r="C464" s="23">
        <v>880805413</v>
      </c>
      <c r="D464" s="115" t="s">
        <v>139</v>
      </c>
      <c r="E464" s="115" t="s">
        <v>1413</v>
      </c>
      <c r="F464" s="115" t="s">
        <v>3243</v>
      </c>
      <c r="G464" s="115" t="s">
        <v>3840</v>
      </c>
      <c r="H464" s="115"/>
      <c r="I464" s="37"/>
      <c r="J464" s="115" t="s">
        <v>3245</v>
      </c>
      <c r="K464" s="109" t="s">
        <v>3795</v>
      </c>
      <c r="L464" s="115" t="s">
        <v>147</v>
      </c>
      <c r="M464" s="37">
        <v>2997</v>
      </c>
      <c r="N464" s="137"/>
      <c r="O464" s="37"/>
      <c r="P464" s="37"/>
      <c r="Q464" s="37"/>
      <c r="R464" s="37"/>
      <c r="S464" s="37"/>
      <c r="T464" s="37"/>
      <c r="U464" s="37"/>
      <c r="V464" s="37"/>
      <c r="W464" s="37"/>
      <c r="X464" s="37"/>
      <c r="Y464" s="37"/>
      <c r="Z464" s="37"/>
      <c r="AA464" s="37"/>
      <c r="AB464" s="37"/>
      <c r="AC464" s="37"/>
      <c r="AD464" s="37"/>
      <c r="AE464" s="37"/>
      <c r="AF464" s="37"/>
    </row>
    <row r="465" spans="1:32">
      <c r="A465" s="37">
        <v>5.22</v>
      </c>
      <c r="B465" s="115" t="s">
        <v>3242</v>
      </c>
      <c r="C465" s="37">
        <v>882142035</v>
      </c>
      <c r="D465" s="115" t="s">
        <v>139</v>
      </c>
      <c r="E465" s="115" t="s">
        <v>144</v>
      </c>
      <c r="F465" s="115" t="s">
        <v>3243</v>
      </c>
      <c r="G465" s="115" t="s">
        <v>1108</v>
      </c>
      <c r="H465" s="115">
        <v>5.25</v>
      </c>
      <c r="I465" s="37"/>
      <c r="J465" s="115" t="s">
        <v>3288</v>
      </c>
      <c r="K465" s="109"/>
      <c r="L465" s="115"/>
      <c r="M465" s="37"/>
      <c r="N465" s="137"/>
      <c r="O465" s="37"/>
      <c r="P465" s="37"/>
      <c r="Q465" s="37"/>
      <c r="R465" s="37"/>
      <c r="S465" s="37"/>
      <c r="T465" s="37"/>
      <c r="U465" s="37"/>
      <c r="V465" s="37"/>
      <c r="W465" s="37"/>
      <c r="X465" s="37"/>
      <c r="Y465" s="37"/>
      <c r="Z465" s="37"/>
      <c r="AA465" s="37"/>
      <c r="AB465" s="37"/>
      <c r="AC465" s="37"/>
      <c r="AD465" s="37"/>
      <c r="AE465" s="37"/>
      <c r="AF465" s="37"/>
    </row>
    <row r="466" spans="1:32">
      <c r="A466" s="37">
        <v>5.22</v>
      </c>
      <c r="B466" s="115" t="s">
        <v>3242</v>
      </c>
      <c r="C466" s="37">
        <v>880001358</v>
      </c>
      <c r="D466" s="115" t="s">
        <v>139</v>
      </c>
      <c r="E466" s="115" t="s">
        <v>901</v>
      </c>
      <c r="F466" s="530" t="s">
        <v>3841</v>
      </c>
      <c r="G466" s="115" t="s">
        <v>3842</v>
      </c>
      <c r="H466" s="115">
        <v>6.15</v>
      </c>
      <c r="I466" s="37"/>
      <c r="J466" s="115" t="s">
        <v>3288</v>
      </c>
      <c r="K466" s="109"/>
      <c r="L466" s="115"/>
      <c r="M466" s="37"/>
      <c r="N466" s="137"/>
      <c r="O466" s="37"/>
      <c r="P466" s="37"/>
      <c r="Q466" s="37"/>
      <c r="R466" s="37"/>
      <c r="S466" s="37"/>
      <c r="T466" s="37"/>
      <c r="U466" s="37"/>
      <c r="V466" s="37"/>
      <c r="W466" s="37"/>
      <c r="X466" s="37"/>
      <c r="Y466" s="37"/>
      <c r="Z466" s="37"/>
      <c r="AA466" s="37"/>
      <c r="AB466" s="37"/>
      <c r="AC466" s="37"/>
      <c r="AD466" s="37"/>
      <c r="AE466" s="37"/>
      <c r="AF466" s="37"/>
    </row>
    <row r="467" spans="1:32">
      <c r="A467" s="37">
        <v>5.22</v>
      </c>
      <c r="B467" s="115" t="s">
        <v>3242</v>
      </c>
      <c r="C467" s="37">
        <v>880220096</v>
      </c>
      <c r="D467" s="115" t="s">
        <v>139</v>
      </c>
      <c r="E467" s="115" t="s">
        <v>144</v>
      </c>
      <c r="F467" s="115" t="s">
        <v>106</v>
      </c>
      <c r="G467" s="115" t="s">
        <v>3843</v>
      </c>
      <c r="H467" s="115"/>
      <c r="I467" s="37"/>
      <c r="J467" s="115" t="s">
        <v>3288</v>
      </c>
      <c r="K467" s="109"/>
      <c r="L467" s="115"/>
      <c r="M467" s="37"/>
      <c r="N467" s="137"/>
      <c r="O467" s="37"/>
      <c r="P467" s="37"/>
      <c r="Q467" s="37"/>
      <c r="R467" s="37"/>
      <c r="S467" s="37"/>
      <c r="T467" s="37"/>
      <c r="U467" s="37"/>
      <c r="V467" s="37"/>
      <c r="W467" s="37"/>
      <c r="X467" s="37"/>
      <c r="Y467" s="37"/>
      <c r="Z467" s="37"/>
      <c r="AA467" s="37"/>
      <c r="AB467" s="37"/>
      <c r="AC467" s="37"/>
      <c r="AD467" s="37"/>
      <c r="AE467" s="37"/>
      <c r="AF467" s="37"/>
    </row>
    <row r="468" spans="1:32">
      <c r="A468" s="37">
        <v>5.22</v>
      </c>
      <c r="B468" s="115" t="s">
        <v>3242</v>
      </c>
      <c r="C468" s="37">
        <v>880268578</v>
      </c>
      <c r="D468" s="37" t="s">
        <v>139</v>
      </c>
      <c r="E468" s="115" t="s">
        <v>901</v>
      </c>
      <c r="F468" s="115" t="s">
        <v>106</v>
      </c>
      <c r="G468" s="530" t="s">
        <v>3844</v>
      </c>
      <c r="H468" s="265"/>
      <c r="I468" s="115"/>
      <c r="J468" s="115" t="s">
        <v>3288</v>
      </c>
      <c r="K468" s="516"/>
      <c r="L468" s="37"/>
      <c r="M468" s="37"/>
      <c r="N468" s="137"/>
      <c r="O468" s="37"/>
      <c r="P468" s="37"/>
      <c r="Q468" s="37"/>
      <c r="R468" s="37"/>
      <c r="S468" s="37"/>
      <c r="T468" s="37"/>
      <c r="U468" s="37"/>
      <c r="V468" s="37"/>
      <c r="W468" s="37"/>
      <c r="X468" s="37"/>
      <c r="Y468" s="37"/>
      <c r="Z468" s="37"/>
      <c r="AA468" s="37"/>
      <c r="AB468" s="37"/>
      <c r="AC468" s="37"/>
      <c r="AD468" s="37"/>
      <c r="AE468" s="37"/>
      <c r="AF468" s="37"/>
    </row>
    <row r="469" spans="1:32">
      <c r="A469" s="37">
        <v>5.22</v>
      </c>
      <c r="B469" s="115" t="s">
        <v>3242</v>
      </c>
      <c r="C469" s="37">
        <v>881593603</v>
      </c>
      <c r="D469" s="37" t="s">
        <v>139</v>
      </c>
      <c r="E469" s="115" t="s">
        <v>909</v>
      </c>
      <c r="F469" s="115" t="s">
        <v>3243</v>
      </c>
      <c r="G469" s="115" t="s">
        <v>3845</v>
      </c>
      <c r="H469" s="115"/>
      <c r="I469" s="37"/>
      <c r="J469" s="115" t="s">
        <v>3245</v>
      </c>
      <c r="K469" s="109" t="s">
        <v>3323</v>
      </c>
      <c r="L469" s="115" t="s">
        <v>147</v>
      </c>
      <c r="M469" s="37">
        <v>50</v>
      </c>
      <c r="N469" s="137"/>
      <c r="O469" s="37"/>
      <c r="P469" s="37"/>
      <c r="Q469" s="37"/>
      <c r="R469" s="37"/>
      <c r="S469" s="37"/>
      <c r="T469" s="37"/>
      <c r="U469" s="37"/>
      <c r="V469" s="37"/>
      <c r="W469" s="37"/>
      <c r="X469" s="37"/>
      <c r="Y469" s="37"/>
      <c r="Z469" s="37"/>
      <c r="AA469" s="37"/>
      <c r="AB469" s="37"/>
      <c r="AC469" s="37"/>
      <c r="AD469" s="37"/>
      <c r="AE469" s="37"/>
      <c r="AF469" s="37"/>
    </row>
    <row r="470" spans="1:32">
      <c r="A470" s="37">
        <v>5.22</v>
      </c>
      <c r="B470" s="115" t="s">
        <v>3242</v>
      </c>
      <c r="C470" s="84">
        <v>880037062</v>
      </c>
      <c r="D470" s="37" t="s">
        <v>139</v>
      </c>
      <c r="E470" s="115" t="s">
        <v>909</v>
      </c>
      <c r="F470" s="115" t="s">
        <v>3243</v>
      </c>
      <c r="G470" s="115" t="s">
        <v>1108</v>
      </c>
      <c r="H470" s="115" t="s">
        <v>3846</v>
      </c>
      <c r="I470" s="37"/>
      <c r="J470" s="115" t="s">
        <v>3245</v>
      </c>
      <c r="K470" s="109" t="s">
        <v>3795</v>
      </c>
      <c r="L470" s="115" t="s">
        <v>147</v>
      </c>
      <c r="M470" s="37">
        <v>60</v>
      </c>
      <c r="N470" s="137"/>
      <c r="O470" s="37"/>
      <c r="P470" s="37"/>
      <c r="Q470" s="37"/>
      <c r="R470" s="37"/>
      <c r="S470" s="37"/>
      <c r="T470" s="37"/>
      <c r="U470" s="37"/>
      <c r="V470" s="37"/>
      <c r="W470" s="37"/>
      <c r="X470" s="37"/>
      <c r="Y470" s="37"/>
      <c r="Z470" s="37"/>
      <c r="AA470" s="37"/>
      <c r="AB470" s="37"/>
      <c r="AC470" s="37"/>
      <c r="AD470" s="37"/>
      <c r="AE470" s="37"/>
      <c r="AF470" s="37"/>
    </row>
    <row r="471" spans="1:32">
      <c r="A471" s="37">
        <v>5.22</v>
      </c>
      <c r="B471" s="115" t="s">
        <v>3242</v>
      </c>
      <c r="C471" s="37">
        <v>880025857</v>
      </c>
      <c r="D471" s="115" t="s">
        <v>139</v>
      </c>
      <c r="E471" s="115" t="s">
        <v>206</v>
      </c>
      <c r="F471" s="115" t="s">
        <v>3243</v>
      </c>
      <c r="G471" s="115" t="s">
        <v>981</v>
      </c>
      <c r="H471" s="115" t="s">
        <v>951</v>
      </c>
      <c r="I471" s="37"/>
      <c r="J471" s="115" t="s">
        <v>3288</v>
      </c>
      <c r="K471" s="109" t="s">
        <v>3787</v>
      </c>
      <c r="L471" s="115" t="s">
        <v>140</v>
      </c>
      <c r="M471" s="37">
        <v>680</v>
      </c>
      <c r="N471" s="137"/>
      <c r="O471" s="37"/>
      <c r="P471" s="37"/>
      <c r="Q471" s="37"/>
      <c r="R471" s="37"/>
      <c r="S471" s="37"/>
      <c r="T471" s="37"/>
      <c r="U471" s="37"/>
      <c r="V471" s="37"/>
      <c r="W471" s="37"/>
      <c r="X471" s="37"/>
      <c r="Y471" s="37"/>
      <c r="Z471" s="37"/>
      <c r="AA471" s="37"/>
      <c r="AB471" s="37"/>
      <c r="AC471" s="37"/>
      <c r="AD471" s="37"/>
      <c r="AE471" s="37"/>
      <c r="AF471" s="37"/>
    </row>
    <row r="472" spans="1:32">
      <c r="A472" s="37">
        <v>5.22</v>
      </c>
      <c r="B472" s="115" t="s">
        <v>3242</v>
      </c>
      <c r="C472" s="37">
        <v>880022494</v>
      </c>
      <c r="D472" s="115" t="s">
        <v>139</v>
      </c>
      <c r="E472" s="115" t="s">
        <v>175</v>
      </c>
      <c r="F472" s="115" t="s">
        <v>106</v>
      </c>
      <c r="G472" s="115" t="s">
        <v>929</v>
      </c>
      <c r="H472" s="115"/>
      <c r="I472" s="37"/>
      <c r="J472" s="115" t="s">
        <v>3245</v>
      </c>
      <c r="K472" s="109" t="s">
        <v>3795</v>
      </c>
      <c r="L472" s="115" t="s">
        <v>140</v>
      </c>
      <c r="M472" s="115" t="s">
        <v>3847</v>
      </c>
      <c r="N472" s="137"/>
      <c r="O472" s="37"/>
      <c r="P472" s="37"/>
      <c r="Q472" s="37"/>
      <c r="R472" s="37"/>
      <c r="S472" s="37"/>
      <c r="T472" s="37"/>
      <c r="U472" s="37"/>
      <c r="V472" s="37"/>
      <c r="W472" s="37"/>
      <c r="X472" s="37"/>
      <c r="Y472" s="37"/>
      <c r="Z472" s="37"/>
      <c r="AA472" s="37"/>
      <c r="AB472" s="37"/>
      <c r="AC472" s="37"/>
      <c r="AD472" s="37"/>
      <c r="AE472" s="37"/>
      <c r="AF472" s="37"/>
    </row>
    <row r="473" spans="1:32">
      <c r="A473" s="37">
        <v>5.22</v>
      </c>
      <c r="B473" s="115" t="s">
        <v>3242</v>
      </c>
      <c r="C473" s="37">
        <v>881479500</v>
      </c>
      <c r="D473" s="115" t="s">
        <v>139</v>
      </c>
      <c r="E473" s="115" t="s">
        <v>175</v>
      </c>
      <c r="F473" s="115" t="s">
        <v>106</v>
      </c>
      <c r="G473" s="115" t="s">
        <v>274</v>
      </c>
      <c r="H473" s="115" t="s">
        <v>951</v>
      </c>
      <c r="I473" s="37"/>
      <c r="J473" s="115"/>
      <c r="K473" s="109" t="s">
        <v>3795</v>
      </c>
      <c r="L473" s="115" t="s">
        <v>140</v>
      </c>
      <c r="M473" s="37">
        <v>2862.38</v>
      </c>
      <c r="N473" s="137"/>
      <c r="O473" s="37"/>
      <c r="P473" s="37"/>
      <c r="Q473" s="37"/>
      <c r="R473" s="37"/>
      <c r="S473" s="37"/>
      <c r="T473" s="37"/>
      <c r="U473" s="37"/>
      <c r="V473" s="37"/>
      <c r="W473" s="37"/>
      <c r="X473" s="37"/>
      <c r="Y473" s="37"/>
      <c r="Z473" s="37"/>
      <c r="AA473" s="37"/>
      <c r="AB473" s="37"/>
      <c r="AC473" s="37"/>
      <c r="AD473" s="37"/>
      <c r="AE473" s="37"/>
      <c r="AF473" s="37"/>
    </row>
    <row r="474" spans="1:32">
      <c r="A474" s="37">
        <v>5.22</v>
      </c>
      <c r="B474" s="115" t="s">
        <v>3242</v>
      </c>
      <c r="C474" s="84">
        <v>880044483</v>
      </c>
      <c r="D474" s="37" t="s">
        <v>139</v>
      </c>
      <c r="E474" s="115" t="s">
        <v>901</v>
      </c>
      <c r="F474" s="534" t="s">
        <v>3848</v>
      </c>
      <c r="G474" s="534" t="s">
        <v>3849</v>
      </c>
      <c r="H474" s="115"/>
      <c r="I474" s="37"/>
      <c r="J474" s="115" t="s">
        <v>3245</v>
      </c>
      <c r="K474" s="109" t="s">
        <v>3850</v>
      </c>
      <c r="L474" s="115" t="s">
        <v>147</v>
      </c>
      <c r="M474" s="37">
        <v>5000</v>
      </c>
      <c r="N474" s="137"/>
      <c r="O474" s="37"/>
      <c r="P474" s="37"/>
      <c r="Q474" s="37"/>
      <c r="R474" s="37"/>
      <c r="S474" s="37"/>
      <c r="T474" s="37"/>
      <c r="U474" s="37"/>
      <c r="V474" s="37"/>
      <c r="W474" s="37"/>
      <c r="X474" s="37"/>
      <c r="Y474" s="37"/>
      <c r="Z474" s="37"/>
      <c r="AA474" s="37"/>
      <c r="AB474" s="37"/>
      <c r="AC474" s="37"/>
      <c r="AD474" s="37"/>
      <c r="AE474" s="37"/>
      <c r="AF474" s="37"/>
    </row>
    <row r="475" spans="1:32">
      <c r="A475" s="37">
        <v>5.22</v>
      </c>
      <c r="B475" s="115" t="s">
        <v>3242</v>
      </c>
      <c r="C475" s="37">
        <v>882124793</v>
      </c>
      <c r="D475" s="115" t="s">
        <v>139</v>
      </c>
      <c r="E475" s="115" t="s">
        <v>144</v>
      </c>
      <c r="F475" s="115" t="s">
        <v>3492</v>
      </c>
      <c r="G475" s="115" t="s">
        <v>3851</v>
      </c>
      <c r="H475" s="115">
        <v>5.25</v>
      </c>
      <c r="I475" s="37"/>
      <c r="J475" s="115" t="s">
        <v>3288</v>
      </c>
      <c r="K475" s="109"/>
      <c r="L475" s="115"/>
      <c r="M475" s="37"/>
      <c r="N475" s="137"/>
      <c r="O475" s="37"/>
      <c r="P475" s="37"/>
      <c r="Q475" s="37"/>
      <c r="R475" s="37"/>
      <c r="S475" s="37"/>
      <c r="T475" s="37"/>
      <c r="U475" s="37"/>
      <c r="V475" s="37"/>
      <c r="W475" s="37"/>
      <c r="X475" s="37"/>
      <c r="Y475" s="37"/>
      <c r="Z475" s="37"/>
      <c r="AA475" s="37"/>
      <c r="AB475" s="37"/>
      <c r="AC475" s="37"/>
      <c r="AD475" s="37"/>
      <c r="AE475" s="37"/>
      <c r="AF475" s="37"/>
    </row>
    <row r="476" spans="1:32" ht="34">
      <c r="A476" s="37">
        <v>5.22</v>
      </c>
      <c r="B476" s="115" t="s">
        <v>3242</v>
      </c>
      <c r="C476" s="84">
        <v>880020222</v>
      </c>
      <c r="D476" s="115" t="s">
        <v>139</v>
      </c>
      <c r="E476" s="115" t="s">
        <v>839</v>
      </c>
      <c r="F476" s="115" t="s">
        <v>106</v>
      </c>
      <c r="G476" s="137" t="s">
        <v>3852</v>
      </c>
      <c r="H476" s="115" t="s">
        <v>1003</v>
      </c>
      <c r="I476" s="115" t="s">
        <v>3853</v>
      </c>
      <c r="J476" s="115" t="s">
        <v>3245</v>
      </c>
      <c r="K476" s="109" t="s">
        <v>3795</v>
      </c>
      <c r="L476" s="115" t="s">
        <v>147</v>
      </c>
      <c r="M476" s="37">
        <v>10308</v>
      </c>
      <c r="N476" s="137"/>
      <c r="O476" s="37"/>
      <c r="P476" s="37"/>
      <c r="Q476" s="37"/>
      <c r="R476" s="37"/>
      <c r="S476" s="37"/>
      <c r="T476" s="37"/>
      <c r="U476" s="37"/>
      <c r="V476" s="37"/>
      <c r="W476" s="37"/>
      <c r="X476" s="37"/>
      <c r="Y476" s="37"/>
      <c r="Z476" s="37"/>
      <c r="AA476" s="37"/>
      <c r="AB476" s="37"/>
      <c r="AC476" s="37"/>
      <c r="AD476" s="37"/>
      <c r="AE476" s="37"/>
      <c r="AF476" s="37"/>
    </row>
    <row r="477" spans="1:32" ht="85">
      <c r="A477" s="37">
        <v>5.22</v>
      </c>
      <c r="B477" s="115" t="s">
        <v>3242</v>
      </c>
      <c r="C477" s="84">
        <v>880233389</v>
      </c>
      <c r="D477" s="115" t="s">
        <v>139</v>
      </c>
      <c r="E477" s="115" t="s">
        <v>1413</v>
      </c>
      <c r="F477" s="115" t="s">
        <v>3243</v>
      </c>
      <c r="G477" s="115" t="s">
        <v>3854</v>
      </c>
      <c r="H477" s="115"/>
      <c r="I477" s="37"/>
      <c r="J477" s="115" t="s">
        <v>3245</v>
      </c>
      <c r="K477" s="109" t="s">
        <v>3795</v>
      </c>
      <c r="L477" s="664" t="s">
        <v>140</v>
      </c>
      <c r="M477" s="664">
        <v>1641.6</v>
      </c>
      <c r="N477" s="137" t="s">
        <v>3855</v>
      </c>
      <c r="O477" s="37"/>
      <c r="P477" s="37"/>
      <c r="Q477" s="37"/>
      <c r="R477" s="37"/>
      <c r="S477" s="37"/>
      <c r="T477" s="37"/>
      <c r="U477" s="37"/>
      <c r="V477" s="37"/>
      <c r="W477" s="37"/>
      <c r="X477" s="37"/>
      <c r="Y477" s="37"/>
      <c r="Z477" s="37"/>
      <c r="AA477" s="37"/>
      <c r="AB477" s="37"/>
      <c r="AC477" s="37"/>
      <c r="AD477" s="37"/>
      <c r="AE477" s="37"/>
      <c r="AF477" s="37"/>
    </row>
    <row r="478" spans="1:32" ht="17">
      <c r="A478" s="37">
        <v>5.22</v>
      </c>
      <c r="B478" s="115" t="s">
        <v>3242</v>
      </c>
      <c r="C478" s="84">
        <v>880074359</v>
      </c>
      <c r="D478" s="37" t="s">
        <v>139</v>
      </c>
      <c r="E478" s="115" t="s">
        <v>901</v>
      </c>
      <c r="F478" s="115" t="s">
        <v>106</v>
      </c>
      <c r="G478" s="115" t="s">
        <v>3856</v>
      </c>
      <c r="H478" s="115"/>
      <c r="I478" s="37"/>
      <c r="J478" s="115" t="s">
        <v>3245</v>
      </c>
      <c r="K478" s="109" t="s">
        <v>3850</v>
      </c>
      <c r="L478" s="115" t="s">
        <v>147</v>
      </c>
      <c r="M478" s="37">
        <v>1300</v>
      </c>
      <c r="N478" s="137" t="s">
        <v>3857</v>
      </c>
      <c r="O478" s="37"/>
      <c r="P478" s="37"/>
      <c r="Q478" s="37"/>
      <c r="R478" s="37"/>
      <c r="S478" s="37"/>
      <c r="T478" s="37"/>
      <c r="U478" s="37"/>
      <c r="V478" s="37"/>
      <c r="W478" s="37"/>
      <c r="X478" s="37"/>
      <c r="Y478" s="37"/>
      <c r="Z478" s="37"/>
      <c r="AA478" s="37"/>
      <c r="AB478" s="37"/>
      <c r="AC478" s="37"/>
      <c r="AD478" s="37"/>
      <c r="AE478" s="37"/>
      <c r="AF478" s="37"/>
    </row>
    <row r="479" spans="1:32">
      <c r="A479" s="37">
        <v>5.22</v>
      </c>
      <c r="B479" s="115" t="s">
        <v>3242</v>
      </c>
      <c r="C479" s="84">
        <v>880306043</v>
      </c>
      <c r="D479" s="37" t="s">
        <v>139</v>
      </c>
      <c r="E479" s="115" t="s">
        <v>901</v>
      </c>
      <c r="F479" s="115" t="s">
        <v>106</v>
      </c>
      <c r="G479" s="115" t="s">
        <v>3858</v>
      </c>
      <c r="H479" s="115"/>
      <c r="I479" s="37"/>
      <c r="J479" s="115" t="s">
        <v>3288</v>
      </c>
      <c r="K479" s="109"/>
      <c r="L479" s="115"/>
      <c r="M479" s="37"/>
      <c r="N479" s="137"/>
      <c r="O479" s="37"/>
      <c r="P479" s="37"/>
      <c r="Q479" s="37"/>
      <c r="R479" s="37"/>
      <c r="S479" s="37"/>
      <c r="T479" s="37"/>
      <c r="U479" s="37"/>
      <c r="V479" s="37"/>
      <c r="W479" s="37"/>
      <c r="X479" s="37"/>
      <c r="Y479" s="37"/>
      <c r="Z479" s="37"/>
      <c r="AA479" s="37"/>
      <c r="AB479" s="37"/>
      <c r="AC479" s="37"/>
      <c r="AD479" s="37"/>
      <c r="AE479" s="37"/>
      <c r="AF479" s="37"/>
    </row>
    <row r="480" spans="1:32">
      <c r="A480" s="37">
        <v>5.22</v>
      </c>
      <c r="B480" s="115" t="s">
        <v>3242</v>
      </c>
      <c r="C480" s="37">
        <v>880040936</v>
      </c>
      <c r="D480" s="115" t="s">
        <v>139</v>
      </c>
      <c r="E480" s="115" t="s">
        <v>144</v>
      </c>
      <c r="F480" s="115" t="s">
        <v>106</v>
      </c>
      <c r="G480" s="115" t="s">
        <v>3859</v>
      </c>
      <c r="H480" s="115">
        <v>6.5</v>
      </c>
      <c r="I480" s="115" t="s">
        <v>3817</v>
      </c>
      <c r="J480" s="115" t="s">
        <v>3288</v>
      </c>
      <c r="K480" s="109"/>
      <c r="L480" s="115"/>
      <c r="M480" s="37"/>
      <c r="N480" s="137"/>
      <c r="O480" s="37"/>
      <c r="P480" s="37"/>
      <c r="Q480" s="37"/>
      <c r="R480" s="37"/>
      <c r="S480" s="37"/>
      <c r="T480" s="37"/>
      <c r="U480" s="37"/>
      <c r="V480" s="37"/>
      <c r="W480" s="37"/>
      <c r="X480" s="37"/>
      <c r="Y480" s="37"/>
      <c r="Z480" s="37"/>
      <c r="AA480" s="37"/>
      <c r="AB480" s="37"/>
      <c r="AC480" s="37"/>
      <c r="AD480" s="37"/>
      <c r="AE480" s="37"/>
      <c r="AF480" s="37"/>
    </row>
    <row r="481" spans="1:32">
      <c r="A481" s="37">
        <v>5.22</v>
      </c>
      <c r="B481" s="115" t="s">
        <v>3242</v>
      </c>
      <c r="C481" s="84">
        <v>880035480</v>
      </c>
      <c r="D481" s="37" t="s">
        <v>139</v>
      </c>
      <c r="E481" s="115" t="s">
        <v>901</v>
      </c>
      <c r="F481" s="115" t="s">
        <v>106</v>
      </c>
      <c r="G481" s="115" t="s">
        <v>3860</v>
      </c>
      <c r="H481" s="115"/>
      <c r="I481" s="37"/>
      <c r="J481" s="115" t="s">
        <v>3288</v>
      </c>
      <c r="K481" s="109"/>
      <c r="L481" s="115"/>
      <c r="M481" s="37"/>
      <c r="N481" s="137"/>
      <c r="O481" s="37"/>
      <c r="P481" s="37"/>
      <c r="Q481" s="37"/>
      <c r="R481" s="37"/>
      <c r="S481" s="37"/>
      <c r="T481" s="37"/>
      <c r="U481" s="37"/>
      <c r="V481" s="37"/>
      <c r="W481" s="37"/>
      <c r="X481" s="37"/>
      <c r="Y481" s="37"/>
      <c r="Z481" s="37"/>
      <c r="AA481" s="37"/>
      <c r="AB481" s="37"/>
      <c r="AC481" s="37"/>
      <c r="AD481" s="37"/>
      <c r="AE481" s="37"/>
      <c r="AF481" s="37"/>
    </row>
    <row r="482" spans="1:32">
      <c r="A482" s="37">
        <v>5.22</v>
      </c>
      <c r="B482" s="115" t="s">
        <v>3242</v>
      </c>
      <c r="C482" s="37">
        <v>882067599</v>
      </c>
      <c r="D482" s="115" t="s">
        <v>152</v>
      </c>
      <c r="E482" s="115" t="s">
        <v>144</v>
      </c>
      <c r="F482" s="115" t="s">
        <v>3492</v>
      </c>
      <c r="G482" s="115" t="s">
        <v>3861</v>
      </c>
      <c r="H482" s="115"/>
      <c r="I482" s="37"/>
      <c r="J482" s="115" t="s">
        <v>3288</v>
      </c>
      <c r="K482" s="109"/>
      <c r="L482" s="115"/>
      <c r="M482" s="37"/>
      <c r="N482" s="137"/>
      <c r="O482" s="37"/>
      <c r="P482" s="37"/>
      <c r="Q482" s="37"/>
      <c r="R482" s="37"/>
      <c r="S482" s="37"/>
      <c r="T482" s="37"/>
      <c r="U482" s="37"/>
      <c r="V482" s="37"/>
      <c r="W482" s="37"/>
      <c r="X482" s="37"/>
      <c r="Y482" s="37"/>
      <c r="Z482" s="37"/>
      <c r="AA482" s="37"/>
      <c r="AB482" s="37"/>
      <c r="AC482" s="37"/>
      <c r="AD482" s="37"/>
      <c r="AE482" s="37"/>
      <c r="AF482" s="37"/>
    </row>
    <row r="483" spans="1:32">
      <c r="A483" s="37">
        <v>5.22</v>
      </c>
      <c r="B483" s="115" t="s">
        <v>3242</v>
      </c>
      <c r="C483" s="37">
        <v>882091704</v>
      </c>
      <c r="D483" s="115" t="s">
        <v>139</v>
      </c>
      <c r="E483" s="115" t="s">
        <v>154</v>
      </c>
      <c r="F483" s="115" t="s">
        <v>3492</v>
      </c>
      <c r="G483" s="115" t="s">
        <v>3862</v>
      </c>
      <c r="H483" s="115">
        <v>6.3</v>
      </c>
      <c r="I483" s="37"/>
      <c r="J483" s="115"/>
      <c r="K483" s="109"/>
      <c r="L483" s="115"/>
      <c r="M483" s="37"/>
      <c r="N483" s="137"/>
      <c r="O483" s="37"/>
      <c r="P483" s="37"/>
      <c r="Q483" s="37"/>
      <c r="R483" s="37"/>
      <c r="S483" s="37"/>
      <c r="T483" s="37"/>
      <c r="U483" s="37"/>
      <c r="V483" s="37"/>
      <c r="W483" s="37"/>
      <c r="X483" s="37"/>
      <c r="Y483" s="37"/>
      <c r="Z483" s="37"/>
      <c r="AA483" s="37"/>
      <c r="AB483" s="37"/>
      <c r="AC483" s="37"/>
      <c r="AD483" s="37"/>
      <c r="AE483" s="37"/>
      <c r="AF483" s="37"/>
    </row>
    <row r="484" spans="1:32">
      <c r="A484" s="37">
        <v>5.22</v>
      </c>
      <c r="B484" s="115" t="s">
        <v>3242</v>
      </c>
      <c r="C484" s="84">
        <v>880038300</v>
      </c>
      <c r="D484" s="115" t="s">
        <v>345</v>
      </c>
      <c r="E484" s="115" t="s">
        <v>901</v>
      </c>
      <c r="F484" s="115" t="s">
        <v>106</v>
      </c>
      <c r="G484" s="115" t="s">
        <v>3863</v>
      </c>
      <c r="H484" s="115"/>
      <c r="I484" s="37"/>
      <c r="J484" s="115" t="s">
        <v>3245</v>
      </c>
      <c r="K484" s="109" t="s">
        <v>3795</v>
      </c>
      <c r="L484" s="115" t="s">
        <v>147</v>
      </c>
      <c r="M484" s="37">
        <v>620</v>
      </c>
      <c r="N484" s="137"/>
      <c r="O484" s="37"/>
      <c r="P484" s="37"/>
      <c r="Q484" s="37"/>
      <c r="R484" s="37"/>
      <c r="S484" s="37"/>
      <c r="T484" s="37"/>
      <c r="U484" s="37"/>
      <c r="V484" s="37"/>
      <c r="W484" s="37"/>
      <c r="X484" s="37"/>
      <c r="Y484" s="37"/>
      <c r="Z484" s="37"/>
      <c r="AA484" s="37"/>
      <c r="AB484" s="37"/>
      <c r="AC484" s="37"/>
      <c r="AD484" s="37"/>
      <c r="AE484" s="37"/>
      <c r="AF484" s="37"/>
    </row>
    <row r="485" spans="1:32">
      <c r="A485" s="37">
        <v>5.22</v>
      </c>
      <c r="B485" s="115" t="s">
        <v>3242</v>
      </c>
      <c r="C485" s="84">
        <v>881864062</v>
      </c>
      <c r="D485" s="115" t="s">
        <v>139</v>
      </c>
      <c r="E485" s="115" t="s">
        <v>178</v>
      </c>
      <c r="F485" s="115" t="s">
        <v>3492</v>
      </c>
      <c r="G485" s="534" t="s">
        <v>3864</v>
      </c>
      <c r="H485" s="115">
        <v>6.9</v>
      </c>
      <c r="I485" s="37"/>
      <c r="J485" s="115"/>
      <c r="K485" s="109"/>
      <c r="L485" s="115"/>
      <c r="M485" s="37"/>
      <c r="N485" s="137"/>
      <c r="O485" s="37"/>
      <c r="P485" s="37"/>
      <c r="Q485" s="37"/>
      <c r="R485" s="37"/>
      <c r="S485" s="37"/>
      <c r="T485" s="37"/>
      <c r="U485" s="37"/>
      <c r="V485" s="37"/>
      <c r="W485" s="37"/>
      <c r="X485" s="37"/>
      <c r="Y485" s="37"/>
      <c r="Z485" s="37"/>
      <c r="AA485" s="37"/>
      <c r="AB485" s="37"/>
      <c r="AC485" s="37"/>
      <c r="AD485" s="37"/>
      <c r="AE485" s="37"/>
      <c r="AF485" s="37"/>
    </row>
    <row r="486" spans="1:32">
      <c r="A486" s="37">
        <v>5.22</v>
      </c>
      <c r="B486" s="115" t="s">
        <v>3242</v>
      </c>
      <c r="C486" s="37">
        <v>881451368</v>
      </c>
      <c r="D486" s="115" t="s">
        <v>139</v>
      </c>
      <c r="E486" s="115" t="s">
        <v>901</v>
      </c>
      <c r="F486" s="115" t="s">
        <v>106</v>
      </c>
      <c r="G486" s="115" t="s">
        <v>3865</v>
      </c>
      <c r="H486" s="115"/>
      <c r="I486" s="37"/>
      <c r="J486" s="115" t="s">
        <v>3288</v>
      </c>
      <c r="K486" s="109"/>
      <c r="L486" s="37"/>
      <c r="M486" s="37"/>
      <c r="N486" s="137"/>
      <c r="O486" s="37"/>
      <c r="P486" s="37"/>
      <c r="Q486" s="37"/>
      <c r="R486" s="37"/>
      <c r="S486" s="37"/>
      <c r="T486" s="37"/>
      <c r="U486" s="37"/>
      <c r="V486" s="37"/>
      <c r="W486" s="37"/>
      <c r="X486" s="37"/>
      <c r="Y486" s="37"/>
      <c r="Z486" s="37"/>
      <c r="AA486" s="37"/>
      <c r="AB486" s="37"/>
      <c r="AC486" s="37"/>
      <c r="AD486" s="37"/>
      <c r="AE486" s="37"/>
      <c r="AF486" s="37"/>
    </row>
    <row r="487" spans="1:32" ht="17">
      <c r="A487" s="37">
        <v>5.22</v>
      </c>
      <c r="B487" s="115" t="s">
        <v>3242</v>
      </c>
      <c r="C487" s="37">
        <v>880081731</v>
      </c>
      <c r="D487" s="115" t="s">
        <v>152</v>
      </c>
      <c r="E487" s="115" t="s">
        <v>144</v>
      </c>
      <c r="F487" s="115" t="s">
        <v>106</v>
      </c>
      <c r="G487" s="115" t="s">
        <v>811</v>
      </c>
      <c r="H487" s="115">
        <v>5.25</v>
      </c>
      <c r="I487" s="37"/>
      <c r="J487" s="115" t="s">
        <v>3245</v>
      </c>
      <c r="K487" s="109" t="s">
        <v>3323</v>
      </c>
      <c r="L487" s="115" t="s">
        <v>147</v>
      </c>
      <c r="M487" s="37">
        <v>1931.44</v>
      </c>
      <c r="N487" s="137" t="s">
        <v>3866</v>
      </c>
      <c r="O487" s="37"/>
      <c r="P487" s="37"/>
      <c r="Q487" s="37"/>
      <c r="R487" s="37"/>
      <c r="S487" s="37"/>
      <c r="T487" s="37"/>
      <c r="U487" s="37"/>
      <c r="V487" s="37"/>
      <c r="W487" s="37"/>
      <c r="X487" s="37"/>
      <c r="Y487" s="37"/>
      <c r="Z487" s="37"/>
      <c r="AA487" s="37"/>
      <c r="AB487" s="37"/>
      <c r="AC487" s="37"/>
      <c r="AD487" s="37"/>
      <c r="AE487" s="37"/>
      <c r="AF487" s="37"/>
    </row>
    <row r="488" spans="1:32">
      <c r="A488" s="37">
        <v>5.22</v>
      </c>
      <c r="B488" s="115" t="s">
        <v>3242</v>
      </c>
      <c r="C488" s="23">
        <v>880005423</v>
      </c>
      <c r="D488" s="115" t="s">
        <v>139</v>
      </c>
      <c r="E488" s="115" t="s">
        <v>194</v>
      </c>
      <c r="F488" s="115" t="s">
        <v>106</v>
      </c>
      <c r="G488" s="115" t="s">
        <v>3728</v>
      </c>
      <c r="H488" s="37"/>
      <c r="I488" s="84"/>
      <c r="J488" s="115" t="s">
        <v>3245</v>
      </c>
      <c r="K488" s="37">
        <v>5.23</v>
      </c>
      <c r="L488" s="115" t="s">
        <v>140</v>
      </c>
      <c r="M488" s="37">
        <v>2331</v>
      </c>
      <c r="N488" s="84"/>
      <c r="O488" s="84"/>
      <c r="P488" s="84"/>
      <c r="Q488" s="84"/>
      <c r="R488" s="84"/>
      <c r="S488" s="84"/>
      <c r="T488" s="84"/>
      <c r="U488" s="84"/>
      <c r="V488" s="84"/>
      <c r="W488" s="84"/>
      <c r="X488" s="84"/>
      <c r="Y488" s="84"/>
      <c r="Z488" s="84"/>
      <c r="AA488" s="84"/>
      <c r="AB488" s="84"/>
      <c r="AC488" s="84"/>
      <c r="AD488" s="84"/>
      <c r="AE488" s="84"/>
      <c r="AF488" s="84"/>
    </row>
    <row r="489" spans="1:32">
      <c r="A489" s="37">
        <v>5.24</v>
      </c>
      <c r="B489" s="115" t="s">
        <v>3242</v>
      </c>
      <c r="C489" s="37">
        <v>880026977</v>
      </c>
      <c r="D489" s="115" t="s">
        <v>139</v>
      </c>
      <c r="E489" s="115" t="s">
        <v>206</v>
      </c>
      <c r="F489" s="115" t="s">
        <v>106</v>
      </c>
      <c r="G489" s="115" t="s">
        <v>3243</v>
      </c>
      <c r="H489" s="115">
        <v>5.24</v>
      </c>
      <c r="I489" s="37"/>
      <c r="J489" s="115" t="s">
        <v>3245</v>
      </c>
      <c r="K489" s="109" t="s">
        <v>3323</v>
      </c>
      <c r="L489" s="115" t="s">
        <v>140</v>
      </c>
      <c r="M489" s="37">
        <v>1236</v>
      </c>
      <c r="N489" s="137"/>
      <c r="O489" s="37"/>
      <c r="P489" s="37"/>
      <c r="Q489" s="37"/>
      <c r="R489" s="37"/>
      <c r="S489" s="37"/>
      <c r="T489" s="37"/>
      <c r="U489" s="37"/>
      <c r="V489" s="37"/>
      <c r="W489" s="37"/>
      <c r="X489" s="37"/>
      <c r="Y489" s="37"/>
      <c r="Z489" s="37"/>
      <c r="AA489" s="37"/>
      <c r="AB489" s="37"/>
      <c r="AC489" s="37"/>
      <c r="AD489" s="37"/>
      <c r="AE489" s="37"/>
      <c r="AF489" s="37"/>
    </row>
    <row r="490" spans="1:32">
      <c r="A490" s="37">
        <v>5.25</v>
      </c>
      <c r="B490" s="115" t="s">
        <v>3242</v>
      </c>
      <c r="C490" s="84">
        <v>880046846</v>
      </c>
      <c r="D490" s="37" t="s">
        <v>139</v>
      </c>
      <c r="E490" s="115" t="s">
        <v>901</v>
      </c>
      <c r="F490" s="115" t="s">
        <v>705</v>
      </c>
      <c r="G490" s="115" t="s">
        <v>3867</v>
      </c>
      <c r="H490" s="115"/>
      <c r="I490" s="37"/>
      <c r="J490" s="115" t="s">
        <v>3245</v>
      </c>
      <c r="K490" s="109" t="s">
        <v>3850</v>
      </c>
      <c r="L490" s="115" t="s">
        <v>147</v>
      </c>
      <c r="M490" s="37">
        <v>6000</v>
      </c>
      <c r="N490" s="137"/>
      <c r="O490" s="37"/>
      <c r="P490" s="37"/>
      <c r="Q490" s="37"/>
      <c r="R490" s="37"/>
      <c r="S490" s="37"/>
      <c r="T490" s="37"/>
      <c r="U490" s="37"/>
      <c r="V490" s="37"/>
      <c r="W490" s="37"/>
      <c r="X490" s="37"/>
      <c r="Y490" s="37"/>
      <c r="Z490" s="37"/>
      <c r="AA490" s="37"/>
      <c r="AB490" s="37"/>
      <c r="AC490" s="37"/>
      <c r="AD490" s="37"/>
      <c r="AE490" s="37"/>
      <c r="AF490" s="37"/>
    </row>
    <row r="491" spans="1:32">
      <c r="A491" s="37">
        <v>5.25</v>
      </c>
      <c r="B491" s="115" t="s">
        <v>3242</v>
      </c>
      <c r="C491" s="37">
        <v>881031226</v>
      </c>
      <c r="D491" s="115" t="s">
        <v>139</v>
      </c>
      <c r="E491" s="115" t="s">
        <v>901</v>
      </c>
      <c r="F491" s="115" t="s">
        <v>3281</v>
      </c>
      <c r="G491" s="115" t="s">
        <v>3868</v>
      </c>
      <c r="H491" s="115"/>
      <c r="I491" s="37"/>
      <c r="J491" s="115" t="s">
        <v>3245</v>
      </c>
      <c r="K491" s="109" t="s">
        <v>3323</v>
      </c>
      <c r="L491" s="37" t="s">
        <v>147</v>
      </c>
      <c r="M491" s="37">
        <v>900</v>
      </c>
      <c r="N491" s="137"/>
      <c r="O491" s="37"/>
      <c r="P491" s="37"/>
      <c r="Q491" s="37"/>
      <c r="R491" s="37"/>
      <c r="S491" s="37"/>
      <c r="T491" s="37"/>
      <c r="U491" s="37"/>
      <c r="V491" s="37"/>
      <c r="W491" s="37"/>
      <c r="X491" s="37"/>
      <c r="Y491" s="37"/>
      <c r="Z491" s="37"/>
      <c r="AA491" s="37"/>
      <c r="AB491" s="37"/>
      <c r="AC491" s="37"/>
      <c r="AD491" s="37"/>
      <c r="AE491" s="37"/>
      <c r="AF491" s="37"/>
    </row>
    <row r="492" spans="1:32" ht="102">
      <c r="A492" s="37">
        <v>5.22</v>
      </c>
      <c r="B492" s="115" t="s">
        <v>3242</v>
      </c>
      <c r="C492" s="37">
        <v>882074708</v>
      </c>
      <c r="D492" s="115" t="s">
        <v>139</v>
      </c>
      <c r="E492" s="115" t="s">
        <v>146</v>
      </c>
      <c r="F492" s="115" t="s">
        <v>3764</v>
      </c>
      <c r="G492" s="137" t="s">
        <v>3869</v>
      </c>
      <c r="H492" s="115">
        <v>5.29</v>
      </c>
      <c r="I492" s="115" t="s">
        <v>3870</v>
      </c>
      <c r="J492" s="115"/>
      <c r="K492" s="109"/>
      <c r="L492" s="115"/>
      <c r="M492" s="37"/>
      <c r="N492" s="137"/>
      <c r="O492" s="37"/>
      <c r="P492" s="37"/>
      <c r="Q492" s="37"/>
      <c r="R492" s="37"/>
      <c r="S492" s="37"/>
      <c r="T492" s="37"/>
      <c r="U492" s="37"/>
      <c r="V492" s="37"/>
      <c r="W492" s="37"/>
      <c r="X492" s="37"/>
      <c r="Y492" s="37"/>
      <c r="Z492" s="37"/>
      <c r="AA492" s="37"/>
      <c r="AB492" s="37"/>
      <c r="AC492" s="37"/>
      <c r="AD492" s="37"/>
      <c r="AE492" s="37"/>
      <c r="AF492" s="37"/>
    </row>
    <row r="493" spans="1:32">
      <c r="A493" s="37">
        <v>5.25</v>
      </c>
      <c r="B493" s="115" t="s">
        <v>3242</v>
      </c>
      <c r="C493" s="84">
        <v>880206546</v>
      </c>
      <c r="D493" s="115" t="s">
        <v>139</v>
      </c>
      <c r="E493" s="115" t="s">
        <v>149</v>
      </c>
      <c r="F493" s="115" t="s">
        <v>3243</v>
      </c>
      <c r="G493" s="115" t="s">
        <v>3871</v>
      </c>
      <c r="H493" s="115"/>
      <c r="I493" s="37"/>
      <c r="J493" s="115" t="s">
        <v>3245</v>
      </c>
      <c r="K493" s="109" t="s">
        <v>3799</v>
      </c>
      <c r="L493" s="115" t="s">
        <v>147</v>
      </c>
      <c r="M493" s="37">
        <v>1106</v>
      </c>
      <c r="N493" s="137"/>
      <c r="O493" s="37"/>
      <c r="P493" s="37"/>
      <c r="Q493" s="37"/>
      <c r="R493" s="37"/>
      <c r="S493" s="37"/>
      <c r="T493" s="37"/>
      <c r="U493" s="37"/>
      <c r="V493" s="37"/>
      <c r="W493" s="37"/>
      <c r="X493" s="37"/>
      <c r="Y493" s="37"/>
      <c r="Z493" s="37"/>
      <c r="AA493" s="37"/>
      <c r="AB493" s="37"/>
      <c r="AC493" s="37"/>
      <c r="AD493" s="37"/>
      <c r="AE493" s="37"/>
      <c r="AF493" s="37"/>
    </row>
    <row r="494" spans="1:32">
      <c r="A494" s="37">
        <v>5.25</v>
      </c>
      <c r="B494" s="115" t="s">
        <v>3242</v>
      </c>
      <c r="C494" s="37">
        <v>882152899</v>
      </c>
      <c r="D494" s="115" t="s">
        <v>139</v>
      </c>
      <c r="E494" s="115" t="s">
        <v>138</v>
      </c>
      <c r="F494" s="115" t="s">
        <v>3872</v>
      </c>
      <c r="G494" s="115" t="s">
        <v>1108</v>
      </c>
      <c r="H494" s="115" t="s">
        <v>951</v>
      </c>
      <c r="I494" s="37"/>
      <c r="J494" s="115" t="s">
        <v>3245</v>
      </c>
      <c r="K494" s="109" t="s">
        <v>3799</v>
      </c>
      <c r="L494" s="115" t="s">
        <v>147</v>
      </c>
      <c r="M494" s="37">
        <v>60</v>
      </c>
      <c r="N494" s="137"/>
      <c r="O494" s="37"/>
      <c r="P494" s="37"/>
      <c r="Q494" s="37"/>
      <c r="R494" s="37"/>
      <c r="S494" s="37"/>
      <c r="T494" s="37"/>
      <c r="U494" s="37"/>
      <c r="V494" s="37"/>
      <c r="W494" s="37"/>
      <c r="X494" s="37"/>
      <c r="Y494" s="37"/>
      <c r="Z494" s="37"/>
      <c r="AA494" s="37"/>
      <c r="AB494" s="37"/>
      <c r="AC494" s="37"/>
      <c r="AD494" s="37"/>
      <c r="AE494" s="37"/>
      <c r="AF494" s="37"/>
    </row>
    <row r="495" spans="1:32">
      <c r="A495" s="37">
        <v>5.25</v>
      </c>
      <c r="B495" s="115" t="s">
        <v>3242</v>
      </c>
      <c r="C495" s="84">
        <v>881367604</v>
      </c>
      <c r="D495" s="37" t="s">
        <v>139</v>
      </c>
      <c r="E495" s="115" t="s">
        <v>901</v>
      </c>
      <c r="F495" s="115" t="s">
        <v>3243</v>
      </c>
      <c r="G495" s="115" t="s">
        <v>811</v>
      </c>
      <c r="H495" s="115"/>
      <c r="I495" s="37"/>
      <c r="J495" s="115" t="s">
        <v>3245</v>
      </c>
      <c r="K495" s="109" t="s">
        <v>3850</v>
      </c>
      <c r="L495" s="115" t="s">
        <v>147</v>
      </c>
      <c r="M495" s="37">
        <v>76</v>
      </c>
      <c r="N495" s="137"/>
      <c r="O495" s="37"/>
      <c r="P495" s="37"/>
      <c r="Q495" s="37"/>
      <c r="R495" s="37"/>
      <c r="S495" s="37"/>
      <c r="T495" s="37"/>
      <c r="U495" s="37"/>
      <c r="V495" s="37"/>
      <c r="W495" s="37"/>
      <c r="X495" s="37"/>
      <c r="Y495" s="37"/>
      <c r="Z495" s="37"/>
      <c r="AA495" s="37"/>
      <c r="AB495" s="37"/>
      <c r="AC495" s="37"/>
      <c r="AD495" s="37"/>
      <c r="AE495" s="37"/>
      <c r="AF495" s="37"/>
    </row>
    <row r="496" spans="1:32">
      <c r="A496" s="37">
        <v>5.25</v>
      </c>
      <c r="B496" s="115" t="s">
        <v>3242</v>
      </c>
      <c r="C496" s="84">
        <v>881711879</v>
      </c>
      <c r="D496" s="37" t="s">
        <v>139</v>
      </c>
      <c r="E496" s="115" t="s">
        <v>901</v>
      </c>
      <c r="F496" s="115" t="s">
        <v>3243</v>
      </c>
      <c r="G496" s="115" t="s">
        <v>3873</v>
      </c>
      <c r="H496" s="115"/>
      <c r="I496" s="37"/>
      <c r="J496" s="115" t="s">
        <v>3245</v>
      </c>
      <c r="K496" s="109" t="s">
        <v>3874</v>
      </c>
      <c r="L496" s="115" t="s">
        <v>147</v>
      </c>
      <c r="M496" s="37">
        <v>730</v>
      </c>
      <c r="N496" s="137"/>
      <c r="O496" s="37"/>
      <c r="P496" s="37"/>
      <c r="Q496" s="37"/>
      <c r="R496" s="37"/>
      <c r="S496" s="37"/>
      <c r="T496" s="37"/>
      <c r="U496" s="37"/>
      <c r="V496" s="37"/>
      <c r="W496" s="37"/>
      <c r="X496" s="37"/>
      <c r="Y496" s="37"/>
      <c r="Z496" s="37"/>
      <c r="AA496" s="37"/>
      <c r="AB496" s="37"/>
      <c r="AC496" s="37"/>
      <c r="AD496" s="37"/>
      <c r="AE496" s="37"/>
      <c r="AF496" s="37"/>
    </row>
    <row r="497" spans="1:32">
      <c r="A497" s="37">
        <v>5.25</v>
      </c>
      <c r="B497" s="115" t="s">
        <v>3242</v>
      </c>
      <c r="C497" s="37">
        <v>882114159</v>
      </c>
      <c r="D497" s="37" t="s">
        <v>139</v>
      </c>
      <c r="E497" s="115" t="s">
        <v>138</v>
      </c>
      <c r="F497" s="115" t="s">
        <v>3875</v>
      </c>
      <c r="G497" s="115" t="s">
        <v>3876</v>
      </c>
      <c r="H497" s="115" t="s">
        <v>951</v>
      </c>
      <c r="I497" s="37"/>
      <c r="J497" s="115"/>
      <c r="K497" s="109"/>
      <c r="L497" s="115"/>
      <c r="M497" s="37"/>
      <c r="N497" s="137"/>
      <c r="O497" s="37"/>
      <c r="P497" s="37"/>
      <c r="Q497" s="37"/>
      <c r="R497" s="37"/>
      <c r="S497" s="37"/>
      <c r="T497" s="37"/>
      <c r="U497" s="37"/>
      <c r="V497" s="37"/>
      <c r="W497" s="37"/>
      <c r="X497" s="37"/>
      <c r="Y497" s="37"/>
      <c r="Z497" s="37"/>
      <c r="AA497" s="37"/>
      <c r="AB497" s="37"/>
      <c r="AC497" s="37"/>
      <c r="AD497" s="37"/>
      <c r="AE497" s="37"/>
      <c r="AF497" s="37"/>
    </row>
    <row r="498" spans="1:32">
      <c r="A498" s="37">
        <v>5.25</v>
      </c>
      <c r="B498" s="115" t="s">
        <v>3242</v>
      </c>
      <c r="C498" s="37">
        <v>880895648</v>
      </c>
      <c r="D498" s="115" t="s">
        <v>139</v>
      </c>
      <c r="E498" s="115" t="s">
        <v>206</v>
      </c>
      <c r="F498" s="115" t="s">
        <v>106</v>
      </c>
      <c r="G498" s="115" t="s">
        <v>3877</v>
      </c>
      <c r="H498" s="115" t="s">
        <v>1003</v>
      </c>
      <c r="I498" s="37"/>
      <c r="J498" s="115" t="s">
        <v>3245</v>
      </c>
      <c r="K498" s="109" t="s">
        <v>3323</v>
      </c>
      <c r="L498" s="115" t="s">
        <v>140</v>
      </c>
      <c r="M498" s="37">
        <v>420</v>
      </c>
      <c r="N498" s="137"/>
      <c r="O498" s="37"/>
      <c r="P498" s="37"/>
      <c r="Q498" s="37"/>
      <c r="R498" s="37"/>
      <c r="S498" s="37"/>
      <c r="T498" s="37"/>
      <c r="U498" s="37"/>
      <c r="V498" s="37"/>
      <c r="W498" s="37"/>
      <c r="X498" s="37"/>
      <c r="Y498" s="37"/>
      <c r="Z498" s="37"/>
      <c r="AA498" s="37"/>
      <c r="AB498" s="37"/>
      <c r="AC498" s="37"/>
      <c r="AD498" s="37"/>
      <c r="AE498" s="37"/>
      <c r="AF498" s="37"/>
    </row>
    <row r="499" spans="1:32">
      <c r="A499" s="37">
        <v>5.25</v>
      </c>
      <c r="B499" s="115" t="s">
        <v>3242</v>
      </c>
      <c r="C499" s="37">
        <v>880385194</v>
      </c>
      <c r="D499" s="115" t="s">
        <v>152</v>
      </c>
      <c r="E499" s="115" t="s">
        <v>206</v>
      </c>
      <c r="F499" s="115" t="s">
        <v>106</v>
      </c>
      <c r="G499" s="115" t="s">
        <v>3878</v>
      </c>
      <c r="H499" s="115">
        <v>5.26</v>
      </c>
      <c r="I499" s="37"/>
      <c r="J499" s="115" t="s">
        <v>3288</v>
      </c>
      <c r="K499" s="109" t="s">
        <v>3879</v>
      </c>
      <c r="L499" s="115" t="s">
        <v>140</v>
      </c>
      <c r="M499" s="37">
        <v>24000</v>
      </c>
      <c r="N499" s="137"/>
      <c r="O499" s="37"/>
      <c r="P499" s="37"/>
      <c r="Q499" s="37"/>
      <c r="R499" s="37"/>
      <c r="S499" s="37"/>
      <c r="T499" s="37"/>
      <c r="U499" s="37"/>
      <c r="V499" s="37"/>
      <c r="W499" s="37"/>
      <c r="X499" s="37"/>
      <c r="Y499" s="37"/>
      <c r="Z499" s="37"/>
      <c r="AA499" s="37"/>
      <c r="AB499" s="37"/>
      <c r="AC499" s="37"/>
      <c r="AD499" s="37"/>
      <c r="AE499" s="37"/>
      <c r="AF499" s="37"/>
    </row>
    <row r="500" spans="1:32">
      <c r="A500" s="37">
        <v>5.25</v>
      </c>
      <c r="B500" s="115" t="s">
        <v>3242</v>
      </c>
      <c r="C500" s="23">
        <v>882099804</v>
      </c>
      <c r="D500" s="115" t="s">
        <v>139</v>
      </c>
      <c r="E500" s="115" t="s">
        <v>909</v>
      </c>
      <c r="F500" s="115" t="s">
        <v>3764</v>
      </c>
      <c r="G500" s="115" t="s">
        <v>3880</v>
      </c>
      <c r="H500" s="115">
        <v>6.15</v>
      </c>
      <c r="I500" s="115" t="s">
        <v>3881</v>
      </c>
      <c r="J500" s="115" t="s">
        <v>3288</v>
      </c>
      <c r="K500" s="109"/>
      <c r="L500" s="115"/>
      <c r="M500" s="37"/>
      <c r="N500" s="137"/>
      <c r="O500" s="37"/>
      <c r="P500" s="37"/>
      <c r="Q500" s="37"/>
      <c r="R500" s="37"/>
      <c r="S500" s="37"/>
      <c r="T500" s="37"/>
      <c r="U500" s="37"/>
      <c r="V500" s="37"/>
      <c r="W500" s="37"/>
      <c r="X500" s="37"/>
      <c r="Y500" s="37"/>
      <c r="Z500" s="37"/>
      <c r="AA500" s="37"/>
      <c r="AB500" s="37"/>
      <c r="AC500" s="37"/>
      <c r="AD500" s="37"/>
      <c r="AE500" s="37"/>
      <c r="AF500" s="37"/>
    </row>
    <row r="501" spans="1:32">
      <c r="A501" s="37">
        <v>5.25</v>
      </c>
      <c r="B501" s="115" t="s">
        <v>3242</v>
      </c>
      <c r="C501" s="84">
        <v>881622676</v>
      </c>
      <c r="D501" s="37" t="s">
        <v>139</v>
      </c>
      <c r="E501" s="115" t="s">
        <v>901</v>
      </c>
      <c r="F501" s="115" t="s">
        <v>3243</v>
      </c>
      <c r="G501" s="115" t="s">
        <v>3882</v>
      </c>
      <c r="H501" s="115"/>
      <c r="I501" s="37"/>
      <c r="J501" s="115" t="s">
        <v>3245</v>
      </c>
      <c r="K501" s="109" t="s">
        <v>3850</v>
      </c>
      <c r="L501" s="115" t="s">
        <v>147</v>
      </c>
      <c r="M501" s="115" t="s">
        <v>3883</v>
      </c>
      <c r="N501" s="137"/>
      <c r="O501" s="37"/>
      <c r="P501" s="37"/>
      <c r="Q501" s="37"/>
      <c r="R501" s="37"/>
      <c r="S501" s="37"/>
      <c r="T501" s="37"/>
      <c r="U501" s="37"/>
      <c r="V501" s="37"/>
      <c r="W501" s="37"/>
      <c r="X501" s="37"/>
      <c r="Y501" s="37"/>
      <c r="Z501" s="37"/>
      <c r="AA501" s="37"/>
      <c r="AB501" s="37"/>
      <c r="AC501" s="37"/>
      <c r="AD501" s="37"/>
      <c r="AE501" s="37"/>
      <c r="AF501" s="37"/>
    </row>
    <row r="502" spans="1:32">
      <c r="A502" s="37">
        <v>5.25</v>
      </c>
      <c r="B502" s="115" t="s">
        <v>3242</v>
      </c>
      <c r="C502" s="37">
        <v>881525077</v>
      </c>
      <c r="D502" s="115" t="s">
        <v>139</v>
      </c>
      <c r="E502" s="115" t="s">
        <v>206</v>
      </c>
      <c r="F502" s="115" t="s">
        <v>3589</v>
      </c>
      <c r="G502" s="115" t="s">
        <v>3884</v>
      </c>
      <c r="H502" s="115" t="s">
        <v>951</v>
      </c>
      <c r="I502" s="37"/>
      <c r="J502" s="115" t="s">
        <v>3288</v>
      </c>
      <c r="K502" s="109"/>
      <c r="L502" s="115"/>
      <c r="M502" s="37"/>
      <c r="N502" s="137"/>
      <c r="O502" s="37"/>
      <c r="P502" s="37"/>
      <c r="Q502" s="37"/>
      <c r="R502" s="37"/>
      <c r="S502" s="37"/>
      <c r="T502" s="37"/>
      <c r="U502" s="37"/>
      <c r="V502" s="37"/>
      <c r="W502" s="37"/>
      <c r="X502" s="37"/>
      <c r="Y502" s="37"/>
      <c r="Z502" s="37"/>
      <c r="AA502" s="37"/>
      <c r="AB502" s="37"/>
      <c r="AC502" s="37"/>
      <c r="AD502" s="37"/>
      <c r="AE502" s="37"/>
      <c r="AF502" s="37"/>
    </row>
    <row r="503" spans="1:32">
      <c r="A503" s="37">
        <v>5.25</v>
      </c>
      <c r="B503" s="115" t="s">
        <v>3242</v>
      </c>
      <c r="C503" s="37">
        <v>881393861</v>
      </c>
      <c r="D503" s="115" t="s">
        <v>139</v>
      </c>
      <c r="E503" s="115" t="s">
        <v>206</v>
      </c>
      <c r="F503" s="115" t="s">
        <v>106</v>
      </c>
      <c r="G503" s="115" t="s">
        <v>3885</v>
      </c>
      <c r="H503" s="115" t="s">
        <v>951</v>
      </c>
      <c r="I503" s="37"/>
      <c r="J503" s="115" t="s">
        <v>3288</v>
      </c>
      <c r="K503" s="109"/>
      <c r="L503" s="115"/>
      <c r="M503" s="37"/>
      <c r="N503" s="137"/>
      <c r="O503" s="37"/>
      <c r="P503" s="37"/>
      <c r="Q503" s="37"/>
      <c r="R503" s="37"/>
      <c r="S503" s="37"/>
      <c r="T503" s="37"/>
      <c r="U503" s="37"/>
      <c r="V503" s="37"/>
      <c r="W503" s="37"/>
      <c r="X503" s="37"/>
      <c r="Y503" s="37"/>
      <c r="Z503" s="37"/>
      <c r="AA503" s="37"/>
      <c r="AB503" s="37"/>
      <c r="AC503" s="37"/>
      <c r="AD503" s="37"/>
      <c r="AE503" s="37"/>
      <c r="AF503" s="37"/>
    </row>
    <row r="504" spans="1:32">
      <c r="A504" s="37">
        <v>5.25</v>
      </c>
      <c r="B504" s="115" t="s">
        <v>3242</v>
      </c>
      <c r="C504" s="37">
        <v>880944050</v>
      </c>
      <c r="D504" s="115" t="s">
        <v>139</v>
      </c>
      <c r="E504" s="115" t="s">
        <v>206</v>
      </c>
      <c r="F504" s="115" t="s">
        <v>3589</v>
      </c>
      <c r="G504" s="115" t="s">
        <v>3886</v>
      </c>
      <c r="H504" s="115" t="s">
        <v>951</v>
      </c>
      <c r="I504" s="37"/>
      <c r="J504" s="115" t="s">
        <v>3288</v>
      </c>
      <c r="K504" s="109"/>
      <c r="L504" s="115"/>
      <c r="M504" s="37"/>
      <c r="N504" s="137"/>
      <c r="O504" s="37"/>
      <c r="P504" s="37"/>
      <c r="Q504" s="37"/>
      <c r="R504" s="37"/>
      <c r="S504" s="37"/>
      <c r="T504" s="37"/>
      <c r="U504" s="37"/>
      <c r="V504" s="37"/>
      <c r="W504" s="37"/>
      <c r="X504" s="37"/>
      <c r="Y504" s="37"/>
      <c r="Z504" s="37"/>
      <c r="AA504" s="37"/>
      <c r="AB504" s="37"/>
      <c r="AC504" s="37"/>
      <c r="AD504" s="37"/>
      <c r="AE504" s="37"/>
      <c r="AF504" s="37"/>
    </row>
    <row r="505" spans="1:32" ht="17">
      <c r="A505" s="37">
        <v>5.25</v>
      </c>
      <c r="B505" s="115" t="s">
        <v>3242</v>
      </c>
      <c r="C505" s="37">
        <v>880894813</v>
      </c>
      <c r="D505" s="115" t="s">
        <v>152</v>
      </c>
      <c r="E505" s="115" t="s">
        <v>138</v>
      </c>
      <c r="F505" s="115" t="s">
        <v>3887</v>
      </c>
      <c r="G505" s="115" t="s">
        <v>811</v>
      </c>
      <c r="H505" s="115" t="s">
        <v>1035</v>
      </c>
      <c r="I505" s="37"/>
      <c r="J505" s="115" t="s">
        <v>3245</v>
      </c>
      <c r="K505" s="109" t="s">
        <v>3323</v>
      </c>
      <c r="L505" s="115" t="s">
        <v>147</v>
      </c>
      <c r="M505" s="37">
        <v>252.4</v>
      </c>
      <c r="N505" s="137" t="s">
        <v>3866</v>
      </c>
      <c r="O505" s="37"/>
      <c r="P505" s="37"/>
      <c r="Q505" s="37"/>
      <c r="R505" s="37"/>
      <c r="S505" s="37"/>
      <c r="T505" s="37"/>
      <c r="U505" s="37"/>
      <c r="V505" s="37"/>
      <c r="W505" s="37"/>
      <c r="X505" s="37"/>
      <c r="Y505" s="37"/>
      <c r="Z505" s="37"/>
      <c r="AA505" s="37"/>
      <c r="AB505" s="37"/>
      <c r="AC505" s="37"/>
      <c r="AD505" s="37"/>
      <c r="AE505" s="37"/>
      <c r="AF505" s="37"/>
    </row>
    <row r="506" spans="1:32" ht="34">
      <c r="A506" s="37">
        <v>5.25</v>
      </c>
      <c r="B506" s="115" t="s">
        <v>3242</v>
      </c>
      <c r="C506" s="84">
        <v>881649178</v>
      </c>
      <c r="D506" s="115" t="s">
        <v>139</v>
      </c>
      <c r="E506" s="115" t="s">
        <v>839</v>
      </c>
      <c r="F506" s="115" t="s">
        <v>106</v>
      </c>
      <c r="G506" s="137" t="s">
        <v>3888</v>
      </c>
      <c r="H506" s="115" t="s">
        <v>951</v>
      </c>
      <c r="I506" s="115" t="s">
        <v>3870</v>
      </c>
      <c r="J506" s="115" t="s">
        <v>3288</v>
      </c>
      <c r="K506" s="109"/>
      <c r="L506" s="115"/>
      <c r="M506" s="37"/>
      <c r="N506" s="137"/>
      <c r="O506" s="37"/>
      <c r="P506" s="37"/>
      <c r="Q506" s="37"/>
      <c r="R506" s="37"/>
      <c r="S506" s="37"/>
      <c r="T506" s="37"/>
      <c r="U506" s="37"/>
      <c r="V506" s="37"/>
      <c r="W506" s="37"/>
      <c r="X506" s="37"/>
      <c r="Y506" s="37"/>
      <c r="Z506" s="37"/>
      <c r="AA506" s="37"/>
      <c r="AB506" s="37"/>
      <c r="AC506" s="37"/>
      <c r="AD506" s="37"/>
      <c r="AE506" s="37"/>
      <c r="AF506" s="37"/>
    </row>
    <row r="507" spans="1:32">
      <c r="A507" s="37">
        <v>5.25</v>
      </c>
      <c r="B507" s="115" t="s">
        <v>3242</v>
      </c>
      <c r="C507" s="84">
        <v>880020030</v>
      </c>
      <c r="D507" s="37" t="s">
        <v>139</v>
      </c>
      <c r="E507" s="115" t="s">
        <v>901</v>
      </c>
      <c r="F507" s="115" t="s">
        <v>106</v>
      </c>
      <c r="G507" s="115" t="s">
        <v>3889</v>
      </c>
      <c r="H507" s="115"/>
      <c r="I507" s="37"/>
      <c r="J507" s="115" t="s">
        <v>3288</v>
      </c>
      <c r="K507" s="109"/>
      <c r="L507" s="115"/>
      <c r="M507" s="37"/>
      <c r="N507" s="137"/>
      <c r="O507" s="37"/>
      <c r="P507" s="37"/>
      <c r="Q507" s="37"/>
      <c r="R507" s="37"/>
      <c r="S507" s="37"/>
      <c r="T507" s="37"/>
      <c r="U507" s="37"/>
      <c r="V507" s="37"/>
      <c r="W507" s="37"/>
      <c r="X507" s="37"/>
      <c r="Y507" s="37"/>
      <c r="Z507" s="37"/>
      <c r="AA507" s="37"/>
      <c r="AB507" s="37"/>
      <c r="AC507" s="37"/>
      <c r="AD507" s="37"/>
      <c r="AE507" s="37"/>
      <c r="AF507" s="37"/>
    </row>
    <row r="508" spans="1:32">
      <c r="A508" s="37">
        <v>5.25</v>
      </c>
      <c r="B508" s="115" t="s">
        <v>3242</v>
      </c>
      <c r="C508" s="84">
        <v>880722624</v>
      </c>
      <c r="D508" s="37" t="s">
        <v>139</v>
      </c>
      <c r="E508" s="115" t="s">
        <v>156</v>
      </c>
      <c r="F508" s="115" t="s">
        <v>106</v>
      </c>
      <c r="G508" s="115" t="s">
        <v>3890</v>
      </c>
      <c r="H508" s="115" t="s">
        <v>951</v>
      </c>
      <c r="I508" s="37"/>
      <c r="J508" s="115" t="s">
        <v>3245</v>
      </c>
      <c r="K508" s="109" t="s">
        <v>3323</v>
      </c>
      <c r="L508" s="115" t="s">
        <v>147</v>
      </c>
      <c r="M508" s="37">
        <v>1739.2</v>
      </c>
      <c r="N508" s="137"/>
      <c r="O508" s="37"/>
      <c r="P508" s="37"/>
      <c r="Q508" s="37"/>
      <c r="R508" s="37"/>
      <c r="S508" s="37"/>
      <c r="T508" s="37"/>
      <c r="U508" s="37"/>
      <c r="V508" s="37"/>
      <c r="W508" s="37"/>
      <c r="X508" s="37"/>
      <c r="Y508" s="37"/>
      <c r="Z508" s="37"/>
      <c r="AA508" s="37"/>
      <c r="AB508" s="37"/>
      <c r="AC508" s="37"/>
      <c r="AD508" s="37"/>
      <c r="AE508" s="37"/>
      <c r="AF508" s="37"/>
    </row>
    <row r="509" spans="1:32">
      <c r="A509" s="37">
        <v>5.25</v>
      </c>
      <c r="B509" s="115" t="s">
        <v>3242</v>
      </c>
      <c r="C509" s="84">
        <v>881628632</v>
      </c>
      <c r="D509" s="115" t="s">
        <v>139</v>
      </c>
      <c r="E509" s="115" t="s">
        <v>909</v>
      </c>
      <c r="F509" s="115" t="s">
        <v>3243</v>
      </c>
      <c r="G509" s="115" t="s">
        <v>3891</v>
      </c>
      <c r="H509" s="115">
        <v>5.29</v>
      </c>
      <c r="I509" s="37"/>
      <c r="J509" s="115" t="s">
        <v>3245</v>
      </c>
      <c r="K509" s="109" t="s">
        <v>3850</v>
      </c>
      <c r="L509" s="115" t="s">
        <v>147</v>
      </c>
      <c r="M509" s="37">
        <v>328</v>
      </c>
      <c r="N509" s="137"/>
      <c r="O509" s="37"/>
      <c r="P509" s="37"/>
      <c r="Q509" s="37"/>
      <c r="R509" s="37"/>
      <c r="S509" s="37"/>
      <c r="T509" s="37"/>
      <c r="U509" s="37"/>
      <c r="V509" s="37"/>
      <c r="W509" s="37"/>
      <c r="X509" s="37"/>
      <c r="Y509" s="37"/>
      <c r="Z509" s="37"/>
      <c r="AA509" s="37"/>
      <c r="AB509" s="37"/>
      <c r="AC509" s="37"/>
      <c r="AD509" s="37"/>
      <c r="AE509" s="37"/>
      <c r="AF509" s="37"/>
    </row>
    <row r="510" spans="1:32">
      <c r="A510" s="37">
        <v>5.25</v>
      </c>
      <c r="B510" s="115" t="s">
        <v>3242</v>
      </c>
      <c r="C510" s="84">
        <v>880022557</v>
      </c>
      <c r="D510" s="37" t="s">
        <v>139</v>
      </c>
      <c r="E510" s="115" t="s">
        <v>901</v>
      </c>
      <c r="F510" s="115" t="s">
        <v>106</v>
      </c>
      <c r="G510" s="115" t="s">
        <v>3892</v>
      </c>
      <c r="H510" s="115"/>
      <c r="I510" s="37"/>
      <c r="J510" s="115" t="s">
        <v>3288</v>
      </c>
      <c r="K510" s="109"/>
      <c r="L510" s="115"/>
      <c r="M510" s="37"/>
      <c r="N510" s="137"/>
      <c r="O510" s="37"/>
      <c r="P510" s="37"/>
      <c r="Q510" s="37"/>
      <c r="R510" s="37"/>
      <c r="S510" s="37"/>
      <c r="T510" s="37"/>
      <c r="U510" s="37"/>
      <c r="V510" s="37"/>
      <c r="W510" s="37"/>
      <c r="X510" s="37"/>
      <c r="Y510" s="37"/>
      <c r="Z510" s="37"/>
      <c r="AA510" s="37"/>
      <c r="AB510" s="37"/>
      <c r="AC510" s="37"/>
      <c r="AD510" s="37"/>
      <c r="AE510" s="37"/>
      <c r="AF510" s="37"/>
    </row>
    <row r="511" spans="1:32">
      <c r="A511" s="37">
        <v>5.25</v>
      </c>
      <c r="B511" s="115" t="s">
        <v>3242</v>
      </c>
      <c r="C511" s="84">
        <v>880115002</v>
      </c>
      <c r="D511" s="37" t="s">
        <v>139</v>
      </c>
      <c r="E511" s="115" t="s">
        <v>901</v>
      </c>
      <c r="F511" s="115" t="s">
        <v>106</v>
      </c>
      <c r="G511" s="115" t="s">
        <v>3893</v>
      </c>
      <c r="H511" s="115"/>
      <c r="I511" s="37"/>
      <c r="J511" s="115" t="s">
        <v>3245</v>
      </c>
      <c r="K511" s="115">
        <v>5.27</v>
      </c>
      <c r="L511" s="115" t="s">
        <v>147</v>
      </c>
      <c r="M511" s="37">
        <v>1500</v>
      </c>
      <c r="N511" s="137"/>
      <c r="O511" s="37"/>
      <c r="P511" s="37"/>
      <c r="Q511" s="37"/>
      <c r="R511" s="37"/>
      <c r="S511" s="37"/>
      <c r="T511" s="37"/>
      <c r="U511" s="37"/>
      <c r="V511" s="37"/>
      <c r="W511" s="37"/>
      <c r="X511" s="37"/>
      <c r="Y511" s="37"/>
      <c r="Z511" s="37"/>
      <c r="AA511" s="37"/>
      <c r="AB511" s="37"/>
      <c r="AC511" s="37"/>
      <c r="AD511" s="37"/>
      <c r="AE511" s="37"/>
      <c r="AF511" s="37"/>
    </row>
    <row r="512" spans="1:32">
      <c r="A512" s="37">
        <v>5.25</v>
      </c>
      <c r="B512" s="115" t="s">
        <v>3242</v>
      </c>
      <c r="C512" s="37">
        <v>881540541</v>
      </c>
      <c r="D512" s="37" t="s">
        <v>139</v>
      </c>
      <c r="E512" s="115" t="s">
        <v>138</v>
      </c>
      <c r="F512" s="115" t="s">
        <v>3243</v>
      </c>
      <c r="G512" s="115" t="s">
        <v>3894</v>
      </c>
      <c r="H512" s="115" t="s">
        <v>951</v>
      </c>
      <c r="I512" s="37"/>
      <c r="J512" s="115" t="s">
        <v>3245</v>
      </c>
      <c r="K512" s="109"/>
      <c r="L512" s="115" t="s">
        <v>147</v>
      </c>
      <c r="M512" s="37">
        <v>180</v>
      </c>
      <c r="N512" s="137"/>
      <c r="O512" s="37"/>
      <c r="P512" s="37"/>
      <c r="Q512" s="37"/>
      <c r="R512" s="37"/>
      <c r="S512" s="37"/>
      <c r="T512" s="37"/>
      <c r="U512" s="37"/>
      <c r="V512" s="37"/>
      <c r="W512" s="37"/>
      <c r="X512" s="37"/>
      <c r="Y512" s="37"/>
      <c r="Z512" s="37"/>
      <c r="AA512" s="37"/>
      <c r="AB512" s="37"/>
      <c r="AC512" s="37"/>
      <c r="AD512" s="37"/>
      <c r="AE512" s="37"/>
      <c r="AF512" s="37"/>
    </row>
    <row r="513" spans="1:32">
      <c r="A513" s="37">
        <v>5.25</v>
      </c>
      <c r="B513" s="115" t="s">
        <v>3242</v>
      </c>
      <c r="C513" s="84">
        <v>881545614</v>
      </c>
      <c r="D513" s="37" t="s">
        <v>139</v>
      </c>
      <c r="E513" s="115" t="s">
        <v>839</v>
      </c>
      <c r="F513" s="115" t="s">
        <v>106</v>
      </c>
      <c r="G513" s="115" t="s">
        <v>929</v>
      </c>
      <c r="H513" s="115"/>
      <c r="I513" s="37"/>
      <c r="J513" s="115" t="s">
        <v>3245</v>
      </c>
      <c r="K513" s="109" t="s">
        <v>3323</v>
      </c>
      <c r="L513" s="115" t="s">
        <v>140</v>
      </c>
      <c r="M513" s="37">
        <v>60.5</v>
      </c>
      <c r="N513" s="137"/>
      <c r="O513" s="37"/>
      <c r="P513" s="37"/>
      <c r="Q513" s="37"/>
      <c r="R513" s="37"/>
      <c r="S513" s="37"/>
      <c r="T513" s="37"/>
      <c r="U513" s="37"/>
      <c r="V513" s="37"/>
      <c r="W513" s="37"/>
      <c r="X513" s="37"/>
      <c r="Y513" s="37"/>
      <c r="Z513" s="37"/>
      <c r="AA513" s="37"/>
      <c r="AB513" s="37"/>
      <c r="AC513" s="37"/>
      <c r="AD513" s="37"/>
      <c r="AE513" s="37"/>
      <c r="AF513" s="37"/>
    </row>
    <row r="514" spans="1:32">
      <c r="A514" s="37">
        <v>5.25</v>
      </c>
      <c r="B514" s="115" t="s">
        <v>3242</v>
      </c>
      <c r="C514" s="37">
        <v>881351926</v>
      </c>
      <c r="D514" s="37" t="s">
        <v>139</v>
      </c>
      <c r="E514" s="115" t="s">
        <v>138</v>
      </c>
      <c r="F514" s="115" t="s">
        <v>3243</v>
      </c>
      <c r="G514" s="115" t="s">
        <v>1733</v>
      </c>
      <c r="H514" s="115" t="s">
        <v>951</v>
      </c>
      <c r="I514" s="37"/>
      <c r="J514" s="115" t="s">
        <v>3245</v>
      </c>
      <c r="K514" s="109" t="s">
        <v>3787</v>
      </c>
      <c r="L514" s="115" t="s">
        <v>147</v>
      </c>
      <c r="M514" s="37">
        <v>359.5</v>
      </c>
      <c r="N514" s="137"/>
      <c r="O514" s="37"/>
      <c r="P514" s="37"/>
      <c r="Q514" s="37"/>
      <c r="R514" s="37"/>
      <c r="S514" s="37"/>
      <c r="T514" s="37"/>
      <c r="U514" s="37"/>
      <c r="V514" s="37"/>
      <c r="W514" s="37"/>
      <c r="X514" s="37"/>
      <c r="Y514" s="37"/>
      <c r="Z514" s="37"/>
      <c r="AA514" s="37"/>
      <c r="AB514" s="37"/>
      <c r="AC514" s="37"/>
      <c r="AD514" s="37"/>
      <c r="AE514" s="37"/>
      <c r="AF514" s="37"/>
    </row>
    <row r="515" spans="1:32">
      <c r="A515" s="37">
        <v>5.25</v>
      </c>
      <c r="B515" s="115" t="s">
        <v>3242</v>
      </c>
      <c r="C515" s="84">
        <v>880013354</v>
      </c>
      <c r="D515" s="115" t="s">
        <v>139</v>
      </c>
      <c r="E515" s="115" t="s">
        <v>909</v>
      </c>
      <c r="F515" s="115" t="s">
        <v>3243</v>
      </c>
      <c r="G515" s="115" t="s">
        <v>1616</v>
      </c>
      <c r="H515" s="115"/>
      <c r="I515" s="37"/>
      <c r="J515" s="115" t="s">
        <v>3245</v>
      </c>
      <c r="K515" s="109" t="s">
        <v>3323</v>
      </c>
      <c r="L515" s="115" t="s">
        <v>147</v>
      </c>
      <c r="M515" s="37">
        <v>169.2</v>
      </c>
      <c r="N515" s="137"/>
      <c r="O515" s="37"/>
      <c r="P515" s="37"/>
      <c r="Q515" s="37"/>
      <c r="R515" s="37"/>
      <c r="S515" s="37"/>
      <c r="T515" s="37"/>
      <c r="U515" s="37"/>
      <c r="V515" s="37"/>
      <c r="W515" s="37"/>
      <c r="X515" s="37"/>
      <c r="Y515" s="37"/>
      <c r="Z515" s="37"/>
      <c r="AA515" s="37"/>
      <c r="AB515" s="37"/>
      <c r="AC515" s="37"/>
      <c r="AD515" s="37"/>
      <c r="AE515" s="37"/>
      <c r="AF515" s="37"/>
    </row>
    <row r="516" spans="1:32">
      <c r="A516" s="37">
        <v>5.25</v>
      </c>
      <c r="B516" s="115" t="s">
        <v>3242</v>
      </c>
      <c r="C516" s="37">
        <v>880830277</v>
      </c>
      <c r="D516" s="115" t="s">
        <v>139</v>
      </c>
      <c r="E516" s="115" t="s">
        <v>138</v>
      </c>
      <c r="F516" s="115" t="s">
        <v>3243</v>
      </c>
      <c r="G516" s="115" t="s">
        <v>811</v>
      </c>
      <c r="H516" s="115" t="s">
        <v>951</v>
      </c>
      <c r="I516" s="37"/>
      <c r="J516" s="115"/>
      <c r="K516" s="109"/>
      <c r="L516" s="115"/>
      <c r="M516" s="37"/>
      <c r="N516" s="137"/>
      <c r="O516" s="37"/>
      <c r="P516" s="37"/>
      <c r="Q516" s="37"/>
      <c r="R516" s="37"/>
      <c r="S516" s="37"/>
      <c r="T516" s="37"/>
      <c r="U516" s="37"/>
      <c r="V516" s="37"/>
      <c r="W516" s="37"/>
      <c r="X516" s="37"/>
      <c r="Y516" s="37"/>
      <c r="Z516" s="37"/>
      <c r="AA516" s="37"/>
      <c r="AB516" s="37"/>
      <c r="AC516" s="37"/>
      <c r="AD516" s="37"/>
      <c r="AE516" s="37"/>
      <c r="AF516" s="37"/>
    </row>
    <row r="517" spans="1:32">
      <c r="A517" s="37">
        <v>5.25</v>
      </c>
      <c r="B517" s="115" t="s">
        <v>3242</v>
      </c>
      <c r="C517" s="285">
        <v>880842888</v>
      </c>
      <c r="D517" s="115" t="s">
        <v>139</v>
      </c>
      <c r="E517" s="115" t="s">
        <v>909</v>
      </c>
      <c r="F517" s="115" t="s">
        <v>3243</v>
      </c>
      <c r="G517" s="115" t="s">
        <v>3895</v>
      </c>
      <c r="H517" s="115">
        <v>6.2</v>
      </c>
      <c r="I517" s="37"/>
      <c r="J517" s="115" t="s">
        <v>3288</v>
      </c>
      <c r="K517" s="109"/>
      <c r="L517" s="115"/>
      <c r="M517" s="37"/>
      <c r="N517" s="137"/>
      <c r="O517" s="37"/>
      <c r="P517" s="37"/>
      <c r="Q517" s="37"/>
      <c r="R517" s="37"/>
      <c r="S517" s="37"/>
      <c r="T517" s="37"/>
      <c r="U517" s="37"/>
      <c r="V517" s="37"/>
      <c r="W517" s="37"/>
      <c r="X517" s="37"/>
      <c r="Y517" s="37"/>
      <c r="Z517" s="37"/>
      <c r="AA517" s="37"/>
      <c r="AB517" s="37"/>
      <c r="AC517" s="37"/>
      <c r="AD517" s="37"/>
      <c r="AE517" s="37"/>
      <c r="AF517" s="37"/>
    </row>
    <row r="518" spans="1:32">
      <c r="A518" s="37">
        <v>5.25</v>
      </c>
      <c r="B518" s="115" t="s">
        <v>3242</v>
      </c>
      <c r="C518" s="37">
        <v>880045109</v>
      </c>
      <c r="D518" s="115" t="s">
        <v>139</v>
      </c>
      <c r="E518" s="115" t="s">
        <v>206</v>
      </c>
      <c r="F518" s="115" t="s">
        <v>3243</v>
      </c>
      <c r="G518" s="115" t="s">
        <v>811</v>
      </c>
      <c r="H518" s="115" t="s">
        <v>1003</v>
      </c>
      <c r="I518" s="115" t="s">
        <v>3896</v>
      </c>
      <c r="J518" s="115" t="s">
        <v>3245</v>
      </c>
      <c r="K518" s="109" t="s">
        <v>3323</v>
      </c>
      <c r="L518" s="115" t="s">
        <v>147</v>
      </c>
      <c r="M518" s="37">
        <v>2712</v>
      </c>
      <c r="N518" s="137"/>
      <c r="O518" s="37"/>
      <c r="P518" s="37"/>
      <c r="Q518" s="37"/>
      <c r="R518" s="37"/>
      <c r="S518" s="37"/>
      <c r="T518" s="37"/>
      <c r="U518" s="37"/>
      <c r="V518" s="37"/>
      <c r="W518" s="37"/>
      <c r="X518" s="37"/>
      <c r="Y518" s="37"/>
      <c r="Z518" s="37"/>
      <c r="AA518" s="37"/>
      <c r="AB518" s="37"/>
      <c r="AC518" s="37"/>
      <c r="AD518" s="37"/>
      <c r="AE518" s="37"/>
      <c r="AF518" s="37"/>
    </row>
    <row r="519" spans="1:32">
      <c r="A519" s="37">
        <v>5.25</v>
      </c>
      <c r="B519" s="115" t="s">
        <v>3242</v>
      </c>
      <c r="C519" s="84">
        <v>881155293</v>
      </c>
      <c r="D519" s="115" t="s">
        <v>139</v>
      </c>
      <c r="E519" s="115" t="s">
        <v>909</v>
      </c>
      <c r="F519" s="115" t="s">
        <v>3243</v>
      </c>
      <c r="G519" s="115" t="s">
        <v>3897</v>
      </c>
      <c r="H519" s="115"/>
      <c r="I519" s="37"/>
      <c r="J519" s="115" t="s">
        <v>3245</v>
      </c>
      <c r="K519" s="109" t="s">
        <v>3323</v>
      </c>
      <c r="L519" s="115" t="s">
        <v>147</v>
      </c>
      <c r="M519" s="37">
        <v>341.2</v>
      </c>
      <c r="N519" s="137"/>
      <c r="O519" s="37"/>
      <c r="P519" s="37"/>
      <c r="Q519" s="37"/>
      <c r="R519" s="37"/>
      <c r="S519" s="37"/>
      <c r="T519" s="37"/>
      <c r="U519" s="37"/>
      <c r="V519" s="37"/>
      <c r="W519" s="37"/>
      <c r="X519" s="37"/>
      <c r="Y519" s="37"/>
      <c r="Z519" s="37"/>
      <c r="AA519" s="37"/>
      <c r="AB519" s="37"/>
      <c r="AC519" s="37"/>
      <c r="AD519" s="37"/>
      <c r="AE519" s="37"/>
      <c r="AF519" s="37"/>
    </row>
    <row r="520" spans="1:32">
      <c r="A520" s="37">
        <v>5.25</v>
      </c>
      <c r="B520" s="115" t="s">
        <v>3242</v>
      </c>
      <c r="C520" s="37">
        <v>880692003</v>
      </c>
      <c r="D520" s="115"/>
      <c r="E520" s="115" t="s">
        <v>206</v>
      </c>
      <c r="F520" s="115" t="s">
        <v>3243</v>
      </c>
      <c r="G520" s="115" t="s">
        <v>3898</v>
      </c>
      <c r="H520" s="115">
        <v>6.22</v>
      </c>
      <c r="I520" s="37"/>
      <c r="J520" s="115" t="s">
        <v>3288</v>
      </c>
      <c r="K520" s="109"/>
      <c r="L520" s="115"/>
      <c r="M520" s="37"/>
      <c r="N520" s="137"/>
      <c r="O520" s="37"/>
      <c r="P520" s="37"/>
      <c r="Q520" s="37"/>
      <c r="R520" s="37"/>
      <c r="S520" s="37"/>
      <c r="T520" s="37"/>
      <c r="U520" s="37"/>
      <c r="V520" s="37"/>
      <c r="W520" s="37"/>
      <c r="X520" s="37"/>
      <c r="Y520" s="37"/>
      <c r="Z520" s="37"/>
      <c r="AA520" s="37"/>
      <c r="AB520" s="37"/>
      <c r="AC520" s="37"/>
      <c r="AD520" s="37"/>
      <c r="AE520" s="37"/>
      <c r="AF520" s="37"/>
    </row>
    <row r="521" spans="1:32">
      <c r="A521" s="37">
        <v>5.25</v>
      </c>
      <c r="B521" s="115" t="s">
        <v>3242</v>
      </c>
      <c r="C521" s="84">
        <v>880888705</v>
      </c>
      <c r="D521" s="115" t="s">
        <v>139</v>
      </c>
      <c r="E521" s="115" t="s">
        <v>149</v>
      </c>
      <c r="F521" s="115" t="s">
        <v>3243</v>
      </c>
      <c r="G521" s="115" t="s">
        <v>1431</v>
      </c>
      <c r="H521" s="115"/>
      <c r="I521" s="37"/>
      <c r="J521" s="115" t="s">
        <v>3245</v>
      </c>
      <c r="K521" s="109" t="s">
        <v>3323</v>
      </c>
      <c r="L521" s="115" t="s">
        <v>147</v>
      </c>
      <c r="M521" s="37">
        <v>399.5</v>
      </c>
      <c r="N521" s="137"/>
      <c r="O521" s="37"/>
      <c r="P521" s="37"/>
      <c r="Q521" s="37"/>
      <c r="R521" s="37"/>
      <c r="S521" s="37"/>
      <c r="T521" s="37"/>
      <c r="U521" s="37"/>
      <c r="V521" s="37"/>
      <c r="W521" s="37"/>
      <c r="X521" s="37"/>
      <c r="Y521" s="37"/>
      <c r="Z521" s="37"/>
      <c r="AA521" s="37"/>
      <c r="AB521" s="37"/>
      <c r="AC521" s="37"/>
      <c r="AD521" s="37"/>
      <c r="AE521" s="37"/>
      <c r="AF521" s="37"/>
    </row>
    <row r="522" spans="1:32">
      <c r="A522" s="37">
        <v>5.25</v>
      </c>
      <c r="B522" s="115" t="s">
        <v>3242</v>
      </c>
      <c r="C522" s="37">
        <v>880004859</v>
      </c>
      <c r="D522" s="115" t="s">
        <v>139</v>
      </c>
      <c r="E522" s="115" t="s">
        <v>206</v>
      </c>
      <c r="F522" s="115" t="s">
        <v>3243</v>
      </c>
      <c r="G522" s="115" t="s">
        <v>1431</v>
      </c>
      <c r="H522" s="115" t="s">
        <v>951</v>
      </c>
      <c r="I522" s="115" t="s">
        <v>3896</v>
      </c>
      <c r="J522" s="115" t="s">
        <v>3245</v>
      </c>
      <c r="K522" s="109" t="s">
        <v>3850</v>
      </c>
      <c r="L522" s="115" t="s">
        <v>140</v>
      </c>
      <c r="M522" s="37">
        <v>300</v>
      </c>
      <c r="N522" s="137"/>
      <c r="O522" s="37"/>
      <c r="P522" s="37"/>
      <c r="Q522" s="37"/>
      <c r="R522" s="37"/>
      <c r="S522" s="37"/>
      <c r="T522" s="37"/>
      <c r="U522" s="37"/>
      <c r="V522" s="37"/>
      <c r="W522" s="37"/>
      <c r="X522" s="37"/>
      <c r="Y522" s="37"/>
      <c r="Z522" s="37"/>
      <c r="AA522" s="37"/>
      <c r="AB522" s="37"/>
      <c r="AC522" s="37"/>
      <c r="AD522" s="37"/>
      <c r="AE522" s="37"/>
      <c r="AF522" s="37"/>
    </row>
    <row r="523" spans="1:32">
      <c r="A523" s="37">
        <v>5.25</v>
      </c>
      <c r="B523" s="115" t="s">
        <v>3242</v>
      </c>
      <c r="C523" s="23">
        <v>880025460</v>
      </c>
      <c r="D523" s="115" t="s">
        <v>139</v>
      </c>
      <c r="E523" s="115" t="s">
        <v>909</v>
      </c>
      <c r="F523" s="115" t="s">
        <v>3243</v>
      </c>
      <c r="G523" s="115" t="s">
        <v>1431</v>
      </c>
      <c r="H523" s="115" t="s">
        <v>3846</v>
      </c>
      <c r="I523" s="37"/>
      <c r="J523" s="115" t="s">
        <v>3245</v>
      </c>
      <c r="K523" s="109" t="s">
        <v>3787</v>
      </c>
      <c r="L523" s="115" t="s">
        <v>147</v>
      </c>
      <c r="M523" s="37">
        <v>242</v>
      </c>
      <c r="N523" s="137"/>
      <c r="O523" s="37"/>
      <c r="P523" s="37"/>
      <c r="Q523" s="37"/>
      <c r="R523" s="37"/>
      <c r="S523" s="37"/>
      <c r="T523" s="37"/>
      <c r="U523" s="37"/>
      <c r="V523" s="37"/>
      <c r="W523" s="37"/>
      <c r="X523" s="37"/>
      <c r="Y523" s="37"/>
      <c r="Z523" s="37"/>
      <c r="AA523" s="37"/>
      <c r="AB523" s="37"/>
      <c r="AC523" s="37"/>
      <c r="AD523" s="37"/>
      <c r="AE523" s="37"/>
      <c r="AF523" s="37"/>
    </row>
    <row r="524" spans="1:32">
      <c r="A524" s="37">
        <v>5.25</v>
      </c>
      <c r="B524" s="115" t="s">
        <v>3242</v>
      </c>
      <c r="C524" s="37">
        <v>880252888</v>
      </c>
      <c r="D524" s="115" t="s">
        <v>139</v>
      </c>
      <c r="E524" s="115" t="s">
        <v>206</v>
      </c>
      <c r="F524" s="115" t="s">
        <v>3589</v>
      </c>
      <c r="G524" s="115" t="s">
        <v>3899</v>
      </c>
      <c r="H524" s="115">
        <v>5.26</v>
      </c>
      <c r="I524" s="37"/>
      <c r="J524" s="115" t="s">
        <v>3245</v>
      </c>
      <c r="K524" s="109" t="s">
        <v>3850</v>
      </c>
      <c r="L524" s="115" t="s">
        <v>140</v>
      </c>
      <c r="M524" s="37">
        <v>687</v>
      </c>
      <c r="N524" s="137"/>
      <c r="O524" s="37"/>
      <c r="P524" s="37"/>
      <c r="Q524" s="37"/>
      <c r="R524" s="37"/>
      <c r="S524" s="37"/>
      <c r="T524" s="37"/>
      <c r="U524" s="37"/>
      <c r="V524" s="37"/>
      <c r="W524" s="37"/>
      <c r="X524" s="37"/>
      <c r="Y524" s="37"/>
      <c r="Z524" s="37"/>
      <c r="AA524" s="37"/>
      <c r="AB524" s="37"/>
      <c r="AC524" s="37"/>
      <c r="AD524" s="37"/>
      <c r="AE524" s="37"/>
      <c r="AF524" s="37"/>
    </row>
    <row r="525" spans="1:32">
      <c r="A525" s="37">
        <v>5.25</v>
      </c>
      <c r="B525" s="115" t="s">
        <v>3242</v>
      </c>
      <c r="C525" s="37">
        <v>880429512</v>
      </c>
      <c r="D525" s="115" t="s">
        <v>139</v>
      </c>
      <c r="E525" s="115" t="s">
        <v>206</v>
      </c>
      <c r="F525" s="115" t="s">
        <v>3589</v>
      </c>
      <c r="G525" s="115" t="s">
        <v>3900</v>
      </c>
      <c r="H525" s="115">
        <v>6.5</v>
      </c>
      <c r="I525" s="37"/>
      <c r="J525" s="115" t="s">
        <v>3288</v>
      </c>
      <c r="K525" s="109"/>
      <c r="L525" s="115"/>
      <c r="M525" s="37"/>
      <c r="N525" s="137"/>
      <c r="O525" s="37"/>
      <c r="P525" s="37"/>
      <c r="Q525" s="37"/>
      <c r="R525" s="37"/>
      <c r="S525" s="37"/>
      <c r="T525" s="37"/>
      <c r="U525" s="37"/>
      <c r="V525" s="37"/>
      <c r="W525" s="37"/>
      <c r="X525" s="37"/>
      <c r="Y525" s="37"/>
      <c r="Z525" s="37"/>
      <c r="AA525" s="37"/>
      <c r="AB525" s="37"/>
      <c r="AC525" s="37"/>
      <c r="AD525" s="37"/>
      <c r="AE525" s="37"/>
      <c r="AF525" s="37"/>
    </row>
    <row r="526" spans="1:32">
      <c r="A526" s="37">
        <v>5.26</v>
      </c>
      <c r="B526" s="115" t="s">
        <v>3242</v>
      </c>
      <c r="C526" s="84">
        <v>881693343</v>
      </c>
      <c r="D526" s="115" t="s">
        <v>345</v>
      </c>
      <c r="E526" s="115" t="s">
        <v>901</v>
      </c>
      <c r="F526" s="115" t="s">
        <v>106</v>
      </c>
      <c r="G526" s="115" t="s">
        <v>3901</v>
      </c>
      <c r="H526" s="115" t="s">
        <v>1035</v>
      </c>
      <c r="I526" s="37"/>
      <c r="J526" s="115" t="s">
        <v>3288</v>
      </c>
      <c r="K526" s="109"/>
      <c r="L526" s="115"/>
      <c r="M526" s="37"/>
      <c r="N526" s="137"/>
      <c r="O526" s="37"/>
      <c r="P526" s="37"/>
      <c r="Q526" s="37"/>
      <c r="R526" s="37"/>
      <c r="S526" s="37"/>
      <c r="T526" s="37"/>
      <c r="U526" s="37"/>
      <c r="V526" s="37"/>
      <c r="W526" s="37"/>
      <c r="X526" s="37"/>
      <c r="Y526" s="37"/>
      <c r="Z526" s="37"/>
      <c r="AA526" s="37"/>
      <c r="AB526" s="37"/>
      <c r="AC526" s="37"/>
      <c r="AD526" s="37"/>
      <c r="AE526" s="37"/>
      <c r="AF526" s="37"/>
    </row>
    <row r="527" spans="1:32">
      <c r="A527" s="37">
        <v>5.26</v>
      </c>
      <c r="B527" s="115" t="s">
        <v>3242</v>
      </c>
      <c r="C527" s="84">
        <v>880046225</v>
      </c>
      <c r="D527" s="37" t="s">
        <v>139</v>
      </c>
      <c r="E527" s="115" t="s">
        <v>901</v>
      </c>
      <c r="F527" s="115" t="s">
        <v>106</v>
      </c>
      <c r="G527" s="115" t="s">
        <v>3902</v>
      </c>
      <c r="H527" s="115" t="s">
        <v>1035</v>
      </c>
      <c r="I527" s="37"/>
      <c r="J527" s="115" t="s">
        <v>3288</v>
      </c>
      <c r="K527" s="109"/>
      <c r="L527" s="115"/>
      <c r="M527" s="37"/>
      <c r="N527" s="137"/>
      <c r="O527" s="37"/>
      <c r="P527" s="37"/>
      <c r="Q527" s="37"/>
      <c r="R527" s="37"/>
      <c r="S527" s="37"/>
      <c r="T527" s="37"/>
      <c r="U527" s="37"/>
      <c r="V527" s="37"/>
      <c r="W527" s="37"/>
      <c r="X527" s="37"/>
      <c r="Y527" s="37"/>
      <c r="Z527" s="37"/>
      <c r="AA527" s="37"/>
      <c r="AB527" s="37"/>
      <c r="AC527" s="37"/>
      <c r="AD527" s="37"/>
      <c r="AE527" s="37"/>
      <c r="AF527" s="37"/>
    </row>
    <row r="528" spans="1:32" ht="51">
      <c r="A528" s="37">
        <v>5.26</v>
      </c>
      <c r="B528" s="115" t="s">
        <v>3242</v>
      </c>
      <c r="C528" s="37">
        <v>881255452</v>
      </c>
      <c r="D528" s="115" t="s">
        <v>139</v>
      </c>
      <c r="E528" s="115" t="s">
        <v>206</v>
      </c>
      <c r="F528" s="115" t="s">
        <v>106</v>
      </c>
      <c r="G528" s="137" t="s">
        <v>3903</v>
      </c>
      <c r="H528" s="115"/>
      <c r="I528" s="37"/>
      <c r="J528" s="115"/>
      <c r="K528" s="109"/>
      <c r="L528" s="115"/>
      <c r="M528" s="37"/>
      <c r="N528" s="137"/>
      <c r="O528" s="37"/>
      <c r="P528" s="37"/>
      <c r="Q528" s="37"/>
      <c r="R528" s="37"/>
      <c r="S528" s="37"/>
      <c r="T528" s="37"/>
      <c r="U528" s="37"/>
      <c r="V528" s="37"/>
      <c r="W528" s="37"/>
      <c r="X528" s="37"/>
      <c r="Y528" s="37"/>
      <c r="Z528" s="37"/>
      <c r="AA528" s="37"/>
      <c r="AB528" s="37"/>
      <c r="AC528" s="37"/>
      <c r="AD528" s="37"/>
      <c r="AE528" s="37"/>
      <c r="AF528" s="37"/>
    </row>
    <row r="529" spans="1:32">
      <c r="A529" s="37">
        <v>5.26</v>
      </c>
      <c r="B529" s="115" t="s">
        <v>3242</v>
      </c>
      <c r="C529" s="84">
        <v>880036522</v>
      </c>
      <c r="D529" s="37" t="s">
        <v>139</v>
      </c>
      <c r="E529" s="115" t="s">
        <v>901</v>
      </c>
      <c r="F529" s="115" t="s">
        <v>106</v>
      </c>
      <c r="G529" s="115" t="s">
        <v>3904</v>
      </c>
      <c r="H529" s="115"/>
      <c r="I529" s="37"/>
      <c r="J529" s="115" t="s">
        <v>3245</v>
      </c>
      <c r="K529" s="109" t="s">
        <v>3850</v>
      </c>
      <c r="L529" s="115" t="s">
        <v>147</v>
      </c>
      <c r="M529" s="37">
        <v>250</v>
      </c>
      <c r="N529" s="137"/>
      <c r="O529" s="37"/>
      <c r="P529" s="37"/>
      <c r="Q529" s="37"/>
      <c r="R529" s="37"/>
      <c r="S529" s="37"/>
      <c r="T529" s="37"/>
      <c r="U529" s="37"/>
      <c r="V529" s="37"/>
      <c r="W529" s="37"/>
      <c r="X529" s="37"/>
      <c r="Y529" s="37"/>
      <c r="Z529" s="37"/>
      <c r="AA529" s="37"/>
      <c r="AB529" s="37"/>
      <c r="AC529" s="37"/>
      <c r="AD529" s="37"/>
      <c r="AE529" s="37"/>
      <c r="AF529" s="37"/>
    </row>
    <row r="530" spans="1:32">
      <c r="A530" s="37">
        <v>5.26</v>
      </c>
      <c r="B530" s="115" t="s">
        <v>3242</v>
      </c>
      <c r="C530" s="37">
        <v>881163435</v>
      </c>
      <c r="D530" s="115" t="s">
        <v>139</v>
      </c>
      <c r="E530" s="115" t="s">
        <v>206</v>
      </c>
      <c r="F530" s="115" t="s">
        <v>106</v>
      </c>
      <c r="G530" s="115" t="s">
        <v>3905</v>
      </c>
      <c r="H530" s="115">
        <v>6.3</v>
      </c>
      <c r="I530" s="37"/>
      <c r="J530" s="115" t="s">
        <v>3288</v>
      </c>
      <c r="K530" s="109"/>
      <c r="L530" s="115"/>
      <c r="M530" s="37"/>
      <c r="N530" s="137"/>
      <c r="O530" s="37"/>
      <c r="P530" s="37"/>
      <c r="Q530" s="37"/>
      <c r="R530" s="37"/>
      <c r="S530" s="37"/>
      <c r="T530" s="37"/>
      <c r="U530" s="37"/>
      <c r="V530" s="37"/>
      <c r="W530" s="37"/>
      <c r="X530" s="37"/>
      <c r="Y530" s="37"/>
      <c r="Z530" s="37"/>
      <c r="AA530" s="37"/>
      <c r="AB530" s="37"/>
      <c r="AC530" s="37"/>
      <c r="AD530" s="37"/>
      <c r="AE530" s="37"/>
      <c r="AF530" s="37"/>
    </row>
    <row r="531" spans="1:32" ht="51">
      <c r="A531" s="37">
        <v>5.26</v>
      </c>
      <c r="B531" s="115" t="s">
        <v>3242</v>
      </c>
      <c r="C531" s="84">
        <v>882121371</v>
      </c>
      <c r="D531" s="115" t="s">
        <v>139</v>
      </c>
      <c r="E531" s="115" t="s">
        <v>156</v>
      </c>
      <c r="F531" s="115" t="s">
        <v>3875</v>
      </c>
      <c r="G531" s="137" t="s">
        <v>3906</v>
      </c>
      <c r="H531" s="115" t="s">
        <v>1310</v>
      </c>
      <c r="I531" s="37"/>
      <c r="J531" s="115" t="s">
        <v>3288</v>
      </c>
      <c r="K531" s="109"/>
      <c r="L531" s="115"/>
      <c r="M531" s="37"/>
      <c r="N531" s="137"/>
      <c r="O531" s="37"/>
      <c r="P531" s="37"/>
      <c r="Q531" s="37"/>
      <c r="R531" s="37"/>
      <c r="S531" s="37"/>
      <c r="T531" s="37"/>
      <c r="U531" s="37"/>
      <c r="V531" s="37"/>
      <c r="W531" s="37"/>
      <c r="X531" s="37"/>
      <c r="Y531" s="37"/>
      <c r="Z531" s="37"/>
      <c r="AA531" s="37"/>
      <c r="AB531" s="37"/>
      <c r="AC531" s="37"/>
      <c r="AD531" s="37"/>
      <c r="AE531" s="37"/>
      <c r="AF531" s="37"/>
    </row>
    <row r="532" spans="1:32" ht="51">
      <c r="A532" s="37">
        <v>5.12</v>
      </c>
      <c r="B532" s="115" t="s">
        <v>3242</v>
      </c>
      <c r="C532" s="37">
        <v>882091312</v>
      </c>
      <c r="D532" s="115" t="s">
        <v>139</v>
      </c>
      <c r="E532" s="115" t="s">
        <v>146</v>
      </c>
      <c r="F532" s="115" t="s">
        <v>3907</v>
      </c>
      <c r="G532" s="137" t="s">
        <v>3908</v>
      </c>
      <c r="H532" s="115">
        <v>6.9</v>
      </c>
      <c r="I532" s="37"/>
      <c r="J532" s="115"/>
      <c r="K532" s="109"/>
      <c r="L532" s="115"/>
      <c r="M532" s="37"/>
      <c r="N532" s="137"/>
      <c r="O532" s="37"/>
      <c r="P532" s="37"/>
      <c r="Q532" s="37"/>
      <c r="R532" s="37"/>
      <c r="S532" s="37"/>
      <c r="T532" s="37"/>
      <c r="U532" s="37"/>
      <c r="V532" s="37"/>
      <c r="W532" s="37"/>
      <c r="X532" s="37"/>
      <c r="Y532" s="37"/>
      <c r="Z532" s="37"/>
      <c r="AA532" s="37"/>
      <c r="AB532" s="37"/>
      <c r="AC532" s="37"/>
      <c r="AD532" s="37"/>
      <c r="AE532" s="37"/>
      <c r="AF532" s="37"/>
    </row>
    <row r="533" spans="1:32" ht="68">
      <c r="A533" s="37">
        <v>5.26</v>
      </c>
      <c r="B533" s="115" t="s">
        <v>3242</v>
      </c>
      <c r="C533" s="84">
        <v>881876995</v>
      </c>
      <c r="D533" s="115" t="s">
        <v>139</v>
      </c>
      <c r="E533" s="115" t="s">
        <v>156</v>
      </c>
      <c r="F533" s="115" t="s">
        <v>106</v>
      </c>
      <c r="G533" s="137" t="s">
        <v>3909</v>
      </c>
      <c r="H533" s="115" t="s">
        <v>1310</v>
      </c>
      <c r="I533" s="37"/>
      <c r="J533" s="115"/>
      <c r="K533" s="109"/>
      <c r="L533" s="115"/>
      <c r="M533" s="37"/>
      <c r="N533" s="137"/>
      <c r="O533" s="37"/>
      <c r="P533" s="37"/>
      <c r="Q533" s="37"/>
      <c r="R533" s="37"/>
      <c r="S533" s="37"/>
      <c r="T533" s="37"/>
      <c r="U533" s="37"/>
      <c r="V533" s="37"/>
      <c r="W533" s="37"/>
      <c r="X533" s="37"/>
      <c r="Y533" s="37"/>
      <c r="Z533" s="37"/>
      <c r="AA533" s="37"/>
      <c r="AB533" s="37"/>
      <c r="AC533" s="37"/>
      <c r="AD533" s="37"/>
      <c r="AE533" s="37"/>
      <c r="AF533" s="37"/>
    </row>
    <row r="534" spans="1:32" ht="17">
      <c r="A534" s="37">
        <v>5.26</v>
      </c>
      <c r="B534" s="115" t="s">
        <v>3242</v>
      </c>
      <c r="C534" s="37">
        <v>882162277</v>
      </c>
      <c r="D534" s="115" t="s">
        <v>139</v>
      </c>
      <c r="E534" s="115" t="s">
        <v>146</v>
      </c>
      <c r="F534" s="115" t="s">
        <v>3243</v>
      </c>
      <c r="G534" s="137" t="s">
        <v>3910</v>
      </c>
      <c r="H534" s="115">
        <v>5.29</v>
      </c>
      <c r="I534" s="37"/>
      <c r="J534" s="115"/>
      <c r="K534" s="109"/>
      <c r="L534" s="115"/>
      <c r="M534" s="37"/>
      <c r="N534" s="137"/>
      <c r="O534" s="37"/>
      <c r="P534" s="37"/>
      <c r="Q534" s="37"/>
      <c r="R534" s="37"/>
      <c r="S534" s="37"/>
      <c r="T534" s="37"/>
      <c r="U534" s="37"/>
      <c r="V534" s="37"/>
      <c r="W534" s="37"/>
      <c r="X534" s="37"/>
      <c r="Y534" s="37"/>
      <c r="Z534" s="37"/>
      <c r="AA534" s="37"/>
      <c r="AB534" s="37"/>
      <c r="AC534" s="37"/>
      <c r="AD534" s="37"/>
      <c r="AE534" s="37"/>
      <c r="AF534" s="37"/>
    </row>
    <row r="535" spans="1:32" ht="18">
      <c r="A535" s="37">
        <v>5.26</v>
      </c>
      <c r="B535" s="115" t="s">
        <v>3242</v>
      </c>
      <c r="C535" s="662">
        <v>882134500</v>
      </c>
      <c r="D535" s="37" t="s">
        <v>139</v>
      </c>
      <c r="E535" s="115" t="s">
        <v>901</v>
      </c>
      <c r="F535" s="115" t="s">
        <v>3875</v>
      </c>
      <c r="G535" s="115" t="s">
        <v>3911</v>
      </c>
      <c r="H535" s="115" t="s">
        <v>951</v>
      </c>
      <c r="I535" s="37"/>
      <c r="J535" s="115" t="s">
        <v>3266</v>
      </c>
      <c r="K535" s="109"/>
      <c r="L535" s="115"/>
      <c r="M535" s="37"/>
      <c r="N535" s="137" t="s">
        <v>3912</v>
      </c>
      <c r="O535" s="37"/>
      <c r="P535" s="37"/>
      <c r="Q535" s="37"/>
      <c r="R535" s="37"/>
      <c r="S535" s="37"/>
      <c r="T535" s="37"/>
      <c r="U535" s="37"/>
      <c r="V535" s="37"/>
      <c r="W535" s="37"/>
      <c r="X535" s="37"/>
      <c r="Y535" s="37"/>
      <c r="Z535" s="37"/>
      <c r="AA535" s="37"/>
      <c r="AB535" s="37"/>
      <c r="AC535" s="37"/>
      <c r="AD535" s="37"/>
      <c r="AE535" s="37"/>
      <c r="AF535" s="37"/>
    </row>
    <row r="536" spans="1:32">
      <c r="A536" s="37">
        <v>5.26</v>
      </c>
      <c r="B536" s="115" t="s">
        <v>3242</v>
      </c>
      <c r="C536" s="23">
        <v>880586440</v>
      </c>
      <c r="D536" s="664" t="s">
        <v>345</v>
      </c>
      <c r="E536" s="115" t="s">
        <v>909</v>
      </c>
      <c r="F536" s="115" t="s">
        <v>106</v>
      </c>
      <c r="G536" s="534" t="s">
        <v>3913</v>
      </c>
      <c r="H536" s="115"/>
      <c r="I536" s="37"/>
      <c r="J536" s="115" t="s">
        <v>3288</v>
      </c>
      <c r="K536" s="109"/>
      <c r="L536" s="115"/>
      <c r="M536" s="37"/>
      <c r="N536" s="137"/>
      <c r="O536" s="37"/>
      <c r="P536" s="37"/>
      <c r="Q536" s="37"/>
      <c r="R536" s="37"/>
      <c r="S536" s="37"/>
      <c r="T536" s="37"/>
      <c r="U536" s="37"/>
      <c r="V536" s="37"/>
      <c r="W536" s="37"/>
      <c r="X536" s="37"/>
      <c r="Y536" s="37"/>
      <c r="Z536" s="37"/>
      <c r="AA536" s="37"/>
      <c r="AB536" s="37"/>
      <c r="AC536" s="37"/>
      <c r="AD536" s="37"/>
      <c r="AE536" s="37"/>
      <c r="AF536" s="37"/>
    </row>
    <row r="537" spans="1:32">
      <c r="A537" s="37">
        <v>5.26</v>
      </c>
      <c r="B537" s="115" t="s">
        <v>3242</v>
      </c>
      <c r="C537" s="84">
        <v>881273291</v>
      </c>
      <c r="D537" s="37" t="s">
        <v>139</v>
      </c>
      <c r="E537" s="115" t="s">
        <v>901</v>
      </c>
      <c r="F537" s="115" t="s">
        <v>3243</v>
      </c>
      <c r="G537" s="115" t="s">
        <v>3914</v>
      </c>
      <c r="H537" s="115"/>
      <c r="I537" s="37"/>
      <c r="J537" s="115" t="s">
        <v>3245</v>
      </c>
      <c r="K537" s="109" t="s">
        <v>3915</v>
      </c>
      <c r="L537" s="115" t="s">
        <v>147</v>
      </c>
      <c r="M537" s="37">
        <v>49.5</v>
      </c>
      <c r="N537" s="137"/>
      <c r="O537" s="37"/>
      <c r="P537" s="37"/>
      <c r="Q537" s="37"/>
      <c r="R537" s="37"/>
      <c r="S537" s="37"/>
      <c r="T537" s="37"/>
      <c r="U537" s="37"/>
      <c r="V537" s="37"/>
      <c r="W537" s="37"/>
      <c r="X537" s="37"/>
      <c r="Y537" s="37"/>
      <c r="Z537" s="37"/>
      <c r="AA537" s="37"/>
      <c r="AB537" s="37"/>
      <c r="AC537" s="37"/>
      <c r="AD537" s="37"/>
      <c r="AE537" s="37"/>
      <c r="AF537" s="37"/>
    </row>
    <row r="538" spans="1:32">
      <c r="A538" s="37">
        <v>5.26</v>
      </c>
      <c r="B538" s="115" t="s">
        <v>3242</v>
      </c>
      <c r="C538" s="84">
        <v>880012071</v>
      </c>
      <c r="D538" s="37" t="s">
        <v>139</v>
      </c>
      <c r="E538" s="115" t="s">
        <v>901</v>
      </c>
      <c r="F538" s="115" t="s">
        <v>3243</v>
      </c>
      <c r="G538" s="115" t="s">
        <v>3916</v>
      </c>
      <c r="H538" s="115" t="s">
        <v>951</v>
      </c>
      <c r="I538" s="37"/>
      <c r="J538" s="115" t="s">
        <v>3288</v>
      </c>
      <c r="K538" s="109"/>
      <c r="L538" s="115"/>
      <c r="M538" s="37"/>
      <c r="N538" s="137"/>
      <c r="O538" s="37"/>
      <c r="P538" s="37"/>
      <c r="Q538" s="37"/>
      <c r="R538" s="37"/>
      <c r="S538" s="37"/>
      <c r="T538" s="37"/>
      <c r="U538" s="37"/>
      <c r="V538" s="37"/>
      <c r="W538" s="37"/>
      <c r="X538" s="37"/>
      <c r="Y538" s="37"/>
      <c r="Z538" s="37"/>
      <c r="AA538" s="37"/>
      <c r="AB538" s="37"/>
      <c r="AC538" s="37"/>
      <c r="AD538" s="37"/>
      <c r="AE538" s="37"/>
      <c r="AF538" s="37"/>
    </row>
    <row r="539" spans="1:32">
      <c r="A539" s="37">
        <v>5.26</v>
      </c>
      <c r="B539" s="115" t="s">
        <v>3242</v>
      </c>
      <c r="C539" s="84">
        <v>880029671</v>
      </c>
      <c r="D539" s="115" t="s">
        <v>345</v>
      </c>
      <c r="E539" s="115" t="s">
        <v>901</v>
      </c>
      <c r="F539" s="115" t="s">
        <v>106</v>
      </c>
      <c r="G539" s="115" t="s">
        <v>3917</v>
      </c>
      <c r="H539" s="115" t="s">
        <v>1035</v>
      </c>
      <c r="I539" s="37"/>
      <c r="J539" s="115" t="s">
        <v>3288</v>
      </c>
      <c r="K539" s="109"/>
      <c r="L539" s="115"/>
      <c r="M539" s="37"/>
      <c r="N539" s="137"/>
      <c r="O539" s="37"/>
      <c r="P539" s="37"/>
      <c r="Q539" s="37"/>
      <c r="R539" s="37"/>
      <c r="S539" s="37"/>
      <c r="T539" s="37"/>
      <c r="U539" s="37"/>
      <c r="V539" s="37"/>
      <c r="W539" s="37"/>
      <c r="X539" s="37"/>
      <c r="Y539" s="37"/>
      <c r="Z539" s="37"/>
      <c r="AA539" s="37"/>
      <c r="AB539" s="37"/>
      <c r="AC539" s="37"/>
      <c r="AD539" s="37"/>
      <c r="AE539" s="37"/>
      <c r="AF539" s="37"/>
    </row>
    <row r="540" spans="1:32">
      <c r="A540" s="37">
        <v>5.26</v>
      </c>
      <c r="B540" s="115" t="s">
        <v>3242</v>
      </c>
      <c r="C540" s="37">
        <v>880488354</v>
      </c>
      <c r="D540" s="115" t="s">
        <v>139</v>
      </c>
      <c r="E540" s="115" t="s">
        <v>206</v>
      </c>
      <c r="F540" s="115" t="s">
        <v>106</v>
      </c>
      <c r="G540" s="115" t="s">
        <v>3918</v>
      </c>
      <c r="H540" s="115" t="s">
        <v>951</v>
      </c>
      <c r="I540" s="37"/>
      <c r="J540" s="115" t="s">
        <v>3288</v>
      </c>
      <c r="K540" s="109"/>
      <c r="L540" s="115"/>
      <c r="M540" s="37"/>
      <c r="N540" s="137"/>
      <c r="O540" s="37"/>
      <c r="P540" s="37"/>
      <c r="Q540" s="37"/>
      <c r="R540" s="37"/>
      <c r="S540" s="37"/>
      <c r="T540" s="37"/>
      <c r="U540" s="37"/>
      <c r="V540" s="37"/>
      <c r="W540" s="37"/>
      <c r="X540" s="37"/>
      <c r="Y540" s="37"/>
      <c r="Z540" s="37"/>
      <c r="AA540" s="37"/>
      <c r="AB540" s="37"/>
      <c r="AC540" s="37"/>
      <c r="AD540" s="37"/>
      <c r="AE540" s="37"/>
      <c r="AF540" s="37"/>
    </row>
    <row r="541" spans="1:32">
      <c r="A541" s="37">
        <v>5.26</v>
      </c>
      <c r="B541" s="115" t="s">
        <v>3242</v>
      </c>
      <c r="C541" s="84">
        <v>882004158</v>
      </c>
      <c r="D541" s="115" t="s">
        <v>139</v>
      </c>
      <c r="E541" s="115" t="s">
        <v>178</v>
      </c>
      <c r="F541" s="115" t="s">
        <v>3875</v>
      </c>
      <c r="G541" s="534" t="s">
        <v>3919</v>
      </c>
      <c r="H541" s="115" t="s">
        <v>951</v>
      </c>
      <c r="I541" s="37"/>
      <c r="J541" s="115" t="s">
        <v>3288</v>
      </c>
      <c r="K541" s="109"/>
      <c r="L541" s="115"/>
      <c r="M541" s="37"/>
      <c r="N541" s="137"/>
      <c r="O541" s="37"/>
      <c r="P541" s="37"/>
      <c r="Q541" s="37"/>
      <c r="R541" s="37"/>
      <c r="S541" s="37"/>
      <c r="T541" s="37"/>
      <c r="U541" s="37"/>
      <c r="V541" s="37"/>
      <c r="W541" s="37"/>
      <c r="X541" s="37"/>
      <c r="Y541" s="37"/>
      <c r="Z541" s="37"/>
      <c r="AA541" s="37"/>
      <c r="AB541" s="37"/>
      <c r="AC541" s="37"/>
      <c r="AD541" s="37"/>
      <c r="AE541" s="37"/>
      <c r="AF541" s="37"/>
    </row>
    <row r="542" spans="1:32">
      <c r="A542" s="37">
        <v>5.26</v>
      </c>
      <c r="B542" s="115" t="s">
        <v>3242</v>
      </c>
      <c r="C542" s="84">
        <v>880024434</v>
      </c>
      <c r="D542" s="37" t="s">
        <v>139</v>
      </c>
      <c r="E542" s="115" t="s">
        <v>901</v>
      </c>
      <c r="F542" s="115" t="s">
        <v>106</v>
      </c>
      <c r="G542" s="115" t="s">
        <v>3920</v>
      </c>
      <c r="H542" s="115" t="s">
        <v>1035</v>
      </c>
      <c r="I542" s="37"/>
      <c r="J542" s="115" t="s">
        <v>3288</v>
      </c>
      <c r="K542" s="109"/>
      <c r="L542" s="115"/>
      <c r="M542" s="37"/>
      <c r="N542" s="137"/>
      <c r="O542" s="37"/>
      <c r="P542" s="37"/>
      <c r="Q542" s="37"/>
      <c r="R542" s="37"/>
      <c r="S542" s="37"/>
      <c r="T542" s="37"/>
      <c r="U542" s="37"/>
      <c r="V542" s="37"/>
      <c r="W542" s="37"/>
      <c r="X542" s="37"/>
      <c r="Y542" s="37"/>
      <c r="Z542" s="37"/>
      <c r="AA542" s="37"/>
      <c r="AB542" s="37"/>
      <c r="AC542" s="37"/>
      <c r="AD542" s="37"/>
      <c r="AE542" s="37"/>
      <c r="AF542" s="37"/>
    </row>
    <row r="543" spans="1:32">
      <c r="A543" s="37">
        <v>5.26</v>
      </c>
      <c r="B543" s="115" t="s">
        <v>3242</v>
      </c>
      <c r="C543" s="84">
        <v>881667647</v>
      </c>
      <c r="D543" s="115" t="s">
        <v>152</v>
      </c>
      <c r="E543" s="115" t="s">
        <v>149</v>
      </c>
      <c r="F543" s="115" t="s">
        <v>106</v>
      </c>
      <c r="G543" s="115" t="s">
        <v>1082</v>
      </c>
      <c r="H543" s="115"/>
      <c r="I543" s="37"/>
      <c r="J543" s="115" t="s">
        <v>3245</v>
      </c>
      <c r="K543" s="109"/>
      <c r="L543" s="115"/>
      <c r="M543" s="37">
        <v>1578</v>
      </c>
      <c r="N543" s="137"/>
      <c r="O543" s="37"/>
      <c r="P543" s="37"/>
      <c r="Q543" s="37"/>
      <c r="R543" s="37"/>
      <c r="S543" s="37"/>
      <c r="T543" s="37"/>
      <c r="U543" s="37"/>
      <c r="V543" s="37"/>
      <c r="W543" s="37"/>
      <c r="X543" s="37"/>
      <c r="Y543" s="37"/>
      <c r="Z543" s="37"/>
      <c r="AA543" s="37"/>
      <c r="AB543" s="37"/>
      <c r="AC543" s="37"/>
      <c r="AD543" s="37"/>
      <c r="AE543" s="37"/>
      <c r="AF543" s="37"/>
    </row>
    <row r="544" spans="1:32">
      <c r="A544" s="37">
        <v>5.26</v>
      </c>
      <c r="B544" s="115" t="s">
        <v>3242</v>
      </c>
      <c r="C544" s="84">
        <v>881679341</v>
      </c>
      <c r="D544" s="115" t="s">
        <v>152</v>
      </c>
      <c r="E544" s="115" t="s">
        <v>149</v>
      </c>
      <c r="F544" s="115" t="s">
        <v>106</v>
      </c>
      <c r="G544" s="115" t="s">
        <v>1082</v>
      </c>
      <c r="H544" s="115"/>
      <c r="I544" s="37"/>
      <c r="J544" s="115" t="s">
        <v>3245</v>
      </c>
      <c r="K544" s="109"/>
      <c r="L544" s="115"/>
      <c r="M544" s="37">
        <v>7122</v>
      </c>
      <c r="N544" s="137"/>
      <c r="O544" s="37"/>
      <c r="P544" s="37"/>
      <c r="Q544" s="37"/>
      <c r="R544" s="37"/>
      <c r="S544" s="37"/>
      <c r="T544" s="37"/>
      <c r="U544" s="37"/>
      <c r="V544" s="37"/>
      <c r="W544" s="37"/>
      <c r="X544" s="37"/>
      <c r="Y544" s="37"/>
      <c r="Z544" s="37"/>
      <c r="AA544" s="37"/>
      <c r="AB544" s="37"/>
      <c r="AC544" s="37"/>
      <c r="AD544" s="37"/>
      <c r="AE544" s="37"/>
      <c r="AF544" s="37"/>
    </row>
    <row r="545" spans="1:32">
      <c r="A545" s="37">
        <v>5.26</v>
      </c>
      <c r="B545" s="115" t="s">
        <v>3242</v>
      </c>
      <c r="C545" s="37">
        <v>880042370</v>
      </c>
      <c r="D545" s="115" t="s">
        <v>139</v>
      </c>
      <c r="E545" s="115" t="s">
        <v>146</v>
      </c>
      <c r="F545" s="115" t="s">
        <v>106</v>
      </c>
      <c r="G545" s="115" t="s">
        <v>3921</v>
      </c>
      <c r="H545" s="115" t="s">
        <v>951</v>
      </c>
      <c r="I545" s="37"/>
      <c r="J545" s="115"/>
      <c r="K545" s="109"/>
      <c r="L545" s="115"/>
      <c r="M545" s="37"/>
      <c r="N545" s="137"/>
      <c r="O545" s="37"/>
      <c r="P545" s="37"/>
      <c r="Q545" s="37"/>
      <c r="R545" s="37"/>
      <c r="S545" s="37"/>
      <c r="T545" s="37"/>
      <c r="U545" s="37"/>
      <c r="V545" s="37"/>
      <c r="W545" s="37"/>
      <c r="X545" s="37"/>
      <c r="Y545" s="37"/>
      <c r="Z545" s="37"/>
      <c r="AA545" s="37"/>
      <c r="AB545" s="37"/>
      <c r="AC545" s="37"/>
      <c r="AD545" s="37"/>
      <c r="AE545" s="37"/>
      <c r="AF545" s="37"/>
    </row>
    <row r="546" spans="1:32" ht="18">
      <c r="A546" s="37">
        <v>5.26</v>
      </c>
      <c r="B546" s="115" t="s">
        <v>3242</v>
      </c>
      <c r="C546" s="662">
        <v>880449530</v>
      </c>
      <c r="D546" s="115" t="s">
        <v>139</v>
      </c>
      <c r="E546" s="115" t="s">
        <v>206</v>
      </c>
      <c r="F546" s="115" t="s">
        <v>3922</v>
      </c>
      <c r="G546" s="115" t="s">
        <v>3923</v>
      </c>
      <c r="H546" s="115">
        <v>5.27</v>
      </c>
      <c r="I546" s="37"/>
      <c r="J546" s="115" t="s">
        <v>3288</v>
      </c>
      <c r="K546" s="109" t="s">
        <v>3915</v>
      </c>
      <c r="L546" s="115" t="s">
        <v>147</v>
      </c>
      <c r="M546" s="37">
        <v>3422</v>
      </c>
      <c r="N546" s="137"/>
      <c r="O546" s="37"/>
      <c r="P546" s="37"/>
      <c r="Q546" s="37"/>
      <c r="R546" s="37"/>
      <c r="S546" s="37"/>
      <c r="T546" s="37"/>
      <c r="U546" s="37"/>
      <c r="V546" s="37"/>
      <c r="W546" s="37"/>
      <c r="X546" s="37"/>
      <c r="Y546" s="37"/>
      <c r="Z546" s="37"/>
      <c r="AA546" s="37"/>
      <c r="AB546" s="37"/>
      <c r="AC546" s="37"/>
      <c r="AD546" s="37"/>
      <c r="AE546" s="37"/>
      <c r="AF546" s="37"/>
    </row>
    <row r="547" spans="1:32" ht="68">
      <c r="A547" s="37">
        <v>5.26</v>
      </c>
      <c r="B547" s="115" t="s">
        <v>3242</v>
      </c>
      <c r="C547" s="37">
        <v>880229829</v>
      </c>
      <c r="D547" s="115" t="s">
        <v>139</v>
      </c>
      <c r="E547" s="115" t="s">
        <v>146</v>
      </c>
      <c r="F547" s="115" t="s">
        <v>3243</v>
      </c>
      <c r="G547" s="137" t="s">
        <v>3924</v>
      </c>
      <c r="H547" s="115"/>
      <c r="I547" s="37"/>
      <c r="J547" s="115" t="s">
        <v>3925</v>
      </c>
      <c r="K547" s="109" t="s">
        <v>3850</v>
      </c>
      <c r="L547" s="115" t="s">
        <v>147</v>
      </c>
      <c r="M547" s="37">
        <v>367</v>
      </c>
      <c r="N547" s="137"/>
      <c r="O547" s="37"/>
      <c r="P547" s="37"/>
      <c r="Q547" s="37"/>
      <c r="R547" s="37"/>
      <c r="S547" s="37"/>
      <c r="T547" s="37"/>
      <c r="U547" s="37"/>
      <c r="V547" s="37"/>
      <c r="W547" s="37"/>
      <c r="X547" s="37"/>
      <c r="Y547" s="37"/>
      <c r="Z547" s="37"/>
      <c r="AA547" s="37"/>
      <c r="AB547" s="37"/>
      <c r="AC547" s="37"/>
      <c r="AD547" s="37"/>
      <c r="AE547" s="37"/>
      <c r="AF547" s="37"/>
    </row>
    <row r="548" spans="1:32">
      <c r="A548" s="37">
        <v>5.26</v>
      </c>
      <c r="B548" s="115" t="s">
        <v>3242</v>
      </c>
      <c r="C548" s="84">
        <v>880462168</v>
      </c>
      <c r="D548" s="37" t="s">
        <v>139</v>
      </c>
      <c r="E548" s="115" t="s">
        <v>901</v>
      </c>
      <c r="F548" s="115" t="s">
        <v>3243</v>
      </c>
      <c r="G548" s="534" t="s">
        <v>3926</v>
      </c>
      <c r="H548" s="115" t="s">
        <v>1035</v>
      </c>
      <c r="I548" s="37"/>
      <c r="J548" s="115" t="s">
        <v>3245</v>
      </c>
      <c r="K548" s="109" t="s">
        <v>3850</v>
      </c>
      <c r="L548" s="115" t="s">
        <v>147</v>
      </c>
      <c r="M548" s="37">
        <v>460</v>
      </c>
      <c r="N548" s="137"/>
      <c r="O548" s="37"/>
      <c r="P548" s="37"/>
      <c r="Q548" s="37"/>
      <c r="R548" s="37"/>
      <c r="S548" s="37"/>
      <c r="T548" s="37"/>
      <c r="U548" s="37"/>
      <c r="V548" s="37"/>
      <c r="W548" s="37"/>
      <c r="X548" s="37"/>
      <c r="Y548" s="37"/>
      <c r="Z548" s="37"/>
      <c r="AA548" s="37"/>
      <c r="AB548" s="37"/>
      <c r="AC548" s="37"/>
      <c r="AD548" s="37"/>
      <c r="AE548" s="37"/>
      <c r="AF548" s="37"/>
    </row>
    <row r="549" spans="1:32" ht="85">
      <c r="A549" s="37">
        <v>5.27</v>
      </c>
      <c r="B549" s="115" t="s">
        <v>3242</v>
      </c>
      <c r="C549" s="37">
        <v>882124819</v>
      </c>
      <c r="D549" s="115" t="s">
        <v>139</v>
      </c>
      <c r="E549" s="115" t="s">
        <v>146</v>
      </c>
      <c r="F549" s="115" t="s">
        <v>3927</v>
      </c>
      <c r="G549" s="137" t="s">
        <v>3928</v>
      </c>
      <c r="H549" s="115" t="s">
        <v>1023</v>
      </c>
      <c r="I549" s="37"/>
      <c r="J549" s="115"/>
      <c r="K549" s="109"/>
      <c r="L549" s="115"/>
      <c r="M549" s="37"/>
      <c r="N549" s="137"/>
      <c r="O549" s="37"/>
      <c r="P549" s="37"/>
      <c r="Q549" s="37"/>
      <c r="R549" s="37"/>
      <c r="S549" s="37"/>
      <c r="T549" s="37"/>
      <c r="U549" s="37"/>
      <c r="V549" s="37"/>
      <c r="W549" s="37"/>
      <c r="X549" s="37"/>
      <c r="Y549" s="37"/>
      <c r="Z549" s="37"/>
      <c r="AA549" s="37"/>
      <c r="AB549" s="37"/>
      <c r="AC549" s="37"/>
      <c r="AD549" s="37"/>
      <c r="AE549" s="37"/>
      <c r="AF549" s="37"/>
    </row>
    <row r="550" spans="1:32" ht="68">
      <c r="A550" s="37">
        <v>5.27</v>
      </c>
      <c r="B550" s="115" t="s">
        <v>3242</v>
      </c>
      <c r="C550" s="37">
        <v>881929462</v>
      </c>
      <c r="D550" s="115" t="s">
        <v>139</v>
      </c>
      <c r="E550" s="115" t="s">
        <v>206</v>
      </c>
      <c r="F550" s="115" t="s">
        <v>3929</v>
      </c>
      <c r="G550" s="137" t="s">
        <v>3930</v>
      </c>
      <c r="H550" s="115" t="s">
        <v>1003</v>
      </c>
      <c r="I550" s="37"/>
      <c r="J550" s="115" t="s">
        <v>3288</v>
      </c>
      <c r="K550" s="109"/>
      <c r="L550" s="115"/>
      <c r="M550" s="37"/>
      <c r="N550" s="137"/>
      <c r="O550" s="37"/>
      <c r="P550" s="37"/>
      <c r="Q550" s="37"/>
      <c r="R550" s="37"/>
      <c r="S550" s="37"/>
      <c r="T550" s="37"/>
      <c r="U550" s="37"/>
      <c r="V550" s="37"/>
      <c r="W550" s="37"/>
      <c r="X550" s="37"/>
      <c r="Y550" s="37"/>
      <c r="Z550" s="37"/>
      <c r="AA550" s="37"/>
      <c r="AB550" s="37"/>
      <c r="AC550" s="37"/>
      <c r="AD550" s="37"/>
      <c r="AE550" s="37"/>
      <c r="AF550" s="37"/>
    </row>
    <row r="551" spans="1:32">
      <c r="A551" s="37">
        <v>5.27</v>
      </c>
      <c r="B551" s="115" t="s">
        <v>3242</v>
      </c>
      <c r="C551" s="84">
        <v>880017573</v>
      </c>
      <c r="D551" s="115" t="s">
        <v>139</v>
      </c>
      <c r="E551" s="115" t="s">
        <v>901</v>
      </c>
      <c r="F551" s="115" t="s">
        <v>3243</v>
      </c>
      <c r="G551" s="115" t="s">
        <v>3931</v>
      </c>
      <c r="H551" s="115"/>
      <c r="I551" s="37"/>
      <c r="J551" s="115" t="s">
        <v>3245</v>
      </c>
      <c r="K551" s="109" t="s">
        <v>3787</v>
      </c>
      <c r="L551" s="115" t="s">
        <v>147</v>
      </c>
      <c r="M551" s="37">
        <v>250</v>
      </c>
      <c r="N551" s="137"/>
      <c r="O551" s="37"/>
      <c r="P551" s="37"/>
      <c r="Q551" s="37"/>
      <c r="R551" s="37"/>
      <c r="S551" s="37"/>
      <c r="T551" s="37"/>
      <c r="U551" s="37"/>
      <c r="V551" s="37"/>
      <c r="W551" s="37"/>
      <c r="X551" s="37"/>
      <c r="Y551" s="37"/>
      <c r="Z551" s="37"/>
      <c r="AA551" s="37"/>
      <c r="AB551" s="37"/>
      <c r="AC551" s="37"/>
      <c r="AD551" s="37"/>
      <c r="AE551" s="37"/>
      <c r="AF551" s="37"/>
    </row>
    <row r="552" spans="1:32" ht="17">
      <c r="A552" s="37">
        <v>5.27</v>
      </c>
      <c r="B552" s="115" t="s">
        <v>3242</v>
      </c>
      <c r="C552" s="84">
        <v>881076631</v>
      </c>
      <c r="D552" s="115" t="s">
        <v>152</v>
      </c>
      <c r="E552" s="115" t="s">
        <v>1413</v>
      </c>
      <c r="F552" s="115" t="s">
        <v>3243</v>
      </c>
      <c r="G552" s="115" t="s">
        <v>3932</v>
      </c>
      <c r="H552" s="115"/>
      <c r="I552" s="37"/>
      <c r="J552" s="115" t="s">
        <v>3245</v>
      </c>
      <c r="K552" s="109" t="s">
        <v>3787</v>
      </c>
      <c r="L552" s="115" t="s">
        <v>147</v>
      </c>
      <c r="M552" s="37">
        <v>17880</v>
      </c>
      <c r="N552" s="137" t="s">
        <v>3933</v>
      </c>
      <c r="O552" s="37"/>
      <c r="P552" s="37"/>
      <c r="Q552" s="37"/>
      <c r="R552" s="37"/>
      <c r="S552" s="37"/>
      <c r="T552" s="37"/>
      <c r="U552" s="37"/>
      <c r="V552" s="37"/>
      <c r="W552" s="37"/>
      <c r="X552" s="37"/>
      <c r="Y552" s="37"/>
      <c r="Z552" s="37"/>
      <c r="AA552" s="37"/>
      <c r="AB552" s="37"/>
      <c r="AC552" s="37"/>
      <c r="AD552" s="37"/>
      <c r="AE552" s="37"/>
      <c r="AF552" s="37"/>
    </row>
    <row r="553" spans="1:32" ht="68">
      <c r="A553" s="37">
        <v>5.27</v>
      </c>
      <c r="B553" s="115" t="s">
        <v>3242</v>
      </c>
      <c r="C553" s="37">
        <v>882157124</v>
      </c>
      <c r="D553" s="115" t="s">
        <v>139</v>
      </c>
      <c r="E553" s="115" t="s">
        <v>146</v>
      </c>
      <c r="F553" s="115" t="s">
        <v>3243</v>
      </c>
      <c r="G553" s="137" t="s">
        <v>3934</v>
      </c>
      <c r="H553" s="115" t="s">
        <v>951</v>
      </c>
      <c r="I553" s="37"/>
      <c r="J553" s="115"/>
      <c r="K553" s="109"/>
      <c r="L553" s="115"/>
      <c r="M553" s="37"/>
      <c r="N553" s="137"/>
      <c r="O553" s="37"/>
      <c r="P553" s="37"/>
      <c r="Q553" s="37"/>
      <c r="R553" s="37"/>
      <c r="S553" s="37"/>
      <c r="T553" s="37"/>
      <c r="U553" s="37"/>
      <c r="V553" s="37"/>
      <c r="W553" s="37"/>
      <c r="X553" s="37"/>
      <c r="Y553" s="37"/>
      <c r="Z553" s="37"/>
      <c r="AA553" s="37"/>
      <c r="AB553" s="37"/>
      <c r="AC553" s="37"/>
      <c r="AD553" s="37"/>
      <c r="AE553" s="37"/>
      <c r="AF553" s="37"/>
    </row>
    <row r="554" spans="1:32">
      <c r="A554" s="37">
        <v>5.27</v>
      </c>
      <c r="B554" s="115" t="s">
        <v>3242</v>
      </c>
      <c r="C554" s="37">
        <v>882123566</v>
      </c>
      <c r="D554" s="115" t="s">
        <v>139</v>
      </c>
      <c r="E554" s="115" t="s">
        <v>154</v>
      </c>
      <c r="F554" s="115" t="s">
        <v>3927</v>
      </c>
      <c r="G554" s="115" t="s">
        <v>3935</v>
      </c>
      <c r="H554" s="115" t="s">
        <v>951</v>
      </c>
      <c r="I554" s="37"/>
      <c r="J554" s="115"/>
      <c r="K554" s="109"/>
      <c r="L554" s="115"/>
      <c r="M554" s="37"/>
      <c r="N554" s="137"/>
      <c r="O554" s="37"/>
      <c r="P554" s="37"/>
      <c r="Q554" s="37"/>
      <c r="R554" s="37"/>
      <c r="S554" s="37"/>
      <c r="T554" s="37"/>
      <c r="U554" s="37"/>
      <c r="V554" s="37"/>
      <c r="W554" s="37"/>
      <c r="X554" s="37"/>
      <c r="Y554" s="37"/>
      <c r="Z554" s="37"/>
      <c r="AA554" s="37"/>
      <c r="AB554" s="37"/>
      <c r="AC554" s="37"/>
      <c r="AD554" s="37"/>
      <c r="AE554" s="37"/>
      <c r="AF554" s="37"/>
    </row>
    <row r="555" spans="1:32">
      <c r="A555" s="37">
        <v>5.27</v>
      </c>
      <c r="B555" s="115" t="s">
        <v>3242</v>
      </c>
      <c r="C555" s="37">
        <v>882101253</v>
      </c>
      <c r="D555" s="115" t="s">
        <v>139</v>
      </c>
      <c r="E555" s="115" t="s">
        <v>154</v>
      </c>
      <c r="F555" s="115" t="s">
        <v>3927</v>
      </c>
      <c r="G555" s="115" t="s">
        <v>3936</v>
      </c>
      <c r="H555" s="115" t="s">
        <v>951</v>
      </c>
      <c r="I555" s="37"/>
      <c r="J555" s="115"/>
      <c r="K555" s="109"/>
      <c r="L555" s="115"/>
      <c r="M555" s="37"/>
      <c r="N555" s="137"/>
      <c r="O555" s="37"/>
      <c r="P555" s="37"/>
      <c r="Q555" s="37"/>
      <c r="R555" s="37"/>
      <c r="S555" s="37"/>
      <c r="T555" s="37"/>
      <c r="U555" s="37"/>
      <c r="V555" s="37"/>
      <c r="W555" s="37"/>
      <c r="X555" s="37"/>
      <c r="Y555" s="37"/>
      <c r="Z555" s="37"/>
      <c r="AA555" s="37"/>
      <c r="AB555" s="37"/>
      <c r="AC555" s="37"/>
      <c r="AD555" s="37"/>
      <c r="AE555" s="37"/>
      <c r="AF555" s="37"/>
    </row>
    <row r="556" spans="1:32">
      <c r="A556" s="37">
        <v>5.27</v>
      </c>
      <c r="B556" s="115" t="s">
        <v>3242</v>
      </c>
      <c r="C556" s="37">
        <v>880009369</v>
      </c>
      <c r="D556" s="115" t="s">
        <v>152</v>
      </c>
      <c r="E556" s="115" t="s">
        <v>144</v>
      </c>
      <c r="F556" s="115" t="s">
        <v>106</v>
      </c>
      <c r="G556" s="115" t="s">
        <v>3937</v>
      </c>
      <c r="H556" s="115" t="s">
        <v>1581</v>
      </c>
      <c r="I556" s="37"/>
      <c r="J556" s="115" t="s">
        <v>3288</v>
      </c>
      <c r="K556" s="109"/>
      <c r="L556" s="115"/>
      <c r="M556" s="37"/>
      <c r="N556" s="137"/>
      <c r="O556" s="37"/>
      <c r="P556" s="37"/>
      <c r="Q556" s="37"/>
      <c r="R556" s="37"/>
      <c r="S556" s="37"/>
      <c r="T556" s="37"/>
      <c r="U556" s="37"/>
      <c r="V556" s="37"/>
      <c r="W556" s="37"/>
      <c r="X556" s="37"/>
      <c r="Y556" s="37"/>
      <c r="Z556" s="37"/>
      <c r="AA556" s="37"/>
      <c r="AB556" s="37"/>
      <c r="AC556" s="37"/>
      <c r="AD556" s="37"/>
      <c r="AE556" s="37"/>
      <c r="AF556" s="37"/>
    </row>
    <row r="557" spans="1:32">
      <c r="A557" s="37">
        <v>5.27</v>
      </c>
      <c r="B557" s="115" t="s">
        <v>3242</v>
      </c>
      <c r="C557" s="84">
        <v>880635030</v>
      </c>
      <c r="D557" s="115" t="s">
        <v>152</v>
      </c>
      <c r="E557" s="115" t="s">
        <v>839</v>
      </c>
      <c r="F557" s="115" t="s">
        <v>106</v>
      </c>
      <c r="G557" s="115" t="s">
        <v>3938</v>
      </c>
      <c r="H557" s="115" t="s">
        <v>1003</v>
      </c>
      <c r="I557" s="37"/>
      <c r="J557" s="115" t="s">
        <v>3245</v>
      </c>
      <c r="K557" s="109" t="s">
        <v>3787</v>
      </c>
      <c r="L557" s="115" t="s">
        <v>140</v>
      </c>
      <c r="M557" s="37">
        <v>161.97</v>
      </c>
      <c r="N557" s="115" t="s">
        <v>3938</v>
      </c>
      <c r="O557" s="37"/>
      <c r="P557" s="37"/>
      <c r="Q557" s="37"/>
      <c r="R557" s="37"/>
      <c r="S557" s="37"/>
      <c r="T557" s="37"/>
      <c r="U557" s="37"/>
      <c r="V557" s="37"/>
      <c r="W557" s="37"/>
      <c r="X557" s="37"/>
      <c r="Y557" s="37"/>
      <c r="Z557" s="37"/>
      <c r="AA557" s="37"/>
      <c r="AB557" s="37"/>
      <c r="AC557" s="37"/>
      <c r="AD557" s="37"/>
      <c r="AE557" s="37"/>
      <c r="AF557" s="37"/>
    </row>
    <row r="558" spans="1:32">
      <c r="A558" s="37">
        <v>5.27</v>
      </c>
      <c r="B558" s="115" t="s">
        <v>3242</v>
      </c>
      <c r="C558" s="84">
        <v>881911282</v>
      </c>
      <c r="D558" s="115" t="s">
        <v>139</v>
      </c>
      <c r="E558" s="115" t="s">
        <v>909</v>
      </c>
      <c r="F558" s="115" t="s">
        <v>106</v>
      </c>
      <c r="G558" s="115" t="s">
        <v>3939</v>
      </c>
      <c r="H558" s="115" t="s">
        <v>1003</v>
      </c>
      <c r="I558" s="37"/>
      <c r="J558" s="115" t="s">
        <v>3245</v>
      </c>
      <c r="K558" s="109" t="s">
        <v>3787</v>
      </c>
      <c r="L558" s="115" t="s">
        <v>140</v>
      </c>
      <c r="M558" s="37">
        <v>600</v>
      </c>
      <c r="N558" s="137"/>
      <c r="O558" s="37"/>
      <c r="P558" s="37"/>
      <c r="Q558" s="37"/>
      <c r="R558" s="37"/>
      <c r="S558" s="37"/>
      <c r="T558" s="37"/>
      <c r="U558" s="37"/>
      <c r="V558" s="37"/>
      <c r="W558" s="37"/>
      <c r="X558" s="37"/>
      <c r="Y558" s="37"/>
      <c r="Z558" s="37"/>
      <c r="AA558" s="37"/>
      <c r="AB558" s="37"/>
      <c r="AC558" s="37"/>
      <c r="AD558" s="37"/>
      <c r="AE558" s="37"/>
      <c r="AF558" s="37"/>
    </row>
    <row r="559" spans="1:32">
      <c r="A559" s="37">
        <v>5.27</v>
      </c>
      <c r="B559" s="115" t="s">
        <v>3242</v>
      </c>
      <c r="C559" s="37">
        <v>880385283</v>
      </c>
      <c r="D559" s="115" t="s">
        <v>152</v>
      </c>
      <c r="E559" s="115" t="s">
        <v>138</v>
      </c>
      <c r="F559" s="115" t="s">
        <v>106</v>
      </c>
      <c r="G559" s="115" t="s">
        <v>1449</v>
      </c>
      <c r="H559" s="115" t="s">
        <v>1035</v>
      </c>
      <c r="I559" s="37"/>
      <c r="J559" s="115"/>
      <c r="K559" s="109"/>
      <c r="L559" s="115"/>
      <c r="M559" s="37"/>
      <c r="N559" s="137"/>
      <c r="O559" s="37"/>
      <c r="P559" s="37"/>
      <c r="Q559" s="37"/>
      <c r="R559" s="37"/>
      <c r="S559" s="37"/>
      <c r="T559" s="37"/>
      <c r="U559" s="37"/>
      <c r="V559" s="37"/>
      <c r="W559" s="37"/>
      <c r="X559" s="37"/>
      <c r="Y559" s="37"/>
      <c r="Z559" s="37"/>
      <c r="AA559" s="37"/>
      <c r="AB559" s="37"/>
      <c r="AC559" s="37"/>
      <c r="AD559" s="37"/>
      <c r="AE559" s="37"/>
      <c r="AF559" s="37"/>
    </row>
    <row r="560" spans="1:32">
      <c r="A560" s="37">
        <v>5.27</v>
      </c>
      <c r="B560" s="115" t="s">
        <v>3242</v>
      </c>
      <c r="C560" s="23">
        <v>880016839</v>
      </c>
      <c r="D560" s="115" t="s">
        <v>139</v>
      </c>
      <c r="E560" s="115" t="s">
        <v>901</v>
      </c>
      <c r="F560" s="115" t="s">
        <v>3243</v>
      </c>
      <c r="G560" s="115" t="s">
        <v>3940</v>
      </c>
      <c r="H560" s="115" t="s">
        <v>1035</v>
      </c>
      <c r="I560" s="37"/>
      <c r="J560" s="115" t="s">
        <v>3245</v>
      </c>
      <c r="K560" s="109" t="s">
        <v>3787</v>
      </c>
      <c r="L560" s="115" t="s">
        <v>147</v>
      </c>
      <c r="M560" s="37">
        <v>5000</v>
      </c>
      <c r="N560" s="137"/>
      <c r="O560" s="37"/>
      <c r="P560" s="37"/>
      <c r="Q560" s="37"/>
      <c r="R560" s="37"/>
      <c r="S560" s="37"/>
      <c r="T560" s="37"/>
      <c r="U560" s="37"/>
      <c r="V560" s="37"/>
      <c r="W560" s="37"/>
      <c r="X560" s="37"/>
      <c r="Y560" s="37"/>
      <c r="Z560" s="37"/>
      <c r="AA560" s="37"/>
      <c r="AB560" s="37"/>
      <c r="AC560" s="37"/>
      <c r="AD560" s="37"/>
      <c r="AE560" s="37"/>
      <c r="AF560" s="37"/>
    </row>
    <row r="561" spans="1:32">
      <c r="A561" s="37">
        <v>5.27</v>
      </c>
      <c r="B561" s="115" t="s">
        <v>3242</v>
      </c>
      <c r="C561" s="37">
        <v>881393861</v>
      </c>
      <c r="D561" s="115" t="s">
        <v>139</v>
      </c>
      <c r="E561" s="115" t="s">
        <v>206</v>
      </c>
      <c r="F561" s="115" t="s">
        <v>106</v>
      </c>
      <c r="G561" s="115" t="s">
        <v>3941</v>
      </c>
      <c r="H561" s="115" t="s">
        <v>951</v>
      </c>
      <c r="I561" s="37"/>
      <c r="J561" s="115" t="s">
        <v>3288</v>
      </c>
      <c r="K561" s="109"/>
      <c r="L561" s="115"/>
      <c r="M561" s="37"/>
      <c r="N561" s="137"/>
      <c r="O561" s="37"/>
      <c r="P561" s="37"/>
      <c r="Q561" s="37"/>
      <c r="R561" s="37"/>
      <c r="S561" s="37"/>
      <c r="T561" s="37"/>
      <c r="U561" s="37"/>
      <c r="V561" s="37"/>
      <c r="W561" s="37"/>
      <c r="X561" s="37"/>
      <c r="Y561" s="37"/>
      <c r="Z561" s="37"/>
      <c r="AA561" s="37"/>
      <c r="AB561" s="37"/>
      <c r="AC561" s="37"/>
      <c r="AD561" s="37"/>
      <c r="AE561" s="37"/>
      <c r="AF561" s="37"/>
    </row>
    <row r="562" spans="1:32">
      <c r="A562" s="37">
        <v>5.27</v>
      </c>
      <c r="B562" s="115" t="s">
        <v>3242</v>
      </c>
      <c r="C562" s="37">
        <v>880038859</v>
      </c>
      <c r="D562" s="115" t="s">
        <v>139</v>
      </c>
      <c r="E562" s="115" t="s">
        <v>206</v>
      </c>
      <c r="F562" s="115" t="s">
        <v>106</v>
      </c>
      <c r="G562" s="115" t="s">
        <v>3243</v>
      </c>
      <c r="H562" s="115" t="s">
        <v>1003</v>
      </c>
      <c r="I562" s="37"/>
      <c r="J562" s="115" t="s">
        <v>3245</v>
      </c>
      <c r="K562" s="109" t="s">
        <v>3787</v>
      </c>
      <c r="L562" s="115" t="s">
        <v>147</v>
      </c>
      <c r="M562" s="37">
        <v>300</v>
      </c>
      <c r="N562" s="137"/>
      <c r="O562" s="37"/>
      <c r="P562" s="37"/>
      <c r="Q562" s="37"/>
      <c r="R562" s="37"/>
      <c r="S562" s="37"/>
      <c r="T562" s="37"/>
      <c r="U562" s="37"/>
      <c r="V562" s="37"/>
      <c r="W562" s="37"/>
      <c r="X562" s="37"/>
      <c r="Y562" s="37"/>
      <c r="Z562" s="37"/>
      <c r="AA562" s="37"/>
      <c r="AB562" s="37"/>
      <c r="AC562" s="37"/>
      <c r="AD562" s="37"/>
      <c r="AE562" s="37"/>
      <c r="AF562" s="37"/>
    </row>
    <row r="563" spans="1:32">
      <c r="A563" s="37">
        <v>5.27</v>
      </c>
      <c r="B563" s="115" t="s">
        <v>3242</v>
      </c>
      <c r="C563" s="37">
        <v>880010731</v>
      </c>
      <c r="D563" s="115" t="s">
        <v>139</v>
      </c>
      <c r="E563" s="115" t="s">
        <v>206</v>
      </c>
      <c r="F563" s="115" t="s">
        <v>3243</v>
      </c>
      <c r="G563" s="115" t="s">
        <v>3942</v>
      </c>
      <c r="H563" s="115" t="s">
        <v>951</v>
      </c>
      <c r="I563" s="37"/>
      <c r="J563" s="115" t="s">
        <v>3245</v>
      </c>
      <c r="K563" s="109" t="s">
        <v>3787</v>
      </c>
      <c r="L563" s="115" t="s">
        <v>147</v>
      </c>
      <c r="M563" s="37">
        <v>900</v>
      </c>
      <c r="N563" s="137"/>
      <c r="O563" s="37"/>
      <c r="P563" s="37"/>
      <c r="Q563" s="37"/>
      <c r="R563" s="37"/>
      <c r="S563" s="37"/>
      <c r="T563" s="37"/>
      <c r="U563" s="37"/>
      <c r="V563" s="37"/>
      <c r="W563" s="37"/>
      <c r="X563" s="37"/>
      <c r="Y563" s="37"/>
      <c r="Z563" s="37"/>
      <c r="AA563" s="37"/>
      <c r="AB563" s="37"/>
      <c r="AC563" s="37"/>
      <c r="AD563" s="37"/>
      <c r="AE563" s="37"/>
      <c r="AF563" s="37"/>
    </row>
    <row r="564" spans="1:32">
      <c r="A564" s="37">
        <v>5.27</v>
      </c>
      <c r="B564" s="115" t="s">
        <v>3242</v>
      </c>
      <c r="C564" s="84">
        <v>880314737</v>
      </c>
      <c r="D564" s="115" t="s">
        <v>345</v>
      </c>
      <c r="E564" s="115" t="s">
        <v>901</v>
      </c>
      <c r="F564" s="115" t="s">
        <v>106</v>
      </c>
      <c r="G564" s="115" t="s">
        <v>3943</v>
      </c>
      <c r="H564" s="115" t="s">
        <v>1035</v>
      </c>
      <c r="I564" s="37"/>
      <c r="J564" s="115" t="s">
        <v>3245</v>
      </c>
      <c r="K564" s="109" t="s">
        <v>3787</v>
      </c>
      <c r="L564" s="115" t="s">
        <v>147</v>
      </c>
      <c r="M564" s="37">
        <v>3200</v>
      </c>
      <c r="N564" s="137"/>
      <c r="O564" s="37"/>
      <c r="P564" s="37"/>
      <c r="Q564" s="37"/>
      <c r="R564" s="37"/>
      <c r="S564" s="37"/>
      <c r="T564" s="37"/>
      <c r="U564" s="37"/>
      <c r="V564" s="37"/>
      <c r="W564" s="37"/>
      <c r="X564" s="37"/>
      <c r="Y564" s="37"/>
      <c r="Z564" s="37"/>
      <c r="AA564" s="37"/>
      <c r="AB564" s="37"/>
      <c r="AC564" s="37"/>
      <c r="AD564" s="37"/>
      <c r="AE564" s="37"/>
      <c r="AF564" s="37"/>
    </row>
    <row r="565" spans="1:32">
      <c r="A565" s="37">
        <v>5.27</v>
      </c>
      <c r="B565" s="115" t="s">
        <v>3242</v>
      </c>
      <c r="C565" s="84">
        <v>882047147</v>
      </c>
      <c r="D565" s="115" t="s">
        <v>139</v>
      </c>
      <c r="E565" s="115" t="s">
        <v>178</v>
      </c>
      <c r="F565" s="115" t="s">
        <v>3834</v>
      </c>
      <c r="G565" s="534" t="s">
        <v>3944</v>
      </c>
      <c r="H565" s="115">
        <v>6.23</v>
      </c>
      <c r="I565" s="37"/>
      <c r="J565" s="115"/>
      <c r="K565" s="109"/>
      <c r="L565" s="115"/>
      <c r="M565" s="37"/>
      <c r="N565" s="137"/>
      <c r="O565" s="37"/>
      <c r="P565" s="37"/>
      <c r="Q565" s="37"/>
      <c r="R565" s="37"/>
      <c r="S565" s="37"/>
      <c r="T565" s="37"/>
      <c r="U565" s="37"/>
      <c r="V565" s="37"/>
      <c r="W565" s="37"/>
      <c r="X565" s="37"/>
      <c r="Y565" s="37"/>
      <c r="Z565" s="37"/>
      <c r="AA565" s="37"/>
      <c r="AB565" s="37"/>
      <c r="AC565" s="37"/>
      <c r="AD565" s="37"/>
      <c r="AE565" s="37"/>
      <c r="AF565" s="37"/>
    </row>
    <row r="566" spans="1:32">
      <c r="A566" s="37">
        <v>5.27</v>
      </c>
      <c r="B566" s="115" t="s">
        <v>3242</v>
      </c>
      <c r="C566" s="84">
        <v>882095565</v>
      </c>
      <c r="D566" s="115" t="s">
        <v>345</v>
      </c>
      <c r="E566" s="115" t="s">
        <v>178</v>
      </c>
      <c r="F566" s="115" t="s">
        <v>3834</v>
      </c>
      <c r="G566" s="534" t="s">
        <v>3945</v>
      </c>
      <c r="H566" s="115">
        <v>7.1</v>
      </c>
      <c r="I566" s="37"/>
      <c r="J566" s="115"/>
      <c r="K566" s="109"/>
      <c r="L566" s="115"/>
      <c r="M566" s="37"/>
      <c r="N566" s="137"/>
      <c r="O566" s="37"/>
      <c r="P566" s="37"/>
      <c r="Q566" s="37"/>
      <c r="R566" s="37"/>
      <c r="S566" s="37"/>
      <c r="T566" s="37"/>
      <c r="U566" s="37"/>
      <c r="V566" s="37"/>
      <c r="W566" s="37"/>
      <c r="X566" s="37"/>
      <c r="Y566" s="37"/>
      <c r="Z566" s="37"/>
      <c r="AA566" s="37"/>
      <c r="AB566" s="37"/>
      <c r="AC566" s="37"/>
      <c r="AD566" s="37"/>
      <c r="AE566" s="37"/>
      <c r="AF566" s="37"/>
    </row>
    <row r="567" spans="1:32" ht="51">
      <c r="A567" s="37">
        <v>5.27</v>
      </c>
      <c r="B567" s="115" t="s">
        <v>3242</v>
      </c>
      <c r="C567" s="84">
        <v>881777817</v>
      </c>
      <c r="D567" s="115" t="s">
        <v>139</v>
      </c>
      <c r="E567" s="115" t="s">
        <v>909</v>
      </c>
      <c r="F567" s="115" t="s">
        <v>3946</v>
      </c>
      <c r="G567" s="115" t="s">
        <v>3947</v>
      </c>
      <c r="H567" s="115"/>
      <c r="I567" s="37"/>
      <c r="J567" s="115" t="s">
        <v>3266</v>
      </c>
      <c r="K567" s="109"/>
      <c r="L567" s="115"/>
      <c r="M567" s="37"/>
      <c r="N567" s="137" t="s">
        <v>3948</v>
      </c>
      <c r="O567" s="37"/>
      <c r="P567" s="37"/>
      <c r="Q567" s="37"/>
      <c r="R567" s="37"/>
      <c r="S567" s="37"/>
      <c r="T567" s="37"/>
      <c r="U567" s="37"/>
      <c r="V567" s="37"/>
      <c r="W567" s="37"/>
      <c r="X567" s="37"/>
      <c r="Y567" s="37"/>
      <c r="Z567" s="37"/>
      <c r="AA567" s="37"/>
      <c r="AB567" s="37"/>
      <c r="AC567" s="37"/>
      <c r="AD567" s="37"/>
      <c r="AE567" s="37"/>
      <c r="AF567" s="37"/>
    </row>
    <row r="568" spans="1:32">
      <c r="A568" s="37">
        <v>5.27</v>
      </c>
      <c r="B568" s="115" t="s">
        <v>3242</v>
      </c>
      <c r="C568" s="37">
        <v>880364049</v>
      </c>
      <c r="D568" s="115" t="s">
        <v>139</v>
      </c>
      <c r="E568" s="115" t="s">
        <v>1563</v>
      </c>
      <c r="F568" s="115" t="s">
        <v>3946</v>
      </c>
      <c r="G568" s="115" t="s">
        <v>3949</v>
      </c>
      <c r="H568" s="115" t="s">
        <v>1003</v>
      </c>
      <c r="I568" s="37"/>
      <c r="J568" s="115" t="s">
        <v>3245</v>
      </c>
      <c r="K568" s="109" t="s">
        <v>3787</v>
      </c>
      <c r="L568" s="115" t="s">
        <v>140</v>
      </c>
      <c r="M568" s="37">
        <v>2861</v>
      </c>
      <c r="N568" s="137"/>
      <c r="O568" s="37"/>
      <c r="P568" s="37"/>
      <c r="Q568" s="37"/>
      <c r="R568" s="37"/>
      <c r="S568" s="37"/>
      <c r="T568" s="37"/>
      <c r="U568" s="37"/>
      <c r="V568" s="37"/>
      <c r="W568" s="37"/>
      <c r="X568" s="37"/>
      <c r="Y568" s="37"/>
      <c r="Z568" s="37"/>
      <c r="AA568" s="37"/>
      <c r="AB568" s="37"/>
      <c r="AC568" s="37"/>
      <c r="AD568" s="37"/>
      <c r="AE568" s="37"/>
      <c r="AF568" s="37"/>
    </row>
    <row r="569" spans="1:32">
      <c r="A569" s="37">
        <v>5.27</v>
      </c>
      <c r="B569" s="115" t="s">
        <v>3242</v>
      </c>
      <c r="C569" s="37">
        <v>882056715</v>
      </c>
      <c r="D569" s="115" t="s">
        <v>139</v>
      </c>
      <c r="E569" s="115" t="s">
        <v>138</v>
      </c>
      <c r="F569" s="115" t="s">
        <v>3946</v>
      </c>
      <c r="G569" s="115" t="s">
        <v>3950</v>
      </c>
      <c r="H569" s="115">
        <v>6.12</v>
      </c>
      <c r="I569" s="37"/>
      <c r="J569" s="115"/>
      <c r="K569" s="109"/>
      <c r="L569" s="115"/>
      <c r="M569" s="37"/>
      <c r="N569" s="137"/>
      <c r="O569" s="37"/>
      <c r="P569" s="37"/>
      <c r="Q569" s="37"/>
      <c r="R569" s="37"/>
      <c r="S569" s="37"/>
      <c r="T569" s="37"/>
      <c r="U569" s="37"/>
      <c r="V569" s="37"/>
      <c r="W569" s="37"/>
      <c r="X569" s="37"/>
      <c r="Y569" s="37"/>
      <c r="Z569" s="37"/>
      <c r="AA569" s="37"/>
      <c r="AB569" s="37"/>
      <c r="AC569" s="37"/>
      <c r="AD569" s="37"/>
      <c r="AE569" s="37"/>
      <c r="AF569" s="37"/>
    </row>
    <row r="570" spans="1:32">
      <c r="A570" s="37">
        <v>5.27</v>
      </c>
      <c r="B570" s="115" t="s">
        <v>3242</v>
      </c>
      <c r="C570" s="37">
        <v>882042308</v>
      </c>
      <c r="D570" s="115" t="s">
        <v>139</v>
      </c>
      <c r="E570" s="115" t="s">
        <v>1563</v>
      </c>
      <c r="F570" s="115" t="s">
        <v>3946</v>
      </c>
      <c r="G570" s="115" t="s">
        <v>3951</v>
      </c>
      <c r="H570" s="115" t="s">
        <v>951</v>
      </c>
      <c r="I570" s="37"/>
      <c r="J570" s="115" t="s">
        <v>3245</v>
      </c>
      <c r="K570" s="109" t="s">
        <v>3874</v>
      </c>
      <c r="L570" s="115" t="s">
        <v>140</v>
      </c>
      <c r="M570" s="37">
        <v>2560</v>
      </c>
      <c r="N570" s="137"/>
      <c r="O570" s="37"/>
      <c r="P570" s="37"/>
      <c r="Q570" s="37"/>
      <c r="R570" s="37"/>
      <c r="S570" s="37"/>
      <c r="T570" s="37"/>
      <c r="U570" s="37"/>
      <c r="V570" s="37"/>
      <c r="W570" s="37"/>
      <c r="X570" s="37"/>
      <c r="Y570" s="37"/>
      <c r="Z570" s="37"/>
      <c r="AA570" s="37"/>
      <c r="AB570" s="37"/>
      <c r="AC570" s="37"/>
      <c r="AD570" s="37"/>
      <c r="AE570" s="37"/>
      <c r="AF570" s="37"/>
    </row>
    <row r="571" spans="1:32">
      <c r="A571" s="37">
        <v>5.1100000000000003</v>
      </c>
      <c r="B571" s="115" t="s">
        <v>3242</v>
      </c>
      <c r="C571" s="37">
        <v>882041120</v>
      </c>
      <c r="D571" s="115" t="s">
        <v>139</v>
      </c>
      <c r="E571" s="115" t="s">
        <v>138</v>
      </c>
      <c r="F571" s="115" t="s">
        <v>3946</v>
      </c>
      <c r="G571" s="115" t="s">
        <v>3952</v>
      </c>
      <c r="H571" s="115" t="s">
        <v>951</v>
      </c>
      <c r="I571" s="37"/>
      <c r="J571" s="115" t="s">
        <v>3245</v>
      </c>
      <c r="K571" s="109" t="s">
        <v>3323</v>
      </c>
      <c r="L571" s="115" t="s">
        <v>140</v>
      </c>
      <c r="M571" s="37">
        <v>185</v>
      </c>
      <c r="N571" s="137"/>
      <c r="O571" s="37"/>
      <c r="P571" s="37"/>
      <c r="Q571" s="37"/>
      <c r="R571" s="37"/>
      <c r="S571" s="37"/>
      <c r="T571" s="37"/>
      <c r="U571" s="37"/>
      <c r="V571" s="37"/>
      <c r="W571" s="37"/>
      <c r="X571" s="37"/>
      <c r="Y571" s="37"/>
      <c r="Z571" s="37"/>
      <c r="AA571" s="37"/>
      <c r="AB571" s="37"/>
      <c r="AC571" s="37"/>
      <c r="AD571" s="37"/>
      <c r="AE571" s="37"/>
      <c r="AF571" s="37"/>
    </row>
    <row r="572" spans="1:32">
      <c r="A572" s="37"/>
      <c r="B572" s="115" t="s">
        <v>3242</v>
      </c>
      <c r="C572" s="84">
        <v>881752764</v>
      </c>
      <c r="D572" s="115" t="s">
        <v>139</v>
      </c>
      <c r="E572" s="115" t="s">
        <v>178</v>
      </c>
      <c r="F572" s="115" t="s">
        <v>3946</v>
      </c>
      <c r="G572" s="534" t="s">
        <v>3953</v>
      </c>
      <c r="H572" s="115" t="s">
        <v>951</v>
      </c>
      <c r="I572" s="37"/>
      <c r="J572" s="115" t="s">
        <v>3288</v>
      </c>
      <c r="K572" s="109"/>
      <c r="L572" s="115"/>
      <c r="M572" s="37"/>
      <c r="N572" s="137"/>
      <c r="O572" s="37"/>
      <c r="P572" s="37"/>
      <c r="Q572" s="37"/>
      <c r="R572" s="37"/>
      <c r="S572" s="37"/>
      <c r="T572" s="37"/>
      <c r="U572" s="37"/>
      <c r="V572" s="37"/>
      <c r="W572" s="37"/>
      <c r="X572" s="37"/>
      <c r="Y572" s="37"/>
      <c r="Z572" s="37"/>
      <c r="AA572" s="37"/>
      <c r="AB572" s="37"/>
      <c r="AC572" s="37"/>
      <c r="AD572" s="37"/>
      <c r="AE572" s="37"/>
      <c r="AF572" s="37"/>
    </row>
    <row r="573" spans="1:32">
      <c r="A573" s="37">
        <v>5.26</v>
      </c>
      <c r="B573" s="115" t="s">
        <v>3242</v>
      </c>
      <c r="C573" s="37">
        <v>881548220</v>
      </c>
      <c r="D573" s="115" t="s">
        <v>152</v>
      </c>
      <c r="E573" s="115" t="s">
        <v>194</v>
      </c>
      <c r="F573" s="115" t="s">
        <v>3954</v>
      </c>
      <c r="G573" s="115" t="s">
        <v>3955</v>
      </c>
      <c r="H573" s="115" t="s">
        <v>1003</v>
      </c>
      <c r="I573" s="37"/>
      <c r="J573" s="115" t="s">
        <v>3245</v>
      </c>
      <c r="K573" s="109" t="s">
        <v>3787</v>
      </c>
      <c r="L573" s="115" t="s">
        <v>140</v>
      </c>
      <c r="M573" s="37">
        <v>2640</v>
      </c>
      <c r="N573" s="137"/>
      <c r="O573" s="37"/>
      <c r="P573" s="37"/>
      <c r="Q573" s="37"/>
      <c r="R573" s="37"/>
      <c r="S573" s="37"/>
      <c r="T573" s="37"/>
      <c r="U573" s="37"/>
      <c r="V573" s="37"/>
      <c r="W573" s="37"/>
      <c r="X573" s="37"/>
      <c r="Y573" s="37"/>
      <c r="Z573" s="37"/>
      <c r="AA573" s="37"/>
      <c r="AB573" s="37"/>
      <c r="AC573" s="37"/>
      <c r="AD573" s="37"/>
      <c r="AE573" s="37"/>
      <c r="AF573" s="37"/>
    </row>
    <row r="574" spans="1:32">
      <c r="A574" s="37">
        <v>5.27</v>
      </c>
      <c r="B574" s="115" t="s">
        <v>3242</v>
      </c>
      <c r="C574" s="37">
        <v>880025460</v>
      </c>
      <c r="D574" s="115" t="s">
        <v>139</v>
      </c>
      <c r="E574" s="115" t="s">
        <v>175</v>
      </c>
      <c r="F574" s="115" t="s">
        <v>3243</v>
      </c>
      <c r="G574" s="115" t="s">
        <v>3956</v>
      </c>
      <c r="H574" s="115"/>
      <c r="I574" s="37"/>
      <c r="J574" s="115" t="s">
        <v>3245</v>
      </c>
      <c r="K574" s="109" t="s">
        <v>3787</v>
      </c>
      <c r="L574" s="115" t="s">
        <v>147</v>
      </c>
      <c r="M574" s="37">
        <v>242</v>
      </c>
      <c r="N574" s="137"/>
      <c r="O574" s="37"/>
      <c r="P574" s="37"/>
      <c r="Q574" s="37"/>
      <c r="R574" s="37"/>
      <c r="S574" s="37"/>
      <c r="T574" s="37"/>
      <c r="U574" s="37"/>
      <c r="V574" s="37"/>
      <c r="W574" s="37"/>
      <c r="X574" s="37"/>
      <c r="Y574" s="37"/>
      <c r="Z574" s="37"/>
      <c r="AA574" s="37"/>
      <c r="AB574" s="37"/>
      <c r="AC574" s="37"/>
      <c r="AD574" s="37"/>
      <c r="AE574" s="37"/>
      <c r="AF574" s="37"/>
    </row>
    <row r="575" spans="1:32">
      <c r="A575" s="37">
        <v>5.27</v>
      </c>
      <c r="B575" s="115" t="s">
        <v>3242</v>
      </c>
      <c r="C575" s="84">
        <v>881604396</v>
      </c>
      <c r="D575" s="115" t="s">
        <v>139</v>
      </c>
      <c r="E575" s="115" t="s">
        <v>1413</v>
      </c>
      <c r="F575" s="115" t="s">
        <v>3243</v>
      </c>
      <c r="G575" s="115" t="s">
        <v>3243</v>
      </c>
      <c r="H575" s="115"/>
      <c r="I575" s="37"/>
      <c r="J575" s="115" t="s">
        <v>3245</v>
      </c>
      <c r="K575" s="109" t="s">
        <v>3787</v>
      </c>
      <c r="L575" s="115" t="s">
        <v>147</v>
      </c>
      <c r="M575" s="37">
        <v>4905.3</v>
      </c>
      <c r="N575" s="137"/>
      <c r="O575" s="37"/>
      <c r="P575" s="37"/>
      <c r="Q575" s="37"/>
      <c r="R575" s="37"/>
      <c r="S575" s="37"/>
      <c r="T575" s="37"/>
      <c r="U575" s="37"/>
      <c r="V575" s="37"/>
      <c r="W575" s="37"/>
      <c r="X575" s="37"/>
      <c r="Y575" s="37"/>
      <c r="Z575" s="37"/>
      <c r="AA575" s="37"/>
      <c r="AB575" s="37"/>
      <c r="AC575" s="37"/>
      <c r="AD575" s="37"/>
      <c r="AE575" s="37"/>
      <c r="AF575" s="37"/>
    </row>
    <row r="576" spans="1:32">
      <c r="A576" s="37">
        <v>5.27</v>
      </c>
      <c r="B576" s="115" t="s">
        <v>3242</v>
      </c>
      <c r="C576" s="84">
        <v>880073906</v>
      </c>
      <c r="D576" s="115" t="s">
        <v>139</v>
      </c>
      <c r="E576" s="115" t="s">
        <v>901</v>
      </c>
      <c r="F576" s="115" t="s">
        <v>106</v>
      </c>
      <c r="G576" s="115" t="s">
        <v>3957</v>
      </c>
      <c r="H576" s="115" t="s">
        <v>1035</v>
      </c>
      <c r="I576" s="37"/>
      <c r="J576" s="115" t="s">
        <v>3288</v>
      </c>
      <c r="K576" s="109"/>
      <c r="L576" s="115"/>
      <c r="M576" s="37"/>
      <c r="N576" s="137"/>
      <c r="O576" s="37"/>
      <c r="P576" s="37"/>
      <c r="Q576" s="37"/>
      <c r="R576" s="37"/>
      <c r="S576" s="37"/>
      <c r="T576" s="37"/>
      <c r="U576" s="37"/>
      <c r="V576" s="37"/>
      <c r="W576" s="37"/>
      <c r="X576" s="37"/>
      <c r="Y576" s="37"/>
      <c r="Z576" s="37"/>
      <c r="AA576" s="37"/>
      <c r="AB576" s="37"/>
      <c r="AC576" s="37"/>
      <c r="AD576" s="37"/>
      <c r="AE576" s="37"/>
      <c r="AF576" s="37"/>
    </row>
    <row r="577" spans="1:32" ht="34">
      <c r="A577" s="37">
        <v>5.27</v>
      </c>
      <c r="B577" s="115" t="s">
        <v>3242</v>
      </c>
      <c r="C577" s="84">
        <v>882107664</v>
      </c>
      <c r="D577" s="115" t="s">
        <v>152</v>
      </c>
      <c r="E577" s="115" t="s">
        <v>149</v>
      </c>
      <c r="F577" s="115" t="s">
        <v>3946</v>
      </c>
      <c r="G577" s="137" t="s">
        <v>3958</v>
      </c>
      <c r="H577" s="115" t="s">
        <v>3959</v>
      </c>
      <c r="I577" s="37"/>
      <c r="J577" s="115" t="s">
        <v>3288</v>
      </c>
      <c r="K577" s="109"/>
      <c r="L577" s="115"/>
      <c r="M577" s="37"/>
      <c r="N577" s="137"/>
      <c r="O577" s="37"/>
      <c r="P577" s="37"/>
      <c r="Q577" s="37"/>
      <c r="R577" s="37"/>
      <c r="S577" s="37"/>
      <c r="T577" s="37"/>
      <c r="U577" s="37"/>
      <c r="V577" s="37"/>
      <c r="W577" s="37"/>
      <c r="X577" s="37"/>
      <c r="Y577" s="37"/>
      <c r="Z577" s="37"/>
      <c r="AA577" s="37"/>
      <c r="AB577" s="37"/>
      <c r="AC577" s="37"/>
      <c r="AD577" s="37"/>
      <c r="AE577" s="37"/>
      <c r="AF577" s="37"/>
    </row>
    <row r="578" spans="1:32">
      <c r="A578" s="37">
        <v>5.27</v>
      </c>
      <c r="B578" s="115" t="s">
        <v>3242</v>
      </c>
      <c r="C578" s="84">
        <v>880585435</v>
      </c>
      <c r="D578" s="115" t="s">
        <v>139</v>
      </c>
      <c r="E578" s="115" t="s">
        <v>156</v>
      </c>
      <c r="F578" s="115" t="s">
        <v>106</v>
      </c>
      <c r="G578" s="115" t="s">
        <v>861</v>
      </c>
      <c r="H578" s="115" t="s">
        <v>951</v>
      </c>
      <c r="I578" s="37"/>
      <c r="J578" s="115" t="s">
        <v>3245</v>
      </c>
      <c r="K578" s="109" t="s">
        <v>3787</v>
      </c>
      <c r="L578" s="115" t="s">
        <v>140</v>
      </c>
      <c r="M578" s="37">
        <v>38000</v>
      </c>
      <c r="N578" s="137"/>
      <c r="O578" s="37"/>
      <c r="P578" s="37"/>
      <c r="Q578" s="37"/>
      <c r="R578" s="37"/>
      <c r="S578" s="37"/>
      <c r="T578" s="37"/>
      <c r="U578" s="37"/>
      <c r="V578" s="37"/>
      <c r="W578" s="37"/>
      <c r="X578" s="37"/>
      <c r="Y578" s="37"/>
      <c r="Z578" s="37"/>
      <c r="AA578" s="37"/>
      <c r="AB578" s="37"/>
      <c r="AC578" s="37"/>
      <c r="AD578" s="37"/>
      <c r="AE578" s="37"/>
      <c r="AF578" s="37"/>
    </row>
    <row r="579" spans="1:32">
      <c r="A579" s="37">
        <v>5.27</v>
      </c>
      <c r="B579" s="115" t="s">
        <v>3242</v>
      </c>
      <c r="C579" s="84">
        <v>882107594</v>
      </c>
      <c r="D579" s="115" t="s">
        <v>345</v>
      </c>
      <c r="E579" s="115" t="s">
        <v>178</v>
      </c>
      <c r="F579" s="115" t="s">
        <v>3946</v>
      </c>
      <c r="G579" s="534" t="s">
        <v>3960</v>
      </c>
      <c r="H579" s="115">
        <v>6.5</v>
      </c>
      <c r="I579" s="37"/>
      <c r="J579" s="115" t="s">
        <v>3288</v>
      </c>
      <c r="K579" s="109"/>
      <c r="L579" s="115"/>
      <c r="M579" s="37"/>
      <c r="N579" s="137"/>
      <c r="O579" s="37"/>
      <c r="P579" s="37"/>
      <c r="Q579" s="37"/>
      <c r="R579" s="37"/>
      <c r="S579" s="37"/>
      <c r="T579" s="37"/>
      <c r="U579" s="37"/>
      <c r="V579" s="37"/>
      <c r="W579" s="37"/>
      <c r="X579" s="37"/>
      <c r="Y579" s="37"/>
      <c r="Z579" s="37"/>
      <c r="AA579" s="37"/>
      <c r="AB579" s="37"/>
      <c r="AC579" s="37"/>
      <c r="AD579" s="37"/>
      <c r="AE579" s="37"/>
      <c r="AF579" s="37"/>
    </row>
    <row r="580" spans="1:32">
      <c r="A580" s="37">
        <v>5.27</v>
      </c>
      <c r="B580" s="115" t="s">
        <v>3242</v>
      </c>
      <c r="C580" s="37">
        <v>880038859</v>
      </c>
      <c r="D580" s="115" t="s">
        <v>139</v>
      </c>
      <c r="E580" s="115" t="s">
        <v>206</v>
      </c>
      <c r="F580" s="115" t="s">
        <v>3243</v>
      </c>
      <c r="G580" s="115" t="s">
        <v>1190</v>
      </c>
      <c r="H580" s="115" t="s">
        <v>951</v>
      </c>
      <c r="I580" s="37"/>
      <c r="J580" s="115" t="s">
        <v>3288</v>
      </c>
      <c r="K580" s="109"/>
      <c r="L580" s="115"/>
      <c r="M580" s="37"/>
      <c r="N580" s="137"/>
      <c r="O580" s="37"/>
      <c r="P580" s="37"/>
      <c r="Q580" s="37"/>
      <c r="R580" s="37"/>
      <c r="S580" s="37"/>
      <c r="T580" s="37"/>
      <c r="U580" s="37"/>
      <c r="V580" s="37"/>
      <c r="W580" s="37"/>
      <c r="X580" s="37"/>
      <c r="Y580" s="37"/>
      <c r="Z580" s="37"/>
      <c r="AA580" s="37"/>
      <c r="AB580" s="37"/>
      <c r="AC580" s="37"/>
      <c r="AD580" s="37"/>
      <c r="AE580" s="37"/>
      <c r="AF580" s="37"/>
    </row>
    <row r="581" spans="1:32">
      <c r="A581" s="37">
        <v>5.29</v>
      </c>
      <c r="B581" s="115" t="s">
        <v>3242</v>
      </c>
      <c r="C581" s="37">
        <v>881094209</v>
      </c>
      <c r="D581" s="115" t="s">
        <v>139</v>
      </c>
      <c r="E581" s="115" t="s">
        <v>144</v>
      </c>
      <c r="F581" s="115" t="s">
        <v>3243</v>
      </c>
      <c r="G581" s="115" t="s">
        <v>1233</v>
      </c>
      <c r="H581" s="115"/>
      <c r="I581" s="37"/>
      <c r="J581" s="115" t="s">
        <v>3288</v>
      </c>
      <c r="K581" s="109"/>
      <c r="L581" s="115"/>
      <c r="M581" s="37"/>
      <c r="N581" s="137"/>
      <c r="O581" s="37"/>
      <c r="P581" s="37"/>
      <c r="Q581" s="37"/>
      <c r="R581" s="37"/>
      <c r="S581" s="37"/>
      <c r="T581" s="37"/>
      <c r="U581" s="37"/>
      <c r="V581" s="37"/>
      <c r="W581" s="37"/>
      <c r="X581" s="37"/>
      <c r="Y581" s="37"/>
      <c r="Z581" s="37"/>
      <c r="AA581" s="37"/>
      <c r="AB581" s="37"/>
      <c r="AC581" s="37"/>
      <c r="AD581" s="37"/>
      <c r="AE581" s="37"/>
      <c r="AF581" s="37"/>
    </row>
    <row r="582" spans="1:32">
      <c r="A582" s="37">
        <v>5.29</v>
      </c>
      <c r="B582" s="115" t="s">
        <v>3242</v>
      </c>
      <c r="C582" s="84">
        <v>881216420</v>
      </c>
      <c r="D582" s="115" t="s">
        <v>139</v>
      </c>
      <c r="E582" s="115" t="s">
        <v>1053</v>
      </c>
      <c r="F582" s="115" t="s">
        <v>3961</v>
      </c>
      <c r="G582" s="534" t="s">
        <v>3962</v>
      </c>
      <c r="H582" s="115">
        <v>6.1</v>
      </c>
      <c r="I582" s="37"/>
      <c r="J582" s="115" t="s">
        <v>3288</v>
      </c>
      <c r="K582" s="109"/>
      <c r="L582" s="115"/>
      <c r="M582" s="37"/>
      <c r="N582" s="137"/>
      <c r="O582" s="37"/>
      <c r="P582" s="37"/>
      <c r="Q582" s="37"/>
      <c r="R582" s="37"/>
      <c r="S582" s="37"/>
      <c r="T582" s="37"/>
      <c r="U582" s="37"/>
      <c r="V582" s="37"/>
      <c r="W582" s="37"/>
      <c r="X582" s="37"/>
      <c r="Y582" s="37"/>
      <c r="Z582" s="37"/>
      <c r="AA582" s="37"/>
      <c r="AB582" s="37"/>
      <c r="AC582" s="37"/>
      <c r="AD582" s="37"/>
      <c r="AE582" s="37"/>
      <c r="AF582" s="37"/>
    </row>
    <row r="583" spans="1:32">
      <c r="A583" s="37">
        <v>5.29</v>
      </c>
      <c r="B583" s="115" t="s">
        <v>3242</v>
      </c>
      <c r="C583" s="84">
        <v>882085680</v>
      </c>
      <c r="D583" s="115" t="s">
        <v>139</v>
      </c>
      <c r="E583" s="115" t="s">
        <v>1413</v>
      </c>
      <c r="F583" s="115" t="s">
        <v>3963</v>
      </c>
      <c r="G583" s="534" t="s">
        <v>3964</v>
      </c>
      <c r="H583" s="115">
        <v>6.5</v>
      </c>
      <c r="I583" s="37"/>
      <c r="J583" s="115" t="s">
        <v>3288</v>
      </c>
      <c r="K583" s="109"/>
      <c r="L583" s="115"/>
      <c r="M583" s="37"/>
      <c r="N583" s="137"/>
      <c r="O583" s="37"/>
      <c r="P583" s="37"/>
      <c r="Q583" s="37"/>
      <c r="R583" s="37"/>
      <c r="S583" s="37"/>
      <c r="T583" s="37"/>
      <c r="U583" s="37"/>
      <c r="V583" s="37"/>
      <c r="W583" s="37"/>
      <c r="X583" s="37"/>
      <c r="Y583" s="37"/>
      <c r="Z583" s="37"/>
      <c r="AA583" s="37"/>
      <c r="AB583" s="37"/>
      <c r="AC583" s="37"/>
      <c r="AD583" s="37"/>
      <c r="AE583" s="37"/>
      <c r="AF583" s="37"/>
    </row>
    <row r="584" spans="1:32">
      <c r="A584" s="37"/>
      <c r="B584" s="115" t="s">
        <v>3242</v>
      </c>
      <c r="C584" s="84">
        <v>881339865</v>
      </c>
      <c r="D584" s="115" t="s">
        <v>139</v>
      </c>
      <c r="E584" s="115" t="s">
        <v>1053</v>
      </c>
      <c r="F584" s="115" t="s">
        <v>3961</v>
      </c>
      <c r="G584" s="534" t="s">
        <v>3965</v>
      </c>
      <c r="H584" s="115">
        <v>6.1</v>
      </c>
      <c r="I584" s="37"/>
      <c r="J584" s="115" t="s">
        <v>3288</v>
      </c>
      <c r="K584" s="109"/>
      <c r="L584" s="115"/>
      <c r="M584" s="37"/>
      <c r="N584" s="137"/>
      <c r="O584" s="37"/>
      <c r="P584" s="37"/>
      <c r="Q584" s="37"/>
      <c r="R584" s="37"/>
      <c r="S584" s="37"/>
      <c r="T584" s="37"/>
      <c r="U584" s="37"/>
      <c r="V584" s="37"/>
      <c r="W584" s="37"/>
      <c r="X584" s="37"/>
      <c r="Y584" s="37"/>
      <c r="Z584" s="37"/>
      <c r="AA584" s="37"/>
      <c r="AB584" s="37"/>
      <c r="AC584" s="37"/>
      <c r="AD584" s="37"/>
      <c r="AE584" s="37"/>
      <c r="AF584" s="37"/>
    </row>
    <row r="585" spans="1:32">
      <c r="A585" s="37"/>
      <c r="B585" s="115" t="s">
        <v>3242</v>
      </c>
      <c r="C585" s="37">
        <v>881848560</v>
      </c>
      <c r="D585" s="115" t="s">
        <v>139</v>
      </c>
      <c r="E585" s="115" t="s">
        <v>206</v>
      </c>
      <c r="F585" s="115"/>
      <c r="G585" s="115" t="s">
        <v>3966</v>
      </c>
      <c r="H585" s="115"/>
      <c r="I585" s="37"/>
      <c r="J585" s="115"/>
      <c r="K585" s="109"/>
      <c r="L585" s="115"/>
      <c r="M585" s="37"/>
      <c r="N585" s="137"/>
      <c r="O585" s="37"/>
      <c r="P585" s="37"/>
      <c r="Q585" s="37"/>
      <c r="R585" s="37"/>
      <c r="S585" s="37"/>
      <c r="T585" s="37"/>
      <c r="U585" s="37"/>
      <c r="V585" s="37"/>
      <c r="W585" s="37"/>
      <c r="X585" s="37"/>
      <c r="Y585" s="37"/>
      <c r="Z585" s="37"/>
      <c r="AA585" s="37"/>
      <c r="AB585" s="37"/>
      <c r="AC585" s="37"/>
      <c r="AD585" s="37"/>
      <c r="AE585" s="37"/>
      <c r="AF585" s="37"/>
    </row>
    <row r="586" spans="1:32">
      <c r="A586" s="37">
        <v>6.1</v>
      </c>
      <c r="B586" s="115" t="s">
        <v>3242</v>
      </c>
      <c r="C586" s="84">
        <v>882153098</v>
      </c>
      <c r="D586" s="115" t="s">
        <v>139</v>
      </c>
      <c r="E586" s="115"/>
      <c r="F586" s="115"/>
      <c r="G586" s="115"/>
      <c r="H586" s="115"/>
      <c r="I586" s="37"/>
      <c r="J586" s="115"/>
      <c r="K586" s="109"/>
      <c r="L586" s="115"/>
      <c r="M586" s="37"/>
      <c r="N586" s="137"/>
      <c r="O586" s="37"/>
      <c r="P586" s="37"/>
      <c r="Q586" s="37"/>
      <c r="R586" s="37"/>
      <c r="S586" s="37"/>
      <c r="T586" s="37"/>
      <c r="U586" s="37"/>
      <c r="V586" s="37"/>
      <c r="W586" s="37"/>
      <c r="X586" s="37"/>
      <c r="Y586" s="37"/>
      <c r="Z586" s="37"/>
      <c r="AA586" s="37"/>
      <c r="AB586" s="37"/>
      <c r="AC586" s="37"/>
      <c r="AD586" s="37"/>
      <c r="AE586" s="37"/>
      <c r="AF586" s="37"/>
    </row>
    <row r="587" spans="1:32">
      <c r="A587" s="37"/>
      <c r="B587" s="115"/>
      <c r="C587" s="23"/>
      <c r="D587" s="84"/>
      <c r="E587" s="84"/>
      <c r="F587" s="115"/>
      <c r="G587" s="115"/>
      <c r="H587" s="115"/>
      <c r="I587" s="37"/>
      <c r="J587" s="115"/>
      <c r="K587" s="109"/>
      <c r="L587" s="115"/>
      <c r="M587" s="37"/>
      <c r="N587" s="137"/>
      <c r="O587" s="37"/>
      <c r="P587" s="37"/>
      <c r="Q587" s="37"/>
      <c r="R587" s="37"/>
      <c r="S587" s="37"/>
      <c r="T587" s="37"/>
      <c r="U587" s="37"/>
      <c r="V587" s="37"/>
      <c r="W587" s="37"/>
      <c r="X587" s="37"/>
      <c r="Y587" s="37"/>
      <c r="Z587" s="37"/>
      <c r="AA587" s="37"/>
      <c r="AB587" s="37"/>
      <c r="AC587" s="37"/>
      <c r="AD587" s="37"/>
      <c r="AE587" s="37"/>
      <c r="AF587" s="37"/>
    </row>
    <row r="588" spans="1:32">
      <c r="A588" s="37"/>
      <c r="B588" s="115"/>
      <c r="C588" s="37"/>
      <c r="D588" s="115"/>
      <c r="E588" s="115"/>
      <c r="F588" s="115"/>
      <c r="G588" s="115"/>
      <c r="H588" s="115"/>
      <c r="I588" s="37"/>
      <c r="J588" s="115"/>
      <c r="K588" s="109"/>
      <c r="L588" s="115"/>
      <c r="M588" s="37"/>
      <c r="N588" s="137"/>
      <c r="O588" s="37"/>
      <c r="P588" s="37"/>
      <c r="Q588" s="37"/>
      <c r="R588" s="37"/>
      <c r="S588" s="37"/>
      <c r="T588" s="37"/>
      <c r="U588" s="37"/>
      <c r="V588" s="37"/>
      <c r="W588" s="37"/>
      <c r="X588" s="37"/>
      <c r="Y588" s="37"/>
      <c r="Z588" s="37"/>
      <c r="AA588" s="37"/>
      <c r="AB588" s="37"/>
      <c r="AC588" s="37"/>
      <c r="AD588" s="37"/>
      <c r="AE588" s="37"/>
      <c r="AF588" s="37"/>
    </row>
    <row r="589" spans="1:32">
      <c r="A589" s="37"/>
      <c r="B589" s="115"/>
      <c r="C589" s="37"/>
      <c r="D589" s="115"/>
      <c r="E589" s="115"/>
      <c r="F589" s="115"/>
      <c r="G589" s="115"/>
      <c r="H589" s="115"/>
      <c r="I589" s="37"/>
      <c r="J589" s="115"/>
      <c r="K589" s="109"/>
      <c r="L589" s="115"/>
      <c r="M589" s="37"/>
      <c r="N589" s="137"/>
      <c r="O589" s="37"/>
      <c r="P589" s="37"/>
      <c r="Q589" s="37"/>
      <c r="R589" s="37"/>
      <c r="S589" s="37"/>
      <c r="T589" s="37"/>
      <c r="U589" s="37"/>
      <c r="V589" s="37"/>
      <c r="W589" s="37"/>
      <c r="X589" s="37"/>
      <c r="Y589" s="37"/>
      <c r="Z589" s="37"/>
      <c r="AA589" s="37"/>
      <c r="AB589" s="37"/>
      <c r="AC589" s="37"/>
      <c r="AD589" s="37"/>
      <c r="AE589" s="37"/>
      <c r="AF589" s="37"/>
    </row>
    <row r="590" spans="1:32">
      <c r="A590" s="37"/>
      <c r="B590" s="115"/>
      <c r="C590" s="37"/>
      <c r="D590" s="115"/>
      <c r="E590" s="115"/>
      <c r="F590" s="115"/>
      <c r="G590" s="115"/>
      <c r="H590" s="115"/>
      <c r="I590" s="37"/>
      <c r="J590" s="115"/>
      <c r="K590" s="109"/>
      <c r="L590" s="115"/>
      <c r="M590" s="37"/>
      <c r="N590" s="137"/>
      <c r="O590" s="37"/>
      <c r="P590" s="37"/>
      <c r="Q590" s="37"/>
      <c r="R590" s="37"/>
      <c r="S590" s="37"/>
      <c r="T590" s="37"/>
      <c r="U590" s="37"/>
      <c r="V590" s="37"/>
      <c r="W590" s="37"/>
      <c r="X590" s="37"/>
      <c r="Y590" s="37"/>
      <c r="Z590" s="37"/>
      <c r="AA590" s="37"/>
      <c r="AB590" s="37"/>
      <c r="AC590" s="37"/>
      <c r="AD590" s="37"/>
      <c r="AE590" s="37"/>
      <c r="AF590" s="37"/>
    </row>
    <row r="591" spans="1:32">
      <c r="A591" s="37"/>
      <c r="B591" s="115"/>
      <c r="C591" s="37"/>
      <c r="D591" s="115"/>
      <c r="E591" s="115"/>
      <c r="F591" s="115"/>
      <c r="G591" s="115"/>
      <c r="H591" s="115"/>
      <c r="I591" s="37"/>
      <c r="J591" s="115"/>
      <c r="K591" s="109"/>
      <c r="L591" s="115"/>
      <c r="M591" s="37"/>
      <c r="N591" s="137"/>
      <c r="O591" s="37"/>
      <c r="P591" s="37"/>
      <c r="Q591" s="37"/>
      <c r="R591" s="37"/>
      <c r="S591" s="37"/>
      <c r="T591" s="37"/>
      <c r="U591" s="37"/>
      <c r="V591" s="37"/>
      <c r="W591" s="37"/>
      <c r="X591" s="37"/>
      <c r="Y591" s="37"/>
      <c r="Z591" s="37"/>
      <c r="AA591" s="37"/>
      <c r="AB591" s="37"/>
      <c r="AC591" s="37"/>
      <c r="AD591" s="37"/>
      <c r="AE591" s="37"/>
      <c r="AF591" s="37"/>
    </row>
    <row r="592" spans="1:32">
      <c r="A592" s="37"/>
      <c r="B592" s="115"/>
      <c r="C592" s="37"/>
      <c r="D592" s="115"/>
      <c r="E592" s="115"/>
      <c r="F592" s="115"/>
      <c r="G592" s="115"/>
      <c r="H592" s="115"/>
      <c r="I592" s="37"/>
      <c r="J592" s="115"/>
      <c r="K592" s="109"/>
      <c r="L592" s="115"/>
      <c r="M592" s="37"/>
      <c r="N592" s="137"/>
      <c r="O592" s="37"/>
      <c r="P592" s="37"/>
      <c r="Q592" s="37"/>
      <c r="R592" s="37"/>
      <c r="S592" s="37"/>
      <c r="T592" s="37"/>
      <c r="U592" s="37"/>
      <c r="V592" s="37"/>
      <c r="W592" s="37"/>
      <c r="X592" s="37"/>
      <c r="Y592" s="37"/>
      <c r="Z592" s="37"/>
      <c r="AA592" s="37"/>
      <c r="AB592" s="37"/>
      <c r="AC592" s="37"/>
      <c r="AD592" s="37"/>
      <c r="AE592" s="37"/>
      <c r="AF592" s="37"/>
    </row>
    <row r="593" spans="1:32">
      <c r="A593" s="37"/>
      <c r="B593" s="115"/>
      <c r="C593" s="37"/>
      <c r="D593" s="115"/>
      <c r="E593" s="115"/>
      <c r="F593" s="115"/>
      <c r="G593" s="115"/>
      <c r="H593" s="115"/>
      <c r="I593" s="37"/>
      <c r="J593" s="115"/>
      <c r="K593" s="109"/>
      <c r="L593" s="115"/>
      <c r="M593" s="37"/>
      <c r="N593" s="137"/>
      <c r="O593" s="37"/>
      <c r="P593" s="37"/>
      <c r="Q593" s="37"/>
      <c r="R593" s="37"/>
      <c r="S593" s="37"/>
      <c r="T593" s="37"/>
      <c r="U593" s="37"/>
      <c r="V593" s="37"/>
      <c r="W593" s="37"/>
      <c r="X593" s="37"/>
      <c r="Y593" s="37"/>
      <c r="Z593" s="37"/>
      <c r="AA593" s="37"/>
      <c r="AB593" s="37"/>
      <c r="AC593" s="37"/>
      <c r="AD593" s="37"/>
      <c r="AE593" s="37"/>
      <c r="AF593" s="37"/>
    </row>
    <row r="594" spans="1:32">
      <c r="A594" s="37"/>
      <c r="B594" s="115"/>
      <c r="C594" s="37"/>
      <c r="D594" s="115"/>
      <c r="E594" s="115"/>
      <c r="F594" s="115"/>
      <c r="G594" s="115"/>
      <c r="H594" s="115"/>
      <c r="I594" s="37"/>
      <c r="J594" s="115"/>
      <c r="K594" s="109"/>
      <c r="L594" s="115"/>
      <c r="M594" s="37"/>
      <c r="N594" s="137"/>
      <c r="O594" s="37"/>
      <c r="P594" s="37"/>
      <c r="Q594" s="37"/>
      <c r="R594" s="37"/>
      <c r="S594" s="37"/>
      <c r="T594" s="37"/>
      <c r="U594" s="37"/>
      <c r="V594" s="37"/>
      <c r="W594" s="37"/>
      <c r="X594" s="37"/>
      <c r="Y594" s="37"/>
      <c r="Z594" s="37"/>
      <c r="AA594" s="37"/>
      <c r="AB594" s="37"/>
      <c r="AC594" s="37"/>
      <c r="AD594" s="37"/>
      <c r="AE594" s="37"/>
      <c r="AF594" s="37"/>
    </row>
    <row r="595" spans="1:32">
      <c r="A595" s="37"/>
      <c r="B595" s="115"/>
      <c r="C595" s="37"/>
      <c r="D595" s="115"/>
      <c r="E595" s="115"/>
      <c r="F595" s="115"/>
      <c r="G595" s="115"/>
      <c r="H595" s="115"/>
      <c r="I595" s="37"/>
      <c r="J595" s="115"/>
      <c r="K595" s="109"/>
      <c r="L595" s="115"/>
      <c r="M595" s="37"/>
      <c r="N595" s="137"/>
      <c r="O595" s="37"/>
      <c r="P595" s="37"/>
      <c r="Q595" s="37"/>
      <c r="R595" s="37"/>
      <c r="S595" s="37"/>
      <c r="T595" s="37"/>
      <c r="U595" s="37"/>
      <c r="V595" s="37"/>
      <c r="W595" s="37"/>
      <c r="X595" s="37"/>
      <c r="Y595" s="37"/>
      <c r="Z595" s="37"/>
      <c r="AA595" s="37"/>
      <c r="AB595" s="37"/>
      <c r="AC595" s="37"/>
      <c r="AD595" s="37"/>
      <c r="AE595" s="37"/>
      <c r="AF595" s="37"/>
    </row>
    <row r="596" spans="1:32">
      <c r="A596" s="37"/>
      <c r="B596" s="115"/>
      <c r="C596" s="37"/>
      <c r="D596" s="115"/>
      <c r="E596" s="115"/>
      <c r="F596" s="115"/>
      <c r="G596" s="115"/>
      <c r="H596" s="115"/>
      <c r="I596" s="37"/>
      <c r="J596" s="115"/>
      <c r="K596" s="109"/>
      <c r="L596" s="115"/>
      <c r="M596" s="37"/>
      <c r="N596" s="137"/>
      <c r="O596" s="37"/>
      <c r="P596" s="37"/>
      <c r="Q596" s="37"/>
      <c r="R596" s="37"/>
      <c r="S596" s="37"/>
      <c r="T596" s="37"/>
      <c r="U596" s="37"/>
      <c r="V596" s="37"/>
      <c r="W596" s="37"/>
      <c r="X596" s="37"/>
      <c r="Y596" s="37"/>
      <c r="Z596" s="37"/>
      <c r="AA596" s="37"/>
      <c r="AB596" s="37"/>
      <c r="AC596" s="37"/>
      <c r="AD596" s="37"/>
      <c r="AE596" s="37"/>
      <c r="AF596" s="37"/>
    </row>
    <row r="597" spans="1:32">
      <c r="A597" s="37"/>
      <c r="B597" s="115"/>
      <c r="C597" s="37"/>
      <c r="D597" s="115"/>
      <c r="E597" s="115"/>
      <c r="F597" s="115"/>
      <c r="G597" s="115"/>
      <c r="H597" s="115"/>
      <c r="I597" s="37"/>
      <c r="J597" s="115"/>
      <c r="K597" s="109"/>
      <c r="L597" s="115"/>
      <c r="M597" s="37"/>
      <c r="N597" s="137"/>
      <c r="O597" s="37"/>
      <c r="P597" s="37"/>
      <c r="Q597" s="37"/>
      <c r="R597" s="37"/>
      <c r="S597" s="37"/>
      <c r="T597" s="37"/>
      <c r="U597" s="37"/>
      <c r="V597" s="37"/>
      <c r="W597" s="37"/>
      <c r="X597" s="37"/>
      <c r="Y597" s="37"/>
      <c r="Z597" s="37"/>
      <c r="AA597" s="37"/>
      <c r="AB597" s="37"/>
      <c r="AC597" s="37"/>
      <c r="AD597" s="37"/>
      <c r="AE597" s="37"/>
      <c r="AF597" s="37"/>
    </row>
    <row r="598" spans="1:32">
      <c r="A598" s="37"/>
      <c r="B598" s="115"/>
      <c r="C598" s="37"/>
      <c r="D598" s="115"/>
      <c r="E598" s="115"/>
      <c r="F598" s="115"/>
      <c r="G598" s="115"/>
      <c r="H598" s="115"/>
      <c r="I598" s="37"/>
      <c r="J598" s="115"/>
      <c r="K598" s="109"/>
      <c r="L598" s="115"/>
      <c r="M598" s="37"/>
      <c r="N598" s="137"/>
      <c r="O598" s="37"/>
      <c r="P598" s="37"/>
      <c r="Q598" s="37"/>
      <c r="R598" s="37"/>
      <c r="S598" s="37"/>
      <c r="T598" s="37"/>
      <c r="U598" s="37"/>
      <c r="V598" s="37"/>
      <c r="W598" s="37"/>
      <c r="X598" s="37"/>
      <c r="Y598" s="37"/>
      <c r="Z598" s="37"/>
      <c r="AA598" s="37"/>
      <c r="AB598" s="37"/>
      <c r="AC598" s="37"/>
      <c r="AD598" s="37"/>
      <c r="AE598" s="37"/>
      <c r="AF598" s="37"/>
    </row>
    <row r="599" spans="1:32">
      <c r="A599" s="37"/>
      <c r="B599" s="115"/>
      <c r="C599" s="37"/>
      <c r="D599" s="115"/>
      <c r="E599" s="115"/>
      <c r="F599" s="115"/>
      <c r="G599" s="115"/>
      <c r="H599" s="115"/>
      <c r="I599" s="37"/>
      <c r="J599" s="115"/>
      <c r="K599" s="109"/>
      <c r="L599" s="115"/>
      <c r="M599" s="37"/>
      <c r="N599" s="137"/>
      <c r="O599" s="37"/>
      <c r="P599" s="37"/>
      <c r="Q599" s="37"/>
      <c r="R599" s="37"/>
      <c r="S599" s="37"/>
      <c r="T599" s="37"/>
      <c r="U599" s="37"/>
      <c r="V599" s="37"/>
      <c r="W599" s="37"/>
      <c r="X599" s="37"/>
      <c r="Y599" s="37"/>
      <c r="Z599" s="37"/>
      <c r="AA599" s="37"/>
      <c r="AB599" s="37"/>
      <c r="AC599" s="37"/>
      <c r="AD599" s="37"/>
      <c r="AE599" s="37"/>
      <c r="AF599" s="37"/>
    </row>
  </sheetData>
  <autoFilter ref="A1:O587" xr:uid="{00000000-0009-0000-0000-000020000000}"/>
  <mergeCells count="7">
    <mergeCell ref="A351:A352"/>
    <mergeCell ref="B351:B352"/>
    <mergeCell ref="G351:G352"/>
    <mergeCell ref="E351:E352"/>
    <mergeCell ref="F351:F352"/>
    <mergeCell ref="C351:C352"/>
    <mergeCell ref="D351:D352"/>
  </mergeCells>
  <phoneticPr fontId="163" type="noConversion"/>
  <dataValidations count="5">
    <dataValidation type="list" errorStyle="warning" allowBlank="1" showErrorMessage="1" sqref="D87:D93 D116:D121" xr:uid="{00000000-0002-0000-2000-000000000000}">
      <formula1>"个人,伪个人,企业"</formula1>
    </dataValidation>
    <dataValidation type="list" errorStyle="warning" allowBlank="1" showErrorMessage="1" promptTitle="提示" prompt="$下拉选择" sqref="D2:D13 D15:D70 D72:D86 D94:D115 D166 D174 D447:D449 D463 D468:D470 D474 D478:D479 D481 D490 D495:D497 D501 D507:D508 D510:D514 D527 D529 D535 D537:D538 D542 D548" xr:uid="{00000000-0002-0000-2000-000001000000}">
      <formula1>"个人,伪个人,企业"</formula1>
    </dataValidation>
    <dataValidation type="list" errorStyle="warning" allowBlank="1" showErrorMessage="1" promptTitle="提示" prompt="$下拉选择" sqref="J9:J12" xr:uid="{00000000-0002-0000-2000-000002000000}">
      <formula1>"成单,失败,继续追踪"</formula1>
    </dataValidation>
    <dataValidation type="list" errorStyle="warning" allowBlank="1" showErrorMessage="1" promptTitle="提示" prompt="$下拉选择" sqref="K511" xr:uid="{00000000-0002-0000-2000-000003000000}">
      <formula1>"成单,失败,继续跟踪"</formula1>
    </dataValidation>
    <dataValidation type="list" errorStyle="warning" allowBlank="1" showErrorMessage="1" promptTitle="提示" prompt="$下拉选择" sqref="L2:L13 L16:L70 L72:L121 L159:L312 L314:L476 L478:L487 L489:L599" xr:uid="{00000000-0002-0000-2000-000004000000}">
      <formula1>"新购,续费"</formula1>
    </dataValidation>
  </dataValidations>
  <pageMargins left="0.7" right="0.7" top="0.75" bottom="0.75" header="0.3" footer="0.3"/>
  <legacyDrawing r:id="rId1"/>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33</vt:i4>
      </vt:variant>
    </vt:vector>
  </HeadingPairs>
  <TitlesOfParts>
    <vt:vector size="33" baseType="lpstr">
      <vt:lpstr>7月新意向客户表</vt:lpstr>
      <vt:lpstr>6月成单表</vt:lpstr>
      <vt:lpstr>向40w冲冲冲！（刮刮卡登记）</vt:lpstr>
      <vt:lpstr>4星音视频任务客户明细</vt:lpstr>
      <vt:lpstr>问题FAQ收集</vt:lpstr>
      <vt:lpstr>音视频4-5-6月线索</vt:lpstr>
      <vt:lpstr>6月续费明细数据</vt:lpstr>
      <vt:lpstr>5月官网企业认证转化！</vt:lpstr>
      <vt:lpstr>客户声音收集</vt:lpstr>
      <vt:lpstr>6月到期任务</vt:lpstr>
      <vt:lpstr>商标客户</vt:lpstr>
      <vt:lpstr>各类任务背景及话术切入</vt:lpstr>
      <vt:lpstr>cpu利用率任务</vt:lpstr>
      <vt:lpstr>3月意向客户登记表</vt:lpstr>
      <vt:lpstr>到期任务客户触达</vt:lpstr>
      <vt:lpstr>TCC系统优化建议（吐槽）</vt:lpstr>
      <vt:lpstr>1k+意向登记表（2021年）(副本1)</vt:lpstr>
      <vt:lpstr>1k+意向登记表（2021年）(副本)</vt:lpstr>
      <vt:lpstr>质检问题反馈表</vt:lpstr>
      <vt:lpstr>2月意向客户登记表</vt:lpstr>
      <vt:lpstr>工作表1</vt:lpstr>
      <vt:lpstr>1月意向客户登记表</vt:lpstr>
      <vt:lpstr>12月意向客户登记表</vt:lpstr>
      <vt:lpstr>非电销客户登记表</vt:lpstr>
      <vt:lpstr>11月意向客户登记表</vt:lpstr>
      <vt:lpstr>8月意向客户登记表</vt:lpstr>
      <vt:lpstr>6月意向客户登记表（新）</vt:lpstr>
      <vt:lpstr>10月意向客户登记表</vt:lpstr>
      <vt:lpstr>7月意向客户登记表</vt:lpstr>
      <vt:lpstr>9月意向客户登记表</vt:lpstr>
      <vt:lpstr>腰部流失客户原因收集+应收层级显示错误案例</vt:lpstr>
      <vt:lpstr>腰部表更新（需登记）</vt:lpstr>
      <vt:lpstr>意向客户表</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Tencent Document</dc:creator>
  <cp:lastModifiedBy>T142056</cp:lastModifiedBy>
  <dcterms:created xsi:type="dcterms:W3CDTF">2021-07-17T11:24:37Z</dcterms:created>
  <dcterms:modified xsi:type="dcterms:W3CDTF">2021-07-17T11:29:33Z</dcterms:modified>
</cp:coreProperties>
</file>